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5480" windowHeight="8130"/>
  </bookViews>
  <sheets>
    <sheet name="Informasi" sheetId="62" r:id="rId1"/>
    <sheet name="FORM" sheetId="44" state="veryHidden" r:id="rId2"/>
    <sheet name="DATAKB" sheetId="59" state="veryHidden" r:id="rId3"/>
    <sheet name="DATAKBS" sheetId="60" state="veryHidden" r:id="rId4"/>
    <sheet name="Petani" sheetId="45" state="veryHidden" r:id="rId5"/>
    <sheet name="COVER" sheetId="63" state="veryHidden" r:id="rId6"/>
    <sheet name="Sheet2" sheetId="64" state="veryHidden" r:id="rId7"/>
    <sheet name="INFO" sheetId="61" state="veryHidden" r:id="rId8"/>
    <sheet name="Sheet1" sheetId="65" state="veryHidden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Fill" localSheetId="1" hidden="1">#REF!</definedName>
    <definedName name="_Fill" localSheetId="0" hidden="1">#REF!</definedName>
    <definedName name="_Fill" hidden="1">#REF!</definedName>
    <definedName name="_xlnm._FilterDatabase" localSheetId="1" hidden="1">FORM!$A$1:$A$869</definedName>
    <definedName name="ADM" localSheetId="0">'[1]KB-WKB'!#REF!</definedName>
    <definedName name="adn" localSheetId="0">'[1]KB-WKB'!#REF!</definedName>
    <definedName name="DEWI" localSheetId="0">[2]Cover!#REF!</definedName>
    <definedName name="FF" localSheetId="1" hidden="1">{"'Entry-SOUNDING'!$M$46"}</definedName>
    <definedName name="FF" localSheetId="0" hidden="1">{"'Entry-SOUNDING'!$M$46"}</definedName>
    <definedName name="FF" hidden="1">{"'Entry-SOUNDING'!$M$46"}</definedName>
    <definedName name="GF" localSheetId="0">'[3]Pindah Bagian ABC'!#REF!</definedName>
    <definedName name="GFGFDG" localSheetId="0">'[3]Pindah Bagian ABC'!#REF!</definedName>
    <definedName name="HTML_CodePage" hidden="1">1252</definedName>
    <definedName name="HTML_Control" localSheetId="1" hidden="1">{"'Entry-SOUNDING'!$M$46"}</definedName>
    <definedName name="HTML_Control" localSheetId="0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KAS" localSheetId="1" hidden="1">{"'Entry-SOUNDING'!$M$46"}</definedName>
    <definedName name="KAS" hidden="1">{"'Entry-SOUNDING'!$M$46"}</definedName>
    <definedName name="M.YUNUS" localSheetId="1" hidden="1">{"'Entry-SOUNDING'!$M$46"}</definedName>
    <definedName name="M.YUNUS" hidden="1">{"'Entry-SOUNDING'!$M$46"}</definedName>
    <definedName name="_xlnm.Print_Area" localSheetId="5">COVER!$A$1:$I$57</definedName>
    <definedName name="_xlnm.Print_Area" localSheetId="1">FORM!$E$2:$T$284,FORM!$E$286:$T$869</definedName>
    <definedName name="_xlnm.Print_Area" localSheetId="0">#REF!</definedName>
    <definedName name="_xlnm.Print_Titles" localSheetId="1">FORM!$2:$5</definedName>
    <definedName name="REKAP" localSheetId="1" hidden="1">{"'Entry-SOUNDING'!$M$46"}</definedName>
    <definedName name="REKAP" localSheetId="0" hidden="1">{"'Entry-SOUNDING'!$M$46"}</definedName>
    <definedName name="REKAP" hidden="1">{"'Entry-SOUNDING'!$M$46"}</definedName>
    <definedName name="RKP" localSheetId="0">'[4]QMS-85'!#REF!</definedName>
    <definedName name="tt" localSheetId="1" hidden="1">{"'Entry-SOUNDING'!$M$46"}</definedName>
    <definedName name="tt" hidden="1">{"'Entry-SOUNDING'!$M$46"}</definedName>
    <definedName name="zdfjkxdfkzdff" localSheetId="0">[5]PSN!#REF!</definedName>
  </definedNames>
  <calcPr calcId="124519"/>
</workbook>
</file>

<file path=xl/calcChain.xml><?xml version="1.0" encoding="utf-8"?>
<calcChain xmlns="http://schemas.openxmlformats.org/spreadsheetml/2006/main">
  <c r="B2024" i="59"/>
  <c r="A2024" s="1"/>
  <c r="B2025"/>
  <c r="A2025" s="1"/>
  <c r="B2004" l="1"/>
  <c r="A2004" s="1"/>
  <c r="B2005"/>
  <c r="A2005" s="1"/>
  <c r="B1997"/>
  <c r="A1997" s="1"/>
  <c r="B1998"/>
  <c r="A1998" s="1"/>
  <c r="B1999"/>
  <c r="A1999" s="1"/>
  <c r="B1992"/>
  <c r="A1992" s="1"/>
  <c r="B1993"/>
  <c r="A1993" s="1"/>
  <c r="B1975"/>
  <c r="A1975" s="1"/>
  <c r="B1976"/>
  <c r="A1976" s="1"/>
  <c r="B1977"/>
  <c r="A1977" s="1"/>
  <c r="A1938"/>
  <c r="B1938"/>
  <c r="B1939"/>
  <c r="A1939" s="1"/>
  <c r="B1901"/>
  <c r="A1901" s="1"/>
  <c r="B1902"/>
  <c r="B1903" s="1"/>
  <c r="A1903" s="1"/>
  <c r="B1896"/>
  <c r="A1896" s="1"/>
  <c r="B1897"/>
  <c r="A1897" s="1"/>
  <c r="B1898"/>
  <c r="A1898" s="1"/>
  <c r="B1891"/>
  <c r="A1891" s="1"/>
  <c r="B1892"/>
  <c r="A1892" s="1"/>
  <c r="B1883"/>
  <c r="A1883" s="1"/>
  <c r="B1884"/>
  <c r="A1884" s="1"/>
  <c r="B1873"/>
  <c r="A1873" s="1"/>
  <c r="B1874"/>
  <c r="A1874" s="1"/>
  <c r="B1868"/>
  <c r="A1868" s="1"/>
  <c r="B1869"/>
  <c r="A1869" s="1"/>
  <c r="B1870"/>
  <c r="A1870" s="1"/>
  <c r="B1849"/>
  <c r="A1849" s="1"/>
  <c r="B1850"/>
  <c r="A1850" s="1"/>
  <c r="B1834"/>
  <c r="A1834" s="1"/>
  <c r="B1835"/>
  <c r="A1835" s="1"/>
  <c r="B1801"/>
  <c r="A1801" s="1"/>
  <c r="B1802"/>
  <c r="A1802" s="1"/>
  <c r="B1803"/>
  <c r="A1803" s="1"/>
  <c r="B1788"/>
  <c r="A1788" s="1"/>
  <c r="B1789"/>
  <c r="A1789" s="1"/>
  <c r="B1790"/>
  <c r="A1790" s="1"/>
  <c r="B1773"/>
  <c r="A1773" s="1"/>
  <c r="B1774"/>
  <c r="A1774" s="1"/>
  <c r="B1747"/>
  <c r="A1747" s="1"/>
  <c r="B1748"/>
  <c r="A1748" s="1"/>
  <c r="B1730"/>
  <c r="A1730" s="1"/>
  <c r="B1731"/>
  <c r="A1731" s="1"/>
  <c r="B1732"/>
  <c r="A1732" s="1"/>
  <c r="B1713"/>
  <c r="A1713" s="1"/>
  <c r="B1714"/>
  <c r="A1714" s="1"/>
  <c r="B1715"/>
  <c r="A1715" s="1"/>
  <c r="B1692"/>
  <c r="A1692" s="1"/>
  <c r="B1693"/>
  <c r="A1693" s="1"/>
  <c r="B1677"/>
  <c r="A1677" s="1"/>
  <c r="B1678"/>
  <c r="A1678" s="1"/>
  <c r="B1679"/>
  <c r="A1679" s="1"/>
  <c r="B1664"/>
  <c r="A1664" s="1"/>
  <c r="B1665"/>
  <c r="A1665" s="1"/>
  <c r="B1666"/>
  <c r="A1666" s="1"/>
  <c r="B1652"/>
  <c r="A1652" s="1"/>
  <c r="B1653"/>
  <c r="A1653" s="1"/>
  <c r="B1630"/>
  <c r="A1630" s="1"/>
  <c r="B1631"/>
  <c r="A1631" s="1"/>
  <c r="B2006" l="1"/>
  <c r="B2007" s="1"/>
  <c r="A2007"/>
  <c r="B2008"/>
  <c r="A2006"/>
  <c r="B2000"/>
  <c r="B1994"/>
  <c r="A1994" s="1"/>
  <c r="B1995"/>
  <c r="B1978"/>
  <c r="B1940"/>
  <c r="A1902"/>
  <c r="B1904"/>
  <c r="B1899"/>
  <c r="B1893"/>
  <c r="A1893" s="1"/>
  <c r="B1894"/>
  <c r="B1885"/>
  <c r="B1875"/>
  <c r="B1871"/>
  <c r="B1851"/>
  <c r="A1851" s="1"/>
  <c r="B1852"/>
  <c r="B1836"/>
  <c r="A1836" s="1"/>
  <c r="B1837"/>
  <c r="B1804"/>
  <c r="B1791"/>
  <c r="B1775"/>
  <c r="A1775" s="1"/>
  <c r="B1776"/>
  <c r="B1749"/>
  <c r="B1733"/>
  <c r="B1716"/>
  <c r="B1694"/>
  <c r="A1694" s="1"/>
  <c r="B1695"/>
  <c r="B1680"/>
  <c r="B1667"/>
  <c r="B1654"/>
  <c r="B1632"/>
  <c r="B1633" s="1"/>
  <c r="A1633" s="1"/>
  <c r="B1634"/>
  <c r="B2009" l="1"/>
  <c r="A2008"/>
  <c r="A2000"/>
  <c r="B2001"/>
  <c r="A1995"/>
  <c r="B1996"/>
  <c r="A1996" s="1"/>
  <c r="A1978"/>
  <c r="B1979"/>
  <c r="A1940"/>
  <c r="B1941"/>
  <c r="A1904"/>
  <c r="B1905"/>
  <c r="A1899"/>
  <c r="B1900"/>
  <c r="A1900" s="1"/>
  <c r="A1894"/>
  <c r="B1895"/>
  <c r="A1895" s="1"/>
  <c r="B1886"/>
  <c r="A1885"/>
  <c r="B1876"/>
  <c r="A1875"/>
  <c r="A1871"/>
  <c r="B1872"/>
  <c r="A1872" s="1"/>
  <c r="A1852"/>
  <c r="B1853"/>
  <c r="A1837"/>
  <c r="B1838"/>
  <c r="A1804"/>
  <c r="B1805"/>
  <c r="A1791"/>
  <c r="B1792"/>
  <c r="A1776"/>
  <c r="B1777"/>
  <c r="B1750"/>
  <c r="A1749"/>
  <c r="A1733"/>
  <c r="B1734"/>
  <c r="A1716"/>
  <c r="B1717"/>
  <c r="A1695"/>
  <c r="B1696"/>
  <c r="A1680"/>
  <c r="B1681"/>
  <c r="A1667"/>
  <c r="B1668"/>
  <c r="B1655"/>
  <c r="A1654"/>
  <c r="A1632"/>
  <c r="B1635"/>
  <c r="A1634"/>
  <c r="A2009" l="1"/>
  <c r="B2010"/>
  <c r="A2001"/>
  <c r="B2002"/>
  <c r="A1979"/>
  <c r="B1980"/>
  <c r="A1941"/>
  <c r="B1942"/>
  <c r="A1905"/>
  <c r="B1906"/>
  <c r="A1886"/>
  <c r="B1887"/>
  <c r="A1876"/>
  <c r="B1877"/>
  <c r="A1853"/>
  <c r="B1854"/>
  <c r="A1838"/>
  <c r="B1839"/>
  <c r="A1805"/>
  <c r="B1806"/>
  <c r="A1792"/>
  <c r="B1793"/>
  <c r="A1777"/>
  <c r="B1778"/>
  <c r="A1750"/>
  <c r="B1751"/>
  <c r="A1734"/>
  <c r="B1735"/>
  <c r="A1717"/>
  <c r="B1718"/>
  <c r="A1696"/>
  <c r="B1697"/>
  <c r="A1681"/>
  <c r="B1682"/>
  <c r="A1668"/>
  <c r="B1669"/>
  <c r="A1655"/>
  <c r="B1656"/>
  <c r="A1635"/>
  <c r="B1636"/>
  <c r="B2011" l="1"/>
  <c r="A2010"/>
  <c r="A2002"/>
  <c r="B2003"/>
  <c r="A2003" s="1"/>
  <c r="A1980"/>
  <c r="B1981"/>
  <c r="A1942"/>
  <c r="B1943"/>
  <c r="A1906"/>
  <c r="B1907"/>
  <c r="B1888"/>
  <c r="A1887"/>
  <c r="B1878"/>
  <c r="A1877"/>
  <c r="A1854"/>
  <c r="B1855"/>
  <c r="A1839"/>
  <c r="B1840"/>
  <c r="A1806"/>
  <c r="B1807"/>
  <c r="A1793"/>
  <c r="B1794"/>
  <c r="A1778"/>
  <c r="B1779"/>
  <c r="B1752"/>
  <c r="A1751"/>
  <c r="A1735"/>
  <c r="B1736"/>
  <c r="A1718"/>
  <c r="B1719"/>
  <c r="A1697"/>
  <c r="B1698"/>
  <c r="A1682"/>
  <c r="B1683"/>
  <c r="A1669"/>
  <c r="B1670"/>
  <c r="B1657"/>
  <c r="A1656"/>
  <c r="B1637"/>
  <c r="A1636"/>
  <c r="A2011" l="1"/>
  <c r="B2012"/>
  <c r="A1981"/>
  <c r="B1982"/>
  <c r="A1943"/>
  <c r="B1944"/>
  <c r="A1907"/>
  <c r="B1908"/>
  <c r="A1888"/>
  <c r="B1889"/>
  <c r="A1878"/>
  <c r="B1879"/>
  <c r="A1855"/>
  <c r="B1856"/>
  <c r="A1840"/>
  <c r="B1841"/>
  <c r="A1807"/>
  <c r="B1808"/>
  <c r="A1794"/>
  <c r="B1795"/>
  <c r="A1779"/>
  <c r="B1780"/>
  <c r="A1752"/>
  <c r="B1753"/>
  <c r="A1736"/>
  <c r="B1737"/>
  <c r="A1719"/>
  <c r="B1720"/>
  <c r="A1698"/>
  <c r="B1699"/>
  <c r="A1683"/>
  <c r="B1684"/>
  <c r="A1670"/>
  <c r="B1671"/>
  <c r="A1657"/>
  <c r="B1658"/>
  <c r="A1637"/>
  <c r="B1638"/>
  <c r="B2013" l="1"/>
  <c r="A2012"/>
  <c r="A1982"/>
  <c r="B1983"/>
  <c r="A1944"/>
  <c r="B1945"/>
  <c r="A1908"/>
  <c r="B1909"/>
  <c r="B1890"/>
  <c r="A1890" s="1"/>
  <c r="A1889"/>
  <c r="B1880"/>
  <c r="A1879"/>
  <c r="A1856"/>
  <c r="B1857"/>
  <c r="A1841"/>
  <c r="B1842"/>
  <c r="A1808"/>
  <c r="B1809"/>
  <c r="A1795"/>
  <c r="B1796"/>
  <c r="A1780"/>
  <c r="B1781"/>
  <c r="B1754"/>
  <c r="A1753"/>
  <c r="A1737"/>
  <c r="B1738"/>
  <c r="A1720"/>
  <c r="B1721"/>
  <c r="A1699"/>
  <c r="B1700"/>
  <c r="A1684"/>
  <c r="B1685"/>
  <c r="A1671"/>
  <c r="B1672"/>
  <c r="B1659"/>
  <c r="A1658"/>
  <c r="B1639"/>
  <c r="A1638"/>
  <c r="A2013" l="1"/>
  <c r="B2014"/>
  <c r="A1983"/>
  <c r="B1984"/>
  <c r="A1945"/>
  <c r="B1946"/>
  <c r="A1909"/>
  <c r="B1910"/>
  <c r="A1880"/>
  <c r="B1881"/>
  <c r="A1857"/>
  <c r="B1858"/>
  <c r="A1842"/>
  <c r="B1843"/>
  <c r="A1809"/>
  <c r="B1810"/>
  <c r="A1796"/>
  <c r="B1797"/>
  <c r="A1781"/>
  <c r="B1782"/>
  <c r="A1754"/>
  <c r="B1755"/>
  <c r="A1738"/>
  <c r="B1739"/>
  <c r="A1721"/>
  <c r="B1722"/>
  <c r="A1700"/>
  <c r="B1701"/>
  <c r="A1685"/>
  <c r="B1686"/>
  <c r="A1672"/>
  <c r="B1673"/>
  <c r="A1659"/>
  <c r="B1660"/>
  <c r="A1639"/>
  <c r="B1640"/>
  <c r="B2015" l="1"/>
  <c r="A2014"/>
  <c r="A1984"/>
  <c r="B1985"/>
  <c r="A1946"/>
  <c r="B1947"/>
  <c r="A1910"/>
  <c r="B1911"/>
  <c r="B1882"/>
  <c r="A1882" s="1"/>
  <c r="A1881"/>
  <c r="A1858"/>
  <c r="B1859"/>
  <c r="A1843"/>
  <c r="B1844"/>
  <c r="A1810"/>
  <c r="B1811"/>
  <c r="A1797"/>
  <c r="B1798"/>
  <c r="A1782"/>
  <c r="B1783"/>
  <c r="B1756"/>
  <c r="A1755"/>
  <c r="A1739"/>
  <c r="B1740"/>
  <c r="A1722"/>
  <c r="B1723"/>
  <c r="A1701"/>
  <c r="B1702"/>
  <c r="A1686"/>
  <c r="B1687"/>
  <c r="A1673"/>
  <c r="B1674"/>
  <c r="B1661"/>
  <c r="A1660"/>
  <c r="B1641"/>
  <c r="A1640"/>
  <c r="A2015" l="1"/>
  <c r="B2016"/>
  <c r="A1985"/>
  <c r="B1986"/>
  <c r="A1947"/>
  <c r="B1948"/>
  <c r="A1911"/>
  <c r="B1912"/>
  <c r="A1859"/>
  <c r="B1860"/>
  <c r="A1844"/>
  <c r="B1845"/>
  <c r="A1811"/>
  <c r="B1812"/>
  <c r="A1798"/>
  <c r="B1799"/>
  <c r="A1783"/>
  <c r="B1784"/>
  <c r="A1756"/>
  <c r="B1757"/>
  <c r="A1740"/>
  <c r="B1741"/>
  <c r="A1723"/>
  <c r="B1724"/>
  <c r="A1702"/>
  <c r="B1703"/>
  <c r="A1687"/>
  <c r="B1688"/>
  <c r="A1674"/>
  <c r="B1675"/>
  <c r="A1661"/>
  <c r="B1662"/>
  <c r="A1641"/>
  <c r="B1642"/>
  <c r="B2017" l="1"/>
  <c r="A2016"/>
  <c r="A1986"/>
  <c r="B1987"/>
  <c r="A1948"/>
  <c r="B1949"/>
  <c r="A1912"/>
  <c r="B1913"/>
  <c r="A1860"/>
  <c r="B1861"/>
  <c r="A1845"/>
  <c r="B1846"/>
  <c r="A1812"/>
  <c r="B1813"/>
  <c r="A1799"/>
  <c r="B1800"/>
  <c r="A1800" s="1"/>
  <c r="A1784"/>
  <c r="B1785"/>
  <c r="B1758"/>
  <c r="A1757"/>
  <c r="A1741"/>
  <c r="B1742"/>
  <c r="A1724"/>
  <c r="B1725"/>
  <c r="A1703"/>
  <c r="B1704"/>
  <c r="A1688"/>
  <c r="B1689"/>
  <c r="A1675"/>
  <c r="B1676"/>
  <c r="A1676" s="1"/>
  <c r="B1663"/>
  <c r="A1663" s="1"/>
  <c r="A1662"/>
  <c r="B1643"/>
  <c r="A1642"/>
  <c r="A2017" l="1"/>
  <c r="B2018"/>
  <c r="A1987"/>
  <c r="B1988"/>
  <c r="A1949"/>
  <c r="B1950"/>
  <c r="A1913"/>
  <c r="B1914"/>
  <c r="A1861"/>
  <c r="B1862"/>
  <c r="A1846"/>
  <c r="B1847"/>
  <c r="A1813"/>
  <c r="B1814"/>
  <c r="A1785"/>
  <c r="B1786"/>
  <c r="A1758"/>
  <c r="B1759"/>
  <c r="A1742"/>
  <c r="B1743"/>
  <c r="A1725"/>
  <c r="B1726"/>
  <c r="A1704"/>
  <c r="B1705"/>
  <c r="A1689"/>
  <c r="B1690"/>
  <c r="A1643"/>
  <c r="B1644"/>
  <c r="B2019" l="1"/>
  <c r="A2018"/>
  <c r="A1988"/>
  <c r="B1989"/>
  <c r="A1950"/>
  <c r="B1951"/>
  <c r="A1914"/>
  <c r="B1915"/>
  <c r="A1862"/>
  <c r="B1863"/>
  <c r="A1847"/>
  <c r="B1848"/>
  <c r="A1848" s="1"/>
  <c r="A1814"/>
  <c r="B1815"/>
  <c r="A1786"/>
  <c r="B1787"/>
  <c r="A1787" s="1"/>
  <c r="B1760"/>
  <c r="A1759"/>
  <c r="A1743"/>
  <c r="B1744"/>
  <c r="A1726"/>
  <c r="B1727"/>
  <c r="A1705"/>
  <c r="B1706"/>
  <c r="A1690"/>
  <c r="B1691"/>
  <c r="A1691" s="1"/>
  <c r="B1645"/>
  <c r="A1644"/>
  <c r="A2019" l="1"/>
  <c r="B2020"/>
  <c r="A1989"/>
  <c r="B1990"/>
  <c r="A1951"/>
  <c r="B1952"/>
  <c r="A1915"/>
  <c r="B1916"/>
  <c r="A1863"/>
  <c r="B1864"/>
  <c r="A1815"/>
  <c r="B1816"/>
  <c r="A1760"/>
  <c r="B1761"/>
  <c r="A1744"/>
  <c r="B1745"/>
  <c r="A1727"/>
  <c r="B1728"/>
  <c r="A1706"/>
  <c r="B1707"/>
  <c r="A1645"/>
  <c r="B1646"/>
  <c r="B2021" l="1"/>
  <c r="A2020"/>
  <c r="A1990"/>
  <c r="B1991"/>
  <c r="A1991" s="1"/>
  <c r="A1952"/>
  <c r="B1953"/>
  <c r="A1916"/>
  <c r="B1917"/>
  <c r="A1864"/>
  <c r="B1865"/>
  <c r="A1816"/>
  <c r="B1817"/>
  <c r="B1762"/>
  <c r="A1761"/>
  <c r="A1745"/>
  <c r="B1746"/>
  <c r="A1746" s="1"/>
  <c r="A1728"/>
  <c r="B1729"/>
  <c r="A1729" s="1"/>
  <c r="A1707"/>
  <c r="B1708"/>
  <c r="B1647"/>
  <c r="A1646"/>
  <c r="A2021" l="1"/>
  <c r="B2022"/>
  <c r="A1953"/>
  <c r="B1954"/>
  <c r="A1917"/>
  <c r="B1918"/>
  <c r="A1865"/>
  <c r="B1866"/>
  <c r="A1817"/>
  <c r="B1818"/>
  <c r="A1762"/>
  <c r="B1763"/>
  <c r="A1708"/>
  <c r="B1709"/>
  <c r="A1647"/>
  <c r="B1648"/>
  <c r="B2023" l="1"/>
  <c r="A2023" s="1"/>
  <c r="A2022"/>
  <c r="A1954"/>
  <c r="B1955"/>
  <c r="A1918"/>
  <c r="B1919"/>
  <c r="A1866"/>
  <c r="B1867"/>
  <c r="A1867" s="1"/>
  <c r="A1818"/>
  <c r="B1819"/>
  <c r="B1764"/>
  <c r="A1763"/>
  <c r="A1709"/>
  <c r="B1710"/>
  <c r="B1649"/>
  <c r="A1648"/>
  <c r="A1955" l="1"/>
  <c r="B1956"/>
  <c r="A1919"/>
  <c r="B1920"/>
  <c r="A1819"/>
  <c r="B1820"/>
  <c r="A1764"/>
  <c r="B1765"/>
  <c r="A1710"/>
  <c r="B1711"/>
  <c r="A1649"/>
  <c r="B1650"/>
  <c r="A1956" l="1"/>
  <c r="B1957"/>
  <c r="A1920"/>
  <c r="B1921"/>
  <c r="A1820"/>
  <c r="B1821"/>
  <c r="B1766"/>
  <c r="A1765"/>
  <c r="A1711"/>
  <c r="B1712"/>
  <c r="A1712" s="1"/>
  <c r="B1651"/>
  <c r="A1651" s="1"/>
  <c r="A1650"/>
  <c r="A1957" l="1"/>
  <c r="B1958"/>
  <c r="A1921"/>
  <c r="B1922"/>
  <c r="A1821"/>
  <c r="B1822"/>
  <c r="A1766"/>
  <c r="B1767"/>
  <c r="A1958" l="1"/>
  <c r="B1959"/>
  <c r="A1922"/>
  <c r="B1923"/>
  <c r="A1822"/>
  <c r="B1823"/>
  <c r="B1768"/>
  <c r="A1767"/>
  <c r="A1959" l="1"/>
  <c r="B1960"/>
  <c r="A1923"/>
  <c r="B1924"/>
  <c r="A1823"/>
  <c r="B1824"/>
  <c r="A1768"/>
  <c r="B1769"/>
  <c r="A1960" l="1"/>
  <c r="B1961"/>
  <c r="A1924"/>
  <c r="B1925"/>
  <c r="A1824"/>
  <c r="B1825"/>
  <c r="B1770"/>
  <c r="A1769"/>
  <c r="A1961" l="1"/>
  <c r="B1962"/>
  <c r="A1925"/>
  <c r="B1926"/>
  <c r="A1825"/>
  <c r="B1826"/>
  <c r="A1770"/>
  <c r="B1771"/>
  <c r="A1962" l="1"/>
  <c r="B1963"/>
  <c r="A1926"/>
  <c r="B1927"/>
  <c r="A1826"/>
  <c r="B1827"/>
  <c r="B1772"/>
  <c r="A1772" s="1"/>
  <c r="A1771"/>
  <c r="A1963" l="1"/>
  <c r="B1964"/>
  <c r="A1927"/>
  <c r="B1928"/>
  <c r="A1827"/>
  <c r="B1828"/>
  <c r="A1964" l="1"/>
  <c r="B1965"/>
  <c r="A1928"/>
  <c r="B1929"/>
  <c r="A1828"/>
  <c r="B1829"/>
  <c r="A1965" l="1"/>
  <c r="B1966"/>
  <c r="A1929"/>
  <c r="B1930"/>
  <c r="A1829"/>
  <c r="B1830"/>
  <c r="A1966" l="1"/>
  <c r="B1967"/>
  <c r="A1930"/>
  <c r="B1931"/>
  <c r="A1830"/>
  <c r="B1831"/>
  <c r="A1967" l="1"/>
  <c r="B1968"/>
  <c r="A1931"/>
  <c r="B1932"/>
  <c r="A1831"/>
  <c r="B1832"/>
  <c r="A1968" l="1"/>
  <c r="B1969"/>
  <c r="A1932"/>
  <c r="B1933"/>
  <c r="A1832"/>
  <c r="B1833"/>
  <c r="A1833" s="1"/>
  <c r="A1969" l="1"/>
  <c r="B1970"/>
  <c r="A1933"/>
  <c r="B1934"/>
  <c r="A1970" l="1"/>
  <c r="B1971"/>
  <c r="A1934"/>
  <c r="B1935"/>
  <c r="A1971" l="1"/>
  <c r="B1972"/>
  <c r="A1935"/>
  <c r="B1936"/>
  <c r="A1972" l="1"/>
  <c r="B1973"/>
  <c r="A1936"/>
  <c r="B1937"/>
  <c r="A1937" s="1"/>
  <c r="B1617"/>
  <c r="A1617" s="1"/>
  <c r="B1618"/>
  <c r="A1618" s="1"/>
  <c r="B1619"/>
  <c r="A1619" s="1"/>
  <c r="B1600"/>
  <c r="A1600" s="1"/>
  <c r="B1601"/>
  <c r="A1601" s="1"/>
  <c r="B1575"/>
  <c r="A1575" s="1"/>
  <c r="B1576"/>
  <c r="A1576" s="1"/>
  <c r="B1533"/>
  <c r="A1533" s="1"/>
  <c r="B1534"/>
  <c r="A1534" s="1"/>
  <c r="B1507"/>
  <c r="A1507" s="1"/>
  <c r="B1508"/>
  <c r="A1508" s="1"/>
  <c r="A1486"/>
  <c r="B1486"/>
  <c r="B1487"/>
  <c r="A1487" s="1"/>
  <c r="B1467"/>
  <c r="A1467" s="1"/>
  <c r="B1468"/>
  <c r="A1468" s="1"/>
  <c r="B1421"/>
  <c r="A1421" s="1"/>
  <c r="B1422"/>
  <c r="A1422" s="1"/>
  <c r="B1393"/>
  <c r="A1393" s="1"/>
  <c r="B1394"/>
  <c r="A1394" s="1"/>
  <c r="B1379"/>
  <c r="A1379" s="1"/>
  <c r="B1380"/>
  <c r="B1381" s="1"/>
  <c r="B1363"/>
  <c r="A1363" s="1"/>
  <c r="B1364"/>
  <c r="A1364" s="1"/>
  <c r="B1323"/>
  <c r="A1323" s="1"/>
  <c r="B1324"/>
  <c r="A1324" s="1"/>
  <c r="A1288"/>
  <c r="B1288"/>
  <c r="B1289"/>
  <c r="A1289" s="1"/>
  <c r="B1238"/>
  <c r="A1238" s="1"/>
  <c r="B1239"/>
  <c r="A1239" s="1"/>
  <c r="B1156"/>
  <c r="A1156" s="1"/>
  <c r="B1157"/>
  <c r="A1157" s="1"/>
  <c r="B1111"/>
  <c r="A1111" s="1"/>
  <c r="B1112"/>
  <c r="B1113" s="1"/>
  <c r="A1113" s="1"/>
  <c r="B1088"/>
  <c r="A1088" s="1"/>
  <c r="B1089"/>
  <c r="A1089" s="1"/>
  <c r="B1090"/>
  <c r="A1090" s="1"/>
  <c r="B1059"/>
  <c r="A1059" s="1"/>
  <c r="B1060"/>
  <c r="A1060" s="1"/>
  <c r="B1014"/>
  <c r="A1014" s="1"/>
  <c r="B1015"/>
  <c r="A1015" s="1"/>
  <c r="B1016"/>
  <c r="A1016" s="1"/>
  <c r="B976"/>
  <c r="A976" s="1"/>
  <c r="B977"/>
  <c r="A977" s="1"/>
  <c r="B943"/>
  <c r="A943" s="1"/>
  <c r="B944"/>
  <c r="A944" s="1"/>
  <c r="B945"/>
  <c r="A945" s="1"/>
  <c r="B845"/>
  <c r="A845" s="1"/>
  <c r="B846"/>
  <c r="A846" s="1"/>
  <c r="B815"/>
  <c r="A815" s="1"/>
  <c r="B816"/>
  <c r="A816" s="1"/>
  <c r="A1973" l="1"/>
  <c r="B1974"/>
  <c r="A1974" s="1"/>
  <c r="B1620"/>
  <c r="B1602"/>
  <c r="A1602" s="1"/>
  <c r="B1603"/>
  <c r="B1577"/>
  <c r="A1577" s="1"/>
  <c r="B1578"/>
  <c r="B1535"/>
  <c r="B1509"/>
  <c r="B1510" s="1"/>
  <c r="A1510"/>
  <c r="B1511"/>
  <c r="A1509"/>
  <c r="B1488"/>
  <c r="B1469"/>
  <c r="A1469" s="1"/>
  <c r="B1470"/>
  <c r="B1423"/>
  <c r="B1395"/>
  <c r="A1381"/>
  <c r="B1382"/>
  <c r="A1380"/>
  <c r="B1365"/>
  <c r="B1325"/>
  <c r="B1290"/>
  <c r="B1240"/>
  <c r="B1158"/>
  <c r="A1112"/>
  <c r="B1114"/>
  <c r="B1091"/>
  <c r="B1061"/>
  <c r="A1061" s="1"/>
  <c r="B1062"/>
  <c r="B1017"/>
  <c r="B978"/>
  <c r="B946"/>
  <c r="B847"/>
  <c r="B817"/>
  <c r="B818" s="1"/>
  <c r="A818" s="1"/>
  <c r="B819"/>
  <c r="A1620" l="1"/>
  <c r="B1621"/>
  <c r="A1603"/>
  <c r="B1604"/>
  <c r="A1578"/>
  <c r="B1579"/>
  <c r="B1536"/>
  <c r="A1535"/>
  <c r="B1512"/>
  <c r="A1511"/>
  <c r="A1488"/>
  <c r="B1489"/>
  <c r="A1470"/>
  <c r="B1471"/>
  <c r="A1423"/>
  <c r="B1424"/>
  <c r="B1396"/>
  <c r="A1395"/>
  <c r="A1382"/>
  <c r="B1383"/>
  <c r="B1366"/>
  <c r="A1365"/>
  <c r="A1325"/>
  <c r="B1326"/>
  <c r="A1290"/>
  <c r="B1291"/>
  <c r="B1241"/>
  <c r="A1240"/>
  <c r="B1159"/>
  <c r="A1158"/>
  <c r="A1114"/>
  <c r="B1115"/>
  <c r="A1091"/>
  <c r="B1092"/>
  <c r="A1062"/>
  <c r="B1063"/>
  <c r="A1017"/>
  <c r="B1018"/>
  <c r="A978"/>
  <c r="B979"/>
  <c r="A946"/>
  <c r="B947"/>
  <c r="B848"/>
  <c r="A847"/>
  <c r="A817"/>
  <c r="B820"/>
  <c r="A819"/>
  <c r="A1621" l="1"/>
  <c r="B1622"/>
  <c r="A1604"/>
  <c r="B1605"/>
  <c r="A1579"/>
  <c r="B1580"/>
  <c r="A1536"/>
  <c r="B1537"/>
  <c r="A1512"/>
  <c r="B1513"/>
  <c r="A1489"/>
  <c r="B1490"/>
  <c r="A1471"/>
  <c r="B1472"/>
  <c r="A1424"/>
  <c r="B1425"/>
  <c r="A1396"/>
  <c r="B1397"/>
  <c r="B1384"/>
  <c r="A1383"/>
  <c r="A1366"/>
  <c r="B1367"/>
  <c r="A1326"/>
  <c r="B1327"/>
  <c r="A1291"/>
  <c r="B1292"/>
  <c r="A1241"/>
  <c r="B1242"/>
  <c r="A1159"/>
  <c r="B1160"/>
  <c r="A1115"/>
  <c r="B1116"/>
  <c r="A1092"/>
  <c r="B1093"/>
  <c r="A1063"/>
  <c r="B1064"/>
  <c r="A1018"/>
  <c r="B1019"/>
  <c r="A979"/>
  <c r="B980"/>
  <c r="A947"/>
  <c r="B948"/>
  <c r="A848"/>
  <c r="B849"/>
  <c r="A820"/>
  <c r="B821"/>
  <c r="A1622" l="1"/>
  <c r="B1623"/>
  <c r="A1605"/>
  <c r="B1606"/>
  <c r="A1580"/>
  <c r="B1581"/>
  <c r="A1537"/>
  <c r="B1538"/>
  <c r="B1514"/>
  <c r="A1513"/>
  <c r="A1490"/>
  <c r="B1491"/>
  <c r="A1472"/>
  <c r="B1473"/>
  <c r="B1426"/>
  <c r="A1425"/>
  <c r="B1398"/>
  <c r="A1397"/>
  <c r="B1385"/>
  <c r="A1384"/>
  <c r="B1368"/>
  <c r="A1367"/>
  <c r="A1327"/>
  <c r="B1328"/>
  <c r="A1292"/>
  <c r="B1293"/>
  <c r="A1242"/>
  <c r="B1243"/>
  <c r="B1161"/>
  <c r="A1160"/>
  <c r="A1116"/>
  <c r="B1117"/>
  <c r="A1093"/>
  <c r="B1094"/>
  <c r="A1064"/>
  <c r="B1065"/>
  <c r="A1019"/>
  <c r="B1020"/>
  <c r="A980"/>
  <c r="B981"/>
  <c r="A948"/>
  <c r="B949"/>
  <c r="B850"/>
  <c r="A849"/>
  <c r="B822"/>
  <c r="A821"/>
  <c r="A1623" l="1"/>
  <c r="B1624"/>
  <c r="A1606"/>
  <c r="B1607"/>
  <c r="A1581"/>
  <c r="B1582"/>
  <c r="A1538"/>
  <c r="B1539"/>
  <c r="A1514"/>
  <c r="B1515"/>
  <c r="A1491"/>
  <c r="B1492"/>
  <c r="A1473"/>
  <c r="B1474"/>
  <c r="A1426"/>
  <c r="B1427"/>
  <c r="A1398"/>
  <c r="B1399"/>
  <c r="A1385"/>
  <c r="B1386"/>
  <c r="A1368"/>
  <c r="B1369"/>
  <c r="A1328"/>
  <c r="B1329"/>
  <c r="A1293"/>
  <c r="B1294"/>
  <c r="A1243"/>
  <c r="B1244"/>
  <c r="A1161"/>
  <c r="B1162"/>
  <c r="A1117"/>
  <c r="B1118"/>
  <c r="A1094"/>
  <c r="B1095"/>
  <c r="A1065"/>
  <c r="B1066"/>
  <c r="A1020"/>
  <c r="B1021"/>
  <c r="A981"/>
  <c r="B982"/>
  <c r="A949"/>
  <c r="B950"/>
  <c r="A850"/>
  <c r="B851"/>
  <c r="A822"/>
  <c r="B823"/>
  <c r="A1624" l="1"/>
  <c r="B1625"/>
  <c r="A1607"/>
  <c r="B1608"/>
  <c r="A1582"/>
  <c r="B1583"/>
  <c r="B1540"/>
  <c r="A1539"/>
  <c r="B1516"/>
  <c r="A1515"/>
  <c r="A1492"/>
  <c r="B1493"/>
  <c r="A1474"/>
  <c r="B1475"/>
  <c r="A1427"/>
  <c r="B1428"/>
  <c r="B1400"/>
  <c r="A1399"/>
  <c r="B1387"/>
  <c r="A1386"/>
  <c r="B1370"/>
  <c r="A1369"/>
  <c r="A1329"/>
  <c r="B1330"/>
  <c r="A1294"/>
  <c r="B1295"/>
  <c r="B1245"/>
  <c r="A1244"/>
  <c r="B1163"/>
  <c r="A1162"/>
  <c r="A1118"/>
  <c r="B1119"/>
  <c r="A1095"/>
  <c r="B1096"/>
  <c r="A1066"/>
  <c r="B1067"/>
  <c r="A1021"/>
  <c r="B1022"/>
  <c r="A982"/>
  <c r="B983"/>
  <c r="A950"/>
  <c r="B951"/>
  <c r="B852"/>
  <c r="A851"/>
  <c r="B824"/>
  <c r="A823"/>
  <c r="A1625" l="1"/>
  <c r="B1626"/>
  <c r="A1608"/>
  <c r="B1609"/>
  <c r="A1583"/>
  <c r="B1584"/>
  <c r="A1540"/>
  <c r="B1541"/>
  <c r="A1516"/>
  <c r="B1517"/>
  <c r="A1493"/>
  <c r="B1494"/>
  <c r="A1475"/>
  <c r="B1476"/>
  <c r="A1428"/>
  <c r="B1429"/>
  <c r="A1400"/>
  <c r="B1401"/>
  <c r="A1387"/>
  <c r="B1388"/>
  <c r="A1370"/>
  <c r="B1371"/>
  <c r="A1330"/>
  <c r="B1331"/>
  <c r="A1295"/>
  <c r="B1296"/>
  <c r="A1245"/>
  <c r="B1246"/>
  <c r="A1163"/>
  <c r="B1164"/>
  <c r="A1119"/>
  <c r="B1120"/>
  <c r="A1096"/>
  <c r="B1097"/>
  <c r="A1067"/>
  <c r="B1068"/>
  <c r="A1022"/>
  <c r="B1023"/>
  <c r="A983"/>
  <c r="B984"/>
  <c r="A951"/>
  <c r="B952"/>
  <c r="A852"/>
  <c r="B853"/>
  <c r="A824"/>
  <c r="B825"/>
  <c r="A1626" l="1"/>
  <c r="B1627"/>
  <c r="A1609"/>
  <c r="B1610"/>
  <c r="A1584"/>
  <c r="B1585"/>
  <c r="A1541"/>
  <c r="B1542"/>
  <c r="B1518"/>
  <c r="A1517"/>
  <c r="A1494"/>
  <c r="B1495"/>
  <c r="A1476"/>
  <c r="B1477"/>
  <c r="A1429"/>
  <c r="B1430"/>
  <c r="B1402"/>
  <c r="A1401"/>
  <c r="B1389"/>
  <c r="A1388"/>
  <c r="B1372"/>
  <c r="A1371"/>
  <c r="A1331"/>
  <c r="B1332"/>
  <c r="A1296"/>
  <c r="B1297"/>
  <c r="A1246"/>
  <c r="B1247"/>
  <c r="B1165"/>
  <c r="A1164"/>
  <c r="A1120"/>
  <c r="B1121"/>
  <c r="A1097"/>
  <c r="B1098"/>
  <c r="A1068"/>
  <c r="B1069"/>
  <c r="A1023"/>
  <c r="B1024"/>
  <c r="B985"/>
  <c r="A984"/>
  <c r="A952"/>
  <c r="B953"/>
  <c r="B854"/>
  <c r="A853"/>
  <c r="B826"/>
  <c r="A825"/>
  <c r="B727"/>
  <c r="A727" s="1"/>
  <c r="B728"/>
  <c r="A728" s="1"/>
  <c r="B633"/>
  <c r="A633" s="1"/>
  <c r="B573"/>
  <c r="A573" s="1"/>
  <c r="B574"/>
  <c r="A574" s="1"/>
  <c r="B503"/>
  <c r="A503" s="1"/>
  <c r="B504"/>
  <c r="A504" s="1"/>
  <c r="B453"/>
  <c r="A453" s="1"/>
  <c r="B454"/>
  <c r="A454" s="1"/>
  <c r="B413"/>
  <c r="A413" s="1"/>
  <c r="B414"/>
  <c r="A414" s="1"/>
  <c r="B384"/>
  <c r="A384" s="1"/>
  <c r="B385"/>
  <c r="A385" s="1"/>
  <c r="B328"/>
  <c r="A328" s="1"/>
  <c r="B329"/>
  <c r="A329" s="1"/>
  <c r="B330"/>
  <c r="B331" s="1"/>
  <c r="B276"/>
  <c r="A276" s="1"/>
  <c r="B277"/>
  <c r="A277" s="1"/>
  <c r="B269"/>
  <c r="A269" s="1"/>
  <c r="B270"/>
  <c r="A270" s="1"/>
  <c r="B271"/>
  <c r="A271" s="1"/>
  <c r="B264"/>
  <c r="A264" s="1"/>
  <c r="B265"/>
  <c r="A265" s="1"/>
  <c r="B266"/>
  <c r="A266" s="1"/>
  <c r="B261"/>
  <c r="A261" s="1"/>
  <c r="B262"/>
  <c r="B263" s="1"/>
  <c r="A263" s="1"/>
  <c r="B222"/>
  <c r="A222" s="1"/>
  <c r="B223"/>
  <c r="A223" s="1"/>
  <c r="B200"/>
  <c r="A200" s="1"/>
  <c r="B201"/>
  <c r="A201" s="1"/>
  <c r="B166"/>
  <c r="A166" s="1"/>
  <c r="B167"/>
  <c r="A167" s="1"/>
  <c r="A157"/>
  <c r="B157"/>
  <c r="B158"/>
  <c r="A158" s="1"/>
  <c r="B154"/>
  <c r="A154" s="1"/>
  <c r="B155"/>
  <c r="B156" s="1"/>
  <c r="A156" s="1"/>
  <c r="B125"/>
  <c r="A125" s="1"/>
  <c r="B126"/>
  <c r="A126" s="1"/>
  <c r="B127"/>
  <c r="A127" s="1"/>
  <c r="B112"/>
  <c r="A112" s="1"/>
  <c r="B113"/>
  <c r="A113" s="1"/>
  <c r="B114"/>
  <c r="A114" s="1"/>
  <c r="B103"/>
  <c r="A103" s="1"/>
  <c r="B104"/>
  <c r="A104" s="1"/>
  <c r="B105"/>
  <c r="A105" s="1"/>
  <c r="B71"/>
  <c r="A71" s="1"/>
  <c r="B72"/>
  <c r="A72" s="1"/>
  <c r="B63"/>
  <c r="A63" s="1"/>
  <c r="B64"/>
  <c r="B65" s="1"/>
  <c r="B35"/>
  <c r="A35" s="1"/>
  <c r="B36"/>
  <c r="B37" s="1"/>
  <c r="A1627" l="1"/>
  <c r="B1628"/>
  <c r="A1610"/>
  <c r="B1611"/>
  <c r="A1585"/>
  <c r="B1586"/>
  <c r="A1542"/>
  <c r="B1543"/>
  <c r="A1518"/>
  <c r="B1519"/>
  <c r="A1495"/>
  <c r="B1496"/>
  <c r="A1477"/>
  <c r="B1478"/>
  <c r="A1430"/>
  <c r="B1431"/>
  <c r="A1402"/>
  <c r="B1403"/>
  <c r="A1389"/>
  <c r="B1390"/>
  <c r="A1372"/>
  <c r="B1373"/>
  <c r="A1332"/>
  <c r="B1333"/>
  <c r="A1297"/>
  <c r="B1298"/>
  <c r="A1247"/>
  <c r="B1248"/>
  <c r="A1165"/>
  <c r="B1166"/>
  <c r="A1121"/>
  <c r="B1122"/>
  <c r="A1098"/>
  <c r="B1099"/>
  <c r="A1069"/>
  <c r="B1070"/>
  <c r="A1024"/>
  <c r="B1025"/>
  <c r="A985"/>
  <c r="B986"/>
  <c r="A953"/>
  <c r="B954"/>
  <c r="A854"/>
  <c r="B855"/>
  <c r="A826"/>
  <c r="B827"/>
  <c r="B729"/>
  <c r="B730" s="1"/>
  <c r="A730"/>
  <c r="B731"/>
  <c r="A729"/>
  <c r="B634"/>
  <c r="B575"/>
  <c r="B505"/>
  <c r="B455"/>
  <c r="B415"/>
  <c r="B386"/>
  <c r="A386" s="1"/>
  <c r="B387"/>
  <c r="A331"/>
  <c r="B332"/>
  <c r="A330"/>
  <c r="B278"/>
  <c r="B279" s="1"/>
  <c r="A279"/>
  <c r="B280"/>
  <c r="A278"/>
  <c r="B272"/>
  <c r="B267"/>
  <c r="A262"/>
  <c r="B224"/>
  <c r="A224" s="1"/>
  <c r="B225"/>
  <c r="B202"/>
  <c r="B168"/>
  <c r="B159"/>
  <c r="A155"/>
  <c r="B128"/>
  <c r="B115"/>
  <c r="B106"/>
  <c r="B73"/>
  <c r="B74" s="1"/>
  <c r="A74"/>
  <c r="B75"/>
  <c r="A73"/>
  <c r="A65"/>
  <c r="B66"/>
  <c r="A64"/>
  <c r="A37"/>
  <c r="B38"/>
  <c r="A36"/>
  <c r="A1628" l="1"/>
  <c r="B1629"/>
  <c r="A1629" s="1"/>
  <c r="A1611"/>
  <c r="B1612"/>
  <c r="A1586"/>
  <c r="B1587"/>
  <c r="B1544"/>
  <c r="A1543"/>
  <c r="B1520"/>
  <c r="A1519"/>
  <c r="A1496"/>
  <c r="B1497"/>
  <c r="A1478"/>
  <c r="B1479"/>
  <c r="B1432"/>
  <c r="A1431"/>
  <c r="B1404"/>
  <c r="A1403"/>
  <c r="B1391"/>
  <c r="A1390"/>
  <c r="B1374"/>
  <c r="A1373"/>
  <c r="A1333"/>
  <c r="B1334"/>
  <c r="A1298"/>
  <c r="B1299"/>
  <c r="B1249"/>
  <c r="A1248"/>
  <c r="B1167"/>
  <c r="A1166"/>
  <c r="A1122"/>
  <c r="B1123"/>
  <c r="A1099"/>
  <c r="B1100"/>
  <c r="A1070"/>
  <c r="B1071"/>
  <c r="A1025"/>
  <c r="B1026"/>
  <c r="A986"/>
  <c r="B987"/>
  <c r="A954"/>
  <c r="B955"/>
  <c r="B856"/>
  <c r="A855"/>
  <c r="B828"/>
  <c r="A827"/>
  <c r="B732"/>
  <c r="A731"/>
  <c r="A634"/>
  <c r="B635"/>
  <c r="B576"/>
  <c r="A575"/>
  <c r="A505"/>
  <c r="B506"/>
  <c r="B456"/>
  <c r="A455"/>
  <c r="A415"/>
  <c r="B416"/>
  <c r="A387"/>
  <c r="B388"/>
  <c r="B333"/>
  <c r="A332"/>
  <c r="B281"/>
  <c r="A280"/>
  <c r="A272"/>
  <c r="B273"/>
  <c r="A267"/>
  <c r="B268"/>
  <c r="A268" s="1"/>
  <c r="A225"/>
  <c r="B226"/>
  <c r="B203"/>
  <c r="A202"/>
  <c r="B169"/>
  <c r="A168"/>
  <c r="A159"/>
  <c r="B160"/>
  <c r="A128"/>
  <c r="B129"/>
  <c r="A115"/>
  <c r="B116"/>
  <c r="B107"/>
  <c r="A106"/>
  <c r="B76"/>
  <c r="A75"/>
  <c r="B67"/>
  <c r="A66"/>
  <c r="B39"/>
  <c r="A38"/>
  <c r="A1612" l="1"/>
  <c r="B1613"/>
  <c r="A1587"/>
  <c r="B1588"/>
  <c r="A1544"/>
  <c r="B1545"/>
  <c r="A1520"/>
  <c r="B1521"/>
  <c r="A1497"/>
  <c r="B1498"/>
  <c r="A1479"/>
  <c r="B1480"/>
  <c r="A1432"/>
  <c r="B1433"/>
  <c r="A1404"/>
  <c r="B1405"/>
  <c r="A1391"/>
  <c r="B1392"/>
  <c r="A1392" s="1"/>
  <c r="A1374"/>
  <c r="B1375"/>
  <c r="A1334"/>
  <c r="B1335"/>
  <c r="A1299"/>
  <c r="B1300"/>
  <c r="A1249"/>
  <c r="B1250"/>
  <c r="A1167"/>
  <c r="B1168"/>
  <c r="A1123"/>
  <c r="B1124"/>
  <c r="A1100"/>
  <c r="B1101"/>
  <c r="A1071"/>
  <c r="B1072"/>
  <c r="A1026"/>
  <c r="B1027"/>
  <c r="A987"/>
  <c r="B988"/>
  <c r="A955"/>
  <c r="B956"/>
  <c r="A856"/>
  <c r="B857"/>
  <c r="A828"/>
  <c r="B829"/>
  <c r="A732"/>
  <c r="B733"/>
  <c r="B636"/>
  <c r="A635"/>
  <c r="A576"/>
  <c r="B577"/>
  <c r="A506"/>
  <c r="B507"/>
  <c r="A456"/>
  <c r="B457"/>
  <c r="A416"/>
  <c r="B417"/>
  <c r="A388"/>
  <c r="B389"/>
  <c r="A333"/>
  <c r="B334"/>
  <c r="A281"/>
  <c r="B282"/>
  <c r="A273"/>
  <c r="B274"/>
  <c r="A226"/>
  <c r="B227"/>
  <c r="B204"/>
  <c r="A203"/>
  <c r="A169"/>
  <c r="B170"/>
  <c r="A160"/>
  <c r="B161"/>
  <c r="A129"/>
  <c r="B130"/>
  <c r="A116"/>
  <c r="B117"/>
  <c r="A107"/>
  <c r="B108"/>
  <c r="A76"/>
  <c r="B77"/>
  <c r="A67"/>
  <c r="B68"/>
  <c r="A39"/>
  <c r="B40"/>
  <c r="A1613" l="1"/>
  <c r="B1614"/>
  <c r="A1588"/>
  <c r="B1589"/>
  <c r="A1545"/>
  <c r="B1546"/>
  <c r="B1522"/>
  <c r="A1521"/>
  <c r="A1498"/>
  <c r="B1499"/>
  <c r="A1480"/>
  <c r="B1481"/>
  <c r="A1433"/>
  <c r="B1434"/>
  <c r="B1406"/>
  <c r="A1405"/>
  <c r="B1376"/>
  <c r="A1375"/>
  <c r="B1336"/>
  <c r="A1335"/>
  <c r="A1300"/>
  <c r="B1301"/>
  <c r="A1250"/>
  <c r="B1251"/>
  <c r="B1169"/>
  <c r="A1168"/>
  <c r="A1124"/>
  <c r="B1125"/>
  <c r="A1101"/>
  <c r="B1102"/>
  <c r="A1072"/>
  <c r="B1073"/>
  <c r="A1027"/>
  <c r="B1028"/>
  <c r="A988"/>
  <c r="B989"/>
  <c r="A956"/>
  <c r="B957"/>
  <c r="B858"/>
  <c r="A857"/>
  <c r="B830"/>
  <c r="A829"/>
  <c r="B734"/>
  <c r="A733"/>
  <c r="B637"/>
  <c r="A636"/>
  <c r="B578"/>
  <c r="A577"/>
  <c r="B508"/>
  <c r="A507"/>
  <c r="B458"/>
  <c r="A457"/>
  <c r="A417"/>
  <c r="B418"/>
  <c r="A389"/>
  <c r="B390"/>
  <c r="B335"/>
  <c r="A334"/>
  <c r="B283"/>
  <c r="A282"/>
  <c r="A274"/>
  <c r="B275"/>
  <c r="A275" s="1"/>
  <c r="A227"/>
  <c r="B228"/>
  <c r="A204"/>
  <c r="B205"/>
  <c r="A170"/>
  <c r="B171"/>
  <c r="A161"/>
  <c r="B162"/>
  <c r="A130"/>
  <c r="B131"/>
  <c r="A117"/>
  <c r="B118"/>
  <c r="A108"/>
  <c r="B109"/>
  <c r="B78"/>
  <c r="A77"/>
  <c r="B69"/>
  <c r="A68"/>
  <c r="B41"/>
  <c r="A40"/>
  <c r="A1614" l="1"/>
  <c r="B1615"/>
  <c r="A1589"/>
  <c r="B1590"/>
  <c r="A1546"/>
  <c r="B1547"/>
  <c r="A1522"/>
  <c r="B1523"/>
  <c r="A1499"/>
  <c r="B1500"/>
  <c r="A1481"/>
  <c r="B1482"/>
  <c r="A1434"/>
  <c r="B1435"/>
  <c r="A1406"/>
  <c r="B1407"/>
  <c r="A1376"/>
  <c r="B1377"/>
  <c r="A1336"/>
  <c r="B1337"/>
  <c r="A1301"/>
  <c r="B1302"/>
  <c r="A1251"/>
  <c r="B1252"/>
  <c r="A1169"/>
  <c r="B1170"/>
  <c r="A1125"/>
  <c r="B1126"/>
  <c r="A1102"/>
  <c r="B1103"/>
  <c r="A1073"/>
  <c r="B1074"/>
  <c r="A1028"/>
  <c r="B1029"/>
  <c r="A989"/>
  <c r="B990"/>
  <c r="A957"/>
  <c r="B958"/>
  <c r="A858"/>
  <c r="B859"/>
  <c r="A830"/>
  <c r="B831"/>
  <c r="A734"/>
  <c r="B735"/>
  <c r="A637"/>
  <c r="B638"/>
  <c r="A578"/>
  <c r="B579"/>
  <c r="A508"/>
  <c r="B509"/>
  <c r="A458"/>
  <c r="B459"/>
  <c r="A418"/>
  <c r="B419"/>
  <c r="A390"/>
  <c r="B391"/>
  <c r="A335"/>
  <c r="B336"/>
  <c r="A283"/>
  <c r="B284"/>
  <c r="A228"/>
  <c r="B229"/>
  <c r="B206"/>
  <c r="A205"/>
  <c r="A171"/>
  <c r="B172"/>
  <c r="A162"/>
  <c r="B163"/>
  <c r="A131"/>
  <c r="B132"/>
  <c r="A118"/>
  <c r="B119"/>
  <c r="A109"/>
  <c r="B110"/>
  <c r="A78"/>
  <c r="B79"/>
  <c r="A69"/>
  <c r="B70"/>
  <c r="A70" s="1"/>
  <c r="A41"/>
  <c r="B42"/>
  <c r="A1615" l="1"/>
  <c r="B1616"/>
  <c r="A1616" s="1"/>
  <c r="A1590"/>
  <c r="B1591"/>
  <c r="B1548"/>
  <c r="A1547"/>
  <c r="B1524"/>
  <c r="A1523"/>
  <c r="A1500"/>
  <c r="B1501"/>
  <c r="A1482"/>
  <c r="B1483"/>
  <c r="B1436"/>
  <c r="A1435"/>
  <c r="B1408"/>
  <c r="A1407"/>
  <c r="B1378"/>
  <c r="A1378" s="1"/>
  <c r="A1377"/>
  <c r="A1337"/>
  <c r="B1338"/>
  <c r="A1302"/>
  <c r="B1303"/>
  <c r="B1253"/>
  <c r="A1252"/>
  <c r="B1171"/>
  <c r="A1170"/>
  <c r="B1127"/>
  <c r="A1126"/>
  <c r="A1103"/>
  <c r="B1104"/>
  <c r="A1074"/>
  <c r="B1075"/>
  <c r="A1029"/>
  <c r="B1030"/>
  <c r="A990"/>
  <c r="B991"/>
  <c r="A958"/>
  <c r="B959"/>
  <c r="B860"/>
  <c r="A859"/>
  <c r="B832"/>
  <c r="A831"/>
  <c r="B736"/>
  <c r="A735"/>
  <c r="B639"/>
  <c r="A638"/>
  <c r="B580"/>
  <c r="A579"/>
  <c r="A509"/>
  <c r="B510"/>
  <c r="B460"/>
  <c r="A459"/>
  <c r="A419"/>
  <c r="B420"/>
  <c r="A391"/>
  <c r="B392"/>
  <c r="B337"/>
  <c r="A336"/>
  <c r="B285"/>
  <c r="A284"/>
  <c r="A229"/>
  <c r="B230"/>
  <c r="A206"/>
  <c r="B207"/>
  <c r="A172"/>
  <c r="B173"/>
  <c r="A163"/>
  <c r="B164"/>
  <c r="A132"/>
  <c r="B133"/>
  <c r="A119"/>
  <c r="B120"/>
  <c r="A110"/>
  <c r="B111"/>
  <c r="A111" s="1"/>
  <c r="B80"/>
  <c r="A79"/>
  <c r="B43"/>
  <c r="A42"/>
  <c r="A1591" l="1"/>
  <c r="B1592"/>
  <c r="A1548"/>
  <c r="B1549"/>
  <c r="A1524"/>
  <c r="B1525"/>
  <c r="A1501"/>
  <c r="B1502"/>
  <c r="A1483"/>
  <c r="B1484"/>
  <c r="A1436"/>
  <c r="B1437"/>
  <c r="A1408"/>
  <c r="B1409"/>
  <c r="A1338"/>
  <c r="B1339"/>
  <c r="A1303"/>
  <c r="B1304"/>
  <c r="A1253"/>
  <c r="B1254"/>
  <c r="A1171"/>
  <c r="B1172"/>
  <c r="A1127"/>
  <c r="B1128"/>
  <c r="A1104"/>
  <c r="B1105"/>
  <c r="A1075"/>
  <c r="B1076"/>
  <c r="A1030"/>
  <c r="B1031"/>
  <c r="A991"/>
  <c r="B992"/>
  <c r="A959"/>
  <c r="B960"/>
  <c r="A860"/>
  <c r="B861"/>
  <c r="A832"/>
  <c r="B833"/>
  <c r="A736"/>
  <c r="B737"/>
  <c r="A639"/>
  <c r="B640"/>
  <c r="A580"/>
  <c r="B581"/>
  <c r="A510"/>
  <c r="B511"/>
  <c r="A460"/>
  <c r="B461"/>
  <c r="A420"/>
  <c r="B421"/>
  <c r="A392"/>
  <c r="B393"/>
  <c r="A337"/>
  <c r="B338"/>
  <c r="A285"/>
  <c r="B286"/>
  <c r="A230"/>
  <c r="B231"/>
  <c r="B208"/>
  <c r="A207"/>
  <c r="A173"/>
  <c r="B174"/>
  <c r="A164"/>
  <c r="B165"/>
  <c r="A165" s="1"/>
  <c r="A133"/>
  <c r="B134"/>
  <c r="A120"/>
  <c r="B121"/>
  <c r="A80"/>
  <c r="B81"/>
  <c r="A43"/>
  <c r="B44"/>
  <c r="A1592" l="1"/>
  <c r="B1593"/>
  <c r="A1549"/>
  <c r="B1550"/>
  <c r="B1526"/>
  <c r="A1525"/>
  <c r="A1502"/>
  <c r="B1503"/>
  <c r="A1484"/>
  <c r="B1485"/>
  <c r="A1485" s="1"/>
  <c r="A1437"/>
  <c r="B1438"/>
  <c r="B1410"/>
  <c r="A1409"/>
  <c r="A1339"/>
  <c r="B1340"/>
  <c r="A1304"/>
  <c r="B1305"/>
  <c r="A1254"/>
  <c r="B1255"/>
  <c r="B1173"/>
  <c r="A1172"/>
  <c r="A1128"/>
  <c r="B1129"/>
  <c r="A1105"/>
  <c r="B1106"/>
  <c r="A1076"/>
  <c r="B1077"/>
  <c r="A1031"/>
  <c r="B1032"/>
  <c r="B993"/>
  <c r="A992"/>
  <c r="A960"/>
  <c r="B961"/>
  <c r="B862"/>
  <c r="A861"/>
  <c r="B834"/>
  <c r="A833"/>
  <c r="B738"/>
  <c r="A737"/>
  <c r="B641"/>
  <c r="A640"/>
  <c r="B582"/>
  <c r="A581"/>
  <c r="A511"/>
  <c r="B512"/>
  <c r="B462"/>
  <c r="A461"/>
  <c r="A421"/>
  <c r="B422"/>
  <c r="A393"/>
  <c r="B394"/>
  <c r="B339"/>
  <c r="A338"/>
  <c r="B287"/>
  <c r="A286"/>
  <c r="A231"/>
  <c r="B232"/>
  <c r="A208"/>
  <c r="B209"/>
  <c r="A174"/>
  <c r="B175"/>
  <c r="A134"/>
  <c r="B135"/>
  <c r="A121"/>
  <c r="B122"/>
  <c r="B82"/>
  <c r="A81"/>
  <c r="B45"/>
  <c r="A44"/>
  <c r="A1593" l="1"/>
  <c r="B1594"/>
  <c r="A1550"/>
  <c r="B1551"/>
  <c r="A1526"/>
  <c r="B1527"/>
  <c r="A1503"/>
  <c r="B1504"/>
  <c r="A1438"/>
  <c r="B1439"/>
  <c r="A1410"/>
  <c r="B1411"/>
  <c r="A1340"/>
  <c r="B1341"/>
  <c r="A1305"/>
  <c r="B1306"/>
  <c r="A1255"/>
  <c r="B1256"/>
  <c r="A1173"/>
  <c r="B1174"/>
  <c r="A1129"/>
  <c r="B1130"/>
  <c r="A1106"/>
  <c r="B1107"/>
  <c r="A1077"/>
  <c r="B1078"/>
  <c r="A1032"/>
  <c r="B1033"/>
  <c r="A993"/>
  <c r="B994"/>
  <c r="A961"/>
  <c r="B962"/>
  <c r="A862"/>
  <c r="B863"/>
  <c r="A834"/>
  <c r="B835"/>
  <c r="A738"/>
  <c r="B739"/>
  <c r="A641"/>
  <c r="B642"/>
  <c r="A582"/>
  <c r="B583"/>
  <c r="A512"/>
  <c r="B513"/>
  <c r="A462"/>
  <c r="B463"/>
  <c r="A422"/>
  <c r="B423"/>
  <c r="A394"/>
  <c r="B395"/>
  <c r="A339"/>
  <c r="B340"/>
  <c r="A287"/>
  <c r="B288"/>
  <c r="A232"/>
  <c r="B233"/>
  <c r="B210"/>
  <c r="A209"/>
  <c r="B176"/>
  <c r="A175"/>
  <c r="A135"/>
  <c r="B136"/>
  <c r="A122"/>
  <c r="B123"/>
  <c r="A82"/>
  <c r="B83"/>
  <c r="A45"/>
  <c r="B46"/>
  <c r="A1594" l="1"/>
  <c r="B1595"/>
  <c r="B1552"/>
  <c r="A1551"/>
  <c r="B1528"/>
  <c r="A1527"/>
  <c r="A1504"/>
  <c r="B1505"/>
  <c r="B1440"/>
  <c r="A1439"/>
  <c r="B1412"/>
  <c r="A1411"/>
  <c r="B1342"/>
  <c r="A1341"/>
  <c r="A1306"/>
  <c r="B1307"/>
  <c r="B1257"/>
  <c r="A1256"/>
  <c r="B1175"/>
  <c r="A1174"/>
  <c r="A1130"/>
  <c r="B1131"/>
  <c r="A1107"/>
  <c r="B1108"/>
  <c r="A1078"/>
  <c r="B1079"/>
  <c r="A1033"/>
  <c r="B1034"/>
  <c r="A994"/>
  <c r="B995"/>
  <c r="A962"/>
  <c r="B963"/>
  <c r="B864"/>
  <c r="A863"/>
  <c r="B836"/>
  <c r="A835"/>
  <c r="B740"/>
  <c r="A739"/>
  <c r="B643"/>
  <c r="A642"/>
  <c r="B584"/>
  <c r="A583"/>
  <c r="B514"/>
  <c r="A513"/>
  <c r="B464"/>
  <c r="A463"/>
  <c r="A423"/>
  <c r="B424"/>
  <c r="A395"/>
  <c r="B396"/>
  <c r="B341"/>
  <c r="A340"/>
  <c r="B289"/>
  <c r="A288"/>
  <c r="A233"/>
  <c r="B234"/>
  <c r="A210"/>
  <c r="B211"/>
  <c r="A176"/>
  <c r="B177"/>
  <c r="A136"/>
  <c r="B137"/>
  <c r="A123"/>
  <c r="B124"/>
  <c r="A124" s="1"/>
  <c r="B84"/>
  <c r="A83"/>
  <c r="B47"/>
  <c r="A46"/>
  <c r="A1595" l="1"/>
  <c r="B1596"/>
  <c r="A1552"/>
  <c r="B1553"/>
  <c r="A1528"/>
  <c r="B1529"/>
  <c r="A1505"/>
  <c r="B1506"/>
  <c r="A1506" s="1"/>
  <c r="A1440"/>
  <c r="B1441"/>
  <c r="A1412"/>
  <c r="B1413"/>
  <c r="A1342"/>
  <c r="B1343"/>
  <c r="A1307"/>
  <c r="B1308"/>
  <c r="A1257"/>
  <c r="B1258"/>
  <c r="A1175"/>
  <c r="B1176"/>
  <c r="A1131"/>
  <c r="B1132"/>
  <c r="A1108"/>
  <c r="B1109"/>
  <c r="A1079"/>
  <c r="B1080"/>
  <c r="A1034"/>
  <c r="B1035"/>
  <c r="A995"/>
  <c r="B996"/>
  <c r="A963"/>
  <c r="B964"/>
  <c r="A864"/>
  <c r="B865"/>
  <c r="A836"/>
  <c r="B837"/>
  <c r="A740"/>
  <c r="B741"/>
  <c r="A643"/>
  <c r="B644"/>
  <c r="A584"/>
  <c r="B585"/>
  <c r="A514"/>
  <c r="B515"/>
  <c r="A464"/>
  <c r="B465"/>
  <c r="A424"/>
  <c r="B425"/>
  <c r="A396"/>
  <c r="B397"/>
  <c r="A341"/>
  <c r="B342"/>
  <c r="A289"/>
  <c r="B290"/>
  <c r="A234"/>
  <c r="B235"/>
  <c r="B212"/>
  <c r="A211"/>
  <c r="A177"/>
  <c r="B178"/>
  <c r="A137"/>
  <c r="B138"/>
  <c r="A84"/>
  <c r="B85"/>
  <c r="A47"/>
  <c r="B48"/>
  <c r="A1596" l="1"/>
  <c r="B1597"/>
  <c r="A1553"/>
  <c r="B1554"/>
  <c r="B1530"/>
  <c r="A1529"/>
  <c r="A1441"/>
  <c r="B1442"/>
  <c r="B1414"/>
  <c r="A1413"/>
  <c r="A1343"/>
  <c r="B1344"/>
  <c r="A1308"/>
  <c r="B1309"/>
  <c r="A1258"/>
  <c r="B1259"/>
  <c r="B1177"/>
  <c r="A1176"/>
  <c r="A1132"/>
  <c r="B1133"/>
  <c r="A1109"/>
  <c r="B1110"/>
  <c r="A1110" s="1"/>
  <c r="A1080"/>
  <c r="B1081"/>
  <c r="B1036"/>
  <c r="A1035"/>
  <c r="A996"/>
  <c r="B997"/>
  <c r="A964"/>
  <c r="B965"/>
  <c r="B866"/>
  <c r="A865"/>
  <c r="B838"/>
  <c r="A837"/>
  <c r="B742"/>
  <c r="A741"/>
  <c r="B645"/>
  <c r="A644"/>
  <c r="B586"/>
  <c r="A585"/>
  <c r="A515"/>
  <c r="B516"/>
  <c r="B466"/>
  <c r="A465"/>
  <c r="A425"/>
  <c r="B426"/>
  <c r="A397"/>
  <c r="B398"/>
  <c r="B343"/>
  <c r="A342"/>
  <c r="B291"/>
  <c r="A290"/>
  <c r="A235"/>
  <c r="B236"/>
  <c r="A212"/>
  <c r="B213"/>
  <c r="A178"/>
  <c r="B179"/>
  <c r="A138"/>
  <c r="B139"/>
  <c r="B86"/>
  <c r="A85"/>
  <c r="B49"/>
  <c r="A48"/>
  <c r="A1597" l="1"/>
  <c r="B1598"/>
  <c r="A1554"/>
  <c r="B1555"/>
  <c r="A1530"/>
  <c r="B1531"/>
  <c r="A1442"/>
  <c r="B1443"/>
  <c r="A1414"/>
  <c r="B1415"/>
  <c r="A1344"/>
  <c r="B1345"/>
  <c r="A1309"/>
  <c r="B1310"/>
  <c r="A1259"/>
  <c r="B1260"/>
  <c r="A1177"/>
  <c r="B1178"/>
  <c r="A1133"/>
  <c r="B1134"/>
  <c r="A1081"/>
  <c r="B1082"/>
  <c r="A1036"/>
  <c r="B1037"/>
  <c r="A997"/>
  <c r="B998"/>
  <c r="A965"/>
  <c r="B966"/>
  <c r="A866"/>
  <c r="B867"/>
  <c r="A838"/>
  <c r="B839"/>
  <c r="A742"/>
  <c r="B743"/>
  <c r="A645"/>
  <c r="B646"/>
  <c r="A586"/>
  <c r="B587"/>
  <c r="A516"/>
  <c r="B517"/>
  <c r="A466"/>
  <c r="B467"/>
  <c r="A426"/>
  <c r="B427"/>
  <c r="A398"/>
  <c r="B399"/>
  <c r="A343"/>
  <c r="B344"/>
  <c r="A291"/>
  <c r="B292"/>
  <c r="A236"/>
  <c r="B237"/>
  <c r="B214"/>
  <c r="A213"/>
  <c r="A179"/>
  <c r="B180"/>
  <c r="A139"/>
  <c r="B140"/>
  <c r="A86"/>
  <c r="B87"/>
  <c r="A49"/>
  <c r="B50"/>
  <c r="A1598" l="1"/>
  <c r="B1599"/>
  <c r="A1599" s="1"/>
  <c r="B1556"/>
  <c r="A1555"/>
  <c r="B1532"/>
  <c r="A1532" s="1"/>
  <c r="A1531"/>
  <c r="A1443"/>
  <c r="B1444"/>
  <c r="B1416"/>
  <c r="A1415"/>
  <c r="B1346"/>
  <c r="A1345"/>
  <c r="A1310"/>
  <c r="B1311"/>
  <c r="B1261"/>
  <c r="A1260"/>
  <c r="B1179"/>
  <c r="A1178"/>
  <c r="A1134"/>
  <c r="B1135"/>
  <c r="A1082"/>
  <c r="B1083"/>
  <c r="A1037"/>
  <c r="B1038"/>
  <c r="B999"/>
  <c r="A998"/>
  <c r="A966"/>
  <c r="B967"/>
  <c r="B868"/>
  <c r="A867"/>
  <c r="B840"/>
  <c r="A839"/>
  <c r="B744"/>
  <c r="A743"/>
  <c r="B647"/>
  <c r="A646"/>
  <c r="B588"/>
  <c r="A587"/>
  <c r="B518"/>
  <c r="A517"/>
  <c r="A467"/>
  <c r="B468"/>
  <c r="A427"/>
  <c r="B428"/>
  <c r="A399"/>
  <c r="B400"/>
  <c r="B345"/>
  <c r="A344"/>
  <c r="B293"/>
  <c r="A292"/>
  <c r="A237"/>
  <c r="B238"/>
  <c r="B215"/>
  <c r="A214"/>
  <c r="A180"/>
  <c r="B181"/>
  <c r="A140"/>
  <c r="B141"/>
  <c r="B88"/>
  <c r="A87"/>
  <c r="B51"/>
  <c r="A50"/>
  <c r="A1556" l="1"/>
  <c r="B1557"/>
  <c r="A1444"/>
  <c r="B1445"/>
  <c r="A1416"/>
  <c r="B1417"/>
  <c r="A1346"/>
  <c r="B1347"/>
  <c r="A1311"/>
  <c r="B1312"/>
  <c r="A1261"/>
  <c r="B1262"/>
  <c r="A1179"/>
  <c r="B1180"/>
  <c r="A1135"/>
  <c r="B1136"/>
  <c r="A1083"/>
  <c r="B1084"/>
  <c r="A1038"/>
  <c r="B1039"/>
  <c r="A999"/>
  <c r="B1000"/>
  <c r="A967"/>
  <c r="B968"/>
  <c r="A868"/>
  <c r="B869"/>
  <c r="A840"/>
  <c r="B841"/>
  <c r="A744"/>
  <c r="B745"/>
  <c r="B648"/>
  <c r="A647"/>
  <c r="A588"/>
  <c r="B589"/>
  <c r="A518"/>
  <c r="B519"/>
  <c r="A468"/>
  <c r="B469"/>
  <c r="A428"/>
  <c r="B429"/>
  <c r="A400"/>
  <c r="B401"/>
  <c r="A345"/>
  <c r="B346"/>
  <c r="A293"/>
  <c r="B294"/>
  <c r="A238"/>
  <c r="B239"/>
  <c r="A215"/>
  <c r="B216"/>
  <c r="A181"/>
  <c r="B182"/>
  <c r="A141"/>
  <c r="B142"/>
  <c r="A88"/>
  <c r="B89"/>
  <c r="A51"/>
  <c r="B52"/>
  <c r="A1557" l="1"/>
  <c r="B1558"/>
  <c r="B1446"/>
  <c r="A1445"/>
  <c r="B1418"/>
  <c r="A1417"/>
  <c r="A1347"/>
  <c r="B1348"/>
  <c r="A1312"/>
  <c r="B1313"/>
  <c r="A1262"/>
  <c r="B1263"/>
  <c r="B1181"/>
  <c r="A1180"/>
  <c r="B1137"/>
  <c r="A1136"/>
  <c r="A1084"/>
  <c r="B1085"/>
  <c r="A1039"/>
  <c r="B1040"/>
  <c r="A1000"/>
  <c r="B1001"/>
  <c r="A968"/>
  <c r="B969"/>
  <c r="B870"/>
  <c r="A869"/>
  <c r="B842"/>
  <c r="A841"/>
  <c r="B746"/>
  <c r="A745"/>
  <c r="B649"/>
  <c r="A648"/>
  <c r="B590"/>
  <c r="A589"/>
  <c r="A519"/>
  <c r="B520"/>
  <c r="B470"/>
  <c r="A469"/>
  <c r="B430"/>
  <c r="A429"/>
  <c r="A401"/>
  <c r="B402"/>
  <c r="B347"/>
  <c r="A346"/>
  <c r="B295"/>
  <c r="A294"/>
  <c r="A239"/>
  <c r="B240"/>
  <c r="A216"/>
  <c r="B217"/>
  <c r="A182"/>
  <c r="B183"/>
  <c r="A142"/>
  <c r="B143"/>
  <c r="B90"/>
  <c r="A89"/>
  <c r="B53"/>
  <c r="A52"/>
  <c r="A1558" l="1"/>
  <c r="B1559"/>
  <c r="A1446"/>
  <c r="B1447"/>
  <c r="A1418"/>
  <c r="B1419"/>
  <c r="A1348"/>
  <c r="B1349"/>
  <c r="A1313"/>
  <c r="B1314"/>
  <c r="A1263"/>
  <c r="B1264"/>
  <c r="A1181"/>
  <c r="B1182"/>
  <c r="A1137"/>
  <c r="B1138"/>
  <c r="A1085"/>
  <c r="B1086"/>
  <c r="A1040"/>
  <c r="B1041"/>
  <c r="A1001"/>
  <c r="B1002"/>
  <c r="A969"/>
  <c r="B970"/>
  <c r="A870"/>
  <c r="B871"/>
  <c r="A842"/>
  <c r="B843"/>
  <c r="A746"/>
  <c r="B747"/>
  <c r="A649"/>
  <c r="B650"/>
  <c r="A590"/>
  <c r="B591"/>
  <c r="A520"/>
  <c r="B521"/>
  <c r="A470"/>
  <c r="B471"/>
  <c r="A430"/>
  <c r="B431"/>
  <c r="A402"/>
  <c r="B403"/>
  <c r="A347"/>
  <c r="B348"/>
  <c r="A295"/>
  <c r="B296"/>
  <c r="A240"/>
  <c r="B241"/>
  <c r="B218"/>
  <c r="A217"/>
  <c r="B184"/>
  <c r="A183"/>
  <c r="A143"/>
  <c r="B144"/>
  <c r="A90"/>
  <c r="B91"/>
  <c r="A53"/>
  <c r="B54"/>
  <c r="B1560" l="1"/>
  <c r="A1559"/>
  <c r="A1447"/>
  <c r="B1448"/>
  <c r="B1420"/>
  <c r="A1420" s="1"/>
  <c r="A1419"/>
  <c r="B1350"/>
  <c r="A1349"/>
  <c r="A1314"/>
  <c r="B1315"/>
  <c r="B1265"/>
  <c r="A1264"/>
  <c r="B1183"/>
  <c r="A1182"/>
  <c r="A1138"/>
  <c r="B1139"/>
  <c r="A1086"/>
  <c r="B1087"/>
  <c r="A1087" s="1"/>
  <c r="A1041"/>
  <c r="B1042"/>
  <c r="B1003"/>
  <c r="A1002"/>
  <c r="A970"/>
  <c r="B971"/>
  <c r="B872"/>
  <c r="A871"/>
  <c r="B844"/>
  <c r="A844" s="1"/>
  <c r="A843"/>
  <c r="B748"/>
  <c r="A747"/>
  <c r="B651"/>
  <c r="A650"/>
  <c r="A591"/>
  <c r="B592"/>
  <c r="B522"/>
  <c r="A521"/>
  <c r="B472"/>
  <c r="A471"/>
  <c r="A431"/>
  <c r="B432"/>
  <c r="A403"/>
  <c r="B404"/>
  <c r="B349"/>
  <c r="A348"/>
  <c r="B297"/>
  <c r="A296"/>
  <c r="A241"/>
  <c r="B242"/>
  <c r="B219"/>
  <c r="A218"/>
  <c r="A184"/>
  <c r="B185"/>
  <c r="A144"/>
  <c r="B145"/>
  <c r="B92"/>
  <c r="A91"/>
  <c r="B55"/>
  <c r="A54"/>
  <c r="B3"/>
  <c r="A3" s="1"/>
  <c r="A1560" l="1"/>
  <c r="B1561"/>
  <c r="A1448"/>
  <c r="B1449"/>
  <c r="A1350"/>
  <c r="B1351"/>
  <c r="A1315"/>
  <c r="B1316"/>
  <c r="A1265"/>
  <c r="B1266"/>
  <c r="A1183"/>
  <c r="B1184"/>
  <c r="A1139"/>
  <c r="B1140"/>
  <c r="A1042"/>
  <c r="B1043"/>
  <c r="A1003"/>
  <c r="B1004"/>
  <c r="A971"/>
  <c r="B972"/>
  <c r="A872"/>
  <c r="B873"/>
  <c r="A748"/>
  <c r="B749"/>
  <c r="A651"/>
  <c r="B652"/>
  <c r="A592"/>
  <c r="B593"/>
  <c r="A522"/>
  <c r="B523"/>
  <c r="A472"/>
  <c r="B473"/>
  <c r="A432"/>
  <c r="B433"/>
  <c r="A404"/>
  <c r="B405"/>
  <c r="A349"/>
  <c r="B350"/>
  <c r="A297"/>
  <c r="B298"/>
  <c r="A242"/>
  <c r="B243"/>
  <c r="B220"/>
  <c r="A219"/>
  <c r="A185"/>
  <c r="B186"/>
  <c r="A145"/>
  <c r="B146"/>
  <c r="A92"/>
  <c r="B93"/>
  <c r="A55"/>
  <c r="B56"/>
  <c r="B4"/>
  <c r="A4" s="1"/>
  <c r="A1561" l="1"/>
  <c r="B1562"/>
  <c r="B1450"/>
  <c r="A1449"/>
  <c r="A1351"/>
  <c r="B1352"/>
  <c r="A1316"/>
  <c r="B1317"/>
  <c r="A1266"/>
  <c r="B1267"/>
  <c r="B1185"/>
  <c r="A1184"/>
  <c r="A1140"/>
  <c r="B1141"/>
  <c r="A1043"/>
  <c r="B1044"/>
  <c r="A1004"/>
  <c r="B1005"/>
  <c r="B973"/>
  <c r="A972"/>
  <c r="B874"/>
  <c r="A873"/>
  <c r="B750"/>
  <c r="A749"/>
  <c r="A652"/>
  <c r="B653"/>
  <c r="B594"/>
  <c r="A593"/>
  <c r="A523"/>
  <c r="B524"/>
  <c r="A473"/>
  <c r="B474"/>
  <c r="A433"/>
  <c r="B434"/>
  <c r="A405"/>
  <c r="B406"/>
  <c r="B351"/>
  <c r="A350"/>
  <c r="B299"/>
  <c r="A298"/>
  <c r="A243"/>
  <c r="B244"/>
  <c r="A220"/>
  <c r="B221"/>
  <c r="A221" s="1"/>
  <c r="B187"/>
  <c r="A186"/>
  <c r="A146"/>
  <c r="B147"/>
  <c r="B94"/>
  <c r="A93"/>
  <c r="B57"/>
  <c r="A56"/>
  <c r="B5"/>
  <c r="B6" s="1"/>
  <c r="A1562" l="1"/>
  <c r="B1563"/>
  <c r="A1450"/>
  <c r="B1451"/>
  <c r="A1352"/>
  <c r="B1353"/>
  <c r="A1317"/>
  <c r="B1318"/>
  <c r="A1267"/>
  <c r="B1268"/>
  <c r="A1185"/>
  <c r="B1186"/>
  <c r="A1141"/>
  <c r="B1142"/>
  <c r="A1044"/>
  <c r="B1045"/>
  <c r="A1005"/>
  <c r="B1006"/>
  <c r="A973"/>
  <c r="B974"/>
  <c r="A874"/>
  <c r="B875"/>
  <c r="A750"/>
  <c r="B751"/>
  <c r="B654"/>
  <c r="A653"/>
  <c r="A594"/>
  <c r="B595"/>
  <c r="A524"/>
  <c r="B525"/>
  <c r="A474"/>
  <c r="B475"/>
  <c r="A434"/>
  <c r="B435"/>
  <c r="A406"/>
  <c r="B407"/>
  <c r="A351"/>
  <c r="B352"/>
  <c r="A299"/>
  <c r="B300"/>
  <c r="A244"/>
  <c r="B245"/>
  <c r="B188"/>
  <c r="A187"/>
  <c r="A147"/>
  <c r="B148"/>
  <c r="A94"/>
  <c r="B95"/>
  <c r="A57"/>
  <c r="B58"/>
  <c r="A5"/>
  <c r="A6"/>
  <c r="B7"/>
  <c r="B1564" l="1"/>
  <c r="A1563"/>
  <c r="A1451"/>
  <c r="B1452"/>
  <c r="B1354"/>
  <c r="A1353"/>
  <c r="A1318"/>
  <c r="B1319"/>
  <c r="B1269"/>
  <c r="A1268"/>
  <c r="B1187"/>
  <c r="A1186"/>
  <c r="B1143"/>
  <c r="A1142"/>
  <c r="A1045"/>
  <c r="B1046"/>
  <c r="B1007"/>
  <c r="A1006"/>
  <c r="A974"/>
  <c r="B975"/>
  <c r="A975" s="1"/>
  <c r="B876"/>
  <c r="A875"/>
  <c r="B752"/>
  <c r="A751"/>
  <c r="A654"/>
  <c r="B655"/>
  <c r="B596"/>
  <c r="A595"/>
  <c r="B526"/>
  <c r="A525"/>
  <c r="B476"/>
  <c r="A475"/>
  <c r="A435"/>
  <c r="B436"/>
  <c r="A407"/>
  <c r="B408"/>
  <c r="B353"/>
  <c r="A352"/>
  <c r="B301"/>
  <c r="A300"/>
  <c r="A245"/>
  <c r="B246"/>
  <c r="A188"/>
  <c r="B189"/>
  <c r="A148"/>
  <c r="B149"/>
  <c r="B96"/>
  <c r="A95"/>
  <c r="B59"/>
  <c r="A58"/>
  <c r="A7"/>
  <c r="B8"/>
  <c r="A1564" l="1"/>
  <c r="B1565"/>
  <c r="A1452"/>
  <c r="B1453"/>
  <c r="A1354"/>
  <c r="B1355"/>
  <c r="A1319"/>
  <c r="B1320"/>
  <c r="A1269"/>
  <c r="B1270"/>
  <c r="A1187"/>
  <c r="B1188"/>
  <c r="A1143"/>
  <c r="B1144"/>
  <c r="A1046"/>
  <c r="B1047"/>
  <c r="A1007"/>
  <c r="B1008"/>
  <c r="A876"/>
  <c r="B877"/>
  <c r="A752"/>
  <c r="B753"/>
  <c r="B656"/>
  <c r="A655"/>
  <c r="A596"/>
  <c r="B597"/>
  <c r="A526"/>
  <c r="B527"/>
  <c r="A476"/>
  <c r="B477"/>
  <c r="A436"/>
  <c r="B437"/>
  <c r="A408"/>
  <c r="B409"/>
  <c r="A353"/>
  <c r="B354"/>
  <c r="A301"/>
  <c r="B302"/>
  <c r="A246"/>
  <c r="B247"/>
  <c r="B190"/>
  <c r="A189"/>
  <c r="A149"/>
  <c r="B150"/>
  <c r="A96"/>
  <c r="B97"/>
  <c r="A59"/>
  <c r="B60"/>
  <c r="A8"/>
  <c r="B9"/>
  <c r="A1565" l="1"/>
  <c r="B1566"/>
  <c r="B1454"/>
  <c r="A1453"/>
  <c r="A1355"/>
  <c r="B1356"/>
  <c r="A1320"/>
  <c r="B1321"/>
  <c r="A1270"/>
  <c r="B1271"/>
  <c r="B1189"/>
  <c r="A1188"/>
  <c r="A1144"/>
  <c r="B1145"/>
  <c r="B1048"/>
  <c r="A1047"/>
  <c r="A1008"/>
  <c r="B1009"/>
  <c r="B878"/>
  <c r="A877"/>
  <c r="B754"/>
  <c r="A753"/>
  <c r="A656"/>
  <c r="B657"/>
  <c r="B598"/>
  <c r="A597"/>
  <c r="A527"/>
  <c r="B528"/>
  <c r="A477"/>
  <c r="B478"/>
  <c r="B438"/>
  <c r="A437"/>
  <c r="A409"/>
  <c r="B410"/>
  <c r="B355"/>
  <c r="A354"/>
  <c r="B303"/>
  <c r="A302"/>
  <c r="A247"/>
  <c r="B248"/>
  <c r="A190"/>
  <c r="B191"/>
  <c r="A150"/>
  <c r="B151"/>
  <c r="B98"/>
  <c r="A97"/>
  <c r="B61"/>
  <c r="A60"/>
  <c r="A9"/>
  <c r="B10"/>
  <c r="A1566" l="1"/>
  <c r="B1567"/>
  <c r="A1454"/>
  <c r="B1455"/>
  <c r="A1356"/>
  <c r="B1357"/>
  <c r="A1321"/>
  <c r="B1322"/>
  <c r="A1322" s="1"/>
  <c r="A1271"/>
  <c r="B1272"/>
  <c r="A1189"/>
  <c r="B1190"/>
  <c r="A1145"/>
  <c r="B1146"/>
  <c r="A1048"/>
  <c r="B1049"/>
  <c r="A1009"/>
  <c r="B1010"/>
  <c r="A878"/>
  <c r="B879"/>
  <c r="A754"/>
  <c r="B755"/>
  <c r="A657"/>
  <c r="B658"/>
  <c r="A598"/>
  <c r="B599"/>
  <c r="A528"/>
  <c r="B529"/>
  <c r="A478"/>
  <c r="B479"/>
  <c r="A438"/>
  <c r="B439"/>
  <c r="A410"/>
  <c r="B411"/>
  <c r="A355"/>
  <c r="B356"/>
  <c r="A303"/>
  <c r="B304"/>
  <c r="A248"/>
  <c r="B249"/>
  <c r="A191"/>
  <c r="B192"/>
  <c r="A151"/>
  <c r="B152"/>
  <c r="A98"/>
  <c r="B99"/>
  <c r="A61"/>
  <c r="B62"/>
  <c r="A62" s="1"/>
  <c r="A10"/>
  <c r="B11"/>
  <c r="B1568" l="1"/>
  <c r="A1567"/>
  <c r="A1455"/>
  <c r="B1456"/>
  <c r="B1358"/>
  <c r="A1357"/>
  <c r="B1273"/>
  <c r="A1272"/>
  <c r="B1191"/>
  <c r="A1190"/>
  <c r="A1146"/>
  <c r="B1147"/>
  <c r="A1049"/>
  <c r="B1050"/>
  <c r="A1010"/>
  <c r="B1011"/>
  <c r="B880"/>
  <c r="A879"/>
  <c r="B756"/>
  <c r="A755"/>
  <c r="A658"/>
  <c r="B659"/>
  <c r="A599"/>
  <c r="B600"/>
  <c r="B530"/>
  <c r="A529"/>
  <c r="B480"/>
  <c r="A479"/>
  <c r="A439"/>
  <c r="B440"/>
  <c r="A411"/>
  <c r="B412"/>
  <c r="A412" s="1"/>
  <c r="B357"/>
  <c r="A356"/>
  <c r="B305"/>
  <c r="A304"/>
  <c r="A249"/>
  <c r="B250"/>
  <c r="A192"/>
  <c r="B193"/>
  <c r="A152"/>
  <c r="B153"/>
  <c r="A153" s="1"/>
  <c r="B100"/>
  <c r="A99"/>
  <c r="A11"/>
  <c r="B12"/>
  <c r="A1568" l="1"/>
  <c r="B1569"/>
  <c r="A1456"/>
  <c r="B1457"/>
  <c r="A1358"/>
  <c r="B1359"/>
  <c r="A1273"/>
  <c r="B1274"/>
  <c r="A1191"/>
  <c r="B1192"/>
  <c r="A1147"/>
  <c r="B1148"/>
  <c r="A1050"/>
  <c r="B1051"/>
  <c r="A1011"/>
  <c r="B1012"/>
  <c r="A880"/>
  <c r="B881"/>
  <c r="A756"/>
  <c r="B757"/>
  <c r="A659"/>
  <c r="B660"/>
  <c r="A600"/>
  <c r="B601"/>
  <c r="A530"/>
  <c r="B531"/>
  <c r="A480"/>
  <c r="B481"/>
  <c r="A440"/>
  <c r="B441"/>
  <c r="A357"/>
  <c r="B358"/>
  <c r="A305"/>
  <c r="B306"/>
  <c r="A250"/>
  <c r="B251"/>
  <c r="B194"/>
  <c r="A193"/>
  <c r="A100"/>
  <c r="B101"/>
  <c r="A12"/>
  <c r="B13"/>
  <c r="A1569" l="1"/>
  <c r="B1570"/>
  <c r="B1458"/>
  <c r="A1457"/>
  <c r="A1359"/>
  <c r="B1360"/>
  <c r="A1274"/>
  <c r="B1275"/>
  <c r="A1192"/>
  <c r="B1193"/>
  <c r="A1148"/>
  <c r="B1149"/>
  <c r="A1051"/>
  <c r="B1052"/>
  <c r="B1013"/>
  <c r="A1013" s="1"/>
  <c r="A1012"/>
  <c r="B882"/>
  <c r="A881"/>
  <c r="B758"/>
  <c r="A757"/>
  <c r="B661"/>
  <c r="A660"/>
  <c r="B602"/>
  <c r="A601"/>
  <c r="A531"/>
  <c r="B532"/>
  <c r="A481"/>
  <c r="B482"/>
  <c r="B442"/>
  <c r="A441"/>
  <c r="B359"/>
  <c r="A358"/>
  <c r="B307"/>
  <c r="A306"/>
  <c r="A251"/>
  <c r="B252"/>
  <c r="B195"/>
  <c r="A194"/>
  <c r="B102"/>
  <c r="A102" s="1"/>
  <c r="A101"/>
  <c r="A13"/>
  <c r="B14"/>
  <c r="A1570" l="1"/>
  <c r="B1571"/>
  <c r="A1458"/>
  <c r="B1459"/>
  <c r="A1360"/>
  <c r="B1361"/>
  <c r="A1275"/>
  <c r="B1276"/>
  <c r="A1193"/>
  <c r="B1194"/>
  <c r="A1149"/>
  <c r="B1150"/>
  <c r="A1052"/>
  <c r="B1053"/>
  <c r="A882"/>
  <c r="B883"/>
  <c r="A758"/>
  <c r="B759"/>
  <c r="A661"/>
  <c r="B662"/>
  <c r="A602"/>
  <c r="B603"/>
  <c r="A532"/>
  <c r="B533"/>
  <c r="A482"/>
  <c r="B483"/>
  <c r="A442"/>
  <c r="B443"/>
  <c r="A359"/>
  <c r="B360"/>
  <c r="A307"/>
  <c r="B308"/>
  <c r="A252"/>
  <c r="B253"/>
  <c r="B196"/>
  <c r="A195"/>
  <c r="A14"/>
  <c r="B15"/>
  <c r="B1572" l="1"/>
  <c r="A1571"/>
  <c r="A1459"/>
  <c r="B1460"/>
  <c r="A1361"/>
  <c r="B1362"/>
  <c r="A1362" s="1"/>
  <c r="B1277"/>
  <c r="A1276"/>
  <c r="B1195"/>
  <c r="A1194"/>
  <c r="B1151"/>
  <c r="A1150"/>
  <c r="B1054"/>
  <c r="A1053"/>
  <c r="B884"/>
  <c r="A883"/>
  <c r="B760"/>
  <c r="A759"/>
  <c r="A662"/>
  <c r="B663"/>
  <c r="A603"/>
  <c r="B604"/>
  <c r="B534"/>
  <c r="A533"/>
  <c r="B484"/>
  <c r="A483"/>
  <c r="A443"/>
  <c r="B444"/>
  <c r="B361"/>
  <c r="A360"/>
  <c r="B309"/>
  <c r="A308"/>
  <c r="A253"/>
  <c r="B254"/>
  <c r="A196"/>
  <c r="B197"/>
  <c r="A15"/>
  <c r="B16"/>
  <c r="A1572" l="1"/>
  <c r="B1573"/>
  <c r="A1460"/>
  <c r="B1461"/>
  <c r="A1277"/>
  <c r="B1278"/>
  <c r="A1195"/>
  <c r="B1196"/>
  <c r="A1151"/>
  <c r="B1152"/>
  <c r="A1054"/>
  <c r="B1055"/>
  <c r="A884"/>
  <c r="B885"/>
  <c r="A760"/>
  <c r="B761"/>
  <c r="B664"/>
  <c r="A663"/>
  <c r="A604"/>
  <c r="B605"/>
  <c r="A534"/>
  <c r="B535"/>
  <c r="A484"/>
  <c r="B485"/>
  <c r="A444"/>
  <c r="B445"/>
  <c r="A361"/>
  <c r="B362"/>
  <c r="A309"/>
  <c r="B310"/>
  <c r="A254"/>
  <c r="B255"/>
  <c r="B198"/>
  <c r="A197"/>
  <c r="A16"/>
  <c r="B17"/>
  <c r="A1573" l="1"/>
  <c r="B1574"/>
  <c r="A1574" s="1"/>
  <c r="B1462"/>
  <c r="A1461"/>
  <c r="A1278"/>
  <c r="B1279"/>
  <c r="B1197"/>
  <c r="A1196"/>
  <c r="A1152"/>
  <c r="B1153"/>
  <c r="A1055"/>
  <c r="B1056"/>
  <c r="B886"/>
  <c r="A885"/>
  <c r="B762"/>
  <c r="A761"/>
  <c r="B665"/>
  <c r="A664"/>
  <c r="B606"/>
  <c r="A605"/>
  <c r="A535"/>
  <c r="B536"/>
  <c r="A485"/>
  <c r="B486"/>
  <c r="B446"/>
  <c r="A445"/>
  <c r="B363"/>
  <c r="A362"/>
  <c r="B311"/>
  <c r="A310"/>
  <c r="A255"/>
  <c r="B256"/>
  <c r="B199"/>
  <c r="A199" s="1"/>
  <c r="A198"/>
  <c r="A17"/>
  <c r="B18"/>
  <c r="A1462" l="1"/>
  <c r="B1463"/>
  <c r="A1279"/>
  <c r="B1280"/>
  <c r="A1197"/>
  <c r="B1198"/>
  <c r="A1153"/>
  <c r="B1154"/>
  <c r="A1056"/>
  <c r="B1057"/>
  <c r="A886"/>
  <c r="B887"/>
  <c r="A762"/>
  <c r="B763"/>
  <c r="A665"/>
  <c r="B666"/>
  <c r="A606"/>
  <c r="B607"/>
  <c r="A536"/>
  <c r="B537"/>
  <c r="A486"/>
  <c r="B487"/>
  <c r="A446"/>
  <c r="B447"/>
  <c r="A363"/>
  <c r="B364"/>
  <c r="A311"/>
  <c r="B312"/>
  <c r="A256"/>
  <c r="B257"/>
  <c r="A18"/>
  <c r="B19"/>
  <c r="A1463" l="1"/>
  <c r="B1464"/>
  <c r="B1281"/>
  <c r="A1280"/>
  <c r="B1199"/>
  <c r="A1198"/>
  <c r="B1155"/>
  <c r="A1155" s="1"/>
  <c r="A1154"/>
  <c r="A1057"/>
  <c r="B1058"/>
  <c r="A1058" s="1"/>
  <c r="B888"/>
  <c r="A887"/>
  <c r="B764"/>
  <c r="A763"/>
  <c r="A666"/>
  <c r="B667"/>
  <c r="A607"/>
  <c r="B608"/>
  <c r="B538"/>
  <c r="A537"/>
  <c r="B488"/>
  <c r="A487"/>
  <c r="A447"/>
  <c r="B448"/>
  <c r="B365"/>
  <c r="A364"/>
  <c r="B313"/>
  <c r="A312"/>
  <c r="A257"/>
  <c r="B258"/>
  <c r="A19"/>
  <c r="B20"/>
  <c r="A1464" l="1"/>
  <c r="B1465"/>
  <c r="A1281"/>
  <c r="B1282"/>
  <c r="A1199"/>
  <c r="B1200"/>
  <c r="A888"/>
  <c r="B889"/>
  <c r="A764"/>
  <c r="B765"/>
  <c r="B668"/>
  <c r="A667"/>
  <c r="A608"/>
  <c r="B609"/>
  <c r="A538"/>
  <c r="B539"/>
  <c r="A488"/>
  <c r="B489"/>
  <c r="A448"/>
  <c r="B449"/>
  <c r="A365"/>
  <c r="B366"/>
  <c r="A313"/>
  <c r="B314"/>
  <c r="A258"/>
  <c r="B259"/>
  <c r="A20"/>
  <c r="B21"/>
  <c r="B1466" l="1"/>
  <c r="A1466" s="1"/>
  <c r="A1465"/>
  <c r="A1282"/>
  <c r="B1283"/>
  <c r="A1200"/>
  <c r="B1201"/>
  <c r="B890"/>
  <c r="A889"/>
  <c r="B766"/>
  <c r="A765"/>
  <c r="B669"/>
  <c r="A668"/>
  <c r="B610"/>
  <c r="A609"/>
  <c r="A539"/>
  <c r="B540"/>
  <c r="A489"/>
  <c r="B490"/>
  <c r="B450"/>
  <c r="A449"/>
  <c r="B367"/>
  <c r="A366"/>
  <c r="B315"/>
  <c r="A314"/>
  <c r="A259"/>
  <c r="B260"/>
  <c r="A260" s="1"/>
  <c r="A21"/>
  <c r="B22"/>
  <c r="A1283" l="1"/>
  <c r="B1284"/>
  <c r="A1201"/>
  <c r="B1202"/>
  <c r="A890"/>
  <c r="B891"/>
  <c r="A766"/>
  <c r="B767"/>
  <c r="A669"/>
  <c r="B670"/>
  <c r="A610"/>
  <c r="B611"/>
  <c r="A540"/>
  <c r="B541"/>
  <c r="A490"/>
  <c r="B491"/>
  <c r="A450"/>
  <c r="B451"/>
  <c r="A367"/>
  <c r="B368"/>
  <c r="A315"/>
  <c r="B316"/>
  <c r="A22"/>
  <c r="B23"/>
  <c r="AF5" i="45"/>
  <c r="AF7"/>
  <c r="AF8"/>
  <c r="AF9"/>
  <c r="AF10"/>
  <c r="AF12"/>
  <c r="AF13"/>
  <c r="AF20"/>
  <c r="AF21"/>
  <c r="AF23"/>
  <c r="AF24"/>
  <c r="AF25"/>
  <c r="AF28"/>
  <c r="AF30"/>
  <c r="AF32"/>
  <c r="AF37"/>
  <c r="AF38"/>
  <c r="AF39"/>
  <c r="AF40"/>
  <c r="AF41"/>
  <c r="AF43"/>
  <c r="AF46"/>
  <c r="AF56"/>
  <c r="AF59"/>
  <c r="AF62"/>
  <c r="AF64"/>
  <c r="AF71"/>
  <c r="AF72"/>
  <c r="AF74"/>
  <c r="AF75"/>
  <c r="AF76"/>
  <c r="AF80"/>
  <c r="AF81"/>
  <c r="AF85"/>
  <c r="AF88"/>
  <c r="AF90"/>
  <c r="AF91"/>
  <c r="AF92"/>
  <c r="AF93"/>
  <c r="AF96"/>
  <c r="AF97"/>
  <c r="AF98"/>
  <c r="AF100"/>
  <c r="AF101"/>
  <c r="AF102"/>
  <c r="AF104"/>
  <c r="AF105"/>
  <c r="AF106"/>
  <c r="AF107"/>
  <c r="AF108"/>
  <c r="AF110"/>
  <c r="AF111"/>
  <c r="AF114"/>
  <c r="AF118"/>
  <c r="AF119"/>
  <c r="AF120"/>
  <c r="AF122"/>
  <c r="AF124"/>
  <c r="AF125"/>
  <c r="AF126"/>
  <c r="AF127"/>
  <c r="AF128"/>
  <c r="AF129"/>
  <c r="AF130"/>
  <c r="AF133"/>
  <c r="AF136"/>
  <c r="AE80"/>
  <c r="AD80"/>
  <c r="AC80"/>
  <c r="AB80"/>
  <c r="AA80"/>
  <c r="Z80"/>
  <c r="Y80"/>
  <c r="X80"/>
  <c r="W80"/>
  <c r="V80"/>
  <c r="U80"/>
  <c r="T80"/>
  <c r="S80"/>
  <c r="R80"/>
  <c r="A1284" i="59" l="1"/>
  <c r="B1285"/>
  <c r="B1203"/>
  <c r="A1202"/>
  <c r="B892"/>
  <c r="A891"/>
  <c r="B768"/>
  <c r="A767"/>
  <c r="A670"/>
  <c r="B671"/>
  <c r="A611"/>
  <c r="B612"/>
  <c r="B542"/>
  <c r="A541"/>
  <c r="B492"/>
  <c r="A491"/>
  <c r="A451"/>
  <c r="B452"/>
  <c r="A452" s="1"/>
  <c r="B369"/>
  <c r="A368"/>
  <c r="B317"/>
  <c r="A316"/>
  <c r="A23"/>
  <c r="B24"/>
  <c r="L21" i="63"/>
  <c r="A1285" i="59" l="1"/>
  <c r="B1286"/>
  <c r="A1203"/>
  <c r="B1204"/>
  <c r="A892"/>
  <c r="B893"/>
  <c r="A768"/>
  <c r="B769"/>
  <c r="B672"/>
  <c r="A671"/>
  <c r="A612"/>
  <c r="B613"/>
  <c r="A542"/>
  <c r="B543"/>
  <c r="A492"/>
  <c r="B493"/>
  <c r="A369"/>
  <c r="B370"/>
  <c r="A317"/>
  <c r="B318"/>
  <c r="A24"/>
  <c r="B25"/>
  <c r="D27" i="45"/>
  <c r="E27" s="1"/>
  <c r="F27" s="1"/>
  <c r="G27" s="1"/>
  <c r="H27" s="1"/>
  <c r="I27" s="1"/>
  <c r="J27" s="1"/>
  <c r="K27" s="1"/>
  <c r="L27" s="1"/>
  <c r="M27" s="1"/>
  <c r="N27" s="1"/>
  <c r="O27" s="1"/>
  <c r="P27" s="1"/>
  <c r="Q27" s="1"/>
  <c r="AF27" s="1"/>
  <c r="B1287" i="59" l="1"/>
  <c r="A1287" s="1"/>
  <c r="A1286"/>
  <c r="A1204"/>
  <c r="B1205"/>
  <c r="A893"/>
  <c r="B894"/>
  <c r="B770"/>
  <c r="A769"/>
  <c r="B673"/>
  <c r="A672"/>
  <c r="A613"/>
  <c r="B614"/>
  <c r="A543"/>
  <c r="B544"/>
  <c r="A493"/>
  <c r="B494"/>
  <c r="B371"/>
  <c r="A370"/>
  <c r="B319"/>
  <c r="A318"/>
  <c r="A25"/>
  <c r="B26"/>
  <c r="R27" i="45"/>
  <c r="S27" s="1"/>
  <c r="T27" s="1"/>
  <c r="U27" s="1"/>
  <c r="V27" s="1"/>
  <c r="W27" s="1"/>
  <c r="X27" s="1"/>
  <c r="Y27" s="1"/>
  <c r="Z27" s="1"/>
  <c r="AA27" s="1"/>
  <c r="AB27" s="1"/>
  <c r="AC27" s="1"/>
  <c r="AD27" s="1"/>
  <c r="AE27" s="1"/>
  <c r="AE69"/>
  <c r="AD69"/>
  <c r="AC69"/>
  <c r="AB69"/>
  <c r="AA69"/>
  <c r="Z69"/>
  <c r="Y69"/>
  <c r="X69"/>
  <c r="W69"/>
  <c r="V69"/>
  <c r="U69"/>
  <c r="T69"/>
  <c r="S69"/>
  <c r="R69"/>
  <c r="Q69"/>
  <c r="AF69" s="1"/>
  <c r="P69"/>
  <c r="O69"/>
  <c r="N69"/>
  <c r="M69"/>
  <c r="L69"/>
  <c r="K69"/>
  <c r="J69"/>
  <c r="I69"/>
  <c r="H69"/>
  <c r="G69"/>
  <c r="F69"/>
  <c r="E69"/>
  <c r="D69"/>
  <c r="A1205" i="59" l="1"/>
  <c r="B1206"/>
  <c r="A894"/>
  <c r="B895"/>
  <c r="A770"/>
  <c r="B771"/>
  <c r="A673"/>
  <c r="B674"/>
  <c r="A614"/>
  <c r="B615"/>
  <c r="A544"/>
  <c r="B545"/>
  <c r="A494"/>
  <c r="B495"/>
  <c r="A371"/>
  <c r="B372"/>
  <c r="A319"/>
  <c r="B320"/>
  <c r="A26"/>
  <c r="B27"/>
  <c r="Q54" i="45"/>
  <c r="AF54" s="1"/>
  <c r="P54"/>
  <c r="W54" s="1"/>
  <c r="AD54" s="1"/>
  <c r="O54"/>
  <c r="V54" s="1"/>
  <c r="AC54" s="1"/>
  <c r="N54"/>
  <c r="U54" s="1"/>
  <c r="AB54" s="1"/>
  <c r="M54"/>
  <c r="T54" s="1"/>
  <c r="AA54" s="1"/>
  <c r="L54"/>
  <c r="S54" s="1"/>
  <c r="Z54" s="1"/>
  <c r="K54"/>
  <c r="R54" s="1"/>
  <c r="Y54" s="1"/>
  <c r="B1207" i="59" l="1"/>
  <c r="A1206"/>
  <c r="B896"/>
  <c r="A895"/>
  <c r="B772"/>
  <c r="A771"/>
  <c r="A674"/>
  <c r="B675"/>
  <c r="B616"/>
  <c r="A615"/>
  <c r="B546"/>
  <c r="A545"/>
  <c r="B496"/>
  <c r="A495"/>
  <c r="B373"/>
  <c r="A372"/>
  <c r="B321"/>
  <c r="A320"/>
  <c r="A27"/>
  <c r="B28"/>
  <c r="X54" i="45"/>
  <c r="AE54" s="1"/>
  <c r="L22" i="63"/>
  <c r="L23" s="1"/>
  <c r="L24" s="1"/>
  <c r="L25" s="1"/>
  <c r="L26" s="1"/>
  <c r="L27" s="1"/>
  <c r="L28" s="1"/>
  <c r="L29" s="1"/>
  <c r="L30" s="1"/>
  <c r="L31" s="1"/>
  <c r="A1207" i="59" l="1"/>
  <c r="B1208"/>
  <c r="A896"/>
  <c r="B897"/>
  <c r="A772"/>
  <c r="B773"/>
  <c r="B676"/>
  <c r="A675"/>
  <c r="A616"/>
  <c r="B617"/>
  <c r="A546"/>
  <c r="B547"/>
  <c r="A496"/>
  <c r="B497"/>
  <c r="A373"/>
  <c r="B374"/>
  <c r="A321"/>
  <c r="B322"/>
  <c r="A28"/>
  <c r="B29"/>
  <c r="M34" i="63"/>
  <c r="A47" s="1"/>
  <c r="A1208" i="59" l="1"/>
  <c r="B1209"/>
  <c r="A897"/>
  <c r="B898"/>
  <c r="B774"/>
  <c r="A773"/>
  <c r="B677"/>
  <c r="A676"/>
  <c r="A617"/>
  <c r="B618"/>
  <c r="A547"/>
  <c r="B548"/>
  <c r="A497"/>
  <c r="B498"/>
  <c r="B375"/>
  <c r="A374"/>
  <c r="B323"/>
  <c r="A322"/>
  <c r="A29"/>
  <c r="B30"/>
  <c r="AE30" i="45"/>
  <c r="A1209" i="59" l="1"/>
  <c r="B1210"/>
  <c r="A898"/>
  <c r="B899"/>
  <c r="A774"/>
  <c r="B775"/>
  <c r="A677"/>
  <c r="B678"/>
  <c r="A618"/>
  <c r="B619"/>
  <c r="A548"/>
  <c r="B549"/>
  <c r="A498"/>
  <c r="B499"/>
  <c r="A375"/>
  <c r="B376"/>
  <c r="A323"/>
  <c r="B324"/>
  <c r="A30"/>
  <c r="B31"/>
  <c r="AE34" i="45"/>
  <c r="AD34"/>
  <c r="AC34"/>
  <c r="AB34"/>
  <c r="AA34"/>
  <c r="Z34"/>
  <c r="Y34"/>
  <c r="X34"/>
  <c r="W34"/>
  <c r="V34"/>
  <c r="U34"/>
  <c r="T34"/>
  <c r="S34"/>
  <c r="R34"/>
  <c r="Q34"/>
  <c r="AF34" s="1"/>
  <c r="P34"/>
  <c r="O34"/>
  <c r="N34"/>
  <c r="M34"/>
  <c r="L34"/>
  <c r="K34"/>
  <c r="J34"/>
  <c r="I34"/>
  <c r="H34"/>
  <c r="G34"/>
  <c r="F34"/>
  <c r="E34"/>
  <c r="D34"/>
  <c r="B1211" i="59" l="1"/>
  <c r="A1210"/>
  <c r="B900"/>
  <c r="A899"/>
  <c r="B776"/>
  <c r="A775"/>
  <c r="A678"/>
  <c r="B679"/>
  <c r="B620"/>
  <c r="A619"/>
  <c r="B550"/>
  <c r="A549"/>
  <c r="B500"/>
  <c r="A499"/>
  <c r="B377"/>
  <c r="A376"/>
  <c r="B325"/>
  <c r="A324"/>
  <c r="A31"/>
  <c r="B32"/>
  <c r="B2" i="60"/>
  <c r="A1211" i="59" l="1"/>
  <c r="B1212"/>
  <c r="A900"/>
  <c r="B901"/>
  <c r="A776"/>
  <c r="B777"/>
  <c r="B680"/>
  <c r="A679"/>
  <c r="A620"/>
  <c r="B621"/>
  <c r="A550"/>
  <c r="B551"/>
  <c r="A500"/>
  <c r="B501"/>
  <c r="A377"/>
  <c r="B378"/>
  <c r="A325"/>
  <c r="B326"/>
  <c r="A32"/>
  <c r="B33"/>
  <c r="A2" i="60"/>
  <c r="A1212" i="59" l="1"/>
  <c r="B1213"/>
  <c r="A901"/>
  <c r="B902"/>
  <c r="B778"/>
  <c r="A777"/>
  <c r="B681"/>
  <c r="A680"/>
  <c r="A621"/>
  <c r="B622"/>
  <c r="A551"/>
  <c r="B552"/>
  <c r="A501"/>
  <c r="B502"/>
  <c r="A502" s="1"/>
  <c r="B379"/>
  <c r="A378"/>
  <c r="B327"/>
  <c r="A327" s="1"/>
  <c r="A326"/>
  <c r="A33"/>
  <c r="B34"/>
  <c r="A34" s="1"/>
  <c r="AE52" i="45"/>
  <c r="AD52"/>
  <c r="AC52"/>
  <c r="AB52"/>
  <c r="AA52"/>
  <c r="Z52"/>
  <c r="Y52"/>
  <c r="X52"/>
  <c r="W52"/>
  <c r="V52"/>
  <c r="U52"/>
  <c r="T52"/>
  <c r="S52"/>
  <c r="R52"/>
  <c r="Q52"/>
  <c r="AF52" s="1"/>
  <c r="P52"/>
  <c r="O52"/>
  <c r="AE116"/>
  <c r="AD116"/>
  <c r="AC116"/>
  <c r="AB116"/>
  <c r="AA116"/>
  <c r="Z116"/>
  <c r="Y116"/>
  <c r="X116"/>
  <c r="W116"/>
  <c r="V116"/>
  <c r="U116"/>
  <c r="T116"/>
  <c r="S116"/>
  <c r="R116"/>
  <c r="Q116"/>
  <c r="AF116" s="1"/>
  <c r="P116"/>
  <c r="A1213" i="59" l="1"/>
  <c r="B1214"/>
  <c r="A902"/>
  <c r="B903"/>
  <c r="A778"/>
  <c r="B779"/>
  <c r="A681"/>
  <c r="B682"/>
  <c r="A622"/>
  <c r="B623"/>
  <c r="A552"/>
  <c r="B553"/>
  <c r="A379"/>
  <c r="B380"/>
  <c r="A868" i="44"/>
  <c r="A867"/>
  <c r="A866"/>
  <c r="A865"/>
  <c r="A864"/>
  <c r="A863"/>
  <c r="A862"/>
  <c r="A861"/>
  <c r="A1214" i="59" l="1"/>
  <c r="B1215"/>
  <c r="B904"/>
  <c r="A903"/>
  <c r="B780"/>
  <c r="A779"/>
  <c r="A682"/>
  <c r="B683"/>
  <c r="B624"/>
  <c r="A623"/>
  <c r="B554"/>
  <c r="A553"/>
  <c r="B381"/>
  <c r="A380"/>
  <c r="J6" i="61"/>
  <c r="I7"/>
  <c r="I8" s="1"/>
  <c r="J8" s="1"/>
  <c r="B7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C6"/>
  <c r="AB18" i="45"/>
  <c r="AA18"/>
  <c r="Z18"/>
  <c r="Y18"/>
  <c r="X18"/>
  <c r="W18"/>
  <c r="V18"/>
  <c r="U18"/>
  <c r="T18"/>
  <c r="S18"/>
  <c r="R18"/>
  <c r="AE18" s="1"/>
  <c r="Q18"/>
  <c r="P18"/>
  <c r="AC18" s="1"/>
  <c r="A1215" i="59" l="1"/>
  <c r="B1216"/>
  <c r="A904"/>
  <c r="B905"/>
  <c r="A780"/>
  <c r="B781"/>
  <c r="A683"/>
  <c r="B684"/>
  <c r="A624"/>
  <c r="B625"/>
  <c r="A554"/>
  <c r="B555"/>
  <c r="A381"/>
  <c r="B382"/>
  <c r="AD18" i="45"/>
  <c r="AF18"/>
  <c r="J7" i="61"/>
  <c r="I9"/>
  <c r="C7"/>
  <c r="G7" s="1"/>
  <c r="AE134" i="45"/>
  <c r="AD134"/>
  <c r="AC134"/>
  <c r="AB134"/>
  <c r="AA134"/>
  <c r="Z134"/>
  <c r="Y134"/>
  <c r="X134"/>
  <c r="W134"/>
  <c r="V134"/>
  <c r="U134"/>
  <c r="T134"/>
  <c r="S134"/>
  <c r="R134"/>
  <c r="Q134"/>
  <c r="AF134" s="1"/>
  <c r="AB19"/>
  <c r="AA19"/>
  <c r="Z19"/>
  <c r="Y19"/>
  <c r="X19"/>
  <c r="W19"/>
  <c r="V19"/>
  <c r="U19"/>
  <c r="T19"/>
  <c r="S19"/>
  <c r="R19"/>
  <c r="AE19" s="1"/>
  <c r="Q19"/>
  <c r="P19"/>
  <c r="AC19" s="1"/>
  <c r="C124"/>
  <c r="B1217" i="59" l="1"/>
  <c r="A1216"/>
  <c r="A905"/>
  <c r="B906"/>
  <c r="B782"/>
  <c r="A781"/>
  <c r="B685"/>
  <c r="A684"/>
  <c r="A625"/>
  <c r="B626"/>
  <c r="A555"/>
  <c r="B556"/>
  <c r="B383"/>
  <c r="A383" s="1"/>
  <c r="A382"/>
  <c r="AD19" i="45"/>
  <c r="AF19"/>
  <c r="J9" i="61"/>
  <c r="I10"/>
  <c r="C8"/>
  <c r="A1217" i="59" l="1"/>
  <c r="B1218"/>
  <c r="A906"/>
  <c r="B907"/>
  <c r="A782"/>
  <c r="B783"/>
  <c r="A685"/>
  <c r="B686"/>
  <c r="A626"/>
  <c r="B627"/>
  <c r="A556"/>
  <c r="B557"/>
  <c r="J10" i="61"/>
  <c r="I11"/>
  <c r="C9"/>
  <c r="A1218" i="59" l="1"/>
  <c r="B1219"/>
  <c r="B908"/>
  <c r="A907"/>
  <c r="B784"/>
  <c r="A783"/>
  <c r="B687"/>
  <c r="A686"/>
  <c r="B628"/>
  <c r="A627"/>
  <c r="B558"/>
  <c r="A557"/>
  <c r="J11" i="61"/>
  <c r="I12"/>
  <c r="C10"/>
  <c r="A1219" i="59" l="1"/>
  <c r="B1220"/>
  <c r="A908"/>
  <c r="B909"/>
  <c r="A784"/>
  <c r="B785"/>
  <c r="B688"/>
  <c r="A687"/>
  <c r="A628"/>
  <c r="B629"/>
  <c r="A558"/>
  <c r="B559"/>
  <c r="J12" i="61"/>
  <c r="I13"/>
  <c r="C11"/>
  <c r="B1221" i="59" l="1"/>
  <c r="A1220"/>
  <c r="A909"/>
  <c r="B910"/>
  <c r="B786"/>
  <c r="A785"/>
  <c r="A688"/>
  <c r="B689"/>
  <c r="A629"/>
  <c r="B630"/>
  <c r="A559"/>
  <c r="B560"/>
  <c r="J13" i="61"/>
  <c r="I14"/>
  <c r="C12"/>
  <c r="A1221" i="59" l="1"/>
  <c r="B1222"/>
  <c r="A910"/>
  <c r="B911"/>
  <c r="A786"/>
  <c r="B787"/>
  <c r="B690"/>
  <c r="A689"/>
  <c r="A630"/>
  <c r="B631"/>
  <c r="A560"/>
  <c r="B561"/>
  <c r="J14" i="61"/>
  <c r="I15"/>
  <c r="C13"/>
  <c r="A1222" i="59" l="1"/>
  <c r="B1223"/>
  <c r="B912"/>
  <c r="A911"/>
  <c r="B788"/>
  <c r="A787"/>
  <c r="A690"/>
  <c r="B691"/>
  <c r="B632"/>
  <c r="A632" s="1"/>
  <c r="A631"/>
  <c r="B562"/>
  <c r="A561"/>
  <c r="J15" i="61"/>
  <c r="I16"/>
  <c r="C14"/>
  <c r="A1223" i="59" l="1"/>
  <c r="B1224"/>
  <c r="A912"/>
  <c r="B913"/>
  <c r="A788"/>
  <c r="B789"/>
  <c r="A691"/>
  <c r="B692"/>
  <c r="A562"/>
  <c r="B563"/>
  <c r="J16" i="61"/>
  <c r="I17"/>
  <c r="C15"/>
  <c r="B1225" i="59" l="1"/>
  <c r="A1224"/>
  <c r="A913"/>
  <c r="B914"/>
  <c r="B790"/>
  <c r="A789"/>
  <c r="B693"/>
  <c r="A692"/>
  <c r="A563"/>
  <c r="B564"/>
  <c r="J17" i="61"/>
  <c r="C16"/>
  <c r="A1225" i="59" l="1"/>
  <c r="B1226"/>
  <c r="A914"/>
  <c r="B915"/>
  <c r="A790"/>
  <c r="B791"/>
  <c r="A693"/>
  <c r="B694"/>
  <c r="A564"/>
  <c r="B565"/>
  <c r="C17" i="61"/>
  <c r="A1226" i="59" l="1"/>
  <c r="B1227"/>
  <c r="A915"/>
  <c r="B916"/>
  <c r="B792"/>
  <c r="A791"/>
  <c r="B695"/>
  <c r="A694"/>
  <c r="B566"/>
  <c r="A565"/>
  <c r="C18" i="61"/>
  <c r="A1227" i="59" l="1"/>
  <c r="B1228"/>
  <c r="A916"/>
  <c r="B917"/>
  <c r="A792"/>
  <c r="B793"/>
  <c r="A695"/>
  <c r="B696"/>
  <c r="A566"/>
  <c r="B567"/>
  <c r="C19" i="61"/>
  <c r="B1229" i="59" l="1"/>
  <c r="A1228"/>
  <c r="B918"/>
  <c r="A917"/>
  <c r="B794"/>
  <c r="A793"/>
  <c r="B697"/>
  <c r="A696"/>
  <c r="A567"/>
  <c r="B568"/>
  <c r="C20" i="61"/>
  <c r="A1229" i="59" l="1"/>
  <c r="B1230"/>
  <c r="A918"/>
  <c r="B919"/>
  <c r="A794"/>
  <c r="B795"/>
  <c r="A697"/>
  <c r="B698"/>
  <c r="A568"/>
  <c r="B569"/>
  <c r="C21" i="61"/>
  <c r="A1230" i="59" l="1"/>
  <c r="B1231"/>
  <c r="A919"/>
  <c r="B920"/>
  <c r="B796"/>
  <c r="A795"/>
  <c r="B699"/>
  <c r="A698"/>
  <c r="B570"/>
  <c r="A569"/>
  <c r="C22" i="61"/>
  <c r="A1231" i="59" l="1"/>
  <c r="B1232"/>
  <c r="A920"/>
  <c r="B921"/>
  <c r="A796"/>
  <c r="B797"/>
  <c r="A699"/>
  <c r="B700"/>
  <c r="A570"/>
  <c r="B571"/>
  <c r="C23" i="61"/>
  <c r="B1233" i="59" l="1"/>
  <c r="A1232"/>
  <c r="B922"/>
  <c r="A921"/>
  <c r="B798"/>
  <c r="A797"/>
  <c r="B701"/>
  <c r="A700"/>
  <c r="A571"/>
  <c r="B572"/>
  <c r="A572" s="1"/>
  <c r="C24" i="61"/>
  <c r="A1233" i="59" l="1"/>
  <c r="B1234"/>
  <c r="A922"/>
  <c r="B923"/>
  <c r="A798"/>
  <c r="B799"/>
  <c r="A701"/>
  <c r="B702"/>
  <c r="C25" i="61"/>
  <c r="A1234" i="59" l="1"/>
  <c r="B1235"/>
  <c r="A923"/>
  <c r="B924"/>
  <c r="B800"/>
  <c r="A799"/>
  <c r="B703"/>
  <c r="A702"/>
  <c r="C26" i="61"/>
  <c r="A1235" i="59" l="1"/>
  <c r="B1236"/>
  <c r="A924"/>
  <c r="B925"/>
  <c r="A800"/>
  <c r="B801"/>
  <c r="A703"/>
  <c r="B704"/>
  <c r="C27" i="61"/>
  <c r="B1237" i="59" l="1"/>
  <c r="A1237" s="1"/>
  <c r="A1236"/>
  <c r="B926"/>
  <c r="A925"/>
  <c r="B802"/>
  <c r="A801"/>
  <c r="B705"/>
  <c r="A704"/>
  <c r="C28" i="61"/>
  <c r="A926" i="59" l="1"/>
  <c r="B927"/>
  <c r="A802"/>
  <c r="B803"/>
  <c r="A705"/>
  <c r="B706"/>
  <c r="C29" i="61"/>
  <c r="A927" i="59" l="1"/>
  <c r="B928"/>
  <c r="B804"/>
  <c r="A803"/>
  <c r="B707"/>
  <c r="A706"/>
  <c r="C30" i="61"/>
  <c r="A928" i="59" l="1"/>
  <c r="B929"/>
  <c r="A804"/>
  <c r="B805"/>
  <c r="A707"/>
  <c r="B708"/>
  <c r="C31" i="61"/>
  <c r="B930" i="59" l="1"/>
  <c r="A929"/>
  <c r="B806"/>
  <c r="A805"/>
  <c r="B709"/>
  <c r="A708"/>
  <c r="C32" i="61"/>
  <c r="A930" i="59" l="1"/>
  <c r="B931"/>
  <c r="A806"/>
  <c r="B807"/>
  <c r="A709"/>
  <c r="B710"/>
  <c r="C33" i="61"/>
  <c r="A931" i="59" l="1"/>
  <c r="B932"/>
  <c r="B808"/>
  <c r="A807"/>
  <c r="B711"/>
  <c r="A710"/>
  <c r="C34" i="61"/>
  <c r="C35" s="1"/>
  <c r="C36" s="1"/>
  <c r="C37" s="1"/>
  <c r="A932" i="59" l="1"/>
  <c r="B933"/>
  <c r="A808"/>
  <c r="B809"/>
  <c r="A711"/>
  <c r="B712"/>
  <c r="C17" i="45"/>
  <c r="D17" s="1"/>
  <c r="E17" s="1"/>
  <c r="F17" s="1"/>
  <c r="G17" s="1"/>
  <c r="H17" s="1"/>
  <c r="I17" s="1"/>
  <c r="J17" s="1"/>
  <c r="K17" s="1"/>
  <c r="L17" s="1"/>
  <c r="M17" s="1"/>
  <c r="N17" s="1"/>
  <c r="O17" s="1"/>
  <c r="P17" s="1"/>
  <c r="Q17" s="1"/>
  <c r="AF17" s="1"/>
  <c r="B934" i="59" l="1"/>
  <c r="A933"/>
  <c r="B810"/>
  <c r="A809"/>
  <c r="B713"/>
  <c r="A712"/>
  <c r="R17" i="45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934" i="59" l="1"/>
  <c r="B935"/>
  <c r="A810"/>
  <c r="B811"/>
  <c r="A713"/>
  <c r="B714"/>
  <c r="AF8" i="44"/>
  <c r="AF9" s="1"/>
  <c r="AF10" s="1"/>
  <c r="AF11" s="1"/>
  <c r="AF12" s="1"/>
  <c r="AF13" s="1"/>
  <c r="AF14" s="1"/>
  <c r="AF15" s="1"/>
  <c r="AF16" s="1"/>
  <c r="A935" i="59" l="1"/>
  <c r="B936"/>
  <c r="B812"/>
  <c r="A811"/>
  <c r="B715"/>
  <c r="A714"/>
  <c r="A869" i="44"/>
  <c r="A314"/>
  <c r="A287"/>
  <c r="R124" i="45"/>
  <c r="S124" s="1"/>
  <c r="T124" s="1"/>
  <c r="U124" s="1"/>
  <c r="V124" s="1"/>
  <c r="W124" s="1"/>
  <c r="X124" s="1"/>
  <c r="Y124" s="1"/>
  <c r="A5" i="44"/>
  <c r="A4"/>
  <c r="A3"/>
  <c r="A2"/>
  <c r="A316"/>
  <c r="A315"/>
  <c r="A313"/>
  <c r="A312"/>
  <c r="A311"/>
  <c r="A310"/>
  <c r="A289"/>
  <c r="A288"/>
  <c r="A286"/>
  <c r="A260"/>
  <c r="A259"/>
  <c r="A258"/>
  <c r="A257"/>
  <c r="A256"/>
  <c r="C44" i="45"/>
  <c r="D44" s="1"/>
  <c r="E44" s="1"/>
  <c r="F44" s="1"/>
  <c r="G44" s="1"/>
  <c r="H44" s="1"/>
  <c r="I44" s="1"/>
  <c r="J44" s="1"/>
  <c r="K44" s="1"/>
  <c r="L44" s="1"/>
  <c r="M44" s="1"/>
  <c r="N44" s="1"/>
  <c r="O44" s="1"/>
  <c r="P44" s="1"/>
  <c r="Q44" s="1"/>
  <c r="AF44" s="1"/>
  <c r="A936" i="59" l="1"/>
  <c r="B937"/>
  <c r="A812"/>
  <c r="B813"/>
  <c r="A715"/>
  <c r="B716"/>
  <c r="R44" i="45"/>
  <c r="S44" s="1"/>
  <c r="T44" s="1"/>
  <c r="U44" s="1"/>
  <c r="V44" s="1"/>
  <c r="W44" s="1"/>
  <c r="X44" s="1"/>
  <c r="Y44" s="1"/>
  <c r="Z44" s="1"/>
  <c r="AA44" s="1"/>
  <c r="AB44" s="1"/>
  <c r="AC44" s="1"/>
  <c r="AD44" s="1"/>
  <c r="AE44" s="1"/>
  <c r="Z124"/>
  <c r="AA124" s="1"/>
  <c r="AB124" s="1"/>
  <c r="AC124" s="1"/>
  <c r="AD124" s="1"/>
  <c r="AE124" s="1"/>
  <c r="B938" i="59" l="1"/>
  <c r="A937"/>
  <c r="B814"/>
  <c r="A814" s="1"/>
  <c r="A813"/>
  <c r="B717"/>
  <c r="A716"/>
  <c r="F6" i="44"/>
  <c r="U2" s="1"/>
  <c r="AE87" i="45"/>
  <c r="AD87"/>
  <c r="AC87"/>
  <c r="AB87"/>
  <c r="AA87"/>
  <c r="Z87"/>
  <c r="Y87"/>
  <c r="X87"/>
  <c r="W87"/>
  <c r="V87"/>
  <c r="U87"/>
  <c r="T87"/>
  <c r="S87"/>
  <c r="R87"/>
  <c r="Q87"/>
  <c r="AF87" s="1"/>
  <c r="P87"/>
  <c r="O87"/>
  <c r="N87"/>
  <c r="M87"/>
  <c r="L87"/>
  <c r="K87"/>
  <c r="J87"/>
  <c r="I87"/>
  <c r="H87"/>
  <c r="G87"/>
  <c r="F87"/>
  <c r="E87"/>
  <c r="D87"/>
  <c r="C87"/>
  <c r="L22"/>
  <c r="Q22" s="1"/>
  <c r="AF22" s="1"/>
  <c r="K22"/>
  <c r="P22" s="1"/>
  <c r="U22" s="1"/>
  <c r="Z22" s="1"/>
  <c r="AE22" s="1"/>
  <c r="J22"/>
  <c r="O22" s="1"/>
  <c r="T22" s="1"/>
  <c r="Y22" s="1"/>
  <c r="I22"/>
  <c r="N22" s="1"/>
  <c r="S22" s="1"/>
  <c r="X22" s="1"/>
  <c r="AC22" s="1"/>
  <c r="H22"/>
  <c r="M22" s="1"/>
  <c r="R22" s="1"/>
  <c r="W22" s="1"/>
  <c r="AB22" s="1"/>
  <c r="AE21"/>
  <c r="AD21"/>
  <c r="AC21"/>
  <c r="AE60"/>
  <c r="AD60"/>
  <c r="AC60"/>
  <c r="AB60"/>
  <c r="AA60"/>
  <c r="Z60"/>
  <c r="Y60"/>
  <c r="X60"/>
  <c r="W60"/>
  <c r="V60"/>
  <c r="U60"/>
  <c r="T60"/>
  <c r="S60"/>
  <c r="R60"/>
  <c r="Q60"/>
  <c r="AF60" s="1"/>
  <c r="P60"/>
  <c r="O60"/>
  <c r="N60"/>
  <c r="M60"/>
  <c r="L60"/>
  <c r="K60"/>
  <c r="J60"/>
  <c r="I60"/>
  <c r="H60"/>
  <c r="G60"/>
  <c r="F60"/>
  <c r="E60"/>
  <c r="D60"/>
  <c r="C60"/>
  <c r="A938" i="59" l="1"/>
  <c r="B939"/>
  <c r="A717"/>
  <c r="B718"/>
  <c r="V22" i="45"/>
  <c r="AA22" s="1"/>
  <c r="AD22"/>
  <c r="F7" i="44"/>
  <c r="A939" i="59" l="1"/>
  <c r="B940"/>
  <c r="B719"/>
  <c r="A718"/>
  <c r="N12" i="61"/>
  <c r="G19"/>
  <c r="A940" i="59" l="1"/>
  <c r="B941"/>
  <c r="A719"/>
  <c r="B720"/>
  <c r="D15" i="61"/>
  <c r="G9"/>
  <c r="F13"/>
  <c r="G14"/>
  <c r="N15"/>
  <c r="G30"/>
  <c r="D29"/>
  <c r="F9"/>
  <c r="F14"/>
  <c r="G16"/>
  <c r="G21"/>
  <c r="G26"/>
  <c r="F18"/>
  <c r="G20"/>
  <c r="G18"/>
  <c r="F17"/>
  <c r="F22"/>
  <c r="G24"/>
  <c r="G29"/>
  <c r="F8"/>
  <c r="F26"/>
  <c r="G28"/>
  <c r="F7"/>
  <c r="F12"/>
  <c r="D9"/>
  <c r="F11"/>
  <c r="F16"/>
  <c r="D16"/>
  <c r="D13"/>
  <c r="F15"/>
  <c r="D8"/>
  <c r="D12"/>
  <c r="D17"/>
  <c r="F19"/>
  <c r="F6"/>
  <c r="F23"/>
  <c r="D7"/>
  <c r="D24"/>
  <c r="D20"/>
  <c r="D25"/>
  <c r="F27"/>
  <c r="D6"/>
  <c r="D11"/>
  <c r="G31"/>
  <c r="F31"/>
  <c r="D10"/>
  <c r="D28"/>
  <c r="G6"/>
  <c r="G11"/>
  <c r="D14"/>
  <c r="D19"/>
  <c r="F21"/>
  <c r="G15"/>
  <c r="D18"/>
  <c r="D23"/>
  <c r="F29"/>
  <c r="D22"/>
  <c r="D27"/>
  <c r="G23"/>
  <c r="D26"/>
  <c r="D31"/>
  <c r="E31" s="1"/>
  <c r="G22"/>
  <c r="G27"/>
  <c r="D30"/>
  <c r="G8"/>
  <c r="G13"/>
  <c r="G10"/>
  <c r="F10"/>
  <c r="E10" s="1"/>
  <c r="G12"/>
  <c r="G17"/>
  <c r="F24"/>
  <c r="D21"/>
  <c r="F28"/>
  <c r="E28" s="1"/>
  <c r="F20"/>
  <c r="G25"/>
  <c r="F25"/>
  <c r="E25" s="1"/>
  <c r="F30"/>
  <c r="M14"/>
  <c r="N17"/>
  <c r="N13"/>
  <c r="M12"/>
  <c r="M15"/>
  <c r="M17"/>
  <c r="N11"/>
  <c r="K13"/>
  <c r="N16"/>
  <c r="K15"/>
  <c r="K17"/>
  <c r="K14"/>
  <c r="M16"/>
  <c r="M11"/>
  <c r="K11"/>
  <c r="K12"/>
  <c r="N14"/>
  <c r="K16"/>
  <c r="M13"/>
  <c r="B942" i="59" l="1"/>
  <c r="A942" s="1"/>
  <c r="A941"/>
  <c r="B721"/>
  <c r="A720"/>
  <c r="E24" i="61"/>
  <c r="E30"/>
  <c r="E29"/>
  <c r="L13"/>
  <c r="E20"/>
  <c r="E15"/>
  <c r="E27"/>
  <c r="E6"/>
  <c r="E16"/>
  <c r="E7"/>
  <c r="E26"/>
  <c r="E22"/>
  <c r="E18"/>
  <c r="E14"/>
  <c r="E13"/>
  <c r="E21"/>
  <c r="E23"/>
  <c r="E19"/>
  <c r="E11"/>
  <c r="E12"/>
  <c r="E8"/>
  <c r="E17"/>
  <c r="E9"/>
  <c r="L16"/>
  <c r="L17"/>
  <c r="L12"/>
  <c r="L14"/>
  <c r="L11"/>
  <c r="L15"/>
  <c r="A721" i="59" l="1"/>
  <c r="B722"/>
  <c r="K10" i="61"/>
  <c r="B723" i="59" l="1"/>
  <c r="A722"/>
  <c r="N10" i="61"/>
  <c r="M10"/>
  <c r="L10" s="1"/>
  <c r="A723" i="59" l="1"/>
  <c r="B724"/>
  <c r="K9" i="61"/>
  <c r="B725" i="59" l="1"/>
  <c r="A724"/>
  <c r="N9" i="61"/>
  <c r="M9"/>
  <c r="L9" s="1"/>
  <c r="A725" i="59" l="1"/>
  <c r="B726"/>
  <c r="A726" s="1"/>
  <c r="K8" i="61"/>
  <c r="N8" l="1"/>
  <c r="M8"/>
  <c r="L8" s="1"/>
  <c r="K7" l="1"/>
  <c r="N7" l="1"/>
  <c r="M7"/>
  <c r="L7" s="1"/>
  <c r="D36" l="1"/>
  <c r="D34"/>
  <c r="D33"/>
  <c r="D32" l="1"/>
  <c r="D35"/>
  <c r="K6"/>
  <c r="K19" s="1"/>
  <c r="F33"/>
  <c r="E33" s="1"/>
  <c r="D38" l="1"/>
  <c r="G33"/>
  <c r="G32"/>
  <c r="F32"/>
  <c r="E32" s="1"/>
  <c r="G36"/>
  <c r="F36"/>
  <c r="E36" s="1"/>
  <c r="G34"/>
  <c r="F34"/>
  <c r="E34" s="1"/>
  <c r="G35"/>
  <c r="F35"/>
  <c r="E35" s="1"/>
  <c r="M6"/>
  <c r="F38" l="1"/>
  <c r="E38" s="1"/>
  <c r="L6"/>
  <c r="M19"/>
  <c r="L19" s="1"/>
  <c r="G38"/>
  <c r="N6"/>
  <c r="N19" s="1"/>
  <c r="F5" i="44" l="1"/>
  <c r="G5" s="1"/>
  <c r="H5" s="1"/>
  <c r="I5" s="1"/>
  <c r="J5" s="1"/>
  <c r="K5" s="1"/>
  <c r="L5" s="1"/>
  <c r="M5" s="1"/>
  <c r="N5" s="1"/>
  <c r="O5" s="1"/>
  <c r="P5" s="1"/>
  <c r="Q5" s="1"/>
  <c r="R5" s="1"/>
  <c r="S5" s="1"/>
  <c r="F8"/>
  <c r="A2" i="59"/>
  <c r="T5" i="44" l="1"/>
  <c r="F9"/>
  <c r="F10" l="1"/>
  <c r="F11" l="1"/>
  <c r="F12" l="1"/>
  <c r="F13" l="1"/>
  <c r="F14" l="1"/>
  <c r="F15" l="1"/>
  <c r="F16" l="1"/>
  <c r="F17" l="1"/>
  <c r="F18" l="1"/>
  <c r="F19" l="1"/>
  <c r="F20" l="1"/>
  <c r="F21" l="1"/>
  <c r="F22" l="1"/>
  <c r="F23" l="1"/>
  <c r="F24" l="1"/>
  <c r="F25" l="1"/>
  <c r="F26" l="1"/>
  <c r="F27" l="1"/>
  <c r="F28" l="1"/>
  <c r="F29" l="1"/>
  <c r="F30" l="1"/>
  <c r="F31" l="1"/>
  <c r="F32" l="1"/>
  <c r="F33" l="1"/>
  <c r="F34" l="1"/>
  <c r="F35" l="1"/>
  <c r="F36" l="1"/>
  <c r="F37" l="1"/>
  <c r="F38" l="1"/>
  <c r="F39" l="1"/>
  <c r="F40" l="1"/>
  <c r="F41" l="1"/>
  <c r="F42" l="1"/>
  <c r="F43" l="1"/>
  <c r="F44" l="1"/>
  <c r="F45" l="1"/>
  <c r="F46" l="1"/>
  <c r="F47" l="1"/>
  <c r="F48" l="1"/>
  <c r="F49" l="1"/>
  <c r="F50" l="1"/>
  <c r="F51" l="1"/>
  <c r="F52" l="1"/>
  <c r="F53" l="1"/>
  <c r="F54" l="1"/>
  <c r="F55" l="1"/>
  <c r="F56" l="1"/>
  <c r="F57" l="1"/>
  <c r="F58" l="1"/>
  <c r="F59" l="1"/>
  <c r="F60" l="1"/>
  <c r="F61" l="1"/>
  <c r="F62" l="1"/>
  <c r="F63" l="1"/>
  <c r="F64" l="1"/>
  <c r="F65" l="1"/>
  <c r="F66" l="1"/>
  <c r="F67" l="1"/>
  <c r="F68" l="1"/>
  <c r="F69" l="1"/>
  <c r="F70" l="1"/>
  <c r="F71" l="1"/>
  <c r="F72" l="1"/>
  <c r="F73" l="1"/>
  <c r="F74" l="1"/>
  <c r="F75" l="1"/>
  <c r="F76" l="1"/>
  <c r="F77" l="1"/>
  <c r="F78" l="1"/>
  <c r="F79" l="1"/>
  <c r="F80" l="1"/>
  <c r="F81" l="1"/>
  <c r="F82" l="1"/>
  <c r="F83" l="1"/>
  <c r="F84" l="1"/>
  <c r="F85" l="1"/>
  <c r="F86" l="1"/>
  <c r="F87" l="1"/>
  <c r="F88" l="1"/>
  <c r="F89" l="1"/>
  <c r="F90" l="1"/>
  <c r="F91" l="1"/>
  <c r="F92" l="1"/>
  <c r="F93" l="1"/>
  <c r="F94" l="1"/>
  <c r="F95" l="1"/>
  <c r="F96" l="1"/>
  <c r="F97" l="1"/>
  <c r="F98" l="1"/>
  <c r="F99" l="1"/>
  <c r="F100" l="1"/>
  <c r="F101" l="1"/>
  <c r="F102" l="1"/>
  <c r="F103" l="1"/>
  <c r="F104" l="1"/>
  <c r="F105" l="1"/>
  <c r="F106" s="1"/>
  <c r="F107" l="1"/>
  <c r="F108" l="1"/>
  <c r="F109" l="1"/>
  <c r="F110" l="1"/>
  <c r="F111" l="1"/>
  <c r="F112" l="1"/>
  <c r="F113" l="1"/>
  <c r="F114" l="1"/>
  <c r="F115" l="1"/>
  <c r="F116" l="1"/>
  <c r="F117" l="1"/>
  <c r="F118" l="1"/>
  <c r="F119" l="1"/>
  <c r="F120" l="1"/>
  <c r="F121" l="1"/>
  <c r="F122" l="1"/>
  <c r="F123" l="1"/>
  <c r="F124" l="1"/>
  <c r="F125" l="1"/>
  <c r="F126" l="1"/>
  <c r="F127" l="1"/>
  <c r="F128" l="1"/>
  <c r="F129" l="1"/>
  <c r="F130" l="1"/>
  <c r="F131" l="1"/>
  <c r="F132" l="1"/>
  <c r="F133" l="1"/>
  <c r="F134" l="1"/>
  <c r="F135" l="1"/>
  <c r="F136" l="1"/>
  <c r="F137" l="1"/>
  <c r="F138" l="1"/>
  <c r="F139" l="1"/>
  <c r="F140" l="1"/>
  <c r="F141" l="1"/>
  <c r="F142" l="1"/>
  <c r="F143" l="1"/>
  <c r="F144" l="1"/>
  <c r="F145" l="1"/>
  <c r="F146" l="1"/>
  <c r="F147" l="1"/>
  <c r="F148" l="1"/>
  <c r="F149" l="1"/>
  <c r="F150" l="1"/>
  <c r="F151" l="1"/>
  <c r="F152" l="1"/>
  <c r="F153" l="1"/>
  <c r="F154" l="1"/>
  <c r="F155" l="1"/>
  <c r="F156" l="1"/>
  <c r="F157" l="1"/>
  <c r="F158" l="1"/>
  <c r="F159" l="1"/>
  <c r="F160" l="1"/>
  <c r="F161" l="1"/>
  <c r="F162" l="1"/>
  <c r="F163" l="1"/>
  <c r="F164" l="1"/>
  <c r="F165" l="1"/>
  <c r="F166" l="1"/>
  <c r="F167" l="1"/>
  <c r="F168" l="1"/>
  <c r="F169" l="1"/>
  <c r="F170" l="1"/>
  <c r="F171" l="1"/>
  <c r="F172" l="1"/>
  <c r="F173" l="1"/>
  <c r="F174" l="1"/>
  <c r="F175" l="1"/>
  <c r="F176" l="1"/>
  <c r="F177" l="1"/>
  <c r="F178" l="1"/>
  <c r="F179" l="1"/>
  <c r="F180" l="1"/>
  <c r="F181" l="1"/>
  <c r="F182" l="1"/>
  <c r="F183" l="1"/>
  <c r="F184" l="1"/>
  <c r="F185" l="1"/>
  <c r="F186" l="1"/>
  <c r="F187" l="1"/>
  <c r="F188" l="1"/>
  <c r="F189" l="1"/>
  <c r="F190" l="1"/>
  <c r="F191" l="1"/>
  <c r="F192" l="1"/>
  <c r="F193" l="1"/>
  <c r="F194" l="1"/>
  <c r="F195" l="1"/>
  <c r="F196" l="1"/>
  <c r="F197" s="1"/>
  <c r="F198" l="1"/>
  <c r="F199" l="1"/>
  <c r="F200" l="1"/>
  <c r="E313"/>
  <c r="E286"/>
  <c r="F201" l="1"/>
  <c r="K135" i="45"/>
  <c r="O135" s="1"/>
  <c r="S135" s="1"/>
  <c r="W135" s="1"/>
  <c r="AA135" s="1"/>
  <c r="AE135" s="1"/>
  <c r="J135"/>
  <c r="N135" s="1"/>
  <c r="R135" s="1"/>
  <c r="V135" s="1"/>
  <c r="Z135" s="1"/>
  <c r="AD135" s="1"/>
  <c r="I135"/>
  <c r="M135" s="1"/>
  <c r="Q135" s="1"/>
  <c r="AF135" s="1"/>
  <c r="H135"/>
  <c r="L135" s="1"/>
  <c r="P135" s="1"/>
  <c r="T135" s="1"/>
  <c r="X135" s="1"/>
  <c r="AB135" s="1"/>
  <c r="N121"/>
  <c r="T121" s="1"/>
  <c r="Z121" s="1"/>
  <c r="M121"/>
  <c r="S121" s="1"/>
  <c r="Y121" s="1"/>
  <c r="L121"/>
  <c r="R121" s="1"/>
  <c r="X121" s="1"/>
  <c r="AD121" s="1"/>
  <c r="K121"/>
  <c r="Q121" s="1"/>
  <c r="AF121" s="1"/>
  <c r="J121"/>
  <c r="P121" s="1"/>
  <c r="V121" s="1"/>
  <c r="AB121" s="1"/>
  <c r="I121"/>
  <c r="O121" s="1"/>
  <c r="U121" s="1"/>
  <c r="AA121" s="1"/>
  <c r="AE118"/>
  <c r="AD118"/>
  <c r="AC118"/>
  <c r="Y115"/>
  <c r="X115"/>
  <c r="W115"/>
  <c r="V115"/>
  <c r="U115"/>
  <c r="T115"/>
  <c r="AE115" s="1"/>
  <c r="S115"/>
  <c r="AD115" s="1"/>
  <c r="R115"/>
  <c r="AC115" s="1"/>
  <c r="Q115"/>
  <c r="AF115" s="1"/>
  <c r="P115"/>
  <c r="AA115" s="1"/>
  <c r="O115"/>
  <c r="Z115" s="1"/>
  <c r="AE114"/>
  <c r="AD114"/>
  <c r="AC114"/>
  <c r="X109"/>
  <c r="W109"/>
  <c r="V109"/>
  <c r="U109"/>
  <c r="T109"/>
  <c r="AE109" s="1"/>
  <c r="S109"/>
  <c r="AD109" s="1"/>
  <c r="R109"/>
  <c r="AC109" s="1"/>
  <c r="Q109"/>
  <c r="AF109" s="1"/>
  <c r="P109"/>
  <c r="AA109" s="1"/>
  <c r="O109"/>
  <c r="Z109" s="1"/>
  <c r="N109"/>
  <c r="Y109" s="1"/>
  <c r="I103"/>
  <c r="L103" s="1"/>
  <c r="O103" s="1"/>
  <c r="R103" s="1"/>
  <c r="U103" s="1"/>
  <c r="X103" s="1"/>
  <c r="AA103" s="1"/>
  <c r="AD103" s="1"/>
  <c r="H103"/>
  <c r="K103" s="1"/>
  <c r="N103" s="1"/>
  <c r="Q103" s="1"/>
  <c r="AF103" s="1"/>
  <c r="G103"/>
  <c r="J103" s="1"/>
  <c r="M103" s="1"/>
  <c r="P103" s="1"/>
  <c r="S103" s="1"/>
  <c r="V103" s="1"/>
  <c r="Y103" s="1"/>
  <c r="AE91"/>
  <c r="AD91"/>
  <c r="AC91"/>
  <c r="AB91"/>
  <c r="AA91"/>
  <c r="Z91"/>
  <c r="Y91"/>
  <c r="X91"/>
  <c r="W91"/>
  <c r="V91"/>
  <c r="U91"/>
  <c r="T91"/>
  <c r="S91"/>
  <c r="AB94"/>
  <c r="AA94"/>
  <c r="Z94"/>
  <c r="Y94"/>
  <c r="X94"/>
  <c r="W94"/>
  <c r="V94"/>
  <c r="U94"/>
  <c r="T94"/>
  <c r="S94"/>
  <c r="R94"/>
  <c r="AE94" s="1"/>
  <c r="Q94"/>
  <c r="AF94" s="1"/>
  <c r="P94"/>
  <c r="AC94" s="1"/>
  <c r="P89"/>
  <c r="W89" s="1"/>
  <c r="AD89" s="1"/>
  <c r="O89"/>
  <c r="V89" s="1"/>
  <c r="AC89" s="1"/>
  <c r="N89"/>
  <c r="U89" s="1"/>
  <c r="AB89" s="1"/>
  <c r="M89"/>
  <c r="T89" s="1"/>
  <c r="AA89" s="1"/>
  <c r="L89"/>
  <c r="S89" s="1"/>
  <c r="Z89" s="1"/>
  <c r="K89"/>
  <c r="R89" s="1"/>
  <c r="Y89" s="1"/>
  <c r="J89"/>
  <c r="Q89" s="1"/>
  <c r="AF89" s="1"/>
  <c r="P82"/>
  <c r="W82" s="1"/>
  <c r="AD82" s="1"/>
  <c r="O82"/>
  <c r="V82" s="1"/>
  <c r="AC82" s="1"/>
  <c r="N82"/>
  <c r="U82" s="1"/>
  <c r="AB82" s="1"/>
  <c r="M82"/>
  <c r="T82" s="1"/>
  <c r="AA82" s="1"/>
  <c r="L82"/>
  <c r="S82" s="1"/>
  <c r="Z82" s="1"/>
  <c r="K82"/>
  <c r="R82" s="1"/>
  <c r="Y82" s="1"/>
  <c r="J82"/>
  <c r="Q82" s="1"/>
  <c r="AF82" s="1"/>
  <c r="AE81"/>
  <c r="AD81"/>
  <c r="AC81"/>
  <c r="AB81"/>
  <c r="AA81"/>
  <c r="Z81"/>
  <c r="Y81"/>
  <c r="X81"/>
  <c r="W81"/>
  <c r="P77"/>
  <c r="W77" s="1"/>
  <c r="AD77" s="1"/>
  <c r="O77"/>
  <c r="V77" s="1"/>
  <c r="AC77" s="1"/>
  <c r="N77"/>
  <c r="U77" s="1"/>
  <c r="AB77" s="1"/>
  <c r="M77"/>
  <c r="T77" s="1"/>
  <c r="AA77" s="1"/>
  <c r="L77"/>
  <c r="S77" s="1"/>
  <c r="Z77" s="1"/>
  <c r="K77"/>
  <c r="R77" s="1"/>
  <c r="Y77" s="1"/>
  <c r="J77"/>
  <c r="Q77" s="1"/>
  <c r="AF77" s="1"/>
  <c r="AE9"/>
  <c r="AD9"/>
  <c r="AC9"/>
  <c r="AB9"/>
  <c r="AE71"/>
  <c r="AD71"/>
  <c r="AC71"/>
  <c r="AB71"/>
  <c r="R73"/>
  <c r="Z73" s="1"/>
  <c r="Q73"/>
  <c r="AF73" s="1"/>
  <c r="P73"/>
  <c r="X73" s="1"/>
  <c r="O73"/>
  <c r="W73" s="1"/>
  <c r="AE73" s="1"/>
  <c r="N73"/>
  <c r="V73" s="1"/>
  <c r="AD73" s="1"/>
  <c r="M73"/>
  <c r="U73" s="1"/>
  <c r="AC73" s="1"/>
  <c r="L73"/>
  <c r="T73" s="1"/>
  <c r="AB73" s="1"/>
  <c r="K73"/>
  <c r="S73" s="1"/>
  <c r="AA73" s="1"/>
  <c r="R70"/>
  <c r="Z70" s="1"/>
  <c r="Q70"/>
  <c r="AF70" s="1"/>
  <c r="P70"/>
  <c r="X70" s="1"/>
  <c r="O70"/>
  <c r="W70" s="1"/>
  <c r="AE70" s="1"/>
  <c r="N70"/>
  <c r="V70" s="1"/>
  <c r="AD70" s="1"/>
  <c r="M70"/>
  <c r="U70" s="1"/>
  <c r="AC70" s="1"/>
  <c r="L70"/>
  <c r="T70" s="1"/>
  <c r="AB70" s="1"/>
  <c r="K70"/>
  <c r="S70" s="1"/>
  <c r="AA70" s="1"/>
  <c r="D67"/>
  <c r="E67" s="1"/>
  <c r="F67" s="1"/>
  <c r="G67" s="1"/>
  <c r="H67" s="1"/>
  <c r="I67" s="1"/>
  <c r="J67" s="1"/>
  <c r="K67" s="1"/>
  <c r="L67" s="1"/>
  <c r="M67" s="1"/>
  <c r="N67" s="1"/>
  <c r="O67" s="1"/>
  <c r="P67" s="1"/>
  <c r="Q67" s="1"/>
  <c r="AF67" s="1"/>
  <c r="M66"/>
  <c r="R66" s="1"/>
  <c r="W66" s="1"/>
  <c r="AB66" s="1"/>
  <c r="L66"/>
  <c r="Q66" s="1"/>
  <c r="AF66" s="1"/>
  <c r="K66"/>
  <c r="P66" s="1"/>
  <c r="U66" s="1"/>
  <c r="Z66" s="1"/>
  <c r="AE66" s="1"/>
  <c r="J66"/>
  <c r="O66" s="1"/>
  <c r="T66" s="1"/>
  <c r="Y66" s="1"/>
  <c r="I66"/>
  <c r="N66" s="1"/>
  <c r="S66" s="1"/>
  <c r="X66" s="1"/>
  <c r="AC66" s="1"/>
  <c r="L57"/>
  <c r="Q57" s="1"/>
  <c r="AF57" s="1"/>
  <c r="K57"/>
  <c r="P57" s="1"/>
  <c r="U57" s="1"/>
  <c r="Z57" s="1"/>
  <c r="AE57" s="1"/>
  <c r="J57"/>
  <c r="O57" s="1"/>
  <c r="T57" s="1"/>
  <c r="Y57" s="1"/>
  <c r="I57"/>
  <c r="N57" s="1"/>
  <c r="S57" s="1"/>
  <c r="X57" s="1"/>
  <c r="AC57" s="1"/>
  <c r="H57"/>
  <c r="M57" s="1"/>
  <c r="R57" s="1"/>
  <c r="W57" s="1"/>
  <c r="AB57" s="1"/>
  <c r="AE56"/>
  <c r="AD56"/>
  <c r="AC56"/>
  <c r="P65"/>
  <c r="W65" s="1"/>
  <c r="AD65" s="1"/>
  <c r="O65"/>
  <c r="V65" s="1"/>
  <c r="AC65" s="1"/>
  <c r="N65"/>
  <c r="U65" s="1"/>
  <c r="AB65" s="1"/>
  <c r="M65"/>
  <c r="T65" s="1"/>
  <c r="AA65" s="1"/>
  <c r="L65"/>
  <c r="S65" s="1"/>
  <c r="Z65" s="1"/>
  <c r="K65"/>
  <c r="R65" s="1"/>
  <c r="Y65" s="1"/>
  <c r="J65"/>
  <c r="Q65" s="1"/>
  <c r="AF65" s="1"/>
  <c r="AE64"/>
  <c r="AD64"/>
  <c r="AC64"/>
  <c r="AB64"/>
  <c r="AA64"/>
  <c r="Z64"/>
  <c r="Y64"/>
  <c r="X64"/>
  <c r="W64"/>
  <c r="V64"/>
  <c r="U64"/>
  <c r="T64"/>
  <c r="S64"/>
  <c r="AE62"/>
  <c r="AD62"/>
  <c r="AC62"/>
  <c r="D61"/>
  <c r="E61" s="1"/>
  <c r="F61" s="1"/>
  <c r="G61" s="1"/>
  <c r="H61" s="1"/>
  <c r="I61" s="1"/>
  <c r="J61" s="1"/>
  <c r="K61" s="1"/>
  <c r="L61" s="1"/>
  <c r="M61" s="1"/>
  <c r="N61" s="1"/>
  <c r="O61" s="1"/>
  <c r="P61" s="1"/>
  <c r="Q61" s="1"/>
  <c r="AF61" s="1"/>
  <c r="P49"/>
  <c r="W49" s="1"/>
  <c r="AD49" s="1"/>
  <c r="O49"/>
  <c r="V49" s="1"/>
  <c r="AC49" s="1"/>
  <c r="N49"/>
  <c r="U49" s="1"/>
  <c r="AB49" s="1"/>
  <c r="M49"/>
  <c r="T49" s="1"/>
  <c r="AA49" s="1"/>
  <c r="L49"/>
  <c r="S49" s="1"/>
  <c r="Z49" s="1"/>
  <c r="K49"/>
  <c r="R49" s="1"/>
  <c r="Y49" s="1"/>
  <c r="J49"/>
  <c r="Q49" s="1"/>
  <c r="AF49" s="1"/>
  <c r="R58"/>
  <c r="Z58" s="1"/>
  <c r="Q58"/>
  <c r="AF58" s="1"/>
  <c r="P58"/>
  <c r="X58" s="1"/>
  <c r="O58"/>
  <c r="W58" s="1"/>
  <c r="AE58" s="1"/>
  <c r="N58"/>
  <c r="V58" s="1"/>
  <c r="AD58" s="1"/>
  <c r="M58"/>
  <c r="U58" s="1"/>
  <c r="AC58" s="1"/>
  <c r="L58"/>
  <c r="T58" s="1"/>
  <c r="AB58" s="1"/>
  <c r="K58"/>
  <c r="S58" s="1"/>
  <c r="AA58" s="1"/>
  <c r="AE46"/>
  <c r="AD46"/>
  <c r="AC46"/>
  <c r="AB46"/>
  <c r="AA46"/>
  <c r="Z46"/>
  <c r="Y46"/>
  <c r="X46"/>
  <c r="W46"/>
  <c r="V46"/>
  <c r="U46"/>
  <c r="T46"/>
  <c r="AB45"/>
  <c r="AA45"/>
  <c r="Z45"/>
  <c r="Y45"/>
  <c r="X45"/>
  <c r="W45"/>
  <c r="V45"/>
  <c r="U45"/>
  <c r="T45"/>
  <c r="S45"/>
  <c r="R45"/>
  <c r="AE45" s="1"/>
  <c r="Q45"/>
  <c r="AF45" s="1"/>
  <c r="P45"/>
  <c r="AC45" s="1"/>
  <c r="AE43"/>
  <c r="AD43"/>
  <c r="AC43"/>
  <c r="Z42"/>
  <c r="Y42"/>
  <c r="X42"/>
  <c r="W42"/>
  <c r="V42"/>
  <c r="U42"/>
  <c r="T42"/>
  <c r="S42"/>
  <c r="AE42" s="1"/>
  <c r="R42"/>
  <c r="AD42" s="1"/>
  <c r="Q42"/>
  <c r="AF42" s="1"/>
  <c r="P42"/>
  <c r="AB42" s="1"/>
  <c r="O42"/>
  <c r="AA42" s="1"/>
  <c r="AE41"/>
  <c r="AD41"/>
  <c r="AC41"/>
  <c r="AB41"/>
  <c r="AA41"/>
  <c r="Z41"/>
  <c r="Y41"/>
  <c r="X41"/>
  <c r="W41"/>
  <c r="V41"/>
  <c r="U41"/>
  <c r="T41"/>
  <c r="AE40"/>
  <c r="AB36"/>
  <c r="AA36"/>
  <c r="Z36"/>
  <c r="Y36"/>
  <c r="X36"/>
  <c r="W36"/>
  <c r="V36"/>
  <c r="U36"/>
  <c r="T36"/>
  <c r="S36"/>
  <c r="R36"/>
  <c r="AE36" s="1"/>
  <c r="Q36"/>
  <c r="AF36" s="1"/>
  <c r="P36"/>
  <c r="AC36" s="1"/>
  <c r="Z35"/>
  <c r="Y35"/>
  <c r="X35"/>
  <c r="W35"/>
  <c r="V35"/>
  <c r="U35"/>
  <c r="T35"/>
  <c r="S35"/>
  <c r="AE35" s="1"/>
  <c r="R35"/>
  <c r="AD35" s="1"/>
  <c r="Q35"/>
  <c r="AF35" s="1"/>
  <c r="P35"/>
  <c r="AB35" s="1"/>
  <c r="O35"/>
  <c r="AA35" s="1"/>
  <c r="AD29"/>
  <c r="AC29"/>
  <c r="AB29"/>
  <c r="AA29"/>
  <c r="Z29"/>
  <c r="Y29"/>
  <c r="X29"/>
  <c r="W29"/>
  <c r="V29"/>
  <c r="U29"/>
  <c r="T29"/>
  <c r="S29"/>
  <c r="R29"/>
  <c r="Q29"/>
  <c r="AF29" s="1"/>
  <c r="AE25"/>
  <c r="AD25"/>
  <c r="AC25"/>
  <c r="AE24"/>
  <c r="AD24"/>
  <c r="AC24"/>
  <c r="AE72"/>
  <c r="AD72"/>
  <c r="AC72"/>
  <c r="AB72"/>
  <c r="AE20"/>
  <c r="AD20"/>
  <c r="AC20"/>
  <c r="AB20"/>
  <c r="AA20"/>
  <c r="Z20"/>
  <c r="Y20"/>
  <c r="X20"/>
  <c r="W20"/>
  <c r="V20"/>
  <c r="U20"/>
  <c r="T20"/>
  <c r="S20"/>
  <c r="Q55"/>
  <c r="AF55" s="1"/>
  <c r="P55"/>
  <c r="W55" s="1"/>
  <c r="O55"/>
  <c r="V55" s="1"/>
  <c r="N55"/>
  <c r="U55" s="1"/>
  <c r="M55"/>
  <c r="T55" s="1"/>
  <c r="L55"/>
  <c r="S55" s="1"/>
  <c r="K55"/>
  <c r="R55" s="1"/>
  <c r="D16"/>
  <c r="E16" s="1"/>
  <c r="F16" s="1"/>
  <c r="G16" s="1"/>
  <c r="H16" s="1"/>
  <c r="I16" s="1"/>
  <c r="J16" s="1"/>
  <c r="K16" s="1"/>
  <c r="L16" s="1"/>
  <c r="M16" s="1"/>
  <c r="N16" s="1"/>
  <c r="O16" s="1"/>
  <c r="P16" s="1"/>
  <c r="Q16" s="1"/>
  <c r="AF16" s="1"/>
  <c r="D15"/>
  <c r="E15" s="1"/>
  <c r="F15" s="1"/>
  <c r="G15" s="1"/>
  <c r="H15" s="1"/>
  <c r="I15" s="1"/>
  <c r="J15" s="1"/>
  <c r="K15" s="1"/>
  <c r="L15" s="1"/>
  <c r="M15" s="1"/>
  <c r="N15" s="1"/>
  <c r="O15" s="1"/>
  <c r="P15" s="1"/>
  <c r="Q15" s="1"/>
  <c r="AF15" s="1"/>
  <c r="AE10"/>
  <c r="AE110"/>
  <c r="AD110"/>
  <c r="AC110"/>
  <c r="AB110"/>
  <c r="D4"/>
  <c r="E4" s="1"/>
  <c r="F4" s="1"/>
  <c r="G4" s="1"/>
  <c r="H4" s="1"/>
  <c r="I4" s="1"/>
  <c r="J4" s="1"/>
  <c r="K4" s="1"/>
  <c r="L4" s="1"/>
  <c r="M4" s="1"/>
  <c r="N4" s="1"/>
  <c r="O4" s="1"/>
  <c r="P4" s="1"/>
  <c r="Q4" s="1"/>
  <c r="AF4" s="1"/>
  <c r="C855" i="44"/>
  <c r="C856" s="1"/>
  <c r="C828"/>
  <c r="C829" s="1"/>
  <c r="C802"/>
  <c r="C803" s="1"/>
  <c r="C776"/>
  <c r="C777" s="1"/>
  <c r="C749"/>
  <c r="C723"/>
  <c r="C697"/>
  <c r="C698" s="1"/>
  <c r="C699" s="1"/>
  <c r="C671"/>
  <c r="C672" s="1"/>
  <c r="C673" s="1"/>
  <c r="C645"/>
  <c r="C646" s="1"/>
  <c r="C647" s="1"/>
  <c r="C619"/>
  <c r="C620" s="1"/>
  <c r="C593"/>
  <c r="C594" s="1"/>
  <c r="C595" s="1"/>
  <c r="C567"/>
  <c r="C568" s="1"/>
  <c r="C569" s="1"/>
  <c r="C541"/>
  <c r="C542" s="1"/>
  <c r="C543" s="1"/>
  <c r="C515"/>
  <c r="C516" s="1"/>
  <c r="C517" s="1"/>
  <c r="C489"/>
  <c r="C490" s="1"/>
  <c r="C491" s="1"/>
  <c r="C463"/>
  <c r="C464" s="1"/>
  <c r="C437"/>
  <c r="C438" s="1"/>
  <c r="C439" s="1"/>
  <c r="C440" s="1"/>
  <c r="C411"/>
  <c r="C412" s="1"/>
  <c r="C413" s="1"/>
  <c r="C395"/>
  <c r="C396" s="1"/>
  <c r="C397" s="1"/>
  <c r="C344"/>
  <c r="C318"/>
  <c r="C319" s="1"/>
  <c r="S309"/>
  <c r="S308"/>
  <c r="S307"/>
  <c r="S306"/>
  <c r="S305"/>
  <c r="S304"/>
  <c r="S303"/>
  <c r="S302"/>
  <c r="S301"/>
  <c r="S300"/>
  <c r="S299"/>
  <c r="S298"/>
  <c r="S297"/>
  <c r="S296"/>
  <c r="S295"/>
  <c r="S294"/>
  <c r="F264"/>
  <c r="E7"/>
  <c r="R4" i="45" l="1"/>
  <c r="S4" s="1"/>
  <c r="T4" s="1"/>
  <c r="U4" s="1"/>
  <c r="V4" s="1"/>
  <c r="W4" s="1"/>
  <c r="X4" s="1"/>
  <c r="Y4" s="1"/>
  <c r="R15"/>
  <c r="S15" s="1"/>
  <c r="T15" s="1"/>
  <c r="U15" s="1"/>
  <c r="V15" s="1"/>
  <c r="W15" s="1"/>
  <c r="X15" s="1"/>
  <c r="Y15" s="1"/>
  <c r="X55"/>
  <c r="AE29"/>
  <c r="AC35"/>
  <c r="AC42"/>
  <c r="AD45"/>
  <c r="Y58"/>
  <c r="X49"/>
  <c r="AE49" s="1"/>
  <c r="X65"/>
  <c r="AE65" s="1"/>
  <c r="V57"/>
  <c r="AA57" s="1"/>
  <c r="V66"/>
  <c r="AA66" s="1"/>
  <c r="R67"/>
  <c r="S67" s="1"/>
  <c r="T67" s="1"/>
  <c r="U67" s="1"/>
  <c r="V67" s="1"/>
  <c r="W67" s="1"/>
  <c r="X67" s="1"/>
  <c r="Y67" s="1"/>
  <c r="X89"/>
  <c r="AE89" s="1"/>
  <c r="AD94"/>
  <c r="T103"/>
  <c r="W103" s="1"/>
  <c r="Z103" s="1"/>
  <c r="AC103" s="1"/>
  <c r="AB115"/>
  <c r="W121"/>
  <c r="AC121" s="1"/>
  <c r="R16"/>
  <c r="S16" s="1"/>
  <c r="T16" s="1"/>
  <c r="U16" s="1"/>
  <c r="V16" s="1"/>
  <c r="W16" s="1"/>
  <c r="X16" s="1"/>
  <c r="Y16" s="1"/>
  <c r="AD36"/>
  <c r="R61"/>
  <c r="S61" s="1"/>
  <c r="T61" s="1"/>
  <c r="U61" s="1"/>
  <c r="V61" s="1"/>
  <c r="W61" s="1"/>
  <c r="X61" s="1"/>
  <c r="Y61" s="1"/>
  <c r="Z61" s="1"/>
  <c r="AA61" s="1"/>
  <c r="AB61" s="1"/>
  <c r="AC61" s="1"/>
  <c r="AD61" s="1"/>
  <c r="AE61" s="1"/>
  <c r="Y70"/>
  <c r="Y73"/>
  <c r="X77"/>
  <c r="AE77" s="1"/>
  <c r="X82"/>
  <c r="AE82" s="1"/>
  <c r="AB109"/>
  <c r="U135"/>
  <c r="Y135" s="1"/>
  <c r="AC135" s="1"/>
  <c r="E8" i="44"/>
  <c r="Z4" i="45"/>
  <c r="AA4" s="1"/>
  <c r="AB4" s="1"/>
  <c r="AC4" s="1"/>
  <c r="AD4" s="1"/>
  <c r="AE4" s="1"/>
  <c r="Z15"/>
  <c r="AA15" s="1"/>
  <c r="AB15" s="1"/>
  <c r="AC15" s="1"/>
  <c r="AD15" s="1"/>
  <c r="AE15" s="1"/>
  <c r="AD57"/>
  <c r="AD66"/>
  <c r="Z67"/>
  <c r="AA67" s="1"/>
  <c r="AB67" s="1"/>
  <c r="AC67" s="1"/>
  <c r="AD67" s="1"/>
  <c r="AE67" s="1"/>
  <c r="AE121"/>
  <c r="Z16"/>
  <c r="AA16" s="1"/>
  <c r="AB16" s="1"/>
  <c r="AC16" s="1"/>
  <c r="AD16" s="1"/>
  <c r="AE16" s="1"/>
  <c r="AB103"/>
  <c r="AE103" s="1"/>
  <c r="C345" i="44"/>
  <c r="C346" s="1"/>
  <c r="F202"/>
  <c r="S264"/>
  <c r="N264"/>
  <c r="L264"/>
  <c r="J264"/>
  <c r="H264"/>
  <c r="G264"/>
  <c r="P264"/>
  <c r="M264"/>
  <c r="K264"/>
  <c r="I264"/>
  <c r="F265"/>
  <c r="AA55" i="45"/>
  <c r="AE55"/>
  <c r="Y55"/>
  <c r="AC55"/>
  <c r="Z55"/>
  <c r="AD55"/>
  <c r="AB55"/>
  <c r="C398" i="44"/>
  <c r="C414"/>
  <c r="C441"/>
  <c r="C320"/>
  <c r="C492"/>
  <c r="C518"/>
  <c r="C544"/>
  <c r="C570"/>
  <c r="C596"/>
  <c r="C465"/>
  <c r="C648"/>
  <c r="C674"/>
  <c r="C700"/>
  <c r="C621"/>
  <c r="C724"/>
  <c r="C750"/>
  <c r="C804"/>
  <c r="C778"/>
  <c r="C830"/>
  <c r="C858"/>
  <c r="C857"/>
  <c r="E9" l="1"/>
  <c r="F203"/>
  <c r="B264"/>
  <c r="A264"/>
  <c r="P265"/>
  <c r="M265"/>
  <c r="K265"/>
  <c r="I265"/>
  <c r="G265"/>
  <c r="F266"/>
  <c r="S265"/>
  <c r="N265"/>
  <c r="L265"/>
  <c r="J265"/>
  <c r="H265"/>
  <c r="O264"/>
  <c r="C831"/>
  <c r="C779"/>
  <c r="C701"/>
  <c r="C675"/>
  <c r="C649"/>
  <c r="C321"/>
  <c r="C442"/>
  <c r="C415"/>
  <c r="C399"/>
  <c r="C347"/>
  <c r="C859"/>
  <c r="C805"/>
  <c r="C751"/>
  <c r="C725"/>
  <c r="C622"/>
  <c r="C466"/>
  <c r="C597"/>
  <c r="C571"/>
  <c r="C545"/>
  <c r="C519"/>
  <c r="C493"/>
  <c r="E10" l="1"/>
  <c r="F204"/>
  <c r="A265"/>
  <c r="Q264"/>
  <c r="C265"/>
  <c r="B265" s="1"/>
  <c r="F267"/>
  <c r="P266"/>
  <c r="K266"/>
  <c r="G266"/>
  <c r="M266"/>
  <c r="I266"/>
  <c r="J266"/>
  <c r="N266"/>
  <c r="H266"/>
  <c r="L266"/>
  <c r="S266"/>
  <c r="O265"/>
  <c r="Q265" s="1"/>
  <c r="R265" s="1"/>
  <c r="C494"/>
  <c r="C520"/>
  <c r="C546"/>
  <c r="C572"/>
  <c r="C598"/>
  <c r="C726"/>
  <c r="C752"/>
  <c r="C806"/>
  <c r="C443"/>
  <c r="C467"/>
  <c r="C623"/>
  <c r="C348"/>
  <c r="C400"/>
  <c r="C416"/>
  <c r="C322"/>
  <c r="C650"/>
  <c r="C676"/>
  <c r="C702"/>
  <c r="C780"/>
  <c r="C832"/>
  <c r="E11" l="1"/>
  <c r="F205"/>
  <c r="F206" s="1"/>
  <c r="A266"/>
  <c r="F268"/>
  <c r="M267"/>
  <c r="I267"/>
  <c r="S267"/>
  <c r="L267"/>
  <c r="H267"/>
  <c r="P267"/>
  <c r="K267"/>
  <c r="G267"/>
  <c r="N267"/>
  <c r="J267"/>
  <c r="R264"/>
  <c r="C266"/>
  <c r="O266"/>
  <c r="Q266" s="1"/>
  <c r="R266" s="1"/>
  <c r="C833"/>
  <c r="C781"/>
  <c r="C703"/>
  <c r="C677"/>
  <c r="C651"/>
  <c r="C323"/>
  <c r="C417"/>
  <c r="C401"/>
  <c r="C349"/>
  <c r="C624"/>
  <c r="C468"/>
  <c r="C444"/>
  <c r="C807"/>
  <c r="C753"/>
  <c r="C727"/>
  <c r="C599"/>
  <c r="C573"/>
  <c r="C547"/>
  <c r="C521"/>
  <c r="C495"/>
  <c r="E12" l="1"/>
  <c r="C350"/>
  <c r="A267"/>
  <c r="C267"/>
  <c r="B267" s="1"/>
  <c r="M268"/>
  <c r="I268"/>
  <c r="F269"/>
  <c r="N268"/>
  <c r="J268"/>
  <c r="P268"/>
  <c r="K268"/>
  <c r="G268"/>
  <c r="S268"/>
  <c r="L268"/>
  <c r="H268"/>
  <c r="B266"/>
  <c r="O267"/>
  <c r="Q267" s="1"/>
  <c r="R267" s="1"/>
  <c r="C496"/>
  <c r="C522"/>
  <c r="C548"/>
  <c r="C574"/>
  <c r="C600"/>
  <c r="C808"/>
  <c r="C728"/>
  <c r="C754"/>
  <c r="C469"/>
  <c r="C625"/>
  <c r="C402"/>
  <c r="C418"/>
  <c r="C445"/>
  <c r="C324"/>
  <c r="C652"/>
  <c r="C678"/>
  <c r="C704"/>
  <c r="C782"/>
  <c r="C834"/>
  <c r="E13" l="1"/>
  <c r="C351"/>
  <c r="F207"/>
  <c r="A268"/>
  <c r="C268"/>
  <c r="B268" s="1"/>
  <c r="F270"/>
  <c r="M269"/>
  <c r="I269"/>
  <c r="S269"/>
  <c r="L269"/>
  <c r="H269"/>
  <c r="P269"/>
  <c r="K269"/>
  <c r="G269"/>
  <c r="N269"/>
  <c r="J269"/>
  <c r="O268"/>
  <c r="Q268" s="1"/>
  <c r="R268" s="1"/>
  <c r="C835"/>
  <c r="C783"/>
  <c r="C705"/>
  <c r="C679"/>
  <c r="C653"/>
  <c r="C325"/>
  <c r="C446"/>
  <c r="C419"/>
  <c r="C403"/>
  <c r="C626"/>
  <c r="C470"/>
  <c r="C755"/>
  <c r="C729"/>
  <c r="C809"/>
  <c r="C601"/>
  <c r="C575"/>
  <c r="C549"/>
  <c r="C523"/>
  <c r="C497"/>
  <c r="E14" l="1"/>
  <c r="C352"/>
  <c r="F208"/>
  <c r="A269"/>
  <c r="C269"/>
  <c r="B269" s="1"/>
  <c r="O269"/>
  <c r="P270"/>
  <c r="K270"/>
  <c r="G270"/>
  <c r="S270"/>
  <c r="L270"/>
  <c r="H270"/>
  <c r="M270"/>
  <c r="I270"/>
  <c r="F271"/>
  <c r="N270"/>
  <c r="J270"/>
  <c r="C498"/>
  <c r="C524"/>
  <c r="C550"/>
  <c r="C576"/>
  <c r="C602"/>
  <c r="C810"/>
  <c r="C730"/>
  <c r="C756"/>
  <c r="C471"/>
  <c r="C404"/>
  <c r="C420"/>
  <c r="C326"/>
  <c r="C654"/>
  <c r="C680"/>
  <c r="C706"/>
  <c r="C784"/>
  <c r="C836"/>
  <c r="C627"/>
  <c r="C447"/>
  <c r="E15" l="1"/>
  <c r="C353"/>
  <c r="F209"/>
  <c r="A270"/>
  <c r="F272"/>
  <c r="M271"/>
  <c r="I271"/>
  <c r="S271"/>
  <c r="L271"/>
  <c r="H271"/>
  <c r="P271"/>
  <c r="K271"/>
  <c r="G271"/>
  <c r="N271"/>
  <c r="J271"/>
  <c r="O270"/>
  <c r="C270"/>
  <c r="B270" s="1"/>
  <c r="Q269"/>
  <c r="C448"/>
  <c r="C628"/>
  <c r="C837"/>
  <c r="C785"/>
  <c r="C707"/>
  <c r="C681"/>
  <c r="C655"/>
  <c r="C327"/>
  <c r="C421"/>
  <c r="C405"/>
  <c r="C472"/>
  <c r="C757"/>
  <c r="C731"/>
  <c r="C811"/>
  <c r="C603"/>
  <c r="C577"/>
  <c r="C551"/>
  <c r="C525"/>
  <c r="C499"/>
  <c r="E16" l="1"/>
  <c r="C354"/>
  <c r="F210"/>
  <c r="A271"/>
  <c r="P272"/>
  <c r="K272"/>
  <c r="G272"/>
  <c r="S272"/>
  <c r="L272"/>
  <c r="H272"/>
  <c r="M272"/>
  <c r="I272"/>
  <c r="F273"/>
  <c r="N272"/>
  <c r="J272"/>
  <c r="R269"/>
  <c r="Q270"/>
  <c r="R270" s="1"/>
  <c r="C271"/>
  <c r="B271" s="1"/>
  <c r="O271"/>
  <c r="Q271" s="1"/>
  <c r="R271" s="1"/>
  <c r="C406"/>
  <c r="C422"/>
  <c r="C656"/>
  <c r="C682"/>
  <c r="C708"/>
  <c r="C786"/>
  <c r="C838"/>
  <c r="C732"/>
  <c r="C629"/>
  <c r="C449"/>
  <c r="C500"/>
  <c r="C526"/>
  <c r="C552"/>
  <c r="C578"/>
  <c r="C604"/>
  <c r="C812"/>
  <c r="C758"/>
  <c r="C473"/>
  <c r="C328"/>
  <c r="E17" l="1"/>
  <c r="C355"/>
  <c r="F211"/>
  <c r="A272"/>
  <c r="K273"/>
  <c r="F274"/>
  <c r="M273"/>
  <c r="I273"/>
  <c r="S273"/>
  <c r="L273"/>
  <c r="H273"/>
  <c r="P273"/>
  <c r="G273"/>
  <c r="N273"/>
  <c r="J273"/>
  <c r="O272"/>
  <c r="C272"/>
  <c r="B272" s="1"/>
  <c r="C450"/>
  <c r="C630"/>
  <c r="C329"/>
  <c r="C474"/>
  <c r="C759"/>
  <c r="C813"/>
  <c r="C605"/>
  <c r="C579"/>
  <c r="C553"/>
  <c r="C527"/>
  <c r="C501"/>
  <c r="C733"/>
  <c r="C839"/>
  <c r="C787"/>
  <c r="C709"/>
  <c r="C683"/>
  <c r="C657"/>
  <c r="C423"/>
  <c r="C407"/>
  <c r="E18" l="1"/>
  <c r="C356"/>
  <c r="F212"/>
  <c r="A273"/>
  <c r="C273"/>
  <c r="B273" s="1"/>
  <c r="O273"/>
  <c r="Q273" s="1"/>
  <c r="R273" s="1"/>
  <c r="Q272"/>
  <c r="R272" s="1"/>
  <c r="P274"/>
  <c r="K274"/>
  <c r="G274"/>
  <c r="S274"/>
  <c r="L274"/>
  <c r="H274"/>
  <c r="M274"/>
  <c r="I274"/>
  <c r="F275"/>
  <c r="N274"/>
  <c r="J274"/>
  <c r="C408"/>
  <c r="C424"/>
  <c r="C658"/>
  <c r="C684"/>
  <c r="C710"/>
  <c r="C788"/>
  <c r="C840"/>
  <c r="C734"/>
  <c r="C502"/>
  <c r="C528"/>
  <c r="C554"/>
  <c r="C580"/>
  <c r="C606"/>
  <c r="C814"/>
  <c r="C760"/>
  <c r="C475"/>
  <c r="C330"/>
  <c r="C631"/>
  <c r="C451"/>
  <c r="E19" l="1"/>
  <c r="C357"/>
  <c r="F213"/>
  <c r="A274"/>
  <c r="C274"/>
  <c r="B274" s="1"/>
  <c r="P275"/>
  <c r="K275"/>
  <c r="G275"/>
  <c r="N275"/>
  <c r="J275"/>
  <c r="F276"/>
  <c r="M275"/>
  <c r="I275"/>
  <c r="S275"/>
  <c r="L275"/>
  <c r="H275"/>
  <c r="O274"/>
  <c r="C452"/>
  <c r="C632"/>
  <c r="C331"/>
  <c r="C476"/>
  <c r="C761"/>
  <c r="C815"/>
  <c r="C607"/>
  <c r="C581"/>
  <c r="C555"/>
  <c r="C529"/>
  <c r="C503"/>
  <c r="C735"/>
  <c r="C841"/>
  <c r="C789"/>
  <c r="C711"/>
  <c r="C685"/>
  <c r="C659"/>
  <c r="C425"/>
  <c r="E20" l="1"/>
  <c r="C358"/>
  <c r="F214"/>
  <c r="A275"/>
  <c r="O275"/>
  <c r="Q275" s="1"/>
  <c r="R275" s="1"/>
  <c r="C275"/>
  <c r="B275" s="1"/>
  <c r="Q274"/>
  <c r="R274" s="1"/>
  <c r="N276"/>
  <c r="P276"/>
  <c r="K276"/>
  <c r="G276"/>
  <c r="S276"/>
  <c r="L276"/>
  <c r="H276"/>
  <c r="M276"/>
  <c r="I276"/>
  <c r="F277"/>
  <c r="J276"/>
  <c r="C736"/>
  <c r="C426"/>
  <c r="C660"/>
  <c r="C686"/>
  <c r="C712"/>
  <c r="C790"/>
  <c r="C842"/>
  <c r="C504"/>
  <c r="C530"/>
  <c r="C556"/>
  <c r="C582"/>
  <c r="C608"/>
  <c r="C816"/>
  <c r="C762"/>
  <c r="C477"/>
  <c r="C332"/>
  <c r="C633"/>
  <c r="C453"/>
  <c r="E21" l="1"/>
  <c r="C359"/>
  <c r="F215"/>
  <c r="A276"/>
  <c r="O276"/>
  <c r="Q276" s="1"/>
  <c r="R276" s="1"/>
  <c r="C276"/>
  <c r="B276" s="1"/>
  <c r="F278"/>
  <c r="M277"/>
  <c r="I277"/>
  <c r="S277"/>
  <c r="L277"/>
  <c r="H277"/>
  <c r="P277"/>
  <c r="K277"/>
  <c r="G277"/>
  <c r="N277"/>
  <c r="J277"/>
  <c r="C454"/>
  <c r="C634"/>
  <c r="C333"/>
  <c r="C478"/>
  <c r="C763"/>
  <c r="C817"/>
  <c r="C609"/>
  <c r="C583"/>
  <c r="C557"/>
  <c r="C531"/>
  <c r="C505"/>
  <c r="C843"/>
  <c r="C791"/>
  <c r="C713"/>
  <c r="C687"/>
  <c r="C661"/>
  <c r="C427"/>
  <c r="C737"/>
  <c r="E22" l="1"/>
  <c r="C360"/>
  <c r="F216"/>
  <c r="A277"/>
  <c r="P278"/>
  <c r="K278"/>
  <c r="G278"/>
  <c r="S278"/>
  <c r="L278"/>
  <c r="H278"/>
  <c r="M278"/>
  <c r="I278"/>
  <c r="F279"/>
  <c r="N278"/>
  <c r="J278"/>
  <c r="C277"/>
  <c r="B277" s="1"/>
  <c r="O277"/>
  <c r="Q277" s="1"/>
  <c r="R277" s="1"/>
  <c r="C738"/>
  <c r="C428"/>
  <c r="C662"/>
  <c r="C688"/>
  <c r="C714"/>
  <c r="C792"/>
  <c r="C844"/>
  <c r="C506"/>
  <c r="C532"/>
  <c r="C558"/>
  <c r="C584"/>
  <c r="C610"/>
  <c r="C818"/>
  <c r="C764"/>
  <c r="C479"/>
  <c r="C334"/>
  <c r="C635"/>
  <c r="C455"/>
  <c r="E23" l="1"/>
  <c r="C361"/>
  <c r="F217"/>
  <c r="A278"/>
  <c r="K279"/>
  <c r="F280"/>
  <c r="M279"/>
  <c r="I279"/>
  <c r="S279"/>
  <c r="L279"/>
  <c r="H279"/>
  <c r="P279"/>
  <c r="G279"/>
  <c r="N279"/>
  <c r="J279"/>
  <c r="O278"/>
  <c r="Q278" s="1"/>
  <c r="R278" s="1"/>
  <c r="C278"/>
  <c r="B278" s="1"/>
  <c r="C456"/>
  <c r="C636"/>
  <c r="C335"/>
  <c r="C480"/>
  <c r="C765"/>
  <c r="C819"/>
  <c r="C611"/>
  <c r="C585"/>
  <c r="C559"/>
  <c r="C533"/>
  <c r="C507"/>
  <c r="C845"/>
  <c r="C793"/>
  <c r="C715"/>
  <c r="C689"/>
  <c r="C663"/>
  <c r="C429"/>
  <c r="C739"/>
  <c r="E24" l="1"/>
  <c r="C362"/>
  <c r="F218"/>
  <c r="A279"/>
  <c r="C279"/>
  <c r="B279" s="1"/>
  <c r="O279"/>
  <c r="Q279" s="1"/>
  <c r="R279" s="1"/>
  <c r="P280"/>
  <c r="K280"/>
  <c r="G280"/>
  <c r="S280"/>
  <c r="L280"/>
  <c r="H280"/>
  <c r="M280"/>
  <c r="I280"/>
  <c r="F281"/>
  <c r="N280"/>
  <c r="J280"/>
  <c r="C740"/>
  <c r="C430"/>
  <c r="C664"/>
  <c r="C690"/>
  <c r="C716"/>
  <c r="C794"/>
  <c r="C846"/>
  <c r="C508"/>
  <c r="C534"/>
  <c r="C560"/>
  <c r="C586"/>
  <c r="C612"/>
  <c r="C820"/>
  <c r="C766"/>
  <c r="C481"/>
  <c r="C336"/>
  <c r="C637"/>
  <c r="C457"/>
  <c r="E25" l="1"/>
  <c r="C363"/>
  <c r="F219"/>
  <c r="A280"/>
  <c r="C280"/>
  <c r="B280" s="1"/>
  <c r="P281"/>
  <c r="K281"/>
  <c r="G281"/>
  <c r="N281"/>
  <c r="J281"/>
  <c r="F282"/>
  <c r="M281"/>
  <c r="I281"/>
  <c r="S281"/>
  <c r="L281"/>
  <c r="H281"/>
  <c r="O280"/>
  <c r="Q280" s="1"/>
  <c r="R280" s="1"/>
  <c r="C458"/>
  <c r="C638"/>
  <c r="C337"/>
  <c r="C482"/>
  <c r="C767"/>
  <c r="C821"/>
  <c r="C613"/>
  <c r="C587"/>
  <c r="C561"/>
  <c r="C535"/>
  <c r="C509"/>
  <c r="C847"/>
  <c r="C795"/>
  <c r="C717"/>
  <c r="C691"/>
  <c r="C665"/>
  <c r="C431"/>
  <c r="C741"/>
  <c r="E26" l="1"/>
  <c r="C364"/>
  <c r="F220"/>
  <c r="A281"/>
  <c r="O281"/>
  <c r="Q281" s="1"/>
  <c r="R281" s="1"/>
  <c r="C281"/>
  <c r="B281" s="1"/>
  <c r="L282"/>
  <c r="M282"/>
  <c r="I282"/>
  <c r="F283"/>
  <c r="N282"/>
  <c r="J282"/>
  <c r="P282"/>
  <c r="K282"/>
  <c r="G282"/>
  <c r="S282"/>
  <c r="H282"/>
  <c r="C742"/>
  <c r="C639"/>
  <c r="C459"/>
  <c r="C432"/>
  <c r="C666"/>
  <c r="C692"/>
  <c r="C718"/>
  <c r="C796"/>
  <c r="C848"/>
  <c r="C510"/>
  <c r="C536"/>
  <c r="C562"/>
  <c r="C588"/>
  <c r="C614"/>
  <c r="C822"/>
  <c r="C768"/>
  <c r="C483"/>
  <c r="C338"/>
  <c r="E27" l="1"/>
  <c r="C365"/>
  <c r="F221"/>
  <c r="A282"/>
  <c r="C282"/>
  <c r="B282" s="1"/>
  <c r="I283"/>
  <c r="P283"/>
  <c r="P284" s="1"/>
  <c r="K283"/>
  <c r="G283"/>
  <c r="N283"/>
  <c r="N284" s="1"/>
  <c r="N311" s="1"/>
  <c r="J283"/>
  <c r="M283"/>
  <c r="S283"/>
  <c r="J311" s="1"/>
  <c r="L283"/>
  <c r="H283"/>
  <c r="O282"/>
  <c r="Q282" s="1"/>
  <c r="R282" s="1"/>
  <c r="C615"/>
  <c r="C339"/>
  <c r="C484"/>
  <c r="C769"/>
  <c r="C823"/>
  <c r="C589"/>
  <c r="C563"/>
  <c r="C537"/>
  <c r="C511"/>
  <c r="C849"/>
  <c r="C797"/>
  <c r="C719"/>
  <c r="C693"/>
  <c r="C667"/>
  <c r="C433"/>
  <c r="C460"/>
  <c r="C640"/>
  <c r="C743"/>
  <c r="E28" l="1"/>
  <c r="C366"/>
  <c r="F222"/>
  <c r="A283"/>
  <c r="O283"/>
  <c r="M284"/>
  <c r="C283"/>
  <c r="B283" s="1"/>
  <c r="C744"/>
  <c r="C641"/>
  <c r="C434"/>
  <c r="C668"/>
  <c r="C694"/>
  <c r="C720"/>
  <c r="C798"/>
  <c r="C850"/>
  <c r="C512"/>
  <c r="C538"/>
  <c r="C564"/>
  <c r="C590"/>
  <c r="C824"/>
  <c r="C770"/>
  <c r="C485"/>
  <c r="C340"/>
  <c r="C616"/>
  <c r="E29" l="1"/>
  <c r="C367"/>
  <c r="F223"/>
  <c r="T859"/>
  <c r="A284"/>
  <c r="A262"/>
  <c r="A285"/>
  <c r="A263"/>
  <c r="A261"/>
  <c r="Q283"/>
  <c r="O284"/>
  <c r="O311" s="1"/>
  <c r="I854"/>
  <c r="I859"/>
  <c r="I857"/>
  <c r="I856"/>
  <c r="I855"/>
  <c r="I858"/>
  <c r="M311"/>
  <c r="C341"/>
  <c r="C486"/>
  <c r="C771"/>
  <c r="C825"/>
  <c r="C851"/>
  <c r="C799"/>
  <c r="C642"/>
  <c r="C745"/>
  <c r="E30" l="1"/>
  <c r="C368"/>
  <c r="F224"/>
  <c r="N855"/>
  <c r="R855"/>
  <c r="J855"/>
  <c r="M855"/>
  <c r="A855" s="1"/>
  <c r="O855"/>
  <c r="K855"/>
  <c r="Q855"/>
  <c r="P855" s="1"/>
  <c r="R857"/>
  <c r="K857"/>
  <c r="O857"/>
  <c r="J857"/>
  <c r="N857"/>
  <c r="Q857"/>
  <c r="M857"/>
  <c r="A857" s="1"/>
  <c r="Q854"/>
  <c r="M854"/>
  <c r="A854" s="1"/>
  <c r="R854"/>
  <c r="K854"/>
  <c r="O854"/>
  <c r="J854"/>
  <c r="N854"/>
  <c r="R283"/>
  <c r="R284" s="1"/>
  <c r="R311" s="1"/>
  <c r="Q284"/>
  <c r="Q311" s="1"/>
  <c r="P311" s="1"/>
  <c r="O858"/>
  <c r="J858"/>
  <c r="N858"/>
  <c r="Q858"/>
  <c r="M858"/>
  <c r="A858" s="1"/>
  <c r="R858"/>
  <c r="K858"/>
  <c r="Q856"/>
  <c r="J856"/>
  <c r="O856"/>
  <c r="R856"/>
  <c r="N856"/>
  <c r="K856"/>
  <c r="M856"/>
  <c r="A856" s="1"/>
  <c r="R859"/>
  <c r="K859"/>
  <c r="O859"/>
  <c r="J859"/>
  <c r="N859"/>
  <c r="Q859"/>
  <c r="M859"/>
  <c r="A859" s="1"/>
  <c r="C746"/>
  <c r="C772"/>
  <c r="P856" l="1"/>
  <c r="E31"/>
  <c r="C369"/>
  <c r="C370" s="1"/>
  <c r="C371" s="1"/>
  <c r="C372" s="1"/>
  <c r="C373" s="1"/>
  <c r="F225"/>
  <c r="P859"/>
  <c r="P858"/>
  <c r="P857"/>
  <c r="P854"/>
  <c r="Q860"/>
  <c r="N860"/>
  <c r="N876" s="1"/>
  <c r="O860"/>
  <c r="O876" s="1"/>
  <c r="R860"/>
  <c r="R876" s="1"/>
  <c r="M860"/>
  <c r="A860" s="1"/>
  <c r="K860"/>
  <c r="E32" l="1"/>
  <c r="C374"/>
  <c r="F226"/>
  <c r="M876"/>
  <c r="P860"/>
  <c r="P876" s="1"/>
  <c r="Q876"/>
  <c r="E33" l="1"/>
  <c r="C375"/>
  <c r="F227"/>
  <c r="E34" l="1"/>
  <c r="C376"/>
  <c r="F228"/>
  <c r="E35" l="1"/>
  <c r="C377"/>
  <c r="F229"/>
  <c r="E36" l="1"/>
  <c r="C378"/>
  <c r="F230"/>
  <c r="E37" l="1"/>
  <c r="C379"/>
  <c r="F231"/>
  <c r="E38" l="1"/>
  <c r="C380"/>
  <c r="F232"/>
  <c r="E39" l="1"/>
  <c r="C381"/>
  <c r="F233"/>
  <c r="E40" l="1"/>
  <c r="C382"/>
  <c r="C383" s="1"/>
  <c r="C384" s="1"/>
  <c r="C385" s="1"/>
  <c r="C386" s="1"/>
  <c r="C387" s="1"/>
  <c r="C388" s="1"/>
  <c r="C389" s="1"/>
  <c r="C390" s="1"/>
  <c r="C391" s="1"/>
  <c r="C392" s="1"/>
  <c r="F234"/>
  <c r="E41" l="1"/>
  <c r="F235"/>
  <c r="E42" l="1"/>
  <c r="F236"/>
  <c r="E43" l="1"/>
  <c r="F237"/>
  <c r="E44" l="1"/>
  <c r="F238"/>
  <c r="E45" l="1"/>
  <c r="F239"/>
  <c r="E46" l="1"/>
  <c r="F240"/>
  <c r="E47" l="1"/>
  <c r="F241"/>
  <c r="E48" l="1"/>
  <c r="F242"/>
  <c r="E49" l="1"/>
  <c r="F243"/>
  <c r="E50" l="1"/>
  <c r="F244"/>
  <c r="E51" l="1"/>
  <c r="F245"/>
  <c r="E52" l="1"/>
  <c r="F246"/>
  <c r="E53" l="1"/>
  <c r="F247"/>
  <c r="E54" l="1"/>
  <c r="F248"/>
  <c r="E55" l="1"/>
  <c r="F249"/>
  <c r="E56" l="1"/>
  <c r="F250"/>
  <c r="E57" l="1"/>
  <c r="F251"/>
  <c r="E58" l="1"/>
  <c r="F252"/>
  <c r="E59" l="1"/>
  <c r="F253"/>
  <c r="E60" l="1"/>
  <c r="F254"/>
  <c r="E61" l="1"/>
  <c r="F255"/>
  <c r="E62" l="1"/>
  <c r="E63" l="1"/>
  <c r="E64" l="1"/>
  <c r="E65" l="1"/>
  <c r="E66" l="1"/>
  <c r="E67" l="1"/>
  <c r="E68" l="1"/>
  <c r="E69" l="1"/>
  <c r="E70" l="1"/>
  <c r="E71" l="1"/>
  <c r="E72" l="1"/>
  <c r="E73" l="1"/>
  <c r="E74" l="1"/>
  <c r="E75" l="1"/>
  <c r="E76" l="1"/>
  <c r="E77" l="1"/>
  <c r="E78" l="1"/>
  <c r="E79" l="1"/>
  <c r="E80" l="1"/>
  <c r="E81" l="1"/>
  <c r="E82" l="1"/>
  <c r="E83" l="1"/>
  <c r="E84" l="1"/>
  <c r="E85" l="1"/>
  <c r="E86" l="1"/>
  <c r="E87" l="1"/>
  <c r="E88" l="1"/>
  <c r="E89" l="1"/>
  <c r="E90" l="1"/>
  <c r="E91" l="1"/>
  <c r="E92" l="1"/>
  <c r="E93" l="1"/>
  <c r="E94" l="1"/>
  <c r="E95" l="1"/>
  <c r="E96" l="1"/>
  <c r="E97" l="1"/>
  <c r="E98" l="1"/>
  <c r="E99" l="1"/>
  <c r="E100" l="1"/>
  <c r="E101" l="1"/>
  <c r="E102" l="1"/>
  <c r="E103" l="1"/>
  <c r="E104" l="1"/>
  <c r="E105" l="1"/>
  <c r="E106" l="1"/>
  <c r="E107" l="1"/>
  <c r="E108" l="1"/>
  <c r="E109" l="1"/>
  <c r="E110" l="1"/>
  <c r="E111" l="1"/>
  <c r="E112" l="1"/>
  <c r="E113" l="1"/>
  <c r="E114" l="1"/>
  <c r="E115" l="1"/>
  <c r="E116" l="1"/>
  <c r="E117" l="1"/>
  <c r="E118" l="1"/>
  <c r="E119" l="1"/>
  <c r="E120" l="1"/>
  <c r="E121" l="1"/>
  <c r="E122" l="1"/>
  <c r="E123" l="1"/>
  <c r="E124" l="1"/>
  <c r="E125" l="1"/>
  <c r="E126" l="1"/>
  <c r="E127" l="1"/>
  <c r="E128" l="1"/>
  <c r="E129" l="1"/>
  <c r="E130" l="1"/>
  <c r="E131" l="1"/>
  <c r="E132" l="1"/>
  <c r="E133" l="1"/>
  <c r="E134" l="1"/>
  <c r="E135" l="1"/>
  <c r="E136" l="1"/>
  <c r="E137" l="1"/>
  <c r="E138" l="1"/>
  <c r="E139" l="1"/>
  <c r="E140" l="1"/>
  <c r="E141" l="1"/>
  <c r="E142" l="1"/>
  <c r="E143" l="1"/>
  <c r="E144" l="1"/>
  <c r="E145" l="1"/>
  <c r="E146" l="1"/>
  <c r="E147" l="1"/>
  <c r="E148" l="1"/>
  <c r="E149" l="1"/>
  <c r="E150" l="1"/>
  <c r="E151" l="1"/>
  <c r="E152" l="1"/>
  <c r="E153" l="1"/>
  <c r="E154" l="1"/>
  <c r="E155" l="1"/>
  <c r="E156" l="1"/>
  <c r="E157" l="1"/>
  <c r="E158" l="1"/>
  <c r="E159" l="1"/>
  <c r="E160" l="1"/>
  <c r="E161" l="1"/>
  <c r="E162" l="1"/>
  <c r="E163" l="1"/>
  <c r="E164" l="1"/>
  <c r="E165" l="1"/>
  <c r="E166" l="1"/>
  <c r="E167" l="1"/>
  <c r="E168" l="1"/>
  <c r="E169" l="1"/>
  <c r="E170" l="1"/>
  <c r="E171" l="1"/>
  <c r="E172" l="1"/>
  <c r="E173" l="1"/>
  <c r="E174" l="1"/>
  <c r="E175" l="1"/>
  <c r="E176" l="1"/>
  <c r="E177" l="1"/>
  <c r="E178" l="1"/>
  <c r="E179" l="1"/>
  <c r="E180" l="1"/>
  <c r="E181" l="1"/>
  <c r="E182" l="1"/>
  <c r="E183" l="1"/>
  <c r="E184" l="1"/>
  <c r="E185" l="1"/>
  <c r="E186" l="1"/>
  <c r="E187" l="1"/>
  <c r="E188" l="1"/>
  <c r="E189" l="1"/>
  <c r="E190" l="1"/>
  <c r="E191" l="1"/>
  <c r="E192" l="1"/>
  <c r="E193" l="1"/>
  <c r="E194" l="1"/>
  <c r="E195" l="1"/>
  <c r="E196" l="1"/>
  <c r="E197" l="1"/>
  <c r="E198" l="1"/>
  <c r="E199" l="1"/>
  <c r="E200" l="1"/>
  <c r="E201" l="1"/>
  <c r="E202" l="1"/>
  <c r="E203" l="1"/>
  <c r="E204" l="1"/>
  <c r="E205" l="1"/>
  <c r="E206" l="1"/>
  <c r="E207" l="1"/>
  <c r="E208" l="1"/>
  <c r="E209" l="1"/>
  <c r="E210" l="1"/>
  <c r="E211" l="1"/>
  <c r="E212" l="1"/>
  <c r="T854"/>
  <c r="E213" l="1"/>
  <c r="E214" l="1"/>
  <c r="E215" l="1"/>
  <c r="E216" l="1"/>
  <c r="E217" l="1"/>
  <c r="E218" l="1"/>
  <c r="E219" l="1"/>
  <c r="E220" l="1"/>
  <c r="E221" l="1"/>
  <c r="E222" l="1"/>
  <c r="E223" l="1"/>
  <c r="E224" l="1"/>
  <c r="E225" l="1"/>
  <c r="E226" l="1"/>
  <c r="E227" l="1"/>
  <c r="E228" l="1"/>
  <c r="E229" l="1"/>
  <c r="E230" l="1"/>
  <c r="E231" l="1"/>
  <c r="E232" l="1"/>
  <c r="E233" l="1"/>
  <c r="E234" l="1"/>
  <c r="E235" l="1"/>
  <c r="E236" l="1"/>
  <c r="E237" l="1"/>
  <c r="E238" l="1"/>
  <c r="E239" l="1"/>
  <c r="E240" l="1"/>
  <c r="E241" l="1"/>
  <c r="E242" l="1"/>
  <c r="E243" l="1"/>
  <c r="E244" l="1"/>
  <c r="E245" l="1"/>
  <c r="E246" l="1"/>
  <c r="E247" l="1"/>
  <c r="E248" l="1"/>
  <c r="E249" l="1"/>
  <c r="E250" l="1"/>
  <c r="E251" l="1"/>
  <c r="E252" l="1"/>
  <c r="E253" l="1"/>
  <c r="E254" l="1"/>
  <c r="E255" l="1"/>
  <c r="T855" l="1"/>
  <c r="T858" l="1"/>
  <c r="T856"/>
  <c r="T857"/>
  <c r="K6" l="1"/>
  <c r="I6" s="1"/>
  <c r="I10"/>
  <c r="I14"/>
  <c r="I18"/>
  <c r="I22"/>
  <c r="I26"/>
  <c r="I30"/>
  <c r="I34"/>
  <c r="I38"/>
  <c r="I9"/>
  <c r="I17"/>
  <c r="I25"/>
  <c r="I33"/>
  <c r="I41"/>
  <c r="I45"/>
  <c r="I49"/>
  <c r="I53"/>
  <c r="I57"/>
  <c r="I61"/>
  <c r="I65"/>
  <c r="I69"/>
  <c r="I73"/>
  <c r="I77"/>
  <c r="I81"/>
  <c r="I85"/>
  <c r="I89"/>
  <c r="I93"/>
  <c r="I97"/>
  <c r="I101"/>
  <c r="I105"/>
  <c r="I109"/>
  <c r="I113"/>
  <c r="I117"/>
  <c r="I121"/>
  <c r="I125"/>
  <c r="I129"/>
  <c r="I133"/>
  <c r="I138"/>
  <c r="I142"/>
  <c r="I146"/>
  <c r="I150"/>
  <c r="I154"/>
  <c r="I158"/>
  <c r="I162"/>
  <c r="I166"/>
  <c r="I170"/>
  <c r="I174"/>
  <c r="I178"/>
  <c r="I182"/>
  <c r="I186"/>
  <c r="I190"/>
  <c r="I194"/>
  <c r="I198"/>
  <c r="I202"/>
  <c r="I206"/>
  <c r="I210"/>
  <c r="I214"/>
  <c r="I218"/>
  <c r="I222"/>
  <c r="I226"/>
  <c r="I230"/>
  <c r="I234"/>
  <c r="I238"/>
  <c r="I242"/>
  <c r="I246"/>
  <c r="I250"/>
  <c r="I254"/>
  <c r="S8"/>
  <c r="J6"/>
  <c r="P6"/>
  <c r="J7"/>
  <c r="N7"/>
  <c r="K8"/>
  <c r="P8"/>
  <c r="J9"/>
  <c r="N9"/>
  <c r="G10"/>
  <c r="L10"/>
  <c r="S11"/>
  <c r="J11"/>
  <c r="N11"/>
  <c r="G12"/>
  <c r="L12"/>
  <c r="S13"/>
  <c r="J13"/>
  <c r="N13"/>
  <c r="G14"/>
  <c r="L14"/>
  <c r="S15"/>
  <c r="J15"/>
  <c r="N15"/>
  <c r="G16"/>
  <c r="L16"/>
  <c r="S17"/>
  <c r="J17"/>
  <c r="N17"/>
  <c r="G18"/>
  <c r="L18"/>
  <c r="S19"/>
  <c r="J19"/>
  <c r="N19"/>
  <c r="G20"/>
  <c r="L20"/>
  <c r="S21"/>
  <c r="J21"/>
  <c r="N21"/>
  <c r="G22"/>
  <c r="L22"/>
  <c r="S23"/>
  <c r="J23"/>
  <c r="N23"/>
  <c r="G24"/>
  <c r="L24"/>
  <c r="S25"/>
  <c r="J25"/>
  <c r="N25"/>
  <c r="G26"/>
  <c r="L26"/>
  <c r="S27"/>
  <c r="J27"/>
  <c r="N27"/>
  <c r="G28"/>
  <c r="L28"/>
  <c r="S29"/>
  <c r="J29"/>
  <c r="N29"/>
  <c r="G30"/>
  <c r="L30"/>
  <c r="S31"/>
  <c r="J31"/>
  <c r="N31"/>
  <c r="G32"/>
  <c r="L32"/>
  <c r="S33"/>
  <c r="J33"/>
  <c r="N33"/>
  <c r="G34"/>
  <c r="L34"/>
  <c r="S35"/>
  <c r="J35"/>
  <c r="N35"/>
  <c r="G36"/>
  <c r="L36"/>
  <c r="S37"/>
  <c r="J37"/>
  <c r="N37"/>
  <c r="G38"/>
  <c r="L38"/>
  <c r="S39"/>
  <c r="J39"/>
  <c r="N39"/>
  <c r="G40"/>
  <c r="L40"/>
  <c r="S41"/>
  <c r="J41"/>
  <c r="N41"/>
  <c r="G42"/>
  <c r="L42"/>
  <c r="S43"/>
  <c r="J43"/>
  <c r="N43"/>
  <c r="G44"/>
  <c r="L44"/>
  <c r="S45"/>
  <c r="J45"/>
  <c r="N45"/>
  <c r="G46"/>
  <c r="L46"/>
  <c r="S47"/>
  <c r="J47"/>
  <c r="N47"/>
  <c r="G48"/>
  <c r="L48"/>
  <c r="S49"/>
  <c r="J49"/>
  <c r="N49"/>
  <c r="G50"/>
  <c r="L50"/>
  <c r="S51"/>
  <c r="J51"/>
  <c r="N51"/>
  <c r="G52"/>
  <c r="L52"/>
  <c r="S53"/>
  <c r="J53"/>
  <c r="N53"/>
  <c r="G54"/>
  <c r="L54"/>
  <c r="S55"/>
  <c r="J55"/>
  <c r="N55"/>
  <c r="G56"/>
  <c r="L56"/>
  <c r="S57"/>
  <c r="J57"/>
  <c r="N57"/>
  <c r="G58"/>
  <c r="L58"/>
  <c r="S59"/>
  <c r="J59"/>
  <c r="N59"/>
  <c r="G60"/>
  <c r="L60"/>
  <c r="S61"/>
  <c r="J61"/>
  <c r="N61"/>
  <c r="G62"/>
  <c r="L62"/>
  <c r="S63"/>
  <c r="J63"/>
  <c r="N63"/>
  <c r="G64"/>
  <c r="L64"/>
  <c r="S65"/>
  <c r="J65"/>
  <c r="N65"/>
  <c r="G66"/>
  <c r="L66"/>
  <c r="S67"/>
  <c r="J67"/>
  <c r="N67"/>
  <c r="G68"/>
  <c r="L68"/>
  <c r="S69"/>
  <c r="J69"/>
  <c r="N69"/>
  <c r="G70"/>
  <c r="L70"/>
  <c r="S71"/>
  <c r="J71"/>
  <c r="N71"/>
  <c r="G72"/>
  <c r="L72"/>
  <c r="S73"/>
  <c r="J73"/>
  <c r="N73"/>
  <c r="G74"/>
  <c r="L74"/>
  <c r="S75"/>
  <c r="J75"/>
  <c r="N75"/>
  <c r="G76"/>
  <c r="L76"/>
  <c r="S77"/>
  <c r="J77"/>
  <c r="N77"/>
  <c r="G78"/>
  <c r="L78"/>
  <c r="S79"/>
  <c r="J79"/>
  <c r="N79"/>
  <c r="G80"/>
  <c r="L80"/>
  <c r="S81"/>
  <c r="J81"/>
  <c r="N81"/>
  <c r="I136"/>
  <c r="I8"/>
  <c r="I12"/>
  <c r="I16"/>
  <c r="I20"/>
  <c r="I24"/>
  <c r="I28"/>
  <c r="I32"/>
  <c r="I36"/>
  <c r="I40"/>
  <c r="I13"/>
  <c r="I21"/>
  <c r="I29"/>
  <c r="I37"/>
  <c r="I43"/>
  <c r="I47"/>
  <c r="I51"/>
  <c r="I55"/>
  <c r="I59"/>
  <c r="I63"/>
  <c r="I67"/>
  <c r="I71"/>
  <c r="I75"/>
  <c r="I79"/>
  <c r="I83"/>
  <c r="I87"/>
  <c r="I91"/>
  <c r="I95"/>
  <c r="I99"/>
  <c r="I103"/>
  <c r="I107"/>
  <c r="I111"/>
  <c r="I115"/>
  <c r="I119"/>
  <c r="I123"/>
  <c r="I127"/>
  <c r="I131"/>
  <c r="I135"/>
  <c r="I140"/>
  <c r="I144"/>
  <c r="I148"/>
  <c r="I152"/>
  <c r="I156"/>
  <c r="I160"/>
  <c r="I164"/>
  <c r="I168"/>
  <c r="I172"/>
  <c r="I176"/>
  <c r="I180"/>
  <c r="I184"/>
  <c r="I188"/>
  <c r="I192"/>
  <c r="I196"/>
  <c r="I200"/>
  <c r="I204"/>
  <c r="I208"/>
  <c r="I212"/>
  <c r="I216"/>
  <c r="I220"/>
  <c r="I224"/>
  <c r="I228"/>
  <c r="I232"/>
  <c r="I236"/>
  <c r="I240"/>
  <c r="I244"/>
  <c r="I248"/>
  <c r="I252"/>
  <c r="S6"/>
  <c r="G6"/>
  <c r="M6"/>
  <c r="G7"/>
  <c r="L7"/>
  <c r="H8"/>
  <c r="M8"/>
  <c r="G9"/>
  <c r="L9"/>
  <c r="S10"/>
  <c r="J10"/>
  <c r="N10"/>
  <c r="G11"/>
  <c r="L11"/>
  <c r="S12"/>
  <c r="J12"/>
  <c r="N12"/>
  <c r="G13"/>
  <c r="L13"/>
  <c r="S14"/>
  <c r="J14"/>
  <c r="N14"/>
  <c r="G15"/>
  <c r="L15"/>
  <c r="S16"/>
  <c r="J16"/>
  <c r="N16"/>
  <c r="G17"/>
  <c r="L17"/>
  <c r="S18"/>
  <c r="J18"/>
  <c r="N18"/>
  <c r="G19"/>
  <c r="L19"/>
  <c r="S20"/>
  <c r="J20"/>
  <c r="N20"/>
  <c r="G21"/>
  <c r="L21"/>
  <c r="S22"/>
  <c r="J22"/>
  <c r="N22"/>
  <c r="G23"/>
  <c r="L23"/>
  <c r="S24"/>
  <c r="J24"/>
  <c r="N24"/>
  <c r="G25"/>
  <c r="L25"/>
  <c r="S26"/>
  <c r="J26"/>
  <c r="N26"/>
  <c r="G27"/>
  <c r="L27"/>
  <c r="S28"/>
  <c r="J28"/>
  <c r="N28"/>
  <c r="G29"/>
  <c r="L29"/>
  <c r="S30"/>
  <c r="J30"/>
  <c r="N30"/>
  <c r="G31"/>
  <c r="L31"/>
  <c r="S32"/>
  <c r="J32"/>
  <c r="N32"/>
  <c r="G33"/>
  <c r="L33"/>
  <c r="S34"/>
  <c r="J34"/>
  <c r="N34"/>
  <c r="G35"/>
  <c r="L35"/>
  <c r="S36"/>
  <c r="J36"/>
  <c r="N36"/>
  <c r="G37"/>
  <c r="L37"/>
  <c r="S38"/>
  <c r="J38"/>
  <c r="N38"/>
  <c r="G39"/>
  <c r="L39"/>
  <c r="S40"/>
  <c r="J40"/>
  <c r="N40"/>
  <c r="G41"/>
  <c r="L41"/>
  <c r="S42"/>
  <c r="J42"/>
  <c r="N42"/>
  <c r="G43"/>
  <c r="L43"/>
  <c r="S44"/>
  <c r="J44"/>
  <c r="N44"/>
  <c r="G45"/>
  <c r="L45"/>
  <c r="S46"/>
  <c r="J46"/>
  <c r="N46"/>
  <c r="G47"/>
  <c r="L47"/>
  <c r="S48"/>
  <c r="J48"/>
  <c r="N48"/>
  <c r="G49"/>
  <c r="L49"/>
  <c r="S50"/>
  <c r="J50"/>
  <c r="N50"/>
  <c r="G51"/>
  <c r="L51"/>
  <c r="S52"/>
  <c r="J52"/>
  <c r="N52"/>
  <c r="G53"/>
  <c r="L53"/>
  <c r="S54"/>
  <c r="J54"/>
  <c r="N54"/>
  <c r="G55"/>
  <c r="L55"/>
  <c r="S56"/>
  <c r="J56"/>
  <c r="N56"/>
  <c r="G57"/>
  <c r="L57"/>
  <c r="S58"/>
  <c r="J58"/>
  <c r="N58"/>
  <c r="G59"/>
  <c r="L59"/>
  <c r="S60"/>
  <c r="J60"/>
  <c r="N60"/>
  <c r="G61"/>
  <c r="L61"/>
  <c r="S62"/>
  <c r="J62"/>
  <c r="N62"/>
  <c r="G63"/>
  <c r="L63"/>
  <c r="S64"/>
  <c r="J64"/>
  <c r="N64"/>
  <c r="G65"/>
  <c r="L65"/>
  <c r="S66"/>
  <c r="J66"/>
  <c r="N66"/>
  <c r="G67"/>
  <c r="L67"/>
  <c r="S68"/>
  <c r="J68"/>
  <c r="N68"/>
  <c r="G69"/>
  <c r="L69"/>
  <c r="S70"/>
  <c r="J70"/>
  <c r="N70"/>
  <c r="G71"/>
  <c r="L71"/>
  <c r="S72"/>
  <c r="J72"/>
  <c r="N72"/>
  <c r="G73"/>
  <c r="L73"/>
  <c r="S74"/>
  <c r="J74"/>
  <c r="N74"/>
  <c r="G75"/>
  <c r="L75"/>
  <c r="S76"/>
  <c r="J76"/>
  <c r="N76"/>
  <c r="G77"/>
  <c r="L77"/>
  <c r="S78"/>
  <c r="J78"/>
  <c r="N78"/>
  <c r="G79"/>
  <c r="L79"/>
  <c r="S80"/>
  <c r="J80"/>
  <c r="N80"/>
  <c r="G81"/>
  <c r="L81"/>
  <c r="G82"/>
  <c r="L82"/>
  <c r="S83"/>
  <c r="J83"/>
  <c r="N83"/>
  <c r="G84"/>
  <c r="L84"/>
  <c r="S85"/>
  <c r="J85"/>
  <c r="I11"/>
  <c r="I19"/>
  <c r="I27"/>
  <c r="I35"/>
  <c r="I42"/>
  <c r="I46"/>
  <c r="I50"/>
  <c r="I54"/>
  <c r="I58"/>
  <c r="I62"/>
  <c r="I66"/>
  <c r="I70"/>
  <c r="I74"/>
  <c r="I78"/>
  <c r="I82"/>
  <c r="I86"/>
  <c r="I90"/>
  <c r="I94"/>
  <c r="I98"/>
  <c r="I102"/>
  <c r="I106"/>
  <c r="I110"/>
  <c r="I114"/>
  <c r="I118"/>
  <c r="I122"/>
  <c r="I126"/>
  <c r="I130"/>
  <c r="I134"/>
  <c r="I139"/>
  <c r="I143"/>
  <c r="I147"/>
  <c r="I151"/>
  <c r="I155"/>
  <c r="I159"/>
  <c r="I163"/>
  <c r="I167"/>
  <c r="I171"/>
  <c r="I175"/>
  <c r="I179"/>
  <c r="I183"/>
  <c r="I187"/>
  <c r="I191"/>
  <c r="I195"/>
  <c r="I199"/>
  <c r="I203"/>
  <c r="I207"/>
  <c r="I211"/>
  <c r="I215"/>
  <c r="I219"/>
  <c r="I223"/>
  <c r="I227"/>
  <c r="I231"/>
  <c r="I235"/>
  <c r="I239"/>
  <c r="I243"/>
  <c r="I247"/>
  <c r="I251"/>
  <c r="I255"/>
  <c r="S9"/>
  <c r="L6"/>
  <c r="H7"/>
  <c r="M7"/>
  <c r="O7" s="1"/>
  <c r="G8"/>
  <c r="L8"/>
  <c r="H9"/>
  <c r="M9"/>
  <c r="O9" s="1"/>
  <c r="H10"/>
  <c r="M10"/>
  <c r="O10" s="1"/>
  <c r="H11"/>
  <c r="M11"/>
  <c r="O11" s="1"/>
  <c r="H12"/>
  <c r="M12"/>
  <c r="O12" s="1"/>
  <c r="H13"/>
  <c r="M13"/>
  <c r="O13" s="1"/>
  <c r="H14"/>
  <c r="M14"/>
  <c r="O14" s="1"/>
  <c r="H15"/>
  <c r="M15"/>
  <c r="O15" s="1"/>
  <c r="H16"/>
  <c r="M16"/>
  <c r="H17"/>
  <c r="M17"/>
  <c r="H18"/>
  <c r="M18"/>
  <c r="H19"/>
  <c r="M19"/>
  <c r="H20"/>
  <c r="M20"/>
  <c r="H21"/>
  <c r="M21"/>
  <c r="H22"/>
  <c r="M22"/>
  <c r="H23"/>
  <c r="M23"/>
  <c r="H24"/>
  <c r="M24"/>
  <c r="H25"/>
  <c r="M25"/>
  <c r="O25" s="1"/>
  <c r="H26"/>
  <c r="M26"/>
  <c r="O26" s="1"/>
  <c r="H27"/>
  <c r="M27"/>
  <c r="O27" s="1"/>
  <c r="H28"/>
  <c r="M28"/>
  <c r="O28" s="1"/>
  <c r="H29"/>
  <c r="M29"/>
  <c r="O29" s="1"/>
  <c r="H30"/>
  <c r="M30"/>
  <c r="O30" s="1"/>
  <c r="H31"/>
  <c r="M31"/>
  <c r="O31" s="1"/>
  <c r="H32"/>
  <c r="M32"/>
  <c r="O32" s="1"/>
  <c r="H33"/>
  <c r="M33"/>
  <c r="O33" s="1"/>
  <c r="H34"/>
  <c r="M34"/>
  <c r="O34" s="1"/>
  <c r="H35"/>
  <c r="M35"/>
  <c r="O35" s="1"/>
  <c r="H36"/>
  <c r="M36"/>
  <c r="O36" s="1"/>
  <c r="H37"/>
  <c r="M37"/>
  <c r="O37" s="1"/>
  <c r="H38"/>
  <c r="M38"/>
  <c r="O38" s="1"/>
  <c r="H39"/>
  <c r="M39"/>
  <c r="O39" s="1"/>
  <c r="H40"/>
  <c r="M40"/>
  <c r="O40" s="1"/>
  <c r="H41"/>
  <c r="M41"/>
  <c r="O41" s="1"/>
  <c r="H42"/>
  <c r="M42"/>
  <c r="O42" s="1"/>
  <c r="H43"/>
  <c r="M43"/>
  <c r="O43" s="1"/>
  <c r="H44"/>
  <c r="M44"/>
  <c r="O44" s="1"/>
  <c r="H45"/>
  <c r="M45"/>
  <c r="O45" s="1"/>
  <c r="H46"/>
  <c r="M46"/>
  <c r="H47"/>
  <c r="M47"/>
  <c r="H48"/>
  <c r="M48"/>
  <c r="H49"/>
  <c r="M49"/>
  <c r="H50"/>
  <c r="M50"/>
  <c r="H51"/>
  <c r="M51"/>
  <c r="H52"/>
  <c r="M52"/>
  <c r="H53"/>
  <c r="M53"/>
  <c r="H54"/>
  <c r="M54"/>
  <c r="H55"/>
  <c r="M55"/>
  <c r="H56"/>
  <c r="M56"/>
  <c r="H57"/>
  <c r="M57"/>
  <c r="H58"/>
  <c r="M58"/>
  <c r="H59"/>
  <c r="M59"/>
  <c r="H60"/>
  <c r="M60"/>
  <c r="H61"/>
  <c r="M61"/>
  <c r="H62"/>
  <c r="M62"/>
  <c r="H63"/>
  <c r="M63"/>
  <c r="H64"/>
  <c r="M64"/>
  <c r="H65"/>
  <c r="M65"/>
  <c r="H66"/>
  <c r="M66"/>
  <c r="H67"/>
  <c r="M67"/>
  <c r="H68"/>
  <c r="M68"/>
  <c r="H69"/>
  <c r="M69"/>
  <c r="H70"/>
  <c r="M70"/>
  <c r="H71"/>
  <c r="M71"/>
  <c r="H72"/>
  <c r="M72"/>
  <c r="H73"/>
  <c r="M73"/>
  <c r="H74"/>
  <c r="M74"/>
  <c r="H75"/>
  <c r="M75"/>
  <c r="H76"/>
  <c r="M76"/>
  <c r="H77"/>
  <c r="M77"/>
  <c r="H78"/>
  <c r="M78"/>
  <c r="H79"/>
  <c r="M79"/>
  <c r="H80"/>
  <c r="M80"/>
  <c r="H81"/>
  <c r="M81"/>
  <c r="H82"/>
  <c r="M82"/>
  <c r="H83"/>
  <c r="M83"/>
  <c r="H84"/>
  <c r="M84"/>
  <c r="H85"/>
  <c r="M85"/>
  <c r="H86"/>
  <c r="M86"/>
  <c r="H87"/>
  <c r="M87"/>
  <c r="H88"/>
  <c r="M88"/>
  <c r="H89"/>
  <c r="M89"/>
  <c r="H90"/>
  <c r="M90"/>
  <c r="H91"/>
  <c r="M91"/>
  <c r="H92"/>
  <c r="M92"/>
  <c r="H93"/>
  <c r="M93"/>
  <c r="H94"/>
  <c r="M94"/>
  <c r="H95"/>
  <c r="M95"/>
  <c r="H96"/>
  <c r="M96"/>
  <c r="H97"/>
  <c r="M97"/>
  <c r="H98"/>
  <c r="M98"/>
  <c r="H99"/>
  <c r="M99"/>
  <c r="H100"/>
  <c r="M100"/>
  <c r="H101"/>
  <c r="M101"/>
  <c r="H102"/>
  <c r="M102"/>
  <c r="H103"/>
  <c r="M103"/>
  <c r="H104"/>
  <c r="M104"/>
  <c r="H105"/>
  <c r="M105"/>
  <c r="H106"/>
  <c r="M106"/>
  <c r="H107"/>
  <c r="M107"/>
  <c r="H108"/>
  <c r="M108"/>
  <c r="H109"/>
  <c r="M109"/>
  <c r="H110"/>
  <c r="M110"/>
  <c r="H111"/>
  <c r="M111"/>
  <c r="H112"/>
  <c r="M112"/>
  <c r="H113"/>
  <c r="M113"/>
  <c r="H114"/>
  <c r="M114"/>
  <c r="H115"/>
  <c r="M115"/>
  <c r="H116"/>
  <c r="M116"/>
  <c r="H117"/>
  <c r="M117"/>
  <c r="H118"/>
  <c r="M118"/>
  <c r="H119"/>
  <c r="M119"/>
  <c r="H120"/>
  <c r="M120"/>
  <c r="H121"/>
  <c r="M121"/>
  <c r="H122"/>
  <c r="M122"/>
  <c r="H123"/>
  <c r="M123"/>
  <c r="S124"/>
  <c r="J124"/>
  <c r="N124"/>
  <c r="G125"/>
  <c r="L125"/>
  <c r="S126"/>
  <c r="J126"/>
  <c r="N126"/>
  <c r="G127"/>
  <c r="L127"/>
  <c r="S128"/>
  <c r="J128"/>
  <c r="N128"/>
  <c r="G129"/>
  <c r="L129"/>
  <c r="S130"/>
  <c r="J130"/>
  <c r="N130"/>
  <c r="G131"/>
  <c r="L131"/>
  <c r="S132"/>
  <c r="J132"/>
  <c r="N132"/>
  <c r="G133"/>
  <c r="L133"/>
  <c r="S134"/>
  <c r="J134"/>
  <c r="N134"/>
  <c r="G135"/>
  <c r="L135"/>
  <c r="G86"/>
  <c r="S87"/>
  <c r="N87"/>
  <c r="L88"/>
  <c r="J89"/>
  <c r="G90"/>
  <c r="S91"/>
  <c r="N91"/>
  <c r="O91" s="1"/>
  <c r="L92"/>
  <c r="J93"/>
  <c r="G94"/>
  <c r="S95"/>
  <c r="N95"/>
  <c r="L96"/>
  <c r="J97"/>
  <c r="G98"/>
  <c r="S99"/>
  <c r="N99"/>
  <c r="O99" s="1"/>
  <c r="L100"/>
  <c r="J101"/>
  <c r="G102"/>
  <c r="S103"/>
  <c r="N103"/>
  <c r="L104"/>
  <c r="J105"/>
  <c r="G106"/>
  <c r="S107"/>
  <c r="N107"/>
  <c r="O107" s="1"/>
  <c r="L108"/>
  <c r="J109"/>
  <c r="G110"/>
  <c r="S111"/>
  <c r="N111"/>
  <c r="L112"/>
  <c r="J113"/>
  <c r="G114"/>
  <c r="S115"/>
  <c r="N115"/>
  <c r="O115" s="1"/>
  <c r="L116"/>
  <c r="J117"/>
  <c r="G118"/>
  <c r="S119"/>
  <c r="N119"/>
  <c r="L120"/>
  <c r="J121"/>
  <c r="G122"/>
  <c r="S123"/>
  <c r="N123"/>
  <c r="O123" s="1"/>
  <c r="P124"/>
  <c r="M125"/>
  <c r="P126"/>
  <c r="M127"/>
  <c r="P128"/>
  <c r="M129"/>
  <c r="P130"/>
  <c r="M131"/>
  <c r="P132"/>
  <c r="M133"/>
  <c r="P134"/>
  <c r="M135"/>
  <c r="H136"/>
  <c r="M136"/>
  <c r="H137"/>
  <c r="M137"/>
  <c r="K138"/>
  <c r="P138"/>
  <c r="K139"/>
  <c r="H140"/>
  <c r="M140"/>
  <c r="H141"/>
  <c r="M141"/>
  <c r="K142"/>
  <c r="P142"/>
  <c r="K143"/>
  <c r="H144"/>
  <c r="M144"/>
  <c r="H145"/>
  <c r="M145"/>
  <c r="K146"/>
  <c r="P146"/>
  <c r="K147"/>
  <c r="H148"/>
  <c r="M148"/>
  <c r="H149"/>
  <c r="M149"/>
  <c r="K150"/>
  <c r="P150"/>
  <c r="K151"/>
  <c r="H152"/>
  <c r="M152"/>
  <c r="H153"/>
  <c r="M153"/>
  <c r="K154"/>
  <c r="P154"/>
  <c r="K155"/>
  <c r="H156"/>
  <c r="M156"/>
  <c r="H157"/>
  <c r="M157"/>
  <c r="K158"/>
  <c r="P158"/>
  <c r="K159"/>
  <c r="H160"/>
  <c r="M160"/>
  <c r="H161"/>
  <c r="M161"/>
  <c r="K162"/>
  <c r="P162"/>
  <c r="K163"/>
  <c r="P163"/>
  <c r="K164"/>
  <c r="P164"/>
  <c r="K165"/>
  <c r="P165"/>
  <c r="K166"/>
  <c r="P166"/>
  <c r="K167"/>
  <c r="P167"/>
  <c r="K168"/>
  <c r="P168"/>
  <c r="K169"/>
  <c r="P169"/>
  <c r="K170"/>
  <c r="P170"/>
  <c r="K171"/>
  <c r="P171"/>
  <c r="K172"/>
  <c r="P172"/>
  <c r="K173"/>
  <c r="P173"/>
  <c r="K174"/>
  <c r="P174"/>
  <c r="K175"/>
  <c r="P175"/>
  <c r="K176"/>
  <c r="P176"/>
  <c r="K177"/>
  <c r="P177"/>
  <c r="K178"/>
  <c r="P178"/>
  <c r="K179"/>
  <c r="P179"/>
  <c r="K180"/>
  <c r="P180"/>
  <c r="K181"/>
  <c r="P181"/>
  <c r="K182"/>
  <c r="P182"/>
  <c r="K183"/>
  <c r="P183"/>
  <c r="K184"/>
  <c r="P184"/>
  <c r="K185"/>
  <c r="P185"/>
  <c r="K186"/>
  <c r="P186"/>
  <c r="K187"/>
  <c r="P187"/>
  <c r="K188"/>
  <c r="P188"/>
  <c r="K189"/>
  <c r="P189"/>
  <c r="K190"/>
  <c r="P190"/>
  <c r="K191"/>
  <c r="P191"/>
  <c r="K192"/>
  <c r="P192"/>
  <c r="K193"/>
  <c r="P193"/>
  <c r="K194"/>
  <c r="P194"/>
  <c r="K195"/>
  <c r="P195"/>
  <c r="K196"/>
  <c r="S82"/>
  <c r="J82"/>
  <c r="N82"/>
  <c r="O82" s="1"/>
  <c r="G83"/>
  <c r="L83"/>
  <c r="S84"/>
  <c r="J84"/>
  <c r="N84"/>
  <c r="G85"/>
  <c r="I7"/>
  <c r="I15"/>
  <c r="I23"/>
  <c r="I31"/>
  <c r="I39"/>
  <c r="I44"/>
  <c r="I48"/>
  <c r="I52"/>
  <c r="I56"/>
  <c r="I60"/>
  <c r="I64"/>
  <c r="I68"/>
  <c r="I72"/>
  <c r="I76"/>
  <c r="I80"/>
  <c r="I84"/>
  <c r="I88"/>
  <c r="I92"/>
  <c r="I96"/>
  <c r="I100"/>
  <c r="I104"/>
  <c r="I108"/>
  <c r="I112"/>
  <c r="I116"/>
  <c r="I120"/>
  <c r="I124"/>
  <c r="I128"/>
  <c r="I132"/>
  <c r="I137"/>
  <c r="I141"/>
  <c r="I145"/>
  <c r="I149"/>
  <c r="I153"/>
  <c r="I157"/>
  <c r="I161"/>
  <c r="I165"/>
  <c r="I169"/>
  <c r="I173"/>
  <c r="I177"/>
  <c r="I181"/>
  <c r="I185"/>
  <c r="I189"/>
  <c r="I193"/>
  <c r="I197"/>
  <c r="I201"/>
  <c r="I205"/>
  <c r="I209"/>
  <c r="I213"/>
  <c r="I217"/>
  <c r="I221"/>
  <c r="I225"/>
  <c r="I229"/>
  <c r="I233"/>
  <c r="I237"/>
  <c r="I241"/>
  <c r="I245"/>
  <c r="I249"/>
  <c r="I253"/>
  <c r="S7"/>
  <c r="H6"/>
  <c r="N6"/>
  <c r="K7"/>
  <c r="P7"/>
  <c r="J8"/>
  <c r="N8"/>
  <c r="O8" s="1"/>
  <c r="Q8" s="1"/>
  <c r="R8" s="1"/>
  <c r="K9"/>
  <c r="P9"/>
  <c r="K10"/>
  <c r="P10"/>
  <c r="K11"/>
  <c r="P11"/>
  <c r="K12"/>
  <c r="P12"/>
  <c r="K13"/>
  <c r="P13"/>
  <c r="K14"/>
  <c r="P14"/>
  <c r="K15"/>
  <c r="P15"/>
  <c r="K16"/>
  <c r="P16"/>
  <c r="K17"/>
  <c r="P17"/>
  <c r="K18"/>
  <c r="P18"/>
  <c r="K19"/>
  <c r="P19"/>
  <c r="K20"/>
  <c r="P20"/>
  <c r="K21"/>
  <c r="P21"/>
  <c r="K22"/>
  <c r="P22"/>
  <c r="K23"/>
  <c r="P23"/>
  <c r="K24"/>
  <c r="P24"/>
  <c r="K25"/>
  <c r="P25"/>
  <c r="K26"/>
  <c r="P26"/>
  <c r="K27"/>
  <c r="P27"/>
  <c r="K28"/>
  <c r="P28"/>
  <c r="K29"/>
  <c r="P29"/>
  <c r="K30"/>
  <c r="P30"/>
  <c r="K31"/>
  <c r="P31"/>
  <c r="K32"/>
  <c r="P32"/>
  <c r="K33"/>
  <c r="P33"/>
  <c r="K34"/>
  <c r="P34"/>
  <c r="K35"/>
  <c r="P35"/>
  <c r="K36"/>
  <c r="P36"/>
  <c r="K37"/>
  <c r="P37"/>
  <c r="K38"/>
  <c r="P38"/>
  <c r="K39"/>
  <c r="P39"/>
  <c r="K40"/>
  <c r="P40"/>
  <c r="K41"/>
  <c r="P41"/>
  <c r="K42"/>
  <c r="P42"/>
  <c r="K43"/>
  <c r="P43"/>
  <c r="K44"/>
  <c r="P44"/>
  <c r="K45"/>
  <c r="P45"/>
  <c r="K46"/>
  <c r="P46"/>
  <c r="K47"/>
  <c r="P47"/>
  <c r="K48"/>
  <c r="P48"/>
  <c r="K49"/>
  <c r="P49"/>
  <c r="K50"/>
  <c r="P50"/>
  <c r="K51"/>
  <c r="P51"/>
  <c r="K52"/>
  <c r="P52"/>
  <c r="K53"/>
  <c r="P53"/>
  <c r="K54"/>
  <c r="P54"/>
  <c r="K55"/>
  <c r="P55"/>
  <c r="K56"/>
  <c r="P56"/>
  <c r="K57"/>
  <c r="P57"/>
  <c r="K58"/>
  <c r="P58"/>
  <c r="K59"/>
  <c r="P59"/>
  <c r="K60"/>
  <c r="P60"/>
  <c r="K61"/>
  <c r="P61"/>
  <c r="K62"/>
  <c r="P62"/>
  <c r="K63"/>
  <c r="P63"/>
  <c r="K64"/>
  <c r="P64"/>
  <c r="K65"/>
  <c r="P65"/>
  <c r="K66"/>
  <c r="P66"/>
  <c r="K67"/>
  <c r="P67"/>
  <c r="K68"/>
  <c r="P68"/>
  <c r="K69"/>
  <c r="P69"/>
  <c r="K70"/>
  <c r="P70"/>
  <c r="K71"/>
  <c r="P71"/>
  <c r="K72"/>
  <c r="P72"/>
  <c r="K73"/>
  <c r="P73"/>
  <c r="K74"/>
  <c r="P74"/>
  <c r="K75"/>
  <c r="P75"/>
  <c r="K76"/>
  <c r="P76"/>
  <c r="K77"/>
  <c r="P77"/>
  <c r="K78"/>
  <c r="P78"/>
  <c r="K79"/>
  <c r="P79"/>
  <c r="K80"/>
  <c r="P80"/>
  <c r="K81"/>
  <c r="P81"/>
  <c r="K82"/>
  <c r="P82"/>
  <c r="K83"/>
  <c r="P83"/>
  <c r="K84"/>
  <c r="P84"/>
  <c r="K85"/>
  <c r="P85"/>
  <c r="K86"/>
  <c r="P86"/>
  <c r="K87"/>
  <c r="P87"/>
  <c r="K88"/>
  <c r="P88"/>
  <c r="K89"/>
  <c r="P89"/>
  <c r="K90"/>
  <c r="P90"/>
  <c r="K91"/>
  <c r="P91"/>
  <c r="K92"/>
  <c r="P92"/>
  <c r="K93"/>
  <c r="P93"/>
  <c r="K94"/>
  <c r="P94"/>
  <c r="K95"/>
  <c r="P95"/>
  <c r="K96"/>
  <c r="P96"/>
  <c r="K97"/>
  <c r="P97"/>
  <c r="K98"/>
  <c r="P98"/>
  <c r="K99"/>
  <c r="P99"/>
  <c r="K100"/>
  <c r="P100"/>
  <c r="K101"/>
  <c r="P101"/>
  <c r="K102"/>
  <c r="P102"/>
  <c r="K103"/>
  <c r="P103"/>
  <c r="K104"/>
  <c r="P104"/>
  <c r="K105"/>
  <c r="P105"/>
  <c r="K106"/>
  <c r="P106"/>
  <c r="K107"/>
  <c r="P107"/>
  <c r="K108"/>
  <c r="P108"/>
  <c r="K109"/>
  <c r="P109"/>
  <c r="K110"/>
  <c r="P110"/>
  <c r="K111"/>
  <c r="P111"/>
  <c r="K112"/>
  <c r="P112"/>
  <c r="K113"/>
  <c r="P113"/>
  <c r="K114"/>
  <c r="P114"/>
  <c r="K115"/>
  <c r="P115"/>
  <c r="K116"/>
  <c r="P116"/>
  <c r="K117"/>
  <c r="P117"/>
  <c r="K118"/>
  <c r="P118"/>
  <c r="K119"/>
  <c r="P119"/>
  <c r="K120"/>
  <c r="P120"/>
  <c r="K121"/>
  <c r="P121"/>
  <c r="K122"/>
  <c r="P122"/>
  <c r="K123"/>
  <c r="P123"/>
  <c r="G124"/>
  <c r="L124"/>
  <c r="S125"/>
  <c r="J125"/>
  <c r="N125"/>
  <c r="G126"/>
  <c r="L126"/>
  <c r="S127"/>
  <c r="J127"/>
  <c r="N127"/>
  <c r="G128"/>
  <c r="L128"/>
  <c r="S129"/>
  <c r="J129"/>
  <c r="N129"/>
  <c r="G130"/>
  <c r="L130"/>
  <c r="S131"/>
  <c r="J131"/>
  <c r="N131"/>
  <c r="G132"/>
  <c r="L132"/>
  <c r="S133"/>
  <c r="J133"/>
  <c r="N133"/>
  <c r="G134"/>
  <c r="L134"/>
  <c r="S135"/>
  <c r="J135"/>
  <c r="N85"/>
  <c r="L86"/>
  <c r="J87"/>
  <c r="G88"/>
  <c r="S89"/>
  <c r="N89"/>
  <c r="O89" s="1"/>
  <c r="L90"/>
  <c r="J91"/>
  <c r="G92"/>
  <c r="S93"/>
  <c r="N93"/>
  <c r="L94"/>
  <c r="J95"/>
  <c r="G96"/>
  <c r="S97"/>
  <c r="N97"/>
  <c r="O97" s="1"/>
  <c r="L98"/>
  <c r="J99"/>
  <c r="G100"/>
  <c r="S101"/>
  <c r="N101"/>
  <c r="L102"/>
  <c r="J103"/>
  <c r="G104"/>
  <c r="S105"/>
  <c r="N105"/>
  <c r="O105" s="1"/>
  <c r="L106"/>
  <c r="J107"/>
  <c r="G108"/>
  <c r="S109"/>
  <c r="N109"/>
  <c r="L110"/>
  <c r="J111"/>
  <c r="G112"/>
  <c r="S113"/>
  <c r="N113"/>
  <c r="O113" s="1"/>
  <c r="L114"/>
  <c r="J115"/>
  <c r="G116"/>
  <c r="S117"/>
  <c r="N117"/>
  <c r="L118"/>
  <c r="J119"/>
  <c r="G120"/>
  <c r="S121"/>
  <c r="N121"/>
  <c r="O121" s="1"/>
  <c r="L122"/>
  <c r="J123"/>
  <c r="K124"/>
  <c r="H125"/>
  <c r="K126"/>
  <c r="H127"/>
  <c r="K128"/>
  <c r="H129"/>
  <c r="K130"/>
  <c r="H131"/>
  <c r="K132"/>
  <c r="H133"/>
  <c r="K134"/>
  <c r="H135"/>
  <c r="P135"/>
  <c r="K136"/>
  <c r="P136"/>
  <c r="K137"/>
  <c r="H138"/>
  <c r="M138"/>
  <c r="H139"/>
  <c r="M139"/>
  <c r="K140"/>
  <c r="P140"/>
  <c r="K141"/>
  <c r="H142"/>
  <c r="M142"/>
  <c r="H143"/>
  <c r="M143"/>
  <c r="K144"/>
  <c r="P144"/>
  <c r="K145"/>
  <c r="H146"/>
  <c r="M146"/>
  <c r="H147"/>
  <c r="M147"/>
  <c r="K148"/>
  <c r="P148"/>
  <c r="K149"/>
  <c r="H150"/>
  <c r="M150"/>
  <c r="H151"/>
  <c r="M151"/>
  <c r="K152"/>
  <c r="P152"/>
  <c r="K153"/>
  <c r="H154"/>
  <c r="M154"/>
  <c r="H155"/>
  <c r="M155"/>
  <c r="K156"/>
  <c r="P156"/>
  <c r="K157"/>
  <c r="H158"/>
  <c r="M158"/>
  <c r="H159"/>
  <c r="M159"/>
  <c r="K160"/>
  <c r="P160"/>
  <c r="K161"/>
  <c r="H162"/>
  <c r="M162"/>
  <c r="H163"/>
  <c r="M163"/>
  <c r="H164"/>
  <c r="M164"/>
  <c r="H165"/>
  <c r="M165"/>
  <c r="H166"/>
  <c r="M166"/>
  <c r="H167"/>
  <c r="M167"/>
  <c r="H168"/>
  <c r="M168"/>
  <c r="H169"/>
  <c r="M169"/>
  <c r="H170"/>
  <c r="M170"/>
  <c r="H171"/>
  <c r="M171"/>
  <c r="H172"/>
  <c r="M172"/>
  <c r="H173"/>
  <c r="M173"/>
  <c r="H174"/>
  <c r="M174"/>
  <c r="H175"/>
  <c r="M175"/>
  <c r="H176"/>
  <c r="M176"/>
  <c r="H177"/>
  <c r="M177"/>
  <c r="H178"/>
  <c r="M178"/>
  <c r="H179"/>
  <c r="M179"/>
  <c r="H180"/>
  <c r="M180"/>
  <c r="H181"/>
  <c r="M181"/>
  <c r="H182"/>
  <c r="M182"/>
  <c r="H183"/>
  <c r="M183"/>
  <c r="H184"/>
  <c r="M184"/>
  <c r="H185"/>
  <c r="M185"/>
  <c r="H186"/>
  <c r="M186"/>
  <c r="H187"/>
  <c r="M187"/>
  <c r="H188"/>
  <c r="M188"/>
  <c r="H189"/>
  <c r="M189"/>
  <c r="H190"/>
  <c r="M190"/>
  <c r="H191"/>
  <c r="M191"/>
  <c r="H192"/>
  <c r="M192"/>
  <c r="H193"/>
  <c r="M193"/>
  <c r="H194"/>
  <c r="M194"/>
  <c r="H195"/>
  <c r="M195"/>
  <c r="H196"/>
  <c r="M196"/>
  <c r="H197"/>
  <c r="M197"/>
  <c r="H198"/>
  <c r="K197"/>
  <c r="K198"/>
  <c r="P198"/>
  <c r="K199"/>
  <c r="P199"/>
  <c r="K200"/>
  <c r="P200"/>
  <c r="K201"/>
  <c r="P201"/>
  <c r="K202"/>
  <c r="P202"/>
  <c r="K203"/>
  <c r="P203"/>
  <c r="K204"/>
  <c r="P204"/>
  <c r="K205"/>
  <c r="P205"/>
  <c r="K206"/>
  <c r="P206"/>
  <c r="K207"/>
  <c r="P207"/>
  <c r="K208"/>
  <c r="P208"/>
  <c r="K209"/>
  <c r="P209"/>
  <c r="K210"/>
  <c r="P210"/>
  <c r="K211"/>
  <c r="P211"/>
  <c r="K212"/>
  <c r="P212"/>
  <c r="K213"/>
  <c r="P213"/>
  <c r="K214"/>
  <c r="P214"/>
  <c r="K215"/>
  <c r="P215"/>
  <c r="K216"/>
  <c r="P216"/>
  <c r="K217"/>
  <c r="P217"/>
  <c r="K218"/>
  <c r="P218"/>
  <c r="K219"/>
  <c r="P219"/>
  <c r="K220"/>
  <c r="P220"/>
  <c r="K221"/>
  <c r="P221"/>
  <c r="K222"/>
  <c r="P222"/>
  <c r="K223"/>
  <c r="P223"/>
  <c r="K224"/>
  <c r="P224"/>
  <c r="K225"/>
  <c r="P225"/>
  <c r="K226"/>
  <c r="P226"/>
  <c r="K227"/>
  <c r="P227"/>
  <c r="K228"/>
  <c r="P228"/>
  <c r="K229"/>
  <c r="P229"/>
  <c r="K230"/>
  <c r="P230"/>
  <c r="K231"/>
  <c r="P231"/>
  <c r="K232"/>
  <c r="P232"/>
  <c r="K233"/>
  <c r="P233"/>
  <c r="K234"/>
  <c r="P234"/>
  <c r="K235"/>
  <c r="P235"/>
  <c r="K236"/>
  <c r="P236"/>
  <c r="K237"/>
  <c r="P237"/>
  <c r="K238"/>
  <c r="P238"/>
  <c r="K239"/>
  <c r="P239"/>
  <c r="K240"/>
  <c r="P240"/>
  <c r="K241"/>
  <c r="P241"/>
  <c r="K242"/>
  <c r="P242"/>
  <c r="K243"/>
  <c r="P243"/>
  <c r="K244"/>
  <c r="P244"/>
  <c r="K245"/>
  <c r="P245"/>
  <c r="K246"/>
  <c r="P246"/>
  <c r="K247"/>
  <c r="P247"/>
  <c r="K248"/>
  <c r="P248"/>
  <c r="K249"/>
  <c r="P249"/>
  <c r="K250"/>
  <c r="P250"/>
  <c r="K251"/>
  <c r="P251"/>
  <c r="K252"/>
  <c r="P252"/>
  <c r="K253"/>
  <c r="P253"/>
  <c r="K254"/>
  <c r="P254"/>
  <c r="K255"/>
  <c r="P255"/>
  <c r="J184"/>
  <c r="N184"/>
  <c r="G185"/>
  <c r="L185"/>
  <c r="S186"/>
  <c r="J186"/>
  <c r="N186"/>
  <c r="G187"/>
  <c r="L187"/>
  <c r="S188"/>
  <c r="J188"/>
  <c r="N188"/>
  <c r="G189"/>
  <c r="L189"/>
  <c r="L190"/>
  <c r="J191"/>
  <c r="G192"/>
  <c r="N192"/>
  <c r="N193"/>
  <c r="J194"/>
  <c r="J195"/>
  <c r="G196"/>
  <c r="N196"/>
  <c r="N197"/>
  <c r="L198"/>
  <c r="G199"/>
  <c r="G200"/>
  <c r="S201"/>
  <c r="L201"/>
  <c r="L202"/>
  <c r="J203"/>
  <c r="G204"/>
  <c r="N204"/>
  <c r="N205"/>
  <c r="J206"/>
  <c r="G207"/>
  <c r="S208"/>
  <c r="N208"/>
  <c r="G209"/>
  <c r="L209"/>
  <c r="S210"/>
  <c r="J210"/>
  <c r="N210"/>
  <c r="G211"/>
  <c r="L211"/>
  <c r="S212"/>
  <c r="J212"/>
  <c r="N212"/>
  <c r="G213"/>
  <c r="L213"/>
  <c r="S214"/>
  <c r="J214"/>
  <c r="N214"/>
  <c r="G215"/>
  <c r="L215"/>
  <c r="S216"/>
  <c r="J216"/>
  <c r="N216"/>
  <c r="G217"/>
  <c r="N217"/>
  <c r="L218"/>
  <c r="J219"/>
  <c r="G220"/>
  <c r="N220"/>
  <c r="N221"/>
  <c r="L222"/>
  <c r="J223"/>
  <c r="G224"/>
  <c r="N224"/>
  <c r="L225"/>
  <c r="L226"/>
  <c r="G227"/>
  <c r="S228"/>
  <c r="S229"/>
  <c r="L229"/>
  <c r="L230"/>
  <c r="J231"/>
  <c r="S232"/>
  <c r="L85"/>
  <c r="J86"/>
  <c r="G87"/>
  <c r="S88"/>
  <c r="N88"/>
  <c r="L89"/>
  <c r="J90"/>
  <c r="G91"/>
  <c r="S92"/>
  <c r="N92"/>
  <c r="O92" s="1"/>
  <c r="L93"/>
  <c r="J94"/>
  <c r="G95"/>
  <c r="S96"/>
  <c r="N96"/>
  <c r="L97"/>
  <c r="J98"/>
  <c r="G99"/>
  <c r="S100"/>
  <c r="N100"/>
  <c r="O100" s="1"/>
  <c r="L101"/>
  <c r="J102"/>
  <c r="G103"/>
  <c r="S104"/>
  <c r="N104"/>
  <c r="L105"/>
  <c r="J106"/>
  <c r="G107"/>
  <c r="S108"/>
  <c r="N108"/>
  <c r="O108" s="1"/>
  <c r="L109"/>
  <c r="J110"/>
  <c r="G111"/>
  <c r="S112"/>
  <c r="N112"/>
  <c r="L113"/>
  <c r="J114"/>
  <c r="G115"/>
  <c r="S116"/>
  <c r="N116"/>
  <c r="O116" s="1"/>
  <c r="L117"/>
  <c r="J118"/>
  <c r="G119"/>
  <c r="S120"/>
  <c r="N120"/>
  <c r="L121"/>
  <c r="J122"/>
  <c r="G123"/>
  <c r="H124"/>
  <c r="K125"/>
  <c r="H126"/>
  <c r="K127"/>
  <c r="H128"/>
  <c r="K129"/>
  <c r="H130"/>
  <c r="K131"/>
  <c r="H132"/>
  <c r="K133"/>
  <c r="H134"/>
  <c r="K135"/>
  <c r="S136"/>
  <c r="J136"/>
  <c r="N136"/>
  <c r="G137"/>
  <c r="L137"/>
  <c r="P137"/>
  <c r="G138"/>
  <c r="L138"/>
  <c r="S139"/>
  <c r="J139"/>
  <c r="N139"/>
  <c r="S140"/>
  <c r="J140"/>
  <c r="N140"/>
  <c r="G141"/>
  <c r="L141"/>
  <c r="P141"/>
  <c r="G142"/>
  <c r="L142"/>
  <c r="S143"/>
  <c r="J143"/>
  <c r="N143"/>
  <c r="S144"/>
  <c r="J144"/>
  <c r="N144"/>
  <c r="G145"/>
  <c r="L145"/>
  <c r="P145"/>
  <c r="G146"/>
  <c r="L146"/>
  <c r="S147"/>
  <c r="J147"/>
  <c r="N147"/>
  <c r="S148"/>
  <c r="J148"/>
  <c r="N148"/>
  <c r="G149"/>
  <c r="L149"/>
  <c r="P149"/>
  <c r="G150"/>
  <c r="L150"/>
  <c r="S151"/>
  <c r="J151"/>
  <c r="N151"/>
  <c r="S152"/>
  <c r="J152"/>
  <c r="N152"/>
  <c r="G153"/>
  <c r="L153"/>
  <c r="P153"/>
  <c r="G154"/>
  <c r="L154"/>
  <c r="S155"/>
  <c r="J155"/>
  <c r="N155"/>
  <c r="S156"/>
  <c r="J156"/>
  <c r="N156"/>
  <c r="G157"/>
  <c r="L157"/>
  <c r="P157"/>
  <c r="G158"/>
  <c r="L158"/>
  <c r="S159"/>
  <c r="J159"/>
  <c r="N159"/>
  <c r="S160"/>
  <c r="J160"/>
  <c r="N160"/>
  <c r="G161"/>
  <c r="L161"/>
  <c r="P161"/>
  <c r="G162"/>
  <c r="L162"/>
  <c r="S163"/>
  <c r="J163"/>
  <c r="N163"/>
  <c r="G164"/>
  <c r="L164"/>
  <c r="S165"/>
  <c r="J165"/>
  <c r="N165"/>
  <c r="G166"/>
  <c r="L166"/>
  <c r="S167"/>
  <c r="J167"/>
  <c r="N167"/>
  <c r="G168"/>
  <c r="L168"/>
  <c r="S169"/>
  <c r="J169"/>
  <c r="N169"/>
  <c r="G170"/>
  <c r="L170"/>
  <c r="S171"/>
  <c r="J171"/>
  <c r="N171"/>
  <c r="G172"/>
  <c r="L172"/>
  <c r="S173"/>
  <c r="J173"/>
  <c r="N173"/>
  <c r="G174"/>
  <c r="L174"/>
  <c r="S175"/>
  <c r="J175"/>
  <c r="N175"/>
  <c r="G176"/>
  <c r="L176"/>
  <c r="S177"/>
  <c r="J177"/>
  <c r="N177"/>
  <c r="G178"/>
  <c r="L178"/>
  <c r="S179"/>
  <c r="J179"/>
  <c r="N179"/>
  <c r="G180"/>
  <c r="L180"/>
  <c r="S181"/>
  <c r="J181"/>
  <c r="N181"/>
  <c r="G182"/>
  <c r="L182"/>
  <c r="S183"/>
  <c r="J183"/>
  <c r="N183"/>
  <c r="N189"/>
  <c r="J190"/>
  <c r="G191"/>
  <c r="S192"/>
  <c r="S193"/>
  <c r="L193"/>
  <c r="L194"/>
  <c r="G195"/>
  <c r="S196"/>
  <c r="S197"/>
  <c r="L197"/>
  <c r="J198"/>
  <c r="J199"/>
  <c r="S200"/>
  <c r="N200"/>
  <c r="N201"/>
  <c r="J202"/>
  <c r="G203"/>
  <c r="S204"/>
  <c r="S205"/>
  <c r="L205"/>
  <c r="L206"/>
  <c r="J207"/>
  <c r="G208"/>
  <c r="L217"/>
  <c r="J218"/>
  <c r="G219"/>
  <c r="S220"/>
  <c r="S221"/>
  <c r="L221"/>
  <c r="J222"/>
  <c r="G223"/>
  <c r="S224"/>
  <c r="S225"/>
  <c r="N225"/>
  <c r="J226"/>
  <c r="J227"/>
  <c r="G228"/>
  <c r="N228"/>
  <c r="N229"/>
  <c r="J230"/>
  <c r="G231"/>
  <c r="G232"/>
  <c r="N232"/>
  <c r="L233"/>
  <c r="J234"/>
  <c r="G235"/>
  <c r="S236"/>
  <c r="N236"/>
  <c r="L237"/>
  <c r="J238"/>
  <c r="G239"/>
  <c r="S240"/>
  <c r="N240"/>
  <c r="L241"/>
  <c r="J242"/>
  <c r="G243"/>
  <c r="S244"/>
  <c r="N244"/>
  <c r="L245"/>
  <c r="J246"/>
  <c r="G247"/>
  <c r="S248"/>
  <c r="N248"/>
  <c r="L249"/>
  <c r="J250"/>
  <c r="G251"/>
  <c r="S252"/>
  <c r="N252"/>
  <c r="L253"/>
  <c r="J254"/>
  <c r="G255"/>
  <c r="S233"/>
  <c r="N233"/>
  <c r="L234"/>
  <c r="J235"/>
  <c r="G236"/>
  <c r="S237"/>
  <c r="N237"/>
  <c r="L238"/>
  <c r="J239"/>
  <c r="G240"/>
  <c r="S241"/>
  <c r="N241"/>
  <c r="L242"/>
  <c r="J243"/>
  <c r="G244"/>
  <c r="S245"/>
  <c r="N245"/>
  <c r="L246"/>
  <c r="J247"/>
  <c r="G248"/>
  <c r="S249"/>
  <c r="N249"/>
  <c r="L250"/>
  <c r="J251"/>
  <c r="G252"/>
  <c r="S253"/>
  <c r="N253"/>
  <c r="L254"/>
  <c r="P196"/>
  <c r="P197"/>
  <c r="M198"/>
  <c r="H199"/>
  <c r="M199"/>
  <c r="H200"/>
  <c r="M200"/>
  <c r="O200" s="1"/>
  <c r="Q200" s="1"/>
  <c r="R200" s="1"/>
  <c r="H201"/>
  <c r="M201"/>
  <c r="H202"/>
  <c r="M202"/>
  <c r="H203"/>
  <c r="M203"/>
  <c r="H204"/>
  <c r="M204"/>
  <c r="H205"/>
  <c r="M205"/>
  <c r="O205" s="1"/>
  <c r="H206"/>
  <c r="M206"/>
  <c r="H207"/>
  <c r="M207"/>
  <c r="H208"/>
  <c r="M208"/>
  <c r="O208" s="1"/>
  <c r="Q208" s="1"/>
  <c r="R208" s="1"/>
  <c r="H209"/>
  <c r="M209"/>
  <c r="H210"/>
  <c r="M210"/>
  <c r="H211"/>
  <c r="M211"/>
  <c r="H212"/>
  <c r="M212"/>
  <c r="O212" s="1"/>
  <c r="Q212" s="1"/>
  <c r="R212" s="1"/>
  <c r="H213"/>
  <c r="M213"/>
  <c r="H214"/>
  <c r="M214"/>
  <c r="H215"/>
  <c r="M215"/>
  <c r="H216"/>
  <c r="M216"/>
  <c r="O216" s="1"/>
  <c r="Q216" s="1"/>
  <c r="R216" s="1"/>
  <c r="H217"/>
  <c r="M217"/>
  <c r="O217" s="1"/>
  <c r="H218"/>
  <c r="M218"/>
  <c r="H219"/>
  <c r="M219"/>
  <c r="H220"/>
  <c r="M220"/>
  <c r="O220" s="1"/>
  <c r="Q220" s="1"/>
  <c r="R220" s="1"/>
  <c r="H221"/>
  <c r="M221"/>
  <c r="H222"/>
  <c r="M222"/>
  <c r="H223"/>
  <c r="M223"/>
  <c r="H224"/>
  <c r="M224"/>
  <c r="H225"/>
  <c r="M225"/>
  <c r="O225" s="1"/>
  <c r="Q225" s="1"/>
  <c r="R225" s="1"/>
  <c r="H226"/>
  <c r="M226"/>
  <c r="H227"/>
  <c r="M227"/>
  <c r="H228"/>
  <c r="M228"/>
  <c r="O228" s="1"/>
  <c r="Q228" s="1"/>
  <c r="R228" s="1"/>
  <c r="H229"/>
  <c r="M229"/>
  <c r="H230"/>
  <c r="M230"/>
  <c r="H231"/>
  <c r="M231"/>
  <c r="H232"/>
  <c r="M232"/>
  <c r="H233"/>
  <c r="M233"/>
  <c r="H234"/>
  <c r="M234"/>
  <c r="H235"/>
  <c r="M235"/>
  <c r="H236"/>
  <c r="M236"/>
  <c r="O236" s="1"/>
  <c r="Q236" s="1"/>
  <c r="R236" s="1"/>
  <c r="H237"/>
  <c r="M237"/>
  <c r="O237" s="1"/>
  <c r="Q237" s="1"/>
  <c r="R237" s="1"/>
  <c r="H238"/>
  <c r="M238"/>
  <c r="H239"/>
  <c r="M239"/>
  <c r="H240"/>
  <c r="M240"/>
  <c r="H241"/>
  <c r="M241"/>
  <c r="H242"/>
  <c r="M242"/>
  <c r="H243"/>
  <c r="M243"/>
  <c r="H244"/>
  <c r="M244"/>
  <c r="O244" s="1"/>
  <c r="Q244" s="1"/>
  <c r="R244" s="1"/>
  <c r="H245"/>
  <c r="M245"/>
  <c r="O245" s="1"/>
  <c r="Q245" s="1"/>
  <c r="R245" s="1"/>
  <c r="H246"/>
  <c r="M246"/>
  <c r="H247"/>
  <c r="M247"/>
  <c r="H248"/>
  <c r="M248"/>
  <c r="H249"/>
  <c r="M249"/>
  <c r="H250"/>
  <c r="M250"/>
  <c r="H251"/>
  <c r="M251"/>
  <c r="H252"/>
  <c r="M252"/>
  <c r="O252" s="1"/>
  <c r="H253"/>
  <c r="M253"/>
  <c r="O253" s="1"/>
  <c r="H254"/>
  <c r="M254"/>
  <c r="H255"/>
  <c r="M255"/>
  <c r="G184"/>
  <c r="L184"/>
  <c r="S185"/>
  <c r="J185"/>
  <c r="N185"/>
  <c r="G186"/>
  <c r="L186"/>
  <c r="S187"/>
  <c r="J187"/>
  <c r="N187"/>
  <c r="G188"/>
  <c r="L188"/>
  <c r="S189"/>
  <c r="J189"/>
  <c r="G190"/>
  <c r="S191"/>
  <c r="N191"/>
  <c r="J192"/>
  <c r="G193"/>
  <c r="G194"/>
  <c r="S195"/>
  <c r="N195"/>
  <c r="L196"/>
  <c r="J197"/>
  <c r="S198"/>
  <c r="N198"/>
  <c r="N199"/>
  <c r="J200"/>
  <c r="J201"/>
  <c r="S202"/>
  <c r="S203"/>
  <c r="L203"/>
  <c r="L204"/>
  <c r="J205"/>
  <c r="S206"/>
  <c r="S207"/>
  <c r="N207"/>
  <c r="J208"/>
  <c r="S209"/>
  <c r="J209"/>
  <c r="N209"/>
  <c r="G210"/>
  <c r="L210"/>
  <c r="S211"/>
  <c r="J211"/>
  <c r="N211"/>
  <c r="G212"/>
  <c r="L212"/>
  <c r="S213"/>
  <c r="J213"/>
  <c r="N213"/>
  <c r="G214"/>
  <c r="L214"/>
  <c r="S215"/>
  <c r="J215"/>
  <c r="N215"/>
  <c r="G216"/>
  <c r="L216"/>
  <c r="S217"/>
  <c r="J217"/>
  <c r="G218"/>
  <c r="S219"/>
  <c r="L219"/>
  <c r="L220"/>
  <c r="J221"/>
  <c r="G222"/>
  <c r="N222"/>
  <c r="N223"/>
  <c r="L224"/>
  <c r="J225"/>
  <c r="S226"/>
  <c r="S227"/>
  <c r="L227"/>
  <c r="L228"/>
  <c r="J229"/>
  <c r="S230"/>
  <c r="N230"/>
  <c r="L231"/>
  <c r="L232"/>
  <c r="S86"/>
  <c r="N86"/>
  <c r="L87"/>
  <c r="J88"/>
  <c r="G89"/>
  <c r="S90"/>
  <c r="N90"/>
  <c r="O90" s="1"/>
  <c r="Q90" s="1"/>
  <c r="R90" s="1"/>
  <c r="L91"/>
  <c r="J92"/>
  <c r="G93"/>
  <c r="S94"/>
  <c r="N94"/>
  <c r="L95"/>
  <c r="J96"/>
  <c r="G97"/>
  <c r="S98"/>
  <c r="N98"/>
  <c r="O98" s="1"/>
  <c r="Q98" s="1"/>
  <c r="R98" s="1"/>
  <c r="L99"/>
  <c r="J100"/>
  <c r="G101"/>
  <c r="S102"/>
  <c r="N102"/>
  <c r="L103"/>
  <c r="J104"/>
  <c r="G105"/>
  <c r="S106"/>
  <c r="N106"/>
  <c r="O106" s="1"/>
  <c r="Q106" s="1"/>
  <c r="R106" s="1"/>
  <c r="L107"/>
  <c r="J108"/>
  <c r="G109"/>
  <c r="S110"/>
  <c r="N110"/>
  <c r="L111"/>
  <c r="J112"/>
  <c r="G113"/>
  <c r="S114"/>
  <c r="N114"/>
  <c r="O114" s="1"/>
  <c r="Q114" s="1"/>
  <c r="R114" s="1"/>
  <c r="L115"/>
  <c r="J116"/>
  <c r="G117"/>
  <c r="S118"/>
  <c r="N118"/>
  <c r="L119"/>
  <c r="J120"/>
  <c r="G121"/>
  <c r="S122"/>
  <c r="N122"/>
  <c r="O122" s="1"/>
  <c r="Q122" s="1"/>
  <c r="R122" s="1"/>
  <c r="L123"/>
  <c r="M124"/>
  <c r="O124" s="1"/>
  <c r="Q124" s="1"/>
  <c r="R124" s="1"/>
  <c r="P125"/>
  <c r="M126"/>
  <c r="O126" s="1"/>
  <c r="Q126" s="1"/>
  <c r="R126" s="1"/>
  <c r="P127"/>
  <c r="M128"/>
  <c r="O128" s="1"/>
  <c r="Q128" s="1"/>
  <c r="R128" s="1"/>
  <c r="P129"/>
  <c r="M130"/>
  <c r="O130" s="1"/>
  <c r="Q130" s="1"/>
  <c r="R130" s="1"/>
  <c r="P131"/>
  <c r="M132"/>
  <c r="O132" s="1"/>
  <c r="Q132" s="1"/>
  <c r="R132" s="1"/>
  <c r="P133"/>
  <c r="M134"/>
  <c r="O134" s="1"/>
  <c r="Q134" s="1"/>
  <c r="R134" s="1"/>
  <c r="N135"/>
  <c r="G136"/>
  <c r="L136"/>
  <c r="S137"/>
  <c r="J137"/>
  <c r="N137"/>
  <c r="S138"/>
  <c r="J138"/>
  <c r="N138"/>
  <c r="G139"/>
  <c r="L139"/>
  <c r="P139"/>
  <c r="G140"/>
  <c r="L140"/>
  <c r="S141"/>
  <c r="J141"/>
  <c r="N141"/>
  <c r="S142"/>
  <c r="J142"/>
  <c r="N142"/>
  <c r="G143"/>
  <c r="L143"/>
  <c r="P143"/>
  <c r="G144"/>
  <c r="L144"/>
  <c r="S145"/>
  <c r="J145"/>
  <c r="N145"/>
  <c r="S146"/>
  <c r="J146"/>
  <c r="N146"/>
  <c r="G147"/>
  <c r="L147"/>
  <c r="P147"/>
  <c r="G148"/>
  <c r="L148"/>
  <c r="S149"/>
  <c r="J149"/>
  <c r="N149"/>
  <c r="S150"/>
  <c r="J150"/>
  <c r="N150"/>
  <c r="G151"/>
  <c r="L151"/>
  <c r="P151"/>
  <c r="G152"/>
  <c r="L152"/>
  <c r="S153"/>
  <c r="J153"/>
  <c r="N153"/>
  <c r="S154"/>
  <c r="J154"/>
  <c r="N154"/>
  <c r="G155"/>
  <c r="L155"/>
  <c r="P155"/>
  <c r="G156"/>
  <c r="L156"/>
  <c r="S157"/>
  <c r="J157"/>
  <c r="N157"/>
  <c r="S158"/>
  <c r="J158"/>
  <c r="N158"/>
  <c r="G159"/>
  <c r="L159"/>
  <c r="P159"/>
  <c r="G160"/>
  <c r="L160"/>
  <c r="S161"/>
  <c r="J161"/>
  <c r="N161"/>
  <c r="S162"/>
  <c r="J162"/>
  <c r="N162"/>
  <c r="G163"/>
  <c r="L163"/>
  <c r="S164"/>
  <c r="J164"/>
  <c r="N164"/>
  <c r="G165"/>
  <c r="L165"/>
  <c r="S166"/>
  <c r="J166"/>
  <c r="N166"/>
  <c r="G167"/>
  <c r="L167"/>
  <c r="S168"/>
  <c r="J168"/>
  <c r="N168"/>
  <c r="G169"/>
  <c r="L169"/>
  <c r="S170"/>
  <c r="J170"/>
  <c r="N170"/>
  <c r="G171"/>
  <c r="L171"/>
  <c r="S172"/>
  <c r="J172"/>
  <c r="N172"/>
  <c r="G173"/>
  <c r="L173"/>
  <c r="S174"/>
  <c r="J174"/>
  <c r="N174"/>
  <c r="G175"/>
  <c r="L175"/>
  <c r="S176"/>
  <c r="J176"/>
  <c r="N176"/>
  <c r="G177"/>
  <c r="L177"/>
  <c r="S178"/>
  <c r="J178"/>
  <c r="N178"/>
  <c r="G179"/>
  <c r="L179"/>
  <c r="S180"/>
  <c r="J180"/>
  <c r="N180"/>
  <c r="G181"/>
  <c r="L181"/>
  <c r="S182"/>
  <c r="J182"/>
  <c r="N182"/>
  <c r="G183"/>
  <c r="L183"/>
  <c r="S184"/>
  <c r="S190"/>
  <c r="N190"/>
  <c r="L191"/>
  <c r="L192"/>
  <c r="J193"/>
  <c r="S194"/>
  <c r="N194"/>
  <c r="L195"/>
  <c r="J196"/>
  <c r="G197"/>
  <c r="G198"/>
  <c r="S199"/>
  <c r="L199"/>
  <c r="L200"/>
  <c r="G201"/>
  <c r="G202"/>
  <c r="N202"/>
  <c r="N203"/>
  <c r="J204"/>
  <c r="G205"/>
  <c r="G206"/>
  <c r="N206"/>
  <c r="L207"/>
  <c r="L208"/>
  <c r="S218"/>
  <c r="N218"/>
  <c r="N219"/>
  <c r="J220"/>
  <c r="G221"/>
  <c r="S222"/>
  <c r="S223"/>
  <c r="L223"/>
  <c r="J224"/>
  <c r="G225"/>
  <c r="G226"/>
  <c r="N226"/>
  <c r="N227"/>
  <c r="J228"/>
  <c r="G229"/>
  <c r="G230"/>
  <c r="S231"/>
  <c r="N231"/>
  <c r="J232"/>
  <c r="G233"/>
  <c r="S234"/>
  <c r="N234"/>
  <c r="L235"/>
  <c r="J236"/>
  <c r="G237"/>
  <c r="S238"/>
  <c r="N238"/>
  <c r="L239"/>
  <c r="J240"/>
  <c r="G241"/>
  <c r="S242"/>
  <c r="N242"/>
  <c r="L243"/>
  <c r="J244"/>
  <c r="G245"/>
  <c r="S246"/>
  <c r="N246"/>
  <c r="L247"/>
  <c r="J248"/>
  <c r="G249"/>
  <c r="S250"/>
  <c r="N250"/>
  <c r="L251"/>
  <c r="J252"/>
  <c r="G253"/>
  <c r="S254"/>
  <c r="N254"/>
  <c r="L255"/>
  <c r="J233"/>
  <c r="G234"/>
  <c r="S235"/>
  <c r="N235"/>
  <c r="L236"/>
  <c r="J237"/>
  <c r="G238"/>
  <c r="S239"/>
  <c r="N239"/>
  <c r="L240"/>
  <c r="J241"/>
  <c r="G242"/>
  <c r="S243"/>
  <c r="N243"/>
  <c r="L244"/>
  <c r="J245"/>
  <c r="G246"/>
  <c r="S247"/>
  <c r="N247"/>
  <c r="L248"/>
  <c r="J249"/>
  <c r="G250"/>
  <c r="S251"/>
  <c r="N251"/>
  <c r="L252"/>
  <c r="J253"/>
  <c r="G254"/>
  <c r="S255"/>
  <c r="N255"/>
  <c r="J255"/>
  <c r="O118" l="1"/>
  <c r="Q118" s="1"/>
  <c r="R118" s="1"/>
  <c r="O110"/>
  <c r="Q110" s="1"/>
  <c r="R110" s="1"/>
  <c r="O102"/>
  <c r="Q102" s="1"/>
  <c r="R102" s="1"/>
  <c r="O94"/>
  <c r="Q94" s="1"/>
  <c r="R94" s="1"/>
  <c r="O86"/>
  <c r="Q86" s="1"/>
  <c r="R86" s="1"/>
  <c r="O120"/>
  <c r="Q120" s="1"/>
  <c r="R120" s="1"/>
  <c r="O112"/>
  <c r="Q112" s="1"/>
  <c r="R112" s="1"/>
  <c r="O104"/>
  <c r="Q104" s="1"/>
  <c r="R104" s="1"/>
  <c r="O96"/>
  <c r="Q96" s="1"/>
  <c r="R96" s="1"/>
  <c r="O88"/>
  <c r="Q88" s="1"/>
  <c r="R88" s="1"/>
  <c r="O117"/>
  <c r="Q117" s="1"/>
  <c r="R117" s="1"/>
  <c r="O109"/>
  <c r="Q109" s="1"/>
  <c r="R109" s="1"/>
  <c r="O101"/>
  <c r="Q101" s="1"/>
  <c r="R101" s="1"/>
  <c r="O93"/>
  <c r="Q93" s="1"/>
  <c r="R93" s="1"/>
  <c r="O85"/>
  <c r="Q85" s="1"/>
  <c r="R85" s="1"/>
  <c r="O249"/>
  <c r="Q249" s="1"/>
  <c r="R249" s="1"/>
  <c r="O248"/>
  <c r="Q248" s="1"/>
  <c r="R248" s="1"/>
  <c r="O241"/>
  <c r="Q241" s="1"/>
  <c r="R241" s="1"/>
  <c r="O240"/>
  <c r="Q240" s="1"/>
  <c r="R240" s="1"/>
  <c r="O233"/>
  <c r="Q233" s="1"/>
  <c r="R233" s="1"/>
  <c r="O232"/>
  <c r="Q232" s="1"/>
  <c r="R232" s="1"/>
  <c r="O229"/>
  <c r="Q229" s="1"/>
  <c r="R229" s="1"/>
  <c r="O224"/>
  <c r="Q224" s="1"/>
  <c r="R224" s="1"/>
  <c r="O221"/>
  <c r="Q221" s="1"/>
  <c r="R221" s="1"/>
  <c r="O214"/>
  <c r="Q214" s="1"/>
  <c r="R214" s="1"/>
  <c r="O210"/>
  <c r="Q210" s="1"/>
  <c r="R210" s="1"/>
  <c r="O204"/>
  <c r="Q204" s="1"/>
  <c r="R204" s="1"/>
  <c r="Q116"/>
  <c r="R116" s="1"/>
  <c r="Q108"/>
  <c r="R108" s="1"/>
  <c r="Q100"/>
  <c r="R100" s="1"/>
  <c r="Q92"/>
  <c r="R92" s="1"/>
  <c r="Q113"/>
  <c r="R113" s="1"/>
  <c r="Q105"/>
  <c r="R105" s="1"/>
  <c r="Q97"/>
  <c r="R97" s="1"/>
  <c r="Q89"/>
  <c r="R89" s="1"/>
  <c r="R298"/>
  <c r="O201"/>
  <c r="Q201" s="1"/>
  <c r="R201" s="1"/>
  <c r="O84"/>
  <c r="O119"/>
  <c r="Q119" s="1"/>
  <c r="R119" s="1"/>
  <c r="O111"/>
  <c r="O103"/>
  <c r="Q103" s="1"/>
  <c r="R103" s="1"/>
  <c r="O95"/>
  <c r="O87"/>
  <c r="Q87" s="1"/>
  <c r="R87" s="1"/>
  <c r="Q252"/>
  <c r="R252" s="1"/>
  <c r="Q217"/>
  <c r="R217" s="1"/>
  <c r="Q205"/>
  <c r="R205" s="1"/>
  <c r="A253"/>
  <c r="D253"/>
  <c r="A245"/>
  <c r="D245"/>
  <c r="A237"/>
  <c r="D237"/>
  <c r="A229"/>
  <c r="D229"/>
  <c r="A221"/>
  <c r="D221"/>
  <c r="A213"/>
  <c r="D213"/>
  <c r="A205"/>
  <c r="D205"/>
  <c r="A197"/>
  <c r="D197"/>
  <c r="A189"/>
  <c r="D189"/>
  <c r="A181"/>
  <c r="D181"/>
  <c r="A173"/>
  <c r="D173"/>
  <c r="A165"/>
  <c r="D165"/>
  <c r="A157"/>
  <c r="D157"/>
  <c r="A149"/>
  <c r="D149"/>
  <c r="A141"/>
  <c r="D141"/>
  <c r="A132"/>
  <c r="D132"/>
  <c r="A124"/>
  <c r="D124"/>
  <c r="A116"/>
  <c r="D116"/>
  <c r="A108"/>
  <c r="D108"/>
  <c r="A100"/>
  <c r="D100"/>
  <c r="A92"/>
  <c r="D92"/>
  <c r="A84"/>
  <c r="D84"/>
  <c r="A76"/>
  <c r="D76"/>
  <c r="A68"/>
  <c r="D68"/>
  <c r="A60"/>
  <c r="D60"/>
  <c r="A52"/>
  <c r="D52"/>
  <c r="A44"/>
  <c r="D44"/>
  <c r="A31"/>
  <c r="D31"/>
  <c r="A15"/>
  <c r="D15"/>
  <c r="Q123"/>
  <c r="R123" s="1"/>
  <c r="Q31"/>
  <c r="Q299" s="1"/>
  <c r="A255"/>
  <c r="D255"/>
  <c r="A247"/>
  <c r="D247"/>
  <c r="A239"/>
  <c r="D239"/>
  <c r="A231"/>
  <c r="D231"/>
  <c r="A223"/>
  <c r="D223"/>
  <c r="A215"/>
  <c r="D215"/>
  <c r="A207"/>
  <c r="D207"/>
  <c r="A199"/>
  <c r="D199"/>
  <c r="A191"/>
  <c r="D191"/>
  <c r="A183"/>
  <c r="D183"/>
  <c r="A175"/>
  <c r="D175"/>
  <c r="A167"/>
  <c r="D167"/>
  <c r="A159"/>
  <c r="D159"/>
  <c r="A151"/>
  <c r="D151"/>
  <c r="A143"/>
  <c r="D143"/>
  <c r="A134"/>
  <c r="D134"/>
  <c r="A126"/>
  <c r="D126"/>
  <c r="A118"/>
  <c r="D118"/>
  <c r="A110"/>
  <c r="D110"/>
  <c r="A102"/>
  <c r="D102"/>
  <c r="A94"/>
  <c r="D94"/>
  <c r="A86"/>
  <c r="D86"/>
  <c r="A78"/>
  <c r="D78"/>
  <c r="A70"/>
  <c r="D70"/>
  <c r="A62"/>
  <c r="D62"/>
  <c r="A54"/>
  <c r="D54"/>
  <c r="A46"/>
  <c r="D46"/>
  <c r="A35"/>
  <c r="D35"/>
  <c r="A19"/>
  <c r="D19"/>
  <c r="D252"/>
  <c r="A252"/>
  <c r="D244"/>
  <c r="A244"/>
  <c r="D236"/>
  <c r="A236"/>
  <c r="D228"/>
  <c r="A228"/>
  <c r="D220"/>
  <c r="A220"/>
  <c r="D212"/>
  <c r="A212"/>
  <c r="D204"/>
  <c r="A204"/>
  <c r="D196"/>
  <c r="A196"/>
  <c r="D188"/>
  <c r="A188"/>
  <c r="D180"/>
  <c r="A180"/>
  <c r="D172"/>
  <c r="A172"/>
  <c r="D164"/>
  <c r="A164"/>
  <c r="D156"/>
  <c r="A156"/>
  <c r="D148"/>
  <c r="A148"/>
  <c r="D140"/>
  <c r="A140"/>
  <c r="A131"/>
  <c r="D131"/>
  <c r="D123"/>
  <c r="A123"/>
  <c r="D115"/>
  <c r="A115"/>
  <c r="D107"/>
  <c r="A107"/>
  <c r="D99"/>
  <c r="A99"/>
  <c r="D91"/>
  <c r="A91"/>
  <c r="D83"/>
  <c r="A83"/>
  <c r="D75"/>
  <c r="A75"/>
  <c r="D67"/>
  <c r="A67"/>
  <c r="D59"/>
  <c r="A59"/>
  <c r="D51"/>
  <c r="A51"/>
  <c r="D43"/>
  <c r="A43"/>
  <c r="D29"/>
  <c r="A29"/>
  <c r="D13"/>
  <c r="A13"/>
  <c r="D36"/>
  <c r="A36"/>
  <c r="D28"/>
  <c r="A28"/>
  <c r="D20"/>
  <c r="A20"/>
  <c r="D12"/>
  <c r="A12"/>
  <c r="D136"/>
  <c r="A136"/>
  <c r="D254"/>
  <c r="A254"/>
  <c r="D246"/>
  <c r="A246"/>
  <c r="D238"/>
  <c r="A238"/>
  <c r="D230"/>
  <c r="A230"/>
  <c r="D222"/>
  <c r="A222"/>
  <c r="D214"/>
  <c r="A214"/>
  <c r="D206"/>
  <c r="A206"/>
  <c r="D198"/>
  <c r="A198"/>
  <c r="D190"/>
  <c r="A190"/>
  <c r="D182"/>
  <c r="A182"/>
  <c r="D174"/>
  <c r="A174"/>
  <c r="D166"/>
  <c r="A166"/>
  <c r="D158"/>
  <c r="A158"/>
  <c r="D150"/>
  <c r="A150"/>
  <c r="D142"/>
  <c r="A142"/>
  <c r="A133"/>
  <c r="D133"/>
  <c r="A125"/>
  <c r="D125"/>
  <c r="D117"/>
  <c r="A117"/>
  <c r="D109"/>
  <c r="A109"/>
  <c r="D101"/>
  <c r="A101"/>
  <c r="D93"/>
  <c r="A93"/>
  <c r="D85"/>
  <c r="A85"/>
  <c r="D77"/>
  <c r="A77"/>
  <c r="D69"/>
  <c r="A69"/>
  <c r="D61"/>
  <c r="A61"/>
  <c r="D53"/>
  <c r="A53"/>
  <c r="D45"/>
  <c r="A45"/>
  <c r="D33"/>
  <c r="A33"/>
  <c r="D17"/>
  <c r="A17"/>
  <c r="D38"/>
  <c r="A38"/>
  <c r="D30"/>
  <c r="A30"/>
  <c r="D22"/>
  <c r="A22"/>
  <c r="D14"/>
  <c r="A14"/>
  <c r="A6"/>
  <c r="D6"/>
  <c r="J852"/>
  <c r="AB6" a="1"/>
  <c r="AB6" s="1"/>
  <c r="AB7" s="1" a="1"/>
  <c r="AB7" s="1"/>
  <c r="O255"/>
  <c r="O254"/>
  <c r="O251"/>
  <c r="Q251" s="1"/>
  <c r="R251" s="1"/>
  <c r="O250"/>
  <c r="O247"/>
  <c r="O246"/>
  <c r="Q246" s="1"/>
  <c r="R246" s="1"/>
  <c r="O243"/>
  <c r="Q243" s="1"/>
  <c r="R243" s="1"/>
  <c r="O242"/>
  <c r="Q242" s="1"/>
  <c r="R242" s="1"/>
  <c r="O239"/>
  <c r="Q239" s="1"/>
  <c r="R239" s="1"/>
  <c r="O238"/>
  <c r="Q238" s="1"/>
  <c r="R238" s="1"/>
  <c r="O235"/>
  <c r="Q235" s="1"/>
  <c r="R235" s="1"/>
  <c r="O234"/>
  <c r="Q234" s="1"/>
  <c r="R234" s="1"/>
  <c r="O231"/>
  <c r="Q231" s="1"/>
  <c r="R231" s="1"/>
  <c r="O230"/>
  <c r="Q230" s="1"/>
  <c r="R230" s="1"/>
  <c r="O227"/>
  <c r="Q227" s="1"/>
  <c r="R227" s="1"/>
  <c r="O226"/>
  <c r="Q226" s="1"/>
  <c r="R226" s="1"/>
  <c r="O223"/>
  <c r="Q223" s="1"/>
  <c r="R223" s="1"/>
  <c r="O222"/>
  <c r="Q222" s="1"/>
  <c r="R222" s="1"/>
  <c r="O219"/>
  <c r="Q219" s="1"/>
  <c r="R219" s="1"/>
  <c r="O218"/>
  <c r="Q218" s="1"/>
  <c r="R218" s="1"/>
  <c r="O215"/>
  <c r="O213"/>
  <c r="O211"/>
  <c r="O209"/>
  <c r="O207"/>
  <c r="O206"/>
  <c r="Q206" s="1"/>
  <c r="R206" s="1"/>
  <c r="O203"/>
  <c r="O202"/>
  <c r="Q202" s="1"/>
  <c r="R202" s="1"/>
  <c r="O199"/>
  <c r="O198"/>
  <c r="Q198" s="1"/>
  <c r="R198" s="1"/>
  <c r="O197"/>
  <c r="O196"/>
  <c r="Q196" s="1"/>
  <c r="R196" s="1"/>
  <c r="O195"/>
  <c r="O194"/>
  <c r="Q194" s="1"/>
  <c r="R194" s="1"/>
  <c r="O193"/>
  <c r="O192"/>
  <c r="Q192" s="1"/>
  <c r="R192" s="1"/>
  <c r="O191"/>
  <c r="O190"/>
  <c r="Q190" s="1"/>
  <c r="R190" s="1"/>
  <c r="O189"/>
  <c r="O188"/>
  <c r="Q188" s="1"/>
  <c r="R188" s="1"/>
  <c r="O187"/>
  <c r="O186"/>
  <c r="Q186" s="1"/>
  <c r="R186" s="1"/>
  <c r="O185"/>
  <c r="O184"/>
  <c r="O183"/>
  <c r="Q183" s="1"/>
  <c r="R183" s="1"/>
  <c r="O182"/>
  <c r="Q182" s="1"/>
  <c r="R182" s="1"/>
  <c r="O181"/>
  <c r="Q181" s="1"/>
  <c r="R181" s="1"/>
  <c r="O180"/>
  <c r="Q180" s="1"/>
  <c r="R180" s="1"/>
  <c r="O179"/>
  <c r="Q179" s="1"/>
  <c r="R179" s="1"/>
  <c r="O178"/>
  <c r="Q178" s="1"/>
  <c r="R178" s="1"/>
  <c r="O177"/>
  <c r="Q177" s="1"/>
  <c r="R177" s="1"/>
  <c r="O176"/>
  <c r="Q176" s="1"/>
  <c r="R176" s="1"/>
  <c r="O175"/>
  <c r="Q175" s="1"/>
  <c r="R175" s="1"/>
  <c r="O174"/>
  <c r="Q174" s="1"/>
  <c r="R174" s="1"/>
  <c r="O173"/>
  <c r="Q173" s="1"/>
  <c r="R173" s="1"/>
  <c r="O172"/>
  <c r="Q172" s="1"/>
  <c r="R172" s="1"/>
  <c r="O171"/>
  <c r="Q171" s="1"/>
  <c r="R171" s="1"/>
  <c r="O170"/>
  <c r="Q170" s="1"/>
  <c r="R170" s="1"/>
  <c r="O169"/>
  <c r="Q169" s="1"/>
  <c r="R169" s="1"/>
  <c r="O168"/>
  <c r="Q168" s="1"/>
  <c r="R168" s="1"/>
  <c r="O167"/>
  <c r="Q167" s="1"/>
  <c r="R167" s="1"/>
  <c r="O166"/>
  <c r="Q166" s="1"/>
  <c r="R166" s="1"/>
  <c r="O165"/>
  <c r="O164"/>
  <c r="Q164" s="1"/>
  <c r="R164" s="1"/>
  <c r="O163"/>
  <c r="Q163" s="1"/>
  <c r="R163" s="1"/>
  <c r="O162"/>
  <c r="O155"/>
  <c r="O154"/>
  <c r="O147"/>
  <c r="O146"/>
  <c r="O139"/>
  <c r="O138"/>
  <c r="Q82"/>
  <c r="R82" s="1"/>
  <c r="O161"/>
  <c r="O160"/>
  <c r="O153"/>
  <c r="O152"/>
  <c r="O145"/>
  <c r="O144"/>
  <c r="O137"/>
  <c r="O136"/>
  <c r="Q136" s="1"/>
  <c r="R136" s="1"/>
  <c r="O135"/>
  <c r="Q135" s="1"/>
  <c r="R135" s="1"/>
  <c r="O133"/>
  <c r="Q133" s="1"/>
  <c r="R133" s="1"/>
  <c r="O131"/>
  <c r="Q131" s="1"/>
  <c r="R131" s="1"/>
  <c r="O129"/>
  <c r="Q129" s="1"/>
  <c r="R129" s="1"/>
  <c r="O127"/>
  <c r="Q127" s="1"/>
  <c r="R127" s="1"/>
  <c r="O125"/>
  <c r="Q125" s="1"/>
  <c r="R125" s="1"/>
  <c r="Q115"/>
  <c r="R115" s="1"/>
  <c r="Q107"/>
  <c r="R107" s="1"/>
  <c r="Q99"/>
  <c r="R99" s="1"/>
  <c r="Q91"/>
  <c r="R91" s="1"/>
  <c r="Q45"/>
  <c r="R45" s="1"/>
  <c r="Q44"/>
  <c r="R44" s="1"/>
  <c r="Q43"/>
  <c r="R43" s="1"/>
  <c r="Q42"/>
  <c r="R42" s="1"/>
  <c r="Q41"/>
  <c r="R41" s="1"/>
  <c r="Q40"/>
  <c r="R40" s="1"/>
  <c r="Q39"/>
  <c r="R39" s="1"/>
  <c r="Q38"/>
  <c r="R38" s="1"/>
  <c r="Q37"/>
  <c r="R37" s="1"/>
  <c r="Q36"/>
  <c r="R36" s="1"/>
  <c r="Q35"/>
  <c r="R35" s="1"/>
  <c r="Q34"/>
  <c r="R34" s="1"/>
  <c r="Q33"/>
  <c r="R33" s="1"/>
  <c r="Q32"/>
  <c r="R32" s="1"/>
  <c r="Q30"/>
  <c r="R30" s="1"/>
  <c r="Q29"/>
  <c r="R29" s="1"/>
  <c r="Q28"/>
  <c r="R28" s="1"/>
  <c r="Q27"/>
  <c r="R27" s="1"/>
  <c r="Q26"/>
  <c r="R26" s="1"/>
  <c r="Q25"/>
  <c r="R25" s="1"/>
  <c r="Q15"/>
  <c r="R15" s="1"/>
  <c r="Q13"/>
  <c r="R13" s="1"/>
  <c r="Q12"/>
  <c r="R12" s="1"/>
  <c r="Q11"/>
  <c r="R11" s="1"/>
  <c r="Q10"/>
  <c r="R10" s="1"/>
  <c r="Q9"/>
  <c r="R9" s="1"/>
  <c r="O83"/>
  <c r="Q83" s="1"/>
  <c r="R83" s="1"/>
  <c r="O78"/>
  <c r="Q78" s="1"/>
  <c r="R78" s="1"/>
  <c r="O74"/>
  <c r="Q74" s="1"/>
  <c r="R74" s="1"/>
  <c r="O70"/>
  <c r="Q70" s="1"/>
  <c r="R70" s="1"/>
  <c r="O66"/>
  <c r="Q66" s="1"/>
  <c r="R66" s="1"/>
  <c r="O62"/>
  <c r="Q62" s="1"/>
  <c r="R62" s="1"/>
  <c r="O58"/>
  <c r="Q58" s="1"/>
  <c r="R58" s="1"/>
  <c r="O54"/>
  <c r="Q54" s="1"/>
  <c r="R54" s="1"/>
  <c r="O50"/>
  <c r="Q50" s="1"/>
  <c r="R50" s="1"/>
  <c r="O46"/>
  <c r="Q46" s="1"/>
  <c r="R46" s="1"/>
  <c r="O22"/>
  <c r="Q22" s="1"/>
  <c r="R22" s="1"/>
  <c r="O18"/>
  <c r="Q18" s="1"/>
  <c r="R18" s="1"/>
  <c r="O79"/>
  <c r="Q79" s="1"/>
  <c r="R79" s="1"/>
  <c r="O75"/>
  <c r="Q75" s="1"/>
  <c r="R75" s="1"/>
  <c r="O71"/>
  <c r="Q71" s="1"/>
  <c r="R71" s="1"/>
  <c r="O67"/>
  <c r="Q67" s="1"/>
  <c r="R67" s="1"/>
  <c r="O63"/>
  <c r="Q63" s="1"/>
  <c r="R63" s="1"/>
  <c r="O59"/>
  <c r="Q59" s="1"/>
  <c r="R59" s="1"/>
  <c r="O55"/>
  <c r="Q55" s="1"/>
  <c r="R55" s="1"/>
  <c r="O51"/>
  <c r="Q51" s="1"/>
  <c r="R51" s="1"/>
  <c r="O47"/>
  <c r="Q47" s="1"/>
  <c r="R47" s="1"/>
  <c r="O23"/>
  <c r="Q23" s="1"/>
  <c r="R23" s="1"/>
  <c r="O19"/>
  <c r="Q19" s="1"/>
  <c r="R19" s="1"/>
  <c r="C7"/>
  <c r="B7" s="1"/>
  <c r="A249"/>
  <c r="D249"/>
  <c r="A241"/>
  <c r="D241"/>
  <c r="A233"/>
  <c r="D233"/>
  <c r="A225"/>
  <c r="D225"/>
  <c r="A217"/>
  <c r="D217"/>
  <c r="A209"/>
  <c r="D209"/>
  <c r="A201"/>
  <c r="D201"/>
  <c r="A193"/>
  <c r="D193"/>
  <c r="A185"/>
  <c r="D185"/>
  <c r="A177"/>
  <c r="D177"/>
  <c r="A169"/>
  <c r="D169"/>
  <c r="A161"/>
  <c r="D161"/>
  <c r="A153"/>
  <c r="D153"/>
  <c r="A145"/>
  <c r="D145"/>
  <c r="A137"/>
  <c r="D137"/>
  <c r="A128"/>
  <c r="D128"/>
  <c r="A120"/>
  <c r="D120"/>
  <c r="A112"/>
  <c r="D112"/>
  <c r="A104"/>
  <c r="D104"/>
  <c r="A96"/>
  <c r="D96"/>
  <c r="A88"/>
  <c r="D88"/>
  <c r="A80"/>
  <c r="D80"/>
  <c r="A72"/>
  <c r="D72"/>
  <c r="A64"/>
  <c r="D64"/>
  <c r="A56"/>
  <c r="D56"/>
  <c r="A48"/>
  <c r="D48"/>
  <c r="A39"/>
  <c r="D39"/>
  <c r="A23"/>
  <c r="D23"/>
  <c r="A7"/>
  <c r="D7"/>
  <c r="A251"/>
  <c r="D251"/>
  <c r="A243"/>
  <c r="D243"/>
  <c r="A235"/>
  <c r="D235"/>
  <c r="A227"/>
  <c r="D227"/>
  <c r="A219"/>
  <c r="D219"/>
  <c r="A211"/>
  <c r="D211"/>
  <c r="A203"/>
  <c r="D203"/>
  <c r="A195"/>
  <c r="D195"/>
  <c r="A187"/>
  <c r="D187"/>
  <c r="A179"/>
  <c r="D179"/>
  <c r="A171"/>
  <c r="D171"/>
  <c r="A163"/>
  <c r="D163"/>
  <c r="A155"/>
  <c r="D155"/>
  <c r="A147"/>
  <c r="D147"/>
  <c r="A139"/>
  <c r="D139"/>
  <c r="A130"/>
  <c r="D130"/>
  <c r="A122"/>
  <c r="D122"/>
  <c r="A114"/>
  <c r="D114"/>
  <c r="A106"/>
  <c r="D106"/>
  <c r="A98"/>
  <c r="D98"/>
  <c r="A90"/>
  <c r="D90"/>
  <c r="A82"/>
  <c r="D82"/>
  <c r="A74"/>
  <c r="D74"/>
  <c r="A66"/>
  <c r="D66"/>
  <c r="A58"/>
  <c r="D58"/>
  <c r="A50"/>
  <c r="D50"/>
  <c r="A42"/>
  <c r="D42"/>
  <c r="A27"/>
  <c r="D27"/>
  <c r="A11"/>
  <c r="D11"/>
  <c r="M256"/>
  <c r="O6"/>
  <c r="M304"/>
  <c r="J295"/>
  <c r="A295" s="1"/>
  <c r="N259"/>
  <c r="O295"/>
  <c r="N294"/>
  <c r="O301"/>
  <c r="Q303"/>
  <c r="N292"/>
  <c r="J301"/>
  <c r="A301" s="1"/>
  <c r="O259"/>
  <c r="O303"/>
  <c r="M302"/>
  <c r="Q294"/>
  <c r="N296"/>
  <c r="J306"/>
  <c r="A306" s="1"/>
  <c r="J298"/>
  <c r="A298" s="1"/>
  <c r="Q259"/>
  <c r="R295"/>
  <c r="O304"/>
  <c r="O292"/>
  <c r="M305"/>
  <c r="M297"/>
  <c r="Q308"/>
  <c r="Q293"/>
  <c r="N305"/>
  <c r="N297"/>
  <c r="O305"/>
  <c r="J303"/>
  <c r="A303" s="1"/>
  <c r="M296"/>
  <c r="J291"/>
  <c r="A291" s="1"/>
  <c r="M292"/>
  <c r="J305"/>
  <c r="A305" s="1"/>
  <c r="J290"/>
  <c r="R292"/>
  <c r="M306"/>
  <c r="M290"/>
  <c r="N300"/>
  <c r="J304"/>
  <c r="A304" s="1"/>
  <c r="J296"/>
  <c r="A296" s="1"/>
  <c r="R308"/>
  <c r="R293"/>
  <c r="O302"/>
  <c r="O290"/>
  <c r="M303"/>
  <c r="M295"/>
  <c r="Q302"/>
  <c r="P302" s="1"/>
  <c r="Q290"/>
  <c r="N303"/>
  <c r="N295"/>
  <c r="B6"/>
  <c r="N290"/>
  <c r="N306"/>
  <c r="R259"/>
  <c r="Q297"/>
  <c r="J299"/>
  <c r="A299" s="1"/>
  <c r="M300"/>
  <c r="N302"/>
  <c r="J309"/>
  <c r="A309" s="1"/>
  <c r="J293"/>
  <c r="A293" s="1"/>
  <c r="R297"/>
  <c r="O293"/>
  <c r="M294"/>
  <c r="N304"/>
  <c r="M259"/>
  <c r="J302"/>
  <c r="A302" s="1"/>
  <c r="J294"/>
  <c r="A294" s="1"/>
  <c r="R302"/>
  <c r="R290"/>
  <c r="O300"/>
  <c r="M309"/>
  <c r="M301"/>
  <c r="M293"/>
  <c r="Q300"/>
  <c r="P300" s="1"/>
  <c r="N309"/>
  <c r="N301"/>
  <c r="N293"/>
  <c r="N298"/>
  <c r="R294"/>
  <c r="J307"/>
  <c r="A307" s="1"/>
  <c r="M308"/>
  <c r="Q292"/>
  <c r="J297"/>
  <c r="A297" s="1"/>
  <c r="R303"/>
  <c r="O297"/>
  <c r="M298"/>
  <c r="N308"/>
  <c r="J308"/>
  <c r="A308" s="1"/>
  <c r="J300"/>
  <c r="A300" s="1"/>
  <c r="J292"/>
  <c r="A292" s="1"/>
  <c r="R300"/>
  <c r="O308"/>
  <c r="O294"/>
  <c r="M307"/>
  <c r="M299"/>
  <c r="M291"/>
  <c r="Q295"/>
  <c r="P295" s="1"/>
  <c r="N307"/>
  <c r="N299"/>
  <c r="N291"/>
  <c r="R307"/>
  <c r="Q309"/>
  <c r="Q307"/>
  <c r="Q306"/>
  <c r="Q296"/>
  <c r="R296"/>
  <c r="Q298"/>
  <c r="D248"/>
  <c r="A248"/>
  <c r="D240"/>
  <c r="A240"/>
  <c r="D232"/>
  <c r="A232"/>
  <c r="D224"/>
  <c r="A224"/>
  <c r="D216"/>
  <c r="A216"/>
  <c r="D208"/>
  <c r="A208"/>
  <c r="D200"/>
  <c r="A200"/>
  <c r="D192"/>
  <c r="A192"/>
  <c r="D184"/>
  <c r="A184"/>
  <c r="D176"/>
  <c r="A176"/>
  <c r="D168"/>
  <c r="A168"/>
  <c r="D160"/>
  <c r="A160"/>
  <c r="D152"/>
  <c r="A152"/>
  <c r="D144"/>
  <c r="A144"/>
  <c r="A135"/>
  <c r="D135"/>
  <c r="A127"/>
  <c r="D127"/>
  <c r="D119"/>
  <c r="A119"/>
  <c r="D111"/>
  <c r="A111"/>
  <c r="D103"/>
  <c r="A103"/>
  <c r="D95"/>
  <c r="A95"/>
  <c r="D87"/>
  <c r="A87"/>
  <c r="D79"/>
  <c r="A79"/>
  <c r="D71"/>
  <c r="A71"/>
  <c r="D63"/>
  <c r="A63"/>
  <c r="D55"/>
  <c r="A55"/>
  <c r="D47"/>
  <c r="A47"/>
  <c r="D37"/>
  <c r="A37"/>
  <c r="D21"/>
  <c r="A21"/>
  <c r="D40"/>
  <c r="A40"/>
  <c r="D32"/>
  <c r="A32"/>
  <c r="D24"/>
  <c r="A24"/>
  <c r="D16"/>
  <c r="A16"/>
  <c r="D8"/>
  <c r="A8"/>
  <c r="D250"/>
  <c r="A250"/>
  <c r="D242"/>
  <c r="A242"/>
  <c r="D234"/>
  <c r="A234"/>
  <c r="D226"/>
  <c r="A226"/>
  <c r="D218"/>
  <c r="A218"/>
  <c r="D210"/>
  <c r="A210"/>
  <c r="D202"/>
  <c r="A202"/>
  <c r="D194"/>
  <c r="A194"/>
  <c r="D186"/>
  <c r="A186"/>
  <c r="D178"/>
  <c r="A178"/>
  <c r="D170"/>
  <c r="A170"/>
  <c r="D162"/>
  <c r="A162"/>
  <c r="D154"/>
  <c r="A154"/>
  <c r="D146"/>
  <c r="A146"/>
  <c r="D138"/>
  <c r="A138"/>
  <c r="A129"/>
  <c r="D129"/>
  <c r="D121"/>
  <c r="A121"/>
  <c r="D113"/>
  <c r="A113"/>
  <c r="D105"/>
  <c r="A105"/>
  <c r="D97"/>
  <c r="A97"/>
  <c r="D89"/>
  <c r="A89"/>
  <c r="D81"/>
  <c r="A81"/>
  <c r="D73"/>
  <c r="A73"/>
  <c r="D65"/>
  <c r="A65"/>
  <c r="D57"/>
  <c r="A57"/>
  <c r="D49"/>
  <c r="A49"/>
  <c r="D41"/>
  <c r="A41"/>
  <c r="D25"/>
  <c r="A25"/>
  <c r="D9"/>
  <c r="A9"/>
  <c r="D34"/>
  <c r="A34"/>
  <c r="D26"/>
  <c r="A26"/>
  <c r="D18"/>
  <c r="A18"/>
  <c r="D10"/>
  <c r="A10"/>
  <c r="O159"/>
  <c r="O158"/>
  <c r="O151"/>
  <c r="O150"/>
  <c r="O143"/>
  <c r="O142"/>
  <c r="N256"/>
  <c r="Q84"/>
  <c r="R84" s="1"/>
  <c r="O157"/>
  <c r="O156"/>
  <c r="O149"/>
  <c r="O148"/>
  <c r="O141"/>
  <c r="O140"/>
  <c r="Q111"/>
  <c r="R111" s="1"/>
  <c r="Q95"/>
  <c r="R95" s="1"/>
  <c r="O80"/>
  <c r="Q80" s="1"/>
  <c r="R80" s="1"/>
  <c r="O76"/>
  <c r="Q76" s="1"/>
  <c r="R76" s="1"/>
  <c r="O72"/>
  <c r="Q72" s="1"/>
  <c r="R72" s="1"/>
  <c r="O68"/>
  <c r="Q68" s="1"/>
  <c r="R68" s="1"/>
  <c r="O64"/>
  <c r="Q64" s="1"/>
  <c r="R64" s="1"/>
  <c r="O60"/>
  <c r="Q60" s="1"/>
  <c r="R60" s="1"/>
  <c r="O56"/>
  <c r="Q56" s="1"/>
  <c r="R56" s="1"/>
  <c r="O52"/>
  <c r="Q52" s="1"/>
  <c r="R52" s="1"/>
  <c r="O48"/>
  <c r="Q48" s="1"/>
  <c r="R48" s="1"/>
  <c r="O24"/>
  <c r="Q24" s="1"/>
  <c r="R24" s="1"/>
  <c r="O20"/>
  <c r="Q20" s="1"/>
  <c r="R20" s="1"/>
  <c r="O16"/>
  <c r="Q16" s="1"/>
  <c r="R16" s="1"/>
  <c r="O81"/>
  <c r="Q81" s="1"/>
  <c r="R81" s="1"/>
  <c r="O77"/>
  <c r="Q77" s="1"/>
  <c r="R77" s="1"/>
  <c r="O73"/>
  <c r="Q73" s="1"/>
  <c r="R73" s="1"/>
  <c r="O69"/>
  <c r="Q69" s="1"/>
  <c r="R69" s="1"/>
  <c r="O65"/>
  <c r="Q65" s="1"/>
  <c r="R65" s="1"/>
  <c r="O61"/>
  <c r="Q61" s="1"/>
  <c r="R61" s="1"/>
  <c r="O57"/>
  <c r="Q57" s="1"/>
  <c r="R57" s="1"/>
  <c r="O53"/>
  <c r="Q53" s="1"/>
  <c r="R53" s="1"/>
  <c r="O49"/>
  <c r="Q49" s="1"/>
  <c r="R49" s="1"/>
  <c r="O21"/>
  <c r="Q21" s="1"/>
  <c r="R21" s="1"/>
  <c r="O17"/>
  <c r="Q17" s="1"/>
  <c r="R17" s="1"/>
  <c r="Q255"/>
  <c r="Q253"/>
  <c r="R253" s="1"/>
  <c r="Q250"/>
  <c r="R250" s="1"/>
  <c r="Q184"/>
  <c r="R184" s="1"/>
  <c r="Q165"/>
  <c r="R165" s="1"/>
  <c r="Q121"/>
  <c r="R121" s="1"/>
  <c r="O296"/>
  <c r="Q14"/>
  <c r="R14" s="1"/>
  <c r="O306"/>
  <c r="Q7"/>
  <c r="R7" s="1"/>
  <c r="O298"/>
  <c r="R305"/>
  <c r="R304"/>
  <c r="O307"/>
  <c r="R301"/>
  <c r="O309"/>
  <c r="Q301"/>
  <c r="P301" s="1"/>
  <c r="O299"/>
  <c r="Q304"/>
  <c r="Q305"/>
  <c r="P305" s="1"/>
  <c r="R255" l="1"/>
  <c r="C8"/>
  <c r="B8" s="1"/>
  <c r="O291"/>
  <c r="P304"/>
  <c r="P259"/>
  <c r="R31"/>
  <c r="AC7"/>
  <c r="Q141"/>
  <c r="R141" s="1"/>
  <c r="Q149"/>
  <c r="R149" s="1"/>
  <c r="Q157"/>
  <c r="R157" s="1"/>
  <c r="Q143"/>
  <c r="R143" s="1"/>
  <c r="Q151"/>
  <c r="R151" s="1"/>
  <c r="Q159"/>
  <c r="R159" s="1"/>
  <c r="Q6"/>
  <c r="Q291" s="1"/>
  <c r="Q310" s="1"/>
  <c r="O256"/>
  <c r="Q144"/>
  <c r="R144" s="1"/>
  <c r="Q152"/>
  <c r="R152" s="1"/>
  <c r="Q160"/>
  <c r="R160" s="1"/>
  <c r="Q138"/>
  <c r="R138" s="1"/>
  <c r="Q146"/>
  <c r="R146" s="1"/>
  <c r="Q154"/>
  <c r="R154" s="1"/>
  <c r="Q162"/>
  <c r="R162" s="1"/>
  <c r="R309" s="1"/>
  <c r="Q199"/>
  <c r="R199" s="1"/>
  <c r="Q203"/>
  <c r="R203" s="1"/>
  <c r="Q207"/>
  <c r="R207" s="1"/>
  <c r="Q211"/>
  <c r="R211" s="1"/>
  <c r="Q215"/>
  <c r="R215" s="1"/>
  <c r="Q247"/>
  <c r="R247" s="1"/>
  <c r="O257"/>
  <c r="M257"/>
  <c r="M258" s="1"/>
  <c r="Q257"/>
  <c r="P257" s="1"/>
  <c r="N257"/>
  <c r="N258" s="1"/>
  <c r="P296"/>
  <c r="P307"/>
  <c r="P297"/>
  <c r="M310"/>
  <c r="P293"/>
  <c r="P292"/>
  <c r="P299"/>
  <c r="Q140"/>
  <c r="R140" s="1"/>
  <c r="Q148"/>
  <c r="R148" s="1"/>
  <c r="Q156"/>
  <c r="R156" s="1"/>
  <c r="Q142"/>
  <c r="R142" s="1"/>
  <c r="Q150"/>
  <c r="R150" s="1"/>
  <c r="Q158"/>
  <c r="R158" s="1"/>
  <c r="P290"/>
  <c r="A290"/>
  <c r="J310"/>
  <c r="Q137"/>
  <c r="R137" s="1"/>
  <c r="Q145"/>
  <c r="R145" s="1"/>
  <c r="Q153"/>
  <c r="R153" s="1"/>
  <c r="Q161"/>
  <c r="R161" s="1"/>
  <c r="Q139"/>
  <c r="R139" s="1"/>
  <c r="Q147"/>
  <c r="R147" s="1"/>
  <c r="Q155"/>
  <c r="R155" s="1"/>
  <c r="Q185"/>
  <c r="R185" s="1"/>
  <c r="Q187"/>
  <c r="R187" s="1"/>
  <c r="Q189"/>
  <c r="R189" s="1"/>
  <c r="Q191"/>
  <c r="R191" s="1"/>
  <c r="Q193"/>
  <c r="R193" s="1"/>
  <c r="Q195"/>
  <c r="R195" s="1"/>
  <c r="Q197"/>
  <c r="R197" s="1"/>
  <c r="Q209"/>
  <c r="R209" s="1"/>
  <c r="Q213"/>
  <c r="R213" s="1"/>
  <c r="Q254"/>
  <c r="R254" s="1"/>
  <c r="AC6"/>
  <c r="AD6" s="1"/>
  <c r="T6" s="1"/>
  <c r="P298"/>
  <c r="P306"/>
  <c r="P309"/>
  <c r="N310"/>
  <c r="O310"/>
  <c r="P308"/>
  <c r="P294"/>
  <c r="P303"/>
  <c r="C9"/>
  <c r="AB8" a="1"/>
  <c r="AB8" s="1"/>
  <c r="AC8" s="1"/>
  <c r="AD8" l="1"/>
  <c r="P291"/>
  <c r="R299"/>
  <c r="R306"/>
  <c r="P310"/>
  <c r="AD7"/>
  <c r="T13" s="1"/>
  <c r="C10"/>
  <c r="B9"/>
  <c r="R6"/>
  <c r="Q256"/>
  <c r="AB9" a="1"/>
  <c r="AB9" s="1"/>
  <c r="T264"/>
  <c r="O258"/>
  <c r="T270"/>
  <c r="R256" l="1"/>
  <c r="R291"/>
  <c r="R310" s="1"/>
  <c r="R257"/>
  <c r="T272"/>
  <c r="T12"/>
  <c r="T271"/>
  <c r="AB10" a="1"/>
  <c r="AB10" s="1"/>
  <c r="AC10" s="1"/>
  <c r="AC9"/>
  <c r="AD9" s="1"/>
  <c r="T269" s="1"/>
  <c r="B10"/>
  <c r="C11"/>
  <c r="Q258"/>
  <c r="P258" s="1"/>
  <c r="P256"/>
  <c r="T8"/>
  <c r="T268"/>
  <c r="T9"/>
  <c r="T267"/>
  <c r="T7"/>
  <c r="T265"/>
  <c r="T266"/>
  <c r="T11"/>
  <c r="R258" l="1"/>
  <c r="T273"/>
  <c r="T15"/>
  <c r="AD10"/>
  <c r="T14" s="1"/>
  <c r="B11"/>
  <c r="C12"/>
  <c r="AB11" a="1"/>
  <c r="AB11" s="1"/>
  <c r="T19" l="1"/>
  <c r="T278"/>
  <c r="T277"/>
  <c r="T18"/>
  <c r="T17"/>
  <c r="T275"/>
  <c r="T274"/>
  <c r="T35"/>
  <c r="T276"/>
  <c r="T16"/>
  <c r="T31"/>
  <c r="T34"/>
  <c r="AB12" a="1"/>
  <c r="AB12" s="1"/>
  <c r="AC12" s="1"/>
  <c r="AC11"/>
  <c r="AD11" s="1"/>
  <c r="T21" s="1"/>
  <c r="B12"/>
  <c r="C13"/>
  <c r="AD12" l="1"/>
  <c r="T20" s="1"/>
  <c r="T23"/>
  <c r="T280"/>
  <c r="T279"/>
  <c r="T281"/>
  <c r="T22"/>
  <c r="T26"/>
  <c r="AB13" a="1"/>
  <c r="AB13" s="1"/>
  <c r="AB14" s="1" a="1"/>
  <c r="AB14" s="1"/>
  <c r="AC14" s="1"/>
  <c r="C14"/>
  <c r="B13"/>
  <c r="AC13" l="1"/>
  <c r="AD13" s="1"/>
  <c r="AB15" a="1"/>
  <c r="AB15" s="1"/>
  <c r="C15"/>
  <c r="B14"/>
  <c r="AD14" l="1"/>
  <c r="T33" s="1"/>
  <c r="AC15"/>
  <c r="AD15" s="1"/>
  <c r="B15"/>
  <c r="C16"/>
  <c r="AB16" a="1"/>
  <c r="AB16" s="1"/>
  <c r="AB17" s="1" a="1"/>
  <c r="AB17" s="1"/>
  <c r="AB18" l="1" a="1"/>
  <c r="AB18" s="1"/>
  <c r="AC18" s="1"/>
  <c r="AC17"/>
  <c r="B16"/>
  <c r="C17"/>
  <c r="AC16"/>
  <c r="AD16" s="1"/>
  <c r="T37" s="1"/>
  <c r="AD18" l="1"/>
  <c r="C18"/>
  <c r="B17"/>
  <c r="AB19" a="1"/>
  <c r="AB19" s="1"/>
  <c r="AD17"/>
  <c r="T38" s="1"/>
  <c r="AC19" l="1"/>
  <c r="AD19" s="1"/>
  <c r="AB20" a="1"/>
  <c r="AB20" s="1"/>
  <c r="AC20" s="1"/>
  <c r="B18"/>
  <c r="C19"/>
  <c r="AD20" l="1"/>
  <c r="B19"/>
  <c r="C20"/>
  <c r="AB21" a="1"/>
  <c r="AB21" s="1"/>
  <c r="AC21" l="1"/>
  <c r="AD21" s="1"/>
  <c r="B20"/>
  <c r="C21"/>
  <c r="AB22" a="1"/>
  <c r="AB22" s="1"/>
  <c r="AC22" s="1"/>
  <c r="AD22" l="1"/>
  <c r="C22"/>
  <c r="B21"/>
  <c r="AB23" a="1"/>
  <c r="AB23" s="1"/>
  <c r="AC23" s="1"/>
  <c r="AD23" s="1"/>
  <c r="AB24" l="1" a="1"/>
  <c r="AB24" s="1"/>
  <c r="AC24" s="1"/>
  <c r="AD24" s="1"/>
  <c r="B22"/>
  <c r="C23"/>
  <c r="AB25" l="1" a="1"/>
  <c r="AB25" s="1"/>
  <c r="B23"/>
  <c r="C24"/>
  <c r="AC25" l="1"/>
  <c r="AD25" s="1"/>
  <c r="AB26" a="1"/>
  <c r="AB26" s="1"/>
  <c r="AC26" s="1"/>
  <c r="B24"/>
  <c r="C25"/>
  <c r="AD26" l="1"/>
  <c r="AB27" a="1"/>
  <c r="AB27" s="1"/>
  <c r="C26"/>
  <c r="B25"/>
  <c r="AB28" l="1" a="1"/>
  <c r="AB28" s="1"/>
  <c r="AC28" s="1"/>
  <c r="AC27"/>
  <c r="AD27" s="1"/>
  <c r="C27"/>
  <c r="B26"/>
  <c r="AD28" l="1"/>
  <c r="AB29" a="1"/>
  <c r="AB29" s="1"/>
  <c r="AC29" s="1"/>
  <c r="AD29" s="1"/>
  <c r="C28"/>
  <c r="B27"/>
  <c r="AB30" l="1" a="1"/>
  <c r="AB30" s="1"/>
  <c r="AC30" s="1"/>
  <c r="AD30" s="1"/>
  <c r="B28"/>
  <c r="C29"/>
  <c r="AB31" l="1" a="1"/>
  <c r="AB31" s="1"/>
  <c r="AC31" s="1"/>
  <c r="AD31" s="1"/>
  <c r="C30"/>
  <c r="B29"/>
  <c r="AB32" l="1" a="1"/>
  <c r="AB32" s="1"/>
  <c r="AC32" s="1"/>
  <c r="AD32" s="1"/>
  <c r="B30"/>
  <c r="C31"/>
  <c r="AB33" l="1" a="1"/>
  <c r="AB33" s="1"/>
  <c r="AC33" s="1"/>
  <c r="AD33" s="1"/>
  <c r="C32"/>
  <c r="B31"/>
  <c r="AB34" l="1" a="1"/>
  <c r="AB34" s="1"/>
  <c r="AC34" s="1"/>
  <c r="AD34" s="1"/>
  <c r="B32"/>
  <c r="C33"/>
  <c r="AB35" l="1" a="1"/>
  <c r="AB35" s="1"/>
  <c r="AC35" s="1"/>
  <c r="AD35" s="1"/>
  <c r="C34"/>
  <c r="B33"/>
  <c r="AB36" l="1" a="1"/>
  <c r="AB36" s="1"/>
  <c r="AC36" s="1"/>
  <c r="AD36" s="1"/>
  <c r="B34"/>
  <c r="C35"/>
  <c r="AB37" l="1" a="1"/>
  <c r="AB37" s="1"/>
  <c r="AC37" s="1"/>
  <c r="AD37" s="1"/>
  <c r="C36"/>
  <c r="B35"/>
  <c r="AB38" l="1" a="1"/>
  <c r="AB38" s="1"/>
  <c r="AC38" s="1"/>
  <c r="AD38" s="1"/>
  <c r="B36"/>
  <c r="C37"/>
  <c r="AB39" l="1" a="1"/>
  <c r="AB39" s="1"/>
  <c r="AC39" s="1"/>
  <c r="AD39" s="1"/>
  <c r="B37"/>
  <c r="C38"/>
  <c r="AB40" l="1" a="1"/>
  <c r="AB40" s="1"/>
  <c r="AC40" s="1"/>
  <c r="AD40" s="1"/>
  <c r="C39"/>
  <c r="B38"/>
  <c r="AB41" l="1" a="1"/>
  <c r="AB41" s="1"/>
  <c r="AC41" s="1"/>
  <c r="AD41" s="1"/>
  <c r="B39"/>
  <c r="C40"/>
  <c r="AB42" l="1" a="1"/>
  <c r="AB42" s="1"/>
  <c r="AC42" s="1"/>
  <c r="AD42" s="1"/>
  <c r="C41"/>
  <c r="B40"/>
  <c r="AB43" l="1" a="1"/>
  <c r="AB43" s="1"/>
  <c r="AC43" s="1"/>
  <c r="AD43" s="1"/>
  <c r="B41"/>
  <c r="C42"/>
  <c r="AB44" l="1" a="1"/>
  <c r="AB44" s="1"/>
  <c r="AC44" s="1"/>
  <c r="AD44" s="1"/>
  <c r="C43"/>
  <c r="B42"/>
  <c r="AB45" l="1" a="1"/>
  <c r="AB45" s="1"/>
  <c r="AC45" s="1"/>
  <c r="AD45" s="1"/>
  <c r="B43"/>
  <c r="C44"/>
  <c r="AB46" l="1" a="1"/>
  <c r="AB46" s="1"/>
  <c r="AC46" s="1"/>
  <c r="AD46" s="1"/>
  <c r="C45"/>
  <c r="B44"/>
  <c r="AB47" l="1" a="1"/>
  <c r="AB47" s="1"/>
  <c r="AC47" s="1"/>
  <c r="AD47" s="1"/>
  <c r="B45"/>
  <c r="C46"/>
  <c r="AB48" l="1" a="1"/>
  <c r="AB48" s="1"/>
  <c r="AC48" s="1"/>
  <c r="AD48" s="1"/>
  <c r="B46"/>
  <c r="C47"/>
  <c r="AB49" l="1" a="1"/>
  <c r="AB49" s="1"/>
  <c r="AC49" s="1"/>
  <c r="AD49" s="1"/>
  <c r="B47"/>
  <c r="C48"/>
  <c r="AB50" l="1" a="1"/>
  <c r="AB50" s="1"/>
  <c r="AC50" s="1"/>
  <c r="AD50" s="1"/>
  <c r="B48"/>
  <c r="C49"/>
  <c r="AB51" l="1" a="1"/>
  <c r="AB51" s="1"/>
  <c r="AC51" s="1"/>
  <c r="AD51" s="1"/>
  <c r="B49"/>
  <c r="C50"/>
  <c r="T10"/>
  <c r="T224"/>
  <c r="T192"/>
  <c r="T184"/>
  <c r="T126"/>
  <c r="T94"/>
  <c r="T62"/>
  <c r="T32"/>
  <c r="T28"/>
  <c r="T58"/>
  <c r="T90"/>
  <c r="T122"/>
  <c r="T180"/>
  <c r="T188"/>
  <c r="T220"/>
  <c r="T252"/>
  <c r="T248"/>
  <c r="T216"/>
  <c r="T160"/>
  <c r="T176"/>
  <c r="T118"/>
  <c r="T86"/>
  <c r="T54"/>
  <c r="T24"/>
  <c r="T240"/>
  <c r="T208"/>
  <c r="T152"/>
  <c r="T168"/>
  <c r="T110"/>
  <c r="T78"/>
  <c r="T46"/>
  <c r="T44"/>
  <c r="T74"/>
  <c r="T106"/>
  <c r="T164"/>
  <c r="T148"/>
  <c r="T204"/>
  <c r="T236"/>
  <c r="T232"/>
  <c r="T200"/>
  <c r="T144"/>
  <c r="T134"/>
  <c r="T102"/>
  <c r="T70"/>
  <c r="T40"/>
  <c r="T282"/>
  <c r="T228"/>
  <c r="T196"/>
  <c r="T140"/>
  <c r="T130"/>
  <c r="T98"/>
  <c r="T66"/>
  <c r="T36"/>
  <c r="T243"/>
  <c r="T211"/>
  <c r="T155"/>
  <c r="T171"/>
  <c r="T113"/>
  <c r="T81"/>
  <c r="T49"/>
  <c r="T233"/>
  <c r="T157"/>
  <c r="T119"/>
  <c r="T55"/>
  <c r="T209"/>
  <c r="T165"/>
  <c r="T75"/>
  <c r="T239"/>
  <c r="T207"/>
  <c r="T151"/>
  <c r="T167"/>
  <c r="T109"/>
  <c r="T77"/>
  <c r="T45"/>
  <c r="T245"/>
  <c r="T205"/>
  <c r="T169"/>
  <c r="T79"/>
  <c r="T201"/>
  <c r="T131"/>
  <c r="T67"/>
  <c r="T218"/>
  <c r="T178"/>
  <c r="T250"/>
  <c r="T194"/>
  <c r="T162"/>
  <c r="T96"/>
  <c r="T64"/>
  <c r="T30"/>
  <c r="T246"/>
  <c r="T214"/>
  <c r="T158"/>
  <c r="T174"/>
  <c r="T116"/>
  <c r="T84"/>
  <c r="T52"/>
  <c r="T235"/>
  <c r="T203"/>
  <c r="T147"/>
  <c r="T163"/>
  <c r="T105"/>
  <c r="T73"/>
  <c r="T43"/>
  <c r="T241"/>
  <c r="T197"/>
  <c r="T135"/>
  <c r="T71"/>
  <c r="T137"/>
  <c r="T91"/>
  <c r="T29"/>
  <c r="T231"/>
  <c r="T199"/>
  <c r="T143"/>
  <c r="T133"/>
  <c r="T101"/>
  <c r="T69"/>
  <c r="T39"/>
  <c r="T253"/>
  <c r="T217"/>
  <c r="T181"/>
  <c r="T95"/>
  <c r="T185"/>
  <c r="T115"/>
  <c r="T51"/>
  <c r="T202"/>
  <c r="T112"/>
  <c r="T234"/>
  <c r="T154"/>
  <c r="T128"/>
  <c r="T88"/>
  <c r="T56"/>
  <c r="T254"/>
  <c r="T222"/>
  <c r="T190"/>
  <c r="T182"/>
  <c r="T124"/>
  <c r="T92"/>
  <c r="T60"/>
  <c r="T238"/>
  <c r="T206"/>
  <c r="T150"/>
  <c r="T166"/>
  <c r="T108"/>
  <c r="T76"/>
  <c r="T42"/>
  <c r="T244"/>
  <c r="T212"/>
  <c r="T156"/>
  <c r="T172"/>
  <c r="T114"/>
  <c r="T82"/>
  <c r="T50"/>
  <c r="T227"/>
  <c r="T195"/>
  <c r="T139"/>
  <c r="T129"/>
  <c r="T97"/>
  <c r="T65"/>
  <c r="T249"/>
  <c r="T213"/>
  <c r="T173"/>
  <c r="T87"/>
  <c r="T25"/>
  <c r="T153"/>
  <c r="T107"/>
  <c r="T136"/>
  <c r="T255"/>
  <c r="T223"/>
  <c r="T191"/>
  <c r="T183"/>
  <c r="T125"/>
  <c r="T93"/>
  <c r="T61"/>
  <c r="T229"/>
  <c r="T149"/>
  <c r="T111"/>
  <c r="T47"/>
  <c r="T145"/>
  <c r="T99"/>
  <c r="T283"/>
  <c r="T186"/>
  <c r="T226"/>
  <c r="T138"/>
  <c r="T120"/>
  <c r="T80"/>
  <c r="T48"/>
  <c r="T230"/>
  <c r="T198"/>
  <c r="T142"/>
  <c r="T132"/>
  <c r="T100"/>
  <c r="T68"/>
  <c r="T251"/>
  <c r="T219"/>
  <c r="T187"/>
  <c r="T179"/>
  <c r="T121"/>
  <c r="T89"/>
  <c r="T57"/>
  <c r="T27"/>
  <c r="T221"/>
  <c r="T141"/>
  <c r="T103"/>
  <c r="T41"/>
  <c r="T193"/>
  <c r="T123"/>
  <c r="T59"/>
  <c r="T247"/>
  <c r="T215"/>
  <c r="T159"/>
  <c r="T175"/>
  <c r="T117"/>
  <c r="T85"/>
  <c r="T53"/>
  <c r="T161"/>
  <c r="T237"/>
  <c r="T189"/>
  <c r="T127"/>
  <c r="T63"/>
  <c r="T225"/>
  <c r="T177"/>
  <c r="T83"/>
  <c r="T242"/>
  <c r="T146"/>
  <c r="T210"/>
  <c r="T170"/>
  <c r="T104"/>
  <c r="T72"/>
  <c r="AB52" l="1" a="1"/>
  <c r="AB52" s="1"/>
  <c r="AC52" s="1"/>
  <c r="AD52" s="1"/>
  <c r="B50"/>
  <c r="C51"/>
  <c r="AB53" l="1" a="1"/>
  <c r="AB53" s="1"/>
  <c r="AC53" s="1"/>
  <c r="AD53" s="1"/>
  <c r="B51"/>
  <c r="C52"/>
  <c r="AB54" l="1" a="1"/>
  <c r="AB54" s="1"/>
  <c r="AC54" s="1"/>
  <c r="AD54" s="1"/>
  <c r="B52"/>
  <c r="C53"/>
  <c r="AB55" l="1" a="1"/>
  <c r="AB55" s="1"/>
  <c r="AC55" s="1"/>
  <c r="AD55" s="1"/>
  <c r="C54"/>
  <c r="B53"/>
  <c r="B54" l="1"/>
  <c r="C55"/>
  <c r="B55" l="1"/>
  <c r="C56"/>
  <c r="B56" l="1"/>
  <c r="C57"/>
  <c r="B57" l="1"/>
  <c r="C58"/>
  <c r="B58" l="1"/>
  <c r="C59"/>
  <c r="B59" l="1"/>
  <c r="C60"/>
  <c r="B60" l="1"/>
  <c r="C61"/>
  <c r="B61" l="1"/>
  <c r="C62"/>
  <c r="B62" l="1"/>
  <c r="C63"/>
  <c r="B63" l="1"/>
  <c r="C64"/>
  <c r="B64" l="1"/>
  <c r="C65"/>
  <c r="B65" l="1"/>
  <c r="C66"/>
  <c r="B66" l="1"/>
  <c r="C67"/>
  <c r="B67" l="1"/>
  <c r="C68"/>
  <c r="B68" l="1"/>
  <c r="C69"/>
  <c r="B69" l="1"/>
  <c r="C70"/>
  <c r="B70" l="1"/>
  <c r="C71"/>
  <c r="B71" l="1"/>
  <c r="C72"/>
  <c r="B72" l="1"/>
  <c r="C73"/>
  <c r="B73" l="1"/>
  <c r="C74"/>
  <c r="B74" l="1"/>
  <c r="C75"/>
  <c r="B75" l="1"/>
  <c r="C76"/>
  <c r="B76" l="1"/>
  <c r="C77"/>
  <c r="B77" l="1"/>
  <c r="C78"/>
  <c r="B78" l="1"/>
  <c r="C79"/>
  <c r="B79" l="1"/>
  <c r="C80"/>
  <c r="B80" l="1"/>
  <c r="C81"/>
  <c r="B81" l="1"/>
  <c r="C82"/>
  <c r="B82" l="1"/>
  <c r="C83"/>
  <c r="B83" l="1"/>
  <c r="C84"/>
  <c r="B84" l="1"/>
  <c r="C85"/>
  <c r="B85" l="1"/>
  <c r="C86"/>
  <c r="B86" l="1"/>
  <c r="C87"/>
  <c r="B87" l="1"/>
  <c r="C88"/>
  <c r="B88" l="1"/>
  <c r="C89"/>
  <c r="B89" l="1"/>
  <c r="C90"/>
  <c r="B90" l="1"/>
  <c r="C91"/>
  <c r="B91" l="1"/>
  <c r="C92"/>
  <c r="B92" l="1"/>
  <c r="C93"/>
  <c r="B93" l="1"/>
  <c r="C94"/>
  <c r="B94" l="1"/>
  <c r="C95"/>
  <c r="B95" l="1"/>
  <c r="C96"/>
  <c r="B96" l="1"/>
  <c r="C97"/>
  <c r="B97" l="1"/>
  <c r="C98"/>
  <c r="B98" l="1"/>
  <c r="C99"/>
  <c r="B99" l="1"/>
  <c r="C100"/>
  <c r="B100" l="1"/>
  <c r="C101"/>
  <c r="B101" l="1"/>
  <c r="C102"/>
  <c r="B102" l="1"/>
  <c r="C103"/>
  <c r="B103" l="1"/>
  <c r="C104"/>
  <c r="B104" l="1"/>
  <c r="C105"/>
  <c r="B105" l="1"/>
  <c r="C106"/>
  <c r="B106" l="1"/>
  <c r="C107"/>
  <c r="B107" l="1"/>
  <c r="C108"/>
  <c r="B108" l="1"/>
  <c r="C109"/>
  <c r="B109" l="1"/>
  <c r="C110"/>
  <c r="B110" l="1"/>
  <c r="C111"/>
  <c r="B111" l="1"/>
  <c r="C112"/>
  <c r="B112" l="1"/>
  <c r="C113"/>
  <c r="B113" l="1"/>
  <c r="C114"/>
  <c r="B114" l="1"/>
  <c r="C115"/>
  <c r="B115" l="1"/>
  <c r="C116"/>
  <c r="B116" l="1"/>
  <c r="C117"/>
  <c r="B117" l="1"/>
  <c r="C118"/>
  <c r="B118" l="1"/>
  <c r="C119"/>
  <c r="B119" l="1"/>
  <c r="C120"/>
  <c r="B120" l="1"/>
  <c r="C121"/>
  <c r="B121" l="1"/>
  <c r="C122"/>
  <c r="B122" l="1"/>
  <c r="C123"/>
  <c r="B123" l="1"/>
  <c r="C124"/>
  <c r="C125" l="1"/>
  <c r="B124"/>
  <c r="B125" l="1"/>
  <c r="C126"/>
  <c r="C127" l="1"/>
  <c r="B126"/>
  <c r="B127" l="1"/>
  <c r="C128"/>
  <c r="C129" l="1"/>
  <c r="B128"/>
  <c r="C130" l="1"/>
  <c r="B129"/>
  <c r="C131" l="1"/>
  <c r="B130"/>
  <c r="B131" l="1"/>
  <c r="C132"/>
  <c r="B132" l="1"/>
  <c r="C133"/>
  <c r="B133" l="1"/>
  <c r="C134"/>
  <c r="C135" l="1"/>
  <c r="B134"/>
  <c r="B135" l="1"/>
  <c r="C136"/>
  <c r="B136" l="1"/>
  <c r="C137"/>
  <c r="B137" l="1"/>
  <c r="C138"/>
  <c r="B138" l="1"/>
  <c r="C139"/>
  <c r="B139" l="1"/>
  <c r="C140"/>
  <c r="C141" l="1"/>
  <c r="B140"/>
  <c r="B141" l="1"/>
  <c r="C142"/>
  <c r="B142" l="1"/>
  <c r="C143"/>
  <c r="B143" l="1"/>
  <c r="C144"/>
  <c r="B144" l="1"/>
  <c r="C145"/>
  <c r="C146" l="1"/>
  <c r="B145"/>
  <c r="B146" l="1"/>
  <c r="C147"/>
  <c r="B147" l="1"/>
  <c r="C148"/>
  <c r="B148" l="1"/>
  <c r="C149"/>
  <c r="B149" l="1"/>
  <c r="C150"/>
  <c r="B150" l="1"/>
  <c r="C151"/>
  <c r="B151" l="1"/>
  <c r="C152"/>
  <c r="B152" l="1"/>
  <c r="C153"/>
  <c r="B153" l="1"/>
  <c r="C154"/>
  <c r="B154" l="1"/>
  <c r="C155"/>
  <c r="B155" l="1"/>
  <c r="C156"/>
  <c r="B156" l="1"/>
  <c r="C157"/>
  <c r="B157" l="1"/>
  <c r="C158"/>
  <c r="B158" l="1"/>
  <c r="C159"/>
  <c r="B159" l="1"/>
  <c r="C160"/>
  <c r="B160" l="1"/>
  <c r="C161"/>
  <c r="B161" l="1"/>
  <c r="C162"/>
  <c r="B162" l="1"/>
  <c r="C163"/>
  <c r="B163" l="1"/>
  <c r="C164"/>
  <c r="B164" l="1"/>
  <c r="C165"/>
  <c r="B165" l="1"/>
  <c r="C166"/>
  <c r="B166" l="1"/>
  <c r="C167"/>
  <c r="B167" l="1"/>
  <c r="C168"/>
  <c r="B168" l="1"/>
  <c r="C169"/>
  <c r="B169" l="1"/>
  <c r="C170"/>
  <c r="B170" l="1"/>
  <c r="C171"/>
  <c r="B171" l="1"/>
  <c r="C172"/>
  <c r="C173" l="1"/>
  <c r="B172"/>
  <c r="B173" l="1"/>
  <c r="C174"/>
  <c r="B174" l="1"/>
  <c r="C175"/>
  <c r="B175" l="1"/>
  <c r="C176"/>
  <c r="B176" l="1"/>
  <c r="C177"/>
  <c r="B177" l="1"/>
  <c r="C178"/>
  <c r="B178" l="1"/>
  <c r="C179"/>
  <c r="B179" l="1"/>
  <c r="C180"/>
  <c r="B180" l="1"/>
  <c r="C181"/>
  <c r="B181" l="1"/>
  <c r="C182"/>
  <c r="B182" l="1"/>
  <c r="C183"/>
  <c r="B183" l="1"/>
  <c r="C184"/>
  <c r="B184" l="1"/>
  <c r="C185"/>
  <c r="B185" l="1"/>
  <c r="C186"/>
  <c r="B186" l="1"/>
  <c r="C187"/>
  <c r="B187" l="1"/>
  <c r="C188"/>
  <c r="B188" l="1"/>
  <c r="C189"/>
  <c r="B189" l="1"/>
  <c r="C190"/>
  <c r="B190" l="1"/>
  <c r="C191"/>
  <c r="B191" l="1"/>
  <c r="C192"/>
  <c r="B192" l="1"/>
  <c r="C193"/>
  <c r="B193" l="1"/>
  <c r="C194"/>
  <c r="B194" l="1"/>
  <c r="C195"/>
  <c r="B195" l="1"/>
  <c r="C196"/>
  <c r="B196" l="1"/>
  <c r="C197"/>
  <c r="B197" l="1"/>
  <c r="C198"/>
  <c r="B198" l="1"/>
  <c r="C199"/>
  <c r="B199" l="1"/>
  <c r="C200"/>
  <c r="B200" l="1"/>
  <c r="C201"/>
  <c r="B201" l="1"/>
  <c r="C202"/>
  <c r="B202" l="1"/>
  <c r="C203"/>
  <c r="B203" l="1"/>
  <c r="C204"/>
  <c r="B204" l="1"/>
  <c r="C205"/>
  <c r="C206" l="1"/>
  <c r="B205"/>
  <c r="C207" l="1"/>
  <c r="B206"/>
  <c r="C208" l="1"/>
  <c r="B207"/>
  <c r="C209" l="1"/>
  <c r="B208"/>
  <c r="B209" l="1"/>
  <c r="C210"/>
  <c r="B210" l="1"/>
  <c r="C211"/>
  <c r="B211" l="1"/>
  <c r="C212"/>
  <c r="B212" l="1"/>
  <c r="C213"/>
  <c r="B213" l="1"/>
  <c r="C214"/>
  <c r="C215" l="1"/>
  <c r="B214"/>
  <c r="C216" l="1"/>
  <c r="B215"/>
  <c r="C217" l="1"/>
  <c r="B216"/>
  <c r="C218" l="1"/>
  <c r="B217"/>
  <c r="C219" l="1"/>
  <c r="B218"/>
  <c r="B219" l="1"/>
  <c r="C220"/>
  <c r="C221" l="1"/>
  <c r="B220"/>
  <c r="C222" l="1"/>
  <c r="B221"/>
  <c r="C223" l="1"/>
  <c r="B222"/>
  <c r="C224" l="1"/>
  <c r="B223"/>
  <c r="C225" l="1"/>
  <c r="B224"/>
  <c r="C226" l="1"/>
  <c r="B225"/>
  <c r="C227" l="1"/>
  <c r="B226"/>
  <c r="C228" l="1"/>
  <c r="B227"/>
  <c r="C229" l="1"/>
  <c r="B228"/>
  <c r="C230" l="1"/>
  <c r="B229"/>
  <c r="B230" l="1"/>
  <c r="C231"/>
  <c r="B231" l="1"/>
  <c r="C232"/>
  <c r="B232" l="1"/>
  <c r="C233"/>
  <c r="B233" l="1"/>
  <c r="C234"/>
  <c r="B234" l="1"/>
  <c r="C235"/>
  <c r="B235" l="1"/>
  <c r="C236"/>
  <c r="B236" l="1"/>
  <c r="C237"/>
  <c r="B237" l="1"/>
  <c r="C238"/>
  <c r="C239" l="1"/>
  <c r="B238"/>
  <c r="C240" l="1"/>
  <c r="B239"/>
  <c r="B240" l="1"/>
  <c r="C241"/>
  <c r="B241" l="1"/>
  <c r="C242"/>
  <c r="B242" l="1"/>
  <c r="C243"/>
  <c r="B243" l="1"/>
  <c r="C244"/>
  <c r="C245" l="1"/>
  <c r="B244"/>
  <c r="B245" l="1"/>
  <c r="C246"/>
  <c r="C247" l="1"/>
  <c r="B246"/>
  <c r="B247" l="1"/>
  <c r="C248"/>
  <c r="C249" l="1"/>
  <c r="B248"/>
  <c r="B249" l="1"/>
  <c r="C250"/>
  <c r="B250" l="1"/>
  <c r="C251"/>
  <c r="B251" l="1"/>
  <c r="C252"/>
  <c r="C253" l="1"/>
  <c r="B252"/>
  <c r="B253" l="1"/>
  <c r="C254"/>
  <c r="C255" l="1"/>
  <c r="B254"/>
  <c r="B255" l="1"/>
  <c r="I511" s="1"/>
  <c r="T359"/>
  <c r="I505"/>
  <c r="I806"/>
  <c r="I437"/>
  <c r="I385"/>
  <c r="I577"/>
  <c r="I698"/>
  <c r="I529"/>
  <c r="I425"/>
  <c r="I678"/>
  <c r="I835"/>
  <c r="I583"/>
  <c r="I578"/>
  <c r="I814"/>
  <c r="I615"/>
  <c r="I660"/>
  <c r="I761"/>
  <c r="I663"/>
  <c r="T317"/>
  <c r="T746"/>
  <c r="T790"/>
  <c r="T512"/>
  <c r="T831"/>
  <c r="T725"/>
  <c r="T454"/>
  <c r="T478"/>
  <c r="T645"/>
  <c r="I696"/>
  <c r="T839"/>
  <c r="I526"/>
  <c r="T526"/>
  <c r="I457"/>
  <c r="T594"/>
  <c r="I360"/>
  <c r="I664"/>
  <c r="T781"/>
  <c r="T729"/>
  <c r="T825"/>
  <c r="I477"/>
  <c r="I769"/>
  <c r="I811"/>
  <c r="T693"/>
  <c r="T625"/>
  <c r="I596"/>
  <c r="I749"/>
  <c r="T476"/>
  <c r="T851"/>
  <c r="I765"/>
  <c r="I555"/>
  <c r="T720"/>
  <c r="T397"/>
  <c r="I715"/>
  <c r="I419"/>
  <c r="T837"/>
  <c r="T405"/>
  <c r="I463"/>
  <c r="I370"/>
  <c r="T586"/>
  <c r="T529"/>
  <c r="I794"/>
  <c r="I633"/>
  <c r="T429"/>
  <c r="T522"/>
  <c r="I447"/>
  <c r="I780"/>
  <c r="T479"/>
  <c r="T807"/>
  <c r="I351"/>
  <c r="I550"/>
  <c r="T835"/>
  <c r="T382"/>
  <c r="T435"/>
  <c r="I589"/>
  <c r="T794"/>
  <c r="T531"/>
  <c r="I424"/>
  <c r="I834"/>
  <c r="T753"/>
  <c r="T676"/>
  <c r="T502"/>
  <c r="I478"/>
  <c r="I823"/>
  <c r="T404"/>
  <c r="T820"/>
  <c r="I731"/>
  <c r="I381"/>
  <c r="T496"/>
  <c r="T834"/>
  <c r="I371"/>
  <c r="I722"/>
  <c r="T730"/>
  <c r="T329"/>
  <c r="I632"/>
  <c r="I329"/>
  <c r="T797"/>
  <c r="T684"/>
  <c r="I600"/>
  <c r="I433"/>
  <c r="T656"/>
  <c r="T618"/>
  <c r="I480"/>
  <c r="I686"/>
  <c r="T760"/>
  <c r="T335"/>
  <c r="I623"/>
  <c r="I851"/>
  <c r="T648"/>
  <c r="T772"/>
  <c r="I556"/>
  <c r="I587"/>
  <c r="T537"/>
  <c r="T740"/>
  <c r="I605"/>
  <c r="I431"/>
  <c r="T546"/>
  <c r="T591"/>
  <c r="I760"/>
  <c r="I684"/>
  <c r="T661"/>
  <c r="T604"/>
  <c r="I475"/>
  <c r="I382"/>
  <c r="T536"/>
  <c r="T388"/>
  <c r="I728"/>
  <c r="I572"/>
  <c r="T508"/>
  <c r="T571"/>
  <c r="T657"/>
  <c r="I685"/>
  <c r="I754"/>
  <c r="T606"/>
  <c r="T361"/>
  <c r="I504"/>
  <c r="I520"/>
  <c r="T339"/>
  <c r="T461"/>
  <c r="I673"/>
  <c r="I661"/>
  <c r="T578"/>
  <c r="T708"/>
  <c r="I454"/>
  <c r="I472"/>
  <c r="T791"/>
  <c r="T399"/>
  <c r="I755"/>
  <c r="I606"/>
  <c r="T706"/>
  <c r="T764"/>
  <c r="I383"/>
  <c r="I481"/>
  <c r="T823"/>
  <c r="T499"/>
  <c r="I482"/>
  <c r="I646"/>
  <c r="T646"/>
  <c r="T802"/>
  <c r="I735"/>
  <c r="I763"/>
  <c r="T850"/>
  <c r="T654"/>
  <c r="T754"/>
  <c r="I563"/>
  <c r="I375"/>
  <c r="T775"/>
  <c r="T393"/>
  <c r="I423"/>
  <c r="I636"/>
  <c r="T369"/>
  <c r="T368"/>
  <c r="T568"/>
  <c r="I490"/>
  <c r="T347"/>
  <c r="I567"/>
  <c r="I566"/>
  <c r="T569"/>
  <c r="I492"/>
  <c r="I343" l="1"/>
  <c r="T490"/>
  <c r="I489"/>
  <c r="I569"/>
  <c r="T346"/>
  <c r="T299"/>
  <c r="T488"/>
  <c r="T668"/>
  <c r="T447"/>
  <c r="I559"/>
  <c r="I799"/>
  <c r="T420"/>
  <c r="T842"/>
  <c r="I401"/>
  <c r="I468"/>
  <c r="T469"/>
  <c r="T407"/>
  <c r="I444"/>
  <c r="I620"/>
  <c r="T718"/>
  <c r="T773"/>
  <c r="I788"/>
  <c r="I359"/>
  <c r="T383"/>
  <c r="T821"/>
  <c r="T675"/>
  <c r="I499"/>
  <c r="I506"/>
  <c r="T494"/>
  <c r="T671"/>
  <c r="I848"/>
  <c r="I802"/>
  <c r="T653"/>
  <c r="T511"/>
  <c r="I517"/>
  <c r="I796"/>
  <c r="T309"/>
  <c r="T459"/>
  <c r="I752"/>
  <c r="T327"/>
  <c r="T384"/>
  <c r="T303"/>
  <c r="I562"/>
  <c r="I598"/>
  <c r="T576"/>
  <c r="T500"/>
  <c r="I801"/>
  <c r="I697"/>
  <c r="T290"/>
  <c r="T432"/>
  <c r="I495"/>
  <c r="I574"/>
  <c r="T633"/>
  <c r="T714"/>
  <c r="I737"/>
  <c r="I384"/>
  <c r="T748"/>
  <c r="T474"/>
  <c r="T612"/>
  <c r="I592"/>
  <c r="I339"/>
  <c r="T737"/>
  <c r="T786"/>
  <c r="I341"/>
  <c r="I677"/>
  <c r="T694"/>
  <c r="T689"/>
  <c r="I628"/>
  <c r="I745"/>
  <c r="T843"/>
  <c r="T574"/>
  <c r="I367"/>
  <c r="I415"/>
  <c r="T325"/>
  <c r="I575"/>
  <c r="I688"/>
  <c r="T557"/>
  <c r="T380"/>
  <c r="I387"/>
  <c r="I348"/>
  <c r="T649"/>
  <c r="T501"/>
  <c r="T353"/>
  <c r="I838"/>
  <c r="I417"/>
  <c r="T620"/>
  <c r="T624"/>
  <c r="I514"/>
  <c r="I551"/>
  <c r="T660"/>
  <c r="T544"/>
  <c r="I693"/>
  <c r="I523"/>
  <c r="T686"/>
  <c r="T387"/>
  <c r="I355"/>
  <c r="I764"/>
  <c r="T824"/>
  <c r="T845"/>
  <c r="I502"/>
  <c r="I458"/>
  <c r="T528"/>
  <c r="T532"/>
  <c r="I798"/>
  <c r="I630"/>
  <c r="T517"/>
  <c r="T318"/>
  <c r="I594"/>
  <c r="I377"/>
  <c r="T681"/>
  <c r="T608"/>
  <c r="I713"/>
  <c r="I340"/>
  <c r="T516"/>
  <c r="T451"/>
  <c r="I748"/>
  <c r="I487"/>
  <c r="L487" s="1"/>
  <c r="J487" s="1"/>
  <c r="T655"/>
  <c r="T427"/>
  <c r="I597"/>
  <c r="I671"/>
  <c r="T607"/>
  <c r="T701"/>
  <c r="T817"/>
  <c r="I464"/>
  <c r="I548"/>
  <c r="T323"/>
  <c r="T360"/>
  <c r="I645"/>
  <c r="I669"/>
  <c r="L669" s="1"/>
  <c r="J669" s="1"/>
  <c r="T551"/>
  <c r="T703"/>
  <c r="I455"/>
  <c r="I554"/>
  <c r="T375"/>
  <c r="T680"/>
  <c r="I773"/>
  <c r="I733"/>
  <c r="T370"/>
  <c r="T443"/>
  <c r="T815"/>
  <c r="T481"/>
  <c r="I320"/>
  <c r="T640"/>
  <c r="I816"/>
  <c r="T374"/>
  <c r="T840"/>
  <c r="I682"/>
  <c r="T547"/>
  <c r="I429"/>
  <c r="I508"/>
  <c r="I774"/>
  <c r="L774" s="1"/>
  <c r="J774" s="1"/>
  <c r="I493"/>
  <c r="I786"/>
  <c r="I467"/>
  <c r="I647"/>
  <c r="I580"/>
  <c r="I390"/>
  <c r="T814"/>
  <c r="T302"/>
  <c r="T411"/>
  <c r="T436"/>
  <c r="T630"/>
  <c r="T371"/>
  <c r="T767"/>
  <c r="T593"/>
  <c r="T554"/>
  <c r="T354"/>
  <c r="T789"/>
  <c r="T441"/>
  <c r="T702"/>
  <c r="T364"/>
  <c r="T662"/>
  <c r="T326"/>
  <c r="T579"/>
  <c r="T682"/>
  <c r="I354"/>
  <c r="I725"/>
  <c r="T570"/>
  <c r="T446"/>
  <c r="T709"/>
  <c r="I588"/>
  <c r="T652"/>
  <c r="I847"/>
  <c r="T450"/>
  <c r="I618"/>
  <c r="T685"/>
  <c r="I353"/>
  <c r="T523"/>
  <c r="I365"/>
  <c r="T438"/>
  <c r="I408"/>
  <c r="T324"/>
  <c r="I757"/>
  <c r="T727"/>
  <c r="I721"/>
  <c r="L721" s="1"/>
  <c r="J721" s="1"/>
  <c r="T483"/>
  <c r="I751"/>
  <c r="T795"/>
  <c r="I783"/>
  <c r="T366"/>
  <c r="I674"/>
  <c r="T412"/>
  <c r="I421"/>
  <c r="T331"/>
  <c r="I741"/>
  <c r="T719"/>
  <c r="I411"/>
  <c r="T425"/>
  <c r="I746"/>
  <c r="T503"/>
  <c r="I416"/>
  <c r="T704"/>
  <c r="I522"/>
  <c r="T560"/>
  <c r="I766"/>
  <c r="T534"/>
  <c r="T711"/>
  <c r="I730"/>
  <c r="T558"/>
  <c r="T484"/>
  <c r="T643"/>
  <c r="I545"/>
  <c r="T445"/>
  <c r="I564"/>
  <c r="T521"/>
  <c r="I753"/>
  <c r="T736"/>
  <c r="I842"/>
  <c r="T564"/>
  <c r="I418"/>
  <c r="T455"/>
  <c r="I549"/>
  <c r="T358"/>
  <c r="I702"/>
  <c r="T401"/>
  <c r="I346"/>
  <c r="T690"/>
  <c r="I576"/>
  <c r="I640"/>
  <c r="I435"/>
  <c r="L435" s="1"/>
  <c r="J435" s="1"/>
  <c r="T622"/>
  <c r="T471"/>
  <c r="T599"/>
  <c r="T584"/>
  <c r="I680"/>
  <c r="I498"/>
  <c r="M498" s="1"/>
  <c r="A498" s="1"/>
  <c r="I803"/>
  <c r="I558"/>
  <c r="O558" s="1"/>
  <c r="T776"/>
  <c r="T460"/>
  <c r="T634"/>
  <c r="T581"/>
  <c r="I434"/>
  <c r="I503"/>
  <c r="O503" s="1"/>
  <c r="I778"/>
  <c r="I591"/>
  <c r="L591" s="1"/>
  <c r="J591" s="1"/>
  <c r="T391"/>
  <c r="T669"/>
  <c r="T699"/>
  <c r="T580"/>
  <c r="I687"/>
  <c r="I706"/>
  <c r="R706" s="1"/>
  <c r="I800"/>
  <c r="L800" s="1"/>
  <c r="J800" s="1"/>
  <c r="I449"/>
  <c r="O449" s="1"/>
  <c r="T833"/>
  <c r="T421"/>
  <c r="T463"/>
  <c r="T755"/>
  <c r="T700"/>
  <c r="I610"/>
  <c r="N610" s="1"/>
  <c r="I839"/>
  <c r="I795"/>
  <c r="R795" s="1"/>
  <c r="I672"/>
  <c r="T601"/>
  <c r="T827"/>
  <c r="T597"/>
  <c r="T504"/>
  <c r="I410"/>
  <c r="L410" s="1"/>
  <c r="J410" s="1"/>
  <c r="I586"/>
  <c r="I717"/>
  <c r="N717" s="1"/>
  <c r="I395"/>
  <c r="T424"/>
  <c r="T792"/>
  <c r="T477"/>
  <c r="T545"/>
  <c r="T763"/>
  <c r="I758"/>
  <c r="I667"/>
  <c r="N667" s="1"/>
  <c r="I496"/>
  <c r="I779"/>
  <c r="N779" s="1"/>
  <c r="T745"/>
  <c r="T798"/>
  <c r="T527"/>
  <c r="T759"/>
  <c r="I518"/>
  <c r="I473"/>
  <c r="R473" s="1"/>
  <c r="I426"/>
  <c r="I539"/>
  <c r="L539" s="1"/>
  <c r="J539" s="1"/>
  <c r="T525"/>
  <c r="T836"/>
  <c r="T482"/>
  <c r="T803"/>
  <c r="I846"/>
  <c r="I460"/>
  <c r="L460" s="1"/>
  <c r="J460" s="1"/>
  <c r="I414"/>
  <c r="I565"/>
  <c r="L565" s="1"/>
  <c r="J565" s="1"/>
  <c r="T390"/>
  <c r="T805"/>
  <c r="T666"/>
  <c r="I459"/>
  <c r="L459" s="1"/>
  <c r="J459" s="1"/>
  <c r="I389"/>
  <c r="I708"/>
  <c r="L708" s="1"/>
  <c r="J708" s="1"/>
  <c r="I744"/>
  <c r="I335"/>
  <c r="K335" s="1"/>
  <c r="T644"/>
  <c r="T431"/>
  <c r="T667"/>
  <c r="T577"/>
  <c r="I694"/>
  <c r="I397"/>
  <c r="K397" s="1"/>
  <c r="I531"/>
  <c r="I438"/>
  <c r="M438" s="1"/>
  <c r="A438" s="1"/>
  <c r="T741"/>
  <c r="T613"/>
  <c r="T563"/>
  <c r="T462"/>
  <c r="I319"/>
  <c r="I648"/>
  <c r="R648" s="1"/>
  <c r="I785"/>
  <c r="I553"/>
  <c r="K553" s="1"/>
  <c r="I662"/>
  <c r="T541"/>
  <c r="T782"/>
  <c r="T540"/>
  <c r="T336"/>
  <c r="I470"/>
  <c r="K470" s="1"/>
  <c r="I439"/>
  <c r="I373"/>
  <c r="R373" s="1"/>
  <c r="I776"/>
  <c r="T559"/>
  <c r="T707"/>
  <c r="T716"/>
  <c r="T731"/>
  <c r="I723"/>
  <c r="L723" s="1"/>
  <c r="J723" s="1"/>
  <c r="I432"/>
  <c r="I638"/>
  <c r="Q638" s="1"/>
  <c r="I609"/>
  <c r="T480"/>
  <c r="T651"/>
  <c r="T738"/>
  <c r="T437"/>
  <c r="T677"/>
  <c r="I331"/>
  <c r="I322"/>
  <c r="K322" s="1"/>
  <c r="I837"/>
  <c r="I515"/>
  <c r="M515" s="1"/>
  <c r="A515" s="1"/>
  <c r="T413"/>
  <c r="T433"/>
  <c r="T830"/>
  <c r="T362"/>
  <c r="I494"/>
  <c r="I372"/>
  <c r="O372" s="1"/>
  <c r="I379"/>
  <c r="I840"/>
  <c r="Q840" s="1"/>
  <c r="T638"/>
  <c r="T832"/>
  <c r="T696"/>
  <c r="I352"/>
  <c r="R352" s="1"/>
  <c r="I350"/>
  <c r="I711"/>
  <c r="Q711" s="1"/>
  <c r="I781"/>
  <c r="T712"/>
  <c r="T403"/>
  <c r="T367"/>
  <c r="T806"/>
  <c r="I692"/>
  <c r="K692" s="1"/>
  <c r="I690"/>
  <c r="I391"/>
  <c r="R391" s="1"/>
  <c r="I452"/>
  <c r="T785"/>
  <c r="T595"/>
  <c r="T300"/>
  <c r="T588"/>
  <c r="T611"/>
  <c r="I581"/>
  <c r="I536"/>
  <c r="I405"/>
  <c r="I318"/>
  <c r="T744"/>
  <c r="T799"/>
  <c r="T515"/>
  <c r="I622"/>
  <c r="I817"/>
  <c r="I790"/>
  <c r="I406"/>
  <c r="I366"/>
  <c r="T430"/>
  <c r="T735"/>
  <c r="T486"/>
  <c r="T635"/>
  <c r="I557"/>
  <c r="I521"/>
  <c r="I476"/>
  <c r="I849"/>
  <c r="T780"/>
  <c r="T846"/>
  <c r="T695"/>
  <c r="T688"/>
  <c r="I422"/>
  <c r="I775"/>
  <c r="I729"/>
  <c r="I665"/>
  <c r="T619"/>
  <c r="T372"/>
  <c r="T589"/>
  <c r="T766"/>
  <c r="T440"/>
  <c r="I704"/>
  <c r="I485"/>
  <c r="I691"/>
  <c r="I440"/>
  <c r="T804"/>
  <c r="T723"/>
  <c r="T422"/>
  <c r="T849"/>
  <c r="I530"/>
  <c r="I738"/>
  <c r="I699"/>
  <c r="I714"/>
  <c r="T838"/>
  <c r="T293"/>
  <c r="T629"/>
  <c r="T572"/>
  <c r="I465"/>
  <c r="I726"/>
  <c r="I679"/>
  <c r="I829"/>
  <c r="T617"/>
  <c r="T467"/>
  <c r="T518"/>
  <c r="T319"/>
  <c r="I593"/>
  <c r="I833"/>
  <c r="I338"/>
  <c r="I378"/>
  <c r="T779"/>
  <c r="T442"/>
  <c r="T636"/>
  <c r="T664"/>
  <c r="I650"/>
  <c r="I544"/>
  <c r="I579"/>
  <c r="I712"/>
  <c r="T728"/>
  <c r="T333"/>
  <c r="T507"/>
  <c r="T520"/>
  <c r="I604"/>
  <c r="I396"/>
  <c r="I815"/>
  <c r="I534"/>
  <c r="T812"/>
  <c r="T458"/>
  <c r="T692"/>
  <c r="T513"/>
  <c r="T426"/>
  <c r="I535"/>
  <c r="I743"/>
  <c r="I361"/>
  <c r="I719"/>
  <c r="T542"/>
  <c r="T672"/>
  <c r="T756"/>
  <c r="T739"/>
  <c r="I789"/>
  <c r="I323"/>
  <c r="I626"/>
  <c r="I827"/>
  <c r="T757"/>
  <c r="T777"/>
  <c r="T769"/>
  <c r="T415"/>
  <c r="I675"/>
  <c r="I334"/>
  <c r="I327"/>
  <c r="I474"/>
  <c r="T828"/>
  <c r="T351"/>
  <c r="T385"/>
  <c r="T556"/>
  <c r="I330"/>
  <c r="I374"/>
  <c r="T296"/>
  <c r="T491"/>
  <c r="T344"/>
  <c r="I491"/>
  <c r="I488"/>
  <c r="T291"/>
  <c r="T343"/>
  <c r="I347"/>
  <c r="I344"/>
  <c r="T489"/>
  <c r="T345"/>
  <c r="I568"/>
  <c r="I345"/>
  <c r="T566"/>
  <c r="T492"/>
  <c r="T717"/>
  <c r="T543"/>
  <c r="T338"/>
  <c r="T418"/>
  <c r="I527"/>
  <c r="I599"/>
  <c r="I445"/>
  <c r="I441"/>
  <c r="T665"/>
  <c r="T659"/>
  <c r="T295"/>
  <c r="T732"/>
  <c r="I772"/>
  <c r="I808"/>
  <c r="I810"/>
  <c r="I747"/>
  <c r="L747" s="1"/>
  <c r="J747" s="1"/>
  <c r="T698"/>
  <c r="T647"/>
  <c r="T626"/>
  <c r="T550"/>
  <c r="I525"/>
  <c r="I681"/>
  <c r="I825"/>
  <c r="I542"/>
  <c r="T788"/>
  <c r="T495"/>
  <c r="T398"/>
  <c r="T439"/>
  <c r="I768"/>
  <c r="I428"/>
  <c r="I797"/>
  <c r="I832"/>
  <c r="I376"/>
  <c r="T307"/>
  <c r="T349"/>
  <c r="T357"/>
  <c r="T710"/>
  <c r="I450"/>
  <c r="I400"/>
  <c r="I413"/>
  <c r="I710"/>
  <c r="T742"/>
  <c r="T627"/>
  <c r="T762"/>
  <c r="T749"/>
  <c r="I830"/>
  <c r="I461"/>
  <c r="L461" s="1"/>
  <c r="J461" s="1"/>
  <c r="I543"/>
  <c r="I448"/>
  <c r="T376"/>
  <c r="T592"/>
  <c r="T330"/>
  <c r="T466"/>
  <c r="T434"/>
  <c r="I732"/>
  <c r="I524"/>
  <c r="I805"/>
  <c r="I512"/>
  <c r="T555"/>
  <c r="T386"/>
  <c r="T514"/>
  <c r="T493"/>
  <c r="I479"/>
  <c r="I762"/>
  <c r="I642"/>
  <c r="T304"/>
  <c r="T428"/>
  <c r="T811"/>
  <c r="T752"/>
  <c r="I836"/>
  <c r="I541"/>
  <c r="I792"/>
  <c r="I552"/>
  <c r="I409"/>
  <c r="L409" s="1"/>
  <c r="J409" s="1"/>
  <c r="T713"/>
  <c r="T506"/>
  <c r="T590"/>
  <c r="I590"/>
  <c r="I501"/>
  <c r="I538"/>
  <c r="I819"/>
  <c r="I624"/>
  <c r="T497"/>
  <c r="T641"/>
  <c r="T715"/>
  <c r="T498"/>
  <c r="I336"/>
  <c r="I631"/>
  <c r="I446"/>
  <c r="I653"/>
  <c r="T567"/>
  <c r="T658"/>
  <c r="T294"/>
  <c r="T765"/>
  <c r="I629"/>
  <c r="I368"/>
  <c r="I826"/>
  <c r="L826" s="1"/>
  <c r="J826" s="1"/>
  <c r="I403"/>
  <c r="I398"/>
  <c r="T409"/>
  <c r="T582"/>
  <c r="T553"/>
  <c r="T587"/>
  <c r="I707"/>
  <c r="I709"/>
  <c r="I736"/>
  <c r="I528"/>
  <c r="T605"/>
  <c r="T363"/>
  <c r="T808"/>
  <c r="T535"/>
  <c r="I821"/>
  <c r="I818"/>
  <c r="I483"/>
  <c r="I770"/>
  <c r="T787"/>
  <c r="T533"/>
  <c r="T596"/>
  <c r="T615"/>
  <c r="T642"/>
  <c r="I658"/>
  <c r="I519"/>
  <c r="I841"/>
  <c r="I639"/>
  <c r="T321"/>
  <c r="T549"/>
  <c r="T809"/>
  <c r="T562"/>
  <c r="I617"/>
  <c r="L617" s="1"/>
  <c r="J617" s="1"/>
  <c r="I756"/>
  <c r="I637"/>
  <c r="I442"/>
  <c r="T350"/>
  <c r="T348"/>
  <c r="T322"/>
  <c r="I462"/>
  <c r="I831"/>
  <c r="I497"/>
  <c r="I607"/>
  <c r="T402"/>
  <c r="T637"/>
  <c r="T487"/>
  <c r="T337"/>
  <c r="I718"/>
  <c r="I644"/>
  <c r="I828"/>
  <c r="I740"/>
  <c r="T341"/>
  <c r="T818"/>
  <c r="T679"/>
  <c r="T352"/>
  <c r="I809"/>
  <c r="I349"/>
  <c r="I614"/>
  <c r="I436"/>
  <c r="T761"/>
  <c r="T768"/>
  <c r="T747"/>
  <c r="T750"/>
  <c r="I573"/>
  <c r="I443"/>
  <c r="I611"/>
  <c r="I777"/>
  <c r="T623"/>
  <c r="T609"/>
  <c r="T378"/>
  <c r="T663"/>
  <c r="T621"/>
  <c r="I469"/>
  <c r="I750"/>
  <c r="I328"/>
  <c r="I509"/>
  <c r="T381"/>
  <c r="T602"/>
  <c r="T810"/>
  <c r="T751"/>
  <c r="I659"/>
  <c r="I601"/>
  <c r="I625"/>
  <c r="I627"/>
  <c r="T519"/>
  <c r="T524"/>
  <c r="T355"/>
  <c r="T721"/>
  <c r="I791"/>
  <c r="I582"/>
  <c r="I602"/>
  <c r="I507"/>
  <c r="T453"/>
  <c r="T848"/>
  <c r="T733"/>
  <c r="T844"/>
  <c r="I537"/>
  <c r="I392"/>
  <c r="I595"/>
  <c r="I412"/>
  <c r="T396"/>
  <c r="T697"/>
  <c r="T771"/>
  <c r="T670"/>
  <c r="I325"/>
  <c r="I668"/>
  <c r="I420"/>
  <c r="I651"/>
  <c r="T734"/>
  <c r="T416"/>
  <c r="T472"/>
  <c r="T509"/>
  <c r="I585"/>
  <c r="I560"/>
  <c r="I561"/>
  <c r="I321"/>
  <c r="T813"/>
  <c r="T673"/>
  <c r="T552"/>
  <c r="T674"/>
  <c r="T822"/>
  <c r="I619"/>
  <c r="I616"/>
  <c r="I787"/>
  <c r="I388"/>
  <c r="T298"/>
  <c r="T305"/>
  <c r="T639"/>
  <c r="T510"/>
  <c r="I356"/>
  <c r="I666"/>
  <c r="I533"/>
  <c r="I759"/>
  <c r="T801"/>
  <c r="T816"/>
  <c r="T377"/>
  <c r="T395"/>
  <c r="I804"/>
  <c r="I570"/>
  <c r="I471"/>
  <c r="I516"/>
  <c r="T819"/>
  <c r="T598"/>
  <c r="T400"/>
  <c r="T561"/>
  <c r="I641"/>
  <c r="I380"/>
  <c r="I655"/>
  <c r="I824"/>
  <c r="T610"/>
  <c r="T356"/>
  <c r="T724"/>
  <c r="T332"/>
  <c r="T565"/>
  <c r="I337"/>
  <c r="I820"/>
  <c r="I362"/>
  <c r="I364"/>
  <c r="T464"/>
  <c r="T678"/>
  <c r="T632"/>
  <c r="T334"/>
  <c r="I793"/>
  <c r="I584"/>
  <c r="I402"/>
  <c r="I500"/>
  <c r="T538"/>
  <c r="T505"/>
  <c r="T687"/>
  <c r="T841"/>
  <c r="T423"/>
  <c r="T603"/>
  <c r="T342"/>
  <c r="T406"/>
  <c r="I727"/>
  <c r="I613"/>
  <c r="I547"/>
  <c r="T585"/>
  <c r="T726"/>
  <c r="I621"/>
  <c r="I540"/>
  <c r="T320"/>
  <c r="T847"/>
  <c r="I695"/>
  <c r="L695" s="1"/>
  <c r="J695" s="1"/>
  <c r="I807"/>
  <c r="T650"/>
  <c r="T614"/>
  <c r="I734"/>
  <c r="I571"/>
  <c r="T379"/>
  <c r="T631"/>
  <c r="I546"/>
  <c r="I466"/>
  <c r="T683"/>
  <c r="T770"/>
  <c r="I634"/>
  <c r="I649"/>
  <c r="T408"/>
  <c r="T452"/>
  <c r="T784"/>
  <c r="I456"/>
  <c r="I742"/>
  <c r="T389"/>
  <c r="T292"/>
  <c r="I813"/>
  <c r="T468"/>
  <c r="T600"/>
  <c r="T583"/>
  <c r="I843"/>
  <c r="I513"/>
  <c r="L513" s="1"/>
  <c r="J513" s="1"/>
  <c r="T306"/>
  <c r="T392"/>
  <c r="I656"/>
  <c r="I670"/>
  <c r="T394"/>
  <c r="T373"/>
  <c r="I358"/>
  <c r="I393"/>
  <c r="L393" s="1"/>
  <c r="J393" s="1"/>
  <c r="T485"/>
  <c r="T722"/>
  <c r="I394"/>
  <c r="I782"/>
  <c r="T470"/>
  <c r="T414"/>
  <c r="I484"/>
  <c r="I845"/>
  <c r="T449"/>
  <c r="T465"/>
  <c r="I608"/>
  <c r="I643"/>
  <c r="L643" s="1"/>
  <c r="J643" s="1"/>
  <c r="T328"/>
  <c r="T743"/>
  <c r="I369"/>
  <c r="I317"/>
  <c r="T800"/>
  <c r="T616"/>
  <c r="I324"/>
  <c r="I676"/>
  <c r="I784"/>
  <c r="T548"/>
  <c r="I612"/>
  <c r="I386"/>
  <c r="T417"/>
  <c r="T308"/>
  <c r="I603"/>
  <c r="I767"/>
  <c r="T448"/>
  <c r="T444"/>
  <c r="I822"/>
  <c r="I720"/>
  <c r="I363"/>
  <c r="T575"/>
  <c r="I652"/>
  <c r="I399"/>
  <c r="I404"/>
  <c r="T539"/>
  <c r="T475"/>
  <c r="I332"/>
  <c r="I657"/>
  <c r="T793"/>
  <c r="T778"/>
  <c r="I342"/>
  <c r="L342" s="1"/>
  <c r="J342" s="1"/>
  <c r="I333"/>
  <c r="T365"/>
  <c r="T530"/>
  <c r="I705"/>
  <c r="I683"/>
  <c r="T826"/>
  <c r="T340"/>
  <c r="I850"/>
  <c r="I430"/>
  <c r="T691"/>
  <c r="T628"/>
  <c r="I532"/>
  <c r="I451"/>
  <c r="T573"/>
  <c r="T774"/>
  <c r="I700"/>
  <c r="I654"/>
  <c r="T783"/>
  <c r="T410"/>
  <c r="I771"/>
  <c r="I510"/>
  <c r="T419"/>
  <c r="T297"/>
  <c r="I701"/>
  <c r="I724"/>
  <c r="I453"/>
  <c r="T758"/>
  <c r="T456"/>
  <c r="I326"/>
  <c r="I716"/>
  <c r="T457"/>
  <c r="T829"/>
  <c r="I844"/>
  <c r="I407"/>
  <c r="T705"/>
  <c r="T796"/>
  <c r="I739"/>
  <c r="I812"/>
  <c r="T473"/>
  <c r="T301"/>
  <c r="I486"/>
  <c r="I703"/>
  <c r="I635"/>
  <c r="K635" s="1"/>
  <c r="I427"/>
  <c r="I689"/>
  <c r="N689" s="1"/>
  <c r="I357"/>
  <c r="M343"/>
  <c r="Q566"/>
  <c r="K566"/>
  <c r="O566"/>
  <c r="L566"/>
  <c r="J566" s="1"/>
  <c r="M566"/>
  <c r="N566"/>
  <c r="R566"/>
  <c r="K489"/>
  <c r="K567"/>
  <c r="O567"/>
  <c r="N567"/>
  <c r="M567"/>
  <c r="A567" s="1"/>
  <c r="Q567"/>
  <c r="R567"/>
  <c r="L567"/>
  <c r="J567" s="1"/>
  <c r="O569"/>
  <c r="R569"/>
  <c r="M569"/>
  <c r="A569" s="1"/>
  <c r="K569"/>
  <c r="N569"/>
  <c r="L569"/>
  <c r="J569" s="1"/>
  <c r="Q569"/>
  <c r="P569" s="1"/>
  <c r="O490"/>
  <c r="L490"/>
  <c r="J490" s="1"/>
  <c r="M490"/>
  <c r="A490" s="1"/>
  <c r="N490"/>
  <c r="R490"/>
  <c r="Q490"/>
  <c r="K490"/>
  <c r="Q492"/>
  <c r="K492"/>
  <c r="M492"/>
  <c r="A492" s="1"/>
  <c r="R492"/>
  <c r="O492"/>
  <c r="N492"/>
  <c r="L492"/>
  <c r="J492" s="1"/>
  <c r="L488"/>
  <c r="J488" s="1"/>
  <c r="N488"/>
  <c r="O488"/>
  <c r="Q488"/>
  <c r="R488"/>
  <c r="M488"/>
  <c r="K488"/>
  <c r="Q344"/>
  <c r="N344"/>
  <c r="R344"/>
  <c r="O344"/>
  <c r="K344"/>
  <c r="M344"/>
  <c r="A344" s="1"/>
  <c r="L344"/>
  <c r="J344" s="1"/>
  <c r="M636"/>
  <c r="A636" s="1"/>
  <c r="K636"/>
  <c r="L636"/>
  <c r="J636" s="1"/>
  <c r="Q636"/>
  <c r="O636"/>
  <c r="N636"/>
  <c r="R636"/>
  <c r="O559"/>
  <c r="L559"/>
  <c r="J559" s="1"/>
  <c r="M559"/>
  <c r="A559" s="1"/>
  <c r="Q559"/>
  <c r="R559"/>
  <c r="N559"/>
  <c r="K559"/>
  <c r="M423"/>
  <c r="A423" s="1"/>
  <c r="Q423"/>
  <c r="R423"/>
  <c r="N423"/>
  <c r="L423"/>
  <c r="J423" s="1"/>
  <c r="O423"/>
  <c r="K423"/>
  <c r="M799"/>
  <c r="A799" s="1"/>
  <c r="N375"/>
  <c r="R375"/>
  <c r="M375"/>
  <c r="A375" s="1"/>
  <c r="Q375"/>
  <c r="K375"/>
  <c r="L375"/>
  <c r="J375" s="1"/>
  <c r="O375"/>
  <c r="N401"/>
  <c r="K401"/>
  <c r="O401"/>
  <c r="L401"/>
  <c r="J401" s="1"/>
  <c r="M401"/>
  <c r="A401" s="1"/>
  <c r="Q401"/>
  <c r="R401"/>
  <c r="N563"/>
  <c r="K563"/>
  <c r="O563"/>
  <c r="L563"/>
  <c r="J563" s="1"/>
  <c r="M563"/>
  <c r="A563" s="1"/>
  <c r="Q563"/>
  <c r="R563"/>
  <c r="L468"/>
  <c r="J468" s="1"/>
  <c r="Q444"/>
  <c r="R444"/>
  <c r="M444"/>
  <c r="A444" s="1"/>
  <c r="K444"/>
  <c r="L444"/>
  <c r="J444" s="1"/>
  <c r="N444"/>
  <c r="O444"/>
  <c r="O763"/>
  <c r="L763"/>
  <c r="J763" s="1"/>
  <c r="M763"/>
  <c r="A763" s="1"/>
  <c r="N763"/>
  <c r="R763"/>
  <c r="Q763"/>
  <c r="K763"/>
  <c r="N735"/>
  <c r="K735"/>
  <c r="O735"/>
  <c r="R735"/>
  <c r="M735"/>
  <c r="A735" s="1"/>
  <c r="L735"/>
  <c r="J735" s="1"/>
  <c r="Q735"/>
  <c r="P735" s="1"/>
  <c r="O788"/>
  <c r="M788"/>
  <c r="A788" s="1"/>
  <c r="L788"/>
  <c r="J788" s="1"/>
  <c r="N788"/>
  <c r="R788"/>
  <c r="Q788"/>
  <c r="K788"/>
  <c r="N646"/>
  <c r="K646"/>
  <c r="Q646"/>
  <c r="L646"/>
  <c r="J646" s="1"/>
  <c r="O646"/>
  <c r="M646"/>
  <c r="A646" s="1"/>
  <c r="R646"/>
  <c r="Q482"/>
  <c r="K482"/>
  <c r="O482"/>
  <c r="M482"/>
  <c r="A482" s="1"/>
  <c r="L482"/>
  <c r="J482" s="1"/>
  <c r="N482"/>
  <c r="R482"/>
  <c r="R481"/>
  <c r="O481"/>
  <c r="K481"/>
  <c r="M481"/>
  <c r="A481" s="1"/>
  <c r="N481"/>
  <c r="Q481"/>
  <c r="P481" s="1"/>
  <c r="L481"/>
  <c r="J481" s="1"/>
  <c r="O499"/>
  <c r="Q383"/>
  <c r="L383"/>
  <c r="J383" s="1"/>
  <c r="N383"/>
  <c r="O383"/>
  <c r="M383"/>
  <c r="A383" s="1"/>
  <c r="R383"/>
  <c r="K383"/>
  <c r="N506"/>
  <c r="R506"/>
  <c r="Q506"/>
  <c r="K506"/>
  <c r="O506"/>
  <c r="L506"/>
  <c r="J506" s="1"/>
  <c r="M506"/>
  <c r="A506" s="1"/>
  <c r="O606"/>
  <c r="M606"/>
  <c r="A606" s="1"/>
  <c r="L606"/>
  <c r="J606" s="1"/>
  <c r="N606"/>
  <c r="R606"/>
  <c r="Q606"/>
  <c r="K606"/>
  <c r="R848"/>
  <c r="Q755"/>
  <c r="R755"/>
  <c r="O755"/>
  <c r="K755"/>
  <c r="L755"/>
  <c r="J755" s="1"/>
  <c r="N755"/>
  <c r="M755"/>
  <c r="A755" s="1"/>
  <c r="Q802"/>
  <c r="O802"/>
  <c r="M802"/>
  <c r="A802" s="1"/>
  <c r="K802"/>
  <c r="L802"/>
  <c r="J802" s="1"/>
  <c r="N802"/>
  <c r="R802"/>
  <c r="L472"/>
  <c r="J472" s="1"/>
  <c r="N472"/>
  <c r="O472"/>
  <c r="Q472"/>
  <c r="R472"/>
  <c r="M472"/>
  <c r="A472" s="1"/>
  <c r="K472"/>
  <c r="Q517"/>
  <c r="Q454"/>
  <c r="K454"/>
  <c r="O454"/>
  <c r="M454"/>
  <c r="A454" s="1"/>
  <c r="L454"/>
  <c r="J454" s="1"/>
  <c r="N454"/>
  <c r="R454"/>
  <c r="N796"/>
  <c r="K796"/>
  <c r="Q796"/>
  <c r="L796"/>
  <c r="J796" s="1"/>
  <c r="O796"/>
  <c r="M796"/>
  <c r="A796" s="1"/>
  <c r="R796"/>
  <c r="O661"/>
  <c r="K661"/>
  <c r="M661"/>
  <c r="A661" s="1"/>
  <c r="L661"/>
  <c r="J661" s="1"/>
  <c r="Q661"/>
  <c r="P661" s="1"/>
  <c r="N661"/>
  <c r="R661"/>
  <c r="Q752"/>
  <c r="O673"/>
  <c r="K673"/>
  <c r="M673"/>
  <c r="A673" s="1"/>
  <c r="L673"/>
  <c r="J673" s="1"/>
  <c r="Q673"/>
  <c r="P673" s="1"/>
  <c r="N673"/>
  <c r="R673"/>
  <c r="Q520"/>
  <c r="O520"/>
  <c r="M520"/>
  <c r="A520" s="1"/>
  <c r="R520"/>
  <c r="L520"/>
  <c r="J520" s="1"/>
  <c r="K520"/>
  <c r="N520"/>
  <c r="Q504"/>
  <c r="R504"/>
  <c r="M504"/>
  <c r="A504" s="1"/>
  <c r="K504"/>
  <c r="O504"/>
  <c r="N504"/>
  <c r="L504"/>
  <c r="J504" s="1"/>
  <c r="L598"/>
  <c r="J598" s="1"/>
  <c r="N598"/>
  <c r="R598"/>
  <c r="Q598"/>
  <c r="K598"/>
  <c r="O598"/>
  <c r="M598"/>
  <c r="A598" s="1"/>
  <c r="N754"/>
  <c r="R754"/>
  <c r="O754"/>
  <c r="K754"/>
  <c r="M754"/>
  <c r="A754" s="1"/>
  <c r="L754"/>
  <c r="J754" s="1"/>
  <c r="Q754"/>
  <c r="P754" s="1"/>
  <c r="R685"/>
  <c r="O685"/>
  <c r="K685"/>
  <c r="M685"/>
  <c r="A685" s="1"/>
  <c r="L685"/>
  <c r="J685" s="1"/>
  <c r="Q685"/>
  <c r="P685" s="1"/>
  <c r="N685"/>
  <c r="O697"/>
  <c r="K697"/>
  <c r="L697"/>
  <c r="J697" s="1"/>
  <c r="R697"/>
  <c r="Q697"/>
  <c r="P697" s="1"/>
  <c r="M697"/>
  <c r="A697" s="1"/>
  <c r="N697"/>
  <c r="M495"/>
  <c r="A495" s="1"/>
  <c r="L572"/>
  <c r="J572" s="1"/>
  <c r="N572"/>
  <c r="O572"/>
  <c r="Q572"/>
  <c r="R572"/>
  <c r="M572"/>
  <c r="A572" s="1"/>
  <c r="K572"/>
  <c r="O574"/>
  <c r="L574"/>
  <c r="J574" s="1"/>
  <c r="M574"/>
  <c r="A574" s="1"/>
  <c r="N574"/>
  <c r="R574"/>
  <c r="Q574"/>
  <c r="K574"/>
  <c r="M728"/>
  <c r="A728" s="1"/>
  <c r="N728"/>
  <c r="O728"/>
  <c r="R728"/>
  <c r="K728"/>
  <c r="Q728"/>
  <c r="L728"/>
  <c r="J728" s="1"/>
  <c r="L737"/>
  <c r="J737" s="1"/>
  <c r="O382"/>
  <c r="L382"/>
  <c r="J382" s="1"/>
  <c r="M382"/>
  <c r="A382" s="1"/>
  <c r="Q382"/>
  <c r="R382"/>
  <c r="N382"/>
  <c r="K382"/>
  <c r="Q384"/>
  <c r="L384"/>
  <c r="J384" s="1"/>
  <c r="M384"/>
  <c r="A384" s="1"/>
  <c r="N384"/>
  <c r="R384"/>
  <c r="O384"/>
  <c r="K384"/>
  <c r="N475"/>
  <c r="Q475"/>
  <c r="R475"/>
  <c r="O475"/>
  <c r="K475"/>
  <c r="M475"/>
  <c r="A475" s="1"/>
  <c r="L475"/>
  <c r="J475" s="1"/>
  <c r="L684"/>
  <c r="J684" s="1"/>
  <c r="N684"/>
  <c r="R684"/>
  <c r="Q684"/>
  <c r="O684"/>
  <c r="M684"/>
  <c r="A684" s="1"/>
  <c r="K684"/>
  <c r="N592"/>
  <c r="O592"/>
  <c r="Q592"/>
  <c r="R592"/>
  <c r="M592"/>
  <c r="K592"/>
  <c r="L592"/>
  <c r="J592" s="1"/>
  <c r="N760"/>
  <c r="K760"/>
  <c r="O760"/>
  <c r="L760"/>
  <c r="J760" s="1"/>
  <c r="M760"/>
  <c r="A760" s="1"/>
  <c r="Q760"/>
  <c r="R760"/>
  <c r="N431"/>
  <c r="K431"/>
  <c r="O431"/>
  <c r="Q431"/>
  <c r="M431"/>
  <c r="A431" s="1"/>
  <c r="L431"/>
  <c r="J431" s="1"/>
  <c r="R431"/>
  <c r="R341"/>
  <c r="N341"/>
  <c r="M341"/>
  <c r="A341" s="1"/>
  <c r="O341"/>
  <c r="L341"/>
  <c r="J341" s="1"/>
  <c r="K341"/>
  <c r="Q341"/>
  <c r="N605"/>
  <c r="R605"/>
  <c r="O605"/>
  <c r="K605"/>
  <c r="M605"/>
  <c r="A605" s="1"/>
  <c r="L605"/>
  <c r="J605" s="1"/>
  <c r="Q605"/>
  <c r="P605" s="1"/>
  <c r="K587"/>
  <c r="O587"/>
  <c r="Q587"/>
  <c r="M587"/>
  <c r="A587" s="1"/>
  <c r="N587"/>
  <c r="R587"/>
  <c r="L587"/>
  <c r="J587" s="1"/>
  <c r="M628"/>
  <c r="A628" s="1"/>
  <c r="K628"/>
  <c r="L628"/>
  <c r="J628" s="1"/>
  <c r="Q628"/>
  <c r="O628"/>
  <c r="N628"/>
  <c r="R628"/>
  <c r="N556"/>
  <c r="O556"/>
  <c r="Q556"/>
  <c r="R556"/>
  <c r="M556"/>
  <c r="A556" s="1"/>
  <c r="K556"/>
  <c r="L556"/>
  <c r="J556" s="1"/>
  <c r="N851"/>
  <c r="R851"/>
  <c r="O851"/>
  <c r="K851"/>
  <c r="M851"/>
  <c r="A851" s="1"/>
  <c r="L851"/>
  <c r="J851" s="1"/>
  <c r="Q851"/>
  <c r="P851" s="1"/>
  <c r="Q367"/>
  <c r="O367"/>
  <c r="N367"/>
  <c r="R367"/>
  <c r="M367"/>
  <c r="A367" s="1"/>
  <c r="L367"/>
  <c r="J367" s="1"/>
  <c r="K367"/>
  <c r="O623"/>
  <c r="L623"/>
  <c r="J623" s="1"/>
  <c r="M623"/>
  <c r="A623" s="1"/>
  <c r="Q623"/>
  <c r="R623"/>
  <c r="N623"/>
  <c r="K623"/>
  <c r="O575"/>
  <c r="Q686"/>
  <c r="K686"/>
  <c r="L686"/>
  <c r="J686" s="1"/>
  <c r="R686"/>
  <c r="M686"/>
  <c r="A686" s="1"/>
  <c r="O686"/>
  <c r="N686"/>
  <c r="M688"/>
  <c r="A688" s="1"/>
  <c r="K688"/>
  <c r="O688"/>
  <c r="N688"/>
  <c r="L688"/>
  <c r="J688" s="1"/>
  <c r="Q688"/>
  <c r="R688"/>
  <c r="Q480"/>
  <c r="K480"/>
  <c r="M480"/>
  <c r="A480" s="1"/>
  <c r="L480"/>
  <c r="J480" s="1"/>
  <c r="O480"/>
  <c r="N480"/>
  <c r="R480"/>
  <c r="N387"/>
  <c r="M433"/>
  <c r="A433" s="1"/>
  <c r="K433"/>
  <c r="Q433"/>
  <c r="N433"/>
  <c r="R433"/>
  <c r="O433"/>
  <c r="L433"/>
  <c r="J433" s="1"/>
  <c r="O348"/>
  <c r="K348"/>
  <c r="M348"/>
  <c r="A348" s="1"/>
  <c r="L348"/>
  <c r="J348" s="1"/>
  <c r="Q348"/>
  <c r="P348" s="1"/>
  <c r="N348"/>
  <c r="R348"/>
  <c r="Q600"/>
  <c r="R600"/>
  <c r="M600"/>
  <c r="A600" s="1"/>
  <c r="K600"/>
  <c r="L600"/>
  <c r="J600" s="1"/>
  <c r="N600"/>
  <c r="O600"/>
  <c r="N329"/>
  <c r="K329"/>
  <c r="O329"/>
  <c r="L329"/>
  <c r="J329" s="1"/>
  <c r="M329"/>
  <c r="A329" s="1"/>
  <c r="Q329"/>
  <c r="R329"/>
  <c r="L838"/>
  <c r="J838" s="1"/>
  <c r="N838"/>
  <c r="O838"/>
  <c r="Q838"/>
  <c r="R838"/>
  <c r="M838"/>
  <c r="A838" s="1"/>
  <c r="K838"/>
  <c r="L632"/>
  <c r="J632" s="1"/>
  <c r="Q632"/>
  <c r="O632"/>
  <c r="N632"/>
  <c r="R632"/>
  <c r="M632"/>
  <c r="A632" s="1"/>
  <c r="K632"/>
  <c r="R722"/>
  <c r="Q722"/>
  <c r="K722"/>
  <c r="N722"/>
  <c r="M722"/>
  <c r="O722"/>
  <c r="L722"/>
  <c r="J722" s="1"/>
  <c r="Q514"/>
  <c r="R514"/>
  <c r="N514"/>
  <c r="K514"/>
  <c r="O514"/>
  <c r="M514"/>
  <c r="L514"/>
  <c r="J514" s="1"/>
  <c r="K371"/>
  <c r="Q371"/>
  <c r="L371"/>
  <c r="J371" s="1"/>
  <c r="O371"/>
  <c r="R371"/>
  <c r="M371"/>
  <c r="A371" s="1"/>
  <c r="N371"/>
  <c r="Q381"/>
  <c r="R381"/>
  <c r="N381"/>
  <c r="M381"/>
  <c r="A381" s="1"/>
  <c r="O381"/>
  <c r="K381"/>
  <c r="L381"/>
  <c r="J381" s="1"/>
  <c r="M693"/>
  <c r="A693" s="1"/>
  <c r="N693"/>
  <c r="Q693"/>
  <c r="L693"/>
  <c r="J693" s="1"/>
  <c r="R693"/>
  <c r="O693"/>
  <c r="K693"/>
  <c r="R731"/>
  <c r="M731"/>
  <c r="A731" s="1"/>
  <c r="N731"/>
  <c r="O731"/>
  <c r="Q731"/>
  <c r="L731"/>
  <c r="J731" s="1"/>
  <c r="K731"/>
  <c r="Q823"/>
  <c r="N823"/>
  <c r="R823"/>
  <c r="O823"/>
  <c r="K823"/>
  <c r="M823"/>
  <c r="A823" s="1"/>
  <c r="L823"/>
  <c r="J823" s="1"/>
  <c r="K355"/>
  <c r="Q355"/>
  <c r="L355"/>
  <c r="J355" s="1"/>
  <c r="O355"/>
  <c r="R355"/>
  <c r="M355"/>
  <c r="A355" s="1"/>
  <c r="N355"/>
  <c r="N478"/>
  <c r="R478"/>
  <c r="Q478"/>
  <c r="K478"/>
  <c r="O478"/>
  <c r="L478"/>
  <c r="J478" s="1"/>
  <c r="M478"/>
  <c r="A478" s="1"/>
  <c r="N502"/>
  <c r="K502"/>
  <c r="Q502"/>
  <c r="M502"/>
  <c r="A502" s="1"/>
  <c r="O502"/>
  <c r="L502"/>
  <c r="J502" s="1"/>
  <c r="R502"/>
  <c r="O834"/>
  <c r="N834"/>
  <c r="K834"/>
  <c r="Q834"/>
  <c r="R834"/>
  <c r="L834"/>
  <c r="J834" s="1"/>
  <c r="M834"/>
  <c r="A834" s="1"/>
  <c r="M458"/>
  <c r="A458" s="1"/>
  <c r="M424"/>
  <c r="A424" s="1"/>
  <c r="R424"/>
  <c r="K424"/>
  <c r="Q424"/>
  <c r="O424"/>
  <c r="N424"/>
  <c r="L424"/>
  <c r="J424" s="1"/>
  <c r="L798"/>
  <c r="J798" s="1"/>
  <c r="N798"/>
  <c r="R798"/>
  <c r="Q798"/>
  <c r="K798"/>
  <c r="M798"/>
  <c r="A798" s="1"/>
  <c r="O798"/>
  <c r="O589"/>
  <c r="R589"/>
  <c r="M589"/>
  <c r="A589" s="1"/>
  <c r="K589"/>
  <c r="N589"/>
  <c r="L589"/>
  <c r="J589" s="1"/>
  <c r="Q589"/>
  <c r="P589" s="1"/>
  <c r="L630"/>
  <c r="J630" s="1"/>
  <c r="Q594"/>
  <c r="R594"/>
  <c r="O594"/>
  <c r="K594"/>
  <c r="L594"/>
  <c r="J594" s="1"/>
  <c r="N594"/>
  <c r="M594"/>
  <c r="A594" s="1"/>
  <c r="N550"/>
  <c r="K550"/>
  <c r="Q550"/>
  <c r="L550"/>
  <c r="J550" s="1"/>
  <c r="O550"/>
  <c r="M550"/>
  <c r="A550" s="1"/>
  <c r="R550"/>
  <c r="Q351"/>
  <c r="O351"/>
  <c r="M351"/>
  <c r="A351" s="1"/>
  <c r="R351"/>
  <c r="N351"/>
  <c r="L351"/>
  <c r="J351" s="1"/>
  <c r="K351"/>
  <c r="Q713"/>
  <c r="N713"/>
  <c r="R713"/>
  <c r="O713"/>
  <c r="K713"/>
  <c r="M713"/>
  <c r="A713" s="1"/>
  <c r="L713"/>
  <c r="J713" s="1"/>
  <c r="O780"/>
  <c r="M780"/>
  <c r="A780" s="1"/>
  <c r="L780"/>
  <c r="J780" s="1"/>
  <c r="N780"/>
  <c r="R780"/>
  <c r="Q780"/>
  <c r="K780"/>
  <c r="O447"/>
  <c r="Q447"/>
  <c r="M447"/>
  <c r="A447" s="1"/>
  <c r="L447"/>
  <c r="J447" s="1"/>
  <c r="R447"/>
  <c r="N447"/>
  <c r="K447"/>
  <c r="M748"/>
  <c r="L748"/>
  <c r="J748" s="1"/>
  <c r="R748"/>
  <c r="N748"/>
  <c r="K748"/>
  <c r="O748"/>
  <c r="Q748"/>
  <c r="Q633"/>
  <c r="N633"/>
  <c r="M633"/>
  <c r="A633" s="1"/>
  <c r="O633"/>
  <c r="K633"/>
  <c r="R633"/>
  <c r="L633"/>
  <c r="J633" s="1"/>
  <c r="N794"/>
  <c r="O794"/>
  <c r="Q794"/>
  <c r="R794"/>
  <c r="M794"/>
  <c r="A794" s="1"/>
  <c r="K794"/>
  <c r="L794"/>
  <c r="J794" s="1"/>
  <c r="O597"/>
  <c r="K597"/>
  <c r="M597"/>
  <c r="A597" s="1"/>
  <c r="L597"/>
  <c r="J597" s="1"/>
  <c r="Q597"/>
  <c r="P597" s="1"/>
  <c r="N597"/>
  <c r="R597"/>
  <c r="M370"/>
  <c r="A370" s="1"/>
  <c r="L370"/>
  <c r="J370" s="1"/>
  <c r="R370"/>
  <c r="N370"/>
  <c r="K370"/>
  <c r="O370"/>
  <c r="Q370"/>
  <c r="O671"/>
  <c r="R463"/>
  <c r="O463"/>
  <c r="K463"/>
  <c r="M463"/>
  <c r="A463" s="1"/>
  <c r="Q463"/>
  <c r="N463"/>
  <c r="L463"/>
  <c r="J463" s="1"/>
  <c r="R419"/>
  <c r="N419"/>
  <c r="Q419"/>
  <c r="O419"/>
  <c r="K419"/>
  <c r="M419"/>
  <c r="A419" s="1"/>
  <c r="L419"/>
  <c r="J419" s="1"/>
  <c r="R464"/>
  <c r="O715"/>
  <c r="L715"/>
  <c r="J715" s="1"/>
  <c r="M715"/>
  <c r="A715" s="1"/>
  <c r="Q715"/>
  <c r="R715"/>
  <c r="N715"/>
  <c r="K715"/>
  <c r="O548"/>
  <c r="N548"/>
  <c r="L548"/>
  <c r="J548" s="1"/>
  <c r="Q548"/>
  <c r="R548"/>
  <c r="M548"/>
  <c r="A548" s="1"/>
  <c r="K548"/>
  <c r="O555"/>
  <c r="L555"/>
  <c r="J555" s="1"/>
  <c r="M555"/>
  <c r="A555" s="1"/>
  <c r="Q555"/>
  <c r="R555"/>
  <c r="N555"/>
  <c r="K555"/>
  <c r="M645"/>
  <c r="A645" s="1"/>
  <c r="N765"/>
  <c r="O765"/>
  <c r="Q765"/>
  <c r="K765"/>
  <c r="M765"/>
  <c r="A765" s="1"/>
  <c r="R765"/>
  <c r="L765"/>
  <c r="J765" s="1"/>
  <c r="L749"/>
  <c r="J749" s="1"/>
  <c r="N749"/>
  <c r="O749"/>
  <c r="Q749"/>
  <c r="R749"/>
  <c r="M749"/>
  <c r="A749" s="1"/>
  <c r="K749"/>
  <c r="L455"/>
  <c r="J455" s="1"/>
  <c r="N596"/>
  <c r="O596"/>
  <c r="Q596"/>
  <c r="R596"/>
  <c r="M596"/>
  <c r="A596" s="1"/>
  <c r="K596"/>
  <c r="L596"/>
  <c r="J596" s="1"/>
  <c r="L554"/>
  <c r="J554" s="1"/>
  <c r="N554"/>
  <c r="M554"/>
  <c r="A554" s="1"/>
  <c r="Q554"/>
  <c r="R554"/>
  <c r="O554"/>
  <c r="K554"/>
  <c r="O811"/>
  <c r="K811"/>
  <c r="M811"/>
  <c r="A811" s="1"/>
  <c r="L811"/>
  <c r="J811" s="1"/>
  <c r="Q811"/>
  <c r="P811" s="1"/>
  <c r="N811"/>
  <c r="R811"/>
  <c r="Q773"/>
  <c r="L769"/>
  <c r="J769" s="1"/>
  <c r="N769"/>
  <c r="R769"/>
  <c r="Q769"/>
  <c r="O769"/>
  <c r="M769"/>
  <c r="A769" s="1"/>
  <c r="K769"/>
  <c r="M733"/>
  <c r="A733" s="1"/>
  <c r="L733"/>
  <c r="J733" s="1"/>
  <c r="Q733"/>
  <c r="N733"/>
  <c r="R733"/>
  <c r="O733"/>
  <c r="K733"/>
  <c r="Q477"/>
  <c r="N477"/>
  <c r="R477"/>
  <c r="O477"/>
  <c r="K477"/>
  <c r="M477"/>
  <c r="A477" s="1"/>
  <c r="L477"/>
  <c r="J477" s="1"/>
  <c r="Q664"/>
  <c r="R664"/>
  <c r="M664"/>
  <c r="A664" s="1"/>
  <c r="K664"/>
  <c r="L664"/>
  <c r="J664" s="1"/>
  <c r="N664"/>
  <c r="O664"/>
  <c r="M320"/>
  <c r="A320" s="1"/>
  <c r="Q360"/>
  <c r="L360"/>
  <c r="J360" s="1"/>
  <c r="M360"/>
  <c r="A360" s="1"/>
  <c r="N360"/>
  <c r="R360"/>
  <c r="O360"/>
  <c r="K360"/>
  <c r="O547"/>
  <c r="M816"/>
  <c r="A816" s="1"/>
  <c r="M621"/>
  <c r="A621" s="1"/>
  <c r="L621"/>
  <c r="J621" s="1"/>
  <c r="O621"/>
  <c r="N621"/>
  <c r="R621"/>
  <c r="Q621"/>
  <c r="K621"/>
  <c r="M457"/>
  <c r="A457" s="1"/>
  <c r="L457"/>
  <c r="J457" s="1"/>
  <c r="Q457"/>
  <c r="N457"/>
  <c r="R457"/>
  <c r="O457"/>
  <c r="K457"/>
  <c r="L526"/>
  <c r="J526" s="1"/>
  <c r="Q526"/>
  <c r="M526"/>
  <c r="A526" s="1"/>
  <c r="N526"/>
  <c r="R526"/>
  <c r="O526"/>
  <c r="K526"/>
  <c r="O682"/>
  <c r="M682"/>
  <c r="A682" s="1"/>
  <c r="Q682"/>
  <c r="P682" s="1"/>
  <c r="N682"/>
  <c r="R682"/>
  <c r="L682"/>
  <c r="J682" s="1"/>
  <c r="K682"/>
  <c r="Q734"/>
  <c r="R734"/>
  <c r="N734"/>
  <c r="K734"/>
  <c r="O734"/>
  <c r="L734"/>
  <c r="J734" s="1"/>
  <c r="M734"/>
  <c r="A734" s="1"/>
  <c r="N696"/>
  <c r="L696"/>
  <c r="J696" s="1"/>
  <c r="Q696"/>
  <c r="O696"/>
  <c r="M696"/>
  <c r="K696"/>
  <c r="R696"/>
  <c r="Q429"/>
  <c r="N429"/>
  <c r="R429"/>
  <c r="O429"/>
  <c r="L429"/>
  <c r="J429" s="1"/>
  <c r="M429"/>
  <c r="A429" s="1"/>
  <c r="K429"/>
  <c r="M546"/>
  <c r="A546" s="1"/>
  <c r="N546"/>
  <c r="R546"/>
  <c r="Q546"/>
  <c r="K546"/>
  <c r="O546"/>
  <c r="L546"/>
  <c r="J546" s="1"/>
  <c r="Q508"/>
  <c r="N466"/>
  <c r="Q588"/>
  <c r="O588"/>
  <c r="M588"/>
  <c r="A588" s="1"/>
  <c r="K588"/>
  <c r="L588"/>
  <c r="J588" s="1"/>
  <c r="N588"/>
  <c r="R588"/>
  <c r="R634"/>
  <c r="L634"/>
  <c r="J634" s="1"/>
  <c r="K634"/>
  <c r="Q634"/>
  <c r="M634"/>
  <c r="A634" s="1"/>
  <c r="O634"/>
  <c r="N634"/>
  <c r="M649"/>
  <c r="A649" s="1"/>
  <c r="O847"/>
  <c r="K847"/>
  <c r="M847"/>
  <c r="A847" s="1"/>
  <c r="L847"/>
  <c r="J847" s="1"/>
  <c r="Q847"/>
  <c r="P847" s="1"/>
  <c r="N847"/>
  <c r="R847"/>
  <c r="M493"/>
  <c r="A493" s="1"/>
  <c r="L456"/>
  <c r="J456" s="1"/>
  <c r="L618"/>
  <c r="J618" s="1"/>
  <c r="M618"/>
  <c r="R618"/>
  <c r="Q618"/>
  <c r="K618"/>
  <c r="O618"/>
  <c r="N618"/>
  <c r="Q742"/>
  <c r="M742"/>
  <c r="A742" s="1"/>
  <c r="N742"/>
  <c r="R742"/>
  <c r="O742"/>
  <c r="K742"/>
  <c r="L742"/>
  <c r="J742" s="1"/>
  <c r="M786"/>
  <c r="A786" s="1"/>
  <c r="K786"/>
  <c r="L786"/>
  <c r="J786" s="1"/>
  <c r="N786"/>
  <c r="O786"/>
  <c r="Q786"/>
  <c r="R786"/>
  <c r="L813"/>
  <c r="J813" s="1"/>
  <c r="R353"/>
  <c r="Q353"/>
  <c r="L353"/>
  <c r="J353" s="1"/>
  <c r="N353"/>
  <c r="M353"/>
  <c r="A353" s="1"/>
  <c r="O353"/>
  <c r="K353"/>
  <c r="M467"/>
  <c r="A467" s="1"/>
  <c r="Q843"/>
  <c r="Q365"/>
  <c r="L365"/>
  <c r="J365" s="1"/>
  <c r="N365"/>
  <c r="M365"/>
  <c r="A365" s="1"/>
  <c r="O365"/>
  <c r="K365"/>
  <c r="R365"/>
  <c r="N647"/>
  <c r="K647"/>
  <c r="O647"/>
  <c r="L647"/>
  <c r="J647" s="1"/>
  <c r="M647"/>
  <c r="A647" s="1"/>
  <c r="Q647"/>
  <c r="R647"/>
  <c r="Q408"/>
  <c r="M408"/>
  <c r="A408" s="1"/>
  <c r="O408"/>
  <c r="K408"/>
  <c r="L408"/>
  <c r="J408" s="1"/>
  <c r="N408"/>
  <c r="R408"/>
  <c r="Q670"/>
  <c r="K670"/>
  <c r="L670"/>
  <c r="J670" s="1"/>
  <c r="R670"/>
  <c r="M670"/>
  <c r="O670"/>
  <c r="N670"/>
  <c r="L580"/>
  <c r="J580" s="1"/>
  <c r="N358"/>
  <c r="Q757"/>
  <c r="R757"/>
  <c r="M757"/>
  <c r="A757" s="1"/>
  <c r="K757"/>
  <c r="L757"/>
  <c r="J757" s="1"/>
  <c r="N757"/>
  <c r="O757"/>
  <c r="O390"/>
  <c r="Q390"/>
  <c r="M390"/>
  <c r="A390" s="1"/>
  <c r="L390"/>
  <c r="J390" s="1"/>
  <c r="R390"/>
  <c r="N390"/>
  <c r="K390"/>
  <c r="Q394"/>
  <c r="L782"/>
  <c r="J782" s="1"/>
  <c r="R782"/>
  <c r="M782"/>
  <c r="A782" s="1"/>
  <c r="Q782"/>
  <c r="O782"/>
  <c r="N782"/>
  <c r="K782"/>
  <c r="M484"/>
  <c r="A484" s="1"/>
  <c r="N751"/>
  <c r="R751"/>
  <c r="Q751"/>
  <c r="K751"/>
  <c r="O751"/>
  <c r="M751"/>
  <c r="A751" s="1"/>
  <c r="L751"/>
  <c r="J751" s="1"/>
  <c r="N845"/>
  <c r="K845"/>
  <c r="O845"/>
  <c r="Q845"/>
  <c r="M845"/>
  <c r="A845" s="1"/>
  <c r="L845"/>
  <c r="J845" s="1"/>
  <c r="R845"/>
  <c r="M663"/>
  <c r="A663" s="1"/>
  <c r="Q663"/>
  <c r="R663"/>
  <c r="N663"/>
  <c r="K663"/>
  <c r="O663"/>
  <c r="L663"/>
  <c r="J663" s="1"/>
  <c r="Q608"/>
  <c r="Q783"/>
  <c r="O783"/>
  <c r="R783"/>
  <c r="M783"/>
  <c r="A783" s="1"/>
  <c r="K783"/>
  <c r="N783"/>
  <c r="L783"/>
  <c r="J783" s="1"/>
  <c r="N761"/>
  <c r="R761"/>
  <c r="Q761"/>
  <c r="O761"/>
  <c r="M761"/>
  <c r="A761" s="1"/>
  <c r="K761"/>
  <c r="L761"/>
  <c r="J761" s="1"/>
  <c r="K369"/>
  <c r="O674"/>
  <c r="M674"/>
  <c r="A674" s="1"/>
  <c r="K674"/>
  <c r="N674"/>
  <c r="R674"/>
  <c r="Q674"/>
  <c r="L674"/>
  <c r="J674" s="1"/>
  <c r="N317"/>
  <c r="K317"/>
  <c r="O317"/>
  <c r="Q317"/>
  <c r="M317"/>
  <c r="L317"/>
  <c r="J317" s="1"/>
  <c r="R317"/>
  <c r="M660"/>
  <c r="A660" s="1"/>
  <c r="K660"/>
  <c r="L660"/>
  <c r="J660" s="1"/>
  <c r="N660"/>
  <c r="O660"/>
  <c r="Q660"/>
  <c r="R660"/>
  <c r="M324"/>
  <c r="A324" s="1"/>
  <c r="Q421"/>
  <c r="N421"/>
  <c r="R421"/>
  <c r="O421"/>
  <c r="L421"/>
  <c r="J421" s="1"/>
  <c r="M421"/>
  <c r="A421" s="1"/>
  <c r="K421"/>
  <c r="L676"/>
  <c r="J676" s="1"/>
  <c r="N676"/>
  <c r="O676"/>
  <c r="Q676"/>
  <c r="R676"/>
  <c r="M676"/>
  <c r="A676" s="1"/>
  <c r="K676"/>
  <c r="M615"/>
  <c r="A615" s="1"/>
  <c r="Q615"/>
  <c r="R615"/>
  <c r="N615"/>
  <c r="K615"/>
  <c r="O615"/>
  <c r="L615"/>
  <c r="J615" s="1"/>
  <c r="Q784"/>
  <c r="M612"/>
  <c r="A612" s="1"/>
  <c r="M741"/>
  <c r="A741" s="1"/>
  <c r="L741"/>
  <c r="J741" s="1"/>
  <c r="Q741"/>
  <c r="N741"/>
  <c r="R741"/>
  <c r="O741"/>
  <c r="K741"/>
  <c r="N386"/>
  <c r="K386"/>
  <c r="O386"/>
  <c r="L386"/>
  <c r="J386" s="1"/>
  <c r="M386"/>
  <c r="A386" s="1"/>
  <c r="Q386"/>
  <c r="R386"/>
  <c r="N814"/>
  <c r="O814"/>
  <c r="Q814"/>
  <c r="R814"/>
  <c r="M814"/>
  <c r="A814" s="1"/>
  <c r="K814"/>
  <c r="L814"/>
  <c r="J814" s="1"/>
  <c r="M603"/>
  <c r="A603" s="1"/>
  <c r="R411"/>
  <c r="N411"/>
  <c r="Q411"/>
  <c r="O411"/>
  <c r="K411"/>
  <c r="M411"/>
  <c r="A411" s="1"/>
  <c r="L411"/>
  <c r="J411" s="1"/>
  <c r="Q767"/>
  <c r="M767"/>
  <c r="A767" s="1"/>
  <c r="O767"/>
  <c r="L767"/>
  <c r="J767" s="1"/>
  <c r="R767"/>
  <c r="N767"/>
  <c r="K767"/>
  <c r="Q578"/>
  <c r="K578"/>
  <c r="O578"/>
  <c r="M578"/>
  <c r="A578" s="1"/>
  <c r="L578"/>
  <c r="J578" s="1"/>
  <c r="N578"/>
  <c r="R578"/>
  <c r="M822"/>
  <c r="A822" s="1"/>
  <c r="L746"/>
  <c r="J746" s="1"/>
  <c r="Q746"/>
  <c r="R746"/>
  <c r="N746"/>
  <c r="K746"/>
  <c r="O746"/>
  <c r="M746"/>
  <c r="A746" s="1"/>
  <c r="Q720"/>
  <c r="O720"/>
  <c r="M720"/>
  <c r="A720" s="1"/>
  <c r="K720"/>
  <c r="L720"/>
  <c r="J720" s="1"/>
  <c r="N720"/>
  <c r="R720"/>
  <c r="R583"/>
  <c r="Q583"/>
  <c r="K583"/>
  <c r="O583"/>
  <c r="L583"/>
  <c r="J583" s="1"/>
  <c r="M583"/>
  <c r="A583" s="1"/>
  <c r="N583"/>
  <c r="L363"/>
  <c r="J363" s="1"/>
  <c r="N652"/>
  <c r="M416"/>
  <c r="A416" s="1"/>
  <c r="R416"/>
  <c r="K416"/>
  <c r="Q416"/>
  <c r="L416"/>
  <c r="J416" s="1"/>
  <c r="N416"/>
  <c r="O416"/>
  <c r="N399"/>
  <c r="R399"/>
  <c r="O399"/>
  <c r="K399"/>
  <c r="M399"/>
  <c r="A399" s="1"/>
  <c r="L399"/>
  <c r="J399" s="1"/>
  <c r="Q399"/>
  <c r="P399" s="1"/>
  <c r="R835"/>
  <c r="N835"/>
  <c r="K835"/>
  <c r="O835"/>
  <c r="L835"/>
  <c r="J835" s="1"/>
  <c r="M835"/>
  <c r="A835" s="1"/>
  <c r="Q835"/>
  <c r="N404"/>
  <c r="Q522"/>
  <c r="K522"/>
  <c r="N522"/>
  <c r="M522"/>
  <c r="A522" s="1"/>
  <c r="O522"/>
  <c r="L522"/>
  <c r="J522" s="1"/>
  <c r="R522"/>
  <c r="Q332"/>
  <c r="M332"/>
  <c r="A332" s="1"/>
  <c r="O332"/>
  <c r="K332"/>
  <c r="L332"/>
  <c r="J332" s="1"/>
  <c r="N332"/>
  <c r="R332"/>
  <c r="Q678"/>
  <c r="K678"/>
  <c r="R678"/>
  <c r="L678"/>
  <c r="J678" s="1"/>
  <c r="M678"/>
  <c r="A678" s="1"/>
  <c r="N678"/>
  <c r="O678"/>
  <c r="N657"/>
  <c r="O766"/>
  <c r="K766"/>
  <c r="M766"/>
  <c r="A766" s="1"/>
  <c r="L766"/>
  <c r="J766" s="1"/>
  <c r="Q766"/>
  <c r="P766" s="1"/>
  <c r="N766"/>
  <c r="R766"/>
  <c r="M425"/>
  <c r="A425" s="1"/>
  <c r="K425"/>
  <c r="Q425"/>
  <c r="N425"/>
  <c r="R425"/>
  <c r="O425"/>
  <c r="L425"/>
  <c r="J425" s="1"/>
  <c r="R333"/>
  <c r="Q705"/>
  <c r="M705"/>
  <c r="A705" s="1"/>
  <c r="N705"/>
  <c r="O705"/>
  <c r="K705"/>
  <c r="L705"/>
  <c r="J705" s="1"/>
  <c r="R705"/>
  <c r="M529"/>
  <c r="A529" s="1"/>
  <c r="L529"/>
  <c r="J529" s="1"/>
  <c r="Q529"/>
  <c r="N529"/>
  <c r="R529"/>
  <c r="O529"/>
  <c r="K529"/>
  <c r="N683"/>
  <c r="K730"/>
  <c r="O850"/>
  <c r="N850"/>
  <c r="L850"/>
  <c r="J850" s="1"/>
  <c r="Q850"/>
  <c r="K850"/>
  <c r="R850"/>
  <c r="M850"/>
  <c r="A850" s="1"/>
  <c r="N698"/>
  <c r="M698"/>
  <c r="A698" s="1"/>
  <c r="Q698"/>
  <c r="R698"/>
  <c r="O698"/>
  <c r="K698"/>
  <c r="L698"/>
  <c r="J698" s="1"/>
  <c r="N532"/>
  <c r="Q532"/>
  <c r="R532"/>
  <c r="M532"/>
  <c r="A532" s="1"/>
  <c r="O532"/>
  <c r="L532"/>
  <c r="J532" s="1"/>
  <c r="K532"/>
  <c r="M577"/>
  <c r="A577" s="1"/>
  <c r="K577"/>
  <c r="N577"/>
  <c r="L577"/>
  <c r="J577" s="1"/>
  <c r="Q577"/>
  <c r="O577"/>
  <c r="R577"/>
  <c r="N451"/>
  <c r="L545"/>
  <c r="J545" s="1"/>
  <c r="Q700"/>
  <c r="K700"/>
  <c r="M700"/>
  <c r="A700" s="1"/>
  <c r="R700"/>
  <c r="O700"/>
  <c r="N700"/>
  <c r="L700"/>
  <c r="J700" s="1"/>
  <c r="L385"/>
  <c r="J385" s="1"/>
  <c r="Q385"/>
  <c r="R385"/>
  <c r="N385"/>
  <c r="M385"/>
  <c r="A385" s="1"/>
  <c r="O385"/>
  <c r="K385"/>
  <c r="O654"/>
  <c r="N564"/>
  <c r="O771"/>
  <c r="K771"/>
  <c r="L771"/>
  <c r="J771" s="1"/>
  <c r="N771"/>
  <c r="M771"/>
  <c r="A771" s="1"/>
  <c r="Q771"/>
  <c r="R771"/>
  <c r="Q437"/>
  <c r="N437"/>
  <c r="R437"/>
  <c r="O437"/>
  <c r="K437"/>
  <c r="M437"/>
  <c r="A437" s="1"/>
  <c r="L437"/>
  <c r="J437" s="1"/>
  <c r="R510"/>
  <c r="K753"/>
  <c r="L753"/>
  <c r="J753" s="1"/>
  <c r="O701"/>
  <c r="K701"/>
  <c r="R701"/>
  <c r="L701"/>
  <c r="J701" s="1"/>
  <c r="Q701"/>
  <c r="P701" s="1"/>
  <c r="N701"/>
  <c r="M701"/>
  <c r="A701" s="1"/>
  <c r="N806"/>
  <c r="L806"/>
  <c r="J806" s="1"/>
  <c r="Q806"/>
  <c r="R806"/>
  <c r="M806"/>
  <c r="A806" s="1"/>
  <c r="K806"/>
  <c r="O806"/>
  <c r="R724"/>
  <c r="O724"/>
  <c r="N842"/>
  <c r="Q453"/>
  <c r="N453"/>
  <c r="R453"/>
  <c r="O453"/>
  <c r="K453"/>
  <c r="M453"/>
  <c r="A453" s="1"/>
  <c r="L453"/>
  <c r="J453" s="1"/>
  <c r="O505"/>
  <c r="K505"/>
  <c r="M505"/>
  <c r="A505" s="1"/>
  <c r="L505"/>
  <c r="J505" s="1"/>
  <c r="Q505"/>
  <c r="P505" s="1"/>
  <c r="N505"/>
  <c r="R505"/>
  <c r="Q326"/>
  <c r="O326"/>
  <c r="Q418"/>
  <c r="K418"/>
  <c r="O716"/>
  <c r="N716"/>
  <c r="K716"/>
  <c r="Q716"/>
  <c r="L716"/>
  <c r="J716" s="1"/>
  <c r="M716"/>
  <c r="A716" s="1"/>
  <c r="R716"/>
  <c r="M725"/>
  <c r="A725" s="1"/>
  <c r="L725"/>
  <c r="J725" s="1"/>
  <c r="Q725"/>
  <c r="N725"/>
  <c r="R725"/>
  <c r="O725"/>
  <c r="K725"/>
  <c r="Q844"/>
  <c r="L844"/>
  <c r="J844" s="1"/>
  <c r="O549"/>
  <c r="O407"/>
  <c r="K407"/>
  <c r="M407"/>
  <c r="A407" s="1"/>
  <c r="L407"/>
  <c r="J407" s="1"/>
  <c r="Q407"/>
  <c r="P407" s="1"/>
  <c r="N407"/>
  <c r="R407"/>
  <c r="O739"/>
  <c r="N702"/>
  <c r="O702"/>
  <c r="M812"/>
  <c r="A812" s="1"/>
  <c r="N812"/>
  <c r="O812"/>
  <c r="Q812"/>
  <c r="K812"/>
  <c r="R812"/>
  <c r="L812"/>
  <c r="J812" s="1"/>
  <c r="R354"/>
  <c r="L354"/>
  <c r="J354" s="1"/>
  <c r="N486"/>
  <c r="O511"/>
  <c r="Q511"/>
  <c r="M511"/>
  <c r="A511" s="1"/>
  <c r="L511"/>
  <c r="J511" s="1"/>
  <c r="R511"/>
  <c r="N511"/>
  <c r="K511"/>
  <c r="N576"/>
  <c r="R703"/>
  <c r="N703"/>
  <c r="K703"/>
  <c r="O703"/>
  <c r="L703"/>
  <c r="J703" s="1"/>
  <c r="M703"/>
  <c r="A703" s="1"/>
  <c r="Q703"/>
  <c r="N346"/>
  <c r="Q568"/>
  <c r="O568"/>
  <c r="N345"/>
  <c r="K345"/>
  <c r="O345"/>
  <c r="L345"/>
  <c r="J345" s="1"/>
  <c r="R345"/>
  <c r="Q345"/>
  <c r="M345"/>
  <c r="A345" s="1"/>
  <c r="M527"/>
  <c r="A527" s="1"/>
  <c r="K527"/>
  <c r="N599"/>
  <c r="K599"/>
  <c r="R599"/>
  <c r="L599"/>
  <c r="J599" s="1"/>
  <c r="M599"/>
  <c r="A599" s="1"/>
  <c r="Q599"/>
  <c r="O599"/>
  <c r="N445"/>
  <c r="M445"/>
  <c r="A445" s="1"/>
  <c r="M441"/>
  <c r="A441" s="1"/>
  <c r="L441"/>
  <c r="J441" s="1"/>
  <c r="Q441"/>
  <c r="N441"/>
  <c r="R441"/>
  <c r="O441"/>
  <c r="K441"/>
  <c r="M772"/>
  <c r="A772" s="1"/>
  <c r="K772"/>
  <c r="O808"/>
  <c r="M808"/>
  <c r="A808" s="1"/>
  <c r="L808"/>
  <c r="J808" s="1"/>
  <c r="N808"/>
  <c r="K808"/>
  <c r="Q808"/>
  <c r="R808"/>
  <c r="Q810"/>
  <c r="L810"/>
  <c r="J810" s="1"/>
  <c r="K525"/>
  <c r="N525"/>
  <c r="Q681"/>
  <c r="N681"/>
  <c r="R681"/>
  <c r="O681"/>
  <c r="K681"/>
  <c r="M681"/>
  <c r="A681" s="1"/>
  <c r="L681"/>
  <c r="J681" s="1"/>
  <c r="R825"/>
  <c r="L825"/>
  <c r="J825" s="1"/>
  <c r="R542"/>
  <c r="N542"/>
  <c r="K542"/>
  <c r="Q542"/>
  <c r="M542"/>
  <c r="A542" s="1"/>
  <c r="O542"/>
  <c r="L542"/>
  <c r="J542" s="1"/>
  <c r="Q768"/>
  <c r="N768"/>
  <c r="N428"/>
  <c r="O428"/>
  <c r="M428"/>
  <c r="A428" s="1"/>
  <c r="R428"/>
  <c r="K428"/>
  <c r="Q428"/>
  <c r="P428" s="1"/>
  <c r="L428"/>
  <c r="J428" s="1"/>
  <c r="Q797"/>
  <c r="M797"/>
  <c r="A797" s="1"/>
  <c r="O832"/>
  <c r="L832"/>
  <c r="J832" s="1"/>
  <c r="K832"/>
  <c r="N832"/>
  <c r="R832"/>
  <c r="Q832"/>
  <c r="M832"/>
  <c r="A832" s="1"/>
  <c r="L376"/>
  <c r="J376" s="1"/>
  <c r="O376"/>
  <c r="N450"/>
  <c r="M450"/>
  <c r="A450" s="1"/>
  <c r="Q450"/>
  <c r="R450"/>
  <c r="O450"/>
  <c r="K450"/>
  <c r="L450"/>
  <c r="J450" s="1"/>
  <c r="R400"/>
  <c r="K400"/>
  <c r="Q413"/>
  <c r="N413"/>
  <c r="R413"/>
  <c r="O413"/>
  <c r="L413"/>
  <c r="J413" s="1"/>
  <c r="M413"/>
  <c r="A413" s="1"/>
  <c r="K413"/>
  <c r="N710"/>
  <c r="O710"/>
  <c r="M830"/>
  <c r="A830" s="1"/>
  <c r="K830"/>
  <c r="L830"/>
  <c r="J830" s="1"/>
  <c r="N830"/>
  <c r="O830"/>
  <c r="Q830"/>
  <c r="R830"/>
  <c r="R543"/>
  <c r="N543"/>
  <c r="K543"/>
  <c r="O543"/>
  <c r="Q543"/>
  <c r="M543"/>
  <c r="A543" s="1"/>
  <c r="L543"/>
  <c r="J543" s="1"/>
  <c r="Q448"/>
  <c r="L448"/>
  <c r="J448" s="1"/>
  <c r="Q732"/>
  <c r="O524"/>
  <c r="Q524"/>
  <c r="N524"/>
  <c r="M524"/>
  <c r="A524" s="1"/>
  <c r="R524"/>
  <c r="L524"/>
  <c r="J524" s="1"/>
  <c r="K524"/>
  <c r="M805"/>
  <c r="A805" s="1"/>
  <c r="M512"/>
  <c r="A512" s="1"/>
  <c r="L512"/>
  <c r="J512" s="1"/>
  <c r="O512"/>
  <c r="N512"/>
  <c r="R512"/>
  <c r="Q512"/>
  <c r="K512"/>
  <c r="Q479"/>
  <c r="O762"/>
  <c r="K762"/>
  <c r="M762"/>
  <c r="A762" s="1"/>
  <c r="L762"/>
  <c r="J762" s="1"/>
  <c r="Q762"/>
  <c r="P762" s="1"/>
  <c r="N762"/>
  <c r="R762"/>
  <c r="Q642"/>
  <c r="L836"/>
  <c r="J836" s="1"/>
  <c r="N836"/>
  <c r="R836"/>
  <c r="Q836"/>
  <c r="K836"/>
  <c r="O836"/>
  <c r="M836"/>
  <c r="A836" s="1"/>
  <c r="K541"/>
  <c r="L792"/>
  <c r="J792" s="1"/>
  <c r="N792"/>
  <c r="M792"/>
  <c r="A792" s="1"/>
  <c r="Q792"/>
  <c r="R792"/>
  <c r="O792"/>
  <c r="K792"/>
  <c r="L552"/>
  <c r="J552" s="1"/>
  <c r="N590"/>
  <c r="R590"/>
  <c r="Q590"/>
  <c r="K590"/>
  <c r="O590"/>
  <c r="L590"/>
  <c r="J590" s="1"/>
  <c r="M590"/>
  <c r="A590" s="1"/>
  <c r="K501"/>
  <c r="O538"/>
  <c r="M538"/>
  <c r="A538" s="1"/>
  <c r="L538"/>
  <c r="J538" s="1"/>
  <c r="Q538"/>
  <c r="R538"/>
  <c r="N538"/>
  <c r="K538"/>
  <c r="L819"/>
  <c r="J819" s="1"/>
  <c r="N624"/>
  <c r="R624"/>
  <c r="M624"/>
  <c r="A624" s="1"/>
  <c r="K624"/>
  <c r="L624"/>
  <c r="J624" s="1"/>
  <c r="Q624"/>
  <c r="O624"/>
  <c r="K336"/>
  <c r="R631"/>
  <c r="N631"/>
  <c r="K631"/>
  <c r="O631"/>
  <c r="Q631"/>
  <c r="M631"/>
  <c r="A631" s="1"/>
  <c r="L631"/>
  <c r="J631" s="1"/>
  <c r="R446"/>
  <c r="M653"/>
  <c r="A653" s="1"/>
  <c r="L653"/>
  <c r="J653" s="1"/>
  <c r="Q653"/>
  <c r="N653"/>
  <c r="R653"/>
  <c r="O653"/>
  <c r="K653"/>
  <c r="Q629"/>
  <c r="Q368"/>
  <c r="L368"/>
  <c r="J368" s="1"/>
  <c r="M368"/>
  <c r="A368" s="1"/>
  <c r="N368"/>
  <c r="R368"/>
  <c r="O368"/>
  <c r="K368"/>
  <c r="Q403"/>
  <c r="M403"/>
  <c r="A403" s="1"/>
  <c r="N403"/>
  <c r="O403"/>
  <c r="K403"/>
  <c r="L403"/>
  <c r="J403" s="1"/>
  <c r="R403"/>
  <c r="O398"/>
  <c r="L398"/>
  <c r="J398" s="1"/>
  <c r="N707"/>
  <c r="K707"/>
  <c r="O707"/>
  <c r="L707"/>
  <c r="J707" s="1"/>
  <c r="M707"/>
  <c r="A707" s="1"/>
  <c r="Q707"/>
  <c r="R707"/>
  <c r="M709"/>
  <c r="A709" s="1"/>
  <c r="R709"/>
  <c r="O736"/>
  <c r="Q736"/>
  <c r="K736"/>
  <c r="M736"/>
  <c r="A736" s="1"/>
  <c r="N736"/>
  <c r="L736"/>
  <c r="J736" s="1"/>
  <c r="R736"/>
  <c r="Q528"/>
  <c r="L528"/>
  <c r="J528" s="1"/>
  <c r="M821"/>
  <c r="A821" s="1"/>
  <c r="Q821"/>
  <c r="R821"/>
  <c r="N821"/>
  <c r="K821"/>
  <c r="O821"/>
  <c r="L821"/>
  <c r="J821" s="1"/>
  <c r="L818"/>
  <c r="J818" s="1"/>
  <c r="K818"/>
  <c r="O483"/>
  <c r="K483"/>
  <c r="M483"/>
  <c r="A483" s="1"/>
  <c r="L483"/>
  <c r="J483" s="1"/>
  <c r="N483"/>
  <c r="Q483"/>
  <c r="R483"/>
  <c r="N770"/>
  <c r="M770"/>
  <c r="A770" s="1"/>
  <c r="M658"/>
  <c r="A658" s="1"/>
  <c r="K658"/>
  <c r="R519"/>
  <c r="N519"/>
  <c r="K519"/>
  <c r="O519"/>
  <c r="L519"/>
  <c r="J519" s="1"/>
  <c r="M519"/>
  <c r="A519" s="1"/>
  <c r="Q519"/>
  <c r="L841"/>
  <c r="J841" s="1"/>
  <c r="O841"/>
  <c r="R639"/>
  <c r="N639"/>
  <c r="K639"/>
  <c r="O639"/>
  <c r="Q639"/>
  <c r="M639"/>
  <c r="A639" s="1"/>
  <c r="L639"/>
  <c r="J639" s="1"/>
  <c r="O756"/>
  <c r="L756"/>
  <c r="J756" s="1"/>
  <c r="M756"/>
  <c r="A756" s="1"/>
  <c r="Q756"/>
  <c r="R756"/>
  <c r="N756"/>
  <c r="K756"/>
  <c r="O637"/>
  <c r="K637"/>
  <c r="O442"/>
  <c r="K442"/>
  <c r="L442"/>
  <c r="J442" s="1"/>
  <c r="N442"/>
  <c r="M442"/>
  <c r="A442" s="1"/>
  <c r="Q442"/>
  <c r="R442"/>
  <c r="O462"/>
  <c r="L462"/>
  <c r="J462" s="1"/>
  <c r="M462"/>
  <c r="N462"/>
  <c r="R462"/>
  <c r="Q462"/>
  <c r="K462"/>
  <c r="K831"/>
  <c r="N497"/>
  <c r="R497"/>
  <c r="O497"/>
  <c r="K497"/>
  <c r="M497"/>
  <c r="A497" s="1"/>
  <c r="L497"/>
  <c r="J497" s="1"/>
  <c r="Q497"/>
  <c r="P497" s="1"/>
  <c r="N607"/>
  <c r="N718"/>
  <c r="K718"/>
  <c r="Q718"/>
  <c r="L718"/>
  <c r="J718" s="1"/>
  <c r="O718"/>
  <c r="M718"/>
  <c r="A718" s="1"/>
  <c r="R718"/>
  <c r="Q644"/>
  <c r="N828"/>
  <c r="K828"/>
  <c r="Q828"/>
  <c r="M828"/>
  <c r="A828" s="1"/>
  <c r="O828"/>
  <c r="L828"/>
  <c r="J828" s="1"/>
  <c r="R828"/>
  <c r="O740"/>
  <c r="N809"/>
  <c r="Q809"/>
  <c r="L809"/>
  <c r="J809" s="1"/>
  <c r="O809"/>
  <c r="K809"/>
  <c r="M809"/>
  <c r="A809" s="1"/>
  <c r="R809"/>
  <c r="Q349"/>
  <c r="Q614"/>
  <c r="M614"/>
  <c r="A614" s="1"/>
  <c r="O614"/>
  <c r="L614"/>
  <c r="J614" s="1"/>
  <c r="R614"/>
  <c r="N614"/>
  <c r="K614"/>
  <c r="N436"/>
  <c r="O573"/>
  <c r="R573"/>
  <c r="M573"/>
  <c r="A573" s="1"/>
  <c r="K573"/>
  <c r="N573"/>
  <c r="L573"/>
  <c r="J573" s="1"/>
  <c r="Q573"/>
  <c r="P573" s="1"/>
  <c r="Q443"/>
  <c r="R611"/>
  <c r="N611"/>
  <c r="M611"/>
  <c r="A611" s="1"/>
  <c r="O611"/>
  <c r="L611"/>
  <c r="J611" s="1"/>
  <c r="K611"/>
  <c r="Q611"/>
  <c r="M777"/>
  <c r="A777" s="1"/>
  <c r="Q469"/>
  <c r="K469"/>
  <c r="O750"/>
  <c r="K750"/>
  <c r="M750"/>
  <c r="A750" s="1"/>
  <c r="L750"/>
  <c r="J750" s="1"/>
  <c r="Q750"/>
  <c r="P750" s="1"/>
  <c r="N750"/>
  <c r="R750"/>
  <c r="Q328"/>
  <c r="L328"/>
  <c r="J328" s="1"/>
  <c r="Q509"/>
  <c r="N509"/>
  <c r="R509"/>
  <c r="O509"/>
  <c r="K509"/>
  <c r="M509"/>
  <c r="A509" s="1"/>
  <c r="L509"/>
  <c r="J509" s="1"/>
  <c r="O659"/>
  <c r="R659"/>
  <c r="M601"/>
  <c r="A601" s="1"/>
  <c r="L601"/>
  <c r="J601" s="1"/>
  <c r="Q601"/>
  <c r="N601"/>
  <c r="R601"/>
  <c r="O601"/>
  <c r="K601"/>
  <c r="L625"/>
  <c r="J625" s="1"/>
  <c r="N625"/>
  <c r="N627"/>
  <c r="K627"/>
  <c r="O627"/>
  <c r="Q627"/>
  <c r="M627"/>
  <c r="A627" s="1"/>
  <c r="L627"/>
  <c r="J627" s="1"/>
  <c r="R627"/>
  <c r="Q791"/>
  <c r="K791"/>
  <c r="O582"/>
  <c r="L582"/>
  <c r="J582" s="1"/>
  <c r="M582"/>
  <c r="A582" s="1"/>
  <c r="N582"/>
  <c r="R582"/>
  <c r="Q582"/>
  <c r="K582"/>
  <c r="Q602"/>
  <c r="M602"/>
  <c r="A602" s="1"/>
  <c r="M507"/>
  <c r="A507" s="1"/>
  <c r="Q507"/>
  <c r="R507"/>
  <c r="N507"/>
  <c r="K507"/>
  <c r="O507"/>
  <c r="L507"/>
  <c r="J507" s="1"/>
  <c r="N537"/>
  <c r="M537"/>
  <c r="A537" s="1"/>
  <c r="N392"/>
  <c r="R392"/>
  <c r="O392"/>
  <c r="K392"/>
  <c r="Q392"/>
  <c r="P392" s="1"/>
  <c r="L392"/>
  <c r="J392" s="1"/>
  <c r="M392"/>
  <c r="A392" s="1"/>
  <c r="R595"/>
  <c r="L595"/>
  <c r="J595" s="1"/>
  <c r="N412"/>
  <c r="O412"/>
  <c r="M412"/>
  <c r="A412" s="1"/>
  <c r="R412"/>
  <c r="K412"/>
  <c r="Q412"/>
  <c r="P412" s="1"/>
  <c r="L412"/>
  <c r="J412" s="1"/>
  <c r="N325"/>
  <c r="M325"/>
  <c r="A325" s="1"/>
  <c r="Q668"/>
  <c r="K668"/>
  <c r="M668"/>
  <c r="A668" s="1"/>
  <c r="L668"/>
  <c r="J668" s="1"/>
  <c r="O668"/>
  <c r="N668"/>
  <c r="R668"/>
  <c r="R420"/>
  <c r="O420"/>
  <c r="M651"/>
  <c r="A651" s="1"/>
  <c r="Q651"/>
  <c r="R651"/>
  <c r="N651"/>
  <c r="K651"/>
  <c r="O651"/>
  <c r="L651"/>
  <c r="J651" s="1"/>
  <c r="Q585"/>
  <c r="K585"/>
  <c r="N560"/>
  <c r="O560"/>
  <c r="Q560"/>
  <c r="R560"/>
  <c r="M560"/>
  <c r="A560" s="1"/>
  <c r="K560"/>
  <c r="L560"/>
  <c r="J560" s="1"/>
  <c r="Q561"/>
  <c r="K561"/>
  <c r="O321"/>
  <c r="Q321"/>
  <c r="M321"/>
  <c r="A321" s="1"/>
  <c r="L321"/>
  <c r="J321" s="1"/>
  <c r="R321"/>
  <c r="N321"/>
  <c r="K321"/>
  <c r="M619"/>
  <c r="A619" s="1"/>
  <c r="L619"/>
  <c r="J619" s="1"/>
  <c r="R619"/>
  <c r="N619"/>
  <c r="K619"/>
  <c r="O619"/>
  <c r="Q619"/>
  <c r="K616"/>
  <c r="N787"/>
  <c r="L787"/>
  <c r="J787" s="1"/>
  <c r="Q787"/>
  <c r="O787"/>
  <c r="R787"/>
  <c r="M787"/>
  <c r="A787" s="1"/>
  <c r="K787"/>
  <c r="O388"/>
  <c r="M356"/>
  <c r="A356" s="1"/>
  <c r="N356"/>
  <c r="R356"/>
  <c r="O356"/>
  <c r="K356"/>
  <c r="Q356"/>
  <c r="L356"/>
  <c r="J356" s="1"/>
  <c r="M666"/>
  <c r="A666" s="1"/>
  <c r="Q533"/>
  <c r="N533"/>
  <c r="R533"/>
  <c r="O533"/>
  <c r="K533"/>
  <c r="M533"/>
  <c r="A533" s="1"/>
  <c r="L533"/>
  <c r="J533" s="1"/>
  <c r="Q759"/>
  <c r="Q804"/>
  <c r="K804"/>
  <c r="L804"/>
  <c r="J804" s="1"/>
  <c r="R804"/>
  <c r="M804"/>
  <c r="A804" s="1"/>
  <c r="O804"/>
  <c r="N804"/>
  <c r="M570"/>
  <c r="A570" s="1"/>
  <c r="R471"/>
  <c r="O471"/>
  <c r="K471"/>
  <c r="M471"/>
  <c r="A471" s="1"/>
  <c r="L471"/>
  <c r="J471" s="1"/>
  <c r="N471"/>
  <c r="Q471"/>
  <c r="L516"/>
  <c r="J516" s="1"/>
  <c r="Q641"/>
  <c r="M641"/>
  <c r="A641" s="1"/>
  <c r="N641"/>
  <c r="O641"/>
  <c r="K641"/>
  <c r="L641"/>
  <c r="J641" s="1"/>
  <c r="R641"/>
  <c r="O380"/>
  <c r="O655"/>
  <c r="L655"/>
  <c r="J655" s="1"/>
  <c r="M655"/>
  <c r="A655" s="1"/>
  <c r="Q655"/>
  <c r="R655"/>
  <c r="N655"/>
  <c r="K655"/>
  <c r="M824"/>
  <c r="A824" s="1"/>
  <c r="N337"/>
  <c r="M337"/>
  <c r="A337" s="1"/>
  <c r="M820"/>
  <c r="A820" s="1"/>
  <c r="O820"/>
  <c r="N820"/>
  <c r="Q820"/>
  <c r="P820" s="1"/>
  <c r="K820"/>
  <c r="L820"/>
  <c r="J820" s="1"/>
  <c r="R820"/>
  <c r="R362"/>
  <c r="L362"/>
  <c r="J362" s="1"/>
  <c r="O364"/>
  <c r="K364"/>
  <c r="Q364"/>
  <c r="P364" s="1"/>
  <c r="L364"/>
  <c r="J364" s="1"/>
  <c r="M364"/>
  <c r="A364" s="1"/>
  <c r="N364"/>
  <c r="R364"/>
  <c r="K793"/>
  <c r="N793"/>
  <c r="N584"/>
  <c r="O584"/>
  <c r="Q584"/>
  <c r="K584"/>
  <c r="M584"/>
  <c r="A584" s="1"/>
  <c r="R584"/>
  <c r="L584"/>
  <c r="J584" s="1"/>
  <c r="O402"/>
  <c r="R402"/>
  <c r="M500"/>
  <c r="A500" s="1"/>
  <c r="L500"/>
  <c r="J500" s="1"/>
  <c r="O500"/>
  <c r="N500"/>
  <c r="R500"/>
  <c r="Q500"/>
  <c r="K500"/>
  <c r="M727"/>
  <c r="A727" s="1"/>
  <c r="K727"/>
  <c r="N613"/>
  <c r="R613"/>
  <c r="O613"/>
  <c r="K613"/>
  <c r="M613"/>
  <c r="A613" s="1"/>
  <c r="L613"/>
  <c r="J613" s="1"/>
  <c r="Q613"/>
  <c r="P613" s="1"/>
  <c r="M374"/>
  <c r="A374" s="1"/>
  <c r="K374"/>
  <c r="N330"/>
  <c r="K330"/>
  <c r="Q330"/>
  <c r="O330"/>
  <c r="L330"/>
  <c r="J330" s="1"/>
  <c r="R330"/>
  <c r="M330"/>
  <c r="A330" s="1"/>
  <c r="Q474"/>
  <c r="R474"/>
  <c r="Q327"/>
  <c r="L327"/>
  <c r="J327" s="1"/>
  <c r="M327"/>
  <c r="A327" s="1"/>
  <c r="N327"/>
  <c r="R327"/>
  <c r="O327"/>
  <c r="K327"/>
  <c r="Q334"/>
  <c r="M334"/>
  <c r="A334" s="1"/>
  <c r="M675"/>
  <c r="A675" s="1"/>
  <c r="L675"/>
  <c r="J675" s="1"/>
  <c r="N675"/>
  <c r="Q675"/>
  <c r="R675"/>
  <c r="O675"/>
  <c r="K675"/>
  <c r="R827"/>
  <c r="L827"/>
  <c r="J827" s="1"/>
  <c r="R626"/>
  <c r="M626"/>
  <c r="A626" s="1"/>
  <c r="K626"/>
  <c r="Q626"/>
  <c r="L626"/>
  <c r="J626" s="1"/>
  <c r="O626"/>
  <c r="N626"/>
  <c r="O323"/>
  <c r="K323"/>
  <c r="O789"/>
  <c r="L789"/>
  <c r="J789" s="1"/>
  <c r="K789"/>
  <c r="N789"/>
  <c r="R789"/>
  <c r="Q789"/>
  <c r="M789"/>
  <c r="A789" s="1"/>
  <c r="N719"/>
  <c r="M719"/>
  <c r="A719" s="1"/>
  <c r="R361"/>
  <c r="Q361"/>
  <c r="M361"/>
  <c r="A361" s="1"/>
  <c r="N361"/>
  <c r="K361"/>
  <c r="O361"/>
  <c r="L361"/>
  <c r="J361" s="1"/>
  <c r="R743"/>
  <c r="O743"/>
  <c r="R535"/>
  <c r="N535"/>
  <c r="K535"/>
  <c r="O535"/>
  <c r="L535"/>
  <c r="J535" s="1"/>
  <c r="M535"/>
  <c r="A535" s="1"/>
  <c r="Q535"/>
  <c r="N534"/>
  <c r="M534"/>
  <c r="A534" s="1"/>
  <c r="Q534"/>
  <c r="R534"/>
  <c r="K534"/>
  <c r="O534"/>
  <c r="L534"/>
  <c r="J534" s="1"/>
  <c r="K815"/>
  <c r="Q396"/>
  <c r="R396"/>
  <c r="O396"/>
  <c r="K396"/>
  <c r="L396"/>
  <c r="J396" s="1"/>
  <c r="N396"/>
  <c r="M396"/>
  <c r="A396" s="1"/>
  <c r="Q604"/>
  <c r="N712"/>
  <c r="R712"/>
  <c r="Q712"/>
  <c r="O712"/>
  <c r="M712"/>
  <c r="A712" s="1"/>
  <c r="K712"/>
  <c r="L712"/>
  <c r="J712" s="1"/>
  <c r="M579"/>
  <c r="A579" s="1"/>
  <c r="N544"/>
  <c r="R544"/>
  <c r="O544"/>
  <c r="L544"/>
  <c r="J544" s="1"/>
  <c r="M544"/>
  <c r="A544" s="1"/>
  <c r="K544"/>
  <c r="Q544"/>
  <c r="P544" s="1"/>
  <c r="N650"/>
  <c r="M378"/>
  <c r="A378" s="1"/>
  <c r="Q378"/>
  <c r="R378"/>
  <c r="N378"/>
  <c r="K378"/>
  <c r="O378"/>
  <c r="L378"/>
  <c r="J378" s="1"/>
  <c r="Q338"/>
  <c r="Q833"/>
  <c r="K833"/>
  <c r="O833"/>
  <c r="L833"/>
  <c r="J833" s="1"/>
  <c r="M833"/>
  <c r="A833" s="1"/>
  <c r="N833"/>
  <c r="R833"/>
  <c r="N593"/>
  <c r="Q829"/>
  <c r="K829"/>
  <c r="O829"/>
  <c r="L829"/>
  <c r="J829" s="1"/>
  <c r="M829"/>
  <c r="A829" s="1"/>
  <c r="N829"/>
  <c r="R829"/>
  <c r="L679"/>
  <c r="J679" s="1"/>
  <c r="O726"/>
  <c r="K726"/>
  <c r="L726"/>
  <c r="J726" s="1"/>
  <c r="Q726"/>
  <c r="M726"/>
  <c r="A726" s="1"/>
  <c r="N726"/>
  <c r="R726"/>
  <c r="M465"/>
  <c r="A465" s="1"/>
  <c r="N714"/>
  <c r="R714"/>
  <c r="Q714"/>
  <c r="K714"/>
  <c r="O714"/>
  <c r="L714"/>
  <c r="J714" s="1"/>
  <c r="M714"/>
  <c r="A714" s="1"/>
  <c r="Q699"/>
  <c r="R738"/>
  <c r="Q738"/>
  <c r="K738"/>
  <c r="N738"/>
  <c r="M738"/>
  <c r="A738" s="1"/>
  <c r="O738"/>
  <c r="L738"/>
  <c r="J738" s="1"/>
  <c r="K530"/>
  <c r="M440"/>
  <c r="A440" s="1"/>
  <c r="K440"/>
  <c r="L440"/>
  <c r="J440" s="1"/>
  <c r="N440"/>
  <c r="O440"/>
  <c r="Q440"/>
  <c r="R440"/>
  <c r="M691"/>
  <c r="A691" s="1"/>
  <c r="O485"/>
  <c r="K485"/>
  <c r="M485"/>
  <c r="A485" s="1"/>
  <c r="L485"/>
  <c r="J485" s="1"/>
  <c r="Q485"/>
  <c r="P485" s="1"/>
  <c r="N485"/>
  <c r="R485"/>
  <c r="K704"/>
  <c r="O665"/>
  <c r="Q665"/>
  <c r="Q729"/>
  <c r="N729"/>
  <c r="R729"/>
  <c r="O729"/>
  <c r="K729"/>
  <c r="M729"/>
  <c r="A729" s="1"/>
  <c r="L729"/>
  <c r="J729" s="1"/>
  <c r="R775"/>
  <c r="L775"/>
  <c r="J775" s="1"/>
  <c r="K422"/>
  <c r="N422"/>
  <c r="M422"/>
  <c r="A422" s="1"/>
  <c r="Q422"/>
  <c r="R422"/>
  <c r="O422"/>
  <c r="L422"/>
  <c r="J422" s="1"/>
  <c r="M849"/>
  <c r="A849" s="1"/>
  <c r="K849"/>
  <c r="N476"/>
  <c r="O476"/>
  <c r="Q476"/>
  <c r="R476"/>
  <c r="M476"/>
  <c r="A476" s="1"/>
  <c r="K476"/>
  <c r="L476"/>
  <c r="J476" s="1"/>
  <c r="Q521"/>
  <c r="K521"/>
  <c r="M557"/>
  <c r="A557" s="1"/>
  <c r="L557"/>
  <c r="J557" s="1"/>
  <c r="Q557"/>
  <c r="N557"/>
  <c r="R557"/>
  <c r="O557"/>
  <c r="K557"/>
  <c r="R366"/>
  <c r="Q366"/>
  <c r="N406"/>
  <c r="K406"/>
  <c r="Q406"/>
  <c r="L406"/>
  <c r="J406" s="1"/>
  <c r="M406"/>
  <c r="A406" s="1"/>
  <c r="R406"/>
  <c r="O406"/>
  <c r="O790"/>
  <c r="L790"/>
  <c r="J790" s="1"/>
  <c r="O817"/>
  <c r="K817"/>
  <c r="R817"/>
  <c r="M817"/>
  <c r="A817" s="1"/>
  <c r="N817"/>
  <c r="L817"/>
  <c r="J817" s="1"/>
  <c r="Q817"/>
  <c r="P817" s="1"/>
  <c r="M622"/>
  <c r="A622" s="1"/>
  <c r="K622"/>
  <c r="R318"/>
  <c r="Q318"/>
  <c r="O405"/>
  <c r="L405"/>
  <c r="J405" s="1"/>
  <c r="M405"/>
  <c r="A405" s="1"/>
  <c r="Q405"/>
  <c r="R405"/>
  <c r="N405"/>
  <c r="K405"/>
  <c r="L536"/>
  <c r="J536" s="1"/>
  <c r="M536"/>
  <c r="A536" s="1"/>
  <c r="O581"/>
  <c r="R581"/>
  <c r="M581"/>
  <c r="A581" s="1"/>
  <c r="K581"/>
  <c r="N581"/>
  <c r="L581"/>
  <c r="J581" s="1"/>
  <c r="Q581"/>
  <c r="P581" s="1"/>
  <c r="L452"/>
  <c r="J452" s="1"/>
  <c r="N452"/>
  <c r="O452"/>
  <c r="Q452"/>
  <c r="R452"/>
  <c r="M452"/>
  <c r="A452" s="1"/>
  <c r="K452"/>
  <c r="M391"/>
  <c r="A391" s="1"/>
  <c r="K391"/>
  <c r="O391"/>
  <c r="O690"/>
  <c r="M690"/>
  <c r="A690" s="1"/>
  <c r="K690"/>
  <c r="N690"/>
  <c r="R690"/>
  <c r="Q690"/>
  <c r="L690"/>
  <c r="J690" s="1"/>
  <c r="Q692"/>
  <c r="M692"/>
  <c r="A692" s="1"/>
  <c r="L692"/>
  <c r="J692" s="1"/>
  <c r="R692"/>
  <c r="R781"/>
  <c r="L781"/>
  <c r="J781" s="1"/>
  <c r="Q781"/>
  <c r="O781"/>
  <c r="N781"/>
  <c r="M781"/>
  <c r="A781" s="1"/>
  <c r="K781"/>
  <c r="O711"/>
  <c r="M711"/>
  <c r="A711" s="1"/>
  <c r="R711"/>
  <c r="K711"/>
  <c r="R350"/>
  <c r="N350"/>
  <c r="K350"/>
  <c r="O350"/>
  <c r="Q350"/>
  <c r="M350"/>
  <c r="A350" s="1"/>
  <c r="L350"/>
  <c r="J350" s="1"/>
  <c r="N352"/>
  <c r="O352"/>
  <c r="M352"/>
  <c r="A352" s="1"/>
  <c r="Q352"/>
  <c r="P352" s="1"/>
  <c r="R840"/>
  <c r="K840"/>
  <c r="N840"/>
  <c r="O379"/>
  <c r="N379"/>
  <c r="M379"/>
  <c r="A379" s="1"/>
  <c r="R379"/>
  <c r="K379"/>
  <c r="Q379"/>
  <c r="L379"/>
  <c r="J379" s="1"/>
  <c r="K372"/>
  <c r="L372"/>
  <c r="J372" s="1"/>
  <c r="N372"/>
  <c r="R494"/>
  <c r="N494"/>
  <c r="K494"/>
  <c r="Q494"/>
  <c r="M494"/>
  <c r="A494" s="1"/>
  <c r="O494"/>
  <c r="L494"/>
  <c r="J494" s="1"/>
  <c r="L515"/>
  <c r="J515" s="1"/>
  <c r="N515"/>
  <c r="O515"/>
  <c r="N837"/>
  <c r="R837"/>
  <c r="Q837"/>
  <c r="K837"/>
  <c r="O837"/>
  <c r="L837"/>
  <c r="J837" s="1"/>
  <c r="M837"/>
  <c r="A837" s="1"/>
  <c r="N322"/>
  <c r="Q322"/>
  <c r="M322"/>
  <c r="A322" s="1"/>
  <c r="N331"/>
  <c r="R331"/>
  <c r="O331"/>
  <c r="M331"/>
  <c r="A331" s="1"/>
  <c r="Q331"/>
  <c r="P331" s="1"/>
  <c r="L331"/>
  <c r="J331" s="1"/>
  <c r="K331"/>
  <c r="Q609"/>
  <c r="N609"/>
  <c r="R609"/>
  <c r="O609"/>
  <c r="K609"/>
  <c r="M609"/>
  <c r="A609" s="1"/>
  <c r="L609"/>
  <c r="J609" s="1"/>
  <c r="M638"/>
  <c r="A638" s="1"/>
  <c r="R638"/>
  <c r="K638"/>
  <c r="L638"/>
  <c r="J638" s="1"/>
  <c r="M432"/>
  <c r="A432" s="1"/>
  <c r="L432"/>
  <c r="J432" s="1"/>
  <c r="K432"/>
  <c r="Q432"/>
  <c r="O432"/>
  <c r="N432"/>
  <c r="R432"/>
  <c r="O723"/>
  <c r="K723"/>
  <c r="R723"/>
  <c r="M723"/>
  <c r="A723" s="1"/>
  <c r="M776"/>
  <c r="A776" s="1"/>
  <c r="N776"/>
  <c r="R776"/>
  <c r="Q776"/>
  <c r="K776"/>
  <c r="O776"/>
  <c r="L776"/>
  <c r="J776" s="1"/>
  <c r="Q373"/>
  <c r="N373"/>
  <c r="O373"/>
  <c r="L373"/>
  <c r="J373" s="1"/>
  <c r="N439"/>
  <c r="K439"/>
  <c r="O439"/>
  <c r="L439"/>
  <c r="J439" s="1"/>
  <c r="M439"/>
  <c r="A439" s="1"/>
  <c r="Q439"/>
  <c r="R439"/>
  <c r="O470"/>
  <c r="L470"/>
  <c r="J470" s="1"/>
  <c r="M470"/>
  <c r="A470" s="1"/>
  <c r="R470"/>
  <c r="R662"/>
  <c r="N662"/>
  <c r="K662"/>
  <c r="Q662"/>
  <c r="M662"/>
  <c r="A662" s="1"/>
  <c r="O662"/>
  <c r="L662"/>
  <c r="J662" s="1"/>
  <c r="O553"/>
  <c r="M553"/>
  <c r="A553" s="1"/>
  <c r="Q553"/>
  <c r="P553" s="1"/>
  <c r="R553"/>
  <c r="K785"/>
  <c r="O785"/>
  <c r="R785"/>
  <c r="M785"/>
  <c r="A785" s="1"/>
  <c r="Q785"/>
  <c r="L785"/>
  <c r="J785" s="1"/>
  <c r="N785"/>
  <c r="N648"/>
  <c r="Q648"/>
  <c r="M648"/>
  <c r="A648" s="1"/>
  <c r="L648"/>
  <c r="J648" s="1"/>
  <c r="O319"/>
  <c r="K319"/>
  <c r="L319"/>
  <c r="J319" s="1"/>
  <c r="R319"/>
  <c r="M319"/>
  <c r="A319" s="1"/>
  <c r="Q319"/>
  <c r="N319"/>
  <c r="Q438"/>
  <c r="L438"/>
  <c r="J438" s="1"/>
  <c r="R438"/>
  <c r="N438"/>
  <c r="M531"/>
  <c r="A531" s="1"/>
  <c r="L531"/>
  <c r="J531" s="1"/>
  <c r="R531"/>
  <c r="N531"/>
  <c r="K531"/>
  <c r="O531"/>
  <c r="Q531"/>
  <c r="N397"/>
  <c r="R397"/>
  <c r="M397"/>
  <c r="A397" s="1"/>
  <c r="O397"/>
  <c r="Q694"/>
  <c r="K694"/>
  <c r="R694"/>
  <c r="L694"/>
  <c r="J694" s="1"/>
  <c r="M694"/>
  <c r="A694" s="1"/>
  <c r="N694"/>
  <c r="O694"/>
  <c r="O335"/>
  <c r="Q335"/>
  <c r="M335"/>
  <c r="A335" s="1"/>
  <c r="R335"/>
  <c r="N744"/>
  <c r="Q744"/>
  <c r="K744"/>
  <c r="M744"/>
  <c r="A744" s="1"/>
  <c r="L744"/>
  <c r="J744" s="1"/>
  <c r="O744"/>
  <c r="R744"/>
  <c r="N708"/>
  <c r="Q708"/>
  <c r="M708"/>
  <c r="A708" s="1"/>
  <c r="O708"/>
  <c r="O389"/>
  <c r="K389"/>
  <c r="R389"/>
  <c r="Q389"/>
  <c r="L389"/>
  <c r="J389" s="1"/>
  <c r="N389"/>
  <c r="M389"/>
  <c r="A389" s="1"/>
  <c r="O459"/>
  <c r="M459"/>
  <c r="A459" s="1"/>
  <c r="R459"/>
  <c r="K459"/>
  <c r="K414"/>
  <c r="N414"/>
  <c r="M414"/>
  <c r="A414" s="1"/>
  <c r="Q414"/>
  <c r="R414"/>
  <c r="O414"/>
  <c r="L414"/>
  <c r="J414" s="1"/>
  <c r="N460"/>
  <c r="Q460"/>
  <c r="M460"/>
  <c r="A460" s="1"/>
  <c r="O460"/>
  <c r="M846"/>
  <c r="A846" s="1"/>
  <c r="K846"/>
  <c r="L846"/>
  <c r="J846" s="1"/>
  <c r="N846"/>
  <c r="O846"/>
  <c r="Q846"/>
  <c r="R846"/>
  <c r="O426"/>
  <c r="L426"/>
  <c r="J426" s="1"/>
  <c r="K426"/>
  <c r="M426"/>
  <c r="A426" s="1"/>
  <c r="N426"/>
  <c r="Q426"/>
  <c r="R426"/>
  <c r="O473"/>
  <c r="M473"/>
  <c r="A473" s="1"/>
  <c r="Q473"/>
  <c r="P473" s="1"/>
  <c r="N518"/>
  <c r="R518"/>
  <c r="O518"/>
  <c r="K518"/>
  <c r="L518"/>
  <c r="J518" s="1"/>
  <c r="Q518"/>
  <c r="M518"/>
  <c r="A518" s="1"/>
  <c r="L779"/>
  <c r="J779" s="1"/>
  <c r="O779"/>
  <c r="M779"/>
  <c r="A779" s="1"/>
  <c r="M496"/>
  <c r="A496" s="1"/>
  <c r="K496"/>
  <c r="L496"/>
  <c r="J496" s="1"/>
  <c r="N496"/>
  <c r="R496"/>
  <c r="Q496"/>
  <c r="O496"/>
  <c r="K667"/>
  <c r="L667"/>
  <c r="J667" s="1"/>
  <c r="Q667"/>
  <c r="N758"/>
  <c r="R758"/>
  <c r="O758"/>
  <c r="K758"/>
  <c r="M758"/>
  <c r="A758" s="1"/>
  <c r="L758"/>
  <c r="J758" s="1"/>
  <c r="Q758"/>
  <c r="P758" s="1"/>
  <c r="O395"/>
  <c r="K395"/>
  <c r="M395"/>
  <c r="A395" s="1"/>
  <c r="L395"/>
  <c r="J395" s="1"/>
  <c r="Q395"/>
  <c r="P395" s="1"/>
  <c r="N395"/>
  <c r="R395"/>
  <c r="Q717"/>
  <c r="R717"/>
  <c r="K717"/>
  <c r="L717"/>
  <c r="J717" s="1"/>
  <c r="R586"/>
  <c r="N586"/>
  <c r="K586"/>
  <c r="Q586"/>
  <c r="M586"/>
  <c r="A586" s="1"/>
  <c r="O586"/>
  <c r="L586"/>
  <c r="J586" s="1"/>
  <c r="O410"/>
  <c r="K410"/>
  <c r="N410"/>
  <c r="R410"/>
  <c r="M672"/>
  <c r="A672" s="1"/>
  <c r="L672"/>
  <c r="J672" s="1"/>
  <c r="O672"/>
  <c r="N672"/>
  <c r="R672"/>
  <c r="Q672"/>
  <c r="K672"/>
  <c r="O795"/>
  <c r="M795"/>
  <c r="A795" s="1"/>
  <c r="N795"/>
  <c r="Q795"/>
  <c r="Q839"/>
  <c r="N839"/>
  <c r="R839"/>
  <c r="O839"/>
  <c r="K839"/>
  <c r="M839"/>
  <c r="A839" s="1"/>
  <c r="L839"/>
  <c r="J839" s="1"/>
  <c r="M610"/>
  <c r="A610" s="1"/>
  <c r="R610"/>
  <c r="K610"/>
  <c r="L610"/>
  <c r="J610" s="1"/>
  <c r="K449"/>
  <c r="L449"/>
  <c r="J449" s="1"/>
  <c r="N449"/>
  <c r="Q706"/>
  <c r="O706"/>
  <c r="L706"/>
  <c r="J706" s="1"/>
  <c r="M706"/>
  <c r="A706" s="1"/>
  <c r="O687"/>
  <c r="K687"/>
  <c r="M687"/>
  <c r="A687" s="1"/>
  <c r="L687"/>
  <c r="J687" s="1"/>
  <c r="N687"/>
  <c r="Q687"/>
  <c r="R687"/>
  <c r="M778"/>
  <c r="A778" s="1"/>
  <c r="K778"/>
  <c r="Q778"/>
  <c r="N778"/>
  <c r="L778"/>
  <c r="J778" s="1"/>
  <c r="O778"/>
  <c r="R778"/>
  <c r="Q503"/>
  <c r="L503"/>
  <c r="J503" s="1"/>
  <c r="N503"/>
  <c r="O434"/>
  <c r="R434"/>
  <c r="K434"/>
  <c r="M434"/>
  <c r="A434" s="1"/>
  <c r="L434"/>
  <c r="J434" s="1"/>
  <c r="Q434"/>
  <c r="N434"/>
  <c r="M558"/>
  <c r="A558" s="1"/>
  <c r="N558"/>
  <c r="Q558"/>
  <c r="Q803"/>
  <c r="N803"/>
  <c r="R803"/>
  <c r="O803"/>
  <c r="K803"/>
  <c r="M803"/>
  <c r="A803" s="1"/>
  <c r="L803"/>
  <c r="J803" s="1"/>
  <c r="N498"/>
  <c r="Q498"/>
  <c r="O498"/>
  <c r="N680"/>
  <c r="O680"/>
  <c r="Q680"/>
  <c r="K680"/>
  <c r="M680"/>
  <c r="A680" s="1"/>
  <c r="R680"/>
  <c r="L680"/>
  <c r="J680" s="1"/>
  <c r="O640"/>
  <c r="Q640"/>
  <c r="R640"/>
  <c r="N640"/>
  <c r="K640"/>
  <c r="M640"/>
  <c r="A640" s="1"/>
  <c r="L640"/>
  <c r="J640" s="1"/>
  <c r="N635"/>
  <c r="O635"/>
  <c r="M635"/>
  <c r="A635" s="1"/>
  <c r="R635"/>
  <c r="R427"/>
  <c r="N427"/>
  <c r="L427"/>
  <c r="J427" s="1"/>
  <c r="O427"/>
  <c r="Q427"/>
  <c r="M427"/>
  <c r="A427" s="1"/>
  <c r="K427"/>
  <c r="Q689"/>
  <c r="R689"/>
  <c r="K689"/>
  <c r="L689"/>
  <c r="J689" s="1"/>
  <c r="Q357"/>
  <c r="L357"/>
  <c r="J357" s="1"/>
  <c r="N357"/>
  <c r="M357"/>
  <c r="A357" s="1"/>
  <c r="O357"/>
  <c r="K357"/>
  <c r="R357"/>
  <c r="P795" l="1"/>
  <c r="P665"/>
  <c r="O486"/>
  <c r="L486"/>
  <c r="J486" s="1"/>
  <c r="M486"/>
  <c r="A486" s="1"/>
  <c r="R486"/>
  <c r="R739"/>
  <c r="M739"/>
  <c r="A739" s="1"/>
  <c r="L739"/>
  <c r="J739" s="1"/>
  <c r="Q739"/>
  <c r="R844"/>
  <c r="K844"/>
  <c r="M844"/>
  <c r="A844" s="1"/>
  <c r="K326"/>
  <c r="R326"/>
  <c r="N326"/>
  <c r="K724"/>
  <c r="Q724"/>
  <c r="M724"/>
  <c r="A724" s="1"/>
  <c r="L510"/>
  <c r="J510" s="1"/>
  <c r="M510"/>
  <c r="A510" s="1"/>
  <c r="O510"/>
  <c r="N510"/>
  <c r="L654"/>
  <c r="J654" s="1"/>
  <c r="M654"/>
  <c r="A654" s="1"/>
  <c r="N654"/>
  <c r="Q654"/>
  <c r="R654"/>
  <c r="K451"/>
  <c r="L451"/>
  <c r="J451" s="1"/>
  <c r="Q451"/>
  <c r="O451"/>
  <c r="R451"/>
  <c r="Q430"/>
  <c r="O430"/>
  <c r="K430"/>
  <c r="L430"/>
  <c r="J430" s="1"/>
  <c r="M430"/>
  <c r="A430" s="1"/>
  <c r="N430"/>
  <c r="R683"/>
  <c r="K683"/>
  <c r="Q683"/>
  <c r="L683"/>
  <c r="J683" s="1"/>
  <c r="M683"/>
  <c r="A683" s="1"/>
  <c r="L333"/>
  <c r="J333" s="1"/>
  <c r="Q333"/>
  <c r="N333"/>
  <c r="M333"/>
  <c r="A333" s="1"/>
  <c r="K333"/>
  <c r="M657"/>
  <c r="A657" s="1"/>
  <c r="Q657"/>
  <c r="R657"/>
  <c r="K657"/>
  <c r="L657"/>
  <c r="J657" s="1"/>
  <c r="O657"/>
  <c r="O404"/>
  <c r="L404"/>
  <c r="J404" s="1"/>
  <c r="M404"/>
  <c r="A404" s="1"/>
  <c r="R404"/>
  <c r="K404"/>
  <c r="Q404"/>
  <c r="M652"/>
  <c r="A652" s="1"/>
  <c r="O652"/>
  <c r="L652"/>
  <c r="J652" s="1"/>
  <c r="R652"/>
  <c r="K652"/>
  <c r="Q652"/>
  <c r="Q363"/>
  <c r="O363"/>
  <c r="M363"/>
  <c r="A363" s="1"/>
  <c r="K363"/>
  <c r="N363"/>
  <c r="O822"/>
  <c r="R822"/>
  <c r="K822"/>
  <c r="Q822"/>
  <c r="L822"/>
  <c r="J822" s="1"/>
  <c r="L603"/>
  <c r="J603" s="1"/>
  <c r="Q603"/>
  <c r="N603"/>
  <c r="O603"/>
  <c r="R603"/>
  <c r="O612"/>
  <c r="R612"/>
  <c r="K612"/>
  <c r="Q612"/>
  <c r="L612"/>
  <c r="J612" s="1"/>
  <c r="M784"/>
  <c r="A784" s="1"/>
  <c r="R784"/>
  <c r="K784"/>
  <c r="L784"/>
  <c r="J784" s="1"/>
  <c r="N784"/>
  <c r="O784"/>
  <c r="N324"/>
  <c r="Q324"/>
  <c r="O324"/>
  <c r="L324"/>
  <c r="J324" s="1"/>
  <c r="R324"/>
  <c r="K324"/>
  <c r="N369"/>
  <c r="O369"/>
  <c r="R369"/>
  <c r="M369"/>
  <c r="A369" s="1"/>
  <c r="L369"/>
  <c r="J369" s="1"/>
  <c r="Q369"/>
  <c r="O608"/>
  <c r="R608"/>
  <c r="K608"/>
  <c r="N608"/>
  <c r="M608"/>
  <c r="A608" s="1"/>
  <c r="O484"/>
  <c r="R484"/>
  <c r="K484"/>
  <c r="Q484"/>
  <c r="L484"/>
  <c r="J484" s="1"/>
  <c r="L394"/>
  <c r="J394" s="1"/>
  <c r="O394"/>
  <c r="R394"/>
  <c r="N394"/>
  <c r="M394"/>
  <c r="R358"/>
  <c r="K358"/>
  <c r="Q358"/>
  <c r="L358"/>
  <c r="J358" s="1"/>
  <c r="O358"/>
  <c r="L656"/>
  <c r="J656" s="1"/>
  <c r="O656"/>
  <c r="R656"/>
  <c r="K656"/>
  <c r="N656"/>
  <c r="M656"/>
  <c r="A656" s="1"/>
  <c r="R843"/>
  <c r="K843"/>
  <c r="L843"/>
  <c r="J843" s="1"/>
  <c r="N843"/>
  <c r="M843"/>
  <c r="A843" s="1"/>
  <c r="M813"/>
  <c r="A813" s="1"/>
  <c r="Q813"/>
  <c r="K813"/>
  <c r="O813"/>
  <c r="N813"/>
  <c r="M456"/>
  <c r="A456" s="1"/>
  <c r="Q456"/>
  <c r="O456"/>
  <c r="R456"/>
  <c r="N456"/>
  <c r="K649"/>
  <c r="L649"/>
  <c r="J649" s="1"/>
  <c r="N649"/>
  <c r="O649"/>
  <c r="Q649"/>
  <c r="P649" s="1"/>
  <c r="L466"/>
  <c r="J466" s="1"/>
  <c r="R466"/>
  <c r="K466"/>
  <c r="M466"/>
  <c r="A466" s="1"/>
  <c r="Q466"/>
  <c r="K571"/>
  <c r="Q571"/>
  <c r="L571"/>
  <c r="J571" s="1"/>
  <c r="N571"/>
  <c r="O571"/>
  <c r="R571"/>
  <c r="M807"/>
  <c r="A807" s="1"/>
  <c r="Q807"/>
  <c r="R807"/>
  <c r="K807"/>
  <c r="L807"/>
  <c r="J807" s="1"/>
  <c r="O807"/>
  <c r="Q540"/>
  <c r="K540"/>
  <c r="O540"/>
  <c r="M540"/>
  <c r="L540"/>
  <c r="J540" s="1"/>
  <c r="N540"/>
  <c r="M547"/>
  <c r="A547" s="1"/>
  <c r="R547"/>
  <c r="K547"/>
  <c r="L547"/>
  <c r="J547" s="1"/>
  <c r="N547"/>
  <c r="Q727"/>
  <c r="N727"/>
  <c r="R727"/>
  <c r="N402"/>
  <c r="Q402"/>
  <c r="M402"/>
  <c r="A402" s="1"/>
  <c r="R793"/>
  <c r="M793"/>
  <c r="A793" s="1"/>
  <c r="Q793"/>
  <c r="Q362"/>
  <c r="N362"/>
  <c r="O362"/>
  <c r="K337"/>
  <c r="L337"/>
  <c r="J337" s="1"/>
  <c r="Q337"/>
  <c r="Q824"/>
  <c r="O824"/>
  <c r="L824"/>
  <c r="J824" s="1"/>
  <c r="R824"/>
  <c r="M380"/>
  <c r="A380" s="1"/>
  <c r="R380"/>
  <c r="K380"/>
  <c r="L380"/>
  <c r="J380" s="1"/>
  <c r="M516"/>
  <c r="A516" s="1"/>
  <c r="N516"/>
  <c r="O516"/>
  <c r="R516"/>
  <c r="Q570"/>
  <c r="O570"/>
  <c r="R570"/>
  <c r="K570"/>
  <c r="R759"/>
  <c r="K759"/>
  <c r="L759"/>
  <c r="J759" s="1"/>
  <c r="M759"/>
  <c r="A759" s="1"/>
  <c r="N666"/>
  <c r="Q666"/>
  <c r="O666"/>
  <c r="K666"/>
  <c r="M388"/>
  <c r="A388" s="1"/>
  <c r="R388"/>
  <c r="K388"/>
  <c r="L388"/>
  <c r="J388" s="1"/>
  <c r="Q616"/>
  <c r="M616"/>
  <c r="A616" s="1"/>
  <c r="L616"/>
  <c r="J616" s="1"/>
  <c r="O616"/>
  <c r="L561"/>
  <c r="J561" s="1"/>
  <c r="N561"/>
  <c r="O561"/>
  <c r="O585"/>
  <c r="M585"/>
  <c r="A585" s="1"/>
  <c r="N585"/>
  <c r="Q420"/>
  <c r="N420"/>
  <c r="M420"/>
  <c r="A420" s="1"/>
  <c r="K325"/>
  <c r="R325"/>
  <c r="Q325"/>
  <c r="Q595"/>
  <c r="N595"/>
  <c r="O595"/>
  <c r="R537"/>
  <c r="K537"/>
  <c r="L537"/>
  <c r="J537" s="1"/>
  <c r="R602"/>
  <c r="K602"/>
  <c r="L602"/>
  <c r="J602" s="1"/>
  <c r="O791"/>
  <c r="M791"/>
  <c r="A791" s="1"/>
  <c r="N791"/>
  <c r="K625"/>
  <c r="R625"/>
  <c r="M625"/>
  <c r="A625" s="1"/>
  <c r="L659"/>
  <c r="J659" s="1"/>
  <c r="Q659"/>
  <c r="N659"/>
  <c r="R328"/>
  <c r="M328"/>
  <c r="A328" s="1"/>
  <c r="K328"/>
  <c r="N469"/>
  <c r="O469"/>
  <c r="M469"/>
  <c r="A469" s="1"/>
  <c r="K777"/>
  <c r="O777"/>
  <c r="Q777"/>
  <c r="N777"/>
  <c r="O443"/>
  <c r="M443"/>
  <c r="A443" s="1"/>
  <c r="R443"/>
  <c r="K443"/>
  <c r="M436"/>
  <c r="L436"/>
  <c r="J436" s="1"/>
  <c r="O436"/>
  <c r="R436"/>
  <c r="O349"/>
  <c r="M349"/>
  <c r="A349" s="1"/>
  <c r="R349"/>
  <c r="K349"/>
  <c r="Q740"/>
  <c r="M740"/>
  <c r="A740" s="1"/>
  <c r="L740"/>
  <c r="J740" s="1"/>
  <c r="N740"/>
  <c r="L644"/>
  <c r="J644" s="1"/>
  <c r="O644"/>
  <c r="R644"/>
  <c r="K644"/>
  <c r="M607"/>
  <c r="A607" s="1"/>
  <c r="R607"/>
  <c r="K607"/>
  <c r="Q607"/>
  <c r="N831"/>
  <c r="O831"/>
  <c r="M831"/>
  <c r="A831" s="1"/>
  <c r="Q831"/>
  <c r="P831" s="1"/>
  <c r="L637"/>
  <c r="J637" s="1"/>
  <c r="N637"/>
  <c r="Q637"/>
  <c r="M841"/>
  <c r="A841" s="1"/>
  <c r="Q841"/>
  <c r="K841"/>
  <c r="R841"/>
  <c r="N658"/>
  <c r="Q658"/>
  <c r="O658"/>
  <c r="R658"/>
  <c r="R770"/>
  <c r="K770"/>
  <c r="L770"/>
  <c r="J770" s="1"/>
  <c r="N818"/>
  <c r="Q818"/>
  <c r="M818"/>
  <c r="A818" s="1"/>
  <c r="O528"/>
  <c r="K528"/>
  <c r="R528"/>
  <c r="K709"/>
  <c r="L709"/>
  <c r="J709" s="1"/>
  <c r="N709"/>
  <c r="N398"/>
  <c r="Q398"/>
  <c r="M398"/>
  <c r="A398" s="1"/>
  <c r="N629"/>
  <c r="O629"/>
  <c r="M629"/>
  <c r="A629" s="1"/>
  <c r="K629"/>
  <c r="Q446"/>
  <c r="M446"/>
  <c r="A446" s="1"/>
  <c r="L446"/>
  <c r="J446" s="1"/>
  <c r="N446"/>
  <c r="Q336"/>
  <c r="O336"/>
  <c r="L336"/>
  <c r="J336" s="1"/>
  <c r="R336"/>
  <c r="O819"/>
  <c r="M819"/>
  <c r="A819" s="1"/>
  <c r="Q819"/>
  <c r="P819" s="1"/>
  <c r="R819"/>
  <c r="N501"/>
  <c r="O501"/>
  <c r="M501"/>
  <c r="A501" s="1"/>
  <c r="Q501"/>
  <c r="P501" s="1"/>
  <c r="Q552"/>
  <c r="M552"/>
  <c r="A552" s="1"/>
  <c r="O552"/>
  <c r="R552"/>
  <c r="N541"/>
  <c r="O541"/>
  <c r="M541"/>
  <c r="A541" s="1"/>
  <c r="Q541"/>
  <c r="P541" s="1"/>
  <c r="R642"/>
  <c r="K642"/>
  <c r="L642"/>
  <c r="J642" s="1"/>
  <c r="N642"/>
  <c r="M479"/>
  <c r="A479" s="1"/>
  <c r="N479"/>
  <c r="R479"/>
  <c r="K479"/>
  <c r="K805"/>
  <c r="O805"/>
  <c r="N805"/>
  <c r="Q805"/>
  <c r="P805" s="1"/>
  <c r="N732"/>
  <c r="L732"/>
  <c r="J732" s="1"/>
  <c r="R732"/>
  <c r="O732"/>
  <c r="O448"/>
  <c r="R448"/>
  <c r="K448"/>
  <c r="L710"/>
  <c r="J710" s="1"/>
  <c r="R710"/>
  <c r="K710"/>
  <c r="M710"/>
  <c r="A710" s="1"/>
  <c r="N400"/>
  <c r="Q400"/>
  <c r="O400"/>
  <c r="L400"/>
  <c r="J400" s="1"/>
  <c r="Q376"/>
  <c r="M376"/>
  <c r="A376" s="1"/>
  <c r="R376"/>
  <c r="K376"/>
  <c r="R797"/>
  <c r="N797"/>
  <c r="L797"/>
  <c r="J797" s="1"/>
  <c r="K797"/>
  <c r="O768"/>
  <c r="M768"/>
  <c r="A768" s="1"/>
  <c r="R768"/>
  <c r="K768"/>
  <c r="N825"/>
  <c r="O825"/>
  <c r="M825"/>
  <c r="A825" s="1"/>
  <c r="K825"/>
  <c r="O525"/>
  <c r="M525"/>
  <c r="A525" s="1"/>
  <c r="Q525"/>
  <c r="P525" s="1"/>
  <c r="R525"/>
  <c r="O810"/>
  <c r="K810"/>
  <c r="N810"/>
  <c r="L772"/>
  <c r="J772" s="1"/>
  <c r="Q772"/>
  <c r="N772"/>
  <c r="R445"/>
  <c r="K445"/>
  <c r="L445"/>
  <c r="J445" s="1"/>
  <c r="L527"/>
  <c r="J527" s="1"/>
  <c r="Q527"/>
  <c r="N527"/>
  <c r="K568"/>
  <c r="L568"/>
  <c r="J568" s="1"/>
  <c r="N568"/>
  <c r="O347"/>
  <c r="R347"/>
  <c r="M347"/>
  <c r="A347" s="1"/>
  <c r="Q347"/>
  <c r="M491"/>
  <c r="A491" s="1"/>
  <c r="Q491"/>
  <c r="O491"/>
  <c r="N491"/>
  <c r="Q374"/>
  <c r="L374"/>
  <c r="J374" s="1"/>
  <c r="N374"/>
  <c r="M474"/>
  <c r="A474" s="1"/>
  <c r="L474"/>
  <c r="J474" s="1"/>
  <c r="N474"/>
  <c r="K334"/>
  <c r="R334"/>
  <c r="L334"/>
  <c r="J334" s="1"/>
  <c r="N827"/>
  <c r="O827"/>
  <c r="M827"/>
  <c r="R323"/>
  <c r="M323"/>
  <c r="A323" s="1"/>
  <c r="L323"/>
  <c r="J323" s="1"/>
  <c r="K719"/>
  <c r="L719"/>
  <c r="J719" s="1"/>
  <c r="Q719"/>
  <c r="K743"/>
  <c r="L743"/>
  <c r="J743" s="1"/>
  <c r="Q743"/>
  <c r="N815"/>
  <c r="O815"/>
  <c r="M815"/>
  <c r="A815" s="1"/>
  <c r="Q815"/>
  <c r="P815" s="1"/>
  <c r="O604"/>
  <c r="R604"/>
  <c r="K604"/>
  <c r="L604"/>
  <c r="J604" s="1"/>
  <c r="K579"/>
  <c r="L579"/>
  <c r="J579" s="1"/>
  <c r="Q579"/>
  <c r="N579"/>
  <c r="O650"/>
  <c r="M650"/>
  <c r="A650" s="1"/>
  <c r="R650"/>
  <c r="K650"/>
  <c r="K338"/>
  <c r="O338"/>
  <c r="L338"/>
  <c r="J338" s="1"/>
  <c r="R338"/>
  <c r="M593"/>
  <c r="A593" s="1"/>
  <c r="Q593"/>
  <c r="R593"/>
  <c r="K593"/>
  <c r="O679"/>
  <c r="M679"/>
  <c r="A679" s="1"/>
  <c r="N679"/>
  <c r="R679"/>
  <c r="R465"/>
  <c r="K465"/>
  <c r="N465"/>
  <c r="L465"/>
  <c r="J465" s="1"/>
  <c r="N699"/>
  <c r="O699"/>
  <c r="M699"/>
  <c r="A699" s="1"/>
  <c r="R699"/>
  <c r="Q530"/>
  <c r="N530"/>
  <c r="O530"/>
  <c r="L530"/>
  <c r="J530" s="1"/>
  <c r="R691"/>
  <c r="K691"/>
  <c r="L691"/>
  <c r="J691" s="1"/>
  <c r="Q691"/>
  <c r="Q704"/>
  <c r="M704"/>
  <c r="A704" s="1"/>
  <c r="L704"/>
  <c r="J704" s="1"/>
  <c r="R704"/>
  <c r="K665"/>
  <c r="L665"/>
  <c r="J665" s="1"/>
  <c r="N665"/>
  <c r="O775"/>
  <c r="M775"/>
  <c r="N775"/>
  <c r="Q849"/>
  <c r="N849"/>
  <c r="O849"/>
  <c r="L521"/>
  <c r="J521" s="1"/>
  <c r="N521"/>
  <c r="O521"/>
  <c r="N366"/>
  <c r="O366"/>
  <c r="M366"/>
  <c r="A366" s="1"/>
  <c r="M790"/>
  <c r="A790" s="1"/>
  <c r="Q790"/>
  <c r="N790"/>
  <c r="Q622"/>
  <c r="O622"/>
  <c r="N622"/>
  <c r="O318"/>
  <c r="M318"/>
  <c r="A318" s="1"/>
  <c r="K318"/>
  <c r="L318"/>
  <c r="J318" s="1"/>
  <c r="N536"/>
  <c r="O536"/>
  <c r="K536"/>
  <c r="R536"/>
  <c r="M576"/>
  <c r="A576" s="1"/>
  <c r="O576"/>
  <c r="K576"/>
  <c r="L576"/>
  <c r="J576" s="1"/>
  <c r="M346"/>
  <c r="A346" s="1"/>
  <c r="R346"/>
  <c r="K346"/>
  <c r="Q346"/>
  <c r="K702"/>
  <c r="M702"/>
  <c r="A702" s="1"/>
  <c r="L702"/>
  <c r="J702" s="1"/>
  <c r="Q549"/>
  <c r="R549"/>
  <c r="K549"/>
  <c r="L549"/>
  <c r="J549" s="1"/>
  <c r="L418"/>
  <c r="J418" s="1"/>
  <c r="N418"/>
  <c r="R418"/>
  <c r="M418"/>
  <c r="A418" s="1"/>
  <c r="M842"/>
  <c r="A842" s="1"/>
  <c r="Q842"/>
  <c r="R842"/>
  <c r="K842"/>
  <c r="M753"/>
  <c r="A753" s="1"/>
  <c r="Q753"/>
  <c r="R753"/>
  <c r="O753"/>
  <c r="M564"/>
  <c r="A564" s="1"/>
  <c r="Q564"/>
  <c r="O564"/>
  <c r="R564"/>
  <c r="K564"/>
  <c r="L564"/>
  <c r="J564" s="1"/>
  <c r="M545"/>
  <c r="A545" s="1"/>
  <c r="Q545"/>
  <c r="R545"/>
  <c r="K545"/>
  <c r="N545"/>
  <c r="M730"/>
  <c r="A730" s="1"/>
  <c r="L730"/>
  <c r="J730" s="1"/>
  <c r="Q730"/>
  <c r="N730"/>
  <c r="R730"/>
  <c r="Q354"/>
  <c r="N354"/>
  <c r="O354"/>
  <c r="N580"/>
  <c r="Q580"/>
  <c r="M580"/>
  <c r="A580" s="1"/>
  <c r="O580"/>
  <c r="K580"/>
  <c r="N467"/>
  <c r="R467"/>
  <c r="K467"/>
  <c r="Q467"/>
  <c r="O467"/>
  <c r="R493"/>
  <c r="K493"/>
  <c r="L493"/>
  <c r="J493" s="1"/>
  <c r="Q493"/>
  <c r="O493"/>
  <c r="R508"/>
  <c r="K508"/>
  <c r="N508"/>
  <c r="M508"/>
  <c r="A508" s="1"/>
  <c r="L508"/>
  <c r="J508" s="1"/>
  <c r="L816"/>
  <c r="J816" s="1"/>
  <c r="N816"/>
  <c r="R816"/>
  <c r="O816"/>
  <c r="K816"/>
  <c r="Q320"/>
  <c r="O320"/>
  <c r="R320"/>
  <c r="L320"/>
  <c r="J320" s="1"/>
  <c r="K320"/>
  <c r="K773"/>
  <c r="R773"/>
  <c r="N773"/>
  <c r="O773"/>
  <c r="M773"/>
  <c r="A773" s="1"/>
  <c r="Q455"/>
  <c r="N455"/>
  <c r="O455"/>
  <c r="M455"/>
  <c r="A455" s="1"/>
  <c r="K455"/>
  <c r="Q645"/>
  <c r="R645"/>
  <c r="K645"/>
  <c r="L645"/>
  <c r="J645" s="1"/>
  <c r="O645"/>
  <c r="Q464"/>
  <c r="M464"/>
  <c r="A464" s="1"/>
  <c r="L464"/>
  <c r="J464" s="1"/>
  <c r="O464"/>
  <c r="K464"/>
  <c r="K671"/>
  <c r="Q671"/>
  <c r="L671"/>
  <c r="J671" s="1"/>
  <c r="M671"/>
  <c r="A671" s="1"/>
  <c r="R671"/>
  <c r="N340"/>
  <c r="Q340"/>
  <c r="O340"/>
  <c r="R340"/>
  <c r="L340"/>
  <c r="J340" s="1"/>
  <c r="K340"/>
  <c r="N377"/>
  <c r="O377"/>
  <c r="L377"/>
  <c r="J377" s="1"/>
  <c r="R377"/>
  <c r="M377"/>
  <c r="A377" s="1"/>
  <c r="Q377"/>
  <c r="Q630"/>
  <c r="O630"/>
  <c r="N630"/>
  <c r="M630"/>
  <c r="A630" s="1"/>
  <c r="K630"/>
  <c r="N458"/>
  <c r="Q458"/>
  <c r="O458"/>
  <c r="R458"/>
  <c r="L458"/>
  <c r="J458" s="1"/>
  <c r="N764"/>
  <c r="O764"/>
  <c r="M764"/>
  <c r="A764" s="1"/>
  <c r="R764"/>
  <c r="K764"/>
  <c r="Q764"/>
  <c r="N523"/>
  <c r="O523"/>
  <c r="M523"/>
  <c r="A523" s="1"/>
  <c r="R523"/>
  <c r="K523"/>
  <c r="L523"/>
  <c r="J523" s="1"/>
  <c r="M551"/>
  <c r="A551" s="1"/>
  <c r="R551"/>
  <c r="K551"/>
  <c r="Q551"/>
  <c r="L551"/>
  <c r="J551" s="1"/>
  <c r="O551"/>
  <c r="N417"/>
  <c r="O417"/>
  <c r="M417"/>
  <c r="A417" s="1"/>
  <c r="Q417"/>
  <c r="P417" s="1"/>
  <c r="R417"/>
  <c r="K417"/>
  <c r="Q387"/>
  <c r="O387"/>
  <c r="M387"/>
  <c r="A387" s="1"/>
  <c r="K387"/>
  <c r="L387"/>
  <c r="J387" s="1"/>
  <c r="L575"/>
  <c r="J575" s="1"/>
  <c r="N575"/>
  <c r="Q575"/>
  <c r="M575"/>
  <c r="A575" s="1"/>
  <c r="K575"/>
  <c r="M415"/>
  <c r="A415" s="1"/>
  <c r="R415"/>
  <c r="K415"/>
  <c r="L415"/>
  <c r="J415" s="1"/>
  <c r="Q415"/>
  <c r="O415"/>
  <c r="O745"/>
  <c r="M745"/>
  <c r="A745" s="1"/>
  <c r="Q745"/>
  <c r="P745" s="1"/>
  <c r="R745"/>
  <c r="K745"/>
  <c r="N745"/>
  <c r="M677"/>
  <c r="A677" s="1"/>
  <c r="Q677"/>
  <c r="R677"/>
  <c r="K677"/>
  <c r="N677"/>
  <c r="O677"/>
  <c r="N339"/>
  <c r="O339"/>
  <c r="Q339"/>
  <c r="M339"/>
  <c r="A339" s="1"/>
  <c r="R339"/>
  <c r="L339"/>
  <c r="J339" s="1"/>
  <c r="N737"/>
  <c r="O737"/>
  <c r="M737"/>
  <c r="A737" s="1"/>
  <c r="Q737"/>
  <c r="K737"/>
  <c r="L495"/>
  <c r="J495" s="1"/>
  <c r="N495"/>
  <c r="O495"/>
  <c r="R495"/>
  <c r="Q495"/>
  <c r="N801"/>
  <c r="L801"/>
  <c r="J801" s="1"/>
  <c r="K801"/>
  <c r="R801"/>
  <c r="Q801"/>
  <c r="M801"/>
  <c r="N562"/>
  <c r="Q562"/>
  <c r="O562"/>
  <c r="M562"/>
  <c r="A562" s="1"/>
  <c r="R562"/>
  <c r="L562"/>
  <c r="J562" s="1"/>
  <c r="N752"/>
  <c r="O752"/>
  <c r="M752"/>
  <c r="A752" s="1"/>
  <c r="R752"/>
  <c r="L752"/>
  <c r="J752" s="1"/>
  <c r="N517"/>
  <c r="O517"/>
  <c r="M517"/>
  <c r="A517" s="1"/>
  <c r="R517"/>
  <c r="L517"/>
  <c r="J517" s="1"/>
  <c r="K848"/>
  <c r="N848"/>
  <c r="L848"/>
  <c r="J848" s="1"/>
  <c r="O848"/>
  <c r="M848"/>
  <c r="A848" s="1"/>
  <c r="L499"/>
  <c r="J499" s="1"/>
  <c r="Q499"/>
  <c r="N499"/>
  <c r="M499"/>
  <c r="A499" s="1"/>
  <c r="K499"/>
  <c r="M359"/>
  <c r="A359" s="1"/>
  <c r="K359"/>
  <c r="L359"/>
  <c r="J359" s="1"/>
  <c r="O359"/>
  <c r="R359"/>
  <c r="N359"/>
  <c r="M620"/>
  <c r="A620" s="1"/>
  <c r="O620"/>
  <c r="R620"/>
  <c r="K620"/>
  <c r="L620"/>
  <c r="J620" s="1"/>
  <c r="N620"/>
  <c r="O468"/>
  <c r="R468"/>
  <c r="K468"/>
  <c r="N468"/>
  <c r="M468"/>
  <c r="A468" s="1"/>
  <c r="K799"/>
  <c r="L799"/>
  <c r="J799" s="1"/>
  <c r="O799"/>
  <c r="N799"/>
  <c r="R799"/>
  <c r="L489"/>
  <c r="J489" s="1"/>
  <c r="N489"/>
  <c r="O489"/>
  <c r="M489"/>
  <c r="A489" s="1"/>
  <c r="R489"/>
  <c r="N343"/>
  <c r="R343"/>
  <c r="K343"/>
  <c r="O343"/>
  <c r="Q343"/>
  <c r="M689"/>
  <c r="A689" s="1"/>
  <c r="O689"/>
  <c r="Q635"/>
  <c r="L635"/>
  <c r="J635" s="1"/>
  <c r="L498"/>
  <c r="J498" s="1"/>
  <c r="K498"/>
  <c r="R498"/>
  <c r="K558"/>
  <c r="R558"/>
  <c r="L558"/>
  <c r="J558" s="1"/>
  <c r="K503"/>
  <c r="R503"/>
  <c r="M503"/>
  <c r="A503" s="1"/>
  <c r="N706"/>
  <c r="K706"/>
  <c r="R449"/>
  <c r="Q449"/>
  <c r="P449" s="1"/>
  <c r="M449"/>
  <c r="A449" s="1"/>
  <c r="O610"/>
  <c r="Q610"/>
  <c r="L795"/>
  <c r="J795" s="1"/>
  <c r="K795"/>
  <c r="Q410"/>
  <c r="M410"/>
  <c r="M717"/>
  <c r="A717" s="1"/>
  <c r="O717"/>
  <c r="R667"/>
  <c r="M667"/>
  <c r="A667" s="1"/>
  <c r="O667"/>
  <c r="K779"/>
  <c r="R779"/>
  <c r="Q779"/>
  <c r="N473"/>
  <c r="L473"/>
  <c r="J473" s="1"/>
  <c r="K473"/>
  <c r="R460"/>
  <c r="K460"/>
  <c r="N459"/>
  <c r="Q459"/>
  <c r="R708"/>
  <c r="K708"/>
  <c r="N335"/>
  <c r="L335"/>
  <c r="J335" s="1"/>
  <c r="Q397"/>
  <c r="L397"/>
  <c r="J397" s="1"/>
  <c r="O438"/>
  <c r="K438"/>
  <c r="O648"/>
  <c r="K648"/>
  <c r="N553"/>
  <c r="L553"/>
  <c r="J553" s="1"/>
  <c r="Q470"/>
  <c r="N470"/>
  <c r="K373"/>
  <c r="M373"/>
  <c r="A373" s="1"/>
  <c r="N723"/>
  <c r="Q723"/>
  <c r="N638"/>
  <c r="O638"/>
  <c r="R322"/>
  <c r="O322"/>
  <c r="L322"/>
  <c r="J322" s="1"/>
  <c r="Q515"/>
  <c r="K515"/>
  <c r="R515"/>
  <c r="R372"/>
  <c r="M372"/>
  <c r="A372" s="1"/>
  <c r="Q372"/>
  <c r="P372" s="1"/>
  <c r="O840"/>
  <c r="L840"/>
  <c r="J840" s="1"/>
  <c r="M840"/>
  <c r="A840" s="1"/>
  <c r="L352"/>
  <c r="J352" s="1"/>
  <c r="K352"/>
  <c r="N711"/>
  <c r="L711"/>
  <c r="J711" s="1"/>
  <c r="N692"/>
  <c r="O692"/>
  <c r="L391"/>
  <c r="J391" s="1"/>
  <c r="Q391"/>
  <c r="N391"/>
  <c r="Q536"/>
  <c r="N318"/>
  <c r="L622"/>
  <c r="J622" s="1"/>
  <c r="R622"/>
  <c r="K790"/>
  <c r="R790"/>
  <c r="L366"/>
  <c r="J366" s="1"/>
  <c r="K366"/>
  <c r="R521"/>
  <c r="M521"/>
  <c r="A521" s="1"/>
  <c r="L849"/>
  <c r="J849" s="1"/>
  <c r="R849"/>
  <c r="K775"/>
  <c r="Q775"/>
  <c r="R665"/>
  <c r="M665"/>
  <c r="A665" s="1"/>
  <c r="N704"/>
  <c r="O704"/>
  <c r="N691"/>
  <c r="O691"/>
  <c r="M530"/>
  <c r="A530" s="1"/>
  <c r="R530"/>
  <c r="L699"/>
  <c r="J699" s="1"/>
  <c r="K699"/>
  <c r="Q465"/>
  <c r="O465"/>
  <c r="Q679"/>
  <c r="K679"/>
  <c r="O593"/>
  <c r="L593"/>
  <c r="J593" s="1"/>
  <c r="M338"/>
  <c r="A338" s="1"/>
  <c r="N338"/>
  <c r="Q650"/>
  <c r="L650"/>
  <c r="J650" s="1"/>
  <c r="R579"/>
  <c r="O579"/>
  <c r="M604"/>
  <c r="A604" s="1"/>
  <c r="N604"/>
  <c r="L815"/>
  <c r="J815" s="1"/>
  <c r="R815"/>
  <c r="M743"/>
  <c r="A743" s="1"/>
  <c r="N743"/>
  <c r="R719"/>
  <c r="O719"/>
  <c r="Q323"/>
  <c r="P323" s="1"/>
  <c r="N323"/>
  <c r="Q827"/>
  <c r="K827"/>
  <c r="O334"/>
  <c r="N334"/>
  <c r="K474"/>
  <c r="O474"/>
  <c r="R374"/>
  <c r="O374"/>
  <c r="L727"/>
  <c r="J727" s="1"/>
  <c r="O727"/>
  <c r="L402"/>
  <c r="J402" s="1"/>
  <c r="K402"/>
  <c r="L793"/>
  <c r="J793" s="1"/>
  <c r="O793"/>
  <c r="K362"/>
  <c r="M362"/>
  <c r="A362" s="1"/>
  <c r="R337"/>
  <c r="O337"/>
  <c r="N824"/>
  <c r="K824"/>
  <c r="Q380"/>
  <c r="P380" s="1"/>
  <c r="N380"/>
  <c r="Q516"/>
  <c r="K516"/>
  <c r="N570"/>
  <c r="L570"/>
  <c r="J570" s="1"/>
  <c r="O759"/>
  <c r="N759"/>
  <c r="L666"/>
  <c r="J666" s="1"/>
  <c r="R666"/>
  <c r="Q388"/>
  <c r="P388" s="1"/>
  <c r="N388"/>
  <c r="N616"/>
  <c r="R616"/>
  <c r="R561"/>
  <c r="M561"/>
  <c r="A561" s="1"/>
  <c r="L585"/>
  <c r="J585" s="1"/>
  <c r="R585"/>
  <c r="L420"/>
  <c r="J420" s="1"/>
  <c r="K420"/>
  <c r="L325"/>
  <c r="J325" s="1"/>
  <c r="O325"/>
  <c r="K595"/>
  <c r="M595"/>
  <c r="A595" s="1"/>
  <c r="Q537"/>
  <c r="O537"/>
  <c r="O602"/>
  <c r="N602"/>
  <c r="L791"/>
  <c r="J791" s="1"/>
  <c r="R791"/>
  <c r="Q625"/>
  <c r="O625"/>
  <c r="K659"/>
  <c r="M659"/>
  <c r="A659" s="1"/>
  <c r="O328"/>
  <c r="N328"/>
  <c r="L469"/>
  <c r="J469" s="1"/>
  <c r="R469"/>
  <c r="L777"/>
  <c r="J777" s="1"/>
  <c r="R777"/>
  <c r="N443"/>
  <c r="L443"/>
  <c r="J443" s="1"/>
  <c r="Q436"/>
  <c r="K436"/>
  <c r="N349"/>
  <c r="L349"/>
  <c r="J349" s="1"/>
  <c r="K740"/>
  <c r="R740"/>
  <c r="M644"/>
  <c r="N644"/>
  <c r="O607"/>
  <c r="L607"/>
  <c r="J607" s="1"/>
  <c r="L831"/>
  <c r="J831" s="1"/>
  <c r="R831"/>
  <c r="R637"/>
  <c r="M637"/>
  <c r="A637" s="1"/>
  <c r="N841"/>
  <c r="L658"/>
  <c r="J658" s="1"/>
  <c r="Q770"/>
  <c r="O770"/>
  <c r="O818"/>
  <c r="R818"/>
  <c r="N528"/>
  <c r="M528"/>
  <c r="A528" s="1"/>
  <c r="Q709"/>
  <c r="O709"/>
  <c r="R398"/>
  <c r="K398"/>
  <c r="L629"/>
  <c r="J629" s="1"/>
  <c r="R629"/>
  <c r="O446"/>
  <c r="K446"/>
  <c r="N336"/>
  <c r="M336"/>
  <c r="A336" s="1"/>
  <c r="N819"/>
  <c r="K819"/>
  <c r="L501"/>
  <c r="J501" s="1"/>
  <c r="R501"/>
  <c r="N552"/>
  <c r="K552"/>
  <c r="L541"/>
  <c r="J541" s="1"/>
  <c r="R541"/>
  <c r="O642"/>
  <c r="M642"/>
  <c r="A642" s="1"/>
  <c r="O479"/>
  <c r="L479"/>
  <c r="J479" s="1"/>
  <c r="L805"/>
  <c r="J805" s="1"/>
  <c r="R805"/>
  <c r="M732"/>
  <c r="A732" s="1"/>
  <c r="K732"/>
  <c r="M448"/>
  <c r="A448" s="1"/>
  <c r="N448"/>
  <c r="Q710"/>
  <c r="M400"/>
  <c r="A400" s="1"/>
  <c r="N376"/>
  <c r="O797"/>
  <c r="L768"/>
  <c r="J768" s="1"/>
  <c r="Q825"/>
  <c r="L525"/>
  <c r="J525" s="1"/>
  <c r="R810"/>
  <c r="M810"/>
  <c r="A810" s="1"/>
  <c r="R772"/>
  <c r="O772"/>
  <c r="Q445"/>
  <c r="O445"/>
  <c r="R527"/>
  <c r="O527"/>
  <c r="R568"/>
  <c r="M568"/>
  <c r="A568" s="1"/>
  <c r="O346"/>
  <c r="L346"/>
  <c r="J346" s="1"/>
  <c r="Q576"/>
  <c r="R576"/>
  <c r="Q486"/>
  <c r="K486"/>
  <c r="K354"/>
  <c r="M354"/>
  <c r="A354" s="1"/>
  <c r="R702"/>
  <c r="Q702"/>
  <c r="K739"/>
  <c r="N739"/>
  <c r="M549"/>
  <c r="A549" s="1"/>
  <c r="N549"/>
  <c r="O844"/>
  <c r="N844"/>
  <c r="O418"/>
  <c r="M326"/>
  <c r="A326" s="1"/>
  <c r="L326"/>
  <c r="J326" s="1"/>
  <c r="O842"/>
  <c r="L842"/>
  <c r="J842" s="1"/>
  <c r="L724"/>
  <c r="J724" s="1"/>
  <c r="N724"/>
  <c r="N753"/>
  <c r="K510"/>
  <c r="Q510"/>
  <c r="K654"/>
  <c r="O545"/>
  <c r="M451"/>
  <c r="A451" s="1"/>
  <c r="R430"/>
  <c r="O730"/>
  <c r="O683"/>
  <c r="O333"/>
  <c r="R363"/>
  <c r="N822"/>
  <c r="K603"/>
  <c r="N612"/>
  <c r="L608"/>
  <c r="J608" s="1"/>
  <c r="N484"/>
  <c r="K394"/>
  <c r="M358"/>
  <c r="A358" s="1"/>
  <c r="R580"/>
  <c r="Q656"/>
  <c r="O843"/>
  <c r="P843" s="1"/>
  <c r="L467"/>
  <c r="J467" s="1"/>
  <c r="R813"/>
  <c r="K456"/>
  <c r="N493"/>
  <c r="R649"/>
  <c r="O466"/>
  <c r="O508"/>
  <c r="M571"/>
  <c r="A571" s="1"/>
  <c r="N807"/>
  <c r="R540"/>
  <c r="Q816"/>
  <c r="P816" s="1"/>
  <c r="Q547"/>
  <c r="N320"/>
  <c r="L773"/>
  <c r="J773" s="1"/>
  <c r="R455"/>
  <c r="N645"/>
  <c r="N464"/>
  <c r="N671"/>
  <c r="M340"/>
  <c r="A340" s="1"/>
  <c r="K377"/>
  <c r="R630"/>
  <c r="K458"/>
  <c r="L764"/>
  <c r="J764" s="1"/>
  <c r="Q523"/>
  <c r="N551"/>
  <c r="L417"/>
  <c r="J417" s="1"/>
  <c r="R387"/>
  <c r="R575"/>
  <c r="N415"/>
  <c r="N435" s="1"/>
  <c r="L745"/>
  <c r="J745" s="1"/>
  <c r="L677"/>
  <c r="J677" s="1"/>
  <c r="K339"/>
  <c r="R737"/>
  <c r="R747" s="1"/>
  <c r="K495"/>
  <c r="O801"/>
  <c r="P801" s="1"/>
  <c r="K562"/>
  <c r="K752"/>
  <c r="K517"/>
  <c r="Q848"/>
  <c r="Q852" s="1"/>
  <c r="R499"/>
  <c r="Q359"/>
  <c r="Q393" s="1"/>
  <c r="Q620"/>
  <c r="Q468"/>
  <c r="P468" s="1"/>
  <c r="Q799"/>
  <c r="Q489"/>
  <c r="P489" s="1"/>
  <c r="L343"/>
  <c r="J343" s="1"/>
  <c r="P356"/>
  <c r="N347"/>
  <c r="N393" s="1"/>
  <c r="L347"/>
  <c r="J347" s="1"/>
  <c r="K347"/>
  <c r="K393" s="1"/>
  <c r="L491"/>
  <c r="J491" s="1"/>
  <c r="K491"/>
  <c r="R491"/>
  <c r="R513" s="1"/>
  <c r="P834"/>
  <c r="P838"/>
  <c r="P656"/>
  <c r="P588"/>
  <c r="P429"/>
  <c r="P457"/>
  <c r="P621"/>
  <c r="P360"/>
  <c r="P733"/>
  <c r="P769"/>
  <c r="P749"/>
  <c r="P765"/>
  <c r="P548"/>
  <c r="P335"/>
  <c r="P761"/>
  <c r="P608"/>
  <c r="P484"/>
  <c r="P782"/>
  <c r="P390"/>
  <c r="P567"/>
  <c r="P419"/>
  <c r="P377"/>
  <c r="P764"/>
  <c r="P523"/>
  <c r="P731"/>
  <c r="P556"/>
  <c r="P628"/>
  <c r="P587"/>
  <c r="P443"/>
  <c r="P736"/>
  <c r="P707"/>
  <c r="P629"/>
  <c r="P653"/>
  <c r="P631"/>
  <c r="P732"/>
  <c r="P448"/>
  <c r="P413"/>
  <c r="P768"/>
  <c r="P825"/>
  <c r="P681"/>
  <c r="P810"/>
  <c r="P808"/>
  <c r="P599"/>
  <c r="P345"/>
  <c r="P703"/>
  <c r="P576"/>
  <c r="P486"/>
  <c r="P812"/>
  <c r="P453"/>
  <c r="P850"/>
  <c r="P529"/>
  <c r="P404"/>
  <c r="P835"/>
  <c r="P652"/>
  <c r="P720"/>
  <c r="P822"/>
  <c r="P612"/>
  <c r="P676"/>
  <c r="P369"/>
  <c r="P633"/>
  <c r="P351"/>
  <c r="P424"/>
  <c r="P823"/>
  <c r="P384"/>
  <c r="P382"/>
  <c r="P737"/>
  <c r="P728"/>
  <c r="P572"/>
  <c r="P495"/>
  <c r="P520"/>
  <c r="P752"/>
  <c r="P517"/>
  <c r="P472"/>
  <c r="P802"/>
  <c r="P606"/>
  <c r="P359"/>
  <c r="P788"/>
  <c r="P620"/>
  <c r="P563"/>
  <c r="P490"/>
  <c r="P405"/>
  <c r="P375"/>
  <c r="P799"/>
  <c r="P635"/>
  <c r="P434"/>
  <c r="P397"/>
  <c r="P531"/>
  <c r="P785"/>
  <c r="P470"/>
  <c r="P723"/>
  <c r="P515"/>
  <c r="P379"/>
  <c r="P350"/>
  <c r="P711"/>
  <c r="P781"/>
  <c r="P391"/>
  <c r="P790"/>
  <c r="P557"/>
  <c r="P476"/>
  <c r="P699"/>
  <c r="P679"/>
  <c r="P338"/>
  <c r="P650"/>
  <c r="P712"/>
  <c r="P604"/>
  <c r="P534"/>
  <c r="P789"/>
  <c r="P500"/>
  <c r="P641"/>
  <c r="P516"/>
  <c r="P471"/>
  <c r="P804"/>
  <c r="P533"/>
  <c r="P787"/>
  <c r="P619"/>
  <c r="P321"/>
  <c r="P561"/>
  <c r="P585"/>
  <c r="P582"/>
  <c r="P791"/>
  <c r="P627"/>
  <c r="P469"/>
  <c r="P611"/>
  <c r="P349"/>
  <c r="P442"/>
  <c r="P756"/>
  <c r="P639"/>
  <c r="P519"/>
  <c r="P483"/>
  <c r="P528"/>
  <c r="P368"/>
  <c r="P421"/>
  <c r="P636"/>
  <c r="P347"/>
  <c r="P427"/>
  <c r="P839"/>
  <c r="P496"/>
  <c r="P779"/>
  <c r="P518"/>
  <c r="P426"/>
  <c r="P459"/>
  <c r="P609"/>
  <c r="P775"/>
  <c r="Q800"/>
  <c r="P827"/>
  <c r="Q461"/>
  <c r="P436"/>
  <c r="A644"/>
  <c r="M669"/>
  <c r="A669" s="1"/>
  <c r="P644"/>
  <c r="Q669"/>
  <c r="A462"/>
  <c r="M487"/>
  <c r="A487" s="1"/>
  <c r="P317"/>
  <c r="Q342"/>
  <c r="M409"/>
  <c r="A409" s="1"/>
  <c r="A394"/>
  <c r="Q409"/>
  <c r="P394"/>
  <c r="A696"/>
  <c r="M721"/>
  <c r="A721" s="1"/>
  <c r="Q721"/>
  <c r="P696"/>
  <c r="A514"/>
  <c r="M539"/>
  <c r="A539" s="1"/>
  <c r="A722"/>
  <c r="M747"/>
  <c r="A747" s="1"/>
  <c r="A801"/>
  <c r="M826"/>
  <c r="A826" s="1"/>
  <c r="Q826"/>
  <c r="P343"/>
  <c r="A343"/>
  <c r="M393"/>
  <c r="A393" s="1"/>
  <c r="P357"/>
  <c r="P610"/>
  <c r="P689"/>
  <c r="P640"/>
  <c r="P680"/>
  <c r="P498"/>
  <c r="P803"/>
  <c r="P558"/>
  <c r="P503"/>
  <c r="P778"/>
  <c r="P687"/>
  <c r="P706"/>
  <c r="P672"/>
  <c r="R435"/>
  <c r="K435"/>
  <c r="O435"/>
  <c r="P586"/>
  <c r="P717"/>
  <c r="P667"/>
  <c r="P846"/>
  <c r="P460"/>
  <c r="P414"/>
  <c r="P389"/>
  <c r="P708"/>
  <c r="P744"/>
  <c r="P438"/>
  <c r="P319"/>
  <c r="P648"/>
  <c r="P662"/>
  <c r="P439"/>
  <c r="P373"/>
  <c r="P776"/>
  <c r="P432"/>
  <c r="P322"/>
  <c r="P837"/>
  <c r="P692"/>
  <c r="P690"/>
  <c r="P452"/>
  <c r="P536"/>
  <c r="P318"/>
  <c r="P366"/>
  <c r="P521"/>
  <c r="P422"/>
  <c r="K800"/>
  <c r="R800"/>
  <c r="P714"/>
  <c r="P829"/>
  <c r="P833"/>
  <c r="P396"/>
  <c r="P361"/>
  <c r="P626"/>
  <c r="K852"/>
  <c r="R852"/>
  <c r="P675"/>
  <c r="P334"/>
  <c r="P474"/>
  <c r="P759"/>
  <c r="P651"/>
  <c r="P507"/>
  <c r="P602"/>
  <c r="P328"/>
  <c r="N461"/>
  <c r="K461"/>
  <c r="P614"/>
  <c r="P828"/>
  <c r="N669"/>
  <c r="P718"/>
  <c r="K487"/>
  <c r="R487"/>
  <c r="O487"/>
  <c r="P821"/>
  <c r="P590"/>
  <c r="P642"/>
  <c r="P479"/>
  <c r="P710"/>
  <c r="P450"/>
  <c r="P797"/>
  <c r="P568"/>
  <c r="P702"/>
  <c r="P844"/>
  <c r="P418"/>
  <c r="P326"/>
  <c r="P510"/>
  <c r="P654"/>
  <c r="P385"/>
  <c r="P700"/>
  <c r="P698"/>
  <c r="P678"/>
  <c r="P522"/>
  <c r="P583"/>
  <c r="P746"/>
  <c r="P767"/>
  <c r="P784"/>
  <c r="K342"/>
  <c r="P663"/>
  <c r="K409"/>
  <c r="N409"/>
  <c r="P757"/>
  <c r="O695"/>
  <c r="R695"/>
  <c r="K695"/>
  <c r="P408"/>
  <c r="N643"/>
  <c r="K643"/>
  <c r="R643"/>
  <c r="P493"/>
  <c r="P634"/>
  <c r="P466"/>
  <c r="P508"/>
  <c r="P546"/>
  <c r="R721"/>
  <c r="N721"/>
  <c r="N565"/>
  <c r="R565"/>
  <c r="P547"/>
  <c r="P664"/>
  <c r="P773"/>
  <c r="O774"/>
  <c r="N774"/>
  <c r="P550"/>
  <c r="P502"/>
  <c r="P478"/>
  <c r="P355"/>
  <c r="P381"/>
  <c r="K539"/>
  <c r="R539"/>
  <c r="K747"/>
  <c r="P415"/>
  <c r="K617"/>
  <c r="R617"/>
  <c r="O617"/>
  <c r="P475"/>
  <c r="P598"/>
  <c r="P504"/>
  <c r="P796"/>
  <c r="P506"/>
  <c r="P482"/>
  <c r="P646"/>
  <c r="P423"/>
  <c r="P344"/>
  <c r="K513"/>
  <c r="O513"/>
  <c r="P491"/>
  <c r="P492"/>
  <c r="N591"/>
  <c r="K591"/>
  <c r="O393"/>
  <c r="Q435"/>
  <c r="P435" s="1"/>
  <c r="P410"/>
  <c r="A410"/>
  <c r="M435"/>
  <c r="A435" s="1"/>
  <c r="M800"/>
  <c r="A800" s="1"/>
  <c r="A775"/>
  <c r="A827"/>
  <c r="M852"/>
  <c r="A436"/>
  <c r="M461"/>
  <c r="A461" s="1"/>
  <c r="P462"/>
  <c r="A317"/>
  <c r="M342"/>
  <c r="A342" s="1"/>
  <c r="M695"/>
  <c r="A695" s="1"/>
  <c r="A670"/>
  <c r="P670"/>
  <c r="Q695"/>
  <c r="P618"/>
  <c r="Q643"/>
  <c r="A618"/>
  <c r="M643"/>
  <c r="A643" s="1"/>
  <c r="M565"/>
  <c r="A565" s="1"/>
  <c r="A540"/>
  <c r="Q565"/>
  <c r="P540"/>
  <c r="Q774"/>
  <c r="P774" s="1"/>
  <c r="P748"/>
  <c r="A748"/>
  <c r="M774"/>
  <c r="A774" s="1"/>
  <c r="P514"/>
  <c r="Q539"/>
  <c r="P722"/>
  <c r="Q747"/>
  <c r="M617"/>
  <c r="A617" s="1"/>
  <c r="A592"/>
  <c r="P592"/>
  <c r="Q617"/>
  <c r="A488"/>
  <c r="M513"/>
  <c r="A513" s="1"/>
  <c r="Q513"/>
  <c r="P488"/>
  <c r="A566"/>
  <c r="M591"/>
  <c r="A591" s="1"/>
  <c r="Q591"/>
  <c r="P566"/>
  <c r="P694"/>
  <c r="P638"/>
  <c r="P494"/>
  <c r="P840"/>
  <c r="P622"/>
  <c r="P406"/>
  <c r="P849"/>
  <c r="N800"/>
  <c r="O800"/>
  <c r="P729"/>
  <c r="P704"/>
  <c r="P691"/>
  <c r="P440"/>
  <c r="P530"/>
  <c r="P738"/>
  <c r="P726"/>
  <c r="P593"/>
  <c r="P378"/>
  <c r="P579"/>
  <c r="P535"/>
  <c r="P743"/>
  <c r="P719"/>
  <c r="O852"/>
  <c r="N852"/>
  <c r="P327"/>
  <c r="P330"/>
  <c r="P374"/>
  <c r="P727"/>
  <c r="P402"/>
  <c r="P584"/>
  <c r="P793"/>
  <c r="P362"/>
  <c r="P337"/>
  <c r="P824"/>
  <c r="P655"/>
  <c r="P570"/>
  <c r="P666"/>
  <c r="P616"/>
  <c r="P560"/>
  <c r="P420"/>
  <c r="P668"/>
  <c r="P325"/>
  <c r="P595"/>
  <c r="P601"/>
  <c r="P659"/>
  <c r="P509"/>
  <c r="R461"/>
  <c r="O461"/>
  <c r="P809"/>
  <c r="P740"/>
  <c r="K669"/>
  <c r="R669"/>
  <c r="O669"/>
  <c r="P607"/>
  <c r="N487"/>
  <c r="P637"/>
  <c r="P841"/>
  <c r="P658"/>
  <c r="P818"/>
  <c r="P398"/>
  <c r="P403"/>
  <c r="P446"/>
  <c r="P336"/>
  <c r="P624"/>
  <c r="P538"/>
  <c r="P552"/>
  <c r="P792"/>
  <c r="P836"/>
  <c r="P512"/>
  <c r="P524"/>
  <c r="P543"/>
  <c r="P830"/>
  <c r="P400"/>
  <c r="P376"/>
  <c r="P832"/>
  <c r="P542"/>
  <c r="P772"/>
  <c r="P441"/>
  <c r="P527"/>
  <c r="P346"/>
  <c r="P511"/>
  <c r="P354"/>
  <c r="P739"/>
  <c r="P549"/>
  <c r="P725"/>
  <c r="P716"/>
  <c r="P842"/>
  <c r="P724"/>
  <c r="P806"/>
  <c r="P753"/>
  <c r="P437"/>
  <c r="P771"/>
  <c r="P564"/>
  <c r="P545"/>
  <c r="P451"/>
  <c r="P577"/>
  <c r="P532"/>
  <c r="P430"/>
  <c r="P730"/>
  <c r="P683"/>
  <c r="P705"/>
  <c r="P333"/>
  <c r="P425"/>
  <c r="P657"/>
  <c r="P332"/>
  <c r="P416"/>
  <c r="P363"/>
  <c r="P578"/>
  <c r="P411"/>
  <c r="P603"/>
  <c r="P814"/>
  <c r="P386"/>
  <c r="P741"/>
  <c r="P615"/>
  <c r="P324"/>
  <c r="P660"/>
  <c r="R342"/>
  <c r="O342"/>
  <c r="N342"/>
  <c r="P674"/>
  <c r="P783"/>
  <c r="P845"/>
  <c r="P751"/>
  <c r="R409"/>
  <c r="O409"/>
  <c r="P358"/>
  <c r="P580"/>
  <c r="N695"/>
  <c r="P647"/>
  <c r="P365"/>
  <c r="P467"/>
  <c r="P353"/>
  <c r="P813"/>
  <c r="P786"/>
  <c r="P742"/>
  <c r="O643"/>
  <c r="P456"/>
  <c r="P571"/>
  <c r="K721"/>
  <c r="O721"/>
  <c r="P734"/>
  <c r="P807"/>
  <c r="P526"/>
  <c r="O565"/>
  <c r="K565"/>
  <c r="P320"/>
  <c r="P477"/>
  <c r="P554"/>
  <c r="P596"/>
  <c r="P455"/>
  <c r="P645"/>
  <c r="P555"/>
  <c r="P715"/>
  <c r="P464"/>
  <c r="P463"/>
  <c r="P671"/>
  <c r="P370"/>
  <c r="P794"/>
  <c r="K774"/>
  <c r="R774"/>
  <c r="P447"/>
  <c r="P340"/>
  <c r="P780"/>
  <c r="P713"/>
  <c r="P594"/>
  <c r="P630"/>
  <c r="P798"/>
  <c r="P458"/>
  <c r="P693"/>
  <c r="P551"/>
  <c r="P371"/>
  <c r="O539"/>
  <c r="N539"/>
  <c r="O747"/>
  <c r="N747"/>
  <c r="P632"/>
  <c r="P329"/>
  <c r="P600"/>
  <c r="P433"/>
  <c r="P387"/>
  <c r="P480"/>
  <c r="P688"/>
  <c r="P686"/>
  <c r="P575"/>
  <c r="P623"/>
  <c r="P367"/>
  <c r="P677"/>
  <c r="P341"/>
  <c r="P431"/>
  <c r="P760"/>
  <c r="N617"/>
  <c r="P684"/>
  <c r="P574"/>
  <c r="R826"/>
  <c r="K826"/>
  <c r="N826"/>
  <c r="P562"/>
  <c r="P454"/>
  <c r="P755"/>
  <c r="P383"/>
  <c r="P499"/>
  <c r="P763"/>
  <c r="P444"/>
  <c r="P401"/>
  <c r="P559"/>
  <c r="N513"/>
  <c r="R591"/>
  <c r="O591"/>
  <c r="R393"/>
  <c r="P777" l="1"/>
  <c r="O826"/>
  <c r="O853" s="1"/>
  <c r="P465"/>
  <c r="P537"/>
  <c r="P695"/>
  <c r="P709"/>
  <c r="P770"/>
  <c r="P625"/>
  <c r="Q487"/>
  <c r="P487" s="1"/>
  <c r="P848"/>
  <c r="P445"/>
  <c r="P339"/>
  <c r="P617"/>
  <c r="P513"/>
  <c r="P591"/>
  <c r="P565"/>
  <c r="K853"/>
  <c r="P393"/>
  <c r="P826"/>
  <c r="P721"/>
  <c r="P409"/>
  <c r="P461"/>
  <c r="P852"/>
  <c r="A852"/>
  <c r="M853"/>
  <c r="N853"/>
  <c r="P747"/>
  <c r="P539"/>
  <c r="P643"/>
  <c r="R853"/>
  <c r="P342"/>
  <c r="P669"/>
  <c r="P800"/>
  <c r="Q853" l="1"/>
  <c r="P853" s="1"/>
  <c r="R873"/>
  <c r="R874"/>
  <c r="N873"/>
  <c r="N874"/>
  <c r="O874"/>
  <c r="O873"/>
  <c r="A853"/>
  <c r="M873"/>
  <c r="M874"/>
  <c r="Q874" l="1"/>
  <c r="Q873"/>
</calcChain>
</file>

<file path=xl/sharedStrings.xml><?xml version="1.0" encoding="utf-8"?>
<sst xmlns="http://schemas.openxmlformats.org/spreadsheetml/2006/main" count="15623" uniqueCount="3156">
  <si>
    <t>NAMA PETANI</t>
  </si>
  <si>
    <t>NO</t>
  </si>
  <si>
    <t>TGL KIRIM</t>
  </si>
  <si>
    <t>NO DOK</t>
  </si>
  <si>
    <t>NOMOR</t>
  </si>
  <si>
    <t>NAMA SUPPLIER</t>
  </si>
  <si>
    <t>SUPIR / ABK</t>
  </si>
  <si>
    <t>NO. POLISI/</t>
  </si>
  <si>
    <t>WLH</t>
  </si>
  <si>
    <t>BERAT</t>
  </si>
  <si>
    <t>POTONGAN KADAR AIR</t>
  </si>
  <si>
    <t xml:space="preserve">Keterangan </t>
  </si>
  <si>
    <t>SERI</t>
  </si>
  <si>
    <t>NAMA KAPAL</t>
  </si>
  <si>
    <t>BRUTO (Kg)</t>
  </si>
  <si>
    <t>TARRA (Kg)</t>
  </si>
  <si>
    <t>NETTO 1 (Kg)</t>
  </si>
  <si>
    <t>%</t>
  </si>
  <si>
    <t>Kg % Air</t>
  </si>
  <si>
    <t>NETTO 2</t>
  </si>
  <si>
    <t>B.MP2</t>
  </si>
  <si>
    <t>B.PTL.C1</t>
  </si>
  <si>
    <t>B.PTL.C2</t>
  </si>
  <si>
    <t>B.PTL.C3</t>
  </si>
  <si>
    <t>B.PTL.C4</t>
  </si>
  <si>
    <t>B.PTL.C5</t>
  </si>
  <si>
    <t>B.PTL.C6</t>
  </si>
  <si>
    <t>B.PTL.C8</t>
  </si>
  <si>
    <t>B.PTL.D1</t>
  </si>
  <si>
    <t>B.PTL.D2</t>
  </si>
  <si>
    <t>B.PTL.D6</t>
  </si>
  <si>
    <t>TOTAL</t>
  </si>
  <si>
    <t>SUNGAI</t>
  </si>
  <si>
    <t>DARAT</t>
  </si>
  <si>
    <t>KB B</t>
  </si>
  <si>
    <t>Bersabut/B.L</t>
  </si>
  <si>
    <t>Lokasi Pembongkaran</t>
  </si>
  <si>
    <t>Total Mobil</t>
  </si>
  <si>
    <t>Ket (Kode)</t>
  </si>
  <si>
    <t>bongkar MP2 SEI. KEMANG</t>
  </si>
  <si>
    <t>bongkar MP, Lgs Kirim via conveyor</t>
  </si>
  <si>
    <t>bongkar MP, Petak A</t>
  </si>
  <si>
    <t>B.MP.A</t>
  </si>
  <si>
    <t>bongkar MP, Petak B</t>
  </si>
  <si>
    <t>B.MP.B</t>
  </si>
  <si>
    <t>bongkar Petak Laut, Petak C1</t>
  </si>
  <si>
    <t>bongkar Petak Laut, Petak C2</t>
  </si>
  <si>
    <t>bongkar Petak Laut, Petak C3</t>
  </si>
  <si>
    <t>bongkar Petak Laut, Petak C4</t>
  </si>
  <si>
    <t>bongkar Petak Laut, Petak C5</t>
  </si>
  <si>
    <t>bongkar Petak Laut, Petak C6</t>
  </si>
  <si>
    <t>bongkar Petak Laut, Petak C7</t>
  </si>
  <si>
    <t>bongkar Petak Laut, Petak C8</t>
  </si>
  <si>
    <t>bongkar Petak Laut, Petak D1</t>
  </si>
  <si>
    <t>bongkar Petak Laut, Petak D2</t>
  </si>
  <si>
    <t>bongkar Petak Laut, Petak D3</t>
  </si>
  <si>
    <t>bongkar Petak Laut, Petak D4</t>
  </si>
  <si>
    <t>bongkar Petak Laut, Petak D5</t>
  </si>
  <si>
    <t>bongkar Petak Laut, Petak D6</t>
  </si>
  <si>
    <t>bongkar Petak Laut, Petak D7</t>
  </si>
  <si>
    <t>bongkar Petak Laut, Petak D8</t>
  </si>
  <si>
    <t>TOTAL  (KELAPA BULAT JAMBUL/GUNDUL)</t>
  </si>
  <si>
    <t xml:space="preserve">Kelapa Bersabut - bongkar Gudang Sabut </t>
  </si>
  <si>
    <t>Nama Relasi</t>
  </si>
  <si>
    <t>Wilayah</t>
  </si>
  <si>
    <t xml:space="preserve">bongkar MP, Lgs Kirim via conveyor </t>
  </si>
  <si>
    <t>B.PTL.C7</t>
  </si>
  <si>
    <t>B.PTL.D3</t>
  </si>
  <si>
    <t>B.PTL.D4</t>
  </si>
  <si>
    <t>B.PTL.D5</t>
  </si>
  <si>
    <t>B.PTL.D7</t>
  </si>
  <si>
    <t>B.PTL.D8</t>
  </si>
  <si>
    <t>TOTAL  (KELAPA BULAT BERSABUT)</t>
  </si>
  <si>
    <t>Dibuat Oleh</t>
  </si>
  <si>
    <t>Diketahui Oleh,</t>
  </si>
  <si>
    <t>Darwin</t>
  </si>
  <si>
    <t>A s a i</t>
  </si>
  <si>
    <t>Adm RMP</t>
  </si>
  <si>
    <t>KR Petak</t>
  </si>
  <si>
    <t>KB RMP</t>
  </si>
  <si>
    <t>Mulai Berlaku : 06.03.2012</t>
  </si>
  <si>
    <t>FRM-PBL-029-00</t>
  </si>
  <si>
    <t>KB</t>
  </si>
  <si>
    <t>KBS</t>
  </si>
  <si>
    <t>ADEN</t>
  </si>
  <si>
    <t>AMIR</t>
  </si>
  <si>
    <t>HERMAN</t>
  </si>
  <si>
    <t>RIO</t>
  </si>
  <si>
    <t>SUGENG</t>
  </si>
  <si>
    <t>DARMI</t>
  </si>
  <si>
    <t>H.MAHMUD</t>
  </si>
  <si>
    <t>IWAN</t>
  </si>
  <si>
    <t>IJAN</t>
  </si>
  <si>
    <t>H.HAMID</t>
  </si>
  <si>
    <t>HERTUMINA</t>
  </si>
  <si>
    <t>ARIF</t>
  </si>
  <si>
    <t>BAIN</t>
  </si>
  <si>
    <t>M.ASNAWI</t>
  </si>
  <si>
    <t>ALI</t>
  </si>
  <si>
    <t>ACOK</t>
  </si>
  <si>
    <t>SANDI</t>
  </si>
  <si>
    <t>AAN</t>
  </si>
  <si>
    <t>M.FUADI R.</t>
  </si>
  <si>
    <t>RUDI</t>
  </si>
  <si>
    <t>ANTO</t>
  </si>
  <si>
    <t>HENDRA</t>
  </si>
  <si>
    <t>AGUS</t>
  </si>
  <si>
    <t>DEDI</t>
  </si>
  <si>
    <t>AMIN</t>
  </si>
  <si>
    <t>ADI</t>
  </si>
  <si>
    <t>MARWAN</t>
  </si>
  <si>
    <t>TRI</t>
  </si>
  <si>
    <t>HENDRI</t>
  </si>
  <si>
    <t>JOKO</t>
  </si>
  <si>
    <t>M.AMIN</t>
  </si>
  <si>
    <t>M.ALI AKBAR</t>
  </si>
  <si>
    <t>SIDIK</t>
  </si>
  <si>
    <t>BUJANG</t>
  </si>
  <si>
    <t>ANDI</t>
  </si>
  <si>
    <t>H.AMBOK LERANG</t>
  </si>
  <si>
    <t>BAHTIAR</t>
  </si>
  <si>
    <t>ABAS</t>
  </si>
  <si>
    <t>ABDUL ARIS</t>
  </si>
  <si>
    <t>SYAFUDIN</t>
  </si>
  <si>
    <t>EDI</t>
  </si>
  <si>
    <t>TOANG</t>
  </si>
  <si>
    <t>H.SABIRIN</t>
  </si>
  <si>
    <t>ARSAN</t>
  </si>
  <si>
    <t>JAMIUN</t>
  </si>
  <si>
    <t>IDARWANTO</t>
  </si>
  <si>
    <t>SABRANI</t>
  </si>
  <si>
    <t>JUNAIDIN</t>
  </si>
  <si>
    <t>SANTOSO</t>
  </si>
  <si>
    <t>YUSUP</t>
  </si>
  <si>
    <t>APRILYANTO</t>
  </si>
  <si>
    <t>SUGIONO</t>
  </si>
  <si>
    <t>SUKUR</t>
  </si>
  <si>
    <t>IDRIS</t>
  </si>
  <si>
    <t>AZIZ</t>
  </si>
  <si>
    <t>SUMARWAN</t>
  </si>
  <si>
    <t>MAHARDI</t>
  </si>
  <si>
    <t>TAMRIN</t>
  </si>
  <si>
    <t>HASAN</t>
  </si>
  <si>
    <t>ASMAUN</t>
  </si>
  <si>
    <t>A.GANI</t>
  </si>
  <si>
    <t>RAMDHAN</t>
  </si>
  <si>
    <t>UTOMO</t>
  </si>
  <si>
    <t>IMAN</t>
  </si>
  <si>
    <t>IDARWAN</t>
  </si>
  <si>
    <t>WANDI</t>
  </si>
  <si>
    <t>ANAS</t>
  </si>
  <si>
    <t>ABDUL RAHMAN</t>
  </si>
  <si>
    <t>ABDUL RAZAK</t>
  </si>
  <si>
    <t>GIMUN</t>
  </si>
  <si>
    <t>SOLIHIN</t>
  </si>
  <si>
    <t>JIMUN</t>
  </si>
  <si>
    <t>AMAN</t>
  </si>
  <si>
    <t>YANI</t>
  </si>
  <si>
    <t>H.TALEB</t>
  </si>
  <si>
    <t>H.JUMRI</t>
  </si>
  <si>
    <t>IYAN</t>
  </si>
  <si>
    <t>MASDI</t>
  </si>
  <si>
    <t>UTUN</t>
  </si>
  <si>
    <t>YONO</t>
  </si>
  <si>
    <t>DURAHMAN</t>
  </si>
  <si>
    <t>AMAT</t>
  </si>
  <si>
    <t>IPIN</t>
  </si>
  <si>
    <t>LINTANG</t>
  </si>
  <si>
    <t>UTUH</t>
  </si>
  <si>
    <t>MIUN</t>
  </si>
  <si>
    <t>PATAH</t>
  </si>
  <si>
    <t>KADIR</t>
  </si>
  <si>
    <t>ANUAR</t>
  </si>
  <si>
    <t>ASAT</t>
  </si>
  <si>
    <t>JAINI</t>
  </si>
  <si>
    <t>KARDI</t>
  </si>
  <si>
    <t>TUKIJAN</t>
  </si>
  <si>
    <t>ABRI TAUPAN</t>
  </si>
  <si>
    <t>SAHARUDIN</t>
  </si>
  <si>
    <t>GENDIS</t>
  </si>
  <si>
    <t>H.THAMRIN</t>
  </si>
  <si>
    <t>SAHRAN</t>
  </si>
  <si>
    <t>NIARSARI</t>
  </si>
  <si>
    <t>NORI</t>
  </si>
  <si>
    <t>UDIN</t>
  </si>
  <si>
    <t>GRIYA</t>
  </si>
  <si>
    <t>BASRI</t>
  </si>
  <si>
    <t>AHMAD</t>
  </si>
  <si>
    <t>H.MALIK</t>
  </si>
  <si>
    <t>KOSIM</t>
  </si>
  <si>
    <t>TENGMOK</t>
  </si>
  <si>
    <t>SAPI'I</t>
  </si>
  <si>
    <t>AJENG</t>
  </si>
  <si>
    <t>SELVI</t>
  </si>
  <si>
    <t>JAMAL</t>
  </si>
  <si>
    <t>MARMUAH</t>
  </si>
  <si>
    <t>JUKI</t>
  </si>
  <si>
    <t>MURDIONO</t>
  </si>
  <si>
    <t>MUHAMMAD NASIR</t>
  </si>
  <si>
    <t>AWANG</t>
  </si>
  <si>
    <t>YUSUF</t>
  </si>
  <si>
    <t>ISMAIL</t>
  </si>
  <si>
    <t>BAHDRUN</t>
  </si>
  <si>
    <t>SAMUDRI</t>
  </si>
  <si>
    <t>JUMARI</t>
  </si>
  <si>
    <t>IMAK</t>
  </si>
  <si>
    <t>KARYO</t>
  </si>
  <si>
    <t>ALOING</t>
  </si>
  <si>
    <t>BAHARUDIN</t>
  </si>
  <si>
    <t>H.TUKIJAN</t>
  </si>
  <si>
    <t>SITI</t>
  </si>
  <si>
    <t>FATIMAH</t>
  </si>
  <si>
    <t>H.ASMADIUN</t>
  </si>
  <si>
    <t>H.YUKIJAN</t>
  </si>
  <si>
    <t>WATI</t>
  </si>
  <si>
    <t>H.ASBULLAH</t>
  </si>
  <si>
    <t>KOMIDAR</t>
  </si>
  <si>
    <t>MEGAWATI</t>
  </si>
  <si>
    <t>ALIMUDIN</t>
  </si>
  <si>
    <t>MARISA</t>
  </si>
  <si>
    <t>ABDUL</t>
  </si>
  <si>
    <t>BAKAR</t>
  </si>
  <si>
    <t>NAZIR</t>
  </si>
  <si>
    <t xml:space="preserve">AHMAD  </t>
  </si>
  <si>
    <t>AHMAD SUYADI</t>
  </si>
  <si>
    <t>ARDIAN</t>
  </si>
  <si>
    <t>ABDULLAH</t>
  </si>
  <si>
    <t>SISWADI</t>
  </si>
  <si>
    <t>BAMBANG</t>
  </si>
  <si>
    <t>KUSWANTO</t>
  </si>
  <si>
    <t>AHMAD TARMIZI</t>
  </si>
  <si>
    <t>ABI</t>
  </si>
  <si>
    <t>HJ.MARDIANA</t>
  </si>
  <si>
    <t>H.SALEH</t>
  </si>
  <si>
    <t>H.HASAN</t>
  </si>
  <si>
    <t>TUMIRAN</t>
  </si>
  <si>
    <t>BASIRUN</t>
  </si>
  <si>
    <t>M.DAHLAN</t>
  </si>
  <si>
    <t>SUARDI</t>
  </si>
  <si>
    <t>MAEMUNAH</t>
  </si>
  <si>
    <t>SAKTI</t>
  </si>
  <si>
    <t>JAMILAH</t>
  </si>
  <si>
    <t>AHMAD/ZAM-ZAM</t>
  </si>
  <si>
    <t>AHUAT</t>
  </si>
  <si>
    <t>AHWA</t>
  </si>
  <si>
    <t>AIDI</t>
  </si>
  <si>
    <t>KARIM</t>
  </si>
  <si>
    <t>KARTONO</t>
  </si>
  <si>
    <t>KUNTO</t>
  </si>
  <si>
    <t>NURDIN</t>
  </si>
  <si>
    <t>SUNARKO</t>
  </si>
  <si>
    <t>MARJUKI</t>
  </si>
  <si>
    <t>ALKIRMAN</t>
  </si>
  <si>
    <t>ALWAKO</t>
  </si>
  <si>
    <t>MAHMUAH</t>
  </si>
  <si>
    <t>DENDI</t>
  </si>
  <si>
    <t>TYAS</t>
  </si>
  <si>
    <t>MILISANNI</t>
  </si>
  <si>
    <t>DADANG</t>
  </si>
  <si>
    <t>FARHAN</t>
  </si>
  <si>
    <t>H.TAHIR</t>
  </si>
  <si>
    <t>M. NUR</t>
  </si>
  <si>
    <t>FATRURAZI</t>
  </si>
  <si>
    <t>SAPRUDIN</t>
  </si>
  <si>
    <t>NEZI</t>
  </si>
  <si>
    <t>NURBUAT</t>
  </si>
  <si>
    <t>H.EDI</t>
  </si>
  <si>
    <t>ZAINAL</t>
  </si>
  <si>
    <t>HERY SUARDI</t>
  </si>
  <si>
    <t>AMUI</t>
  </si>
  <si>
    <t>MUNDAKIR</t>
  </si>
  <si>
    <t>MUJIONO</t>
  </si>
  <si>
    <t>HAMDAN</t>
  </si>
  <si>
    <t>SAPAWI</t>
  </si>
  <si>
    <t>IJAR</t>
  </si>
  <si>
    <t>AJIS</t>
  </si>
  <si>
    <t>ATIAMIN</t>
  </si>
  <si>
    <t>TUSRI</t>
  </si>
  <si>
    <t>YANTO</t>
  </si>
  <si>
    <t>BASTIAN</t>
  </si>
  <si>
    <t>BAYAN</t>
  </si>
  <si>
    <t>ERI</t>
  </si>
  <si>
    <t>ARIFIN</t>
  </si>
  <si>
    <t>SUAN.</t>
  </si>
  <si>
    <t>ANANG</t>
  </si>
  <si>
    <t>ISOIK</t>
  </si>
  <si>
    <t>HERU</t>
  </si>
  <si>
    <t>INGGIT</t>
  </si>
  <si>
    <t>SIHEN</t>
  </si>
  <si>
    <t>NASAR</t>
  </si>
  <si>
    <t>UJANG</t>
  </si>
  <si>
    <t>MAWAR</t>
  </si>
  <si>
    <t>IDON</t>
  </si>
  <si>
    <t>RIKO</t>
  </si>
  <si>
    <t>RINO</t>
  </si>
  <si>
    <t>RIKI</t>
  </si>
  <si>
    <t>KIKI</t>
  </si>
  <si>
    <t>ARI</t>
  </si>
  <si>
    <t>IJEN</t>
  </si>
  <si>
    <t>ICAM</t>
  </si>
  <si>
    <t>DIKI</t>
  </si>
  <si>
    <t>REZA</t>
  </si>
  <si>
    <t>IZUL</t>
  </si>
  <si>
    <t>IBNU</t>
  </si>
  <si>
    <t>SIAP</t>
  </si>
  <si>
    <t>DIDI</t>
  </si>
  <si>
    <t>YOZI</t>
  </si>
  <si>
    <t>ANDI HAMZAH</t>
  </si>
  <si>
    <t>DIRMAN</t>
  </si>
  <si>
    <t>MUJI</t>
  </si>
  <si>
    <t>DEWLI</t>
  </si>
  <si>
    <t>H.MADRUN</t>
  </si>
  <si>
    <t>KADRI</t>
  </si>
  <si>
    <t>BOKIR</t>
  </si>
  <si>
    <t>SANURI</t>
  </si>
  <si>
    <t>DELIMA</t>
  </si>
  <si>
    <t>DENA</t>
  </si>
  <si>
    <t>IJUN</t>
  </si>
  <si>
    <t>MASRI</t>
  </si>
  <si>
    <t>EDY</t>
  </si>
  <si>
    <t>NURAENI</t>
  </si>
  <si>
    <t>ZAKIA</t>
  </si>
  <si>
    <t>MASTRIUN</t>
  </si>
  <si>
    <t>SUHARTI</t>
  </si>
  <si>
    <t>ANDIKA</t>
  </si>
  <si>
    <t>MAKSUM</t>
  </si>
  <si>
    <t>NARDI</t>
  </si>
  <si>
    <t>TAHANG</t>
  </si>
  <si>
    <t>SURIPNO</t>
  </si>
  <si>
    <t>ANDRA NOFRIZAL</t>
  </si>
  <si>
    <t>MUSLIKHUDIN</t>
  </si>
  <si>
    <t>PERMADI</t>
  </si>
  <si>
    <t>ARJUNA</t>
  </si>
  <si>
    <t>ALDO</t>
  </si>
  <si>
    <t>ARIP</t>
  </si>
  <si>
    <t>NAWIK</t>
  </si>
  <si>
    <t>H.ISAY</t>
  </si>
  <si>
    <t>H.DALEK</t>
  </si>
  <si>
    <t>BEDU</t>
  </si>
  <si>
    <t>KUBEK</t>
  </si>
  <si>
    <t>DGN</t>
  </si>
  <si>
    <t>MATIRU</t>
  </si>
  <si>
    <t>ANGGI</t>
  </si>
  <si>
    <t>DARMANSYAH</t>
  </si>
  <si>
    <t>ATANG</t>
  </si>
  <si>
    <t>ATOK</t>
  </si>
  <si>
    <t>ATTAK</t>
  </si>
  <si>
    <t>HARTONO</t>
  </si>
  <si>
    <t>YOGA</t>
  </si>
  <si>
    <t>ADAM</t>
  </si>
  <si>
    <t>YATNO</t>
  </si>
  <si>
    <t>RUSTANDI</t>
  </si>
  <si>
    <t>SUGIHARTO</t>
  </si>
  <si>
    <t>MANTO</t>
  </si>
  <si>
    <t>BAIM</t>
  </si>
  <si>
    <t>CV. ILHAM SEJATI</t>
  </si>
  <si>
    <t>CV.MERPATI</t>
  </si>
  <si>
    <t>ANTON</t>
  </si>
  <si>
    <t>BADRUN</t>
  </si>
  <si>
    <t>GIMIN</t>
  </si>
  <si>
    <t>H.HALIDI</t>
  </si>
  <si>
    <t>H.TOYIB</t>
  </si>
  <si>
    <t>IKAM</t>
  </si>
  <si>
    <t>JAILANI</t>
  </si>
  <si>
    <t>MADI</t>
  </si>
  <si>
    <t>MUKTAR</t>
  </si>
  <si>
    <t>MUSA</t>
  </si>
  <si>
    <t>NANDAR</t>
  </si>
  <si>
    <t>RAHMAD</t>
  </si>
  <si>
    <t>SOMAD</t>
  </si>
  <si>
    <t>SUDARNO</t>
  </si>
  <si>
    <t>SULAIMAN</t>
  </si>
  <si>
    <t>SULE</t>
  </si>
  <si>
    <t>ZAINURI</t>
  </si>
  <si>
    <t>JATAYU</t>
  </si>
  <si>
    <t>ASNAWI</t>
  </si>
  <si>
    <t>RUSMANTO</t>
  </si>
  <si>
    <t>H. EDI</t>
  </si>
  <si>
    <t>H.ADNAN</t>
  </si>
  <si>
    <t>ADANSA</t>
  </si>
  <si>
    <t>TOTOK</t>
  </si>
  <si>
    <t>YASIN</t>
  </si>
  <si>
    <t>JUTI</t>
  </si>
  <si>
    <t>NOK</t>
  </si>
  <si>
    <t>SAMSUL</t>
  </si>
  <si>
    <t>BRAHIM</t>
  </si>
  <si>
    <t>H.TAMRIN</t>
  </si>
  <si>
    <t>MASHAR</t>
  </si>
  <si>
    <t>USEN</t>
  </si>
  <si>
    <t>DUAN</t>
  </si>
  <si>
    <t>JOHAN</t>
  </si>
  <si>
    <t>SUNAR</t>
  </si>
  <si>
    <t>ATI</t>
  </si>
  <si>
    <t>DHARMAWATI</t>
  </si>
  <si>
    <t>DINI CHAIRANI</t>
  </si>
  <si>
    <t>H.ASSEK</t>
  </si>
  <si>
    <t>H.IGLO</t>
  </si>
  <si>
    <t>H.TUO</t>
  </si>
  <si>
    <t>IPEN</t>
  </si>
  <si>
    <t>TALIP</t>
  </si>
  <si>
    <t>JUA</t>
  </si>
  <si>
    <t>MAEN</t>
  </si>
  <si>
    <t>ARSAT</t>
  </si>
  <si>
    <t>SUDIK</t>
  </si>
  <si>
    <t>TAPAK</t>
  </si>
  <si>
    <t>H.ARSAD</t>
  </si>
  <si>
    <t>EDI OCTAVIA</t>
  </si>
  <si>
    <t>OCTAVIA</t>
  </si>
  <si>
    <t>M.RAMLI</t>
  </si>
  <si>
    <t>JASMAN</t>
  </si>
  <si>
    <t>H.HANAFI</t>
  </si>
  <si>
    <t>H.JONO</t>
  </si>
  <si>
    <t>HASIM</t>
  </si>
  <si>
    <t>DENI</t>
  </si>
  <si>
    <t>MASRAN</t>
  </si>
  <si>
    <t>H.SUHAIMI</t>
  </si>
  <si>
    <t>ISHAK.</t>
  </si>
  <si>
    <t>ELSA YULIA VERONICA</t>
  </si>
  <si>
    <t>FATMAWATI</t>
  </si>
  <si>
    <t>FEBRI RAHARDIAN</t>
  </si>
  <si>
    <t>GAFAR</t>
  </si>
  <si>
    <t>H.ARBANI</t>
  </si>
  <si>
    <t>SAUDAH</t>
  </si>
  <si>
    <t>WISNU</t>
  </si>
  <si>
    <t>GUSTI</t>
  </si>
  <si>
    <t>ANDRIAN</t>
  </si>
  <si>
    <t>FEBRI</t>
  </si>
  <si>
    <t>ANDRE</t>
  </si>
  <si>
    <t>H. BEDU</t>
  </si>
  <si>
    <t>MARPAUNG</t>
  </si>
  <si>
    <t>H.</t>
  </si>
  <si>
    <t>ROHADI</t>
  </si>
  <si>
    <t>H.SOHI</t>
  </si>
  <si>
    <t>H. HADDIS</t>
  </si>
  <si>
    <t>H. HAMID</t>
  </si>
  <si>
    <t>H.HARIS</t>
  </si>
  <si>
    <t>MUSTAFA</t>
  </si>
  <si>
    <t>AGUSTAM</t>
  </si>
  <si>
    <t>H.BAKRI</t>
  </si>
  <si>
    <t>H. NYAMPA</t>
  </si>
  <si>
    <t>IYUSPAN</t>
  </si>
  <si>
    <t>FEKEK</t>
  </si>
  <si>
    <t>H.LABA</t>
  </si>
  <si>
    <t>FA'MALEK</t>
  </si>
  <si>
    <t>OMI</t>
  </si>
  <si>
    <t>HORMAN</t>
  </si>
  <si>
    <t>SINDRAK</t>
  </si>
  <si>
    <t>SUKI</t>
  </si>
  <si>
    <t>ENDEN</t>
  </si>
  <si>
    <t>AGUNG</t>
  </si>
  <si>
    <t>H.LALAK</t>
  </si>
  <si>
    <t>H.AMBOK</t>
  </si>
  <si>
    <t>CEK</t>
  </si>
  <si>
    <t>HAMSAH</t>
  </si>
  <si>
    <t>HALIM</t>
  </si>
  <si>
    <t>H. HUSIN</t>
  </si>
  <si>
    <t>H. MARDAN</t>
  </si>
  <si>
    <t>H.MULYONO</t>
  </si>
  <si>
    <t>M,NUR</t>
  </si>
  <si>
    <t>H.SALINDRI</t>
  </si>
  <si>
    <t>NIZAR</t>
  </si>
  <si>
    <t>DIMAS</t>
  </si>
  <si>
    <t>TARA</t>
  </si>
  <si>
    <t>RENDRA</t>
  </si>
  <si>
    <t>PUTRA</t>
  </si>
  <si>
    <t>IBRAHIM</t>
  </si>
  <si>
    <t>FAISAL</t>
  </si>
  <si>
    <t>H.AIDI</t>
  </si>
  <si>
    <t>H.AMBOK ASEK</t>
  </si>
  <si>
    <t>MUSTAIN</t>
  </si>
  <si>
    <t>WAHIDIN</t>
  </si>
  <si>
    <t>AMBOK TANG</t>
  </si>
  <si>
    <t>RIZKI</t>
  </si>
  <si>
    <t>DARMAWAN</t>
  </si>
  <si>
    <t>H.M.YUSUF</t>
  </si>
  <si>
    <t>H.SYAMSUDIN</t>
  </si>
  <si>
    <t>CHAIRUL</t>
  </si>
  <si>
    <t>IRWAN</t>
  </si>
  <si>
    <t>SANJAYA</t>
  </si>
  <si>
    <t>HAMLAN</t>
  </si>
  <si>
    <t>HANGTUAH</t>
  </si>
  <si>
    <t>ANDY</t>
  </si>
  <si>
    <t>ASRIL</t>
  </si>
  <si>
    <t>RIDHO</t>
  </si>
  <si>
    <t>HENDRY JOHANES</t>
  </si>
  <si>
    <t>KHAIRUL</t>
  </si>
  <si>
    <t>MARTIN</t>
  </si>
  <si>
    <t>TAHIR</t>
  </si>
  <si>
    <t>MURDIYANTO</t>
  </si>
  <si>
    <t>AHMED</t>
  </si>
  <si>
    <t>HUDA</t>
  </si>
  <si>
    <t>CIPTO</t>
  </si>
  <si>
    <t>HERY YANTO</t>
  </si>
  <si>
    <t>ABU NAWAS</t>
  </si>
  <si>
    <t>HJ.ERAWATI</t>
  </si>
  <si>
    <t>IRUS</t>
  </si>
  <si>
    <t>INDAH R</t>
  </si>
  <si>
    <t>PANJI</t>
  </si>
  <si>
    <t>JUNAIDI</t>
  </si>
  <si>
    <t>H.M.RAHADI</t>
  </si>
  <si>
    <t>SUBLI</t>
  </si>
  <si>
    <t>BADUN</t>
  </si>
  <si>
    <t>SARIMIN</t>
  </si>
  <si>
    <t>CICI</t>
  </si>
  <si>
    <t>KHALID</t>
  </si>
  <si>
    <t>UCAI</t>
  </si>
  <si>
    <t>ERY</t>
  </si>
  <si>
    <t>SAHYANTO</t>
  </si>
  <si>
    <t>ISANG</t>
  </si>
  <si>
    <t>MUSLIMIN</t>
  </si>
  <si>
    <t>KAMARI</t>
  </si>
  <si>
    <t>SAMURI</t>
  </si>
  <si>
    <t>IHWAN</t>
  </si>
  <si>
    <t>WAWAN</t>
  </si>
  <si>
    <t>JAMIYAH</t>
  </si>
  <si>
    <t>JONI HALIM</t>
  </si>
  <si>
    <t>SAPAR</t>
  </si>
  <si>
    <t>H.NABUN</t>
  </si>
  <si>
    <t>H.SOMAD</t>
  </si>
  <si>
    <t>PITUNG</t>
  </si>
  <si>
    <t>JALI</t>
  </si>
  <si>
    <t>NURAHMAN</t>
  </si>
  <si>
    <t>JUSDY</t>
  </si>
  <si>
    <t>KAHARUDIN</t>
  </si>
  <si>
    <t>KAMSIAH</t>
  </si>
  <si>
    <t>KHAIRUDIN</t>
  </si>
  <si>
    <t>M. ALI</t>
  </si>
  <si>
    <t>M.ALI</t>
  </si>
  <si>
    <t>NURAINI</t>
  </si>
  <si>
    <t>KUSUMA</t>
  </si>
  <si>
    <t>RAHMAT</t>
  </si>
  <si>
    <t>WILDAN</t>
  </si>
  <si>
    <t>AWAL</t>
  </si>
  <si>
    <t>LEMAN</t>
  </si>
  <si>
    <t>ILHAM</t>
  </si>
  <si>
    <t>BAKRI</t>
  </si>
  <si>
    <t>LEDI</t>
  </si>
  <si>
    <t>KAHAR</t>
  </si>
  <si>
    <t>IJAL</t>
  </si>
  <si>
    <t>SYAKRANI</t>
  </si>
  <si>
    <t>AJAM</t>
  </si>
  <si>
    <t>M.HARIS</t>
  </si>
  <si>
    <t>H.BASIR</t>
  </si>
  <si>
    <t>M.ALI-KTM</t>
  </si>
  <si>
    <t>M.ARIS</t>
  </si>
  <si>
    <t>MARISA MONA</t>
  </si>
  <si>
    <t>MARTONO</t>
  </si>
  <si>
    <t>ZAINI</t>
  </si>
  <si>
    <t>SUKANDAR</t>
  </si>
  <si>
    <t>MEGAH JAYA</t>
  </si>
  <si>
    <t>MINSAR</t>
  </si>
  <si>
    <t>IWAM</t>
  </si>
  <si>
    <t>PAIJO</t>
  </si>
  <si>
    <t>DULLAH</t>
  </si>
  <si>
    <t>MISAR HADINATA</t>
  </si>
  <si>
    <t>MUH RUSLI</t>
  </si>
  <si>
    <t>MUHAMMAD ARAB</t>
  </si>
  <si>
    <t>ROHANI</t>
  </si>
  <si>
    <t>SIKHO</t>
  </si>
  <si>
    <t>NARSO</t>
  </si>
  <si>
    <t>WINARYO</t>
  </si>
  <si>
    <t>ALFIAN</t>
  </si>
  <si>
    <t>M.ARAB</t>
  </si>
  <si>
    <t>GAZI</t>
  </si>
  <si>
    <t>MURWATI</t>
  </si>
  <si>
    <t>AKMAL</t>
  </si>
  <si>
    <t>MUSOPA</t>
  </si>
  <si>
    <t>SAPARI</t>
  </si>
  <si>
    <t>HARYOTO</t>
  </si>
  <si>
    <t>MUSLIM</t>
  </si>
  <si>
    <t>NICO</t>
  </si>
  <si>
    <t>TEDI</t>
  </si>
  <si>
    <t>KUKUH</t>
  </si>
  <si>
    <t>SUSENO</t>
  </si>
  <si>
    <t>SUPRI</t>
  </si>
  <si>
    <t>TAUFIK</t>
  </si>
  <si>
    <t>TRIONO</t>
  </si>
  <si>
    <t>FAHRUL</t>
  </si>
  <si>
    <t>PRABOWO</t>
  </si>
  <si>
    <t>NORMAN</t>
  </si>
  <si>
    <t>POLIANI ANWAR</t>
  </si>
  <si>
    <t>POW HELEN</t>
  </si>
  <si>
    <t>KOJIM</t>
  </si>
  <si>
    <t>PT.AGUNG BUANA UTAMA /ABU</t>
  </si>
  <si>
    <t>M.FUARDI R.</t>
  </si>
  <si>
    <t>RAMADHAN</t>
  </si>
  <si>
    <t>SHOLEH</t>
  </si>
  <si>
    <t>GATOT</t>
  </si>
  <si>
    <t>HAFID</t>
  </si>
  <si>
    <t>RANGGA</t>
  </si>
  <si>
    <t>IQBAL</t>
  </si>
  <si>
    <t>ARLAN</t>
  </si>
  <si>
    <t>ADNAN</t>
  </si>
  <si>
    <t>R.J.S.H</t>
  </si>
  <si>
    <t>HJ.ROSMAWATI</t>
  </si>
  <si>
    <t>SERIPAH AINI</t>
  </si>
  <si>
    <t>SIHOMBING</t>
  </si>
  <si>
    <t>WIDOOD</t>
  </si>
  <si>
    <t>TITO</t>
  </si>
  <si>
    <t>SUDANAS</t>
  </si>
  <si>
    <t>SITI JULAIHA</t>
  </si>
  <si>
    <t>SITI RUGAYAH</t>
  </si>
  <si>
    <t>SUGIANTO</t>
  </si>
  <si>
    <t>SUI HO</t>
  </si>
  <si>
    <t>SUKAMTO</t>
  </si>
  <si>
    <t>SYAIR</t>
  </si>
  <si>
    <t>SYAMSUL BAHRI / UD.IKAT</t>
  </si>
  <si>
    <t>RITA ERNITA</t>
  </si>
  <si>
    <t xml:space="preserve"> ARIF</t>
  </si>
  <si>
    <t xml:space="preserve"> MUSLIKHUDIN</t>
  </si>
  <si>
    <t xml:space="preserve"> PERMADI</t>
  </si>
  <si>
    <t xml:space="preserve"> ARJUNA</t>
  </si>
  <si>
    <t xml:space="preserve"> ALDO</t>
  </si>
  <si>
    <t xml:space="preserve"> EDI TOANG</t>
  </si>
  <si>
    <t xml:space="preserve"> H.SABIRIN</t>
  </si>
  <si>
    <t xml:space="preserve"> ARSAN</t>
  </si>
  <si>
    <t xml:space="preserve"> JAMIUN</t>
  </si>
  <si>
    <t xml:space="preserve"> ADI</t>
  </si>
  <si>
    <t xml:space="preserve"> IDARWANTO</t>
  </si>
  <si>
    <t xml:space="preserve"> SABRANI</t>
  </si>
  <si>
    <t xml:space="preserve"> JUNAIDIN</t>
  </si>
  <si>
    <t xml:space="preserve"> SANTOSO</t>
  </si>
  <si>
    <t xml:space="preserve"> YUSUP</t>
  </si>
  <si>
    <t xml:space="preserve"> APRILYANTO</t>
  </si>
  <si>
    <t xml:space="preserve"> SUGIONO</t>
  </si>
  <si>
    <t xml:space="preserve"> SUKUR</t>
  </si>
  <si>
    <t xml:space="preserve"> IDRIS</t>
  </si>
  <si>
    <t xml:space="preserve"> AZIZ</t>
  </si>
  <si>
    <t xml:space="preserve"> SUMARWAN</t>
  </si>
  <si>
    <t xml:space="preserve"> MAHARDI</t>
  </si>
  <si>
    <t xml:space="preserve"> TAMRIN</t>
  </si>
  <si>
    <t xml:space="preserve"> HASAN</t>
  </si>
  <si>
    <t xml:space="preserve"> ASMAUN</t>
  </si>
  <si>
    <t xml:space="preserve"> A.GANI</t>
  </si>
  <si>
    <t xml:space="preserve"> RAMDHAN</t>
  </si>
  <si>
    <t xml:space="preserve"> UTOMO</t>
  </si>
  <si>
    <t xml:space="preserve"> IMAN</t>
  </si>
  <si>
    <t xml:space="preserve"> IDARWAN</t>
  </si>
  <si>
    <t xml:space="preserve"> WANDI</t>
  </si>
  <si>
    <t xml:space="preserve"> ANAS</t>
  </si>
  <si>
    <t xml:space="preserve"> PUJIANTO</t>
  </si>
  <si>
    <t>UMAR</t>
  </si>
  <si>
    <t>USMAN</t>
  </si>
  <si>
    <t>WARTINI</t>
  </si>
  <si>
    <t xml:space="preserve"> ANDY</t>
  </si>
  <si>
    <t xml:space="preserve"> ZAINAL</t>
  </si>
  <si>
    <t xml:space="preserve"> ASRIL</t>
  </si>
  <si>
    <t xml:space="preserve"> RIDHO</t>
  </si>
  <si>
    <t>NAMA RELASI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</si>
  <si>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</si>
  <si>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</si>
  <si>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</si>
  <si>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</si>
  <si>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</si>
  <si>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</si>
  <si>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</si>
  <si>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</si>
  <si>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</si>
  <si>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</si>
  <si>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</si>
  <si>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</si>
  <si>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</si>
  <si>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</si>
  <si>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</si>
  <si>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</si>
  <si>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</si>
  <si>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</si>
  <si>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</si>
  <si>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</si>
  <si>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</si>
  <si>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</si>
  <si>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</si>
  <si>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</si>
  <si>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</si>
  <si>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</si>
  <si>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</si>
  <si>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</si>
  <si>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</si>
  <si>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BRUTO</t>
  </si>
  <si>
    <t>TARRA</t>
  </si>
  <si>
    <t>NETTO1</t>
  </si>
  <si>
    <t>NETTO2</t>
  </si>
  <si>
    <t>POTONGAN KADAR AIR %</t>
  </si>
  <si>
    <t>KODE</t>
  </si>
  <si>
    <t>NO_SERI</t>
  </si>
  <si>
    <t>NO. POLISI</t>
  </si>
  <si>
    <t>SEI SEJUK</t>
  </si>
  <si>
    <t>001</t>
  </si>
  <si>
    <t>ENOK</t>
  </si>
  <si>
    <t>GUNAWAN</t>
  </si>
  <si>
    <t>RIZAL</t>
  </si>
  <si>
    <t>BM 8026 GA</t>
  </si>
  <si>
    <t>TBH</t>
  </si>
  <si>
    <t>BM 8084 GA</t>
  </si>
  <si>
    <t>BM 8055 KC</t>
  </si>
  <si>
    <t>BM 8043 KC</t>
  </si>
  <si>
    <t>BM 8044 KC</t>
  </si>
  <si>
    <t>BM 8072 GA</t>
  </si>
  <si>
    <t>PELANDUK</t>
  </si>
  <si>
    <t>LAHANG</t>
  </si>
  <si>
    <t>JULI</t>
  </si>
  <si>
    <t>DANI</t>
  </si>
  <si>
    <t>MUNJA</t>
  </si>
  <si>
    <t>RITA ERNITA/KM.BINTANG JAYA</t>
  </si>
  <si>
    <t>ERWIN</t>
  </si>
  <si>
    <t>AMIRUDDIN</t>
  </si>
  <si>
    <t>JAMALUDDIN</t>
  </si>
  <si>
    <t>M.RIDWAN ARSYAD</t>
  </si>
  <si>
    <t>SITI FATIMAH</t>
  </si>
  <si>
    <t>Asdawita</t>
  </si>
  <si>
    <t>KELAPA BULAT</t>
  </si>
  <si>
    <t>Tabel pengacak nama petani</t>
  </si>
  <si>
    <t>B. MP</t>
  </si>
  <si>
    <t>INDRAYANI</t>
  </si>
  <si>
    <t xml:space="preserve">ZAINAL ABIDIN </t>
  </si>
  <si>
    <t>ZAINAL ABIDIN</t>
  </si>
  <si>
    <t>TANGGAL</t>
  </si>
  <si>
    <t>POT-KG</t>
  </si>
  <si>
    <t>POT-%</t>
  </si>
  <si>
    <t>TAHUN</t>
  </si>
  <si>
    <t>BULAN</t>
  </si>
  <si>
    <t>B.MP</t>
  </si>
  <si>
    <t>SAIRI</t>
  </si>
  <si>
    <t>BATAM</t>
  </si>
  <si>
    <t>]</t>
  </si>
  <si>
    <t>BUMDESA AMANAH NEGERI</t>
  </si>
  <si>
    <t>EDBERT</t>
  </si>
  <si>
    <t>BUMDESA  AMANAH NEGERI</t>
  </si>
  <si>
    <t>PT.SINAR KELAPA TEMBILAHAN</t>
  </si>
  <si>
    <t>EDI TOANG</t>
  </si>
  <si>
    <t>PT.SINAR KELAPA TEMBILAHAN/KM.SETIA DAMAI</t>
  </si>
  <si>
    <t>YANADI</t>
  </si>
  <si>
    <t>BM 8894 GB</t>
  </si>
  <si>
    <t>BM 8891 GB</t>
  </si>
  <si>
    <t>BM 8890 GB</t>
  </si>
  <si>
    <t>BM 8892 GB</t>
  </si>
  <si>
    <t>ZIA</t>
  </si>
  <si>
    <t>ERAWATI</t>
  </si>
  <si>
    <t>JANUARI</t>
  </si>
  <si>
    <t>FEBRUARI</t>
  </si>
  <si>
    <t>MARET</t>
  </si>
  <si>
    <t>APRIL</t>
  </si>
  <si>
    <t>MEI</t>
  </si>
  <si>
    <t>JUNI</t>
  </si>
  <si>
    <t>AGUSTUS</t>
  </si>
  <si>
    <t>SEPTEMBER</t>
  </si>
  <si>
    <t>OKTOBER</t>
  </si>
  <si>
    <t>NOVMBER</t>
  </si>
  <si>
    <t>DESEMBER</t>
  </si>
  <si>
    <t xml:space="preserve">   </t>
  </si>
  <si>
    <t>MURYADI</t>
  </si>
  <si>
    <t>TEMBILAHAN</t>
  </si>
  <si>
    <t>ROSDIANTO</t>
  </si>
  <si>
    <t>MASRI/KM.BUTIRAN MAS 02</t>
  </si>
  <si>
    <t>RUSLAN JAYA, SH</t>
  </si>
  <si>
    <t>RUSLAN JAYA,SH</t>
  </si>
  <si>
    <t>JULYASNO</t>
  </si>
  <si>
    <t>SADRI</t>
  </si>
  <si>
    <t>MAULANA</t>
  </si>
  <si>
    <t>FADIL</t>
  </si>
  <si>
    <t>ZULHAK</t>
  </si>
  <si>
    <t>FAHDI</t>
  </si>
  <si>
    <t>ISHAK</t>
  </si>
  <si>
    <t>FAIRAN</t>
  </si>
  <si>
    <t>RAHMAN</t>
  </si>
  <si>
    <t>ZAINULHAK</t>
  </si>
  <si>
    <t>SAMSUDDIN</t>
  </si>
  <si>
    <t>AJI</t>
  </si>
  <si>
    <t>Column1</t>
  </si>
  <si>
    <t>MARTONO/KM.HASLINA</t>
  </si>
  <si>
    <t>MARTONO/KM.WASI</t>
  </si>
  <si>
    <t>HENDRI/KM.HARAPAN JAYA</t>
  </si>
  <si>
    <t>ok</t>
  </si>
  <si>
    <t>juli</t>
  </si>
  <si>
    <t>YANADI/KM.BASTIAN</t>
  </si>
  <si>
    <t>ERAWATI/KM.PUTRI DUYUNG</t>
  </si>
  <si>
    <t>Y</t>
  </si>
  <si>
    <t>86977</t>
  </si>
  <si>
    <t>86978</t>
  </si>
  <si>
    <t>86980</t>
  </si>
  <si>
    <t>86981</t>
  </si>
  <si>
    <t>86983</t>
  </si>
  <si>
    <t>86985</t>
  </si>
  <si>
    <t>86988</t>
  </si>
  <si>
    <t>86979</t>
  </si>
  <si>
    <t>86984</t>
  </si>
  <si>
    <t>86982</t>
  </si>
  <si>
    <t>87005</t>
  </si>
  <si>
    <t>87006</t>
  </si>
  <si>
    <t>87007</t>
  </si>
  <si>
    <t>87008</t>
  </si>
  <si>
    <t>87009</t>
  </si>
  <si>
    <t>86989</t>
  </si>
  <si>
    <t>86990</t>
  </si>
  <si>
    <t>86991</t>
  </si>
  <si>
    <t>86992</t>
  </si>
  <si>
    <t>86993</t>
  </si>
  <si>
    <t>86986</t>
  </si>
  <si>
    <t>86987</t>
  </si>
  <si>
    <t>86994</t>
  </si>
  <si>
    <t>86995</t>
  </si>
  <si>
    <t>86996</t>
  </si>
  <si>
    <t>86997</t>
  </si>
  <si>
    <t>86998</t>
  </si>
  <si>
    <t>87000</t>
  </si>
  <si>
    <t>87001</t>
  </si>
  <si>
    <t>87002</t>
  </si>
  <si>
    <t>87003</t>
  </si>
  <si>
    <t>87004</t>
  </si>
  <si>
    <t>86999</t>
  </si>
  <si>
    <t>87023</t>
  </si>
  <si>
    <t>BH 8625 LL</t>
  </si>
  <si>
    <t>87032</t>
  </si>
  <si>
    <t>BM 8280 GA</t>
  </si>
  <si>
    <t>87033</t>
  </si>
  <si>
    <t>AMBRAN</t>
  </si>
  <si>
    <t>BH 8329 GU</t>
  </si>
  <si>
    <t>87038</t>
  </si>
  <si>
    <t>ALEK</t>
  </si>
  <si>
    <t>BM 9349 GU</t>
  </si>
  <si>
    <t>87022</t>
  </si>
  <si>
    <t>DERI</t>
  </si>
  <si>
    <t>BE 9234 M</t>
  </si>
  <si>
    <t>R.MAKMUR</t>
  </si>
  <si>
    <t>002</t>
  </si>
  <si>
    <t>87031</t>
  </si>
  <si>
    <t>NOPA</t>
  </si>
  <si>
    <t>BM 8946 TC</t>
  </si>
  <si>
    <t>87024</t>
  </si>
  <si>
    <t>DINI CHAIRANI/KM.ALIPA</t>
  </si>
  <si>
    <t>P.PALAS</t>
  </si>
  <si>
    <t>87027</t>
  </si>
  <si>
    <t>DINI CHAIRANI/KM.AQILA</t>
  </si>
  <si>
    <t>BM 8051 KC</t>
  </si>
  <si>
    <t>87029</t>
  </si>
  <si>
    <t>87034</t>
  </si>
  <si>
    <t>BM 8893 GB</t>
  </si>
  <si>
    <t>87035</t>
  </si>
  <si>
    <t>87036</t>
  </si>
  <si>
    <t>87030</t>
  </si>
  <si>
    <t>HENDRI/KM.NAFISA</t>
  </si>
  <si>
    <t>87015</t>
  </si>
  <si>
    <t>MARTONO/KM.SYIRA</t>
  </si>
  <si>
    <t>87018</t>
  </si>
  <si>
    <t>87020</t>
  </si>
  <si>
    <t>87010</t>
  </si>
  <si>
    <t>87011</t>
  </si>
  <si>
    <t>87012</t>
  </si>
  <si>
    <t>87013</t>
  </si>
  <si>
    <t>87014</t>
  </si>
  <si>
    <t>87016</t>
  </si>
  <si>
    <t>87021</t>
  </si>
  <si>
    <t>87025</t>
  </si>
  <si>
    <t>87026</t>
  </si>
  <si>
    <t>87017</t>
  </si>
  <si>
    <t>MASRI/KM.WIJAYA 2</t>
  </si>
  <si>
    <t>87019</t>
  </si>
  <si>
    <t>87028</t>
  </si>
  <si>
    <t>87041</t>
  </si>
  <si>
    <t>BM 8099 AH</t>
  </si>
  <si>
    <t>87040</t>
  </si>
  <si>
    <t>AMAD</t>
  </si>
  <si>
    <t>BM 8807 GB</t>
  </si>
  <si>
    <t>003</t>
  </si>
  <si>
    <t>87042</t>
  </si>
  <si>
    <t>87043</t>
  </si>
  <si>
    <t>MARTONO/KM.RISKY</t>
  </si>
  <si>
    <t>87045</t>
  </si>
  <si>
    <t>87046</t>
  </si>
  <si>
    <t>87039</t>
  </si>
  <si>
    <t>SUKAMTO/KM.RONI</t>
  </si>
  <si>
    <t>S.SALAK</t>
  </si>
  <si>
    <t>87048</t>
  </si>
  <si>
    <t>87059</t>
  </si>
  <si>
    <t>NASIR</t>
  </si>
  <si>
    <t>BM 9433 GU</t>
  </si>
  <si>
    <t>87061</t>
  </si>
  <si>
    <t>BK 8819 YG</t>
  </si>
  <si>
    <t>87060</t>
  </si>
  <si>
    <t>87062</t>
  </si>
  <si>
    <t>87069</t>
  </si>
  <si>
    <t>HENDRI/KM.ADI SURYA</t>
  </si>
  <si>
    <t>87072</t>
  </si>
  <si>
    <t>87075</t>
  </si>
  <si>
    <t>004</t>
  </si>
  <si>
    <t>87050</t>
  </si>
  <si>
    <t>RAFI</t>
  </si>
  <si>
    <t>87051</t>
  </si>
  <si>
    <t>87054</t>
  </si>
  <si>
    <t>MASRI/KM.ERMA JAYA</t>
  </si>
  <si>
    <t>87055</t>
  </si>
  <si>
    <t>SYAFRI</t>
  </si>
  <si>
    <t>87056</t>
  </si>
  <si>
    <t>87057</t>
  </si>
  <si>
    <t>87058</t>
  </si>
  <si>
    <t>87064</t>
  </si>
  <si>
    <t>DINI CHAIRANI/KM.LISA</t>
  </si>
  <si>
    <t>87066</t>
  </si>
  <si>
    <t>87049</t>
  </si>
  <si>
    <t>87077</t>
  </si>
  <si>
    <t>87071</t>
  </si>
  <si>
    <t>MARTONO/KM.HASLINA 1</t>
  </si>
  <si>
    <t>87052</t>
  </si>
  <si>
    <t>MARTONO/KM.USAHA BERSAMA</t>
  </si>
  <si>
    <t>87053</t>
  </si>
  <si>
    <t>87063</t>
  </si>
  <si>
    <t>87065</t>
  </si>
  <si>
    <t>87067</t>
  </si>
  <si>
    <t>87068</t>
  </si>
  <si>
    <t>87070</t>
  </si>
  <si>
    <t>87074</t>
  </si>
  <si>
    <t>87076</t>
  </si>
  <si>
    <t>87078</t>
  </si>
  <si>
    <t>87079</t>
  </si>
  <si>
    <t>87080</t>
  </si>
  <si>
    <t>87073</t>
  </si>
  <si>
    <t>YANADI/KM.SAHABAT</t>
  </si>
  <si>
    <t>87081</t>
  </si>
  <si>
    <t>ZAINAL ABIDIN/AAN/KM.SUMBER REZKI</t>
  </si>
  <si>
    <t>87082</t>
  </si>
  <si>
    <t>87083</t>
  </si>
  <si>
    <t>005</t>
  </si>
  <si>
    <t>87084</t>
  </si>
  <si>
    <t>87088</t>
  </si>
  <si>
    <t>MASRI/KM.DUA SAUDARA</t>
  </si>
  <si>
    <t>87089</t>
  </si>
  <si>
    <t>87090</t>
  </si>
  <si>
    <t>87091</t>
  </si>
  <si>
    <t>87086</t>
  </si>
  <si>
    <t>87106</t>
  </si>
  <si>
    <t>MAMAN</t>
  </si>
  <si>
    <t>BM 9054 GB</t>
  </si>
  <si>
    <t>87108</t>
  </si>
  <si>
    <t>87105</t>
  </si>
  <si>
    <t>006</t>
  </si>
  <si>
    <t>87098</t>
  </si>
  <si>
    <t>ERAWATI/KM.TIRTA KENCANA</t>
  </si>
  <si>
    <t>87094</t>
  </si>
  <si>
    <t>MARTONO/KM.BANUA LAWAS</t>
  </si>
  <si>
    <t>87096</t>
  </si>
  <si>
    <t>87099</t>
  </si>
  <si>
    <t>87101</t>
  </si>
  <si>
    <t>87095</t>
  </si>
  <si>
    <t>MARTONO/KM.MAWAR JAYA</t>
  </si>
  <si>
    <t>87097</t>
  </si>
  <si>
    <t>87100</t>
  </si>
  <si>
    <t>87102</t>
  </si>
  <si>
    <t>87103</t>
  </si>
  <si>
    <t>87133</t>
  </si>
  <si>
    <t>87117</t>
  </si>
  <si>
    <t>DODI</t>
  </si>
  <si>
    <t>BM 8544 GB</t>
  </si>
  <si>
    <t>007</t>
  </si>
  <si>
    <t>87134</t>
  </si>
  <si>
    <t>87111</t>
  </si>
  <si>
    <t>87109</t>
  </si>
  <si>
    <t>MASRI/KM.NURSYAPA HIDAYAH</t>
  </si>
  <si>
    <t>87110</t>
  </si>
  <si>
    <t>87112</t>
  </si>
  <si>
    <t>87113</t>
  </si>
  <si>
    <t>87114</t>
  </si>
  <si>
    <t>87127</t>
  </si>
  <si>
    <t>87115</t>
  </si>
  <si>
    <t>87116</t>
  </si>
  <si>
    <t>87118</t>
  </si>
  <si>
    <t>87119</t>
  </si>
  <si>
    <t>87120</t>
  </si>
  <si>
    <t>87121</t>
  </si>
  <si>
    <t>87122</t>
  </si>
  <si>
    <t>87123</t>
  </si>
  <si>
    <t>87124</t>
  </si>
  <si>
    <t>87125</t>
  </si>
  <si>
    <t>87126</t>
  </si>
  <si>
    <t>87128</t>
  </si>
  <si>
    <t>87129</t>
  </si>
  <si>
    <t>87130</t>
  </si>
  <si>
    <t>87131</t>
  </si>
  <si>
    <t>MUHAMMAD ARAB/KM.PAISAL</t>
  </si>
  <si>
    <t>L.HULU</t>
  </si>
  <si>
    <t>87132</t>
  </si>
  <si>
    <t>87135</t>
  </si>
  <si>
    <t>87136</t>
  </si>
  <si>
    <t>87137</t>
  </si>
  <si>
    <t>87138</t>
  </si>
  <si>
    <t>87140</t>
  </si>
  <si>
    <t>87139</t>
  </si>
  <si>
    <t>87144</t>
  </si>
  <si>
    <t>87145</t>
  </si>
  <si>
    <t>ANTONI</t>
  </si>
  <si>
    <t>008</t>
  </si>
  <si>
    <t>87146</t>
  </si>
  <si>
    <t>87141</t>
  </si>
  <si>
    <t>87142</t>
  </si>
  <si>
    <t>87143</t>
  </si>
  <si>
    <t>87150</t>
  </si>
  <si>
    <t>87147</t>
  </si>
  <si>
    <t>87148</t>
  </si>
  <si>
    <t>YANADI/KM.CHANDRA JAYA</t>
  </si>
  <si>
    <t>87156</t>
  </si>
  <si>
    <t>87170</t>
  </si>
  <si>
    <t>87173</t>
  </si>
  <si>
    <t>009</t>
  </si>
  <si>
    <t>87158</t>
  </si>
  <si>
    <t>BM 9784 RC</t>
  </si>
  <si>
    <t>87164</t>
  </si>
  <si>
    <t>SABRAN</t>
  </si>
  <si>
    <t>BM 8054 LG</t>
  </si>
  <si>
    <t>87172</t>
  </si>
  <si>
    <t>TIAR</t>
  </si>
  <si>
    <t>BM 8559 G</t>
  </si>
  <si>
    <t>87162</t>
  </si>
  <si>
    <t>87153</t>
  </si>
  <si>
    <t>87166</t>
  </si>
  <si>
    <t>HENDRI/KM.CHANDRA JAYA</t>
  </si>
  <si>
    <t>87151</t>
  </si>
  <si>
    <t>MASRI/KM.BUTIRAN MAS 03</t>
  </si>
  <si>
    <t>87152</t>
  </si>
  <si>
    <t>87154</t>
  </si>
  <si>
    <t>87155</t>
  </si>
  <si>
    <t>87157</t>
  </si>
  <si>
    <t>87159</t>
  </si>
  <si>
    <t>87160</t>
  </si>
  <si>
    <t>87161</t>
  </si>
  <si>
    <t>87163</t>
  </si>
  <si>
    <t>87165</t>
  </si>
  <si>
    <t>87167</t>
  </si>
  <si>
    <t>87168</t>
  </si>
  <si>
    <t>87169</t>
  </si>
  <si>
    <t>87171</t>
  </si>
  <si>
    <t>87174</t>
  </si>
  <si>
    <t>87175</t>
  </si>
  <si>
    <t>87176</t>
  </si>
  <si>
    <t>87177</t>
  </si>
  <si>
    <t>87178</t>
  </si>
  <si>
    <t>87179</t>
  </si>
  <si>
    <t>87180</t>
  </si>
  <si>
    <t>87181</t>
  </si>
  <si>
    <t>87182</t>
  </si>
  <si>
    <t>87183</t>
  </si>
  <si>
    <t>87184</t>
  </si>
  <si>
    <t>87189</t>
  </si>
  <si>
    <t>DINI CHAIRANI/KM.HASLINA</t>
  </si>
  <si>
    <t>87196</t>
  </si>
  <si>
    <t>87206</t>
  </si>
  <si>
    <t>87193</t>
  </si>
  <si>
    <t>87195</t>
  </si>
  <si>
    <t>87194</t>
  </si>
  <si>
    <t>87197</t>
  </si>
  <si>
    <t>87200</t>
  </si>
  <si>
    <t>87204</t>
  </si>
  <si>
    <t>87199</t>
  </si>
  <si>
    <t>87202</t>
  </si>
  <si>
    <t>87198</t>
  </si>
  <si>
    <t>87201</t>
  </si>
  <si>
    <t>87203</t>
  </si>
  <si>
    <t>87205</t>
  </si>
  <si>
    <t>87188</t>
  </si>
  <si>
    <t>87191</t>
  </si>
  <si>
    <t>87185</t>
  </si>
  <si>
    <t>87186</t>
  </si>
  <si>
    <t>87187</t>
  </si>
  <si>
    <t>87190</t>
  </si>
  <si>
    <t>87192</t>
  </si>
  <si>
    <t>87228</t>
  </si>
  <si>
    <t>HENDRI/KM.ROBI JAYA</t>
  </si>
  <si>
    <t>87226</t>
  </si>
  <si>
    <t>87230</t>
  </si>
  <si>
    <t>87244</t>
  </si>
  <si>
    <t>MASRI/KM.ISMAIL JAYA</t>
  </si>
  <si>
    <t>87245</t>
  </si>
  <si>
    <t>87248</t>
  </si>
  <si>
    <t>87249</t>
  </si>
  <si>
    <t>87251</t>
  </si>
  <si>
    <t>87253</t>
  </si>
  <si>
    <t>87208</t>
  </si>
  <si>
    <t>MASRI/KM.RIZKI</t>
  </si>
  <si>
    <t>87209</t>
  </si>
  <si>
    <t>87211</t>
  </si>
  <si>
    <t>87213</t>
  </si>
  <si>
    <t>87217</t>
  </si>
  <si>
    <t>87225</t>
  </si>
  <si>
    <t>87229</t>
  </si>
  <si>
    <t>87232</t>
  </si>
  <si>
    <t>87234</t>
  </si>
  <si>
    <t>87237</t>
  </si>
  <si>
    <t>87240</t>
  </si>
  <si>
    <t>87241</t>
  </si>
  <si>
    <t>87231</t>
  </si>
  <si>
    <t>87235</t>
  </si>
  <si>
    <t>BM 8489 GA</t>
  </si>
  <si>
    <t>010</t>
  </si>
  <si>
    <t>87222</t>
  </si>
  <si>
    <t>87215</t>
  </si>
  <si>
    <t>87219</t>
  </si>
  <si>
    <t>87224</t>
  </si>
  <si>
    <t>87216</t>
  </si>
  <si>
    <t>87221</t>
  </si>
  <si>
    <t>87210</t>
  </si>
  <si>
    <t>87212</t>
  </si>
  <si>
    <t>87214</t>
  </si>
  <si>
    <t>87218</t>
  </si>
  <si>
    <t>87223</t>
  </si>
  <si>
    <t>87227</t>
  </si>
  <si>
    <t>87233</t>
  </si>
  <si>
    <t>87236</t>
  </si>
  <si>
    <t>87242</t>
  </si>
  <si>
    <t>87243</t>
  </si>
  <si>
    <t>87256</t>
  </si>
  <si>
    <t>87257</t>
  </si>
  <si>
    <t>011</t>
  </si>
  <si>
    <t>87258</t>
  </si>
  <si>
    <t>87263</t>
  </si>
  <si>
    <t>87265</t>
  </si>
  <si>
    <t>012</t>
  </si>
  <si>
    <t>87264</t>
  </si>
  <si>
    <t>87267</t>
  </si>
  <si>
    <t>87268</t>
  </si>
  <si>
    <t>DINI CHAIRANI/KM.SIMPANG JAYA</t>
  </si>
  <si>
    <t>87275</t>
  </si>
  <si>
    <t>013</t>
  </si>
  <si>
    <t>87272</t>
  </si>
  <si>
    <t>EKO</t>
  </si>
  <si>
    <t>BM 8520 GB</t>
  </si>
  <si>
    <t>87273</t>
  </si>
  <si>
    <t>BM 8914 GB</t>
  </si>
  <si>
    <t>87271</t>
  </si>
  <si>
    <t>RUSTAM</t>
  </si>
  <si>
    <t>BM 8682 GB</t>
  </si>
  <si>
    <t>87274</t>
  </si>
  <si>
    <t>MITRO</t>
  </si>
  <si>
    <t>BM 9304 GU</t>
  </si>
  <si>
    <t>87276</t>
  </si>
  <si>
    <t>87270</t>
  </si>
  <si>
    <t>87280</t>
  </si>
  <si>
    <t>AMIR/KM.CHANDRATIKA</t>
  </si>
  <si>
    <t>K.ENOK</t>
  </si>
  <si>
    <t>87286</t>
  </si>
  <si>
    <t>87279</t>
  </si>
  <si>
    <t>87285</t>
  </si>
  <si>
    <t>87288</t>
  </si>
  <si>
    <t>RUSLI</t>
  </si>
  <si>
    <t>87278</t>
  </si>
  <si>
    <t>HENDRI/KM.FAIZ</t>
  </si>
  <si>
    <t>87282</t>
  </si>
  <si>
    <t>87283</t>
  </si>
  <si>
    <t>87287</t>
  </si>
  <si>
    <t>87289</t>
  </si>
  <si>
    <t>87294</t>
  </si>
  <si>
    <t>87300</t>
  </si>
  <si>
    <t>87302</t>
  </si>
  <si>
    <t>87330</t>
  </si>
  <si>
    <t>87332</t>
  </si>
  <si>
    <t>87281</t>
  </si>
  <si>
    <t>MARTONO/KM.RINDU IBU 2</t>
  </si>
  <si>
    <t>87284</t>
  </si>
  <si>
    <t>87290</t>
  </si>
  <si>
    <t>87299</t>
  </si>
  <si>
    <t>87325</t>
  </si>
  <si>
    <t>87291</t>
  </si>
  <si>
    <t>AMRAN</t>
  </si>
  <si>
    <t>014</t>
  </si>
  <si>
    <t>87295</t>
  </si>
  <si>
    <t>87296</t>
  </si>
  <si>
    <t>B 9948 TDA</t>
  </si>
  <si>
    <t>87307</t>
  </si>
  <si>
    <t>87292</t>
  </si>
  <si>
    <t>87298</t>
  </si>
  <si>
    <t>87304</t>
  </si>
  <si>
    <t>87306</t>
  </si>
  <si>
    <t>87293</t>
  </si>
  <si>
    <t>87301</t>
  </si>
  <si>
    <t>87309</t>
  </si>
  <si>
    <t>87305</t>
  </si>
  <si>
    <t>87310</t>
  </si>
  <si>
    <t>HENDRI/KM.MARDINATA</t>
  </si>
  <si>
    <t>87312</t>
  </si>
  <si>
    <t>87313</t>
  </si>
  <si>
    <t>87314</t>
  </si>
  <si>
    <t>87316</t>
  </si>
  <si>
    <t>87329</t>
  </si>
  <si>
    <t>HENDRI/KM.YARJAYA</t>
  </si>
  <si>
    <t>87331</t>
  </si>
  <si>
    <t>87297</t>
  </si>
  <si>
    <t>87303</t>
  </si>
  <si>
    <t>87308</t>
  </si>
  <si>
    <t>87319</t>
  </si>
  <si>
    <t>87320</t>
  </si>
  <si>
    <t>87322</t>
  </si>
  <si>
    <t>87318</t>
  </si>
  <si>
    <t>MASRI/KM.WIJAYA</t>
  </si>
  <si>
    <t>87321</t>
  </si>
  <si>
    <t>87323</t>
  </si>
  <si>
    <t>87326</t>
  </si>
  <si>
    <t>87327</t>
  </si>
  <si>
    <t>87328</t>
  </si>
  <si>
    <t>87315</t>
  </si>
  <si>
    <t>87348</t>
  </si>
  <si>
    <t>87365</t>
  </si>
  <si>
    <t>015</t>
  </si>
  <si>
    <t>87349</t>
  </si>
  <si>
    <t>87351</t>
  </si>
  <si>
    <t>BM 9087 GU</t>
  </si>
  <si>
    <t>87352</t>
  </si>
  <si>
    <t>87353</t>
  </si>
  <si>
    <t>MARDI</t>
  </si>
  <si>
    <t>BM 8169 BE</t>
  </si>
  <si>
    <t>87367</t>
  </si>
  <si>
    <t>87346</t>
  </si>
  <si>
    <t>87357</t>
  </si>
  <si>
    <t>87377</t>
  </si>
  <si>
    <t>87380</t>
  </si>
  <si>
    <t>87363</t>
  </si>
  <si>
    <t>87366</t>
  </si>
  <si>
    <t>87354</t>
  </si>
  <si>
    <t>87356</t>
  </si>
  <si>
    <t>87358</t>
  </si>
  <si>
    <t>87361</t>
  </si>
  <si>
    <t>87362</t>
  </si>
  <si>
    <t>87368</t>
  </si>
  <si>
    <t>87340</t>
  </si>
  <si>
    <t>HENDRI/KM.BINTANG SELATAN</t>
  </si>
  <si>
    <t>87343</t>
  </si>
  <si>
    <t>87360</t>
  </si>
  <si>
    <t>87364</t>
  </si>
  <si>
    <t>87370</t>
  </si>
  <si>
    <t>87333</t>
  </si>
  <si>
    <t>87336</t>
  </si>
  <si>
    <t>87339</t>
  </si>
  <si>
    <t>87344</t>
  </si>
  <si>
    <t>87335</t>
  </si>
  <si>
    <t>MARTONO/KM.MUSLIM</t>
  </si>
  <si>
    <t>87334</t>
  </si>
  <si>
    <t>87337</t>
  </si>
  <si>
    <t>87338</t>
  </si>
  <si>
    <t>87342</t>
  </si>
  <si>
    <t>87345</t>
  </si>
  <si>
    <t>87347</t>
  </si>
  <si>
    <t>87350</t>
  </si>
  <si>
    <t>87355</t>
  </si>
  <si>
    <t>87359</t>
  </si>
  <si>
    <t>87372</t>
  </si>
  <si>
    <t>RITA ERNITA/KM.BINTANG TERANG</t>
  </si>
  <si>
    <t>87375</t>
  </si>
  <si>
    <t>87379</t>
  </si>
  <si>
    <t>87383</t>
  </si>
  <si>
    <t>87384</t>
  </si>
  <si>
    <t>87387</t>
  </si>
  <si>
    <t>87388</t>
  </si>
  <si>
    <t>87369</t>
  </si>
  <si>
    <t>WARTINI/KM.DEPAVALI</t>
  </si>
  <si>
    <t>SENDAWA</t>
  </si>
  <si>
    <t>87371</t>
  </si>
  <si>
    <t>87374</t>
  </si>
  <si>
    <t>87378</t>
  </si>
  <si>
    <t>87382</t>
  </si>
  <si>
    <t>87386</t>
  </si>
  <si>
    <t>87389</t>
  </si>
  <si>
    <t>87341</t>
  </si>
  <si>
    <t>87385</t>
  </si>
  <si>
    <t>MARTONO/KM.WASEK</t>
  </si>
  <si>
    <t>87376</t>
  </si>
  <si>
    <t>YANADI/KM.SUMBER REJEKI 2</t>
  </si>
  <si>
    <t>87381</t>
  </si>
  <si>
    <t>87417</t>
  </si>
  <si>
    <t>87401</t>
  </si>
  <si>
    <t>87403</t>
  </si>
  <si>
    <t>87414</t>
  </si>
  <si>
    <t>87391</t>
  </si>
  <si>
    <t>87393</t>
  </si>
  <si>
    <t>MARTONO/KM.MERPATI JAYA</t>
  </si>
  <si>
    <t>87395</t>
  </si>
  <si>
    <t>87413</t>
  </si>
  <si>
    <t>87415</t>
  </si>
  <si>
    <t>87390</t>
  </si>
  <si>
    <t>87392</t>
  </si>
  <si>
    <t>87394</t>
  </si>
  <si>
    <t>87396</t>
  </si>
  <si>
    <t>87402</t>
  </si>
  <si>
    <t>87405</t>
  </si>
  <si>
    <t>87407</t>
  </si>
  <si>
    <t>87408</t>
  </si>
  <si>
    <t>87412</t>
  </si>
  <si>
    <t>BM 9439 GU</t>
  </si>
  <si>
    <t>87398</t>
  </si>
  <si>
    <t>87409</t>
  </si>
  <si>
    <t>016</t>
  </si>
  <si>
    <t>87397</t>
  </si>
  <si>
    <t>BM 8872 GB</t>
  </si>
  <si>
    <t>87399</t>
  </si>
  <si>
    <t>87410</t>
  </si>
  <si>
    <t>ANDIK ANSAR</t>
  </si>
  <si>
    <t>87411</t>
  </si>
  <si>
    <t>87416</t>
  </si>
  <si>
    <t>TONI</t>
  </si>
  <si>
    <t>BM 8460 GA</t>
  </si>
  <si>
    <t>87418</t>
  </si>
  <si>
    <t>87406</t>
  </si>
  <si>
    <t>BM 9399 GU</t>
  </si>
  <si>
    <t>87400</t>
  </si>
  <si>
    <t>87404</t>
  </si>
  <si>
    <t>87461</t>
  </si>
  <si>
    <t>87422</t>
  </si>
  <si>
    <t>DINI CHAIRANI/KM.SABAR MENANTI</t>
  </si>
  <si>
    <t>87424</t>
  </si>
  <si>
    <t>HENDRI/KM.RAHMAT</t>
  </si>
  <si>
    <t>87460</t>
  </si>
  <si>
    <t>87430</t>
  </si>
  <si>
    <t>MARTONO/KM.SUWIT</t>
  </si>
  <si>
    <t>87432</t>
  </si>
  <si>
    <t>87419</t>
  </si>
  <si>
    <t>MASRI/KM.BUTIRAN MAS 01</t>
  </si>
  <si>
    <t>87420</t>
  </si>
  <si>
    <t>87421</t>
  </si>
  <si>
    <t>87423</t>
  </si>
  <si>
    <t>87425</t>
  </si>
  <si>
    <t>87426</t>
  </si>
  <si>
    <t>87427</t>
  </si>
  <si>
    <t>87428</t>
  </si>
  <si>
    <t>87429</t>
  </si>
  <si>
    <t>87435</t>
  </si>
  <si>
    <t>87438</t>
  </si>
  <si>
    <t>87442</t>
  </si>
  <si>
    <t>87443</t>
  </si>
  <si>
    <t>87444</t>
  </si>
  <si>
    <t>87446</t>
  </si>
  <si>
    <t>87448</t>
  </si>
  <si>
    <t>87451</t>
  </si>
  <si>
    <t>87452</t>
  </si>
  <si>
    <t>87455</t>
  </si>
  <si>
    <t>87457</t>
  </si>
  <si>
    <t>87459</t>
  </si>
  <si>
    <t>87453</t>
  </si>
  <si>
    <t>87449</t>
  </si>
  <si>
    <t>87450</t>
  </si>
  <si>
    <t>87434</t>
  </si>
  <si>
    <t>87439</t>
  </si>
  <si>
    <t>87440</t>
  </si>
  <si>
    <t>87441</t>
  </si>
  <si>
    <t>87445</t>
  </si>
  <si>
    <t>017</t>
  </si>
  <si>
    <t>87433</t>
  </si>
  <si>
    <t>SIGIT</t>
  </si>
  <si>
    <t>BM 9136 GU</t>
  </si>
  <si>
    <t>87436</t>
  </si>
  <si>
    <t>DECO</t>
  </si>
  <si>
    <t>BM 8644 GB</t>
  </si>
  <si>
    <t>87454</t>
  </si>
  <si>
    <t>BM 8045 GU</t>
  </si>
  <si>
    <t>87458</t>
  </si>
  <si>
    <t>87437</t>
  </si>
  <si>
    <t>87494</t>
  </si>
  <si>
    <t>87495</t>
  </si>
  <si>
    <t>87496</t>
  </si>
  <si>
    <t>87482</t>
  </si>
  <si>
    <t>018</t>
  </si>
  <si>
    <t>87484</t>
  </si>
  <si>
    <t>DIKA</t>
  </si>
  <si>
    <t>BH 8618 HC</t>
  </si>
  <si>
    <t>87498</t>
  </si>
  <si>
    <t>87504</t>
  </si>
  <si>
    <t>87506</t>
  </si>
  <si>
    <t>87491</t>
  </si>
  <si>
    <t>87499</t>
  </si>
  <si>
    <t>BM 9033 GB</t>
  </si>
  <si>
    <t>87483</t>
  </si>
  <si>
    <t>87479</t>
  </si>
  <si>
    <t>87465</t>
  </si>
  <si>
    <t>87469</t>
  </si>
  <si>
    <t>87477</t>
  </si>
  <si>
    <t>87480</t>
  </si>
  <si>
    <t>87485</t>
  </si>
  <si>
    <t>87475</t>
  </si>
  <si>
    <t>87478</t>
  </si>
  <si>
    <t>87481</t>
  </si>
  <si>
    <t>87486</t>
  </si>
  <si>
    <t>87508</t>
  </si>
  <si>
    <t>MARTONO/KM.HASLINA SATU</t>
  </si>
  <si>
    <t>87464</t>
  </si>
  <si>
    <t>MARTONO/KM.MUSDALIPA</t>
  </si>
  <si>
    <t>87466</t>
  </si>
  <si>
    <t>87468</t>
  </si>
  <si>
    <t>87471</t>
  </si>
  <si>
    <t>87473</t>
  </si>
  <si>
    <t>87509</t>
  </si>
  <si>
    <t>PT.SINAR KELAPA TEMBILAHAN/KM.ELMA JAYA 6</t>
  </si>
  <si>
    <t>87510</t>
  </si>
  <si>
    <t>87514</t>
  </si>
  <si>
    <t>87515</t>
  </si>
  <si>
    <t>87516</t>
  </si>
  <si>
    <t>87517</t>
  </si>
  <si>
    <t>87502</t>
  </si>
  <si>
    <t>PT.SINAR KELAPA TEMBILAHAN/KM.HASLINA</t>
  </si>
  <si>
    <t>87503</t>
  </si>
  <si>
    <t>87497</t>
  </si>
  <si>
    <t>87500</t>
  </si>
  <si>
    <t>87505</t>
  </si>
  <si>
    <t>87507</t>
  </si>
  <si>
    <t>87488</t>
  </si>
  <si>
    <t>87489</t>
  </si>
  <si>
    <t>87490</t>
  </si>
  <si>
    <t>87492</t>
  </si>
  <si>
    <t>87472</t>
  </si>
  <si>
    <t>87476</t>
  </si>
  <si>
    <t>87467</t>
  </si>
  <si>
    <t>87470</t>
  </si>
  <si>
    <t>87474</t>
  </si>
  <si>
    <t>87511</t>
  </si>
  <si>
    <t>PT.SINAR KELAPA TEMBILAHAN/KM.SUMBER REZEKI 2</t>
  </si>
  <si>
    <t>87513</t>
  </si>
  <si>
    <t>87590</t>
  </si>
  <si>
    <t>MARTONO/KM.CHANDRA JAYA</t>
  </si>
  <si>
    <t>87564</t>
  </si>
  <si>
    <t>87567</t>
  </si>
  <si>
    <t>87569</t>
  </si>
  <si>
    <t>87573</t>
  </si>
  <si>
    <t>87580</t>
  </si>
  <si>
    <t>87585</t>
  </si>
  <si>
    <t>87581</t>
  </si>
  <si>
    <t>MASRI/KM.USAHA BERSAMA</t>
  </si>
  <si>
    <t>87588</t>
  </si>
  <si>
    <t>87547</t>
  </si>
  <si>
    <t>ROSDIANTO/KM.SUKUR 1</t>
  </si>
  <si>
    <t>SEI PIRING</t>
  </si>
  <si>
    <t>87552</t>
  </si>
  <si>
    <t>87559</t>
  </si>
  <si>
    <t>87563</t>
  </si>
  <si>
    <t>87587</t>
  </si>
  <si>
    <t>ZAINAL ABIDIN/AAN/KM.SUMBER REZEKI</t>
  </si>
  <si>
    <t>87591</t>
  </si>
  <si>
    <t>87528</t>
  </si>
  <si>
    <t>87546</t>
  </si>
  <si>
    <t>87553</t>
  </si>
  <si>
    <t>BM 8253 PC</t>
  </si>
  <si>
    <t>87554</t>
  </si>
  <si>
    <t>87524</t>
  </si>
  <si>
    <t>BM 8049 GB</t>
  </si>
  <si>
    <t>87526</t>
  </si>
  <si>
    <t>019</t>
  </si>
  <si>
    <t>87520</t>
  </si>
  <si>
    <t>87521</t>
  </si>
  <si>
    <t>HERY</t>
  </si>
  <si>
    <t>BH 9786 AF</t>
  </si>
  <si>
    <t>87522</t>
  </si>
  <si>
    <t>TOPA</t>
  </si>
  <si>
    <t>BH 8255 MJ</t>
  </si>
  <si>
    <t>87523</t>
  </si>
  <si>
    <t>KAMARUDIN</t>
  </si>
  <si>
    <t>87529</t>
  </si>
  <si>
    <t>87531</t>
  </si>
  <si>
    <t>ANDIK</t>
  </si>
  <si>
    <t>87532</t>
  </si>
  <si>
    <t>87533</t>
  </si>
  <si>
    <t>87534</t>
  </si>
  <si>
    <t>BM 8122 GB</t>
  </si>
  <si>
    <t>87535</t>
  </si>
  <si>
    <t>87538</t>
  </si>
  <si>
    <t>BM 8879 GB</t>
  </si>
  <si>
    <t>87539</t>
  </si>
  <si>
    <t>HAMZAH</t>
  </si>
  <si>
    <t>87540</t>
  </si>
  <si>
    <t>MUDING</t>
  </si>
  <si>
    <t>BM 7486 BU</t>
  </si>
  <si>
    <t>87541</t>
  </si>
  <si>
    <t>BM 9221 GU</t>
  </si>
  <si>
    <t>87542</t>
  </si>
  <si>
    <t>87543</t>
  </si>
  <si>
    <t>87518</t>
  </si>
  <si>
    <t>ALDI</t>
  </si>
  <si>
    <t>BM 9341 GU</t>
  </si>
  <si>
    <t>87519</t>
  </si>
  <si>
    <t>BM 8733 GB</t>
  </si>
  <si>
    <t>87527</t>
  </si>
  <si>
    <t>87544</t>
  </si>
  <si>
    <t>BM 8810 GB</t>
  </si>
  <si>
    <t>87545</t>
  </si>
  <si>
    <t>ARGO</t>
  </si>
  <si>
    <t>87560</t>
  </si>
  <si>
    <t>BM 9004 GU</t>
  </si>
  <si>
    <t>87525</t>
  </si>
  <si>
    <t>BM 9313 GU</t>
  </si>
  <si>
    <t>87536</t>
  </si>
  <si>
    <t>BH 8318 MG</t>
  </si>
  <si>
    <t>87537</t>
  </si>
  <si>
    <t>87577</t>
  </si>
  <si>
    <t>87548</t>
  </si>
  <si>
    <t>87558</t>
  </si>
  <si>
    <t>87549</t>
  </si>
  <si>
    <t>87551</t>
  </si>
  <si>
    <t>87562</t>
  </si>
  <si>
    <t>87530</t>
  </si>
  <si>
    <t>87550</t>
  </si>
  <si>
    <t>87555</t>
  </si>
  <si>
    <t>87561</t>
  </si>
  <si>
    <t>87565</t>
  </si>
  <si>
    <t>87572</t>
  </si>
  <si>
    <t>87582</t>
  </si>
  <si>
    <t>PT.SINAR KELAPA TEMBILAHAN/KM.BERKAH</t>
  </si>
  <si>
    <t>87589</t>
  </si>
  <si>
    <t>PT.SINAR KELAPA TEMBILAHAN/KM.ELMA JAYA 8</t>
  </si>
  <si>
    <t>87583</t>
  </si>
  <si>
    <t>87586</t>
  </si>
  <si>
    <t>87568</t>
  </si>
  <si>
    <t>87575</t>
  </si>
  <si>
    <t>87571</t>
  </si>
  <si>
    <t>87566</t>
  </si>
  <si>
    <t>87570</t>
  </si>
  <si>
    <t>87578</t>
  </si>
  <si>
    <t>87576</t>
  </si>
  <si>
    <t>87579</t>
  </si>
  <si>
    <t>87627</t>
  </si>
  <si>
    <t>87631</t>
  </si>
  <si>
    <t>87637</t>
  </si>
  <si>
    <t>87607</t>
  </si>
  <si>
    <t>87610</t>
  </si>
  <si>
    <t>87613</t>
  </si>
  <si>
    <t>87616</t>
  </si>
  <si>
    <t>87620</t>
  </si>
  <si>
    <t>87622</t>
  </si>
  <si>
    <t>87639</t>
  </si>
  <si>
    <t>PT.SINAR KELAPA TEMBILAHAN/KM.BERKAH MANDIRI</t>
  </si>
  <si>
    <t>87641</t>
  </si>
  <si>
    <t>87644</t>
  </si>
  <si>
    <t>87647</t>
  </si>
  <si>
    <t>87556</t>
  </si>
  <si>
    <t>87594</t>
  </si>
  <si>
    <t>BM 9673 BD</t>
  </si>
  <si>
    <t>87600</t>
  </si>
  <si>
    <t>ABU</t>
  </si>
  <si>
    <t>BM 9226 TY</t>
  </si>
  <si>
    <t>87596</t>
  </si>
  <si>
    <t>87597</t>
  </si>
  <si>
    <t>020</t>
  </si>
  <si>
    <t>87592</t>
  </si>
  <si>
    <t>87595</t>
  </si>
  <si>
    <t>BM 8048 GA</t>
  </si>
  <si>
    <t>87599</t>
  </si>
  <si>
    <t>87601</t>
  </si>
  <si>
    <t>87603</t>
  </si>
  <si>
    <t>87598</t>
  </si>
  <si>
    <t>JILI</t>
  </si>
  <si>
    <t>BM 8042 GU</t>
  </si>
  <si>
    <t>87602</t>
  </si>
  <si>
    <t>BM 8526 GB</t>
  </si>
  <si>
    <t>87604</t>
  </si>
  <si>
    <t>INDRA</t>
  </si>
  <si>
    <t>BM 8294 BU</t>
  </si>
  <si>
    <t>87574</t>
  </si>
  <si>
    <t>BM 8304 GA</t>
  </si>
  <si>
    <t>87593</t>
  </si>
  <si>
    <t>87605</t>
  </si>
  <si>
    <t>ANDRI</t>
  </si>
  <si>
    <t>BM 9358 GU</t>
  </si>
  <si>
    <t>87606</t>
  </si>
  <si>
    <t>DONI</t>
  </si>
  <si>
    <t>BG 8173 MO</t>
  </si>
  <si>
    <t>87624</t>
  </si>
  <si>
    <t>87609</t>
  </si>
  <si>
    <t>87640</t>
  </si>
  <si>
    <t>87648</t>
  </si>
  <si>
    <t>87614</t>
  </si>
  <si>
    <t>AMIR/KM.SRI INDAH</t>
  </si>
  <si>
    <t>87618</t>
  </si>
  <si>
    <t>87643</t>
  </si>
  <si>
    <t>DINI CHAIRANI/KM.RUSLI</t>
  </si>
  <si>
    <t>87645</t>
  </si>
  <si>
    <t>87612</t>
  </si>
  <si>
    <t>87617</t>
  </si>
  <si>
    <t>87623</t>
  </si>
  <si>
    <t>87628</t>
  </si>
  <si>
    <t>87633</t>
  </si>
  <si>
    <t>87626</t>
  </si>
  <si>
    <t>87629</t>
  </si>
  <si>
    <t>87632</t>
  </si>
  <si>
    <t>87635</t>
  </si>
  <si>
    <t>87638</t>
  </si>
  <si>
    <t>87642</t>
  </si>
  <si>
    <t>87646</t>
  </si>
  <si>
    <t>87649</t>
  </si>
  <si>
    <t>87608</t>
  </si>
  <si>
    <t>87611</t>
  </si>
  <si>
    <t>87615</t>
  </si>
  <si>
    <t>87619</t>
  </si>
  <si>
    <t>87621</t>
  </si>
  <si>
    <t>87625</t>
  </si>
  <si>
    <t>87630</t>
  </si>
  <si>
    <t>87634</t>
  </si>
  <si>
    <t>87650</t>
  </si>
  <si>
    <t>PT.SINAR KELAPA TEMBILAHAN/KM.WILDAN 01</t>
  </si>
  <si>
    <t>87684</t>
  </si>
  <si>
    <t>87699</t>
  </si>
  <si>
    <t>87707</t>
  </si>
  <si>
    <t>87676</t>
  </si>
  <si>
    <t>87677</t>
  </si>
  <si>
    <t>SURYADI</t>
  </si>
  <si>
    <t>BM 8579 GB</t>
  </si>
  <si>
    <t>87731</t>
  </si>
  <si>
    <t>87749</t>
  </si>
  <si>
    <t>BOTAK</t>
  </si>
  <si>
    <t>BA 8575 SU</t>
  </si>
  <si>
    <t>021</t>
  </si>
  <si>
    <t>87678</t>
  </si>
  <si>
    <t>BM 8373 GA</t>
  </si>
  <si>
    <t>87680</t>
  </si>
  <si>
    <t>87703</t>
  </si>
  <si>
    <t>FAHMI</t>
  </si>
  <si>
    <t>BM 8915 GA</t>
  </si>
  <si>
    <t>87714</t>
  </si>
  <si>
    <t>87715</t>
  </si>
  <si>
    <t>87687</t>
  </si>
  <si>
    <t>87675</t>
  </si>
  <si>
    <t>87682</t>
  </si>
  <si>
    <t>87654</t>
  </si>
  <si>
    <t>87659</t>
  </si>
  <si>
    <t>87662</t>
  </si>
  <si>
    <t>87706</t>
  </si>
  <si>
    <t>87709</t>
  </si>
  <si>
    <t>87718</t>
  </si>
  <si>
    <t>DINI CHAIRANI/KM.INDAH</t>
  </si>
  <si>
    <t>87724</t>
  </si>
  <si>
    <t>87663</t>
  </si>
  <si>
    <t>DINI CHAIRANI/KM.LANI JAYA</t>
  </si>
  <si>
    <t>87673</t>
  </si>
  <si>
    <t>87679</t>
  </si>
  <si>
    <t>87683</t>
  </si>
  <si>
    <t>87728</t>
  </si>
  <si>
    <t>87730</t>
  </si>
  <si>
    <t>87734</t>
  </si>
  <si>
    <t>87741</t>
  </si>
  <si>
    <t>87708</t>
  </si>
  <si>
    <t>87711</t>
  </si>
  <si>
    <t>87712</t>
  </si>
  <si>
    <t>87716</t>
  </si>
  <si>
    <t>87720</t>
  </si>
  <si>
    <t>87722</t>
  </si>
  <si>
    <t>87725</t>
  </si>
  <si>
    <t>87729</t>
  </si>
  <si>
    <t>87736</t>
  </si>
  <si>
    <t>87738</t>
  </si>
  <si>
    <t>87740</t>
  </si>
  <si>
    <t>87742</t>
  </si>
  <si>
    <t>87745</t>
  </si>
  <si>
    <t>87653</t>
  </si>
  <si>
    <t>87656</t>
  </si>
  <si>
    <t>87661</t>
  </si>
  <si>
    <t>87664</t>
  </si>
  <si>
    <t>87666</t>
  </si>
  <si>
    <t>87696</t>
  </si>
  <si>
    <t>PT.SINAR KELAPA TEMBILAHAN/KM.BINTANG SELATAN</t>
  </si>
  <si>
    <t>87702</t>
  </si>
  <si>
    <t>87743</t>
  </si>
  <si>
    <t>PT.SINAR KELAPA TEMBILAHAN/KM.CAHAYA TRI PUTRI</t>
  </si>
  <si>
    <t>87746</t>
  </si>
  <si>
    <t>87748</t>
  </si>
  <si>
    <t>87751</t>
  </si>
  <si>
    <t>87674</t>
  </si>
  <si>
    <t>PT.SINAR KELAPA TEMBILAHAN/KM.ELMA JAYA 5</t>
  </si>
  <si>
    <t>87686</t>
  </si>
  <si>
    <t>87691</t>
  </si>
  <si>
    <t>87695</t>
  </si>
  <si>
    <t>87700</t>
  </si>
  <si>
    <t>87657</t>
  </si>
  <si>
    <t>PT.SINAR KELAPA TEMBILAHAN/KM.INDRAWAN</t>
  </si>
  <si>
    <t>87660</t>
  </si>
  <si>
    <t>87733</t>
  </si>
  <si>
    <t>PT.SINAR KELAPA TEMBILAHAN/KM.MERPATI JAYA</t>
  </si>
  <si>
    <t>87737</t>
  </si>
  <si>
    <t>87697</t>
  </si>
  <si>
    <t>PT.SINAR KELAPA TEMBILAHAN/KM.SAHABAT</t>
  </si>
  <si>
    <t>87701</t>
  </si>
  <si>
    <t>87652</t>
  </si>
  <si>
    <t>87655</t>
  </si>
  <si>
    <t>87658</t>
  </si>
  <si>
    <t>87665</t>
  </si>
  <si>
    <t>87669</t>
  </si>
  <si>
    <t>87670</t>
  </si>
  <si>
    <t>87685</t>
  </si>
  <si>
    <t>87690</t>
  </si>
  <si>
    <t>87667</t>
  </si>
  <si>
    <t>SUKAMTO/KM.HARAPAN JAYA 2</t>
  </si>
  <si>
    <t>87671</t>
  </si>
  <si>
    <t>87681</t>
  </si>
  <si>
    <t>87689</t>
  </si>
  <si>
    <t>87688</t>
  </si>
  <si>
    <t>SUKAMTO/KM.HASLINA 01</t>
  </si>
  <si>
    <t>87692</t>
  </si>
  <si>
    <t>87668</t>
  </si>
  <si>
    <t>87719</t>
  </si>
  <si>
    <t>WARTINI/KM.ABUDABI</t>
  </si>
  <si>
    <t>87723</t>
  </si>
  <si>
    <t>87726</t>
  </si>
  <si>
    <t>87732</t>
  </si>
  <si>
    <t>87735</t>
  </si>
  <si>
    <t>87710</t>
  </si>
  <si>
    <t>YANADI/KM.SUMBER REZEKI 2</t>
  </si>
  <si>
    <t>87717</t>
  </si>
  <si>
    <t>87721</t>
  </si>
  <si>
    <t>87747</t>
  </si>
  <si>
    <t>87750</t>
  </si>
  <si>
    <t>87693</t>
  </si>
  <si>
    <t>87698</t>
  </si>
  <si>
    <t>87704</t>
  </si>
  <si>
    <t>87739</t>
  </si>
  <si>
    <t>PT.SINAR KELAPA TEMBILAHAN/KM.YARJAYA 2</t>
  </si>
  <si>
    <t>87810</t>
  </si>
  <si>
    <t>87827</t>
  </si>
  <si>
    <t>022</t>
  </si>
  <si>
    <t>87777</t>
  </si>
  <si>
    <t>87792</t>
  </si>
  <si>
    <t>SUKIR</t>
  </si>
  <si>
    <t>BM 8984 GB</t>
  </si>
  <si>
    <t>87798</t>
  </si>
  <si>
    <t>87807</t>
  </si>
  <si>
    <t>87808</t>
  </si>
  <si>
    <t>87815</t>
  </si>
  <si>
    <t>87822</t>
  </si>
  <si>
    <t>87806</t>
  </si>
  <si>
    <t>87776</t>
  </si>
  <si>
    <t>87779</t>
  </si>
  <si>
    <t>87830</t>
  </si>
  <si>
    <t>87832</t>
  </si>
  <si>
    <t>87753</t>
  </si>
  <si>
    <t>87758</t>
  </si>
  <si>
    <t>87762</t>
  </si>
  <si>
    <t>87765</t>
  </si>
  <si>
    <t>87769</t>
  </si>
  <si>
    <t>87780</t>
  </si>
  <si>
    <t>87785</t>
  </si>
  <si>
    <t>87760</t>
  </si>
  <si>
    <t>87812</t>
  </si>
  <si>
    <t>HENDRY JOHANES/KM.ACC 2</t>
  </si>
  <si>
    <t>87817</t>
  </si>
  <si>
    <t>87826</t>
  </si>
  <si>
    <t>87794</t>
  </si>
  <si>
    <t>HENDRY JOHANES/KM.ACC 3</t>
  </si>
  <si>
    <t>87797</t>
  </si>
  <si>
    <t>87800</t>
  </si>
  <si>
    <t>87804</t>
  </si>
  <si>
    <t>87809</t>
  </si>
  <si>
    <t>87813</t>
  </si>
  <si>
    <t>87755</t>
  </si>
  <si>
    <t>87759</t>
  </si>
  <si>
    <t>87763</t>
  </si>
  <si>
    <t>87766</t>
  </si>
  <si>
    <t>87789</t>
  </si>
  <si>
    <t>87795</t>
  </si>
  <si>
    <t>87752</t>
  </si>
  <si>
    <t>87756</t>
  </si>
  <si>
    <t>87761</t>
  </si>
  <si>
    <t>87764</t>
  </si>
  <si>
    <t>87768</t>
  </si>
  <si>
    <t>87770</t>
  </si>
  <si>
    <t>87781</t>
  </si>
  <si>
    <t>87787</t>
  </si>
  <si>
    <t>87754</t>
  </si>
  <si>
    <t>87819</t>
  </si>
  <si>
    <t>87825</t>
  </si>
  <si>
    <t>87828</t>
  </si>
  <si>
    <t>87811</t>
  </si>
  <si>
    <t>ROSDIANTO/KM.SUKUR 2</t>
  </si>
  <si>
    <t>87818</t>
  </si>
  <si>
    <t>87774</t>
  </si>
  <si>
    <t>87782</t>
  </si>
  <si>
    <t>87784</t>
  </si>
  <si>
    <t>87788</t>
  </si>
  <si>
    <t>87793</t>
  </si>
  <si>
    <t>87796</t>
  </si>
  <si>
    <t>87803</t>
  </si>
  <si>
    <t>87773</t>
  </si>
  <si>
    <t>87778</t>
  </si>
  <si>
    <t>87783</t>
  </si>
  <si>
    <t>87786</t>
  </si>
  <si>
    <t>87791</t>
  </si>
  <si>
    <t>87801</t>
  </si>
  <si>
    <t>87757</t>
  </si>
  <si>
    <t>87799</t>
  </si>
  <si>
    <t>87802</t>
  </si>
  <si>
    <t>87839</t>
  </si>
  <si>
    <t>PT.SINAR KELAPA TEMBILAHAN/KM.NAHDA JAYA 2</t>
  </si>
  <si>
    <t>87841</t>
  </si>
  <si>
    <t>87843</t>
  </si>
  <si>
    <t>87845</t>
  </si>
  <si>
    <t>87847</t>
  </si>
  <si>
    <t>87814</t>
  </si>
  <si>
    <t>87816</t>
  </si>
  <si>
    <t>87821</t>
  </si>
  <si>
    <t>87767</t>
  </si>
  <si>
    <t>PT.SINAR KELAPA TEMBILAHAN/KM.YARJAYA</t>
  </si>
  <si>
    <t>87771</t>
  </si>
  <si>
    <t>87831</t>
  </si>
  <si>
    <t>87835</t>
  </si>
  <si>
    <t>87838</t>
  </si>
  <si>
    <t>87840</t>
  </si>
  <si>
    <t>87842</t>
  </si>
  <si>
    <t>87844</t>
  </si>
  <si>
    <t>87846</t>
  </si>
  <si>
    <t>87823</t>
  </si>
  <si>
    <t>87829</t>
  </si>
  <si>
    <t>87833</t>
  </si>
  <si>
    <t>87837</t>
  </si>
  <si>
    <t>87849</t>
  </si>
  <si>
    <t>87851</t>
  </si>
  <si>
    <t>87860</t>
  </si>
  <si>
    <t>87861</t>
  </si>
  <si>
    <t>87857</t>
  </si>
  <si>
    <t>87859</t>
  </si>
  <si>
    <t>87869</t>
  </si>
  <si>
    <t>87863</t>
  </si>
  <si>
    <t>87864</t>
  </si>
  <si>
    <t>87865</t>
  </si>
  <si>
    <t>87870</t>
  </si>
  <si>
    <t>87873</t>
  </si>
  <si>
    <t>87876</t>
  </si>
  <si>
    <t>87878</t>
  </si>
  <si>
    <t>87872</t>
  </si>
  <si>
    <t>87874</t>
  </si>
  <si>
    <t>87848</t>
  </si>
  <si>
    <t>87850</t>
  </si>
  <si>
    <t>87862</t>
  </si>
  <si>
    <t>023</t>
  </si>
  <si>
    <t>87852</t>
  </si>
  <si>
    <t>HERI MENIR</t>
  </si>
  <si>
    <t>87854</t>
  </si>
  <si>
    <t xml:space="preserve">HERI  </t>
  </si>
  <si>
    <t>BM 9208 BO</t>
  </si>
  <si>
    <t>87858</t>
  </si>
  <si>
    <t>87866</t>
  </si>
  <si>
    <t>87867</t>
  </si>
  <si>
    <t>87871</t>
  </si>
  <si>
    <t>BM 9585 CK</t>
  </si>
  <si>
    <t>87875</t>
  </si>
  <si>
    <t>87877</t>
  </si>
  <si>
    <t>87853</t>
  </si>
  <si>
    <t>87855</t>
  </si>
  <si>
    <t>87856</t>
  </si>
  <si>
    <t>TARMAN</t>
  </si>
  <si>
    <t>BM 8016 GA</t>
  </si>
  <si>
    <t>87909</t>
  </si>
  <si>
    <t>87911</t>
  </si>
  <si>
    <t>87910</t>
  </si>
  <si>
    <t>87930</t>
  </si>
  <si>
    <t>87959</t>
  </si>
  <si>
    <t>024</t>
  </si>
  <si>
    <t>87893</t>
  </si>
  <si>
    <t>BM 9431  GU</t>
  </si>
  <si>
    <t>87894</t>
  </si>
  <si>
    <t>87897</t>
  </si>
  <si>
    <t>87924</t>
  </si>
  <si>
    <t>ENDANG</t>
  </si>
  <si>
    <t>87926</t>
  </si>
  <si>
    <t>87928</t>
  </si>
  <si>
    <t>87952</t>
  </si>
  <si>
    <t>87954</t>
  </si>
  <si>
    <t>87907</t>
  </si>
  <si>
    <t>87927</t>
  </si>
  <si>
    <t>BM 9080 GB</t>
  </si>
  <si>
    <t>87929</t>
  </si>
  <si>
    <t>87945</t>
  </si>
  <si>
    <t>BM 8294 BK</t>
  </si>
  <si>
    <t>87896</t>
  </si>
  <si>
    <t>87905</t>
  </si>
  <si>
    <t>87912</t>
  </si>
  <si>
    <t>87934</t>
  </si>
  <si>
    <t>87946</t>
  </si>
  <si>
    <t>BM 8187 GA</t>
  </si>
  <si>
    <t>87953</t>
  </si>
  <si>
    <t>87958</t>
  </si>
  <si>
    <t>87884</t>
  </si>
  <si>
    <t>MARTONO/KM.LANCENG JAYA</t>
  </si>
  <si>
    <t>87887</t>
  </si>
  <si>
    <t>87890</t>
  </si>
  <si>
    <t>87892</t>
  </si>
  <si>
    <t>87900</t>
  </si>
  <si>
    <t>87969</t>
  </si>
  <si>
    <t>87972</t>
  </si>
  <si>
    <t>87973</t>
  </si>
  <si>
    <t>87976</t>
  </si>
  <si>
    <t>87981</t>
  </si>
  <si>
    <t>87904</t>
  </si>
  <si>
    <t>MASRI/KM.AULIA JAYA</t>
  </si>
  <si>
    <t>87914</t>
  </si>
  <si>
    <t>87919</t>
  </si>
  <si>
    <t>87925</t>
  </si>
  <si>
    <t>87931</t>
  </si>
  <si>
    <t>87935</t>
  </si>
  <si>
    <t>87937</t>
  </si>
  <si>
    <t>87940</t>
  </si>
  <si>
    <t>87941</t>
  </si>
  <si>
    <t>87942</t>
  </si>
  <si>
    <t>87947</t>
  </si>
  <si>
    <t>87950</t>
  </si>
  <si>
    <t>87948</t>
  </si>
  <si>
    <t>87951</t>
  </si>
  <si>
    <t>87957</t>
  </si>
  <si>
    <t>87943</t>
  </si>
  <si>
    <t>87944</t>
  </si>
  <si>
    <t>87886</t>
  </si>
  <si>
    <t>87891</t>
  </si>
  <si>
    <t>87936</t>
  </si>
  <si>
    <t>87939</t>
  </si>
  <si>
    <t>87963</t>
  </si>
  <si>
    <t>PT.SINAR KELAPA TEMBILAHAN/KM.POMPONG</t>
  </si>
  <si>
    <t>87965</t>
  </si>
  <si>
    <t>87966</t>
  </si>
  <si>
    <t>87968</t>
  </si>
  <si>
    <t>87899</t>
  </si>
  <si>
    <t>87902</t>
  </si>
  <si>
    <t>87913</t>
  </si>
  <si>
    <t>87918</t>
  </si>
  <si>
    <t>87923</t>
  </si>
  <si>
    <t>87933</t>
  </si>
  <si>
    <t>87917</t>
  </si>
  <si>
    <t>87920</t>
  </si>
  <si>
    <t>87921</t>
  </si>
  <si>
    <t>87962</t>
  </si>
  <si>
    <t>87956</t>
  </si>
  <si>
    <t>87960</t>
  </si>
  <si>
    <t>87964</t>
  </si>
  <si>
    <t>87967</t>
  </si>
  <si>
    <t>87971</t>
  </si>
  <si>
    <t>87975</t>
  </si>
  <si>
    <t>87978</t>
  </si>
  <si>
    <t>87982</t>
  </si>
  <si>
    <t>87983</t>
  </si>
  <si>
    <t>87883</t>
  </si>
  <si>
    <t>87885</t>
  </si>
  <si>
    <t>87888</t>
  </si>
  <si>
    <t>87898</t>
  </si>
  <si>
    <t>87901</t>
  </si>
  <si>
    <t>87906</t>
  </si>
  <si>
    <t>87915</t>
  </si>
  <si>
    <t>87922</t>
  </si>
  <si>
    <t>87932</t>
  </si>
  <si>
    <t>87938</t>
  </si>
  <si>
    <t>87961</t>
  </si>
  <si>
    <t>87889</t>
  </si>
  <si>
    <t>87895</t>
  </si>
  <si>
    <t>87903</t>
  </si>
  <si>
    <t>87908</t>
  </si>
  <si>
    <t>0087</t>
  </si>
  <si>
    <t>87955</t>
  </si>
  <si>
    <t>SUKAMTO/KM.APAN</t>
  </si>
  <si>
    <t>87970</t>
  </si>
  <si>
    <t>ZAINAL ABIDIN /AAN/KM.SUMBER REZKI</t>
  </si>
  <si>
    <t>87974</t>
  </si>
  <si>
    <t>87977</t>
  </si>
  <si>
    <t>87980</t>
  </si>
  <si>
    <t>87994</t>
  </si>
  <si>
    <t>88000</t>
  </si>
  <si>
    <t>88007</t>
  </si>
  <si>
    <t>025</t>
  </si>
  <si>
    <t>87995</t>
  </si>
  <si>
    <t>88005</t>
  </si>
  <si>
    <t>ANDI ANSAR</t>
  </si>
  <si>
    <t>88006</t>
  </si>
  <si>
    <t>88008</t>
  </si>
  <si>
    <t>87997</t>
  </si>
  <si>
    <t>88010</t>
  </si>
  <si>
    <t>BM 9125 BG</t>
  </si>
  <si>
    <t>88015</t>
  </si>
  <si>
    <t>AMIR/KM.PUTRA MANDIRI</t>
  </si>
  <si>
    <t>88018</t>
  </si>
  <si>
    <t>88011</t>
  </si>
  <si>
    <t>88012</t>
  </si>
  <si>
    <t>87988</t>
  </si>
  <si>
    <t>87991</t>
  </si>
  <si>
    <t>87993</t>
  </si>
  <si>
    <t>88013</t>
  </si>
  <si>
    <t>88001</t>
  </si>
  <si>
    <t>88002</t>
  </si>
  <si>
    <t>88004</t>
  </si>
  <si>
    <t>87984</t>
  </si>
  <si>
    <t>87985</t>
  </si>
  <si>
    <t>87987</t>
  </si>
  <si>
    <t>87989</t>
  </si>
  <si>
    <t>87992</t>
  </si>
  <si>
    <t>87996</t>
  </si>
  <si>
    <t>87998</t>
  </si>
  <si>
    <t>87999</t>
  </si>
  <si>
    <t>88009</t>
  </si>
  <si>
    <t>87986</t>
  </si>
  <si>
    <t>87990</t>
  </si>
  <si>
    <t>88017</t>
  </si>
  <si>
    <t>88014</t>
  </si>
  <si>
    <t>88025</t>
  </si>
  <si>
    <t>88032</t>
  </si>
  <si>
    <t>ALEX</t>
  </si>
  <si>
    <t>88036</t>
  </si>
  <si>
    <t>88038</t>
  </si>
  <si>
    <t>88028</t>
  </si>
  <si>
    <t>88029</t>
  </si>
  <si>
    <t>88033</t>
  </si>
  <si>
    <t>026</t>
  </si>
  <si>
    <t>88019</t>
  </si>
  <si>
    <t>88021</t>
  </si>
  <si>
    <t>88026</t>
  </si>
  <si>
    <t>88030</t>
  </si>
  <si>
    <t>88034</t>
  </si>
  <si>
    <t>88035</t>
  </si>
  <si>
    <t>88045</t>
  </si>
  <si>
    <t>88024</t>
  </si>
  <si>
    <t>88031</t>
  </si>
  <si>
    <t>88020</t>
  </si>
  <si>
    <t>88022</t>
  </si>
  <si>
    <t>HAMDI</t>
  </si>
  <si>
    <t>88023</t>
  </si>
  <si>
    <t>88040</t>
  </si>
  <si>
    <t>88043</t>
  </si>
  <si>
    <t>88049</t>
  </si>
  <si>
    <t>88053</t>
  </si>
  <si>
    <t>88054</t>
  </si>
  <si>
    <t>88042</t>
  </si>
  <si>
    <t>88044</t>
  </si>
  <si>
    <t>88047</t>
  </si>
  <si>
    <t>88051</t>
  </si>
  <si>
    <t>88048</t>
  </si>
  <si>
    <t>88056</t>
  </si>
  <si>
    <t>88057</t>
  </si>
  <si>
    <t>88037</t>
  </si>
  <si>
    <t>88039</t>
  </si>
  <si>
    <t>88041</t>
  </si>
  <si>
    <t>88046</t>
  </si>
  <si>
    <t>88050</t>
  </si>
  <si>
    <t>88052</t>
  </si>
  <si>
    <t>88055</t>
  </si>
  <si>
    <t>88093</t>
  </si>
  <si>
    <t>88065</t>
  </si>
  <si>
    <t>88069</t>
  </si>
  <si>
    <t>88098</t>
  </si>
  <si>
    <t>88099</t>
  </si>
  <si>
    <t>88101</t>
  </si>
  <si>
    <t>88103</t>
  </si>
  <si>
    <t>88104</t>
  </si>
  <si>
    <t>88106</t>
  </si>
  <si>
    <t>88092</t>
  </si>
  <si>
    <t>88096</t>
  </si>
  <si>
    <t>88072</t>
  </si>
  <si>
    <t>88074</t>
  </si>
  <si>
    <t>88075</t>
  </si>
  <si>
    <t>88077</t>
  </si>
  <si>
    <t>88080</t>
  </si>
  <si>
    <t>88082</t>
  </si>
  <si>
    <t>88086</t>
  </si>
  <si>
    <t>88087</t>
  </si>
  <si>
    <t>88058</t>
  </si>
  <si>
    <t>88060</t>
  </si>
  <si>
    <t>88063</t>
  </si>
  <si>
    <t>88067</t>
  </si>
  <si>
    <t>88095</t>
  </si>
  <si>
    <t>88100</t>
  </si>
  <si>
    <t>88102</t>
  </si>
  <si>
    <t>88059</t>
  </si>
  <si>
    <t>88061</t>
  </si>
  <si>
    <t>88062</t>
  </si>
  <si>
    <t>88066</t>
  </si>
  <si>
    <t>88070</t>
  </si>
  <si>
    <t>88071</t>
  </si>
  <si>
    <t>027</t>
  </si>
  <si>
    <t>88076</t>
  </si>
  <si>
    <t>BM 9919 BE</t>
  </si>
  <si>
    <t>88078</t>
  </si>
  <si>
    <t>JAYADI</t>
  </si>
  <si>
    <t>BM 8377 GA</t>
  </si>
  <si>
    <t>88081</t>
  </si>
  <si>
    <t>BM 8589 G</t>
  </si>
  <si>
    <t>88083</t>
  </si>
  <si>
    <t>88084</t>
  </si>
  <si>
    <t>88085</t>
  </si>
  <si>
    <t>88089</t>
  </si>
  <si>
    <t>88091</t>
  </si>
  <si>
    <t>88097</t>
  </si>
  <si>
    <t>88064</t>
  </si>
  <si>
    <t>BM 8946 GA</t>
  </si>
  <si>
    <t>88090</t>
  </si>
  <si>
    <t>88068</t>
  </si>
  <si>
    <t>88073</t>
  </si>
  <si>
    <t>028</t>
  </si>
  <si>
    <t>88117</t>
  </si>
  <si>
    <t>88119</t>
  </si>
  <si>
    <t>CANDRA</t>
  </si>
  <si>
    <t>BM 8112 GA</t>
  </si>
  <si>
    <t>88120</t>
  </si>
  <si>
    <t>BH 8516 NJ</t>
  </si>
  <si>
    <t>88128</t>
  </si>
  <si>
    <t>88129</t>
  </si>
  <si>
    <t>88130</t>
  </si>
  <si>
    <t>88123</t>
  </si>
  <si>
    <t>BM 9076 GU</t>
  </si>
  <si>
    <t>88116</t>
  </si>
  <si>
    <t>88121</t>
  </si>
  <si>
    <t>88126</t>
  </si>
  <si>
    <t>88127</t>
  </si>
  <si>
    <t>88140</t>
  </si>
  <si>
    <t>88118</t>
  </si>
  <si>
    <t>88133</t>
  </si>
  <si>
    <t>88136</t>
  </si>
  <si>
    <t>88138</t>
  </si>
  <si>
    <t>88132</t>
  </si>
  <si>
    <t>HENDRY JOHANES/KM.ACC 02</t>
  </si>
  <si>
    <t>88135</t>
  </si>
  <si>
    <t>88139</t>
  </si>
  <si>
    <t>88113</t>
  </si>
  <si>
    <t>88115</t>
  </si>
  <si>
    <t>88111</t>
  </si>
  <si>
    <t>PT.SINAR KELAPA TEMBILAHAN/KM.SEPAKAT JAYA</t>
  </si>
  <si>
    <t>88108</t>
  </si>
  <si>
    <t>88109</t>
  </si>
  <si>
    <t>88110</t>
  </si>
  <si>
    <t>88112</t>
  </si>
  <si>
    <t>88131</t>
  </si>
  <si>
    <t>88134</t>
  </si>
  <si>
    <t>88114</t>
  </si>
  <si>
    <t>029</t>
  </si>
  <si>
    <t>88157</t>
  </si>
  <si>
    <t>88158</t>
  </si>
  <si>
    <t>88159</t>
  </si>
  <si>
    <t>88164</t>
  </si>
  <si>
    <t>88150</t>
  </si>
  <si>
    <t>88153</t>
  </si>
  <si>
    <t>88156</t>
  </si>
  <si>
    <t>88144</t>
  </si>
  <si>
    <t>88145</t>
  </si>
  <si>
    <t>88149</t>
  </si>
  <si>
    <t>88152</t>
  </si>
  <si>
    <t>88154</t>
  </si>
  <si>
    <t>88147</t>
  </si>
  <si>
    <t>88148</t>
  </si>
  <si>
    <t>88161</t>
  </si>
  <si>
    <t xml:space="preserve">PT.SINAR KELAPA TEMBILAHAN/KM.MERPATI JAYA </t>
  </si>
  <si>
    <t>88163</t>
  </si>
  <si>
    <t>88160</t>
  </si>
  <si>
    <t>PT.SINAR KELAPA TEMBILAHAN/KM.MERPATI JAYA 1</t>
  </si>
  <si>
    <t>88142</t>
  </si>
  <si>
    <t>88146</t>
  </si>
  <si>
    <t>88162</t>
  </si>
  <si>
    <t>88151</t>
  </si>
  <si>
    <t>88155</t>
  </si>
  <si>
    <t>88143</t>
  </si>
  <si>
    <t>88176</t>
  </si>
  <si>
    <t>88184</t>
  </si>
  <si>
    <t>88209</t>
  </si>
  <si>
    <t>88212</t>
  </si>
  <si>
    <t>030</t>
  </si>
  <si>
    <t>88188</t>
  </si>
  <si>
    <t>88189</t>
  </si>
  <si>
    <t>88190</t>
  </si>
  <si>
    <t>88191</t>
  </si>
  <si>
    <t>88194</t>
  </si>
  <si>
    <t>88206</t>
  </si>
  <si>
    <t>88207</t>
  </si>
  <si>
    <t>88208</t>
  </si>
  <si>
    <t>BH 8225 MJ</t>
  </si>
  <si>
    <t>88174</t>
  </si>
  <si>
    <t>88186</t>
  </si>
  <si>
    <t>88201</t>
  </si>
  <si>
    <t>JILY</t>
  </si>
  <si>
    <t>88172</t>
  </si>
  <si>
    <t>88181</t>
  </si>
  <si>
    <t>88182</t>
  </si>
  <si>
    <t>88185</t>
  </si>
  <si>
    <t>88211</t>
  </si>
  <si>
    <t>88167</t>
  </si>
  <si>
    <t>88168</t>
  </si>
  <si>
    <t>88170</t>
  </si>
  <si>
    <t>88171</t>
  </si>
  <si>
    <t>88175</t>
  </si>
  <si>
    <t>88177</t>
  </si>
  <si>
    <t>88180</t>
  </si>
  <si>
    <t>88187</t>
  </si>
  <si>
    <t>88192</t>
  </si>
  <si>
    <t>88195</t>
  </si>
  <si>
    <t>88196</t>
  </si>
  <si>
    <t>88197</t>
  </si>
  <si>
    <t>88199</t>
  </si>
  <si>
    <t>88202</t>
  </si>
  <si>
    <t>88203</t>
  </si>
  <si>
    <t>88205</t>
  </si>
  <si>
    <t>88173</t>
  </si>
  <si>
    <t>88178</t>
  </si>
  <si>
    <t>88179</t>
  </si>
  <si>
    <t>PT.SINAR KELAPA TEMBILAHAN/KM.MERPATI JAYA 01</t>
  </si>
  <si>
    <t>88183</t>
  </si>
  <si>
    <t>88198</t>
  </si>
  <si>
    <t>PT.SINAR KELAPA TEMBILAHAN/KM.MERPATI JAYA 2</t>
  </si>
  <si>
    <t>88200</t>
  </si>
  <si>
    <t>88166</t>
  </si>
  <si>
    <t>88169</t>
  </si>
  <si>
    <t>88210</t>
  </si>
  <si>
    <t>88270</t>
  </si>
  <si>
    <t>88275</t>
  </si>
  <si>
    <t>88243</t>
  </si>
  <si>
    <t>88258</t>
  </si>
  <si>
    <t>88264</t>
  </si>
  <si>
    <t>88269</t>
  </si>
  <si>
    <t>88273</t>
  </si>
  <si>
    <t>88221</t>
  </si>
  <si>
    <t>88224</t>
  </si>
  <si>
    <t>88234</t>
  </si>
  <si>
    <t>88274</t>
  </si>
  <si>
    <t>88278</t>
  </si>
  <si>
    <t>88281</t>
  </si>
  <si>
    <t>88289</t>
  </si>
  <si>
    <t>88291</t>
  </si>
  <si>
    <t>88295</t>
  </si>
  <si>
    <t>88298</t>
  </si>
  <si>
    <t>88300</t>
  </si>
  <si>
    <t>88250</t>
  </si>
  <si>
    <t>88253</t>
  </si>
  <si>
    <t>88256</t>
  </si>
  <si>
    <t>88260</t>
  </si>
  <si>
    <t>88225</t>
  </si>
  <si>
    <t>88227</t>
  </si>
  <si>
    <t>88232</t>
  </si>
  <si>
    <t>88259</t>
  </si>
  <si>
    <t>88283</t>
  </si>
  <si>
    <t>88244</t>
  </si>
  <si>
    <t>88272</t>
  </si>
  <si>
    <t>031</t>
  </si>
  <si>
    <t>88223</t>
  </si>
  <si>
    <t>88229</t>
  </si>
  <si>
    <t>88242</t>
  </si>
  <si>
    <t>BM 9872 XX</t>
  </si>
  <si>
    <t>88245</t>
  </si>
  <si>
    <t>88247</t>
  </si>
  <si>
    <t>88249</t>
  </si>
  <si>
    <t>88251</t>
  </si>
  <si>
    <t>88267</t>
  </si>
  <si>
    <t>88285</t>
  </si>
  <si>
    <t>88292</t>
  </si>
  <si>
    <t>BM 8922 GB</t>
  </si>
  <si>
    <t>88241</t>
  </si>
  <si>
    <t>88252</t>
  </si>
  <si>
    <t>88226</t>
  </si>
  <si>
    <t>88230</t>
  </si>
  <si>
    <t>88297</t>
  </si>
  <si>
    <t>88248</t>
  </si>
  <si>
    <t>88290</t>
  </si>
  <si>
    <t>88293</t>
  </si>
  <si>
    <t>88284</t>
  </si>
  <si>
    <t>DINI CHAIRANI/KM.WASI</t>
  </si>
  <si>
    <t>88239</t>
  </si>
  <si>
    <t>HELMANSYAH/KM.BERKAH</t>
  </si>
  <si>
    <t>SEI.SALAK</t>
  </si>
  <si>
    <t>88254</t>
  </si>
  <si>
    <t>88235</t>
  </si>
  <si>
    <t>HELMANSYAH/KM.INDRAWAN</t>
  </si>
  <si>
    <t>88236</t>
  </si>
  <si>
    <t>88266</t>
  </si>
  <si>
    <t>HELMANSYAH/KM.MERPATI</t>
  </si>
  <si>
    <t>88294</t>
  </si>
  <si>
    <t>HELMANSYAH/KM.POMPONG</t>
  </si>
  <si>
    <t>88296</t>
  </si>
  <si>
    <t>88282</t>
  </si>
  <si>
    <t>HELMANSYAH/KM.YARJAYA</t>
  </si>
  <si>
    <t>88287</t>
  </si>
  <si>
    <t>88237</t>
  </si>
  <si>
    <t>88240</t>
  </si>
  <si>
    <t>88220</t>
  </si>
  <si>
    <t>88219</t>
  </si>
  <si>
    <t>88228</t>
  </si>
  <si>
    <t>88231</t>
  </si>
  <si>
    <t>88257</t>
  </si>
  <si>
    <t>88261</t>
  </si>
  <si>
    <t>88301</t>
  </si>
  <si>
    <t>88302</t>
  </si>
  <si>
    <t>88288</t>
  </si>
  <si>
    <t>88299</t>
  </si>
  <si>
    <t>88218</t>
  </si>
  <si>
    <t>MASRI/KM.PEMBANGUNAN</t>
  </si>
  <si>
    <t>88222</t>
  </si>
  <si>
    <t>88233</t>
  </si>
  <si>
    <t>88238</t>
  </si>
  <si>
    <t>88246</t>
  </si>
  <si>
    <t>88255</t>
  </si>
  <si>
    <t>88262</t>
  </si>
  <si>
    <t>88265</t>
  </si>
  <si>
    <t>88263</t>
  </si>
  <si>
    <t>88268</t>
  </si>
  <si>
    <t>88271</t>
  </si>
  <si>
    <t>88276</t>
  </si>
  <si>
    <t>88279</t>
  </si>
  <si>
    <t>88342</t>
  </si>
  <si>
    <t>YANADI/KM.CHANDRAJAYA</t>
  </si>
  <si>
    <t>88308</t>
  </si>
  <si>
    <t>88316</t>
  </si>
  <si>
    <t>88319</t>
  </si>
  <si>
    <t>88324</t>
  </si>
  <si>
    <t>88327</t>
  </si>
  <si>
    <t>88305</t>
  </si>
  <si>
    <t xml:space="preserve">DINI CHAIRANI/KM.LISA </t>
  </si>
  <si>
    <t>88303</t>
  </si>
  <si>
    <t>HELMANSYAH/KM.ARDINATA</t>
  </si>
  <si>
    <t>88307</t>
  </si>
  <si>
    <t>88313</t>
  </si>
  <si>
    <t>88317</t>
  </si>
  <si>
    <t>88318</t>
  </si>
  <si>
    <t>88334</t>
  </si>
  <si>
    <t>HELMANSYAH/KM.BINTANG SELATAN</t>
  </si>
  <si>
    <t>88337</t>
  </si>
  <si>
    <t>88340</t>
  </si>
  <si>
    <t>88343</t>
  </si>
  <si>
    <t>88331</t>
  </si>
  <si>
    <t>HELMANSYAH/KM.SEPAKAT JAYA</t>
  </si>
  <si>
    <t>88333</t>
  </si>
  <si>
    <t>88321</t>
  </si>
  <si>
    <t>88326</t>
  </si>
  <si>
    <t>88329</t>
  </si>
  <si>
    <t>88330</t>
  </si>
  <si>
    <t>88335</t>
  </si>
  <si>
    <t>88304</t>
  </si>
  <si>
    <t>88306</t>
  </si>
  <si>
    <t>88310</t>
  </si>
  <si>
    <t>88315</t>
  </si>
  <si>
    <t>88320</t>
  </si>
  <si>
    <t>88322</t>
  </si>
  <si>
    <t>88328</t>
  </si>
  <si>
    <t>88332</t>
  </si>
  <si>
    <t>88341</t>
  </si>
  <si>
    <t>88345</t>
  </si>
  <si>
    <t>88346</t>
  </si>
  <si>
    <t>88348</t>
  </si>
  <si>
    <t>88349</t>
  </si>
  <si>
    <t>88350</t>
  </si>
  <si>
    <t>88351</t>
  </si>
  <si>
    <t>88353</t>
  </si>
  <si>
    <t>88354</t>
  </si>
  <si>
    <t>88355</t>
  </si>
  <si>
    <t>88312</t>
  </si>
  <si>
    <t>88344</t>
  </si>
  <si>
    <t>032</t>
  </si>
  <si>
    <t>88323</t>
  </si>
  <si>
    <t>88325</t>
  </si>
  <si>
    <t>88339</t>
  </si>
  <si>
    <t>88309</t>
  </si>
  <si>
    <t>88311</t>
  </si>
  <si>
    <t>88338</t>
  </si>
  <si>
    <t>88314</t>
  </si>
  <si>
    <t>88370</t>
  </si>
  <si>
    <t>88372</t>
  </si>
  <si>
    <t>88369</t>
  </si>
  <si>
    <t>033</t>
  </si>
  <si>
    <t>88387</t>
  </si>
  <si>
    <t>88388</t>
  </si>
  <si>
    <t>88368</t>
  </si>
  <si>
    <t>88381</t>
  </si>
  <si>
    <t>88382</t>
  </si>
  <si>
    <t>88360</t>
  </si>
  <si>
    <t>88362</t>
  </si>
  <si>
    <t>88386</t>
  </si>
  <si>
    <t>HELMANSYAH/KM.MERPATI JAYA</t>
  </si>
  <si>
    <t>88389</t>
  </si>
  <si>
    <t>88359</t>
  </si>
  <si>
    <t>HELMANSYAH/KM.SETIA DAMAI</t>
  </si>
  <si>
    <t>88363</t>
  </si>
  <si>
    <t>88366</t>
  </si>
  <si>
    <t>88373</t>
  </si>
  <si>
    <t>88378</t>
  </si>
  <si>
    <t>MARTONO/KM.HASLINA 01</t>
  </si>
  <si>
    <t>88357</t>
  </si>
  <si>
    <t>88358</t>
  </si>
  <si>
    <t>88361</t>
  </si>
  <si>
    <t>88364</t>
  </si>
  <si>
    <t>88365</t>
  </si>
  <si>
    <t>88377</t>
  </si>
  <si>
    <t>88376</t>
  </si>
  <si>
    <t>88393</t>
  </si>
  <si>
    <t>88374</t>
  </si>
  <si>
    <t>88383</t>
  </si>
  <si>
    <t>HELMANSYAH/KM.WILDAN 02</t>
  </si>
  <si>
    <t>88384</t>
  </si>
  <si>
    <t>88385</t>
  </si>
  <si>
    <t>88390</t>
  </si>
  <si>
    <t>88392</t>
  </si>
  <si>
    <t>88367</t>
  </si>
  <si>
    <t>88371</t>
  </si>
  <si>
    <t>88379</t>
  </si>
  <si>
    <t>88380</t>
  </si>
  <si>
    <t>88404</t>
  </si>
  <si>
    <t>88406</t>
  </si>
  <si>
    <t>WALDI</t>
  </si>
  <si>
    <t>BM 9141 PB</t>
  </si>
  <si>
    <t>88415</t>
  </si>
  <si>
    <t>88422</t>
  </si>
  <si>
    <t>88428</t>
  </si>
  <si>
    <t>034</t>
  </si>
  <si>
    <t>88396</t>
  </si>
  <si>
    <t>88399</t>
  </si>
  <si>
    <t>88401</t>
  </si>
  <si>
    <t>88405</t>
  </si>
  <si>
    <t>88407</t>
  </si>
  <si>
    <t>88398</t>
  </si>
  <si>
    <t>88421</t>
  </si>
  <si>
    <t>88433</t>
  </si>
  <si>
    <t>88397</t>
  </si>
  <si>
    <t>88414</t>
  </si>
  <si>
    <t>88417</t>
  </si>
  <si>
    <t>88419</t>
  </si>
  <si>
    <t>88411</t>
  </si>
  <si>
    <t>88410</t>
  </si>
  <si>
    <t>88408</t>
  </si>
  <si>
    <t>88409</t>
  </si>
  <si>
    <t>88434</t>
  </si>
  <si>
    <t>HELMANSYAH/KM.MERPATI JAYA 2</t>
  </si>
  <si>
    <t>88436</t>
  </si>
  <si>
    <t>88420</t>
  </si>
  <si>
    <t>88423</t>
  </si>
  <si>
    <t>88412</t>
  </si>
  <si>
    <t>88413</t>
  </si>
  <si>
    <t>88425</t>
  </si>
  <si>
    <t>88426</t>
  </si>
  <si>
    <t>88429</t>
  </si>
  <si>
    <t>88432</t>
  </si>
  <si>
    <t>88435</t>
  </si>
  <si>
    <t>88438</t>
  </si>
  <si>
    <t>88400</t>
  </si>
  <si>
    <t>88402</t>
  </si>
  <si>
    <t>88403</t>
  </si>
  <si>
    <t>88431</t>
  </si>
  <si>
    <t>88424</t>
  </si>
  <si>
    <t>88427</t>
  </si>
  <si>
    <t>88430</t>
  </si>
  <si>
    <t>88443</t>
  </si>
  <si>
    <t>88447</t>
  </si>
  <si>
    <t>035</t>
  </si>
  <si>
    <t>88439</t>
  </si>
  <si>
    <t>88441</t>
  </si>
  <si>
    <t>88442</t>
  </si>
  <si>
    <t>88448</t>
  </si>
  <si>
    <t>BM 9729 TQ</t>
  </si>
  <si>
    <t>88449</t>
  </si>
  <si>
    <t>88440</t>
  </si>
  <si>
    <t>88445</t>
  </si>
  <si>
    <t>88453</t>
  </si>
  <si>
    <t>88450</t>
  </si>
  <si>
    <t>88451</t>
  </si>
  <si>
    <t>88452</t>
  </si>
  <si>
    <t>88444</t>
  </si>
  <si>
    <t>88446</t>
  </si>
  <si>
    <t>88454</t>
  </si>
  <si>
    <t>88455</t>
  </si>
  <si>
    <t>88459</t>
  </si>
  <si>
    <t>DERY</t>
  </si>
  <si>
    <t>88460</t>
  </si>
  <si>
    <t>036</t>
  </si>
  <si>
    <t>88456</t>
  </si>
  <si>
    <t>88457</t>
  </si>
  <si>
    <t>88458</t>
  </si>
  <si>
    <t>88461</t>
  </si>
  <si>
    <t>88462</t>
  </si>
  <si>
    <t>88463</t>
  </si>
  <si>
    <t>88464</t>
  </si>
  <si>
    <t>88465</t>
  </si>
  <si>
    <t>88466</t>
  </si>
  <si>
    <t>88467</t>
  </si>
  <si>
    <t>88468</t>
  </si>
  <si>
    <t>88486</t>
  </si>
  <si>
    <t>88469</t>
  </si>
  <si>
    <t>88470</t>
  </si>
  <si>
    <t>88471</t>
  </si>
  <si>
    <t>88472</t>
  </si>
  <si>
    <t>88482</t>
  </si>
  <si>
    <t>88491</t>
  </si>
  <si>
    <t>88479</t>
  </si>
  <si>
    <t>88492</t>
  </si>
  <si>
    <t>BM 8989 RS</t>
  </si>
  <si>
    <t>037</t>
  </si>
  <si>
    <t>88474</t>
  </si>
  <si>
    <t>CHANDRA</t>
  </si>
  <si>
    <t>88478</t>
  </si>
  <si>
    <t>88484</t>
  </si>
  <si>
    <t>88475</t>
  </si>
  <si>
    <t>88476</t>
  </si>
  <si>
    <t>88477</t>
  </si>
  <si>
    <t>88480</t>
  </si>
  <si>
    <t>88485</t>
  </si>
  <si>
    <t>88473</t>
  </si>
  <si>
    <t>88496</t>
  </si>
  <si>
    <t>88490</t>
  </si>
  <si>
    <t>88488</t>
  </si>
  <si>
    <t>88489</t>
  </si>
  <si>
    <t>88493</t>
  </si>
  <si>
    <t>88495</t>
  </si>
  <si>
    <t>88497</t>
  </si>
  <si>
    <t>88498</t>
  </si>
  <si>
    <t>88499</t>
  </si>
  <si>
    <t>88487</t>
  </si>
  <si>
    <t>88513</t>
  </si>
  <si>
    <t>88527</t>
  </si>
  <si>
    <t>88529</t>
  </si>
  <si>
    <t>038</t>
  </si>
  <si>
    <t>88510</t>
  </si>
  <si>
    <t>88512</t>
  </si>
  <si>
    <t>88535</t>
  </si>
  <si>
    <t>88547</t>
  </si>
  <si>
    <t>AWIK</t>
  </si>
  <si>
    <t>BM 8488 LG</t>
  </si>
  <si>
    <t>88509</t>
  </si>
  <si>
    <t>88511</t>
  </si>
  <si>
    <t>88516</t>
  </si>
  <si>
    <t>88548</t>
  </si>
  <si>
    <t>88514</t>
  </si>
  <si>
    <t>88517</t>
  </si>
  <si>
    <t>88536</t>
  </si>
  <si>
    <t>88502</t>
  </si>
  <si>
    <t>YANADI/KM.INDRAWAN</t>
  </si>
  <si>
    <t>88505</t>
  </si>
  <si>
    <t>88508</t>
  </si>
  <si>
    <t>YANADI/KM.MARDINATA</t>
  </si>
  <si>
    <t>88518</t>
  </si>
  <si>
    <t>88500</t>
  </si>
  <si>
    <t>88501</t>
  </si>
  <si>
    <t>88503</t>
  </si>
  <si>
    <t>88504</t>
  </si>
  <si>
    <t>88506</t>
  </si>
  <si>
    <t>88507</t>
  </si>
  <si>
    <t>88515</t>
  </si>
  <si>
    <t>88519</t>
  </si>
  <si>
    <t>88520</t>
  </si>
  <si>
    <t>88523</t>
  </si>
  <si>
    <t>88524</t>
  </si>
  <si>
    <t>88530</t>
  </si>
  <si>
    <t>88532</t>
  </si>
  <si>
    <t>88533</t>
  </si>
  <si>
    <t>88537</t>
  </si>
  <si>
    <t>88541</t>
  </si>
  <si>
    <t>88543</t>
  </si>
  <si>
    <t>88521</t>
  </si>
  <si>
    <t>88525</t>
  </si>
  <si>
    <t>88528</t>
  </si>
  <si>
    <t>88522</t>
  </si>
  <si>
    <t>88526</t>
  </si>
  <si>
    <t>88544</t>
  </si>
  <si>
    <t>88546</t>
  </si>
  <si>
    <t>88549</t>
  </si>
  <si>
    <t>88551</t>
  </si>
  <si>
    <t>88552</t>
  </si>
  <si>
    <t>88553</t>
  </si>
  <si>
    <t>88566</t>
  </si>
  <si>
    <t>88570</t>
  </si>
  <si>
    <t>88574</t>
  </si>
  <si>
    <t>88565</t>
  </si>
  <si>
    <t>039</t>
  </si>
  <si>
    <t>88568</t>
  </si>
  <si>
    <t>88569</t>
  </si>
  <si>
    <t>88564</t>
  </si>
  <si>
    <t>88573</t>
  </si>
  <si>
    <t>88567</t>
  </si>
  <si>
    <t>88572</t>
  </si>
  <si>
    <t>88558</t>
  </si>
  <si>
    <t>88561</t>
  </si>
  <si>
    <t>88571</t>
  </si>
  <si>
    <t>88560</t>
  </si>
  <si>
    <t>88563</t>
  </si>
  <si>
    <t>88556</t>
  </si>
  <si>
    <t>88557</t>
  </si>
  <si>
    <t>88559</t>
  </si>
  <si>
    <t>88562</t>
  </si>
  <si>
    <t>88591</t>
  </si>
  <si>
    <t>88593</t>
  </si>
  <si>
    <t>88595</t>
  </si>
  <si>
    <t>040</t>
  </si>
  <si>
    <t>88587</t>
  </si>
  <si>
    <t>88588</t>
  </si>
  <si>
    <t>88584</t>
  </si>
  <si>
    <t>88589</t>
  </si>
  <si>
    <t>88578</t>
  </si>
  <si>
    <t>88583</t>
  </si>
  <si>
    <t>88585</t>
  </si>
  <si>
    <t>88586</t>
  </si>
  <si>
    <t>SELLY</t>
  </si>
  <si>
    <t>88590</t>
  </si>
  <si>
    <t>88592</t>
  </si>
  <si>
    <t>88594</t>
  </si>
  <si>
    <t>88575</t>
  </si>
  <si>
    <t>88576</t>
  </si>
  <si>
    <t>88577</t>
  </si>
  <si>
    <t>88581</t>
  </si>
  <si>
    <t>88582</t>
  </si>
  <si>
    <t>88579</t>
  </si>
  <si>
    <t>88580</t>
  </si>
  <si>
    <t>88616</t>
  </si>
  <si>
    <t>88620</t>
  </si>
  <si>
    <t>88597</t>
  </si>
  <si>
    <t>88598</t>
  </si>
  <si>
    <t>MARTONO/KM.BERKAH</t>
  </si>
  <si>
    <t>88601</t>
  </si>
  <si>
    <t>88603</t>
  </si>
  <si>
    <t>88607</t>
  </si>
  <si>
    <t>88609</t>
  </si>
  <si>
    <t>88599</t>
  </si>
  <si>
    <t>88618</t>
  </si>
  <si>
    <t>MARTONO/KM.HASLINA 2</t>
  </si>
  <si>
    <t>88604</t>
  </si>
  <si>
    <t>88617</t>
  </si>
  <si>
    <t>88623</t>
  </si>
  <si>
    <t>041</t>
  </si>
  <si>
    <t>88610</t>
  </si>
  <si>
    <t>88611</t>
  </si>
  <si>
    <t>88602</t>
  </si>
  <si>
    <t>88606</t>
  </si>
  <si>
    <t>88613</t>
  </si>
  <si>
    <t>88622</t>
  </si>
  <si>
    <t>BM 8767 GB</t>
  </si>
  <si>
    <t>88621</t>
  </si>
  <si>
    <t>88614</t>
  </si>
  <si>
    <t>88600</t>
  </si>
  <si>
    <t>88605</t>
  </si>
  <si>
    <t>88608</t>
  </si>
  <si>
    <t>88612</t>
  </si>
  <si>
    <t>88615</t>
  </si>
  <si>
    <t>88641</t>
  </si>
  <si>
    <t>88645</t>
  </si>
  <si>
    <t>88655</t>
  </si>
  <si>
    <t>88663</t>
  </si>
  <si>
    <t>042</t>
  </si>
  <si>
    <t>88633</t>
  </si>
  <si>
    <t>88646</t>
  </si>
  <si>
    <t>88647</t>
  </si>
  <si>
    <t>88648</t>
  </si>
  <si>
    <t>88634</t>
  </si>
  <si>
    <t>88644</t>
  </si>
  <si>
    <t>88632</t>
  </si>
  <si>
    <t>88662</t>
  </si>
  <si>
    <t>88664</t>
  </si>
  <si>
    <t>88665</t>
  </si>
  <si>
    <t>88637</t>
  </si>
  <si>
    <t>88642</t>
  </si>
  <si>
    <t>88649</t>
  </si>
  <si>
    <t>88651</t>
  </si>
  <si>
    <t>88652</t>
  </si>
  <si>
    <t>88627</t>
  </si>
  <si>
    <t>88630</t>
  </si>
  <si>
    <t>88636</t>
  </si>
  <si>
    <t>88639</t>
  </si>
  <si>
    <t>88624</t>
  </si>
  <si>
    <t>88629</t>
  </si>
  <si>
    <t>88625</t>
  </si>
  <si>
    <t>88626</t>
  </si>
  <si>
    <t>88628</t>
  </si>
  <si>
    <t>88631</t>
  </si>
  <si>
    <t>88635</t>
  </si>
  <si>
    <t>88638</t>
  </si>
  <si>
    <t>88640</t>
  </si>
  <si>
    <t>88643</t>
  </si>
  <si>
    <t>88650</t>
  </si>
  <si>
    <t>88653</t>
  </si>
  <si>
    <t>88654</t>
  </si>
  <si>
    <t>88656</t>
  </si>
  <si>
    <t>88657</t>
  </si>
  <si>
    <t>88658</t>
  </si>
  <si>
    <t>88659</t>
  </si>
  <si>
    <t>88660</t>
  </si>
  <si>
    <t>88661</t>
  </si>
  <si>
    <t>88686</t>
  </si>
  <si>
    <t>YANADI/KM.CANDRA JAYA</t>
  </si>
  <si>
    <t>88684</t>
  </si>
  <si>
    <t>88685</t>
  </si>
  <si>
    <t>88680</t>
  </si>
  <si>
    <t>88683</t>
  </si>
  <si>
    <t>MARTONO/KM.HASLINA 02</t>
  </si>
  <si>
    <t>88666</t>
  </si>
  <si>
    <t>88667</t>
  </si>
  <si>
    <t>88669</t>
  </si>
  <si>
    <t>88668</t>
  </si>
  <si>
    <t>88670</t>
  </si>
  <si>
    <t>88671</t>
  </si>
  <si>
    <t>88673</t>
  </si>
  <si>
    <t>88675</t>
  </si>
  <si>
    <t>88679</t>
  </si>
  <si>
    <t>88691</t>
  </si>
  <si>
    <t>88692</t>
  </si>
  <si>
    <t>043</t>
  </si>
  <si>
    <t>88672</t>
  </si>
  <si>
    <t>88674</t>
  </si>
  <si>
    <t>88676</t>
  </si>
  <si>
    <t>88678</t>
  </si>
  <si>
    <t>88694</t>
  </si>
  <si>
    <t>88677</t>
  </si>
  <si>
    <t>88689</t>
  </si>
  <si>
    <t>88688</t>
  </si>
  <si>
    <t>88690</t>
  </si>
  <si>
    <t>88700</t>
  </si>
  <si>
    <t>88708</t>
  </si>
  <si>
    <t>88710</t>
  </si>
  <si>
    <t>88697</t>
  </si>
  <si>
    <t>88717</t>
  </si>
  <si>
    <t>88698</t>
  </si>
  <si>
    <t>88704</t>
  </si>
  <si>
    <t>88709</t>
  </si>
  <si>
    <t>88716</t>
  </si>
  <si>
    <t>88718</t>
  </si>
  <si>
    <t>88719</t>
  </si>
  <si>
    <t>88701</t>
  </si>
  <si>
    <t>88702</t>
  </si>
  <si>
    <t>88703</t>
  </si>
  <si>
    <t>88711</t>
  </si>
  <si>
    <t>88713</t>
  </si>
  <si>
    <t>MARTONO/KM.RUPI</t>
  </si>
  <si>
    <t>88715</t>
  </si>
  <si>
    <t>MARTONO/KM.RUPI 2</t>
  </si>
  <si>
    <t>88731</t>
  </si>
  <si>
    <t>88727</t>
  </si>
  <si>
    <t>88730</t>
  </si>
  <si>
    <t>88732</t>
  </si>
  <si>
    <t>88734</t>
  </si>
  <si>
    <t>88723</t>
  </si>
  <si>
    <t>88728</t>
  </si>
  <si>
    <t>88729</t>
  </si>
  <si>
    <t>88735</t>
  </si>
  <si>
    <t>DINI CHAIRANI/KM.WASI 2</t>
  </si>
  <si>
    <t>88724</t>
  </si>
  <si>
    <t>88725</t>
  </si>
  <si>
    <t>88721</t>
  </si>
  <si>
    <t>88726</t>
  </si>
  <si>
    <t>044</t>
  </si>
  <si>
    <t>88742</t>
  </si>
  <si>
    <t>88746</t>
  </si>
  <si>
    <t>88747</t>
  </si>
  <si>
    <t>88748</t>
  </si>
  <si>
    <t>88751</t>
  </si>
  <si>
    <t>88739</t>
  </si>
  <si>
    <t>88740</t>
  </si>
  <si>
    <t>88744</t>
  </si>
  <si>
    <t>88741</t>
  </si>
  <si>
    <t>88743</t>
  </si>
  <si>
    <t>88750</t>
  </si>
  <si>
    <t>88755</t>
  </si>
  <si>
    <t>88756</t>
  </si>
  <si>
    <t>88758</t>
  </si>
  <si>
    <t>88752</t>
  </si>
  <si>
    <t>88745</t>
  </si>
  <si>
    <t>88759</t>
  </si>
  <si>
    <t>88749</t>
  </si>
  <si>
    <t>88736</t>
  </si>
  <si>
    <t>88738</t>
  </si>
  <si>
    <t>88757</t>
  </si>
  <si>
    <t>88754</t>
  </si>
  <si>
    <t>88760</t>
  </si>
  <si>
    <t>88765</t>
  </si>
  <si>
    <t>88768</t>
  </si>
  <si>
    <t>88770</t>
  </si>
  <si>
    <t>045</t>
  </si>
  <si>
    <t>88761</t>
  </si>
  <si>
    <t>88762</t>
  </si>
  <si>
    <t>88763</t>
  </si>
  <si>
    <t>88764</t>
  </si>
  <si>
    <t>88769</t>
  </si>
  <si>
    <t>BM 8559 GB</t>
  </si>
  <si>
    <t>88771</t>
  </si>
  <si>
    <t>88766</t>
  </si>
  <si>
    <t>88767</t>
  </si>
  <si>
    <t>88773</t>
  </si>
  <si>
    <t>88776</t>
  </si>
  <si>
    <t>88778</t>
  </si>
  <si>
    <t>BM 8112 GB</t>
  </si>
  <si>
    <t>88783</t>
  </si>
  <si>
    <t>IYUS</t>
  </si>
  <si>
    <t>BH 1996 AI</t>
  </si>
  <si>
    <t>88785</t>
  </si>
  <si>
    <t>046</t>
  </si>
  <si>
    <t>88774</t>
  </si>
  <si>
    <t>88775</t>
  </si>
  <si>
    <t>88787</t>
  </si>
  <si>
    <t>BM 9272 TA</t>
  </si>
  <si>
    <t>88772</t>
  </si>
  <si>
    <t>88781</t>
  </si>
  <si>
    <t>88782</t>
  </si>
  <si>
    <t>88784</t>
  </si>
  <si>
    <t>88779</t>
  </si>
  <si>
    <t>047</t>
  </si>
  <si>
    <t>88790</t>
  </si>
  <si>
    <t>88793</t>
  </si>
  <si>
    <t>88806</t>
  </si>
  <si>
    <t>YUS</t>
  </si>
  <si>
    <t>88791</t>
  </si>
  <si>
    <t>88804</t>
  </si>
  <si>
    <t>88805</t>
  </si>
  <si>
    <t>88789</t>
  </si>
  <si>
    <t>88792</t>
  </si>
  <si>
    <t>88798</t>
  </si>
  <si>
    <t>BM 9154 GB</t>
  </si>
  <si>
    <t>88803</t>
  </si>
  <si>
    <t>88795</t>
  </si>
  <si>
    <t>88796</t>
  </si>
  <si>
    <t>88797</t>
  </si>
  <si>
    <t>88794</t>
  </si>
  <si>
    <t>88802</t>
  </si>
  <si>
    <t>88826</t>
  </si>
  <si>
    <t>88823</t>
  </si>
  <si>
    <t>DINI CHAIRANI/KM.LISSA</t>
  </si>
  <si>
    <t>88825</t>
  </si>
  <si>
    <t>88813</t>
  </si>
  <si>
    <t>88814</t>
  </si>
  <si>
    <t>88816</t>
  </si>
  <si>
    <t>88817</t>
  </si>
  <si>
    <t>88820</t>
  </si>
  <si>
    <t>88821</t>
  </si>
  <si>
    <t>88822</t>
  </si>
  <si>
    <t>88824</t>
  </si>
  <si>
    <t>88809</t>
  </si>
  <si>
    <t>88807</t>
  </si>
  <si>
    <t>88808</t>
  </si>
  <si>
    <t>BM 9368 GU</t>
  </si>
  <si>
    <t>88810</t>
  </si>
  <si>
    <t>88815</t>
  </si>
  <si>
    <t>88818</t>
  </si>
  <si>
    <t>88819</t>
  </si>
  <si>
    <t>88828</t>
  </si>
  <si>
    <t>048</t>
  </si>
  <si>
    <t>88811</t>
  </si>
  <si>
    <t>88812</t>
  </si>
  <si>
    <t>049</t>
  </si>
  <si>
    <t>88843</t>
  </si>
  <si>
    <t>88841</t>
  </si>
  <si>
    <t>88842</t>
  </si>
  <si>
    <t>88844</t>
  </si>
  <si>
    <t>IRHAM</t>
  </si>
  <si>
    <t>BM 9831 CK</t>
  </si>
  <si>
    <t>88845</t>
  </si>
  <si>
    <t>88848</t>
  </si>
  <si>
    <t>88832</t>
  </si>
  <si>
    <t>88833</t>
  </si>
  <si>
    <t>88834</t>
  </si>
  <si>
    <t>88835</t>
  </si>
  <si>
    <t>88836</t>
  </si>
  <si>
    <t>88837</t>
  </si>
  <si>
    <t>88838</t>
  </si>
  <si>
    <t>88839</t>
  </si>
  <si>
    <t>88840</t>
  </si>
  <si>
    <t>88847</t>
  </si>
  <si>
    <t>88849</t>
  </si>
  <si>
    <t>050</t>
  </si>
  <si>
    <t>88866</t>
  </si>
  <si>
    <t>88867</t>
  </si>
  <si>
    <t>88856</t>
  </si>
  <si>
    <t>88857</t>
  </si>
  <si>
    <t>88858</t>
  </si>
  <si>
    <t>88859</t>
  </si>
  <si>
    <t>88860</t>
  </si>
  <si>
    <t>88864</t>
  </si>
  <si>
    <t>88865</t>
  </si>
  <si>
    <t>88855</t>
  </si>
  <si>
    <t>88862</t>
  </si>
  <si>
    <t>88863</t>
  </si>
  <si>
    <t>88854</t>
  </si>
  <si>
    <t>88868</t>
  </si>
  <si>
    <t>88869</t>
  </si>
  <si>
    <t>88861</t>
  </si>
  <si>
    <t>88853</t>
  </si>
  <si>
    <t>88877</t>
  </si>
  <si>
    <t>051</t>
  </si>
  <si>
    <t>88885</t>
  </si>
  <si>
    <t>88875</t>
  </si>
  <si>
    <t>88883</t>
  </si>
  <si>
    <t>88892</t>
  </si>
  <si>
    <t>88895</t>
  </si>
  <si>
    <t>88878</t>
  </si>
  <si>
    <t>88888</t>
  </si>
  <si>
    <t>88889</t>
  </si>
  <si>
    <t>88893</t>
  </si>
  <si>
    <t>88894</t>
  </si>
  <si>
    <t>88881</t>
  </si>
  <si>
    <t>88886</t>
  </si>
  <si>
    <t>88887</t>
  </si>
  <si>
    <t>88890</t>
  </si>
  <si>
    <t>88891</t>
  </si>
  <si>
    <t>88882</t>
  </si>
  <si>
    <t>88870</t>
  </si>
  <si>
    <t>88871</t>
  </si>
  <si>
    <t>88872</t>
  </si>
  <si>
    <t>88873</t>
  </si>
  <si>
    <t>88874</t>
  </si>
  <si>
    <t>88876</t>
  </si>
  <si>
    <t>88879</t>
  </si>
  <si>
    <t>88880</t>
  </si>
  <si>
    <t>88884</t>
  </si>
  <si>
    <t xml:space="preserve">88900 </t>
  </si>
  <si>
    <t>052</t>
  </si>
  <si>
    <t xml:space="preserve">88899 </t>
  </si>
  <si>
    <t xml:space="preserve">88901 </t>
  </si>
  <si>
    <t xml:space="preserve">88902 </t>
  </si>
  <si>
    <t xml:space="preserve">88903 </t>
  </si>
  <si>
    <t xml:space="preserve">88904 </t>
  </si>
  <si>
    <t xml:space="preserve">88905 </t>
  </si>
  <si>
    <t xml:space="preserve">88906 </t>
  </si>
  <si>
    <t>88907</t>
  </si>
  <si>
    <t xml:space="preserve">MARTONO/KM.HASLINA </t>
  </si>
  <si>
    <t>88909</t>
  </si>
  <si>
    <t>88896</t>
  </si>
  <si>
    <t>88897</t>
  </si>
  <si>
    <t>SUKAMTO/KM.HASLINA 2</t>
  </si>
  <si>
    <t>88898</t>
  </si>
  <si>
    <t>88908</t>
  </si>
  <si>
    <t xml:space="preserve">88911 </t>
  </si>
  <si>
    <t xml:space="preserve">88912 </t>
  </si>
  <si>
    <t xml:space="preserve">88913 </t>
  </si>
  <si>
    <t xml:space="preserve">88914 </t>
  </si>
  <si>
    <t xml:space="preserve">88921 </t>
  </si>
  <si>
    <t xml:space="preserve">88920 </t>
  </si>
  <si>
    <t xml:space="preserve">88915 </t>
  </si>
  <si>
    <t>053</t>
  </si>
  <si>
    <t xml:space="preserve">88917 </t>
  </si>
  <si>
    <t xml:space="preserve">88922 </t>
  </si>
  <si>
    <t xml:space="preserve">88916 </t>
  </si>
  <si>
    <t xml:space="preserve">88918 </t>
  </si>
  <si>
    <t xml:space="preserve">88919 </t>
  </si>
  <si>
    <t xml:space="preserve">88923 </t>
  </si>
  <si>
    <t>BM8112GB</t>
  </si>
  <si>
    <t xml:space="preserve">88927 </t>
  </si>
  <si>
    <t xml:space="preserve">88929 </t>
  </si>
  <si>
    <t xml:space="preserve">88940 </t>
  </si>
  <si>
    <t xml:space="preserve">88925 </t>
  </si>
  <si>
    <t xml:space="preserve">88933 </t>
  </si>
  <si>
    <t xml:space="preserve">88924 </t>
  </si>
  <si>
    <t xml:space="preserve">88926 </t>
  </si>
  <si>
    <t xml:space="preserve">88928 </t>
  </si>
  <si>
    <t xml:space="preserve">88930 </t>
  </si>
  <si>
    <t xml:space="preserve">88931 </t>
  </si>
  <si>
    <t xml:space="preserve">88932 </t>
  </si>
  <si>
    <t xml:space="preserve">88935 </t>
  </si>
  <si>
    <t xml:space="preserve">88936 </t>
  </si>
  <si>
    <t xml:space="preserve">88937 </t>
  </si>
  <si>
    <t xml:space="preserve">88938 </t>
  </si>
  <si>
    <t xml:space="preserve">88941 </t>
  </si>
  <si>
    <t xml:space="preserve">88942 </t>
  </si>
  <si>
    <t xml:space="preserve">88945 </t>
  </si>
  <si>
    <t xml:space="preserve">88948 </t>
  </si>
  <si>
    <t xml:space="preserve">88949 </t>
  </si>
  <si>
    <t xml:space="preserve">88950 </t>
  </si>
  <si>
    <t xml:space="preserve">88951 </t>
  </si>
  <si>
    <t xml:space="preserve">88952 </t>
  </si>
  <si>
    <t xml:space="preserve">88955 </t>
  </si>
  <si>
    <t xml:space="preserve">88956 </t>
  </si>
  <si>
    <t xml:space="preserve">88957 </t>
  </si>
  <si>
    <t>88958</t>
  </si>
  <si>
    <t>88959</t>
  </si>
  <si>
    <t>054</t>
  </si>
  <si>
    <t xml:space="preserve">88944 </t>
  </si>
  <si>
    <t xml:space="preserve">88946 </t>
  </si>
  <si>
    <t xml:space="preserve">88947 </t>
  </si>
  <si>
    <t xml:space="preserve">88934 </t>
  </si>
  <si>
    <t xml:space="preserve">88943 </t>
  </si>
  <si>
    <t>88960</t>
  </si>
  <si>
    <t>055</t>
  </si>
  <si>
    <t>88968</t>
  </si>
  <si>
    <t>88969</t>
  </si>
  <si>
    <t>88972</t>
  </si>
  <si>
    <t>88973</t>
  </si>
  <si>
    <t>88961</t>
  </si>
  <si>
    <t>88963</t>
  </si>
  <si>
    <t>88964</t>
  </si>
  <si>
    <t>88965</t>
  </si>
  <si>
    <t>88966</t>
  </si>
  <si>
    <t>88967</t>
  </si>
  <si>
    <t>88970</t>
  </si>
  <si>
    <t>88971</t>
  </si>
  <si>
    <t>88974</t>
  </si>
  <si>
    <t>88962</t>
  </si>
  <si>
    <t>88985</t>
  </si>
  <si>
    <t>056</t>
  </si>
  <si>
    <t>88984</t>
  </si>
  <si>
    <t>88986</t>
  </si>
  <si>
    <t>88987</t>
  </si>
  <si>
    <t>88983</t>
  </si>
  <si>
    <t>88995</t>
  </si>
  <si>
    <t>88982</t>
  </si>
  <si>
    <t>88988</t>
  </si>
  <si>
    <t>88990</t>
  </si>
  <si>
    <t>88994</t>
  </si>
  <si>
    <t>88996</t>
  </si>
  <si>
    <t>88998</t>
  </si>
  <si>
    <t>89000</t>
  </si>
  <si>
    <t>88992</t>
  </si>
  <si>
    <t>88993</t>
  </si>
  <si>
    <t>88981</t>
  </si>
  <si>
    <t>88989</t>
  </si>
  <si>
    <t>88997</t>
  </si>
  <si>
    <t>88991</t>
  </si>
  <si>
    <t>SUKAMTO/KM.HASLINA</t>
  </si>
  <si>
    <t>89004</t>
  </si>
  <si>
    <t>057</t>
  </si>
  <si>
    <t>89007</t>
  </si>
  <si>
    <t>89003</t>
  </si>
  <si>
    <t>89006</t>
  </si>
  <si>
    <t>89005</t>
  </si>
  <si>
    <t>89010</t>
  </si>
  <si>
    <t>89013</t>
  </si>
  <si>
    <t>058</t>
  </si>
  <si>
    <t>89009</t>
  </si>
  <si>
    <t>89014</t>
  </si>
  <si>
    <t>89012</t>
  </si>
  <si>
    <t>BM 8560 GA</t>
  </si>
  <si>
    <t>89017</t>
  </si>
  <si>
    <t>89011</t>
  </si>
  <si>
    <t>89016</t>
  </si>
  <si>
    <t>89008</t>
  </si>
  <si>
    <t>89015</t>
  </si>
  <si>
    <t>89024</t>
  </si>
  <si>
    <t>059</t>
  </si>
  <si>
    <t>89021</t>
  </si>
  <si>
    <t>89018</t>
  </si>
  <si>
    <t>89019</t>
  </si>
  <si>
    <t>89020</t>
  </si>
  <si>
    <t>89022</t>
  </si>
  <si>
    <t>89025</t>
  </si>
  <si>
    <t>89026</t>
  </si>
  <si>
    <t>060</t>
  </si>
  <si>
    <t>89029</t>
  </si>
  <si>
    <t>89028</t>
  </si>
  <si>
    <t>89030</t>
  </si>
  <si>
    <t>89031</t>
  </si>
  <si>
    <t>061</t>
  </si>
  <si>
    <t>89042</t>
  </si>
  <si>
    <t>89043</t>
  </si>
  <si>
    <t>89039</t>
  </si>
  <si>
    <t>89040</t>
  </si>
  <si>
    <t>89041</t>
  </si>
  <si>
    <t>062</t>
  </si>
  <si>
    <t xml:space="preserve">89056 </t>
  </si>
  <si>
    <t xml:space="preserve">89066 </t>
  </si>
  <si>
    <t xml:space="preserve">89060 </t>
  </si>
  <si>
    <t xml:space="preserve">89057 </t>
  </si>
  <si>
    <t xml:space="preserve">89069 </t>
  </si>
  <si>
    <t>89078</t>
  </si>
  <si>
    <t>89076</t>
  </si>
  <si>
    <t>HENDRI/KM.NAPISA</t>
  </si>
  <si>
    <t xml:space="preserve">89045 </t>
  </si>
  <si>
    <t xml:space="preserve">89047 </t>
  </si>
  <si>
    <t xml:space="preserve">89050 </t>
  </si>
  <si>
    <t>89065</t>
  </si>
  <si>
    <t>WARTINI/KM.KOTA MISISSIPI</t>
  </si>
  <si>
    <t>89067</t>
  </si>
  <si>
    <t>89068</t>
  </si>
  <si>
    <t>89070</t>
  </si>
  <si>
    <t>89071</t>
  </si>
  <si>
    <t>89072</t>
  </si>
  <si>
    <t>89073</t>
  </si>
  <si>
    <t>89074</t>
  </si>
  <si>
    <t>89075</t>
  </si>
  <si>
    <t>89077</t>
  </si>
  <si>
    <t>89079</t>
  </si>
  <si>
    <t>89080</t>
  </si>
  <si>
    <t>89044</t>
  </si>
  <si>
    <t>89046</t>
  </si>
  <si>
    <t>89048</t>
  </si>
  <si>
    <t>89049</t>
  </si>
  <si>
    <t>89051</t>
  </si>
  <si>
    <t>89052</t>
  </si>
  <si>
    <t>89053</t>
  </si>
  <si>
    <t>89054</t>
  </si>
  <si>
    <t>89055</t>
  </si>
  <si>
    <t>89058</t>
  </si>
  <si>
    <t>89059</t>
  </si>
  <si>
    <t>89061</t>
  </si>
  <si>
    <t>89062</t>
  </si>
  <si>
    <t>89063</t>
  </si>
  <si>
    <t>89064</t>
  </si>
  <si>
    <t>063</t>
  </si>
  <si>
    <t>89095</t>
  </si>
  <si>
    <t>89090</t>
  </si>
  <si>
    <t>89105</t>
  </si>
  <si>
    <t>89092</t>
  </si>
  <si>
    <t>89094</t>
  </si>
  <si>
    <t xml:space="preserve">89102 </t>
  </si>
  <si>
    <t>HENDRI/KM.CHANDRAJAYA</t>
  </si>
  <si>
    <t xml:space="preserve">89091 </t>
  </si>
  <si>
    <t>HENDRI/KM.SETIA</t>
  </si>
  <si>
    <t>89081</t>
  </si>
  <si>
    <t>89082</t>
  </si>
  <si>
    <t>89085</t>
  </si>
  <si>
    <t>89086</t>
  </si>
  <si>
    <t>89087</t>
  </si>
  <si>
    <t>89088</t>
  </si>
  <si>
    <t>89093</t>
  </si>
  <si>
    <t>89096</t>
  </si>
  <si>
    <t>89097</t>
  </si>
  <si>
    <t>89098</t>
  </si>
  <si>
    <t xml:space="preserve">89083 </t>
  </si>
  <si>
    <t xml:space="preserve">89084 </t>
  </si>
  <si>
    <t>89099</t>
  </si>
  <si>
    <t>89100</t>
  </si>
  <si>
    <t>89101</t>
  </si>
  <si>
    <t>89103</t>
  </si>
  <si>
    <t>89104</t>
  </si>
  <si>
    <t>89106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</si>
  <si>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</si>
  <si>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</si>
  <si>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</si>
  <si>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</si>
  <si>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</si>
  <si>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</si>
  <si>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</si>
  <si>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</si>
  <si>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</si>
  <si>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</si>
  <si>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</si>
  <si>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</si>
  <si>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89121</t>
  </si>
  <si>
    <t>89120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</si>
  <si>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</si>
  <si>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</si>
  <si>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</si>
  <si>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</si>
  <si>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</si>
  <si>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</si>
  <si>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</si>
  <si>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</si>
  <si>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</si>
  <si>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064</t>
  </si>
  <si>
    <t>89132</t>
  </si>
  <si>
    <t>89133</t>
  </si>
  <si>
    <t>89134</t>
  </si>
  <si>
    <t>89137</t>
  </si>
  <si>
    <t>89131</t>
  </si>
  <si>
    <t>89138</t>
  </si>
  <si>
    <t>89143</t>
  </si>
  <si>
    <t>89139</t>
  </si>
  <si>
    <t>HENDRI/KM.WASI</t>
  </si>
  <si>
    <t>89144</t>
  </si>
  <si>
    <t>89147</t>
  </si>
  <si>
    <t>89142</t>
  </si>
  <si>
    <t>89159</t>
  </si>
  <si>
    <t>065</t>
  </si>
  <si>
    <t>89157</t>
  </si>
  <si>
    <t>89154</t>
  </si>
  <si>
    <t>89155</t>
  </si>
  <si>
    <t>89156</t>
  </si>
  <si>
    <t>89151</t>
  </si>
  <si>
    <t>89163</t>
  </si>
  <si>
    <t>HENDRI/KM.TIRTA</t>
  </si>
  <si>
    <t xml:space="preserve">BM 8894 GB </t>
  </si>
  <si>
    <t xml:space="preserve">89182 </t>
  </si>
  <si>
    <t xml:space="preserve">89171 </t>
  </si>
  <si>
    <t>066</t>
  </si>
  <si>
    <t xml:space="preserve">89174 </t>
  </si>
  <si>
    <t xml:space="preserve">89175 </t>
  </si>
  <si>
    <t xml:space="preserve">89178 </t>
  </si>
  <si>
    <t xml:space="preserve">89180 </t>
  </si>
  <si>
    <t xml:space="preserve">89173 </t>
  </si>
  <si>
    <t xml:space="preserve">89177 </t>
  </si>
  <si>
    <t xml:space="preserve">89181 </t>
  </si>
  <si>
    <t xml:space="preserve">89172 </t>
  </si>
  <si>
    <t xml:space="preserve">89179 </t>
  </si>
  <si>
    <t>BM 8139 GA</t>
  </si>
  <si>
    <t>89183</t>
  </si>
  <si>
    <t>BM 4894 GS</t>
  </si>
  <si>
    <t xml:space="preserve">89168 </t>
  </si>
  <si>
    <t xml:space="preserve">89169 </t>
  </si>
  <si>
    <t xml:space="preserve">89164 </t>
  </si>
  <si>
    <t xml:space="preserve">89166 </t>
  </si>
  <si>
    <t xml:space="preserve">89170 </t>
  </si>
  <si>
    <t>HENDRI/KM.BERSAMA</t>
  </si>
  <si>
    <t xml:space="preserve">89176 </t>
  </si>
  <si>
    <t xml:space="preserve">89165 </t>
  </si>
  <si>
    <t xml:space="preserve">89167 </t>
  </si>
  <si>
    <t>HENDRI/KM.RESKI</t>
  </si>
  <si>
    <t>HENDRI/KM.INDRA JAYA</t>
  </si>
</sst>
</file>

<file path=xl/styles.xml><?xml version="1.0" encoding="utf-8"?>
<styleSheet xmlns="http://schemas.openxmlformats.org/spreadsheetml/2006/main">
  <numFmts count="9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_);_(* \(#,##0\);_(* &quot;-&quot;??_);_(@_)"/>
    <numFmt numFmtId="166" formatCode="#.00"/>
    <numFmt numFmtId="167" formatCode="mmm"/>
    <numFmt numFmtId="168" formatCode="dd\-mmm\-yy"/>
    <numFmt numFmtId="169" formatCode="[$-409]d\-mmm\-yyyy;@"/>
    <numFmt numFmtId="170" formatCode="dd\-mm\-yy"/>
  </numFmts>
  <fonts count="8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8"/>
      <color indexed="8"/>
      <name val="Comic Sans MS"/>
      <family val="4"/>
    </font>
    <font>
      <sz val="8"/>
      <name val="Verdana"/>
      <family val="2"/>
    </font>
    <font>
      <sz val="8"/>
      <name val="Trebuchet MS"/>
      <family val="2"/>
    </font>
    <font>
      <sz val="9"/>
      <name val="Verdana"/>
      <family val="2"/>
    </font>
    <font>
      <sz val="8"/>
      <name val="Arial"/>
      <family val="2"/>
    </font>
    <font>
      <sz val="10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sz val="11"/>
      <color indexed="8"/>
      <name val="Calibri"/>
      <family val="2"/>
    </font>
    <font>
      <b/>
      <sz val="8"/>
      <name val="Verdana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indexed="42"/>
      <name val="Arial"/>
      <family val="2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0"/>
      <name val="Verdana"/>
      <family val="2"/>
    </font>
    <font>
      <i/>
      <sz val="8"/>
      <color indexed="8"/>
      <name val="Comic Sans MS"/>
      <family val="4"/>
    </font>
    <font>
      <sz val="8"/>
      <name val="Cambria"/>
      <family val="1"/>
    </font>
    <font>
      <sz val="8"/>
      <color theme="1"/>
      <name val="Cambria"/>
      <family val="1"/>
    </font>
    <font>
      <sz val="8"/>
      <color indexed="8"/>
      <name val="Cambria"/>
      <family val="1"/>
    </font>
    <font>
      <sz val="16"/>
      <name val="Arial"/>
      <family val="2"/>
    </font>
    <font>
      <i/>
      <sz val="22"/>
      <name val="Arial"/>
      <family val="2"/>
    </font>
    <font>
      <b/>
      <sz val="9"/>
      <color indexed="8"/>
      <name val="Verdana"/>
      <family val="2"/>
    </font>
    <font>
      <b/>
      <i/>
      <sz val="10"/>
      <name val="Arial"/>
      <family val="2"/>
    </font>
    <font>
      <b/>
      <i/>
      <sz val="18"/>
      <color rgb="FFFF0000"/>
      <name val="Bernard MT Condensed"/>
      <family val="1"/>
    </font>
    <font>
      <sz val="8"/>
      <color indexed="8"/>
      <name val="Arial"/>
      <family val="2"/>
    </font>
    <font>
      <b/>
      <sz val="8"/>
      <name val="Arial"/>
      <family val="2"/>
    </font>
    <font>
      <b/>
      <sz val="13"/>
      <color theme="3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indexed="8"/>
      <name val="MS Sans Serif"/>
      <family val="2"/>
    </font>
    <font>
      <sz val="14"/>
      <name val="Arial"/>
      <family val="2"/>
    </font>
    <font>
      <sz val="11"/>
      <color rgb="FFFF0000"/>
      <name val="Calibri"/>
      <family val="2"/>
      <scheme val="minor"/>
    </font>
    <font>
      <b/>
      <sz val="14"/>
      <name val="Arial"/>
      <family val="2"/>
    </font>
    <font>
      <b/>
      <sz val="20"/>
      <color theme="1"/>
      <name val="Calibri"/>
      <family val="2"/>
      <scheme val="minor"/>
    </font>
    <font>
      <sz val="50"/>
      <color theme="1" tint="0.34998626667073579"/>
      <name val="Bernard MT Condensed"/>
      <family val="1"/>
    </font>
    <font>
      <sz val="8"/>
      <name val="Cambria"/>
      <family val="1"/>
    </font>
    <font>
      <sz val="8"/>
      <name val="Cambria"/>
      <family val="1"/>
    </font>
    <font>
      <sz val="8"/>
      <name val="Cambria"/>
      <family val="1"/>
    </font>
    <font>
      <sz val="8"/>
      <name val="Cambria"/>
      <family val="1"/>
    </font>
  </fonts>
  <fills count="3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fgColor indexed="31"/>
        <bgColor indexed="44"/>
      </patternFill>
    </fill>
    <fill>
      <patternFill patternType="darkDown">
        <bgColor indexed="9"/>
      </patternFill>
    </fill>
    <fill>
      <patternFill patternType="mediumGray">
        <fgColor indexed="26"/>
        <bgColor indexed="9"/>
      </patternFill>
    </fill>
    <fill>
      <patternFill patternType="mediumGray">
        <fgColor indexed="9"/>
        <bgColor indexed="47"/>
      </patternFill>
    </fill>
    <fill>
      <patternFill patternType="solid">
        <fgColor indexed="22"/>
        <bgColor indexed="22"/>
      </patternFill>
    </fill>
    <fill>
      <patternFill patternType="solid">
        <fgColor indexed="44"/>
        <bgColor indexed="64"/>
      </patternFill>
    </fill>
    <fill>
      <patternFill patternType="solid">
        <fgColor theme="9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26">
    <xf numFmtId="0" fontId="0" fillId="0" borderId="0"/>
    <xf numFmtId="0" fontId="4" fillId="0" borderId="0"/>
    <xf numFmtId="0" fontId="4" fillId="0" borderId="0"/>
    <xf numFmtId="0" fontId="4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7" borderId="0" applyNumberFormat="0" applyBorder="0" applyAlignment="0" applyProtection="0">
      <alignment vertical="center"/>
    </xf>
    <xf numFmtId="0" fontId="20" fillId="8" borderId="45" applyNumberFormat="0" applyFont="0" applyAlignment="0" applyProtection="0">
      <alignment vertical="center"/>
    </xf>
    <xf numFmtId="0" fontId="21" fillId="0" borderId="46" applyNumberFormat="0" applyFill="0" applyAlignment="0" applyProtection="0">
      <alignment vertical="center"/>
    </xf>
    <xf numFmtId="0" fontId="22" fillId="0" borderId="47" applyNumberFormat="0" applyFill="0" applyAlignment="0" applyProtection="0">
      <alignment vertical="center"/>
    </xf>
    <xf numFmtId="0" fontId="23" fillId="0" borderId="4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9" borderId="49" applyNumberFormat="0" applyAlignment="0" applyProtection="0">
      <alignment vertical="center"/>
    </xf>
    <xf numFmtId="0" fontId="26" fillId="0" borderId="50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51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1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4" fillId="0" borderId="0">
      <protection locked="0"/>
    </xf>
    <xf numFmtId="0" fontId="4" fillId="0" borderId="0" applyFont="0" applyFill="0" applyBorder="0" applyAlignment="0" applyProtection="0"/>
    <xf numFmtId="0" fontId="35" fillId="0" borderId="0">
      <protection locked="0"/>
    </xf>
    <xf numFmtId="0" fontId="36" fillId="0" borderId="0">
      <protection locked="0"/>
    </xf>
    <xf numFmtId="0" fontId="37" fillId="0" borderId="0">
      <protection locked="0"/>
    </xf>
    <xf numFmtId="0" fontId="34" fillId="0" borderId="0">
      <protection locked="0"/>
    </xf>
    <xf numFmtId="0" fontId="35" fillId="0" borderId="0">
      <protection locked="0"/>
    </xf>
    <xf numFmtId="0" fontId="36" fillId="0" borderId="0">
      <protection locked="0"/>
    </xf>
    <xf numFmtId="0" fontId="37" fillId="0" borderId="0">
      <protection locked="0"/>
    </xf>
    <xf numFmtId="166" fontId="34" fillId="0" borderId="0">
      <protection locked="0"/>
    </xf>
    <xf numFmtId="0" fontId="38" fillId="0" borderId="0">
      <protection locked="0"/>
    </xf>
    <xf numFmtId="0" fontId="39" fillId="0" borderId="0"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/>
    <xf numFmtId="0" fontId="4" fillId="0" borderId="0"/>
    <xf numFmtId="0" fontId="41" fillId="0" borderId="0" applyAlignment="0"/>
    <xf numFmtId="0" fontId="42" fillId="21" borderId="0" applyNumberFormat="0" applyBorder="0" applyAlignment="0" applyProtection="0">
      <alignment vertical="center"/>
    </xf>
    <xf numFmtId="0" fontId="43" fillId="8" borderId="45" applyNumberFormat="0" applyFont="0" applyAlignment="0" applyProtection="0">
      <alignment vertical="center"/>
    </xf>
    <xf numFmtId="0" fontId="44" fillId="0" borderId="51" applyNumberFormat="0" applyFill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6" fillId="7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46" applyNumberFormat="0" applyFill="0" applyAlignment="0" applyProtection="0">
      <alignment vertical="center"/>
    </xf>
    <xf numFmtId="0" fontId="49" fillId="0" borderId="47" applyNumberFormat="0" applyFill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9" borderId="49" applyNumberFormat="0" applyAlignment="0" applyProtection="0">
      <alignment vertical="center"/>
    </xf>
    <xf numFmtId="0" fontId="52" fillId="16" borderId="52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55" fillId="17" borderId="52" applyNumberFormat="0" applyAlignment="0" applyProtection="0">
      <alignment vertical="center"/>
    </xf>
    <xf numFmtId="0" fontId="44" fillId="16" borderId="53" applyNumberFormat="0" applyAlignment="0" applyProtection="0">
      <alignment vertical="center"/>
    </xf>
    <xf numFmtId="0" fontId="56" fillId="0" borderId="50" applyNumberFormat="0" applyFill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/>
    <xf numFmtId="43" fontId="58" fillId="0" borderId="0" applyFont="0" applyFill="0" applyBorder="0" applyAlignment="0" applyProtection="0"/>
    <xf numFmtId="0" fontId="4" fillId="0" borderId="0"/>
    <xf numFmtId="164" fontId="10" fillId="0" borderId="0" applyNumberFormat="0" applyBorder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9" fontId="69" fillId="25" borderId="71">
      <alignment horizontal="left" vertical="top" wrapText="1"/>
    </xf>
    <xf numFmtId="0" fontId="69" fillId="25" borderId="71">
      <alignment horizontal="left" vertical="top" wrapText="1"/>
    </xf>
    <xf numFmtId="169" fontId="69" fillId="26" borderId="64">
      <alignment horizontal="center" vertical="center" wrapText="1"/>
    </xf>
    <xf numFmtId="1" fontId="10" fillId="27" borderId="64">
      <alignment horizontal="right" vertical="top" wrapText="1"/>
      <protection locked="0"/>
    </xf>
    <xf numFmtId="169" fontId="70" fillId="28" borderId="72" applyNumberFormat="0">
      <alignment horizontal="center" vertical="center" wrapText="1"/>
    </xf>
    <xf numFmtId="0" fontId="71" fillId="0" borderId="70" applyNumberFormat="0" applyFill="0" applyAlignment="0" applyProtection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10" fillId="0" borderId="0" applyNumberFormat="0" applyBorder="0"/>
    <xf numFmtId="0" fontId="2" fillId="0" borderId="0"/>
    <xf numFmtId="0" fontId="2" fillId="0" borderId="0"/>
    <xf numFmtId="169" fontId="10" fillId="0" borderId="0" applyNumberFormat="0" applyBorder="0"/>
    <xf numFmtId="0" fontId="2" fillId="0" borderId="0"/>
    <xf numFmtId="0" fontId="2" fillId="0" borderId="0"/>
    <xf numFmtId="0" fontId="2" fillId="0" borderId="0"/>
    <xf numFmtId="0" fontId="2" fillId="0" borderId="0"/>
    <xf numFmtId="169" fontId="10" fillId="0" borderId="0" applyNumberFormat="0" applyBorder="0"/>
    <xf numFmtId="169" fontId="10" fillId="0" borderId="0" applyNumberFormat="0" applyBorder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2" fillId="0" borderId="0"/>
    <xf numFmtId="0" fontId="72" fillId="0" borderId="0"/>
    <xf numFmtId="0" fontId="4" fillId="0" borderId="0"/>
    <xf numFmtId="0" fontId="4" fillId="0" borderId="0" quotePrefix="1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10" fillId="0" borderId="0" applyNumberFormat="0" applyBorder="0"/>
    <xf numFmtId="0" fontId="4" fillId="0" borderId="0"/>
    <xf numFmtId="0" fontId="4" fillId="0" borderId="0"/>
    <xf numFmtId="0" fontId="4" fillId="0" borderId="0"/>
    <xf numFmtId="0" fontId="73" fillId="0" borderId="0"/>
    <xf numFmtId="169" fontId="10" fillId="0" borderId="0" applyNumberFormat="0" applyBorder="0"/>
    <xf numFmtId="0" fontId="4" fillId="0" borderId="0"/>
    <xf numFmtId="0" fontId="4" fillId="0" borderId="0"/>
    <xf numFmtId="0" fontId="1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169" fontId="74" fillId="0" borderId="0">
      <alignment horizontal="center"/>
      <protection locked="0"/>
    </xf>
    <xf numFmtId="169" fontId="70" fillId="29" borderId="64">
      <alignment horizontal="center" vertical="center" wrapText="1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70" fillId="27" borderId="73">
      <alignment horizontal="left" vertical="top" wrapText="1"/>
      <protection locked="0"/>
    </xf>
    <xf numFmtId="169" fontId="10" fillId="30" borderId="74" applyFont="0" applyBorder="0"/>
    <xf numFmtId="169" fontId="70" fillId="28" borderId="75" applyNumberFormat="0" applyBorder="0">
      <alignment horizontal="center" vertical="center" wrapText="1"/>
      <protection locked="0"/>
    </xf>
    <xf numFmtId="0" fontId="4" fillId="8" borderId="0" applyNumberFormat="0" applyFont="0" applyBorder="0" applyAlignment="0" applyProtection="0"/>
    <xf numFmtId="0" fontId="1" fillId="0" borderId="0"/>
  </cellStyleXfs>
  <cellXfs count="529">
    <xf numFmtId="0" fontId="0" fillId="0" borderId="0" xfId="0"/>
    <xf numFmtId="0" fontId="4" fillId="0" borderId="0" xfId="1" applyFill="1" applyProtection="1"/>
    <xf numFmtId="0" fontId="4" fillId="0" borderId="0" xfId="1" applyFill="1" applyBorder="1" applyProtection="1"/>
    <xf numFmtId="0" fontId="6" fillId="0" borderId="6" xfId="1" applyFont="1" applyFill="1" applyBorder="1" applyAlignment="1" applyProtection="1">
      <alignment horizontal="center" vertical="center" wrapText="1"/>
    </xf>
    <xf numFmtId="0" fontId="6" fillId="0" borderId="10" xfId="1" applyFont="1" applyFill="1" applyBorder="1" applyAlignment="1" applyProtection="1">
      <alignment horizontal="center" vertical="center" wrapText="1"/>
    </xf>
    <xf numFmtId="0" fontId="6" fillId="0" borderId="11" xfId="1" applyFont="1" applyFill="1" applyBorder="1" applyAlignment="1" applyProtection="1">
      <alignment horizontal="center" vertical="center" wrapText="1"/>
    </xf>
    <xf numFmtId="0" fontId="6" fillId="0" borderId="12" xfId="1" applyFont="1" applyFill="1" applyBorder="1" applyAlignment="1" applyProtection="1">
      <alignment horizontal="center" vertical="center" wrapText="1"/>
    </xf>
    <xf numFmtId="0" fontId="6" fillId="0" borderId="13" xfId="1" applyFont="1" applyFill="1" applyBorder="1" applyAlignment="1" applyProtection="1">
      <alignment horizontal="center" vertical="center" wrapText="1"/>
    </xf>
    <xf numFmtId="0" fontId="6" fillId="0" borderId="9" xfId="1" applyFont="1" applyFill="1" applyBorder="1" applyAlignment="1" applyProtection="1">
      <alignment horizontal="center" vertical="center" wrapText="1"/>
    </xf>
    <xf numFmtId="0" fontId="8" fillId="0" borderId="9" xfId="2" applyNumberFormat="1" applyFont="1" applyFill="1" applyBorder="1" applyAlignment="1" applyProtection="1">
      <alignment horizontal="center" vertical="center" wrapText="1"/>
    </xf>
    <xf numFmtId="0" fontId="7" fillId="0" borderId="9" xfId="0" applyNumberFormat="1" applyFont="1" applyFill="1" applyBorder="1" applyAlignment="1" applyProtection="1">
      <alignment horizontal="center" vertical="center"/>
    </xf>
    <xf numFmtId="0" fontId="7" fillId="0" borderId="9" xfId="3" applyNumberFormat="1" applyFont="1" applyFill="1" applyBorder="1" applyAlignment="1" applyProtection="1">
      <alignment horizontal="center" vertical="center"/>
    </xf>
    <xf numFmtId="43" fontId="9" fillId="0" borderId="9" xfId="205" applyFont="1" applyFill="1" applyBorder="1" applyAlignment="1" applyProtection="1">
      <alignment horizontal="right" vertical="center" wrapText="1"/>
    </xf>
    <xf numFmtId="164" fontId="9" fillId="0" borderId="9" xfId="6" applyNumberFormat="1" applyFont="1" applyFill="1" applyBorder="1" applyAlignment="1" applyProtection="1">
      <alignment vertical="center"/>
    </xf>
    <xf numFmtId="41" fontId="7" fillId="0" borderId="9" xfId="7" applyNumberFormat="1" applyFont="1" applyFill="1" applyBorder="1" applyAlignment="1" applyProtection="1">
      <alignment horizontal="center" vertical="center"/>
    </xf>
    <xf numFmtId="165" fontId="7" fillId="0" borderId="0" xfId="122" applyNumberFormat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3" fontId="10" fillId="0" borderId="0" xfId="1" applyNumberFormat="1" applyFont="1" applyFill="1" applyBorder="1" applyAlignment="1" applyProtection="1">
      <alignment vertical="center"/>
    </xf>
    <xf numFmtId="15" fontId="59" fillId="0" borderId="9" xfId="1" applyNumberFormat="1" applyFont="1" applyFill="1" applyBorder="1" applyAlignment="1" applyProtection="1">
      <alignment horizontal="center" vertical="center"/>
    </xf>
    <xf numFmtId="164" fontId="9" fillId="0" borderId="9" xfId="4" applyNumberFormat="1" applyFont="1" applyFill="1" applyBorder="1" applyAlignment="1" applyProtection="1">
      <alignment vertical="center"/>
    </xf>
    <xf numFmtId="0" fontId="6" fillId="0" borderId="22" xfId="1" applyFont="1" applyFill="1" applyBorder="1" applyAlignment="1" applyProtection="1">
      <alignment horizontal="center" vertical="center" wrapText="1"/>
    </xf>
    <xf numFmtId="0" fontId="11" fillId="0" borderId="0" xfId="1" applyFont="1" applyFill="1" applyAlignment="1" applyProtection="1">
      <alignment horizontal="center"/>
    </xf>
    <xf numFmtId="15" fontId="12" fillId="2" borderId="16" xfId="1" applyNumberFormat="1" applyFont="1" applyFill="1" applyBorder="1" applyAlignment="1" applyProtection="1">
      <alignment horizontal="center" vertical="center"/>
    </xf>
    <xf numFmtId="4" fontId="12" fillId="2" borderId="17" xfId="1" quotePrefix="1" applyNumberFormat="1" applyFont="1" applyFill="1" applyBorder="1" applyProtection="1"/>
    <xf numFmtId="4" fontId="12" fillId="2" borderId="17" xfId="1" applyNumberFormat="1" applyFont="1" applyFill="1" applyBorder="1" applyProtection="1"/>
    <xf numFmtId="15" fontId="13" fillId="0" borderId="18" xfId="1" applyNumberFormat="1" applyFont="1" applyFill="1" applyBorder="1" applyAlignment="1" applyProtection="1">
      <alignment vertical="center"/>
    </xf>
    <xf numFmtId="15" fontId="13" fillId="0" borderId="19" xfId="1" applyNumberFormat="1" applyFont="1" applyFill="1" applyBorder="1" applyAlignment="1" applyProtection="1">
      <alignment vertical="center"/>
    </xf>
    <xf numFmtId="4" fontId="13" fillId="0" borderId="19" xfId="1" applyNumberFormat="1" applyFont="1" applyFill="1" applyBorder="1" applyProtection="1"/>
    <xf numFmtId="4" fontId="11" fillId="0" borderId="5" xfId="1" applyNumberFormat="1" applyFont="1" applyFill="1" applyBorder="1" applyProtection="1"/>
    <xf numFmtId="4" fontId="12" fillId="2" borderId="5" xfId="1" applyNumberFormat="1" applyFont="1" applyFill="1" applyBorder="1" applyProtection="1"/>
    <xf numFmtId="43" fontId="7" fillId="0" borderId="4" xfId="10" applyFont="1" applyFill="1" applyBorder="1" applyAlignment="1" applyProtection="1"/>
    <xf numFmtId="15" fontId="13" fillId="0" borderId="4" xfId="1" applyNumberFormat="1" applyFont="1" applyFill="1" applyBorder="1" applyAlignment="1" applyProtection="1">
      <alignment vertical="center"/>
    </xf>
    <xf numFmtId="15" fontId="13" fillId="0" borderId="0" xfId="1" applyNumberFormat="1" applyFont="1" applyFill="1" applyBorder="1" applyAlignment="1" applyProtection="1">
      <alignment vertical="center"/>
    </xf>
    <xf numFmtId="4" fontId="13" fillId="0" borderId="0" xfId="1" applyNumberFormat="1" applyFont="1" applyFill="1" applyBorder="1" applyProtection="1"/>
    <xf numFmtId="4" fontId="11" fillId="0" borderId="9" xfId="1" applyNumberFormat="1" applyFont="1" applyFill="1" applyBorder="1" applyProtection="1"/>
    <xf numFmtId="4" fontId="12" fillId="2" borderId="9" xfId="1" applyNumberFormat="1" applyFont="1" applyFill="1" applyBorder="1" applyProtection="1"/>
    <xf numFmtId="15" fontId="13" fillId="0" borderId="20" xfId="1" applyNumberFormat="1" applyFont="1" applyFill="1" applyBorder="1" applyAlignment="1" applyProtection="1">
      <alignment vertical="center"/>
    </xf>
    <xf numFmtId="15" fontId="13" fillId="0" borderId="21" xfId="1" applyNumberFormat="1" applyFont="1" applyFill="1" applyBorder="1" applyAlignment="1" applyProtection="1">
      <alignment vertical="center"/>
    </xf>
    <xf numFmtId="4" fontId="13" fillId="0" borderId="21" xfId="1" applyNumberFormat="1" applyFont="1" applyFill="1" applyBorder="1" applyProtection="1"/>
    <xf numFmtId="4" fontId="11" fillId="0" borderId="22" xfId="1" applyNumberFormat="1" applyFont="1" applyFill="1" applyBorder="1" applyProtection="1"/>
    <xf numFmtId="4" fontId="12" fillId="2" borderId="22" xfId="1" applyNumberFormat="1" applyFont="1" applyFill="1" applyBorder="1" applyProtection="1"/>
    <xf numFmtId="15" fontId="13" fillId="0" borderId="0" xfId="1" applyNumberFormat="1" applyFont="1" applyFill="1" applyBorder="1" applyAlignment="1" applyProtection="1">
      <alignment horizontal="center" vertical="center"/>
    </xf>
    <xf numFmtId="4" fontId="13" fillId="0" borderId="0" xfId="1" applyNumberFormat="1" applyFont="1" applyFill="1" applyBorder="1" applyAlignment="1" applyProtection="1">
      <alignment horizontal="right"/>
    </xf>
    <xf numFmtId="43" fontId="7" fillId="0" borderId="0" xfId="10" applyFont="1" applyFill="1" applyBorder="1" applyAlignment="1" applyProtection="1"/>
    <xf numFmtId="43" fontId="7" fillId="0" borderId="0" xfId="11" applyFont="1" applyFill="1" applyBorder="1" applyAlignment="1" applyProtection="1"/>
    <xf numFmtId="43" fontId="15" fillId="0" borderId="0" xfId="10" applyFont="1" applyFill="1" applyBorder="1" applyAlignment="1" applyProtection="1"/>
    <xf numFmtId="0" fontId="6" fillId="0" borderId="14" xfId="1" applyFont="1" applyFill="1" applyBorder="1" applyAlignment="1" applyProtection="1">
      <alignment horizontal="center" vertical="center" wrapText="1"/>
    </xf>
    <xf numFmtId="165" fontId="7" fillId="0" borderId="0" xfId="9" applyNumberFormat="1" applyFont="1" applyFill="1" applyBorder="1" applyAlignment="1" applyProtection="1">
      <alignment horizontal="center" vertical="center"/>
    </xf>
    <xf numFmtId="49" fontId="8" fillId="0" borderId="9" xfId="2" quotePrefix="1" applyNumberFormat="1" applyFont="1" applyFill="1" applyBorder="1" applyAlignment="1" applyProtection="1">
      <alignment horizontal="center" vertical="center" wrapText="1"/>
    </xf>
    <xf numFmtId="49" fontId="7" fillId="0" borderId="15" xfId="158" quotePrefix="1" applyNumberFormat="1" applyFont="1" applyFill="1" applyBorder="1" applyAlignment="1" applyProtection="1">
      <alignment horizontal="center" vertical="center"/>
    </xf>
    <xf numFmtId="3" fontId="7" fillId="0" borderId="9" xfId="158" applyNumberFormat="1" applyFont="1" applyFill="1" applyBorder="1" applyAlignment="1" applyProtection="1">
      <alignment horizontal="center" vertical="center"/>
    </xf>
    <xf numFmtId="0" fontId="7" fillId="0" borderId="9" xfId="3" applyFont="1" applyFill="1" applyBorder="1" applyAlignment="1" applyProtection="1">
      <alignment horizontal="center" vertical="center"/>
    </xf>
    <xf numFmtId="20" fontId="7" fillId="0" borderId="9" xfId="3" applyNumberFormat="1" applyFont="1" applyFill="1" applyBorder="1" applyAlignment="1" applyProtection="1">
      <alignment horizontal="center" vertical="center"/>
    </xf>
    <xf numFmtId="4" fontId="7" fillId="0" borderId="15" xfId="3" applyNumberFormat="1" applyFont="1" applyFill="1" applyBorder="1" applyAlignment="1" applyProtection="1">
      <alignment horizontal="center" vertical="center"/>
    </xf>
    <xf numFmtId="4" fontId="9" fillId="0" borderId="9" xfId="4" applyNumberFormat="1" applyFont="1" applyFill="1" applyBorder="1" applyAlignment="1" applyProtection="1">
      <alignment vertical="center"/>
    </xf>
    <xf numFmtId="164" fontId="9" fillId="0" borderId="9" xfId="5" applyNumberFormat="1" applyFont="1" applyFill="1" applyBorder="1" applyAlignment="1" applyProtection="1">
      <alignment vertical="center"/>
    </xf>
    <xf numFmtId="0" fontId="11" fillId="4" borderId="0" xfId="1" applyFont="1" applyFill="1" applyAlignment="1" applyProtection="1">
      <alignment horizontal="center"/>
    </xf>
    <xf numFmtId="15" fontId="12" fillId="4" borderId="21" xfId="1" applyNumberFormat="1" applyFont="1" applyFill="1" applyBorder="1" applyAlignment="1" applyProtection="1">
      <alignment horizontal="center" vertical="center"/>
    </xf>
    <xf numFmtId="4" fontId="12" fillId="4" borderId="21" xfId="1" quotePrefix="1" applyNumberFormat="1" applyFont="1" applyFill="1" applyBorder="1" applyProtection="1"/>
    <xf numFmtId="4" fontId="12" fillId="4" borderId="21" xfId="1" applyNumberFormat="1" applyFont="1" applyFill="1" applyBorder="1" applyProtection="1"/>
    <xf numFmtId="43" fontId="15" fillId="4" borderId="29" xfId="11" applyFont="1" applyFill="1" applyBorder="1" applyAlignment="1" applyProtection="1"/>
    <xf numFmtId="0" fontId="16" fillId="0" borderId="18" xfId="1" applyFont="1" applyFill="1" applyBorder="1" applyAlignment="1" applyProtection="1">
      <alignment horizontal="center" vertical="center"/>
    </xf>
    <xf numFmtId="0" fontId="16" fillId="0" borderId="19" xfId="1" applyFont="1" applyFill="1" applyBorder="1" applyAlignment="1" applyProtection="1">
      <alignment horizontal="center" vertical="center"/>
    </xf>
    <xf numFmtId="0" fontId="16" fillId="0" borderId="30" xfId="1" applyFont="1" applyFill="1" applyBorder="1" applyAlignment="1" applyProtection="1">
      <alignment horizontal="center" vertical="center"/>
    </xf>
    <xf numFmtId="0" fontId="6" fillId="0" borderId="5" xfId="1" applyFont="1" applyFill="1" applyBorder="1" applyAlignment="1" applyProtection="1">
      <alignment horizontal="center" vertical="center" wrapText="1"/>
    </xf>
    <xf numFmtId="0" fontId="16" fillId="0" borderId="20" xfId="1" applyFont="1" applyFill="1" applyBorder="1" applyAlignment="1" applyProtection="1">
      <alignment horizontal="center" vertical="center"/>
    </xf>
    <xf numFmtId="0" fontId="16" fillId="0" borderId="21" xfId="1" applyFont="1" applyFill="1" applyBorder="1" applyAlignment="1" applyProtection="1">
      <alignment horizontal="center" vertical="center"/>
    </xf>
    <xf numFmtId="0" fontId="16" fillId="0" borderId="29" xfId="1" applyFont="1" applyFill="1" applyBorder="1" applyAlignment="1" applyProtection="1">
      <alignment horizontal="center" vertical="center"/>
    </xf>
    <xf numFmtId="0" fontId="6" fillId="0" borderId="23" xfId="1" applyFont="1" applyFill="1" applyBorder="1" applyAlignment="1" applyProtection="1">
      <alignment horizontal="center" vertical="center" wrapText="1"/>
    </xf>
    <xf numFmtId="0" fontId="6" fillId="0" borderId="24" xfId="1" applyFont="1" applyFill="1" applyBorder="1" applyAlignment="1" applyProtection="1">
      <alignment horizontal="center" vertical="center" wrapText="1"/>
    </xf>
    <xf numFmtId="0" fontId="4" fillId="0" borderId="7" xfId="1" applyFont="1" applyFill="1" applyBorder="1" applyProtection="1"/>
    <xf numFmtId="41" fontId="7" fillId="0" borderId="8" xfId="178" applyNumberFormat="1" applyFont="1" applyFill="1" applyBorder="1" applyAlignment="1" applyProtection="1">
      <alignment horizontal="center" vertical="center"/>
    </xf>
    <xf numFmtId="41" fontId="7" fillId="0" borderId="15" xfId="178" applyNumberFormat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3" xfId="1" applyFont="1" applyFill="1" applyBorder="1" applyAlignment="1" applyProtection="1">
      <alignment horizontal="center" vertical="center" wrapText="1"/>
    </xf>
    <xf numFmtId="164" fontId="16" fillId="0" borderId="1" xfId="1" applyNumberFormat="1" applyFont="1" applyFill="1" applyBorder="1" applyProtection="1"/>
    <xf numFmtId="41" fontId="7" fillId="0" borderId="34" xfId="178" applyNumberFormat="1" applyFont="1" applyFill="1" applyBorder="1" applyAlignment="1" applyProtection="1">
      <alignment horizontal="center" vertical="center"/>
    </xf>
    <xf numFmtId="0" fontId="4" fillId="0" borderId="2" xfId="1" applyFill="1" applyBorder="1" applyAlignment="1" applyProtection="1"/>
    <xf numFmtId="41" fontId="7" fillId="0" borderId="3" xfId="178" applyNumberFormat="1" applyFont="1" applyFill="1" applyBorder="1" applyAlignment="1" applyProtection="1">
      <alignment horizontal="center" vertical="center"/>
    </xf>
    <xf numFmtId="43" fontId="4" fillId="0" borderId="2" xfId="1" applyNumberFormat="1" applyFill="1" applyBorder="1" applyProtection="1"/>
    <xf numFmtId="41" fontId="7" fillId="0" borderId="5" xfId="12" applyNumberFormat="1" applyFont="1" applyFill="1" applyBorder="1" applyAlignment="1" applyProtection="1">
      <alignment horizontal="center" vertical="center"/>
    </xf>
    <xf numFmtId="0" fontId="4" fillId="0" borderId="4" xfId="1" applyFill="1" applyBorder="1" applyProtection="1"/>
    <xf numFmtId="0" fontId="4" fillId="0" borderId="21" xfId="1" applyFont="1" applyFill="1" applyBorder="1" applyProtection="1"/>
    <xf numFmtId="0" fontId="4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Protection="1"/>
    <xf numFmtId="41" fontId="7" fillId="0" borderId="0" xfId="178" applyNumberFormat="1" applyFont="1" applyFill="1" applyBorder="1" applyAlignment="1" applyProtection="1">
      <alignment horizontal="center" vertical="center"/>
    </xf>
    <xf numFmtId="43" fontId="4" fillId="0" borderId="0" xfId="1" applyNumberFormat="1" applyFill="1" applyBorder="1" applyProtection="1"/>
    <xf numFmtId="41" fontId="7" fillId="0" borderId="35" xfId="178" applyNumberFormat="1" applyFont="1" applyFill="1" applyBorder="1" applyAlignment="1" applyProtection="1">
      <alignment horizontal="center" vertical="center"/>
    </xf>
    <xf numFmtId="4" fontId="4" fillId="0" borderId="5" xfId="1" applyNumberFormat="1" applyFill="1" applyBorder="1" applyProtection="1"/>
    <xf numFmtId="1" fontId="4" fillId="0" borderId="7" xfId="1" applyNumberFormat="1" applyFill="1" applyBorder="1" applyAlignment="1" applyProtection="1">
      <alignment horizontal="center" vertical="center"/>
    </xf>
    <xf numFmtId="4" fontId="4" fillId="0" borderId="5" xfId="1" applyNumberFormat="1" applyFill="1" applyBorder="1" applyAlignment="1" applyProtection="1">
      <alignment horizontal="center"/>
    </xf>
    <xf numFmtId="4" fontId="4" fillId="0" borderId="9" xfId="1" applyNumberFormat="1" applyFill="1" applyBorder="1" applyProtection="1"/>
    <xf numFmtId="1" fontId="4" fillId="0" borderId="32" xfId="1" applyNumberFormat="1" applyFill="1" applyBorder="1" applyAlignment="1" applyProtection="1">
      <alignment horizontal="center" vertical="center"/>
    </xf>
    <xf numFmtId="4" fontId="4" fillId="0" borderId="9" xfId="1" applyNumberFormat="1" applyFill="1" applyBorder="1" applyAlignment="1" applyProtection="1">
      <alignment horizontal="center"/>
    </xf>
    <xf numFmtId="0" fontId="4" fillId="0" borderId="32" xfId="1" applyFont="1" applyFill="1" applyBorder="1" applyAlignment="1" applyProtection="1">
      <alignment horizontal="left" vertical="center" wrapText="1"/>
    </xf>
    <xf numFmtId="0" fontId="4" fillId="0" borderId="33" xfId="1" applyFont="1" applyFill="1" applyBorder="1" applyAlignment="1" applyProtection="1">
      <alignment horizontal="left" vertical="center" wrapText="1"/>
    </xf>
    <xf numFmtId="0" fontId="4" fillId="0" borderId="15" xfId="1" applyFont="1" applyFill="1" applyBorder="1" applyAlignment="1" applyProtection="1">
      <alignment horizontal="left" vertical="center" wrapText="1"/>
    </xf>
    <xf numFmtId="0" fontId="4" fillId="0" borderId="4" xfId="1" applyFont="1" applyFill="1" applyBorder="1" applyProtection="1"/>
    <xf numFmtId="0" fontId="4" fillId="0" borderId="35" xfId="1" applyFill="1" applyBorder="1" applyProtection="1"/>
    <xf numFmtId="0" fontId="4" fillId="0" borderId="13" xfId="1" applyNumberFormat="1" applyFill="1" applyBorder="1" applyProtection="1"/>
    <xf numFmtId="4" fontId="4" fillId="0" borderId="13" xfId="1" applyNumberFormat="1" applyFill="1" applyBorder="1" applyProtection="1"/>
    <xf numFmtId="3" fontId="16" fillId="6" borderId="36" xfId="1" applyNumberFormat="1" applyFont="1" applyFill="1" applyBorder="1" applyAlignment="1" applyProtection="1">
      <alignment horizontal="center" vertical="center"/>
    </xf>
    <xf numFmtId="4" fontId="16" fillId="6" borderId="13" xfId="1" applyNumberFormat="1" applyFont="1" applyFill="1" applyBorder="1" applyProtection="1"/>
    <xf numFmtId="4" fontId="4" fillId="6" borderId="13" xfId="1" applyNumberFormat="1" applyFill="1" applyBorder="1" applyAlignment="1" applyProtection="1">
      <alignment horizontal="center"/>
    </xf>
    <xf numFmtId="3" fontId="4" fillId="0" borderId="5" xfId="1" applyNumberFormat="1" applyFill="1" applyBorder="1" applyProtection="1"/>
    <xf numFmtId="3" fontId="4" fillId="0" borderId="9" xfId="1" applyNumberFormat="1" applyFill="1" applyBorder="1" applyProtection="1"/>
    <xf numFmtId="0" fontId="4" fillId="0" borderId="32" xfId="1" applyFont="1" applyFill="1" applyBorder="1" applyAlignment="1" applyProtection="1">
      <alignment vertical="center" wrapText="1"/>
    </xf>
    <xf numFmtId="0" fontId="4" fillId="0" borderId="33" xfId="1" applyFont="1" applyFill="1" applyBorder="1" applyAlignment="1" applyProtection="1">
      <alignment vertical="center" wrapText="1"/>
    </xf>
    <xf numFmtId="0" fontId="4" fillId="0" borderId="15" xfId="1" applyFont="1" applyFill="1" applyBorder="1" applyAlignment="1" applyProtection="1">
      <alignment vertical="center" wrapText="1"/>
    </xf>
    <xf numFmtId="4" fontId="4" fillId="0" borderId="5" xfId="1" applyNumberFormat="1" applyFont="1" applyFill="1" applyBorder="1" applyAlignment="1" applyProtection="1">
      <alignment horizontal="center"/>
    </xf>
    <xf numFmtId="0" fontId="4" fillId="0" borderId="13" xfId="1" applyFont="1" applyFill="1" applyBorder="1" applyAlignment="1" applyProtection="1">
      <alignment horizontal="center"/>
    </xf>
    <xf numFmtId="0" fontId="4" fillId="0" borderId="31" xfId="1" applyFill="1" applyBorder="1" applyProtection="1"/>
    <xf numFmtId="0" fontId="4" fillId="0" borderId="8" xfId="1" applyFill="1" applyBorder="1" applyProtection="1"/>
    <xf numFmtId="3" fontId="4" fillId="0" borderId="13" xfId="1" applyNumberFormat="1" applyFont="1" applyFill="1" applyBorder="1" applyAlignment="1" applyProtection="1">
      <alignment horizontal="left"/>
    </xf>
    <xf numFmtId="0" fontId="4" fillId="0" borderId="7" xfId="1" applyFill="1" applyBorder="1" applyAlignment="1" applyProtection="1">
      <alignment horizontal="center" vertical="center"/>
    </xf>
    <xf numFmtId="0" fontId="4" fillId="0" borderId="38" xfId="1" applyFont="1" applyFill="1" applyBorder="1" applyAlignment="1" applyProtection="1">
      <alignment vertical="center" wrapText="1"/>
    </xf>
    <xf numFmtId="0" fontId="4" fillId="0" borderId="39" xfId="1" applyFont="1" applyFill="1" applyBorder="1" applyAlignment="1" applyProtection="1">
      <alignment vertical="center" wrapText="1"/>
    </xf>
    <xf numFmtId="0" fontId="4" fillId="0" borderId="40" xfId="1" applyFont="1" applyFill="1" applyBorder="1" applyAlignment="1" applyProtection="1">
      <alignment vertical="center" wrapText="1"/>
    </xf>
    <xf numFmtId="3" fontId="4" fillId="0" borderId="22" xfId="1" applyNumberFormat="1" applyFill="1" applyBorder="1" applyProtection="1"/>
    <xf numFmtId="4" fontId="4" fillId="0" borderId="22" xfId="1" applyNumberFormat="1" applyFill="1" applyBorder="1" applyProtection="1"/>
    <xf numFmtId="4" fontId="4" fillId="0" borderId="22" xfId="1" applyNumberFormat="1" applyFill="1" applyBorder="1" applyAlignment="1" applyProtection="1">
      <alignment horizontal="center"/>
    </xf>
    <xf numFmtId="0" fontId="4" fillId="0" borderId="36" xfId="1" applyFont="1" applyFill="1" applyBorder="1" applyProtection="1"/>
    <xf numFmtId="0" fontId="4" fillId="0" borderId="41" xfId="1" applyFill="1" applyBorder="1" applyProtection="1"/>
    <xf numFmtId="0" fontId="4" fillId="0" borderId="37" xfId="1" applyFill="1" applyBorder="1" applyProtection="1"/>
    <xf numFmtId="3" fontId="4" fillId="0" borderId="14" xfId="1" applyNumberFormat="1" applyFill="1" applyBorder="1" applyProtection="1"/>
    <xf numFmtId="4" fontId="4" fillId="0" borderId="14" xfId="1" applyNumberFormat="1" applyFill="1" applyBorder="1" applyProtection="1"/>
    <xf numFmtId="4" fontId="16" fillId="6" borderId="14" xfId="1" applyNumberFormat="1" applyFont="1" applyFill="1" applyBorder="1" applyProtection="1"/>
    <xf numFmtId="0" fontId="4" fillId="0" borderId="14" xfId="1" applyFont="1" applyFill="1" applyBorder="1" applyAlignment="1" applyProtection="1">
      <alignment horizontal="center"/>
    </xf>
    <xf numFmtId="1" fontId="4" fillId="0" borderId="38" xfId="1" applyNumberFormat="1" applyFill="1" applyBorder="1" applyAlignment="1" applyProtection="1">
      <alignment horizontal="center" vertical="center"/>
    </xf>
    <xf numFmtId="3" fontId="16" fillId="6" borderId="14" xfId="1" applyNumberFormat="1" applyFont="1" applyFill="1" applyBorder="1" applyAlignment="1" applyProtection="1">
      <alignment horizontal="center" vertical="center"/>
    </xf>
    <xf numFmtId="4" fontId="4" fillId="0" borderId="14" xfId="1" applyNumberFormat="1" applyFill="1" applyBorder="1" applyAlignment="1" applyProtection="1">
      <alignment horizontal="center"/>
    </xf>
    <xf numFmtId="41" fontId="4" fillId="0" borderId="5" xfId="1" applyNumberFormat="1" applyFill="1" applyBorder="1" applyAlignment="1" applyProtection="1">
      <alignment horizontal="center"/>
    </xf>
    <xf numFmtId="3" fontId="4" fillId="0" borderId="5" xfId="1" applyNumberFormat="1" applyFill="1" applyBorder="1" applyAlignment="1" applyProtection="1">
      <alignment horizontal="center"/>
    </xf>
    <xf numFmtId="3" fontId="4" fillId="0" borderId="10" xfId="1" applyNumberFormat="1" applyFill="1" applyBorder="1" applyProtection="1"/>
    <xf numFmtId="4" fontId="4" fillId="0" borderId="10" xfId="1" applyNumberFormat="1" applyFill="1" applyBorder="1" applyProtection="1"/>
    <xf numFmtId="1" fontId="4" fillId="0" borderId="42" xfId="1" applyNumberFormat="1" applyFill="1" applyBorder="1" applyAlignment="1" applyProtection="1">
      <alignment horizontal="center" vertical="center"/>
    </xf>
    <xf numFmtId="4" fontId="4" fillId="0" borderId="10" xfId="1" applyNumberFormat="1" applyFill="1" applyBorder="1" applyAlignment="1" applyProtection="1">
      <alignment horizontal="center"/>
    </xf>
    <xf numFmtId="0" fontId="4" fillId="0" borderId="14" xfId="1" applyFill="1" applyBorder="1" applyAlignment="1" applyProtection="1">
      <alignment horizontal="center"/>
    </xf>
    <xf numFmtId="4" fontId="16" fillId="6" borderId="6" xfId="1" applyNumberFormat="1" applyFont="1" applyFill="1" applyBorder="1" applyProtection="1"/>
    <xf numFmtId="3" fontId="16" fillId="6" borderId="34" xfId="1" applyNumberFormat="1" applyFont="1" applyFill="1" applyBorder="1" applyAlignment="1" applyProtection="1">
      <alignment horizontal="center" vertical="center"/>
    </xf>
    <xf numFmtId="3" fontId="4" fillId="6" borderId="3" xfId="1" applyNumberFormat="1" applyFill="1" applyBorder="1" applyProtection="1"/>
    <xf numFmtId="4" fontId="16" fillId="6" borderId="34" xfId="1" applyNumberFormat="1" applyFont="1" applyFill="1" applyBorder="1" applyProtection="1"/>
    <xf numFmtId="0" fontId="4" fillId="0" borderId="34" xfId="1" applyFill="1" applyBorder="1" applyProtection="1"/>
    <xf numFmtId="0" fontId="4" fillId="0" borderId="36" xfId="1" applyFont="1" applyFill="1" applyBorder="1" applyAlignment="1" applyProtection="1">
      <alignment vertical="center" wrapText="1"/>
    </xf>
    <xf numFmtId="0" fontId="4" fillId="0" borderId="41" xfId="1" applyFont="1" applyFill="1" applyBorder="1" applyAlignment="1" applyProtection="1">
      <alignment vertical="center" wrapText="1"/>
    </xf>
    <xf numFmtId="0" fontId="4" fillId="0" borderId="37" xfId="1" applyFont="1" applyFill="1" applyBorder="1" applyAlignment="1" applyProtection="1">
      <alignment vertical="center" wrapText="1"/>
    </xf>
    <xf numFmtId="1" fontId="4" fillId="0" borderId="36" xfId="1" applyNumberFormat="1" applyFill="1" applyBorder="1" applyAlignment="1" applyProtection="1">
      <alignment horizontal="center" vertical="center"/>
    </xf>
    <xf numFmtId="0" fontId="4" fillId="0" borderId="4" xfId="1" applyFont="1" applyFill="1" applyBorder="1" applyAlignment="1" applyProtection="1">
      <alignment horizontal="center"/>
    </xf>
    <xf numFmtId="0" fontId="4" fillId="0" borderId="0" xfId="1" applyFill="1" applyBorder="1" applyAlignment="1" applyProtection="1">
      <alignment horizontal="center"/>
    </xf>
    <xf numFmtId="4" fontId="16" fillId="0" borderId="0" xfId="1" applyNumberFormat="1" applyFont="1" applyFill="1" applyBorder="1" applyProtection="1"/>
    <xf numFmtId="0" fontId="4" fillId="0" borderId="0" xfId="1" applyFont="1" applyFill="1" applyBorder="1" applyAlignment="1" applyProtection="1">
      <alignment horizontal="center"/>
    </xf>
    <xf numFmtId="0" fontId="17" fillId="0" borderId="0" xfId="1" applyFont="1" applyFill="1" applyBorder="1" applyAlignment="1" applyProtection="1">
      <alignment horizontal="center"/>
    </xf>
    <xf numFmtId="164" fontId="18" fillId="0" borderId="0" xfId="1" applyNumberFormat="1" applyFont="1" applyFill="1" applyBorder="1" applyProtection="1"/>
    <xf numFmtId="0" fontId="4" fillId="0" borderId="1" xfId="1" applyFont="1" applyFill="1" applyBorder="1" applyProtection="1"/>
    <xf numFmtId="0" fontId="4" fillId="0" borderId="2" xfId="1" applyFont="1" applyFill="1" applyBorder="1" applyProtection="1"/>
    <xf numFmtId="4" fontId="18" fillId="0" borderId="2" xfId="1" applyNumberFormat="1" applyFont="1" applyFill="1" applyBorder="1" applyProtection="1"/>
    <xf numFmtId="4" fontId="18" fillId="0" borderId="0" xfId="1" applyNumberFormat="1" applyFont="1" applyFill="1" applyProtection="1"/>
    <xf numFmtId="43" fontId="4" fillId="0" borderId="0" xfId="1" applyNumberFormat="1" applyFill="1" applyProtection="1"/>
    <xf numFmtId="3" fontId="4" fillId="0" borderId="0" xfId="1" applyNumberFormat="1" applyFill="1" applyProtection="1"/>
    <xf numFmtId="164" fontId="18" fillId="0" borderId="0" xfId="1" applyNumberFormat="1" applyFont="1" applyFill="1" applyProtection="1"/>
    <xf numFmtId="43" fontId="4" fillId="0" borderId="0" xfId="1" applyNumberFormat="1" applyFont="1" applyFill="1" applyProtection="1"/>
    <xf numFmtId="0" fontId="4" fillId="0" borderId="0" xfId="1" applyFont="1" applyFill="1" applyProtection="1"/>
    <xf numFmtId="0" fontId="10" fillId="0" borderId="9" xfId="1" quotePrefix="1" applyFont="1" applyFill="1" applyBorder="1" applyAlignment="1" applyProtection="1">
      <alignment vertical="center"/>
    </xf>
    <xf numFmtId="41" fontId="7" fillId="0" borderId="18" xfId="2" applyNumberFormat="1" applyFont="1" applyFill="1" applyBorder="1" applyAlignment="1" applyProtection="1">
      <alignment horizontal="center" vertical="center"/>
    </xf>
    <xf numFmtId="4" fontId="12" fillId="2" borderId="55" xfId="1" applyNumberFormat="1" applyFont="1" applyFill="1" applyBorder="1" applyProtection="1"/>
    <xf numFmtId="4" fontId="12" fillId="2" borderId="56" xfId="1" applyNumberFormat="1" applyFont="1" applyFill="1" applyBorder="1" applyProtection="1"/>
    <xf numFmtId="4" fontId="12" fillId="2" borderId="57" xfId="1" applyNumberFormat="1" applyFont="1" applyFill="1" applyBorder="1" applyProtection="1"/>
    <xf numFmtId="0" fontId="10" fillId="0" borderId="5" xfId="1" applyFont="1" applyFill="1" applyBorder="1" applyProtection="1"/>
    <xf numFmtId="0" fontId="10" fillId="0" borderId="9" xfId="1" applyFont="1" applyFill="1" applyBorder="1" applyProtection="1"/>
    <xf numFmtId="0" fontId="10" fillId="0" borderId="22" xfId="1" applyFont="1" applyFill="1" applyBorder="1" applyProtection="1"/>
    <xf numFmtId="0" fontId="6" fillId="0" borderId="34" xfId="1" applyFont="1" applyFill="1" applyBorder="1" applyAlignment="1" applyProtection="1">
      <alignment horizontal="center" vertical="center" wrapText="1"/>
    </xf>
    <xf numFmtId="0" fontId="10" fillId="0" borderId="10" xfId="1" applyFont="1" applyFill="1" applyBorder="1" applyProtection="1"/>
    <xf numFmtId="0" fontId="10" fillId="0" borderId="14" xfId="1" applyFont="1" applyFill="1" applyBorder="1" applyProtection="1"/>
    <xf numFmtId="3" fontId="16" fillId="6" borderId="4" xfId="1" applyNumberFormat="1" applyFont="1" applyFill="1" applyBorder="1" applyAlignment="1" applyProtection="1">
      <alignment horizontal="center" vertical="center"/>
    </xf>
    <xf numFmtId="3" fontId="16" fillId="6" borderId="13" xfId="1" applyNumberFormat="1" applyFont="1" applyFill="1" applyBorder="1" applyAlignment="1" applyProtection="1">
      <alignment horizontal="center" vertical="center"/>
    </xf>
    <xf numFmtId="4" fontId="4" fillId="0" borderId="13" xfId="1" applyNumberFormat="1" applyFill="1" applyBorder="1" applyAlignment="1" applyProtection="1">
      <alignment horizontal="center"/>
    </xf>
    <xf numFmtId="0" fontId="10" fillId="0" borderId="13" xfId="1" applyFont="1" applyFill="1" applyBorder="1" applyProtection="1"/>
    <xf numFmtId="49" fontId="7" fillId="0" borderId="9" xfId="158" quotePrefix="1" applyNumberFormat="1" applyFont="1" applyFill="1" applyBorder="1" applyAlignment="1" applyProtection="1">
      <alignment horizontal="center" vertical="center"/>
    </xf>
    <xf numFmtId="4" fontId="7" fillId="0" borderId="9" xfId="3" applyNumberFormat="1" applyFont="1" applyFill="1" applyBorder="1" applyAlignment="1" applyProtection="1">
      <alignment horizontal="center" vertical="center"/>
    </xf>
    <xf numFmtId="0" fontId="6" fillId="0" borderId="10" xfId="1" applyFont="1" applyFill="1" applyBorder="1" applyAlignment="1" applyProtection="1">
      <alignment horizontal="center" vertical="center" wrapText="1"/>
    </xf>
    <xf numFmtId="0" fontId="8" fillId="0" borderId="10" xfId="2" applyNumberFormat="1" applyFont="1" applyFill="1" applyBorder="1" applyAlignment="1" applyProtection="1">
      <alignment horizontal="center" vertical="center" wrapText="1"/>
    </xf>
    <xf numFmtId="0" fontId="7" fillId="0" borderId="10" xfId="0" applyNumberFormat="1" applyFont="1" applyFill="1" applyBorder="1" applyAlignment="1" applyProtection="1">
      <alignment horizontal="center" vertical="center"/>
    </xf>
    <xf numFmtId="0" fontId="7" fillId="0" borderId="10" xfId="3" applyNumberFormat="1" applyFont="1" applyFill="1" applyBorder="1" applyAlignment="1" applyProtection="1">
      <alignment horizontal="center" vertical="center"/>
    </xf>
    <xf numFmtId="43" fontId="9" fillId="0" borderId="10" xfId="205" applyFont="1" applyFill="1" applyBorder="1" applyAlignment="1" applyProtection="1">
      <alignment horizontal="right" vertical="center" wrapText="1"/>
    </xf>
    <xf numFmtId="164" fontId="9" fillId="0" borderId="10" xfId="5" applyNumberFormat="1" applyFont="1" applyFill="1" applyBorder="1" applyAlignment="1" applyProtection="1">
      <alignment vertical="center"/>
    </xf>
    <xf numFmtId="164" fontId="9" fillId="0" borderId="10" xfId="6" applyNumberFormat="1" applyFont="1" applyFill="1" applyBorder="1" applyAlignment="1" applyProtection="1">
      <alignment vertical="center"/>
    </xf>
    <xf numFmtId="164" fontId="9" fillId="0" borderId="10" xfId="4" applyNumberFormat="1" applyFont="1" applyFill="1" applyBorder="1" applyAlignment="1" applyProtection="1">
      <alignment vertical="center"/>
    </xf>
    <xf numFmtId="41" fontId="7" fillId="0" borderId="10" xfId="7" applyNumberFormat="1" applyFont="1" applyFill="1" applyBorder="1" applyAlignment="1" applyProtection="1">
      <alignment horizontal="center" vertical="center"/>
    </xf>
    <xf numFmtId="0" fontId="10" fillId="0" borderId="10" xfId="1" quotePrefix="1" applyFont="1" applyFill="1" applyBorder="1" applyAlignment="1" applyProtection="1">
      <alignment vertical="center"/>
    </xf>
    <xf numFmtId="0" fontId="60" fillId="0" borderId="34" xfId="1" applyFont="1" applyFill="1" applyBorder="1" applyAlignment="1" applyProtection="1">
      <alignment horizontal="center" vertical="center" wrapText="1"/>
    </xf>
    <xf numFmtId="0" fontId="6" fillId="23" borderId="34" xfId="1" applyFont="1" applyFill="1" applyBorder="1" applyAlignment="1" applyProtection="1">
      <alignment horizontal="center" vertical="center" wrapText="1"/>
    </xf>
    <xf numFmtId="0" fontId="4" fillId="0" borderId="18" xfId="1" applyFill="1" applyBorder="1" applyProtection="1"/>
    <xf numFmtId="0" fontId="61" fillId="0" borderId="0" xfId="0" applyFont="1" applyFill="1" applyBorder="1" applyAlignment="1">
      <alignment vertical="center" wrapText="1"/>
    </xf>
    <xf numFmtId="0" fontId="61" fillId="0" borderId="0" xfId="0" applyFont="1" applyFill="1" applyBorder="1" applyAlignment="1"/>
    <xf numFmtId="4" fontId="61" fillId="0" borderId="0" xfId="4" applyNumberFormat="1" applyFont="1" applyFill="1" applyBorder="1" applyAlignment="1">
      <alignment vertical="center"/>
    </xf>
    <xf numFmtId="164" fontId="61" fillId="0" borderId="0" xfId="5" applyNumberFormat="1" applyFont="1" applyFill="1" applyBorder="1" applyAlignment="1">
      <alignment vertical="center"/>
    </xf>
    <xf numFmtId="164" fontId="61" fillId="0" borderId="0" xfId="6" applyNumberFormat="1" applyFont="1" applyFill="1" applyBorder="1" applyAlignment="1">
      <alignment vertical="center"/>
    </xf>
    <xf numFmtId="164" fontId="61" fillId="0" borderId="0" xfId="4" applyNumberFormat="1" applyFont="1" applyFill="1" applyBorder="1" applyAlignment="1">
      <alignment vertical="center"/>
    </xf>
    <xf numFmtId="0" fontId="61" fillId="0" borderId="0" xfId="0" applyFont="1" applyFill="1" applyBorder="1"/>
    <xf numFmtId="3" fontId="61" fillId="0" borderId="0" xfId="0" quotePrefix="1" applyNumberFormat="1" applyFont="1" applyFill="1" applyBorder="1" applyAlignment="1">
      <alignment horizontal="center" vertical="center"/>
    </xf>
    <xf numFmtId="3" fontId="61" fillId="0" borderId="0" xfId="0" applyNumberFormat="1" applyFont="1" applyFill="1" applyBorder="1" applyAlignment="1">
      <alignment horizontal="center" vertical="center"/>
    </xf>
    <xf numFmtId="15" fontId="63" fillId="0" borderId="0" xfId="175" applyNumberFormat="1" applyFont="1" applyFill="1" applyBorder="1" applyAlignment="1">
      <alignment horizontal="center" vertical="center"/>
    </xf>
    <xf numFmtId="20" fontId="61" fillId="0" borderId="0" xfId="206" applyNumberFormat="1" applyFont="1" applyFill="1" applyBorder="1" applyAlignment="1">
      <alignment horizontal="center" vertical="center"/>
    </xf>
    <xf numFmtId="4" fontId="61" fillId="0" borderId="0" xfId="206" applyNumberFormat="1" applyFont="1" applyFill="1" applyBorder="1" applyAlignment="1">
      <alignment horizontal="center" vertical="center"/>
    </xf>
    <xf numFmtId="4" fontId="61" fillId="0" borderId="0" xfId="113" applyNumberFormat="1" applyFont="1" applyFill="1" applyBorder="1" applyAlignment="1">
      <alignment vertical="center"/>
    </xf>
    <xf numFmtId="164" fontId="61" fillId="0" borderId="0" xfId="113" applyNumberFormat="1" applyFont="1" applyFill="1" applyBorder="1" applyAlignment="1">
      <alignment vertical="center"/>
    </xf>
    <xf numFmtId="164" fontId="61" fillId="0" borderId="0" xfId="136" applyNumberFormat="1" applyFont="1" applyFill="1" applyBorder="1" applyAlignment="1">
      <alignment vertical="center"/>
    </xf>
    <xf numFmtId="0" fontId="4" fillId="0" borderId="5" xfId="1" applyNumberFormat="1" applyFont="1" applyFill="1" applyBorder="1" applyProtection="1"/>
    <xf numFmtId="0" fontId="4" fillId="0" borderId="0" xfId="1" applyFont="1" applyFill="1" applyBorder="1" applyAlignment="1" applyProtection="1">
      <alignment horizontal="center"/>
    </xf>
    <xf numFmtId="0" fontId="4" fillId="0" borderId="0" xfId="1" applyFill="1" applyAlignment="1" applyProtection="1">
      <alignment horizontal="center" vertical="center"/>
    </xf>
    <xf numFmtId="0" fontId="16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17" fontId="57" fillId="0" borderId="0" xfId="203" applyNumberFormat="1" applyFont="1" applyFill="1" applyBorder="1" applyAlignment="1">
      <alignment vertical="center"/>
    </xf>
    <xf numFmtId="0" fontId="61" fillId="0" borderId="0" xfId="0" applyFont="1" applyFill="1" applyBorder="1" applyAlignment="1">
      <alignment horizontal="center" vertical="center" wrapText="1"/>
    </xf>
    <xf numFmtId="0" fontId="17" fillId="0" borderId="0" xfId="1" applyFont="1" applyFill="1" applyBorder="1" applyProtection="1">
      <protection locked="0"/>
    </xf>
    <xf numFmtId="0" fontId="64" fillId="23" borderId="0" xfId="1" applyFont="1" applyFill="1" applyAlignment="1" applyProtection="1">
      <alignment horizontal="center" vertical="center"/>
      <protection locked="0"/>
    </xf>
    <xf numFmtId="0" fontId="57" fillId="0" borderId="0" xfId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1" applyFill="1" applyBorder="1" applyAlignment="1" applyProtection="1"/>
    <xf numFmtId="0" fontId="4" fillId="0" borderId="0" xfId="1" applyFill="1" applyBorder="1" applyAlignment="1" applyProtection="1">
      <alignment horizontal="center" vertical="center" wrapText="1"/>
    </xf>
    <xf numFmtId="0" fontId="4" fillId="0" borderId="0" xfId="1" applyFill="1" applyBorder="1" applyAlignment="1" applyProtection="1">
      <alignment horizontal="center" wrapText="1"/>
    </xf>
    <xf numFmtId="41" fontId="61" fillId="0" borderId="0" xfId="178" applyNumberFormat="1" applyFont="1" applyFill="1" applyBorder="1" applyAlignment="1">
      <alignment horizontal="center" vertical="center"/>
    </xf>
    <xf numFmtId="0" fontId="16" fillId="23" borderId="0" xfId="1" applyFont="1" applyFill="1" applyAlignment="1" applyProtection="1">
      <alignment horizontal="center" vertical="center" textRotation="90"/>
      <protection locked="0"/>
    </xf>
    <xf numFmtId="0" fontId="61" fillId="0" borderId="0" xfId="163" applyFont="1" applyFill="1"/>
    <xf numFmtId="0" fontId="6" fillId="0" borderId="9" xfId="1" applyFont="1" applyFill="1" applyBorder="1" applyAlignment="1" applyProtection="1">
      <alignment horizontal="center" vertical="center" wrapText="1"/>
    </xf>
    <xf numFmtId="15" fontId="61" fillId="0" borderId="0" xfId="163" applyNumberFormat="1" applyFont="1" applyFill="1" applyAlignment="1">
      <alignment horizontal="center" vertical="center"/>
    </xf>
    <xf numFmtId="49" fontId="61" fillId="0" borderId="0" xfId="203" applyNumberFormat="1" applyFont="1" applyFill="1" applyAlignment="1">
      <alignment horizontal="center" vertical="center" wrapText="1"/>
    </xf>
    <xf numFmtId="49" fontId="61" fillId="0" borderId="0" xfId="159" applyNumberFormat="1" applyFont="1" applyFill="1" applyAlignment="1">
      <alignment horizontal="center" vertical="center"/>
    </xf>
    <xf numFmtId="0" fontId="61" fillId="0" borderId="0" xfId="12" applyFont="1" applyFill="1" applyAlignment="1">
      <alignment horizontal="center" vertical="center"/>
    </xf>
    <xf numFmtId="20" fontId="61" fillId="0" borderId="0" xfId="12" applyNumberFormat="1" applyFont="1" applyFill="1" applyAlignment="1">
      <alignment horizontal="center" vertical="center"/>
    </xf>
    <xf numFmtId="4" fontId="61" fillId="0" borderId="0" xfId="12" applyNumberFormat="1" applyFont="1" applyFill="1" applyAlignment="1">
      <alignment horizontal="center" vertical="center"/>
    </xf>
    <xf numFmtId="41" fontId="61" fillId="0" borderId="0" xfId="178" applyNumberFormat="1" applyFont="1" applyFill="1" applyAlignment="1">
      <alignment horizontal="center" vertical="center"/>
    </xf>
    <xf numFmtId="17" fontId="57" fillId="0" borderId="0" xfId="203" applyNumberFormat="1" applyFont="1" applyFill="1" applyAlignment="1">
      <alignment vertical="center"/>
    </xf>
    <xf numFmtId="0" fontId="0" fillId="0" borderId="59" xfId="0" applyFill="1" applyBorder="1" applyAlignment="1">
      <alignment vertical="center"/>
    </xf>
    <xf numFmtId="0" fontId="4" fillId="0" borderId="7" xfId="1" applyFont="1" applyFill="1" applyBorder="1" applyAlignment="1" applyProtection="1">
      <alignment vertical="center"/>
    </xf>
    <xf numFmtId="0" fontId="4" fillId="0" borderId="31" xfId="1" applyFont="1" applyFill="1" applyBorder="1" applyAlignment="1" applyProtection="1">
      <alignment vertical="center"/>
    </xf>
    <xf numFmtId="0" fontId="4" fillId="0" borderId="31" xfId="1" applyFill="1" applyBorder="1" applyAlignment="1" applyProtection="1">
      <alignment horizontal="center" vertical="center"/>
    </xf>
    <xf numFmtId="0" fontId="4" fillId="0" borderId="8" xfId="1" applyFill="1" applyBorder="1" applyAlignment="1" applyProtection="1">
      <alignment horizontal="center" vertical="center"/>
    </xf>
    <xf numFmtId="0" fontId="4" fillId="0" borderId="31" xfId="1" applyFill="1" applyBorder="1" applyAlignment="1" applyProtection="1">
      <alignment vertical="center"/>
    </xf>
    <xf numFmtId="4" fontId="11" fillId="0" borderId="5" xfId="1" applyNumberFormat="1" applyFont="1" applyFill="1" applyBorder="1" applyAlignment="1" applyProtection="1">
      <alignment vertical="center"/>
    </xf>
    <xf numFmtId="164" fontId="7" fillId="0" borderId="5" xfId="1" applyNumberFormat="1" applyFont="1" applyFill="1" applyBorder="1" applyAlignment="1" applyProtection="1">
      <alignment horizontal="center" vertical="center"/>
    </xf>
    <xf numFmtId="0" fontId="10" fillId="0" borderId="5" xfId="1" applyFont="1" applyFill="1" applyBorder="1" applyAlignment="1" applyProtection="1">
      <alignment vertical="center" wrapText="1"/>
    </xf>
    <xf numFmtId="0" fontId="4" fillId="0" borderId="32" xfId="1" applyFont="1" applyFill="1" applyBorder="1" applyAlignment="1" applyProtection="1">
      <alignment vertical="center"/>
    </xf>
    <xf numFmtId="0" fontId="4" fillId="0" borderId="33" xfId="1" applyFont="1" applyFill="1" applyBorder="1" applyAlignment="1" applyProtection="1">
      <alignment vertical="center"/>
    </xf>
    <xf numFmtId="0" fontId="4" fillId="0" borderId="33" xfId="1" applyFill="1" applyBorder="1" applyAlignment="1" applyProtection="1">
      <alignment horizontal="center" vertical="center"/>
    </xf>
    <xf numFmtId="0" fontId="4" fillId="0" borderId="15" xfId="1" applyFill="1" applyBorder="1" applyAlignment="1" applyProtection="1">
      <alignment horizontal="center" vertical="center"/>
    </xf>
    <xf numFmtId="0" fontId="4" fillId="0" borderId="33" xfId="1" applyFill="1" applyBorder="1" applyAlignment="1" applyProtection="1">
      <alignment vertical="center"/>
    </xf>
    <xf numFmtId="4" fontId="11" fillId="0" borderId="9" xfId="1" applyNumberFormat="1" applyFont="1" applyFill="1" applyBorder="1" applyAlignment="1" applyProtection="1">
      <alignment vertical="center"/>
    </xf>
    <xf numFmtId="164" fontId="7" fillId="0" borderId="9" xfId="1" applyNumberFormat="1" applyFont="1" applyFill="1" applyBorder="1" applyAlignment="1" applyProtection="1">
      <alignment horizontal="center" vertical="center"/>
    </xf>
    <xf numFmtId="0" fontId="10" fillId="0" borderId="9" xfId="1" applyFont="1" applyFill="1" applyBorder="1" applyAlignment="1" applyProtection="1">
      <alignment vertical="center" wrapText="1"/>
    </xf>
    <xf numFmtId="0" fontId="10" fillId="0" borderId="22" xfId="1" applyFont="1" applyFill="1" applyBorder="1" applyAlignment="1" applyProtection="1">
      <alignment vertical="center" wrapText="1"/>
    </xf>
    <xf numFmtId="43" fontId="9" fillId="0" borderId="9" xfId="205" applyFont="1" applyFill="1" applyBorder="1" applyAlignment="1" applyProtection="1">
      <alignment vertical="center"/>
    </xf>
    <xf numFmtId="43" fontId="4" fillId="0" borderId="5" xfId="205" applyFont="1" applyFill="1" applyBorder="1" applyProtection="1"/>
    <xf numFmtId="43" fontId="4" fillId="0" borderId="9" xfId="205" applyFont="1" applyFill="1" applyBorder="1" applyProtection="1"/>
    <xf numFmtId="43" fontId="16" fillId="6" borderId="13" xfId="205" applyFont="1" applyFill="1" applyBorder="1" applyProtection="1"/>
    <xf numFmtId="43" fontId="16" fillId="6" borderId="14" xfId="205" applyFont="1" applyFill="1" applyBorder="1" applyProtection="1"/>
    <xf numFmtId="43" fontId="4" fillId="0" borderId="22" xfId="205" applyFont="1" applyFill="1" applyBorder="1" applyProtection="1"/>
    <xf numFmtId="43" fontId="16" fillId="6" borderId="6" xfId="205" applyFont="1" applyFill="1" applyBorder="1" applyProtection="1"/>
    <xf numFmtId="43" fontId="16" fillId="6" borderId="34" xfId="205" applyFont="1" applyFill="1" applyBorder="1" applyProtection="1"/>
    <xf numFmtId="43" fontId="4" fillId="0" borderId="10" xfId="205" applyFont="1" applyFill="1" applyBorder="1" applyProtection="1"/>
    <xf numFmtId="0" fontId="65" fillId="0" borderId="0" xfId="1" applyFont="1" applyFill="1" applyBorder="1" applyAlignment="1" applyProtection="1">
      <alignment horizontal="center" vertical="center"/>
      <protection locked="0"/>
    </xf>
    <xf numFmtId="4" fontId="66" fillId="2" borderId="57" xfId="1" applyNumberFormat="1" applyFont="1" applyFill="1" applyBorder="1" applyProtection="1"/>
    <xf numFmtId="4" fontId="66" fillId="2" borderId="58" xfId="1" applyNumberFormat="1" applyFont="1" applyFill="1" applyBorder="1" applyProtection="1"/>
    <xf numFmtId="0" fontId="4" fillId="0" borderId="0" xfId="0" applyFont="1"/>
    <xf numFmtId="43" fontId="0" fillId="0" borderId="0" xfId="205" applyFont="1"/>
    <xf numFmtId="167" fontId="62" fillId="0" borderId="27" xfId="0" applyNumberFormat="1" applyFont="1" applyFill="1" applyBorder="1" applyAlignment="1">
      <alignment horizontal="center" vertical="center"/>
    </xf>
    <xf numFmtId="43" fontId="0" fillId="0" borderId="27" xfId="205" applyFont="1" applyFill="1" applyBorder="1" applyAlignment="1" applyProtection="1">
      <alignment horizontal="center" vertical="center"/>
    </xf>
    <xf numFmtId="43" fontId="4" fillId="0" borderId="27" xfId="205" applyFont="1" applyFill="1" applyBorder="1" applyProtection="1"/>
    <xf numFmtId="43" fontId="0" fillId="0" borderId="27" xfId="205" applyFont="1" applyFill="1" applyBorder="1"/>
    <xf numFmtId="43" fontId="0" fillId="0" borderId="28" xfId="205" applyFont="1" applyFill="1" applyBorder="1"/>
    <xf numFmtId="43" fontId="0" fillId="0" borderId="27" xfId="205" applyFont="1" applyBorder="1"/>
    <xf numFmtId="43" fontId="0" fillId="0" borderId="28" xfId="205" applyFont="1" applyBorder="1"/>
    <xf numFmtId="0" fontId="0" fillId="0" borderId="23" xfId="0" applyFill="1" applyBorder="1"/>
    <xf numFmtId="0" fontId="4" fillId="0" borderId="60" xfId="0" applyFont="1" applyFill="1" applyBorder="1"/>
    <xf numFmtId="43" fontId="0" fillId="0" borderId="60" xfId="205" applyFont="1" applyFill="1" applyBorder="1" applyAlignment="1" applyProtection="1">
      <alignment horizontal="center" vertical="center"/>
    </xf>
    <xf numFmtId="43" fontId="4" fillId="0" borderId="60" xfId="205" applyFont="1" applyFill="1" applyBorder="1" applyProtection="1"/>
    <xf numFmtId="0" fontId="0" fillId="0" borderId="60" xfId="0" applyFill="1" applyBorder="1"/>
    <xf numFmtId="0" fontId="0" fillId="0" borderId="24" xfId="0" applyFill="1" applyBorder="1"/>
    <xf numFmtId="0" fontId="0" fillId="0" borderId="23" xfId="0" applyBorder="1"/>
    <xf numFmtId="0" fontId="0" fillId="0" borderId="60" xfId="0" applyBorder="1"/>
    <xf numFmtId="0" fontId="0" fillId="0" borderId="24" xfId="0" applyBorder="1"/>
    <xf numFmtId="167" fontId="62" fillId="0" borderId="59" xfId="0" applyNumberFormat="1" applyFont="1" applyFill="1" applyBorder="1" applyAlignment="1">
      <alignment horizontal="center" vertical="center"/>
    </xf>
    <xf numFmtId="43" fontId="0" fillId="0" borderId="59" xfId="205" applyFont="1" applyFill="1" applyBorder="1" applyAlignment="1" applyProtection="1">
      <alignment horizontal="center" vertical="center"/>
    </xf>
    <xf numFmtId="43" fontId="4" fillId="0" borderId="59" xfId="205" applyFont="1" applyFill="1" applyBorder="1" applyProtection="1"/>
    <xf numFmtId="43" fontId="0" fillId="0" borderId="59" xfId="205" applyFont="1" applyFill="1" applyBorder="1"/>
    <xf numFmtId="43" fontId="0" fillId="0" borderId="12" xfId="205" applyFont="1" applyFill="1" applyBorder="1"/>
    <xf numFmtId="43" fontId="0" fillId="0" borderId="59" xfId="205" applyFont="1" applyBorder="1"/>
    <xf numFmtId="43" fontId="0" fillId="0" borderId="12" xfId="205" applyFont="1" applyBorder="1"/>
    <xf numFmtId="0" fontId="16" fillId="24" borderId="61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67" fillId="0" borderId="61" xfId="0" applyFont="1" applyBorder="1"/>
    <xf numFmtId="0" fontId="67" fillId="0" borderId="62" xfId="0" applyFont="1" applyBorder="1"/>
    <xf numFmtId="43" fontId="67" fillId="0" borderId="62" xfId="0" applyNumberFormat="1" applyFont="1" applyBorder="1"/>
    <xf numFmtId="43" fontId="67" fillId="0" borderId="62" xfId="205" applyFont="1" applyFill="1" applyBorder="1" applyProtection="1"/>
    <xf numFmtId="43" fontId="67" fillId="0" borderId="63" xfId="0" applyNumberFormat="1" applyFont="1" applyBorder="1"/>
    <xf numFmtId="0" fontId="0" fillId="0" borderId="11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Protection="1">
      <protection locked="0"/>
    </xf>
    <xf numFmtId="0" fontId="6" fillId="0" borderId="14" xfId="1" applyFont="1" applyFill="1" applyBorder="1" applyAlignment="1" applyProtection="1">
      <alignment horizontal="center" vertical="center" wrapText="1"/>
    </xf>
    <xf numFmtId="4" fontId="12" fillId="2" borderId="25" xfId="1" applyNumberFormat="1" applyFont="1" applyFill="1" applyBorder="1" applyProtection="1"/>
    <xf numFmtId="4" fontId="12" fillId="2" borderId="33" xfId="1" applyNumberFormat="1" applyFont="1" applyFill="1" applyBorder="1" applyProtection="1"/>
    <xf numFmtId="4" fontId="12" fillId="2" borderId="65" xfId="1" applyNumberFormat="1" applyFont="1" applyFill="1" applyBorder="1" applyProtection="1"/>
    <xf numFmtId="0" fontId="6" fillId="0" borderId="23" xfId="1" applyFont="1" applyFill="1" applyBorder="1" applyAlignment="1" applyProtection="1">
      <alignment horizontal="center" vertical="center"/>
    </xf>
    <xf numFmtId="0" fontId="6" fillId="0" borderId="24" xfId="1" applyFont="1" applyFill="1" applyBorder="1" applyAlignment="1" applyProtection="1">
      <alignment horizontal="center" vertical="center"/>
    </xf>
    <xf numFmtId="15" fontId="59" fillId="0" borderId="14" xfId="1" applyNumberFormat="1" applyFont="1" applyFill="1" applyBorder="1" applyAlignment="1" applyProtection="1">
      <alignment horizontal="center" vertical="center"/>
    </xf>
    <xf numFmtId="49" fontId="8" fillId="0" borderId="14" xfId="2" quotePrefix="1" applyNumberFormat="1" applyFont="1" applyFill="1" applyBorder="1" applyAlignment="1" applyProtection="1">
      <alignment horizontal="center" vertical="center" wrapText="1"/>
    </xf>
    <xf numFmtId="49" fontId="7" fillId="0" borderId="37" xfId="158" quotePrefix="1" applyNumberFormat="1" applyFont="1" applyFill="1" applyBorder="1" applyAlignment="1" applyProtection="1">
      <alignment horizontal="center" vertical="center"/>
    </xf>
    <xf numFmtId="3" fontId="7" fillId="0" borderId="14" xfId="158" applyNumberFormat="1" applyFont="1" applyFill="1" applyBorder="1" applyAlignment="1" applyProtection="1">
      <alignment horizontal="center" vertical="center"/>
    </xf>
    <xf numFmtId="20" fontId="7" fillId="0" borderId="14" xfId="3" applyNumberFormat="1" applyFont="1" applyFill="1" applyBorder="1" applyAlignment="1" applyProtection="1">
      <alignment horizontal="center" vertical="center"/>
    </xf>
    <xf numFmtId="4" fontId="7" fillId="0" borderId="37" xfId="3" applyNumberFormat="1" applyFont="1" applyFill="1" applyBorder="1" applyAlignment="1" applyProtection="1">
      <alignment horizontal="center" vertical="center"/>
    </xf>
    <xf numFmtId="43" fontId="9" fillId="0" borderId="14" xfId="205" applyFont="1" applyFill="1" applyBorder="1" applyAlignment="1" applyProtection="1">
      <alignment vertical="center"/>
    </xf>
    <xf numFmtId="41" fontId="7" fillId="0" borderId="14" xfId="7" applyNumberFormat="1" applyFont="1" applyFill="1" applyBorder="1" applyAlignment="1" applyProtection="1">
      <alignment horizontal="center" vertical="center"/>
    </xf>
    <xf numFmtId="0" fontId="10" fillId="0" borderId="14" xfId="1" quotePrefix="1" applyFont="1" applyFill="1" applyBorder="1" applyAlignment="1" applyProtection="1">
      <alignment vertical="center"/>
    </xf>
    <xf numFmtId="0" fontId="11" fillId="0" borderId="66" xfId="1" applyFont="1" applyFill="1" applyBorder="1" applyAlignment="1" applyProtection="1">
      <alignment horizontal="center"/>
    </xf>
    <xf numFmtId="15" fontId="12" fillId="2" borderId="67" xfId="1" applyNumberFormat="1" applyFont="1" applyFill="1" applyBorder="1" applyAlignment="1" applyProtection="1">
      <alignment horizontal="center" vertical="center"/>
    </xf>
    <xf numFmtId="4" fontId="12" fillId="2" borderId="68" xfId="1" quotePrefix="1" applyNumberFormat="1" applyFont="1" applyFill="1" applyBorder="1" applyProtection="1"/>
    <xf numFmtId="4" fontId="12" fillId="2" borderId="69" xfId="1" quotePrefix="1" applyNumberFormat="1" applyFont="1" applyFill="1" applyBorder="1" applyProtection="1"/>
    <xf numFmtId="4" fontId="12" fillId="2" borderId="67" xfId="1" applyNumberFormat="1" applyFont="1" applyFill="1" applyBorder="1" applyProtection="1"/>
    <xf numFmtId="4" fontId="12" fillId="2" borderId="69" xfId="1" applyNumberFormat="1" applyFont="1" applyFill="1" applyBorder="1" applyProtection="1"/>
    <xf numFmtId="4" fontId="12" fillId="2" borderId="68" xfId="1" applyNumberFormat="1" applyFont="1" applyFill="1" applyBorder="1" applyProtection="1"/>
    <xf numFmtId="43" fontId="15" fillId="2" borderId="69" xfId="11" applyFont="1" applyFill="1" applyBorder="1" applyAlignment="1" applyProtection="1"/>
    <xf numFmtId="0" fontId="4" fillId="0" borderId="64" xfId="1" applyFill="1" applyBorder="1" applyProtection="1"/>
    <xf numFmtId="168" fontId="62" fillId="0" borderId="59" xfId="0" applyNumberFormat="1" applyFont="1" applyFill="1" applyBorder="1" applyAlignment="1">
      <alignment horizontal="center" vertical="center"/>
    </xf>
    <xf numFmtId="169" fontId="10" fillId="0" borderId="0" xfId="207" applyNumberFormat="1"/>
    <xf numFmtId="1" fontId="4" fillId="0" borderId="5" xfId="1" applyNumberFormat="1" applyFont="1" applyFill="1" applyBorder="1" applyAlignment="1" applyProtection="1">
      <alignment horizontal="center" vertical="center"/>
    </xf>
    <xf numFmtId="1" fontId="4" fillId="0" borderId="9" xfId="1" applyNumberFormat="1" applyFont="1" applyFill="1" applyBorder="1" applyAlignment="1" applyProtection="1">
      <alignment horizontal="center" vertical="center"/>
    </xf>
    <xf numFmtId="1" fontId="4" fillId="0" borderId="34" xfId="1" applyNumberFormat="1" applyFont="1" applyFill="1" applyBorder="1" applyAlignment="1" applyProtection="1">
      <alignment horizontal="center" vertical="center" wrapText="1"/>
    </xf>
    <xf numFmtId="1" fontId="4" fillId="0" borderId="22" xfId="1" applyNumberFormat="1" applyFont="1" applyFill="1" applyBorder="1" applyAlignment="1" applyProtection="1">
      <alignment horizontal="center"/>
    </xf>
    <xf numFmtId="17" fontId="75" fillId="0" borderId="0" xfId="203" applyNumberFormat="1" applyFont="1" applyFill="1" applyBorder="1" applyAlignment="1">
      <alignment vertical="center"/>
    </xf>
    <xf numFmtId="0" fontId="4" fillId="0" borderId="0" xfId="1" applyFont="1" applyFill="1" applyBorder="1" applyAlignment="1" applyProtection="1">
      <alignment horizontal="center"/>
    </xf>
    <xf numFmtId="0" fontId="17" fillId="0" borderId="0" xfId="1" applyFont="1" applyFill="1" applyBorder="1" applyAlignment="1" applyProtection="1">
      <alignment horizontal="center"/>
      <protection locked="0"/>
    </xf>
    <xf numFmtId="0" fontId="17" fillId="0" borderId="0" xfId="1" applyFont="1" applyFill="1" applyBorder="1" applyAlignment="1" applyProtection="1">
      <protection locked="0"/>
    </xf>
    <xf numFmtId="0" fontId="4" fillId="0" borderId="0" xfId="1" applyFont="1" applyFill="1" applyBorder="1" applyAlignment="1" applyProtection="1"/>
    <xf numFmtId="0" fontId="17" fillId="0" borderId="0" xfId="1" applyFont="1" applyFill="1" applyBorder="1" applyAlignment="1" applyProtection="1">
      <alignment horizontal="left" indent="12"/>
    </xf>
    <xf numFmtId="0" fontId="4" fillId="0" borderId="0" xfId="1" applyFill="1" applyBorder="1" applyAlignment="1" applyProtection="1">
      <alignment horizontal="left" indent="12"/>
    </xf>
    <xf numFmtId="0" fontId="6" fillId="0" borderId="5" xfId="1" applyFont="1" applyFill="1" applyBorder="1" applyAlignment="1" applyProtection="1">
      <alignment horizontal="center" vertical="center" wrapText="1"/>
    </xf>
    <xf numFmtId="0" fontId="6" fillId="0" borderId="9" xfId="1" applyFont="1" applyFill="1" applyBorder="1" applyAlignment="1" applyProtection="1">
      <alignment horizontal="center" vertical="center" wrapText="1"/>
    </xf>
    <xf numFmtId="0" fontId="61" fillId="0" borderId="0" xfId="0" applyNumberFormat="1" applyFont="1" applyFill="1" applyBorder="1" applyAlignment="1"/>
    <xf numFmtId="15" fontId="7" fillId="3" borderId="5" xfId="1" applyNumberFormat="1" applyFont="1" applyFill="1" applyBorder="1" applyAlignment="1" applyProtection="1">
      <alignment horizontal="center" vertical="center"/>
    </xf>
    <xf numFmtId="0" fontId="8" fillId="0" borderId="5" xfId="2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horizontal="center" vertical="center"/>
    </xf>
    <xf numFmtId="0" fontId="7" fillId="0" borderId="31" xfId="3" applyNumberFormat="1" applyFont="1" applyFill="1" applyBorder="1" applyAlignment="1" applyProtection="1">
      <alignment horizontal="center" vertical="center"/>
    </xf>
    <xf numFmtId="0" fontId="7" fillId="0" borderId="5" xfId="3" applyNumberFormat="1" applyFont="1" applyFill="1" applyBorder="1" applyAlignment="1" applyProtection="1">
      <alignment horizontal="center" vertical="center"/>
    </xf>
    <xf numFmtId="43" fontId="9" fillId="0" borderId="8" xfId="205" applyFont="1" applyFill="1" applyBorder="1" applyAlignment="1" applyProtection="1">
      <alignment horizontal="right" vertical="center" wrapText="1"/>
    </xf>
    <xf numFmtId="43" fontId="9" fillId="0" borderId="7" xfId="205" applyFont="1" applyFill="1" applyBorder="1" applyAlignment="1" applyProtection="1">
      <alignment horizontal="right" vertical="center" wrapText="1"/>
    </xf>
    <xf numFmtId="43" fontId="9" fillId="0" borderId="5" xfId="205" applyFont="1" applyFill="1" applyBorder="1" applyAlignment="1" applyProtection="1">
      <alignment vertical="center"/>
    </xf>
    <xf numFmtId="41" fontId="7" fillId="0" borderId="5" xfId="7" applyNumberFormat="1" applyFont="1" applyFill="1" applyBorder="1" applyAlignment="1" applyProtection="1">
      <alignment horizontal="center" vertical="center"/>
    </xf>
    <xf numFmtId="0" fontId="10" fillId="0" borderId="5" xfId="1" quotePrefix="1" applyFont="1" applyFill="1" applyBorder="1" applyAlignment="1" applyProtection="1">
      <alignment vertical="center"/>
    </xf>
    <xf numFmtId="0" fontId="61" fillId="0" borderId="0" xfId="163" applyNumberFormat="1" applyFont="1" applyFill="1"/>
    <xf numFmtId="0" fontId="1" fillId="0" borderId="0" xfId="625" applyAlignment="1">
      <alignment horizontal="center"/>
    </xf>
    <xf numFmtId="0" fontId="1" fillId="0" borderId="0" xfId="625"/>
    <xf numFmtId="0" fontId="77" fillId="0" borderId="0" xfId="625" applyFont="1" applyAlignment="1"/>
    <xf numFmtId="0" fontId="7" fillId="0" borderId="10" xfId="0" applyNumberFormat="1" applyFont="1" applyFill="1" applyBorder="1" applyAlignment="1" applyProtection="1">
      <alignment horizontal="center" vertical="center" wrapText="1"/>
    </xf>
    <xf numFmtId="0" fontId="7" fillId="0" borderId="9" xfId="0" applyNumberFormat="1" applyFont="1" applyFill="1" applyBorder="1" applyAlignment="1" applyProtection="1">
      <alignment horizontal="center" vertical="center" wrapText="1"/>
    </xf>
    <xf numFmtId="4" fontId="79" fillId="0" borderId="0" xfId="4" applyNumberFormat="1" applyFont="1" applyFill="1" applyBorder="1" applyAlignment="1">
      <alignment vertical="center"/>
    </xf>
    <xf numFmtId="164" fontId="79" fillId="0" borderId="0" xfId="5" applyNumberFormat="1" applyFont="1" applyFill="1" applyBorder="1" applyAlignment="1">
      <alignment vertical="center"/>
    </xf>
    <xf numFmtId="164" fontId="79" fillId="0" borderId="0" xfId="6" applyNumberFormat="1" applyFont="1" applyFill="1" applyBorder="1" applyAlignment="1">
      <alignment vertical="center"/>
    </xf>
    <xf numFmtId="164" fontId="79" fillId="0" borderId="0" xfId="4" applyNumberFormat="1" applyFont="1" applyFill="1" applyBorder="1" applyAlignment="1">
      <alignment vertical="center"/>
    </xf>
    <xf numFmtId="41" fontId="79" fillId="0" borderId="0" xfId="178" applyNumberFormat="1" applyFont="1" applyFill="1" applyAlignment="1">
      <alignment horizontal="center" vertical="center"/>
    </xf>
    <xf numFmtId="41" fontId="79" fillId="0" borderId="0" xfId="178" applyNumberFormat="1" applyFont="1" applyFill="1" applyBorder="1" applyAlignment="1">
      <alignment horizontal="center" vertical="center"/>
    </xf>
    <xf numFmtId="4" fontId="63" fillId="0" borderId="0" xfId="175" quotePrefix="1" applyNumberFormat="1" applyFont="1" applyFill="1" applyBorder="1" applyAlignment="1">
      <alignment horizontal="center" vertical="center"/>
    </xf>
    <xf numFmtId="4" fontId="4" fillId="0" borderId="5" xfId="1" applyNumberFormat="1" applyFill="1" applyBorder="1" applyAlignment="1" applyProtection="1">
      <alignment wrapText="1"/>
    </xf>
    <xf numFmtId="4" fontId="4" fillId="0" borderId="9" xfId="1" applyNumberFormat="1" applyFill="1" applyBorder="1" applyAlignment="1" applyProtection="1">
      <alignment wrapText="1"/>
    </xf>
    <xf numFmtId="0" fontId="4" fillId="0" borderId="13" xfId="1" applyNumberFormat="1" applyFill="1" applyBorder="1" applyAlignment="1" applyProtection="1">
      <alignment wrapText="1"/>
    </xf>
    <xf numFmtId="3" fontId="4" fillId="0" borderId="5" xfId="1" applyNumberFormat="1" applyFill="1" applyBorder="1" applyAlignment="1" applyProtection="1">
      <alignment wrapText="1"/>
    </xf>
    <xf numFmtId="3" fontId="4" fillId="0" borderId="9" xfId="1" applyNumberFormat="1" applyFill="1" applyBorder="1" applyAlignment="1" applyProtection="1">
      <alignment wrapText="1"/>
    </xf>
    <xf numFmtId="4" fontId="4" fillId="0" borderId="13" xfId="1" applyNumberFormat="1" applyFill="1" applyBorder="1" applyAlignment="1" applyProtection="1">
      <alignment wrapText="1"/>
    </xf>
    <xf numFmtId="3" fontId="4" fillId="0" borderId="13" xfId="1" applyNumberFormat="1" applyFill="1" applyBorder="1" applyAlignment="1" applyProtection="1">
      <alignment wrapText="1"/>
    </xf>
    <xf numFmtId="3" fontId="4" fillId="0" borderId="14" xfId="1" applyNumberFormat="1" applyFill="1" applyBorder="1" applyAlignment="1" applyProtection="1">
      <alignment wrapText="1"/>
    </xf>
    <xf numFmtId="3" fontId="4" fillId="0" borderId="22" xfId="1" applyNumberFormat="1" applyFill="1" applyBorder="1" applyAlignment="1" applyProtection="1">
      <alignment wrapText="1"/>
    </xf>
    <xf numFmtId="4" fontId="4" fillId="0" borderId="14" xfId="1" applyNumberFormat="1" applyFill="1" applyBorder="1" applyAlignment="1" applyProtection="1">
      <alignment wrapText="1"/>
    </xf>
    <xf numFmtId="4" fontId="80" fillId="0" borderId="0" xfId="4" applyNumberFormat="1" applyFont="1" applyFill="1" applyBorder="1" applyAlignment="1">
      <alignment vertical="center"/>
    </xf>
    <xf numFmtId="164" fontId="80" fillId="0" borderId="0" xfId="5" applyNumberFormat="1" applyFont="1" applyFill="1" applyBorder="1" applyAlignment="1">
      <alignment vertical="center"/>
    </xf>
    <xf numFmtId="164" fontId="80" fillId="0" borderId="0" xfId="6" applyNumberFormat="1" applyFont="1" applyFill="1" applyBorder="1" applyAlignment="1">
      <alignment vertical="center"/>
    </xf>
    <xf numFmtId="164" fontId="80" fillId="0" borderId="0" xfId="4" applyNumberFormat="1" applyFont="1" applyFill="1" applyBorder="1" applyAlignment="1">
      <alignment vertical="center"/>
    </xf>
    <xf numFmtId="41" fontId="80" fillId="0" borderId="0" xfId="178" applyNumberFormat="1" applyFont="1" applyFill="1" applyAlignment="1">
      <alignment horizontal="center" vertical="center"/>
    </xf>
    <xf numFmtId="41" fontId="80" fillId="0" borderId="0" xfId="178" applyNumberFormat="1" applyFont="1" applyFill="1" applyBorder="1" applyAlignment="1">
      <alignment horizontal="center" vertical="center"/>
    </xf>
    <xf numFmtId="4" fontId="81" fillId="0" borderId="0" xfId="4" applyNumberFormat="1" applyFont="1" applyFill="1" applyBorder="1" applyAlignment="1">
      <alignment vertical="center"/>
    </xf>
    <xf numFmtId="164" fontId="81" fillId="0" borderId="0" xfId="5" applyNumberFormat="1" applyFont="1" applyFill="1" applyBorder="1" applyAlignment="1">
      <alignment vertical="center"/>
    </xf>
    <xf numFmtId="164" fontId="81" fillId="0" borderId="0" xfId="6" applyNumberFormat="1" applyFont="1" applyFill="1" applyBorder="1" applyAlignment="1">
      <alignment vertical="center"/>
    </xf>
    <xf numFmtId="164" fontId="81" fillId="0" borderId="0" xfId="4" applyNumberFormat="1" applyFont="1" applyFill="1" applyBorder="1" applyAlignment="1">
      <alignment vertical="center"/>
    </xf>
    <xf numFmtId="41" fontId="81" fillId="0" borderId="0" xfId="178" applyNumberFormat="1" applyFont="1" applyFill="1" applyAlignment="1">
      <alignment horizontal="center" vertical="center"/>
    </xf>
    <xf numFmtId="41" fontId="81" fillId="0" borderId="0" xfId="178" applyNumberFormat="1" applyFont="1" applyFill="1" applyBorder="1" applyAlignment="1">
      <alignment horizontal="center" vertical="center"/>
    </xf>
    <xf numFmtId="0" fontId="10" fillId="0" borderId="10" xfId="1" quotePrefix="1" applyFont="1" applyFill="1" applyBorder="1" applyAlignment="1" applyProtection="1">
      <alignment vertical="center" wrapText="1"/>
    </xf>
    <xf numFmtId="0" fontId="12" fillId="0" borderId="0" xfId="1" applyFont="1" applyFill="1" applyBorder="1" applyAlignment="1" applyProtection="1">
      <alignment wrapText="1"/>
    </xf>
    <xf numFmtId="43" fontId="7" fillId="0" borderId="0" xfId="10" applyFont="1" applyFill="1" applyBorder="1" applyAlignment="1" applyProtection="1">
      <alignment wrapText="1"/>
    </xf>
    <xf numFmtId="0" fontId="4" fillId="0" borderId="0" xfId="1" applyFill="1" applyBorder="1" applyAlignment="1" applyProtection="1">
      <alignment wrapText="1"/>
    </xf>
    <xf numFmtId="0" fontId="10" fillId="0" borderId="5" xfId="1" applyFont="1" applyFill="1" applyBorder="1" applyAlignment="1" applyProtection="1">
      <alignment wrapText="1"/>
    </xf>
    <xf numFmtId="0" fontId="10" fillId="0" borderId="9" xfId="1" applyFont="1" applyFill="1" applyBorder="1" applyAlignment="1" applyProtection="1">
      <alignment wrapText="1"/>
    </xf>
    <xf numFmtId="0" fontId="10" fillId="0" borderId="22" xfId="1" applyFont="1" applyFill="1" applyBorder="1" applyAlignment="1" applyProtection="1">
      <alignment wrapText="1"/>
    </xf>
    <xf numFmtId="0" fontId="10" fillId="0" borderId="10" xfId="1" applyFont="1" applyFill="1" applyBorder="1" applyAlignment="1" applyProtection="1">
      <alignment wrapText="1"/>
    </xf>
    <xf numFmtId="0" fontId="10" fillId="0" borderId="14" xfId="1" applyFont="1" applyFill="1" applyBorder="1" applyAlignment="1" applyProtection="1">
      <alignment wrapText="1"/>
    </xf>
    <xf numFmtId="0" fontId="10" fillId="0" borderId="54" xfId="1" applyFont="1" applyFill="1" applyBorder="1" applyAlignment="1" applyProtection="1">
      <alignment wrapText="1"/>
    </xf>
    <xf numFmtId="0" fontId="61" fillId="0" borderId="0" xfId="0" applyNumberFormat="1" applyFont="1" applyFill="1" applyBorder="1" applyAlignment="1">
      <alignment vertical="center" wrapText="1"/>
    </xf>
    <xf numFmtId="0" fontId="61" fillId="0" borderId="0" xfId="0" applyNumberFormat="1" applyFont="1" applyFill="1" applyBorder="1" applyAlignment="1">
      <alignment horizontal="center" vertical="center" wrapText="1"/>
    </xf>
    <xf numFmtId="0" fontId="61" fillId="0" borderId="0" xfId="163" applyNumberFormat="1" applyFont="1" applyFill="1" applyAlignment="1">
      <alignment horizontal="center" vertical="center"/>
    </xf>
    <xf numFmtId="0" fontId="61" fillId="0" borderId="0" xfId="203" applyNumberFormat="1" applyFont="1" applyFill="1" applyAlignment="1">
      <alignment horizontal="center" vertical="center" wrapText="1"/>
    </xf>
    <xf numFmtId="0" fontId="61" fillId="0" borderId="0" xfId="159" applyNumberFormat="1" applyFont="1" applyFill="1" applyAlignment="1">
      <alignment horizontal="center" vertical="center"/>
    </xf>
    <xf numFmtId="0" fontId="61" fillId="0" borderId="0" xfId="12" applyNumberFormat="1" applyFont="1" applyFill="1" applyAlignment="1">
      <alignment horizontal="center" vertical="center"/>
    </xf>
    <xf numFmtId="0" fontId="61" fillId="0" borderId="0" xfId="163" applyNumberFormat="1" applyFont="1" applyFill="1" applyBorder="1"/>
    <xf numFmtId="0" fontId="61" fillId="0" borderId="0" xfId="163" applyNumberFormat="1" applyFont="1" applyFill="1" applyBorder="1" applyAlignment="1">
      <alignment horizontal="center" vertical="center"/>
    </xf>
    <xf numFmtId="0" fontId="61" fillId="0" borderId="0" xfId="203" applyNumberFormat="1" applyFont="1" applyFill="1" applyBorder="1" applyAlignment="1">
      <alignment horizontal="center" vertical="center" wrapText="1"/>
    </xf>
    <xf numFmtId="0" fontId="61" fillId="0" borderId="0" xfId="159" applyNumberFormat="1" applyFont="1" applyFill="1" applyBorder="1" applyAlignment="1">
      <alignment horizontal="center" vertical="center"/>
    </xf>
    <xf numFmtId="0" fontId="61" fillId="0" borderId="0" xfId="12" applyNumberFormat="1" applyFont="1" applyFill="1" applyBorder="1" applyAlignment="1">
      <alignment horizontal="center" vertical="center"/>
    </xf>
    <xf numFmtId="0" fontId="80" fillId="0" borderId="0" xfId="0" applyNumberFormat="1" applyFont="1" applyFill="1" applyBorder="1" applyAlignment="1"/>
    <xf numFmtId="0" fontId="80" fillId="0" borderId="0" xfId="163" applyNumberFormat="1" applyFont="1" applyFill="1"/>
    <xf numFmtId="0" fontId="80" fillId="0" borderId="0" xfId="203" applyNumberFormat="1" applyFont="1" applyFill="1" applyAlignment="1">
      <alignment horizontal="center" vertical="center" wrapText="1"/>
    </xf>
    <xf numFmtId="0" fontId="80" fillId="0" borderId="0" xfId="159" applyNumberFormat="1" applyFont="1" applyFill="1" applyAlignment="1">
      <alignment horizontal="center" vertical="center"/>
    </xf>
    <xf numFmtId="0" fontId="80" fillId="0" borderId="0" xfId="12" applyNumberFormat="1" applyFont="1" applyFill="1" applyAlignment="1">
      <alignment horizontal="center" vertical="center"/>
    </xf>
    <xf numFmtId="0" fontId="80" fillId="0" borderId="0" xfId="163" applyNumberFormat="1" applyFont="1" applyFill="1" applyBorder="1"/>
    <xf numFmtId="0" fontId="80" fillId="0" borderId="0" xfId="203" applyNumberFormat="1" applyFont="1" applyFill="1" applyBorder="1" applyAlignment="1">
      <alignment horizontal="center" vertical="center" wrapText="1"/>
    </xf>
    <xf numFmtId="0" fontId="80" fillId="0" borderId="0" xfId="159" applyNumberFormat="1" applyFont="1" applyFill="1" applyBorder="1" applyAlignment="1">
      <alignment horizontal="center" vertical="center"/>
    </xf>
    <xf numFmtId="0" fontId="80" fillId="0" borderId="0" xfId="12" applyNumberFormat="1" applyFont="1" applyFill="1" applyBorder="1" applyAlignment="1">
      <alignment horizontal="center" vertical="center"/>
    </xf>
    <xf numFmtId="0" fontId="81" fillId="0" borderId="0" xfId="0" applyNumberFormat="1" applyFont="1" applyFill="1" applyBorder="1" applyAlignment="1"/>
    <xf numFmtId="0" fontId="81" fillId="0" borderId="0" xfId="163" applyNumberFormat="1" applyFont="1" applyFill="1"/>
    <xf numFmtId="0" fontId="81" fillId="0" borderId="0" xfId="203" applyNumberFormat="1" applyFont="1" applyFill="1" applyAlignment="1">
      <alignment horizontal="center" vertical="center" wrapText="1"/>
    </xf>
    <xf numFmtId="0" fontId="81" fillId="0" borderId="0" xfId="159" applyNumberFormat="1" applyFont="1" applyFill="1" applyAlignment="1">
      <alignment horizontal="center" vertical="center"/>
    </xf>
    <xf numFmtId="0" fontId="81" fillId="0" borderId="0" xfId="12" applyNumberFormat="1" applyFont="1" applyFill="1" applyAlignment="1">
      <alignment horizontal="center" vertical="center"/>
    </xf>
    <xf numFmtId="0" fontId="81" fillId="0" borderId="0" xfId="163" applyNumberFormat="1" applyFont="1" applyFill="1" applyBorder="1"/>
    <xf numFmtId="0" fontId="81" fillId="0" borderId="0" xfId="203" applyNumberFormat="1" applyFont="1" applyFill="1" applyBorder="1" applyAlignment="1">
      <alignment horizontal="center" vertical="center" wrapText="1"/>
    </xf>
    <xf numFmtId="0" fontId="81" fillId="0" borderId="0" xfId="159" applyNumberFormat="1" applyFont="1" applyFill="1" applyBorder="1" applyAlignment="1">
      <alignment horizontal="center" vertical="center"/>
    </xf>
    <xf numFmtId="0" fontId="81" fillId="0" borderId="0" xfId="12" applyNumberFormat="1" applyFont="1" applyFill="1" applyBorder="1" applyAlignment="1">
      <alignment horizontal="center" vertical="center"/>
    </xf>
    <xf numFmtId="0" fontId="79" fillId="0" borderId="0" xfId="0" applyNumberFormat="1" applyFont="1" applyFill="1" applyBorder="1" applyAlignment="1"/>
    <xf numFmtId="0" fontId="79" fillId="0" borderId="0" xfId="163" applyNumberFormat="1" applyFont="1" applyFill="1"/>
    <xf numFmtId="0" fontId="79" fillId="0" borderId="0" xfId="163" applyNumberFormat="1" applyFont="1" applyFill="1" applyAlignment="1">
      <alignment horizontal="center" vertical="center"/>
    </xf>
    <xf numFmtId="0" fontId="79" fillId="0" borderId="0" xfId="203" applyNumberFormat="1" applyFont="1" applyFill="1" applyAlignment="1">
      <alignment horizontal="center" vertical="center" wrapText="1"/>
    </xf>
    <xf numFmtId="0" fontId="79" fillId="0" borderId="0" xfId="159" applyNumberFormat="1" applyFont="1" applyFill="1" applyAlignment="1">
      <alignment horizontal="center" vertical="center"/>
    </xf>
    <xf numFmtId="0" fontId="79" fillId="0" borderId="0" xfId="12" applyNumberFormat="1" applyFont="1" applyFill="1" applyAlignment="1">
      <alignment horizontal="center" vertical="center"/>
    </xf>
    <xf numFmtId="0" fontId="79" fillId="0" borderId="0" xfId="163" applyNumberFormat="1" applyFont="1" applyFill="1" applyBorder="1"/>
    <xf numFmtId="0" fontId="79" fillId="0" borderId="0" xfId="203" applyNumberFormat="1" applyFont="1" applyFill="1" applyBorder="1" applyAlignment="1">
      <alignment horizontal="center" vertical="center" wrapText="1"/>
    </xf>
    <xf numFmtId="0" fontId="79" fillId="0" borderId="0" xfId="159" applyNumberFormat="1" applyFont="1" applyFill="1" applyBorder="1" applyAlignment="1">
      <alignment horizontal="center" vertical="center"/>
    </xf>
    <xf numFmtId="0" fontId="79" fillId="0" borderId="0" xfId="12" applyNumberFormat="1" applyFont="1" applyFill="1" applyBorder="1" applyAlignment="1">
      <alignment horizontal="center" vertical="center"/>
    </xf>
    <xf numFmtId="14" fontId="61" fillId="0" borderId="0" xfId="163" applyNumberFormat="1" applyFont="1" applyFill="1" applyAlignment="1">
      <alignment horizontal="center" vertical="center"/>
    </xf>
    <xf numFmtId="14" fontId="61" fillId="0" borderId="0" xfId="163" applyNumberFormat="1" applyFont="1" applyFill="1" applyBorder="1" applyAlignment="1">
      <alignment horizontal="center" vertical="center"/>
    </xf>
    <xf numFmtId="14" fontId="80" fillId="0" borderId="0" xfId="163" applyNumberFormat="1" applyFont="1" applyFill="1" applyAlignment="1">
      <alignment horizontal="center" vertical="center"/>
    </xf>
    <xf numFmtId="14" fontId="81" fillId="0" borderId="0" xfId="163" applyNumberFormat="1" applyFont="1" applyFill="1" applyAlignment="1">
      <alignment horizontal="center" vertical="center"/>
    </xf>
    <xf numFmtId="170" fontId="15" fillId="0" borderId="9" xfId="1" applyNumberFormat="1" applyFont="1" applyFill="1" applyBorder="1" applyAlignment="1" applyProtection="1">
      <alignment horizontal="center" vertical="center"/>
    </xf>
    <xf numFmtId="170" fontId="59" fillId="0" borderId="9" xfId="1" applyNumberFormat="1" applyFont="1" applyFill="1" applyBorder="1" applyAlignment="1" applyProtection="1">
      <alignment horizontal="center" vertical="center"/>
    </xf>
    <xf numFmtId="43" fontId="4" fillId="0" borderId="9" xfId="205" applyFont="1" applyFill="1" applyBorder="1" applyAlignment="1" applyProtection="1">
      <alignment vertical="center"/>
    </xf>
    <xf numFmtId="43" fontId="4" fillId="0" borderId="5" xfId="205" applyFont="1" applyFill="1" applyBorder="1" applyAlignment="1" applyProtection="1">
      <alignment vertical="center"/>
    </xf>
    <xf numFmtId="43" fontId="4" fillId="0" borderId="22" xfId="205" applyFont="1" applyFill="1" applyBorder="1" applyAlignment="1" applyProtection="1">
      <alignment vertical="center"/>
    </xf>
    <xf numFmtId="164" fontId="61" fillId="0" borderId="0" xfId="4" applyNumberFormat="1" applyFont="1" applyFill="1" applyAlignment="1">
      <alignment vertical="center"/>
    </xf>
    <xf numFmtId="0" fontId="82" fillId="0" borderId="0" xfId="0" applyNumberFormat="1" applyFont="1" applyFill="1" applyBorder="1" applyAlignment="1"/>
    <xf numFmtId="0" fontId="82" fillId="0" borderId="0" xfId="163" applyNumberFormat="1" applyFont="1" applyFill="1"/>
    <xf numFmtId="14" fontId="82" fillId="0" borderId="0" xfId="163" applyNumberFormat="1" applyFont="1" applyFill="1" applyAlignment="1">
      <alignment horizontal="center" vertical="center"/>
    </xf>
    <xf numFmtId="0" fontId="82" fillId="0" borderId="0" xfId="203" applyNumberFormat="1" applyFont="1" applyFill="1" applyAlignment="1">
      <alignment horizontal="center" vertical="center" wrapText="1"/>
    </xf>
    <xf numFmtId="0" fontId="82" fillId="0" borderId="0" xfId="159" applyNumberFormat="1" applyFont="1" applyFill="1" applyAlignment="1">
      <alignment horizontal="center" vertical="center"/>
    </xf>
    <xf numFmtId="0" fontId="82" fillId="0" borderId="0" xfId="12" applyNumberFormat="1" applyFont="1" applyFill="1" applyAlignment="1">
      <alignment horizontal="center" vertical="center"/>
    </xf>
    <xf numFmtId="4" fontId="82" fillId="0" borderId="0" xfId="4" applyNumberFormat="1" applyFont="1" applyFill="1" applyBorder="1" applyAlignment="1">
      <alignment vertical="center"/>
    </xf>
    <xf numFmtId="164" fontId="82" fillId="0" borderId="0" xfId="5" applyNumberFormat="1" applyFont="1" applyFill="1" applyBorder="1" applyAlignment="1">
      <alignment vertical="center"/>
    </xf>
    <xf numFmtId="164" fontId="82" fillId="0" borderId="0" xfId="6" applyNumberFormat="1" applyFont="1" applyFill="1" applyBorder="1" applyAlignment="1">
      <alignment vertical="center"/>
    </xf>
    <xf numFmtId="164" fontId="82" fillId="0" borderId="0" xfId="4" applyNumberFormat="1" applyFont="1" applyFill="1" applyBorder="1" applyAlignment="1">
      <alignment vertical="center"/>
    </xf>
    <xf numFmtId="41" fontId="82" fillId="0" borderId="0" xfId="178" applyNumberFormat="1" applyFont="1" applyFill="1" applyAlignment="1">
      <alignment horizontal="center" vertical="center"/>
    </xf>
    <xf numFmtId="0" fontId="82" fillId="0" borderId="0" xfId="163" applyNumberFormat="1" applyFont="1" applyFill="1" applyBorder="1"/>
    <xf numFmtId="0" fontId="82" fillId="0" borderId="0" xfId="203" applyNumberFormat="1" applyFont="1" applyFill="1" applyBorder="1" applyAlignment="1">
      <alignment horizontal="center" vertical="center" wrapText="1"/>
    </xf>
    <xf numFmtId="0" fontId="82" fillId="0" borderId="0" xfId="159" applyNumberFormat="1" applyFont="1" applyFill="1" applyBorder="1" applyAlignment="1">
      <alignment horizontal="center" vertical="center"/>
    </xf>
    <xf numFmtId="0" fontId="82" fillId="0" borderId="0" xfId="12" applyNumberFormat="1" applyFont="1" applyFill="1" applyBorder="1" applyAlignment="1">
      <alignment horizontal="center" vertical="center"/>
    </xf>
    <xf numFmtId="41" fontId="82" fillId="0" borderId="0" xfId="178" applyNumberFormat="1" applyFont="1" applyFill="1" applyBorder="1" applyAlignment="1">
      <alignment horizontal="center" vertical="center"/>
    </xf>
    <xf numFmtId="0" fontId="4" fillId="0" borderId="0" xfId="1" applyFill="1" applyBorder="1" applyAlignment="1" applyProtection="1">
      <alignment horizontal="center" wrapText="1"/>
    </xf>
    <xf numFmtId="4" fontId="13" fillId="0" borderId="5" xfId="1" applyNumberFormat="1" applyFont="1" applyFill="1" applyBorder="1" applyAlignment="1" applyProtection="1">
      <alignment horizontal="center"/>
    </xf>
    <xf numFmtId="4" fontId="13" fillId="0" borderId="7" xfId="1" applyNumberFormat="1" applyFont="1" applyFill="1" applyBorder="1" applyAlignment="1" applyProtection="1">
      <alignment horizontal="center"/>
    </xf>
    <xf numFmtId="4" fontId="13" fillId="0" borderId="9" xfId="1" applyNumberFormat="1" applyFont="1" applyFill="1" applyBorder="1" applyAlignment="1" applyProtection="1">
      <alignment horizontal="center"/>
    </xf>
    <xf numFmtId="4" fontId="13" fillId="0" borderId="32" xfId="1" applyNumberFormat="1" applyFont="1" applyFill="1" applyBorder="1" applyAlignment="1" applyProtection="1">
      <alignment horizontal="center"/>
    </xf>
    <xf numFmtId="4" fontId="13" fillId="0" borderId="22" xfId="1" applyNumberFormat="1" applyFont="1" applyFill="1" applyBorder="1" applyAlignment="1" applyProtection="1">
      <alignment horizontal="center"/>
    </xf>
    <xf numFmtId="4" fontId="13" fillId="0" borderId="38" xfId="1" applyNumberFormat="1" applyFont="1" applyFill="1" applyBorder="1" applyAlignment="1" applyProtection="1">
      <alignment horizontal="center"/>
    </xf>
    <xf numFmtId="0" fontId="4" fillId="0" borderId="34" xfId="1" applyFill="1" applyBorder="1" applyAlignment="1" applyProtection="1">
      <alignment horizontal="center" vertical="center" wrapText="1"/>
    </xf>
    <xf numFmtId="0" fontId="68" fillId="23" borderId="0" xfId="1" applyFont="1" applyFill="1" applyBorder="1" applyAlignment="1" applyProtection="1">
      <alignment horizontal="center" vertical="center" wrapText="1"/>
    </xf>
    <xf numFmtId="0" fontId="4" fillId="0" borderId="0" xfId="1" applyFill="1" applyBorder="1" applyAlignment="1" applyProtection="1">
      <alignment horizontal="center" wrapText="1"/>
    </xf>
    <xf numFmtId="0" fontId="6" fillId="0" borderId="34" xfId="1" applyFont="1" applyFill="1" applyBorder="1" applyAlignment="1" applyProtection="1">
      <alignment horizontal="center" vertical="center" wrapText="1"/>
    </xf>
    <xf numFmtId="0" fontId="6" fillId="23" borderId="34" xfId="1" applyFont="1" applyFill="1" applyBorder="1" applyAlignment="1" applyProtection="1">
      <alignment horizontal="center" vertical="center" wrapText="1"/>
    </xf>
    <xf numFmtId="0" fontId="5" fillId="0" borderId="1" xfId="1" applyFont="1" applyFill="1" applyBorder="1" applyAlignment="1" applyProtection="1">
      <alignment horizontal="center" vertical="center" wrapText="1"/>
    </xf>
    <xf numFmtId="0" fontId="5" fillId="0" borderId="2" xfId="1" applyFont="1" applyFill="1" applyBorder="1" applyAlignment="1" applyProtection="1">
      <alignment horizontal="center" vertical="center" wrapText="1"/>
    </xf>
    <xf numFmtId="0" fontId="5" fillId="0" borderId="3" xfId="1" applyFont="1" applyFill="1" applyBorder="1" applyAlignment="1" applyProtection="1">
      <alignment horizontal="center" vertical="center" wrapText="1"/>
    </xf>
    <xf numFmtId="0" fontId="6" fillId="0" borderId="6" xfId="1" applyFont="1" applyFill="1" applyBorder="1" applyAlignment="1" applyProtection="1">
      <alignment horizontal="center" vertical="center" wrapText="1"/>
    </xf>
    <xf numFmtId="0" fontId="6" fillId="0" borderId="10" xfId="1" applyFont="1" applyFill="1" applyBorder="1" applyAlignment="1" applyProtection="1">
      <alignment horizontal="center" vertical="center" wrapText="1"/>
    </xf>
    <xf numFmtId="0" fontId="76" fillId="31" borderId="18" xfId="1" applyFont="1" applyFill="1" applyBorder="1" applyAlignment="1" applyProtection="1">
      <alignment horizontal="center" vertical="center"/>
    </xf>
    <xf numFmtId="0" fontId="76" fillId="31" borderId="19" xfId="1" applyFont="1" applyFill="1" applyBorder="1" applyAlignment="1" applyProtection="1">
      <alignment horizontal="center" vertical="center"/>
    </xf>
    <xf numFmtId="0" fontId="16" fillId="5" borderId="19" xfId="1" applyFont="1" applyFill="1" applyBorder="1" applyAlignment="1" applyProtection="1">
      <alignment horizontal="center" vertical="center"/>
    </xf>
    <xf numFmtId="0" fontId="76" fillId="31" borderId="30" xfId="1" applyFont="1" applyFill="1" applyBorder="1" applyAlignment="1" applyProtection="1">
      <alignment horizontal="center" vertical="center"/>
    </xf>
    <xf numFmtId="0" fontId="76" fillId="31" borderId="20" xfId="1" applyFont="1" applyFill="1" applyBorder="1" applyAlignment="1" applyProtection="1">
      <alignment horizontal="center" vertical="center"/>
    </xf>
    <xf numFmtId="0" fontId="76" fillId="31" borderId="21" xfId="1" applyFont="1" applyFill="1" applyBorder="1" applyAlignment="1" applyProtection="1">
      <alignment horizontal="center" vertical="center"/>
    </xf>
    <xf numFmtId="0" fontId="16" fillId="5" borderId="21" xfId="1" applyFont="1" applyFill="1" applyBorder="1" applyAlignment="1" applyProtection="1">
      <alignment horizontal="center" vertical="center"/>
    </xf>
    <xf numFmtId="0" fontId="76" fillId="31" borderId="29" xfId="1" applyFont="1" applyFill="1" applyBorder="1" applyAlignment="1" applyProtection="1">
      <alignment horizontal="center" vertical="center"/>
    </xf>
    <xf numFmtId="15" fontId="16" fillId="0" borderId="18" xfId="1" applyNumberFormat="1" applyFont="1" applyFill="1" applyBorder="1" applyAlignment="1" applyProtection="1">
      <alignment horizontal="center" vertical="center"/>
    </xf>
    <xf numFmtId="15" fontId="16" fillId="0" borderId="19" xfId="1" applyNumberFormat="1" applyFont="1" applyFill="1" applyBorder="1" applyAlignment="1" applyProtection="1">
      <alignment horizontal="center" vertical="center"/>
    </xf>
    <xf numFmtId="15" fontId="16" fillId="0" borderId="30" xfId="1" applyNumberFormat="1" applyFont="1" applyFill="1" applyBorder="1" applyAlignment="1" applyProtection="1">
      <alignment horizontal="center" vertical="center"/>
    </xf>
    <xf numFmtId="15" fontId="16" fillId="0" borderId="20" xfId="1" applyNumberFormat="1" applyFont="1" applyFill="1" applyBorder="1" applyAlignment="1" applyProtection="1">
      <alignment horizontal="center" vertical="center"/>
    </xf>
    <xf numFmtId="15" fontId="16" fillId="0" borderId="21" xfId="1" applyNumberFormat="1" applyFont="1" applyFill="1" applyBorder="1" applyAlignment="1" applyProtection="1">
      <alignment horizontal="center" vertical="center"/>
    </xf>
    <xf numFmtId="15" fontId="16" fillId="0" borderId="29" xfId="1" applyNumberFormat="1" applyFont="1" applyFill="1" applyBorder="1" applyAlignment="1" applyProtection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</xf>
    <xf numFmtId="0" fontId="6" fillId="0" borderId="8" xfId="1" applyFont="1" applyFill="1" applyBorder="1" applyAlignment="1" applyProtection="1">
      <alignment horizontal="center" vertical="center" wrapText="1"/>
    </xf>
    <xf numFmtId="0" fontId="6" fillId="0" borderId="13" xfId="1" applyFont="1" applyFill="1" applyBorder="1" applyAlignment="1" applyProtection="1">
      <alignment horizontal="center" vertical="center" wrapText="1"/>
    </xf>
    <xf numFmtId="0" fontId="6" fillId="0" borderId="5" xfId="1" applyFont="1" applyFill="1" applyBorder="1" applyAlignment="1" applyProtection="1">
      <alignment horizontal="center" vertical="center" wrapText="1"/>
    </xf>
    <xf numFmtId="0" fontId="6" fillId="0" borderId="9" xfId="1" applyFont="1" applyFill="1" applyBorder="1" applyAlignment="1" applyProtection="1">
      <alignment horizontal="center" vertical="center" wrapText="1"/>
    </xf>
    <xf numFmtId="0" fontId="4" fillId="0" borderId="1" xfId="1" applyFont="1" applyFill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3" xfId="1" applyFont="1" applyFill="1" applyBorder="1" applyAlignment="1" applyProtection="1">
      <alignment horizontal="center" vertical="center" wrapText="1"/>
    </xf>
    <xf numFmtId="0" fontId="4" fillId="0" borderId="1" xfId="1" applyFont="1" applyFill="1" applyBorder="1" applyAlignment="1" applyProtection="1">
      <alignment horizontal="center" wrapText="1"/>
    </xf>
    <xf numFmtId="0" fontId="4" fillId="0" borderId="2" xfId="1" applyFont="1" applyFill="1" applyBorder="1" applyAlignment="1" applyProtection="1">
      <alignment horizontal="center" wrapText="1"/>
    </xf>
    <xf numFmtId="0" fontId="4" fillId="0" borderId="3" xfId="1" applyFont="1" applyFill="1" applyBorder="1" applyAlignment="1" applyProtection="1">
      <alignment horizontal="center" wrapText="1"/>
    </xf>
    <xf numFmtId="0" fontId="4" fillId="0" borderId="5" xfId="1" applyFont="1" applyFill="1" applyBorder="1" applyAlignment="1" applyProtection="1">
      <alignment horizontal="center" vertical="center"/>
    </xf>
    <xf numFmtId="0" fontId="4" fillId="0" borderId="14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center" vertical="center" wrapText="1"/>
    </xf>
    <xf numFmtId="0" fontId="4" fillId="0" borderId="8" xfId="1" applyFont="1" applyFill="1" applyBorder="1" applyAlignment="1" applyProtection="1">
      <alignment horizontal="center" vertical="center" wrapText="1"/>
    </xf>
    <xf numFmtId="0" fontId="4" fillId="0" borderId="36" xfId="1" applyFont="1" applyFill="1" applyBorder="1" applyAlignment="1" applyProtection="1">
      <alignment horizontal="center" vertical="center" wrapText="1"/>
    </xf>
    <xf numFmtId="0" fontId="4" fillId="0" borderId="37" xfId="1" applyFont="1" applyFill="1" applyBorder="1" applyAlignment="1" applyProtection="1">
      <alignment horizontal="center" vertical="center" wrapText="1"/>
    </xf>
    <xf numFmtId="0" fontId="6" fillId="0" borderId="14" xfId="1" applyFont="1" applyFill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right"/>
    </xf>
    <xf numFmtId="0" fontId="4" fillId="0" borderId="3" xfId="1" applyFont="1" applyFill="1" applyBorder="1" applyAlignment="1" applyProtection="1">
      <alignment horizontal="right"/>
    </xf>
    <xf numFmtId="0" fontId="4" fillId="0" borderId="7" xfId="1" applyFont="1" applyFill="1" applyBorder="1" applyAlignment="1" applyProtection="1">
      <alignment horizontal="left" vertical="center" wrapText="1"/>
    </xf>
    <xf numFmtId="0" fontId="4" fillId="0" borderId="31" xfId="1" applyFont="1" applyFill="1" applyBorder="1" applyAlignment="1" applyProtection="1">
      <alignment horizontal="left" vertical="center" wrapText="1"/>
    </xf>
    <xf numFmtId="0" fontId="4" fillId="0" borderId="8" xfId="1" applyFont="1" applyFill="1" applyBorder="1" applyAlignment="1" applyProtection="1">
      <alignment horizontal="left" vertical="center" wrapText="1"/>
    </xf>
    <xf numFmtId="0" fontId="4" fillId="0" borderId="32" xfId="1" applyFont="1" applyFill="1" applyBorder="1" applyAlignment="1" applyProtection="1">
      <alignment horizontal="left" vertical="center" wrapText="1"/>
    </xf>
    <xf numFmtId="0" fontId="4" fillId="0" borderId="33" xfId="1" applyFont="1" applyFill="1" applyBorder="1" applyAlignment="1" applyProtection="1">
      <alignment horizontal="left" vertical="center" wrapText="1"/>
    </xf>
    <xf numFmtId="0" fontId="4" fillId="0" borderId="15" xfId="1" applyFont="1" applyFill="1" applyBorder="1" applyAlignment="1" applyProtection="1">
      <alignment horizontal="left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4" fillId="6" borderId="2" xfId="1" applyFont="1" applyFill="1" applyBorder="1" applyAlignment="1" applyProtection="1">
      <alignment horizontal="center" vertical="center"/>
    </xf>
    <xf numFmtId="0" fontId="4" fillId="0" borderId="18" xfId="1" applyFont="1" applyFill="1" applyBorder="1" applyAlignment="1" applyProtection="1">
      <alignment horizontal="left" vertical="center" wrapText="1"/>
    </xf>
    <xf numFmtId="0" fontId="4" fillId="0" borderId="19" xfId="1" applyFont="1" applyFill="1" applyBorder="1" applyAlignment="1" applyProtection="1">
      <alignment horizontal="left" vertical="center" wrapText="1"/>
    </xf>
    <xf numFmtId="0" fontId="4" fillId="0" borderId="30" xfId="1" applyFont="1" applyFill="1" applyBorder="1" applyAlignment="1" applyProtection="1">
      <alignment horizontal="left" vertical="center" wrapText="1"/>
    </xf>
    <xf numFmtId="0" fontId="4" fillId="0" borderId="42" xfId="1" applyFont="1" applyFill="1" applyBorder="1" applyAlignment="1" applyProtection="1">
      <alignment horizontal="left" vertical="center" wrapText="1"/>
    </xf>
    <xf numFmtId="0" fontId="4" fillId="0" borderId="43" xfId="1" applyFont="1" applyFill="1" applyBorder="1" applyAlignment="1" applyProtection="1">
      <alignment horizontal="left" vertical="center" wrapText="1"/>
    </xf>
    <xf numFmtId="0" fontId="4" fillId="0" borderId="44" xfId="1" applyFont="1" applyFill="1" applyBorder="1" applyAlignment="1" applyProtection="1">
      <alignment horizontal="left" vertical="center" wrapText="1"/>
    </xf>
    <xf numFmtId="0" fontId="4" fillId="0" borderId="0" xfId="1" applyFont="1" applyFill="1" applyBorder="1" applyAlignment="1" applyProtection="1">
      <alignment horizontal="center"/>
    </xf>
    <xf numFmtId="0" fontId="77" fillId="0" borderId="0" xfId="625" applyFont="1" applyAlignment="1">
      <alignment horizontal="center"/>
    </xf>
    <xf numFmtId="0" fontId="78" fillId="0" borderId="0" xfId="625" applyFont="1" applyAlignment="1">
      <alignment horizontal="center" vertical="center"/>
    </xf>
  </cellXfs>
  <cellStyles count="626">
    <cellStyle name="," xfId="13"/>
    <cellStyle name=", 10" xfId="208"/>
    <cellStyle name=", 11" xfId="209"/>
    <cellStyle name=", 12" xfId="210"/>
    <cellStyle name=", 13" xfId="211"/>
    <cellStyle name=", 2" xfId="212"/>
    <cellStyle name=", 3" xfId="213"/>
    <cellStyle name=", 4" xfId="214"/>
    <cellStyle name=", 5" xfId="215"/>
    <cellStyle name=", 6" xfId="216"/>
    <cellStyle name=", 7" xfId="217"/>
    <cellStyle name=", 8" xfId="218"/>
    <cellStyle name=", 9" xfId="219"/>
    <cellStyle name=",_ BYR " xfId="220"/>
    <cellStyle name=",_05 AGUSTUS  2011" xfId="14"/>
    <cellStyle name=",_1" xfId="221"/>
    <cellStyle name=",_ABSEN RMP JANUARI 2011 - 2012" xfId="222"/>
    <cellStyle name=",_ARANG   JULI 2012" xfId="223"/>
    <cellStyle name=",_ARANG Agust 2011" xfId="224"/>
    <cellStyle name=",_ARANG AGUSTUS 2012" xfId="225"/>
    <cellStyle name=",_ARANG APRIL  2012" xfId="226"/>
    <cellStyle name=",_ARANG April 2011" xfId="227"/>
    <cellStyle name=",_ARANG DES  2011" xfId="228"/>
    <cellStyle name=",_ARANG Feb 2012" xfId="229"/>
    <cellStyle name=",_ARANG January 2012" xfId="230"/>
    <cellStyle name=",_ARANG Juli 2011" xfId="231"/>
    <cellStyle name=",_ARANG Juni 2011" xfId="232"/>
    <cellStyle name=",_ARANG JUNI 2012" xfId="233"/>
    <cellStyle name=",_ARANG Maret  2012" xfId="234"/>
    <cellStyle name=",_ARANG MEI 2011" xfId="235"/>
    <cellStyle name=",_ARANG MEI 2012" xfId="236"/>
    <cellStyle name=",_ARANG NOV  2011" xfId="237"/>
    <cellStyle name=",_ARANG Okt 2011" xfId="238"/>
    <cellStyle name=",_ARANG Sept 2011" xfId="239"/>
    <cellStyle name=",_ASI (03 Agust 2012)" xfId="240"/>
    <cellStyle name=",_ASI (28 Feb 2013)" xfId="241"/>
    <cellStyle name=",_BAHAN BAKU (09 JULI 2012)" xfId="242"/>
    <cellStyle name=",_Copy of TIMBANGAN2" xfId="243"/>
    <cellStyle name=",_ISK (13 JUNI 2012)" xfId="244"/>
    <cellStyle name=",_ISK (14 JULI 2012)" xfId="15"/>
    <cellStyle name=",_ISK (17 JULI 2012)" xfId="245"/>
    <cellStyle name=",_KB   JULI 2012" xfId="246"/>
    <cellStyle name=",_KB Agust 2011" xfId="247"/>
    <cellStyle name=",_KB AGUSTUS  2012" xfId="248"/>
    <cellStyle name=",_KB April  2011" xfId="249"/>
    <cellStyle name=",_KB APRIL 2012" xfId="250"/>
    <cellStyle name=",_KB APRIL 2013" xfId="251"/>
    <cellStyle name=",_KB DES  2011" xfId="252"/>
    <cellStyle name=",_KB Feb 2012" xfId="253"/>
    <cellStyle name=",_KB FEBRUARI 2013" xfId="254"/>
    <cellStyle name=",_KB JANUARI 2013" xfId="255"/>
    <cellStyle name=",_KB January 2012" xfId="256"/>
    <cellStyle name=",_KB Juli 2011" xfId="257"/>
    <cellStyle name=",_KB Juni 2011 OK ily Y" xfId="258"/>
    <cellStyle name=",_KB JUNI 2012" xfId="259"/>
    <cellStyle name=",_KB Maret 2012" xfId="260"/>
    <cellStyle name=",_KB MARET 2013" xfId="261"/>
    <cellStyle name=",_KB Mei   2011" xfId="262"/>
    <cellStyle name=",_KB MEI 2012" xfId="263"/>
    <cellStyle name=",_KB NOV 2011" xfId="264"/>
    <cellStyle name=",_KB Okt 2011" xfId="265"/>
    <cellStyle name=",_KB Sept 2011" xfId="266"/>
    <cellStyle name=",_KB SEPTEMBER  2012" xfId="267"/>
    <cellStyle name=",_KOPRA  Agust 2011" xfId="268"/>
    <cellStyle name=",_KOPRA  AGUSTUS  2012" xfId="269"/>
    <cellStyle name=",_KOPRA  April 2011" xfId="270"/>
    <cellStyle name=",_KOPRA  APRIL 2012" xfId="271"/>
    <cellStyle name=",_KOPRA  JULI  2012" xfId="16"/>
    <cellStyle name=",_KOPRA  JULI  2012_1" xfId="17"/>
    <cellStyle name=",_KOPRA  JULI  2012_1 2" xfId="272"/>
    <cellStyle name=",_KOPRA  JULI  2012_1 3" xfId="273"/>
    <cellStyle name=",_KOPRA  JULI  2012_1_KOPRA  OKTOBER  2012" xfId="274"/>
    <cellStyle name=",_KOPRA  JULI  2012_1_KOPRA FEBRUARI  2013" xfId="275"/>
    <cellStyle name=",_KOPRA  Juli 2011" xfId="276"/>
    <cellStyle name=",_KOPRA  JUNI  2012" xfId="18"/>
    <cellStyle name=",_KOPRA  JUNI  2012_1" xfId="19"/>
    <cellStyle name=",_KOPRA  JUNI  2012_1 2" xfId="277"/>
    <cellStyle name=",_KOPRA  JUNI  2012_1 3" xfId="278"/>
    <cellStyle name=",_KOPRA  JUNI  2012_1 4" xfId="279"/>
    <cellStyle name=",_KOPRA  JUNI  2012_1 5" xfId="280"/>
    <cellStyle name=",_KOPRA  JUNI  2012_1_ BYR " xfId="281"/>
    <cellStyle name=",_KOPRA  JUNI  2012_1_1" xfId="282"/>
    <cellStyle name=",_KOPRA  JUNI  2012_1_14 JULI  KB PETAK" xfId="20"/>
    <cellStyle name=",_KOPRA  JUNI  2012_1_Copy of TIMBANGAN2" xfId="283"/>
    <cellStyle name=",_KOPRA  JUNI  2012_1_KOPRA  JULI  2012" xfId="21"/>
    <cellStyle name=",_KOPRA  JUNI  2012_1_KOPRA  JULI  2012_1" xfId="22"/>
    <cellStyle name=",_KOPRA  JUNI  2012_1_KOPRA  JULI  2012_1 2" xfId="284"/>
    <cellStyle name=",_KOPRA  JUNI  2012_1_KOPRA  JULI  2012_1 3" xfId="285"/>
    <cellStyle name=",_KOPRA  JUNI  2012_1_KOPRA  JULI  2012_1_KOPRA  OKTOBER  2012" xfId="286"/>
    <cellStyle name=",_KOPRA  JUNI  2012_1_KOPRA  JULI  2012_1_KOPRA FEBRUARI  2013" xfId="287"/>
    <cellStyle name=",_KOPRA  JUNI  2012_1_KOPRA  JUNI  2012" xfId="288"/>
    <cellStyle name=",_KOPRA  JUNI  2012_1_KOPRA  OKTOBER  2012" xfId="289"/>
    <cellStyle name=",_KOPRA  JUNI  2012_1_KOPRA  OKTOBER  2012_KOPRA FEBRUARI  2013" xfId="290"/>
    <cellStyle name=",_KOPRA  JUNI  2012_1_KOPRA FEBRUARI  2013" xfId="291"/>
    <cellStyle name=",_KOPRA  JUNI  2012_1_PT ISK TGL 28  JUNI 2012" xfId="23"/>
    <cellStyle name=",_KOPRA  JUNI  2012_1_TIMBANGAN2" xfId="292"/>
    <cellStyle name=",_KOPRA  JUNI  2012_ARANG   JULI 2012" xfId="293"/>
    <cellStyle name=",_KOPRA  JUNI  2012_ARANG AGUSTUS 2012" xfId="294"/>
    <cellStyle name=",_KOPRA  JUNI  2012_BAHAN BAKU (09 JULI 2012)" xfId="295"/>
    <cellStyle name=",_KOPRA  JUNI  2012_KOPRA  AGUSTUS  2012" xfId="296"/>
    <cellStyle name=",_KOPRA  JUNI  2012_KOPRA  JUNI  2012" xfId="24"/>
    <cellStyle name=",_KOPRA  JUNI  2012_KOPRA  OKTOBER  2012" xfId="297"/>
    <cellStyle name=",_KOPRA  JUNI  2012_KOPRA  SEPTEMBER  2012." xfId="298"/>
    <cellStyle name=",_KOPRA  JUNI  2012_KOPRA 31 JULI  2012(OK)" xfId="299"/>
    <cellStyle name=",_KOPRA  JUNI  2012_KOPRA APRIL  2013" xfId="300"/>
    <cellStyle name=",_KOPRA  JUNI  2012_KOPRA FEBRUARI  2013" xfId="301"/>
    <cellStyle name=",_KOPRA  JUNI  2012_KOPRA JANUARI  2013" xfId="302"/>
    <cellStyle name=",_KOPRA  JUNI  2012_KOPRA MARET  2013" xfId="303"/>
    <cellStyle name=",_KOPRA  Juni 2011 OK ily" xfId="304"/>
    <cellStyle name=",_KOPRA  Maret 2012" xfId="305"/>
    <cellStyle name=",_KOPRA  MEI  2012" xfId="306"/>
    <cellStyle name=",_KOPRA  Mei 2011" xfId="307"/>
    <cellStyle name=",_KOPRA  NOV  2011" xfId="308"/>
    <cellStyle name=",_KOPRA  Okt  2011" xfId="309"/>
    <cellStyle name=",_KOPRA  OKTOBER  2012" xfId="310"/>
    <cellStyle name=",_KOPRA  OKTOBER  2012_KOPRA APRIL  2013" xfId="311"/>
    <cellStyle name=",_KOPRA  OKTOBER  2012_KOPRA FEBRUARI  2013" xfId="312"/>
    <cellStyle name=",_KOPRA  OKTOBER  2012_KOPRA JANUARI  2013" xfId="313"/>
    <cellStyle name=",_KOPRA  OKTOBER  2012_KOPRA MARET  2013" xfId="314"/>
    <cellStyle name=",_KOPRA  Sept 2011" xfId="315"/>
    <cellStyle name=",_KOPRA  SEPTEMBER  2012." xfId="316"/>
    <cellStyle name=",_KOPRA 31 JULI  2012(OK)" xfId="317"/>
    <cellStyle name=",_KOPRA APRIL  2013" xfId="318"/>
    <cellStyle name=",_KOPRA DES  2011" xfId="319"/>
    <cellStyle name=",_KOPRA Feb  2012" xfId="320"/>
    <cellStyle name=",_KOPRA FEBRUARI  2013" xfId="321"/>
    <cellStyle name=",_KOPRA FEBRUARI  2013_KOPRA APRIL  2013" xfId="322"/>
    <cellStyle name=",_KOPRA JANUARI  2013" xfId="323"/>
    <cellStyle name=",_KOPRA January2012" xfId="324"/>
    <cellStyle name=",_KOPRA MARET  2013" xfId="325"/>
    <cellStyle name=",_PT ISK TGL 28  JUNI 2012" xfId="25"/>
    <cellStyle name=",_PT.ISK TGL 27  JUNI 2012" xfId="26"/>
    <cellStyle name=",_PT.ISK TGL 28  JUNI 2012" xfId="27"/>
    <cellStyle name=",_TIMBANGAN2" xfId="326"/>
    <cellStyle name=",_Upah Bongkar  TBS ~ MARET 2011" xfId="28"/>
    <cellStyle name=",_Upah Bongkar  TBS ~ MARET 2011 2" xfId="327"/>
    <cellStyle name=",_Upah Bongkar  TBS ~ MARET 2011 3" xfId="328"/>
    <cellStyle name=",_Upah Bongkar  TBS ~ MARET 2011 4" xfId="329"/>
    <cellStyle name=",_Upah Bongkar  TBS ~ MARET 2011 5" xfId="330"/>
    <cellStyle name=",_Upah Bongkar  TBS ~ MARET 2011_ BYR " xfId="331"/>
    <cellStyle name=",_Upah Bongkar  TBS ~ MARET 2011_1" xfId="332"/>
    <cellStyle name=",_Upah Bongkar  TBS ~ MARET 2011_Copy of TIMBANGAN2" xfId="333"/>
    <cellStyle name=",_Upah Bongkar  TBS ~ MARET 2011_KOPRA  JULI  2012" xfId="29"/>
    <cellStyle name=",_Upah Bongkar  TBS ~ MARET 2011_KOPRA  JULI  2012_1" xfId="30"/>
    <cellStyle name=",_Upah Bongkar  TBS ~ MARET 2011_KOPRA  JULI  2012_1 2" xfId="334"/>
    <cellStyle name=",_Upah Bongkar  TBS ~ MARET 2011_KOPRA  JULI  2012_1 3" xfId="335"/>
    <cellStyle name=",_Upah Bongkar  TBS ~ MARET 2011_KOPRA  JULI  2012_1_KOPRA  OKTOBER  2012" xfId="336"/>
    <cellStyle name=",_Upah Bongkar  TBS ~ MARET 2011_KOPRA  JULI  2012_1_KOPRA FEBRUARI  2013" xfId="337"/>
    <cellStyle name=",_Upah Bongkar  TBS ~ MARET 2011_KOPRA  JUNI  2012" xfId="31"/>
    <cellStyle name=",_Upah Bongkar  TBS ~ MARET 2011_KOPRA  JUNI  2012_1" xfId="32"/>
    <cellStyle name=",_Upah Bongkar  TBS ~ MARET 2011_KOPRA  JUNI  2012_1 2" xfId="338"/>
    <cellStyle name=",_Upah Bongkar  TBS ~ MARET 2011_KOPRA  JUNI  2012_1 3" xfId="339"/>
    <cellStyle name=",_Upah Bongkar  TBS ~ MARET 2011_KOPRA  JUNI  2012_1 4" xfId="340"/>
    <cellStyle name=",_Upah Bongkar  TBS ~ MARET 2011_KOPRA  JUNI  2012_1 5" xfId="341"/>
    <cellStyle name=",_Upah Bongkar  TBS ~ MARET 2011_KOPRA  JUNI  2012_1_ BYR " xfId="342"/>
    <cellStyle name=",_Upah Bongkar  TBS ~ MARET 2011_KOPRA  JUNI  2012_1_1" xfId="343"/>
    <cellStyle name=",_Upah Bongkar  TBS ~ MARET 2011_KOPRA  JUNI  2012_1_14 JULI  KB PETAK" xfId="33"/>
    <cellStyle name=",_Upah Bongkar  TBS ~ MARET 2011_KOPRA  JUNI  2012_1_Copy of TIMBANGAN2" xfId="344"/>
    <cellStyle name=",_Upah Bongkar  TBS ~ MARET 2011_KOPRA  JUNI  2012_1_KOPRA  JULI  2012" xfId="34"/>
    <cellStyle name=",_Upah Bongkar  TBS ~ MARET 2011_KOPRA  JUNI  2012_1_KOPRA  JULI  2012_1" xfId="35"/>
    <cellStyle name=",_Upah Bongkar  TBS ~ MARET 2011_KOPRA  JUNI  2012_1_KOPRA  JULI  2012_1 2" xfId="345"/>
    <cellStyle name=",_Upah Bongkar  TBS ~ MARET 2011_KOPRA  JUNI  2012_1_KOPRA  JULI  2012_1 3" xfId="346"/>
    <cellStyle name=",_Upah Bongkar  TBS ~ MARET 2011_KOPRA  JUNI  2012_1_KOPRA  JULI  2012_1_KOPRA  OKTOBER  2012" xfId="347"/>
    <cellStyle name=",_Upah Bongkar  TBS ~ MARET 2011_KOPRA  JUNI  2012_1_KOPRA  JULI  2012_1_KOPRA FEBRUARI  2013" xfId="348"/>
    <cellStyle name=",_Upah Bongkar  TBS ~ MARET 2011_KOPRA  JUNI  2012_1_KOPRA  JUNI  2012" xfId="349"/>
    <cellStyle name=",_Upah Bongkar  TBS ~ MARET 2011_KOPRA  JUNI  2012_1_KOPRA  OKTOBER  2012" xfId="350"/>
    <cellStyle name=",_Upah Bongkar  TBS ~ MARET 2011_KOPRA  JUNI  2012_1_KOPRA  OKTOBER  2012_KOPRA FEBRUARI  2013" xfId="351"/>
    <cellStyle name=",_Upah Bongkar  TBS ~ MARET 2011_KOPRA  JUNI  2012_1_KOPRA FEBRUARI  2013" xfId="352"/>
    <cellStyle name=",_Upah Bongkar  TBS ~ MARET 2011_KOPRA  JUNI  2012_1_PT ISK TGL 28  JUNI 2012" xfId="36"/>
    <cellStyle name=",_Upah Bongkar  TBS ~ MARET 2011_KOPRA  JUNI  2012_1_TIMBANGAN2" xfId="353"/>
    <cellStyle name=",_Upah Bongkar  TBS ~ MARET 2011_KOPRA  JUNI  2012_2" xfId="354"/>
    <cellStyle name=",_Upah Bongkar  TBS ~ MARET 2011_KOPRA  JUNI  2012_ARANG   JULI 2012" xfId="355"/>
    <cellStyle name=",_Upah Bongkar  TBS ~ MARET 2011_KOPRA  JUNI  2012_ARANG AGUSTUS 2012" xfId="356"/>
    <cellStyle name=",_Upah Bongkar  TBS ~ MARET 2011_KOPRA  JUNI  2012_BAHAN BAKU (09 JULI 2012)" xfId="357"/>
    <cellStyle name=",_Upah Bongkar  TBS ~ MARET 2011_KOPRA  JUNI  2012_KOPRA  JUNI  2012" xfId="37"/>
    <cellStyle name=",_Upah Bongkar  TBS ~ MARET 2011_KOPRA  OKTOBER  2012" xfId="358"/>
    <cellStyle name=",_Upah Bongkar  TBS ~ MARET 2011_KOPRA  OKTOBER  2012_KOPRA FEBRUARI  2013" xfId="359"/>
    <cellStyle name=",_Upah Bongkar  TBS ~ MARET 2011_KOPRA FEBRUARI  2013" xfId="360"/>
    <cellStyle name=",_Upah Bongkar  TBS ~ MARET 2011_PT ISK TGL 28  JUNI 2012" xfId="38"/>
    <cellStyle name=",_Upah Bongkar  TBS ~ MARET 2011_PT.ISK TGL 27  JUNI 2012" xfId="39"/>
    <cellStyle name=",_Upah Bongkar  TBS ~ MARET 2011_PT.ISK TGL 28  JUNI 2012" xfId="40"/>
    <cellStyle name=",_Upah Bongkar  TBS ~ MARET 2011_TIMBANGAN2" xfId="361"/>
    <cellStyle name=",_Upah Bongkar  TBS ~ MARET 2011_Upah Bongkar ~  Agustus 2012" xfId="362"/>
    <cellStyle name=",_Upah Bongkar  TBS ~ MARET 2011_Usulan Pembayaran TBS ~ MEI 2012" xfId="363"/>
    <cellStyle name=",_Upah Bongkar ~  AGUSTUS 2011" xfId="41"/>
    <cellStyle name=",_Upah Bongkar ~  Agustus 2012" xfId="364"/>
    <cellStyle name=",_Upah Bongkar ~  FEBRUARI 2012" xfId="365"/>
    <cellStyle name=",_Uph Bongkar  ~DES  2010" xfId="42"/>
    <cellStyle name=",_Uph Bongkar  ~DES  2010 10" xfId="366"/>
    <cellStyle name=",_Uph Bongkar  ~DES  2010 11" xfId="367"/>
    <cellStyle name=",_Uph Bongkar  ~DES  2010 12" xfId="368"/>
    <cellStyle name=",_Uph Bongkar  ~DES  2010 13" xfId="369"/>
    <cellStyle name=",_Uph Bongkar  ~DES  2010 2" xfId="370"/>
    <cellStyle name=",_Uph Bongkar  ~DES  2010 3" xfId="371"/>
    <cellStyle name=",_Uph Bongkar  ~DES  2010 4" xfId="372"/>
    <cellStyle name=",_Uph Bongkar  ~DES  2010 5" xfId="373"/>
    <cellStyle name=",_Uph Bongkar  ~DES  2010 6" xfId="374"/>
    <cellStyle name=",_Uph Bongkar  ~DES  2010 7" xfId="375"/>
    <cellStyle name=",_Uph Bongkar  ~DES  2010 8" xfId="376"/>
    <cellStyle name=",_Uph Bongkar  ~DES  2010 9" xfId="377"/>
    <cellStyle name=",_Uph Bongkar  ~DES  2010_ BYR " xfId="378"/>
    <cellStyle name=",_Uph Bongkar  ~DES  2010_1" xfId="379"/>
    <cellStyle name=",_Uph Bongkar  ~DES  2010_ASI (03 Agust 2012)" xfId="380"/>
    <cellStyle name=",_Uph Bongkar  ~DES  2010_ASI (28 Feb 2013)" xfId="381"/>
    <cellStyle name=",_Uph Bongkar  ~DES  2010_ISK (14 JULI 2012)" xfId="43"/>
    <cellStyle name=",_Uph Bongkar  ~DES  2010_KOPRA  JULI  2012" xfId="44"/>
    <cellStyle name=",_Uph Bongkar  ~DES  2010_KOPRA  JUNI  2012" xfId="45"/>
    <cellStyle name=",_Uph Bongkar  ~DES  2010_KOPRA  OKTOBER  2012" xfId="382"/>
    <cellStyle name=",_Uph Bongkar  ~DES  2010_KOPRA FEBRUARI  2013" xfId="383"/>
    <cellStyle name=",_Uph Bongkar  ~DES  2010_Upah Bongkar ~  AGUSTUS 2011" xfId="46"/>
    <cellStyle name=",_Uph Bongkar  ~DES  2010_Upah Bongkar ~  Agustus 2012" xfId="384"/>
    <cellStyle name=",_Uph Bongkar  ~DES  2010_Upah Bongkar ~  FEBRUARI 2012" xfId="385"/>
    <cellStyle name=",_Uph Bongkar  ~DES  2010_Usulan Pembayaran TBS ~ Agustus 2012" xfId="386"/>
    <cellStyle name=",_Usulan Pembayaran TBS ~ Agustus 2012" xfId="387"/>
    <cellStyle name=",_VDR  KB 2011" xfId="388"/>
    <cellStyle name="?" xfId="47"/>
    <cellStyle name="??" xfId="48"/>
    <cellStyle name="?? 1" xfId="49"/>
    <cellStyle name="?? 2" xfId="50"/>
    <cellStyle name="?? 3" xfId="51"/>
    <cellStyle name="?? 4" xfId="52"/>
    <cellStyle name="????" xfId="53"/>
    <cellStyle name="?????" xfId="54"/>
    <cellStyle name="??????" xfId="55"/>
    <cellStyle name="????_ BYR" xfId="56"/>
    <cellStyle name="??_ BYR" xfId="57"/>
    <cellStyle name="??1" xfId="58"/>
    <cellStyle name="??2" xfId="59"/>
    <cellStyle name="??3" xfId="60"/>
    <cellStyle name="??4" xfId="61"/>
    <cellStyle name="??5" xfId="62"/>
    <cellStyle name="??6" xfId="63"/>
    <cellStyle name="?_ BYR" xfId="64"/>
    <cellStyle name="20% - ??1" xfId="65"/>
    <cellStyle name="20% - ??2" xfId="66"/>
    <cellStyle name="20% - ??3" xfId="67"/>
    <cellStyle name="20% - ??4" xfId="68"/>
    <cellStyle name="20% - ??5" xfId="69"/>
    <cellStyle name="20% - ??6" xfId="70"/>
    <cellStyle name="20% - 輔色1" xfId="71"/>
    <cellStyle name="20% - 輔色2" xfId="72"/>
    <cellStyle name="20% - 輔色3" xfId="73"/>
    <cellStyle name="20% - 輔色4" xfId="74"/>
    <cellStyle name="20% - 輔色5" xfId="75"/>
    <cellStyle name="20% - 輔色6" xfId="76"/>
    <cellStyle name="40% - ??1" xfId="77"/>
    <cellStyle name="40% - ??2" xfId="78"/>
    <cellStyle name="40% - ??3" xfId="79"/>
    <cellStyle name="40% - ??4" xfId="80"/>
    <cellStyle name="40% - ??5" xfId="81"/>
    <cellStyle name="40% - ??6" xfId="82"/>
    <cellStyle name="40% - 輔色1" xfId="83"/>
    <cellStyle name="40% - 輔色2" xfId="84"/>
    <cellStyle name="40% - 輔色3" xfId="85"/>
    <cellStyle name="40% - 輔色4" xfId="86"/>
    <cellStyle name="40% - 輔色5" xfId="87"/>
    <cellStyle name="40% - 輔色6" xfId="88"/>
    <cellStyle name="60% - ??1" xfId="89"/>
    <cellStyle name="60% - ??2" xfId="90"/>
    <cellStyle name="60% - ??3" xfId="91"/>
    <cellStyle name="60% - ??4" xfId="92"/>
    <cellStyle name="60% - ??5" xfId="93"/>
    <cellStyle name="60% - ??6" xfId="94"/>
    <cellStyle name="60% - 輔色1" xfId="95"/>
    <cellStyle name="60% - 輔色2" xfId="96"/>
    <cellStyle name="60% - 輔色3" xfId="97"/>
    <cellStyle name="60% - 輔色4" xfId="98"/>
    <cellStyle name="60% - 輔色5" xfId="99"/>
    <cellStyle name="60% - 輔色6" xfId="100"/>
    <cellStyle name="Comma" xfId="205" builtinId="3"/>
    <cellStyle name="Comma [0] 10" xfId="101"/>
    <cellStyle name="Comma [0] 10 10" xfId="102"/>
    <cellStyle name="Comma [0] 10 2" xfId="4"/>
    <cellStyle name="Comma [0] 10 2 2" xfId="103"/>
    <cellStyle name="Comma [0] 10 3" xfId="389"/>
    <cellStyle name="Comma [0] 10 4" xfId="390"/>
    <cellStyle name="Comma [0] 10 5" xfId="391"/>
    <cellStyle name="Comma [0] 10 6" xfId="392"/>
    <cellStyle name="Comma [0] 11" xfId="104"/>
    <cellStyle name="Comma [0] 12" xfId="393"/>
    <cellStyle name="Comma [0] 13" xfId="105"/>
    <cellStyle name="Comma [0] 13 2" xfId="394"/>
    <cellStyle name="Comma [0] 13 3" xfId="395"/>
    <cellStyle name="Comma [0] 14" xfId="396"/>
    <cellStyle name="Comma [0] 14 2" xfId="397"/>
    <cellStyle name="Comma [0] 15" xfId="398"/>
    <cellStyle name="Comma [0] 16" xfId="399"/>
    <cellStyle name="Comma [0] 16 2" xfId="400"/>
    <cellStyle name="Comma [0] 17" xfId="401"/>
    <cellStyle name="Comma [0] 17 2" xfId="402"/>
    <cellStyle name="Comma [0] 18" xfId="403"/>
    <cellStyle name="Comma [0] 19" xfId="404"/>
    <cellStyle name="Comma [0] 2" xfId="106"/>
    <cellStyle name="Comma [0] 2 2" xfId="107"/>
    <cellStyle name="Comma [0] 2 2 2" xfId="405"/>
    <cellStyle name="Comma [0] 2 2 3" xfId="8"/>
    <cellStyle name="Comma [0] 2 2 3 2" xfId="108"/>
    <cellStyle name="Comma [0] 2 3" xfId="109"/>
    <cellStyle name="Comma [0] 2 4" xfId="110"/>
    <cellStyle name="Comma [0] 2 5" xfId="406"/>
    <cellStyle name="Comma [0] 2 6" xfId="407"/>
    <cellStyle name="Comma [0] 2 7" xfId="408"/>
    <cellStyle name="Comma [0] 2 8" xfId="409"/>
    <cellStyle name="Comma [0] 20" xfId="410"/>
    <cellStyle name="Comma [0] 21" xfId="411"/>
    <cellStyle name="Comma [0] 21 2" xfId="5"/>
    <cellStyle name="Comma [0] 21 2 2" xfId="111"/>
    <cellStyle name="Comma [0] 21 3" xfId="412"/>
    <cellStyle name="Comma [0] 21 4" xfId="413"/>
    <cellStyle name="Comma [0] 21 5" xfId="414"/>
    <cellStyle name="Comma [0] 21 6" xfId="415"/>
    <cellStyle name="Comma [0] 22" xfId="416"/>
    <cellStyle name="Comma [0] 22 2" xfId="417"/>
    <cellStyle name="Comma [0] 23" xfId="418"/>
    <cellStyle name="Comma [0] 24" xfId="419"/>
    <cellStyle name="Comma [0] 25" xfId="420"/>
    <cellStyle name="Comma [0] 25 2" xfId="421"/>
    <cellStyle name="Comma [0] 26" xfId="422"/>
    <cellStyle name="Comma [0] 27" xfId="423"/>
    <cellStyle name="Comma [0] 28" xfId="424"/>
    <cellStyle name="Comma [0] 29" xfId="425"/>
    <cellStyle name="Comma [0] 3" xfId="112"/>
    <cellStyle name="Comma [0] 3 10" xfId="426"/>
    <cellStyle name="Comma [0] 3 11" xfId="427"/>
    <cellStyle name="Comma [0] 3 12" xfId="428"/>
    <cellStyle name="Comma [0] 3 13" xfId="429"/>
    <cellStyle name="Comma [0] 3 14" xfId="430"/>
    <cellStyle name="Comma [0] 3 15" xfId="431"/>
    <cellStyle name="Comma [0] 3 2" xfId="113"/>
    <cellStyle name="Comma [0] 3 3" xfId="114"/>
    <cellStyle name="Comma [0] 3 4" xfId="432"/>
    <cellStyle name="Comma [0] 3 5" xfId="433"/>
    <cellStyle name="Comma [0] 3 6" xfId="434"/>
    <cellStyle name="Comma [0] 3 7" xfId="435"/>
    <cellStyle name="Comma [0] 3 8" xfId="436"/>
    <cellStyle name="Comma [0] 3 9" xfId="437"/>
    <cellStyle name="Comma [0] 30" xfId="438"/>
    <cellStyle name="Comma [0] 4" xfId="115"/>
    <cellStyle name="Comma [0] 4 2" xfId="116"/>
    <cellStyle name="Comma [0] 4 3" xfId="439"/>
    <cellStyle name="Comma [0] 4 4" xfId="440"/>
    <cellStyle name="Comma [0] 5" xfId="117"/>
    <cellStyle name="Comma [0] 6" xfId="118"/>
    <cellStyle name="Comma [0] 7" xfId="441"/>
    <cellStyle name="Comma [0] 7 2" xfId="119"/>
    <cellStyle name="Comma [0] 8" xfId="120"/>
    <cellStyle name="Comma [0] 8 10" xfId="442"/>
    <cellStyle name="Comma [0] 8 11" xfId="443"/>
    <cellStyle name="Comma [0] 8 12" xfId="444"/>
    <cellStyle name="Comma [0] 8 13" xfId="445"/>
    <cellStyle name="Comma [0] 8 14" xfId="446"/>
    <cellStyle name="Comma [0] 8 2" xfId="447"/>
    <cellStyle name="Comma [0] 8 3" xfId="448"/>
    <cellStyle name="Comma [0] 8 4" xfId="449"/>
    <cellStyle name="Comma [0] 8 5" xfId="450"/>
    <cellStyle name="Comma [0] 8 6" xfId="451"/>
    <cellStyle name="Comma [0] 8 7" xfId="452"/>
    <cellStyle name="Comma [0] 8 8" xfId="453"/>
    <cellStyle name="Comma [0] 8 9" xfId="454"/>
    <cellStyle name="Comma [0] 9" xfId="121"/>
    <cellStyle name="Comma [0] 9 2" xfId="455"/>
    <cellStyle name="Comma [0] 9 3" xfId="456"/>
    <cellStyle name="Comma [0] 9 4" xfId="457"/>
    <cellStyle name="Comma [0] 9 5" xfId="458"/>
    <cellStyle name="Comma [0] 9 6" xfId="459"/>
    <cellStyle name="Comma 10" xfId="122"/>
    <cellStyle name="Comma 10 10" xfId="123"/>
    <cellStyle name="Comma 10 2" xfId="6"/>
    <cellStyle name="Comma 10 2 2" xfId="124"/>
    <cellStyle name="Comma 10 3" xfId="460"/>
    <cellStyle name="Comma 10 4" xfId="461"/>
    <cellStyle name="Comma 10 5" xfId="462"/>
    <cellStyle name="Comma 10 6" xfId="463"/>
    <cellStyle name="Comma 11" xfId="125"/>
    <cellStyle name="Comma 11 2" xfId="464"/>
    <cellStyle name="Comma 11 3" xfId="465"/>
    <cellStyle name="Comma 12" xfId="126"/>
    <cellStyle name="Comma 12 2" xfId="466"/>
    <cellStyle name="Comma 12 3" xfId="467"/>
    <cellStyle name="Comma 13" xfId="127"/>
    <cellStyle name="Comma 13 2" xfId="468"/>
    <cellStyle name="Comma 14" xfId="9"/>
    <cellStyle name="Comma 14 2" xfId="204"/>
    <cellStyle name="Comma 15" xfId="469"/>
    <cellStyle name="Comma 15 2" xfId="470"/>
    <cellStyle name="Comma 16" xfId="471"/>
    <cellStyle name="Comma 17" xfId="472"/>
    <cellStyle name="Comma 18" xfId="473"/>
    <cellStyle name="Comma 19" xfId="128"/>
    <cellStyle name="Comma 19 2" xfId="474"/>
    <cellStyle name="Comma 2" xfId="10"/>
    <cellStyle name="Comma 2 2" xfId="11"/>
    <cellStyle name="Comma 2 2 2" xfId="475"/>
    <cellStyle name="Comma 2 3" xfId="129"/>
    <cellStyle name="Comma 2 4" xfId="130"/>
    <cellStyle name="Comma 2 5" xfId="131"/>
    <cellStyle name="Comma 2 6" xfId="476"/>
    <cellStyle name="Comma 2 7" xfId="477"/>
    <cellStyle name="Comma 2 8" xfId="478"/>
    <cellStyle name="Comma 2 9" xfId="479"/>
    <cellStyle name="Comma 20" xfId="132"/>
    <cellStyle name="Comma 20 2" xfId="133"/>
    <cellStyle name="Comma 21" xfId="480"/>
    <cellStyle name="Comma 22" xfId="481"/>
    <cellStyle name="Comma 24" xfId="134"/>
    <cellStyle name="Comma 29" xfId="482"/>
    <cellStyle name="Comma 3" xfId="135"/>
    <cellStyle name="Comma 3 10" xfId="483"/>
    <cellStyle name="Comma 3 11" xfId="484"/>
    <cellStyle name="Comma 3 12" xfId="485"/>
    <cellStyle name="Comma 3 13" xfId="486"/>
    <cellStyle name="Comma 3 14" xfId="487"/>
    <cellStyle name="Comma 3 15" xfId="488"/>
    <cellStyle name="Comma 3 16" xfId="489"/>
    <cellStyle name="Comma 3 2" xfId="136"/>
    <cellStyle name="Comma 3 3" xfId="137"/>
    <cellStyle name="Comma 3 4" xfId="490"/>
    <cellStyle name="Comma 3 5" xfId="491"/>
    <cellStyle name="Comma 3 6" xfId="492"/>
    <cellStyle name="Comma 3 7" xfId="493"/>
    <cellStyle name="Comma 3 8" xfId="494"/>
    <cellStyle name="Comma 3 9" xfId="495"/>
    <cellStyle name="Comma 30" xfId="496"/>
    <cellStyle name="Comma 31" xfId="497"/>
    <cellStyle name="Comma 32" xfId="498"/>
    <cellStyle name="Comma 33" xfId="499"/>
    <cellStyle name="Comma 34" xfId="500"/>
    <cellStyle name="Comma 4" xfId="138"/>
    <cellStyle name="Comma 4 2" xfId="501"/>
    <cellStyle name="Comma 4 3" xfId="502"/>
    <cellStyle name="Comma 4 4" xfId="503"/>
    <cellStyle name="Comma 4 5" xfId="504"/>
    <cellStyle name="Comma 5" xfId="139"/>
    <cellStyle name="Comma 6" xfId="140"/>
    <cellStyle name="Comma 7" xfId="505"/>
    <cellStyle name="Comma 7 2" xfId="141"/>
    <cellStyle name="Comma 8" xfId="142"/>
    <cellStyle name="Comma 8 2" xfId="143"/>
    <cellStyle name="Comma 8 2 2" xfId="506"/>
    <cellStyle name="Comma 8 3" xfId="507"/>
    <cellStyle name="Comma 8 4" xfId="508"/>
    <cellStyle name="Comma 8 5" xfId="509"/>
    <cellStyle name="Comma 9" xfId="144"/>
    <cellStyle name="Comma 9 2" xfId="510"/>
    <cellStyle name="Comma 9 3" xfId="511"/>
    <cellStyle name="Comma 9 4" xfId="512"/>
    <cellStyle name="Comma 9 5" xfId="513"/>
    <cellStyle name="Date" xfId="145"/>
    <cellStyle name="disable" xfId="514"/>
    <cellStyle name="disable 2" xfId="515"/>
    <cellStyle name="disable_non_formula" xfId="516"/>
    <cellStyle name="enable_num" xfId="517"/>
    <cellStyle name="Euro" xfId="146"/>
    <cellStyle name="F2" xfId="147"/>
    <cellStyle name="F3" xfId="148"/>
    <cellStyle name="F4" xfId="149"/>
    <cellStyle name="F5" xfId="150"/>
    <cellStyle name="F6" xfId="151"/>
    <cellStyle name="F7" xfId="152"/>
    <cellStyle name="F8" xfId="153"/>
    <cellStyle name="Fixed" xfId="154"/>
    <cellStyle name="header" xfId="518"/>
    <cellStyle name="Heading 2 2" xfId="519"/>
    <cellStyle name="Heading1" xfId="155"/>
    <cellStyle name="Heading2" xfId="156"/>
    <cellStyle name="Hyperlink 2" xfId="157"/>
    <cellStyle name="Normal" xfId="0" builtinId="0"/>
    <cellStyle name="Normal 10" xfId="158"/>
    <cellStyle name="Normal 10 2" xfId="159"/>
    <cellStyle name="Normal 10 3" xfId="520"/>
    <cellStyle name="Normal 10 4" xfId="521"/>
    <cellStyle name="Normal 10 5" xfId="522"/>
    <cellStyle name="Normal 11" xfId="160"/>
    <cellStyle name="Normal 11 2" xfId="161"/>
    <cellStyle name="Normal 11 2 2" xfId="162"/>
    <cellStyle name="Normal 11 3" xfId="523"/>
    <cellStyle name="Normal 12" xfId="163"/>
    <cellStyle name="Normal 12 2" xfId="524"/>
    <cellStyle name="Normal 12 3" xfId="525"/>
    <cellStyle name="Normal 13" xfId="164"/>
    <cellStyle name="Normal 13 2" xfId="526"/>
    <cellStyle name="Normal 13 3" xfId="527"/>
    <cellStyle name="Normal 14" xfId="528"/>
    <cellStyle name="Normal 15" xfId="529"/>
    <cellStyle name="Normal 16" xfId="530"/>
    <cellStyle name="Normal 17" xfId="531"/>
    <cellStyle name="Normal 18" xfId="532"/>
    <cellStyle name="Normal 19" xfId="533"/>
    <cellStyle name="Normal 2" xfId="1"/>
    <cellStyle name="Normal 2 2" xfId="165"/>
    <cellStyle name="Normal 2 2 2" xfId="207"/>
    <cellStyle name="Normal 2 2 2 2" xfId="534"/>
    <cellStyle name="Normal 2 2 2 2 2" xfId="535"/>
    <cellStyle name="Normal 2 2 2 2 3" xfId="536"/>
    <cellStyle name="Normal 2 2 2 3" xfId="537"/>
    <cellStyle name="Normal 2 2 3" xfId="538"/>
    <cellStyle name="Normal 2 2 4" xfId="539"/>
    <cellStyle name="Normal 2 2 5" xfId="540"/>
    <cellStyle name="Normal 2 2 6" xfId="541"/>
    <cellStyle name="Normal 2 3" xfId="166"/>
    <cellStyle name="Normal 2 4" xfId="167"/>
    <cellStyle name="Normal 2 5" xfId="542"/>
    <cellStyle name="Normal 2 6" xfId="543"/>
    <cellStyle name="Normal 2 7" xfId="544"/>
    <cellStyle name="Normal 2 8" xfId="545"/>
    <cellStyle name="Normal 2_ BYR " xfId="546"/>
    <cellStyle name="Normal 20" xfId="547"/>
    <cellStyle name="Normal 21" xfId="548"/>
    <cellStyle name="Normal 21 2" xfId="549"/>
    <cellStyle name="Normal 22" xfId="550"/>
    <cellStyle name="Normal 23" xfId="551"/>
    <cellStyle name="Normal 23 2" xfId="552"/>
    <cellStyle name="Normal 24" xfId="553"/>
    <cellStyle name="Normal 24 2" xfId="554"/>
    <cellStyle name="Normal 25" xfId="555"/>
    <cellStyle name="Normal 25 2" xfId="556"/>
    <cellStyle name="Normal 26" xfId="557"/>
    <cellStyle name="Normal 27" xfId="558"/>
    <cellStyle name="Normal 28" xfId="168"/>
    <cellStyle name="Normal 29" xfId="559"/>
    <cellStyle name="Normal 29 2" xfId="560"/>
    <cellStyle name="Normal 3" xfId="169"/>
    <cellStyle name="Normal 3 10" xfId="561"/>
    <cellStyle name="Normal 3 11" xfId="562"/>
    <cellStyle name="Normal 3 12" xfId="563"/>
    <cellStyle name="Normal 3 13" xfId="564"/>
    <cellStyle name="Normal 3 14" xfId="565"/>
    <cellStyle name="Normal 3 15" xfId="566"/>
    <cellStyle name="Normal 3 2" xfId="170"/>
    <cellStyle name="Normal 3 3" xfId="567"/>
    <cellStyle name="Normal 3 4" xfId="568"/>
    <cellStyle name="Normal 3 5" xfId="569"/>
    <cellStyle name="Normal 3 6" xfId="570"/>
    <cellStyle name="Normal 3 7" xfId="571"/>
    <cellStyle name="Normal 3 8" xfId="572"/>
    <cellStyle name="Normal 3 9" xfId="573"/>
    <cellStyle name="Normal 3_ BYR " xfId="574"/>
    <cellStyle name="Normal 30" xfId="575"/>
    <cellStyle name="Normal 30 2" xfId="576"/>
    <cellStyle name="Normal 31" xfId="577"/>
    <cellStyle name="Normal 32" xfId="578"/>
    <cellStyle name="Normal 32 2" xfId="579"/>
    <cellStyle name="Normal 33" xfId="580"/>
    <cellStyle name="Normal 34" xfId="581"/>
    <cellStyle name="Normal 35" xfId="582"/>
    <cellStyle name="Normal 36" xfId="583"/>
    <cellStyle name="Normal 37" xfId="584"/>
    <cellStyle name="Normal 38" xfId="625"/>
    <cellStyle name="Normal 4" xfId="171"/>
    <cellStyle name="Normal 4 10" xfId="585"/>
    <cellStyle name="Normal 4 11" xfId="586"/>
    <cellStyle name="Normal 4 12" xfId="587"/>
    <cellStyle name="Normal 4 13" xfId="588"/>
    <cellStyle name="Normal 4 2" xfId="589"/>
    <cellStyle name="Normal 4 3" xfId="590"/>
    <cellStyle name="Normal 4 4" xfId="591"/>
    <cellStyle name="Normal 4 5" xfId="592"/>
    <cellStyle name="Normal 4 6" xfId="593"/>
    <cellStyle name="Normal 4 7" xfId="594"/>
    <cellStyle name="Normal 4 8" xfId="595"/>
    <cellStyle name="Normal 4 9" xfId="596"/>
    <cellStyle name="Normal 5" xfId="172"/>
    <cellStyle name="Normal 5 2" xfId="597"/>
    <cellStyle name="Normal 5 3" xfId="598"/>
    <cellStyle name="Normal 5 4" xfId="599"/>
    <cellStyle name="Normal 5 5" xfId="600"/>
    <cellStyle name="Normal 6" xfId="173"/>
    <cellStyle name="Normal 7" xfId="174"/>
    <cellStyle name="Normal 7 2" xfId="601"/>
    <cellStyle name="Normal 8" xfId="602"/>
    <cellStyle name="Normal 8 2" xfId="175"/>
    <cellStyle name="Normal 8 2 2" xfId="603"/>
    <cellStyle name="Normal 8 2 3" xfId="604"/>
    <cellStyle name="Normal 8 2_EMAIL PERELASI KB PTBSI (01 Maret 2013)" xfId="605"/>
    <cellStyle name="Normal 9" xfId="176"/>
    <cellStyle name="Normal 9 2" xfId="177"/>
    <cellStyle name="Normal 9 3" xfId="606"/>
    <cellStyle name="Normal 9 4" xfId="607"/>
    <cellStyle name="Normal 9_ BYR " xfId="608"/>
    <cellStyle name="Normal_avl'03" xfId="203"/>
    <cellStyle name="Normal_KB-FEB" xfId="178"/>
    <cellStyle name="Normal_KB-FEB 2 2" xfId="2"/>
    <cellStyle name="Normal_KB-FEB 2 2 2" xfId="7"/>
    <cellStyle name="Normal_KB-FEB 3 2" xfId="12"/>
    <cellStyle name="Normal_KPR-FEB 2 2 2 2" xfId="3"/>
    <cellStyle name="Normal_KPR-FEB 3 2" xfId="206"/>
    <cellStyle name="Percent 2" xfId="609"/>
    <cellStyle name="Percent 2 2" xfId="610"/>
    <cellStyle name="Percent 3" xfId="611"/>
    <cellStyle name="Percent 4" xfId="612"/>
    <cellStyle name="PointerAwal" xfId="613"/>
    <cellStyle name="print_header" xfId="614"/>
    <cellStyle name="textboxt1" xfId="615"/>
    <cellStyle name="textboxt1 2" xfId="616"/>
    <cellStyle name="textboxt1 3" xfId="617"/>
    <cellStyle name="textboxt1 4" xfId="618"/>
    <cellStyle name="textboxt1 5" xfId="619"/>
    <cellStyle name="textboxt1 6" xfId="620"/>
    <cellStyle name="textboxt1 7" xfId="621"/>
    <cellStyle name="times new roman" xfId="179"/>
    <cellStyle name="title 2" xfId="622"/>
    <cellStyle name="year_header" xfId="623"/>
    <cellStyle name="Yellow" xfId="624"/>
    <cellStyle name="中等" xfId="180"/>
    <cellStyle name="備註" xfId="181"/>
    <cellStyle name="合計" xfId="182"/>
    <cellStyle name="壞" xfId="183"/>
    <cellStyle name="好" xfId="184"/>
    <cellStyle name="標題" xfId="185"/>
    <cellStyle name="標題 1" xfId="186"/>
    <cellStyle name="標題 2" xfId="187"/>
    <cellStyle name="標題 3" xfId="188"/>
    <cellStyle name="標題 4" xfId="189"/>
    <cellStyle name="檢查儲存格" xfId="190"/>
    <cellStyle name="計算方式" xfId="191"/>
    <cellStyle name="說明文字" xfId="192"/>
    <cellStyle name="警告文字" xfId="193"/>
    <cellStyle name="輔色1" xfId="194"/>
    <cellStyle name="輔色2" xfId="195"/>
    <cellStyle name="輔色3" xfId="196"/>
    <cellStyle name="輔色4" xfId="197"/>
    <cellStyle name="輔色5" xfId="198"/>
    <cellStyle name="輔色6" xfId="199"/>
    <cellStyle name="輸入" xfId="200"/>
    <cellStyle name="輸出" xfId="201"/>
    <cellStyle name="連結的儲存格" xfId="202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2" formatCode="mmm\-yy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outline="0">
        <top style="hair">
          <color indexed="64"/>
        </top>
      </border>
    </dxf>
    <dxf>
      <border outline="0">
        <left style="thin">
          <color auto="1"/>
        </lef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outline="0">
        <bottom style="hair">
          <color indexed="64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mbria"/>
        <scheme val="none"/>
      </font>
      <numFmt numFmtId="20" formatCode="d\-mmm\-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mbria"/>
        <scheme val="none"/>
      </font>
      <fill>
        <patternFill patternType="none">
          <fgColor indexed="64"/>
          <bgColor indexed="65"/>
        </patternFill>
      </fill>
      <alignment textRotation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33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64" formatCode="_(* #,##0.00_);_(* \(#,##0.00\);_(* &quot;-&quot;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mbria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mbri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mbria"/>
        <scheme val="none"/>
      </font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ont>
        <b val="0"/>
        <i val="0"/>
        <strike val="0"/>
        <outline val="0"/>
        <shadow val="0"/>
        <u val="none"/>
        <vertAlign val="baseline"/>
        <sz val="8"/>
        <name val="Cambria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ETAK"/>
  <ax:ocxPr ax:name="Size" ax:value="4657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gif"/><Relationship Id="rId13" Type="http://schemas.openxmlformats.org/officeDocument/2006/relationships/image" Target="../media/image16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12" Type="http://schemas.openxmlformats.org/officeDocument/2006/relationships/image" Target="../media/image15.gif"/><Relationship Id="rId2" Type="http://schemas.openxmlformats.org/officeDocument/2006/relationships/image" Target="../media/image7.gif"/><Relationship Id="rId1" Type="http://schemas.openxmlformats.org/officeDocument/2006/relationships/image" Target="../media/image6.gif"/><Relationship Id="rId6" Type="http://schemas.openxmlformats.org/officeDocument/2006/relationships/image" Target="../media/image11.gif"/><Relationship Id="rId11" Type="http://schemas.openxmlformats.org/officeDocument/2006/relationships/image" Target="../media/image14.gif"/><Relationship Id="rId5" Type="http://schemas.openxmlformats.org/officeDocument/2006/relationships/image" Target="../media/image10.gif"/><Relationship Id="rId10" Type="http://schemas.openxmlformats.org/officeDocument/2006/relationships/image" Target="../media/image13.gif"/><Relationship Id="rId4" Type="http://schemas.openxmlformats.org/officeDocument/2006/relationships/image" Target="../media/image9.gif"/><Relationship Id="rId9" Type="http://schemas.openxmlformats.org/officeDocument/2006/relationships/image" Target="../media/image5.gif"/><Relationship Id="rId14" Type="http://schemas.openxmlformats.org/officeDocument/2006/relationships/image" Target="../media/image17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76200</xdr:colOff>
      <xdr:row>31</xdr:row>
      <xdr:rowOff>66675</xdr:rowOff>
    </xdr:to>
    <xdr:pic>
      <xdr:nvPicPr>
        <xdr:cNvPr id="2" name="Picture 1" descr="Warning.bmp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876800" cy="449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135082</xdr:colOff>
      <xdr:row>5</xdr:row>
      <xdr:rowOff>69274</xdr:rowOff>
    </xdr:from>
    <xdr:to>
      <xdr:col>8</xdr:col>
      <xdr:colOff>584310</xdr:colOff>
      <xdr:row>51</xdr:row>
      <xdr:rowOff>173185</xdr:rowOff>
    </xdr:to>
    <xdr:pic>
      <xdr:nvPicPr>
        <xdr:cNvPr id="20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775331" y="5230616"/>
          <a:ext cx="8866911" cy="449228"/>
        </a:xfrm>
        <a:prstGeom prst="rect">
          <a:avLst/>
        </a:prstGeom>
        <a:noFill/>
      </xdr:spPr>
    </xdr:pic>
    <xdr:clientData/>
  </xdr:twoCellAnchor>
  <xdr:twoCellAnchor>
    <xdr:from>
      <xdr:col>0</xdr:col>
      <xdr:colOff>13607</xdr:colOff>
      <xdr:row>5</xdr:row>
      <xdr:rowOff>109645</xdr:rowOff>
    </xdr:from>
    <xdr:to>
      <xdr:col>9</xdr:col>
      <xdr:colOff>25730</xdr:colOff>
      <xdr:row>45</xdr:row>
      <xdr:rowOff>188253</xdr:rowOff>
    </xdr:to>
    <xdr:grpSp>
      <xdr:nvGrpSpPr>
        <xdr:cNvPr id="2" name="Group 1"/>
        <xdr:cNvGrpSpPr/>
      </xdr:nvGrpSpPr>
      <xdr:grpSpPr>
        <a:xfrm>
          <a:off x="13607" y="1062145"/>
          <a:ext cx="5467350" cy="7698608"/>
          <a:chOff x="13470" y="1062145"/>
          <a:chExt cx="5467350" cy="7698608"/>
        </a:xfrm>
      </xdr:grpSpPr>
      <xdr:sp macro="" textlink="">
        <xdr:nvSpPr>
          <xdr:cNvPr id="3" name="Rectangle 2"/>
          <xdr:cNvSpPr/>
        </xdr:nvSpPr>
        <xdr:spPr>
          <a:xfrm>
            <a:off x="38867" y="1062145"/>
            <a:ext cx="5351162" cy="93762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  <a:scene3d>
              <a:camera prst="orthographicFront"/>
              <a:lightRig rig="glow" dir="tl">
                <a:rot lat="0" lon="0" rev="5400000"/>
              </a:lightRig>
            </a:scene3d>
            <a:sp3d contourW="12700">
              <a:bevelT w="25400" h="25400"/>
              <a:contourClr>
                <a:schemeClr val="accent6">
                  <a:shade val="73000"/>
                </a:schemeClr>
              </a:contourClr>
            </a:sp3d>
          </a:bodyPr>
          <a:lstStyle/>
          <a:p>
            <a:pPr algn="ctr"/>
            <a:r>
              <a:rPr lang="en-US" sz="5400" b="1" cap="none" spc="0">
                <a:ln w="11430"/>
                <a:gradFill>
                  <a:gsLst>
                    <a:gs pos="0">
                      <a:schemeClr val="accent6">
                        <a:tint val="90000"/>
                        <a:satMod val="120000"/>
                      </a:schemeClr>
                    </a:gs>
                    <a:gs pos="25000">
                      <a:schemeClr val="accent6">
                        <a:tint val="93000"/>
                        <a:satMod val="120000"/>
                      </a:schemeClr>
                    </a:gs>
                    <a:gs pos="50000">
                      <a:schemeClr val="accent6">
                        <a:shade val="89000"/>
                        <a:satMod val="110000"/>
                      </a:schemeClr>
                    </a:gs>
                    <a:gs pos="75000">
                      <a:schemeClr val="accent6">
                        <a:tint val="93000"/>
                        <a:satMod val="120000"/>
                      </a:schemeClr>
                    </a:gs>
                    <a:gs pos="100000">
                      <a:schemeClr val="accent6">
                        <a:tint val="90000"/>
                        <a:satMod val="120000"/>
                      </a:schemeClr>
                    </a:gs>
                  </a:gsLst>
                  <a:lin ang="5400000"/>
                </a:gradFill>
                <a:effectLst>
                  <a:outerShdw blurRad="80000" dist="40000" dir="5040000" algn="tl">
                    <a:srgbClr val="000000">
                      <a:alpha val="30000"/>
                    </a:srgbClr>
                  </a:outerShdw>
                </a:effectLst>
              </a:rPr>
              <a:t>LAPORAN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23320" y="1822346"/>
            <a:ext cx="5366710" cy="93762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5400" b="1" cap="none" spc="0">
                <a:ln w="1905"/>
                <a:gradFill>
                  <a:gsLst>
                    <a:gs pos="0">
                      <a:schemeClr val="accent6">
                        <a:shade val="20000"/>
                        <a:satMod val="200000"/>
                      </a:schemeClr>
                    </a:gs>
                    <a:gs pos="78000">
                      <a:schemeClr val="accent6">
                        <a:tint val="90000"/>
                        <a:shade val="89000"/>
                        <a:satMod val="220000"/>
                      </a:schemeClr>
                    </a:gs>
                    <a:gs pos="100000">
                      <a:schemeClr val="accent6">
                        <a:tint val="12000"/>
                        <a:satMod val="255000"/>
                      </a:schemeClr>
                    </a:gs>
                  </a:gsLst>
                  <a:lin ang="5400000"/>
                </a:gradFill>
                <a:effectLst>
                  <a:innerShdw blurRad="69850" dist="43180" dir="5400000">
                    <a:srgbClr val="000000">
                      <a:alpha val="65000"/>
                    </a:srgbClr>
                  </a:innerShdw>
                </a:effectLst>
              </a:rPr>
              <a:t>PETAK</a:t>
            </a:r>
          </a:p>
        </xdr:txBody>
      </xdr:sp>
      <xdr:sp macro="" textlink="">
        <xdr:nvSpPr>
          <xdr:cNvPr id="5" name="Rectangle 4"/>
          <xdr:cNvSpPr/>
        </xdr:nvSpPr>
        <xdr:spPr>
          <a:xfrm>
            <a:off x="28283" y="7886603"/>
            <a:ext cx="5382120" cy="87415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n-US" sz="5400" b="1" cap="none" spc="0">
                <a:ln w="17780" cmpd="sng">
                  <a:solidFill>
                    <a:srgbClr val="FFFFFF"/>
                  </a:solidFill>
                  <a:prstDash val="solid"/>
                  <a:miter lim="800000"/>
                </a:ln>
                <a:gradFill rotWithShape="1">
                  <a:gsLst>
                    <a:gs pos="0">
                      <a:srgbClr val="000000">
                        <a:tint val="92000"/>
                        <a:shade val="100000"/>
                        <a:satMod val="150000"/>
                      </a:srgbClr>
                    </a:gs>
                    <a:gs pos="49000">
                      <a:srgbClr val="000000">
                        <a:tint val="89000"/>
                        <a:shade val="90000"/>
                        <a:satMod val="150000"/>
                      </a:srgbClr>
                    </a:gs>
                    <a:gs pos="50000">
                      <a:srgbClr val="000000">
                        <a:tint val="100000"/>
                        <a:shade val="75000"/>
                        <a:satMod val="150000"/>
                      </a:srgbClr>
                    </a:gs>
                    <a:gs pos="95000">
                      <a:srgbClr val="000000">
                        <a:shade val="47000"/>
                        <a:satMod val="150000"/>
                      </a:srgbClr>
                    </a:gs>
                    <a:gs pos="100000">
                      <a:srgbClr val="000000">
                        <a:shade val="39000"/>
                        <a:satMod val="150000"/>
                      </a:srgbClr>
                    </a:gs>
                  </a:gsLst>
                  <a:lin ang="5400000"/>
                </a:gradFill>
                <a:effectLst>
                  <a:outerShdw blurRad="50800" algn="tl" rotWithShape="0">
                    <a:srgbClr val="000000"/>
                  </a:outerShdw>
                </a:effectLst>
                <a:latin typeface="Berlin Sans FB Demi" pitchFamily="34" charset="0"/>
              </a:rPr>
              <a:t>BULAN</a:t>
            </a:r>
          </a:p>
        </xdr:txBody>
      </xdr:sp>
      <xdr:sp macro="" textlink="">
        <xdr:nvSpPr>
          <xdr:cNvPr id="6" name="Rectangle 5"/>
          <xdr:cNvSpPr/>
        </xdr:nvSpPr>
        <xdr:spPr>
          <a:xfrm>
            <a:off x="13470" y="6258462"/>
            <a:ext cx="5467350" cy="93762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  <a:scene3d>
              <a:camera prst="orthographicFront">
                <a:rot lat="0" lon="0" rev="0"/>
              </a:camera>
              <a:lightRig rig="contrasting" dir="t">
                <a:rot lat="0" lon="0" rev="4500000"/>
              </a:lightRig>
            </a:scene3d>
            <a:sp3d contourW="6350" prstMaterial="metal">
              <a:bevelT w="127000" h="31750" prst="relaxedInset"/>
              <a:contourClr>
                <a:schemeClr val="accent1">
                  <a:shade val="75000"/>
                </a:schemeClr>
              </a:contourClr>
            </a:sp3d>
          </a:bodyPr>
          <a:lstStyle/>
          <a:p>
            <a:pPr algn="ctr"/>
            <a:r>
              <a:rPr lang="en-US" sz="5400" b="1" cap="all" spc="0">
                <a:ln w="0"/>
                <a:gradFill flip="none">
                  <a:gsLst>
                    <a:gs pos="0">
                      <a:schemeClr val="accent1">
                        <a:tint val="75000"/>
                        <a:shade val="75000"/>
                        <a:satMod val="170000"/>
                      </a:schemeClr>
                    </a:gs>
                    <a:gs pos="49000">
                      <a:schemeClr val="accent1">
                        <a:tint val="88000"/>
                        <a:shade val="65000"/>
                        <a:satMod val="172000"/>
                      </a:schemeClr>
                    </a:gs>
                    <a:gs pos="50000">
                      <a:schemeClr val="accent1">
                        <a:shade val="65000"/>
                        <a:satMod val="130000"/>
                      </a:schemeClr>
                    </a:gs>
                    <a:gs pos="92000">
                      <a:schemeClr val="accent1">
                        <a:shade val="50000"/>
                        <a:satMod val="120000"/>
                      </a:schemeClr>
                    </a:gs>
                    <a:gs pos="100000">
                      <a:schemeClr val="accent1">
                        <a:shade val="48000"/>
                        <a:satMod val="120000"/>
                      </a:schemeClr>
                    </a:gs>
                  </a:gsLst>
                  <a:lin ang="5400000"/>
                </a:gradFill>
                <a:effectLst>
                  <a:reflection blurRad="12700" stA="50000" endPos="50000" dist="5000" dir="5400000" sy="-100000" rotWithShape="0"/>
                </a:effectLst>
              </a:rPr>
              <a:t>KELAPA BULAT</a:t>
            </a:r>
          </a:p>
        </xdr:txBody>
      </xdr:sp>
    </xdr:grpSp>
    <xdr:clientData/>
  </xdr:twoCellAnchor>
  <xdr:twoCellAnchor editAs="oneCell">
    <xdr:from>
      <xdr:col>2</xdr:col>
      <xdr:colOff>86047</xdr:colOff>
      <xdr:row>16</xdr:row>
      <xdr:rowOff>86940</xdr:rowOff>
    </xdr:from>
    <xdr:to>
      <xdr:col>6</xdr:col>
      <xdr:colOff>476249</xdr:colOff>
      <xdr:row>31</xdr:row>
      <xdr:rowOff>33660</xdr:rowOff>
    </xdr:to>
    <xdr:pic>
      <xdr:nvPicPr>
        <xdr:cNvPr id="14" name="Picture 13" descr="LOGO ISK BY RUDI.png"/>
        <xdr:cNvPicPr>
          <a:picLocks noChangeAspect="1"/>
        </xdr:cNvPicPr>
      </xdr:nvPicPr>
      <xdr:blipFill>
        <a:blip xmlns:r="http://schemas.openxmlformats.org/officeDocument/2006/relationships" r:embed="rId2">
          <a:lum bright="30000"/>
        </a:blip>
        <a:stretch>
          <a:fillRect/>
        </a:stretch>
      </xdr:blipFill>
      <xdr:spPr>
        <a:xfrm>
          <a:off x="1305247" y="3134940"/>
          <a:ext cx="2828602" cy="2804220"/>
        </a:xfrm>
        <a:prstGeom prst="rect">
          <a:avLst/>
        </a:prstGeom>
      </xdr:spPr>
    </xdr:pic>
    <xdr:clientData/>
  </xdr:twoCellAnchor>
  <xdr:twoCellAnchor>
    <xdr:from>
      <xdr:col>3</xdr:col>
      <xdr:colOff>25216</xdr:colOff>
      <xdr:row>0</xdr:row>
      <xdr:rowOff>3</xdr:rowOff>
    </xdr:from>
    <xdr:to>
      <xdr:col>5</xdr:col>
      <xdr:colOff>467588</xdr:colOff>
      <xdr:row>2</xdr:row>
      <xdr:rowOff>152402</xdr:rowOff>
    </xdr:to>
    <xdr:pic>
      <xdr:nvPicPr>
        <xdr:cNvPr id="17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 rot="10800000">
          <a:off x="1854016" y="3"/>
          <a:ext cx="1661572" cy="533399"/>
        </a:xfrm>
        <a:prstGeom prst="rect">
          <a:avLst/>
        </a:prstGeom>
        <a:noFill/>
      </xdr:spPr>
    </xdr:pic>
    <xdr:clientData/>
  </xdr:twoCellAnchor>
  <xdr:twoCellAnchor>
    <xdr:from>
      <xdr:col>3</xdr:col>
      <xdr:colOff>69272</xdr:colOff>
      <xdr:row>54</xdr:row>
      <xdr:rowOff>34632</xdr:rowOff>
    </xdr:from>
    <xdr:to>
      <xdr:col>5</xdr:col>
      <xdr:colOff>511644</xdr:colOff>
      <xdr:row>56</xdr:row>
      <xdr:rowOff>187031</xdr:rowOff>
    </xdr:to>
    <xdr:pic>
      <xdr:nvPicPr>
        <xdr:cNvPr id="18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898072" y="10321632"/>
          <a:ext cx="1661572" cy="533399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10445</xdr:colOff>
      <xdr:row>5</xdr:row>
      <xdr:rowOff>65812</xdr:rowOff>
    </xdr:from>
    <xdr:to>
      <xdr:col>0</xdr:col>
      <xdr:colOff>459673</xdr:colOff>
      <xdr:row>51</xdr:row>
      <xdr:rowOff>169723</xdr:rowOff>
    </xdr:to>
    <xdr:pic>
      <xdr:nvPicPr>
        <xdr:cNvPr id="21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-4198397" y="5227154"/>
          <a:ext cx="8866911" cy="449228"/>
        </a:xfrm>
        <a:prstGeom prst="rect">
          <a:avLst/>
        </a:prstGeom>
        <a:noFill/>
      </xdr:spPr>
    </xdr:pic>
    <xdr:clientData/>
  </xdr:twoCellAnchor>
  <xdr:twoCellAnchor>
    <xdr:from>
      <xdr:col>0</xdr:col>
      <xdr:colOff>19066</xdr:colOff>
      <xdr:row>0</xdr:row>
      <xdr:rowOff>28575</xdr:rowOff>
    </xdr:from>
    <xdr:to>
      <xdr:col>8</xdr:col>
      <xdr:colOff>581025</xdr:colOff>
      <xdr:row>56</xdr:row>
      <xdr:rowOff>171450</xdr:rowOff>
    </xdr:to>
    <xdr:grpSp>
      <xdr:nvGrpSpPr>
        <xdr:cNvPr id="7" name="Group 6"/>
        <xdr:cNvGrpSpPr/>
      </xdr:nvGrpSpPr>
      <xdr:grpSpPr>
        <a:xfrm>
          <a:off x="19066" y="28575"/>
          <a:ext cx="5411050" cy="10810875"/>
          <a:chOff x="19050" y="28575"/>
          <a:chExt cx="5411066" cy="10810875"/>
        </a:xfrm>
      </xdr:grpSpPr>
      <xdr:grpSp>
        <xdr:nvGrpSpPr>
          <xdr:cNvPr id="8" name="Group 5"/>
          <xdr:cNvGrpSpPr/>
        </xdr:nvGrpSpPr>
        <xdr:grpSpPr>
          <a:xfrm>
            <a:off x="19050" y="28575"/>
            <a:ext cx="5411067" cy="1209675"/>
            <a:chOff x="28575" y="9525"/>
            <a:chExt cx="5438775" cy="1209675"/>
          </a:xfrm>
        </xdr:grpSpPr>
        <xdr:sp macro="" textlink="">
          <xdr:nvSpPr>
            <xdr:cNvPr id="12" name="Half Frame 1"/>
            <xdr:cNvSpPr/>
          </xdr:nvSpPr>
          <xdr:spPr>
            <a:xfrm>
              <a:off x="28575" y="19050"/>
              <a:ext cx="1866900" cy="1200150"/>
            </a:xfrm>
            <a:prstGeom prst="halfFrame">
              <a:avLst/>
            </a:prstGeom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id-ID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3" name="Half Frame 12"/>
            <xdr:cNvSpPr/>
          </xdr:nvSpPr>
          <xdr:spPr>
            <a:xfrm flipH="1">
              <a:off x="3600450" y="9525"/>
              <a:ext cx="1866900" cy="1200150"/>
            </a:xfrm>
            <a:prstGeom prst="halfFrame">
              <a:avLst/>
            </a:prstGeom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id-ID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9" name="Group 6"/>
          <xdr:cNvGrpSpPr/>
        </xdr:nvGrpSpPr>
        <xdr:grpSpPr>
          <a:xfrm flipV="1">
            <a:off x="19050" y="9629775"/>
            <a:ext cx="5411067" cy="1209675"/>
            <a:chOff x="28575" y="9525"/>
            <a:chExt cx="5438775" cy="1209675"/>
          </a:xfrm>
        </xdr:grpSpPr>
        <xdr:sp macro="" textlink="">
          <xdr:nvSpPr>
            <xdr:cNvPr id="10" name="Half Frame 7"/>
            <xdr:cNvSpPr/>
          </xdr:nvSpPr>
          <xdr:spPr>
            <a:xfrm>
              <a:off x="28575" y="19050"/>
              <a:ext cx="1866900" cy="1200150"/>
            </a:xfrm>
            <a:prstGeom prst="halfFrame">
              <a:avLst/>
            </a:prstGeom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id-ID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1" name="Half Frame 8"/>
            <xdr:cNvSpPr/>
          </xdr:nvSpPr>
          <xdr:spPr>
            <a:xfrm flipH="1">
              <a:off x="3600450" y="9525"/>
              <a:ext cx="1866900" cy="1200150"/>
            </a:xfrm>
            <a:prstGeom prst="halfFrame">
              <a:avLst/>
            </a:prstGeom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id-ID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402986</xdr:colOff>
      <xdr:row>1</xdr:row>
      <xdr:rowOff>34671</xdr:rowOff>
    </xdr:from>
    <xdr:to>
      <xdr:col>10</xdr:col>
      <xdr:colOff>32682</xdr:colOff>
      <xdr:row>41</xdr:row>
      <xdr:rowOff>165142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2133798" y="3980759"/>
          <a:ext cx="7750471" cy="239296"/>
        </a:xfrm>
        <a:prstGeom prst="rect">
          <a:avLst/>
        </a:prstGeom>
        <a:noFill/>
      </xdr:spPr>
    </xdr:pic>
    <xdr:clientData/>
  </xdr:twoCellAnchor>
  <xdr:twoCellAnchor>
    <xdr:from>
      <xdr:col>12</xdr:col>
      <xdr:colOff>94451</xdr:colOff>
      <xdr:row>1</xdr:row>
      <xdr:rowOff>77841</xdr:rowOff>
    </xdr:from>
    <xdr:to>
      <xdr:col>12</xdr:col>
      <xdr:colOff>343272</xdr:colOff>
      <xdr:row>42</xdr:row>
      <xdr:rowOff>26758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rot="5400000">
          <a:off x="3654353" y="4023639"/>
          <a:ext cx="7759417" cy="248821"/>
        </a:xfrm>
        <a:prstGeom prst="rect">
          <a:avLst/>
        </a:prstGeom>
        <a:noFill/>
      </xdr:spPr>
    </xdr:pic>
    <xdr:clientData/>
  </xdr:twoCellAnchor>
  <xdr:twoCellAnchor>
    <xdr:from>
      <xdr:col>10</xdr:col>
      <xdr:colOff>475307</xdr:colOff>
      <xdr:row>1</xdr:row>
      <xdr:rowOff>56953</xdr:rowOff>
    </xdr:from>
    <xdr:to>
      <xdr:col>11</xdr:col>
      <xdr:colOff>105003</xdr:colOff>
      <xdr:row>41</xdr:row>
      <xdr:rowOff>183843</xdr:rowOff>
    </xdr:to>
    <xdr:pic>
      <xdr:nvPicPr>
        <xdr:cNvPr id="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 rot="5400000">
          <a:off x="2817510" y="4001250"/>
          <a:ext cx="7746890" cy="239296"/>
        </a:xfrm>
        <a:prstGeom prst="rect">
          <a:avLst/>
        </a:prstGeom>
        <a:noFill/>
      </xdr:spPr>
    </xdr:pic>
    <xdr:clientData/>
  </xdr:twoCellAnchor>
  <xdr:twoCellAnchor>
    <xdr:from>
      <xdr:col>2</xdr:col>
      <xdr:colOff>154451</xdr:colOff>
      <xdr:row>1</xdr:row>
      <xdr:rowOff>72778</xdr:rowOff>
    </xdr:from>
    <xdr:to>
      <xdr:col>2</xdr:col>
      <xdr:colOff>403272</xdr:colOff>
      <xdr:row>42</xdr:row>
      <xdr:rowOff>9168</xdr:rowOff>
    </xdr:to>
    <xdr:pic>
      <xdr:nvPicPr>
        <xdr:cNvPr id="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 rot="5400000">
          <a:off x="-2375383" y="4012312"/>
          <a:ext cx="7746890" cy="248821"/>
        </a:xfrm>
        <a:prstGeom prst="rect">
          <a:avLst/>
        </a:prstGeom>
        <a:noFill/>
      </xdr:spPr>
    </xdr:pic>
    <xdr:clientData/>
  </xdr:twoCellAnchor>
  <xdr:twoCellAnchor>
    <xdr:from>
      <xdr:col>7</xdr:col>
      <xdr:colOff>306113</xdr:colOff>
      <xdr:row>1</xdr:row>
      <xdr:rowOff>102402</xdr:rowOff>
    </xdr:from>
    <xdr:to>
      <xdr:col>7</xdr:col>
      <xdr:colOff>554934</xdr:colOff>
      <xdr:row>42</xdr:row>
      <xdr:rowOff>40279</xdr:rowOff>
    </xdr:to>
    <xdr:pic>
      <xdr:nvPicPr>
        <xdr:cNvPr id="6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rot="5400000">
          <a:off x="823535" y="4042680"/>
          <a:ext cx="7748377" cy="248821"/>
        </a:xfrm>
        <a:prstGeom prst="rect">
          <a:avLst/>
        </a:prstGeom>
        <a:noFill/>
      </xdr:spPr>
    </xdr:pic>
    <xdr:clientData/>
  </xdr:twoCellAnchor>
  <xdr:twoCellAnchor>
    <xdr:from>
      <xdr:col>15</xdr:col>
      <xdr:colOff>325246</xdr:colOff>
      <xdr:row>1</xdr:row>
      <xdr:rowOff>27707</xdr:rowOff>
    </xdr:from>
    <xdr:to>
      <xdr:col>15</xdr:col>
      <xdr:colOff>574067</xdr:colOff>
      <xdr:row>41</xdr:row>
      <xdr:rowOff>158178</xdr:rowOff>
    </xdr:to>
    <xdr:pic>
      <xdr:nvPicPr>
        <xdr:cNvPr id="7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 rot="5400000">
          <a:off x="5718421" y="3969032"/>
          <a:ext cx="7750471" cy="248821"/>
        </a:xfrm>
        <a:prstGeom prst="rect">
          <a:avLst/>
        </a:prstGeom>
        <a:noFill/>
      </xdr:spPr>
    </xdr:pic>
    <xdr:clientData/>
  </xdr:twoCellAnchor>
  <xdr:twoCellAnchor>
    <xdr:from>
      <xdr:col>4</xdr:col>
      <xdr:colOff>452471</xdr:colOff>
      <xdr:row>1</xdr:row>
      <xdr:rowOff>141649</xdr:rowOff>
    </xdr:from>
    <xdr:to>
      <xdr:col>5</xdr:col>
      <xdr:colOff>82167</xdr:colOff>
      <xdr:row>42</xdr:row>
      <xdr:rowOff>92056</xdr:rowOff>
    </xdr:to>
    <xdr:pic>
      <xdr:nvPicPr>
        <xdr:cNvPr id="8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 rot="5400000">
          <a:off x="-869935" y="4092955"/>
          <a:ext cx="7760907" cy="239296"/>
        </a:xfrm>
        <a:prstGeom prst="rect">
          <a:avLst/>
        </a:prstGeom>
        <a:noFill/>
      </xdr:spPr>
    </xdr:pic>
    <xdr:clientData/>
  </xdr:twoCellAnchor>
  <xdr:twoCellAnchor>
    <xdr:from>
      <xdr:col>2</xdr:col>
      <xdr:colOff>577600</xdr:colOff>
      <xdr:row>1</xdr:row>
      <xdr:rowOff>136078</xdr:rowOff>
    </xdr:from>
    <xdr:to>
      <xdr:col>3</xdr:col>
      <xdr:colOff>157531</xdr:colOff>
      <xdr:row>36</xdr:row>
      <xdr:rowOff>102629</xdr:rowOff>
    </xdr:to>
    <xdr:pic>
      <xdr:nvPicPr>
        <xdr:cNvPr id="9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 rot="5400000">
          <a:off x="-1425460" y="3548838"/>
          <a:ext cx="6634051" cy="189531"/>
        </a:xfrm>
        <a:prstGeom prst="rect">
          <a:avLst/>
        </a:prstGeom>
        <a:noFill/>
      </xdr:spPr>
    </xdr:pic>
    <xdr:clientData/>
  </xdr:twoCellAnchor>
  <xdr:twoCellAnchor>
    <xdr:from>
      <xdr:col>13</xdr:col>
      <xdr:colOff>241470</xdr:colOff>
      <xdr:row>1</xdr:row>
      <xdr:rowOff>126584</xdr:rowOff>
    </xdr:from>
    <xdr:to>
      <xdr:col>13</xdr:col>
      <xdr:colOff>540055</xdr:colOff>
      <xdr:row>32</xdr:row>
      <xdr:rowOff>163232</xdr:rowOff>
    </xdr:to>
    <xdr:pic>
      <xdr:nvPicPr>
        <xdr:cNvPr id="10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 rot="5400000">
          <a:off x="5344489" y="3138865"/>
          <a:ext cx="5942148" cy="298585"/>
        </a:xfrm>
        <a:prstGeom prst="rect">
          <a:avLst/>
        </a:prstGeom>
        <a:noFill/>
      </xdr:spPr>
    </xdr:pic>
    <xdr:clientData/>
  </xdr:twoCellAnchor>
  <xdr:twoCellAnchor>
    <xdr:from>
      <xdr:col>5</xdr:col>
      <xdr:colOff>444908</xdr:colOff>
      <xdr:row>1</xdr:row>
      <xdr:rowOff>118861</xdr:rowOff>
    </xdr:from>
    <xdr:to>
      <xdr:col>6</xdr:col>
      <xdr:colOff>248778</xdr:colOff>
      <xdr:row>44</xdr:row>
      <xdr:rowOff>1</xdr:rowOff>
    </xdr:to>
    <xdr:pic>
      <xdr:nvPicPr>
        <xdr:cNvPr id="11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 rot="5400000">
          <a:off x="-336677" y="4138946"/>
          <a:ext cx="8072640" cy="413470"/>
        </a:xfrm>
        <a:prstGeom prst="rect">
          <a:avLst/>
        </a:prstGeom>
        <a:noFill/>
      </xdr:spPr>
    </xdr:pic>
    <xdr:clientData/>
  </xdr:twoCellAnchor>
  <xdr:twoCellAnchor>
    <xdr:from>
      <xdr:col>3</xdr:col>
      <xdr:colOff>355630</xdr:colOff>
      <xdr:row>1</xdr:row>
      <xdr:rowOff>96831</xdr:rowOff>
    </xdr:from>
    <xdr:to>
      <xdr:col>4</xdr:col>
      <xdr:colOff>283911</xdr:colOff>
      <xdr:row>31</xdr:row>
      <xdr:rowOff>94882</xdr:rowOff>
    </xdr:to>
    <xdr:pic>
      <xdr:nvPicPr>
        <xdr:cNvPr id="1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 rot="5400000">
          <a:off x="-403155" y="2874916"/>
          <a:ext cx="5713051" cy="537881"/>
        </a:xfrm>
        <a:prstGeom prst="rect">
          <a:avLst/>
        </a:prstGeom>
        <a:noFill/>
      </xdr:spPr>
    </xdr:pic>
    <xdr:clientData/>
  </xdr:twoCellAnchor>
  <xdr:twoCellAnchor>
    <xdr:from>
      <xdr:col>7</xdr:col>
      <xdr:colOff>614028</xdr:colOff>
      <xdr:row>1</xdr:row>
      <xdr:rowOff>101638</xdr:rowOff>
    </xdr:from>
    <xdr:to>
      <xdr:col>9</xdr:col>
      <xdr:colOff>122239</xdr:colOff>
      <xdr:row>37</xdr:row>
      <xdr:rowOff>56156</xdr:rowOff>
    </xdr:to>
    <xdr:pic>
      <xdr:nvPicPr>
        <xdr:cNvPr id="13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/>
        <a:stretch>
          <a:fillRect/>
        </a:stretch>
      </xdr:blipFill>
      <xdr:spPr bwMode="auto">
        <a:xfrm rot="5400000">
          <a:off x="1838675" y="3334691"/>
          <a:ext cx="6812518" cy="727411"/>
        </a:xfrm>
        <a:prstGeom prst="rect">
          <a:avLst/>
        </a:prstGeom>
        <a:noFill/>
      </xdr:spPr>
    </xdr:pic>
    <xdr:clientData/>
  </xdr:twoCellAnchor>
  <xdr:twoCellAnchor>
    <xdr:from>
      <xdr:col>17</xdr:col>
      <xdr:colOff>364810</xdr:colOff>
      <xdr:row>1</xdr:row>
      <xdr:rowOff>104301</xdr:rowOff>
    </xdr:from>
    <xdr:to>
      <xdr:col>18</xdr:col>
      <xdr:colOff>44270</xdr:colOff>
      <xdr:row>43</xdr:row>
      <xdr:rowOff>184078</xdr:rowOff>
    </xdr:to>
    <xdr:pic>
      <xdr:nvPicPr>
        <xdr:cNvPr id="14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/>
        <a:stretch>
          <a:fillRect/>
        </a:stretch>
      </xdr:blipFill>
      <xdr:spPr bwMode="auto">
        <a:xfrm rot="5400000">
          <a:off x="6832151" y="4190660"/>
          <a:ext cx="8080777" cy="289060"/>
        </a:xfrm>
        <a:prstGeom prst="rect">
          <a:avLst/>
        </a:prstGeom>
        <a:noFill/>
      </xdr:spPr>
    </xdr:pic>
    <xdr:clientData/>
  </xdr:twoCellAnchor>
  <xdr:twoCellAnchor>
    <xdr:from>
      <xdr:col>16</xdr:col>
      <xdr:colOff>314594</xdr:colOff>
      <xdr:row>1</xdr:row>
      <xdr:rowOff>111264</xdr:rowOff>
    </xdr:from>
    <xdr:to>
      <xdr:col>16</xdr:col>
      <xdr:colOff>563415</xdr:colOff>
      <xdr:row>42</xdr:row>
      <xdr:rowOff>49141</xdr:rowOff>
    </xdr:to>
    <xdr:pic>
      <xdr:nvPicPr>
        <xdr:cNvPr id="15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/>
        <a:stretch>
          <a:fillRect/>
        </a:stretch>
      </xdr:blipFill>
      <xdr:spPr bwMode="auto">
        <a:xfrm rot="5400000">
          <a:off x="6318416" y="4051542"/>
          <a:ext cx="7748377" cy="248821"/>
        </a:xfrm>
        <a:prstGeom prst="rect">
          <a:avLst/>
        </a:prstGeom>
        <a:noFill/>
      </xdr:spPr>
    </xdr:pic>
    <xdr:clientData/>
  </xdr:twoCellAnchor>
  <xdr:twoCellAnchor>
    <xdr:from>
      <xdr:col>14</xdr:col>
      <xdr:colOff>266752</xdr:colOff>
      <xdr:row>1</xdr:row>
      <xdr:rowOff>100820</xdr:rowOff>
    </xdr:from>
    <xdr:to>
      <xdr:col>14</xdr:col>
      <xdr:colOff>515573</xdr:colOff>
      <xdr:row>42</xdr:row>
      <xdr:rowOff>42279</xdr:rowOff>
    </xdr:to>
    <xdr:pic>
      <xdr:nvPicPr>
        <xdr:cNvPr id="16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3"/>
        <a:srcRect/>
        <a:stretch>
          <a:fillRect/>
        </a:stretch>
      </xdr:blipFill>
      <xdr:spPr bwMode="auto">
        <a:xfrm rot="5400000">
          <a:off x="5049583" y="4042889"/>
          <a:ext cx="7751959" cy="248821"/>
        </a:xfrm>
        <a:prstGeom prst="rect">
          <a:avLst/>
        </a:prstGeom>
        <a:noFill/>
      </xdr:spPr>
    </xdr:pic>
    <xdr:clientData/>
  </xdr:twoCellAnchor>
  <xdr:twoCellAnchor>
    <xdr:from>
      <xdr:col>0</xdr:col>
      <xdr:colOff>498749</xdr:colOff>
      <xdr:row>1</xdr:row>
      <xdr:rowOff>24709</xdr:rowOff>
    </xdr:from>
    <xdr:to>
      <xdr:col>1</xdr:col>
      <xdr:colOff>448262</xdr:colOff>
      <xdr:row>39</xdr:row>
      <xdr:rowOff>108914</xdr:rowOff>
    </xdr:to>
    <xdr:pic>
      <xdr:nvPicPr>
        <xdr:cNvPr id="17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4"/>
        <a:srcRect/>
        <a:stretch>
          <a:fillRect/>
        </a:stretch>
      </xdr:blipFill>
      <xdr:spPr bwMode="auto">
        <a:xfrm rot="16200000" flipV="1">
          <a:off x="-2883297" y="3597255"/>
          <a:ext cx="7323205" cy="559113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mroh\UMROH%20JULI%202015\A-KJA\TRANSIT\2003\Kry-KB-WKB-AD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mroh\UMROH%20JULI%202015\E-PSN3\ISO\QMS\PRO%20&amp;%20WIN\WIN-psn-001%2006-0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E-MP1/E-ADMP1/DLL/FIRMANS/PINDA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tp3\file%20wtp\Data%20BackUp\Pmk\ISO\9002\PROSEDUR\pmk20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mroh\UMROH%20JULI%202015\A-KJA\TRANSIT\2004\Kry-P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KB-WKB"/>
      <sheetName val="ADM"/>
      <sheetName val="KS"/>
      <sheetName val="WKS"/>
      <sheetName val="KR"/>
      <sheetName val="WKR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 5 revised"/>
      <sheetName val="ddc"/>
      <sheetName val="ppd"/>
      <sheetName val="Cover"/>
      <sheetName val="WIN"/>
      <sheetName val="Lam-4"/>
      <sheetName val="FORM"/>
      <sheetName val="KODE A"/>
      <sheetName val="KODE B"/>
      <sheetName val="Rekap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indah Bagian ABC"/>
      <sheetName val="Timbang"/>
    </sheet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QMS-85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XXXXXX"/>
      <sheetName val="XXXXXX0"/>
      <sheetName val="XXXXXX1"/>
      <sheetName val="results"/>
      <sheetName val="Index"/>
      <sheetName val="Rkp"/>
      <sheetName val="MGR&amp;AMGR"/>
      <sheetName val="KB"/>
      <sheetName val="WKB"/>
      <sheetName val="KS"/>
      <sheetName val="WKS"/>
      <sheetName val="KR"/>
      <sheetName val="ADM"/>
      <sheetName val="PSN"/>
      <sheetName val="GA"/>
      <sheetName val="KLN"/>
      <sheetName val="FIN"/>
      <sheetName val="BUK"/>
      <sheetName val="OFC"/>
      <sheetName val="ITD"/>
      <sheetName val="MIS"/>
      <sheetName val="ESM"/>
      <sheetName val="CST"/>
      <sheetName val="PIC"/>
      <sheetName val="PBL"/>
      <sheetName val="PBL-ABK"/>
      <sheetName val="WHS"/>
      <sheetName val="LOG"/>
      <sheetName val="QAD"/>
      <sheetName val="QAD-Sortir"/>
      <sheetName val="R&amp;D"/>
      <sheetName val="ESD"/>
      <sheetName val="QSD"/>
      <sheetName val="DRP"/>
      <sheetName val="WET"/>
      <sheetName val="CMP"/>
      <sheetName val="PMK"/>
      <sheetName val="MP-1"/>
      <sheetName val="MP2"/>
      <sheetName val="DWP"/>
      <sheetName val="CPD"/>
      <sheetName val="FSD"/>
      <sheetName val="WTD"/>
      <sheetName val="BLR"/>
      <sheetName val="PWH"/>
      <sheetName val="LST"/>
      <sheetName val="B-UM"/>
      <sheetName val="BAB"/>
      <sheetName val="PRJ"/>
      <sheetName val="PRU"/>
      <sheetName val="KOP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ables/table1.xml><?xml version="1.0" encoding="utf-8"?>
<table xmlns="http://schemas.openxmlformats.org/spreadsheetml/2006/main" id="1" name="KBPETAK" displayName="KBPETAK" ref="A1:P2025" headerRowDxfId="93" dataDxfId="92">
  <sortState ref="A2:P28355">
    <sortCondition ref="C1:C28355"/>
  </sortState>
  <tableColumns count="16">
    <tableColumn id="1" name="KODE" totalsRowLabel="Total" dataDxfId="91" totalsRowDxfId="90">
      <calculatedColumnFormula>C2&amp;B2</calculatedColumnFormula>
    </tableColumn>
    <tableColumn id="2" name="NO" dataDxfId="89" totalsRowDxfId="88" dataCellStyle="Normal 12">
      <calculatedColumnFormula>IF(C2=C1,B1+1,1)</calculatedColumnFormula>
    </tableColumn>
    <tableColumn id="3" name="TGL KIRIM" dataDxfId="87" totalsRowDxfId="86" dataCellStyle="Normal 12"/>
    <tableColumn id="4" name="NO DOK" dataDxfId="85" totalsRowDxfId="84" dataCellStyle="Normal_avl'03"/>
    <tableColumn id="5" name="NO_SERI" dataDxfId="83" totalsRowDxfId="82" dataCellStyle="Normal 10 2"/>
    <tableColumn id="6" name="NAMA SUPPLIER" dataDxfId="81" totalsRowDxfId="80"/>
    <tableColumn id="7" name="SUPIR / ABK" dataDxfId="79" totalsRowDxfId="78" dataCellStyle="Normal_KB-FEB 3 2"/>
    <tableColumn id="8" name="NO. POLISI" dataDxfId="77" totalsRowDxfId="76" dataCellStyle="Normal_KB-FEB 3 2"/>
    <tableColumn id="9" name="WLH" dataDxfId="75" totalsRowDxfId="74" dataCellStyle="Normal_KB-FEB 3 2"/>
    <tableColumn id="10" name="BRUTO" dataDxfId="73" totalsRowDxfId="72" dataCellStyle="Comma [0] 10 2"/>
    <tableColumn id="11" name="TARRA" dataDxfId="71" totalsRowDxfId="70" dataCellStyle="Comma [0] 10 2"/>
    <tableColumn id="12" name="NETTO1" totalsRowFunction="sum" dataDxfId="69" totalsRowDxfId="68" dataCellStyle="Comma [0] 21 2"/>
    <tableColumn id="13" name="POTONGAN KADAR AIR %" dataDxfId="67" totalsRowDxfId="66" dataCellStyle="Comma 10 2"/>
    <tableColumn id="14" name="Kg % Air" dataDxfId="65" totalsRowDxfId="64" dataCellStyle="Comma [0] 10 2"/>
    <tableColumn id="15" name="NETTO2" dataDxfId="63" totalsRowDxfId="62" dataCellStyle="Comma [0] 10 2"/>
    <tableColumn id="16" name="Keterangan " totalsRowFunction="count" dataDxfId="61" totalsRowDxfId="60" dataCellStyle="Normal_KB-FEB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3" name="KBSPETAK" displayName="KBSPETAK" ref="A1:P2" totalsRowShown="0" headerRowDxfId="59" dataDxfId="58">
  <tableColumns count="16">
    <tableColumn id="1" name="KODE" dataDxfId="57">
      <calculatedColumnFormula>KBSPETAK[[#This Row],[TGL KIRIM]]&amp;KBSPETAK[[#This Row],[NO]]</calculatedColumnFormula>
    </tableColumn>
    <tableColumn id="2" name="NO" dataDxfId="56">
      <calculatedColumnFormula>IF(KBSPETAK[[#This Row],[TGL KIRIM]]=C1,B1+1,1)</calculatedColumnFormula>
    </tableColumn>
    <tableColumn id="3" name="TGL KIRIM" dataDxfId="55" dataCellStyle="Normal 8 2"/>
    <tableColumn id="4" name="NO DOK" dataDxfId="54" dataCellStyle="Normal 8 2"/>
    <tableColumn id="5" name="NO_SERI" dataDxfId="53" dataCellStyle="Normal 11 2"/>
    <tableColumn id="6" name="NAMA SUPPLIER" dataDxfId="52" dataCellStyle="Normal 11 2"/>
    <tableColumn id="7" name="SUPIR / ABK" dataDxfId="51" dataCellStyle="Normal_KPR-FEB 3 2"/>
    <tableColumn id="8" name="NO. POLISI" dataDxfId="50" dataCellStyle="Normal_KPR-FEB 3 2"/>
    <tableColumn id="9" name="WLH" dataDxfId="49" dataCellStyle="Normal_KPR-FEB 3 2"/>
    <tableColumn id="10" name="BRUTO" dataDxfId="48" dataCellStyle="Comma [0] 3 2"/>
    <tableColumn id="11" name="TARRA" dataDxfId="47" dataCellStyle="Comma [0] 3 2"/>
    <tableColumn id="12" name="NETTO1" dataDxfId="46" dataCellStyle="Comma [0] 3 2"/>
    <tableColumn id="13" name="POTONGAN KADAR AIR %" dataDxfId="45" dataCellStyle="Comma 3 2"/>
    <tableColumn id="14" name="Kg % Air" dataDxfId="44" dataCellStyle="Comma [0] 3 2"/>
    <tableColumn id="15" name="NETTO2" dataDxfId="43" dataCellStyle="Comma [0] 3 2"/>
    <tableColumn id="16" name="Keterangan " dataDxfId="42" dataCellStyle="Comma [0] 3 2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Petani" displayName="Petani" ref="B2:AF136" totalsRowShown="0" headerRowDxfId="35" dataDxfId="33" headerRowBorderDxfId="34" tableBorderDxfId="32" totalsRowBorderDxfId="31" dataCellStyle="Normal_avl'03">
  <autoFilter ref="B2:AF136">
    <filterColumn colId="30"/>
  </autoFilter>
  <sortState ref="B3:AE137">
    <sortCondition ref="B3:B137"/>
  </sortState>
  <tableColumns count="31">
    <tableColumn id="1" name="NAMA RELASI" dataDxfId="30" dataCellStyle="Normal 2"/>
    <tableColumn id="2" name="1" dataDxfId="29" dataCellStyle="Normal_avl'03"/>
    <tableColumn id="3" name="2" dataDxfId="28" dataCellStyle="Normal_avl'03"/>
    <tableColumn id="4" name="3" dataDxfId="27" dataCellStyle="Normal_avl'03"/>
    <tableColumn id="5" name="4" dataDxfId="26" dataCellStyle="Normal_avl'03"/>
    <tableColumn id="6" name="5" dataDxfId="25" dataCellStyle="Normal_avl'03"/>
    <tableColumn id="7" name="6" dataDxfId="24" dataCellStyle="Normal_avl'03"/>
    <tableColumn id="8" name="7" dataDxfId="23" dataCellStyle="Normal_avl'03"/>
    <tableColumn id="9" name="8" dataDxfId="22" dataCellStyle="Normal_avl'03"/>
    <tableColumn id="10" name="9" dataDxfId="21" dataCellStyle="Normal_avl'03"/>
    <tableColumn id="11" name="10" dataDxfId="20" dataCellStyle="Normal_avl'03"/>
    <tableColumn id="12" name="11" dataDxfId="19" dataCellStyle="Normal_avl'03"/>
    <tableColumn id="13" name="12" dataDxfId="18" dataCellStyle="Normal_avl'03"/>
    <tableColumn id="14" name="13" dataDxfId="17" dataCellStyle="Normal_avl'03"/>
    <tableColumn id="15" name="14" dataDxfId="16" dataCellStyle="Normal_avl'03"/>
    <tableColumn id="16" name="15" dataDxfId="15" dataCellStyle="Normal_avl'03"/>
    <tableColumn id="17" name="16" dataDxfId="14" dataCellStyle="Normal_avl'03"/>
    <tableColumn id="18" name="17" dataDxfId="13" dataCellStyle="Normal_avl'03"/>
    <tableColumn id="19" name="18" dataDxfId="12" dataCellStyle="Normal_avl'03"/>
    <tableColumn id="20" name="19" dataDxfId="11" dataCellStyle="Normal_avl'03"/>
    <tableColumn id="21" name="20" dataDxfId="10" dataCellStyle="Normal_avl'03"/>
    <tableColumn id="22" name="21" dataDxfId="9" dataCellStyle="Normal_avl'03"/>
    <tableColumn id="23" name="22" dataDxfId="8" dataCellStyle="Normal_avl'03"/>
    <tableColumn id="24" name="23" dataDxfId="7" dataCellStyle="Normal_avl'03"/>
    <tableColumn id="25" name="24" dataDxfId="6" dataCellStyle="Normal_avl'03"/>
    <tableColumn id="26" name="25" dataDxfId="5" dataCellStyle="Normal_avl'03"/>
    <tableColumn id="27" name="26" dataDxfId="4" dataCellStyle="Normal_avl'03"/>
    <tableColumn id="28" name="27" dataDxfId="3" dataCellStyle="Normal_avl'03"/>
    <tableColumn id="29" name="28" dataDxfId="2" dataCellStyle="Normal_avl'03"/>
    <tableColumn id="30" name="29" dataDxfId="1" dataCellStyle="Normal_avl'03"/>
    <tableColumn id="31" name="Column1" dataDxfId="0" dataCellStyle="Normal_avl'03">
      <calculatedColumnFormula>Q3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rudi0Info"/>
  <dimension ref="S8"/>
  <sheetViews>
    <sheetView tabSelected="1" workbookViewId="0">
      <selection activeCell="N8" sqref="N8"/>
    </sheetView>
  </sheetViews>
  <sheetFormatPr defaultRowHeight="11.25"/>
  <cols>
    <col min="1" max="16384" width="9.140625" style="326"/>
  </cols>
  <sheetData>
    <row r="8" spans="19:19">
      <c r="S8" s="326" t="s">
        <v>724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 filterMode="1"/>
  <dimension ref="A1:WWD882"/>
  <sheetViews>
    <sheetView showGridLines="0" view="pageBreakPreview" zoomScale="85" zoomScaleNormal="70" zoomScaleSheetLayoutView="85" workbookViewId="0">
      <pane ySplit="1" topLeftCell="A2" activePane="bottomLeft" state="frozen"/>
      <selection pane="bottomLeft" activeCell="E7" sqref="E7"/>
    </sheetView>
  </sheetViews>
  <sheetFormatPr defaultColWidth="0" defaultRowHeight="12.75"/>
  <cols>
    <col min="1" max="1" width="10" style="1" customWidth="1"/>
    <col min="2" max="2" width="13.140625" style="2" hidden="1" customWidth="1"/>
    <col min="3" max="3" width="3.140625" style="2" hidden="1" customWidth="1"/>
    <col min="4" max="4" width="8.5703125" style="2" hidden="1" customWidth="1"/>
    <col min="5" max="5" width="4.5703125" style="1" customWidth="1"/>
    <col min="6" max="6" width="8.7109375" style="1" customWidth="1"/>
    <col min="7" max="7" width="4.7109375" style="1" customWidth="1"/>
    <col min="8" max="8" width="6" style="1" customWidth="1"/>
    <col min="9" max="9" width="36.7109375" style="1" customWidth="1"/>
    <col min="10" max="10" width="14" style="1" hidden="1" customWidth="1"/>
    <col min="11" max="11" width="10.28515625" style="1" customWidth="1"/>
    <col min="12" max="12" width="12.28515625" style="1" customWidth="1"/>
    <col min="13" max="13" width="13.5703125" style="1" hidden="1" customWidth="1"/>
    <col min="14" max="14" width="11.85546875" style="1" hidden="1" customWidth="1"/>
    <col min="15" max="15" width="12.5703125" style="1" customWidth="1"/>
    <col min="16" max="16" width="7.140625" style="1" customWidth="1"/>
    <col min="17" max="18" width="12.5703125" style="1" customWidth="1"/>
    <col min="19" max="19" width="10" style="1" customWidth="1"/>
    <col min="20" max="20" width="19.42578125" style="389" customWidth="1"/>
    <col min="21" max="21" width="6.42578125" style="2" customWidth="1"/>
    <col min="22" max="22" width="5" style="2" customWidth="1"/>
    <col min="23" max="23" width="15.42578125" style="2" customWidth="1"/>
    <col min="24" max="25" width="9.140625" style="2" customWidth="1"/>
    <col min="26" max="16150" width="0" style="2" hidden="1"/>
    <col min="16151" max="16384" width="9.140625" style="2" hidden="1"/>
  </cols>
  <sheetData>
    <row r="1" spans="1:33" ht="42" customHeight="1">
      <c r="E1" s="215">
        <v>5</v>
      </c>
      <c r="F1" s="215">
        <v>1</v>
      </c>
      <c r="G1" s="222">
        <v>2020</v>
      </c>
      <c r="T1" s="461" t="s">
        <v>776</v>
      </c>
      <c r="U1" s="260">
        <v>1</v>
      </c>
    </row>
    <row r="2" spans="1:33" ht="24" customHeight="1">
      <c r="A2" s="209">
        <f>$E$1</f>
        <v>5</v>
      </c>
      <c r="E2" s="473" t="s">
        <v>710</v>
      </c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5"/>
      <c r="T2" s="468" t="s">
        <v>0</v>
      </c>
      <c r="U2" s="469">
        <f>VLOOKUP(DAY(F6),$Y$6:$Z$36,2,FALSE)</f>
        <v>21</v>
      </c>
      <c r="V2" s="470"/>
    </row>
    <row r="3" spans="1:33" ht="15" customHeight="1">
      <c r="A3" s="209">
        <f t="shared" ref="A3:A5" si="0">$E$1</f>
        <v>5</v>
      </c>
      <c r="E3" s="471" t="s">
        <v>1</v>
      </c>
      <c r="F3" s="471" t="s">
        <v>2</v>
      </c>
      <c r="G3" s="471" t="s">
        <v>3</v>
      </c>
      <c r="H3" s="170" t="s">
        <v>4</v>
      </c>
      <c r="I3" s="471" t="s">
        <v>5</v>
      </c>
      <c r="J3" s="472" t="s">
        <v>6</v>
      </c>
      <c r="K3" s="170" t="s">
        <v>7</v>
      </c>
      <c r="L3" s="471" t="s">
        <v>8</v>
      </c>
      <c r="M3" s="190" t="s">
        <v>9</v>
      </c>
      <c r="N3" s="190" t="s">
        <v>9</v>
      </c>
      <c r="O3" s="170" t="s">
        <v>9</v>
      </c>
      <c r="P3" s="471" t="s">
        <v>10</v>
      </c>
      <c r="Q3" s="471"/>
      <c r="R3" s="170" t="s">
        <v>9</v>
      </c>
      <c r="S3" s="471" t="s">
        <v>11</v>
      </c>
      <c r="T3" s="468"/>
      <c r="U3" s="469"/>
      <c r="V3" s="470"/>
    </row>
    <row r="4" spans="1:33" ht="15" customHeight="1">
      <c r="A4" s="209">
        <f t="shared" si="0"/>
        <v>5</v>
      </c>
      <c r="E4" s="471"/>
      <c r="F4" s="471"/>
      <c r="G4" s="471"/>
      <c r="H4" s="170" t="s">
        <v>12</v>
      </c>
      <c r="I4" s="471"/>
      <c r="J4" s="472"/>
      <c r="K4" s="170" t="s">
        <v>13</v>
      </c>
      <c r="L4" s="471"/>
      <c r="M4" s="190" t="s">
        <v>14</v>
      </c>
      <c r="N4" s="190" t="s">
        <v>15</v>
      </c>
      <c r="O4" s="170" t="s">
        <v>16</v>
      </c>
      <c r="P4" s="170" t="s">
        <v>17</v>
      </c>
      <c r="Q4" s="170" t="s">
        <v>18</v>
      </c>
      <c r="R4" s="170" t="s">
        <v>19</v>
      </c>
      <c r="S4" s="471"/>
      <c r="T4" s="468"/>
      <c r="U4" s="469"/>
      <c r="V4" s="470"/>
    </row>
    <row r="5" spans="1:33" ht="15" customHeight="1">
      <c r="A5" s="209">
        <f t="shared" si="0"/>
        <v>5</v>
      </c>
      <c r="E5" s="189">
        <v>1</v>
      </c>
      <c r="F5" s="189">
        <f>E5+1</f>
        <v>2</v>
      </c>
      <c r="G5" s="189">
        <f t="shared" ref="G5:T5" si="1">F5+1</f>
        <v>3</v>
      </c>
      <c r="H5" s="189">
        <f t="shared" si="1"/>
        <v>4</v>
      </c>
      <c r="I5" s="189">
        <f t="shared" si="1"/>
        <v>5</v>
      </c>
      <c r="J5" s="189">
        <f t="shared" si="1"/>
        <v>6</v>
      </c>
      <c r="K5" s="189">
        <f t="shared" si="1"/>
        <v>7</v>
      </c>
      <c r="L5" s="189">
        <f t="shared" si="1"/>
        <v>8</v>
      </c>
      <c r="M5" s="189">
        <f t="shared" si="1"/>
        <v>9</v>
      </c>
      <c r="N5" s="189">
        <f t="shared" si="1"/>
        <v>10</v>
      </c>
      <c r="O5" s="189">
        <f t="shared" si="1"/>
        <v>11</v>
      </c>
      <c r="P5" s="189">
        <f t="shared" si="1"/>
        <v>12</v>
      </c>
      <c r="Q5" s="189">
        <f t="shared" si="1"/>
        <v>13</v>
      </c>
      <c r="R5" s="189">
        <f t="shared" si="1"/>
        <v>14</v>
      </c>
      <c r="S5" s="189">
        <f t="shared" si="1"/>
        <v>15</v>
      </c>
      <c r="T5" s="189">
        <f t="shared" si="1"/>
        <v>16</v>
      </c>
      <c r="U5" s="219"/>
      <c r="V5" s="220"/>
      <c r="AB5" s="2" t="s">
        <v>711</v>
      </c>
      <c r="AF5" s="218"/>
      <c r="AG5" s="218"/>
    </row>
    <row r="6" spans="1:33" ht="12.95" customHeight="1">
      <c r="A6" s="209">
        <f>IF(I6="","-",$E$1)</f>
        <v>5</v>
      </c>
      <c r="B6" s="2" t="str">
        <f>S6&amp;C6</f>
        <v>1</v>
      </c>
      <c r="C6" s="2">
        <v>1</v>
      </c>
      <c r="D6" s="2" t="str">
        <f t="shared" ref="D6:D7" si="2">IFERROR(MID(I6,FIND("/KM",I6),3),"DRT")</f>
        <v>DRT</v>
      </c>
      <c r="E6" s="179">
        <v>1</v>
      </c>
      <c r="F6" s="439">
        <f>DATE(G1,F1,E1)</f>
        <v>43835</v>
      </c>
      <c r="G6" s="180" t="str">
        <f>IFERROR(IF(VLOOKUP(F6&amp;E6,KBPETAK[],$G$5+1,FALSE)=0,"",VLOOKUP(F6&amp;E6,KBPETAK[],$G$5+1,FALSE)),"")</f>
        <v/>
      </c>
      <c r="H6" s="181" t="str">
        <f>IFERROR(IF(VLOOKUP(F6&amp;E6,KBPETAK[],$H$5+1,FALSE)=0,"",VLOOKUP(F6&amp;E6,KBPETAK[],$H$5+1,FALSE)),"")</f>
        <v/>
      </c>
      <c r="I6" s="355" t="str">
        <f>IFERROR(IF(K6="","NIHIL",IF(VLOOKUP(F6&amp;E6,KBPETAK[],$I$5+1,FALSE)=0,"",VLOOKUP(F6&amp;E6,KBPETAK[],$I$5+1,FALSE))),"")</f>
        <v>NIHIL</v>
      </c>
      <c r="J6" s="182" t="str">
        <f>IFERROR(IF(VLOOKUP(F6&amp;E6,KBPETAK[],$J$5+1,FALSE)=0,"",VLOOKUP(F6&amp;E6,KBPETAK[],$J$5+1,FALSE)),"")</f>
        <v/>
      </c>
      <c r="K6" s="182" t="str">
        <f>IFERROR(IF(VLOOKUP(F6&amp;E6,KBPETAK[],$K$5+1,FALSE)=0,"",VLOOKUP(F6&amp;E6,KBPETAK[],$K$5+1,FALSE)),"")</f>
        <v/>
      </c>
      <c r="L6" s="182" t="str">
        <f>IFERROR(IF(VLOOKUP(F6&amp;E6,KBPETAK[],$L$5+1,FALSE)=0,"",VLOOKUP(F6&amp;E6,KBPETAK[],$L$5+1,FALSE)),"")</f>
        <v/>
      </c>
      <c r="M6" s="183" t="str">
        <f>IFERROR(IF(VLOOKUP(F6&amp;E6,KBPETAK[],$M$5+1,FALSE)=0,"",VLOOKUP(F6&amp;E6,KBPETAK[],$M$5+1,FALSE)),"")</f>
        <v/>
      </c>
      <c r="N6" s="183" t="str">
        <f>IFERROR(IF(VLOOKUP(F6&amp;E6,KBPETAK[],$N$5+1,FALSE)=0,"",VLOOKUP(F6&amp;E6,KBPETAK[],$N$5+1,FALSE)),"")</f>
        <v/>
      </c>
      <c r="O6" s="184">
        <f t="shared" ref="O6:O39" si="3">IFERROR(M6-N6,0)</f>
        <v>0</v>
      </c>
      <c r="P6" s="185" t="str">
        <f>IFERROR(IF(VLOOKUP(F6&amp;E6,KBPETAK[],$P$5+1,FALSE)=0,0,VLOOKUP(F6&amp;E6,KBPETAK[],$P$5+1,FALSE)),"")</f>
        <v/>
      </c>
      <c r="Q6" s="186">
        <f t="shared" ref="Q6:Q69" si="4">IFERROR(O6*P6%,0)</f>
        <v>0</v>
      </c>
      <c r="R6" s="186">
        <f t="shared" ref="R6:R69" si="5">IFERROR(O6-Q6,0)</f>
        <v>0</v>
      </c>
      <c r="S6" s="187" t="str">
        <f>IFERROR(IF(IF(VLOOKUP(F6&amp;E6,KBPETAK[],$S$5+1,FALSE)=0,"",VLOOKUP(F6&amp;E6,KBPETAK[],$S$5+1,FALSE))="B.MP","B. MP",IF(VLOOKUP(F6&amp;E6,KBPETAK[],$S$5+1,FALSE)=0,"",VLOOKUP(F6&amp;E6,KBPETAK[],$S$5+1,FALSE))),"")</f>
        <v/>
      </c>
      <c r="T6" s="386" t="str">
        <f>IFERROR(VLOOKUP(IFERROR(LEFT(I6,FIND("/",I6)-1),I6),Petani[],($U$2+(VLOOKUP(I6,$AB$6:$AD$55,3,FALSE)-1)+VLOOKUP(COUNTIFS(I$6:$I6,I6),$AF$6:$AG$16,2,TRUE)),FALSE),"")</f>
        <v/>
      </c>
      <c r="U6" s="15"/>
      <c r="V6" s="16"/>
      <c r="W6" s="17"/>
      <c r="X6" s="17"/>
      <c r="Y6" s="2">
        <v>1</v>
      </c>
      <c r="Z6" s="2">
        <v>1</v>
      </c>
      <c r="AB6" s="2" t="str">
        <f t="array" ref="AB6">IFERROR(INDEX($I$6:$I$255,MATCH(0,COUNTIF($AB$5:AB5,$I$6:$I$255),0)),"")</f>
        <v>NIHIL</v>
      </c>
      <c r="AC6" s="17" t="str">
        <f t="shared" ref="AC6:AC37" si="6">IFERROR(LEFT(AB6,FIND("/",AB6)-1),AB6)</f>
        <v>NIHIL</v>
      </c>
      <c r="AD6" s="2">
        <f>COUNTIFS($AC$6:AC6,AC6)</f>
        <v>1</v>
      </c>
      <c r="AF6" s="2">
        <v>0</v>
      </c>
      <c r="AG6" s="2">
        <v>0</v>
      </c>
    </row>
    <row r="7" spans="1:33" ht="12.95" customHeight="1">
      <c r="A7" s="209" t="str">
        <f t="shared" ref="A7:A70" si="7">IF(I7="","-",$E$1)</f>
        <v>-</v>
      </c>
      <c r="B7" s="2" t="str">
        <f>S7&amp;C7</f>
        <v>2</v>
      </c>
      <c r="C7" s="2">
        <f t="shared" ref="C7" si="8">IF(S7=S6,IF(I7=I6,C6,C6+1),1)</f>
        <v>2</v>
      </c>
      <c r="D7" s="2" t="str">
        <f t="shared" si="2"/>
        <v>DRT</v>
      </c>
      <c r="E7" s="8">
        <f>E6+1</f>
        <v>2</v>
      </c>
      <c r="F7" s="440">
        <f>F6</f>
        <v>43835</v>
      </c>
      <c r="G7" s="9" t="str">
        <f>IFERROR(IF(VLOOKUP(F7&amp;E7,KBPETAK[],$G$5+1,FALSE)=0,"",VLOOKUP(F7&amp;E7,KBPETAK[],$G$5+1,FALSE)),"")</f>
        <v/>
      </c>
      <c r="H7" s="10" t="str">
        <f>IFERROR(IF(VLOOKUP(F7&amp;E7,KBPETAK[],$H$5+1,FALSE)=0,"",VLOOKUP(F7&amp;E7,KBPETAK[],$H$5+1,FALSE)),"")</f>
        <v/>
      </c>
      <c r="I7" s="356" t="str">
        <f>IFERROR(IF(VLOOKUP(F7&amp;E7,KBPETAK[],$I$5+1,FALSE)=0,"",VLOOKUP(F7&amp;E7,KBPETAK[],$I$5+1,FALSE)),"")</f>
        <v/>
      </c>
      <c r="J7" s="11" t="str">
        <f>IFERROR(IF(VLOOKUP(F7&amp;E7,KBPETAK[],$J$5+1,FALSE)=0,"",VLOOKUP(F7&amp;E7,KBPETAK[],$J$5+1,FALSE)),"")</f>
        <v/>
      </c>
      <c r="K7" s="11" t="str">
        <f>IFERROR(IF(VLOOKUP(F7&amp;E7,KBPETAK[],$K$5+1,FALSE)=0,"",VLOOKUP(F7&amp;E7,KBPETAK[],$K$5+1,FALSE)),"")</f>
        <v/>
      </c>
      <c r="L7" s="11" t="str">
        <f>IFERROR(IF(VLOOKUP(F7&amp;E7,KBPETAK[],$L$5+1,FALSE)=0,"",VLOOKUP(F7&amp;E7,KBPETAK[],$L$5+1,FALSE)),"")</f>
        <v/>
      </c>
      <c r="M7" s="12" t="str">
        <f>IFERROR(IF(VLOOKUP(F7&amp;E7,KBPETAK[],$M$5+1,FALSE)=0,"",VLOOKUP(F7&amp;E7,KBPETAK[],$M$5+1,FALSE)),"")</f>
        <v/>
      </c>
      <c r="N7" s="12" t="str">
        <f>IFERROR(IF(VLOOKUP(F7&amp;E7,KBPETAK[],$N$5+1,FALSE)=0,"",VLOOKUP(F7&amp;E7,KBPETAK[],$N$5+1,FALSE)),"")</f>
        <v/>
      </c>
      <c r="O7" s="55">
        <f t="shared" si="3"/>
        <v>0</v>
      </c>
      <c r="P7" s="13" t="str">
        <f>IFERROR(IF(VLOOKUP(F7&amp;E7,KBPETAK[],$P$5+1,FALSE)=0,0,VLOOKUP(F7&amp;E7,KBPETAK[],$P$5+1,FALSE)),"")</f>
        <v/>
      </c>
      <c r="Q7" s="19">
        <f t="shared" si="4"/>
        <v>0</v>
      </c>
      <c r="R7" s="19">
        <f t="shared" si="5"/>
        <v>0</v>
      </c>
      <c r="S7" s="187" t="str">
        <f>IFERROR(IF(IF(VLOOKUP(F7&amp;E7,KBPETAK[],$S$5+1,FALSE)=0,"",VLOOKUP(F7&amp;E7,KBPETAK[],$S$5+1,FALSE))="B.MP","B. MP",IF(VLOOKUP(F7&amp;E7,KBPETAK[],$S$5+1,FALSE)=0,"",VLOOKUP(F7&amp;E7,KBPETAK[],$S$5+1,FALSE))),"")</f>
        <v/>
      </c>
      <c r="T7" s="386" t="str">
        <f>IFERROR(VLOOKUP(IFERROR(LEFT(I7,FIND("/",I7)-1),I7),Petani[],($U$2+(VLOOKUP(I7,$AB$6:$AD$55,3,FALSE)-1)+VLOOKUP(COUNTIFS(I$6:$I7,I7),$AF$6:$AG$16,2,TRUE)),FALSE),"")</f>
        <v/>
      </c>
      <c r="U7" s="15"/>
      <c r="V7" s="16"/>
      <c r="W7" s="17"/>
      <c r="X7" s="17"/>
      <c r="Y7" s="2">
        <v>2</v>
      </c>
      <c r="Z7" s="2">
        <v>6</v>
      </c>
      <c r="AB7" s="2" t="str">
        <f t="array" ref="AB7">IFERROR(INDEX($I$6:$I$255,MATCH(0,COUNTIF($AB$5:AB6,$I$6:$I$255),0)),"")</f>
        <v/>
      </c>
      <c r="AC7" s="17" t="str">
        <f t="shared" si="6"/>
        <v/>
      </c>
      <c r="AD7" s="2">
        <f>COUNTIFS($AC$6:AC7,AC7)</f>
        <v>1</v>
      </c>
      <c r="AF7" s="2">
        <v>5</v>
      </c>
      <c r="AG7" s="2">
        <v>1</v>
      </c>
    </row>
    <row r="8" spans="1:33" ht="12.95" customHeight="1">
      <c r="A8" s="209" t="str">
        <f t="shared" si="7"/>
        <v>-</v>
      </c>
      <c r="B8" s="2" t="str">
        <f t="shared" ref="B8:B71" si="9">S8&amp;C8</f>
        <v>2</v>
      </c>
      <c r="C8" s="2">
        <f t="shared" ref="C8:C71" si="10">IF(S8=S7,IF(I8=I7,C7,C7+1),1)</f>
        <v>2</v>
      </c>
      <c r="D8" s="2" t="str">
        <f t="shared" ref="D8:D71" si="11">IFERROR(MID(I8,FIND("/KM",I8),3),"DRT")</f>
        <v>DRT</v>
      </c>
      <c r="E8" s="224">
        <f t="shared" ref="E8:E71" si="12">E7+1</f>
        <v>3</v>
      </c>
      <c r="F8" s="440">
        <f t="shared" ref="F8:F71" si="13">F7</f>
        <v>43835</v>
      </c>
      <c r="G8" s="9" t="str">
        <f>IFERROR(IF(VLOOKUP(F8&amp;E8,KBPETAK[],$G$5+1,FALSE)=0,"",VLOOKUP(F8&amp;E8,KBPETAK[],$G$5+1,FALSE)),"")</f>
        <v/>
      </c>
      <c r="H8" s="10" t="str">
        <f>IFERROR(IF(VLOOKUP(F8&amp;E8,KBPETAK[],$H$5+1,FALSE)=0,"",VLOOKUP(F8&amp;E8,KBPETAK[],$H$5+1,FALSE)),"")</f>
        <v/>
      </c>
      <c r="I8" s="356" t="str">
        <f>IFERROR(IF(VLOOKUP(F8&amp;E8,KBPETAK[],$I$5+1,FALSE)=0,"",VLOOKUP(F8&amp;E8,KBPETAK[],$I$5+1,FALSE)),"")</f>
        <v/>
      </c>
      <c r="J8" s="11" t="str">
        <f>IFERROR(IF(VLOOKUP(F8&amp;E8,KBPETAK[],$J$5+1,FALSE)=0,"",VLOOKUP(F8&amp;E8,KBPETAK[],$J$5+1,FALSE)),"")</f>
        <v/>
      </c>
      <c r="K8" s="11" t="str">
        <f>IFERROR(IF(VLOOKUP(F8&amp;E8,KBPETAK[],$K$5+1,FALSE)=0,"",VLOOKUP(F8&amp;E8,KBPETAK[],$K$5+1,FALSE)),"")</f>
        <v/>
      </c>
      <c r="L8" s="11" t="str">
        <f>IFERROR(IF(VLOOKUP(F8&amp;E8,KBPETAK[],$L$5+1,FALSE)=0,"",VLOOKUP(F8&amp;E8,KBPETAK[],$L$5+1,FALSE)),"")</f>
        <v/>
      </c>
      <c r="M8" s="12" t="str">
        <f>IFERROR(IF(VLOOKUP(F8&amp;E8,KBPETAK[],$M$5+1,FALSE)=0,"",VLOOKUP(F8&amp;E8,KBPETAK[],$M$5+1,FALSE)),"")</f>
        <v/>
      </c>
      <c r="N8" s="12" t="str">
        <f>IFERROR(IF(VLOOKUP(F8&amp;E8,KBPETAK[],$N$5+1,FALSE)=0,"",VLOOKUP(F8&amp;E8,KBPETAK[],$N$5+1,FALSE)),"")</f>
        <v/>
      </c>
      <c r="O8" s="55">
        <f t="shared" si="3"/>
        <v>0</v>
      </c>
      <c r="P8" s="13" t="str">
        <f>IFERROR(IF(VLOOKUP(F8&amp;E8,KBPETAK[],$P$5+1,FALSE)=0,0,VLOOKUP(F8&amp;E8,KBPETAK[],$P$5+1,FALSE)),"")</f>
        <v/>
      </c>
      <c r="Q8" s="19">
        <f t="shared" si="4"/>
        <v>0</v>
      </c>
      <c r="R8" s="19">
        <f t="shared" si="5"/>
        <v>0</v>
      </c>
      <c r="S8" s="187" t="str">
        <f>IFERROR(IF(IF(VLOOKUP(F8&amp;E8,KBPETAK[],$S$5+1,FALSE)=0,"",VLOOKUP(F8&amp;E8,KBPETAK[],$S$5+1,FALSE))="B.MP","B. MP",IF(VLOOKUP(F8&amp;E8,KBPETAK[],$S$5+1,FALSE)=0,"",VLOOKUP(F8&amp;E8,KBPETAK[],$S$5+1,FALSE))),"")</f>
        <v/>
      </c>
      <c r="T8" s="386" t="str">
        <f>IFERROR(VLOOKUP(IFERROR(LEFT(I8,FIND("/",I8)-1),I8),Petani[],($U$2+(VLOOKUP(I8,$AB$6:$AD$55,3,FALSE)-1)+VLOOKUP(COUNTIFS(I$6:$I8,I8),$AF$6:$AG$16,2,TRUE)),FALSE),"")</f>
        <v/>
      </c>
      <c r="U8" s="15"/>
      <c r="V8" s="16"/>
      <c r="W8" s="17"/>
      <c r="X8" s="17"/>
      <c r="Y8" s="2">
        <v>3</v>
      </c>
      <c r="Z8" s="2">
        <v>11</v>
      </c>
      <c r="AB8" s="2" t="str">
        <f t="array" ref="AB8">IFERROR(INDEX($I$6:$I$255,MATCH(0,COUNTIF($AB$5:AB7,$I$6:$I$255),0)),"")</f>
        <v/>
      </c>
      <c r="AC8" s="17" t="str">
        <f t="shared" si="6"/>
        <v/>
      </c>
      <c r="AD8" s="2">
        <f>COUNTIFS($AC$6:AC8,AC8)</f>
        <v>2</v>
      </c>
      <c r="AF8" s="2">
        <f>AF7+5</f>
        <v>10</v>
      </c>
      <c r="AG8" s="2">
        <v>2</v>
      </c>
    </row>
    <row r="9" spans="1:33" ht="12.95" customHeight="1">
      <c r="A9" s="209" t="str">
        <f t="shared" si="7"/>
        <v>-</v>
      </c>
      <c r="B9" s="2" t="str">
        <f t="shared" si="9"/>
        <v>2</v>
      </c>
      <c r="C9" s="2">
        <f t="shared" si="10"/>
        <v>2</v>
      </c>
      <c r="D9" s="2" t="str">
        <f t="shared" si="11"/>
        <v>DRT</v>
      </c>
      <c r="E9" s="224">
        <f t="shared" si="12"/>
        <v>4</v>
      </c>
      <c r="F9" s="440">
        <f t="shared" si="13"/>
        <v>43835</v>
      </c>
      <c r="G9" s="9" t="str">
        <f>IFERROR(IF(VLOOKUP(F9&amp;E9,KBPETAK[],$G$5+1,FALSE)=0,"",VLOOKUP(F9&amp;E9,KBPETAK[],$G$5+1,FALSE)),"")</f>
        <v/>
      </c>
      <c r="H9" s="10" t="str">
        <f>IFERROR(IF(VLOOKUP(F9&amp;E9,KBPETAK[],$H$5+1,FALSE)=0,"",VLOOKUP(F9&amp;E9,KBPETAK[],$H$5+1,FALSE)),"")</f>
        <v/>
      </c>
      <c r="I9" s="356" t="str">
        <f>IFERROR(IF(VLOOKUP(F9&amp;E9,KBPETAK[],$I$5+1,FALSE)=0,"",VLOOKUP(F9&amp;E9,KBPETAK[],$I$5+1,FALSE)),"")</f>
        <v/>
      </c>
      <c r="J9" s="11" t="str">
        <f>IFERROR(IF(VLOOKUP(F9&amp;E9,KBPETAK[],$J$5+1,FALSE)=0,"",VLOOKUP(F9&amp;E9,KBPETAK[],$J$5+1,FALSE)),"")</f>
        <v/>
      </c>
      <c r="K9" s="11" t="str">
        <f>IFERROR(IF(VLOOKUP(F9&amp;E9,KBPETAK[],$K$5+1,FALSE)=0,"",VLOOKUP(F9&amp;E9,KBPETAK[],$K$5+1,FALSE)),"")</f>
        <v/>
      </c>
      <c r="L9" s="11" t="str">
        <f>IFERROR(IF(VLOOKUP(F9&amp;E9,KBPETAK[],$L$5+1,FALSE)=0,"",VLOOKUP(F9&amp;E9,KBPETAK[],$L$5+1,FALSE)),"")</f>
        <v/>
      </c>
      <c r="M9" s="12" t="str">
        <f>IFERROR(IF(VLOOKUP(F9&amp;E9,KBPETAK[],$M$5+1,FALSE)=0,"",VLOOKUP(F9&amp;E9,KBPETAK[],$M$5+1,FALSE)),"")</f>
        <v/>
      </c>
      <c r="N9" s="12" t="str">
        <f>IFERROR(IF(VLOOKUP(F9&amp;E9,KBPETAK[],$N$5+1,FALSE)=0,"",VLOOKUP(F9&amp;E9,KBPETAK[],$N$5+1,FALSE)),"")</f>
        <v/>
      </c>
      <c r="O9" s="55">
        <f t="shared" si="3"/>
        <v>0</v>
      </c>
      <c r="P9" s="13" t="str">
        <f>IFERROR(IF(VLOOKUP(F9&amp;E9,KBPETAK[],$P$5+1,FALSE)=0,0,VLOOKUP(F9&amp;E9,KBPETAK[],$P$5+1,FALSE)),"")</f>
        <v/>
      </c>
      <c r="Q9" s="19">
        <f t="shared" si="4"/>
        <v>0</v>
      </c>
      <c r="R9" s="19">
        <f t="shared" si="5"/>
        <v>0</v>
      </c>
      <c r="S9" s="187" t="str">
        <f>IFERROR(IF(IF(VLOOKUP(F9&amp;E9,KBPETAK[],$S$5+1,FALSE)=0,"",VLOOKUP(F9&amp;E9,KBPETAK[],$S$5+1,FALSE))="B.MP","B. MP",IF(VLOOKUP(F9&amp;E9,KBPETAK[],$S$5+1,FALSE)=0,"",VLOOKUP(F9&amp;E9,KBPETAK[],$S$5+1,FALSE))),"")</f>
        <v/>
      </c>
      <c r="T9" s="386" t="str">
        <f>IFERROR(VLOOKUP(IFERROR(LEFT(I9,FIND("/",I9)-1),I9),Petani[],($U$2+(VLOOKUP(I9,$AB$6:$AD$55,3,FALSE)-1)+VLOOKUP(COUNTIFS(I$6:$I9,I9),$AF$6:$AG$16,2,TRUE)),FALSE),"")</f>
        <v/>
      </c>
      <c r="U9" s="15"/>
      <c r="V9" s="16"/>
      <c r="W9" s="17"/>
      <c r="X9" s="17"/>
      <c r="Y9" s="2">
        <v>4</v>
      </c>
      <c r="Z9" s="2">
        <v>16</v>
      </c>
      <c r="AB9" s="2" t="str">
        <f t="array" ref="AB9">IFERROR(INDEX($I$6:$I$255,MATCH(0,COUNTIF($AB$5:AB8,$I$6:$I$255),0)),"")</f>
        <v/>
      </c>
      <c r="AC9" s="17" t="str">
        <f t="shared" si="6"/>
        <v/>
      </c>
      <c r="AD9" s="2">
        <f>COUNTIFS($AC$6:AC9,AC9)</f>
        <v>3</v>
      </c>
      <c r="AF9" s="2">
        <f t="shared" ref="AF9:AF16" si="14">AF8+5</f>
        <v>15</v>
      </c>
      <c r="AG9" s="2">
        <v>3</v>
      </c>
    </row>
    <row r="10" spans="1:33" ht="12.95" customHeight="1">
      <c r="A10" s="209" t="str">
        <f t="shared" si="7"/>
        <v>-</v>
      </c>
      <c r="B10" s="2" t="str">
        <f t="shared" si="9"/>
        <v>2</v>
      </c>
      <c r="C10" s="2">
        <f t="shared" si="10"/>
        <v>2</v>
      </c>
      <c r="D10" s="2" t="str">
        <f t="shared" si="11"/>
        <v>DRT</v>
      </c>
      <c r="E10" s="224">
        <f t="shared" si="12"/>
        <v>5</v>
      </c>
      <c r="F10" s="440">
        <f t="shared" si="13"/>
        <v>43835</v>
      </c>
      <c r="G10" s="9" t="str">
        <f>IFERROR(IF(VLOOKUP(F10&amp;E10,KBPETAK[],$G$5+1,FALSE)=0,"",VLOOKUP(F10&amp;E10,KBPETAK[],$G$5+1,FALSE)),"")</f>
        <v/>
      </c>
      <c r="H10" s="10" t="str">
        <f>IFERROR(IF(VLOOKUP(F10&amp;E10,KBPETAK[],$H$5+1,FALSE)=0,"",VLOOKUP(F10&amp;E10,KBPETAK[],$H$5+1,FALSE)),"")</f>
        <v/>
      </c>
      <c r="I10" s="356" t="str">
        <f>IFERROR(IF(VLOOKUP(F10&amp;E10,KBPETAK[],$I$5+1,FALSE)=0,"",VLOOKUP(F10&amp;E10,KBPETAK[],$I$5+1,FALSE)),"")</f>
        <v/>
      </c>
      <c r="J10" s="11" t="str">
        <f>IFERROR(IF(VLOOKUP(F10&amp;E10,KBPETAK[],$J$5+1,FALSE)=0,"",VLOOKUP(F10&amp;E10,KBPETAK[],$J$5+1,FALSE)),"")</f>
        <v/>
      </c>
      <c r="K10" s="11" t="str">
        <f>IFERROR(IF(VLOOKUP(F10&amp;E10,KBPETAK[],$K$5+1,FALSE)=0,"",VLOOKUP(F10&amp;E10,KBPETAK[],$K$5+1,FALSE)),"")</f>
        <v/>
      </c>
      <c r="L10" s="11" t="str">
        <f>IFERROR(IF(VLOOKUP(F10&amp;E10,KBPETAK[],$L$5+1,FALSE)=0,"",VLOOKUP(F10&amp;E10,KBPETAK[],$L$5+1,FALSE)),"")</f>
        <v/>
      </c>
      <c r="M10" s="12" t="str">
        <f>IFERROR(IF(VLOOKUP(F10&amp;E10,KBPETAK[],$M$5+1,FALSE)=0,"",VLOOKUP(F10&amp;E10,KBPETAK[],$M$5+1,FALSE)),"")</f>
        <v/>
      </c>
      <c r="N10" s="12" t="str">
        <f>IFERROR(IF(VLOOKUP(F10&amp;E10,KBPETAK[],$N$5+1,FALSE)=0,"",VLOOKUP(F10&amp;E10,KBPETAK[],$N$5+1,FALSE)),"")</f>
        <v/>
      </c>
      <c r="O10" s="55">
        <f t="shared" si="3"/>
        <v>0</v>
      </c>
      <c r="P10" s="13" t="str">
        <f>IFERROR(IF(VLOOKUP(F10&amp;E10,KBPETAK[],$P$5+1,FALSE)=0,0,VLOOKUP(F10&amp;E10,KBPETAK[],$P$5+1,FALSE)),"")</f>
        <v/>
      </c>
      <c r="Q10" s="19">
        <f t="shared" si="4"/>
        <v>0</v>
      </c>
      <c r="R10" s="19">
        <f t="shared" si="5"/>
        <v>0</v>
      </c>
      <c r="S10" s="187" t="str">
        <f>IFERROR(IF(IF(VLOOKUP(F10&amp;E10,KBPETAK[],$S$5+1,FALSE)=0,"",VLOOKUP(F10&amp;E10,KBPETAK[],$S$5+1,FALSE))="B.MP","B. MP",IF(VLOOKUP(F10&amp;E10,KBPETAK[],$S$5+1,FALSE)=0,"",VLOOKUP(F10&amp;E10,KBPETAK[],$S$5+1,FALSE))),"")</f>
        <v/>
      </c>
      <c r="T10" s="386" t="str">
        <f>IFERROR(VLOOKUP(IFERROR(LEFT(I10,FIND("/",I10)-1),I10),Petani[],($U$2+(VLOOKUP(I10,$AB$6:$AD$55,3,FALSE)-1)+VLOOKUP(COUNTIFS(I$6:$I10,I10),$AF$6:$AG$16,2,TRUE)),FALSE),"")</f>
        <v/>
      </c>
      <c r="U10" s="15"/>
      <c r="V10" s="16"/>
      <c r="W10" s="17"/>
      <c r="X10" s="17"/>
      <c r="Y10" s="2">
        <v>5</v>
      </c>
      <c r="Z10" s="2">
        <v>21</v>
      </c>
      <c r="AB10" s="2" t="str">
        <f t="array" ref="AB10">IFERROR(INDEX($I$6:$I$255,MATCH(0,COUNTIF($AB$5:AB9,$I$6:$I$255),0)),"")</f>
        <v/>
      </c>
      <c r="AC10" s="17" t="str">
        <f t="shared" si="6"/>
        <v/>
      </c>
      <c r="AD10" s="2">
        <f>COUNTIFS($AC$6:AC10,AC10)</f>
        <v>4</v>
      </c>
      <c r="AF10" s="2">
        <f t="shared" si="14"/>
        <v>20</v>
      </c>
      <c r="AG10" s="2">
        <v>4</v>
      </c>
    </row>
    <row r="11" spans="1:33" ht="12.95" customHeight="1">
      <c r="A11" s="209" t="str">
        <f t="shared" si="7"/>
        <v>-</v>
      </c>
      <c r="B11" s="2" t="str">
        <f t="shared" si="9"/>
        <v>2</v>
      </c>
      <c r="C11" s="2">
        <f t="shared" si="10"/>
        <v>2</v>
      </c>
      <c r="D11" s="2" t="str">
        <f t="shared" si="11"/>
        <v>DRT</v>
      </c>
      <c r="E11" s="224">
        <f t="shared" si="12"/>
        <v>6</v>
      </c>
      <c r="F11" s="440">
        <f t="shared" si="13"/>
        <v>43835</v>
      </c>
      <c r="G11" s="9" t="str">
        <f>IFERROR(IF(VLOOKUP(F11&amp;E11,KBPETAK[],$G$5+1,FALSE)=0,"",VLOOKUP(F11&amp;E11,KBPETAK[],$G$5+1,FALSE)),"")</f>
        <v/>
      </c>
      <c r="H11" s="10" t="str">
        <f>IFERROR(IF(VLOOKUP(F11&amp;E11,KBPETAK[],$H$5+1,FALSE)=0,"",VLOOKUP(F11&amp;E11,KBPETAK[],$H$5+1,FALSE)),"")</f>
        <v/>
      </c>
      <c r="I11" s="356" t="str">
        <f>IFERROR(IF(VLOOKUP(F11&amp;E11,KBPETAK[],$I$5+1,FALSE)=0,"",VLOOKUP(F11&amp;E11,KBPETAK[],$I$5+1,FALSE)),"")</f>
        <v/>
      </c>
      <c r="J11" s="11" t="str">
        <f>IFERROR(IF(VLOOKUP(F11&amp;E11,KBPETAK[],$J$5+1,FALSE)=0,"",VLOOKUP(F11&amp;E11,KBPETAK[],$J$5+1,FALSE)),"")</f>
        <v/>
      </c>
      <c r="K11" s="11" t="str">
        <f>IFERROR(IF(VLOOKUP(F11&amp;E11,KBPETAK[],$K$5+1,FALSE)=0,"",VLOOKUP(F11&amp;E11,KBPETAK[],$K$5+1,FALSE)),"")</f>
        <v/>
      </c>
      <c r="L11" s="11" t="str">
        <f>IFERROR(IF(VLOOKUP(F11&amp;E11,KBPETAK[],$L$5+1,FALSE)=0,"",VLOOKUP(F11&amp;E11,KBPETAK[],$L$5+1,FALSE)),"")</f>
        <v/>
      </c>
      <c r="M11" s="12" t="str">
        <f>IFERROR(IF(VLOOKUP(F11&amp;E11,KBPETAK[],$M$5+1,FALSE)=0,"",VLOOKUP(F11&amp;E11,KBPETAK[],$M$5+1,FALSE)),"")</f>
        <v/>
      </c>
      <c r="N11" s="12" t="str">
        <f>IFERROR(IF(VLOOKUP(F11&amp;E11,KBPETAK[],$N$5+1,FALSE)=0,"",VLOOKUP(F11&amp;E11,KBPETAK[],$N$5+1,FALSE)),"")</f>
        <v/>
      </c>
      <c r="O11" s="55">
        <f t="shared" si="3"/>
        <v>0</v>
      </c>
      <c r="P11" s="13" t="str">
        <f>IFERROR(IF(VLOOKUP(F11&amp;E11,KBPETAK[],$P$5+1,FALSE)=0,0,VLOOKUP(F11&amp;E11,KBPETAK[],$P$5+1,FALSE)),"")</f>
        <v/>
      </c>
      <c r="Q11" s="19">
        <f t="shared" si="4"/>
        <v>0</v>
      </c>
      <c r="R11" s="19">
        <f t="shared" si="5"/>
        <v>0</v>
      </c>
      <c r="S11" s="187" t="str">
        <f>IFERROR(IF(IF(VLOOKUP(F11&amp;E11,KBPETAK[],$S$5+1,FALSE)=0,"",VLOOKUP(F11&amp;E11,KBPETAK[],$S$5+1,FALSE))="B.MP","B. MP",IF(VLOOKUP(F11&amp;E11,KBPETAK[],$S$5+1,FALSE)=0,"",VLOOKUP(F11&amp;E11,KBPETAK[],$S$5+1,FALSE))),"")</f>
        <v/>
      </c>
      <c r="T11" s="386" t="str">
        <f>IFERROR(VLOOKUP(IFERROR(LEFT(I11,FIND("/",I11)-1),I11),Petani[],($U$2+(VLOOKUP(I11,$AB$6:$AD$55,3,FALSE)-1)+VLOOKUP(COUNTIFS(I$6:$I11,I11),$AF$6:$AG$16,2,TRUE)),FALSE),"")</f>
        <v/>
      </c>
      <c r="U11" s="15"/>
      <c r="V11" s="16"/>
      <c r="W11" s="17"/>
      <c r="X11" s="17"/>
      <c r="Y11" s="2">
        <v>6</v>
      </c>
      <c r="Z11" s="2">
        <v>2</v>
      </c>
      <c r="AB11" s="2" t="str">
        <f t="array" ref="AB11">IFERROR(INDEX($I$6:$I$255,MATCH(0,COUNTIF($AB$5:AB10,$I$6:$I$255),0)),"")</f>
        <v/>
      </c>
      <c r="AC11" s="17" t="str">
        <f t="shared" si="6"/>
        <v/>
      </c>
      <c r="AD11" s="2">
        <f>COUNTIFS($AC$6:AC11,AC11)</f>
        <v>5</v>
      </c>
      <c r="AF11" s="2">
        <f t="shared" si="14"/>
        <v>25</v>
      </c>
      <c r="AG11" s="2">
        <v>5</v>
      </c>
    </row>
    <row r="12" spans="1:33" ht="12.95" customHeight="1">
      <c r="A12" s="209" t="str">
        <f t="shared" si="7"/>
        <v>-</v>
      </c>
      <c r="B12" s="2" t="str">
        <f t="shared" si="9"/>
        <v>2</v>
      </c>
      <c r="C12" s="2">
        <f t="shared" si="10"/>
        <v>2</v>
      </c>
      <c r="D12" s="2" t="str">
        <f t="shared" si="11"/>
        <v>DRT</v>
      </c>
      <c r="E12" s="224">
        <f t="shared" si="12"/>
        <v>7</v>
      </c>
      <c r="F12" s="440">
        <f t="shared" si="13"/>
        <v>43835</v>
      </c>
      <c r="G12" s="9" t="str">
        <f>IFERROR(IF(VLOOKUP(F12&amp;E12,KBPETAK[],$G$5+1,FALSE)=0,"",VLOOKUP(F12&amp;E12,KBPETAK[],$G$5+1,FALSE)),"")</f>
        <v/>
      </c>
      <c r="H12" s="10" t="str">
        <f>IFERROR(IF(VLOOKUP(F12&amp;E12,KBPETAK[],$H$5+1,FALSE)=0,"",VLOOKUP(F12&amp;E12,KBPETAK[],$H$5+1,FALSE)),"")</f>
        <v/>
      </c>
      <c r="I12" s="356" t="str">
        <f>IFERROR(IF(VLOOKUP(F12&amp;E12,KBPETAK[],$I$5+1,FALSE)=0,"",VLOOKUP(F12&amp;E12,KBPETAK[],$I$5+1,FALSE)),"")</f>
        <v/>
      </c>
      <c r="J12" s="11" t="str">
        <f>IFERROR(IF(VLOOKUP(F12&amp;E12,KBPETAK[],$J$5+1,FALSE)=0,"",VLOOKUP(F12&amp;E12,KBPETAK[],$J$5+1,FALSE)),"")</f>
        <v/>
      </c>
      <c r="K12" s="11" t="str">
        <f>IFERROR(IF(VLOOKUP(F12&amp;E12,KBPETAK[],$K$5+1,FALSE)=0,"",VLOOKUP(F12&amp;E12,KBPETAK[],$K$5+1,FALSE)),"")</f>
        <v/>
      </c>
      <c r="L12" s="11" t="str">
        <f>IFERROR(IF(VLOOKUP(F12&amp;E12,KBPETAK[],$L$5+1,FALSE)=0,"",VLOOKUP(F12&amp;E12,KBPETAK[],$L$5+1,FALSE)),"")</f>
        <v/>
      </c>
      <c r="M12" s="12" t="str">
        <f>IFERROR(IF(VLOOKUP(F12&amp;E12,KBPETAK[],$M$5+1,FALSE)=0,"",VLOOKUP(F12&amp;E12,KBPETAK[],$M$5+1,FALSE)),"")</f>
        <v/>
      </c>
      <c r="N12" s="12" t="str">
        <f>IFERROR(IF(VLOOKUP(F12&amp;E12,KBPETAK[],$N$5+1,FALSE)=0,"",VLOOKUP(F12&amp;E12,KBPETAK[],$N$5+1,FALSE)),"")</f>
        <v/>
      </c>
      <c r="O12" s="55">
        <f t="shared" si="3"/>
        <v>0</v>
      </c>
      <c r="P12" s="13" t="str">
        <f>IFERROR(IF(VLOOKUP(F12&amp;E12,KBPETAK[],$P$5+1,FALSE)=0,0,VLOOKUP(F12&amp;E12,KBPETAK[],$P$5+1,FALSE)),"")</f>
        <v/>
      </c>
      <c r="Q12" s="19">
        <f t="shared" si="4"/>
        <v>0</v>
      </c>
      <c r="R12" s="19">
        <f t="shared" si="5"/>
        <v>0</v>
      </c>
      <c r="S12" s="187" t="str">
        <f>IFERROR(IF(IF(VLOOKUP(F12&amp;E12,KBPETAK[],$S$5+1,FALSE)=0,"",VLOOKUP(F12&amp;E12,KBPETAK[],$S$5+1,FALSE))="B.MP","B. MP",IF(VLOOKUP(F12&amp;E12,KBPETAK[],$S$5+1,FALSE)=0,"",VLOOKUP(F12&amp;E12,KBPETAK[],$S$5+1,FALSE))),"")</f>
        <v/>
      </c>
      <c r="T12" s="386" t="str">
        <f>IFERROR(VLOOKUP(IFERROR(LEFT(I12,FIND("/",I12)-1),I12),Petani[],($U$2+(VLOOKUP(I12,$AB$6:$AD$55,3,FALSE)-1)+VLOOKUP(COUNTIFS(I$6:$I12,I12),$AF$6:$AG$16,2,TRUE)),FALSE),"")</f>
        <v/>
      </c>
      <c r="U12" s="15"/>
      <c r="V12" s="16"/>
      <c r="W12" s="17"/>
      <c r="X12" s="17"/>
      <c r="Y12" s="2">
        <v>7</v>
      </c>
      <c r="Z12" s="2">
        <v>7</v>
      </c>
      <c r="AB12" s="2" t="str">
        <f t="array" ref="AB12">IFERROR(INDEX($I$6:$I$255,MATCH(0,COUNTIF($AB$5:AB11,$I$6:$I$255),0)),"")</f>
        <v/>
      </c>
      <c r="AC12" s="17" t="str">
        <f t="shared" si="6"/>
        <v/>
      </c>
      <c r="AD12" s="2">
        <f>COUNTIFS($AC$6:AC12,AC12)</f>
        <v>6</v>
      </c>
      <c r="AF12" s="2">
        <f t="shared" si="14"/>
        <v>30</v>
      </c>
      <c r="AG12" s="2">
        <v>6</v>
      </c>
    </row>
    <row r="13" spans="1:33" ht="12.95" customHeight="1">
      <c r="A13" s="209" t="str">
        <f t="shared" si="7"/>
        <v>-</v>
      </c>
      <c r="B13" s="2" t="str">
        <f t="shared" si="9"/>
        <v>2</v>
      </c>
      <c r="C13" s="2">
        <f t="shared" si="10"/>
        <v>2</v>
      </c>
      <c r="D13" s="2" t="str">
        <f t="shared" si="11"/>
        <v>DRT</v>
      </c>
      <c r="E13" s="224">
        <f t="shared" si="12"/>
        <v>8</v>
      </c>
      <c r="F13" s="440">
        <f t="shared" si="13"/>
        <v>43835</v>
      </c>
      <c r="G13" s="9" t="str">
        <f>IFERROR(IF(VLOOKUP(F13&amp;E13,KBPETAK[],$G$5+1,FALSE)=0,"",VLOOKUP(F13&amp;E13,KBPETAK[],$G$5+1,FALSE)),"")</f>
        <v/>
      </c>
      <c r="H13" s="10" t="str">
        <f>IFERROR(IF(VLOOKUP(F13&amp;E13,KBPETAK[],$H$5+1,FALSE)=0,"",VLOOKUP(F13&amp;E13,KBPETAK[],$H$5+1,FALSE)),"")</f>
        <v/>
      </c>
      <c r="I13" s="356" t="str">
        <f>IFERROR(IF(VLOOKUP(F13&amp;E13,KBPETAK[],$I$5+1,FALSE)=0,"",VLOOKUP(F13&amp;E13,KBPETAK[],$I$5+1,FALSE)),"")</f>
        <v/>
      </c>
      <c r="J13" s="11" t="str">
        <f>IFERROR(IF(VLOOKUP(F13&amp;E13,KBPETAK[],$J$5+1,FALSE)=0,"",VLOOKUP(F13&amp;E13,KBPETAK[],$J$5+1,FALSE)),"")</f>
        <v/>
      </c>
      <c r="K13" s="11" t="str">
        <f>IFERROR(IF(VLOOKUP(F13&amp;E13,KBPETAK[],$K$5+1,FALSE)=0,"",VLOOKUP(F13&amp;E13,KBPETAK[],$K$5+1,FALSE)),"")</f>
        <v/>
      </c>
      <c r="L13" s="11" t="str">
        <f>IFERROR(IF(VLOOKUP(F13&amp;E13,KBPETAK[],$L$5+1,FALSE)=0,"",VLOOKUP(F13&amp;E13,KBPETAK[],$L$5+1,FALSE)),"")</f>
        <v/>
      </c>
      <c r="M13" s="12" t="str">
        <f>IFERROR(IF(VLOOKUP(F13&amp;E13,KBPETAK[],$M$5+1,FALSE)=0,"",VLOOKUP(F13&amp;E13,KBPETAK[],$M$5+1,FALSE)),"")</f>
        <v/>
      </c>
      <c r="N13" s="12" t="str">
        <f>IFERROR(IF(VLOOKUP(F13&amp;E13,KBPETAK[],$N$5+1,FALSE)=0,"",VLOOKUP(F13&amp;E13,KBPETAK[],$N$5+1,FALSE)),"")</f>
        <v/>
      </c>
      <c r="O13" s="55">
        <f t="shared" si="3"/>
        <v>0</v>
      </c>
      <c r="P13" s="13" t="str">
        <f>IFERROR(IF(VLOOKUP(F13&amp;E13,KBPETAK[],$P$5+1,FALSE)=0,0,VLOOKUP(F13&amp;E13,KBPETAK[],$P$5+1,FALSE)),"")</f>
        <v/>
      </c>
      <c r="Q13" s="19">
        <f t="shared" si="4"/>
        <v>0</v>
      </c>
      <c r="R13" s="19">
        <f t="shared" si="5"/>
        <v>0</v>
      </c>
      <c r="S13" s="187" t="str">
        <f>IFERROR(IF(IF(VLOOKUP(F13&amp;E13,KBPETAK[],$S$5+1,FALSE)=0,"",VLOOKUP(F13&amp;E13,KBPETAK[],$S$5+1,FALSE))="B.MP","B. MP",IF(VLOOKUP(F13&amp;E13,KBPETAK[],$S$5+1,FALSE)=0,"",VLOOKUP(F13&amp;E13,KBPETAK[],$S$5+1,FALSE))),"")</f>
        <v/>
      </c>
      <c r="T13" s="386" t="str">
        <f>IFERROR(VLOOKUP(IFERROR(LEFT(I13,FIND("/",I13)-1),I13),Petani[],($U$2+(VLOOKUP(I13,$AB$6:$AD$55,3,FALSE)-1)+VLOOKUP(COUNTIFS(I$6:$I13,I13),$AF$6:$AG$16,2,TRUE)),FALSE),"")</f>
        <v/>
      </c>
      <c r="U13" s="15"/>
      <c r="V13" s="16"/>
      <c r="W13" s="17"/>
      <c r="X13" s="17"/>
      <c r="Y13" s="2">
        <v>8</v>
      </c>
      <c r="Z13" s="2">
        <v>12</v>
      </c>
      <c r="AB13" s="2" t="str">
        <f t="array" ref="AB13">IFERROR(INDEX($I$6:$I$255,MATCH(0,COUNTIF($AB$5:AB12,$I$6:$I$255),0)),"")</f>
        <v/>
      </c>
      <c r="AC13" s="17" t="str">
        <f t="shared" si="6"/>
        <v/>
      </c>
      <c r="AD13" s="2">
        <f>COUNTIFS($AC$6:AC13,AC13)</f>
        <v>7</v>
      </c>
      <c r="AF13" s="2">
        <f t="shared" si="14"/>
        <v>35</v>
      </c>
      <c r="AG13" s="2">
        <v>7</v>
      </c>
    </row>
    <row r="14" spans="1:33" ht="12.95" customHeight="1">
      <c r="A14" s="209" t="str">
        <f t="shared" si="7"/>
        <v>-</v>
      </c>
      <c r="B14" s="2" t="str">
        <f t="shared" si="9"/>
        <v>2</v>
      </c>
      <c r="C14" s="2">
        <f t="shared" si="10"/>
        <v>2</v>
      </c>
      <c r="D14" s="2" t="str">
        <f t="shared" si="11"/>
        <v>DRT</v>
      </c>
      <c r="E14" s="224">
        <f t="shared" si="12"/>
        <v>9</v>
      </c>
      <c r="F14" s="440">
        <f t="shared" si="13"/>
        <v>43835</v>
      </c>
      <c r="G14" s="9" t="str">
        <f>IFERROR(IF(VLOOKUP(F14&amp;E14,KBPETAK[],$G$5+1,FALSE)=0,"",VLOOKUP(F14&amp;E14,KBPETAK[],$G$5+1,FALSE)),"")</f>
        <v/>
      </c>
      <c r="H14" s="10" t="str">
        <f>IFERROR(IF(VLOOKUP(F14&amp;E14,KBPETAK[],$H$5+1,FALSE)=0,"",VLOOKUP(F14&amp;E14,KBPETAK[],$H$5+1,FALSE)),"")</f>
        <v/>
      </c>
      <c r="I14" s="356" t="str">
        <f>IFERROR(IF(VLOOKUP(F14&amp;E14,KBPETAK[],$I$5+1,FALSE)=0,"",VLOOKUP(F14&amp;E14,KBPETAK[],$I$5+1,FALSE)),"")</f>
        <v/>
      </c>
      <c r="J14" s="11" t="str">
        <f>IFERROR(IF(VLOOKUP(F14&amp;E14,KBPETAK[],$J$5+1,FALSE)=0,"",VLOOKUP(F14&amp;E14,KBPETAK[],$J$5+1,FALSE)),"")</f>
        <v/>
      </c>
      <c r="K14" s="11" t="str">
        <f>IFERROR(IF(VLOOKUP(F14&amp;E14,KBPETAK[],$K$5+1,FALSE)=0,"",VLOOKUP(F14&amp;E14,KBPETAK[],$K$5+1,FALSE)),"")</f>
        <v/>
      </c>
      <c r="L14" s="11" t="str">
        <f>IFERROR(IF(VLOOKUP(F14&amp;E14,KBPETAK[],$L$5+1,FALSE)=0,"",VLOOKUP(F14&amp;E14,KBPETAK[],$L$5+1,FALSE)),"")</f>
        <v/>
      </c>
      <c r="M14" s="12" t="str">
        <f>IFERROR(IF(VLOOKUP(F14&amp;E14,KBPETAK[],$M$5+1,FALSE)=0,"",VLOOKUP(F14&amp;E14,KBPETAK[],$M$5+1,FALSE)),"")</f>
        <v/>
      </c>
      <c r="N14" s="12" t="str">
        <f>IFERROR(IF(VLOOKUP(F14&amp;E14,KBPETAK[],$N$5+1,FALSE)=0,"",VLOOKUP(F14&amp;E14,KBPETAK[],$N$5+1,FALSE)),"")</f>
        <v/>
      </c>
      <c r="O14" s="55">
        <f t="shared" si="3"/>
        <v>0</v>
      </c>
      <c r="P14" s="13" t="str">
        <f>IFERROR(IF(VLOOKUP(F14&amp;E14,KBPETAK[],$P$5+1,FALSE)=0,0,VLOOKUP(F14&amp;E14,KBPETAK[],$P$5+1,FALSE)),"")</f>
        <v/>
      </c>
      <c r="Q14" s="19">
        <f t="shared" si="4"/>
        <v>0</v>
      </c>
      <c r="R14" s="19">
        <f t="shared" si="5"/>
        <v>0</v>
      </c>
      <c r="S14" s="187" t="str">
        <f>IFERROR(IF(IF(VLOOKUP(F14&amp;E14,KBPETAK[],$S$5+1,FALSE)=0,"",VLOOKUP(F14&amp;E14,KBPETAK[],$S$5+1,FALSE))="B.MP","B. MP",IF(VLOOKUP(F14&amp;E14,KBPETAK[],$S$5+1,FALSE)=0,"",VLOOKUP(F14&amp;E14,KBPETAK[],$S$5+1,FALSE))),"")</f>
        <v/>
      </c>
      <c r="T14" s="386" t="str">
        <f>IFERROR(VLOOKUP(IFERROR(LEFT(I14,FIND("/",I14)-1),I14),Petani[],($U$2+(VLOOKUP(I14,$AB$6:$AD$55,3,FALSE)-1)+VLOOKUP(COUNTIFS(I$6:$I14,I14),$AF$6:$AG$16,2,TRUE)),FALSE),"")</f>
        <v/>
      </c>
      <c r="U14" s="15"/>
      <c r="V14" s="16"/>
      <c r="W14" s="17"/>
      <c r="X14" s="17"/>
      <c r="Y14" s="2">
        <v>9</v>
      </c>
      <c r="Z14" s="2">
        <v>17</v>
      </c>
      <c r="AB14" s="2" t="str">
        <f t="array" ref="AB14">IFERROR(INDEX($I$6:$I$255,MATCH(0,COUNTIF($AB$5:AB13,$I$6:$I$255),0)),"")</f>
        <v/>
      </c>
      <c r="AC14" s="17" t="str">
        <f t="shared" si="6"/>
        <v/>
      </c>
      <c r="AD14" s="2">
        <f>COUNTIFS($AC$6:AC14,AC14)</f>
        <v>8</v>
      </c>
      <c r="AF14" s="2">
        <f t="shared" si="14"/>
        <v>40</v>
      </c>
      <c r="AG14" s="2">
        <v>8</v>
      </c>
    </row>
    <row r="15" spans="1:33" ht="12.95" customHeight="1">
      <c r="A15" s="209" t="str">
        <f t="shared" si="7"/>
        <v>-</v>
      </c>
      <c r="B15" s="2" t="str">
        <f t="shared" si="9"/>
        <v>2</v>
      </c>
      <c r="C15" s="2">
        <f t="shared" si="10"/>
        <v>2</v>
      </c>
      <c r="D15" s="2" t="str">
        <f t="shared" si="11"/>
        <v>DRT</v>
      </c>
      <c r="E15" s="224">
        <f t="shared" si="12"/>
        <v>10</v>
      </c>
      <c r="F15" s="440">
        <f t="shared" si="13"/>
        <v>43835</v>
      </c>
      <c r="G15" s="9" t="str">
        <f>IFERROR(IF(VLOOKUP(F15&amp;E15,KBPETAK[],$G$5+1,FALSE)=0,"",VLOOKUP(F15&amp;E15,KBPETAK[],$G$5+1,FALSE)),"")</f>
        <v/>
      </c>
      <c r="H15" s="10" t="str">
        <f>IFERROR(IF(VLOOKUP(F15&amp;E15,KBPETAK[],$H$5+1,FALSE)=0,"",VLOOKUP(F15&amp;E15,KBPETAK[],$H$5+1,FALSE)),"")</f>
        <v/>
      </c>
      <c r="I15" s="356" t="str">
        <f>IFERROR(IF(VLOOKUP(F15&amp;E15,KBPETAK[],$I$5+1,FALSE)=0,"",VLOOKUP(F15&amp;E15,KBPETAK[],$I$5+1,FALSE)),"")</f>
        <v/>
      </c>
      <c r="J15" s="11" t="str">
        <f>IFERROR(IF(VLOOKUP(F15&amp;E15,KBPETAK[],$J$5+1,FALSE)=0,"",VLOOKUP(F15&amp;E15,KBPETAK[],$J$5+1,FALSE)),"")</f>
        <v/>
      </c>
      <c r="K15" s="11" t="str">
        <f>IFERROR(IF(VLOOKUP(F15&amp;E15,KBPETAK[],$K$5+1,FALSE)=0,"",VLOOKUP(F15&amp;E15,KBPETAK[],$K$5+1,FALSE)),"")</f>
        <v/>
      </c>
      <c r="L15" s="11" t="str">
        <f>IFERROR(IF(VLOOKUP(F15&amp;E15,KBPETAK[],$L$5+1,FALSE)=0,"",VLOOKUP(F15&amp;E15,KBPETAK[],$L$5+1,FALSE)),"")</f>
        <v/>
      </c>
      <c r="M15" s="12" t="str">
        <f>IFERROR(IF(VLOOKUP(F15&amp;E15,KBPETAK[],$M$5+1,FALSE)=0,"",VLOOKUP(F15&amp;E15,KBPETAK[],$M$5+1,FALSE)),"")</f>
        <v/>
      </c>
      <c r="N15" s="12" t="str">
        <f>IFERROR(IF(VLOOKUP(F15&amp;E15,KBPETAK[],$N$5+1,FALSE)=0,"",VLOOKUP(F15&amp;E15,KBPETAK[],$N$5+1,FALSE)),"")</f>
        <v/>
      </c>
      <c r="O15" s="55">
        <f t="shared" si="3"/>
        <v>0</v>
      </c>
      <c r="P15" s="13" t="str">
        <f>IFERROR(IF(VLOOKUP(F15&amp;E15,KBPETAK[],$P$5+1,FALSE)=0,0,VLOOKUP(F15&amp;E15,KBPETAK[],$P$5+1,FALSE)),"")</f>
        <v/>
      </c>
      <c r="Q15" s="19">
        <f t="shared" si="4"/>
        <v>0</v>
      </c>
      <c r="R15" s="19">
        <f t="shared" si="5"/>
        <v>0</v>
      </c>
      <c r="S15" s="187" t="str">
        <f>IFERROR(IF(IF(VLOOKUP(F15&amp;E15,KBPETAK[],$S$5+1,FALSE)=0,"",VLOOKUP(F15&amp;E15,KBPETAK[],$S$5+1,FALSE))="B.MP","B. MP",IF(VLOOKUP(F15&amp;E15,KBPETAK[],$S$5+1,FALSE)=0,"",VLOOKUP(F15&amp;E15,KBPETAK[],$S$5+1,FALSE))),"")</f>
        <v/>
      </c>
      <c r="T15" s="386" t="str">
        <f>IFERROR(VLOOKUP(IFERROR(LEFT(I15,FIND("/",I15)-1),I15),Petani[],($U$2+(VLOOKUP(I15,$AB$6:$AD$55,3,FALSE)-1)+VLOOKUP(COUNTIFS(I$6:$I15,I15),$AF$6:$AG$16,2,TRUE)),FALSE),"")</f>
        <v/>
      </c>
      <c r="U15" s="15"/>
      <c r="V15" s="16"/>
      <c r="W15" s="17"/>
      <c r="X15" s="17"/>
      <c r="Y15" s="2">
        <v>10</v>
      </c>
      <c r="Z15" s="2">
        <v>22</v>
      </c>
      <c r="AB15" s="2" t="str">
        <f t="array" ref="AB15">IFERROR(INDEX($I$6:$I$255,MATCH(0,COUNTIF($AB$5:AB14,$I$6:$I$255),0)),"")</f>
        <v/>
      </c>
      <c r="AC15" s="17" t="str">
        <f t="shared" si="6"/>
        <v/>
      </c>
      <c r="AD15" s="2">
        <f>COUNTIFS($AC$6:AC15,AC15)</f>
        <v>9</v>
      </c>
      <c r="AF15" s="2">
        <f t="shared" si="14"/>
        <v>45</v>
      </c>
      <c r="AG15" s="2">
        <v>9</v>
      </c>
    </row>
    <row r="16" spans="1:33" ht="12.95" customHeight="1">
      <c r="A16" s="209" t="str">
        <f t="shared" si="7"/>
        <v>-</v>
      </c>
      <c r="B16" s="2" t="str">
        <f t="shared" si="9"/>
        <v>2</v>
      </c>
      <c r="C16" s="2">
        <f t="shared" si="10"/>
        <v>2</v>
      </c>
      <c r="D16" s="2" t="str">
        <f t="shared" si="11"/>
        <v>DRT</v>
      </c>
      <c r="E16" s="224">
        <f t="shared" si="12"/>
        <v>11</v>
      </c>
      <c r="F16" s="440">
        <f t="shared" si="13"/>
        <v>43835</v>
      </c>
      <c r="G16" s="9" t="str">
        <f>IFERROR(IF(VLOOKUP(F16&amp;E16,KBPETAK[],$G$5+1,FALSE)=0,"",VLOOKUP(F16&amp;E16,KBPETAK[],$G$5+1,FALSE)),"")</f>
        <v/>
      </c>
      <c r="H16" s="10" t="str">
        <f>IFERROR(IF(VLOOKUP(F16&amp;E16,KBPETAK[],$H$5+1,FALSE)=0,"",VLOOKUP(F16&amp;E16,KBPETAK[],$H$5+1,FALSE)),"")</f>
        <v/>
      </c>
      <c r="I16" s="356" t="str">
        <f>IFERROR(IF(VLOOKUP(F16&amp;E16,KBPETAK[],$I$5+1,FALSE)=0,"",VLOOKUP(F16&amp;E16,KBPETAK[],$I$5+1,FALSE)),"")</f>
        <v/>
      </c>
      <c r="J16" s="11" t="str">
        <f>IFERROR(IF(VLOOKUP(F16&amp;E16,KBPETAK[],$J$5+1,FALSE)=0,"",VLOOKUP(F16&amp;E16,KBPETAK[],$J$5+1,FALSE)),"")</f>
        <v/>
      </c>
      <c r="K16" s="11" t="str">
        <f>IFERROR(IF(VLOOKUP(F16&amp;E16,KBPETAK[],$K$5+1,FALSE)=0,"",VLOOKUP(F16&amp;E16,KBPETAK[],$K$5+1,FALSE)),"")</f>
        <v/>
      </c>
      <c r="L16" s="11" t="str">
        <f>IFERROR(IF(VLOOKUP(F16&amp;E16,KBPETAK[],$L$5+1,FALSE)=0,"",VLOOKUP(F16&amp;E16,KBPETAK[],$L$5+1,FALSE)),"")</f>
        <v/>
      </c>
      <c r="M16" s="12" t="str">
        <f>IFERROR(IF(VLOOKUP(F16&amp;E16,KBPETAK[],$M$5+1,FALSE)=0,"",VLOOKUP(F16&amp;E16,KBPETAK[],$M$5+1,FALSE)),"")</f>
        <v/>
      </c>
      <c r="N16" s="12" t="str">
        <f>IFERROR(IF(VLOOKUP(F16&amp;E16,KBPETAK[],$N$5+1,FALSE)=0,"",VLOOKUP(F16&amp;E16,KBPETAK[],$N$5+1,FALSE)),"")</f>
        <v/>
      </c>
      <c r="O16" s="55">
        <f t="shared" si="3"/>
        <v>0</v>
      </c>
      <c r="P16" s="13" t="str">
        <f>IFERROR(IF(VLOOKUP(F16&amp;E16,KBPETAK[],$P$5+1,FALSE)=0,0,VLOOKUP(F16&amp;E16,KBPETAK[],$P$5+1,FALSE)),"")</f>
        <v/>
      </c>
      <c r="Q16" s="19">
        <f t="shared" si="4"/>
        <v>0</v>
      </c>
      <c r="R16" s="19">
        <f t="shared" si="5"/>
        <v>0</v>
      </c>
      <c r="S16" s="187" t="str">
        <f>IFERROR(IF(IF(VLOOKUP(F16&amp;E16,KBPETAK[],$S$5+1,FALSE)=0,"",VLOOKUP(F16&amp;E16,KBPETAK[],$S$5+1,FALSE))="B.MP","B. MP",IF(VLOOKUP(F16&amp;E16,KBPETAK[],$S$5+1,FALSE)=0,"",VLOOKUP(F16&amp;E16,KBPETAK[],$S$5+1,FALSE))),"")</f>
        <v/>
      </c>
      <c r="T16" s="386" t="str">
        <f>IFERROR(VLOOKUP(IFERROR(LEFT(I16,FIND("/",I16)-1),I16),Petani[],($U$2+(VLOOKUP(I16,$AB$6:$AD$55,3,FALSE)-1)+VLOOKUP(COUNTIFS(I$6:$I16,I16),$AF$6:$AG$16,2,TRUE)),FALSE),"")</f>
        <v/>
      </c>
      <c r="U16" s="15"/>
      <c r="V16" s="16"/>
      <c r="W16" s="17"/>
      <c r="X16" s="17"/>
      <c r="Y16" s="2">
        <v>11</v>
      </c>
      <c r="Z16" s="2">
        <v>3</v>
      </c>
      <c r="AB16" s="2" t="str">
        <f t="array" ref="AB16">IFERROR(INDEX($I$6:$I$255,MATCH(0,COUNTIF($AB$5:AB15,$I$6:$I$255),0)),"")</f>
        <v/>
      </c>
      <c r="AC16" s="17" t="str">
        <f t="shared" si="6"/>
        <v/>
      </c>
      <c r="AD16" s="2">
        <f>COUNTIFS($AC$6:AC16,AC16)</f>
        <v>10</v>
      </c>
      <c r="AF16" s="2">
        <f t="shared" si="14"/>
        <v>50</v>
      </c>
      <c r="AG16" s="2">
        <v>10</v>
      </c>
    </row>
    <row r="17" spans="1:30" ht="12.95" customHeight="1">
      <c r="A17" s="209" t="str">
        <f t="shared" si="7"/>
        <v>-</v>
      </c>
      <c r="B17" s="2" t="str">
        <f t="shared" si="9"/>
        <v>2</v>
      </c>
      <c r="C17" s="2">
        <f t="shared" si="10"/>
        <v>2</v>
      </c>
      <c r="D17" s="2" t="str">
        <f t="shared" si="11"/>
        <v>DRT</v>
      </c>
      <c r="E17" s="224">
        <f t="shared" si="12"/>
        <v>12</v>
      </c>
      <c r="F17" s="440">
        <f t="shared" si="13"/>
        <v>43835</v>
      </c>
      <c r="G17" s="9" t="str">
        <f>IFERROR(IF(VLOOKUP(F17&amp;E17,KBPETAK[],$G$5+1,FALSE)=0,"",VLOOKUP(F17&amp;E17,KBPETAK[],$G$5+1,FALSE)),"")</f>
        <v/>
      </c>
      <c r="H17" s="10" t="str">
        <f>IFERROR(IF(VLOOKUP(F17&amp;E17,KBPETAK[],$H$5+1,FALSE)=0,"",VLOOKUP(F17&amp;E17,KBPETAK[],$H$5+1,FALSE)),"")</f>
        <v/>
      </c>
      <c r="I17" s="356" t="str">
        <f>IFERROR(IF(VLOOKUP(F17&amp;E17,KBPETAK[],$I$5+1,FALSE)=0,"",VLOOKUP(F17&amp;E17,KBPETAK[],$I$5+1,FALSE)),"")</f>
        <v/>
      </c>
      <c r="J17" s="11" t="str">
        <f>IFERROR(IF(VLOOKUP(F17&amp;E17,KBPETAK[],$J$5+1,FALSE)=0,"",VLOOKUP(F17&amp;E17,KBPETAK[],$J$5+1,FALSE)),"")</f>
        <v/>
      </c>
      <c r="K17" s="11" t="str">
        <f>IFERROR(IF(VLOOKUP(F17&amp;E17,KBPETAK[],$K$5+1,FALSE)=0,"",VLOOKUP(F17&amp;E17,KBPETAK[],$K$5+1,FALSE)),"")</f>
        <v/>
      </c>
      <c r="L17" s="11" t="str">
        <f>IFERROR(IF(VLOOKUP(F17&amp;E17,KBPETAK[],$L$5+1,FALSE)=0,"",VLOOKUP(F17&amp;E17,KBPETAK[],$L$5+1,FALSE)),"")</f>
        <v/>
      </c>
      <c r="M17" s="12" t="str">
        <f>IFERROR(IF(VLOOKUP(F17&amp;E17,KBPETAK[],$M$5+1,FALSE)=0,"",VLOOKUP(F17&amp;E17,KBPETAK[],$M$5+1,FALSE)),"")</f>
        <v/>
      </c>
      <c r="N17" s="12" t="str">
        <f>IFERROR(IF(VLOOKUP(F17&amp;E17,KBPETAK[],$N$5+1,FALSE)=0,"",VLOOKUP(F17&amp;E17,KBPETAK[],$N$5+1,FALSE)),"")</f>
        <v/>
      </c>
      <c r="O17" s="55">
        <f t="shared" si="3"/>
        <v>0</v>
      </c>
      <c r="P17" s="13" t="str">
        <f>IFERROR(IF(VLOOKUP(F17&amp;E17,KBPETAK[],$P$5+1,FALSE)=0,0,VLOOKUP(F17&amp;E17,KBPETAK[],$P$5+1,FALSE)),"")</f>
        <v/>
      </c>
      <c r="Q17" s="19">
        <f t="shared" si="4"/>
        <v>0</v>
      </c>
      <c r="R17" s="19">
        <f t="shared" si="5"/>
        <v>0</v>
      </c>
      <c r="S17" s="187" t="str">
        <f>IFERROR(IF(IF(VLOOKUP(F17&amp;E17,KBPETAK[],$S$5+1,FALSE)=0,"",VLOOKUP(F17&amp;E17,KBPETAK[],$S$5+1,FALSE))="B.MP","B. MP",IF(VLOOKUP(F17&amp;E17,KBPETAK[],$S$5+1,FALSE)=0,"",VLOOKUP(F17&amp;E17,KBPETAK[],$S$5+1,FALSE))),"")</f>
        <v/>
      </c>
      <c r="T17" s="386" t="str">
        <f>IFERROR(VLOOKUP(IFERROR(LEFT(I17,FIND("/",I17)-1),I17),Petani[],($U$2+(VLOOKUP(I17,$AB$6:$AD$55,3,FALSE)-1)+VLOOKUP(COUNTIFS(I$6:$I17,I17),$AF$6:$AG$16,2,TRUE)),FALSE),"")</f>
        <v/>
      </c>
      <c r="U17" s="15"/>
      <c r="V17" s="16"/>
      <c r="W17" s="17"/>
      <c r="X17" s="17"/>
      <c r="Y17" s="2">
        <v>12</v>
      </c>
      <c r="Z17" s="2">
        <v>8</v>
      </c>
      <c r="AB17" s="2" t="str">
        <f t="array" ref="AB17">IFERROR(INDEX($I$6:$I$255,MATCH(0,COUNTIF($AB$5:AB16,$I$6:$I$255),0)),"")</f>
        <v/>
      </c>
      <c r="AC17" s="17" t="str">
        <f t="shared" si="6"/>
        <v/>
      </c>
      <c r="AD17" s="2">
        <f>COUNTIFS($AC$6:AC17,AC17)</f>
        <v>11</v>
      </c>
    </row>
    <row r="18" spans="1:30" ht="12.95" customHeight="1">
      <c r="A18" s="209" t="str">
        <f t="shared" si="7"/>
        <v>-</v>
      </c>
      <c r="B18" s="2" t="str">
        <f t="shared" si="9"/>
        <v>2</v>
      </c>
      <c r="C18" s="2">
        <f t="shared" si="10"/>
        <v>2</v>
      </c>
      <c r="D18" s="2" t="str">
        <f t="shared" si="11"/>
        <v>DRT</v>
      </c>
      <c r="E18" s="224">
        <f t="shared" si="12"/>
        <v>13</v>
      </c>
      <c r="F18" s="440">
        <f t="shared" si="13"/>
        <v>43835</v>
      </c>
      <c r="G18" s="9" t="str">
        <f>IFERROR(IF(VLOOKUP(F18&amp;E18,KBPETAK[],$G$5+1,FALSE)=0,"",VLOOKUP(F18&amp;E18,KBPETAK[],$G$5+1,FALSE)),"")</f>
        <v/>
      </c>
      <c r="H18" s="10" t="str">
        <f>IFERROR(IF(VLOOKUP(F18&amp;E18,KBPETAK[],$H$5+1,FALSE)=0,"",VLOOKUP(F18&amp;E18,KBPETAK[],$H$5+1,FALSE)),"")</f>
        <v/>
      </c>
      <c r="I18" s="356" t="str">
        <f>IFERROR(IF(VLOOKUP(F18&amp;E18,KBPETAK[],$I$5+1,FALSE)=0,"",VLOOKUP(F18&amp;E18,KBPETAK[],$I$5+1,FALSE)),"")</f>
        <v/>
      </c>
      <c r="J18" s="11" t="str">
        <f>IFERROR(IF(VLOOKUP(F18&amp;E18,KBPETAK[],$J$5+1,FALSE)=0,"",VLOOKUP(F18&amp;E18,KBPETAK[],$J$5+1,FALSE)),"")</f>
        <v/>
      </c>
      <c r="K18" s="11" t="str">
        <f>IFERROR(IF(VLOOKUP(F18&amp;E18,KBPETAK[],$K$5+1,FALSE)=0,"",VLOOKUP(F18&amp;E18,KBPETAK[],$K$5+1,FALSE)),"")</f>
        <v/>
      </c>
      <c r="L18" s="11" t="str">
        <f>IFERROR(IF(VLOOKUP(F18&amp;E18,KBPETAK[],$L$5+1,FALSE)=0,"",VLOOKUP(F18&amp;E18,KBPETAK[],$L$5+1,FALSE)),"")</f>
        <v/>
      </c>
      <c r="M18" s="12" t="str">
        <f>IFERROR(IF(VLOOKUP(F18&amp;E18,KBPETAK[],$M$5+1,FALSE)=0,"",VLOOKUP(F18&amp;E18,KBPETAK[],$M$5+1,FALSE)),"")</f>
        <v/>
      </c>
      <c r="N18" s="12" t="str">
        <f>IFERROR(IF(VLOOKUP(F18&amp;E18,KBPETAK[],$N$5+1,FALSE)=0,"",VLOOKUP(F18&amp;E18,KBPETAK[],$N$5+1,FALSE)),"")</f>
        <v/>
      </c>
      <c r="O18" s="55">
        <f t="shared" si="3"/>
        <v>0</v>
      </c>
      <c r="P18" s="13" t="str">
        <f>IFERROR(IF(VLOOKUP(F18&amp;E18,KBPETAK[],$P$5+1,FALSE)=0,0,VLOOKUP(F18&amp;E18,KBPETAK[],$P$5+1,FALSE)),"")</f>
        <v/>
      </c>
      <c r="Q18" s="19">
        <f t="shared" si="4"/>
        <v>0</v>
      </c>
      <c r="R18" s="19">
        <f t="shared" si="5"/>
        <v>0</v>
      </c>
      <c r="S18" s="187" t="str">
        <f>IFERROR(IF(IF(VLOOKUP(F18&amp;E18,KBPETAK[],$S$5+1,FALSE)=0,"",VLOOKUP(F18&amp;E18,KBPETAK[],$S$5+1,FALSE))="B.MP","B. MP",IF(VLOOKUP(F18&amp;E18,KBPETAK[],$S$5+1,FALSE)=0,"",VLOOKUP(F18&amp;E18,KBPETAK[],$S$5+1,FALSE))),"")</f>
        <v/>
      </c>
      <c r="T18" s="386" t="str">
        <f>IFERROR(VLOOKUP(IFERROR(LEFT(I18,FIND("/",I18)-1),I18),Petani[],($U$2+(VLOOKUP(I18,$AB$6:$AD$55,3,FALSE)-1)+VLOOKUP(COUNTIFS(I$6:$I18,I18),$AF$6:$AG$16,2,TRUE)),FALSE),"")</f>
        <v/>
      </c>
      <c r="U18" s="15"/>
      <c r="V18" s="16"/>
      <c r="W18" s="17"/>
      <c r="X18" s="17"/>
      <c r="Y18" s="2">
        <v>13</v>
      </c>
      <c r="Z18" s="2">
        <v>13</v>
      </c>
      <c r="AB18" s="2" t="str">
        <f t="array" ref="AB18">IFERROR(INDEX($I$6:$I$255,MATCH(0,COUNTIF($AB$5:AB17,$I$6:$I$255),0)),"")</f>
        <v/>
      </c>
      <c r="AC18" s="17" t="str">
        <f t="shared" si="6"/>
        <v/>
      </c>
      <c r="AD18" s="2">
        <f>COUNTIFS($AC$6:AC18,AC18)</f>
        <v>12</v>
      </c>
    </row>
    <row r="19" spans="1:30" ht="12.95" customHeight="1">
      <c r="A19" s="209" t="str">
        <f t="shared" si="7"/>
        <v>-</v>
      </c>
      <c r="B19" s="2" t="str">
        <f t="shared" si="9"/>
        <v>2</v>
      </c>
      <c r="C19" s="2">
        <f t="shared" si="10"/>
        <v>2</v>
      </c>
      <c r="D19" s="2" t="str">
        <f t="shared" si="11"/>
        <v>DRT</v>
      </c>
      <c r="E19" s="224">
        <f t="shared" si="12"/>
        <v>14</v>
      </c>
      <c r="F19" s="440">
        <f t="shared" si="13"/>
        <v>43835</v>
      </c>
      <c r="G19" s="9" t="str">
        <f>IFERROR(IF(VLOOKUP(F19&amp;E19,KBPETAK[],$G$5+1,FALSE)=0,"",VLOOKUP(F19&amp;E19,KBPETAK[],$G$5+1,FALSE)),"")</f>
        <v/>
      </c>
      <c r="H19" s="10" t="str">
        <f>IFERROR(IF(VLOOKUP(F19&amp;E19,KBPETAK[],$H$5+1,FALSE)=0,"",VLOOKUP(F19&amp;E19,KBPETAK[],$H$5+1,FALSE)),"")</f>
        <v/>
      </c>
      <c r="I19" s="356" t="str">
        <f>IFERROR(IF(VLOOKUP(F19&amp;E19,KBPETAK[],$I$5+1,FALSE)=0,"",VLOOKUP(F19&amp;E19,KBPETAK[],$I$5+1,FALSE)),"")</f>
        <v/>
      </c>
      <c r="J19" s="11" t="str">
        <f>IFERROR(IF(VLOOKUP(F19&amp;E19,KBPETAK[],$J$5+1,FALSE)=0,"",VLOOKUP(F19&amp;E19,KBPETAK[],$J$5+1,FALSE)),"")</f>
        <v/>
      </c>
      <c r="K19" s="11" t="str">
        <f>IFERROR(IF(VLOOKUP(F19&amp;E19,KBPETAK[],$K$5+1,FALSE)=0,"",VLOOKUP(F19&amp;E19,KBPETAK[],$K$5+1,FALSE)),"")</f>
        <v/>
      </c>
      <c r="L19" s="11" t="str">
        <f>IFERROR(IF(VLOOKUP(F19&amp;E19,KBPETAK[],$L$5+1,FALSE)=0,"",VLOOKUP(F19&amp;E19,KBPETAK[],$L$5+1,FALSE)),"")</f>
        <v/>
      </c>
      <c r="M19" s="12" t="str">
        <f>IFERROR(IF(VLOOKUP(F19&amp;E19,KBPETAK[],$M$5+1,FALSE)=0,"",VLOOKUP(F19&amp;E19,KBPETAK[],$M$5+1,FALSE)),"")</f>
        <v/>
      </c>
      <c r="N19" s="12" t="str">
        <f>IFERROR(IF(VLOOKUP(F19&amp;E19,KBPETAK[],$N$5+1,FALSE)=0,"",VLOOKUP(F19&amp;E19,KBPETAK[],$N$5+1,FALSE)),"")</f>
        <v/>
      </c>
      <c r="O19" s="55">
        <f t="shared" si="3"/>
        <v>0</v>
      </c>
      <c r="P19" s="13" t="str">
        <f>IFERROR(IF(VLOOKUP(F19&amp;E19,KBPETAK[],$P$5+1,FALSE)=0,0,VLOOKUP(F19&amp;E19,KBPETAK[],$P$5+1,FALSE)),"")</f>
        <v/>
      </c>
      <c r="Q19" s="19">
        <f t="shared" si="4"/>
        <v>0</v>
      </c>
      <c r="R19" s="19">
        <f t="shared" si="5"/>
        <v>0</v>
      </c>
      <c r="S19" s="187" t="str">
        <f>IFERROR(IF(IF(VLOOKUP(F19&amp;E19,KBPETAK[],$S$5+1,FALSE)=0,"",VLOOKUP(F19&amp;E19,KBPETAK[],$S$5+1,FALSE))="B.MP","B. MP",IF(VLOOKUP(F19&amp;E19,KBPETAK[],$S$5+1,FALSE)=0,"",VLOOKUP(F19&amp;E19,KBPETAK[],$S$5+1,FALSE))),"")</f>
        <v/>
      </c>
      <c r="T19" s="386" t="str">
        <f>IFERROR(VLOOKUP(IFERROR(LEFT(I19,FIND("/",I19)-1),I19),Petani[],($U$2+(VLOOKUP(I19,$AB$6:$AD$55,3,FALSE)-1)+VLOOKUP(COUNTIFS(I$6:$I19,I19),$AF$6:$AG$16,2,TRUE)),FALSE),"")</f>
        <v/>
      </c>
      <c r="U19" s="15"/>
      <c r="V19" s="16"/>
      <c r="W19" s="17"/>
      <c r="X19" s="17"/>
      <c r="Y19" s="2">
        <v>14</v>
      </c>
      <c r="Z19" s="2">
        <v>18</v>
      </c>
      <c r="AB19" s="2" t="str">
        <f t="array" ref="AB19">IFERROR(INDEX($I$6:$I$255,MATCH(0,COUNTIF($AB$5:AB18,$I$6:$I$255),0)),"")</f>
        <v/>
      </c>
      <c r="AC19" s="17" t="str">
        <f t="shared" si="6"/>
        <v/>
      </c>
      <c r="AD19" s="2">
        <f>COUNTIFS($AC$6:AC19,AC19)</f>
        <v>13</v>
      </c>
    </row>
    <row r="20" spans="1:30" ht="12.95" customHeight="1">
      <c r="A20" s="209" t="str">
        <f t="shared" si="7"/>
        <v>-</v>
      </c>
      <c r="B20" s="2" t="str">
        <f>S20&amp;C20</f>
        <v>2</v>
      </c>
      <c r="C20" s="2">
        <f t="shared" si="10"/>
        <v>2</v>
      </c>
      <c r="D20" s="2" t="str">
        <f t="shared" si="11"/>
        <v>DRT</v>
      </c>
      <c r="E20" s="224">
        <f t="shared" si="12"/>
        <v>15</v>
      </c>
      <c r="F20" s="440">
        <f t="shared" si="13"/>
        <v>43835</v>
      </c>
      <c r="G20" s="9" t="str">
        <f>IFERROR(IF(VLOOKUP(F20&amp;E20,KBPETAK[],$G$5+1,FALSE)=0,"",VLOOKUP(F20&amp;E20,KBPETAK[],$G$5+1,FALSE)),"")</f>
        <v/>
      </c>
      <c r="H20" s="10" t="str">
        <f>IFERROR(IF(VLOOKUP(F20&amp;E20,KBPETAK[],$H$5+1,FALSE)=0,"",VLOOKUP(F20&amp;E20,KBPETAK[],$H$5+1,FALSE)),"")</f>
        <v/>
      </c>
      <c r="I20" s="356" t="str">
        <f>IFERROR(IF(VLOOKUP(F20&amp;E20,KBPETAK[],$I$5+1,FALSE)=0,"",VLOOKUP(F20&amp;E20,KBPETAK[],$I$5+1,FALSE)),"")</f>
        <v/>
      </c>
      <c r="J20" s="11" t="str">
        <f>IFERROR(IF(VLOOKUP(F20&amp;E20,KBPETAK[],$J$5+1,FALSE)=0,"",VLOOKUP(F20&amp;E20,KBPETAK[],$J$5+1,FALSE)),"")</f>
        <v/>
      </c>
      <c r="K20" s="11" t="str">
        <f>IFERROR(IF(VLOOKUP(F20&amp;E20,KBPETAK[],$K$5+1,FALSE)=0,"",VLOOKUP(F20&amp;E20,KBPETAK[],$K$5+1,FALSE)),"")</f>
        <v/>
      </c>
      <c r="L20" s="11" t="str">
        <f>IFERROR(IF(VLOOKUP(F20&amp;E20,KBPETAK[],$L$5+1,FALSE)=0,"",VLOOKUP(F20&amp;E20,KBPETAK[],$L$5+1,FALSE)),"")</f>
        <v/>
      </c>
      <c r="M20" s="12" t="str">
        <f>IFERROR(IF(VLOOKUP(F20&amp;E20,KBPETAK[],$M$5+1,FALSE)=0,"",VLOOKUP(F20&amp;E20,KBPETAK[],$M$5+1,FALSE)),"")</f>
        <v/>
      </c>
      <c r="N20" s="12" t="str">
        <f>IFERROR(IF(VLOOKUP(F20&amp;E20,KBPETAK[],$N$5+1,FALSE)=0,"",VLOOKUP(F20&amp;E20,KBPETAK[],$N$5+1,FALSE)),"")</f>
        <v/>
      </c>
      <c r="O20" s="55">
        <f t="shared" si="3"/>
        <v>0</v>
      </c>
      <c r="P20" s="13" t="str">
        <f>IFERROR(IF(VLOOKUP(F20&amp;E20,KBPETAK[],$P$5+1,FALSE)=0,0,VLOOKUP(F20&amp;E20,KBPETAK[],$P$5+1,FALSE)),"")</f>
        <v/>
      </c>
      <c r="Q20" s="19">
        <f t="shared" si="4"/>
        <v>0</v>
      </c>
      <c r="R20" s="19">
        <f t="shared" si="5"/>
        <v>0</v>
      </c>
      <c r="S20" s="187" t="str">
        <f>IFERROR(IF(IF(VLOOKUP(F20&amp;E20,KBPETAK[],$S$5+1,FALSE)=0,"",VLOOKUP(F20&amp;E20,KBPETAK[],$S$5+1,FALSE))="B.MP","B. MP",IF(VLOOKUP(F20&amp;E20,KBPETAK[],$S$5+1,FALSE)=0,"",VLOOKUP(F20&amp;E20,KBPETAK[],$S$5+1,FALSE))),"")</f>
        <v/>
      </c>
      <c r="T20" s="386" t="str">
        <f>IFERROR(VLOOKUP(IFERROR(LEFT(I20,FIND("/",I20)-1),I20),Petani[],($U$2+(VLOOKUP(I20,$AB$6:$AD$55,3,FALSE)-1)+VLOOKUP(COUNTIFS(I$6:$I20,I20),$AF$6:$AG$16,2,TRUE)),FALSE),"")</f>
        <v/>
      </c>
      <c r="U20" s="15"/>
      <c r="V20" s="16"/>
      <c r="W20" s="17"/>
      <c r="X20" s="17"/>
      <c r="Y20" s="2">
        <v>15</v>
      </c>
      <c r="Z20" s="2">
        <v>23</v>
      </c>
      <c r="AB20" s="2" t="str">
        <f t="array" ref="AB20">IFERROR(INDEX($I$6:$I$255,MATCH(0,COUNTIF($AB$5:AB19,$I$6:$I$255),0)),"")</f>
        <v/>
      </c>
      <c r="AC20" s="17" t="str">
        <f t="shared" si="6"/>
        <v/>
      </c>
      <c r="AD20" s="2">
        <f>COUNTIFS($AC$6:AC20,AC20)</f>
        <v>14</v>
      </c>
    </row>
    <row r="21" spans="1:30" ht="12.95" customHeight="1">
      <c r="A21" s="209" t="str">
        <f t="shared" si="7"/>
        <v>-</v>
      </c>
      <c r="B21" s="2" t="str">
        <f t="shared" si="9"/>
        <v>2</v>
      </c>
      <c r="C21" s="2">
        <f t="shared" si="10"/>
        <v>2</v>
      </c>
      <c r="D21" s="2" t="str">
        <f t="shared" si="11"/>
        <v>DRT</v>
      </c>
      <c r="E21" s="224">
        <f t="shared" si="12"/>
        <v>16</v>
      </c>
      <c r="F21" s="440">
        <f t="shared" si="13"/>
        <v>43835</v>
      </c>
      <c r="G21" s="9" t="str">
        <f>IFERROR(IF(VLOOKUP(F21&amp;E21,KBPETAK[],$G$5+1,FALSE)=0,"",VLOOKUP(F21&amp;E21,KBPETAK[],$G$5+1,FALSE)),"")</f>
        <v/>
      </c>
      <c r="H21" s="10" t="str">
        <f>IFERROR(IF(VLOOKUP(F21&amp;E21,KBPETAK[],$H$5+1,FALSE)=0,"",VLOOKUP(F21&amp;E21,KBPETAK[],$H$5+1,FALSE)),"")</f>
        <v/>
      </c>
      <c r="I21" s="356" t="str">
        <f>IFERROR(IF(VLOOKUP(F21&amp;E21,KBPETAK[],$I$5+1,FALSE)=0,"",VLOOKUP(F21&amp;E21,KBPETAK[],$I$5+1,FALSE)),"")</f>
        <v/>
      </c>
      <c r="J21" s="11" t="str">
        <f>IFERROR(IF(VLOOKUP(F21&amp;E21,KBPETAK[],$J$5+1,FALSE)=0,"",VLOOKUP(F21&amp;E21,KBPETAK[],$J$5+1,FALSE)),"")</f>
        <v/>
      </c>
      <c r="K21" s="11" t="str">
        <f>IFERROR(IF(VLOOKUP(F21&amp;E21,KBPETAK[],$K$5+1,FALSE)=0,"",VLOOKUP(F21&amp;E21,KBPETAK[],$K$5+1,FALSE)),"")</f>
        <v/>
      </c>
      <c r="L21" s="11" t="str">
        <f>IFERROR(IF(VLOOKUP(F21&amp;E21,KBPETAK[],$L$5+1,FALSE)=0,"",VLOOKUP(F21&amp;E21,KBPETAK[],$L$5+1,FALSE)),"")</f>
        <v/>
      </c>
      <c r="M21" s="12" t="str">
        <f>IFERROR(IF(VLOOKUP(F21&amp;E21,KBPETAK[],$M$5+1,FALSE)=0,"",VLOOKUP(F21&amp;E21,KBPETAK[],$M$5+1,FALSE)),"")</f>
        <v/>
      </c>
      <c r="N21" s="12" t="str">
        <f>IFERROR(IF(VLOOKUP(F21&amp;E21,KBPETAK[],$N$5+1,FALSE)=0,"",VLOOKUP(F21&amp;E21,KBPETAK[],$N$5+1,FALSE)),"")</f>
        <v/>
      </c>
      <c r="O21" s="55">
        <f t="shared" si="3"/>
        <v>0</v>
      </c>
      <c r="P21" s="13" t="str">
        <f>IFERROR(IF(VLOOKUP(F21&amp;E21,KBPETAK[],$P$5+1,FALSE)=0,0,VLOOKUP(F21&amp;E21,KBPETAK[],$P$5+1,FALSE)),"")</f>
        <v/>
      </c>
      <c r="Q21" s="19">
        <f t="shared" si="4"/>
        <v>0</v>
      </c>
      <c r="R21" s="19">
        <f t="shared" si="5"/>
        <v>0</v>
      </c>
      <c r="S21" s="187" t="str">
        <f>IFERROR(IF(IF(VLOOKUP(F21&amp;E21,KBPETAK[],$S$5+1,FALSE)=0,"",VLOOKUP(F21&amp;E21,KBPETAK[],$S$5+1,FALSE))="B.MP","B. MP",IF(VLOOKUP(F21&amp;E21,KBPETAK[],$S$5+1,FALSE)=0,"",VLOOKUP(F21&amp;E21,KBPETAK[],$S$5+1,FALSE))),"")</f>
        <v/>
      </c>
      <c r="T21" s="386" t="str">
        <f>IFERROR(VLOOKUP(IFERROR(LEFT(I21,FIND("/",I21)-1),I21),Petani[],($U$2+(VLOOKUP(I21,$AB$6:$AD$55,3,FALSE)-1)+VLOOKUP(COUNTIFS(I$6:$I21,I21),$AF$6:$AG$16,2,TRUE)),FALSE),"")</f>
        <v/>
      </c>
      <c r="U21" s="15"/>
      <c r="V21" s="16"/>
      <c r="W21" s="17"/>
      <c r="X21" s="17"/>
      <c r="Y21" s="2">
        <v>16</v>
      </c>
      <c r="Z21" s="2">
        <v>4</v>
      </c>
      <c r="AB21" s="2" t="str">
        <f t="array" ref="AB21">IFERROR(INDEX($I$6:$I$255,MATCH(0,COUNTIF($AB$5:AB20,$I$6:$I$255),0)),"")</f>
        <v/>
      </c>
      <c r="AC21" s="17" t="str">
        <f t="shared" si="6"/>
        <v/>
      </c>
      <c r="AD21" s="2">
        <f>COUNTIFS($AC$6:AC21,AC21)</f>
        <v>15</v>
      </c>
    </row>
    <row r="22" spans="1:30" ht="12.95" customHeight="1">
      <c r="A22" s="209" t="str">
        <f t="shared" si="7"/>
        <v>-</v>
      </c>
      <c r="B22" s="2" t="str">
        <f t="shared" si="9"/>
        <v>2</v>
      </c>
      <c r="C22" s="2">
        <f t="shared" si="10"/>
        <v>2</v>
      </c>
      <c r="D22" s="2" t="str">
        <f t="shared" si="11"/>
        <v>DRT</v>
      </c>
      <c r="E22" s="224">
        <f t="shared" si="12"/>
        <v>17</v>
      </c>
      <c r="F22" s="440">
        <f t="shared" si="13"/>
        <v>43835</v>
      </c>
      <c r="G22" s="9" t="str">
        <f>IFERROR(IF(VLOOKUP(F22&amp;E22,KBPETAK[],$G$5+1,FALSE)=0,"",VLOOKUP(F22&amp;E22,KBPETAK[],$G$5+1,FALSE)),"")</f>
        <v/>
      </c>
      <c r="H22" s="10" t="str">
        <f>IFERROR(IF(VLOOKUP(F22&amp;E22,KBPETAK[],$H$5+1,FALSE)=0,"",VLOOKUP(F22&amp;E22,KBPETAK[],$H$5+1,FALSE)),"")</f>
        <v/>
      </c>
      <c r="I22" s="356" t="str">
        <f>IFERROR(IF(VLOOKUP(F22&amp;E22,KBPETAK[],$I$5+1,FALSE)=0,"",VLOOKUP(F22&amp;E22,KBPETAK[],$I$5+1,FALSE)),"")</f>
        <v/>
      </c>
      <c r="J22" s="11" t="str">
        <f>IFERROR(IF(VLOOKUP(F22&amp;E22,KBPETAK[],$J$5+1,FALSE)=0,"",VLOOKUP(F22&amp;E22,KBPETAK[],$J$5+1,FALSE)),"")</f>
        <v/>
      </c>
      <c r="K22" s="11" t="str">
        <f>IFERROR(IF(VLOOKUP(F22&amp;E22,KBPETAK[],$K$5+1,FALSE)=0,"",VLOOKUP(F22&amp;E22,KBPETAK[],$K$5+1,FALSE)),"")</f>
        <v/>
      </c>
      <c r="L22" s="11" t="str">
        <f>IFERROR(IF(VLOOKUP(F22&amp;E22,KBPETAK[],$L$5+1,FALSE)=0,"",VLOOKUP(F22&amp;E22,KBPETAK[],$L$5+1,FALSE)),"")</f>
        <v/>
      </c>
      <c r="M22" s="12" t="str">
        <f>IFERROR(IF(VLOOKUP(F22&amp;E22,KBPETAK[],$M$5+1,FALSE)=0,"",VLOOKUP(F22&amp;E22,KBPETAK[],$M$5+1,FALSE)),"")</f>
        <v/>
      </c>
      <c r="N22" s="12" t="str">
        <f>IFERROR(IF(VLOOKUP(F22&amp;E22,KBPETAK[],$N$5+1,FALSE)=0,"",VLOOKUP(F22&amp;E22,KBPETAK[],$N$5+1,FALSE)),"")</f>
        <v/>
      </c>
      <c r="O22" s="55">
        <f t="shared" si="3"/>
        <v>0</v>
      </c>
      <c r="P22" s="13" t="str">
        <f>IFERROR(IF(VLOOKUP(F22&amp;E22,KBPETAK[],$P$5+1,FALSE)=0,0,VLOOKUP(F22&amp;E22,KBPETAK[],$P$5+1,FALSE)),"")</f>
        <v/>
      </c>
      <c r="Q22" s="19">
        <f t="shared" si="4"/>
        <v>0</v>
      </c>
      <c r="R22" s="19">
        <f t="shared" si="5"/>
        <v>0</v>
      </c>
      <c r="S22" s="187" t="str">
        <f>IFERROR(IF(IF(VLOOKUP(F22&amp;E22,KBPETAK[],$S$5+1,FALSE)=0,"",VLOOKUP(F22&amp;E22,KBPETAK[],$S$5+1,FALSE))="B.MP","B. MP",IF(VLOOKUP(F22&amp;E22,KBPETAK[],$S$5+1,FALSE)=0,"",VLOOKUP(F22&amp;E22,KBPETAK[],$S$5+1,FALSE))),"")</f>
        <v/>
      </c>
      <c r="T22" s="386" t="str">
        <f>IFERROR(VLOOKUP(IFERROR(LEFT(I22,FIND("/",I22)-1),I22),Petani[],($U$2+(VLOOKUP(I22,$AB$6:$AD$55,3,FALSE)-1)+VLOOKUP(COUNTIFS(I$6:$I22,I22),$AF$6:$AG$16,2,TRUE)),FALSE),"")</f>
        <v/>
      </c>
      <c r="U22" s="15"/>
      <c r="V22" s="16"/>
      <c r="W22" s="17"/>
      <c r="X22" s="17"/>
      <c r="Y22" s="2">
        <v>17</v>
      </c>
      <c r="Z22" s="2">
        <v>9</v>
      </c>
      <c r="AB22" s="2" t="str">
        <f t="array" ref="AB22">IFERROR(INDEX($I$6:$I$255,MATCH(0,COUNTIF($AB$5:AB21,$I$6:$I$255),0)),"")</f>
        <v/>
      </c>
      <c r="AC22" s="17" t="str">
        <f t="shared" si="6"/>
        <v/>
      </c>
      <c r="AD22" s="2">
        <f>COUNTIFS($AC$6:AC22,AC22)</f>
        <v>16</v>
      </c>
    </row>
    <row r="23" spans="1:30" ht="12.95" customHeight="1">
      <c r="A23" s="209" t="str">
        <f t="shared" si="7"/>
        <v>-</v>
      </c>
      <c r="B23" s="2" t="str">
        <f t="shared" si="9"/>
        <v>2</v>
      </c>
      <c r="C23" s="2">
        <f t="shared" si="10"/>
        <v>2</v>
      </c>
      <c r="D23" s="2" t="str">
        <f t="shared" si="11"/>
        <v>DRT</v>
      </c>
      <c r="E23" s="224">
        <f t="shared" si="12"/>
        <v>18</v>
      </c>
      <c r="F23" s="440">
        <f t="shared" si="13"/>
        <v>43835</v>
      </c>
      <c r="G23" s="9" t="str">
        <f>IFERROR(IF(VLOOKUP(F23&amp;E23,KBPETAK[],$G$5+1,FALSE)=0,"",VLOOKUP(F23&amp;E23,KBPETAK[],$G$5+1,FALSE)),"")</f>
        <v/>
      </c>
      <c r="H23" s="10" t="str">
        <f>IFERROR(IF(VLOOKUP(F23&amp;E23,KBPETAK[],$H$5+1,FALSE)=0,"",VLOOKUP(F23&amp;E23,KBPETAK[],$H$5+1,FALSE)),"")</f>
        <v/>
      </c>
      <c r="I23" s="356" t="str">
        <f>IFERROR(IF(VLOOKUP(F23&amp;E23,KBPETAK[],$I$5+1,FALSE)=0,"",VLOOKUP(F23&amp;E23,KBPETAK[],$I$5+1,FALSE)),"")</f>
        <v/>
      </c>
      <c r="J23" s="11" t="str">
        <f>IFERROR(IF(VLOOKUP(F23&amp;E23,KBPETAK[],$J$5+1,FALSE)=0,"",VLOOKUP(F23&amp;E23,KBPETAK[],$J$5+1,FALSE)),"")</f>
        <v/>
      </c>
      <c r="K23" s="11" t="str">
        <f>IFERROR(IF(VLOOKUP(F23&amp;E23,KBPETAK[],$K$5+1,FALSE)=0,"",VLOOKUP(F23&amp;E23,KBPETAK[],$K$5+1,FALSE)),"")</f>
        <v/>
      </c>
      <c r="L23" s="11" t="str">
        <f>IFERROR(IF(VLOOKUP(F23&amp;E23,KBPETAK[],$L$5+1,FALSE)=0,"",VLOOKUP(F23&amp;E23,KBPETAK[],$L$5+1,FALSE)),"")</f>
        <v/>
      </c>
      <c r="M23" s="12" t="str">
        <f>IFERROR(IF(VLOOKUP(F23&amp;E23,KBPETAK[],$M$5+1,FALSE)=0,"",VLOOKUP(F23&amp;E23,KBPETAK[],$M$5+1,FALSE)),"")</f>
        <v/>
      </c>
      <c r="N23" s="12" t="str">
        <f>IFERROR(IF(VLOOKUP(F23&amp;E23,KBPETAK[],$N$5+1,FALSE)=0,"",VLOOKUP(F23&amp;E23,KBPETAK[],$N$5+1,FALSE)),"")</f>
        <v/>
      </c>
      <c r="O23" s="55">
        <f t="shared" si="3"/>
        <v>0</v>
      </c>
      <c r="P23" s="13" t="str">
        <f>IFERROR(IF(VLOOKUP(F23&amp;E23,KBPETAK[],$P$5+1,FALSE)=0,0,VLOOKUP(F23&amp;E23,KBPETAK[],$P$5+1,FALSE)),"")</f>
        <v/>
      </c>
      <c r="Q23" s="19">
        <f t="shared" si="4"/>
        <v>0</v>
      </c>
      <c r="R23" s="19">
        <f t="shared" si="5"/>
        <v>0</v>
      </c>
      <c r="S23" s="187" t="str">
        <f>IFERROR(IF(IF(VLOOKUP(F23&amp;E23,KBPETAK[],$S$5+1,FALSE)=0,"",VLOOKUP(F23&amp;E23,KBPETAK[],$S$5+1,FALSE))="B.MP","B. MP",IF(VLOOKUP(F23&amp;E23,KBPETAK[],$S$5+1,FALSE)=0,"",VLOOKUP(F23&amp;E23,KBPETAK[],$S$5+1,FALSE))),"")</f>
        <v/>
      </c>
      <c r="T23" s="386" t="str">
        <f>IFERROR(VLOOKUP(IFERROR(LEFT(I23,FIND("/",I23)-1),I23),Petani[],($U$2+(VLOOKUP(I23,$AB$6:$AD$55,3,FALSE)-1)+VLOOKUP(COUNTIFS(I$6:$I23,I23),$AF$6:$AG$16,2,TRUE)),FALSE),"")</f>
        <v/>
      </c>
      <c r="U23" s="15"/>
      <c r="V23" s="16"/>
      <c r="W23" s="17"/>
      <c r="X23" s="17"/>
      <c r="Y23" s="2">
        <v>18</v>
      </c>
      <c r="Z23" s="2">
        <v>14</v>
      </c>
      <c r="AB23" s="2" t="str">
        <f t="array" ref="AB23">IFERROR(INDEX($I$6:$I$255,MATCH(0,COUNTIF($AB$5:AB22,$I$6:$I$255),0)),"")</f>
        <v/>
      </c>
      <c r="AC23" s="17" t="str">
        <f t="shared" si="6"/>
        <v/>
      </c>
      <c r="AD23" s="2">
        <f>COUNTIFS($AC$6:AC23,AC23)</f>
        <v>17</v>
      </c>
    </row>
    <row r="24" spans="1:30" ht="12.95" customHeight="1">
      <c r="A24" s="209" t="str">
        <f t="shared" si="7"/>
        <v>-</v>
      </c>
      <c r="B24" s="2" t="str">
        <f>S24&amp;C24</f>
        <v>2</v>
      </c>
      <c r="C24" s="2">
        <f t="shared" si="10"/>
        <v>2</v>
      </c>
      <c r="D24" s="2" t="str">
        <f t="shared" si="11"/>
        <v>DRT</v>
      </c>
      <c r="E24" s="224">
        <f t="shared" si="12"/>
        <v>19</v>
      </c>
      <c r="F24" s="440">
        <f t="shared" si="13"/>
        <v>43835</v>
      </c>
      <c r="G24" s="9" t="str">
        <f>IFERROR(IF(VLOOKUP(F24&amp;E24,KBPETAK[],$G$5+1,FALSE)=0,"",VLOOKUP(F24&amp;E24,KBPETAK[],$G$5+1,FALSE)),"")</f>
        <v/>
      </c>
      <c r="H24" s="10" t="str">
        <f>IFERROR(IF(VLOOKUP(F24&amp;E24,KBPETAK[],$H$5+1,FALSE)=0,"",VLOOKUP(F24&amp;E24,KBPETAK[],$H$5+1,FALSE)),"")</f>
        <v/>
      </c>
      <c r="I24" s="356" t="str">
        <f>IFERROR(IF(VLOOKUP(F24&amp;E24,KBPETAK[],$I$5+1,FALSE)=0,"",VLOOKUP(F24&amp;E24,KBPETAK[],$I$5+1,FALSE)),"")</f>
        <v/>
      </c>
      <c r="J24" s="11" t="str">
        <f>IFERROR(IF(VLOOKUP(F24&amp;E24,KBPETAK[],$J$5+1,FALSE)=0,"",VLOOKUP(F24&amp;E24,KBPETAK[],$J$5+1,FALSE)),"")</f>
        <v/>
      </c>
      <c r="K24" s="11" t="str">
        <f>IFERROR(IF(VLOOKUP(F24&amp;E24,KBPETAK[],$K$5+1,FALSE)=0,"",VLOOKUP(F24&amp;E24,KBPETAK[],$K$5+1,FALSE)),"")</f>
        <v/>
      </c>
      <c r="L24" s="11" t="str">
        <f>IFERROR(IF(VLOOKUP(F24&amp;E24,KBPETAK[],$L$5+1,FALSE)=0,"",VLOOKUP(F24&amp;E24,KBPETAK[],$L$5+1,FALSE)),"")</f>
        <v/>
      </c>
      <c r="M24" s="12" t="str">
        <f>IFERROR(IF(VLOOKUP(F24&amp;E24,KBPETAK[],$M$5+1,FALSE)=0,"",VLOOKUP(F24&amp;E24,KBPETAK[],$M$5+1,FALSE)),"")</f>
        <v/>
      </c>
      <c r="N24" s="12" t="str">
        <f>IFERROR(IF(VLOOKUP(F24&amp;E24,KBPETAK[],$N$5+1,FALSE)=0,"",VLOOKUP(F24&amp;E24,KBPETAK[],$N$5+1,FALSE)),"")</f>
        <v/>
      </c>
      <c r="O24" s="55">
        <f t="shared" si="3"/>
        <v>0</v>
      </c>
      <c r="P24" s="13" t="str">
        <f>IFERROR(IF(VLOOKUP(F24&amp;E24,KBPETAK[],$P$5+1,FALSE)=0,0,VLOOKUP(F24&amp;E24,KBPETAK[],$P$5+1,FALSE)),"")</f>
        <v/>
      </c>
      <c r="Q24" s="19">
        <f t="shared" si="4"/>
        <v>0</v>
      </c>
      <c r="R24" s="19">
        <f t="shared" si="5"/>
        <v>0</v>
      </c>
      <c r="S24" s="187" t="str">
        <f>IFERROR(IF(IF(VLOOKUP(F24&amp;E24,KBPETAK[],$S$5+1,FALSE)=0,"",VLOOKUP(F24&amp;E24,KBPETAK[],$S$5+1,FALSE))="B.MP","B. MP",IF(VLOOKUP(F24&amp;E24,KBPETAK[],$S$5+1,FALSE)=0,"",VLOOKUP(F24&amp;E24,KBPETAK[],$S$5+1,FALSE))),"")</f>
        <v/>
      </c>
      <c r="T24" s="386" t="str">
        <f>IFERROR(VLOOKUP(IFERROR(LEFT(I24,FIND("/",I24)-1),I24),Petani[],($U$2+(VLOOKUP(I24,$AB$6:$AD$55,3,FALSE)-1)+VLOOKUP(COUNTIFS(I$6:$I24,I24),$AF$6:$AG$16,2,TRUE)),FALSE),"")</f>
        <v/>
      </c>
      <c r="U24" s="15"/>
      <c r="V24" s="16"/>
      <c r="W24" s="17"/>
      <c r="X24" s="17"/>
      <c r="Y24" s="2">
        <v>19</v>
      </c>
      <c r="Z24" s="2">
        <v>19</v>
      </c>
      <c r="AB24" s="2" t="str">
        <f t="array" ref="AB24">IFERROR(INDEX($I$6:$I$255,MATCH(0,COUNTIF($AB$5:AB23,$I$6:$I$255),0)),"")</f>
        <v/>
      </c>
      <c r="AC24" s="17" t="str">
        <f t="shared" si="6"/>
        <v/>
      </c>
      <c r="AD24" s="2">
        <f>COUNTIFS($AC$6:AC24,AC24)</f>
        <v>18</v>
      </c>
    </row>
    <row r="25" spans="1:30" ht="12.95" customHeight="1">
      <c r="A25" s="209" t="str">
        <f t="shared" si="7"/>
        <v>-</v>
      </c>
      <c r="B25" s="2" t="str">
        <f t="shared" si="9"/>
        <v>2</v>
      </c>
      <c r="C25" s="2">
        <f t="shared" si="10"/>
        <v>2</v>
      </c>
      <c r="D25" s="2" t="str">
        <f t="shared" si="11"/>
        <v>DRT</v>
      </c>
      <c r="E25" s="224">
        <f t="shared" si="12"/>
        <v>20</v>
      </c>
      <c r="F25" s="440">
        <f t="shared" si="13"/>
        <v>43835</v>
      </c>
      <c r="G25" s="9" t="str">
        <f>IFERROR(IF(VLOOKUP(F25&amp;E25,KBPETAK[],$G$5+1,FALSE)=0,"",VLOOKUP(F25&amp;E25,KBPETAK[],$G$5+1,FALSE)),"")</f>
        <v/>
      </c>
      <c r="H25" s="10" t="str">
        <f>IFERROR(IF(VLOOKUP(F25&amp;E25,KBPETAK[],$H$5+1,FALSE)=0,"",VLOOKUP(F25&amp;E25,KBPETAK[],$H$5+1,FALSE)),"")</f>
        <v/>
      </c>
      <c r="I25" s="356" t="str">
        <f>IFERROR(IF(VLOOKUP(F25&amp;E25,KBPETAK[],$I$5+1,FALSE)=0,"",VLOOKUP(F25&amp;E25,KBPETAK[],$I$5+1,FALSE)),"")</f>
        <v/>
      </c>
      <c r="J25" s="11" t="str">
        <f>IFERROR(IF(VLOOKUP(F25&amp;E25,KBPETAK[],$J$5+1,FALSE)=0,"",VLOOKUP(F25&amp;E25,KBPETAK[],$J$5+1,FALSE)),"")</f>
        <v/>
      </c>
      <c r="K25" s="11" t="str">
        <f>IFERROR(IF(VLOOKUP(F25&amp;E25,KBPETAK[],$K$5+1,FALSE)=0,"",VLOOKUP(F25&amp;E25,KBPETAK[],$K$5+1,FALSE)),"")</f>
        <v/>
      </c>
      <c r="L25" s="11" t="str">
        <f>IFERROR(IF(VLOOKUP(F25&amp;E25,KBPETAK[],$L$5+1,FALSE)=0,"",VLOOKUP(F25&amp;E25,KBPETAK[],$L$5+1,FALSE)),"")</f>
        <v/>
      </c>
      <c r="M25" s="12" t="str">
        <f>IFERROR(IF(VLOOKUP(F25&amp;E25,KBPETAK[],$M$5+1,FALSE)=0,"",VLOOKUP(F25&amp;E25,KBPETAK[],$M$5+1,FALSE)),"")</f>
        <v/>
      </c>
      <c r="N25" s="12" t="str">
        <f>IFERROR(IF(VLOOKUP(F25&amp;E25,KBPETAK[],$N$5+1,FALSE)=0,"",VLOOKUP(F25&amp;E25,KBPETAK[],$N$5+1,FALSE)),"")</f>
        <v/>
      </c>
      <c r="O25" s="55">
        <f t="shared" si="3"/>
        <v>0</v>
      </c>
      <c r="P25" s="13" t="str">
        <f>IFERROR(IF(VLOOKUP(F25&amp;E25,KBPETAK[],$P$5+1,FALSE)=0,0,VLOOKUP(F25&amp;E25,KBPETAK[],$P$5+1,FALSE)),"")</f>
        <v/>
      </c>
      <c r="Q25" s="19">
        <f t="shared" si="4"/>
        <v>0</v>
      </c>
      <c r="R25" s="19">
        <f t="shared" si="5"/>
        <v>0</v>
      </c>
      <c r="S25" s="187" t="str">
        <f>IFERROR(IF(IF(VLOOKUP(F25&amp;E25,KBPETAK[],$S$5+1,FALSE)=0,"",VLOOKUP(F25&amp;E25,KBPETAK[],$S$5+1,FALSE))="B.MP","B. MP",IF(VLOOKUP(F25&amp;E25,KBPETAK[],$S$5+1,FALSE)=0,"",VLOOKUP(F25&amp;E25,KBPETAK[],$S$5+1,FALSE))),"")</f>
        <v/>
      </c>
      <c r="T25" s="386" t="str">
        <f>IFERROR(VLOOKUP(IFERROR(LEFT(I25,FIND("/",I25)-1),I25),Petani[],($U$2+(VLOOKUP(I25,$AB$6:$AD$55,3,FALSE)-1)+VLOOKUP(COUNTIFS(I$6:$I25,I25),$AF$6:$AG$16,2,TRUE)),FALSE),"")</f>
        <v/>
      </c>
      <c r="U25" s="15"/>
      <c r="V25" s="16"/>
      <c r="W25" s="17"/>
      <c r="X25" s="17"/>
      <c r="Y25" s="2">
        <v>20</v>
      </c>
      <c r="Z25" s="2">
        <v>24</v>
      </c>
      <c r="AB25" s="2" t="str">
        <f t="array" ref="AB25">IFERROR(INDEX($I$6:$I$255,MATCH(0,COUNTIF($AB$5:AB24,$I$6:$I$255),0)),"")</f>
        <v/>
      </c>
      <c r="AC25" s="17" t="str">
        <f t="shared" si="6"/>
        <v/>
      </c>
      <c r="AD25" s="2">
        <f>COUNTIFS($AC$6:AC25,AC25)</f>
        <v>19</v>
      </c>
    </row>
    <row r="26" spans="1:30" ht="12.95" customHeight="1">
      <c r="A26" s="209" t="str">
        <f t="shared" si="7"/>
        <v>-</v>
      </c>
      <c r="B26" s="2" t="str">
        <f t="shared" si="9"/>
        <v>2</v>
      </c>
      <c r="C26" s="2">
        <f t="shared" si="10"/>
        <v>2</v>
      </c>
      <c r="D26" s="2" t="str">
        <f t="shared" si="11"/>
        <v>DRT</v>
      </c>
      <c r="E26" s="224">
        <f t="shared" si="12"/>
        <v>21</v>
      </c>
      <c r="F26" s="440">
        <f t="shared" si="13"/>
        <v>43835</v>
      </c>
      <c r="G26" s="9" t="str">
        <f>IFERROR(IF(VLOOKUP(F26&amp;E26,KBPETAK[],$G$5+1,FALSE)=0,"",VLOOKUP(F26&amp;E26,KBPETAK[],$G$5+1,FALSE)),"")</f>
        <v/>
      </c>
      <c r="H26" s="10" t="str">
        <f>IFERROR(IF(VLOOKUP(F26&amp;E26,KBPETAK[],$H$5+1,FALSE)=0,"",VLOOKUP(F26&amp;E26,KBPETAK[],$H$5+1,FALSE)),"")</f>
        <v/>
      </c>
      <c r="I26" s="356" t="str">
        <f>IFERROR(IF(VLOOKUP(F26&amp;E26,KBPETAK[],$I$5+1,FALSE)=0,"",VLOOKUP(F26&amp;E26,KBPETAK[],$I$5+1,FALSE)),"")</f>
        <v/>
      </c>
      <c r="J26" s="11" t="str">
        <f>IFERROR(IF(VLOOKUP(F26&amp;E26,KBPETAK[],$J$5+1,FALSE)=0,"",VLOOKUP(F26&amp;E26,KBPETAK[],$J$5+1,FALSE)),"")</f>
        <v/>
      </c>
      <c r="K26" s="11" t="str">
        <f>IFERROR(IF(VLOOKUP(F26&amp;E26,KBPETAK[],$K$5+1,FALSE)=0,"",VLOOKUP(F26&amp;E26,KBPETAK[],$K$5+1,FALSE)),"")</f>
        <v/>
      </c>
      <c r="L26" s="11" t="str">
        <f>IFERROR(IF(VLOOKUP(F26&amp;E26,KBPETAK[],$L$5+1,FALSE)=0,"",VLOOKUP(F26&amp;E26,KBPETAK[],$L$5+1,FALSE)),"")</f>
        <v/>
      </c>
      <c r="M26" s="12" t="str">
        <f>IFERROR(IF(VLOOKUP(F26&amp;E26,KBPETAK[],$M$5+1,FALSE)=0,"",VLOOKUP(F26&amp;E26,KBPETAK[],$M$5+1,FALSE)),"")</f>
        <v/>
      </c>
      <c r="N26" s="12" t="str">
        <f>IFERROR(IF(VLOOKUP(F26&amp;E26,KBPETAK[],$N$5+1,FALSE)=0,"",VLOOKUP(F26&amp;E26,KBPETAK[],$N$5+1,FALSE)),"")</f>
        <v/>
      </c>
      <c r="O26" s="55">
        <f t="shared" si="3"/>
        <v>0</v>
      </c>
      <c r="P26" s="13" t="str">
        <f>IFERROR(IF(VLOOKUP(F26&amp;E26,KBPETAK[],$P$5+1,FALSE)=0,0,VLOOKUP(F26&amp;E26,KBPETAK[],$P$5+1,FALSE)),"")</f>
        <v/>
      </c>
      <c r="Q26" s="19">
        <f t="shared" si="4"/>
        <v>0</v>
      </c>
      <c r="R26" s="19">
        <f t="shared" si="5"/>
        <v>0</v>
      </c>
      <c r="S26" s="187" t="str">
        <f>IFERROR(IF(IF(VLOOKUP(F26&amp;E26,KBPETAK[],$S$5+1,FALSE)=0,"",VLOOKUP(F26&amp;E26,KBPETAK[],$S$5+1,FALSE))="B.MP","B. MP",IF(VLOOKUP(F26&amp;E26,KBPETAK[],$S$5+1,FALSE)=0,"",VLOOKUP(F26&amp;E26,KBPETAK[],$S$5+1,FALSE))),"")</f>
        <v/>
      </c>
      <c r="T26" s="386" t="str">
        <f>IFERROR(VLOOKUP(IFERROR(LEFT(I26,FIND("/",I26)-1),I26),Petani[],($U$2+(VLOOKUP(I26,$AB$6:$AD$55,3,FALSE)-1)+VLOOKUP(COUNTIFS(I$6:$I26,I26),$AF$6:$AG$16,2,TRUE)),FALSE),"")</f>
        <v/>
      </c>
      <c r="U26" s="15"/>
      <c r="V26" s="16"/>
      <c r="W26" s="17"/>
      <c r="X26" s="17"/>
      <c r="Y26" s="2">
        <v>21</v>
      </c>
      <c r="Z26" s="2">
        <v>5</v>
      </c>
      <c r="AB26" s="2" t="str">
        <f t="array" ref="AB26">IFERROR(INDEX($I$6:$I$255,MATCH(0,COUNTIF($AB$5:AB25,$I$6:$I$255),0)),"")</f>
        <v/>
      </c>
      <c r="AC26" s="17" t="str">
        <f t="shared" si="6"/>
        <v/>
      </c>
      <c r="AD26" s="2">
        <f>COUNTIFS($AC$6:AC26,AC26)</f>
        <v>20</v>
      </c>
    </row>
    <row r="27" spans="1:30" ht="12.95" customHeight="1">
      <c r="A27" s="209" t="str">
        <f t="shared" si="7"/>
        <v>-</v>
      </c>
      <c r="B27" s="2" t="str">
        <f t="shared" si="9"/>
        <v>2</v>
      </c>
      <c r="C27" s="2">
        <f t="shared" si="10"/>
        <v>2</v>
      </c>
      <c r="D27" s="2" t="str">
        <f t="shared" si="11"/>
        <v>DRT</v>
      </c>
      <c r="E27" s="224">
        <f t="shared" si="12"/>
        <v>22</v>
      </c>
      <c r="F27" s="440">
        <f t="shared" si="13"/>
        <v>43835</v>
      </c>
      <c r="G27" s="9" t="str">
        <f>IFERROR(IF(VLOOKUP(F27&amp;E27,KBPETAK[],$G$5+1,FALSE)=0,"",VLOOKUP(F27&amp;E27,KBPETAK[],$G$5+1,FALSE)),"")</f>
        <v/>
      </c>
      <c r="H27" s="10" t="str">
        <f>IFERROR(IF(VLOOKUP(F27&amp;E27,KBPETAK[],$H$5+1,FALSE)=0,"",VLOOKUP(F27&amp;E27,KBPETAK[],$H$5+1,FALSE)),"")</f>
        <v/>
      </c>
      <c r="I27" s="356" t="str">
        <f>IFERROR(IF(VLOOKUP(F27&amp;E27,KBPETAK[],$I$5+1,FALSE)=0,"",VLOOKUP(F27&amp;E27,KBPETAK[],$I$5+1,FALSE)),"")</f>
        <v/>
      </c>
      <c r="J27" s="11" t="str">
        <f>IFERROR(IF(VLOOKUP(F27&amp;E27,KBPETAK[],$J$5+1,FALSE)=0,"",VLOOKUP(F27&amp;E27,KBPETAK[],$J$5+1,FALSE)),"")</f>
        <v/>
      </c>
      <c r="K27" s="11" t="str">
        <f>IFERROR(IF(VLOOKUP(F27&amp;E27,KBPETAK[],$K$5+1,FALSE)=0,"",VLOOKUP(F27&amp;E27,KBPETAK[],$K$5+1,FALSE)),"")</f>
        <v/>
      </c>
      <c r="L27" s="11" t="str">
        <f>IFERROR(IF(VLOOKUP(F27&amp;E27,KBPETAK[],$L$5+1,FALSE)=0,"",VLOOKUP(F27&amp;E27,KBPETAK[],$L$5+1,FALSE)),"")</f>
        <v/>
      </c>
      <c r="M27" s="12" t="str">
        <f>IFERROR(IF(VLOOKUP(F27&amp;E27,KBPETAK[],$M$5+1,FALSE)=0,"",VLOOKUP(F27&amp;E27,KBPETAK[],$M$5+1,FALSE)),"")</f>
        <v/>
      </c>
      <c r="N27" s="12" t="str">
        <f>IFERROR(IF(VLOOKUP(F27&amp;E27,KBPETAK[],$N$5+1,FALSE)=0,"",VLOOKUP(F27&amp;E27,KBPETAK[],$N$5+1,FALSE)),"")</f>
        <v/>
      </c>
      <c r="O27" s="55">
        <f t="shared" si="3"/>
        <v>0</v>
      </c>
      <c r="P27" s="13" t="str">
        <f>IFERROR(IF(VLOOKUP(F27&amp;E27,KBPETAK[],$P$5+1,FALSE)=0,0,VLOOKUP(F27&amp;E27,KBPETAK[],$P$5+1,FALSE)),"")</f>
        <v/>
      </c>
      <c r="Q27" s="19">
        <f t="shared" si="4"/>
        <v>0</v>
      </c>
      <c r="R27" s="19">
        <f t="shared" si="5"/>
        <v>0</v>
      </c>
      <c r="S27" s="187" t="str">
        <f>IFERROR(IF(IF(VLOOKUP(F27&amp;E27,KBPETAK[],$S$5+1,FALSE)=0,"",VLOOKUP(F27&amp;E27,KBPETAK[],$S$5+1,FALSE))="B.MP","B. MP",IF(VLOOKUP(F27&amp;E27,KBPETAK[],$S$5+1,FALSE)=0,"",VLOOKUP(F27&amp;E27,KBPETAK[],$S$5+1,FALSE))),"")</f>
        <v/>
      </c>
      <c r="T27" s="386" t="str">
        <f>IFERROR(VLOOKUP(IFERROR(LEFT(I27,FIND("/",I27)-1),I27),Petani[],($U$2+(VLOOKUP(I27,$AB$6:$AD$55,3,FALSE)-1)+VLOOKUP(COUNTIFS(I$6:$I27,I27),$AF$6:$AG$16,2,TRUE)),FALSE),"")</f>
        <v/>
      </c>
      <c r="U27" s="15"/>
      <c r="V27" s="16"/>
      <c r="W27" s="17"/>
      <c r="X27" s="17"/>
      <c r="Y27" s="2">
        <v>22</v>
      </c>
      <c r="Z27" s="2">
        <v>10</v>
      </c>
      <c r="AB27" s="2" t="str">
        <f t="array" ref="AB27">IFERROR(INDEX($I$6:$I$255,MATCH(0,COUNTIF($AB$5:AB26,$I$6:$I$255),0)),"")</f>
        <v/>
      </c>
      <c r="AC27" s="17" t="str">
        <f t="shared" si="6"/>
        <v/>
      </c>
      <c r="AD27" s="2">
        <f>COUNTIFS($AC$6:AC27,AC27)</f>
        <v>21</v>
      </c>
    </row>
    <row r="28" spans="1:30" ht="12.95" customHeight="1">
      <c r="A28" s="209" t="str">
        <f t="shared" si="7"/>
        <v>-</v>
      </c>
      <c r="B28" s="2" t="str">
        <f t="shared" si="9"/>
        <v>2</v>
      </c>
      <c r="C28" s="2">
        <f t="shared" si="10"/>
        <v>2</v>
      </c>
      <c r="D28" s="2" t="str">
        <f t="shared" si="11"/>
        <v>DRT</v>
      </c>
      <c r="E28" s="224">
        <f t="shared" si="12"/>
        <v>23</v>
      </c>
      <c r="F28" s="440">
        <f t="shared" si="13"/>
        <v>43835</v>
      </c>
      <c r="G28" s="9" t="str">
        <f>IFERROR(IF(VLOOKUP(F28&amp;E28,KBPETAK[],$G$5+1,FALSE)=0,"",VLOOKUP(F28&amp;E28,KBPETAK[],$G$5+1,FALSE)),"")</f>
        <v/>
      </c>
      <c r="H28" s="10" t="str">
        <f>IFERROR(IF(VLOOKUP(F28&amp;E28,KBPETAK[],$H$5+1,FALSE)=0,"",VLOOKUP(F28&amp;E28,KBPETAK[],$H$5+1,FALSE)),"")</f>
        <v/>
      </c>
      <c r="I28" s="356" t="str">
        <f>IFERROR(IF(VLOOKUP(F28&amp;E28,KBPETAK[],$I$5+1,FALSE)=0,"",VLOOKUP(F28&amp;E28,KBPETAK[],$I$5+1,FALSE)),"")</f>
        <v/>
      </c>
      <c r="J28" s="11" t="str">
        <f>IFERROR(IF(VLOOKUP(F28&amp;E28,KBPETAK[],$J$5+1,FALSE)=0,"",VLOOKUP(F28&amp;E28,KBPETAK[],$J$5+1,FALSE)),"")</f>
        <v/>
      </c>
      <c r="K28" s="11" t="str">
        <f>IFERROR(IF(VLOOKUP(F28&amp;E28,KBPETAK[],$K$5+1,FALSE)=0,"",VLOOKUP(F28&amp;E28,KBPETAK[],$K$5+1,FALSE)),"")</f>
        <v/>
      </c>
      <c r="L28" s="11" t="str">
        <f>IFERROR(IF(VLOOKUP(F28&amp;E28,KBPETAK[],$L$5+1,FALSE)=0,"",VLOOKUP(F28&amp;E28,KBPETAK[],$L$5+1,FALSE)),"")</f>
        <v/>
      </c>
      <c r="M28" s="12" t="str">
        <f>IFERROR(IF(VLOOKUP(F28&amp;E28,KBPETAK[],$M$5+1,FALSE)=0,"",VLOOKUP(F28&amp;E28,KBPETAK[],$M$5+1,FALSE)),"")</f>
        <v/>
      </c>
      <c r="N28" s="12" t="str">
        <f>IFERROR(IF(VLOOKUP(F28&amp;E28,KBPETAK[],$N$5+1,FALSE)=0,"",VLOOKUP(F28&amp;E28,KBPETAK[],$N$5+1,FALSE)),"")</f>
        <v/>
      </c>
      <c r="O28" s="55">
        <f t="shared" si="3"/>
        <v>0</v>
      </c>
      <c r="P28" s="13" t="str">
        <f>IFERROR(IF(VLOOKUP(F28&amp;E28,KBPETAK[],$P$5+1,FALSE)=0,0,VLOOKUP(F28&amp;E28,KBPETAK[],$P$5+1,FALSE)),"")</f>
        <v/>
      </c>
      <c r="Q28" s="19">
        <f t="shared" si="4"/>
        <v>0</v>
      </c>
      <c r="R28" s="19">
        <f t="shared" si="5"/>
        <v>0</v>
      </c>
      <c r="S28" s="187" t="str">
        <f>IFERROR(IF(IF(VLOOKUP(F28&amp;E28,KBPETAK[],$S$5+1,FALSE)=0,"",VLOOKUP(F28&amp;E28,KBPETAK[],$S$5+1,FALSE))="B.MP","B. MP",IF(VLOOKUP(F28&amp;E28,KBPETAK[],$S$5+1,FALSE)=0,"",VLOOKUP(F28&amp;E28,KBPETAK[],$S$5+1,FALSE))),"")</f>
        <v/>
      </c>
      <c r="T28" s="386" t="str">
        <f>IFERROR(VLOOKUP(IFERROR(LEFT(I28,FIND("/",I28)-1),I28),Petani[],($U$2+(VLOOKUP(I28,$AB$6:$AD$55,3,FALSE)-1)+VLOOKUP(COUNTIFS(I$6:$I28,I28),$AF$6:$AG$16,2,TRUE)),FALSE),"")</f>
        <v/>
      </c>
      <c r="U28" s="15"/>
      <c r="V28" s="16"/>
      <c r="W28" s="17"/>
      <c r="X28" s="17"/>
      <c r="Y28" s="2">
        <v>23</v>
      </c>
      <c r="Z28" s="2">
        <v>15</v>
      </c>
      <c r="AB28" s="2" t="str">
        <f t="array" ref="AB28">IFERROR(INDEX($I$6:$I$255,MATCH(0,COUNTIF($AB$5:AB27,$I$6:$I$255),0)),"")</f>
        <v/>
      </c>
      <c r="AC28" s="17" t="str">
        <f t="shared" si="6"/>
        <v/>
      </c>
      <c r="AD28" s="2">
        <f>COUNTIFS($AC$6:AC28,AC28)</f>
        <v>22</v>
      </c>
    </row>
    <row r="29" spans="1:30" ht="12.95" customHeight="1">
      <c r="A29" s="209" t="str">
        <f t="shared" si="7"/>
        <v>-</v>
      </c>
      <c r="B29" s="2" t="str">
        <f t="shared" si="9"/>
        <v>2</v>
      </c>
      <c r="C29" s="2">
        <f t="shared" si="10"/>
        <v>2</v>
      </c>
      <c r="D29" s="2" t="str">
        <f t="shared" si="11"/>
        <v>DRT</v>
      </c>
      <c r="E29" s="224">
        <f t="shared" si="12"/>
        <v>24</v>
      </c>
      <c r="F29" s="440">
        <f t="shared" si="13"/>
        <v>43835</v>
      </c>
      <c r="G29" s="9" t="str">
        <f>IFERROR(IF(VLOOKUP(F29&amp;E29,KBPETAK[],$G$5+1,FALSE)=0,"",VLOOKUP(F29&amp;E29,KBPETAK[],$G$5+1,FALSE)),"")</f>
        <v/>
      </c>
      <c r="H29" s="10" t="str">
        <f>IFERROR(IF(VLOOKUP(F29&amp;E29,KBPETAK[],$H$5+1,FALSE)=0,"",VLOOKUP(F29&amp;E29,KBPETAK[],$H$5+1,FALSE)),"")</f>
        <v/>
      </c>
      <c r="I29" s="356" t="str">
        <f>IFERROR(IF(VLOOKUP(F29&amp;E29,KBPETAK[],$I$5+1,FALSE)=0,"",VLOOKUP(F29&amp;E29,KBPETAK[],$I$5+1,FALSE)),"")</f>
        <v/>
      </c>
      <c r="J29" s="11" t="str">
        <f>IFERROR(IF(VLOOKUP(F29&amp;E29,KBPETAK[],$J$5+1,FALSE)=0,"",VLOOKUP(F29&amp;E29,KBPETAK[],$J$5+1,FALSE)),"")</f>
        <v/>
      </c>
      <c r="K29" s="11" t="str">
        <f>IFERROR(IF(VLOOKUP(F29&amp;E29,KBPETAK[],$K$5+1,FALSE)=0,"",VLOOKUP(F29&amp;E29,KBPETAK[],$K$5+1,FALSE)),"")</f>
        <v/>
      </c>
      <c r="L29" s="11" t="str">
        <f>IFERROR(IF(VLOOKUP(F29&amp;E29,KBPETAK[],$L$5+1,FALSE)=0,"",VLOOKUP(F29&amp;E29,KBPETAK[],$L$5+1,FALSE)),"")</f>
        <v/>
      </c>
      <c r="M29" s="12" t="str">
        <f>IFERROR(IF(VLOOKUP(F29&amp;E29,KBPETAK[],$M$5+1,FALSE)=0,"",VLOOKUP(F29&amp;E29,KBPETAK[],$M$5+1,FALSE)),"")</f>
        <v/>
      </c>
      <c r="N29" s="12" t="str">
        <f>IFERROR(IF(VLOOKUP(F29&amp;E29,KBPETAK[],$N$5+1,FALSE)=0,"",VLOOKUP(F29&amp;E29,KBPETAK[],$N$5+1,FALSE)),"")</f>
        <v/>
      </c>
      <c r="O29" s="55">
        <f t="shared" si="3"/>
        <v>0</v>
      </c>
      <c r="P29" s="13" t="str">
        <f>IFERROR(IF(VLOOKUP(F29&amp;E29,KBPETAK[],$P$5+1,FALSE)=0,0,VLOOKUP(F29&amp;E29,KBPETAK[],$P$5+1,FALSE)),"")</f>
        <v/>
      </c>
      <c r="Q29" s="19">
        <f t="shared" si="4"/>
        <v>0</v>
      </c>
      <c r="R29" s="19">
        <f t="shared" si="5"/>
        <v>0</v>
      </c>
      <c r="S29" s="187" t="str">
        <f>IFERROR(IF(IF(VLOOKUP(F29&amp;E29,KBPETAK[],$S$5+1,FALSE)=0,"",VLOOKUP(F29&amp;E29,KBPETAK[],$S$5+1,FALSE))="B.MP","B. MP",IF(VLOOKUP(F29&amp;E29,KBPETAK[],$S$5+1,FALSE)=0,"",VLOOKUP(F29&amp;E29,KBPETAK[],$S$5+1,FALSE))),"")</f>
        <v/>
      </c>
      <c r="T29" s="386" t="str">
        <f>IFERROR(VLOOKUP(IFERROR(LEFT(I29,FIND("/",I29)-1),I29),Petani[],($U$2+(VLOOKUP(I29,$AB$6:$AD$55,3,FALSE)-1)+VLOOKUP(COUNTIFS(I$6:$I29,I29),$AF$6:$AG$16,2,TRUE)),FALSE),"")</f>
        <v/>
      </c>
      <c r="U29" s="15"/>
      <c r="V29" s="16"/>
      <c r="W29" s="17"/>
      <c r="X29" s="17"/>
      <c r="Y29" s="2">
        <v>24</v>
      </c>
      <c r="Z29" s="2">
        <v>3</v>
      </c>
      <c r="AB29" s="2" t="str">
        <f t="array" ref="AB29">IFERROR(INDEX($I$6:$I$255,MATCH(0,COUNTIF($AB$5:AB28,$I$6:$I$255),0)),"")</f>
        <v/>
      </c>
      <c r="AC29" s="17" t="str">
        <f t="shared" si="6"/>
        <v/>
      </c>
      <c r="AD29" s="2">
        <f>COUNTIFS($AC$6:AC29,AC29)</f>
        <v>23</v>
      </c>
    </row>
    <row r="30" spans="1:30" ht="12.95" customHeight="1">
      <c r="A30" s="209" t="str">
        <f t="shared" si="7"/>
        <v>-</v>
      </c>
      <c r="B30" s="2" t="str">
        <f t="shared" si="9"/>
        <v>2</v>
      </c>
      <c r="C30" s="2">
        <f t="shared" si="10"/>
        <v>2</v>
      </c>
      <c r="D30" s="2" t="str">
        <f t="shared" si="11"/>
        <v>DRT</v>
      </c>
      <c r="E30" s="224">
        <f t="shared" si="12"/>
        <v>25</v>
      </c>
      <c r="F30" s="440">
        <f t="shared" si="13"/>
        <v>43835</v>
      </c>
      <c r="G30" s="9" t="str">
        <f>IFERROR(IF(VLOOKUP(F30&amp;E30,KBPETAK[],$G$5+1,FALSE)=0,"",VLOOKUP(F30&amp;E30,KBPETAK[],$G$5+1,FALSE)),"")</f>
        <v/>
      </c>
      <c r="H30" s="10" t="str">
        <f>IFERROR(IF(VLOOKUP(F30&amp;E30,KBPETAK[],$H$5+1,FALSE)=0,"",VLOOKUP(F30&amp;E30,KBPETAK[],$H$5+1,FALSE)),"")</f>
        <v/>
      </c>
      <c r="I30" s="356" t="str">
        <f>IFERROR(IF(VLOOKUP(F30&amp;E30,KBPETAK[],$I$5+1,FALSE)=0,"",VLOOKUP(F30&amp;E30,KBPETAK[],$I$5+1,FALSE)),"")</f>
        <v/>
      </c>
      <c r="J30" s="11" t="str">
        <f>IFERROR(IF(VLOOKUP(F30&amp;E30,KBPETAK[],$J$5+1,FALSE)=0,"",VLOOKUP(F30&amp;E30,KBPETAK[],$J$5+1,FALSE)),"")</f>
        <v/>
      </c>
      <c r="K30" s="11" t="str">
        <f>IFERROR(IF(VLOOKUP(F30&amp;E30,KBPETAK[],$K$5+1,FALSE)=0,"",VLOOKUP(F30&amp;E30,KBPETAK[],$K$5+1,FALSE)),"")</f>
        <v/>
      </c>
      <c r="L30" s="11" t="str">
        <f>IFERROR(IF(VLOOKUP(F30&amp;E30,KBPETAK[],$L$5+1,FALSE)=0,"",VLOOKUP(F30&amp;E30,KBPETAK[],$L$5+1,FALSE)),"")</f>
        <v/>
      </c>
      <c r="M30" s="12" t="str">
        <f>IFERROR(IF(VLOOKUP(F30&amp;E30,KBPETAK[],$M$5+1,FALSE)=0,"",VLOOKUP(F30&amp;E30,KBPETAK[],$M$5+1,FALSE)),"")</f>
        <v/>
      </c>
      <c r="N30" s="12" t="str">
        <f>IFERROR(IF(VLOOKUP(F30&amp;E30,KBPETAK[],$N$5+1,FALSE)=0,"",VLOOKUP(F30&amp;E30,KBPETAK[],$N$5+1,FALSE)),"")</f>
        <v/>
      </c>
      <c r="O30" s="55">
        <f t="shared" si="3"/>
        <v>0</v>
      </c>
      <c r="P30" s="13" t="str">
        <f>IFERROR(IF(VLOOKUP(F30&amp;E30,KBPETAK[],$P$5+1,FALSE)=0,0,VLOOKUP(F30&amp;E30,KBPETAK[],$P$5+1,FALSE)),"")</f>
        <v/>
      </c>
      <c r="Q30" s="19">
        <f t="shared" si="4"/>
        <v>0</v>
      </c>
      <c r="R30" s="19">
        <f t="shared" si="5"/>
        <v>0</v>
      </c>
      <c r="S30" s="187" t="str">
        <f>IFERROR(IF(IF(VLOOKUP(F30&amp;E30,KBPETAK[],$S$5+1,FALSE)=0,"",VLOOKUP(F30&amp;E30,KBPETAK[],$S$5+1,FALSE))="B.MP","B. MP",IF(VLOOKUP(F30&amp;E30,KBPETAK[],$S$5+1,FALSE)=0,"",VLOOKUP(F30&amp;E30,KBPETAK[],$S$5+1,FALSE))),"")</f>
        <v/>
      </c>
      <c r="T30" s="386" t="str">
        <f>IFERROR(VLOOKUP(IFERROR(LEFT(I30,FIND("/",I30)-1),I30),Petani[],($U$2+(VLOOKUP(I30,$AB$6:$AD$55,3,FALSE)-1)+VLOOKUP(COUNTIFS(I$6:$I30,I30),$AF$6:$AG$16,2,TRUE)),FALSE),"")</f>
        <v/>
      </c>
      <c r="U30" s="15"/>
      <c r="V30" s="16"/>
      <c r="W30" s="17"/>
      <c r="X30" s="17"/>
      <c r="Y30" s="2">
        <v>25</v>
      </c>
      <c r="Z30" s="2">
        <v>4</v>
      </c>
      <c r="AB30" s="2" t="str">
        <f t="array" ref="AB30">IFERROR(INDEX($I$6:$I$255,MATCH(0,COUNTIF($AB$5:AB29,$I$6:$I$255),0)),"")</f>
        <v/>
      </c>
      <c r="AC30" s="17" t="str">
        <f t="shared" si="6"/>
        <v/>
      </c>
      <c r="AD30" s="2">
        <f>COUNTIFS($AC$6:AC30,AC30)</f>
        <v>24</v>
      </c>
    </row>
    <row r="31" spans="1:30" ht="12.95" customHeight="1">
      <c r="A31" s="209" t="str">
        <f t="shared" si="7"/>
        <v>-</v>
      </c>
      <c r="B31" s="2" t="str">
        <f t="shared" si="9"/>
        <v>2</v>
      </c>
      <c r="C31" s="2">
        <f t="shared" si="10"/>
        <v>2</v>
      </c>
      <c r="D31" s="2" t="str">
        <f t="shared" si="11"/>
        <v>DRT</v>
      </c>
      <c r="E31" s="224">
        <f t="shared" si="12"/>
        <v>26</v>
      </c>
      <c r="F31" s="440">
        <f t="shared" si="13"/>
        <v>43835</v>
      </c>
      <c r="G31" s="9" t="str">
        <f>IFERROR(IF(VLOOKUP(F31&amp;E31,KBPETAK[],$G$5+1,FALSE)=0,"",VLOOKUP(F31&amp;E31,KBPETAK[],$G$5+1,FALSE)),"")</f>
        <v/>
      </c>
      <c r="H31" s="10" t="str">
        <f>IFERROR(IF(VLOOKUP(F31&amp;E31,KBPETAK[],$H$5+1,FALSE)=0,"",VLOOKUP(F31&amp;E31,KBPETAK[],$H$5+1,FALSE)),"")</f>
        <v/>
      </c>
      <c r="I31" s="356" t="str">
        <f>IFERROR(IF(VLOOKUP(F31&amp;E31,KBPETAK[],$I$5+1,FALSE)=0,"",VLOOKUP(F31&amp;E31,KBPETAK[],$I$5+1,FALSE)),"")</f>
        <v/>
      </c>
      <c r="J31" s="11" t="str">
        <f>IFERROR(IF(VLOOKUP(F31&amp;E31,KBPETAK[],$J$5+1,FALSE)=0,"",VLOOKUP(F31&amp;E31,KBPETAK[],$J$5+1,FALSE)),"")</f>
        <v/>
      </c>
      <c r="K31" s="11" t="str">
        <f>IFERROR(IF(VLOOKUP(F31&amp;E31,KBPETAK[],$K$5+1,FALSE)=0,"",VLOOKUP(F31&amp;E31,KBPETAK[],$K$5+1,FALSE)),"")</f>
        <v/>
      </c>
      <c r="L31" s="11" t="str">
        <f>IFERROR(IF(VLOOKUP(F31&amp;E31,KBPETAK[],$L$5+1,FALSE)=0,"",VLOOKUP(F31&amp;E31,KBPETAK[],$L$5+1,FALSE)),"")</f>
        <v/>
      </c>
      <c r="M31" s="12" t="str">
        <f>IFERROR(IF(VLOOKUP(F31&amp;E31,KBPETAK[],$M$5+1,FALSE)=0,"",VLOOKUP(F31&amp;E31,KBPETAK[],$M$5+1,FALSE)),"")</f>
        <v/>
      </c>
      <c r="N31" s="12" t="str">
        <f>IFERROR(IF(VLOOKUP(F31&amp;E31,KBPETAK[],$N$5+1,FALSE)=0,"",VLOOKUP(F31&amp;E31,KBPETAK[],$N$5+1,FALSE)),"")</f>
        <v/>
      </c>
      <c r="O31" s="55">
        <f t="shared" si="3"/>
        <v>0</v>
      </c>
      <c r="P31" s="13" t="str">
        <f>IFERROR(IF(VLOOKUP(F31&amp;E31,KBPETAK[],$P$5+1,FALSE)=0,0,VLOOKUP(F31&amp;E31,KBPETAK[],$P$5+1,FALSE)),"")</f>
        <v/>
      </c>
      <c r="Q31" s="19">
        <f t="shared" si="4"/>
        <v>0</v>
      </c>
      <c r="R31" s="19">
        <f t="shared" si="5"/>
        <v>0</v>
      </c>
      <c r="S31" s="187" t="str">
        <f>IFERROR(IF(IF(VLOOKUP(F31&amp;E31,KBPETAK[],$S$5+1,FALSE)=0,"",VLOOKUP(F31&amp;E31,KBPETAK[],$S$5+1,FALSE))="B.MP","B. MP",IF(VLOOKUP(F31&amp;E31,KBPETAK[],$S$5+1,FALSE)=0,"",VLOOKUP(F31&amp;E31,KBPETAK[],$S$5+1,FALSE))),"")</f>
        <v/>
      </c>
      <c r="T31" s="386" t="str">
        <f>IFERROR(VLOOKUP(IFERROR(LEFT(I31,FIND("/",I31)-1),I31),Petani[],($U$2+(VLOOKUP(I31,$AB$6:$AD$55,3,FALSE)-1)+VLOOKUP(COUNTIFS(I$6:$I31,I31),$AF$6:$AG$16,2,TRUE)),FALSE),"")</f>
        <v/>
      </c>
      <c r="U31" s="15"/>
      <c r="V31" s="16"/>
      <c r="W31" s="17"/>
      <c r="X31" s="17"/>
      <c r="Y31" s="2">
        <v>26</v>
      </c>
      <c r="Z31" s="2">
        <v>11</v>
      </c>
      <c r="AB31" s="2" t="str">
        <f t="array" ref="AB31">IFERROR(INDEX($I$6:$I$255,MATCH(0,COUNTIF($AB$5:AB30,$I$6:$I$255),0)),"")</f>
        <v/>
      </c>
      <c r="AC31" s="17" t="str">
        <f t="shared" si="6"/>
        <v/>
      </c>
      <c r="AD31" s="2">
        <f>COUNTIFS($AC$6:AC31,AC31)</f>
        <v>25</v>
      </c>
    </row>
    <row r="32" spans="1:30" ht="12.95" customHeight="1">
      <c r="A32" s="209" t="str">
        <f t="shared" si="7"/>
        <v>-</v>
      </c>
      <c r="B32" s="2" t="str">
        <f t="shared" si="9"/>
        <v>2</v>
      </c>
      <c r="C32" s="2">
        <f t="shared" si="10"/>
        <v>2</v>
      </c>
      <c r="D32" s="2" t="str">
        <f t="shared" si="11"/>
        <v>DRT</v>
      </c>
      <c r="E32" s="224">
        <f t="shared" si="12"/>
        <v>27</v>
      </c>
      <c r="F32" s="440">
        <f t="shared" si="13"/>
        <v>43835</v>
      </c>
      <c r="G32" s="9" t="str">
        <f>IFERROR(IF(VLOOKUP(F32&amp;E32,KBPETAK[],$G$5+1,FALSE)=0,"",VLOOKUP(F32&amp;E32,KBPETAK[],$G$5+1,FALSE)),"")</f>
        <v/>
      </c>
      <c r="H32" s="10" t="str">
        <f>IFERROR(IF(VLOOKUP(F32&amp;E32,KBPETAK[],$H$5+1,FALSE)=0,"",VLOOKUP(F32&amp;E32,KBPETAK[],$H$5+1,FALSE)),"")</f>
        <v/>
      </c>
      <c r="I32" s="356" t="str">
        <f>IFERROR(IF(VLOOKUP(F32&amp;E32,KBPETAK[],$I$5+1,FALSE)=0,"",VLOOKUP(F32&amp;E32,KBPETAK[],$I$5+1,FALSE)),"")</f>
        <v/>
      </c>
      <c r="J32" s="11" t="str">
        <f>IFERROR(IF(VLOOKUP(F32&amp;E32,KBPETAK[],$J$5+1,FALSE)=0,"",VLOOKUP(F32&amp;E32,KBPETAK[],$J$5+1,FALSE)),"")</f>
        <v/>
      </c>
      <c r="K32" s="11" t="str">
        <f>IFERROR(IF(VLOOKUP(F32&amp;E32,KBPETAK[],$K$5+1,FALSE)=0,"",VLOOKUP(F32&amp;E32,KBPETAK[],$K$5+1,FALSE)),"")</f>
        <v/>
      </c>
      <c r="L32" s="11" t="str">
        <f>IFERROR(IF(VLOOKUP(F32&amp;E32,KBPETAK[],$L$5+1,FALSE)=0,"",VLOOKUP(F32&amp;E32,KBPETAK[],$L$5+1,FALSE)),"")</f>
        <v/>
      </c>
      <c r="M32" s="12" t="str">
        <f>IFERROR(IF(VLOOKUP(F32&amp;E32,KBPETAK[],$M$5+1,FALSE)=0,"",VLOOKUP(F32&amp;E32,KBPETAK[],$M$5+1,FALSE)),"")</f>
        <v/>
      </c>
      <c r="N32" s="12" t="str">
        <f>IFERROR(IF(VLOOKUP(F32&amp;E32,KBPETAK[],$N$5+1,FALSE)=0,"",VLOOKUP(F32&amp;E32,KBPETAK[],$N$5+1,FALSE)),"")</f>
        <v/>
      </c>
      <c r="O32" s="55">
        <f t="shared" si="3"/>
        <v>0</v>
      </c>
      <c r="P32" s="13" t="str">
        <f>IFERROR(IF(VLOOKUP(F32&amp;E32,KBPETAK[],$P$5+1,FALSE)=0,0,VLOOKUP(F32&amp;E32,KBPETAK[],$P$5+1,FALSE)),"")</f>
        <v/>
      </c>
      <c r="Q32" s="19">
        <f t="shared" si="4"/>
        <v>0</v>
      </c>
      <c r="R32" s="19">
        <f t="shared" si="5"/>
        <v>0</v>
      </c>
      <c r="S32" s="187" t="str">
        <f>IFERROR(IF(IF(VLOOKUP(F32&amp;E32,KBPETAK[],$S$5+1,FALSE)=0,"",VLOOKUP(F32&amp;E32,KBPETAK[],$S$5+1,FALSE))="B.MP","B. MP",IF(VLOOKUP(F32&amp;E32,KBPETAK[],$S$5+1,FALSE)=0,"",VLOOKUP(F32&amp;E32,KBPETAK[],$S$5+1,FALSE))),"")</f>
        <v/>
      </c>
      <c r="T32" s="386" t="str">
        <f>IFERROR(VLOOKUP(IFERROR(LEFT(I32,FIND("/",I32)-1),I32),Petani[],($U$2+(VLOOKUP(I32,$AB$6:$AD$55,3,FALSE)-1)+VLOOKUP(COUNTIFS(I$6:$I32,I32),$AF$6:$AG$16,2,TRUE)),FALSE),"")</f>
        <v/>
      </c>
      <c r="U32" s="15"/>
      <c r="V32" s="16"/>
      <c r="W32" s="17"/>
      <c r="X32" s="17"/>
      <c r="Y32" s="2">
        <v>27</v>
      </c>
      <c r="Z32" s="2">
        <v>12</v>
      </c>
      <c r="AB32" s="2" t="str">
        <f t="array" ref="AB32">IFERROR(INDEX($I$6:$I$255,MATCH(0,COUNTIF($AB$5:AB31,$I$6:$I$255),0)),"")</f>
        <v/>
      </c>
      <c r="AC32" s="17" t="str">
        <f t="shared" si="6"/>
        <v/>
      </c>
      <c r="AD32" s="2">
        <f>COUNTIFS($AC$6:AC32,AC32)</f>
        <v>26</v>
      </c>
    </row>
    <row r="33" spans="1:30" ht="12.95" customHeight="1">
      <c r="A33" s="209" t="str">
        <f t="shared" si="7"/>
        <v>-</v>
      </c>
      <c r="B33" s="2" t="str">
        <f t="shared" si="9"/>
        <v>2</v>
      </c>
      <c r="C33" s="2">
        <f t="shared" si="10"/>
        <v>2</v>
      </c>
      <c r="D33" s="2" t="str">
        <f t="shared" si="11"/>
        <v>DRT</v>
      </c>
      <c r="E33" s="224">
        <f t="shared" si="12"/>
        <v>28</v>
      </c>
      <c r="F33" s="440">
        <f t="shared" si="13"/>
        <v>43835</v>
      </c>
      <c r="G33" s="9" t="str">
        <f>IFERROR(IF(VLOOKUP(F33&amp;E33,KBPETAK[],$G$5+1,FALSE)=0,"",VLOOKUP(F33&amp;E33,KBPETAK[],$G$5+1,FALSE)),"")</f>
        <v/>
      </c>
      <c r="H33" s="10" t="str">
        <f>IFERROR(IF(VLOOKUP(F33&amp;E33,KBPETAK[],$H$5+1,FALSE)=0,"",VLOOKUP(F33&amp;E33,KBPETAK[],$H$5+1,FALSE)),"")</f>
        <v/>
      </c>
      <c r="I33" s="356" t="str">
        <f>IFERROR(IF(VLOOKUP(F33&amp;E33,KBPETAK[],$I$5+1,FALSE)=0,"",VLOOKUP(F33&amp;E33,KBPETAK[],$I$5+1,FALSE)),"")</f>
        <v/>
      </c>
      <c r="J33" s="11" t="str">
        <f>IFERROR(IF(VLOOKUP(F33&amp;E33,KBPETAK[],$J$5+1,FALSE)=0,"",VLOOKUP(F33&amp;E33,KBPETAK[],$J$5+1,FALSE)),"")</f>
        <v/>
      </c>
      <c r="K33" s="11" t="str">
        <f>IFERROR(IF(VLOOKUP(F33&amp;E33,KBPETAK[],$K$5+1,FALSE)=0,"",VLOOKUP(F33&amp;E33,KBPETAK[],$K$5+1,FALSE)),"")</f>
        <v/>
      </c>
      <c r="L33" s="11" t="str">
        <f>IFERROR(IF(VLOOKUP(F33&amp;E33,KBPETAK[],$L$5+1,FALSE)=0,"",VLOOKUP(F33&amp;E33,KBPETAK[],$L$5+1,FALSE)),"")</f>
        <v/>
      </c>
      <c r="M33" s="12" t="str">
        <f>IFERROR(IF(VLOOKUP(F33&amp;E33,KBPETAK[],$M$5+1,FALSE)=0,"",VLOOKUP(F33&amp;E33,KBPETAK[],$M$5+1,FALSE)),"")</f>
        <v/>
      </c>
      <c r="N33" s="12" t="str">
        <f>IFERROR(IF(VLOOKUP(F33&amp;E33,KBPETAK[],$N$5+1,FALSE)=0,"",VLOOKUP(F33&amp;E33,KBPETAK[],$N$5+1,FALSE)),"")</f>
        <v/>
      </c>
      <c r="O33" s="55">
        <f t="shared" si="3"/>
        <v>0</v>
      </c>
      <c r="P33" s="13" t="str">
        <f>IFERROR(IF(VLOOKUP(F33&amp;E33,KBPETAK[],$P$5+1,FALSE)=0,0,VLOOKUP(F33&amp;E33,KBPETAK[],$P$5+1,FALSE)),"")</f>
        <v/>
      </c>
      <c r="Q33" s="19">
        <f t="shared" si="4"/>
        <v>0</v>
      </c>
      <c r="R33" s="19">
        <f t="shared" si="5"/>
        <v>0</v>
      </c>
      <c r="S33" s="187" t="str">
        <f>IFERROR(IF(IF(VLOOKUP(F33&amp;E33,KBPETAK[],$S$5+1,FALSE)=0,"",VLOOKUP(F33&amp;E33,KBPETAK[],$S$5+1,FALSE))="B.MP","B. MP",IF(VLOOKUP(F33&amp;E33,KBPETAK[],$S$5+1,FALSE)=0,"",VLOOKUP(F33&amp;E33,KBPETAK[],$S$5+1,FALSE))),"")</f>
        <v/>
      </c>
      <c r="T33" s="386" t="str">
        <f>IFERROR(VLOOKUP(IFERROR(LEFT(I33,FIND("/",I33)-1),I33),Petani[],($U$2+(VLOOKUP(I33,$AB$6:$AD$55,3,FALSE)-1)+VLOOKUP(COUNTIFS(I$6:$I33,I33),$AF$6:$AG$16,2,TRUE)),FALSE),"")</f>
        <v/>
      </c>
      <c r="U33" s="15"/>
      <c r="V33" s="16"/>
      <c r="W33" s="17"/>
      <c r="X33" s="17"/>
      <c r="Y33" s="2">
        <v>28</v>
      </c>
      <c r="Z33" s="2">
        <v>23</v>
      </c>
      <c r="AB33" s="2" t="str">
        <f t="array" ref="AB33">IFERROR(INDEX($I$6:$I$255,MATCH(0,COUNTIF($AB$5:AB32,$I$6:$I$255),0)),"")</f>
        <v/>
      </c>
      <c r="AC33" s="17" t="str">
        <f t="shared" si="6"/>
        <v/>
      </c>
      <c r="AD33" s="2">
        <f>COUNTIFS($AC$6:AC33,AC33)</f>
        <v>27</v>
      </c>
    </row>
    <row r="34" spans="1:30" ht="12.95" customHeight="1">
      <c r="A34" s="209" t="str">
        <f t="shared" si="7"/>
        <v>-</v>
      </c>
      <c r="B34" s="2" t="str">
        <f t="shared" si="9"/>
        <v>2</v>
      </c>
      <c r="C34" s="2">
        <f t="shared" si="10"/>
        <v>2</v>
      </c>
      <c r="D34" s="2" t="str">
        <f t="shared" si="11"/>
        <v>DRT</v>
      </c>
      <c r="E34" s="224">
        <f t="shared" si="12"/>
        <v>29</v>
      </c>
      <c r="F34" s="440">
        <f t="shared" si="13"/>
        <v>43835</v>
      </c>
      <c r="G34" s="9" t="str">
        <f>IFERROR(IF(VLOOKUP(F34&amp;E34,KBPETAK[],$G$5+1,FALSE)=0,"",VLOOKUP(F34&amp;E34,KBPETAK[],$G$5+1,FALSE)),"")</f>
        <v/>
      </c>
      <c r="H34" s="10" t="str">
        <f>IFERROR(IF(VLOOKUP(F34&amp;E34,KBPETAK[],$H$5+1,FALSE)=0,"",VLOOKUP(F34&amp;E34,KBPETAK[],$H$5+1,FALSE)),"")</f>
        <v/>
      </c>
      <c r="I34" s="356" t="str">
        <f>IFERROR(IF(VLOOKUP(F34&amp;E34,KBPETAK[],$I$5+1,FALSE)=0,"",VLOOKUP(F34&amp;E34,KBPETAK[],$I$5+1,FALSE)),"")</f>
        <v/>
      </c>
      <c r="J34" s="11" t="str">
        <f>IFERROR(IF(VLOOKUP(F34&amp;E34,KBPETAK[],$J$5+1,FALSE)=0,"",VLOOKUP(F34&amp;E34,KBPETAK[],$J$5+1,FALSE)),"")</f>
        <v/>
      </c>
      <c r="K34" s="11" t="str">
        <f>IFERROR(IF(VLOOKUP(F34&amp;E34,KBPETAK[],$K$5+1,FALSE)=0,"",VLOOKUP(F34&amp;E34,KBPETAK[],$K$5+1,FALSE)),"")</f>
        <v/>
      </c>
      <c r="L34" s="11" t="str">
        <f>IFERROR(IF(VLOOKUP(F34&amp;E34,KBPETAK[],$L$5+1,FALSE)=0,"",VLOOKUP(F34&amp;E34,KBPETAK[],$L$5+1,FALSE)),"")</f>
        <v/>
      </c>
      <c r="M34" s="12" t="str">
        <f>IFERROR(IF(VLOOKUP(F34&amp;E34,KBPETAK[],$M$5+1,FALSE)=0,"",VLOOKUP(F34&amp;E34,KBPETAK[],$M$5+1,FALSE)),"")</f>
        <v/>
      </c>
      <c r="N34" s="12" t="str">
        <f>IFERROR(IF(VLOOKUP(F34&amp;E34,KBPETAK[],$N$5+1,FALSE)=0,"",VLOOKUP(F34&amp;E34,KBPETAK[],$N$5+1,FALSE)),"")</f>
        <v/>
      </c>
      <c r="O34" s="55">
        <f t="shared" si="3"/>
        <v>0</v>
      </c>
      <c r="P34" s="13" t="str">
        <f>IFERROR(IF(VLOOKUP(F34&amp;E34,KBPETAK[],$P$5+1,FALSE)=0,0,VLOOKUP(F34&amp;E34,KBPETAK[],$P$5+1,FALSE)),"")</f>
        <v/>
      </c>
      <c r="Q34" s="19">
        <f t="shared" si="4"/>
        <v>0</v>
      </c>
      <c r="R34" s="19">
        <f t="shared" si="5"/>
        <v>0</v>
      </c>
      <c r="S34" s="187" t="str">
        <f>IFERROR(IF(IF(VLOOKUP(F34&amp;E34,KBPETAK[],$S$5+1,FALSE)=0,"",VLOOKUP(F34&amp;E34,KBPETAK[],$S$5+1,FALSE))="B.MP","B. MP",IF(VLOOKUP(F34&amp;E34,KBPETAK[],$S$5+1,FALSE)=0,"",VLOOKUP(F34&amp;E34,KBPETAK[],$S$5+1,FALSE))),"")</f>
        <v/>
      </c>
      <c r="T34" s="386" t="str">
        <f>IFERROR(VLOOKUP(IFERROR(LEFT(I34,FIND("/",I34)-1),I34),Petani[],($U$2+(VLOOKUP(I34,$AB$6:$AD$55,3,FALSE)-1)+VLOOKUP(COUNTIFS(I$6:$I34,I34),$AF$6:$AG$16,2,TRUE)),FALSE),"")</f>
        <v/>
      </c>
      <c r="U34" s="15"/>
      <c r="V34" s="16"/>
      <c r="W34" s="17"/>
      <c r="X34" s="17"/>
      <c r="Y34" s="2">
        <v>29</v>
      </c>
      <c r="Z34" s="2">
        <v>24</v>
      </c>
      <c r="AB34" s="2" t="str">
        <f t="array" ref="AB34">IFERROR(INDEX($I$6:$I$255,MATCH(0,COUNTIF($AB$5:AB33,$I$6:$I$255),0)),"")</f>
        <v/>
      </c>
      <c r="AC34" s="17" t="str">
        <f t="shared" si="6"/>
        <v/>
      </c>
      <c r="AD34" s="2">
        <f>COUNTIFS($AC$6:AC34,AC34)</f>
        <v>28</v>
      </c>
    </row>
    <row r="35" spans="1:30" ht="12.95" customHeight="1">
      <c r="A35" s="209" t="str">
        <f t="shared" si="7"/>
        <v>-</v>
      </c>
      <c r="B35" s="2" t="str">
        <f t="shared" si="9"/>
        <v>2</v>
      </c>
      <c r="C35" s="2">
        <f t="shared" si="10"/>
        <v>2</v>
      </c>
      <c r="D35" s="2" t="str">
        <f t="shared" si="11"/>
        <v>DRT</v>
      </c>
      <c r="E35" s="224">
        <f t="shared" si="12"/>
        <v>30</v>
      </c>
      <c r="F35" s="440">
        <f t="shared" si="13"/>
        <v>43835</v>
      </c>
      <c r="G35" s="9" t="str">
        <f>IFERROR(IF(VLOOKUP(F35&amp;E35,KBPETAK[],$G$5+1,FALSE)=0,"",VLOOKUP(F35&amp;E35,KBPETAK[],$G$5+1,FALSE)),"")</f>
        <v/>
      </c>
      <c r="H35" s="10" t="str">
        <f>IFERROR(IF(VLOOKUP(F35&amp;E35,KBPETAK[],$H$5+1,FALSE)=0,"",VLOOKUP(F35&amp;E35,KBPETAK[],$H$5+1,FALSE)),"")</f>
        <v/>
      </c>
      <c r="I35" s="356" t="str">
        <f>IFERROR(IF(VLOOKUP(F35&amp;E35,KBPETAK[],$I$5+1,FALSE)=0,"",VLOOKUP(F35&amp;E35,KBPETAK[],$I$5+1,FALSE)),"")</f>
        <v/>
      </c>
      <c r="J35" s="11" t="str">
        <f>IFERROR(IF(VLOOKUP(F35&amp;E35,KBPETAK[],$J$5+1,FALSE)=0,"",VLOOKUP(F35&amp;E35,KBPETAK[],$J$5+1,FALSE)),"")</f>
        <v/>
      </c>
      <c r="K35" s="11" t="str">
        <f>IFERROR(IF(VLOOKUP(F35&amp;E35,KBPETAK[],$K$5+1,FALSE)=0,"",VLOOKUP(F35&amp;E35,KBPETAK[],$K$5+1,FALSE)),"")</f>
        <v/>
      </c>
      <c r="L35" s="11" t="str">
        <f>IFERROR(IF(VLOOKUP(F35&amp;E35,KBPETAK[],$L$5+1,FALSE)=0,"",VLOOKUP(F35&amp;E35,KBPETAK[],$L$5+1,FALSE)),"")</f>
        <v/>
      </c>
      <c r="M35" s="12" t="str">
        <f>IFERROR(IF(VLOOKUP(F35&amp;E35,KBPETAK[],$M$5+1,FALSE)=0,"",VLOOKUP(F35&amp;E35,KBPETAK[],$M$5+1,FALSE)),"")</f>
        <v/>
      </c>
      <c r="N35" s="12" t="str">
        <f>IFERROR(IF(VLOOKUP(F35&amp;E35,KBPETAK[],$N$5+1,FALSE)=0,"",VLOOKUP(F35&amp;E35,KBPETAK[],$N$5+1,FALSE)),"")</f>
        <v/>
      </c>
      <c r="O35" s="55">
        <f t="shared" si="3"/>
        <v>0</v>
      </c>
      <c r="P35" s="13" t="str">
        <f>IFERROR(IF(VLOOKUP(F35&amp;E35,KBPETAK[],$P$5+1,FALSE)=0,0,VLOOKUP(F35&amp;E35,KBPETAK[],$P$5+1,FALSE)),"")</f>
        <v/>
      </c>
      <c r="Q35" s="19">
        <f t="shared" si="4"/>
        <v>0</v>
      </c>
      <c r="R35" s="19">
        <f t="shared" si="5"/>
        <v>0</v>
      </c>
      <c r="S35" s="187" t="str">
        <f>IFERROR(IF(IF(VLOOKUP(F35&amp;E35,KBPETAK[],$S$5+1,FALSE)=0,"",VLOOKUP(F35&amp;E35,KBPETAK[],$S$5+1,FALSE))="B.MP","B. MP",IF(VLOOKUP(F35&amp;E35,KBPETAK[],$S$5+1,FALSE)=0,"",VLOOKUP(F35&amp;E35,KBPETAK[],$S$5+1,FALSE))),"")</f>
        <v/>
      </c>
      <c r="T35" s="386" t="str">
        <f>IFERROR(VLOOKUP(IFERROR(LEFT(I35,FIND("/",I35)-1),I35),Petani[],($U$2+(VLOOKUP(I35,$AB$6:$AD$55,3,FALSE)-1)+VLOOKUP(COUNTIFS(I$6:$I35,I35),$AF$6:$AG$16,2,TRUE)),FALSE),"")</f>
        <v/>
      </c>
      <c r="U35" s="15"/>
      <c r="V35" s="16"/>
      <c r="W35" s="17"/>
      <c r="X35" s="17"/>
      <c r="Y35" s="2">
        <v>30</v>
      </c>
      <c r="Z35" s="2">
        <v>15</v>
      </c>
      <c r="AB35" s="2" t="str">
        <f t="array" ref="AB35">IFERROR(INDEX($I$6:$I$255,MATCH(0,COUNTIF($AB$5:AB34,$I$6:$I$255),0)),"")</f>
        <v/>
      </c>
      <c r="AC35" s="17" t="str">
        <f t="shared" si="6"/>
        <v/>
      </c>
      <c r="AD35" s="2">
        <f>COUNTIFS($AC$6:AC35,AC35)</f>
        <v>29</v>
      </c>
    </row>
    <row r="36" spans="1:30" ht="12.95" customHeight="1">
      <c r="A36" s="209" t="str">
        <f t="shared" si="7"/>
        <v>-</v>
      </c>
      <c r="B36" s="2" t="str">
        <f t="shared" si="9"/>
        <v>2</v>
      </c>
      <c r="C36" s="2">
        <f t="shared" si="10"/>
        <v>2</v>
      </c>
      <c r="D36" s="2" t="str">
        <f t="shared" si="11"/>
        <v>DRT</v>
      </c>
      <c r="E36" s="224">
        <f t="shared" si="12"/>
        <v>31</v>
      </c>
      <c r="F36" s="440">
        <f t="shared" si="13"/>
        <v>43835</v>
      </c>
      <c r="G36" s="9" t="str">
        <f>IFERROR(IF(VLOOKUP(F36&amp;E36,KBPETAK[],$G$5+1,FALSE)=0,"",VLOOKUP(F36&amp;E36,KBPETAK[],$G$5+1,FALSE)),"")</f>
        <v/>
      </c>
      <c r="H36" s="10" t="str">
        <f>IFERROR(IF(VLOOKUP(F36&amp;E36,KBPETAK[],$H$5+1,FALSE)=0,"",VLOOKUP(F36&amp;E36,KBPETAK[],$H$5+1,FALSE)),"")</f>
        <v/>
      </c>
      <c r="I36" s="356" t="str">
        <f>IFERROR(IF(VLOOKUP(F36&amp;E36,KBPETAK[],$I$5+1,FALSE)=0,"",VLOOKUP(F36&amp;E36,KBPETAK[],$I$5+1,FALSE)),"")</f>
        <v/>
      </c>
      <c r="J36" s="11" t="str">
        <f>IFERROR(IF(VLOOKUP(F36&amp;E36,KBPETAK[],$J$5+1,FALSE)=0,"",VLOOKUP(F36&amp;E36,KBPETAK[],$J$5+1,FALSE)),"")</f>
        <v/>
      </c>
      <c r="K36" s="11" t="str">
        <f>IFERROR(IF(VLOOKUP(F36&amp;E36,KBPETAK[],$K$5+1,FALSE)=0,"",VLOOKUP(F36&amp;E36,KBPETAK[],$K$5+1,FALSE)),"")</f>
        <v/>
      </c>
      <c r="L36" s="11" t="str">
        <f>IFERROR(IF(VLOOKUP(F36&amp;E36,KBPETAK[],$L$5+1,FALSE)=0,"",VLOOKUP(F36&amp;E36,KBPETAK[],$L$5+1,FALSE)),"")</f>
        <v/>
      </c>
      <c r="M36" s="12" t="str">
        <f>IFERROR(IF(VLOOKUP(F36&amp;E36,KBPETAK[],$M$5+1,FALSE)=0,"",VLOOKUP(F36&amp;E36,KBPETAK[],$M$5+1,FALSE)),"")</f>
        <v/>
      </c>
      <c r="N36" s="12" t="str">
        <f>IFERROR(IF(VLOOKUP(F36&amp;E36,KBPETAK[],$N$5+1,FALSE)=0,"",VLOOKUP(F36&amp;E36,KBPETAK[],$N$5+1,FALSE)),"")</f>
        <v/>
      </c>
      <c r="O36" s="55">
        <f t="shared" si="3"/>
        <v>0</v>
      </c>
      <c r="P36" s="13" t="str">
        <f>IFERROR(IF(VLOOKUP(F36&amp;E36,KBPETAK[],$P$5+1,FALSE)=0,0,VLOOKUP(F36&amp;E36,KBPETAK[],$P$5+1,FALSE)),"")</f>
        <v/>
      </c>
      <c r="Q36" s="19">
        <f t="shared" si="4"/>
        <v>0</v>
      </c>
      <c r="R36" s="19">
        <f t="shared" si="5"/>
        <v>0</v>
      </c>
      <c r="S36" s="187" t="str">
        <f>IFERROR(IF(IF(VLOOKUP(F36&amp;E36,KBPETAK[],$S$5+1,FALSE)=0,"",VLOOKUP(F36&amp;E36,KBPETAK[],$S$5+1,FALSE))="B.MP","B. MP",IF(VLOOKUP(F36&amp;E36,KBPETAK[],$S$5+1,FALSE)=0,"",VLOOKUP(F36&amp;E36,KBPETAK[],$S$5+1,FALSE))),"")</f>
        <v/>
      </c>
      <c r="T36" s="386" t="str">
        <f>IFERROR(VLOOKUP(IFERROR(LEFT(I36,FIND("/",I36)-1),I36),Petani[],($U$2+(VLOOKUP(I36,$AB$6:$AD$55,3,FALSE)-1)+VLOOKUP(COUNTIFS(I$6:$I36,I36),$AF$6:$AG$16,2,TRUE)),FALSE),"")</f>
        <v/>
      </c>
      <c r="U36" s="15"/>
      <c r="V36" s="16"/>
      <c r="W36" s="17"/>
      <c r="X36" s="17"/>
      <c r="Y36" s="2">
        <v>31</v>
      </c>
      <c r="Z36" s="2">
        <v>14</v>
      </c>
      <c r="AB36" s="2" t="str">
        <f t="array" ref="AB36">IFERROR(INDEX($I$6:$I$255,MATCH(0,COUNTIF($AB$5:AB35,$I$6:$I$255),0)),"")</f>
        <v/>
      </c>
      <c r="AC36" s="17" t="str">
        <f t="shared" si="6"/>
        <v/>
      </c>
      <c r="AD36" s="2">
        <f>COUNTIFS($AC$6:AC36,AC36)</f>
        <v>30</v>
      </c>
    </row>
    <row r="37" spans="1:30" ht="12.95" customHeight="1">
      <c r="A37" s="209" t="str">
        <f t="shared" si="7"/>
        <v>-</v>
      </c>
      <c r="B37" s="2" t="str">
        <f t="shared" si="9"/>
        <v>2</v>
      </c>
      <c r="C37" s="2">
        <f t="shared" si="10"/>
        <v>2</v>
      </c>
      <c r="D37" s="2" t="str">
        <f t="shared" si="11"/>
        <v>DRT</v>
      </c>
      <c r="E37" s="224">
        <f t="shared" si="12"/>
        <v>32</v>
      </c>
      <c r="F37" s="440">
        <f t="shared" si="13"/>
        <v>43835</v>
      </c>
      <c r="G37" s="9" t="str">
        <f>IFERROR(IF(VLOOKUP(F37&amp;E37,KBPETAK[],$G$5+1,FALSE)=0,"",VLOOKUP(F37&amp;E37,KBPETAK[],$G$5+1,FALSE)),"")</f>
        <v/>
      </c>
      <c r="H37" s="10" t="str">
        <f>IFERROR(IF(VLOOKUP(F37&amp;E37,KBPETAK[],$H$5+1,FALSE)=0,"",VLOOKUP(F37&amp;E37,KBPETAK[],$H$5+1,FALSE)),"")</f>
        <v/>
      </c>
      <c r="I37" s="356" t="str">
        <f>IFERROR(IF(VLOOKUP(F37&amp;E37,KBPETAK[],$I$5+1,FALSE)=0,"",VLOOKUP(F37&amp;E37,KBPETAK[],$I$5+1,FALSE)),"")</f>
        <v/>
      </c>
      <c r="J37" s="11" t="str">
        <f>IFERROR(IF(VLOOKUP(F37&amp;E37,KBPETAK[],$J$5+1,FALSE)=0,"",VLOOKUP(F37&amp;E37,KBPETAK[],$J$5+1,FALSE)),"")</f>
        <v/>
      </c>
      <c r="K37" s="11" t="str">
        <f>IFERROR(IF(VLOOKUP(F37&amp;E37,KBPETAK[],$K$5+1,FALSE)=0,"",VLOOKUP(F37&amp;E37,KBPETAK[],$K$5+1,FALSE)),"")</f>
        <v/>
      </c>
      <c r="L37" s="11" t="str">
        <f>IFERROR(IF(VLOOKUP(F37&amp;E37,KBPETAK[],$L$5+1,FALSE)=0,"",VLOOKUP(F37&amp;E37,KBPETAK[],$L$5+1,FALSE)),"")</f>
        <v/>
      </c>
      <c r="M37" s="12" t="str">
        <f>IFERROR(IF(VLOOKUP(F37&amp;E37,KBPETAK[],$M$5+1,FALSE)=0,"",VLOOKUP(F37&amp;E37,KBPETAK[],$M$5+1,FALSE)),"")</f>
        <v/>
      </c>
      <c r="N37" s="12" t="str">
        <f>IFERROR(IF(VLOOKUP(F37&amp;E37,KBPETAK[],$N$5+1,FALSE)=0,"",VLOOKUP(F37&amp;E37,KBPETAK[],$N$5+1,FALSE)),"")</f>
        <v/>
      </c>
      <c r="O37" s="55">
        <f t="shared" si="3"/>
        <v>0</v>
      </c>
      <c r="P37" s="13" t="str">
        <f>IFERROR(IF(VLOOKUP(F37&amp;E37,KBPETAK[],$P$5+1,FALSE)=0,0,VLOOKUP(F37&amp;E37,KBPETAK[],$P$5+1,FALSE)),"")</f>
        <v/>
      </c>
      <c r="Q37" s="19">
        <f t="shared" si="4"/>
        <v>0</v>
      </c>
      <c r="R37" s="19">
        <f t="shared" si="5"/>
        <v>0</v>
      </c>
      <c r="S37" s="187" t="str">
        <f>IFERROR(IF(IF(VLOOKUP(F37&amp;E37,KBPETAK[],$S$5+1,FALSE)=0,"",VLOOKUP(F37&amp;E37,KBPETAK[],$S$5+1,FALSE))="B.MP","B. MP",IF(VLOOKUP(F37&amp;E37,KBPETAK[],$S$5+1,FALSE)=0,"",VLOOKUP(F37&amp;E37,KBPETAK[],$S$5+1,FALSE))),"")</f>
        <v/>
      </c>
      <c r="T37" s="386" t="str">
        <f>IFERROR(VLOOKUP(IFERROR(LEFT(I37,FIND("/",I37)-1),I37),Petani[],($U$2+(VLOOKUP(I37,$AB$6:$AD$55,3,FALSE)-1)+VLOOKUP(COUNTIFS(I$6:$I37,I37),$AF$6:$AG$16,2,TRUE)),FALSE),"")</f>
        <v/>
      </c>
      <c r="U37" s="15"/>
      <c r="V37" s="16"/>
      <c r="W37" s="17"/>
      <c r="X37" s="17"/>
      <c r="AB37" s="2" t="str">
        <f t="array" ref="AB37">IFERROR(INDEX($I$6:$I$255,MATCH(0,COUNTIF($AB$5:AB36,$I$6:$I$255),0)),"")</f>
        <v/>
      </c>
      <c r="AC37" s="17" t="str">
        <f t="shared" si="6"/>
        <v/>
      </c>
      <c r="AD37" s="2">
        <f>COUNTIFS($AC$6:AC37,AC37)</f>
        <v>31</v>
      </c>
    </row>
    <row r="38" spans="1:30" ht="12.95" customHeight="1">
      <c r="A38" s="209" t="str">
        <f t="shared" si="7"/>
        <v>-</v>
      </c>
      <c r="B38" s="2" t="str">
        <f t="shared" si="9"/>
        <v>2</v>
      </c>
      <c r="C38" s="2">
        <f t="shared" si="10"/>
        <v>2</v>
      </c>
      <c r="D38" s="2" t="str">
        <f t="shared" si="11"/>
        <v>DRT</v>
      </c>
      <c r="E38" s="224">
        <f t="shared" si="12"/>
        <v>33</v>
      </c>
      <c r="F38" s="440">
        <f t="shared" si="13"/>
        <v>43835</v>
      </c>
      <c r="G38" s="9" t="str">
        <f>IFERROR(IF(VLOOKUP(F38&amp;E38,KBPETAK[],$G$5+1,FALSE)=0,"",VLOOKUP(F38&amp;E38,KBPETAK[],$G$5+1,FALSE)),"")</f>
        <v/>
      </c>
      <c r="H38" s="10" t="str">
        <f>IFERROR(IF(VLOOKUP(F38&amp;E38,KBPETAK[],$H$5+1,FALSE)=0,"",VLOOKUP(F38&amp;E38,KBPETAK[],$H$5+1,FALSE)),"")</f>
        <v/>
      </c>
      <c r="I38" s="356" t="str">
        <f>IFERROR(IF(VLOOKUP(F38&amp;E38,KBPETAK[],$I$5+1,FALSE)=0,"",VLOOKUP(F38&amp;E38,KBPETAK[],$I$5+1,FALSE)),"")</f>
        <v/>
      </c>
      <c r="J38" s="11" t="str">
        <f>IFERROR(IF(VLOOKUP(F38&amp;E38,KBPETAK[],$J$5+1,FALSE)=0,"",VLOOKUP(F38&amp;E38,KBPETAK[],$J$5+1,FALSE)),"")</f>
        <v/>
      </c>
      <c r="K38" s="11" t="str">
        <f>IFERROR(IF(VLOOKUP(F38&amp;E38,KBPETAK[],$K$5+1,FALSE)=0,"",VLOOKUP(F38&amp;E38,KBPETAK[],$K$5+1,FALSE)),"")</f>
        <v/>
      </c>
      <c r="L38" s="11" t="str">
        <f>IFERROR(IF(VLOOKUP(F38&amp;E38,KBPETAK[],$L$5+1,FALSE)=0,"",VLOOKUP(F38&amp;E38,KBPETAK[],$L$5+1,FALSE)),"")</f>
        <v/>
      </c>
      <c r="M38" s="12" t="str">
        <f>IFERROR(IF(VLOOKUP(F38&amp;E38,KBPETAK[],$M$5+1,FALSE)=0,"",VLOOKUP(F38&amp;E38,KBPETAK[],$M$5+1,FALSE)),"")</f>
        <v/>
      </c>
      <c r="N38" s="12" t="str">
        <f>IFERROR(IF(VLOOKUP(F38&amp;E38,KBPETAK[],$N$5+1,FALSE)=0,"",VLOOKUP(F38&amp;E38,KBPETAK[],$N$5+1,FALSE)),"")</f>
        <v/>
      </c>
      <c r="O38" s="55">
        <f t="shared" si="3"/>
        <v>0</v>
      </c>
      <c r="P38" s="13" t="str">
        <f>IFERROR(IF(VLOOKUP(F38&amp;E38,KBPETAK[],$P$5+1,FALSE)=0,0,VLOOKUP(F38&amp;E38,KBPETAK[],$P$5+1,FALSE)),"")</f>
        <v/>
      </c>
      <c r="Q38" s="19">
        <f t="shared" si="4"/>
        <v>0</v>
      </c>
      <c r="R38" s="19">
        <f t="shared" si="5"/>
        <v>0</v>
      </c>
      <c r="S38" s="187" t="str">
        <f>IFERROR(IF(IF(VLOOKUP(F38&amp;E38,KBPETAK[],$S$5+1,FALSE)=0,"",VLOOKUP(F38&amp;E38,KBPETAK[],$S$5+1,FALSE))="B.MP","B. MP",IF(VLOOKUP(F38&amp;E38,KBPETAK[],$S$5+1,FALSE)=0,"",VLOOKUP(F38&amp;E38,KBPETAK[],$S$5+1,FALSE))),"")</f>
        <v/>
      </c>
      <c r="T38" s="386" t="str">
        <f>IFERROR(VLOOKUP(IFERROR(LEFT(I38,FIND("/",I38)-1),I38),Petani[],($U$2+(VLOOKUP(I38,$AB$6:$AD$55,3,FALSE)-1)+VLOOKUP(COUNTIFS(I$6:$I38,I38),$AF$6:$AG$16,2,TRUE)),FALSE),"")</f>
        <v/>
      </c>
      <c r="U38" s="15"/>
      <c r="V38" s="16"/>
      <c r="W38" s="17"/>
      <c r="X38" s="17"/>
      <c r="AB38" s="2" t="str">
        <f t="array" ref="AB38">IFERROR(INDEX($I$6:$I$255,MATCH(0,COUNTIF($AB$5:AB37,$I$6:$I$255),0)),"")</f>
        <v/>
      </c>
      <c r="AC38" s="17" t="str">
        <f t="shared" ref="AC38:AC55" si="15">IFERROR(LEFT(AB38,FIND("/",AB38)-1),AB38)</f>
        <v/>
      </c>
      <c r="AD38" s="2">
        <f>COUNTIFS($AC$6:AC38,AC38)</f>
        <v>32</v>
      </c>
    </row>
    <row r="39" spans="1:30" ht="12.95" hidden="1" customHeight="1">
      <c r="A39" s="209" t="str">
        <f t="shared" si="7"/>
        <v>-</v>
      </c>
      <c r="B39" s="2" t="str">
        <f t="shared" si="9"/>
        <v>2</v>
      </c>
      <c r="C39" s="2">
        <f t="shared" si="10"/>
        <v>2</v>
      </c>
      <c r="D39" s="2" t="str">
        <f t="shared" si="11"/>
        <v>DRT</v>
      </c>
      <c r="E39" s="224">
        <f t="shared" si="12"/>
        <v>34</v>
      </c>
      <c r="F39" s="440">
        <f t="shared" si="13"/>
        <v>43835</v>
      </c>
      <c r="G39" s="9" t="str">
        <f>IFERROR(IF(VLOOKUP(F39&amp;E39,KBPETAK[],$G$5+1,FALSE)=0,"",VLOOKUP(F39&amp;E39,KBPETAK[],$G$5+1,FALSE)),"")</f>
        <v/>
      </c>
      <c r="H39" s="10" t="str">
        <f>IFERROR(IF(VLOOKUP(F39&amp;E39,KBPETAK[],$H$5+1,FALSE)=0,"",VLOOKUP(F39&amp;E39,KBPETAK[],$H$5+1,FALSE)),"")</f>
        <v/>
      </c>
      <c r="I39" s="356" t="str">
        <f>IFERROR(IF(VLOOKUP(F39&amp;E39,KBPETAK[],$I$5+1,FALSE)=0,"",VLOOKUP(F39&amp;E39,KBPETAK[],$I$5+1,FALSE)),"")</f>
        <v/>
      </c>
      <c r="J39" s="11" t="str">
        <f>IFERROR(IF(VLOOKUP(F39&amp;E39,KBPETAK[],$J$5+1,FALSE)=0,"",VLOOKUP(F39&amp;E39,KBPETAK[],$J$5+1,FALSE)),"")</f>
        <v/>
      </c>
      <c r="K39" s="11" t="str">
        <f>IFERROR(IF(VLOOKUP(F39&amp;E39,KBPETAK[],$K$5+1,FALSE)=0,"",VLOOKUP(F39&amp;E39,KBPETAK[],$K$5+1,FALSE)),"")</f>
        <v/>
      </c>
      <c r="L39" s="11" t="str">
        <f>IFERROR(IF(VLOOKUP(F39&amp;E39,KBPETAK[],$L$5+1,FALSE)=0,"",VLOOKUP(F39&amp;E39,KBPETAK[],$L$5+1,FALSE)),"")</f>
        <v/>
      </c>
      <c r="M39" s="12" t="str">
        <f>IFERROR(IF(VLOOKUP(F39&amp;E39,KBPETAK[],$M$5+1,FALSE)=0,"",VLOOKUP(F39&amp;E39,KBPETAK[],$M$5+1,FALSE)),"")</f>
        <v/>
      </c>
      <c r="N39" s="12" t="str">
        <f>IFERROR(IF(VLOOKUP(F39&amp;E39,KBPETAK[],$N$5+1,FALSE)=0,"",VLOOKUP(F39&amp;E39,KBPETAK[],$N$5+1,FALSE)),"")</f>
        <v/>
      </c>
      <c r="O39" s="55">
        <f t="shared" si="3"/>
        <v>0</v>
      </c>
      <c r="P39" s="13" t="str">
        <f>IFERROR(IF(VLOOKUP(F39&amp;E39,KBPETAK[],$P$5+1,FALSE)=0,0,VLOOKUP(F39&amp;E39,KBPETAK[],$P$5+1,FALSE)),"")</f>
        <v/>
      </c>
      <c r="Q39" s="19">
        <f t="shared" si="4"/>
        <v>0</v>
      </c>
      <c r="R39" s="19">
        <f t="shared" si="5"/>
        <v>0</v>
      </c>
      <c r="S39" s="187" t="str">
        <f>IFERROR(IF(IF(VLOOKUP(F39&amp;E39,KBPETAK[],$S$5+1,FALSE)=0,"",VLOOKUP(F39&amp;E39,KBPETAK[],$S$5+1,FALSE))="B.MP","B. MP",IF(VLOOKUP(F39&amp;E39,KBPETAK[],$S$5+1,FALSE)=0,"",VLOOKUP(F39&amp;E39,KBPETAK[],$S$5+1,FALSE))),"")</f>
        <v/>
      </c>
      <c r="T39" s="386" t="str">
        <f>IFERROR(VLOOKUP(IFERROR(LEFT(I39,FIND("/",I39)-1),I39),Petani[],($U$2+(VLOOKUP(I39,$AB$6:$AD$55,3,FALSE)-1)+VLOOKUP(COUNTIFS(I$6:$I39,I39),$AF$6:$AG$16,2,TRUE)),FALSE),"")</f>
        <v/>
      </c>
      <c r="U39" s="15"/>
      <c r="V39" s="16"/>
      <c r="W39" s="17"/>
      <c r="X39" s="17"/>
      <c r="AB39" s="2" t="str">
        <f t="array" ref="AB39">IFERROR(INDEX($I$6:$I$255,MATCH(0,COUNTIF($AB$5:AB38,$I$6:$I$255),0)),"")</f>
        <v/>
      </c>
      <c r="AC39" s="17" t="str">
        <f t="shared" si="15"/>
        <v/>
      </c>
      <c r="AD39" s="2">
        <f>COUNTIFS($AC$6:AC39,AC39)</f>
        <v>33</v>
      </c>
    </row>
    <row r="40" spans="1:30" ht="12.95" hidden="1" customHeight="1">
      <c r="A40" s="209" t="str">
        <f t="shared" si="7"/>
        <v>-</v>
      </c>
      <c r="B40" s="2" t="str">
        <f t="shared" si="9"/>
        <v>2</v>
      </c>
      <c r="C40" s="2">
        <f t="shared" si="10"/>
        <v>2</v>
      </c>
      <c r="D40" s="2" t="str">
        <f t="shared" si="11"/>
        <v>DRT</v>
      </c>
      <c r="E40" s="224">
        <f t="shared" si="12"/>
        <v>35</v>
      </c>
      <c r="F40" s="440">
        <f t="shared" si="13"/>
        <v>43835</v>
      </c>
      <c r="G40" s="9" t="str">
        <f>IFERROR(IF(VLOOKUP(F40&amp;E40,KBPETAK[],$G$5+1,FALSE)=0,"",VLOOKUP(F40&amp;E40,KBPETAK[],$G$5+1,FALSE)),"")</f>
        <v/>
      </c>
      <c r="H40" s="10" t="str">
        <f>IFERROR(IF(VLOOKUP(F40&amp;E40,KBPETAK[],$H$5+1,FALSE)=0,"",VLOOKUP(F40&amp;E40,KBPETAK[],$H$5+1,FALSE)),"")</f>
        <v/>
      </c>
      <c r="I40" s="356" t="str">
        <f>IFERROR(IF(VLOOKUP(F40&amp;E40,KBPETAK[],$I$5+1,FALSE)=0,"",VLOOKUP(F40&amp;E40,KBPETAK[],$I$5+1,FALSE)),"")</f>
        <v/>
      </c>
      <c r="J40" s="11" t="str">
        <f>IFERROR(IF(VLOOKUP(F40&amp;E40,KBPETAK[],$J$5+1,FALSE)=0,"",VLOOKUP(F40&amp;E40,KBPETAK[],$J$5+1,FALSE)),"")</f>
        <v/>
      </c>
      <c r="K40" s="11" t="str">
        <f>IFERROR(IF(VLOOKUP(F40&amp;E40,KBPETAK[],$K$5+1,FALSE)=0,"",VLOOKUP(F40&amp;E40,KBPETAK[],$K$5+1,FALSE)),"")</f>
        <v/>
      </c>
      <c r="L40" s="11" t="str">
        <f>IFERROR(IF(VLOOKUP(F40&amp;E40,KBPETAK[],$L$5+1,FALSE)=0,"",VLOOKUP(F40&amp;E40,KBPETAK[],$L$5+1,FALSE)),"")</f>
        <v/>
      </c>
      <c r="M40" s="12" t="str">
        <f>IFERROR(IF(VLOOKUP(F40&amp;E40,KBPETAK[],$M$5+1,FALSE)=0,"",VLOOKUP(F40&amp;E40,KBPETAK[],$M$5+1,FALSE)),"")</f>
        <v/>
      </c>
      <c r="N40" s="12" t="str">
        <f>IFERROR(IF(VLOOKUP(F40&amp;E40,KBPETAK[],$N$5+1,FALSE)=0,"",VLOOKUP(F40&amp;E40,KBPETAK[],$N$5+1,FALSE)),"")</f>
        <v/>
      </c>
      <c r="O40" s="55">
        <f>IFERROR(M40-N40,0)</f>
        <v>0</v>
      </c>
      <c r="P40" s="13" t="str">
        <f>IFERROR(IF(VLOOKUP(F40&amp;E40,KBPETAK[],$P$5+1,FALSE)=0,0,VLOOKUP(F40&amp;E40,KBPETAK[],$P$5+1,FALSE)),"")</f>
        <v/>
      </c>
      <c r="Q40" s="19">
        <f t="shared" si="4"/>
        <v>0</v>
      </c>
      <c r="R40" s="19">
        <f t="shared" si="5"/>
        <v>0</v>
      </c>
      <c r="S40" s="187" t="str">
        <f>IFERROR(IF(IF(VLOOKUP(F40&amp;E40,KBPETAK[],$S$5+1,FALSE)=0,"",VLOOKUP(F40&amp;E40,KBPETAK[],$S$5+1,FALSE))="B.MP","B. MP",IF(VLOOKUP(F40&amp;E40,KBPETAK[],$S$5+1,FALSE)=0,"",VLOOKUP(F40&amp;E40,KBPETAK[],$S$5+1,FALSE))),"")</f>
        <v/>
      </c>
      <c r="T40" s="386" t="str">
        <f>IFERROR(VLOOKUP(IFERROR(LEFT(I40,FIND("/",I40)-1),I40),Petani[],($U$2+(VLOOKUP(I40,$AB$6:$AD$55,3,FALSE)-1)+VLOOKUP(COUNTIFS(I$6:$I40,I40),$AF$6:$AG$16,2,TRUE)),FALSE),"")</f>
        <v/>
      </c>
      <c r="U40" s="15"/>
      <c r="V40" s="16"/>
      <c r="W40" s="17"/>
      <c r="X40" s="17"/>
      <c r="AB40" s="2" t="str">
        <f t="array" ref="AB40">IFERROR(INDEX($I$6:$I$255,MATCH(0,COUNTIF($AB$5:AB39,$I$6:$I$255),0)),"")</f>
        <v/>
      </c>
      <c r="AC40" s="17" t="str">
        <f t="shared" si="15"/>
        <v/>
      </c>
      <c r="AD40" s="2">
        <f>COUNTIFS($AC$6:AC40,AC40)</f>
        <v>34</v>
      </c>
    </row>
    <row r="41" spans="1:30" ht="12.95" hidden="1" customHeight="1">
      <c r="A41" s="209" t="str">
        <f t="shared" si="7"/>
        <v>-</v>
      </c>
      <c r="B41" s="2" t="str">
        <f t="shared" si="9"/>
        <v>2</v>
      </c>
      <c r="C41" s="2">
        <f t="shared" si="10"/>
        <v>2</v>
      </c>
      <c r="D41" s="2" t="str">
        <f t="shared" si="11"/>
        <v>DRT</v>
      </c>
      <c r="E41" s="224">
        <f t="shared" si="12"/>
        <v>36</v>
      </c>
      <c r="F41" s="440">
        <f t="shared" si="13"/>
        <v>43835</v>
      </c>
      <c r="G41" s="9" t="str">
        <f>IFERROR(IF(VLOOKUP(F41&amp;E41,KBPETAK[],$G$5+1,FALSE)=0,"",VLOOKUP(F41&amp;E41,KBPETAK[],$G$5+1,FALSE)),"")</f>
        <v/>
      </c>
      <c r="H41" s="10" t="str">
        <f>IFERROR(IF(VLOOKUP(F41&amp;E41,KBPETAK[],$H$5+1,FALSE)=0,"",VLOOKUP(F41&amp;E41,KBPETAK[],$H$5+1,FALSE)),"")</f>
        <v/>
      </c>
      <c r="I41" s="356" t="str">
        <f>IFERROR(IF(VLOOKUP(F41&amp;E41,KBPETAK[],$I$5+1,FALSE)=0,"",VLOOKUP(F41&amp;E41,KBPETAK[],$I$5+1,FALSE)),"")</f>
        <v/>
      </c>
      <c r="J41" s="11" t="str">
        <f>IFERROR(IF(VLOOKUP(F41&amp;E41,KBPETAK[],$J$5+1,FALSE)=0,"",VLOOKUP(F41&amp;E41,KBPETAK[],$J$5+1,FALSE)),"")</f>
        <v/>
      </c>
      <c r="K41" s="11" t="str">
        <f>IFERROR(IF(VLOOKUP(F41&amp;E41,KBPETAK[],$K$5+1,FALSE)=0,"",VLOOKUP(F41&amp;E41,KBPETAK[],$K$5+1,FALSE)),"")</f>
        <v/>
      </c>
      <c r="L41" s="11" t="str">
        <f>IFERROR(IF(VLOOKUP(F41&amp;E41,KBPETAK[],$L$5+1,FALSE)=0,"",VLOOKUP(F41&amp;E41,KBPETAK[],$L$5+1,FALSE)),"")</f>
        <v/>
      </c>
      <c r="M41" s="12" t="str">
        <f>IFERROR(IF(VLOOKUP(F41&amp;E41,KBPETAK[],$M$5+1,FALSE)=0,"",VLOOKUP(F41&amp;E41,KBPETAK[],$M$5+1,FALSE)),"")</f>
        <v/>
      </c>
      <c r="N41" s="12" t="str">
        <f>IFERROR(IF(VLOOKUP(F41&amp;E41,KBPETAK[],$N$5+1,FALSE)=0,"",VLOOKUP(F41&amp;E41,KBPETAK[],$N$5+1,FALSE)),"")</f>
        <v/>
      </c>
      <c r="O41" s="55">
        <f t="shared" ref="O41:O104" si="16">IFERROR(M41-N41,0)</f>
        <v>0</v>
      </c>
      <c r="P41" s="13" t="str">
        <f>IFERROR(IF(VLOOKUP(F41&amp;E41,KBPETAK[],$P$5+1,FALSE)=0,0,VLOOKUP(F41&amp;E41,KBPETAK[],$P$5+1,FALSE)),"")</f>
        <v/>
      </c>
      <c r="Q41" s="19">
        <f t="shared" si="4"/>
        <v>0</v>
      </c>
      <c r="R41" s="19">
        <f t="shared" si="5"/>
        <v>0</v>
      </c>
      <c r="S41" s="187" t="str">
        <f>IFERROR(IF(IF(VLOOKUP(F41&amp;E41,KBPETAK[],$S$5+1,FALSE)=0,"",VLOOKUP(F41&amp;E41,KBPETAK[],$S$5+1,FALSE))="B.MP","B. MP",IF(VLOOKUP(F41&amp;E41,KBPETAK[],$S$5+1,FALSE)=0,"",VLOOKUP(F41&amp;E41,KBPETAK[],$S$5+1,FALSE))),"")</f>
        <v/>
      </c>
      <c r="T41" s="386" t="str">
        <f>IFERROR(VLOOKUP(IFERROR(LEFT(I41,FIND("/",I41)-1),I41),Petani[],($U$2+(VLOOKUP(I41,$AB$6:$AD$55,3,FALSE)-1)+VLOOKUP(COUNTIFS(I$6:$I41,I41),$AF$6:$AG$16,2,TRUE)),FALSE),"")</f>
        <v/>
      </c>
      <c r="U41" s="15"/>
      <c r="V41" s="16"/>
      <c r="W41" s="17"/>
      <c r="X41" s="17"/>
      <c r="AB41" s="2" t="str">
        <f t="array" ref="AB41">IFERROR(INDEX($I$6:$I$255,MATCH(0,COUNTIF($AB$5:AB40,$I$6:$I$255),0)),"")</f>
        <v/>
      </c>
      <c r="AC41" s="17" t="str">
        <f t="shared" si="15"/>
        <v/>
      </c>
      <c r="AD41" s="2">
        <f>COUNTIFS($AC$6:AC41,AC41)</f>
        <v>35</v>
      </c>
    </row>
    <row r="42" spans="1:30" ht="12.95" hidden="1" customHeight="1">
      <c r="A42" s="209" t="str">
        <f t="shared" si="7"/>
        <v>-</v>
      </c>
      <c r="B42" s="2" t="str">
        <f t="shared" si="9"/>
        <v>2</v>
      </c>
      <c r="C42" s="2">
        <f t="shared" si="10"/>
        <v>2</v>
      </c>
      <c r="D42" s="2" t="str">
        <f t="shared" si="11"/>
        <v>DRT</v>
      </c>
      <c r="E42" s="224">
        <f t="shared" si="12"/>
        <v>37</v>
      </c>
      <c r="F42" s="440">
        <f t="shared" si="13"/>
        <v>43835</v>
      </c>
      <c r="G42" s="9" t="str">
        <f>IFERROR(IF(VLOOKUP(F42&amp;E42,KBPETAK[],$G$5+1,FALSE)=0,"",VLOOKUP(F42&amp;E42,KBPETAK[],$G$5+1,FALSE)),"")</f>
        <v/>
      </c>
      <c r="H42" s="10" t="str">
        <f>IFERROR(IF(VLOOKUP(F42&amp;E42,KBPETAK[],$H$5+1,FALSE)=0,"",VLOOKUP(F42&amp;E42,KBPETAK[],$H$5+1,FALSE)),"")</f>
        <v/>
      </c>
      <c r="I42" s="356" t="str">
        <f>IFERROR(IF(VLOOKUP(F42&amp;E42,KBPETAK[],$I$5+1,FALSE)=0,"",VLOOKUP(F42&amp;E42,KBPETAK[],$I$5+1,FALSE)),"")</f>
        <v/>
      </c>
      <c r="J42" s="11" t="str">
        <f>IFERROR(IF(VLOOKUP(F42&amp;E42,KBPETAK[],$J$5+1,FALSE)=0,"",VLOOKUP(F42&amp;E42,KBPETAK[],$J$5+1,FALSE)),"")</f>
        <v/>
      </c>
      <c r="K42" s="11" t="str">
        <f>IFERROR(IF(VLOOKUP(F42&amp;E42,KBPETAK[],$K$5+1,FALSE)=0,"",VLOOKUP(F42&amp;E42,KBPETAK[],$K$5+1,FALSE)),"")</f>
        <v/>
      </c>
      <c r="L42" s="11" t="str">
        <f>IFERROR(IF(VLOOKUP(F42&amp;E42,KBPETAK[],$L$5+1,FALSE)=0,"",VLOOKUP(F42&amp;E42,KBPETAK[],$L$5+1,FALSE)),"")</f>
        <v/>
      </c>
      <c r="M42" s="12" t="str">
        <f>IFERROR(IF(VLOOKUP(F42&amp;E42,KBPETAK[],$M$5+1,FALSE)=0,"",VLOOKUP(F42&amp;E42,KBPETAK[],$M$5+1,FALSE)),"")</f>
        <v/>
      </c>
      <c r="N42" s="12" t="str">
        <f>IFERROR(IF(VLOOKUP(F42&amp;E42,KBPETAK[],$N$5+1,FALSE)=0,"",VLOOKUP(F42&amp;E42,KBPETAK[],$N$5+1,FALSE)),"")</f>
        <v/>
      </c>
      <c r="O42" s="55">
        <f t="shared" si="16"/>
        <v>0</v>
      </c>
      <c r="P42" s="13" t="str">
        <f>IFERROR(IF(VLOOKUP(F42&amp;E42,KBPETAK[],$P$5+1,FALSE)=0,0,VLOOKUP(F42&amp;E42,KBPETAK[],$P$5+1,FALSE)),"")</f>
        <v/>
      </c>
      <c r="Q42" s="19">
        <f t="shared" si="4"/>
        <v>0</v>
      </c>
      <c r="R42" s="19">
        <f t="shared" si="5"/>
        <v>0</v>
      </c>
      <c r="S42" s="187" t="str">
        <f>IFERROR(IF(IF(VLOOKUP(F42&amp;E42,KBPETAK[],$S$5+1,FALSE)=0,"",VLOOKUP(F42&amp;E42,KBPETAK[],$S$5+1,FALSE))="B.MP","B. MP",IF(VLOOKUP(F42&amp;E42,KBPETAK[],$S$5+1,FALSE)=0,"",VLOOKUP(F42&amp;E42,KBPETAK[],$S$5+1,FALSE))),"")</f>
        <v/>
      </c>
      <c r="T42" s="386" t="str">
        <f>IFERROR(VLOOKUP(IFERROR(LEFT(I42,FIND("/",I42)-1),I42),Petani[],($U$2+(VLOOKUP(I42,$AB$6:$AD$55,3,FALSE)-1)+VLOOKUP(COUNTIFS(I$6:$I42,I42),$AF$6:$AG$16,2,TRUE)),FALSE),"")</f>
        <v/>
      </c>
      <c r="U42" s="15"/>
      <c r="V42" s="16"/>
      <c r="W42" s="17"/>
      <c r="X42" s="17"/>
      <c r="AB42" s="2" t="str">
        <f t="array" ref="AB42">IFERROR(INDEX($I$6:$I$255,MATCH(0,COUNTIF($AB$5:AB41,$I$6:$I$255),0)),"")</f>
        <v/>
      </c>
      <c r="AC42" s="17" t="str">
        <f t="shared" si="15"/>
        <v/>
      </c>
      <c r="AD42" s="2">
        <f>COUNTIFS($AC$6:AC42,AC42)</f>
        <v>36</v>
      </c>
    </row>
    <row r="43" spans="1:30" ht="12.95" hidden="1" customHeight="1">
      <c r="A43" s="209" t="str">
        <f t="shared" si="7"/>
        <v>-</v>
      </c>
      <c r="B43" s="2" t="str">
        <f t="shared" si="9"/>
        <v>2</v>
      </c>
      <c r="C43" s="2">
        <f t="shared" si="10"/>
        <v>2</v>
      </c>
      <c r="D43" s="2" t="str">
        <f t="shared" si="11"/>
        <v>DRT</v>
      </c>
      <c r="E43" s="224">
        <f t="shared" si="12"/>
        <v>38</v>
      </c>
      <c r="F43" s="440">
        <f t="shared" si="13"/>
        <v>43835</v>
      </c>
      <c r="G43" s="9" t="str">
        <f>IFERROR(IF(VLOOKUP(F43&amp;E43,KBPETAK[],$G$5+1,FALSE)=0,"",VLOOKUP(F43&amp;E43,KBPETAK[],$G$5+1,FALSE)),"")</f>
        <v/>
      </c>
      <c r="H43" s="10" t="str">
        <f>IFERROR(IF(VLOOKUP(F43&amp;E43,KBPETAK[],$H$5+1,FALSE)=0,"",VLOOKUP(F43&amp;E43,KBPETAK[],$H$5+1,FALSE)),"")</f>
        <v/>
      </c>
      <c r="I43" s="356" t="str">
        <f>IFERROR(IF(VLOOKUP(F43&amp;E43,KBPETAK[],$I$5+1,FALSE)=0,"",VLOOKUP(F43&amp;E43,KBPETAK[],$I$5+1,FALSE)),"")</f>
        <v/>
      </c>
      <c r="J43" s="11" t="str">
        <f>IFERROR(IF(VLOOKUP(F43&amp;E43,KBPETAK[],$J$5+1,FALSE)=0,"",VLOOKUP(F43&amp;E43,KBPETAK[],$J$5+1,FALSE)),"")</f>
        <v/>
      </c>
      <c r="K43" s="11" t="str">
        <f>IFERROR(IF(VLOOKUP(F43&amp;E43,KBPETAK[],$K$5+1,FALSE)=0,"",VLOOKUP(F43&amp;E43,KBPETAK[],$K$5+1,FALSE)),"")</f>
        <v/>
      </c>
      <c r="L43" s="11" t="str">
        <f>IFERROR(IF(VLOOKUP(F43&amp;E43,KBPETAK[],$L$5+1,FALSE)=0,"",VLOOKUP(F43&amp;E43,KBPETAK[],$L$5+1,FALSE)),"")</f>
        <v/>
      </c>
      <c r="M43" s="12" t="str">
        <f>IFERROR(IF(VLOOKUP(F43&amp;E43,KBPETAK[],$M$5+1,FALSE)=0,"",VLOOKUP(F43&amp;E43,KBPETAK[],$M$5+1,FALSE)),"")</f>
        <v/>
      </c>
      <c r="N43" s="12" t="str">
        <f>IFERROR(IF(VLOOKUP(F43&amp;E43,KBPETAK[],$N$5+1,FALSE)=0,"",VLOOKUP(F43&amp;E43,KBPETAK[],$N$5+1,FALSE)),"")</f>
        <v/>
      </c>
      <c r="O43" s="55">
        <f t="shared" si="16"/>
        <v>0</v>
      </c>
      <c r="P43" s="13" t="str">
        <f>IFERROR(IF(VLOOKUP(F43&amp;E43,KBPETAK[],$P$5+1,FALSE)=0,0,VLOOKUP(F43&amp;E43,KBPETAK[],$P$5+1,FALSE)),"")</f>
        <v/>
      </c>
      <c r="Q43" s="19">
        <f t="shared" si="4"/>
        <v>0</v>
      </c>
      <c r="R43" s="19">
        <f t="shared" si="5"/>
        <v>0</v>
      </c>
      <c r="S43" s="187" t="str">
        <f>IFERROR(IF(IF(VLOOKUP(F43&amp;E43,KBPETAK[],$S$5+1,FALSE)=0,"",VLOOKUP(F43&amp;E43,KBPETAK[],$S$5+1,FALSE))="B.MP","B. MP",IF(VLOOKUP(F43&amp;E43,KBPETAK[],$S$5+1,FALSE)=0,"",VLOOKUP(F43&amp;E43,KBPETAK[],$S$5+1,FALSE))),"")</f>
        <v/>
      </c>
      <c r="T43" s="386" t="str">
        <f>IFERROR(VLOOKUP(IFERROR(LEFT(I43,FIND("/",I43)-1),I43),Petani[],($U$2+(VLOOKUP(I43,$AB$6:$AD$55,3,FALSE)-1)+VLOOKUP(COUNTIFS(I$6:$I43,I43),$AF$6:$AG$16,2,TRUE)),FALSE),"")</f>
        <v/>
      </c>
      <c r="U43" s="15"/>
      <c r="V43" s="16"/>
      <c r="W43" s="17"/>
      <c r="X43" s="17"/>
      <c r="AB43" s="2" t="str">
        <f t="array" ref="AB43">IFERROR(INDEX($I$6:$I$255,MATCH(0,COUNTIF($AB$5:AB42,$I$6:$I$255),0)),"")</f>
        <v/>
      </c>
      <c r="AC43" s="17" t="str">
        <f t="shared" si="15"/>
        <v/>
      </c>
      <c r="AD43" s="2">
        <f>COUNTIFS($AC$6:AC43,AC43)</f>
        <v>37</v>
      </c>
    </row>
    <row r="44" spans="1:30" ht="12.95" hidden="1" customHeight="1">
      <c r="A44" s="209" t="str">
        <f t="shared" si="7"/>
        <v>-</v>
      </c>
      <c r="B44" s="2" t="str">
        <f t="shared" si="9"/>
        <v>2</v>
      </c>
      <c r="C44" s="2">
        <f t="shared" si="10"/>
        <v>2</v>
      </c>
      <c r="D44" s="2" t="str">
        <f t="shared" si="11"/>
        <v>DRT</v>
      </c>
      <c r="E44" s="224">
        <f t="shared" si="12"/>
        <v>39</v>
      </c>
      <c r="F44" s="440">
        <f t="shared" si="13"/>
        <v>43835</v>
      </c>
      <c r="G44" s="9" t="str">
        <f>IFERROR(IF(VLOOKUP(F44&amp;E44,KBPETAK[],$G$5+1,FALSE)=0,"",VLOOKUP(F44&amp;E44,KBPETAK[],$G$5+1,FALSE)),"")</f>
        <v/>
      </c>
      <c r="H44" s="10" t="str">
        <f>IFERROR(IF(VLOOKUP(F44&amp;E44,KBPETAK[],$H$5+1,FALSE)=0,"",VLOOKUP(F44&amp;E44,KBPETAK[],$H$5+1,FALSE)),"")</f>
        <v/>
      </c>
      <c r="I44" s="356" t="str">
        <f>IFERROR(IF(VLOOKUP(F44&amp;E44,KBPETAK[],$I$5+1,FALSE)=0,"",VLOOKUP(F44&amp;E44,KBPETAK[],$I$5+1,FALSE)),"")</f>
        <v/>
      </c>
      <c r="J44" s="11" t="str">
        <f>IFERROR(IF(VLOOKUP(F44&amp;E44,KBPETAK[],$J$5+1,FALSE)=0,"",VLOOKUP(F44&amp;E44,KBPETAK[],$J$5+1,FALSE)),"")</f>
        <v/>
      </c>
      <c r="K44" s="11" t="str">
        <f>IFERROR(IF(VLOOKUP(F44&amp;E44,KBPETAK[],$K$5+1,FALSE)=0,"",VLOOKUP(F44&amp;E44,KBPETAK[],$K$5+1,FALSE)),"")</f>
        <v/>
      </c>
      <c r="L44" s="11" t="str">
        <f>IFERROR(IF(VLOOKUP(F44&amp;E44,KBPETAK[],$L$5+1,FALSE)=0,"",VLOOKUP(F44&amp;E44,KBPETAK[],$L$5+1,FALSE)),"")</f>
        <v/>
      </c>
      <c r="M44" s="12" t="str">
        <f>IFERROR(IF(VLOOKUP(F44&amp;E44,KBPETAK[],$M$5+1,FALSE)=0,"",VLOOKUP(F44&amp;E44,KBPETAK[],$M$5+1,FALSE)),"")</f>
        <v/>
      </c>
      <c r="N44" s="12" t="str">
        <f>IFERROR(IF(VLOOKUP(F44&amp;E44,KBPETAK[],$N$5+1,FALSE)=0,"",VLOOKUP(F44&amp;E44,KBPETAK[],$N$5+1,FALSE)),"")</f>
        <v/>
      </c>
      <c r="O44" s="55">
        <f t="shared" si="16"/>
        <v>0</v>
      </c>
      <c r="P44" s="13" t="str">
        <f>IFERROR(IF(VLOOKUP(F44&amp;E44,KBPETAK[],$P$5+1,FALSE)=0,0,VLOOKUP(F44&amp;E44,KBPETAK[],$P$5+1,FALSE)),"")</f>
        <v/>
      </c>
      <c r="Q44" s="19">
        <f t="shared" si="4"/>
        <v>0</v>
      </c>
      <c r="R44" s="19">
        <f t="shared" si="5"/>
        <v>0</v>
      </c>
      <c r="S44" s="187" t="str">
        <f>IFERROR(IF(IF(VLOOKUP(F44&amp;E44,KBPETAK[],$S$5+1,FALSE)=0,"",VLOOKUP(F44&amp;E44,KBPETAK[],$S$5+1,FALSE))="B.MP","B. MP",IF(VLOOKUP(F44&amp;E44,KBPETAK[],$S$5+1,FALSE)=0,"",VLOOKUP(F44&amp;E44,KBPETAK[],$S$5+1,FALSE))),"")</f>
        <v/>
      </c>
      <c r="T44" s="386" t="str">
        <f>IFERROR(VLOOKUP(IFERROR(LEFT(I44,FIND("/",I44)-1),I44),Petani[],($U$2+(VLOOKUP(I44,$AB$6:$AD$55,3,FALSE)-1)+VLOOKUP(COUNTIFS(I$6:$I44,I44),$AF$6:$AG$16,2,TRUE)),FALSE),"")</f>
        <v/>
      </c>
      <c r="U44" s="15"/>
      <c r="V44" s="16"/>
      <c r="W44" s="17"/>
      <c r="X44" s="17"/>
      <c r="AB44" s="2" t="str">
        <f t="array" ref="AB44">IFERROR(INDEX($I$6:$I$255,MATCH(0,COUNTIF($AB$5:AB43,$I$6:$I$255),0)),"")</f>
        <v/>
      </c>
      <c r="AC44" s="17" t="str">
        <f t="shared" si="15"/>
        <v/>
      </c>
      <c r="AD44" s="2">
        <f>COUNTIFS($AC$6:AC44,AC44)</f>
        <v>38</v>
      </c>
    </row>
    <row r="45" spans="1:30" ht="12.95" hidden="1" customHeight="1">
      <c r="A45" s="209" t="str">
        <f t="shared" si="7"/>
        <v>-</v>
      </c>
      <c r="B45" s="2" t="str">
        <f t="shared" si="9"/>
        <v>2</v>
      </c>
      <c r="C45" s="2">
        <f t="shared" si="10"/>
        <v>2</v>
      </c>
      <c r="D45" s="2" t="str">
        <f t="shared" si="11"/>
        <v>DRT</v>
      </c>
      <c r="E45" s="224">
        <f t="shared" si="12"/>
        <v>40</v>
      </c>
      <c r="F45" s="440">
        <f t="shared" si="13"/>
        <v>43835</v>
      </c>
      <c r="G45" s="9" t="str">
        <f>IFERROR(IF(VLOOKUP(F45&amp;E45,KBPETAK[],$G$5+1,FALSE)=0,"",VLOOKUP(F45&amp;E45,KBPETAK[],$G$5+1,FALSE)),"")</f>
        <v/>
      </c>
      <c r="H45" s="10" t="str">
        <f>IFERROR(IF(VLOOKUP(F45&amp;E45,KBPETAK[],$H$5+1,FALSE)=0,"",VLOOKUP(F45&amp;E45,KBPETAK[],$H$5+1,FALSE)),"")</f>
        <v/>
      </c>
      <c r="I45" s="356" t="str">
        <f>IFERROR(IF(VLOOKUP(F45&amp;E45,KBPETAK[],$I$5+1,FALSE)=0,"",VLOOKUP(F45&amp;E45,KBPETAK[],$I$5+1,FALSE)),"")</f>
        <v/>
      </c>
      <c r="J45" s="11" t="str">
        <f>IFERROR(IF(VLOOKUP(F45&amp;E45,KBPETAK[],$J$5+1,FALSE)=0,"",VLOOKUP(F45&amp;E45,KBPETAK[],$J$5+1,FALSE)),"")</f>
        <v/>
      </c>
      <c r="K45" s="11" t="str">
        <f>IFERROR(IF(VLOOKUP(F45&amp;E45,KBPETAK[],$K$5+1,FALSE)=0,"",VLOOKUP(F45&amp;E45,KBPETAK[],$K$5+1,FALSE)),"")</f>
        <v/>
      </c>
      <c r="L45" s="11" t="str">
        <f>IFERROR(IF(VLOOKUP(F45&amp;E45,KBPETAK[],$L$5+1,FALSE)=0,"",VLOOKUP(F45&amp;E45,KBPETAK[],$L$5+1,FALSE)),"")</f>
        <v/>
      </c>
      <c r="M45" s="12" t="str">
        <f>IFERROR(IF(VLOOKUP(F45&amp;E45,KBPETAK[],$M$5+1,FALSE)=0,"",VLOOKUP(F45&amp;E45,KBPETAK[],$M$5+1,FALSE)),"")</f>
        <v/>
      </c>
      <c r="N45" s="12" t="str">
        <f>IFERROR(IF(VLOOKUP(F45&amp;E45,KBPETAK[],$N$5+1,FALSE)=0,"",VLOOKUP(F45&amp;E45,KBPETAK[],$N$5+1,FALSE)),"")</f>
        <v/>
      </c>
      <c r="O45" s="55">
        <f t="shared" si="16"/>
        <v>0</v>
      </c>
      <c r="P45" s="13" t="str">
        <f>IFERROR(IF(VLOOKUP(F45&amp;E45,KBPETAK[],$P$5+1,FALSE)=0,0,VLOOKUP(F45&amp;E45,KBPETAK[],$P$5+1,FALSE)),"")</f>
        <v/>
      </c>
      <c r="Q45" s="19">
        <f t="shared" si="4"/>
        <v>0</v>
      </c>
      <c r="R45" s="19">
        <f t="shared" si="5"/>
        <v>0</v>
      </c>
      <c r="S45" s="187" t="str">
        <f>IFERROR(IF(IF(VLOOKUP(F45&amp;E45,KBPETAK[],$S$5+1,FALSE)=0,"",VLOOKUP(F45&amp;E45,KBPETAK[],$S$5+1,FALSE))="B.MP","B. MP",IF(VLOOKUP(F45&amp;E45,KBPETAK[],$S$5+1,FALSE)=0,"",VLOOKUP(F45&amp;E45,KBPETAK[],$S$5+1,FALSE))),"")</f>
        <v/>
      </c>
      <c r="T45" s="386" t="str">
        <f>IFERROR(VLOOKUP(IFERROR(LEFT(I45,FIND("/",I45)-1),I45),Petani[],($U$2+(VLOOKUP(I45,$AB$6:$AD$55,3,FALSE)-1)+VLOOKUP(COUNTIFS(I$6:$I45,I45),$AF$6:$AG$16,2,TRUE)),FALSE),"")</f>
        <v/>
      </c>
      <c r="U45" s="15"/>
      <c r="V45" s="16"/>
      <c r="W45" s="17"/>
      <c r="X45" s="17"/>
      <c r="AB45" s="2" t="str">
        <f t="array" ref="AB45">IFERROR(INDEX($I$6:$I$255,MATCH(0,COUNTIF($AB$5:AB44,$I$6:$I$255),0)),"")</f>
        <v/>
      </c>
      <c r="AC45" s="17" t="str">
        <f t="shared" si="15"/>
        <v/>
      </c>
      <c r="AD45" s="2">
        <f>COUNTIFS($AC$6:AC45,AC45)</f>
        <v>39</v>
      </c>
    </row>
    <row r="46" spans="1:30" ht="12.95" hidden="1" customHeight="1">
      <c r="A46" s="209" t="str">
        <f t="shared" si="7"/>
        <v>-</v>
      </c>
      <c r="B46" s="2" t="str">
        <f t="shared" si="9"/>
        <v>2</v>
      </c>
      <c r="C46" s="2">
        <f t="shared" si="10"/>
        <v>2</v>
      </c>
      <c r="D46" s="2" t="str">
        <f t="shared" si="11"/>
        <v>DRT</v>
      </c>
      <c r="E46" s="224">
        <f t="shared" si="12"/>
        <v>41</v>
      </c>
      <c r="F46" s="440">
        <f t="shared" si="13"/>
        <v>43835</v>
      </c>
      <c r="G46" s="9" t="str">
        <f>IFERROR(IF(VLOOKUP(F46&amp;E46,KBPETAK[],$G$5+1,FALSE)=0,"",VLOOKUP(F46&amp;E46,KBPETAK[],$G$5+1,FALSE)),"")</f>
        <v/>
      </c>
      <c r="H46" s="10" t="str">
        <f>IFERROR(IF(VLOOKUP(F46&amp;E46,KBPETAK[],$H$5+1,FALSE)=0,"",VLOOKUP(F46&amp;E46,KBPETAK[],$H$5+1,FALSE)),"")</f>
        <v/>
      </c>
      <c r="I46" s="356" t="str">
        <f>IFERROR(IF(VLOOKUP(F46&amp;E46,KBPETAK[],$I$5+1,FALSE)=0,"",VLOOKUP(F46&amp;E46,KBPETAK[],$I$5+1,FALSE)),"")</f>
        <v/>
      </c>
      <c r="J46" s="11" t="str">
        <f>IFERROR(IF(VLOOKUP(F46&amp;E46,KBPETAK[],$J$5+1,FALSE)=0,"",VLOOKUP(F46&amp;E46,KBPETAK[],$J$5+1,FALSE)),"")</f>
        <v/>
      </c>
      <c r="K46" s="11" t="str">
        <f>IFERROR(IF(VLOOKUP(F46&amp;E46,KBPETAK[],$K$5+1,FALSE)=0,"",VLOOKUP(F46&amp;E46,KBPETAK[],$K$5+1,FALSE)),"")</f>
        <v/>
      </c>
      <c r="L46" s="11" t="str">
        <f>IFERROR(IF(VLOOKUP(F46&amp;E46,KBPETAK[],$L$5+1,FALSE)=0,"",VLOOKUP(F46&amp;E46,KBPETAK[],$L$5+1,FALSE)),"")</f>
        <v/>
      </c>
      <c r="M46" s="12" t="str">
        <f>IFERROR(IF(VLOOKUP(F46&amp;E46,KBPETAK[],$M$5+1,FALSE)=0,"",VLOOKUP(F46&amp;E46,KBPETAK[],$M$5+1,FALSE)),"")</f>
        <v/>
      </c>
      <c r="N46" s="12" t="str">
        <f>IFERROR(IF(VLOOKUP(F46&amp;E46,KBPETAK[],$N$5+1,FALSE)=0,"",VLOOKUP(F46&amp;E46,KBPETAK[],$N$5+1,FALSE)),"")</f>
        <v/>
      </c>
      <c r="O46" s="55">
        <f t="shared" si="16"/>
        <v>0</v>
      </c>
      <c r="P46" s="13" t="str">
        <f>IFERROR(IF(VLOOKUP(F46&amp;E46,KBPETAK[],$P$5+1,FALSE)=0,0,VLOOKUP(F46&amp;E46,KBPETAK[],$P$5+1,FALSE)),"")</f>
        <v/>
      </c>
      <c r="Q46" s="19">
        <f t="shared" si="4"/>
        <v>0</v>
      </c>
      <c r="R46" s="19">
        <f t="shared" si="5"/>
        <v>0</v>
      </c>
      <c r="S46" s="187" t="str">
        <f>IFERROR(IF(IF(VLOOKUP(F46&amp;E46,KBPETAK[],$S$5+1,FALSE)=0,"",VLOOKUP(F46&amp;E46,KBPETAK[],$S$5+1,FALSE))="B.MP","B. MP",IF(VLOOKUP(F46&amp;E46,KBPETAK[],$S$5+1,FALSE)=0,"",VLOOKUP(F46&amp;E46,KBPETAK[],$S$5+1,FALSE))),"")</f>
        <v/>
      </c>
      <c r="T46" s="386" t="str">
        <f>IFERROR(VLOOKUP(IFERROR(LEFT(I46,FIND("/",I46)-1),I46),Petani[],($U$2+(VLOOKUP(I46,$AB$6:$AD$55,3,FALSE)-1)+VLOOKUP(COUNTIFS(I$6:$I46,I46),$AF$6:$AG$16,2,TRUE)),FALSE),"")</f>
        <v/>
      </c>
      <c r="U46" s="15"/>
      <c r="V46" s="16"/>
      <c r="W46" s="17"/>
      <c r="X46" s="17"/>
      <c r="AB46" s="2" t="str">
        <f t="array" ref="AB46">IFERROR(INDEX($I$6:$I$255,MATCH(0,COUNTIF($AB$5:AB45,$I$6:$I$255),0)),"")</f>
        <v/>
      </c>
      <c r="AC46" s="17" t="str">
        <f t="shared" si="15"/>
        <v/>
      </c>
      <c r="AD46" s="2">
        <f>COUNTIFS($AC$6:AC46,AC46)</f>
        <v>40</v>
      </c>
    </row>
    <row r="47" spans="1:30" ht="12.95" hidden="1" customHeight="1">
      <c r="A47" s="209" t="str">
        <f t="shared" si="7"/>
        <v>-</v>
      </c>
      <c r="B47" s="2" t="str">
        <f t="shared" si="9"/>
        <v>2</v>
      </c>
      <c r="C47" s="2">
        <f t="shared" si="10"/>
        <v>2</v>
      </c>
      <c r="D47" s="2" t="str">
        <f t="shared" si="11"/>
        <v>DRT</v>
      </c>
      <c r="E47" s="224">
        <f t="shared" si="12"/>
        <v>42</v>
      </c>
      <c r="F47" s="440">
        <f t="shared" si="13"/>
        <v>43835</v>
      </c>
      <c r="G47" s="9" t="str">
        <f>IFERROR(IF(VLOOKUP(F47&amp;E47,KBPETAK[],$G$5+1,FALSE)=0,"",VLOOKUP(F47&amp;E47,KBPETAK[],$G$5+1,FALSE)),"")</f>
        <v/>
      </c>
      <c r="H47" s="10" t="str">
        <f>IFERROR(IF(VLOOKUP(F47&amp;E47,KBPETAK[],$H$5+1,FALSE)=0,"",VLOOKUP(F47&amp;E47,KBPETAK[],$H$5+1,FALSE)),"")</f>
        <v/>
      </c>
      <c r="I47" s="356" t="str">
        <f>IFERROR(IF(VLOOKUP(F47&amp;E47,KBPETAK[],$I$5+1,FALSE)=0,"",VLOOKUP(F47&amp;E47,KBPETAK[],$I$5+1,FALSE)),"")</f>
        <v/>
      </c>
      <c r="J47" s="11" t="str">
        <f>IFERROR(IF(VLOOKUP(F47&amp;E47,KBPETAK[],$J$5+1,FALSE)=0,"",VLOOKUP(F47&amp;E47,KBPETAK[],$J$5+1,FALSE)),"")</f>
        <v/>
      </c>
      <c r="K47" s="11" t="str">
        <f>IFERROR(IF(VLOOKUP(F47&amp;E47,KBPETAK[],$K$5+1,FALSE)=0,"",VLOOKUP(F47&amp;E47,KBPETAK[],$K$5+1,FALSE)),"")</f>
        <v/>
      </c>
      <c r="L47" s="11" t="str">
        <f>IFERROR(IF(VLOOKUP(F47&amp;E47,KBPETAK[],$L$5+1,FALSE)=0,"",VLOOKUP(F47&amp;E47,KBPETAK[],$L$5+1,FALSE)),"")</f>
        <v/>
      </c>
      <c r="M47" s="12" t="str">
        <f>IFERROR(IF(VLOOKUP(F47&amp;E47,KBPETAK[],$M$5+1,FALSE)=0,"",VLOOKUP(F47&amp;E47,KBPETAK[],$M$5+1,FALSE)),"")</f>
        <v/>
      </c>
      <c r="N47" s="12" t="str">
        <f>IFERROR(IF(VLOOKUP(F47&amp;E47,KBPETAK[],$N$5+1,FALSE)=0,"",VLOOKUP(F47&amp;E47,KBPETAK[],$N$5+1,FALSE)),"")</f>
        <v/>
      </c>
      <c r="O47" s="55">
        <f t="shared" si="16"/>
        <v>0</v>
      </c>
      <c r="P47" s="13" t="str">
        <f>IFERROR(IF(VLOOKUP(F47&amp;E47,KBPETAK[],$P$5+1,FALSE)=0,0,VLOOKUP(F47&amp;E47,KBPETAK[],$P$5+1,FALSE)),"")</f>
        <v/>
      </c>
      <c r="Q47" s="19">
        <f t="shared" si="4"/>
        <v>0</v>
      </c>
      <c r="R47" s="19">
        <f t="shared" si="5"/>
        <v>0</v>
      </c>
      <c r="S47" s="187" t="str">
        <f>IFERROR(IF(IF(VLOOKUP(F47&amp;E47,KBPETAK[],$S$5+1,FALSE)=0,"",VLOOKUP(F47&amp;E47,KBPETAK[],$S$5+1,FALSE))="B.MP","B. MP",IF(VLOOKUP(F47&amp;E47,KBPETAK[],$S$5+1,FALSE)=0,"",VLOOKUP(F47&amp;E47,KBPETAK[],$S$5+1,FALSE))),"")</f>
        <v/>
      </c>
      <c r="T47" s="386" t="str">
        <f>IFERROR(VLOOKUP(IFERROR(LEFT(I47,FIND("/",I47)-1),I47),Petani[],($U$2+(VLOOKUP(I47,$AB$6:$AD$55,3,FALSE)-1)+VLOOKUP(COUNTIFS(I$6:$I47,I47),$AF$6:$AG$16,2,TRUE)),FALSE),"")</f>
        <v/>
      </c>
      <c r="U47" s="15"/>
      <c r="V47" s="16"/>
      <c r="W47" s="17"/>
      <c r="X47" s="17"/>
      <c r="AB47" s="2" t="str">
        <f t="array" ref="AB47">IFERROR(INDEX($I$6:$I$255,MATCH(0,COUNTIF($AB$5:AB46,$I$6:$I$255),0)),"")</f>
        <v/>
      </c>
      <c r="AC47" s="17" t="str">
        <f t="shared" si="15"/>
        <v/>
      </c>
      <c r="AD47" s="2">
        <f>COUNTIFS($AC$6:AC47,AC47)</f>
        <v>41</v>
      </c>
    </row>
    <row r="48" spans="1:30" ht="12.95" hidden="1" customHeight="1">
      <c r="A48" s="209" t="str">
        <f t="shared" si="7"/>
        <v>-</v>
      </c>
      <c r="B48" s="2" t="str">
        <f t="shared" si="9"/>
        <v>2</v>
      </c>
      <c r="C48" s="2">
        <f t="shared" si="10"/>
        <v>2</v>
      </c>
      <c r="D48" s="2" t="str">
        <f t="shared" si="11"/>
        <v>DRT</v>
      </c>
      <c r="E48" s="224">
        <f t="shared" si="12"/>
        <v>43</v>
      </c>
      <c r="F48" s="440">
        <f t="shared" si="13"/>
        <v>43835</v>
      </c>
      <c r="G48" s="9" t="str">
        <f>IFERROR(IF(VLOOKUP(F48&amp;E48,KBPETAK[],$G$5+1,FALSE)=0,"",VLOOKUP(F48&amp;E48,KBPETAK[],$G$5+1,FALSE)),"")</f>
        <v/>
      </c>
      <c r="H48" s="10" t="str">
        <f>IFERROR(IF(VLOOKUP(F48&amp;E48,KBPETAK[],$H$5+1,FALSE)=0,"",VLOOKUP(F48&amp;E48,KBPETAK[],$H$5+1,FALSE)),"")</f>
        <v/>
      </c>
      <c r="I48" s="356" t="str">
        <f>IFERROR(IF(VLOOKUP(F48&amp;E48,KBPETAK[],$I$5+1,FALSE)=0,"",VLOOKUP(F48&amp;E48,KBPETAK[],$I$5+1,FALSE)),"")</f>
        <v/>
      </c>
      <c r="J48" s="11" t="str">
        <f>IFERROR(IF(VLOOKUP(F48&amp;E48,KBPETAK[],$J$5+1,FALSE)=0,"",VLOOKUP(F48&amp;E48,KBPETAK[],$J$5+1,FALSE)),"")</f>
        <v/>
      </c>
      <c r="K48" s="11" t="str">
        <f>IFERROR(IF(VLOOKUP(F48&amp;E48,KBPETAK[],$K$5+1,FALSE)=0,"",VLOOKUP(F48&amp;E48,KBPETAK[],$K$5+1,FALSE)),"")</f>
        <v/>
      </c>
      <c r="L48" s="11" t="str">
        <f>IFERROR(IF(VLOOKUP(F48&amp;E48,KBPETAK[],$L$5+1,FALSE)=0,"",VLOOKUP(F48&amp;E48,KBPETAK[],$L$5+1,FALSE)),"")</f>
        <v/>
      </c>
      <c r="M48" s="12" t="str">
        <f>IFERROR(IF(VLOOKUP(F48&amp;E48,KBPETAK[],$M$5+1,FALSE)=0,"",VLOOKUP(F48&amp;E48,KBPETAK[],$M$5+1,FALSE)),"")</f>
        <v/>
      </c>
      <c r="N48" s="12" t="str">
        <f>IFERROR(IF(VLOOKUP(F48&amp;E48,KBPETAK[],$N$5+1,FALSE)=0,"",VLOOKUP(F48&amp;E48,KBPETAK[],$N$5+1,FALSE)),"")</f>
        <v/>
      </c>
      <c r="O48" s="55">
        <f t="shared" si="16"/>
        <v>0</v>
      </c>
      <c r="P48" s="13" t="str">
        <f>IFERROR(IF(VLOOKUP(F48&amp;E48,KBPETAK[],$P$5+1,FALSE)=0,0,VLOOKUP(F48&amp;E48,KBPETAK[],$P$5+1,FALSE)),"")</f>
        <v/>
      </c>
      <c r="Q48" s="19">
        <f t="shared" si="4"/>
        <v>0</v>
      </c>
      <c r="R48" s="19">
        <f t="shared" si="5"/>
        <v>0</v>
      </c>
      <c r="S48" s="187" t="str">
        <f>IFERROR(IF(IF(VLOOKUP(F48&amp;E48,KBPETAK[],$S$5+1,FALSE)=0,"",VLOOKUP(F48&amp;E48,KBPETAK[],$S$5+1,FALSE))="B.MP","B. MP",IF(VLOOKUP(F48&amp;E48,KBPETAK[],$S$5+1,FALSE)=0,"",VLOOKUP(F48&amp;E48,KBPETAK[],$S$5+1,FALSE))),"")</f>
        <v/>
      </c>
      <c r="T48" s="386" t="str">
        <f>IFERROR(VLOOKUP(IFERROR(LEFT(I48,FIND("/",I48)-1),I48),Petani[],($U$2+(VLOOKUP(I48,$AB$6:$AD$55,3,FALSE)-1)+VLOOKUP(COUNTIFS(I$6:$I48,I48),$AF$6:$AG$16,2,TRUE)),FALSE),"")</f>
        <v/>
      </c>
      <c r="U48" s="15"/>
      <c r="V48" s="16"/>
      <c r="W48" s="17"/>
      <c r="X48" s="17"/>
      <c r="AB48" s="2" t="str">
        <f t="array" ref="AB48">IFERROR(INDEX($I$6:$I$255,MATCH(0,COUNTIF($AB$5:AB47,$I$6:$I$255),0)),"")</f>
        <v/>
      </c>
      <c r="AC48" s="17" t="str">
        <f t="shared" si="15"/>
        <v/>
      </c>
      <c r="AD48" s="2">
        <f>COUNTIFS($AC$6:AC48,AC48)</f>
        <v>42</v>
      </c>
    </row>
    <row r="49" spans="1:30" ht="12.95" hidden="1" customHeight="1">
      <c r="A49" s="209" t="str">
        <f t="shared" si="7"/>
        <v>-</v>
      </c>
      <c r="B49" s="2" t="str">
        <f t="shared" si="9"/>
        <v>2</v>
      </c>
      <c r="C49" s="2">
        <f t="shared" si="10"/>
        <v>2</v>
      </c>
      <c r="D49" s="2" t="str">
        <f t="shared" si="11"/>
        <v>DRT</v>
      </c>
      <c r="E49" s="224">
        <f t="shared" si="12"/>
        <v>44</v>
      </c>
      <c r="F49" s="440">
        <f t="shared" si="13"/>
        <v>43835</v>
      </c>
      <c r="G49" s="9" t="str">
        <f>IFERROR(IF(VLOOKUP(F49&amp;E49,KBPETAK[],$G$5+1,FALSE)=0,"",VLOOKUP(F49&amp;E49,KBPETAK[],$G$5+1,FALSE)),"")</f>
        <v/>
      </c>
      <c r="H49" s="10" t="str">
        <f>IFERROR(IF(VLOOKUP(F49&amp;E49,KBPETAK[],$H$5+1,FALSE)=0,"",VLOOKUP(F49&amp;E49,KBPETAK[],$H$5+1,FALSE)),"")</f>
        <v/>
      </c>
      <c r="I49" s="356" t="str">
        <f>IFERROR(IF(VLOOKUP(F49&amp;E49,KBPETAK[],$I$5+1,FALSE)=0,"",VLOOKUP(F49&amp;E49,KBPETAK[],$I$5+1,FALSE)),"")</f>
        <v/>
      </c>
      <c r="J49" s="11" t="str">
        <f>IFERROR(IF(VLOOKUP(F49&amp;E49,KBPETAK[],$J$5+1,FALSE)=0,"",VLOOKUP(F49&amp;E49,KBPETAK[],$J$5+1,FALSE)),"")</f>
        <v/>
      </c>
      <c r="K49" s="11" t="str">
        <f>IFERROR(IF(VLOOKUP(F49&amp;E49,KBPETAK[],$K$5+1,FALSE)=0,"",VLOOKUP(F49&amp;E49,KBPETAK[],$K$5+1,FALSE)),"")</f>
        <v/>
      </c>
      <c r="L49" s="11" t="str">
        <f>IFERROR(IF(VLOOKUP(F49&amp;E49,KBPETAK[],$L$5+1,FALSE)=0,"",VLOOKUP(F49&amp;E49,KBPETAK[],$L$5+1,FALSE)),"")</f>
        <v/>
      </c>
      <c r="M49" s="12" t="str">
        <f>IFERROR(IF(VLOOKUP(F49&amp;E49,KBPETAK[],$M$5+1,FALSE)=0,"",VLOOKUP(F49&amp;E49,KBPETAK[],$M$5+1,FALSE)),"")</f>
        <v/>
      </c>
      <c r="N49" s="12" t="str">
        <f>IFERROR(IF(VLOOKUP(F49&amp;E49,KBPETAK[],$N$5+1,FALSE)=0,"",VLOOKUP(F49&amp;E49,KBPETAK[],$N$5+1,FALSE)),"")</f>
        <v/>
      </c>
      <c r="O49" s="55">
        <f t="shared" si="16"/>
        <v>0</v>
      </c>
      <c r="P49" s="13" t="str">
        <f>IFERROR(IF(VLOOKUP(F49&amp;E49,KBPETAK[],$P$5+1,FALSE)=0,0,VLOOKUP(F49&amp;E49,KBPETAK[],$P$5+1,FALSE)),"")</f>
        <v/>
      </c>
      <c r="Q49" s="19">
        <f t="shared" si="4"/>
        <v>0</v>
      </c>
      <c r="R49" s="19">
        <f t="shared" si="5"/>
        <v>0</v>
      </c>
      <c r="S49" s="187" t="str">
        <f>IFERROR(IF(IF(VLOOKUP(F49&amp;E49,KBPETAK[],$S$5+1,FALSE)=0,"",VLOOKUP(F49&amp;E49,KBPETAK[],$S$5+1,FALSE))="B.MP","B. MP",IF(VLOOKUP(F49&amp;E49,KBPETAK[],$S$5+1,FALSE)=0,"",VLOOKUP(F49&amp;E49,KBPETAK[],$S$5+1,FALSE))),"")</f>
        <v/>
      </c>
      <c r="T49" s="386" t="str">
        <f>IFERROR(VLOOKUP(IFERROR(LEFT(I49,FIND("/",I49)-1),I49),Petani[],($U$2+(VLOOKUP(I49,$AB$6:$AD$55,3,FALSE)-1)+VLOOKUP(COUNTIFS(I$6:$I49,I49),$AF$6:$AG$16,2,TRUE)),FALSE),"")</f>
        <v/>
      </c>
      <c r="U49" s="15"/>
      <c r="V49" s="16"/>
      <c r="W49" s="17"/>
      <c r="X49" s="17"/>
      <c r="AB49" s="2" t="str">
        <f t="array" ref="AB49">IFERROR(INDEX($I$6:$I$255,MATCH(0,COUNTIF($AB$5:AB48,$I$6:$I$255),0)),"")</f>
        <v/>
      </c>
      <c r="AC49" s="17" t="str">
        <f t="shared" si="15"/>
        <v/>
      </c>
      <c r="AD49" s="2">
        <f>COUNTIFS($AC$6:AC49,AC49)</f>
        <v>43</v>
      </c>
    </row>
    <row r="50" spans="1:30" ht="12.95" hidden="1" customHeight="1">
      <c r="A50" s="209" t="str">
        <f t="shared" si="7"/>
        <v>-</v>
      </c>
      <c r="B50" s="2" t="str">
        <f t="shared" si="9"/>
        <v>2</v>
      </c>
      <c r="C50" s="2">
        <f t="shared" si="10"/>
        <v>2</v>
      </c>
      <c r="D50" s="2" t="str">
        <f t="shared" si="11"/>
        <v>DRT</v>
      </c>
      <c r="E50" s="224">
        <f t="shared" si="12"/>
        <v>45</v>
      </c>
      <c r="F50" s="440">
        <f t="shared" si="13"/>
        <v>43835</v>
      </c>
      <c r="G50" s="9" t="str">
        <f>IFERROR(IF(VLOOKUP(F50&amp;E50,KBPETAK[],$G$5+1,FALSE)=0,"",VLOOKUP(F50&amp;E50,KBPETAK[],$G$5+1,FALSE)),"")</f>
        <v/>
      </c>
      <c r="H50" s="10" t="str">
        <f>IFERROR(IF(VLOOKUP(F50&amp;E50,KBPETAK[],$H$5+1,FALSE)=0,"",VLOOKUP(F50&amp;E50,KBPETAK[],$H$5+1,FALSE)),"")</f>
        <v/>
      </c>
      <c r="I50" s="356" t="str">
        <f>IFERROR(IF(VLOOKUP(F50&amp;E50,KBPETAK[],$I$5+1,FALSE)=0,"",VLOOKUP(F50&amp;E50,KBPETAK[],$I$5+1,FALSE)),"")</f>
        <v/>
      </c>
      <c r="J50" s="11" t="str">
        <f>IFERROR(IF(VLOOKUP(F50&amp;E50,KBPETAK[],$J$5+1,FALSE)=0,"",VLOOKUP(F50&amp;E50,KBPETAK[],$J$5+1,FALSE)),"")</f>
        <v/>
      </c>
      <c r="K50" s="11" t="str">
        <f>IFERROR(IF(VLOOKUP(F50&amp;E50,KBPETAK[],$K$5+1,FALSE)=0,"",VLOOKUP(F50&amp;E50,KBPETAK[],$K$5+1,FALSE)),"")</f>
        <v/>
      </c>
      <c r="L50" s="11" t="str">
        <f>IFERROR(IF(VLOOKUP(F50&amp;E50,KBPETAK[],$L$5+1,FALSE)=0,"",VLOOKUP(F50&amp;E50,KBPETAK[],$L$5+1,FALSE)),"")</f>
        <v/>
      </c>
      <c r="M50" s="12" t="str">
        <f>IFERROR(IF(VLOOKUP(F50&amp;E50,KBPETAK[],$M$5+1,FALSE)=0,"",VLOOKUP(F50&amp;E50,KBPETAK[],$M$5+1,FALSE)),"")</f>
        <v/>
      </c>
      <c r="N50" s="12" t="str">
        <f>IFERROR(IF(VLOOKUP(F50&amp;E50,KBPETAK[],$N$5+1,FALSE)=0,"",VLOOKUP(F50&amp;E50,KBPETAK[],$N$5+1,FALSE)),"")</f>
        <v/>
      </c>
      <c r="O50" s="55">
        <f t="shared" si="16"/>
        <v>0</v>
      </c>
      <c r="P50" s="13" t="str">
        <f>IFERROR(IF(VLOOKUP(F50&amp;E50,KBPETAK[],$P$5+1,FALSE)=0,0,VLOOKUP(F50&amp;E50,KBPETAK[],$P$5+1,FALSE)),"")</f>
        <v/>
      </c>
      <c r="Q50" s="19">
        <f t="shared" si="4"/>
        <v>0</v>
      </c>
      <c r="R50" s="19">
        <f t="shared" si="5"/>
        <v>0</v>
      </c>
      <c r="S50" s="187" t="str">
        <f>IFERROR(IF(IF(VLOOKUP(F50&amp;E50,KBPETAK[],$S$5+1,FALSE)=0,"",VLOOKUP(F50&amp;E50,KBPETAK[],$S$5+1,FALSE))="B.MP","B. MP",IF(VLOOKUP(F50&amp;E50,KBPETAK[],$S$5+1,FALSE)=0,"",VLOOKUP(F50&amp;E50,KBPETAK[],$S$5+1,FALSE))),"")</f>
        <v/>
      </c>
      <c r="T50" s="386" t="str">
        <f>IFERROR(VLOOKUP(IFERROR(LEFT(I50,FIND("/",I50)-1),I50),Petani[],($U$2+(VLOOKUP(I50,$AB$6:$AD$55,3,FALSE)-1)+VLOOKUP(COUNTIFS(I$6:$I50,I50),$AF$6:$AG$16,2,TRUE)),FALSE),"")</f>
        <v/>
      </c>
      <c r="U50" s="15"/>
      <c r="V50" s="16"/>
      <c r="W50" s="17"/>
      <c r="X50" s="17"/>
      <c r="AB50" s="2" t="str">
        <f t="array" ref="AB50">IFERROR(INDEX($I$6:$I$255,MATCH(0,COUNTIF($AB$5:AB49,$I$6:$I$255),0)),"")</f>
        <v/>
      </c>
      <c r="AC50" s="17" t="str">
        <f t="shared" si="15"/>
        <v/>
      </c>
      <c r="AD50" s="2">
        <f>COUNTIFS($AC$6:AC50,AC50)</f>
        <v>44</v>
      </c>
    </row>
    <row r="51" spans="1:30" ht="12.95" hidden="1" customHeight="1">
      <c r="A51" s="209" t="str">
        <f t="shared" si="7"/>
        <v>-</v>
      </c>
      <c r="B51" s="2" t="str">
        <f t="shared" si="9"/>
        <v>2</v>
      </c>
      <c r="C51" s="2">
        <f t="shared" si="10"/>
        <v>2</v>
      </c>
      <c r="D51" s="2" t="str">
        <f t="shared" si="11"/>
        <v>DRT</v>
      </c>
      <c r="E51" s="224">
        <f t="shared" si="12"/>
        <v>46</v>
      </c>
      <c r="F51" s="440">
        <f t="shared" si="13"/>
        <v>43835</v>
      </c>
      <c r="G51" s="9" t="str">
        <f>IFERROR(IF(VLOOKUP(F51&amp;E51,KBPETAK[],$G$5+1,FALSE)=0,"",VLOOKUP(F51&amp;E51,KBPETAK[],$G$5+1,FALSE)),"")</f>
        <v/>
      </c>
      <c r="H51" s="10" t="str">
        <f>IFERROR(IF(VLOOKUP(F51&amp;E51,KBPETAK[],$H$5+1,FALSE)=0,"",VLOOKUP(F51&amp;E51,KBPETAK[],$H$5+1,FALSE)),"")</f>
        <v/>
      </c>
      <c r="I51" s="356" t="str">
        <f>IFERROR(IF(VLOOKUP(F51&amp;E51,KBPETAK[],$I$5+1,FALSE)=0,"",VLOOKUP(F51&amp;E51,KBPETAK[],$I$5+1,FALSE)),"")</f>
        <v/>
      </c>
      <c r="J51" s="11" t="str">
        <f>IFERROR(IF(VLOOKUP(F51&amp;E51,KBPETAK[],$J$5+1,FALSE)=0,"",VLOOKUP(F51&amp;E51,KBPETAK[],$J$5+1,FALSE)),"")</f>
        <v/>
      </c>
      <c r="K51" s="11" t="str">
        <f>IFERROR(IF(VLOOKUP(F51&amp;E51,KBPETAK[],$K$5+1,FALSE)=0,"",VLOOKUP(F51&amp;E51,KBPETAK[],$K$5+1,FALSE)),"")</f>
        <v/>
      </c>
      <c r="L51" s="11" t="str">
        <f>IFERROR(IF(VLOOKUP(F51&amp;E51,KBPETAK[],$L$5+1,FALSE)=0,"",VLOOKUP(F51&amp;E51,KBPETAK[],$L$5+1,FALSE)),"")</f>
        <v/>
      </c>
      <c r="M51" s="12" t="str">
        <f>IFERROR(IF(VLOOKUP(F51&amp;E51,KBPETAK[],$M$5+1,FALSE)=0,"",VLOOKUP(F51&amp;E51,KBPETAK[],$M$5+1,FALSE)),"")</f>
        <v/>
      </c>
      <c r="N51" s="12" t="str">
        <f>IFERROR(IF(VLOOKUP(F51&amp;E51,KBPETAK[],$N$5+1,FALSE)=0,"",VLOOKUP(F51&amp;E51,KBPETAK[],$N$5+1,FALSE)),"")</f>
        <v/>
      </c>
      <c r="O51" s="55">
        <f t="shared" si="16"/>
        <v>0</v>
      </c>
      <c r="P51" s="13" t="str">
        <f>IFERROR(IF(VLOOKUP(F51&amp;E51,KBPETAK[],$P$5+1,FALSE)=0,0,VLOOKUP(F51&amp;E51,KBPETAK[],$P$5+1,FALSE)),"")</f>
        <v/>
      </c>
      <c r="Q51" s="19">
        <f t="shared" si="4"/>
        <v>0</v>
      </c>
      <c r="R51" s="19">
        <f t="shared" si="5"/>
        <v>0</v>
      </c>
      <c r="S51" s="187" t="str">
        <f>IFERROR(IF(IF(VLOOKUP(F51&amp;E51,KBPETAK[],$S$5+1,FALSE)=0,"",VLOOKUP(F51&amp;E51,KBPETAK[],$S$5+1,FALSE))="B.MP","B. MP",IF(VLOOKUP(F51&amp;E51,KBPETAK[],$S$5+1,FALSE)=0,"",VLOOKUP(F51&amp;E51,KBPETAK[],$S$5+1,FALSE))),"")</f>
        <v/>
      </c>
      <c r="T51" s="386" t="str">
        <f>IFERROR(VLOOKUP(IFERROR(LEFT(I51,FIND("/",I51)-1),I51),Petani[],($U$2+(VLOOKUP(I51,$AB$6:$AD$55,3,FALSE)-1)+VLOOKUP(COUNTIFS(I$6:$I51,I51),$AF$6:$AG$16,2,TRUE)),FALSE),"")</f>
        <v/>
      </c>
      <c r="U51" s="15"/>
      <c r="V51" s="16"/>
      <c r="W51" s="17"/>
      <c r="X51" s="17"/>
      <c r="AB51" s="2" t="str">
        <f t="array" ref="AB51">IFERROR(INDEX($I$6:$I$255,MATCH(0,COUNTIF($AB$5:AB50,$I$6:$I$255),0)),"")</f>
        <v/>
      </c>
      <c r="AC51" s="17" t="str">
        <f t="shared" si="15"/>
        <v/>
      </c>
      <c r="AD51" s="2">
        <f>COUNTIFS($AC$6:AC51,AC51)</f>
        <v>45</v>
      </c>
    </row>
    <row r="52" spans="1:30" ht="12.95" hidden="1" customHeight="1">
      <c r="A52" s="209" t="str">
        <f t="shared" si="7"/>
        <v>-</v>
      </c>
      <c r="B52" s="2" t="str">
        <f t="shared" si="9"/>
        <v>2</v>
      </c>
      <c r="C52" s="2">
        <f t="shared" si="10"/>
        <v>2</v>
      </c>
      <c r="D52" s="2" t="str">
        <f t="shared" si="11"/>
        <v>DRT</v>
      </c>
      <c r="E52" s="224">
        <f t="shared" si="12"/>
        <v>47</v>
      </c>
      <c r="F52" s="440">
        <f t="shared" si="13"/>
        <v>43835</v>
      </c>
      <c r="G52" s="9" t="str">
        <f>IFERROR(IF(VLOOKUP(F52&amp;E52,KBPETAK[],$G$5+1,FALSE)=0,"",VLOOKUP(F52&amp;E52,KBPETAK[],$G$5+1,FALSE)),"")</f>
        <v/>
      </c>
      <c r="H52" s="10" t="str">
        <f>IFERROR(IF(VLOOKUP(F52&amp;E52,KBPETAK[],$H$5+1,FALSE)=0,"",VLOOKUP(F52&amp;E52,KBPETAK[],$H$5+1,FALSE)),"")</f>
        <v/>
      </c>
      <c r="I52" s="356" t="str">
        <f>IFERROR(IF(VLOOKUP(F52&amp;E52,KBPETAK[],$I$5+1,FALSE)=0,"",VLOOKUP(F52&amp;E52,KBPETAK[],$I$5+1,FALSE)),"")</f>
        <v/>
      </c>
      <c r="J52" s="11" t="str">
        <f>IFERROR(IF(VLOOKUP(F52&amp;E52,KBPETAK[],$J$5+1,FALSE)=0,"",VLOOKUP(F52&amp;E52,KBPETAK[],$J$5+1,FALSE)),"")</f>
        <v/>
      </c>
      <c r="K52" s="11" t="str">
        <f>IFERROR(IF(VLOOKUP(F52&amp;E52,KBPETAK[],$K$5+1,FALSE)=0,"",VLOOKUP(F52&amp;E52,KBPETAK[],$K$5+1,FALSE)),"")</f>
        <v/>
      </c>
      <c r="L52" s="11" t="str">
        <f>IFERROR(IF(VLOOKUP(F52&amp;E52,KBPETAK[],$L$5+1,FALSE)=0,"",VLOOKUP(F52&amp;E52,KBPETAK[],$L$5+1,FALSE)),"")</f>
        <v/>
      </c>
      <c r="M52" s="12" t="str">
        <f>IFERROR(IF(VLOOKUP(F52&amp;E52,KBPETAK[],$M$5+1,FALSE)=0,"",VLOOKUP(F52&amp;E52,KBPETAK[],$M$5+1,FALSE)),"")</f>
        <v/>
      </c>
      <c r="N52" s="12" t="str">
        <f>IFERROR(IF(VLOOKUP(F52&amp;E52,KBPETAK[],$N$5+1,FALSE)=0,"",VLOOKUP(F52&amp;E52,KBPETAK[],$N$5+1,FALSE)),"")</f>
        <v/>
      </c>
      <c r="O52" s="55">
        <f t="shared" si="16"/>
        <v>0</v>
      </c>
      <c r="P52" s="13" t="str">
        <f>IFERROR(IF(VLOOKUP(F52&amp;E52,KBPETAK[],$P$5+1,FALSE)=0,0,VLOOKUP(F52&amp;E52,KBPETAK[],$P$5+1,FALSE)),"")</f>
        <v/>
      </c>
      <c r="Q52" s="19">
        <f t="shared" si="4"/>
        <v>0</v>
      </c>
      <c r="R52" s="19">
        <f t="shared" si="5"/>
        <v>0</v>
      </c>
      <c r="S52" s="187" t="str">
        <f>IFERROR(IF(IF(VLOOKUP(F52&amp;E52,KBPETAK[],$S$5+1,FALSE)=0,"",VLOOKUP(F52&amp;E52,KBPETAK[],$S$5+1,FALSE))="B.MP","B. MP",IF(VLOOKUP(F52&amp;E52,KBPETAK[],$S$5+1,FALSE)=0,"",VLOOKUP(F52&amp;E52,KBPETAK[],$S$5+1,FALSE))),"")</f>
        <v/>
      </c>
      <c r="T52" s="386" t="str">
        <f>IFERROR(VLOOKUP(IFERROR(LEFT(I52,FIND("/",I52)-1),I52),Petani[],($U$2+(VLOOKUP(I52,$AB$6:$AD$55,3,FALSE)-1)+VLOOKUP(COUNTIFS(I$6:$I52,I52),$AF$6:$AG$16,2,TRUE)),FALSE),"")</f>
        <v/>
      </c>
      <c r="U52" s="15"/>
      <c r="V52" s="16"/>
      <c r="W52" s="17"/>
      <c r="X52" s="17"/>
      <c r="AB52" s="2" t="str">
        <f t="array" ref="AB52">IFERROR(INDEX($I$6:$I$255,MATCH(0,COUNTIF($AB$5:AB51,$I$6:$I$255),0)),"")</f>
        <v/>
      </c>
      <c r="AC52" s="17" t="str">
        <f t="shared" si="15"/>
        <v/>
      </c>
      <c r="AD52" s="2">
        <f>COUNTIFS($AC$6:AC52,AC52)</f>
        <v>46</v>
      </c>
    </row>
    <row r="53" spans="1:30" ht="12.95" hidden="1" customHeight="1">
      <c r="A53" s="209" t="str">
        <f t="shared" si="7"/>
        <v>-</v>
      </c>
      <c r="B53" s="2" t="str">
        <f t="shared" si="9"/>
        <v>2</v>
      </c>
      <c r="C53" s="2">
        <f t="shared" si="10"/>
        <v>2</v>
      </c>
      <c r="D53" s="2" t="str">
        <f t="shared" si="11"/>
        <v>DRT</v>
      </c>
      <c r="E53" s="224">
        <f t="shared" si="12"/>
        <v>48</v>
      </c>
      <c r="F53" s="440">
        <f t="shared" si="13"/>
        <v>43835</v>
      </c>
      <c r="G53" s="9" t="str">
        <f>IFERROR(IF(VLOOKUP(F53&amp;E53,KBPETAK[],$G$5+1,FALSE)=0,"",VLOOKUP(F53&amp;E53,KBPETAK[],$G$5+1,FALSE)),"")</f>
        <v/>
      </c>
      <c r="H53" s="10" t="str">
        <f>IFERROR(IF(VLOOKUP(F53&amp;E53,KBPETAK[],$H$5+1,FALSE)=0,"",VLOOKUP(F53&amp;E53,KBPETAK[],$H$5+1,FALSE)),"")</f>
        <v/>
      </c>
      <c r="I53" s="356" t="str">
        <f>IFERROR(IF(VLOOKUP(F53&amp;E53,KBPETAK[],$I$5+1,FALSE)=0,"",VLOOKUP(F53&amp;E53,KBPETAK[],$I$5+1,FALSE)),"")</f>
        <v/>
      </c>
      <c r="J53" s="11" t="str">
        <f>IFERROR(IF(VLOOKUP(F53&amp;E53,KBPETAK[],$J$5+1,FALSE)=0,"",VLOOKUP(F53&amp;E53,KBPETAK[],$J$5+1,FALSE)),"")</f>
        <v/>
      </c>
      <c r="K53" s="11" t="str">
        <f>IFERROR(IF(VLOOKUP(F53&amp;E53,KBPETAK[],$K$5+1,FALSE)=0,"",VLOOKUP(F53&amp;E53,KBPETAK[],$K$5+1,FALSE)),"")</f>
        <v/>
      </c>
      <c r="L53" s="11" t="str">
        <f>IFERROR(IF(VLOOKUP(F53&amp;E53,KBPETAK[],$L$5+1,FALSE)=0,"",VLOOKUP(F53&amp;E53,KBPETAK[],$L$5+1,FALSE)),"")</f>
        <v/>
      </c>
      <c r="M53" s="12" t="str">
        <f>IFERROR(IF(VLOOKUP(F53&amp;E53,KBPETAK[],$M$5+1,FALSE)=0,"",VLOOKUP(F53&amp;E53,KBPETAK[],$M$5+1,FALSE)),"")</f>
        <v/>
      </c>
      <c r="N53" s="12" t="str">
        <f>IFERROR(IF(VLOOKUP(F53&amp;E53,KBPETAK[],$N$5+1,FALSE)=0,"",VLOOKUP(F53&amp;E53,KBPETAK[],$N$5+1,FALSE)),"")</f>
        <v/>
      </c>
      <c r="O53" s="55">
        <f t="shared" si="16"/>
        <v>0</v>
      </c>
      <c r="P53" s="13" t="str">
        <f>IFERROR(IF(VLOOKUP(F53&amp;E53,KBPETAK[],$P$5+1,FALSE)=0,0,VLOOKUP(F53&amp;E53,KBPETAK[],$P$5+1,FALSE)),"")</f>
        <v/>
      </c>
      <c r="Q53" s="19">
        <f t="shared" si="4"/>
        <v>0</v>
      </c>
      <c r="R53" s="19">
        <f t="shared" si="5"/>
        <v>0</v>
      </c>
      <c r="S53" s="187" t="str">
        <f>IFERROR(IF(IF(VLOOKUP(F53&amp;E53,KBPETAK[],$S$5+1,FALSE)=0,"",VLOOKUP(F53&amp;E53,KBPETAK[],$S$5+1,FALSE))="B.MP","B. MP",IF(VLOOKUP(F53&amp;E53,KBPETAK[],$S$5+1,FALSE)=0,"",VLOOKUP(F53&amp;E53,KBPETAK[],$S$5+1,FALSE))),"")</f>
        <v/>
      </c>
      <c r="T53" s="386" t="str">
        <f>IFERROR(VLOOKUP(IFERROR(LEFT(I53,FIND("/",I53)-1),I53),Petani[],($U$2+(VLOOKUP(I53,$AB$6:$AD$55,3,FALSE)-1)+VLOOKUP(COUNTIFS(I$6:$I53,I53),$AF$6:$AG$16,2,TRUE)),FALSE),"")</f>
        <v/>
      </c>
      <c r="U53" s="15"/>
      <c r="V53" s="16"/>
      <c r="W53" s="17"/>
      <c r="X53" s="17"/>
      <c r="AB53" s="2" t="str">
        <f t="array" ref="AB53">IFERROR(INDEX($I$6:$I$255,MATCH(0,COUNTIF($AB$5:AB52,$I$6:$I$255),0)),"")</f>
        <v/>
      </c>
      <c r="AC53" s="17" t="str">
        <f t="shared" si="15"/>
        <v/>
      </c>
      <c r="AD53" s="2">
        <f>COUNTIFS($AC$6:AC53,AC53)</f>
        <v>47</v>
      </c>
    </row>
    <row r="54" spans="1:30" ht="12.95" hidden="1" customHeight="1">
      <c r="A54" s="209" t="str">
        <f t="shared" si="7"/>
        <v>-</v>
      </c>
      <c r="B54" s="2" t="str">
        <f t="shared" si="9"/>
        <v>2</v>
      </c>
      <c r="C54" s="2">
        <f t="shared" si="10"/>
        <v>2</v>
      </c>
      <c r="D54" s="2" t="str">
        <f t="shared" si="11"/>
        <v>DRT</v>
      </c>
      <c r="E54" s="224">
        <f t="shared" si="12"/>
        <v>49</v>
      </c>
      <c r="F54" s="440">
        <f t="shared" si="13"/>
        <v>43835</v>
      </c>
      <c r="G54" s="9" t="str">
        <f>IFERROR(IF(VLOOKUP(F54&amp;E54,KBPETAK[],$G$5+1,FALSE)=0,"",VLOOKUP(F54&amp;E54,KBPETAK[],$G$5+1,FALSE)),"")</f>
        <v/>
      </c>
      <c r="H54" s="10" t="str">
        <f>IFERROR(IF(VLOOKUP(F54&amp;E54,KBPETAK[],$H$5+1,FALSE)=0,"",VLOOKUP(F54&amp;E54,KBPETAK[],$H$5+1,FALSE)),"")</f>
        <v/>
      </c>
      <c r="I54" s="356" t="str">
        <f>IFERROR(IF(VLOOKUP(F54&amp;E54,KBPETAK[],$I$5+1,FALSE)=0,"",VLOOKUP(F54&amp;E54,KBPETAK[],$I$5+1,FALSE)),"")</f>
        <v/>
      </c>
      <c r="J54" s="11" t="str">
        <f>IFERROR(IF(VLOOKUP(F54&amp;E54,KBPETAK[],$J$5+1,FALSE)=0,"",VLOOKUP(F54&amp;E54,KBPETAK[],$J$5+1,FALSE)),"")</f>
        <v/>
      </c>
      <c r="K54" s="11" t="str">
        <f>IFERROR(IF(VLOOKUP(F54&amp;E54,KBPETAK[],$K$5+1,FALSE)=0,"",VLOOKUP(F54&amp;E54,KBPETAK[],$K$5+1,FALSE)),"")</f>
        <v/>
      </c>
      <c r="L54" s="11" t="str">
        <f>IFERROR(IF(VLOOKUP(F54&amp;E54,KBPETAK[],$L$5+1,FALSE)=0,"",VLOOKUP(F54&amp;E54,KBPETAK[],$L$5+1,FALSE)),"")</f>
        <v/>
      </c>
      <c r="M54" s="12" t="str">
        <f>IFERROR(IF(VLOOKUP(F54&amp;E54,KBPETAK[],$M$5+1,FALSE)=0,"",VLOOKUP(F54&amp;E54,KBPETAK[],$M$5+1,FALSE)),"")</f>
        <v/>
      </c>
      <c r="N54" s="12" t="str">
        <f>IFERROR(IF(VLOOKUP(F54&amp;E54,KBPETAK[],$N$5+1,FALSE)=0,"",VLOOKUP(F54&amp;E54,KBPETAK[],$N$5+1,FALSE)),"")</f>
        <v/>
      </c>
      <c r="O54" s="55">
        <f t="shared" si="16"/>
        <v>0</v>
      </c>
      <c r="P54" s="13" t="str">
        <f>IFERROR(IF(VLOOKUP(F54&amp;E54,KBPETAK[],$P$5+1,FALSE)=0,0,VLOOKUP(F54&amp;E54,KBPETAK[],$P$5+1,FALSE)),"")</f>
        <v/>
      </c>
      <c r="Q54" s="19">
        <f t="shared" si="4"/>
        <v>0</v>
      </c>
      <c r="R54" s="19">
        <f t="shared" si="5"/>
        <v>0</v>
      </c>
      <c r="S54" s="187" t="str">
        <f>IFERROR(IF(IF(VLOOKUP(F54&amp;E54,KBPETAK[],$S$5+1,FALSE)=0,"",VLOOKUP(F54&amp;E54,KBPETAK[],$S$5+1,FALSE))="B.MP","B. MP",IF(VLOOKUP(F54&amp;E54,KBPETAK[],$S$5+1,FALSE)=0,"",VLOOKUP(F54&amp;E54,KBPETAK[],$S$5+1,FALSE))),"")</f>
        <v/>
      </c>
      <c r="T54" s="386" t="str">
        <f>IFERROR(VLOOKUP(IFERROR(LEFT(I54,FIND("/",I54)-1),I54),Petani[],($U$2+(VLOOKUP(I54,$AB$6:$AD$55,3,FALSE)-1)+VLOOKUP(COUNTIFS(I$6:$I54,I54),$AF$6:$AG$16,2,TRUE)),FALSE),"")</f>
        <v/>
      </c>
      <c r="U54" s="15"/>
      <c r="V54" s="16"/>
      <c r="W54" s="17"/>
      <c r="X54" s="17"/>
      <c r="AB54" s="2" t="str">
        <f t="array" ref="AB54">IFERROR(INDEX($I$6:$I$255,MATCH(0,COUNTIF($AB$5:AB53,$I$6:$I$255),0)),"")</f>
        <v/>
      </c>
      <c r="AC54" s="17" t="str">
        <f t="shared" si="15"/>
        <v/>
      </c>
      <c r="AD54" s="2">
        <f>COUNTIFS($AC$6:AC54,AC54)</f>
        <v>48</v>
      </c>
    </row>
    <row r="55" spans="1:30" ht="12.95" hidden="1" customHeight="1">
      <c r="A55" s="209" t="str">
        <f t="shared" si="7"/>
        <v>-</v>
      </c>
      <c r="B55" s="2" t="str">
        <f t="shared" si="9"/>
        <v>2</v>
      </c>
      <c r="C55" s="2">
        <f t="shared" si="10"/>
        <v>2</v>
      </c>
      <c r="D55" s="2" t="str">
        <f t="shared" si="11"/>
        <v>DRT</v>
      </c>
      <c r="E55" s="224">
        <f t="shared" si="12"/>
        <v>50</v>
      </c>
      <c r="F55" s="440">
        <f t="shared" si="13"/>
        <v>43835</v>
      </c>
      <c r="G55" s="9" t="str">
        <f>IFERROR(IF(VLOOKUP(F55&amp;E55,KBPETAK[],$G$5+1,FALSE)=0,"",VLOOKUP(F55&amp;E55,KBPETAK[],$G$5+1,FALSE)),"")</f>
        <v/>
      </c>
      <c r="H55" s="10" t="str">
        <f>IFERROR(IF(VLOOKUP(F55&amp;E55,KBPETAK[],$H$5+1,FALSE)=0,"",VLOOKUP(F55&amp;E55,KBPETAK[],$H$5+1,FALSE)),"")</f>
        <v/>
      </c>
      <c r="I55" s="356" t="str">
        <f>IFERROR(IF(VLOOKUP(F55&amp;E55,KBPETAK[],$I$5+1,FALSE)=0,"",VLOOKUP(F55&amp;E55,KBPETAK[],$I$5+1,FALSE)),"")</f>
        <v/>
      </c>
      <c r="J55" s="11" t="str">
        <f>IFERROR(IF(VLOOKUP(F55&amp;E55,KBPETAK[],$J$5+1,FALSE)=0,"",VLOOKUP(F55&amp;E55,KBPETAK[],$J$5+1,FALSE)),"")</f>
        <v/>
      </c>
      <c r="K55" s="11" t="str">
        <f>IFERROR(IF(VLOOKUP(F55&amp;E55,KBPETAK[],$K$5+1,FALSE)=0,"",VLOOKUP(F55&amp;E55,KBPETAK[],$K$5+1,FALSE)),"")</f>
        <v/>
      </c>
      <c r="L55" s="11" t="str">
        <f>IFERROR(IF(VLOOKUP(F55&amp;E55,KBPETAK[],$L$5+1,FALSE)=0,"",VLOOKUP(F55&amp;E55,KBPETAK[],$L$5+1,FALSE)),"")</f>
        <v/>
      </c>
      <c r="M55" s="12" t="str">
        <f>IFERROR(IF(VLOOKUP(F55&amp;E55,KBPETAK[],$M$5+1,FALSE)=0,"",VLOOKUP(F55&amp;E55,KBPETAK[],$M$5+1,FALSE)),"")</f>
        <v/>
      </c>
      <c r="N55" s="12" t="str">
        <f>IFERROR(IF(VLOOKUP(F55&amp;E55,KBPETAK[],$N$5+1,FALSE)=0,"",VLOOKUP(F55&amp;E55,KBPETAK[],$N$5+1,FALSE)),"")</f>
        <v/>
      </c>
      <c r="O55" s="55">
        <f t="shared" si="16"/>
        <v>0</v>
      </c>
      <c r="P55" s="13" t="str">
        <f>IFERROR(IF(VLOOKUP(F55&amp;E55,KBPETAK[],$P$5+1,FALSE)=0,0,VLOOKUP(F55&amp;E55,KBPETAK[],$P$5+1,FALSE)),"")</f>
        <v/>
      </c>
      <c r="Q55" s="19">
        <f t="shared" si="4"/>
        <v>0</v>
      </c>
      <c r="R55" s="19">
        <f t="shared" si="5"/>
        <v>0</v>
      </c>
      <c r="S55" s="187" t="str">
        <f>IFERROR(IF(IF(VLOOKUP(F55&amp;E55,KBPETAK[],$S$5+1,FALSE)=0,"",VLOOKUP(F55&amp;E55,KBPETAK[],$S$5+1,FALSE))="B.MP","B. MP",IF(VLOOKUP(F55&amp;E55,KBPETAK[],$S$5+1,FALSE)=0,"",VLOOKUP(F55&amp;E55,KBPETAK[],$S$5+1,FALSE))),"")</f>
        <v/>
      </c>
      <c r="T55" s="386" t="str">
        <f>IFERROR(VLOOKUP(IFERROR(LEFT(I55,FIND("/",I55)-1),I55),Petani[],($U$2+(VLOOKUP(I55,$AB$6:$AD$55,3,FALSE)-1)+VLOOKUP(COUNTIFS(I$6:$I55,I55),$AF$6:$AG$16,2,TRUE)),FALSE),"")</f>
        <v/>
      </c>
      <c r="U55" s="15"/>
      <c r="V55" s="16"/>
      <c r="W55" s="17"/>
      <c r="X55" s="17"/>
      <c r="AB55" s="2" t="str">
        <f t="array" ref="AB55">IFERROR(INDEX($I$6:$I$255,MATCH(0,COUNTIF($AB$5:AB54,$I$6:$I$255),0)),"")</f>
        <v/>
      </c>
      <c r="AC55" s="17" t="str">
        <f t="shared" si="15"/>
        <v/>
      </c>
      <c r="AD55" s="2">
        <f>COUNTIFS($AC$6:AC55,AC55)</f>
        <v>49</v>
      </c>
    </row>
    <row r="56" spans="1:30" ht="12.95" hidden="1" customHeight="1">
      <c r="A56" s="209" t="str">
        <f t="shared" si="7"/>
        <v>-</v>
      </c>
      <c r="B56" s="2" t="str">
        <f t="shared" si="9"/>
        <v>2</v>
      </c>
      <c r="C56" s="2">
        <f t="shared" si="10"/>
        <v>2</v>
      </c>
      <c r="D56" s="2" t="str">
        <f t="shared" si="11"/>
        <v>DRT</v>
      </c>
      <c r="E56" s="224">
        <f t="shared" si="12"/>
        <v>51</v>
      </c>
      <c r="F56" s="440">
        <f t="shared" si="13"/>
        <v>43835</v>
      </c>
      <c r="G56" s="9" t="str">
        <f>IFERROR(IF(VLOOKUP(F56&amp;E56,KBPETAK[],$G$5+1,FALSE)=0,"",VLOOKUP(F56&amp;E56,KBPETAK[],$G$5+1,FALSE)),"")</f>
        <v/>
      </c>
      <c r="H56" s="10" t="str">
        <f>IFERROR(IF(VLOOKUP(F56&amp;E56,KBPETAK[],$H$5+1,FALSE)=0,"",VLOOKUP(F56&amp;E56,KBPETAK[],$H$5+1,FALSE)),"")</f>
        <v/>
      </c>
      <c r="I56" s="356" t="str">
        <f>IFERROR(IF(VLOOKUP(F56&amp;E56,KBPETAK[],$I$5+1,FALSE)=0,"",VLOOKUP(F56&amp;E56,KBPETAK[],$I$5+1,FALSE)),"")</f>
        <v/>
      </c>
      <c r="J56" s="11" t="str">
        <f>IFERROR(IF(VLOOKUP(F56&amp;E56,KBPETAK[],$J$5+1,FALSE)=0,"",VLOOKUP(F56&amp;E56,KBPETAK[],$J$5+1,FALSE)),"")</f>
        <v/>
      </c>
      <c r="K56" s="11" t="str">
        <f>IFERROR(IF(VLOOKUP(F56&amp;E56,KBPETAK[],$K$5+1,FALSE)=0,"",VLOOKUP(F56&amp;E56,KBPETAK[],$K$5+1,FALSE)),"")</f>
        <v/>
      </c>
      <c r="L56" s="11" t="str">
        <f>IFERROR(IF(VLOOKUP(F56&amp;E56,KBPETAK[],$L$5+1,FALSE)=0,"",VLOOKUP(F56&amp;E56,KBPETAK[],$L$5+1,FALSE)),"")</f>
        <v/>
      </c>
      <c r="M56" s="12" t="str">
        <f>IFERROR(IF(VLOOKUP(F56&amp;E56,KBPETAK[],$M$5+1,FALSE)=0,"",VLOOKUP(F56&amp;E56,KBPETAK[],$M$5+1,FALSE)),"")</f>
        <v/>
      </c>
      <c r="N56" s="12" t="str">
        <f>IFERROR(IF(VLOOKUP(F56&amp;E56,KBPETAK[],$N$5+1,FALSE)=0,"",VLOOKUP(F56&amp;E56,KBPETAK[],$N$5+1,FALSE)),"")</f>
        <v/>
      </c>
      <c r="O56" s="55">
        <f t="shared" si="16"/>
        <v>0</v>
      </c>
      <c r="P56" s="13" t="str">
        <f>IFERROR(IF(VLOOKUP(F56&amp;E56,KBPETAK[],$P$5+1,FALSE)=0,0,VLOOKUP(F56&amp;E56,KBPETAK[],$P$5+1,FALSE)),"")</f>
        <v/>
      </c>
      <c r="Q56" s="19">
        <f t="shared" si="4"/>
        <v>0</v>
      </c>
      <c r="R56" s="19">
        <f t="shared" si="5"/>
        <v>0</v>
      </c>
      <c r="S56" s="187" t="str">
        <f>IFERROR(IF(IF(VLOOKUP(F56&amp;E56,KBPETAK[],$S$5+1,FALSE)=0,"",VLOOKUP(F56&amp;E56,KBPETAK[],$S$5+1,FALSE))="B.MP","B. MP",IF(VLOOKUP(F56&amp;E56,KBPETAK[],$S$5+1,FALSE)=0,"",VLOOKUP(F56&amp;E56,KBPETAK[],$S$5+1,FALSE))),"")</f>
        <v/>
      </c>
      <c r="T56" s="386" t="str">
        <f>IFERROR(VLOOKUP(IFERROR(LEFT(I56,FIND("/",I56)-1),I56),Petani[],($U$2+(VLOOKUP(I56,$AB$6:$AD$55,3,FALSE)-1)+VLOOKUP(COUNTIFS(I$6:$I56,I56),$AF$6:$AG$16,2,TRUE)),FALSE),"")</f>
        <v/>
      </c>
      <c r="U56" s="15"/>
      <c r="V56" s="16"/>
      <c r="W56" s="17"/>
      <c r="X56" s="17"/>
    </row>
    <row r="57" spans="1:30" ht="12.95" hidden="1" customHeight="1">
      <c r="A57" s="209" t="str">
        <f t="shared" si="7"/>
        <v>-</v>
      </c>
      <c r="B57" s="2" t="str">
        <f t="shared" si="9"/>
        <v>2</v>
      </c>
      <c r="C57" s="2">
        <f t="shared" si="10"/>
        <v>2</v>
      </c>
      <c r="D57" s="2" t="str">
        <f t="shared" si="11"/>
        <v>DRT</v>
      </c>
      <c r="E57" s="224">
        <f t="shared" si="12"/>
        <v>52</v>
      </c>
      <c r="F57" s="440">
        <f t="shared" si="13"/>
        <v>43835</v>
      </c>
      <c r="G57" s="9" t="str">
        <f>IFERROR(IF(VLOOKUP(F57&amp;E57,KBPETAK[],$G$5+1,FALSE)=0,"",VLOOKUP(F57&amp;E57,KBPETAK[],$G$5+1,FALSE)),"")</f>
        <v/>
      </c>
      <c r="H57" s="10" t="str">
        <f>IFERROR(IF(VLOOKUP(F57&amp;E57,KBPETAK[],$H$5+1,FALSE)=0,"",VLOOKUP(F57&amp;E57,KBPETAK[],$H$5+1,FALSE)),"")</f>
        <v/>
      </c>
      <c r="I57" s="356" t="str">
        <f>IFERROR(IF(VLOOKUP(F57&amp;E57,KBPETAK[],$I$5+1,FALSE)=0,"",VLOOKUP(F57&amp;E57,KBPETAK[],$I$5+1,FALSE)),"")</f>
        <v/>
      </c>
      <c r="J57" s="11" t="str">
        <f>IFERROR(IF(VLOOKUP(F57&amp;E57,KBPETAK[],$J$5+1,FALSE)=0,"",VLOOKUP(F57&amp;E57,KBPETAK[],$J$5+1,FALSE)),"")</f>
        <v/>
      </c>
      <c r="K57" s="11" t="str">
        <f>IFERROR(IF(VLOOKUP(F57&amp;E57,KBPETAK[],$K$5+1,FALSE)=0,"",VLOOKUP(F57&amp;E57,KBPETAK[],$K$5+1,FALSE)),"")</f>
        <v/>
      </c>
      <c r="L57" s="11" t="str">
        <f>IFERROR(IF(VLOOKUP(F57&amp;E57,KBPETAK[],$L$5+1,FALSE)=0,"",VLOOKUP(F57&amp;E57,KBPETAK[],$L$5+1,FALSE)),"")</f>
        <v/>
      </c>
      <c r="M57" s="12" t="str">
        <f>IFERROR(IF(VLOOKUP(F57&amp;E57,KBPETAK[],$M$5+1,FALSE)=0,"",VLOOKUP(F57&amp;E57,KBPETAK[],$M$5+1,FALSE)),"")</f>
        <v/>
      </c>
      <c r="N57" s="12" t="str">
        <f>IFERROR(IF(VLOOKUP(F57&amp;E57,KBPETAK[],$N$5+1,FALSE)=0,"",VLOOKUP(F57&amp;E57,KBPETAK[],$N$5+1,FALSE)),"")</f>
        <v/>
      </c>
      <c r="O57" s="55">
        <f t="shared" si="16"/>
        <v>0</v>
      </c>
      <c r="P57" s="13" t="str">
        <f>IFERROR(IF(VLOOKUP(F57&amp;E57,KBPETAK[],$P$5+1,FALSE)=0,0,VLOOKUP(F57&amp;E57,KBPETAK[],$P$5+1,FALSE)),"")</f>
        <v/>
      </c>
      <c r="Q57" s="19">
        <f t="shared" si="4"/>
        <v>0</v>
      </c>
      <c r="R57" s="19">
        <f t="shared" si="5"/>
        <v>0</v>
      </c>
      <c r="S57" s="187" t="str">
        <f>IFERROR(IF(IF(VLOOKUP(F57&amp;E57,KBPETAK[],$S$5+1,FALSE)=0,"",VLOOKUP(F57&amp;E57,KBPETAK[],$S$5+1,FALSE))="B.MP","B. MP",IF(VLOOKUP(F57&amp;E57,KBPETAK[],$S$5+1,FALSE)=0,"",VLOOKUP(F57&amp;E57,KBPETAK[],$S$5+1,FALSE))),"")</f>
        <v/>
      </c>
      <c r="T57" s="386" t="str">
        <f>IFERROR(VLOOKUP(IFERROR(LEFT(I57,FIND("/",I57)-1),I57),Petani[],($U$2+(VLOOKUP(I57,$AB$6:$AD$55,3,FALSE)-1)+VLOOKUP(COUNTIFS(I$6:$I57,I57),$AF$6:$AG$16,2,TRUE)),FALSE),"")</f>
        <v/>
      </c>
      <c r="U57" s="15"/>
      <c r="V57" s="16"/>
      <c r="W57" s="17"/>
      <c r="X57" s="17"/>
    </row>
    <row r="58" spans="1:30" ht="12.95" hidden="1" customHeight="1">
      <c r="A58" s="209" t="str">
        <f t="shared" si="7"/>
        <v>-</v>
      </c>
      <c r="B58" s="2" t="str">
        <f t="shared" si="9"/>
        <v>2</v>
      </c>
      <c r="C58" s="2">
        <f t="shared" si="10"/>
        <v>2</v>
      </c>
      <c r="D58" s="2" t="str">
        <f t="shared" si="11"/>
        <v>DRT</v>
      </c>
      <c r="E58" s="224">
        <f t="shared" si="12"/>
        <v>53</v>
      </c>
      <c r="F58" s="440">
        <f t="shared" si="13"/>
        <v>43835</v>
      </c>
      <c r="G58" s="9" t="str">
        <f>IFERROR(IF(VLOOKUP(F58&amp;E58,KBPETAK[],$G$5+1,FALSE)=0,"",VLOOKUP(F58&amp;E58,KBPETAK[],$G$5+1,FALSE)),"")</f>
        <v/>
      </c>
      <c r="H58" s="10" t="str">
        <f>IFERROR(IF(VLOOKUP(F58&amp;E58,KBPETAK[],$H$5+1,FALSE)=0,"",VLOOKUP(F58&amp;E58,KBPETAK[],$H$5+1,FALSE)),"")</f>
        <v/>
      </c>
      <c r="I58" s="356" t="str">
        <f>IFERROR(IF(VLOOKUP(F58&amp;E58,KBPETAK[],$I$5+1,FALSE)=0,"",VLOOKUP(F58&amp;E58,KBPETAK[],$I$5+1,FALSE)),"")</f>
        <v/>
      </c>
      <c r="J58" s="11" t="str">
        <f>IFERROR(IF(VLOOKUP(F58&amp;E58,KBPETAK[],$J$5+1,FALSE)=0,"",VLOOKUP(F58&amp;E58,KBPETAK[],$J$5+1,FALSE)),"")</f>
        <v/>
      </c>
      <c r="K58" s="11" t="str">
        <f>IFERROR(IF(VLOOKUP(F58&amp;E58,KBPETAK[],$K$5+1,FALSE)=0,"",VLOOKUP(F58&amp;E58,KBPETAK[],$K$5+1,FALSE)),"")</f>
        <v/>
      </c>
      <c r="L58" s="11" t="str">
        <f>IFERROR(IF(VLOOKUP(F58&amp;E58,KBPETAK[],$L$5+1,FALSE)=0,"",VLOOKUP(F58&amp;E58,KBPETAK[],$L$5+1,FALSE)),"")</f>
        <v/>
      </c>
      <c r="M58" s="12" t="str">
        <f>IFERROR(IF(VLOOKUP(F58&amp;E58,KBPETAK[],$M$5+1,FALSE)=0,"",VLOOKUP(F58&amp;E58,KBPETAK[],$M$5+1,FALSE)),"")</f>
        <v/>
      </c>
      <c r="N58" s="12" t="str">
        <f>IFERROR(IF(VLOOKUP(F58&amp;E58,KBPETAK[],$N$5+1,FALSE)=0,"",VLOOKUP(F58&amp;E58,KBPETAK[],$N$5+1,FALSE)),"")</f>
        <v/>
      </c>
      <c r="O58" s="55">
        <f t="shared" si="16"/>
        <v>0</v>
      </c>
      <c r="P58" s="13" t="str">
        <f>IFERROR(IF(VLOOKUP(F58&amp;E58,KBPETAK[],$P$5+1,FALSE)=0,0,VLOOKUP(F58&amp;E58,KBPETAK[],$P$5+1,FALSE)),"")</f>
        <v/>
      </c>
      <c r="Q58" s="19">
        <f t="shared" si="4"/>
        <v>0</v>
      </c>
      <c r="R58" s="19">
        <f t="shared" si="5"/>
        <v>0</v>
      </c>
      <c r="S58" s="187" t="str">
        <f>IFERROR(IF(IF(VLOOKUP(F58&amp;E58,KBPETAK[],$S$5+1,FALSE)=0,"",VLOOKUP(F58&amp;E58,KBPETAK[],$S$5+1,FALSE))="B.MP","B. MP",IF(VLOOKUP(F58&amp;E58,KBPETAK[],$S$5+1,FALSE)=0,"",VLOOKUP(F58&amp;E58,KBPETAK[],$S$5+1,FALSE))),"")</f>
        <v/>
      </c>
      <c r="T58" s="386" t="str">
        <f>IFERROR(VLOOKUP(IFERROR(LEFT(I58,FIND("/",I58)-1),I58),Petani[],($U$2+(VLOOKUP(I58,$AB$6:$AD$55,3,FALSE)-1)+VLOOKUP(COUNTIFS(I$6:$I58,I58),$AF$6:$AG$16,2,TRUE)),FALSE),"")</f>
        <v/>
      </c>
      <c r="U58" s="15"/>
      <c r="V58" s="16"/>
      <c r="W58" s="17"/>
      <c r="X58" s="17"/>
    </row>
    <row r="59" spans="1:30" ht="12.95" hidden="1" customHeight="1">
      <c r="A59" s="209" t="str">
        <f t="shared" si="7"/>
        <v>-</v>
      </c>
      <c r="B59" s="2" t="str">
        <f t="shared" si="9"/>
        <v>2</v>
      </c>
      <c r="C59" s="2">
        <f t="shared" si="10"/>
        <v>2</v>
      </c>
      <c r="D59" s="2" t="str">
        <f t="shared" si="11"/>
        <v>DRT</v>
      </c>
      <c r="E59" s="224">
        <f t="shared" si="12"/>
        <v>54</v>
      </c>
      <c r="F59" s="440">
        <f t="shared" si="13"/>
        <v>43835</v>
      </c>
      <c r="G59" s="9" t="str">
        <f>IFERROR(IF(VLOOKUP(F59&amp;E59,KBPETAK[],$G$5+1,FALSE)=0,"",VLOOKUP(F59&amp;E59,KBPETAK[],$G$5+1,FALSE)),"")</f>
        <v/>
      </c>
      <c r="H59" s="10" t="str">
        <f>IFERROR(IF(VLOOKUP(F59&amp;E59,KBPETAK[],$H$5+1,FALSE)=0,"",VLOOKUP(F59&amp;E59,KBPETAK[],$H$5+1,FALSE)),"")</f>
        <v/>
      </c>
      <c r="I59" s="356" t="str">
        <f>IFERROR(IF(VLOOKUP(F59&amp;E59,KBPETAK[],$I$5+1,FALSE)=0,"",VLOOKUP(F59&amp;E59,KBPETAK[],$I$5+1,FALSE)),"")</f>
        <v/>
      </c>
      <c r="J59" s="11" t="str">
        <f>IFERROR(IF(VLOOKUP(F59&amp;E59,KBPETAK[],$J$5+1,FALSE)=0,"",VLOOKUP(F59&amp;E59,KBPETAK[],$J$5+1,FALSE)),"")</f>
        <v/>
      </c>
      <c r="K59" s="11" t="str">
        <f>IFERROR(IF(VLOOKUP(F59&amp;E59,KBPETAK[],$K$5+1,FALSE)=0,"",VLOOKUP(F59&amp;E59,KBPETAK[],$K$5+1,FALSE)),"")</f>
        <v/>
      </c>
      <c r="L59" s="11" t="str">
        <f>IFERROR(IF(VLOOKUP(F59&amp;E59,KBPETAK[],$L$5+1,FALSE)=0,"",VLOOKUP(F59&amp;E59,KBPETAK[],$L$5+1,FALSE)),"")</f>
        <v/>
      </c>
      <c r="M59" s="12" t="str">
        <f>IFERROR(IF(VLOOKUP(F59&amp;E59,KBPETAK[],$M$5+1,FALSE)=0,"",VLOOKUP(F59&amp;E59,KBPETAK[],$M$5+1,FALSE)),"")</f>
        <v/>
      </c>
      <c r="N59" s="12" t="str">
        <f>IFERROR(IF(VLOOKUP(F59&amp;E59,KBPETAK[],$N$5+1,FALSE)=0,"",VLOOKUP(F59&amp;E59,KBPETAK[],$N$5+1,FALSE)),"")</f>
        <v/>
      </c>
      <c r="O59" s="55">
        <f t="shared" si="16"/>
        <v>0</v>
      </c>
      <c r="P59" s="13" t="str">
        <f>IFERROR(IF(VLOOKUP(F59&amp;E59,KBPETAK[],$P$5+1,FALSE)=0,0,VLOOKUP(F59&amp;E59,KBPETAK[],$P$5+1,FALSE)),"")</f>
        <v/>
      </c>
      <c r="Q59" s="19">
        <f t="shared" si="4"/>
        <v>0</v>
      </c>
      <c r="R59" s="19">
        <f t="shared" si="5"/>
        <v>0</v>
      </c>
      <c r="S59" s="187" t="str">
        <f>IFERROR(IF(IF(VLOOKUP(F59&amp;E59,KBPETAK[],$S$5+1,FALSE)=0,"",VLOOKUP(F59&amp;E59,KBPETAK[],$S$5+1,FALSE))="B.MP","B. MP",IF(VLOOKUP(F59&amp;E59,KBPETAK[],$S$5+1,FALSE)=0,"",VLOOKUP(F59&amp;E59,KBPETAK[],$S$5+1,FALSE))),"")</f>
        <v/>
      </c>
      <c r="T59" s="386" t="str">
        <f>IFERROR(VLOOKUP(IFERROR(LEFT(I59,FIND("/",I59)-1),I59),Petani[],($U$2+(VLOOKUP(I59,$AB$6:$AD$55,3,FALSE)-1)+VLOOKUP(COUNTIFS(I$6:$I59,I59),$AF$6:$AG$16,2,TRUE)),FALSE),"")</f>
        <v/>
      </c>
      <c r="U59" s="15"/>
      <c r="V59" s="16"/>
      <c r="W59" s="17"/>
      <c r="X59" s="17"/>
    </row>
    <row r="60" spans="1:30" ht="12.95" hidden="1" customHeight="1">
      <c r="A60" s="209" t="str">
        <f t="shared" si="7"/>
        <v>-</v>
      </c>
      <c r="B60" s="2" t="str">
        <f t="shared" si="9"/>
        <v>2</v>
      </c>
      <c r="C60" s="2">
        <f t="shared" si="10"/>
        <v>2</v>
      </c>
      <c r="D60" s="2" t="str">
        <f t="shared" si="11"/>
        <v>DRT</v>
      </c>
      <c r="E60" s="224">
        <f t="shared" si="12"/>
        <v>55</v>
      </c>
      <c r="F60" s="440">
        <f t="shared" si="13"/>
        <v>43835</v>
      </c>
      <c r="G60" s="9" t="str">
        <f>IFERROR(IF(VLOOKUP(F60&amp;E60,KBPETAK[],$G$5+1,FALSE)=0,"",VLOOKUP(F60&amp;E60,KBPETAK[],$G$5+1,FALSE)),"")</f>
        <v/>
      </c>
      <c r="H60" s="10" t="str">
        <f>IFERROR(IF(VLOOKUP(F60&amp;E60,KBPETAK[],$H$5+1,FALSE)=0,"",VLOOKUP(F60&amp;E60,KBPETAK[],$H$5+1,FALSE)),"")</f>
        <v/>
      </c>
      <c r="I60" s="356" t="str">
        <f>IFERROR(IF(VLOOKUP(F60&amp;E60,KBPETAK[],$I$5+1,FALSE)=0,"",VLOOKUP(F60&amp;E60,KBPETAK[],$I$5+1,FALSE)),"")</f>
        <v/>
      </c>
      <c r="J60" s="11" t="str">
        <f>IFERROR(IF(VLOOKUP(F60&amp;E60,KBPETAK[],$J$5+1,FALSE)=0,"",VLOOKUP(F60&amp;E60,KBPETAK[],$J$5+1,FALSE)),"")</f>
        <v/>
      </c>
      <c r="K60" s="11" t="str">
        <f>IFERROR(IF(VLOOKUP(F60&amp;E60,KBPETAK[],$K$5+1,FALSE)=0,"",VLOOKUP(F60&amp;E60,KBPETAK[],$K$5+1,FALSE)),"")</f>
        <v/>
      </c>
      <c r="L60" s="11" t="str">
        <f>IFERROR(IF(VLOOKUP(F60&amp;E60,KBPETAK[],$L$5+1,FALSE)=0,"",VLOOKUP(F60&amp;E60,KBPETAK[],$L$5+1,FALSE)),"")</f>
        <v/>
      </c>
      <c r="M60" s="12" t="str">
        <f>IFERROR(IF(VLOOKUP(F60&amp;E60,KBPETAK[],$M$5+1,FALSE)=0,"",VLOOKUP(F60&amp;E60,KBPETAK[],$M$5+1,FALSE)),"")</f>
        <v/>
      </c>
      <c r="N60" s="12" t="str">
        <f>IFERROR(IF(VLOOKUP(F60&amp;E60,KBPETAK[],$N$5+1,FALSE)=0,"",VLOOKUP(F60&amp;E60,KBPETAK[],$N$5+1,FALSE)),"")</f>
        <v/>
      </c>
      <c r="O60" s="55">
        <f t="shared" si="16"/>
        <v>0</v>
      </c>
      <c r="P60" s="13" t="str">
        <f>IFERROR(IF(VLOOKUP(F60&amp;E60,KBPETAK[],$P$5+1,FALSE)=0,0,VLOOKUP(F60&amp;E60,KBPETAK[],$P$5+1,FALSE)),"")</f>
        <v/>
      </c>
      <c r="Q60" s="19">
        <f t="shared" si="4"/>
        <v>0</v>
      </c>
      <c r="R60" s="19">
        <f t="shared" si="5"/>
        <v>0</v>
      </c>
      <c r="S60" s="187" t="str">
        <f>IFERROR(IF(IF(VLOOKUP(F60&amp;E60,KBPETAK[],$S$5+1,FALSE)=0,"",VLOOKUP(F60&amp;E60,KBPETAK[],$S$5+1,FALSE))="B.MP","B. MP",IF(VLOOKUP(F60&amp;E60,KBPETAK[],$S$5+1,FALSE)=0,"",VLOOKUP(F60&amp;E60,KBPETAK[],$S$5+1,FALSE))),"")</f>
        <v/>
      </c>
      <c r="T60" s="386" t="str">
        <f>IFERROR(VLOOKUP(IFERROR(LEFT(I60,FIND("/",I60)-1),I60),Petani[],($U$2+(VLOOKUP(I60,$AB$6:$AD$55,3,FALSE)-1)+VLOOKUP(COUNTIFS(I$6:$I60,I60),$AF$6:$AG$16,2,TRUE)),FALSE),"")</f>
        <v/>
      </c>
      <c r="U60" s="15"/>
      <c r="V60" s="16"/>
      <c r="W60" s="17"/>
      <c r="X60" s="17"/>
    </row>
    <row r="61" spans="1:30" ht="12.95" hidden="1" customHeight="1">
      <c r="A61" s="209" t="str">
        <f t="shared" si="7"/>
        <v>-</v>
      </c>
      <c r="B61" s="2" t="str">
        <f t="shared" si="9"/>
        <v>2</v>
      </c>
      <c r="C61" s="2">
        <f t="shared" si="10"/>
        <v>2</v>
      </c>
      <c r="D61" s="2" t="str">
        <f t="shared" si="11"/>
        <v>DRT</v>
      </c>
      <c r="E61" s="224">
        <f t="shared" si="12"/>
        <v>56</v>
      </c>
      <c r="F61" s="440">
        <f t="shared" si="13"/>
        <v>43835</v>
      </c>
      <c r="G61" s="9" t="str">
        <f>IFERROR(IF(VLOOKUP(F61&amp;E61,KBPETAK[],$G$5+1,FALSE)=0,"",VLOOKUP(F61&amp;E61,KBPETAK[],$G$5+1,FALSE)),"")</f>
        <v/>
      </c>
      <c r="H61" s="10" t="str">
        <f>IFERROR(IF(VLOOKUP(F61&amp;E61,KBPETAK[],$H$5+1,FALSE)=0,"",VLOOKUP(F61&amp;E61,KBPETAK[],$H$5+1,FALSE)),"")</f>
        <v/>
      </c>
      <c r="I61" s="356" t="str">
        <f>IFERROR(IF(VLOOKUP(F61&amp;E61,KBPETAK[],$I$5+1,FALSE)=0,"",VLOOKUP(F61&amp;E61,KBPETAK[],$I$5+1,FALSE)),"")</f>
        <v/>
      </c>
      <c r="J61" s="11" t="str">
        <f>IFERROR(IF(VLOOKUP(F61&amp;E61,KBPETAK[],$J$5+1,FALSE)=0,"",VLOOKUP(F61&amp;E61,KBPETAK[],$J$5+1,FALSE)),"")</f>
        <v/>
      </c>
      <c r="K61" s="11" t="str">
        <f>IFERROR(IF(VLOOKUP(F61&amp;E61,KBPETAK[],$K$5+1,FALSE)=0,"",VLOOKUP(F61&amp;E61,KBPETAK[],$K$5+1,FALSE)),"")</f>
        <v/>
      </c>
      <c r="L61" s="11" t="str">
        <f>IFERROR(IF(VLOOKUP(F61&amp;E61,KBPETAK[],$L$5+1,FALSE)=0,"",VLOOKUP(F61&amp;E61,KBPETAK[],$L$5+1,FALSE)),"")</f>
        <v/>
      </c>
      <c r="M61" s="12" t="str">
        <f>IFERROR(IF(VLOOKUP(F61&amp;E61,KBPETAK[],$M$5+1,FALSE)=0,"",VLOOKUP(F61&amp;E61,KBPETAK[],$M$5+1,FALSE)),"")</f>
        <v/>
      </c>
      <c r="N61" s="12" t="str">
        <f>IFERROR(IF(VLOOKUP(F61&amp;E61,KBPETAK[],$N$5+1,FALSE)=0,"",VLOOKUP(F61&amp;E61,KBPETAK[],$N$5+1,FALSE)),"")</f>
        <v/>
      </c>
      <c r="O61" s="55">
        <f t="shared" si="16"/>
        <v>0</v>
      </c>
      <c r="P61" s="13" t="str">
        <f>IFERROR(IF(VLOOKUP(F61&amp;E61,KBPETAK[],$P$5+1,FALSE)=0,0,VLOOKUP(F61&amp;E61,KBPETAK[],$P$5+1,FALSE)),"")</f>
        <v/>
      </c>
      <c r="Q61" s="19">
        <f t="shared" si="4"/>
        <v>0</v>
      </c>
      <c r="R61" s="19">
        <f t="shared" si="5"/>
        <v>0</v>
      </c>
      <c r="S61" s="187" t="str">
        <f>IFERROR(IF(IF(VLOOKUP(F61&amp;E61,KBPETAK[],$S$5+1,FALSE)=0,"",VLOOKUP(F61&amp;E61,KBPETAK[],$S$5+1,FALSE))="B.MP","B. MP",IF(VLOOKUP(F61&amp;E61,KBPETAK[],$S$5+1,FALSE)=0,"",VLOOKUP(F61&amp;E61,KBPETAK[],$S$5+1,FALSE))),"")</f>
        <v/>
      </c>
      <c r="T61" s="386" t="str">
        <f>IFERROR(VLOOKUP(IFERROR(LEFT(I61,FIND("/",I61)-1),I61),Petani[],($U$2+(VLOOKUP(I61,$AB$6:$AD$55,3,FALSE)-1)+VLOOKUP(COUNTIFS(I$6:$I61,I61),$AF$6:$AG$16,2,TRUE)),FALSE),"")</f>
        <v/>
      </c>
      <c r="U61" s="15"/>
      <c r="V61" s="16"/>
      <c r="W61" s="17"/>
      <c r="X61" s="17"/>
    </row>
    <row r="62" spans="1:30" ht="12.95" hidden="1" customHeight="1">
      <c r="A62" s="209" t="str">
        <f t="shared" si="7"/>
        <v>-</v>
      </c>
      <c r="B62" s="2" t="str">
        <f t="shared" si="9"/>
        <v>2</v>
      </c>
      <c r="C62" s="2">
        <f t="shared" si="10"/>
        <v>2</v>
      </c>
      <c r="D62" s="2" t="str">
        <f t="shared" si="11"/>
        <v>DRT</v>
      </c>
      <c r="E62" s="224">
        <f t="shared" si="12"/>
        <v>57</v>
      </c>
      <c r="F62" s="440">
        <f t="shared" si="13"/>
        <v>43835</v>
      </c>
      <c r="G62" s="9" t="str">
        <f>IFERROR(IF(VLOOKUP(F62&amp;E62,KBPETAK[],$G$5+1,FALSE)=0,"",VLOOKUP(F62&amp;E62,KBPETAK[],$G$5+1,FALSE)),"")</f>
        <v/>
      </c>
      <c r="H62" s="10" t="str">
        <f>IFERROR(IF(VLOOKUP(F62&amp;E62,KBPETAK[],$H$5+1,FALSE)=0,"",VLOOKUP(F62&amp;E62,KBPETAK[],$H$5+1,FALSE)),"")</f>
        <v/>
      </c>
      <c r="I62" s="356" t="str">
        <f>IFERROR(IF(VLOOKUP(F62&amp;E62,KBPETAK[],$I$5+1,FALSE)=0,"",VLOOKUP(F62&amp;E62,KBPETAK[],$I$5+1,FALSE)),"")</f>
        <v/>
      </c>
      <c r="J62" s="11" t="str">
        <f>IFERROR(IF(VLOOKUP(F62&amp;E62,KBPETAK[],$J$5+1,FALSE)=0,"",VLOOKUP(F62&amp;E62,KBPETAK[],$J$5+1,FALSE)),"")</f>
        <v/>
      </c>
      <c r="K62" s="11" t="str">
        <f>IFERROR(IF(VLOOKUP(F62&amp;E62,KBPETAK[],$K$5+1,FALSE)=0,"",VLOOKUP(F62&amp;E62,KBPETAK[],$K$5+1,FALSE)),"")</f>
        <v/>
      </c>
      <c r="L62" s="11" t="str">
        <f>IFERROR(IF(VLOOKUP(F62&amp;E62,KBPETAK[],$L$5+1,FALSE)=0,"",VLOOKUP(F62&amp;E62,KBPETAK[],$L$5+1,FALSE)),"")</f>
        <v/>
      </c>
      <c r="M62" s="12" t="str">
        <f>IFERROR(IF(VLOOKUP(F62&amp;E62,KBPETAK[],$M$5+1,FALSE)=0,"",VLOOKUP(F62&amp;E62,KBPETAK[],$M$5+1,FALSE)),"")</f>
        <v/>
      </c>
      <c r="N62" s="12" t="str">
        <f>IFERROR(IF(VLOOKUP(F62&amp;E62,KBPETAK[],$N$5+1,FALSE)=0,"",VLOOKUP(F62&amp;E62,KBPETAK[],$N$5+1,FALSE)),"")</f>
        <v/>
      </c>
      <c r="O62" s="55">
        <f t="shared" si="16"/>
        <v>0</v>
      </c>
      <c r="P62" s="13" t="str">
        <f>IFERROR(IF(VLOOKUP(F62&amp;E62,KBPETAK[],$P$5+1,FALSE)=0,0,VLOOKUP(F62&amp;E62,KBPETAK[],$P$5+1,FALSE)),"")</f>
        <v/>
      </c>
      <c r="Q62" s="19">
        <f t="shared" si="4"/>
        <v>0</v>
      </c>
      <c r="R62" s="19">
        <f t="shared" si="5"/>
        <v>0</v>
      </c>
      <c r="S62" s="187" t="str">
        <f>IFERROR(IF(IF(VLOOKUP(F62&amp;E62,KBPETAK[],$S$5+1,FALSE)=0,"",VLOOKUP(F62&amp;E62,KBPETAK[],$S$5+1,FALSE))="B.MP","B. MP",IF(VLOOKUP(F62&amp;E62,KBPETAK[],$S$5+1,FALSE)=0,"",VLOOKUP(F62&amp;E62,KBPETAK[],$S$5+1,FALSE))),"")</f>
        <v/>
      </c>
      <c r="T62" s="386" t="str">
        <f>IFERROR(VLOOKUP(IFERROR(LEFT(I62,FIND("/",I62)-1),I62),Petani[],($U$2+(VLOOKUP(I62,$AB$6:$AD$55,3,FALSE)-1)+VLOOKUP(COUNTIFS(I$6:$I62,I62),$AF$6:$AG$16,2,TRUE)),FALSE),"")</f>
        <v/>
      </c>
      <c r="U62" s="15"/>
      <c r="V62" s="16"/>
      <c r="W62" s="17"/>
      <c r="X62" s="17"/>
    </row>
    <row r="63" spans="1:30" ht="12.95" hidden="1" customHeight="1">
      <c r="A63" s="209" t="str">
        <f t="shared" si="7"/>
        <v>-</v>
      </c>
      <c r="B63" s="2" t="str">
        <f t="shared" si="9"/>
        <v>2</v>
      </c>
      <c r="C63" s="2">
        <f t="shared" si="10"/>
        <v>2</v>
      </c>
      <c r="D63" s="2" t="str">
        <f t="shared" si="11"/>
        <v>DRT</v>
      </c>
      <c r="E63" s="224">
        <f t="shared" si="12"/>
        <v>58</v>
      </c>
      <c r="F63" s="440">
        <f t="shared" si="13"/>
        <v>43835</v>
      </c>
      <c r="G63" s="9" t="str">
        <f>IFERROR(IF(VLOOKUP(F63&amp;E63,KBPETAK[],$G$5+1,FALSE)=0,"",VLOOKUP(F63&amp;E63,KBPETAK[],$G$5+1,FALSE)),"")</f>
        <v/>
      </c>
      <c r="H63" s="10" t="str">
        <f>IFERROR(IF(VLOOKUP(F63&amp;E63,KBPETAK[],$H$5+1,FALSE)=0,"",VLOOKUP(F63&amp;E63,KBPETAK[],$H$5+1,FALSE)),"")</f>
        <v/>
      </c>
      <c r="I63" s="356" t="str">
        <f>IFERROR(IF(VLOOKUP(F63&amp;E63,KBPETAK[],$I$5+1,FALSE)=0,"",VLOOKUP(F63&amp;E63,KBPETAK[],$I$5+1,FALSE)),"")</f>
        <v/>
      </c>
      <c r="J63" s="11" t="str">
        <f>IFERROR(IF(VLOOKUP(F63&amp;E63,KBPETAK[],$J$5+1,FALSE)=0,"",VLOOKUP(F63&amp;E63,KBPETAK[],$J$5+1,FALSE)),"")</f>
        <v/>
      </c>
      <c r="K63" s="11" t="str">
        <f>IFERROR(IF(VLOOKUP(F63&amp;E63,KBPETAK[],$K$5+1,FALSE)=0,"",VLOOKUP(F63&amp;E63,KBPETAK[],$K$5+1,FALSE)),"")</f>
        <v/>
      </c>
      <c r="L63" s="11" t="str">
        <f>IFERROR(IF(VLOOKUP(F63&amp;E63,KBPETAK[],$L$5+1,FALSE)=0,"",VLOOKUP(F63&amp;E63,KBPETAK[],$L$5+1,FALSE)),"")</f>
        <v/>
      </c>
      <c r="M63" s="12" t="str">
        <f>IFERROR(IF(VLOOKUP(F63&amp;E63,KBPETAK[],$M$5+1,FALSE)=0,"",VLOOKUP(F63&amp;E63,KBPETAK[],$M$5+1,FALSE)),"")</f>
        <v/>
      </c>
      <c r="N63" s="12" t="str">
        <f>IFERROR(IF(VLOOKUP(F63&amp;E63,KBPETAK[],$N$5+1,FALSE)=0,"",VLOOKUP(F63&amp;E63,KBPETAK[],$N$5+1,FALSE)),"")</f>
        <v/>
      </c>
      <c r="O63" s="55">
        <f t="shared" si="16"/>
        <v>0</v>
      </c>
      <c r="P63" s="13" t="str">
        <f>IFERROR(IF(VLOOKUP(F63&amp;E63,KBPETAK[],$P$5+1,FALSE)=0,0,VLOOKUP(F63&amp;E63,KBPETAK[],$P$5+1,FALSE)),"")</f>
        <v/>
      </c>
      <c r="Q63" s="19">
        <f t="shared" si="4"/>
        <v>0</v>
      </c>
      <c r="R63" s="19">
        <f t="shared" si="5"/>
        <v>0</v>
      </c>
      <c r="S63" s="187" t="str">
        <f>IFERROR(IF(IF(VLOOKUP(F63&amp;E63,KBPETAK[],$S$5+1,FALSE)=0,"",VLOOKUP(F63&amp;E63,KBPETAK[],$S$5+1,FALSE))="B.MP","B. MP",IF(VLOOKUP(F63&amp;E63,KBPETAK[],$S$5+1,FALSE)=0,"",VLOOKUP(F63&amp;E63,KBPETAK[],$S$5+1,FALSE))),"")</f>
        <v/>
      </c>
      <c r="T63" s="386" t="str">
        <f>IFERROR(VLOOKUP(IFERROR(LEFT(I63,FIND("/",I63)-1),I63),Petani[],($U$2+(VLOOKUP(I63,$AB$6:$AD$55,3,FALSE)-1)+VLOOKUP(COUNTIFS(I$6:$I63,I63),$AF$6:$AG$16,2,TRUE)),FALSE),"")</f>
        <v/>
      </c>
      <c r="U63" s="15"/>
      <c r="V63" s="16"/>
      <c r="W63" s="17"/>
      <c r="X63" s="17"/>
    </row>
    <row r="64" spans="1:30" ht="12.95" hidden="1" customHeight="1">
      <c r="A64" s="209" t="str">
        <f t="shared" si="7"/>
        <v>-</v>
      </c>
      <c r="B64" s="2" t="str">
        <f t="shared" si="9"/>
        <v>2</v>
      </c>
      <c r="C64" s="2">
        <f t="shared" si="10"/>
        <v>2</v>
      </c>
      <c r="D64" s="2" t="str">
        <f t="shared" si="11"/>
        <v>DRT</v>
      </c>
      <c r="E64" s="224">
        <f t="shared" si="12"/>
        <v>59</v>
      </c>
      <c r="F64" s="440">
        <f t="shared" si="13"/>
        <v>43835</v>
      </c>
      <c r="G64" s="9" t="str">
        <f>IFERROR(IF(VLOOKUP(F64&amp;E64,KBPETAK[],$G$5+1,FALSE)=0,"",VLOOKUP(F64&amp;E64,KBPETAK[],$G$5+1,FALSE)),"")</f>
        <v/>
      </c>
      <c r="H64" s="10" t="str">
        <f>IFERROR(IF(VLOOKUP(F64&amp;E64,KBPETAK[],$H$5+1,FALSE)=0,"",VLOOKUP(F64&amp;E64,KBPETAK[],$H$5+1,FALSE)),"")</f>
        <v/>
      </c>
      <c r="I64" s="356" t="str">
        <f>IFERROR(IF(VLOOKUP(F64&amp;E64,KBPETAK[],$I$5+1,FALSE)=0,"",VLOOKUP(F64&amp;E64,KBPETAK[],$I$5+1,FALSE)),"")</f>
        <v/>
      </c>
      <c r="J64" s="11" t="str">
        <f>IFERROR(IF(VLOOKUP(F64&amp;E64,KBPETAK[],$J$5+1,FALSE)=0,"",VLOOKUP(F64&amp;E64,KBPETAK[],$J$5+1,FALSE)),"")</f>
        <v/>
      </c>
      <c r="K64" s="11" t="str">
        <f>IFERROR(IF(VLOOKUP(F64&amp;E64,KBPETAK[],$K$5+1,FALSE)=0,"",VLOOKUP(F64&amp;E64,KBPETAK[],$K$5+1,FALSE)),"")</f>
        <v/>
      </c>
      <c r="L64" s="11" t="str">
        <f>IFERROR(IF(VLOOKUP(F64&amp;E64,KBPETAK[],$L$5+1,FALSE)=0,"",VLOOKUP(F64&amp;E64,KBPETAK[],$L$5+1,FALSE)),"")</f>
        <v/>
      </c>
      <c r="M64" s="12" t="str">
        <f>IFERROR(IF(VLOOKUP(F64&amp;E64,KBPETAK[],$M$5+1,FALSE)=0,"",VLOOKUP(F64&amp;E64,KBPETAK[],$M$5+1,FALSE)),"")</f>
        <v/>
      </c>
      <c r="N64" s="12" t="str">
        <f>IFERROR(IF(VLOOKUP(F64&amp;E64,KBPETAK[],$N$5+1,FALSE)=0,"",VLOOKUP(F64&amp;E64,KBPETAK[],$N$5+1,FALSE)),"")</f>
        <v/>
      </c>
      <c r="O64" s="55">
        <f t="shared" si="16"/>
        <v>0</v>
      </c>
      <c r="P64" s="13" t="str">
        <f>IFERROR(IF(VLOOKUP(F64&amp;E64,KBPETAK[],$P$5+1,FALSE)=0,0,VLOOKUP(F64&amp;E64,KBPETAK[],$P$5+1,FALSE)),"")</f>
        <v/>
      </c>
      <c r="Q64" s="19">
        <f t="shared" si="4"/>
        <v>0</v>
      </c>
      <c r="R64" s="19">
        <f t="shared" si="5"/>
        <v>0</v>
      </c>
      <c r="S64" s="187" t="str">
        <f>IFERROR(IF(IF(VLOOKUP(F64&amp;E64,KBPETAK[],$S$5+1,FALSE)=0,"",VLOOKUP(F64&amp;E64,KBPETAK[],$S$5+1,FALSE))="B.MP","B. MP",IF(VLOOKUP(F64&amp;E64,KBPETAK[],$S$5+1,FALSE)=0,"",VLOOKUP(F64&amp;E64,KBPETAK[],$S$5+1,FALSE))),"")</f>
        <v/>
      </c>
      <c r="T64" s="386" t="str">
        <f>IFERROR(VLOOKUP(IFERROR(LEFT(I64,FIND("/",I64)-1),I64),Petani[],($U$2+(VLOOKUP(I64,$AB$6:$AD$55,3,FALSE)-1)+VLOOKUP(COUNTIFS(I$6:$I64,I64),$AF$6:$AG$16,2,TRUE)),FALSE),"")</f>
        <v/>
      </c>
      <c r="U64" s="15"/>
      <c r="V64" s="16"/>
      <c r="W64" s="17"/>
      <c r="X64" s="17"/>
    </row>
    <row r="65" spans="1:24" ht="12.95" hidden="1" customHeight="1">
      <c r="A65" s="209" t="str">
        <f t="shared" si="7"/>
        <v>-</v>
      </c>
      <c r="B65" s="2" t="str">
        <f t="shared" si="9"/>
        <v>2</v>
      </c>
      <c r="C65" s="2">
        <f t="shared" si="10"/>
        <v>2</v>
      </c>
      <c r="D65" s="2" t="str">
        <f t="shared" si="11"/>
        <v>DRT</v>
      </c>
      <c r="E65" s="224">
        <f t="shared" si="12"/>
        <v>60</v>
      </c>
      <c r="F65" s="440">
        <f t="shared" si="13"/>
        <v>43835</v>
      </c>
      <c r="G65" s="9" t="str">
        <f>IFERROR(IF(VLOOKUP(F65&amp;E65,KBPETAK[],$G$5+1,FALSE)=0,"",VLOOKUP(F65&amp;E65,KBPETAK[],$G$5+1,FALSE)),"")</f>
        <v/>
      </c>
      <c r="H65" s="10" t="str">
        <f>IFERROR(IF(VLOOKUP(F65&amp;E65,KBPETAK[],$H$5+1,FALSE)=0,"",VLOOKUP(F65&amp;E65,KBPETAK[],$H$5+1,FALSE)),"")</f>
        <v/>
      </c>
      <c r="I65" s="356" t="str">
        <f>IFERROR(IF(VLOOKUP(F65&amp;E65,KBPETAK[],$I$5+1,FALSE)=0,"",VLOOKUP(F65&amp;E65,KBPETAK[],$I$5+1,FALSE)),"")</f>
        <v/>
      </c>
      <c r="J65" s="11" t="str">
        <f>IFERROR(IF(VLOOKUP(F65&amp;E65,KBPETAK[],$J$5+1,FALSE)=0,"",VLOOKUP(F65&amp;E65,KBPETAK[],$J$5+1,FALSE)),"")</f>
        <v/>
      </c>
      <c r="K65" s="11" t="str">
        <f>IFERROR(IF(VLOOKUP(F65&amp;E65,KBPETAK[],$K$5+1,FALSE)=0,"",VLOOKUP(F65&amp;E65,KBPETAK[],$K$5+1,FALSE)),"")</f>
        <v/>
      </c>
      <c r="L65" s="11" t="str">
        <f>IFERROR(IF(VLOOKUP(F65&amp;E65,KBPETAK[],$L$5+1,FALSE)=0,"",VLOOKUP(F65&amp;E65,KBPETAK[],$L$5+1,FALSE)),"")</f>
        <v/>
      </c>
      <c r="M65" s="12" t="str">
        <f>IFERROR(IF(VLOOKUP(F65&amp;E65,KBPETAK[],$M$5+1,FALSE)=0,"",VLOOKUP(F65&amp;E65,KBPETAK[],$M$5+1,FALSE)),"")</f>
        <v/>
      </c>
      <c r="N65" s="12" t="str">
        <f>IFERROR(IF(VLOOKUP(F65&amp;E65,KBPETAK[],$N$5+1,FALSE)=0,"",VLOOKUP(F65&amp;E65,KBPETAK[],$N$5+1,FALSE)),"")</f>
        <v/>
      </c>
      <c r="O65" s="55">
        <f t="shared" si="16"/>
        <v>0</v>
      </c>
      <c r="P65" s="13" t="str">
        <f>IFERROR(IF(VLOOKUP(F65&amp;E65,KBPETAK[],$P$5+1,FALSE)=0,0,VLOOKUP(F65&amp;E65,KBPETAK[],$P$5+1,FALSE)),"")</f>
        <v/>
      </c>
      <c r="Q65" s="19">
        <f t="shared" si="4"/>
        <v>0</v>
      </c>
      <c r="R65" s="19">
        <f t="shared" si="5"/>
        <v>0</v>
      </c>
      <c r="S65" s="187" t="str">
        <f>IFERROR(IF(IF(VLOOKUP(F65&amp;E65,KBPETAK[],$S$5+1,FALSE)=0,"",VLOOKUP(F65&amp;E65,KBPETAK[],$S$5+1,FALSE))="B.MP","B. MP",IF(VLOOKUP(F65&amp;E65,KBPETAK[],$S$5+1,FALSE)=0,"",VLOOKUP(F65&amp;E65,KBPETAK[],$S$5+1,FALSE))),"")</f>
        <v/>
      </c>
      <c r="T65" s="386" t="str">
        <f>IFERROR(VLOOKUP(IFERROR(LEFT(I65,FIND("/",I65)-1),I65),Petani[],($U$2+(VLOOKUP(I65,$AB$6:$AD$55,3,FALSE)-1)+VLOOKUP(COUNTIFS(I$6:$I65,I65),$AF$6:$AG$16,2,TRUE)),FALSE),"")</f>
        <v/>
      </c>
      <c r="U65" s="15"/>
      <c r="V65" s="16"/>
      <c r="W65" s="17"/>
      <c r="X65" s="17"/>
    </row>
    <row r="66" spans="1:24" ht="12.95" hidden="1" customHeight="1">
      <c r="A66" s="209" t="str">
        <f t="shared" si="7"/>
        <v>-</v>
      </c>
      <c r="B66" s="2" t="str">
        <f t="shared" si="9"/>
        <v>2</v>
      </c>
      <c r="C66" s="2">
        <f t="shared" si="10"/>
        <v>2</v>
      </c>
      <c r="D66" s="2" t="str">
        <f t="shared" si="11"/>
        <v>DRT</v>
      </c>
      <c r="E66" s="224">
        <f t="shared" si="12"/>
        <v>61</v>
      </c>
      <c r="F66" s="440">
        <f t="shared" si="13"/>
        <v>43835</v>
      </c>
      <c r="G66" s="9" t="str">
        <f>IFERROR(IF(VLOOKUP(F66&amp;E66,KBPETAK[],$G$5+1,FALSE)=0,"",VLOOKUP(F66&amp;E66,KBPETAK[],$G$5+1,FALSE)),"")</f>
        <v/>
      </c>
      <c r="H66" s="10" t="str">
        <f>IFERROR(IF(VLOOKUP(F66&amp;E66,KBPETAK[],$H$5+1,FALSE)=0,"",VLOOKUP(F66&amp;E66,KBPETAK[],$H$5+1,FALSE)),"")</f>
        <v/>
      </c>
      <c r="I66" s="356" t="str">
        <f>IFERROR(IF(VLOOKUP(F66&amp;E66,KBPETAK[],$I$5+1,FALSE)=0,"",VLOOKUP(F66&amp;E66,KBPETAK[],$I$5+1,FALSE)),"")</f>
        <v/>
      </c>
      <c r="J66" s="11" t="str">
        <f>IFERROR(IF(VLOOKUP(F66&amp;E66,KBPETAK[],$J$5+1,FALSE)=0,"",VLOOKUP(F66&amp;E66,KBPETAK[],$J$5+1,FALSE)),"")</f>
        <v/>
      </c>
      <c r="K66" s="11" t="str">
        <f>IFERROR(IF(VLOOKUP(F66&amp;E66,KBPETAK[],$K$5+1,FALSE)=0,"",VLOOKUP(F66&amp;E66,KBPETAK[],$K$5+1,FALSE)),"")</f>
        <v/>
      </c>
      <c r="L66" s="11" t="str">
        <f>IFERROR(IF(VLOOKUP(F66&amp;E66,KBPETAK[],$L$5+1,FALSE)=0,"",VLOOKUP(F66&amp;E66,KBPETAK[],$L$5+1,FALSE)),"")</f>
        <v/>
      </c>
      <c r="M66" s="12" t="str">
        <f>IFERROR(IF(VLOOKUP(F66&amp;E66,KBPETAK[],$M$5+1,FALSE)=0,"",VLOOKUP(F66&amp;E66,KBPETAK[],$M$5+1,FALSE)),"")</f>
        <v/>
      </c>
      <c r="N66" s="12" t="str">
        <f>IFERROR(IF(VLOOKUP(F66&amp;E66,KBPETAK[],$N$5+1,FALSE)=0,"",VLOOKUP(F66&amp;E66,KBPETAK[],$N$5+1,FALSE)),"")</f>
        <v/>
      </c>
      <c r="O66" s="55">
        <f t="shared" si="16"/>
        <v>0</v>
      </c>
      <c r="P66" s="13" t="str">
        <f>IFERROR(IF(VLOOKUP(F66&amp;E66,KBPETAK[],$P$5+1,FALSE)=0,0,VLOOKUP(F66&amp;E66,KBPETAK[],$P$5+1,FALSE)),"")</f>
        <v/>
      </c>
      <c r="Q66" s="19">
        <f t="shared" si="4"/>
        <v>0</v>
      </c>
      <c r="R66" s="19">
        <f t="shared" si="5"/>
        <v>0</v>
      </c>
      <c r="S66" s="187" t="str">
        <f>IFERROR(IF(IF(VLOOKUP(F66&amp;E66,KBPETAK[],$S$5+1,FALSE)=0,"",VLOOKUP(F66&amp;E66,KBPETAK[],$S$5+1,FALSE))="B.MP","B. MP",IF(VLOOKUP(F66&amp;E66,KBPETAK[],$S$5+1,FALSE)=0,"",VLOOKUP(F66&amp;E66,KBPETAK[],$S$5+1,FALSE))),"")</f>
        <v/>
      </c>
      <c r="T66" s="386" t="str">
        <f>IFERROR(VLOOKUP(IFERROR(LEFT(I66,FIND("/",I66)-1),I66),Petani[],($U$2+(VLOOKUP(I66,$AB$6:$AD$55,3,FALSE)-1)+VLOOKUP(COUNTIFS(I$6:$I66,I66),$AF$6:$AG$16,2,TRUE)),FALSE),"")</f>
        <v/>
      </c>
      <c r="U66" s="15"/>
      <c r="V66" s="16"/>
      <c r="W66" s="17"/>
      <c r="X66" s="17"/>
    </row>
    <row r="67" spans="1:24" ht="12.95" hidden="1" customHeight="1">
      <c r="A67" s="209" t="str">
        <f t="shared" si="7"/>
        <v>-</v>
      </c>
      <c r="B67" s="2" t="str">
        <f t="shared" si="9"/>
        <v>2</v>
      </c>
      <c r="C67" s="2">
        <f t="shared" si="10"/>
        <v>2</v>
      </c>
      <c r="D67" s="2" t="str">
        <f t="shared" si="11"/>
        <v>DRT</v>
      </c>
      <c r="E67" s="224">
        <f t="shared" si="12"/>
        <v>62</v>
      </c>
      <c r="F67" s="440">
        <f t="shared" si="13"/>
        <v>43835</v>
      </c>
      <c r="G67" s="9" t="str">
        <f>IFERROR(IF(VLOOKUP(F67&amp;E67,KBPETAK[],$G$5+1,FALSE)=0,"",VLOOKUP(F67&amp;E67,KBPETAK[],$G$5+1,FALSE)),"")</f>
        <v/>
      </c>
      <c r="H67" s="10" t="str">
        <f>IFERROR(IF(VLOOKUP(F67&amp;E67,KBPETAK[],$H$5+1,FALSE)=0,"",VLOOKUP(F67&amp;E67,KBPETAK[],$H$5+1,FALSE)),"")</f>
        <v/>
      </c>
      <c r="I67" s="356" t="str">
        <f>IFERROR(IF(VLOOKUP(F67&amp;E67,KBPETAK[],$I$5+1,FALSE)=0,"",VLOOKUP(F67&amp;E67,KBPETAK[],$I$5+1,FALSE)),"")</f>
        <v/>
      </c>
      <c r="J67" s="11" t="str">
        <f>IFERROR(IF(VLOOKUP(F67&amp;E67,KBPETAK[],$J$5+1,FALSE)=0,"",VLOOKUP(F67&amp;E67,KBPETAK[],$J$5+1,FALSE)),"")</f>
        <v/>
      </c>
      <c r="K67" s="11" t="str">
        <f>IFERROR(IF(VLOOKUP(F67&amp;E67,KBPETAK[],$K$5+1,FALSE)=0,"",VLOOKUP(F67&amp;E67,KBPETAK[],$K$5+1,FALSE)),"")</f>
        <v/>
      </c>
      <c r="L67" s="11" t="str">
        <f>IFERROR(IF(VLOOKUP(F67&amp;E67,KBPETAK[],$L$5+1,FALSE)=0,"",VLOOKUP(F67&amp;E67,KBPETAK[],$L$5+1,FALSE)),"")</f>
        <v/>
      </c>
      <c r="M67" s="12" t="str">
        <f>IFERROR(IF(VLOOKUP(F67&amp;E67,KBPETAK[],$M$5+1,FALSE)=0,"",VLOOKUP(F67&amp;E67,KBPETAK[],$M$5+1,FALSE)),"")</f>
        <v/>
      </c>
      <c r="N67" s="12" t="str">
        <f>IFERROR(IF(VLOOKUP(F67&amp;E67,KBPETAK[],$N$5+1,FALSE)=0,"",VLOOKUP(F67&amp;E67,KBPETAK[],$N$5+1,FALSE)),"")</f>
        <v/>
      </c>
      <c r="O67" s="55">
        <f t="shared" si="16"/>
        <v>0</v>
      </c>
      <c r="P67" s="13" t="str">
        <f>IFERROR(IF(VLOOKUP(F67&amp;E67,KBPETAK[],$P$5+1,FALSE)=0,0,VLOOKUP(F67&amp;E67,KBPETAK[],$P$5+1,FALSE)),"")</f>
        <v/>
      </c>
      <c r="Q67" s="19">
        <f t="shared" si="4"/>
        <v>0</v>
      </c>
      <c r="R67" s="19">
        <f t="shared" si="5"/>
        <v>0</v>
      </c>
      <c r="S67" s="187" t="str">
        <f>IFERROR(IF(IF(VLOOKUP(F67&amp;E67,KBPETAK[],$S$5+1,FALSE)=0,"",VLOOKUP(F67&amp;E67,KBPETAK[],$S$5+1,FALSE))="B.MP","B. MP",IF(VLOOKUP(F67&amp;E67,KBPETAK[],$S$5+1,FALSE)=0,"",VLOOKUP(F67&amp;E67,KBPETAK[],$S$5+1,FALSE))),"")</f>
        <v/>
      </c>
      <c r="T67" s="386" t="str">
        <f>IFERROR(VLOOKUP(IFERROR(LEFT(I67,FIND("/",I67)-1),I67),Petani[],($U$2+(VLOOKUP(I67,$AB$6:$AD$55,3,FALSE)-1)+VLOOKUP(COUNTIFS(I$6:$I67,I67),$AF$6:$AG$16,2,TRUE)),FALSE),"")</f>
        <v/>
      </c>
      <c r="U67" s="15"/>
      <c r="V67" s="16"/>
      <c r="W67" s="17"/>
      <c r="X67" s="17"/>
    </row>
    <row r="68" spans="1:24" ht="12.95" hidden="1" customHeight="1">
      <c r="A68" s="209" t="str">
        <f t="shared" si="7"/>
        <v>-</v>
      </c>
      <c r="B68" s="2" t="str">
        <f t="shared" si="9"/>
        <v>2</v>
      </c>
      <c r="C68" s="2">
        <f t="shared" si="10"/>
        <v>2</v>
      </c>
      <c r="D68" s="2" t="str">
        <f t="shared" si="11"/>
        <v>DRT</v>
      </c>
      <c r="E68" s="224">
        <f t="shared" si="12"/>
        <v>63</v>
      </c>
      <c r="F68" s="440">
        <f t="shared" si="13"/>
        <v>43835</v>
      </c>
      <c r="G68" s="9" t="str">
        <f>IFERROR(IF(VLOOKUP(F68&amp;E68,KBPETAK[],$G$5+1,FALSE)=0,"",VLOOKUP(F68&amp;E68,KBPETAK[],$G$5+1,FALSE)),"")</f>
        <v/>
      </c>
      <c r="H68" s="10" t="str">
        <f>IFERROR(IF(VLOOKUP(F68&amp;E68,KBPETAK[],$H$5+1,FALSE)=0,"",VLOOKUP(F68&amp;E68,KBPETAK[],$H$5+1,FALSE)),"")</f>
        <v/>
      </c>
      <c r="I68" s="356" t="str">
        <f>IFERROR(IF(VLOOKUP(F68&amp;E68,KBPETAK[],$I$5+1,FALSE)=0,"",VLOOKUP(F68&amp;E68,KBPETAK[],$I$5+1,FALSE)),"")</f>
        <v/>
      </c>
      <c r="J68" s="11" t="str">
        <f>IFERROR(IF(VLOOKUP(F68&amp;E68,KBPETAK[],$J$5+1,FALSE)=0,"",VLOOKUP(F68&amp;E68,KBPETAK[],$J$5+1,FALSE)),"")</f>
        <v/>
      </c>
      <c r="K68" s="11" t="str">
        <f>IFERROR(IF(VLOOKUP(F68&amp;E68,KBPETAK[],$K$5+1,FALSE)=0,"",VLOOKUP(F68&amp;E68,KBPETAK[],$K$5+1,FALSE)),"")</f>
        <v/>
      </c>
      <c r="L68" s="11" t="str">
        <f>IFERROR(IF(VLOOKUP(F68&amp;E68,KBPETAK[],$L$5+1,FALSE)=0,"",VLOOKUP(F68&amp;E68,KBPETAK[],$L$5+1,FALSE)),"")</f>
        <v/>
      </c>
      <c r="M68" s="12" t="str">
        <f>IFERROR(IF(VLOOKUP(F68&amp;E68,KBPETAK[],$M$5+1,FALSE)=0,"",VLOOKUP(F68&amp;E68,KBPETAK[],$M$5+1,FALSE)),"")</f>
        <v/>
      </c>
      <c r="N68" s="12" t="str">
        <f>IFERROR(IF(VLOOKUP(F68&amp;E68,KBPETAK[],$N$5+1,FALSE)=0,"",VLOOKUP(F68&amp;E68,KBPETAK[],$N$5+1,FALSE)),"")</f>
        <v/>
      </c>
      <c r="O68" s="55">
        <f t="shared" si="16"/>
        <v>0</v>
      </c>
      <c r="P68" s="13" t="str">
        <f>IFERROR(IF(VLOOKUP(F68&amp;E68,KBPETAK[],$P$5+1,FALSE)=0,0,VLOOKUP(F68&amp;E68,KBPETAK[],$P$5+1,FALSE)),"")</f>
        <v/>
      </c>
      <c r="Q68" s="19">
        <f t="shared" si="4"/>
        <v>0</v>
      </c>
      <c r="R68" s="19">
        <f t="shared" si="5"/>
        <v>0</v>
      </c>
      <c r="S68" s="187" t="str">
        <f>IFERROR(IF(IF(VLOOKUP(F68&amp;E68,KBPETAK[],$S$5+1,FALSE)=0,"",VLOOKUP(F68&amp;E68,KBPETAK[],$S$5+1,FALSE))="B.MP","B. MP",IF(VLOOKUP(F68&amp;E68,KBPETAK[],$S$5+1,FALSE)=0,"",VLOOKUP(F68&amp;E68,KBPETAK[],$S$5+1,FALSE))),"")</f>
        <v/>
      </c>
      <c r="T68" s="386" t="str">
        <f>IFERROR(VLOOKUP(IFERROR(LEFT(I68,FIND("/",I68)-1),I68),Petani[],($U$2+(VLOOKUP(I68,$AB$6:$AD$55,3,FALSE)-1)+VLOOKUP(COUNTIFS(I$6:$I68,I68),$AF$6:$AG$16,2,TRUE)),FALSE),"")</f>
        <v/>
      </c>
      <c r="U68" s="15"/>
      <c r="V68" s="16"/>
      <c r="W68" s="17"/>
      <c r="X68" s="17"/>
    </row>
    <row r="69" spans="1:24" ht="12.95" hidden="1" customHeight="1">
      <c r="A69" s="209" t="str">
        <f t="shared" si="7"/>
        <v>-</v>
      </c>
      <c r="B69" s="2" t="str">
        <f t="shared" si="9"/>
        <v>2</v>
      </c>
      <c r="C69" s="2">
        <f t="shared" si="10"/>
        <v>2</v>
      </c>
      <c r="D69" s="2" t="str">
        <f t="shared" si="11"/>
        <v>DRT</v>
      </c>
      <c r="E69" s="224">
        <f t="shared" si="12"/>
        <v>64</v>
      </c>
      <c r="F69" s="440">
        <f t="shared" si="13"/>
        <v>43835</v>
      </c>
      <c r="G69" s="9" t="str">
        <f>IFERROR(IF(VLOOKUP(F69&amp;E69,KBPETAK[],$G$5+1,FALSE)=0,"",VLOOKUP(F69&amp;E69,KBPETAK[],$G$5+1,FALSE)),"")</f>
        <v/>
      </c>
      <c r="H69" s="10" t="str">
        <f>IFERROR(IF(VLOOKUP(F69&amp;E69,KBPETAK[],$H$5+1,FALSE)=0,"",VLOOKUP(F69&amp;E69,KBPETAK[],$H$5+1,FALSE)),"")</f>
        <v/>
      </c>
      <c r="I69" s="356" t="str">
        <f>IFERROR(IF(VLOOKUP(F69&amp;E69,KBPETAK[],$I$5+1,FALSE)=0,"",VLOOKUP(F69&amp;E69,KBPETAK[],$I$5+1,FALSE)),"")</f>
        <v/>
      </c>
      <c r="J69" s="11" t="str">
        <f>IFERROR(IF(VLOOKUP(F69&amp;E69,KBPETAK[],$J$5+1,FALSE)=0,"",VLOOKUP(F69&amp;E69,KBPETAK[],$J$5+1,FALSE)),"")</f>
        <v/>
      </c>
      <c r="K69" s="11" t="str">
        <f>IFERROR(IF(VLOOKUP(F69&amp;E69,KBPETAK[],$K$5+1,FALSE)=0,"",VLOOKUP(F69&amp;E69,KBPETAK[],$K$5+1,FALSE)),"")</f>
        <v/>
      </c>
      <c r="L69" s="11" t="str">
        <f>IFERROR(IF(VLOOKUP(F69&amp;E69,KBPETAK[],$L$5+1,FALSE)=0,"",VLOOKUP(F69&amp;E69,KBPETAK[],$L$5+1,FALSE)),"")</f>
        <v/>
      </c>
      <c r="M69" s="12" t="str">
        <f>IFERROR(IF(VLOOKUP(F69&amp;E69,KBPETAK[],$M$5+1,FALSE)=0,"",VLOOKUP(F69&amp;E69,KBPETAK[],$M$5+1,FALSE)),"")</f>
        <v/>
      </c>
      <c r="N69" s="12" t="str">
        <f>IFERROR(IF(VLOOKUP(F69&amp;E69,KBPETAK[],$N$5+1,FALSE)=0,"",VLOOKUP(F69&amp;E69,KBPETAK[],$N$5+1,FALSE)),"")</f>
        <v/>
      </c>
      <c r="O69" s="55">
        <f t="shared" si="16"/>
        <v>0</v>
      </c>
      <c r="P69" s="13" t="str">
        <f>IFERROR(IF(VLOOKUP(F69&amp;E69,KBPETAK[],$P$5+1,FALSE)=0,0,VLOOKUP(F69&amp;E69,KBPETAK[],$P$5+1,FALSE)),"")</f>
        <v/>
      </c>
      <c r="Q69" s="19">
        <f t="shared" si="4"/>
        <v>0</v>
      </c>
      <c r="R69" s="19">
        <f t="shared" si="5"/>
        <v>0</v>
      </c>
      <c r="S69" s="187" t="str">
        <f>IFERROR(IF(IF(VLOOKUP(F69&amp;E69,KBPETAK[],$S$5+1,FALSE)=0,"",VLOOKUP(F69&amp;E69,KBPETAK[],$S$5+1,FALSE))="B.MP","B. MP",IF(VLOOKUP(F69&amp;E69,KBPETAK[],$S$5+1,FALSE)=0,"",VLOOKUP(F69&amp;E69,KBPETAK[],$S$5+1,FALSE))),"")</f>
        <v/>
      </c>
      <c r="T69" s="386" t="str">
        <f>IFERROR(VLOOKUP(IFERROR(LEFT(I69,FIND("/",I69)-1),I69),Petani[],($U$2+(VLOOKUP(I69,$AB$6:$AD$55,3,FALSE)-1)+VLOOKUP(COUNTIFS(I$6:$I69,I69),$AF$6:$AG$16,2,TRUE)),FALSE),"")</f>
        <v/>
      </c>
      <c r="U69" s="15"/>
      <c r="V69" s="16"/>
      <c r="W69" s="17"/>
      <c r="X69" s="17"/>
    </row>
    <row r="70" spans="1:24" ht="12.95" hidden="1" customHeight="1">
      <c r="A70" s="209" t="str">
        <f t="shared" si="7"/>
        <v>-</v>
      </c>
      <c r="B70" s="2" t="str">
        <f t="shared" si="9"/>
        <v>2</v>
      </c>
      <c r="C70" s="2">
        <f t="shared" si="10"/>
        <v>2</v>
      </c>
      <c r="D70" s="2" t="str">
        <f t="shared" si="11"/>
        <v>DRT</v>
      </c>
      <c r="E70" s="224">
        <f t="shared" si="12"/>
        <v>65</v>
      </c>
      <c r="F70" s="440">
        <f t="shared" si="13"/>
        <v>43835</v>
      </c>
      <c r="G70" s="9" t="str">
        <f>IFERROR(IF(VLOOKUP(F70&amp;E70,KBPETAK[],$G$5+1,FALSE)=0,"",VLOOKUP(F70&amp;E70,KBPETAK[],$G$5+1,FALSE)),"")</f>
        <v/>
      </c>
      <c r="H70" s="10" t="str">
        <f>IFERROR(IF(VLOOKUP(F70&amp;E70,KBPETAK[],$H$5+1,FALSE)=0,"",VLOOKUP(F70&amp;E70,KBPETAK[],$H$5+1,FALSE)),"")</f>
        <v/>
      </c>
      <c r="I70" s="356" t="str">
        <f>IFERROR(IF(VLOOKUP(F70&amp;E70,KBPETAK[],$I$5+1,FALSE)=0,"",VLOOKUP(F70&amp;E70,KBPETAK[],$I$5+1,FALSE)),"")</f>
        <v/>
      </c>
      <c r="J70" s="11" t="str">
        <f>IFERROR(IF(VLOOKUP(F70&amp;E70,KBPETAK[],$J$5+1,FALSE)=0,"",VLOOKUP(F70&amp;E70,KBPETAK[],$J$5+1,FALSE)),"")</f>
        <v/>
      </c>
      <c r="K70" s="11" t="str">
        <f>IFERROR(IF(VLOOKUP(F70&amp;E70,KBPETAK[],$K$5+1,FALSE)=0,"",VLOOKUP(F70&amp;E70,KBPETAK[],$K$5+1,FALSE)),"")</f>
        <v/>
      </c>
      <c r="L70" s="11" t="str">
        <f>IFERROR(IF(VLOOKUP(F70&amp;E70,KBPETAK[],$L$5+1,FALSE)=0,"",VLOOKUP(F70&amp;E70,KBPETAK[],$L$5+1,FALSE)),"")</f>
        <v/>
      </c>
      <c r="M70" s="12" t="str">
        <f>IFERROR(IF(VLOOKUP(F70&amp;E70,KBPETAK[],$M$5+1,FALSE)=0,"",VLOOKUP(F70&amp;E70,KBPETAK[],$M$5+1,FALSE)),"")</f>
        <v/>
      </c>
      <c r="N70" s="12" t="str">
        <f>IFERROR(IF(VLOOKUP(F70&amp;E70,KBPETAK[],$N$5+1,FALSE)=0,"",VLOOKUP(F70&amp;E70,KBPETAK[],$N$5+1,FALSE)),"")</f>
        <v/>
      </c>
      <c r="O70" s="55">
        <f t="shared" si="16"/>
        <v>0</v>
      </c>
      <c r="P70" s="13" t="str">
        <f>IFERROR(IF(VLOOKUP(F70&amp;E70,KBPETAK[],$P$5+1,FALSE)=0,0,VLOOKUP(F70&amp;E70,KBPETAK[],$P$5+1,FALSE)),"")</f>
        <v/>
      </c>
      <c r="Q70" s="19">
        <f t="shared" ref="Q70:Q133" si="17">IFERROR(O70*P70%,0)</f>
        <v>0</v>
      </c>
      <c r="R70" s="19">
        <f t="shared" ref="R70:R133" si="18">IFERROR(O70-Q70,0)</f>
        <v>0</v>
      </c>
      <c r="S70" s="187" t="str">
        <f>IFERROR(IF(IF(VLOOKUP(F70&amp;E70,KBPETAK[],$S$5+1,FALSE)=0,"",VLOOKUP(F70&amp;E70,KBPETAK[],$S$5+1,FALSE))="B.MP","B. MP",IF(VLOOKUP(F70&amp;E70,KBPETAK[],$S$5+1,FALSE)=0,"",VLOOKUP(F70&amp;E70,KBPETAK[],$S$5+1,FALSE))),"")</f>
        <v/>
      </c>
      <c r="T70" s="386" t="str">
        <f>IFERROR(VLOOKUP(IFERROR(LEFT(I70,FIND("/",I70)-1),I70),Petani[],($U$2+(VLOOKUP(I70,$AB$6:$AD$55,3,FALSE)-1)+VLOOKUP(COUNTIFS(I$6:$I70,I70),$AF$6:$AG$16,2,TRUE)),FALSE),"")</f>
        <v/>
      </c>
      <c r="U70" s="15"/>
      <c r="V70" s="16"/>
      <c r="W70" s="17"/>
      <c r="X70" s="17"/>
    </row>
    <row r="71" spans="1:24" ht="12.95" hidden="1" customHeight="1">
      <c r="A71" s="209" t="str">
        <f t="shared" ref="A71:A134" si="19">IF(I71="","-",$E$1)</f>
        <v>-</v>
      </c>
      <c r="B71" s="2" t="str">
        <f t="shared" si="9"/>
        <v>2</v>
      </c>
      <c r="C71" s="2">
        <f t="shared" si="10"/>
        <v>2</v>
      </c>
      <c r="D71" s="2" t="str">
        <f t="shared" si="11"/>
        <v>DRT</v>
      </c>
      <c r="E71" s="224">
        <f t="shared" si="12"/>
        <v>66</v>
      </c>
      <c r="F71" s="440">
        <f t="shared" si="13"/>
        <v>43835</v>
      </c>
      <c r="G71" s="9" t="str">
        <f>IFERROR(IF(VLOOKUP(F71&amp;E71,KBPETAK[],$G$5+1,FALSE)=0,"",VLOOKUP(F71&amp;E71,KBPETAK[],$G$5+1,FALSE)),"")</f>
        <v/>
      </c>
      <c r="H71" s="10" t="str">
        <f>IFERROR(IF(VLOOKUP(F71&amp;E71,KBPETAK[],$H$5+1,FALSE)=0,"",VLOOKUP(F71&amp;E71,KBPETAK[],$H$5+1,FALSE)),"")</f>
        <v/>
      </c>
      <c r="I71" s="356" t="str">
        <f>IFERROR(IF(VLOOKUP(F71&amp;E71,KBPETAK[],$I$5+1,FALSE)=0,"",VLOOKUP(F71&amp;E71,KBPETAK[],$I$5+1,FALSE)),"")</f>
        <v/>
      </c>
      <c r="J71" s="11" t="str">
        <f>IFERROR(IF(VLOOKUP(F71&amp;E71,KBPETAK[],$J$5+1,FALSE)=0,"",VLOOKUP(F71&amp;E71,KBPETAK[],$J$5+1,FALSE)),"")</f>
        <v/>
      </c>
      <c r="K71" s="11" t="str">
        <f>IFERROR(IF(VLOOKUP(F71&amp;E71,KBPETAK[],$K$5+1,FALSE)=0,"",VLOOKUP(F71&amp;E71,KBPETAK[],$K$5+1,FALSE)),"")</f>
        <v/>
      </c>
      <c r="L71" s="11" t="str">
        <f>IFERROR(IF(VLOOKUP(F71&amp;E71,KBPETAK[],$L$5+1,FALSE)=0,"",VLOOKUP(F71&amp;E71,KBPETAK[],$L$5+1,FALSE)),"")</f>
        <v/>
      </c>
      <c r="M71" s="12" t="str">
        <f>IFERROR(IF(VLOOKUP(F71&amp;E71,KBPETAK[],$M$5+1,FALSE)=0,"",VLOOKUP(F71&amp;E71,KBPETAK[],$M$5+1,FALSE)),"")</f>
        <v/>
      </c>
      <c r="N71" s="12" t="str">
        <f>IFERROR(IF(VLOOKUP(F71&amp;E71,KBPETAK[],$N$5+1,FALSE)=0,"",VLOOKUP(F71&amp;E71,KBPETAK[],$N$5+1,FALSE)),"")</f>
        <v/>
      </c>
      <c r="O71" s="55">
        <f t="shared" si="16"/>
        <v>0</v>
      </c>
      <c r="P71" s="13" t="str">
        <f>IFERROR(IF(VLOOKUP(F71&amp;E71,KBPETAK[],$P$5+1,FALSE)=0,0,VLOOKUP(F71&amp;E71,KBPETAK[],$P$5+1,FALSE)),"")</f>
        <v/>
      </c>
      <c r="Q71" s="19">
        <f t="shared" si="17"/>
        <v>0</v>
      </c>
      <c r="R71" s="19">
        <f t="shared" si="18"/>
        <v>0</v>
      </c>
      <c r="S71" s="187" t="str">
        <f>IFERROR(IF(IF(VLOOKUP(F71&amp;E71,KBPETAK[],$S$5+1,FALSE)=0,"",VLOOKUP(F71&amp;E71,KBPETAK[],$S$5+1,FALSE))="B.MP","B. MP",IF(VLOOKUP(F71&amp;E71,KBPETAK[],$S$5+1,FALSE)=0,"",VLOOKUP(F71&amp;E71,KBPETAK[],$S$5+1,FALSE))),"")</f>
        <v/>
      </c>
      <c r="T71" s="386" t="str">
        <f>IFERROR(VLOOKUP(IFERROR(LEFT(I71,FIND("/",I71)-1),I71),Petani[],($U$2+(VLOOKUP(I71,$AB$6:$AD$55,3,FALSE)-1)+VLOOKUP(COUNTIFS(I$6:$I71,I71),$AF$6:$AG$16,2,TRUE)),FALSE),"")</f>
        <v/>
      </c>
      <c r="U71" s="15"/>
      <c r="V71" s="16"/>
      <c r="W71" s="17"/>
      <c r="X71" s="17"/>
    </row>
    <row r="72" spans="1:24" ht="12.95" hidden="1" customHeight="1">
      <c r="A72" s="209" t="str">
        <f t="shared" si="19"/>
        <v>-</v>
      </c>
      <c r="B72" s="2" t="str">
        <f t="shared" ref="B72:B135" si="20">S72&amp;C72</f>
        <v>2</v>
      </c>
      <c r="C72" s="2">
        <f t="shared" ref="C72:C135" si="21">IF(S72=S71,IF(I72=I71,C71,C71+1),1)</f>
        <v>2</v>
      </c>
      <c r="D72" s="2" t="str">
        <f t="shared" ref="D72:D135" si="22">IFERROR(MID(I72,FIND("/KM",I72),3),"DRT")</f>
        <v>DRT</v>
      </c>
      <c r="E72" s="224">
        <f t="shared" ref="E72:E135" si="23">E71+1</f>
        <v>67</v>
      </c>
      <c r="F72" s="440">
        <f t="shared" ref="F72:F135" si="24">F71</f>
        <v>43835</v>
      </c>
      <c r="G72" s="9" t="str">
        <f>IFERROR(IF(VLOOKUP(F72&amp;E72,KBPETAK[],$G$5+1,FALSE)=0,"",VLOOKUP(F72&amp;E72,KBPETAK[],$G$5+1,FALSE)),"")</f>
        <v/>
      </c>
      <c r="H72" s="10" t="str">
        <f>IFERROR(IF(VLOOKUP(F72&amp;E72,KBPETAK[],$H$5+1,FALSE)=0,"",VLOOKUP(F72&amp;E72,KBPETAK[],$H$5+1,FALSE)),"")</f>
        <v/>
      </c>
      <c r="I72" s="356" t="str">
        <f>IFERROR(IF(VLOOKUP(F72&amp;E72,KBPETAK[],$I$5+1,FALSE)=0,"",VLOOKUP(F72&amp;E72,KBPETAK[],$I$5+1,FALSE)),"")</f>
        <v/>
      </c>
      <c r="J72" s="11" t="str">
        <f>IFERROR(IF(VLOOKUP(F72&amp;E72,KBPETAK[],$J$5+1,FALSE)=0,"",VLOOKUP(F72&amp;E72,KBPETAK[],$J$5+1,FALSE)),"")</f>
        <v/>
      </c>
      <c r="K72" s="11" t="str">
        <f>IFERROR(IF(VLOOKUP(F72&amp;E72,KBPETAK[],$K$5+1,FALSE)=0,"",VLOOKUP(F72&amp;E72,KBPETAK[],$K$5+1,FALSE)),"")</f>
        <v/>
      </c>
      <c r="L72" s="11" t="str">
        <f>IFERROR(IF(VLOOKUP(F72&amp;E72,KBPETAK[],$L$5+1,FALSE)=0,"",VLOOKUP(F72&amp;E72,KBPETAK[],$L$5+1,FALSE)),"")</f>
        <v/>
      </c>
      <c r="M72" s="12" t="str">
        <f>IFERROR(IF(VLOOKUP(F72&amp;E72,KBPETAK[],$M$5+1,FALSE)=0,"",VLOOKUP(F72&amp;E72,KBPETAK[],$M$5+1,FALSE)),"")</f>
        <v/>
      </c>
      <c r="N72" s="12" t="str">
        <f>IFERROR(IF(VLOOKUP(F72&amp;E72,KBPETAK[],$N$5+1,FALSE)=0,"",VLOOKUP(F72&amp;E72,KBPETAK[],$N$5+1,FALSE)),"")</f>
        <v/>
      </c>
      <c r="O72" s="55">
        <f t="shared" si="16"/>
        <v>0</v>
      </c>
      <c r="P72" s="13" t="str">
        <f>IFERROR(IF(VLOOKUP(F72&amp;E72,KBPETAK[],$P$5+1,FALSE)=0,0,VLOOKUP(F72&amp;E72,KBPETAK[],$P$5+1,FALSE)),"")</f>
        <v/>
      </c>
      <c r="Q72" s="19">
        <f t="shared" si="17"/>
        <v>0</v>
      </c>
      <c r="R72" s="19">
        <f t="shared" si="18"/>
        <v>0</v>
      </c>
      <c r="S72" s="187" t="str">
        <f>IFERROR(IF(IF(VLOOKUP(F72&amp;E72,KBPETAK[],$S$5+1,FALSE)=0,"",VLOOKUP(F72&amp;E72,KBPETAK[],$S$5+1,FALSE))="B.MP","B. MP",IF(VLOOKUP(F72&amp;E72,KBPETAK[],$S$5+1,FALSE)=0,"",VLOOKUP(F72&amp;E72,KBPETAK[],$S$5+1,FALSE))),"")</f>
        <v/>
      </c>
      <c r="T72" s="386" t="str">
        <f>IFERROR(VLOOKUP(IFERROR(LEFT(I72,FIND("/",I72)-1),I72),Petani[],($U$2+(VLOOKUP(I72,$AB$6:$AD$55,3,FALSE)-1)+VLOOKUP(COUNTIFS(I$6:$I72,I72),$AF$6:$AG$16,2,TRUE)),FALSE),"")</f>
        <v/>
      </c>
      <c r="U72" s="15"/>
      <c r="V72" s="16"/>
      <c r="W72" s="17"/>
      <c r="X72" s="17"/>
    </row>
    <row r="73" spans="1:24" ht="12.95" hidden="1" customHeight="1">
      <c r="A73" s="209" t="str">
        <f t="shared" si="19"/>
        <v>-</v>
      </c>
      <c r="B73" s="2" t="str">
        <f t="shared" si="20"/>
        <v>2</v>
      </c>
      <c r="C73" s="2">
        <f t="shared" si="21"/>
        <v>2</v>
      </c>
      <c r="D73" s="2" t="str">
        <f t="shared" si="22"/>
        <v>DRT</v>
      </c>
      <c r="E73" s="224">
        <f t="shared" si="23"/>
        <v>68</v>
      </c>
      <c r="F73" s="440">
        <f t="shared" si="24"/>
        <v>43835</v>
      </c>
      <c r="G73" s="9" t="str">
        <f>IFERROR(IF(VLOOKUP(F73&amp;E73,KBPETAK[],$G$5+1,FALSE)=0,"",VLOOKUP(F73&amp;E73,KBPETAK[],$G$5+1,FALSE)),"")</f>
        <v/>
      </c>
      <c r="H73" s="10" t="str">
        <f>IFERROR(IF(VLOOKUP(F73&amp;E73,KBPETAK[],$H$5+1,FALSE)=0,"",VLOOKUP(F73&amp;E73,KBPETAK[],$H$5+1,FALSE)),"")</f>
        <v/>
      </c>
      <c r="I73" s="356" t="str">
        <f>IFERROR(IF(VLOOKUP(F73&amp;E73,KBPETAK[],$I$5+1,FALSE)=0,"",VLOOKUP(F73&amp;E73,KBPETAK[],$I$5+1,FALSE)),"")</f>
        <v/>
      </c>
      <c r="J73" s="11" t="str">
        <f>IFERROR(IF(VLOOKUP(F73&amp;E73,KBPETAK[],$J$5+1,FALSE)=0,"",VLOOKUP(F73&amp;E73,KBPETAK[],$J$5+1,FALSE)),"")</f>
        <v/>
      </c>
      <c r="K73" s="11" t="str">
        <f>IFERROR(IF(VLOOKUP(F73&amp;E73,KBPETAK[],$K$5+1,FALSE)=0,"",VLOOKUP(F73&amp;E73,KBPETAK[],$K$5+1,FALSE)),"")</f>
        <v/>
      </c>
      <c r="L73" s="11" t="str">
        <f>IFERROR(IF(VLOOKUP(F73&amp;E73,KBPETAK[],$L$5+1,FALSE)=0,"",VLOOKUP(F73&amp;E73,KBPETAK[],$L$5+1,FALSE)),"")</f>
        <v/>
      </c>
      <c r="M73" s="12" t="str">
        <f>IFERROR(IF(VLOOKUP(F73&amp;E73,KBPETAK[],$M$5+1,FALSE)=0,"",VLOOKUP(F73&amp;E73,KBPETAK[],$M$5+1,FALSE)),"")</f>
        <v/>
      </c>
      <c r="N73" s="12" t="str">
        <f>IFERROR(IF(VLOOKUP(F73&amp;E73,KBPETAK[],$N$5+1,FALSE)=0,"",VLOOKUP(F73&amp;E73,KBPETAK[],$N$5+1,FALSE)),"")</f>
        <v/>
      </c>
      <c r="O73" s="55">
        <f t="shared" si="16"/>
        <v>0</v>
      </c>
      <c r="P73" s="13" t="str">
        <f>IFERROR(IF(VLOOKUP(F73&amp;E73,KBPETAK[],$P$5+1,FALSE)=0,0,VLOOKUP(F73&amp;E73,KBPETAK[],$P$5+1,FALSE)),"")</f>
        <v/>
      </c>
      <c r="Q73" s="19">
        <f t="shared" si="17"/>
        <v>0</v>
      </c>
      <c r="R73" s="19">
        <f t="shared" si="18"/>
        <v>0</v>
      </c>
      <c r="S73" s="187" t="str">
        <f>IFERROR(IF(IF(VLOOKUP(F73&amp;E73,KBPETAK[],$S$5+1,FALSE)=0,"",VLOOKUP(F73&amp;E73,KBPETAK[],$S$5+1,FALSE))="B.MP","B. MP",IF(VLOOKUP(F73&amp;E73,KBPETAK[],$S$5+1,FALSE)=0,"",VLOOKUP(F73&amp;E73,KBPETAK[],$S$5+1,FALSE))),"")</f>
        <v/>
      </c>
      <c r="T73" s="386" t="str">
        <f>IFERROR(VLOOKUP(IFERROR(LEFT(I73,FIND("/",I73)-1),I73),Petani[],($U$2+(VLOOKUP(I73,$AB$6:$AD$55,3,FALSE)-1)+VLOOKUP(COUNTIFS(I$6:$I73,I73),$AF$6:$AG$16,2,TRUE)),FALSE),"")</f>
        <v/>
      </c>
      <c r="U73" s="15"/>
      <c r="V73" s="16"/>
      <c r="W73" s="17"/>
      <c r="X73" s="17"/>
    </row>
    <row r="74" spans="1:24" ht="12.95" hidden="1" customHeight="1">
      <c r="A74" s="209" t="str">
        <f t="shared" si="19"/>
        <v>-</v>
      </c>
      <c r="B74" s="2" t="str">
        <f t="shared" si="20"/>
        <v>2</v>
      </c>
      <c r="C74" s="2">
        <f t="shared" si="21"/>
        <v>2</v>
      </c>
      <c r="D74" s="2" t="str">
        <f t="shared" si="22"/>
        <v>DRT</v>
      </c>
      <c r="E74" s="224">
        <f t="shared" si="23"/>
        <v>69</v>
      </c>
      <c r="F74" s="440">
        <f t="shared" si="24"/>
        <v>43835</v>
      </c>
      <c r="G74" s="9" t="str">
        <f>IFERROR(IF(VLOOKUP(F74&amp;E74,KBPETAK[],$G$5+1,FALSE)=0,"",VLOOKUP(F74&amp;E74,KBPETAK[],$G$5+1,FALSE)),"")</f>
        <v/>
      </c>
      <c r="H74" s="10" t="str">
        <f>IFERROR(IF(VLOOKUP(F74&amp;E74,KBPETAK[],$H$5+1,FALSE)=0,"",VLOOKUP(F74&amp;E74,KBPETAK[],$H$5+1,FALSE)),"")</f>
        <v/>
      </c>
      <c r="I74" s="356" t="str">
        <f>IFERROR(IF(VLOOKUP(F74&amp;E74,KBPETAK[],$I$5+1,FALSE)=0,"",VLOOKUP(F74&amp;E74,KBPETAK[],$I$5+1,FALSE)),"")</f>
        <v/>
      </c>
      <c r="J74" s="11" t="str">
        <f>IFERROR(IF(VLOOKUP(F74&amp;E74,KBPETAK[],$J$5+1,FALSE)=0,"",VLOOKUP(F74&amp;E74,KBPETAK[],$J$5+1,FALSE)),"")</f>
        <v/>
      </c>
      <c r="K74" s="11" t="str">
        <f>IFERROR(IF(VLOOKUP(F74&amp;E74,KBPETAK[],$K$5+1,FALSE)=0,"",VLOOKUP(F74&amp;E74,KBPETAK[],$K$5+1,FALSE)),"")</f>
        <v/>
      </c>
      <c r="L74" s="11" t="str">
        <f>IFERROR(IF(VLOOKUP(F74&amp;E74,KBPETAK[],$L$5+1,FALSE)=0,"",VLOOKUP(F74&amp;E74,KBPETAK[],$L$5+1,FALSE)),"")</f>
        <v/>
      </c>
      <c r="M74" s="12" t="str">
        <f>IFERROR(IF(VLOOKUP(F74&amp;E74,KBPETAK[],$M$5+1,FALSE)=0,"",VLOOKUP(F74&amp;E74,KBPETAK[],$M$5+1,FALSE)),"")</f>
        <v/>
      </c>
      <c r="N74" s="12" t="str">
        <f>IFERROR(IF(VLOOKUP(F74&amp;E74,KBPETAK[],$N$5+1,FALSE)=0,"",VLOOKUP(F74&amp;E74,KBPETAK[],$N$5+1,FALSE)),"")</f>
        <v/>
      </c>
      <c r="O74" s="55">
        <f t="shared" si="16"/>
        <v>0</v>
      </c>
      <c r="P74" s="13" t="str">
        <f>IFERROR(IF(VLOOKUP(F74&amp;E74,KBPETAK[],$P$5+1,FALSE)=0,0,VLOOKUP(F74&amp;E74,KBPETAK[],$P$5+1,FALSE)),"")</f>
        <v/>
      </c>
      <c r="Q74" s="19">
        <f t="shared" si="17"/>
        <v>0</v>
      </c>
      <c r="R74" s="19">
        <f t="shared" si="18"/>
        <v>0</v>
      </c>
      <c r="S74" s="187" t="str">
        <f>IFERROR(IF(IF(VLOOKUP(F74&amp;E74,KBPETAK[],$S$5+1,FALSE)=0,"",VLOOKUP(F74&amp;E74,KBPETAK[],$S$5+1,FALSE))="B.MP","B. MP",IF(VLOOKUP(F74&amp;E74,KBPETAK[],$S$5+1,FALSE)=0,"",VLOOKUP(F74&amp;E74,KBPETAK[],$S$5+1,FALSE))),"")</f>
        <v/>
      </c>
      <c r="T74" s="386" t="str">
        <f>IFERROR(VLOOKUP(IFERROR(LEFT(I74,FIND("/",I74)-1),I74),Petani[],($U$2+(VLOOKUP(I74,$AB$6:$AD$55,3,FALSE)-1)+VLOOKUP(COUNTIFS(I$6:$I74,I74),$AF$6:$AG$16,2,TRUE)),FALSE),"")</f>
        <v/>
      </c>
      <c r="U74" s="15"/>
      <c r="V74" s="16"/>
      <c r="W74" s="17"/>
      <c r="X74" s="17"/>
    </row>
    <row r="75" spans="1:24" ht="12.95" hidden="1" customHeight="1">
      <c r="A75" s="209" t="str">
        <f t="shared" si="19"/>
        <v>-</v>
      </c>
      <c r="B75" s="2" t="str">
        <f t="shared" si="20"/>
        <v>2</v>
      </c>
      <c r="C75" s="2">
        <f t="shared" si="21"/>
        <v>2</v>
      </c>
      <c r="D75" s="2" t="str">
        <f t="shared" si="22"/>
        <v>DRT</v>
      </c>
      <c r="E75" s="224">
        <f t="shared" si="23"/>
        <v>70</v>
      </c>
      <c r="F75" s="440">
        <f t="shared" si="24"/>
        <v>43835</v>
      </c>
      <c r="G75" s="9" t="str">
        <f>IFERROR(IF(VLOOKUP(F75&amp;E75,KBPETAK[],$G$5+1,FALSE)=0,"",VLOOKUP(F75&amp;E75,KBPETAK[],$G$5+1,FALSE)),"")</f>
        <v/>
      </c>
      <c r="H75" s="10" t="str">
        <f>IFERROR(IF(VLOOKUP(F75&amp;E75,KBPETAK[],$H$5+1,FALSE)=0,"",VLOOKUP(F75&amp;E75,KBPETAK[],$H$5+1,FALSE)),"")</f>
        <v/>
      </c>
      <c r="I75" s="356" t="str">
        <f>IFERROR(IF(VLOOKUP(F75&amp;E75,KBPETAK[],$I$5+1,FALSE)=0,"",VLOOKUP(F75&amp;E75,KBPETAK[],$I$5+1,FALSE)),"")</f>
        <v/>
      </c>
      <c r="J75" s="11" t="str">
        <f>IFERROR(IF(VLOOKUP(F75&amp;E75,KBPETAK[],$J$5+1,FALSE)=0,"",VLOOKUP(F75&amp;E75,KBPETAK[],$J$5+1,FALSE)),"")</f>
        <v/>
      </c>
      <c r="K75" s="11" t="str">
        <f>IFERROR(IF(VLOOKUP(F75&amp;E75,KBPETAK[],$K$5+1,FALSE)=0,"",VLOOKUP(F75&amp;E75,KBPETAK[],$K$5+1,FALSE)),"")</f>
        <v/>
      </c>
      <c r="L75" s="11" t="str">
        <f>IFERROR(IF(VLOOKUP(F75&amp;E75,KBPETAK[],$L$5+1,FALSE)=0,"",VLOOKUP(F75&amp;E75,KBPETAK[],$L$5+1,FALSE)),"")</f>
        <v/>
      </c>
      <c r="M75" s="12" t="str">
        <f>IFERROR(IF(VLOOKUP(F75&amp;E75,KBPETAK[],$M$5+1,FALSE)=0,"",VLOOKUP(F75&amp;E75,KBPETAK[],$M$5+1,FALSE)),"")</f>
        <v/>
      </c>
      <c r="N75" s="12" t="str">
        <f>IFERROR(IF(VLOOKUP(F75&amp;E75,KBPETAK[],$N$5+1,FALSE)=0,"",VLOOKUP(F75&amp;E75,KBPETAK[],$N$5+1,FALSE)),"")</f>
        <v/>
      </c>
      <c r="O75" s="55">
        <f t="shared" si="16"/>
        <v>0</v>
      </c>
      <c r="P75" s="13" t="str">
        <f>IFERROR(IF(VLOOKUP(F75&amp;E75,KBPETAK[],$P$5+1,FALSE)=0,0,VLOOKUP(F75&amp;E75,KBPETAK[],$P$5+1,FALSE)),"")</f>
        <v/>
      </c>
      <c r="Q75" s="19">
        <f t="shared" si="17"/>
        <v>0</v>
      </c>
      <c r="R75" s="19">
        <f t="shared" si="18"/>
        <v>0</v>
      </c>
      <c r="S75" s="187" t="str">
        <f>IFERROR(IF(IF(VLOOKUP(F75&amp;E75,KBPETAK[],$S$5+1,FALSE)=0,"",VLOOKUP(F75&amp;E75,KBPETAK[],$S$5+1,FALSE))="B.MP","B. MP",IF(VLOOKUP(F75&amp;E75,KBPETAK[],$S$5+1,FALSE)=0,"",VLOOKUP(F75&amp;E75,KBPETAK[],$S$5+1,FALSE))),"")</f>
        <v/>
      </c>
      <c r="T75" s="386" t="str">
        <f>IFERROR(VLOOKUP(IFERROR(LEFT(I75,FIND("/",I75)-1),I75),Petani[],($U$2+(VLOOKUP(I75,$AB$6:$AD$55,3,FALSE)-1)+VLOOKUP(COUNTIFS(I$6:$I75,I75),$AF$6:$AG$16,2,TRUE)),FALSE),"")</f>
        <v/>
      </c>
      <c r="U75" s="15"/>
      <c r="V75" s="16"/>
      <c r="W75" s="17"/>
      <c r="X75" s="17"/>
    </row>
    <row r="76" spans="1:24" ht="12.95" hidden="1" customHeight="1">
      <c r="A76" s="209" t="str">
        <f t="shared" si="19"/>
        <v>-</v>
      </c>
      <c r="B76" s="2" t="str">
        <f t="shared" si="20"/>
        <v>2</v>
      </c>
      <c r="C76" s="2">
        <f t="shared" si="21"/>
        <v>2</v>
      </c>
      <c r="D76" s="2" t="str">
        <f t="shared" si="22"/>
        <v>DRT</v>
      </c>
      <c r="E76" s="224">
        <f t="shared" si="23"/>
        <v>71</v>
      </c>
      <c r="F76" s="440">
        <f t="shared" si="24"/>
        <v>43835</v>
      </c>
      <c r="G76" s="9" t="str">
        <f>IFERROR(IF(VLOOKUP(F76&amp;E76,KBPETAK[],$G$5+1,FALSE)=0,"",VLOOKUP(F76&amp;E76,KBPETAK[],$G$5+1,FALSE)),"")</f>
        <v/>
      </c>
      <c r="H76" s="10" t="str">
        <f>IFERROR(IF(VLOOKUP(F76&amp;E76,KBPETAK[],$H$5+1,FALSE)=0,"",VLOOKUP(F76&amp;E76,KBPETAK[],$H$5+1,FALSE)),"")</f>
        <v/>
      </c>
      <c r="I76" s="356" t="str">
        <f>IFERROR(IF(VLOOKUP(F76&amp;E76,KBPETAK[],$I$5+1,FALSE)=0,"",VLOOKUP(F76&amp;E76,KBPETAK[],$I$5+1,FALSE)),"")</f>
        <v/>
      </c>
      <c r="J76" s="11" t="str">
        <f>IFERROR(IF(VLOOKUP(F76&amp;E76,KBPETAK[],$J$5+1,FALSE)=0,"",VLOOKUP(F76&amp;E76,KBPETAK[],$J$5+1,FALSE)),"")</f>
        <v/>
      </c>
      <c r="K76" s="11" t="str">
        <f>IFERROR(IF(VLOOKUP(F76&amp;E76,KBPETAK[],$K$5+1,FALSE)=0,"",VLOOKUP(F76&amp;E76,KBPETAK[],$K$5+1,FALSE)),"")</f>
        <v/>
      </c>
      <c r="L76" s="11" t="str">
        <f>IFERROR(IF(VLOOKUP(F76&amp;E76,KBPETAK[],$L$5+1,FALSE)=0,"",VLOOKUP(F76&amp;E76,KBPETAK[],$L$5+1,FALSE)),"")</f>
        <v/>
      </c>
      <c r="M76" s="12" t="str">
        <f>IFERROR(IF(VLOOKUP(F76&amp;E76,KBPETAK[],$M$5+1,FALSE)=0,"",VLOOKUP(F76&amp;E76,KBPETAK[],$M$5+1,FALSE)),"")</f>
        <v/>
      </c>
      <c r="N76" s="12" t="str">
        <f>IFERROR(IF(VLOOKUP(F76&amp;E76,KBPETAK[],$N$5+1,FALSE)=0,"",VLOOKUP(F76&amp;E76,KBPETAK[],$N$5+1,FALSE)),"")</f>
        <v/>
      </c>
      <c r="O76" s="55">
        <f t="shared" si="16"/>
        <v>0</v>
      </c>
      <c r="P76" s="13" t="str">
        <f>IFERROR(IF(VLOOKUP(F76&amp;E76,KBPETAK[],$P$5+1,FALSE)=0,0,VLOOKUP(F76&amp;E76,KBPETAK[],$P$5+1,FALSE)),"")</f>
        <v/>
      </c>
      <c r="Q76" s="19">
        <f t="shared" si="17"/>
        <v>0</v>
      </c>
      <c r="R76" s="19">
        <f t="shared" si="18"/>
        <v>0</v>
      </c>
      <c r="S76" s="187" t="str">
        <f>IFERROR(IF(IF(VLOOKUP(F76&amp;E76,KBPETAK[],$S$5+1,FALSE)=0,"",VLOOKUP(F76&amp;E76,KBPETAK[],$S$5+1,FALSE))="B.MP","B. MP",IF(VLOOKUP(F76&amp;E76,KBPETAK[],$S$5+1,FALSE)=0,"",VLOOKUP(F76&amp;E76,KBPETAK[],$S$5+1,FALSE))),"")</f>
        <v/>
      </c>
      <c r="T76" s="386" t="str">
        <f>IFERROR(VLOOKUP(IFERROR(LEFT(I76,FIND("/",I76)-1),I76),Petani[],($U$2+(VLOOKUP(I76,$AB$6:$AD$55,3,FALSE)-1)+VLOOKUP(COUNTIFS(I$6:$I76,I76),$AF$6:$AG$16,2,TRUE)),FALSE),"")</f>
        <v/>
      </c>
      <c r="U76" s="15"/>
      <c r="V76" s="16"/>
      <c r="W76" s="17"/>
      <c r="X76" s="17"/>
    </row>
    <row r="77" spans="1:24" ht="12.95" hidden="1" customHeight="1">
      <c r="A77" s="209" t="str">
        <f t="shared" si="19"/>
        <v>-</v>
      </c>
      <c r="B77" s="2" t="str">
        <f t="shared" si="20"/>
        <v>2</v>
      </c>
      <c r="C77" s="2">
        <f t="shared" si="21"/>
        <v>2</v>
      </c>
      <c r="D77" s="2" t="str">
        <f t="shared" si="22"/>
        <v>DRT</v>
      </c>
      <c r="E77" s="224">
        <f t="shared" si="23"/>
        <v>72</v>
      </c>
      <c r="F77" s="440">
        <f t="shared" si="24"/>
        <v>43835</v>
      </c>
      <c r="G77" s="9" t="str">
        <f>IFERROR(IF(VLOOKUP(F77&amp;E77,KBPETAK[],$G$5+1,FALSE)=0,"",VLOOKUP(F77&amp;E77,KBPETAK[],$G$5+1,FALSE)),"")</f>
        <v/>
      </c>
      <c r="H77" s="10" t="str">
        <f>IFERROR(IF(VLOOKUP(F77&amp;E77,KBPETAK[],$H$5+1,FALSE)=0,"",VLOOKUP(F77&amp;E77,KBPETAK[],$H$5+1,FALSE)),"")</f>
        <v/>
      </c>
      <c r="I77" s="356" t="str">
        <f>IFERROR(IF(VLOOKUP(F77&amp;E77,KBPETAK[],$I$5+1,FALSE)=0,"",VLOOKUP(F77&amp;E77,KBPETAK[],$I$5+1,FALSE)),"")</f>
        <v/>
      </c>
      <c r="J77" s="11" t="str">
        <f>IFERROR(IF(VLOOKUP(F77&amp;E77,KBPETAK[],$J$5+1,FALSE)=0,"",VLOOKUP(F77&amp;E77,KBPETAK[],$J$5+1,FALSE)),"")</f>
        <v/>
      </c>
      <c r="K77" s="11" t="str">
        <f>IFERROR(IF(VLOOKUP(F77&amp;E77,KBPETAK[],$K$5+1,FALSE)=0,"",VLOOKUP(F77&amp;E77,KBPETAK[],$K$5+1,FALSE)),"")</f>
        <v/>
      </c>
      <c r="L77" s="11" t="str">
        <f>IFERROR(IF(VLOOKUP(F77&amp;E77,KBPETAK[],$L$5+1,FALSE)=0,"",VLOOKUP(F77&amp;E77,KBPETAK[],$L$5+1,FALSE)),"")</f>
        <v/>
      </c>
      <c r="M77" s="12" t="str">
        <f>IFERROR(IF(VLOOKUP(F77&amp;E77,KBPETAK[],$M$5+1,FALSE)=0,"",VLOOKUP(F77&amp;E77,KBPETAK[],$M$5+1,FALSE)),"")</f>
        <v/>
      </c>
      <c r="N77" s="12" t="str">
        <f>IFERROR(IF(VLOOKUP(F77&amp;E77,KBPETAK[],$N$5+1,FALSE)=0,"",VLOOKUP(F77&amp;E77,KBPETAK[],$N$5+1,FALSE)),"")</f>
        <v/>
      </c>
      <c r="O77" s="55">
        <f t="shared" si="16"/>
        <v>0</v>
      </c>
      <c r="P77" s="13" t="str">
        <f>IFERROR(IF(VLOOKUP(F77&amp;E77,KBPETAK[],$P$5+1,FALSE)=0,0,VLOOKUP(F77&amp;E77,KBPETAK[],$P$5+1,FALSE)),"")</f>
        <v/>
      </c>
      <c r="Q77" s="19">
        <f t="shared" si="17"/>
        <v>0</v>
      </c>
      <c r="R77" s="19">
        <f t="shared" si="18"/>
        <v>0</v>
      </c>
      <c r="S77" s="187" t="str">
        <f>IFERROR(IF(IF(VLOOKUP(F77&amp;E77,KBPETAK[],$S$5+1,FALSE)=0,"",VLOOKUP(F77&amp;E77,KBPETAK[],$S$5+1,FALSE))="B.MP","B. MP",IF(VLOOKUP(F77&amp;E77,KBPETAK[],$S$5+1,FALSE)=0,"",VLOOKUP(F77&amp;E77,KBPETAK[],$S$5+1,FALSE))),"")</f>
        <v/>
      </c>
      <c r="T77" s="386" t="str">
        <f>IFERROR(VLOOKUP(IFERROR(LEFT(I77,FIND("/",I77)-1),I77),Petani[],($U$2+(VLOOKUP(I77,$AB$6:$AD$55,3,FALSE)-1)+VLOOKUP(COUNTIFS(I$6:$I77,I77),$AF$6:$AG$16,2,TRUE)),FALSE),"")</f>
        <v/>
      </c>
      <c r="U77" s="15"/>
      <c r="V77" s="16"/>
      <c r="W77" s="17"/>
      <c r="X77" s="17"/>
    </row>
    <row r="78" spans="1:24" ht="12.95" hidden="1" customHeight="1">
      <c r="A78" s="209" t="str">
        <f t="shared" si="19"/>
        <v>-</v>
      </c>
      <c r="B78" s="2" t="str">
        <f t="shared" si="20"/>
        <v>2</v>
      </c>
      <c r="C78" s="2">
        <f t="shared" si="21"/>
        <v>2</v>
      </c>
      <c r="D78" s="2" t="str">
        <f t="shared" si="22"/>
        <v>DRT</v>
      </c>
      <c r="E78" s="224">
        <f t="shared" si="23"/>
        <v>73</v>
      </c>
      <c r="F78" s="440">
        <f t="shared" si="24"/>
        <v>43835</v>
      </c>
      <c r="G78" s="9" t="str">
        <f>IFERROR(IF(VLOOKUP(F78&amp;E78,KBPETAK[],$G$5+1,FALSE)=0,"",VLOOKUP(F78&amp;E78,KBPETAK[],$G$5+1,FALSE)),"")</f>
        <v/>
      </c>
      <c r="H78" s="10" t="str">
        <f>IFERROR(IF(VLOOKUP(F78&amp;E78,KBPETAK[],$H$5+1,FALSE)=0,"",VLOOKUP(F78&amp;E78,KBPETAK[],$H$5+1,FALSE)),"")</f>
        <v/>
      </c>
      <c r="I78" s="356" t="str">
        <f>IFERROR(IF(VLOOKUP(F78&amp;E78,KBPETAK[],$I$5+1,FALSE)=0,"",VLOOKUP(F78&amp;E78,KBPETAK[],$I$5+1,FALSE)),"")</f>
        <v/>
      </c>
      <c r="J78" s="11" t="str">
        <f>IFERROR(IF(VLOOKUP(F78&amp;E78,KBPETAK[],$J$5+1,FALSE)=0,"",VLOOKUP(F78&amp;E78,KBPETAK[],$J$5+1,FALSE)),"")</f>
        <v/>
      </c>
      <c r="K78" s="11" t="str">
        <f>IFERROR(IF(VLOOKUP(F78&amp;E78,KBPETAK[],$K$5+1,FALSE)=0,"",VLOOKUP(F78&amp;E78,KBPETAK[],$K$5+1,FALSE)),"")</f>
        <v/>
      </c>
      <c r="L78" s="11" t="str">
        <f>IFERROR(IF(VLOOKUP(F78&amp;E78,KBPETAK[],$L$5+1,FALSE)=0,"",VLOOKUP(F78&amp;E78,KBPETAK[],$L$5+1,FALSE)),"")</f>
        <v/>
      </c>
      <c r="M78" s="12" t="str">
        <f>IFERROR(IF(VLOOKUP(F78&amp;E78,KBPETAK[],$M$5+1,FALSE)=0,"",VLOOKUP(F78&amp;E78,KBPETAK[],$M$5+1,FALSE)),"")</f>
        <v/>
      </c>
      <c r="N78" s="12" t="str">
        <f>IFERROR(IF(VLOOKUP(F78&amp;E78,KBPETAK[],$N$5+1,FALSE)=0,"",VLOOKUP(F78&amp;E78,KBPETAK[],$N$5+1,FALSE)),"")</f>
        <v/>
      </c>
      <c r="O78" s="55">
        <f t="shared" si="16"/>
        <v>0</v>
      </c>
      <c r="P78" s="13" t="str">
        <f>IFERROR(IF(VLOOKUP(F78&amp;E78,KBPETAK[],$P$5+1,FALSE)=0,0,VLOOKUP(F78&amp;E78,KBPETAK[],$P$5+1,FALSE)),"")</f>
        <v/>
      </c>
      <c r="Q78" s="19">
        <f t="shared" si="17"/>
        <v>0</v>
      </c>
      <c r="R78" s="19">
        <f t="shared" si="18"/>
        <v>0</v>
      </c>
      <c r="S78" s="187" t="str">
        <f>IFERROR(IF(IF(VLOOKUP(F78&amp;E78,KBPETAK[],$S$5+1,FALSE)=0,"",VLOOKUP(F78&amp;E78,KBPETAK[],$S$5+1,FALSE))="B.MP","B. MP",IF(VLOOKUP(F78&amp;E78,KBPETAK[],$S$5+1,FALSE)=0,"",VLOOKUP(F78&amp;E78,KBPETAK[],$S$5+1,FALSE))),"")</f>
        <v/>
      </c>
      <c r="T78" s="386" t="str">
        <f>IFERROR(VLOOKUP(IFERROR(LEFT(I78,FIND("/",I78)-1),I78),Petani[],($U$2+(VLOOKUP(I78,$AB$6:$AD$55,3,FALSE)-1)+VLOOKUP(COUNTIFS(I$6:$I78,I78),$AF$6:$AG$16,2,TRUE)),FALSE),"")</f>
        <v/>
      </c>
      <c r="U78" s="15"/>
      <c r="V78" s="16"/>
      <c r="W78" s="17"/>
      <c r="X78" s="17"/>
    </row>
    <row r="79" spans="1:24" ht="12.95" hidden="1" customHeight="1">
      <c r="A79" s="209" t="str">
        <f t="shared" si="19"/>
        <v>-</v>
      </c>
      <c r="B79" s="2" t="str">
        <f t="shared" si="20"/>
        <v>2</v>
      </c>
      <c r="C79" s="2">
        <f t="shared" si="21"/>
        <v>2</v>
      </c>
      <c r="D79" s="2" t="str">
        <f t="shared" si="22"/>
        <v>DRT</v>
      </c>
      <c r="E79" s="224">
        <f t="shared" si="23"/>
        <v>74</v>
      </c>
      <c r="F79" s="440">
        <f t="shared" si="24"/>
        <v>43835</v>
      </c>
      <c r="G79" s="9" t="str">
        <f>IFERROR(IF(VLOOKUP(F79&amp;E79,KBPETAK[],$G$5+1,FALSE)=0,"",VLOOKUP(F79&amp;E79,KBPETAK[],$G$5+1,FALSE)),"")</f>
        <v/>
      </c>
      <c r="H79" s="10" t="str">
        <f>IFERROR(IF(VLOOKUP(F79&amp;E79,KBPETAK[],$H$5+1,FALSE)=0,"",VLOOKUP(F79&amp;E79,KBPETAK[],$H$5+1,FALSE)),"")</f>
        <v/>
      </c>
      <c r="I79" s="356" t="str">
        <f>IFERROR(IF(VLOOKUP(F79&amp;E79,KBPETAK[],$I$5+1,FALSE)=0,"",VLOOKUP(F79&amp;E79,KBPETAK[],$I$5+1,FALSE)),"")</f>
        <v/>
      </c>
      <c r="J79" s="11" t="str">
        <f>IFERROR(IF(VLOOKUP(F79&amp;E79,KBPETAK[],$J$5+1,FALSE)=0,"",VLOOKUP(F79&amp;E79,KBPETAK[],$J$5+1,FALSE)),"")</f>
        <v/>
      </c>
      <c r="K79" s="11" t="str">
        <f>IFERROR(IF(VLOOKUP(F79&amp;E79,KBPETAK[],$K$5+1,FALSE)=0,"",VLOOKUP(F79&amp;E79,KBPETAK[],$K$5+1,FALSE)),"")</f>
        <v/>
      </c>
      <c r="L79" s="11" t="str">
        <f>IFERROR(IF(VLOOKUP(F79&amp;E79,KBPETAK[],$L$5+1,FALSE)=0,"",VLOOKUP(F79&amp;E79,KBPETAK[],$L$5+1,FALSE)),"")</f>
        <v/>
      </c>
      <c r="M79" s="12" t="str">
        <f>IFERROR(IF(VLOOKUP(F79&amp;E79,KBPETAK[],$M$5+1,FALSE)=0,"",VLOOKUP(F79&amp;E79,KBPETAK[],$M$5+1,FALSE)),"")</f>
        <v/>
      </c>
      <c r="N79" s="12" t="str">
        <f>IFERROR(IF(VLOOKUP(F79&amp;E79,KBPETAK[],$N$5+1,FALSE)=0,"",VLOOKUP(F79&amp;E79,KBPETAK[],$N$5+1,FALSE)),"")</f>
        <v/>
      </c>
      <c r="O79" s="55">
        <f t="shared" si="16"/>
        <v>0</v>
      </c>
      <c r="P79" s="13" t="str">
        <f>IFERROR(IF(VLOOKUP(F79&amp;E79,KBPETAK[],$P$5+1,FALSE)=0,0,VLOOKUP(F79&amp;E79,KBPETAK[],$P$5+1,FALSE)),"")</f>
        <v/>
      </c>
      <c r="Q79" s="19">
        <f t="shared" si="17"/>
        <v>0</v>
      </c>
      <c r="R79" s="19">
        <f t="shared" si="18"/>
        <v>0</v>
      </c>
      <c r="S79" s="187" t="str">
        <f>IFERROR(IF(IF(VLOOKUP(F79&amp;E79,KBPETAK[],$S$5+1,FALSE)=0,"",VLOOKUP(F79&amp;E79,KBPETAK[],$S$5+1,FALSE))="B.MP","B. MP",IF(VLOOKUP(F79&amp;E79,KBPETAK[],$S$5+1,FALSE)=0,"",VLOOKUP(F79&amp;E79,KBPETAK[],$S$5+1,FALSE))),"")</f>
        <v/>
      </c>
      <c r="T79" s="386" t="str">
        <f>IFERROR(VLOOKUP(IFERROR(LEFT(I79,FIND("/",I79)-1),I79),Petani[],($U$2+(VLOOKUP(I79,$AB$6:$AD$55,3,FALSE)-1)+VLOOKUP(COUNTIFS(I$6:$I79,I79),$AF$6:$AG$16,2,TRUE)),FALSE),"")</f>
        <v/>
      </c>
      <c r="U79" s="15"/>
      <c r="V79" s="16"/>
      <c r="W79" s="17"/>
      <c r="X79" s="17"/>
    </row>
    <row r="80" spans="1:24" ht="12.95" hidden="1" customHeight="1">
      <c r="A80" s="209" t="str">
        <f t="shared" si="19"/>
        <v>-</v>
      </c>
      <c r="B80" s="2" t="str">
        <f t="shared" si="20"/>
        <v>2</v>
      </c>
      <c r="C80" s="2">
        <f t="shared" si="21"/>
        <v>2</v>
      </c>
      <c r="D80" s="2" t="str">
        <f t="shared" si="22"/>
        <v>DRT</v>
      </c>
      <c r="E80" s="224">
        <f t="shared" si="23"/>
        <v>75</v>
      </c>
      <c r="F80" s="440">
        <f t="shared" si="24"/>
        <v>43835</v>
      </c>
      <c r="G80" s="9" t="str">
        <f>IFERROR(IF(VLOOKUP(F80&amp;E80,KBPETAK[],$G$5+1,FALSE)=0,"",VLOOKUP(F80&amp;E80,KBPETAK[],$G$5+1,FALSE)),"")</f>
        <v/>
      </c>
      <c r="H80" s="10" t="str">
        <f>IFERROR(IF(VLOOKUP(F80&amp;E80,KBPETAK[],$H$5+1,FALSE)=0,"",VLOOKUP(F80&amp;E80,KBPETAK[],$H$5+1,FALSE)),"")</f>
        <v/>
      </c>
      <c r="I80" s="356" t="str">
        <f>IFERROR(IF(VLOOKUP(F80&amp;E80,KBPETAK[],$I$5+1,FALSE)=0,"",VLOOKUP(F80&amp;E80,KBPETAK[],$I$5+1,FALSE)),"")</f>
        <v/>
      </c>
      <c r="J80" s="11" t="str">
        <f>IFERROR(IF(VLOOKUP(F80&amp;E80,KBPETAK[],$J$5+1,FALSE)=0,"",VLOOKUP(F80&amp;E80,KBPETAK[],$J$5+1,FALSE)),"")</f>
        <v/>
      </c>
      <c r="K80" s="11" t="str">
        <f>IFERROR(IF(VLOOKUP(F80&amp;E80,KBPETAK[],$K$5+1,FALSE)=0,"",VLOOKUP(F80&amp;E80,KBPETAK[],$K$5+1,FALSE)),"")</f>
        <v/>
      </c>
      <c r="L80" s="11" t="str">
        <f>IFERROR(IF(VLOOKUP(F80&amp;E80,KBPETAK[],$L$5+1,FALSE)=0,"",VLOOKUP(F80&amp;E80,KBPETAK[],$L$5+1,FALSE)),"")</f>
        <v/>
      </c>
      <c r="M80" s="12" t="str">
        <f>IFERROR(IF(VLOOKUP(F80&amp;E80,KBPETAK[],$M$5+1,FALSE)=0,"",VLOOKUP(F80&amp;E80,KBPETAK[],$M$5+1,FALSE)),"")</f>
        <v/>
      </c>
      <c r="N80" s="12" t="str">
        <f>IFERROR(IF(VLOOKUP(F80&amp;E80,KBPETAK[],$N$5+1,FALSE)=0,"",VLOOKUP(F80&amp;E80,KBPETAK[],$N$5+1,FALSE)),"")</f>
        <v/>
      </c>
      <c r="O80" s="55">
        <f t="shared" si="16"/>
        <v>0</v>
      </c>
      <c r="P80" s="13" t="str">
        <f>IFERROR(IF(VLOOKUP(F80&amp;E80,KBPETAK[],$P$5+1,FALSE)=0,0,VLOOKUP(F80&amp;E80,KBPETAK[],$P$5+1,FALSE)),"")</f>
        <v/>
      </c>
      <c r="Q80" s="19">
        <f t="shared" si="17"/>
        <v>0</v>
      </c>
      <c r="R80" s="19">
        <f t="shared" si="18"/>
        <v>0</v>
      </c>
      <c r="S80" s="187" t="str">
        <f>IFERROR(IF(IF(VLOOKUP(F80&amp;E80,KBPETAK[],$S$5+1,FALSE)=0,"",VLOOKUP(F80&amp;E80,KBPETAK[],$S$5+1,FALSE))="B.MP","B. MP",IF(VLOOKUP(F80&amp;E80,KBPETAK[],$S$5+1,FALSE)=0,"",VLOOKUP(F80&amp;E80,KBPETAK[],$S$5+1,FALSE))),"")</f>
        <v/>
      </c>
      <c r="T80" s="386" t="str">
        <f>IFERROR(VLOOKUP(IFERROR(LEFT(I80,FIND("/",I80)-1),I80),Petani[],($U$2+(VLOOKUP(I80,$AB$6:$AD$55,3,FALSE)-1)+VLOOKUP(COUNTIFS(I$6:$I80,I80),$AF$6:$AG$16,2,TRUE)),FALSE),"")</f>
        <v/>
      </c>
      <c r="U80" s="15"/>
      <c r="V80" s="16"/>
      <c r="W80" s="17"/>
      <c r="X80" s="17"/>
    </row>
    <row r="81" spans="1:24" ht="12.95" hidden="1" customHeight="1">
      <c r="A81" s="209" t="str">
        <f t="shared" si="19"/>
        <v>-</v>
      </c>
      <c r="B81" s="2" t="str">
        <f t="shared" si="20"/>
        <v>2</v>
      </c>
      <c r="C81" s="2">
        <f t="shared" si="21"/>
        <v>2</v>
      </c>
      <c r="D81" s="2" t="str">
        <f t="shared" si="22"/>
        <v>DRT</v>
      </c>
      <c r="E81" s="224">
        <f t="shared" si="23"/>
        <v>76</v>
      </c>
      <c r="F81" s="440">
        <f t="shared" si="24"/>
        <v>43835</v>
      </c>
      <c r="G81" s="9" t="str">
        <f>IFERROR(IF(VLOOKUP(F81&amp;E81,KBPETAK[],$G$5+1,FALSE)=0,"",VLOOKUP(F81&amp;E81,KBPETAK[],$G$5+1,FALSE)),"")</f>
        <v/>
      </c>
      <c r="H81" s="10" t="str">
        <f>IFERROR(IF(VLOOKUP(F81&amp;E81,KBPETAK[],$H$5+1,FALSE)=0,"",VLOOKUP(F81&amp;E81,KBPETAK[],$H$5+1,FALSE)),"")</f>
        <v/>
      </c>
      <c r="I81" s="356" t="str">
        <f>IFERROR(IF(VLOOKUP(F81&amp;E81,KBPETAK[],$I$5+1,FALSE)=0,"",VLOOKUP(F81&amp;E81,KBPETAK[],$I$5+1,FALSE)),"")</f>
        <v/>
      </c>
      <c r="J81" s="11" t="str">
        <f>IFERROR(IF(VLOOKUP(F81&amp;E81,KBPETAK[],$J$5+1,FALSE)=0,"",VLOOKUP(F81&amp;E81,KBPETAK[],$J$5+1,FALSE)),"")</f>
        <v/>
      </c>
      <c r="K81" s="11" t="str">
        <f>IFERROR(IF(VLOOKUP(F81&amp;E81,KBPETAK[],$K$5+1,FALSE)=0,"",VLOOKUP(F81&amp;E81,KBPETAK[],$K$5+1,FALSE)),"")</f>
        <v/>
      </c>
      <c r="L81" s="11" t="str">
        <f>IFERROR(IF(VLOOKUP(F81&amp;E81,KBPETAK[],$L$5+1,FALSE)=0,"",VLOOKUP(F81&amp;E81,KBPETAK[],$L$5+1,FALSE)),"")</f>
        <v/>
      </c>
      <c r="M81" s="12" t="str">
        <f>IFERROR(IF(VLOOKUP(F81&amp;E81,KBPETAK[],$M$5+1,FALSE)=0,"",VLOOKUP(F81&amp;E81,KBPETAK[],$M$5+1,FALSE)),"")</f>
        <v/>
      </c>
      <c r="N81" s="12" t="str">
        <f>IFERROR(IF(VLOOKUP(F81&amp;E81,KBPETAK[],$N$5+1,FALSE)=0,"",VLOOKUP(F81&amp;E81,KBPETAK[],$N$5+1,FALSE)),"")</f>
        <v/>
      </c>
      <c r="O81" s="55">
        <f t="shared" si="16"/>
        <v>0</v>
      </c>
      <c r="P81" s="13" t="str">
        <f>IFERROR(IF(VLOOKUP(F81&amp;E81,KBPETAK[],$P$5+1,FALSE)=0,0,VLOOKUP(F81&amp;E81,KBPETAK[],$P$5+1,FALSE)),"")</f>
        <v/>
      </c>
      <c r="Q81" s="19">
        <f t="shared" si="17"/>
        <v>0</v>
      </c>
      <c r="R81" s="19">
        <f t="shared" si="18"/>
        <v>0</v>
      </c>
      <c r="S81" s="187" t="str">
        <f>IFERROR(IF(IF(VLOOKUP(F81&amp;E81,KBPETAK[],$S$5+1,FALSE)=0,"",VLOOKUP(F81&amp;E81,KBPETAK[],$S$5+1,FALSE))="B.MP","B. MP",IF(VLOOKUP(F81&amp;E81,KBPETAK[],$S$5+1,FALSE)=0,"",VLOOKUP(F81&amp;E81,KBPETAK[],$S$5+1,FALSE))),"")</f>
        <v/>
      </c>
      <c r="T81" s="188" t="str">
        <f>IFERROR(VLOOKUP(IFERROR(LEFT(I81,FIND("/",I81)-1),I81),Petani[],($U$2+(VLOOKUP(I81,$AB$6:$AD$55,3,FALSE)-1)+VLOOKUP(COUNTIFS(I$6:$I81,I81),$AF$6:$AG$16,2,TRUE)),FALSE),"")</f>
        <v/>
      </c>
      <c r="U81" s="15"/>
      <c r="V81" s="16"/>
      <c r="W81" s="17"/>
      <c r="X81" s="17"/>
    </row>
    <row r="82" spans="1:24" ht="12.95" hidden="1" customHeight="1">
      <c r="A82" s="209" t="str">
        <f t="shared" si="19"/>
        <v>-</v>
      </c>
      <c r="B82" s="2" t="str">
        <f t="shared" si="20"/>
        <v>2</v>
      </c>
      <c r="C82" s="2">
        <f t="shared" si="21"/>
        <v>2</v>
      </c>
      <c r="D82" s="2" t="str">
        <f t="shared" si="22"/>
        <v>DRT</v>
      </c>
      <c r="E82" s="224">
        <f t="shared" si="23"/>
        <v>77</v>
      </c>
      <c r="F82" s="440">
        <f t="shared" si="24"/>
        <v>43835</v>
      </c>
      <c r="G82" s="9" t="str">
        <f>IFERROR(IF(VLOOKUP(F82&amp;E82,KBPETAK[],$G$5+1,FALSE)=0,"",VLOOKUP(F82&amp;E82,KBPETAK[],$G$5+1,FALSE)),"")</f>
        <v/>
      </c>
      <c r="H82" s="10" t="str">
        <f>IFERROR(IF(VLOOKUP(F82&amp;E82,KBPETAK[],$H$5+1,FALSE)=0,"",VLOOKUP(F82&amp;E82,KBPETAK[],$H$5+1,FALSE)),"")</f>
        <v/>
      </c>
      <c r="I82" s="356" t="str">
        <f>IFERROR(IF(VLOOKUP(F82&amp;E82,KBPETAK[],$I$5+1,FALSE)=0,"",VLOOKUP(F82&amp;E82,KBPETAK[],$I$5+1,FALSE)),"")</f>
        <v/>
      </c>
      <c r="J82" s="11" t="str">
        <f>IFERROR(IF(VLOOKUP(F82&amp;E82,KBPETAK[],$J$5+1,FALSE)=0,"",VLOOKUP(F82&amp;E82,KBPETAK[],$J$5+1,FALSE)),"")</f>
        <v/>
      </c>
      <c r="K82" s="11" t="str">
        <f>IFERROR(IF(VLOOKUP(F82&amp;E82,KBPETAK[],$K$5+1,FALSE)=0,"",VLOOKUP(F82&amp;E82,KBPETAK[],$K$5+1,FALSE)),"")</f>
        <v/>
      </c>
      <c r="L82" s="11" t="str">
        <f>IFERROR(IF(VLOOKUP(F82&amp;E82,KBPETAK[],$L$5+1,FALSE)=0,"",VLOOKUP(F82&amp;E82,KBPETAK[],$L$5+1,FALSE)),"")</f>
        <v/>
      </c>
      <c r="M82" s="12" t="str">
        <f>IFERROR(IF(VLOOKUP(F82&amp;E82,KBPETAK[],$M$5+1,FALSE)=0,"",VLOOKUP(F82&amp;E82,KBPETAK[],$M$5+1,FALSE)),"")</f>
        <v/>
      </c>
      <c r="N82" s="12" t="str">
        <f>IFERROR(IF(VLOOKUP(F82&amp;E82,KBPETAK[],$N$5+1,FALSE)=0,"",VLOOKUP(F82&amp;E82,KBPETAK[],$N$5+1,FALSE)),"")</f>
        <v/>
      </c>
      <c r="O82" s="55">
        <f t="shared" si="16"/>
        <v>0</v>
      </c>
      <c r="P82" s="13" t="str">
        <f>IFERROR(IF(VLOOKUP(F82&amp;E82,KBPETAK[],$P$5+1,FALSE)=0,0,VLOOKUP(F82&amp;E82,KBPETAK[],$P$5+1,FALSE)),"")</f>
        <v/>
      </c>
      <c r="Q82" s="19">
        <f t="shared" si="17"/>
        <v>0</v>
      </c>
      <c r="R82" s="19">
        <f t="shared" si="18"/>
        <v>0</v>
      </c>
      <c r="S82" s="187" t="str">
        <f>IFERROR(IF(IF(VLOOKUP(F82&amp;E82,KBPETAK[],$S$5+1,FALSE)=0,"",VLOOKUP(F82&amp;E82,KBPETAK[],$S$5+1,FALSE))="B.MP","B. MP",IF(VLOOKUP(F82&amp;E82,KBPETAK[],$S$5+1,FALSE)=0,"",VLOOKUP(F82&amp;E82,KBPETAK[],$S$5+1,FALSE))),"")</f>
        <v/>
      </c>
      <c r="T82" s="188" t="str">
        <f>IFERROR(VLOOKUP(IFERROR(LEFT(I82,FIND("/",I82)-1),I82),Petani[],($U$2+(VLOOKUP(I82,$AB$6:$AD$55,3,FALSE)-1)+VLOOKUP(COUNTIFS(I$6:$I82,I82),$AF$6:$AG$16,2,TRUE)),FALSE),"")</f>
        <v/>
      </c>
      <c r="U82" s="15"/>
      <c r="V82" s="16"/>
      <c r="W82" s="17"/>
      <c r="X82" s="17"/>
    </row>
    <row r="83" spans="1:24" ht="12.95" hidden="1" customHeight="1">
      <c r="A83" s="209" t="str">
        <f t="shared" si="19"/>
        <v>-</v>
      </c>
      <c r="B83" s="2" t="str">
        <f t="shared" si="20"/>
        <v>2</v>
      </c>
      <c r="C83" s="2">
        <f t="shared" si="21"/>
        <v>2</v>
      </c>
      <c r="D83" s="2" t="str">
        <f t="shared" si="22"/>
        <v>DRT</v>
      </c>
      <c r="E83" s="224">
        <f t="shared" si="23"/>
        <v>78</v>
      </c>
      <c r="F83" s="440">
        <f t="shared" si="24"/>
        <v>43835</v>
      </c>
      <c r="G83" s="9" t="str">
        <f>IFERROR(IF(VLOOKUP(F83&amp;E83,KBPETAK[],$G$5+1,FALSE)=0,"",VLOOKUP(F83&amp;E83,KBPETAK[],$G$5+1,FALSE)),"")</f>
        <v/>
      </c>
      <c r="H83" s="10" t="str">
        <f>IFERROR(IF(VLOOKUP(F83&amp;E83,KBPETAK[],$H$5+1,FALSE)=0,"",VLOOKUP(F83&amp;E83,KBPETAK[],$H$5+1,FALSE)),"")</f>
        <v/>
      </c>
      <c r="I83" s="356" t="str">
        <f>IFERROR(IF(VLOOKUP(F83&amp;E83,KBPETAK[],$I$5+1,FALSE)=0,"",VLOOKUP(F83&amp;E83,KBPETAK[],$I$5+1,FALSE)),"")</f>
        <v/>
      </c>
      <c r="J83" s="11" t="str">
        <f>IFERROR(IF(VLOOKUP(F83&amp;E83,KBPETAK[],$J$5+1,FALSE)=0,"",VLOOKUP(F83&amp;E83,KBPETAK[],$J$5+1,FALSE)),"")</f>
        <v/>
      </c>
      <c r="K83" s="11" t="str">
        <f>IFERROR(IF(VLOOKUP(F83&amp;E83,KBPETAK[],$K$5+1,FALSE)=0,"",VLOOKUP(F83&amp;E83,KBPETAK[],$K$5+1,FALSE)),"")</f>
        <v/>
      </c>
      <c r="L83" s="11" t="str">
        <f>IFERROR(IF(VLOOKUP(F83&amp;E83,KBPETAK[],$L$5+1,FALSE)=0,"",VLOOKUP(F83&amp;E83,KBPETAK[],$L$5+1,FALSE)),"")</f>
        <v/>
      </c>
      <c r="M83" s="12" t="str">
        <f>IFERROR(IF(VLOOKUP(F83&amp;E83,KBPETAK[],$M$5+1,FALSE)=0,"",VLOOKUP(F83&amp;E83,KBPETAK[],$M$5+1,FALSE)),"")</f>
        <v/>
      </c>
      <c r="N83" s="12" t="str">
        <f>IFERROR(IF(VLOOKUP(F83&amp;E83,KBPETAK[],$N$5+1,FALSE)=0,"",VLOOKUP(F83&amp;E83,KBPETAK[],$N$5+1,FALSE)),"")</f>
        <v/>
      </c>
      <c r="O83" s="55">
        <f t="shared" si="16"/>
        <v>0</v>
      </c>
      <c r="P83" s="13" t="str">
        <f>IFERROR(IF(VLOOKUP(F83&amp;E83,KBPETAK[],$P$5+1,FALSE)=0,0,VLOOKUP(F83&amp;E83,KBPETAK[],$P$5+1,FALSE)),"")</f>
        <v/>
      </c>
      <c r="Q83" s="19">
        <f t="shared" si="17"/>
        <v>0</v>
      </c>
      <c r="R83" s="19">
        <f t="shared" si="18"/>
        <v>0</v>
      </c>
      <c r="S83" s="187" t="str">
        <f>IFERROR(IF(IF(VLOOKUP(F83&amp;E83,KBPETAK[],$S$5+1,FALSE)=0,"",VLOOKUP(F83&amp;E83,KBPETAK[],$S$5+1,FALSE))="B.MP","B. MP",IF(VLOOKUP(F83&amp;E83,KBPETAK[],$S$5+1,FALSE)=0,"",VLOOKUP(F83&amp;E83,KBPETAK[],$S$5+1,FALSE))),"")</f>
        <v/>
      </c>
      <c r="T83" s="188" t="str">
        <f>IFERROR(VLOOKUP(IFERROR(LEFT(I83,FIND("/",I83)-1),I83),Petani[],($U$2+(VLOOKUP(I83,$AB$6:$AD$55,3,FALSE)-1)+VLOOKUP(COUNTIFS(I$6:$I83,I83),$AF$6:$AG$16,2,TRUE)),FALSE),"")</f>
        <v/>
      </c>
      <c r="U83" s="15"/>
      <c r="V83" s="16"/>
      <c r="W83" s="17"/>
      <c r="X83" s="17"/>
    </row>
    <row r="84" spans="1:24" ht="12.95" hidden="1" customHeight="1">
      <c r="A84" s="209" t="str">
        <f t="shared" si="19"/>
        <v>-</v>
      </c>
      <c r="B84" s="2" t="str">
        <f t="shared" si="20"/>
        <v>2</v>
      </c>
      <c r="C84" s="2">
        <f t="shared" si="21"/>
        <v>2</v>
      </c>
      <c r="D84" s="2" t="str">
        <f t="shared" si="22"/>
        <v>DRT</v>
      </c>
      <c r="E84" s="224">
        <f t="shared" si="23"/>
        <v>79</v>
      </c>
      <c r="F84" s="440">
        <f t="shared" si="24"/>
        <v>43835</v>
      </c>
      <c r="G84" s="9" t="str">
        <f>IFERROR(IF(VLOOKUP(F84&amp;E84,KBPETAK[],$G$5+1,FALSE)=0,"",VLOOKUP(F84&amp;E84,KBPETAK[],$G$5+1,FALSE)),"")</f>
        <v/>
      </c>
      <c r="H84" s="10" t="str">
        <f>IFERROR(IF(VLOOKUP(F84&amp;E84,KBPETAK[],$H$5+1,FALSE)=0,"",VLOOKUP(F84&amp;E84,KBPETAK[],$H$5+1,FALSE)),"")</f>
        <v/>
      </c>
      <c r="I84" s="356" t="str">
        <f>IFERROR(IF(VLOOKUP(F84&amp;E84,KBPETAK[],$I$5+1,FALSE)=0,"",VLOOKUP(F84&amp;E84,KBPETAK[],$I$5+1,FALSE)),"")</f>
        <v/>
      </c>
      <c r="J84" s="11" t="str">
        <f>IFERROR(IF(VLOOKUP(F84&amp;E84,KBPETAK[],$J$5+1,FALSE)=0,"",VLOOKUP(F84&amp;E84,KBPETAK[],$J$5+1,FALSE)),"")</f>
        <v/>
      </c>
      <c r="K84" s="11" t="str">
        <f>IFERROR(IF(VLOOKUP(F84&amp;E84,KBPETAK[],$K$5+1,FALSE)=0,"",VLOOKUP(F84&amp;E84,KBPETAK[],$K$5+1,FALSE)),"")</f>
        <v/>
      </c>
      <c r="L84" s="11" t="str">
        <f>IFERROR(IF(VLOOKUP(F84&amp;E84,KBPETAK[],$L$5+1,FALSE)=0,"",VLOOKUP(F84&amp;E84,KBPETAK[],$L$5+1,FALSE)),"")</f>
        <v/>
      </c>
      <c r="M84" s="12" t="str">
        <f>IFERROR(IF(VLOOKUP(F84&amp;E84,KBPETAK[],$M$5+1,FALSE)=0,"",VLOOKUP(F84&amp;E84,KBPETAK[],$M$5+1,FALSE)),"")</f>
        <v/>
      </c>
      <c r="N84" s="12" t="str">
        <f>IFERROR(IF(VLOOKUP(F84&amp;E84,KBPETAK[],$N$5+1,FALSE)=0,"",VLOOKUP(F84&amp;E84,KBPETAK[],$N$5+1,FALSE)),"")</f>
        <v/>
      </c>
      <c r="O84" s="55">
        <f t="shared" si="16"/>
        <v>0</v>
      </c>
      <c r="P84" s="13" t="str">
        <f>IFERROR(IF(VLOOKUP(F84&amp;E84,KBPETAK[],$P$5+1,FALSE)=0,0,VLOOKUP(F84&amp;E84,KBPETAK[],$P$5+1,FALSE)),"")</f>
        <v/>
      </c>
      <c r="Q84" s="19">
        <f t="shared" si="17"/>
        <v>0</v>
      </c>
      <c r="R84" s="19">
        <f t="shared" si="18"/>
        <v>0</v>
      </c>
      <c r="S84" s="187" t="str">
        <f>IFERROR(IF(IF(VLOOKUP(F84&amp;E84,KBPETAK[],$S$5+1,FALSE)=0,"",VLOOKUP(F84&amp;E84,KBPETAK[],$S$5+1,FALSE))="B.MP","B. MP",IF(VLOOKUP(F84&amp;E84,KBPETAK[],$S$5+1,FALSE)=0,"",VLOOKUP(F84&amp;E84,KBPETAK[],$S$5+1,FALSE))),"")</f>
        <v/>
      </c>
      <c r="T84" s="188" t="str">
        <f>IFERROR(VLOOKUP(IFERROR(LEFT(I84,FIND("/",I84)-1),I84),Petani[],($U$2+(VLOOKUP(I84,$AB$6:$AD$55,3,FALSE)-1)+VLOOKUP(COUNTIFS(I$6:$I84,I84),$AF$6:$AG$16,2,TRUE)),FALSE),"")</f>
        <v/>
      </c>
      <c r="U84" s="15"/>
      <c r="V84" s="16"/>
      <c r="W84" s="17"/>
      <c r="X84" s="17"/>
    </row>
    <row r="85" spans="1:24" ht="12.95" hidden="1" customHeight="1">
      <c r="A85" s="209" t="str">
        <f t="shared" si="19"/>
        <v>-</v>
      </c>
      <c r="B85" s="2" t="str">
        <f t="shared" si="20"/>
        <v>2</v>
      </c>
      <c r="C85" s="2">
        <f t="shared" si="21"/>
        <v>2</v>
      </c>
      <c r="D85" s="2" t="str">
        <f t="shared" si="22"/>
        <v>DRT</v>
      </c>
      <c r="E85" s="224">
        <f t="shared" si="23"/>
        <v>80</v>
      </c>
      <c r="F85" s="440">
        <f t="shared" si="24"/>
        <v>43835</v>
      </c>
      <c r="G85" s="9" t="str">
        <f>IFERROR(IF(VLOOKUP(F85&amp;E85,KBPETAK[],$G$5+1,FALSE)=0,"",VLOOKUP(F85&amp;E85,KBPETAK[],$G$5+1,FALSE)),"")</f>
        <v/>
      </c>
      <c r="H85" s="10" t="str">
        <f>IFERROR(IF(VLOOKUP(F85&amp;E85,KBPETAK[],$H$5+1,FALSE)=0,"",VLOOKUP(F85&amp;E85,KBPETAK[],$H$5+1,FALSE)),"")</f>
        <v/>
      </c>
      <c r="I85" s="356" t="str">
        <f>IFERROR(IF(VLOOKUP(F85&amp;E85,KBPETAK[],$I$5+1,FALSE)=0,"",VLOOKUP(F85&amp;E85,KBPETAK[],$I$5+1,FALSE)),"")</f>
        <v/>
      </c>
      <c r="J85" s="11" t="str">
        <f>IFERROR(IF(VLOOKUP(F85&amp;E85,KBPETAK[],$J$5+1,FALSE)=0,"",VLOOKUP(F85&amp;E85,KBPETAK[],$J$5+1,FALSE)),"")</f>
        <v/>
      </c>
      <c r="K85" s="11" t="str">
        <f>IFERROR(IF(VLOOKUP(F85&amp;E85,KBPETAK[],$K$5+1,FALSE)=0,"",VLOOKUP(F85&amp;E85,KBPETAK[],$K$5+1,FALSE)),"")</f>
        <v/>
      </c>
      <c r="L85" s="11" t="str">
        <f>IFERROR(IF(VLOOKUP(F85&amp;E85,KBPETAK[],$L$5+1,FALSE)=0,"",VLOOKUP(F85&amp;E85,KBPETAK[],$L$5+1,FALSE)),"")</f>
        <v/>
      </c>
      <c r="M85" s="12" t="str">
        <f>IFERROR(IF(VLOOKUP(F85&amp;E85,KBPETAK[],$M$5+1,FALSE)=0,"",VLOOKUP(F85&amp;E85,KBPETAK[],$M$5+1,FALSE)),"")</f>
        <v/>
      </c>
      <c r="N85" s="12" t="str">
        <f>IFERROR(IF(VLOOKUP(F85&amp;E85,KBPETAK[],$N$5+1,FALSE)=0,"",VLOOKUP(F85&amp;E85,KBPETAK[],$N$5+1,FALSE)),"")</f>
        <v/>
      </c>
      <c r="O85" s="55">
        <f t="shared" si="16"/>
        <v>0</v>
      </c>
      <c r="P85" s="13" t="str">
        <f>IFERROR(IF(VLOOKUP(F85&amp;E85,KBPETAK[],$P$5+1,FALSE)=0,0,VLOOKUP(F85&amp;E85,KBPETAK[],$P$5+1,FALSE)),"")</f>
        <v/>
      </c>
      <c r="Q85" s="19">
        <f t="shared" si="17"/>
        <v>0</v>
      </c>
      <c r="R85" s="19">
        <f t="shared" si="18"/>
        <v>0</v>
      </c>
      <c r="S85" s="187" t="str">
        <f>IFERROR(IF(IF(VLOOKUP(F85&amp;E85,KBPETAK[],$S$5+1,FALSE)=0,"",VLOOKUP(F85&amp;E85,KBPETAK[],$S$5+1,FALSE))="B.MP","B. MP",IF(VLOOKUP(F85&amp;E85,KBPETAK[],$S$5+1,FALSE)=0,"",VLOOKUP(F85&amp;E85,KBPETAK[],$S$5+1,FALSE))),"")</f>
        <v/>
      </c>
      <c r="T85" s="188" t="str">
        <f>IFERROR(VLOOKUP(IFERROR(LEFT(I85,FIND("/",I85)-1),I85),Petani[],($U$2+(VLOOKUP(I85,$AB$6:$AD$55,3,FALSE)-1)+VLOOKUP(COUNTIFS(I$6:$I85,I85),$AF$6:$AG$16,2,TRUE)),FALSE),"")</f>
        <v/>
      </c>
      <c r="U85" s="15"/>
      <c r="V85" s="16"/>
      <c r="W85" s="17"/>
      <c r="X85" s="17"/>
    </row>
    <row r="86" spans="1:24" ht="12.95" hidden="1" customHeight="1">
      <c r="A86" s="209" t="str">
        <f t="shared" si="19"/>
        <v>-</v>
      </c>
      <c r="B86" s="2" t="str">
        <f t="shared" si="20"/>
        <v>2</v>
      </c>
      <c r="C86" s="2">
        <f t="shared" si="21"/>
        <v>2</v>
      </c>
      <c r="D86" s="2" t="str">
        <f t="shared" si="22"/>
        <v>DRT</v>
      </c>
      <c r="E86" s="224">
        <f t="shared" si="23"/>
        <v>81</v>
      </c>
      <c r="F86" s="440">
        <f t="shared" si="24"/>
        <v>43835</v>
      </c>
      <c r="G86" s="9" t="str">
        <f>IFERROR(IF(VLOOKUP(F86&amp;E86,KBPETAK[],$G$5+1,FALSE)=0,"",VLOOKUP(F86&amp;E86,KBPETAK[],$G$5+1,FALSE)),"")</f>
        <v/>
      </c>
      <c r="H86" s="10" t="str">
        <f>IFERROR(IF(VLOOKUP(F86&amp;E86,KBPETAK[],$H$5+1,FALSE)=0,"",VLOOKUP(F86&amp;E86,KBPETAK[],$H$5+1,FALSE)),"")</f>
        <v/>
      </c>
      <c r="I86" s="356" t="str">
        <f>IFERROR(IF(VLOOKUP(F86&amp;E86,KBPETAK[],$I$5+1,FALSE)=0,"",VLOOKUP(F86&amp;E86,KBPETAK[],$I$5+1,FALSE)),"")</f>
        <v/>
      </c>
      <c r="J86" s="11" t="str">
        <f>IFERROR(IF(VLOOKUP(F86&amp;E86,KBPETAK[],$J$5+1,FALSE)=0,"",VLOOKUP(F86&amp;E86,KBPETAK[],$J$5+1,FALSE)),"")</f>
        <v/>
      </c>
      <c r="K86" s="11" t="str">
        <f>IFERROR(IF(VLOOKUP(F86&amp;E86,KBPETAK[],$K$5+1,FALSE)=0,"",VLOOKUP(F86&amp;E86,KBPETAK[],$K$5+1,FALSE)),"")</f>
        <v/>
      </c>
      <c r="L86" s="11" t="str">
        <f>IFERROR(IF(VLOOKUP(F86&amp;E86,KBPETAK[],$L$5+1,FALSE)=0,"",VLOOKUP(F86&amp;E86,KBPETAK[],$L$5+1,FALSE)),"")</f>
        <v/>
      </c>
      <c r="M86" s="12" t="str">
        <f>IFERROR(IF(VLOOKUP(F86&amp;E86,KBPETAK[],$M$5+1,FALSE)=0,"",VLOOKUP(F86&amp;E86,KBPETAK[],$M$5+1,FALSE)),"")</f>
        <v/>
      </c>
      <c r="N86" s="12" t="str">
        <f>IFERROR(IF(VLOOKUP(F86&amp;E86,KBPETAK[],$N$5+1,FALSE)=0,"",VLOOKUP(F86&amp;E86,KBPETAK[],$N$5+1,FALSE)),"")</f>
        <v/>
      </c>
      <c r="O86" s="55">
        <f t="shared" si="16"/>
        <v>0</v>
      </c>
      <c r="P86" s="13" t="str">
        <f>IFERROR(IF(VLOOKUP(F86&amp;E86,KBPETAK[],$P$5+1,FALSE)=0,0,VLOOKUP(F86&amp;E86,KBPETAK[],$P$5+1,FALSE)),"")</f>
        <v/>
      </c>
      <c r="Q86" s="19">
        <f t="shared" si="17"/>
        <v>0</v>
      </c>
      <c r="R86" s="19">
        <f t="shared" si="18"/>
        <v>0</v>
      </c>
      <c r="S86" s="187" t="str">
        <f>IFERROR(IF(IF(VLOOKUP(F86&amp;E86,KBPETAK[],$S$5+1,FALSE)=0,"",VLOOKUP(F86&amp;E86,KBPETAK[],$S$5+1,FALSE))="B.MP","B. MP",IF(VLOOKUP(F86&amp;E86,KBPETAK[],$S$5+1,FALSE)=0,"",VLOOKUP(F86&amp;E86,KBPETAK[],$S$5+1,FALSE))),"")</f>
        <v/>
      </c>
      <c r="T86" s="188" t="str">
        <f>IFERROR(VLOOKUP(IFERROR(LEFT(I86,FIND("/",I86)-1),I86),Petani[],($U$2+(VLOOKUP(I86,$AB$6:$AD$55,3,FALSE)-1)+VLOOKUP(COUNTIFS(I$6:$I86,I86),$AF$6:$AG$16,2,TRUE)),FALSE),"")</f>
        <v/>
      </c>
      <c r="U86" s="15"/>
      <c r="V86" s="16"/>
      <c r="W86" s="17"/>
      <c r="X86" s="17"/>
    </row>
    <row r="87" spans="1:24" ht="12.95" hidden="1" customHeight="1">
      <c r="A87" s="209" t="str">
        <f t="shared" si="19"/>
        <v>-</v>
      </c>
      <c r="B87" s="2" t="str">
        <f t="shared" si="20"/>
        <v>2</v>
      </c>
      <c r="C87" s="2">
        <f t="shared" si="21"/>
        <v>2</v>
      </c>
      <c r="D87" s="2" t="str">
        <f t="shared" si="22"/>
        <v>DRT</v>
      </c>
      <c r="E87" s="224">
        <f t="shared" si="23"/>
        <v>82</v>
      </c>
      <c r="F87" s="440">
        <f t="shared" si="24"/>
        <v>43835</v>
      </c>
      <c r="G87" s="9" t="str">
        <f>IFERROR(IF(VLOOKUP(F87&amp;E87,KBPETAK[],$G$5+1,FALSE)=0,"",VLOOKUP(F87&amp;E87,KBPETAK[],$G$5+1,FALSE)),"")</f>
        <v/>
      </c>
      <c r="H87" s="10" t="str">
        <f>IFERROR(IF(VLOOKUP(F87&amp;E87,KBPETAK[],$H$5+1,FALSE)=0,"",VLOOKUP(F87&amp;E87,KBPETAK[],$H$5+1,FALSE)),"")</f>
        <v/>
      </c>
      <c r="I87" s="356" t="str">
        <f>IFERROR(IF(VLOOKUP(F87&amp;E87,KBPETAK[],$I$5+1,FALSE)=0,"",VLOOKUP(F87&amp;E87,KBPETAK[],$I$5+1,FALSE)),"")</f>
        <v/>
      </c>
      <c r="J87" s="11" t="str">
        <f>IFERROR(IF(VLOOKUP(F87&amp;E87,KBPETAK[],$J$5+1,FALSE)=0,"",VLOOKUP(F87&amp;E87,KBPETAK[],$J$5+1,FALSE)),"")</f>
        <v/>
      </c>
      <c r="K87" s="11" t="str">
        <f>IFERROR(IF(VLOOKUP(F87&amp;E87,KBPETAK[],$K$5+1,FALSE)=0,"",VLOOKUP(F87&amp;E87,KBPETAK[],$K$5+1,FALSE)),"")</f>
        <v/>
      </c>
      <c r="L87" s="11" t="str">
        <f>IFERROR(IF(VLOOKUP(F87&amp;E87,KBPETAK[],$L$5+1,FALSE)=0,"",VLOOKUP(F87&amp;E87,KBPETAK[],$L$5+1,FALSE)),"")</f>
        <v/>
      </c>
      <c r="M87" s="12" t="str">
        <f>IFERROR(IF(VLOOKUP(F87&amp;E87,KBPETAK[],$M$5+1,FALSE)=0,"",VLOOKUP(F87&amp;E87,KBPETAK[],$M$5+1,FALSE)),"")</f>
        <v/>
      </c>
      <c r="N87" s="12" t="str">
        <f>IFERROR(IF(VLOOKUP(F87&amp;E87,KBPETAK[],$N$5+1,FALSE)=0,"",VLOOKUP(F87&amp;E87,KBPETAK[],$N$5+1,FALSE)),"")</f>
        <v/>
      </c>
      <c r="O87" s="55">
        <f t="shared" si="16"/>
        <v>0</v>
      </c>
      <c r="P87" s="13" t="str">
        <f>IFERROR(IF(VLOOKUP(F87&amp;E87,KBPETAK[],$P$5+1,FALSE)=0,0,VLOOKUP(F87&amp;E87,KBPETAK[],$P$5+1,FALSE)),"")</f>
        <v/>
      </c>
      <c r="Q87" s="19">
        <f t="shared" si="17"/>
        <v>0</v>
      </c>
      <c r="R87" s="19">
        <f t="shared" si="18"/>
        <v>0</v>
      </c>
      <c r="S87" s="187" t="str">
        <f>IFERROR(IF(IF(VLOOKUP(F87&amp;E87,KBPETAK[],$S$5+1,FALSE)=0,"",VLOOKUP(F87&amp;E87,KBPETAK[],$S$5+1,FALSE))="B.MP","B. MP",IF(VLOOKUP(F87&amp;E87,KBPETAK[],$S$5+1,FALSE)=0,"",VLOOKUP(F87&amp;E87,KBPETAK[],$S$5+1,FALSE))),"")</f>
        <v/>
      </c>
      <c r="T87" s="188" t="str">
        <f>IFERROR(VLOOKUP(IFERROR(LEFT(I87,FIND("/",I87)-1),I87),Petani[],($U$2+(VLOOKUP(I87,$AB$6:$AD$55,3,FALSE)-1)+VLOOKUP(COUNTIFS(I$6:$I87,I87),$AF$6:$AG$16,2,TRUE)),FALSE),"")</f>
        <v/>
      </c>
      <c r="U87" s="15"/>
      <c r="V87" s="16"/>
      <c r="W87" s="17"/>
      <c r="X87" s="17"/>
    </row>
    <row r="88" spans="1:24" ht="12.95" hidden="1" customHeight="1">
      <c r="A88" s="209" t="str">
        <f t="shared" si="19"/>
        <v>-</v>
      </c>
      <c r="B88" s="2" t="str">
        <f t="shared" si="20"/>
        <v>2</v>
      </c>
      <c r="C88" s="2">
        <f t="shared" si="21"/>
        <v>2</v>
      </c>
      <c r="D88" s="2" t="str">
        <f t="shared" si="22"/>
        <v>DRT</v>
      </c>
      <c r="E88" s="224">
        <f t="shared" si="23"/>
        <v>83</v>
      </c>
      <c r="F88" s="440">
        <f t="shared" si="24"/>
        <v>43835</v>
      </c>
      <c r="G88" s="9" t="str">
        <f>IFERROR(IF(VLOOKUP(F88&amp;E88,KBPETAK[],$G$5+1,FALSE)=0,"",VLOOKUP(F88&amp;E88,KBPETAK[],$G$5+1,FALSE)),"")</f>
        <v/>
      </c>
      <c r="H88" s="10" t="str">
        <f>IFERROR(IF(VLOOKUP(F88&amp;E88,KBPETAK[],$H$5+1,FALSE)=0,"",VLOOKUP(F88&amp;E88,KBPETAK[],$H$5+1,FALSE)),"")</f>
        <v/>
      </c>
      <c r="I88" s="356" t="str">
        <f>IFERROR(IF(VLOOKUP(F88&amp;E88,KBPETAK[],$I$5+1,FALSE)=0,"",VLOOKUP(F88&amp;E88,KBPETAK[],$I$5+1,FALSE)),"")</f>
        <v/>
      </c>
      <c r="J88" s="11" t="str">
        <f>IFERROR(IF(VLOOKUP(F88&amp;E88,KBPETAK[],$J$5+1,FALSE)=0,"",VLOOKUP(F88&amp;E88,KBPETAK[],$J$5+1,FALSE)),"")</f>
        <v/>
      </c>
      <c r="K88" s="11" t="str">
        <f>IFERROR(IF(VLOOKUP(F88&amp;E88,KBPETAK[],$K$5+1,FALSE)=0,"",VLOOKUP(F88&amp;E88,KBPETAK[],$K$5+1,FALSE)),"")</f>
        <v/>
      </c>
      <c r="L88" s="11" t="str">
        <f>IFERROR(IF(VLOOKUP(F88&amp;E88,KBPETAK[],$L$5+1,FALSE)=0,"",VLOOKUP(F88&amp;E88,KBPETAK[],$L$5+1,FALSE)),"")</f>
        <v/>
      </c>
      <c r="M88" s="12" t="str">
        <f>IFERROR(IF(VLOOKUP(F88&amp;E88,KBPETAK[],$M$5+1,FALSE)=0,"",VLOOKUP(F88&amp;E88,KBPETAK[],$M$5+1,FALSE)),"")</f>
        <v/>
      </c>
      <c r="N88" s="12" t="str">
        <f>IFERROR(IF(VLOOKUP(F88&amp;E88,KBPETAK[],$N$5+1,FALSE)=0,"",VLOOKUP(F88&amp;E88,KBPETAK[],$N$5+1,FALSE)),"")</f>
        <v/>
      </c>
      <c r="O88" s="55">
        <f t="shared" si="16"/>
        <v>0</v>
      </c>
      <c r="P88" s="13" t="str">
        <f>IFERROR(IF(VLOOKUP(F88&amp;E88,KBPETAK[],$P$5+1,FALSE)=0,0,VLOOKUP(F88&amp;E88,KBPETAK[],$P$5+1,FALSE)),"")</f>
        <v/>
      </c>
      <c r="Q88" s="19">
        <f t="shared" si="17"/>
        <v>0</v>
      </c>
      <c r="R88" s="19">
        <f t="shared" si="18"/>
        <v>0</v>
      </c>
      <c r="S88" s="187" t="str">
        <f>IFERROR(IF(IF(VLOOKUP(F88&amp;E88,KBPETAK[],$S$5+1,FALSE)=0,"",VLOOKUP(F88&amp;E88,KBPETAK[],$S$5+1,FALSE))="B.MP","B. MP",IF(VLOOKUP(F88&amp;E88,KBPETAK[],$S$5+1,FALSE)=0,"",VLOOKUP(F88&amp;E88,KBPETAK[],$S$5+1,FALSE))),"")</f>
        <v/>
      </c>
      <c r="T88" s="188" t="str">
        <f>IFERROR(VLOOKUP(IFERROR(LEFT(I88,FIND("/",I88)-1),I88),Petani[],($U$2+(VLOOKUP(I88,$AB$6:$AD$55,3,FALSE)-1)+VLOOKUP(COUNTIFS(I$6:$I88,I88),$AF$6:$AG$16,2,TRUE)),FALSE),"")</f>
        <v/>
      </c>
      <c r="U88" s="15"/>
      <c r="V88" s="16"/>
      <c r="W88" s="17"/>
      <c r="X88" s="17"/>
    </row>
    <row r="89" spans="1:24" ht="12.95" hidden="1" customHeight="1">
      <c r="A89" s="209" t="str">
        <f t="shared" si="19"/>
        <v>-</v>
      </c>
      <c r="B89" s="2" t="str">
        <f t="shared" si="20"/>
        <v>2</v>
      </c>
      <c r="C89" s="2">
        <f t="shared" si="21"/>
        <v>2</v>
      </c>
      <c r="D89" s="2" t="str">
        <f t="shared" si="22"/>
        <v>DRT</v>
      </c>
      <c r="E89" s="224">
        <f t="shared" si="23"/>
        <v>84</v>
      </c>
      <c r="F89" s="440">
        <f t="shared" si="24"/>
        <v>43835</v>
      </c>
      <c r="G89" s="9" t="str">
        <f>IFERROR(IF(VLOOKUP(F89&amp;E89,KBPETAK[],$G$5+1,FALSE)=0,"",VLOOKUP(F89&amp;E89,KBPETAK[],$G$5+1,FALSE)),"")</f>
        <v/>
      </c>
      <c r="H89" s="10" t="str">
        <f>IFERROR(IF(VLOOKUP(F89&amp;E89,KBPETAK[],$H$5+1,FALSE)=0,"",VLOOKUP(F89&amp;E89,KBPETAK[],$H$5+1,FALSE)),"")</f>
        <v/>
      </c>
      <c r="I89" s="356" t="str">
        <f>IFERROR(IF(VLOOKUP(F89&amp;E89,KBPETAK[],$I$5+1,FALSE)=0,"",VLOOKUP(F89&amp;E89,KBPETAK[],$I$5+1,FALSE)),"")</f>
        <v/>
      </c>
      <c r="J89" s="11" t="str">
        <f>IFERROR(IF(VLOOKUP(F89&amp;E89,KBPETAK[],$J$5+1,FALSE)=0,"",VLOOKUP(F89&amp;E89,KBPETAK[],$J$5+1,FALSE)),"")</f>
        <v/>
      </c>
      <c r="K89" s="11" t="str">
        <f>IFERROR(IF(VLOOKUP(F89&amp;E89,KBPETAK[],$K$5+1,FALSE)=0,"",VLOOKUP(F89&amp;E89,KBPETAK[],$K$5+1,FALSE)),"")</f>
        <v/>
      </c>
      <c r="L89" s="11" t="str">
        <f>IFERROR(IF(VLOOKUP(F89&amp;E89,KBPETAK[],$L$5+1,FALSE)=0,"",VLOOKUP(F89&amp;E89,KBPETAK[],$L$5+1,FALSE)),"")</f>
        <v/>
      </c>
      <c r="M89" s="12" t="str">
        <f>IFERROR(IF(VLOOKUP(F89&amp;E89,KBPETAK[],$M$5+1,FALSE)=0,"",VLOOKUP(F89&amp;E89,KBPETAK[],$M$5+1,FALSE)),"")</f>
        <v/>
      </c>
      <c r="N89" s="12" t="str">
        <f>IFERROR(IF(VLOOKUP(F89&amp;E89,KBPETAK[],$N$5+1,FALSE)=0,"",VLOOKUP(F89&amp;E89,KBPETAK[],$N$5+1,FALSE)),"")</f>
        <v/>
      </c>
      <c r="O89" s="55">
        <f t="shared" si="16"/>
        <v>0</v>
      </c>
      <c r="P89" s="13" t="str">
        <f>IFERROR(IF(VLOOKUP(F89&amp;E89,KBPETAK[],$P$5+1,FALSE)=0,0,VLOOKUP(F89&amp;E89,KBPETAK[],$P$5+1,FALSE)),"")</f>
        <v/>
      </c>
      <c r="Q89" s="19">
        <f t="shared" si="17"/>
        <v>0</v>
      </c>
      <c r="R89" s="19">
        <f t="shared" si="18"/>
        <v>0</v>
      </c>
      <c r="S89" s="187" t="str">
        <f>IFERROR(IF(IF(VLOOKUP(F89&amp;E89,KBPETAK[],$S$5+1,FALSE)=0,"",VLOOKUP(F89&amp;E89,KBPETAK[],$S$5+1,FALSE))="B.MP","B. MP",IF(VLOOKUP(F89&amp;E89,KBPETAK[],$S$5+1,FALSE)=0,"",VLOOKUP(F89&amp;E89,KBPETAK[],$S$5+1,FALSE))),"")</f>
        <v/>
      </c>
      <c r="T89" s="188" t="str">
        <f>IFERROR(VLOOKUP(IFERROR(LEFT(I89,FIND("/",I89)-1),I89),Petani[],($U$2+(VLOOKUP(I89,$AB$6:$AD$55,3,FALSE)-1)+VLOOKUP(COUNTIFS(I$6:$I89,I89),$AF$6:$AG$16,2,TRUE)),FALSE),"")</f>
        <v/>
      </c>
      <c r="U89" s="15"/>
      <c r="V89" s="16"/>
      <c r="W89" s="17"/>
      <c r="X89" s="17"/>
    </row>
    <row r="90" spans="1:24" ht="12.95" hidden="1" customHeight="1">
      <c r="A90" s="209" t="str">
        <f t="shared" si="19"/>
        <v>-</v>
      </c>
      <c r="B90" s="2" t="str">
        <f t="shared" si="20"/>
        <v>2</v>
      </c>
      <c r="C90" s="2">
        <f t="shared" si="21"/>
        <v>2</v>
      </c>
      <c r="D90" s="2" t="str">
        <f t="shared" si="22"/>
        <v>DRT</v>
      </c>
      <c r="E90" s="224">
        <f t="shared" si="23"/>
        <v>85</v>
      </c>
      <c r="F90" s="440">
        <f t="shared" si="24"/>
        <v>43835</v>
      </c>
      <c r="G90" s="9" t="str">
        <f>IFERROR(IF(VLOOKUP(F90&amp;E90,KBPETAK[],$G$5+1,FALSE)=0,"",VLOOKUP(F90&amp;E90,KBPETAK[],$G$5+1,FALSE)),"")</f>
        <v/>
      </c>
      <c r="H90" s="10" t="str">
        <f>IFERROR(IF(VLOOKUP(F90&amp;E90,KBPETAK[],$H$5+1,FALSE)=0,"",VLOOKUP(F90&amp;E90,KBPETAK[],$H$5+1,FALSE)),"")</f>
        <v/>
      </c>
      <c r="I90" s="356" t="str">
        <f>IFERROR(IF(VLOOKUP(F90&amp;E90,KBPETAK[],$I$5+1,FALSE)=0,"",VLOOKUP(F90&amp;E90,KBPETAK[],$I$5+1,FALSE)),"")</f>
        <v/>
      </c>
      <c r="J90" s="11" t="str">
        <f>IFERROR(IF(VLOOKUP(F90&amp;E90,KBPETAK[],$J$5+1,FALSE)=0,"",VLOOKUP(F90&amp;E90,KBPETAK[],$J$5+1,FALSE)),"")</f>
        <v/>
      </c>
      <c r="K90" s="11" t="str">
        <f>IFERROR(IF(VLOOKUP(F90&amp;E90,KBPETAK[],$K$5+1,FALSE)=0,"",VLOOKUP(F90&amp;E90,KBPETAK[],$K$5+1,FALSE)),"")</f>
        <v/>
      </c>
      <c r="L90" s="11" t="str">
        <f>IFERROR(IF(VLOOKUP(F90&amp;E90,KBPETAK[],$L$5+1,FALSE)=0,"",VLOOKUP(F90&amp;E90,KBPETAK[],$L$5+1,FALSE)),"")</f>
        <v/>
      </c>
      <c r="M90" s="12" t="str">
        <f>IFERROR(IF(VLOOKUP(F90&amp;E90,KBPETAK[],$M$5+1,FALSE)=0,"",VLOOKUP(F90&amp;E90,KBPETAK[],$M$5+1,FALSE)),"")</f>
        <v/>
      </c>
      <c r="N90" s="12" t="str">
        <f>IFERROR(IF(VLOOKUP(F90&amp;E90,KBPETAK[],$N$5+1,FALSE)=0,"",VLOOKUP(F90&amp;E90,KBPETAK[],$N$5+1,FALSE)),"")</f>
        <v/>
      </c>
      <c r="O90" s="55">
        <f t="shared" si="16"/>
        <v>0</v>
      </c>
      <c r="P90" s="13" t="str">
        <f>IFERROR(IF(VLOOKUP(F90&amp;E90,KBPETAK[],$P$5+1,FALSE)=0,0,VLOOKUP(F90&amp;E90,KBPETAK[],$P$5+1,FALSE)),"")</f>
        <v/>
      </c>
      <c r="Q90" s="19">
        <f t="shared" si="17"/>
        <v>0</v>
      </c>
      <c r="R90" s="19">
        <f t="shared" si="18"/>
        <v>0</v>
      </c>
      <c r="S90" s="187" t="str">
        <f>IFERROR(IF(IF(VLOOKUP(F90&amp;E90,KBPETAK[],$S$5+1,FALSE)=0,"",VLOOKUP(F90&amp;E90,KBPETAK[],$S$5+1,FALSE))="B.MP","B. MP",IF(VLOOKUP(F90&amp;E90,KBPETAK[],$S$5+1,FALSE)=0,"",VLOOKUP(F90&amp;E90,KBPETAK[],$S$5+1,FALSE))),"")</f>
        <v/>
      </c>
      <c r="T90" s="188" t="str">
        <f>IFERROR(VLOOKUP(IFERROR(LEFT(I90,FIND("/",I90)-1),I90),Petani[],($U$2+(VLOOKUP(I90,$AB$6:$AD$55,3,FALSE)-1)+VLOOKUP(COUNTIFS(I$6:$I90,I90),$AF$6:$AG$16,2,TRUE)),FALSE),"")</f>
        <v/>
      </c>
      <c r="U90" s="15"/>
      <c r="V90" s="16"/>
      <c r="W90" s="17"/>
      <c r="X90" s="17"/>
    </row>
    <row r="91" spans="1:24" ht="12.95" hidden="1" customHeight="1">
      <c r="A91" s="209" t="str">
        <f t="shared" si="19"/>
        <v>-</v>
      </c>
      <c r="B91" s="2" t="str">
        <f t="shared" si="20"/>
        <v>2</v>
      </c>
      <c r="C91" s="2">
        <f t="shared" si="21"/>
        <v>2</v>
      </c>
      <c r="D91" s="2" t="str">
        <f t="shared" si="22"/>
        <v>DRT</v>
      </c>
      <c r="E91" s="224">
        <f t="shared" si="23"/>
        <v>86</v>
      </c>
      <c r="F91" s="440">
        <f t="shared" si="24"/>
        <v>43835</v>
      </c>
      <c r="G91" s="9" t="str">
        <f>IFERROR(IF(VLOOKUP(F91&amp;E91,KBPETAK[],$G$5+1,FALSE)=0,"",VLOOKUP(F91&amp;E91,KBPETAK[],$G$5+1,FALSE)),"")</f>
        <v/>
      </c>
      <c r="H91" s="10" t="str">
        <f>IFERROR(IF(VLOOKUP(F91&amp;E91,KBPETAK[],$H$5+1,FALSE)=0,"",VLOOKUP(F91&amp;E91,KBPETAK[],$H$5+1,FALSE)),"")</f>
        <v/>
      </c>
      <c r="I91" s="356" t="str">
        <f>IFERROR(IF(VLOOKUP(F91&amp;E91,KBPETAK[],$I$5+1,FALSE)=0,"",VLOOKUP(F91&amp;E91,KBPETAK[],$I$5+1,FALSE)),"")</f>
        <v/>
      </c>
      <c r="J91" s="11" t="str">
        <f>IFERROR(IF(VLOOKUP(F91&amp;E91,KBPETAK[],$J$5+1,FALSE)=0,"",VLOOKUP(F91&amp;E91,KBPETAK[],$J$5+1,FALSE)),"")</f>
        <v/>
      </c>
      <c r="K91" s="11" t="str">
        <f>IFERROR(IF(VLOOKUP(F91&amp;E91,KBPETAK[],$K$5+1,FALSE)=0,"",VLOOKUP(F91&amp;E91,KBPETAK[],$K$5+1,FALSE)),"")</f>
        <v/>
      </c>
      <c r="L91" s="11" t="str">
        <f>IFERROR(IF(VLOOKUP(F91&amp;E91,KBPETAK[],$L$5+1,FALSE)=0,"",VLOOKUP(F91&amp;E91,KBPETAK[],$L$5+1,FALSE)),"")</f>
        <v/>
      </c>
      <c r="M91" s="12" t="str">
        <f>IFERROR(IF(VLOOKUP(F91&amp;E91,KBPETAK[],$M$5+1,FALSE)=0,"",VLOOKUP(F91&amp;E91,KBPETAK[],$M$5+1,FALSE)),"")</f>
        <v/>
      </c>
      <c r="N91" s="12" t="str">
        <f>IFERROR(IF(VLOOKUP(F91&amp;E91,KBPETAK[],$N$5+1,FALSE)=0,"",VLOOKUP(F91&amp;E91,KBPETAK[],$N$5+1,FALSE)),"")</f>
        <v/>
      </c>
      <c r="O91" s="55">
        <f t="shared" si="16"/>
        <v>0</v>
      </c>
      <c r="P91" s="13" t="str">
        <f>IFERROR(IF(VLOOKUP(F91&amp;E91,KBPETAK[],$P$5+1,FALSE)=0,0,VLOOKUP(F91&amp;E91,KBPETAK[],$P$5+1,FALSE)),"")</f>
        <v/>
      </c>
      <c r="Q91" s="19">
        <f t="shared" si="17"/>
        <v>0</v>
      </c>
      <c r="R91" s="19">
        <f t="shared" si="18"/>
        <v>0</v>
      </c>
      <c r="S91" s="187" t="str">
        <f>IFERROR(IF(IF(VLOOKUP(F91&amp;E91,KBPETAK[],$S$5+1,FALSE)=0,"",VLOOKUP(F91&amp;E91,KBPETAK[],$S$5+1,FALSE))="B.MP","B. MP",IF(VLOOKUP(F91&amp;E91,KBPETAK[],$S$5+1,FALSE)=0,"",VLOOKUP(F91&amp;E91,KBPETAK[],$S$5+1,FALSE))),"")</f>
        <v/>
      </c>
      <c r="T91" s="188" t="str">
        <f>IFERROR(VLOOKUP(IFERROR(LEFT(I91,FIND("/",I91)-1),I91),Petani[],($U$2+(VLOOKUP(I91,$AB$6:$AD$55,3,FALSE)-1)+VLOOKUP(COUNTIFS(I$6:$I91,I91),$AF$6:$AG$16,2,TRUE)),FALSE),"")</f>
        <v/>
      </c>
      <c r="U91" s="15"/>
      <c r="V91" s="16"/>
      <c r="W91" s="17"/>
      <c r="X91" s="17"/>
    </row>
    <row r="92" spans="1:24" ht="12.95" hidden="1" customHeight="1">
      <c r="A92" s="209" t="str">
        <f t="shared" si="19"/>
        <v>-</v>
      </c>
      <c r="B92" s="2" t="str">
        <f t="shared" si="20"/>
        <v>2</v>
      </c>
      <c r="C92" s="2">
        <f t="shared" si="21"/>
        <v>2</v>
      </c>
      <c r="D92" s="2" t="str">
        <f t="shared" si="22"/>
        <v>DRT</v>
      </c>
      <c r="E92" s="224">
        <f t="shared" si="23"/>
        <v>87</v>
      </c>
      <c r="F92" s="440">
        <f t="shared" si="24"/>
        <v>43835</v>
      </c>
      <c r="G92" s="9" t="str">
        <f>IFERROR(IF(VLOOKUP(F92&amp;E92,KBPETAK[],$G$5+1,FALSE)=0,"",VLOOKUP(F92&amp;E92,KBPETAK[],$G$5+1,FALSE)),"")</f>
        <v/>
      </c>
      <c r="H92" s="10" t="str">
        <f>IFERROR(IF(VLOOKUP(F92&amp;E92,KBPETAK[],$H$5+1,FALSE)=0,"",VLOOKUP(F92&amp;E92,KBPETAK[],$H$5+1,FALSE)),"")</f>
        <v/>
      </c>
      <c r="I92" s="356" t="str">
        <f>IFERROR(IF(VLOOKUP(F92&amp;E92,KBPETAK[],$I$5+1,FALSE)=0,"",VLOOKUP(F92&amp;E92,KBPETAK[],$I$5+1,FALSE)),"")</f>
        <v/>
      </c>
      <c r="J92" s="11" t="str">
        <f>IFERROR(IF(VLOOKUP(F92&amp;E92,KBPETAK[],$J$5+1,FALSE)=0,"",VLOOKUP(F92&amp;E92,KBPETAK[],$J$5+1,FALSE)),"")</f>
        <v/>
      </c>
      <c r="K92" s="11" t="str">
        <f>IFERROR(IF(VLOOKUP(F92&amp;E92,KBPETAK[],$K$5+1,FALSE)=0,"",VLOOKUP(F92&amp;E92,KBPETAK[],$K$5+1,FALSE)),"")</f>
        <v/>
      </c>
      <c r="L92" s="11" t="str">
        <f>IFERROR(IF(VLOOKUP(F92&amp;E92,KBPETAK[],$L$5+1,FALSE)=0,"",VLOOKUP(F92&amp;E92,KBPETAK[],$L$5+1,FALSE)),"")</f>
        <v/>
      </c>
      <c r="M92" s="12" t="str">
        <f>IFERROR(IF(VLOOKUP(F92&amp;E92,KBPETAK[],$M$5+1,FALSE)=0,"",VLOOKUP(F92&amp;E92,KBPETAK[],$M$5+1,FALSE)),"")</f>
        <v/>
      </c>
      <c r="N92" s="12" t="str">
        <f>IFERROR(IF(VLOOKUP(F92&amp;E92,KBPETAK[],$N$5+1,FALSE)=0,"",VLOOKUP(F92&amp;E92,KBPETAK[],$N$5+1,FALSE)),"")</f>
        <v/>
      </c>
      <c r="O92" s="55">
        <f t="shared" si="16"/>
        <v>0</v>
      </c>
      <c r="P92" s="13" t="str">
        <f>IFERROR(IF(VLOOKUP(F92&amp;E92,KBPETAK[],$P$5+1,FALSE)=0,0,VLOOKUP(F92&amp;E92,KBPETAK[],$P$5+1,FALSE)),"")</f>
        <v/>
      </c>
      <c r="Q92" s="19">
        <f t="shared" si="17"/>
        <v>0</v>
      </c>
      <c r="R92" s="19">
        <f t="shared" si="18"/>
        <v>0</v>
      </c>
      <c r="S92" s="187" t="str">
        <f>IFERROR(IF(IF(VLOOKUP(F92&amp;E92,KBPETAK[],$S$5+1,FALSE)=0,"",VLOOKUP(F92&amp;E92,KBPETAK[],$S$5+1,FALSE))="B.MP","B. MP",IF(VLOOKUP(F92&amp;E92,KBPETAK[],$S$5+1,FALSE)=0,"",VLOOKUP(F92&amp;E92,KBPETAK[],$S$5+1,FALSE))),"")</f>
        <v/>
      </c>
      <c r="T92" s="188" t="str">
        <f>IFERROR(VLOOKUP(IFERROR(LEFT(I92,FIND("/",I92)-1),I92),Petani[],($U$2+(VLOOKUP(I92,$AB$6:$AD$55,3,FALSE)-1)+VLOOKUP(COUNTIFS(I$6:$I92,I92),$AF$6:$AG$16,2,TRUE)),FALSE),"")</f>
        <v/>
      </c>
      <c r="U92" s="15"/>
      <c r="V92" s="16"/>
      <c r="W92" s="17"/>
      <c r="X92" s="17"/>
    </row>
    <row r="93" spans="1:24" ht="12.95" hidden="1" customHeight="1">
      <c r="A93" s="209" t="str">
        <f t="shared" si="19"/>
        <v>-</v>
      </c>
      <c r="B93" s="2" t="str">
        <f t="shared" si="20"/>
        <v>2</v>
      </c>
      <c r="C93" s="2">
        <f t="shared" si="21"/>
        <v>2</v>
      </c>
      <c r="D93" s="2" t="str">
        <f t="shared" si="22"/>
        <v>DRT</v>
      </c>
      <c r="E93" s="224">
        <f t="shared" si="23"/>
        <v>88</v>
      </c>
      <c r="F93" s="440">
        <f t="shared" si="24"/>
        <v>43835</v>
      </c>
      <c r="G93" s="9" t="str">
        <f>IFERROR(IF(VLOOKUP(F93&amp;E93,KBPETAK[],$G$5+1,FALSE)=0,"",VLOOKUP(F93&amp;E93,KBPETAK[],$G$5+1,FALSE)),"")</f>
        <v/>
      </c>
      <c r="H93" s="10" t="str">
        <f>IFERROR(IF(VLOOKUP(F93&amp;E93,KBPETAK[],$H$5+1,FALSE)=0,"",VLOOKUP(F93&amp;E93,KBPETAK[],$H$5+1,FALSE)),"")</f>
        <v/>
      </c>
      <c r="I93" s="356" t="str">
        <f>IFERROR(IF(VLOOKUP(F93&amp;E93,KBPETAK[],$I$5+1,FALSE)=0,"",VLOOKUP(F93&amp;E93,KBPETAK[],$I$5+1,FALSE)),"")</f>
        <v/>
      </c>
      <c r="J93" s="11" t="str">
        <f>IFERROR(IF(VLOOKUP(F93&amp;E93,KBPETAK[],$J$5+1,FALSE)=0,"",VLOOKUP(F93&amp;E93,KBPETAK[],$J$5+1,FALSE)),"")</f>
        <v/>
      </c>
      <c r="K93" s="11" t="str">
        <f>IFERROR(IF(VLOOKUP(F93&amp;E93,KBPETAK[],$K$5+1,FALSE)=0,"",VLOOKUP(F93&amp;E93,KBPETAK[],$K$5+1,FALSE)),"")</f>
        <v/>
      </c>
      <c r="L93" s="11" t="str">
        <f>IFERROR(IF(VLOOKUP(F93&amp;E93,KBPETAK[],$L$5+1,FALSE)=0,"",VLOOKUP(F93&amp;E93,KBPETAK[],$L$5+1,FALSE)),"")</f>
        <v/>
      </c>
      <c r="M93" s="12" t="str">
        <f>IFERROR(IF(VLOOKUP(F93&amp;E93,KBPETAK[],$M$5+1,FALSE)=0,"",VLOOKUP(F93&amp;E93,KBPETAK[],$M$5+1,FALSE)),"")</f>
        <v/>
      </c>
      <c r="N93" s="12" t="str">
        <f>IFERROR(IF(VLOOKUP(F93&amp;E93,KBPETAK[],$N$5+1,FALSE)=0,"",VLOOKUP(F93&amp;E93,KBPETAK[],$N$5+1,FALSE)),"")</f>
        <v/>
      </c>
      <c r="O93" s="55">
        <f t="shared" si="16"/>
        <v>0</v>
      </c>
      <c r="P93" s="13" t="str">
        <f>IFERROR(IF(VLOOKUP(F93&amp;E93,KBPETAK[],$P$5+1,FALSE)=0,0,VLOOKUP(F93&amp;E93,KBPETAK[],$P$5+1,FALSE)),"")</f>
        <v/>
      </c>
      <c r="Q93" s="19">
        <f t="shared" si="17"/>
        <v>0</v>
      </c>
      <c r="R93" s="19">
        <f t="shared" si="18"/>
        <v>0</v>
      </c>
      <c r="S93" s="187" t="str">
        <f>IFERROR(IF(IF(VLOOKUP(F93&amp;E93,KBPETAK[],$S$5+1,FALSE)=0,"",VLOOKUP(F93&amp;E93,KBPETAK[],$S$5+1,FALSE))="B.MP","B. MP",IF(VLOOKUP(F93&amp;E93,KBPETAK[],$S$5+1,FALSE)=0,"",VLOOKUP(F93&amp;E93,KBPETAK[],$S$5+1,FALSE))),"")</f>
        <v/>
      </c>
      <c r="T93" s="188" t="str">
        <f>IFERROR(VLOOKUP(IFERROR(LEFT(I93,FIND("/",I93)-1),I93),Petani[],($U$2+(VLOOKUP(I93,$AB$6:$AD$55,3,FALSE)-1)+VLOOKUP(COUNTIFS(I$6:$I93,I93),$AF$6:$AG$16,2,TRUE)),FALSE),"")</f>
        <v/>
      </c>
      <c r="U93" s="15"/>
      <c r="V93" s="16"/>
      <c r="W93" s="17"/>
      <c r="X93" s="17"/>
    </row>
    <row r="94" spans="1:24" ht="12.95" hidden="1" customHeight="1">
      <c r="A94" s="209" t="str">
        <f t="shared" si="19"/>
        <v>-</v>
      </c>
      <c r="B94" s="2" t="str">
        <f t="shared" si="20"/>
        <v>2</v>
      </c>
      <c r="C94" s="2">
        <f t="shared" si="21"/>
        <v>2</v>
      </c>
      <c r="D94" s="2" t="str">
        <f t="shared" si="22"/>
        <v>DRT</v>
      </c>
      <c r="E94" s="224">
        <f t="shared" si="23"/>
        <v>89</v>
      </c>
      <c r="F94" s="440">
        <f t="shared" si="24"/>
        <v>43835</v>
      </c>
      <c r="G94" s="9" t="str">
        <f>IFERROR(IF(VLOOKUP(F94&amp;E94,KBPETAK[],$G$5+1,FALSE)=0,"",VLOOKUP(F94&amp;E94,KBPETAK[],$G$5+1,FALSE)),"")</f>
        <v/>
      </c>
      <c r="H94" s="10" t="str">
        <f>IFERROR(IF(VLOOKUP(F94&amp;E94,KBPETAK[],$H$5+1,FALSE)=0,"",VLOOKUP(F94&amp;E94,KBPETAK[],$H$5+1,FALSE)),"")</f>
        <v/>
      </c>
      <c r="I94" s="356" t="str">
        <f>IFERROR(IF(VLOOKUP(F94&amp;E94,KBPETAK[],$I$5+1,FALSE)=0,"",VLOOKUP(F94&amp;E94,KBPETAK[],$I$5+1,FALSE)),"")</f>
        <v/>
      </c>
      <c r="J94" s="11" t="str">
        <f>IFERROR(IF(VLOOKUP(F94&amp;E94,KBPETAK[],$J$5+1,FALSE)=0,"",VLOOKUP(F94&amp;E94,KBPETAK[],$J$5+1,FALSE)),"")</f>
        <v/>
      </c>
      <c r="K94" s="11" t="str">
        <f>IFERROR(IF(VLOOKUP(F94&amp;E94,KBPETAK[],$K$5+1,FALSE)=0,"",VLOOKUP(F94&amp;E94,KBPETAK[],$K$5+1,FALSE)),"")</f>
        <v/>
      </c>
      <c r="L94" s="11" t="str">
        <f>IFERROR(IF(VLOOKUP(F94&amp;E94,KBPETAK[],$L$5+1,FALSE)=0,"",VLOOKUP(F94&amp;E94,KBPETAK[],$L$5+1,FALSE)),"")</f>
        <v/>
      </c>
      <c r="M94" s="12" t="str">
        <f>IFERROR(IF(VLOOKUP(F94&amp;E94,KBPETAK[],$M$5+1,FALSE)=0,"",VLOOKUP(F94&amp;E94,KBPETAK[],$M$5+1,FALSE)),"")</f>
        <v/>
      </c>
      <c r="N94" s="12" t="str">
        <f>IFERROR(IF(VLOOKUP(F94&amp;E94,KBPETAK[],$N$5+1,FALSE)=0,"",VLOOKUP(F94&amp;E94,KBPETAK[],$N$5+1,FALSE)),"")</f>
        <v/>
      </c>
      <c r="O94" s="55">
        <f t="shared" si="16"/>
        <v>0</v>
      </c>
      <c r="P94" s="13" t="str">
        <f>IFERROR(IF(VLOOKUP(F94&amp;E94,KBPETAK[],$P$5+1,FALSE)=0,0,VLOOKUP(F94&amp;E94,KBPETAK[],$P$5+1,FALSE)),"")</f>
        <v/>
      </c>
      <c r="Q94" s="19">
        <f t="shared" si="17"/>
        <v>0</v>
      </c>
      <c r="R94" s="19">
        <f t="shared" si="18"/>
        <v>0</v>
      </c>
      <c r="S94" s="187" t="str">
        <f>IFERROR(IF(IF(VLOOKUP(F94&amp;E94,KBPETAK[],$S$5+1,FALSE)=0,"",VLOOKUP(F94&amp;E94,KBPETAK[],$S$5+1,FALSE))="B.MP","B. MP",IF(VLOOKUP(F94&amp;E94,KBPETAK[],$S$5+1,FALSE)=0,"",VLOOKUP(F94&amp;E94,KBPETAK[],$S$5+1,FALSE))),"")</f>
        <v/>
      </c>
      <c r="T94" s="188" t="str">
        <f>IFERROR(VLOOKUP(IFERROR(LEFT(I94,FIND("/",I94)-1),I94),Petani[],($U$2+(VLOOKUP(I94,$AB$6:$AD$55,3,FALSE)-1)+VLOOKUP(COUNTIFS(I$6:$I94,I94),$AF$6:$AG$16,2,TRUE)),FALSE),"")</f>
        <v/>
      </c>
      <c r="U94" s="15"/>
      <c r="V94" s="16"/>
      <c r="W94" s="17"/>
      <c r="X94" s="17"/>
    </row>
    <row r="95" spans="1:24" ht="12.95" hidden="1" customHeight="1">
      <c r="A95" s="209" t="str">
        <f t="shared" si="19"/>
        <v>-</v>
      </c>
      <c r="B95" s="2" t="str">
        <f t="shared" si="20"/>
        <v>2</v>
      </c>
      <c r="C95" s="2">
        <f t="shared" si="21"/>
        <v>2</v>
      </c>
      <c r="D95" s="2" t="str">
        <f t="shared" si="22"/>
        <v>DRT</v>
      </c>
      <c r="E95" s="224">
        <f t="shared" si="23"/>
        <v>90</v>
      </c>
      <c r="F95" s="440">
        <f t="shared" si="24"/>
        <v>43835</v>
      </c>
      <c r="G95" s="9" t="str">
        <f>IFERROR(IF(VLOOKUP(F95&amp;E95,KBPETAK[],$G$5+1,FALSE)=0,"",VLOOKUP(F95&amp;E95,KBPETAK[],$G$5+1,FALSE)),"")</f>
        <v/>
      </c>
      <c r="H95" s="10" t="str">
        <f>IFERROR(IF(VLOOKUP(F95&amp;E95,KBPETAK[],$H$5+1,FALSE)=0,"",VLOOKUP(F95&amp;E95,KBPETAK[],$H$5+1,FALSE)),"")</f>
        <v/>
      </c>
      <c r="I95" s="356" t="str">
        <f>IFERROR(IF(VLOOKUP(F95&amp;E95,KBPETAK[],$I$5+1,FALSE)=0,"",VLOOKUP(F95&amp;E95,KBPETAK[],$I$5+1,FALSE)),"")</f>
        <v/>
      </c>
      <c r="J95" s="11" t="str">
        <f>IFERROR(IF(VLOOKUP(F95&amp;E95,KBPETAK[],$J$5+1,FALSE)=0,"",VLOOKUP(F95&amp;E95,KBPETAK[],$J$5+1,FALSE)),"")</f>
        <v/>
      </c>
      <c r="K95" s="11" t="str">
        <f>IFERROR(IF(VLOOKUP(F95&amp;E95,KBPETAK[],$K$5+1,FALSE)=0,"",VLOOKUP(F95&amp;E95,KBPETAK[],$K$5+1,FALSE)),"")</f>
        <v/>
      </c>
      <c r="L95" s="11" t="str">
        <f>IFERROR(IF(VLOOKUP(F95&amp;E95,KBPETAK[],$L$5+1,FALSE)=0,"",VLOOKUP(F95&amp;E95,KBPETAK[],$L$5+1,FALSE)),"")</f>
        <v/>
      </c>
      <c r="M95" s="12" t="str">
        <f>IFERROR(IF(VLOOKUP(F95&amp;E95,KBPETAK[],$M$5+1,FALSE)=0,"",VLOOKUP(F95&amp;E95,KBPETAK[],$M$5+1,FALSE)),"")</f>
        <v/>
      </c>
      <c r="N95" s="12" t="str">
        <f>IFERROR(IF(VLOOKUP(F95&amp;E95,KBPETAK[],$N$5+1,FALSE)=0,"",VLOOKUP(F95&amp;E95,KBPETAK[],$N$5+1,FALSE)),"")</f>
        <v/>
      </c>
      <c r="O95" s="55">
        <f t="shared" si="16"/>
        <v>0</v>
      </c>
      <c r="P95" s="13" t="str">
        <f>IFERROR(IF(VLOOKUP(F95&amp;E95,KBPETAK[],$P$5+1,FALSE)=0,0,VLOOKUP(F95&amp;E95,KBPETAK[],$P$5+1,FALSE)),"")</f>
        <v/>
      </c>
      <c r="Q95" s="19">
        <f t="shared" si="17"/>
        <v>0</v>
      </c>
      <c r="R95" s="19">
        <f t="shared" si="18"/>
        <v>0</v>
      </c>
      <c r="S95" s="187" t="str">
        <f>IFERROR(IF(IF(VLOOKUP(F95&amp;E95,KBPETAK[],$S$5+1,FALSE)=0,"",VLOOKUP(F95&amp;E95,KBPETAK[],$S$5+1,FALSE))="B.MP","B. MP",IF(VLOOKUP(F95&amp;E95,KBPETAK[],$S$5+1,FALSE)=0,"",VLOOKUP(F95&amp;E95,KBPETAK[],$S$5+1,FALSE))),"")</f>
        <v/>
      </c>
      <c r="T95" s="188" t="str">
        <f>IFERROR(VLOOKUP(IFERROR(LEFT(I95,FIND("/",I95)-1),I95),Petani[],($U$2+(VLOOKUP(I95,$AB$6:$AD$55,3,FALSE)-1)+VLOOKUP(COUNTIFS(I$6:$I95,I95),$AF$6:$AG$16,2,TRUE)),FALSE),"")</f>
        <v/>
      </c>
      <c r="U95" s="15"/>
      <c r="V95" s="16"/>
      <c r="W95" s="17"/>
      <c r="X95" s="17"/>
    </row>
    <row r="96" spans="1:24" ht="12.95" hidden="1" customHeight="1">
      <c r="A96" s="209" t="str">
        <f t="shared" si="19"/>
        <v>-</v>
      </c>
      <c r="B96" s="2" t="str">
        <f t="shared" si="20"/>
        <v>2</v>
      </c>
      <c r="C96" s="2">
        <f t="shared" si="21"/>
        <v>2</v>
      </c>
      <c r="D96" s="2" t="str">
        <f t="shared" si="22"/>
        <v>DRT</v>
      </c>
      <c r="E96" s="224">
        <f t="shared" si="23"/>
        <v>91</v>
      </c>
      <c r="F96" s="440">
        <f t="shared" si="24"/>
        <v>43835</v>
      </c>
      <c r="G96" s="9" t="str">
        <f>IFERROR(IF(VLOOKUP(F96&amp;E96,KBPETAK[],$G$5+1,FALSE)=0,"",VLOOKUP(F96&amp;E96,KBPETAK[],$G$5+1,FALSE)),"")</f>
        <v/>
      </c>
      <c r="H96" s="10" t="str">
        <f>IFERROR(IF(VLOOKUP(F96&amp;E96,KBPETAK[],$H$5+1,FALSE)=0,"",VLOOKUP(F96&amp;E96,KBPETAK[],$H$5+1,FALSE)),"")</f>
        <v/>
      </c>
      <c r="I96" s="356" t="str">
        <f>IFERROR(IF(VLOOKUP(F96&amp;E96,KBPETAK[],$I$5+1,FALSE)=0,"",VLOOKUP(F96&amp;E96,KBPETAK[],$I$5+1,FALSE)),"")</f>
        <v/>
      </c>
      <c r="J96" s="11" t="str">
        <f>IFERROR(IF(VLOOKUP(F96&amp;E96,KBPETAK[],$J$5+1,FALSE)=0,"",VLOOKUP(F96&amp;E96,KBPETAK[],$J$5+1,FALSE)),"")</f>
        <v/>
      </c>
      <c r="K96" s="11" t="str">
        <f>IFERROR(IF(VLOOKUP(F96&amp;E96,KBPETAK[],$K$5+1,FALSE)=0,"",VLOOKUP(F96&amp;E96,KBPETAK[],$K$5+1,FALSE)),"")</f>
        <v/>
      </c>
      <c r="L96" s="11" t="str">
        <f>IFERROR(IF(VLOOKUP(F96&amp;E96,KBPETAK[],$L$5+1,FALSE)=0,"",VLOOKUP(F96&amp;E96,KBPETAK[],$L$5+1,FALSE)),"")</f>
        <v/>
      </c>
      <c r="M96" s="12" t="str">
        <f>IFERROR(IF(VLOOKUP(F96&amp;E96,KBPETAK[],$M$5+1,FALSE)=0,"",VLOOKUP(F96&amp;E96,KBPETAK[],$M$5+1,FALSE)),"")</f>
        <v/>
      </c>
      <c r="N96" s="12" t="str">
        <f>IFERROR(IF(VLOOKUP(F96&amp;E96,KBPETAK[],$N$5+1,FALSE)=0,"",VLOOKUP(F96&amp;E96,KBPETAK[],$N$5+1,FALSE)),"")</f>
        <v/>
      </c>
      <c r="O96" s="55">
        <f t="shared" si="16"/>
        <v>0</v>
      </c>
      <c r="P96" s="13" t="str">
        <f>IFERROR(IF(VLOOKUP(F96&amp;E96,KBPETAK[],$P$5+1,FALSE)=0,0,VLOOKUP(F96&amp;E96,KBPETAK[],$P$5+1,FALSE)),"")</f>
        <v/>
      </c>
      <c r="Q96" s="19">
        <f t="shared" si="17"/>
        <v>0</v>
      </c>
      <c r="R96" s="19">
        <f t="shared" si="18"/>
        <v>0</v>
      </c>
      <c r="S96" s="187" t="str">
        <f>IFERROR(IF(IF(VLOOKUP(F96&amp;E96,KBPETAK[],$S$5+1,FALSE)=0,"",VLOOKUP(F96&amp;E96,KBPETAK[],$S$5+1,FALSE))="B.MP","B. MP",IF(VLOOKUP(F96&amp;E96,KBPETAK[],$S$5+1,FALSE)=0,"",VLOOKUP(F96&amp;E96,KBPETAK[],$S$5+1,FALSE))),"")</f>
        <v/>
      </c>
      <c r="T96" s="188" t="str">
        <f>IFERROR(VLOOKUP(IFERROR(LEFT(I96,FIND("/",I96)-1),I96),Petani[],($U$2+(VLOOKUP(I96,$AB$6:$AD$55,3,FALSE)-1)+VLOOKUP(COUNTIFS(I$6:$I96,I96),$AF$6:$AG$16,2,TRUE)),FALSE),"")</f>
        <v/>
      </c>
      <c r="U96" s="15"/>
      <c r="V96" s="16"/>
      <c r="W96" s="17"/>
      <c r="X96" s="17"/>
    </row>
    <row r="97" spans="1:24" ht="12.95" hidden="1" customHeight="1">
      <c r="A97" s="209" t="str">
        <f t="shared" si="19"/>
        <v>-</v>
      </c>
      <c r="B97" s="2" t="str">
        <f t="shared" si="20"/>
        <v>2</v>
      </c>
      <c r="C97" s="2">
        <f t="shared" si="21"/>
        <v>2</v>
      </c>
      <c r="D97" s="2" t="str">
        <f t="shared" si="22"/>
        <v>DRT</v>
      </c>
      <c r="E97" s="224">
        <f t="shared" si="23"/>
        <v>92</v>
      </c>
      <c r="F97" s="440">
        <f t="shared" si="24"/>
        <v>43835</v>
      </c>
      <c r="G97" s="9" t="str">
        <f>IFERROR(IF(VLOOKUP(F97&amp;E97,KBPETAK[],$G$5+1,FALSE)=0,"",VLOOKUP(F97&amp;E97,KBPETAK[],$G$5+1,FALSE)),"")</f>
        <v/>
      </c>
      <c r="H97" s="10" t="str">
        <f>IFERROR(IF(VLOOKUP(F97&amp;E97,KBPETAK[],$H$5+1,FALSE)=0,"",VLOOKUP(F97&amp;E97,KBPETAK[],$H$5+1,FALSE)),"")</f>
        <v/>
      </c>
      <c r="I97" s="356" t="str">
        <f>IFERROR(IF(VLOOKUP(F97&amp;E97,KBPETAK[],$I$5+1,FALSE)=0,"",VLOOKUP(F97&amp;E97,KBPETAK[],$I$5+1,FALSE)),"")</f>
        <v/>
      </c>
      <c r="J97" s="11" t="str">
        <f>IFERROR(IF(VLOOKUP(F97&amp;E97,KBPETAK[],$J$5+1,FALSE)=0,"",VLOOKUP(F97&amp;E97,KBPETAK[],$J$5+1,FALSE)),"")</f>
        <v/>
      </c>
      <c r="K97" s="11" t="str">
        <f>IFERROR(IF(VLOOKUP(F97&amp;E97,KBPETAK[],$K$5+1,FALSE)=0,"",VLOOKUP(F97&amp;E97,KBPETAK[],$K$5+1,FALSE)),"")</f>
        <v/>
      </c>
      <c r="L97" s="11" t="str">
        <f>IFERROR(IF(VLOOKUP(F97&amp;E97,KBPETAK[],$L$5+1,FALSE)=0,"",VLOOKUP(F97&amp;E97,KBPETAK[],$L$5+1,FALSE)),"")</f>
        <v/>
      </c>
      <c r="M97" s="12" t="str">
        <f>IFERROR(IF(VLOOKUP(F97&amp;E97,KBPETAK[],$M$5+1,FALSE)=0,"",VLOOKUP(F97&amp;E97,KBPETAK[],$M$5+1,FALSE)),"")</f>
        <v/>
      </c>
      <c r="N97" s="12" t="str">
        <f>IFERROR(IF(VLOOKUP(F97&amp;E97,KBPETAK[],$N$5+1,FALSE)=0,"",VLOOKUP(F97&amp;E97,KBPETAK[],$N$5+1,FALSE)),"")</f>
        <v/>
      </c>
      <c r="O97" s="55">
        <f t="shared" si="16"/>
        <v>0</v>
      </c>
      <c r="P97" s="13" t="str">
        <f>IFERROR(IF(VLOOKUP(F97&amp;E97,KBPETAK[],$P$5+1,FALSE)=0,0,VLOOKUP(F97&amp;E97,KBPETAK[],$P$5+1,FALSE)),"")</f>
        <v/>
      </c>
      <c r="Q97" s="19">
        <f t="shared" si="17"/>
        <v>0</v>
      </c>
      <c r="R97" s="19">
        <f t="shared" si="18"/>
        <v>0</v>
      </c>
      <c r="S97" s="187" t="str">
        <f>IFERROR(IF(IF(VLOOKUP(F97&amp;E97,KBPETAK[],$S$5+1,FALSE)=0,"",VLOOKUP(F97&amp;E97,KBPETAK[],$S$5+1,FALSE))="B.MP","B. MP",IF(VLOOKUP(F97&amp;E97,KBPETAK[],$S$5+1,FALSE)=0,"",VLOOKUP(F97&amp;E97,KBPETAK[],$S$5+1,FALSE))),"")</f>
        <v/>
      </c>
      <c r="T97" s="188" t="str">
        <f>IFERROR(VLOOKUP(IFERROR(LEFT(I97,FIND("/",I97)-1),I97),Petani[],($U$2+(VLOOKUP(I97,$AB$6:$AD$55,3,FALSE)-1)+VLOOKUP(COUNTIFS(I$6:$I97,I97),$AF$6:$AG$16,2,TRUE)),FALSE),"")</f>
        <v/>
      </c>
      <c r="U97" s="15"/>
      <c r="V97" s="16"/>
      <c r="W97" s="17"/>
      <c r="X97" s="17"/>
    </row>
    <row r="98" spans="1:24" ht="12.95" hidden="1" customHeight="1">
      <c r="A98" s="209" t="str">
        <f t="shared" si="19"/>
        <v>-</v>
      </c>
      <c r="B98" s="2" t="str">
        <f t="shared" si="20"/>
        <v>2</v>
      </c>
      <c r="C98" s="2">
        <f t="shared" si="21"/>
        <v>2</v>
      </c>
      <c r="D98" s="2" t="str">
        <f t="shared" si="22"/>
        <v>DRT</v>
      </c>
      <c r="E98" s="224">
        <f t="shared" si="23"/>
        <v>93</v>
      </c>
      <c r="F98" s="440">
        <f t="shared" si="24"/>
        <v>43835</v>
      </c>
      <c r="G98" s="9" t="str">
        <f>IFERROR(IF(VLOOKUP(F98&amp;E98,KBPETAK[],$G$5+1,FALSE)=0,"",VLOOKUP(F98&amp;E98,KBPETAK[],$G$5+1,FALSE)),"")</f>
        <v/>
      </c>
      <c r="H98" s="10" t="str">
        <f>IFERROR(IF(VLOOKUP(F98&amp;E98,KBPETAK[],$H$5+1,FALSE)=0,"",VLOOKUP(F98&amp;E98,KBPETAK[],$H$5+1,FALSE)),"")</f>
        <v/>
      </c>
      <c r="I98" s="356" t="str">
        <f>IFERROR(IF(VLOOKUP(F98&amp;E98,KBPETAK[],$I$5+1,FALSE)=0,"",VLOOKUP(F98&amp;E98,KBPETAK[],$I$5+1,FALSE)),"")</f>
        <v/>
      </c>
      <c r="J98" s="11" t="str">
        <f>IFERROR(IF(VLOOKUP(F98&amp;E98,KBPETAK[],$J$5+1,FALSE)=0,"",VLOOKUP(F98&amp;E98,KBPETAK[],$J$5+1,FALSE)),"")</f>
        <v/>
      </c>
      <c r="K98" s="11" t="str">
        <f>IFERROR(IF(VLOOKUP(F98&amp;E98,KBPETAK[],$K$5+1,FALSE)=0,"",VLOOKUP(F98&amp;E98,KBPETAK[],$K$5+1,FALSE)),"")</f>
        <v/>
      </c>
      <c r="L98" s="11" t="str">
        <f>IFERROR(IF(VLOOKUP(F98&amp;E98,KBPETAK[],$L$5+1,FALSE)=0,"",VLOOKUP(F98&amp;E98,KBPETAK[],$L$5+1,FALSE)),"")</f>
        <v/>
      </c>
      <c r="M98" s="12" t="str">
        <f>IFERROR(IF(VLOOKUP(F98&amp;E98,KBPETAK[],$M$5+1,FALSE)=0,"",VLOOKUP(F98&amp;E98,KBPETAK[],$M$5+1,FALSE)),"")</f>
        <v/>
      </c>
      <c r="N98" s="12" t="str">
        <f>IFERROR(IF(VLOOKUP(F98&amp;E98,KBPETAK[],$N$5+1,FALSE)=0,"",VLOOKUP(F98&amp;E98,KBPETAK[],$N$5+1,FALSE)),"")</f>
        <v/>
      </c>
      <c r="O98" s="55">
        <f t="shared" si="16"/>
        <v>0</v>
      </c>
      <c r="P98" s="13" t="str">
        <f>IFERROR(IF(VLOOKUP(F98&amp;E98,KBPETAK[],$P$5+1,FALSE)=0,0,VLOOKUP(F98&amp;E98,KBPETAK[],$P$5+1,FALSE)),"")</f>
        <v/>
      </c>
      <c r="Q98" s="19">
        <f t="shared" si="17"/>
        <v>0</v>
      </c>
      <c r="R98" s="19">
        <f t="shared" si="18"/>
        <v>0</v>
      </c>
      <c r="S98" s="187" t="str">
        <f>IFERROR(IF(IF(VLOOKUP(F98&amp;E98,KBPETAK[],$S$5+1,FALSE)=0,"",VLOOKUP(F98&amp;E98,KBPETAK[],$S$5+1,FALSE))="B.MP","B. MP",IF(VLOOKUP(F98&amp;E98,KBPETAK[],$S$5+1,FALSE)=0,"",VLOOKUP(F98&amp;E98,KBPETAK[],$S$5+1,FALSE))),"")</f>
        <v/>
      </c>
      <c r="T98" s="188" t="str">
        <f>IFERROR(VLOOKUP(IFERROR(LEFT(I98,FIND("/",I98)-1),I98),Petani[],($U$2+(VLOOKUP(I98,$AB$6:$AD$55,3,FALSE)-1)+VLOOKUP(COUNTIFS(I$6:$I98,I98),$AF$6:$AG$16,2,TRUE)),FALSE),"")</f>
        <v/>
      </c>
      <c r="U98" s="15"/>
      <c r="V98" s="16"/>
      <c r="W98" s="17"/>
      <c r="X98" s="17"/>
    </row>
    <row r="99" spans="1:24" ht="12.95" hidden="1" customHeight="1">
      <c r="A99" s="209" t="str">
        <f t="shared" si="19"/>
        <v>-</v>
      </c>
      <c r="B99" s="2" t="str">
        <f t="shared" si="20"/>
        <v>2</v>
      </c>
      <c r="C99" s="2">
        <f t="shared" si="21"/>
        <v>2</v>
      </c>
      <c r="D99" s="2" t="str">
        <f t="shared" si="22"/>
        <v>DRT</v>
      </c>
      <c r="E99" s="224">
        <f t="shared" si="23"/>
        <v>94</v>
      </c>
      <c r="F99" s="440">
        <f t="shared" si="24"/>
        <v>43835</v>
      </c>
      <c r="G99" s="9" t="str">
        <f>IFERROR(IF(VLOOKUP(F99&amp;E99,KBPETAK[],$G$5+1,FALSE)=0,"",VLOOKUP(F99&amp;E99,KBPETAK[],$G$5+1,FALSE)),"")</f>
        <v/>
      </c>
      <c r="H99" s="10" t="str">
        <f>IFERROR(IF(VLOOKUP(F99&amp;E99,KBPETAK[],$H$5+1,FALSE)=0,"",VLOOKUP(F99&amp;E99,KBPETAK[],$H$5+1,FALSE)),"")</f>
        <v/>
      </c>
      <c r="I99" s="356" t="str">
        <f>IFERROR(IF(VLOOKUP(F99&amp;E99,KBPETAK[],$I$5+1,FALSE)=0,"",VLOOKUP(F99&amp;E99,KBPETAK[],$I$5+1,FALSE)),"")</f>
        <v/>
      </c>
      <c r="J99" s="11" t="str">
        <f>IFERROR(IF(VLOOKUP(F99&amp;E99,KBPETAK[],$J$5+1,FALSE)=0,"",VLOOKUP(F99&amp;E99,KBPETAK[],$J$5+1,FALSE)),"")</f>
        <v/>
      </c>
      <c r="K99" s="11" t="str">
        <f>IFERROR(IF(VLOOKUP(F99&amp;E99,KBPETAK[],$K$5+1,FALSE)=0,"",VLOOKUP(F99&amp;E99,KBPETAK[],$K$5+1,FALSE)),"")</f>
        <v/>
      </c>
      <c r="L99" s="11" t="str">
        <f>IFERROR(IF(VLOOKUP(F99&amp;E99,KBPETAK[],$L$5+1,FALSE)=0,"",VLOOKUP(F99&amp;E99,KBPETAK[],$L$5+1,FALSE)),"")</f>
        <v/>
      </c>
      <c r="M99" s="12" t="str">
        <f>IFERROR(IF(VLOOKUP(F99&amp;E99,KBPETAK[],$M$5+1,FALSE)=0,"",VLOOKUP(F99&amp;E99,KBPETAK[],$M$5+1,FALSE)),"")</f>
        <v/>
      </c>
      <c r="N99" s="12" t="str">
        <f>IFERROR(IF(VLOOKUP(F99&amp;E99,KBPETAK[],$N$5+1,FALSE)=0,"",VLOOKUP(F99&amp;E99,KBPETAK[],$N$5+1,FALSE)),"")</f>
        <v/>
      </c>
      <c r="O99" s="55">
        <f t="shared" si="16"/>
        <v>0</v>
      </c>
      <c r="P99" s="13" t="str">
        <f>IFERROR(IF(VLOOKUP(F99&amp;E99,KBPETAK[],$P$5+1,FALSE)=0,0,VLOOKUP(F99&amp;E99,KBPETAK[],$P$5+1,FALSE)),"")</f>
        <v/>
      </c>
      <c r="Q99" s="19">
        <f t="shared" si="17"/>
        <v>0</v>
      </c>
      <c r="R99" s="19">
        <f t="shared" si="18"/>
        <v>0</v>
      </c>
      <c r="S99" s="187" t="str">
        <f>IFERROR(IF(IF(VLOOKUP(F99&amp;E99,KBPETAK[],$S$5+1,FALSE)=0,"",VLOOKUP(F99&amp;E99,KBPETAK[],$S$5+1,FALSE))="B.MP","B. MP",IF(VLOOKUP(F99&amp;E99,KBPETAK[],$S$5+1,FALSE)=0,"",VLOOKUP(F99&amp;E99,KBPETAK[],$S$5+1,FALSE))),"")</f>
        <v/>
      </c>
      <c r="T99" s="188" t="str">
        <f>IFERROR(VLOOKUP(IFERROR(LEFT(I99,FIND("/",I99)-1),I99),Petani[],($U$2+(VLOOKUP(I99,$AB$6:$AD$55,3,FALSE)-1)+VLOOKUP(COUNTIFS(I$6:$I99,I99),$AF$6:$AG$16,2,TRUE)),FALSE),"")</f>
        <v/>
      </c>
      <c r="U99" s="15"/>
      <c r="V99" s="16"/>
      <c r="W99" s="17"/>
      <c r="X99" s="17"/>
    </row>
    <row r="100" spans="1:24" ht="12.95" hidden="1" customHeight="1">
      <c r="A100" s="209" t="str">
        <f t="shared" si="19"/>
        <v>-</v>
      </c>
      <c r="B100" s="2" t="str">
        <f t="shared" si="20"/>
        <v>2</v>
      </c>
      <c r="C100" s="2">
        <f t="shared" si="21"/>
        <v>2</v>
      </c>
      <c r="D100" s="2" t="str">
        <f t="shared" si="22"/>
        <v>DRT</v>
      </c>
      <c r="E100" s="224">
        <f t="shared" si="23"/>
        <v>95</v>
      </c>
      <c r="F100" s="440">
        <f t="shared" si="24"/>
        <v>43835</v>
      </c>
      <c r="G100" s="9" t="str">
        <f>IFERROR(IF(VLOOKUP(F100&amp;E100,KBPETAK[],$G$5+1,FALSE)=0,"",VLOOKUP(F100&amp;E100,KBPETAK[],$G$5+1,FALSE)),"")</f>
        <v/>
      </c>
      <c r="H100" s="10" t="str">
        <f>IFERROR(IF(VLOOKUP(F100&amp;E100,KBPETAK[],$H$5+1,FALSE)=0,"",VLOOKUP(F100&amp;E100,KBPETAK[],$H$5+1,FALSE)),"")</f>
        <v/>
      </c>
      <c r="I100" s="356" t="str">
        <f>IFERROR(IF(VLOOKUP(F100&amp;E100,KBPETAK[],$I$5+1,FALSE)=0,"",VLOOKUP(F100&amp;E100,KBPETAK[],$I$5+1,FALSE)),"")</f>
        <v/>
      </c>
      <c r="J100" s="11" t="str">
        <f>IFERROR(IF(VLOOKUP(F100&amp;E100,KBPETAK[],$J$5+1,FALSE)=0,"",VLOOKUP(F100&amp;E100,KBPETAK[],$J$5+1,FALSE)),"")</f>
        <v/>
      </c>
      <c r="K100" s="11" t="str">
        <f>IFERROR(IF(VLOOKUP(F100&amp;E100,KBPETAK[],$K$5+1,FALSE)=0,"",VLOOKUP(F100&amp;E100,KBPETAK[],$K$5+1,FALSE)),"")</f>
        <v/>
      </c>
      <c r="L100" s="11" t="str">
        <f>IFERROR(IF(VLOOKUP(F100&amp;E100,KBPETAK[],$L$5+1,FALSE)=0,"",VLOOKUP(F100&amp;E100,KBPETAK[],$L$5+1,FALSE)),"")</f>
        <v/>
      </c>
      <c r="M100" s="12" t="str">
        <f>IFERROR(IF(VLOOKUP(F100&amp;E100,KBPETAK[],$M$5+1,FALSE)=0,"",VLOOKUP(F100&amp;E100,KBPETAK[],$M$5+1,FALSE)),"")</f>
        <v/>
      </c>
      <c r="N100" s="12" t="str">
        <f>IFERROR(IF(VLOOKUP(F100&amp;E100,KBPETAK[],$N$5+1,FALSE)=0,"",VLOOKUP(F100&amp;E100,KBPETAK[],$N$5+1,FALSE)),"")</f>
        <v/>
      </c>
      <c r="O100" s="55">
        <f t="shared" si="16"/>
        <v>0</v>
      </c>
      <c r="P100" s="13" t="str">
        <f>IFERROR(IF(VLOOKUP(F100&amp;E100,KBPETAK[],$P$5+1,FALSE)=0,0,VLOOKUP(F100&amp;E100,KBPETAK[],$P$5+1,FALSE)),"")</f>
        <v/>
      </c>
      <c r="Q100" s="19">
        <f t="shared" si="17"/>
        <v>0</v>
      </c>
      <c r="R100" s="19">
        <f t="shared" si="18"/>
        <v>0</v>
      </c>
      <c r="S100" s="187" t="str">
        <f>IFERROR(IF(IF(VLOOKUP(F100&amp;E100,KBPETAK[],$S$5+1,FALSE)=0,"",VLOOKUP(F100&amp;E100,KBPETAK[],$S$5+1,FALSE))="B.MP","B. MP",IF(VLOOKUP(F100&amp;E100,KBPETAK[],$S$5+1,FALSE)=0,"",VLOOKUP(F100&amp;E100,KBPETAK[],$S$5+1,FALSE))),"")</f>
        <v/>
      </c>
      <c r="T100" s="188" t="str">
        <f>IFERROR(VLOOKUP(IFERROR(LEFT(I100,FIND("/",I100)-1),I100),Petani[],($U$2+(VLOOKUP(I100,$AB$6:$AD$55,3,FALSE)-1)+VLOOKUP(COUNTIFS(I$6:$I100,I100),$AF$6:$AG$16,2,TRUE)),FALSE),"")</f>
        <v/>
      </c>
      <c r="U100" s="15"/>
      <c r="V100" s="16"/>
      <c r="W100" s="17"/>
      <c r="X100" s="17"/>
    </row>
    <row r="101" spans="1:24" ht="12.95" hidden="1" customHeight="1">
      <c r="A101" s="209" t="str">
        <f t="shared" si="19"/>
        <v>-</v>
      </c>
      <c r="B101" s="2" t="str">
        <f t="shared" si="20"/>
        <v>2</v>
      </c>
      <c r="C101" s="2">
        <f t="shared" si="21"/>
        <v>2</v>
      </c>
      <c r="D101" s="2" t="str">
        <f t="shared" si="22"/>
        <v>DRT</v>
      </c>
      <c r="E101" s="224">
        <f t="shared" si="23"/>
        <v>96</v>
      </c>
      <c r="F101" s="440">
        <f t="shared" si="24"/>
        <v>43835</v>
      </c>
      <c r="G101" s="9" t="str">
        <f>IFERROR(IF(VLOOKUP(F101&amp;E101,KBPETAK[],$G$5+1,FALSE)=0,"",VLOOKUP(F101&amp;E101,KBPETAK[],$G$5+1,FALSE)),"")</f>
        <v/>
      </c>
      <c r="H101" s="10" t="str">
        <f>IFERROR(IF(VLOOKUP(F101&amp;E101,KBPETAK[],$H$5+1,FALSE)=0,"",VLOOKUP(F101&amp;E101,KBPETAK[],$H$5+1,FALSE)),"")</f>
        <v/>
      </c>
      <c r="I101" s="356" t="str">
        <f>IFERROR(IF(VLOOKUP(F101&amp;E101,KBPETAK[],$I$5+1,FALSE)=0,"",VLOOKUP(F101&amp;E101,KBPETAK[],$I$5+1,FALSE)),"")</f>
        <v/>
      </c>
      <c r="J101" s="11" t="str">
        <f>IFERROR(IF(VLOOKUP(F101&amp;E101,KBPETAK[],$J$5+1,FALSE)=0,"",VLOOKUP(F101&amp;E101,KBPETAK[],$J$5+1,FALSE)),"")</f>
        <v/>
      </c>
      <c r="K101" s="11" t="str">
        <f>IFERROR(IF(VLOOKUP(F101&amp;E101,KBPETAK[],$K$5+1,FALSE)=0,"",VLOOKUP(F101&amp;E101,KBPETAK[],$K$5+1,FALSE)),"")</f>
        <v/>
      </c>
      <c r="L101" s="11" t="str">
        <f>IFERROR(IF(VLOOKUP(F101&amp;E101,KBPETAK[],$L$5+1,FALSE)=0,"",VLOOKUP(F101&amp;E101,KBPETAK[],$L$5+1,FALSE)),"")</f>
        <v/>
      </c>
      <c r="M101" s="12" t="str">
        <f>IFERROR(IF(VLOOKUP(F101&amp;E101,KBPETAK[],$M$5+1,FALSE)=0,"",VLOOKUP(F101&amp;E101,KBPETAK[],$M$5+1,FALSE)),"")</f>
        <v/>
      </c>
      <c r="N101" s="12" t="str">
        <f>IFERROR(IF(VLOOKUP(F101&amp;E101,KBPETAK[],$N$5+1,FALSE)=0,"",VLOOKUP(F101&amp;E101,KBPETAK[],$N$5+1,FALSE)),"")</f>
        <v/>
      </c>
      <c r="O101" s="55">
        <f t="shared" si="16"/>
        <v>0</v>
      </c>
      <c r="P101" s="13" t="str">
        <f>IFERROR(IF(VLOOKUP(F101&amp;E101,KBPETAK[],$P$5+1,FALSE)=0,0,VLOOKUP(F101&amp;E101,KBPETAK[],$P$5+1,FALSE)),"")</f>
        <v/>
      </c>
      <c r="Q101" s="19">
        <f t="shared" si="17"/>
        <v>0</v>
      </c>
      <c r="R101" s="19">
        <f t="shared" si="18"/>
        <v>0</v>
      </c>
      <c r="S101" s="187" t="str">
        <f>IFERROR(IF(IF(VLOOKUP(F101&amp;E101,KBPETAK[],$S$5+1,FALSE)=0,"",VLOOKUP(F101&amp;E101,KBPETAK[],$S$5+1,FALSE))="B.MP","B. MP",IF(VLOOKUP(F101&amp;E101,KBPETAK[],$S$5+1,FALSE)=0,"",VLOOKUP(F101&amp;E101,KBPETAK[],$S$5+1,FALSE))),"")</f>
        <v/>
      </c>
      <c r="T101" s="188" t="str">
        <f>IFERROR(VLOOKUP(IFERROR(LEFT(I101,FIND("/",I101)-1),I101),Petani[],($U$2+(VLOOKUP(I101,$AB$6:$AD$55,3,FALSE)-1)+VLOOKUP(COUNTIFS(I$6:$I101,I101),$AF$6:$AG$16,2,TRUE)),FALSE),"")</f>
        <v/>
      </c>
      <c r="U101" s="15"/>
      <c r="V101" s="16"/>
      <c r="W101" s="17"/>
      <c r="X101" s="17"/>
    </row>
    <row r="102" spans="1:24" ht="12.95" hidden="1" customHeight="1">
      <c r="A102" s="209" t="str">
        <f t="shared" si="19"/>
        <v>-</v>
      </c>
      <c r="B102" s="2" t="str">
        <f t="shared" si="20"/>
        <v>2</v>
      </c>
      <c r="C102" s="2">
        <f t="shared" si="21"/>
        <v>2</v>
      </c>
      <c r="D102" s="2" t="str">
        <f t="shared" si="22"/>
        <v>DRT</v>
      </c>
      <c r="E102" s="224">
        <f t="shared" si="23"/>
        <v>97</v>
      </c>
      <c r="F102" s="440">
        <f t="shared" si="24"/>
        <v>43835</v>
      </c>
      <c r="G102" s="9" t="str">
        <f>IFERROR(IF(VLOOKUP(F102&amp;E102,KBPETAK[],$G$5+1,FALSE)=0,"",VLOOKUP(F102&amp;E102,KBPETAK[],$G$5+1,FALSE)),"")</f>
        <v/>
      </c>
      <c r="H102" s="10" t="str">
        <f>IFERROR(IF(VLOOKUP(F102&amp;E102,KBPETAK[],$H$5+1,FALSE)=0,"",VLOOKUP(F102&amp;E102,KBPETAK[],$H$5+1,FALSE)),"")</f>
        <v/>
      </c>
      <c r="I102" s="356" t="str">
        <f>IFERROR(IF(VLOOKUP(F102&amp;E102,KBPETAK[],$I$5+1,FALSE)=0,"",VLOOKUP(F102&amp;E102,KBPETAK[],$I$5+1,FALSE)),"")</f>
        <v/>
      </c>
      <c r="J102" s="11" t="str">
        <f>IFERROR(IF(VLOOKUP(F102&amp;E102,KBPETAK[],$J$5+1,FALSE)=0,"",VLOOKUP(F102&amp;E102,KBPETAK[],$J$5+1,FALSE)),"")</f>
        <v/>
      </c>
      <c r="K102" s="11" t="str">
        <f>IFERROR(IF(VLOOKUP(F102&amp;E102,KBPETAK[],$K$5+1,FALSE)=0,"",VLOOKUP(F102&amp;E102,KBPETAK[],$K$5+1,FALSE)),"")</f>
        <v/>
      </c>
      <c r="L102" s="11" t="str">
        <f>IFERROR(IF(VLOOKUP(F102&amp;E102,KBPETAK[],$L$5+1,FALSE)=0,"",VLOOKUP(F102&amp;E102,KBPETAK[],$L$5+1,FALSE)),"")</f>
        <v/>
      </c>
      <c r="M102" s="12" t="str">
        <f>IFERROR(IF(VLOOKUP(F102&amp;E102,KBPETAK[],$M$5+1,FALSE)=0,"",VLOOKUP(F102&amp;E102,KBPETAK[],$M$5+1,FALSE)),"")</f>
        <v/>
      </c>
      <c r="N102" s="12" t="str">
        <f>IFERROR(IF(VLOOKUP(F102&amp;E102,KBPETAK[],$N$5+1,FALSE)=0,"",VLOOKUP(F102&amp;E102,KBPETAK[],$N$5+1,FALSE)),"")</f>
        <v/>
      </c>
      <c r="O102" s="55">
        <f t="shared" si="16"/>
        <v>0</v>
      </c>
      <c r="P102" s="13" t="str">
        <f>IFERROR(IF(VLOOKUP(F102&amp;E102,KBPETAK[],$P$5+1,FALSE)=0,0,VLOOKUP(F102&amp;E102,KBPETAK[],$P$5+1,FALSE)),"")</f>
        <v/>
      </c>
      <c r="Q102" s="19">
        <f t="shared" si="17"/>
        <v>0</v>
      </c>
      <c r="R102" s="19">
        <f t="shared" si="18"/>
        <v>0</v>
      </c>
      <c r="S102" s="187" t="str">
        <f>IFERROR(IF(IF(VLOOKUP(F102&amp;E102,KBPETAK[],$S$5+1,FALSE)=0,"",VLOOKUP(F102&amp;E102,KBPETAK[],$S$5+1,FALSE))="B.MP","B. MP",IF(VLOOKUP(F102&amp;E102,KBPETAK[],$S$5+1,FALSE)=0,"",VLOOKUP(F102&amp;E102,KBPETAK[],$S$5+1,FALSE))),"")</f>
        <v/>
      </c>
      <c r="T102" s="188" t="str">
        <f>IFERROR(VLOOKUP(IFERROR(LEFT(I102,FIND("/",I102)-1),I102),Petani[],($U$2+(VLOOKUP(I102,$AB$6:$AD$55,3,FALSE)-1)+VLOOKUP(COUNTIFS(I$6:$I102,I102),$AF$6:$AG$16,2,TRUE)),FALSE),"")</f>
        <v/>
      </c>
      <c r="U102" s="15"/>
      <c r="V102" s="16"/>
      <c r="W102" s="17"/>
      <c r="X102" s="17"/>
    </row>
    <row r="103" spans="1:24" ht="12.95" hidden="1" customHeight="1">
      <c r="A103" s="209" t="str">
        <f t="shared" si="19"/>
        <v>-</v>
      </c>
      <c r="B103" s="2" t="str">
        <f t="shared" si="20"/>
        <v>2</v>
      </c>
      <c r="C103" s="2">
        <f t="shared" si="21"/>
        <v>2</v>
      </c>
      <c r="D103" s="2" t="str">
        <f t="shared" si="22"/>
        <v>DRT</v>
      </c>
      <c r="E103" s="224">
        <f t="shared" si="23"/>
        <v>98</v>
      </c>
      <c r="F103" s="440">
        <f t="shared" si="24"/>
        <v>43835</v>
      </c>
      <c r="G103" s="9" t="str">
        <f>IFERROR(IF(VLOOKUP(F103&amp;E103,KBPETAK[],$G$5+1,FALSE)=0,"",VLOOKUP(F103&amp;E103,KBPETAK[],$G$5+1,FALSE)),"")</f>
        <v/>
      </c>
      <c r="H103" s="10" t="str">
        <f>IFERROR(IF(VLOOKUP(F103&amp;E103,KBPETAK[],$H$5+1,FALSE)=0,"",VLOOKUP(F103&amp;E103,KBPETAK[],$H$5+1,FALSE)),"")</f>
        <v/>
      </c>
      <c r="I103" s="356" t="str">
        <f>IFERROR(IF(VLOOKUP(F103&amp;E103,KBPETAK[],$I$5+1,FALSE)=0,"",VLOOKUP(F103&amp;E103,KBPETAK[],$I$5+1,FALSE)),"")</f>
        <v/>
      </c>
      <c r="J103" s="11" t="str">
        <f>IFERROR(IF(VLOOKUP(F103&amp;E103,KBPETAK[],$J$5+1,FALSE)=0,"",VLOOKUP(F103&amp;E103,KBPETAK[],$J$5+1,FALSE)),"")</f>
        <v/>
      </c>
      <c r="K103" s="11" t="str">
        <f>IFERROR(IF(VLOOKUP(F103&amp;E103,KBPETAK[],$K$5+1,FALSE)=0,"",VLOOKUP(F103&amp;E103,KBPETAK[],$K$5+1,FALSE)),"")</f>
        <v/>
      </c>
      <c r="L103" s="11" t="str">
        <f>IFERROR(IF(VLOOKUP(F103&amp;E103,KBPETAK[],$L$5+1,FALSE)=0,"",VLOOKUP(F103&amp;E103,KBPETAK[],$L$5+1,FALSE)),"")</f>
        <v/>
      </c>
      <c r="M103" s="12" t="str">
        <f>IFERROR(IF(VLOOKUP(F103&amp;E103,KBPETAK[],$M$5+1,FALSE)=0,"",VLOOKUP(F103&amp;E103,KBPETAK[],$M$5+1,FALSE)),"")</f>
        <v/>
      </c>
      <c r="N103" s="12" t="str">
        <f>IFERROR(IF(VLOOKUP(F103&amp;E103,KBPETAK[],$N$5+1,FALSE)=0,"",VLOOKUP(F103&amp;E103,KBPETAK[],$N$5+1,FALSE)),"")</f>
        <v/>
      </c>
      <c r="O103" s="55">
        <f t="shared" si="16"/>
        <v>0</v>
      </c>
      <c r="P103" s="13" t="str">
        <f>IFERROR(IF(VLOOKUP(F103&amp;E103,KBPETAK[],$P$5+1,FALSE)=0,0,VLOOKUP(F103&amp;E103,KBPETAK[],$P$5+1,FALSE)),"")</f>
        <v/>
      </c>
      <c r="Q103" s="19">
        <f t="shared" si="17"/>
        <v>0</v>
      </c>
      <c r="R103" s="19">
        <f t="shared" si="18"/>
        <v>0</v>
      </c>
      <c r="S103" s="187" t="str">
        <f>IFERROR(IF(IF(VLOOKUP(F103&amp;E103,KBPETAK[],$S$5+1,FALSE)=0,"",VLOOKUP(F103&amp;E103,KBPETAK[],$S$5+1,FALSE))="B.MP","B. MP",IF(VLOOKUP(F103&amp;E103,KBPETAK[],$S$5+1,FALSE)=0,"",VLOOKUP(F103&amp;E103,KBPETAK[],$S$5+1,FALSE))),"")</f>
        <v/>
      </c>
      <c r="T103" s="188" t="str">
        <f>IFERROR(VLOOKUP(IFERROR(LEFT(I103,FIND("/",I103)-1),I103),Petani[],($U$2+(VLOOKUP(I103,$AB$6:$AD$55,3,FALSE)-1)+VLOOKUP(COUNTIFS(I$6:$I103,I103),$AF$6:$AG$16,2,TRUE)),FALSE),"")</f>
        <v/>
      </c>
      <c r="U103" s="15"/>
      <c r="V103" s="16"/>
      <c r="W103" s="17"/>
      <c r="X103" s="17"/>
    </row>
    <row r="104" spans="1:24" ht="12.95" hidden="1" customHeight="1">
      <c r="A104" s="209" t="str">
        <f t="shared" si="19"/>
        <v>-</v>
      </c>
      <c r="B104" s="2" t="str">
        <f t="shared" si="20"/>
        <v>2</v>
      </c>
      <c r="C104" s="2">
        <f t="shared" si="21"/>
        <v>2</v>
      </c>
      <c r="D104" s="2" t="str">
        <f t="shared" si="22"/>
        <v>DRT</v>
      </c>
      <c r="E104" s="224">
        <f t="shared" si="23"/>
        <v>99</v>
      </c>
      <c r="F104" s="440">
        <f t="shared" si="24"/>
        <v>43835</v>
      </c>
      <c r="G104" s="9" t="str">
        <f>IFERROR(IF(VLOOKUP(F104&amp;E104,KBPETAK[],$G$5+1,FALSE)=0,"",VLOOKUP(F104&amp;E104,KBPETAK[],$G$5+1,FALSE)),"")</f>
        <v/>
      </c>
      <c r="H104" s="10" t="str">
        <f>IFERROR(IF(VLOOKUP(F104&amp;E104,KBPETAK[],$H$5+1,FALSE)=0,"",VLOOKUP(F104&amp;E104,KBPETAK[],$H$5+1,FALSE)),"")</f>
        <v/>
      </c>
      <c r="I104" s="356" t="str">
        <f>IFERROR(IF(VLOOKUP(F104&amp;E104,KBPETAK[],$I$5+1,FALSE)=0,"",VLOOKUP(F104&amp;E104,KBPETAK[],$I$5+1,FALSE)),"")</f>
        <v/>
      </c>
      <c r="J104" s="11" t="str">
        <f>IFERROR(IF(VLOOKUP(F104&amp;E104,KBPETAK[],$J$5+1,FALSE)=0,"",VLOOKUP(F104&amp;E104,KBPETAK[],$J$5+1,FALSE)),"")</f>
        <v/>
      </c>
      <c r="K104" s="11" t="str">
        <f>IFERROR(IF(VLOOKUP(F104&amp;E104,KBPETAK[],$K$5+1,FALSE)=0,"",VLOOKUP(F104&amp;E104,KBPETAK[],$K$5+1,FALSE)),"")</f>
        <v/>
      </c>
      <c r="L104" s="11" t="str">
        <f>IFERROR(IF(VLOOKUP(F104&amp;E104,KBPETAK[],$L$5+1,FALSE)=0,"",VLOOKUP(F104&amp;E104,KBPETAK[],$L$5+1,FALSE)),"")</f>
        <v/>
      </c>
      <c r="M104" s="12" t="str">
        <f>IFERROR(IF(VLOOKUP(F104&amp;E104,KBPETAK[],$M$5+1,FALSE)=0,"",VLOOKUP(F104&amp;E104,KBPETAK[],$M$5+1,FALSE)),"")</f>
        <v/>
      </c>
      <c r="N104" s="12" t="str">
        <f>IFERROR(IF(VLOOKUP(F104&amp;E104,KBPETAK[],$N$5+1,FALSE)=0,"",VLOOKUP(F104&amp;E104,KBPETAK[],$N$5+1,FALSE)),"")</f>
        <v/>
      </c>
      <c r="O104" s="55">
        <f t="shared" si="16"/>
        <v>0</v>
      </c>
      <c r="P104" s="13" t="str">
        <f>IFERROR(IF(VLOOKUP(F104&amp;E104,KBPETAK[],$P$5+1,FALSE)=0,0,VLOOKUP(F104&amp;E104,KBPETAK[],$P$5+1,FALSE)),"")</f>
        <v/>
      </c>
      <c r="Q104" s="19">
        <f t="shared" si="17"/>
        <v>0</v>
      </c>
      <c r="R104" s="19">
        <f t="shared" si="18"/>
        <v>0</v>
      </c>
      <c r="S104" s="187" t="str">
        <f>IFERROR(IF(IF(VLOOKUP(F104&amp;E104,KBPETAK[],$S$5+1,FALSE)=0,"",VLOOKUP(F104&amp;E104,KBPETAK[],$S$5+1,FALSE))="B.MP","B. MP",IF(VLOOKUP(F104&amp;E104,KBPETAK[],$S$5+1,FALSE)=0,"",VLOOKUP(F104&amp;E104,KBPETAK[],$S$5+1,FALSE))),"")</f>
        <v/>
      </c>
      <c r="T104" s="188" t="str">
        <f>IFERROR(VLOOKUP(IFERROR(LEFT(I104,FIND("/",I104)-1),I104),Petani[],($U$2+(VLOOKUP(I104,$AB$6:$AD$55,3,FALSE)-1)+VLOOKUP(COUNTIFS(I$6:$I104,I104),$AF$6:$AG$16,2,TRUE)),FALSE),"")</f>
        <v/>
      </c>
      <c r="U104" s="15"/>
      <c r="V104" s="16"/>
      <c r="W104" s="17"/>
      <c r="X104" s="17"/>
    </row>
    <row r="105" spans="1:24" ht="12.95" hidden="1" customHeight="1">
      <c r="A105" s="209" t="str">
        <f t="shared" si="19"/>
        <v>-</v>
      </c>
      <c r="B105" s="2" t="str">
        <f t="shared" si="20"/>
        <v>2</v>
      </c>
      <c r="C105" s="2">
        <f t="shared" si="21"/>
        <v>2</v>
      </c>
      <c r="D105" s="2" t="str">
        <f t="shared" si="22"/>
        <v>DRT</v>
      </c>
      <c r="E105" s="224">
        <f t="shared" si="23"/>
        <v>100</v>
      </c>
      <c r="F105" s="440">
        <f t="shared" si="24"/>
        <v>43835</v>
      </c>
      <c r="G105" s="9" t="str">
        <f>IFERROR(IF(VLOOKUP(F105&amp;E105,KBPETAK[],$G$5+1,FALSE)=0,"",VLOOKUP(F105&amp;E105,KBPETAK[],$G$5+1,FALSE)),"")</f>
        <v/>
      </c>
      <c r="H105" s="10" t="str">
        <f>IFERROR(IF(VLOOKUP(F105&amp;E105,KBPETAK[],$H$5+1,FALSE)=0,"",VLOOKUP(F105&amp;E105,KBPETAK[],$H$5+1,FALSE)),"")</f>
        <v/>
      </c>
      <c r="I105" s="356" t="str">
        <f>IFERROR(IF(VLOOKUP(F105&amp;E105,KBPETAK[],$I$5+1,FALSE)=0,"",VLOOKUP(F105&amp;E105,KBPETAK[],$I$5+1,FALSE)),"")</f>
        <v/>
      </c>
      <c r="J105" s="11" t="str">
        <f>IFERROR(IF(VLOOKUP(F105&amp;E105,KBPETAK[],$J$5+1,FALSE)=0,"",VLOOKUP(F105&amp;E105,KBPETAK[],$J$5+1,FALSE)),"")</f>
        <v/>
      </c>
      <c r="K105" s="11" t="str">
        <f>IFERROR(IF(VLOOKUP(F105&amp;E105,KBPETAK[],$K$5+1,FALSE)=0,"",VLOOKUP(F105&amp;E105,KBPETAK[],$K$5+1,FALSE)),"")</f>
        <v/>
      </c>
      <c r="L105" s="11" t="str">
        <f>IFERROR(IF(VLOOKUP(F105&amp;E105,KBPETAK[],$L$5+1,FALSE)=0,"",VLOOKUP(F105&amp;E105,KBPETAK[],$L$5+1,FALSE)),"")</f>
        <v/>
      </c>
      <c r="M105" s="12" t="str">
        <f>IFERROR(IF(VLOOKUP(F105&amp;E105,KBPETAK[],$M$5+1,FALSE)=0,"",VLOOKUP(F105&amp;E105,KBPETAK[],$M$5+1,FALSE)),"")</f>
        <v/>
      </c>
      <c r="N105" s="12" t="str">
        <f>IFERROR(IF(VLOOKUP(F105&amp;E105,KBPETAK[],$N$5+1,FALSE)=0,"",VLOOKUP(F105&amp;E105,KBPETAK[],$N$5+1,FALSE)),"")</f>
        <v/>
      </c>
      <c r="O105" s="55">
        <f t="shared" ref="O105:O168" si="25">IFERROR(M105-N105,0)</f>
        <v>0</v>
      </c>
      <c r="P105" s="13" t="str">
        <f>IFERROR(IF(VLOOKUP(F105&amp;E105,KBPETAK[],$P$5+1,FALSE)=0,0,VLOOKUP(F105&amp;E105,KBPETAK[],$P$5+1,FALSE)),"")</f>
        <v/>
      </c>
      <c r="Q105" s="19">
        <f t="shared" si="17"/>
        <v>0</v>
      </c>
      <c r="R105" s="19">
        <f t="shared" si="18"/>
        <v>0</v>
      </c>
      <c r="S105" s="187" t="str">
        <f>IFERROR(IF(IF(VLOOKUP(F105&amp;E105,KBPETAK[],$S$5+1,FALSE)=0,"",VLOOKUP(F105&amp;E105,KBPETAK[],$S$5+1,FALSE))="B.MP","B. MP",IF(VLOOKUP(F105&amp;E105,KBPETAK[],$S$5+1,FALSE)=0,"",VLOOKUP(F105&amp;E105,KBPETAK[],$S$5+1,FALSE))),"")</f>
        <v/>
      </c>
      <c r="T105" s="188" t="str">
        <f>IFERROR(VLOOKUP(IFERROR(LEFT(I105,FIND("/",I105)-1),I105),Petani[],($U$2+(VLOOKUP(I105,$AB$6:$AD$55,3,FALSE)-1)+VLOOKUP(COUNTIFS(I$6:$I105,I105),$AF$6:$AG$16,2,TRUE)),FALSE),"")</f>
        <v/>
      </c>
      <c r="U105" s="15"/>
      <c r="V105" s="16"/>
      <c r="W105" s="17"/>
      <c r="X105" s="17"/>
    </row>
    <row r="106" spans="1:24" ht="12.95" hidden="1" customHeight="1">
      <c r="A106" s="209" t="str">
        <f t="shared" si="19"/>
        <v>-</v>
      </c>
      <c r="B106" s="2" t="str">
        <f t="shared" si="20"/>
        <v>2</v>
      </c>
      <c r="C106" s="2">
        <f t="shared" si="21"/>
        <v>2</v>
      </c>
      <c r="D106" s="2" t="str">
        <f t="shared" si="22"/>
        <v>DRT</v>
      </c>
      <c r="E106" s="224">
        <f t="shared" si="23"/>
        <v>101</v>
      </c>
      <c r="F106" s="439">
        <f t="shared" si="24"/>
        <v>43835</v>
      </c>
      <c r="G106" s="9" t="str">
        <f>IFERROR(IF(VLOOKUP(F106&amp;E106,KBPETAK[],$G$5+1,FALSE)=0,"",VLOOKUP(F106&amp;E106,KBPETAK[],$G$5+1,FALSE)),"")</f>
        <v/>
      </c>
      <c r="H106" s="10" t="str">
        <f>IFERROR(IF(VLOOKUP(F106&amp;E106,KBPETAK[],$H$5+1,FALSE)=0,"",VLOOKUP(F106&amp;E106,KBPETAK[],$H$5+1,FALSE)),"")</f>
        <v/>
      </c>
      <c r="I106" s="356" t="str">
        <f>IFERROR(IF(VLOOKUP(F106&amp;E106,KBPETAK[],$I$5+1,FALSE)=0,"",VLOOKUP(F106&amp;E106,KBPETAK[],$I$5+1,FALSE)),"")</f>
        <v/>
      </c>
      <c r="J106" s="11" t="str">
        <f>IFERROR(IF(VLOOKUP(F106&amp;E106,KBPETAK[],$J$5+1,FALSE)=0,"",VLOOKUP(F106&amp;E106,KBPETAK[],$J$5+1,FALSE)),"")</f>
        <v/>
      </c>
      <c r="K106" s="11" t="str">
        <f>IFERROR(IF(VLOOKUP(F106&amp;E106,KBPETAK[],$K$5+1,FALSE)=0,"",VLOOKUP(F106&amp;E106,KBPETAK[],$K$5+1,FALSE)),"")</f>
        <v/>
      </c>
      <c r="L106" s="11" t="str">
        <f>IFERROR(IF(VLOOKUP(F106&amp;E106,KBPETAK[],$L$5+1,FALSE)=0,"",VLOOKUP(F106&amp;E106,KBPETAK[],$L$5+1,FALSE)),"")</f>
        <v/>
      </c>
      <c r="M106" s="12" t="str">
        <f>IFERROR(IF(VLOOKUP(F106&amp;E106,KBPETAK[],$M$5+1,FALSE)=0,"",VLOOKUP(F106&amp;E106,KBPETAK[],$M$5+1,FALSE)),"")</f>
        <v/>
      </c>
      <c r="N106" s="12" t="str">
        <f>IFERROR(IF(VLOOKUP(F106&amp;E106,KBPETAK[],$N$5+1,FALSE)=0,"",VLOOKUP(F106&amp;E106,KBPETAK[],$N$5+1,FALSE)),"")</f>
        <v/>
      </c>
      <c r="O106" s="55">
        <f t="shared" si="25"/>
        <v>0</v>
      </c>
      <c r="P106" s="13" t="str">
        <f>IFERROR(IF(VLOOKUP(F106&amp;E106,KBPETAK[],$P$5+1,FALSE)=0,0,VLOOKUP(F106&amp;E106,KBPETAK[],$P$5+1,FALSE)),"")</f>
        <v/>
      </c>
      <c r="Q106" s="19">
        <f t="shared" si="17"/>
        <v>0</v>
      </c>
      <c r="R106" s="19">
        <f t="shared" si="18"/>
        <v>0</v>
      </c>
      <c r="S106" s="187" t="str">
        <f>IFERROR(IF(IF(VLOOKUP(F106&amp;E106,KBPETAK[],$S$5+1,FALSE)=0,"",VLOOKUP(F106&amp;E106,KBPETAK[],$S$5+1,FALSE))="B.MP","B. MP",IF(VLOOKUP(F106&amp;E106,KBPETAK[],$S$5+1,FALSE)=0,"",VLOOKUP(F106&amp;E106,KBPETAK[],$S$5+1,FALSE))),"")</f>
        <v/>
      </c>
      <c r="T106" s="188" t="str">
        <f>IFERROR(VLOOKUP(IFERROR(LEFT(I106,FIND("/",I106)-1),I106),Petani[],($U$2+(VLOOKUP(I106,$AB$6:$AD$55,3,FALSE)-1)+VLOOKUP(COUNTIFS(I$6:$I106,I106),$AF$6:$AG$16,2,TRUE)),FALSE),"")</f>
        <v/>
      </c>
      <c r="U106" s="15"/>
      <c r="V106" s="16"/>
      <c r="W106" s="17"/>
      <c r="X106" s="17"/>
    </row>
    <row r="107" spans="1:24" ht="12.95" hidden="1" customHeight="1">
      <c r="A107" s="209" t="str">
        <f t="shared" si="19"/>
        <v>-</v>
      </c>
      <c r="B107" s="2" t="str">
        <f t="shared" si="20"/>
        <v>2</v>
      </c>
      <c r="C107" s="2">
        <f t="shared" si="21"/>
        <v>2</v>
      </c>
      <c r="D107" s="2" t="str">
        <f t="shared" si="22"/>
        <v>DRT</v>
      </c>
      <c r="E107" s="224">
        <f t="shared" si="23"/>
        <v>102</v>
      </c>
      <c r="F107" s="440">
        <f t="shared" si="24"/>
        <v>43835</v>
      </c>
      <c r="G107" s="9" t="str">
        <f>IFERROR(IF(VLOOKUP(F107&amp;E107,KBPETAK[],$G$5+1,FALSE)=0,"",VLOOKUP(F107&amp;E107,KBPETAK[],$G$5+1,FALSE)),"")</f>
        <v/>
      </c>
      <c r="H107" s="10" t="str">
        <f>IFERROR(IF(VLOOKUP(F107&amp;E107,KBPETAK[],$H$5+1,FALSE)=0,"",VLOOKUP(F107&amp;E107,KBPETAK[],$H$5+1,FALSE)),"")</f>
        <v/>
      </c>
      <c r="I107" s="356" t="str">
        <f>IFERROR(IF(VLOOKUP(F107&amp;E107,KBPETAK[],$I$5+1,FALSE)=0,"",VLOOKUP(F107&amp;E107,KBPETAK[],$I$5+1,FALSE)),"")</f>
        <v/>
      </c>
      <c r="J107" s="11" t="str">
        <f>IFERROR(IF(VLOOKUP(F107&amp;E107,KBPETAK[],$J$5+1,FALSE)=0,"",VLOOKUP(F107&amp;E107,KBPETAK[],$J$5+1,FALSE)),"")</f>
        <v/>
      </c>
      <c r="K107" s="11" t="str">
        <f>IFERROR(IF(VLOOKUP(F107&amp;E107,KBPETAK[],$K$5+1,FALSE)=0,"",VLOOKUP(F107&amp;E107,KBPETAK[],$K$5+1,FALSE)),"")</f>
        <v/>
      </c>
      <c r="L107" s="11" t="str">
        <f>IFERROR(IF(VLOOKUP(F107&amp;E107,KBPETAK[],$L$5+1,FALSE)=0,"",VLOOKUP(F107&amp;E107,KBPETAK[],$L$5+1,FALSE)),"")</f>
        <v/>
      </c>
      <c r="M107" s="12" t="str">
        <f>IFERROR(IF(VLOOKUP(F107&amp;E107,KBPETAK[],$M$5+1,FALSE)=0,"",VLOOKUP(F107&amp;E107,KBPETAK[],$M$5+1,FALSE)),"")</f>
        <v/>
      </c>
      <c r="N107" s="12" t="str">
        <f>IFERROR(IF(VLOOKUP(F107&amp;E107,KBPETAK[],$N$5+1,FALSE)=0,"",VLOOKUP(F107&amp;E107,KBPETAK[],$N$5+1,FALSE)),"")</f>
        <v/>
      </c>
      <c r="O107" s="55">
        <f t="shared" si="25"/>
        <v>0</v>
      </c>
      <c r="P107" s="13" t="str">
        <f>IFERROR(IF(VLOOKUP(F107&amp;E107,KBPETAK[],$P$5+1,FALSE)=0,0,VLOOKUP(F107&amp;E107,KBPETAK[],$P$5+1,FALSE)),"")</f>
        <v/>
      </c>
      <c r="Q107" s="19">
        <f t="shared" si="17"/>
        <v>0</v>
      </c>
      <c r="R107" s="19">
        <f t="shared" si="18"/>
        <v>0</v>
      </c>
      <c r="S107" s="187" t="str">
        <f>IFERROR(IF(IF(VLOOKUP(F107&amp;E107,KBPETAK[],$S$5+1,FALSE)=0,"",VLOOKUP(F107&amp;E107,KBPETAK[],$S$5+1,FALSE))="B.MP","B. MP",IF(VLOOKUP(F107&amp;E107,KBPETAK[],$S$5+1,FALSE)=0,"",VLOOKUP(F107&amp;E107,KBPETAK[],$S$5+1,FALSE))),"")</f>
        <v/>
      </c>
      <c r="T107" s="188" t="str">
        <f>IFERROR(VLOOKUP(IFERROR(LEFT(I107,FIND("/",I107)-1),I107),Petani[],($U$2+(VLOOKUP(I107,$AB$6:$AD$55,3,FALSE)-1)+VLOOKUP(COUNTIFS(I$6:$I107,I107),$AF$6:$AG$16,2,TRUE)),FALSE),"")</f>
        <v/>
      </c>
      <c r="U107" s="15"/>
      <c r="V107" s="16"/>
      <c r="W107" s="17"/>
      <c r="X107" s="17"/>
    </row>
    <row r="108" spans="1:24" ht="12.95" hidden="1" customHeight="1">
      <c r="A108" s="209" t="str">
        <f t="shared" si="19"/>
        <v>-</v>
      </c>
      <c r="B108" s="2" t="str">
        <f t="shared" si="20"/>
        <v>2</v>
      </c>
      <c r="C108" s="2">
        <f t="shared" si="21"/>
        <v>2</v>
      </c>
      <c r="D108" s="2" t="str">
        <f t="shared" si="22"/>
        <v>DRT</v>
      </c>
      <c r="E108" s="224">
        <f t="shared" si="23"/>
        <v>103</v>
      </c>
      <c r="F108" s="440">
        <f t="shared" si="24"/>
        <v>43835</v>
      </c>
      <c r="G108" s="9" t="str">
        <f>IFERROR(IF(VLOOKUP(F108&amp;E108,KBPETAK[],$G$5+1,FALSE)=0,"",VLOOKUP(F108&amp;E108,KBPETAK[],$G$5+1,FALSE)),"")</f>
        <v/>
      </c>
      <c r="H108" s="10" t="str">
        <f>IFERROR(IF(VLOOKUP(F108&amp;E108,KBPETAK[],$H$5+1,FALSE)=0,"",VLOOKUP(F108&amp;E108,KBPETAK[],$H$5+1,FALSE)),"")</f>
        <v/>
      </c>
      <c r="I108" s="356" t="str">
        <f>IFERROR(IF(VLOOKUP(F108&amp;E108,KBPETAK[],$I$5+1,FALSE)=0,"",VLOOKUP(F108&amp;E108,KBPETAK[],$I$5+1,FALSE)),"")</f>
        <v/>
      </c>
      <c r="J108" s="11" t="str">
        <f>IFERROR(IF(VLOOKUP(F108&amp;E108,KBPETAK[],$J$5+1,FALSE)=0,"",VLOOKUP(F108&amp;E108,KBPETAK[],$J$5+1,FALSE)),"")</f>
        <v/>
      </c>
      <c r="K108" s="11" t="str">
        <f>IFERROR(IF(VLOOKUP(F108&amp;E108,KBPETAK[],$K$5+1,FALSE)=0,"",VLOOKUP(F108&amp;E108,KBPETAK[],$K$5+1,FALSE)),"")</f>
        <v/>
      </c>
      <c r="L108" s="11" t="str">
        <f>IFERROR(IF(VLOOKUP(F108&amp;E108,KBPETAK[],$L$5+1,FALSE)=0,"",VLOOKUP(F108&amp;E108,KBPETAK[],$L$5+1,FALSE)),"")</f>
        <v/>
      </c>
      <c r="M108" s="12" t="str">
        <f>IFERROR(IF(VLOOKUP(F108&amp;E108,KBPETAK[],$M$5+1,FALSE)=0,"",VLOOKUP(F108&amp;E108,KBPETAK[],$M$5+1,FALSE)),"")</f>
        <v/>
      </c>
      <c r="N108" s="12" t="str">
        <f>IFERROR(IF(VLOOKUP(F108&amp;E108,KBPETAK[],$N$5+1,FALSE)=0,"",VLOOKUP(F108&amp;E108,KBPETAK[],$N$5+1,FALSE)),"")</f>
        <v/>
      </c>
      <c r="O108" s="55">
        <f t="shared" si="25"/>
        <v>0</v>
      </c>
      <c r="P108" s="13" t="str">
        <f>IFERROR(IF(VLOOKUP(F108&amp;E108,KBPETAK[],$P$5+1,FALSE)=0,0,VLOOKUP(F108&amp;E108,KBPETAK[],$P$5+1,FALSE)),"")</f>
        <v/>
      </c>
      <c r="Q108" s="19">
        <f t="shared" si="17"/>
        <v>0</v>
      </c>
      <c r="R108" s="19">
        <f t="shared" si="18"/>
        <v>0</v>
      </c>
      <c r="S108" s="187" t="str">
        <f>IFERROR(IF(IF(VLOOKUP(F108&amp;E108,KBPETAK[],$S$5+1,FALSE)=0,"",VLOOKUP(F108&amp;E108,KBPETAK[],$S$5+1,FALSE))="B.MP","B. MP",IF(VLOOKUP(F108&amp;E108,KBPETAK[],$S$5+1,FALSE)=0,"",VLOOKUP(F108&amp;E108,KBPETAK[],$S$5+1,FALSE))),"")</f>
        <v/>
      </c>
      <c r="T108" s="188" t="str">
        <f>IFERROR(VLOOKUP(IFERROR(LEFT(I108,FIND("/",I108)-1),I108),Petani[],($U$2+(VLOOKUP(I108,$AB$6:$AD$55,3,FALSE)-1)+VLOOKUP(COUNTIFS(I$6:$I108,I108),$AF$6:$AG$16,2,TRUE)),FALSE),"")</f>
        <v/>
      </c>
      <c r="U108" s="15"/>
      <c r="V108" s="16"/>
      <c r="W108" s="17"/>
      <c r="X108" s="17"/>
    </row>
    <row r="109" spans="1:24" ht="12.95" hidden="1" customHeight="1">
      <c r="A109" s="209" t="str">
        <f t="shared" si="19"/>
        <v>-</v>
      </c>
      <c r="B109" s="2" t="str">
        <f t="shared" si="20"/>
        <v>2</v>
      </c>
      <c r="C109" s="2">
        <f t="shared" si="21"/>
        <v>2</v>
      </c>
      <c r="D109" s="2" t="str">
        <f t="shared" si="22"/>
        <v>DRT</v>
      </c>
      <c r="E109" s="224">
        <f t="shared" si="23"/>
        <v>104</v>
      </c>
      <c r="F109" s="440">
        <f t="shared" si="24"/>
        <v>43835</v>
      </c>
      <c r="G109" s="9" t="str">
        <f>IFERROR(IF(VLOOKUP(F109&amp;E109,KBPETAK[],$G$5+1,FALSE)=0,"",VLOOKUP(F109&amp;E109,KBPETAK[],$G$5+1,FALSE)),"")</f>
        <v/>
      </c>
      <c r="H109" s="10" t="str">
        <f>IFERROR(IF(VLOOKUP(F109&amp;E109,KBPETAK[],$H$5+1,FALSE)=0,"",VLOOKUP(F109&amp;E109,KBPETAK[],$H$5+1,FALSE)),"")</f>
        <v/>
      </c>
      <c r="I109" s="356" t="str">
        <f>IFERROR(IF(VLOOKUP(F109&amp;E109,KBPETAK[],$I$5+1,FALSE)=0,"",VLOOKUP(F109&amp;E109,KBPETAK[],$I$5+1,FALSE)),"")</f>
        <v/>
      </c>
      <c r="J109" s="11" t="str">
        <f>IFERROR(IF(VLOOKUP(F109&amp;E109,KBPETAK[],$J$5+1,FALSE)=0,"",VLOOKUP(F109&amp;E109,KBPETAK[],$J$5+1,FALSE)),"")</f>
        <v/>
      </c>
      <c r="K109" s="11" t="str">
        <f>IFERROR(IF(VLOOKUP(F109&amp;E109,KBPETAK[],$K$5+1,FALSE)=0,"",VLOOKUP(F109&amp;E109,KBPETAK[],$K$5+1,FALSE)),"")</f>
        <v/>
      </c>
      <c r="L109" s="11" t="str">
        <f>IFERROR(IF(VLOOKUP(F109&amp;E109,KBPETAK[],$L$5+1,FALSE)=0,"",VLOOKUP(F109&amp;E109,KBPETAK[],$L$5+1,FALSE)),"")</f>
        <v/>
      </c>
      <c r="M109" s="12" t="str">
        <f>IFERROR(IF(VLOOKUP(F109&amp;E109,KBPETAK[],$M$5+1,FALSE)=0,"",VLOOKUP(F109&amp;E109,KBPETAK[],$M$5+1,FALSE)),"")</f>
        <v/>
      </c>
      <c r="N109" s="12" t="str">
        <f>IFERROR(IF(VLOOKUP(F109&amp;E109,KBPETAK[],$N$5+1,FALSE)=0,"",VLOOKUP(F109&amp;E109,KBPETAK[],$N$5+1,FALSE)),"")</f>
        <v/>
      </c>
      <c r="O109" s="55">
        <f t="shared" si="25"/>
        <v>0</v>
      </c>
      <c r="P109" s="13" t="str">
        <f>IFERROR(IF(VLOOKUP(F109&amp;E109,KBPETAK[],$P$5+1,FALSE)=0,0,VLOOKUP(F109&amp;E109,KBPETAK[],$P$5+1,FALSE)),"")</f>
        <v/>
      </c>
      <c r="Q109" s="19">
        <f t="shared" si="17"/>
        <v>0</v>
      </c>
      <c r="R109" s="19">
        <f t="shared" si="18"/>
        <v>0</v>
      </c>
      <c r="S109" s="187" t="str">
        <f>IFERROR(IF(IF(VLOOKUP(F109&amp;E109,KBPETAK[],$S$5+1,FALSE)=0,"",VLOOKUP(F109&amp;E109,KBPETAK[],$S$5+1,FALSE))="B.MP","B. MP",IF(VLOOKUP(F109&amp;E109,KBPETAK[],$S$5+1,FALSE)=0,"",VLOOKUP(F109&amp;E109,KBPETAK[],$S$5+1,FALSE))),"")</f>
        <v/>
      </c>
      <c r="T109" s="188" t="str">
        <f>IFERROR(VLOOKUP(IFERROR(LEFT(I109,FIND("/",I109)-1),I109),Petani[],($U$2+(VLOOKUP(I109,$AB$6:$AD$55,3,FALSE)-1)+VLOOKUP(COUNTIFS(I$6:$I109,I109),$AF$6:$AG$16,2,TRUE)),FALSE),"")</f>
        <v/>
      </c>
      <c r="U109" s="15"/>
      <c r="V109" s="16"/>
      <c r="W109" s="17"/>
      <c r="X109" s="17"/>
    </row>
    <row r="110" spans="1:24" ht="12.95" hidden="1" customHeight="1">
      <c r="A110" s="209" t="str">
        <f t="shared" si="19"/>
        <v>-</v>
      </c>
      <c r="B110" s="2" t="str">
        <f t="shared" si="20"/>
        <v>2</v>
      </c>
      <c r="C110" s="2">
        <f t="shared" si="21"/>
        <v>2</v>
      </c>
      <c r="D110" s="2" t="str">
        <f t="shared" si="22"/>
        <v>DRT</v>
      </c>
      <c r="E110" s="224">
        <f t="shared" si="23"/>
        <v>105</v>
      </c>
      <c r="F110" s="440">
        <f t="shared" si="24"/>
        <v>43835</v>
      </c>
      <c r="G110" s="9" t="str">
        <f>IFERROR(IF(VLOOKUP(F110&amp;E110,KBPETAK[],$G$5+1,FALSE)=0,"",VLOOKUP(F110&amp;E110,KBPETAK[],$G$5+1,FALSE)),"")</f>
        <v/>
      </c>
      <c r="H110" s="10" t="str">
        <f>IFERROR(IF(VLOOKUP(F110&amp;E110,KBPETAK[],$H$5+1,FALSE)=0,"",VLOOKUP(F110&amp;E110,KBPETAK[],$H$5+1,FALSE)),"")</f>
        <v/>
      </c>
      <c r="I110" s="356" t="str">
        <f>IFERROR(IF(VLOOKUP(F110&amp;E110,KBPETAK[],$I$5+1,FALSE)=0,"",VLOOKUP(F110&amp;E110,KBPETAK[],$I$5+1,FALSE)),"")</f>
        <v/>
      </c>
      <c r="J110" s="11" t="str">
        <f>IFERROR(IF(VLOOKUP(F110&amp;E110,KBPETAK[],$J$5+1,FALSE)=0,"",VLOOKUP(F110&amp;E110,KBPETAK[],$J$5+1,FALSE)),"")</f>
        <v/>
      </c>
      <c r="K110" s="11" t="str">
        <f>IFERROR(IF(VLOOKUP(F110&amp;E110,KBPETAK[],$K$5+1,FALSE)=0,"",VLOOKUP(F110&amp;E110,KBPETAK[],$K$5+1,FALSE)),"")</f>
        <v/>
      </c>
      <c r="L110" s="11" t="str">
        <f>IFERROR(IF(VLOOKUP(F110&amp;E110,KBPETAK[],$L$5+1,FALSE)=0,"",VLOOKUP(F110&amp;E110,KBPETAK[],$L$5+1,FALSE)),"")</f>
        <v/>
      </c>
      <c r="M110" s="12" t="str">
        <f>IFERROR(IF(VLOOKUP(F110&amp;E110,KBPETAK[],$M$5+1,FALSE)=0,"",VLOOKUP(F110&amp;E110,KBPETAK[],$M$5+1,FALSE)),"")</f>
        <v/>
      </c>
      <c r="N110" s="12" t="str">
        <f>IFERROR(IF(VLOOKUP(F110&amp;E110,KBPETAK[],$N$5+1,FALSE)=0,"",VLOOKUP(F110&amp;E110,KBPETAK[],$N$5+1,FALSE)),"")</f>
        <v/>
      </c>
      <c r="O110" s="55">
        <f t="shared" si="25"/>
        <v>0</v>
      </c>
      <c r="P110" s="13" t="str">
        <f>IFERROR(IF(VLOOKUP(F110&amp;E110,KBPETAK[],$P$5+1,FALSE)=0,0,VLOOKUP(F110&amp;E110,KBPETAK[],$P$5+1,FALSE)),"")</f>
        <v/>
      </c>
      <c r="Q110" s="19">
        <f t="shared" si="17"/>
        <v>0</v>
      </c>
      <c r="R110" s="19">
        <f t="shared" si="18"/>
        <v>0</v>
      </c>
      <c r="S110" s="187" t="str">
        <f>IFERROR(IF(IF(VLOOKUP(F110&amp;E110,KBPETAK[],$S$5+1,FALSE)=0,"",VLOOKUP(F110&amp;E110,KBPETAK[],$S$5+1,FALSE))="B.MP","B. MP",IF(VLOOKUP(F110&amp;E110,KBPETAK[],$S$5+1,FALSE)=0,"",VLOOKUP(F110&amp;E110,KBPETAK[],$S$5+1,FALSE))),"")</f>
        <v/>
      </c>
      <c r="T110" s="188" t="str">
        <f>IFERROR(VLOOKUP(IFERROR(LEFT(I110,FIND("/",I110)-1),I110),Petani[],($U$2+(VLOOKUP(I110,$AB$6:$AD$55,3,FALSE)-1)+VLOOKUP(COUNTIFS(I$6:$I110,I110),$AF$6:$AG$16,2,TRUE)),FALSE),"")</f>
        <v/>
      </c>
      <c r="U110" s="15"/>
      <c r="V110" s="16"/>
      <c r="W110" s="17"/>
      <c r="X110" s="17"/>
    </row>
    <row r="111" spans="1:24" ht="12.95" hidden="1" customHeight="1">
      <c r="A111" s="209" t="str">
        <f t="shared" si="19"/>
        <v>-</v>
      </c>
      <c r="B111" s="2" t="str">
        <f t="shared" si="20"/>
        <v>2</v>
      </c>
      <c r="C111" s="2">
        <f t="shared" si="21"/>
        <v>2</v>
      </c>
      <c r="D111" s="2" t="str">
        <f t="shared" si="22"/>
        <v>DRT</v>
      </c>
      <c r="E111" s="224">
        <f t="shared" si="23"/>
        <v>106</v>
      </c>
      <c r="F111" s="440">
        <f t="shared" si="24"/>
        <v>43835</v>
      </c>
      <c r="G111" s="9" t="str">
        <f>IFERROR(IF(VLOOKUP(F111&amp;E111,KBPETAK[],$G$5+1,FALSE)=0,"",VLOOKUP(F111&amp;E111,KBPETAK[],$G$5+1,FALSE)),"")</f>
        <v/>
      </c>
      <c r="H111" s="10" t="str">
        <f>IFERROR(IF(VLOOKUP(F111&amp;E111,KBPETAK[],$H$5+1,FALSE)=0,"",VLOOKUP(F111&amp;E111,KBPETAK[],$H$5+1,FALSE)),"")</f>
        <v/>
      </c>
      <c r="I111" s="356" t="str">
        <f>IFERROR(IF(VLOOKUP(F111&amp;E111,KBPETAK[],$I$5+1,FALSE)=0,"",VLOOKUP(F111&amp;E111,KBPETAK[],$I$5+1,FALSE)),"")</f>
        <v/>
      </c>
      <c r="J111" s="11" t="str">
        <f>IFERROR(IF(VLOOKUP(F111&amp;E111,KBPETAK[],$J$5+1,FALSE)=0,"",VLOOKUP(F111&amp;E111,KBPETAK[],$J$5+1,FALSE)),"")</f>
        <v/>
      </c>
      <c r="K111" s="11" t="str">
        <f>IFERROR(IF(VLOOKUP(F111&amp;E111,KBPETAK[],$K$5+1,FALSE)=0,"",VLOOKUP(F111&amp;E111,KBPETAK[],$K$5+1,FALSE)),"")</f>
        <v/>
      </c>
      <c r="L111" s="11" t="str">
        <f>IFERROR(IF(VLOOKUP(F111&amp;E111,KBPETAK[],$L$5+1,FALSE)=0,"",VLOOKUP(F111&amp;E111,KBPETAK[],$L$5+1,FALSE)),"")</f>
        <v/>
      </c>
      <c r="M111" s="12" t="str">
        <f>IFERROR(IF(VLOOKUP(F111&amp;E111,KBPETAK[],$M$5+1,FALSE)=0,"",VLOOKUP(F111&amp;E111,KBPETAK[],$M$5+1,FALSE)),"")</f>
        <v/>
      </c>
      <c r="N111" s="12" t="str">
        <f>IFERROR(IF(VLOOKUP(F111&amp;E111,KBPETAK[],$N$5+1,FALSE)=0,"",VLOOKUP(F111&amp;E111,KBPETAK[],$N$5+1,FALSE)),"")</f>
        <v/>
      </c>
      <c r="O111" s="55">
        <f t="shared" si="25"/>
        <v>0</v>
      </c>
      <c r="P111" s="13" t="str">
        <f>IFERROR(IF(VLOOKUP(F111&amp;E111,KBPETAK[],$P$5+1,FALSE)=0,0,VLOOKUP(F111&amp;E111,KBPETAK[],$P$5+1,FALSE)),"")</f>
        <v/>
      </c>
      <c r="Q111" s="19">
        <f t="shared" si="17"/>
        <v>0</v>
      </c>
      <c r="R111" s="19">
        <f t="shared" si="18"/>
        <v>0</v>
      </c>
      <c r="S111" s="187" t="str">
        <f>IFERROR(IF(IF(VLOOKUP(F111&amp;E111,KBPETAK[],$S$5+1,FALSE)=0,"",VLOOKUP(F111&amp;E111,KBPETAK[],$S$5+1,FALSE))="B.MP","B. MP",IF(VLOOKUP(F111&amp;E111,KBPETAK[],$S$5+1,FALSE)=0,"",VLOOKUP(F111&amp;E111,KBPETAK[],$S$5+1,FALSE))),"")</f>
        <v/>
      </c>
      <c r="T111" s="188" t="str">
        <f>IFERROR(VLOOKUP(IFERROR(LEFT(I111,FIND("/",I111)-1),I111),Petani[],($U$2+(VLOOKUP(I111,$AB$6:$AD$55,3,FALSE)-1)+VLOOKUP(COUNTIFS(I$6:$I111,I111),$AF$6:$AG$16,2,TRUE)),FALSE),"")</f>
        <v/>
      </c>
      <c r="U111" s="15"/>
      <c r="V111" s="16"/>
      <c r="W111" s="17"/>
      <c r="X111" s="17"/>
    </row>
    <row r="112" spans="1:24" ht="12.95" hidden="1" customHeight="1">
      <c r="A112" s="209" t="str">
        <f t="shared" si="19"/>
        <v>-</v>
      </c>
      <c r="B112" s="2" t="str">
        <f t="shared" si="20"/>
        <v>2</v>
      </c>
      <c r="C112" s="2">
        <f t="shared" si="21"/>
        <v>2</v>
      </c>
      <c r="D112" s="2" t="str">
        <f t="shared" si="22"/>
        <v>DRT</v>
      </c>
      <c r="E112" s="224">
        <f t="shared" si="23"/>
        <v>107</v>
      </c>
      <c r="F112" s="440">
        <f t="shared" si="24"/>
        <v>43835</v>
      </c>
      <c r="G112" s="9" t="str">
        <f>IFERROR(IF(VLOOKUP(F112&amp;E112,KBPETAK[],$G$5+1,FALSE)=0,"",VLOOKUP(F112&amp;E112,KBPETAK[],$G$5+1,FALSE)),"")</f>
        <v/>
      </c>
      <c r="H112" s="10" t="str">
        <f>IFERROR(IF(VLOOKUP(F112&amp;E112,KBPETAK[],$H$5+1,FALSE)=0,"",VLOOKUP(F112&amp;E112,KBPETAK[],$H$5+1,FALSE)),"")</f>
        <v/>
      </c>
      <c r="I112" s="356" t="str">
        <f>IFERROR(IF(VLOOKUP(F112&amp;E112,KBPETAK[],$I$5+1,FALSE)=0,"",VLOOKUP(F112&amp;E112,KBPETAK[],$I$5+1,FALSE)),"")</f>
        <v/>
      </c>
      <c r="J112" s="11" t="str">
        <f>IFERROR(IF(VLOOKUP(F112&amp;E112,KBPETAK[],$J$5+1,FALSE)=0,"",VLOOKUP(F112&amp;E112,KBPETAK[],$J$5+1,FALSE)),"")</f>
        <v/>
      </c>
      <c r="K112" s="11" t="str">
        <f>IFERROR(IF(VLOOKUP(F112&amp;E112,KBPETAK[],$K$5+1,FALSE)=0,"",VLOOKUP(F112&amp;E112,KBPETAK[],$K$5+1,FALSE)),"")</f>
        <v/>
      </c>
      <c r="L112" s="11" t="str">
        <f>IFERROR(IF(VLOOKUP(F112&amp;E112,KBPETAK[],$L$5+1,FALSE)=0,"",VLOOKUP(F112&amp;E112,KBPETAK[],$L$5+1,FALSE)),"")</f>
        <v/>
      </c>
      <c r="M112" s="12" t="str">
        <f>IFERROR(IF(VLOOKUP(F112&amp;E112,KBPETAK[],$M$5+1,FALSE)=0,"",VLOOKUP(F112&amp;E112,KBPETAK[],$M$5+1,FALSE)),"")</f>
        <v/>
      </c>
      <c r="N112" s="12" t="str">
        <f>IFERROR(IF(VLOOKUP(F112&amp;E112,KBPETAK[],$N$5+1,FALSE)=0,"",VLOOKUP(F112&amp;E112,KBPETAK[],$N$5+1,FALSE)),"")</f>
        <v/>
      </c>
      <c r="O112" s="55">
        <f t="shared" si="25"/>
        <v>0</v>
      </c>
      <c r="P112" s="13" t="str">
        <f>IFERROR(IF(VLOOKUP(F112&amp;E112,KBPETAK[],$P$5+1,FALSE)=0,0,VLOOKUP(F112&amp;E112,KBPETAK[],$P$5+1,FALSE)),"")</f>
        <v/>
      </c>
      <c r="Q112" s="19">
        <f t="shared" si="17"/>
        <v>0</v>
      </c>
      <c r="R112" s="19">
        <f t="shared" si="18"/>
        <v>0</v>
      </c>
      <c r="S112" s="187" t="str">
        <f>IFERROR(IF(IF(VLOOKUP(F112&amp;E112,KBPETAK[],$S$5+1,FALSE)=0,"",VLOOKUP(F112&amp;E112,KBPETAK[],$S$5+1,FALSE))="B.MP","B. MP",IF(VLOOKUP(F112&amp;E112,KBPETAK[],$S$5+1,FALSE)=0,"",VLOOKUP(F112&amp;E112,KBPETAK[],$S$5+1,FALSE))),"")</f>
        <v/>
      </c>
      <c r="T112" s="188" t="str">
        <f>IFERROR(VLOOKUP(IFERROR(LEFT(I112,FIND("/",I112)-1),I112),Petani[],($U$2+(VLOOKUP(I112,$AB$6:$AD$55,3,FALSE)-1)+VLOOKUP(COUNTIFS(I$6:$I112,I112),$AF$6:$AG$16,2,TRUE)),FALSE),"")</f>
        <v/>
      </c>
      <c r="U112" s="15"/>
      <c r="V112" s="16"/>
      <c r="W112" s="17"/>
      <c r="X112" s="17"/>
    </row>
    <row r="113" spans="1:24" ht="12.95" hidden="1" customHeight="1">
      <c r="A113" s="209" t="str">
        <f t="shared" si="19"/>
        <v>-</v>
      </c>
      <c r="B113" s="2" t="str">
        <f t="shared" si="20"/>
        <v>2</v>
      </c>
      <c r="C113" s="2">
        <f t="shared" si="21"/>
        <v>2</v>
      </c>
      <c r="D113" s="2" t="str">
        <f t="shared" si="22"/>
        <v>DRT</v>
      </c>
      <c r="E113" s="224">
        <f t="shared" si="23"/>
        <v>108</v>
      </c>
      <c r="F113" s="440">
        <f t="shared" si="24"/>
        <v>43835</v>
      </c>
      <c r="G113" s="9" t="str">
        <f>IFERROR(IF(VLOOKUP(F113&amp;E113,KBPETAK[],$G$5+1,FALSE)=0,"",VLOOKUP(F113&amp;E113,KBPETAK[],$G$5+1,FALSE)),"")</f>
        <v/>
      </c>
      <c r="H113" s="10" t="str">
        <f>IFERROR(IF(VLOOKUP(F113&amp;E113,KBPETAK[],$H$5+1,FALSE)=0,"",VLOOKUP(F113&amp;E113,KBPETAK[],$H$5+1,FALSE)),"")</f>
        <v/>
      </c>
      <c r="I113" s="356" t="str">
        <f>IFERROR(IF(VLOOKUP(F113&amp;E113,KBPETAK[],$I$5+1,FALSE)=0,"",VLOOKUP(F113&amp;E113,KBPETAK[],$I$5+1,FALSE)),"")</f>
        <v/>
      </c>
      <c r="J113" s="11" t="str">
        <f>IFERROR(IF(VLOOKUP(F113&amp;E113,KBPETAK[],$J$5+1,FALSE)=0,"",VLOOKUP(F113&amp;E113,KBPETAK[],$J$5+1,FALSE)),"")</f>
        <v/>
      </c>
      <c r="K113" s="11" t="str">
        <f>IFERROR(IF(VLOOKUP(F113&amp;E113,KBPETAK[],$K$5+1,FALSE)=0,"",VLOOKUP(F113&amp;E113,KBPETAK[],$K$5+1,FALSE)),"")</f>
        <v/>
      </c>
      <c r="L113" s="11" t="str">
        <f>IFERROR(IF(VLOOKUP(F113&amp;E113,KBPETAK[],$L$5+1,FALSE)=0,"",VLOOKUP(F113&amp;E113,KBPETAK[],$L$5+1,FALSE)),"")</f>
        <v/>
      </c>
      <c r="M113" s="12" t="str">
        <f>IFERROR(IF(VLOOKUP(F113&amp;E113,KBPETAK[],$M$5+1,FALSE)=0,"",VLOOKUP(F113&amp;E113,KBPETAK[],$M$5+1,FALSE)),"")</f>
        <v/>
      </c>
      <c r="N113" s="12" t="str">
        <f>IFERROR(IF(VLOOKUP(F113&amp;E113,KBPETAK[],$N$5+1,FALSE)=0,"",VLOOKUP(F113&amp;E113,KBPETAK[],$N$5+1,FALSE)),"")</f>
        <v/>
      </c>
      <c r="O113" s="55">
        <f t="shared" si="25"/>
        <v>0</v>
      </c>
      <c r="P113" s="13" t="str">
        <f>IFERROR(IF(VLOOKUP(F113&amp;E113,KBPETAK[],$P$5+1,FALSE)=0,0,VLOOKUP(F113&amp;E113,KBPETAK[],$P$5+1,FALSE)),"")</f>
        <v/>
      </c>
      <c r="Q113" s="19">
        <f t="shared" si="17"/>
        <v>0</v>
      </c>
      <c r="R113" s="19">
        <f t="shared" si="18"/>
        <v>0</v>
      </c>
      <c r="S113" s="187" t="str">
        <f>IFERROR(IF(IF(VLOOKUP(F113&amp;E113,KBPETAK[],$S$5+1,FALSE)=0,"",VLOOKUP(F113&amp;E113,KBPETAK[],$S$5+1,FALSE))="B.MP","B. MP",IF(VLOOKUP(F113&amp;E113,KBPETAK[],$S$5+1,FALSE)=0,"",VLOOKUP(F113&amp;E113,KBPETAK[],$S$5+1,FALSE))),"")</f>
        <v/>
      </c>
      <c r="T113" s="188" t="str">
        <f>IFERROR(VLOOKUP(IFERROR(LEFT(I113,FIND("/",I113)-1),I113),Petani[],($U$2+(VLOOKUP(I113,$AB$6:$AD$55,3,FALSE)-1)+VLOOKUP(COUNTIFS(I$6:$I113,I113),$AF$6:$AG$16,2,TRUE)),FALSE),"")</f>
        <v/>
      </c>
      <c r="U113" s="15"/>
      <c r="V113" s="16"/>
      <c r="W113" s="17"/>
      <c r="X113" s="17"/>
    </row>
    <row r="114" spans="1:24" ht="12.95" hidden="1" customHeight="1">
      <c r="A114" s="209" t="str">
        <f t="shared" si="19"/>
        <v>-</v>
      </c>
      <c r="B114" s="2" t="str">
        <f t="shared" si="20"/>
        <v>2</v>
      </c>
      <c r="C114" s="2">
        <f t="shared" si="21"/>
        <v>2</v>
      </c>
      <c r="D114" s="2" t="str">
        <f t="shared" si="22"/>
        <v>DRT</v>
      </c>
      <c r="E114" s="224">
        <f t="shared" si="23"/>
        <v>109</v>
      </c>
      <c r="F114" s="440">
        <f t="shared" si="24"/>
        <v>43835</v>
      </c>
      <c r="G114" s="9" t="str">
        <f>IFERROR(IF(VLOOKUP(F114&amp;E114,KBPETAK[],$G$5+1,FALSE)=0,"",VLOOKUP(F114&amp;E114,KBPETAK[],$G$5+1,FALSE)),"")</f>
        <v/>
      </c>
      <c r="H114" s="10" t="str">
        <f>IFERROR(IF(VLOOKUP(F114&amp;E114,KBPETAK[],$H$5+1,FALSE)=0,"",VLOOKUP(F114&amp;E114,KBPETAK[],$H$5+1,FALSE)),"")</f>
        <v/>
      </c>
      <c r="I114" s="356" t="str">
        <f>IFERROR(IF(VLOOKUP(F114&amp;E114,KBPETAK[],$I$5+1,FALSE)=0,"",VLOOKUP(F114&amp;E114,KBPETAK[],$I$5+1,FALSE)),"")</f>
        <v/>
      </c>
      <c r="J114" s="11" t="str">
        <f>IFERROR(IF(VLOOKUP(F114&amp;E114,KBPETAK[],$J$5+1,FALSE)=0,"",VLOOKUP(F114&amp;E114,KBPETAK[],$J$5+1,FALSE)),"")</f>
        <v/>
      </c>
      <c r="K114" s="11" t="str">
        <f>IFERROR(IF(VLOOKUP(F114&amp;E114,KBPETAK[],$K$5+1,FALSE)=0,"",VLOOKUP(F114&amp;E114,KBPETAK[],$K$5+1,FALSE)),"")</f>
        <v/>
      </c>
      <c r="L114" s="11" t="str">
        <f>IFERROR(IF(VLOOKUP(F114&amp;E114,KBPETAK[],$L$5+1,FALSE)=0,"",VLOOKUP(F114&amp;E114,KBPETAK[],$L$5+1,FALSE)),"")</f>
        <v/>
      </c>
      <c r="M114" s="12" t="str">
        <f>IFERROR(IF(VLOOKUP(F114&amp;E114,KBPETAK[],$M$5+1,FALSE)=0,"",VLOOKUP(F114&amp;E114,KBPETAK[],$M$5+1,FALSE)),"")</f>
        <v/>
      </c>
      <c r="N114" s="12" t="str">
        <f>IFERROR(IF(VLOOKUP(F114&amp;E114,KBPETAK[],$N$5+1,FALSE)=0,"",VLOOKUP(F114&amp;E114,KBPETAK[],$N$5+1,FALSE)),"")</f>
        <v/>
      </c>
      <c r="O114" s="55">
        <f t="shared" si="25"/>
        <v>0</v>
      </c>
      <c r="P114" s="13" t="str">
        <f>IFERROR(IF(VLOOKUP(F114&amp;E114,KBPETAK[],$P$5+1,FALSE)=0,0,VLOOKUP(F114&amp;E114,KBPETAK[],$P$5+1,FALSE)),"")</f>
        <v/>
      </c>
      <c r="Q114" s="19">
        <f t="shared" si="17"/>
        <v>0</v>
      </c>
      <c r="R114" s="19">
        <f t="shared" si="18"/>
        <v>0</v>
      </c>
      <c r="S114" s="187" t="str">
        <f>IFERROR(IF(IF(VLOOKUP(F114&amp;E114,KBPETAK[],$S$5+1,FALSE)=0,"",VLOOKUP(F114&amp;E114,KBPETAK[],$S$5+1,FALSE))="B.MP","B. MP",IF(VLOOKUP(F114&amp;E114,KBPETAK[],$S$5+1,FALSE)=0,"",VLOOKUP(F114&amp;E114,KBPETAK[],$S$5+1,FALSE))),"")</f>
        <v/>
      </c>
      <c r="T114" s="188" t="str">
        <f>IFERROR(VLOOKUP(IFERROR(LEFT(I114,FIND("/",I114)-1),I114),Petani[],($U$2+(VLOOKUP(I114,$AB$6:$AD$55,3,FALSE)-1)+VLOOKUP(COUNTIFS(I$6:$I114,I114),$AF$6:$AG$16,2,TRUE)),FALSE),"")</f>
        <v/>
      </c>
      <c r="U114" s="15"/>
      <c r="V114" s="16"/>
      <c r="W114" s="17"/>
      <c r="X114" s="17"/>
    </row>
    <row r="115" spans="1:24" ht="12.95" hidden="1" customHeight="1">
      <c r="A115" s="209" t="str">
        <f t="shared" si="19"/>
        <v>-</v>
      </c>
      <c r="B115" s="2" t="str">
        <f t="shared" si="20"/>
        <v>2</v>
      </c>
      <c r="C115" s="2">
        <f t="shared" si="21"/>
        <v>2</v>
      </c>
      <c r="D115" s="2" t="str">
        <f t="shared" si="22"/>
        <v>DRT</v>
      </c>
      <c r="E115" s="224">
        <f t="shared" si="23"/>
        <v>110</v>
      </c>
      <c r="F115" s="440">
        <f t="shared" si="24"/>
        <v>43835</v>
      </c>
      <c r="G115" s="9" t="str">
        <f>IFERROR(IF(VLOOKUP(F115&amp;E115,KBPETAK[],$G$5+1,FALSE)=0,"",VLOOKUP(F115&amp;E115,KBPETAK[],$G$5+1,FALSE)),"")</f>
        <v/>
      </c>
      <c r="H115" s="10" t="str">
        <f>IFERROR(IF(VLOOKUP(F115&amp;E115,KBPETAK[],$H$5+1,FALSE)=0,"",VLOOKUP(F115&amp;E115,KBPETAK[],$H$5+1,FALSE)),"")</f>
        <v/>
      </c>
      <c r="I115" s="356" t="str">
        <f>IFERROR(IF(VLOOKUP(F115&amp;E115,KBPETAK[],$I$5+1,FALSE)=0,"",VLOOKUP(F115&amp;E115,KBPETAK[],$I$5+1,FALSE)),"")</f>
        <v/>
      </c>
      <c r="J115" s="11" t="str">
        <f>IFERROR(IF(VLOOKUP(F115&amp;E115,KBPETAK[],$J$5+1,FALSE)=0,"",VLOOKUP(F115&amp;E115,KBPETAK[],$J$5+1,FALSE)),"")</f>
        <v/>
      </c>
      <c r="K115" s="11" t="str">
        <f>IFERROR(IF(VLOOKUP(F115&amp;E115,KBPETAK[],$K$5+1,FALSE)=0,"",VLOOKUP(F115&amp;E115,KBPETAK[],$K$5+1,FALSE)),"")</f>
        <v/>
      </c>
      <c r="L115" s="11" t="str">
        <f>IFERROR(IF(VLOOKUP(F115&amp;E115,KBPETAK[],$L$5+1,FALSE)=0,"",VLOOKUP(F115&amp;E115,KBPETAK[],$L$5+1,FALSE)),"")</f>
        <v/>
      </c>
      <c r="M115" s="12" t="str">
        <f>IFERROR(IF(VLOOKUP(F115&amp;E115,KBPETAK[],$M$5+1,FALSE)=0,"",VLOOKUP(F115&amp;E115,KBPETAK[],$M$5+1,FALSE)),"")</f>
        <v/>
      </c>
      <c r="N115" s="12" t="str">
        <f>IFERROR(IF(VLOOKUP(F115&amp;E115,KBPETAK[],$N$5+1,FALSE)=0,"",VLOOKUP(F115&amp;E115,KBPETAK[],$N$5+1,FALSE)),"")</f>
        <v/>
      </c>
      <c r="O115" s="55">
        <f t="shared" si="25"/>
        <v>0</v>
      </c>
      <c r="P115" s="13" t="str">
        <f>IFERROR(IF(VLOOKUP(F115&amp;E115,KBPETAK[],$P$5+1,FALSE)=0,0,VLOOKUP(F115&amp;E115,KBPETAK[],$P$5+1,FALSE)),"")</f>
        <v/>
      </c>
      <c r="Q115" s="19">
        <f t="shared" si="17"/>
        <v>0</v>
      </c>
      <c r="R115" s="19">
        <f t="shared" si="18"/>
        <v>0</v>
      </c>
      <c r="S115" s="187" t="str">
        <f>IFERROR(IF(IF(VLOOKUP(F115&amp;E115,KBPETAK[],$S$5+1,FALSE)=0,"",VLOOKUP(F115&amp;E115,KBPETAK[],$S$5+1,FALSE))="B.MP","B. MP",IF(VLOOKUP(F115&amp;E115,KBPETAK[],$S$5+1,FALSE)=0,"",VLOOKUP(F115&amp;E115,KBPETAK[],$S$5+1,FALSE))),"")</f>
        <v/>
      </c>
      <c r="T115" s="188" t="str">
        <f>IFERROR(VLOOKUP(IFERROR(LEFT(I115,FIND("/",I115)-1),I115),Petani[],($U$2+(VLOOKUP(I115,$AB$6:$AD$55,3,FALSE)-1)+VLOOKUP(COUNTIFS(I$6:$I115,I115),$AF$6:$AG$16,2,TRUE)),FALSE),"")</f>
        <v/>
      </c>
      <c r="U115" s="15"/>
      <c r="V115" s="16"/>
      <c r="W115" s="17"/>
      <c r="X115" s="17"/>
    </row>
    <row r="116" spans="1:24" ht="12.95" hidden="1" customHeight="1">
      <c r="A116" s="209" t="str">
        <f t="shared" si="19"/>
        <v>-</v>
      </c>
      <c r="B116" s="2" t="str">
        <f t="shared" si="20"/>
        <v>2</v>
      </c>
      <c r="C116" s="2">
        <f t="shared" si="21"/>
        <v>2</v>
      </c>
      <c r="D116" s="2" t="str">
        <f t="shared" si="22"/>
        <v>DRT</v>
      </c>
      <c r="E116" s="224">
        <f t="shared" si="23"/>
        <v>111</v>
      </c>
      <c r="F116" s="440">
        <f t="shared" si="24"/>
        <v>43835</v>
      </c>
      <c r="G116" s="9" t="str">
        <f>IFERROR(IF(VLOOKUP(F116&amp;E116,KBPETAK[],$G$5+1,FALSE)=0,"",VLOOKUP(F116&amp;E116,KBPETAK[],$G$5+1,FALSE)),"")</f>
        <v/>
      </c>
      <c r="H116" s="10" t="str">
        <f>IFERROR(IF(VLOOKUP(F116&amp;E116,KBPETAK[],$H$5+1,FALSE)=0,"",VLOOKUP(F116&amp;E116,KBPETAK[],$H$5+1,FALSE)),"")</f>
        <v/>
      </c>
      <c r="I116" s="356" t="str">
        <f>IFERROR(IF(VLOOKUP(F116&amp;E116,KBPETAK[],$I$5+1,FALSE)=0,"",VLOOKUP(F116&amp;E116,KBPETAK[],$I$5+1,FALSE)),"")</f>
        <v/>
      </c>
      <c r="J116" s="11" t="str">
        <f>IFERROR(IF(VLOOKUP(F116&amp;E116,KBPETAK[],$J$5+1,FALSE)=0,"",VLOOKUP(F116&amp;E116,KBPETAK[],$J$5+1,FALSE)),"")</f>
        <v/>
      </c>
      <c r="K116" s="11" t="str">
        <f>IFERROR(IF(VLOOKUP(F116&amp;E116,KBPETAK[],$K$5+1,FALSE)=0,"",VLOOKUP(F116&amp;E116,KBPETAK[],$K$5+1,FALSE)),"")</f>
        <v/>
      </c>
      <c r="L116" s="11" t="str">
        <f>IFERROR(IF(VLOOKUP(F116&amp;E116,KBPETAK[],$L$5+1,FALSE)=0,"",VLOOKUP(F116&amp;E116,KBPETAK[],$L$5+1,FALSE)),"")</f>
        <v/>
      </c>
      <c r="M116" s="12" t="str">
        <f>IFERROR(IF(VLOOKUP(F116&amp;E116,KBPETAK[],$M$5+1,FALSE)=0,"",VLOOKUP(F116&amp;E116,KBPETAK[],$M$5+1,FALSE)),"")</f>
        <v/>
      </c>
      <c r="N116" s="12" t="str">
        <f>IFERROR(IF(VLOOKUP(F116&amp;E116,KBPETAK[],$N$5+1,FALSE)=0,"",VLOOKUP(F116&amp;E116,KBPETAK[],$N$5+1,FALSE)),"")</f>
        <v/>
      </c>
      <c r="O116" s="55">
        <f t="shared" si="25"/>
        <v>0</v>
      </c>
      <c r="P116" s="13" t="str">
        <f>IFERROR(IF(VLOOKUP(F116&amp;E116,KBPETAK[],$P$5+1,FALSE)=0,0,VLOOKUP(F116&amp;E116,KBPETAK[],$P$5+1,FALSE)),"")</f>
        <v/>
      </c>
      <c r="Q116" s="19">
        <f t="shared" si="17"/>
        <v>0</v>
      </c>
      <c r="R116" s="19">
        <f t="shared" si="18"/>
        <v>0</v>
      </c>
      <c r="S116" s="187" t="str">
        <f>IFERROR(IF(IF(VLOOKUP(F116&amp;E116,KBPETAK[],$S$5+1,FALSE)=0,"",VLOOKUP(F116&amp;E116,KBPETAK[],$S$5+1,FALSE))="B.MP","B. MP",IF(VLOOKUP(F116&amp;E116,KBPETAK[],$S$5+1,FALSE)=0,"",VLOOKUP(F116&amp;E116,KBPETAK[],$S$5+1,FALSE))),"")</f>
        <v/>
      </c>
      <c r="T116" s="188" t="str">
        <f>IFERROR(VLOOKUP(IFERROR(LEFT(I116,FIND("/",I116)-1),I116),Petani[],($U$2+(VLOOKUP(I116,$AB$6:$AD$55,3,FALSE)-1)+VLOOKUP(COUNTIFS(I$6:$I116,I116),$AF$6:$AG$16,2,TRUE)),FALSE),"")</f>
        <v/>
      </c>
      <c r="U116" s="15"/>
      <c r="V116" s="16"/>
      <c r="W116" s="17"/>
      <c r="X116" s="17"/>
    </row>
    <row r="117" spans="1:24" ht="12.95" hidden="1" customHeight="1">
      <c r="A117" s="209" t="str">
        <f t="shared" si="19"/>
        <v>-</v>
      </c>
      <c r="B117" s="2" t="str">
        <f t="shared" si="20"/>
        <v>2</v>
      </c>
      <c r="C117" s="2">
        <f t="shared" si="21"/>
        <v>2</v>
      </c>
      <c r="D117" s="2" t="str">
        <f t="shared" si="22"/>
        <v>DRT</v>
      </c>
      <c r="E117" s="224">
        <f t="shared" si="23"/>
        <v>112</v>
      </c>
      <c r="F117" s="440">
        <f t="shared" si="24"/>
        <v>43835</v>
      </c>
      <c r="G117" s="9" t="str">
        <f>IFERROR(IF(VLOOKUP(F117&amp;E117,KBPETAK[],$G$5+1,FALSE)=0,"",VLOOKUP(F117&amp;E117,KBPETAK[],$G$5+1,FALSE)),"")</f>
        <v/>
      </c>
      <c r="H117" s="10" t="str">
        <f>IFERROR(IF(VLOOKUP(F117&amp;E117,KBPETAK[],$H$5+1,FALSE)=0,"",VLOOKUP(F117&amp;E117,KBPETAK[],$H$5+1,FALSE)),"")</f>
        <v/>
      </c>
      <c r="I117" s="356" t="str">
        <f>IFERROR(IF(VLOOKUP(F117&amp;E117,KBPETAK[],$I$5+1,FALSE)=0,"",VLOOKUP(F117&amp;E117,KBPETAK[],$I$5+1,FALSE)),"")</f>
        <v/>
      </c>
      <c r="J117" s="11" t="str">
        <f>IFERROR(IF(VLOOKUP(F117&amp;E117,KBPETAK[],$J$5+1,FALSE)=0,"",VLOOKUP(F117&amp;E117,KBPETAK[],$J$5+1,FALSE)),"")</f>
        <v/>
      </c>
      <c r="K117" s="11" t="str">
        <f>IFERROR(IF(VLOOKUP(F117&amp;E117,KBPETAK[],$K$5+1,FALSE)=0,"",VLOOKUP(F117&amp;E117,KBPETAK[],$K$5+1,FALSE)),"")</f>
        <v/>
      </c>
      <c r="L117" s="11" t="str">
        <f>IFERROR(IF(VLOOKUP(F117&amp;E117,KBPETAK[],$L$5+1,FALSE)=0,"",VLOOKUP(F117&amp;E117,KBPETAK[],$L$5+1,FALSE)),"")</f>
        <v/>
      </c>
      <c r="M117" s="12" t="str">
        <f>IFERROR(IF(VLOOKUP(F117&amp;E117,KBPETAK[],$M$5+1,FALSE)=0,"",VLOOKUP(F117&amp;E117,KBPETAK[],$M$5+1,FALSE)),"")</f>
        <v/>
      </c>
      <c r="N117" s="12" t="str">
        <f>IFERROR(IF(VLOOKUP(F117&amp;E117,KBPETAK[],$N$5+1,FALSE)=0,"",VLOOKUP(F117&amp;E117,KBPETAK[],$N$5+1,FALSE)),"")</f>
        <v/>
      </c>
      <c r="O117" s="55">
        <f t="shared" si="25"/>
        <v>0</v>
      </c>
      <c r="P117" s="13" t="str">
        <f>IFERROR(IF(VLOOKUP(F117&amp;E117,KBPETAK[],$P$5+1,FALSE)=0,0,VLOOKUP(F117&amp;E117,KBPETAK[],$P$5+1,FALSE)),"")</f>
        <v/>
      </c>
      <c r="Q117" s="19">
        <f t="shared" si="17"/>
        <v>0</v>
      </c>
      <c r="R117" s="19">
        <f t="shared" si="18"/>
        <v>0</v>
      </c>
      <c r="S117" s="187" t="str">
        <f>IFERROR(IF(IF(VLOOKUP(F117&amp;E117,KBPETAK[],$S$5+1,FALSE)=0,"",VLOOKUP(F117&amp;E117,KBPETAK[],$S$5+1,FALSE))="B.MP","B. MP",IF(VLOOKUP(F117&amp;E117,KBPETAK[],$S$5+1,FALSE)=0,"",VLOOKUP(F117&amp;E117,KBPETAK[],$S$5+1,FALSE))),"")</f>
        <v/>
      </c>
      <c r="T117" s="188" t="str">
        <f>IFERROR(VLOOKUP(IFERROR(LEFT(I117,FIND("/",I117)-1),I117),Petani[],($U$2+(VLOOKUP(I117,$AB$6:$AD$55,3,FALSE)-1)+VLOOKUP(COUNTIFS(I$6:$I117,I117),$AF$6:$AG$16,2,TRUE)),FALSE),"")</f>
        <v/>
      </c>
      <c r="U117" s="15"/>
      <c r="V117" s="16"/>
      <c r="W117" s="17"/>
      <c r="X117" s="17"/>
    </row>
    <row r="118" spans="1:24" ht="12.95" hidden="1" customHeight="1">
      <c r="A118" s="209" t="str">
        <f t="shared" si="19"/>
        <v>-</v>
      </c>
      <c r="B118" s="2" t="str">
        <f t="shared" si="20"/>
        <v>2</v>
      </c>
      <c r="C118" s="2">
        <f t="shared" si="21"/>
        <v>2</v>
      </c>
      <c r="D118" s="2" t="str">
        <f t="shared" si="22"/>
        <v>DRT</v>
      </c>
      <c r="E118" s="224">
        <f t="shared" si="23"/>
        <v>113</v>
      </c>
      <c r="F118" s="440">
        <f t="shared" si="24"/>
        <v>43835</v>
      </c>
      <c r="G118" s="9" t="str">
        <f>IFERROR(IF(VLOOKUP(F118&amp;E118,KBPETAK[],$G$5+1,FALSE)=0,"",VLOOKUP(F118&amp;E118,KBPETAK[],$G$5+1,FALSE)),"")</f>
        <v/>
      </c>
      <c r="H118" s="10" t="str">
        <f>IFERROR(IF(VLOOKUP(F118&amp;E118,KBPETAK[],$H$5+1,FALSE)=0,"",VLOOKUP(F118&amp;E118,KBPETAK[],$H$5+1,FALSE)),"")</f>
        <v/>
      </c>
      <c r="I118" s="356" t="str">
        <f>IFERROR(IF(VLOOKUP(F118&amp;E118,KBPETAK[],$I$5+1,FALSE)=0,"",VLOOKUP(F118&amp;E118,KBPETAK[],$I$5+1,FALSE)),"")</f>
        <v/>
      </c>
      <c r="J118" s="11" t="str">
        <f>IFERROR(IF(VLOOKUP(F118&amp;E118,KBPETAK[],$J$5+1,FALSE)=0,"",VLOOKUP(F118&amp;E118,KBPETAK[],$J$5+1,FALSE)),"")</f>
        <v/>
      </c>
      <c r="K118" s="11" t="str">
        <f>IFERROR(IF(VLOOKUP(F118&amp;E118,KBPETAK[],$K$5+1,FALSE)=0,"",VLOOKUP(F118&amp;E118,KBPETAK[],$K$5+1,FALSE)),"")</f>
        <v/>
      </c>
      <c r="L118" s="11" t="str">
        <f>IFERROR(IF(VLOOKUP(F118&amp;E118,KBPETAK[],$L$5+1,FALSE)=0,"",VLOOKUP(F118&amp;E118,KBPETAK[],$L$5+1,FALSE)),"")</f>
        <v/>
      </c>
      <c r="M118" s="12" t="str">
        <f>IFERROR(IF(VLOOKUP(F118&amp;E118,KBPETAK[],$M$5+1,FALSE)=0,"",VLOOKUP(F118&amp;E118,KBPETAK[],$M$5+1,FALSE)),"")</f>
        <v/>
      </c>
      <c r="N118" s="12" t="str">
        <f>IFERROR(IF(VLOOKUP(F118&amp;E118,KBPETAK[],$N$5+1,FALSE)=0,"",VLOOKUP(F118&amp;E118,KBPETAK[],$N$5+1,FALSE)),"")</f>
        <v/>
      </c>
      <c r="O118" s="55">
        <f t="shared" si="25"/>
        <v>0</v>
      </c>
      <c r="P118" s="13" t="str">
        <f>IFERROR(IF(VLOOKUP(F118&amp;E118,KBPETAK[],$P$5+1,FALSE)=0,0,VLOOKUP(F118&amp;E118,KBPETAK[],$P$5+1,FALSE)),"")</f>
        <v/>
      </c>
      <c r="Q118" s="19">
        <f t="shared" si="17"/>
        <v>0</v>
      </c>
      <c r="R118" s="19">
        <f t="shared" si="18"/>
        <v>0</v>
      </c>
      <c r="S118" s="187" t="str">
        <f>IFERROR(IF(IF(VLOOKUP(F118&amp;E118,KBPETAK[],$S$5+1,FALSE)=0,"",VLOOKUP(F118&amp;E118,KBPETAK[],$S$5+1,FALSE))="B.MP","B. MP",IF(VLOOKUP(F118&amp;E118,KBPETAK[],$S$5+1,FALSE)=0,"",VLOOKUP(F118&amp;E118,KBPETAK[],$S$5+1,FALSE))),"")</f>
        <v/>
      </c>
      <c r="T118" s="188" t="str">
        <f>IFERROR(VLOOKUP(IFERROR(LEFT(I118,FIND("/",I118)-1),I118),Petani[],($U$2+(VLOOKUP(I118,$AB$6:$AD$55,3,FALSE)-1)+VLOOKUP(COUNTIFS(I$6:$I118,I118),$AF$6:$AG$16,2,TRUE)),FALSE),"")</f>
        <v/>
      </c>
      <c r="U118" s="15"/>
      <c r="V118" s="16"/>
      <c r="W118" s="17"/>
      <c r="X118" s="17"/>
    </row>
    <row r="119" spans="1:24" ht="12.95" hidden="1" customHeight="1">
      <c r="A119" s="209" t="str">
        <f t="shared" si="19"/>
        <v>-</v>
      </c>
      <c r="B119" s="2" t="str">
        <f t="shared" si="20"/>
        <v>2</v>
      </c>
      <c r="C119" s="2">
        <f t="shared" si="21"/>
        <v>2</v>
      </c>
      <c r="D119" s="2" t="str">
        <f t="shared" si="22"/>
        <v>DRT</v>
      </c>
      <c r="E119" s="224">
        <f t="shared" si="23"/>
        <v>114</v>
      </c>
      <c r="F119" s="440">
        <f t="shared" si="24"/>
        <v>43835</v>
      </c>
      <c r="G119" s="9" t="str">
        <f>IFERROR(IF(VLOOKUP(F119&amp;E119,KBPETAK[],$G$5+1,FALSE)=0,"",VLOOKUP(F119&amp;E119,KBPETAK[],$G$5+1,FALSE)),"")</f>
        <v/>
      </c>
      <c r="H119" s="10" t="str">
        <f>IFERROR(IF(VLOOKUP(F119&amp;E119,KBPETAK[],$H$5+1,FALSE)=0,"",VLOOKUP(F119&amp;E119,KBPETAK[],$H$5+1,FALSE)),"")</f>
        <v/>
      </c>
      <c r="I119" s="356" t="str">
        <f>IFERROR(IF(VLOOKUP(F119&amp;E119,KBPETAK[],$I$5+1,FALSE)=0,"",VLOOKUP(F119&amp;E119,KBPETAK[],$I$5+1,FALSE)),"")</f>
        <v/>
      </c>
      <c r="J119" s="11" t="str">
        <f>IFERROR(IF(VLOOKUP(F119&amp;E119,KBPETAK[],$J$5+1,FALSE)=0,"",VLOOKUP(F119&amp;E119,KBPETAK[],$J$5+1,FALSE)),"")</f>
        <v/>
      </c>
      <c r="K119" s="11" t="str">
        <f>IFERROR(IF(VLOOKUP(F119&amp;E119,KBPETAK[],$K$5+1,FALSE)=0,"",VLOOKUP(F119&amp;E119,KBPETAK[],$K$5+1,FALSE)),"")</f>
        <v/>
      </c>
      <c r="L119" s="11" t="str">
        <f>IFERROR(IF(VLOOKUP(F119&amp;E119,KBPETAK[],$L$5+1,FALSE)=0,"",VLOOKUP(F119&amp;E119,KBPETAK[],$L$5+1,FALSE)),"")</f>
        <v/>
      </c>
      <c r="M119" s="12" t="str">
        <f>IFERROR(IF(VLOOKUP(F119&amp;E119,KBPETAK[],$M$5+1,FALSE)=0,"",VLOOKUP(F119&amp;E119,KBPETAK[],$M$5+1,FALSE)),"")</f>
        <v/>
      </c>
      <c r="N119" s="12" t="str">
        <f>IFERROR(IF(VLOOKUP(F119&amp;E119,KBPETAK[],$N$5+1,FALSE)=0,"",VLOOKUP(F119&amp;E119,KBPETAK[],$N$5+1,FALSE)),"")</f>
        <v/>
      </c>
      <c r="O119" s="55">
        <f t="shared" si="25"/>
        <v>0</v>
      </c>
      <c r="P119" s="13" t="str">
        <f>IFERROR(IF(VLOOKUP(F119&amp;E119,KBPETAK[],$P$5+1,FALSE)=0,0,VLOOKUP(F119&amp;E119,KBPETAK[],$P$5+1,FALSE)),"")</f>
        <v/>
      </c>
      <c r="Q119" s="19">
        <f t="shared" si="17"/>
        <v>0</v>
      </c>
      <c r="R119" s="19">
        <f t="shared" si="18"/>
        <v>0</v>
      </c>
      <c r="S119" s="187" t="str">
        <f>IFERROR(IF(IF(VLOOKUP(F119&amp;E119,KBPETAK[],$S$5+1,FALSE)=0,"",VLOOKUP(F119&amp;E119,KBPETAK[],$S$5+1,FALSE))="B.MP","B. MP",IF(VLOOKUP(F119&amp;E119,KBPETAK[],$S$5+1,FALSE)=0,"",VLOOKUP(F119&amp;E119,KBPETAK[],$S$5+1,FALSE))),"")</f>
        <v/>
      </c>
      <c r="T119" s="188" t="str">
        <f>IFERROR(VLOOKUP(IFERROR(LEFT(I119,FIND("/",I119)-1),I119),Petani[],($U$2+(VLOOKUP(I119,$AB$6:$AD$55,3,FALSE)-1)+VLOOKUP(COUNTIFS(I$6:$I119,I119),$AF$6:$AG$16,2,TRUE)),FALSE),"")</f>
        <v/>
      </c>
      <c r="U119" s="15"/>
      <c r="V119" s="16"/>
      <c r="W119" s="17"/>
      <c r="X119" s="17"/>
    </row>
    <row r="120" spans="1:24" ht="12.95" hidden="1" customHeight="1">
      <c r="A120" s="209" t="str">
        <f t="shared" si="19"/>
        <v>-</v>
      </c>
      <c r="B120" s="2" t="str">
        <f t="shared" si="20"/>
        <v>2</v>
      </c>
      <c r="C120" s="2">
        <f t="shared" si="21"/>
        <v>2</v>
      </c>
      <c r="D120" s="2" t="str">
        <f t="shared" si="22"/>
        <v>DRT</v>
      </c>
      <c r="E120" s="224">
        <f t="shared" si="23"/>
        <v>115</v>
      </c>
      <c r="F120" s="440">
        <f t="shared" si="24"/>
        <v>43835</v>
      </c>
      <c r="G120" s="9" t="str">
        <f>IFERROR(IF(VLOOKUP(F120&amp;E120,KBPETAK[],$G$5+1,FALSE)=0,"",VLOOKUP(F120&amp;E120,KBPETAK[],$G$5+1,FALSE)),"")</f>
        <v/>
      </c>
      <c r="H120" s="10" t="str">
        <f>IFERROR(IF(VLOOKUP(F120&amp;E120,KBPETAK[],$H$5+1,FALSE)=0,"",VLOOKUP(F120&amp;E120,KBPETAK[],$H$5+1,FALSE)),"")</f>
        <v/>
      </c>
      <c r="I120" s="356" t="str">
        <f>IFERROR(IF(VLOOKUP(F120&amp;E120,KBPETAK[],$I$5+1,FALSE)=0,"",VLOOKUP(F120&amp;E120,KBPETAK[],$I$5+1,FALSE)),"")</f>
        <v/>
      </c>
      <c r="J120" s="11" t="str">
        <f>IFERROR(IF(VLOOKUP(F120&amp;E120,KBPETAK[],$J$5+1,FALSE)=0,"",VLOOKUP(F120&amp;E120,KBPETAK[],$J$5+1,FALSE)),"")</f>
        <v/>
      </c>
      <c r="K120" s="11" t="str">
        <f>IFERROR(IF(VLOOKUP(F120&amp;E120,KBPETAK[],$K$5+1,FALSE)=0,"",VLOOKUP(F120&amp;E120,KBPETAK[],$K$5+1,FALSE)),"")</f>
        <v/>
      </c>
      <c r="L120" s="11" t="str">
        <f>IFERROR(IF(VLOOKUP(F120&amp;E120,KBPETAK[],$L$5+1,FALSE)=0,"",VLOOKUP(F120&amp;E120,KBPETAK[],$L$5+1,FALSE)),"")</f>
        <v/>
      </c>
      <c r="M120" s="12" t="str">
        <f>IFERROR(IF(VLOOKUP(F120&amp;E120,KBPETAK[],$M$5+1,FALSE)=0,"",VLOOKUP(F120&amp;E120,KBPETAK[],$M$5+1,FALSE)),"")</f>
        <v/>
      </c>
      <c r="N120" s="12" t="str">
        <f>IFERROR(IF(VLOOKUP(F120&amp;E120,KBPETAK[],$N$5+1,FALSE)=0,"",VLOOKUP(F120&amp;E120,KBPETAK[],$N$5+1,FALSE)),"")</f>
        <v/>
      </c>
      <c r="O120" s="55">
        <f t="shared" si="25"/>
        <v>0</v>
      </c>
      <c r="P120" s="13" t="str">
        <f>IFERROR(IF(VLOOKUP(F120&amp;E120,KBPETAK[],$P$5+1,FALSE)=0,0,VLOOKUP(F120&amp;E120,KBPETAK[],$P$5+1,FALSE)),"")</f>
        <v/>
      </c>
      <c r="Q120" s="19">
        <f t="shared" si="17"/>
        <v>0</v>
      </c>
      <c r="R120" s="19">
        <f t="shared" si="18"/>
        <v>0</v>
      </c>
      <c r="S120" s="187" t="str">
        <f>IFERROR(IF(IF(VLOOKUP(F120&amp;E120,KBPETAK[],$S$5+1,FALSE)=0,"",VLOOKUP(F120&amp;E120,KBPETAK[],$S$5+1,FALSE))="B.MP","B. MP",IF(VLOOKUP(F120&amp;E120,KBPETAK[],$S$5+1,FALSE)=0,"",VLOOKUP(F120&amp;E120,KBPETAK[],$S$5+1,FALSE))),"")</f>
        <v/>
      </c>
      <c r="T120" s="188" t="str">
        <f>IFERROR(VLOOKUP(IFERROR(LEFT(I120,FIND("/",I120)-1),I120),Petani[],($U$2+(VLOOKUP(I120,$AB$6:$AD$55,3,FALSE)-1)+VLOOKUP(COUNTIFS(I$6:$I120,I120),$AF$6:$AG$16,2,TRUE)),FALSE),"")</f>
        <v/>
      </c>
      <c r="U120" s="15"/>
      <c r="V120" s="16"/>
      <c r="W120" s="17"/>
      <c r="X120" s="17"/>
    </row>
    <row r="121" spans="1:24" ht="12.95" hidden="1" customHeight="1">
      <c r="A121" s="209" t="str">
        <f t="shared" si="19"/>
        <v>-</v>
      </c>
      <c r="B121" s="2" t="str">
        <f t="shared" si="20"/>
        <v>2</v>
      </c>
      <c r="C121" s="2">
        <f t="shared" si="21"/>
        <v>2</v>
      </c>
      <c r="D121" s="2" t="str">
        <f t="shared" si="22"/>
        <v>DRT</v>
      </c>
      <c r="E121" s="224">
        <f t="shared" si="23"/>
        <v>116</v>
      </c>
      <c r="F121" s="440">
        <f t="shared" si="24"/>
        <v>43835</v>
      </c>
      <c r="G121" s="9" t="str">
        <f>IFERROR(IF(VLOOKUP(F121&amp;E121,KBPETAK[],$G$5+1,FALSE)=0,"",VLOOKUP(F121&amp;E121,KBPETAK[],$G$5+1,FALSE)),"")</f>
        <v/>
      </c>
      <c r="H121" s="10" t="str">
        <f>IFERROR(IF(VLOOKUP(F121&amp;E121,KBPETAK[],$H$5+1,FALSE)=0,"",VLOOKUP(F121&amp;E121,KBPETAK[],$H$5+1,FALSE)),"")</f>
        <v/>
      </c>
      <c r="I121" s="356" t="str">
        <f>IFERROR(IF(VLOOKUP(F121&amp;E121,KBPETAK[],$I$5+1,FALSE)=0,"",VLOOKUP(F121&amp;E121,KBPETAK[],$I$5+1,FALSE)),"")</f>
        <v/>
      </c>
      <c r="J121" s="11" t="str">
        <f>IFERROR(IF(VLOOKUP(F121&amp;E121,KBPETAK[],$J$5+1,FALSE)=0,"",VLOOKUP(F121&amp;E121,KBPETAK[],$J$5+1,FALSE)),"")</f>
        <v/>
      </c>
      <c r="K121" s="11" t="str">
        <f>IFERROR(IF(VLOOKUP(F121&amp;E121,KBPETAK[],$K$5+1,FALSE)=0,"",VLOOKUP(F121&amp;E121,KBPETAK[],$K$5+1,FALSE)),"")</f>
        <v/>
      </c>
      <c r="L121" s="11" t="str">
        <f>IFERROR(IF(VLOOKUP(F121&amp;E121,KBPETAK[],$L$5+1,FALSE)=0,"",VLOOKUP(F121&amp;E121,KBPETAK[],$L$5+1,FALSE)),"")</f>
        <v/>
      </c>
      <c r="M121" s="12" t="str">
        <f>IFERROR(IF(VLOOKUP(F121&amp;E121,KBPETAK[],$M$5+1,FALSE)=0,"",VLOOKUP(F121&amp;E121,KBPETAK[],$M$5+1,FALSE)),"")</f>
        <v/>
      </c>
      <c r="N121" s="12" t="str">
        <f>IFERROR(IF(VLOOKUP(F121&amp;E121,KBPETAK[],$N$5+1,FALSE)=0,"",VLOOKUP(F121&amp;E121,KBPETAK[],$N$5+1,FALSE)),"")</f>
        <v/>
      </c>
      <c r="O121" s="55">
        <f t="shared" si="25"/>
        <v>0</v>
      </c>
      <c r="P121" s="13" t="str">
        <f>IFERROR(IF(VLOOKUP(F121&amp;E121,KBPETAK[],$P$5+1,FALSE)=0,0,VLOOKUP(F121&amp;E121,KBPETAK[],$P$5+1,FALSE)),"")</f>
        <v/>
      </c>
      <c r="Q121" s="19">
        <f t="shared" si="17"/>
        <v>0</v>
      </c>
      <c r="R121" s="19">
        <f t="shared" si="18"/>
        <v>0</v>
      </c>
      <c r="S121" s="187" t="str">
        <f>IFERROR(IF(IF(VLOOKUP(F121&amp;E121,KBPETAK[],$S$5+1,FALSE)=0,"",VLOOKUP(F121&amp;E121,KBPETAK[],$S$5+1,FALSE))="B.MP","B. MP",IF(VLOOKUP(F121&amp;E121,KBPETAK[],$S$5+1,FALSE)=0,"",VLOOKUP(F121&amp;E121,KBPETAK[],$S$5+1,FALSE))),"")</f>
        <v/>
      </c>
      <c r="T121" s="188" t="str">
        <f>IFERROR(VLOOKUP(IFERROR(LEFT(I121,FIND("/",I121)-1),I121),Petani[],($U$2+(VLOOKUP(I121,$AB$6:$AD$55,3,FALSE)-1)+VLOOKUP(COUNTIFS(I$6:$I121,I121),$AF$6:$AG$16,2,TRUE)),FALSE),"")</f>
        <v/>
      </c>
      <c r="U121" s="15"/>
      <c r="V121" s="16"/>
      <c r="W121" s="17"/>
      <c r="X121" s="17"/>
    </row>
    <row r="122" spans="1:24" ht="12.95" hidden="1" customHeight="1">
      <c r="A122" s="209" t="str">
        <f t="shared" si="19"/>
        <v>-</v>
      </c>
      <c r="B122" s="2" t="str">
        <f t="shared" si="20"/>
        <v>2</v>
      </c>
      <c r="C122" s="2">
        <f t="shared" si="21"/>
        <v>2</v>
      </c>
      <c r="D122" s="2" t="str">
        <f t="shared" si="22"/>
        <v>DRT</v>
      </c>
      <c r="E122" s="224">
        <f t="shared" si="23"/>
        <v>117</v>
      </c>
      <c r="F122" s="440">
        <f t="shared" si="24"/>
        <v>43835</v>
      </c>
      <c r="G122" s="9" t="str">
        <f>IFERROR(IF(VLOOKUP(F122&amp;E122,KBPETAK[],$G$5+1,FALSE)=0,"",VLOOKUP(F122&amp;E122,KBPETAK[],$G$5+1,FALSE)),"")</f>
        <v/>
      </c>
      <c r="H122" s="10" t="str">
        <f>IFERROR(IF(VLOOKUP(F122&amp;E122,KBPETAK[],$H$5+1,FALSE)=0,"",VLOOKUP(F122&amp;E122,KBPETAK[],$H$5+1,FALSE)),"")</f>
        <v/>
      </c>
      <c r="I122" s="356" t="str">
        <f>IFERROR(IF(VLOOKUP(F122&amp;E122,KBPETAK[],$I$5+1,FALSE)=0,"",VLOOKUP(F122&amp;E122,KBPETAK[],$I$5+1,FALSE)),"")</f>
        <v/>
      </c>
      <c r="J122" s="11" t="str">
        <f>IFERROR(IF(VLOOKUP(F122&amp;E122,KBPETAK[],$J$5+1,FALSE)=0,"",VLOOKUP(F122&amp;E122,KBPETAK[],$J$5+1,FALSE)),"")</f>
        <v/>
      </c>
      <c r="K122" s="11" t="str">
        <f>IFERROR(IF(VLOOKUP(F122&amp;E122,KBPETAK[],$K$5+1,FALSE)=0,"",VLOOKUP(F122&amp;E122,KBPETAK[],$K$5+1,FALSE)),"")</f>
        <v/>
      </c>
      <c r="L122" s="11" t="str">
        <f>IFERROR(IF(VLOOKUP(F122&amp;E122,KBPETAK[],$L$5+1,FALSE)=0,"",VLOOKUP(F122&amp;E122,KBPETAK[],$L$5+1,FALSE)),"")</f>
        <v/>
      </c>
      <c r="M122" s="12" t="str">
        <f>IFERROR(IF(VLOOKUP(F122&amp;E122,KBPETAK[],$M$5+1,FALSE)=0,"",VLOOKUP(F122&amp;E122,KBPETAK[],$M$5+1,FALSE)),"")</f>
        <v/>
      </c>
      <c r="N122" s="12" t="str">
        <f>IFERROR(IF(VLOOKUP(F122&amp;E122,KBPETAK[],$N$5+1,FALSE)=0,"",VLOOKUP(F122&amp;E122,KBPETAK[],$N$5+1,FALSE)),"")</f>
        <v/>
      </c>
      <c r="O122" s="55">
        <f t="shared" si="25"/>
        <v>0</v>
      </c>
      <c r="P122" s="13" t="str">
        <f>IFERROR(IF(VLOOKUP(F122&amp;E122,KBPETAK[],$P$5+1,FALSE)=0,0,VLOOKUP(F122&amp;E122,KBPETAK[],$P$5+1,FALSE)),"")</f>
        <v/>
      </c>
      <c r="Q122" s="19">
        <f t="shared" si="17"/>
        <v>0</v>
      </c>
      <c r="R122" s="19">
        <f t="shared" si="18"/>
        <v>0</v>
      </c>
      <c r="S122" s="187" t="str">
        <f>IFERROR(IF(IF(VLOOKUP(F122&amp;E122,KBPETAK[],$S$5+1,FALSE)=0,"",VLOOKUP(F122&amp;E122,KBPETAK[],$S$5+1,FALSE))="B.MP","B. MP",IF(VLOOKUP(F122&amp;E122,KBPETAK[],$S$5+1,FALSE)=0,"",VLOOKUP(F122&amp;E122,KBPETAK[],$S$5+1,FALSE))),"")</f>
        <v/>
      </c>
      <c r="T122" s="188" t="str">
        <f>IFERROR(VLOOKUP(IFERROR(LEFT(I122,FIND("/",I122)-1),I122),Petani[],($U$2+(VLOOKUP(I122,$AB$6:$AD$55,3,FALSE)-1)+VLOOKUP(COUNTIFS(I$6:$I122,I122),$AF$6:$AG$16,2,TRUE)),FALSE),"")</f>
        <v/>
      </c>
      <c r="U122" s="15"/>
      <c r="V122" s="16"/>
      <c r="W122" s="17"/>
      <c r="X122" s="17"/>
    </row>
    <row r="123" spans="1:24" ht="12.95" hidden="1" customHeight="1">
      <c r="A123" s="209" t="str">
        <f t="shared" si="19"/>
        <v>-</v>
      </c>
      <c r="B123" s="2" t="str">
        <f t="shared" si="20"/>
        <v>2</v>
      </c>
      <c r="C123" s="2">
        <f t="shared" si="21"/>
        <v>2</v>
      </c>
      <c r="D123" s="2" t="str">
        <f t="shared" si="22"/>
        <v>DRT</v>
      </c>
      <c r="E123" s="224">
        <f t="shared" si="23"/>
        <v>118</v>
      </c>
      <c r="F123" s="440">
        <f t="shared" si="24"/>
        <v>43835</v>
      </c>
      <c r="G123" s="9" t="str">
        <f>IFERROR(IF(VLOOKUP(F123&amp;E123,KBPETAK[],$G$5+1,FALSE)=0,"",VLOOKUP(F123&amp;E123,KBPETAK[],$G$5+1,FALSE)),"")</f>
        <v/>
      </c>
      <c r="H123" s="10" t="str">
        <f>IFERROR(IF(VLOOKUP(F123&amp;E123,KBPETAK[],$H$5+1,FALSE)=0,"",VLOOKUP(F123&amp;E123,KBPETAK[],$H$5+1,FALSE)),"")</f>
        <v/>
      </c>
      <c r="I123" s="356" t="str">
        <f>IFERROR(IF(VLOOKUP(F123&amp;E123,KBPETAK[],$I$5+1,FALSE)=0,"",VLOOKUP(F123&amp;E123,KBPETAK[],$I$5+1,FALSE)),"")</f>
        <v/>
      </c>
      <c r="J123" s="11" t="str">
        <f>IFERROR(IF(VLOOKUP(F123&amp;E123,KBPETAK[],$J$5+1,FALSE)=0,"",VLOOKUP(F123&amp;E123,KBPETAK[],$J$5+1,FALSE)),"")</f>
        <v/>
      </c>
      <c r="K123" s="11" t="str">
        <f>IFERROR(IF(VLOOKUP(F123&amp;E123,KBPETAK[],$K$5+1,FALSE)=0,"",VLOOKUP(F123&amp;E123,KBPETAK[],$K$5+1,FALSE)),"")</f>
        <v/>
      </c>
      <c r="L123" s="11" t="str">
        <f>IFERROR(IF(VLOOKUP(F123&amp;E123,KBPETAK[],$L$5+1,FALSE)=0,"",VLOOKUP(F123&amp;E123,KBPETAK[],$L$5+1,FALSE)),"")</f>
        <v/>
      </c>
      <c r="M123" s="12" t="str">
        <f>IFERROR(IF(VLOOKUP(F123&amp;E123,KBPETAK[],$M$5+1,FALSE)=0,"",VLOOKUP(F123&amp;E123,KBPETAK[],$M$5+1,FALSE)),"")</f>
        <v/>
      </c>
      <c r="N123" s="12" t="str">
        <f>IFERROR(IF(VLOOKUP(F123&amp;E123,KBPETAK[],$N$5+1,FALSE)=0,"",VLOOKUP(F123&amp;E123,KBPETAK[],$N$5+1,FALSE)),"")</f>
        <v/>
      </c>
      <c r="O123" s="55">
        <f t="shared" si="25"/>
        <v>0</v>
      </c>
      <c r="P123" s="13" t="str">
        <f>IFERROR(IF(VLOOKUP(F123&amp;E123,KBPETAK[],$P$5+1,FALSE)=0,0,VLOOKUP(F123&amp;E123,KBPETAK[],$P$5+1,FALSE)),"")</f>
        <v/>
      </c>
      <c r="Q123" s="19">
        <f t="shared" si="17"/>
        <v>0</v>
      </c>
      <c r="R123" s="19">
        <f t="shared" si="18"/>
        <v>0</v>
      </c>
      <c r="S123" s="187" t="str">
        <f>IFERROR(IF(IF(VLOOKUP(F123&amp;E123,KBPETAK[],$S$5+1,FALSE)=0,"",VLOOKUP(F123&amp;E123,KBPETAK[],$S$5+1,FALSE))="B.MP","B. MP",IF(VLOOKUP(F123&amp;E123,KBPETAK[],$S$5+1,FALSE)=0,"",VLOOKUP(F123&amp;E123,KBPETAK[],$S$5+1,FALSE))),"")</f>
        <v/>
      </c>
      <c r="T123" s="188" t="str">
        <f>IFERROR(VLOOKUP(IFERROR(LEFT(I123,FIND("/",I123)-1),I123),Petani[],($U$2+(VLOOKUP(I123,$AB$6:$AD$55,3,FALSE)-1)+VLOOKUP(COUNTIFS(I$6:$I123,I123),$AF$6:$AG$16,2,TRUE)),FALSE),"")</f>
        <v/>
      </c>
      <c r="U123" s="15"/>
      <c r="V123" s="16"/>
      <c r="W123" s="17"/>
      <c r="X123" s="17"/>
    </row>
    <row r="124" spans="1:24" ht="12.95" hidden="1" customHeight="1">
      <c r="A124" s="209" t="str">
        <f t="shared" si="19"/>
        <v>-</v>
      </c>
      <c r="B124" s="2" t="str">
        <f t="shared" si="20"/>
        <v>2</v>
      </c>
      <c r="C124" s="2">
        <f t="shared" si="21"/>
        <v>2</v>
      </c>
      <c r="D124" s="2" t="str">
        <f t="shared" si="22"/>
        <v>DRT</v>
      </c>
      <c r="E124" s="224">
        <f t="shared" si="23"/>
        <v>119</v>
      </c>
      <c r="F124" s="440">
        <f t="shared" si="24"/>
        <v>43835</v>
      </c>
      <c r="G124" s="9" t="str">
        <f>IFERROR(IF(VLOOKUP(F124&amp;E124,KBPETAK[],$G$5+1,FALSE)=0,"",VLOOKUP(F124&amp;E124,KBPETAK[],$G$5+1,FALSE)),"")</f>
        <v/>
      </c>
      <c r="H124" s="10" t="str">
        <f>IFERROR(IF(VLOOKUP(F124&amp;E124,KBPETAK[],$H$5+1,FALSE)=0,"",VLOOKUP(F124&amp;E124,KBPETAK[],$H$5+1,FALSE)),"")</f>
        <v/>
      </c>
      <c r="I124" s="356" t="str">
        <f>IFERROR(IF(VLOOKUP(F124&amp;E124,KBPETAK[],$I$5+1,FALSE)=0,"",VLOOKUP(F124&amp;E124,KBPETAK[],$I$5+1,FALSE)),"")</f>
        <v/>
      </c>
      <c r="J124" s="11" t="str">
        <f>IFERROR(IF(VLOOKUP(F124&amp;E124,KBPETAK[],$J$5+1,FALSE)=0,"",VLOOKUP(F124&amp;E124,KBPETAK[],$J$5+1,FALSE)),"")</f>
        <v/>
      </c>
      <c r="K124" s="11" t="str">
        <f>IFERROR(IF(VLOOKUP(F124&amp;E124,KBPETAK[],$K$5+1,FALSE)=0,"",VLOOKUP(F124&amp;E124,KBPETAK[],$K$5+1,FALSE)),"")</f>
        <v/>
      </c>
      <c r="L124" s="11" t="str">
        <f>IFERROR(IF(VLOOKUP(F124&amp;E124,KBPETAK[],$L$5+1,FALSE)=0,"",VLOOKUP(F124&amp;E124,KBPETAK[],$L$5+1,FALSE)),"")</f>
        <v/>
      </c>
      <c r="M124" s="12" t="str">
        <f>IFERROR(IF(VLOOKUP(F124&amp;E124,KBPETAK[],$M$5+1,FALSE)=0,"",VLOOKUP(F124&amp;E124,KBPETAK[],$M$5+1,FALSE)),"")</f>
        <v/>
      </c>
      <c r="N124" s="12" t="str">
        <f>IFERROR(IF(VLOOKUP(F124&amp;E124,KBPETAK[],$N$5+1,FALSE)=0,"",VLOOKUP(F124&amp;E124,KBPETAK[],$N$5+1,FALSE)),"")</f>
        <v/>
      </c>
      <c r="O124" s="55">
        <f t="shared" si="25"/>
        <v>0</v>
      </c>
      <c r="P124" s="13" t="str">
        <f>IFERROR(IF(VLOOKUP(F124&amp;E124,KBPETAK[],$P$5+1,FALSE)=0,0,VLOOKUP(F124&amp;E124,KBPETAK[],$P$5+1,FALSE)),"")</f>
        <v/>
      </c>
      <c r="Q124" s="19">
        <f t="shared" si="17"/>
        <v>0</v>
      </c>
      <c r="R124" s="19">
        <f t="shared" si="18"/>
        <v>0</v>
      </c>
      <c r="S124" s="187" t="str">
        <f>IFERROR(IF(IF(VLOOKUP(F124&amp;E124,KBPETAK[],$S$5+1,FALSE)=0,"",VLOOKUP(F124&amp;E124,KBPETAK[],$S$5+1,FALSE))="B.MP","B. MP",IF(VLOOKUP(F124&amp;E124,KBPETAK[],$S$5+1,FALSE)=0,"",VLOOKUP(F124&amp;E124,KBPETAK[],$S$5+1,FALSE))),"")</f>
        <v/>
      </c>
      <c r="T124" s="188" t="str">
        <f>IFERROR(VLOOKUP(IFERROR(LEFT(I124,FIND("/",I124)-1),I124),Petani[],($U$2+(VLOOKUP(I124,$AB$6:$AD$55,3,FALSE)-1)+VLOOKUP(COUNTIFS(I$6:$I124,I124),$AF$6:$AG$16,2,TRUE)),FALSE),"")</f>
        <v/>
      </c>
      <c r="U124" s="15"/>
      <c r="V124" s="16"/>
      <c r="W124" s="17"/>
      <c r="X124" s="17"/>
    </row>
    <row r="125" spans="1:24" ht="12.95" hidden="1" customHeight="1">
      <c r="A125" s="209" t="str">
        <f t="shared" si="19"/>
        <v>-</v>
      </c>
      <c r="B125" s="2" t="str">
        <f t="shared" si="20"/>
        <v>2</v>
      </c>
      <c r="C125" s="2">
        <f t="shared" si="21"/>
        <v>2</v>
      </c>
      <c r="D125" s="2" t="str">
        <f t="shared" si="22"/>
        <v>DRT</v>
      </c>
      <c r="E125" s="224">
        <f t="shared" si="23"/>
        <v>120</v>
      </c>
      <c r="F125" s="440">
        <f t="shared" si="24"/>
        <v>43835</v>
      </c>
      <c r="G125" s="9" t="str">
        <f>IFERROR(IF(VLOOKUP(F125&amp;E125,KBPETAK[],$G$5+1,FALSE)=0,"",VLOOKUP(F125&amp;E125,KBPETAK[],$G$5+1,FALSE)),"")</f>
        <v/>
      </c>
      <c r="H125" s="10" t="str">
        <f>IFERROR(IF(VLOOKUP(F125&amp;E125,KBPETAK[],$H$5+1,FALSE)=0,"",VLOOKUP(F125&amp;E125,KBPETAK[],$H$5+1,FALSE)),"")</f>
        <v/>
      </c>
      <c r="I125" s="356" t="str">
        <f>IFERROR(IF(VLOOKUP(F125&amp;E125,KBPETAK[],$I$5+1,FALSE)=0,"",VLOOKUP(F125&amp;E125,KBPETAK[],$I$5+1,FALSE)),"")</f>
        <v/>
      </c>
      <c r="J125" s="11" t="str">
        <f>IFERROR(IF(VLOOKUP(F125&amp;E125,KBPETAK[],$J$5+1,FALSE)=0,"",VLOOKUP(F125&amp;E125,KBPETAK[],$J$5+1,FALSE)),"")</f>
        <v/>
      </c>
      <c r="K125" s="11" t="str">
        <f>IFERROR(IF(VLOOKUP(F125&amp;E125,KBPETAK[],$K$5+1,FALSE)=0,"",VLOOKUP(F125&amp;E125,KBPETAK[],$K$5+1,FALSE)),"")</f>
        <v/>
      </c>
      <c r="L125" s="11" t="str">
        <f>IFERROR(IF(VLOOKUP(F125&amp;E125,KBPETAK[],$L$5+1,FALSE)=0,"",VLOOKUP(F125&amp;E125,KBPETAK[],$L$5+1,FALSE)),"")</f>
        <v/>
      </c>
      <c r="M125" s="12" t="str">
        <f>IFERROR(IF(VLOOKUP(F125&amp;E125,KBPETAK[],$M$5+1,FALSE)=0,"",VLOOKUP(F125&amp;E125,KBPETAK[],$M$5+1,FALSE)),"")</f>
        <v/>
      </c>
      <c r="N125" s="12" t="str">
        <f>IFERROR(IF(VLOOKUP(F125&amp;E125,KBPETAK[],$N$5+1,FALSE)=0,"",VLOOKUP(F125&amp;E125,KBPETAK[],$N$5+1,FALSE)),"")</f>
        <v/>
      </c>
      <c r="O125" s="55">
        <f t="shared" si="25"/>
        <v>0</v>
      </c>
      <c r="P125" s="13" t="str">
        <f>IFERROR(IF(VLOOKUP(F125&amp;E125,KBPETAK[],$P$5+1,FALSE)=0,0,VLOOKUP(F125&amp;E125,KBPETAK[],$P$5+1,FALSE)),"")</f>
        <v/>
      </c>
      <c r="Q125" s="19">
        <f t="shared" si="17"/>
        <v>0</v>
      </c>
      <c r="R125" s="19">
        <f t="shared" si="18"/>
        <v>0</v>
      </c>
      <c r="S125" s="187" t="str">
        <f>IFERROR(IF(IF(VLOOKUP(F125&amp;E125,KBPETAK[],$S$5+1,FALSE)=0,"",VLOOKUP(F125&amp;E125,KBPETAK[],$S$5+1,FALSE))="B.MP","B. MP",IF(VLOOKUP(F125&amp;E125,KBPETAK[],$S$5+1,FALSE)=0,"",VLOOKUP(F125&amp;E125,KBPETAK[],$S$5+1,FALSE))),"")</f>
        <v/>
      </c>
      <c r="T125" s="188" t="str">
        <f>IFERROR(VLOOKUP(IFERROR(LEFT(I125,FIND("/",I125)-1),I125),Petani[],($U$2+(VLOOKUP(I125,$AB$6:$AD$55,3,FALSE)-1)+VLOOKUP(COUNTIFS(I$6:$I125,I125),$AF$6:$AG$16,2,TRUE)),FALSE),"")</f>
        <v/>
      </c>
      <c r="U125" s="15"/>
      <c r="V125" s="16"/>
      <c r="W125" s="17"/>
      <c r="X125" s="17"/>
    </row>
    <row r="126" spans="1:24" ht="12.95" hidden="1" customHeight="1">
      <c r="A126" s="209" t="str">
        <f t="shared" si="19"/>
        <v>-</v>
      </c>
      <c r="B126" s="2" t="str">
        <f t="shared" si="20"/>
        <v>2</v>
      </c>
      <c r="C126" s="2">
        <f t="shared" si="21"/>
        <v>2</v>
      </c>
      <c r="D126" s="2" t="str">
        <f t="shared" si="22"/>
        <v>DRT</v>
      </c>
      <c r="E126" s="224">
        <f t="shared" si="23"/>
        <v>121</v>
      </c>
      <c r="F126" s="440">
        <f t="shared" si="24"/>
        <v>43835</v>
      </c>
      <c r="G126" s="9" t="str">
        <f>IFERROR(IF(VLOOKUP(F126&amp;E126,KBPETAK[],$G$5+1,FALSE)=0,"",VLOOKUP(F126&amp;E126,KBPETAK[],$G$5+1,FALSE)),"")</f>
        <v/>
      </c>
      <c r="H126" s="10" t="str">
        <f>IFERROR(IF(VLOOKUP(F126&amp;E126,KBPETAK[],$H$5+1,FALSE)=0,"",VLOOKUP(F126&amp;E126,KBPETAK[],$H$5+1,FALSE)),"")</f>
        <v/>
      </c>
      <c r="I126" s="356" t="str">
        <f>IFERROR(IF(VLOOKUP(F126&amp;E126,KBPETAK[],$I$5+1,FALSE)=0,"",VLOOKUP(F126&amp;E126,KBPETAK[],$I$5+1,FALSE)),"")</f>
        <v/>
      </c>
      <c r="J126" s="11" t="str">
        <f>IFERROR(IF(VLOOKUP(F126&amp;E126,KBPETAK[],$J$5+1,FALSE)=0,"",VLOOKUP(F126&amp;E126,KBPETAK[],$J$5+1,FALSE)),"")</f>
        <v/>
      </c>
      <c r="K126" s="11" t="str">
        <f>IFERROR(IF(VLOOKUP(F126&amp;E126,KBPETAK[],$K$5+1,FALSE)=0,"",VLOOKUP(F126&amp;E126,KBPETAK[],$K$5+1,FALSE)),"")</f>
        <v/>
      </c>
      <c r="L126" s="11" t="str">
        <f>IFERROR(IF(VLOOKUP(F126&amp;E126,KBPETAK[],$L$5+1,FALSE)=0,"",VLOOKUP(F126&amp;E126,KBPETAK[],$L$5+1,FALSE)),"")</f>
        <v/>
      </c>
      <c r="M126" s="12" t="str">
        <f>IFERROR(IF(VLOOKUP(F126&amp;E126,KBPETAK[],$M$5+1,FALSE)=0,"",VLOOKUP(F126&amp;E126,KBPETAK[],$M$5+1,FALSE)),"")</f>
        <v/>
      </c>
      <c r="N126" s="12" t="str">
        <f>IFERROR(IF(VLOOKUP(F126&amp;E126,KBPETAK[],$N$5+1,FALSE)=0,"",VLOOKUP(F126&amp;E126,KBPETAK[],$N$5+1,FALSE)),"")</f>
        <v/>
      </c>
      <c r="O126" s="55">
        <f t="shared" si="25"/>
        <v>0</v>
      </c>
      <c r="P126" s="13" t="str">
        <f>IFERROR(IF(VLOOKUP(F126&amp;E126,KBPETAK[],$P$5+1,FALSE)=0,0,VLOOKUP(F126&amp;E126,KBPETAK[],$P$5+1,FALSE)),"")</f>
        <v/>
      </c>
      <c r="Q126" s="19">
        <f t="shared" si="17"/>
        <v>0</v>
      </c>
      <c r="R126" s="19">
        <f t="shared" si="18"/>
        <v>0</v>
      </c>
      <c r="S126" s="187" t="str">
        <f>IFERROR(IF(IF(VLOOKUP(F126&amp;E126,KBPETAK[],$S$5+1,FALSE)=0,"",VLOOKUP(F126&amp;E126,KBPETAK[],$S$5+1,FALSE))="B.MP","B. MP",IF(VLOOKUP(F126&amp;E126,KBPETAK[],$S$5+1,FALSE)=0,"",VLOOKUP(F126&amp;E126,KBPETAK[],$S$5+1,FALSE))),"")</f>
        <v/>
      </c>
      <c r="T126" s="188" t="str">
        <f>IFERROR(VLOOKUP(IFERROR(LEFT(I126,FIND("/",I126)-1),I126),Petani[],($U$2+(VLOOKUP(I126,$AB$6:$AD$55,3,FALSE)-1)+VLOOKUP(COUNTIFS(I$6:$I126,I126),$AF$6:$AG$16,2,TRUE)),FALSE),"")</f>
        <v/>
      </c>
      <c r="U126" s="15"/>
      <c r="V126" s="16"/>
      <c r="W126" s="17"/>
      <c r="X126" s="17"/>
    </row>
    <row r="127" spans="1:24" ht="12.95" hidden="1" customHeight="1">
      <c r="A127" s="209" t="str">
        <f t="shared" si="19"/>
        <v>-</v>
      </c>
      <c r="B127" s="2" t="str">
        <f t="shared" si="20"/>
        <v>2</v>
      </c>
      <c r="C127" s="2">
        <f t="shared" si="21"/>
        <v>2</v>
      </c>
      <c r="D127" s="2" t="str">
        <f t="shared" si="22"/>
        <v>DRT</v>
      </c>
      <c r="E127" s="224">
        <f t="shared" si="23"/>
        <v>122</v>
      </c>
      <c r="F127" s="440">
        <f t="shared" si="24"/>
        <v>43835</v>
      </c>
      <c r="G127" s="9" t="str">
        <f>IFERROR(IF(VLOOKUP(F127&amp;E127,KBPETAK[],$G$5+1,FALSE)=0,"",VLOOKUP(F127&amp;E127,KBPETAK[],$G$5+1,FALSE)),"")</f>
        <v/>
      </c>
      <c r="H127" s="10" t="str">
        <f>IFERROR(IF(VLOOKUP(F127&amp;E127,KBPETAK[],$H$5+1,FALSE)=0,"",VLOOKUP(F127&amp;E127,KBPETAK[],$H$5+1,FALSE)),"")</f>
        <v/>
      </c>
      <c r="I127" s="356" t="str">
        <f>IFERROR(IF(VLOOKUP(F127&amp;E127,KBPETAK[],$I$5+1,FALSE)=0,"",VLOOKUP(F127&amp;E127,KBPETAK[],$I$5+1,FALSE)),"")</f>
        <v/>
      </c>
      <c r="J127" s="11" t="str">
        <f>IFERROR(IF(VLOOKUP(F127&amp;E127,KBPETAK[],$J$5+1,FALSE)=0,"",VLOOKUP(F127&amp;E127,KBPETAK[],$J$5+1,FALSE)),"")</f>
        <v/>
      </c>
      <c r="K127" s="11" t="str">
        <f>IFERROR(IF(VLOOKUP(F127&amp;E127,KBPETAK[],$K$5+1,FALSE)=0,"",VLOOKUP(F127&amp;E127,KBPETAK[],$K$5+1,FALSE)),"")</f>
        <v/>
      </c>
      <c r="L127" s="11" t="str">
        <f>IFERROR(IF(VLOOKUP(F127&amp;E127,KBPETAK[],$L$5+1,FALSE)=0,"",VLOOKUP(F127&amp;E127,KBPETAK[],$L$5+1,FALSE)),"")</f>
        <v/>
      </c>
      <c r="M127" s="12" t="str">
        <f>IFERROR(IF(VLOOKUP(F127&amp;E127,KBPETAK[],$M$5+1,FALSE)=0,"",VLOOKUP(F127&amp;E127,KBPETAK[],$M$5+1,FALSE)),"")</f>
        <v/>
      </c>
      <c r="N127" s="12" t="str">
        <f>IFERROR(IF(VLOOKUP(F127&amp;E127,KBPETAK[],$N$5+1,FALSE)=0,"",VLOOKUP(F127&amp;E127,KBPETAK[],$N$5+1,FALSE)),"")</f>
        <v/>
      </c>
      <c r="O127" s="55">
        <f t="shared" si="25"/>
        <v>0</v>
      </c>
      <c r="P127" s="13" t="str">
        <f>IFERROR(IF(VLOOKUP(F127&amp;E127,KBPETAK[],$P$5+1,FALSE)=0,0,VLOOKUP(F127&amp;E127,KBPETAK[],$P$5+1,FALSE)),"")</f>
        <v/>
      </c>
      <c r="Q127" s="19">
        <f t="shared" si="17"/>
        <v>0</v>
      </c>
      <c r="R127" s="19">
        <f t="shared" si="18"/>
        <v>0</v>
      </c>
      <c r="S127" s="187" t="str">
        <f>IFERROR(IF(IF(VLOOKUP(F127&amp;E127,KBPETAK[],$S$5+1,FALSE)=0,"",VLOOKUP(F127&amp;E127,KBPETAK[],$S$5+1,FALSE))="B.MP","B. MP",IF(VLOOKUP(F127&amp;E127,KBPETAK[],$S$5+1,FALSE)=0,"",VLOOKUP(F127&amp;E127,KBPETAK[],$S$5+1,FALSE))),"")</f>
        <v/>
      </c>
      <c r="T127" s="188" t="str">
        <f>IFERROR(VLOOKUP(IFERROR(LEFT(I127,FIND("/",I127)-1),I127),Petani[],($U$2+(VLOOKUP(I127,$AB$6:$AD$55,3,FALSE)-1)+VLOOKUP(COUNTIFS(I$6:$I127,I127),$AF$6:$AG$16,2,TRUE)),FALSE),"")</f>
        <v/>
      </c>
      <c r="U127" s="15"/>
      <c r="V127" s="16"/>
      <c r="W127" s="17"/>
      <c r="X127" s="17"/>
    </row>
    <row r="128" spans="1:24" ht="12.95" hidden="1" customHeight="1">
      <c r="A128" s="209" t="str">
        <f t="shared" si="19"/>
        <v>-</v>
      </c>
      <c r="B128" s="2" t="str">
        <f t="shared" si="20"/>
        <v>2</v>
      </c>
      <c r="C128" s="2">
        <f t="shared" si="21"/>
        <v>2</v>
      </c>
      <c r="D128" s="2" t="str">
        <f t="shared" si="22"/>
        <v>DRT</v>
      </c>
      <c r="E128" s="224">
        <f t="shared" si="23"/>
        <v>123</v>
      </c>
      <c r="F128" s="440">
        <f t="shared" si="24"/>
        <v>43835</v>
      </c>
      <c r="G128" s="9" t="str">
        <f>IFERROR(IF(VLOOKUP(F128&amp;E128,KBPETAK[],$G$5+1,FALSE)=0,"",VLOOKUP(F128&amp;E128,KBPETAK[],$G$5+1,FALSE)),"")</f>
        <v/>
      </c>
      <c r="H128" s="10" t="str">
        <f>IFERROR(IF(VLOOKUP(F128&amp;E128,KBPETAK[],$H$5+1,FALSE)=0,"",VLOOKUP(F128&amp;E128,KBPETAK[],$H$5+1,FALSE)),"")</f>
        <v/>
      </c>
      <c r="I128" s="356" t="str">
        <f>IFERROR(IF(VLOOKUP(F128&amp;E128,KBPETAK[],$I$5+1,FALSE)=0,"",VLOOKUP(F128&amp;E128,KBPETAK[],$I$5+1,FALSE)),"")</f>
        <v/>
      </c>
      <c r="J128" s="11" t="str">
        <f>IFERROR(IF(VLOOKUP(F128&amp;E128,KBPETAK[],$J$5+1,FALSE)=0,"",VLOOKUP(F128&amp;E128,KBPETAK[],$J$5+1,FALSE)),"")</f>
        <v/>
      </c>
      <c r="K128" s="11" t="str">
        <f>IFERROR(IF(VLOOKUP(F128&amp;E128,KBPETAK[],$K$5+1,FALSE)=0,"",VLOOKUP(F128&amp;E128,KBPETAK[],$K$5+1,FALSE)),"")</f>
        <v/>
      </c>
      <c r="L128" s="11" t="str">
        <f>IFERROR(IF(VLOOKUP(F128&amp;E128,KBPETAK[],$L$5+1,FALSE)=0,"",VLOOKUP(F128&amp;E128,KBPETAK[],$L$5+1,FALSE)),"")</f>
        <v/>
      </c>
      <c r="M128" s="12" t="str">
        <f>IFERROR(IF(VLOOKUP(F128&amp;E128,KBPETAK[],$M$5+1,FALSE)=0,"",VLOOKUP(F128&amp;E128,KBPETAK[],$M$5+1,FALSE)),"")</f>
        <v/>
      </c>
      <c r="N128" s="12" t="str">
        <f>IFERROR(IF(VLOOKUP(F128&amp;E128,KBPETAK[],$N$5+1,FALSE)=0,"",VLOOKUP(F128&amp;E128,KBPETAK[],$N$5+1,FALSE)),"")</f>
        <v/>
      </c>
      <c r="O128" s="55">
        <f t="shared" si="25"/>
        <v>0</v>
      </c>
      <c r="P128" s="13" t="str">
        <f>IFERROR(IF(VLOOKUP(F128&amp;E128,KBPETAK[],$P$5+1,FALSE)=0,0,VLOOKUP(F128&amp;E128,KBPETAK[],$P$5+1,FALSE)),"")</f>
        <v/>
      </c>
      <c r="Q128" s="19">
        <f t="shared" si="17"/>
        <v>0</v>
      </c>
      <c r="R128" s="19">
        <f t="shared" si="18"/>
        <v>0</v>
      </c>
      <c r="S128" s="187" t="str">
        <f>IFERROR(IF(IF(VLOOKUP(F128&amp;E128,KBPETAK[],$S$5+1,FALSE)=0,"",VLOOKUP(F128&amp;E128,KBPETAK[],$S$5+1,FALSE))="B.MP","B. MP",IF(VLOOKUP(F128&amp;E128,KBPETAK[],$S$5+1,FALSE)=0,"",VLOOKUP(F128&amp;E128,KBPETAK[],$S$5+1,FALSE))),"")</f>
        <v/>
      </c>
      <c r="T128" s="188" t="str">
        <f>IFERROR(VLOOKUP(IFERROR(LEFT(I128,FIND("/",I128)-1),I128),Petani[],($U$2+(VLOOKUP(I128,$AB$6:$AD$55,3,FALSE)-1)+VLOOKUP(COUNTIFS(I$6:$I128,I128),$AF$6:$AG$16,2,TRUE)),FALSE),"")</f>
        <v/>
      </c>
      <c r="U128" s="15"/>
      <c r="V128" s="16"/>
      <c r="W128" s="17"/>
      <c r="X128" s="17"/>
    </row>
    <row r="129" spans="1:24" ht="12.95" hidden="1" customHeight="1">
      <c r="A129" s="209" t="str">
        <f t="shared" si="19"/>
        <v>-</v>
      </c>
      <c r="B129" s="2" t="str">
        <f t="shared" si="20"/>
        <v>2</v>
      </c>
      <c r="C129" s="2">
        <f t="shared" si="21"/>
        <v>2</v>
      </c>
      <c r="D129" s="2" t="str">
        <f t="shared" si="22"/>
        <v>DRT</v>
      </c>
      <c r="E129" s="224">
        <f t="shared" si="23"/>
        <v>124</v>
      </c>
      <c r="F129" s="440">
        <f t="shared" si="24"/>
        <v>43835</v>
      </c>
      <c r="G129" s="9" t="str">
        <f>IFERROR(IF(VLOOKUP(F129&amp;E129,KBPETAK[],$G$5+1,FALSE)=0,"",VLOOKUP(F129&amp;E129,KBPETAK[],$G$5+1,FALSE)),"")</f>
        <v/>
      </c>
      <c r="H129" s="10" t="str">
        <f>IFERROR(IF(VLOOKUP(F129&amp;E129,KBPETAK[],$H$5+1,FALSE)=0,"",VLOOKUP(F129&amp;E129,KBPETAK[],$H$5+1,FALSE)),"")</f>
        <v/>
      </c>
      <c r="I129" s="356" t="str">
        <f>IFERROR(IF(VLOOKUP(F129&amp;E129,KBPETAK[],$I$5+1,FALSE)=0,"",VLOOKUP(F129&amp;E129,KBPETAK[],$I$5+1,FALSE)),"")</f>
        <v/>
      </c>
      <c r="J129" s="11" t="str">
        <f>IFERROR(IF(VLOOKUP(F129&amp;E129,KBPETAK[],$J$5+1,FALSE)=0,"",VLOOKUP(F129&amp;E129,KBPETAK[],$J$5+1,FALSE)),"")</f>
        <v/>
      </c>
      <c r="K129" s="11" t="str">
        <f>IFERROR(IF(VLOOKUP(F129&amp;E129,KBPETAK[],$K$5+1,FALSE)=0,"",VLOOKUP(F129&amp;E129,KBPETAK[],$K$5+1,FALSE)),"")</f>
        <v/>
      </c>
      <c r="L129" s="11" t="str">
        <f>IFERROR(IF(VLOOKUP(F129&amp;E129,KBPETAK[],$L$5+1,FALSE)=0,"",VLOOKUP(F129&amp;E129,KBPETAK[],$L$5+1,FALSE)),"")</f>
        <v/>
      </c>
      <c r="M129" s="12" t="str">
        <f>IFERROR(IF(VLOOKUP(F129&amp;E129,KBPETAK[],$M$5+1,FALSE)=0,"",VLOOKUP(F129&amp;E129,KBPETAK[],$M$5+1,FALSE)),"")</f>
        <v/>
      </c>
      <c r="N129" s="12" t="str">
        <f>IFERROR(IF(VLOOKUP(F129&amp;E129,KBPETAK[],$N$5+1,FALSE)=0,"",VLOOKUP(F129&amp;E129,KBPETAK[],$N$5+1,FALSE)),"")</f>
        <v/>
      </c>
      <c r="O129" s="55">
        <f t="shared" si="25"/>
        <v>0</v>
      </c>
      <c r="P129" s="13" t="str">
        <f>IFERROR(IF(VLOOKUP(F129&amp;E129,KBPETAK[],$P$5+1,FALSE)=0,0,VLOOKUP(F129&amp;E129,KBPETAK[],$P$5+1,FALSE)),"")</f>
        <v/>
      </c>
      <c r="Q129" s="19">
        <f t="shared" si="17"/>
        <v>0</v>
      </c>
      <c r="R129" s="19">
        <f t="shared" si="18"/>
        <v>0</v>
      </c>
      <c r="S129" s="187" t="str">
        <f>IFERROR(IF(IF(VLOOKUP(F129&amp;E129,KBPETAK[],$S$5+1,FALSE)=0,"",VLOOKUP(F129&amp;E129,KBPETAK[],$S$5+1,FALSE))="B.MP","B. MP",IF(VLOOKUP(F129&amp;E129,KBPETAK[],$S$5+1,FALSE)=0,"",VLOOKUP(F129&amp;E129,KBPETAK[],$S$5+1,FALSE))),"")</f>
        <v/>
      </c>
      <c r="T129" s="188" t="str">
        <f>IFERROR(VLOOKUP(IFERROR(LEFT(I129,FIND("/",I129)-1),I129),Petani[],($U$2+(VLOOKUP(I129,$AB$6:$AD$55,3,FALSE)-1)+VLOOKUP(COUNTIFS(I$6:$I129,I129),$AF$6:$AG$16,2,TRUE)),FALSE),"")</f>
        <v/>
      </c>
      <c r="U129" s="15"/>
      <c r="V129" s="16"/>
      <c r="W129" s="17"/>
      <c r="X129" s="17"/>
    </row>
    <row r="130" spans="1:24" ht="12.95" hidden="1" customHeight="1">
      <c r="A130" s="209" t="str">
        <f t="shared" si="19"/>
        <v>-</v>
      </c>
      <c r="B130" s="2" t="str">
        <f t="shared" si="20"/>
        <v>2</v>
      </c>
      <c r="C130" s="2">
        <f t="shared" si="21"/>
        <v>2</v>
      </c>
      <c r="D130" s="2" t="str">
        <f t="shared" si="22"/>
        <v>DRT</v>
      </c>
      <c r="E130" s="224">
        <f t="shared" si="23"/>
        <v>125</v>
      </c>
      <c r="F130" s="440">
        <f t="shared" si="24"/>
        <v>43835</v>
      </c>
      <c r="G130" s="9" t="str">
        <f>IFERROR(IF(VLOOKUP(F130&amp;E130,KBPETAK[],$G$5+1,FALSE)=0,"",VLOOKUP(F130&amp;E130,KBPETAK[],$G$5+1,FALSE)),"")</f>
        <v/>
      </c>
      <c r="H130" s="10" t="str">
        <f>IFERROR(IF(VLOOKUP(F130&amp;E130,KBPETAK[],$H$5+1,FALSE)=0,"",VLOOKUP(F130&amp;E130,KBPETAK[],$H$5+1,FALSE)),"")</f>
        <v/>
      </c>
      <c r="I130" s="356" t="str">
        <f>IFERROR(IF(VLOOKUP(F130&amp;E130,KBPETAK[],$I$5+1,FALSE)=0,"",VLOOKUP(F130&amp;E130,KBPETAK[],$I$5+1,FALSE)),"")</f>
        <v/>
      </c>
      <c r="J130" s="11" t="str">
        <f>IFERROR(IF(VLOOKUP(F130&amp;E130,KBPETAK[],$J$5+1,FALSE)=0,"",VLOOKUP(F130&amp;E130,KBPETAK[],$J$5+1,FALSE)),"")</f>
        <v/>
      </c>
      <c r="K130" s="11" t="str">
        <f>IFERROR(IF(VLOOKUP(F130&amp;E130,KBPETAK[],$K$5+1,FALSE)=0,"",VLOOKUP(F130&amp;E130,KBPETAK[],$K$5+1,FALSE)),"")</f>
        <v/>
      </c>
      <c r="L130" s="11" t="str">
        <f>IFERROR(IF(VLOOKUP(F130&amp;E130,KBPETAK[],$L$5+1,FALSE)=0,"",VLOOKUP(F130&amp;E130,KBPETAK[],$L$5+1,FALSE)),"")</f>
        <v/>
      </c>
      <c r="M130" s="12" t="str">
        <f>IFERROR(IF(VLOOKUP(F130&amp;E130,KBPETAK[],$M$5+1,FALSE)=0,"",VLOOKUP(F130&amp;E130,KBPETAK[],$M$5+1,FALSE)),"")</f>
        <v/>
      </c>
      <c r="N130" s="12" t="str">
        <f>IFERROR(IF(VLOOKUP(F130&amp;E130,KBPETAK[],$N$5+1,FALSE)=0,"",VLOOKUP(F130&amp;E130,KBPETAK[],$N$5+1,FALSE)),"")</f>
        <v/>
      </c>
      <c r="O130" s="55">
        <f t="shared" si="25"/>
        <v>0</v>
      </c>
      <c r="P130" s="13" t="str">
        <f>IFERROR(IF(VLOOKUP(F130&amp;E130,KBPETAK[],$P$5+1,FALSE)=0,0,VLOOKUP(F130&amp;E130,KBPETAK[],$P$5+1,FALSE)),"")</f>
        <v/>
      </c>
      <c r="Q130" s="19">
        <f t="shared" si="17"/>
        <v>0</v>
      </c>
      <c r="R130" s="19">
        <f t="shared" si="18"/>
        <v>0</v>
      </c>
      <c r="S130" s="187" t="str">
        <f>IFERROR(IF(IF(VLOOKUP(F130&amp;E130,KBPETAK[],$S$5+1,FALSE)=0,"",VLOOKUP(F130&amp;E130,KBPETAK[],$S$5+1,FALSE))="B.MP","B. MP",IF(VLOOKUP(F130&amp;E130,KBPETAK[],$S$5+1,FALSE)=0,"",VLOOKUP(F130&amp;E130,KBPETAK[],$S$5+1,FALSE))),"")</f>
        <v/>
      </c>
      <c r="T130" s="188" t="str">
        <f>IFERROR(VLOOKUP(IFERROR(LEFT(I130,FIND("/",I130)-1),I130),Petani[],($U$2+(VLOOKUP(I130,$AB$6:$AD$55,3,FALSE)-1)+VLOOKUP(COUNTIFS(I$6:$I130,I130),$AF$6:$AG$16,2,TRUE)),FALSE),"")</f>
        <v/>
      </c>
      <c r="U130" s="15"/>
      <c r="V130" s="16"/>
      <c r="W130" s="17"/>
      <c r="X130" s="17"/>
    </row>
    <row r="131" spans="1:24" ht="12.95" hidden="1" customHeight="1">
      <c r="A131" s="209" t="str">
        <f t="shared" si="19"/>
        <v>-</v>
      </c>
      <c r="B131" s="2" t="str">
        <f t="shared" si="20"/>
        <v>2</v>
      </c>
      <c r="C131" s="2">
        <f t="shared" si="21"/>
        <v>2</v>
      </c>
      <c r="D131" s="2" t="str">
        <f t="shared" si="22"/>
        <v>DRT</v>
      </c>
      <c r="E131" s="224">
        <f t="shared" si="23"/>
        <v>126</v>
      </c>
      <c r="F131" s="440">
        <f t="shared" si="24"/>
        <v>43835</v>
      </c>
      <c r="G131" s="9" t="str">
        <f>IFERROR(IF(VLOOKUP(F131&amp;E131,KBPETAK[],$G$5+1,FALSE)=0,"",VLOOKUP(F131&amp;E131,KBPETAK[],$G$5+1,FALSE)),"")</f>
        <v/>
      </c>
      <c r="H131" s="10" t="str">
        <f>IFERROR(IF(VLOOKUP(F131&amp;E131,KBPETAK[],$H$5+1,FALSE)=0,"",VLOOKUP(F131&amp;E131,KBPETAK[],$H$5+1,FALSE)),"")</f>
        <v/>
      </c>
      <c r="I131" s="356" t="str">
        <f>IFERROR(IF(VLOOKUP(F131&amp;E131,KBPETAK[],$I$5+1,FALSE)=0,"",VLOOKUP(F131&amp;E131,KBPETAK[],$I$5+1,FALSE)),"")</f>
        <v/>
      </c>
      <c r="J131" s="11" t="str">
        <f>IFERROR(IF(VLOOKUP(F131&amp;E131,KBPETAK[],$J$5+1,FALSE)=0,"",VLOOKUP(F131&amp;E131,KBPETAK[],$J$5+1,FALSE)),"")</f>
        <v/>
      </c>
      <c r="K131" s="11" t="str">
        <f>IFERROR(IF(VLOOKUP(F131&amp;E131,KBPETAK[],$K$5+1,FALSE)=0,"",VLOOKUP(F131&amp;E131,KBPETAK[],$K$5+1,FALSE)),"")</f>
        <v/>
      </c>
      <c r="L131" s="11" t="str">
        <f>IFERROR(IF(VLOOKUP(F131&amp;E131,KBPETAK[],$L$5+1,FALSE)=0,"",VLOOKUP(F131&amp;E131,KBPETAK[],$L$5+1,FALSE)),"")</f>
        <v/>
      </c>
      <c r="M131" s="12" t="str">
        <f>IFERROR(IF(VLOOKUP(F131&amp;E131,KBPETAK[],$M$5+1,FALSE)=0,"",VLOOKUP(F131&amp;E131,KBPETAK[],$M$5+1,FALSE)),"")</f>
        <v/>
      </c>
      <c r="N131" s="12" t="str">
        <f>IFERROR(IF(VLOOKUP(F131&amp;E131,KBPETAK[],$N$5+1,FALSE)=0,"",VLOOKUP(F131&amp;E131,KBPETAK[],$N$5+1,FALSE)),"")</f>
        <v/>
      </c>
      <c r="O131" s="55">
        <f t="shared" si="25"/>
        <v>0</v>
      </c>
      <c r="P131" s="13" t="str">
        <f>IFERROR(IF(VLOOKUP(F131&amp;E131,KBPETAK[],$P$5+1,FALSE)=0,0,VLOOKUP(F131&amp;E131,KBPETAK[],$P$5+1,FALSE)),"")</f>
        <v/>
      </c>
      <c r="Q131" s="19">
        <f t="shared" si="17"/>
        <v>0</v>
      </c>
      <c r="R131" s="19">
        <f t="shared" si="18"/>
        <v>0</v>
      </c>
      <c r="S131" s="187" t="str">
        <f>IFERROR(IF(IF(VLOOKUP(F131&amp;E131,KBPETAK[],$S$5+1,FALSE)=0,"",VLOOKUP(F131&amp;E131,KBPETAK[],$S$5+1,FALSE))="B.MP","B. MP",IF(VLOOKUP(F131&amp;E131,KBPETAK[],$S$5+1,FALSE)=0,"",VLOOKUP(F131&amp;E131,KBPETAK[],$S$5+1,FALSE))),"")</f>
        <v/>
      </c>
      <c r="T131" s="188" t="str">
        <f>IFERROR(VLOOKUP(IFERROR(LEFT(I131,FIND("/",I131)-1),I131),Petani[],($U$2+(VLOOKUP(I131,$AB$6:$AD$55,3,FALSE)-1)+VLOOKUP(COUNTIFS(I$6:$I131,I131),$AF$6:$AG$16,2,TRUE)),FALSE),"")</f>
        <v/>
      </c>
      <c r="U131" s="15"/>
      <c r="V131" s="16"/>
      <c r="W131" s="17"/>
      <c r="X131" s="17"/>
    </row>
    <row r="132" spans="1:24" ht="12.95" hidden="1" customHeight="1">
      <c r="A132" s="209" t="str">
        <f t="shared" si="19"/>
        <v>-</v>
      </c>
      <c r="B132" s="2" t="str">
        <f t="shared" si="20"/>
        <v>2</v>
      </c>
      <c r="C132" s="2">
        <f t="shared" si="21"/>
        <v>2</v>
      </c>
      <c r="D132" s="2" t="str">
        <f t="shared" si="22"/>
        <v>DRT</v>
      </c>
      <c r="E132" s="224">
        <f t="shared" si="23"/>
        <v>127</v>
      </c>
      <c r="F132" s="440">
        <f t="shared" si="24"/>
        <v>43835</v>
      </c>
      <c r="G132" s="9" t="str">
        <f>IFERROR(IF(VLOOKUP(F132&amp;E132,KBPETAK[],$G$5+1,FALSE)=0,"",VLOOKUP(F132&amp;E132,KBPETAK[],$G$5+1,FALSE)),"")</f>
        <v/>
      </c>
      <c r="H132" s="10" t="str">
        <f>IFERROR(IF(VLOOKUP(F132&amp;E132,KBPETAK[],$H$5+1,FALSE)=0,"",VLOOKUP(F132&amp;E132,KBPETAK[],$H$5+1,FALSE)),"")</f>
        <v/>
      </c>
      <c r="I132" s="356" t="str">
        <f>IFERROR(IF(VLOOKUP(F132&amp;E132,KBPETAK[],$I$5+1,FALSE)=0,"",VLOOKUP(F132&amp;E132,KBPETAK[],$I$5+1,FALSE)),"")</f>
        <v/>
      </c>
      <c r="J132" s="11" t="str">
        <f>IFERROR(IF(VLOOKUP(F132&amp;E132,KBPETAK[],$J$5+1,FALSE)=0,"",VLOOKUP(F132&amp;E132,KBPETAK[],$J$5+1,FALSE)),"")</f>
        <v/>
      </c>
      <c r="K132" s="11" t="str">
        <f>IFERROR(IF(VLOOKUP(F132&amp;E132,KBPETAK[],$K$5+1,FALSE)=0,"",VLOOKUP(F132&amp;E132,KBPETAK[],$K$5+1,FALSE)),"")</f>
        <v/>
      </c>
      <c r="L132" s="11" t="str">
        <f>IFERROR(IF(VLOOKUP(F132&amp;E132,KBPETAK[],$L$5+1,FALSE)=0,"",VLOOKUP(F132&amp;E132,KBPETAK[],$L$5+1,FALSE)),"")</f>
        <v/>
      </c>
      <c r="M132" s="12" t="str">
        <f>IFERROR(IF(VLOOKUP(F132&amp;E132,KBPETAK[],$M$5+1,FALSE)=0,"",VLOOKUP(F132&amp;E132,KBPETAK[],$M$5+1,FALSE)),"")</f>
        <v/>
      </c>
      <c r="N132" s="12" t="str">
        <f>IFERROR(IF(VLOOKUP(F132&amp;E132,KBPETAK[],$N$5+1,FALSE)=0,"",VLOOKUP(F132&amp;E132,KBPETAK[],$N$5+1,FALSE)),"")</f>
        <v/>
      </c>
      <c r="O132" s="55">
        <f t="shared" si="25"/>
        <v>0</v>
      </c>
      <c r="P132" s="13" t="str">
        <f>IFERROR(IF(VLOOKUP(F132&amp;E132,KBPETAK[],$P$5+1,FALSE)=0,0,VLOOKUP(F132&amp;E132,KBPETAK[],$P$5+1,FALSE)),"")</f>
        <v/>
      </c>
      <c r="Q132" s="19">
        <f t="shared" si="17"/>
        <v>0</v>
      </c>
      <c r="R132" s="19">
        <f t="shared" si="18"/>
        <v>0</v>
      </c>
      <c r="S132" s="187" t="str">
        <f>IFERROR(IF(IF(VLOOKUP(F132&amp;E132,KBPETAK[],$S$5+1,FALSE)=0,"",VLOOKUP(F132&amp;E132,KBPETAK[],$S$5+1,FALSE))="B.MP","B. MP",IF(VLOOKUP(F132&amp;E132,KBPETAK[],$S$5+1,FALSE)=0,"",VLOOKUP(F132&amp;E132,KBPETAK[],$S$5+1,FALSE))),"")</f>
        <v/>
      </c>
      <c r="T132" s="188" t="str">
        <f>IFERROR(VLOOKUP(IFERROR(LEFT(I132,FIND("/",I132)-1),I132),Petani[],($U$2+(VLOOKUP(I132,$AB$6:$AD$55,3,FALSE)-1)+VLOOKUP(COUNTIFS(I$6:$I132,I132),$AF$6:$AG$16,2,TRUE)),FALSE),"")</f>
        <v/>
      </c>
      <c r="U132" s="15"/>
      <c r="V132" s="16"/>
      <c r="W132" s="17"/>
      <c r="X132" s="17"/>
    </row>
    <row r="133" spans="1:24" ht="12.95" hidden="1" customHeight="1">
      <c r="A133" s="209" t="str">
        <f t="shared" si="19"/>
        <v>-</v>
      </c>
      <c r="B133" s="2" t="str">
        <f t="shared" si="20"/>
        <v>2</v>
      </c>
      <c r="C133" s="2">
        <f t="shared" si="21"/>
        <v>2</v>
      </c>
      <c r="D133" s="2" t="str">
        <f>IFERROR(MID(I133,FIND("/KM",I133),3),"DRT")</f>
        <v>DRT</v>
      </c>
      <c r="E133" s="224">
        <f t="shared" si="23"/>
        <v>128</v>
      </c>
      <c r="F133" s="440">
        <f t="shared" si="24"/>
        <v>43835</v>
      </c>
      <c r="G133" s="9" t="str">
        <f>IFERROR(IF(VLOOKUP(F133&amp;E133,KBPETAK[],$G$5+1,FALSE)=0,"",VLOOKUP(F133&amp;E133,KBPETAK[],$G$5+1,FALSE)),"")</f>
        <v/>
      </c>
      <c r="H133" s="10" t="str">
        <f>IFERROR(IF(VLOOKUP(F133&amp;E133,KBPETAK[],$H$5+1,FALSE)=0,"",VLOOKUP(F133&amp;E133,KBPETAK[],$H$5+1,FALSE)),"")</f>
        <v/>
      </c>
      <c r="I133" s="356" t="str">
        <f>IFERROR(IF(VLOOKUP(F133&amp;E133,KBPETAK[],$I$5+1,FALSE)=0,"",VLOOKUP(F133&amp;E133,KBPETAK[],$I$5+1,FALSE)),"")</f>
        <v/>
      </c>
      <c r="J133" s="11" t="str">
        <f>IFERROR(IF(VLOOKUP(F133&amp;E133,KBPETAK[],$J$5+1,FALSE)=0,"",VLOOKUP(F133&amp;E133,KBPETAK[],$J$5+1,FALSE)),"")</f>
        <v/>
      </c>
      <c r="K133" s="11" t="str">
        <f>IFERROR(IF(VLOOKUP(F133&amp;E133,KBPETAK[],$K$5+1,FALSE)=0,"",VLOOKUP(F133&amp;E133,KBPETAK[],$K$5+1,FALSE)),"")</f>
        <v/>
      </c>
      <c r="L133" s="11" t="str">
        <f>IFERROR(IF(VLOOKUP(F133&amp;E133,KBPETAK[],$L$5+1,FALSE)=0,"",VLOOKUP(F133&amp;E133,KBPETAK[],$L$5+1,FALSE)),"")</f>
        <v/>
      </c>
      <c r="M133" s="12" t="str">
        <f>IFERROR(IF(VLOOKUP(F133&amp;E133,KBPETAK[],$M$5+1,FALSE)=0,"",VLOOKUP(F133&amp;E133,KBPETAK[],$M$5+1,FALSE)),"")</f>
        <v/>
      </c>
      <c r="N133" s="12" t="str">
        <f>IFERROR(IF(VLOOKUP(F133&amp;E133,KBPETAK[],$N$5+1,FALSE)=0,"",VLOOKUP(F133&amp;E133,KBPETAK[],$N$5+1,FALSE)),"")</f>
        <v/>
      </c>
      <c r="O133" s="55">
        <f t="shared" si="25"/>
        <v>0</v>
      </c>
      <c r="P133" s="13" t="str">
        <f>IFERROR(IF(VLOOKUP(F133&amp;E133,KBPETAK[],$P$5+1,FALSE)=0,0,VLOOKUP(F133&amp;E133,KBPETAK[],$P$5+1,FALSE)),"")</f>
        <v/>
      </c>
      <c r="Q133" s="19">
        <f t="shared" si="17"/>
        <v>0</v>
      </c>
      <c r="R133" s="19">
        <f t="shared" si="18"/>
        <v>0</v>
      </c>
      <c r="S133" s="187" t="str">
        <f>IFERROR(IF(IF(VLOOKUP(F133&amp;E133,KBPETAK[],$S$5+1,FALSE)=0,"",VLOOKUP(F133&amp;E133,KBPETAK[],$S$5+1,FALSE))="B.MP","B. MP",IF(VLOOKUP(F133&amp;E133,KBPETAK[],$S$5+1,FALSE)=0,"",VLOOKUP(F133&amp;E133,KBPETAK[],$S$5+1,FALSE))),"")</f>
        <v/>
      </c>
      <c r="T133" s="188" t="str">
        <f>IFERROR(VLOOKUP(IFERROR(LEFT(I133,FIND("/",I133)-1),I133),Petani[],($U$2+(VLOOKUP(I133,$AB$6:$AD$55,3,FALSE)-1)+VLOOKUP(COUNTIFS(I$6:$I133,I133),$AF$6:$AG$16,2,TRUE)),FALSE),"")</f>
        <v/>
      </c>
      <c r="U133" s="15"/>
      <c r="V133" s="16"/>
      <c r="W133" s="17"/>
      <c r="X133" s="17"/>
    </row>
    <row r="134" spans="1:24" ht="12.95" hidden="1" customHeight="1">
      <c r="A134" s="209" t="str">
        <f t="shared" si="19"/>
        <v>-</v>
      </c>
      <c r="B134" s="2" t="str">
        <f t="shared" si="20"/>
        <v>2</v>
      </c>
      <c r="C134" s="2">
        <f t="shared" si="21"/>
        <v>2</v>
      </c>
      <c r="D134" s="2" t="str">
        <f t="shared" si="22"/>
        <v>DRT</v>
      </c>
      <c r="E134" s="224">
        <f t="shared" si="23"/>
        <v>129</v>
      </c>
      <c r="F134" s="440">
        <f t="shared" si="24"/>
        <v>43835</v>
      </c>
      <c r="G134" s="9" t="str">
        <f>IFERROR(IF(VLOOKUP(F134&amp;E134,KBPETAK[],$G$5+1,FALSE)=0,"",VLOOKUP(F134&amp;E134,KBPETAK[],$G$5+1,FALSE)),"")</f>
        <v/>
      </c>
      <c r="H134" s="10" t="str">
        <f>IFERROR(IF(VLOOKUP(F134&amp;E134,KBPETAK[],$H$5+1,FALSE)=0,"",VLOOKUP(F134&amp;E134,KBPETAK[],$H$5+1,FALSE)),"")</f>
        <v/>
      </c>
      <c r="I134" s="356" t="str">
        <f>IFERROR(IF(VLOOKUP(F134&amp;E134,KBPETAK[],$I$5+1,FALSE)=0,"",VLOOKUP(F134&amp;E134,KBPETAK[],$I$5+1,FALSE)),"")</f>
        <v/>
      </c>
      <c r="J134" s="11" t="str">
        <f>IFERROR(IF(VLOOKUP(F134&amp;E134,KBPETAK[],$J$5+1,FALSE)=0,"",VLOOKUP(F134&amp;E134,KBPETAK[],$J$5+1,FALSE)),"")</f>
        <v/>
      </c>
      <c r="K134" s="11" t="str">
        <f>IFERROR(IF(VLOOKUP(F134&amp;E134,KBPETAK[],$K$5+1,FALSE)=0,"",VLOOKUP(F134&amp;E134,KBPETAK[],$K$5+1,FALSE)),"")</f>
        <v/>
      </c>
      <c r="L134" s="11" t="str">
        <f>IFERROR(IF(VLOOKUP(F134&amp;E134,KBPETAK[],$L$5+1,FALSE)=0,"",VLOOKUP(F134&amp;E134,KBPETAK[],$L$5+1,FALSE)),"")</f>
        <v/>
      </c>
      <c r="M134" s="12" t="str">
        <f>IFERROR(IF(VLOOKUP(F134&amp;E134,KBPETAK[],$M$5+1,FALSE)=0,"",VLOOKUP(F134&amp;E134,KBPETAK[],$M$5+1,FALSE)),"")</f>
        <v/>
      </c>
      <c r="N134" s="12" t="str">
        <f>IFERROR(IF(VLOOKUP(F134&amp;E134,KBPETAK[],$N$5+1,FALSE)=0,"",VLOOKUP(F134&amp;E134,KBPETAK[],$N$5+1,FALSE)),"")</f>
        <v/>
      </c>
      <c r="O134" s="55">
        <f t="shared" si="25"/>
        <v>0</v>
      </c>
      <c r="P134" s="13" t="str">
        <f>IFERROR(IF(VLOOKUP(F134&amp;E134,KBPETAK[],$P$5+1,FALSE)=0,0,VLOOKUP(F134&amp;E134,KBPETAK[],$P$5+1,FALSE)),"")</f>
        <v/>
      </c>
      <c r="Q134" s="19">
        <f t="shared" ref="Q134:Q195" si="26">IFERROR(O134*P134%,0)</f>
        <v>0</v>
      </c>
      <c r="R134" s="19">
        <f t="shared" ref="R134:R195" si="27">IFERROR(O134-Q134,0)</f>
        <v>0</v>
      </c>
      <c r="S134" s="187" t="str">
        <f>IFERROR(IF(IF(VLOOKUP(F134&amp;E134,KBPETAK[],$S$5+1,FALSE)=0,"",VLOOKUP(F134&amp;E134,KBPETAK[],$S$5+1,FALSE))="B.MP","B. MP",IF(VLOOKUP(F134&amp;E134,KBPETAK[],$S$5+1,FALSE)=0,"",VLOOKUP(F134&amp;E134,KBPETAK[],$S$5+1,FALSE))),"")</f>
        <v/>
      </c>
      <c r="T134" s="188" t="str">
        <f>IFERROR(VLOOKUP(IFERROR(LEFT(I134,FIND("/",I134)-1),I134),Petani[],($U$2+(VLOOKUP(I134,$AB$6:$AD$55,3,FALSE)-1)+VLOOKUP(COUNTIFS(I$6:$I134,I134),$AF$6:$AG$16,2,TRUE)),FALSE),"")</f>
        <v/>
      </c>
      <c r="U134" s="15"/>
      <c r="V134" s="16"/>
      <c r="W134" s="17"/>
      <c r="X134" s="17"/>
    </row>
    <row r="135" spans="1:24" ht="12.95" hidden="1" customHeight="1">
      <c r="A135" s="209" t="str">
        <f t="shared" ref="A135:A198" si="28">IF(I135="","-",$E$1)</f>
        <v>-</v>
      </c>
      <c r="B135" s="2" t="str">
        <f t="shared" si="20"/>
        <v>2</v>
      </c>
      <c r="C135" s="2">
        <f t="shared" si="21"/>
        <v>2</v>
      </c>
      <c r="D135" s="2" t="str">
        <f t="shared" si="22"/>
        <v>DRT</v>
      </c>
      <c r="E135" s="224">
        <f t="shared" si="23"/>
        <v>130</v>
      </c>
      <c r="F135" s="440">
        <f t="shared" si="24"/>
        <v>43835</v>
      </c>
      <c r="G135" s="9" t="str">
        <f>IFERROR(IF(VLOOKUP(F135&amp;E135,KBPETAK[],$G$5+1,FALSE)=0,"",VLOOKUP(F135&amp;E135,KBPETAK[],$G$5+1,FALSE)),"")</f>
        <v/>
      </c>
      <c r="H135" s="10" t="str">
        <f>IFERROR(IF(VLOOKUP(F135&amp;E135,KBPETAK[],$H$5+1,FALSE)=0,"",VLOOKUP(F135&amp;E135,KBPETAK[],$H$5+1,FALSE)),"")</f>
        <v/>
      </c>
      <c r="I135" s="356" t="str">
        <f>IFERROR(IF(VLOOKUP(F135&amp;E135,KBPETAK[],$I$5+1,FALSE)=0,"",VLOOKUP(F135&amp;E135,KBPETAK[],$I$5+1,FALSE)),"")</f>
        <v/>
      </c>
      <c r="J135" s="11" t="str">
        <f>IFERROR(IF(VLOOKUP(F135&amp;E135,KBPETAK[],$J$5+1,FALSE)=0,"",VLOOKUP(F135&amp;E135,KBPETAK[],$J$5+1,FALSE)),"")</f>
        <v/>
      </c>
      <c r="K135" s="11" t="str">
        <f>IFERROR(IF(VLOOKUP(F135&amp;E135,KBPETAK[],$K$5+1,FALSE)=0,"",VLOOKUP(F135&amp;E135,KBPETAK[],$K$5+1,FALSE)),"")</f>
        <v/>
      </c>
      <c r="L135" s="11" t="str">
        <f>IFERROR(IF(VLOOKUP(F135&amp;E135,KBPETAK[],$L$5+1,FALSE)=0,"",VLOOKUP(F135&amp;E135,KBPETAK[],$L$5+1,FALSE)),"")</f>
        <v/>
      </c>
      <c r="M135" s="12" t="str">
        <f>IFERROR(IF(VLOOKUP(F135&amp;E135,KBPETAK[],$M$5+1,FALSE)=0,"",VLOOKUP(F135&amp;E135,KBPETAK[],$M$5+1,FALSE)),"")</f>
        <v/>
      </c>
      <c r="N135" s="12" t="str">
        <f>IFERROR(IF(VLOOKUP(F135&amp;E135,KBPETAK[],$N$5+1,FALSE)=0,"",VLOOKUP(F135&amp;E135,KBPETAK[],$N$5+1,FALSE)),"")</f>
        <v/>
      </c>
      <c r="O135" s="55">
        <f t="shared" si="25"/>
        <v>0</v>
      </c>
      <c r="P135" s="13" t="str">
        <f>IFERROR(IF(VLOOKUP(F135&amp;E135,KBPETAK[],$P$5+1,FALSE)=0,0,VLOOKUP(F135&amp;E135,KBPETAK[],$P$5+1,FALSE)),"")</f>
        <v/>
      </c>
      <c r="Q135" s="19">
        <f t="shared" si="26"/>
        <v>0</v>
      </c>
      <c r="R135" s="19">
        <f t="shared" si="27"/>
        <v>0</v>
      </c>
      <c r="S135" s="187" t="str">
        <f>IFERROR(IF(IF(VLOOKUP(F135&amp;E135,KBPETAK[],$S$5+1,FALSE)=0,"",VLOOKUP(F135&amp;E135,KBPETAK[],$S$5+1,FALSE))="B.MP","B. MP",IF(VLOOKUP(F135&amp;E135,KBPETAK[],$S$5+1,FALSE)=0,"",VLOOKUP(F135&amp;E135,KBPETAK[],$S$5+1,FALSE))),"")</f>
        <v/>
      </c>
      <c r="T135" s="188" t="str">
        <f>IFERROR(VLOOKUP(IFERROR(LEFT(I135,FIND("/",I135)-1),I135),Petani[],($U$2+(VLOOKUP(I135,$AB$6:$AD$55,3,FALSE)-1)+VLOOKUP(COUNTIFS(I$6:$I135,I135),$AF$6:$AG$16,2,TRUE)),FALSE),"")</f>
        <v/>
      </c>
      <c r="U135" s="15"/>
      <c r="V135" s="16"/>
      <c r="W135" s="17"/>
      <c r="X135" s="17"/>
    </row>
    <row r="136" spans="1:24" ht="12.95" hidden="1" customHeight="1">
      <c r="A136" s="209" t="str">
        <f t="shared" si="28"/>
        <v>-</v>
      </c>
      <c r="B136" s="2" t="str">
        <f t="shared" ref="B136:B199" si="29">S136&amp;C136</f>
        <v>2</v>
      </c>
      <c r="C136" s="2">
        <f t="shared" ref="C136:C199" si="30">IF(S136=S135,IF(I136=I135,C135,C135+1),1)</f>
        <v>2</v>
      </c>
      <c r="D136" s="2" t="str">
        <f t="shared" ref="D136:D199" si="31">IFERROR(MID(I136,FIND("/KM",I136),3),"DRT")</f>
        <v>DRT</v>
      </c>
      <c r="E136" s="224">
        <f t="shared" ref="E136:E199" si="32">E135+1</f>
        <v>131</v>
      </c>
      <c r="F136" s="440">
        <f t="shared" ref="F136:F199" si="33">F135</f>
        <v>43835</v>
      </c>
      <c r="G136" s="9" t="str">
        <f>IFERROR(IF(VLOOKUP(F136&amp;E136,KBPETAK[],$G$5+1,FALSE)=0,"",VLOOKUP(F136&amp;E136,KBPETAK[],$G$5+1,FALSE)),"")</f>
        <v/>
      </c>
      <c r="H136" s="10" t="str">
        <f>IFERROR(IF(VLOOKUP(F136&amp;E136,KBPETAK[],$H$5+1,FALSE)=0,"",VLOOKUP(F136&amp;E136,KBPETAK[],$H$5+1,FALSE)),"")</f>
        <v/>
      </c>
      <c r="I136" s="356" t="str">
        <f>IFERROR(IF(VLOOKUP(F136&amp;E136,KBPETAK[],$I$5+1,FALSE)=0,"",VLOOKUP(F136&amp;E136,KBPETAK[],$I$5+1,FALSE)),"")</f>
        <v/>
      </c>
      <c r="J136" s="11" t="str">
        <f>IFERROR(IF(VLOOKUP(F136&amp;E136,KBPETAK[],$J$5+1,FALSE)=0,"",VLOOKUP(F136&amp;E136,KBPETAK[],$J$5+1,FALSE)),"")</f>
        <v/>
      </c>
      <c r="K136" s="11" t="str">
        <f>IFERROR(IF(VLOOKUP(F136&amp;E136,KBPETAK[],$K$5+1,FALSE)=0,"",VLOOKUP(F136&amp;E136,KBPETAK[],$K$5+1,FALSE)),"")</f>
        <v/>
      </c>
      <c r="L136" s="11" t="str">
        <f>IFERROR(IF(VLOOKUP(F136&amp;E136,KBPETAK[],$L$5+1,FALSE)=0,"",VLOOKUP(F136&amp;E136,KBPETAK[],$L$5+1,FALSE)),"")</f>
        <v/>
      </c>
      <c r="M136" s="12" t="str">
        <f>IFERROR(IF(VLOOKUP(F136&amp;E136,KBPETAK[],$M$5+1,FALSE)=0,"",VLOOKUP(F136&amp;E136,KBPETAK[],$M$5+1,FALSE)),"")</f>
        <v/>
      </c>
      <c r="N136" s="12" t="str">
        <f>IFERROR(IF(VLOOKUP(F136&amp;E136,KBPETAK[],$N$5+1,FALSE)=0,"",VLOOKUP(F136&amp;E136,KBPETAK[],$N$5+1,FALSE)),"")</f>
        <v/>
      </c>
      <c r="O136" s="55">
        <f t="shared" si="25"/>
        <v>0</v>
      </c>
      <c r="P136" s="13" t="str">
        <f>IFERROR(IF(VLOOKUP(F136&amp;E136,KBPETAK[],$P$5+1,FALSE)=0,0,VLOOKUP(F136&amp;E136,KBPETAK[],$P$5+1,FALSE)),"")</f>
        <v/>
      </c>
      <c r="Q136" s="19">
        <f t="shared" si="26"/>
        <v>0</v>
      </c>
      <c r="R136" s="19">
        <f t="shared" si="27"/>
        <v>0</v>
      </c>
      <c r="S136" s="187" t="str">
        <f>IFERROR(IF(IF(VLOOKUP(F136&amp;E136,KBPETAK[],$S$5+1,FALSE)=0,"",VLOOKUP(F136&amp;E136,KBPETAK[],$S$5+1,FALSE))="B.MP","B. MP",IF(VLOOKUP(F136&amp;E136,KBPETAK[],$S$5+1,FALSE)=0,"",VLOOKUP(F136&amp;E136,KBPETAK[],$S$5+1,FALSE))),"")</f>
        <v/>
      </c>
      <c r="T136" s="188" t="str">
        <f>IFERROR(VLOOKUP(IFERROR(LEFT(I136,FIND("/",I136)-1),I136),Petani[],($U$2+(VLOOKUP(I136,$AB$6:$AD$55,3,FALSE)-1)+VLOOKUP(COUNTIFS(I$6:$I136,I136),$AF$6:$AG$16,2,TRUE)),FALSE),"")</f>
        <v/>
      </c>
      <c r="U136" s="15"/>
      <c r="V136" s="16"/>
      <c r="W136" s="17"/>
      <c r="X136" s="17"/>
    </row>
    <row r="137" spans="1:24" ht="12.95" hidden="1" customHeight="1">
      <c r="A137" s="209" t="str">
        <f t="shared" si="28"/>
        <v>-</v>
      </c>
      <c r="B137" s="2" t="str">
        <f t="shared" si="29"/>
        <v>2</v>
      </c>
      <c r="C137" s="2">
        <f t="shared" si="30"/>
        <v>2</v>
      </c>
      <c r="D137" s="2" t="str">
        <f t="shared" si="31"/>
        <v>DRT</v>
      </c>
      <c r="E137" s="224">
        <f t="shared" si="32"/>
        <v>132</v>
      </c>
      <c r="F137" s="440">
        <f t="shared" si="33"/>
        <v>43835</v>
      </c>
      <c r="G137" s="9" t="str">
        <f>IFERROR(IF(VLOOKUP(F137&amp;E137,KBPETAK[],$G$5+1,FALSE)=0,"",VLOOKUP(F137&amp;E137,KBPETAK[],$G$5+1,FALSE)),"")</f>
        <v/>
      </c>
      <c r="H137" s="10" t="str">
        <f>IFERROR(IF(VLOOKUP(F137&amp;E137,KBPETAK[],$H$5+1,FALSE)=0,"",VLOOKUP(F137&amp;E137,KBPETAK[],$H$5+1,FALSE)),"")</f>
        <v/>
      </c>
      <c r="I137" s="356" t="str">
        <f>IFERROR(IF(VLOOKUP(F137&amp;E137,KBPETAK[],$I$5+1,FALSE)=0,"",VLOOKUP(F137&amp;E137,KBPETAK[],$I$5+1,FALSE)),"")</f>
        <v/>
      </c>
      <c r="J137" s="11" t="str">
        <f>IFERROR(IF(VLOOKUP(F137&amp;E137,KBPETAK[],$J$5+1,FALSE)=0,"",VLOOKUP(F137&amp;E137,KBPETAK[],$J$5+1,FALSE)),"")</f>
        <v/>
      </c>
      <c r="K137" s="11" t="str">
        <f>IFERROR(IF(VLOOKUP(F137&amp;E137,KBPETAK[],$K$5+1,FALSE)=0,"",VLOOKUP(F137&amp;E137,KBPETAK[],$K$5+1,FALSE)),"")</f>
        <v/>
      </c>
      <c r="L137" s="11" t="str">
        <f>IFERROR(IF(VLOOKUP(F137&amp;E137,KBPETAK[],$L$5+1,FALSE)=0,"",VLOOKUP(F137&amp;E137,KBPETAK[],$L$5+1,FALSE)),"")</f>
        <v/>
      </c>
      <c r="M137" s="12" t="str">
        <f>IFERROR(IF(VLOOKUP(F137&amp;E137,KBPETAK[],$M$5+1,FALSE)=0,"",VLOOKUP(F137&amp;E137,KBPETAK[],$M$5+1,FALSE)),"")</f>
        <v/>
      </c>
      <c r="N137" s="12" t="str">
        <f>IFERROR(IF(VLOOKUP(F137&amp;E137,KBPETAK[],$N$5+1,FALSE)=0,"",VLOOKUP(F137&amp;E137,KBPETAK[],$N$5+1,FALSE)),"")</f>
        <v/>
      </c>
      <c r="O137" s="55">
        <f t="shared" si="25"/>
        <v>0</v>
      </c>
      <c r="P137" s="13" t="str">
        <f>IFERROR(IF(VLOOKUP(F137&amp;E137,KBPETAK[],$P$5+1,FALSE)=0,0,VLOOKUP(F137&amp;E137,KBPETAK[],$P$5+1,FALSE)),"")</f>
        <v/>
      </c>
      <c r="Q137" s="19">
        <f t="shared" si="26"/>
        <v>0</v>
      </c>
      <c r="R137" s="19">
        <f t="shared" si="27"/>
        <v>0</v>
      </c>
      <c r="S137" s="187" t="str">
        <f>IFERROR(IF(IF(VLOOKUP(F137&amp;E137,KBPETAK[],$S$5+1,FALSE)=0,"",VLOOKUP(F137&amp;E137,KBPETAK[],$S$5+1,FALSE))="B.MP","B. MP",IF(VLOOKUP(F137&amp;E137,KBPETAK[],$S$5+1,FALSE)=0,"",VLOOKUP(F137&amp;E137,KBPETAK[],$S$5+1,FALSE))),"")</f>
        <v/>
      </c>
      <c r="T137" s="188" t="str">
        <f>IFERROR(VLOOKUP(IFERROR(LEFT(I137,FIND("/",I137)-1),I137),Petani[],($U$2+(VLOOKUP(I137,$AB$6:$AD$55,3,FALSE)-1)+VLOOKUP(COUNTIFS(I$6:$I137,I137),$AF$6:$AG$16,2,TRUE)),FALSE),"")</f>
        <v/>
      </c>
      <c r="U137" s="15"/>
      <c r="V137" s="16"/>
      <c r="W137" s="17"/>
      <c r="X137" s="17"/>
    </row>
    <row r="138" spans="1:24" ht="12.95" hidden="1" customHeight="1">
      <c r="A138" s="209" t="str">
        <f t="shared" si="28"/>
        <v>-</v>
      </c>
      <c r="B138" s="2" t="str">
        <f t="shared" si="29"/>
        <v>2</v>
      </c>
      <c r="C138" s="2">
        <f t="shared" si="30"/>
        <v>2</v>
      </c>
      <c r="D138" s="2" t="str">
        <f t="shared" si="31"/>
        <v>DRT</v>
      </c>
      <c r="E138" s="224">
        <f t="shared" si="32"/>
        <v>133</v>
      </c>
      <c r="F138" s="440">
        <f t="shared" si="33"/>
        <v>43835</v>
      </c>
      <c r="G138" s="9" t="str">
        <f>IFERROR(IF(VLOOKUP(F138&amp;E138,KBPETAK[],$G$5+1,FALSE)=0,"",VLOOKUP(F138&amp;E138,KBPETAK[],$G$5+1,FALSE)),"")</f>
        <v/>
      </c>
      <c r="H138" s="10" t="str">
        <f>IFERROR(IF(VLOOKUP(F138&amp;E138,KBPETAK[],$H$5+1,FALSE)=0,"",VLOOKUP(F138&amp;E138,KBPETAK[],$H$5+1,FALSE)),"")</f>
        <v/>
      </c>
      <c r="I138" s="356" t="str">
        <f>IFERROR(IF(VLOOKUP(F138&amp;E138,KBPETAK[],$I$5+1,FALSE)=0,"",VLOOKUP(F138&amp;E138,KBPETAK[],$I$5+1,FALSE)),"")</f>
        <v/>
      </c>
      <c r="J138" s="11" t="str">
        <f>IFERROR(IF(VLOOKUP(F138&amp;E138,KBPETAK[],$J$5+1,FALSE)=0,"",VLOOKUP(F138&amp;E138,KBPETAK[],$J$5+1,FALSE)),"")</f>
        <v/>
      </c>
      <c r="K138" s="11" t="str">
        <f>IFERROR(IF(VLOOKUP(F138&amp;E138,KBPETAK[],$K$5+1,FALSE)=0,"",VLOOKUP(F138&amp;E138,KBPETAK[],$K$5+1,FALSE)),"")</f>
        <v/>
      </c>
      <c r="L138" s="11" t="str">
        <f>IFERROR(IF(VLOOKUP(F138&amp;E138,KBPETAK[],$L$5+1,FALSE)=0,"",VLOOKUP(F138&amp;E138,KBPETAK[],$L$5+1,FALSE)),"")</f>
        <v/>
      </c>
      <c r="M138" s="12" t="str">
        <f>IFERROR(IF(VLOOKUP(F138&amp;E138,KBPETAK[],$M$5+1,FALSE)=0,"",VLOOKUP(F138&amp;E138,KBPETAK[],$M$5+1,FALSE)),"")</f>
        <v/>
      </c>
      <c r="N138" s="12" t="str">
        <f>IFERROR(IF(VLOOKUP(F138&amp;E138,KBPETAK[],$N$5+1,FALSE)=0,"",VLOOKUP(F138&amp;E138,KBPETAK[],$N$5+1,FALSE)),"")</f>
        <v/>
      </c>
      <c r="O138" s="55">
        <f t="shared" si="25"/>
        <v>0</v>
      </c>
      <c r="P138" s="13" t="str">
        <f>IFERROR(IF(VLOOKUP(F138&amp;E138,KBPETAK[],$P$5+1,FALSE)=0,0,VLOOKUP(F138&amp;E138,KBPETAK[],$P$5+1,FALSE)),"")</f>
        <v/>
      </c>
      <c r="Q138" s="19">
        <f t="shared" si="26"/>
        <v>0</v>
      </c>
      <c r="R138" s="19">
        <f t="shared" si="27"/>
        <v>0</v>
      </c>
      <c r="S138" s="187" t="str">
        <f>IFERROR(IF(IF(VLOOKUP(F138&amp;E138,KBPETAK[],$S$5+1,FALSE)=0,"",VLOOKUP(F138&amp;E138,KBPETAK[],$S$5+1,FALSE))="B.MP","B. MP",IF(VLOOKUP(F138&amp;E138,KBPETAK[],$S$5+1,FALSE)=0,"",VLOOKUP(F138&amp;E138,KBPETAK[],$S$5+1,FALSE))),"")</f>
        <v/>
      </c>
      <c r="T138" s="188" t="str">
        <f>IFERROR(VLOOKUP(IFERROR(LEFT(I138,FIND("/",I138)-1),I138),Petani[],($U$2+(VLOOKUP(I138,$AB$6:$AD$55,3,FALSE)-1)+VLOOKUP(COUNTIFS(I$6:$I138,I138),$AF$6:$AG$16,2,TRUE)),FALSE),"")</f>
        <v/>
      </c>
      <c r="U138" s="15"/>
      <c r="V138" s="16"/>
      <c r="W138" s="17"/>
      <c r="X138" s="17"/>
    </row>
    <row r="139" spans="1:24" ht="12.95" hidden="1" customHeight="1">
      <c r="A139" s="209" t="str">
        <f t="shared" si="28"/>
        <v>-</v>
      </c>
      <c r="B139" s="2" t="str">
        <f t="shared" si="29"/>
        <v>2</v>
      </c>
      <c r="C139" s="2">
        <f t="shared" si="30"/>
        <v>2</v>
      </c>
      <c r="D139" s="2" t="str">
        <f t="shared" si="31"/>
        <v>DRT</v>
      </c>
      <c r="E139" s="224">
        <f t="shared" si="32"/>
        <v>134</v>
      </c>
      <c r="F139" s="440">
        <f t="shared" si="33"/>
        <v>43835</v>
      </c>
      <c r="G139" s="9" t="str">
        <f>IFERROR(IF(VLOOKUP(F139&amp;E139,KBPETAK[],$G$5+1,FALSE)=0,"",VLOOKUP(F139&amp;E139,KBPETAK[],$G$5+1,FALSE)),"")</f>
        <v/>
      </c>
      <c r="H139" s="10" t="str">
        <f>IFERROR(IF(VLOOKUP(F139&amp;E139,KBPETAK[],$H$5+1,FALSE)=0,"",VLOOKUP(F139&amp;E139,KBPETAK[],$H$5+1,FALSE)),"")</f>
        <v/>
      </c>
      <c r="I139" s="356" t="str">
        <f>IFERROR(IF(VLOOKUP(F139&amp;E139,KBPETAK[],$I$5+1,FALSE)=0,"",VLOOKUP(F139&amp;E139,KBPETAK[],$I$5+1,FALSE)),"")</f>
        <v/>
      </c>
      <c r="J139" s="11" t="str">
        <f>IFERROR(IF(VLOOKUP(F139&amp;E139,KBPETAK[],$J$5+1,FALSE)=0,"",VLOOKUP(F139&amp;E139,KBPETAK[],$J$5+1,FALSE)),"")</f>
        <v/>
      </c>
      <c r="K139" s="11" t="str">
        <f>IFERROR(IF(VLOOKUP(F139&amp;E139,KBPETAK[],$K$5+1,FALSE)=0,"",VLOOKUP(F139&amp;E139,KBPETAK[],$K$5+1,FALSE)),"")</f>
        <v/>
      </c>
      <c r="L139" s="11" t="str">
        <f>IFERROR(IF(VLOOKUP(F139&amp;E139,KBPETAK[],$L$5+1,FALSE)=0,"",VLOOKUP(F139&amp;E139,KBPETAK[],$L$5+1,FALSE)),"")</f>
        <v/>
      </c>
      <c r="M139" s="12" t="str">
        <f>IFERROR(IF(VLOOKUP(F139&amp;E139,KBPETAK[],$M$5+1,FALSE)=0,"",VLOOKUP(F139&amp;E139,KBPETAK[],$M$5+1,FALSE)),"")</f>
        <v/>
      </c>
      <c r="N139" s="12" t="str">
        <f>IFERROR(IF(VLOOKUP(F139&amp;E139,KBPETAK[],$N$5+1,FALSE)=0,"",VLOOKUP(F139&amp;E139,KBPETAK[],$N$5+1,FALSE)),"")</f>
        <v/>
      </c>
      <c r="O139" s="55">
        <f t="shared" si="25"/>
        <v>0</v>
      </c>
      <c r="P139" s="13" t="str">
        <f>IFERROR(IF(VLOOKUP(F139&amp;E139,KBPETAK[],$P$5+1,FALSE)=0,0,VLOOKUP(F139&amp;E139,KBPETAK[],$P$5+1,FALSE)),"")</f>
        <v/>
      </c>
      <c r="Q139" s="19">
        <f t="shared" si="26"/>
        <v>0</v>
      </c>
      <c r="R139" s="19">
        <f t="shared" si="27"/>
        <v>0</v>
      </c>
      <c r="S139" s="187" t="str">
        <f>IFERROR(IF(IF(VLOOKUP(F139&amp;E139,KBPETAK[],$S$5+1,FALSE)=0,"",VLOOKUP(F139&amp;E139,KBPETAK[],$S$5+1,FALSE))="B.MP","B. MP",IF(VLOOKUP(F139&amp;E139,KBPETAK[],$S$5+1,FALSE)=0,"",VLOOKUP(F139&amp;E139,KBPETAK[],$S$5+1,FALSE))),"")</f>
        <v/>
      </c>
      <c r="T139" s="188" t="str">
        <f>IFERROR(VLOOKUP(IFERROR(LEFT(I139,FIND("/",I139)-1),I139),Petani[],($U$2+(VLOOKUP(I139,$AB$6:$AD$55,3,FALSE)-1)+VLOOKUP(COUNTIFS(I$6:$I139,I139),$AF$6:$AG$16,2,TRUE)),FALSE),"")</f>
        <v/>
      </c>
      <c r="U139" s="15"/>
      <c r="V139" s="16"/>
      <c r="W139" s="17"/>
      <c r="X139" s="17"/>
    </row>
    <row r="140" spans="1:24" ht="12.95" hidden="1" customHeight="1">
      <c r="A140" s="209" t="str">
        <f t="shared" si="28"/>
        <v>-</v>
      </c>
      <c r="B140" s="2" t="str">
        <f t="shared" si="29"/>
        <v>2</v>
      </c>
      <c r="C140" s="2">
        <f t="shared" si="30"/>
        <v>2</v>
      </c>
      <c r="D140" s="2" t="str">
        <f t="shared" si="31"/>
        <v>DRT</v>
      </c>
      <c r="E140" s="224">
        <f t="shared" si="32"/>
        <v>135</v>
      </c>
      <c r="F140" s="440">
        <f t="shared" si="33"/>
        <v>43835</v>
      </c>
      <c r="G140" s="9" t="str">
        <f>IFERROR(IF(VLOOKUP(F140&amp;E140,KBPETAK[],$G$5+1,FALSE)=0,"",VLOOKUP(F140&amp;E140,KBPETAK[],$G$5+1,FALSE)),"")</f>
        <v/>
      </c>
      <c r="H140" s="10" t="str">
        <f>IFERROR(IF(VLOOKUP(F140&amp;E140,KBPETAK[],$H$5+1,FALSE)=0,"",VLOOKUP(F140&amp;E140,KBPETAK[],$H$5+1,FALSE)),"")</f>
        <v/>
      </c>
      <c r="I140" s="356" t="str">
        <f>IFERROR(IF(VLOOKUP(F140&amp;E140,KBPETAK[],$I$5+1,FALSE)=0,"",VLOOKUP(F140&amp;E140,KBPETAK[],$I$5+1,FALSE)),"")</f>
        <v/>
      </c>
      <c r="J140" s="11" t="str">
        <f>IFERROR(IF(VLOOKUP(F140&amp;E140,KBPETAK[],$J$5+1,FALSE)=0,"",VLOOKUP(F140&amp;E140,KBPETAK[],$J$5+1,FALSE)),"")</f>
        <v/>
      </c>
      <c r="K140" s="11" t="str">
        <f>IFERROR(IF(VLOOKUP(F140&amp;E140,KBPETAK[],$K$5+1,FALSE)=0,"",VLOOKUP(F140&amp;E140,KBPETAK[],$K$5+1,FALSE)),"")</f>
        <v/>
      </c>
      <c r="L140" s="11" t="str">
        <f>IFERROR(IF(VLOOKUP(F140&amp;E140,KBPETAK[],$L$5+1,FALSE)=0,"",VLOOKUP(F140&amp;E140,KBPETAK[],$L$5+1,FALSE)),"")</f>
        <v/>
      </c>
      <c r="M140" s="12" t="str">
        <f>IFERROR(IF(VLOOKUP(F140&amp;E140,KBPETAK[],$M$5+1,FALSE)=0,"",VLOOKUP(F140&amp;E140,KBPETAK[],$M$5+1,FALSE)),"")</f>
        <v/>
      </c>
      <c r="N140" s="12" t="str">
        <f>IFERROR(IF(VLOOKUP(F140&amp;E140,KBPETAK[],$N$5+1,FALSE)=0,"",VLOOKUP(F140&amp;E140,KBPETAK[],$N$5+1,FALSE)),"")</f>
        <v/>
      </c>
      <c r="O140" s="55">
        <f t="shared" si="25"/>
        <v>0</v>
      </c>
      <c r="P140" s="13" t="str">
        <f>IFERROR(IF(VLOOKUP(F140&amp;E140,KBPETAK[],$P$5+1,FALSE)=0,0,VLOOKUP(F140&amp;E140,KBPETAK[],$P$5+1,FALSE)),"")</f>
        <v/>
      </c>
      <c r="Q140" s="19">
        <f t="shared" si="26"/>
        <v>0</v>
      </c>
      <c r="R140" s="19">
        <f t="shared" si="27"/>
        <v>0</v>
      </c>
      <c r="S140" s="187" t="str">
        <f>IFERROR(IF(IF(VLOOKUP(F140&amp;E140,KBPETAK[],$S$5+1,FALSE)=0,"",VLOOKUP(F140&amp;E140,KBPETAK[],$S$5+1,FALSE))="B.MP","B. MP",IF(VLOOKUP(F140&amp;E140,KBPETAK[],$S$5+1,FALSE)=0,"",VLOOKUP(F140&amp;E140,KBPETAK[],$S$5+1,FALSE))),"")</f>
        <v/>
      </c>
      <c r="T140" s="188" t="str">
        <f>IFERROR(VLOOKUP(IFERROR(LEFT(I140,FIND("/",I140)-1),I140),Petani[],($U$2+(VLOOKUP(I140,$AB$6:$AD$55,3,FALSE)-1)+VLOOKUP(COUNTIFS(I$6:$I140,I140),$AF$6:$AG$16,2,TRUE)),FALSE),"")</f>
        <v/>
      </c>
      <c r="U140" s="15"/>
      <c r="V140" s="16"/>
      <c r="W140" s="17"/>
      <c r="X140" s="17"/>
    </row>
    <row r="141" spans="1:24" ht="12.95" hidden="1" customHeight="1">
      <c r="A141" s="209" t="str">
        <f t="shared" si="28"/>
        <v>-</v>
      </c>
      <c r="B141" s="2" t="str">
        <f t="shared" si="29"/>
        <v>2</v>
      </c>
      <c r="C141" s="2">
        <f t="shared" si="30"/>
        <v>2</v>
      </c>
      <c r="D141" s="2" t="str">
        <f t="shared" si="31"/>
        <v>DRT</v>
      </c>
      <c r="E141" s="224">
        <f t="shared" si="32"/>
        <v>136</v>
      </c>
      <c r="F141" s="440">
        <f t="shared" si="33"/>
        <v>43835</v>
      </c>
      <c r="G141" s="9" t="str">
        <f>IFERROR(IF(VLOOKUP(F141&amp;E141,KBPETAK[],$G$5+1,FALSE)=0,"",VLOOKUP(F141&amp;E141,KBPETAK[],$G$5+1,FALSE)),"")</f>
        <v/>
      </c>
      <c r="H141" s="10" t="str">
        <f>IFERROR(IF(VLOOKUP(F141&amp;E141,KBPETAK[],$H$5+1,FALSE)=0,"",VLOOKUP(F141&amp;E141,KBPETAK[],$H$5+1,FALSE)),"")</f>
        <v/>
      </c>
      <c r="I141" s="356" t="str">
        <f>IFERROR(IF(VLOOKUP(F141&amp;E141,KBPETAK[],$I$5+1,FALSE)=0,"",VLOOKUP(F141&amp;E141,KBPETAK[],$I$5+1,FALSE)),"")</f>
        <v/>
      </c>
      <c r="J141" s="11" t="str">
        <f>IFERROR(IF(VLOOKUP(F141&amp;E141,KBPETAK[],$J$5+1,FALSE)=0,"",VLOOKUP(F141&amp;E141,KBPETAK[],$J$5+1,FALSE)),"")</f>
        <v/>
      </c>
      <c r="K141" s="11" t="str">
        <f>IFERROR(IF(VLOOKUP(F141&amp;E141,KBPETAK[],$K$5+1,FALSE)=0,"",VLOOKUP(F141&amp;E141,KBPETAK[],$K$5+1,FALSE)),"")</f>
        <v/>
      </c>
      <c r="L141" s="11" t="str">
        <f>IFERROR(IF(VLOOKUP(F141&amp;E141,KBPETAK[],$L$5+1,FALSE)=0,"",VLOOKUP(F141&amp;E141,KBPETAK[],$L$5+1,FALSE)),"")</f>
        <v/>
      </c>
      <c r="M141" s="12" t="str">
        <f>IFERROR(IF(VLOOKUP(F141&amp;E141,KBPETAK[],$M$5+1,FALSE)=0,"",VLOOKUP(F141&amp;E141,KBPETAK[],$M$5+1,FALSE)),"")</f>
        <v/>
      </c>
      <c r="N141" s="12" t="str">
        <f>IFERROR(IF(VLOOKUP(F141&amp;E141,KBPETAK[],$N$5+1,FALSE)=0,"",VLOOKUP(F141&amp;E141,KBPETAK[],$N$5+1,FALSE)),"")</f>
        <v/>
      </c>
      <c r="O141" s="55">
        <f t="shared" si="25"/>
        <v>0</v>
      </c>
      <c r="P141" s="13" t="str">
        <f>IFERROR(IF(VLOOKUP(F141&amp;E141,KBPETAK[],$P$5+1,FALSE)=0,0,VLOOKUP(F141&amp;E141,KBPETAK[],$P$5+1,FALSE)),"")</f>
        <v/>
      </c>
      <c r="Q141" s="19">
        <f t="shared" si="26"/>
        <v>0</v>
      </c>
      <c r="R141" s="19">
        <f t="shared" si="27"/>
        <v>0</v>
      </c>
      <c r="S141" s="187" t="str">
        <f>IFERROR(IF(IF(VLOOKUP(F141&amp;E141,KBPETAK[],$S$5+1,FALSE)=0,"",VLOOKUP(F141&amp;E141,KBPETAK[],$S$5+1,FALSE))="B.MP","B. MP",IF(VLOOKUP(F141&amp;E141,KBPETAK[],$S$5+1,FALSE)=0,"",VLOOKUP(F141&amp;E141,KBPETAK[],$S$5+1,FALSE))),"")</f>
        <v/>
      </c>
      <c r="T141" s="188" t="str">
        <f>IFERROR(VLOOKUP(IFERROR(LEFT(I141,FIND("/",I141)-1),I141),Petani[],($U$2+(VLOOKUP(I141,$AB$6:$AD$55,3,FALSE)-1)+VLOOKUP(COUNTIFS(I$6:$I141,I141),$AF$6:$AG$16,2,TRUE)),FALSE),"")</f>
        <v/>
      </c>
      <c r="U141" s="15"/>
      <c r="V141" s="16"/>
      <c r="W141" s="17"/>
      <c r="X141" s="17"/>
    </row>
    <row r="142" spans="1:24" ht="12.95" hidden="1" customHeight="1">
      <c r="A142" s="209" t="str">
        <f t="shared" si="28"/>
        <v>-</v>
      </c>
      <c r="B142" s="2" t="str">
        <f t="shared" si="29"/>
        <v>2</v>
      </c>
      <c r="C142" s="2">
        <f t="shared" si="30"/>
        <v>2</v>
      </c>
      <c r="D142" s="2" t="str">
        <f t="shared" si="31"/>
        <v>DRT</v>
      </c>
      <c r="E142" s="224">
        <f t="shared" si="32"/>
        <v>137</v>
      </c>
      <c r="F142" s="440">
        <f t="shared" si="33"/>
        <v>43835</v>
      </c>
      <c r="G142" s="9" t="str">
        <f>IFERROR(IF(VLOOKUP(F142&amp;E142,KBPETAK[],$G$5+1,FALSE)=0,"",VLOOKUP(F142&amp;E142,KBPETAK[],$G$5+1,FALSE)),"")</f>
        <v/>
      </c>
      <c r="H142" s="10" t="str">
        <f>IFERROR(IF(VLOOKUP(F142&amp;E142,KBPETAK[],$H$5+1,FALSE)=0,"",VLOOKUP(F142&amp;E142,KBPETAK[],$H$5+1,FALSE)),"")</f>
        <v/>
      </c>
      <c r="I142" s="356" t="str">
        <f>IFERROR(IF(VLOOKUP(F142&amp;E142,KBPETAK[],$I$5+1,FALSE)=0,"",VLOOKUP(F142&amp;E142,KBPETAK[],$I$5+1,FALSE)),"")</f>
        <v/>
      </c>
      <c r="J142" s="11" t="str">
        <f>IFERROR(IF(VLOOKUP(F142&amp;E142,KBPETAK[],$J$5+1,FALSE)=0,"",VLOOKUP(F142&amp;E142,KBPETAK[],$J$5+1,FALSE)),"")</f>
        <v/>
      </c>
      <c r="K142" s="11" t="str">
        <f>IFERROR(IF(VLOOKUP(F142&amp;E142,KBPETAK[],$K$5+1,FALSE)=0,"",VLOOKUP(F142&amp;E142,KBPETAK[],$K$5+1,FALSE)),"")</f>
        <v/>
      </c>
      <c r="L142" s="11" t="str">
        <f>IFERROR(IF(VLOOKUP(F142&amp;E142,KBPETAK[],$L$5+1,FALSE)=0,"",VLOOKUP(F142&amp;E142,KBPETAK[],$L$5+1,FALSE)),"")</f>
        <v/>
      </c>
      <c r="M142" s="12" t="str">
        <f>IFERROR(IF(VLOOKUP(F142&amp;E142,KBPETAK[],$M$5+1,FALSE)=0,"",VLOOKUP(F142&amp;E142,KBPETAK[],$M$5+1,FALSE)),"")</f>
        <v/>
      </c>
      <c r="N142" s="12" t="str">
        <f>IFERROR(IF(VLOOKUP(F142&amp;E142,KBPETAK[],$N$5+1,FALSE)=0,"",VLOOKUP(F142&amp;E142,KBPETAK[],$N$5+1,FALSE)),"")</f>
        <v/>
      </c>
      <c r="O142" s="55">
        <f t="shared" si="25"/>
        <v>0</v>
      </c>
      <c r="P142" s="13" t="str">
        <f>IFERROR(IF(VLOOKUP(F142&amp;E142,KBPETAK[],$P$5+1,FALSE)=0,0,VLOOKUP(F142&amp;E142,KBPETAK[],$P$5+1,FALSE)),"")</f>
        <v/>
      </c>
      <c r="Q142" s="19">
        <f t="shared" si="26"/>
        <v>0</v>
      </c>
      <c r="R142" s="19">
        <f t="shared" si="27"/>
        <v>0</v>
      </c>
      <c r="S142" s="187" t="str">
        <f>IFERROR(IF(IF(VLOOKUP(F142&amp;E142,KBPETAK[],$S$5+1,FALSE)=0,"",VLOOKUP(F142&amp;E142,KBPETAK[],$S$5+1,FALSE))="B.MP","B. MP",IF(VLOOKUP(F142&amp;E142,KBPETAK[],$S$5+1,FALSE)=0,"",VLOOKUP(F142&amp;E142,KBPETAK[],$S$5+1,FALSE))),"")</f>
        <v/>
      </c>
      <c r="T142" s="188" t="str">
        <f>IFERROR(VLOOKUP(IFERROR(LEFT(I142,FIND("/",I142)-1),I142),Petani[],($U$2+(VLOOKUP(I142,$AB$6:$AD$55,3,FALSE)-1)+VLOOKUP(COUNTIFS(I$6:$I142,I142),$AF$6:$AG$16,2,TRUE)),FALSE),"")</f>
        <v/>
      </c>
      <c r="U142" s="15"/>
      <c r="V142" s="16"/>
      <c r="W142" s="17"/>
      <c r="X142" s="17"/>
    </row>
    <row r="143" spans="1:24" ht="12.95" hidden="1" customHeight="1">
      <c r="A143" s="209" t="str">
        <f t="shared" si="28"/>
        <v>-</v>
      </c>
      <c r="B143" s="2" t="str">
        <f t="shared" si="29"/>
        <v>2</v>
      </c>
      <c r="C143" s="2">
        <f t="shared" si="30"/>
        <v>2</v>
      </c>
      <c r="D143" s="2" t="str">
        <f t="shared" si="31"/>
        <v>DRT</v>
      </c>
      <c r="E143" s="224">
        <f t="shared" si="32"/>
        <v>138</v>
      </c>
      <c r="F143" s="440">
        <f t="shared" si="33"/>
        <v>43835</v>
      </c>
      <c r="G143" s="9" t="str">
        <f>IFERROR(IF(VLOOKUP(F143&amp;E143,KBPETAK[],$G$5+1,FALSE)=0,"",VLOOKUP(F143&amp;E143,KBPETAK[],$G$5+1,FALSE)),"")</f>
        <v/>
      </c>
      <c r="H143" s="10" t="str">
        <f>IFERROR(IF(VLOOKUP(F143&amp;E143,KBPETAK[],$H$5+1,FALSE)=0,"",VLOOKUP(F143&amp;E143,KBPETAK[],$H$5+1,FALSE)),"")</f>
        <v/>
      </c>
      <c r="I143" s="356" t="str">
        <f>IFERROR(IF(VLOOKUP(F143&amp;E143,KBPETAK[],$I$5+1,FALSE)=0,"",VLOOKUP(F143&amp;E143,KBPETAK[],$I$5+1,FALSE)),"")</f>
        <v/>
      </c>
      <c r="J143" s="11" t="str">
        <f>IFERROR(IF(VLOOKUP(F143&amp;E143,KBPETAK[],$J$5+1,FALSE)=0,"",VLOOKUP(F143&amp;E143,KBPETAK[],$J$5+1,FALSE)),"")</f>
        <v/>
      </c>
      <c r="K143" s="11" t="str">
        <f>IFERROR(IF(VLOOKUP(F143&amp;E143,KBPETAK[],$K$5+1,FALSE)=0,"",VLOOKUP(F143&amp;E143,KBPETAK[],$K$5+1,FALSE)),"")</f>
        <v/>
      </c>
      <c r="L143" s="11" t="str">
        <f>IFERROR(IF(VLOOKUP(F143&amp;E143,KBPETAK[],$L$5+1,FALSE)=0,"",VLOOKUP(F143&amp;E143,KBPETAK[],$L$5+1,FALSE)),"")</f>
        <v/>
      </c>
      <c r="M143" s="12" t="str">
        <f>IFERROR(IF(VLOOKUP(F143&amp;E143,KBPETAK[],$M$5+1,FALSE)=0,"",VLOOKUP(F143&amp;E143,KBPETAK[],$M$5+1,FALSE)),"")</f>
        <v/>
      </c>
      <c r="N143" s="12" t="str">
        <f>IFERROR(IF(VLOOKUP(F143&amp;E143,KBPETAK[],$N$5+1,FALSE)=0,"",VLOOKUP(F143&amp;E143,KBPETAK[],$N$5+1,FALSE)),"")</f>
        <v/>
      </c>
      <c r="O143" s="55">
        <f t="shared" si="25"/>
        <v>0</v>
      </c>
      <c r="P143" s="13" t="str">
        <f>IFERROR(IF(VLOOKUP(F143&amp;E143,KBPETAK[],$P$5+1,FALSE)=0,0,VLOOKUP(F143&amp;E143,KBPETAK[],$P$5+1,FALSE)),"")</f>
        <v/>
      </c>
      <c r="Q143" s="19">
        <f t="shared" si="26"/>
        <v>0</v>
      </c>
      <c r="R143" s="19">
        <f t="shared" si="27"/>
        <v>0</v>
      </c>
      <c r="S143" s="187" t="str">
        <f>IFERROR(IF(IF(VLOOKUP(F143&amp;E143,KBPETAK[],$S$5+1,FALSE)=0,"",VLOOKUP(F143&amp;E143,KBPETAK[],$S$5+1,FALSE))="B.MP","B. MP",IF(VLOOKUP(F143&amp;E143,KBPETAK[],$S$5+1,FALSE)=0,"",VLOOKUP(F143&amp;E143,KBPETAK[],$S$5+1,FALSE))),"")</f>
        <v/>
      </c>
      <c r="T143" s="188" t="str">
        <f>IFERROR(VLOOKUP(IFERROR(LEFT(I143,FIND("/",I143)-1),I143),Petani[],($U$2+(VLOOKUP(I143,$AB$6:$AD$55,3,FALSE)-1)+VLOOKUP(COUNTIFS(I$6:$I143,I143),$AF$6:$AG$16,2,TRUE)),FALSE),"")</f>
        <v/>
      </c>
      <c r="U143" s="15"/>
      <c r="V143" s="16"/>
      <c r="W143" s="17"/>
      <c r="X143" s="17"/>
    </row>
    <row r="144" spans="1:24" ht="12.95" hidden="1" customHeight="1">
      <c r="A144" s="209" t="str">
        <f t="shared" si="28"/>
        <v>-</v>
      </c>
      <c r="B144" s="2" t="str">
        <f t="shared" si="29"/>
        <v>2</v>
      </c>
      <c r="C144" s="2">
        <f t="shared" si="30"/>
        <v>2</v>
      </c>
      <c r="D144" s="2" t="str">
        <f t="shared" si="31"/>
        <v>DRT</v>
      </c>
      <c r="E144" s="224">
        <f t="shared" si="32"/>
        <v>139</v>
      </c>
      <c r="F144" s="440">
        <f t="shared" si="33"/>
        <v>43835</v>
      </c>
      <c r="G144" s="9" t="str">
        <f>IFERROR(IF(VLOOKUP(F144&amp;E144,KBPETAK[],$G$5+1,FALSE)=0,"",VLOOKUP(F144&amp;E144,KBPETAK[],$G$5+1,FALSE)),"")</f>
        <v/>
      </c>
      <c r="H144" s="10" t="str">
        <f>IFERROR(IF(VLOOKUP(F144&amp;E144,KBPETAK[],$H$5+1,FALSE)=0,"",VLOOKUP(F144&amp;E144,KBPETAK[],$H$5+1,FALSE)),"")</f>
        <v/>
      </c>
      <c r="I144" s="356" t="str">
        <f>IFERROR(IF(VLOOKUP(F144&amp;E144,KBPETAK[],$I$5+1,FALSE)=0,"",VLOOKUP(F144&amp;E144,KBPETAK[],$I$5+1,FALSE)),"")</f>
        <v/>
      </c>
      <c r="J144" s="11" t="str">
        <f>IFERROR(IF(VLOOKUP(F144&amp;E144,KBPETAK[],$J$5+1,FALSE)=0,"",VLOOKUP(F144&amp;E144,KBPETAK[],$J$5+1,FALSE)),"")</f>
        <v/>
      </c>
      <c r="K144" s="11" t="str">
        <f>IFERROR(IF(VLOOKUP(F144&amp;E144,KBPETAK[],$K$5+1,FALSE)=0,"",VLOOKUP(F144&amp;E144,KBPETAK[],$K$5+1,FALSE)),"")</f>
        <v/>
      </c>
      <c r="L144" s="11" t="str">
        <f>IFERROR(IF(VLOOKUP(F144&amp;E144,KBPETAK[],$L$5+1,FALSE)=0,"",VLOOKUP(F144&amp;E144,KBPETAK[],$L$5+1,FALSE)),"")</f>
        <v/>
      </c>
      <c r="M144" s="12" t="str">
        <f>IFERROR(IF(VLOOKUP(F144&amp;E144,KBPETAK[],$M$5+1,FALSE)=0,"",VLOOKUP(F144&amp;E144,KBPETAK[],$M$5+1,FALSE)),"")</f>
        <v/>
      </c>
      <c r="N144" s="12" t="str">
        <f>IFERROR(IF(VLOOKUP(F144&amp;E144,KBPETAK[],$N$5+1,FALSE)=0,"",VLOOKUP(F144&amp;E144,KBPETAK[],$N$5+1,FALSE)),"")</f>
        <v/>
      </c>
      <c r="O144" s="55">
        <f t="shared" si="25"/>
        <v>0</v>
      </c>
      <c r="P144" s="13" t="str">
        <f>IFERROR(IF(VLOOKUP(F144&amp;E144,KBPETAK[],$P$5+1,FALSE)=0,0,VLOOKUP(F144&amp;E144,KBPETAK[],$P$5+1,FALSE)),"")</f>
        <v/>
      </c>
      <c r="Q144" s="19">
        <f t="shared" si="26"/>
        <v>0</v>
      </c>
      <c r="R144" s="19">
        <f t="shared" si="27"/>
        <v>0</v>
      </c>
      <c r="S144" s="187" t="str">
        <f>IFERROR(IF(IF(VLOOKUP(F144&amp;E144,KBPETAK[],$S$5+1,FALSE)=0,"",VLOOKUP(F144&amp;E144,KBPETAK[],$S$5+1,FALSE))="B.MP","B. MP",IF(VLOOKUP(F144&amp;E144,KBPETAK[],$S$5+1,FALSE)=0,"",VLOOKUP(F144&amp;E144,KBPETAK[],$S$5+1,FALSE))),"")</f>
        <v/>
      </c>
      <c r="T144" s="188" t="str">
        <f>IFERROR(VLOOKUP(IFERROR(LEFT(I144,FIND("/",I144)-1),I144),Petani[],($U$2+(VLOOKUP(I144,$AB$6:$AD$55,3,FALSE)-1)+VLOOKUP(COUNTIFS(I$6:$I144,I144),$AF$6:$AG$16,2,TRUE)),FALSE),"")</f>
        <v/>
      </c>
      <c r="U144" s="15"/>
      <c r="V144" s="16"/>
      <c r="W144" s="17"/>
      <c r="X144" s="17"/>
    </row>
    <row r="145" spans="1:24" ht="12.95" hidden="1" customHeight="1">
      <c r="A145" s="209" t="str">
        <f t="shared" si="28"/>
        <v>-</v>
      </c>
      <c r="B145" s="2" t="str">
        <f t="shared" si="29"/>
        <v>2</v>
      </c>
      <c r="C145" s="2">
        <f t="shared" si="30"/>
        <v>2</v>
      </c>
      <c r="D145" s="2" t="str">
        <f t="shared" si="31"/>
        <v>DRT</v>
      </c>
      <c r="E145" s="224">
        <f t="shared" si="32"/>
        <v>140</v>
      </c>
      <c r="F145" s="440">
        <f t="shared" si="33"/>
        <v>43835</v>
      </c>
      <c r="G145" s="9" t="str">
        <f>IFERROR(IF(VLOOKUP(F145&amp;E145,KBPETAK[],$G$5+1,FALSE)=0,"",VLOOKUP(F145&amp;E145,KBPETAK[],$G$5+1,FALSE)),"")</f>
        <v/>
      </c>
      <c r="H145" s="10" t="str">
        <f>IFERROR(IF(VLOOKUP(F145&amp;E145,KBPETAK[],$H$5+1,FALSE)=0,"",VLOOKUP(F145&amp;E145,KBPETAK[],$H$5+1,FALSE)),"")</f>
        <v/>
      </c>
      <c r="I145" s="356" t="str">
        <f>IFERROR(IF(VLOOKUP(F145&amp;E145,KBPETAK[],$I$5+1,FALSE)=0,"",VLOOKUP(F145&amp;E145,KBPETAK[],$I$5+1,FALSE)),"")</f>
        <v/>
      </c>
      <c r="J145" s="11" t="str">
        <f>IFERROR(IF(VLOOKUP(F145&amp;E145,KBPETAK[],$J$5+1,FALSE)=0,"",VLOOKUP(F145&amp;E145,KBPETAK[],$J$5+1,FALSE)),"")</f>
        <v/>
      </c>
      <c r="K145" s="11" t="str">
        <f>IFERROR(IF(VLOOKUP(F145&amp;E145,KBPETAK[],$K$5+1,FALSE)=0,"",VLOOKUP(F145&amp;E145,KBPETAK[],$K$5+1,FALSE)),"")</f>
        <v/>
      </c>
      <c r="L145" s="11" t="str">
        <f>IFERROR(IF(VLOOKUP(F145&amp;E145,KBPETAK[],$L$5+1,FALSE)=0,"",VLOOKUP(F145&amp;E145,KBPETAK[],$L$5+1,FALSE)),"")</f>
        <v/>
      </c>
      <c r="M145" s="12" t="str">
        <f>IFERROR(IF(VLOOKUP(F145&amp;E145,KBPETAK[],$M$5+1,FALSE)=0,"",VLOOKUP(F145&amp;E145,KBPETAK[],$M$5+1,FALSE)),"")</f>
        <v/>
      </c>
      <c r="N145" s="12" t="str">
        <f>IFERROR(IF(VLOOKUP(F145&amp;E145,KBPETAK[],$N$5+1,FALSE)=0,"",VLOOKUP(F145&amp;E145,KBPETAK[],$N$5+1,FALSE)),"")</f>
        <v/>
      </c>
      <c r="O145" s="55">
        <f t="shared" si="25"/>
        <v>0</v>
      </c>
      <c r="P145" s="13" t="str">
        <f>IFERROR(IF(VLOOKUP(F145&amp;E145,KBPETAK[],$P$5+1,FALSE)=0,0,VLOOKUP(F145&amp;E145,KBPETAK[],$P$5+1,FALSE)),"")</f>
        <v/>
      </c>
      <c r="Q145" s="19">
        <f t="shared" si="26"/>
        <v>0</v>
      </c>
      <c r="R145" s="19">
        <f t="shared" si="27"/>
        <v>0</v>
      </c>
      <c r="S145" s="187" t="str">
        <f>IFERROR(IF(IF(VLOOKUP(F145&amp;E145,KBPETAK[],$S$5+1,FALSE)=0,"",VLOOKUP(F145&amp;E145,KBPETAK[],$S$5+1,FALSE))="B.MP","B. MP",IF(VLOOKUP(F145&amp;E145,KBPETAK[],$S$5+1,FALSE)=0,"",VLOOKUP(F145&amp;E145,KBPETAK[],$S$5+1,FALSE))),"")</f>
        <v/>
      </c>
      <c r="T145" s="188" t="str">
        <f>IFERROR(VLOOKUP(IFERROR(LEFT(I145,FIND("/",I145)-1),I145),Petani[],($U$2+(VLOOKUP(I145,$AB$6:$AD$55,3,FALSE)-1)+VLOOKUP(COUNTIFS(I$6:$I145,I145),$AF$6:$AG$16,2,TRUE)),FALSE),"")</f>
        <v/>
      </c>
      <c r="U145" s="15"/>
      <c r="V145" s="16"/>
      <c r="W145" s="17"/>
      <c r="X145" s="17"/>
    </row>
    <row r="146" spans="1:24" ht="12.95" hidden="1" customHeight="1">
      <c r="A146" s="209" t="str">
        <f t="shared" si="28"/>
        <v>-</v>
      </c>
      <c r="B146" s="2" t="str">
        <f t="shared" si="29"/>
        <v>2</v>
      </c>
      <c r="C146" s="2">
        <f t="shared" si="30"/>
        <v>2</v>
      </c>
      <c r="D146" s="2" t="str">
        <f t="shared" si="31"/>
        <v>DRT</v>
      </c>
      <c r="E146" s="224">
        <f t="shared" si="32"/>
        <v>141</v>
      </c>
      <c r="F146" s="440">
        <f t="shared" si="33"/>
        <v>43835</v>
      </c>
      <c r="G146" s="9" t="str">
        <f>IFERROR(IF(VLOOKUP(F146&amp;E146,KBPETAK[],$G$5+1,FALSE)=0,"",VLOOKUP(F146&amp;E146,KBPETAK[],$G$5+1,FALSE)),"")</f>
        <v/>
      </c>
      <c r="H146" s="10" t="str">
        <f>IFERROR(IF(VLOOKUP(F146&amp;E146,KBPETAK[],$H$5+1,FALSE)=0,"",VLOOKUP(F146&amp;E146,KBPETAK[],$H$5+1,FALSE)),"")</f>
        <v/>
      </c>
      <c r="I146" s="356" t="str">
        <f>IFERROR(IF(VLOOKUP(F146&amp;E146,KBPETAK[],$I$5+1,FALSE)=0,"",VLOOKUP(F146&amp;E146,KBPETAK[],$I$5+1,FALSE)),"")</f>
        <v/>
      </c>
      <c r="J146" s="11" t="str">
        <f>IFERROR(IF(VLOOKUP(F146&amp;E146,KBPETAK[],$J$5+1,FALSE)=0,"",VLOOKUP(F146&amp;E146,KBPETAK[],$J$5+1,FALSE)),"")</f>
        <v/>
      </c>
      <c r="K146" s="11" t="str">
        <f>IFERROR(IF(VLOOKUP(F146&amp;E146,KBPETAK[],$K$5+1,FALSE)=0,"",VLOOKUP(F146&amp;E146,KBPETAK[],$K$5+1,FALSE)),"")</f>
        <v/>
      </c>
      <c r="L146" s="11" t="str">
        <f>IFERROR(IF(VLOOKUP(F146&amp;E146,KBPETAK[],$L$5+1,FALSE)=0,"",VLOOKUP(F146&amp;E146,KBPETAK[],$L$5+1,FALSE)),"")</f>
        <v/>
      </c>
      <c r="M146" s="12" t="str">
        <f>IFERROR(IF(VLOOKUP(F146&amp;E146,KBPETAK[],$M$5+1,FALSE)=0,"",VLOOKUP(F146&amp;E146,KBPETAK[],$M$5+1,FALSE)),"")</f>
        <v/>
      </c>
      <c r="N146" s="12" t="str">
        <f>IFERROR(IF(VLOOKUP(F146&amp;E146,KBPETAK[],$N$5+1,FALSE)=0,"",VLOOKUP(F146&amp;E146,KBPETAK[],$N$5+1,FALSE)),"")</f>
        <v/>
      </c>
      <c r="O146" s="55">
        <f t="shared" si="25"/>
        <v>0</v>
      </c>
      <c r="P146" s="13" t="str">
        <f>IFERROR(IF(VLOOKUP(F146&amp;E146,KBPETAK[],$P$5+1,FALSE)=0,0,VLOOKUP(F146&amp;E146,KBPETAK[],$P$5+1,FALSE)),"")</f>
        <v/>
      </c>
      <c r="Q146" s="19">
        <f t="shared" si="26"/>
        <v>0</v>
      </c>
      <c r="R146" s="19">
        <f t="shared" si="27"/>
        <v>0</v>
      </c>
      <c r="S146" s="187" t="str">
        <f>IFERROR(IF(IF(VLOOKUP(F146&amp;E146,KBPETAK[],$S$5+1,FALSE)=0,"",VLOOKUP(F146&amp;E146,KBPETAK[],$S$5+1,FALSE))="B.MP","B. MP",IF(VLOOKUP(F146&amp;E146,KBPETAK[],$S$5+1,FALSE)=0,"",VLOOKUP(F146&amp;E146,KBPETAK[],$S$5+1,FALSE))),"")</f>
        <v/>
      </c>
      <c r="T146" s="188" t="str">
        <f>IFERROR(VLOOKUP(IFERROR(LEFT(I146,FIND("/",I146)-1),I146),Petani[],($U$2+(VLOOKUP(I146,$AB$6:$AD$55,3,FALSE)-1)+VLOOKUP(COUNTIFS(I$6:$I146,I146),$AF$6:$AG$16,2,TRUE)),FALSE),"")</f>
        <v/>
      </c>
      <c r="U146" s="15"/>
      <c r="V146" s="16"/>
      <c r="W146" s="17"/>
      <c r="X146" s="17"/>
    </row>
    <row r="147" spans="1:24" ht="12.95" hidden="1" customHeight="1">
      <c r="A147" s="209" t="str">
        <f t="shared" si="28"/>
        <v>-</v>
      </c>
      <c r="B147" s="2" t="str">
        <f t="shared" si="29"/>
        <v>2</v>
      </c>
      <c r="C147" s="2">
        <f t="shared" si="30"/>
        <v>2</v>
      </c>
      <c r="D147" s="2" t="str">
        <f t="shared" si="31"/>
        <v>DRT</v>
      </c>
      <c r="E147" s="224">
        <f t="shared" si="32"/>
        <v>142</v>
      </c>
      <c r="F147" s="440">
        <f t="shared" si="33"/>
        <v>43835</v>
      </c>
      <c r="G147" s="9" t="str">
        <f>IFERROR(IF(VLOOKUP(F147&amp;E147,KBPETAK[],$G$5+1,FALSE)=0,"",VLOOKUP(F147&amp;E147,KBPETAK[],$G$5+1,FALSE)),"")</f>
        <v/>
      </c>
      <c r="H147" s="10" t="str">
        <f>IFERROR(IF(VLOOKUP(F147&amp;E147,KBPETAK[],$H$5+1,FALSE)=0,"",VLOOKUP(F147&amp;E147,KBPETAK[],$H$5+1,FALSE)),"")</f>
        <v/>
      </c>
      <c r="I147" s="356" t="str">
        <f>IFERROR(IF(VLOOKUP(F147&amp;E147,KBPETAK[],$I$5+1,FALSE)=0,"",VLOOKUP(F147&amp;E147,KBPETAK[],$I$5+1,FALSE)),"")</f>
        <v/>
      </c>
      <c r="J147" s="11" t="str">
        <f>IFERROR(IF(VLOOKUP(F147&amp;E147,KBPETAK[],$J$5+1,FALSE)=0,"",VLOOKUP(F147&amp;E147,KBPETAK[],$J$5+1,FALSE)),"")</f>
        <v/>
      </c>
      <c r="K147" s="11" t="str">
        <f>IFERROR(IF(VLOOKUP(F147&amp;E147,KBPETAK[],$K$5+1,FALSE)=0,"",VLOOKUP(F147&amp;E147,KBPETAK[],$K$5+1,FALSE)),"")</f>
        <v/>
      </c>
      <c r="L147" s="11" t="str">
        <f>IFERROR(IF(VLOOKUP(F147&amp;E147,KBPETAK[],$L$5+1,FALSE)=0,"",VLOOKUP(F147&amp;E147,KBPETAK[],$L$5+1,FALSE)),"")</f>
        <v/>
      </c>
      <c r="M147" s="12" t="str">
        <f>IFERROR(IF(VLOOKUP(F147&amp;E147,KBPETAK[],$M$5+1,FALSE)=0,"",VLOOKUP(F147&amp;E147,KBPETAK[],$M$5+1,FALSE)),"")</f>
        <v/>
      </c>
      <c r="N147" s="12" t="str">
        <f>IFERROR(IF(VLOOKUP(F147&amp;E147,KBPETAK[],$N$5+1,FALSE)=0,"",VLOOKUP(F147&amp;E147,KBPETAK[],$N$5+1,FALSE)),"")</f>
        <v/>
      </c>
      <c r="O147" s="55">
        <f t="shared" si="25"/>
        <v>0</v>
      </c>
      <c r="P147" s="13" t="str">
        <f>IFERROR(IF(VLOOKUP(F147&amp;E147,KBPETAK[],$P$5+1,FALSE)=0,0,VLOOKUP(F147&amp;E147,KBPETAK[],$P$5+1,FALSE)),"")</f>
        <v/>
      </c>
      <c r="Q147" s="19">
        <f t="shared" si="26"/>
        <v>0</v>
      </c>
      <c r="R147" s="19">
        <f t="shared" si="27"/>
        <v>0</v>
      </c>
      <c r="S147" s="187" t="str">
        <f>IFERROR(IF(IF(VLOOKUP(F147&amp;E147,KBPETAK[],$S$5+1,FALSE)=0,"",VLOOKUP(F147&amp;E147,KBPETAK[],$S$5+1,FALSE))="B.MP","B. MP",IF(VLOOKUP(F147&amp;E147,KBPETAK[],$S$5+1,FALSE)=0,"",VLOOKUP(F147&amp;E147,KBPETAK[],$S$5+1,FALSE))),"")</f>
        <v/>
      </c>
      <c r="T147" s="188" t="str">
        <f>IFERROR(VLOOKUP(IFERROR(LEFT(I147,FIND("/",I147)-1),I147),Petani[],($U$2+(VLOOKUP(I147,$AB$6:$AD$55,3,FALSE)-1)+VLOOKUP(COUNTIFS(I$6:$I147,I147),$AF$6:$AG$16,2,TRUE)),FALSE),"")</f>
        <v/>
      </c>
      <c r="U147" s="15"/>
      <c r="V147" s="16"/>
      <c r="W147" s="17"/>
      <c r="X147" s="17"/>
    </row>
    <row r="148" spans="1:24" ht="12.95" hidden="1" customHeight="1">
      <c r="A148" s="209" t="str">
        <f t="shared" si="28"/>
        <v>-</v>
      </c>
      <c r="B148" s="2" t="str">
        <f t="shared" si="29"/>
        <v>2</v>
      </c>
      <c r="C148" s="2">
        <f t="shared" si="30"/>
        <v>2</v>
      </c>
      <c r="D148" s="2" t="str">
        <f t="shared" si="31"/>
        <v>DRT</v>
      </c>
      <c r="E148" s="224">
        <f t="shared" si="32"/>
        <v>143</v>
      </c>
      <c r="F148" s="440">
        <f t="shared" si="33"/>
        <v>43835</v>
      </c>
      <c r="G148" s="9" t="str">
        <f>IFERROR(IF(VLOOKUP(F148&amp;E148,KBPETAK[],$G$5+1,FALSE)=0,"",VLOOKUP(F148&amp;E148,KBPETAK[],$G$5+1,FALSE)),"")</f>
        <v/>
      </c>
      <c r="H148" s="10" t="str">
        <f>IFERROR(IF(VLOOKUP(F148&amp;E148,KBPETAK[],$H$5+1,FALSE)=0,"",VLOOKUP(F148&amp;E148,KBPETAK[],$H$5+1,FALSE)),"")</f>
        <v/>
      </c>
      <c r="I148" s="356" t="str">
        <f>IFERROR(IF(VLOOKUP(F148&amp;E148,KBPETAK[],$I$5+1,FALSE)=0,"",VLOOKUP(F148&amp;E148,KBPETAK[],$I$5+1,FALSE)),"")</f>
        <v/>
      </c>
      <c r="J148" s="11" t="str">
        <f>IFERROR(IF(VLOOKUP(F148&amp;E148,KBPETAK[],$J$5+1,FALSE)=0,"",VLOOKUP(F148&amp;E148,KBPETAK[],$J$5+1,FALSE)),"")</f>
        <v/>
      </c>
      <c r="K148" s="11" t="str">
        <f>IFERROR(IF(VLOOKUP(F148&amp;E148,KBPETAK[],$K$5+1,FALSE)=0,"",VLOOKUP(F148&amp;E148,KBPETAK[],$K$5+1,FALSE)),"")</f>
        <v/>
      </c>
      <c r="L148" s="11" t="str">
        <f>IFERROR(IF(VLOOKUP(F148&amp;E148,KBPETAK[],$L$5+1,FALSE)=0,"",VLOOKUP(F148&amp;E148,KBPETAK[],$L$5+1,FALSE)),"")</f>
        <v/>
      </c>
      <c r="M148" s="12" t="str">
        <f>IFERROR(IF(VLOOKUP(F148&amp;E148,KBPETAK[],$M$5+1,FALSE)=0,"",VLOOKUP(F148&amp;E148,KBPETAK[],$M$5+1,FALSE)),"")</f>
        <v/>
      </c>
      <c r="N148" s="12" t="str">
        <f>IFERROR(IF(VLOOKUP(F148&amp;E148,KBPETAK[],$N$5+1,FALSE)=0,"",VLOOKUP(F148&amp;E148,KBPETAK[],$N$5+1,FALSE)),"")</f>
        <v/>
      </c>
      <c r="O148" s="55">
        <f t="shared" si="25"/>
        <v>0</v>
      </c>
      <c r="P148" s="13" t="str">
        <f>IFERROR(IF(VLOOKUP(F148&amp;E148,KBPETAK[],$P$5+1,FALSE)=0,0,VLOOKUP(F148&amp;E148,KBPETAK[],$P$5+1,FALSE)),"")</f>
        <v/>
      </c>
      <c r="Q148" s="19">
        <f t="shared" si="26"/>
        <v>0</v>
      </c>
      <c r="R148" s="19">
        <f t="shared" si="27"/>
        <v>0</v>
      </c>
      <c r="S148" s="187" t="str">
        <f>IFERROR(IF(IF(VLOOKUP(F148&amp;E148,KBPETAK[],$S$5+1,FALSE)=0,"",VLOOKUP(F148&amp;E148,KBPETAK[],$S$5+1,FALSE))="B.MP","B. MP",IF(VLOOKUP(F148&amp;E148,KBPETAK[],$S$5+1,FALSE)=0,"",VLOOKUP(F148&amp;E148,KBPETAK[],$S$5+1,FALSE))),"")</f>
        <v/>
      </c>
      <c r="T148" s="188" t="str">
        <f>IFERROR(VLOOKUP(IFERROR(LEFT(I148,FIND("/",I148)-1),I148),Petani[],($U$2+(VLOOKUP(I148,$AB$6:$AD$55,3,FALSE)-1)+VLOOKUP(COUNTIFS(I$6:$I148,I148),$AF$6:$AG$16,2,TRUE)),FALSE),"")</f>
        <v/>
      </c>
      <c r="U148" s="15"/>
      <c r="V148" s="16"/>
      <c r="W148" s="17"/>
      <c r="X148" s="17"/>
    </row>
    <row r="149" spans="1:24" ht="12.95" hidden="1" customHeight="1">
      <c r="A149" s="209" t="str">
        <f t="shared" si="28"/>
        <v>-</v>
      </c>
      <c r="B149" s="2" t="str">
        <f t="shared" si="29"/>
        <v>2</v>
      </c>
      <c r="C149" s="2">
        <f t="shared" si="30"/>
        <v>2</v>
      </c>
      <c r="D149" s="2" t="str">
        <f t="shared" si="31"/>
        <v>DRT</v>
      </c>
      <c r="E149" s="224">
        <f t="shared" si="32"/>
        <v>144</v>
      </c>
      <c r="F149" s="440">
        <f t="shared" si="33"/>
        <v>43835</v>
      </c>
      <c r="G149" s="9" t="str">
        <f>IFERROR(IF(VLOOKUP(F149&amp;E149,KBPETAK[],$G$5+1,FALSE)=0,"",VLOOKUP(F149&amp;E149,KBPETAK[],$G$5+1,FALSE)),"")</f>
        <v/>
      </c>
      <c r="H149" s="10" t="str">
        <f>IFERROR(IF(VLOOKUP(F149&amp;E149,KBPETAK[],$H$5+1,FALSE)=0,"",VLOOKUP(F149&amp;E149,KBPETAK[],$H$5+1,FALSE)),"")</f>
        <v/>
      </c>
      <c r="I149" s="356" t="str">
        <f>IFERROR(IF(VLOOKUP(F149&amp;E149,KBPETAK[],$I$5+1,FALSE)=0,"",VLOOKUP(F149&amp;E149,KBPETAK[],$I$5+1,FALSE)),"")</f>
        <v/>
      </c>
      <c r="J149" s="11" t="str">
        <f>IFERROR(IF(VLOOKUP(F149&amp;E149,KBPETAK[],$J$5+1,FALSE)=0,"",VLOOKUP(F149&amp;E149,KBPETAK[],$J$5+1,FALSE)),"")</f>
        <v/>
      </c>
      <c r="K149" s="11" t="str">
        <f>IFERROR(IF(VLOOKUP(F149&amp;E149,KBPETAK[],$K$5+1,FALSE)=0,"",VLOOKUP(F149&amp;E149,KBPETAK[],$K$5+1,FALSE)),"")</f>
        <v/>
      </c>
      <c r="L149" s="11" t="str">
        <f>IFERROR(IF(VLOOKUP(F149&amp;E149,KBPETAK[],$L$5+1,FALSE)=0,"",VLOOKUP(F149&amp;E149,KBPETAK[],$L$5+1,FALSE)),"")</f>
        <v/>
      </c>
      <c r="M149" s="12" t="str">
        <f>IFERROR(IF(VLOOKUP(F149&amp;E149,KBPETAK[],$M$5+1,FALSE)=0,"",VLOOKUP(F149&amp;E149,KBPETAK[],$M$5+1,FALSE)),"")</f>
        <v/>
      </c>
      <c r="N149" s="12" t="str">
        <f>IFERROR(IF(VLOOKUP(F149&amp;E149,KBPETAK[],$N$5+1,FALSE)=0,"",VLOOKUP(F149&amp;E149,KBPETAK[],$N$5+1,FALSE)),"")</f>
        <v/>
      </c>
      <c r="O149" s="55">
        <f t="shared" si="25"/>
        <v>0</v>
      </c>
      <c r="P149" s="13" t="str">
        <f>IFERROR(IF(VLOOKUP(F149&amp;E149,KBPETAK[],$P$5+1,FALSE)=0,0,VLOOKUP(F149&amp;E149,KBPETAK[],$P$5+1,FALSE)),"")</f>
        <v/>
      </c>
      <c r="Q149" s="19">
        <f t="shared" si="26"/>
        <v>0</v>
      </c>
      <c r="R149" s="19">
        <f t="shared" si="27"/>
        <v>0</v>
      </c>
      <c r="S149" s="187" t="str">
        <f>IFERROR(IF(IF(VLOOKUP(F149&amp;E149,KBPETAK[],$S$5+1,FALSE)=0,"",VLOOKUP(F149&amp;E149,KBPETAK[],$S$5+1,FALSE))="B.MP","B. MP",IF(VLOOKUP(F149&amp;E149,KBPETAK[],$S$5+1,FALSE)=0,"",VLOOKUP(F149&amp;E149,KBPETAK[],$S$5+1,FALSE))),"")</f>
        <v/>
      </c>
      <c r="T149" s="188" t="str">
        <f>IFERROR(VLOOKUP(IFERROR(LEFT(I149,FIND("/",I149)-1),I149),Petani[],($U$2+(VLOOKUP(I149,$AB$6:$AD$55,3,FALSE)-1)+VLOOKUP(COUNTIFS(I$6:$I149,I149),$AF$6:$AG$16,2,TRUE)),FALSE),"")</f>
        <v/>
      </c>
      <c r="U149" s="15"/>
      <c r="V149" s="16"/>
      <c r="W149" s="17"/>
      <c r="X149" s="17"/>
    </row>
    <row r="150" spans="1:24" ht="12.95" hidden="1" customHeight="1">
      <c r="A150" s="209" t="str">
        <f t="shared" si="28"/>
        <v>-</v>
      </c>
      <c r="B150" s="2" t="str">
        <f t="shared" si="29"/>
        <v>2</v>
      </c>
      <c r="C150" s="2">
        <f t="shared" si="30"/>
        <v>2</v>
      </c>
      <c r="D150" s="2" t="str">
        <f t="shared" si="31"/>
        <v>DRT</v>
      </c>
      <c r="E150" s="224">
        <f t="shared" si="32"/>
        <v>145</v>
      </c>
      <c r="F150" s="440">
        <f t="shared" si="33"/>
        <v>43835</v>
      </c>
      <c r="G150" s="9" t="str">
        <f>IFERROR(IF(VLOOKUP(F150&amp;E150,KBPETAK[],$G$5+1,FALSE)=0,"",VLOOKUP(F150&amp;E150,KBPETAK[],$G$5+1,FALSE)),"")</f>
        <v/>
      </c>
      <c r="H150" s="10" t="str">
        <f>IFERROR(IF(VLOOKUP(F150&amp;E150,KBPETAK[],$H$5+1,FALSE)=0,"",VLOOKUP(F150&amp;E150,KBPETAK[],$H$5+1,FALSE)),"")</f>
        <v/>
      </c>
      <c r="I150" s="356" t="str">
        <f>IFERROR(IF(VLOOKUP(F150&amp;E150,KBPETAK[],$I$5+1,FALSE)=0,"",VLOOKUP(F150&amp;E150,KBPETAK[],$I$5+1,FALSE)),"")</f>
        <v/>
      </c>
      <c r="J150" s="11" t="str">
        <f>IFERROR(IF(VLOOKUP(F150&amp;E150,KBPETAK[],$J$5+1,FALSE)=0,"",VLOOKUP(F150&amp;E150,KBPETAK[],$J$5+1,FALSE)),"")</f>
        <v/>
      </c>
      <c r="K150" s="11" t="str">
        <f>IFERROR(IF(VLOOKUP(F150&amp;E150,KBPETAK[],$K$5+1,FALSE)=0,"",VLOOKUP(F150&amp;E150,KBPETAK[],$K$5+1,FALSE)),"")</f>
        <v/>
      </c>
      <c r="L150" s="11" t="str">
        <f>IFERROR(IF(VLOOKUP(F150&amp;E150,KBPETAK[],$L$5+1,FALSE)=0,"",VLOOKUP(F150&amp;E150,KBPETAK[],$L$5+1,FALSE)),"")</f>
        <v/>
      </c>
      <c r="M150" s="12" t="str">
        <f>IFERROR(IF(VLOOKUP(F150&amp;E150,KBPETAK[],$M$5+1,FALSE)=0,"",VLOOKUP(F150&amp;E150,KBPETAK[],$M$5+1,FALSE)),"")</f>
        <v/>
      </c>
      <c r="N150" s="12" t="str">
        <f>IFERROR(IF(VLOOKUP(F150&amp;E150,KBPETAK[],$N$5+1,FALSE)=0,"",VLOOKUP(F150&amp;E150,KBPETAK[],$N$5+1,FALSE)),"")</f>
        <v/>
      </c>
      <c r="O150" s="55">
        <f t="shared" si="25"/>
        <v>0</v>
      </c>
      <c r="P150" s="13" t="str">
        <f>IFERROR(IF(VLOOKUP(F150&amp;E150,KBPETAK[],$P$5+1,FALSE)=0,0,VLOOKUP(F150&amp;E150,KBPETAK[],$P$5+1,FALSE)),"")</f>
        <v/>
      </c>
      <c r="Q150" s="19">
        <f t="shared" si="26"/>
        <v>0</v>
      </c>
      <c r="R150" s="19">
        <f t="shared" si="27"/>
        <v>0</v>
      </c>
      <c r="S150" s="187" t="str">
        <f>IFERROR(IF(IF(VLOOKUP(F150&amp;E150,KBPETAK[],$S$5+1,FALSE)=0,"",VLOOKUP(F150&amp;E150,KBPETAK[],$S$5+1,FALSE))="B.MP","B. MP",IF(VLOOKUP(F150&amp;E150,KBPETAK[],$S$5+1,FALSE)=0,"",VLOOKUP(F150&amp;E150,KBPETAK[],$S$5+1,FALSE))),"")</f>
        <v/>
      </c>
      <c r="T150" s="188" t="str">
        <f>IFERROR(VLOOKUP(IFERROR(LEFT(I150,FIND("/",I150)-1),I150),Petani[],($U$2+(VLOOKUP(I150,$AB$6:$AD$55,3,FALSE)-1)+VLOOKUP(COUNTIFS(I$6:$I150,I150),$AF$6:$AG$16,2,TRUE)),FALSE),"")</f>
        <v/>
      </c>
      <c r="U150" s="15"/>
      <c r="V150" s="16"/>
      <c r="W150" s="17"/>
      <c r="X150" s="17"/>
    </row>
    <row r="151" spans="1:24" ht="12.95" hidden="1" customHeight="1">
      <c r="A151" s="209" t="str">
        <f t="shared" si="28"/>
        <v>-</v>
      </c>
      <c r="B151" s="2" t="str">
        <f t="shared" si="29"/>
        <v>2</v>
      </c>
      <c r="C151" s="2">
        <f t="shared" si="30"/>
        <v>2</v>
      </c>
      <c r="D151" s="2" t="str">
        <f t="shared" si="31"/>
        <v>DRT</v>
      </c>
      <c r="E151" s="224">
        <f t="shared" si="32"/>
        <v>146</v>
      </c>
      <c r="F151" s="440">
        <f t="shared" si="33"/>
        <v>43835</v>
      </c>
      <c r="G151" s="9" t="str">
        <f>IFERROR(IF(VLOOKUP(F151&amp;E151,KBPETAK[],$G$5+1,FALSE)=0,"",VLOOKUP(F151&amp;E151,KBPETAK[],$G$5+1,FALSE)),"")</f>
        <v/>
      </c>
      <c r="H151" s="10" t="str">
        <f>IFERROR(IF(VLOOKUP(F151&amp;E151,KBPETAK[],$H$5+1,FALSE)=0,"",VLOOKUP(F151&amp;E151,KBPETAK[],$H$5+1,FALSE)),"")</f>
        <v/>
      </c>
      <c r="I151" s="356" t="str">
        <f>IFERROR(IF(VLOOKUP(F151&amp;E151,KBPETAK[],$I$5+1,FALSE)=0,"",VLOOKUP(F151&amp;E151,KBPETAK[],$I$5+1,FALSE)),"")</f>
        <v/>
      </c>
      <c r="J151" s="11" t="str">
        <f>IFERROR(IF(VLOOKUP(F151&amp;E151,KBPETAK[],$J$5+1,FALSE)=0,"",VLOOKUP(F151&amp;E151,KBPETAK[],$J$5+1,FALSE)),"")</f>
        <v/>
      </c>
      <c r="K151" s="11" t="str">
        <f>IFERROR(IF(VLOOKUP(F151&amp;E151,KBPETAK[],$K$5+1,FALSE)=0,"",VLOOKUP(F151&amp;E151,KBPETAK[],$K$5+1,FALSE)),"")</f>
        <v/>
      </c>
      <c r="L151" s="11" t="str">
        <f>IFERROR(IF(VLOOKUP(F151&amp;E151,KBPETAK[],$L$5+1,FALSE)=0,"",VLOOKUP(F151&amp;E151,KBPETAK[],$L$5+1,FALSE)),"")</f>
        <v/>
      </c>
      <c r="M151" s="12" t="str">
        <f>IFERROR(IF(VLOOKUP(F151&amp;E151,KBPETAK[],$M$5+1,FALSE)=0,"",VLOOKUP(F151&amp;E151,KBPETAK[],$M$5+1,FALSE)),"")</f>
        <v/>
      </c>
      <c r="N151" s="12" t="str">
        <f>IFERROR(IF(VLOOKUP(F151&amp;E151,KBPETAK[],$N$5+1,FALSE)=0,"",VLOOKUP(F151&amp;E151,KBPETAK[],$N$5+1,FALSE)),"")</f>
        <v/>
      </c>
      <c r="O151" s="55">
        <f t="shared" si="25"/>
        <v>0</v>
      </c>
      <c r="P151" s="13" t="str">
        <f>IFERROR(IF(VLOOKUP(F151&amp;E151,KBPETAK[],$P$5+1,FALSE)=0,0,VLOOKUP(F151&amp;E151,KBPETAK[],$P$5+1,FALSE)),"")</f>
        <v/>
      </c>
      <c r="Q151" s="19">
        <f t="shared" si="26"/>
        <v>0</v>
      </c>
      <c r="R151" s="19">
        <f t="shared" si="27"/>
        <v>0</v>
      </c>
      <c r="S151" s="187" t="str">
        <f>IFERROR(IF(IF(VLOOKUP(F151&amp;E151,KBPETAK[],$S$5+1,FALSE)=0,"",VLOOKUP(F151&amp;E151,KBPETAK[],$S$5+1,FALSE))="B.MP","B. MP",IF(VLOOKUP(F151&amp;E151,KBPETAK[],$S$5+1,FALSE)=0,"",VLOOKUP(F151&amp;E151,KBPETAK[],$S$5+1,FALSE))),"")</f>
        <v/>
      </c>
      <c r="T151" s="188" t="str">
        <f>IFERROR(VLOOKUP(IFERROR(LEFT(I151,FIND("/",I151)-1),I151),Petani[],($U$2+(VLOOKUP(I151,$AB$6:$AD$55,3,FALSE)-1)+VLOOKUP(COUNTIFS(I$6:$I151,I151),$AF$6:$AG$16,2,TRUE)),FALSE),"")</f>
        <v/>
      </c>
      <c r="U151" s="15"/>
      <c r="V151" s="16"/>
      <c r="W151" s="17"/>
      <c r="X151" s="17"/>
    </row>
    <row r="152" spans="1:24" ht="12.95" hidden="1" customHeight="1">
      <c r="A152" s="209" t="str">
        <f t="shared" si="28"/>
        <v>-</v>
      </c>
      <c r="B152" s="2" t="str">
        <f t="shared" si="29"/>
        <v>2</v>
      </c>
      <c r="C152" s="2">
        <f t="shared" si="30"/>
        <v>2</v>
      </c>
      <c r="D152" s="2" t="str">
        <f t="shared" si="31"/>
        <v>DRT</v>
      </c>
      <c r="E152" s="224">
        <f t="shared" si="32"/>
        <v>147</v>
      </c>
      <c r="F152" s="440">
        <f t="shared" si="33"/>
        <v>43835</v>
      </c>
      <c r="G152" s="9" t="str">
        <f>IFERROR(IF(VLOOKUP(F152&amp;E152,KBPETAK[],$G$5+1,FALSE)=0,"",VLOOKUP(F152&amp;E152,KBPETAK[],$G$5+1,FALSE)),"")</f>
        <v/>
      </c>
      <c r="H152" s="10" t="str">
        <f>IFERROR(IF(VLOOKUP(F152&amp;E152,KBPETAK[],$H$5+1,FALSE)=0,"",VLOOKUP(F152&amp;E152,KBPETAK[],$H$5+1,FALSE)),"")</f>
        <v/>
      </c>
      <c r="I152" s="356" t="str">
        <f>IFERROR(IF(VLOOKUP(F152&amp;E152,KBPETAK[],$I$5+1,FALSE)=0,"",VLOOKUP(F152&amp;E152,KBPETAK[],$I$5+1,FALSE)),"")</f>
        <v/>
      </c>
      <c r="J152" s="11" t="str">
        <f>IFERROR(IF(VLOOKUP(F152&amp;E152,KBPETAK[],$J$5+1,FALSE)=0,"",VLOOKUP(F152&amp;E152,KBPETAK[],$J$5+1,FALSE)),"")</f>
        <v/>
      </c>
      <c r="K152" s="11" t="str">
        <f>IFERROR(IF(VLOOKUP(F152&amp;E152,KBPETAK[],$K$5+1,FALSE)=0,"",VLOOKUP(F152&amp;E152,KBPETAK[],$K$5+1,FALSE)),"")</f>
        <v/>
      </c>
      <c r="L152" s="11" t="str">
        <f>IFERROR(IF(VLOOKUP(F152&amp;E152,KBPETAK[],$L$5+1,FALSE)=0,"",VLOOKUP(F152&amp;E152,KBPETAK[],$L$5+1,FALSE)),"")</f>
        <v/>
      </c>
      <c r="M152" s="12" t="str">
        <f>IFERROR(IF(VLOOKUP(F152&amp;E152,KBPETAK[],$M$5+1,FALSE)=0,"",VLOOKUP(F152&amp;E152,KBPETAK[],$M$5+1,FALSE)),"")</f>
        <v/>
      </c>
      <c r="N152" s="12" t="str">
        <f>IFERROR(IF(VLOOKUP(F152&amp;E152,KBPETAK[],$N$5+1,FALSE)=0,"",VLOOKUP(F152&amp;E152,KBPETAK[],$N$5+1,FALSE)),"")</f>
        <v/>
      </c>
      <c r="O152" s="55">
        <f t="shared" si="25"/>
        <v>0</v>
      </c>
      <c r="P152" s="13" t="str">
        <f>IFERROR(IF(VLOOKUP(F152&amp;E152,KBPETAK[],$P$5+1,FALSE)=0,0,VLOOKUP(F152&amp;E152,KBPETAK[],$P$5+1,FALSE)),"")</f>
        <v/>
      </c>
      <c r="Q152" s="19">
        <f t="shared" si="26"/>
        <v>0</v>
      </c>
      <c r="R152" s="19">
        <f t="shared" si="27"/>
        <v>0</v>
      </c>
      <c r="S152" s="187" t="str">
        <f>IFERROR(IF(IF(VLOOKUP(F152&amp;E152,KBPETAK[],$S$5+1,FALSE)=0,"",VLOOKUP(F152&amp;E152,KBPETAK[],$S$5+1,FALSE))="B.MP","B. MP",IF(VLOOKUP(F152&amp;E152,KBPETAK[],$S$5+1,FALSE)=0,"",VLOOKUP(F152&amp;E152,KBPETAK[],$S$5+1,FALSE))),"")</f>
        <v/>
      </c>
      <c r="T152" s="188" t="str">
        <f>IFERROR(VLOOKUP(IFERROR(LEFT(I152,FIND("/",I152)-1),I152),Petani[],($U$2+(VLOOKUP(I152,$AB$6:$AD$55,3,FALSE)-1)+VLOOKUP(COUNTIFS(I$6:$I152,I152),$AF$6:$AG$16,2,TRUE)),FALSE),"")</f>
        <v/>
      </c>
      <c r="U152" s="15"/>
      <c r="V152" s="16"/>
      <c r="W152" s="17"/>
      <c r="X152" s="17"/>
    </row>
    <row r="153" spans="1:24" ht="12.95" hidden="1" customHeight="1">
      <c r="A153" s="209" t="str">
        <f t="shared" si="28"/>
        <v>-</v>
      </c>
      <c r="B153" s="2" t="str">
        <f t="shared" si="29"/>
        <v>2</v>
      </c>
      <c r="C153" s="2">
        <f t="shared" si="30"/>
        <v>2</v>
      </c>
      <c r="D153" s="2" t="str">
        <f t="shared" si="31"/>
        <v>DRT</v>
      </c>
      <c r="E153" s="224">
        <f t="shared" si="32"/>
        <v>148</v>
      </c>
      <c r="F153" s="440">
        <f t="shared" si="33"/>
        <v>43835</v>
      </c>
      <c r="G153" s="9" t="str">
        <f>IFERROR(IF(VLOOKUP(F153&amp;E153,KBPETAK[],$G$5+1,FALSE)=0,"",VLOOKUP(F153&amp;E153,KBPETAK[],$G$5+1,FALSE)),"")</f>
        <v/>
      </c>
      <c r="H153" s="10" t="str">
        <f>IFERROR(IF(VLOOKUP(F153&amp;E153,KBPETAK[],$H$5+1,FALSE)=0,"",VLOOKUP(F153&amp;E153,KBPETAK[],$H$5+1,FALSE)),"")</f>
        <v/>
      </c>
      <c r="I153" s="356" t="str">
        <f>IFERROR(IF(VLOOKUP(F153&amp;E153,KBPETAK[],$I$5+1,FALSE)=0,"",VLOOKUP(F153&amp;E153,KBPETAK[],$I$5+1,FALSE)),"")</f>
        <v/>
      </c>
      <c r="J153" s="11" t="str">
        <f>IFERROR(IF(VLOOKUP(F153&amp;E153,KBPETAK[],$J$5+1,FALSE)=0,"",VLOOKUP(F153&amp;E153,KBPETAK[],$J$5+1,FALSE)),"")</f>
        <v/>
      </c>
      <c r="K153" s="11" t="str">
        <f>IFERROR(IF(VLOOKUP(F153&amp;E153,KBPETAK[],$K$5+1,FALSE)=0,"",VLOOKUP(F153&amp;E153,KBPETAK[],$K$5+1,FALSE)),"")</f>
        <v/>
      </c>
      <c r="L153" s="11" t="str">
        <f>IFERROR(IF(VLOOKUP(F153&amp;E153,KBPETAK[],$L$5+1,FALSE)=0,"",VLOOKUP(F153&amp;E153,KBPETAK[],$L$5+1,FALSE)),"")</f>
        <v/>
      </c>
      <c r="M153" s="12" t="str">
        <f>IFERROR(IF(VLOOKUP(F153&amp;E153,KBPETAK[],$M$5+1,FALSE)=0,"",VLOOKUP(F153&amp;E153,KBPETAK[],$M$5+1,FALSE)),"")</f>
        <v/>
      </c>
      <c r="N153" s="12" t="str">
        <f>IFERROR(IF(VLOOKUP(F153&amp;E153,KBPETAK[],$N$5+1,FALSE)=0,"",VLOOKUP(F153&amp;E153,KBPETAK[],$N$5+1,FALSE)),"")</f>
        <v/>
      </c>
      <c r="O153" s="55">
        <f t="shared" si="25"/>
        <v>0</v>
      </c>
      <c r="P153" s="13" t="str">
        <f>IFERROR(IF(VLOOKUP(F153&amp;E153,KBPETAK[],$P$5+1,FALSE)=0,0,VLOOKUP(F153&amp;E153,KBPETAK[],$P$5+1,FALSE)),"")</f>
        <v/>
      </c>
      <c r="Q153" s="19">
        <f t="shared" si="26"/>
        <v>0</v>
      </c>
      <c r="R153" s="19">
        <f t="shared" si="27"/>
        <v>0</v>
      </c>
      <c r="S153" s="187" t="str">
        <f>IFERROR(IF(IF(VLOOKUP(F153&amp;E153,KBPETAK[],$S$5+1,FALSE)=0,"",VLOOKUP(F153&amp;E153,KBPETAK[],$S$5+1,FALSE))="B.MP","B. MP",IF(VLOOKUP(F153&amp;E153,KBPETAK[],$S$5+1,FALSE)=0,"",VLOOKUP(F153&amp;E153,KBPETAK[],$S$5+1,FALSE))),"")</f>
        <v/>
      </c>
      <c r="T153" s="188" t="str">
        <f>IFERROR(VLOOKUP(IFERROR(LEFT(I153,FIND("/",I153)-1),I153),Petani[],($U$2+(VLOOKUP(I153,$AB$6:$AD$55,3,FALSE)-1)+VLOOKUP(COUNTIFS(I$6:$I153,I153),$AF$6:$AG$16,2,TRUE)),FALSE),"")</f>
        <v/>
      </c>
      <c r="U153" s="15"/>
      <c r="V153" s="16"/>
      <c r="W153" s="17"/>
      <c r="X153" s="17"/>
    </row>
    <row r="154" spans="1:24" ht="12.95" hidden="1" customHeight="1">
      <c r="A154" s="209" t="str">
        <f t="shared" si="28"/>
        <v>-</v>
      </c>
      <c r="B154" s="2" t="str">
        <f t="shared" si="29"/>
        <v>2</v>
      </c>
      <c r="C154" s="2">
        <f t="shared" si="30"/>
        <v>2</v>
      </c>
      <c r="D154" s="2" t="str">
        <f t="shared" si="31"/>
        <v>DRT</v>
      </c>
      <c r="E154" s="224">
        <f t="shared" si="32"/>
        <v>149</v>
      </c>
      <c r="F154" s="440">
        <f t="shared" si="33"/>
        <v>43835</v>
      </c>
      <c r="G154" s="9" t="str">
        <f>IFERROR(IF(VLOOKUP(F154&amp;E154,KBPETAK[],$G$5+1,FALSE)=0,"",VLOOKUP(F154&amp;E154,KBPETAK[],$G$5+1,FALSE)),"")</f>
        <v/>
      </c>
      <c r="H154" s="10" t="str">
        <f>IFERROR(IF(VLOOKUP(F154&amp;E154,KBPETAK[],$H$5+1,FALSE)=0,"",VLOOKUP(F154&amp;E154,KBPETAK[],$H$5+1,FALSE)),"")</f>
        <v/>
      </c>
      <c r="I154" s="356" t="str">
        <f>IFERROR(IF(VLOOKUP(F154&amp;E154,KBPETAK[],$I$5+1,FALSE)=0,"",VLOOKUP(F154&amp;E154,KBPETAK[],$I$5+1,FALSE)),"")</f>
        <v/>
      </c>
      <c r="J154" s="11" t="str">
        <f>IFERROR(IF(VLOOKUP(F154&amp;E154,KBPETAK[],$J$5+1,FALSE)=0,"",VLOOKUP(F154&amp;E154,KBPETAK[],$J$5+1,FALSE)),"")</f>
        <v/>
      </c>
      <c r="K154" s="11" t="str">
        <f>IFERROR(IF(VLOOKUP(F154&amp;E154,KBPETAK[],$K$5+1,FALSE)=0,"",VLOOKUP(F154&amp;E154,KBPETAK[],$K$5+1,FALSE)),"")</f>
        <v/>
      </c>
      <c r="L154" s="11" t="str">
        <f>IFERROR(IF(VLOOKUP(F154&amp;E154,KBPETAK[],$L$5+1,FALSE)=0,"",VLOOKUP(F154&amp;E154,KBPETAK[],$L$5+1,FALSE)),"")</f>
        <v/>
      </c>
      <c r="M154" s="12" t="str">
        <f>IFERROR(IF(VLOOKUP(F154&amp;E154,KBPETAK[],$M$5+1,FALSE)=0,"",VLOOKUP(F154&amp;E154,KBPETAK[],$M$5+1,FALSE)),"")</f>
        <v/>
      </c>
      <c r="N154" s="12" t="str">
        <f>IFERROR(IF(VLOOKUP(F154&amp;E154,KBPETAK[],$N$5+1,FALSE)=0,"",VLOOKUP(F154&amp;E154,KBPETAK[],$N$5+1,FALSE)),"")</f>
        <v/>
      </c>
      <c r="O154" s="55">
        <f t="shared" si="25"/>
        <v>0</v>
      </c>
      <c r="P154" s="13" t="str">
        <f>IFERROR(IF(VLOOKUP(F154&amp;E154,KBPETAK[],$P$5+1,FALSE)=0,0,VLOOKUP(F154&amp;E154,KBPETAK[],$P$5+1,FALSE)),"")</f>
        <v/>
      </c>
      <c r="Q154" s="19">
        <f t="shared" si="26"/>
        <v>0</v>
      </c>
      <c r="R154" s="19">
        <f t="shared" si="27"/>
        <v>0</v>
      </c>
      <c r="S154" s="187" t="str">
        <f>IFERROR(IF(IF(VLOOKUP(F154&amp;E154,KBPETAK[],$S$5+1,FALSE)=0,"",VLOOKUP(F154&amp;E154,KBPETAK[],$S$5+1,FALSE))="B.MP","B. MP",IF(VLOOKUP(F154&amp;E154,KBPETAK[],$S$5+1,FALSE)=0,"",VLOOKUP(F154&amp;E154,KBPETAK[],$S$5+1,FALSE))),"")</f>
        <v/>
      </c>
      <c r="T154" s="188" t="str">
        <f>IFERROR(VLOOKUP(IFERROR(LEFT(I154,FIND("/",I154)-1),I154),Petani[],($U$2+(VLOOKUP(I154,$AB$6:$AD$55,3,FALSE)-1)+VLOOKUP(COUNTIFS(I$6:$I154,I154),$AF$6:$AG$16,2,TRUE)),FALSE),"")</f>
        <v/>
      </c>
      <c r="U154" s="15"/>
      <c r="V154" s="16"/>
      <c r="W154" s="17"/>
      <c r="X154" s="17"/>
    </row>
    <row r="155" spans="1:24" ht="12.95" hidden="1" customHeight="1">
      <c r="A155" s="209" t="str">
        <f t="shared" si="28"/>
        <v>-</v>
      </c>
      <c r="B155" s="2" t="str">
        <f t="shared" si="29"/>
        <v>2</v>
      </c>
      <c r="C155" s="2">
        <f t="shared" si="30"/>
        <v>2</v>
      </c>
      <c r="D155" s="2" t="str">
        <f t="shared" si="31"/>
        <v>DRT</v>
      </c>
      <c r="E155" s="224">
        <f t="shared" si="32"/>
        <v>150</v>
      </c>
      <c r="F155" s="440">
        <f t="shared" si="33"/>
        <v>43835</v>
      </c>
      <c r="G155" s="9" t="str">
        <f>IFERROR(IF(VLOOKUP(F155&amp;E155,KBPETAK[],$G$5+1,FALSE)=0,"",VLOOKUP(F155&amp;E155,KBPETAK[],$G$5+1,FALSE)),"")</f>
        <v/>
      </c>
      <c r="H155" s="10" t="str">
        <f>IFERROR(IF(VLOOKUP(F155&amp;E155,KBPETAK[],$H$5+1,FALSE)=0,"",VLOOKUP(F155&amp;E155,KBPETAK[],$H$5+1,FALSE)),"")</f>
        <v/>
      </c>
      <c r="I155" s="356" t="str">
        <f>IFERROR(IF(VLOOKUP(F155&amp;E155,KBPETAK[],$I$5+1,FALSE)=0,"",VLOOKUP(F155&amp;E155,KBPETAK[],$I$5+1,FALSE)),"")</f>
        <v/>
      </c>
      <c r="J155" s="11" t="str">
        <f>IFERROR(IF(VLOOKUP(F155&amp;E155,KBPETAK[],$J$5+1,FALSE)=0,"",VLOOKUP(F155&amp;E155,KBPETAK[],$J$5+1,FALSE)),"")</f>
        <v/>
      </c>
      <c r="K155" s="11" t="str">
        <f>IFERROR(IF(VLOOKUP(F155&amp;E155,KBPETAK[],$K$5+1,FALSE)=0,"",VLOOKUP(F155&amp;E155,KBPETAK[],$K$5+1,FALSE)),"")</f>
        <v/>
      </c>
      <c r="L155" s="11" t="str">
        <f>IFERROR(IF(VLOOKUP(F155&amp;E155,KBPETAK[],$L$5+1,FALSE)=0,"",VLOOKUP(F155&amp;E155,KBPETAK[],$L$5+1,FALSE)),"")</f>
        <v/>
      </c>
      <c r="M155" s="12" t="str">
        <f>IFERROR(IF(VLOOKUP(F155&amp;E155,KBPETAK[],$M$5+1,FALSE)=0,"",VLOOKUP(F155&amp;E155,KBPETAK[],$M$5+1,FALSE)),"")</f>
        <v/>
      </c>
      <c r="N155" s="12" t="str">
        <f>IFERROR(IF(VLOOKUP(F155&amp;E155,KBPETAK[],$N$5+1,FALSE)=0,"",VLOOKUP(F155&amp;E155,KBPETAK[],$N$5+1,FALSE)),"")</f>
        <v/>
      </c>
      <c r="O155" s="55">
        <f t="shared" si="25"/>
        <v>0</v>
      </c>
      <c r="P155" s="13" t="str">
        <f>IFERROR(IF(VLOOKUP(F155&amp;E155,KBPETAK[],$P$5+1,FALSE)=0,0,VLOOKUP(F155&amp;E155,KBPETAK[],$P$5+1,FALSE)),"")</f>
        <v/>
      </c>
      <c r="Q155" s="19">
        <f t="shared" si="26"/>
        <v>0</v>
      </c>
      <c r="R155" s="19">
        <f t="shared" si="27"/>
        <v>0</v>
      </c>
      <c r="S155" s="187" t="str">
        <f>IFERROR(IF(IF(VLOOKUP(F155&amp;E155,KBPETAK[],$S$5+1,FALSE)=0,"",VLOOKUP(F155&amp;E155,KBPETAK[],$S$5+1,FALSE))="B.MP","B. MP",IF(VLOOKUP(F155&amp;E155,KBPETAK[],$S$5+1,FALSE)=0,"",VLOOKUP(F155&amp;E155,KBPETAK[],$S$5+1,FALSE))),"")</f>
        <v/>
      </c>
      <c r="T155" s="188" t="str">
        <f>IFERROR(VLOOKUP(IFERROR(LEFT(I155,FIND("/",I155)-1),I155),Petani[],($U$2+(VLOOKUP(I155,$AB$6:$AD$55,3,FALSE)-1)+VLOOKUP(COUNTIFS(I$6:$I155,I155),$AF$6:$AG$16,2,TRUE)),FALSE),"")</f>
        <v/>
      </c>
      <c r="U155" s="15"/>
      <c r="V155" s="16"/>
      <c r="W155" s="17"/>
      <c r="X155" s="17"/>
    </row>
    <row r="156" spans="1:24" ht="12.95" hidden="1" customHeight="1">
      <c r="A156" s="209" t="str">
        <f t="shared" si="28"/>
        <v>-</v>
      </c>
      <c r="B156" s="2" t="str">
        <f t="shared" si="29"/>
        <v>2</v>
      </c>
      <c r="C156" s="2">
        <f t="shared" si="30"/>
        <v>2</v>
      </c>
      <c r="D156" s="2" t="str">
        <f t="shared" si="31"/>
        <v>DRT</v>
      </c>
      <c r="E156" s="224">
        <f t="shared" si="32"/>
        <v>151</v>
      </c>
      <c r="F156" s="440">
        <f t="shared" si="33"/>
        <v>43835</v>
      </c>
      <c r="G156" s="9" t="str">
        <f>IFERROR(IF(VLOOKUP(F156&amp;E156,KBPETAK[],$G$5+1,FALSE)=0,"",VLOOKUP(F156&amp;E156,KBPETAK[],$G$5+1,FALSE)),"")</f>
        <v/>
      </c>
      <c r="H156" s="10" t="str">
        <f>IFERROR(IF(VLOOKUP(F156&amp;E156,KBPETAK[],$H$5+1,FALSE)=0,"",VLOOKUP(F156&amp;E156,KBPETAK[],$H$5+1,FALSE)),"")</f>
        <v/>
      </c>
      <c r="I156" s="356" t="str">
        <f>IFERROR(IF(VLOOKUP(F156&amp;E156,KBPETAK[],$I$5+1,FALSE)=0,"",VLOOKUP(F156&amp;E156,KBPETAK[],$I$5+1,FALSE)),"")</f>
        <v/>
      </c>
      <c r="J156" s="11" t="str">
        <f>IFERROR(IF(VLOOKUP(F156&amp;E156,KBPETAK[],$J$5+1,FALSE)=0,"",VLOOKUP(F156&amp;E156,KBPETAK[],$J$5+1,FALSE)),"")</f>
        <v/>
      </c>
      <c r="K156" s="11" t="str">
        <f>IFERROR(IF(VLOOKUP(F156&amp;E156,KBPETAK[],$K$5+1,FALSE)=0,"",VLOOKUP(F156&amp;E156,KBPETAK[],$K$5+1,FALSE)),"")</f>
        <v/>
      </c>
      <c r="L156" s="11" t="str">
        <f>IFERROR(IF(VLOOKUP(F156&amp;E156,KBPETAK[],$L$5+1,FALSE)=0,"",VLOOKUP(F156&amp;E156,KBPETAK[],$L$5+1,FALSE)),"")</f>
        <v/>
      </c>
      <c r="M156" s="12" t="str">
        <f>IFERROR(IF(VLOOKUP(F156&amp;E156,KBPETAK[],$M$5+1,FALSE)=0,"",VLOOKUP(F156&amp;E156,KBPETAK[],$M$5+1,FALSE)),"")</f>
        <v/>
      </c>
      <c r="N156" s="12" t="str">
        <f>IFERROR(IF(VLOOKUP(F156&amp;E156,KBPETAK[],$N$5+1,FALSE)=0,"",VLOOKUP(F156&amp;E156,KBPETAK[],$N$5+1,FALSE)),"")</f>
        <v/>
      </c>
      <c r="O156" s="55">
        <f t="shared" si="25"/>
        <v>0</v>
      </c>
      <c r="P156" s="13" t="str">
        <f>IFERROR(IF(VLOOKUP(F156&amp;E156,KBPETAK[],$P$5+1,FALSE)=0,0,VLOOKUP(F156&amp;E156,KBPETAK[],$P$5+1,FALSE)),"")</f>
        <v/>
      </c>
      <c r="Q156" s="19">
        <f t="shared" si="26"/>
        <v>0</v>
      </c>
      <c r="R156" s="19">
        <f t="shared" si="27"/>
        <v>0</v>
      </c>
      <c r="S156" s="187" t="str">
        <f>IFERROR(IF(IF(VLOOKUP(F156&amp;E156,KBPETAK[],$S$5+1,FALSE)=0,"",VLOOKUP(F156&amp;E156,KBPETAK[],$S$5+1,FALSE))="B.MP","B. MP",IF(VLOOKUP(F156&amp;E156,KBPETAK[],$S$5+1,FALSE)=0,"",VLOOKUP(F156&amp;E156,KBPETAK[],$S$5+1,FALSE))),"")</f>
        <v/>
      </c>
      <c r="T156" s="188" t="str">
        <f>IFERROR(VLOOKUP(IFERROR(LEFT(I156,FIND("/",I156)-1),I156),Petani[],($U$2+(VLOOKUP(I156,$AB$6:$AD$55,3,FALSE)-1)+VLOOKUP(COUNTIFS(I$6:$I156,I156),$AF$6:$AG$16,2,TRUE)),FALSE),"")</f>
        <v/>
      </c>
      <c r="U156" s="15"/>
      <c r="V156" s="16"/>
      <c r="W156" s="17"/>
      <c r="X156" s="17"/>
    </row>
    <row r="157" spans="1:24" ht="12.95" hidden="1" customHeight="1">
      <c r="A157" s="209" t="str">
        <f t="shared" si="28"/>
        <v>-</v>
      </c>
      <c r="B157" s="2" t="str">
        <f t="shared" si="29"/>
        <v>2</v>
      </c>
      <c r="C157" s="2">
        <f t="shared" si="30"/>
        <v>2</v>
      </c>
      <c r="D157" s="2" t="str">
        <f t="shared" si="31"/>
        <v>DRT</v>
      </c>
      <c r="E157" s="224">
        <f t="shared" si="32"/>
        <v>152</v>
      </c>
      <c r="F157" s="440">
        <f t="shared" si="33"/>
        <v>43835</v>
      </c>
      <c r="G157" s="9" t="str">
        <f>IFERROR(IF(VLOOKUP(F157&amp;E157,KBPETAK[],$G$5+1,FALSE)=0,"",VLOOKUP(F157&amp;E157,KBPETAK[],$G$5+1,FALSE)),"")</f>
        <v/>
      </c>
      <c r="H157" s="10" t="str">
        <f>IFERROR(IF(VLOOKUP(F157&amp;E157,KBPETAK[],$H$5+1,FALSE)=0,"",VLOOKUP(F157&amp;E157,KBPETAK[],$H$5+1,FALSE)),"")</f>
        <v/>
      </c>
      <c r="I157" s="356" t="str">
        <f>IFERROR(IF(VLOOKUP(F157&amp;E157,KBPETAK[],$I$5+1,FALSE)=0,"",VLOOKUP(F157&amp;E157,KBPETAK[],$I$5+1,FALSE)),"")</f>
        <v/>
      </c>
      <c r="J157" s="11" t="str">
        <f>IFERROR(IF(VLOOKUP(F157&amp;E157,KBPETAK[],$J$5+1,FALSE)=0,"",VLOOKUP(F157&amp;E157,KBPETAK[],$J$5+1,FALSE)),"")</f>
        <v/>
      </c>
      <c r="K157" s="11" t="str">
        <f>IFERROR(IF(VLOOKUP(F157&amp;E157,KBPETAK[],$K$5+1,FALSE)=0,"",VLOOKUP(F157&amp;E157,KBPETAK[],$K$5+1,FALSE)),"")</f>
        <v/>
      </c>
      <c r="L157" s="11" t="str">
        <f>IFERROR(IF(VLOOKUP(F157&amp;E157,KBPETAK[],$L$5+1,FALSE)=0,"",VLOOKUP(F157&amp;E157,KBPETAK[],$L$5+1,FALSE)),"")</f>
        <v/>
      </c>
      <c r="M157" s="12" t="str">
        <f>IFERROR(IF(VLOOKUP(F157&amp;E157,KBPETAK[],$M$5+1,FALSE)=0,"",VLOOKUP(F157&amp;E157,KBPETAK[],$M$5+1,FALSE)),"")</f>
        <v/>
      </c>
      <c r="N157" s="12" t="str">
        <f>IFERROR(IF(VLOOKUP(F157&amp;E157,KBPETAK[],$N$5+1,FALSE)=0,"",VLOOKUP(F157&amp;E157,KBPETAK[],$N$5+1,FALSE)),"")</f>
        <v/>
      </c>
      <c r="O157" s="55">
        <f t="shared" si="25"/>
        <v>0</v>
      </c>
      <c r="P157" s="13" t="str">
        <f>IFERROR(IF(VLOOKUP(F157&amp;E157,KBPETAK[],$P$5+1,FALSE)=0,0,VLOOKUP(F157&amp;E157,KBPETAK[],$P$5+1,FALSE)),"")</f>
        <v/>
      </c>
      <c r="Q157" s="19">
        <f t="shared" si="26"/>
        <v>0</v>
      </c>
      <c r="R157" s="19">
        <f t="shared" si="27"/>
        <v>0</v>
      </c>
      <c r="S157" s="187" t="str">
        <f>IFERROR(IF(IF(VLOOKUP(F157&amp;E157,KBPETAK[],$S$5+1,FALSE)=0,"",VLOOKUP(F157&amp;E157,KBPETAK[],$S$5+1,FALSE))="B.MP","B. MP",IF(VLOOKUP(F157&amp;E157,KBPETAK[],$S$5+1,FALSE)=0,"",VLOOKUP(F157&amp;E157,KBPETAK[],$S$5+1,FALSE))),"")</f>
        <v/>
      </c>
      <c r="T157" s="188" t="str">
        <f>IFERROR(VLOOKUP(IFERROR(LEFT(I157,FIND("/",I157)-1),I157),Petani[],($U$2+(VLOOKUP(I157,$AB$6:$AD$55,3,FALSE)-1)+VLOOKUP(COUNTIFS(I$6:$I157,I157),$AF$6:$AG$16,2,TRUE)),FALSE),"")</f>
        <v/>
      </c>
      <c r="U157" s="15"/>
      <c r="V157" s="16"/>
      <c r="W157" s="17"/>
      <c r="X157" s="17"/>
    </row>
    <row r="158" spans="1:24" ht="12.95" hidden="1" customHeight="1">
      <c r="A158" s="209" t="str">
        <f t="shared" si="28"/>
        <v>-</v>
      </c>
      <c r="B158" s="2" t="str">
        <f t="shared" si="29"/>
        <v>2</v>
      </c>
      <c r="C158" s="2">
        <f t="shared" si="30"/>
        <v>2</v>
      </c>
      <c r="D158" s="2" t="str">
        <f t="shared" si="31"/>
        <v>DRT</v>
      </c>
      <c r="E158" s="224">
        <f t="shared" si="32"/>
        <v>153</v>
      </c>
      <c r="F158" s="440">
        <f t="shared" si="33"/>
        <v>43835</v>
      </c>
      <c r="G158" s="9" t="str">
        <f>IFERROR(IF(VLOOKUP(F158&amp;E158,KBPETAK[],$G$5+1,FALSE)=0,"",VLOOKUP(F158&amp;E158,KBPETAK[],$G$5+1,FALSE)),"")</f>
        <v/>
      </c>
      <c r="H158" s="10" t="str">
        <f>IFERROR(IF(VLOOKUP(F158&amp;E158,KBPETAK[],$H$5+1,FALSE)=0,"",VLOOKUP(F158&amp;E158,KBPETAK[],$H$5+1,FALSE)),"")</f>
        <v/>
      </c>
      <c r="I158" s="356" t="str">
        <f>IFERROR(IF(VLOOKUP(F158&amp;E158,KBPETAK[],$I$5+1,FALSE)=0,"",VLOOKUP(F158&amp;E158,KBPETAK[],$I$5+1,FALSE)),"")</f>
        <v/>
      </c>
      <c r="J158" s="11" t="str">
        <f>IFERROR(IF(VLOOKUP(F158&amp;E158,KBPETAK[],$J$5+1,FALSE)=0,"",VLOOKUP(F158&amp;E158,KBPETAK[],$J$5+1,FALSE)),"")</f>
        <v/>
      </c>
      <c r="K158" s="11" t="str">
        <f>IFERROR(IF(VLOOKUP(F158&amp;E158,KBPETAK[],$K$5+1,FALSE)=0,"",VLOOKUP(F158&amp;E158,KBPETAK[],$K$5+1,FALSE)),"")</f>
        <v/>
      </c>
      <c r="L158" s="11" t="str">
        <f>IFERROR(IF(VLOOKUP(F158&amp;E158,KBPETAK[],$L$5+1,FALSE)=0,"",VLOOKUP(F158&amp;E158,KBPETAK[],$L$5+1,FALSE)),"")</f>
        <v/>
      </c>
      <c r="M158" s="12" t="str">
        <f>IFERROR(IF(VLOOKUP(F158&amp;E158,KBPETAK[],$M$5+1,FALSE)=0,"",VLOOKUP(F158&amp;E158,KBPETAK[],$M$5+1,FALSE)),"")</f>
        <v/>
      </c>
      <c r="N158" s="12" t="str">
        <f>IFERROR(IF(VLOOKUP(F158&amp;E158,KBPETAK[],$N$5+1,FALSE)=0,"",VLOOKUP(F158&amp;E158,KBPETAK[],$N$5+1,FALSE)),"")</f>
        <v/>
      </c>
      <c r="O158" s="55">
        <f t="shared" si="25"/>
        <v>0</v>
      </c>
      <c r="P158" s="13" t="str">
        <f>IFERROR(IF(VLOOKUP(F158&amp;E158,KBPETAK[],$P$5+1,FALSE)=0,0,VLOOKUP(F158&amp;E158,KBPETAK[],$P$5+1,FALSE)),"")</f>
        <v/>
      </c>
      <c r="Q158" s="19">
        <f t="shared" si="26"/>
        <v>0</v>
      </c>
      <c r="R158" s="19">
        <f t="shared" si="27"/>
        <v>0</v>
      </c>
      <c r="S158" s="187" t="str">
        <f>IFERROR(IF(IF(VLOOKUP(F158&amp;E158,KBPETAK[],$S$5+1,FALSE)=0,"",VLOOKUP(F158&amp;E158,KBPETAK[],$S$5+1,FALSE))="B.MP","B. MP",IF(VLOOKUP(F158&amp;E158,KBPETAK[],$S$5+1,FALSE)=0,"",VLOOKUP(F158&amp;E158,KBPETAK[],$S$5+1,FALSE))),"")</f>
        <v/>
      </c>
      <c r="T158" s="188" t="str">
        <f>IFERROR(VLOOKUP(IFERROR(LEFT(I158,FIND("/",I158)-1),I158),Petani[],($U$2+(VLOOKUP(I158,$AB$6:$AD$55,3,FALSE)-1)+VLOOKUP(COUNTIFS(I$6:$I158,I158),$AF$6:$AG$16,2,TRUE)),FALSE),"")</f>
        <v/>
      </c>
      <c r="U158" s="15"/>
      <c r="V158" s="16"/>
      <c r="W158" s="17"/>
      <c r="X158" s="17"/>
    </row>
    <row r="159" spans="1:24" ht="12.95" hidden="1" customHeight="1">
      <c r="A159" s="209" t="str">
        <f t="shared" si="28"/>
        <v>-</v>
      </c>
      <c r="B159" s="2" t="str">
        <f t="shared" si="29"/>
        <v>2</v>
      </c>
      <c r="C159" s="2">
        <f t="shared" si="30"/>
        <v>2</v>
      </c>
      <c r="D159" s="2" t="str">
        <f t="shared" si="31"/>
        <v>DRT</v>
      </c>
      <c r="E159" s="224">
        <f t="shared" si="32"/>
        <v>154</v>
      </c>
      <c r="F159" s="440">
        <f t="shared" si="33"/>
        <v>43835</v>
      </c>
      <c r="G159" s="9" t="str">
        <f>IFERROR(IF(VLOOKUP(F159&amp;E159,KBPETAK[],$G$5+1,FALSE)=0,"",VLOOKUP(F159&amp;E159,KBPETAK[],$G$5+1,FALSE)),"")</f>
        <v/>
      </c>
      <c r="H159" s="10" t="str">
        <f>IFERROR(IF(VLOOKUP(F159&amp;E159,KBPETAK[],$H$5+1,FALSE)=0,"",VLOOKUP(F159&amp;E159,KBPETAK[],$H$5+1,FALSE)),"")</f>
        <v/>
      </c>
      <c r="I159" s="356" t="str">
        <f>IFERROR(IF(VLOOKUP(F159&amp;E159,KBPETAK[],$I$5+1,FALSE)=0,"",VLOOKUP(F159&amp;E159,KBPETAK[],$I$5+1,FALSE)),"")</f>
        <v/>
      </c>
      <c r="J159" s="11" t="str">
        <f>IFERROR(IF(VLOOKUP(F159&amp;E159,KBPETAK[],$J$5+1,FALSE)=0,"",VLOOKUP(F159&amp;E159,KBPETAK[],$J$5+1,FALSE)),"")</f>
        <v/>
      </c>
      <c r="K159" s="11" t="str">
        <f>IFERROR(IF(VLOOKUP(F159&amp;E159,KBPETAK[],$K$5+1,FALSE)=0,"",VLOOKUP(F159&amp;E159,KBPETAK[],$K$5+1,FALSE)),"")</f>
        <v/>
      </c>
      <c r="L159" s="11" t="str">
        <f>IFERROR(IF(VLOOKUP(F159&amp;E159,KBPETAK[],$L$5+1,FALSE)=0,"",VLOOKUP(F159&amp;E159,KBPETAK[],$L$5+1,FALSE)),"")</f>
        <v/>
      </c>
      <c r="M159" s="12" t="str">
        <f>IFERROR(IF(VLOOKUP(F159&amp;E159,KBPETAK[],$M$5+1,FALSE)=0,"",VLOOKUP(F159&amp;E159,KBPETAK[],$M$5+1,FALSE)),"")</f>
        <v/>
      </c>
      <c r="N159" s="12" t="str">
        <f>IFERROR(IF(VLOOKUP(F159&amp;E159,KBPETAK[],$N$5+1,FALSE)=0,"",VLOOKUP(F159&amp;E159,KBPETAK[],$N$5+1,FALSE)),"")</f>
        <v/>
      </c>
      <c r="O159" s="55">
        <f t="shared" si="25"/>
        <v>0</v>
      </c>
      <c r="P159" s="13" t="str">
        <f>IFERROR(IF(VLOOKUP(F159&amp;E159,KBPETAK[],$P$5+1,FALSE)=0,0,VLOOKUP(F159&amp;E159,KBPETAK[],$P$5+1,FALSE)),"")</f>
        <v/>
      </c>
      <c r="Q159" s="19">
        <f t="shared" si="26"/>
        <v>0</v>
      </c>
      <c r="R159" s="19">
        <f t="shared" si="27"/>
        <v>0</v>
      </c>
      <c r="S159" s="187" t="str">
        <f>IFERROR(IF(IF(VLOOKUP(F159&amp;E159,KBPETAK[],$S$5+1,FALSE)=0,"",VLOOKUP(F159&amp;E159,KBPETAK[],$S$5+1,FALSE))="B.MP","B. MP",IF(VLOOKUP(F159&amp;E159,KBPETAK[],$S$5+1,FALSE)=0,"",VLOOKUP(F159&amp;E159,KBPETAK[],$S$5+1,FALSE))),"")</f>
        <v/>
      </c>
      <c r="T159" s="188" t="str">
        <f>IFERROR(VLOOKUP(IFERROR(LEFT(I159,FIND("/",I159)-1),I159),Petani[],($U$2+(VLOOKUP(I159,$AB$6:$AD$55,3,FALSE)-1)+VLOOKUP(COUNTIFS(I$6:$I159,I159),$AF$6:$AG$16,2,TRUE)),FALSE),"")</f>
        <v/>
      </c>
      <c r="U159" s="15"/>
      <c r="V159" s="16"/>
      <c r="W159" s="17"/>
      <c r="X159" s="17"/>
    </row>
    <row r="160" spans="1:24" ht="12.95" hidden="1" customHeight="1">
      <c r="A160" s="209" t="str">
        <f t="shared" si="28"/>
        <v>-</v>
      </c>
      <c r="B160" s="2" t="str">
        <f t="shared" si="29"/>
        <v>2</v>
      </c>
      <c r="C160" s="2">
        <f t="shared" si="30"/>
        <v>2</v>
      </c>
      <c r="D160" s="2" t="str">
        <f t="shared" si="31"/>
        <v>DRT</v>
      </c>
      <c r="E160" s="224">
        <f t="shared" si="32"/>
        <v>155</v>
      </c>
      <c r="F160" s="440">
        <f t="shared" si="33"/>
        <v>43835</v>
      </c>
      <c r="G160" s="9" t="str">
        <f>IFERROR(IF(VLOOKUP(F160&amp;E160,KBPETAK[],$G$5+1,FALSE)=0,"",VLOOKUP(F160&amp;E160,KBPETAK[],$G$5+1,FALSE)),"")</f>
        <v/>
      </c>
      <c r="H160" s="10" t="str">
        <f>IFERROR(IF(VLOOKUP(F160&amp;E160,KBPETAK[],$H$5+1,FALSE)=0,"",VLOOKUP(F160&amp;E160,KBPETAK[],$H$5+1,FALSE)),"")</f>
        <v/>
      </c>
      <c r="I160" s="356" t="str">
        <f>IFERROR(IF(VLOOKUP(F160&amp;E160,KBPETAK[],$I$5+1,FALSE)=0,"",VLOOKUP(F160&amp;E160,KBPETAK[],$I$5+1,FALSE)),"")</f>
        <v/>
      </c>
      <c r="J160" s="11" t="str">
        <f>IFERROR(IF(VLOOKUP(F160&amp;E160,KBPETAK[],$J$5+1,FALSE)=0,"",VLOOKUP(F160&amp;E160,KBPETAK[],$J$5+1,FALSE)),"")</f>
        <v/>
      </c>
      <c r="K160" s="11" t="str">
        <f>IFERROR(IF(VLOOKUP(F160&amp;E160,KBPETAK[],$K$5+1,FALSE)=0,"",VLOOKUP(F160&amp;E160,KBPETAK[],$K$5+1,FALSE)),"")</f>
        <v/>
      </c>
      <c r="L160" s="11" t="str">
        <f>IFERROR(IF(VLOOKUP(F160&amp;E160,KBPETAK[],$L$5+1,FALSE)=0,"",VLOOKUP(F160&amp;E160,KBPETAK[],$L$5+1,FALSE)),"")</f>
        <v/>
      </c>
      <c r="M160" s="12" t="str">
        <f>IFERROR(IF(VLOOKUP(F160&amp;E160,KBPETAK[],$M$5+1,FALSE)=0,"",VLOOKUP(F160&amp;E160,KBPETAK[],$M$5+1,FALSE)),"")</f>
        <v/>
      </c>
      <c r="N160" s="12" t="str">
        <f>IFERROR(IF(VLOOKUP(F160&amp;E160,KBPETAK[],$N$5+1,FALSE)=0,"",VLOOKUP(F160&amp;E160,KBPETAK[],$N$5+1,FALSE)),"")</f>
        <v/>
      </c>
      <c r="O160" s="55">
        <f t="shared" si="25"/>
        <v>0</v>
      </c>
      <c r="P160" s="13" t="str">
        <f>IFERROR(IF(VLOOKUP(F160&amp;E160,KBPETAK[],$P$5+1,FALSE)=0,0,VLOOKUP(F160&amp;E160,KBPETAK[],$P$5+1,FALSE)),"")</f>
        <v/>
      </c>
      <c r="Q160" s="19">
        <f t="shared" si="26"/>
        <v>0</v>
      </c>
      <c r="R160" s="19">
        <f t="shared" si="27"/>
        <v>0</v>
      </c>
      <c r="S160" s="187" t="str">
        <f>IFERROR(IF(IF(VLOOKUP(F160&amp;E160,KBPETAK[],$S$5+1,FALSE)=0,"",VLOOKUP(F160&amp;E160,KBPETAK[],$S$5+1,FALSE))="B.MP","B. MP",IF(VLOOKUP(F160&amp;E160,KBPETAK[],$S$5+1,FALSE)=0,"",VLOOKUP(F160&amp;E160,KBPETAK[],$S$5+1,FALSE))),"")</f>
        <v/>
      </c>
      <c r="T160" s="188" t="str">
        <f>IFERROR(VLOOKUP(IFERROR(LEFT(I160,FIND("/",I160)-1),I160),Petani[],($U$2+(VLOOKUP(I160,$AB$6:$AD$55,3,FALSE)-1)+VLOOKUP(COUNTIFS(I$6:$I160,I160),$AF$6:$AG$16,2,TRUE)),FALSE),"")</f>
        <v/>
      </c>
      <c r="U160" s="15"/>
      <c r="V160" s="16"/>
      <c r="W160" s="17"/>
      <c r="X160" s="17"/>
    </row>
    <row r="161" spans="1:24" ht="12.95" hidden="1" customHeight="1">
      <c r="A161" s="209" t="str">
        <f t="shared" si="28"/>
        <v>-</v>
      </c>
      <c r="B161" s="2" t="str">
        <f t="shared" si="29"/>
        <v>2</v>
      </c>
      <c r="C161" s="2">
        <f t="shared" si="30"/>
        <v>2</v>
      </c>
      <c r="D161" s="2" t="str">
        <f t="shared" si="31"/>
        <v>DRT</v>
      </c>
      <c r="E161" s="224">
        <f t="shared" si="32"/>
        <v>156</v>
      </c>
      <c r="F161" s="440">
        <f t="shared" si="33"/>
        <v>43835</v>
      </c>
      <c r="G161" s="9" t="str">
        <f>IFERROR(IF(VLOOKUP(F161&amp;E161,KBPETAK[],$G$5+1,FALSE)=0,"",VLOOKUP(F161&amp;E161,KBPETAK[],$G$5+1,FALSE)),"")</f>
        <v/>
      </c>
      <c r="H161" s="10" t="str">
        <f>IFERROR(IF(VLOOKUP(F161&amp;E161,KBPETAK[],$H$5+1,FALSE)=0,"",VLOOKUP(F161&amp;E161,KBPETAK[],$H$5+1,FALSE)),"")</f>
        <v/>
      </c>
      <c r="I161" s="356" t="str">
        <f>IFERROR(IF(VLOOKUP(F161&amp;E161,KBPETAK[],$I$5+1,FALSE)=0,"",VLOOKUP(F161&amp;E161,KBPETAK[],$I$5+1,FALSE)),"")</f>
        <v/>
      </c>
      <c r="J161" s="11" t="str">
        <f>IFERROR(IF(VLOOKUP(F161&amp;E161,KBPETAK[],$J$5+1,FALSE)=0,"",VLOOKUP(F161&amp;E161,KBPETAK[],$J$5+1,FALSE)),"")</f>
        <v/>
      </c>
      <c r="K161" s="11" t="str">
        <f>IFERROR(IF(VLOOKUP(F161&amp;E161,KBPETAK[],$K$5+1,FALSE)=0,"",VLOOKUP(F161&amp;E161,KBPETAK[],$K$5+1,FALSE)),"")</f>
        <v/>
      </c>
      <c r="L161" s="11" t="str">
        <f>IFERROR(IF(VLOOKUP(F161&amp;E161,KBPETAK[],$L$5+1,FALSE)=0,"",VLOOKUP(F161&amp;E161,KBPETAK[],$L$5+1,FALSE)),"")</f>
        <v/>
      </c>
      <c r="M161" s="12" t="str">
        <f>IFERROR(IF(VLOOKUP(F161&amp;E161,KBPETAK[],$M$5+1,FALSE)=0,"",VLOOKUP(F161&amp;E161,KBPETAK[],$M$5+1,FALSE)),"")</f>
        <v/>
      </c>
      <c r="N161" s="12" t="str">
        <f>IFERROR(IF(VLOOKUP(F161&amp;E161,KBPETAK[],$N$5+1,FALSE)=0,"",VLOOKUP(F161&amp;E161,KBPETAK[],$N$5+1,FALSE)),"")</f>
        <v/>
      </c>
      <c r="O161" s="55">
        <f t="shared" si="25"/>
        <v>0</v>
      </c>
      <c r="P161" s="13" t="str">
        <f>IFERROR(IF(VLOOKUP(F161&amp;E161,KBPETAK[],$P$5+1,FALSE)=0,0,VLOOKUP(F161&amp;E161,KBPETAK[],$P$5+1,FALSE)),"")</f>
        <v/>
      </c>
      <c r="Q161" s="19">
        <f t="shared" si="26"/>
        <v>0</v>
      </c>
      <c r="R161" s="19">
        <f t="shared" si="27"/>
        <v>0</v>
      </c>
      <c r="S161" s="187" t="str">
        <f>IFERROR(IF(IF(VLOOKUP(F161&amp;E161,KBPETAK[],$S$5+1,FALSE)=0,"",VLOOKUP(F161&amp;E161,KBPETAK[],$S$5+1,FALSE))="B.MP","B. MP",IF(VLOOKUP(F161&amp;E161,KBPETAK[],$S$5+1,FALSE)=0,"",VLOOKUP(F161&amp;E161,KBPETAK[],$S$5+1,FALSE))),"")</f>
        <v/>
      </c>
      <c r="T161" s="188" t="str">
        <f>IFERROR(VLOOKUP(IFERROR(LEFT(I161,FIND("/",I161)-1),I161),Petani[],($U$2+(VLOOKUP(I161,$AB$6:$AD$55,3,FALSE)-1)+VLOOKUP(COUNTIFS(I$6:$I161,I161),$AF$6:$AG$16,2,TRUE)),FALSE),"")</f>
        <v/>
      </c>
      <c r="U161" s="15"/>
      <c r="V161" s="16"/>
      <c r="W161" s="17"/>
      <c r="X161" s="17"/>
    </row>
    <row r="162" spans="1:24" ht="12.95" hidden="1" customHeight="1">
      <c r="A162" s="209" t="str">
        <f t="shared" si="28"/>
        <v>-</v>
      </c>
      <c r="B162" s="2" t="str">
        <f t="shared" si="29"/>
        <v>2</v>
      </c>
      <c r="C162" s="2">
        <f t="shared" si="30"/>
        <v>2</v>
      </c>
      <c r="D162" s="2" t="str">
        <f t="shared" si="31"/>
        <v>DRT</v>
      </c>
      <c r="E162" s="224">
        <f t="shared" si="32"/>
        <v>157</v>
      </c>
      <c r="F162" s="440">
        <f t="shared" si="33"/>
        <v>43835</v>
      </c>
      <c r="G162" s="9" t="str">
        <f>IFERROR(IF(VLOOKUP(F162&amp;E162,KBPETAK[],$G$5+1,FALSE)=0,"",VLOOKUP(F162&amp;E162,KBPETAK[],$G$5+1,FALSE)),"")</f>
        <v/>
      </c>
      <c r="H162" s="10" t="str">
        <f>IFERROR(IF(VLOOKUP(F162&amp;E162,KBPETAK[],$H$5+1,FALSE)=0,"",VLOOKUP(F162&amp;E162,KBPETAK[],$H$5+1,FALSE)),"")</f>
        <v/>
      </c>
      <c r="I162" s="356" t="str">
        <f>IFERROR(IF(VLOOKUP(F162&amp;E162,KBPETAK[],$I$5+1,FALSE)=0,"",VLOOKUP(F162&amp;E162,KBPETAK[],$I$5+1,FALSE)),"")</f>
        <v/>
      </c>
      <c r="J162" s="11" t="str">
        <f>IFERROR(IF(VLOOKUP(F162&amp;E162,KBPETAK[],$J$5+1,FALSE)=0,"",VLOOKUP(F162&amp;E162,KBPETAK[],$J$5+1,FALSE)),"")</f>
        <v/>
      </c>
      <c r="K162" s="11" t="str">
        <f>IFERROR(IF(VLOOKUP(F162&amp;E162,KBPETAK[],$K$5+1,FALSE)=0,"",VLOOKUP(F162&amp;E162,KBPETAK[],$K$5+1,FALSE)),"")</f>
        <v/>
      </c>
      <c r="L162" s="11" t="str">
        <f>IFERROR(IF(VLOOKUP(F162&amp;E162,KBPETAK[],$L$5+1,FALSE)=0,"",VLOOKUP(F162&amp;E162,KBPETAK[],$L$5+1,FALSE)),"")</f>
        <v/>
      </c>
      <c r="M162" s="12" t="str">
        <f>IFERROR(IF(VLOOKUP(F162&amp;E162,KBPETAK[],$M$5+1,FALSE)=0,"",VLOOKUP(F162&amp;E162,KBPETAK[],$M$5+1,FALSE)),"")</f>
        <v/>
      </c>
      <c r="N162" s="12" t="str">
        <f>IFERROR(IF(VLOOKUP(F162&amp;E162,KBPETAK[],$N$5+1,FALSE)=0,"",VLOOKUP(F162&amp;E162,KBPETAK[],$N$5+1,FALSE)),"")</f>
        <v/>
      </c>
      <c r="O162" s="55">
        <f t="shared" si="25"/>
        <v>0</v>
      </c>
      <c r="P162" s="13" t="str">
        <f>IFERROR(IF(VLOOKUP(F162&amp;E162,KBPETAK[],$P$5+1,FALSE)=0,0,VLOOKUP(F162&amp;E162,KBPETAK[],$P$5+1,FALSE)),"")</f>
        <v/>
      </c>
      <c r="Q162" s="19">
        <f t="shared" si="26"/>
        <v>0</v>
      </c>
      <c r="R162" s="19">
        <f t="shared" si="27"/>
        <v>0</v>
      </c>
      <c r="S162" s="187" t="str">
        <f>IFERROR(IF(IF(VLOOKUP(F162&amp;E162,KBPETAK[],$S$5+1,FALSE)=0,"",VLOOKUP(F162&amp;E162,KBPETAK[],$S$5+1,FALSE))="B.MP","B. MP",IF(VLOOKUP(F162&amp;E162,KBPETAK[],$S$5+1,FALSE)=0,"",VLOOKUP(F162&amp;E162,KBPETAK[],$S$5+1,FALSE))),"")</f>
        <v/>
      </c>
      <c r="T162" s="188" t="str">
        <f>IFERROR(VLOOKUP(IFERROR(LEFT(I162,FIND("/",I162)-1),I162),Petani[],($U$2+(VLOOKUP(I162,$AB$6:$AD$55,3,FALSE)-1)+VLOOKUP(COUNTIFS(I$6:$I162,I162),$AF$6:$AG$16,2,TRUE)),FALSE),"")</f>
        <v/>
      </c>
      <c r="U162" s="15"/>
      <c r="V162" s="16"/>
      <c r="W162" s="17"/>
      <c r="X162" s="17"/>
    </row>
    <row r="163" spans="1:24" ht="12.95" hidden="1" customHeight="1">
      <c r="A163" s="209" t="str">
        <f t="shared" si="28"/>
        <v>-</v>
      </c>
      <c r="B163" s="2" t="str">
        <f t="shared" si="29"/>
        <v>2</v>
      </c>
      <c r="C163" s="2">
        <f t="shared" si="30"/>
        <v>2</v>
      </c>
      <c r="D163" s="2" t="str">
        <f t="shared" si="31"/>
        <v>DRT</v>
      </c>
      <c r="E163" s="224">
        <f t="shared" si="32"/>
        <v>158</v>
      </c>
      <c r="F163" s="440">
        <f t="shared" si="33"/>
        <v>43835</v>
      </c>
      <c r="G163" s="9" t="str">
        <f>IFERROR(IF(VLOOKUP(F163&amp;E163,KBPETAK[],$G$5+1,FALSE)=0,"",VLOOKUP(F163&amp;E163,KBPETAK[],$G$5+1,FALSE)),"")</f>
        <v/>
      </c>
      <c r="H163" s="10" t="str">
        <f>IFERROR(IF(VLOOKUP(F163&amp;E163,KBPETAK[],$H$5+1,FALSE)=0,"",VLOOKUP(F163&amp;E163,KBPETAK[],$H$5+1,FALSE)),"")</f>
        <v/>
      </c>
      <c r="I163" s="356" t="str">
        <f>IFERROR(IF(VLOOKUP(F163&amp;E163,KBPETAK[],$I$5+1,FALSE)=0,"",VLOOKUP(F163&amp;E163,KBPETAK[],$I$5+1,FALSE)),"")</f>
        <v/>
      </c>
      <c r="J163" s="11" t="str">
        <f>IFERROR(IF(VLOOKUP(F163&amp;E163,KBPETAK[],$J$5+1,FALSE)=0,"",VLOOKUP(F163&amp;E163,KBPETAK[],$J$5+1,FALSE)),"")</f>
        <v/>
      </c>
      <c r="K163" s="11" t="str">
        <f>IFERROR(IF(VLOOKUP(F163&amp;E163,KBPETAK[],$K$5+1,FALSE)=0,"",VLOOKUP(F163&amp;E163,KBPETAK[],$K$5+1,FALSE)),"")</f>
        <v/>
      </c>
      <c r="L163" s="11" t="str">
        <f>IFERROR(IF(VLOOKUP(F163&amp;E163,KBPETAK[],$L$5+1,FALSE)=0,"",VLOOKUP(F163&amp;E163,KBPETAK[],$L$5+1,FALSE)),"")</f>
        <v/>
      </c>
      <c r="M163" s="12" t="str">
        <f>IFERROR(IF(VLOOKUP(F163&amp;E163,KBPETAK[],$M$5+1,FALSE)=0,"",VLOOKUP(F163&amp;E163,KBPETAK[],$M$5+1,FALSE)),"")</f>
        <v/>
      </c>
      <c r="N163" s="12" t="str">
        <f>IFERROR(IF(VLOOKUP(F163&amp;E163,KBPETAK[],$N$5+1,FALSE)=0,"",VLOOKUP(F163&amp;E163,KBPETAK[],$N$5+1,FALSE)),"")</f>
        <v/>
      </c>
      <c r="O163" s="55">
        <f t="shared" si="25"/>
        <v>0</v>
      </c>
      <c r="P163" s="13" t="str">
        <f>IFERROR(IF(VLOOKUP(F163&amp;E163,KBPETAK[],$P$5+1,FALSE)=0,0,VLOOKUP(F163&amp;E163,KBPETAK[],$P$5+1,FALSE)),"")</f>
        <v/>
      </c>
      <c r="Q163" s="19">
        <f t="shared" si="26"/>
        <v>0</v>
      </c>
      <c r="R163" s="19">
        <f t="shared" si="27"/>
        <v>0</v>
      </c>
      <c r="S163" s="187" t="str">
        <f>IFERROR(IF(IF(VLOOKUP(F163&amp;E163,KBPETAK[],$S$5+1,FALSE)=0,"",VLOOKUP(F163&amp;E163,KBPETAK[],$S$5+1,FALSE))="B.MP","B. MP",IF(VLOOKUP(F163&amp;E163,KBPETAK[],$S$5+1,FALSE)=0,"",VLOOKUP(F163&amp;E163,KBPETAK[],$S$5+1,FALSE))),"")</f>
        <v/>
      </c>
      <c r="T163" s="188" t="str">
        <f>IFERROR(VLOOKUP(IFERROR(LEFT(I163,FIND("/",I163)-1),I163),Petani[],($U$2+(VLOOKUP(I163,$AB$6:$AD$55,3,FALSE)-1)+VLOOKUP(COUNTIFS(I$6:$I163,I163),$AF$6:$AG$16,2,TRUE)),FALSE),"")</f>
        <v/>
      </c>
      <c r="U163" s="15"/>
      <c r="V163" s="16"/>
      <c r="W163" s="17"/>
      <c r="X163" s="17"/>
    </row>
    <row r="164" spans="1:24" ht="12.95" hidden="1" customHeight="1">
      <c r="A164" s="209" t="str">
        <f t="shared" si="28"/>
        <v>-</v>
      </c>
      <c r="B164" s="2" t="str">
        <f t="shared" si="29"/>
        <v>2</v>
      </c>
      <c r="C164" s="2">
        <f t="shared" si="30"/>
        <v>2</v>
      </c>
      <c r="D164" s="2" t="str">
        <f t="shared" si="31"/>
        <v>DRT</v>
      </c>
      <c r="E164" s="224">
        <f t="shared" si="32"/>
        <v>159</v>
      </c>
      <c r="F164" s="440">
        <f t="shared" si="33"/>
        <v>43835</v>
      </c>
      <c r="G164" s="9" t="str">
        <f>IFERROR(IF(VLOOKUP(F164&amp;E164,KBPETAK[],$G$5+1,FALSE)=0,"",VLOOKUP(F164&amp;E164,KBPETAK[],$G$5+1,FALSE)),"")</f>
        <v/>
      </c>
      <c r="H164" s="10" t="str">
        <f>IFERROR(IF(VLOOKUP(F164&amp;E164,KBPETAK[],$H$5+1,FALSE)=0,"",VLOOKUP(F164&amp;E164,KBPETAK[],$H$5+1,FALSE)),"")</f>
        <v/>
      </c>
      <c r="I164" s="356" t="str">
        <f>IFERROR(IF(VLOOKUP(F164&amp;E164,KBPETAK[],$I$5+1,FALSE)=0,"",VLOOKUP(F164&amp;E164,KBPETAK[],$I$5+1,FALSE)),"")</f>
        <v/>
      </c>
      <c r="J164" s="11" t="str">
        <f>IFERROR(IF(VLOOKUP(F164&amp;E164,KBPETAK[],$J$5+1,FALSE)=0,"",VLOOKUP(F164&amp;E164,KBPETAK[],$J$5+1,FALSE)),"")</f>
        <v/>
      </c>
      <c r="K164" s="11" t="str">
        <f>IFERROR(IF(VLOOKUP(F164&amp;E164,KBPETAK[],$K$5+1,FALSE)=0,"",VLOOKUP(F164&amp;E164,KBPETAK[],$K$5+1,FALSE)),"")</f>
        <v/>
      </c>
      <c r="L164" s="11" t="str">
        <f>IFERROR(IF(VLOOKUP(F164&amp;E164,KBPETAK[],$L$5+1,FALSE)=0,"",VLOOKUP(F164&amp;E164,KBPETAK[],$L$5+1,FALSE)),"")</f>
        <v/>
      </c>
      <c r="M164" s="12" t="str">
        <f>IFERROR(IF(VLOOKUP(F164&amp;E164,KBPETAK[],$M$5+1,FALSE)=0,"",VLOOKUP(F164&amp;E164,KBPETAK[],$M$5+1,FALSE)),"")</f>
        <v/>
      </c>
      <c r="N164" s="12" t="str">
        <f>IFERROR(IF(VLOOKUP(F164&amp;E164,KBPETAK[],$N$5+1,FALSE)=0,"",VLOOKUP(F164&amp;E164,KBPETAK[],$N$5+1,FALSE)),"")</f>
        <v/>
      </c>
      <c r="O164" s="55">
        <f t="shared" si="25"/>
        <v>0</v>
      </c>
      <c r="P164" s="13" t="str">
        <f>IFERROR(IF(VLOOKUP(F164&amp;E164,KBPETAK[],$P$5+1,FALSE)=0,0,VLOOKUP(F164&amp;E164,KBPETAK[],$P$5+1,FALSE)),"")</f>
        <v/>
      </c>
      <c r="Q164" s="19">
        <f t="shared" si="26"/>
        <v>0</v>
      </c>
      <c r="R164" s="19">
        <f t="shared" si="27"/>
        <v>0</v>
      </c>
      <c r="S164" s="187" t="str">
        <f>IFERROR(IF(IF(VLOOKUP(F164&amp;E164,KBPETAK[],$S$5+1,FALSE)=0,"",VLOOKUP(F164&amp;E164,KBPETAK[],$S$5+1,FALSE))="B.MP","B. MP",IF(VLOOKUP(F164&amp;E164,KBPETAK[],$S$5+1,FALSE)=0,"",VLOOKUP(F164&amp;E164,KBPETAK[],$S$5+1,FALSE))),"")</f>
        <v/>
      </c>
      <c r="T164" s="188" t="str">
        <f>IFERROR(VLOOKUP(IFERROR(LEFT(I164,FIND("/",I164)-1),I164),Petani[],($U$2+(VLOOKUP(I164,$AB$6:$AD$55,3,FALSE)-1)+VLOOKUP(COUNTIFS(I$6:$I164,I164),$AF$6:$AG$16,2,TRUE)),FALSE),"")</f>
        <v/>
      </c>
      <c r="U164" s="15"/>
      <c r="V164" s="16"/>
      <c r="W164" s="17"/>
      <c r="X164" s="17"/>
    </row>
    <row r="165" spans="1:24" ht="12.95" hidden="1" customHeight="1">
      <c r="A165" s="209" t="str">
        <f t="shared" si="28"/>
        <v>-</v>
      </c>
      <c r="B165" s="2" t="str">
        <f t="shared" si="29"/>
        <v>2</v>
      </c>
      <c r="C165" s="2">
        <f t="shared" si="30"/>
        <v>2</v>
      </c>
      <c r="D165" s="2" t="str">
        <f t="shared" si="31"/>
        <v>DRT</v>
      </c>
      <c r="E165" s="224">
        <f t="shared" si="32"/>
        <v>160</v>
      </c>
      <c r="F165" s="440">
        <f t="shared" si="33"/>
        <v>43835</v>
      </c>
      <c r="G165" s="9" t="str">
        <f>IFERROR(IF(VLOOKUP(F165&amp;E165,KBPETAK[],$G$5+1,FALSE)=0,"",VLOOKUP(F165&amp;E165,KBPETAK[],$G$5+1,FALSE)),"")</f>
        <v/>
      </c>
      <c r="H165" s="10" t="str">
        <f>IFERROR(IF(VLOOKUP(F165&amp;E165,KBPETAK[],$H$5+1,FALSE)=0,"",VLOOKUP(F165&amp;E165,KBPETAK[],$H$5+1,FALSE)),"")</f>
        <v/>
      </c>
      <c r="I165" s="356" t="str">
        <f>IFERROR(IF(VLOOKUP(F165&amp;E165,KBPETAK[],$I$5+1,FALSE)=0,"",VLOOKUP(F165&amp;E165,KBPETAK[],$I$5+1,FALSE)),"")</f>
        <v/>
      </c>
      <c r="J165" s="11" t="str">
        <f>IFERROR(IF(VLOOKUP(F165&amp;E165,KBPETAK[],$J$5+1,FALSE)=0,"",VLOOKUP(F165&amp;E165,KBPETAK[],$J$5+1,FALSE)),"")</f>
        <v/>
      </c>
      <c r="K165" s="11" t="str">
        <f>IFERROR(IF(VLOOKUP(F165&amp;E165,KBPETAK[],$K$5+1,FALSE)=0,"",VLOOKUP(F165&amp;E165,KBPETAK[],$K$5+1,FALSE)),"")</f>
        <v/>
      </c>
      <c r="L165" s="11" t="str">
        <f>IFERROR(IF(VLOOKUP(F165&amp;E165,KBPETAK[],$L$5+1,FALSE)=0,"",VLOOKUP(F165&amp;E165,KBPETAK[],$L$5+1,FALSE)),"")</f>
        <v/>
      </c>
      <c r="M165" s="12" t="str">
        <f>IFERROR(IF(VLOOKUP(F165&amp;E165,KBPETAK[],$M$5+1,FALSE)=0,"",VLOOKUP(F165&amp;E165,KBPETAK[],$M$5+1,FALSE)),"")</f>
        <v/>
      </c>
      <c r="N165" s="12" t="str">
        <f>IFERROR(IF(VLOOKUP(F165&amp;E165,KBPETAK[],$N$5+1,FALSE)=0,"",VLOOKUP(F165&amp;E165,KBPETAK[],$N$5+1,FALSE)),"")</f>
        <v/>
      </c>
      <c r="O165" s="55">
        <f t="shared" si="25"/>
        <v>0</v>
      </c>
      <c r="P165" s="13" t="str">
        <f>IFERROR(IF(VLOOKUP(F165&amp;E165,KBPETAK[],$P$5+1,FALSE)=0,0,VLOOKUP(F165&amp;E165,KBPETAK[],$P$5+1,FALSE)),"")</f>
        <v/>
      </c>
      <c r="Q165" s="19">
        <f t="shared" si="26"/>
        <v>0</v>
      </c>
      <c r="R165" s="19">
        <f t="shared" si="27"/>
        <v>0</v>
      </c>
      <c r="S165" s="187" t="str">
        <f>IFERROR(IF(IF(VLOOKUP(F165&amp;E165,KBPETAK[],$S$5+1,FALSE)=0,"",VLOOKUP(F165&amp;E165,KBPETAK[],$S$5+1,FALSE))="B.MP","B. MP",IF(VLOOKUP(F165&amp;E165,KBPETAK[],$S$5+1,FALSE)=0,"",VLOOKUP(F165&amp;E165,KBPETAK[],$S$5+1,FALSE))),"")</f>
        <v/>
      </c>
      <c r="T165" s="188" t="str">
        <f>IFERROR(VLOOKUP(IFERROR(LEFT(I165,FIND("/",I165)-1),I165),Petani[],($U$2+(VLOOKUP(I165,$AB$6:$AD$55,3,FALSE)-1)+VLOOKUP(COUNTIFS(I$6:$I165,I165),$AF$6:$AG$16,2,TRUE)),FALSE),"")</f>
        <v/>
      </c>
      <c r="U165" s="15"/>
      <c r="V165" s="16"/>
      <c r="W165" s="17"/>
      <c r="X165" s="17"/>
    </row>
    <row r="166" spans="1:24" ht="12.95" hidden="1" customHeight="1">
      <c r="A166" s="209" t="str">
        <f t="shared" si="28"/>
        <v>-</v>
      </c>
      <c r="B166" s="2" t="str">
        <f t="shared" si="29"/>
        <v>2</v>
      </c>
      <c r="C166" s="2">
        <f t="shared" si="30"/>
        <v>2</v>
      </c>
      <c r="D166" s="2" t="str">
        <f t="shared" si="31"/>
        <v>DRT</v>
      </c>
      <c r="E166" s="224">
        <f t="shared" si="32"/>
        <v>161</v>
      </c>
      <c r="F166" s="440">
        <f t="shared" si="33"/>
        <v>43835</v>
      </c>
      <c r="G166" s="9" t="str">
        <f>IFERROR(IF(VLOOKUP(F166&amp;E166,KBPETAK[],$G$5+1,FALSE)=0,"",VLOOKUP(F166&amp;E166,KBPETAK[],$G$5+1,FALSE)),"")</f>
        <v/>
      </c>
      <c r="H166" s="10" t="str">
        <f>IFERROR(IF(VLOOKUP(F166&amp;E166,KBPETAK[],$H$5+1,FALSE)=0,"",VLOOKUP(F166&amp;E166,KBPETAK[],$H$5+1,FALSE)),"")</f>
        <v/>
      </c>
      <c r="I166" s="356" t="str">
        <f>IFERROR(IF(VLOOKUP(F166&amp;E166,KBPETAK[],$I$5+1,FALSE)=0,"",VLOOKUP(F166&amp;E166,KBPETAK[],$I$5+1,FALSE)),"")</f>
        <v/>
      </c>
      <c r="J166" s="11" t="str">
        <f>IFERROR(IF(VLOOKUP(F166&amp;E166,KBPETAK[],$J$5+1,FALSE)=0,"",VLOOKUP(F166&amp;E166,KBPETAK[],$J$5+1,FALSE)),"")</f>
        <v/>
      </c>
      <c r="K166" s="11" t="str">
        <f>IFERROR(IF(VLOOKUP(F166&amp;E166,KBPETAK[],$K$5+1,FALSE)=0,"",VLOOKUP(F166&amp;E166,KBPETAK[],$K$5+1,FALSE)),"")</f>
        <v/>
      </c>
      <c r="L166" s="11" t="str">
        <f>IFERROR(IF(VLOOKUP(F166&amp;E166,KBPETAK[],$L$5+1,FALSE)=0,"",VLOOKUP(F166&amp;E166,KBPETAK[],$L$5+1,FALSE)),"")</f>
        <v/>
      </c>
      <c r="M166" s="12" t="str">
        <f>IFERROR(IF(VLOOKUP(F166&amp;E166,KBPETAK[],$M$5+1,FALSE)=0,"",VLOOKUP(F166&amp;E166,KBPETAK[],$M$5+1,FALSE)),"")</f>
        <v/>
      </c>
      <c r="N166" s="12" t="str">
        <f>IFERROR(IF(VLOOKUP(F166&amp;E166,KBPETAK[],$N$5+1,FALSE)=0,"",VLOOKUP(F166&amp;E166,KBPETAK[],$N$5+1,FALSE)),"")</f>
        <v/>
      </c>
      <c r="O166" s="55">
        <f t="shared" si="25"/>
        <v>0</v>
      </c>
      <c r="P166" s="13" t="str">
        <f>IFERROR(IF(VLOOKUP(F166&amp;E166,KBPETAK[],$P$5+1,FALSE)=0,0,VLOOKUP(F166&amp;E166,KBPETAK[],$P$5+1,FALSE)),"")</f>
        <v/>
      </c>
      <c r="Q166" s="19">
        <f t="shared" si="26"/>
        <v>0</v>
      </c>
      <c r="R166" s="19">
        <f t="shared" si="27"/>
        <v>0</v>
      </c>
      <c r="S166" s="187" t="str">
        <f>IFERROR(IF(IF(VLOOKUP(F166&amp;E166,KBPETAK[],$S$5+1,FALSE)=0,"",VLOOKUP(F166&amp;E166,KBPETAK[],$S$5+1,FALSE))="B.MP","B. MP",IF(VLOOKUP(F166&amp;E166,KBPETAK[],$S$5+1,FALSE)=0,"",VLOOKUP(F166&amp;E166,KBPETAK[],$S$5+1,FALSE))),"")</f>
        <v/>
      </c>
      <c r="T166" s="188" t="str">
        <f>IFERROR(VLOOKUP(IFERROR(LEFT(I166,FIND("/",I166)-1),I166),Petani[],($U$2+(VLOOKUP(I166,$AB$6:$AD$55,3,FALSE)-1)+VLOOKUP(COUNTIFS(I$6:$I166,I166),$AF$6:$AG$16,2,TRUE)),FALSE),"")</f>
        <v/>
      </c>
      <c r="U166" s="15"/>
      <c r="V166" s="16"/>
      <c r="W166" s="17"/>
      <c r="X166" s="17"/>
    </row>
    <row r="167" spans="1:24" ht="12.95" hidden="1" customHeight="1">
      <c r="A167" s="209" t="str">
        <f t="shared" si="28"/>
        <v>-</v>
      </c>
      <c r="B167" s="2" t="str">
        <f t="shared" si="29"/>
        <v>2</v>
      </c>
      <c r="C167" s="2">
        <f t="shared" si="30"/>
        <v>2</v>
      </c>
      <c r="D167" s="2" t="str">
        <f t="shared" si="31"/>
        <v>DRT</v>
      </c>
      <c r="E167" s="224">
        <f t="shared" si="32"/>
        <v>162</v>
      </c>
      <c r="F167" s="440">
        <f t="shared" si="33"/>
        <v>43835</v>
      </c>
      <c r="G167" s="9" t="str">
        <f>IFERROR(IF(VLOOKUP(F167&amp;E167,KBPETAK[],$G$5+1,FALSE)=0,"",VLOOKUP(F167&amp;E167,KBPETAK[],$G$5+1,FALSE)),"")</f>
        <v/>
      </c>
      <c r="H167" s="10" t="str">
        <f>IFERROR(IF(VLOOKUP(F167&amp;E167,KBPETAK[],$H$5+1,FALSE)=0,"",VLOOKUP(F167&amp;E167,KBPETAK[],$H$5+1,FALSE)),"")</f>
        <v/>
      </c>
      <c r="I167" s="356" t="str">
        <f>IFERROR(IF(VLOOKUP(F167&amp;E167,KBPETAK[],$I$5+1,FALSE)=0,"",VLOOKUP(F167&amp;E167,KBPETAK[],$I$5+1,FALSE)),"")</f>
        <v/>
      </c>
      <c r="J167" s="11" t="str">
        <f>IFERROR(IF(VLOOKUP(F167&amp;E167,KBPETAK[],$J$5+1,FALSE)=0,"",VLOOKUP(F167&amp;E167,KBPETAK[],$J$5+1,FALSE)),"")</f>
        <v/>
      </c>
      <c r="K167" s="11" t="str">
        <f>IFERROR(IF(VLOOKUP(F167&amp;E167,KBPETAK[],$K$5+1,FALSE)=0,"",VLOOKUP(F167&amp;E167,KBPETAK[],$K$5+1,FALSE)),"")</f>
        <v/>
      </c>
      <c r="L167" s="11" t="str">
        <f>IFERROR(IF(VLOOKUP(F167&amp;E167,KBPETAK[],$L$5+1,FALSE)=0,"",VLOOKUP(F167&amp;E167,KBPETAK[],$L$5+1,FALSE)),"")</f>
        <v/>
      </c>
      <c r="M167" s="12" t="str">
        <f>IFERROR(IF(VLOOKUP(F167&amp;E167,KBPETAK[],$M$5+1,FALSE)=0,"",VLOOKUP(F167&amp;E167,KBPETAK[],$M$5+1,FALSE)),"")</f>
        <v/>
      </c>
      <c r="N167" s="12" t="str">
        <f>IFERROR(IF(VLOOKUP(F167&amp;E167,KBPETAK[],$N$5+1,FALSE)=0,"",VLOOKUP(F167&amp;E167,KBPETAK[],$N$5+1,FALSE)),"")</f>
        <v/>
      </c>
      <c r="O167" s="55">
        <f t="shared" si="25"/>
        <v>0</v>
      </c>
      <c r="P167" s="13" t="str">
        <f>IFERROR(IF(VLOOKUP(F167&amp;E167,KBPETAK[],$P$5+1,FALSE)=0,0,VLOOKUP(F167&amp;E167,KBPETAK[],$P$5+1,FALSE)),"")</f>
        <v/>
      </c>
      <c r="Q167" s="19">
        <f t="shared" si="26"/>
        <v>0</v>
      </c>
      <c r="R167" s="19">
        <f t="shared" si="27"/>
        <v>0</v>
      </c>
      <c r="S167" s="187" t="str">
        <f>IFERROR(IF(IF(VLOOKUP(F167&amp;E167,KBPETAK[],$S$5+1,FALSE)=0,"",VLOOKUP(F167&amp;E167,KBPETAK[],$S$5+1,FALSE))="B.MP","B. MP",IF(VLOOKUP(F167&amp;E167,KBPETAK[],$S$5+1,FALSE)=0,"",VLOOKUP(F167&amp;E167,KBPETAK[],$S$5+1,FALSE))),"")</f>
        <v/>
      </c>
      <c r="T167" s="188" t="str">
        <f>IFERROR(VLOOKUP(IFERROR(LEFT(I167,FIND("/",I167)-1),I167),Petani[],($U$2+(VLOOKUP(I167,$AB$6:$AD$55,3,FALSE)-1)+VLOOKUP(COUNTIFS(I$6:$I167,I167),$AF$6:$AG$16,2,TRUE)),FALSE),"")</f>
        <v/>
      </c>
      <c r="U167" s="15"/>
      <c r="V167" s="16"/>
      <c r="W167" s="17"/>
      <c r="X167" s="17"/>
    </row>
    <row r="168" spans="1:24" ht="12.95" hidden="1" customHeight="1">
      <c r="A168" s="209" t="str">
        <f t="shared" si="28"/>
        <v>-</v>
      </c>
      <c r="B168" s="2" t="str">
        <f t="shared" si="29"/>
        <v>2</v>
      </c>
      <c r="C168" s="2">
        <f t="shared" si="30"/>
        <v>2</v>
      </c>
      <c r="D168" s="2" t="str">
        <f t="shared" si="31"/>
        <v>DRT</v>
      </c>
      <c r="E168" s="224">
        <f t="shared" si="32"/>
        <v>163</v>
      </c>
      <c r="F168" s="440">
        <f t="shared" si="33"/>
        <v>43835</v>
      </c>
      <c r="G168" s="9" t="str">
        <f>IFERROR(IF(VLOOKUP(F168&amp;E168,KBPETAK[],$G$5+1,FALSE)=0,"",VLOOKUP(F168&amp;E168,KBPETAK[],$G$5+1,FALSE)),"")</f>
        <v/>
      </c>
      <c r="H168" s="10" t="str">
        <f>IFERROR(IF(VLOOKUP(F168&amp;E168,KBPETAK[],$H$5+1,FALSE)=0,"",VLOOKUP(F168&amp;E168,KBPETAK[],$H$5+1,FALSE)),"")</f>
        <v/>
      </c>
      <c r="I168" s="356" t="str">
        <f>IFERROR(IF(VLOOKUP(F168&amp;E168,KBPETAK[],$I$5+1,FALSE)=0,"",VLOOKUP(F168&amp;E168,KBPETAK[],$I$5+1,FALSE)),"")</f>
        <v/>
      </c>
      <c r="J168" s="11" t="str">
        <f>IFERROR(IF(VLOOKUP(F168&amp;E168,KBPETAK[],$J$5+1,FALSE)=0,"",VLOOKUP(F168&amp;E168,KBPETAK[],$J$5+1,FALSE)),"")</f>
        <v/>
      </c>
      <c r="K168" s="11" t="str">
        <f>IFERROR(IF(VLOOKUP(F168&amp;E168,KBPETAK[],$K$5+1,FALSE)=0,"",VLOOKUP(F168&amp;E168,KBPETAK[],$K$5+1,FALSE)),"")</f>
        <v/>
      </c>
      <c r="L168" s="11" t="str">
        <f>IFERROR(IF(VLOOKUP(F168&amp;E168,KBPETAK[],$L$5+1,FALSE)=0,"",VLOOKUP(F168&amp;E168,KBPETAK[],$L$5+1,FALSE)),"")</f>
        <v/>
      </c>
      <c r="M168" s="12" t="str">
        <f>IFERROR(IF(VLOOKUP(F168&amp;E168,KBPETAK[],$M$5+1,FALSE)=0,"",VLOOKUP(F168&amp;E168,KBPETAK[],$M$5+1,FALSE)),"")</f>
        <v/>
      </c>
      <c r="N168" s="12" t="str">
        <f>IFERROR(IF(VLOOKUP(F168&amp;E168,KBPETAK[],$N$5+1,FALSE)=0,"",VLOOKUP(F168&amp;E168,KBPETAK[],$N$5+1,FALSE)),"")</f>
        <v/>
      </c>
      <c r="O168" s="55">
        <f t="shared" si="25"/>
        <v>0</v>
      </c>
      <c r="P168" s="13" t="str">
        <f>IFERROR(IF(VLOOKUP(F168&amp;E168,KBPETAK[],$P$5+1,FALSE)=0,0,VLOOKUP(F168&amp;E168,KBPETAK[],$P$5+1,FALSE)),"")</f>
        <v/>
      </c>
      <c r="Q168" s="19">
        <f t="shared" si="26"/>
        <v>0</v>
      </c>
      <c r="R168" s="19">
        <f t="shared" si="27"/>
        <v>0</v>
      </c>
      <c r="S168" s="187" t="str">
        <f>IFERROR(IF(IF(VLOOKUP(F168&amp;E168,KBPETAK[],$S$5+1,FALSE)=0,"",VLOOKUP(F168&amp;E168,KBPETAK[],$S$5+1,FALSE))="B.MP","B. MP",IF(VLOOKUP(F168&amp;E168,KBPETAK[],$S$5+1,FALSE)=0,"",VLOOKUP(F168&amp;E168,KBPETAK[],$S$5+1,FALSE))),"")</f>
        <v/>
      </c>
      <c r="T168" s="188" t="str">
        <f>IFERROR(VLOOKUP(IFERROR(LEFT(I168,FIND("/",I168)-1),I168),Petani[],($U$2+(VLOOKUP(I168,$AB$6:$AD$55,3,FALSE)-1)+VLOOKUP(COUNTIFS(I$6:$I168,I168),$AF$6:$AG$16,2,TRUE)),FALSE),"")</f>
        <v/>
      </c>
      <c r="U168" s="15"/>
      <c r="V168" s="16"/>
      <c r="W168" s="17"/>
      <c r="X168" s="17"/>
    </row>
    <row r="169" spans="1:24" ht="12.95" hidden="1" customHeight="1">
      <c r="A169" s="209" t="str">
        <f t="shared" si="28"/>
        <v>-</v>
      </c>
      <c r="B169" s="2" t="str">
        <f t="shared" si="29"/>
        <v>2</v>
      </c>
      <c r="C169" s="2">
        <f t="shared" si="30"/>
        <v>2</v>
      </c>
      <c r="D169" s="2" t="str">
        <f t="shared" si="31"/>
        <v>DRT</v>
      </c>
      <c r="E169" s="224">
        <f t="shared" si="32"/>
        <v>164</v>
      </c>
      <c r="F169" s="440">
        <f t="shared" si="33"/>
        <v>43835</v>
      </c>
      <c r="G169" s="9" t="str">
        <f>IFERROR(IF(VLOOKUP(F169&amp;E169,KBPETAK[],$G$5+1,FALSE)=0,"",VLOOKUP(F169&amp;E169,KBPETAK[],$G$5+1,FALSE)),"")</f>
        <v/>
      </c>
      <c r="H169" s="10" t="str">
        <f>IFERROR(IF(VLOOKUP(F169&amp;E169,KBPETAK[],$H$5+1,FALSE)=0,"",VLOOKUP(F169&amp;E169,KBPETAK[],$H$5+1,FALSE)),"")</f>
        <v/>
      </c>
      <c r="I169" s="356" t="str">
        <f>IFERROR(IF(VLOOKUP(F169&amp;E169,KBPETAK[],$I$5+1,FALSE)=0,"",VLOOKUP(F169&amp;E169,KBPETAK[],$I$5+1,FALSE)),"")</f>
        <v/>
      </c>
      <c r="J169" s="11" t="str">
        <f>IFERROR(IF(VLOOKUP(F169&amp;E169,KBPETAK[],$J$5+1,FALSE)=0,"",VLOOKUP(F169&amp;E169,KBPETAK[],$J$5+1,FALSE)),"")</f>
        <v/>
      </c>
      <c r="K169" s="11" t="str">
        <f>IFERROR(IF(VLOOKUP(F169&amp;E169,KBPETAK[],$K$5+1,FALSE)=0,"",VLOOKUP(F169&amp;E169,KBPETAK[],$K$5+1,FALSE)),"")</f>
        <v/>
      </c>
      <c r="L169" s="11" t="str">
        <f>IFERROR(IF(VLOOKUP(F169&amp;E169,KBPETAK[],$L$5+1,FALSE)=0,"",VLOOKUP(F169&amp;E169,KBPETAK[],$L$5+1,FALSE)),"")</f>
        <v/>
      </c>
      <c r="M169" s="12" t="str">
        <f>IFERROR(IF(VLOOKUP(F169&amp;E169,KBPETAK[],$M$5+1,FALSE)=0,"",VLOOKUP(F169&amp;E169,KBPETAK[],$M$5+1,FALSE)),"")</f>
        <v/>
      </c>
      <c r="N169" s="12" t="str">
        <f>IFERROR(IF(VLOOKUP(F169&amp;E169,KBPETAK[],$N$5+1,FALSE)=0,"",VLOOKUP(F169&amp;E169,KBPETAK[],$N$5+1,FALSE)),"")</f>
        <v/>
      </c>
      <c r="O169" s="55">
        <f t="shared" ref="O169:O195" si="34">IFERROR(M169-N169,0)</f>
        <v>0</v>
      </c>
      <c r="P169" s="13" t="str">
        <f>IFERROR(IF(VLOOKUP(F169&amp;E169,KBPETAK[],$P$5+1,FALSE)=0,0,VLOOKUP(F169&amp;E169,KBPETAK[],$P$5+1,FALSE)),"")</f>
        <v/>
      </c>
      <c r="Q169" s="19">
        <f t="shared" si="26"/>
        <v>0</v>
      </c>
      <c r="R169" s="19">
        <f t="shared" si="27"/>
        <v>0</v>
      </c>
      <c r="S169" s="187" t="str">
        <f>IFERROR(IF(IF(VLOOKUP(F169&amp;E169,KBPETAK[],$S$5+1,FALSE)=0,"",VLOOKUP(F169&amp;E169,KBPETAK[],$S$5+1,FALSE))="B.MP","B. MP",IF(VLOOKUP(F169&amp;E169,KBPETAK[],$S$5+1,FALSE)=0,"",VLOOKUP(F169&amp;E169,KBPETAK[],$S$5+1,FALSE))),"")</f>
        <v/>
      </c>
      <c r="T169" s="188" t="str">
        <f>IFERROR(VLOOKUP(IFERROR(LEFT(I169,FIND("/",I169)-1),I169),Petani[],($U$2+(VLOOKUP(I169,$AB$6:$AD$55,3,FALSE)-1)+VLOOKUP(COUNTIFS(I$6:$I169,I169),$AF$6:$AG$16,2,TRUE)),FALSE),"")</f>
        <v/>
      </c>
      <c r="U169" s="15"/>
      <c r="V169" s="16"/>
      <c r="W169" s="17"/>
      <c r="X169" s="17"/>
    </row>
    <row r="170" spans="1:24" ht="12.95" hidden="1" customHeight="1">
      <c r="A170" s="209" t="str">
        <f t="shared" si="28"/>
        <v>-</v>
      </c>
      <c r="B170" s="2" t="str">
        <f t="shared" si="29"/>
        <v>2</v>
      </c>
      <c r="C170" s="2">
        <f t="shared" si="30"/>
        <v>2</v>
      </c>
      <c r="D170" s="2" t="str">
        <f t="shared" si="31"/>
        <v>DRT</v>
      </c>
      <c r="E170" s="224">
        <f t="shared" si="32"/>
        <v>165</v>
      </c>
      <c r="F170" s="440">
        <f t="shared" si="33"/>
        <v>43835</v>
      </c>
      <c r="G170" s="9" t="str">
        <f>IFERROR(IF(VLOOKUP(F170&amp;E170,KBPETAK[],$G$5+1,FALSE)=0,"",VLOOKUP(F170&amp;E170,KBPETAK[],$G$5+1,FALSE)),"")</f>
        <v/>
      </c>
      <c r="H170" s="10" t="str">
        <f>IFERROR(IF(VLOOKUP(F170&amp;E170,KBPETAK[],$H$5+1,FALSE)=0,"",VLOOKUP(F170&amp;E170,KBPETAK[],$H$5+1,FALSE)),"")</f>
        <v/>
      </c>
      <c r="I170" s="356" t="str">
        <f>IFERROR(IF(VLOOKUP(F170&amp;E170,KBPETAK[],$I$5+1,FALSE)=0,"",VLOOKUP(F170&amp;E170,KBPETAK[],$I$5+1,FALSE)),"")</f>
        <v/>
      </c>
      <c r="J170" s="11" t="str">
        <f>IFERROR(IF(VLOOKUP(F170&amp;E170,KBPETAK[],$J$5+1,FALSE)=0,"",VLOOKUP(F170&amp;E170,KBPETAK[],$J$5+1,FALSE)),"")</f>
        <v/>
      </c>
      <c r="K170" s="11" t="str">
        <f>IFERROR(IF(VLOOKUP(F170&amp;E170,KBPETAK[],$K$5+1,FALSE)=0,"",VLOOKUP(F170&amp;E170,KBPETAK[],$K$5+1,FALSE)),"")</f>
        <v/>
      </c>
      <c r="L170" s="11" t="str">
        <f>IFERROR(IF(VLOOKUP(F170&amp;E170,KBPETAK[],$L$5+1,FALSE)=0,"",VLOOKUP(F170&amp;E170,KBPETAK[],$L$5+1,FALSE)),"")</f>
        <v/>
      </c>
      <c r="M170" s="12" t="str">
        <f>IFERROR(IF(VLOOKUP(F170&amp;E170,KBPETAK[],$M$5+1,FALSE)=0,"",VLOOKUP(F170&amp;E170,KBPETAK[],$M$5+1,FALSE)),"")</f>
        <v/>
      </c>
      <c r="N170" s="12" t="str">
        <f>IFERROR(IF(VLOOKUP(F170&amp;E170,KBPETAK[],$N$5+1,FALSE)=0,"",VLOOKUP(F170&amp;E170,KBPETAK[],$N$5+1,FALSE)),"")</f>
        <v/>
      </c>
      <c r="O170" s="55">
        <f t="shared" si="34"/>
        <v>0</v>
      </c>
      <c r="P170" s="13" t="str">
        <f>IFERROR(IF(VLOOKUP(F170&amp;E170,KBPETAK[],$P$5+1,FALSE)=0,0,VLOOKUP(F170&amp;E170,KBPETAK[],$P$5+1,FALSE)),"")</f>
        <v/>
      </c>
      <c r="Q170" s="19">
        <f t="shared" si="26"/>
        <v>0</v>
      </c>
      <c r="R170" s="19">
        <f t="shared" si="27"/>
        <v>0</v>
      </c>
      <c r="S170" s="187" t="str">
        <f>IFERROR(IF(IF(VLOOKUP(F170&amp;E170,KBPETAK[],$S$5+1,FALSE)=0,"",VLOOKUP(F170&amp;E170,KBPETAK[],$S$5+1,FALSE))="B.MP","B. MP",IF(VLOOKUP(F170&amp;E170,KBPETAK[],$S$5+1,FALSE)=0,"",VLOOKUP(F170&amp;E170,KBPETAK[],$S$5+1,FALSE))),"")</f>
        <v/>
      </c>
      <c r="T170" s="188" t="str">
        <f>IFERROR(VLOOKUP(IFERROR(LEFT(I170,FIND("/",I170)-1),I170),Petani[],($U$2+(VLOOKUP(I170,$AB$6:$AD$55,3,FALSE)-1)+VLOOKUP(COUNTIFS(I$6:$I170,I170),$AF$6:$AG$16,2,TRUE)),FALSE),"")</f>
        <v/>
      </c>
      <c r="U170" s="15"/>
      <c r="V170" s="16"/>
      <c r="W170" s="17"/>
      <c r="X170" s="17"/>
    </row>
    <row r="171" spans="1:24" ht="12.95" hidden="1" customHeight="1">
      <c r="A171" s="209" t="str">
        <f t="shared" si="28"/>
        <v>-</v>
      </c>
      <c r="B171" s="2" t="str">
        <f t="shared" si="29"/>
        <v>2</v>
      </c>
      <c r="C171" s="2">
        <f t="shared" si="30"/>
        <v>2</v>
      </c>
      <c r="D171" s="2" t="str">
        <f t="shared" si="31"/>
        <v>DRT</v>
      </c>
      <c r="E171" s="224">
        <f t="shared" si="32"/>
        <v>166</v>
      </c>
      <c r="F171" s="440">
        <f t="shared" si="33"/>
        <v>43835</v>
      </c>
      <c r="G171" s="9" t="str">
        <f>IFERROR(IF(VLOOKUP(F171&amp;E171,KBPETAK[],$G$5+1,FALSE)=0,"",VLOOKUP(F171&amp;E171,KBPETAK[],$G$5+1,FALSE)),"")</f>
        <v/>
      </c>
      <c r="H171" s="10" t="str">
        <f>IFERROR(IF(VLOOKUP(F171&amp;E171,KBPETAK[],$H$5+1,FALSE)=0,"",VLOOKUP(F171&amp;E171,KBPETAK[],$H$5+1,FALSE)),"")</f>
        <v/>
      </c>
      <c r="I171" s="356" t="str">
        <f>IFERROR(IF(VLOOKUP(F171&amp;E171,KBPETAK[],$I$5+1,FALSE)=0,"",VLOOKUP(F171&amp;E171,KBPETAK[],$I$5+1,FALSE)),"")</f>
        <v/>
      </c>
      <c r="J171" s="11" t="str">
        <f>IFERROR(IF(VLOOKUP(F171&amp;E171,KBPETAK[],$J$5+1,FALSE)=0,"",VLOOKUP(F171&amp;E171,KBPETAK[],$J$5+1,FALSE)),"")</f>
        <v/>
      </c>
      <c r="K171" s="11" t="str">
        <f>IFERROR(IF(VLOOKUP(F171&amp;E171,KBPETAK[],$K$5+1,FALSE)=0,"",VLOOKUP(F171&amp;E171,KBPETAK[],$K$5+1,FALSE)),"")</f>
        <v/>
      </c>
      <c r="L171" s="11" t="str">
        <f>IFERROR(IF(VLOOKUP(F171&amp;E171,KBPETAK[],$L$5+1,FALSE)=0,"",VLOOKUP(F171&amp;E171,KBPETAK[],$L$5+1,FALSE)),"")</f>
        <v/>
      </c>
      <c r="M171" s="12" t="str">
        <f>IFERROR(IF(VLOOKUP(F171&amp;E171,KBPETAK[],$M$5+1,FALSE)=0,"",VLOOKUP(F171&amp;E171,KBPETAK[],$M$5+1,FALSE)),"")</f>
        <v/>
      </c>
      <c r="N171" s="12" t="str">
        <f>IFERROR(IF(VLOOKUP(F171&amp;E171,KBPETAK[],$N$5+1,FALSE)=0,"",VLOOKUP(F171&amp;E171,KBPETAK[],$N$5+1,FALSE)),"")</f>
        <v/>
      </c>
      <c r="O171" s="55">
        <f t="shared" si="34"/>
        <v>0</v>
      </c>
      <c r="P171" s="13" t="str">
        <f>IFERROR(IF(VLOOKUP(F171&amp;E171,KBPETAK[],$P$5+1,FALSE)=0,0,VLOOKUP(F171&amp;E171,KBPETAK[],$P$5+1,FALSE)),"")</f>
        <v/>
      </c>
      <c r="Q171" s="19">
        <f t="shared" si="26"/>
        <v>0</v>
      </c>
      <c r="R171" s="19">
        <f t="shared" si="27"/>
        <v>0</v>
      </c>
      <c r="S171" s="187" t="str">
        <f>IFERROR(IF(IF(VLOOKUP(F171&amp;E171,KBPETAK[],$S$5+1,FALSE)=0,"",VLOOKUP(F171&amp;E171,KBPETAK[],$S$5+1,FALSE))="B.MP","B. MP",IF(VLOOKUP(F171&amp;E171,KBPETAK[],$S$5+1,FALSE)=0,"",VLOOKUP(F171&amp;E171,KBPETAK[],$S$5+1,FALSE))),"")</f>
        <v/>
      </c>
      <c r="T171" s="188" t="str">
        <f>IFERROR(VLOOKUP(IFERROR(LEFT(I171,FIND("/",I171)-1),I171),Petani[],($U$2+(VLOOKUP(I171,$AB$6:$AD$55,3,FALSE)-1)+VLOOKUP(COUNTIFS(I$6:$I171,I171),$AF$6:$AG$16,2,TRUE)),FALSE),"")</f>
        <v/>
      </c>
      <c r="U171" s="15"/>
      <c r="V171" s="16"/>
      <c r="W171" s="17"/>
      <c r="X171" s="17"/>
    </row>
    <row r="172" spans="1:24" ht="12.95" hidden="1" customHeight="1">
      <c r="A172" s="209" t="str">
        <f t="shared" si="28"/>
        <v>-</v>
      </c>
      <c r="B172" s="2" t="str">
        <f t="shared" si="29"/>
        <v>2</v>
      </c>
      <c r="C172" s="2">
        <f t="shared" si="30"/>
        <v>2</v>
      </c>
      <c r="D172" s="2" t="str">
        <f t="shared" si="31"/>
        <v>DRT</v>
      </c>
      <c r="E172" s="224">
        <f t="shared" si="32"/>
        <v>167</v>
      </c>
      <c r="F172" s="440">
        <f t="shared" si="33"/>
        <v>43835</v>
      </c>
      <c r="G172" s="9" t="str">
        <f>IFERROR(IF(VLOOKUP(F172&amp;E172,KBPETAK[],$G$5+1,FALSE)=0,"",VLOOKUP(F172&amp;E172,KBPETAK[],$G$5+1,FALSE)),"")</f>
        <v/>
      </c>
      <c r="H172" s="10" t="str">
        <f>IFERROR(IF(VLOOKUP(F172&amp;E172,KBPETAK[],$H$5+1,FALSE)=0,"",VLOOKUP(F172&amp;E172,KBPETAK[],$H$5+1,FALSE)),"")</f>
        <v/>
      </c>
      <c r="I172" s="356" t="str">
        <f>IFERROR(IF(VLOOKUP(F172&amp;E172,KBPETAK[],$I$5+1,FALSE)=0,"",VLOOKUP(F172&amp;E172,KBPETAK[],$I$5+1,FALSE)),"")</f>
        <v/>
      </c>
      <c r="J172" s="11" t="str">
        <f>IFERROR(IF(VLOOKUP(F172&amp;E172,KBPETAK[],$J$5+1,FALSE)=0,"",VLOOKUP(F172&amp;E172,KBPETAK[],$J$5+1,FALSE)),"")</f>
        <v/>
      </c>
      <c r="K172" s="11" t="str">
        <f>IFERROR(IF(VLOOKUP(F172&amp;E172,KBPETAK[],$K$5+1,FALSE)=0,"",VLOOKUP(F172&amp;E172,KBPETAK[],$K$5+1,FALSE)),"")</f>
        <v/>
      </c>
      <c r="L172" s="11" t="str">
        <f>IFERROR(IF(VLOOKUP(F172&amp;E172,KBPETAK[],$L$5+1,FALSE)=0,"",VLOOKUP(F172&amp;E172,KBPETAK[],$L$5+1,FALSE)),"")</f>
        <v/>
      </c>
      <c r="M172" s="12" t="str">
        <f>IFERROR(IF(VLOOKUP(F172&amp;E172,KBPETAK[],$M$5+1,FALSE)=0,"",VLOOKUP(F172&amp;E172,KBPETAK[],$M$5+1,FALSE)),"")</f>
        <v/>
      </c>
      <c r="N172" s="12" t="str">
        <f>IFERROR(IF(VLOOKUP(F172&amp;E172,KBPETAK[],$N$5+1,FALSE)=0,"",VLOOKUP(F172&amp;E172,KBPETAK[],$N$5+1,FALSE)),"")</f>
        <v/>
      </c>
      <c r="O172" s="55">
        <f t="shared" si="34"/>
        <v>0</v>
      </c>
      <c r="P172" s="13" t="str">
        <f>IFERROR(IF(VLOOKUP(F172&amp;E172,KBPETAK[],$P$5+1,FALSE)=0,0,VLOOKUP(F172&amp;E172,KBPETAK[],$P$5+1,FALSE)),"")</f>
        <v/>
      </c>
      <c r="Q172" s="19">
        <f t="shared" si="26"/>
        <v>0</v>
      </c>
      <c r="R172" s="19">
        <f t="shared" si="27"/>
        <v>0</v>
      </c>
      <c r="S172" s="187" t="str">
        <f>IFERROR(IF(IF(VLOOKUP(F172&amp;E172,KBPETAK[],$S$5+1,FALSE)=0,"",VLOOKUP(F172&amp;E172,KBPETAK[],$S$5+1,FALSE))="B.MP","B. MP",IF(VLOOKUP(F172&amp;E172,KBPETAK[],$S$5+1,FALSE)=0,"",VLOOKUP(F172&amp;E172,KBPETAK[],$S$5+1,FALSE))),"")</f>
        <v/>
      </c>
      <c r="T172" s="188" t="str">
        <f>IFERROR(VLOOKUP(IFERROR(LEFT(I172,FIND("/",I172)-1),I172),Petani[],($U$2+(VLOOKUP(I172,$AB$6:$AD$55,3,FALSE)-1)+VLOOKUP(COUNTIFS(I$6:$I172,I172),$AF$6:$AG$16,2,TRUE)),FALSE),"")</f>
        <v/>
      </c>
      <c r="U172" s="15"/>
      <c r="V172" s="16"/>
      <c r="W172" s="17"/>
      <c r="X172" s="17"/>
    </row>
    <row r="173" spans="1:24" ht="12.95" hidden="1" customHeight="1">
      <c r="A173" s="209" t="str">
        <f t="shared" si="28"/>
        <v>-</v>
      </c>
      <c r="B173" s="2" t="str">
        <f t="shared" si="29"/>
        <v>2</v>
      </c>
      <c r="C173" s="2">
        <f t="shared" si="30"/>
        <v>2</v>
      </c>
      <c r="D173" s="2" t="str">
        <f t="shared" si="31"/>
        <v>DRT</v>
      </c>
      <c r="E173" s="224">
        <f t="shared" si="32"/>
        <v>168</v>
      </c>
      <c r="F173" s="440">
        <f t="shared" si="33"/>
        <v>43835</v>
      </c>
      <c r="G173" s="9" t="str">
        <f>IFERROR(IF(VLOOKUP(F173&amp;E173,KBPETAK[],$G$5+1,FALSE)=0,"",VLOOKUP(F173&amp;E173,KBPETAK[],$G$5+1,FALSE)),"")</f>
        <v/>
      </c>
      <c r="H173" s="10" t="str">
        <f>IFERROR(IF(VLOOKUP(F173&amp;E173,KBPETAK[],$H$5+1,FALSE)=0,"",VLOOKUP(F173&amp;E173,KBPETAK[],$H$5+1,FALSE)),"")</f>
        <v/>
      </c>
      <c r="I173" s="356" t="str">
        <f>IFERROR(IF(VLOOKUP(F173&amp;E173,KBPETAK[],$I$5+1,FALSE)=0,"",VLOOKUP(F173&amp;E173,KBPETAK[],$I$5+1,FALSE)),"")</f>
        <v/>
      </c>
      <c r="J173" s="11" t="str">
        <f>IFERROR(IF(VLOOKUP(F173&amp;E173,KBPETAK[],$J$5+1,FALSE)=0,"",VLOOKUP(F173&amp;E173,KBPETAK[],$J$5+1,FALSE)),"")</f>
        <v/>
      </c>
      <c r="K173" s="11" t="str">
        <f>IFERROR(IF(VLOOKUP(F173&amp;E173,KBPETAK[],$K$5+1,FALSE)=0,"",VLOOKUP(F173&amp;E173,KBPETAK[],$K$5+1,FALSE)),"")</f>
        <v/>
      </c>
      <c r="L173" s="11" t="str">
        <f>IFERROR(IF(VLOOKUP(F173&amp;E173,KBPETAK[],$L$5+1,FALSE)=0,"",VLOOKUP(F173&amp;E173,KBPETAK[],$L$5+1,FALSE)),"")</f>
        <v/>
      </c>
      <c r="M173" s="12" t="str">
        <f>IFERROR(IF(VLOOKUP(F173&amp;E173,KBPETAK[],$M$5+1,FALSE)=0,"",VLOOKUP(F173&amp;E173,KBPETAK[],$M$5+1,FALSE)),"")</f>
        <v/>
      </c>
      <c r="N173" s="12" t="str">
        <f>IFERROR(IF(VLOOKUP(F173&amp;E173,KBPETAK[],$N$5+1,FALSE)=0,"",VLOOKUP(F173&amp;E173,KBPETAK[],$N$5+1,FALSE)),"")</f>
        <v/>
      </c>
      <c r="O173" s="55">
        <f t="shared" si="34"/>
        <v>0</v>
      </c>
      <c r="P173" s="13" t="str">
        <f>IFERROR(IF(VLOOKUP(F173&amp;E173,KBPETAK[],$P$5+1,FALSE)=0,0,VLOOKUP(F173&amp;E173,KBPETAK[],$P$5+1,FALSE)),"")</f>
        <v/>
      </c>
      <c r="Q173" s="19">
        <f t="shared" si="26"/>
        <v>0</v>
      </c>
      <c r="R173" s="19">
        <f t="shared" si="27"/>
        <v>0</v>
      </c>
      <c r="S173" s="187" t="str">
        <f>IFERROR(IF(IF(VLOOKUP(F173&amp;E173,KBPETAK[],$S$5+1,FALSE)=0,"",VLOOKUP(F173&amp;E173,KBPETAK[],$S$5+1,FALSE))="B.MP","B. MP",IF(VLOOKUP(F173&amp;E173,KBPETAK[],$S$5+1,FALSE)=0,"",VLOOKUP(F173&amp;E173,KBPETAK[],$S$5+1,FALSE))),"")</f>
        <v/>
      </c>
      <c r="T173" s="188" t="str">
        <f>IFERROR(VLOOKUP(IFERROR(LEFT(I173,FIND("/",I173)-1),I173),Petani[],($U$2+(VLOOKUP(I173,$AB$6:$AD$55,3,FALSE)-1)+VLOOKUP(COUNTIFS(I$6:$I173,I173),$AF$6:$AG$16,2,TRUE)),FALSE),"")</f>
        <v/>
      </c>
      <c r="U173" s="15"/>
      <c r="V173" s="16"/>
      <c r="W173" s="17"/>
      <c r="X173" s="17"/>
    </row>
    <row r="174" spans="1:24" ht="12.95" hidden="1" customHeight="1">
      <c r="A174" s="209" t="str">
        <f t="shared" si="28"/>
        <v>-</v>
      </c>
      <c r="B174" s="2" t="str">
        <f t="shared" si="29"/>
        <v>2</v>
      </c>
      <c r="C174" s="2">
        <f t="shared" si="30"/>
        <v>2</v>
      </c>
      <c r="D174" s="2" t="str">
        <f t="shared" si="31"/>
        <v>DRT</v>
      </c>
      <c r="E174" s="224">
        <f t="shared" si="32"/>
        <v>169</v>
      </c>
      <c r="F174" s="440">
        <f t="shared" si="33"/>
        <v>43835</v>
      </c>
      <c r="G174" s="9" t="str">
        <f>IFERROR(IF(VLOOKUP(F174&amp;E174,KBPETAK[],$G$5+1,FALSE)=0,"",VLOOKUP(F174&amp;E174,KBPETAK[],$G$5+1,FALSE)),"")</f>
        <v/>
      </c>
      <c r="H174" s="10" t="str">
        <f>IFERROR(IF(VLOOKUP(F174&amp;E174,KBPETAK[],$H$5+1,FALSE)=0,"",VLOOKUP(F174&amp;E174,KBPETAK[],$H$5+1,FALSE)),"")</f>
        <v/>
      </c>
      <c r="I174" s="356" t="str">
        <f>IFERROR(IF(VLOOKUP(F174&amp;E174,KBPETAK[],$I$5+1,FALSE)=0,"",VLOOKUP(F174&amp;E174,KBPETAK[],$I$5+1,FALSE)),"")</f>
        <v/>
      </c>
      <c r="J174" s="11" t="str">
        <f>IFERROR(IF(VLOOKUP(F174&amp;E174,KBPETAK[],$J$5+1,FALSE)=0,"",VLOOKUP(F174&amp;E174,KBPETAK[],$J$5+1,FALSE)),"")</f>
        <v/>
      </c>
      <c r="K174" s="11" t="str">
        <f>IFERROR(IF(VLOOKUP(F174&amp;E174,KBPETAK[],$K$5+1,FALSE)=0,"",VLOOKUP(F174&amp;E174,KBPETAK[],$K$5+1,FALSE)),"")</f>
        <v/>
      </c>
      <c r="L174" s="11" t="str">
        <f>IFERROR(IF(VLOOKUP(F174&amp;E174,KBPETAK[],$L$5+1,FALSE)=0,"",VLOOKUP(F174&amp;E174,KBPETAK[],$L$5+1,FALSE)),"")</f>
        <v/>
      </c>
      <c r="M174" s="12" t="str">
        <f>IFERROR(IF(VLOOKUP(F174&amp;E174,KBPETAK[],$M$5+1,FALSE)=0,"",VLOOKUP(F174&amp;E174,KBPETAK[],$M$5+1,FALSE)),"")</f>
        <v/>
      </c>
      <c r="N174" s="12" t="str">
        <f>IFERROR(IF(VLOOKUP(F174&amp;E174,KBPETAK[],$N$5+1,FALSE)=0,"",VLOOKUP(F174&amp;E174,KBPETAK[],$N$5+1,FALSE)),"")</f>
        <v/>
      </c>
      <c r="O174" s="55">
        <f t="shared" si="34"/>
        <v>0</v>
      </c>
      <c r="P174" s="13" t="str">
        <f>IFERROR(IF(VLOOKUP(F174&amp;E174,KBPETAK[],$P$5+1,FALSE)=0,0,VLOOKUP(F174&amp;E174,KBPETAK[],$P$5+1,FALSE)),"")</f>
        <v/>
      </c>
      <c r="Q174" s="19">
        <f t="shared" si="26"/>
        <v>0</v>
      </c>
      <c r="R174" s="19">
        <f t="shared" si="27"/>
        <v>0</v>
      </c>
      <c r="S174" s="187" t="str">
        <f>IFERROR(IF(IF(VLOOKUP(F174&amp;E174,KBPETAK[],$S$5+1,FALSE)=0,"",VLOOKUP(F174&amp;E174,KBPETAK[],$S$5+1,FALSE))="B.MP","B. MP",IF(VLOOKUP(F174&amp;E174,KBPETAK[],$S$5+1,FALSE)=0,"",VLOOKUP(F174&amp;E174,KBPETAK[],$S$5+1,FALSE))),"")</f>
        <v/>
      </c>
      <c r="T174" s="188" t="str">
        <f>IFERROR(VLOOKUP(IFERROR(LEFT(I174,FIND("/",I174)-1),I174),Petani[],($U$2+(VLOOKUP(I174,$AB$6:$AD$55,3,FALSE)-1)+VLOOKUP(COUNTIFS(I$6:$I174,I174),$AF$6:$AG$16,2,TRUE)),FALSE),"")</f>
        <v/>
      </c>
      <c r="U174" s="15"/>
      <c r="V174" s="16"/>
      <c r="W174" s="17"/>
      <c r="X174" s="17"/>
    </row>
    <row r="175" spans="1:24" ht="12.95" hidden="1" customHeight="1">
      <c r="A175" s="209" t="str">
        <f t="shared" si="28"/>
        <v>-</v>
      </c>
      <c r="B175" s="2" t="str">
        <f t="shared" si="29"/>
        <v>2</v>
      </c>
      <c r="C175" s="2">
        <f t="shared" si="30"/>
        <v>2</v>
      </c>
      <c r="D175" s="2" t="str">
        <f t="shared" si="31"/>
        <v>DRT</v>
      </c>
      <c r="E175" s="224">
        <f t="shared" si="32"/>
        <v>170</v>
      </c>
      <c r="F175" s="440">
        <f t="shared" si="33"/>
        <v>43835</v>
      </c>
      <c r="G175" s="9" t="str">
        <f>IFERROR(IF(VLOOKUP(F175&amp;E175,KBPETAK[],$G$5+1,FALSE)=0,"",VLOOKUP(F175&amp;E175,KBPETAK[],$G$5+1,FALSE)),"")</f>
        <v/>
      </c>
      <c r="H175" s="10" t="str">
        <f>IFERROR(IF(VLOOKUP(F175&amp;E175,KBPETAK[],$H$5+1,FALSE)=0,"",VLOOKUP(F175&amp;E175,KBPETAK[],$H$5+1,FALSE)),"")</f>
        <v/>
      </c>
      <c r="I175" s="356" t="str">
        <f>IFERROR(IF(VLOOKUP(F175&amp;E175,KBPETAK[],$I$5+1,FALSE)=0,"",VLOOKUP(F175&amp;E175,KBPETAK[],$I$5+1,FALSE)),"")</f>
        <v/>
      </c>
      <c r="J175" s="11" t="str">
        <f>IFERROR(IF(VLOOKUP(F175&amp;E175,KBPETAK[],$J$5+1,FALSE)=0,"",VLOOKUP(F175&amp;E175,KBPETAK[],$J$5+1,FALSE)),"")</f>
        <v/>
      </c>
      <c r="K175" s="11" t="str">
        <f>IFERROR(IF(VLOOKUP(F175&amp;E175,KBPETAK[],$K$5+1,FALSE)=0,"",VLOOKUP(F175&amp;E175,KBPETAK[],$K$5+1,FALSE)),"")</f>
        <v/>
      </c>
      <c r="L175" s="11" t="str">
        <f>IFERROR(IF(VLOOKUP(F175&amp;E175,KBPETAK[],$L$5+1,FALSE)=0,"",VLOOKUP(F175&amp;E175,KBPETAK[],$L$5+1,FALSE)),"")</f>
        <v/>
      </c>
      <c r="M175" s="12" t="str">
        <f>IFERROR(IF(VLOOKUP(F175&amp;E175,KBPETAK[],$M$5+1,FALSE)=0,"",VLOOKUP(F175&amp;E175,KBPETAK[],$M$5+1,FALSE)),"")</f>
        <v/>
      </c>
      <c r="N175" s="12" t="str">
        <f>IFERROR(IF(VLOOKUP(F175&amp;E175,KBPETAK[],$N$5+1,FALSE)=0,"",VLOOKUP(F175&amp;E175,KBPETAK[],$N$5+1,FALSE)),"")</f>
        <v/>
      </c>
      <c r="O175" s="55">
        <f t="shared" si="34"/>
        <v>0</v>
      </c>
      <c r="P175" s="13" t="str">
        <f>IFERROR(IF(VLOOKUP(F175&amp;E175,KBPETAK[],$P$5+1,FALSE)=0,0,VLOOKUP(F175&amp;E175,KBPETAK[],$P$5+1,FALSE)),"")</f>
        <v/>
      </c>
      <c r="Q175" s="19">
        <f t="shared" si="26"/>
        <v>0</v>
      </c>
      <c r="R175" s="19">
        <f t="shared" si="27"/>
        <v>0</v>
      </c>
      <c r="S175" s="187" t="str">
        <f>IFERROR(IF(IF(VLOOKUP(F175&amp;E175,KBPETAK[],$S$5+1,FALSE)=0,"",VLOOKUP(F175&amp;E175,KBPETAK[],$S$5+1,FALSE))="B.MP","B. MP",IF(VLOOKUP(F175&amp;E175,KBPETAK[],$S$5+1,FALSE)=0,"",VLOOKUP(F175&amp;E175,KBPETAK[],$S$5+1,FALSE))),"")</f>
        <v/>
      </c>
      <c r="T175" s="188" t="str">
        <f>IFERROR(VLOOKUP(IFERROR(LEFT(I175,FIND("/",I175)-1),I175),Petani[],($U$2+(VLOOKUP(I175,$AB$6:$AD$55,3,FALSE)-1)+VLOOKUP(COUNTIFS(I$6:$I175,I175),$AF$6:$AG$16,2,TRUE)),FALSE),"")</f>
        <v/>
      </c>
      <c r="U175" s="15"/>
      <c r="V175" s="16"/>
      <c r="W175" s="17"/>
      <c r="X175" s="17"/>
    </row>
    <row r="176" spans="1:24" ht="12.95" hidden="1" customHeight="1">
      <c r="A176" s="209" t="str">
        <f t="shared" si="28"/>
        <v>-</v>
      </c>
      <c r="B176" s="2" t="str">
        <f t="shared" si="29"/>
        <v>2</v>
      </c>
      <c r="C176" s="2">
        <f t="shared" si="30"/>
        <v>2</v>
      </c>
      <c r="D176" s="2" t="str">
        <f t="shared" si="31"/>
        <v>DRT</v>
      </c>
      <c r="E176" s="224">
        <f t="shared" si="32"/>
        <v>171</v>
      </c>
      <c r="F176" s="440">
        <f t="shared" si="33"/>
        <v>43835</v>
      </c>
      <c r="G176" s="9" t="str">
        <f>IFERROR(IF(VLOOKUP(F176&amp;E176,KBPETAK[],$G$5+1,FALSE)=0,"",VLOOKUP(F176&amp;E176,KBPETAK[],$G$5+1,FALSE)),"")</f>
        <v/>
      </c>
      <c r="H176" s="10" t="str">
        <f>IFERROR(IF(VLOOKUP(F176&amp;E176,KBPETAK[],$H$5+1,FALSE)=0,"",VLOOKUP(F176&amp;E176,KBPETAK[],$H$5+1,FALSE)),"")</f>
        <v/>
      </c>
      <c r="I176" s="356" t="str">
        <f>IFERROR(IF(VLOOKUP(F176&amp;E176,KBPETAK[],$I$5+1,FALSE)=0,"",VLOOKUP(F176&amp;E176,KBPETAK[],$I$5+1,FALSE)),"")</f>
        <v/>
      </c>
      <c r="J176" s="11" t="str">
        <f>IFERROR(IF(VLOOKUP(F176&amp;E176,KBPETAK[],$J$5+1,FALSE)=0,"",VLOOKUP(F176&amp;E176,KBPETAK[],$J$5+1,FALSE)),"")</f>
        <v/>
      </c>
      <c r="K176" s="11" t="str">
        <f>IFERROR(IF(VLOOKUP(F176&amp;E176,KBPETAK[],$K$5+1,FALSE)=0,"",VLOOKUP(F176&amp;E176,KBPETAK[],$K$5+1,FALSE)),"")</f>
        <v/>
      </c>
      <c r="L176" s="11" t="str">
        <f>IFERROR(IF(VLOOKUP(F176&amp;E176,KBPETAK[],$L$5+1,FALSE)=0,"",VLOOKUP(F176&amp;E176,KBPETAK[],$L$5+1,FALSE)),"")</f>
        <v/>
      </c>
      <c r="M176" s="12" t="str">
        <f>IFERROR(IF(VLOOKUP(F176&amp;E176,KBPETAK[],$M$5+1,FALSE)=0,"",VLOOKUP(F176&amp;E176,KBPETAK[],$M$5+1,FALSE)),"")</f>
        <v/>
      </c>
      <c r="N176" s="12" t="str">
        <f>IFERROR(IF(VLOOKUP(F176&amp;E176,KBPETAK[],$N$5+1,FALSE)=0,"",VLOOKUP(F176&amp;E176,KBPETAK[],$N$5+1,FALSE)),"")</f>
        <v/>
      </c>
      <c r="O176" s="55">
        <f t="shared" si="34"/>
        <v>0</v>
      </c>
      <c r="P176" s="13" t="str">
        <f>IFERROR(IF(VLOOKUP(F176&amp;E176,KBPETAK[],$P$5+1,FALSE)=0,0,VLOOKUP(F176&amp;E176,KBPETAK[],$P$5+1,FALSE)),"")</f>
        <v/>
      </c>
      <c r="Q176" s="19">
        <f t="shared" si="26"/>
        <v>0</v>
      </c>
      <c r="R176" s="19">
        <f t="shared" si="27"/>
        <v>0</v>
      </c>
      <c r="S176" s="187" t="str">
        <f>IFERROR(IF(IF(VLOOKUP(F176&amp;E176,KBPETAK[],$S$5+1,FALSE)=0,"",VLOOKUP(F176&amp;E176,KBPETAK[],$S$5+1,FALSE))="B.MP","B. MP",IF(VLOOKUP(F176&amp;E176,KBPETAK[],$S$5+1,FALSE)=0,"",VLOOKUP(F176&amp;E176,KBPETAK[],$S$5+1,FALSE))),"")</f>
        <v/>
      </c>
      <c r="T176" s="188" t="str">
        <f>IFERROR(VLOOKUP(IFERROR(LEFT(I176,FIND("/",I176)-1),I176),Petani[],($U$2+(VLOOKUP(I176,$AB$6:$AD$55,3,FALSE)-1)+VLOOKUP(COUNTIFS(I$6:$I176,I176),$AF$6:$AG$16,2,TRUE)),FALSE),"")</f>
        <v/>
      </c>
      <c r="U176" s="15"/>
      <c r="V176" s="16"/>
      <c r="W176" s="17"/>
      <c r="X176" s="17"/>
    </row>
    <row r="177" spans="1:24" ht="12.95" hidden="1" customHeight="1">
      <c r="A177" s="209" t="str">
        <f t="shared" si="28"/>
        <v>-</v>
      </c>
      <c r="B177" s="2" t="str">
        <f t="shared" si="29"/>
        <v>2</v>
      </c>
      <c r="C177" s="2">
        <f t="shared" si="30"/>
        <v>2</v>
      </c>
      <c r="D177" s="2" t="str">
        <f t="shared" si="31"/>
        <v>DRT</v>
      </c>
      <c r="E177" s="224">
        <f t="shared" si="32"/>
        <v>172</v>
      </c>
      <c r="F177" s="440">
        <f t="shared" si="33"/>
        <v>43835</v>
      </c>
      <c r="G177" s="9" t="str">
        <f>IFERROR(IF(VLOOKUP(F177&amp;E177,KBPETAK[],$G$5+1,FALSE)=0,"",VLOOKUP(F177&amp;E177,KBPETAK[],$G$5+1,FALSE)),"")</f>
        <v/>
      </c>
      <c r="H177" s="10" t="str">
        <f>IFERROR(IF(VLOOKUP(F177&amp;E177,KBPETAK[],$H$5+1,FALSE)=0,"",VLOOKUP(F177&amp;E177,KBPETAK[],$H$5+1,FALSE)),"")</f>
        <v/>
      </c>
      <c r="I177" s="356" t="str">
        <f>IFERROR(IF(VLOOKUP(F177&amp;E177,KBPETAK[],$I$5+1,FALSE)=0,"",VLOOKUP(F177&amp;E177,KBPETAK[],$I$5+1,FALSE)),"")</f>
        <v/>
      </c>
      <c r="J177" s="11" t="str">
        <f>IFERROR(IF(VLOOKUP(F177&amp;E177,KBPETAK[],$J$5+1,FALSE)=0,"",VLOOKUP(F177&amp;E177,KBPETAK[],$J$5+1,FALSE)),"")</f>
        <v/>
      </c>
      <c r="K177" s="11" t="str">
        <f>IFERROR(IF(VLOOKUP(F177&amp;E177,KBPETAK[],$K$5+1,FALSE)=0,"",VLOOKUP(F177&amp;E177,KBPETAK[],$K$5+1,FALSE)),"")</f>
        <v/>
      </c>
      <c r="L177" s="11" t="str">
        <f>IFERROR(IF(VLOOKUP(F177&amp;E177,KBPETAK[],$L$5+1,FALSE)=0,"",VLOOKUP(F177&amp;E177,KBPETAK[],$L$5+1,FALSE)),"")</f>
        <v/>
      </c>
      <c r="M177" s="12" t="str">
        <f>IFERROR(IF(VLOOKUP(F177&amp;E177,KBPETAK[],$M$5+1,FALSE)=0,"",VLOOKUP(F177&amp;E177,KBPETAK[],$M$5+1,FALSE)),"")</f>
        <v/>
      </c>
      <c r="N177" s="12" t="str">
        <f>IFERROR(IF(VLOOKUP(F177&amp;E177,KBPETAK[],$N$5+1,FALSE)=0,"",VLOOKUP(F177&amp;E177,KBPETAK[],$N$5+1,FALSE)),"")</f>
        <v/>
      </c>
      <c r="O177" s="55">
        <f t="shared" si="34"/>
        <v>0</v>
      </c>
      <c r="P177" s="13" t="str">
        <f>IFERROR(IF(VLOOKUP(F177&amp;E177,KBPETAK[],$P$5+1,FALSE)=0,0,VLOOKUP(F177&amp;E177,KBPETAK[],$P$5+1,FALSE)),"")</f>
        <v/>
      </c>
      <c r="Q177" s="19">
        <f t="shared" si="26"/>
        <v>0</v>
      </c>
      <c r="R177" s="19">
        <f t="shared" si="27"/>
        <v>0</v>
      </c>
      <c r="S177" s="187" t="str">
        <f>IFERROR(IF(IF(VLOOKUP(F177&amp;E177,KBPETAK[],$S$5+1,FALSE)=0,"",VLOOKUP(F177&amp;E177,KBPETAK[],$S$5+1,FALSE))="B.MP","B. MP",IF(VLOOKUP(F177&amp;E177,KBPETAK[],$S$5+1,FALSE)=0,"",VLOOKUP(F177&amp;E177,KBPETAK[],$S$5+1,FALSE))),"")</f>
        <v/>
      </c>
      <c r="T177" s="188" t="str">
        <f>IFERROR(VLOOKUP(IFERROR(LEFT(I177,FIND("/",I177)-1),I177),Petani[],($U$2+(VLOOKUP(I177,$AB$6:$AD$55,3,FALSE)-1)+VLOOKUP(COUNTIFS(I$6:$I177,I177),$AF$6:$AG$16,2,TRUE)),FALSE),"")</f>
        <v/>
      </c>
      <c r="U177" s="15"/>
      <c r="V177" s="16"/>
      <c r="W177" s="17"/>
      <c r="X177" s="17"/>
    </row>
    <row r="178" spans="1:24" ht="12.95" hidden="1" customHeight="1">
      <c r="A178" s="209" t="str">
        <f t="shared" si="28"/>
        <v>-</v>
      </c>
      <c r="B178" s="2" t="str">
        <f t="shared" si="29"/>
        <v>2</v>
      </c>
      <c r="C178" s="2">
        <f t="shared" si="30"/>
        <v>2</v>
      </c>
      <c r="D178" s="2" t="str">
        <f t="shared" si="31"/>
        <v>DRT</v>
      </c>
      <c r="E178" s="224">
        <f t="shared" si="32"/>
        <v>173</v>
      </c>
      <c r="F178" s="440">
        <f t="shared" si="33"/>
        <v>43835</v>
      </c>
      <c r="G178" s="9" t="str">
        <f>IFERROR(IF(VLOOKUP(F178&amp;E178,KBPETAK[],$G$5+1,FALSE)=0,"",VLOOKUP(F178&amp;E178,KBPETAK[],$G$5+1,FALSE)),"")</f>
        <v/>
      </c>
      <c r="H178" s="10" t="str">
        <f>IFERROR(IF(VLOOKUP(F178&amp;E178,KBPETAK[],$H$5+1,FALSE)=0,"",VLOOKUP(F178&amp;E178,KBPETAK[],$H$5+1,FALSE)),"")</f>
        <v/>
      </c>
      <c r="I178" s="356" t="str">
        <f>IFERROR(IF(VLOOKUP(F178&amp;E178,KBPETAK[],$I$5+1,FALSE)=0,"",VLOOKUP(F178&amp;E178,KBPETAK[],$I$5+1,FALSE)),"")</f>
        <v/>
      </c>
      <c r="J178" s="11" t="str">
        <f>IFERROR(IF(VLOOKUP(F178&amp;E178,KBPETAK[],$J$5+1,FALSE)=0,"",VLOOKUP(F178&amp;E178,KBPETAK[],$J$5+1,FALSE)),"")</f>
        <v/>
      </c>
      <c r="K178" s="11" t="str">
        <f>IFERROR(IF(VLOOKUP(F178&amp;E178,KBPETAK[],$K$5+1,FALSE)=0,"",VLOOKUP(F178&amp;E178,KBPETAK[],$K$5+1,FALSE)),"")</f>
        <v/>
      </c>
      <c r="L178" s="11" t="str">
        <f>IFERROR(IF(VLOOKUP(F178&amp;E178,KBPETAK[],$L$5+1,FALSE)=0,"",VLOOKUP(F178&amp;E178,KBPETAK[],$L$5+1,FALSE)),"")</f>
        <v/>
      </c>
      <c r="M178" s="12" t="str">
        <f>IFERROR(IF(VLOOKUP(F178&amp;E178,KBPETAK[],$M$5+1,FALSE)=0,"",VLOOKUP(F178&amp;E178,KBPETAK[],$M$5+1,FALSE)),"")</f>
        <v/>
      </c>
      <c r="N178" s="12" t="str">
        <f>IFERROR(IF(VLOOKUP(F178&amp;E178,KBPETAK[],$N$5+1,FALSE)=0,"",VLOOKUP(F178&amp;E178,KBPETAK[],$N$5+1,FALSE)),"")</f>
        <v/>
      </c>
      <c r="O178" s="55">
        <f t="shared" si="34"/>
        <v>0</v>
      </c>
      <c r="P178" s="13" t="str">
        <f>IFERROR(IF(VLOOKUP(F178&amp;E178,KBPETAK[],$P$5+1,FALSE)=0,0,VLOOKUP(F178&amp;E178,KBPETAK[],$P$5+1,FALSE)),"")</f>
        <v/>
      </c>
      <c r="Q178" s="19">
        <f t="shared" si="26"/>
        <v>0</v>
      </c>
      <c r="R178" s="19">
        <f t="shared" si="27"/>
        <v>0</v>
      </c>
      <c r="S178" s="187" t="str">
        <f>IFERROR(IF(IF(VLOOKUP(F178&amp;E178,KBPETAK[],$S$5+1,FALSE)=0,"",VLOOKUP(F178&amp;E178,KBPETAK[],$S$5+1,FALSE))="B.MP","B. MP",IF(VLOOKUP(F178&amp;E178,KBPETAK[],$S$5+1,FALSE)=0,"",VLOOKUP(F178&amp;E178,KBPETAK[],$S$5+1,FALSE))),"")</f>
        <v/>
      </c>
      <c r="T178" s="188" t="str">
        <f>IFERROR(VLOOKUP(IFERROR(LEFT(I178,FIND("/",I178)-1),I178),Petani[],($U$2+(VLOOKUP(I178,$AB$6:$AD$55,3,FALSE)-1)+VLOOKUP(COUNTIFS(I$6:$I178,I178),$AF$6:$AG$16,2,TRUE)),FALSE),"")</f>
        <v/>
      </c>
      <c r="U178" s="15"/>
      <c r="V178" s="16"/>
      <c r="W178" s="17"/>
      <c r="X178" s="17"/>
    </row>
    <row r="179" spans="1:24" ht="12.95" hidden="1" customHeight="1">
      <c r="A179" s="209" t="str">
        <f t="shared" si="28"/>
        <v>-</v>
      </c>
      <c r="B179" s="2" t="str">
        <f t="shared" si="29"/>
        <v>2</v>
      </c>
      <c r="C179" s="2">
        <f t="shared" si="30"/>
        <v>2</v>
      </c>
      <c r="D179" s="2" t="str">
        <f t="shared" si="31"/>
        <v>DRT</v>
      </c>
      <c r="E179" s="224">
        <f t="shared" si="32"/>
        <v>174</v>
      </c>
      <c r="F179" s="440">
        <f t="shared" si="33"/>
        <v>43835</v>
      </c>
      <c r="G179" s="9" t="str">
        <f>IFERROR(IF(VLOOKUP(F179&amp;E179,KBPETAK[],$G$5+1,FALSE)=0,"",VLOOKUP(F179&amp;E179,KBPETAK[],$G$5+1,FALSE)),"")</f>
        <v/>
      </c>
      <c r="H179" s="10" t="str">
        <f>IFERROR(IF(VLOOKUP(F179&amp;E179,KBPETAK[],$H$5+1,FALSE)=0,"",VLOOKUP(F179&amp;E179,KBPETAK[],$H$5+1,FALSE)),"")</f>
        <v/>
      </c>
      <c r="I179" s="356" t="str">
        <f>IFERROR(IF(VLOOKUP(F179&amp;E179,KBPETAK[],$I$5+1,FALSE)=0,"",VLOOKUP(F179&amp;E179,KBPETAK[],$I$5+1,FALSE)),"")</f>
        <v/>
      </c>
      <c r="J179" s="11" t="str">
        <f>IFERROR(IF(VLOOKUP(F179&amp;E179,KBPETAK[],$J$5+1,FALSE)=0,"",VLOOKUP(F179&amp;E179,KBPETAK[],$J$5+1,FALSE)),"")</f>
        <v/>
      </c>
      <c r="K179" s="11" t="str">
        <f>IFERROR(IF(VLOOKUP(F179&amp;E179,KBPETAK[],$K$5+1,FALSE)=0,"",VLOOKUP(F179&amp;E179,KBPETAK[],$K$5+1,FALSE)),"")</f>
        <v/>
      </c>
      <c r="L179" s="11" t="str">
        <f>IFERROR(IF(VLOOKUP(F179&amp;E179,KBPETAK[],$L$5+1,FALSE)=0,"",VLOOKUP(F179&amp;E179,KBPETAK[],$L$5+1,FALSE)),"")</f>
        <v/>
      </c>
      <c r="M179" s="12" t="str">
        <f>IFERROR(IF(VLOOKUP(F179&amp;E179,KBPETAK[],$M$5+1,FALSE)=0,"",VLOOKUP(F179&amp;E179,KBPETAK[],$M$5+1,FALSE)),"")</f>
        <v/>
      </c>
      <c r="N179" s="12" t="str">
        <f>IFERROR(IF(VLOOKUP(F179&amp;E179,KBPETAK[],$N$5+1,FALSE)=0,"",VLOOKUP(F179&amp;E179,KBPETAK[],$N$5+1,FALSE)),"")</f>
        <v/>
      </c>
      <c r="O179" s="55">
        <f t="shared" si="34"/>
        <v>0</v>
      </c>
      <c r="P179" s="13" t="str">
        <f>IFERROR(IF(VLOOKUP(F179&amp;E179,KBPETAK[],$P$5+1,FALSE)=0,0,VLOOKUP(F179&amp;E179,KBPETAK[],$P$5+1,FALSE)),"")</f>
        <v/>
      </c>
      <c r="Q179" s="19">
        <f t="shared" si="26"/>
        <v>0</v>
      </c>
      <c r="R179" s="19">
        <f t="shared" si="27"/>
        <v>0</v>
      </c>
      <c r="S179" s="187" t="str">
        <f>IFERROR(IF(IF(VLOOKUP(F179&amp;E179,KBPETAK[],$S$5+1,FALSE)=0,"",VLOOKUP(F179&amp;E179,KBPETAK[],$S$5+1,FALSE))="B.MP","B. MP",IF(VLOOKUP(F179&amp;E179,KBPETAK[],$S$5+1,FALSE)=0,"",VLOOKUP(F179&amp;E179,KBPETAK[],$S$5+1,FALSE))),"")</f>
        <v/>
      </c>
      <c r="T179" s="188" t="str">
        <f>IFERROR(VLOOKUP(IFERROR(LEFT(I179,FIND("/",I179)-1),I179),Petani[],($U$2+(VLOOKUP(I179,$AB$6:$AD$55,3,FALSE)-1)+VLOOKUP(COUNTIFS(I$6:$I179,I179),$AF$6:$AG$16,2,TRUE)),FALSE),"")</f>
        <v/>
      </c>
      <c r="U179" s="15"/>
      <c r="V179" s="16"/>
      <c r="W179" s="17"/>
      <c r="X179" s="17"/>
    </row>
    <row r="180" spans="1:24" ht="12.95" hidden="1" customHeight="1">
      <c r="A180" s="209" t="str">
        <f t="shared" si="28"/>
        <v>-</v>
      </c>
      <c r="B180" s="2" t="str">
        <f t="shared" si="29"/>
        <v>2</v>
      </c>
      <c r="C180" s="2">
        <f t="shared" si="30"/>
        <v>2</v>
      </c>
      <c r="D180" s="2" t="str">
        <f t="shared" si="31"/>
        <v>DRT</v>
      </c>
      <c r="E180" s="224">
        <f t="shared" si="32"/>
        <v>175</v>
      </c>
      <c r="F180" s="440">
        <f t="shared" si="33"/>
        <v>43835</v>
      </c>
      <c r="G180" s="9" t="str">
        <f>IFERROR(IF(VLOOKUP(F180&amp;E180,KBPETAK[],$G$5+1,FALSE)=0,"",VLOOKUP(F180&amp;E180,KBPETAK[],$G$5+1,FALSE)),"")</f>
        <v/>
      </c>
      <c r="H180" s="10" t="str">
        <f>IFERROR(IF(VLOOKUP(F180&amp;E180,KBPETAK[],$H$5+1,FALSE)=0,"",VLOOKUP(F180&amp;E180,KBPETAK[],$H$5+1,FALSE)),"")</f>
        <v/>
      </c>
      <c r="I180" s="356" t="str">
        <f>IFERROR(IF(VLOOKUP(F180&amp;E180,KBPETAK[],$I$5+1,FALSE)=0,"",VLOOKUP(F180&amp;E180,KBPETAK[],$I$5+1,FALSE)),"")</f>
        <v/>
      </c>
      <c r="J180" s="11" t="str">
        <f>IFERROR(IF(VLOOKUP(F180&amp;E180,KBPETAK[],$J$5+1,FALSE)=0,"",VLOOKUP(F180&amp;E180,KBPETAK[],$J$5+1,FALSE)),"")</f>
        <v/>
      </c>
      <c r="K180" s="11" t="str">
        <f>IFERROR(IF(VLOOKUP(F180&amp;E180,KBPETAK[],$K$5+1,FALSE)=0,"",VLOOKUP(F180&amp;E180,KBPETAK[],$K$5+1,FALSE)),"")</f>
        <v/>
      </c>
      <c r="L180" s="11" t="str">
        <f>IFERROR(IF(VLOOKUP(F180&amp;E180,KBPETAK[],$L$5+1,FALSE)=0,"",VLOOKUP(F180&amp;E180,KBPETAK[],$L$5+1,FALSE)),"")</f>
        <v/>
      </c>
      <c r="M180" s="12" t="str">
        <f>IFERROR(IF(VLOOKUP(F180&amp;E180,KBPETAK[],$M$5+1,FALSE)=0,"",VLOOKUP(F180&amp;E180,KBPETAK[],$M$5+1,FALSE)),"")</f>
        <v/>
      </c>
      <c r="N180" s="12" t="str">
        <f>IFERROR(IF(VLOOKUP(F180&amp;E180,KBPETAK[],$N$5+1,FALSE)=0,"",VLOOKUP(F180&amp;E180,KBPETAK[],$N$5+1,FALSE)),"")</f>
        <v/>
      </c>
      <c r="O180" s="55">
        <f t="shared" si="34"/>
        <v>0</v>
      </c>
      <c r="P180" s="13" t="str">
        <f>IFERROR(IF(VLOOKUP(F180&amp;E180,KBPETAK[],$P$5+1,FALSE)=0,0,VLOOKUP(F180&amp;E180,KBPETAK[],$P$5+1,FALSE)),"")</f>
        <v/>
      </c>
      <c r="Q180" s="19">
        <f t="shared" si="26"/>
        <v>0</v>
      </c>
      <c r="R180" s="19">
        <f t="shared" si="27"/>
        <v>0</v>
      </c>
      <c r="S180" s="187" t="str">
        <f>IFERROR(IF(IF(VLOOKUP(F180&amp;E180,KBPETAK[],$S$5+1,FALSE)=0,"",VLOOKUP(F180&amp;E180,KBPETAK[],$S$5+1,FALSE))="B.MP","B. MP",IF(VLOOKUP(F180&amp;E180,KBPETAK[],$S$5+1,FALSE)=0,"",VLOOKUP(F180&amp;E180,KBPETAK[],$S$5+1,FALSE))),"")</f>
        <v/>
      </c>
      <c r="T180" s="188" t="str">
        <f>IFERROR(VLOOKUP(IFERROR(LEFT(I180,FIND("/",I180)-1),I180),Petani[],($U$2+(VLOOKUP(I180,$AB$6:$AD$55,3,FALSE)-1)+VLOOKUP(COUNTIFS(I$6:$I180,I180),$AF$6:$AG$16,2,TRUE)),FALSE),"")</f>
        <v/>
      </c>
      <c r="U180" s="15"/>
      <c r="V180" s="16"/>
      <c r="W180" s="17"/>
      <c r="X180" s="17"/>
    </row>
    <row r="181" spans="1:24" ht="12.95" hidden="1" customHeight="1">
      <c r="A181" s="209" t="str">
        <f t="shared" si="28"/>
        <v>-</v>
      </c>
      <c r="B181" s="2" t="str">
        <f t="shared" si="29"/>
        <v>2</v>
      </c>
      <c r="C181" s="2">
        <f t="shared" si="30"/>
        <v>2</v>
      </c>
      <c r="D181" s="2" t="str">
        <f t="shared" si="31"/>
        <v>DRT</v>
      </c>
      <c r="E181" s="224">
        <f t="shared" si="32"/>
        <v>176</v>
      </c>
      <c r="F181" s="440">
        <f t="shared" si="33"/>
        <v>43835</v>
      </c>
      <c r="G181" s="9" t="str">
        <f>IFERROR(IF(VLOOKUP(F181&amp;E181,KBPETAK[],$G$5+1,FALSE)=0,"",VLOOKUP(F181&amp;E181,KBPETAK[],$G$5+1,FALSE)),"")</f>
        <v/>
      </c>
      <c r="H181" s="10" t="str">
        <f>IFERROR(IF(VLOOKUP(F181&amp;E181,KBPETAK[],$H$5+1,FALSE)=0,"",VLOOKUP(F181&amp;E181,KBPETAK[],$H$5+1,FALSE)),"")</f>
        <v/>
      </c>
      <c r="I181" s="356" t="str">
        <f>IFERROR(IF(VLOOKUP(F181&amp;E181,KBPETAK[],$I$5+1,FALSE)=0,"",VLOOKUP(F181&amp;E181,KBPETAK[],$I$5+1,FALSE)),"")</f>
        <v/>
      </c>
      <c r="J181" s="11" t="str">
        <f>IFERROR(IF(VLOOKUP(F181&amp;E181,KBPETAK[],$J$5+1,FALSE)=0,"",VLOOKUP(F181&amp;E181,KBPETAK[],$J$5+1,FALSE)),"")</f>
        <v/>
      </c>
      <c r="K181" s="11" t="str">
        <f>IFERROR(IF(VLOOKUP(F181&amp;E181,KBPETAK[],$K$5+1,FALSE)=0,"",VLOOKUP(F181&amp;E181,KBPETAK[],$K$5+1,FALSE)),"")</f>
        <v/>
      </c>
      <c r="L181" s="11" t="str">
        <f>IFERROR(IF(VLOOKUP(F181&amp;E181,KBPETAK[],$L$5+1,FALSE)=0,"",VLOOKUP(F181&amp;E181,KBPETAK[],$L$5+1,FALSE)),"")</f>
        <v/>
      </c>
      <c r="M181" s="12" t="str">
        <f>IFERROR(IF(VLOOKUP(F181&amp;E181,KBPETAK[],$M$5+1,FALSE)=0,"",VLOOKUP(F181&amp;E181,KBPETAK[],$M$5+1,FALSE)),"")</f>
        <v/>
      </c>
      <c r="N181" s="12" t="str">
        <f>IFERROR(IF(VLOOKUP(F181&amp;E181,KBPETAK[],$N$5+1,FALSE)=0,"",VLOOKUP(F181&amp;E181,KBPETAK[],$N$5+1,FALSE)),"")</f>
        <v/>
      </c>
      <c r="O181" s="55">
        <f t="shared" si="34"/>
        <v>0</v>
      </c>
      <c r="P181" s="13" t="str">
        <f>IFERROR(IF(VLOOKUP(F181&amp;E181,KBPETAK[],$P$5+1,FALSE)=0,0,VLOOKUP(F181&amp;E181,KBPETAK[],$P$5+1,FALSE)),"")</f>
        <v/>
      </c>
      <c r="Q181" s="19">
        <f t="shared" si="26"/>
        <v>0</v>
      </c>
      <c r="R181" s="19">
        <f t="shared" si="27"/>
        <v>0</v>
      </c>
      <c r="S181" s="187" t="str">
        <f>IFERROR(IF(IF(VLOOKUP(F181&amp;E181,KBPETAK[],$S$5+1,FALSE)=0,"",VLOOKUP(F181&amp;E181,KBPETAK[],$S$5+1,FALSE))="B.MP","B. MP",IF(VLOOKUP(F181&amp;E181,KBPETAK[],$S$5+1,FALSE)=0,"",VLOOKUP(F181&amp;E181,KBPETAK[],$S$5+1,FALSE))),"")</f>
        <v/>
      </c>
      <c r="T181" s="188" t="str">
        <f>IFERROR(VLOOKUP(IFERROR(LEFT(I181,FIND("/",I181)-1),I181),Petani[],($U$2+(VLOOKUP(I181,$AB$6:$AD$55,3,FALSE)-1)+VLOOKUP(COUNTIFS(I$6:$I181,I181),$AF$6:$AG$16,2,TRUE)),FALSE),"")</f>
        <v/>
      </c>
      <c r="U181" s="15"/>
      <c r="V181" s="16"/>
      <c r="W181" s="17"/>
      <c r="X181" s="17"/>
    </row>
    <row r="182" spans="1:24" ht="12.95" hidden="1" customHeight="1">
      <c r="A182" s="209" t="str">
        <f t="shared" si="28"/>
        <v>-</v>
      </c>
      <c r="B182" s="2" t="str">
        <f t="shared" si="29"/>
        <v>2</v>
      </c>
      <c r="C182" s="2">
        <f t="shared" si="30"/>
        <v>2</v>
      </c>
      <c r="D182" s="2" t="str">
        <f t="shared" si="31"/>
        <v>DRT</v>
      </c>
      <c r="E182" s="224">
        <f t="shared" si="32"/>
        <v>177</v>
      </c>
      <c r="F182" s="440">
        <f t="shared" si="33"/>
        <v>43835</v>
      </c>
      <c r="G182" s="9" t="str">
        <f>IFERROR(IF(VLOOKUP(F182&amp;E182,KBPETAK[],$G$5+1,FALSE)=0,"",VLOOKUP(F182&amp;E182,KBPETAK[],$G$5+1,FALSE)),"")</f>
        <v/>
      </c>
      <c r="H182" s="10" t="str">
        <f>IFERROR(IF(VLOOKUP(F182&amp;E182,KBPETAK[],$H$5+1,FALSE)=0,"",VLOOKUP(F182&amp;E182,KBPETAK[],$H$5+1,FALSE)),"")</f>
        <v/>
      </c>
      <c r="I182" s="356" t="str">
        <f>IFERROR(IF(VLOOKUP(F182&amp;E182,KBPETAK[],$I$5+1,FALSE)=0,"",VLOOKUP(F182&amp;E182,KBPETAK[],$I$5+1,FALSE)),"")</f>
        <v/>
      </c>
      <c r="J182" s="11" t="str">
        <f>IFERROR(IF(VLOOKUP(F182&amp;E182,KBPETAK[],$J$5+1,FALSE)=0,"",VLOOKUP(F182&amp;E182,KBPETAK[],$J$5+1,FALSE)),"")</f>
        <v/>
      </c>
      <c r="K182" s="11" t="str">
        <f>IFERROR(IF(VLOOKUP(F182&amp;E182,KBPETAK[],$K$5+1,FALSE)=0,"",VLOOKUP(F182&amp;E182,KBPETAK[],$K$5+1,FALSE)),"")</f>
        <v/>
      </c>
      <c r="L182" s="11" t="str">
        <f>IFERROR(IF(VLOOKUP(F182&amp;E182,KBPETAK[],$L$5+1,FALSE)=0,"",VLOOKUP(F182&amp;E182,KBPETAK[],$L$5+1,FALSE)),"")</f>
        <v/>
      </c>
      <c r="M182" s="12" t="str">
        <f>IFERROR(IF(VLOOKUP(F182&amp;E182,KBPETAK[],$M$5+1,FALSE)=0,"",VLOOKUP(F182&amp;E182,KBPETAK[],$M$5+1,FALSE)),"")</f>
        <v/>
      </c>
      <c r="N182" s="12" t="str">
        <f>IFERROR(IF(VLOOKUP(F182&amp;E182,KBPETAK[],$N$5+1,FALSE)=0,"",VLOOKUP(F182&amp;E182,KBPETAK[],$N$5+1,FALSE)),"")</f>
        <v/>
      </c>
      <c r="O182" s="55">
        <f t="shared" si="34"/>
        <v>0</v>
      </c>
      <c r="P182" s="13" t="str">
        <f>IFERROR(IF(VLOOKUP(F182&amp;E182,KBPETAK[],$P$5+1,FALSE)=0,0,VLOOKUP(F182&amp;E182,KBPETAK[],$P$5+1,FALSE)),"")</f>
        <v/>
      </c>
      <c r="Q182" s="19">
        <f t="shared" si="26"/>
        <v>0</v>
      </c>
      <c r="R182" s="19">
        <f t="shared" si="27"/>
        <v>0</v>
      </c>
      <c r="S182" s="187" t="str">
        <f>IFERROR(IF(IF(VLOOKUP(F182&amp;E182,KBPETAK[],$S$5+1,FALSE)=0,"",VLOOKUP(F182&amp;E182,KBPETAK[],$S$5+1,FALSE))="B.MP","B. MP",IF(VLOOKUP(F182&amp;E182,KBPETAK[],$S$5+1,FALSE)=0,"",VLOOKUP(F182&amp;E182,KBPETAK[],$S$5+1,FALSE))),"")</f>
        <v/>
      </c>
      <c r="T182" s="188" t="str">
        <f>IFERROR(VLOOKUP(IFERROR(LEFT(I182,FIND("/",I182)-1),I182),Petani[],($U$2+(VLOOKUP(I182,$AB$6:$AD$55,3,FALSE)-1)+VLOOKUP(COUNTIFS(I$6:$I182,I182),$AF$6:$AG$16,2,TRUE)),FALSE),"")</f>
        <v/>
      </c>
      <c r="U182" s="15"/>
      <c r="V182" s="16"/>
      <c r="W182" s="17"/>
      <c r="X182" s="17"/>
    </row>
    <row r="183" spans="1:24" ht="12.95" hidden="1" customHeight="1">
      <c r="A183" s="209" t="str">
        <f t="shared" si="28"/>
        <v>-</v>
      </c>
      <c r="B183" s="2" t="str">
        <f t="shared" si="29"/>
        <v>2</v>
      </c>
      <c r="C183" s="2">
        <f t="shared" si="30"/>
        <v>2</v>
      </c>
      <c r="D183" s="2" t="str">
        <f t="shared" si="31"/>
        <v>DRT</v>
      </c>
      <c r="E183" s="224">
        <f t="shared" si="32"/>
        <v>178</v>
      </c>
      <c r="F183" s="440">
        <f t="shared" si="33"/>
        <v>43835</v>
      </c>
      <c r="G183" s="9" t="str">
        <f>IFERROR(IF(VLOOKUP(F183&amp;E183,KBPETAK[],$G$5+1,FALSE)=0,"",VLOOKUP(F183&amp;E183,KBPETAK[],$G$5+1,FALSE)),"")</f>
        <v/>
      </c>
      <c r="H183" s="10" t="str">
        <f>IFERROR(IF(VLOOKUP(F183&amp;E183,KBPETAK[],$H$5+1,FALSE)=0,"",VLOOKUP(F183&amp;E183,KBPETAK[],$H$5+1,FALSE)),"")</f>
        <v/>
      </c>
      <c r="I183" s="356" t="str">
        <f>IFERROR(IF(VLOOKUP(F183&amp;E183,KBPETAK[],$I$5+1,FALSE)=0,"",VLOOKUP(F183&amp;E183,KBPETAK[],$I$5+1,FALSE)),"")</f>
        <v/>
      </c>
      <c r="J183" s="11" t="str">
        <f>IFERROR(IF(VLOOKUP(F183&amp;E183,KBPETAK[],$J$5+1,FALSE)=0,"",VLOOKUP(F183&amp;E183,KBPETAK[],$J$5+1,FALSE)),"")</f>
        <v/>
      </c>
      <c r="K183" s="11" t="str">
        <f>IFERROR(IF(VLOOKUP(F183&amp;E183,KBPETAK[],$K$5+1,FALSE)=0,"",VLOOKUP(F183&amp;E183,KBPETAK[],$K$5+1,FALSE)),"")</f>
        <v/>
      </c>
      <c r="L183" s="11" t="str">
        <f>IFERROR(IF(VLOOKUP(F183&amp;E183,KBPETAK[],$L$5+1,FALSE)=0,"",VLOOKUP(F183&amp;E183,KBPETAK[],$L$5+1,FALSE)),"")</f>
        <v/>
      </c>
      <c r="M183" s="12" t="str">
        <f>IFERROR(IF(VLOOKUP(F183&amp;E183,KBPETAK[],$M$5+1,FALSE)=0,"",VLOOKUP(F183&amp;E183,KBPETAK[],$M$5+1,FALSE)),"")</f>
        <v/>
      </c>
      <c r="N183" s="12" t="str">
        <f>IFERROR(IF(VLOOKUP(F183&amp;E183,KBPETAK[],$N$5+1,FALSE)=0,"",VLOOKUP(F183&amp;E183,KBPETAK[],$N$5+1,FALSE)),"")</f>
        <v/>
      </c>
      <c r="O183" s="55">
        <f t="shared" si="34"/>
        <v>0</v>
      </c>
      <c r="P183" s="13" t="str">
        <f>IFERROR(IF(VLOOKUP(F183&amp;E183,KBPETAK[],$P$5+1,FALSE)=0,0,VLOOKUP(F183&amp;E183,KBPETAK[],$P$5+1,FALSE)),"")</f>
        <v/>
      </c>
      <c r="Q183" s="19">
        <f t="shared" si="26"/>
        <v>0</v>
      </c>
      <c r="R183" s="19">
        <f t="shared" si="27"/>
        <v>0</v>
      </c>
      <c r="S183" s="187" t="str">
        <f>IFERROR(IF(IF(VLOOKUP(F183&amp;E183,KBPETAK[],$S$5+1,FALSE)=0,"",VLOOKUP(F183&amp;E183,KBPETAK[],$S$5+1,FALSE))="B.MP","B. MP",IF(VLOOKUP(F183&amp;E183,KBPETAK[],$S$5+1,FALSE)=0,"",VLOOKUP(F183&amp;E183,KBPETAK[],$S$5+1,FALSE))),"")</f>
        <v/>
      </c>
      <c r="T183" s="188" t="str">
        <f>IFERROR(VLOOKUP(IFERROR(LEFT(I183,FIND("/",I183)-1),I183),Petani[],($U$2+(VLOOKUP(I183,$AB$6:$AD$55,3,FALSE)-1)+VLOOKUP(COUNTIFS(I$6:$I183,I183),$AF$6:$AG$16,2,TRUE)),FALSE),"")</f>
        <v/>
      </c>
      <c r="U183" s="15"/>
      <c r="V183" s="16"/>
      <c r="W183" s="17"/>
      <c r="X183" s="17"/>
    </row>
    <row r="184" spans="1:24" ht="12.95" hidden="1" customHeight="1">
      <c r="A184" s="209" t="str">
        <f t="shared" si="28"/>
        <v>-</v>
      </c>
      <c r="B184" s="2" t="str">
        <f t="shared" si="29"/>
        <v>2</v>
      </c>
      <c r="C184" s="2">
        <f t="shared" si="30"/>
        <v>2</v>
      </c>
      <c r="D184" s="2" t="str">
        <f t="shared" si="31"/>
        <v>DRT</v>
      </c>
      <c r="E184" s="224">
        <f t="shared" si="32"/>
        <v>179</v>
      </c>
      <c r="F184" s="440">
        <f t="shared" si="33"/>
        <v>43835</v>
      </c>
      <c r="G184" s="9" t="str">
        <f>IFERROR(IF(VLOOKUP(F184&amp;E184,KBPETAK[],$G$5+1,FALSE)=0,"",VLOOKUP(F184&amp;E184,KBPETAK[],$G$5+1,FALSE)),"")</f>
        <v/>
      </c>
      <c r="H184" s="10" t="str">
        <f>IFERROR(IF(VLOOKUP(F184&amp;E184,KBPETAK[],$H$5+1,FALSE)=0,"",VLOOKUP(F184&amp;E184,KBPETAK[],$H$5+1,FALSE)),"")</f>
        <v/>
      </c>
      <c r="I184" s="356" t="str">
        <f>IFERROR(IF(VLOOKUP(F184&amp;E184,KBPETAK[],$I$5+1,FALSE)=0,"",VLOOKUP(F184&amp;E184,KBPETAK[],$I$5+1,FALSE)),"")</f>
        <v/>
      </c>
      <c r="J184" s="11" t="str">
        <f>IFERROR(IF(VLOOKUP(F184&amp;E184,KBPETAK[],$J$5+1,FALSE)=0,"",VLOOKUP(F184&amp;E184,KBPETAK[],$J$5+1,FALSE)),"")</f>
        <v/>
      </c>
      <c r="K184" s="11" t="str">
        <f>IFERROR(IF(VLOOKUP(F184&amp;E184,KBPETAK[],$K$5+1,FALSE)=0,"",VLOOKUP(F184&amp;E184,KBPETAK[],$K$5+1,FALSE)),"")</f>
        <v/>
      </c>
      <c r="L184" s="11" t="str">
        <f>IFERROR(IF(VLOOKUP(F184&amp;E184,KBPETAK[],$L$5+1,FALSE)=0,"",VLOOKUP(F184&amp;E184,KBPETAK[],$L$5+1,FALSE)),"")</f>
        <v/>
      </c>
      <c r="M184" s="12" t="str">
        <f>IFERROR(IF(VLOOKUP(F184&amp;E184,KBPETAK[],$M$5+1,FALSE)=0,"",VLOOKUP(F184&amp;E184,KBPETAK[],$M$5+1,FALSE)),"")</f>
        <v/>
      </c>
      <c r="N184" s="12" t="str">
        <f>IFERROR(IF(VLOOKUP(F184&amp;E184,KBPETAK[],$N$5+1,FALSE)=0,"",VLOOKUP(F184&amp;E184,KBPETAK[],$N$5+1,FALSE)),"")</f>
        <v/>
      </c>
      <c r="O184" s="55">
        <f t="shared" si="34"/>
        <v>0</v>
      </c>
      <c r="P184" s="13" t="str">
        <f>IFERROR(IF(VLOOKUP(F184&amp;E184,KBPETAK[],$P$5+1,FALSE)=0,0,VLOOKUP(F184&amp;E184,KBPETAK[],$P$5+1,FALSE)),"")</f>
        <v/>
      </c>
      <c r="Q184" s="19">
        <f t="shared" si="26"/>
        <v>0</v>
      </c>
      <c r="R184" s="19">
        <f t="shared" si="27"/>
        <v>0</v>
      </c>
      <c r="S184" s="187" t="str">
        <f>IFERROR(IF(IF(VLOOKUP(F184&amp;E184,KBPETAK[],$S$5+1,FALSE)=0,"",VLOOKUP(F184&amp;E184,KBPETAK[],$S$5+1,FALSE))="B.MP","B. MP",IF(VLOOKUP(F184&amp;E184,KBPETAK[],$S$5+1,FALSE)=0,"",VLOOKUP(F184&amp;E184,KBPETAK[],$S$5+1,FALSE))),"")</f>
        <v/>
      </c>
      <c r="T184" s="188" t="str">
        <f>IFERROR(VLOOKUP(IFERROR(LEFT(I184,FIND("/",I184)-1),I184),Petani[],($U$2+(VLOOKUP(I184,$AB$6:$AD$55,3,FALSE)-1)+VLOOKUP(COUNTIFS(I$6:$I184,I184),$AF$6:$AG$16,2,TRUE)),FALSE),"")</f>
        <v/>
      </c>
      <c r="U184" s="15"/>
      <c r="V184" s="16"/>
      <c r="W184" s="17"/>
      <c r="X184" s="17"/>
    </row>
    <row r="185" spans="1:24" ht="12.95" hidden="1" customHeight="1">
      <c r="A185" s="209" t="str">
        <f t="shared" si="28"/>
        <v>-</v>
      </c>
      <c r="B185" s="2" t="str">
        <f t="shared" si="29"/>
        <v>2</v>
      </c>
      <c r="C185" s="2">
        <f t="shared" si="30"/>
        <v>2</v>
      </c>
      <c r="D185" s="2" t="str">
        <f t="shared" si="31"/>
        <v>DRT</v>
      </c>
      <c r="E185" s="224">
        <f t="shared" si="32"/>
        <v>180</v>
      </c>
      <c r="F185" s="440">
        <f t="shared" si="33"/>
        <v>43835</v>
      </c>
      <c r="G185" s="9" t="str">
        <f>IFERROR(IF(VLOOKUP(F185&amp;E185,KBPETAK[],$G$5+1,FALSE)=0,"",VLOOKUP(F185&amp;E185,KBPETAK[],$G$5+1,FALSE)),"")</f>
        <v/>
      </c>
      <c r="H185" s="10" t="str">
        <f>IFERROR(IF(VLOOKUP(F185&amp;E185,KBPETAK[],$H$5+1,FALSE)=0,"",VLOOKUP(F185&amp;E185,KBPETAK[],$H$5+1,FALSE)),"")</f>
        <v/>
      </c>
      <c r="I185" s="356" t="str">
        <f>IFERROR(IF(VLOOKUP(F185&amp;E185,KBPETAK[],$I$5+1,FALSE)=0,"",VLOOKUP(F185&amp;E185,KBPETAK[],$I$5+1,FALSE)),"")</f>
        <v/>
      </c>
      <c r="J185" s="11" t="str">
        <f>IFERROR(IF(VLOOKUP(F185&amp;E185,KBPETAK[],$J$5+1,FALSE)=0,"",VLOOKUP(F185&amp;E185,KBPETAK[],$J$5+1,FALSE)),"")</f>
        <v/>
      </c>
      <c r="K185" s="11" t="str">
        <f>IFERROR(IF(VLOOKUP(F185&amp;E185,KBPETAK[],$K$5+1,FALSE)=0,"",VLOOKUP(F185&amp;E185,KBPETAK[],$K$5+1,FALSE)),"")</f>
        <v/>
      </c>
      <c r="L185" s="11" t="str">
        <f>IFERROR(IF(VLOOKUP(F185&amp;E185,KBPETAK[],$L$5+1,FALSE)=0,"",VLOOKUP(F185&amp;E185,KBPETAK[],$L$5+1,FALSE)),"")</f>
        <v/>
      </c>
      <c r="M185" s="12" t="str">
        <f>IFERROR(IF(VLOOKUP(F185&amp;E185,KBPETAK[],$M$5+1,FALSE)=0,"",VLOOKUP(F185&amp;E185,KBPETAK[],$M$5+1,FALSE)),"")</f>
        <v/>
      </c>
      <c r="N185" s="12" t="str">
        <f>IFERROR(IF(VLOOKUP(F185&amp;E185,KBPETAK[],$N$5+1,FALSE)=0,"",VLOOKUP(F185&amp;E185,KBPETAK[],$N$5+1,FALSE)),"")</f>
        <v/>
      </c>
      <c r="O185" s="55">
        <f t="shared" si="34"/>
        <v>0</v>
      </c>
      <c r="P185" s="13" t="str">
        <f>IFERROR(IF(VLOOKUP(F185&amp;E185,KBPETAK[],$P$5+1,FALSE)=0,0,VLOOKUP(F185&amp;E185,KBPETAK[],$P$5+1,FALSE)),"")</f>
        <v/>
      </c>
      <c r="Q185" s="19">
        <f t="shared" si="26"/>
        <v>0</v>
      </c>
      <c r="R185" s="19">
        <f t="shared" si="27"/>
        <v>0</v>
      </c>
      <c r="S185" s="187" t="str">
        <f>IFERROR(IF(IF(VLOOKUP(F185&amp;E185,KBPETAK[],$S$5+1,FALSE)=0,"",VLOOKUP(F185&amp;E185,KBPETAK[],$S$5+1,FALSE))="B.MP","B. MP",IF(VLOOKUP(F185&amp;E185,KBPETAK[],$S$5+1,FALSE)=0,"",VLOOKUP(F185&amp;E185,KBPETAK[],$S$5+1,FALSE))),"")</f>
        <v/>
      </c>
      <c r="T185" s="188" t="str">
        <f>IFERROR(VLOOKUP(IFERROR(LEFT(I185,FIND("/",I185)-1),I185),Petani[],($U$2+(VLOOKUP(I185,$AB$6:$AD$55,3,FALSE)-1)+VLOOKUP(COUNTIFS(I$6:$I185,I185),$AF$6:$AG$16,2,TRUE)),FALSE),"")</f>
        <v/>
      </c>
      <c r="U185" s="15"/>
      <c r="V185" s="16"/>
      <c r="W185" s="17"/>
      <c r="X185" s="17"/>
    </row>
    <row r="186" spans="1:24" ht="12.95" hidden="1" customHeight="1">
      <c r="A186" s="209" t="str">
        <f t="shared" si="28"/>
        <v>-</v>
      </c>
      <c r="B186" s="2" t="str">
        <f t="shared" si="29"/>
        <v>2</v>
      </c>
      <c r="C186" s="2">
        <f t="shared" si="30"/>
        <v>2</v>
      </c>
      <c r="D186" s="2" t="str">
        <f t="shared" si="31"/>
        <v>DRT</v>
      </c>
      <c r="E186" s="224">
        <f t="shared" si="32"/>
        <v>181</v>
      </c>
      <c r="F186" s="440">
        <f t="shared" si="33"/>
        <v>43835</v>
      </c>
      <c r="G186" s="9" t="str">
        <f>IFERROR(IF(VLOOKUP(F186&amp;E186,KBPETAK[],$G$5+1,FALSE)=0,"",VLOOKUP(F186&amp;E186,KBPETAK[],$G$5+1,FALSE)),"")</f>
        <v/>
      </c>
      <c r="H186" s="10" t="str">
        <f>IFERROR(IF(VLOOKUP(F186&amp;E186,KBPETAK[],$H$5+1,FALSE)=0,"",VLOOKUP(F186&amp;E186,KBPETAK[],$H$5+1,FALSE)),"")</f>
        <v/>
      </c>
      <c r="I186" s="356" t="str">
        <f>IFERROR(IF(VLOOKUP(F186&amp;E186,KBPETAK[],$I$5+1,FALSE)=0,"",VLOOKUP(F186&amp;E186,KBPETAK[],$I$5+1,FALSE)),"")</f>
        <v/>
      </c>
      <c r="J186" s="11" t="str">
        <f>IFERROR(IF(VLOOKUP(F186&amp;E186,KBPETAK[],$J$5+1,FALSE)=0,"",VLOOKUP(F186&amp;E186,KBPETAK[],$J$5+1,FALSE)),"")</f>
        <v/>
      </c>
      <c r="K186" s="11" t="str">
        <f>IFERROR(IF(VLOOKUP(F186&amp;E186,KBPETAK[],$K$5+1,FALSE)=0,"",VLOOKUP(F186&amp;E186,KBPETAK[],$K$5+1,FALSE)),"")</f>
        <v/>
      </c>
      <c r="L186" s="11" t="str">
        <f>IFERROR(IF(VLOOKUP(F186&amp;E186,KBPETAK[],$L$5+1,FALSE)=0,"",VLOOKUP(F186&amp;E186,KBPETAK[],$L$5+1,FALSE)),"")</f>
        <v/>
      </c>
      <c r="M186" s="12" t="str">
        <f>IFERROR(IF(VLOOKUP(F186&amp;E186,KBPETAK[],$M$5+1,FALSE)=0,"",VLOOKUP(F186&amp;E186,KBPETAK[],$M$5+1,FALSE)),"")</f>
        <v/>
      </c>
      <c r="N186" s="12" t="str">
        <f>IFERROR(IF(VLOOKUP(F186&amp;E186,KBPETAK[],$N$5+1,FALSE)=0,"",VLOOKUP(F186&amp;E186,KBPETAK[],$N$5+1,FALSE)),"")</f>
        <v/>
      </c>
      <c r="O186" s="55">
        <f t="shared" si="34"/>
        <v>0</v>
      </c>
      <c r="P186" s="13" t="str">
        <f>IFERROR(IF(VLOOKUP(F186&amp;E186,KBPETAK[],$P$5+1,FALSE)=0,0,VLOOKUP(F186&amp;E186,KBPETAK[],$P$5+1,FALSE)),"")</f>
        <v/>
      </c>
      <c r="Q186" s="19">
        <f t="shared" si="26"/>
        <v>0</v>
      </c>
      <c r="R186" s="19">
        <f t="shared" si="27"/>
        <v>0</v>
      </c>
      <c r="S186" s="187" t="str">
        <f>IFERROR(IF(IF(VLOOKUP(F186&amp;E186,KBPETAK[],$S$5+1,FALSE)=0,"",VLOOKUP(F186&amp;E186,KBPETAK[],$S$5+1,FALSE))="B.MP","B. MP",IF(VLOOKUP(F186&amp;E186,KBPETAK[],$S$5+1,FALSE)=0,"",VLOOKUP(F186&amp;E186,KBPETAK[],$S$5+1,FALSE))),"")</f>
        <v/>
      </c>
      <c r="T186" s="188" t="str">
        <f>IFERROR(VLOOKUP(IFERROR(LEFT(I186,FIND("/",I186)-1),I186),Petani[],($U$2+(VLOOKUP(I186,$AB$6:$AD$55,3,FALSE)-1)+VLOOKUP(COUNTIFS(I$6:$I186,I186),$AF$6:$AG$16,2,TRUE)),FALSE),"")</f>
        <v/>
      </c>
      <c r="U186" s="15"/>
      <c r="V186" s="16"/>
      <c r="W186" s="17"/>
      <c r="X186" s="17"/>
    </row>
    <row r="187" spans="1:24" ht="12.95" hidden="1" customHeight="1">
      <c r="A187" s="209" t="str">
        <f t="shared" si="28"/>
        <v>-</v>
      </c>
      <c r="B187" s="2" t="str">
        <f t="shared" si="29"/>
        <v>2</v>
      </c>
      <c r="C187" s="2">
        <f t="shared" si="30"/>
        <v>2</v>
      </c>
      <c r="D187" s="2" t="str">
        <f t="shared" si="31"/>
        <v>DRT</v>
      </c>
      <c r="E187" s="224">
        <f t="shared" si="32"/>
        <v>182</v>
      </c>
      <c r="F187" s="440">
        <f t="shared" si="33"/>
        <v>43835</v>
      </c>
      <c r="G187" s="9" t="str">
        <f>IFERROR(IF(VLOOKUP(F187&amp;E187,KBPETAK[],$G$5+1,FALSE)=0,"",VLOOKUP(F187&amp;E187,KBPETAK[],$G$5+1,FALSE)),"")</f>
        <v/>
      </c>
      <c r="H187" s="10" t="str">
        <f>IFERROR(IF(VLOOKUP(F187&amp;E187,KBPETAK[],$H$5+1,FALSE)=0,"",VLOOKUP(F187&amp;E187,KBPETAK[],$H$5+1,FALSE)),"")</f>
        <v/>
      </c>
      <c r="I187" s="356" t="str">
        <f>IFERROR(IF(VLOOKUP(F187&amp;E187,KBPETAK[],$I$5+1,FALSE)=0,"",VLOOKUP(F187&amp;E187,KBPETAK[],$I$5+1,FALSE)),"")</f>
        <v/>
      </c>
      <c r="J187" s="11" t="str">
        <f>IFERROR(IF(VLOOKUP(F187&amp;E187,KBPETAK[],$J$5+1,FALSE)=0,"",VLOOKUP(F187&amp;E187,KBPETAK[],$J$5+1,FALSE)),"")</f>
        <v/>
      </c>
      <c r="K187" s="11" t="str">
        <f>IFERROR(IF(VLOOKUP(F187&amp;E187,KBPETAK[],$K$5+1,FALSE)=0,"",VLOOKUP(F187&amp;E187,KBPETAK[],$K$5+1,FALSE)),"")</f>
        <v/>
      </c>
      <c r="L187" s="11" t="str">
        <f>IFERROR(IF(VLOOKUP(F187&amp;E187,KBPETAK[],$L$5+1,FALSE)=0,"",VLOOKUP(F187&amp;E187,KBPETAK[],$L$5+1,FALSE)),"")</f>
        <v/>
      </c>
      <c r="M187" s="12" t="str">
        <f>IFERROR(IF(VLOOKUP(F187&amp;E187,KBPETAK[],$M$5+1,FALSE)=0,"",VLOOKUP(F187&amp;E187,KBPETAK[],$M$5+1,FALSE)),"")</f>
        <v/>
      </c>
      <c r="N187" s="12" t="str">
        <f>IFERROR(IF(VLOOKUP(F187&amp;E187,KBPETAK[],$N$5+1,FALSE)=0,"",VLOOKUP(F187&amp;E187,KBPETAK[],$N$5+1,FALSE)),"")</f>
        <v/>
      </c>
      <c r="O187" s="55">
        <f t="shared" si="34"/>
        <v>0</v>
      </c>
      <c r="P187" s="13" t="str">
        <f>IFERROR(IF(VLOOKUP(F187&amp;E187,KBPETAK[],$P$5+1,FALSE)=0,0,VLOOKUP(F187&amp;E187,KBPETAK[],$P$5+1,FALSE)),"")</f>
        <v/>
      </c>
      <c r="Q187" s="19">
        <f t="shared" si="26"/>
        <v>0</v>
      </c>
      <c r="R187" s="19">
        <f t="shared" si="27"/>
        <v>0</v>
      </c>
      <c r="S187" s="187" t="str">
        <f>IFERROR(IF(IF(VLOOKUP(F187&amp;E187,KBPETAK[],$S$5+1,FALSE)=0,"",VLOOKUP(F187&amp;E187,KBPETAK[],$S$5+1,FALSE))="B.MP","B. MP",IF(VLOOKUP(F187&amp;E187,KBPETAK[],$S$5+1,FALSE)=0,"",VLOOKUP(F187&amp;E187,KBPETAK[],$S$5+1,FALSE))),"")</f>
        <v/>
      </c>
      <c r="T187" s="188" t="str">
        <f>IFERROR(VLOOKUP(IFERROR(LEFT(I187,FIND("/",I187)-1),I187),Petani[],($U$2+(VLOOKUP(I187,$AB$6:$AD$55,3,FALSE)-1)+VLOOKUP(COUNTIFS(I$6:$I187,I187),$AF$6:$AG$16,2,TRUE)),FALSE),"")</f>
        <v/>
      </c>
      <c r="U187" s="15"/>
      <c r="V187" s="16"/>
      <c r="W187" s="17"/>
      <c r="X187" s="17"/>
    </row>
    <row r="188" spans="1:24" ht="12.95" hidden="1" customHeight="1">
      <c r="A188" s="209" t="str">
        <f t="shared" si="28"/>
        <v>-</v>
      </c>
      <c r="B188" s="2" t="str">
        <f t="shared" si="29"/>
        <v>2</v>
      </c>
      <c r="C188" s="2">
        <f t="shared" si="30"/>
        <v>2</v>
      </c>
      <c r="D188" s="2" t="str">
        <f t="shared" si="31"/>
        <v>DRT</v>
      </c>
      <c r="E188" s="224">
        <f t="shared" si="32"/>
        <v>183</v>
      </c>
      <c r="F188" s="440">
        <f t="shared" si="33"/>
        <v>43835</v>
      </c>
      <c r="G188" s="9" t="str">
        <f>IFERROR(IF(VLOOKUP(F188&amp;E188,KBPETAK[],$G$5+1,FALSE)=0,"",VLOOKUP(F188&amp;E188,KBPETAK[],$G$5+1,FALSE)),"")</f>
        <v/>
      </c>
      <c r="H188" s="10" t="str">
        <f>IFERROR(IF(VLOOKUP(F188&amp;E188,KBPETAK[],$H$5+1,FALSE)=0,"",VLOOKUP(F188&amp;E188,KBPETAK[],$H$5+1,FALSE)),"")</f>
        <v/>
      </c>
      <c r="I188" s="356" t="str">
        <f>IFERROR(IF(VLOOKUP(F188&amp;E188,KBPETAK[],$I$5+1,FALSE)=0,"",VLOOKUP(F188&amp;E188,KBPETAK[],$I$5+1,FALSE)),"")</f>
        <v/>
      </c>
      <c r="J188" s="11" t="str">
        <f>IFERROR(IF(VLOOKUP(F188&amp;E188,KBPETAK[],$J$5+1,FALSE)=0,"",VLOOKUP(F188&amp;E188,KBPETAK[],$J$5+1,FALSE)),"")</f>
        <v/>
      </c>
      <c r="K188" s="11" t="str">
        <f>IFERROR(IF(VLOOKUP(F188&amp;E188,KBPETAK[],$K$5+1,FALSE)=0,"",VLOOKUP(F188&amp;E188,KBPETAK[],$K$5+1,FALSE)),"")</f>
        <v/>
      </c>
      <c r="L188" s="11" t="str">
        <f>IFERROR(IF(VLOOKUP(F188&amp;E188,KBPETAK[],$L$5+1,FALSE)=0,"",VLOOKUP(F188&amp;E188,KBPETAK[],$L$5+1,FALSE)),"")</f>
        <v/>
      </c>
      <c r="M188" s="12" t="str">
        <f>IFERROR(IF(VLOOKUP(F188&amp;E188,KBPETAK[],$M$5+1,FALSE)=0,"",VLOOKUP(F188&amp;E188,KBPETAK[],$M$5+1,FALSE)),"")</f>
        <v/>
      </c>
      <c r="N188" s="12" t="str">
        <f>IFERROR(IF(VLOOKUP(F188&amp;E188,KBPETAK[],$N$5+1,FALSE)=0,"",VLOOKUP(F188&amp;E188,KBPETAK[],$N$5+1,FALSE)),"")</f>
        <v/>
      </c>
      <c r="O188" s="55">
        <f t="shared" si="34"/>
        <v>0</v>
      </c>
      <c r="P188" s="13" t="str">
        <f>IFERROR(IF(VLOOKUP(F188&amp;E188,KBPETAK[],$P$5+1,FALSE)=0,0,VLOOKUP(F188&amp;E188,KBPETAK[],$P$5+1,FALSE)),"")</f>
        <v/>
      </c>
      <c r="Q188" s="19">
        <f t="shared" si="26"/>
        <v>0</v>
      </c>
      <c r="R188" s="19">
        <f t="shared" si="27"/>
        <v>0</v>
      </c>
      <c r="S188" s="187" t="str">
        <f>IFERROR(IF(IF(VLOOKUP(F188&amp;E188,KBPETAK[],$S$5+1,FALSE)=0,"",VLOOKUP(F188&amp;E188,KBPETAK[],$S$5+1,FALSE))="B.MP","B. MP",IF(VLOOKUP(F188&amp;E188,KBPETAK[],$S$5+1,FALSE)=0,"",VLOOKUP(F188&amp;E188,KBPETAK[],$S$5+1,FALSE))),"")</f>
        <v/>
      </c>
      <c r="T188" s="188" t="str">
        <f>IFERROR(VLOOKUP(IFERROR(LEFT(I188,FIND("/",I188)-1),I188),Petani[],($U$2+(VLOOKUP(I188,$AB$6:$AD$55,3,FALSE)-1)+VLOOKUP(COUNTIFS(I$6:$I188,I188),$AF$6:$AG$16,2,TRUE)),FALSE),"")</f>
        <v/>
      </c>
      <c r="U188" s="15"/>
      <c r="V188" s="16"/>
      <c r="W188" s="17"/>
      <c r="X188" s="17"/>
    </row>
    <row r="189" spans="1:24" ht="12.95" hidden="1" customHeight="1">
      <c r="A189" s="209" t="str">
        <f t="shared" si="28"/>
        <v>-</v>
      </c>
      <c r="B189" s="2" t="str">
        <f t="shared" si="29"/>
        <v>2</v>
      </c>
      <c r="C189" s="2">
        <f t="shared" si="30"/>
        <v>2</v>
      </c>
      <c r="D189" s="2" t="str">
        <f t="shared" si="31"/>
        <v>DRT</v>
      </c>
      <c r="E189" s="224">
        <f t="shared" si="32"/>
        <v>184</v>
      </c>
      <c r="F189" s="440">
        <f t="shared" si="33"/>
        <v>43835</v>
      </c>
      <c r="G189" s="9" t="str">
        <f>IFERROR(IF(VLOOKUP(F189&amp;E189,KBPETAK[],$G$5+1,FALSE)=0,"",VLOOKUP(F189&amp;E189,KBPETAK[],$G$5+1,FALSE)),"")</f>
        <v/>
      </c>
      <c r="H189" s="10" t="str">
        <f>IFERROR(IF(VLOOKUP(F189&amp;E189,KBPETAK[],$H$5+1,FALSE)=0,"",VLOOKUP(F189&amp;E189,KBPETAK[],$H$5+1,FALSE)),"")</f>
        <v/>
      </c>
      <c r="I189" s="356" t="str">
        <f>IFERROR(IF(VLOOKUP(F189&amp;E189,KBPETAK[],$I$5+1,FALSE)=0,"",VLOOKUP(F189&amp;E189,KBPETAK[],$I$5+1,FALSE)),"")</f>
        <v/>
      </c>
      <c r="J189" s="11" t="str">
        <f>IFERROR(IF(VLOOKUP(F189&amp;E189,KBPETAK[],$J$5+1,FALSE)=0,"",VLOOKUP(F189&amp;E189,KBPETAK[],$J$5+1,FALSE)),"")</f>
        <v/>
      </c>
      <c r="K189" s="11" t="str">
        <f>IFERROR(IF(VLOOKUP(F189&amp;E189,KBPETAK[],$K$5+1,FALSE)=0,"",VLOOKUP(F189&amp;E189,KBPETAK[],$K$5+1,FALSE)),"")</f>
        <v/>
      </c>
      <c r="L189" s="11" t="str">
        <f>IFERROR(IF(VLOOKUP(F189&amp;E189,KBPETAK[],$L$5+1,FALSE)=0,"",VLOOKUP(F189&amp;E189,KBPETAK[],$L$5+1,FALSE)),"")</f>
        <v/>
      </c>
      <c r="M189" s="12" t="str">
        <f>IFERROR(IF(VLOOKUP(F189&amp;E189,KBPETAK[],$M$5+1,FALSE)=0,"",VLOOKUP(F189&amp;E189,KBPETAK[],$M$5+1,FALSE)),"")</f>
        <v/>
      </c>
      <c r="N189" s="12" t="str">
        <f>IFERROR(IF(VLOOKUP(F189&amp;E189,KBPETAK[],$N$5+1,FALSE)=0,"",VLOOKUP(F189&amp;E189,KBPETAK[],$N$5+1,FALSE)),"")</f>
        <v/>
      </c>
      <c r="O189" s="55">
        <f t="shared" si="34"/>
        <v>0</v>
      </c>
      <c r="P189" s="13" t="str">
        <f>IFERROR(IF(VLOOKUP(F189&amp;E189,KBPETAK[],$P$5+1,FALSE)=0,0,VLOOKUP(F189&amp;E189,KBPETAK[],$P$5+1,FALSE)),"")</f>
        <v/>
      </c>
      <c r="Q189" s="19">
        <f t="shared" si="26"/>
        <v>0</v>
      </c>
      <c r="R189" s="19">
        <f t="shared" si="27"/>
        <v>0</v>
      </c>
      <c r="S189" s="187" t="str">
        <f>IFERROR(IF(IF(VLOOKUP(F189&amp;E189,KBPETAK[],$S$5+1,FALSE)=0,"",VLOOKUP(F189&amp;E189,KBPETAK[],$S$5+1,FALSE))="B.MP","B. MP",IF(VLOOKUP(F189&amp;E189,KBPETAK[],$S$5+1,FALSE)=0,"",VLOOKUP(F189&amp;E189,KBPETAK[],$S$5+1,FALSE))),"")</f>
        <v/>
      </c>
      <c r="T189" s="188" t="str">
        <f>IFERROR(VLOOKUP(IFERROR(LEFT(I189,FIND("/",I189)-1),I189),Petani[],($U$2+(VLOOKUP(I189,$AB$6:$AD$55,3,FALSE)-1)+VLOOKUP(COUNTIFS(I$6:$I189,I189),$AF$6:$AG$16,2,TRUE)),FALSE),"")</f>
        <v/>
      </c>
      <c r="U189" s="15"/>
      <c r="V189" s="16"/>
      <c r="W189" s="17"/>
      <c r="X189" s="17"/>
    </row>
    <row r="190" spans="1:24" ht="12.95" hidden="1" customHeight="1">
      <c r="A190" s="209" t="str">
        <f t="shared" si="28"/>
        <v>-</v>
      </c>
      <c r="B190" s="2" t="str">
        <f t="shared" si="29"/>
        <v>2</v>
      </c>
      <c r="C190" s="2">
        <f t="shared" si="30"/>
        <v>2</v>
      </c>
      <c r="D190" s="2" t="str">
        <f t="shared" si="31"/>
        <v>DRT</v>
      </c>
      <c r="E190" s="224">
        <f t="shared" si="32"/>
        <v>185</v>
      </c>
      <c r="F190" s="440">
        <f t="shared" si="33"/>
        <v>43835</v>
      </c>
      <c r="G190" s="9" t="str">
        <f>IFERROR(IF(VLOOKUP(F190&amp;E190,KBPETAK[],$G$5+1,FALSE)=0,"",VLOOKUP(F190&amp;E190,KBPETAK[],$G$5+1,FALSE)),"")</f>
        <v/>
      </c>
      <c r="H190" s="10" t="str">
        <f>IFERROR(IF(VLOOKUP(F190&amp;E190,KBPETAK[],$H$5+1,FALSE)=0,"",VLOOKUP(F190&amp;E190,KBPETAK[],$H$5+1,FALSE)),"")</f>
        <v/>
      </c>
      <c r="I190" s="356" t="str">
        <f>IFERROR(IF(VLOOKUP(F190&amp;E190,KBPETAK[],$I$5+1,FALSE)=0,"",VLOOKUP(F190&amp;E190,KBPETAK[],$I$5+1,FALSE)),"")</f>
        <v/>
      </c>
      <c r="J190" s="11" t="str">
        <f>IFERROR(IF(VLOOKUP(F190&amp;E190,KBPETAK[],$J$5+1,FALSE)=0,"",VLOOKUP(F190&amp;E190,KBPETAK[],$J$5+1,FALSE)),"")</f>
        <v/>
      </c>
      <c r="K190" s="11" t="str">
        <f>IFERROR(IF(VLOOKUP(F190&amp;E190,KBPETAK[],$K$5+1,FALSE)=0,"",VLOOKUP(F190&amp;E190,KBPETAK[],$K$5+1,FALSE)),"")</f>
        <v/>
      </c>
      <c r="L190" s="11" t="str">
        <f>IFERROR(IF(VLOOKUP(F190&amp;E190,KBPETAK[],$L$5+1,FALSE)=0,"",VLOOKUP(F190&amp;E190,KBPETAK[],$L$5+1,FALSE)),"")</f>
        <v/>
      </c>
      <c r="M190" s="12" t="str">
        <f>IFERROR(IF(VLOOKUP(F190&amp;E190,KBPETAK[],$M$5+1,FALSE)=0,"",VLOOKUP(F190&amp;E190,KBPETAK[],$M$5+1,FALSE)),"")</f>
        <v/>
      </c>
      <c r="N190" s="12" t="str">
        <f>IFERROR(IF(VLOOKUP(F190&amp;E190,KBPETAK[],$N$5+1,FALSE)=0,"",VLOOKUP(F190&amp;E190,KBPETAK[],$N$5+1,FALSE)),"")</f>
        <v/>
      </c>
      <c r="O190" s="55">
        <f t="shared" si="34"/>
        <v>0</v>
      </c>
      <c r="P190" s="13" t="str">
        <f>IFERROR(IF(VLOOKUP(F190&amp;E190,KBPETAK[],$P$5+1,FALSE)=0,0,VLOOKUP(F190&amp;E190,KBPETAK[],$P$5+1,FALSE)),"")</f>
        <v/>
      </c>
      <c r="Q190" s="19">
        <f t="shared" si="26"/>
        <v>0</v>
      </c>
      <c r="R190" s="19">
        <f t="shared" si="27"/>
        <v>0</v>
      </c>
      <c r="S190" s="187" t="str">
        <f>IFERROR(IF(IF(VLOOKUP(F190&amp;E190,KBPETAK[],$S$5+1,FALSE)=0,"",VLOOKUP(F190&amp;E190,KBPETAK[],$S$5+1,FALSE))="B.MP","B. MP",IF(VLOOKUP(F190&amp;E190,KBPETAK[],$S$5+1,FALSE)=0,"",VLOOKUP(F190&amp;E190,KBPETAK[],$S$5+1,FALSE))),"")</f>
        <v/>
      </c>
      <c r="T190" s="188" t="str">
        <f>IFERROR(VLOOKUP(IFERROR(LEFT(I190,FIND("/",I190)-1),I190),Petani[],($U$2+(VLOOKUP(I190,$AB$6:$AD$55,3,FALSE)-1)+VLOOKUP(COUNTIFS(I$6:$I190,I190),$AF$6:$AG$16,2,TRUE)),FALSE),"")</f>
        <v/>
      </c>
      <c r="U190" s="15"/>
      <c r="V190" s="16"/>
      <c r="W190" s="17"/>
      <c r="X190" s="17"/>
    </row>
    <row r="191" spans="1:24" ht="12.95" hidden="1" customHeight="1">
      <c r="A191" s="209" t="str">
        <f t="shared" si="28"/>
        <v>-</v>
      </c>
      <c r="B191" s="2" t="str">
        <f t="shared" si="29"/>
        <v>2</v>
      </c>
      <c r="C191" s="2">
        <f t="shared" si="30"/>
        <v>2</v>
      </c>
      <c r="D191" s="2" t="str">
        <f t="shared" si="31"/>
        <v>DRT</v>
      </c>
      <c r="E191" s="224">
        <f t="shared" si="32"/>
        <v>186</v>
      </c>
      <c r="F191" s="440">
        <f t="shared" si="33"/>
        <v>43835</v>
      </c>
      <c r="G191" s="9" t="str">
        <f>IFERROR(IF(VLOOKUP(F191&amp;E191,KBPETAK[],$G$5+1,FALSE)=0,"",VLOOKUP(F191&amp;E191,KBPETAK[],$G$5+1,FALSE)),"")</f>
        <v/>
      </c>
      <c r="H191" s="10" t="str">
        <f>IFERROR(IF(VLOOKUP(F191&amp;E191,KBPETAK[],$H$5+1,FALSE)=0,"",VLOOKUP(F191&amp;E191,KBPETAK[],$H$5+1,FALSE)),"")</f>
        <v/>
      </c>
      <c r="I191" s="356" t="str">
        <f>IFERROR(IF(VLOOKUP(F191&amp;E191,KBPETAK[],$I$5+1,FALSE)=0,"",VLOOKUP(F191&amp;E191,KBPETAK[],$I$5+1,FALSE)),"")</f>
        <v/>
      </c>
      <c r="J191" s="11" t="str">
        <f>IFERROR(IF(VLOOKUP(F191&amp;E191,KBPETAK[],$J$5+1,FALSE)=0,"",VLOOKUP(F191&amp;E191,KBPETAK[],$J$5+1,FALSE)),"")</f>
        <v/>
      </c>
      <c r="K191" s="11" t="str">
        <f>IFERROR(IF(VLOOKUP(F191&amp;E191,KBPETAK[],$K$5+1,FALSE)=0,"",VLOOKUP(F191&amp;E191,KBPETAK[],$K$5+1,FALSE)),"")</f>
        <v/>
      </c>
      <c r="L191" s="11" t="str">
        <f>IFERROR(IF(VLOOKUP(F191&amp;E191,KBPETAK[],$L$5+1,FALSE)=0,"",VLOOKUP(F191&amp;E191,KBPETAK[],$L$5+1,FALSE)),"")</f>
        <v/>
      </c>
      <c r="M191" s="12" t="str">
        <f>IFERROR(IF(VLOOKUP(F191&amp;E191,KBPETAK[],$M$5+1,FALSE)=0,"",VLOOKUP(F191&amp;E191,KBPETAK[],$M$5+1,FALSE)),"")</f>
        <v/>
      </c>
      <c r="N191" s="12" t="str">
        <f>IFERROR(IF(VLOOKUP(F191&amp;E191,KBPETAK[],$N$5+1,FALSE)=0,"",VLOOKUP(F191&amp;E191,KBPETAK[],$N$5+1,FALSE)),"")</f>
        <v/>
      </c>
      <c r="O191" s="55">
        <f t="shared" si="34"/>
        <v>0</v>
      </c>
      <c r="P191" s="13" t="str">
        <f>IFERROR(IF(VLOOKUP(F191&amp;E191,KBPETAK[],$P$5+1,FALSE)=0,0,VLOOKUP(F191&amp;E191,KBPETAK[],$P$5+1,FALSE)),"")</f>
        <v/>
      </c>
      <c r="Q191" s="19">
        <f t="shared" si="26"/>
        <v>0</v>
      </c>
      <c r="R191" s="19">
        <f t="shared" si="27"/>
        <v>0</v>
      </c>
      <c r="S191" s="187" t="str">
        <f>IFERROR(IF(IF(VLOOKUP(F191&amp;E191,KBPETAK[],$S$5+1,FALSE)=0,"",VLOOKUP(F191&amp;E191,KBPETAK[],$S$5+1,FALSE))="B.MP","B. MP",IF(VLOOKUP(F191&amp;E191,KBPETAK[],$S$5+1,FALSE)=0,"",VLOOKUP(F191&amp;E191,KBPETAK[],$S$5+1,FALSE))),"")</f>
        <v/>
      </c>
      <c r="T191" s="188" t="str">
        <f>IFERROR(VLOOKUP(IFERROR(LEFT(I191,FIND("/",I191)-1),I191),Petani[],($U$2+(VLOOKUP(I191,$AB$6:$AD$55,3,FALSE)-1)+VLOOKUP(COUNTIFS(I$6:$I191,I191),$AF$6:$AG$16,2,TRUE)),FALSE),"")</f>
        <v/>
      </c>
      <c r="U191" s="15"/>
      <c r="V191" s="16"/>
      <c r="W191" s="17"/>
      <c r="X191" s="17"/>
    </row>
    <row r="192" spans="1:24" ht="12.95" hidden="1" customHeight="1">
      <c r="A192" s="209" t="str">
        <f t="shared" si="28"/>
        <v>-</v>
      </c>
      <c r="B192" s="2" t="str">
        <f t="shared" si="29"/>
        <v>2</v>
      </c>
      <c r="C192" s="2">
        <f t="shared" si="30"/>
        <v>2</v>
      </c>
      <c r="D192" s="2" t="str">
        <f t="shared" si="31"/>
        <v>DRT</v>
      </c>
      <c r="E192" s="224">
        <f t="shared" si="32"/>
        <v>187</v>
      </c>
      <c r="F192" s="440">
        <f t="shared" si="33"/>
        <v>43835</v>
      </c>
      <c r="G192" s="9" t="str">
        <f>IFERROR(IF(VLOOKUP(F192&amp;E192,KBPETAK[],$G$5+1,FALSE)=0,"",VLOOKUP(F192&amp;E192,KBPETAK[],$G$5+1,FALSE)),"")</f>
        <v/>
      </c>
      <c r="H192" s="10" t="str">
        <f>IFERROR(IF(VLOOKUP(F192&amp;E192,KBPETAK[],$H$5+1,FALSE)=0,"",VLOOKUP(F192&amp;E192,KBPETAK[],$H$5+1,FALSE)),"")</f>
        <v/>
      </c>
      <c r="I192" s="356" t="str">
        <f>IFERROR(IF(VLOOKUP(F192&amp;E192,KBPETAK[],$I$5+1,FALSE)=0,"",VLOOKUP(F192&amp;E192,KBPETAK[],$I$5+1,FALSE)),"")</f>
        <v/>
      </c>
      <c r="J192" s="11" t="str">
        <f>IFERROR(IF(VLOOKUP(F192&amp;E192,KBPETAK[],$J$5+1,FALSE)=0,"",VLOOKUP(F192&amp;E192,KBPETAK[],$J$5+1,FALSE)),"")</f>
        <v/>
      </c>
      <c r="K192" s="11" t="str">
        <f>IFERROR(IF(VLOOKUP(F192&amp;E192,KBPETAK[],$K$5+1,FALSE)=0,"",VLOOKUP(F192&amp;E192,KBPETAK[],$K$5+1,FALSE)),"")</f>
        <v/>
      </c>
      <c r="L192" s="11" t="str">
        <f>IFERROR(IF(VLOOKUP(F192&amp;E192,KBPETAK[],$L$5+1,FALSE)=0,"",VLOOKUP(F192&amp;E192,KBPETAK[],$L$5+1,FALSE)),"")</f>
        <v/>
      </c>
      <c r="M192" s="12" t="str">
        <f>IFERROR(IF(VLOOKUP(F192&amp;E192,KBPETAK[],$M$5+1,FALSE)=0,"",VLOOKUP(F192&amp;E192,KBPETAK[],$M$5+1,FALSE)),"")</f>
        <v/>
      </c>
      <c r="N192" s="12" t="str">
        <f>IFERROR(IF(VLOOKUP(F192&amp;E192,KBPETAK[],$N$5+1,FALSE)=0,"",VLOOKUP(F192&amp;E192,KBPETAK[],$N$5+1,FALSE)),"")</f>
        <v/>
      </c>
      <c r="O192" s="55">
        <f t="shared" si="34"/>
        <v>0</v>
      </c>
      <c r="P192" s="13" t="str">
        <f>IFERROR(IF(VLOOKUP(F192&amp;E192,KBPETAK[],$P$5+1,FALSE)=0,0,VLOOKUP(F192&amp;E192,KBPETAK[],$P$5+1,FALSE)),"")</f>
        <v/>
      </c>
      <c r="Q192" s="19">
        <f t="shared" si="26"/>
        <v>0</v>
      </c>
      <c r="R192" s="19">
        <f t="shared" si="27"/>
        <v>0</v>
      </c>
      <c r="S192" s="187" t="str">
        <f>IFERROR(IF(IF(VLOOKUP(F192&amp;E192,KBPETAK[],$S$5+1,FALSE)=0,"",VLOOKUP(F192&amp;E192,KBPETAK[],$S$5+1,FALSE))="B.MP","B. MP",IF(VLOOKUP(F192&amp;E192,KBPETAK[],$S$5+1,FALSE)=0,"",VLOOKUP(F192&amp;E192,KBPETAK[],$S$5+1,FALSE))),"")</f>
        <v/>
      </c>
      <c r="T192" s="188" t="str">
        <f>IFERROR(VLOOKUP(IFERROR(LEFT(I192,FIND("/",I192)-1),I192),Petani[],($U$2+(VLOOKUP(I192,$AB$6:$AD$55,3,FALSE)-1)+VLOOKUP(COUNTIFS(I$6:$I192,I192),$AF$6:$AG$16,2,TRUE)),FALSE),"")</f>
        <v/>
      </c>
      <c r="U192" s="15"/>
      <c r="V192" s="16"/>
      <c r="W192" s="17"/>
      <c r="X192" s="17"/>
    </row>
    <row r="193" spans="1:24" ht="12.95" hidden="1" customHeight="1">
      <c r="A193" s="209" t="str">
        <f t="shared" si="28"/>
        <v>-</v>
      </c>
      <c r="B193" s="2" t="str">
        <f t="shared" si="29"/>
        <v>2</v>
      </c>
      <c r="C193" s="2">
        <f t="shared" si="30"/>
        <v>2</v>
      </c>
      <c r="D193" s="2" t="str">
        <f t="shared" si="31"/>
        <v>DRT</v>
      </c>
      <c r="E193" s="224">
        <f t="shared" si="32"/>
        <v>188</v>
      </c>
      <c r="F193" s="440">
        <f t="shared" si="33"/>
        <v>43835</v>
      </c>
      <c r="G193" s="9" t="str">
        <f>IFERROR(IF(VLOOKUP(F193&amp;E193,KBPETAK[],$G$5+1,FALSE)=0,"",VLOOKUP(F193&amp;E193,KBPETAK[],$G$5+1,FALSE)),"")</f>
        <v/>
      </c>
      <c r="H193" s="10" t="str">
        <f>IFERROR(IF(VLOOKUP(F193&amp;E193,KBPETAK[],$H$5+1,FALSE)=0,"",VLOOKUP(F193&amp;E193,KBPETAK[],$H$5+1,FALSE)),"")</f>
        <v/>
      </c>
      <c r="I193" s="356" t="str">
        <f>IFERROR(IF(VLOOKUP(F193&amp;E193,KBPETAK[],$I$5+1,FALSE)=0,"",VLOOKUP(F193&amp;E193,KBPETAK[],$I$5+1,FALSE)),"")</f>
        <v/>
      </c>
      <c r="J193" s="11" t="str">
        <f>IFERROR(IF(VLOOKUP(F193&amp;E193,KBPETAK[],$J$5+1,FALSE)=0,"",VLOOKUP(F193&amp;E193,KBPETAK[],$J$5+1,FALSE)),"")</f>
        <v/>
      </c>
      <c r="K193" s="11" t="str">
        <f>IFERROR(IF(VLOOKUP(F193&amp;E193,KBPETAK[],$K$5+1,FALSE)=0,"",VLOOKUP(F193&amp;E193,KBPETAK[],$K$5+1,FALSE)),"")</f>
        <v/>
      </c>
      <c r="L193" s="11" t="str">
        <f>IFERROR(IF(VLOOKUP(F193&amp;E193,KBPETAK[],$L$5+1,FALSE)=0,"",VLOOKUP(F193&amp;E193,KBPETAK[],$L$5+1,FALSE)),"")</f>
        <v/>
      </c>
      <c r="M193" s="12" t="str">
        <f>IFERROR(IF(VLOOKUP(F193&amp;E193,KBPETAK[],$M$5+1,FALSE)=0,"",VLOOKUP(F193&amp;E193,KBPETAK[],$M$5+1,FALSE)),"")</f>
        <v/>
      </c>
      <c r="N193" s="12" t="str">
        <f>IFERROR(IF(VLOOKUP(F193&amp;E193,KBPETAK[],$N$5+1,FALSE)=0,"",VLOOKUP(F193&amp;E193,KBPETAK[],$N$5+1,FALSE)),"")</f>
        <v/>
      </c>
      <c r="O193" s="55">
        <f t="shared" si="34"/>
        <v>0</v>
      </c>
      <c r="P193" s="13" t="str">
        <f>IFERROR(IF(VLOOKUP(F193&amp;E193,KBPETAK[],$P$5+1,FALSE)=0,0,VLOOKUP(F193&amp;E193,KBPETAK[],$P$5+1,FALSE)),"")</f>
        <v/>
      </c>
      <c r="Q193" s="19">
        <f t="shared" si="26"/>
        <v>0</v>
      </c>
      <c r="R193" s="19">
        <f t="shared" si="27"/>
        <v>0</v>
      </c>
      <c r="S193" s="187" t="str">
        <f>IFERROR(IF(IF(VLOOKUP(F193&amp;E193,KBPETAK[],$S$5+1,FALSE)=0,"",VLOOKUP(F193&amp;E193,KBPETAK[],$S$5+1,FALSE))="B.MP","B. MP",IF(VLOOKUP(F193&amp;E193,KBPETAK[],$S$5+1,FALSE)=0,"",VLOOKUP(F193&amp;E193,KBPETAK[],$S$5+1,FALSE))),"")</f>
        <v/>
      </c>
      <c r="T193" s="188" t="str">
        <f>IFERROR(VLOOKUP(IFERROR(LEFT(I193,FIND("/",I193)-1),I193),Petani[],($U$2+(VLOOKUP(I193,$AB$6:$AD$55,3,FALSE)-1)+VLOOKUP(COUNTIFS(I$6:$I193,I193),$AF$6:$AG$16,2,TRUE)),FALSE),"")</f>
        <v/>
      </c>
      <c r="U193" s="15"/>
      <c r="V193" s="16"/>
      <c r="W193" s="17"/>
      <c r="X193" s="17"/>
    </row>
    <row r="194" spans="1:24" ht="12.95" hidden="1" customHeight="1">
      <c r="A194" s="209" t="str">
        <f t="shared" si="28"/>
        <v>-</v>
      </c>
      <c r="B194" s="2" t="str">
        <f t="shared" si="29"/>
        <v>2</v>
      </c>
      <c r="C194" s="2">
        <f t="shared" si="30"/>
        <v>2</v>
      </c>
      <c r="D194" s="2" t="str">
        <f t="shared" si="31"/>
        <v>DRT</v>
      </c>
      <c r="E194" s="224">
        <f t="shared" si="32"/>
        <v>189</v>
      </c>
      <c r="F194" s="440">
        <f t="shared" si="33"/>
        <v>43835</v>
      </c>
      <c r="G194" s="9" t="str">
        <f>IFERROR(IF(VLOOKUP(F194&amp;E194,KBPETAK[],$G$5+1,FALSE)=0,"",VLOOKUP(F194&amp;E194,KBPETAK[],$G$5+1,FALSE)),"")</f>
        <v/>
      </c>
      <c r="H194" s="10" t="str">
        <f>IFERROR(IF(VLOOKUP(F194&amp;E194,KBPETAK[],$H$5+1,FALSE)=0,"",VLOOKUP(F194&amp;E194,KBPETAK[],$H$5+1,FALSE)),"")</f>
        <v/>
      </c>
      <c r="I194" s="356" t="str">
        <f>IFERROR(IF(VLOOKUP(F194&amp;E194,KBPETAK[],$I$5+1,FALSE)=0,"",VLOOKUP(F194&amp;E194,KBPETAK[],$I$5+1,FALSE)),"")</f>
        <v/>
      </c>
      <c r="J194" s="11" t="str">
        <f>IFERROR(IF(VLOOKUP(F194&amp;E194,KBPETAK[],$J$5+1,FALSE)=0,"",VLOOKUP(F194&amp;E194,KBPETAK[],$J$5+1,FALSE)),"")</f>
        <v/>
      </c>
      <c r="K194" s="11" t="str">
        <f>IFERROR(IF(VLOOKUP(F194&amp;E194,KBPETAK[],$K$5+1,FALSE)=0,"",VLOOKUP(F194&amp;E194,KBPETAK[],$K$5+1,FALSE)),"")</f>
        <v/>
      </c>
      <c r="L194" s="11" t="str">
        <f>IFERROR(IF(VLOOKUP(F194&amp;E194,KBPETAK[],$L$5+1,FALSE)=0,"",VLOOKUP(F194&amp;E194,KBPETAK[],$L$5+1,FALSE)),"")</f>
        <v/>
      </c>
      <c r="M194" s="12" t="str">
        <f>IFERROR(IF(VLOOKUP(F194&amp;E194,KBPETAK[],$M$5+1,FALSE)=0,"",VLOOKUP(F194&amp;E194,KBPETAK[],$M$5+1,FALSE)),"")</f>
        <v/>
      </c>
      <c r="N194" s="12" t="str">
        <f>IFERROR(IF(VLOOKUP(F194&amp;E194,KBPETAK[],$N$5+1,FALSE)=0,"",VLOOKUP(F194&amp;E194,KBPETAK[],$N$5+1,FALSE)),"")</f>
        <v/>
      </c>
      <c r="O194" s="55">
        <f t="shared" si="34"/>
        <v>0</v>
      </c>
      <c r="P194" s="13" t="str">
        <f>IFERROR(IF(VLOOKUP(F194&amp;E194,KBPETAK[],$P$5+1,FALSE)=0,0,VLOOKUP(F194&amp;E194,KBPETAK[],$P$5+1,FALSE)),"")</f>
        <v/>
      </c>
      <c r="Q194" s="19">
        <f t="shared" si="26"/>
        <v>0</v>
      </c>
      <c r="R194" s="19">
        <f t="shared" si="27"/>
        <v>0</v>
      </c>
      <c r="S194" s="187" t="str">
        <f>IFERROR(IF(IF(VLOOKUP(F194&amp;E194,KBPETAK[],$S$5+1,FALSE)=0,"",VLOOKUP(F194&amp;E194,KBPETAK[],$S$5+1,FALSE))="B.MP","B. MP",IF(VLOOKUP(F194&amp;E194,KBPETAK[],$S$5+1,FALSE)=0,"",VLOOKUP(F194&amp;E194,KBPETAK[],$S$5+1,FALSE))),"")</f>
        <v/>
      </c>
      <c r="T194" s="188" t="str">
        <f>IFERROR(VLOOKUP(IFERROR(LEFT(I194,FIND("/",I194)-1),I194),Petani[],($U$2+(VLOOKUP(I194,$AB$6:$AD$55,3,FALSE)-1)+VLOOKUP(COUNTIFS(I$6:$I194,I194),$AF$6:$AG$16,2,TRUE)),FALSE),"")</f>
        <v/>
      </c>
      <c r="U194" s="15"/>
      <c r="V194" s="16"/>
      <c r="W194" s="17"/>
      <c r="X194" s="17"/>
    </row>
    <row r="195" spans="1:24" ht="12.95" hidden="1" customHeight="1">
      <c r="A195" s="209" t="str">
        <f t="shared" si="28"/>
        <v>-</v>
      </c>
      <c r="B195" s="2" t="str">
        <f t="shared" si="29"/>
        <v>2</v>
      </c>
      <c r="C195" s="2">
        <f t="shared" si="30"/>
        <v>2</v>
      </c>
      <c r="D195" s="2" t="str">
        <f t="shared" si="31"/>
        <v>DRT</v>
      </c>
      <c r="E195" s="224">
        <f t="shared" si="32"/>
        <v>190</v>
      </c>
      <c r="F195" s="440">
        <f t="shared" si="33"/>
        <v>43835</v>
      </c>
      <c r="G195" s="9" t="str">
        <f>IFERROR(IF(VLOOKUP(F195&amp;E195,KBPETAK[],$G$5+1,FALSE)=0,"",VLOOKUP(F195&amp;E195,KBPETAK[],$G$5+1,FALSE)),"")</f>
        <v/>
      </c>
      <c r="H195" s="10" t="str">
        <f>IFERROR(IF(VLOOKUP(F195&amp;E195,KBPETAK[],$H$5+1,FALSE)=0,"",VLOOKUP(F195&amp;E195,KBPETAK[],$H$5+1,FALSE)),"")</f>
        <v/>
      </c>
      <c r="I195" s="356" t="str">
        <f>IFERROR(IF(VLOOKUP(F195&amp;E195,KBPETAK[],$I$5+1,FALSE)=0,"",VLOOKUP(F195&amp;E195,KBPETAK[],$I$5+1,FALSE)),"")</f>
        <v/>
      </c>
      <c r="J195" s="11" t="str">
        <f>IFERROR(IF(VLOOKUP(F195&amp;E195,KBPETAK[],$J$5+1,FALSE)=0,"",VLOOKUP(F195&amp;E195,KBPETAK[],$J$5+1,FALSE)),"")</f>
        <v/>
      </c>
      <c r="K195" s="11" t="str">
        <f>IFERROR(IF(VLOOKUP(F195&amp;E195,KBPETAK[],$K$5+1,FALSE)=0,"",VLOOKUP(F195&amp;E195,KBPETAK[],$K$5+1,FALSE)),"")</f>
        <v/>
      </c>
      <c r="L195" s="11" t="str">
        <f>IFERROR(IF(VLOOKUP(F195&amp;E195,KBPETAK[],$L$5+1,FALSE)=0,"",VLOOKUP(F195&amp;E195,KBPETAK[],$L$5+1,FALSE)),"")</f>
        <v/>
      </c>
      <c r="M195" s="12" t="str">
        <f>IFERROR(IF(VLOOKUP(F195&amp;E195,KBPETAK[],$M$5+1,FALSE)=0,"",VLOOKUP(F195&amp;E195,KBPETAK[],$M$5+1,FALSE)),"")</f>
        <v/>
      </c>
      <c r="N195" s="12" t="str">
        <f>IFERROR(IF(VLOOKUP(F195&amp;E195,KBPETAK[],$N$5+1,FALSE)=0,"",VLOOKUP(F195&amp;E195,KBPETAK[],$N$5+1,FALSE)),"")</f>
        <v/>
      </c>
      <c r="O195" s="55">
        <f t="shared" si="34"/>
        <v>0</v>
      </c>
      <c r="P195" s="13" t="str">
        <f>IFERROR(IF(VLOOKUP(F195&amp;E195,KBPETAK[],$P$5+1,FALSE)=0,0,VLOOKUP(F195&amp;E195,KBPETAK[],$P$5+1,FALSE)),"")</f>
        <v/>
      </c>
      <c r="Q195" s="19">
        <f t="shared" si="26"/>
        <v>0</v>
      </c>
      <c r="R195" s="19">
        <f t="shared" si="27"/>
        <v>0</v>
      </c>
      <c r="S195" s="187" t="str">
        <f>IFERROR(IF(IF(VLOOKUP(F195&amp;E195,KBPETAK[],$S$5+1,FALSE)=0,"",VLOOKUP(F195&amp;E195,KBPETAK[],$S$5+1,FALSE))="B.MP","B. MP",IF(VLOOKUP(F195&amp;E195,KBPETAK[],$S$5+1,FALSE)=0,"",VLOOKUP(F195&amp;E195,KBPETAK[],$S$5+1,FALSE))),"")</f>
        <v/>
      </c>
      <c r="T195" s="188" t="str">
        <f>IFERROR(VLOOKUP(IFERROR(LEFT(I195,FIND("/",I195)-1),I195),Petani[],($U$2+(VLOOKUP(I195,$AB$6:$AD$55,3,FALSE)-1)+VLOOKUP(COUNTIFS(I$6:$I195,I195),$AF$6:$AG$16,2,TRUE)),FALSE),"")</f>
        <v/>
      </c>
      <c r="U195" s="15"/>
      <c r="V195" s="16"/>
      <c r="W195" s="17"/>
      <c r="X195" s="17"/>
    </row>
    <row r="196" spans="1:24" ht="12.95" hidden="1" customHeight="1">
      <c r="A196" s="209" t="str">
        <f t="shared" si="28"/>
        <v>-</v>
      </c>
      <c r="B196" s="2" t="str">
        <f t="shared" si="29"/>
        <v>2</v>
      </c>
      <c r="C196" s="2">
        <f t="shared" si="30"/>
        <v>2</v>
      </c>
      <c r="D196" s="2" t="str">
        <f t="shared" si="31"/>
        <v>DRT</v>
      </c>
      <c r="E196" s="224">
        <f t="shared" si="32"/>
        <v>191</v>
      </c>
      <c r="F196" s="440">
        <f t="shared" si="33"/>
        <v>43835</v>
      </c>
      <c r="G196" s="9" t="str">
        <f>IFERROR(IF(VLOOKUP(F196&amp;E196,KBPETAK[],$G$5+1,FALSE)=0,"",VLOOKUP(F196&amp;E196,KBPETAK[],$G$5+1,FALSE)),"")</f>
        <v/>
      </c>
      <c r="H196" s="10" t="str">
        <f>IFERROR(IF(VLOOKUP(F196&amp;E196,KBPETAK[],$H$5+1,FALSE)=0,"",VLOOKUP(F196&amp;E196,KBPETAK[],$H$5+1,FALSE)),"")</f>
        <v/>
      </c>
      <c r="I196" s="356" t="str">
        <f>IFERROR(IF(VLOOKUP(F196&amp;E196,KBPETAK[],$I$5+1,FALSE)=0,"",VLOOKUP(F196&amp;E196,KBPETAK[],$I$5+1,FALSE)),"")</f>
        <v/>
      </c>
      <c r="J196" s="11" t="str">
        <f>IFERROR(IF(VLOOKUP(F196&amp;E196,KBPETAK[],$J$5+1,FALSE)=0,"",VLOOKUP(F196&amp;E196,KBPETAK[],$J$5+1,FALSE)),"")</f>
        <v/>
      </c>
      <c r="K196" s="11" t="str">
        <f>IFERROR(IF(VLOOKUP(F196&amp;E196,KBPETAK[],$K$5+1,FALSE)=0,"",VLOOKUP(F196&amp;E196,KBPETAK[],$K$5+1,FALSE)),"")</f>
        <v/>
      </c>
      <c r="L196" s="11" t="str">
        <f>IFERROR(IF(VLOOKUP(F196&amp;E196,KBPETAK[],$L$5+1,FALSE)=0,"",VLOOKUP(F196&amp;E196,KBPETAK[],$L$5+1,FALSE)),"")</f>
        <v/>
      </c>
      <c r="M196" s="12" t="str">
        <f>IFERROR(IF(VLOOKUP(F196&amp;E196,KBPETAK[],$M$5+1,FALSE)=0,"",VLOOKUP(F196&amp;E196,KBPETAK[],$M$5+1,FALSE)),"")</f>
        <v/>
      </c>
      <c r="N196" s="12" t="str">
        <f>IFERROR(IF(VLOOKUP(F196&amp;E196,KBPETAK[],$N$5+1,FALSE)=0,"",VLOOKUP(F196&amp;E196,KBPETAK[],$N$5+1,FALSE)),"")</f>
        <v/>
      </c>
      <c r="O196" s="55">
        <f t="shared" ref="O196:O255" si="35">IFERROR(M196-N196,0)</f>
        <v>0</v>
      </c>
      <c r="P196" s="13" t="str">
        <f>IFERROR(IF(VLOOKUP(F196&amp;E196,KBPETAK[],$P$5+1,FALSE)=0,0,VLOOKUP(F196&amp;E196,KBPETAK[],$P$5+1,FALSE)),"")</f>
        <v/>
      </c>
      <c r="Q196" s="19">
        <f t="shared" ref="Q196:Q255" si="36">IFERROR(O196*P196%,0)</f>
        <v>0</v>
      </c>
      <c r="R196" s="19">
        <f t="shared" ref="R196:R255" si="37">IFERROR(O196-Q196,0)</f>
        <v>0</v>
      </c>
      <c r="S196" s="187" t="str">
        <f>IFERROR(IF(IF(VLOOKUP(F196&amp;E196,KBPETAK[],$S$5+1,FALSE)=0,"",VLOOKUP(F196&amp;E196,KBPETAK[],$S$5+1,FALSE))="B.MP","B. MP",IF(VLOOKUP(F196&amp;E196,KBPETAK[],$S$5+1,FALSE)=0,"",VLOOKUP(F196&amp;E196,KBPETAK[],$S$5+1,FALSE))),"")</f>
        <v/>
      </c>
      <c r="T196" s="188" t="str">
        <f>IFERROR(VLOOKUP(IFERROR(LEFT(I196,FIND("/",I196)-1),I196),Petani[],($U$2+(VLOOKUP(I196,$AB$6:$AD$55,3,FALSE)-1)+VLOOKUP(COUNTIFS(I$6:$I196,I196),$AF$6:$AG$16,2,TRUE)),FALSE),"")</f>
        <v/>
      </c>
      <c r="U196" s="15"/>
      <c r="V196" s="16"/>
      <c r="W196" s="17"/>
      <c r="X196" s="17"/>
    </row>
    <row r="197" spans="1:24" ht="12.95" hidden="1" customHeight="1">
      <c r="A197" s="209" t="str">
        <f t="shared" si="28"/>
        <v>-</v>
      </c>
      <c r="B197" s="2" t="str">
        <f t="shared" si="29"/>
        <v>2</v>
      </c>
      <c r="C197" s="2">
        <f t="shared" si="30"/>
        <v>2</v>
      </c>
      <c r="D197" s="2" t="str">
        <f t="shared" si="31"/>
        <v>DRT</v>
      </c>
      <c r="E197" s="224">
        <f t="shared" si="32"/>
        <v>192</v>
      </c>
      <c r="F197" s="440">
        <f t="shared" si="33"/>
        <v>43835</v>
      </c>
      <c r="G197" s="9" t="str">
        <f>IFERROR(IF(VLOOKUP(F197&amp;E197,KBPETAK[],$G$5+1,FALSE)=0,"",VLOOKUP(F197&amp;E197,KBPETAK[],$G$5+1,FALSE)),"")</f>
        <v/>
      </c>
      <c r="H197" s="10" t="str">
        <f>IFERROR(IF(VLOOKUP(F197&amp;E197,KBPETAK[],$H$5+1,FALSE)=0,"",VLOOKUP(F197&amp;E197,KBPETAK[],$H$5+1,FALSE)),"")</f>
        <v/>
      </c>
      <c r="I197" s="356" t="str">
        <f>IFERROR(IF(VLOOKUP(F197&amp;E197,KBPETAK[],$I$5+1,FALSE)=0,"",VLOOKUP(F197&amp;E197,KBPETAK[],$I$5+1,FALSE)),"")</f>
        <v/>
      </c>
      <c r="J197" s="11" t="str">
        <f>IFERROR(IF(VLOOKUP(F197&amp;E197,KBPETAK[],$J$5+1,FALSE)=0,"",VLOOKUP(F197&amp;E197,KBPETAK[],$J$5+1,FALSE)),"")</f>
        <v/>
      </c>
      <c r="K197" s="11" t="str">
        <f>IFERROR(IF(VLOOKUP(F197&amp;E197,KBPETAK[],$K$5+1,FALSE)=0,"",VLOOKUP(F197&amp;E197,KBPETAK[],$K$5+1,FALSE)),"")</f>
        <v/>
      </c>
      <c r="L197" s="11" t="str">
        <f>IFERROR(IF(VLOOKUP(F197&amp;E197,KBPETAK[],$L$5+1,FALSE)=0,"",VLOOKUP(F197&amp;E197,KBPETAK[],$L$5+1,FALSE)),"")</f>
        <v/>
      </c>
      <c r="M197" s="12" t="str">
        <f>IFERROR(IF(VLOOKUP(F197&amp;E197,KBPETAK[],$M$5+1,FALSE)=0,"",VLOOKUP(F197&amp;E197,KBPETAK[],$M$5+1,FALSE)),"")</f>
        <v/>
      </c>
      <c r="N197" s="12" t="str">
        <f>IFERROR(IF(VLOOKUP(F197&amp;E197,KBPETAK[],$N$5+1,FALSE)=0,"",VLOOKUP(F197&amp;E197,KBPETAK[],$N$5+1,FALSE)),"")</f>
        <v/>
      </c>
      <c r="O197" s="55">
        <f t="shared" si="35"/>
        <v>0</v>
      </c>
      <c r="P197" s="13" t="str">
        <f>IFERROR(IF(VLOOKUP(F197&amp;E197,KBPETAK[],$P$5+1,FALSE)=0,0,VLOOKUP(F197&amp;E197,KBPETAK[],$P$5+1,FALSE)),"")</f>
        <v/>
      </c>
      <c r="Q197" s="19">
        <f t="shared" si="36"/>
        <v>0</v>
      </c>
      <c r="R197" s="19">
        <f t="shared" si="37"/>
        <v>0</v>
      </c>
      <c r="S197" s="187" t="str">
        <f>IFERROR(IF(IF(VLOOKUP(F197&amp;E197,KBPETAK[],$S$5+1,FALSE)=0,"",VLOOKUP(F197&amp;E197,KBPETAK[],$S$5+1,FALSE))="B.MP","B. MP",IF(VLOOKUP(F197&amp;E197,KBPETAK[],$S$5+1,FALSE)=0,"",VLOOKUP(F197&amp;E197,KBPETAK[],$S$5+1,FALSE))),"")</f>
        <v/>
      </c>
      <c r="T197" s="188" t="str">
        <f>IFERROR(VLOOKUP(IFERROR(LEFT(I197,FIND("/",I197)-1),I197),Petani[],($U$2+(VLOOKUP(I197,$AB$6:$AD$55,3,FALSE)-1)+VLOOKUP(COUNTIFS(I$6:$I197,I197),$AF$6:$AG$16,2,TRUE)),FALSE),"")</f>
        <v/>
      </c>
      <c r="U197" s="15"/>
      <c r="V197" s="16"/>
      <c r="W197" s="17"/>
      <c r="X197" s="17"/>
    </row>
    <row r="198" spans="1:24" ht="12.95" hidden="1" customHeight="1">
      <c r="A198" s="209" t="str">
        <f t="shared" si="28"/>
        <v>-</v>
      </c>
      <c r="B198" s="2" t="str">
        <f t="shared" si="29"/>
        <v>2</v>
      </c>
      <c r="C198" s="2">
        <f t="shared" si="30"/>
        <v>2</v>
      </c>
      <c r="D198" s="2" t="str">
        <f t="shared" si="31"/>
        <v>DRT</v>
      </c>
      <c r="E198" s="224">
        <f t="shared" si="32"/>
        <v>193</v>
      </c>
      <c r="F198" s="440">
        <f t="shared" si="33"/>
        <v>43835</v>
      </c>
      <c r="G198" s="9" t="str">
        <f>IFERROR(IF(VLOOKUP(F198&amp;E198,KBPETAK[],$G$5+1,FALSE)=0,"",VLOOKUP(F198&amp;E198,KBPETAK[],$G$5+1,FALSE)),"")</f>
        <v/>
      </c>
      <c r="H198" s="10" t="str">
        <f>IFERROR(IF(VLOOKUP(F198&amp;E198,KBPETAK[],$H$5+1,FALSE)=0,"",VLOOKUP(F198&amp;E198,KBPETAK[],$H$5+1,FALSE)),"")</f>
        <v/>
      </c>
      <c r="I198" s="356" t="str">
        <f>IFERROR(IF(VLOOKUP(F198&amp;E198,KBPETAK[],$I$5+1,FALSE)=0,"",VLOOKUP(F198&amp;E198,KBPETAK[],$I$5+1,FALSE)),"")</f>
        <v/>
      </c>
      <c r="J198" s="11" t="str">
        <f>IFERROR(IF(VLOOKUP(F198&amp;E198,KBPETAK[],$J$5+1,FALSE)=0,"",VLOOKUP(F198&amp;E198,KBPETAK[],$J$5+1,FALSE)),"")</f>
        <v/>
      </c>
      <c r="K198" s="11" t="str">
        <f>IFERROR(IF(VLOOKUP(F198&amp;E198,KBPETAK[],$K$5+1,FALSE)=0,"",VLOOKUP(F198&amp;E198,KBPETAK[],$K$5+1,FALSE)),"")</f>
        <v/>
      </c>
      <c r="L198" s="11" t="str">
        <f>IFERROR(IF(VLOOKUP(F198&amp;E198,KBPETAK[],$L$5+1,FALSE)=0,"",VLOOKUP(F198&amp;E198,KBPETAK[],$L$5+1,FALSE)),"")</f>
        <v/>
      </c>
      <c r="M198" s="12" t="str">
        <f>IFERROR(IF(VLOOKUP(F198&amp;E198,KBPETAK[],$M$5+1,FALSE)=0,"",VLOOKUP(F198&amp;E198,KBPETAK[],$M$5+1,FALSE)),"")</f>
        <v/>
      </c>
      <c r="N198" s="12" t="str">
        <f>IFERROR(IF(VLOOKUP(F198&amp;E198,KBPETAK[],$N$5+1,FALSE)=0,"",VLOOKUP(F198&amp;E198,KBPETAK[],$N$5+1,FALSE)),"")</f>
        <v/>
      </c>
      <c r="O198" s="55">
        <f t="shared" si="35"/>
        <v>0</v>
      </c>
      <c r="P198" s="13" t="str">
        <f>IFERROR(IF(VLOOKUP(F198&amp;E198,KBPETAK[],$P$5+1,FALSE)=0,0,VLOOKUP(F198&amp;E198,KBPETAK[],$P$5+1,FALSE)),"")</f>
        <v/>
      </c>
      <c r="Q198" s="19">
        <f t="shared" si="36"/>
        <v>0</v>
      </c>
      <c r="R198" s="19">
        <f t="shared" si="37"/>
        <v>0</v>
      </c>
      <c r="S198" s="187" t="str">
        <f>IFERROR(IF(IF(VLOOKUP(F198&amp;E198,KBPETAK[],$S$5+1,FALSE)=0,"",VLOOKUP(F198&amp;E198,KBPETAK[],$S$5+1,FALSE))="B.MP","B. MP",IF(VLOOKUP(F198&amp;E198,KBPETAK[],$S$5+1,FALSE)=0,"",VLOOKUP(F198&amp;E198,KBPETAK[],$S$5+1,FALSE))),"")</f>
        <v/>
      </c>
      <c r="T198" s="188" t="str">
        <f>IFERROR(VLOOKUP(IFERROR(LEFT(I198,FIND("/",I198)-1),I198),Petani[],($U$2+(VLOOKUP(I198,$AB$6:$AD$55,3,FALSE)-1)+VLOOKUP(COUNTIFS(I$6:$I198,I198),$AF$6:$AG$16,2,TRUE)),FALSE),"")</f>
        <v/>
      </c>
      <c r="U198" s="15"/>
      <c r="V198" s="16"/>
      <c r="W198" s="17"/>
      <c r="X198" s="17"/>
    </row>
    <row r="199" spans="1:24" ht="12.95" hidden="1" customHeight="1">
      <c r="A199" s="209" t="str">
        <f t="shared" ref="A199:A204" si="38">IF(I199="","-",$E$1)</f>
        <v>-</v>
      </c>
      <c r="B199" s="2" t="str">
        <f t="shared" si="29"/>
        <v>2</v>
      </c>
      <c r="C199" s="2">
        <f t="shared" si="30"/>
        <v>2</v>
      </c>
      <c r="D199" s="2" t="str">
        <f t="shared" si="31"/>
        <v>DRT</v>
      </c>
      <c r="E199" s="224">
        <f t="shared" si="32"/>
        <v>194</v>
      </c>
      <c r="F199" s="440">
        <f t="shared" si="33"/>
        <v>43835</v>
      </c>
      <c r="G199" s="9" t="str">
        <f>IFERROR(IF(VLOOKUP(F199&amp;E199,KBPETAK[],$G$5+1,FALSE)=0,"",VLOOKUP(F199&amp;E199,KBPETAK[],$G$5+1,FALSE)),"")</f>
        <v/>
      </c>
      <c r="H199" s="10" t="str">
        <f>IFERROR(IF(VLOOKUP(F199&amp;E199,KBPETAK[],$H$5+1,FALSE)=0,"",VLOOKUP(F199&amp;E199,KBPETAK[],$H$5+1,FALSE)),"")</f>
        <v/>
      </c>
      <c r="I199" s="356" t="str">
        <f>IFERROR(IF(VLOOKUP(F199&amp;E199,KBPETAK[],$I$5+1,FALSE)=0,"",VLOOKUP(F199&amp;E199,KBPETAK[],$I$5+1,FALSE)),"")</f>
        <v/>
      </c>
      <c r="J199" s="11" t="str">
        <f>IFERROR(IF(VLOOKUP(F199&amp;E199,KBPETAK[],$J$5+1,FALSE)=0,"",VLOOKUP(F199&amp;E199,KBPETAK[],$J$5+1,FALSE)),"")</f>
        <v/>
      </c>
      <c r="K199" s="11" t="str">
        <f>IFERROR(IF(VLOOKUP(F199&amp;E199,KBPETAK[],$K$5+1,FALSE)=0,"",VLOOKUP(F199&amp;E199,KBPETAK[],$K$5+1,FALSE)),"")</f>
        <v/>
      </c>
      <c r="L199" s="11" t="str">
        <f>IFERROR(IF(VLOOKUP(F199&amp;E199,KBPETAK[],$L$5+1,FALSE)=0,"",VLOOKUP(F199&amp;E199,KBPETAK[],$L$5+1,FALSE)),"")</f>
        <v/>
      </c>
      <c r="M199" s="12" t="str">
        <f>IFERROR(IF(VLOOKUP(F199&amp;E199,KBPETAK[],$M$5+1,FALSE)=0,"",VLOOKUP(F199&amp;E199,KBPETAK[],$M$5+1,FALSE)),"")</f>
        <v/>
      </c>
      <c r="N199" s="12" t="str">
        <f>IFERROR(IF(VLOOKUP(F199&amp;E199,KBPETAK[],$N$5+1,FALSE)=0,"",VLOOKUP(F199&amp;E199,KBPETAK[],$N$5+1,FALSE)),"")</f>
        <v/>
      </c>
      <c r="O199" s="55">
        <f t="shared" si="35"/>
        <v>0</v>
      </c>
      <c r="P199" s="13" t="str">
        <f>IFERROR(IF(VLOOKUP(F199&amp;E199,KBPETAK[],$P$5+1,FALSE)=0,0,VLOOKUP(F199&amp;E199,KBPETAK[],$P$5+1,FALSE)),"")</f>
        <v/>
      </c>
      <c r="Q199" s="19">
        <f t="shared" si="36"/>
        <v>0</v>
      </c>
      <c r="R199" s="19">
        <f t="shared" si="37"/>
        <v>0</v>
      </c>
      <c r="S199" s="187" t="str">
        <f>IFERROR(IF(IF(VLOOKUP(F199&amp;E199,KBPETAK[],$S$5+1,FALSE)=0,"",VLOOKUP(F199&amp;E199,KBPETAK[],$S$5+1,FALSE))="B.MP","B. MP",IF(VLOOKUP(F199&amp;E199,KBPETAK[],$S$5+1,FALSE)=0,"",VLOOKUP(F199&amp;E199,KBPETAK[],$S$5+1,FALSE))),"")</f>
        <v/>
      </c>
      <c r="T199" s="188" t="str">
        <f>IFERROR(VLOOKUP(IFERROR(LEFT(I199,FIND("/",I199)-1),I199),Petani[],($U$2+(VLOOKUP(I199,$AB$6:$AD$55,3,FALSE)-1)+VLOOKUP(COUNTIFS(I$6:$I199,I199),$AF$6:$AG$16,2,TRUE)),FALSE),"")</f>
        <v/>
      </c>
      <c r="U199" s="15"/>
      <c r="V199" s="16"/>
      <c r="W199" s="17"/>
      <c r="X199" s="17"/>
    </row>
    <row r="200" spans="1:24" ht="12.95" hidden="1" customHeight="1">
      <c r="A200" s="209" t="str">
        <f t="shared" si="38"/>
        <v>-</v>
      </c>
      <c r="B200" s="2" t="str">
        <f t="shared" ref="B200:B204" si="39">S200&amp;C200</f>
        <v>2</v>
      </c>
      <c r="C200" s="2">
        <f t="shared" ref="C200:C255" si="40">IF(S200=S199,IF(I200=I199,C199,C199+1),1)</f>
        <v>2</v>
      </c>
      <c r="D200" s="2" t="str">
        <f t="shared" ref="D200:D255" si="41">IFERROR(MID(I200,FIND("/KM",I200),3),"DRT")</f>
        <v>DRT</v>
      </c>
      <c r="E200" s="224">
        <f t="shared" ref="E200:E255" si="42">E199+1</f>
        <v>195</v>
      </c>
      <c r="F200" s="440">
        <f t="shared" ref="F200:F255" si="43">F199</f>
        <v>43835</v>
      </c>
      <c r="G200" s="9" t="str">
        <f>IFERROR(IF(VLOOKUP(F200&amp;E200,KBPETAK[],$G$5+1,FALSE)=0,"",VLOOKUP(F200&amp;E200,KBPETAK[],$G$5+1,FALSE)),"")</f>
        <v/>
      </c>
      <c r="H200" s="10" t="str">
        <f>IFERROR(IF(VLOOKUP(F200&amp;E200,KBPETAK[],$H$5+1,FALSE)=0,"",VLOOKUP(F200&amp;E200,KBPETAK[],$H$5+1,FALSE)),"")</f>
        <v/>
      </c>
      <c r="I200" s="356" t="str">
        <f>IFERROR(IF(VLOOKUP(F200&amp;E200,KBPETAK[],$I$5+1,FALSE)=0,"",VLOOKUP(F200&amp;E200,KBPETAK[],$I$5+1,FALSE)),"")</f>
        <v/>
      </c>
      <c r="J200" s="11" t="str">
        <f>IFERROR(IF(VLOOKUP(F200&amp;E200,KBPETAK[],$J$5+1,FALSE)=0,"",VLOOKUP(F200&amp;E200,KBPETAK[],$J$5+1,FALSE)),"")</f>
        <v/>
      </c>
      <c r="K200" s="11" t="str">
        <f>IFERROR(IF(VLOOKUP(F200&amp;E200,KBPETAK[],$K$5+1,FALSE)=0,"",VLOOKUP(F200&amp;E200,KBPETAK[],$K$5+1,FALSE)),"")</f>
        <v/>
      </c>
      <c r="L200" s="11" t="str">
        <f>IFERROR(IF(VLOOKUP(F200&amp;E200,KBPETAK[],$L$5+1,FALSE)=0,"",VLOOKUP(F200&amp;E200,KBPETAK[],$L$5+1,FALSE)),"")</f>
        <v/>
      </c>
      <c r="M200" s="12" t="str">
        <f>IFERROR(IF(VLOOKUP(F200&amp;E200,KBPETAK[],$M$5+1,FALSE)=0,"",VLOOKUP(F200&amp;E200,KBPETAK[],$M$5+1,FALSE)),"")</f>
        <v/>
      </c>
      <c r="N200" s="12" t="str">
        <f>IFERROR(IF(VLOOKUP(F200&amp;E200,KBPETAK[],$N$5+1,FALSE)=0,"",VLOOKUP(F200&amp;E200,KBPETAK[],$N$5+1,FALSE)),"")</f>
        <v/>
      </c>
      <c r="O200" s="55">
        <f t="shared" si="35"/>
        <v>0</v>
      </c>
      <c r="P200" s="13" t="str">
        <f>IFERROR(IF(VLOOKUP(F200&amp;E200,KBPETAK[],$P$5+1,FALSE)=0,0,VLOOKUP(F200&amp;E200,KBPETAK[],$P$5+1,FALSE)),"")</f>
        <v/>
      </c>
      <c r="Q200" s="19">
        <f t="shared" si="36"/>
        <v>0</v>
      </c>
      <c r="R200" s="19">
        <f t="shared" si="37"/>
        <v>0</v>
      </c>
      <c r="S200" s="187" t="str">
        <f>IFERROR(IF(IF(VLOOKUP(F200&amp;E200,KBPETAK[],$S$5+1,FALSE)=0,"",VLOOKUP(F200&amp;E200,KBPETAK[],$S$5+1,FALSE))="B.MP","B. MP",IF(VLOOKUP(F200&amp;E200,KBPETAK[],$S$5+1,FALSE)=0,"",VLOOKUP(F200&amp;E200,KBPETAK[],$S$5+1,FALSE))),"")</f>
        <v/>
      </c>
      <c r="T200" s="188" t="str">
        <f>IFERROR(VLOOKUP(IFERROR(LEFT(I200,FIND("/",I200)-1),I200),Petani[],($U$2+(VLOOKUP(I200,$AB$6:$AD$55,3,FALSE)-1)+VLOOKUP(COUNTIFS(I$6:$I200,I200),$AF$6:$AG$16,2,TRUE)),FALSE),"")</f>
        <v/>
      </c>
      <c r="U200" s="15"/>
      <c r="V200" s="16"/>
      <c r="W200" s="17"/>
      <c r="X200" s="17"/>
    </row>
    <row r="201" spans="1:24" ht="12.95" hidden="1" customHeight="1">
      <c r="A201" s="209" t="str">
        <f t="shared" si="38"/>
        <v>-</v>
      </c>
      <c r="B201" s="2" t="str">
        <f t="shared" si="39"/>
        <v>2</v>
      </c>
      <c r="C201" s="2">
        <f t="shared" si="40"/>
        <v>2</v>
      </c>
      <c r="D201" s="2" t="str">
        <f t="shared" si="41"/>
        <v>DRT</v>
      </c>
      <c r="E201" s="224">
        <f t="shared" si="42"/>
        <v>196</v>
      </c>
      <c r="F201" s="440">
        <f t="shared" si="43"/>
        <v>43835</v>
      </c>
      <c r="G201" s="9" t="str">
        <f>IFERROR(IF(VLOOKUP(F201&amp;E201,KBPETAK[],$G$5+1,FALSE)=0,"",VLOOKUP(F201&amp;E201,KBPETAK[],$G$5+1,FALSE)),"")</f>
        <v/>
      </c>
      <c r="H201" s="10" t="str">
        <f>IFERROR(IF(VLOOKUP(F201&amp;E201,KBPETAK[],$H$5+1,FALSE)=0,"",VLOOKUP(F201&amp;E201,KBPETAK[],$H$5+1,FALSE)),"")</f>
        <v/>
      </c>
      <c r="I201" s="356" t="str">
        <f>IFERROR(IF(VLOOKUP(F201&amp;E201,KBPETAK[],$I$5+1,FALSE)=0,"",VLOOKUP(F201&amp;E201,KBPETAK[],$I$5+1,FALSE)),"")</f>
        <v/>
      </c>
      <c r="J201" s="11" t="str">
        <f>IFERROR(IF(VLOOKUP(F201&amp;E201,KBPETAK[],$J$5+1,FALSE)=0,"",VLOOKUP(F201&amp;E201,KBPETAK[],$J$5+1,FALSE)),"")</f>
        <v/>
      </c>
      <c r="K201" s="11" t="str">
        <f>IFERROR(IF(VLOOKUP(F201&amp;E201,KBPETAK[],$K$5+1,FALSE)=0,"",VLOOKUP(F201&amp;E201,KBPETAK[],$K$5+1,FALSE)),"")</f>
        <v/>
      </c>
      <c r="L201" s="11" t="str">
        <f>IFERROR(IF(VLOOKUP(F201&amp;E201,KBPETAK[],$L$5+1,FALSE)=0,"",VLOOKUP(F201&amp;E201,KBPETAK[],$L$5+1,FALSE)),"")</f>
        <v/>
      </c>
      <c r="M201" s="12" t="str">
        <f>IFERROR(IF(VLOOKUP(F201&amp;E201,KBPETAK[],$M$5+1,FALSE)=0,"",VLOOKUP(F201&amp;E201,KBPETAK[],$M$5+1,FALSE)),"")</f>
        <v/>
      </c>
      <c r="N201" s="12" t="str">
        <f>IFERROR(IF(VLOOKUP(F201&amp;E201,KBPETAK[],$N$5+1,FALSE)=0,"",VLOOKUP(F201&amp;E201,KBPETAK[],$N$5+1,FALSE)),"")</f>
        <v/>
      </c>
      <c r="O201" s="55">
        <f t="shared" si="35"/>
        <v>0</v>
      </c>
      <c r="P201" s="13" t="str">
        <f>IFERROR(IF(VLOOKUP(F201&amp;E201,KBPETAK[],$P$5+1,FALSE)=0,0,VLOOKUP(F201&amp;E201,KBPETAK[],$P$5+1,FALSE)),"")</f>
        <v/>
      </c>
      <c r="Q201" s="19">
        <f t="shared" si="36"/>
        <v>0</v>
      </c>
      <c r="R201" s="19">
        <f t="shared" si="37"/>
        <v>0</v>
      </c>
      <c r="S201" s="187" t="str">
        <f>IFERROR(IF(IF(VLOOKUP(F201&amp;E201,KBPETAK[],$S$5+1,FALSE)=0,"",VLOOKUP(F201&amp;E201,KBPETAK[],$S$5+1,FALSE))="B.MP","B. MP",IF(VLOOKUP(F201&amp;E201,KBPETAK[],$S$5+1,FALSE)=0,"",VLOOKUP(F201&amp;E201,KBPETAK[],$S$5+1,FALSE))),"")</f>
        <v/>
      </c>
      <c r="T201" s="188" t="str">
        <f>IFERROR(VLOOKUP(IFERROR(LEFT(I201,FIND("/",I201)-1),I201),Petani[],($U$2+(VLOOKUP(I201,$AB$6:$AD$55,3,FALSE)-1)+VLOOKUP(COUNTIFS(I$6:$I201,I201),$AF$6:$AG$16,2,TRUE)),FALSE),"")</f>
        <v/>
      </c>
      <c r="U201" s="15"/>
      <c r="V201" s="16"/>
      <c r="W201" s="17"/>
      <c r="X201" s="17"/>
    </row>
    <row r="202" spans="1:24" ht="12.95" hidden="1" customHeight="1">
      <c r="A202" s="209" t="str">
        <f t="shared" si="38"/>
        <v>-</v>
      </c>
      <c r="B202" s="2" t="str">
        <f t="shared" si="39"/>
        <v>2</v>
      </c>
      <c r="C202" s="2">
        <f t="shared" si="40"/>
        <v>2</v>
      </c>
      <c r="D202" s="2" t="str">
        <f t="shared" si="41"/>
        <v>DRT</v>
      </c>
      <c r="E202" s="224">
        <f t="shared" si="42"/>
        <v>197</v>
      </c>
      <c r="F202" s="440">
        <f t="shared" si="43"/>
        <v>43835</v>
      </c>
      <c r="G202" s="9" t="str">
        <f>IFERROR(IF(VLOOKUP(F202&amp;E202,KBPETAK[],$G$5+1,FALSE)=0,"",VLOOKUP(F202&amp;E202,KBPETAK[],$G$5+1,FALSE)),"")</f>
        <v/>
      </c>
      <c r="H202" s="10" t="str">
        <f>IFERROR(IF(VLOOKUP(F202&amp;E202,KBPETAK[],$H$5+1,FALSE)=0,"",VLOOKUP(F202&amp;E202,KBPETAK[],$H$5+1,FALSE)),"")</f>
        <v/>
      </c>
      <c r="I202" s="356" t="str">
        <f>IFERROR(IF(VLOOKUP(F202&amp;E202,KBPETAK[],$I$5+1,FALSE)=0,"",VLOOKUP(F202&amp;E202,KBPETAK[],$I$5+1,FALSE)),"")</f>
        <v/>
      </c>
      <c r="J202" s="11" t="str">
        <f>IFERROR(IF(VLOOKUP(F202&amp;E202,KBPETAK[],$J$5+1,FALSE)=0,"",VLOOKUP(F202&amp;E202,KBPETAK[],$J$5+1,FALSE)),"")</f>
        <v/>
      </c>
      <c r="K202" s="11" t="str">
        <f>IFERROR(IF(VLOOKUP(F202&amp;E202,KBPETAK[],$K$5+1,FALSE)=0,"",VLOOKUP(F202&amp;E202,KBPETAK[],$K$5+1,FALSE)),"")</f>
        <v/>
      </c>
      <c r="L202" s="11" t="str">
        <f>IFERROR(IF(VLOOKUP(F202&amp;E202,KBPETAK[],$L$5+1,FALSE)=0,"",VLOOKUP(F202&amp;E202,KBPETAK[],$L$5+1,FALSE)),"")</f>
        <v/>
      </c>
      <c r="M202" s="12" t="str">
        <f>IFERROR(IF(VLOOKUP(F202&amp;E202,KBPETAK[],$M$5+1,FALSE)=0,"",VLOOKUP(F202&amp;E202,KBPETAK[],$M$5+1,FALSE)),"")</f>
        <v/>
      </c>
      <c r="N202" s="12" t="str">
        <f>IFERROR(IF(VLOOKUP(F202&amp;E202,KBPETAK[],$N$5+1,FALSE)=0,"",VLOOKUP(F202&amp;E202,KBPETAK[],$N$5+1,FALSE)),"")</f>
        <v/>
      </c>
      <c r="O202" s="55">
        <f t="shared" si="35"/>
        <v>0</v>
      </c>
      <c r="P202" s="13" t="str">
        <f>IFERROR(IF(VLOOKUP(F202&amp;E202,KBPETAK[],$P$5+1,FALSE)=0,0,VLOOKUP(F202&amp;E202,KBPETAK[],$P$5+1,FALSE)),"")</f>
        <v/>
      </c>
      <c r="Q202" s="19">
        <f t="shared" si="36"/>
        <v>0</v>
      </c>
      <c r="R202" s="19">
        <f t="shared" si="37"/>
        <v>0</v>
      </c>
      <c r="S202" s="187" t="str">
        <f>IFERROR(IF(IF(VLOOKUP(F202&amp;E202,KBPETAK[],$S$5+1,FALSE)=0,"",VLOOKUP(F202&amp;E202,KBPETAK[],$S$5+1,FALSE))="B.MP","B. MP",IF(VLOOKUP(F202&amp;E202,KBPETAK[],$S$5+1,FALSE)=0,"",VLOOKUP(F202&amp;E202,KBPETAK[],$S$5+1,FALSE))),"")</f>
        <v/>
      </c>
      <c r="T202" s="188" t="str">
        <f>IFERROR(VLOOKUP(IFERROR(LEFT(I202,FIND("/",I202)-1),I202),Petani[],($U$2+(VLOOKUP(I202,$AB$6:$AD$55,3,FALSE)-1)+VLOOKUP(COUNTIFS(I$6:$I202,I202),$AF$6:$AG$16,2,TRUE)),FALSE),"")</f>
        <v/>
      </c>
      <c r="U202" s="15"/>
      <c r="V202" s="16"/>
      <c r="W202" s="17"/>
      <c r="X202" s="17"/>
    </row>
    <row r="203" spans="1:24" ht="12.95" hidden="1" customHeight="1">
      <c r="A203" s="209" t="str">
        <f t="shared" si="38"/>
        <v>-</v>
      </c>
      <c r="B203" s="2" t="str">
        <f t="shared" si="39"/>
        <v>2</v>
      </c>
      <c r="C203" s="2">
        <f t="shared" si="40"/>
        <v>2</v>
      </c>
      <c r="D203" s="2" t="str">
        <f t="shared" si="41"/>
        <v>DRT</v>
      </c>
      <c r="E203" s="224">
        <f t="shared" si="42"/>
        <v>198</v>
      </c>
      <c r="F203" s="440">
        <f t="shared" si="43"/>
        <v>43835</v>
      </c>
      <c r="G203" s="9" t="str">
        <f>IFERROR(IF(VLOOKUP(F203&amp;E203,KBPETAK[],$G$5+1,FALSE)=0,"",VLOOKUP(F203&amp;E203,KBPETAK[],$G$5+1,FALSE)),"")</f>
        <v/>
      </c>
      <c r="H203" s="10" t="str">
        <f>IFERROR(IF(VLOOKUP(F203&amp;E203,KBPETAK[],$H$5+1,FALSE)=0,"",VLOOKUP(F203&amp;E203,KBPETAK[],$H$5+1,FALSE)),"")</f>
        <v/>
      </c>
      <c r="I203" s="356" t="str">
        <f>IFERROR(IF(VLOOKUP(F203&amp;E203,KBPETAK[],$I$5+1,FALSE)=0,"",VLOOKUP(F203&amp;E203,KBPETAK[],$I$5+1,FALSE)),"")</f>
        <v/>
      </c>
      <c r="J203" s="11" t="str">
        <f>IFERROR(IF(VLOOKUP(F203&amp;E203,KBPETAK[],$J$5+1,FALSE)=0,"",VLOOKUP(F203&amp;E203,KBPETAK[],$J$5+1,FALSE)),"")</f>
        <v/>
      </c>
      <c r="K203" s="11" t="str">
        <f>IFERROR(IF(VLOOKUP(F203&amp;E203,KBPETAK[],$K$5+1,FALSE)=0,"",VLOOKUP(F203&amp;E203,KBPETAK[],$K$5+1,FALSE)),"")</f>
        <v/>
      </c>
      <c r="L203" s="11" t="str">
        <f>IFERROR(IF(VLOOKUP(F203&amp;E203,KBPETAK[],$L$5+1,FALSE)=0,"",VLOOKUP(F203&amp;E203,KBPETAK[],$L$5+1,FALSE)),"")</f>
        <v/>
      </c>
      <c r="M203" s="12" t="str">
        <f>IFERROR(IF(VLOOKUP(F203&amp;E203,KBPETAK[],$M$5+1,FALSE)=0,"",VLOOKUP(F203&amp;E203,KBPETAK[],$M$5+1,FALSE)),"")</f>
        <v/>
      </c>
      <c r="N203" s="12" t="str">
        <f>IFERROR(IF(VLOOKUP(F203&amp;E203,KBPETAK[],$N$5+1,FALSE)=0,"",VLOOKUP(F203&amp;E203,KBPETAK[],$N$5+1,FALSE)),"")</f>
        <v/>
      </c>
      <c r="O203" s="55">
        <f t="shared" si="35"/>
        <v>0</v>
      </c>
      <c r="P203" s="13" t="str">
        <f>IFERROR(IF(VLOOKUP(F203&amp;E203,KBPETAK[],$P$5+1,FALSE)=0,0,VLOOKUP(F203&amp;E203,KBPETAK[],$P$5+1,FALSE)),"")</f>
        <v/>
      </c>
      <c r="Q203" s="19">
        <f t="shared" si="36"/>
        <v>0</v>
      </c>
      <c r="R203" s="19">
        <f t="shared" si="37"/>
        <v>0</v>
      </c>
      <c r="S203" s="187" t="str">
        <f>IFERROR(IF(IF(VLOOKUP(F203&amp;E203,KBPETAK[],$S$5+1,FALSE)=0,"",VLOOKUP(F203&amp;E203,KBPETAK[],$S$5+1,FALSE))="B.MP","B. MP",IF(VLOOKUP(F203&amp;E203,KBPETAK[],$S$5+1,FALSE)=0,"",VLOOKUP(F203&amp;E203,KBPETAK[],$S$5+1,FALSE))),"")</f>
        <v/>
      </c>
      <c r="T203" s="188" t="str">
        <f>IFERROR(VLOOKUP(IFERROR(LEFT(I203,FIND("/",I203)-1),I203),Petani[],($U$2+(VLOOKUP(I203,$AB$6:$AD$55,3,FALSE)-1)+VLOOKUP(COUNTIFS(I$6:$I203,I203),$AF$6:$AG$16,2,TRUE)),FALSE),"")</f>
        <v/>
      </c>
      <c r="U203" s="15"/>
      <c r="V203" s="16"/>
      <c r="W203" s="17"/>
      <c r="X203" s="17"/>
    </row>
    <row r="204" spans="1:24" ht="12.95" hidden="1" customHeight="1">
      <c r="A204" s="209" t="str">
        <f t="shared" si="38"/>
        <v>-</v>
      </c>
      <c r="B204" s="2" t="str">
        <f t="shared" si="39"/>
        <v>2</v>
      </c>
      <c r="C204" s="2">
        <f t="shared" si="40"/>
        <v>2</v>
      </c>
      <c r="D204" s="2" t="str">
        <f t="shared" si="41"/>
        <v>DRT</v>
      </c>
      <c r="E204" s="224">
        <f t="shared" si="42"/>
        <v>199</v>
      </c>
      <c r="F204" s="440">
        <f t="shared" si="43"/>
        <v>43835</v>
      </c>
      <c r="G204" s="9" t="str">
        <f>IFERROR(IF(VLOOKUP(F204&amp;E204,KBPETAK[],$G$5+1,FALSE)=0,"",VLOOKUP(F204&amp;E204,KBPETAK[],$G$5+1,FALSE)),"")</f>
        <v/>
      </c>
      <c r="H204" s="10" t="str">
        <f>IFERROR(IF(VLOOKUP(F204&amp;E204,KBPETAK[],$H$5+1,FALSE)=0,"",VLOOKUP(F204&amp;E204,KBPETAK[],$H$5+1,FALSE)),"")</f>
        <v/>
      </c>
      <c r="I204" s="356" t="str">
        <f>IFERROR(IF(VLOOKUP(F204&amp;E204,KBPETAK[],$I$5+1,FALSE)=0,"",VLOOKUP(F204&amp;E204,KBPETAK[],$I$5+1,FALSE)),"")</f>
        <v/>
      </c>
      <c r="J204" s="11" t="str">
        <f>IFERROR(IF(VLOOKUP(F204&amp;E204,KBPETAK[],$J$5+1,FALSE)=0,"",VLOOKUP(F204&amp;E204,KBPETAK[],$J$5+1,FALSE)),"")</f>
        <v/>
      </c>
      <c r="K204" s="11" t="str">
        <f>IFERROR(IF(VLOOKUP(F204&amp;E204,KBPETAK[],$K$5+1,FALSE)=0,"",VLOOKUP(F204&amp;E204,KBPETAK[],$K$5+1,FALSE)),"")</f>
        <v/>
      </c>
      <c r="L204" s="11" t="str">
        <f>IFERROR(IF(VLOOKUP(F204&amp;E204,KBPETAK[],$L$5+1,FALSE)=0,"",VLOOKUP(F204&amp;E204,KBPETAK[],$L$5+1,FALSE)),"")</f>
        <v/>
      </c>
      <c r="M204" s="12" t="str">
        <f>IFERROR(IF(VLOOKUP(F204&amp;E204,KBPETAK[],$M$5+1,FALSE)=0,"",VLOOKUP(F204&amp;E204,KBPETAK[],$M$5+1,FALSE)),"")</f>
        <v/>
      </c>
      <c r="N204" s="12" t="str">
        <f>IFERROR(IF(VLOOKUP(F204&amp;E204,KBPETAK[],$N$5+1,FALSE)=0,"",VLOOKUP(F204&amp;E204,KBPETAK[],$N$5+1,FALSE)),"")</f>
        <v/>
      </c>
      <c r="O204" s="55">
        <f t="shared" si="35"/>
        <v>0</v>
      </c>
      <c r="P204" s="13" t="str">
        <f>IFERROR(IF(VLOOKUP(F204&amp;E204,KBPETAK[],$P$5+1,FALSE)=0,0,VLOOKUP(F204&amp;E204,KBPETAK[],$P$5+1,FALSE)),"")</f>
        <v/>
      </c>
      <c r="Q204" s="19">
        <f t="shared" si="36"/>
        <v>0</v>
      </c>
      <c r="R204" s="19">
        <f t="shared" si="37"/>
        <v>0</v>
      </c>
      <c r="S204" s="187" t="str">
        <f>IFERROR(IF(IF(VLOOKUP(F204&amp;E204,KBPETAK[],$S$5+1,FALSE)=0,"",VLOOKUP(F204&amp;E204,KBPETAK[],$S$5+1,FALSE))="B.MP","B. MP",IF(VLOOKUP(F204&amp;E204,KBPETAK[],$S$5+1,FALSE)=0,"",VLOOKUP(F204&amp;E204,KBPETAK[],$S$5+1,FALSE))),"")</f>
        <v/>
      </c>
      <c r="T204" s="188" t="str">
        <f>IFERROR(VLOOKUP(IFERROR(LEFT(I204,FIND("/",I204)-1),I204),Petani[],($U$2+(VLOOKUP(I204,$AB$6:$AD$55,3,FALSE)-1)+VLOOKUP(COUNTIFS(I$6:$I204,I204),$AF$6:$AG$16,2,TRUE)),FALSE),"")</f>
        <v/>
      </c>
      <c r="U204" s="15"/>
      <c r="V204" s="16"/>
      <c r="W204" s="17"/>
      <c r="X204" s="17"/>
    </row>
    <row r="205" spans="1:24" ht="12.95" hidden="1" customHeight="1">
      <c r="A205" s="209" t="str">
        <f t="shared" ref="A205:A255" si="44">IF(I205="","-",$E$1)</f>
        <v>-</v>
      </c>
      <c r="B205" s="2" t="str">
        <f t="shared" ref="B205:B255" si="45">S205&amp;C205</f>
        <v>2</v>
      </c>
      <c r="C205" s="2">
        <f t="shared" si="40"/>
        <v>2</v>
      </c>
      <c r="D205" s="2" t="str">
        <f t="shared" si="41"/>
        <v>DRT</v>
      </c>
      <c r="E205" s="224">
        <f t="shared" si="42"/>
        <v>200</v>
      </c>
      <c r="F205" s="440">
        <f t="shared" si="43"/>
        <v>43835</v>
      </c>
      <c r="G205" s="9" t="str">
        <f>IFERROR(IF(VLOOKUP(F205&amp;E205,KBPETAK[],$G$5+1,FALSE)=0,"",VLOOKUP(F205&amp;E205,KBPETAK[],$G$5+1,FALSE)),"")</f>
        <v/>
      </c>
      <c r="H205" s="10" t="str">
        <f>IFERROR(IF(VLOOKUP(F205&amp;E205,KBPETAK[],$H$5+1,FALSE)=0,"",VLOOKUP(F205&amp;E205,KBPETAK[],$H$5+1,FALSE)),"")</f>
        <v/>
      </c>
      <c r="I205" s="356" t="str">
        <f>IFERROR(IF(VLOOKUP(F205&amp;E205,KBPETAK[],$I$5+1,FALSE)=0,"",VLOOKUP(F205&amp;E205,KBPETAK[],$I$5+1,FALSE)),"")</f>
        <v/>
      </c>
      <c r="J205" s="11" t="str">
        <f>IFERROR(IF(VLOOKUP(F205&amp;E205,KBPETAK[],$J$5+1,FALSE)=0,"",VLOOKUP(F205&amp;E205,KBPETAK[],$J$5+1,FALSE)),"")</f>
        <v/>
      </c>
      <c r="K205" s="11" t="str">
        <f>IFERROR(IF(VLOOKUP(F205&amp;E205,KBPETAK[],$K$5+1,FALSE)=0,"",VLOOKUP(F205&amp;E205,KBPETAK[],$K$5+1,FALSE)),"")</f>
        <v/>
      </c>
      <c r="L205" s="11" t="str">
        <f>IFERROR(IF(VLOOKUP(F205&amp;E205,KBPETAK[],$L$5+1,FALSE)=0,"",VLOOKUP(F205&amp;E205,KBPETAK[],$L$5+1,FALSE)),"")</f>
        <v/>
      </c>
      <c r="M205" s="12" t="str">
        <f>IFERROR(IF(VLOOKUP(F205&amp;E205,KBPETAK[],$M$5+1,FALSE)=0,"",VLOOKUP(F205&amp;E205,KBPETAK[],$M$5+1,FALSE)),"")</f>
        <v/>
      </c>
      <c r="N205" s="12" t="str">
        <f>IFERROR(IF(VLOOKUP(F205&amp;E205,KBPETAK[],$N$5+1,FALSE)=0,"",VLOOKUP(F205&amp;E205,KBPETAK[],$N$5+1,FALSE)),"")</f>
        <v/>
      </c>
      <c r="O205" s="55">
        <f t="shared" si="35"/>
        <v>0</v>
      </c>
      <c r="P205" s="13" t="str">
        <f>IFERROR(IF(VLOOKUP(F205&amp;E205,KBPETAK[],$P$5+1,FALSE)=0,0,VLOOKUP(F205&amp;E205,KBPETAK[],$P$5+1,FALSE)),"")</f>
        <v/>
      </c>
      <c r="Q205" s="19">
        <f t="shared" si="36"/>
        <v>0</v>
      </c>
      <c r="R205" s="19">
        <f t="shared" si="37"/>
        <v>0</v>
      </c>
      <c r="S205" s="187" t="str">
        <f>IFERROR(IF(IF(VLOOKUP(F205&amp;E205,KBPETAK[],$S$5+1,FALSE)=0,"",VLOOKUP(F205&amp;E205,KBPETAK[],$S$5+1,FALSE))="B.MP","B. MP",IF(VLOOKUP(F205&amp;E205,KBPETAK[],$S$5+1,FALSE)=0,"",VLOOKUP(F205&amp;E205,KBPETAK[],$S$5+1,FALSE))),"")</f>
        <v/>
      </c>
      <c r="T205" s="188" t="str">
        <f>IFERROR(VLOOKUP(IFERROR(LEFT(I205,FIND("/",I205)-1),I205),Petani[],($U$2+(VLOOKUP(I205,$AB$6:$AD$55,3,FALSE)-1)+VLOOKUP(COUNTIFS(I$6:$I205,I205),$AF$6:$AG$16,2,TRUE)),FALSE),"")</f>
        <v/>
      </c>
      <c r="U205" s="15"/>
      <c r="V205" s="16"/>
      <c r="W205" s="17"/>
      <c r="X205" s="17"/>
    </row>
    <row r="206" spans="1:24" ht="12.95" hidden="1" customHeight="1">
      <c r="A206" s="209" t="str">
        <f t="shared" si="44"/>
        <v>-</v>
      </c>
      <c r="B206" s="2" t="str">
        <f t="shared" si="45"/>
        <v>2</v>
      </c>
      <c r="C206" s="2">
        <f t="shared" si="40"/>
        <v>2</v>
      </c>
      <c r="D206" s="2" t="str">
        <f t="shared" si="41"/>
        <v>DRT</v>
      </c>
      <c r="E206" s="224">
        <f t="shared" si="42"/>
        <v>201</v>
      </c>
      <c r="F206" s="439">
        <f t="shared" si="43"/>
        <v>43835</v>
      </c>
      <c r="G206" s="9" t="str">
        <f>IFERROR(IF(VLOOKUP(F206&amp;E206,KBPETAK[],$G$5+1,FALSE)=0,"",VLOOKUP(F206&amp;E206,KBPETAK[],$G$5+1,FALSE)),"")</f>
        <v/>
      </c>
      <c r="H206" s="10" t="str">
        <f>IFERROR(IF(VLOOKUP(F206&amp;E206,KBPETAK[],$H$5+1,FALSE)=0,"",VLOOKUP(F206&amp;E206,KBPETAK[],$H$5+1,FALSE)),"")</f>
        <v/>
      </c>
      <c r="I206" s="356" t="str">
        <f>IFERROR(IF(VLOOKUP(F206&amp;E206,KBPETAK[],$I$5+1,FALSE)=0,"",VLOOKUP(F206&amp;E206,KBPETAK[],$I$5+1,FALSE)),"")</f>
        <v/>
      </c>
      <c r="J206" s="11" t="str">
        <f>IFERROR(IF(VLOOKUP(F206&amp;E206,KBPETAK[],$J$5+1,FALSE)=0,"",VLOOKUP(F206&amp;E206,KBPETAK[],$J$5+1,FALSE)),"")</f>
        <v/>
      </c>
      <c r="K206" s="11" t="str">
        <f>IFERROR(IF(VLOOKUP(F206&amp;E206,KBPETAK[],$K$5+1,FALSE)=0,"",VLOOKUP(F206&amp;E206,KBPETAK[],$K$5+1,FALSE)),"")</f>
        <v/>
      </c>
      <c r="L206" s="11" t="str">
        <f>IFERROR(IF(VLOOKUP(F206&amp;E206,KBPETAK[],$L$5+1,FALSE)=0,"",VLOOKUP(F206&amp;E206,KBPETAK[],$L$5+1,FALSE)),"")</f>
        <v/>
      </c>
      <c r="M206" s="12" t="str">
        <f>IFERROR(IF(VLOOKUP(F206&amp;E206,KBPETAK[],$M$5+1,FALSE)=0,"",VLOOKUP(F206&amp;E206,KBPETAK[],$M$5+1,FALSE)),"")</f>
        <v/>
      </c>
      <c r="N206" s="12" t="str">
        <f>IFERROR(IF(VLOOKUP(F206&amp;E206,KBPETAK[],$N$5+1,FALSE)=0,"",VLOOKUP(F206&amp;E206,KBPETAK[],$N$5+1,FALSE)),"")</f>
        <v/>
      </c>
      <c r="O206" s="55">
        <f t="shared" si="35"/>
        <v>0</v>
      </c>
      <c r="P206" s="13" t="str">
        <f>IFERROR(IF(VLOOKUP(F206&amp;E206,KBPETAK[],$P$5+1,FALSE)=0,0,VLOOKUP(F206&amp;E206,KBPETAK[],$P$5+1,FALSE)),"")</f>
        <v/>
      </c>
      <c r="Q206" s="19">
        <f t="shared" si="36"/>
        <v>0</v>
      </c>
      <c r="R206" s="19">
        <f t="shared" si="37"/>
        <v>0</v>
      </c>
      <c r="S206" s="187" t="str">
        <f>IFERROR(IF(IF(VLOOKUP(F206&amp;E206,KBPETAK[],$S$5+1,FALSE)=0,"",VLOOKUP(F206&amp;E206,KBPETAK[],$S$5+1,FALSE))="B.MP","B. MP",IF(VLOOKUP(F206&amp;E206,KBPETAK[],$S$5+1,FALSE)=0,"",VLOOKUP(F206&amp;E206,KBPETAK[],$S$5+1,FALSE))),"")</f>
        <v/>
      </c>
      <c r="T206" s="188" t="str">
        <f>IFERROR(VLOOKUP(IFERROR(LEFT(I206,FIND("/",I206)-1),I206),Petani[],($U$2+(VLOOKUP(I206,$AB$6:$AD$55,3,FALSE)-1)+VLOOKUP(COUNTIFS(I$6:$I206,I206),$AF$6:$AG$16,2,TRUE)),FALSE),"")</f>
        <v/>
      </c>
      <c r="U206" s="15"/>
      <c r="V206" s="16"/>
      <c r="W206" s="17"/>
      <c r="X206" s="17"/>
    </row>
    <row r="207" spans="1:24" ht="12.95" hidden="1" customHeight="1">
      <c r="A207" s="209" t="str">
        <f t="shared" si="44"/>
        <v>-</v>
      </c>
      <c r="B207" s="2" t="str">
        <f t="shared" si="45"/>
        <v>2</v>
      </c>
      <c r="C207" s="2">
        <f t="shared" si="40"/>
        <v>2</v>
      </c>
      <c r="D207" s="2" t="str">
        <f t="shared" si="41"/>
        <v>DRT</v>
      </c>
      <c r="E207" s="224">
        <f t="shared" si="42"/>
        <v>202</v>
      </c>
      <c r="F207" s="440">
        <f t="shared" si="43"/>
        <v>43835</v>
      </c>
      <c r="G207" s="9" t="str">
        <f>IFERROR(IF(VLOOKUP(F207&amp;E207,KBPETAK[],$G$5+1,FALSE)=0,"",VLOOKUP(F207&amp;E207,KBPETAK[],$G$5+1,FALSE)),"")</f>
        <v/>
      </c>
      <c r="H207" s="10" t="str">
        <f>IFERROR(IF(VLOOKUP(F207&amp;E207,KBPETAK[],$H$5+1,FALSE)=0,"",VLOOKUP(F207&amp;E207,KBPETAK[],$H$5+1,FALSE)),"")</f>
        <v/>
      </c>
      <c r="I207" s="356" t="str">
        <f>IFERROR(IF(VLOOKUP(F207&amp;E207,KBPETAK[],$I$5+1,FALSE)=0,"",VLOOKUP(F207&amp;E207,KBPETAK[],$I$5+1,FALSE)),"")</f>
        <v/>
      </c>
      <c r="J207" s="11" t="str">
        <f>IFERROR(IF(VLOOKUP(F207&amp;E207,KBPETAK[],$J$5+1,FALSE)=0,"",VLOOKUP(F207&amp;E207,KBPETAK[],$J$5+1,FALSE)),"")</f>
        <v/>
      </c>
      <c r="K207" s="11" t="str">
        <f>IFERROR(IF(VLOOKUP(F207&amp;E207,KBPETAK[],$K$5+1,FALSE)=0,"",VLOOKUP(F207&amp;E207,KBPETAK[],$K$5+1,FALSE)),"")</f>
        <v/>
      </c>
      <c r="L207" s="11" t="str">
        <f>IFERROR(IF(VLOOKUP(F207&amp;E207,KBPETAK[],$L$5+1,FALSE)=0,"",VLOOKUP(F207&amp;E207,KBPETAK[],$L$5+1,FALSE)),"")</f>
        <v/>
      </c>
      <c r="M207" s="12" t="str">
        <f>IFERROR(IF(VLOOKUP(F207&amp;E207,KBPETAK[],$M$5+1,FALSE)=0,"",VLOOKUP(F207&amp;E207,KBPETAK[],$M$5+1,FALSE)),"")</f>
        <v/>
      </c>
      <c r="N207" s="12" t="str">
        <f>IFERROR(IF(VLOOKUP(F207&amp;E207,KBPETAK[],$N$5+1,FALSE)=0,"",VLOOKUP(F207&amp;E207,KBPETAK[],$N$5+1,FALSE)),"")</f>
        <v/>
      </c>
      <c r="O207" s="55">
        <f t="shared" si="35"/>
        <v>0</v>
      </c>
      <c r="P207" s="13" t="str">
        <f>IFERROR(IF(VLOOKUP(F207&amp;E207,KBPETAK[],$P$5+1,FALSE)=0,0,VLOOKUP(F207&amp;E207,KBPETAK[],$P$5+1,FALSE)),"")</f>
        <v/>
      </c>
      <c r="Q207" s="19">
        <f t="shared" si="36"/>
        <v>0</v>
      </c>
      <c r="R207" s="19">
        <f t="shared" si="37"/>
        <v>0</v>
      </c>
      <c r="S207" s="187" t="str">
        <f>IFERROR(IF(IF(VLOOKUP(F207&amp;E207,KBPETAK[],$S$5+1,FALSE)=0,"",VLOOKUP(F207&amp;E207,KBPETAK[],$S$5+1,FALSE))="B.MP","B. MP",IF(VLOOKUP(F207&amp;E207,KBPETAK[],$S$5+1,FALSE)=0,"",VLOOKUP(F207&amp;E207,KBPETAK[],$S$5+1,FALSE))),"")</f>
        <v/>
      </c>
      <c r="T207" s="188" t="str">
        <f>IFERROR(VLOOKUP(IFERROR(LEFT(I207,FIND("/",I207)-1),I207),Petani[],($U$2+(VLOOKUP(I207,$AB$6:$AD$55,3,FALSE)-1)+VLOOKUP(COUNTIFS(I$6:$I207,I207),$AF$6:$AG$16,2,TRUE)),FALSE),"")</f>
        <v/>
      </c>
      <c r="U207" s="15"/>
      <c r="V207" s="16"/>
      <c r="W207" s="17"/>
      <c r="X207" s="17"/>
    </row>
    <row r="208" spans="1:24" ht="12.95" hidden="1" customHeight="1">
      <c r="A208" s="209" t="str">
        <f t="shared" si="44"/>
        <v>-</v>
      </c>
      <c r="B208" s="2" t="str">
        <f t="shared" si="45"/>
        <v>2</v>
      </c>
      <c r="C208" s="2">
        <f t="shared" si="40"/>
        <v>2</v>
      </c>
      <c r="D208" s="2" t="str">
        <f t="shared" si="41"/>
        <v>DRT</v>
      </c>
      <c r="E208" s="224">
        <f t="shared" si="42"/>
        <v>203</v>
      </c>
      <c r="F208" s="440">
        <f t="shared" si="43"/>
        <v>43835</v>
      </c>
      <c r="G208" s="9" t="str">
        <f>IFERROR(IF(VLOOKUP(F208&amp;E208,KBPETAK[],$G$5+1,FALSE)=0,"",VLOOKUP(F208&amp;E208,KBPETAK[],$G$5+1,FALSE)),"")</f>
        <v/>
      </c>
      <c r="H208" s="10" t="str">
        <f>IFERROR(IF(VLOOKUP(F208&amp;E208,KBPETAK[],$H$5+1,FALSE)=0,"",VLOOKUP(F208&amp;E208,KBPETAK[],$H$5+1,FALSE)),"")</f>
        <v/>
      </c>
      <c r="I208" s="356" t="str">
        <f>IFERROR(IF(VLOOKUP(F208&amp;E208,KBPETAK[],$I$5+1,FALSE)=0,"",VLOOKUP(F208&amp;E208,KBPETAK[],$I$5+1,FALSE)),"")</f>
        <v/>
      </c>
      <c r="J208" s="11" t="str">
        <f>IFERROR(IF(VLOOKUP(F208&amp;E208,KBPETAK[],$J$5+1,FALSE)=0,"",VLOOKUP(F208&amp;E208,KBPETAK[],$J$5+1,FALSE)),"")</f>
        <v/>
      </c>
      <c r="K208" s="11" t="str">
        <f>IFERROR(IF(VLOOKUP(F208&amp;E208,KBPETAK[],$K$5+1,FALSE)=0,"",VLOOKUP(F208&amp;E208,KBPETAK[],$K$5+1,FALSE)),"")</f>
        <v/>
      </c>
      <c r="L208" s="11" t="str">
        <f>IFERROR(IF(VLOOKUP(F208&amp;E208,KBPETAK[],$L$5+1,FALSE)=0,"",VLOOKUP(F208&amp;E208,KBPETAK[],$L$5+1,FALSE)),"")</f>
        <v/>
      </c>
      <c r="M208" s="12" t="str">
        <f>IFERROR(IF(VLOOKUP(F208&amp;E208,KBPETAK[],$M$5+1,FALSE)=0,"",VLOOKUP(F208&amp;E208,KBPETAK[],$M$5+1,FALSE)),"")</f>
        <v/>
      </c>
      <c r="N208" s="12" t="str">
        <f>IFERROR(IF(VLOOKUP(F208&amp;E208,KBPETAK[],$N$5+1,FALSE)=0,"",VLOOKUP(F208&amp;E208,KBPETAK[],$N$5+1,FALSE)),"")</f>
        <v/>
      </c>
      <c r="O208" s="55">
        <f t="shared" si="35"/>
        <v>0</v>
      </c>
      <c r="P208" s="13" t="str">
        <f>IFERROR(IF(VLOOKUP(F208&amp;E208,KBPETAK[],$P$5+1,FALSE)=0,0,VLOOKUP(F208&amp;E208,KBPETAK[],$P$5+1,FALSE)),"")</f>
        <v/>
      </c>
      <c r="Q208" s="19">
        <f t="shared" si="36"/>
        <v>0</v>
      </c>
      <c r="R208" s="19">
        <f t="shared" si="37"/>
        <v>0</v>
      </c>
      <c r="S208" s="187" t="str">
        <f>IFERROR(IF(IF(VLOOKUP(F208&amp;E208,KBPETAK[],$S$5+1,FALSE)=0,"",VLOOKUP(F208&amp;E208,KBPETAK[],$S$5+1,FALSE))="B.MP","B. MP",IF(VLOOKUP(F208&amp;E208,KBPETAK[],$S$5+1,FALSE)=0,"",VLOOKUP(F208&amp;E208,KBPETAK[],$S$5+1,FALSE))),"")</f>
        <v/>
      </c>
      <c r="T208" s="188" t="str">
        <f>IFERROR(VLOOKUP(IFERROR(LEFT(I208,FIND("/",I208)-1),I208),Petani[],($U$2+(VLOOKUP(I208,$AB$6:$AD$55,3,FALSE)-1)+VLOOKUP(COUNTIFS(I$6:$I208,I208),$AF$6:$AG$16,2,TRUE)),FALSE),"")</f>
        <v/>
      </c>
      <c r="U208" s="15"/>
      <c r="V208" s="16"/>
      <c r="W208" s="17"/>
      <c r="X208" s="17"/>
    </row>
    <row r="209" spans="1:24" ht="12.95" hidden="1" customHeight="1">
      <c r="A209" s="209" t="str">
        <f t="shared" si="44"/>
        <v>-</v>
      </c>
      <c r="B209" s="2" t="str">
        <f t="shared" si="45"/>
        <v>2</v>
      </c>
      <c r="C209" s="2">
        <f t="shared" si="40"/>
        <v>2</v>
      </c>
      <c r="D209" s="2" t="str">
        <f t="shared" si="41"/>
        <v>DRT</v>
      </c>
      <c r="E209" s="224">
        <f t="shared" si="42"/>
        <v>204</v>
      </c>
      <c r="F209" s="440">
        <f t="shared" si="43"/>
        <v>43835</v>
      </c>
      <c r="G209" s="9" t="str">
        <f>IFERROR(IF(VLOOKUP(F209&amp;E209,KBPETAK[],$G$5+1,FALSE)=0,"",VLOOKUP(F209&amp;E209,KBPETAK[],$G$5+1,FALSE)),"")</f>
        <v/>
      </c>
      <c r="H209" s="10" t="str">
        <f>IFERROR(IF(VLOOKUP(F209&amp;E209,KBPETAK[],$H$5+1,FALSE)=0,"",VLOOKUP(F209&amp;E209,KBPETAK[],$H$5+1,FALSE)),"")</f>
        <v/>
      </c>
      <c r="I209" s="356" t="str">
        <f>IFERROR(IF(VLOOKUP(F209&amp;E209,KBPETAK[],$I$5+1,FALSE)=0,"",VLOOKUP(F209&amp;E209,KBPETAK[],$I$5+1,FALSE)),"")</f>
        <v/>
      </c>
      <c r="J209" s="11" t="str">
        <f>IFERROR(IF(VLOOKUP(F209&amp;E209,KBPETAK[],$J$5+1,FALSE)=0,"",VLOOKUP(F209&amp;E209,KBPETAK[],$J$5+1,FALSE)),"")</f>
        <v/>
      </c>
      <c r="K209" s="11" t="str">
        <f>IFERROR(IF(VLOOKUP(F209&amp;E209,KBPETAK[],$K$5+1,FALSE)=0,"",VLOOKUP(F209&amp;E209,KBPETAK[],$K$5+1,FALSE)),"")</f>
        <v/>
      </c>
      <c r="L209" s="11" t="str">
        <f>IFERROR(IF(VLOOKUP(F209&amp;E209,KBPETAK[],$L$5+1,FALSE)=0,"",VLOOKUP(F209&amp;E209,KBPETAK[],$L$5+1,FALSE)),"")</f>
        <v/>
      </c>
      <c r="M209" s="12" t="str">
        <f>IFERROR(IF(VLOOKUP(F209&amp;E209,KBPETAK[],$M$5+1,FALSE)=0,"",VLOOKUP(F209&amp;E209,KBPETAK[],$M$5+1,FALSE)),"")</f>
        <v/>
      </c>
      <c r="N209" s="12" t="str">
        <f>IFERROR(IF(VLOOKUP(F209&amp;E209,KBPETAK[],$N$5+1,FALSE)=0,"",VLOOKUP(F209&amp;E209,KBPETAK[],$N$5+1,FALSE)),"")</f>
        <v/>
      </c>
      <c r="O209" s="55">
        <f t="shared" si="35"/>
        <v>0</v>
      </c>
      <c r="P209" s="13" t="str">
        <f>IFERROR(IF(VLOOKUP(F209&amp;E209,KBPETAK[],$P$5+1,FALSE)=0,0,VLOOKUP(F209&amp;E209,KBPETAK[],$P$5+1,FALSE)),"")</f>
        <v/>
      </c>
      <c r="Q209" s="19">
        <f t="shared" si="36"/>
        <v>0</v>
      </c>
      <c r="R209" s="19">
        <f t="shared" si="37"/>
        <v>0</v>
      </c>
      <c r="S209" s="187" t="str">
        <f>IFERROR(IF(IF(VLOOKUP(F209&amp;E209,KBPETAK[],$S$5+1,FALSE)=0,"",VLOOKUP(F209&amp;E209,KBPETAK[],$S$5+1,FALSE))="B.MP","B. MP",IF(VLOOKUP(F209&amp;E209,KBPETAK[],$S$5+1,FALSE)=0,"",VLOOKUP(F209&amp;E209,KBPETAK[],$S$5+1,FALSE))),"")</f>
        <v/>
      </c>
      <c r="T209" s="188" t="str">
        <f>IFERROR(VLOOKUP(IFERROR(LEFT(I209,FIND("/",I209)-1),I209),Petani[],($U$2+(VLOOKUP(I209,$AB$6:$AD$55,3,FALSE)-1)+VLOOKUP(COUNTIFS(I$6:$I209,I209),$AF$6:$AG$16,2,TRUE)),FALSE),"")</f>
        <v/>
      </c>
      <c r="U209" s="15"/>
      <c r="V209" s="16"/>
      <c r="W209" s="17"/>
      <c r="X209" s="17"/>
    </row>
    <row r="210" spans="1:24" ht="12.95" hidden="1" customHeight="1">
      <c r="A210" s="209" t="str">
        <f t="shared" si="44"/>
        <v>-</v>
      </c>
      <c r="B210" s="2" t="str">
        <f t="shared" si="45"/>
        <v>2</v>
      </c>
      <c r="C210" s="2">
        <f t="shared" si="40"/>
        <v>2</v>
      </c>
      <c r="D210" s="2" t="str">
        <f t="shared" si="41"/>
        <v>DRT</v>
      </c>
      <c r="E210" s="224">
        <f t="shared" si="42"/>
        <v>205</v>
      </c>
      <c r="F210" s="440">
        <f t="shared" si="43"/>
        <v>43835</v>
      </c>
      <c r="G210" s="9" t="str">
        <f>IFERROR(IF(VLOOKUP(F210&amp;E210,KBPETAK[],$G$5+1,FALSE)=0,"",VLOOKUP(F210&amp;E210,KBPETAK[],$G$5+1,FALSE)),"")</f>
        <v/>
      </c>
      <c r="H210" s="10" t="str">
        <f>IFERROR(IF(VLOOKUP(F210&amp;E210,KBPETAK[],$H$5+1,FALSE)=0,"",VLOOKUP(F210&amp;E210,KBPETAK[],$H$5+1,FALSE)),"")</f>
        <v/>
      </c>
      <c r="I210" s="356" t="str">
        <f>IFERROR(IF(VLOOKUP(F210&amp;E210,KBPETAK[],$I$5+1,FALSE)=0,"",VLOOKUP(F210&amp;E210,KBPETAK[],$I$5+1,FALSE)),"")</f>
        <v/>
      </c>
      <c r="J210" s="11" t="str">
        <f>IFERROR(IF(VLOOKUP(F210&amp;E210,KBPETAK[],$J$5+1,FALSE)=0,"",VLOOKUP(F210&amp;E210,KBPETAK[],$J$5+1,FALSE)),"")</f>
        <v/>
      </c>
      <c r="K210" s="11" t="str">
        <f>IFERROR(IF(VLOOKUP(F210&amp;E210,KBPETAK[],$K$5+1,FALSE)=0,"",VLOOKUP(F210&amp;E210,KBPETAK[],$K$5+1,FALSE)),"")</f>
        <v/>
      </c>
      <c r="L210" s="11" t="str">
        <f>IFERROR(IF(VLOOKUP(F210&amp;E210,KBPETAK[],$L$5+1,FALSE)=0,"",VLOOKUP(F210&amp;E210,KBPETAK[],$L$5+1,FALSE)),"")</f>
        <v/>
      </c>
      <c r="M210" s="12" t="str">
        <f>IFERROR(IF(VLOOKUP(F210&amp;E210,KBPETAK[],$M$5+1,FALSE)=0,"",VLOOKUP(F210&amp;E210,KBPETAK[],$M$5+1,FALSE)),"")</f>
        <v/>
      </c>
      <c r="N210" s="12" t="str">
        <f>IFERROR(IF(VLOOKUP(F210&amp;E210,KBPETAK[],$N$5+1,FALSE)=0,"",VLOOKUP(F210&amp;E210,KBPETAK[],$N$5+1,FALSE)),"")</f>
        <v/>
      </c>
      <c r="O210" s="55">
        <f t="shared" si="35"/>
        <v>0</v>
      </c>
      <c r="P210" s="13" t="str">
        <f>IFERROR(IF(VLOOKUP(F210&amp;E210,KBPETAK[],$P$5+1,FALSE)=0,0,VLOOKUP(F210&amp;E210,KBPETAK[],$P$5+1,FALSE)),"")</f>
        <v/>
      </c>
      <c r="Q210" s="19">
        <f t="shared" si="36"/>
        <v>0</v>
      </c>
      <c r="R210" s="19">
        <f t="shared" si="37"/>
        <v>0</v>
      </c>
      <c r="S210" s="187" t="str">
        <f>IFERROR(IF(IF(VLOOKUP(F210&amp;E210,KBPETAK[],$S$5+1,FALSE)=0,"",VLOOKUP(F210&amp;E210,KBPETAK[],$S$5+1,FALSE))="B.MP","B. MP",IF(VLOOKUP(F210&amp;E210,KBPETAK[],$S$5+1,FALSE)=0,"",VLOOKUP(F210&amp;E210,KBPETAK[],$S$5+1,FALSE))),"")</f>
        <v/>
      </c>
      <c r="T210" s="188" t="str">
        <f>IFERROR(VLOOKUP(IFERROR(LEFT(I210,FIND("/",I210)-1),I210),Petani[],($U$2+(VLOOKUP(I210,$AB$6:$AD$55,3,FALSE)-1)+VLOOKUP(COUNTIFS(I$6:$I210,I210),$AF$6:$AG$16,2,TRUE)),FALSE),"")</f>
        <v/>
      </c>
      <c r="U210" s="15"/>
      <c r="V210" s="16"/>
      <c r="W210" s="17"/>
      <c r="X210" s="17"/>
    </row>
    <row r="211" spans="1:24" ht="12.95" hidden="1" customHeight="1">
      <c r="A211" s="209" t="str">
        <f t="shared" si="44"/>
        <v>-</v>
      </c>
      <c r="B211" s="2" t="str">
        <f t="shared" si="45"/>
        <v>2</v>
      </c>
      <c r="C211" s="2">
        <f t="shared" si="40"/>
        <v>2</v>
      </c>
      <c r="D211" s="2" t="str">
        <f t="shared" si="41"/>
        <v>DRT</v>
      </c>
      <c r="E211" s="224">
        <f t="shared" si="42"/>
        <v>206</v>
      </c>
      <c r="F211" s="440">
        <f t="shared" si="43"/>
        <v>43835</v>
      </c>
      <c r="G211" s="9" t="str">
        <f>IFERROR(IF(VLOOKUP(F211&amp;E211,KBPETAK[],$G$5+1,FALSE)=0,"",VLOOKUP(F211&amp;E211,KBPETAK[],$G$5+1,FALSE)),"")</f>
        <v/>
      </c>
      <c r="H211" s="10" t="str">
        <f>IFERROR(IF(VLOOKUP(F211&amp;E211,KBPETAK[],$H$5+1,FALSE)=0,"",VLOOKUP(F211&amp;E211,KBPETAK[],$H$5+1,FALSE)),"")</f>
        <v/>
      </c>
      <c r="I211" s="356" t="str">
        <f>IFERROR(IF(VLOOKUP(F211&amp;E211,KBPETAK[],$I$5+1,FALSE)=0,"",VLOOKUP(F211&amp;E211,KBPETAK[],$I$5+1,FALSE)),"")</f>
        <v/>
      </c>
      <c r="J211" s="11" t="str">
        <f>IFERROR(IF(VLOOKUP(F211&amp;E211,KBPETAK[],$J$5+1,FALSE)=0,"",VLOOKUP(F211&amp;E211,KBPETAK[],$J$5+1,FALSE)),"")</f>
        <v/>
      </c>
      <c r="K211" s="11" t="str">
        <f>IFERROR(IF(VLOOKUP(F211&amp;E211,KBPETAK[],$K$5+1,FALSE)=0,"",VLOOKUP(F211&amp;E211,KBPETAK[],$K$5+1,FALSE)),"")</f>
        <v/>
      </c>
      <c r="L211" s="11" t="str">
        <f>IFERROR(IF(VLOOKUP(F211&amp;E211,KBPETAK[],$L$5+1,FALSE)=0,"",VLOOKUP(F211&amp;E211,KBPETAK[],$L$5+1,FALSE)),"")</f>
        <v/>
      </c>
      <c r="M211" s="12" t="str">
        <f>IFERROR(IF(VLOOKUP(F211&amp;E211,KBPETAK[],$M$5+1,FALSE)=0,"",VLOOKUP(F211&amp;E211,KBPETAK[],$M$5+1,FALSE)),"")</f>
        <v/>
      </c>
      <c r="N211" s="12" t="str">
        <f>IFERROR(IF(VLOOKUP(F211&amp;E211,KBPETAK[],$N$5+1,FALSE)=0,"",VLOOKUP(F211&amp;E211,KBPETAK[],$N$5+1,FALSE)),"")</f>
        <v/>
      </c>
      <c r="O211" s="55">
        <f t="shared" si="35"/>
        <v>0</v>
      </c>
      <c r="P211" s="13" t="str">
        <f>IFERROR(IF(VLOOKUP(F211&amp;E211,KBPETAK[],$P$5+1,FALSE)=0,0,VLOOKUP(F211&amp;E211,KBPETAK[],$P$5+1,FALSE)),"")</f>
        <v/>
      </c>
      <c r="Q211" s="19">
        <f t="shared" si="36"/>
        <v>0</v>
      </c>
      <c r="R211" s="19">
        <f t="shared" si="37"/>
        <v>0</v>
      </c>
      <c r="S211" s="187" t="str">
        <f>IFERROR(IF(IF(VLOOKUP(F211&amp;E211,KBPETAK[],$S$5+1,FALSE)=0,"",VLOOKUP(F211&amp;E211,KBPETAK[],$S$5+1,FALSE))="B.MP","B. MP",IF(VLOOKUP(F211&amp;E211,KBPETAK[],$S$5+1,FALSE)=0,"",VLOOKUP(F211&amp;E211,KBPETAK[],$S$5+1,FALSE))),"")</f>
        <v/>
      </c>
      <c r="T211" s="188" t="str">
        <f>IFERROR(VLOOKUP(IFERROR(LEFT(I211,FIND("/",I211)-1),I211),Petani[],($U$2+(VLOOKUP(I211,$AB$6:$AD$55,3,FALSE)-1)+VLOOKUP(COUNTIFS(I$6:$I211,I211),$AF$6:$AG$16,2,TRUE)),FALSE),"")</f>
        <v/>
      </c>
      <c r="U211" s="15"/>
      <c r="V211" s="16"/>
      <c r="W211" s="17"/>
      <c r="X211" s="17"/>
    </row>
    <row r="212" spans="1:24" ht="12.95" hidden="1" customHeight="1">
      <c r="A212" s="209" t="str">
        <f t="shared" si="44"/>
        <v>-</v>
      </c>
      <c r="B212" s="2" t="str">
        <f t="shared" si="45"/>
        <v>2</v>
      </c>
      <c r="C212" s="2">
        <f t="shared" si="40"/>
        <v>2</v>
      </c>
      <c r="D212" s="2" t="str">
        <f t="shared" si="41"/>
        <v>DRT</v>
      </c>
      <c r="E212" s="224">
        <f t="shared" si="42"/>
        <v>207</v>
      </c>
      <c r="F212" s="440">
        <f t="shared" si="43"/>
        <v>43835</v>
      </c>
      <c r="G212" s="9" t="str">
        <f>IFERROR(IF(VLOOKUP(F212&amp;E212,KBPETAK[],$G$5+1,FALSE)=0,"",VLOOKUP(F212&amp;E212,KBPETAK[],$G$5+1,FALSE)),"")</f>
        <v/>
      </c>
      <c r="H212" s="10" t="str">
        <f>IFERROR(IF(VLOOKUP(F212&amp;E212,KBPETAK[],$H$5+1,FALSE)=0,"",VLOOKUP(F212&amp;E212,KBPETAK[],$H$5+1,FALSE)),"")</f>
        <v/>
      </c>
      <c r="I212" s="356" t="str">
        <f>IFERROR(IF(VLOOKUP(F212&amp;E212,KBPETAK[],$I$5+1,FALSE)=0,"",VLOOKUP(F212&amp;E212,KBPETAK[],$I$5+1,FALSE)),"")</f>
        <v/>
      </c>
      <c r="J212" s="11" t="str">
        <f>IFERROR(IF(VLOOKUP(F212&amp;E212,KBPETAK[],$J$5+1,FALSE)=0,"",VLOOKUP(F212&amp;E212,KBPETAK[],$J$5+1,FALSE)),"")</f>
        <v/>
      </c>
      <c r="K212" s="11" t="str">
        <f>IFERROR(IF(VLOOKUP(F212&amp;E212,KBPETAK[],$K$5+1,FALSE)=0,"",VLOOKUP(F212&amp;E212,KBPETAK[],$K$5+1,FALSE)),"")</f>
        <v/>
      </c>
      <c r="L212" s="11" t="str">
        <f>IFERROR(IF(VLOOKUP(F212&amp;E212,KBPETAK[],$L$5+1,FALSE)=0,"",VLOOKUP(F212&amp;E212,KBPETAK[],$L$5+1,FALSE)),"")</f>
        <v/>
      </c>
      <c r="M212" s="12" t="str">
        <f>IFERROR(IF(VLOOKUP(F212&amp;E212,KBPETAK[],$M$5+1,FALSE)=0,"",VLOOKUP(F212&amp;E212,KBPETAK[],$M$5+1,FALSE)),"")</f>
        <v/>
      </c>
      <c r="N212" s="12" t="str">
        <f>IFERROR(IF(VLOOKUP(F212&amp;E212,KBPETAK[],$N$5+1,FALSE)=0,"",VLOOKUP(F212&amp;E212,KBPETAK[],$N$5+1,FALSE)),"")</f>
        <v/>
      </c>
      <c r="O212" s="55">
        <f t="shared" si="35"/>
        <v>0</v>
      </c>
      <c r="P212" s="13" t="str">
        <f>IFERROR(IF(VLOOKUP(F212&amp;E212,KBPETAK[],$P$5+1,FALSE)=0,0,VLOOKUP(F212&amp;E212,KBPETAK[],$P$5+1,FALSE)),"")</f>
        <v/>
      </c>
      <c r="Q212" s="19">
        <f t="shared" si="36"/>
        <v>0</v>
      </c>
      <c r="R212" s="19">
        <f t="shared" si="37"/>
        <v>0</v>
      </c>
      <c r="S212" s="187" t="str">
        <f>IFERROR(IF(IF(VLOOKUP(F212&amp;E212,KBPETAK[],$S$5+1,FALSE)=0,"",VLOOKUP(F212&amp;E212,KBPETAK[],$S$5+1,FALSE))="B.MP","B. MP",IF(VLOOKUP(F212&amp;E212,KBPETAK[],$S$5+1,FALSE)=0,"",VLOOKUP(F212&amp;E212,KBPETAK[],$S$5+1,FALSE))),"")</f>
        <v/>
      </c>
      <c r="T212" s="188" t="str">
        <f>IFERROR(VLOOKUP(IFERROR(LEFT(I212,FIND("/",I212)-1),I212),Petani[],($U$2+(VLOOKUP(I212,$AB$6:$AD$55,3,FALSE)-1)+VLOOKUP(COUNTIFS(I$6:$I212,I212),$AF$6:$AG$16,2,TRUE)),FALSE),"")</f>
        <v/>
      </c>
      <c r="U212" s="15"/>
      <c r="V212" s="16"/>
      <c r="W212" s="17"/>
      <c r="X212" s="17"/>
    </row>
    <row r="213" spans="1:24" ht="12.95" hidden="1" customHeight="1">
      <c r="A213" s="209" t="str">
        <f t="shared" si="44"/>
        <v>-</v>
      </c>
      <c r="B213" s="2" t="str">
        <f t="shared" si="45"/>
        <v>2</v>
      </c>
      <c r="C213" s="2">
        <f t="shared" si="40"/>
        <v>2</v>
      </c>
      <c r="D213" s="2" t="str">
        <f t="shared" si="41"/>
        <v>DRT</v>
      </c>
      <c r="E213" s="224">
        <f t="shared" si="42"/>
        <v>208</v>
      </c>
      <c r="F213" s="440">
        <f t="shared" si="43"/>
        <v>43835</v>
      </c>
      <c r="G213" s="9" t="str">
        <f>IFERROR(IF(VLOOKUP(F213&amp;E213,KBPETAK[],$G$5+1,FALSE)=0,"",VLOOKUP(F213&amp;E213,KBPETAK[],$G$5+1,FALSE)),"")</f>
        <v/>
      </c>
      <c r="H213" s="10" t="str">
        <f>IFERROR(IF(VLOOKUP(F213&amp;E213,KBPETAK[],$H$5+1,FALSE)=0,"",VLOOKUP(F213&amp;E213,KBPETAK[],$H$5+1,FALSE)),"")</f>
        <v/>
      </c>
      <c r="I213" s="356" t="str">
        <f>IFERROR(IF(VLOOKUP(F213&amp;E213,KBPETAK[],$I$5+1,FALSE)=0,"",VLOOKUP(F213&amp;E213,KBPETAK[],$I$5+1,FALSE)),"")</f>
        <v/>
      </c>
      <c r="J213" s="11" t="str">
        <f>IFERROR(IF(VLOOKUP(F213&amp;E213,KBPETAK[],$J$5+1,FALSE)=0,"",VLOOKUP(F213&amp;E213,KBPETAK[],$J$5+1,FALSE)),"")</f>
        <v/>
      </c>
      <c r="K213" s="11" t="str">
        <f>IFERROR(IF(VLOOKUP(F213&amp;E213,KBPETAK[],$K$5+1,FALSE)=0,"",VLOOKUP(F213&amp;E213,KBPETAK[],$K$5+1,FALSE)),"")</f>
        <v/>
      </c>
      <c r="L213" s="11" t="str">
        <f>IFERROR(IF(VLOOKUP(F213&amp;E213,KBPETAK[],$L$5+1,FALSE)=0,"",VLOOKUP(F213&amp;E213,KBPETAK[],$L$5+1,FALSE)),"")</f>
        <v/>
      </c>
      <c r="M213" s="12" t="str">
        <f>IFERROR(IF(VLOOKUP(F213&amp;E213,KBPETAK[],$M$5+1,FALSE)=0,"",VLOOKUP(F213&amp;E213,KBPETAK[],$M$5+1,FALSE)),"")</f>
        <v/>
      </c>
      <c r="N213" s="12" t="str">
        <f>IFERROR(IF(VLOOKUP(F213&amp;E213,KBPETAK[],$N$5+1,FALSE)=0,"",VLOOKUP(F213&amp;E213,KBPETAK[],$N$5+1,FALSE)),"")</f>
        <v/>
      </c>
      <c r="O213" s="55">
        <f t="shared" si="35"/>
        <v>0</v>
      </c>
      <c r="P213" s="13" t="str">
        <f>IFERROR(IF(VLOOKUP(F213&amp;E213,KBPETAK[],$P$5+1,FALSE)=0,0,VLOOKUP(F213&amp;E213,KBPETAK[],$P$5+1,FALSE)),"")</f>
        <v/>
      </c>
      <c r="Q213" s="19">
        <f t="shared" si="36"/>
        <v>0</v>
      </c>
      <c r="R213" s="19">
        <f t="shared" si="37"/>
        <v>0</v>
      </c>
      <c r="S213" s="187" t="str">
        <f>IFERROR(IF(IF(VLOOKUP(F213&amp;E213,KBPETAK[],$S$5+1,FALSE)=0,"",VLOOKUP(F213&amp;E213,KBPETAK[],$S$5+1,FALSE))="B.MP","B. MP",IF(VLOOKUP(F213&amp;E213,KBPETAK[],$S$5+1,FALSE)=0,"",VLOOKUP(F213&amp;E213,KBPETAK[],$S$5+1,FALSE))),"")</f>
        <v/>
      </c>
      <c r="T213" s="188" t="str">
        <f>IFERROR(VLOOKUP(IFERROR(LEFT(I213,FIND("/",I213)-1),I213),Petani[],($U$2+(VLOOKUP(I213,$AB$6:$AD$55,3,FALSE)-1)+VLOOKUP(COUNTIFS(I$6:$I213,I213),$AF$6:$AG$16,2,TRUE)),FALSE),"")</f>
        <v/>
      </c>
      <c r="U213" s="15"/>
      <c r="V213" s="16"/>
      <c r="W213" s="17"/>
      <c r="X213" s="17"/>
    </row>
    <row r="214" spans="1:24" ht="12.95" hidden="1" customHeight="1">
      <c r="A214" s="209" t="str">
        <f t="shared" si="44"/>
        <v>-</v>
      </c>
      <c r="B214" s="2" t="str">
        <f t="shared" si="45"/>
        <v>2</v>
      </c>
      <c r="C214" s="2">
        <f t="shared" si="40"/>
        <v>2</v>
      </c>
      <c r="D214" s="2" t="str">
        <f t="shared" si="41"/>
        <v>DRT</v>
      </c>
      <c r="E214" s="224">
        <f t="shared" si="42"/>
        <v>209</v>
      </c>
      <c r="F214" s="440">
        <f t="shared" si="43"/>
        <v>43835</v>
      </c>
      <c r="G214" s="9" t="str">
        <f>IFERROR(IF(VLOOKUP(F214&amp;E214,KBPETAK[],$G$5+1,FALSE)=0,"",VLOOKUP(F214&amp;E214,KBPETAK[],$G$5+1,FALSE)),"")</f>
        <v/>
      </c>
      <c r="H214" s="10" t="str">
        <f>IFERROR(IF(VLOOKUP(F214&amp;E214,KBPETAK[],$H$5+1,FALSE)=0,"",VLOOKUP(F214&amp;E214,KBPETAK[],$H$5+1,FALSE)),"")</f>
        <v/>
      </c>
      <c r="I214" s="356" t="str">
        <f>IFERROR(IF(VLOOKUP(F214&amp;E214,KBPETAK[],$I$5+1,FALSE)=0,"",VLOOKUP(F214&amp;E214,KBPETAK[],$I$5+1,FALSE)),"")</f>
        <v/>
      </c>
      <c r="J214" s="11" t="str">
        <f>IFERROR(IF(VLOOKUP(F214&amp;E214,KBPETAK[],$J$5+1,FALSE)=0,"",VLOOKUP(F214&amp;E214,KBPETAK[],$J$5+1,FALSE)),"")</f>
        <v/>
      </c>
      <c r="K214" s="11" t="str">
        <f>IFERROR(IF(VLOOKUP(F214&amp;E214,KBPETAK[],$K$5+1,FALSE)=0,"",VLOOKUP(F214&amp;E214,KBPETAK[],$K$5+1,FALSE)),"")</f>
        <v/>
      </c>
      <c r="L214" s="11" t="str">
        <f>IFERROR(IF(VLOOKUP(F214&amp;E214,KBPETAK[],$L$5+1,FALSE)=0,"",VLOOKUP(F214&amp;E214,KBPETAK[],$L$5+1,FALSE)),"")</f>
        <v/>
      </c>
      <c r="M214" s="12" t="str">
        <f>IFERROR(IF(VLOOKUP(F214&amp;E214,KBPETAK[],$M$5+1,FALSE)=0,"",VLOOKUP(F214&amp;E214,KBPETAK[],$M$5+1,FALSE)),"")</f>
        <v/>
      </c>
      <c r="N214" s="12" t="str">
        <f>IFERROR(IF(VLOOKUP(F214&amp;E214,KBPETAK[],$N$5+1,FALSE)=0,"",VLOOKUP(F214&amp;E214,KBPETAK[],$N$5+1,FALSE)),"")</f>
        <v/>
      </c>
      <c r="O214" s="55">
        <f t="shared" si="35"/>
        <v>0</v>
      </c>
      <c r="P214" s="13" t="str">
        <f>IFERROR(IF(VLOOKUP(F214&amp;E214,KBPETAK[],$P$5+1,FALSE)=0,0,VLOOKUP(F214&amp;E214,KBPETAK[],$P$5+1,FALSE)),"")</f>
        <v/>
      </c>
      <c r="Q214" s="19">
        <f t="shared" si="36"/>
        <v>0</v>
      </c>
      <c r="R214" s="19">
        <f t="shared" si="37"/>
        <v>0</v>
      </c>
      <c r="S214" s="187" t="str">
        <f>IFERROR(IF(IF(VLOOKUP(F214&amp;E214,KBPETAK[],$S$5+1,FALSE)=0,"",VLOOKUP(F214&amp;E214,KBPETAK[],$S$5+1,FALSE))="B.MP","B. MP",IF(VLOOKUP(F214&amp;E214,KBPETAK[],$S$5+1,FALSE)=0,"",VLOOKUP(F214&amp;E214,KBPETAK[],$S$5+1,FALSE))),"")</f>
        <v/>
      </c>
      <c r="T214" s="188" t="str">
        <f>IFERROR(VLOOKUP(IFERROR(LEFT(I214,FIND("/",I214)-1),I214),Petani[],($U$2+(VLOOKUP(I214,$AB$6:$AD$55,3,FALSE)-1)+VLOOKUP(COUNTIFS(I$6:$I214,I214),$AF$6:$AG$16,2,TRUE)),FALSE),"")</f>
        <v/>
      </c>
      <c r="U214" s="15"/>
      <c r="V214" s="16"/>
      <c r="W214" s="17"/>
      <c r="X214" s="17"/>
    </row>
    <row r="215" spans="1:24" ht="12.95" hidden="1" customHeight="1">
      <c r="A215" s="209" t="str">
        <f t="shared" si="44"/>
        <v>-</v>
      </c>
      <c r="B215" s="2" t="str">
        <f t="shared" si="45"/>
        <v>2</v>
      </c>
      <c r="C215" s="2">
        <f t="shared" si="40"/>
        <v>2</v>
      </c>
      <c r="D215" s="2" t="str">
        <f t="shared" si="41"/>
        <v>DRT</v>
      </c>
      <c r="E215" s="224">
        <f t="shared" si="42"/>
        <v>210</v>
      </c>
      <c r="F215" s="440">
        <f t="shared" si="43"/>
        <v>43835</v>
      </c>
      <c r="G215" s="9" t="str">
        <f>IFERROR(IF(VLOOKUP(F215&amp;E215,KBPETAK[],$G$5+1,FALSE)=0,"",VLOOKUP(F215&amp;E215,KBPETAK[],$G$5+1,FALSE)),"")</f>
        <v/>
      </c>
      <c r="H215" s="10" t="str">
        <f>IFERROR(IF(VLOOKUP(F215&amp;E215,KBPETAK[],$H$5+1,FALSE)=0,"",VLOOKUP(F215&amp;E215,KBPETAK[],$H$5+1,FALSE)),"")</f>
        <v/>
      </c>
      <c r="I215" s="356" t="str">
        <f>IFERROR(IF(VLOOKUP(F215&amp;E215,KBPETAK[],$I$5+1,FALSE)=0,"",VLOOKUP(F215&amp;E215,KBPETAK[],$I$5+1,FALSE)),"")</f>
        <v/>
      </c>
      <c r="J215" s="11" t="str">
        <f>IFERROR(IF(VLOOKUP(F215&amp;E215,KBPETAK[],$J$5+1,FALSE)=0,"",VLOOKUP(F215&amp;E215,KBPETAK[],$J$5+1,FALSE)),"")</f>
        <v/>
      </c>
      <c r="K215" s="11" t="str">
        <f>IFERROR(IF(VLOOKUP(F215&amp;E215,KBPETAK[],$K$5+1,FALSE)=0,"",VLOOKUP(F215&amp;E215,KBPETAK[],$K$5+1,FALSE)),"")</f>
        <v/>
      </c>
      <c r="L215" s="11" t="str">
        <f>IFERROR(IF(VLOOKUP(F215&amp;E215,KBPETAK[],$L$5+1,FALSE)=0,"",VLOOKUP(F215&amp;E215,KBPETAK[],$L$5+1,FALSE)),"")</f>
        <v/>
      </c>
      <c r="M215" s="12" t="str">
        <f>IFERROR(IF(VLOOKUP(F215&amp;E215,KBPETAK[],$M$5+1,FALSE)=0,"",VLOOKUP(F215&amp;E215,KBPETAK[],$M$5+1,FALSE)),"")</f>
        <v/>
      </c>
      <c r="N215" s="12" t="str">
        <f>IFERROR(IF(VLOOKUP(F215&amp;E215,KBPETAK[],$N$5+1,FALSE)=0,"",VLOOKUP(F215&amp;E215,KBPETAK[],$N$5+1,FALSE)),"")</f>
        <v/>
      </c>
      <c r="O215" s="55">
        <f t="shared" si="35"/>
        <v>0</v>
      </c>
      <c r="P215" s="13" t="str">
        <f>IFERROR(IF(VLOOKUP(F215&amp;E215,KBPETAK[],$P$5+1,FALSE)=0,0,VLOOKUP(F215&amp;E215,KBPETAK[],$P$5+1,FALSE)),"")</f>
        <v/>
      </c>
      <c r="Q215" s="19">
        <f t="shared" si="36"/>
        <v>0</v>
      </c>
      <c r="R215" s="19">
        <f t="shared" si="37"/>
        <v>0</v>
      </c>
      <c r="S215" s="187" t="str">
        <f>IFERROR(IF(IF(VLOOKUP(F215&amp;E215,KBPETAK[],$S$5+1,FALSE)=0,"",VLOOKUP(F215&amp;E215,KBPETAK[],$S$5+1,FALSE))="B.MP","B. MP",IF(VLOOKUP(F215&amp;E215,KBPETAK[],$S$5+1,FALSE)=0,"",VLOOKUP(F215&amp;E215,KBPETAK[],$S$5+1,FALSE))),"")</f>
        <v/>
      </c>
      <c r="T215" s="188" t="str">
        <f>IFERROR(VLOOKUP(IFERROR(LEFT(I215,FIND("/",I215)-1),I215),Petani[],($U$2+(VLOOKUP(I215,$AB$6:$AD$55,3,FALSE)-1)+VLOOKUP(COUNTIFS(I$6:$I215,I215),$AF$6:$AG$16,2,TRUE)),FALSE),"")</f>
        <v/>
      </c>
      <c r="U215" s="15"/>
      <c r="V215" s="16"/>
      <c r="W215" s="17"/>
      <c r="X215" s="17"/>
    </row>
    <row r="216" spans="1:24" ht="12.95" hidden="1" customHeight="1">
      <c r="A216" s="209" t="str">
        <f t="shared" si="44"/>
        <v>-</v>
      </c>
      <c r="B216" s="2" t="str">
        <f t="shared" si="45"/>
        <v>2</v>
      </c>
      <c r="C216" s="2">
        <f t="shared" si="40"/>
        <v>2</v>
      </c>
      <c r="D216" s="2" t="str">
        <f t="shared" si="41"/>
        <v>DRT</v>
      </c>
      <c r="E216" s="224">
        <f t="shared" si="42"/>
        <v>211</v>
      </c>
      <c r="F216" s="440">
        <f t="shared" si="43"/>
        <v>43835</v>
      </c>
      <c r="G216" s="9" t="str">
        <f>IFERROR(IF(VLOOKUP(F216&amp;E216,KBPETAK[],$G$5+1,FALSE)=0,"",VLOOKUP(F216&amp;E216,KBPETAK[],$G$5+1,FALSE)),"")</f>
        <v/>
      </c>
      <c r="H216" s="10" t="str">
        <f>IFERROR(IF(VLOOKUP(F216&amp;E216,KBPETAK[],$H$5+1,FALSE)=0,"",VLOOKUP(F216&amp;E216,KBPETAK[],$H$5+1,FALSE)),"")</f>
        <v/>
      </c>
      <c r="I216" s="356" t="str">
        <f>IFERROR(IF(VLOOKUP(F216&amp;E216,KBPETAK[],$I$5+1,FALSE)=0,"",VLOOKUP(F216&amp;E216,KBPETAK[],$I$5+1,FALSE)),"")</f>
        <v/>
      </c>
      <c r="J216" s="11" t="str">
        <f>IFERROR(IF(VLOOKUP(F216&amp;E216,KBPETAK[],$J$5+1,FALSE)=0,"",VLOOKUP(F216&amp;E216,KBPETAK[],$J$5+1,FALSE)),"")</f>
        <v/>
      </c>
      <c r="K216" s="11" t="str">
        <f>IFERROR(IF(VLOOKUP(F216&amp;E216,KBPETAK[],$K$5+1,FALSE)=0,"",VLOOKUP(F216&amp;E216,KBPETAK[],$K$5+1,FALSE)),"")</f>
        <v/>
      </c>
      <c r="L216" s="11" t="str">
        <f>IFERROR(IF(VLOOKUP(F216&amp;E216,KBPETAK[],$L$5+1,FALSE)=0,"",VLOOKUP(F216&amp;E216,KBPETAK[],$L$5+1,FALSE)),"")</f>
        <v/>
      </c>
      <c r="M216" s="12" t="str">
        <f>IFERROR(IF(VLOOKUP(F216&amp;E216,KBPETAK[],$M$5+1,FALSE)=0,"",VLOOKUP(F216&amp;E216,KBPETAK[],$M$5+1,FALSE)),"")</f>
        <v/>
      </c>
      <c r="N216" s="12" t="str">
        <f>IFERROR(IF(VLOOKUP(F216&amp;E216,KBPETAK[],$N$5+1,FALSE)=0,"",VLOOKUP(F216&amp;E216,KBPETAK[],$N$5+1,FALSE)),"")</f>
        <v/>
      </c>
      <c r="O216" s="55">
        <f t="shared" si="35"/>
        <v>0</v>
      </c>
      <c r="P216" s="13" t="str">
        <f>IFERROR(IF(VLOOKUP(F216&amp;E216,KBPETAK[],$P$5+1,FALSE)=0,0,VLOOKUP(F216&amp;E216,KBPETAK[],$P$5+1,FALSE)),"")</f>
        <v/>
      </c>
      <c r="Q216" s="19">
        <f t="shared" si="36"/>
        <v>0</v>
      </c>
      <c r="R216" s="19">
        <f t="shared" si="37"/>
        <v>0</v>
      </c>
      <c r="S216" s="187" t="str">
        <f>IFERROR(IF(IF(VLOOKUP(F216&amp;E216,KBPETAK[],$S$5+1,FALSE)=0,"",VLOOKUP(F216&amp;E216,KBPETAK[],$S$5+1,FALSE))="B.MP","B. MP",IF(VLOOKUP(F216&amp;E216,KBPETAK[],$S$5+1,FALSE)=0,"",VLOOKUP(F216&amp;E216,KBPETAK[],$S$5+1,FALSE))),"")</f>
        <v/>
      </c>
      <c r="T216" s="188" t="str">
        <f>IFERROR(VLOOKUP(IFERROR(LEFT(I216,FIND("/",I216)-1),I216),Petani[],($U$2+(VLOOKUP(I216,$AB$6:$AD$55,3,FALSE)-1)+VLOOKUP(COUNTIFS(I$6:$I216,I216),$AF$6:$AG$16,2,TRUE)),FALSE),"")</f>
        <v/>
      </c>
      <c r="U216" s="15"/>
      <c r="V216" s="16"/>
      <c r="W216" s="17"/>
      <c r="X216" s="17"/>
    </row>
    <row r="217" spans="1:24" ht="12.95" hidden="1" customHeight="1">
      <c r="A217" s="209" t="str">
        <f t="shared" si="44"/>
        <v>-</v>
      </c>
      <c r="B217" s="2" t="str">
        <f t="shared" si="45"/>
        <v>2</v>
      </c>
      <c r="C217" s="2">
        <f t="shared" si="40"/>
        <v>2</v>
      </c>
      <c r="D217" s="2" t="str">
        <f t="shared" si="41"/>
        <v>DRT</v>
      </c>
      <c r="E217" s="224">
        <f t="shared" si="42"/>
        <v>212</v>
      </c>
      <c r="F217" s="440">
        <f t="shared" si="43"/>
        <v>43835</v>
      </c>
      <c r="G217" s="9" t="str">
        <f>IFERROR(IF(VLOOKUP(F217&amp;E217,KBPETAK[],$G$5+1,FALSE)=0,"",VLOOKUP(F217&amp;E217,KBPETAK[],$G$5+1,FALSE)),"")</f>
        <v/>
      </c>
      <c r="H217" s="10" t="str">
        <f>IFERROR(IF(VLOOKUP(F217&amp;E217,KBPETAK[],$H$5+1,FALSE)=0,"",VLOOKUP(F217&amp;E217,KBPETAK[],$H$5+1,FALSE)),"")</f>
        <v/>
      </c>
      <c r="I217" s="356" t="str">
        <f>IFERROR(IF(VLOOKUP(F217&amp;E217,KBPETAK[],$I$5+1,FALSE)=0,"",VLOOKUP(F217&amp;E217,KBPETAK[],$I$5+1,FALSE)),"")</f>
        <v/>
      </c>
      <c r="J217" s="11" t="str">
        <f>IFERROR(IF(VLOOKUP(F217&amp;E217,KBPETAK[],$J$5+1,FALSE)=0,"",VLOOKUP(F217&amp;E217,KBPETAK[],$J$5+1,FALSE)),"")</f>
        <v/>
      </c>
      <c r="K217" s="11" t="str">
        <f>IFERROR(IF(VLOOKUP(F217&amp;E217,KBPETAK[],$K$5+1,FALSE)=0,"",VLOOKUP(F217&amp;E217,KBPETAK[],$K$5+1,FALSE)),"")</f>
        <v/>
      </c>
      <c r="L217" s="11" t="str">
        <f>IFERROR(IF(VLOOKUP(F217&amp;E217,KBPETAK[],$L$5+1,FALSE)=0,"",VLOOKUP(F217&amp;E217,KBPETAK[],$L$5+1,FALSE)),"")</f>
        <v/>
      </c>
      <c r="M217" s="12" t="str">
        <f>IFERROR(IF(VLOOKUP(F217&amp;E217,KBPETAK[],$M$5+1,FALSE)=0,"",VLOOKUP(F217&amp;E217,KBPETAK[],$M$5+1,FALSE)),"")</f>
        <v/>
      </c>
      <c r="N217" s="12" t="str">
        <f>IFERROR(IF(VLOOKUP(F217&amp;E217,KBPETAK[],$N$5+1,FALSE)=0,"",VLOOKUP(F217&amp;E217,KBPETAK[],$N$5+1,FALSE)),"")</f>
        <v/>
      </c>
      <c r="O217" s="55">
        <f t="shared" si="35"/>
        <v>0</v>
      </c>
      <c r="P217" s="13" t="str">
        <f>IFERROR(IF(VLOOKUP(F217&amp;E217,KBPETAK[],$P$5+1,FALSE)=0,0,VLOOKUP(F217&amp;E217,KBPETAK[],$P$5+1,FALSE)),"")</f>
        <v/>
      </c>
      <c r="Q217" s="19">
        <f t="shared" si="36"/>
        <v>0</v>
      </c>
      <c r="R217" s="19">
        <f t="shared" si="37"/>
        <v>0</v>
      </c>
      <c r="S217" s="187" t="str">
        <f>IFERROR(IF(IF(VLOOKUP(F217&amp;E217,KBPETAK[],$S$5+1,FALSE)=0,"",VLOOKUP(F217&amp;E217,KBPETAK[],$S$5+1,FALSE))="B.MP","B. MP",IF(VLOOKUP(F217&amp;E217,KBPETAK[],$S$5+1,FALSE)=0,"",VLOOKUP(F217&amp;E217,KBPETAK[],$S$5+1,FALSE))),"")</f>
        <v/>
      </c>
      <c r="T217" s="188" t="str">
        <f>IFERROR(VLOOKUP(IFERROR(LEFT(I217,FIND("/",I217)-1),I217),Petani[],($U$2+(VLOOKUP(I217,$AB$6:$AD$55,3,FALSE)-1)+VLOOKUP(COUNTIFS(I$6:$I217,I217),$AF$6:$AG$16,2,TRUE)),FALSE),"")</f>
        <v/>
      </c>
      <c r="U217" s="15"/>
      <c r="V217" s="16"/>
      <c r="W217" s="17"/>
      <c r="X217" s="17"/>
    </row>
    <row r="218" spans="1:24" ht="12.95" hidden="1" customHeight="1">
      <c r="A218" s="209" t="str">
        <f t="shared" si="44"/>
        <v>-</v>
      </c>
      <c r="B218" s="2" t="str">
        <f t="shared" si="45"/>
        <v>2</v>
      </c>
      <c r="C218" s="2">
        <f t="shared" si="40"/>
        <v>2</v>
      </c>
      <c r="D218" s="2" t="str">
        <f t="shared" si="41"/>
        <v>DRT</v>
      </c>
      <c r="E218" s="224">
        <f t="shared" si="42"/>
        <v>213</v>
      </c>
      <c r="F218" s="440">
        <f t="shared" si="43"/>
        <v>43835</v>
      </c>
      <c r="G218" s="9" t="str">
        <f>IFERROR(IF(VLOOKUP(F218&amp;E218,KBPETAK[],$G$5+1,FALSE)=0,"",VLOOKUP(F218&amp;E218,KBPETAK[],$G$5+1,FALSE)),"")</f>
        <v/>
      </c>
      <c r="H218" s="10" t="str">
        <f>IFERROR(IF(VLOOKUP(F218&amp;E218,KBPETAK[],$H$5+1,FALSE)=0,"",VLOOKUP(F218&amp;E218,KBPETAK[],$H$5+1,FALSE)),"")</f>
        <v/>
      </c>
      <c r="I218" s="356" t="str">
        <f>IFERROR(IF(VLOOKUP(F218&amp;E218,KBPETAK[],$I$5+1,FALSE)=0,"",VLOOKUP(F218&amp;E218,KBPETAK[],$I$5+1,FALSE)),"")</f>
        <v/>
      </c>
      <c r="J218" s="11" t="str">
        <f>IFERROR(IF(VLOOKUP(F218&amp;E218,KBPETAK[],$J$5+1,FALSE)=0,"",VLOOKUP(F218&amp;E218,KBPETAK[],$J$5+1,FALSE)),"")</f>
        <v/>
      </c>
      <c r="K218" s="11" t="str">
        <f>IFERROR(IF(VLOOKUP(F218&amp;E218,KBPETAK[],$K$5+1,FALSE)=0,"",VLOOKUP(F218&amp;E218,KBPETAK[],$K$5+1,FALSE)),"")</f>
        <v/>
      </c>
      <c r="L218" s="11" t="str">
        <f>IFERROR(IF(VLOOKUP(F218&amp;E218,KBPETAK[],$L$5+1,FALSE)=0,"",VLOOKUP(F218&amp;E218,KBPETAK[],$L$5+1,FALSE)),"")</f>
        <v/>
      </c>
      <c r="M218" s="12" t="str">
        <f>IFERROR(IF(VLOOKUP(F218&amp;E218,KBPETAK[],$M$5+1,FALSE)=0,"",VLOOKUP(F218&amp;E218,KBPETAK[],$M$5+1,FALSE)),"")</f>
        <v/>
      </c>
      <c r="N218" s="12" t="str">
        <f>IFERROR(IF(VLOOKUP(F218&amp;E218,KBPETAK[],$N$5+1,FALSE)=0,"",VLOOKUP(F218&amp;E218,KBPETAK[],$N$5+1,FALSE)),"")</f>
        <v/>
      </c>
      <c r="O218" s="55">
        <f t="shared" si="35"/>
        <v>0</v>
      </c>
      <c r="P218" s="13" t="str">
        <f>IFERROR(IF(VLOOKUP(F218&amp;E218,KBPETAK[],$P$5+1,FALSE)=0,0,VLOOKUP(F218&amp;E218,KBPETAK[],$P$5+1,FALSE)),"")</f>
        <v/>
      </c>
      <c r="Q218" s="19">
        <f t="shared" si="36"/>
        <v>0</v>
      </c>
      <c r="R218" s="19">
        <f t="shared" si="37"/>
        <v>0</v>
      </c>
      <c r="S218" s="187" t="str">
        <f>IFERROR(IF(IF(VLOOKUP(F218&amp;E218,KBPETAK[],$S$5+1,FALSE)=0,"",VLOOKUP(F218&amp;E218,KBPETAK[],$S$5+1,FALSE))="B.MP","B. MP",IF(VLOOKUP(F218&amp;E218,KBPETAK[],$S$5+1,FALSE)=0,"",VLOOKUP(F218&amp;E218,KBPETAK[],$S$5+1,FALSE))),"")</f>
        <v/>
      </c>
      <c r="T218" s="188" t="str">
        <f>IFERROR(VLOOKUP(IFERROR(LEFT(I218,FIND("/",I218)-1),I218),Petani[],($U$2+(VLOOKUP(I218,$AB$6:$AD$55,3,FALSE)-1)+VLOOKUP(COUNTIFS(I$6:$I218,I218),$AF$6:$AG$16,2,TRUE)),FALSE),"")</f>
        <v/>
      </c>
      <c r="U218" s="15"/>
      <c r="V218" s="16"/>
      <c r="W218" s="17"/>
      <c r="X218" s="17"/>
    </row>
    <row r="219" spans="1:24" ht="12.95" hidden="1" customHeight="1">
      <c r="A219" s="209" t="str">
        <f t="shared" si="44"/>
        <v>-</v>
      </c>
      <c r="B219" s="2" t="str">
        <f t="shared" si="45"/>
        <v>2</v>
      </c>
      <c r="C219" s="2">
        <f t="shared" si="40"/>
        <v>2</v>
      </c>
      <c r="D219" s="2" t="str">
        <f t="shared" si="41"/>
        <v>DRT</v>
      </c>
      <c r="E219" s="224">
        <f t="shared" si="42"/>
        <v>214</v>
      </c>
      <c r="F219" s="440">
        <f t="shared" si="43"/>
        <v>43835</v>
      </c>
      <c r="G219" s="9" t="str">
        <f>IFERROR(IF(VLOOKUP(F219&amp;E219,KBPETAK[],$G$5+1,FALSE)=0,"",VLOOKUP(F219&amp;E219,KBPETAK[],$G$5+1,FALSE)),"")</f>
        <v/>
      </c>
      <c r="H219" s="10" t="str">
        <f>IFERROR(IF(VLOOKUP(F219&amp;E219,KBPETAK[],$H$5+1,FALSE)=0,"",VLOOKUP(F219&amp;E219,KBPETAK[],$H$5+1,FALSE)),"")</f>
        <v/>
      </c>
      <c r="I219" s="356" t="str">
        <f>IFERROR(IF(VLOOKUP(F219&amp;E219,KBPETAK[],$I$5+1,FALSE)=0,"",VLOOKUP(F219&amp;E219,KBPETAK[],$I$5+1,FALSE)),"")</f>
        <v/>
      </c>
      <c r="J219" s="11" t="str">
        <f>IFERROR(IF(VLOOKUP(F219&amp;E219,KBPETAK[],$J$5+1,FALSE)=0,"",VLOOKUP(F219&amp;E219,KBPETAK[],$J$5+1,FALSE)),"")</f>
        <v/>
      </c>
      <c r="K219" s="11" t="str">
        <f>IFERROR(IF(VLOOKUP(F219&amp;E219,KBPETAK[],$K$5+1,FALSE)=0,"",VLOOKUP(F219&amp;E219,KBPETAK[],$K$5+1,FALSE)),"")</f>
        <v/>
      </c>
      <c r="L219" s="11" t="str">
        <f>IFERROR(IF(VLOOKUP(F219&amp;E219,KBPETAK[],$L$5+1,FALSE)=0,"",VLOOKUP(F219&amp;E219,KBPETAK[],$L$5+1,FALSE)),"")</f>
        <v/>
      </c>
      <c r="M219" s="12" t="str">
        <f>IFERROR(IF(VLOOKUP(F219&amp;E219,KBPETAK[],$M$5+1,FALSE)=0,"",VLOOKUP(F219&amp;E219,KBPETAK[],$M$5+1,FALSE)),"")</f>
        <v/>
      </c>
      <c r="N219" s="12" t="str">
        <f>IFERROR(IF(VLOOKUP(F219&amp;E219,KBPETAK[],$N$5+1,FALSE)=0,"",VLOOKUP(F219&amp;E219,KBPETAK[],$N$5+1,FALSE)),"")</f>
        <v/>
      </c>
      <c r="O219" s="55">
        <f t="shared" si="35"/>
        <v>0</v>
      </c>
      <c r="P219" s="13" t="str">
        <f>IFERROR(IF(VLOOKUP(F219&amp;E219,KBPETAK[],$P$5+1,FALSE)=0,0,VLOOKUP(F219&amp;E219,KBPETAK[],$P$5+1,FALSE)),"")</f>
        <v/>
      </c>
      <c r="Q219" s="19">
        <f t="shared" si="36"/>
        <v>0</v>
      </c>
      <c r="R219" s="19">
        <f t="shared" si="37"/>
        <v>0</v>
      </c>
      <c r="S219" s="187" t="str">
        <f>IFERROR(IF(IF(VLOOKUP(F219&amp;E219,KBPETAK[],$S$5+1,FALSE)=0,"",VLOOKUP(F219&amp;E219,KBPETAK[],$S$5+1,FALSE))="B.MP","B. MP",IF(VLOOKUP(F219&amp;E219,KBPETAK[],$S$5+1,FALSE)=0,"",VLOOKUP(F219&amp;E219,KBPETAK[],$S$5+1,FALSE))),"")</f>
        <v/>
      </c>
      <c r="T219" s="188" t="str">
        <f>IFERROR(VLOOKUP(IFERROR(LEFT(I219,FIND("/",I219)-1),I219),Petani[],($U$2+(VLOOKUP(I219,$AB$6:$AD$55,3,FALSE)-1)+VLOOKUP(COUNTIFS(I$6:$I219,I219),$AF$6:$AG$16,2,TRUE)),FALSE),"")</f>
        <v/>
      </c>
      <c r="U219" s="15"/>
      <c r="V219" s="16"/>
      <c r="W219" s="17"/>
      <c r="X219" s="17"/>
    </row>
    <row r="220" spans="1:24" ht="12.95" hidden="1" customHeight="1">
      <c r="A220" s="209" t="str">
        <f t="shared" si="44"/>
        <v>-</v>
      </c>
      <c r="B220" s="2" t="str">
        <f t="shared" si="45"/>
        <v>2</v>
      </c>
      <c r="C220" s="2">
        <f t="shared" si="40"/>
        <v>2</v>
      </c>
      <c r="D220" s="2" t="str">
        <f t="shared" si="41"/>
        <v>DRT</v>
      </c>
      <c r="E220" s="224">
        <f t="shared" si="42"/>
        <v>215</v>
      </c>
      <c r="F220" s="440">
        <f t="shared" si="43"/>
        <v>43835</v>
      </c>
      <c r="G220" s="9" t="str">
        <f>IFERROR(IF(VLOOKUP(F220&amp;E220,KBPETAK[],$G$5+1,FALSE)=0,"",VLOOKUP(F220&amp;E220,KBPETAK[],$G$5+1,FALSE)),"")</f>
        <v/>
      </c>
      <c r="H220" s="10" t="str">
        <f>IFERROR(IF(VLOOKUP(F220&amp;E220,KBPETAK[],$H$5+1,FALSE)=0,"",VLOOKUP(F220&amp;E220,KBPETAK[],$H$5+1,FALSE)),"")</f>
        <v/>
      </c>
      <c r="I220" s="356" t="str">
        <f>IFERROR(IF(VLOOKUP(F220&amp;E220,KBPETAK[],$I$5+1,FALSE)=0,"",VLOOKUP(F220&amp;E220,KBPETAK[],$I$5+1,FALSE)),"")</f>
        <v/>
      </c>
      <c r="J220" s="11" t="str">
        <f>IFERROR(IF(VLOOKUP(F220&amp;E220,KBPETAK[],$J$5+1,FALSE)=0,"",VLOOKUP(F220&amp;E220,KBPETAK[],$J$5+1,FALSE)),"")</f>
        <v/>
      </c>
      <c r="K220" s="11" t="str">
        <f>IFERROR(IF(VLOOKUP(F220&amp;E220,KBPETAK[],$K$5+1,FALSE)=0,"",VLOOKUP(F220&amp;E220,KBPETAK[],$K$5+1,FALSE)),"")</f>
        <v/>
      </c>
      <c r="L220" s="11" t="str">
        <f>IFERROR(IF(VLOOKUP(F220&amp;E220,KBPETAK[],$L$5+1,FALSE)=0,"",VLOOKUP(F220&amp;E220,KBPETAK[],$L$5+1,FALSE)),"")</f>
        <v/>
      </c>
      <c r="M220" s="12" t="str">
        <f>IFERROR(IF(VLOOKUP(F220&amp;E220,KBPETAK[],$M$5+1,FALSE)=0,"",VLOOKUP(F220&amp;E220,KBPETAK[],$M$5+1,FALSE)),"")</f>
        <v/>
      </c>
      <c r="N220" s="12" t="str">
        <f>IFERROR(IF(VLOOKUP(F220&amp;E220,KBPETAK[],$N$5+1,FALSE)=0,"",VLOOKUP(F220&amp;E220,KBPETAK[],$N$5+1,FALSE)),"")</f>
        <v/>
      </c>
      <c r="O220" s="55">
        <f t="shared" si="35"/>
        <v>0</v>
      </c>
      <c r="P220" s="13" t="str">
        <f>IFERROR(IF(VLOOKUP(F220&amp;E220,KBPETAK[],$P$5+1,FALSE)=0,0,VLOOKUP(F220&amp;E220,KBPETAK[],$P$5+1,FALSE)),"")</f>
        <v/>
      </c>
      <c r="Q220" s="19">
        <f t="shared" si="36"/>
        <v>0</v>
      </c>
      <c r="R220" s="19">
        <f t="shared" si="37"/>
        <v>0</v>
      </c>
      <c r="S220" s="187" t="str">
        <f>IFERROR(IF(IF(VLOOKUP(F220&amp;E220,KBPETAK[],$S$5+1,FALSE)=0,"",VLOOKUP(F220&amp;E220,KBPETAK[],$S$5+1,FALSE))="B.MP","B. MP",IF(VLOOKUP(F220&amp;E220,KBPETAK[],$S$5+1,FALSE)=0,"",VLOOKUP(F220&amp;E220,KBPETAK[],$S$5+1,FALSE))),"")</f>
        <v/>
      </c>
      <c r="T220" s="188" t="str">
        <f>IFERROR(VLOOKUP(IFERROR(LEFT(I220,FIND("/",I220)-1),I220),Petani[],($U$2+(VLOOKUP(I220,$AB$6:$AD$55,3,FALSE)-1)+VLOOKUP(COUNTIFS(I$6:$I220,I220),$AF$6:$AG$16,2,TRUE)),FALSE),"")</f>
        <v/>
      </c>
      <c r="U220" s="15"/>
      <c r="V220" s="16"/>
      <c r="W220" s="17"/>
      <c r="X220" s="17"/>
    </row>
    <row r="221" spans="1:24" ht="12.95" hidden="1" customHeight="1">
      <c r="A221" s="209" t="str">
        <f t="shared" si="44"/>
        <v>-</v>
      </c>
      <c r="B221" s="2" t="str">
        <f t="shared" si="45"/>
        <v>2</v>
      </c>
      <c r="C221" s="2">
        <f t="shared" si="40"/>
        <v>2</v>
      </c>
      <c r="D221" s="2" t="str">
        <f t="shared" si="41"/>
        <v>DRT</v>
      </c>
      <c r="E221" s="224">
        <f t="shared" si="42"/>
        <v>216</v>
      </c>
      <c r="F221" s="440">
        <f t="shared" si="43"/>
        <v>43835</v>
      </c>
      <c r="G221" s="9" t="str">
        <f>IFERROR(IF(VLOOKUP(F221&amp;E221,KBPETAK[],$G$5+1,FALSE)=0,"",VLOOKUP(F221&amp;E221,KBPETAK[],$G$5+1,FALSE)),"")</f>
        <v/>
      </c>
      <c r="H221" s="10" t="str">
        <f>IFERROR(IF(VLOOKUP(F221&amp;E221,KBPETAK[],$H$5+1,FALSE)=0,"",VLOOKUP(F221&amp;E221,KBPETAK[],$H$5+1,FALSE)),"")</f>
        <v/>
      </c>
      <c r="I221" s="356" t="str">
        <f>IFERROR(IF(VLOOKUP(F221&amp;E221,KBPETAK[],$I$5+1,FALSE)=0,"",VLOOKUP(F221&amp;E221,KBPETAK[],$I$5+1,FALSE)),"")</f>
        <v/>
      </c>
      <c r="J221" s="11" t="str">
        <f>IFERROR(IF(VLOOKUP(F221&amp;E221,KBPETAK[],$J$5+1,FALSE)=0,"",VLOOKUP(F221&amp;E221,KBPETAK[],$J$5+1,FALSE)),"")</f>
        <v/>
      </c>
      <c r="K221" s="11" t="str">
        <f>IFERROR(IF(VLOOKUP(F221&amp;E221,KBPETAK[],$K$5+1,FALSE)=0,"",VLOOKUP(F221&amp;E221,KBPETAK[],$K$5+1,FALSE)),"")</f>
        <v/>
      </c>
      <c r="L221" s="11" t="str">
        <f>IFERROR(IF(VLOOKUP(F221&amp;E221,KBPETAK[],$L$5+1,FALSE)=0,"",VLOOKUP(F221&amp;E221,KBPETAK[],$L$5+1,FALSE)),"")</f>
        <v/>
      </c>
      <c r="M221" s="12" t="str">
        <f>IFERROR(IF(VLOOKUP(F221&amp;E221,KBPETAK[],$M$5+1,FALSE)=0,"",VLOOKUP(F221&amp;E221,KBPETAK[],$M$5+1,FALSE)),"")</f>
        <v/>
      </c>
      <c r="N221" s="12" t="str">
        <f>IFERROR(IF(VLOOKUP(F221&amp;E221,KBPETAK[],$N$5+1,FALSE)=0,"",VLOOKUP(F221&amp;E221,KBPETAK[],$N$5+1,FALSE)),"")</f>
        <v/>
      </c>
      <c r="O221" s="55">
        <f t="shared" si="35"/>
        <v>0</v>
      </c>
      <c r="P221" s="13" t="str">
        <f>IFERROR(IF(VLOOKUP(F221&amp;E221,KBPETAK[],$P$5+1,FALSE)=0,0,VLOOKUP(F221&amp;E221,KBPETAK[],$P$5+1,FALSE)),"")</f>
        <v/>
      </c>
      <c r="Q221" s="19">
        <f t="shared" si="36"/>
        <v>0</v>
      </c>
      <c r="R221" s="19">
        <f t="shared" si="37"/>
        <v>0</v>
      </c>
      <c r="S221" s="187" t="str">
        <f>IFERROR(IF(IF(VLOOKUP(F221&amp;E221,KBPETAK[],$S$5+1,FALSE)=0,"",VLOOKUP(F221&amp;E221,KBPETAK[],$S$5+1,FALSE))="B.MP","B. MP",IF(VLOOKUP(F221&amp;E221,KBPETAK[],$S$5+1,FALSE)=0,"",VLOOKUP(F221&amp;E221,KBPETAK[],$S$5+1,FALSE))),"")</f>
        <v/>
      </c>
      <c r="T221" s="188" t="str">
        <f>IFERROR(VLOOKUP(IFERROR(LEFT(I221,FIND("/",I221)-1),I221),Petani[],($U$2+(VLOOKUP(I221,$AB$6:$AD$55,3,FALSE)-1)+VLOOKUP(COUNTIFS(I$6:$I221,I221),$AF$6:$AG$16,2,TRUE)),FALSE),"")</f>
        <v/>
      </c>
      <c r="U221" s="15"/>
      <c r="V221" s="16"/>
      <c r="W221" s="17"/>
      <c r="X221" s="17"/>
    </row>
    <row r="222" spans="1:24" ht="12.95" hidden="1" customHeight="1">
      <c r="A222" s="209" t="str">
        <f t="shared" ref="A222:A238" si="46">IF(I222="","-",$E$1)</f>
        <v>-</v>
      </c>
      <c r="B222" s="2" t="str">
        <f t="shared" ref="B222:B238" si="47">S222&amp;C222</f>
        <v>2</v>
      </c>
      <c r="C222" s="2">
        <f t="shared" si="40"/>
        <v>2</v>
      </c>
      <c r="D222" s="2" t="str">
        <f t="shared" si="41"/>
        <v>DRT</v>
      </c>
      <c r="E222" s="224">
        <f t="shared" si="42"/>
        <v>217</v>
      </c>
      <c r="F222" s="440">
        <f t="shared" si="43"/>
        <v>43835</v>
      </c>
      <c r="G222" s="9" t="str">
        <f>IFERROR(IF(VLOOKUP(F222&amp;E222,KBPETAK[],$G$5+1,FALSE)=0,"",VLOOKUP(F222&amp;E222,KBPETAK[],$G$5+1,FALSE)),"")</f>
        <v/>
      </c>
      <c r="H222" s="10" t="str">
        <f>IFERROR(IF(VLOOKUP(F222&amp;E222,KBPETAK[],$H$5+1,FALSE)=0,"",VLOOKUP(F222&amp;E222,KBPETAK[],$H$5+1,FALSE)),"")</f>
        <v/>
      </c>
      <c r="I222" s="356" t="str">
        <f>IFERROR(IF(VLOOKUP(F222&amp;E222,KBPETAK[],$I$5+1,FALSE)=0,"",VLOOKUP(F222&amp;E222,KBPETAK[],$I$5+1,FALSE)),"")</f>
        <v/>
      </c>
      <c r="J222" s="11" t="str">
        <f>IFERROR(IF(VLOOKUP(F222&amp;E222,KBPETAK[],$J$5+1,FALSE)=0,"",VLOOKUP(F222&amp;E222,KBPETAK[],$J$5+1,FALSE)),"")</f>
        <v/>
      </c>
      <c r="K222" s="11" t="str">
        <f>IFERROR(IF(VLOOKUP(F222&amp;E222,KBPETAK[],$K$5+1,FALSE)=0,"",VLOOKUP(F222&amp;E222,KBPETAK[],$K$5+1,FALSE)),"")</f>
        <v/>
      </c>
      <c r="L222" s="11" t="str">
        <f>IFERROR(IF(VLOOKUP(F222&amp;E222,KBPETAK[],$L$5+1,FALSE)=0,"",VLOOKUP(F222&amp;E222,KBPETAK[],$L$5+1,FALSE)),"")</f>
        <v/>
      </c>
      <c r="M222" s="12" t="str">
        <f>IFERROR(IF(VLOOKUP(F222&amp;E222,KBPETAK[],$M$5+1,FALSE)=0,"",VLOOKUP(F222&amp;E222,KBPETAK[],$M$5+1,FALSE)),"")</f>
        <v/>
      </c>
      <c r="N222" s="12" t="str">
        <f>IFERROR(IF(VLOOKUP(F222&amp;E222,KBPETAK[],$N$5+1,FALSE)=0,"",VLOOKUP(F222&amp;E222,KBPETAK[],$N$5+1,FALSE)),"")</f>
        <v/>
      </c>
      <c r="O222" s="55">
        <f t="shared" si="35"/>
        <v>0</v>
      </c>
      <c r="P222" s="13" t="str">
        <f>IFERROR(IF(VLOOKUP(F222&amp;E222,KBPETAK[],$P$5+1,FALSE)=0,0,VLOOKUP(F222&amp;E222,KBPETAK[],$P$5+1,FALSE)),"")</f>
        <v/>
      </c>
      <c r="Q222" s="19">
        <f t="shared" si="36"/>
        <v>0</v>
      </c>
      <c r="R222" s="19">
        <f t="shared" si="37"/>
        <v>0</v>
      </c>
      <c r="S222" s="187" t="str">
        <f>IFERROR(IF(IF(VLOOKUP(F222&amp;E222,KBPETAK[],$S$5+1,FALSE)=0,"",VLOOKUP(F222&amp;E222,KBPETAK[],$S$5+1,FALSE))="B.MP","B. MP",IF(VLOOKUP(F222&amp;E222,KBPETAK[],$S$5+1,FALSE)=0,"",VLOOKUP(F222&amp;E222,KBPETAK[],$S$5+1,FALSE))),"")</f>
        <v/>
      </c>
      <c r="T222" s="188" t="str">
        <f>IFERROR(VLOOKUP(IFERROR(LEFT(I222,FIND("/",I222)-1),I222),Petani[],($U$2+(VLOOKUP(I222,$AB$6:$AD$55,3,FALSE)-1)+VLOOKUP(COUNTIFS(I$6:$I222,I222),$AF$6:$AG$16,2,TRUE)),FALSE),"")</f>
        <v/>
      </c>
      <c r="U222" s="15"/>
      <c r="V222" s="16"/>
      <c r="W222" s="17"/>
      <c r="X222" s="17"/>
    </row>
    <row r="223" spans="1:24" ht="12.95" hidden="1" customHeight="1">
      <c r="A223" s="209" t="str">
        <f t="shared" si="46"/>
        <v>-</v>
      </c>
      <c r="B223" s="2" t="str">
        <f t="shared" si="47"/>
        <v>2</v>
      </c>
      <c r="C223" s="2">
        <f t="shared" si="40"/>
        <v>2</v>
      </c>
      <c r="D223" s="2" t="str">
        <f t="shared" si="41"/>
        <v>DRT</v>
      </c>
      <c r="E223" s="224">
        <f t="shared" si="42"/>
        <v>218</v>
      </c>
      <c r="F223" s="440">
        <f t="shared" si="43"/>
        <v>43835</v>
      </c>
      <c r="G223" s="9" t="str">
        <f>IFERROR(IF(VLOOKUP(F223&amp;E223,KBPETAK[],$G$5+1,FALSE)=0,"",VLOOKUP(F223&amp;E223,KBPETAK[],$G$5+1,FALSE)),"")</f>
        <v/>
      </c>
      <c r="H223" s="10" t="str">
        <f>IFERROR(IF(VLOOKUP(F223&amp;E223,KBPETAK[],$H$5+1,FALSE)=0,"",VLOOKUP(F223&amp;E223,KBPETAK[],$H$5+1,FALSE)),"")</f>
        <v/>
      </c>
      <c r="I223" s="356" t="str">
        <f>IFERROR(IF(VLOOKUP(F223&amp;E223,KBPETAK[],$I$5+1,FALSE)=0,"",VLOOKUP(F223&amp;E223,KBPETAK[],$I$5+1,FALSE)),"")</f>
        <v/>
      </c>
      <c r="J223" s="11" t="str">
        <f>IFERROR(IF(VLOOKUP(F223&amp;E223,KBPETAK[],$J$5+1,FALSE)=0,"",VLOOKUP(F223&amp;E223,KBPETAK[],$J$5+1,FALSE)),"")</f>
        <v/>
      </c>
      <c r="K223" s="11" t="str">
        <f>IFERROR(IF(VLOOKUP(F223&amp;E223,KBPETAK[],$K$5+1,FALSE)=0,"",VLOOKUP(F223&amp;E223,KBPETAK[],$K$5+1,FALSE)),"")</f>
        <v/>
      </c>
      <c r="L223" s="11" t="str">
        <f>IFERROR(IF(VLOOKUP(F223&amp;E223,KBPETAK[],$L$5+1,FALSE)=0,"",VLOOKUP(F223&amp;E223,KBPETAK[],$L$5+1,FALSE)),"")</f>
        <v/>
      </c>
      <c r="M223" s="12" t="str">
        <f>IFERROR(IF(VLOOKUP(F223&amp;E223,KBPETAK[],$M$5+1,FALSE)=0,"",VLOOKUP(F223&amp;E223,KBPETAK[],$M$5+1,FALSE)),"")</f>
        <v/>
      </c>
      <c r="N223" s="12" t="str">
        <f>IFERROR(IF(VLOOKUP(F223&amp;E223,KBPETAK[],$N$5+1,FALSE)=0,"",VLOOKUP(F223&amp;E223,KBPETAK[],$N$5+1,FALSE)),"")</f>
        <v/>
      </c>
      <c r="O223" s="55">
        <f t="shared" si="35"/>
        <v>0</v>
      </c>
      <c r="P223" s="13" t="str">
        <f>IFERROR(IF(VLOOKUP(F223&amp;E223,KBPETAK[],$P$5+1,FALSE)=0,0,VLOOKUP(F223&amp;E223,KBPETAK[],$P$5+1,FALSE)),"")</f>
        <v/>
      </c>
      <c r="Q223" s="19">
        <f t="shared" si="36"/>
        <v>0</v>
      </c>
      <c r="R223" s="19">
        <f t="shared" si="37"/>
        <v>0</v>
      </c>
      <c r="S223" s="187" t="str">
        <f>IFERROR(IF(IF(VLOOKUP(F223&amp;E223,KBPETAK[],$S$5+1,FALSE)=0,"",VLOOKUP(F223&amp;E223,KBPETAK[],$S$5+1,FALSE))="B.MP","B. MP",IF(VLOOKUP(F223&amp;E223,KBPETAK[],$S$5+1,FALSE)=0,"",VLOOKUP(F223&amp;E223,KBPETAK[],$S$5+1,FALSE))),"")</f>
        <v/>
      </c>
      <c r="T223" s="188" t="str">
        <f>IFERROR(VLOOKUP(IFERROR(LEFT(I223,FIND("/",I223)-1),I223),Petani[],($U$2+(VLOOKUP(I223,$AB$6:$AD$55,3,FALSE)-1)+VLOOKUP(COUNTIFS(I$6:$I223,I223),$AF$6:$AG$16,2,TRUE)),FALSE),"")</f>
        <v/>
      </c>
      <c r="U223" s="15"/>
      <c r="V223" s="16"/>
      <c r="W223" s="17"/>
      <c r="X223" s="17"/>
    </row>
    <row r="224" spans="1:24" ht="12.95" hidden="1" customHeight="1">
      <c r="A224" s="209" t="str">
        <f t="shared" si="46"/>
        <v>-</v>
      </c>
      <c r="B224" s="2" t="str">
        <f t="shared" si="47"/>
        <v>2</v>
      </c>
      <c r="C224" s="2">
        <f t="shared" si="40"/>
        <v>2</v>
      </c>
      <c r="D224" s="2" t="str">
        <f t="shared" si="41"/>
        <v>DRT</v>
      </c>
      <c r="E224" s="224">
        <f t="shared" si="42"/>
        <v>219</v>
      </c>
      <c r="F224" s="440">
        <f t="shared" si="43"/>
        <v>43835</v>
      </c>
      <c r="G224" s="9" t="str">
        <f>IFERROR(IF(VLOOKUP(F224&amp;E224,KBPETAK[],$G$5+1,FALSE)=0,"",VLOOKUP(F224&amp;E224,KBPETAK[],$G$5+1,FALSE)),"")</f>
        <v/>
      </c>
      <c r="H224" s="10" t="str">
        <f>IFERROR(IF(VLOOKUP(F224&amp;E224,KBPETAK[],$H$5+1,FALSE)=0,"",VLOOKUP(F224&amp;E224,KBPETAK[],$H$5+1,FALSE)),"")</f>
        <v/>
      </c>
      <c r="I224" s="356" t="str">
        <f>IFERROR(IF(VLOOKUP(F224&amp;E224,KBPETAK[],$I$5+1,FALSE)=0,"",VLOOKUP(F224&amp;E224,KBPETAK[],$I$5+1,FALSE)),"")</f>
        <v/>
      </c>
      <c r="J224" s="11" t="str">
        <f>IFERROR(IF(VLOOKUP(F224&amp;E224,KBPETAK[],$J$5+1,FALSE)=0,"",VLOOKUP(F224&amp;E224,KBPETAK[],$J$5+1,FALSE)),"")</f>
        <v/>
      </c>
      <c r="K224" s="11" t="str">
        <f>IFERROR(IF(VLOOKUP(F224&amp;E224,KBPETAK[],$K$5+1,FALSE)=0,"",VLOOKUP(F224&amp;E224,KBPETAK[],$K$5+1,FALSE)),"")</f>
        <v/>
      </c>
      <c r="L224" s="11" t="str">
        <f>IFERROR(IF(VLOOKUP(F224&amp;E224,KBPETAK[],$L$5+1,FALSE)=0,"",VLOOKUP(F224&amp;E224,KBPETAK[],$L$5+1,FALSE)),"")</f>
        <v/>
      </c>
      <c r="M224" s="12" t="str">
        <f>IFERROR(IF(VLOOKUP(F224&amp;E224,KBPETAK[],$M$5+1,FALSE)=0,"",VLOOKUP(F224&amp;E224,KBPETAK[],$M$5+1,FALSE)),"")</f>
        <v/>
      </c>
      <c r="N224" s="12" t="str">
        <f>IFERROR(IF(VLOOKUP(F224&amp;E224,KBPETAK[],$N$5+1,FALSE)=0,"",VLOOKUP(F224&amp;E224,KBPETAK[],$N$5+1,FALSE)),"")</f>
        <v/>
      </c>
      <c r="O224" s="55">
        <f t="shared" si="35"/>
        <v>0</v>
      </c>
      <c r="P224" s="13" t="str">
        <f>IFERROR(IF(VLOOKUP(F224&amp;E224,KBPETAK[],$P$5+1,FALSE)=0,0,VLOOKUP(F224&amp;E224,KBPETAK[],$P$5+1,FALSE)),"")</f>
        <v/>
      </c>
      <c r="Q224" s="19">
        <f t="shared" si="36"/>
        <v>0</v>
      </c>
      <c r="R224" s="19">
        <f t="shared" si="37"/>
        <v>0</v>
      </c>
      <c r="S224" s="187" t="str">
        <f>IFERROR(IF(IF(VLOOKUP(F224&amp;E224,KBPETAK[],$S$5+1,FALSE)=0,"",VLOOKUP(F224&amp;E224,KBPETAK[],$S$5+1,FALSE))="B.MP","B. MP",IF(VLOOKUP(F224&amp;E224,KBPETAK[],$S$5+1,FALSE)=0,"",VLOOKUP(F224&amp;E224,KBPETAK[],$S$5+1,FALSE))),"")</f>
        <v/>
      </c>
      <c r="T224" s="188" t="str">
        <f>IFERROR(VLOOKUP(IFERROR(LEFT(I224,FIND("/",I224)-1),I224),Petani[],($U$2+(VLOOKUP(I224,$AB$6:$AD$55,3,FALSE)-1)+VLOOKUP(COUNTIFS(I$6:$I224,I224),$AF$6:$AG$16,2,TRUE)),FALSE),"")</f>
        <v/>
      </c>
      <c r="U224" s="15"/>
      <c r="V224" s="16"/>
      <c r="W224" s="17"/>
      <c r="X224" s="17"/>
    </row>
    <row r="225" spans="1:24" ht="12.95" hidden="1" customHeight="1">
      <c r="A225" s="209" t="str">
        <f t="shared" si="46"/>
        <v>-</v>
      </c>
      <c r="B225" s="2" t="str">
        <f t="shared" si="47"/>
        <v>2</v>
      </c>
      <c r="C225" s="2">
        <f t="shared" si="40"/>
        <v>2</v>
      </c>
      <c r="D225" s="2" t="str">
        <f t="shared" si="41"/>
        <v>DRT</v>
      </c>
      <c r="E225" s="224">
        <f t="shared" si="42"/>
        <v>220</v>
      </c>
      <c r="F225" s="440">
        <f t="shared" si="43"/>
        <v>43835</v>
      </c>
      <c r="G225" s="9" t="str">
        <f>IFERROR(IF(VLOOKUP(F225&amp;E225,KBPETAK[],$G$5+1,FALSE)=0,"",VLOOKUP(F225&amp;E225,KBPETAK[],$G$5+1,FALSE)),"")</f>
        <v/>
      </c>
      <c r="H225" s="10" t="str">
        <f>IFERROR(IF(VLOOKUP(F225&amp;E225,KBPETAK[],$H$5+1,FALSE)=0,"",VLOOKUP(F225&amp;E225,KBPETAK[],$H$5+1,FALSE)),"")</f>
        <v/>
      </c>
      <c r="I225" s="356" t="str">
        <f>IFERROR(IF(VLOOKUP(F225&amp;E225,KBPETAK[],$I$5+1,FALSE)=0,"",VLOOKUP(F225&amp;E225,KBPETAK[],$I$5+1,FALSE)),"")</f>
        <v/>
      </c>
      <c r="J225" s="11" t="str">
        <f>IFERROR(IF(VLOOKUP(F225&amp;E225,KBPETAK[],$J$5+1,FALSE)=0,"",VLOOKUP(F225&amp;E225,KBPETAK[],$J$5+1,FALSE)),"")</f>
        <v/>
      </c>
      <c r="K225" s="11" t="str">
        <f>IFERROR(IF(VLOOKUP(F225&amp;E225,KBPETAK[],$K$5+1,FALSE)=0,"",VLOOKUP(F225&amp;E225,KBPETAK[],$K$5+1,FALSE)),"")</f>
        <v/>
      </c>
      <c r="L225" s="11" t="str">
        <f>IFERROR(IF(VLOOKUP(F225&amp;E225,KBPETAK[],$L$5+1,FALSE)=0,"",VLOOKUP(F225&amp;E225,KBPETAK[],$L$5+1,FALSE)),"")</f>
        <v/>
      </c>
      <c r="M225" s="12" t="str">
        <f>IFERROR(IF(VLOOKUP(F225&amp;E225,KBPETAK[],$M$5+1,FALSE)=0,"",VLOOKUP(F225&amp;E225,KBPETAK[],$M$5+1,FALSE)),"")</f>
        <v/>
      </c>
      <c r="N225" s="12" t="str">
        <f>IFERROR(IF(VLOOKUP(F225&amp;E225,KBPETAK[],$N$5+1,FALSE)=0,"",VLOOKUP(F225&amp;E225,KBPETAK[],$N$5+1,FALSE)),"")</f>
        <v/>
      </c>
      <c r="O225" s="55">
        <f t="shared" si="35"/>
        <v>0</v>
      </c>
      <c r="P225" s="13" t="str">
        <f>IFERROR(IF(VLOOKUP(F225&amp;E225,KBPETAK[],$P$5+1,FALSE)=0,0,VLOOKUP(F225&amp;E225,KBPETAK[],$P$5+1,FALSE)),"")</f>
        <v/>
      </c>
      <c r="Q225" s="19">
        <f t="shared" si="36"/>
        <v>0</v>
      </c>
      <c r="R225" s="19">
        <f t="shared" si="37"/>
        <v>0</v>
      </c>
      <c r="S225" s="187" t="str">
        <f>IFERROR(IF(IF(VLOOKUP(F225&amp;E225,KBPETAK[],$S$5+1,FALSE)=0,"",VLOOKUP(F225&amp;E225,KBPETAK[],$S$5+1,FALSE))="B.MP","B. MP",IF(VLOOKUP(F225&amp;E225,KBPETAK[],$S$5+1,FALSE)=0,"",VLOOKUP(F225&amp;E225,KBPETAK[],$S$5+1,FALSE))),"")</f>
        <v/>
      </c>
      <c r="T225" s="188" t="str">
        <f>IFERROR(VLOOKUP(IFERROR(LEFT(I225,FIND("/",I225)-1),I225),Petani[],($U$2+(VLOOKUP(I225,$AB$6:$AD$55,3,FALSE)-1)+VLOOKUP(COUNTIFS(I$6:$I225,I225),$AF$6:$AG$16,2,TRUE)),FALSE),"")</f>
        <v/>
      </c>
      <c r="U225" s="15"/>
      <c r="V225" s="16"/>
      <c r="W225" s="17"/>
      <c r="X225" s="17"/>
    </row>
    <row r="226" spans="1:24" ht="12.95" hidden="1" customHeight="1">
      <c r="A226" s="209" t="str">
        <f t="shared" si="46"/>
        <v>-</v>
      </c>
      <c r="B226" s="2" t="str">
        <f t="shared" si="47"/>
        <v>2</v>
      </c>
      <c r="C226" s="2">
        <f t="shared" si="40"/>
        <v>2</v>
      </c>
      <c r="D226" s="2" t="str">
        <f t="shared" si="41"/>
        <v>DRT</v>
      </c>
      <c r="E226" s="224">
        <f t="shared" si="42"/>
        <v>221</v>
      </c>
      <c r="F226" s="440">
        <f t="shared" si="43"/>
        <v>43835</v>
      </c>
      <c r="G226" s="9" t="str">
        <f>IFERROR(IF(VLOOKUP(F226&amp;E226,KBPETAK[],$G$5+1,FALSE)=0,"",VLOOKUP(F226&amp;E226,KBPETAK[],$G$5+1,FALSE)),"")</f>
        <v/>
      </c>
      <c r="H226" s="10" t="str">
        <f>IFERROR(IF(VLOOKUP(F226&amp;E226,KBPETAK[],$H$5+1,FALSE)=0,"",VLOOKUP(F226&amp;E226,KBPETAK[],$H$5+1,FALSE)),"")</f>
        <v/>
      </c>
      <c r="I226" s="356" t="str">
        <f>IFERROR(IF(VLOOKUP(F226&amp;E226,KBPETAK[],$I$5+1,FALSE)=0,"",VLOOKUP(F226&amp;E226,KBPETAK[],$I$5+1,FALSE)),"")</f>
        <v/>
      </c>
      <c r="J226" s="11" t="str">
        <f>IFERROR(IF(VLOOKUP(F226&amp;E226,KBPETAK[],$J$5+1,FALSE)=0,"",VLOOKUP(F226&amp;E226,KBPETAK[],$J$5+1,FALSE)),"")</f>
        <v/>
      </c>
      <c r="K226" s="11" t="str">
        <f>IFERROR(IF(VLOOKUP(F226&amp;E226,KBPETAK[],$K$5+1,FALSE)=0,"",VLOOKUP(F226&amp;E226,KBPETAK[],$K$5+1,FALSE)),"")</f>
        <v/>
      </c>
      <c r="L226" s="11" t="str">
        <f>IFERROR(IF(VLOOKUP(F226&amp;E226,KBPETAK[],$L$5+1,FALSE)=0,"",VLOOKUP(F226&amp;E226,KBPETAK[],$L$5+1,FALSE)),"")</f>
        <v/>
      </c>
      <c r="M226" s="12" t="str">
        <f>IFERROR(IF(VLOOKUP(F226&amp;E226,KBPETAK[],$M$5+1,FALSE)=0,"",VLOOKUP(F226&amp;E226,KBPETAK[],$M$5+1,FALSE)),"")</f>
        <v/>
      </c>
      <c r="N226" s="12" t="str">
        <f>IFERROR(IF(VLOOKUP(F226&amp;E226,KBPETAK[],$N$5+1,FALSE)=0,"",VLOOKUP(F226&amp;E226,KBPETAK[],$N$5+1,FALSE)),"")</f>
        <v/>
      </c>
      <c r="O226" s="55">
        <f t="shared" si="35"/>
        <v>0</v>
      </c>
      <c r="P226" s="13" t="str">
        <f>IFERROR(IF(VLOOKUP(F226&amp;E226,KBPETAK[],$P$5+1,FALSE)=0,0,VLOOKUP(F226&amp;E226,KBPETAK[],$P$5+1,FALSE)),"")</f>
        <v/>
      </c>
      <c r="Q226" s="19">
        <f t="shared" si="36"/>
        <v>0</v>
      </c>
      <c r="R226" s="19">
        <f t="shared" si="37"/>
        <v>0</v>
      </c>
      <c r="S226" s="187" t="str">
        <f>IFERROR(IF(IF(VLOOKUP(F226&amp;E226,KBPETAK[],$S$5+1,FALSE)=0,"",VLOOKUP(F226&amp;E226,KBPETAK[],$S$5+1,FALSE))="B.MP","B. MP",IF(VLOOKUP(F226&amp;E226,KBPETAK[],$S$5+1,FALSE)=0,"",VLOOKUP(F226&amp;E226,KBPETAK[],$S$5+1,FALSE))),"")</f>
        <v/>
      </c>
      <c r="T226" s="188" t="str">
        <f>IFERROR(VLOOKUP(IFERROR(LEFT(I226,FIND("/",I226)-1),I226),Petani[],($U$2+(VLOOKUP(I226,$AB$6:$AD$55,3,FALSE)-1)+VLOOKUP(COUNTIFS(I$6:$I226,I226),$AF$6:$AG$16,2,TRUE)),FALSE),"")</f>
        <v/>
      </c>
      <c r="U226" s="15"/>
      <c r="V226" s="16"/>
      <c r="W226" s="17"/>
      <c r="X226" s="17"/>
    </row>
    <row r="227" spans="1:24" ht="12.95" hidden="1" customHeight="1">
      <c r="A227" s="209" t="str">
        <f t="shared" si="46"/>
        <v>-</v>
      </c>
      <c r="B227" s="2" t="str">
        <f t="shared" si="47"/>
        <v>2</v>
      </c>
      <c r="C227" s="2">
        <f t="shared" si="40"/>
        <v>2</v>
      </c>
      <c r="D227" s="2" t="str">
        <f t="shared" si="41"/>
        <v>DRT</v>
      </c>
      <c r="E227" s="224">
        <f t="shared" si="42"/>
        <v>222</v>
      </c>
      <c r="F227" s="440">
        <f t="shared" si="43"/>
        <v>43835</v>
      </c>
      <c r="G227" s="9" t="str">
        <f>IFERROR(IF(VLOOKUP(F227&amp;E227,KBPETAK[],$G$5+1,FALSE)=0,"",VLOOKUP(F227&amp;E227,KBPETAK[],$G$5+1,FALSE)),"")</f>
        <v/>
      </c>
      <c r="H227" s="10" t="str">
        <f>IFERROR(IF(VLOOKUP(F227&amp;E227,KBPETAK[],$H$5+1,FALSE)=0,"",VLOOKUP(F227&amp;E227,KBPETAK[],$H$5+1,FALSE)),"")</f>
        <v/>
      </c>
      <c r="I227" s="356" t="str">
        <f>IFERROR(IF(VLOOKUP(F227&amp;E227,KBPETAK[],$I$5+1,FALSE)=0,"",VLOOKUP(F227&amp;E227,KBPETAK[],$I$5+1,FALSE)),"")</f>
        <v/>
      </c>
      <c r="J227" s="11" t="str">
        <f>IFERROR(IF(VLOOKUP(F227&amp;E227,KBPETAK[],$J$5+1,FALSE)=0,"",VLOOKUP(F227&amp;E227,KBPETAK[],$J$5+1,FALSE)),"")</f>
        <v/>
      </c>
      <c r="K227" s="11" t="str">
        <f>IFERROR(IF(VLOOKUP(F227&amp;E227,KBPETAK[],$K$5+1,FALSE)=0,"",VLOOKUP(F227&amp;E227,KBPETAK[],$K$5+1,FALSE)),"")</f>
        <v/>
      </c>
      <c r="L227" s="11" t="str">
        <f>IFERROR(IF(VLOOKUP(F227&amp;E227,KBPETAK[],$L$5+1,FALSE)=0,"",VLOOKUP(F227&amp;E227,KBPETAK[],$L$5+1,FALSE)),"")</f>
        <v/>
      </c>
      <c r="M227" s="12" t="str">
        <f>IFERROR(IF(VLOOKUP(F227&amp;E227,KBPETAK[],$M$5+1,FALSE)=0,"",VLOOKUP(F227&amp;E227,KBPETAK[],$M$5+1,FALSE)),"")</f>
        <v/>
      </c>
      <c r="N227" s="12" t="str">
        <f>IFERROR(IF(VLOOKUP(F227&amp;E227,KBPETAK[],$N$5+1,FALSE)=0,"",VLOOKUP(F227&amp;E227,KBPETAK[],$N$5+1,FALSE)),"")</f>
        <v/>
      </c>
      <c r="O227" s="55">
        <f t="shared" si="35"/>
        <v>0</v>
      </c>
      <c r="P227" s="13" t="str">
        <f>IFERROR(IF(VLOOKUP(F227&amp;E227,KBPETAK[],$P$5+1,FALSE)=0,0,VLOOKUP(F227&amp;E227,KBPETAK[],$P$5+1,FALSE)),"")</f>
        <v/>
      </c>
      <c r="Q227" s="19">
        <f t="shared" si="36"/>
        <v>0</v>
      </c>
      <c r="R227" s="19">
        <f t="shared" si="37"/>
        <v>0</v>
      </c>
      <c r="S227" s="187" t="str">
        <f>IFERROR(IF(IF(VLOOKUP(F227&amp;E227,KBPETAK[],$S$5+1,FALSE)=0,"",VLOOKUP(F227&amp;E227,KBPETAK[],$S$5+1,FALSE))="B.MP","B. MP",IF(VLOOKUP(F227&amp;E227,KBPETAK[],$S$5+1,FALSE)=0,"",VLOOKUP(F227&amp;E227,KBPETAK[],$S$5+1,FALSE))),"")</f>
        <v/>
      </c>
      <c r="T227" s="188" t="str">
        <f>IFERROR(VLOOKUP(IFERROR(LEFT(I227,FIND("/",I227)-1),I227),Petani[],($U$2+(VLOOKUP(I227,$AB$6:$AD$55,3,FALSE)-1)+VLOOKUP(COUNTIFS(I$6:$I227,I227),$AF$6:$AG$16,2,TRUE)),FALSE),"")</f>
        <v/>
      </c>
      <c r="U227" s="15"/>
      <c r="V227" s="16"/>
      <c r="W227" s="17"/>
      <c r="X227" s="17"/>
    </row>
    <row r="228" spans="1:24" ht="12.95" hidden="1" customHeight="1">
      <c r="A228" s="209" t="str">
        <f t="shared" si="46"/>
        <v>-</v>
      </c>
      <c r="B228" s="2" t="str">
        <f t="shared" si="47"/>
        <v>2</v>
      </c>
      <c r="C228" s="2">
        <f t="shared" si="40"/>
        <v>2</v>
      </c>
      <c r="D228" s="2" t="str">
        <f t="shared" si="41"/>
        <v>DRT</v>
      </c>
      <c r="E228" s="224">
        <f t="shared" si="42"/>
        <v>223</v>
      </c>
      <c r="F228" s="440">
        <f t="shared" si="43"/>
        <v>43835</v>
      </c>
      <c r="G228" s="9" t="str">
        <f>IFERROR(IF(VLOOKUP(F228&amp;E228,KBPETAK[],$G$5+1,FALSE)=0,"",VLOOKUP(F228&amp;E228,KBPETAK[],$G$5+1,FALSE)),"")</f>
        <v/>
      </c>
      <c r="H228" s="10" t="str">
        <f>IFERROR(IF(VLOOKUP(F228&amp;E228,KBPETAK[],$H$5+1,FALSE)=0,"",VLOOKUP(F228&amp;E228,KBPETAK[],$H$5+1,FALSE)),"")</f>
        <v/>
      </c>
      <c r="I228" s="356" t="str">
        <f>IFERROR(IF(VLOOKUP(F228&amp;E228,KBPETAK[],$I$5+1,FALSE)=0,"",VLOOKUP(F228&amp;E228,KBPETAK[],$I$5+1,FALSE)),"")</f>
        <v/>
      </c>
      <c r="J228" s="11" t="str">
        <f>IFERROR(IF(VLOOKUP(F228&amp;E228,KBPETAK[],$J$5+1,FALSE)=0,"",VLOOKUP(F228&amp;E228,KBPETAK[],$J$5+1,FALSE)),"")</f>
        <v/>
      </c>
      <c r="K228" s="11" t="str">
        <f>IFERROR(IF(VLOOKUP(F228&amp;E228,KBPETAK[],$K$5+1,FALSE)=0,"",VLOOKUP(F228&amp;E228,KBPETAK[],$K$5+1,FALSE)),"")</f>
        <v/>
      </c>
      <c r="L228" s="11" t="str">
        <f>IFERROR(IF(VLOOKUP(F228&amp;E228,KBPETAK[],$L$5+1,FALSE)=0,"",VLOOKUP(F228&amp;E228,KBPETAK[],$L$5+1,FALSE)),"")</f>
        <v/>
      </c>
      <c r="M228" s="12" t="str">
        <f>IFERROR(IF(VLOOKUP(F228&amp;E228,KBPETAK[],$M$5+1,FALSE)=0,"",VLOOKUP(F228&amp;E228,KBPETAK[],$M$5+1,FALSE)),"")</f>
        <v/>
      </c>
      <c r="N228" s="12" t="str">
        <f>IFERROR(IF(VLOOKUP(F228&amp;E228,KBPETAK[],$N$5+1,FALSE)=0,"",VLOOKUP(F228&amp;E228,KBPETAK[],$N$5+1,FALSE)),"")</f>
        <v/>
      </c>
      <c r="O228" s="55">
        <f t="shared" si="35"/>
        <v>0</v>
      </c>
      <c r="P228" s="13" t="str">
        <f>IFERROR(IF(VLOOKUP(F228&amp;E228,KBPETAK[],$P$5+1,FALSE)=0,0,VLOOKUP(F228&amp;E228,KBPETAK[],$P$5+1,FALSE)),"")</f>
        <v/>
      </c>
      <c r="Q228" s="19">
        <f t="shared" si="36"/>
        <v>0</v>
      </c>
      <c r="R228" s="19">
        <f t="shared" si="37"/>
        <v>0</v>
      </c>
      <c r="S228" s="187" t="str">
        <f>IFERROR(IF(IF(VLOOKUP(F228&amp;E228,KBPETAK[],$S$5+1,FALSE)=0,"",VLOOKUP(F228&amp;E228,KBPETAK[],$S$5+1,FALSE))="B.MP","B. MP",IF(VLOOKUP(F228&amp;E228,KBPETAK[],$S$5+1,FALSE)=0,"",VLOOKUP(F228&amp;E228,KBPETAK[],$S$5+1,FALSE))),"")</f>
        <v/>
      </c>
      <c r="T228" s="188" t="str">
        <f>IFERROR(VLOOKUP(IFERROR(LEFT(I228,FIND("/",I228)-1),I228),Petani[],($U$2+(VLOOKUP(I228,$AB$6:$AD$55,3,FALSE)-1)+VLOOKUP(COUNTIFS(I$6:$I228,I228),$AF$6:$AG$16,2,TRUE)),FALSE),"")</f>
        <v/>
      </c>
      <c r="U228" s="15"/>
      <c r="V228" s="16"/>
      <c r="W228" s="17"/>
      <c r="X228" s="17"/>
    </row>
    <row r="229" spans="1:24" ht="12.95" hidden="1" customHeight="1">
      <c r="A229" s="209" t="str">
        <f t="shared" si="46"/>
        <v>-</v>
      </c>
      <c r="B229" s="2" t="str">
        <f t="shared" si="47"/>
        <v>2</v>
      </c>
      <c r="C229" s="2">
        <f t="shared" si="40"/>
        <v>2</v>
      </c>
      <c r="D229" s="2" t="str">
        <f t="shared" si="41"/>
        <v>DRT</v>
      </c>
      <c r="E229" s="224">
        <f t="shared" si="42"/>
        <v>224</v>
      </c>
      <c r="F229" s="440">
        <f t="shared" si="43"/>
        <v>43835</v>
      </c>
      <c r="G229" s="9" t="str">
        <f>IFERROR(IF(VLOOKUP(F229&amp;E229,KBPETAK[],$G$5+1,FALSE)=0,"",VLOOKUP(F229&amp;E229,KBPETAK[],$G$5+1,FALSE)),"")</f>
        <v/>
      </c>
      <c r="H229" s="10" t="str">
        <f>IFERROR(IF(VLOOKUP(F229&amp;E229,KBPETAK[],$H$5+1,FALSE)=0,"",VLOOKUP(F229&amp;E229,KBPETAK[],$H$5+1,FALSE)),"")</f>
        <v/>
      </c>
      <c r="I229" s="356" t="str">
        <f>IFERROR(IF(VLOOKUP(F229&amp;E229,KBPETAK[],$I$5+1,FALSE)=0,"",VLOOKUP(F229&amp;E229,KBPETAK[],$I$5+1,FALSE)),"")</f>
        <v/>
      </c>
      <c r="J229" s="11" t="str">
        <f>IFERROR(IF(VLOOKUP(F229&amp;E229,KBPETAK[],$J$5+1,FALSE)=0,"",VLOOKUP(F229&amp;E229,KBPETAK[],$J$5+1,FALSE)),"")</f>
        <v/>
      </c>
      <c r="K229" s="11" t="str">
        <f>IFERROR(IF(VLOOKUP(F229&amp;E229,KBPETAK[],$K$5+1,FALSE)=0,"",VLOOKUP(F229&amp;E229,KBPETAK[],$K$5+1,FALSE)),"")</f>
        <v/>
      </c>
      <c r="L229" s="11" t="str">
        <f>IFERROR(IF(VLOOKUP(F229&amp;E229,KBPETAK[],$L$5+1,FALSE)=0,"",VLOOKUP(F229&amp;E229,KBPETAK[],$L$5+1,FALSE)),"")</f>
        <v/>
      </c>
      <c r="M229" s="12" t="str">
        <f>IFERROR(IF(VLOOKUP(F229&amp;E229,KBPETAK[],$M$5+1,FALSE)=0,"",VLOOKUP(F229&amp;E229,KBPETAK[],$M$5+1,FALSE)),"")</f>
        <v/>
      </c>
      <c r="N229" s="12" t="str">
        <f>IFERROR(IF(VLOOKUP(F229&amp;E229,KBPETAK[],$N$5+1,FALSE)=0,"",VLOOKUP(F229&amp;E229,KBPETAK[],$N$5+1,FALSE)),"")</f>
        <v/>
      </c>
      <c r="O229" s="55">
        <f t="shared" si="35"/>
        <v>0</v>
      </c>
      <c r="P229" s="13" t="str">
        <f>IFERROR(IF(VLOOKUP(F229&amp;E229,KBPETAK[],$P$5+1,FALSE)=0,0,VLOOKUP(F229&amp;E229,KBPETAK[],$P$5+1,FALSE)),"")</f>
        <v/>
      </c>
      <c r="Q229" s="19">
        <f t="shared" si="36"/>
        <v>0</v>
      </c>
      <c r="R229" s="19">
        <f t="shared" si="37"/>
        <v>0</v>
      </c>
      <c r="S229" s="187" t="str">
        <f>IFERROR(IF(IF(VLOOKUP(F229&amp;E229,KBPETAK[],$S$5+1,FALSE)=0,"",VLOOKUP(F229&amp;E229,KBPETAK[],$S$5+1,FALSE))="B.MP","B. MP",IF(VLOOKUP(F229&amp;E229,KBPETAK[],$S$5+1,FALSE)=0,"",VLOOKUP(F229&amp;E229,KBPETAK[],$S$5+1,FALSE))),"")</f>
        <v/>
      </c>
      <c r="T229" s="188" t="str">
        <f>IFERROR(VLOOKUP(IFERROR(LEFT(I229,FIND("/",I229)-1),I229),Petani[],($U$2+(VLOOKUP(I229,$AB$6:$AD$55,3,FALSE)-1)+VLOOKUP(COUNTIFS(I$6:$I229,I229),$AF$6:$AG$16,2,TRUE)),FALSE),"")</f>
        <v/>
      </c>
      <c r="U229" s="15"/>
      <c r="V229" s="16"/>
      <c r="W229" s="17"/>
      <c r="X229" s="17"/>
    </row>
    <row r="230" spans="1:24" ht="12.95" hidden="1" customHeight="1">
      <c r="A230" s="209" t="str">
        <f t="shared" si="46"/>
        <v>-</v>
      </c>
      <c r="B230" s="2" t="str">
        <f t="shared" si="47"/>
        <v>2</v>
      </c>
      <c r="C230" s="2">
        <f t="shared" si="40"/>
        <v>2</v>
      </c>
      <c r="D230" s="2" t="str">
        <f t="shared" si="41"/>
        <v>DRT</v>
      </c>
      <c r="E230" s="224">
        <f t="shared" si="42"/>
        <v>225</v>
      </c>
      <c r="F230" s="440">
        <f t="shared" si="43"/>
        <v>43835</v>
      </c>
      <c r="G230" s="9" t="str">
        <f>IFERROR(IF(VLOOKUP(F230&amp;E230,KBPETAK[],$G$5+1,FALSE)=0,"",VLOOKUP(F230&amp;E230,KBPETAK[],$G$5+1,FALSE)),"")</f>
        <v/>
      </c>
      <c r="H230" s="10" t="str">
        <f>IFERROR(IF(VLOOKUP(F230&amp;E230,KBPETAK[],$H$5+1,FALSE)=0,"",VLOOKUP(F230&amp;E230,KBPETAK[],$H$5+1,FALSE)),"")</f>
        <v/>
      </c>
      <c r="I230" s="356" t="str">
        <f>IFERROR(IF(VLOOKUP(F230&amp;E230,KBPETAK[],$I$5+1,FALSE)=0,"",VLOOKUP(F230&amp;E230,KBPETAK[],$I$5+1,FALSE)),"")</f>
        <v/>
      </c>
      <c r="J230" s="11" t="str">
        <f>IFERROR(IF(VLOOKUP(F230&amp;E230,KBPETAK[],$J$5+1,FALSE)=0,"",VLOOKUP(F230&amp;E230,KBPETAK[],$J$5+1,FALSE)),"")</f>
        <v/>
      </c>
      <c r="K230" s="11" t="str">
        <f>IFERROR(IF(VLOOKUP(F230&amp;E230,KBPETAK[],$K$5+1,FALSE)=0,"",VLOOKUP(F230&amp;E230,KBPETAK[],$K$5+1,FALSE)),"")</f>
        <v/>
      </c>
      <c r="L230" s="11" t="str">
        <f>IFERROR(IF(VLOOKUP(F230&amp;E230,KBPETAK[],$L$5+1,FALSE)=0,"",VLOOKUP(F230&amp;E230,KBPETAK[],$L$5+1,FALSE)),"")</f>
        <v/>
      </c>
      <c r="M230" s="12" t="str">
        <f>IFERROR(IF(VLOOKUP(F230&amp;E230,KBPETAK[],$M$5+1,FALSE)=0,"",VLOOKUP(F230&amp;E230,KBPETAK[],$M$5+1,FALSE)),"")</f>
        <v/>
      </c>
      <c r="N230" s="12" t="str">
        <f>IFERROR(IF(VLOOKUP(F230&amp;E230,KBPETAK[],$N$5+1,FALSE)=0,"",VLOOKUP(F230&amp;E230,KBPETAK[],$N$5+1,FALSE)),"")</f>
        <v/>
      </c>
      <c r="O230" s="55">
        <f t="shared" si="35"/>
        <v>0</v>
      </c>
      <c r="P230" s="13" t="str">
        <f>IFERROR(IF(VLOOKUP(F230&amp;E230,KBPETAK[],$P$5+1,FALSE)=0,0,VLOOKUP(F230&amp;E230,KBPETAK[],$P$5+1,FALSE)),"")</f>
        <v/>
      </c>
      <c r="Q230" s="19">
        <f t="shared" si="36"/>
        <v>0</v>
      </c>
      <c r="R230" s="19">
        <f t="shared" si="37"/>
        <v>0</v>
      </c>
      <c r="S230" s="187" t="str">
        <f>IFERROR(IF(IF(VLOOKUP(F230&amp;E230,KBPETAK[],$S$5+1,FALSE)=0,"",VLOOKUP(F230&amp;E230,KBPETAK[],$S$5+1,FALSE))="B.MP","B. MP",IF(VLOOKUP(F230&amp;E230,KBPETAK[],$S$5+1,FALSE)=0,"",VLOOKUP(F230&amp;E230,KBPETAK[],$S$5+1,FALSE))),"")</f>
        <v/>
      </c>
      <c r="T230" s="188" t="str">
        <f>IFERROR(VLOOKUP(IFERROR(LEFT(I230,FIND("/",I230)-1),I230),Petani[],($U$2+(VLOOKUP(I230,$AB$6:$AD$55,3,FALSE)-1)+VLOOKUP(COUNTIFS(I$6:$I230,I230),$AF$6:$AG$16,2,TRUE)),FALSE),"")</f>
        <v/>
      </c>
      <c r="U230" s="15"/>
      <c r="V230" s="16"/>
      <c r="W230" s="17"/>
      <c r="X230" s="17"/>
    </row>
    <row r="231" spans="1:24" ht="12.95" hidden="1" customHeight="1">
      <c r="A231" s="209" t="str">
        <f t="shared" si="46"/>
        <v>-</v>
      </c>
      <c r="B231" s="2" t="str">
        <f t="shared" si="47"/>
        <v>2</v>
      </c>
      <c r="C231" s="2">
        <f t="shared" si="40"/>
        <v>2</v>
      </c>
      <c r="D231" s="2" t="str">
        <f t="shared" si="41"/>
        <v>DRT</v>
      </c>
      <c r="E231" s="224">
        <f t="shared" si="42"/>
        <v>226</v>
      </c>
      <c r="F231" s="440">
        <f t="shared" si="43"/>
        <v>43835</v>
      </c>
      <c r="G231" s="9" t="str">
        <f>IFERROR(IF(VLOOKUP(F231&amp;E231,KBPETAK[],$G$5+1,FALSE)=0,"",VLOOKUP(F231&amp;E231,KBPETAK[],$G$5+1,FALSE)),"")</f>
        <v/>
      </c>
      <c r="H231" s="10" t="str">
        <f>IFERROR(IF(VLOOKUP(F231&amp;E231,KBPETAK[],$H$5+1,FALSE)=0,"",VLOOKUP(F231&amp;E231,KBPETAK[],$H$5+1,FALSE)),"")</f>
        <v/>
      </c>
      <c r="I231" s="356" t="str">
        <f>IFERROR(IF(VLOOKUP(F231&amp;E231,KBPETAK[],$I$5+1,FALSE)=0,"",VLOOKUP(F231&amp;E231,KBPETAK[],$I$5+1,FALSE)),"")</f>
        <v/>
      </c>
      <c r="J231" s="11" t="str">
        <f>IFERROR(IF(VLOOKUP(F231&amp;E231,KBPETAK[],$J$5+1,FALSE)=0,"",VLOOKUP(F231&amp;E231,KBPETAK[],$J$5+1,FALSE)),"")</f>
        <v/>
      </c>
      <c r="K231" s="11" t="str">
        <f>IFERROR(IF(VLOOKUP(F231&amp;E231,KBPETAK[],$K$5+1,FALSE)=0,"",VLOOKUP(F231&amp;E231,KBPETAK[],$K$5+1,FALSE)),"")</f>
        <v/>
      </c>
      <c r="L231" s="11" t="str">
        <f>IFERROR(IF(VLOOKUP(F231&amp;E231,KBPETAK[],$L$5+1,FALSE)=0,"",VLOOKUP(F231&amp;E231,KBPETAK[],$L$5+1,FALSE)),"")</f>
        <v/>
      </c>
      <c r="M231" s="12" t="str">
        <f>IFERROR(IF(VLOOKUP(F231&amp;E231,KBPETAK[],$M$5+1,FALSE)=0,"",VLOOKUP(F231&amp;E231,KBPETAK[],$M$5+1,FALSE)),"")</f>
        <v/>
      </c>
      <c r="N231" s="12" t="str">
        <f>IFERROR(IF(VLOOKUP(F231&amp;E231,KBPETAK[],$N$5+1,FALSE)=0,"",VLOOKUP(F231&amp;E231,KBPETAK[],$N$5+1,FALSE)),"")</f>
        <v/>
      </c>
      <c r="O231" s="55">
        <f t="shared" si="35"/>
        <v>0</v>
      </c>
      <c r="P231" s="13" t="str">
        <f>IFERROR(IF(VLOOKUP(F231&amp;E231,KBPETAK[],$P$5+1,FALSE)=0,0,VLOOKUP(F231&amp;E231,KBPETAK[],$P$5+1,FALSE)),"")</f>
        <v/>
      </c>
      <c r="Q231" s="19">
        <f t="shared" si="36"/>
        <v>0</v>
      </c>
      <c r="R231" s="19">
        <f t="shared" si="37"/>
        <v>0</v>
      </c>
      <c r="S231" s="187" t="str">
        <f>IFERROR(IF(IF(VLOOKUP(F231&amp;E231,KBPETAK[],$S$5+1,FALSE)=0,"",VLOOKUP(F231&amp;E231,KBPETAK[],$S$5+1,FALSE))="B.MP","B. MP",IF(VLOOKUP(F231&amp;E231,KBPETAK[],$S$5+1,FALSE)=0,"",VLOOKUP(F231&amp;E231,KBPETAK[],$S$5+1,FALSE))),"")</f>
        <v/>
      </c>
      <c r="T231" s="188" t="str">
        <f>IFERROR(VLOOKUP(IFERROR(LEFT(I231,FIND("/",I231)-1),I231),Petani[],($U$2+(VLOOKUP(I231,$AB$6:$AD$55,3,FALSE)-1)+VLOOKUP(COUNTIFS(I$6:$I231,I231),$AF$6:$AG$16,2,TRUE)),FALSE),"")</f>
        <v/>
      </c>
      <c r="U231" s="15"/>
      <c r="V231" s="16"/>
      <c r="W231" s="17"/>
      <c r="X231" s="17"/>
    </row>
    <row r="232" spans="1:24" ht="12.95" hidden="1" customHeight="1">
      <c r="A232" s="209" t="str">
        <f t="shared" si="46"/>
        <v>-</v>
      </c>
      <c r="B232" s="2" t="str">
        <f t="shared" si="47"/>
        <v>2</v>
      </c>
      <c r="C232" s="2">
        <f t="shared" si="40"/>
        <v>2</v>
      </c>
      <c r="D232" s="2" t="str">
        <f t="shared" si="41"/>
        <v>DRT</v>
      </c>
      <c r="E232" s="224">
        <f t="shared" si="42"/>
        <v>227</v>
      </c>
      <c r="F232" s="440">
        <f t="shared" si="43"/>
        <v>43835</v>
      </c>
      <c r="G232" s="9" t="str">
        <f>IFERROR(IF(VLOOKUP(F232&amp;E232,KBPETAK[],$G$5+1,FALSE)=0,"",VLOOKUP(F232&amp;E232,KBPETAK[],$G$5+1,FALSE)),"")</f>
        <v/>
      </c>
      <c r="H232" s="10" t="str">
        <f>IFERROR(IF(VLOOKUP(F232&amp;E232,KBPETAK[],$H$5+1,FALSE)=0,"",VLOOKUP(F232&amp;E232,KBPETAK[],$H$5+1,FALSE)),"")</f>
        <v/>
      </c>
      <c r="I232" s="356" t="str">
        <f>IFERROR(IF(VLOOKUP(F232&amp;E232,KBPETAK[],$I$5+1,FALSE)=0,"",VLOOKUP(F232&amp;E232,KBPETAK[],$I$5+1,FALSE)),"")</f>
        <v/>
      </c>
      <c r="J232" s="11" t="str">
        <f>IFERROR(IF(VLOOKUP(F232&amp;E232,KBPETAK[],$J$5+1,FALSE)=0,"",VLOOKUP(F232&amp;E232,KBPETAK[],$J$5+1,FALSE)),"")</f>
        <v/>
      </c>
      <c r="K232" s="11" t="str">
        <f>IFERROR(IF(VLOOKUP(F232&amp;E232,KBPETAK[],$K$5+1,FALSE)=0,"",VLOOKUP(F232&amp;E232,KBPETAK[],$K$5+1,FALSE)),"")</f>
        <v/>
      </c>
      <c r="L232" s="11" t="str">
        <f>IFERROR(IF(VLOOKUP(F232&amp;E232,KBPETAK[],$L$5+1,FALSE)=0,"",VLOOKUP(F232&amp;E232,KBPETAK[],$L$5+1,FALSE)),"")</f>
        <v/>
      </c>
      <c r="M232" s="12" t="str">
        <f>IFERROR(IF(VLOOKUP(F232&amp;E232,KBPETAK[],$M$5+1,FALSE)=0,"",VLOOKUP(F232&amp;E232,KBPETAK[],$M$5+1,FALSE)),"")</f>
        <v/>
      </c>
      <c r="N232" s="12" t="str">
        <f>IFERROR(IF(VLOOKUP(F232&amp;E232,KBPETAK[],$N$5+1,FALSE)=0,"",VLOOKUP(F232&amp;E232,KBPETAK[],$N$5+1,FALSE)),"")</f>
        <v/>
      </c>
      <c r="O232" s="55">
        <f t="shared" si="35"/>
        <v>0</v>
      </c>
      <c r="P232" s="13" t="str">
        <f>IFERROR(IF(VLOOKUP(F232&amp;E232,KBPETAK[],$P$5+1,FALSE)=0,0,VLOOKUP(F232&amp;E232,KBPETAK[],$P$5+1,FALSE)),"")</f>
        <v/>
      </c>
      <c r="Q232" s="19">
        <f t="shared" si="36"/>
        <v>0</v>
      </c>
      <c r="R232" s="19">
        <f t="shared" si="37"/>
        <v>0</v>
      </c>
      <c r="S232" s="187" t="str">
        <f>IFERROR(IF(IF(VLOOKUP(F232&amp;E232,KBPETAK[],$S$5+1,FALSE)=0,"",VLOOKUP(F232&amp;E232,KBPETAK[],$S$5+1,FALSE))="B.MP","B. MP",IF(VLOOKUP(F232&amp;E232,KBPETAK[],$S$5+1,FALSE)=0,"",VLOOKUP(F232&amp;E232,KBPETAK[],$S$5+1,FALSE))),"")</f>
        <v/>
      </c>
      <c r="T232" s="188" t="str">
        <f>IFERROR(VLOOKUP(IFERROR(LEFT(I232,FIND("/",I232)-1),I232),Petani[],($U$2+(VLOOKUP(I232,$AB$6:$AD$55,3,FALSE)-1)+VLOOKUP(COUNTIFS(I$6:$I232,I232),$AF$6:$AG$16,2,TRUE)),FALSE),"")</f>
        <v/>
      </c>
      <c r="U232" s="15"/>
      <c r="V232" s="16"/>
      <c r="W232" s="17"/>
      <c r="X232" s="17"/>
    </row>
    <row r="233" spans="1:24" ht="12.95" hidden="1" customHeight="1">
      <c r="A233" s="209" t="str">
        <f t="shared" si="46"/>
        <v>-</v>
      </c>
      <c r="B233" s="2" t="str">
        <f t="shared" si="47"/>
        <v>2</v>
      </c>
      <c r="C233" s="2">
        <f t="shared" si="40"/>
        <v>2</v>
      </c>
      <c r="D233" s="2" t="str">
        <f t="shared" si="41"/>
        <v>DRT</v>
      </c>
      <c r="E233" s="224">
        <f t="shared" si="42"/>
        <v>228</v>
      </c>
      <c r="F233" s="440">
        <f t="shared" si="43"/>
        <v>43835</v>
      </c>
      <c r="G233" s="9" t="str">
        <f>IFERROR(IF(VLOOKUP(F233&amp;E233,KBPETAK[],$G$5+1,FALSE)=0,"",VLOOKUP(F233&amp;E233,KBPETAK[],$G$5+1,FALSE)),"")</f>
        <v/>
      </c>
      <c r="H233" s="10" t="str">
        <f>IFERROR(IF(VLOOKUP(F233&amp;E233,KBPETAK[],$H$5+1,FALSE)=0,"",VLOOKUP(F233&amp;E233,KBPETAK[],$H$5+1,FALSE)),"")</f>
        <v/>
      </c>
      <c r="I233" s="356" t="str">
        <f>IFERROR(IF(VLOOKUP(F233&amp;E233,KBPETAK[],$I$5+1,FALSE)=0,"",VLOOKUP(F233&amp;E233,KBPETAK[],$I$5+1,FALSE)),"")</f>
        <v/>
      </c>
      <c r="J233" s="11" t="str">
        <f>IFERROR(IF(VLOOKUP(F233&amp;E233,KBPETAK[],$J$5+1,FALSE)=0,"",VLOOKUP(F233&amp;E233,KBPETAK[],$J$5+1,FALSE)),"")</f>
        <v/>
      </c>
      <c r="K233" s="11" t="str">
        <f>IFERROR(IF(VLOOKUP(F233&amp;E233,KBPETAK[],$K$5+1,FALSE)=0,"",VLOOKUP(F233&amp;E233,KBPETAK[],$K$5+1,FALSE)),"")</f>
        <v/>
      </c>
      <c r="L233" s="11" t="str">
        <f>IFERROR(IF(VLOOKUP(F233&amp;E233,KBPETAK[],$L$5+1,FALSE)=0,"",VLOOKUP(F233&amp;E233,KBPETAK[],$L$5+1,FALSE)),"")</f>
        <v/>
      </c>
      <c r="M233" s="12" t="str">
        <f>IFERROR(IF(VLOOKUP(F233&amp;E233,KBPETAK[],$M$5+1,FALSE)=0,"",VLOOKUP(F233&amp;E233,KBPETAK[],$M$5+1,FALSE)),"")</f>
        <v/>
      </c>
      <c r="N233" s="12" t="str">
        <f>IFERROR(IF(VLOOKUP(F233&amp;E233,KBPETAK[],$N$5+1,FALSE)=0,"",VLOOKUP(F233&amp;E233,KBPETAK[],$N$5+1,FALSE)),"")</f>
        <v/>
      </c>
      <c r="O233" s="55">
        <f t="shared" si="35"/>
        <v>0</v>
      </c>
      <c r="P233" s="13" t="str">
        <f>IFERROR(IF(VLOOKUP(F233&amp;E233,KBPETAK[],$P$5+1,FALSE)=0,0,VLOOKUP(F233&amp;E233,KBPETAK[],$P$5+1,FALSE)),"")</f>
        <v/>
      </c>
      <c r="Q233" s="19">
        <f t="shared" si="36"/>
        <v>0</v>
      </c>
      <c r="R233" s="19">
        <f t="shared" si="37"/>
        <v>0</v>
      </c>
      <c r="S233" s="187" t="str">
        <f>IFERROR(IF(IF(VLOOKUP(F233&amp;E233,KBPETAK[],$S$5+1,FALSE)=0,"",VLOOKUP(F233&amp;E233,KBPETAK[],$S$5+1,FALSE))="B.MP","B. MP",IF(VLOOKUP(F233&amp;E233,KBPETAK[],$S$5+1,FALSE)=0,"",VLOOKUP(F233&amp;E233,KBPETAK[],$S$5+1,FALSE))),"")</f>
        <v/>
      </c>
      <c r="T233" s="188" t="str">
        <f>IFERROR(VLOOKUP(IFERROR(LEFT(I233,FIND("/",I233)-1),I233),Petani[],($U$2+(VLOOKUP(I233,$AB$6:$AD$55,3,FALSE)-1)+VLOOKUP(COUNTIFS(I$6:$I233,I233),$AF$6:$AG$16,2,TRUE)),FALSE),"")</f>
        <v/>
      </c>
      <c r="U233" s="15"/>
      <c r="V233" s="16"/>
      <c r="W233" s="17"/>
      <c r="X233" s="17"/>
    </row>
    <row r="234" spans="1:24" ht="12.95" hidden="1" customHeight="1">
      <c r="A234" s="209" t="str">
        <f t="shared" si="46"/>
        <v>-</v>
      </c>
      <c r="B234" s="2" t="str">
        <f t="shared" si="47"/>
        <v>2</v>
      </c>
      <c r="C234" s="2">
        <f t="shared" si="40"/>
        <v>2</v>
      </c>
      <c r="D234" s="2" t="str">
        <f t="shared" si="41"/>
        <v>DRT</v>
      </c>
      <c r="E234" s="224">
        <f t="shared" si="42"/>
        <v>229</v>
      </c>
      <c r="F234" s="440">
        <f t="shared" si="43"/>
        <v>43835</v>
      </c>
      <c r="G234" s="9" t="str">
        <f>IFERROR(IF(VLOOKUP(F234&amp;E234,KBPETAK[],$G$5+1,FALSE)=0,"",VLOOKUP(F234&amp;E234,KBPETAK[],$G$5+1,FALSE)),"")</f>
        <v/>
      </c>
      <c r="H234" s="10" t="str">
        <f>IFERROR(IF(VLOOKUP(F234&amp;E234,KBPETAK[],$H$5+1,FALSE)=0,"",VLOOKUP(F234&amp;E234,KBPETAK[],$H$5+1,FALSE)),"")</f>
        <v/>
      </c>
      <c r="I234" s="356" t="str">
        <f>IFERROR(IF(VLOOKUP(F234&amp;E234,KBPETAK[],$I$5+1,FALSE)=0,"",VLOOKUP(F234&amp;E234,KBPETAK[],$I$5+1,FALSE)),"")</f>
        <v/>
      </c>
      <c r="J234" s="11" t="str">
        <f>IFERROR(IF(VLOOKUP(F234&amp;E234,KBPETAK[],$J$5+1,FALSE)=0,"",VLOOKUP(F234&amp;E234,KBPETAK[],$J$5+1,FALSE)),"")</f>
        <v/>
      </c>
      <c r="K234" s="11" t="str">
        <f>IFERROR(IF(VLOOKUP(F234&amp;E234,KBPETAK[],$K$5+1,FALSE)=0,"",VLOOKUP(F234&amp;E234,KBPETAK[],$K$5+1,FALSE)),"")</f>
        <v/>
      </c>
      <c r="L234" s="11" t="str">
        <f>IFERROR(IF(VLOOKUP(F234&amp;E234,KBPETAK[],$L$5+1,FALSE)=0,"",VLOOKUP(F234&amp;E234,KBPETAK[],$L$5+1,FALSE)),"")</f>
        <v/>
      </c>
      <c r="M234" s="12" t="str">
        <f>IFERROR(IF(VLOOKUP(F234&amp;E234,KBPETAK[],$M$5+1,FALSE)=0,"",VLOOKUP(F234&amp;E234,KBPETAK[],$M$5+1,FALSE)),"")</f>
        <v/>
      </c>
      <c r="N234" s="12" t="str">
        <f>IFERROR(IF(VLOOKUP(F234&amp;E234,KBPETAK[],$N$5+1,FALSE)=0,"",VLOOKUP(F234&amp;E234,KBPETAK[],$N$5+1,FALSE)),"")</f>
        <v/>
      </c>
      <c r="O234" s="55">
        <f t="shared" si="35"/>
        <v>0</v>
      </c>
      <c r="P234" s="13" t="str">
        <f>IFERROR(IF(VLOOKUP(F234&amp;E234,KBPETAK[],$P$5+1,FALSE)=0,0,VLOOKUP(F234&amp;E234,KBPETAK[],$P$5+1,FALSE)),"")</f>
        <v/>
      </c>
      <c r="Q234" s="19">
        <f t="shared" si="36"/>
        <v>0</v>
      </c>
      <c r="R234" s="19">
        <f t="shared" si="37"/>
        <v>0</v>
      </c>
      <c r="S234" s="187" t="str">
        <f>IFERROR(IF(IF(VLOOKUP(F234&amp;E234,KBPETAK[],$S$5+1,FALSE)=0,"",VLOOKUP(F234&amp;E234,KBPETAK[],$S$5+1,FALSE))="B.MP","B. MP",IF(VLOOKUP(F234&amp;E234,KBPETAK[],$S$5+1,FALSE)=0,"",VLOOKUP(F234&amp;E234,KBPETAK[],$S$5+1,FALSE))),"")</f>
        <v/>
      </c>
      <c r="T234" s="188" t="str">
        <f>IFERROR(VLOOKUP(IFERROR(LEFT(I234,FIND("/",I234)-1),I234),Petani[],($U$2+(VLOOKUP(I234,$AB$6:$AD$55,3,FALSE)-1)+VLOOKUP(COUNTIFS(I$6:$I234,I234),$AF$6:$AG$16,2,TRUE)),FALSE),"")</f>
        <v/>
      </c>
      <c r="U234" s="15"/>
      <c r="V234" s="16"/>
      <c r="W234" s="17"/>
      <c r="X234" s="17"/>
    </row>
    <row r="235" spans="1:24" ht="12.95" hidden="1" customHeight="1">
      <c r="A235" s="209" t="str">
        <f t="shared" si="46"/>
        <v>-</v>
      </c>
      <c r="B235" s="2" t="str">
        <f t="shared" si="47"/>
        <v>2</v>
      </c>
      <c r="C235" s="2">
        <f t="shared" si="40"/>
        <v>2</v>
      </c>
      <c r="D235" s="2" t="str">
        <f t="shared" si="41"/>
        <v>DRT</v>
      </c>
      <c r="E235" s="224">
        <f t="shared" si="42"/>
        <v>230</v>
      </c>
      <c r="F235" s="440">
        <f t="shared" si="43"/>
        <v>43835</v>
      </c>
      <c r="G235" s="9" t="str">
        <f>IFERROR(IF(VLOOKUP(F235&amp;E235,KBPETAK[],$G$5+1,FALSE)=0,"",VLOOKUP(F235&amp;E235,KBPETAK[],$G$5+1,FALSE)),"")</f>
        <v/>
      </c>
      <c r="H235" s="10" t="str">
        <f>IFERROR(IF(VLOOKUP(F235&amp;E235,KBPETAK[],$H$5+1,FALSE)=0,"",VLOOKUP(F235&amp;E235,KBPETAK[],$H$5+1,FALSE)),"")</f>
        <v/>
      </c>
      <c r="I235" s="356" t="str">
        <f>IFERROR(IF(VLOOKUP(F235&amp;E235,KBPETAK[],$I$5+1,FALSE)=0,"",VLOOKUP(F235&amp;E235,KBPETAK[],$I$5+1,FALSE)),"")</f>
        <v/>
      </c>
      <c r="J235" s="11" t="str">
        <f>IFERROR(IF(VLOOKUP(F235&amp;E235,KBPETAK[],$J$5+1,FALSE)=0,"",VLOOKUP(F235&amp;E235,KBPETAK[],$J$5+1,FALSE)),"")</f>
        <v/>
      </c>
      <c r="K235" s="11" t="str">
        <f>IFERROR(IF(VLOOKUP(F235&amp;E235,KBPETAK[],$K$5+1,FALSE)=0,"",VLOOKUP(F235&amp;E235,KBPETAK[],$K$5+1,FALSE)),"")</f>
        <v/>
      </c>
      <c r="L235" s="11" t="str">
        <f>IFERROR(IF(VLOOKUP(F235&amp;E235,KBPETAK[],$L$5+1,FALSE)=0,"",VLOOKUP(F235&amp;E235,KBPETAK[],$L$5+1,FALSE)),"")</f>
        <v/>
      </c>
      <c r="M235" s="12" t="str">
        <f>IFERROR(IF(VLOOKUP(F235&amp;E235,KBPETAK[],$M$5+1,FALSE)=0,"",VLOOKUP(F235&amp;E235,KBPETAK[],$M$5+1,FALSE)),"")</f>
        <v/>
      </c>
      <c r="N235" s="12" t="str">
        <f>IFERROR(IF(VLOOKUP(F235&amp;E235,KBPETAK[],$N$5+1,FALSE)=0,"",VLOOKUP(F235&amp;E235,KBPETAK[],$N$5+1,FALSE)),"")</f>
        <v/>
      </c>
      <c r="O235" s="55">
        <f t="shared" si="35"/>
        <v>0</v>
      </c>
      <c r="P235" s="13" t="str">
        <f>IFERROR(IF(VLOOKUP(F235&amp;E235,KBPETAK[],$P$5+1,FALSE)=0,0,VLOOKUP(F235&amp;E235,KBPETAK[],$P$5+1,FALSE)),"")</f>
        <v/>
      </c>
      <c r="Q235" s="19">
        <f t="shared" si="36"/>
        <v>0</v>
      </c>
      <c r="R235" s="19">
        <f t="shared" si="37"/>
        <v>0</v>
      </c>
      <c r="S235" s="187" t="str">
        <f>IFERROR(IF(IF(VLOOKUP(F235&amp;E235,KBPETAK[],$S$5+1,FALSE)=0,"",VLOOKUP(F235&amp;E235,KBPETAK[],$S$5+1,FALSE))="B.MP","B. MP",IF(VLOOKUP(F235&amp;E235,KBPETAK[],$S$5+1,FALSE)=0,"",VLOOKUP(F235&amp;E235,KBPETAK[],$S$5+1,FALSE))),"")</f>
        <v/>
      </c>
      <c r="T235" s="188" t="str">
        <f>IFERROR(VLOOKUP(IFERROR(LEFT(I235,FIND("/",I235)-1),I235),Petani[],($U$2+(VLOOKUP(I235,$AB$6:$AD$55,3,FALSE)-1)+VLOOKUP(COUNTIFS(I$6:$I235,I235),$AF$6:$AG$16,2,TRUE)),FALSE),"")</f>
        <v/>
      </c>
      <c r="U235" s="15"/>
      <c r="V235" s="16"/>
      <c r="W235" s="17"/>
      <c r="X235" s="17"/>
    </row>
    <row r="236" spans="1:24" ht="12.95" hidden="1" customHeight="1">
      <c r="A236" s="209" t="str">
        <f t="shared" si="46"/>
        <v>-</v>
      </c>
      <c r="B236" s="2" t="str">
        <f t="shared" si="47"/>
        <v>2</v>
      </c>
      <c r="C236" s="2">
        <f t="shared" si="40"/>
        <v>2</v>
      </c>
      <c r="D236" s="2" t="str">
        <f t="shared" si="41"/>
        <v>DRT</v>
      </c>
      <c r="E236" s="224">
        <f t="shared" si="42"/>
        <v>231</v>
      </c>
      <c r="F236" s="440">
        <f t="shared" si="43"/>
        <v>43835</v>
      </c>
      <c r="G236" s="9" t="str">
        <f>IFERROR(IF(VLOOKUP(F236&amp;E236,KBPETAK[],$G$5+1,FALSE)=0,"",VLOOKUP(F236&amp;E236,KBPETAK[],$G$5+1,FALSE)),"")</f>
        <v/>
      </c>
      <c r="H236" s="10" t="str">
        <f>IFERROR(IF(VLOOKUP(F236&amp;E236,KBPETAK[],$H$5+1,FALSE)=0,"",VLOOKUP(F236&amp;E236,KBPETAK[],$H$5+1,FALSE)),"")</f>
        <v/>
      </c>
      <c r="I236" s="356" t="str">
        <f>IFERROR(IF(VLOOKUP(F236&amp;E236,KBPETAK[],$I$5+1,FALSE)=0,"",VLOOKUP(F236&amp;E236,KBPETAK[],$I$5+1,FALSE)),"")</f>
        <v/>
      </c>
      <c r="J236" s="11" t="str">
        <f>IFERROR(IF(VLOOKUP(F236&amp;E236,KBPETAK[],$J$5+1,FALSE)=0,"",VLOOKUP(F236&amp;E236,KBPETAK[],$J$5+1,FALSE)),"")</f>
        <v/>
      </c>
      <c r="K236" s="11" t="str">
        <f>IFERROR(IF(VLOOKUP(F236&amp;E236,KBPETAK[],$K$5+1,FALSE)=0,"",VLOOKUP(F236&amp;E236,KBPETAK[],$K$5+1,FALSE)),"")</f>
        <v/>
      </c>
      <c r="L236" s="11" t="str">
        <f>IFERROR(IF(VLOOKUP(F236&amp;E236,KBPETAK[],$L$5+1,FALSE)=0,"",VLOOKUP(F236&amp;E236,KBPETAK[],$L$5+1,FALSE)),"")</f>
        <v/>
      </c>
      <c r="M236" s="12" t="str">
        <f>IFERROR(IF(VLOOKUP(F236&amp;E236,KBPETAK[],$M$5+1,FALSE)=0,"",VLOOKUP(F236&amp;E236,KBPETAK[],$M$5+1,FALSE)),"")</f>
        <v/>
      </c>
      <c r="N236" s="12" t="str">
        <f>IFERROR(IF(VLOOKUP(F236&amp;E236,KBPETAK[],$N$5+1,FALSE)=0,"",VLOOKUP(F236&amp;E236,KBPETAK[],$N$5+1,FALSE)),"")</f>
        <v/>
      </c>
      <c r="O236" s="55">
        <f t="shared" si="35"/>
        <v>0</v>
      </c>
      <c r="P236" s="13" t="str">
        <f>IFERROR(IF(VLOOKUP(F236&amp;E236,KBPETAK[],$P$5+1,FALSE)=0,0,VLOOKUP(F236&amp;E236,KBPETAK[],$P$5+1,FALSE)),"")</f>
        <v/>
      </c>
      <c r="Q236" s="19">
        <f t="shared" si="36"/>
        <v>0</v>
      </c>
      <c r="R236" s="19">
        <f t="shared" si="37"/>
        <v>0</v>
      </c>
      <c r="S236" s="187" t="str">
        <f>IFERROR(IF(IF(VLOOKUP(F236&amp;E236,KBPETAK[],$S$5+1,FALSE)=0,"",VLOOKUP(F236&amp;E236,KBPETAK[],$S$5+1,FALSE))="B.MP","B. MP",IF(VLOOKUP(F236&amp;E236,KBPETAK[],$S$5+1,FALSE)=0,"",VLOOKUP(F236&amp;E236,KBPETAK[],$S$5+1,FALSE))),"")</f>
        <v/>
      </c>
      <c r="T236" s="188" t="str">
        <f>IFERROR(VLOOKUP(IFERROR(LEFT(I236,FIND("/",I236)-1),I236),Petani[],($U$2+(VLOOKUP(I236,$AB$6:$AD$55,3,FALSE)-1)+VLOOKUP(COUNTIFS(I$6:$I236,I236),$AF$6:$AG$16,2,TRUE)),FALSE),"")</f>
        <v/>
      </c>
      <c r="U236" s="15"/>
      <c r="V236" s="16"/>
      <c r="W236" s="17"/>
      <c r="X236" s="17"/>
    </row>
    <row r="237" spans="1:24" ht="12.95" hidden="1" customHeight="1">
      <c r="A237" s="209" t="str">
        <f t="shared" si="46"/>
        <v>-</v>
      </c>
      <c r="B237" s="2" t="str">
        <f t="shared" si="47"/>
        <v>2</v>
      </c>
      <c r="C237" s="2">
        <f t="shared" si="40"/>
        <v>2</v>
      </c>
      <c r="D237" s="2" t="str">
        <f t="shared" si="41"/>
        <v>DRT</v>
      </c>
      <c r="E237" s="224">
        <f t="shared" si="42"/>
        <v>232</v>
      </c>
      <c r="F237" s="440">
        <f t="shared" si="43"/>
        <v>43835</v>
      </c>
      <c r="G237" s="9" t="str">
        <f>IFERROR(IF(VLOOKUP(F237&amp;E237,KBPETAK[],$G$5+1,FALSE)=0,"",VLOOKUP(F237&amp;E237,KBPETAK[],$G$5+1,FALSE)),"")</f>
        <v/>
      </c>
      <c r="H237" s="10" t="str">
        <f>IFERROR(IF(VLOOKUP(F237&amp;E237,KBPETAK[],$H$5+1,FALSE)=0,"",VLOOKUP(F237&amp;E237,KBPETAK[],$H$5+1,FALSE)),"")</f>
        <v/>
      </c>
      <c r="I237" s="356" t="str">
        <f>IFERROR(IF(VLOOKUP(F237&amp;E237,KBPETAK[],$I$5+1,FALSE)=0,"",VLOOKUP(F237&amp;E237,KBPETAK[],$I$5+1,FALSE)),"")</f>
        <v/>
      </c>
      <c r="J237" s="11" t="str">
        <f>IFERROR(IF(VLOOKUP(F237&amp;E237,KBPETAK[],$J$5+1,FALSE)=0,"",VLOOKUP(F237&amp;E237,KBPETAK[],$J$5+1,FALSE)),"")</f>
        <v/>
      </c>
      <c r="K237" s="11" t="str">
        <f>IFERROR(IF(VLOOKUP(F237&amp;E237,KBPETAK[],$K$5+1,FALSE)=0,"",VLOOKUP(F237&amp;E237,KBPETAK[],$K$5+1,FALSE)),"")</f>
        <v/>
      </c>
      <c r="L237" s="11" t="str">
        <f>IFERROR(IF(VLOOKUP(F237&amp;E237,KBPETAK[],$L$5+1,FALSE)=0,"",VLOOKUP(F237&amp;E237,KBPETAK[],$L$5+1,FALSE)),"")</f>
        <v/>
      </c>
      <c r="M237" s="12" t="str">
        <f>IFERROR(IF(VLOOKUP(F237&amp;E237,KBPETAK[],$M$5+1,FALSE)=0,"",VLOOKUP(F237&amp;E237,KBPETAK[],$M$5+1,FALSE)),"")</f>
        <v/>
      </c>
      <c r="N237" s="12" t="str">
        <f>IFERROR(IF(VLOOKUP(F237&amp;E237,KBPETAK[],$N$5+1,FALSE)=0,"",VLOOKUP(F237&amp;E237,KBPETAK[],$N$5+1,FALSE)),"")</f>
        <v/>
      </c>
      <c r="O237" s="55">
        <f t="shared" si="35"/>
        <v>0</v>
      </c>
      <c r="P237" s="13" t="str">
        <f>IFERROR(IF(VLOOKUP(F237&amp;E237,KBPETAK[],$P$5+1,FALSE)=0,0,VLOOKUP(F237&amp;E237,KBPETAK[],$P$5+1,FALSE)),"")</f>
        <v/>
      </c>
      <c r="Q237" s="19">
        <f t="shared" si="36"/>
        <v>0</v>
      </c>
      <c r="R237" s="19">
        <f t="shared" si="37"/>
        <v>0</v>
      </c>
      <c r="S237" s="187" t="str">
        <f>IFERROR(IF(IF(VLOOKUP(F237&amp;E237,KBPETAK[],$S$5+1,FALSE)=0,"",VLOOKUP(F237&amp;E237,KBPETAK[],$S$5+1,FALSE))="B.MP","B. MP",IF(VLOOKUP(F237&amp;E237,KBPETAK[],$S$5+1,FALSE)=0,"",VLOOKUP(F237&amp;E237,KBPETAK[],$S$5+1,FALSE))),"")</f>
        <v/>
      </c>
      <c r="T237" s="188" t="str">
        <f>IFERROR(VLOOKUP(IFERROR(LEFT(I237,FIND("/",I237)-1),I237),Petani[],($U$2+(VLOOKUP(I237,$AB$6:$AD$55,3,FALSE)-1)+VLOOKUP(COUNTIFS(I$6:$I237,I237),$AF$6:$AG$16,2,TRUE)),FALSE),"")</f>
        <v/>
      </c>
      <c r="U237" s="15"/>
      <c r="V237" s="16"/>
      <c r="W237" s="17"/>
      <c r="X237" s="17"/>
    </row>
    <row r="238" spans="1:24" ht="12.95" hidden="1" customHeight="1">
      <c r="A238" s="209" t="str">
        <f t="shared" si="46"/>
        <v>-</v>
      </c>
      <c r="B238" s="2" t="str">
        <f t="shared" si="47"/>
        <v>2</v>
      </c>
      <c r="C238" s="2">
        <f t="shared" si="40"/>
        <v>2</v>
      </c>
      <c r="D238" s="2" t="str">
        <f t="shared" si="41"/>
        <v>DRT</v>
      </c>
      <c r="E238" s="224">
        <f t="shared" si="42"/>
        <v>233</v>
      </c>
      <c r="F238" s="440">
        <f t="shared" si="43"/>
        <v>43835</v>
      </c>
      <c r="G238" s="9" t="str">
        <f>IFERROR(IF(VLOOKUP(F238&amp;E238,KBPETAK[],$G$5+1,FALSE)=0,"",VLOOKUP(F238&amp;E238,KBPETAK[],$G$5+1,FALSE)),"")</f>
        <v/>
      </c>
      <c r="H238" s="10" t="str">
        <f>IFERROR(IF(VLOOKUP(F238&amp;E238,KBPETAK[],$H$5+1,FALSE)=0,"",VLOOKUP(F238&amp;E238,KBPETAK[],$H$5+1,FALSE)),"")</f>
        <v/>
      </c>
      <c r="I238" s="356" t="str">
        <f>IFERROR(IF(VLOOKUP(F238&amp;E238,KBPETAK[],$I$5+1,FALSE)=0,"",VLOOKUP(F238&amp;E238,KBPETAK[],$I$5+1,FALSE)),"")</f>
        <v/>
      </c>
      <c r="J238" s="11" t="str">
        <f>IFERROR(IF(VLOOKUP(F238&amp;E238,KBPETAK[],$J$5+1,FALSE)=0,"",VLOOKUP(F238&amp;E238,KBPETAK[],$J$5+1,FALSE)),"")</f>
        <v/>
      </c>
      <c r="K238" s="11" t="str">
        <f>IFERROR(IF(VLOOKUP(F238&amp;E238,KBPETAK[],$K$5+1,FALSE)=0,"",VLOOKUP(F238&amp;E238,KBPETAK[],$K$5+1,FALSE)),"")</f>
        <v/>
      </c>
      <c r="L238" s="11" t="str">
        <f>IFERROR(IF(VLOOKUP(F238&amp;E238,KBPETAK[],$L$5+1,FALSE)=0,"",VLOOKUP(F238&amp;E238,KBPETAK[],$L$5+1,FALSE)),"")</f>
        <v/>
      </c>
      <c r="M238" s="12" t="str">
        <f>IFERROR(IF(VLOOKUP(F238&amp;E238,KBPETAK[],$M$5+1,FALSE)=0,"",VLOOKUP(F238&amp;E238,KBPETAK[],$M$5+1,FALSE)),"")</f>
        <v/>
      </c>
      <c r="N238" s="12" t="str">
        <f>IFERROR(IF(VLOOKUP(F238&amp;E238,KBPETAK[],$N$5+1,FALSE)=0,"",VLOOKUP(F238&amp;E238,KBPETAK[],$N$5+1,FALSE)),"")</f>
        <v/>
      </c>
      <c r="O238" s="55">
        <f t="shared" si="35"/>
        <v>0</v>
      </c>
      <c r="P238" s="13" t="str">
        <f>IFERROR(IF(VLOOKUP(F238&amp;E238,KBPETAK[],$P$5+1,FALSE)=0,0,VLOOKUP(F238&amp;E238,KBPETAK[],$P$5+1,FALSE)),"")</f>
        <v/>
      </c>
      <c r="Q238" s="19">
        <f t="shared" si="36"/>
        <v>0</v>
      </c>
      <c r="R238" s="19">
        <f t="shared" si="37"/>
        <v>0</v>
      </c>
      <c r="S238" s="187" t="str">
        <f>IFERROR(IF(IF(VLOOKUP(F238&amp;E238,KBPETAK[],$S$5+1,FALSE)=0,"",VLOOKUP(F238&amp;E238,KBPETAK[],$S$5+1,FALSE))="B.MP","B. MP",IF(VLOOKUP(F238&amp;E238,KBPETAK[],$S$5+1,FALSE)=0,"",VLOOKUP(F238&amp;E238,KBPETAK[],$S$5+1,FALSE))),"")</f>
        <v/>
      </c>
      <c r="T238" s="188" t="str">
        <f>IFERROR(VLOOKUP(IFERROR(LEFT(I238,FIND("/",I238)-1),I238),Petani[],($U$2+(VLOOKUP(I238,$AB$6:$AD$55,3,FALSE)-1)+VLOOKUP(COUNTIFS(I$6:$I238,I238),$AF$6:$AG$16,2,TRUE)),FALSE),"")</f>
        <v/>
      </c>
      <c r="U238" s="15"/>
      <c r="V238" s="16"/>
      <c r="W238" s="17"/>
      <c r="X238" s="17"/>
    </row>
    <row r="239" spans="1:24" ht="12.95" hidden="1" customHeight="1">
      <c r="A239" s="209" t="str">
        <f t="shared" si="44"/>
        <v>-</v>
      </c>
      <c r="B239" s="2" t="str">
        <f t="shared" si="45"/>
        <v>2</v>
      </c>
      <c r="C239" s="2">
        <f t="shared" si="40"/>
        <v>2</v>
      </c>
      <c r="D239" s="2" t="str">
        <f t="shared" si="41"/>
        <v>DRT</v>
      </c>
      <c r="E239" s="224">
        <f t="shared" si="42"/>
        <v>234</v>
      </c>
      <c r="F239" s="440">
        <f t="shared" si="43"/>
        <v>43835</v>
      </c>
      <c r="G239" s="9" t="str">
        <f>IFERROR(IF(VLOOKUP(F239&amp;E239,KBPETAK[],$G$5+1,FALSE)=0,"",VLOOKUP(F239&amp;E239,KBPETAK[],$G$5+1,FALSE)),"")</f>
        <v/>
      </c>
      <c r="H239" s="10" t="str">
        <f>IFERROR(IF(VLOOKUP(F239&amp;E239,KBPETAK[],$H$5+1,FALSE)=0,"",VLOOKUP(F239&amp;E239,KBPETAK[],$H$5+1,FALSE)),"")</f>
        <v/>
      </c>
      <c r="I239" s="356" t="str">
        <f>IFERROR(IF(VLOOKUP(F239&amp;E239,KBPETAK[],$I$5+1,FALSE)=0,"",VLOOKUP(F239&amp;E239,KBPETAK[],$I$5+1,FALSE)),"")</f>
        <v/>
      </c>
      <c r="J239" s="11" t="str">
        <f>IFERROR(IF(VLOOKUP(F239&amp;E239,KBPETAK[],$J$5+1,FALSE)=0,"",VLOOKUP(F239&amp;E239,KBPETAK[],$J$5+1,FALSE)),"")</f>
        <v/>
      </c>
      <c r="K239" s="11" t="str">
        <f>IFERROR(IF(VLOOKUP(F239&amp;E239,KBPETAK[],$K$5+1,FALSE)=0,"",VLOOKUP(F239&amp;E239,KBPETAK[],$K$5+1,FALSE)),"")</f>
        <v/>
      </c>
      <c r="L239" s="11" t="str">
        <f>IFERROR(IF(VLOOKUP(F239&amp;E239,KBPETAK[],$L$5+1,FALSE)=0,"",VLOOKUP(F239&amp;E239,KBPETAK[],$L$5+1,FALSE)),"")</f>
        <v/>
      </c>
      <c r="M239" s="12" t="str">
        <f>IFERROR(IF(VLOOKUP(F239&amp;E239,KBPETAK[],$M$5+1,FALSE)=0,"",VLOOKUP(F239&amp;E239,KBPETAK[],$M$5+1,FALSE)),"")</f>
        <v/>
      </c>
      <c r="N239" s="12" t="str">
        <f>IFERROR(IF(VLOOKUP(F239&amp;E239,KBPETAK[],$N$5+1,FALSE)=0,"",VLOOKUP(F239&amp;E239,KBPETAK[],$N$5+1,FALSE)),"")</f>
        <v/>
      </c>
      <c r="O239" s="55">
        <f t="shared" si="35"/>
        <v>0</v>
      </c>
      <c r="P239" s="13" t="str">
        <f>IFERROR(IF(VLOOKUP(F239&amp;E239,KBPETAK[],$P$5+1,FALSE)=0,0,VLOOKUP(F239&amp;E239,KBPETAK[],$P$5+1,FALSE)),"")</f>
        <v/>
      </c>
      <c r="Q239" s="19">
        <f t="shared" si="36"/>
        <v>0</v>
      </c>
      <c r="R239" s="19">
        <f t="shared" si="37"/>
        <v>0</v>
      </c>
      <c r="S239" s="187" t="str">
        <f>IFERROR(IF(IF(VLOOKUP(F239&amp;E239,KBPETAK[],$S$5+1,FALSE)=0,"",VLOOKUP(F239&amp;E239,KBPETAK[],$S$5+1,FALSE))="B.MP","B. MP",IF(VLOOKUP(F239&amp;E239,KBPETAK[],$S$5+1,FALSE)=0,"",VLOOKUP(F239&amp;E239,KBPETAK[],$S$5+1,FALSE))),"")</f>
        <v/>
      </c>
      <c r="T239" s="188" t="str">
        <f>IFERROR(VLOOKUP(IFERROR(LEFT(I239,FIND("/",I239)-1),I239),Petani[],($U$2+(VLOOKUP(I239,$AB$6:$AD$55,3,FALSE)-1)+VLOOKUP(COUNTIFS(I$6:$I239,I239),$AF$6:$AG$16,2,TRUE)),FALSE),"")</f>
        <v/>
      </c>
      <c r="U239" s="15"/>
      <c r="V239" s="16"/>
      <c r="W239" s="17"/>
      <c r="X239" s="17"/>
    </row>
    <row r="240" spans="1:24" ht="12.95" hidden="1" customHeight="1">
      <c r="A240" s="209" t="str">
        <f t="shared" si="44"/>
        <v>-</v>
      </c>
      <c r="B240" s="2" t="str">
        <f t="shared" si="45"/>
        <v>2</v>
      </c>
      <c r="C240" s="2">
        <f t="shared" si="40"/>
        <v>2</v>
      </c>
      <c r="D240" s="2" t="str">
        <f t="shared" si="41"/>
        <v>DRT</v>
      </c>
      <c r="E240" s="224">
        <f t="shared" si="42"/>
        <v>235</v>
      </c>
      <c r="F240" s="440">
        <f t="shared" si="43"/>
        <v>43835</v>
      </c>
      <c r="G240" s="9" t="str">
        <f>IFERROR(IF(VLOOKUP(F240&amp;E240,KBPETAK[],$G$5+1,FALSE)=0,"",VLOOKUP(F240&amp;E240,KBPETAK[],$G$5+1,FALSE)),"")</f>
        <v/>
      </c>
      <c r="H240" s="10" t="str">
        <f>IFERROR(IF(VLOOKUP(F240&amp;E240,KBPETAK[],$H$5+1,FALSE)=0,"",VLOOKUP(F240&amp;E240,KBPETAK[],$H$5+1,FALSE)),"")</f>
        <v/>
      </c>
      <c r="I240" s="356" t="str">
        <f>IFERROR(IF(VLOOKUP(F240&amp;E240,KBPETAK[],$I$5+1,FALSE)=0,"",VLOOKUP(F240&amp;E240,KBPETAK[],$I$5+1,FALSE)),"")</f>
        <v/>
      </c>
      <c r="J240" s="11" t="str">
        <f>IFERROR(IF(VLOOKUP(F240&amp;E240,KBPETAK[],$J$5+1,FALSE)=0,"",VLOOKUP(F240&amp;E240,KBPETAK[],$J$5+1,FALSE)),"")</f>
        <v/>
      </c>
      <c r="K240" s="11" t="str">
        <f>IFERROR(IF(VLOOKUP(F240&amp;E240,KBPETAK[],$K$5+1,FALSE)=0,"",VLOOKUP(F240&amp;E240,KBPETAK[],$K$5+1,FALSE)),"")</f>
        <v/>
      </c>
      <c r="L240" s="11" t="str">
        <f>IFERROR(IF(VLOOKUP(F240&amp;E240,KBPETAK[],$L$5+1,FALSE)=0,"",VLOOKUP(F240&amp;E240,KBPETAK[],$L$5+1,FALSE)),"")</f>
        <v/>
      </c>
      <c r="M240" s="12" t="str">
        <f>IFERROR(IF(VLOOKUP(F240&amp;E240,KBPETAK[],$M$5+1,FALSE)=0,"",VLOOKUP(F240&amp;E240,KBPETAK[],$M$5+1,FALSE)),"")</f>
        <v/>
      </c>
      <c r="N240" s="12" t="str">
        <f>IFERROR(IF(VLOOKUP(F240&amp;E240,KBPETAK[],$N$5+1,FALSE)=0,"",VLOOKUP(F240&amp;E240,KBPETAK[],$N$5+1,FALSE)),"")</f>
        <v/>
      </c>
      <c r="O240" s="55">
        <f t="shared" si="35"/>
        <v>0</v>
      </c>
      <c r="P240" s="13" t="str">
        <f>IFERROR(IF(VLOOKUP(F240&amp;E240,KBPETAK[],$P$5+1,FALSE)=0,0,VLOOKUP(F240&amp;E240,KBPETAK[],$P$5+1,FALSE)),"")</f>
        <v/>
      </c>
      <c r="Q240" s="19">
        <f t="shared" si="36"/>
        <v>0</v>
      </c>
      <c r="R240" s="19">
        <f t="shared" si="37"/>
        <v>0</v>
      </c>
      <c r="S240" s="187" t="str">
        <f>IFERROR(IF(IF(VLOOKUP(F240&amp;E240,KBPETAK[],$S$5+1,FALSE)=0,"",VLOOKUP(F240&amp;E240,KBPETAK[],$S$5+1,FALSE))="B.MP","B. MP",IF(VLOOKUP(F240&amp;E240,KBPETAK[],$S$5+1,FALSE)=0,"",VLOOKUP(F240&amp;E240,KBPETAK[],$S$5+1,FALSE))),"")</f>
        <v/>
      </c>
      <c r="T240" s="188" t="str">
        <f>IFERROR(VLOOKUP(IFERROR(LEFT(I240,FIND("/",I240)-1),I240),Petani[],($U$2+(VLOOKUP(I240,$AB$6:$AD$55,3,FALSE)-1)+VLOOKUP(COUNTIFS(I$6:$I240,I240),$AF$6:$AG$16,2,TRUE)),FALSE),"")</f>
        <v/>
      </c>
      <c r="U240" s="15"/>
      <c r="V240" s="16"/>
      <c r="W240" s="17"/>
      <c r="X240" s="17"/>
    </row>
    <row r="241" spans="1:24" ht="12.95" hidden="1" customHeight="1">
      <c r="A241" s="209" t="str">
        <f t="shared" si="44"/>
        <v>-</v>
      </c>
      <c r="B241" s="2" t="str">
        <f t="shared" si="45"/>
        <v>2</v>
      </c>
      <c r="C241" s="2">
        <f t="shared" si="40"/>
        <v>2</v>
      </c>
      <c r="D241" s="2" t="str">
        <f t="shared" si="41"/>
        <v>DRT</v>
      </c>
      <c r="E241" s="224">
        <f t="shared" si="42"/>
        <v>236</v>
      </c>
      <c r="F241" s="440">
        <f t="shared" si="43"/>
        <v>43835</v>
      </c>
      <c r="G241" s="9" t="str">
        <f>IFERROR(IF(VLOOKUP(F241&amp;E241,KBPETAK[],$G$5+1,FALSE)=0,"",VLOOKUP(F241&amp;E241,KBPETAK[],$G$5+1,FALSE)),"")</f>
        <v/>
      </c>
      <c r="H241" s="10" t="str">
        <f>IFERROR(IF(VLOOKUP(F241&amp;E241,KBPETAK[],$H$5+1,FALSE)=0,"",VLOOKUP(F241&amp;E241,KBPETAK[],$H$5+1,FALSE)),"")</f>
        <v/>
      </c>
      <c r="I241" s="356" t="str">
        <f>IFERROR(IF(VLOOKUP(F241&amp;E241,KBPETAK[],$I$5+1,FALSE)=0,"",VLOOKUP(F241&amp;E241,KBPETAK[],$I$5+1,FALSE)),"")</f>
        <v/>
      </c>
      <c r="J241" s="11" t="str">
        <f>IFERROR(IF(VLOOKUP(F241&amp;E241,KBPETAK[],$J$5+1,FALSE)=0,"",VLOOKUP(F241&amp;E241,KBPETAK[],$J$5+1,FALSE)),"")</f>
        <v/>
      </c>
      <c r="K241" s="11" t="str">
        <f>IFERROR(IF(VLOOKUP(F241&amp;E241,KBPETAK[],$K$5+1,FALSE)=0,"",VLOOKUP(F241&amp;E241,KBPETAK[],$K$5+1,FALSE)),"")</f>
        <v/>
      </c>
      <c r="L241" s="11" t="str">
        <f>IFERROR(IF(VLOOKUP(F241&amp;E241,KBPETAK[],$L$5+1,FALSE)=0,"",VLOOKUP(F241&amp;E241,KBPETAK[],$L$5+1,FALSE)),"")</f>
        <v/>
      </c>
      <c r="M241" s="12" t="str">
        <f>IFERROR(IF(VLOOKUP(F241&amp;E241,KBPETAK[],$M$5+1,FALSE)=0,"",VLOOKUP(F241&amp;E241,KBPETAK[],$M$5+1,FALSE)),"")</f>
        <v/>
      </c>
      <c r="N241" s="12" t="str">
        <f>IFERROR(IF(VLOOKUP(F241&amp;E241,KBPETAK[],$N$5+1,FALSE)=0,"",VLOOKUP(F241&amp;E241,KBPETAK[],$N$5+1,FALSE)),"")</f>
        <v/>
      </c>
      <c r="O241" s="55">
        <f t="shared" si="35"/>
        <v>0</v>
      </c>
      <c r="P241" s="13" t="str">
        <f>IFERROR(IF(VLOOKUP(F241&amp;E241,KBPETAK[],$P$5+1,FALSE)=0,0,VLOOKUP(F241&amp;E241,KBPETAK[],$P$5+1,FALSE)),"")</f>
        <v/>
      </c>
      <c r="Q241" s="19">
        <f t="shared" si="36"/>
        <v>0</v>
      </c>
      <c r="R241" s="19">
        <f t="shared" si="37"/>
        <v>0</v>
      </c>
      <c r="S241" s="187" t="str">
        <f>IFERROR(IF(IF(VLOOKUP(F241&amp;E241,KBPETAK[],$S$5+1,FALSE)=0,"",VLOOKUP(F241&amp;E241,KBPETAK[],$S$5+1,FALSE))="B.MP","B. MP",IF(VLOOKUP(F241&amp;E241,KBPETAK[],$S$5+1,FALSE)=0,"",VLOOKUP(F241&amp;E241,KBPETAK[],$S$5+1,FALSE))),"")</f>
        <v/>
      </c>
      <c r="T241" s="188" t="str">
        <f>IFERROR(VLOOKUP(IFERROR(LEFT(I241,FIND("/",I241)-1),I241),Petani[],($U$2+(VLOOKUP(I241,$AB$6:$AD$55,3,FALSE)-1)+VLOOKUP(COUNTIFS(I$6:$I241,I241),$AF$6:$AG$16,2,TRUE)),FALSE),"")</f>
        <v/>
      </c>
      <c r="U241" s="15"/>
      <c r="V241" s="16"/>
      <c r="W241" s="17"/>
      <c r="X241" s="17"/>
    </row>
    <row r="242" spans="1:24" ht="12.95" hidden="1" customHeight="1">
      <c r="A242" s="209" t="str">
        <f t="shared" si="44"/>
        <v>-</v>
      </c>
      <c r="B242" s="2" t="str">
        <f t="shared" si="45"/>
        <v>2</v>
      </c>
      <c r="C242" s="2">
        <f t="shared" si="40"/>
        <v>2</v>
      </c>
      <c r="D242" s="2" t="str">
        <f t="shared" si="41"/>
        <v>DRT</v>
      </c>
      <c r="E242" s="224">
        <f t="shared" si="42"/>
        <v>237</v>
      </c>
      <c r="F242" s="440">
        <f t="shared" si="43"/>
        <v>43835</v>
      </c>
      <c r="G242" s="9" t="str">
        <f>IFERROR(IF(VLOOKUP(F242&amp;E242,KBPETAK[],$G$5+1,FALSE)=0,"",VLOOKUP(F242&amp;E242,KBPETAK[],$G$5+1,FALSE)),"")</f>
        <v/>
      </c>
      <c r="H242" s="10" t="str">
        <f>IFERROR(IF(VLOOKUP(F242&amp;E242,KBPETAK[],$H$5+1,FALSE)=0,"",VLOOKUP(F242&amp;E242,KBPETAK[],$H$5+1,FALSE)),"")</f>
        <v/>
      </c>
      <c r="I242" s="356" t="str">
        <f>IFERROR(IF(VLOOKUP(F242&amp;E242,KBPETAK[],$I$5+1,FALSE)=0,"",VLOOKUP(F242&amp;E242,KBPETAK[],$I$5+1,FALSE)),"")</f>
        <v/>
      </c>
      <c r="J242" s="11" t="str">
        <f>IFERROR(IF(VLOOKUP(F242&amp;E242,KBPETAK[],$J$5+1,FALSE)=0,"",VLOOKUP(F242&amp;E242,KBPETAK[],$J$5+1,FALSE)),"")</f>
        <v/>
      </c>
      <c r="K242" s="11" t="str">
        <f>IFERROR(IF(VLOOKUP(F242&amp;E242,KBPETAK[],$K$5+1,FALSE)=0,"",VLOOKUP(F242&amp;E242,KBPETAK[],$K$5+1,FALSE)),"")</f>
        <v/>
      </c>
      <c r="L242" s="11" t="str">
        <f>IFERROR(IF(VLOOKUP(F242&amp;E242,KBPETAK[],$L$5+1,FALSE)=0,"",VLOOKUP(F242&amp;E242,KBPETAK[],$L$5+1,FALSE)),"")</f>
        <v/>
      </c>
      <c r="M242" s="12" t="str">
        <f>IFERROR(IF(VLOOKUP(F242&amp;E242,KBPETAK[],$M$5+1,FALSE)=0,"",VLOOKUP(F242&amp;E242,KBPETAK[],$M$5+1,FALSE)),"")</f>
        <v/>
      </c>
      <c r="N242" s="12" t="str">
        <f>IFERROR(IF(VLOOKUP(F242&amp;E242,KBPETAK[],$N$5+1,FALSE)=0,"",VLOOKUP(F242&amp;E242,KBPETAK[],$N$5+1,FALSE)),"")</f>
        <v/>
      </c>
      <c r="O242" s="55">
        <f t="shared" si="35"/>
        <v>0</v>
      </c>
      <c r="P242" s="13" t="str">
        <f>IFERROR(IF(VLOOKUP(F242&amp;E242,KBPETAK[],$P$5+1,FALSE)=0,0,VLOOKUP(F242&amp;E242,KBPETAK[],$P$5+1,FALSE)),"")</f>
        <v/>
      </c>
      <c r="Q242" s="19">
        <f t="shared" si="36"/>
        <v>0</v>
      </c>
      <c r="R242" s="19">
        <f t="shared" si="37"/>
        <v>0</v>
      </c>
      <c r="S242" s="187" t="str">
        <f>IFERROR(IF(IF(VLOOKUP(F242&amp;E242,KBPETAK[],$S$5+1,FALSE)=0,"",VLOOKUP(F242&amp;E242,KBPETAK[],$S$5+1,FALSE))="B.MP","B. MP",IF(VLOOKUP(F242&amp;E242,KBPETAK[],$S$5+1,FALSE)=0,"",VLOOKUP(F242&amp;E242,KBPETAK[],$S$5+1,FALSE))),"")</f>
        <v/>
      </c>
      <c r="T242" s="188" t="str">
        <f>IFERROR(VLOOKUP(IFERROR(LEFT(I242,FIND("/",I242)-1),I242),Petani[],($U$2+(VLOOKUP(I242,$AB$6:$AD$55,3,FALSE)-1)+VLOOKUP(COUNTIFS(I$6:$I242,I242),$AF$6:$AG$16,2,TRUE)),FALSE),"")</f>
        <v/>
      </c>
      <c r="U242" s="15"/>
      <c r="V242" s="16"/>
      <c r="W242" s="17"/>
      <c r="X242" s="17"/>
    </row>
    <row r="243" spans="1:24" ht="12.95" hidden="1" customHeight="1">
      <c r="A243" s="209" t="str">
        <f t="shared" si="44"/>
        <v>-</v>
      </c>
      <c r="B243" s="2" t="str">
        <f t="shared" si="45"/>
        <v>2</v>
      </c>
      <c r="C243" s="2">
        <f t="shared" si="40"/>
        <v>2</v>
      </c>
      <c r="D243" s="2" t="str">
        <f t="shared" si="41"/>
        <v>DRT</v>
      </c>
      <c r="E243" s="224">
        <f t="shared" si="42"/>
        <v>238</v>
      </c>
      <c r="F243" s="440">
        <f t="shared" si="43"/>
        <v>43835</v>
      </c>
      <c r="G243" s="9" t="str">
        <f>IFERROR(IF(VLOOKUP(F243&amp;E243,KBPETAK[],$G$5+1,FALSE)=0,"",VLOOKUP(F243&amp;E243,KBPETAK[],$G$5+1,FALSE)),"")</f>
        <v/>
      </c>
      <c r="H243" s="10" t="str">
        <f>IFERROR(IF(VLOOKUP(F243&amp;E243,KBPETAK[],$H$5+1,FALSE)=0,"",VLOOKUP(F243&amp;E243,KBPETAK[],$H$5+1,FALSE)),"")</f>
        <v/>
      </c>
      <c r="I243" s="356" t="str">
        <f>IFERROR(IF(VLOOKUP(F243&amp;E243,KBPETAK[],$I$5+1,FALSE)=0,"",VLOOKUP(F243&amp;E243,KBPETAK[],$I$5+1,FALSE)),"")</f>
        <v/>
      </c>
      <c r="J243" s="11" t="str">
        <f>IFERROR(IF(VLOOKUP(F243&amp;E243,KBPETAK[],$J$5+1,FALSE)=0,"",VLOOKUP(F243&amp;E243,KBPETAK[],$J$5+1,FALSE)),"")</f>
        <v/>
      </c>
      <c r="K243" s="11" t="str">
        <f>IFERROR(IF(VLOOKUP(F243&amp;E243,KBPETAK[],$K$5+1,FALSE)=0,"",VLOOKUP(F243&amp;E243,KBPETAK[],$K$5+1,FALSE)),"")</f>
        <v/>
      </c>
      <c r="L243" s="11" t="str">
        <f>IFERROR(IF(VLOOKUP(F243&amp;E243,KBPETAK[],$L$5+1,FALSE)=0,"",VLOOKUP(F243&amp;E243,KBPETAK[],$L$5+1,FALSE)),"")</f>
        <v/>
      </c>
      <c r="M243" s="12" t="str">
        <f>IFERROR(IF(VLOOKUP(F243&amp;E243,KBPETAK[],$M$5+1,FALSE)=0,"",VLOOKUP(F243&amp;E243,KBPETAK[],$M$5+1,FALSE)),"")</f>
        <v/>
      </c>
      <c r="N243" s="12" t="str">
        <f>IFERROR(IF(VLOOKUP(F243&amp;E243,KBPETAK[],$N$5+1,FALSE)=0,"",VLOOKUP(F243&amp;E243,KBPETAK[],$N$5+1,FALSE)),"")</f>
        <v/>
      </c>
      <c r="O243" s="55">
        <f t="shared" si="35"/>
        <v>0</v>
      </c>
      <c r="P243" s="13" t="str">
        <f>IFERROR(IF(VLOOKUP(F243&amp;E243,KBPETAK[],$P$5+1,FALSE)=0,0,VLOOKUP(F243&amp;E243,KBPETAK[],$P$5+1,FALSE)),"")</f>
        <v/>
      </c>
      <c r="Q243" s="19">
        <f t="shared" si="36"/>
        <v>0</v>
      </c>
      <c r="R243" s="19">
        <f t="shared" si="37"/>
        <v>0</v>
      </c>
      <c r="S243" s="187" t="str">
        <f>IFERROR(IF(IF(VLOOKUP(F243&amp;E243,KBPETAK[],$S$5+1,FALSE)=0,"",VLOOKUP(F243&amp;E243,KBPETAK[],$S$5+1,FALSE))="B.MP","B. MP",IF(VLOOKUP(F243&amp;E243,KBPETAK[],$S$5+1,FALSE)=0,"",VLOOKUP(F243&amp;E243,KBPETAK[],$S$5+1,FALSE))),"")</f>
        <v/>
      </c>
      <c r="T243" s="188" t="str">
        <f>IFERROR(VLOOKUP(IFERROR(LEFT(I243,FIND("/",I243)-1),I243),Petani[],($U$2+(VLOOKUP(I243,$AB$6:$AD$55,3,FALSE)-1)+VLOOKUP(COUNTIFS(I$6:$I243,I243),$AF$6:$AG$16,2,TRUE)),FALSE),"")</f>
        <v/>
      </c>
      <c r="U243" s="15"/>
      <c r="V243" s="16"/>
      <c r="W243" s="17"/>
      <c r="X243" s="17"/>
    </row>
    <row r="244" spans="1:24" ht="12.95" hidden="1" customHeight="1">
      <c r="A244" s="209" t="str">
        <f t="shared" si="44"/>
        <v>-</v>
      </c>
      <c r="B244" s="2" t="str">
        <f t="shared" si="45"/>
        <v>2</v>
      </c>
      <c r="C244" s="2">
        <f t="shared" si="40"/>
        <v>2</v>
      </c>
      <c r="D244" s="2" t="str">
        <f t="shared" si="41"/>
        <v>DRT</v>
      </c>
      <c r="E244" s="224">
        <f t="shared" si="42"/>
        <v>239</v>
      </c>
      <c r="F244" s="440">
        <f t="shared" si="43"/>
        <v>43835</v>
      </c>
      <c r="G244" s="9" t="str">
        <f>IFERROR(IF(VLOOKUP(F244&amp;E244,KBPETAK[],$G$5+1,FALSE)=0,"",VLOOKUP(F244&amp;E244,KBPETAK[],$G$5+1,FALSE)),"")</f>
        <v/>
      </c>
      <c r="H244" s="10" t="str">
        <f>IFERROR(IF(VLOOKUP(F244&amp;E244,KBPETAK[],$H$5+1,FALSE)=0,"",VLOOKUP(F244&amp;E244,KBPETAK[],$H$5+1,FALSE)),"")</f>
        <v/>
      </c>
      <c r="I244" s="356" t="str">
        <f>IFERROR(IF(VLOOKUP(F244&amp;E244,KBPETAK[],$I$5+1,FALSE)=0,"",VLOOKUP(F244&amp;E244,KBPETAK[],$I$5+1,FALSE)),"")</f>
        <v/>
      </c>
      <c r="J244" s="11" t="str">
        <f>IFERROR(IF(VLOOKUP(F244&amp;E244,KBPETAK[],$J$5+1,FALSE)=0,"",VLOOKUP(F244&amp;E244,KBPETAK[],$J$5+1,FALSE)),"")</f>
        <v/>
      </c>
      <c r="K244" s="11" t="str">
        <f>IFERROR(IF(VLOOKUP(F244&amp;E244,KBPETAK[],$K$5+1,FALSE)=0,"",VLOOKUP(F244&amp;E244,KBPETAK[],$K$5+1,FALSE)),"")</f>
        <v/>
      </c>
      <c r="L244" s="11" t="str">
        <f>IFERROR(IF(VLOOKUP(F244&amp;E244,KBPETAK[],$L$5+1,FALSE)=0,"",VLOOKUP(F244&amp;E244,KBPETAK[],$L$5+1,FALSE)),"")</f>
        <v/>
      </c>
      <c r="M244" s="12" t="str">
        <f>IFERROR(IF(VLOOKUP(F244&amp;E244,KBPETAK[],$M$5+1,FALSE)=0,"",VLOOKUP(F244&amp;E244,KBPETAK[],$M$5+1,FALSE)),"")</f>
        <v/>
      </c>
      <c r="N244" s="12" t="str">
        <f>IFERROR(IF(VLOOKUP(F244&amp;E244,KBPETAK[],$N$5+1,FALSE)=0,"",VLOOKUP(F244&amp;E244,KBPETAK[],$N$5+1,FALSE)),"")</f>
        <v/>
      </c>
      <c r="O244" s="55">
        <f t="shared" si="35"/>
        <v>0</v>
      </c>
      <c r="P244" s="13" t="str">
        <f>IFERROR(IF(VLOOKUP(F244&amp;E244,KBPETAK[],$P$5+1,FALSE)=0,0,VLOOKUP(F244&amp;E244,KBPETAK[],$P$5+1,FALSE)),"")</f>
        <v/>
      </c>
      <c r="Q244" s="19">
        <f t="shared" si="36"/>
        <v>0</v>
      </c>
      <c r="R244" s="19">
        <f t="shared" si="37"/>
        <v>0</v>
      </c>
      <c r="S244" s="187" t="str">
        <f>IFERROR(IF(IF(VLOOKUP(F244&amp;E244,KBPETAK[],$S$5+1,FALSE)=0,"",VLOOKUP(F244&amp;E244,KBPETAK[],$S$5+1,FALSE))="B.MP","B. MP",IF(VLOOKUP(F244&amp;E244,KBPETAK[],$S$5+1,FALSE)=0,"",VLOOKUP(F244&amp;E244,KBPETAK[],$S$5+1,FALSE))),"")</f>
        <v/>
      </c>
      <c r="T244" s="188" t="str">
        <f>IFERROR(VLOOKUP(IFERROR(LEFT(I244,FIND("/",I244)-1),I244),Petani[],($U$2+(VLOOKUP(I244,$AB$6:$AD$55,3,FALSE)-1)+VLOOKUP(COUNTIFS(I$6:$I244,I244),$AF$6:$AG$16,2,TRUE)),FALSE),"")</f>
        <v/>
      </c>
      <c r="U244" s="15"/>
      <c r="V244" s="16"/>
      <c r="W244" s="17"/>
      <c r="X244" s="17"/>
    </row>
    <row r="245" spans="1:24" ht="12.95" hidden="1" customHeight="1">
      <c r="A245" s="209" t="str">
        <f t="shared" si="44"/>
        <v>-</v>
      </c>
      <c r="B245" s="2" t="str">
        <f t="shared" si="45"/>
        <v>2</v>
      </c>
      <c r="C245" s="2">
        <f t="shared" si="40"/>
        <v>2</v>
      </c>
      <c r="D245" s="2" t="str">
        <f t="shared" si="41"/>
        <v>DRT</v>
      </c>
      <c r="E245" s="224">
        <f t="shared" si="42"/>
        <v>240</v>
      </c>
      <c r="F245" s="440">
        <f t="shared" si="43"/>
        <v>43835</v>
      </c>
      <c r="G245" s="9" t="str">
        <f>IFERROR(IF(VLOOKUP(F245&amp;E245,KBPETAK[],$G$5+1,FALSE)=0,"",VLOOKUP(F245&amp;E245,KBPETAK[],$G$5+1,FALSE)),"")</f>
        <v/>
      </c>
      <c r="H245" s="10" t="str">
        <f>IFERROR(IF(VLOOKUP(F245&amp;E245,KBPETAK[],$H$5+1,FALSE)=0,"",VLOOKUP(F245&amp;E245,KBPETAK[],$H$5+1,FALSE)),"")</f>
        <v/>
      </c>
      <c r="I245" s="356" t="str">
        <f>IFERROR(IF(VLOOKUP(F245&amp;E245,KBPETAK[],$I$5+1,FALSE)=0,"",VLOOKUP(F245&amp;E245,KBPETAK[],$I$5+1,FALSE)),"")</f>
        <v/>
      </c>
      <c r="J245" s="11" t="str">
        <f>IFERROR(IF(VLOOKUP(F245&amp;E245,KBPETAK[],$J$5+1,FALSE)=0,"",VLOOKUP(F245&amp;E245,KBPETAK[],$J$5+1,FALSE)),"")</f>
        <v/>
      </c>
      <c r="K245" s="11" t="str">
        <f>IFERROR(IF(VLOOKUP(F245&amp;E245,KBPETAK[],$K$5+1,FALSE)=0,"",VLOOKUP(F245&amp;E245,KBPETAK[],$K$5+1,FALSE)),"")</f>
        <v/>
      </c>
      <c r="L245" s="11" t="str">
        <f>IFERROR(IF(VLOOKUP(F245&amp;E245,KBPETAK[],$L$5+1,FALSE)=0,"",VLOOKUP(F245&amp;E245,KBPETAK[],$L$5+1,FALSE)),"")</f>
        <v/>
      </c>
      <c r="M245" s="12" t="str">
        <f>IFERROR(IF(VLOOKUP(F245&amp;E245,KBPETAK[],$M$5+1,FALSE)=0,"",VLOOKUP(F245&amp;E245,KBPETAK[],$M$5+1,FALSE)),"")</f>
        <v/>
      </c>
      <c r="N245" s="12" t="str">
        <f>IFERROR(IF(VLOOKUP(F245&amp;E245,KBPETAK[],$N$5+1,FALSE)=0,"",VLOOKUP(F245&amp;E245,KBPETAK[],$N$5+1,FALSE)),"")</f>
        <v/>
      </c>
      <c r="O245" s="55">
        <f t="shared" si="35"/>
        <v>0</v>
      </c>
      <c r="P245" s="13" t="str">
        <f>IFERROR(IF(VLOOKUP(F245&amp;E245,KBPETAK[],$P$5+1,FALSE)=0,0,VLOOKUP(F245&amp;E245,KBPETAK[],$P$5+1,FALSE)),"")</f>
        <v/>
      </c>
      <c r="Q245" s="19">
        <f t="shared" si="36"/>
        <v>0</v>
      </c>
      <c r="R245" s="19">
        <f t="shared" si="37"/>
        <v>0</v>
      </c>
      <c r="S245" s="187" t="str">
        <f>IFERROR(IF(IF(VLOOKUP(F245&amp;E245,KBPETAK[],$S$5+1,FALSE)=0,"",VLOOKUP(F245&amp;E245,KBPETAK[],$S$5+1,FALSE))="B.MP","B. MP",IF(VLOOKUP(F245&amp;E245,KBPETAK[],$S$5+1,FALSE)=0,"",VLOOKUP(F245&amp;E245,KBPETAK[],$S$5+1,FALSE))),"")</f>
        <v/>
      </c>
      <c r="T245" s="188" t="str">
        <f>IFERROR(VLOOKUP(IFERROR(LEFT(I245,FIND("/",I245)-1),I245),Petani[],($U$2+(VLOOKUP(I245,$AB$6:$AD$55,3,FALSE)-1)+VLOOKUP(COUNTIFS(I$6:$I245,I245),$AF$6:$AG$16,2,TRUE)),FALSE),"")</f>
        <v/>
      </c>
      <c r="U245" s="15"/>
      <c r="V245" s="16"/>
      <c r="W245" s="17"/>
      <c r="X245" s="17"/>
    </row>
    <row r="246" spans="1:24" ht="12.95" hidden="1" customHeight="1">
      <c r="A246" s="209" t="str">
        <f t="shared" si="44"/>
        <v>-</v>
      </c>
      <c r="B246" s="2" t="str">
        <f t="shared" si="45"/>
        <v>2</v>
      </c>
      <c r="C246" s="2">
        <f t="shared" si="40"/>
        <v>2</v>
      </c>
      <c r="D246" s="2" t="str">
        <f t="shared" si="41"/>
        <v>DRT</v>
      </c>
      <c r="E246" s="224">
        <f t="shared" si="42"/>
        <v>241</v>
      </c>
      <c r="F246" s="440">
        <f t="shared" si="43"/>
        <v>43835</v>
      </c>
      <c r="G246" s="9" t="str">
        <f>IFERROR(IF(VLOOKUP(F246&amp;E246,KBPETAK[],$G$5+1,FALSE)=0,"",VLOOKUP(F246&amp;E246,KBPETAK[],$G$5+1,FALSE)),"")</f>
        <v/>
      </c>
      <c r="H246" s="10" t="str">
        <f>IFERROR(IF(VLOOKUP(F246&amp;E246,KBPETAK[],$H$5+1,FALSE)=0,"",VLOOKUP(F246&amp;E246,KBPETAK[],$H$5+1,FALSE)),"")</f>
        <v/>
      </c>
      <c r="I246" s="356" t="str">
        <f>IFERROR(IF(VLOOKUP(F246&amp;E246,KBPETAK[],$I$5+1,FALSE)=0,"",VLOOKUP(F246&amp;E246,KBPETAK[],$I$5+1,FALSE)),"")</f>
        <v/>
      </c>
      <c r="J246" s="11" t="str">
        <f>IFERROR(IF(VLOOKUP(F246&amp;E246,KBPETAK[],$J$5+1,FALSE)=0,"",VLOOKUP(F246&amp;E246,KBPETAK[],$J$5+1,FALSE)),"")</f>
        <v/>
      </c>
      <c r="K246" s="11" t="str">
        <f>IFERROR(IF(VLOOKUP(F246&amp;E246,KBPETAK[],$K$5+1,FALSE)=0,"",VLOOKUP(F246&amp;E246,KBPETAK[],$K$5+1,FALSE)),"")</f>
        <v/>
      </c>
      <c r="L246" s="11" t="str">
        <f>IFERROR(IF(VLOOKUP(F246&amp;E246,KBPETAK[],$L$5+1,FALSE)=0,"",VLOOKUP(F246&amp;E246,KBPETAK[],$L$5+1,FALSE)),"")</f>
        <v/>
      </c>
      <c r="M246" s="12" t="str">
        <f>IFERROR(IF(VLOOKUP(F246&amp;E246,KBPETAK[],$M$5+1,FALSE)=0,"",VLOOKUP(F246&amp;E246,KBPETAK[],$M$5+1,FALSE)),"")</f>
        <v/>
      </c>
      <c r="N246" s="12" t="str">
        <f>IFERROR(IF(VLOOKUP(F246&amp;E246,KBPETAK[],$N$5+1,FALSE)=0,"",VLOOKUP(F246&amp;E246,KBPETAK[],$N$5+1,FALSE)),"")</f>
        <v/>
      </c>
      <c r="O246" s="55">
        <f t="shared" si="35"/>
        <v>0</v>
      </c>
      <c r="P246" s="13" t="str">
        <f>IFERROR(IF(VLOOKUP(F246&amp;E246,KBPETAK[],$P$5+1,FALSE)=0,0,VLOOKUP(F246&amp;E246,KBPETAK[],$P$5+1,FALSE)),"")</f>
        <v/>
      </c>
      <c r="Q246" s="19">
        <f t="shared" si="36"/>
        <v>0</v>
      </c>
      <c r="R246" s="19">
        <f t="shared" si="37"/>
        <v>0</v>
      </c>
      <c r="S246" s="187" t="str">
        <f>IFERROR(IF(IF(VLOOKUP(F246&amp;E246,KBPETAK[],$S$5+1,FALSE)=0,"",VLOOKUP(F246&amp;E246,KBPETAK[],$S$5+1,FALSE))="B.MP","B. MP",IF(VLOOKUP(F246&amp;E246,KBPETAK[],$S$5+1,FALSE)=0,"",VLOOKUP(F246&amp;E246,KBPETAK[],$S$5+1,FALSE))),"")</f>
        <v/>
      </c>
      <c r="T246" s="188" t="str">
        <f>IFERROR(VLOOKUP(IFERROR(LEFT(I246,FIND("/",I246)-1),I246),Petani[],($U$2+(VLOOKUP(I246,$AB$6:$AD$55,3,FALSE)-1)+VLOOKUP(COUNTIFS(I$6:$I246,I246),$AF$6:$AG$16,2,TRUE)),FALSE),"")</f>
        <v/>
      </c>
      <c r="U246" s="15"/>
      <c r="V246" s="16"/>
      <c r="W246" s="17"/>
      <c r="X246" s="17"/>
    </row>
    <row r="247" spans="1:24" ht="12.95" hidden="1" customHeight="1">
      <c r="A247" s="209" t="str">
        <f t="shared" si="44"/>
        <v>-</v>
      </c>
      <c r="B247" s="2" t="str">
        <f t="shared" si="45"/>
        <v>2</v>
      </c>
      <c r="C247" s="2">
        <f t="shared" si="40"/>
        <v>2</v>
      </c>
      <c r="D247" s="2" t="str">
        <f t="shared" si="41"/>
        <v>DRT</v>
      </c>
      <c r="E247" s="224">
        <f t="shared" si="42"/>
        <v>242</v>
      </c>
      <c r="F247" s="440">
        <f t="shared" si="43"/>
        <v>43835</v>
      </c>
      <c r="G247" s="9" t="str">
        <f>IFERROR(IF(VLOOKUP(F247&amp;E247,KBPETAK[],$G$5+1,FALSE)=0,"",VLOOKUP(F247&amp;E247,KBPETAK[],$G$5+1,FALSE)),"")</f>
        <v/>
      </c>
      <c r="H247" s="10" t="str">
        <f>IFERROR(IF(VLOOKUP(F247&amp;E247,KBPETAK[],$H$5+1,FALSE)=0,"",VLOOKUP(F247&amp;E247,KBPETAK[],$H$5+1,FALSE)),"")</f>
        <v/>
      </c>
      <c r="I247" s="356" t="str">
        <f>IFERROR(IF(VLOOKUP(F247&amp;E247,KBPETAK[],$I$5+1,FALSE)=0,"",VLOOKUP(F247&amp;E247,KBPETAK[],$I$5+1,FALSE)),"")</f>
        <v/>
      </c>
      <c r="J247" s="11" t="str">
        <f>IFERROR(IF(VLOOKUP(F247&amp;E247,KBPETAK[],$J$5+1,FALSE)=0,"",VLOOKUP(F247&amp;E247,KBPETAK[],$J$5+1,FALSE)),"")</f>
        <v/>
      </c>
      <c r="K247" s="11" t="str">
        <f>IFERROR(IF(VLOOKUP(F247&amp;E247,KBPETAK[],$K$5+1,FALSE)=0,"",VLOOKUP(F247&amp;E247,KBPETAK[],$K$5+1,FALSE)),"")</f>
        <v/>
      </c>
      <c r="L247" s="11" t="str">
        <f>IFERROR(IF(VLOOKUP(F247&amp;E247,KBPETAK[],$L$5+1,FALSE)=0,"",VLOOKUP(F247&amp;E247,KBPETAK[],$L$5+1,FALSE)),"")</f>
        <v/>
      </c>
      <c r="M247" s="12" t="str">
        <f>IFERROR(IF(VLOOKUP(F247&amp;E247,KBPETAK[],$M$5+1,FALSE)=0,"",VLOOKUP(F247&amp;E247,KBPETAK[],$M$5+1,FALSE)),"")</f>
        <v/>
      </c>
      <c r="N247" s="12" t="str">
        <f>IFERROR(IF(VLOOKUP(F247&amp;E247,KBPETAK[],$N$5+1,FALSE)=0,"",VLOOKUP(F247&amp;E247,KBPETAK[],$N$5+1,FALSE)),"")</f>
        <v/>
      </c>
      <c r="O247" s="55">
        <f t="shared" si="35"/>
        <v>0</v>
      </c>
      <c r="P247" s="13" t="str">
        <f>IFERROR(IF(VLOOKUP(F247&amp;E247,KBPETAK[],$P$5+1,FALSE)=0,0,VLOOKUP(F247&amp;E247,KBPETAK[],$P$5+1,FALSE)),"")</f>
        <v/>
      </c>
      <c r="Q247" s="19">
        <f t="shared" si="36"/>
        <v>0</v>
      </c>
      <c r="R247" s="19">
        <f t="shared" si="37"/>
        <v>0</v>
      </c>
      <c r="S247" s="187" t="str">
        <f>IFERROR(IF(IF(VLOOKUP(F247&amp;E247,KBPETAK[],$S$5+1,FALSE)=0,"",VLOOKUP(F247&amp;E247,KBPETAK[],$S$5+1,FALSE))="B.MP","B. MP",IF(VLOOKUP(F247&amp;E247,KBPETAK[],$S$5+1,FALSE)=0,"",VLOOKUP(F247&amp;E247,KBPETAK[],$S$5+1,FALSE))),"")</f>
        <v/>
      </c>
      <c r="T247" s="188" t="str">
        <f>IFERROR(VLOOKUP(IFERROR(LEFT(I247,FIND("/",I247)-1),I247),Petani[],($U$2+(VLOOKUP(I247,$AB$6:$AD$55,3,FALSE)-1)+VLOOKUP(COUNTIFS(I$6:$I247,I247),$AF$6:$AG$16,2,TRUE)),FALSE),"")</f>
        <v/>
      </c>
      <c r="U247" s="15"/>
      <c r="V247" s="16"/>
      <c r="W247" s="17"/>
      <c r="X247" s="17"/>
    </row>
    <row r="248" spans="1:24" ht="12.95" hidden="1" customHeight="1">
      <c r="A248" s="209" t="str">
        <f t="shared" si="44"/>
        <v>-</v>
      </c>
      <c r="B248" s="2" t="str">
        <f t="shared" si="45"/>
        <v>2</v>
      </c>
      <c r="C248" s="2">
        <f t="shared" si="40"/>
        <v>2</v>
      </c>
      <c r="D248" s="2" t="str">
        <f t="shared" si="41"/>
        <v>DRT</v>
      </c>
      <c r="E248" s="224">
        <f t="shared" si="42"/>
        <v>243</v>
      </c>
      <c r="F248" s="440">
        <f t="shared" si="43"/>
        <v>43835</v>
      </c>
      <c r="G248" s="9" t="str">
        <f>IFERROR(IF(VLOOKUP(F248&amp;E248,KBPETAK[],$G$5+1,FALSE)=0,"",VLOOKUP(F248&amp;E248,KBPETAK[],$G$5+1,FALSE)),"")</f>
        <v/>
      </c>
      <c r="H248" s="10" t="str">
        <f>IFERROR(IF(VLOOKUP(F248&amp;E248,KBPETAK[],$H$5+1,FALSE)=0,"",VLOOKUP(F248&amp;E248,KBPETAK[],$H$5+1,FALSE)),"")</f>
        <v/>
      </c>
      <c r="I248" s="356" t="str">
        <f>IFERROR(IF(VLOOKUP(F248&amp;E248,KBPETAK[],$I$5+1,FALSE)=0,"",VLOOKUP(F248&amp;E248,KBPETAK[],$I$5+1,FALSE)),"")</f>
        <v/>
      </c>
      <c r="J248" s="11" t="str">
        <f>IFERROR(IF(VLOOKUP(F248&amp;E248,KBPETAK[],$J$5+1,FALSE)=0,"",VLOOKUP(F248&amp;E248,KBPETAK[],$J$5+1,FALSE)),"")</f>
        <v/>
      </c>
      <c r="K248" s="11" t="str">
        <f>IFERROR(IF(VLOOKUP(F248&amp;E248,KBPETAK[],$K$5+1,FALSE)=0,"",VLOOKUP(F248&amp;E248,KBPETAK[],$K$5+1,FALSE)),"")</f>
        <v/>
      </c>
      <c r="L248" s="11" t="str">
        <f>IFERROR(IF(VLOOKUP(F248&amp;E248,KBPETAK[],$L$5+1,FALSE)=0,"",VLOOKUP(F248&amp;E248,KBPETAK[],$L$5+1,FALSE)),"")</f>
        <v/>
      </c>
      <c r="M248" s="12" t="str">
        <f>IFERROR(IF(VLOOKUP(F248&amp;E248,KBPETAK[],$M$5+1,FALSE)=0,"",VLOOKUP(F248&amp;E248,KBPETAK[],$M$5+1,FALSE)),"")</f>
        <v/>
      </c>
      <c r="N248" s="12" t="str">
        <f>IFERROR(IF(VLOOKUP(F248&amp;E248,KBPETAK[],$N$5+1,FALSE)=0,"",VLOOKUP(F248&amp;E248,KBPETAK[],$N$5+1,FALSE)),"")</f>
        <v/>
      </c>
      <c r="O248" s="55">
        <f t="shared" si="35"/>
        <v>0</v>
      </c>
      <c r="P248" s="13" t="str">
        <f>IFERROR(IF(VLOOKUP(F248&amp;E248,KBPETAK[],$P$5+1,FALSE)=0,0,VLOOKUP(F248&amp;E248,KBPETAK[],$P$5+1,FALSE)),"")</f>
        <v/>
      </c>
      <c r="Q248" s="19">
        <f t="shared" si="36"/>
        <v>0</v>
      </c>
      <c r="R248" s="19">
        <f t="shared" si="37"/>
        <v>0</v>
      </c>
      <c r="S248" s="187" t="str">
        <f>IFERROR(IF(IF(VLOOKUP(F248&amp;E248,KBPETAK[],$S$5+1,FALSE)=0,"",VLOOKUP(F248&amp;E248,KBPETAK[],$S$5+1,FALSE))="B.MP","B. MP",IF(VLOOKUP(F248&amp;E248,KBPETAK[],$S$5+1,FALSE)=0,"",VLOOKUP(F248&amp;E248,KBPETAK[],$S$5+1,FALSE))),"")</f>
        <v/>
      </c>
      <c r="T248" s="188" t="str">
        <f>IFERROR(VLOOKUP(IFERROR(LEFT(I248,FIND("/",I248)-1),I248),Petani[],($U$2+(VLOOKUP(I248,$AB$6:$AD$55,3,FALSE)-1)+VLOOKUP(COUNTIFS(I$6:$I248,I248),$AF$6:$AG$16,2,TRUE)),FALSE),"")</f>
        <v/>
      </c>
      <c r="U248" s="15"/>
      <c r="V248" s="16"/>
      <c r="W248" s="17"/>
      <c r="X248" s="17"/>
    </row>
    <row r="249" spans="1:24" ht="12.95" hidden="1" customHeight="1">
      <c r="A249" s="209" t="str">
        <f t="shared" si="44"/>
        <v>-</v>
      </c>
      <c r="B249" s="2" t="str">
        <f t="shared" si="45"/>
        <v>2</v>
      </c>
      <c r="C249" s="2">
        <f t="shared" si="40"/>
        <v>2</v>
      </c>
      <c r="D249" s="2" t="str">
        <f t="shared" si="41"/>
        <v>DRT</v>
      </c>
      <c r="E249" s="224">
        <f t="shared" si="42"/>
        <v>244</v>
      </c>
      <c r="F249" s="440">
        <f t="shared" si="43"/>
        <v>43835</v>
      </c>
      <c r="G249" s="9" t="str">
        <f>IFERROR(IF(VLOOKUP(F249&amp;E249,KBPETAK[],$G$5+1,FALSE)=0,"",VLOOKUP(F249&amp;E249,KBPETAK[],$G$5+1,FALSE)),"")</f>
        <v/>
      </c>
      <c r="H249" s="10" t="str">
        <f>IFERROR(IF(VLOOKUP(F249&amp;E249,KBPETAK[],$H$5+1,FALSE)=0,"",VLOOKUP(F249&amp;E249,KBPETAK[],$H$5+1,FALSE)),"")</f>
        <v/>
      </c>
      <c r="I249" s="356" t="str">
        <f>IFERROR(IF(VLOOKUP(F249&amp;E249,KBPETAK[],$I$5+1,FALSE)=0,"",VLOOKUP(F249&amp;E249,KBPETAK[],$I$5+1,FALSE)),"")</f>
        <v/>
      </c>
      <c r="J249" s="11" t="str">
        <f>IFERROR(IF(VLOOKUP(F249&amp;E249,KBPETAK[],$J$5+1,FALSE)=0,"",VLOOKUP(F249&amp;E249,KBPETAK[],$J$5+1,FALSE)),"")</f>
        <v/>
      </c>
      <c r="K249" s="11" t="str">
        <f>IFERROR(IF(VLOOKUP(F249&amp;E249,KBPETAK[],$K$5+1,FALSE)=0,"",VLOOKUP(F249&amp;E249,KBPETAK[],$K$5+1,FALSE)),"")</f>
        <v/>
      </c>
      <c r="L249" s="11" t="str">
        <f>IFERROR(IF(VLOOKUP(F249&amp;E249,KBPETAK[],$L$5+1,FALSE)=0,"",VLOOKUP(F249&amp;E249,KBPETAK[],$L$5+1,FALSE)),"")</f>
        <v/>
      </c>
      <c r="M249" s="12" t="str">
        <f>IFERROR(IF(VLOOKUP(F249&amp;E249,KBPETAK[],$M$5+1,FALSE)=0,"",VLOOKUP(F249&amp;E249,KBPETAK[],$M$5+1,FALSE)),"")</f>
        <v/>
      </c>
      <c r="N249" s="12" t="str">
        <f>IFERROR(IF(VLOOKUP(F249&amp;E249,KBPETAK[],$N$5+1,FALSE)=0,"",VLOOKUP(F249&amp;E249,KBPETAK[],$N$5+1,FALSE)),"")</f>
        <v/>
      </c>
      <c r="O249" s="55">
        <f t="shared" si="35"/>
        <v>0</v>
      </c>
      <c r="P249" s="13" t="str">
        <f>IFERROR(IF(VLOOKUP(F249&amp;E249,KBPETAK[],$P$5+1,FALSE)=0,0,VLOOKUP(F249&amp;E249,KBPETAK[],$P$5+1,FALSE)),"")</f>
        <v/>
      </c>
      <c r="Q249" s="19">
        <f t="shared" si="36"/>
        <v>0</v>
      </c>
      <c r="R249" s="19">
        <f t="shared" si="37"/>
        <v>0</v>
      </c>
      <c r="S249" s="187" t="str">
        <f>IFERROR(IF(IF(VLOOKUP(F249&amp;E249,KBPETAK[],$S$5+1,FALSE)=0,"",VLOOKUP(F249&amp;E249,KBPETAK[],$S$5+1,FALSE))="B.MP","B. MP",IF(VLOOKUP(F249&amp;E249,KBPETAK[],$S$5+1,FALSE)=0,"",VLOOKUP(F249&amp;E249,KBPETAK[],$S$5+1,FALSE))),"")</f>
        <v/>
      </c>
      <c r="T249" s="188" t="str">
        <f>IFERROR(VLOOKUP(IFERROR(LEFT(I249,FIND("/",I249)-1),I249),Petani[],($U$2+(VLOOKUP(I249,$AB$6:$AD$55,3,FALSE)-1)+VLOOKUP(COUNTIFS(I$6:$I249,I249),$AF$6:$AG$16,2,TRUE)),FALSE),"")</f>
        <v/>
      </c>
      <c r="U249" s="15"/>
      <c r="V249" s="16"/>
      <c r="W249" s="17"/>
      <c r="X249" s="17"/>
    </row>
    <row r="250" spans="1:24" ht="12.95" hidden="1" customHeight="1">
      <c r="A250" s="209" t="str">
        <f t="shared" si="44"/>
        <v>-</v>
      </c>
      <c r="B250" s="2" t="str">
        <f t="shared" si="45"/>
        <v>2</v>
      </c>
      <c r="C250" s="2">
        <f t="shared" si="40"/>
        <v>2</v>
      </c>
      <c r="D250" s="2" t="str">
        <f t="shared" si="41"/>
        <v>DRT</v>
      </c>
      <c r="E250" s="224">
        <f t="shared" si="42"/>
        <v>245</v>
      </c>
      <c r="F250" s="440">
        <f t="shared" si="43"/>
        <v>43835</v>
      </c>
      <c r="G250" s="9" t="str">
        <f>IFERROR(IF(VLOOKUP(F250&amp;E250,KBPETAK[],$G$5+1,FALSE)=0,"",VLOOKUP(F250&amp;E250,KBPETAK[],$G$5+1,FALSE)),"")</f>
        <v/>
      </c>
      <c r="H250" s="10" t="str">
        <f>IFERROR(IF(VLOOKUP(F250&amp;E250,KBPETAK[],$H$5+1,FALSE)=0,"",VLOOKUP(F250&amp;E250,KBPETAK[],$H$5+1,FALSE)),"")</f>
        <v/>
      </c>
      <c r="I250" s="356" t="str">
        <f>IFERROR(IF(VLOOKUP(F250&amp;E250,KBPETAK[],$I$5+1,FALSE)=0,"",VLOOKUP(F250&amp;E250,KBPETAK[],$I$5+1,FALSE)),"")</f>
        <v/>
      </c>
      <c r="J250" s="11" t="str">
        <f>IFERROR(IF(VLOOKUP(F250&amp;E250,KBPETAK[],$J$5+1,FALSE)=0,"",VLOOKUP(F250&amp;E250,KBPETAK[],$J$5+1,FALSE)),"")</f>
        <v/>
      </c>
      <c r="K250" s="11" t="str">
        <f>IFERROR(IF(VLOOKUP(F250&amp;E250,KBPETAK[],$K$5+1,FALSE)=0,"",VLOOKUP(F250&amp;E250,KBPETAK[],$K$5+1,FALSE)),"")</f>
        <v/>
      </c>
      <c r="L250" s="11" t="str">
        <f>IFERROR(IF(VLOOKUP(F250&amp;E250,KBPETAK[],$L$5+1,FALSE)=0,"",VLOOKUP(F250&amp;E250,KBPETAK[],$L$5+1,FALSE)),"")</f>
        <v/>
      </c>
      <c r="M250" s="12" t="str">
        <f>IFERROR(IF(VLOOKUP(F250&amp;E250,KBPETAK[],$M$5+1,FALSE)=0,"",VLOOKUP(F250&amp;E250,KBPETAK[],$M$5+1,FALSE)),"")</f>
        <v/>
      </c>
      <c r="N250" s="12" t="str">
        <f>IFERROR(IF(VLOOKUP(F250&amp;E250,KBPETAK[],$N$5+1,FALSE)=0,"",VLOOKUP(F250&amp;E250,KBPETAK[],$N$5+1,FALSE)),"")</f>
        <v/>
      </c>
      <c r="O250" s="55">
        <f t="shared" si="35"/>
        <v>0</v>
      </c>
      <c r="P250" s="13" t="str">
        <f>IFERROR(IF(VLOOKUP(F250&amp;E250,KBPETAK[],$P$5+1,FALSE)=0,0,VLOOKUP(F250&amp;E250,KBPETAK[],$P$5+1,FALSE)),"")</f>
        <v/>
      </c>
      <c r="Q250" s="19">
        <f t="shared" si="36"/>
        <v>0</v>
      </c>
      <c r="R250" s="19">
        <f t="shared" si="37"/>
        <v>0</v>
      </c>
      <c r="S250" s="187" t="str">
        <f>IFERROR(IF(IF(VLOOKUP(F250&amp;E250,KBPETAK[],$S$5+1,FALSE)=0,"",VLOOKUP(F250&amp;E250,KBPETAK[],$S$5+1,FALSE))="B.MP","B. MP",IF(VLOOKUP(F250&amp;E250,KBPETAK[],$S$5+1,FALSE)=0,"",VLOOKUP(F250&amp;E250,KBPETAK[],$S$5+1,FALSE))),"")</f>
        <v/>
      </c>
      <c r="T250" s="188" t="str">
        <f>IFERROR(VLOOKUP(IFERROR(LEFT(I250,FIND("/",I250)-1),I250),Petani[],($U$2+(VLOOKUP(I250,$AB$6:$AD$55,3,FALSE)-1)+VLOOKUP(COUNTIFS(I$6:$I250,I250),$AF$6:$AG$16,2,TRUE)),FALSE),"")</f>
        <v/>
      </c>
      <c r="U250" s="15"/>
      <c r="V250" s="16"/>
      <c r="W250" s="17"/>
      <c r="X250" s="17"/>
    </row>
    <row r="251" spans="1:24" ht="12.95" hidden="1" customHeight="1">
      <c r="A251" s="209" t="str">
        <f t="shared" si="44"/>
        <v>-</v>
      </c>
      <c r="B251" s="2" t="str">
        <f t="shared" si="45"/>
        <v>2</v>
      </c>
      <c r="C251" s="2">
        <f t="shared" si="40"/>
        <v>2</v>
      </c>
      <c r="D251" s="2" t="str">
        <f t="shared" si="41"/>
        <v>DRT</v>
      </c>
      <c r="E251" s="224">
        <f t="shared" si="42"/>
        <v>246</v>
      </c>
      <c r="F251" s="440">
        <f t="shared" si="43"/>
        <v>43835</v>
      </c>
      <c r="G251" s="9" t="str">
        <f>IFERROR(IF(VLOOKUP(F251&amp;E251,KBPETAK[],$G$5+1,FALSE)=0,"",VLOOKUP(F251&amp;E251,KBPETAK[],$G$5+1,FALSE)),"")</f>
        <v/>
      </c>
      <c r="H251" s="10" t="str">
        <f>IFERROR(IF(VLOOKUP(F251&amp;E251,KBPETAK[],$H$5+1,FALSE)=0,"",VLOOKUP(F251&amp;E251,KBPETAK[],$H$5+1,FALSE)),"")</f>
        <v/>
      </c>
      <c r="I251" s="356" t="str">
        <f>IFERROR(IF(VLOOKUP(F251&amp;E251,KBPETAK[],$I$5+1,FALSE)=0,"",VLOOKUP(F251&amp;E251,KBPETAK[],$I$5+1,FALSE)),"")</f>
        <v/>
      </c>
      <c r="J251" s="11" t="str">
        <f>IFERROR(IF(VLOOKUP(F251&amp;E251,KBPETAK[],$J$5+1,FALSE)=0,"",VLOOKUP(F251&amp;E251,KBPETAK[],$J$5+1,FALSE)),"")</f>
        <v/>
      </c>
      <c r="K251" s="11" t="str">
        <f>IFERROR(IF(VLOOKUP(F251&amp;E251,KBPETAK[],$K$5+1,FALSE)=0,"",VLOOKUP(F251&amp;E251,KBPETAK[],$K$5+1,FALSE)),"")</f>
        <v/>
      </c>
      <c r="L251" s="11" t="str">
        <f>IFERROR(IF(VLOOKUP(F251&amp;E251,KBPETAK[],$L$5+1,FALSE)=0,"",VLOOKUP(F251&amp;E251,KBPETAK[],$L$5+1,FALSE)),"")</f>
        <v/>
      </c>
      <c r="M251" s="12" t="str">
        <f>IFERROR(IF(VLOOKUP(F251&amp;E251,KBPETAK[],$M$5+1,FALSE)=0,"",VLOOKUP(F251&amp;E251,KBPETAK[],$M$5+1,FALSE)),"")</f>
        <v/>
      </c>
      <c r="N251" s="12" t="str">
        <f>IFERROR(IF(VLOOKUP(F251&amp;E251,KBPETAK[],$N$5+1,FALSE)=0,"",VLOOKUP(F251&amp;E251,KBPETAK[],$N$5+1,FALSE)),"")</f>
        <v/>
      </c>
      <c r="O251" s="55">
        <f t="shared" si="35"/>
        <v>0</v>
      </c>
      <c r="P251" s="13" t="str">
        <f>IFERROR(IF(VLOOKUP(F251&amp;E251,KBPETAK[],$P$5+1,FALSE)=0,0,VLOOKUP(F251&amp;E251,KBPETAK[],$P$5+1,FALSE)),"")</f>
        <v/>
      </c>
      <c r="Q251" s="19">
        <f t="shared" si="36"/>
        <v>0</v>
      </c>
      <c r="R251" s="19">
        <f t="shared" si="37"/>
        <v>0</v>
      </c>
      <c r="S251" s="187" t="str">
        <f>IFERROR(IF(IF(VLOOKUP(F251&amp;E251,KBPETAK[],$S$5+1,FALSE)=0,"",VLOOKUP(F251&amp;E251,KBPETAK[],$S$5+1,FALSE))="B.MP","B. MP",IF(VLOOKUP(F251&amp;E251,KBPETAK[],$S$5+1,FALSE)=0,"",VLOOKUP(F251&amp;E251,KBPETAK[],$S$5+1,FALSE))),"")</f>
        <v/>
      </c>
      <c r="T251" s="188" t="str">
        <f>IFERROR(VLOOKUP(IFERROR(LEFT(I251,FIND("/",I251)-1),I251),Petani[],($U$2+(VLOOKUP(I251,$AB$6:$AD$55,3,FALSE)-1)+VLOOKUP(COUNTIFS(I$6:$I251,I251),$AF$6:$AG$16,2,TRUE)),FALSE),"")</f>
        <v/>
      </c>
      <c r="U251" s="15"/>
      <c r="V251" s="16"/>
      <c r="W251" s="17"/>
      <c r="X251" s="17"/>
    </row>
    <row r="252" spans="1:24" ht="12.95" hidden="1" customHeight="1">
      <c r="A252" s="209" t="str">
        <f t="shared" si="44"/>
        <v>-</v>
      </c>
      <c r="B252" s="2" t="str">
        <f t="shared" si="45"/>
        <v>2</v>
      </c>
      <c r="C252" s="2">
        <f t="shared" si="40"/>
        <v>2</v>
      </c>
      <c r="D252" s="2" t="str">
        <f t="shared" si="41"/>
        <v>DRT</v>
      </c>
      <c r="E252" s="224">
        <f t="shared" si="42"/>
        <v>247</v>
      </c>
      <c r="F252" s="440">
        <f t="shared" si="43"/>
        <v>43835</v>
      </c>
      <c r="G252" s="9" t="str">
        <f>IFERROR(IF(VLOOKUP(F252&amp;E252,KBPETAK[],$G$5+1,FALSE)=0,"",VLOOKUP(F252&amp;E252,KBPETAK[],$G$5+1,FALSE)),"")</f>
        <v/>
      </c>
      <c r="H252" s="10" t="str">
        <f>IFERROR(IF(VLOOKUP(F252&amp;E252,KBPETAK[],$H$5+1,FALSE)=0,"",VLOOKUP(F252&amp;E252,KBPETAK[],$H$5+1,FALSE)),"")</f>
        <v/>
      </c>
      <c r="I252" s="356" t="str">
        <f>IFERROR(IF(VLOOKUP(F252&amp;E252,KBPETAK[],$I$5+1,FALSE)=0,"",VLOOKUP(F252&amp;E252,KBPETAK[],$I$5+1,FALSE)),"")</f>
        <v/>
      </c>
      <c r="J252" s="11" t="str">
        <f>IFERROR(IF(VLOOKUP(F252&amp;E252,KBPETAK[],$J$5+1,FALSE)=0,"",VLOOKUP(F252&amp;E252,KBPETAK[],$J$5+1,FALSE)),"")</f>
        <v/>
      </c>
      <c r="K252" s="11" t="str">
        <f>IFERROR(IF(VLOOKUP(F252&amp;E252,KBPETAK[],$K$5+1,FALSE)=0,"",VLOOKUP(F252&amp;E252,KBPETAK[],$K$5+1,FALSE)),"")</f>
        <v/>
      </c>
      <c r="L252" s="11" t="str">
        <f>IFERROR(IF(VLOOKUP(F252&amp;E252,KBPETAK[],$L$5+1,FALSE)=0,"",VLOOKUP(F252&amp;E252,KBPETAK[],$L$5+1,FALSE)),"")</f>
        <v/>
      </c>
      <c r="M252" s="12" t="str">
        <f>IFERROR(IF(VLOOKUP(F252&amp;E252,KBPETAK[],$M$5+1,FALSE)=0,"",VLOOKUP(F252&amp;E252,KBPETAK[],$M$5+1,FALSE)),"")</f>
        <v/>
      </c>
      <c r="N252" s="12" t="str">
        <f>IFERROR(IF(VLOOKUP(F252&amp;E252,KBPETAK[],$N$5+1,FALSE)=0,"",VLOOKUP(F252&amp;E252,KBPETAK[],$N$5+1,FALSE)),"")</f>
        <v/>
      </c>
      <c r="O252" s="55">
        <f t="shared" si="35"/>
        <v>0</v>
      </c>
      <c r="P252" s="13" t="str">
        <f>IFERROR(IF(VLOOKUP(F252&amp;E252,KBPETAK[],$P$5+1,FALSE)=0,0,VLOOKUP(F252&amp;E252,KBPETAK[],$P$5+1,FALSE)),"")</f>
        <v/>
      </c>
      <c r="Q252" s="19">
        <f t="shared" si="36"/>
        <v>0</v>
      </c>
      <c r="R252" s="19">
        <f t="shared" si="37"/>
        <v>0</v>
      </c>
      <c r="S252" s="187" t="str">
        <f>IFERROR(IF(IF(VLOOKUP(F252&amp;E252,KBPETAK[],$S$5+1,FALSE)=0,"",VLOOKUP(F252&amp;E252,KBPETAK[],$S$5+1,FALSE))="B.MP","B. MP",IF(VLOOKUP(F252&amp;E252,KBPETAK[],$S$5+1,FALSE)=0,"",VLOOKUP(F252&amp;E252,KBPETAK[],$S$5+1,FALSE))),"")</f>
        <v/>
      </c>
      <c r="T252" s="188" t="str">
        <f>IFERROR(VLOOKUP(IFERROR(LEFT(I252,FIND("/",I252)-1),I252),Petani[],($U$2+(VLOOKUP(I252,$AB$6:$AD$55,3,FALSE)-1)+VLOOKUP(COUNTIFS(I$6:$I252,I252),$AF$6:$AG$16,2,TRUE)),FALSE),"")</f>
        <v/>
      </c>
      <c r="U252" s="15"/>
      <c r="V252" s="16"/>
      <c r="W252" s="17"/>
      <c r="X252" s="17"/>
    </row>
    <row r="253" spans="1:24" ht="12.95" hidden="1" customHeight="1">
      <c r="A253" s="209" t="str">
        <f t="shared" si="44"/>
        <v>-</v>
      </c>
      <c r="B253" s="2" t="str">
        <f t="shared" si="45"/>
        <v>2</v>
      </c>
      <c r="C253" s="2">
        <f t="shared" si="40"/>
        <v>2</v>
      </c>
      <c r="D253" s="2" t="str">
        <f t="shared" si="41"/>
        <v>DRT</v>
      </c>
      <c r="E253" s="224">
        <f t="shared" si="42"/>
        <v>248</v>
      </c>
      <c r="F253" s="440">
        <f t="shared" si="43"/>
        <v>43835</v>
      </c>
      <c r="G253" s="9" t="str">
        <f>IFERROR(IF(VLOOKUP(F253&amp;E253,KBPETAK[],$G$5+1,FALSE)=0,"",VLOOKUP(F253&amp;E253,KBPETAK[],$G$5+1,FALSE)),"")</f>
        <v/>
      </c>
      <c r="H253" s="10" t="str">
        <f>IFERROR(IF(VLOOKUP(F253&amp;E253,KBPETAK[],$H$5+1,FALSE)=0,"",VLOOKUP(F253&amp;E253,KBPETAK[],$H$5+1,FALSE)),"")</f>
        <v/>
      </c>
      <c r="I253" s="356" t="str">
        <f>IFERROR(IF(VLOOKUP(F253&amp;E253,KBPETAK[],$I$5+1,FALSE)=0,"",VLOOKUP(F253&amp;E253,KBPETAK[],$I$5+1,FALSE)),"")</f>
        <v/>
      </c>
      <c r="J253" s="11" t="str">
        <f>IFERROR(IF(VLOOKUP(F253&amp;E253,KBPETAK[],$J$5+1,FALSE)=0,"",VLOOKUP(F253&amp;E253,KBPETAK[],$J$5+1,FALSE)),"")</f>
        <v/>
      </c>
      <c r="K253" s="11" t="str">
        <f>IFERROR(IF(VLOOKUP(F253&amp;E253,KBPETAK[],$K$5+1,FALSE)=0,"",VLOOKUP(F253&amp;E253,KBPETAK[],$K$5+1,FALSE)),"")</f>
        <v/>
      </c>
      <c r="L253" s="11" t="str">
        <f>IFERROR(IF(VLOOKUP(F253&amp;E253,KBPETAK[],$L$5+1,FALSE)=0,"",VLOOKUP(F253&amp;E253,KBPETAK[],$L$5+1,FALSE)),"")</f>
        <v/>
      </c>
      <c r="M253" s="12" t="str">
        <f>IFERROR(IF(VLOOKUP(F253&amp;E253,KBPETAK[],$M$5+1,FALSE)=0,"",VLOOKUP(F253&amp;E253,KBPETAK[],$M$5+1,FALSE)),"")</f>
        <v/>
      </c>
      <c r="N253" s="12" t="str">
        <f>IFERROR(IF(VLOOKUP(F253&amp;E253,KBPETAK[],$N$5+1,FALSE)=0,"",VLOOKUP(F253&amp;E253,KBPETAK[],$N$5+1,FALSE)),"")</f>
        <v/>
      </c>
      <c r="O253" s="55">
        <f t="shared" si="35"/>
        <v>0</v>
      </c>
      <c r="P253" s="13" t="str">
        <f>IFERROR(IF(VLOOKUP(F253&amp;E253,KBPETAK[],$P$5+1,FALSE)=0,0,VLOOKUP(F253&amp;E253,KBPETAK[],$P$5+1,FALSE)),"")</f>
        <v/>
      </c>
      <c r="Q253" s="19">
        <f t="shared" si="36"/>
        <v>0</v>
      </c>
      <c r="R253" s="19">
        <f t="shared" si="37"/>
        <v>0</v>
      </c>
      <c r="S253" s="187" t="str">
        <f>IFERROR(IF(IF(VLOOKUP(F253&amp;E253,KBPETAK[],$S$5+1,FALSE)=0,"",VLOOKUP(F253&amp;E253,KBPETAK[],$S$5+1,FALSE))="B.MP","B. MP",IF(VLOOKUP(F253&amp;E253,KBPETAK[],$S$5+1,FALSE)=0,"",VLOOKUP(F253&amp;E253,KBPETAK[],$S$5+1,FALSE))),"")</f>
        <v/>
      </c>
      <c r="T253" s="188" t="str">
        <f>IFERROR(VLOOKUP(IFERROR(LEFT(I253,FIND("/",I253)-1),I253),Petani[],($U$2+(VLOOKUP(I253,$AB$6:$AD$55,3,FALSE)-1)+VLOOKUP(COUNTIFS(I$6:$I253,I253),$AF$6:$AG$16,2,TRUE)),FALSE),"")</f>
        <v/>
      </c>
      <c r="U253" s="15"/>
      <c r="V253" s="16"/>
      <c r="W253" s="17"/>
      <c r="X253" s="17"/>
    </row>
    <row r="254" spans="1:24" ht="12.95" hidden="1" customHeight="1">
      <c r="A254" s="209" t="str">
        <f t="shared" si="44"/>
        <v>-</v>
      </c>
      <c r="B254" s="2" t="str">
        <f t="shared" si="45"/>
        <v>2</v>
      </c>
      <c r="C254" s="2">
        <f t="shared" si="40"/>
        <v>2</v>
      </c>
      <c r="D254" s="2" t="str">
        <f t="shared" si="41"/>
        <v>DRT</v>
      </c>
      <c r="E254" s="224">
        <f t="shared" si="42"/>
        <v>249</v>
      </c>
      <c r="F254" s="440">
        <f t="shared" si="43"/>
        <v>43835</v>
      </c>
      <c r="G254" s="9" t="str">
        <f>IFERROR(IF(VLOOKUP(F254&amp;E254,KBPETAK[],$G$5+1,FALSE)=0,"",VLOOKUP(F254&amp;E254,KBPETAK[],$G$5+1,FALSE)),"")</f>
        <v/>
      </c>
      <c r="H254" s="10" t="str">
        <f>IFERROR(IF(VLOOKUP(F254&amp;E254,KBPETAK[],$H$5+1,FALSE)=0,"",VLOOKUP(F254&amp;E254,KBPETAK[],$H$5+1,FALSE)),"")</f>
        <v/>
      </c>
      <c r="I254" s="356" t="str">
        <f>IFERROR(IF(VLOOKUP(F254&amp;E254,KBPETAK[],$I$5+1,FALSE)=0,"",VLOOKUP(F254&amp;E254,KBPETAK[],$I$5+1,FALSE)),"")</f>
        <v/>
      </c>
      <c r="J254" s="11" t="str">
        <f>IFERROR(IF(VLOOKUP(F254&amp;E254,KBPETAK[],$J$5+1,FALSE)=0,"",VLOOKUP(F254&amp;E254,KBPETAK[],$J$5+1,FALSE)),"")</f>
        <v/>
      </c>
      <c r="K254" s="11" t="str">
        <f>IFERROR(IF(VLOOKUP(F254&amp;E254,KBPETAK[],$K$5+1,FALSE)=0,"",VLOOKUP(F254&amp;E254,KBPETAK[],$K$5+1,FALSE)),"")</f>
        <v/>
      </c>
      <c r="L254" s="11" t="str">
        <f>IFERROR(IF(VLOOKUP(F254&amp;E254,KBPETAK[],$L$5+1,FALSE)=0,"",VLOOKUP(F254&amp;E254,KBPETAK[],$L$5+1,FALSE)),"")</f>
        <v/>
      </c>
      <c r="M254" s="12" t="str">
        <f>IFERROR(IF(VLOOKUP(F254&amp;E254,KBPETAK[],$M$5+1,FALSE)=0,"",VLOOKUP(F254&amp;E254,KBPETAK[],$M$5+1,FALSE)),"")</f>
        <v/>
      </c>
      <c r="N254" s="12" t="str">
        <f>IFERROR(IF(VLOOKUP(F254&amp;E254,KBPETAK[],$N$5+1,FALSE)=0,"",VLOOKUP(F254&amp;E254,KBPETAK[],$N$5+1,FALSE)),"")</f>
        <v/>
      </c>
      <c r="O254" s="55">
        <f t="shared" si="35"/>
        <v>0</v>
      </c>
      <c r="P254" s="13" t="str">
        <f>IFERROR(IF(VLOOKUP(F254&amp;E254,KBPETAK[],$P$5+1,FALSE)=0,0,VLOOKUP(F254&amp;E254,KBPETAK[],$P$5+1,FALSE)),"")</f>
        <v/>
      </c>
      <c r="Q254" s="19">
        <f t="shared" si="36"/>
        <v>0</v>
      </c>
      <c r="R254" s="19">
        <f t="shared" si="37"/>
        <v>0</v>
      </c>
      <c r="S254" s="187" t="str">
        <f>IFERROR(IF(IF(VLOOKUP(F254&amp;E254,KBPETAK[],$S$5+1,FALSE)=0,"",VLOOKUP(F254&amp;E254,KBPETAK[],$S$5+1,FALSE))="B.MP","B. MP",IF(VLOOKUP(F254&amp;E254,KBPETAK[],$S$5+1,FALSE)=0,"",VLOOKUP(F254&amp;E254,KBPETAK[],$S$5+1,FALSE))),"")</f>
        <v/>
      </c>
      <c r="T254" s="188" t="str">
        <f>IFERROR(VLOOKUP(IFERROR(LEFT(I254,FIND("/",I254)-1),I254),Petani[],($U$2+(VLOOKUP(I254,$AB$6:$AD$55,3,FALSE)-1)+VLOOKUP(COUNTIFS(I$6:$I254,I254),$AF$6:$AG$16,2,TRUE)),FALSE),"")</f>
        <v/>
      </c>
      <c r="U254" s="15"/>
      <c r="V254" s="16"/>
      <c r="W254" s="17"/>
      <c r="X254" s="17"/>
    </row>
    <row r="255" spans="1:24" ht="12.95" hidden="1" customHeight="1">
      <c r="A255" s="209" t="str">
        <f t="shared" si="44"/>
        <v>-</v>
      </c>
      <c r="B255" s="2" t="str">
        <f t="shared" si="45"/>
        <v>2</v>
      </c>
      <c r="C255" s="2">
        <f t="shared" si="40"/>
        <v>2</v>
      </c>
      <c r="D255" s="2" t="str">
        <f t="shared" si="41"/>
        <v>DRT</v>
      </c>
      <c r="E255" s="224">
        <f t="shared" si="42"/>
        <v>250</v>
      </c>
      <c r="F255" s="440">
        <f t="shared" si="43"/>
        <v>43835</v>
      </c>
      <c r="G255" s="9" t="str">
        <f>IFERROR(IF(VLOOKUP(F255&amp;E255,KBPETAK[],$G$5+1,FALSE)=0,"",VLOOKUP(F255&amp;E255,KBPETAK[],$G$5+1,FALSE)),"")</f>
        <v/>
      </c>
      <c r="H255" s="10" t="str">
        <f>IFERROR(IF(VLOOKUP(F255&amp;E255,KBPETAK[],$H$5+1,FALSE)=0,"",VLOOKUP(F255&amp;E255,KBPETAK[],$H$5+1,FALSE)),"")</f>
        <v/>
      </c>
      <c r="I255" s="356" t="str">
        <f>IFERROR(IF(VLOOKUP(F255&amp;E255,KBPETAK[],$I$5+1,FALSE)=0,"",VLOOKUP(F255&amp;E255,KBPETAK[],$I$5+1,FALSE)),"")</f>
        <v/>
      </c>
      <c r="J255" s="11" t="str">
        <f>IFERROR(IF(VLOOKUP(F255&amp;E255,KBPETAK[],$J$5+1,FALSE)=0,"",VLOOKUP(F255&amp;E255,KBPETAK[],$J$5+1,FALSE)),"")</f>
        <v/>
      </c>
      <c r="K255" s="11" t="str">
        <f>IFERROR(IF(VLOOKUP(F255&amp;E255,KBPETAK[],$K$5+1,FALSE)=0,"",VLOOKUP(F255&amp;E255,KBPETAK[],$K$5+1,FALSE)),"")</f>
        <v/>
      </c>
      <c r="L255" s="11" t="str">
        <f>IFERROR(IF(VLOOKUP(F255&amp;E255,KBPETAK[],$L$5+1,FALSE)=0,"",VLOOKUP(F255&amp;E255,KBPETAK[],$L$5+1,FALSE)),"")</f>
        <v/>
      </c>
      <c r="M255" s="12" t="str">
        <f>IFERROR(IF(VLOOKUP(F255&amp;E255,KBPETAK[],$M$5+1,FALSE)=0,"",VLOOKUP(F255&amp;E255,KBPETAK[],$M$5+1,FALSE)),"")</f>
        <v/>
      </c>
      <c r="N255" s="12" t="str">
        <f>IFERROR(IF(VLOOKUP(F255&amp;E255,KBPETAK[],$N$5+1,FALSE)=0,"",VLOOKUP(F255&amp;E255,KBPETAK[],$N$5+1,FALSE)),"")</f>
        <v/>
      </c>
      <c r="O255" s="55">
        <f t="shared" si="35"/>
        <v>0</v>
      </c>
      <c r="P255" s="13" t="str">
        <f>IFERROR(IF(VLOOKUP(F255&amp;E255,KBPETAK[],$P$5+1,FALSE)=0,0,VLOOKUP(F255&amp;E255,KBPETAK[],$P$5+1,FALSE)),"")</f>
        <v/>
      </c>
      <c r="Q255" s="19">
        <f t="shared" si="36"/>
        <v>0</v>
      </c>
      <c r="R255" s="19">
        <f t="shared" si="37"/>
        <v>0</v>
      </c>
      <c r="S255" s="187" t="str">
        <f>IFERROR(IF(IF(VLOOKUP(F255&amp;E255,KBPETAK[],$S$5+1,FALSE)=0,"",VLOOKUP(F255&amp;E255,KBPETAK[],$S$5+1,FALSE))="B.MP","B. MP",IF(VLOOKUP(F255&amp;E255,KBPETAK[],$S$5+1,FALSE)=0,"",VLOOKUP(F255&amp;E255,KBPETAK[],$S$5+1,FALSE))),"")</f>
        <v/>
      </c>
      <c r="T255" s="188" t="str">
        <f>IFERROR(VLOOKUP(IFERROR(LEFT(I255,FIND("/",I255)-1),I255),Petani[],($U$2+(VLOOKUP(I255,$AB$6:$AD$55,3,FALSE)-1)+VLOOKUP(COUNTIFS(I$6:$I255,I255),$AF$6:$AG$16,2,TRUE)),FALSE),"")</f>
        <v/>
      </c>
      <c r="U255" s="15"/>
      <c r="V255" s="16"/>
      <c r="W255" s="17"/>
      <c r="X255" s="17"/>
    </row>
    <row r="256" spans="1:24" ht="15" customHeight="1">
      <c r="A256" s="209">
        <f>$E$1</f>
        <v>5</v>
      </c>
      <c r="E256" s="21"/>
      <c r="F256" s="22" t="s">
        <v>31</v>
      </c>
      <c r="G256" s="23"/>
      <c r="H256" s="23"/>
      <c r="I256" s="23"/>
      <c r="J256" s="24"/>
      <c r="K256" s="24"/>
      <c r="L256" s="164"/>
      <c r="M256" s="165">
        <f>SUM(M6:M255)</f>
        <v>0</v>
      </c>
      <c r="N256" s="166">
        <f>SUM(N6:N255)</f>
        <v>0</v>
      </c>
      <c r="O256" s="261">
        <f>SUM(O6:O255)</f>
        <v>0</v>
      </c>
      <c r="P256" s="261">
        <f>IFERROR(Q256/O256%,0)</f>
        <v>0</v>
      </c>
      <c r="Q256" s="261">
        <f>SUM(Q6:Q255)</f>
        <v>0</v>
      </c>
      <c r="R256" s="262">
        <f>SUM(R6:R255)</f>
        <v>0</v>
      </c>
      <c r="S256" s="163"/>
      <c r="T256" s="387"/>
    </row>
    <row r="257" spans="1:24" ht="15" customHeight="1">
      <c r="A257" s="209">
        <f t="shared" ref="A257:A260" si="48">$E$1</f>
        <v>5</v>
      </c>
      <c r="E257" s="21"/>
      <c r="F257" s="25"/>
      <c r="G257" s="26"/>
      <c r="H257" s="26"/>
      <c r="I257" s="26"/>
      <c r="J257" s="27"/>
      <c r="K257" s="462" t="s">
        <v>32</v>
      </c>
      <c r="L257" s="463"/>
      <c r="M257" s="28">
        <f>SUMIFS($M$6:$M$255,$D$6:$D$255,"/KM")-SUMIFS($M$6:$M$255,$S$6:$S$255,"B.MP2",$D$6:$D$255,"/KM")</f>
        <v>0</v>
      </c>
      <c r="N257" s="28">
        <f>SUMIFS($N$6:$N$255,$D$6:$D$255,"/KM")-SUMIFS($N$6:$N$255,$S$6:$S$255,"B.MP2",$D$6:$D$255,"/KM")</f>
        <v>0</v>
      </c>
      <c r="O257" s="28">
        <f>SUMIFS($O$6:$O$255,$D$6:$D$255,"/KM")-SUMIFS($O$6:$O$255,$S$6:$S$255,"B.MP2",$D$6:$D$255,"/KM")</f>
        <v>0</v>
      </c>
      <c r="P257" s="29">
        <f t="shared" ref="P257:P259" si="49">IFERROR(Q257/O257%,0)</f>
        <v>0</v>
      </c>
      <c r="Q257" s="28">
        <f>SUMIFS($Q$6:$Q$255,$D$6:$D$255,"/KM")-SUMIFS($Q$7:$Q$256,$S$6:$S$255,"B.MP2",$D$6:$D$255,"/KM")</f>
        <v>0</v>
      </c>
      <c r="R257" s="28">
        <f>SUMIFS($R$6:$R$255,$D$6:$D$255,"/KM")-SUMIFS($R$6:$R$255,$S$6:$S$255,"B.MP2",$D$6:$D$255,"/KM")</f>
        <v>0</v>
      </c>
      <c r="S257" s="30"/>
      <c r="T257" s="388"/>
    </row>
    <row r="258" spans="1:24" ht="15" customHeight="1">
      <c r="A258" s="209">
        <f t="shared" si="48"/>
        <v>5</v>
      </c>
      <c r="E258" s="21"/>
      <c r="F258" s="31"/>
      <c r="G258" s="32"/>
      <c r="H258" s="32"/>
      <c r="I258" s="32"/>
      <c r="J258" s="33"/>
      <c r="K258" s="464" t="s">
        <v>33</v>
      </c>
      <c r="L258" s="465"/>
      <c r="M258" s="34">
        <f>IF((M256-M259-M257)&lt;0,0,(M256-M259-M257))</f>
        <v>0</v>
      </c>
      <c r="N258" s="34">
        <f>IF((N256-N259-N257)&lt;0,0,(N256-N259-N257))</f>
        <v>0</v>
      </c>
      <c r="O258" s="34">
        <f>IF((O256-O259-O257)&lt;0,0,(O256-O259-O257))</f>
        <v>0</v>
      </c>
      <c r="P258" s="35">
        <f t="shared" si="49"/>
        <v>0</v>
      </c>
      <c r="Q258" s="34">
        <f t="shared" ref="Q258:R258" si="50">IF((Q256-Q259-Q257)&lt;0,0,(Q256-Q259-Q257))</f>
        <v>0</v>
      </c>
      <c r="R258" s="34">
        <f t="shared" si="50"/>
        <v>0</v>
      </c>
      <c r="S258" s="30"/>
      <c r="T258" s="388"/>
    </row>
    <row r="259" spans="1:24" ht="15" customHeight="1">
      <c r="A259" s="209">
        <f t="shared" si="48"/>
        <v>5</v>
      </c>
      <c r="E259" s="21"/>
      <c r="F259" s="36"/>
      <c r="G259" s="37"/>
      <c r="H259" s="37"/>
      <c r="I259" s="37"/>
      <c r="J259" s="38"/>
      <c r="K259" s="466" t="s">
        <v>34</v>
      </c>
      <c r="L259" s="467"/>
      <c r="M259" s="39">
        <f>SUMIFS($M$6:$M$255,$S$6:$S$255,"B.MP2")</f>
        <v>0</v>
      </c>
      <c r="N259" s="39">
        <f>SUMIFS($N$6:$N$255,$S$6:$S$255,"B.MP2")</f>
        <v>0</v>
      </c>
      <c r="O259" s="39">
        <f>SUMIFS($O$6:$O$255,$S$6:$S$255,"B.MP2")</f>
        <v>0</v>
      </c>
      <c r="P259" s="40">
        <f t="shared" si="49"/>
        <v>0</v>
      </c>
      <c r="Q259" s="39">
        <f>SUMIFS($Q$6:$Q$255,$S$6:$S$255,"B.MP2")</f>
        <v>0</v>
      </c>
      <c r="R259" s="39">
        <f>SUMIFS($R$6:$R$255,$S$6:$S$255,"B.MP2")</f>
        <v>0</v>
      </c>
      <c r="S259" s="30"/>
      <c r="T259" s="388"/>
    </row>
    <row r="260" spans="1:24" ht="15" customHeight="1">
      <c r="A260" s="209">
        <f t="shared" si="48"/>
        <v>5</v>
      </c>
      <c r="E260" s="21"/>
      <c r="F260" s="41"/>
      <c r="G260" s="41"/>
      <c r="H260" s="41"/>
      <c r="I260" s="41"/>
      <c r="J260" s="33"/>
      <c r="K260" s="33"/>
      <c r="L260" s="42"/>
      <c r="M260" s="43"/>
      <c r="N260" s="43"/>
      <c r="O260" s="43"/>
      <c r="P260" s="44"/>
      <c r="Q260" s="43"/>
      <c r="R260" s="43"/>
      <c r="S260" s="45"/>
    </row>
    <row r="261" spans="1:24" ht="15" hidden="1" customHeight="1">
      <c r="A261" s="209" t="str">
        <f>IF($M$284=0,"-",$E$1)</f>
        <v>-</v>
      </c>
      <c r="E261" s="495" t="s">
        <v>1</v>
      </c>
      <c r="F261" s="495" t="s">
        <v>2</v>
      </c>
      <c r="G261" s="476" t="s">
        <v>3</v>
      </c>
      <c r="H261" s="3" t="s">
        <v>4</v>
      </c>
      <c r="I261" s="476" t="s">
        <v>5</v>
      </c>
      <c r="J261" s="476" t="s">
        <v>6</v>
      </c>
      <c r="K261" s="3" t="s">
        <v>7</v>
      </c>
      <c r="L261" s="476" t="s">
        <v>8</v>
      </c>
      <c r="M261" s="3" t="s">
        <v>9</v>
      </c>
      <c r="N261" s="3" t="s">
        <v>9</v>
      </c>
      <c r="O261" s="3" t="s">
        <v>9</v>
      </c>
      <c r="P261" s="492" t="s">
        <v>10</v>
      </c>
      <c r="Q261" s="493"/>
      <c r="R261" s="3" t="s">
        <v>9</v>
      </c>
      <c r="S261" s="476" t="s">
        <v>11</v>
      </c>
      <c r="T261" s="2"/>
    </row>
    <row r="262" spans="1:24" ht="15" hidden="1" customHeight="1">
      <c r="A262" s="209" t="str">
        <f>IF($M$284=0,"-",$E$1)</f>
        <v>-</v>
      </c>
      <c r="E262" s="496"/>
      <c r="F262" s="496"/>
      <c r="G262" s="477"/>
      <c r="H262" s="4" t="s">
        <v>12</v>
      </c>
      <c r="I262" s="477"/>
      <c r="J262" s="477"/>
      <c r="K262" s="4" t="s">
        <v>13</v>
      </c>
      <c r="L262" s="477"/>
      <c r="M262" s="4" t="s">
        <v>14</v>
      </c>
      <c r="N262" s="4" t="s">
        <v>15</v>
      </c>
      <c r="O262" s="4" t="s">
        <v>16</v>
      </c>
      <c r="P262" s="5" t="s">
        <v>17</v>
      </c>
      <c r="Q262" s="6" t="s">
        <v>18</v>
      </c>
      <c r="R262" s="4" t="s">
        <v>19</v>
      </c>
      <c r="S262" s="477"/>
      <c r="T262" s="2"/>
    </row>
    <row r="263" spans="1:24" ht="15" hidden="1" customHeight="1">
      <c r="A263" s="209" t="str">
        <f>IF($M$284=0,"-",$E$1)</f>
        <v>-</v>
      </c>
      <c r="E263" s="301">
        <v>1</v>
      </c>
      <c r="F263" s="301">
        <v>2</v>
      </c>
      <c r="G263" s="301">
        <v>3</v>
      </c>
      <c r="H263" s="301">
        <v>4</v>
      </c>
      <c r="I263" s="301">
        <v>5</v>
      </c>
      <c r="J263" s="20">
        <v>6</v>
      </c>
      <c r="K263" s="301">
        <v>7</v>
      </c>
      <c r="L263" s="301">
        <v>8</v>
      </c>
      <c r="M263" s="20">
        <v>9</v>
      </c>
      <c r="N263" s="20">
        <v>10</v>
      </c>
      <c r="O263" s="301">
        <v>11</v>
      </c>
      <c r="P263" s="305">
        <v>12</v>
      </c>
      <c r="Q263" s="306">
        <v>13</v>
      </c>
      <c r="R263" s="301">
        <v>14</v>
      </c>
      <c r="S263" s="301">
        <v>15</v>
      </c>
      <c r="T263" s="2"/>
    </row>
    <row r="264" spans="1:24" ht="15" hidden="1" customHeight="1">
      <c r="A264" s="209" t="str">
        <f>IF(I264="","-",$E$1)</f>
        <v>-</v>
      </c>
      <c r="B264" s="2" t="str">
        <f>S264&amp;C264</f>
        <v>1</v>
      </c>
      <c r="C264" s="2">
        <v>1</v>
      </c>
      <c r="E264" s="338">
        <v>1</v>
      </c>
      <c r="F264" s="341">
        <f>F6</f>
        <v>43835</v>
      </c>
      <c r="G264" s="342" t="str">
        <f>IFERROR(IF(VLOOKUP(F264&amp;E264,KBSPETAK[],$G$263+1,FALSE)=0,"",VLOOKUP(F264&amp;E264,KBSPETAK[],$G$263+1,FALSE)),"")</f>
        <v/>
      </c>
      <c r="H264" s="343" t="str">
        <f>IFERROR(IF(VLOOKUP(F264&amp;E264,KBSPETAK[],$H$5+1,FALSE)=0,"",VLOOKUP(F264&amp;E264,KBSPETAK[],$H$5+1,FALSE)),"")</f>
        <v/>
      </c>
      <c r="I264" s="343" t="str">
        <f>IFERROR(IF(VLOOKUP(F264&amp;E264,KBSPETAK[],$I$5+1,FALSE)=0,"",VLOOKUP(F264&amp;E264,KBSPETAK[],$I$5+1,FALSE)),"")</f>
        <v/>
      </c>
      <c r="J264" s="344" t="str">
        <f>IFERROR(IF(VLOOKUP(F264&amp;E264,KBSPETAK[],$J$5+1,FALSE)=0,"",VLOOKUP(F264&amp;E264,KBSPETAK[],$J$5+1,FALSE)),"")</f>
        <v/>
      </c>
      <c r="K264" s="345" t="str">
        <f>IFERROR(IF(VLOOKUP(F264&amp;E264,KBSPETAK[],$K$5+1,FALSE)=0,"",VLOOKUP(F264&amp;E264,KBSPETAK[],$K$5+1,FALSE)),"")</f>
        <v/>
      </c>
      <c r="L264" s="345" t="str">
        <f>IFERROR(IF(VLOOKUP(F264&amp;E264,KBSPETAK[],$L$5+1,FALSE)=0,"",VLOOKUP(F264&amp;E264,KBSPETAK[],$L$5+1,FALSE)),"")</f>
        <v/>
      </c>
      <c r="M264" s="346" t="str">
        <f>IFERROR(IF(VLOOKUP(F264&amp;E264,KBSPETAK[],$M$5+1,FALSE)=0,"",VLOOKUP(F264&amp;E264,KBSPETAK[],$M$5+1,FALSE)),"")</f>
        <v/>
      </c>
      <c r="N264" s="347" t="str">
        <f>IFERROR(IF(VLOOKUP(F264&amp;E264,KBSPETAK[],$N$5+1,FALSE)=0,"",VLOOKUP(F264&amp;E264,KBSPETAK[],$N$5+1,FALSE)),"")</f>
        <v/>
      </c>
      <c r="O264" s="348">
        <f t="shared" ref="O264" si="51">IFERROR(M264-N264,0)</f>
        <v>0</v>
      </c>
      <c r="P264" s="348" t="str">
        <f>IFERROR(IF(VLOOKUP(F264&amp;E264,KBSPETAK[],$P$5+1,FALSE)=0,0,VLOOKUP(F264&amp;E264,KBSPETAK[],$P$5+1,FALSE)),"")</f>
        <v/>
      </c>
      <c r="Q264" s="348">
        <f t="shared" ref="Q264" si="52">IFERROR(O264*P264%,0)</f>
        <v>0</v>
      </c>
      <c r="R264" s="348">
        <f t="shared" ref="R264" si="53">IFERROR(O264-Q264,0)</f>
        <v>0</v>
      </c>
      <c r="S264" s="349" t="str">
        <f>IFERROR(IF(VLOOKUP(F264&amp;E264,KBSPETAK[],$S$5+1,FALSE)=0,"",VLOOKUP(F264&amp;E264,KBSPETAK[],$S$5+1,FALSE)),"")</f>
        <v/>
      </c>
      <c r="T264" s="350" t="str">
        <f>IFERROR(VLOOKUP(IFERROR(LEFT(I264,FIND("/",I264)-1),I264),Petani[],($U$2+(VLOOKUP(I6,$AB$6:$AD$55,3,FALSE)-1)+VLOOKUP(COUNTIFS($I$264:I264,I6),$AF$6:$AG$16,2,TRUE)),FALSE),"")</f>
        <v/>
      </c>
      <c r="U264" s="47"/>
      <c r="V264" s="16"/>
      <c r="W264" s="17"/>
      <c r="X264" s="17"/>
    </row>
    <row r="265" spans="1:24" ht="15" hidden="1" customHeight="1">
      <c r="A265" s="209" t="str">
        <f t="shared" ref="A265:A283" si="54">IF(I265="","-",$E$1)</f>
        <v>-</v>
      </c>
      <c r="B265" s="2" t="str">
        <f>S265&amp;C265</f>
        <v>1</v>
      </c>
      <c r="C265" s="2">
        <f t="shared" ref="C265:C283" si="55">IF(S265=S264,IF(I265=I264,C264,C264+1),1)</f>
        <v>1</v>
      </c>
      <c r="E265" s="339">
        <v>2</v>
      </c>
      <c r="F265" s="18">
        <f t="shared" ref="F265:F283" si="56">F264</f>
        <v>43835</v>
      </c>
      <c r="G265" s="48" t="str">
        <f>IFERROR(IF(VLOOKUP(F265&amp;E265,KBSPETAK[],$G$263+1,FALSE)=0,"",VLOOKUP(F265&amp;E265,KBSPETAK[],$G$263+1,FALSE)),"")</f>
        <v/>
      </c>
      <c r="H265" s="177" t="str">
        <f>IFERROR(IF(VLOOKUP(F265&amp;E265,KBSPETAK[],$H$5+1,FALSE)=0,"",VLOOKUP(F265&amp;E265,KBSPETAK[],$H$5+1,FALSE)),"")</f>
        <v/>
      </c>
      <c r="I265" s="50" t="str">
        <f>IFERROR(IF(VLOOKUP(F265&amp;E265,KBSPETAK[],$I$5+1,FALSE)=0,"",VLOOKUP(F265&amp;E265,KBSPETAK[],$I$5+1,FALSE)),"")</f>
        <v/>
      </c>
      <c r="J265" s="51" t="str">
        <f>IFERROR(IF(VLOOKUP(F265&amp;E265,KBSPETAK[],$J$5+1,FALSE)=0,"",VLOOKUP(F265&amp;E265,KBSPETAK[],$J$5+1,FALSE)),"")</f>
        <v/>
      </c>
      <c r="K265" s="52" t="str">
        <f>IFERROR(IF(VLOOKUP(F265&amp;E265,KBSPETAK[],$K$5+1,FALSE)=0,"",VLOOKUP(F265&amp;E265,KBSPETAK[],$K$5+1,FALSE)),"")</f>
        <v/>
      </c>
      <c r="L265" s="178" t="str">
        <f>IFERROR(IF(VLOOKUP(F265&amp;E265,KBSPETAK[],$L$5+1,FALSE)=0,"",VLOOKUP(F265&amp;E265,KBSPETAK[],$L$5+1,FALSE)),"")</f>
        <v/>
      </c>
      <c r="M265" s="54" t="str">
        <f>IFERROR(IF(VLOOKUP(F265&amp;E265,KBSPETAK[],$M$5+1,FALSE)=0,"",VLOOKUP(F265&amp;E265,KBSPETAK[],$M$5+1,FALSE)),"")</f>
        <v/>
      </c>
      <c r="N265" s="54" t="str">
        <f>IFERROR(IF(VLOOKUP(F265&amp;E265,KBSPETAK[],$N$5+1,FALSE)=0,"",VLOOKUP(F265&amp;E265,KBSPETAK[],$N$5+1,FALSE)),"")</f>
        <v/>
      </c>
      <c r="O265" s="251">
        <f t="shared" ref="O265:O283" si="57">IFERROR(M265-N265,0)</f>
        <v>0</v>
      </c>
      <c r="P265" s="251" t="str">
        <f>IFERROR(IF(VLOOKUP(F265&amp;E265,KBSPETAK[],$P$5+1,FALSE)=0,0,VLOOKUP(F265&amp;E265,KBSPETAK[],$P$5+1,FALSE)),"")</f>
        <v/>
      </c>
      <c r="Q265" s="251">
        <f t="shared" ref="Q265:Q283" si="58">IFERROR(O265*P265%,0)</f>
        <v>0</v>
      </c>
      <c r="R265" s="251">
        <f t="shared" ref="R265:R283" si="59">IFERROR(O265-Q265,0)</f>
        <v>0</v>
      </c>
      <c r="S265" s="14" t="str">
        <f>IFERROR(IF(VLOOKUP(F265&amp;E265,KBSPETAK[],$S$5+1,FALSE)=0,"",VLOOKUP(F265&amp;E265,KBSPETAK[],$S$5+1,FALSE)),"")</f>
        <v/>
      </c>
      <c r="T265" s="162" t="str">
        <f>IFERROR(VLOOKUP(IFERROR(LEFT(I265,FIND("/",I265)-1),I265),Petani[],($U$2+(VLOOKUP(I7,$AB$6:$AD$55,3,FALSE)-1)+VLOOKUP(COUNTIFS($I$264:I265,I7),$AF$6:$AG$16,2,TRUE)),FALSE),"")</f>
        <v/>
      </c>
      <c r="U265" s="47"/>
      <c r="V265" s="16"/>
      <c r="W265" s="17"/>
      <c r="X265" s="17"/>
    </row>
    <row r="266" spans="1:24" ht="15" hidden="1" customHeight="1">
      <c r="A266" s="209" t="str">
        <f t="shared" si="54"/>
        <v>-</v>
      </c>
      <c r="B266" s="2" t="str">
        <f>S266&amp;C266</f>
        <v>1</v>
      </c>
      <c r="C266" s="2">
        <f t="shared" si="55"/>
        <v>1</v>
      </c>
      <c r="E266" s="339">
        <v>3</v>
      </c>
      <c r="F266" s="18">
        <f t="shared" si="56"/>
        <v>43835</v>
      </c>
      <c r="G266" s="48" t="str">
        <f>IFERROR(IF(VLOOKUP(F266&amp;E266,KBSPETAK[],$G$263+1,FALSE)=0,"",VLOOKUP(F266&amp;E266,KBSPETAK[],$G$263+1,FALSE)),"")</f>
        <v/>
      </c>
      <c r="H266" s="177" t="str">
        <f>IFERROR(IF(VLOOKUP(F266&amp;E266,KBSPETAK[],$H$5+1,FALSE)=0,"",VLOOKUP(F266&amp;E266,KBSPETAK[],$H$5+1,FALSE)),"")</f>
        <v/>
      </c>
      <c r="I266" s="50" t="str">
        <f>IFERROR(IF(VLOOKUP(F266&amp;E266,KBSPETAK[],$I$5+1,FALSE)=0,"",VLOOKUP(F266&amp;E266,KBSPETAK[],$I$5+1,FALSE)),"")</f>
        <v/>
      </c>
      <c r="J266" s="51" t="str">
        <f>IFERROR(IF(VLOOKUP(F266&amp;E266,KBSPETAK[],$J$5+1,FALSE)=0,"",VLOOKUP(F266&amp;E266,KBSPETAK[],$J$5+1,FALSE)),"")</f>
        <v/>
      </c>
      <c r="K266" s="52" t="str">
        <f>IFERROR(IF(VLOOKUP(F266&amp;E266,KBSPETAK[],$K$5+1,FALSE)=0,"",VLOOKUP(F266&amp;E266,KBSPETAK[],$K$5+1,FALSE)),"")</f>
        <v/>
      </c>
      <c r="L266" s="178" t="str">
        <f>IFERROR(IF(VLOOKUP(F266&amp;E266,KBSPETAK[],$L$5+1,FALSE)=0,"",VLOOKUP(F266&amp;E266,KBSPETAK[],$L$5+1,FALSE)),"")</f>
        <v/>
      </c>
      <c r="M266" s="54" t="str">
        <f>IFERROR(IF(VLOOKUP(F266&amp;E266,KBSPETAK[],$M$5+1,FALSE)=0,"",VLOOKUP(F266&amp;E266,KBSPETAK[],$M$5+1,FALSE)),"")</f>
        <v/>
      </c>
      <c r="N266" s="54" t="str">
        <f>IFERROR(IF(VLOOKUP(F266&amp;E266,KBSPETAK[],$N$5+1,FALSE)=0,"",VLOOKUP(F266&amp;E266,KBSPETAK[],$N$5+1,FALSE)),"")</f>
        <v/>
      </c>
      <c r="O266" s="251">
        <f t="shared" si="57"/>
        <v>0</v>
      </c>
      <c r="P266" s="251" t="str">
        <f>IFERROR(IF(VLOOKUP(F266&amp;E266,KBSPETAK[],$P$5+1,FALSE)=0,0,VLOOKUP(F266&amp;E266,KBSPETAK[],$P$5+1,FALSE)),"")</f>
        <v/>
      </c>
      <c r="Q266" s="251">
        <f t="shared" si="58"/>
        <v>0</v>
      </c>
      <c r="R266" s="251">
        <f t="shared" si="59"/>
        <v>0</v>
      </c>
      <c r="S266" s="14" t="str">
        <f>IFERROR(IF(VLOOKUP(F266&amp;E266,KBSPETAK[],$S$5+1,FALSE)=0,"",VLOOKUP(F266&amp;E266,KBSPETAK[],$S$5+1,FALSE)),"")</f>
        <v/>
      </c>
      <c r="T266" s="162" t="str">
        <f>IFERROR(VLOOKUP(IFERROR(LEFT(I266,FIND("/",I266)-1),I266),Petani[],($U$2+(VLOOKUP(I8,$AB$6:$AD$55,3,FALSE)-1)+VLOOKUP(COUNTIFS($I$264:I266,I8),$AF$6:$AG$16,2,TRUE)),FALSE),"")</f>
        <v/>
      </c>
      <c r="U266" s="47"/>
      <c r="V266" s="16"/>
      <c r="W266" s="17"/>
      <c r="X266" s="17"/>
    </row>
    <row r="267" spans="1:24" ht="15" hidden="1" customHeight="1">
      <c r="A267" s="209" t="str">
        <f t="shared" si="54"/>
        <v>-</v>
      </c>
      <c r="B267" s="2" t="str">
        <f>S267&amp;C267</f>
        <v>1</v>
      </c>
      <c r="C267" s="2">
        <f t="shared" si="55"/>
        <v>1</v>
      </c>
      <c r="E267" s="339">
        <v>4</v>
      </c>
      <c r="F267" s="18">
        <f t="shared" si="56"/>
        <v>43835</v>
      </c>
      <c r="G267" s="48" t="str">
        <f>IFERROR(IF(VLOOKUP(F267&amp;E267,KBSPETAK[],$G$263+1,FALSE)=0,"",VLOOKUP(F267&amp;E267,KBSPETAK[],$G$263+1,FALSE)),"")</f>
        <v/>
      </c>
      <c r="H267" s="177" t="str">
        <f>IFERROR(IF(VLOOKUP(F267&amp;E267,KBSPETAK[],$H$5+1,FALSE)=0,"",VLOOKUP(F267&amp;E267,KBSPETAK[],$H$5+1,FALSE)),"")</f>
        <v/>
      </c>
      <c r="I267" s="50" t="str">
        <f>IFERROR(IF(VLOOKUP(F267&amp;E267,KBSPETAK[],$I$5+1,FALSE)=0,"",VLOOKUP(F267&amp;E267,KBSPETAK[],$I$5+1,FALSE)),"")</f>
        <v/>
      </c>
      <c r="J267" s="51" t="str">
        <f>IFERROR(IF(VLOOKUP(F267&amp;E267,KBSPETAK[],$J$5+1,FALSE)=0,"",VLOOKUP(F267&amp;E267,KBSPETAK[],$J$5+1,FALSE)),"")</f>
        <v/>
      </c>
      <c r="K267" s="52" t="str">
        <f>IFERROR(IF(VLOOKUP(F267&amp;E267,KBSPETAK[],$K$5+1,FALSE)=0,"",VLOOKUP(F267&amp;E267,KBSPETAK[],$K$5+1,FALSE)),"")</f>
        <v/>
      </c>
      <c r="L267" s="178" t="str">
        <f>IFERROR(IF(VLOOKUP(F267&amp;E267,KBSPETAK[],$L$5+1,FALSE)=0,"",VLOOKUP(F267&amp;E267,KBSPETAK[],$L$5+1,FALSE)),"")</f>
        <v/>
      </c>
      <c r="M267" s="54" t="str">
        <f>IFERROR(IF(VLOOKUP(F267&amp;E267,KBSPETAK[],$M$5+1,FALSE)=0,"",VLOOKUP(F267&amp;E267,KBSPETAK[],$M$5+1,FALSE)),"")</f>
        <v/>
      </c>
      <c r="N267" s="54" t="str">
        <f>IFERROR(IF(VLOOKUP(F267&amp;E267,KBSPETAK[],$N$5+1,FALSE)=0,"",VLOOKUP(F267&amp;E267,KBSPETAK[],$N$5+1,FALSE)),"")</f>
        <v/>
      </c>
      <c r="O267" s="251">
        <f t="shared" si="57"/>
        <v>0</v>
      </c>
      <c r="P267" s="251" t="str">
        <f>IFERROR(IF(VLOOKUP(F267&amp;E267,KBSPETAK[],$P$5+1,FALSE)=0,0,VLOOKUP(F267&amp;E267,KBSPETAK[],$P$5+1,FALSE)),"")</f>
        <v/>
      </c>
      <c r="Q267" s="251">
        <f t="shared" si="58"/>
        <v>0</v>
      </c>
      <c r="R267" s="251">
        <f t="shared" si="59"/>
        <v>0</v>
      </c>
      <c r="S267" s="14" t="str">
        <f>IFERROR(IF(VLOOKUP(F267&amp;E267,KBSPETAK[],$S$5+1,FALSE)=0,"",VLOOKUP(F267&amp;E267,KBSPETAK[],$S$5+1,FALSE)),"")</f>
        <v/>
      </c>
      <c r="T267" s="162" t="str">
        <f>IFERROR(VLOOKUP(IFERROR(LEFT(I267,FIND("/",I267)-1),I267),Petani[],($U$2+(VLOOKUP(I9,$AB$6:$AD$55,3,FALSE)-1)+VLOOKUP(COUNTIFS($I$264:I267,I9),$AF$6:$AG$16,2,TRUE)),FALSE),"")</f>
        <v/>
      </c>
      <c r="U267" s="47"/>
      <c r="V267" s="16"/>
      <c r="W267" s="17"/>
      <c r="X267" s="17"/>
    </row>
    <row r="268" spans="1:24" ht="15" hidden="1" customHeight="1">
      <c r="A268" s="209" t="str">
        <f t="shared" si="54"/>
        <v>-</v>
      </c>
      <c r="B268" s="2" t="str">
        <f>S268&amp;C268</f>
        <v>1</v>
      </c>
      <c r="C268" s="2">
        <f t="shared" si="55"/>
        <v>1</v>
      </c>
      <c r="E268" s="339">
        <v>5</v>
      </c>
      <c r="F268" s="18">
        <f t="shared" si="56"/>
        <v>43835</v>
      </c>
      <c r="G268" s="48" t="str">
        <f>IFERROR(IF(VLOOKUP(F268&amp;E268,KBSPETAK[],$G$263+1,FALSE)=0,"",VLOOKUP(F268&amp;E268,KBSPETAK[],$G$263+1,FALSE)),"")</f>
        <v/>
      </c>
      <c r="H268" s="177" t="str">
        <f>IFERROR(IF(VLOOKUP(F268&amp;E268,KBSPETAK[],$H$5+1,FALSE)=0,"",VLOOKUP(F268&amp;E268,KBSPETAK[],$H$5+1,FALSE)),"")</f>
        <v/>
      </c>
      <c r="I268" s="50" t="str">
        <f>IFERROR(IF(VLOOKUP(F268&amp;E268,KBSPETAK[],$I$5+1,FALSE)=0,"",VLOOKUP(F268&amp;E268,KBSPETAK[],$I$5+1,FALSE)),"")</f>
        <v/>
      </c>
      <c r="J268" s="51" t="str">
        <f>IFERROR(IF(VLOOKUP(F268&amp;E268,KBSPETAK[],$J$5+1,FALSE)=0,"",VLOOKUP(F268&amp;E268,KBSPETAK[],$J$5+1,FALSE)),"")</f>
        <v/>
      </c>
      <c r="K268" s="52" t="str">
        <f>IFERROR(IF(VLOOKUP(F268&amp;E268,KBSPETAK[],$K$5+1,FALSE)=0,"",VLOOKUP(F268&amp;E268,KBSPETAK[],$K$5+1,FALSE)),"")</f>
        <v/>
      </c>
      <c r="L268" s="178" t="str">
        <f>IFERROR(IF(VLOOKUP(F268&amp;E268,KBSPETAK[],$L$5+1,FALSE)=0,"",VLOOKUP(F268&amp;E268,KBSPETAK[],$L$5+1,FALSE)),"")</f>
        <v/>
      </c>
      <c r="M268" s="54" t="str">
        <f>IFERROR(IF(VLOOKUP(F268&amp;E268,KBSPETAK[],$M$5+1,FALSE)=0,"",VLOOKUP(F268&amp;E268,KBSPETAK[],$M$5+1,FALSE)),"")</f>
        <v/>
      </c>
      <c r="N268" s="54" t="str">
        <f>IFERROR(IF(VLOOKUP(F268&amp;E268,KBSPETAK[],$N$5+1,FALSE)=0,"",VLOOKUP(F268&amp;E268,KBSPETAK[],$N$5+1,FALSE)),"")</f>
        <v/>
      </c>
      <c r="O268" s="251">
        <f t="shared" si="57"/>
        <v>0</v>
      </c>
      <c r="P268" s="251" t="str">
        <f>IFERROR(IF(VLOOKUP(F268&amp;E268,KBSPETAK[],$P$5+1,FALSE)=0,0,VLOOKUP(F268&amp;E268,KBSPETAK[],$P$5+1,FALSE)),"")</f>
        <v/>
      </c>
      <c r="Q268" s="251">
        <f t="shared" si="58"/>
        <v>0</v>
      </c>
      <c r="R268" s="251">
        <f t="shared" si="59"/>
        <v>0</v>
      </c>
      <c r="S268" s="14" t="str">
        <f>IFERROR(IF(VLOOKUP(F268&amp;E268,KBSPETAK[],$S$5+1,FALSE)=0,"",VLOOKUP(F268&amp;E268,KBSPETAK[],$S$5+1,FALSE)),"")</f>
        <v/>
      </c>
      <c r="T268" s="162" t="str">
        <f>IFERROR(VLOOKUP(IFERROR(LEFT(I268,FIND("/",I268)-1),I268),Petani[],($U$2+(VLOOKUP(I10,$AB$6:$AD$55,3,FALSE)-1)+VLOOKUP(COUNTIFS($I$264:I268,I10),$AF$6:$AG$16,2,TRUE)),FALSE),"")</f>
        <v/>
      </c>
      <c r="U268" s="47"/>
      <c r="V268" s="16"/>
      <c r="W268" s="17"/>
      <c r="X268" s="17"/>
    </row>
    <row r="269" spans="1:24" ht="15" hidden="1" customHeight="1">
      <c r="A269" s="209" t="str">
        <f t="shared" si="54"/>
        <v>-</v>
      </c>
      <c r="B269" s="2" t="str">
        <f t="shared" ref="B269:B283" si="60">S269&amp;C269</f>
        <v>1</v>
      </c>
      <c r="C269" s="2">
        <f t="shared" si="55"/>
        <v>1</v>
      </c>
      <c r="E269" s="339">
        <v>6</v>
      </c>
      <c r="F269" s="18">
        <f t="shared" si="56"/>
        <v>43835</v>
      </c>
      <c r="G269" s="48" t="str">
        <f>IFERROR(IF(VLOOKUP(F269&amp;E269,KBSPETAK[],$G$263+1,FALSE)=0,"",VLOOKUP(F269&amp;E269,KBSPETAK[],$G$263+1,FALSE)),"")</f>
        <v/>
      </c>
      <c r="H269" s="177" t="str">
        <f>IFERROR(IF(VLOOKUP(F269&amp;E269,KBSPETAK[],$H$5+1,FALSE)=0,"",VLOOKUP(F269&amp;E269,KBSPETAK[],$H$5+1,FALSE)),"")</f>
        <v/>
      </c>
      <c r="I269" s="50" t="str">
        <f>IFERROR(IF(VLOOKUP(F269&amp;E269,KBSPETAK[],$I$5+1,FALSE)=0,"",VLOOKUP(F269&amp;E269,KBSPETAK[],$I$5+1,FALSE)),"")</f>
        <v/>
      </c>
      <c r="J269" s="51" t="str">
        <f>IFERROR(IF(VLOOKUP(F269&amp;E269,KBSPETAK[],$J$5+1,FALSE)=0,"",VLOOKUP(F269&amp;E269,KBSPETAK[],$J$5+1,FALSE)),"")</f>
        <v/>
      </c>
      <c r="K269" s="52" t="str">
        <f>IFERROR(IF(VLOOKUP(F269&amp;E269,KBSPETAK[],$K$5+1,FALSE)=0,"",VLOOKUP(F269&amp;E269,KBSPETAK[],$K$5+1,FALSE)),"")</f>
        <v/>
      </c>
      <c r="L269" s="178" t="str">
        <f>IFERROR(IF(VLOOKUP(F269&amp;E269,KBSPETAK[],$L$5+1,FALSE)=0,"",VLOOKUP(F269&amp;E269,KBSPETAK[],$L$5+1,FALSE)),"")</f>
        <v/>
      </c>
      <c r="M269" s="54" t="str">
        <f>IFERROR(IF(VLOOKUP(F269&amp;E269,KBSPETAK[],$M$5+1,FALSE)=0,"",VLOOKUP(F269&amp;E269,KBSPETAK[],$M$5+1,FALSE)),"")</f>
        <v/>
      </c>
      <c r="N269" s="54" t="str">
        <f>IFERROR(IF(VLOOKUP(F269&amp;E269,KBSPETAK[],$N$5+1,FALSE)=0,"",VLOOKUP(F269&amp;E269,KBSPETAK[],$N$5+1,FALSE)),"")</f>
        <v/>
      </c>
      <c r="O269" s="251">
        <f t="shared" si="57"/>
        <v>0</v>
      </c>
      <c r="P269" s="251" t="str">
        <f>IFERROR(IF(VLOOKUP(F269&amp;E269,KBSPETAK[],$P$5+1,FALSE)=0,0,VLOOKUP(F269&amp;E269,KBSPETAK[],$P$5+1,FALSE)),"")</f>
        <v/>
      </c>
      <c r="Q269" s="251">
        <f t="shared" si="58"/>
        <v>0</v>
      </c>
      <c r="R269" s="251">
        <f t="shared" si="59"/>
        <v>0</v>
      </c>
      <c r="S269" s="14" t="str">
        <f>IFERROR(IF(VLOOKUP(F269&amp;E269,KBSPETAK[],$S$5+1,FALSE)=0,"",VLOOKUP(F269&amp;E269,KBSPETAK[],$S$5+1,FALSE)),"")</f>
        <v/>
      </c>
      <c r="T269" s="162" t="str">
        <f>IFERROR(VLOOKUP(IFERROR(LEFT(I269,FIND("/",I269)-1),I269),Petani[],($U$2+(VLOOKUP(I11,$AB$6:$AD$55,3,FALSE)-1)+VLOOKUP(COUNTIFS($I$264:I269,I11),$AF$6:$AG$16,2,TRUE)),FALSE),"")</f>
        <v/>
      </c>
      <c r="U269" s="47"/>
      <c r="V269" s="16"/>
      <c r="W269" s="17"/>
      <c r="X269" s="17"/>
    </row>
    <row r="270" spans="1:24" ht="15" hidden="1" customHeight="1">
      <c r="A270" s="209" t="str">
        <f t="shared" si="54"/>
        <v>-</v>
      </c>
      <c r="B270" s="2" t="str">
        <f t="shared" si="60"/>
        <v>1</v>
      </c>
      <c r="C270" s="2">
        <f t="shared" si="55"/>
        <v>1</v>
      </c>
      <c r="E270" s="339">
        <v>7</v>
      </c>
      <c r="F270" s="18">
        <f t="shared" si="56"/>
        <v>43835</v>
      </c>
      <c r="G270" s="48" t="str">
        <f>IFERROR(IF(VLOOKUP(F270&amp;E270,KBSPETAK[],$G$263+1,FALSE)=0,"",VLOOKUP(F270&amp;E270,KBSPETAK[],$G$263+1,FALSE)),"")</f>
        <v/>
      </c>
      <c r="H270" s="177" t="str">
        <f>IFERROR(IF(VLOOKUP(F270&amp;E270,KBSPETAK[],$H$5+1,FALSE)=0,"",VLOOKUP(F270&amp;E270,KBSPETAK[],$H$5+1,FALSE)),"")</f>
        <v/>
      </c>
      <c r="I270" s="50" t="str">
        <f>IFERROR(IF(VLOOKUP(F270&amp;E270,KBSPETAK[],$I$5+1,FALSE)=0,"",VLOOKUP(F270&amp;E270,KBSPETAK[],$I$5+1,FALSE)),"")</f>
        <v/>
      </c>
      <c r="J270" s="51" t="str">
        <f>IFERROR(IF(VLOOKUP(F270&amp;E270,KBSPETAK[],$J$5+1,FALSE)=0,"",VLOOKUP(F270&amp;E270,KBSPETAK[],$J$5+1,FALSE)),"")</f>
        <v/>
      </c>
      <c r="K270" s="52" t="str">
        <f>IFERROR(IF(VLOOKUP(F270&amp;E270,KBSPETAK[],$K$5+1,FALSE)=0,"",VLOOKUP(F270&amp;E270,KBSPETAK[],$K$5+1,FALSE)),"")</f>
        <v/>
      </c>
      <c r="L270" s="178" t="str">
        <f>IFERROR(IF(VLOOKUP(F270&amp;E270,KBSPETAK[],$L$5+1,FALSE)=0,"",VLOOKUP(F270&amp;E270,KBSPETAK[],$L$5+1,FALSE)),"")</f>
        <v/>
      </c>
      <c r="M270" s="54" t="str">
        <f>IFERROR(IF(VLOOKUP(F270&amp;E270,KBSPETAK[],$M$5+1,FALSE)=0,"",VLOOKUP(F270&amp;E270,KBSPETAK[],$M$5+1,FALSE)),"")</f>
        <v/>
      </c>
      <c r="N270" s="54" t="str">
        <f>IFERROR(IF(VLOOKUP(F270&amp;E270,KBSPETAK[],$N$5+1,FALSE)=0,"",VLOOKUP(F270&amp;E270,KBSPETAK[],$N$5+1,FALSE)),"")</f>
        <v/>
      </c>
      <c r="O270" s="251">
        <f t="shared" si="57"/>
        <v>0</v>
      </c>
      <c r="P270" s="251" t="str">
        <f>IFERROR(IF(VLOOKUP(F270&amp;E270,KBSPETAK[],$P$5+1,FALSE)=0,0,VLOOKUP(F270&amp;E270,KBSPETAK[],$P$5+1,FALSE)),"")</f>
        <v/>
      </c>
      <c r="Q270" s="251">
        <f t="shared" si="58"/>
        <v>0</v>
      </c>
      <c r="R270" s="251">
        <f t="shared" si="59"/>
        <v>0</v>
      </c>
      <c r="S270" s="14" t="str">
        <f>IFERROR(IF(VLOOKUP(F270&amp;E270,KBSPETAK[],$S$5+1,FALSE)=0,"",VLOOKUP(F270&amp;E270,KBSPETAK[],$S$5+1,FALSE)),"")</f>
        <v/>
      </c>
      <c r="T270" s="162" t="str">
        <f>IFERROR(VLOOKUP(IFERROR(LEFT(I270,FIND("/",I270)-1),I270),Petani[],($U$2+(VLOOKUP(I12,$AB$6:$AD$55,3,FALSE)-1)+VLOOKUP(COUNTIFS($I$264:I270,I12),$AF$6:$AG$16,2,TRUE)),FALSE),"")</f>
        <v/>
      </c>
      <c r="U270" s="47"/>
      <c r="V270" s="16"/>
      <c r="W270" s="17"/>
      <c r="X270" s="17"/>
    </row>
    <row r="271" spans="1:24" ht="15" hidden="1" customHeight="1">
      <c r="A271" s="209" t="str">
        <f t="shared" si="54"/>
        <v>-</v>
      </c>
      <c r="B271" s="2" t="str">
        <f t="shared" si="60"/>
        <v>1</v>
      </c>
      <c r="C271" s="2">
        <f t="shared" si="55"/>
        <v>1</v>
      </c>
      <c r="E271" s="339">
        <v>8</v>
      </c>
      <c r="F271" s="18">
        <f t="shared" si="56"/>
        <v>43835</v>
      </c>
      <c r="G271" s="48" t="str">
        <f>IFERROR(IF(VLOOKUP(F271&amp;E271,KBSPETAK[],$G$263+1,FALSE)=0,"",VLOOKUP(F271&amp;E271,KBSPETAK[],$G$263+1,FALSE)),"")</f>
        <v/>
      </c>
      <c r="H271" s="177" t="str">
        <f>IFERROR(IF(VLOOKUP(F271&amp;E271,KBSPETAK[],$H$5+1,FALSE)=0,"",VLOOKUP(F271&amp;E271,KBSPETAK[],$H$5+1,FALSE)),"")</f>
        <v/>
      </c>
      <c r="I271" s="50" t="str">
        <f>IFERROR(IF(VLOOKUP(F271&amp;E271,KBSPETAK[],$I$5+1,FALSE)=0,"",VLOOKUP(F271&amp;E271,KBSPETAK[],$I$5+1,FALSE)),"")</f>
        <v/>
      </c>
      <c r="J271" s="51" t="str">
        <f>IFERROR(IF(VLOOKUP(F271&amp;E271,KBSPETAK[],$J$5+1,FALSE)=0,"",VLOOKUP(F271&amp;E271,KBSPETAK[],$J$5+1,FALSE)),"")</f>
        <v/>
      </c>
      <c r="K271" s="52" t="str">
        <f>IFERROR(IF(VLOOKUP(F271&amp;E271,KBSPETAK[],$K$5+1,FALSE)=0,"",VLOOKUP(F271&amp;E271,KBSPETAK[],$K$5+1,FALSE)),"")</f>
        <v/>
      </c>
      <c r="L271" s="178" t="str">
        <f>IFERROR(IF(VLOOKUP(F271&amp;E271,KBSPETAK[],$L$5+1,FALSE)=0,"",VLOOKUP(F271&amp;E271,KBSPETAK[],$L$5+1,FALSE)),"")</f>
        <v/>
      </c>
      <c r="M271" s="54" t="str">
        <f>IFERROR(IF(VLOOKUP(F271&amp;E271,KBSPETAK[],$M$5+1,FALSE)=0,"",VLOOKUP(F271&amp;E271,KBSPETAK[],$M$5+1,FALSE)),"")</f>
        <v/>
      </c>
      <c r="N271" s="54" t="str">
        <f>IFERROR(IF(VLOOKUP(F271&amp;E271,KBSPETAK[],$N$5+1,FALSE)=0,"",VLOOKUP(F271&amp;E271,KBSPETAK[],$N$5+1,FALSE)),"")</f>
        <v/>
      </c>
      <c r="O271" s="251">
        <f t="shared" si="57"/>
        <v>0</v>
      </c>
      <c r="P271" s="251" t="str">
        <f>IFERROR(IF(VLOOKUP(F271&amp;E271,KBSPETAK[],$P$5+1,FALSE)=0,0,VLOOKUP(F271&amp;E271,KBSPETAK[],$P$5+1,FALSE)),"")</f>
        <v/>
      </c>
      <c r="Q271" s="251">
        <f t="shared" si="58"/>
        <v>0</v>
      </c>
      <c r="R271" s="251">
        <f t="shared" si="59"/>
        <v>0</v>
      </c>
      <c r="S271" s="14" t="str">
        <f>IFERROR(IF(VLOOKUP(F271&amp;E271,KBSPETAK[],$S$5+1,FALSE)=0,"",VLOOKUP(F271&amp;E271,KBSPETAK[],$S$5+1,FALSE)),"")</f>
        <v/>
      </c>
      <c r="T271" s="162" t="str">
        <f>IFERROR(VLOOKUP(IFERROR(LEFT(I271,FIND("/",I271)-1),I271),Petani[],($U$2+(VLOOKUP(I13,$AB$6:$AD$55,3,FALSE)-1)+VLOOKUP(COUNTIFS($I$264:I271,I13),$AF$6:$AG$16,2,TRUE)),FALSE),"")</f>
        <v/>
      </c>
      <c r="U271" s="47"/>
      <c r="V271" s="16"/>
      <c r="W271" s="17"/>
      <c r="X271" s="17"/>
    </row>
    <row r="272" spans="1:24" ht="15" hidden="1" customHeight="1">
      <c r="A272" s="209" t="str">
        <f t="shared" si="54"/>
        <v>-</v>
      </c>
      <c r="B272" s="2" t="str">
        <f t="shared" si="60"/>
        <v>1</v>
      </c>
      <c r="C272" s="2">
        <f t="shared" si="55"/>
        <v>1</v>
      </c>
      <c r="E272" s="339">
        <v>9</v>
      </c>
      <c r="F272" s="18">
        <f t="shared" si="56"/>
        <v>43835</v>
      </c>
      <c r="G272" s="48" t="str">
        <f>IFERROR(IF(VLOOKUP(F272&amp;E272,KBSPETAK[],$G$263+1,FALSE)=0,"",VLOOKUP(F272&amp;E272,KBSPETAK[],$G$263+1,FALSE)),"")</f>
        <v/>
      </c>
      <c r="H272" s="177" t="str">
        <f>IFERROR(IF(VLOOKUP(F272&amp;E272,KBSPETAK[],$H$5+1,FALSE)=0,"",VLOOKUP(F272&amp;E272,KBSPETAK[],$H$5+1,FALSE)),"")</f>
        <v/>
      </c>
      <c r="I272" s="50" t="str">
        <f>IFERROR(IF(VLOOKUP(F272&amp;E272,KBSPETAK[],$I$5+1,FALSE)=0,"",VLOOKUP(F272&amp;E272,KBSPETAK[],$I$5+1,FALSE)),"")</f>
        <v/>
      </c>
      <c r="J272" s="51" t="str">
        <f>IFERROR(IF(VLOOKUP(F272&amp;E272,KBSPETAK[],$J$5+1,FALSE)=0,"",VLOOKUP(F272&amp;E272,KBSPETAK[],$J$5+1,FALSE)),"")</f>
        <v/>
      </c>
      <c r="K272" s="52" t="str">
        <f>IFERROR(IF(VLOOKUP(F272&amp;E272,KBSPETAK[],$K$5+1,FALSE)=0,"",VLOOKUP(F272&amp;E272,KBSPETAK[],$K$5+1,FALSE)),"")</f>
        <v/>
      </c>
      <c r="L272" s="178" t="str">
        <f>IFERROR(IF(VLOOKUP(F272&amp;E272,KBSPETAK[],$L$5+1,FALSE)=0,"",VLOOKUP(F272&amp;E272,KBSPETAK[],$L$5+1,FALSE)),"")</f>
        <v/>
      </c>
      <c r="M272" s="54" t="str">
        <f>IFERROR(IF(VLOOKUP(F272&amp;E272,KBSPETAK[],$M$5+1,FALSE)=0,"",VLOOKUP(F272&amp;E272,KBSPETAK[],$M$5+1,FALSE)),"")</f>
        <v/>
      </c>
      <c r="N272" s="54" t="str">
        <f>IFERROR(IF(VLOOKUP(F272&amp;E272,KBSPETAK[],$N$5+1,FALSE)=0,"",VLOOKUP(F272&amp;E272,KBSPETAK[],$N$5+1,FALSE)),"")</f>
        <v/>
      </c>
      <c r="O272" s="251">
        <f t="shared" si="57"/>
        <v>0</v>
      </c>
      <c r="P272" s="251" t="str">
        <f>IFERROR(IF(VLOOKUP(F272&amp;E272,KBSPETAK[],$P$5+1,FALSE)=0,0,VLOOKUP(F272&amp;E272,KBSPETAK[],$P$5+1,FALSE)),"")</f>
        <v/>
      </c>
      <c r="Q272" s="251">
        <f t="shared" si="58"/>
        <v>0</v>
      </c>
      <c r="R272" s="251">
        <f t="shared" si="59"/>
        <v>0</v>
      </c>
      <c r="S272" s="14" t="str">
        <f>IFERROR(IF(VLOOKUP(F272&amp;E272,KBSPETAK[],$S$5+1,FALSE)=0,"",VLOOKUP(F272&amp;E272,KBSPETAK[],$S$5+1,FALSE)),"")</f>
        <v/>
      </c>
      <c r="T272" s="162" t="str">
        <f>IFERROR(VLOOKUP(IFERROR(LEFT(I272,FIND("/",I272)-1),I272),Petani[],($U$2+(VLOOKUP(I14,$AB$6:$AD$55,3,FALSE)-1)+VLOOKUP(COUNTIFS($I$264:I272,I14),$AF$6:$AG$16,2,TRUE)),FALSE),"")</f>
        <v/>
      </c>
      <c r="U272" s="47"/>
      <c r="V272" s="16"/>
      <c r="W272" s="17"/>
      <c r="X272" s="17"/>
    </row>
    <row r="273" spans="1:24" ht="15" hidden="1" customHeight="1">
      <c r="A273" s="209" t="str">
        <f t="shared" si="54"/>
        <v>-</v>
      </c>
      <c r="B273" s="2" t="str">
        <f t="shared" si="60"/>
        <v>1</v>
      </c>
      <c r="C273" s="2">
        <f t="shared" si="55"/>
        <v>1</v>
      </c>
      <c r="E273" s="339">
        <v>10</v>
      </c>
      <c r="F273" s="18">
        <f t="shared" si="56"/>
        <v>43835</v>
      </c>
      <c r="G273" s="48" t="str">
        <f>IFERROR(IF(VLOOKUP(F273&amp;E273,KBSPETAK[],$G$263+1,FALSE)=0,"",VLOOKUP(F273&amp;E273,KBSPETAK[],$G$263+1,FALSE)),"")</f>
        <v/>
      </c>
      <c r="H273" s="177" t="str">
        <f>IFERROR(IF(VLOOKUP(F273&amp;E273,KBSPETAK[],$H$5+1,FALSE)=0,"",VLOOKUP(F273&amp;E273,KBSPETAK[],$H$5+1,FALSE)),"")</f>
        <v/>
      </c>
      <c r="I273" s="50" t="str">
        <f>IFERROR(IF(VLOOKUP(F273&amp;E273,KBSPETAK[],$I$5+1,FALSE)=0,"",VLOOKUP(F273&amp;E273,KBSPETAK[],$I$5+1,FALSE)),"")</f>
        <v/>
      </c>
      <c r="J273" s="51" t="str">
        <f>IFERROR(IF(VLOOKUP(F273&amp;E273,KBSPETAK[],$J$5+1,FALSE)=0,"",VLOOKUP(F273&amp;E273,KBSPETAK[],$J$5+1,FALSE)),"")</f>
        <v/>
      </c>
      <c r="K273" s="52" t="str">
        <f>IFERROR(IF(VLOOKUP(F273&amp;E273,KBSPETAK[],$K$5+1,FALSE)=0,"",VLOOKUP(F273&amp;E273,KBSPETAK[],$K$5+1,FALSE)),"")</f>
        <v/>
      </c>
      <c r="L273" s="178" t="str">
        <f>IFERROR(IF(VLOOKUP(F273&amp;E273,KBSPETAK[],$L$5+1,FALSE)=0,"",VLOOKUP(F273&amp;E273,KBSPETAK[],$L$5+1,FALSE)),"")</f>
        <v/>
      </c>
      <c r="M273" s="54" t="str">
        <f>IFERROR(IF(VLOOKUP(F273&amp;E273,KBSPETAK[],$M$5+1,FALSE)=0,"",VLOOKUP(F273&amp;E273,KBSPETAK[],$M$5+1,FALSE)),"")</f>
        <v/>
      </c>
      <c r="N273" s="54" t="str">
        <f>IFERROR(IF(VLOOKUP(F273&amp;E273,KBSPETAK[],$N$5+1,FALSE)=0,"",VLOOKUP(F273&amp;E273,KBSPETAK[],$N$5+1,FALSE)),"")</f>
        <v/>
      </c>
      <c r="O273" s="251">
        <f t="shared" si="57"/>
        <v>0</v>
      </c>
      <c r="P273" s="251" t="str">
        <f>IFERROR(IF(VLOOKUP(F273&amp;E273,KBSPETAK[],$P$5+1,FALSE)=0,0,VLOOKUP(F273&amp;E273,KBSPETAK[],$P$5+1,FALSE)),"")</f>
        <v/>
      </c>
      <c r="Q273" s="251">
        <f t="shared" si="58"/>
        <v>0</v>
      </c>
      <c r="R273" s="251">
        <f t="shared" si="59"/>
        <v>0</v>
      </c>
      <c r="S273" s="14" t="str">
        <f>IFERROR(IF(VLOOKUP(F273&amp;E273,KBSPETAK[],$S$5+1,FALSE)=0,"",VLOOKUP(F273&amp;E273,KBSPETAK[],$S$5+1,FALSE)),"")</f>
        <v/>
      </c>
      <c r="T273" s="162" t="str">
        <f>IFERROR(VLOOKUP(IFERROR(LEFT(I273,FIND("/",I273)-1),I273),Petani[],($U$2+(VLOOKUP(I15,$AB$6:$AD$55,3,FALSE)-1)+VLOOKUP(COUNTIFS($I$264:I273,I15),$AF$6:$AG$16,2,TRUE)),FALSE),"")</f>
        <v/>
      </c>
      <c r="U273" s="47"/>
      <c r="V273" s="16"/>
      <c r="W273" s="17"/>
      <c r="X273" s="17"/>
    </row>
    <row r="274" spans="1:24" ht="15" hidden="1" customHeight="1">
      <c r="A274" s="209" t="str">
        <f t="shared" si="54"/>
        <v>-</v>
      </c>
      <c r="B274" s="2" t="str">
        <f t="shared" si="60"/>
        <v>1</v>
      </c>
      <c r="C274" s="2">
        <f t="shared" si="55"/>
        <v>1</v>
      </c>
      <c r="E274" s="339">
        <v>11</v>
      </c>
      <c r="F274" s="18">
        <f t="shared" si="56"/>
        <v>43835</v>
      </c>
      <c r="G274" s="48" t="str">
        <f>IFERROR(IF(VLOOKUP(F274&amp;E274,KBSPETAK[],$G$263+1,FALSE)=0,"",VLOOKUP(F274&amp;E274,KBSPETAK[],$G$263+1,FALSE)),"")</f>
        <v/>
      </c>
      <c r="H274" s="177" t="str">
        <f>IFERROR(IF(VLOOKUP(F274&amp;E274,KBSPETAK[],$H$5+1,FALSE)=0,"",VLOOKUP(F274&amp;E274,KBSPETAK[],$H$5+1,FALSE)),"")</f>
        <v/>
      </c>
      <c r="I274" s="50" t="str">
        <f>IFERROR(IF(VLOOKUP(F274&amp;E274,KBSPETAK[],$I$5+1,FALSE)=0,"",VLOOKUP(F274&amp;E274,KBSPETAK[],$I$5+1,FALSE)),"")</f>
        <v/>
      </c>
      <c r="J274" s="51" t="str">
        <f>IFERROR(IF(VLOOKUP(F274&amp;E274,KBSPETAK[],$J$5+1,FALSE)=0,"",VLOOKUP(F274&amp;E274,KBSPETAK[],$J$5+1,FALSE)),"")</f>
        <v/>
      </c>
      <c r="K274" s="52" t="str">
        <f>IFERROR(IF(VLOOKUP(F274&amp;E274,KBSPETAK[],$K$5+1,FALSE)=0,"",VLOOKUP(F274&amp;E274,KBSPETAK[],$K$5+1,FALSE)),"")</f>
        <v/>
      </c>
      <c r="L274" s="178" t="str">
        <f>IFERROR(IF(VLOOKUP(F274&amp;E274,KBSPETAK[],$L$5+1,FALSE)=0,"",VLOOKUP(F274&amp;E274,KBSPETAK[],$L$5+1,FALSE)),"")</f>
        <v/>
      </c>
      <c r="M274" s="54" t="str">
        <f>IFERROR(IF(VLOOKUP(F274&amp;E274,KBSPETAK[],$M$5+1,FALSE)=0,"",VLOOKUP(F274&amp;E274,KBSPETAK[],$M$5+1,FALSE)),"")</f>
        <v/>
      </c>
      <c r="N274" s="54" t="str">
        <f>IFERROR(IF(VLOOKUP(F274&amp;E274,KBSPETAK[],$N$5+1,FALSE)=0,"",VLOOKUP(F274&amp;E274,KBSPETAK[],$N$5+1,FALSE)),"")</f>
        <v/>
      </c>
      <c r="O274" s="251">
        <f t="shared" si="57"/>
        <v>0</v>
      </c>
      <c r="P274" s="251" t="str">
        <f>IFERROR(IF(VLOOKUP(F274&amp;E274,KBSPETAK[],$P$5+1,FALSE)=0,0,VLOOKUP(F274&amp;E274,KBSPETAK[],$P$5+1,FALSE)),"")</f>
        <v/>
      </c>
      <c r="Q274" s="251">
        <f t="shared" si="58"/>
        <v>0</v>
      </c>
      <c r="R274" s="251">
        <f t="shared" si="59"/>
        <v>0</v>
      </c>
      <c r="S274" s="14" t="str">
        <f>IFERROR(IF(VLOOKUP(F274&amp;E274,KBSPETAK[],$S$5+1,FALSE)=0,"",VLOOKUP(F274&amp;E274,KBSPETAK[],$S$5+1,FALSE)),"")</f>
        <v/>
      </c>
      <c r="T274" s="162" t="str">
        <f>IFERROR(VLOOKUP(IFERROR(LEFT(I274,FIND("/",I274)-1),I274),Petani[],($U$2+(VLOOKUP(I16,$AB$6:$AD$55,3,FALSE)-1)+VLOOKUP(COUNTIFS($I$264:I274,I16),$AF$6:$AG$16,2,TRUE)),FALSE),"")</f>
        <v/>
      </c>
      <c r="U274" s="47"/>
      <c r="V274" s="16"/>
      <c r="W274" s="17"/>
      <c r="X274" s="17"/>
    </row>
    <row r="275" spans="1:24" ht="15" hidden="1" customHeight="1">
      <c r="A275" s="209" t="str">
        <f t="shared" si="54"/>
        <v>-</v>
      </c>
      <c r="B275" s="2" t="str">
        <f t="shared" si="60"/>
        <v>1</v>
      </c>
      <c r="C275" s="2">
        <f t="shared" si="55"/>
        <v>1</v>
      </c>
      <c r="E275" s="339">
        <v>12</v>
      </c>
      <c r="F275" s="18">
        <f t="shared" si="56"/>
        <v>43835</v>
      </c>
      <c r="G275" s="48" t="str">
        <f>IFERROR(IF(VLOOKUP(F275&amp;E275,KBSPETAK[],$G$263+1,FALSE)=0,"",VLOOKUP(F275&amp;E275,KBSPETAK[],$G$263+1,FALSE)),"")</f>
        <v/>
      </c>
      <c r="H275" s="177" t="str">
        <f>IFERROR(IF(VLOOKUP(F275&amp;E275,KBSPETAK[],$H$5+1,FALSE)=0,"",VLOOKUP(F275&amp;E275,KBSPETAK[],$H$5+1,FALSE)),"")</f>
        <v/>
      </c>
      <c r="I275" s="50" t="str">
        <f>IFERROR(IF(VLOOKUP(F275&amp;E275,KBSPETAK[],$I$5+1,FALSE)=0,"",VLOOKUP(F275&amp;E275,KBSPETAK[],$I$5+1,FALSE)),"")</f>
        <v/>
      </c>
      <c r="J275" s="51" t="str">
        <f>IFERROR(IF(VLOOKUP(F275&amp;E275,KBSPETAK[],$J$5+1,FALSE)=0,"",VLOOKUP(F275&amp;E275,KBSPETAK[],$J$5+1,FALSE)),"")</f>
        <v/>
      </c>
      <c r="K275" s="52" t="str">
        <f>IFERROR(IF(VLOOKUP(F275&amp;E275,KBSPETAK[],$K$5+1,FALSE)=0,"",VLOOKUP(F275&amp;E275,KBSPETAK[],$K$5+1,FALSE)),"")</f>
        <v/>
      </c>
      <c r="L275" s="178" t="str">
        <f>IFERROR(IF(VLOOKUP(F275&amp;E275,KBSPETAK[],$L$5+1,FALSE)=0,"",VLOOKUP(F275&amp;E275,KBSPETAK[],$L$5+1,FALSE)),"")</f>
        <v/>
      </c>
      <c r="M275" s="54" t="str">
        <f>IFERROR(IF(VLOOKUP(F275&amp;E275,KBSPETAK[],$M$5+1,FALSE)=0,"",VLOOKUP(F275&amp;E275,KBSPETAK[],$M$5+1,FALSE)),"")</f>
        <v/>
      </c>
      <c r="N275" s="54" t="str">
        <f>IFERROR(IF(VLOOKUP(F275&amp;E275,KBSPETAK[],$N$5+1,FALSE)=0,"",VLOOKUP(F275&amp;E275,KBSPETAK[],$N$5+1,FALSE)),"")</f>
        <v/>
      </c>
      <c r="O275" s="251">
        <f t="shared" si="57"/>
        <v>0</v>
      </c>
      <c r="P275" s="251" t="str">
        <f>IFERROR(IF(VLOOKUP(F275&amp;E275,KBSPETAK[],$P$5+1,FALSE)=0,0,VLOOKUP(F275&amp;E275,KBSPETAK[],$P$5+1,FALSE)),"")</f>
        <v/>
      </c>
      <c r="Q275" s="251">
        <f t="shared" si="58"/>
        <v>0</v>
      </c>
      <c r="R275" s="251">
        <f t="shared" si="59"/>
        <v>0</v>
      </c>
      <c r="S275" s="14" t="str">
        <f>IFERROR(IF(VLOOKUP(F275&amp;E275,KBSPETAK[],$S$5+1,FALSE)=0,"",VLOOKUP(F275&amp;E275,KBSPETAK[],$S$5+1,FALSE)),"")</f>
        <v/>
      </c>
      <c r="T275" s="162" t="str">
        <f>IFERROR(VLOOKUP(IFERROR(LEFT(I275,FIND("/",I275)-1),I275),Petani[],($U$2+(VLOOKUP(I17,$AB$6:$AD$55,3,FALSE)-1)+VLOOKUP(COUNTIFS($I$264:I275,I17),$AF$6:$AG$16,2,TRUE)),FALSE),"")</f>
        <v/>
      </c>
      <c r="U275" s="47"/>
      <c r="V275" s="16"/>
      <c r="W275" s="17"/>
      <c r="X275" s="17"/>
    </row>
    <row r="276" spans="1:24" ht="15" hidden="1" customHeight="1">
      <c r="A276" s="209" t="str">
        <f t="shared" si="54"/>
        <v>-</v>
      </c>
      <c r="B276" s="2" t="str">
        <f t="shared" si="60"/>
        <v>1</v>
      </c>
      <c r="C276" s="2">
        <f t="shared" si="55"/>
        <v>1</v>
      </c>
      <c r="E276" s="8">
        <v>13</v>
      </c>
      <c r="F276" s="18">
        <f t="shared" si="56"/>
        <v>43835</v>
      </c>
      <c r="G276" s="48" t="str">
        <f>IFERROR(IF(VLOOKUP(F276&amp;E276,KBSPETAK[],$G$263+1,FALSE)=0,"",VLOOKUP(F276&amp;E276,KBSPETAK[],$G$263+1,FALSE)),"")</f>
        <v/>
      </c>
      <c r="H276" s="177" t="str">
        <f>IFERROR(IF(VLOOKUP(F276&amp;E276,KBSPETAK[],$H$5+1,FALSE)=0,"",VLOOKUP(F276&amp;E276,KBSPETAK[],$H$5+1,FALSE)),"")</f>
        <v/>
      </c>
      <c r="I276" s="50" t="str">
        <f>IFERROR(IF(VLOOKUP(F276&amp;E276,KBSPETAK[],$I$5+1,FALSE)=0,"",VLOOKUP(F276&amp;E276,KBSPETAK[],$I$5+1,FALSE)),"")</f>
        <v/>
      </c>
      <c r="J276" s="51" t="str">
        <f>IFERROR(IF(VLOOKUP(F276&amp;E276,KBSPETAK[],$J$5+1,FALSE)=0,"",VLOOKUP(F276&amp;E276,KBSPETAK[],$J$5+1,FALSE)),"")</f>
        <v/>
      </c>
      <c r="K276" s="52" t="str">
        <f>IFERROR(IF(VLOOKUP(F276&amp;E276,KBSPETAK[],$K$5+1,FALSE)=0,"",VLOOKUP(F276&amp;E276,KBSPETAK[],$K$5+1,FALSE)),"")</f>
        <v/>
      </c>
      <c r="L276" s="178" t="str">
        <f>IFERROR(IF(VLOOKUP(F276&amp;E276,KBSPETAK[],$L$5+1,FALSE)=0,"",VLOOKUP(F276&amp;E276,KBSPETAK[],$L$5+1,FALSE)),"")</f>
        <v/>
      </c>
      <c r="M276" s="54" t="str">
        <f>IFERROR(IF(VLOOKUP(F276&amp;E276,KBSPETAK[],$M$5+1,FALSE)=0,"",VLOOKUP(F276&amp;E276,KBSPETAK[],$M$5+1,FALSE)),"")</f>
        <v/>
      </c>
      <c r="N276" s="54" t="str">
        <f>IFERROR(IF(VLOOKUP(F276&amp;E276,KBSPETAK[],$N$5+1,FALSE)=0,"",VLOOKUP(F276&amp;E276,KBSPETAK[],$N$5+1,FALSE)),"")</f>
        <v/>
      </c>
      <c r="O276" s="251">
        <f t="shared" si="57"/>
        <v>0</v>
      </c>
      <c r="P276" s="251" t="str">
        <f>IFERROR(IF(VLOOKUP(F276&amp;E276,KBSPETAK[],$P$5+1,FALSE)=0,0,VLOOKUP(F276&amp;E276,KBSPETAK[],$P$5+1,FALSE)),"")</f>
        <v/>
      </c>
      <c r="Q276" s="251">
        <f t="shared" si="58"/>
        <v>0</v>
      </c>
      <c r="R276" s="251">
        <f t="shared" si="59"/>
        <v>0</v>
      </c>
      <c r="S276" s="14" t="str">
        <f>IFERROR(IF(VLOOKUP(F276&amp;E276,KBSPETAK[],$S$5+1,FALSE)=0,"",VLOOKUP(F276&amp;E276,KBSPETAK[],$S$5+1,FALSE)),"")</f>
        <v/>
      </c>
      <c r="T276" s="162" t="str">
        <f>IFERROR(VLOOKUP(IFERROR(LEFT(I276,FIND("/",I276)-1),I276),Petani[],($U$2+(VLOOKUP(I18,$AB$6:$AD$55,3,FALSE)-1)+VLOOKUP(COUNTIFS($I$264:I276,I18),$AF$6:$AG$16,2,TRUE)),FALSE),"")</f>
        <v/>
      </c>
      <c r="U276" s="47"/>
      <c r="V276" s="16"/>
      <c r="W276" s="17"/>
      <c r="X276" s="17"/>
    </row>
    <row r="277" spans="1:24" ht="15" hidden="1" customHeight="1">
      <c r="A277" s="209" t="str">
        <f t="shared" si="54"/>
        <v>-</v>
      </c>
      <c r="B277" s="2" t="str">
        <f t="shared" si="60"/>
        <v>1</v>
      </c>
      <c r="C277" s="2">
        <f t="shared" si="55"/>
        <v>1</v>
      </c>
      <c r="E277" s="8">
        <v>14</v>
      </c>
      <c r="F277" s="18">
        <f t="shared" si="56"/>
        <v>43835</v>
      </c>
      <c r="G277" s="48" t="str">
        <f>IFERROR(IF(VLOOKUP(F277&amp;E277,KBSPETAK[],$G$263+1,FALSE)=0,"",VLOOKUP(F277&amp;E277,KBSPETAK[],$G$263+1,FALSE)),"")</f>
        <v/>
      </c>
      <c r="H277" s="177" t="str">
        <f>IFERROR(IF(VLOOKUP(F277&amp;E277,KBSPETAK[],$H$5+1,FALSE)=0,"",VLOOKUP(F277&amp;E277,KBSPETAK[],$H$5+1,FALSE)),"")</f>
        <v/>
      </c>
      <c r="I277" s="50" t="str">
        <f>IFERROR(IF(VLOOKUP(F277&amp;E277,KBSPETAK[],$I$5+1,FALSE)=0,"",VLOOKUP(F277&amp;E277,KBSPETAK[],$I$5+1,FALSE)),"")</f>
        <v/>
      </c>
      <c r="J277" s="51" t="str">
        <f>IFERROR(IF(VLOOKUP(F277&amp;E277,KBSPETAK[],$J$5+1,FALSE)=0,"",VLOOKUP(F277&amp;E277,KBSPETAK[],$J$5+1,FALSE)),"")</f>
        <v/>
      </c>
      <c r="K277" s="52" t="str">
        <f>IFERROR(IF(VLOOKUP(F277&amp;E277,KBSPETAK[],$K$5+1,FALSE)=0,"",VLOOKUP(F277&amp;E277,KBSPETAK[],$K$5+1,FALSE)),"")</f>
        <v/>
      </c>
      <c r="L277" s="178" t="str">
        <f>IFERROR(IF(VLOOKUP(F277&amp;E277,KBSPETAK[],$L$5+1,FALSE)=0,"",VLOOKUP(F277&amp;E277,KBSPETAK[],$L$5+1,FALSE)),"")</f>
        <v/>
      </c>
      <c r="M277" s="54" t="str">
        <f>IFERROR(IF(VLOOKUP(F277&amp;E277,KBSPETAK[],$M$5+1,FALSE)=0,"",VLOOKUP(F277&amp;E277,KBSPETAK[],$M$5+1,FALSE)),"")</f>
        <v/>
      </c>
      <c r="N277" s="54" t="str">
        <f>IFERROR(IF(VLOOKUP(F277&amp;E277,KBSPETAK[],$N$5+1,FALSE)=0,"",VLOOKUP(F277&amp;E277,KBSPETAK[],$N$5+1,FALSE)),"")</f>
        <v/>
      </c>
      <c r="O277" s="251">
        <f t="shared" si="57"/>
        <v>0</v>
      </c>
      <c r="P277" s="251" t="str">
        <f>IFERROR(IF(VLOOKUP(F277&amp;E277,KBSPETAK[],$P$5+1,FALSE)=0,0,VLOOKUP(F277&amp;E277,KBSPETAK[],$P$5+1,FALSE)),"")</f>
        <v/>
      </c>
      <c r="Q277" s="251">
        <f t="shared" si="58"/>
        <v>0</v>
      </c>
      <c r="R277" s="251">
        <f t="shared" si="59"/>
        <v>0</v>
      </c>
      <c r="S277" s="14" t="str">
        <f>IFERROR(IF(VLOOKUP(F277&amp;E277,KBSPETAK[],$S$5+1,FALSE)=0,"",VLOOKUP(F277&amp;E277,KBSPETAK[],$S$5+1,FALSE)),"")</f>
        <v/>
      </c>
      <c r="T277" s="162" t="str">
        <f>IFERROR(VLOOKUP(IFERROR(LEFT(I277,FIND("/",I277)-1),I277),Petani[],($U$2+(VLOOKUP(I19,$AB$6:$AD$55,3,FALSE)-1)+VLOOKUP(COUNTIFS($I$264:I277,I19),$AF$6:$AG$16,2,TRUE)),FALSE),"")</f>
        <v/>
      </c>
      <c r="U277" s="47"/>
      <c r="V277" s="16"/>
      <c r="W277" s="17"/>
      <c r="X277" s="17"/>
    </row>
    <row r="278" spans="1:24" ht="15" hidden="1" customHeight="1">
      <c r="A278" s="209" t="str">
        <f t="shared" si="54"/>
        <v>-</v>
      </c>
      <c r="B278" s="2" t="str">
        <f t="shared" si="60"/>
        <v>1</v>
      </c>
      <c r="C278" s="2">
        <f t="shared" si="55"/>
        <v>1</v>
      </c>
      <c r="E278" s="8">
        <v>15</v>
      </c>
      <c r="F278" s="18">
        <f t="shared" si="56"/>
        <v>43835</v>
      </c>
      <c r="G278" s="48" t="str">
        <f>IFERROR(IF(VLOOKUP(F278&amp;E278,KBSPETAK[],$G$263+1,FALSE)=0,"",VLOOKUP(F278&amp;E278,KBSPETAK[],$G$263+1,FALSE)),"")</f>
        <v/>
      </c>
      <c r="H278" s="49" t="str">
        <f>IFERROR(IF(VLOOKUP(F278&amp;E278,KBSPETAK[],$H$5+1,FALSE)=0,"",VLOOKUP(F278&amp;E278,KBSPETAK[],$H$5+1,FALSE)),"")</f>
        <v/>
      </c>
      <c r="I278" s="50" t="str">
        <f>IFERROR(IF(VLOOKUP(F278&amp;E278,KBSPETAK[],$I$5+1,FALSE)=0,"",VLOOKUP(F278&amp;E278,KBSPETAK[],$I$5+1,FALSE)),"")</f>
        <v/>
      </c>
      <c r="J278" s="51" t="str">
        <f>IFERROR(IF(VLOOKUP(F278&amp;E278,KBSPETAK[],$J$5+1,FALSE)=0,"",VLOOKUP(F278&amp;E278,KBSPETAK[],$J$5+1,FALSE)),"")</f>
        <v/>
      </c>
      <c r="K278" s="52" t="str">
        <f>IFERROR(IF(VLOOKUP(F278&amp;E278,KBSPETAK[],$K$5+1,FALSE)=0,"",VLOOKUP(F278&amp;E278,KBSPETAK[],$K$5+1,FALSE)),"")</f>
        <v/>
      </c>
      <c r="L278" s="53" t="str">
        <f>IFERROR(IF(VLOOKUP(F278&amp;E278,KBSPETAK[],$L$5+1,FALSE)=0,"",VLOOKUP(F278&amp;E278,KBSPETAK[],$L$5+1,FALSE)),"")</f>
        <v/>
      </c>
      <c r="M278" s="54" t="str">
        <f>IFERROR(IF(VLOOKUP(F278&amp;E278,KBSPETAK[],$M$5+1,FALSE)=0,"",VLOOKUP(F278&amp;E278,KBSPETAK[],$M$5+1,FALSE)),"")</f>
        <v/>
      </c>
      <c r="N278" s="54" t="str">
        <f>IFERROR(IF(VLOOKUP(F278&amp;E278,KBSPETAK[],$N$5+1,FALSE)=0,"",VLOOKUP(F278&amp;E278,KBSPETAK[],$N$5+1,FALSE)),"")</f>
        <v/>
      </c>
      <c r="O278" s="251">
        <f t="shared" si="57"/>
        <v>0</v>
      </c>
      <c r="P278" s="251" t="str">
        <f>IFERROR(IF(VLOOKUP(F278&amp;E278,KBSPETAK[],$P$5+1,FALSE)=0,0,VLOOKUP(F278&amp;E278,KBSPETAK[],$P$5+1,FALSE)),"")</f>
        <v/>
      </c>
      <c r="Q278" s="251">
        <f t="shared" si="58"/>
        <v>0</v>
      </c>
      <c r="R278" s="251">
        <f t="shared" si="59"/>
        <v>0</v>
      </c>
      <c r="S278" s="14" t="str">
        <f>IFERROR(IF(VLOOKUP(F278&amp;E278,KBSPETAK[],$S$5+1,FALSE)=0,"",VLOOKUP(F278&amp;E278,KBSPETAK[],$S$5+1,FALSE)),"")</f>
        <v/>
      </c>
      <c r="T278" s="162" t="str">
        <f>IFERROR(VLOOKUP(IFERROR(LEFT(I278,FIND("/",I278)-1),I278),Petani[],($U$2+(VLOOKUP(I20,$AB$6:$AD$55,3,FALSE)-1)+VLOOKUP(COUNTIFS($I$264:I278,I20),$AF$6:$AG$16,2,TRUE)),FALSE),"")</f>
        <v/>
      </c>
      <c r="U278" s="47"/>
      <c r="V278" s="16"/>
      <c r="W278" s="17"/>
      <c r="X278" s="17"/>
    </row>
    <row r="279" spans="1:24" ht="15" hidden="1" customHeight="1">
      <c r="A279" s="209" t="str">
        <f t="shared" si="54"/>
        <v>-</v>
      </c>
      <c r="B279" s="2" t="str">
        <f t="shared" si="60"/>
        <v>1</v>
      </c>
      <c r="C279" s="2">
        <f t="shared" si="55"/>
        <v>1</v>
      </c>
      <c r="E279" s="8">
        <v>16</v>
      </c>
      <c r="F279" s="18">
        <f t="shared" si="56"/>
        <v>43835</v>
      </c>
      <c r="G279" s="48" t="str">
        <f>IFERROR(IF(VLOOKUP(F279&amp;E279,KBSPETAK[],$G$263+1,FALSE)=0,"",VLOOKUP(F279&amp;E279,KBSPETAK[],$G$263+1,FALSE)),"")</f>
        <v/>
      </c>
      <c r="H279" s="49" t="str">
        <f>IFERROR(IF(VLOOKUP(F279&amp;E279,KBSPETAK[],$H$5+1,FALSE)=0,"",VLOOKUP(F279&amp;E279,KBSPETAK[],$H$5+1,FALSE)),"")</f>
        <v/>
      </c>
      <c r="I279" s="50" t="str">
        <f>IFERROR(IF(VLOOKUP(F279&amp;E279,KBSPETAK[],$I$5+1,FALSE)=0,"",VLOOKUP(F279&amp;E279,KBSPETAK[],$I$5+1,FALSE)),"")</f>
        <v/>
      </c>
      <c r="J279" s="51" t="str">
        <f>IFERROR(IF(VLOOKUP(F279&amp;E279,KBSPETAK[],$J$5+1,FALSE)=0,"",VLOOKUP(F279&amp;E279,KBSPETAK[],$J$5+1,FALSE)),"")</f>
        <v/>
      </c>
      <c r="K279" s="52" t="str">
        <f>IFERROR(IF(VLOOKUP(F279&amp;E279,KBSPETAK[],$K$5+1,FALSE)=0,"",VLOOKUP(F279&amp;E279,KBSPETAK[],$K$5+1,FALSE)),"")</f>
        <v/>
      </c>
      <c r="L279" s="53" t="str">
        <f>IFERROR(IF(VLOOKUP(F279&amp;E279,KBSPETAK[],$L$5+1,FALSE)=0,"",VLOOKUP(F279&amp;E279,KBSPETAK[],$L$5+1,FALSE)),"")</f>
        <v/>
      </c>
      <c r="M279" s="54" t="str">
        <f>IFERROR(IF(VLOOKUP(F279&amp;E279,KBSPETAK[],$M$5+1,FALSE)=0,"",VLOOKUP(F279&amp;E279,KBSPETAK[],$M$5+1,FALSE)),"")</f>
        <v/>
      </c>
      <c r="N279" s="54" t="str">
        <f>IFERROR(IF(VLOOKUP(F279&amp;E279,KBSPETAK[],$N$5+1,FALSE)=0,"",VLOOKUP(F279&amp;E279,KBSPETAK[],$N$5+1,FALSE)),"")</f>
        <v/>
      </c>
      <c r="O279" s="251">
        <f t="shared" si="57"/>
        <v>0</v>
      </c>
      <c r="P279" s="251" t="str">
        <f>IFERROR(IF(VLOOKUP(F279&amp;E279,KBSPETAK[],$P$5+1,FALSE)=0,0,VLOOKUP(F279&amp;E279,KBSPETAK[],$P$5+1,FALSE)),"")</f>
        <v/>
      </c>
      <c r="Q279" s="251">
        <f t="shared" si="58"/>
        <v>0</v>
      </c>
      <c r="R279" s="251">
        <f t="shared" si="59"/>
        <v>0</v>
      </c>
      <c r="S279" s="14" t="str">
        <f>IFERROR(IF(VLOOKUP(F279&amp;E279,KBSPETAK[],$S$5+1,FALSE)=0,"",VLOOKUP(F279&amp;E279,KBSPETAK[],$S$5+1,FALSE)),"")</f>
        <v/>
      </c>
      <c r="T279" s="162" t="str">
        <f>IFERROR(VLOOKUP(IFERROR(LEFT(I279,FIND("/",I279)-1),I279),Petani[],($U$2+(VLOOKUP(I21,$AB$6:$AD$55,3,FALSE)-1)+VLOOKUP(COUNTIFS($I$264:I279,I21),$AF$6:$AG$16,2,TRUE)),FALSE),"")</f>
        <v/>
      </c>
      <c r="U279" s="47"/>
      <c r="V279" s="16"/>
      <c r="W279" s="17"/>
      <c r="X279" s="17"/>
    </row>
    <row r="280" spans="1:24" ht="15" hidden="1" customHeight="1">
      <c r="A280" s="209" t="str">
        <f t="shared" si="54"/>
        <v>-</v>
      </c>
      <c r="B280" s="2" t="str">
        <f t="shared" si="60"/>
        <v>1</v>
      </c>
      <c r="C280" s="2">
        <f t="shared" si="55"/>
        <v>1</v>
      </c>
      <c r="E280" s="8">
        <v>17</v>
      </c>
      <c r="F280" s="18">
        <f t="shared" si="56"/>
        <v>43835</v>
      </c>
      <c r="G280" s="48" t="str">
        <f>IFERROR(IF(VLOOKUP(F280&amp;E280,KBSPETAK[],$G$263+1,FALSE)=0,"",VLOOKUP(F280&amp;E280,KBSPETAK[],$G$263+1,FALSE)),"")</f>
        <v/>
      </c>
      <c r="H280" s="49" t="str">
        <f>IFERROR(IF(VLOOKUP(F280&amp;E280,KBSPETAK[],$H$5+1,FALSE)=0,"",VLOOKUP(F280&amp;E280,KBSPETAK[],$H$5+1,FALSE)),"")</f>
        <v/>
      </c>
      <c r="I280" s="50" t="str">
        <f>IFERROR(IF(VLOOKUP(F280&amp;E280,KBSPETAK[],$I$5+1,FALSE)=0,"",VLOOKUP(F280&amp;E280,KBSPETAK[],$I$5+1,FALSE)),"")</f>
        <v/>
      </c>
      <c r="J280" s="51" t="str">
        <f>IFERROR(IF(VLOOKUP(F280&amp;E280,KBSPETAK[],$J$5+1,FALSE)=0,"",VLOOKUP(F280&amp;E280,KBSPETAK[],$J$5+1,FALSE)),"")</f>
        <v/>
      </c>
      <c r="K280" s="52" t="str">
        <f>IFERROR(IF(VLOOKUP(F280&amp;E280,KBSPETAK[],$K$5+1,FALSE)=0,"",VLOOKUP(F280&amp;E280,KBSPETAK[],$K$5+1,FALSE)),"")</f>
        <v/>
      </c>
      <c r="L280" s="53" t="str">
        <f>IFERROR(IF(VLOOKUP(F280&amp;E280,KBSPETAK[],$L$5+1,FALSE)=0,"",VLOOKUP(F280&amp;E280,KBSPETAK[],$L$5+1,FALSE)),"")</f>
        <v/>
      </c>
      <c r="M280" s="54" t="str">
        <f>IFERROR(IF(VLOOKUP(F280&amp;E280,KBSPETAK[],$M$5+1,FALSE)=0,"",VLOOKUP(F280&amp;E280,KBSPETAK[],$M$5+1,FALSE)),"")</f>
        <v/>
      </c>
      <c r="N280" s="54" t="str">
        <f>IFERROR(IF(VLOOKUP(F280&amp;E280,KBSPETAK[],$N$5+1,FALSE)=0,"",VLOOKUP(F280&amp;E280,KBSPETAK[],$N$5+1,FALSE)),"")</f>
        <v/>
      </c>
      <c r="O280" s="251">
        <f t="shared" si="57"/>
        <v>0</v>
      </c>
      <c r="P280" s="251" t="str">
        <f>IFERROR(IF(VLOOKUP(F280&amp;E280,KBSPETAK[],$P$5+1,FALSE)=0,0,VLOOKUP(F280&amp;E280,KBSPETAK[],$P$5+1,FALSE)),"")</f>
        <v/>
      </c>
      <c r="Q280" s="251">
        <f t="shared" si="58"/>
        <v>0</v>
      </c>
      <c r="R280" s="251">
        <f t="shared" si="59"/>
        <v>0</v>
      </c>
      <c r="S280" s="14" t="str">
        <f>IFERROR(IF(VLOOKUP(F280&amp;E280,KBSPETAK[],$S$5+1,FALSE)=0,"",VLOOKUP(F280&amp;E280,KBSPETAK[],$S$5+1,FALSE)),"")</f>
        <v/>
      </c>
      <c r="T280" s="162" t="str">
        <f>IFERROR(VLOOKUP(IFERROR(LEFT(I280,FIND("/",I280)-1),I280),Petani[],($U$2+(VLOOKUP(I22,$AB$6:$AD$55,3,FALSE)-1)+VLOOKUP(COUNTIFS($I$264:I280,I22),$AF$6:$AG$16,2,TRUE)),FALSE),"")</f>
        <v/>
      </c>
      <c r="U280" s="47"/>
      <c r="V280" s="16"/>
      <c r="W280" s="17"/>
      <c r="X280" s="17"/>
    </row>
    <row r="281" spans="1:24" ht="15" hidden="1" customHeight="1">
      <c r="A281" s="209" t="str">
        <f t="shared" si="54"/>
        <v>-</v>
      </c>
      <c r="B281" s="2" t="str">
        <f t="shared" si="60"/>
        <v>1</v>
      </c>
      <c r="C281" s="2">
        <f t="shared" si="55"/>
        <v>1</v>
      </c>
      <c r="E281" s="8">
        <v>18</v>
      </c>
      <c r="F281" s="18">
        <f t="shared" si="56"/>
        <v>43835</v>
      </c>
      <c r="G281" s="48" t="str">
        <f>IFERROR(IF(VLOOKUP(F281&amp;E281,KBSPETAK[],$G$263+1,FALSE)=0,"",VLOOKUP(F281&amp;E281,KBSPETAK[],$G$263+1,FALSE)),"")</f>
        <v/>
      </c>
      <c r="H281" s="49" t="str">
        <f>IFERROR(IF(VLOOKUP(F281&amp;E281,KBSPETAK[],$H$5+1,FALSE)=0,"",VLOOKUP(F281&amp;E281,KBSPETAK[],$H$5+1,FALSE)),"")</f>
        <v/>
      </c>
      <c r="I281" s="50" t="str">
        <f>IFERROR(IF(VLOOKUP(F281&amp;E281,KBSPETAK[],$I$5+1,FALSE)=0,"",VLOOKUP(F281&amp;E281,KBSPETAK[],$I$5+1,FALSE)),"")</f>
        <v/>
      </c>
      <c r="J281" s="51" t="str">
        <f>IFERROR(IF(VLOOKUP(F281&amp;E281,KBSPETAK[],$J$5+1,FALSE)=0,"",VLOOKUP(F281&amp;E281,KBSPETAK[],$J$5+1,FALSE)),"")</f>
        <v/>
      </c>
      <c r="K281" s="52" t="str">
        <f>IFERROR(IF(VLOOKUP(F281&amp;E281,KBSPETAK[],$K$5+1,FALSE)=0,"",VLOOKUP(F281&amp;E281,KBSPETAK[],$K$5+1,FALSE)),"")</f>
        <v/>
      </c>
      <c r="L281" s="53" t="str">
        <f>IFERROR(IF(VLOOKUP(F281&amp;E281,KBSPETAK[],$L$5+1,FALSE)=0,"",VLOOKUP(F281&amp;E281,KBSPETAK[],$L$5+1,FALSE)),"")</f>
        <v/>
      </c>
      <c r="M281" s="54" t="str">
        <f>IFERROR(IF(VLOOKUP(F281&amp;E281,KBSPETAK[],$M$5+1,FALSE)=0,"",VLOOKUP(F281&amp;E281,KBSPETAK[],$M$5+1,FALSE)),"")</f>
        <v/>
      </c>
      <c r="N281" s="54" t="str">
        <f>IFERROR(IF(VLOOKUP(F281&amp;E281,KBSPETAK[],$N$5+1,FALSE)=0,"",VLOOKUP(F281&amp;E281,KBSPETAK[],$N$5+1,FALSE)),"")</f>
        <v/>
      </c>
      <c r="O281" s="251">
        <f t="shared" si="57"/>
        <v>0</v>
      </c>
      <c r="P281" s="251" t="str">
        <f>IFERROR(IF(VLOOKUP(F281&amp;E281,KBSPETAK[],$P$5+1,FALSE)=0,0,VLOOKUP(F281&amp;E281,KBSPETAK[],$P$5+1,FALSE)),"")</f>
        <v/>
      </c>
      <c r="Q281" s="251">
        <f t="shared" si="58"/>
        <v>0</v>
      </c>
      <c r="R281" s="251">
        <f t="shared" si="59"/>
        <v>0</v>
      </c>
      <c r="S281" s="14" t="str">
        <f>IFERROR(IF(VLOOKUP(F281&amp;E281,KBSPETAK[],$S$5+1,FALSE)=0,"",VLOOKUP(F281&amp;E281,KBSPETAK[],$S$5+1,FALSE)),"")</f>
        <v/>
      </c>
      <c r="T281" s="162" t="str">
        <f>IFERROR(VLOOKUP(IFERROR(LEFT(I281,FIND("/",I281)-1),I281),Petani[],($U$2+(VLOOKUP(I23,$AB$6:$AD$55,3,FALSE)-1)+VLOOKUP(COUNTIFS($I$264:I281,I23),$AF$6:$AG$16,2,TRUE)),FALSE),"")</f>
        <v/>
      </c>
      <c r="U281" s="47"/>
      <c r="V281" s="16"/>
      <c r="W281" s="17"/>
      <c r="X281" s="17"/>
    </row>
    <row r="282" spans="1:24" ht="15" hidden="1" customHeight="1">
      <c r="A282" s="209" t="str">
        <f t="shared" si="54"/>
        <v>-</v>
      </c>
      <c r="B282" s="2" t="str">
        <f t="shared" si="60"/>
        <v>1</v>
      </c>
      <c r="C282" s="2">
        <f t="shared" si="55"/>
        <v>1</v>
      </c>
      <c r="E282" s="8">
        <v>19</v>
      </c>
      <c r="F282" s="18">
        <f t="shared" si="56"/>
        <v>43835</v>
      </c>
      <c r="G282" s="48" t="str">
        <f>IFERROR(IF(VLOOKUP(F282&amp;E282,KBSPETAK[],$G$263+1,FALSE)=0,"",VLOOKUP(F282&amp;E282,KBSPETAK[],$G$263+1,FALSE)),"")</f>
        <v/>
      </c>
      <c r="H282" s="49" t="str">
        <f>IFERROR(IF(VLOOKUP(F282&amp;E282,KBSPETAK[],$H$5+1,FALSE)=0,"",VLOOKUP(F282&amp;E282,KBSPETAK[],$H$5+1,FALSE)),"")</f>
        <v/>
      </c>
      <c r="I282" s="50" t="str">
        <f>IFERROR(IF(VLOOKUP(F282&amp;E282,KBSPETAK[],$I$5+1,FALSE)=0,"",VLOOKUP(F282&amp;E282,KBSPETAK[],$I$5+1,FALSE)),"")</f>
        <v/>
      </c>
      <c r="J282" s="51" t="str">
        <f>IFERROR(IF(VLOOKUP(F282&amp;E282,KBSPETAK[],$J$5+1,FALSE)=0,"",VLOOKUP(F282&amp;E282,KBSPETAK[],$J$5+1,FALSE)),"")</f>
        <v/>
      </c>
      <c r="K282" s="52" t="str">
        <f>IFERROR(IF(VLOOKUP(F282&amp;E282,KBSPETAK[],$K$5+1,FALSE)=0,"",VLOOKUP(F282&amp;E282,KBSPETAK[],$K$5+1,FALSE)),"")</f>
        <v/>
      </c>
      <c r="L282" s="53" t="str">
        <f>IFERROR(IF(VLOOKUP(F282&amp;E282,KBSPETAK[],$L$5+1,FALSE)=0,"",VLOOKUP(F282&amp;E282,KBSPETAK[],$L$5+1,FALSE)),"")</f>
        <v/>
      </c>
      <c r="M282" s="54" t="str">
        <f>IFERROR(IF(VLOOKUP(F282&amp;E282,KBSPETAK[],$M$5+1,FALSE)=0,"",VLOOKUP(F282&amp;E282,KBSPETAK[],$M$5+1,FALSE)),"")</f>
        <v/>
      </c>
      <c r="N282" s="54" t="str">
        <f>IFERROR(IF(VLOOKUP(F282&amp;E282,KBSPETAK[],$N$5+1,FALSE)=0,"",VLOOKUP(F282&amp;E282,KBSPETAK[],$N$5+1,FALSE)),"")</f>
        <v/>
      </c>
      <c r="O282" s="251">
        <f t="shared" si="57"/>
        <v>0</v>
      </c>
      <c r="P282" s="251" t="str">
        <f>IFERROR(IF(VLOOKUP(F282&amp;E282,KBSPETAK[],$P$5+1,FALSE)=0,0,VLOOKUP(F282&amp;E282,KBSPETAK[],$P$5+1,FALSE)),"")</f>
        <v/>
      </c>
      <c r="Q282" s="251">
        <f t="shared" si="58"/>
        <v>0</v>
      </c>
      <c r="R282" s="251">
        <f t="shared" si="59"/>
        <v>0</v>
      </c>
      <c r="S282" s="14" t="str">
        <f>IFERROR(IF(VLOOKUP(F282&amp;E282,KBSPETAK[],$S$5+1,FALSE)=0,"",VLOOKUP(F282&amp;E282,KBSPETAK[],$S$5+1,FALSE)),"")</f>
        <v/>
      </c>
      <c r="T282" s="162" t="str">
        <f>IFERROR(VLOOKUP(IFERROR(LEFT(I282,FIND("/",I282)-1),I282),Petani[],($U$2+(VLOOKUP(I24,$AB$6:$AD$55,3,FALSE)-1)+VLOOKUP(COUNTIFS($I$264:I282,I24),$AF$6:$AG$16,2,TRUE)),FALSE),"")</f>
        <v/>
      </c>
      <c r="U282" s="47"/>
      <c r="V282" s="16"/>
      <c r="W282" s="17"/>
      <c r="X282" s="17"/>
    </row>
    <row r="283" spans="1:24" ht="15" hidden="1" customHeight="1">
      <c r="A283" s="209" t="str">
        <f t="shared" si="54"/>
        <v>-</v>
      </c>
      <c r="B283" s="2" t="str">
        <f t="shared" si="60"/>
        <v>1</v>
      </c>
      <c r="C283" s="2">
        <f t="shared" si="55"/>
        <v>1</v>
      </c>
      <c r="E283" s="301">
        <v>20</v>
      </c>
      <c r="F283" s="307">
        <f t="shared" si="56"/>
        <v>43835</v>
      </c>
      <c r="G283" s="308" t="str">
        <f>IFERROR(IF(VLOOKUP(F283&amp;E283,KBSPETAK[],$G$263+1,FALSE)=0,"",VLOOKUP(F283&amp;E283,KBSPETAK[],$G$263+1,FALSE)),"")</f>
        <v/>
      </c>
      <c r="H283" s="309" t="str">
        <f>IFERROR(IF(VLOOKUP(F283&amp;E283,KBSPETAK[],$H$5+1,FALSE)=0,"",VLOOKUP(F283&amp;E283,KBSPETAK[],$H$5+1,FALSE)),"")</f>
        <v/>
      </c>
      <c r="I283" s="310" t="str">
        <f>IFERROR(IF(VLOOKUP(F283&amp;E283,KBSPETAK[],$I$5+1,FALSE)=0,"",VLOOKUP(F283&amp;E283,KBSPETAK[],$I$5+1,FALSE)),"")</f>
        <v/>
      </c>
      <c r="J283" s="51" t="str">
        <f>IFERROR(IF(VLOOKUP(F283&amp;E283,KBSPETAK[],$J$5+1,FALSE)=0,"",VLOOKUP(F283&amp;E283,KBSPETAK[],$J$5+1,FALSE)),"")</f>
        <v/>
      </c>
      <c r="K283" s="311" t="str">
        <f>IFERROR(IF(VLOOKUP(F283&amp;E283,KBSPETAK[],$K$5+1,FALSE)=0,"",VLOOKUP(F283&amp;E283,KBSPETAK[],$K$5+1,FALSE)),"")</f>
        <v/>
      </c>
      <c r="L283" s="312" t="str">
        <f>IFERROR(IF(VLOOKUP(F283&amp;E283,KBSPETAK[],$L$5+1,FALSE)=0,"",VLOOKUP(F283&amp;E283,KBSPETAK[],$L$5+1,FALSE)),"")</f>
        <v/>
      </c>
      <c r="M283" s="54" t="str">
        <f>IFERROR(IF(VLOOKUP(F283&amp;E283,KBSPETAK[],$M$5+1,FALSE)=0,"",VLOOKUP(F283&amp;E283,KBSPETAK[],$M$5+1,FALSE)),"")</f>
        <v/>
      </c>
      <c r="N283" s="54" t="str">
        <f>IFERROR(IF(VLOOKUP(F283&amp;E283,KBSPETAK[],$N$5+1,FALSE)=0,"",VLOOKUP(F283&amp;E283,KBSPETAK[],$N$5+1,FALSE)),"")</f>
        <v/>
      </c>
      <c r="O283" s="313">
        <f t="shared" si="57"/>
        <v>0</v>
      </c>
      <c r="P283" s="313" t="str">
        <f>IFERROR(IF(VLOOKUP(F283&amp;E283,KBSPETAK[],$P$5+1,FALSE)=0,0,VLOOKUP(F283&amp;E283,KBSPETAK[],$P$5+1,FALSE)),"")</f>
        <v/>
      </c>
      <c r="Q283" s="313">
        <f t="shared" si="58"/>
        <v>0</v>
      </c>
      <c r="R283" s="313">
        <f t="shared" si="59"/>
        <v>0</v>
      </c>
      <c r="S283" s="314" t="str">
        <f>IFERROR(IF(VLOOKUP(F283&amp;E283,KBSPETAK[],$S$5+1,FALSE)=0,"",VLOOKUP(F283&amp;E283,KBSPETAK[],$S$5+1,FALSE)),"")</f>
        <v/>
      </c>
      <c r="T283" s="315" t="str">
        <f>IFERROR(VLOOKUP(IFERROR(LEFT(I283,FIND("/",I283)-1),I283),Petani[],($U$2+(VLOOKUP(I25,$AB$6:$AD$55,3,FALSE)-1)+VLOOKUP(COUNTIFS($I$264:I283,I25),$AF$6:$AG$16,2,TRUE)),FALSE),"")</f>
        <v/>
      </c>
      <c r="U283" s="47"/>
      <c r="V283" s="16"/>
      <c r="W283" s="17"/>
      <c r="X283" s="17"/>
    </row>
    <row r="284" spans="1:24" ht="15" hidden="1" customHeight="1">
      <c r="A284" s="209" t="str">
        <f>IF($M$284=0,"-",$E$1)</f>
        <v>-</v>
      </c>
      <c r="E284" s="316"/>
      <c r="F284" s="317" t="s">
        <v>31</v>
      </c>
      <c r="G284" s="318"/>
      <c r="H284" s="318"/>
      <c r="I284" s="319"/>
      <c r="J284" s="303"/>
      <c r="K284" s="320"/>
      <c r="L284" s="321"/>
      <c r="M284" s="304">
        <f t="shared" ref="M284:R284" si="61">SUM(M264:M283)</f>
        <v>0</v>
      </c>
      <c r="N284" s="302">
        <f t="shared" si="61"/>
        <v>0</v>
      </c>
      <c r="O284" s="320">
        <f t="shared" si="61"/>
        <v>0</v>
      </c>
      <c r="P284" s="322">
        <f t="shared" si="61"/>
        <v>0</v>
      </c>
      <c r="Q284" s="322">
        <f t="shared" si="61"/>
        <v>0</v>
      </c>
      <c r="R284" s="322">
        <f t="shared" si="61"/>
        <v>0</v>
      </c>
      <c r="S284" s="323"/>
      <c r="T284" s="324"/>
    </row>
    <row r="285" spans="1:24" ht="15" hidden="1" customHeight="1">
      <c r="A285" s="209" t="str">
        <f>IF($M$284=0,"-",$E$1)</f>
        <v>-</v>
      </c>
      <c r="E285" s="56"/>
      <c r="F285" s="57"/>
      <c r="G285" s="58"/>
      <c r="H285" s="58"/>
      <c r="I285" s="58"/>
      <c r="J285" s="59"/>
      <c r="K285" s="59"/>
      <c r="L285" s="59"/>
      <c r="M285" s="59"/>
      <c r="N285" s="59"/>
      <c r="O285" s="59"/>
      <c r="P285" s="59"/>
      <c r="Q285" s="59"/>
      <c r="R285" s="59"/>
      <c r="S285" s="60"/>
      <c r="T285" s="2"/>
    </row>
    <row r="286" spans="1:24" ht="15" customHeight="1">
      <c r="A286" s="209">
        <f t="shared" ref="A286:A289" si="62">$E$1</f>
        <v>5</v>
      </c>
      <c r="E286" s="478" t="str">
        <f>"LAPORAN  KELAPA  MASUK PETAK tanggal : "&amp;UPPER(TEXT(F6,"[$-21]DD MMMM YYYY;@"))</f>
        <v>LAPORAN  KELAPA  MASUK PETAK tanggal : 05 JANUARI 2020</v>
      </c>
      <c r="F286" s="479"/>
      <c r="G286" s="479"/>
      <c r="H286" s="479"/>
      <c r="I286" s="479"/>
      <c r="J286" s="480"/>
      <c r="K286" s="479"/>
      <c r="L286" s="479"/>
      <c r="M286" s="480"/>
      <c r="N286" s="480"/>
      <c r="O286" s="479"/>
      <c r="P286" s="479"/>
      <c r="Q286" s="479"/>
      <c r="R286" s="479"/>
      <c r="S286" s="481"/>
    </row>
    <row r="287" spans="1:24" ht="15" customHeight="1">
      <c r="A287" s="209">
        <f t="shared" si="62"/>
        <v>5</v>
      </c>
      <c r="E287" s="482"/>
      <c r="F287" s="483"/>
      <c r="G287" s="483"/>
      <c r="H287" s="483"/>
      <c r="I287" s="483"/>
      <c r="J287" s="484"/>
      <c r="K287" s="483"/>
      <c r="L287" s="483"/>
      <c r="M287" s="484"/>
      <c r="N287" s="484"/>
      <c r="O287" s="483"/>
      <c r="P287" s="483"/>
      <c r="Q287" s="483"/>
      <c r="R287" s="483"/>
      <c r="S287" s="485"/>
    </row>
    <row r="288" spans="1:24" ht="15" customHeight="1">
      <c r="A288" s="209">
        <f t="shared" si="62"/>
        <v>5</v>
      </c>
      <c r="E288" s="486" t="s">
        <v>36</v>
      </c>
      <c r="F288" s="487"/>
      <c r="G288" s="487"/>
      <c r="H288" s="487"/>
      <c r="I288" s="488"/>
      <c r="J288" s="61" t="s">
        <v>37</v>
      </c>
      <c r="K288" s="62"/>
      <c r="L288" s="63"/>
      <c r="M288" s="3" t="s">
        <v>9</v>
      </c>
      <c r="N288" s="64" t="s">
        <v>9</v>
      </c>
      <c r="O288" s="64" t="s">
        <v>9</v>
      </c>
      <c r="P288" s="492" t="s">
        <v>10</v>
      </c>
      <c r="Q288" s="493"/>
      <c r="R288" s="64" t="s">
        <v>9</v>
      </c>
      <c r="S288" s="476" t="s">
        <v>38</v>
      </c>
    </row>
    <row r="289" spans="1:20" ht="15" customHeight="1">
      <c r="A289" s="209">
        <f t="shared" si="62"/>
        <v>5</v>
      </c>
      <c r="E289" s="489"/>
      <c r="F289" s="490"/>
      <c r="G289" s="490"/>
      <c r="H289" s="490"/>
      <c r="I289" s="491"/>
      <c r="J289" s="65"/>
      <c r="K289" s="66"/>
      <c r="L289" s="67"/>
      <c r="M289" s="7" t="s">
        <v>14</v>
      </c>
      <c r="N289" s="46" t="s">
        <v>15</v>
      </c>
      <c r="O289" s="46" t="s">
        <v>16</v>
      </c>
      <c r="P289" s="68" t="s">
        <v>17</v>
      </c>
      <c r="Q289" s="69" t="s">
        <v>18</v>
      </c>
      <c r="R289" s="46" t="s">
        <v>19</v>
      </c>
      <c r="S289" s="494"/>
    </row>
    <row r="290" spans="1:20" ht="24.95" hidden="1" customHeight="1">
      <c r="A290" s="209" t="str">
        <f>IF(J290=0,"-",$E$1)</f>
        <v>-</v>
      </c>
      <c r="E290" s="234" t="s">
        <v>39</v>
      </c>
      <c r="F290" s="235"/>
      <c r="G290" s="236"/>
      <c r="H290" s="236"/>
      <c r="I290" s="237"/>
      <c r="J290" s="327">
        <f t="shared" ref="J290:J309" si="63">IFERROR(COUNTIFS($S$6:$S$255,S290),"")</f>
        <v>0</v>
      </c>
      <c r="K290" s="238"/>
      <c r="L290" s="71"/>
      <c r="M290" s="239">
        <f t="shared" ref="M290:M309" si="64">SUMIFS($M$6:$M$255,$S$6:$S$255,S290)</f>
        <v>0</v>
      </c>
      <c r="N290" s="239">
        <f t="shared" ref="N290:N309" si="65">SUMIFS($N$6:$N$255,$S$6:$S$255,S290)</f>
        <v>0</v>
      </c>
      <c r="O290" s="442">
        <f t="shared" ref="O290:O309" si="66">SUMIFS($O$6:$O$255,$S$6:$S$255,S290)</f>
        <v>0</v>
      </c>
      <c r="P290" s="442">
        <f t="shared" ref="P290:P311" si="67">IFERROR(Q290/O290%,0)</f>
        <v>0</v>
      </c>
      <c r="Q290" s="442">
        <f t="shared" ref="Q290:Q309" si="68">SUMIFS($Q$6:$Q$255,$S$6:$S$255,S290)</f>
        <v>0</v>
      </c>
      <c r="R290" s="442">
        <f t="shared" ref="R290:R309" si="69">SUMIFS($R$6:$R$255,$S$6:$S$255,S290)</f>
        <v>0</v>
      </c>
      <c r="S290" s="240" t="s">
        <v>20</v>
      </c>
      <c r="T290" s="241" t="str">
        <f t="shared" ref="T290:T309" si="70">IFERROR(VLOOKUP(S290&amp;1,$B$6:$T$255,19,FALSE),"")&amp;IFERROR(", "&amp;VLOOKUP(S290&amp;2,$B$6:$T$255,19,FALSE),"")&amp;IFERROR(", "&amp;VLOOKUP(S290&amp;3,$B$6:$T$255,19,FALSE),"")</f>
        <v/>
      </c>
    </row>
    <row r="291" spans="1:20" ht="24.95" customHeight="1">
      <c r="A291" s="209" t="str">
        <f t="shared" ref="A291:A309" si="71">IF(J291=0,"-",$E$1)</f>
        <v>-</v>
      </c>
      <c r="E291" s="242" t="s">
        <v>40</v>
      </c>
      <c r="F291" s="243"/>
      <c r="G291" s="244"/>
      <c r="H291" s="244"/>
      <c r="I291" s="245"/>
      <c r="J291" s="328">
        <f t="shared" si="63"/>
        <v>0</v>
      </c>
      <c r="K291" s="246"/>
      <c r="L291" s="72"/>
      <c r="M291" s="247">
        <f t="shared" si="64"/>
        <v>0</v>
      </c>
      <c r="N291" s="247">
        <f t="shared" si="65"/>
        <v>0</v>
      </c>
      <c r="O291" s="441">
        <f t="shared" si="66"/>
        <v>0</v>
      </c>
      <c r="P291" s="441">
        <f t="shared" si="67"/>
        <v>0</v>
      </c>
      <c r="Q291" s="441">
        <f t="shared" si="68"/>
        <v>0</v>
      </c>
      <c r="R291" s="441">
        <f t="shared" si="69"/>
        <v>0</v>
      </c>
      <c r="S291" s="248" t="s">
        <v>712</v>
      </c>
      <c r="T291" s="249" t="str">
        <f t="shared" si="70"/>
        <v/>
      </c>
    </row>
    <row r="292" spans="1:20" ht="24.95" hidden="1" customHeight="1">
      <c r="A292" s="209" t="str">
        <f t="shared" si="71"/>
        <v>-</v>
      </c>
      <c r="E292" s="242" t="s">
        <v>41</v>
      </c>
      <c r="F292" s="243"/>
      <c r="G292" s="244"/>
      <c r="H292" s="244"/>
      <c r="I292" s="245"/>
      <c r="J292" s="328">
        <f t="shared" si="63"/>
        <v>0</v>
      </c>
      <c r="K292" s="246"/>
      <c r="L292" s="72"/>
      <c r="M292" s="247">
        <f t="shared" si="64"/>
        <v>0</v>
      </c>
      <c r="N292" s="247">
        <f t="shared" si="65"/>
        <v>0</v>
      </c>
      <c r="O292" s="441">
        <f t="shared" si="66"/>
        <v>0</v>
      </c>
      <c r="P292" s="441">
        <f t="shared" si="67"/>
        <v>0</v>
      </c>
      <c r="Q292" s="441">
        <f t="shared" si="68"/>
        <v>0</v>
      </c>
      <c r="R292" s="441">
        <f t="shared" si="69"/>
        <v>0</v>
      </c>
      <c r="S292" s="248" t="s">
        <v>42</v>
      </c>
      <c r="T292" s="249" t="str">
        <f t="shared" si="70"/>
        <v/>
      </c>
    </row>
    <row r="293" spans="1:20" ht="24.95" hidden="1" customHeight="1">
      <c r="A293" s="209" t="str">
        <f t="shared" si="71"/>
        <v>-</v>
      </c>
      <c r="E293" s="242" t="s">
        <v>43</v>
      </c>
      <c r="F293" s="243"/>
      <c r="G293" s="244"/>
      <c r="H293" s="244"/>
      <c r="I293" s="245"/>
      <c r="J293" s="328">
        <f t="shared" si="63"/>
        <v>0</v>
      </c>
      <c r="K293" s="246"/>
      <c r="L293" s="72"/>
      <c r="M293" s="247">
        <f t="shared" si="64"/>
        <v>0</v>
      </c>
      <c r="N293" s="247">
        <f t="shared" si="65"/>
        <v>0</v>
      </c>
      <c r="O293" s="441">
        <f t="shared" si="66"/>
        <v>0</v>
      </c>
      <c r="P293" s="441">
        <f t="shared" si="67"/>
        <v>0</v>
      </c>
      <c r="Q293" s="441">
        <f t="shared" si="68"/>
        <v>0</v>
      </c>
      <c r="R293" s="441">
        <f t="shared" si="69"/>
        <v>0</v>
      </c>
      <c r="S293" s="248" t="s">
        <v>44</v>
      </c>
      <c r="T293" s="249" t="str">
        <f t="shared" si="70"/>
        <v/>
      </c>
    </row>
    <row r="294" spans="1:20" ht="24.95" hidden="1" customHeight="1">
      <c r="A294" s="209" t="str">
        <f t="shared" si="71"/>
        <v>-</v>
      </c>
      <c r="E294" s="242" t="s">
        <v>45</v>
      </c>
      <c r="F294" s="243"/>
      <c r="G294" s="244"/>
      <c r="H294" s="244"/>
      <c r="I294" s="245"/>
      <c r="J294" s="328">
        <f t="shared" si="63"/>
        <v>0</v>
      </c>
      <c r="K294" s="246"/>
      <c r="L294" s="72"/>
      <c r="M294" s="247">
        <f t="shared" si="64"/>
        <v>0</v>
      </c>
      <c r="N294" s="247">
        <f t="shared" si="65"/>
        <v>0</v>
      </c>
      <c r="O294" s="441">
        <f t="shared" si="66"/>
        <v>0</v>
      </c>
      <c r="P294" s="441">
        <f t="shared" si="67"/>
        <v>0</v>
      </c>
      <c r="Q294" s="441">
        <f t="shared" si="68"/>
        <v>0</v>
      </c>
      <c r="R294" s="441">
        <f t="shared" si="69"/>
        <v>0</v>
      </c>
      <c r="S294" s="248" t="str">
        <f>"B.PTL."&amp;RIGHT(E294,2)</f>
        <v>B.PTL.C1</v>
      </c>
      <c r="T294" s="249" t="str">
        <f t="shared" si="70"/>
        <v/>
      </c>
    </row>
    <row r="295" spans="1:20" ht="24.95" hidden="1" customHeight="1">
      <c r="A295" s="209" t="str">
        <f t="shared" si="71"/>
        <v>-</v>
      </c>
      <c r="E295" s="242" t="s">
        <v>46</v>
      </c>
      <c r="F295" s="243"/>
      <c r="G295" s="244"/>
      <c r="H295" s="244"/>
      <c r="I295" s="245"/>
      <c r="J295" s="328">
        <f t="shared" si="63"/>
        <v>0</v>
      </c>
      <c r="K295" s="246"/>
      <c r="L295" s="72"/>
      <c r="M295" s="247">
        <f t="shared" si="64"/>
        <v>0</v>
      </c>
      <c r="N295" s="247">
        <f t="shared" si="65"/>
        <v>0</v>
      </c>
      <c r="O295" s="441">
        <f t="shared" si="66"/>
        <v>0</v>
      </c>
      <c r="P295" s="441">
        <f t="shared" si="67"/>
        <v>0</v>
      </c>
      <c r="Q295" s="441">
        <f t="shared" si="68"/>
        <v>0</v>
      </c>
      <c r="R295" s="441">
        <f t="shared" si="69"/>
        <v>0</v>
      </c>
      <c r="S295" s="248" t="str">
        <f t="shared" ref="S295:S309" si="72">"B.PTL."&amp;RIGHT(E295,2)</f>
        <v>B.PTL.C2</v>
      </c>
      <c r="T295" s="249" t="str">
        <f t="shared" si="70"/>
        <v/>
      </c>
    </row>
    <row r="296" spans="1:20" ht="24.95" hidden="1" customHeight="1">
      <c r="A296" s="209" t="str">
        <f t="shared" si="71"/>
        <v>-</v>
      </c>
      <c r="E296" s="242" t="s">
        <v>47</v>
      </c>
      <c r="F296" s="243"/>
      <c r="G296" s="244"/>
      <c r="H296" s="244"/>
      <c r="I296" s="245"/>
      <c r="J296" s="328">
        <f t="shared" si="63"/>
        <v>0</v>
      </c>
      <c r="K296" s="246"/>
      <c r="L296" s="72"/>
      <c r="M296" s="247">
        <f t="shared" si="64"/>
        <v>0</v>
      </c>
      <c r="N296" s="247">
        <f t="shared" si="65"/>
        <v>0</v>
      </c>
      <c r="O296" s="441">
        <f t="shared" si="66"/>
        <v>0</v>
      </c>
      <c r="P296" s="441">
        <f t="shared" si="67"/>
        <v>0</v>
      </c>
      <c r="Q296" s="441">
        <f t="shared" si="68"/>
        <v>0</v>
      </c>
      <c r="R296" s="441">
        <f t="shared" si="69"/>
        <v>0</v>
      </c>
      <c r="S296" s="248" t="str">
        <f t="shared" si="72"/>
        <v>B.PTL.C3</v>
      </c>
      <c r="T296" s="249" t="str">
        <f t="shared" si="70"/>
        <v/>
      </c>
    </row>
    <row r="297" spans="1:20" ht="24.95" hidden="1" customHeight="1">
      <c r="A297" s="209" t="str">
        <f t="shared" si="71"/>
        <v>-</v>
      </c>
      <c r="E297" s="242" t="s">
        <v>48</v>
      </c>
      <c r="F297" s="243"/>
      <c r="G297" s="244"/>
      <c r="H297" s="244"/>
      <c r="I297" s="245"/>
      <c r="J297" s="328">
        <f t="shared" si="63"/>
        <v>0</v>
      </c>
      <c r="K297" s="246"/>
      <c r="L297" s="72"/>
      <c r="M297" s="247">
        <f t="shared" si="64"/>
        <v>0</v>
      </c>
      <c r="N297" s="247">
        <f t="shared" si="65"/>
        <v>0</v>
      </c>
      <c r="O297" s="441">
        <f t="shared" si="66"/>
        <v>0</v>
      </c>
      <c r="P297" s="441">
        <f t="shared" si="67"/>
        <v>0</v>
      </c>
      <c r="Q297" s="441">
        <f t="shared" si="68"/>
        <v>0</v>
      </c>
      <c r="R297" s="441">
        <f t="shared" si="69"/>
        <v>0</v>
      </c>
      <c r="S297" s="248" t="str">
        <f t="shared" si="72"/>
        <v>B.PTL.C4</v>
      </c>
      <c r="T297" s="249" t="str">
        <f t="shared" si="70"/>
        <v/>
      </c>
    </row>
    <row r="298" spans="1:20" ht="24.95" hidden="1" customHeight="1">
      <c r="A298" s="209" t="str">
        <f t="shared" si="71"/>
        <v>-</v>
      </c>
      <c r="E298" s="242" t="s">
        <v>49</v>
      </c>
      <c r="F298" s="243"/>
      <c r="G298" s="244"/>
      <c r="H298" s="244"/>
      <c r="I298" s="245"/>
      <c r="J298" s="328">
        <f t="shared" si="63"/>
        <v>0</v>
      </c>
      <c r="K298" s="246"/>
      <c r="L298" s="72"/>
      <c r="M298" s="247">
        <f t="shared" si="64"/>
        <v>0</v>
      </c>
      <c r="N298" s="247">
        <f t="shared" si="65"/>
        <v>0</v>
      </c>
      <c r="O298" s="441">
        <f t="shared" si="66"/>
        <v>0</v>
      </c>
      <c r="P298" s="441">
        <f t="shared" si="67"/>
        <v>0</v>
      </c>
      <c r="Q298" s="441">
        <f t="shared" si="68"/>
        <v>0</v>
      </c>
      <c r="R298" s="441">
        <f t="shared" si="69"/>
        <v>0</v>
      </c>
      <c r="S298" s="248" t="str">
        <f t="shared" si="72"/>
        <v>B.PTL.C5</v>
      </c>
      <c r="T298" s="249" t="str">
        <f t="shared" si="70"/>
        <v/>
      </c>
    </row>
    <row r="299" spans="1:20" ht="24.95" hidden="1" customHeight="1">
      <c r="A299" s="209" t="str">
        <f t="shared" si="71"/>
        <v>-</v>
      </c>
      <c r="E299" s="242" t="s">
        <v>50</v>
      </c>
      <c r="F299" s="243"/>
      <c r="G299" s="244"/>
      <c r="H299" s="244"/>
      <c r="I299" s="245"/>
      <c r="J299" s="328">
        <f t="shared" si="63"/>
        <v>0</v>
      </c>
      <c r="K299" s="246"/>
      <c r="L299" s="72"/>
      <c r="M299" s="247">
        <f t="shared" si="64"/>
        <v>0</v>
      </c>
      <c r="N299" s="247">
        <f t="shared" si="65"/>
        <v>0</v>
      </c>
      <c r="O299" s="441">
        <f t="shared" si="66"/>
        <v>0</v>
      </c>
      <c r="P299" s="441">
        <f t="shared" si="67"/>
        <v>0</v>
      </c>
      <c r="Q299" s="441">
        <f t="shared" si="68"/>
        <v>0</v>
      </c>
      <c r="R299" s="441">
        <f t="shared" si="69"/>
        <v>0</v>
      </c>
      <c r="S299" s="248" t="str">
        <f t="shared" si="72"/>
        <v>B.PTL.C6</v>
      </c>
      <c r="T299" s="249" t="str">
        <f t="shared" si="70"/>
        <v/>
      </c>
    </row>
    <row r="300" spans="1:20" ht="24.95" hidden="1" customHeight="1">
      <c r="A300" s="209" t="str">
        <f t="shared" si="71"/>
        <v>-</v>
      </c>
      <c r="E300" s="242" t="s">
        <v>51</v>
      </c>
      <c r="F300" s="243"/>
      <c r="G300" s="244"/>
      <c r="H300" s="244"/>
      <c r="I300" s="245"/>
      <c r="J300" s="328">
        <f t="shared" si="63"/>
        <v>0</v>
      </c>
      <c r="K300" s="246"/>
      <c r="L300" s="72"/>
      <c r="M300" s="247">
        <f t="shared" si="64"/>
        <v>0</v>
      </c>
      <c r="N300" s="247">
        <f t="shared" si="65"/>
        <v>0</v>
      </c>
      <c r="O300" s="441">
        <f t="shared" si="66"/>
        <v>0</v>
      </c>
      <c r="P300" s="441">
        <f t="shared" si="67"/>
        <v>0</v>
      </c>
      <c r="Q300" s="441">
        <f t="shared" si="68"/>
        <v>0</v>
      </c>
      <c r="R300" s="441">
        <f t="shared" si="69"/>
        <v>0</v>
      </c>
      <c r="S300" s="248" t="str">
        <f t="shared" si="72"/>
        <v>B.PTL.C7</v>
      </c>
      <c r="T300" s="249" t="str">
        <f t="shared" si="70"/>
        <v/>
      </c>
    </row>
    <row r="301" spans="1:20" ht="24.95" hidden="1" customHeight="1">
      <c r="A301" s="209" t="str">
        <f t="shared" si="71"/>
        <v>-</v>
      </c>
      <c r="E301" s="242" t="s">
        <v>52</v>
      </c>
      <c r="F301" s="243"/>
      <c r="G301" s="244"/>
      <c r="H301" s="244"/>
      <c r="I301" s="245"/>
      <c r="J301" s="328">
        <f t="shared" si="63"/>
        <v>0</v>
      </c>
      <c r="K301" s="246"/>
      <c r="L301" s="72"/>
      <c r="M301" s="247">
        <f t="shared" si="64"/>
        <v>0</v>
      </c>
      <c r="N301" s="247">
        <f t="shared" si="65"/>
        <v>0</v>
      </c>
      <c r="O301" s="441">
        <f t="shared" si="66"/>
        <v>0</v>
      </c>
      <c r="P301" s="441">
        <f t="shared" si="67"/>
        <v>0</v>
      </c>
      <c r="Q301" s="441">
        <f t="shared" si="68"/>
        <v>0</v>
      </c>
      <c r="R301" s="441">
        <f t="shared" si="69"/>
        <v>0</v>
      </c>
      <c r="S301" s="248" t="str">
        <f t="shared" si="72"/>
        <v>B.PTL.C8</v>
      </c>
      <c r="T301" s="249" t="str">
        <f t="shared" si="70"/>
        <v/>
      </c>
    </row>
    <row r="302" spans="1:20" ht="24.95" hidden="1" customHeight="1">
      <c r="A302" s="209" t="str">
        <f t="shared" si="71"/>
        <v>-</v>
      </c>
      <c r="E302" s="242" t="s">
        <v>53</v>
      </c>
      <c r="F302" s="243"/>
      <c r="G302" s="244"/>
      <c r="H302" s="244"/>
      <c r="I302" s="245"/>
      <c r="J302" s="328">
        <f t="shared" si="63"/>
        <v>0</v>
      </c>
      <c r="K302" s="246"/>
      <c r="L302" s="72"/>
      <c r="M302" s="247">
        <f t="shared" si="64"/>
        <v>0</v>
      </c>
      <c r="N302" s="247">
        <f t="shared" si="65"/>
        <v>0</v>
      </c>
      <c r="O302" s="441">
        <f t="shared" si="66"/>
        <v>0</v>
      </c>
      <c r="P302" s="441">
        <f t="shared" si="67"/>
        <v>0</v>
      </c>
      <c r="Q302" s="441">
        <f t="shared" si="68"/>
        <v>0</v>
      </c>
      <c r="R302" s="441">
        <f t="shared" si="69"/>
        <v>0</v>
      </c>
      <c r="S302" s="248" t="str">
        <f t="shared" si="72"/>
        <v>B.PTL.D1</v>
      </c>
      <c r="T302" s="249" t="str">
        <f t="shared" si="70"/>
        <v/>
      </c>
    </row>
    <row r="303" spans="1:20" ht="24.95" hidden="1" customHeight="1">
      <c r="A303" s="209" t="str">
        <f t="shared" si="71"/>
        <v>-</v>
      </c>
      <c r="E303" s="242" t="s">
        <v>54</v>
      </c>
      <c r="F303" s="243"/>
      <c r="G303" s="244"/>
      <c r="H303" s="244"/>
      <c r="I303" s="245"/>
      <c r="J303" s="328">
        <f t="shared" si="63"/>
        <v>0</v>
      </c>
      <c r="K303" s="246"/>
      <c r="L303" s="72"/>
      <c r="M303" s="247">
        <f t="shared" si="64"/>
        <v>0</v>
      </c>
      <c r="N303" s="247">
        <f t="shared" si="65"/>
        <v>0</v>
      </c>
      <c r="O303" s="441">
        <f t="shared" si="66"/>
        <v>0</v>
      </c>
      <c r="P303" s="441">
        <f t="shared" si="67"/>
        <v>0</v>
      </c>
      <c r="Q303" s="441">
        <f t="shared" si="68"/>
        <v>0</v>
      </c>
      <c r="R303" s="441">
        <f t="shared" si="69"/>
        <v>0</v>
      </c>
      <c r="S303" s="248" t="str">
        <f t="shared" si="72"/>
        <v>B.PTL.D2</v>
      </c>
      <c r="T303" s="249" t="str">
        <f t="shared" si="70"/>
        <v/>
      </c>
    </row>
    <row r="304" spans="1:20" ht="24.95" hidden="1" customHeight="1">
      <c r="A304" s="209" t="str">
        <f t="shared" si="71"/>
        <v>-</v>
      </c>
      <c r="E304" s="242" t="s">
        <v>55</v>
      </c>
      <c r="F304" s="243"/>
      <c r="G304" s="244"/>
      <c r="H304" s="244"/>
      <c r="I304" s="245"/>
      <c r="J304" s="328">
        <f t="shared" si="63"/>
        <v>0</v>
      </c>
      <c r="K304" s="246"/>
      <c r="L304" s="72"/>
      <c r="M304" s="247">
        <f t="shared" si="64"/>
        <v>0</v>
      </c>
      <c r="N304" s="247">
        <f t="shared" si="65"/>
        <v>0</v>
      </c>
      <c r="O304" s="441">
        <f t="shared" si="66"/>
        <v>0</v>
      </c>
      <c r="P304" s="441">
        <f t="shared" si="67"/>
        <v>0</v>
      </c>
      <c r="Q304" s="441">
        <f t="shared" si="68"/>
        <v>0</v>
      </c>
      <c r="R304" s="441">
        <f t="shared" si="69"/>
        <v>0</v>
      </c>
      <c r="S304" s="248" t="str">
        <f t="shared" si="72"/>
        <v>B.PTL.D3</v>
      </c>
      <c r="T304" s="249" t="str">
        <f t="shared" si="70"/>
        <v/>
      </c>
    </row>
    <row r="305" spans="1:20" ht="24.95" hidden="1" customHeight="1">
      <c r="A305" s="209" t="str">
        <f t="shared" si="71"/>
        <v>-</v>
      </c>
      <c r="E305" s="242" t="s">
        <v>56</v>
      </c>
      <c r="F305" s="243"/>
      <c r="G305" s="244"/>
      <c r="H305" s="244"/>
      <c r="I305" s="245"/>
      <c r="J305" s="328">
        <f t="shared" si="63"/>
        <v>0</v>
      </c>
      <c r="K305" s="246"/>
      <c r="L305" s="72"/>
      <c r="M305" s="247">
        <f t="shared" si="64"/>
        <v>0</v>
      </c>
      <c r="N305" s="247">
        <f t="shared" si="65"/>
        <v>0</v>
      </c>
      <c r="O305" s="441">
        <f t="shared" si="66"/>
        <v>0</v>
      </c>
      <c r="P305" s="441">
        <f t="shared" si="67"/>
        <v>0</v>
      </c>
      <c r="Q305" s="441">
        <f t="shared" si="68"/>
        <v>0</v>
      </c>
      <c r="R305" s="441">
        <f t="shared" si="69"/>
        <v>0</v>
      </c>
      <c r="S305" s="248" t="str">
        <f t="shared" si="72"/>
        <v>B.PTL.D4</v>
      </c>
      <c r="T305" s="249" t="str">
        <f t="shared" si="70"/>
        <v/>
      </c>
    </row>
    <row r="306" spans="1:20" ht="24.95" customHeight="1">
      <c r="A306" s="209" t="str">
        <f t="shared" si="71"/>
        <v>-</v>
      </c>
      <c r="E306" s="242" t="s">
        <v>57</v>
      </c>
      <c r="F306" s="243"/>
      <c r="G306" s="244"/>
      <c r="H306" s="244"/>
      <c r="I306" s="245"/>
      <c r="J306" s="328">
        <f t="shared" si="63"/>
        <v>0</v>
      </c>
      <c r="K306" s="246"/>
      <c r="L306" s="72"/>
      <c r="M306" s="247">
        <f t="shared" si="64"/>
        <v>0</v>
      </c>
      <c r="N306" s="247">
        <f t="shared" si="65"/>
        <v>0</v>
      </c>
      <c r="O306" s="441">
        <f t="shared" si="66"/>
        <v>0</v>
      </c>
      <c r="P306" s="441">
        <f t="shared" si="67"/>
        <v>0</v>
      </c>
      <c r="Q306" s="441">
        <f t="shared" si="68"/>
        <v>0</v>
      </c>
      <c r="R306" s="441">
        <f t="shared" si="69"/>
        <v>0</v>
      </c>
      <c r="S306" s="248" t="str">
        <f t="shared" si="72"/>
        <v>B.PTL.D5</v>
      </c>
      <c r="T306" s="249" t="str">
        <f t="shared" si="70"/>
        <v/>
      </c>
    </row>
    <row r="307" spans="1:20" ht="24.95" hidden="1" customHeight="1">
      <c r="A307" s="209" t="str">
        <f t="shared" si="71"/>
        <v>-</v>
      </c>
      <c r="E307" s="242" t="s">
        <v>58</v>
      </c>
      <c r="F307" s="243"/>
      <c r="G307" s="244"/>
      <c r="H307" s="244"/>
      <c r="I307" s="245"/>
      <c r="J307" s="328">
        <f t="shared" si="63"/>
        <v>0</v>
      </c>
      <c r="K307" s="246"/>
      <c r="L307" s="72"/>
      <c r="M307" s="247">
        <f t="shared" si="64"/>
        <v>0</v>
      </c>
      <c r="N307" s="247">
        <f t="shared" si="65"/>
        <v>0</v>
      </c>
      <c r="O307" s="441">
        <f t="shared" si="66"/>
        <v>0</v>
      </c>
      <c r="P307" s="441">
        <f t="shared" si="67"/>
        <v>0</v>
      </c>
      <c r="Q307" s="441">
        <f t="shared" si="68"/>
        <v>0</v>
      </c>
      <c r="R307" s="441">
        <f t="shared" si="69"/>
        <v>0</v>
      </c>
      <c r="S307" s="248" t="str">
        <f t="shared" si="72"/>
        <v>B.PTL.D6</v>
      </c>
      <c r="T307" s="249" t="str">
        <f t="shared" si="70"/>
        <v/>
      </c>
    </row>
    <row r="308" spans="1:20" ht="24.95" hidden="1" customHeight="1">
      <c r="A308" s="209" t="str">
        <f t="shared" si="71"/>
        <v>-</v>
      </c>
      <c r="E308" s="242" t="s">
        <v>59</v>
      </c>
      <c r="F308" s="243"/>
      <c r="G308" s="244"/>
      <c r="H308" s="244"/>
      <c r="I308" s="245"/>
      <c r="J308" s="328">
        <f t="shared" si="63"/>
        <v>0</v>
      </c>
      <c r="K308" s="246"/>
      <c r="L308" s="72"/>
      <c r="M308" s="247">
        <f t="shared" si="64"/>
        <v>0</v>
      </c>
      <c r="N308" s="247">
        <f t="shared" si="65"/>
        <v>0</v>
      </c>
      <c r="O308" s="441">
        <f t="shared" si="66"/>
        <v>0</v>
      </c>
      <c r="P308" s="441">
        <f t="shared" si="67"/>
        <v>0</v>
      </c>
      <c r="Q308" s="441">
        <f t="shared" si="68"/>
        <v>0</v>
      </c>
      <c r="R308" s="441">
        <f t="shared" si="69"/>
        <v>0</v>
      </c>
      <c r="S308" s="248" t="str">
        <f t="shared" si="72"/>
        <v>B.PTL.D7</v>
      </c>
      <c r="T308" s="249" t="str">
        <f t="shared" si="70"/>
        <v/>
      </c>
    </row>
    <row r="309" spans="1:20" ht="24.95" hidden="1" customHeight="1">
      <c r="A309" s="209" t="str">
        <f t="shared" si="71"/>
        <v>-</v>
      </c>
      <c r="E309" s="242" t="s">
        <v>60</v>
      </c>
      <c r="F309" s="243"/>
      <c r="G309" s="244"/>
      <c r="H309" s="244"/>
      <c r="I309" s="245"/>
      <c r="J309" s="328">
        <f t="shared" si="63"/>
        <v>0</v>
      </c>
      <c r="K309" s="246"/>
      <c r="L309" s="72"/>
      <c r="M309" s="247">
        <f t="shared" si="64"/>
        <v>0</v>
      </c>
      <c r="N309" s="247">
        <f t="shared" si="65"/>
        <v>0</v>
      </c>
      <c r="O309" s="443">
        <f t="shared" si="66"/>
        <v>0</v>
      </c>
      <c r="P309" s="443">
        <f t="shared" si="67"/>
        <v>0</v>
      </c>
      <c r="Q309" s="443">
        <f t="shared" si="68"/>
        <v>0</v>
      </c>
      <c r="R309" s="443">
        <f t="shared" si="69"/>
        <v>0</v>
      </c>
      <c r="S309" s="248" t="str">
        <f t="shared" si="72"/>
        <v>B.PTL.D8</v>
      </c>
      <c r="T309" s="250" t="str">
        <f t="shared" si="70"/>
        <v/>
      </c>
    </row>
    <row r="310" spans="1:20" ht="15" customHeight="1">
      <c r="A310" s="209">
        <f>$E$1</f>
        <v>5</v>
      </c>
      <c r="E310" s="497" t="s">
        <v>61</v>
      </c>
      <c r="F310" s="498"/>
      <c r="G310" s="498"/>
      <c r="H310" s="498"/>
      <c r="I310" s="499"/>
      <c r="J310" s="329">
        <f>SUM(J290:J309)</f>
        <v>0</v>
      </c>
      <c r="K310" s="73"/>
      <c r="L310" s="74"/>
      <c r="M310" s="75">
        <f>SUM(M290:M309)</f>
        <v>0</v>
      </c>
      <c r="N310" s="75">
        <f>SUM(N290:N309)</f>
        <v>0</v>
      </c>
      <c r="O310" s="75">
        <f>SUM(O290:O309)</f>
        <v>0</v>
      </c>
      <c r="P310" s="75">
        <f t="shared" si="67"/>
        <v>0</v>
      </c>
      <c r="Q310" s="75">
        <f>SUM(Q290:Q309)</f>
        <v>0</v>
      </c>
      <c r="R310" s="75">
        <f>SUM(R290:R309)</f>
        <v>0</v>
      </c>
      <c r="S310" s="76"/>
    </row>
    <row r="311" spans="1:20" ht="15" customHeight="1">
      <c r="A311" s="209">
        <f t="shared" ref="A311:A316" si="73">$E$1</f>
        <v>5</v>
      </c>
      <c r="E311" s="500" t="s">
        <v>62</v>
      </c>
      <c r="F311" s="501"/>
      <c r="G311" s="501"/>
      <c r="H311" s="501"/>
      <c r="I311" s="502"/>
      <c r="J311" s="330">
        <f>IFERROR(COUNTIFS($S$264:$S$283,S311),"")</f>
        <v>0</v>
      </c>
      <c r="K311" s="77"/>
      <c r="L311" s="78"/>
      <c r="M311" s="79">
        <f t="shared" ref="M311:R311" si="74">+M284</f>
        <v>0</v>
      </c>
      <c r="N311" s="79">
        <f t="shared" si="74"/>
        <v>0</v>
      </c>
      <c r="O311" s="79">
        <f t="shared" si="74"/>
        <v>0</v>
      </c>
      <c r="P311" s="79">
        <f t="shared" si="67"/>
        <v>0</v>
      </c>
      <c r="Q311" s="79">
        <f t="shared" si="74"/>
        <v>0</v>
      </c>
      <c r="R311" s="79">
        <f t="shared" si="74"/>
        <v>0</v>
      </c>
      <c r="S311" s="80" t="s">
        <v>35</v>
      </c>
    </row>
    <row r="312" spans="1:20" ht="15" customHeight="1">
      <c r="A312" s="209">
        <f t="shared" si="73"/>
        <v>5</v>
      </c>
      <c r="E312" s="81"/>
      <c r="F312" s="82"/>
      <c r="G312" s="83"/>
      <c r="H312" s="83"/>
      <c r="I312" s="83"/>
      <c r="J312" s="84"/>
      <c r="K312" s="2"/>
      <c r="L312" s="85"/>
      <c r="M312" s="86"/>
      <c r="N312" s="86"/>
      <c r="O312" s="86"/>
      <c r="P312" s="86"/>
      <c r="Q312" s="86"/>
      <c r="R312" s="86"/>
      <c r="S312" s="87"/>
    </row>
    <row r="313" spans="1:20" ht="15" customHeight="1">
      <c r="A313" s="209">
        <f t="shared" si="73"/>
        <v>5</v>
      </c>
      <c r="E313" s="478" t="str">
        <f>"LAPORAN  KELAPA  MASUK PETAK tanggal : "&amp;UPPER(TEXT(F6,"[$-21]DD MMMM;@"))&amp;" per-RELASI"</f>
        <v>LAPORAN  KELAPA  MASUK PETAK tanggal : 05 JANUARI per-RELASI</v>
      </c>
      <c r="F313" s="479"/>
      <c r="G313" s="479"/>
      <c r="H313" s="479"/>
      <c r="I313" s="479"/>
      <c r="J313" s="480"/>
      <c r="K313" s="479"/>
      <c r="L313" s="479"/>
      <c r="M313" s="480"/>
      <c r="N313" s="480"/>
      <c r="O313" s="479"/>
      <c r="P313" s="479"/>
      <c r="Q313" s="479"/>
      <c r="R313" s="479"/>
      <c r="S313" s="481"/>
    </row>
    <row r="314" spans="1:20" ht="15" customHeight="1">
      <c r="A314" s="209">
        <f t="shared" si="73"/>
        <v>5</v>
      </c>
      <c r="E314" s="482"/>
      <c r="F314" s="483"/>
      <c r="G314" s="483"/>
      <c r="H314" s="483"/>
      <c r="I314" s="483"/>
      <c r="J314" s="484"/>
      <c r="K314" s="483"/>
      <c r="L314" s="483"/>
      <c r="M314" s="484"/>
      <c r="N314" s="484"/>
      <c r="O314" s="483"/>
      <c r="P314" s="483"/>
      <c r="Q314" s="483"/>
      <c r="R314" s="483"/>
      <c r="S314" s="485"/>
    </row>
    <row r="315" spans="1:20" ht="15" customHeight="1">
      <c r="A315" s="209">
        <f t="shared" si="73"/>
        <v>5</v>
      </c>
      <c r="E315" s="503" t="s">
        <v>36</v>
      </c>
      <c r="F315" s="503"/>
      <c r="G315" s="503"/>
      <c r="H315" s="503"/>
      <c r="I315" s="503" t="s">
        <v>63</v>
      </c>
      <c r="J315" s="503" t="s">
        <v>64</v>
      </c>
      <c r="K315" s="505" t="s">
        <v>37</v>
      </c>
      <c r="L315" s="506"/>
      <c r="M315" s="64" t="s">
        <v>9</v>
      </c>
      <c r="N315" s="64" t="s">
        <v>9</v>
      </c>
      <c r="O315" s="64" t="s">
        <v>9</v>
      </c>
      <c r="P315" s="492" t="s">
        <v>10</v>
      </c>
      <c r="Q315" s="493"/>
      <c r="R315" s="64" t="s">
        <v>9</v>
      </c>
      <c r="S315" s="495" t="s">
        <v>38</v>
      </c>
    </row>
    <row r="316" spans="1:20" ht="15" customHeight="1">
      <c r="A316" s="209">
        <f t="shared" si="73"/>
        <v>5</v>
      </c>
      <c r="E316" s="504"/>
      <c r="F316" s="504"/>
      <c r="G316" s="504"/>
      <c r="H316" s="504"/>
      <c r="I316" s="504"/>
      <c r="J316" s="504"/>
      <c r="K316" s="507"/>
      <c r="L316" s="508"/>
      <c r="M316" s="46" t="s">
        <v>14</v>
      </c>
      <c r="N316" s="46" t="s">
        <v>15</v>
      </c>
      <c r="O316" s="46" t="s">
        <v>16</v>
      </c>
      <c r="P316" s="68" t="s">
        <v>17</v>
      </c>
      <c r="Q316" s="69" t="s">
        <v>18</v>
      </c>
      <c r="R316" s="46" t="s">
        <v>19</v>
      </c>
      <c r="S316" s="509"/>
    </row>
    <row r="317" spans="1:20" ht="24.95" hidden="1" customHeight="1">
      <c r="A317" s="209" t="str">
        <f>IF(M317=0,"-",$E$1)</f>
        <v>-</v>
      </c>
      <c r="C317" s="2">
        <v>1</v>
      </c>
      <c r="E317" s="512" t="s">
        <v>39</v>
      </c>
      <c r="F317" s="513"/>
      <c r="G317" s="513"/>
      <c r="H317" s="514"/>
      <c r="I317" s="364" t="str">
        <f t="shared" ref="I317:I395" si="75">IFERROR(VLOOKUP(S317&amp;C317,$B$6:$I$255,8,FALSE),"")</f>
        <v/>
      </c>
      <c r="J317" s="88" t="str">
        <f>L317</f>
        <v/>
      </c>
      <c r="K317" s="89">
        <f t="shared" ref="K317:K341" si="76">COUNTIFS($I$6:$I$255,I317,$S$6:$S$255,S317)</f>
        <v>0</v>
      </c>
      <c r="L317" s="207" t="str">
        <f t="shared" ref="L317:L395" si="77">IFERROR(VLOOKUP(I317,$I$6:$L$255,4,FALSE),"")</f>
        <v/>
      </c>
      <c r="M317" s="88">
        <f t="shared" ref="M317:M341" si="78">SUMIFS($M$6:$M$255,$I$6:$I$255,I317,$S$6:$S$255,S317)</f>
        <v>0</v>
      </c>
      <c r="N317" s="88">
        <f t="shared" ref="N317:N341" si="79">SUMIFS($N$6:$N$255,$I$6:$I$255,I317,$S$6:$S$255,S317)</f>
        <v>0</v>
      </c>
      <c r="O317" s="252">
        <f t="shared" ref="O317:O341" si="80">SUMIFS($O$6:$O$255,$I$6:$I$255,I317,$S$6:$S$255,S317)</f>
        <v>0</v>
      </c>
      <c r="P317" s="252">
        <f t="shared" ref="P317:P410" si="81">IFERROR(Q317/O317%,0)</f>
        <v>0</v>
      </c>
      <c r="Q317" s="252">
        <f t="shared" ref="Q317:Q341" si="82">SUMIFS($Q$6:$Q$255,$I$6:$I$255,I317,$S$6:$S$255,S317)</f>
        <v>0</v>
      </c>
      <c r="R317" s="252">
        <f t="shared" ref="R317:R341" si="83">SUMIFS($R$6:$R$255,$I$6:$I$255,I317,$S$6:$S$255,S317)</f>
        <v>0</v>
      </c>
      <c r="S317" s="90" t="s">
        <v>20</v>
      </c>
      <c r="T317" s="390" t="str">
        <f t="shared" ref="T317:T395" si="84">IFERROR(VLOOKUP(S317&amp;C317,$B$6:$T$255,19,FALSE),"")</f>
        <v/>
      </c>
    </row>
    <row r="318" spans="1:20" ht="24.95" hidden="1" customHeight="1">
      <c r="A318" s="209" t="str">
        <f t="shared" ref="A318:A411" si="85">IF(M318=0,"-",$E$1)</f>
        <v>-</v>
      </c>
      <c r="C318" s="2">
        <f>C317+1</f>
        <v>2</v>
      </c>
      <c r="E318" s="515"/>
      <c r="F318" s="516"/>
      <c r="G318" s="516"/>
      <c r="H318" s="517"/>
      <c r="I318" s="365" t="str">
        <f t="shared" si="75"/>
        <v/>
      </c>
      <c r="J318" s="91" t="str">
        <f t="shared" ref="J318:J381" si="86">L318</f>
        <v/>
      </c>
      <c r="K318" s="92">
        <f t="shared" si="76"/>
        <v>0</v>
      </c>
      <c r="L318" s="91" t="str">
        <f t="shared" si="77"/>
        <v/>
      </c>
      <c r="M318" s="91">
        <f t="shared" si="78"/>
        <v>0</v>
      </c>
      <c r="N318" s="91">
        <f t="shared" si="79"/>
        <v>0</v>
      </c>
      <c r="O318" s="253">
        <f t="shared" si="80"/>
        <v>0</v>
      </c>
      <c r="P318" s="253">
        <f t="shared" si="81"/>
        <v>0</v>
      </c>
      <c r="Q318" s="253">
        <f t="shared" si="82"/>
        <v>0</v>
      </c>
      <c r="R318" s="253">
        <f t="shared" si="83"/>
        <v>0</v>
      </c>
      <c r="S318" s="93" t="s">
        <v>20</v>
      </c>
      <c r="T318" s="391" t="str">
        <f t="shared" si="84"/>
        <v/>
      </c>
    </row>
    <row r="319" spans="1:20" ht="24.95" hidden="1" customHeight="1">
      <c r="A319" s="209" t="str">
        <f t="shared" si="85"/>
        <v>-</v>
      </c>
      <c r="C319" s="2">
        <f t="shared" ref="C319:C341" si="87">C318+1</f>
        <v>3</v>
      </c>
      <c r="E319" s="94"/>
      <c r="F319" s="95"/>
      <c r="G319" s="95"/>
      <c r="H319" s="96"/>
      <c r="I319" s="365" t="str">
        <f t="shared" si="75"/>
        <v/>
      </c>
      <c r="J319" s="91" t="str">
        <f t="shared" si="86"/>
        <v/>
      </c>
      <c r="K319" s="92">
        <f t="shared" si="76"/>
        <v>0</v>
      </c>
      <c r="L319" s="91" t="str">
        <f t="shared" si="77"/>
        <v/>
      </c>
      <c r="M319" s="91">
        <f t="shared" si="78"/>
        <v>0</v>
      </c>
      <c r="N319" s="91">
        <f t="shared" si="79"/>
        <v>0</v>
      </c>
      <c r="O319" s="253">
        <f t="shared" si="80"/>
        <v>0</v>
      </c>
      <c r="P319" s="253">
        <f t="shared" si="81"/>
        <v>0</v>
      </c>
      <c r="Q319" s="253">
        <f t="shared" si="82"/>
        <v>0</v>
      </c>
      <c r="R319" s="253">
        <f t="shared" si="83"/>
        <v>0</v>
      </c>
      <c r="S319" s="93" t="s">
        <v>20</v>
      </c>
      <c r="T319" s="391" t="str">
        <f t="shared" si="84"/>
        <v/>
      </c>
    </row>
    <row r="320" spans="1:20" ht="24.95" hidden="1" customHeight="1">
      <c r="A320" s="209" t="str">
        <f t="shared" si="85"/>
        <v>-</v>
      </c>
      <c r="C320" s="2">
        <f t="shared" si="87"/>
        <v>4</v>
      </c>
      <c r="E320" s="94"/>
      <c r="F320" s="95"/>
      <c r="G320" s="95"/>
      <c r="H320" s="96"/>
      <c r="I320" s="365" t="str">
        <f t="shared" si="75"/>
        <v/>
      </c>
      <c r="J320" s="91" t="str">
        <f t="shared" si="86"/>
        <v/>
      </c>
      <c r="K320" s="92">
        <f t="shared" si="76"/>
        <v>0</v>
      </c>
      <c r="L320" s="91" t="str">
        <f t="shared" si="77"/>
        <v/>
      </c>
      <c r="M320" s="91">
        <f t="shared" si="78"/>
        <v>0</v>
      </c>
      <c r="N320" s="91">
        <f t="shared" si="79"/>
        <v>0</v>
      </c>
      <c r="O320" s="253">
        <f t="shared" si="80"/>
        <v>0</v>
      </c>
      <c r="P320" s="253">
        <f t="shared" si="81"/>
        <v>0</v>
      </c>
      <c r="Q320" s="253">
        <f t="shared" si="82"/>
        <v>0</v>
      </c>
      <c r="R320" s="253">
        <f t="shared" si="83"/>
        <v>0</v>
      </c>
      <c r="S320" s="93" t="s">
        <v>20</v>
      </c>
      <c r="T320" s="391" t="str">
        <f t="shared" si="84"/>
        <v/>
      </c>
    </row>
    <row r="321" spans="1:20" ht="24.95" hidden="1" customHeight="1">
      <c r="A321" s="209" t="str">
        <f t="shared" si="85"/>
        <v>-</v>
      </c>
      <c r="C321" s="2">
        <f t="shared" si="87"/>
        <v>5</v>
      </c>
      <c r="E321" s="94"/>
      <c r="F321" s="95"/>
      <c r="G321" s="95"/>
      <c r="H321" s="96"/>
      <c r="I321" s="365" t="str">
        <f t="shared" si="75"/>
        <v/>
      </c>
      <c r="J321" s="91" t="str">
        <f t="shared" si="86"/>
        <v/>
      </c>
      <c r="K321" s="92">
        <f t="shared" si="76"/>
        <v>0</v>
      </c>
      <c r="L321" s="91" t="str">
        <f t="shared" si="77"/>
        <v/>
      </c>
      <c r="M321" s="91">
        <f t="shared" si="78"/>
        <v>0</v>
      </c>
      <c r="N321" s="91">
        <f t="shared" si="79"/>
        <v>0</v>
      </c>
      <c r="O321" s="253">
        <f t="shared" si="80"/>
        <v>0</v>
      </c>
      <c r="P321" s="253">
        <f t="shared" si="81"/>
        <v>0</v>
      </c>
      <c r="Q321" s="253">
        <f t="shared" si="82"/>
        <v>0</v>
      </c>
      <c r="R321" s="253">
        <f t="shared" si="83"/>
        <v>0</v>
      </c>
      <c r="S321" s="93" t="s">
        <v>20</v>
      </c>
      <c r="T321" s="391" t="str">
        <f t="shared" si="84"/>
        <v/>
      </c>
    </row>
    <row r="322" spans="1:20" ht="24.95" hidden="1" customHeight="1">
      <c r="A322" s="209" t="str">
        <f t="shared" si="85"/>
        <v>-</v>
      </c>
      <c r="C322" s="2">
        <f t="shared" si="87"/>
        <v>6</v>
      </c>
      <c r="E322" s="94"/>
      <c r="F322" s="95"/>
      <c r="G322" s="95"/>
      <c r="H322" s="96"/>
      <c r="I322" s="365" t="str">
        <f t="shared" si="75"/>
        <v/>
      </c>
      <c r="J322" s="91" t="str">
        <f t="shared" si="86"/>
        <v/>
      </c>
      <c r="K322" s="92">
        <f t="shared" si="76"/>
        <v>0</v>
      </c>
      <c r="L322" s="91" t="str">
        <f t="shared" si="77"/>
        <v/>
      </c>
      <c r="M322" s="91">
        <f t="shared" si="78"/>
        <v>0</v>
      </c>
      <c r="N322" s="91">
        <f t="shared" si="79"/>
        <v>0</v>
      </c>
      <c r="O322" s="253">
        <f t="shared" si="80"/>
        <v>0</v>
      </c>
      <c r="P322" s="253">
        <f t="shared" si="81"/>
        <v>0</v>
      </c>
      <c r="Q322" s="253">
        <f t="shared" si="82"/>
        <v>0</v>
      </c>
      <c r="R322" s="253">
        <f t="shared" si="83"/>
        <v>0</v>
      </c>
      <c r="S322" s="93" t="s">
        <v>20</v>
      </c>
      <c r="T322" s="391" t="str">
        <f t="shared" si="84"/>
        <v/>
      </c>
    </row>
    <row r="323" spans="1:20" ht="24.95" hidden="1" customHeight="1">
      <c r="A323" s="209" t="str">
        <f t="shared" si="85"/>
        <v>-</v>
      </c>
      <c r="C323" s="2">
        <f t="shared" si="87"/>
        <v>7</v>
      </c>
      <c r="E323" s="94"/>
      <c r="F323" s="95"/>
      <c r="G323" s="95"/>
      <c r="H323" s="96"/>
      <c r="I323" s="365" t="str">
        <f t="shared" si="75"/>
        <v/>
      </c>
      <c r="J323" s="91" t="str">
        <f t="shared" si="86"/>
        <v/>
      </c>
      <c r="K323" s="92">
        <f t="shared" si="76"/>
        <v>0</v>
      </c>
      <c r="L323" s="91" t="str">
        <f t="shared" si="77"/>
        <v/>
      </c>
      <c r="M323" s="91">
        <f t="shared" si="78"/>
        <v>0</v>
      </c>
      <c r="N323" s="91">
        <f t="shared" si="79"/>
        <v>0</v>
      </c>
      <c r="O323" s="253">
        <f t="shared" si="80"/>
        <v>0</v>
      </c>
      <c r="P323" s="253">
        <f t="shared" si="81"/>
        <v>0</v>
      </c>
      <c r="Q323" s="253">
        <f t="shared" si="82"/>
        <v>0</v>
      </c>
      <c r="R323" s="253">
        <f t="shared" si="83"/>
        <v>0</v>
      </c>
      <c r="S323" s="93" t="s">
        <v>20</v>
      </c>
      <c r="T323" s="391" t="str">
        <f t="shared" si="84"/>
        <v/>
      </c>
    </row>
    <row r="324" spans="1:20" ht="24.95" hidden="1" customHeight="1">
      <c r="A324" s="209" t="str">
        <f t="shared" si="85"/>
        <v>-</v>
      </c>
      <c r="C324" s="2">
        <f t="shared" si="87"/>
        <v>8</v>
      </c>
      <c r="E324" s="94"/>
      <c r="F324" s="95"/>
      <c r="G324" s="95"/>
      <c r="H324" s="96"/>
      <c r="I324" s="365" t="str">
        <f t="shared" si="75"/>
        <v/>
      </c>
      <c r="J324" s="91" t="str">
        <f t="shared" si="86"/>
        <v/>
      </c>
      <c r="K324" s="92">
        <f t="shared" si="76"/>
        <v>0</v>
      </c>
      <c r="L324" s="91" t="str">
        <f t="shared" si="77"/>
        <v/>
      </c>
      <c r="M324" s="91">
        <f t="shared" si="78"/>
        <v>0</v>
      </c>
      <c r="N324" s="91">
        <f t="shared" si="79"/>
        <v>0</v>
      </c>
      <c r="O324" s="253">
        <f t="shared" si="80"/>
        <v>0</v>
      </c>
      <c r="P324" s="253">
        <f t="shared" si="81"/>
        <v>0</v>
      </c>
      <c r="Q324" s="253">
        <f t="shared" si="82"/>
        <v>0</v>
      </c>
      <c r="R324" s="253">
        <f t="shared" si="83"/>
        <v>0</v>
      </c>
      <c r="S324" s="93" t="s">
        <v>20</v>
      </c>
      <c r="T324" s="168" t="str">
        <f t="shared" si="84"/>
        <v/>
      </c>
    </row>
    <row r="325" spans="1:20" ht="24.95" hidden="1" customHeight="1">
      <c r="A325" s="209" t="str">
        <f t="shared" si="85"/>
        <v>-</v>
      </c>
      <c r="C325" s="2">
        <f t="shared" si="87"/>
        <v>9</v>
      </c>
      <c r="E325" s="94"/>
      <c r="F325" s="95"/>
      <c r="G325" s="95"/>
      <c r="H325" s="96"/>
      <c r="I325" s="365" t="str">
        <f t="shared" si="75"/>
        <v/>
      </c>
      <c r="J325" s="91" t="str">
        <f t="shared" si="86"/>
        <v/>
      </c>
      <c r="K325" s="92">
        <f t="shared" si="76"/>
        <v>0</v>
      </c>
      <c r="L325" s="91" t="str">
        <f t="shared" si="77"/>
        <v/>
      </c>
      <c r="M325" s="91">
        <f t="shared" si="78"/>
        <v>0</v>
      </c>
      <c r="N325" s="91">
        <f t="shared" si="79"/>
        <v>0</v>
      </c>
      <c r="O325" s="253">
        <f t="shared" si="80"/>
        <v>0</v>
      </c>
      <c r="P325" s="253">
        <f t="shared" si="81"/>
        <v>0</v>
      </c>
      <c r="Q325" s="253">
        <f t="shared" si="82"/>
        <v>0</v>
      </c>
      <c r="R325" s="253">
        <f t="shared" si="83"/>
        <v>0</v>
      </c>
      <c r="S325" s="93" t="s">
        <v>20</v>
      </c>
      <c r="T325" s="168" t="str">
        <f t="shared" si="84"/>
        <v/>
      </c>
    </row>
    <row r="326" spans="1:20" ht="24.95" hidden="1" customHeight="1">
      <c r="A326" s="209" t="str">
        <f t="shared" si="85"/>
        <v>-</v>
      </c>
      <c r="C326" s="2">
        <f t="shared" si="87"/>
        <v>10</v>
      </c>
      <c r="E326" s="94"/>
      <c r="F326" s="95"/>
      <c r="G326" s="95"/>
      <c r="H326" s="96"/>
      <c r="I326" s="365" t="str">
        <f t="shared" si="75"/>
        <v/>
      </c>
      <c r="J326" s="91" t="str">
        <f t="shared" si="86"/>
        <v/>
      </c>
      <c r="K326" s="92">
        <f t="shared" si="76"/>
        <v>0</v>
      </c>
      <c r="L326" s="91" t="str">
        <f t="shared" si="77"/>
        <v/>
      </c>
      <c r="M326" s="91">
        <f t="shared" si="78"/>
        <v>0</v>
      </c>
      <c r="N326" s="91">
        <f t="shared" si="79"/>
        <v>0</v>
      </c>
      <c r="O326" s="253">
        <f t="shared" si="80"/>
        <v>0</v>
      </c>
      <c r="P326" s="253">
        <f t="shared" si="81"/>
        <v>0</v>
      </c>
      <c r="Q326" s="253">
        <f t="shared" si="82"/>
        <v>0</v>
      </c>
      <c r="R326" s="253">
        <f t="shared" si="83"/>
        <v>0</v>
      </c>
      <c r="S326" s="93" t="s">
        <v>20</v>
      </c>
      <c r="T326" s="168" t="str">
        <f t="shared" si="84"/>
        <v/>
      </c>
    </row>
    <row r="327" spans="1:20" ht="24.95" hidden="1" customHeight="1">
      <c r="A327" s="209" t="str">
        <f t="shared" si="85"/>
        <v>-</v>
      </c>
      <c r="C327" s="2">
        <f t="shared" si="87"/>
        <v>11</v>
      </c>
      <c r="E327" s="94"/>
      <c r="F327" s="95"/>
      <c r="G327" s="95"/>
      <c r="H327" s="96"/>
      <c r="I327" s="365" t="str">
        <f t="shared" si="75"/>
        <v/>
      </c>
      <c r="J327" s="91" t="str">
        <f t="shared" si="86"/>
        <v/>
      </c>
      <c r="K327" s="92">
        <f t="shared" si="76"/>
        <v>0</v>
      </c>
      <c r="L327" s="91" t="str">
        <f t="shared" si="77"/>
        <v/>
      </c>
      <c r="M327" s="91">
        <f t="shared" si="78"/>
        <v>0</v>
      </c>
      <c r="N327" s="91">
        <f t="shared" si="79"/>
        <v>0</v>
      </c>
      <c r="O327" s="253">
        <f t="shared" si="80"/>
        <v>0</v>
      </c>
      <c r="P327" s="253">
        <f t="shared" si="81"/>
        <v>0</v>
      </c>
      <c r="Q327" s="253">
        <f t="shared" si="82"/>
        <v>0</v>
      </c>
      <c r="R327" s="253">
        <f t="shared" si="83"/>
        <v>0</v>
      </c>
      <c r="S327" s="93" t="s">
        <v>20</v>
      </c>
      <c r="T327" s="168" t="str">
        <f t="shared" si="84"/>
        <v/>
      </c>
    </row>
    <row r="328" spans="1:20" ht="24.95" hidden="1" customHeight="1">
      <c r="A328" s="209" t="str">
        <f t="shared" si="85"/>
        <v>-</v>
      </c>
      <c r="C328" s="2">
        <f t="shared" si="87"/>
        <v>12</v>
      </c>
      <c r="E328" s="94"/>
      <c r="F328" s="95"/>
      <c r="G328" s="95"/>
      <c r="H328" s="96"/>
      <c r="I328" s="365" t="str">
        <f t="shared" si="75"/>
        <v/>
      </c>
      <c r="J328" s="91" t="str">
        <f t="shared" si="86"/>
        <v/>
      </c>
      <c r="K328" s="92">
        <f t="shared" si="76"/>
        <v>0</v>
      </c>
      <c r="L328" s="91" t="str">
        <f t="shared" si="77"/>
        <v/>
      </c>
      <c r="M328" s="91">
        <f t="shared" si="78"/>
        <v>0</v>
      </c>
      <c r="N328" s="91">
        <f t="shared" si="79"/>
        <v>0</v>
      </c>
      <c r="O328" s="253">
        <f t="shared" si="80"/>
        <v>0</v>
      </c>
      <c r="P328" s="253">
        <f t="shared" si="81"/>
        <v>0</v>
      </c>
      <c r="Q328" s="253">
        <f t="shared" si="82"/>
        <v>0</v>
      </c>
      <c r="R328" s="253">
        <f t="shared" si="83"/>
        <v>0</v>
      </c>
      <c r="S328" s="93" t="s">
        <v>20</v>
      </c>
      <c r="T328" s="168" t="str">
        <f t="shared" si="84"/>
        <v/>
      </c>
    </row>
    <row r="329" spans="1:20" ht="24.95" hidden="1" customHeight="1">
      <c r="A329" s="209" t="str">
        <f t="shared" si="85"/>
        <v>-</v>
      </c>
      <c r="C329" s="2">
        <f t="shared" si="87"/>
        <v>13</v>
      </c>
      <c r="E329" s="94"/>
      <c r="F329" s="95"/>
      <c r="G329" s="95"/>
      <c r="H329" s="96"/>
      <c r="I329" s="365" t="str">
        <f t="shared" si="75"/>
        <v/>
      </c>
      <c r="J329" s="91" t="str">
        <f t="shared" si="86"/>
        <v/>
      </c>
      <c r="K329" s="92">
        <f t="shared" si="76"/>
        <v>0</v>
      </c>
      <c r="L329" s="91" t="str">
        <f t="shared" si="77"/>
        <v/>
      </c>
      <c r="M329" s="91">
        <f t="shared" si="78"/>
        <v>0</v>
      </c>
      <c r="N329" s="91">
        <f t="shared" si="79"/>
        <v>0</v>
      </c>
      <c r="O329" s="253">
        <f t="shared" si="80"/>
        <v>0</v>
      </c>
      <c r="P329" s="253">
        <f t="shared" si="81"/>
        <v>0</v>
      </c>
      <c r="Q329" s="253">
        <f t="shared" si="82"/>
        <v>0</v>
      </c>
      <c r="R329" s="253">
        <f t="shared" si="83"/>
        <v>0</v>
      </c>
      <c r="S329" s="93" t="s">
        <v>20</v>
      </c>
      <c r="T329" s="168" t="str">
        <f t="shared" si="84"/>
        <v/>
      </c>
    </row>
    <row r="330" spans="1:20" ht="24.95" hidden="1" customHeight="1">
      <c r="A330" s="209" t="str">
        <f t="shared" si="85"/>
        <v>-</v>
      </c>
      <c r="C330" s="2">
        <f t="shared" si="87"/>
        <v>14</v>
      </c>
      <c r="E330" s="94"/>
      <c r="F330" s="95"/>
      <c r="G330" s="95"/>
      <c r="H330" s="96"/>
      <c r="I330" s="365" t="str">
        <f t="shared" si="75"/>
        <v/>
      </c>
      <c r="J330" s="91" t="str">
        <f t="shared" si="86"/>
        <v/>
      </c>
      <c r="K330" s="92">
        <f t="shared" si="76"/>
        <v>0</v>
      </c>
      <c r="L330" s="91" t="str">
        <f t="shared" si="77"/>
        <v/>
      </c>
      <c r="M330" s="91">
        <f t="shared" si="78"/>
        <v>0</v>
      </c>
      <c r="N330" s="91">
        <f t="shared" si="79"/>
        <v>0</v>
      </c>
      <c r="O330" s="253">
        <f t="shared" si="80"/>
        <v>0</v>
      </c>
      <c r="P330" s="253">
        <f t="shared" si="81"/>
        <v>0</v>
      </c>
      <c r="Q330" s="253">
        <f t="shared" si="82"/>
        <v>0</v>
      </c>
      <c r="R330" s="253">
        <f t="shared" si="83"/>
        <v>0</v>
      </c>
      <c r="S330" s="93" t="s">
        <v>20</v>
      </c>
      <c r="T330" s="168" t="str">
        <f t="shared" si="84"/>
        <v/>
      </c>
    </row>
    <row r="331" spans="1:20" ht="24.95" hidden="1" customHeight="1">
      <c r="A331" s="209" t="str">
        <f t="shared" si="85"/>
        <v>-</v>
      </c>
      <c r="C331" s="2">
        <f t="shared" si="87"/>
        <v>15</v>
      </c>
      <c r="E331" s="94"/>
      <c r="F331" s="95"/>
      <c r="G331" s="95"/>
      <c r="H331" s="96"/>
      <c r="I331" s="365" t="str">
        <f t="shared" si="75"/>
        <v/>
      </c>
      <c r="J331" s="91" t="str">
        <f t="shared" si="86"/>
        <v/>
      </c>
      <c r="K331" s="92">
        <f t="shared" si="76"/>
        <v>0</v>
      </c>
      <c r="L331" s="91" t="str">
        <f t="shared" si="77"/>
        <v/>
      </c>
      <c r="M331" s="91">
        <f t="shared" si="78"/>
        <v>0</v>
      </c>
      <c r="N331" s="91">
        <f t="shared" si="79"/>
        <v>0</v>
      </c>
      <c r="O331" s="253">
        <f t="shared" si="80"/>
        <v>0</v>
      </c>
      <c r="P331" s="253">
        <f t="shared" si="81"/>
        <v>0</v>
      </c>
      <c r="Q331" s="253">
        <f t="shared" si="82"/>
        <v>0</v>
      </c>
      <c r="R331" s="253">
        <f t="shared" si="83"/>
        <v>0</v>
      </c>
      <c r="S331" s="93" t="s">
        <v>20</v>
      </c>
      <c r="T331" s="168" t="str">
        <f t="shared" si="84"/>
        <v/>
      </c>
    </row>
    <row r="332" spans="1:20" ht="24.95" hidden="1" customHeight="1">
      <c r="A332" s="209" t="str">
        <f t="shared" si="85"/>
        <v>-</v>
      </c>
      <c r="C332" s="2">
        <f t="shared" si="87"/>
        <v>16</v>
      </c>
      <c r="E332" s="94"/>
      <c r="F332" s="95"/>
      <c r="G332" s="95"/>
      <c r="H332" s="96"/>
      <c r="I332" s="365" t="str">
        <f t="shared" si="75"/>
        <v/>
      </c>
      <c r="J332" s="91" t="str">
        <f t="shared" si="86"/>
        <v/>
      </c>
      <c r="K332" s="92">
        <f t="shared" si="76"/>
        <v>0</v>
      </c>
      <c r="L332" s="91" t="str">
        <f t="shared" si="77"/>
        <v/>
      </c>
      <c r="M332" s="91">
        <f t="shared" si="78"/>
        <v>0</v>
      </c>
      <c r="N332" s="91">
        <f t="shared" si="79"/>
        <v>0</v>
      </c>
      <c r="O332" s="253">
        <f t="shared" si="80"/>
        <v>0</v>
      </c>
      <c r="P332" s="253">
        <f t="shared" si="81"/>
        <v>0</v>
      </c>
      <c r="Q332" s="253">
        <f t="shared" si="82"/>
        <v>0</v>
      </c>
      <c r="R332" s="253">
        <f t="shared" si="83"/>
        <v>0</v>
      </c>
      <c r="S332" s="93" t="s">
        <v>20</v>
      </c>
      <c r="T332" s="168" t="str">
        <f t="shared" si="84"/>
        <v/>
      </c>
    </row>
    <row r="333" spans="1:20" ht="24.95" hidden="1" customHeight="1">
      <c r="A333" s="209" t="str">
        <f t="shared" si="85"/>
        <v>-</v>
      </c>
      <c r="C333" s="2">
        <f t="shared" si="87"/>
        <v>17</v>
      </c>
      <c r="E333" s="94"/>
      <c r="F333" s="95"/>
      <c r="G333" s="95"/>
      <c r="H333" s="96"/>
      <c r="I333" s="365" t="str">
        <f t="shared" si="75"/>
        <v/>
      </c>
      <c r="J333" s="91" t="str">
        <f t="shared" si="86"/>
        <v/>
      </c>
      <c r="K333" s="92">
        <f t="shared" si="76"/>
        <v>0</v>
      </c>
      <c r="L333" s="91" t="str">
        <f t="shared" si="77"/>
        <v/>
      </c>
      <c r="M333" s="91">
        <f t="shared" si="78"/>
        <v>0</v>
      </c>
      <c r="N333" s="91">
        <f t="shared" si="79"/>
        <v>0</v>
      </c>
      <c r="O333" s="253">
        <f t="shared" si="80"/>
        <v>0</v>
      </c>
      <c r="P333" s="253">
        <f t="shared" si="81"/>
        <v>0</v>
      </c>
      <c r="Q333" s="253">
        <f t="shared" si="82"/>
        <v>0</v>
      </c>
      <c r="R333" s="253">
        <f t="shared" si="83"/>
        <v>0</v>
      </c>
      <c r="S333" s="93" t="s">
        <v>20</v>
      </c>
      <c r="T333" s="168" t="str">
        <f t="shared" si="84"/>
        <v/>
      </c>
    </row>
    <row r="334" spans="1:20" ht="24.95" hidden="1" customHeight="1">
      <c r="A334" s="209" t="str">
        <f t="shared" si="85"/>
        <v>-</v>
      </c>
      <c r="C334" s="2">
        <f t="shared" si="87"/>
        <v>18</v>
      </c>
      <c r="E334" s="94"/>
      <c r="F334" s="95"/>
      <c r="G334" s="95"/>
      <c r="H334" s="96"/>
      <c r="I334" s="365" t="str">
        <f t="shared" si="75"/>
        <v/>
      </c>
      <c r="J334" s="91" t="str">
        <f t="shared" si="86"/>
        <v/>
      </c>
      <c r="K334" s="92">
        <f t="shared" si="76"/>
        <v>0</v>
      </c>
      <c r="L334" s="91" t="str">
        <f t="shared" si="77"/>
        <v/>
      </c>
      <c r="M334" s="91">
        <f t="shared" si="78"/>
        <v>0</v>
      </c>
      <c r="N334" s="91">
        <f t="shared" si="79"/>
        <v>0</v>
      </c>
      <c r="O334" s="253">
        <f t="shared" si="80"/>
        <v>0</v>
      </c>
      <c r="P334" s="253">
        <f t="shared" si="81"/>
        <v>0</v>
      </c>
      <c r="Q334" s="253">
        <f t="shared" si="82"/>
        <v>0</v>
      </c>
      <c r="R334" s="253">
        <f t="shared" si="83"/>
        <v>0</v>
      </c>
      <c r="S334" s="93" t="s">
        <v>20</v>
      </c>
      <c r="T334" s="168" t="str">
        <f t="shared" si="84"/>
        <v/>
      </c>
    </row>
    <row r="335" spans="1:20" ht="24.95" hidden="1" customHeight="1">
      <c r="A335" s="209" t="str">
        <f t="shared" si="85"/>
        <v>-</v>
      </c>
      <c r="C335" s="2">
        <f t="shared" si="87"/>
        <v>19</v>
      </c>
      <c r="E335" s="94"/>
      <c r="F335" s="95"/>
      <c r="G335" s="95"/>
      <c r="H335" s="96"/>
      <c r="I335" s="365" t="str">
        <f t="shared" si="75"/>
        <v/>
      </c>
      <c r="J335" s="91" t="str">
        <f t="shared" si="86"/>
        <v/>
      </c>
      <c r="K335" s="92">
        <f t="shared" si="76"/>
        <v>0</v>
      </c>
      <c r="L335" s="91" t="str">
        <f t="shared" si="77"/>
        <v/>
      </c>
      <c r="M335" s="91">
        <f t="shared" si="78"/>
        <v>0</v>
      </c>
      <c r="N335" s="91">
        <f t="shared" si="79"/>
        <v>0</v>
      </c>
      <c r="O335" s="253">
        <f t="shared" si="80"/>
        <v>0</v>
      </c>
      <c r="P335" s="253">
        <f t="shared" si="81"/>
        <v>0</v>
      </c>
      <c r="Q335" s="253">
        <f t="shared" si="82"/>
        <v>0</v>
      </c>
      <c r="R335" s="253">
        <f t="shared" si="83"/>
        <v>0</v>
      </c>
      <c r="S335" s="93" t="s">
        <v>20</v>
      </c>
      <c r="T335" s="168" t="str">
        <f t="shared" si="84"/>
        <v/>
      </c>
    </row>
    <row r="336" spans="1:20" ht="24.95" hidden="1" customHeight="1">
      <c r="A336" s="209" t="str">
        <f t="shared" si="85"/>
        <v>-</v>
      </c>
      <c r="C336" s="2">
        <f t="shared" si="87"/>
        <v>20</v>
      </c>
      <c r="E336" s="94"/>
      <c r="F336" s="95"/>
      <c r="G336" s="95"/>
      <c r="H336" s="96"/>
      <c r="I336" s="365" t="str">
        <f t="shared" si="75"/>
        <v/>
      </c>
      <c r="J336" s="91" t="str">
        <f t="shared" si="86"/>
        <v/>
      </c>
      <c r="K336" s="92">
        <f t="shared" si="76"/>
        <v>0</v>
      </c>
      <c r="L336" s="91" t="str">
        <f t="shared" si="77"/>
        <v/>
      </c>
      <c r="M336" s="91">
        <f t="shared" si="78"/>
        <v>0</v>
      </c>
      <c r="N336" s="91">
        <f t="shared" si="79"/>
        <v>0</v>
      </c>
      <c r="O336" s="253">
        <f t="shared" si="80"/>
        <v>0</v>
      </c>
      <c r="P336" s="253">
        <f t="shared" si="81"/>
        <v>0</v>
      </c>
      <c r="Q336" s="253">
        <f t="shared" si="82"/>
        <v>0</v>
      </c>
      <c r="R336" s="253">
        <f t="shared" si="83"/>
        <v>0</v>
      </c>
      <c r="S336" s="93" t="s">
        <v>20</v>
      </c>
      <c r="T336" s="168" t="str">
        <f t="shared" si="84"/>
        <v/>
      </c>
    </row>
    <row r="337" spans="1:20" ht="24.95" hidden="1" customHeight="1">
      <c r="A337" s="209" t="str">
        <f t="shared" si="85"/>
        <v>-</v>
      </c>
      <c r="C337" s="2">
        <f t="shared" si="87"/>
        <v>21</v>
      </c>
      <c r="E337" s="94"/>
      <c r="F337" s="95"/>
      <c r="G337" s="95"/>
      <c r="H337" s="96"/>
      <c r="I337" s="365" t="str">
        <f t="shared" si="75"/>
        <v/>
      </c>
      <c r="J337" s="91" t="str">
        <f t="shared" si="86"/>
        <v/>
      </c>
      <c r="K337" s="92">
        <f t="shared" si="76"/>
        <v>0</v>
      </c>
      <c r="L337" s="91" t="str">
        <f t="shared" si="77"/>
        <v/>
      </c>
      <c r="M337" s="91">
        <f t="shared" si="78"/>
        <v>0</v>
      </c>
      <c r="N337" s="91">
        <f t="shared" si="79"/>
        <v>0</v>
      </c>
      <c r="O337" s="253">
        <f t="shared" si="80"/>
        <v>0</v>
      </c>
      <c r="P337" s="253">
        <f t="shared" si="81"/>
        <v>0</v>
      </c>
      <c r="Q337" s="253">
        <f t="shared" si="82"/>
        <v>0</v>
      </c>
      <c r="R337" s="253">
        <f t="shared" si="83"/>
        <v>0</v>
      </c>
      <c r="S337" s="93" t="s">
        <v>20</v>
      </c>
      <c r="T337" s="168" t="str">
        <f t="shared" si="84"/>
        <v/>
      </c>
    </row>
    <row r="338" spans="1:20" ht="24.95" hidden="1" customHeight="1">
      <c r="A338" s="209" t="str">
        <f t="shared" si="85"/>
        <v>-</v>
      </c>
      <c r="C338" s="2">
        <f t="shared" si="87"/>
        <v>22</v>
      </c>
      <c r="E338" s="94"/>
      <c r="F338" s="95"/>
      <c r="G338" s="95"/>
      <c r="H338" s="96"/>
      <c r="I338" s="365" t="str">
        <f t="shared" si="75"/>
        <v/>
      </c>
      <c r="J338" s="91" t="str">
        <f t="shared" si="86"/>
        <v/>
      </c>
      <c r="K338" s="92">
        <f t="shared" si="76"/>
        <v>0</v>
      </c>
      <c r="L338" s="91" t="str">
        <f t="shared" si="77"/>
        <v/>
      </c>
      <c r="M338" s="91">
        <f t="shared" si="78"/>
        <v>0</v>
      </c>
      <c r="N338" s="91">
        <f t="shared" si="79"/>
        <v>0</v>
      </c>
      <c r="O338" s="253">
        <f t="shared" si="80"/>
        <v>0</v>
      </c>
      <c r="P338" s="253">
        <f t="shared" si="81"/>
        <v>0</v>
      </c>
      <c r="Q338" s="253">
        <f t="shared" si="82"/>
        <v>0</v>
      </c>
      <c r="R338" s="253">
        <f t="shared" si="83"/>
        <v>0</v>
      </c>
      <c r="S338" s="93" t="s">
        <v>20</v>
      </c>
      <c r="T338" s="168" t="str">
        <f t="shared" si="84"/>
        <v/>
      </c>
    </row>
    <row r="339" spans="1:20" ht="24.95" hidden="1" customHeight="1">
      <c r="A339" s="209" t="str">
        <f t="shared" si="85"/>
        <v>-</v>
      </c>
      <c r="C339" s="2">
        <f t="shared" si="87"/>
        <v>23</v>
      </c>
      <c r="E339" s="94"/>
      <c r="F339" s="95"/>
      <c r="G339" s="95"/>
      <c r="H339" s="96"/>
      <c r="I339" s="365" t="str">
        <f t="shared" si="75"/>
        <v/>
      </c>
      <c r="J339" s="91" t="str">
        <f t="shared" si="86"/>
        <v/>
      </c>
      <c r="K339" s="92">
        <f t="shared" si="76"/>
        <v>0</v>
      </c>
      <c r="L339" s="91" t="str">
        <f t="shared" si="77"/>
        <v/>
      </c>
      <c r="M339" s="91">
        <f t="shared" si="78"/>
        <v>0</v>
      </c>
      <c r="N339" s="91">
        <f t="shared" si="79"/>
        <v>0</v>
      </c>
      <c r="O339" s="253">
        <f t="shared" si="80"/>
        <v>0</v>
      </c>
      <c r="P339" s="253">
        <f t="shared" si="81"/>
        <v>0</v>
      </c>
      <c r="Q339" s="253">
        <f t="shared" si="82"/>
        <v>0</v>
      </c>
      <c r="R339" s="253">
        <f t="shared" si="83"/>
        <v>0</v>
      </c>
      <c r="S339" s="93" t="s">
        <v>20</v>
      </c>
      <c r="T339" s="168" t="str">
        <f t="shared" si="84"/>
        <v/>
      </c>
    </row>
    <row r="340" spans="1:20" ht="24.95" hidden="1" customHeight="1">
      <c r="A340" s="209" t="str">
        <f t="shared" si="85"/>
        <v>-</v>
      </c>
      <c r="C340" s="2">
        <f t="shared" si="87"/>
        <v>24</v>
      </c>
      <c r="E340" s="94"/>
      <c r="F340" s="95"/>
      <c r="G340" s="95"/>
      <c r="H340" s="96"/>
      <c r="I340" s="365" t="str">
        <f t="shared" si="75"/>
        <v/>
      </c>
      <c r="J340" s="91" t="str">
        <f t="shared" si="86"/>
        <v/>
      </c>
      <c r="K340" s="92">
        <f t="shared" si="76"/>
        <v>0</v>
      </c>
      <c r="L340" s="91" t="str">
        <f t="shared" si="77"/>
        <v/>
      </c>
      <c r="M340" s="91">
        <f t="shared" si="78"/>
        <v>0</v>
      </c>
      <c r="N340" s="91">
        <f t="shared" si="79"/>
        <v>0</v>
      </c>
      <c r="O340" s="253">
        <f t="shared" si="80"/>
        <v>0</v>
      </c>
      <c r="P340" s="253">
        <f t="shared" si="81"/>
        <v>0</v>
      </c>
      <c r="Q340" s="253">
        <f t="shared" si="82"/>
        <v>0</v>
      </c>
      <c r="R340" s="253">
        <f t="shared" si="83"/>
        <v>0</v>
      </c>
      <c r="S340" s="93" t="s">
        <v>20</v>
      </c>
      <c r="T340" s="168" t="str">
        <f t="shared" si="84"/>
        <v/>
      </c>
    </row>
    <row r="341" spans="1:20" ht="24.95" hidden="1" customHeight="1">
      <c r="A341" s="209" t="str">
        <f t="shared" si="85"/>
        <v>-</v>
      </c>
      <c r="C341" s="2">
        <f t="shared" si="87"/>
        <v>25</v>
      </c>
      <c r="E341" s="94"/>
      <c r="F341" s="95"/>
      <c r="G341" s="95"/>
      <c r="H341" s="96"/>
      <c r="I341" s="365" t="str">
        <f t="shared" si="75"/>
        <v/>
      </c>
      <c r="J341" s="91" t="str">
        <f t="shared" si="86"/>
        <v/>
      </c>
      <c r="K341" s="92">
        <f t="shared" si="76"/>
        <v>0</v>
      </c>
      <c r="L341" s="91" t="str">
        <f t="shared" si="77"/>
        <v/>
      </c>
      <c r="M341" s="91">
        <f t="shared" si="78"/>
        <v>0</v>
      </c>
      <c r="N341" s="91">
        <f t="shared" si="79"/>
        <v>0</v>
      </c>
      <c r="O341" s="253">
        <f t="shared" si="80"/>
        <v>0</v>
      </c>
      <c r="P341" s="253">
        <f t="shared" si="81"/>
        <v>0</v>
      </c>
      <c r="Q341" s="253">
        <f t="shared" si="82"/>
        <v>0</v>
      </c>
      <c r="R341" s="253">
        <f t="shared" si="83"/>
        <v>0</v>
      </c>
      <c r="S341" s="93" t="s">
        <v>20</v>
      </c>
      <c r="T341" s="168" t="str">
        <f t="shared" si="84"/>
        <v/>
      </c>
    </row>
    <row r="342" spans="1:20" ht="24.95" hidden="1" customHeight="1">
      <c r="A342" s="209" t="str">
        <f t="shared" si="85"/>
        <v>-</v>
      </c>
      <c r="E342" s="97"/>
      <c r="F342" s="2"/>
      <c r="G342" s="2"/>
      <c r="H342" s="98"/>
      <c r="I342" s="366" t="str">
        <f t="shared" si="75"/>
        <v/>
      </c>
      <c r="J342" s="100" t="str">
        <f t="shared" si="86"/>
        <v/>
      </c>
      <c r="K342" s="101">
        <f>SUM(K317:K341)</f>
        <v>0</v>
      </c>
      <c r="L342" s="99" t="str">
        <f t="shared" si="77"/>
        <v/>
      </c>
      <c r="M342" s="102">
        <f>SUM(M317:M341)</f>
        <v>0</v>
      </c>
      <c r="N342" s="102">
        <f>SUM(N317:N341)</f>
        <v>0</v>
      </c>
      <c r="O342" s="254">
        <f>SUM(O317:O341)</f>
        <v>0</v>
      </c>
      <c r="P342" s="254">
        <f t="shared" si="81"/>
        <v>0</v>
      </c>
      <c r="Q342" s="254">
        <f>SUM(Q317:Q341)</f>
        <v>0</v>
      </c>
      <c r="R342" s="254">
        <f>SUM(R317:R341)</f>
        <v>0</v>
      </c>
      <c r="S342" s="103"/>
      <c r="T342" s="392" t="str">
        <f t="shared" si="84"/>
        <v/>
      </c>
    </row>
    <row r="343" spans="1:20" ht="24.95" customHeight="1">
      <c r="A343" s="209" t="str">
        <f t="shared" si="85"/>
        <v>-</v>
      </c>
      <c r="C343" s="2">
        <v>1</v>
      </c>
      <c r="E343" s="512" t="s">
        <v>65</v>
      </c>
      <c r="F343" s="513"/>
      <c r="G343" s="513"/>
      <c r="H343" s="514"/>
      <c r="I343" s="367" t="str">
        <f t="shared" si="75"/>
        <v/>
      </c>
      <c r="J343" s="88" t="str">
        <f t="shared" si="86"/>
        <v/>
      </c>
      <c r="K343" s="89">
        <f t="shared" ref="K343:K392" si="88">COUNTIFS($I$6:$I$255,I343,$S$6:$S$255,S343)</f>
        <v>0</v>
      </c>
      <c r="L343" s="104" t="str">
        <f t="shared" si="77"/>
        <v/>
      </c>
      <c r="M343" s="88">
        <f t="shared" ref="M343:M392" si="89">SUMIFS($M$6:$M$255,$I$6:$I$255,I343,$S$6:$S$255,S343)</f>
        <v>0</v>
      </c>
      <c r="N343" s="88">
        <f t="shared" ref="N343:N392" si="90">SUMIFS($N$6:$N$255,$I$6:$I$255,I343,$S$6:$S$255,S343)</f>
        <v>0</v>
      </c>
      <c r="O343" s="252">
        <f t="shared" ref="O343:O392" si="91">SUMIFS($O$6:$O$255,$I$6:$I$255,I343,$S$6:$S$255,S343)</f>
        <v>0</v>
      </c>
      <c r="P343" s="252">
        <f t="shared" si="81"/>
        <v>0</v>
      </c>
      <c r="Q343" s="252">
        <f t="shared" ref="Q343:Q392" si="92">SUMIFS($Q$6:$Q$255,$I$6:$I$255,I343,$S$6:$S$255,S343)</f>
        <v>0</v>
      </c>
      <c r="R343" s="252">
        <f t="shared" ref="R343:R392" si="93">SUMIFS($R$6:$R$255,$I$6:$I$255,I343,$S$6:$S$255,S343)</f>
        <v>0</v>
      </c>
      <c r="S343" s="90" t="s">
        <v>712</v>
      </c>
      <c r="T343" s="393" t="str">
        <f t="shared" si="84"/>
        <v/>
      </c>
    </row>
    <row r="344" spans="1:20" ht="24.95" customHeight="1">
      <c r="A344" s="209" t="str">
        <f t="shared" si="85"/>
        <v>-</v>
      </c>
      <c r="C344" s="2">
        <f>C343+1</f>
        <v>2</v>
      </c>
      <c r="E344" s="515"/>
      <c r="F344" s="516"/>
      <c r="G344" s="516"/>
      <c r="H344" s="517"/>
      <c r="I344" s="368" t="str">
        <f t="shared" si="75"/>
        <v/>
      </c>
      <c r="J344" s="91" t="str">
        <f t="shared" si="86"/>
        <v/>
      </c>
      <c r="K344" s="92">
        <f t="shared" si="88"/>
        <v>0</v>
      </c>
      <c r="L344" s="105" t="str">
        <f t="shared" si="77"/>
        <v/>
      </c>
      <c r="M344" s="91">
        <f t="shared" si="89"/>
        <v>0</v>
      </c>
      <c r="N344" s="91">
        <f t="shared" si="90"/>
        <v>0</v>
      </c>
      <c r="O344" s="253">
        <f t="shared" si="91"/>
        <v>0</v>
      </c>
      <c r="P344" s="253">
        <f t="shared" si="81"/>
        <v>0</v>
      </c>
      <c r="Q344" s="253">
        <f t="shared" si="92"/>
        <v>0</v>
      </c>
      <c r="R344" s="253">
        <f t="shared" si="93"/>
        <v>0</v>
      </c>
      <c r="S344" s="93" t="s">
        <v>712</v>
      </c>
      <c r="T344" s="391" t="str">
        <f t="shared" si="84"/>
        <v/>
      </c>
    </row>
    <row r="345" spans="1:20" ht="24.95" customHeight="1">
      <c r="A345" s="209" t="str">
        <f t="shared" si="85"/>
        <v>-</v>
      </c>
      <c r="C345" s="2">
        <f t="shared" ref="C345:C392" si="94">C344+1</f>
        <v>3</v>
      </c>
      <c r="E345" s="106"/>
      <c r="F345" s="107"/>
      <c r="G345" s="107"/>
      <c r="H345" s="108"/>
      <c r="I345" s="368" t="str">
        <f t="shared" si="75"/>
        <v/>
      </c>
      <c r="J345" s="91" t="str">
        <f t="shared" si="86"/>
        <v/>
      </c>
      <c r="K345" s="92">
        <f t="shared" si="88"/>
        <v>0</v>
      </c>
      <c r="L345" s="105" t="str">
        <f t="shared" si="77"/>
        <v/>
      </c>
      <c r="M345" s="91">
        <f t="shared" si="89"/>
        <v>0</v>
      </c>
      <c r="N345" s="91">
        <f t="shared" si="90"/>
        <v>0</v>
      </c>
      <c r="O345" s="253">
        <f t="shared" si="91"/>
        <v>0</v>
      </c>
      <c r="P345" s="253">
        <f t="shared" si="81"/>
        <v>0</v>
      </c>
      <c r="Q345" s="253">
        <f t="shared" si="92"/>
        <v>0</v>
      </c>
      <c r="R345" s="253">
        <f t="shared" si="93"/>
        <v>0</v>
      </c>
      <c r="S345" s="93" t="s">
        <v>712</v>
      </c>
      <c r="T345" s="391" t="str">
        <f t="shared" si="84"/>
        <v/>
      </c>
    </row>
    <row r="346" spans="1:20" ht="24.95" customHeight="1">
      <c r="A346" s="209" t="str">
        <f t="shared" si="85"/>
        <v>-</v>
      </c>
      <c r="C346" s="2">
        <f t="shared" si="94"/>
        <v>4</v>
      </c>
      <c r="E346" s="106"/>
      <c r="F346" s="107"/>
      <c r="G346" s="107"/>
      <c r="H346" s="108"/>
      <c r="I346" s="368" t="str">
        <f t="shared" si="75"/>
        <v/>
      </c>
      <c r="J346" s="91" t="str">
        <f t="shared" si="86"/>
        <v/>
      </c>
      <c r="K346" s="92">
        <f t="shared" si="88"/>
        <v>0</v>
      </c>
      <c r="L346" s="105" t="str">
        <f t="shared" si="77"/>
        <v/>
      </c>
      <c r="M346" s="91">
        <f t="shared" si="89"/>
        <v>0</v>
      </c>
      <c r="N346" s="91">
        <f t="shared" si="90"/>
        <v>0</v>
      </c>
      <c r="O346" s="253">
        <f t="shared" si="91"/>
        <v>0</v>
      </c>
      <c r="P346" s="253">
        <f t="shared" si="81"/>
        <v>0</v>
      </c>
      <c r="Q346" s="253">
        <f t="shared" si="92"/>
        <v>0</v>
      </c>
      <c r="R346" s="253">
        <f t="shared" si="93"/>
        <v>0</v>
      </c>
      <c r="S346" s="93" t="s">
        <v>712</v>
      </c>
      <c r="T346" s="391" t="str">
        <f t="shared" si="84"/>
        <v/>
      </c>
    </row>
    <row r="347" spans="1:20" ht="24.95" customHeight="1">
      <c r="A347" s="209" t="str">
        <f t="shared" si="85"/>
        <v>-</v>
      </c>
      <c r="C347" s="2">
        <f t="shared" si="94"/>
        <v>5</v>
      </c>
      <c r="E347" s="106"/>
      <c r="F347" s="107"/>
      <c r="G347" s="107"/>
      <c r="H347" s="108"/>
      <c r="I347" s="368" t="str">
        <f t="shared" si="75"/>
        <v/>
      </c>
      <c r="J347" s="91" t="str">
        <f t="shared" si="86"/>
        <v/>
      </c>
      <c r="K347" s="92">
        <f t="shared" si="88"/>
        <v>0</v>
      </c>
      <c r="L347" s="105" t="str">
        <f t="shared" si="77"/>
        <v/>
      </c>
      <c r="M347" s="91">
        <f t="shared" si="89"/>
        <v>0</v>
      </c>
      <c r="N347" s="91">
        <f t="shared" si="90"/>
        <v>0</v>
      </c>
      <c r="O347" s="253">
        <f t="shared" si="91"/>
        <v>0</v>
      </c>
      <c r="P347" s="253">
        <f t="shared" si="81"/>
        <v>0</v>
      </c>
      <c r="Q347" s="253">
        <f t="shared" si="92"/>
        <v>0</v>
      </c>
      <c r="R347" s="253">
        <f t="shared" si="93"/>
        <v>0</v>
      </c>
      <c r="S347" s="93" t="s">
        <v>712</v>
      </c>
      <c r="T347" s="391" t="str">
        <f t="shared" si="84"/>
        <v/>
      </c>
    </row>
    <row r="348" spans="1:20" ht="24.95" customHeight="1">
      <c r="A348" s="209" t="str">
        <f t="shared" si="85"/>
        <v>-</v>
      </c>
      <c r="C348" s="2">
        <f t="shared" si="94"/>
        <v>6</v>
      </c>
      <c r="E348" s="106"/>
      <c r="F348" s="107"/>
      <c r="G348" s="107"/>
      <c r="H348" s="108"/>
      <c r="I348" s="368" t="str">
        <f t="shared" si="75"/>
        <v/>
      </c>
      <c r="J348" s="91" t="str">
        <f t="shared" si="86"/>
        <v/>
      </c>
      <c r="K348" s="92">
        <f t="shared" si="88"/>
        <v>0</v>
      </c>
      <c r="L348" s="105" t="str">
        <f t="shared" si="77"/>
        <v/>
      </c>
      <c r="M348" s="91">
        <f t="shared" si="89"/>
        <v>0</v>
      </c>
      <c r="N348" s="91">
        <f t="shared" si="90"/>
        <v>0</v>
      </c>
      <c r="O348" s="253">
        <f t="shared" si="91"/>
        <v>0</v>
      </c>
      <c r="P348" s="253">
        <f t="shared" si="81"/>
        <v>0</v>
      </c>
      <c r="Q348" s="253">
        <f t="shared" si="92"/>
        <v>0</v>
      </c>
      <c r="R348" s="253">
        <f t="shared" si="93"/>
        <v>0</v>
      </c>
      <c r="S348" s="93" t="s">
        <v>712</v>
      </c>
      <c r="T348" s="391" t="str">
        <f t="shared" si="84"/>
        <v/>
      </c>
    </row>
    <row r="349" spans="1:20" ht="24.95" customHeight="1">
      <c r="A349" s="209" t="str">
        <f t="shared" si="85"/>
        <v>-</v>
      </c>
      <c r="C349" s="2">
        <f t="shared" si="94"/>
        <v>7</v>
      </c>
      <c r="E349" s="106"/>
      <c r="F349" s="107"/>
      <c r="G349" s="107"/>
      <c r="H349" s="108"/>
      <c r="I349" s="368" t="str">
        <f t="shared" si="75"/>
        <v/>
      </c>
      <c r="J349" s="91" t="str">
        <f t="shared" si="86"/>
        <v/>
      </c>
      <c r="K349" s="92">
        <f t="shared" si="88"/>
        <v>0</v>
      </c>
      <c r="L349" s="105" t="str">
        <f t="shared" si="77"/>
        <v/>
      </c>
      <c r="M349" s="91">
        <f t="shared" si="89"/>
        <v>0</v>
      </c>
      <c r="N349" s="91">
        <f t="shared" si="90"/>
        <v>0</v>
      </c>
      <c r="O349" s="253">
        <f t="shared" si="91"/>
        <v>0</v>
      </c>
      <c r="P349" s="253">
        <f t="shared" si="81"/>
        <v>0</v>
      </c>
      <c r="Q349" s="253">
        <f t="shared" si="92"/>
        <v>0</v>
      </c>
      <c r="R349" s="253">
        <f t="shared" si="93"/>
        <v>0</v>
      </c>
      <c r="S349" s="93" t="s">
        <v>712</v>
      </c>
      <c r="T349" s="168" t="str">
        <f t="shared" si="84"/>
        <v/>
      </c>
    </row>
    <row r="350" spans="1:20" ht="24.95" hidden="1" customHeight="1">
      <c r="A350" s="209" t="str">
        <f t="shared" si="85"/>
        <v>-</v>
      </c>
      <c r="C350" s="2">
        <f t="shared" si="94"/>
        <v>8</v>
      </c>
      <c r="E350" s="106"/>
      <c r="F350" s="107"/>
      <c r="G350" s="107"/>
      <c r="H350" s="108"/>
      <c r="I350" s="368" t="str">
        <f t="shared" si="75"/>
        <v/>
      </c>
      <c r="J350" s="91" t="str">
        <f t="shared" si="86"/>
        <v/>
      </c>
      <c r="K350" s="92">
        <f t="shared" si="88"/>
        <v>0</v>
      </c>
      <c r="L350" s="105" t="str">
        <f t="shared" si="77"/>
        <v/>
      </c>
      <c r="M350" s="91">
        <f t="shared" si="89"/>
        <v>0</v>
      </c>
      <c r="N350" s="91">
        <f t="shared" si="90"/>
        <v>0</v>
      </c>
      <c r="O350" s="253">
        <f t="shared" si="91"/>
        <v>0</v>
      </c>
      <c r="P350" s="253">
        <f t="shared" si="81"/>
        <v>0</v>
      </c>
      <c r="Q350" s="253">
        <f t="shared" si="92"/>
        <v>0</v>
      </c>
      <c r="R350" s="253">
        <f t="shared" si="93"/>
        <v>0</v>
      </c>
      <c r="S350" s="93" t="s">
        <v>712</v>
      </c>
      <c r="T350" s="168" t="str">
        <f t="shared" si="84"/>
        <v/>
      </c>
    </row>
    <row r="351" spans="1:20" ht="24.95" hidden="1" customHeight="1">
      <c r="A351" s="209" t="str">
        <f t="shared" si="85"/>
        <v>-</v>
      </c>
      <c r="C351" s="2">
        <f t="shared" si="94"/>
        <v>9</v>
      </c>
      <c r="E351" s="106"/>
      <c r="F351" s="107"/>
      <c r="G351" s="107"/>
      <c r="H351" s="108"/>
      <c r="I351" s="368" t="str">
        <f t="shared" si="75"/>
        <v/>
      </c>
      <c r="J351" s="91" t="str">
        <f t="shared" si="86"/>
        <v/>
      </c>
      <c r="K351" s="92">
        <f t="shared" si="88"/>
        <v>0</v>
      </c>
      <c r="L351" s="105" t="str">
        <f t="shared" si="77"/>
        <v/>
      </c>
      <c r="M351" s="91">
        <f t="shared" si="89"/>
        <v>0</v>
      </c>
      <c r="N351" s="91">
        <f t="shared" si="90"/>
        <v>0</v>
      </c>
      <c r="O351" s="253">
        <f t="shared" si="91"/>
        <v>0</v>
      </c>
      <c r="P351" s="253">
        <f t="shared" si="81"/>
        <v>0</v>
      </c>
      <c r="Q351" s="253">
        <f t="shared" si="92"/>
        <v>0</v>
      </c>
      <c r="R351" s="253">
        <f t="shared" si="93"/>
        <v>0</v>
      </c>
      <c r="S351" s="93" t="s">
        <v>712</v>
      </c>
      <c r="T351" s="168" t="str">
        <f t="shared" si="84"/>
        <v/>
      </c>
    </row>
    <row r="352" spans="1:20" ht="24.95" hidden="1" customHeight="1">
      <c r="A352" s="209" t="str">
        <f t="shared" si="85"/>
        <v>-</v>
      </c>
      <c r="C352" s="2">
        <f t="shared" si="94"/>
        <v>10</v>
      </c>
      <c r="E352" s="106"/>
      <c r="F352" s="107"/>
      <c r="G352" s="107"/>
      <c r="H352" s="108"/>
      <c r="I352" s="368" t="str">
        <f t="shared" si="75"/>
        <v/>
      </c>
      <c r="J352" s="91" t="str">
        <f t="shared" si="86"/>
        <v/>
      </c>
      <c r="K352" s="92">
        <f t="shared" si="88"/>
        <v>0</v>
      </c>
      <c r="L352" s="105" t="str">
        <f t="shared" si="77"/>
        <v/>
      </c>
      <c r="M352" s="91">
        <f t="shared" si="89"/>
        <v>0</v>
      </c>
      <c r="N352" s="91">
        <f t="shared" si="90"/>
        <v>0</v>
      </c>
      <c r="O352" s="253">
        <f t="shared" si="91"/>
        <v>0</v>
      </c>
      <c r="P352" s="253">
        <f t="shared" si="81"/>
        <v>0</v>
      </c>
      <c r="Q352" s="253">
        <f t="shared" si="92"/>
        <v>0</v>
      </c>
      <c r="R352" s="253">
        <f t="shared" si="93"/>
        <v>0</v>
      </c>
      <c r="S352" s="93" t="s">
        <v>712</v>
      </c>
      <c r="T352" s="168" t="str">
        <f t="shared" si="84"/>
        <v/>
      </c>
    </row>
    <row r="353" spans="1:20" ht="24.95" hidden="1" customHeight="1">
      <c r="A353" s="209" t="str">
        <f t="shared" si="85"/>
        <v>-</v>
      </c>
      <c r="C353" s="2">
        <f t="shared" si="94"/>
        <v>11</v>
      </c>
      <c r="E353" s="106"/>
      <c r="F353" s="107"/>
      <c r="G353" s="107"/>
      <c r="H353" s="108"/>
      <c r="I353" s="368" t="str">
        <f t="shared" si="75"/>
        <v/>
      </c>
      <c r="J353" s="91" t="str">
        <f t="shared" si="86"/>
        <v/>
      </c>
      <c r="K353" s="92">
        <f t="shared" si="88"/>
        <v>0</v>
      </c>
      <c r="L353" s="105" t="str">
        <f t="shared" si="77"/>
        <v/>
      </c>
      <c r="M353" s="91">
        <f t="shared" si="89"/>
        <v>0</v>
      </c>
      <c r="N353" s="91">
        <f t="shared" si="90"/>
        <v>0</v>
      </c>
      <c r="O353" s="253">
        <f t="shared" si="91"/>
        <v>0</v>
      </c>
      <c r="P353" s="253">
        <f t="shared" si="81"/>
        <v>0</v>
      </c>
      <c r="Q353" s="253">
        <f t="shared" si="92"/>
        <v>0</v>
      </c>
      <c r="R353" s="253">
        <f t="shared" si="93"/>
        <v>0</v>
      </c>
      <c r="S353" s="93" t="s">
        <v>712</v>
      </c>
      <c r="T353" s="168" t="str">
        <f t="shared" si="84"/>
        <v/>
      </c>
    </row>
    <row r="354" spans="1:20" ht="24.95" hidden="1" customHeight="1">
      <c r="A354" s="209" t="str">
        <f t="shared" ref="A354:A365" si="95">IF(M354=0,"-",$E$1)</f>
        <v>-</v>
      </c>
      <c r="C354" s="2">
        <f t="shared" si="94"/>
        <v>12</v>
      </c>
      <c r="E354" s="106"/>
      <c r="F354" s="107"/>
      <c r="G354" s="107"/>
      <c r="H354" s="108"/>
      <c r="I354" s="368" t="str">
        <f t="shared" si="75"/>
        <v/>
      </c>
      <c r="J354" s="91" t="str">
        <f t="shared" si="86"/>
        <v/>
      </c>
      <c r="K354" s="92">
        <f t="shared" si="88"/>
        <v>0</v>
      </c>
      <c r="L354" s="105" t="str">
        <f t="shared" si="77"/>
        <v/>
      </c>
      <c r="M354" s="91">
        <f t="shared" si="89"/>
        <v>0</v>
      </c>
      <c r="N354" s="91">
        <f t="shared" si="90"/>
        <v>0</v>
      </c>
      <c r="O354" s="253">
        <f t="shared" si="91"/>
        <v>0</v>
      </c>
      <c r="P354" s="253">
        <f t="shared" ref="P354:P365" si="96">IFERROR(Q354/O354%,0)</f>
        <v>0</v>
      </c>
      <c r="Q354" s="253">
        <f t="shared" si="92"/>
        <v>0</v>
      </c>
      <c r="R354" s="253">
        <f t="shared" si="93"/>
        <v>0</v>
      </c>
      <c r="S354" s="93" t="s">
        <v>712</v>
      </c>
      <c r="T354" s="168" t="str">
        <f t="shared" si="84"/>
        <v/>
      </c>
    </row>
    <row r="355" spans="1:20" ht="24.95" hidden="1" customHeight="1">
      <c r="A355" s="209" t="str">
        <f t="shared" si="95"/>
        <v>-</v>
      </c>
      <c r="C355" s="2">
        <f t="shared" si="94"/>
        <v>13</v>
      </c>
      <c r="E355" s="106"/>
      <c r="F355" s="107"/>
      <c r="G355" s="107"/>
      <c r="H355" s="108"/>
      <c r="I355" s="368" t="str">
        <f t="shared" si="75"/>
        <v/>
      </c>
      <c r="J355" s="91" t="str">
        <f t="shared" si="86"/>
        <v/>
      </c>
      <c r="K355" s="92">
        <f t="shared" si="88"/>
        <v>0</v>
      </c>
      <c r="L355" s="105" t="str">
        <f t="shared" si="77"/>
        <v/>
      </c>
      <c r="M355" s="91">
        <f t="shared" si="89"/>
        <v>0</v>
      </c>
      <c r="N355" s="91">
        <f t="shared" si="90"/>
        <v>0</v>
      </c>
      <c r="O355" s="253">
        <f t="shared" si="91"/>
        <v>0</v>
      </c>
      <c r="P355" s="253">
        <f t="shared" si="96"/>
        <v>0</v>
      </c>
      <c r="Q355" s="253">
        <f t="shared" si="92"/>
        <v>0</v>
      </c>
      <c r="R355" s="253">
        <f t="shared" si="93"/>
        <v>0</v>
      </c>
      <c r="S355" s="93" t="s">
        <v>712</v>
      </c>
      <c r="T355" s="168" t="str">
        <f t="shared" si="84"/>
        <v/>
      </c>
    </row>
    <row r="356" spans="1:20" ht="24.95" hidden="1" customHeight="1">
      <c r="A356" s="209" t="str">
        <f t="shared" si="95"/>
        <v>-</v>
      </c>
      <c r="C356" s="2">
        <f t="shared" si="94"/>
        <v>14</v>
      </c>
      <c r="E356" s="106"/>
      <c r="F356" s="107"/>
      <c r="G356" s="107"/>
      <c r="H356" s="108"/>
      <c r="I356" s="368" t="str">
        <f t="shared" si="75"/>
        <v/>
      </c>
      <c r="J356" s="91" t="str">
        <f t="shared" si="86"/>
        <v/>
      </c>
      <c r="K356" s="92">
        <f t="shared" si="88"/>
        <v>0</v>
      </c>
      <c r="L356" s="105" t="str">
        <f t="shared" si="77"/>
        <v/>
      </c>
      <c r="M356" s="91">
        <f t="shared" si="89"/>
        <v>0</v>
      </c>
      <c r="N356" s="91">
        <f t="shared" si="90"/>
        <v>0</v>
      </c>
      <c r="O356" s="253">
        <f t="shared" si="91"/>
        <v>0</v>
      </c>
      <c r="P356" s="253">
        <f t="shared" si="96"/>
        <v>0</v>
      </c>
      <c r="Q356" s="253">
        <f t="shared" si="92"/>
        <v>0</v>
      </c>
      <c r="R356" s="253">
        <f t="shared" si="93"/>
        <v>0</v>
      </c>
      <c r="S356" s="93" t="s">
        <v>712</v>
      </c>
      <c r="T356" s="168" t="str">
        <f t="shared" si="84"/>
        <v/>
      </c>
    </row>
    <row r="357" spans="1:20" ht="24.95" hidden="1" customHeight="1">
      <c r="A357" s="209" t="str">
        <f t="shared" si="95"/>
        <v>-</v>
      </c>
      <c r="C357" s="2">
        <f t="shared" si="94"/>
        <v>15</v>
      </c>
      <c r="E357" s="106"/>
      <c r="F357" s="107"/>
      <c r="G357" s="107"/>
      <c r="H357" s="108"/>
      <c r="I357" s="368" t="str">
        <f t="shared" si="75"/>
        <v/>
      </c>
      <c r="J357" s="91" t="str">
        <f t="shared" si="86"/>
        <v/>
      </c>
      <c r="K357" s="92">
        <f t="shared" si="88"/>
        <v>0</v>
      </c>
      <c r="L357" s="105" t="str">
        <f t="shared" si="77"/>
        <v/>
      </c>
      <c r="M357" s="91">
        <f t="shared" si="89"/>
        <v>0</v>
      </c>
      <c r="N357" s="91">
        <f t="shared" si="90"/>
        <v>0</v>
      </c>
      <c r="O357" s="253">
        <f t="shared" si="91"/>
        <v>0</v>
      </c>
      <c r="P357" s="253">
        <f t="shared" si="96"/>
        <v>0</v>
      </c>
      <c r="Q357" s="253">
        <f t="shared" si="92"/>
        <v>0</v>
      </c>
      <c r="R357" s="253">
        <f t="shared" si="93"/>
        <v>0</v>
      </c>
      <c r="S357" s="93" t="s">
        <v>712</v>
      </c>
      <c r="T357" s="168" t="str">
        <f t="shared" si="84"/>
        <v/>
      </c>
    </row>
    <row r="358" spans="1:20" ht="24.95" hidden="1" customHeight="1">
      <c r="A358" s="209" t="str">
        <f t="shared" si="95"/>
        <v>-</v>
      </c>
      <c r="C358" s="2">
        <f t="shared" si="94"/>
        <v>16</v>
      </c>
      <c r="E358" s="106"/>
      <c r="F358" s="107"/>
      <c r="G358" s="107"/>
      <c r="H358" s="108"/>
      <c r="I358" s="368" t="str">
        <f t="shared" si="75"/>
        <v/>
      </c>
      <c r="J358" s="91" t="str">
        <f t="shared" si="86"/>
        <v/>
      </c>
      <c r="K358" s="92">
        <f t="shared" si="88"/>
        <v>0</v>
      </c>
      <c r="L358" s="105" t="str">
        <f t="shared" si="77"/>
        <v/>
      </c>
      <c r="M358" s="91">
        <f t="shared" si="89"/>
        <v>0</v>
      </c>
      <c r="N358" s="91">
        <f t="shared" si="90"/>
        <v>0</v>
      </c>
      <c r="O358" s="253">
        <f t="shared" si="91"/>
        <v>0</v>
      </c>
      <c r="P358" s="253">
        <f t="shared" si="96"/>
        <v>0</v>
      </c>
      <c r="Q358" s="253">
        <f t="shared" si="92"/>
        <v>0</v>
      </c>
      <c r="R358" s="253">
        <f t="shared" si="93"/>
        <v>0</v>
      </c>
      <c r="S358" s="93" t="s">
        <v>712</v>
      </c>
      <c r="T358" s="168" t="str">
        <f t="shared" si="84"/>
        <v/>
      </c>
    </row>
    <row r="359" spans="1:20" ht="24.95" hidden="1" customHeight="1">
      <c r="A359" s="209" t="str">
        <f t="shared" si="95"/>
        <v>-</v>
      </c>
      <c r="C359" s="2">
        <f t="shared" si="94"/>
        <v>17</v>
      </c>
      <c r="E359" s="106"/>
      <c r="F359" s="107"/>
      <c r="G359" s="107"/>
      <c r="H359" s="108"/>
      <c r="I359" s="368" t="str">
        <f t="shared" si="75"/>
        <v/>
      </c>
      <c r="J359" s="91" t="str">
        <f t="shared" si="86"/>
        <v/>
      </c>
      <c r="K359" s="92">
        <f t="shared" si="88"/>
        <v>0</v>
      </c>
      <c r="L359" s="105" t="str">
        <f t="shared" si="77"/>
        <v/>
      </c>
      <c r="M359" s="91">
        <f t="shared" si="89"/>
        <v>0</v>
      </c>
      <c r="N359" s="91">
        <f t="shared" si="90"/>
        <v>0</v>
      </c>
      <c r="O359" s="253">
        <f t="shared" si="91"/>
        <v>0</v>
      </c>
      <c r="P359" s="253">
        <f t="shared" si="96"/>
        <v>0</v>
      </c>
      <c r="Q359" s="253">
        <f t="shared" si="92"/>
        <v>0</v>
      </c>
      <c r="R359" s="253">
        <f t="shared" si="93"/>
        <v>0</v>
      </c>
      <c r="S359" s="93" t="s">
        <v>712</v>
      </c>
      <c r="T359" s="168" t="str">
        <f t="shared" si="84"/>
        <v/>
      </c>
    </row>
    <row r="360" spans="1:20" ht="24.95" hidden="1" customHeight="1">
      <c r="A360" s="209" t="str">
        <f t="shared" si="95"/>
        <v>-</v>
      </c>
      <c r="C360" s="2">
        <f t="shared" si="94"/>
        <v>18</v>
      </c>
      <c r="E360" s="106"/>
      <c r="F360" s="107"/>
      <c r="G360" s="107"/>
      <c r="H360" s="108"/>
      <c r="I360" s="368" t="str">
        <f t="shared" si="75"/>
        <v/>
      </c>
      <c r="J360" s="91" t="str">
        <f t="shared" si="86"/>
        <v/>
      </c>
      <c r="K360" s="92">
        <f t="shared" si="88"/>
        <v>0</v>
      </c>
      <c r="L360" s="105" t="str">
        <f t="shared" si="77"/>
        <v/>
      </c>
      <c r="M360" s="91">
        <f t="shared" si="89"/>
        <v>0</v>
      </c>
      <c r="N360" s="91">
        <f t="shared" si="90"/>
        <v>0</v>
      </c>
      <c r="O360" s="253">
        <f t="shared" si="91"/>
        <v>0</v>
      </c>
      <c r="P360" s="253">
        <f t="shared" si="96"/>
        <v>0</v>
      </c>
      <c r="Q360" s="253">
        <f t="shared" si="92"/>
        <v>0</v>
      </c>
      <c r="R360" s="253">
        <f t="shared" si="93"/>
        <v>0</v>
      </c>
      <c r="S360" s="93" t="s">
        <v>712</v>
      </c>
      <c r="T360" s="168" t="str">
        <f t="shared" si="84"/>
        <v/>
      </c>
    </row>
    <row r="361" spans="1:20" ht="24.95" hidden="1" customHeight="1">
      <c r="A361" s="209" t="str">
        <f t="shared" si="95"/>
        <v>-</v>
      </c>
      <c r="C361" s="2">
        <f t="shared" si="94"/>
        <v>19</v>
      </c>
      <c r="E361" s="106"/>
      <c r="F361" s="107"/>
      <c r="G361" s="107"/>
      <c r="H361" s="108"/>
      <c r="I361" s="368" t="str">
        <f t="shared" si="75"/>
        <v/>
      </c>
      <c r="J361" s="91" t="str">
        <f t="shared" si="86"/>
        <v/>
      </c>
      <c r="K361" s="92">
        <f t="shared" si="88"/>
        <v>0</v>
      </c>
      <c r="L361" s="105" t="str">
        <f t="shared" si="77"/>
        <v/>
      </c>
      <c r="M361" s="91">
        <f t="shared" si="89"/>
        <v>0</v>
      </c>
      <c r="N361" s="91">
        <f t="shared" si="90"/>
        <v>0</v>
      </c>
      <c r="O361" s="253">
        <f t="shared" si="91"/>
        <v>0</v>
      </c>
      <c r="P361" s="253">
        <f t="shared" si="96"/>
        <v>0</v>
      </c>
      <c r="Q361" s="253">
        <f t="shared" si="92"/>
        <v>0</v>
      </c>
      <c r="R361" s="253">
        <f t="shared" si="93"/>
        <v>0</v>
      </c>
      <c r="S361" s="93" t="s">
        <v>712</v>
      </c>
      <c r="T361" s="168" t="str">
        <f t="shared" si="84"/>
        <v/>
      </c>
    </row>
    <row r="362" spans="1:20" ht="24.95" hidden="1" customHeight="1">
      <c r="A362" s="209" t="str">
        <f t="shared" si="95"/>
        <v>-</v>
      </c>
      <c r="C362" s="2">
        <f t="shared" si="94"/>
        <v>20</v>
      </c>
      <c r="E362" s="106"/>
      <c r="F362" s="107"/>
      <c r="G362" s="107"/>
      <c r="H362" s="108"/>
      <c r="I362" s="368" t="str">
        <f t="shared" si="75"/>
        <v/>
      </c>
      <c r="J362" s="91" t="str">
        <f t="shared" si="86"/>
        <v/>
      </c>
      <c r="K362" s="92">
        <f t="shared" si="88"/>
        <v>0</v>
      </c>
      <c r="L362" s="105" t="str">
        <f t="shared" si="77"/>
        <v/>
      </c>
      <c r="M362" s="91">
        <f t="shared" si="89"/>
        <v>0</v>
      </c>
      <c r="N362" s="91">
        <f t="shared" si="90"/>
        <v>0</v>
      </c>
      <c r="O362" s="253">
        <f t="shared" si="91"/>
        <v>0</v>
      </c>
      <c r="P362" s="253">
        <f t="shared" si="96"/>
        <v>0</v>
      </c>
      <c r="Q362" s="253">
        <f t="shared" si="92"/>
        <v>0</v>
      </c>
      <c r="R362" s="253">
        <f t="shared" si="93"/>
        <v>0</v>
      </c>
      <c r="S362" s="93" t="s">
        <v>712</v>
      </c>
      <c r="T362" s="168" t="str">
        <f t="shared" si="84"/>
        <v/>
      </c>
    </row>
    <row r="363" spans="1:20" ht="24.95" hidden="1" customHeight="1">
      <c r="A363" s="209" t="str">
        <f t="shared" si="95"/>
        <v>-</v>
      </c>
      <c r="C363" s="2">
        <f t="shared" si="94"/>
        <v>21</v>
      </c>
      <c r="E363" s="106"/>
      <c r="F363" s="107"/>
      <c r="G363" s="107"/>
      <c r="H363" s="108"/>
      <c r="I363" s="368" t="str">
        <f t="shared" si="75"/>
        <v/>
      </c>
      <c r="J363" s="91" t="str">
        <f t="shared" si="86"/>
        <v/>
      </c>
      <c r="K363" s="92">
        <f t="shared" si="88"/>
        <v>0</v>
      </c>
      <c r="L363" s="105" t="str">
        <f t="shared" si="77"/>
        <v/>
      </c>
      <c r="M363" s="91">
        <f t="shared" si="89"/>
        <v>0</v>
      </c>
      <c r="N363" s="91">
        <f t="shared" si="90"/>
        <v>0</v>
      </c>
      <c r="O363" s="253">
        <f t="shared" si="91"/>
        <v>0</v>
      </c>
      <c r="P363" s="253">
        <f t="shared" si="96"/>
        <v>0</v>
      </c>
      <c r="Q363" s="253">
        <f t="shared" si="92"/>
        <v>0</v>
      </c>
      <c r="R363" s="253">
        <f t="shared" si="93"/>
        <v>0</v>
      </c>
      <c r="S363" s="93" t="s">
        <v>712</v>
      </c>
      <c r="T363" s="168" t="str">
        <f t="shared" si="84"/>
        <v/>
      </c>
    </row>
    <row r="364" spans="1:20" ht="24.95" hidden="1" customHeight="1">
      <c r="A364" s="209" t="str">
        <f t="shared" si="95"/>
        <v>-</v>
      </c>
      <c r="C364" s="2">
        <f t="shared" si="94"/>
        <v>22</v>
      </c>
      <c r="E364" s="106"/>
      <c r="F364" s="107"/>
      <c r="G364" s="107"/>
      <c r="H364" s="108"/>
      <c r="I364" s="368" t="str">
        <f t="shared" si="75"/>
        <v/>
      </c>
      <c r="J364" s="91" t="str">
        <f t="shared" si="86"/>
        <v/>
      </c>
      <c r="K364" s="92">
        <f t="shared" si="88"/>
        <v>0</v>
      </c>
      <c r="L364" s="105" t="str">
        <f t="shared" si="77"/>
        <v/>
      </c>
      <c r="M364" s="91">
        <f t="shared" si="89"/>
        <v>0</v>
      </c>
      <c r="N364" s="91">
        <f t="shared" si="90"/>
        <v>0</v>
      </c>
      <c r="O364" s="253">
        <f t="shared" si="91"/>
        <v>0</v>
      </c>
      <c r="P364" s="253">
        <f t="shared" si="96"/>
        <v>0</v>
      </c>
      <c r="Q364" s="253">
        <f t="shared" si="92"/>
        <v>0</v>
      </c>
      <c r="R364" s="253">
        <f t="shared" si="93"/>
        <v>0</v>
      </c>
      <c r="S364" s="93" t="s">
        <v>712</v>
      </c>
      <c r="T364" s="168" t="str">
        <f t="shared" si="84"/>
        <v/>
      </c>
    </row>
    <row r="365" spans="1:20" ht="24.95" hidden="1" customHeight="1">
      <c r="A365" s="209" t="str">
        <f t="shared" si="95"/>
        <v>-</v>
      </c>
      <c r="C365" s="2">
        <f t="shared" si="94"/>
        <v>23</v>
      </c>
      <c r="E365" s="106"/>
      <c r="F365" s="107"/>
      <c r="G365" s="107"/>
      <c r="H365" s="108"/>
      <c r="I365" s="368" t="str">
        <f t="shared" si="75"/>
        <v/>
      </c>
      <c r="J365" s="91" t="str">
        <f t="shared" si="86"/>
        <v/>
      </c>
      <c r="K365" s="92">
        <f t="shared" si="88"/>
        <v>0</v>
      </c>
      <c r="L365" s="105" t="str">
        <f t="shared" si="77"/>
        <v/>
      </c>
      <c r="M365" s="91">
        <f t="shared" si="89"/>
        <v>0</v>
      </c>
      <c r="N365" s="91">
        <f t="shared" si="90"/>
        <v>0</v>
      </c>
      <c r="O365" s="253">
        <f t="shared" si="91"/>
        <v>0</v>
      </c>
      <c r="P365" s="253">
        <f t="shared" si="96"/>
        <v>0</v>
      </c>
      <c r="Q365" s="253">
        <f t="shared" si="92"/>
        <v>0</v>
      </c>
      <c r="R365" s="253">
        <f t="shared" si="93"/>
        <v>0</v>
      </c>
      <c r="S365" s="93" t="s">
        <v>712</v>
      </c>
      <c r="T365" s="168" t="str">
        <f t="shared" si="84"/>
        <v/>
      </c>
    </row>
    <row r="366" spans="1:20" ht="24.95" hidden="1" customHeight="1">
      <c r="A366" s="209" t="str">
        <f t="shared" si="85"/>
        <v>-</v>
      </c>
      <c r="C366" s="2">
        <f t="shared" si="94"/>
        <v>24</v>
      </c>
      <c r="E366" s="106"/>
      <c r="F366" s="107"/>
      <c r="G366" s="107"/>
      <c r="H366" s="108"/>
      <c r="I366" s="368" t="str">
        <f t="shared" si="75"/>
        <v/>
      </c>
      <c r="J366" s="91" t="str">
        <f t="shared" si="86"/>
        <v/>
      </c>
      <c r="K366" s="92">
        <f t="shared" si="88"/>
        <v>0</v>
      </c>
      <c r="L366" s="105" t="str">
        <f t="shared" si="77"/>
        <v/>
      </c>
      <c r="M366" s="91">
        <f t="shared" si="89"/>
        <v>0</v>
      </c>
      <c r="N366" s="91">
        <f t="shared" si="90"/>
        <v>0</v>
      </c>
      <c r="O366" s="253">
        <f t="shared" si="91"/>
        <v>0</v>
      </c>
      <c r="P366" s="253">
        <f t="shared" si="81"/>
        <v>0</v>
      </c>
      <c r="Q366" s="253">
        <f t="shared" si="92"/>
        <v>0</v>
      </c>
      <c r="R366" s="253">
        <f t="shared" si="93"/>
        <v>0</v>
      </c>
      <c r="S366" s="93" t="s">
        <v>712</v>
      </c>
      <c r="T366" s="168" t="str">
        <f t="shared" si="84"/>
        <v/>
      </c>
    </row>
    <row r="367" spans="1:20" ht="24.95" hidden="1" customHeight="1">
      <c r="A367" s="209" t="str">
        <f t="shared" si="85"/>
        <v>-</v>
      </c>
      <c r="C367" s="2">
        <f t="shared" si="94"/>
        <v>25</v>
      </c>
      <c r="E367" s="106"/>
      <c r="F367" s="107"/>
      <c r="G367" s="107"/>
      <c r="H367" s="108"/>
      <c r="I367" s="368" t="str">
        <f t="shared" si="75"/>
        <v/>
      </c>
      <c r="J367" s="91" t="str">
        <f t="shared" si="86"/>
        <v/>
      </c>
      <c r="K367" s="92">
        <f t="shared" si="88"/>
        <v>0</v>
      </c>
      <c r="L367" s="105" t="str">
        <f t="shared" si="77"/>
        <v/>
      </c>
      <c r="M367" s="91">
        <f t="shared" si="89"/>
        <v>0</v>
      </c>
      <c r="N367" s="91">
        <f t="shared" si="90"/>
        <v>0</v>
      </c>
      <c r="O367" s="253">
        <f t="shared" si="91"/>
        <v>0</v>
      </c>
      <c r="P367" s="253">
        <f t="shared" si="81"/>
        <v>0</v>
      </c>
      <c r="Q367" s="253">
        <f t="shared" si="92"/>
        <v>0</v>
      </c>
      <c r="R367" s="253">
        <f t="shared" si="93"/>
        <v>0</v>
      </c>
      <c r="S367" s="93" t="s">
        <v>712</v>
      </c>
      <c r="T367" s="168" t="str">
        <f t="shared" si="84"/>
        <v/>
      </c>
    </row>
    <row r="368" spans="1:20" ht="24.95" hidden="1" customHeight="1">
      <c r="A368" s="209" t="str">
        <f t="shared" ref="A368:A389" si="97">IF(M368=0,"-",$E$1)</f>
        <v>-</v>
      </c>
      <c r="C368" s="2">
        <f t="shared" si="94"/>
        <v>26</v>
      </c>
      <c r="E368" s="106"/>
      <c r="F368" s="107"/>
      <c r="G368" s="107"/>
      <c r="H368" s="108"/>
      <c r="I368" s="368" t="str">
        <f t="shared" si="75"/>
        <v/>
      </c>
      <c r="J368" s="91" t="str">
        <f t="shared" si="86"/>
        <v/>
      </c>
      <c r="K368" s="92">
        <f t="shared" si="88"/>
        <v>0</v>
      </c>
      <c r="L368" s="105" t="str">
        <f t="shared" si="77"/>
        <v/>
      </c>
      <c r="M368" s="91">
        <f t="shared" si="89"/>
        <v>0</v>
      </c>
      <c r="N368" s="91">
        <f t="shared" si="90"/>
        <v>0</v>
      </c>
      <c r="O368" s="253">
        <f t="shared" si="91"/>
        <v>0</v>
      </c>
      <c r="P368" s="253">
        <f t="shared" ref="P368:P389" si="98">IFERROR(Q368/O368%,0)</f>
        <v>0</v>
      </c>
      <c r="Q368" s="253">
        <f t="shared" si="92"/>
        <v>0</v>
      </c>
      <c r="R368" s="253">
        <f t="shared" si="93"/>
        <v>0</v>
      </c>
      <c r="S368" s="93" t="s">
        <v>712</v>
      </c>
      <c r="T368" s="168" t="str">
        <f t="shared" si="84"/>
        <v/>
      </c>
    </row>
    <row r="369" spans="1:20" ht="24.95" hidden="1" customHeight="1">
      <c r="A369" s="209" t="str">
        <f t="shared" si="97"/>
        <v>-</v>
      </c>
      <c r="C369" s="2">
        <f t="shared" si="94"/>
        <v>27</v>
      </c>
      <c r="E369" s="106"/>
      <c r="F369" s="107"/>
      <c r="G369" s="107"/>
      <c r="H369" s="108"/>
      <c r="I369" s="368" t="str">
        <f t="shared" si="75"/>
        <v/>
      </c>
      <c r="J369" s="91" t="str">
        <f t="shared" si="86"/>
        <v/>
      </c>
      <c r="K369" s="92">
        <f t="shared" si="88"/>
        <v>0</v>
      </c>
      <c r="L369" s="105" t="str">
        <f t="shared" si="77"/>
        <v/>
      </c>
      <c r="M369" s="91">
        <f t="shared" si="89"/>
        <v>0</v>
      </c>
      <c r="N369" s="91">
        <f t="shared" si="90"/>
        <v>0</v>
      </c>
      <c r="O369" s="253">
        <f t="shared" si="91"/>
        <v>0</v>
      </c>
      <c r="P369" s="253">
        <f t="shared" si="98"/>
        <v>0</v>
      </c>
      <c r="Q369" s="253">
        <f t="shared" si="92"/>
        <v>0</v>
      </c>
      <c r="R369" s="253">
        <f t="shared" si="93"/>
        <v>0</v>
      </c>
      <c r="S369" s="93" t="s">
        <v>712</v>
      </c>
      <c r="T369" s="168" t="str">
        <f t="shared" si="84"/>
        <v/>
      </c>
    </row>
    <row r="370" spans="1:20" ht="24.95" hidden="1" customHeight="1">
      <c r="A370" s="209" t="str">
        <f t="shared" si="97"/>
        <v>-</v>
      </c>
      <c r="C370" s="2">
        <f t="shared" si="94"/>
        <v>28</v>
      </c>
      <c r="E370" s="106"/>
      <c r="F370" s="107"/>
      <c r="G370" s="107"/>
      <c r="H370" s="108"/>
      <c r="I370" s="368" t="str">
        <f t="shared" si="75"/>
        <v/>
      </c>
      <c r="J370" s="91" t="str">
        <f t="shared" si="86"/>
        <v/>
      </c>
      <c r="K370" s="92">
        <f t="shared" si="88"/>
        <v>0</v>
      </c>
      <c r="L370" s="105" t="str">
        <f t="shared" si="77"/>
        <v/>
      </c>
      <c r="M370" s="91">
        <f t="shared" si="89"/>
        <v>0</v>
      </c>
      <c r="N370" s="91">
        <f t="shared" si="90"/>
        <v>0</v>
      </c>
      <c r="O370" s="253">
        <f t="shared" si="91"/>
        <v>0</v>
      </c>
      <c r="P370" s="253">
        <f t="shared" si="98"/>
        <v>0</v>
      </c>
      <c r="Q370" s="253">
        <f t="shared" si="92"/>
        <v>0</v>
      </c>
      <c r="R370" s="253">
        <f t="shared" si="93"/>
        <v>0</v>
      </c>
      <c r="S370" s="93" t="s">
        <v>712</v>
      </c>
      <c r="T370" s="168" t="str">
        <f t="shared" si="84"/>
        <v/>
      </c>
    </row>
    <row r="371" spans="1:20" ht="24.95" hidden="1" customHeight="1">
      <c r="A371" s="209" t="str">
        <f t="shared" ref="A371:A386" si="99">IF(M371=0,"-",$E$1)</f>
        <v>-</v>
      </c>
      <c r="C371" s="2">
        <f t="shared" si="94"/>
        <v>29</v>
      </c>
      <c r="E371" s="106"/>
      <c r="F371" s="107"/>
      <c r="G371" s="107"/>
      <c r="H371" s="108"/>
      <c r="I371" s="368" t="str">
        <f t="shared" ref="I371:I386" si="100">IFERROR(VLOOKUP(S371&amp;C371,$B$6:$I$255,8,FALSE),"")</f>
        <v/>
      </c>
      <c r="J371" s="91" t="str">
        <f t="shared" si="86"/>
        <v/>
      </c>
      <c r="K371" s="92">
        <f t="shared" ref="K371:K386" si="101">COUNTIFS($I$6:$I$255,I371,$S$6:$S$255,S371)</f>
        <v>0</v>
      </c>
      <c r="L371" s="105" t="str">
        <f t="shared" ref="L371:L386" si="102">IFERROR(VLOOKUP(I371,$I$6:$L$255,4,FALSE),"")</f>
        <v/>
      </c>
      <c r="M371" s="91">
        <f t="shared" ref="M371:M386" si="103">SUMIFS($M$6:$M$255,$I$6:$I$255,I371,$S$6:$S$255,S371)</f>
        <v>0</v>
      </c>
      <c r="N371" s="91">
        <f t="shared" ref="N371:N386" si="104">SUMIFS($N$6:$N$255,$I$6:$I$255,I371,$S$6:$S$255,S371)</f>
        <v>0</v>
      </c>
      <c r="O371" s="253">
        <f t="shared" ref="O371:O386" si="105">SUMIFS($O$6:$O$255,$I$6:$I$255,I371,$S$6:$S$255,S371)</f>
        <v>0</v>
      </c>
      <c r="P371" s="253">
        <f t="shared" ref="P371:P386" si="106">IFERROR(Q371/O371%,0)</f>
        <v>0</v>
      </c>
      <c r="Q371" s="253">
        <f t="shared" ref="Q371:Q386" si="107">SUMIFS($Q$6:$Q$255,$I$6:$I$255,I371,$S$6:$S$255,S371)</f>
        <v>0</v>
      </c>
      <c r="R371" s="253">
        <f t="shared" ref="R371:R386" si="108">SUMIFS($R$6:$R$255,$I$6:$I$255,I371,$S$6:$S$255,S371)</f>
        <v>0</v>
      </c>
      <c r="S371" s="93" t="s">
        <v>712</v>
      </c>
      <c r="T371" s="168" t="str">
        <f t="shared" ref="T371:T386" si="109">IFERROR(VLOOKUP(S371&amp;C371,$B$6:$T$255,19,FALSE),"")</f>
        <v/>
      </c>
    </row>
    <row r="372" spans="1:20" ht="24.95" hidden="1" customHeight="1">
      <c r="A372" s="209" t="str">
        <f t="shared" si="99"/>
        <v>-</v>
      </c>
      <c r="C372" s="2">
        <f t="shared" si="94"/>
        <v>30</v>
      </c>
      <c r="E372" s="106"/>
      <c r="F372" s="107"/>
      <c r="G372" s="107"/>
      <c r="H372" s="108"/>
      <c r="I372" s="368" t="str">
        <f t="shared" si="100"/>
        <v/>
      </c>
      <c r="J372" s="91" t="str">
        <f t="shared" si="86"/>
        <v/>
      </c>
      <c r="K372" s="92">
        <f t="shared" si="101"/>
        <v>0</v>
      </c>
      <c r="L372" s="105" t="str">
        <f t="shared" si="102"/>
        <v/>
      </c>
      <c r="M372" s="91">
        <f t="shared" si="103"/>
        <v>0</v>
      </c>
      <c r="N372" s="91">
        <f t="shared" si="104"/>
        <v>0</v>
      </c>
      <c r="O372" s="253">
        <f t="shared" si="105"/>
        <v>0</v>
      </c>
      <c r="P372" s="253">
        <f t="shared" si="106"/>
        <v>0</v>
      </c>
      <c r="Q372" s="253">
        <f t="shared" si="107"/>
        <v>0</v>
      </c>
      <c r="R372" s="253">
        <f t="shared" si="108"/>
        <v>0</v>
      </c>
      <c r="S372" s="93" t="s">
        <v>712</v>
      </c>
      <c r="T372" s="168" t="str">
        <f t="shared" si="109"/>
        <v/>
      </c>
    </row>
    <row r="373" spans="1:20" ht="24.95" hidden="1" customHeight="1">
      <c r="A373" s="209" t="str">
        <f t="shared" ref="A373:A381" si="110">IF(M373=0,"-",$E$1)</f>
        <v>-</v>
      </c>
      <c r="C373" s="2">
        <f t="shared" si="94"/>
        <v>31</v>
      </c>
      <c r="E373" s="106"/>
      <c r="F373" s="107"/>
      <c r="G373" s="107"/>
      <c r="H373" s="108"/>
      <c r="I373" s="368" t="str">
        <f t="shared" ref="I373:I381" si="111">IFERROR(VLOOKUP(S373&amp;C373,$B$6:$I$255,8,FALSE),"")</f>
        <v/>
      </c>
      <c r="J373" s="91" t="str">
        <f t="shared" si="86"/>
        <v/>
      </c>
      <c r="K373" s="92">
        <f t="shared" ref="K373:K381" si="112">COUNTIFS($I$6:$I$255,I373,$S$6:$S$255,S373)</f>
        <v>0</v>
      </c>
      <c r="L373" s="105" t="str">
        <f t="shared" ref="L373:L381" si="113">IFERROR(VLOOKUP(I373,$I$6:$L$255,4,FALSE),"")</f>
        <v/>
      </c>
      <c r="M373" s="91">
        <f t="shared" ref="M373:M381" si="114">SUMIFS($M$6:$M$255,$I$6:$I$255,I373,$S$6:$S$255,S373)</f>
        <v>0</v>
      </c>
      <c r="N373" s="91">
        <f t="shared" ref="N373:N381" si="115">SUMIFS($N$6:$N$255,$I$6:$I$255,I373,$S$6:$S$255,S373)</f>
        <v>0</v>
      </c>
      <c r="O373" s="253">
        <f t="shared" ref="O373:O381" si="116">SUMIFS($O$6:$O$255,$I$6:$I$255,I373,$S$6:$S$255,S373)</f>
        <v>0</v>
      </c>
      <c r="P373" s="253">
        <f t="shared" ref="P373:P381" si="117">IFERROR(Q373/O373%,0)</f>
        <v>0</v>
      </c>
      <c r="Q373" s="253">
        <f t="shared" ref="Q373:Q381" si="118">SUMIFS($Q$6:$Q$255,$I$6:$I$255,I373,$S$6:$S$255,S373)</f>
        <v>0</v>
      </c>
      <c r="R373" s="253">
        <f t="shared" ref="R373:R381" si="119">SUMIFS($R$6:$R$255,$I$6:$I$255,I373,$S$6:$S$255,S373)</f>
        <v>0</v>
      </c>
      <c r="S373" s="93" t="s">
        <v>712</v>
      </c>
      <c r="T373" s="168" t="str">
        <f t="shared" ref="T373:T381" si="120">IFERROR(VLOOKUP(S373&amp;C373,$B$6:$T$255,19,FALSE),"")</f>
        <v/>
      </c>
    </row>
    <row r="374" spans="1:20" ht="24.95" hidden="1" customHeight="1">
      <c r="A374" s="209" t="str">
        <f t="shared" si="110"/>
        <v>-</v>
      </c>
      <c r="C374" s="2">
        <f t="shared" si="94"/>
        <v>32</v>
      </c>
      <c r="E374" s="106"/>
      <c r="F374" s="107"/>
      <c r="G374" s="107"/>
      <c r="H374" s="108"/>
      <c r="I374" s="368" t="str">
        <f t="shared" si="111"/>
        <v/>
      </c>
      <c r="J374" s="91" t="str">
        <f t="shared" si="86"/>
        <v/>
      </c>
      <c r="K374" s="92">
        <f t="shared" si="112"/>
        <v>0</v>
      </c>
      <c r="L374" s="105" t="str">
        <f t="shared" si="113"/>
        <v/>
      </c>
      <c r="M374" s="91">
        <f t="shared" si="114"/>
        <v>0</v>
      </c>
      <c r="N374" s="91">
        <f t="shared" si="115"/>
        <v>0</v>
      </c>
      <c r="O374" s="253">
        <f t="shared" si="116"/>
        <v>0</v>
      </c>
      <c r="P374" s="253">
        <f t="shared" si="117"/>
        <v>0</v>
      </c>
      <c r="Q374" s="253">
        <f t="shared" si="118"/>
        <v>0</v>
      </c>
      <c r="R374" s="253">
        <f t="shared" si="119"/>
        <v>0</v>
      </c>
      <c r="S374" s="93" t="s">
        <v>712</v>
      </c>
      <c r="T374" s="168" t="str">
        <f t="shared" si="120"/>
        <v/>
      </c>
    </row>
    <row r="375" spans="1:20" ht="24.95" hidden="1" customHeight="1">
      <c r="A375" s="209" t="str">
        <f t="shared" si="110"/>
        <v>-</v>
      </c>
      <c r="C375" s="2">
        <f t="shared" si="94"/>
        <v>33</v>
      </c>
      <c r="E375" s="106"/>
      <c r="F375" s="107"/>
      <c r="G375" s="107"/>
      <c r="H375" s="108"/>
      <c r="I375" s="368" t="str">
        <f t="shared" si="111"/>
        <v/>
      </c>
      <c r="J375" s="91" t="str">
        <f t="shared" si="86"/>
        <v/>
      </c>
      <c r="K375" s="92">
        <f t="shared" si="112"/>
        <v>0</v>
      </c>
      <c r="L375" s="105" t="str">
        <f t="shared" si="113"/>
        <v/>
      </c>
      <c r="M375" s="91">
        <f t="shared" si="114"/>
        <v>0</v>
      </c>
      <c r="N375" s="91">
        <f t="shared" si="115"/>
        <v>0</v>
      </c>
      <c r="O375" s="253">
        <f t="shared" si="116"/>
        <v>0</v>
      </c>
      <c r="P375" s="253">
        <f t="shared" si="117"/>
        <v>0</v>
      </c>
      <c r="Q375" s="253">
        <f t="shared" si="118"/>
        <v>0</v>
      </c>
      <c r="R375" s="253">
        <f t="shared" si="119"/>
        <v>0</v>
      </c>
      <c r="S375" s="93" t="s">
        <v>712</v>
      </c>
      <c r="T375" s="168" t="str">
        <f t="shared" si="120"/>
        <v/>
      </c>
    </row>
    <row r="376" spans="1:20" ht="24.95" hidden="1" customHeight="1">
      <c r="A376" s="209" t="str">
        <f t="shared" si="110"/>
        <v>-</v>
      </c>
      <c r="C376" s="2">
        <f t="shared" si="94"/>
        <v>34</v>
      </c>
      <c r="E376" s="106"/>
      <c r="F376" s="107"/>
      <c r="G376" s="107"/>
      <c r="H376" s="108"/>
      <c r="I376" s="368" t="str">
        <f t="shared" si="111"/>
        <v/>
      </c>
      <c r="J376" s="91" t="str">
        <f t="shared" si="86"/>
        <v/>
      </c>
      <c r="K376" s="92">
        <f t="shared" si="112"/>
        <v>0</v>
      </c>
      <c r="L376" s="105" t="str">
        <f t="shared" si="113"/>
        <v/>
      </c>
      <c r="M376" s="91">
        <f t="shared" si="114"/>
        <v>0</v>
      </c>
      <c r="N376" s="91">
        <f t="shared" si="115"/>
        <v>0</v>
      </c>
      <c r="O376" s="253">
        <f t="shared" si="116"/>
        <v>0</v>
      </c>
      <c r="P376" s="253">
        <f t="shared" si="117"/>
        <v>0</v>
      </c>
      <c r="Q376" s="253">
        <f t="shared" si="118"/>
        <v>0</v>
      </c>
      <c r="R376" s="253">
        <f t="shared" si="119"/>
        <v>0</v>
      </c>
      <c r="S376" s="93" t="s">
        <v>712</v>
      </c>
      <c r="T376" s="168" t="str">
        <f t="shared" si="120"/>
        <v/>
      </c>
    </row>
    <row r="377" spans="1:20" ht="24.95" hidden="1" customHeight="1">
      <c r="A377" s="209" t="str">
        <f t="shared" si="110"/>
        <v>-</v>
      </c>
      <c r="C377" s="2">
        <f t="shared" si="94"/>
        <v>35</v>
      </c>
      <c r="E377" s="106"/>
      <c r="F377" s="107"/>
      <c r="G377" s="107"/>
      <c r="H377" s="108"/>
      <c r="I377" s="368" t="str">
        <f t="shared" si="111"/>
        <v/>
      </c>
      <c r="J377" s="91" t="str">
        <f t="shared" si="86"/>
        <v/>
      </c>
      <c r="K377" s="92">
        <f t="shared" si="112"/>
        <v>0</v>
      </c>
      <c r="L377" s="105" t="str">
        <f t="shared" si="113"/>
        <v/>
      </c>
      <c r="M377" s="91">
        <f t="shared" si="114"/>
        <v>0</v>
      </c>
      <c r="N377" s="91">
        <f t="shared" si="115"/>
        <v>0</v>
      </c>
      <c r="O377" s="253">
        <f t="shared" si="116"/>
        <v>0</v>
      </c>
      <c r="P377" s="253">
        <f t="shared" si="117"/>
        <v>0</v>
      </c>
      <c r="Q377" s="253">
        <f t="shared" si="118"/>
        <v>0</v>
      </c>
      <c r="R377" s="253">
        <f t="shared" si="119"/>
        <v>0</v>
      </c>
      <c r="S377" s="93" t="s">
        <v>712</v>
      </c>
      <c r="T377" s="168" t="str">
        <f t="shared" si="120"/>
        <v/>
      </c>
    </row>
    <row r="378" spans="1:20" ht="24.95" hidden="1" customHeight="1">
      <c r="A378" s="209" t="str">
        <f t="shared" si="110"/>
        <v>-</v>
      </c>
      <c r="C378" s="2">
        <f t="shared" si="94"/>
        <v>36</v>
      </c>
      <c r="E378" s="106"/>
      <c r="F378" s="107"/>
      <c r="G378" s="107"/>
      <c r="H378" s="108"/>
      <c r="I378" s="368" t="str">
        <f t="shared" si="111"/>
        <v/>
      </c>
      <c r="J378" s="91" t="str">
        <f t="shared" si="86"/>
        <v/>
      </c>
      <c r="K378" s="92">
        <f t="shared" si="112"/>
        <v>0</v>
      </c>
      <c r="L378" s="105" t="str">
        <f t="shared" si="113"/>
        <v/>
      </c>
      <c r="M378" s="91">
        <f t="shared" si="114"/>
        <v>0</v>
      </c>
      <c r="N378" s="91">
        <f t="shared" si="115"/>
        <v>0</v>
      </c>
      <c r="O378" s="253">
        <f t="shared" si="116"/>
        <v>0</v>
      </c>
      <c r="P378" s="253">
        <f t="shared" si="117"/>
        <v>0</v>
      </c>
      <c r="Q378" s="253">
        <f t="shared" si="118"/>
        <v>0</v>
      </c>
      <c r="R378" s="253">
        <f t="shared" si="119"/>
        <v>0</v>
      </c>
      <c r="S378" s="93" t="s">
        <v>712</v>
      </c>
      <c r="T378" s="168" t="str">
        <f t="shared" si="120"/>
        <v/>
      </c>
    </row>
    <row r="379" spans="1:20" ht="24.95" hidden="1" customHeight="1">
      <c r="A379" s="209" t="str">
        <f t="shared" si="110"/>
        <v>-</v>
      </c>
      <c r="C379" s="2">
        <f t="shared" si="94"/>
        <v>37</v>
      </c>
      <c r="E379" s="106"/>
      <c r="F379" s="107"/>
      <c r="G379" s="107"/>
      <c r="H379" s="108"/>
      <c r="I379" s="368" t="str">
        <f t="shared" si="111"/>
        <v/>
      </c>
      <c r="J379" s="91" t="str">
        <f t="shared" si="86"/>
        <v/>
      </c>
      <c r="K379" s="92">
        <f t="shared" si="112"/>
        <v>0</v>
      </c>
      <c r="L379" s="105" t="str">
        <f t="shared" si="113"/>
        <v/>
      </c>
      <c r="M379" s="91">
        <f t="shared" si="114"/>
        <v>0</v>
      </c>
      <c r="N379" s="91">
        <f t="shared" si="115"/>
        <v>0</v>
      </c>
      <c r="O379" s="253">
        <f t="shared" si="116"/>
        <v>0</v>
      </c>
      <c r="P379" s="253">
        <f t="shared" si="117"/>
        <v>0</v>
      </c>
      <c r="Q379" s="253">
        <f t="shared" si="118"/>
        <v>0</v>
      </c>
      <c r="R379" s="253">
        <f t="shared" si="119"/>
        <v>0</v>
      </c>
      <c r="S379" s="93" t="s">
        <v>712</v>
      </c>
      <c r="T379" s="168" t="str">
        <f t="shared" si="120"/>
        <v/>
      </c>
    </row>
    <row r="380" spans="1:20" ht="24.95" hidden="1" customHeight="1">
      <c r="A380" s="209" t="str">
        <f t="shared" si="110"/>
        <v>-</v>
      </c>
      <c r="C380" s="2">
        <f t="shared" si="94"/>
        <v>38</v>
      </c>
      <c r="E380" s="106"/>
      <c r="F380" s="107"/>
      <c r="G380" s="107"/>
      <c r="H380" s="108"/>
      <c r="I380" s="368" t="str">
        <f t="shared" si="111"/>
        <v/>
      </c>
      <c r="J380" s="91" t="str">
        <f t="shared" si="86"/>
        <v/>
      </c>
      <c r="K380" s="92">
        <f t="shared" si="112"/>
        <v>0</v>
      </c>
      <c r="L380" s="105" t="str">
        <f t="shared" si="113"/>
        <v/>
      </c>
      <c r="M380" s="91">
        <f t="shared" si="114"/>
        <v>0</v>
      </c>
      <c r="N380" s="91">
        <f t="shared" si="115"/>
        <v>0</v>
      </c>
      <c r="O380" s="253">
        <f t="shared" si="116"/>
        <v>0</v>
      </c>
      <c r="P380" s="253">
        <f t="shared" si="117"/>
        <v>0</v>
      </c>
      <c r="Q380" s="253">
        <f t="shared" si="118"/>
        <v>0</v>
      </c>
      <c r="R380" s="253">
        <f t="shared" si="119"/>
        <v>0</v>
      </c>
      <c r="S380" s="93" t="s">
        <v>712</v>
      </c>
      <c r="T380" s="168" t="str">
        <f t="shared" si="120"/>
        <v/>
      </c>
    </row>
    <row r="381" spans="1:20" ht="24.95" hidden="1" customHeight="1">
      <c r="A381" s="209" t="str">
        <f t="shared" si="110"/>
        <v>-</v>
      </c>
      <c r="C381" s="2">
        <f t="shared" si="94"/>
        <v>39</v>
      </c>
      <c r="E381" s="106"/>
      <c r="F381" s="107"/>
      <c r="G381" s="107"/>
      <c r="H381" s="108"/>
      <c r="I381" s="368" t="str">
        <f t="shared" si="111"/>
        <v/>
      </c>
      <c r="J381" s="91" t="str">
        <f t="shared" si="86"/>
        <v/>
      </c>
      <c r="K381" s="92">
        <f t="shared" si="112"/>
        <v>0</v>
      </c>
      <c r="L381" s="105" t="str">
        <f t="shared" si="113"/>
        <v/>
      </c>
      <c r="M381" s="91">
        <f t="shared" si="114"/>
        <v>0</v>
      </c>
      <c r="N381" s="91">
        <f t="shared" si="115"/>
        <v>0</v>
      </c>
      <c r="O381" s="253">
        <f t="shared" si="116"/>
        <v>0</v>
      </c>
      <c r="P381" s="253">
        <f t="shared" si="117"/>
        <v>0</v>
      </c>
      <c r="Q381" s="253">
        <f t="shared" si="118"/>
        <v>0</v>
      </c>
      <c r="R381" s="253">
        <f t="shared" si="119"/>
        <v>0</v>
      </c>
      <c r="S381" s="93" t="s">
        <v>712</v>
      </c>
      <c r="T381" s="168" t="str">
        <f t="shared" si="120"/>
        <v/>
      </c>
    </row>
    <row r="382" spans="1:20" ht="24.95" hidden="1" customHeight="1">
      <c r="A382" s="209" t="str">
        <f t="shared" si="99"/>
        <v>-</v>
      </c>
      <c r="C382" s="2">
        <f t="shared" si="94"/>
        <v>40</v>
      </c>
      <c r="E382" s="106"/>
      <c r="F382" s="107"/>
      <c r="G382" s="107"/>
      <c r="H382" s="108"/>
      <c r="I382" s="368" t="str">
        <f t="shared" si="100"/>
        <v/>
      </c>
      <c r="J382" s="91" t="str">
        <f t="shared" ref="J382:J445" si="121">L382</f>
        <v/>
      </c>
      <c r="K382" s="92">
        <f t="shared" si="101"/>
        <v>0</v>
      </c>
      <c r="L382" s="105" t="str">
        <f t="shared" si="102"/>
        <v/>
      </c>
      <c r="M382" s="91">
        <f t="shared" si="103"/>
        <v>0</v>
      </c>
      <c r="N382" s="91">
        <f t="shared" si="104"/>
        <v>0</v>
      </c>
      <c r="O382" s="253">
        <f t="shared" si="105"/>
        <v>0</v>
      </c>
      <c r="P382" s="253">
        <f t="shared" si="106"/>
        <v>0</v>
      </c>
      <c r="Q382" s="253">
        <f t="shared" si="107"/>
        <v>0</v>
      </c>
      <c r="R382" s="253">
        <f t="shared" si="108"/>
        <v>0</v>
      </c>
      <c r="S382" s="93" t="s">
        <v>712</v>
      </c>
      <c r="T382" s="168" t="str">
        <f t="shared" si="109"/>
        <v/>
      </c>
    </row>
    <row r="383" spans="1:20" ht="24.95" hidden="1" customHeight="1">
      <c r="A383" s="209" t="str">
        <f t="shared" si="99"/>
        <v>-</v>
      </c>
      <c r="C383" s="2">
        <f t="shared" si="94"/>
        <v>41</v>
      </c>
      <c r="E383" s="106"/>
      <c r="F383" s="107"/>
      <c r="G383" s="107"/>
      <c r="H383" s="108"/>
      <c r="I383" s="368" t="str">
        <f t="shared" si="100"/>
        <v/>
      </c>
      <c r="J383" s="91" t="str">
        <f t="shared" si="121"/>
        <v/>
      </c>
      <c r="K383" s="92">
        <f t="shared" si="101"/>
        <v>0</v>
      </c>
      <c r="L383" s="105" t="str">
        <f t="shared" si="102"/>
        <v/>
      </c>
      <c r="M383" s="91">
        <f t="shared" si="103"/>
        <v>0</v>
      </c>
      <c r="N383" s="91">
        <f t="shared" si="104"/>
        <v>0</v>
      </c>
      <c r="O383" s="253">
        <f t="shared" si="105"/>
        <v>0</v>
      </c>
      <c r="P383" s="253">
        <f t="shared" si="106"/>
        <v>0</v>
      </c>
      <c r="Q383" s="253">
        <f t="shared" si="107"/>
        <v>0</v>
      </c>
      <c r="R383" s="253">
        <f t="shared" si="108"/>
        <v>0</v>
      </c>
      <c r="S383" s="93" t="s">
        <v>712</v>
      </c>
      <c r="T383" s="168" t="str">
        <f t="shared" si="109"/>
        <v/>
      </c>
    </row>
    <row r="384" spans="1:20" ht="24.95" hidden="1" customHeight="1">
      <c r="A384" s="209" t="str">
        <f t="shared" si="99"/>
        <v>-</v>
      </c>
      <c r="C384" s="2">
        <f t="shared" si="94"/>
        <v>42</v>
      </c>
      <c r="E384" s="106"/>
      <c r="F384" s="107"/>
      <c r="G384" s="107"/>
      <c r="H384" s="108"/>
      <c r="I384" s="368" t="str">
        <f t="shared" si="100"/>
        <v/>
      </c>
      <c r="J384" s="91" t="str">
        <f t="shared" si="121"/>
        <v/>
      </c>
      <c r="K384" s="92">
        <f t="shared" si="101"/>
        <v>0</v>
      </c>
      <c r="L384" s="105" t="str">
        <f t="shared" si="102"/>
        <v/>
      </c>
      <c r="M384" s="91">
        <f t="shared" si="103"/>
        <v>0</v>
      </c>
      <c r="N384" s="91">
        <f t="shared" si="104"/>
        <v>0</v>
      </c>
      <c r="O384" s="253">
        <f t="shared" si="105"/>
        <v>0</v>
      </c>
      <c r="P384" s="253">
        <f t="shared" si="106"/>
        <v>0</v>
      </c>
      <c r="Q384" s="253">
        <f t="shared" si="107"/>
        <v>0</v>
      </c>
      <c r="R384" s="253">
        <f t="shared" si="108"/>
        <v>0</v>
      </c>
      <c r="S384" s="93" t="s">
        <v>712</v>
      </c>
      <c r="T384" s="168" t="str">
        <f t="shared" si="109"/>
        <v/>
      </c>
    </row>
    <row r="385" spans="1:20" ht="24.95" hidden="1" customHeight="1">
      <c r="A385" s="209" t="str">
        <f t="shared" si="99"/>
        <v>-</v>
      </c>
      <c r="C385" s="2">
        <f t="shared" si="94"/>
        <v>43</v>
      </c>
      <c r="E385" s="106"/>
      <c r="F385" s="107"/>
      <c r="G385" s="107"/>
      <c r="H385" s="108"/>
      <c r="I385" s="368" t="str">
        <f t="shared" si="100"/>
        <v/>
      </c>
      <c r="J385" s="91" t="str">
        <f t="shared" si="121"/>
        <v/>
      </c>
      <c r="K385" s="92">
        <f t="shared" si="101"/>
        <v>0</v>
      </c>
      <c r="L385" s="105" t="str">
        <f t="shared" si="102"/>
        <v/>
      </c>
      <c r="M385" s="91">
        <f t="shared" si="103"/>
        <v>0</v>
      </c>
      <c r="N385" s="91">
        <f t="shared" si="104"/>
        <v>0</v>
      </c>
      <c r="O385" s="253">
        <f t="shared" si="105"/>
        <v>0</v>
      </c>
      <c r="P385" s="253">
        <f t="shared" si="106"/>
        <v>0</v>
      </c>
      <c r="Q385" s="253">
        <f t="shared" si="107"/>
        <v>0</v>
      </c>
      <c r="R385" s="253">
        <f t="shared" si="108"/>
        <v>0</v>
      </c>
      <c r="S385" s="93" t="s">
        <v>712</v>
      </c>
      <c r="T385" s="168" t="str">
        <f t="shared" si="109"/>
        <v/>
      </c>
    </row>
    <row r="386" spans="1:20" ht="24.95" hidden="1" customHeight="1">
      <c r="A386" s="209" t="str">
        <f t="shared" si="99"/>
        <v>-</v>
      </c>
      <c r="C386" s="2">
        <f t="shared" si="94"/>
        <v>44</v>
      </c>
      <c r="E386" s="106"/>
      <c r="F386" s="107"/>
      <c r="G386" s="107"/>
      <c r="H386" s="108"/>
      <c r="I386" s="368" t="str">
        <f t="shared" si="100"/>
        <v/>
      </c>
      <c r="J386" s="91" t="str">
        <f t="shared" si="121"/>
        <v/>
      </c>
      <c r="K386" s="92">
        <f t="shared" si="101"/>
        <v>0</v>
      </c>
      <c r="L386" s="105" t="str">
        <f t="shared" si="102"/>
        <v/>
      </c>
      <c r="M386" s="91">
        <f t="shared" si="103"/>
        <v>0</v>
      </c>
      <c r="N386" s="91">
        <f t="shared" si="104"/>
        <v>0</v>
      </c>
      <c r="O386" s="253">
        <f t="shared" si="105"/>
        <v>0</v>
      </c>
      <c r="P386" s="253">
        <f t="shared" si="106"/>
        <v>0</v>
      </c>
      <c r="Q386" s="253">
        <f t="shared" si="107"/>
        <v>0</v>
      </c>
      <c r="R386" s="253">
        <f t="shared" si="108"/>
        <v>0</v>
      </c>
      <c r="S386" s="93" t="s">
        <v>712</v>
      </c>
      <c r="T386" s="168" t="str">
        <f t="shared" si="109"/>
        <v/>
      </c>
    </row>
    <row r="387" spans="1:20" ht="24.95" hidden="1" customHeight="1">
      <c r="A387" s="209" t="str">
        <f t="shared" si="97"/>
        <v>-</v>
      </c>
      <c r="C387" s="2">
        <f t="shared" si="94"/>
        <v>45</v>
      </c>
      <c r="E387" s="106"/>
      <c r="F387" s="107"/>
      <c r="G387" s="107"/>
      <c r="H387" s="108"/>
      <c r="I387" s="368" t="str">
        <f t="shared" si="75"/>
        <v/>
      </c>
      <c r="J387" s="91" t="str">
        <f t="shared" si="121"/>
        <v/>
      </c>
      <c r="K387" s="92">
        <f t="shared" si="88"/>
        <v>0</v>
      </c>
      <c r="L387" s="105" t="str">
        <f t="shared" si="77"/>
        <v/>
      </c>
      <c r="M387" s="91">
        <f t="shared" si="89"/>
        <v>0</v>
      </c>
      <c r="N387" s="91">
        <f t="shared" si="90"/>
        <v>0</v>
      </c>
      <c r="O387" s="253">
        <f t="shared" si="91"/>
        <v>0</v>
      </c>
      <c r="P387" s="253">
        <f t="shared" si="98"/>
        <v>0</v>
      </c>
      <c r="Q387" s="253">
        <f t="shared" si="92"/>
        <v>0</v>
      </c>
      <c r="R387" s="253">
        <f t="shared" si="93"/>
        <v>0</v>
      </c>
      <c r="S387" s="93" t="s">
        <v>712</v>
      </c>
      <c r="T387" s="168" t="str">
        <f t="shared" si="84"/>
        <v/>
      </c>
    </row>
    <row r="388" spans="1:20" ht="24.95" hidden="1" customHeight="1">
      <c r="A388" s="209" t="str">
        <f t="shared" si="97"/>
        <v>-</v>
      </c>
      <c r="C388" s="2">
        <f t="shared" si="94"/>
        <v>46</v>
      </c>
      <c r="E388" s="106"/>
      <c r="F388" s="107"/>
      <c r="G388" s="107"/>
      <c r="H388" s="108"/>
      <c r="I388" s="368" t="str">
        <f t="shared" si="75"/>
        <v/>
      </c>
      <c r="J388" s="91" t="str">
        <f t="shared" si="121"/>
        <v/>
      </c>
      <c r="K388" s="92">
        <f t="shared" si="88"/>
        <v>0</v>
      </c>
      <c r="L388" s="105" t="str">
        <f t="shared" si="77"/>
        <v/>
      </c>
      <c r="M388" s="91">
        <f t="shared" si="89"/>
        <v>0</v>
      </c>
      <c r="N388" s="91">
        <f t="shared" si="90"/>
        <v>0</v>
      </c>
      <c r="O388" s="253">
        <f t="shared" si="91"/>
        <v>0</v>
      </c>
      <c r="P388" s="253">
        <f t="shared" si="98"/>
        <v>0</v>
      </c>
      <c r="Q388" s="253">
        <f t="shared" si="92"/>
        <v>0</v>
      </c>
      <c r="R388" s="253">
        <f t="shared" si="93"/>
        <v>0</v>
      </c>
      <c r="S388" s="93" t="s">
        <v>712</v>
      </c>
      <c r="T388" s="168" t="str">
        <f t="shared" si="84"/>
        <v/>
      </c>
    </row>
    <row r="389" spans="1:20" ht="24.95" hidden="1" customHeight="1">
      <c r="A389" s="209" t="str">
        <f t="shared" si="97"/>
        <v>-</v>
      </c>
      <c r="C389" s="2">
        <f t="shared" si="94"/>
        <v>47</v>
      </c>
      <c r="E389" s="106"/>
      <c r="F389" s="107"/>
      <c r="G389" s="107"/>
      <c r="H389" s="108"/>
      <c r="I389" s="368" t="str">
        <f t="shared" si="75"/>
        <v/>
      </c>
      <c r="J389" s="91" t="str">
        <f t="shared" si="121"/>
        <v/>
      </c>
      <c r="K389" s="92">
        <f t="shared" si="88"/>
        <v>0</v>
      </c>
      <c r="L389" s="105" t="str">
        <f t="shared" si="77"/>
        <v/>
      </c>
      <c r="M389" s="91">
        <f t="shared" si="89"/>
        <v>0</v>
      </c>
      <c r="N389" s="91">
        <f t="shared" si="90"/>
        <v>0</v>
      </c>
      <c r="O389" s="253">
        <f t="shared" si="91"/>
        <v>0</v>
      </c>
      <c r="P389" s="253">
        <f t="shared" si="98"/>
        <v>0</v>
      </c>
      <c r="Q389" s="253">
        <f t="shared" si="92"/>
        <v>0</v>
      </c>
      <c r="R389" s="253">
        <f t="shared" si="93"/>
        <v>0</v>
      </c>
      <c r="S389" s="93" t="s">
        <v>712</v>
      </c>
      <c r="T389" s="168" t="str">
        <f t="shared" si="84"/>
        <v/>
      </c>
    </row>
    <row r="390" spans="1:20" ht="24.95" hidden="1" customHeight="1">
      <c r="A390" s="209" t="str">
        <f t="shared" si="85"/>
        <v>-</v>
      </c>
      <c r="C390" s="2">
        <f t="shared" si="94"/>
        <v>48</v>
      </c>
      <c r="E390" s="106"/>
      <c r="F390" s="107"/>
      <c r="G390" s="107"/>
      <c r="H390" s="108"/>
      <c r="I390" s="368" t="str">
        <f t="shared" si="75"/>
        <v/>
      </c>
      <c r="J390" s="91" t="str">
        <f t="shared" si="121"/>
        <v/>
      </c>
      <c r="K390" s="92">
        <f t="shared" si="88"/>
        <v>0</v>
      </c>
      <c r="L390" s="105" t="str">
        <f t="shared" si="77"/>
        <v/>
      </c>
      <c r="M390" s="91">
        <f t="shared" si="89"/>
        <v>0</v>
      </c>
      <c r="N390" s="91">
        <f t="shared" si="90"/>
        <v>0</v>
      </c>
      <c r="O390" s="253">
        <f t="shared" si="91"/>
        <v>0</v>
      </c>
      <c r="P390" s="253">
        <f t="shared" si="81"/>
        <v>0</v>
      </c>
      <c r="Q390" s="253">
        <f t="shared" si="92"/>
        <v>0</v>
      </c>
      <c r="R390" s="253">
        <f t="shared" si="93"/>
        <v>0</v>
      </c>
      <c r="S390" s="93" t="s">
        <v>712</v>
      </c>
      <c r="T390" s="168" t="str">
        <f t="shared" si="84"/>
        <v/>
      </c>
    </row>
    <row r="391" spans="1:20" ht="24.95" hidden="1" customHeight="1">
      <c r="A391" s="209" t="str">
        <f t="shared" si="85"/>
        <v>-</v>
      </c>
      <c r="C391" s="2">
        <f t="shared" si="94"/>
        <v>49</v>
      </c>
      <c r="E391" s="106"/>
      <c r="F391" s="107"/>
      <c r="G391" s="107"/>
      <c r="H391" s="108"/>
      <c r="I391" s="368" t="str">
        <f t="shared" si="75"/>
        <v/>
      </c>
      <c r="J391" s="91" t="str">
        <f t="shared" si="121"/>
        <v/>
      </c>
      <c r="K391" s="92">
        <f t="shared" si="88"/>
        <v>0</v>
      </c>
      <c r="L391" s="105" t="str">
        <f t="shared" si="77"/>
        <v/>
      </c>
      <c r="M391" s="91">
        <f t="shared" si="89"/>
        <v>0</v>
      </c>
      <c r="N391" s="91">
        <f t="shared" si="90"/>
        <v>0</v>
      </c>
      <c r="O391" s="253">
        <f t="shared" si="91"/>
        <v>0</v>
      </c>
      <c r="P391" s="253">
        <f t="shared" si="81"/>
        <v>0</v>
      </c>
      <c r="Q391" s="253">
        <f t="shared" si="92"/>
        <v>0</v>
      </c>
      <c r="R391" s="253">
        <f t="shared" si="93"/>
        <v>0</v>
      </c>
      <c r="S391" s="93" t="s">
        <v>712</v>
      </c>
      <c r="T391" s="168" t="str">
        <f t="shared" si="84"/>
        <v/>
      </c>
    </row>
    <row r="392" spans="1:20" ht="24.95" hidden="1" customHeight="1">
      <c r="A392" s="209" t="str">
        <f t="shared" si="85"/>
        <v>-</v>
      </c>
      <c r="C392" s="2">
        <f t="shared" si="94"/>
        <v>50</v>
      </c>
      <c r="E392" s="106"/>
      <c r="F392" s="107"/>
      <c r="G392" s="107"/>
      <c r="H392" s="108"/>
      <c r="I392" s="368" t="str">
        <f t="shared" si="75"/>
        <v/>
      </c>
      <c r="J392" s="91" t="str">
        <f t="shared" si="121"/>
        <v/>
      </c>
      <c r="K392" s="92">
        <f t="shared" si="88"/>
        <v>0</v>
      </c>
      <c r="L392" s="105" t="str">
        <f t="shared" si="77"/>
        <v/>
      </c>
      <c r="M392" s="91">
        <f t="shared" si="89"/>
        <v>0</v>
      </c>
      <c r="N392" s="91">
        <f t="shared" si="90"/>
        <v>0</v>
      </c>
      <c r="O392" s="253">
        <f t="shared" si="91"/>
        <v>0</v>
      </c>
      <c r="P392" s="253">
        <f t="shared" si="81"/>
        <v>0</v>
      </c>
      <c r="Q392" s="253">
        <f t="shared" si="92"/>
        <v>0</v>
      </c>
      <c r="R392" s="253">
        <f t="shared" si="93"/>
        <v>0</v>
      </c>
      <c r="S392" s="93" t="s">
        <v>712</v>
      </c>
      <c r="T392" s="168" t="str">
        <f t="shared" si="84"/>
        <v/>
      </c>
    </row>
    <row r="393" spans="1:20" ht="24.95" customHeight="1">
      <c r="A393" s="209" t="str">
        <f t="shared" si="85"/>
        <v>-</v>
      </c>
      <c r="E393" s="97"/>
      <c r="F393" s="2"/>
      <c r="G393" s="2"/>
      <c r="H393" s="98"/>
      <c r="I393" s="369" t="str">
        <f t="shared" si="75"/>
        <v/>
      </c>
      <c r="J393" s="100" t="str">
        <f t="shared" si="121"/>
        <v/>
      </c>
      <c r="K393" s="101">
        <f>SUM(K343:K392)</f>
        <v>0</v>
      </c>
      <c r="L393" s="100" t="str">
        <f t="shared" si="77"/>
        <v/>
      </c>
      <c r="M393" s="102">
        <f>SUM(M343:M392)</f>
        <v>0</v>
      </c>
      <c r="N393" s="102">
        <f>SUM(N343:N392)</f>
        <v>0</v>
      </c>
      <c r="O393" s="254">
        <f>SUM(O343:O392)</f>
        <v>0</v>
      </c>
      <c r="P393" s="254">
        <f t="shared" si="81"/>
        <v>0</v>
      </c>
      <c r="Q393" s="254">
        <f>SUM(Q343:Q392)</f>
        <v>0</v>
      </c>
      <c r="R393" s="254">
        <f>SUM(R343:R392)</f>
        <v>0</v>
      </c>
      <c r="S393" s="103"/>
      <c r="T393" s="394" t="str">
        <f t="shared" si="84"/>
        <v/>
      </c>
    </row>
    <row r="394" spans="1:20" ht="24.95" hidden="1" customHeight="1">
      <c r="A394" s="209" t="str">
        <f t="shared" si="85"/>
        <v>-</v>
      </c>
      <c r="C394" s="2">
        <v>1</v>
      </c>
      <c r="E394" s="512" t="s">
        <v>41</v>
      </c>
      <c r="F394" s="513"/>
      <c r="G394" s="513"/>
      <c r="H394" s="514"/>
      <c r="I394" s="364" t="str">
        <f t="shared" si="75"/>
        <v/>
      </c>
      <c r="J394" s="88" t="str">
        <f t="shared" si="121"/>
        <v/>
      </c>
      <c r="K394" s="89">
        <f t="shared" ref="K394:K408" si="122">COUNTIFS($I$6:$I$255,I394,$S$6:$S$255,S394)</f>
        <v>0</v>
      </c>
      <c r="L394" s="88" t="str">
        <f t="shared" si="77"/>
        <v/>
      </c>
      <c r="M394" s="88">
        <f t="shared" ref="M394:M408" si="123">SUMIFS($M$6:$M$255,$I$6:$I$255,I394,$S$6:$S$255,S394)</f>
        <v>0</v>
      </c>
      <c r="N394" s="88">
        <f t="shared" ref="N394:N408" si="124">SUMIFS($N$6:$N$255,$I$6:$I$255,I394,$S$6:$S$255,S394)</f>
        <v>0</v>
      </c>
      <c r="O394" s="252">
        <f t="shared" ref="O394:O408" si="125">SUMIFS($O$6:$O$255,$I$6:$I$255,I394,$S$6:$S$255,S394)</f>
        <v>0</v>
      </c>
      <c r="P394" s="252">
        <f t="shared" si="81"/>
        <v>0</v>
      </c>
      <c r="Q394" s="252">
        <f t="shared" ref="Q394:Q408" si="126">SUMIFS($Q$6:$Q$255,$I$6:$I$255,I394,$S$6:$S$255,S394)</f>
        <v>0</v>
      </c>
      <c r="R394" s="252">
        <f t="shared" ref="R394:R408" si="127">SUMIFS($R$6:$R$255,$I$6:$I$255,I394,$S$6:$S$255,S394)</f>
        <v>0</v>
      </c>
      <c r="S394" s="90" t="s">
        <v>42</v>
      </c>
      <c r="T394" s="167" t="str">
        <f t="shared" si="84"/>
        <v/>
      </c>
    </row>
    <row r="395" spans="1:20" ht="24.95" hidden="1" customHeight="1">
      <c r="A395" s="209" t="str">
        <f t="shared" si="85"/>
        <v>-</v>
      </c>
      <c r="C395" s="2">
        <f t="shared" ref="C395:C408" si="128">C394+1</f>
        <v>2</v>
      </c>
      <c r="E395" s="515"/>
      <c r="F395" s="516"/>
      <c r="G395" s="516"/>
      <c r="H395" s="517"/>
      <c r="I395" s="365" t="str">
        <f t="shared" si="75"/>
        <v/>
      </c>
      <c r="J395" s="91" t="str">
        <f t="shared" si="121"/>
        <v/>
      </c>
      <c r="K395" s="92">
        <f t="shared" si="122"/>
        <v>0</v>
      </c>
      <c r="L395" s="91" t="str">
        <f t="shared" si="77"/>
        <v/>
      </c>
      <c r="M395" s="91">
        <f t="shared" si="123"/>
        <v>0</v>
      </c>
      <c r="N395" s="91">
        <f t="shared" si="124"/>
        <v>0</v>
      </c>
      <c r="O395" s="253">
        <f t="shared" si="125"/>
        <v>0</v>
      </c>
      <c r="P395" s="253">
        <f t="shared" si="81"/>
        <v>0</v>
      </c>
      <c r="Q395" s="253">
        <f t="shared" si="126"/>
        <v>0</v>
      </c>
      <c r="R395" s="253">
        <f t="shared" si="127"/>
        <v>0</v>
      </c>
      <c r="S395" s="93" t="s">
        <v>42</v>
      </c>
      <c r="T395" s="168" t="str">
        <f t="shared" si="84"/>
        <v/>
      </c>
    </row>
    <row r="396" spans="1:20" ht="24.95" hidden="1" customHeight="1">
      <c r="A396" s="209" t="str">
        <f t="shared" si="85"/>
        <v>-</v>
      </c>
      <c r="C396" s="2">
        <f t="shared" si="128"/>
        <v>3</v>
      </c>
      <c r="E396" s="106"/>
      <c r="F396" s="107"/>
      <c r="G396" s="107"/>
      <c r="H396" s="108"/>
      <c r="I396" s="368" t="str">
        <f t="shared" ref="I396:I459" si="129">IFERROR(VLOOKUP(S396&amp;C396,$B$6:$I$255,8,FALSE),"")</f>
        <v/>
      </c>
      <c r="J396" s="91" t="str">
        <f t="shared" si="121"/>
        <v/>
      </c>
      <c r="K396" s="92">
        <f t="shared" si="122"/>
        <v>0</v>
      </c>
      <c r="L396" s="105" t="str">
        <f t="shared" ref="L396:L459" si="130">IFERROR(VLOOKUP(I396,$I$6:$L$255,4,FALSE),"")</f>
        <v/>
      </c>
      <c r="M396" s="91">
        <f t="shared" si="123"/>
        <v>0</v>
      </c>
      <c r="N396" s="91">
        <f t="shared" si="124"/>
        <v>0</v>
      </c>
      <c r="O396" s="253">
        <f t="shared" si="125"/>
        <v>0</v>
      </c>
      <c r="P396" s="253">
        <f t="shared" si="81"/>
        <v>0</v>
      </c>
      <c r="Q396" s="253">
        <f t="shared" si="126"/>
        <v>0</v>
      </c>
      <c r="R396" s="253">
        <f t="shared" si="127"/>
        <v>0</v>
      </c>
      <c r="S396" s="93" t="s">
        <v>42</v>
      </c>
      <c r="T396" s="168" t="str">
        <f t="shared" ref="T396:T459" si="131">IFERROR(VLOOKUP(S396&amp;C396,$B$6:$T$255,19,FALSE),"")</f>
        <v/>
      </c>
    </row>
    <row r="397" spans="1:20" ht="24.95" hidden="1" customHeight="1">
      <c r="A397" s="209" t="str">
        <f t="shared" si="85"/>
        <v>-</v>
      </c>
      <c r="C397" s="2">
        <f t="shared" si="128"/>
        <v>4</v>
      </c>
      <c r="E397" s="106"/>
      <c r="F397" s="107"/>
      <c r="G397" s="107"/>
      <c r="H397" s="108"/>
      <c r="I397" s="368" t="str">
        <f t="shared" si="129"/>
        <v/>
      </c>
      <c r="J397" s="91" t="str">
        <f t="shared" si="121"/>
        <v/>
      </c>
      <c r="K397" s="92">
        <f t="shared" si="122"/>
        <v>0</v>
      </c>
      <c r="L397" s="105" t="str">
        <f t="shared" si="130"/>
        <v/>
      </c>
      <c r="M397" s="91">
        <f t="shared" si="123"/>
        <v>0</v>
      </c>
      <c r="N397" s="91">
        <f t="shared" si="124"/>
        <v>0</v>
      </c>
      <c r="O397" s="253">
        <f t="shared" si="125"/>
        <v>0</v>
      </c>
      <c r="P397" s="253">
        <f t="shared" si="81"/>
        <v>0</v>
      </c>
      <c r="Q397" s="253">
        <f t="shared" si="126"/>
        <v>0</v>
      </c>
      <c r="R397" s="253">
        <f t="shared" si="127"/>
        <v>0</v>
      </c>
      <c r="S397" s="93" t="s">
        <v>42</v>
      </c>
      <c r="T397" s="168" t="str">
        <f t="shared" si="131"/>
        <v/>
      </c>
    </row>
    <row r="398" spans="1:20" ht="24.95" hidden="1" customHeight="1">
      <c r="A398" s="209" t="str">
        <f t="shared" si="85"/>
        <v>-</v>
      </c>
      <c r="C398" s="2">
        <f t="shared" si="128"/>
        <v>5</v>
      </c>
      <c r="E398" s="106"/>
      <c r="F398" s="107"/>
      <c r="G398" s="107"/>
      <c r="H398" s="108"/>
      <c r="I398" s="368" t="str">
        <f t="shared" si="129"/>
        <v/>
      </c>
      <c r="J398" s="91" t="str">
        <f t="shared" si="121"/>
        <v/>
      </c>
      <c r="K398" s="92">
        <f t="shared" si="122"/>
        <v>0</v>
      </c>
      <c r="L398" s="105" t="str">
        <f t="shared" si="130"/>
        <v/>
      </c>
      <c r="M398" s="91">
        <f t="shared" si="123"/>
        <v>0</v>
      </c>
      <c r="N398" s="91">
        <f t="shared" si="124"/>
        <v>0</v>
      </c>
      <c r="O398" s="253">
        <f t="shared" si="125"/>
        <v>0</v>
      </c>
      <c r="P398" s="253">
        <f t="shared" si="81"/>
        <v>0</v>
      </c>
      <c r="Q398" s="253">
        <f t="shared" si="126"/>
        <v>0</v>
      </c>
      <c r="R398" s="253">
        <f t="shared" si="127"/>
        <v>0</v>
      </c>
      <c r="S398" s="93" t="s">
        <v>42</v>
      </c>
      <c r="T398" s="168" t="str">
        <f t="shared" si="131"/>
        <v/>
      </c>
    </row>
    <row r="399" spans="1:20" ht="24.95" hidden="1" customHeight="1">
      <c r="A399" s="209" t="str">
        <f t="shared" si="85"/>
        <v>-</v>
      </c>
      <c r="C399" s="2">
        <f t="shared" si="128"/>
        <v>6</v>
      </c>
      <c r="E399" s="106"/>
      <c r="F399" s="107"/>
      <c r="G399" s="107"/>
      <c r="H399" s="108"/>
      <c r="I399" s="368" t="str">
        <f t="shared" si="129"/>
        <v/>
      </c>
      <c r="J399" s="91" t="str">
        <f t="shared" si="121"/>
        <v/>
      </c>
      <c r="K399" s="92">
        <f t="shared" si="122"/>
        <v>0</v>
      </c>
      <c r="L399" s="105" t="str">
        <f t="shared" si="130"/>
        <v/>
      </c>
      <c r="M399" s="91">
        <f t="shared" si="123"/>
        <v>0</v>
      </c>
      <c r="N399" s="91">
        <f t="shared" si="124"/>
        <v>0</v>
      </c>
      <c r="O399" s="253">
        <f t="shared" si="125"/>
        <v>0</v>
      </c>
      <c r="P399" s="253">
        <f t="shared" si="81"/>
        <v>0</v>
      </c>
      <c r="Q399" s="253">
        <f t="shared" si="126"/>
        <v>0</v>
      </c>
      <c r="R399" s="253">
        <f t="shared" si="127"/>
        <v>0</v>
      </c>
      <c r="S399" s="93" t="s">
        <v>42</v>
      </c>
      <c r="T399" s="168" t="str">
        <f t="shared" si="131"/>
        <v/>
      </c>
    </row>
    <row r="400" spans="1:20" ht="24.95" hidden="1" customHeight="1">
      <c r="A400" s="209" t="str">
        <f t="shared" si="85"/>
        <v>-</v>
      </c>
      <c r="C400" s="2">
        <f t="shared" si="128"/>
        <v>7</v>
      </c>
      <c r="E400" s="106"/>
      <c r="F400" s="107"/>
      <c r="G400" s="107"/>
      <c r="H400" s="108"/>
      <c r="I400" s="368" t="str">
        <f t="shared" si="129"/>
        <v/>
      </c>
      <c r="J400" s="91" t="str">
        <f t="shared" si="121"/>
        <v/>
      </c>
      <c r="K400" s="92">
        <f t="shared" si="122"/>
        <v>0</v>
      </c>
      <c r="L400" s="105" t="str">
        <f t="shared" si="130"/>
        <v/>
      </c>
      <c r="M400" s="91">
        <f t="shared" si="123"/>
        <v>0</v>
      </c>
      <c r="N400" s="91">
        <f t="shared" si="124"/>
        <v>0</v>
      </c>
      <c r="O400" s="253">
        <f t="shared" si="125"/>
        <v>0</v>
      </c>
      <c r="P400" s="253">
        <f t="shared" si="81"/>
        <v>0</v>
      </c>
      <c r="Q400" s="253">
        <f t="shared" si="126"/>
        <v>0</v>
      </c>
      <c r="R400" s="253">
        <f t="shared" si="127"/>
        <v>0</v>
      </c>
      <c r="S400" s="93" t="s">
        <v>42</v>
      </c>
      <c r="T400" s="168" t="str">
        <f t="shared" si="131"/>
        <v/>
      </c>
    </row>
    <row r="401" spans="1:20" ht="24.95" hidden="1" customHeight="1">
      <c r="A401" s="209" t="str">
        <f t="shared" si="85"/>
        <v>-</v>
      </c>
      <c r="C401" s="2">
        <f t="shared" si="128"/>
        <v>8</v>
      </c>
      <c r="E401" s="106"/>
      <c r="F401" s="107"/>
      <c r="G401" s="107"/>
      <c r="H401" s="108"/>
      <c r="I401" s="368" t="str">
        <f t="shared" si="129"/>
        <v/>
      </c>
      <c r="J401" s="91" t="str">
        <f t="shared" si="121"/>
        <v/>
      </c>
      <c r="K401" s="92">
        <f t="shared" si="122"/>
        <v>0</v>
      </c>
      <c r="L401" s="105" t="str">
        <f t="shared" si="130"/>
        <v/>
      </c>
      <c r="M401" s="91">
        <f t="shared" si="123"/>
        <v>0</v>
      </c>
      <c r="N401" s="91">
        <f t="shared" si="124"/>
        <v>0</v>
      </c>
      <c r="O401" s="253">
        <f t="shared" si="125"/>
        <v>0</v>
      </c>
      <c r="P401" s="253">
        <f t="shared" si="81"/>
        <v>0</v>
      </c>
      <c r="Q401" s="253">
        <f t="shared" si="126"/>
        <v>0</v>
      </c>
      <c r="R401" s="253">
        <f t="shared" si="127"/>
        <v>0</v>
      </c>
      <c r="S401" s="93" t="s">
        <v>42</v>
      </c>
      <c r="T401" s="168" t="str">
        <f t="shared" si="131"/>
        <v/>
      </c>
    </row>
    <row r="402" spans="1:20" ht="24.95" hidden="1" customHeight="1">
      <c r="A402" s="209" t="str">
        <f t="shared" si="85"/>
        <v>-</v>
      </c>
      <c r="C402" s="2">
        <f t="shared" si="128"/>
        <v>9</v>
      </c>
      <c r="E402" s="106"/>
      <c r="F402" s="107"/>
      <c r="G402" s="107"/>
      <c r="H402" s="108"/>
      <c r="I402" s="368" t="str">
        <f t="shared" si="129"/>
        <v/>
      </c>
      <c r="J402" s="91" t="str">
        <f t="shared" si="121"/>
        <v/>
      </c>
      <c r="K402" s="92">
        <f t="shared" si="122"/>
        <v>0</v>
      </c>
      <c r="L402" s="105" t="str">
        <f t="shared" si="130"/>
        <v/>
      </c>
      <c r="M402" s="91">
        <f t="shared" si="123"/>
        <v>0</v>
      </c>
      <c r="N402" s="91">
        <f t="shared" si="124"/>
        <v>0</v>
      </c>
      <c r="O402" s="253">
        <f t="shared" si="125"/>
        <v>0</v>
      </c>
      <c r="P402" s="253">
        <f t="shared" si="81"/>
        <v>0</v>
      </c>
      <c r="Q402" s="253">
        <f t="shared" si="126"/>
        <v>0</v>
      </c>
      <c r="R402" s="253">
        <f t="shared" si="127"/>
        <v>0</v>
      </c>
      <c r="S402" s="93" t="s">
        <v>42</v>
      </c>
      <c r="T402" s="168" t="str">
        <f t="shared" si="131"/>
        <v/>
      </c>
    </row>
    <row r="403" spans="1:20" ht="24.95" hidden="1" customHeight="1">
      <c r="A403" s="209" t="str">
        <f t="shared" si="85"/>
        <v>-</v>
      </c>
      <c r="C403" s="2">
        <f t="shared" si="128"/>
        <v>10</v>
      </c>
      <c r="E403" s="106"/>
      <c r="F403" s="107"/>
      <c r="G403" s="107"/>
      <c r="H403" s="108"/>
      <c r="I403" s="368" t="str">
        <f t="shared" si="129"/>
        <v/>
      </c>
      <c r="J403" s="91" t="str">
        <f t="shared" si="121"/>
        <v/>
      </c>
      <c r="K403" s="92">
        <f t="shared" si="122"/>
        <v>0</v>
      </c>
      <c r="L403" s="105" t="str">
        <f t="shared" si="130"/>
        <v/>
      </c>
      <c r="M403" s="91">
        <f t="shared" si="123"/>
        <v>0</v>
      </c>
      <c r="N403" s="91">
        <f t="shared" si="124"/>
        <v>0</v>
      </c>
      <c r="O403" s="253">
        <f t="shared" si="125"/>
        <v>0</v>
      </c>
      <c r="P403" s="253">
        <f t="shared" si="81"/>
        <v>0</v>
      </c>
      <c r="Q403" s="253">
        <f t="shared" si="126"/>
        <v>0</v>
      </c>
      <c r="R403" s="253">
        <f t="shared" si="127"/>
        <v>0</v>
      </c>
      <c r="S403" s="93" t="s">
        <v>42</v>
      </c>
      <c r="T403" s="168" t="str">
        <f t="shared" si="131"/>
        <v/>
      </c>
    </row>
    <row r="404" spans="1:20" ht="24.95" hidden="1" customHeight="1">
      <c r="A404" s="209" t="str">
        <f t="shared" si="85"/>
        <v>-</v>
      </c>
      <c r="C404" s="2">
        <f t="shared" si="128"/>
        <v>11</v>
      </c>
      <c r="E404" s="106"/>
      <c r="F404" s="107"/>
      <c r="G404" s="107"/>
      <c r="H404" s="108"/>
      <c r="I404" s="368" t="str">
        <f t="shared" si="129"/>
        <v/>
      </c>
      <c r="J404" s="91" t="str">
        <f t="shared" si="121"/>
        <v/>
      </c>
      <c r="K404" s="92">
        <f t="shared" si="122"/>
        <v>0</v>
      </c>
      <c r="L404" s="105" t="str">
        <f t="shared" si="130"/>
        <v/>
      </c>
      <c r="M404" s="91">
        <f t="shared" si="123"/>
        <v>0</v>
      </c>
      <c r="N404" s="91">
        <f t="shared" si="124"/>
        <v>0</v>
      </c>
      <c r="O404" s="253">
        <f t="shared" si="125"/>
        <v>0</v>
      </c>
      <c r="P404" s="253">
        <f t="shared" si="81"/>
        <v>0</v>
      </c>
      <c r="Q404" s="253">
        <f t="shared" si="126"/>
        <v>0</v>
      </c>
      <c r="R404" s="253">
        <f t="shared" si="127"/>
        <v>0</v>
      </c>
      <c r="S404" s="93" t="s">
        <v>42</v>
      </c>
      <c r="T404" s="168" t="str">
        <f t="shared" si="131"/>
        <v/>
      </c>
    </row>
    <row r="405" spans="1:20" ht="24.95" hidden="1" customHeight="1">
      <c r="A405" s="209" t="str">
        <f t="shared" si="85"/>
        <v>-</v>
      </c>
      <c r="C405" s="2">
        <f t="shared" si="128"/>
        <v>12</v>
      </c>
      <c r="E405" s="106"/>
      <c r="F405" s="107"/>
      <c r="G405" s="107"/>
      <c r="H405" s="108"/>
      <c r="I405" s="368" t="str">
        <f t="shared" si="129"/>
        <v/>
      </c>
      <c r="J405" s="91" t="str">
        <f t="shared" si="121"/>
        <v/>
      </c>
      <c r="K405" s="92">
        <f t="shared" si="122"/>
        <v>0</v>
      </c>
      <c r="L405" s="105" t="str">
        <f t="shared" si="130"/>
        <v/>
      </c>
      <c r="M405" s="91">
        <f t="shared" si="123"/>
        <v>0</v>
      </c>
      <c r="N405" s="91">
        <f t="shared" si="124"/>
        <v>0</v>
      </c>
      <c r="O405" s="253">
        <f t="shared" si="125"/>
        <v>0</v>
      </c>
      <c r="P405" s="253">
        <f t="shared" si="81"/>
        <v>0</v>
      </c>
      <c r="Q405" s="253">
        <f t="shared" si="126"/>
        <v>0</v>
      </c>
      <c r="R405" s="253">
        <f t="shared" si="127"/>
        <v>0</v>
      </c>
      <c r="S405" s="93" t="s">
        <v>42</v>
      </c>
      <c r="T405" s="168" t="str">
        <f t="shared" si="131"/>
        <v/>
      </c>
    </row>
    <row r="406" spans="1:20" ht="24.95" hidden="1" customHeight="1">
      <c r="A406" s="209" t="str">
        <f t="shared" si="85"/>
        <v>-</v>
      </c>
      <c r="C406" s="2">
        <f t="shared" si="128"/>
        <v>13</v>
      </c>
      <c r="E406" s="106"/>
      <c r="F406" s="107"/>
      <c r="G406" s="107"/>
      <c r="H406" s="108"/>
      <c r="I406" s="368" t="str">
        <f t="shared" si="129"/>
        <v/>
      </c>
      <c r="J406" s="91" t="str">
        <f t="shared" si="121"/>
        <v/>
      </c>
      <c r="K406" s="92">
        <f t="shared" si="122"/>
        <v>0</v>
      </c>
      <c r="L406" s="105" t="str">
        <f t="shared" si="130"/>
        <v/>
      </c>
      <c r="M406" s="91">
        <f t="shared" si="123"/>
        <v>0</v>
      </c>
      <c r="N406" s="91">
        <f t="shared" si="124"/>
        <v>0</v>
      </c>
      <c r="O406" s="253">
        <f t="shared" si="125"/>
        <v>0</v>
      </c>
      <c r="P406" s="253">
        <f t="shared" si="81"/>
        <v>0</v>
      </c>
      <c r="Q406" s="253">
        <f t="shared" si="126"/>
        <v>0</v>
      </c>
      <c r="R406" s="253">
        <f t="shared" si="127"/>
        <v>0</v>
      </c>
      <c r="S406" s="93" t="s">
        <v>42</v>
      </c>
      <c r="T406" s="168" t="str">
        <f t="shared" si="131"/>
        <v/>
      </c>
    </row>
    <row r="407" spans="1:20" ht="24.95" hidden="1" customHeight="1">
      <c r="A407" s="209" t="str">
        <f t="shared" si="85"/>
        <v>-</v>
      </c>
      <c r="C407" s="2">
        <f t="shared" si="128"/>
        <v>14</v>
      </c>
      <c r="E407" s="106"/>
      <c r="F407" s="107"/>
      <c r="G407" s="107"/>
      <c r="H407" s="108"/>
      <c r="I407" s="368" t="str">
        <f t="shared" si="129"/>
        <v/>
      </c>
      <c r="J407" s="91" t="str">
        <f t="shared" si="121"/>
        <v/>
      </c>
      <c r="K407" s="92">
        <f t="shared" si="122"/>
        <v>0</v>
      </c>
      <c r="L407" s="105" t="str">
        <f t="shared" si="130"/>
        <v/>
      </c>
      <c r="M407" s="91">
        <f t="shared" si="123"/>
        <v>0</v>
      </c>
      <c r="N407" s="91">
        <f t="shared" si="124"/>
        <v>0</v>
      </c>
      <c r="O407" s="253">
        <f t="shared" si="125"/>
        <v>0</v>
      </c>
      <c r="P407" s="253">
        <f t="shared" si="81"/>
        <v>0</v>
      </c>
      <c r="Q407" s="253">
        <f t="shared" si="126"/>
        <v>0</v>
      </c>
      <c r="R407" s="253">
        <f t="shared" si="127"/>
        <v>0</v>
      </c>
      <c r="S407" s="93" t="s">
        <v>42</v>
      </c>
      <c r="T407" s="168" t="str">
        <f t="shared" si="131"/>
        <v/>
      </c>
    </row>
    <row r="408" spans="1:20" ht="24.95" hidden="1" customHeight="1">
      <c r="A408" s="209" t="str">
        <f t="shared" si="85"/>
        <v>-</v>
      </c>
      <c r="C408" s="2">
        <f t="shared" si="128"/>
        <v>15</v>
      </c>
      <c r="E408" s="106"/>
      <c r="F408" s="107"/>
      <c r="G408" s="107"/>
      <c r="H408" s="108"/>
      <c r="I408" s="368" t="str">
        <f t="shared" si="129"/>
        <v/>
      </c>
      <c r="J408" s="91" t="str">
        <f t="shared" si="121"/>
        <v/>
      </c>
      <c r="K408" s="92">
        <f t="shared" si="122"/>
        <v>0</v>
      </c>
      <c r="L408" s="105" t="str">
        <f t="shared" si="130"/>
        <v/>
      </c>
      <c r="M408" s="91">
        <f t="shared" si="123"/>
        <v>0</v>
      </c>
      <c r="N408" s="91">
        <f t="shared" si="124"/>
        <v>0</v>
      </c>
      <c r="O408" s="253">
        <f t="shared" si="125"/>
        <v>0</v>
      </c>
      <c r="P408" s="253">
        <f t="shared" si="81"/>
        <v>0</v>
      </c>
      <c r="Q408" s="253">
        <f t="shared" si="126"/>
        <v>0</v>
      </c>
      <c r="R408" s="253">
        <f t="shared" si="127"/>
        <v>0</v>
      </c>
      <c r="S408" s="93" t="s">
        <v>42</v>
      </c>
      <c r="T408" s="168" t="str">
        <f t="shared" si="131"/>
        <v/>
      </c>
    </row>
    <row r="409" spans="1:20" ht="24.95" hidden="1" customHeight="1">
      <c r="A409" s="209" t="str">
        <f t="shared" si="85"/>
        <v>-</v>
      </c>
      <c r="E409" s="97"/>
      <c r="F409" s="2"/>
      <c r="G409" s="2"/>
      <c r="H409" s="98"/>
      <c r="I409" s="369" t="str">
        <f t="shared" si="129"/>
        <v/>
      </c>
      <c r="J409" s="100" t="str">
        <f t="shared" si="121"/>
        <v/>
      </c>
      <c r="K409" s="101">
        <f>SUM(K394:K408)</f>
        <v>0</v>
      </c>
      <c r="L409" s="100" t="str">
        <f t="shared" si="130"/>
        <v/>
      </c>
      <c r="M409" s="102">
        <f>SUM(M394:M408)</f>
        <v>0</v>
      </c>
      <c r="N409" s="102">
        <f>SUM(N394:N408)</f>
        <v>0</v>
      </c>
      <c r="O409" s="254">
        <f>SUM(O394:O408)</f>
        <v>0</v>
      </c>
      <c r="P409" s="254">
        <f t="shared" si="81"/>
        <v>0</v>
      </c>
      <c r="Q409" s="254">
        <f>SUM(Q394:Q408)</f>
        <v>0</v>
      </c>
      <c r="R409" s="254">
        <f>SUM(R394:R408)</f>
        <v>0</v>
      </c>
      <c r="S409" s="103"/>
      <c r="T409" s="169" t="str">
        <f t="shared" si="131"/>
        <v/>
      </c>
    </row>
    <row r="410" spans="1:20" ht="24.95" hidden="1" customHeight="1">
      <c r="A410" s="209" t="str">
        <f t="shared" si="85"/>
        <v>-</v>
      </c>
      <c r="C410" s="2">
        <v>1</v>
      </c>
      <c r="E410" s="512" t="s">
        <v>43</v>
      </c>
      <c r="F410" s="513"/>
      <c r="G410" s="513"/>
      <c r="H410" s="514"/>
      <c r="I410" s="364" t="str">
        <f t="shared" si="129"/>
        <v/>
      </c>
      <c r="J410" s="88" t="str">
        <f t="shared" si="121"/>
        <v/>
      </c>
      <c r="K410" s="89">
        <f t="shared" ref="K410:K434" si="132">COUNTIFS($I$6:$I$255,I410,$S$6:$S$255,S410)</f>
        <v>0</v>
      </c>
      <c r="L410" s="88" t="str">
        <f t="shared" si="130"/>
        <v/>
      </c>
      <c r="M410" s="88">
        <f t="shared" ref="M410:M434" si="133">SUMIFS($M$6:$M$255,$I$6:$I$255,I410,$S$6:$S$255,S410)</f>
        <v>0</v>
      </c>
      <c r="N410" s="88">
        <f t="shared" ref="N410:N434" si="134">SUMIFS($N$6:$N$255,$I$6:$I$255,I410,$S$6:$S$255,S410)</f>
        <v>0</v>
      </c>
      <c r="O410" s="252">
        <f t="shared" ref="O410:O434" si="135">SUMIFS($O$6:$O$255,$I$6:$I$255,I410,$S$6:$S$255,S410)</f>
        <v>0</v>
      </c>
      <c r="P410" s="252">
        <f t="shared" si="81"/>
        <v>0</v>
      </c>
      <c r="Q410" s="252">
        <f t="shared" ref="Q410:Q434" si="136">SUMIFS($Q$6:$Q$255,$I$6:$I$255,I410,$S$6:$S$255,S410)</f>
        <v>0</v>
      </c>
      <c r="R410" s="252">
        <f t="shared" ref="R410:R434" si="137">SUMIFS($R$6:$R$255,$I$6:$I$255,I410,$S$6:$S$255,S410)</f>
        <v>0</v>
      </c>
      <c r="S410" s="90" t="s">
        <v>44</v>
      </c>
      <c r="T410" s="171" t="str">
        <f t="shared" si="131"/>
        <v/>
      </c>
    </row>
    <row r="411" spans="1:20" ht="24.95" hidden="1" customHeight="1">
      <c r="A411" s="209" t="str">
        <f t="shared" si="85"/>
        <v>-</v>
      </c>
      <c r="C411" s="2">
        <f t="shared" ref="C411:C434" si="138">C410+1</f>
        <v>2</v>
      </c>
      <c r="E411" s="515"/>
      <c r="F411" s="516"/>
      <c r="G411" s="516"/>
      <c r="H411" s="517"/>
      <c r="I411" s="365" t="str">
        <f t="shared" si="129"/>
        <v/>
      </c>
      <c r="J411" s="91" t="str">
        <f t="shared" si="121"/>
        <v/>
      </c>
      <c r="K411" s="92">
        <f t="shared" si="132"/>
        <v>0</v>
      </c>
      <c r="L411" s="91" t="str">
        <f t="shared" si="130"/>
        <v/>
      </c>
      <c r="M411" s="91">
        <f t="shared" si="133"/>
        <v>0</v>
      </c>
      <c r="N411" s="91">
        <f t="shared" si="134"/>
        <v>0</v>
      </c>
      <c r="O411" s="253">
        <f t="shared" si="135"/>
        <v>0</v>
      </c>
      <c r="P411" s="253">
        <f t="shared" ref="P411:P474" si="139">IFERROR(Q411/O411%,0)</f>
        <v>0</v>
      </c>
      <c r="Q411" s="253">
        <f t="shared" si="136"/>
        <v>0</v>
      </c>
      <c r="R411" s="253">
        <f t="shared" si="137"/>
        <v>0</v>
      </c>
      <c r="S411" s="93" t="s">
        <v>44</v>
      </c>
      <c r="T411" s="168" t="str">
        <f t="shared" si="131"/>
        <v/>
      </c>
    </row>
    <row r="412" spans="1:20" ht="24.95" hidden="1" customHeight="1">
      <c r="A412" s="209" t="str">
        <f t="shared" ref="A412:A475" si="140">IF(M412=0,"-",$E$1)</f>
        <v>-</v>
      </c>
      <c r="C412" s="2">
        <f t="shared" si="138"/>
        <v>3</v>
      </c>
      <c r="E412" s="106"/>
      <c r="F412" s="107"/>
      <c r="G412" s="107"/>
      <c r="H412" s="108"/>
      <c r="I412" s="368" t="str">
        <f t="shared" si="129"/>
        <v/>
      </c>
      <c r="J412" s="91" t="str">
        <f t="shared" si="121"/>
        <v/>
      </c>
      <c r="K412" s="92">
        <f t="shared" si="132"/>
        <v>0</v>
      </c>
      <c r="L412" s="105" t="str">
        <f t="shared" si="130"/>
        <v/>
      </c>
      <c r="M412" s="91">
        <f t="shared" si="133"/>
        <v>0</v>
      </c>
      <c r="N412" s="91">
        <f t="shared" si="134"/>
        <v>0</v>
      </c>
      <c r="O412" s="253">
        <f t="shared" si="135"/>
        <v>0</v>
      </c>
      <c r="P412" s="253">
        <f t="shared" si="139"/>
        <v>0</v>
      </c>
      <c r="Q412" s="253">
        <f t="shared" si="136"/>
        <v>0</v>
      </c>
      <c r="R412" s="253">
        <f t="shared" si="137"/>
        <v>0</v>
      </c>
      <c r="S412" s="93" t="s">
        <v>44</v>
      </c>
      <c r="T412" s="168" t="str">
        <f t="shared" si="131"/>
        <v/>
      </c>
    </row>
    <row r="413" spans="1:20" ht="24.95" hidden="1" customHeight="1">
      <c r="A413" s="209" t="str">
        <f t="shared" si="140"/>
        <v>-</v>
      </c>
      <c r="C413" s="2">
        <f t="shared" si="138"/>
        <v>4</v>
      </c>
      <c r="E413" s="106"/>
      <c r="F413" s="107"/>
      <c r="G413" s="107"/>
      <c r="H413" s="108"/>
      <c r="I413" s="368" t="str">
        <f t="shared" si="129"/>
        <v/>
      </c>
      <c r="J413" s="91" t="str">
        <f t="shared" si="121"/>
        <v/>
      </c>
      <c r="K413" s="92">
        <f t="shared" si="132"/>
        <v>0</v>
      </c>
      <c r="L413" s="105" t="str">
        <f t="shared" si="130"/>
        <v/>
      </c>
      <c r="M413" s="91">
        <f t="shared" si="133"/>
        <v>0</v>
      </c>
      <c r="N413" s="91">
        <f t="shared" si="134"/>
        <v>0</v>
      </c>
      <c r="O413" s="253">
        <f t="shared" si="135"/>
        <v>0</v>
      </c>
      <c r="P413" s="253">
        <f t="shared" si="139"/>
        <v>0</v>
      </c>
      <c r="Q413" s="253">
        <f t="shared" si="136"/>
        <v>0</v>
      </c>
      <c r="R413" s="253">
        <f t="shared" si="137"/>
        <v>0</v>
      </c>
      <c r="S413" s="93" t="s">
        <v>44</v>
      </c>
      <c r="T413" s="168" t="str">
        <f t="shared" si="131"/>
        <v/>
      </c>
    </row>
    <row r="414" spans="1:20" ht="24.95" hidden="1" customHeight="1">
      <c r="A414" s="209" t="str">
        <f t="shared" si="140"/>
        <v>-</v>
      </c>
      <c r="C414" s="2">
        <f t="shared" si="138"/>
        <v>5</v>
      </c>
      <c r="E414" s="106"/>
      <c r="F414" s="107"/>
      <c r="G414" s="107"/>
      <c r="H414" s="108"/>
      <c r="I414" s="368" t="str">
        <f t="shared" si="129"/>
        <v/>
      </c>
      <c r="J414" s="91" t="str">
        <f t="shared" si="121"/>
        <v/>
      </c>
      <c r="K414" s="92">
        <f t="shared" si="132"/>
        <v>0</v>
      </c>
      <c r="L414" s="105" t="str">
        <f t="shared" si="130"/>
        <v/>
      </c>
      <c r="M414" s="91">
        <f t="shared" si="133"/>
        <v>0</v>
      </c>
      <c r="N414" s="91">
        <f t="shared" si="134"/>
        <v>0</v>
      </c>
      <c r="O414" s="253">
        <f t="shared" si="135"/>
        <v>0</v>
      </c>
      <c r="P414" s="253">
        <f t="shared" si="139"/>
        <v>0</v>
      </c>
      <c r="Q414" s="253">
        <f t="shared" si="136"/>
        <v>0</v>
      </c>
      <c r="R414" s="253">
        <f t="shared" si="137"/>
        <v>0</v>
      </c>
      <c r="S414" s="93" t="s">
        <v>44</v>
      </c>
      <c r="T414" s="168" t="str">
        <f t="shared" si="131"/>
        <v/>
      </c>
    </row>
    <row r="415" spans="1:20" ht="24.95" hidden="1" customHeight="1">
      <c r="A415" s="209" t="str">
        <f t="shared" si="140"/>
        <v>-</v>
      </c>
      <c r="C415" s="2">
        <f t="shared" si="138"/>
        <v>6</v>
      </c>
      <c r="E415" s="106"/>
      <c r="F415" s="107"/>
      <c r="G415" s="107"/>
      <c r="H415" s="108"/>
      <c r="I415" s="368" t="str">
        <f t="shared" si="129"/>
        <v/>
      </c>
      <c r="J415" s="91" t="str">
        <f t="shared" si="121"/>
        <v/>
      </c>
      <c r="K415" s="92">
        <f t="shared" si="132"/>
        <v>0</v>
      </c>
      <c r="L415" s="105" t="str">
        <f t="shared" si="130"/>
        <v/>
      </c>
      <c r="M415" s="91">
        <f t="shared" si="133"/>
        <v>0</v>
      </c>
      <c r="N415" s="91">
        <f t="shared" si="134"/>
        <v>0</v>
      </c>
      <c r="O415" s="253">
        <f t="shared" si="135"/>
        <v>0</v>
      </c>
      <c r="P415" s="253">
        <f t="shared" si="139"/>
        <v>0</v>
      </c>
      <c r="Q415" s="253">
        <f t="shared" si="136"/>
        <v>0</v>
      </c>
      <c r="R415" s="253">
        <f t="shared" si="137"/>
        <v>0</v>
      </c>
      <c r="S415" s="93" t="s">
        <v>44</v>
      </c>
      <c r="T415" s="168" t="str">
        <f t="shared" si="131"/>
        <v/>
      </c>
    </row>
    <row r="416" spans="1:20" ht="24.95" hidden="1" customHeight="1">
      <c r="A416" s="209" t="str">
        <f t="shared" si="140"/>
        <v>-</v>
      </c>
      <c r="C416" s="2">
        <f t="shared" si="138"/>
        <v>7</v>
      </c>
      <c r="E416" s="106"/>
      <c r="F416" s="107"/>
      <c r="G416" s="107"/>
      <c r="H416" s="108"/>
      <c r="I416" s="368" t="str">
        <f t="shared" si="129"/>
        <v/>
      </c>
      <c r="J416" s="91" t="str">
        <f t="shared" si="121"/>
        <v/>
      </c>
      <c r="K416" s="92">
        <f t="shared" si="132"/>
        <v>0</v>
      </c>
      <c r="L416" s="105" t="str">
        <f t="shared" si="130"/>
        <v/>
      </c>
      <c r="M416" s="91">
        <f t="shared" si="133"/>
        <v>0</v>
      </c>
      <c r="N416" s="91">
        <f t="shared" si="134"/>
        <v>0</v>
      </c>
      <c r="O416" s="253">
        <f t="shared" si="135"/>
        <v>0</v>
      </c>
      <c r="P416" s="253">
        <f t="shared" si="139"/>
        <v>0</v>
      </c>
      <c r="Q416" s="253">
        <f t="shared" si="136"/>
        <v>0</v>
      </c>
      <c r="R416" s="253">
        <f t="shared" si="137"/>
        <v>0</v>
      </c>
      <c r="S416" s="93" t="s">
        <v>44</v>
      </c>
      <c r="T416" s="168" t="str">
        <f t="shared" si="131"/>
        <v/>
      </c>
    </row>
    <row r="417" spans="1:20" ht="24.95" hidden="1" customHeight="1">
      <c r="A417" s="209" t="str">
        <f t="shared" si="140"/>
        <v>-</v>
      </c>
      <c r="C417" s="2">
        <f t="shared" si="138"/>
        <v>8</v>
      </c>
      <c r="E417" s="106"/>
      <c r="F417" s="107"/>
      <c r="G417" s="107"/>
      <c r="H417" s="108"/>
      <c r="I417" s="368" t="str">
        <f t="shared" si="129"/>
        <v/>
      </c>
      <c r="J417" s="91" t="str">
        <f t="shared" si="121"/>
        <v/>
      </c>
      <c r="K417" s="92">
        <f t="shared" si="132"/>
        <v>0</v>
      </c>
      <c r="L417" s="105" t="str">
        <f t="shared" si="130"/>
        <v/>
      </c>
      <c r="M417" s="91">
        <f t="shared" si="133"/>
        <v>0</v>
      </c>
      <c r="N417" s="91">
        <f t="shared" si="134"/>
        <v>0</v>
      </c>
      <c r="O417" s="253">
        <f t="shared" si="135"/>
        <v>0</v>
      </c>
      <c r="P417" s="253">
        <f t="shared" si="139"/>
        <v>0</v>
      </c>
      <c r="Q417" s="253">
        <f t="shared" si="136"/>
        <v>0</v>
      </c>
      <c r="R417" s="253">
        <f t="shared" si="137"/>
        <v>0</v>
      </c>
      <c r="S417" s="93" t="s">
        <v>44</v>
      </c>
      <c r="T417" s="168" t="str">
        <f t="shared" si="131"/>
        <v/>
      </c>
    </row>
    <row r="418" spans="1:20" ht="24.95" hidden="1" customHeight="1">
      <c r="A418" s="209" t="str">
        <f t="shared" si="140"/>
        <v>-</v>
      </c>
      <c r="C418" s="2">
        <f t="shared" si="138"/>
        <v>9</v>
      </c>
      <c r="E418" s="106"/>
      <c r="F418" s="107"/>
      <c r="G418" s="107"/>
      <c r="H418" s="108"/>
      <c r="I418" s="368" t="str">
        <f t="shared" si="129"/>
        <v/>
      </c>
      <c r="J418" s="91" t="str">
        <f t="shared" si="121"/>
        <v/>
      </c>
      <c r="K418" s="92">
        <f t="shared" si="132"/>
        <v>0</v>
      </c>
      <c r="L418" s="105" t="str">
        <f t="shared" si="130"/>
        <v/>
      </c>
      <c r="M418" s="91">
        <f t="shared" si="133"/>
        <v>0</v>
      </c>
      <c r="N418" s="91">
        <f t="shared" si="134"/>
        <v>0</v>
      </c>
      <c r="O418" s="253">
        <f t="shared" si="135"/>
        <v>0</v>
      </c>
      <c r="P418" s="253">
        <f t="shared" si="139"/>
        <v>0</v>
      </c>
      <c r="Q418" s="253">
        <f t="shared" si="136"/>
        <v>0</v>
      </c>
      <c r="R418" s="253">
        <f t="shared" si="137"/>
        <v>0</v>
      </c>
      <c r="S418" s="93" t="s">
        <v>44</v>
      </c>
      <c r="T418" s="168" t="str">
        <f t="shared" si="131"/>
        <v/>
      </c>
    </row>
    <row r="419" spans="1:20" ht="24.95" hidden="1" customHeight="1">
      <c r="A419" s="209" t="str">
        <f t="shared" si="140"/>
        <v>-</v>
      </c>
      <c r="C419" s="2">
        <f t="shared" si="138"/>
        <v>10</v>
      </c>
      <c r="E419" s="106"/>
      <c r="F419" s="107"/>
      <c r="G419" s="107"/>
      <c r="H419" s="108"/>
      <c r="I419" s="368" t="str">
        <f t="shared" si="129"/>
        <v/>
      </c>
      <c r="J419" s="91" t="str">
        <f t="shared" si="121"/>
        <v/>
      </c>
      <c r="K419" s="92">
        <f t="shared" si="132"/>
        <v>0</v>
      </c>
      <c r="L419" s="105" t="str">
        <f t="shared" si="130"/>
        <v/>
      </c>
      <c r="M419" s="91">
        <f t="shared" si="133"/>
        <v>0</v>
      </c>
      <c r="N419" s="91">
        <f t="shared" si="134"/>
        <v>0</v>
      </c>
      <c r="O419" s="253">
        <f t="shared" si="135"/>
        <v>0</v>
      </c>
      <c r="P419" s="253">
        <f t="shared" si="139"/>
        <v>0</v>
      </c>
      <c r="Q419" s="253">
        <f t="shared" si="136"/>
        <v>0</v>
      </c>
      <c r="R419" s="253">
        <f t="shared" si="137"/>
        <v>0</v>
      </c>
      <c r="S419" s="93" t="s">
        <v>44</v>
      </c>
      <c r="T419" s="168" t="str">
        <f t="shared" si="131"/>
        <v/>
      </c>
    </row>
    <row r="420" spans="1:20" ht="24.95" hidden="1" customHeight="1">
      <c r="A420" s="209" t="str">
        <f t="shared" si="140"/>
        <v>-</v>
      </c>
      <c r="C420" s="2">
        <f t="shared" si="138"/>
        <v>11</v>
      </c>
      <c r="E420" s="106"/>
      <c r="F420" s="107"/>
      <c r="G420" s="107"/>
      <c r="H420" s="108"/>
      <c r="I420" s="368" t="str">
        <f t="shared" si="129"/>
        <v/>
      </c>
      <c r="J420" s="91" t="str">
        <f t="shared" si="121"/>
        <v/>
      </c>
      <c r="K420" s="92">
        <f t="shared" si="132"/>
        <v>0</v>
      </c>
      <c r="L420" s="105" t="str">
        <f t="shared" si="130"/>
        <v/>
      </c>
      <c r="M420" s="91">
        <f t="shared" si="133"/>
        <v>0</v>
      </c>
      <c r="N420" s="91">
        <f t="shared" si="134"/>
        <v>0</v>
      </c>
      <c r="O420" s="253">
        <f t="shared" si="135"/>
        <v>0</v>
      </c>
      <c r="P420" s="253">
        <f t="shared" si="139"/>
        <v>0</v>
      </c>
      <c r="Q420" s="253">
        <f t="shared" si="136"/>
        <v>0</v>
      </c>
      <c r="R420" s="253">
        <f t="shared" si="137"/>
        <v>0</v>
      </c>
      <c r="S420" s="93" t="s">
        <v>44</v>
      </c>
      <c r="T420" s="168" t="str">
        <f t="shared" si="131"/>
        <v/>
      </c>
    </row>
    <row r="421" spans="1:20" ht="24.95" hidden="1" customHeight="1">
      <c r="A421" s="209" t="str">
        <f t="shared" si="140"/>
        <v>-</v>
      </c>
      <c r="C421" s="2">
        <f t="shared" si="138"/>
        <v>12</v>
      </c>
      <c r="E421" s="106"/>
      <c r="F421" s="107"/>
      <c r="G421" s="107"/>
      <c r="H421" s="108"/>
      <c r="I421" s="368" t="str">
        <f t="shared" si="129"/>
        <v/>
      </c>
      <c r="J421" s="91" t="str">
        <f t="shared" si="121"/>
        <v/>
      </c>
      <c r="K421" s="92">
        <f t="shared" si="132"/>
        <v>0</v>
      </c>
      <c r="L421" s="105" t="str">
        <f t="shared" si="130"/>
        <v/>
      </c>
      <c r="M421" s="91">
        <f t="shared" si="133"/>
        <v>0</v>
      </c>
      <c r="N421" s="91">
        <f t="shared" si="134"/>
        <v>0</v>
      </c>
      <c r="O421" s="253">
        <f t="shared" si="135"/>
        <v>0</v>
      </c>
      <c r="P421" s="253">
        <f t="shared" si="139"/>
        <v>0</v>
      </c>
      <c r="Q421" s="253">
        <f t="shared" si="136"/>
        <v>0</v>
      </c>
      <c r="R421" s="253">
        <f t="shared" si="137"/>
        <v>0</v>
      </c>
      <c r="S421" s="93" t="s">
        <v>44</v>
      </c>
      <c r="T421" s="168" t="str">
        <f t="shared" si="131"/>
        <v/>
      </c>
    </row>
    <row r="422" spans="1:20" ht="24.95" hidden="1" customHeight="1">
      <c r="A422" s="209" t="str">
        <f t="shared" si="140"/>
        <v>-</v>
      </c>
      <c r="C422" s="2">
        <f t="shared" si="138"/>
        <v>13</v>
      </c>
      <c r="E422" s="106"/>
      <c r="F422" s="107"/>
      <c r="G422" s="107"/>
      <c r="H422" s="108"/>
      <c r="I422" s="368" t="str">
        <f t="shared" si="129"/>
        <v/>
      </c>
      <c r="J422" s="91" t="str">
        <f t="shared" si="121"/>
        <v/>
      </c>
      <c r="K422" s="92">
        <f t="shared" si="132"/>
        <v>0</v>
      </c>
      <c r="L422" s="105" t="str">
        <f t="shared" si="130"/>
        <v/>
      </c>
      <c r="M422" s="91">
        <f t="shared" si="133"/>
        <v>0</v>
      </c>
      <c r="N422" s="91">
        <f t="shared" si="134"/>
        <v>0</v>
      </c>
      <c r="O422" s="253">
        <f t="shared" si="135"/>
        <v>0</v>
      </c>
      <c r="P422" s="253">
        <f t="shared" si="139"/>
        <v>0</v>
      </c>
      <c r="Q422" s="253">
        <f t="shared" si="136"/>
        <v>0</v>
      </c>
      <c r="R422" s="253">
        <f t="shared" si="137"/>
        <v>0</v>
      </c>
      <c r="S422" s="93" t="s">
        <v>44</v>
      </c>
      <c r="T422" s="168" t="str">
        <f t="shared" si="131"/>
        <v/>
      </c>
    </row>
    <row r="423" spans="1:20" ht="24.95" hidden="1" customHeight="1">
      <c r="A423" s="209" t="str">
        <f t="shared" si="140"/>
        <v>-</v>
      </c>
      <c r="C423" s="2">
        <f t="shared" si="138"/>
        <v>14</v>
      </c>
      <c r="E423" s="106"/>
      <c r="F423" s="107"/>
      <c r="G423" s="107"/>
      <c r="H423" s="108"/>
      <c r="I423" s="368" t="str">
        <f t="shared" si="129"/>
        <v/>
      </c>
      <c r="J423" s="91" t="str">
        <f t="shared" si="121"/>
        <v/>
      </c>
      <c r="K423" s="92">
        <f t="shared" si="132"/>
        <v>0</v>
      </c>
      <c r="L423" s="105" t="str">
        <f t="shared" si="130"/>
        <v/>
      </c>
      <c r="M423" s="91">
        <f t="shared" si="133"/>
        <v>0</v>
      </c>
      <c r="N423" s="91">
        <f t="shared" si="134"/>
        <v>0</v>
      </c>
      <c r="O423" s="253">
        <f t="shared" si="135"/>
        <v>0</v>
      </c>
      <c r="P423" s="253">
        <f t="shared" si="139"/>
        <v>0</v>
      </c>
      <c r="Q423" s="253">
        <f t="shared" si="136"/>
        <v>0</v>
      </c>
      <c r="R423" s="253">
        <f t="shared" si="137"/>
        <v>0</v>
      </c>
      <c r="S423" s="93" t="s">
        <v>44</v>
      </c>
      <c r="T423" s="168" t="str">
        <f t="shared" si="131"/>
        <v/>
      </c>
    </row>
    <row r="424" spans="1:20" ht="24.95" hidden="1" customHeight="1">
      <c r="A424" s="209" t="str">
        <f t="shared" si="140"/>
        <v>-</v>
      </c>
      <c r="C424" s="2">
        <f t="shared" si="138"/>
        <v>15</v>
      </c>
      <c r="E424" s="106"/>
      <c r="F424" s="107"/>
      <c r="G424" s="107"/>
      <c r="H424" s="108"/>
      <c r="I424" s="368" t="str">
        <f t="shared" si="129"/>
        <v/>
      </c>
      <c r="J424" s="91" t="str">
        <f t="shared" si="121"/>
        <v/>
      </c>
      <c r="K424" s="92">
        <f t="shared" si="132"/>
        <v>0</v>
      </c>
      <c r="L424" s="105" t="str">
        <f t="shared" si="130"/>
        <v/>
      </c>
      <c r="M424" s="91">
        <f t="shared" si="133"/>
        <v>0</v>
      </c>
      <c r="N424" s="91">
        <f t="shared" si="134"/>
        <v>0</v>
      </c>
      <c r="O424" s="253">
        <f t="shared" si="135"/>
        <v>0</v>
      </c>
      <c r="P424" s="253">
        <f t="shared" si="139"/>
        <v>0</v>
      </c>
      <c r="Q424" s="253">
        <f t="shared" si="136"/>
        <v>0</v>
      </c>
      <c r="R424" s="253">
        <f t="shared" si="137"/>
        <v>0</v>
      </c>
      <c r="S424" s="93" t="s">
        <v>44</v>
      </c>
      <c r="T424" s="168" t="str">
        <f t="shared" si="131"/>
        <v/>
      </c>
    </row>
    <row r="425" spans="1:20" ht="24.95" hidden="1" customHeight="1">
      <c r="A425" s="209" t="str">
        <f t="shared" si="140"/>
        <v>-</v>
      </c>
      <c r="C425" s="2">
        <f t="shared" si="138"/>
        <v>16</v>
      </c>
      <c r="E425" s="106"/>
      <c r="F425" s="107"/>
      <c r="G425" s="107"/>
      <c r="H425" s="108"/>
      <c r="I425" s="368" t="str">
        <f t="shared" si="129"/>
        <v/>
      </c>
      <c r="J425" s="91" t="str">
        <f t="shared" si="121"/>
        <v/>
      </c>
      <c r="K425" s="92">
        <f t="shared" si="132"/>
        <v>0</v>
      </c>
      <c r="L425" s="105" t="str">
        <f t="shared" si="130"/>
        <v/>
      </c>
      <c r="M425" s="91">
        <f t="shared" si="133"/>
        <v>0</v>
      </c>
      <c r="N425" s="91">
        <f t="shared" si="134"/>
        <v>0</v>
      </c>
      <c r="O425" s="253">
        <f t="shared" si="135"/>
        <v>0</v>
      </c>
      <c r="P425" s="253">
        <f t="shared" si="139"/>
        <v>0</v>
      </c>
      <c r="Q425" s="253">
        <f t="shared" si="136"/>
        <v>0</v>
      </c>
      <c r="R425" s="253">
        <f t="shared" si="137"/>
        <v>0</v>
      </c>
      <c r="S425" s="93" t="s">
        <v>44</v>
      </c>
      <c r="T425" s="168" t="str">
        <f t="shared" si="131"/>
        <v/>
      </c>
    </row>
    <row r="426" spans="1:20" ht="24.95" hidden="1" customHeight="1">
      <c r="A426" s="209" t="str">
        <f t="shared" si="140"/>
        <v>-</v>
      </c>
      <c r="C426" s="2">
        <f t="shared" si="138"/>
        <v>17</v>
      </c>
      <c r="E426" s="106"/>
      <c r="F426" s="107"/>
      <c r="G426" s="107"/>
      <c r="H426" s="108"/>
      <c r="I426" s="368" t="str">
        <f t="shared" si="129"/>
        <v/>
      </c>
      <c r="J426" s="91" t="str">
        <f t="shared" si="121"/>
        <v/>
      </c>
      <c r="K426" s="92">
        <f t="shared" si="132"/>
        <v>0</v>
      </c>
      <c r="L426" s="105" t="str">
        <f t="shared" si="130"/>
        <v/>
      </c>
      <c r="M426" s="91">
        <f t="shared" si="133"/>
        <v>0</v>
      </c>
      <c r="N426" s="91">
        <f t="shared" si="134"/>
        <v>0</v>
      </c>
      <c r="O426" s="253">
        <f t="shared" si="135"/>
        <v>0</v>
      </c>
      <c r="P426" s="253">
        <f t="shared" si="139"/>
        <v>0</v>
      </c>
      <c r="Q426" s="253">
        <f t="shared" si="136"/>
        <v>0</v>
      </c>
      <c r="R426" s="253">
        <f t="shared" si="137"/>
        <v>0</v>
      </c>
      <c r="S426" s="93" t="s">
        <v>44</v>
      </c>
      <c r="T426" s="168" t="str">
        <f t="shared" si="131"/>
        <v/>
      </c>
    </row>
    <row r="427" spans="1:20" ht="24.95" hidden="1" customHeight="1">
      <c r="A427" s="209" t="str">
        <f t="shared" si="140"/>
        <v>-</v>
      </c>
      <c r="C427" s="2">
        <f t="shared" si="138"/>
        <v>18</v>
      </c>
      <c r="E427" s="106"/>
      <c r="F427" s="107"/>
      <c r="G427" s="107"/>
      <c r="H427" s="108"/>
      <c r="I427" s="368" t="str">
        <f t="shared" si="129"/>
        <v/>
      </c>
      <c r="J427" s="91" t="str">
        <f t="shared" si="121"/>
        <v/>
      </c>
      <c r="K427" s="92">
        <f t="shared" si="132"/>
        <v>0</v>
      </c>
      <c r="L427" s="105" t="str">
        <f t="shared" si="130"/>
        <v/>
      </c>
      <c r="M427" s="91">
        <f t="shared" si="133"/>
        <v>0</v>
      </c>
      <c r="N427" s="91">
        <f t="shared" si="134"/>
        <v>0</v>
      </c>
      <c r="O427" s="253">
        <f t="shared" si="135"/>
        <v>0</v>
      </c>
      <c r="P427" s="253">
        <f t="shared" si="139"/>
        <v>0</v>
      </c>
      <c r="Q427" s="253">
        <f t="shared" si="136"/>
        <v>0</v>
      </c>
      <c r="R427" s="253">
        <f t="shared" si="137"/>
        <v>0</v>
      </c>
      <c r="S427" s="93" t="s">
        <v>44</v>
      </c>
      <c r="T427" s="168" t="str">
        <f t="shared" si="131"/>
        <v/>
      </c>
    </row>
    <row r="428" spans="1:20" ht="24.95" hidden="1" customHeight="1">
      <c r="A428" s="209" t="str">
        <f t="shared" si="140"/>
        <v>-</v>
      </c>
      <c r="C428" s="2">
        <f t="shared" si="138"/>
        <v>19</v>
      </c>
      <c r="E428" s="106"/>
      <c r="F428" s="107"/>
      <c r="G428" s="107"/>
      <c r="H428" s="108"/>
      <c r="I428" s="368" t="str">
        <f t="shared" si="129"/>
        <v/>
      </c>
      <c r="J428" s="91" t="str">
        <f t="shared" si="121"/>
        <v/>
      </c>
      <c r="K428" s="92">
        <f t="shared" si="132"/>
        <v>0</v>
      </c>
      <c r="L428" s="105" t="str">
        <f t="shared" si="130"/>
        <v/>
      </c>
      <c r="M428" s="91">
        <f t="shared" si="133"/>
        <v>0</v>
      </c>
      <c r="N428" s="91">
        <f t="shared" si="134"/>
        <v>0</v>
      </c>
      <c r="O428" s="253">
        <f t="shared" si="135"/>
        <v>0</v>
      </c>
      <c r="P428" s="253">
        <f t="shared" si="139"/>
        <v>0</v>
      </c>
      <c r="Q428" s="253">
        <f t="shared" si="136"/>
        <v>0</v>
      </c>
      <c r="R428" s="253">
        <f t="shared" si="137"/>
        <v>0</v>
      </c>
      <c r="S428" s="93" t="s">
        <v>44</v>
      </c>
      <c r="T428" s="168" t="str">
        <f t="shared" si="131"/>
        <v/>
      </c>
    </row>
    <row r="429" spans="1:20" ht="24.95" hidden="1" customHeight="1">
      <c r="A429" s="209" t="str">
        <f t="shared" si="140"/>
        <v>-</v>
      </c>
      <c r="C429" s="2">
        <f t="shared" si="138"/>
        <v>20</v>
      </c>
      <c r="E429" s="106"/>
      <c r="F429" s="107"/>
      <c r="G429" s="107"/>
      <c r="H429" s="108"/>
      <c r="I429" s="368" t="str">
        <f t="shared" si="129"/>
        <v/>
      </c>
      <c r="J429" s="91" t="str">
        <f t="shared" si="121"/>
        <v/>
      </c>
      <c r="K429" s="92">
        <f t="shared" si="132"/>
        <v>0</v>
      </c>
      <c r="L429" s="105" t="str">
        <f t="shared" si="130"/>
        <v/>
      </c>
      <c r="M429" s="91">
        <f t="shared" si="133"/>
        <v>0</v>
      </c>
      <c r="N429" s="91">
        <f t="shared" si="134"/>
        <v>0</v>
      </c>
      <c r="O429" s="253">
        <f t="shared" si="135"/>
        <v>0</v>
      </c>
      <c r="P429" s="253">
        <f t="shared" si="139"/>
        <v>0</v>
      </c>
      <c r="Q429" s="253">
        <f t="shared" si="136"/>
        <v>0</v>
      </c>
      <c r="R429" s="253">
        <f t="shared" si="137"/>
        <v>0</v>
      </c>
      <c r="S429" s="93" t="s">
        <v>44</v>
      </c>
      <c r="T429" s="168" t="str">
        <f t="shared" si="131"/>
        <v/>
      </c>
    </row>
    <row r="430" spans="1:20" ht="24.95" hidden="1" customHeight="1">
      <c r="A430" s="209" t="str">
        <f t="shared" si="140"/>
        <v>-</v>
      </c>
      <c r="C430" s="2">
        <f t="shared" si="138"/>
        <v>21</v>
      </c>
      <c r="E430" s="106"/>
      <c r="F430" s="107"/>
      <c r="G430" s="107"/>
      <c r="H430" s="108"/>
      <c r="I430" s="368" t="str">
        <f t="shared" si="129"/>
        <v/>
      </c>
      <c r="J430" s="91" t="str">
        <f t="shared" si="121"/>
        <v/>
      </c>
      <c r="K430" s="92">
        <f t="shared" si="132"/>
        <v>0</v>
      </c>
      <c r="L430" s="105" t="str">
        <f t="shared" si="130"/>
        <v/>
      </c>
      <c r="M430" s="91">
        <f t="shared" si="133"/>
        <v>0</v>
      </c>
      <c r="N430" s="91">
        <f t="shared" si="134"/>
        <v>0</v>
      </c>
      <c r="O430" s="253">
        <f t="shared" si="135"/>
        <v>0</v>
      </c>
      <c r="P430" s="253">
        <f t="shared" si="139"/>
        <v>0</v>
      </c>
      <c r="Q430" s="253">
        <f t="shared" si="136"/>
        <v>0</v>
      </c>
      <c r="R430" s="253">
        <f t="shared" si="137"/>
        <v>0</v>
      </c>
      <c r="S430" s="93" t="s">
        <v>44</v>
      </c>
      <c r="T430" s="168" t="str">
        <f t="shared" si="131"/>
        <v/>
      </c>
    </row>
    <row r="431" spans="1:20" ht="24.95" hidden="1" customHeight="1">
      <c r="A431" s="209" t="str">
        <f t="shared" si="140"/>
        <v>-</v>
      </c>
      <c r="C431" s="2">
        <f t="shared" si="138"/>
        <v>22</v>
      </c>
      <c r="E431" s="106"/>
      <c r="F431" s="107"/>
      <c r="G431" s="107"/>
      <c r="H431" s="108"/>
      <c r="I431" s="368" t="str">
        <f t="shared" si="129"/>
        <v/>
      </c>
      <c r="J431" s="91" t="str">
        <f t="shared" si="121"/>
        <v/>
      </c>
      <c r="K431" s="92">
        <f t="shared" si="132"/>
        <v>0</v>
      </c>
      <c r="L431" s="105" t="str">
        <f t="shared" si="130"/>
        <v/>
      </c>
      <c r="M431" s="91">
        <f t="shared" si="133"/>
        <v>0</v>
      </c>
      <c r="N431" s="91">
        <f t="shared" si="134"/>
        <v>0</v>
      </c>
      <c r="O431" s="253">
        <f t="shared" si="135"/>
        <v>0</v>
      </c>
      <c r="P431" s="253">
        <f t="shared" si="139"/>
        <v>0</v>
      </c>
      <c r="Q431" s="253">
        <f t="shared" si="136"/>
        <v>0</v>
      </c>
      <c r="R431" s="253">
        <f t="shared" si="137"/>
        <v>0</v>
      </c>
      <c r="S431" s="93" t="s">
        <v>44</v>
      </c>
      <c r="T431" s="168" t="str">
        <f t="shared" si="131"/>
        <v/>
      </c>
    </row>
    <row r="432" spans="1:20" ht="24.95" hidden="1" customHeight="1">
      <c r="A432" s="209" t="str">
        <f t="shared" si="140"/>
        <v>-</v>
      </c>
      <c r="C432" s="2">
        <f t="shared" si="138"/>
        <v>23</v>
      </c>
      <c r="E432" s="106"/>
      <c r="F432" s="107"/>
      <c r="G432" s="107"/>
      <c r="H432" s="108"/>
      <c r="I432" s="368" t="str">
        <f t="shared" si="129"/>
        <v/>
      </c>
      <c r="J432" s="91" t="str">
        <f t="shared" si="121"/>
        <v/>
      </c>
      <c r="K432" s="92">
        <f t="shared" si="132"/>
        <v>0</v>
      </c>
      <c r="L432" s="105" t="str">
        <f t="shared" si="130"/>
        <v/>
      </c>
      <c r="M432" s="91">
        <f t="shared" si="133"/>
        <v>0</v>
      </c>
      <c r="N432" s="91">
        <f t="shared" si="134"/>
        <v>0</v>
      </c>
      <c r="O432" s="253">
        <f t="shared" si="135"/>
        <v>0</v>
      </c>
      <c r="P432" s="253">
        <f t="shared" si="139"/>
        <v>0</v>
      </c>
      <c r="Q432" s="253">
        <f t="shared" si="136"/>
        <v>0</v>
      </c>
      <c r="R432" s="253">
        <f t="shared" si="137"/>
        <v>0</v>
      </c>
      <c r="S432" s="93" t="s">
        <v>44</v>
      </c>
      <c r="T432" s="168" t="str">
        <f t="shared" si="131"/>
        <v/>
      </c>
    </row>
    <row r="433" spans="1:20" ht="24.95" hidden="1" customHeight="1">
      <c r="A433" s="209" t="str">
        <f t="shared" si="140"/>
        <v>-</v>
      </c>
      <c r="C433" s="2">
        <f t="shared" si="138"/>
        <v>24</v>
      </c>
      <c r="E433" s="106"/>
      <c r="F433" s="107"/>
      <c r="G433" s="107"/>
      <c r="H433" s="108"/>
      <c r="I433" s="368" t="str">
        <f t="shared" si="129"/>
        <v/>
      </c>
      <c r="J433" s="91" t="str">
        <f t="shared" si="121"/>
        <v/>
      </c>
      <c r="K433" s="92">
        <f t="shared" si="132"/>
        <v>0</v>
      </c>
      <c r="L433" s="105" t="str">
        <f t="shared" si="130"/>
        <v/>
      </c>
      <c r="M433" s="91">
        <f t="shared" si="133"/>
        <v>0</v>
      </c>
      <c r="N433" s="91">
        <f t="shared" si="134"/>
        <v>0</v>
      </c>
      <c r="O433" s="253">
        <f t="shared" si="135"/>
        <v>0</v>
      </c>
      <c r="P433" s="253">
        <f t="shared" si="139"/>
        <v>0</v>
      </c>
      <c r="Q433" s="253">
        <f t="shared" si="136"/>
        <v>0</v>
      </c>
      <c r="R433" s="253">
        <f t="shared" si="137"/>
        <v>0</v>
      </c>
      <c r="S433" s="93" t="s">
        <v>44</v>
      </c>
      <c r="T433" s="168" t="str">
        <f t="shared" si="131"/>
        <v/>
      </c>
    </row>
    <row r="434" spans="1:20" ht="24.95" hidden="1" customHeight="1">
      <c r="A434" s="209" t="str">
        <f t="shared" si="140"/>
        <v>-</v>
      </c>
      <c r="C434" s="2">
        <f t="shared" si="138"/>
        <v>25</v>
      </c>
      <c r="E434" s="106"/>
      <c r="F434" s="107"/>
      <c r="G434" s="107"/>
      <c r="H434" s="108"/>
      <c r="I434" s="368" t="str">
        <f t="shared" si="129"/>
        <v/>
      </c>
      <c r="J434" s="91" t="str">
        <f t="shared" si="121"/>
        <v/>
      </c>
      <c r="K434" s="92">
        <f t="shared" si="132"/>
        <v>0</v>
      </c>
      <c r="L434" s="105" t="str">
        <f t="shared" si="130"/>
        <v/>
      </c>
      <c r="M434" s="91">
        <f t="shared" si="133"/>
        <v>0</v>
      </c>
      <c r="N434" s="91">
        <f t="shared" si="134"/>
        <v>0</v>
      </c>
      <c r="O434" s="253">
        <f t="shared" si="135"/>
        <v>0</v>
      </c>
      <c r="P434" s="253">
        <f t="shared" si="139"/>
        <v>0</v>
      </c>
      <c r="Q434" s="253">
        <f t="shared" si="136"/>
        <v>0</v>
      </c>
      <c r="R434" s="253">
        <f t="shared" si="137"/>
        <v>0</v>
      </c>
      <c r="S434" s="93" t="s">
        <v>44</v>
      </c>
      <c r="T434" s="168" t="str">
        <f t="shared" si="131"/>
        <v/>
      </c>
    </row>
    <row r="435" spans="1:20" ht="24.95" hidden="1" customHeight="1">
      <c r="A435" s="209" t="str">
        <f t="shared" si="140"/>
        <v>-</v>
      </c>
      <c r="E435" s="97"/>
      <c r="F435" s="2"/>
      <c r="G435" s="2"/>
      <c r="H435" s="98"/>
      <c r="I435" s="369" t="str">
        <f t="shared" si="129"/>
        <v/>
      </c>
      <c r="J435" s="100" t="str">
        <f t="shared" si="121"/>
        <v/>
      </c>
      <c r="K435" s="101">
        <f>SUM(K410:K434)</f>
        <v>0</v>
      </c>
      <c r="L435" s="100" t="str">
        <f t="shared" si="130"/>
        <v/>
      </c>
      <c r="M435" s="102">
        <f>SUM(M410:M434)</f>
        <v>0</v>
      </c>
      <c r="N435" s="102">
        <f>SUM(N410:N434)</f>
        <v>0</v>
      </c>
      <c r="O435" s="254">
        <f>SUM(O410:O434)</f>
        <v>0</v>
      </c>
      <c r="P435" s="254">
        <f t="shared" si="139"/>
        <v>0</v>
      </c>
      <c r="Q435" s="254">
        <f>SUM(Q410:Q434)</f>
        <v>0</v>
      </c>
      <c r="R435" s="254">
        <f>SUM(R410:R434)</f>
        <v>0</v>
      </c>
      <c r="S435" s="103"/>
      <c r="T435" s="172" t="str">
        <f t="shared" si="131"/>
        <v/>
      </c>
    </row>
    <row r="436" spans="1:20" ht="24.95" hidden="1" customHeight="1">
      <c r="A436" s="209" t="str">
        <f t="shared" si="140"/>
        <v>-</v>
      </c>
      <c r="C436" s="2">
        <v>1</v>
      </c>
      <c r="E436" s="512" t="s">
        <v>45</v>
      </c>
      <c r="F436" s="513"/>
      <c r="G436" s="513"/>
      <c r="H436" s="514"/>
      <c r="I436" s="364" t="str">
        <f t="shared" si="129"/>
        <v/>
      </c>
      <c r="J436" s="88" t="str">
        <f t="shared" si="121"/>
        <v/>
      </c>
      <c r="K436" s="89">
        <f t="shared" ref="K436:K460" si="141">COUNTIFS($I$6:$I$255,I436,$S$6:$S$255,S436)</f>
        <v>0</v>
      </c>
      <c r="L436" s="88" t="str">
        <f t="shared" si="130"/>
        <v/>
      </c>
      <c r="M436" s="88">
        <f t="shared" ref="M436:M460" si="142">SUMIFS($M$6:$M$255,$I$6:$I$255,I436,$S$6:$S$255,S436)</f>
        <v>0</v>
      </c>
      <c r="N436" s="88">
        <f t="shared" ref="N436:N460" si="143">SUMIFS($N$6:$N$255,$I$6:$I$255,I436,$S$6:$S$255,S436)</f>
        <v>0</v>
      </c>
      <c r="O436" s="252">
        <f t="shared" ref="O436:O460" si="144">SUMIFS($O$6:$O$255,$I$6:$I$255,I436,$S$6:$S$255,S436)</f>
        <v>0</v>
      </c>
      <c r="P436" s="252">
        <f t="shared" si="139"/>
        <v>0</v>
      </c>
      <c r="Q436" s="252">
        <f t="shared" ref="Q436:Q460" si="145">SUMIFS($Q$6:$Q$255,$I$6:$I$255,I436,$S$6:$S$255,S436)</f>
        <v>0</v>
      </c>
      <c r="R436" s="252">
        <f t="shared" ref="R436:R460" si="146">SUMIFS($R$6:$R$255,$I$6:$I$255,I436,$S$6:$S$255,S436)</f>
        <v>0</v>
      </c>
      <c r="S436" s="109" t="s">
        <v>21</v>
      </c>
      <c r="T436" s="167" t="str">
        <f t="shared" si="131"/>
        <v/>
      </c>
    </row>
    <row r="437" spans="1:20" ht="24.95" hidden="1" customHeight="1">
      <c r="A437" s="209" t="str">
        <f t="shared" si="140"/>
        <v>-</v>
      </c>
      <c r="C437" s="2">
        <f t="shared" ref="C437:C460" si="147">C436+1</f>
        <v>2</v>
      </c>
      <c r="E437" s="106"/>
      <c r="F437" s="107"/>
      <c r="G437" s="107"/>
      <c r="H437" s="108"/>
      <c r="I437" s="368" t="str">
        <f t="shared" si="129"/>
        <v/>
      </c>
      <c r="J437" s="91" t="str">
        <f t="shared" si="121"/>
        <v/>
      </c>
      <c r="K437" s="92">
        <f t="shared" si="141"/>
        <v>0</v>
      </c>
      <c r="L437" s="105" t="str">
        <f t="shared" si="130"/>
        <v/>
      </c>
      <c r="M437" s="91">
        <f t="shared" si="142"/>
        <v>0</v>
      </c>
      <c r="N437" s="91">
        <f t="shared" si="143"/>
        <v>0</v>
      </c>
      <c r="O437" s="253">
        <f t="shared" si="144"/>
        <v>0</v>
      </c>
      <c r="P437" s="253">
        <f t="shared" si="139"/>
        <v>0</v>
      </c>
      <c r="Q437" s="253">
        <f t="shared" si="145"/>
        <v>0</v>
      </c>
      <c r="R437" s="253">
        <f t="shared" si="146"/>
        <v>0</v>
      </c>
      <c r="S437" s="93" t="s">
        <v>21</v>
      </c>
      <c r="T437" s="168" t="str">
        <f t="shared" si="131"/>
        <v/>
      </c>
    </row>
    <row r="438" spans="1:20" ht="24.95" hidden="1" customHeight="1">
      <c r="A438" s="209" t="str">
        <f t="shared" si="140"/>
        <v>-</v>
      </c>
      <c r="C438" s="2">
        <f t="shared" si="147"/>
        <v>3</v>
      </c>
      <c r="E438" s="106"/>
      <c r="F438" s="107"/>
      <c r="G438" s="107"/>
      <c r="H438" s="108"/>
      <c r="I438" s="368" t="str">
        <f t="shared" si="129"/>
        <v/>
      </c>
      <c r="J438" s="91" t="str">
        <f t="shared" si="121"/>
        <v/>
      </c>
      <c r="K438" s="92">
        <f t="shared" si="141"/>
        <v>0</v>
      </c>
      <c r="L438" s="105" t="str">
        <f t="shared" si="130"/>
        <v/>
      </c>
      <c r="M438" s="91">
        <f t="shared" si="142"/>
        <v>0</v>
      </c>
      <c r="N438" s="91">
        <f t="shared" si="143"/>
        <v>0</v>
      </c>
      <c r="O438" s="253">
        <f t="shared" si="144"/>
        <v>0</v>
      </c>
      <c r="P438" s="253">
        <f t="shared" si="139"/>
        <v>0</v>
      </c>
      <c r="Q438" s="253">
        <f t="shared" si="145"/>
        <v>0</v>
      </c>
      <c r="R438" s="253">
        <f t="shared" si="146"/>
        <v>0</v>
      </c>
      <c r="S438" s="93" t="s">
        <v>21</v>
      </c>
      <c r="T438" s="168" t="str">
        <f t="shared" si="131"/>
        <v/>
      </c>
    </row>
    <row r="439" spans="1:20" ht="24.95" hidden="1" customHeight="1">
      <c r="A439" s="209" t="str">
        <f t="shared" si="140"/>
        <v>-</v>
      </c>
      <c r="C439" s="2">
        <f t="shared" si="147"/>
        <v>4</v>
      </c>
      <c r="E439" s="106"/>
      <c r="F439" s="107"/>
      <c r="G439" s="107"/>
      <c r="H439" s="108"/>
      <c r="I439" s="368" t="str">
        <f t="shared" si="129"/>
        <v/>
      </c>
      <c r="J439" s="91" t="str">
        <f t="shared" si="121"/>
        <v/>
      </c>
      <c r="K439" s="92">
        <f t="shared" si="141"/>
        <v>0</v>
      </c>
      <c r="L439" s="105" t="str">
        <f t="shared" si="130"/>
        <v/>
      </c>
      <c r="M439" s="91">
        <f t="shared" si="142"/>
        <v>0</v>
      </c>
      <c r="N439" s="91">
        <f t="shared" si="143"/>
        <v>0</v>
      </c>
      <c r="O439" s="253">
        <f t="shared" si="144"/>
        <v>0</v>
      </c>
      <c r="P439" s="253">
        <f t="shared" si="139"/>
        <v>0</v>
      </c>
      <c r="Q439" s="253">
        <f t="shared" si="145"/>
        <v>0</v>
      </c>
      <c r="R439" s="253">
        <f t="shared" si="146"/>
        <v>0</v>
      </c>
      <c r="S439" s="93" t="s">
        <v>21</v>
      </c>
      <c r="T439" s="168" t="str">
        <f t="shared" si="131"/>
        <v/>
      </c>
    </row>
    <row r="440" spans="1:20" ht="24.95" hidden="1" customHeight="1">
      <c r="A440" s="209" t="str">
        <f t="shared" si="140"/>
        <v>-</v>
      </c>
      <c r="C440" s="2">
        <f t="shared" si="147"/>
        <v>5</v>
      </c>
      <c r="E440" s="106"/>
      <c r="F440" s="107"/>
      <c r="G440" s="107"/>
      <c r="H440" s="108"/>
      <c r="I440" s="368" t="str">
        <f t="shared" si="129"/>
        <v/>
      </c>
      <c r="J440" s="91" t="str">
        <f t="shared" si="121"/>
        <v/>
      </c>
      <c r="K440" s="92">
        <f t="shared" si="141"/>
        <v>0</v>
      </c>
      <c r="L440" s="105" t="str">
        <f t="shared" si="130"/>
        <v/>
      </c>
      <c r="M440" s="91">
        <f t="shared" si="142"/>
        <v>0</v>
      </c>
      <c r="N440" s="91">
        <f t="shared" si="143"/>
        <v>0</v>
      </c>
      <c r="O440" s="253">
        <f t="shared" si="144"/>
        <v>0</v>
      </c>
      <c r="P440" s="253">
        <f t="shared" si="139"/>
        <v>0</v>
      </c>
      <c r="Q440" s="253">
        <f t="shared" si="145"/>
        <v>0</v>
      </c>
      <c r="R440" s="253">
        <f t="shared" si="146"/>
        <v>0</v>
      </c>
      <c r="S440" s="93" t="s">
        <v>21</v>
      </c>
      <c r="T440" s="168" t="str">
        <f t="shared" si="131"/>
        <v/>
      </c>
    </row>
    <row r="441" spans="1:20" ht="24.95" hidden="1" customHeight="1">
      <c r="A441" s="209" t="str">
        <f t="shared" si="140"/>
        <v>-</v>
      </c>
      <c r="C441" s="2">
        <f t="shared" si="147"/>
        <v>6</v>
      </c>
      <c r="E441" s="106"/>
      <c r="F441" s="107"/>
      <c r="G441" s="107"/>
      <c r="H441" s="108"/>
      <c r="I441" s="368" t="str">
        <f t="shared" si="129"/>
        <v/>
      </c>
      <c r="J441" s="91" t="str">
        <f t="shared" si="121"/>
        <v/>
      </c>
      <c r="K441" s="92">
        <f t="shared" si="141"/>
        <v>0</v>
      </c>
      <c r="L441" s="105" t="str">
        <f t="shared" si="130"/>
        <v/>
      </c>
      <c r="M441" s="91">
        <f t="shared" si="142"/>
        <v>0</v>
      </c>
      <c r="N441" s="91">
        <f t="shared" si="143"/>
        <v>0</v>
      </c>
      <c r="O441" s="253">
        <f t="shared" si="144"/>
        <v>0</v>
      </c>
      <c r="P441" s="253">
        <f t="shared" si="139"/>
        <v>0</v>
      </c>
      <c r="Q441" s="253">
        <f t="shared" si="145"/>
        <v>0</v>
      </c>
      <c r="R441" s="253">
        <f t="shared" si="146"/>
        <v>0</v>
      </c>
      <c r="S441" s="93" t="s">
        <v>21</v>
      </c>
      <c r="T441" s="168" t="str">
        <f t="shared" si="131"/>
        <v/>
      </c>
    </row>
    <row r="442" spans="1:20" ht="24.95" hidden="1" customHeight="1">
      <c r="A442" s="209" t="str">
        <f t="shared" si="140"/>
        <v>-</v>
      </c>
      <c r="C442" s="2">
        <f t="shared" si="147"/>
        <v>7</v>
      </c>
      <c r="E442" s="106"/>
      <c r="F442" s="107"/>
      <c r="G442" s="107"/>
      <c r="H442" s="108"/>
      <c r="I442" s="368" t="str">
        <f t="shared" si="129"/>
        <v/>
      </c>
      <c r="J442" s="91" t="str">
        <f t="shared" si="121"/>
        <v/>
      </c>
      <c r="K442" s="92">
        <f t="shared" si="141"/>
        <v>0</v>
      </c>
      <c r="L442" s="105" t="str">
        <f t="shared" si="130"/>
        <v/>
      </c>
      <c r="M442" s="91">
        <f t="shared" si="142"/>
        <v>0</v>
      </c>
      <c r="N442" s="91">
        <f t="shared" si="143"/>
        <v>0</v>
      </c>
      <c r="O442" s="253">
        <f t="shared" si="144"/>
        <v>0</v>
      </c>
      <c r="P442" s="253">
        <f t="shared" si="139"/>
        <v>0</v>
      </c>
      <c r="Q442" s="253">
        <f t="shared" si="145"/>
        <v>0</v>
      </c>
      <c r="R442" s="253">
        <f t="shared" si="146"/>
        <v>0</v>
      </c>
      <c r="S442" s="93" t="s">
        <v>21</v>
      </c>
      <c r="T442" s="168" t="str">
        <f t="shared" si="131"/>
        <v/>
      </c>
    </row>
    <row r="443" spans="1:20" ht="24.95" hidden="1" customHeight="1">
      <c r="A443" s="209" t="str">
        <f t="shared" si="140"/>
        <v>-</v>
      </c>
      <c r="C443" s="2">
        <f t="shared" si="147"/>
        <v>8</v>
      </c>
      <c r="E443" s="106"/>
      <c r="F443" s="107"/>
      <c r="G443" s="107"/>
      <c r="H443" s="108"/>
      <c r="I443" s="368" t="str">
        <f t="shared" si="129"/>
        <v/>
      </c>
      <c r="J443" s="91" t="str">
        <f t="shared" si="121"/>
        <v/>
      </c>
      <c r="K443" s="92">
        <f t="shared" si="141"/>
        <v>0</v>
      </c>
      <c r="L443" s="105" t="str">
        <f t="shared" si="130"/>
        <v/>
      </c>
      <c r="M443" s="91">
        <f t="shared" si="142"/>
        <v>0</v>
      </c>
      <c r="N443" s="91">
        <f t="shared" si="143"/>
        <v>0</v>
      </c>
      <c r="O443" s="253">
        <f t="shared" si="144"/>
        <v>0</v>
      </c>
      <c r="P443" s="253">
        <f t="shared" si="139"/>
        <v>0</v>
      </c>
      <c r="Q443" s="253">
        <f t="shared" si="145"/>
        <v>0</v>
      </c>
      <c r="R443" s="253">
        <f t="shared" si="146"/>
        <v>0</v>
      </c>
      <c r="S443" s="93" t="s">
        <v>21</v>
      </c>
      <c r="T443" s="168" t="str">
        <f t="shared" si="131"/>
        <v/>
      </c>
    </row>
    <row r="444" spans="1:20" ht="24.95" hidden="1" customHeight="1">
      <c r="A444" s="209" t="str">
        <f t="shared" si="140"/>
        <v>-</v>
      </c>
      <c r="C444" s="2">
        <f t="shared" si="147"/>
        <v>9</v>
      </c>
      <c r="E444" s="106"/>
      <c r="F444" s="107"/>
      <c r="G444" s="107"/>
      <c r="H444" s="108"/>
      <c r="I444" s="368" t="str">
        <f t="shared" si="129"/>
        <v/>
      </c>
      <c r="J444" s="91" t="str">
        <f t="shared" si="121"/>
        <v/>
      </c>
      <c r="K444" s="92">
        <f t="shared" si="141"/>
        <v>0</v>
      </c>
      <c r="L444" s="105" t="str">
        <f t="shared" si="130"/>
        <v/>
      </c>
      <c r="M444" s="91">
        <f t="shared" si="142"/>
        <v>0</v>
      </c>
      <c r="N444" s="91">
        <f t="shared" si="143"/>
        <v>0</v>
      </c>
      <c r="O444" s="253">
        <f t="shared" si="144"/>
        <v>0</v>
      </c>
      <c r="P444" s="253">
        <f t="shared" si="139"/>
        <v>0</v>
      </c>
      <c r="Q444" s="253">
        <f t="shared" si="145"/>
        <v>0</v>
      </c>
      <c r="R444" s="253">
        <f t="shared" si="146"/>
        <v>0</v>
      </c>
      <c r="S444" s="93" t="s">
        <v>21</v>
      </c>
      <c r="T444" s="168" t="str">
        <f t="shared" si="131"/>
        <v/>
      </c>
    </row>
    <row r="445" spans="1:20" ht="24.95" hidden="1" customHeight="1">
      <c r="A445" s="209" t="str">
        <f t="shared" si="140"/>
        <v>-</v>
      </c>
      <c r="C445" s="2">
        <f t="shared" si="147"/>
        <v>10</v>
      </c>
      <c r="E445" s="106"/>
      <c r="F445" s="107"/>
      <c r="G445" s="107"/>
      <c r="H445" s="108"/>
      <c r="I445" s="368" t="str">
        <f t="shared" si="129"/>
        <v/>
      </c>
      <c r="J445" s="91" t="str">
        <f t="shared" si="121"/>
        <v/>
      </c>
      <c r="K445" s="92">
        <f t="shared" si="141"/>
        <v>0</v>
      </c>
      <c r="L445" s="105" t="str">
        <f t="shared" si="130"/>
        <v/>
      </c>
      <c r="M445" s="91">
        <f t="shared" si="142"/>
        <v>0</v>
      </c>
      <c r="N445" s="91">
        <f t="shared" si="143"/>
        <v>0</v>
      </c>
      <c r="O445" s="253">
        <f t="shared" si="144"/>
        <v>0</v>
      </c>
      <c r="P445" s="253">
        <f t="shared" si="139"/>
        <v>0</v>
      </c>
      <c r="Q445" s="253">
        <f t="shared" si="145"/>
        <v>0</v>
      </c>
      <c r="R445" s="253">
        <f t="shared" si="146"/>
        <v>0</v>
      </c>
      <c r="S445" s="93" t="s">
        <v>21</v>
      </c>
      <c r="T445" s="168" t="str">
        <f t="shared" si="131"/>
        <v/>
      </c>
    </row>
    <row r="446" spans="1:20" ht="24.95" hidden="1" customHeight="1">
      <c r="A446" s="209" t="str">
        <f t="shared" si="140"/>
        <v>-</v>
      </c>
      <c r="C446" s="2">
        <f t="shared" si="147"/>
        <v>11</v>
      </c>
      <c r="E446" s="106"/>
      <c r="F446" s="107"/>
      <c r="G446" s="107"/>
      <c r="H446" s="108"/>
      <c r="I446" s="368" t="str">
        <f t="shared" si="129"/>
        <v/>
      </c>
      <c r="J446" s="91" t="str">
        <f t="shared" ref="J446:J488" si="148">L446</f>
        <v/>
      </c>
      <c r="K446" s="92">
        <f t="shared" si="141"/>
        <v>0</v>
      </c>
      <c r="L446" s="105" t="str">
        <f t="shared" si="130"/>
        <v/>
      </c>
      <c r="M446" s="91">
        <f t="shared" si="142"/>
        <v>0</v>
      </c>
      <c r="N446" s="91">
        <f t="shared" si="143"/>
        <v>0</v>
      </c>
      <c r="O446" s="253">
        <f t="shared" si="144"/>
        <v>0</v>
      </c>
      <c r="P446" s="253">
        <f t="shared" si="139"/>
        <v>0</v>
      </c>
      <c r="Q446" s="253">
        <f t="shared" si="145"/>
        <v>0</v>
      </c>
      <c r="R446" s="253">
        <f t="shared" si="146"/>
        <v>0</v>
      </c>
      <c r="S446" s="93" t="s">
        <v>21</v>
      </c>
      <c r="T446" s="168" t="str">
        <f t="shared" si="131"/>
        <v/>
      </c>
    </row>
    <row r="447" spans="1:20" ht="24.95" hidden="1" customHeight="1">
      <c r="A447" s="209" t="str">
        <f t="shared" si="140"/>
        <v>-</v>
      </c>
      <c r="C447" s="2">
        <f t="shared" si="147"/>
        <v>12</v>
      </c>
      <c r="E447" s="106"/>
      <c r="F447" s="107"/>
      <c r="G447" s="107"/>
      <c r="H447" s="108"/>
      <c r="I447" s="368" t="str">
        <f t="shared" si="129"/>
        <v/>
      </c>
      <c r="J447" s="91" t="str">
        <f t="shared" si="148"/>
        <v/>
      </c>
      <c r="K447" s="92">
        <f t="shared" si="141"/>
        <v>0</v>
      </c>
      <c r="L447" s="105" t="str">
        <f t="shared" si="130"/>
        <v/>
      </c>
      <c r="M447" s="91">
        <f t="shared" si="142"/>
        <v>0</v>
      </c>
      <c r="N447" s="91">
        <f t="shared" si="143"/>
        <v>0</v>
      </c>
      <c r="O447" s="253">
        <f t="shared" si="144"/>
        <v>0</v>
      </c>
      <c r="P447" s="253">
        <f t="shared" si="139"/>
        <v>0</v>
      </c>
      <c r="Q447" s="253">
        <f t="shared" si="145"/>
        <v>0</v>
      </c>
      <c r="R447" s="253">
        <f t="shared" si="146"/>
        <v>0</v>
      </c>
      <c r="S447" s="93" t="s">
        <v>21</v>
      </c>
      <c r="T447" s="168" t="str">
        <f t="shared" si="131"/>
        <v/>
      </c>
    </row>
    <row r="448" spans="1:20" ht="24.95" hidden="1" customHeight="1">
      <c r="A448" s="209" t="str">
        <f t="shared" si="140"/>
        <v>-</v>
      </c>
      <c r="C448" s="2">
        <f t="shared" si="147"/>
        <v>13</v>
      </c>
      <c r="E448" s="106"/>
      <c r="F448" s="107"/>
      <c r="G448" s="107"/>
      <c r="H448" s="108"/>
      <c r="I448" s="368" t="str">
        <f t="shared" si="129"/>
        <v/>
      </c>
      <c r="J448" s="91" t="str">
        <f t="shared" si="148"/>
        <v/>
      </c>
      <c r="K448" s="92">
        <f t="shared" si="141"/>
        <v>0</v>
      </c>
      <c r="L448" s="105" t="str">
        <f t="shared" si="130"/>
        <v/>
      </c>
      <c r="M448" s="91">
        <f t="shared" si="142"/>
        <v>0</v>
      </c>
      <c r="N448" s="91">
        <f t="shared" si="143"/>
        <v>0</v>
      </c>
      <c r="O448" s="253">
        <f t="shared" si="144"/>
        <v>0</v>
      </c>
      <c r="P448" s="253">
        <f t="shared" si="139"/>
        <v>0</v>
      </c>
      <c r="Q448" s="253">
        <f t="shared" si="145"/>
        <v>0</v>
      </c>
      <c r="R448" s="253">
        <f t="shared" si="146"/>
        <v>0</v>
      </c>
      <c r="S448" s="93" t="s">
        <v>21</v>
      </c>
      <c r="T448" s="168" t="str">
        <f t="shared" si="131"/>
        <v/>
      </c>
    </row>
    <row r="449" spans="1:20" ht="24.95" hidden="1" customHeight="1">
      <c r="A449" s="209" t="str">
        <f t="shared" si="140"/>
        <v>-</v>
      </c>
      <c r="C449" s="2">
        <f t="shared" si="147"/>
        <v>14</v>
      </c>
      <c r="E449" s="106"/>
      <c r="F449" s="107"/>
      <c r="G449" s="107"/>
      <c r="H449" s="108"/>
      <c r="I449" s="368" t="str">
        <f t="shared" si="129"/>
        <v/>
      </c>
      <c r="J449" s="91" t="str">
        <f t="shared" si="148"/>
        <v/>
      </c>
      <c r="K449" s="92">
        <f t="shared" si="141"/>
        <v>0</v>
      </c>
      <c r="L449" s="105" t="str">
        <f t="shared" si="130"/>
        <v/>
      </c>
      <c r="M449" s="91">
        <f t="shared" si="142"/>
        <v>0</v>
      </c>
      <c r="N449" s="91">
        <f t="shared" si="143"/>
        <v>0</v>
      </c>
      <c r="O449" s="253">
        <f t="shared" si="144"/>
        <v>0</v>
      </c>
      <c r="P449" s="253">
        <f t="shared" si="139"/>
        <v>0</v>
      </c>
      <c r="Q449" s="253">
        <f t="shared" si="145"/>
        <v>0</v>
      </c>
      <c r="R449" s="253">
        <f t="shared" si="146"/>
        <v>0</v>
      </c>
      <c r="S449" s="93" t="s">
        <v>21</v>
      </c>
      <c r="T449" s="168" t="str">
        <f t="shared" si="131"/>
        <v/>
      </c>
    </row>
    <row r="450" spans="1:20" ht="24.95" hidden="1" customHeight="1">
      <c r="A450" s="209" t="str">
        <f t="shared" si="140"/>
        <v>-</v>
      </c>
      <c r="C450" s="2">
        <f t="shared" si="147"/>
        <v>15</v>
      </c>
      <c r="E450" s="106"/>
      <c r="F450" s="107"/>
      <c r="G450" s="107"/>
      <c r="H450" s="108"/>
      <c r="I450" s="368" t="str">
        <f t="shared" si="129"/>
        <v/>
      </c>
      <c r="J450" s="91" t="str">
        <f t="shared" si="148"/>
        <v/>
      </c>
      <c r="K450" s="92">
        <f t="shared" si="141"/>
        <v>0</v>
      </c>
      <c r="L450" s="105" t="str">
        <f t="shared" si="130"/>
        <v/>
      </c>
      <c r="M450" s="91">
        <f t="shared" si="142"/>
        <v>0</v>
      </c>
      <c r="N450" s="91">
        <f t="shared" si="143"/>
        <v>0</v>
      </c>
      <c r="O450" s="253">
        <f t="shared" si="144"/>
        <v>0</v>
      </c>
      <c r="P450" s="253">
        <f t="shared" si="139"/>
        <v>0</v>
      </c>
      <c r="Q450" s="253">
        <f t="shared" si="145"/>
        <v>0</v>
      </c>
      <c r="R450" s="253">
        <f t="shared" si="146"/>
        <v>0</v>
      </c>
      <c r="S450" s="93" t="s">
        <v>21</v>
      </c>
      <c r="T450" s="168" t="str">
        <f t="shared" si="131"/>
        <v/>
      </c>
    </row>
    <row r="451" spans="1:20" ht="24.95" hidden="1" customHeight="1">
      <c r="A451" s="209" t="str">
        <f t="shared" si="140"/>
        <v>-</v>
      </c>
      <c r="C451" s="2">
        <f t="shared" si="147"/>
        <v>16</v>
      </c>
      <c r="E451" s="106"/>
      <c r="F451" s="107"/>
      <c r="G451" s="107"/>
      <c r="H451" s="108"/>
      <c r="I451" s="368" t="str">
        <f t="shared" si="129"/>
        <v/>
      </c>
      <c r="J451" s="91" t="str">
        <f t="shared" si="148"/>
        <v/>
      </c>
      <c r="K451" s="92">
        <f t="shared" si="141"/>
        <v>0</v>
      </c>
      <c r="L451" s="105" t="str">
        <f t="shared" si="130"/>
        <v/>
      </c>
      <c r="M451" s="91">
        <f t="shared" si="142"/>
        <v>0</v>
      </c>
      <c r="N451" s="91">
        <f t="shared" si="143"/>
        <v>0</v>
      </c>
      <c r="O451" s="253">
        <f t="shared" si="144"/>
        <v>0</v>
      </c>
      <c r="P451" s="253">
        <f t="shared" si="139"/>
        <v>0</v>
      </c>
      <c r="Q451" s="253">
        <f t="shared" si="145"/>
        <v>0</v>
      </c>
      <c r="R451" s="253">
        <f t="shared" si="146"/>
        <v>0</v>
      </c>
      <c r="S451" s="93" t="s">
        <v>21</v>
      </c>
      <c r="T451" s="168" t="str">
        <f t="shared" si="131"/>
        <v/>
      </c>
    </row>
    <row r="452" spans="1:20" ht="24.95" hidden="1" customHeight="1">
      <c r="A452" s="209" t="str">
        <f t="shared" si="140"/>
        <v>-</v>
      </c>
      <c r="C452" s="2">
        <f t="shared" si="147"/>
        <v>17</v>
      </c>
      <c r="E452" s="106"/>
      <c r="F452" s="107"/>
      <c r="G452" s="107"/>
      <c r="H452" s="108"/>
      <c r="I452" s="368" t="str">
        <f t="shared" si="129"/>
        <v/>
      </c>
      <c r="J452" s="91" t="str">
        <f t="shared" si="148"/>
        <v/>
      </c>
      <c r="K452" s="92">
        <f t="shared" si="141"/>
        <v>0</v>
      </c>
      <c r="L452" s="105" t="str">
        <f t="shared" si="130"/>
        <v/>
      </c>
      <c r="M452" s="91">
        <f t="shared" si="142"/>
        <v>0</v>
      </c>
      <c r="N452" s="91">
        <f t="shared" si="143"/>
        <v>0</v>
      </c>
      <c r="O452" s="253">
        <f t="shared" si="144"/>
        <v>0</v>
      </c>
      <c r="P452" s="253">
        <f t="shared" si="139"/>
        <v>0</v>
      </c>
      <c r="Q452" s="253">
        <f t="shared" si="145"/>
        <v>0</v>
      </c>
      <c r="R452" s="253">
        <f t="shared" si="146"/>
        <v>0</v>
      </c>
      <c r="S452" s="93" t="s">
        <v>21</v>
      </c>
      <c r="T452" s="168" t="str">
        <f t="shared" si="131"/>
        <v/>
      </c>
    </row>
    <row r="453" spans="1:20" ht="24.95" hidden="1" customHeight="1">
      <c r="A453" s="209" t="str">
        <f t="shared" si="140"/>
        <v>-</v>
      </c>
      <c r="C453" s="2">
        <f t="shared" si="147"/>
        <v>18</v>
      </c>
      <c r="E453" s="106"/>
      <c r="F453" s="107"/>
      <c r="G453" s="107"/>
      <c r="H453" s="108"/>
      <c r="I453" s="368" t="str">
        <f t="shared" si="129"/>
        <v/>
      </c>
      <c r="J453" s="91" t="str">
        <f t="shared" si="148"/>
        <v/>
      </c>
      <c r="K453" s="92">
        <f t="shared" si="141"/>
        <v>0</v>
      </c>
      <c r="L453" s="105" t="str">
        <f t="shared" si="130"/>
        <v/>
      </c>
      <c r="M453" s="91">
        <f t="shared" si="142"/>
        <v>0</v>
      </c>
      <c r="N453" s="91">
        <f t="shared" si="143"/>
        <v>0</v>
      </c>
      <c r="O453" s="253">
        <f t="shared" si="144"/>
        <v>0</v>
      </c>
      <c r="P453" s="253">
        <f t="shared" si="139"/>
        <v>0</v>
      </c>
      <c r="Q453" s="253">
        <f t="shared" si="145"/>
        <v>0</v>
      </c>
      <c r="R453" s="253">
        <f t="shared" si="146"/>
        <v>0</v>
      </c>
      <c r="S453" s="93" t="s">
        <v>21</v>
      </c>
      <c r="T453" s="168" t="str">
        <f t="shared" si="131"/>
        <v/>
      </c>
    </row>
    <row r="454" spans="1:20" ht="24.95" hidden="1" customHeight="1">
      <c r="A454" s="209" t="str">
        <f t="shared" si="140"/>
        <v>-</v>
      </c>
      <c r="C454" s="2">
        <f t="shared" si="147"/>
        <v>19</v>
      </c>
      <c r="E454" s="106"/>
      <c r="F454" s="107"/>
      <c r="G454" s="107"/>
      <c r="H454" s="108"/>
      <c r="I454" s="368" t="str">
        <f t="shared" si="129"/>
        <v/>
      </c>
      <c r="J454" s="91" t="str">
        <f t="shared" si="148"/>
        <v/>
      </c>
      <c r="K454" s="92">
        <f t="shared" si="141"/>
        <v>0</v>
      </c>
      <c r="L454" s="105" t="str">
        <f t="shared" si="130"/>
        <v/>
      </c>
      <c r="M454" s="91">
        <f t="shared" si="142"/>
        <v>0</v>
      </c>
      <c r="N454" s="91">
        <f t="shared" si="143"/>
        <v>0</v>
      </c>
      <c r="O454" s="253">
        <f t="shared" si="144"/>
        <v>0</v>
      </c>
      <c r="P454" s="253">
        <f t="shared" si="139"/>
        <v>0</v>
      </c>
      <c r="Q454" s="253">
        <f t="shared" si="145"/>
        <v>0</v>
      </c>
      <c r="R454" s="253">
        <f t="shared" si="146"/>
        <v>0</v>
      </c>
      <c r="S454" s="93" t="s">
        <v>21</v>
      </c>
      <c r="T454" s="168" t="str">
        <f t="shared" si="131"/>
        <v/>
      </c>
    </row>
    <row r="455" spans="1:20" ht="24.95" hidden="1" customHeight="1">
      <c r="A455" s="209" t="str">
        <f t="shared" si="140"/>
        <v>-</v>
      </c>
      <c r="C455" s="2">
        <f t="shared" si="147"/>
        <v>20</v>
      </c>
      <c r="E455" s="106"/>
      <c r="F455" s="107"/>
      <c r="G455" s="107"/>
      <c r="H455" s="108"/>
      <c r="I455" s="368" t="str">
        <f t="shared" si="129"/>
        <v/>
      </c>
      <c r="J455" s="91" t="str">
        <f t="shared" si="148"/>
        <v/>
      </c>
      <c r="K455" s="92">
        <f t="shared" si="141"/>
        <v>0</v>
      </c>
      <c r="L455" s="105" t="str">
        <f t="shared" si="130"/>
        <v/>
      </c>
      <c r="M455" s="91">
        <f t="shared" si="142"/>
        <v>0</v>
      </c>
      <c r="N455" s="91">
        <f t="shared" si="143"/>
        <v>0</v>
      </c>
      <c r="O455" s="253">
        <f t="shared" si="144"/>
        <v>0</v>
      </c>
      <c r="P455" s="253">
        <f t="shared" si="139"/>
        <v>0</v>
      </c>
      <c r="Q455" s="253">
        <f t="shared" si="145"/>
        <v>0</v>
      </c>
      <c r="R455" s="253">
        <f t="shared" si="146"/>
        <v>0</v>
      </c>
      <c r="S455" s="93" t="s">
        <v>21</v>
      </c>
      <c r="T455" s="168" t="str">
        <f t="shared" si="131"/>
        <v/>
      </c>
    </row>
    <row r="456" spans="1:20" ht="24.95" hidden="1" customHeight="1">
      <c r="A456" s="209" t="str">
        <f t="shared" si="140"/>
        <v>-</v>
      </c>
      <c r="C456" s="2">
        <f t="shared" si="147"/>
        <v>21</v>
      </c>
      <c r="E456" s="106"/>
      <c r="F456" s="107"/>
      <c r="G456" s="107"/>
      <c r="H456" s="108"/>
      <c r="I456" s="368" t="str">
        <f t="shared" si="129"/>
        <v/>
      </c>
      <c r="J456" s="91" t="str">
        <f t="shared" si="148"/>
        <v/>
      </c>
      <c r="K456" s="92">
        <f t="shared" si="141"/>
        <v>0</v>
      </c>
      <c r="L456" s="105" t="str">
        <f t="shared" si="130"/>
        <v/>
      </c>
      <c r="M456" s="91">
        <f t="shared" si="142"/>
        <v>0</v>
      </c>
      <c r="N456" s="91">
        <f t="shared" si="143"/>
        <v>0</v>
      </c>
      <c r="O456" s="253">
        <f t="shared" si="144"/>
        <v>0</v>
      </c>
      <c r="P456" s="253">
        <f t="shared" si="139"/>
        <v>0</v>
      </c>
      <c r="Q456" s="253">
        <f t="shared" si="145"/>
        <v>0</v>
      </c>
      <c r="R456" s="253">
        <f t="shared" si="146"/>
        <v>0</v>
      </c>
      <c r="S456" s="93" t="s">
        <v>21</v>
      </c>
      <c r="T456" s="168" t="str">
        <f t="shared" si="131"/>
        <v/>
      </c>
    </row>
    <row r="457" spans="1:20" ht="24.95" hidden="1" customHeight="1">
      <c r="A457" s="209" t="str">
        <f t="shared" si="140"/>
        <v>-</v>
      </c>
      <c r="C457" s="2">
        <f t="shared" si="147"/>
        <v>22</v>
      </c>
      <c r="E457" s="106"/>
      <c r="F457" s="107"/>
      <c r="G457" s="107"/>
      <c r="H457" s="108"/>
      <c r="I457" s="368" t="str">
        <f t="shared" si="129"/>
        <v/>
      </c>
      <c r="J457" s="91" t="str">
        <f t="shared" si="148"/>
        <v/>
      </c>
      <c r="K457" s="92">
        <f t="shared" si="141"/>
        <v>0</v>
      </c>
      <c r="L457" s="105" t="str">
        <f t="shared" si="130"/>
        <v/>
      </c>
      <c r="M457" s="91">
        <f t="shared" si="142"/>
        <v>0</v>
      </c>
      <c r="N457" s="91">
        <f t="shared" si="143"/>
        <v>0</v>
      </c>
      <c r="O457" s="253">
        <f t="shared" si="144"/>
        <v>0</v>
      </c>
      <c r="P457" s="253">
        <f t="shared" si="139"/>
        <v>0</v>
      </c>
      <c r="Q457" s="253">
        <f t="shared" si="145"/>
        <v>0</v>
      </c>
      <c r="R457" s="253">
        <f t="shared" si="146"/>
        <v>0</v>
      </c>
      <c r="S457" s="93" t="s">
        <v>21</v>
      </c>
      <c r="T457" s="168" t="str">
        <f t="shared" si="131"/>
        <v/>
      </c>
    </row>
    <row r="458" spans="1:20" ht="24.95" hidden="1" customHeight="1">
      <c r="A458" s="209" t="str">
        <f t="shared" si="140"/>
        <v>-</v>
      </c>
      <c r="C458" s="2">
        <f t="shared" si="147"/>
        <v>23</v>
      </c>
      <c r="E458" s="106"/>
      <c r="F458" s="107"/>
      <c r="G458" s="107"/>
      <c r="H458" s="108"/>
      <c r="I458" s="368" t="str">
        <f t="shared" si="129"/>
        <v/>
      </c>
      <c r="J458" s="91" t="str">
        <f t="shared" si="148"/>
        <v/>
      </c>
      <c r="K458" s="92">
        <f t="shared" si="141"/>
        <v>0</v>
      </c>
      <c r="L458" s="105" t="str">
        <f t="shared" si="130"/>
        <v/>
      </c>
      <c r="M458" s="91">
        <f t="shared" si="142"/>
        <v>0</v>
      </c>
      <c r="N458" s="91">
        <f t="shared" si="143"/>
        <v>0</v>
      </c>
      <c r="O458" s="253">
        <f t="shared" si="144"/>
        <v>0</v>
      </c>
      <c r="P458" s="253">
        <f t="shared" si="139"/>
        <v>0</v>
      </c>
      <c r="Q458" s="253">
        <f t="shared" si="145"/>
        <v>0</v>
      </c>
      <c r="R458" s="253">
        <f t="shared" si="146"/>
        <v>0</v>
      </c>
      <c r="S458" s="93" t="s">
        <v>21</v>
      </c>
      <c r="T458" s="168" t="str">
        <f t="shared" si="131"/>
        <v/>
      </c>
    </row>
    <row r="459" spans="1:20" ht="24.95" hidden="1" customHeight="1">
      <c r="A459" s="209" t="str">
        <f t="shared" si="140"/>
        <v>-</v>
      </c>
      <c r="C459" s="2">
        <f t="shared" si="147"/>
        <v>24</v>
      </c>
      <c r="E459" s="106"/>
      <c r="F459" s="107"/>
      <c r="G459" s="107"/>
      <c r="H459" s="108"/>
      <c r="I459" s="368" t="str">
        <f t="shared" si="129"/>
        <v/>
      </c>
      <c r="J459" s="91" t="str">
        <f t="shared" si="148"/>
        <v/>
      </c>
      <c r="K459" s="92">
        <f t="shared" si="141"/>
        <v>0</v>
      </c>
      <c r="L459" s="105" t="str">
        <f t="shared" si="130"/>
        <v/>
      </c>
      <c r="M459" s="91">
        <f t="shared" si="142"/>
        <v>0</v>
      </c>
      <c r="N459" s="91">
        <f t="shared" si="143"/>
        <v>0</v>
      </c>
      <c r="O459" s="253">
        <f t="shared" si="144"/>
        <v>0</v>
      </c>
      <c r="P459" s="253">
        <f t="shared" si="139"/>
        <v>0</v>
      </c>
      <c r="Q459" s="253">
        <f t="shared" si="145"/>
        <v>0</v>
      </c>
      <c r="R459" s="253">
        <f t="shared" si="146"/>
        <v>0</v>
      </c>
      <c r="S459" s="93" t="s">
        <v>21</v>
      </c>
      <c r="T459" s="168" t="str">
        <f t="shared" si="131"/>
        <v/>
      </c>
    </row>
    <row r="460" spans="1:20" ht="24.95" hidden="1" customHeight="1">
      <c r="A460" s="209" t="str">
        <f t="shared" si="140"/>
        <v>-</v>
      </c>
      <c r="C460" s="2">
        <f t="shared" si="147"/>
        <v>25</v>
      </c>
      <c r="E460" s="106"/>
      <c r="F460" s="107"/>
      <c r="G460" s="107"/>
      <c r="H460" s="108"/>
      <c r="I460" s="368" t="str">
        <f t="shared" ref="I460:I523" si="149">IFERROR(VLOOKUP(S460&amp;C460,$B$6:$I$255,8,FALSE),"")</f>
        <v/>
      </c>
      <c r="J460" s="91" t="str">
        <f t="shared" si="148"/>
        <v/>
      </c>
      <c r="K460" s="92">
        <f t="shared" si="141"/>
        <v>0</v>
      </c>
      <c r="L460" s="105" t="str">
        <f t="shared" ref="L460:L523" si="150">IFERROR(VLOOKUP(I460,$I$6:$L$255,4,FALSE),"")</f>
        <v/>
      </c>
      <c r="M460" s="91">
        <f t="shared" si="142"/>
        <v>0</v>
      </c>
      <c r="N460" s="91">
        <f t="shared" si="143"/>
        <v>0</v>
      </c>
      <c r="O460" s="253">
        <f t="shared" si="144"/>
        <v>0</v>
      </c>
      <c r="P460" s="253">
        <f t="shared" si="139"/>
        <v>0</v>
      </c>
      <c r="Q460" s="253">
        <f t="shared" si="145"/>
        <v>0</v>
      </c>
      <c r="R460" s="253">
        <f t="shared" si="146"/>
        <v>0</v>
      </c>
      <c r="S460" s="93" t="s">
        <v>21</v>
      </c>
      <c r="T460" s="168" t="str">
        <f t="shared" ref="T460:T523" si="151">IFERROR(VLOOKUP(S460&amp;C460,$B$6:$T$255,19,FALSE),"")</f>
        <v/>
      </c>
    </row>
    <row r="461" spans="1:20" ht="24.95" hidden="1" customHeight="1">
      <c r="A461" s="209" t="str">
        <f t="shared" si="140"/>
        <v>-</v>
      </c>
      <c r="E461" s="97"/>
      <c r="F461" s="2"/>
      <c r="G461" s="2"/>
      <c r="H461" s="98"/>
      <c r="I461" s="370" t="str">
        <f t="shared" si="149"/>
        <v/>
      </c>
      <c r="J461" s="100" t="str">
        <f t="shared" si="148"/>
        <v/>
      </c>
      <c r="K461" s="101">
        <f>SUM(K436:K460)</f>
        <v>0</v>
      </c>
      <c r="L461" s="98" t="str">
        <f t="shared" si="150"/>
        <v/>
      </c>
      <c r="M461" s="102">
        <f>SUM(M436:M460)</f>
        <v>0</v>
      </c>
      <c r="N461" s="102">
        <f>SUM(N436:N460)</f>
        <v>0</v>
      </c>
      <c r="O461" s="254">
        <f>SUM(O436:O460)</f>
        <v>0</v>
      </c>
      <c r="P461" s="254">
        <f t="shared" si="139"/>
        <v>0</v>
      </c>
      <c r="Q461" s="254">
        <f>SUM(Q436:Q460)</f>
        <v>0</v>
      </c>
      <c r="R461" s="254">
        <f>SUM(R436:R460)</f>
        <v>0</v>
      </c>
      <c r="S461" s="110"/>
      <c r="T461" s="169" t="str">
        <f t="shared" si="151"/>
        <v/>
      </c>
    </row>
    <row r="462" spans="1:20" ht="24.95" hidden="1" customHeight="1">
      <c r="A462" s="209" t="str">
        <f t="shared" si="140"/>
        <v>-</v>
      </c>
      <c r="C462" s="2">
        <v>1</v>
      </c>
      <c r="E462" s="70" t="s">
        <v>46</v>
      </c>
      <c r="F462" s="111"/>
      <c r="G462" s="111"/>
      <c r="H462" s="112"/>
      <c r="I462" s="367" t="str">
        <f t="shared" si="149"/>
        <v/>
      </c>
      <c r="J462" s="88" t="str">
        <f t="shared" si="148"/>
        <v/>
      </c>
      <c r="K462" s="89">
        <f t="shared" ref="K462:K486" si="152">COUNTIFS($I$6:$I$255,I462,$S$6:$S$255,S462)</f>
        <v>0</v>
      </c>
      <c r="L462" s="88" t="str">
        <f t="shared" si="150"/>
        <v/>
      </c>
      <c r="M462" s="88">
        <f t="shared" ref="M462:M486" si="153">SUMIFS($M$6:$M$255,$I$6:$I$255,I462,$S$6:$S$255,S462)</f>
        <v>0</v>
      </c>
      <c r="N462" s="88">
        <f t="shared" ref="N462:N486" si="154">SUMIFS($N$6:$N$255,$I$6:$I$255,I462,$S$6:$S$255,S462)</f>
        <v>0</v>
      </c>
      <c r="O462" s="252">
        <f t="shared" ref="O462:O486" si="155">SUMIFS($O$6:$O$255,$I$6:$I$255,I462,$S$6:$S$255,S462)</f>
        <v>0</v>
      </c>
      <c r="P462" s="252">
        <f t="shared" si="139"/>
        <v>0</v>
      </c>
      <c r="Q462" s="252">
        <f t="shared" ref="Q462:Q486" si="156">SUMIFS($Q$6:$Q$255,$I$6:$I$255,I462,$S$6:$S$255,S462)</f>
        <v>0</v>
      </c>
      <c r="R462" s="252">
        <f t="shared" ref="R462:R486" si="157">SUMIFS($R$6:$R$255,$I$6:$I$255,I462,$S$6:$S$255,S462)</f>
        <v>0</v>
      </c>
      <c r="S462" s="109" t="s">
        <v>22</v>
      </c>
      <c r="T462" s="393" t="str">
        <f t="shared" si="151"/>
        <v/>
      </c>
    </row>
    <row r="463" spans="1:20" ht="24.95" hidden="1" customHeight="1">
      <c r="A463" s="209" t="str">
        <f t="shared" si="140"/>
        <v>-</v>
      </c>
      <c r="C463" s="2">
        <f t="shared" ref="C463:C486" si="158">C462+1</f>
        <v>2</v>
      </c>
      <c r="E463" s="106"/>
      <c r="F463" s="107"/>
      <c r="G463" s="107"/>
      <c r="H463" s="108"/>
      <c r="I463" s="368" t="str">
        <f t="shared" si="149"/>
        <v/>
      </c>
      <c r="J463" s="91" t="str">
        <f t="shared" si="148"/>
        <v/>
      </c>
      <c r="K463" s="92">
        <f t="shared" si="152"/>
        <v>0</v>
      </c>
      <c r="L463" s="105" t="str">
        <f t="shared" si="150"/>
        <v/>
      </c>
      <c r="M463" s="91">
        <f t="shared" si="153"/>
        <v>0</v>
      </c>
      <c r="N463" s="91">
        <f t="shared" si="154"/>
        <v>0</v>
      </c>
      <c r="O463" s="253">
        <f t="shared" si="155"/>
        <v>0</v>
      </c>
      <c r="P463" s="253">
        <f t="shared" si="139"/>
        <v>0</v>
      </c>
      <c r="Q463" s="253">
        <f t="shared" si="156"/>
        <v>0</v>
      </c>
      <c r="R463" s="253">
        <f t="shared" si="157"/>
        <v>0</v>
      </c>
      <c r="S463" s="93" t="s">
        <v>22</v>
      </c>
      <c r="T463" s="391" t="str">
        <f t="shared" si="151"/>
        <v/>
      </c>
    </row>
    <row r="464" spans="1:20" ht="24.95" hidden="1" customHeight="1">
      <c r="A464" s="209" t="str">
        <f t="shared" si="140"/>
        <v>-</v>
      </c>
      <c r="C464" s="2">
        <f t="shared" si="158"/>
        <v>3</v>
      </c>
      <c r="E464" s="106"/>
      <c r="F464" s="107"/>
      <c r="G464" s="107"/>
      <c r="H464" s="108"/>
      <c r="I464" s="368" t="str">
        <f t="shared" si="149"/>
        <v/>
      </c>
      <c r="J464" s="91" t="str">
        <f t="shared" si="148"/>
        <v/>
      </c>
      <c r="K464" s="92">
        <f t="shared" si="152"/>
        <v>0</v>
      </c>
      <c r="L464" s="105" t="str">
        <f t="shared" si="150"/>
        <v/>
      </c>
      <c r="M464" s="91">
        <f t="shared" si="153"/>
        <v>0</v>
      </c>
      <c r="N464" s="91">
        <f t="shared" si="154"/>
        <v>0</v>
      </c>
      <c r="O464" s="253">
        <f t="shared" si="155"/>
        <v>0</v>
      </c>
      <c r="P464" s="253">
        <f t="shared" si="139"/>
        <v>0</v>
      </c>
      <c r="Q464" s="253">
        <f t="shared" si="156"/>
        <v>0</v>
      </c>
      <c r="R464" s="253">
        <f t="shared" si="157"/>
        <v>0</v>
      </c>
      <c r="S464" s="93" t="s">
        <v>22</v>
      </c>
      <c r="T464" s="391" t="str">
        <f t="shared" si="151"/>
        <v/>
      </c>
    </row>
    <row r="465" spans="1:20" ht="24.95" hidden="1" customHeight="1">
      <c r="A465" s="209" t="str">
        <f t="shared" si="140"/>
        <v>-</v>
      </c>
      <c r="C465" s="2">
        <f t="shared" si="158"/>
        <v>4</v>
      </c>
      <c r="E465" s="106"/>
      <c r="F465" s="107"/>
      <c r="G465" s="107"/>
      <c r="H465" s="108"/>
      <c r="I465" s="368" t="str">
        <f t="shared" si="149"/>
        <v/>
      </c>
      <c r="J465" s="91" t="str">
        <f t="shared" si="148"/>
        <v/>
      </c>
      <c r="K465" s="92">
        <f t="shared" si="152"/>
        <v>0</v>
      </c>
      <c r="L465" s="105" t="str">
        <f t="shared" si="150"/>
        <v/>
      </c>
      <c r="M465" s="91">
        <f t="shared" si="153"/>
        <v>0</v>
      </c>
      <c r="N465" s="91">
        <f t="shared" si="154"/>
        <v>0</v>
      </c>
      <c r="O465" s="253">
        <f t="shared" si="155"/>
        <v>0</v>
      </c>
      <c r="P465" s="253">
        <f t="shared" si="139"/>
        <v>0</v>
      </c>
      <c r="Q465" s="253">
        <f t="shared" si="156"/>
        <v>0</v>
      </c>
      <c r="R465" s="253">
        <f t="shared" si="157"/>
        <v>0</v>
      </c>
      <c r="S465" s="93" t="s">
        <v>22</v>
      </c>
      <c r="T465" s="391" t="str">
        <f t="shared" si="151"/>
        <v/>
      </c>
    </row>
    <row r="466" spans="1:20" ht="24.95" hidden="1" customHeight="1">
      <c r="A466" s="209" t="str">
        <f t="shared" si="140"/>
        <v>-</v>
      </c>
      <c r="C466" s="2">
        <f t="shared" si="158"/>
        <v>5</v>
      </c>
      <c r="E466" s="106"/>
      <c r="F466" s="107"/>
      <c r="G466" s="107"/>
      <c r="H466" s="108"/>
      <c r="I466" s="368" t="str">
        <f t="shared" si="149"/>
        <v/>
      </c>
      <c r="J466" s="91" t="str">
        <f t="shared" si="148"/>
        <v/>
      </c>
      <c r="K466" s="92">
        <f t="shared" si="152"/>
        <v>0</v>
      </c>
      <c r="L466" s="105" t="str">
        <f t="shared" si="150"/>
        <v/>
      </c>
      <c r="M466" s="91">
        <f t="shared" si="153"/>
        <v>0</v>
      </c>
      <c r="N466" s="91">
        <f t="shared" si="154"/>
        <v>0</v>
      </c>
      <c r="O466" s="253">
        <f t="shared" si="155"/>
        <v>0</v>
      </c>
      <c r="P466" s="253">
        <f t="shared" si="139"/>
        <v>0</v>
      </c>
      <c r="Q466" s="253">
        <f t="shared" si="156"/>
        <v>0</v>
      </c>
      <c r="R466" s="253">
        <f t="shared" si="157"/>
        <v>0</v>
      </c>
      <c r="S466" s="93" t="s">
        <v>22</v>
      </c>
      <c r="T466" s="168" t="str">
        <f t="shared" si="151"/>
        <v/>
      </c>
    </row>
    <row r="467" spans="1:20" ht="24.95" hidden="1" customHeight="1">
      <c r="A467" s="209" t="str">
        <f t="shared" si="140"/>
        <v>-</v>
      </c>
      <c r="C467" s="2">
        <f t="shared" si="158"/>
        <v>6</v>
      </c>
      <c r="E467" s="106"/>
      <c r="F467" s="107"/>
      <c r="G467" s="107"/>
      <c r="H467" s="108"/>
      <c r="I467" s="368" t="str">
        <f t="shared" si="149"/>
        <v/>
      </c>
      <c r="J467" s="91" t="str">
        <f t="shared" si="148"/>
        <v/>
      </c>
      <c r="K467" s="92">
        <f t="shared" si="152"/>
        <v>0</v>
      </c>
      <c r="L467" s="105" t="str">
        <f t="shared" si="150"/>
        <v/>
      </c>
      <c r="M467" s="91">
        <f t="shared" si="153"/>
        <v>0</v>
      </c>
      <c r="N467" s="91">
        <f t="shared" si="154"/>
        <v>0</v>
      </c>
      <c r="O467" s="253">
        <f t="shared" si="155"/>
        <v>0</v>
      </c>
      <c r="P467" s="253">
        <f t="shared" si="139"/>
        <v>0</v>
      </c>
      <c r="Q467" s="253">
        <f t="shared" si="156"/>
        <v>0</v>
      </c>
      <c r="R467" s="253">
        <f t="shared" si="157"/>
        <v>0</v>
      </c>
      <c r="S467" s="93" t="s">
        <v>22</v>
      </c>
      <c r="T467" s="168" t="str">
        <f t="shared" si="151"/>
        <v/>
      </c>
    </row>
    <row r="468" spans="1:20" ht="24.95" hidden="1" customHeight="1">
      <c r="A468" s="209" t="str">
        <f t="shared" si="140"/>
        <v>-</v>
      </c>
      <c r="C468" s="2">
        <f t="shared" si="158"/>
        <v>7</v>
      </c>
      <c r="E468" s="106"/>
      <c r="F468" s="107"/>
      <c r="G468" s="107"/>
      <c r="H468" s="108"/>
      <c r="I468" s="368" t="str">
        <f t="shared" si="149"/>
        <v/>
      </c>
      <c r="J468" s="91" t="str">
        <f t="shared" si="148"/>
        <v/>
      </c>
      <c r="K468" s="92">
        <f t="shared" si="152"/>
        <v>0</v>
      </c>
      <c r="L468" s="105" t="str">
        <f t="shared" si="150"/>
        <v/>
      </c>
      <c r="M468" s="91">
        <f t="shared" si="153"/>
        <v>0</v>
      </c>
      <c r="N468" s="91">
        <f t="shared" si="154"/>
        <v>0</v>
      </c>
      <c r="O468" s="253">
        <f t="shared" si="155"/>
        <v>0</v>
      </c>
      <c r="P468" s="253">
        <f t="shared" si="139"/>
        <v>0</v>
      </c>
      <c r="Q468" s="253">
        <f t="shared" si="156"/>
        <v>0</v>
      </c>
      <c r="R468" s="253">
        <f t="shared" si="157"/>
        <v>0</v>
      </c>
      <c r="S468" s="93" t="s">
        <v>22</v>
      </c>
      <c r="T468" s="168" t="str">
        <f t="shared" si="151"/>
        <v/>
      </c>
    </row>
    <row r="469" spans="1:20" ht="24.95" hidden="1" customHeight="1">
      <c r="A469" s="209" t="str">
        <f t="shared" si="140"/>
        <v>-</v>
      </c>
      <c r="C469" s="2">
        <f t="shared" si="158"/>
        <v>8</v>
      </c>
      <c r="E469" s="106"/>
      <c r="F469" s="107"/>
      <c r="G469" s="107"/>
      <c r="H469" s="108"/>
      <c r="I469" s="368" t="str">
        <f t="shared" si="149"/>
        <v/>
      </c>
      <c r="J469" s="91" t="str">
        <f t="shared" si="148"/>
        <v/>
      </c>
      <c r="K469" s="92">
        <f t="shared" si="152"/>
        <v>0</v>
      </c>
      <c r="L469" s="105" t="str">
        <f t="shared" si="150"/>
        <v/>
      </c>
      <c r="M469" s="91">
        <f t="shared" si="153"/>
        <v>0</v>
      </c>
      <c r="N469" s="91">
        <f t="shared" si="154"/>
        <v>0</v>
      </c>
      <c r="O469" s="253">
        <f t="shared" si="155"/>
        <v>0</v>
      </c>
      <c r="P469" s="253">
        <f t="shared" si="139"/>
        <v>0</v>
      </c>
      <c r="Q469" s="253">
        <f t="shared" si="156"/>
        <v>0</v>
      </c>
      <c r="R469" s="253">
        <f t="shared" si="157"/>
        <v>0</v>
      </c>
      <c r="S469" s="93" t="s">
        <v>22</v>
      </c>
      <c r="T469" s="168" t="str">
        <f t="shared" si="151"/>
        <v/>
      </c>
    </row>
    <row r="470" spans="1:20" ht="24.95" hidden="1" customHeight="1">
      <c r="A470" s="209" t="str">
        <f t="shared" si="140"/>
        <v>-</v>
      </c>
      <c r="C470" s="2">
        <f t="shared" si="158"/>
        <v>9</v>
      </c>
      <c r="E470" s="106"/>
      <c r="F470" s="107"/>
      <c r="G470" s="107"/>
      <c r="H470" s="108"/>
      <c r="I470" s="368" t="str">
        <f t="shared" si="149"/>
        <v/>
      </c>
      <c r="J470" s="91" t="str">
        <f t="shared" si="148"/>
        <v/>
      </c>
      <c r="K470" s="92">
        <f t="shared" si="152"/>
        <v>0</v>
      </c>
      <c r="L470" s="105" t="str">
        <f t="shared" si="150"/>
        <v/>
      </c>
      <c r="M470" s="91">
        <f t="shared" si="153"/>
        <v>0</v>
      </c>
      <c r="N470" s="91">
        <f t="shared" si="154"/>
        <v>0</v>
      </c>
      <c r="O470" s="253">
        <f t="shared" si="155"/>
        <v>0</v>
      </c>
      <c r="P470" s="253">
        <f t="shared" si="139"/>
        <v>0</v>
      </c>
      <c r="Q470" s="253">
        <f t="shared" si="156"/>
        <v>0</v>
      </c>
      <c r="R470" s="253">
        <f t="shared" si="157"/>
        <v>0</v>
      </c>
      <c r="S470" s="93" t="s">
        <v>22</v>
      </c>
      <c r="T470" s="168" t="str">
        <f t="shared" si="151"/>
        <v/>
      </c>
    </row>
    <row r="471" spans="1:20" ht="24.95" hidden="1" customHeight="1">
      <c r="A471" s="209" t="str">
        <f t="shared" si="140"/>
        <v>-</v>
      </c>
      <c r="C471" s="2">
        <f t="shared" si="158"/>
        <v>10</v>
      </c>
      <c r="E471" s="106"/>
      <c r="F471" s="107"/>
      <c r="G471" s="107"/>
      <c r="H471" s="108"/>
      <c r="I471" s="368" t="str">
        <f t="shared" si="149"/>
        <v/>
      </c>
      <c r="J471" s="91" t="str">
        <f t="shared" si="148"/>
        <v/>
      </c>
      <c r="K471" s="92">
        <f t="shared" si="152"/>
        <v>0</v>
      </c>
      <c r="L471" s="105" t="str">
        <f t="shared" si="150"/>
        <v/>
      </c>
      <c r="M471" s="91">
        <f t="shared" si="153"/>
        <v>0</v>
      </c>
      <c r="N471" s="91">
        <f t="shared" si="154"/>
        <v>0</v>
      </c>
      <c r="O471" s="253">
        <f t="shared" si="155"/>
        <v>0</v>
      </c>
      <c r="P471" s="253">
        <f t="shared" si="139"/>
        <v>0</v>
      </c>
      <c r="Q471" s="253">
        <f t="shared" si="156"/>
        <v>0</v>
      </c>
      <c r="R471" s="253">
        <f t="shared" si="157"/>
        <v>0</v>
      </c>
      <c r="S471" s="93" t="s">
        <v>22</v>
      </c>
      <c r="T471" s="168" t="str">
        <f t="shared" si="151"/>
        <v/>
      </c>
    </row>
    <row r="472" spans="1:20" ht="24.95" hidden="1" customHeight="1">
      <c r="A472" s="209" t="str">
        <f t="shared" si="140"/>
        <v>-</v>
      </c>
      <c r="C472" s="2">
        <f t="shared" si="158"/>
        <v>11</v>
      </c>
      <c r="E472" s="106"/>
      <c r="F472" s="107"/>
      <c r="G472" s="107"/>
      <c r="H472" s="108"/>
      <c r="I472" s="368" t="str">
        <f t="shared" si="149"/>
        <v/>
      </c>
      <c r="J472" s="91" t="str">
        <f t="shared" si="148"/>
        <v/>
      </c>
      <c r="K472" s="92">
        <f t="shared" si="152"/>
        <v>0</v>
      </c>
      <c r="L472" s="105" t="str">
        <f t="shared" si="150"/>
        <v/>
      </c>
      <c r="M472" s="91">
        <f t="shared" si="153"/>
        <v>0</v>
      </c>
      <c r="N472" s="91">
        <f t="shared" si="154"/>
        <v>0</v>
      </c>
      <c r="O472" s="253">
        <f t="shared" si="155"/>
        <v>0</v>
      </c>
      <c r="P472" s="253">
        <f t="shared" si="139"/>
        <v>0</v>
      </c>
      <c r="Q472" s="253">
        <f t="shared" si="156"/>
        <v>0</v>
      </c>
      <c r="R472" s="253">
        <f t="shared" si="157"/>
        <v>0</v>
      </c>
      <c r="S472" s="93" t="s">
        <v>22</v>
      </c>
      <c r="T472" s="168" t="str">
        <f t="shared" si="151"/>
        <v/>
      </c>
    </row>
    <row r="473" spans="1:20" ht="24.95" hidden="1" customHeight="1">
      <c r="A473" s="209" t="str">
        <f t="shared" si="140"/>
        <v>-</v>
      </c>
      <c r="C473" s="2">
        <f t="shared" si="158"/>
        <v>12</v>
      </c>
      <c r="E473" s="106"/>
      <c r="F473" s="107"/>
      <c r="G473" s="107"/>
      <c r="H473" s="108"/>
      <c r="I473" s="368" t="str">
        <f t="shared" si="149"/>
        <v/>
      </c>
      <c r="J473" s="91" t="str">
        <f t="shared" si="148"/>
        <v/>
      </c>
      <c r="K473" s="92">
        <f t="shared" si="152"/>
        <v>0</v>
      </c>
      <c r="L473" s="105" t="str">
        <f t="shared" si="150"/>
        <v/>
      </c>
      <c r="M473" s="91">
        <f t="shared" si="153"/>
        <v>0</v>
      </c>
      <c r="N473" s="91">
        <f t="shared" si="154"/>
        <v>0</v>
      </c>
      <c r="O473" s="253">
        <f t="shared" si="155"/>
        <v>0</v>
      </c>
      <c r="P473" s="253">
        <f t="shared" si="139"/>
        <v>0</v>
      </c>
      <c r="Q473" s="253">
        <f t="shared" si="156"/>
        <v>0</v>
      </c>
      <c r="R473" s="253">
        <f t="shared" si="157"/>
        <v>0</v>
      </c>
      <c r="S473" s="93" t="s">
        <v>22</v>
      </c>
      <c r="T473" s="168" t="str">
        <f t="shared" si="151"/>
        <v/>
      </c>
    </row>
    <row r="474" spans="1:20" ht="24.95" hidden="1" customHeight="1">
      <c r="A474" s="209" t="str">
        <f t="shared" si="140"/>
        <v>-</v>
      </c>
      <c r="C474" s="2">
        <f t="shared" si="158"/>
        <v>13</v>
      </c>
      <c r="E474" s="106"/>
      <c r="F474" s="107"/>
      <c r="G474" s="107"/>
      <c r="H474" s="108"/>
      <c r="I474" s="368" t="str">
        <f t="shared" si="149"/>
        <v/>
      </c>
      <c r="J474" s="91" t="str">
        <f t="shared" si="148"/>
        <v/>
      </c>
      <c r="K474" s="92">
        <f t="shared" si="152"/>
        <v>0</v>
      </c>
      <c r="L474" s="105" t="str">
        <f t="shared" si="150"/>
        <v/>
      </c>
      <c r="M474" s="91">
        <f t="shared" si="153"/>
        <v>0</v>
      </c>
      <c r="N474" s="91">
        <f t="shared" si="154"/>
        <v>0</v>
      </c>
      <c r="O474" s="253">
        <f t="shared" si="155"/>
        <v>0</v>
      </c>
      <c r="P474" s="253">
        <f t="shared" si="139"/>
        <v>0</v>
      </c>
      <c r="Q474" s="253">
        <f t="shared" si="156"/>
        <v>0</v>
      </c>
      <c r="R474" s="253">
        <f t="shared" si="157"/>
        <v>0</v>
      </c>
      <c r="S474" s="93" t="s">
        <v>22</v>
      </c>
      <c r="T474" s="168" t="str">
        <f t="shared" si="151"/>
        <v/>
      </c>
    </row>
    <row r="475" spans="1:20" ht="24.95" hidden="1" customHeight="1">
      <c r="A475" s="209" t="str">
        <f t="shared" si="140"/>
        <v>-</v>
      </c>
      <c r="C475" s="2">
        <f t="shared" si="158"/>
        <v>14</v>
      </c>
      <c r="E475" s="106"/>
      <c r="F475" s="107"/>
      <c r="G475" s="107"/>
      <c r="H475" s="108"/>
      <c r="I475" s="368" t="str">
        <f t="shared" si="149"/>
        <v/>
      </c>
      <c r="J475" s="91" t="str">
        <f t="shared" si="148"/>
        <v/>
      </c>
      <c r="K475" s="92">
        <f t="shared" si="152"/>
        <v>0</v>
      </c>
      <c r="L475" s="105" t="str">
        <f t="shared" si="150"/>
        <v/>
      </c>
      <c r="M475" s="91">
        <f t="shared" si="153"/>
        <v>0</v>
      </c>
      <c r="N475" s="91">
        <f t="shared" si="154"/>
        <v>0</v>
      </c>
      <c r="O475" s="253">
        <f t="shared" si="155"/>
        <v>0</v>
      </c>
      <c r="P475" s="253">
        <f t="shared" ref="P475:P538" si="159">IFERROR(Q475/O475%,0)</f>
        <v>0</v>
      </c>
      <c r="Q475" s="253">
        <f t="shared" si="156"/>
        <v>0</v>
      </c>
      <c r="R475" s="253">
        <f t="shared" si="157"/>
        <v>0</v>
      </c>
      <c r="S475" s="93" t="s">
        <v>22</v>
      </c>
      <c r="T475" s="168" t="str">
        <f t="shared" si="151"/>
        <v/>
      </c>
    </row>
    <row r="476" spans="1:20" ht="24.95" hidden="1" customHeight="1">
      <c r="A476" s="209" t="str">
        <f t="shared" ref="A476:A539" si="160">IF(M476=0,"-",$E$1)</f>
        <v>-</v>
      </c>
      <c r="C476" s="2">
        <f t="shared" si="158"/>
        <v>15</v>
      </c>
      <c r="E476" s="106"/>
      <c r="F476" s="107"/>
      <c r="G476" s="107"/>
      <c r="H476" s="108"/>
      <c r="I476" s="368" t="str">
        <f t="shared" si="149"/>
        <v/>
      </c>
      <c r="J476" s="91" t="str">
        <f t="shared" si="148"/>
        <v/>
      </c>
      <c r="K476" s="92">
        <f t="shared" si="152"/>
        <v>0</v>
      </c>
      <c r="L476" s="105" t="str">
        <f t="shared" si="150"/>
        <v/>
      </c>
      <c r="M476" s="91">
        <f t="shared" si="153"/>
        <v>0</v>
      </c>
      <c r="N476" s="91">
        <f t="shared" si="154"/>
        <v>0</v>
      </c>
      <c r="O476" s="253">
        <f t="shared" si="155"/>
        <v>0</v>
      </c>
      <c r="P476" s="253">
        <f t="shared" si="159"/>
        <v>0</v>
      </c>
      <c r="Q476" s="253">
        <f t="shared" si="156"/>
        <v>0</v>
      </c>
      <c r="R476" s="253">
        <f t="shared" si="157"/>
        <v>0</v>
      </c>
      <c r="S476" s="93" t="s">
        <v>22</v>
      </c>
      <c r="T476" s="168" t="str">
        <f t="shared" si="151"/>
        <v/>
      </c>
    </row>
    <row r="477" spans="1:20" ht="24.95" hidden="1" customHeight="1">
      <c r="A477" s="209" t="str">
        <f t="shared" si="160"/>
        <v>-</v>
      </c>
      <c r="C477" s="2">
        <f t="shared" si="158"/>
        <v>16</v>
      </c>
      <c r="E477" s="106"/>
      <c r="F477" s="107"/>
      <c r="G477" s="107"/>
      <c r="H477" s="108"/>
      <c r="I477" s="368" t="str">
        <f t="shared" si="149"/>
        <v/>
      </c>
      <c r="J477" s="91" t="str">
        <f t="shared" si="148"/>
        <v/>
      </c>
      <c r="K477" s="92">
        <f t="shared" si="152"/>
        <v>0</v>
      </c>
      <c r="L477" s="105" t="str">
        <f t="shared" si="150"/>
        <v/>
      </c>
      <c r="M477" s="91">
        <f t="shared" si="153"/>
        <v>0</v>
      </c>
      <c r="N477" s="91">
        <f t="shared" si="154"/>
        <v>0</v>
      </c>
      <c r="O477" s="253">
        <f t="shared" si="155"/>
        <v>0</v>
      </c>
      <c r="P477" s="253">
        <f t="shared" si="159"/>
        <v>0</v>
      </c>
      <c r="Q477" s="253">
        <f t="shared" si="156"/>
        <v>0</v>
      </c>
      <c r="R477" s="253">
        <f t="shared" si="157"/>
        <v>0</v>
      </c>
      <c r="S477" s="93" t="s">
        <v>22</v>
      </c>
      <c r="T477" s="168" t="str">
        <f t="shared" si="151"/>
        <v/>
      </c>
    </row>
    <row r="478" spans="1:20" ht="24.95" hidden="1" customHeight="1">
      <c r="A478" s="209" t="str">
        <f t="shared" si="160"/>
        <v>-</v>
      </c>
      <c r="C478" s="2">
        <f t="shared" si="158"/>
        <v>17</v>
      </c>
      <c r="E478" s="106"/>
      <c r="F478" s="107"/>
      <c r="G478" s="107"/>
      <c r="H478" s="108"/>
      <c r="I478" s="368" t="str">
        <f t="shared" si="149"/>
        <v/>
      </c>
      <c r="J478" s="91" t="str">
        <f t="shared" si="148"/>
        <v/>
      </c>
      <c r="K478" s="92">
        <f t="shared" si="152"/>
        <v>0</v>
      </c>
      <c r="L478" s="105" t="str">
        <f t="shared" si="150"/>
        <v/>
      </c>
      <c r="M478" s="91">
        <f t="shared" si="153"/>
        <v>0</v>
      </c>
      <c r="N478" s="91">
        <f t="shared" si="154"/>
        <v>0</v>
      </c>
      <c r="O478" s="253">
        <f t="shared" si="155"/>
        <v>0</v>
      </c>
      <c r="P478" s="253">
        <f t="shared" si="159"/>
        <v>0</v>
      </c>
      <c r="Q478" s="253">
        <f t="shared" si="156"/>
        <v>0</v>
      </c>
      <c r="R478" s="253">
        <f t="shared" si="157"/>
        <v>0</v>
      </c>
      <c r="S478" s="93" t="s">
        <v>22</v>
      </c>
      <c r="T478" s="168" t="str">
        <f t="shared" si="151"/>
        <v/>
      </c>
    </row>
    <row r="479" spans="1:20" ht="24.95" hidden="1" customHeight="1">
      <c r="A479" s="209" t="str">
        <f t="shared" si="160"/>
        <v>-</v>
      </c>
      <c r="C479" s="2">
        <f t="shared" si="158"/>
        <v>18</v>
      </c>
      <c r="E479" s="106"/>
      <c r="F479" s="107"/>
      <c r="G479" s="107"/>
      <c r="H479" s="108"/>
      <c r="I479" s="368" t="str">
        <f t="shared" si="149"/>
        <v/>
      </c>
      <c r="J479" s="91" t="str">
        <f t="shared" si="148"/>
        <v/>
      </c>
      <c r="K479" s="92">
        <f t="shared" si="152"/>
        <v>0</v>
      </c>
      <c r="L479" s="105" t="str">
        <f t="shared" si="150"/>
        <v/>
      </c>
      <c r="M479" s="91">
        <f t="shared" si="153"/>
        <v>0</v>
      </c>
      <c r="N479" s="91">
        <f t="shared" si="154"/>
        <v>0</v>
      </c>
      <c r="O479" s="253">
        <f t="shared" si="155"/>
        <v>0</v>
      </c>
      <c r="P479" s="253">
        <f t="shared" si="159"/>
        <v>0</v>
      </c>
      <c r="Q479" s="253">
        <f t="shared" si="156"/>
        <v>0</v>
      </c>
      <c r="R479" s="253">
        <f t="shared" si="157"/>
        <v>0</v>
      </c>
      <c r="S479" s="93" t="s">
        <v>22</v>
      </c>
      <c r="T479" s="168" t="str">
        <f t="shared" si="151"/>
        <v/>
      </c>
    </row>
    <row r="480" spans="1:20" ht="24.95" hidden="1" customHeight="1">
      <c r="A480" s="209" t="str">
        <f t="shared" si="160"/>
        <v>-</v>
      </c>
      <c r="C480" s="2">
        <f t="shared" si="158"/>
        <v>19</v>
      </c>
      <c r="E480" s="106"/>
      <c r="F480" s="107"/>
      <c r="G480" s="107"/>
      <c r="H480" s="108"/>
      <c r="I480" s="368" t="str">
        <f t="shared" si="149"/>
        <v/>
      </c>
      <c r="J480" s="91" t="str">
        <f t="shared" si="148"/>
        <v/>
      </c>
      <c r="K480" s="92">
        <f t="shared" si="152"/>
        <v>0</v>
      </c>
      <c r="L480" s="105" t="str">
        <f t="shared" si="150"/>
        <v/>
      </c>
      <c r="M480" s="91">
        <f t="shared" si="153"/>
        <v>0</v>
      </c>
      <c r="N480" s="91">
        <f t="shared" si="154"/>
        <v>0</v>
      </c>
      <c r="O480" s="253">
        <f t="shared" si="155"/>
        <v>0</v>
      </c>
      <c r="P480" s="253">
        <f t="shared" si="159"/>
        <v>0</v>
      </c>
      <c r="Q480" s="253">
        <f t="shared" si="156"/>
        <v>0</v>
      </c>
      <c r="R480" s="253">
        <f t="shared" si="157"/>
        <v>0</v>
      </c>
      <c r="S480" s="93" t="s">
        <v>22</v>
      </c>
      <c r="T480" s="168" t="str">
        <f t="shared" si="151"/>
        <v/>
      </c>
    </row>
    <row r="481" spans="1:20" ht="24.95" hidden="1" customHeight="1">
      <c r="A481" s="209" t="str">
        <f t="shared" si="160"/>
        <v>-</v>
      </c>
      <c r="C481" s="2">
        <f t="shared" si="158"/>
        <v>20</v>
      </c>
      <c r="E481" s="106"/>
      <c r="F481" s="107"/>
      <c r="G481" s="107"/>
      <c r="H481" s="108"/>
      <c r="I481" s="368" t="str">
        <f t="shared" si="149"/>
        <v/>
      </c>
      <c r="J481" s="91" t="str">
        <f t="shared" si="148"/>
        <v/>
      </c>
      <c r="K481" s="92">
        <f t="shared" si="152"/>
        <v>0</v>
      </c>
      <c r="L481" s="105" t="str">
        <f t="shared" si="150"/>
        <v/>
      </c>
      <c r="M481" s="91">
        <f t="shared" si="153"/>
        <v>0</v>
      </c>
      <c r="N481" s="91">
        <f t="shared" si="154"/>
        <v>0</v>
      </c>
      <c r="O481" s="253">
        <f t="shared" si="155"/>
        <v>0</v>
      </c>
      <c r="P481" s="253">
        <f t="shared" si="159"/>
        <v>0</v>
      </c>
      <c r="Q481" s="253">
        <f t="shared" si="156"/>
        <v>0</v>
      </c>
      <c r="R481" s="253">
        <f t="shared" si="157"/>
        <v>0</v>
      </c>
      <c r="S481" s="93" t="s">
        <v>22</v>
      </c>
      <c r="T481" s="168" t="str">
        <f t="shared" si="151"/>
        <v/>
      </c>
    </row>
    <row r="482" spans="1:20" ht="24.95" hidden="1" customHeight="1">
      <c r="A482" s="209" t="str">
        <f t="shared" si="160"/>
        <v>-</v>
      </c>
      <c r="C482" s="2">
        <f t="shared" si="158"/>
        <v>21</v>
      </c>
      <c r="E482" s="106"/>
      <c r="F482" s="107"/>
      <c r="G482" s="107"/>
      <c r="H482" s="108"/>
      <c r="I482" s="368" t="str">
        <f t="shared" si="149"/>
        <v/>
      </c>
      <c r="J482" s="91" t="str">
        <f t="shared" si="148"/>
        <v/>
      </c>
      <c r="K482" s="92">
        <f t="shared" si="152"/>
        <v>0</v>
      </c>
      <c r="L482" s="105" t="str">
        <f t="shared" si="150"/>
        <v/>
      </c>
      <c r="M482" s="91">
        <f t="shared" si="153"/>
        <v>0</v>
      </c>
      <c r="N482" s="91">
        <f t="shared" si="154"/>
        <v>0</v>
      </c>
      <c r="O482" s="253">
        <f t="shared" si="155"/>
        <v>0</v>
      </c>
      <c r="P482" s="253">
        <f t="shared" si="159"/>
        <v>0</v>
      </c>
      <c r="Q482" s="253">
        <f t="shared" si="156"/>
        <v>0</v>
      </c>
      <c r="R482" s="253">
        <f t="shared" si="157"/>
        <v>0</v>
      </c>
      <c r="S482" s="93" t="s">
        <v>22</v>
      </c>
      <c r="T482" s="168" t="str">
        <f t="shared" si="151"/>
        <v/>
      </c>
    </row>
    <row r="483" spans="1:20" ht="24.95" hidden="1" customHeight="1">
      <c r="A483" s="209" t="str">
        <f t="shared" si="160"/>
        <v>-</v>
      </c>
      <c r="C483" s="2">
        <f t="shared" si="158"/>
        <v>22</v>
      </c>
      <c r="E483" s="106"/>
      <c r="F483" s="107"/>
      <c r="G483" s="107"/>
      <c r="H483" s="108"/>
      <c r="I483" s="368" t="str">
        <f t="shared" si="149"/>
        <v/>
      </c>
      <c r="J483" s="91" t="str">
        <f t="shared" si="148"/>
        <v/>
      </c>
      <c r="K483" s="92">
        <f t="shared" si="152"/>
        <v>0</v>
      </c>
      <c r="L483" s="105" t="str">
        <f t="shared" si="150"/>
        <v/>
      </c>
      <c r="M483" s="91">
        <f t="shared" si="153"/>
        <v>0</v>
      </c>
      <c r="N483" s="91">
        <f t="shared" si="154"/>
        <v>0</v>
      </c>
      <c r="O483" s="253">
        <f t="shared" si="155"/>
        <v>0</v>
      </c>
      <c r="P483" s="253">
        <f t="shared" si="159"/>
        <v>0</v>
      </c>
      <c r="Q483" s="253">
        <f t="shared" si="156"/>
        <v>0</v>
      </c>
      <c r="R483" s="253">
        <f t="shared" si="157"/>
        <v>0</v>
      </c>
      <c r="S483" s="93" t="s">
        <v>22</v>
      </c>
      <c r="T483" s="168" t="str">
        <f t="shared" si="151"/>
        <v/>
      </c>
    </row>
    <row r="484" spans="1:20" ht="24.95" hidden="1" customHeight="1">
      <c r="A484" s="209" t="str">
        <f t="shared" si="160"/>
        <v>-</v>
      </c>
      <c r="C484" s="2">
        <f t="shared" si="158"/>
        <v>23</v>
      </c>
      <c r="E484" s="106"/>
      <c r="F484" s="107"/>
      <c r="G484" s="107"/>
      <c r="H484" s="108"/>
      <c r="I484" s="368" t="str">
        <f t="shared" si="149"/>
        <v/>
      </c>
      <c r="J484" s="91" t="str">
        <f t="shared" si="148"/>
        <v/>
      </c>
      <c r="K484" s="92">
        <f t="shared" si="152"/>
        <v>0</v>
      </c>
      <c r="L484" s="105" t="str">
        <f t="shared" si="150"/>
        <v/>
      </c>
      <c r="M484" s="91">
        <f t="shared" si="153"/>
        <v>0</v>
      </c>
      <c r="N484" s="91">
        <f t="shared" si="154"/>
        <v>0</v>
      </c>
      <c r="O484" s="253">
        <f t="shared" si="155"/>
        <v>0</v>
      </c>
      <c r="P484" s="253">
        <f t="shared" si="159"/>
        <v>0</v>
      </c>
      <c r="Q484" s="253">
        <f t="shared" si="156"/>
        <v>0</v>
      </c>
      <c r="R484" s="253">
        <f t="shared" si="157"/>
        <v>0</v>
      </c>
      <c r="S484" s="93" t="s">
        <v>22</v>
      </c>
      <c r="T484" s="168" t="str">
        <f t="shared" si="151"/>
        <v/>
      </c>
    </row>
    <row r="485" spans="1:20" ht="24.95" hidden="1" customHeight="1">
      <c r="A485" s="209" t="str">
        <f t="shared" si="160"/>
        <v>-</v>
      </c>
      <c r="C485" s="2">
        <f t="shared" si="158"/>
        <v>24</v>
      </c>
      <c r="E485" s="106"/>
      <c r="F485" s="107"/>
      <c r="G485" s="107"/>
      <c r="H485" s="108"/>
      <c r="I485" s="368" t="str">
        <f t="shared" si="149"/>
        <v/>
      </c>
      <c r="J485" s="91" t="str">
        <f t="shared" si="148"/>
        <v/>
      </c>
      <c r="K485" s="92">
        <f t="shared" si="152"/>
        <v>0</v>
      </c>
      <c r="L485" s="105" t="str">
        <f t="shared" si="150"/>
        <v/>
      </c>
      <c r="M485" s="91">
        <f t="shared" si="153"/>
        <v>0</v>
      </c>
      <c r="N485" s="91">
        <f t="shared" si="154"/>
        <v>0</v>
      </c>
      <c r="O485" s="253">
        <f t="shared" si="155"/>
        <v>0</v>
      </c>
      <c r="P485" s="253">
        <f t="shared" si="159"/>
        <v>0</v>
      </c>
      <c r="Q485" s="253">
        <f t="shared" si="156"/>
        <v>0</v>
      </c>
      <c r="R485" s="253">
        <f t="shared" si="157"/>
        <v>0</v>
      </c>
      <c r="S485" s="93" t="s">
        <v>22</v>
      </c>
      <c r="T485" s="168" t="str">
        <f t="shared" si="151"/>
        <v/>
      </c>
    </row>
    <row r="486" spans="1:20" ht="24.95" hidden="1" customHeight="1">
      <c r="A486" s="209" t="str">
        <f t="shared" si="160"/>
        <v>-</v>
      </c>
      <c r="C486" s="2">
        <f t="shared" si="158"/>
        <v>25</v>
      </c>
      <c r="E486" s="106"/>
      <c r="F486" s="107"/>
      <c r="G486" s="107"/>
      <c r="H486" s="108"/>
      <c r="I486" s="368" t="str">
        <f t="shared" si="149"/>
        <v/>
      </c>
      <c r="J486" s="91" t="str">
        <f t="shared" si="148"/>
        <v/>
      </c>
      <c r="K486" s="92">
        <f t="shared" si="152"/>
        <v>0</v>
      </c>
      <c r="L486" s="105" t="str">
        <f t="shared" si="150"/>
        <v/>
      </c>
      <c r="M486" s="91">
        <f t="shared" si="153"/>
        <v>0</v>
      </c>
      <c r="N486" s="91">
        <f t="shared" si="154"/>
        <v>0</v>
      </c>
      <c r="O486" s="253">
        <f t="shared" si="155"/>
        <v>0</v>
      </c>
      <c r="P486" s="253">
        <f t="shared" si="159"/>
        <v>0</v>
      </c>
      <c r="Q486" s="253">
        <f t="shared" si="156"/>
        <v>0</v>
      </c>
      <c r="R486" s="253">
        <f t="shared" si="157"/>
        <v>0</v>
      </c>
      <c r="S486" s="93" t="s">
        <v>22</v>
      </c>
      <c r="T486" s="168" t="str">
        <f t="shared" si="151"/>
        <v/>
      </c>
    </row>
    <row r="487" spans="1:20" ht="24.95" hidden="1" customHeight="1">
      <c r="A487" s="209" t="str">
        <f t="shared" si="160"/>
        <v>-</v>
      </c>
      <c r="E487" s="97"/>
      <c r="F487" s="2"/>
      <c r="G487" s="2"/>
      <c r="H487" s="98"/>
      <c r="I487" s="370" t="str">
        <f t="shared" si="149"/>
        <v/>
      </c>
      <c r="J487" s="100" t="str">
        <f t="shared" si="148"/>
        <v/>
      </c>
      <c r="K487" s="101">
        <f>SUM(K462:K486)</f>
        <v>0</v>
      </c>
      <c r="L487" s="113" t="str">
        <f t="shared" si="150"/>
        <v/>
      </c>
      <c r="M487" s="102">
        <f>SUM(M462:M486)</f>
        <v>0</v>
      </c>
      <c r="N487" s="102">
        <f>SUM(N462:N486)</f>
        <v>0</v>
      </c>
      <c r="O487" s="254">
        <f>SUM(O462:O486)</f>
        <v>0</v>
      </c>
      <c r="P487" s="254">
        <f t="shared" si="159"/>
        <v>0</v>
      </c>
      <c r="Q487" s="254">
        <f>SUM(Q462:Q486)</f>
        <v>0</v>
      </c>
      <c r="R487" s="254">
        <f>SUM(R462:R486)</f>
        <v>0</v>
      </c>
      <c r="S487" s="110"/>
      <c r="T487" s="394" t="str">
        <f t="shared" si="151"/>
        <v/>
      </c>
    </row>
    <row r="488" spans="1:20" ht="24.95" hidden="1" customHeight="1">
      <c r="A488" s="209" t="str">
        <f t="shared" si="160"/>
        <v>-</v>
      </c>
      <c r="C488" s="2">
        <v>1</v>
      </c>
      <c r="E488" s="70" t="s">
        <v>47</v>
      </c>
      <c r="F488" s="111"/>
      <c r="G488" s="111"/>
      <c r="H488" s="112"/>
      <c r="I488" s="367" t="str">
        <f t="shared" si="149"/>
        <v/>
      </c>
      <c r="J488" s="88" t="str">
        <f t="shared" si="148"/>
        <v/>
      </c>
      <c r="K488" s="114">
        <f t="shared" ref="K488" si="161">COUNTIFS($I$6:$I$255,I488,$S$6:$S$255,S488)</f>
        <v>0</v>
      </c>
      <c r="L488" s="88" t="str">
        <f t="shared" si="150"/>
        <v/>
      </c>
      <c r="M488" s="88">
        <f t="shared" ref="M488" si="162">SUMIFS($M$6:$M$255,$I$6:$I$255,I488,$S$6:$S$255,S488)</f>
        <v>0</v>
      </c>
      <c r="N488" s="88">
        <f t="shared" ref="N488" si="163">SUMIFS($N$6:$N$255,$I$6:$I$255,I488,$S$6:$S$255,S488)</f>
        <v>0</v>
      </c>
      <c r="O488" s="252">
        <f t="shared" ref="O488" si="164">SUMIFS($O$6:$O$255,$I$6:$I$255,I488,$S$6:$S$255,S488)</f>
        <v>0</v>
      </c>
      <c r="P488" s="252">
        <f t="shared" si="159"/>
        <v>0</v>
      </c>
      <c r="Q488" s="252">
        <f t="shared" ref="Q488" si="165">SUMIFS($Q$6:$Q$255,$I$6:$I$255,I488,$S$6:$S$255,S488)</f>
        <v>0</v>
      </c>
      <c r="R488" s="252">
        <f t="shared" ref="R488" si="166">SUMIFS($R$6:$R$255,$I$6:$I$255,I488,$S$6:$S$255,S488)</f>
        <v>0</v>
      </c>
      <c r="S488" s="109" t="s">
        <v>23</v>
      </c>
      <c r="T488" s="167" t="str">
        <f t="shared" si="151"/>
        <v/>
      </c>
    </row>
    <row r="489" spans="1:20" ht="24.95" hidden="1" customHeight="1">
      <c r="A489" s="209" t="str">
        <f t="shared" si="160"/>
        <v>-</v>
      </c>
      <c r="C489" s="2">
        <f t="shared" ref="C489:C512" si="167">C488+1</f>
        <v>2</v>
      </c>
      <c r="E489" s="106"/>
      <c r="F489" s="107"/>
      <c r="G489" s="107"/>
      <c r="H489" s="108"/>
      <c r="I489" s="368" t="str">
        <f t="shared" ref="I489:I512" si="168">IFERROR(VLOOKUP(S489&amp;C489,$B$6:$I$255,8,FALSE),"")</f>
        <v/>
      </c>
      <c r="J489" s="91" t="str">
        <f t="shared" ref="J489:J512" si="169">L489</f>
        <v/>
      </c>
      <c r="K489" s="92">
        <f t="shared" ref="K489:K512" si="170">COUNTIFS($I$6:$I$255,I489,$S$6:$S$255,S489)</f>
        <v>0</v>
      </c>
      <c r="L489" s="105" t="str">
        <f t="shared" ref="L489:L512" si="171">IFERROR(VLOOKUP(I489,$I$6:$L$255,4,FALSE),"")</f>
        <v/>
      </c>
      <c r="M489" s="91">
        <f t="shared" ref="M489:M512" si="172">SUMIFS($M$6:$M$255,$I$6:$I$255,I489,$S$6:$S$255,S489)</f>
        <v>0</v>
      </c>
      <c r="N489" s="91">
        <f t="shared" ref="N489:N512" si="173">SUMIFS($N$6:$N$255,$I$6:$I$255,I489,$S$6:$S$255,S489)</f>
        <v>0</v>
      </c>
      <c r="O489" s="253">
        <f t="shared" ref="O489:O512" si="174">SUMIFS($O$6:$O$255,$I$6:$I$255,I489,$S$6:$S$255,S489)</f>
        <v>0</v>
      </c>
      <c r="P489" s="253">
        <f t="shared" ref="P489:P512" si="175">IFERROR(Q489/O489%,0)</f>
        <v>0</v>
      </c>
      <c r="Q489" s="253">
        <f t="shared" ref="Q489:Q512" si="176">SUMIFS($Q$6:$Q$255,$I$6:$I$255,I489,$S$6:$S$255,S489)</f>
        <v>0</v>
      </c>
      <c r="R489" s="253">
        <f t="shared" ref="R489:R512" si="177">SUMIFS($R$6:$R$255,$I$6:$I$255,I489,$S$6:$S$255,S489)</f>
        <v>0</v>
      </c>
      <c r="S489" s="93" t="s">
        <v>23</v>
      </c>
      <c r="T489" s="168" t="str">
        <f t="shared" ref="T489:T512" si="178">IFERROR(VLOOKUP(S489&amp;C489,$B$6:$T$255,19,FALSE),"")</f>
        <v/>
      </c>
    </row>
    <row r="490" spans="1:20" ht="24.95" hidden="1" customHeight="1">
      <c r="A490" s="209" t="str">
        <f t="shared" si="160"/>
        <v>-</v>
      </c>
      <c r="C490" s="2">
        <f t="shared" si="167"/>
        <v>3</v>
      </c>
      <c r="E490" s="106"/>
      <c r="F490" s="107"/>
      <c r="G490" s="107"/>
      <c r="H490" s="108"/>
      <c r="I490" s="368" t="str">
        <f t="shared" si="168"/>
        <v/>
      </c>
      <c r="J490" s="91" t="str">
        <f t="shared" si="169"/>
        <v/>
      </c>
      <c r="K490" s="92">
        <f t="shared" si="170"/>
        <v>0</v>
      </c>
      <c r="L490" s="105" t="str">
        <f t="shared" si="171"/>
        <v/>
      </c>
      <c r="M490" s="91">
        <f t="shared" si="172"/>
        <v>0</v>
      </c>
      <c r="N490" s="91">
        <f t="shared" si="173"/>
        <v>0</v>
      </c>
      <c r="O490" s="253">
        <f t="shared" si="174"/>
        <v>0</v>
      </c>
      <c r="P490" s="253">
        <f t="shared" si="175"/>
        <v>0</v>
      </c>
      <c r="Q490" s="253">
        <f t="shared" si="176"/>
        <v>0</v>
      </c>
      <c r="R490" s="253">
        <f t="shared" si="177"/>
        <v>0</v>
      </c>
      <c r="S490" s="93" t="s">
        <v>23</v>
      </c>
      <c r="T490" s="168" t="str">
        <f t="shared" si="178"/>
        <v/>
      </c>
    </row>
    <row r="491" spans="1:20" ht="24.95" hidden="1" customHeight="1">
      <c r="A491" s="209" t="str">
        <f t="shared" si="160"/>
        <v>-</v>
      </c>
      <c r="C491" s="2">
        <f t="shared" si="167"/>
        <v>4</v>
      </c>
      <c r="E491" s="106"/>
      <c r="F491" s="107"/>
      <c r="G491" s="107"/>
      <c r="H491" s="108"/>
      <c r="I491" s="368" t="str">
        <f t="shared" si="168"/>
        <v/>
      </c>
      <c r="J491" s="91" t="str">
        <f t="shared" si="169"/>
        <v/>
      </c>
      <c r="K491" s="92">
        <f t="shared" si="170"/>
        <v>0</v>
      </c>
      <c r="L491" s="105" t="str">
        <f t="shared" si="171"/>
        <v/>
      </c>
      <c r="M491" s="91">
        <f t="shared" si="172"/>
        <v>0</v>
      </c>
      <c r="N491" s="91">
        <f t="shared" si="173"/>
        <v>0</v>
      </c>
      <c r="O491" s="253">
        <f t="shared" si="174"/>
        <v>0</v>
      </c>
      <c r="P491" s="253">
        <f t="shared" si="175"/>
        <v>0</v>
      </c>
      <c r="Q491" s="253">
        <f t="shared" si="176"/>
        <v>0</v>
      </c>
      <c r="R491" s="253">
        <f t="shared" si="177"/>
        <v>0</v>
      </c>
      <c r="S491" s="93" t="s">
        <v>23</v>
      </c>
      <c r="T491" s="168" t="str">
        <f t="shared" si="178"/>
        <v/>
      </c>
    </row>
    <row r="492" spans="1:20" ht="24.95" hidden="1" customHeight="1">
      <c r="A492" s="209" t="str">
        <f t="shared" si="160"/>
        <v>-</v>
      </c>
      <c r="C492" s="2">
        <f t="shared" si="167"/>
        <v>5</v>
      </c>
      <c r="E492" s="106"/>
      <c r="F492" s="107"/>
      <c r="G492" s="107"/>
      <c r="H492" s="108"/>
      <c r="I492" s="368" t="str">
        <f t="shared" si="168"/>
        <v/>
      </c>
      <c r="J492" s="91" t="str">
        <f t="shared" si="169"/>
        <v/>
      </c>
      <c r="K492" s="92">
        <f t="shared" si="170"/>
        <v>0</v>
      </c>
      <c r="L492" s="105" t="str">
        <f t="shared" si="171"/>
        <v/>
      </c>
      <c r="M492" s="91">
        <f t="shared" si="172"/>
        <v>0</v>
      </c>
      <c r="N492" s="91">
        <f t="shared" si="173"/>
        <v>0</v>
      </c>
      <c r="O492" s="253">
        <f t="shared" si="174"/>
        <v>0</v>
      </c>
      <c r="P492" s="253">
        <f t="shared" si="175"/>
        <v>0</v>
      </c>
      <c r="Q492" s="253">
        <f t="shared" si="176"/>
        <v>0</v>
      </c>
      <c r="R492" s="253">
        <f t="shared" si="177"/>
        <v>0</v>
      </c>
      <c r="S492" s="93" t="s">
        <v>23</v>
      </c>
      <c r="T492" s="168" t="str">
        <f t="shared" si="178"/>
        <v/>
      </c>
    </row>
    <row r="493" spans="1:20" ht="24.95" hidden="1" customHeight="1">
      <c r="A493" s="209" t="str">
        <f t="shared" si="160"/>
        <v>-</v>
      </c>
      <c r="C493" s="2">
        <f t="shared" si="167"/>
        <v>6</v>
      </c>
      <c r="E493" s="106"/>
      <c r="F493" s="107"/>
      <c r="G493" s="107"/>
      <c r="H493" s="108"/>
      <c r="I493" s="368" t="str">
        <f t="shared" si="168"/>
        <v/>
      </c>
      <c r="J493" s="91" t="str">
        <f t="shared" si="169"/>
        <v/>
      </c>
      <c r="K493" s="92">
        <f t="shared" si="170"/>
        <v>0</v>
      </c>
      <c r="L493" s="105" t="str">
        <f t="shared" si="171"/>
        <v/>
      </c>
      <c r="M493" s="91">
        <f t="shared" si="172"/>
        <v>0</v>
      </c>
      <c r="N493" s="91">
        <f t="shared" si="173"/>
        <v>0</v>
      </c>
      <c r="O493" s="253">
        <f t="shared" si="174"/>
        <v>0</v>
      </c>
      <c r="P493" s="253">
        <f t="shared" si="175"/>
        <v>0</v>
      </c>
      <c r="Q493" s="253">
        <f t="shared" si="176"/>
        <v>0</v>
      </c>
      <c r="R493" s="253">
        <f t="shared" si="177"/>
        <v>0</v>
      </c>
      <c r="S493" s="93" t="s">
        <v>23</v>
      </c>
      <c r="T493" s="168" t="str">
        <f t="shared" si="178"/>
        <v/>
      </c>
    </row>
    <row r="494" spans="1:20" ht="24.95" hidden="1" customHeight="1">
      <c r="A494" s="209" t="str">
        <f t="shared" si="160"/>
        <v>-</v>
      </c>
      <c r="C494" s="2">
        <f t="shared" si="167"/>
        <v>7</v>
      </c>
      <c r="E494" s="106"/>
      <c r="F494" s="107"/>
      <c r="G494" s="107"/>
      <c r="H494" s="108"/>
      <c r="I494" s="368" t="str">
        <f t="shared" si="168"/>
        <v/>
      </c>
      <c r="J494" s="91" t="str">
        <f t="shared" si="169"/>
        <v/>
      </c>
      <c r="K494" s="92">
        <f t="shared" si="170"/>
        <v>0</v>
      </c>
      <c r="L494" s="105" t="str">
        <f t="shared" si="171"/>
        <v/>
      </c>
      <c r="M494" s="91">
        <f t="shared" si="172"/>
        <v>0</v>
      </c>
      <c r="N494" s="91">
        <f t="shared" si="173"/>
        <v>0</v>
      </c>
      <c r="O494" s="253">
        <f t="shared" si="174"/>
        <v>0</v>
      </c>
      <c r="P494" s="253">
        <f t="shared" si="175"/>
        <v>0</v>
      </c>
      <c r="Q494" s="253">
        <f t="shared" si="176"/>
        <v>0</v>
      </c>
      <c r="R494" s="253">
        <f t="shared" si="177"/>
        <v>0</v>
      </c>
      <c r="S494" s="93" t="s">
        <v>23</v>
      </c>
      <c r="T494" s="168" t="str">
        <f t="shared" si="178"/>
        <v/>
      </c>
    </row>
    <row r="495" spans="1:20" ht="24.95" hidden="1" customHeight="1">
      <c r="A495" s="209" t="str">
        <f t="shared" si="160"/>
        <v>-</v>
      </c>
      <c r="C495" s="2">
        <f t="shared" si="167"/>
        <v>8</v>
      </c>
      <c r="E495" s="106"/>
      <c r="F495" s="107"/>
      <c r="G495" s="107"/>
      <c r="H495" s="108"/>
      <c r="I495" s="368" t="str">
        <f t="shared" si="168"/>
        <v/>
      </c>
      <c r="J495" s="91" t="str">
        <f t="shared" si="169"/>
        <v/>
      </c>
      <c r="K495" s="92">
        <f t="shared" si="170"/>
        <v>0</v>
      </c>
      <c r="L495" s="105" t="str">
        <f t="shared" si="171"/>
        <v/>
      </c>
      <c r="M495" s="91">
        <f t="shared" si="172"/>
        <v>0</v>
      </c>
      <c r="N495" s="91">
        <f t="shared" si="173"/>
        <v>0</v>
      </c>
      <c r="O495" s="253">
        <f t="shared" si="174"/>
        <v>0</v>
      </c>
      <c r="P495" s="253">
        <f t="shared" si="175"/>
        <v>0</v>
      </c>
      <c r="Q495" s="253">
        <f t="shared" si="176"/>
        <v>0</v>
      </c>
      <c r="R495" s="253">
        <f t="shared" si="177"/>
        <v>0</v>
      </c>
      <c r="S495" s="93" t="s">
        <v>23</v>
      </c>
      <c r="T495" s="168" t="str">
        <f t="shared" si="178"/>
        <v/>
      </c>
    </row>
    <row r="496" spans="1:20" ht="24.95" hidden="1" customHeight="1">
      <c r="A496" s="209" t="str">
        <f t="shared" si="160"/>
        <v>-</v>
      </c>
      <c r="C496" s="2">
        <f t="shared" si="167"/>
        <v>9</v>
      </c>
      <c r="E496" s="106"/>
      <c r="F496" s="107"/>
      <c r="G496" s="107"/>
      <c r="H496" s="108"/>
      <c r="I496" s="368" t="str">
        <f t="shared" si="168"/>
        <v/>
      </c>
      <c r="J496" s="91" t="str">
        <f t="shared" si="169"/>
        <v/>
      </c>
      <c r="K496" s="92">
        <f t="shared" si="170"/>
        <v>0</v>
      </c>
      <c r="L496" s="105" t="str">
        <f t="shared" si="171"/>
        <v/>
      </c>
      <c r="M496" s="91">
        <f t="shared" si="172"/>
        <v>0</v>
      </c>
      <c r="N496" s="91">
        <f t="shared" si="173"/>
        <v>0</v>
      </c>
      <c r="O496" s="253">
        <f t="shared" si="174"/>
        <v>0</v>
      </c>
      <c r="P496" s="253">
        <f t="shared" si="175"/>
        <v>0</v>
      </c>
      <c r="Q496" s="253">
        <f t="shared" si="176"/>
        <v>0</v>
      </c>
      <c r="R496" s="253">
        <f t="shared" si="177"/>
        <v>0</v>
      </c>
      <c r="S496" s="93" t="s">
        <v>23</v>
      </c>
      <c r="T496" s="168" t="str">
        <f t="shared" si="178"/>
        <v/>
      </c>
    </row>
    <row r="497" spans="1:20" ht="24.95" hidden="1" customHeight="1">
      <c r="A497" s="209" t="str">
        <f t="shared" si="160"/>
        <v>-</v>
      </c>
      <c r="C497" s="2">
        <f t="shared" si="167"/>
        <v>10</v>
      </c>
      <c r="E497" s="106"/>
      <c r="F497" s="107"/>
      <c r="G497" s="107"/>
      <c r="H497" s="108"/>
      <c r="I497" s="368" t="str">
        <f t="shared" si="168"/>
        <v/>
      </c>
      <c r="J497" s="91" t="str">
        <f t="shared" si="169"/>
        <v/>
      </c>
      <c r="K497" s="92">
        <f t="shared" si="170"/>
        <v>0</v>
      </c>
      <c r="L497" s="105" t="str">
        <f t="shared" si="171"/>
        <v/>
      </c>
      <c r="M497" s="91">
        <f t="shared" si="172"/>
        <v>0</v>
      </c>
      <c r="N497" s="91">
        <f t="shared" si="173"/>
        <v>0</v>
      </c>
      <c r="O497" s="253">
        <f t="shared" si="174"/>
        <v>0</v>
      </c>
      <c r="P497" s="253">
        <f t="shared" si="175"/>
        <v>0</v>
      </c>
      <c r="Q497" s="253">
        <f t="shared" si="176"/>
        <v>0</v>
      </c>
      <c r="R497" s="253">
        <f t="shared" si="177"/>
        <v>0</v>
      </c>
      <c r="S497" s="93" t="s">
        <v>23</v>
      </c>
      <c r="T497" s="168" t="str">
        <f t="shared" si="178"/>
        <v/>
      </c>
    </row>
    <row r="498" spans="1:20" ht="24.95" hidden="1" customHeight="1">
      <c r="A498" s="209" t="str">
        <f t="shared" si="160"/>
        <v>-</v>
      </c>
      <c r="C498" s="2">
        <f t="shared" si="167"/>
        <v>11</v>
      </c>
      <c r="E498" s="106"/>
      <c r="F498" s="107"/>
      <c r="G498" s="107"/>
      <c r="H498" s="108"/>
      <c r="I498" s="368" t="str">
        <f t="shared" si="168"/>
        <v/>
      </c>
      <c r="J498" s="91" t="str">
        <f t="shared" si="169"/>
        <v/>
      </c>
      <c r="K498" s="92">
        <f t="shared" si="170"/>
        <v>0</v>
      </c>
      <c r="L498" s="105" t="str">
        <f t="shared" si="171"/>
        <v/>
      </c>
      <c r="M498" s="91">
        <f t="shared" si="172"/>
        <v>0</v>
      </c>
      <c r="N498" s="91">
        <f t="shared" si="173"/>
        <v>0</v>
      </c>
      <c r="O498" s="253">
        <f t="shared" si="174"/>
        <v>0</v>
      </c>
      <c r="P498" s="253">
        <f t="shared" si="175"/>
        <v>0</v>
      </c>
      <c r="Q498" s="253">
        <f t="shared" si="176"/>
        <v>0</v>
      </c>
      <c r="R498" s="253">
        <f t="shared" si="177"/>
        <v>0</v>
      </c>
      <c r="S498" s="93" t="s">
        <v>23</v>
      </c>
      <c r="T498" s="168" t="str">
        <f t="shared" si="178"/>
        <v/>
      </c>
    </row>
    <row r="499" spans="1:20" ht="24.95" hidden="1" customHeight="1">
      <c r="A499" s="209" t="str">
        <f t="shared" si="160"/>
        <v>-</v>
      </c>
      <c r="C499" s="2">
        <f t="shared" si="167"/>
        <v>12</v>
      </c>
      <c r="E499" s="106"/>
      <c r="F499" s="107"/>
      <c r="G499" s="107"/>
      <c r="H499" s="108"/>
      <c r="I499" s="368" t="str">
        <f t="shared" si="168"/>
        <v/>
      </c>
      <c r="J499" s="91" t="str">
        <f t="shared" si="169"/>
        <v/>
      </c>
      <c r="K499" s="92">
        <f t="shared" si="170"/>
        <v>0</v>
      </c>
      <c r="L499" s="105" t="str">
        <f t="shared" si="171"/>
        <v/>
      </c>
      <c r="M499" s="91">
        <f t="shared" si="172"/>
        <v>0</v>
      </c>
      <c r="N499" s="91">
        <f t="shared" si="173"/>
        <v>0</v>
      </c>
      <c r="O499" s="253">
        <f t="shared" si="174"/>
        <v>0</v>
      </c>
      <c r="P499" s="253">
        <f t="shared" si="175"/>
        <v>0</v>
      </c>
      <c r="Q499" s="253">
        <f t="shared" si="176"/>
        <v>0</v>
      </c>
      <c r="R499" s="253">
        <f t="shared" si="177"/>
        <v>0</v>
      </c>
      <c r="S499" s="93" t="s">
        <v>23</v>
      </c>
      <c r="T499" s="168" t="str">
        <f t="shared" si="178"/>
        <v/>
      </c>
    </row>
    <row r="500" spans="1:20" ht="24.95" hidden="1" customHeight="1">
      <c r="A500" s="209" t="str">
        <f t="shared" si="160"/>
        <v>-</v>
      </c>
      <c r="C500" s="2">
        <f t="shared" si="167"/>
        <v>13</v>
      </c>
      <c r="E500" s="106"/>
      <c r="F500" s="107"/>
      <c r="G500" s="107"/>
      <c r="H500" s="108"/>
      <c r="I500" s="368" t="str">
        <f t="shared" si="168"/>
        <v/>
      </c>
      <c r="J500" s="91" t="str">
        <f t="shared" si="169"/>
        <v/>
      </c>
      <c r="K500" s="92">
        <f t="shared" si="170"/>
        <v>0</v>
      </c>
      <c r="L500" s="105" t="str">
        <f t="shared" si="171"/>
        <v/>
      </c>
      <c r="M500" s="91">
        <f t="shared" si="172"/>
        <v>0</v>
      </c>
      <c r="N500" s="91">
        <f t="shared" si="173"/>
        <v>0</v>
      </c>
      <c r="O500" s="253">
        <f t="shared" si="174"/>
        <v>0</v>
      </c>
      <c r="P500" s="253">
        <f t="shared" si="175"/>
        <v>0</v>
      </c>
      <c r="Q500" s="253">
        <f t="shared" si="176"/>
        <v>0</v>
      </c>
      <c r="R500" s="253">
        <f t="shared" si="177"/>
        <v>0</v>
      </c>
      <c r="S500" s="93" t="s">
        <v>23</v>
      </c>
      <c r="T500" s="168" t="str">
        <f t="shared" si="178"/>
        <v/>
      </c>
    </row>
    <row r="501" spans="1:20" ht="24.95" hidden="1" customHeight="1">
      <c r="A501" s="209" t="str">
        <f t="shared" si="160"/>
        <v>-</v>
      </c>
      <c r="C501" s="2">
        <f t="shared" si="167"/>
        <v>14</v>
      </c>
      <c r="E501" s="106"/>
      <c r="F501" s="107"/>
      <c r="G501" s="107"/>
      <c r="H501" s="108"/>
      <c r="I501" s="368" t="str">
        <f t="shared" si="168"/>
        <v/>
      </c>
      <c r="J501" s="91" t="str">
        <f t="shared" si="169"/>
        <v/>
      </c>
      <c r="K501" s="92">
        <f t="shared" si="170"/>
        <v>0</v>
      </c>
      <c r="L501" s="105" t="str">
        <f t="shared" si="171"/>
        <v/>
      </c>
      <c r="M501" s="91">
        <f t="shared" si="172"/>
        <v>0</v>
      </c>
      <c r="N501" s="91">
        <f t="shared" si="173"/>
        <v>0</v>
      </c>
      <c r="O501" s="253">
        <f t="shared" si="174"/>
        <v>0</v>
      </c>
      <c r="P501" s="253">
        <f t="shared" si="175"/>
        <v>0</v>
      </c>
      <c r="Q501" s="253">
        <f t="shared" si="176"/>
        <v>0</v>
      </c>
      <c r="R501" s="253">
        <f t="shared" si="177"/>
        <v>0</v>
      </c>
      <c r="S501" s="93" t="s">
        <v>23</v>
      </c>
      <c r="T501" s="168" t="str">
        <f t="shared" si="178"/>
        <v/>
      </c>
    </row>
    <row r="502" spans="1:20" ht="24.95" hidden="1" customHeight="1">
      <c r="A502" s="209" t="str">
        <f t="shared" si="160"/>
        <v>-</v>
      </c>
      <c r="C502" s="2">
        <f t="shared" si="167"/>
        <v>15</v>
      </c>
      <c r="E502" s="106"/>
      <c r="F502" s="107"/>
      <c r="G502" s="107"/>
      <c r="H502" s="108"/>
      <c r="I502" s="368" t="str">
        <f t="shared" si="168"/>
        <v/>
      </c>
      <c r="J502" s="91" t="str">
        <f t="shared" si="169"/>
        <v/>
      </c>
      <c r="K502" s="92">
        <f t="shared" si="170"/>
        <v>0</v>
      </c>
      <c r="L502" s="105" t="str">
        <f t="shared" si="171"/>
        <v/>
      </c>
      <c r="M502" s="91">
        <f t="shared" si="172"/>
        <v>0</v>
      </c>
      <c r="N502" s="91">
        <f t="shared" si="173"/>
        <v>0</v>
      </c>
      <c r="O502" s="253">
        <f t="shared" si="174"/>
        <v>0</v>
      </c>
      <c r="P502" s="253">
        <f t="shared" si="175"/>
        <v>0</v>
      </c>
      <c r="Q502" s="253">
        <f t="shared" si="176"/>
        <v>0</v>
      </c>
      <c r="R502" s="253">
        <f t="shared" si="177"/>
        <v>0</v>
      </c>
      <c r="S502" s="93" t="s">
        <v>23</v>
      </c>
      <c r="T502" s="168" t="str">
        <f t="shared" si="178"/>
        <v/>
      </c>
    </row>
    <row r="503" spans="1:20" ht="24.95" hidden="1" customHeight="1">
      <c r="A503" s="209" t="str">
        <f t="shared" si="160"/>
        <v>-</v>
      </c>
      <c r="C503" s="2">
        <f t="shared" si="167"/>
        <v>16</v>
      </c>
      <c r="E503" s="106"/>
      <c r="F503" s="107"/>
      <c r="G503" s="107"/>
      <c r="H503" s="108"/>
      <c r="I503" s="368" t="str">
        <f t="shared" si="168"/>
        <v/>
      </c>
      <c r="J503" s="91" t="str">
        <f t="shared" si="169"/>
        <v/>
      </c>
      <c r="K503" s="92">
        <f t="shared" si="170"/>
        <v>0</v>
      </c>
      <c r="L503" s="105" t="str">
        <f t="shared" si="171"/>
        <v/>
      </c>
      <c r="M503" s="91">
        <f t="shared" si="172"/>
        <v>0</v>
      </c>
      <c r="N503" s="91">
        <f t="shared" si="173"/>
        <v>0</v>
      </c>
      <c r="O503" s="253">
        <f t="shared" si="174"/>
        <v>0</v>
      </c>
      <c r="P503" s="253">
        <f t="shared" si="175"/>
        <v>0</v>
      </c>
      <c r="Q503" s="253">
        <f t="shared" si="176"/>
        <v>0</v>
      </c>
      <c r="R503" s="253">
        <f t="shared" si="177"/>
        <v>0</v>
      </c>
      <c r="S503" s="93" t="s">
        <v>23</v>
      </c>
      <c r="T503" s="168" t="str">
        <f t="shared" si="178"/>
        <v/>
      </c>
    </row>
    <row r="504" spans="1:20" ht="24.95" hidden="1" customHeight="1">
      <c r="A504" s="209" t="str">
        <f t="shared" si="160"/>
        <v>-</v>
      </c>
      <c r="C504" s="2">
        <f t="shared" si="167"/>
        <v>17</v>
      </c>
      <c r="E504" s="106"/>
      <c r="F504" s="107"/>
      <c r="G504" s="107"/>
      <c r="H504" s="108"/>
      <c r="I504" s="368" t="str">
        <f t="shared" si="168"/>
        <v/>
      </c>
      <c r="J504" s="91" t="str">
        <f t="shared" si="169"/>
        <v/>
      </c>
      <c r="K504" s="92">
        <f t="shared" si="170"/>
        <v>0</v>
      </c>
      <c r="L504" s="105" t="str">
        <f t="shared" si="171"/>
        <v/>
      </c>
      <c r="M504" s="91">
        <f t="shared" si="172"/>
        <v>0</v>
      </c>
      <c r="N504" s="91">
        <f t="shared" si="173"/>
        <v>0</v>
      </c>
      <c r="O504" s="253">
        <f t="shared" si="174"/>
        <v>0</v>
      </c>
      <c r="P504" s="253">
        <f t="shared" si="175"/>
        <v>0</v>
      </c>
      <c r="Q504" s="253">
        <f t="shared" si="176"/>
        <v>0</v>
      </c>
      <c r="R504" s="253">
        <f t="shared" si="177"/>
        <v>0</v>
      </c>
      <c r="S504" s="93" t="s">
        <v>23</v>
      </c>
      <c r="T504" s="168" t="str">
        <f t="shared" si="178"/>
        <v/>
      </c>
    </row>
    <row r="505" spans="1:20" ht="24.95" hidden="1" customHeight="1">
      <c r="A505" s="209" t="str">
        <f t="shared" si="160"/>
        <v>-</v>
      </c>
      <c r="C505" s="2">
        <f t="shared" si="167"/>
        <v>18</v>
      </c>
      <c r="E505" s="106"/>
      <c r="F505" s="107"/>
      <c r="G505" s="107"/>
      <c r="H505" s="108"/>
      <c r="I505" s="368" t="str">
        <f t="shared" si="168"/>
        <v/>
      </c>
      <c r="J505" s="91" t="str">
        <f t="shared" si="169"/>
        <v/>
      </c>
      <c r="K505" s="92">
        <f t="shared" si="170"/>
        <v>0</v>
      </c>
      <c r="L505" s="105" t="str">
        <f t="shared" si="171"/>
        <v/>
      </c>
      <c r="M505" s="91">
        <f t="shared" si="172"/>
        <v>0</v>
      </c>
      <c r="N505" s="91">
        <f t="shared" si="173"/>
        <v>0</v>
      </c>
      <c r="O505" s="253">
        <f t="shared" si="174"/>
        <v>0</v>
      </c>
      <c r="P505" s="253">
        <f t="shared" si="175"/>
        <v>0</v>
      </c>
      <c r="Q505" s="253">
        <f t="shared" si="176"/>
        <v>0</v>
      </c>
      <c r="R505" s="253">
        <f t="shared" si="177"/>
        <v>0</v>
      </c>
      <c r="S505" s="93" t="s">
        <v>23</v>
      </c>
      <c r="T505" s="168" t="str">
        <f t="shared" si="178"/>
        <v/>
      </c>
    </row>
    <row r="506" spans="1:20" ht="24.95" hidden="1" customHeight="1">
      <c r="A506" s="209" t="str">
        <f t="shared" si="160"/>
        <v>-</v>
      </c>
      <c r="C506" s="2">
        <f t="shared" si="167"/>
        <v>19</v>
      </c>
      <c r="E506" s="106"/>
      <c r="F506" s="107"/>
      <c r="G506" s="107"/>
      <c r="H506" s="108"/>
      <c r="I506" s="368" t="str">
        <f t="shared" si="168"/>
        <v/>
      </c>
      <c r="J506" s="91" t="str">
        <f t="shared" si="169"/>
        <v/>
      </c>
      <c r="K506" s="92">
        <f t="shared" si="170"/>
        <v>0</v>
      </c>
      <c r="L506" s="105" t="str">
        <f t="shared" si="171"/>
        <v/>
      </c>
      <c r="M506" s="91">
        <f t="shared" si="172"/>
        <v>0</v>
      </c>
      <c r="N506" s="91">
        <f t="shared" si="173"/>
        <v>0</v>
      </c>
      <c r="O506" s="253">
        <f t="shared" si="174"/>
        <v>0</v>
      </c>
      <c r="P506" s="253">
        <f t="shared" si="175"/>
        <v>0</v>
      </c>
      <c r="Q506" s="253">
        <f t="shared" si="176"/>
        <v>0</v>
      </c>
      <c r="R506" s="253">
        <f t="shared" si="177"/>
        <v>0</v>
      </c>
      <c r="S506" s="93" t="s">
        <v>23</v>
      </c>
      <c r="T506" s="168" t="str">
        <f t="shared" si="178"/>
        <v/>
      </c>
    </row>
    <row r="507" spans="1:20" ht="24.95" hidden="1" customHeight="1">
      <c r="A507" s="209" t="str">
        <f t="shared" si="160"/>
        <v>-</v>
      </c>
      <c r="C507" s="2">
        <f t="shared" si="167"/>
        <v>20</v>
      </c>
      <c r="E507" s="106"/>
      <c r="F507" s="107"/>
      <c r="G507" s="107"/>
      <c r="H507" s="108"/>
      <c r="I507" s="368" t="str">
        <f t="shared" si="168"/>
        <v/>
      </c>
      <c r="J507" s="91" t="str">
        <f t="shared" si="169"/>
        <v/>
      </c>
      <c r="K507" s="92">
        <f t="shared" si="170"/>
        <v>0</v>
      </c>
      <c r="L507" s="105" t="str">
        <f t="shared" si="171"/>
        <v/>
      </c>
      <c r="M507" s="91">
        <f t="shared" si="172"/>
        <v>0</v>
      </c>
      <c r="N507" s="91">
        <f t="shared" si="173"/>
        <v>0</v>
      </c>
      <c r="O507" s="253">
        <f t="shared" si="174"/>
        <v>0</v>
      </c>
      <c r="P507" s="253">
        <f t="shared" si="175"/>
        <v>0</v>
      </c>
      <c r="Q507" s="253">
        <f t="shared" si="176"/>
        <v>0</v>
      </c>
      <c r="R507" s="253">
        <f t="shared" si="177"/>
        <v>0</v>
      </c>
      <c r="S507" s="93" t="s">
        <v>23</v>
      </c>
      <c r="T507" s="168" t="str">
        <f t="shared" si="178"/>
        <v/>
      </c>
    </row>
    <row r="508" spans="1:20" ht="24.95" hidden="1" customHeight="1">
      <c r="A508" s="209" t="str">
        <f t="shared" si="160"/>
        <v>-</v>
      </c>
      <c r="C508" s="2">
        <f t="shared" si="167"/>
        <v>21</v>
      </c>
      <c r="E508" s="106"/>
      <c r="F508" s="107"/>
      <c r="G508" s="107"/>
      <c r="H508" s="108"/>
      <c r="I508" s="368" t="str">
        <f t="shared" si="168"/>
        <v/>
      </c>
      <c r="J508" s="91" t="str">
        <f t="shared" si="169"/>
        <v/>
      </c>
      <c r="K508" s="92">
        <f t="shared" si="170"/>
        <v>0</v>
      </c>
      <c r="L508" s="105" t="str">
        <f t="shared" si="171"/>
        <v/>
      </c>
      <c r="M508" s="91">
        <f t="shared" si="172"/>
        <v>0</v>
      </c>
      <c r="N508" s="91">
        <f t="shared" si="173"/>
        <v>0</v>
      </c>
      <c r="O508" s="253">
        <f t="shared" si="174"/>
        <v>0</v>
      </c>
      <c r="P508" s="253">
        <f t="shared" si="175"/>
        <v>0</v>
      </c>
      <c r="Q508" s="253">
        <f t="shared" si="176"/>
        <v>0</v>
      </c>
      <c r="R508" s="253">
        <f t="shared" si="177"/>
        <v>0</v>
      </c>
      <c r="S508" s="93" t="s">
        <v>23</v>
      </c>
      <c r="T508" s="168" t="str">
        <f t="shared" si="178"/>
        <v/>
      </c>
    </row>
    <row r="509" spans="1:20" ht="24.95" hidden="1" customHeight="1">
      <c r="A509" s="209" t="str">
        <f t="shared" si="160"/>
        <v>-</v>
      </c>
      <c r="C509" s="2">
        <f t="shared" si="167"/>
        <v>22</v>
      </c>
      <c r="E509" s="106"/>
      <c r="F509" s="107"/>
      <c r="G509" s="107"/>
      <c r="H509" s="108"/>
      <c r="I509" s="368" t="str">
        <f t="shared" si="168"/>
        <v/>
      </c>
      <c r="J509" s="91" t="str">
        <f t="shared" si="169"/>
        <v/>
      </c>
      <c r="K509" s="92">
        <f t="shared" si="170"/>
        <v>0</v>
      </c>
      <c r="L509" s="105" t="str">
        <f t="shared" si="171"/>
        <v/>
      </c>
      <c r="M509" s="91">
        <f t="shared" si="172"/>
        <v>0</v>
      </c>
      <c r="N509" s="91">
        <f t="shared" si="173"/>
        <v>0</v>
      </c>
      <c r="O509" s="253">
        <f t="shared" si="174"/>
        <v>0</v>
      </c>
      <c r="P509" s="253">
        <f t="shared" si="175"/>
        <v>0</v>
      </c>
      <c r="Q509" s="253">
        <f t="shared" si="176"/>
        <v>0</v>
      </c>
      <c r="R509" s="253">
        <f t="shared" si="177"/>
        <v>0</v>
      </c>
      <c r="S509" s="93" t="s">
        <v>23</v>
      </c>
      <c r="T509" s="168" t="str">
        <f t="shared" si="178"/>
        <v/>
      </c>
    </row>
    <row r="510" spans="1:20" ht="24.95" hidden="1" customHeight="1">
      <c r="A510" s="209" t="str">
        <f t="shared" si="160"/>
        <v>-</v>
      </c>
      <c r="C510" s="2">
        <f t="shared" si="167"/>
        <v>23</v>
      </c>
      <c r="E510" s="106"/>
      <c r="F510" s="107"/>
      <c r="G510" s="107"/>
      <c r="H510" s="108"/>
      <c r="I510" s="368" t="str">
        <f t="shared" si="168"/>
        <v/>
      </c>
      <c r="J510" s="91" t="str">
        <f t="shared" si="169"/>
        <v/>
      </c>
      <c r="K510" s="92">
        <f t="shared" si="170"/>
        <v>0</v>
      </c>
      <c r="L510" s="105" t="str">
        <f t="shared" si="171"/>
        <v/>
      </c>
      <c r="M510" s="91">
        <f t="shared" si="172"/>
        <v>0</v>
      </c>
      <c r="N510" s="91">
        <f t="shared" si="173"/>
        <v>0</v>
      </c>
      <c r="O510" s="253">
        <f t="shared" si="174"/>
        <v>0</v>
      </c>
      <c r="P510" s="253">
        <f t="shared" si="175"/>
        <v>0</v>
      </c>
      <c r="Q510" s="253">
        <f t="shared" si="176"/>
        <v>0</v>
      </c>
      <c r="R510" s="253">
        <f t="shared" si="177"/>
        <v>0</v>
      </c>
      <c r="S510" s="93" t="s">
        <v>23</v>
      </c>
      <c r="T510" s="168" t="str">
        <f t="shared" si="178"/>
        <v/>
      </c>
    </row>
    <row r="511" spans="1:20" ht="24.95" hidden="1" customHeight="1">
      <c r="A511" s="209" t="str">
        <f t="shared" si="160"/>
        <v>-</v>
      </c>
      <c r="C511" s="2">
        <f t="shared" si="167"/>
        <v>24</v>
      </c>
      <c r="E511" s="106"/>
      <c r="F511" s="107"/>
      <c r="G511" s="107"/>
      <c r="H511" s="108"/>
      <c r="I511" s="368" t="str">
        <f t="shared" si="168"/>
        <v/>
      </c>
      <c r="J511" s="91" t="str">
        <f t="shared" si="169"/>
        <v/>
      </c>
      <c r="K511" s="92">
        <f t="shared" si="170"/>
        <v>0</v>
      </c>
      <c r="L511" s="105" t="str">
        <f t="shared" si="171"/>
        <v/>
      </c>
      <c r="M511" s="91">
        <f t="shared" si="172"/>
        <v>0</v>
      </c>
      <c r="N511" s="91">
        <f t="shared" si="173"/>
        <v>0</v>
      </c>
      <c r="O511" s="253">
        <f t="shared" si="174"/>
        <v>0</v>
      </c>
      <c r="P511" s="253">
        <f t="shared" si="175"/>
        <v>0</v>
      </c>
      <c r="Q511" s="253">
        <f t="shared" si="176"/>
        <v>0</v>
      </c>
      <c r="R511" s="253">
        <f t="shared" si="177"/>
        <v>0</v>
      </c>
      <c r="S511" s="93" t="s">
        <v>23</v>
      </c>
      <c r="T511" s="168" t="str">
        <f t="shared" si="178"/>
        <v/>
      </c>
    </row>
    <row r="512" spans="1:20" ht="24.95" hidden="1" customHeight="1">
      <c r="A512" s="209" t="str">
        <f t="shared" si="160"/>
        <v>-</v>
      </c>
      <c r="C512" s="2">
        <f t="shared" si="167"/>
        <v>25</v>
      </c>
      <c r="E512" s="106"/>
      <c r="F512" s="107"/>
      <c r="G512" s="107"/>
      <c r="H512" s="108"/>
      <c r="I512" s="368" t="str">
        <f t="shared" si="168"/>
        <v/>
      </c>
      <c r="J512" s="91" t="str">
        <f t="shared" si="169"/>
        <v/>
      </c>
      <c r="K512" s="92">
        <f t="shared" si="170"/>
        <v>0</v>
      </c>
      <c r="L512" s="105" t="str">
        <f t="shared" si="171"/>
        <v/>
      </c>
      <c r="M512" s="91">
        <f t="shared" si="172"/>
        <v>0</v>
      </c>
      <c r="N512" s="91">
        <f t="shared" si="173"/>
        <v>0</v>
      </c>
      <c r="O512" s="253">
        <f t="shared" si="174"/>
        <v>0</v>
      </c>
      <c r="P512" s="253">
        <f t="shared" si="175"/>
        <v>0</v>
      </c>
      <c r="Q512" s="253">
        <f t="shared" si="176"/>
        <v>0</v>
      </c>
      <c r="R512" s="253">
        <f t="shared" si="177"/>
        <v>0</v>
      </c>
      <c r="S512" s="93" t="s">
        <v>23</v>
      </c>
      <c r="T512" s="168" t="str">
        <f t="shared" si="178"/>
        <v/>
      </c>
    </row>
    <row r="513" spans="1:20" ht="24.95" hidden="1" customHeight="1">
      <c r="A513" s="209" t="str">
        <f t="shared" si="160"/>
        <v>-</v>
      </c>
      <c r="E513" s="97"/>
      <c r="F513" s="2"/>
      <c r="G513" s="2"/>
      <c r="H513" s="98"/>
      <c r="I513" s="370" t="str">
        <f t="shared" si="149"/>
        <v/>
      </c>
      <c r="J513" s="100" t="str">
        <f t="shared" ref="J513:J573" si="179">L513</f>
        <v/>
      </c>
      <c r="K513" s="101">
        <f>SUM(K488:K512)</f>
        <v>0</v>
      </c>
      <c r="L513" s="100" t="str">
        <f t="shared" si="150"/>
        <v/>
      </c>
      <c r="M513" s="102">
        <f>SUM(M488:M512)</f>
        <v>0</v>
      </c>
      <c r="N513" s="102">
        <f>SUM(N488:N512)</f>
        <v>0</v>
      </c>
      <c r="O513" s="254">
        <f>SUM(O488:O512)</f>
        <v>0</v>
      </c>
      <c r="P513" s="254">
        <f t="shared" si="159"/>
        <v>0</v>
      </c>
      <c r="Q513" s="254">
        <f>SUM(Q488:Q512)</f>
        <v>0</v>
      </c>
      <c r="R513" s="254">
        <f>SUM(R488:R512)</f>
        <v>0</v>
      </c>
      <c r="S513" s="110"/>
      <c r="T513" s="169" t="str">
        <f t="shared" si="151"/>
        <v/>
      </c>
    </row>
    <row r="514" spans="1:20" ht="24.95" hidden="1" customHeight="1">
      <c r="A514" s="209" t="str">
        <f t="shared" si="160"/>
        <v>-</v>
      </c>
      <c r="C514" s="2">
        <v>1</v>
      </c>
      <c r="E514" s="70" t="s">
        <v>48</v>
      </c>
      <c r="F514" s="111"/>
      <c r="G514" s="111"/>
      <c r="H514" s="112"/>
      <c r="I514" s="367" t="str">
        <f t="shared" si="149"/>
        <v/>
      </c>
      <c r="J514" s="88" t="str">
        <f t="shared" si="179"/>
        <v/>
      </c>
      <c r="K514" s="114">
        <f t="shared" ref="K514:K538" si="180">COUNTIFS($I$6:$I$255,I514,$S$6:$S$255,S514)</f>
        <v>0</v>
      </c>
      <c r="L514" s="88" t="str">
        <f t="shared" si="150"/>
        <v/>
      </c>
      <c r="M514" s="88">
        <f t="shared" ref="M514:M538" si="181">SUMIFS($M$6:$M$255,$I$6:$I$255,I514,$S$6:$S$255,S514)</f>
        <v>0</v>
      </c>
      <c r="N514" s="88">
        <f t="shared" ref="N514:N538" si="182">SUMIFS($N$6:$N$255,$I$6:$I$255,I514,$S$6:$S$255,S514)</f>
        <v>0</v>
      </c>
      <c r="O514" s="252">
        <f t="shared" ref="O514:O538" si="183">SUMIFS($O$6:$O$255,$I$6:$I$255,I514,$S$6:$S$255,S514)</f>
        <v>0</v>
      </c>
      <c r="P514" s="252">
        <f t="shared" si="159"/>
        <v>0</v>
      </c>
      <c r="Q514" s="252">
        <f t="shared" ref="Q514:Q538" si="184">SUMIFS($Q$6:$Q$255,$I$6:$I$255,I514,$S$6:$S$255,S514)</f>
        <v>0</v>
      </c>
      <c r="R514" s="252">
        <f t="shared" ref="R514:R538" si="185">SUMIFS($R$6:$R$255,$I$6:$I$255,I514,$S$6:$S$255,S514)</f>
        <v>0</v>
      </c>
      <c r="S514" s="109" t="s">
        <v>24</v>
      </c>
      <c r="T514" s="171" t="str">
        <f t="shared" si="151"/>
        <v/>
      </c>
    </row>
    <row r="515" spans="1:20" ht="24.95" hidden="1" customHeight="1">
      <c r="A515" s="209" t="str">
        <f t="shared" si="160"/>
        <v>-</v>
      </c>
      <c r="C515" s="2">
        <f t="shared" ref="C515:C538" si="186">C514+1</f>
        <v>2</v>
      </c>
      <c r="E515" s="106"/>
      <c r="F515" s="107"/>
      <c r="G515" s="107"/>
      <c r="H515" s="108"/>
      <c r="I515" s="368" t="str">
        <f t="shared" si="149"/>
        <v/>
      </c>
      <c r="J515" s="91" t="str">
        <f t="shared" si="179"/>
        <v/>
      </c>
      <c r="K515" s="92">
        <f t="shared" si="180"/>
        <v>0</v>
      </c>
      <c r="L515" s="105" t="str">
        <f t="shared" si="150"/>
        <v/>
      </c>
      <c r="M515" s="91">
        <f t="shared" si="181"/>
        <v>0</v>
      </c>
      <c r="N515" s="91">
        <f t="shared" si="182"/>
        <v>0</v>
      </c>
      <c r="O515" s="253">
        <f t="shared" si="183"/>
        <v>0</v>
      </c>
      <c r="P515" s="253">
        <f t="shared" si="159"/>
        <v>0</v>
      </c>
      <c r="Q515" s="253">
        <f t="shared" si="184"/>
        <v>0</v>
      </c>
      <c r="R515" s="253">
        <f t="shared" si="185"/>
        <v>0</v>
      </c>
      <c r="S515" s="93" t="s">
        <v>24</v>
      </c>
      <c r="T515" s="168" t="str">
        <f t="shared" si="151"/>
        <v/>
      </c>
    </row>
    <row r="516" spans="1:20" ht="24.95" hidden="1" customHeight="1">
      <c r="A516" s="209" t="str">
        <f t="shared" si="160"/>
        <v>-</v>
      </c>
      <c r="C516" s="2">
        <f t="shared" si="186"/>
        <v>3</v>
      </c>
      <c r="E516" s="106"/>
      <c r="F516" s="107"/>
      <c r="G516" s="107"/>
      <c r="H516" s="108"/>
      <c r="I516" s="368" t="str">
        <f t="shared" si="149"/>
        <v/>
      </c>
      <c r="J516" s="91" t="str">
        <f t="shared" si="179"/>
        <v/>
      </c>
      <c r="K516" s="92">
        <f t="shared" si="180"/>
        <v>0</v>
      </c>
      <c r="L516" s="105" t="str">
        <f t="shared" si="150"/>
        <v/>
      </c>
      <c r="M516" s="91">
        <f t="shared" si="181"/>
        <v>0</v>
      </c>
      <c r="N516" s="91">
        <f t="shared" si="182"/>
        <v>0</v>
      </c>
      <c r="O516" s="253">
        <f t="shared" si="183"/>
        <v>0</v>
      </c>
      <c r="P516" s="253">
        <f t="shared" si="159"/>
        <v>0</v>
      </c>
      <c r="Q516" s="253">
        <f t="shared" si="184"/>
        <v>0</v>
      </c>
      <c r="R516" s="253">
        <f t="shared" si="185"/>
        <v>0</v>
      </c>
      <c r="S516" s="93" t="s">
        <v>24</v>
      </c>
      <c r="T516" s="168" t="str">
        <f t="shared" si="151"/>
        <v/>
      </c>
    </row>
    <row r="517" spans="1:20" ht="24.95" hidden="1" customHeight="1">
      <c r="A517" s="209" t="str">
        <f t="shared" si="160"/>
        <v>-</v>
      </c>
      <c r="C517" s="2">
        <f t="shared" si="186"/>
        <v>4</v>
      </c>
      <c r="E517" s="106"/>
      <c r="F517" s="107"/>
      <c r="G517" s="107"/>
      <c r="H517" s="108"/>
      <c r="I517" s="368" t="str">
        <f t="shared" si="149"/>
        <v/>
      </c>
      <c r="J517" s="91" t="str">
        <f t="shared" si="179"/>
        <v/>
      </c>
      <c r="K517" s="92">
        <f t="shared" si="180"/>
        <v>0</v>
      </c>
      <c r="L517" s="105" t="str">
        <f t="shared" si="150"/>
        <v/>
      </c>
      <c r="M517" s="91">
        <f t="shared" si="181"/>
        <v>0</v>
      </c>
      <c r="N517" s="91">
        <f t="shared" si="182"/>
        <v>0</v>
      </c>
      <c r="O517" s="253">
        <f t="shared" si="183"/>
        <v>0</v>
      </c>
      <c r="P517" s="253">
        <f t="shared" si="159"/>
        <v>0</v>
      </c>
      <c r="Q517" s="253">
        <f t="shared" si="184"/>
        <v>0</v>
      </c>
      <c r="R517" s="253">
        <f t="shared" si="185"/>
        <v>0</v>
      </c>
      <c r="S517" s="93" t="s">
        <v>24</v>
      </c>
      <c r="T517" s="168" t="str">
        <f t="shared" si="151"/>
        <v/>
      </c>
    </row>
    <row r="518" spans="1:20" ht="24.95" hidden="1" customHeight="1">
      <c r="A518" s="209" t="str">
        <f t="shared" si="160"/>
        <v>-</v>
      </c>
      <c r="C518" s="2">
        <f t="shared" si="186"/>
        <v>5</v>
      </c>
      <c r="E518" s="106"/>
      <c r="F518" s="107"/>
      <c r="G518" s="107"/>
      <c r="H518" s="108"/>
      <c r="I518" s="368" t="str">
        <f t="shared" si="149"/>
        <v/>
      </c>
      <c r="J518" s="91" t="str">
        <f t="shared" si="179"/>
        <v/>
      </c>
      <c r="K518" s="92">
        <f t="shared" si="180"/>
        <v>0</v>
      </c>
      <c r="L518" s="105" t="str">
        <f t="shared" si="150"/>
        <v/>
      </c>
      <c r="M518" s="91">
        <f t="shared" si="181"/>
        <v>0</v>
      </c>
      <c r="N518" s="91">
        <f t="shared" si="182"/>
        <v>0</v>
      </c>
      <c r="O518" s="253">
        <f t="shared" si="183"/>
        <v>0</v>
      </c>
      <c r="P518" s="253">
        <f t="shared" si="159"/>
        <v>0</v>
      </c>
      <c r="Q518" s="253">
        <f t="shared" si="184"/>
        <v>0</v>
      </c>
      <c r="R518" s="253">
        <f t="shared" si="185"/>
        <v>0</v>
      </c>
      <c r="S518" s="93" t="s">
        <v>24</v>
      </c>
      <c r="T518" s="168" t="str">
        <f t="shared" si="151"/>
        <v/>
      </c>
    </row>
    <row r="519" spans="1:20" ht="24.95" hidden="1" customHeight="1">
      <c r="A519" s="209" t="str">
        <f t="shared" si="160"/>
        <v>-</v>
      </c>
      <c r="C519" s="2">
        <f t="shared" si="186"/>
        <v>6</v>
      </c>
      <c r="E519" s="106"/>
      <c r="F519" s="107"/>
      <c r="G519" s="107"/>
      <c r="H519" s="108"/>
      <c r="I519" s="368" t="str">
        <f t="shared" si="149"/>
        <v/>
      </c>
      <c r="J519" s="91" t="str">
        <f t="shared" si="179"/>
        <v/>
      </c>
      <c r="K519" s="92">
        <f t="shared" si="180"/>
        <v>0</v>
      </c>
      <c r="L519" s="105" t="str">
        <f t="shared" si="150"/>
        <v/>
      </c>
      <c r="M519" s="91">
        <f t="shared" si="181"/>
        <v>0</v>
      </c>
      <c r="N519" s="91">
        <f t="shared" si="182"/>
        <v>0</v>
      </c>
      <c r="O519" s="253">
        <f t="shared" si="183"/>
        <v>0</v>
      </c>
      <c r="P519" s="253">
        <f t="shared" si="159"/>
        <v>0</v>
      </c>
      <c r="Q519" s="253">
        <f t="shared" si="184"/>
        <v>0</v>
      </c>
      <c r="R519" s="253">
        <f t="shared" si="185"/>
        <v>0</v>
      </c>
      <c r="S519" s="93" t="s">
        <v>24</v>
      </c>
      <c r="T519" s="168" t="str">
        <f t="shared" si="151"/>
        <v/>
      </c>
    </row>
    <row r="520" spans="1:20" ht="24.95" hidden="1" customHeight="1">
      <c r="A520" s="209" t="str">
        <f t="shared" si="160"/>
        <v>-</v>
      </c>
      <c r="C520" s="2">
        <f t="shared" si="186"/>
        <v>7</v>
      </c>
      <c r="E520" s="106"/>
      <c r="F520" s="107"/>
      <c r="G520" s="107"/>
      <c r="H520" s="108"/>
      <c r="I520" s="368" t="str">
        <f t="shared" si="149"/>
        <v/>
      </c>
      <c r="J520" s="91" t="str">
        <f t="shared" si="179"/>
        <v/>
      </c>
      <c r="K520" s="92">
        <f t="shared" si="180"/>
        <v>0</v>
      </c>
      <c r="L520" s="105" t="str">
        <f t="shared" si="150"/>
        <v/>
      </c>
      <c r="M520" s="91">
        <f t="shared" si="181"/>
        <v>0</v>
      </c>
      <c r="N520" s="91">
        <f t="shared" si="182"/>
        <v>0</v>
      </c>
      <c r="O520" s="253">
        <f t="shared" si="183"/>
        <v>0</v>
      </c>
      <c r="P520" s="253">
        <f t="shared" si="159"/>
        <v>0</v>
      </c>
      <c r="Q520" s="253">
        <f t="shared" si="184"/>
        <v>0</v>
      </c>
      <c r="R520" s="253">
        <f t="shared" si="185"/>
        <v>0</v>
      </c>
      <c r="S520" s="93" t="s">
        <v>24</v>
      </c>
      <c r="T520" s="168" t="str">
        <f t="shared" si="151"/>
        <v/>
      </c>
    </row>
    <row r="521" spans="1:20" ht="24.95" hidden="1" customHeight="1">
      <c r="A521" s="209" t="str">
        <f t="shared" si="160"/>
        <v>-</v>
      </c>
      <c r="C521" s="2">
        <f t="shared" si="186"/>
        <v>8</v>
      </c>
      <c r="E521" s="106"/>
      <c r="F521" s="107"/>
      <c r="G521" s="107"/>
      <c r="H521" s="108"/>
      <c r="I521" s="368" t="str">
        <f t="shared" si="149"/>
        <v/>
      </c>
      <c r="J521" s="91" t="str">
        <f t="shared" si="179"/>
        <v/>
      </c>
      <c r="K521" s="92">
        <f t="shared" si="180"/>
        <v>0</v>
      </c>
      <c r="L521" s="105" t="str">
        <f t="shared" si="150"/>
        <v/>
      </c>
      <c r="M521" s="91">
        <f t="shared" si="181"/>
        <v>0</v>
      </c>
      <c r="N521" s="91">
        <f t="shared" si="182"/>
        <v>0</v>
      </c>
      <c r="O521" s="253">
        <f t="shared" si="183"/>
        <v>0</v>
      </c>
      <c r="P521" s="253">
        <f t="shared" si="159"/>
        <v>0</v>
      </c>
      <c r="Q521" s="253">
        <f t="shared" si="184"/>
        <v>0</v>
      </c>
      <c r="R521" s="253">
        <f t="shared" si="185"/>
        <v>0</v>
      </c>
      <c r="S521" s="93" t="s">
        <v>24</v>
      </c>
      <c r="T521" s="168" t="str">
        <f t="shared" si="151"/>
        <v/>
      </c>
    </row>
    <row r="522" spans="1:20" ht="24.95" hidden="1" customHeight="1">
      <c r="A522" s="209" t="str">
        <f t="shared" si="160"/>
        <v>-</v>
      </c>
      <c r="C522" s="2">
        <f t="shared" si="186"/>
        <v>9</v>
      </c>
      <c r="E522" s="106"/>
      <c r="F522" s="107"/>
      <c r="G522" s="107"/>
      <c r="H522" s="108"/>
      <c r="I522" s="368" t="str">
        <f t="shared" si="149"/>
        <v/>
      </c>
      <c r="J522" s="91" t="str">
        <f t="shared" si="179"/>
        <v/>
      </c>
      <c r="K522" s="92">
        <f t="shared" si="180"/>
        <v>0</v>
      </c>
      <c r="L522" s="105" t="str">
        <f t="shared" si="150"/>
        <v/>
      </c>
      <c r="M522" s="91">
        <f t="shared" si="181"/>
        <v>0</v>
      </c>
      <c r="N522" s="91">
        <f t="shared" si="182"/>
        <v>0</v>
      </c>
      <c r="O522" s="253">
        <f t="shared" si="183"/>
        <v>0</v>
      </c>
      <c r="P522" s="253">
        <f t="shared" si="159"/>
        <v>0</v>
      </c>
      <c r="Q522" s="253">
        <f t="shared" si="184"/>
        <v>0</v>
      </c>
      <c r="R522" s="253">
        <f t="shared" si="185"/>
        <v>0</v>
      </c>
      <c r="S522" s="93" t="s">
        <v>24</v>
      </c>
      <c r="T522" s="168" t="str">
        <f t="shared" si="151"/>
        <v/>
      </c>
    </row>
    <row r="523" spans="1:20" ht="24.95" hidden="1" customHeight="1">
      <c r="A523" s="209" t="str">
        <f t="shared" si="160"/>
        <v>-</v>
      </c>
      <c r="C523" s="2">
        <f t="shared" si="186"/>
        <v>10</v>
      </c>
      <c r="E523" s="106"/>
      <c r="F523" s="107"/>
      <c r="G523" s="107"/>
      <c r="H523" s="108"/>
      <c r="I523" s="368" t="str">
        <f t="shared" si="149"/>
        <v/>
      </c>
      <c r="J523" s="91" t="str">
        <f t="shared" si="179"/>
        <v/>
      </c>
      <c r="K523" s="92">
        <f t="shared" si="180"/>
        <v>0</v>
      </c>
      <c r="L523" s="105" t="str">
        <f t="shared" si="150"/>
        <v/>
      </c>
      <c r="M523" s="91">
        <f t="shared" si="181"/>
        <v>0</v>
      </c>
      <c r="N523" s="91">
        <f t="shared" si="182"/>
        <v>0</v>
      </c>
      <c r="O523" s="253">
        <f t="shared" si="183"/>
        <v>0</v>
      </c>
      <c r="P523" s="253">
        <f t="shared" si="159"/>
        <v>0</v>
      </c>
      <c r="Q523" s="253">
        <f t="shared" si="184"/>
        <v>0</v>
      </c>
      <c r="R523" s="253">
        <f t="shared" si="185"/>
        <v>0</v>
      </c>
      <c r="S523" s="93" t="s">
        <v>24</v>
      </c>
      <c r="T523" s="168" t="str">
        <f t="shared" si="151"/>
        <v/>
      </c>
    </row>
    <row r="524" spans="1:20" ht="24.95" hidden="1" customHeight="1">
      <c r="A524" s="209" t="str">
        <f t="shared" si="160"/>
        <v>-</v>
      </c>
      <c r="C524" s="2">
        <f t="shared" si="186"/>
        <v>11</v>
      </c>
      <c r="E524" s="106"/>
      <c r="F524" s="107"/>
      <c r="G524" s="107"/>
      <c r="H524" s="108"/>
      <c r="I524" s="368" t="str">
        <f t="shared" ref="I524:I587" si="187">IFERROR(VLOOKUP(S524&amp;C524,$B$6:$I$255,8,FALSE),"")</f>
        <v/>
      </c>
      <c r="J524" s="91" t="str">
        <f t="shared" si="179"/>
        <v/>
      </c>
      <c r="K524" s="92">
        <f t="shared" si="180"/>
        <v>0</v>
      </c>
      <c r="L524" s="105" t="str">
        <f t="shared" ref="L524:L587" si="188">IFERROR(VLOOKUP(I524,$I$6:$L$255,4,FALSE),"")</f>
        <v/>
      </c>
      <c r="M524" s="91">
        <f t="shared" si="181"/>
        <v>0</v>
      </c>
      <c r="N524" s="91">
        <f t="shared" si="182"/>
        <v>0</v>
      </c>
      <c r="O524" s="253">
        <f t="shared" si="183"/>
        <v>0</v>
      </c>
      <c r="P524" s="253">
        <f t="shared" si="159"/>
        <v>0</v>
      </c>
      <c r="Q524" s="253">
        <f t="shared" si="184"/>
        <v>0</v>
      </c>
      <c r="R524" s="253">
        <f t="shared" si="185"/>
        <v>0</v>
      </c>
      <c r="S524" s="93" t="s">
        <v>24</v>
      </c>
      <c r="T524" s="168" t="str">
        <f t="shared" ref="T524:T587" si="189">IFERROR(VLOOKUP(S524&amp;C524,$B$6:$T$255,19,FALSE),"")</f>
        <v/>
      </c>
    </row>
    <row r="525" spans="1:20" ht="24.95" hidden="1" customHeight="1">
      <c r="A525" s="209" t="str">
        <f t="shared" si="160"/>
        <v>-</v>
      </c>
      <c r="C525" s="2">
        <f t="shared" si="186"/>
        <v>12</v>
      </c>
      <c r="E525" s="106"/>
      <c r="F525" s="107"/>
      <c r="G525" s="107"/>
      <c r="H525" s="108"/>
      <c r="I525" s="368" t="str">
        <f t="shared" si="187"/>
        <v/>
      </c>
      <c r="J525" s="91" t="str">
        <f t="shared" si="179"/>
        <v/>
      </c>
      <c r="K525" s="92">
        <f t="shared" si="180"/>
        <v>0</v>
      </c>
      <c r="L525" s="105" t="str">
        <f t="shared" si="188"/>
        <v/>
      </c>
      <c r="M525" s="91">
        <f t="shared" si="181"/>
        <v>0</v>
      </c>
      <c r="N525" s="91">
        <f t="shared" si="182"/>
        <v>0</v>
      </c>
      <c r="O525" s="253">
        <f t="shared" si="183"/>
        <v>0</v>
      </c>
      <c r="P525" s="253">
        <f t="shared" si="159"/>
        <v>0</v>
      </c>
      <c r="Q525" s="253">
        <f t="shared" si="184"/>
        <v>0</v>
      </c>
      <c r="R525" s="253">
        <f t="shared" si="185"/>
        <v>0</v>
      </c>
      <c r="S525" s="93" t="s">
        <v>24</v>
      </c>
      <c r="T525" s="168" t="str">
        <f t="shared" si="189"/>
        <v/>
      </c>
    </row>
    <row r="526" spans="1:20" ht="24.95" hidden="1" customHeight="1">
      <c r="A526" s="209" t="str">
        <f t="shared" si="160"/>
        <v>-</v>
      </c>
      <c r="C526" s="2">
        <f t="shared" si="186"/>
        <v>13</v>
      </c>
      <c r="E526" s="106"/>
      <c r="F526" s="107"/>
      <c r="G526" s="107"/>
      <c r="H526" s="108"/>
      <c r="I526" s="368" t="str">
        <f t="shared" si="187"/>
        <v/>
      </c>
      <c r="J526" s="91" t="str">
        <f t="shared" si="179"/>
        <v/>
      </c>
      <c r="K526" s="92">
        <f t="shared" si="180"/>
        <v>0</v>
      </c>
      <c r="L526" s="105" t="str">
        <f t="shared" si="188"/>
        <v/>
      </c>
      <c r="M526" s="91">
        <f t="shared" si="181"/>
        <v>0</v>
      </c>
      <c r="N526" s="91">
        <f t="shared" si="182"/>
        <v>0</v>
      </c>
      <c r="O526" s="253">
        <f t="shared" si="183"/>
        <v>0</v>
      </c>
      <c r="P526" s="253">
        <f t="shared" si="159"/>
        <v>0</v>
      </c>
      <c r="Q526" s="253">
        <f t="shared" si="184"/>
        <v>0</v>
      </c>
      <c r="R526" s="253">
        <f t="shared" si="185"/>
        <v>0</v>
      </c>
      <c r="S526" s="93" t="s">
        <v>24</v>
      </c>
      <c r="T526" s="168" t="str">
        <f t="shared" si="189"/>
        <v/>
      </c>
    </row>
    <row r="527" spans="1:20" ht="24.95" hidden="1" customHeight="1">
      <c r="A527" s="209" t="str">
        <f t="shared" si="160"/>
        <v>-</v>
      </c>
      <c r="C527" s="2">
        <f t="shared" si="186"/>
        <v>14</v>
      </c>
      <c r="E527" s="106"/>
      <c r="F527" s="107"/>
      <c r="G527" s="107"/>
      <c r="H527" s="108"/>
      <c r="I527" s="368" t="str">
        <f t="shared" si="187"/>
        <v/>
      </c>
      <c r="J527" s="91" t="str">
        <f t="shared" si="179"/>
        <v/>
      </c>
      <c r="K527" s="92">
        <f t="shared" si="180"/>
        <v>0</v>
      </c>
      <c r="L527" s="105" t="str">
        <f t="shared" si="188"/>
        <v/>
      </c>
      <c r="M527" s="91">
        <f t="shared" si="181"/>
        <v>0</v>
      </c>
      <c r="N527" s="91">
        <f t="shared" si="182"/>
        <v>0</v>
      </c>
      <c r="O527" s="253">
        <f t="shared" si="183"/>
        <v>0</v>
      </c>
      <c r="P527" s="253">
        <f t="shared" si="159"/>
        <v>0</v>
      </c>
      <c r="Q527" s="253">
        <f t="shared" si="184"/>
        <v>0</v>
      </c>
      <c r="R527" s="253">
        <f t="shared" si="185"/>
        <v>0</v>
      </c>
      <c r="S527" s="93" t="s">
        <v>24</v>
      </c>
      <c r="T527" s="168" t="str">
        <f t="shared" si="189"/>
        <v/>
      </c>
    </row>
    <row r="528" spans="1:20" ht="24.95" hidden="1" customHeight="1">
      <c r="A528" s="209" t="str">
        <f t="shared" si="160"/>
        <v>-</v>
      </c>
      <c r="C528" s="2">
        <f t="shared" si="186"/>
        <v>15</v>
      </c>
      <c r="E528" s="106"/>
      <c r="F528" s="107"/>
      <c r="G528" s="107"/>
      <c r="H528" s="108"/>
      <c r="I528" s="368" t="str">
        <f t="shared" si="187"/>
        <v/>
      </c>
      <c r="J528" s="91" t="str">
        <f t="shared" si="179"/>
        <v/>
      </c>
      <c r="K528" s="92">
        <f t="shared" si="180"/>
        <v>0</v>
      </c>
      <c r="L528" s="105" t="str">
        <f t="shared" si="188"/>
        <v/>
      </c>
      <c r="M528" s="91">
        <f t="shared" si="181"/>
        <v>0</v>
      </c>
      <c r="N528" s="91">
        <f t="shared" si="182"/>
        <v>0</v>
      </c>
      <c r="O528" s="253">
        <f t="shared" si="183"/>
        <v>0</v>
      </c>
      <c r="P528" s="253">
        <f t="shared" si="159"/>
        <v>0</v>
      </c>
      <c r="Q528" s="253">
        <f t="shared" si="184"/>
        <v>0</v>
      </c>
      <c r="R528" s="253">
        <f t="shared" si="185"/>
        <v>0</v>
      </c>
      <c r="S528" s="93" t="s">
        <v>24</v>
      </c>
      <c r="T528" s="168" t="str">
        <f t="shared" si="189"/>
        <v/>
      </c>
    </row>
    <row r="529" spans="1:20" ht="24.95" hidden="1" customHeight="1">
      <c r="A529" s="209" t="str">
        <f t="shared" si="160"/>
        <v>-</v>
      </c>
      <c r="C529" s="2">
        <f t="shared" si="186"/>
        <v>16</v>
      </c>
      <c r="E529" s="106"/>
      <c r="F529" s="107"/>
      <c r="G529" s="107"/>
      <c r="H529" s="108"/>
      <c r="I529" s="368" t="str">
        <f t="shared" si="187"/>
        <v/>
      </c>
      <c r="J529" s="91" t="str">
        <f t="shared" si="179"/>
        <v/>
      </c>
      <c r="K529" s="92">
        <f t="shared" si="180"/>
        <v>0</v>
      </c>
      <c r="L529" s="105" t="str">
        <f t="shared" si="188"/>
        <v/>
      </c>
      <c r="M529" s="91">
        <f t="shared" si="181"/>
        <v>0</v>
      </c>
      <c r="N529" s="91">
        <f t="shared" si="182"/>
        <v>0</v>
      </c>
      <c r="O529" s="253">
        <f t="shared" si="183"/>
        <v>0</v>
      </c>
      <c r="P529" s="253">
        <f t="shared" si="159"/>
        <v>0</v>
      </c>
      <c r="Q529" s="253">
        <f t="shared" si="184"/>
        <v>0</v>
      </c>
      <c r="R529" s="253">
        <f t="shared" si="185"/>
        <v>0</v>
      </c>
      <c r="S529" s="93" t="s">
        <v>24</v>
      </c>
      <c r="T529" s="168" t="str">
        <f t="shared" si="189"/>
        <v/>
      </c>
    </row>
    <row r="530" spans="1:20" ht="24.95" hidden="1" customHeight="1">
      <c r="A530" s="209" t="str">
        <f t="shared" si="160"/>
        <v>-</v>
      </c>
      <c r="C530" s="2">
        <f t="shared" si="186"/>
        <v>17</v>
      </c>
      <c r="E530" s="106"/>
      <c r="F530" s="107"/>
      <c r="G530" s="107"/>
      <c r="H530" s="108"/>
      <c r="I530" s="368" t="str">
        <f t="shared" si="187"/>
        <v/>
      </c>
      <c r="J530" s="91" t="str">
        <f t="shared" si="179"/>
        <v/>
      </c>
      <c r="K530" s="92">
        <f t="shared" si="180"/>
        <v>0</v>
      </c>
      <c r="L530" s="105" t="str">
        <f t="shared" si="188"/>
        <v/>
      </c>
      <c r="M530" s="91">
        <f t="shared" si="181"/>
        <v>0</v>
      </c>
      <c r="N530" s="91">
        <f t="shared" si="182"/>
        <v>0</v>
      </c>
      <c r="O530" s="253">
        <f t="shared" si="183"/>
        <v>0</v>
      </c>
      <c r="P530" s="253">
        <f t="shared" si="159"/>
        <v>0</v>
      </c>
      <c r="Q530" s="253">
        <f t="shared" si="184"/>
        <v>0</v>
      </c>
      <c r="R530" s="253">
        <f t="shared" si="185"/>
        <v>0</v>
      </c>
      <c r="S530" s="93" t="s">
        <v>24</v>
      </c>
      <c r="T530" s="168" t="str">
        <f t="shared" si="189"/>
        <v/>
      </c>
    </row>
    <row r="531" spans="1:20" ht="24.95" hidden="1" customHeight="1">
      <c r="A531" s="209" t="str">
        <f t="shared" si="160"/>
        <v>-</v>
      </c>
      <c r="C531" s="2">
        <f t="shared" si="186"/>
        <v>18</v>
      </c>
      <c r="E531" s="106"/>
      <c r="F531" s="107"/>
      <c r="G531" s="107"/>
      <c r="H531" s="108"/>
      <c r="I531" s="368" t="str">
        <f t="shared" si="187"/>
        <v/>
      </c>
      <c r="J531" s="91" t="str">
        <f t="shared" si="179"/>
        <v/>
      </c>
      <c r="K531" s="92">
        <f t="shared" si="180"/>
        <v>0</v>
      </c>
      <c r="L531" s="105" t="str">
        <f t="shared" si="188"/>
        <v/>
      </c>
      <c r="M531" s="91">
        <f t="shared" si="181"/>
        <v>0</v>
      </c>
      <c r="N531" s="91">
        <f t="shared" si="182"/>
        <v>0</v>
      </c>
      <c r="O531" s="253">
        <f t="shared" si="183"/>
        <v>0</v>
      </c>
      <c r="P531" s="253">
        <f t="shared" si="159"/>
        <v>0</v>
      </c>
      <c r="Q531" s="253">
        <f t="shared" si="184"/>
        <v>0</v>
      </c>
      <c r="R531" s="253">
        <f t="shared" si="185"/>
        <v>0</v>
      </c>
      <c r="S531" s="93" t="s">
        <v>24</v>
      </c>
      <c r="T531" s="168" t="str">
        <f t="shared" si="189"/>
        <v/>
      </c>
    </row>
    <row r="532" spans="1:20" ht="24.95" hidden="1" customHeight="1">
      <c r="A532" s="209" t="str">
        <f t="shared" si="160"/>
        <v>-</v>
      </c>
      <c r="C532" s="2">
        <f t="shared" si="186"/>
        <v>19</v>
      </c>
      <c r="E532" s="106"/>
      <c r="F532" s="107"/>
      <c r="G532" s="107"/>
      <c r="H532" s="108"/>
      <c r="I532" s="368" t="str">
        <f t="shared" si="187"/>
        <v/>
      </c>
      <c r="J532" s="91" t="str">
        <f t="shared" si="179"/>
        <v/>
      </c>
      <c r="K532" s="92">
        <f t="shared" si="180"/>
        <v>0</v>
      </c>
      <c r="L532" s="105" t="str">
        <f t="shared" si="188"/>
        <v/>
      </c>
      <c r="M532" s="91">
        <f t="shared" si="181"/>
        <v>0</v>
      </c>
      <c r="N532" s="91">
        <f t="shared" si="182"/>
        <v>0</v>
      </c>
      <c r="O532" s="253">
        <f t="shared" si="183"/>
        <v>0</v>
      </c>
      <c r="P532" s="253">
        <f t="shared" si="159"/>
        <v>0</v>
      </c>
      <c r="Q532" s="253">
        <f t="shared" si="184"/>
        <v>0</v>
      </c>
      <c r="R532" s="253">
        <f t="shared" si="185"/>
        <v>0</v>
      </c>
      <c r="S532" s="93" t="s">
        <v>24</v>
      </c>
      <c r="T532" s="168" t="str">
        <f t="shared" si="189"/>
        <v/>
      </c>
    </row>
    <row r="533" spans="1:20" ht="24.95" hidden="1" customHeight="1">
      <c r="A533" s="209" t="str">
        <f t="shared" si="160"/>
        <v>-</v>
      </c>
      <c r="C533" s="2">
        <f t="shared" si="186"/>
        <v>20</v>
      </c>
      <c r="E533" s="106"/>
      <c r="F533" s="107"/>
      <c r="G533" s="107"/>
      <c r="H533" s="108"/>
      <c r="I533" s="368" t="str">
        <f t="shared" si="187"/>
        <v/>
      </c>
      <c r="J533" s="91" t="str">
        <f t="shared" si="179"/>
        <v/>
      </c>
      <c r="K533" s="92">
        <f t="shared" si="180"/>
        <v>0</v>
      </c>
      <c r="L533" s="105" t="str">
        <f t="shared" si="188"/>
        <v/>
      </c>
      <c r="M533" s="91">
        <f t="shared" si="181"/>
        <v>0</v>
      </c>
      <c r="N533" s="91">
        <f t="shared" si="182"/>
        <v>0</v>
      </c>
      <c r="O533" s="253">
        <f t="shared" si="183"/>
        <v>0</v>
      </c>
      <c r="P533" s="253">
        <f t="shared" si="159"/>
        <v>0</v>
      </c>
      <c r="Q533" s="253">
        <f t="shared" si="184"/>
        <v>0</v>
      </c>
      <c r="R533" s="253">
        <f t="shared" si="185"/>
        <v>0</v>
      </c>
      <c r="S533" s="93" t="s">
        <v>24</v>
      </c>
      <c r="T533" s="168" t="str">
        <f t="shared" si="189"/>
        <v/>
      </c>
    </row>
    <row r="534" spans="1:20" ht="24.95" hidden="1" customHeight="1">
      <c r="A534" s="209" t="str">
        <f t="shared" si="160"/>
        <v>-</v>
      </c>
      <c r="C534" s="2">
        <f t="shared" si="186"/>
        <v>21</v>
      </c>
      <c r="E534" s="106"/>
      <c r="F534" s="107"/>
      <c r="G534" s="107"/>
      <c r="H534" s="108"/>
      <c r="I534" s="368" t="str">
        <f t="shared" si="187"/>
        <v/>
      </c>
      <c r="J534" s="91" t="str">
        <f t="shared" si="179"/>
        <v/>
      </c>
      <c r="K534" s="92">
        <f t="shared" si="180"/>
        <v>0</v>
      </c>
      <c r="L534" s="105" t="str">
        <f t="shared" si="188"/>
        <v/>
      </c>
      <c r="M534" s="91">
        <f t="shared" si="181"/>
        <v>0</v>
      </c>
      <c r="N534" s="91">
        <f t="shared" si="182"/>
        <v>0</v>
      </c>
      <c r="O534" s="253">
        <f t="shared" si="183"/>
        <v>0</v>
      </c>
      <c r="P534" s="253">
        <f t="shared" si="159"/>
        <v>0</v>
      </c>
      <c r="Q534" s="253">
        <f t="shared" si="184"/>
        <v>0</v>
      </c>
      <c r="R534" s="253">
        <f t="shared" si="185"/>
        <v>0</v>
      </c>
      <c r="S534" s="93" t="s">
        <v>24</v>
      </c>
      <c r="T534" s="168" t="str">
        <f t="shared" si="189"/>
        <v/>
      </c>
    </row>
    <row r="535" spans="1:20" ht="24.95" hidden="1" customHeight="1">
      <c r="A535" s="209" t="str">
        <f t="shared" si="160"/>
        <v>-</v>
      </c>
      <c r="C535" s="2">
        <f t="shared" si="186"/>
        <v>22</v>
      </c>
      <c r="E535" s="106"/>
      <c r="F535" s="107"/>
      <c r="G535" s="107"/>
      <c r="H535" s="108"/>
      <c r="I535" s="368" t="str">
        <f t="shared" si="187"/>
        <v/>
      </c>
      <c r="J535" s="91" t="str">
        <f t="shared" si="179"/>
        <v/>
      </c>
      <c r="K535" s="92">
        <f t="shared" si="180"/>
        <v>0</v>
      </c>
      <c r="L535" s="105" t="str">
        <f t="shared" si="188"/>
        <v/>
      </c>
      <c r="M535" s="91">
        <f t="shared" si="181"/>
        <v>0</v>
      </c>
      <c r="N535" s="91">
        <f t="shared" si="182"/>
        <v>0</v>
      </c>
      <c r="O535" s="253">
        <f t="shared" si="183"/>
        <v>0</v>
      </c>
      <c r="P535" s="253">
        <f t="shared" si="159"/>
        <v>0</v>
      </c>
      <c r="Q535" s="253">
        <f t="shared" si="184"/>
        <v>0</v>
      </c>
      <c r="R535" s="253">
        <f t="shared" si="185"/>
        <v>0</v>
      </c>
      <c r="S535" s="93" t="s">
        <v>24</v>
      </c>
      <c r="T535" s="168" t="str">
        <f t="shared" si="189"/>
        <v/>
      </c>
    </row>
    <row r="536" spans="1:20" ht="24.95" hidden="1" customHeight="1">
      <c r="A536" s="209" t="str">
        <f t="shared" si="160"/>
        <v>-</v>
      </c>
      <c r="C536" s="2">
        <f t="shared" si="186"/>
        <v>23</v>
      </c>
      <c r="E536" s="106"/>
      <c r="F536" s="107"/>
      <c r="G536" s="107"/>
      <c r="H536" s="108"/>
      <c r="I536" s="368" t="str">
        <f t="shared" si="187"/>
        <v/>
      </c>
      <c r="J536" s="91" t="str">
        <f t="shared" si="179"/>
        <v/>
      </c>
      <c r="K536" s="92">
        <f t="shared" si="180"/>
        <v>0</v>
      </c>
      <c r="L536" s="105" t="str">
        <f t="shared" si="188"/>
        <v/>
      </c>
      <c r="M536" s="91">
        <f t="shared" si="181"/>
        <v>0</v>
      </c>
      <c r="N536" s="91">
        <f t="shared" si="182"/>
        <v>0</v>
      </c>
      <c r="O536" s="253">
        <f t="shared" si="183"/>
        <v>0</v>
      </c>
      <c r="P536" s="253">
        <f t="shared" si="159"/>
        <v>0</v>
      </c>
      <c r="Q536" s="253">
        <f t="shared" si="184"/>
        <v>0</v>
      </c>
      <c r="R536" s="253">
        <f t="shared" si="185"/>
        <v>0</v>
      </c>
      <c r="S536" s="93" t="s">
        <v>24</v>
      </c>
      <c r="T536" s="168" t="str">
        <f t="shared" si="189"/>
        <v/>
      </c>
    </row>
    <row r="537" spans="1:20" ht="24.95" hidden="1" customHeight="1">
      <c r="A537" s="209" t="str">
        <f t="shared" si="160"/>
        <v>-</v>
      </c>
      <c r="C537" s="2">
        <f t="shared" si="186"/>
        <v>24</v>
      </c>
      <c r="E537" s="106"/>
      <c r="F537" s="107"/>
      <c r="G537" s="107"/>
      <c r="H537" s="108"/>
      <c r="I537" s="368" t="str">
        <f t="shared" si="187"/>
        <v/>
      </c>
      <c r="J537" s="91" t="str">
        <f t="shared" si="179"/>
        <v/>
      </c>
      <c r="K537" s="92">
        <f t="shared" si="180"/>
        <v>0</v>
      </c>
      <c r="L537" s="105" t="str">
        <f t="shared" si="188"/>
        <v/>
      </c>
      <c r="M537" s="91">
        <f t="shared" si="181"/>
        <v>0</v>
      </c>
      <c r="N537" s="91">
        <f t="shared" si="182"/>
        <v>0</v>
      </c>
      <c r="O537" s="253">
        <f t="shared" si="183"/>
        <v>0</v>
      </c>
      <c r="P537" s="253">
        <f t="shared" si="159"/>
        <v>0</v>
      </c>
      <c r="Q537" s="253">
        <f t="shared" si="184"/>
        <v>0</v>
      </c>
      <c r="R537" s="253">
        <f t="shared" si="185"/>
        <v>0</v>
      </c>
      <c r="S537" s="93" t="s">
        <v>24</v>
      </c>
      <c r="T537" s="168" t="str">
        <f t="shared" si="189"/>
        <v/>
      </c>
    </row>
    <row r="538" spans="1:20" ht="24.95" hidden="1" customHeight="1">
      <c r="A538" s="209" t="str">
        <f t="shared" si="160"/>
        <v>-</v>
      </c>
      <c r="C538" s="2">
        <f t="shared" si="186"/>
        <v>25</v>
      </c>
      <c r="E538" s="106"/>
      <c r="F538" s="107"/>
      <c r="G538" s="107"/>
      <c r="H538" s="108"/>
      <c r="I538" s="368" t="str">
        <f t="shared" si="187"/>
        <v/>
      </c>
      <c r="J538" s="91" t="str">
        <f t="shared" si="179"/>
        <v/>
      </c>
      <c r="K538" s="92">
        <f t="shared" si="180"/>
        <v>0</v>
      </c>
      <c r="L538" s="105" t="str">
        <f t="shared" si="188"/>
        <v/>
      </c>
      <c r="M538" s="91">
        <f t="shared" si="181"/>
        <v>0</v>
      </c>
      <c r="N538" s="91">
        <f t="shared" si="182"/>
        <v>0</v>
      </c>
      <c r="O538" s="253">
        <f t="shared" si="183"/>
        <v>0</v>
      </c>
      <c r="P538" s="253">
        <f t="shared" si="159"/>
        <v>0</v>
      </c>
      <c r="Q538" s="253">
        <f t="shared" si="184"/>
        <v>0</v>
      </c>
      <c r="R538" s="253">
        <f t="shared" si="185"/>
        <v>0</v>
      </c>
      <c r="S538" s="93" t="s">
        <v>24</v>
      </c>
      <c r="T538" s="168" t="str">
        <f t="shared" si="189"/>
        <v/>
      </c>
    </row>
    <row r="539" spans="1:20" ht="24.95" hidden="1" customHeight="1">
      <c r="A539" s="209" t="str">
        <f t="shared" si="160"/>
        <v>-</v>
      </c>
      <c r="E539" s="97"/>
      <c r="F539" s="2"/>
      <c r="G539" s="2"/>
      <c r="H539" s="98"/>
      <c r="I539" s="370" t="str">
        <f t="shared" si="187"/>
        <v/>
      </c>
      <c r="J539" s="100" t="str">
        <f t="shared" si="179"/>
        <v/>
      </c>
      <c r="K539" s="101">
        <f>SUM(K514:K538)</f>
        <v>0</v>
      </c>
      <c r="L539" s="100" t="str">
        <f t="shared" si="188"/>
        <v/>
      </c>
      <c r="M539" s="102">
        <f>SUM(M514:M538)</f>
        <v>0</v>
      </c>
      <c r="N539" s="102">
        <f>SUM(N514:N538)</f>
        <v>0</v>
      </c>
      <c r="O539" s="254">
        <f>SUM(O514:O538)</f>
        <v>0</v>
      </c>
      <c r="P539" s="254">
        <f t="shared" ref="P539:P602" si="190">IFERROR(Q539/O539%,0)</f>
        <v>0</v>
      </c>
      <c r="Q539" s="254">
        <f>SUM(Q514:Q538)</f>
        <v>0</v>
      </c>
      <c r="R539" s="254">
        <f>SUM(R514:R538)</f>
        <v>0</v>
      </c>
      <c r="S539" s="110"/>
      <c r="T539" s="172" t="str">
        <f t="shared" si="189"/>
        <v/>
      </c>
    </row>
    <row r="540" spans="1:20" ht="24.95" hidden="1" customHeight="1">
      <c r="A540" s="209" t="str">
        <f t="shared" ref="A540:A603" si="191">IF(M540=0,"-",$E$1)</f>
        <v>-</v>
      </c>
      <c r="C540" s="2">
        <v>1</v>
      </c>
      <c r="E540" s="70" t="s">
        <v>49</v>
      </c>
      <c r="F540" s="111"/>
      <c r="G540" s="111"/>
      <c r="H540" s="112"/>
      <c r="I540" s="367" t="str">
        <f t="shared" si="187"/>
        <v/>
      </c>
      <c r="J540" s="88" t="str">
        <f t="shared" si="179"/>
        <v/>
      </c>
      <c r="K540" s="114">
        <f t="shared" ref="K540:K564" si="192">COUNTIFS($I$6:$I$255,I540,$S$6:$S$255,S540)</f>
        <v>0</v>
      </c>
      <c r="L540" s="88" t="str">
        <f t="shared" si="188"/>
        <v/>
      </c>
      <c r="M540" s="88">
        <f t="shared" ref="M540:M564" si="193">SUMIFS($M$6:$M$255,$I$6:$I$255,I540,$S$6:$S$255,S540)</f>
        <v>0</v>
      </c>
      <c r="N540" s="88">
        <f t="shared" ref="N540:N564" si="194">SUMIFS($N$6:$N$255,$I$6:$I$255,I540,$S$6:$S$255,S540)</f>
        <v>0</v>
      </c>
      <c r="O540" s="252">
        <f t="shared" ref="O540:O564" si="195">SUMIFS($O$6:$O$255,$I$6:$I$255,I540,$S$6:$S$255,S540)</f>
        <v>0</v>
      </c>
      <c r="P540" s="252">
        <f t="shared" si="190"/>
        <v>0</v>
      </c>
      <c r="Q540" s="252">
        <f t="shared" ref="Q540:Q564" si="196">SUMIFS($Q$6:$Q$255,$I$6:$I$255,I540,$S$6:$S$255,S540)</f>
        <v>0</v>
      </c>
      <c r="R540" s="252">
        <f t="shared" ref="R540:R564" si="197">SUMIFS($R$6:$R$255,$I$6:$I$255,I540,$S$6:$S$255,S540)</f>
        <v>0</v>
      </c>
      <c r="S540" s="109" t="s">
        <v>25</v>
      </c>
      <c r="T540" s="167" t="str">
        <f t="shared" si="189"/>
        <v/>
      </c>
    </row>
    <row r="541" spans="1:20" ht="24.95" hidden="1" customHeight="1">
      <c r="A541" s="209" t="str">
        <f t="shared" si="191"/>
        <v>-</v>
      </c>
      <c r="C541" s="2">
        <f t="shared" ref="C541:C564" si="198">C540+1</f>
        <v>2</v>
      </c>
      <c r="E541" s="106"/>
      <c r="F541" s="107"/>
      <c r="G541" s="107"/>
      <c r="H541" s="108"/>
      <c r="I541" s="368" t="str">
        <f t="shared" si="187"/>
        <v/>
      </c>
      <c r="J541" s="91" t="str">
        <f t="shared" si="179"/>
        <v/>
      </c>
      <c r="K541" s="92">
        <f t="shared" si="192"/>
        <v>0</v>
      </c>
      <c r="L541" s="105" t="str">
        <f t="shared" si="188"/>
        <v/>
      </c>
      <c r="M541" s="91">
        <f t="shared" si="193"/>
        <v>0</v>
      </c>
      <c r="N541" s="91">
        <f t="shared" si="194"/>
        <v>0</v>
      </c>
      <c r="O541" s="253">
        <f t="shared" si="195"/>
        <v>0</v>
      </c>
      <c r="P541" s="253">
        <f t="shared" si="190"/>
        <v>0</v>
      </c>
      <c r="Q541" s="253">
        <f t="shared" si="196"/>
        <v>0</v>
      </c>
      <c r="R541" s="253">
        <f t="shared" si="197"/>
        <v>0</v>
      </c>
      <c r="S541" s="93" t="s">
        <v>25</v>
      </c>
      <c r="T541" s="168" t="str">
        <f t="shared" si="189"/>
        <v/>
      </c>
    </row>
    <row r="542" spans="1:20" ht="24.95" hidden="1" customHeight="1">
      <c r="A542" s="209" t="str">
        <f t="shared" si="191"/>
        <v>-</v>
      </c>
      <c r="C542" s="2">
        <f t="shared" si="198"/>
        <v>3</v>
      </c>
      <c r="E542" s="106"/>
      <c r="F542" s="107"/>
      <c r="G542" s="107"/>
      <c r="H542" s="108"/>
      <c r="I542" s="368" t="str">
        <f t="shared" si="187"/>
        <v/>
      </c>
      <c r="J542" s="91" t="str">
        <f t="shared" si="179"/>
        <v/>
      </c>
      <c r="K542" s="92">
        <f t="shared" si="192"/>
        <v>0</v>
      </c>
      <c r="L542" s="105" t="str">
        <f t="shared" si="188"/>
        <v/>
      </c>
      <c r="M542" s="91">
        <f t="shared" si="193"/>
        <v>0</v>
      </c>
      <c r="N542" s="91">
        <f t="shared" si="194"/>
        <v>0</v>
      </c>
      <c r="O542" s="253">
        <f t="shared" si="195"/>
        <v>0</v>
      </c>
      <c r="P542" s="253">
        <f t="shared" si="190"/>
        <v>0</v>
      </c>
      <c r="Q542" s="253">
        <f t="shared" si="196"/>
        <v>0</v>
      </c>
      <c r="R542" s="253">
        <f t="shared" si="197"/>
        <v>0</v>
      </c>
      <c r="S542" s="93" t="s">
        <v>25</v>
      </c>
      <c r="T542" s="168" t="str">
        <f t="shared" si="189"/>
        <v/>
      </c>
    </row>
    <row r="543" spans="1:20" ht="24.95" hidden="1" customHeight="1">
      <c r="A543" s="209" t="str">
        <f t="shared" si="191"/>
        <v>-</v>
      </c>
      <c r="C543" s="2">
        <f t="shared" si="198"/>
        <v>4</v>
      </c>
      <c r="E543" s="106"/>
      <c r="F543" s="107"/>
      <c r="G543" s="107"/>
      <c r="H543" s="108"/>
      <c r="I543" s="368" t="str">
        <f t="shared" si="187"/>
        <v/>
      </c>
      <c r="J543" s="91" t="str">
        <f t="shared" si="179"/>
        <v/>
      </c>
      <c r="K543" s="92">
        <f t="shared" si="192"/>
        <v>0</v>
      </c>
      <c r="L543" s="105" t="str">
        <f t="shared" si="188"/>
        <v/>
      </c>
      <c r="M543" s="91">
        <f t="shared" si="193"/>
        <v>0</v>
      </c>
      <c r="N543" s="91">
        <f t="shared" si="194"/>
        <v>0</v>
      </c>
      <c r="O543" s="253">
        <f t="shared" si="195"/>
        <v>0</v>
      </c>
      <c r="P543" s="253">
        <f t="shared" si="190"/>
        <v>0</v>
      </c>
      <c r="Q543" s="253">
        <f t="shared" si="196"/>
        <v>0</v>
      </c>
      <c r="R543" s="253">
        <f t="shared" si="197"/>
        <v>0</v>
      </c>
      <c r="S543" s="93" t="s">
        <v>25</v>
      </c>
      <c r="T543" s="168" t="str">
        <f t="shared" si="189"/>
        <v/>
      </c>
    </row>
    <row r="544" spans="1:20" ht="24.95" hidden="1" customHeight="1">
      <c r="A544" s="209" t="str">
        <f t="shared" si="191"/>
        <v>-</v>
      </c>
      <c r="C544" s="2">
        <f t="shared" si="198"/>
        <v>5</v>
      </c>
      <c r="E544" s="106"/>
      <c r="F544" s="107"/>
      <c r="G544" s="107"/>
      <c r="H544" s="108"/>
      <c r="I544" s="368" t="str">
        <f t="shared" si="187"/>
        <v/>
      </c>
      <c r="J544" s="91" t="str">
        <f t="shared" si="179"/>
        <v/>
      </c>
      <c r="K544" s="92">
        <f t="shared" si="192"/>
        <v>0</v>
      </c>
      <c r="L544" s="105" t="str">
        <f t="shared" si="188"/>
        <v/>
      </c>
      <c r="M544" s="91">
        <f t="shared" si="193"/>
        <v>0</v>
      </c>
      <c r="N544" s="91">
        <f t="shared" si="194"/>
        <v>0</v>
      </c>
      <c r="O544" s="253">
        <f t="shared" si="195"/>
        <v>0</v>
      </c>
      <c r="P544" s="253">
        <f t="shared" si="190"/>
        <v>0</v>
      </c>
      <c r="Q544" s="253">
        <f t="shared" si="196"/>
        <v>0</v>
      </c>
      <c r="R544" s="253">
        <f t="shared" si="197"/>
        <v>0</v>
      </c>
      <c r="S544" s="93" t="s">
        <v>25</v>
      </c>
      <c r="T544" s="168" t="str">
        <f t="shared" si="189"/>
        <v/>
      </c>
    </row>
    <row r="545" spans="1:20" ht="24.95" hidden="1" customHeight="1">
      <c r="A545" s="209" t="str">
        <f t="shared" si="191"/>
        <v>-</v>
      </c>
      <c r="C545" s="2">
        <f t="shared" si="198"/>
        <v>6</v>
      </c>
      <c r="E545" s="106"/>
      <c r="F545" s="107"/>
      <c r="G545" s="107"/>
      <c r="H545" s="108"/>
      <c r="I545" s="368" t="str">
        <f t="shared" si="187"/>
        <v/>
      </c>
      <c r="J545" s="91" t="str">
        <f t="shared" si="179"/>
        <v/>
      </c>
      <c r="K545" s="92">
        <f t="shared" si="192"/>
        <v>0</v>
      </c>
      <c r="L545" s="105" t="str">
        <f t="shared" si="188"/>
        <v/>
      </c>
      <c r="M545" s="91">
        <f t="shared" si="193"/>
        <v>0</v>
      </c>
      <c r="N545" s="91">
        <f t="shared" si="194"/>
        <v>0</v>
      </c>
      <c r="O545" s="253">
        <f t="shared" si="195"/>
        <v>0</v>
      </c>
      <c r="P545" s="253">
        <f t="shared" si="190"/>
        <v>0</v>
      </c>
      <c r="Q545" s="253">
        <f t="shared" si="196"/>
        <v>0</v>
      </c>
      <c r="R545" s="253">
        <f t="shared" si="197"/>
        <v>0</v>
      </c>
      <c r="S545" s="93" t="s">
        <v>25</v>
      </c>
      <c r="T545" s="168" t="str">
        <f t="shared" si="189"/>
        <v/>
      </c>
    </row>
    <row r="546" spans="1:20" ht="24.95" hidden="1" customHeight="1">
      <c r="A546" s="209" t="str">
        <f t="shared" si="191"/>
        <v>-</v>
      </c>
      <c r="C546" s="2">
        <f t="shared" si="198"/>
        <v>7</v>
      </c>
      <c r="E546" s="106"/>
      <c r="F546" s="107"/>
      <c r="G546" s="107"/>
      <c r="H546" s="108"/>
      <c r="I546" s="368" t="str">
        <f t="shared" si="187"/>
        <v/>
      </c>
      <c r="J546" s="91" t="str">
        <f t="shared" si="179"/>
        <v/>
      </c>
      <c r="K546" s="92">
        <f t="shared" si="192"/>
        <v>0</v>
      </c>
      <c r="L546" s="105" t="str">
        <f t="shared" si="188"/>
        <v/>
      </c>
      <c r="M546" s="91">
        <f t="shared" si="193"/>
        <v>0</v>
      </c>
      <c r="N546" s="91">
        <f t="shared" si="194"/>
        <v>0</v>
      </c>
      <c r="O546" s="253">
        <f t="shared" si="195"/>
        <v>0</v>
      </c>
      <c r="P546" s="253">
        <f t="shared" si="190"/>
        <v>0</v>
      </c>
      <c r="Q546" s="253">
        <f t="shared" si="196"/>
        <v>0</v>
      </c>
      <c r="R546" s="253">
        <f t="shared" si="197"/>
        <v>0</v>
      </c>
      <c r="S546" s="93" t="s">
        <v>25</v>
      </c>
      <c r="T546" s="168" t="str">
        <f t="shared" si="189"/>
        <v/>
      </c>
    </row>
    <row r="547" spans="1:20" ht="24.95" hidden="1" customHeight="1">
      <c r="A547" s="209" t="str">
        <f t="shared" si="191"/>
        <v>-</v>
      </c>
      <c r="C547" s="2">
        <f t="shared" si="198"/>
        <v>8</v>
      </c>
      <c r="E547" s="106"/>
      <c r="F547" s="107"/>
      <c r="G547" s="107"/>
      <c r="H547" s="108"/>
      <c r="I547" s="368" t="str">
        <f t="shared" si="187"/>
        <v/>
      </c>
      <c r="J547" s="91" t="str">
        <f t="shared" si="179"/>
        <v/>
      </c>
      <c r="K547" s="92">
        <f t="shared" si="192"/>
        <v>0</v>
      </c>
      <c r="L547" s="105" t="str">
        <f t="shared" si="188"/>
        <v/>
      </c>
      <c r="M547" s="91">
        <f t="shared" si="193"/>
        <v>0</v>
      </c>
      <c r="N547" s="91">
        <f t="shared" si="194"/>
        <v>0</v>
      </c>
      <c r="O547" s="253">
        <f t="shared" si="195"/>
        <v>0</v>
      </c>
      <c r="P547" s="253">
        <f t="shared" si="190"/>
        <v>0</v>
      </c>
      <c r="Q547" s="253">
        <f t="shared" si="196"/>
        <v>0</v>
      </c>
      <c r="R547" s="253">
        <f t="shared" si="197"/>
        <v>0</v>
      </c>
      <c r="S547" s="93" t="s">
        <v>25</v>
      </c>
      <c r="T547" s="168" t="str">
        <f t="shared" si="189"/>
        <v/>
      </c>
    </row>
    <row r="548" spans="1:20" ht="24.95" hidden="1" customHeight="1">
      <c r="A548" s="209" t="str">
        <f t="shared" si="191"/>
        <v>-</v>
      </c>
      <c r="C548" s="2">
        <f t="shared" si="198"/>
        <v>9</v>
      </c>
      <c r="E548" s="106"/>
      <c r="F548" s="107"/>
      <c r="G548" s="107"/>
      <c r="H548" s="108"/>
      <c r="I548" s="368" t="str">
        <f t="shared" si="187"/>
        <v/>
      </c>
      <c r="J548" s="91" t="str">
        <f t="shared" si="179"/>
        <v/>
      </c>
      <c r="K548" s="92">
        <f t="shared" si="192"/>
        <v>0</v>
      </c>
      <c r="L548" s="105" t="str">
        <f t="shared" si="188"/>
        <v/>
      </c>
      <c r="M548" s="91">
        <f t="shared" si="193"/>
        <v>0</v>
      </c>
      <c r="N548" s="91">
        <f t="shared" si="194"/>
        <v>0</v>
      </c>
      <c r="O548" s="253">
        <f t="shared" si="195"/>
        <v>0</v>
      </c>
      <c r="P548" s="253">
        <f t="shared" si="190"/>
        <v>0</v>
      </c>
      <c r="Q548" s="253">
        <f t="shared" si="196"/>
        <v>0</v>
      </c>
      <c r="R548" s="253">
        <f t="shared" si="197"/>
        <v>0</v>
      </c>
      <c r="S548" s="93" t="s">
        <v>25</v>
      </c>
      <c r="T548" s="168" t="str">
        <f t="shared" si="189"/>
        <v/>
      </c>
    </row>
    <row r="549" spans="1:20" ht="24.95" hidden="1" customHeight="1">
      <c r="A549" s="209" t="str">
        <f t="shared" si="191"/>
        <v>-</v>
      </c>
      <c r="C549" s="2">
        <f t="shared" si="198"/>
        <v>10</v>
      </c>
      <c r="E549" s="106"/>
      <c r="F549" s="107"/>
      <c r="G549" s="107"/>
      <c r="H549" s="108"/>
      <c r="I549" s="368" t="str">
        <f t="shared" si="187"/>
        <v/>
      </c>
      <c r="J549" s="91" t="str">
        <f t="shared" si="179"/>
        <v/>
      </c>
      <c r="K549" s="92">
        <f t="shared" si="192"/>
        <v>0</v>
      </c>
      <c r="L549" s="105" t="str">
        <f t="shared" si="188"/>
        <v/>
      </c>
      <c r="M549" s="91">
        <f t="shared" si="193"/>
        <v>0</v>
      </c>
      <c r="N549" s="91">
        <f t="shared" si="194"/>
        <v>0</v>
      </c>
      <c r="O549" s="253">
        <f t="shared" si="195"/>
        <v>0</v>
      </c>
      <c r="P549" s="253">
        <f t="shared" si="190"/>
        <v>0</v>
      </c>
      <c r="Q549" s="253">
        <f t="shared" si="196"/>
        <v>0</v>
      </c>
      <c r="R549" s="253">
        <f t="shared" si="197"/>
        <v>0</v>
      </c>
      <c r="S549" s="93" t="s">
        <v>25</v>
      </c>
      <c r="T549" s="168" t="str">
        <f t="shared" si="189"/>
        <v/>
      </c>
    </row>
    <row r="550" spans="1:20" ht="24.95" hidden="1" customHeight="1">
      <c r="A550" s="209" t="str">
        <f t="shared" si="191"/>
        <v>-</v>
      </c>
      <c r="C550" s="2">
        <f t="shared" si="198"/>
        <v>11</v>
      </c>
      <c r="E550" s="106"/>
      <c r="F550" s="107"/>
      <c r="G550" s="107"/>
      <c r="H550" s="108"/>
      <c r="I550" s="368" t="str">
        <f t="shared" si="187"/>
        <v/>
      </c>
      <c r="J550" s="91" t="str">
        <f t="shared" si="179"/>
        <v/>
      </c>
      <c r="K550" s="92">
        <f t="shared" si="192"/>
        <v>0</v>
      </c>
      <c r="L550" s="105" t="str">
        <f t="shared" si="188"/>
        <v/>
      </c>
      <c r="M550" s="91">
        <f t="shared" si="193"/>
        <v>0</v>
      </c>
      <c r="N550" s="91">
        <f t="shared" si="194"/>
        <v>0</v>
      </c>
      <c r="O550" s="253">
        <f t="shared" si="195"/>
        <v>0</v>
      </c>
      <c r="P550" s="253">
        <f t="shared" si="190"/>
        <v>0</v>
      </c>
      <c r="Q550" s="253">
        <f t="shared" si="196"/>
        <v>0</v>
      </c>
      <c r="R550" s="253">
        <f t="shared" si="197"/>
        <v>0</v>
      </c>
      <c r="S550" s="93" t="s">
        <v>25</v>
      </c>
      <c r="T550" s="168" t="str">
        <f t="shared" si="189"/>
        <v/>
      </c>
    </row>
    <row r="551" spans="1:20" ht="24.95" hidden="1" customHeight="1">
      <c r="A551" s="209" t="str">
        <f t="shared" si="191"/>
        <v>-</v>
      </c>
      <c r="C551" s="2">
        <f t="shared" si="198"/>
        <v>12</v>
      </c>
      <c r="E551" s="106"/>
      <c r="F551" s="107"/>
      <c r="G551" s="107"/>
      <c r="H551" s="108"/>
      <c r="I551" s="368" t="str">
        <f t="shared" si="187"/>
        <v/>
      </c>
      <c r="J551" s="91" t="str">
        <f t="shared" si="179"/>
        <v/>
      </c>
      <c r="K551" s="92">
        <f t="shared" si="192"/>
        <v>0</v>
      </c>
      <c r="L551" s="105" t="str">
        <f t="shared" si="188"/>
        <v/>
      </c>
      <c r="M551" s="91">
        <f t="shared" si="193"/>
        <v>0</v>
      </c>
      <c r="N551" s="91">
        <f t="shared" si="194"/>
        <v>0</v>
      </c>
      <c r="O551" s="253">
        <f t="shared" si="195"/>
        <v>0</v>
      </c>
      <c r="P551" s="253">
        <f t="shared" si="190"/>
        <v>0</v>
      </c>
      <c r="Q551" s="253">
        <f t="shared" si="196"/>
        <v>0</v>
      </c>
      <c r="R551" s="253">
        <f t="shared" si="197"/>
        <v>0</v>
      </c>
      <c r="S551" s="93" t="s">
        <v>25</v>
      </c>
      <c r="T551" s="168" t="str">
        <f t="shared" si="189"/>
        <v/>
      </c>
    </row>
    <row r="552" spans="1:20" ht="24.95" hidden="1" customHeight="1">
      <c r="A552" s="209" t="str">
        <f t="shared" si="191"/>
        <v>-</v>
      </c>
      <c r="C552" s="2">
        <f t="shared" si="198"/>
        <v>13</v>
      </c>
      <c r="E552" s="106"/>
      <c r="F552" s="107"/>
      <c r="G552" s="107"/>
      <c r="H552" s="108"/>
      <c r="I552" s="368" t="str">
        <f t="shared" si="187"/>
        <v/>
      </c>
      <c r="J552" s="91" t="str">
        <f t="shared" si="179"/>
        <v/>
      </c>
      <c r="K552" s="92">
        <f t="shared" si="192"/>
        <v>0</v>
      </c>
      <c r="L552" s="105" t="str">
        <f t="shared" si="188"/>
        <v/>
      </c>
      <c r="M552" s="91">
        <f t="shared" si="193"/>
        <v>0</v>
      </c>
      <c r="N552" s="91">
        <f t="shared" si="194"/>
        <v>0</v>
      </c>
      <c r="O552" s="253">
        <f t="shared" si="195"/>
        <v>0</v>
      </c>
      <c r="P552" s="253">
        <f t="shared" si="190"/>
        <v>0</v>
      </c>
      <c r="Q552" s="253">
        <f t="shared" si="196"/>
        <v>0</v>
      </c>
      <c r="R552" s="253">
        <f t="shared" si="197"/>
        <v>0</v>
      </c>
      <c r="S552" s="93" t="s">
        <v>25</v>
      </c>
      <c r="T552" s="168" t="str">
        <f t="shared" si="189"/>
        <v/>
      </c>
    </row>
    <row r="553" spans="1:20" ht="24.95" hidden="1" customHeight="1">
      <c r="A553" s="209" t="str">
        <f t="shared" si="191"/>
        <v>-</v>
      </c>
      <c r="C553" s="2">
        <f t="shared" si="198"/>
        <v>14</v>
      </c>
      <c r="E553" s="106"/>
      <c r="F553" s="107"/>
      <c r="G553" s="107"/>
      <c r="H553" s="108"/>
      <c r="I553" s="368" t="str">
        <f t="shared" si="187"/>
        <v/>
      </c>
      <c r="J553" s="91" t="str">
        <f t="shared" si="179"/>
        <v/>
      </c>
      <c r="K553" s="92">
        <f t="shared" si="192"/>
        <v>0</v>
      </c>
      <c r="L553" s="105" t="str">
        <f t="shared" si="188"/>
        <v/>
      </c>
      <c r="M553" s="91">
        <f t="shared" si="193"/>
        <v>0</v>
      </c>
      <c r="N553" s="91">
        <f t="shared" si="194"/>
        <v>0</v>
      </c>
      <c r="O553" s="253">
        <f t="shared" si="195"/>
        <v>0</v>
      </c>
      <c r="P553" s="253">
        <f t="shared" si="190"/>
        <v>0</v>
      </c>
      <c r="Q553" s="253">
        <f t="shared" si="196"/>
        <v>0</v>
      </c>
      <c r="R553" s="253">
        <f t="shared" si="197"/>
        <v>0</v>
      </c>
      <c r="S553" s="93" t="s">
        <v>25</v>
      </c>
      <c r="T553" s="168" t="str">
        <f t="shared" si="189"/>
        <v/>
      </c>
    </row>
    <row r="554" spans="1:20" ht="24.95" hidden="1" customHeight="1">
      <c r="A554" s="209" t="str">
        <f t="shared" si="191"/>
        <v>-</v>
      </c>
      <c r="C554" s="2">
        <f t="shared" si="198"/>
        <v>15</v>
      </c>
      <c r="E554" s="106"/>
      <c r="F554" s="107"/>
      <c r="G554" s="107"/>
      <c r="H554" s="108"/>
      <c r="I554" s="368" t="str">
        <f t="shared" si="187"/>
        <v/>
      </c>
      <c r="J554" s="91" t="str">
        <f t="shared" si="179"/>
        <v/>
      </c>
      <c r="K554" s="92">
        <f t="shared" si="192"/>
        <v>0</v>
      </c>
      <c r="L554" s="105" t="str">
        <f t="shared" si="188"/>
        <v/>
      </c>
      <c r="M554" s="91">
        <f t="shared" si="193"/>
        <v>0</v>
      </c>
      <c r="N554" s="91">
        <f t="shared" si="194"/>
        <v>0</v>
      </c>
      <c r="O554" s="253">
        <f t="shared" si="195"/>
        <v>0</v>
      </c>
      <c r="P554" s="253">
        <f t="shared" si="190"/>
        <v>0</v>
      </c>
      <c r="Q554" s="253">
        <f t="shared" si="196"/>
        <v>0</v>
      </c>
      <c r="R554" s="253">
        <f t="shared" si="197"/>
        <v>0</v>
      </c>
      <c r="S554" s="93" t="s">
        <v>25</v>
      </c>
      <c r="T554" s="168" t="str">
        <f t="shared" si="189"/>
        <v/>
      </c>
    </row>
    <row r="555" spans="1:20" ht="24.95" hidden="1" customHeight="1">
      <c r="A555" s="209" t="str">
        <f t="shared" si="191"/>
        <v>-</v>
      </c>
      <c r="C555" s="2">
        <f t="shared" si="198"/>
        <v>16</v>
      </c>
      <c r="E555" s="106"/>
      <c r="F555" s="107"/>
      <c r="G555" s="107"/>
      <c r="H555" s="108"/>
      <c r="I555" s="368" t="str">
        <f t="shared" si="187"/>
        <v/>
      </c>
      <c r="J555" s="91" t="str">
        <f t="shared" si="179"/>
        <v/>
      </c>
      <c r="K555" s="92">
        <f t="shared" si="192"/>
        <v>0</v>
      </c>
      <c r="L555" s="105" t="str">
        <f t="shared" si="188"/>
        <v/>
      </c>
      <c r="M555" s="91">
        <f t="shared" si="193"/>
        <v>0</v>
      </c>
      <c r="N555" s="91">
        <f t="shared" si="194"/>
        <v>0</v>
      </c>
      <c r="O555" s="253">
        <f t="shared" si="195"/>
        <v>0</v>
      </c>
      <c r="P555" s="253">
        <f t="shared" si="190"/>
        <v>0</v>
      </c>
      <c r="Q555" s="253">
        <f t="shared" si="196"/>
        <v>0</v>
      </c>
      <c r="R555" s="253">
        <f t="shared" si="197"/>
        <v>0</v>
      </c>
      <c r="S555" s="93" t="s">
        <v>25</v>
      </c>
      <c r="T555" s="168" t="str">
        <f t="shared" si="189"/>
        <v/>
      </c>
    </row>
    <row r="556" spans="1:20" ht="24.95" hidden="1" customHeight="1">
      <c r="A556" s="209" t="str">
        <f t="shared" si="191"/>
        <v>-</v>
      </c>
      <c r="C556" s="2">
        <f t="shared" si="198"/>
        <v>17</v>
      </c>
      <c r="E556" s="106"/>
      <c r="F556" s="107"/>
      <c r="G556" s="107"/>
      <c r="H556" s="108"/>
      <c r="I556" s="368" t="str">
        <f t="shared" si="187"/>
        <v/>
      </c>
      <c r="J556" s="91" t="str">
        <f t="shared" si="179"/>
        <v/>
      </c>
      <c r="K556" s="92">
        <f t="shared" si="192"/>
        <v>0</v>
      </c>
      <c r="L556" s="105" t="str">
        <f t="shared" si="188"/>
        <v/>
      </c>
      <c r="M556" s="91">
        <f t="shared" si="193"/>
        <v>0</v>
      </c>
      <c r="N556" s="91">
        <f t="shared" si="194"/>
        <v>0</v>
      </c>
      <c r="O556" s="253">
        <f t="shared" si="195"/>
        <v>0</v>
      </c>
      <c r="P556" s="253">
        <f t="shared" si="190"/>
        <v>0</v>
      </c>
      <c r="Q556" s="253">
        <f t="shared" si="196"/>
        <v>0</v>
      </c>
      <c r="R556" s="253">
        <f t="shared" si="197"/>
        <v>0</v>
      </c>
      <c r="S556" s="93" t="s">
        <v>25</v>
      </c>
      <c r="T556" s="168" t="str">
        <f t="shared" si="189"/>
        <v/>
      </c>
    </row>
    <row r="557" spans="1:20" ht="24.95" hidden="1" customHeight="1">
      <c r="A557" s="209" t="str">
        <f t="shared" si="191"/>
        <v>-</v>
      </c>
      <c r="C557" s="2">
        <f t="shared" si="198"/>
        <v>18</v>
      </c>
      <c r="E557" s="106"/>
      <c r="F557" s="107"/>
      <c r="G557" s="107"/>
      <c r="H557" s="108"/>
      <c r="I557" s="368" t="str">
        <f t="shared" si="187"/>
        <v/>
      </c>
      <c r="J557" s="91" t="str">
        <f t="shared" si="179"/>
        <v/>
      </c>
      <c r="K557" s="92">
        <f t="shared" si="192"/>
        <v>0</v>
      </c>
      <c r="L557" s="105" t="str">
        <f t="shared" si="188"/>
        <v/>
      </c>
      <c r="M557" s="91">
        <f t="shared" si="193"/>
        <v>0</v>
      </c>
      <c r="N557" s="91">
        <f t="shared" si="194"/>
        <v>0</v>
      </c>
      <c r="O557" s="253">
        <f t="shared" si="195"/>
        <v>0</v>
      </c>
      <c r="P557" s="253">
        <f t="shared" si="190"/>
        <v>0</v>
      </c>
      <c r="Q557" s="253">
        <f t="shared" si="196"/>
        <v>0</v>
      </c>
      <c r="R557" s="253">
        <f t="shared" si="197"/>
        <v>0</v>
      </c>
      <c r="S557" s="93" t="s">
        <v>25</v>
      </c>
      <c r="T557" s="168" t="str">
        <f t="shared" si="189"/>
        <v/>
      </c>
    </row>
    <row r="558" spans="1:20" ht="24.95" hidden="1" customHeight="1">
      <c r="A558" s="209" t="str">
        <f t="shared" si="191"/>
        <v>-</v>
      </c>
      <c r="C558" s="2">
        <f t="shared" si="198"/>
        <v>19</v>
      </c>
      <c r="E558" s="106"/>
      <c r="F558" s="107"/>
      <c r="G558" s="107"/>
      <c r="H558" s="108"/>
      <c r="I558" s="368" t="str">
        <f t="shared" si="187"/>
        <v/>
      </c>
      <c r="J558" s="91" t="str">
        <f t="shared" si="179"/>
        <v/>
      </c>
      <c r="K558" s="92">
        <f t="shared" si="192"/>
        <v>0</v>
      </c>
      <c r="L558" s="105" t="str">
        <f t="shared" si="188"/>
        <v/>
      </c>
      <c r="M558" s="91">
        <f t="shared" si="193"/>
        <v>0</v>
      </c>
      <c r="N558" s="91">
        <f t="shared" si="194"/>
        <v>0</v>
      </c>
      <c r="O558" s="253">
        <f t="shared" si="195"/>
        <v>0</v>
      </c>
      <c r="P558" s="253">
        <f t="shared" si="190"/>
        <v>0</v>
      </c>
      <c r="Q558" s="253">
        <f t="shared" si="196"/>
        <v>0</v>
      </c>
      <c r="R558" s="253">
        <f t="shared" si="197"/>
        <v>0</v>
      </c>
      <c r="S558" s="93" t="s">
        <v>25</v>
      </c>
      <c r="T558" s="168" t="str">
        <f t="shared" si="189"/>
        <v/>
      </c>
    </row>
    <row r="559" spans="1:20" ht="24.95" hidden="1" customHeight="1">
      <c r="A559" s="209" t="str">
        <f t="shared" si="191"/>
        <v>-</v>
      </c>
      <c r="C559" s="2">
        <f t="shared" si="198"/>
        <v>20</v>
      </c>
      <c r="E559" s="106"/>
      <c r="F559" s="107"/>
      <c r="G559" s="107"/>
      <c r="H559" s="108"/>
      <c r="I559" s="368" t="str">
        <f t="shared" si="187"/>
        <v/>
      </c>
      <c r="J559" s="91" t="str">
        <f t="shared" si="179"/>
        <v/>
      </c>
      <c r="K559" s="92">
        <f t="shared" si="192"/>
        <v>0</v>
      </c>
      <c r="L559" s="105" t="str">
        <f t="shared" si="188"/>
        <v/>
      </c>
      <c r="M559" s="91">
        <f t="shared" si="193"/>
        <v>0</v>
      </c>
      <c r="N559" s="91">
        <f t="shared" si="194"/>
        <v>0</v>
      </c>
      <c r="O559" s="253">
        <f t="shared" si="195"/>
        <v>0</v>
      </c>
      <c r="P559" s="253">
        <f t="shared" si="190"/>
        <v>0</v>
      </c>
      <c r="Q559" s="253">
        <f t="shared" si="196"/>
        <v>0</v>
      </c>
      <c r="R559" s="253">
        <f t="shared" si="197"/>
        <v>0</v>
      </c>
      <c r="S559" s="93" t="s">
        <v>25</v>
      </c>
      <c r="T559" s="168" t="str">
        <f t="shared" si="189"/>
        <v/>
      </c>
    </row>
    <row r="560" spans="1:20" ht="24.95" hidden="1" customHeight="1">
      <c r="A560" s="209" t="str">
        <f t="shared" si="191"/>
        <v>-</v>
      </c>
      <c r="C560" s="2">
        <f t="shared" si="198"/>
        <v>21</v>
      </c>
      <c r="E560" s="106"/>
      <c r="F560" s="107"/>
      <c r="G560" s="107"/>
      <c r="H560" s="108"/>
      <c r="I560" s="368" t="str">
        <f t="shared" si="187"/>
        <v/>
      </c>
      <c r="J560" s="91" t="str">
        <f t="shared" si="179"/>
        <v/>
      </c>
      <c r="K560" s="92">
        <f t="shared" si="192"/>
        <v>0</v>
      </c>
      <c r="L560" s="105" t="str">
        <f t="shared" si="188"/>
        <v/>
      </c>
      <c r="M560" s="91">
        <f t="shared" si="193"/>
        <v>0</v>
      </c>
      <c r="N560" s="91">
        <f t="shared" si="194"/>
        <v>0</v>
      </c>
      <c r="O560" s="253">
        <f t="shared" si="195"/>
        <v>0</v>
      </c>
      <c r="P560" s="253">
        <f t="shared" si="190"/>
        <v>0</v>
      </c>
      <c r="Q560" s="253">
        <f t="shared" si="196"/>
        <v>0</v>
      </c>
      <c r="R560" s="253">
        <f t="shared" si="197"/>
        <v>0</v>
      </c>
      <c r="S560" s="93" t="s">
        <v>25</v>
      </c>
      <c r="T560" s="168" t="str">
        <f t="shared" si="189"/>
        <v/>
      </c>
    </row>
    <row r="561" spans="1:20" ht="24.95" hidden="1" customHeight="1">
      <c r="A561" s="209" t="str">
        <f t="shared" si="191"/>
        <v>-</v>
      </c>
      <c r="C561" s="2">
        <f t="shared" si="198"/>
        <v>22</v>
      </c>
      <c r="E561" s="106"/>
      <c r="F561" s="107"/>
      <c r="G561" s="107"/>
      <c r="H561" s="108"/>
      <c r="I561" s="368" t="str">
        <f t="shared" si="187"/>
        <v/>
      </c>
      <c r="J561" s="91" t="str">
        <f t="shared" si="179"/>
        <v/>
      </c>
      <c r="K561" s="92">
        <f t="shared" si="192"/>
        <v>0</v>
      </c>
      <c r="L561" s="105" t="str">
        <f t="shared" si="188"/>
        <v/>
      </c>
      <c r="M561" s="91">
        <f t="shared" si="193"/>
        <v>0</v>
      </c>
      <c r="N561" s="91">
        <f t="shared" si="194"/>
        <v>0</v>
      </c>
      <c r="O561" s="253">
        <f t="shared" si="195"/>
        <v>0</v>
      </c>
      <c r="P561" s="253">
        <f t="shared" si="190"/>
        <v>0</v>
      </c>
      <c r="Q561" s="253">
        <f t="shared" si="196"/>
        <v>0</v>
      </c>
      <c r="R561" s="253">
        <f t="shared" si="197"/>
        <v>0</v>
      </c>
      <c r="S561" s="93" t="s">
        <v>25</v>
      </c>
      <c r="T561" s="168" t="str">
        <f t="shared" si="189"/>
        <v/>
      </c>
    </row>
    <row r="562" spans="1:20" ht="24.95" hidden="1" customHeight="1">
      <c r="A562" s="209" t="str">
        <f t="shared" si="191"/>
        <v>-</v>
      </c>
      <c r="C562" s="2">
        <f t="shared" si="198"/>
        <v>23</v>
      </c>
      <c r="E562" s="106"/>
      <c r="F562" s="107"/>
      <c r="G562" s="107"/>
      <c r="H562" s="108"/>
      <c r="I562" s="368" t="str">
        <f t="shared" si="187"/>
        <v/>
      </c>
      <c r="J562" s="91" t="str">
        <f t="shared" si="179"/>
        <v/>
      </c>
      <c r="K562" s="92">
        <f t="shared" si="192"/>
        <v>0</v>
      </c>
      <c r="L562" s="105" t="str">
        <f t="shared" si="188"/>
        <v/>
      </c>
      <c r="M562" s="91">
        <f t="shared" si="193"/>
        <v>0</v>
      </c>
      <c r="N562" s="91">
        <f t="shared" si="194"/>
        <v>0</v>
      </c>
      <c r="O562" s="253">
        <f t="shared" si="195"/>
        <v>0</v>
      </c>
      <c r="P562" s="253">
        <f t="shared" si="190"/>
        <v>0</v>
      </c>
      <c r="Q562" s="253">
        <f t="shared" si="196"/>
        <v>0</v>
      </c>
      <c r="R562" s="253">
        <f t="shared" si="197"/>
        <v>0</v>
      </c>
      <c r="S562" s="93" t="s">
        <v>25</v>
      </c>
      <c r="T562" s="168" t="str">
        <f t="shared" si="189"/>
        <v/>
      </c>
    </row>
    <row r="563" spans="1:20" ht="24.95" hidden="1" customHeight="1">
      <c r="A563" s="209" t="str">
        <f t="shared" si="191"/>
        <v>-</v>
      </c>
      <c r="C563" s="2">
        <f t="shared" si="198"/>
        <v>24</v>
      </c>
      <c r="E563" s="106"/>
      <c r="F563" s="107"/>
      <c r="G563" s="107"/>
      <c r="H563" s="108"/>
      <c r="I563" s="368" t="str">
        <f t="shared" si="187"/>
        <v/>
      </c>
      <c r="J563" s="91" t="str">
        <f t="shared" si="179"/>
        <v/>
      </c>
      <c r="K563" s="92">
        <f t="shared" si="192"/>
        <v>0</v>
      </c>
      <c r="L563" s="105" t="str">
        <f t="shared" si="188"/>
        <v/>
      </c>
      <c r="M563" s="91">
        <f t="shared" si="193"/>
        <v>0</v>
      </c>
      <c r="N563" s="91">
        <f t="shared" si="194"/>
        <v>0</v>
      </c>
      <c r="O563" s="253">
        <f t="shared" si="195"/>
        <v>0</v>
      </c>
      <c r="P563" s="253">
        <f t="shared" si="190"/>
        <v>0</v>
      </c>
      <c r="Q563" s="253">
        <f t="shared" si="196"/>
        <v>0</v>
      </c>
      <c r="R563" s="253">
        <f t="shared" si="197"/>
        <v>0</v>
      </c>
      <c r="S563" s="93" t="s">
        <v>25</v>
      </c>
      <c r="T563" s="168" t="str">
        <f t="shared" si="189"/>
        <v/>
      </c>
    </row>
    <row r="564" spans="1:20" ht="24.95" hidden="1" customHeight="1">
      <c r="A564" s="209" t="str">
        <f t="shared" si="191"/>
        <v>-</v>
      </c>
      <c r="C564" s="2">
        <f t="shared" si="198"/>
        <v>25</v>
      </c>
      <c r="E564" s="106"/>
      <c r="F564" s="107"/>
      <c r="G564" s="107"/>
      <c r="H564" s="108"/>
      <c r="I564" s="368" t="str">
        <f t="shared" si="187"/>
        <v/>
      </c>
      <c r="J564" s="91" t="str">
        <f t="shared" si="179"/>
        <v/>
      </c>
      <c r="K564" s="92">
        <f t="shared" si="192"/>
        <v>0</v>
      </c>
      <c r="L564" s="105" t="str">
        <f t="shared" si="188"/>
        <v/>
      </c>
      <c r="M564" s="91">
        <f t="shared" si="193"/>
        <v>0</v>
      </c>
      <c r="N564" s="91">
        <f t="shared" si="194"/>
        <v>0</v>
      </c>
      <c r="O564" s="253">
        <f t="shared" si="195"/>
        <v>0</v>
      </c>
      <c r="P564" s="253">
        <f t="shared" si="190"/>
        <v>0</v>
      </c>
      <c r="Q564" s="253">
        <f t="shared" si="196"/>
        <v>0</v>
      </c>
      <c r="R564" s="253">
        <f t="shared" si="197"/>
        <v>0</v>
      </c>
      <c r="S564" s="93" t="s">
        <v>25</v>
      </c>
      <c r="T564" s="168" t="str">
        <f t="shared" si="189"/>
        <v/>
      </c>
    </row>
    <row r="565" spans="1:20" ht="24.95" hidden="1" customHeight="1">
      <c r="A565" s="209" t="str">
        <f t="shared" si="191"/>
        <v>-</v>
      </c>
      <c r="E565" s="97"/>
      <c r="F565" s="2"/>
      <c r="G565" s="2"/>
      <c r="H565" s="98"/>
      <c r="I565" s="370" t="str">
        <f t="shared" si="187"/>
        <v/>
      </c>
      <c r="J565" s="100" t="str">
        <f t="shared" si="179"/>
        <v/>
      </c>
      <c r="K565" s="173">
        <f>SUM(K540:K564)</f>
        <v>0</v>
      </c>
      <c r="L565" s="100" t="str">
        <f t="shared" si="188"/>
        <v/>
      </c>
      <c r="M565" s="102">
        <f>SUM(M540:M564)</f>
        <v>0</v>
      </c>
      <c r="N565" s="102">
        <f>SUM(N540:N564)</f>
        <v>0</v>
      </c>
      <c r="O565" s="254">
        <f>SUM(O540:O564)</f>
        <v>0</v>
      </c>
      <c r="P565" s="254">
        <f t="shared" si="190"/>
        <v>0</v>
      </c>
      <c r="Q565" s="254">
        <f>SUM(Q540:Q564)</f>
        <v>0</v>
      </c>
      <c r="R565" s="254">
        <f>SUM(R540:R564)</f>
        <v>0</v>
      </c>
      <c r="S565" s="110"/>
      <c r="T565" s="169" t="str">
        <f t="shared" si="189"/>
        <v/>
      </c>
    </row>
    <row r="566" spans="1:20" ht="24.95" hidden="1" customHeight="1">
      <c r="A566" s="209" t="str">
        <f t="shared" si="191"/>
        <v>-</v>
      </c>
      <c r="C566" s="2">
        <v>1</v>
      </c>
      <c r="E566" s="70" t="s">
        <v>50</v>
      </c>
      <c r="F566" s="111"/>
      <c r="G566" s="111"/>
      <c r="H566" s="112"/>
      <c r="I566" s="367" t="str">
        <f t="shared" si="187"/>
        <v/>
      </c>
      <c r="J566" s="88" t="str">
        <f t="shared" si="179"/>
        <v/>
      </c>
      <c r="K566" s="114">
        <f t="shared" ref="K566:K590" si="199">COUNTIFS($I$6:$I$255,I566,$S$6:$S$255,S566)</f>
        <v>0</v>
      </c>
      <c r="L566" s="88" t="str">
        <f t="shared" si="188"/>
        <v/>
      </c>
      <c r="M566" s="88">
        <f t="shared" ref="M566:M590" si="200">SUMIFS($M$6:$M$255,$I$6:$I$255,I566,$S$6:$S$255,S566)</f>
        <v>0</v>
      </c>
      <c r="N566" s="88">
        <f t="shared" ref="N566:N590" si="201">SUMIFS($N$6:$N$255,$I$6:$I$255,I566,$S$6:$S$255,S566)</f>
        <v>0</v>
      </c>
      <c r="O566" s="252">
        <f t="shared" ref="O566:O590" si="202">SUMIFS($O$6:$O$255,$I$6:$I$255,I566,$S$6:$S$255,S566)</f>
        <v>0</v>
      </c>
      <c r="P566" s="252">
        <f t="shared" si="190"/>
        <v>0</v>
      </c>
      <c r="Q566" s="252">
        <f t="shared" ref="Q566:Q590" si="203">SUMIFS($Q$6:$Q$255,$I$6:$I$255,I566,$S$6:$S$255,S566)</f>
        <v>0</v>
      </c>
      <c r="R566" s="252">
        <f t="shared" ref="R566:R590" si="204">SUMIFS($R$6:$R$255,$I$6:$I$255,I566,$S$6:$S$255,S566)</f>
        <v>0</v>
      </c>
      <c r="S566" s="109" t="s">
        <v>26</v>
      </c>
      <c r="T566" s="171" t="str">
        <f t="shared" si="189"/>
        <v/>
      </c>
    </row>
    <row r="567" spans="1:20" ht="24.95" hidden="1" customHeight="1">
      <c r="A567" s="209" t="str">
        <f t="shared" si="191"/>
        <v>-</v>
      </c>
      <c r="C567" s="2">
        <f t="shared" ref="C567:C590" si="205">C566+1</f>
        <v>2</v>
      </c>
      <c r="E567" s="106"/>
      <c r="F567" s="107"/>
      <c r="G567" s="107"/>
      <c r="H567" s="108"/>
      <c r="I567" s="368" t="str">
        <f t="shared" si="187"/>
        <v/>
      </c>
      <c r="J567" s="91" t="str">
        <f t="shared" si="179"/>
        <v/>
      </c>
      <c r="K567" s="92">
        <f t="shared" si="199"/>
        <v>0</v>
      </c>
      <c r="L567" s="105" t="str">
        <f t="shared" si="188"/>
        <v/>
      </c>
      <c r="M567" s="91">
        <f t="shared" si="200"/>
        <v>0</v>
      </c>
      <c r="N567" s="91">
        <f t="shared" si="201"/>
        <v>0</v>
      </c>
      <c r="O567" s="253">
        <f t="shared" si="202"/>
        <v>0</v>
      </c>
      <c r="P567" s="253">
        <f t="shared" si="190"/>
        <v>0</v>
      </c>
      <c r="Q567" s="253">
        <f t="shared" si="203"/>
        <v>0</v>
      </c>
      <c r="R567" s="253">
        <f t="shared" si="204"/>
        <v>0</v>
      </c>
      <c r="S567" s="93" t="s">
        <v>26</v>
      </c>
      <c r="T567" s="168" t="str">
        <f t="shared" si="189"/>
        <v/>
      </c>
    </row>
    <row r="568" spans="1:20" ht="24.95" hidden="1" customHeight="1">
      <c r="A568" s="209" t="str">
        <f t="shared" si="191"/>
        <v>-</v>
      </c>
      <c r="C568" s="2">
        <f t="shared" si="205"/>
        <v>3</v>
      </c>
      <c r="E568" s="106"/>
      <c r="F568" s="107"/>
      <c r="G568" s="107"/>
      <c r="H568" s="108"/>
      <c r="I568" s="368" t="str">
        <f t="shared" si="187"/>
        <v/>
      </c>
      <c r="J568" s="91" t="str">
        <f t="shared" si="179"/>
        <v/>
      </c>
      <c r="K568" s="92">
        <f t="shared" si="199"/>
        <v>0</v>
      </c>
      <c r="L568" s="105" t="str">
        <f t="shared" si="188"/>
        <v/>
      </c>
      <c r="M568" s="91">
        <f t="shared" si="200"/>
        <v>0</v>
      </c>
      <c r="N568" s="91">
        <f t="shared" si="201"/>
        <v>0</v>
      </c>
      <c r="O568" s="253">
        <f t="shared" si="202"/>
        <v>0</v>
      </c>
      <c r="P568" s="253">
        <f t="shared" si="190"/>
        <v>0</v>
      </c>
      <c r="Q568" s="253">
        <f t="shared" si="203"/>
        <v>0</v>
      </c>
      <c r="R568" s="253">
        <f t="shared" si="204"/>
        <v>0</v>
      </c>
      <c r="S568" s="93" t="s">
        <v>26</v>
      </c>
      <c r="T568" s="168" t="str">
        <f t="shared" si="189"/>
        <v/>
      </c>
    </row>
    <row r="569" spans="1:20" ht="24.95" hidden="1" customHeight="1">
      <c r="A569" s="209" t="str">
        <f t="shared" si="191"/>
        <v>-</v>
      </c>
      <c r="C569" s="2">
        <f t="shared" si="205"/>
        <v>4</v>
      </c>
      <c r="E569" s="106"/>
      <c r="F569" s="107"/>
      <c r="G569" s="107"/>
      <c r="H569" s="108"/>
      <c r="I569" s="368" t="str">
        <f t="shared" si="187"/>
        <v/>
      </c>
      <c r="J569" s="91" t="str">
        <f t="shared" si="179"/>
        <v/>
      </c>
      <c r="K569" s="92">
        <f t="shared" si="199"/>
        <v>0</v>
      </c>
      <c r="L569" s="105" t="str">
        <f t="shared" si="188"/>
        <v/>
      </c>
      <c r="M569" s="91">
        <f t="shared" si="200"/>
        <v>0</v>
      </c>
      <c r="N569" s="91">
        <f t="shared" si="201"/>
        <v>0</v>
      </c>
      <c r="O569" s="253">
        <f t="shared" si="202"/>
        <v>0</v>
      </c>
      <c r="P569" s="253">
        <f t="shared" si="190"/>
        <v>0</v>
      </c>
      <c r="Q569" s="253">
        <f t="shared" si="203"/>
        <v>0</v>
      </c>
      <c r="R569" s="253">
        <f t="shared" si="204"/>
        <v>0</v>
      </c>
      <c r="S569" s="93" t="s">
        <v>26</v>
      </c>
      <c r="T569" s="168" t="str">
        <f t="shared" si="189"/>
        <v/>
      </c>
    </row>
    <row r="570" spans="1:20" ht="24.95" hidden="1" customHeight="1">
      <c r="A570" s="209" t="str">
        <f t="shared" si="191"/>
        <v>-</v>
      </c>
      <c r="C570" s="2">
        <f t="shared" si="205"/>
        <v>5</v>
      </c>
      <c r="E570" s="106"/>
      <c r="F570" s="107"/>
      <c r="G570" s="107"/>
      <c r="H570" s="108"/>
      <c r="I570" s="368" t="str">
        <f t="shared" si="187"/>
        <v/>
      </c>
      <c r="J570" s="91" t="str">
        <f t="shared" si="179"/>
        <v/>
      </c>
      <c r="K570" s="92">
        <f t="shared" si="199"/>
        <v>0</v>
      </c>
      <c r="L570" s="105" t="str">
        <f t="shared" si="188"/>
        <v/>
      </c>
      <c r="M570" s="91">
        <f t="shared" si="200"/>
        <v>0</v>
      </c>
      <c r="N570" s="91">
        <f t="shared" si="201"/>
        <v>0</v>
      </c>
      <c r="O570" s="253">
        <f t="shared" si="202"/>
        <v>0</v>
      </c>
      <c r="P570" s="253">
        <f t="shared" si="190"/>
        <v>0</v>
      </c>
      <c r="Q570" s="253">
        <f t="shared" si="203"/>
        <v>0</v>
      </c>
      <c r="R570" s="253">
        <f t="shared" si="204"/>
        <v>0</v>
      </c>
      <c r="S570" s="93" t="s">
        <v>26</v>
      </c>
      <c r="T570" s="168" t="str">
        <f t="shared" si="189"/>
        <v/>
      </c>
    </row>
    <row r="571" spans="1:20" ht="24.95" hidden="1" customHeight="1">
      <c r="A571" s="209" t="str">
        <f t="shared" si="191"/>
        <v>-</v>
      </c>
      <c r="C571" s="2">
        <f t="shared" si="205"/>
        <v>6</v>
      </c>
      <c r="E571" s="106"/>
      <c r="F571" s="107"/>
      <c r="G571" s="107"/>
      <c r="H571" s="108"/>
      <c r="I571" s="368" t="str">
        <f t="shared" si="187"/>
        <v/>
      </c>
      <c r="J571" s="91" t="str">
        <f t="shared" si="179"/>
        <v/>
      </c>
      <c r="K571" s="92">
        <f t="shared" si="199"/>
        <v>0</v>
      </c>
      <c r="L571" s="105" t="str">
        <f t="shared" si="188"/>
        <v/>
      </c>
      <c r="M571" s="91">
        <f t="shared" si="200"/>
        <v>0</v>
      </c>
      <c r="N571" s="91">
        <f t="shared" si="201"/>
        <v>0</v>
      </c>
      <c r="O571" s="253">
        <f t="shared" si="202"/>
        <v>0</v>
      </c>
      <c r="P571" s="253">
        <f t="shared" si="190"/>
        <v>0</v>
      </c>
      <c r="Q571" s="253">
        <f t="shared" si="203"/>
        <v>0</v>
      </c>
      <c r="R571" s="253">
        <f t="shared" si="204"/>
        <v>0</v>
      </c>
      <c r="S571" s="93" t="s">
        <v>26</v>
      </c>
      <c r="T571" s="168" t="str">
        <f t="shared" si="189"/>
        <v/>
      </c>
    </row>
    <row r="572" spans="1:20" ht="24.95" hidden="1" customHeight="1">
      <c r="A572" s="209" t="str">
        <f t="shared" si="191"/>
        <v>-</v>
      </c>
      <c r="C572" s="2">
        <f t="shared" si="205"/>
        <v>7</v>
      </c>
      <c r="E572" s="106"/>
      <c r="F572" s="107"/>
      <c r="G572" s="107"/>
      <c r="H572" s="108"/>
      <c r="I572" s="368" t="str">
        <f t="shared" si="187"/>
        <v/>
      </c>
      <c r="J572" s="91" t="str">
        <f t="shared" si="179"/>
        <v/>
      </c>
      <c r="K572" s="92">
        <f t="shared" si="199"/>
        <v>0</v>
      </c>
      <c r="L572" s="105" t="str">
        <f t="shared" si="188"/>
        <v/>
      </c>
      <c r="M572" s="91">
        <f t="shared" si="200"/>
        <v>0</v>
      </c>
      <c r="N572" s="91">
        <f t="shared" si="201"/>
        <v>0</v>
      </c>
      <c r="O572" s="253">
        <f t="shared" si="202"/>
        <v>0</v>
      </c>
      <c r="P572" s="253">
        <f t="shared" si="190"/>
        <v>0</v>
      </c>
      <c r="Q572" s="253">
        <f t="shared" si="203"/>
        <v>0</v>
      </c>
      <c r="R572" s="253">
        <f t="shared" si="204"/>
        <v>0</v>
      </c>
      <c r="S572" s="93" t="s">
        <v>26</v>
      </c>
      <c r="T572" s="168" t="str">
        <f t="shared" si="189"/>
        <v/>
      </c>
    </row>
    <row r="573" spans="1:20" ht="24.95" hidden="1" customHeight="1">
      <c r="A573" s="209" t="str">
        <f t="shared" si="191"/>
        <v>-</v>
      </c>
      <c r="C573" s="2">
        <f t="shared" si="205"/>
        <v>8</v>
      </c>
      <c r="E573" s="106"/>
      <c r="F573" s="107"/>
      <c r="G573" s="107"/>
      <c r="H573" s="108"/>
      <c r="I573" s="368" t="str">
        <f t="shared" si="187"/>
        <v/>
      </c>
      <c r="J573" s="91" t="str">
        <f t="shared" si="179"/>
        <v/>
      </c>
      <c r="K573" s="92">
        <f t="shared" si="199"/>
        <v>0</v>
      </c>
      <c r="L573" s="105" t="str">
        <f t="shared" si="188"/>
        <v/>
      </c>
      <c r="M573" s="91">
        <f t="shared" si="200"/>
        <v>0</v>
      </c>
      <c r="N573" s="91">
        <f t="shared" si="201"/>
        <v>0</v>
      </c>
      <c r="O573" s="253">
        <f t="shared" si="202"/>
        <v>0</v>
      </c>
      <c r="P573" s="253">
        <f t="shared" si="190"/>
        <v>0</v>
      </c>
      <c r="Q573" s="253">
        <f t="shared" si="203"/>
        <v>0</v>
      </c>
      <c r="R573" s="253">
        <f t="shared" si="204"/>
        <v>0</v>
      </c>
      <c r="S573" s="93" t="s">
        <v>26</v>
      </c>
      <c r="T573" s="168" t="str">
        <f t="shared" si="189"/>
        <v/>
      </c>
    </row>
    <row r="574" spans="1:20" ht="24.95" hidden="1" customHeight="1">
      <c r="A574" s="209" t="str">
        <f t="shared" si="191"/>
        <v>-</v>
      </c>
      <c r="C574" s="2">
        <f t="shared" si="205"/>
        <v>9</v>
      </c>
      <c r="E574" s="106"/>
      <c r="F574" s="107"/>
      <c r="G574" s="107"/>
      <c r="H574" s="108"/>
      <c r="I574" s="368" t="str">
        <f t="shared" si="187"/>
        <v/>
      </c>
      <c r="J574" s="91" t="str">
        <f t="shared" ref="J574:J637" si="206">L574</f>
        <v/>
      </c>
      <c r="K574" s="92">
        <f t="shared" si="199"/>
        <v>0</v>
      </c>
      <c r="L574" s="105" t="str">
        <f t="shared" si="188"/>
        <v/>
      </c>
      <c r="M574" s="91">
        <f t="shared" si="200"/>
        <v>0</v>
      </c>
      <c r="N574" s="91">
        <f t="shared" si="201"/>
        <v>0</v>
      </c>
      <c r="O574" s="253">
        <f t="shared" si="202"/>
        <v>0</v>
      </c>
      <c r="P574" s="253">
        <f t="shared" si="190"/>
        <v>0</v>
      </c>
      <c r="Q574" s="253">
        <f t="shared" si="203"/>
        <v>0</v>
      </c>
      <c r="R574" s="253">
        <f t="shared" si="204"/>
        <v>0</v>
      </c>
      <c r="S574" s="93" t="s">
        <v>26</v>
      </c>
      <c r="T574" s="168" t="str">
        <f t="shared" si="189"/>
        <v/>
      </c>
    </row>
    <row r="575" spans="1:20" ht="24.95" hidden="1" customHeight="1">
      <c r="A575" s="209" t="str">
        <f t="shared" si="191"/>
        <v>-</v>
      </c>
      <c r="C575" s="2">
        <f t="shared" si="205"/>
        <v>10</v>
      </c>
      <c r="E575" s="106"/>
      <c r="F575" s="107"/>
      <c r="G575" s="107"/>
      <c r="H575" s="108"/>
      <c r="I575" s="368" t="str">
        <f t="shared" si="187"/>
        <v/>
      </c>
      <c r="J575" s="91" t="str">
        <f t="shared" si="206"/>
        <v/>
      </c>
      <c r="K575" s="92">
        <f t="shared" si="199"/>
        <v>0</v>
      </c>
      <c r="L575" s="105" t="str">
        <f t="shared" si="188"/>
        <v/>
      </c>
      <c r="M575" s="91">
        <f t="shared" si="200"/>
        <v>0</v>
      </c>
      <c r="N575" s="91">
        <f t="shared" si="201"/>
        <v>0</v>
      </c>
      <c r="O575" s="253">
        <f t="shared" si="202"/>
        <v>0</v>
      </c>
      <c r="P575" s="253">
        <f t="shared" si="190"/>
        <v>0</v>
      </c>
      <c r="Q575" s="253">
        <f t="shared" si="203"/>
        <v>0</v>
      </c>
      <c r="R575" s="253">
        <f t="shared" si="204"/>
        <v>0</v>
      </c>
      <c r="S575" s="93" t="s">
        <v>26</v>
      </c>
      <c r="T575" s="168" t="str">
        <f t="shared" si="189"/>
        <v/>
      </c>
    </row>
    <row r="576" spans="1:20" ht="24.95" hidden="1" customHeight="1">
      <c r="A576" s="209" t="str">
        <f t="shared" si="191"/>
        <v>-</v>
      </c>
      <c r="C576" s="2">
        <f t="shared" si="205"/>
        <v>11</v>
      </c>
      <c r="E576" s="106"/>
      <c r="F576" s="107"/>
      <c r="G576" s="107"/>
      <c r="H576" s="108"/>
      <c r="I576" s="368" t="str">
        <f t="shared" si="187"/>
        <v/>
      </c>
      <c r="J576" s="91" t="str">
        <f t="shared" si="206"/>
        <v/>
      </c>
      <c r="K576" s="92">
        <f t="shared" si="199"/>
        <v>0</v>
      </c>
      <c r="L576" s="105" t="str">
        <f t="shared" si="188"/>
        <v/>
      </c>
      <c r="M576" s="91">
        <f t="shared" si="200"/>
        <v>0</v>
      </c>
      <c r="N576" s="91">
        <f t="shared" si="201"/>
        <v>0</v>
      </c>
      <c r="O576" s="253">
        <f t="shared" si="202"/>
        <v>0</v>
      </c>
      <c r="P576" s="253">
        <f t="shared" si="190"/>
        <v>0</v>
      </c>
      <c r="Q576" s="253">
        <f t="shared" si="203"/>
        <v>0</v>
      </c>
      <c r="R576" s="253">
        <f t="shared" si="204"/>
        <v>0</v>
      </c>
      <c r="S576" s="93" t="s">
        <v>26</v>
      </c>
      <c r="T576" s="168" t="str">
        <f t="shared" si="189"/>
        <v/>
      </c>
    </row>
    <row r="577" spans="1:20" ht="24.95" hidden="1" customHeight="1">
      <c r="A577" s="209" t="str">
        <f t="shared" si="191"/>
        <v>-</v>
      </c>
      <c r="C577" s="2">
        <f t="shared" si="205"/>
        <v>12</v>
      </c>
      <c r="E577" s="106"/>
      <c r="F577" s="107"/>
      <c r="G577" s="107"/>
      <c r="H577" s="108"/>
      <c r="I577" s="368" t="str">
        <f t="shared" si="187"/>
        <v/>
      </c>
      <c r="J577" s="91" t="str">
        <f t="shared" si="206"/>
        <v/>
      </c>
      <c r="K577" s="92">
        <f t="shared" si="199"/>
        <v>0</v>
      </c>
      <c r="L577" s="105" t="str">
        <f t="shared" si="188"/>
        <v/>
      </c>
      <c r="M577" s="91">
        <f t="shared" si="200"/>
        <v>0</v>
      </c>
      <c r="N577" s="91">
        <f t="shared" si="201"/>
        <v>0</v>
      </c>
      <c r="O577" s="253">
        <f t="shared" si="202"/>
        <v>0</v>
      </c>
      <c r="P577" s="253">
        <f t="shared" si="190"/>
        <v>0</v>
      </c>
      <c r="Q577" s="253">
        <f t="shared" si="203"/>
        <v>0</v>
      </c>
      <c r="R577" s="253">
        <f t="shared" si="204"/>
        <v>0</v>
      </c>
      <c r="S577" s="93" t="s">
        <v>26</v>
      </c>
      <c r="T577" s="168" t="str">
        <f t="shared" si="189"/>
        <v/>
      </c>
    </row>
    <row r="578" spans="1:20" ht="24.95" hidden="1" customHeight="1">
      <c r="A578" s="209" t="str">
        <f t="shared" si="191"/>
        <v>-</v>
      </c>
      <c r="C578" s="2">
        <f t="shared" si="205"/>
        <v>13</v>
      </c>
      <c r="E578" s="106"/>
      <c r="F578" s="107"/>
      <c r="G578" s="107"/>
      <c r="H578" s="108"/>
      <c r="I578" s="368" t="str">
        <f t="shared" si="187"/>
        <v/>
      </c>
      <c r="J578" s="91" t="str">
        <f t="shared" si="206"/>
        <v/>
      </c>
      <c r="K578" s="92">
        <f t="shared" si="199"/>
        <v>0</v>
      </c>
      <c r="L578" s="105" t="str">
        <f t="shared" si="188"/>
        <v/>
      </c>
      <c r="M578" s="91">
        <f t="shared" si="200"/>
        <v>0</v>
      </c>
      <c r="N578" s="91">
        <f t="shared" si="201"/>
        <v>0</v>
      </c>
      <c r="O578" s="253">
        <f t="shared" si="202"/>
        <v>0</v>
      </c>
      <c r="P578" s="253">
        <f t="shared" si="190"/>
        <v>0</v>
      </c>
      <c r="Q578" s="253">
        <f t="shared" si="203"/>
        <v>0</v>
      </c>
      <c r="R578" s="253">
        <f t="shared" si="204"/>
        <v>0</v>
      </c>
      <c r="S578" s="93" t="s">
        <v>26</v>
      </c>
      <c r="T578" s="168" t="str">
        <f t="shared" si="189"/>
        <v/>
      </c>
    </row>
    <row r="579" spans="1:20" ht="24.95" hidden="1" customHeight="1">
      <c r="A579" s="209" t="str">
        <f t="shared" si="191"/>
        <v>-</v>
      </c>
      <c r="C579" s="2">
        <f t="shared" si="205"/>
        <v>14</v>
      </c>
      <c r="E579" s="106"/>
      <c r="F579" s="107"/>
      <c r="G579" s="107"/>
      <c r="H579" s="108"/>
      <c r="I579" s="368" t="str">
        <f t="shared" si="187"/>
        <v/>
      </c>
      <c r="J579" s="91" t="str">
        <f t="shared" si="206"/>
        <v/>
      </c>
      <c r="K579" s="92">
        <f t="shared" si="199"/>
        <v>0</v>
      </c>
      <c r="L579" s="105" t="str">
        <f t="shared" si="188"/>
        <v/>
      </c>
      <c r="M579" s="91">
        <f t="shared" si="200"/>
        <v>0</v>
      </c>
      <c r="N579" s="91">
        <f t="shared" si="201"/>
        <v>0</v>
      </c>
      <c r="O579" s="253">
        <f t="shared" si="202"/>
        <v>0</v>
      </c>
      <c r="P579" s="253">
        <f t="shared" si="190"/>
        <v>0</v>
      </c>
      <c r="Q579" s="253">
        <f t="shared" si="203"/>
        <v>0</v>
      </c>
      <c r="R579" s="253">
        <f t="shared" si="204"/>
        <v>0</v>
      </c>
      <c r="S579" s="93" t="s">
        <v>26</v>
      </c>
      <c r="T579" s="168" t="str">
        <f t="shared" si="189"/>
        <v/>
      </c>
    </row>
    <row r="580" spans="1:20" ht="24.95" hidden="1" customHeight="1">
      <c r="A580" s="209" t="str">
        <f t="shared" si="191"/>
        <v>-</v>
      </c>
      <c r="C580" s="2">
        <f t="shared" si="205"/>
        <v>15</v>
      </c>
      <c r="E580" s="106"/>
      <c r="F580" s="107"/>
      <c r="G580" s="107"/>
      <c r="H580" s="108"/>
      <c r="I580" s="368" t="str">
        <f t="shared" si="187"/>
        <v/>
      </c>
      <c r="J580" s="91" t="str">
        <f t="shared" si="206"/>
        <v/>
      </c>
      <c r="K580" s="92">
        <f t="shared" si="199"/>
        <v>0</v>
      </c>
      <c r="L580" s="105" t="str">
        <f t="shared" si="188"/>
        <v/>
      </c>
      <c r="M580" s="91">
        <f t="shared" si="200"/>
        <v>0</v>
      </c>
      <c r="N580" s="91">
        <f t="shared" si="201"/>
        <v>0</v>
      </c>
      <c r="O580" s="253">
        <f t="shared" si="202"/>
        <v>0</v>
      </c>
      <c r="P580" s="253">
        <f t="shared" si="190"/>
        <v>0</v>
      </c>
      <c r="Q580" s="253">
        <f t="shared" si="203"/>
        <v>0</v>
      </c>
      <c r="R580" s="253">
        <f t="shared" si="204"/>
        <v>0</v>
      </c>
      <c r="S580" s="93" t="s">
        <v>26</v>
      </c>
      <c r="T580" s="168" t="str">
        <f t="shared" si="189"/>
        <v/>
      </c>
    </row>
    <row r="581" spans="1:20" ht="24.95" hidden="1" customHeight="1">
      <c r="A581" s="209" t="str">
        <f t="shared" si="191"/>
        <v>-</v>
      </c>
      <c r="C581" s="2">
        <f t="shared" si="205"/>
        <v>16</v>
      </c>
      <c r="E581" s="106"/>
      <c r="F581" s="107"/>
      <c r="G581" s="107"/>
      <c r="H581" s="108"/>
      <c r="I581" s="368" t="str">
        <f t="shared" si="187"/>
        <v/>
      </c>
      <c r="J581" s="91" t="str">
        <f t="shared" si="206"/>
        <v/>
      </c>
      <c r="K581" s="92">
        <f t="shared" si="199"/>
        <v>0</v>
      </c>
      <c r="L581" s="105" t="str">
        <f t="shared" si="188"/>
        <v/>
      </c>
      <c r="M581" s="91">
        <f t="shared" si="200"/>
        <v>0</v>
      </c>
      <c r="N581" s="91">
        <f t="shared" si="201"/>
        <v>0</v>
      </c>
      <c r="O581" s="253">
        <f t="shared" si="202"/>
        <v>0</v>
      </c>
      <c r="P581" s="253">
        <f t="shared" si="190"/>
        <v>0</v>
      </c>
      <c r="Q581" s="253">
        <f t="shared" si="203"/>
        <v>0</v>
      </c>
      <c r="R581" s="253">
        <f t="shared" si="204"/>
        <v>0</v>
      </c>
      <c r="S581" s="93" t="s">
        <v>26</v>
      </c>
      <c r="T581" s="168" t="str">
        <f t="shared" si="189"/>
        <v/>
      </c>
    </row>
    <row r="582" spans="1:20" ht="24.95" hidden="1" customHeight="1">
      <c r="A582" s="209" t="str">
        <f t="shared" si="191"/>
        <v>-</v>
      </c>
      <c r="C582" s="2">
        <f t="shared" si="205"/>
        <v>17</v>
      </c>
      <c r="E582" s="106"/>
      <c r="F582" s="107"/>
      <c r="G582" s="107"/>
      <c r="H582" s="108"/>
      <c r="I582" s="368" t="str">
        <f t="shared" si="187"/>
        <v/>
      </c>
      <c r="J582" s="91" t="str">
        <f t="shared" si="206"/>
        <v/>
      </c>
      <c r="K582" s="92">
        <f t="shared" si="199"/>
        <v>0</v>
      </c>
      <c r="L582" s="105" t="str">
        <f t="shared" si="188"/>
        <v/>
      </c>
      <c r="M582" s="91">
        <f t="shared" si="200"/>
        <v>0</v>
      </c>
      <c r="N582" s="91">
        <f t="shared" si="201"/>
        <v>0</v>
      </c>
      <c r="O582" s="253">
        <f t="shared" si="202"/>
        <v>0</v>
      </c>
      <c r="P582" s="253">
        <f t="shared" si="190"/>
        <v>0</v>
      </c>
      <c r="Q582" s="253">
        <f t="shared" si="203"/>
        <v>0</v>
      </c>
      <c r="R582" s="253">
        <f t="shared" si="204"/>
        <v>0</v>
      </c>
      <c r="S582" s="93" t="s">
        <v>26</v>
      </c>
      <c r="T582" s="168" t="str">
        <f t="shared" si="189"/>
        <v/>
      </c>
    </row>
    <row r="583" spans="1:20" ht="24.95" hidden="1" customHeight="1">
      <c r="A583" s="209" t="str">
        <f t="shared" si="191"/>
        <v>-</v>
      </c>
      <c r="C583" s="2">
        <f t="shared" si="205"/>
        <v>18</v>
      </c>
      <c r="E583" s="106"/>
      <c r="F583" s="107"/>
      <c r="G583" s="107"/>
      <c r="H583" s="108"/>
      <c r="I583" s="368" t="str">
        <f t="shared" si="187"/>
        <v/>
      </c>
      <c r="J583" s="91" t="str">
        <f t="shared" si="206"/>
        <v/>
      </c>
      <c r="K583" s="92">
        <f t="shared" si="199"/>
        <v>0</v>
      </c>
      <c r="L583" s="105" t="str">
        <f t="shared" si="188"/>
        <v/>
      </c>
      <c r="M583" s="91">
        <f t="shared" si="200"/>
        <v>0</v>
      </c>
      <c r="N583" s="91">
        <f t="shared" si="201"/>
        <v>0</v>
      </c>
      <c r="O583" s="253">
        <f t="shared" si="202"/>
        <v>0</v>
      </c>
      <c r="P583" s="253">
        <f t="shared" si="190"/>
        <v>0</v>
      </c>
      <c r="Q583" s="253">
        <f t="shared" si="203"/>
        <v>0</v>
      </c>
      <c r="R583" s="253">
        <f t="shared" si="204"/>
        <v>0</v>
      </c>
      <c r="S583" s="93" t="s">
        <v>26</v>
      </c>
      <c r="T583" s="168" t="str">
        <f t="shared" si="189"/>
        <v/>
      </c>
    </row>
    <row r="584" spans="1:20" ht="24.95" hidden="1" customHeight="1">
      <c r="A584" s="209" t="str">
        <f t="shared" si="191"/>
        <v>-</v>
      </c>
      <c r="C584" s="2">
        <f t="shared" si="205"/>
        <v>19</v>
      </c>
      <c r="E584" s="106"/>
      <c r="F584" s="107"/>
      <c r="G584" s="107"/>
      <c r="H584" s="108"/>
      <c r="I584" s="368" t="str">
        <f t="shared" si="187"/>
        <v/>
      </c>
      <c r="J584" s="91" t="str">
        <f t="shared" si="206"/>
        <v/>
      </c>
      <c r="K584" s="92">
        <f t="shared" si="199"/>
        <v>0</v>
      </c>
      <c r="L584" s="105" t="str">
        <f t="shared" si="188"/>
        <v/>
      </c>
      <c r="M584" s="91">
        <f t="shared" si="200"/>
        <v>0</v>
      </c>
      <c r="N584" s="91">
        <f t="shared" si="201"/>
        <v>0</v>
      </c>
      <c r="O584" s="253">
        <f t="shared" si="202"/>
        <v>0</v>
      </c>
      <c r="P584" s="253">
        <f t="shared" si="190"/>
        <v>0</v>
      </c>
      <c r="Q584" s="253">
        <f t="shared" si="203"/>
        <v>0</v>
      </c>
      <c r="R584" s="253">
        <f t="shared" si="204"/>
        <v>0</v>
      </c>
      <c r="S584" s="93" t="s">
        <v>26</v>
      </c>
      <c r="T584" s="168" t="str">
        <f t="shared" si="189"/>
        <v/>
      </c>
    </row>
    <row r="585" spans="1:20" ht="24.95" hidden="1" customHeight="1">
      <c r="A585" s="209" t="str">
        <f t="shared" si="191"/>
        <v>-</v>
      </c>
      <c r="C585" s="2">
        <f t="shared" si="205"/>
        <v>20</v>
      </c>
      <c r="E585" s="106"/>
      <c r="F585" s="107"/>
      <c r="G585" s="107"/>
      <c r="H585" s="108"/>
      <c r="I585" s="368" t="str">
        <f t="shared" si="187"/>
        <v/>
      </c>
      <c r="J585" s="91" t="str">
        <f t="shared" si="206"/>
        <v/>
      </c>
      <c r="K585" s="92">
        <f t="shared" si="199"/>
        <v>0</v>
      </c>
      <c r="L585" s="105" t="str">
        <f t="shared" si="188"/>
        <v/>
      </c>
      <c r="M585" s="91">
        <f t="shared" si="200"/>
        <v>0</v>
      </c>
      <c r="N585" s="91">
        <f t="shared" si="201"/>
        <v>0</v>
      </c>
      <c r="O585" s="253">
        <f t="shared" si="202"/>
        <v>0</v>
      </c>
      <c r="P585" s="253">
        <f t="shared" si="190"/>
        <v>0</v>
      </c>
      <c r="Q585" s="253">
        <f t="shared" si="203"/>
        <v>0</v>
      </c>
      <c r="R585" s="253">
        <f t="shared" si="204"/>
        <v>0</v>
      </c>
      <c r="S585" s="93" t="s">
        <v>26</v>
      </c>
      <c r="T585" s="168" t="str">
        <f t="shared" si="189"/>
        <v/>
      </c>
    </row>
    <row r="586" spans="1:20" ht="24.95" hidden="1" customHeight="1">
      <c r="A586" s="209" t="str">
        <f t="shared" si="191"/>
        <v>-</v>
      </c>
      <c r="C586" s="2">
        <f t="shared" si="205"/>
        <v>21</v>
      </c>
      <c r="E586" s="106"/>
      <c r="F586" s="107"/>
      <c r="G586" s="107"/>
      <c r="H586" s="108"/>
      <c r="I586" s="368" t="str">
        <f t="shared" si="187"/>
        <v/>
      </c>
      <c r="J586" s="91" t="str">
        <f t="shared" si="206"/>
        <v/>
      </c>
      <c r="K586" s="92">
        <f t="shared" si="199"/>
        <v>0</v>
      </c>
      <c r="L586" s="105" t="str">
        <f t="shared" si="188"/>
        <v/>
      </c>
      <c r="M586" s="91">
        <f t="shared" si="200"/>
        <v>0</v>
      </c>
      <c r="N586" s="91">
        <f t="shared" si="201"/>
        <v>0</v>
      </c>
      <c r="O586" s="253">
        <f t="shared" si="202"/>
        <v>0</v>
      </c>
      <c r="P586" s="253">
        <f t="shared" si="190"/>
        <v>0</v>
      </c>
      <c r="Q586" s="253">
        <f t="shared" si="203"/>
        <v>0</v>
      </c>
      <c r="R586" s="253">
        <f t="shared" si="204"/>
        <v>0</v>
      </c>
      <c r="S586" s="93" t="s">
        <v>26</v>
      </c>
      <c r="T586" s="168" t="str">
        <f t="shared" si="189"/>
        <v/>
      </c>
    </row>
    <row r="587" spans="1:20" ht="24.95" hidden="1" customHeight="1">
      <c r="A587" s="209" t="str">
        <f t="shared" si="191"/>
        <v>-</v>
      </c>
      <c r="C587" s="2">
        <f t="shared" si="205"/>
        <v>22</v>
      </c>
      <c r="E587" s="106"/>
      <c r="F587" s="107"/>
      <c r="G587" s="107"/>
      <c r="H587" s="108"/>
      <c r="I587" s="368" t="str">
        <f t="shared" si="187"/>
        <v/>
      </c>
      <c r="J587" s="91" t="str">
        <f t="shared" si="206"/>
        <v/>
      </c>
      <c r="K587" s="92">
        <f t="shared" si="199"/>
        <v>0</v>
      </c>
      <c r="L587" s="105" t="str">
        <f t="shared" si="188"/>
        <v/>
      </c>
      <c r="M587" s="91">
        <f t="shared" si="200"/>
        <v>0</v>
      </c>
      <c r="N587" s="91">
        <f t="shared" si="201"/>
        <v>0</v>
      </c>
      <c r="O587" s="253">
        <f t="shared" si="202"/>
        <v>0</v>
      </c>
      <c r="P587" s="253">
        <f t="shared" si="190"/>
        <v>0</v>
      </c>
      <c r="Q587" s="253">
        <f t="shared" si="203"/>
        <v>0</v>
      </c>
      <c r="R587" s="253">
        <f t="shared" si="204"/>
        <v>0</v>
      </c>
      <c r="S587" s="93" t="s">
        <v>26</v>
      </c>
      <c r="T587" s="168" t="str">
        <f t="shared" si="189"/>
        <v/>
      </c>
    </row>
    <row r="588" spans="1:20" ht="24.95" hidden="1" customHeight="1">
      <c r="A588" s="209" t="str">
        <f t="shared" si="191"/>
        <v>-</v>
      </c>
      <c r="C588" s="2">
        <f t="shared" si="205"/>
        <v>23</v>
      </c>
      <c r="E588" s="106"/>
      <c r="F588" s="107"/>
      <c r="G588" s="107"/>
      <c r="H588" s="108"/>
      <c r="I588" s="368" t="str">
        <f t="shared" ref="I588:I651" si="207">IFERROR(VLOOKUP(S588&amp;C588,$B$6:$I$255,8,FALSE),"")</f>
        <v/>
      </c>
      <c r="J588" s="91" t="str">
        <f t="shared" si="206"/>
        <v/>
      </c>
      <c r="K588" s="92">
        <f t="shared" si="199"/>
        <v>0</v>
      </c>
      <c r="L588" s="105" t="str">
        <f t="shared" ref="L588:L651" si="208">IFERROR(VLOOKUP(I588,$I$6:$L$255,4,FALSE),"")</f>
        <v/>
      </c>
      <c r="M588" s="91">
        <f t="shared" si="200"/>
        <v>0</v>
      </c>
      <c r="N588" s="91">
        <f t="shared" si="201"/>
        <v>0</v>
      </c>
      <c r="O588" s="253">
        <f t="shared" si="202"/>
        <v>0</v>
      </c>
      <c r="P588" s="253">
        <f t="shared" si="190"/>
        <v>0</v>
      </c>
      <c r="Q588" s="253">
        <f t="shared" si="203"/>
        <v>0</v>
      </c>
      <c r="R588" s="253">
        <f t="shared" si="204"/>
        <v>0</v>
      </c>
      <c r="S588" s="93" t="s">
        <v>26</v>
      </c>
      <c r="T588" s="168" t="str">
        <f t="shared" ref="T588:T651" si="209">IFERROR(VLOOKUP(S588&amp;C588,$B$6:$T$255,19,FALSE),"")</f>
        <v/>
      </c>
    </row>
    <row r="589" spans="1:20" ht="24.95" hidden="1" customHeight="1">
      <c r="A589" s="209" t="str">
        <f t="shared" si="191"/>
        <v>-</v>
      </c>
      <c r="C589" s="2">
        <f t="shared" si="205"/>
        <v>24</v>
      </c>
      <c r="E589" s="106"/>
      <c r="F589" s="107"/>
      <c r="G589" s="107"/>
      <c r="H589" s="108"/>
      <c r="I589" s="368" t="str">
        <f t="shared" si="207"/>
        <v/>
      </c>
      <c r="J589" s="91" t="str">
        <f t="shared" si="206"/>
        <v/>
      </c>
      <c r="K589" s="92">
        <f t="shared" si="199"/>
        <v>0</v>
      </c>
      <c r="L589" s="105" t="str">
        <f t="shared" si="208"/>
        <v/>
      </c>
      <c r="M589" s="91">
        <f t="shared" si="200"/>
        <v>0</v>
      </c>
      <c r="N589" s="91">
        <f t="shared" si="201"/>
        <v>0</v>
      </c>
      <c r="O589" s="253">
        <f t="shared" si="202"/>
        <v>0</v>
      </c>
      <c r="P589" s="253">
        <f t="shared" si="190"/>
        <v>0</v>
      </c>
      <c r="Q589" s="253">
        <f t="shared" si="203"/>
        <v>0</v>
      </c>
      <c r="R589" s="253">
        <f t="shared" si="204"/>
        <v>0</v>
      </c>
      <c r="S589" s="93" t="s">
        <v>26</v>
      </c>
      <c r="T589" s="168" t="str">
        <f t="shared" si="209"/>
        <v/>
      </c>
    </row>
    <row r="590" spans="1:20" ht="24.95" hidden="1" customHeight="1">
      <c r="A590" s="209" t="str">
        <f t="shared" si="191"/>
        <v>-</v>
      </c>
      <c r="C590" s="2">
        <f t="shared" si="205"/>
        <v>25</v>
      </c>
      <c r="E590" s="106"/>
      <c r="F590" s="107"/>
      <c r="G590" s="107"/>
      <c r="H590" s="108"/>
      <c r="I590" s="368" t="str">
        <f t="shared" si="207"/>
        <v/>
      </c>
      <c r="J590" s="91" t="str">
        <f t="shared" si="206"/>
        <v/>
      </c>
      <c r="K590" s="92">
        <f t="shared" si="199"/>
        <v>0</v>
      </c>
      <c r="L590" s="105" t="str">
        <f t="shared" si="208"/>
        <v/>
      </c>
      <c r="M590" s="91">
        <f t="shared" si="200"/>
        <v>0</v>
      </c>
      <c r="N590" s="91">
        <f t="shared" si="201"/>
        <v>0</v>
      </c>
      <c r="O590" s="253">
        <f t="shared" si="202"/>
        <v>0</v>
      </c>
      <c r="P590" s="253">
        <f t="shared" si="190"/>
        <v>0</v>
      </c>
      <c r="Q590" s="253">
        <f t="shared" si="203"/>
        <v>0</v>
      </c>
      <c r="R590" s="253">
        <f t="shared" si="204"/>
        <v>0</v>
      </c>
      <c r="S590" s="93" t="s">
        <v>26</v>
      </c>
      <c r="T590" s="168" t="str">
        <f t="shared" si="209"/>
        <v/>
      </c>
    </row>
    <row r="591" spans="1:20" ht="24.95" hidden="1" customHeight="1">
      <c r="A591" s="209" t="str">
        <f t="shared" si="191"/>
        <v>-</v>
      </c>
      <c r="E591" s="97"/>
      <c r="F591" s="2"/>
      <c r="G591" s="2"/>
      <c r="H591" s="98"/>
      <c r="I591" s="370" t="str">
        <f t="shared" si="207"/>
        <v/>
      </c>
      <c r="J591" s="100" t="str">
        <f t="shared" si="206"/>
        <v/>
      </c>
      <c r="K591" s="174">
        <f>SUM(K566:K590)</f>
        <v>0</v>
      </c>
      <c r="L591" s="100" t="str">
        <f t="shared" si="208"/>
        <v/>
      </c>
      <c r="M591" s="102">
        <f>SUM(M566:M590)</f>
        <v>0</v>
      </c>
      <c r="N591" s="102">
        <f>SUM(N566:N590)</f>
        <v>0</v>
      </c>
      <c r="O591" s="254">
        <f>SUM(O566:O590)</f>
        <v>0</v>
      </c>
      <c r="P591" s="254">
        <f t="shared" si="190"/>
        <v>0</v>
      </c>
      <c r="Q591" s="254">
        <f>SUM(Q566:Q590)</f>
        <v>0</v>
      </c>
      <c r="R591" s="254">
        <f>SUM(R566:R590)</f>
        <v>0</v>
      </c>
      <c r="S591" s="175"/>
      <c r="T591" s="172" t="str">
        <f t="shared" si="209"/>
        <v/>
      </c>
    </row>
    <row r="592" spans="1:20" ht="24.95" hidden="1" customHeight="1">
      <c r="A592" s="209" t="str">
        <f t="shared" si="191"/>
        <v>-</v>
      </c>
      <c r="C592" s="2">
        <v>1</v>
      </c>
      <c r="E592" s="70" t="s">
        <v>51</v>
      </c>
      <c r="F592" s="111"/>
      <c r="G592" s="111"/>
      <c r="H592" s="112"/>
      <c r="I592" s="367" t="str">
        <f t="shared" si="207"/>
        <v/>
      </c>
      <c r="J592" s="88" t="str">
        <f t="shared" si="206"/>
        <v/>
      </c>
      <c r="K592" s="114">
        <f t="shared" ref="K592:K616" si="210">COUNTIFS($I$6:$I$255,I592,$S$6:$S$255,S592)</f>
        <v>0</v>
      </c>
      <c r="L592" s="88" t="str">
        <f t="shared" si="208"/>
        <v/>
      </c>
      <c r="M592" s="88">
        <f t="shared" ref="M592:M616" si="211">SUMIFS($M$6:$M$255,$I$6:$I$255,I592,$S$6:$S$255,S592)</f>
        <v>0</v>
      </c>
      <c r="N592" s="88">
        <f t="shared" ref="N592:N616" si="212">SUMIFS($N$6:$N$255,$I$6:$I$255,I592,$S$6:$S$255,S592)</f>
        <v>0</v>
      </c>
      <c r="O592" s="252">
        <f t="shared" ref="O592:O616" si="213">SUMIFS($O$6:$O$255,$I$6:$I$255,I592,$S$6:$S$255,S592)</f>
        <v>0</v>
      </c>
      <c r="P592" s="252">
        <f t="shared" si="190"/>
        <v>0</v>
      </c>
      <c r="Q592" s="252">
        <f t="shared" ref="Q592:Q616" si="214">SUMIFS($Q$6:$Q$255,$I$6:$I$255,I592,$S$6:$S$255,S592)</f>
        <v>0</v>
      </c>
      <c r="R592" s="252">
        <f t="shared" ref="R592:R616" si="215">SUMIFS($R$6:$R$255,$I$6:$I$255,I592,$S$6:$S$255,S592)</f>
        <v>0</v>
      </c>
      <c r="S592" s="109" t="s">
        <v>66</v>
      </c>
      <c r="T592" s="167" t="str">
        <f t="shared" si="209"/>
        <v/>
      </c>
    </row>
    <row r="593" spans="1:20" ht="24.95" hidden="1" customHeight="1">
      <c r="A593" s="209" t="str">
        <f t="shared" si="191"/>
        <v>-</v>
      </c>
      <c r="C593" s="2">
        <f t="shared" ref="C593:C616" si="216">C592+1</f>
        <v>2</v>
      </c>
      <c r="E593" s="106"/>
      <c r="F593" s="107"/>
      <c r="G593" s="107"/>
      <c r="H593" s="108"/>
      <c r="I593" s="368" t="str">
        <f t="shared" si="207"/>
        <v/>
      </c>
      <c r="J593" s="91" t="str">
        <f t="shared" si="206"/>
        <v/>
      </c>
      <c r="K593" s="92">
        <f t="shared" si="210"/>
        <v>0</v>
      </c>
      <c r="L593" s="105" t="str">
        <f t="shared" si="208"/>
        <v/>
      </c>
      <c r="M593" s="91">
        <f t="shared" si="211"/>
        <v>0</v>
      </c>
      <c r="N593" s="91">
        <f t="shared" si="212"/>
        <v>0</v>
      </c>
      <c r="O593" s="253">
        <f t="shared" si="213"/>
        <v>0</v>
      </c>
      <c r="P593" s="253">
        <f t="shared" si="190"/>
        <v>0</v>
      </c>
      <c r="Q593" s="253">
        <f t="shared" si="214"/>
        <v>0</v>
      </c>
      <c r="R593" s="253">
        <f t="shared" si="215"/>
        <v>0</v>
      </c>
      <c r="S593" s="93" t="s">
        <v>66</v>
      </c>
      <c r="T593" s="168" t="str">
        <f t="shared" si="209"/>
        <v/>
      </c>
    </row>
    <row r="594" spans="1:20" ht="24.95" hidden="1" customHeight="1">
      <c r="A594" s="209" t="str">
        <f t="shared" si="191"/>
        <v>-</v>
      </c>
      <c r="C594" s="2">
        <f t="shared" si="216"/>
        <v>3</v>
      </c>
      <c r="E594" s="106"/>
      <c r="F594" s="107"/>
      <c r="G594" s="107"/>
      <c r="H594" s="108"/>
      <c r="I594" s="368" t="str">
        <f t="shared" si="207"/>
        <v/>
      </c>
      <c r="J594" s="91" t="str">
        <f t="shared" si="206"/>
        <v/>
      </c>
      <c r="K594" s="92">
        <f t="shared" si="210"/>
        <v>0</v>
      </c>
      <c r="L594" s="105" t="str">
        <f t="shared" si="208"/>
        <v/>
      </c>
      <c r="M594" s="91">
        <f t="shared" si="211"/>
        <v>0</v>
      </c>
      <c r="N594" s="91">
        <f t="shared" si="212"/>
        <v>0</v>
      </c>
      <c r="O594" s="253">
        <f t="shared" si="213"/>
        <v>0</v>
      </c>
      <c r="P594" s="253">
        <f t="shared" si="190"/>
        <v>0</v>
      </c>
      <c r="Q594" s="253">
        <f t="shared" si="214"/>
        <v>0</v>
      </c>
      <c r="R594" s="253">
        <f t="shared" si="215"/>
        <v>0</v>
      </c>
      <c r="S594" s="93" t="s">
        <v>66</v>
      </c>
      <c r="T594" s="168" t="str">
        <f t="shared" si="209"/>
        <v/>
      </c>
    </row>
    <row r="595" spans="1:20" ht="24.95" hidden="1" customHeight="1">
      <c r="A595" s="209" t="str">
        <f t="shared" si="191"/>
        <v>-</v>
      </c>
      <c r="C595" s="2">
        <f t="shared" si="216"/>
        <v>4</v>
      </c>
      <c r="E595" s="106"/>
      <c r="F595" s="107"/>
      <c r="G595" s="107"/>
      <c r="H595" s="108"/>
      <c r="I595" s="368" t="str">
        <f t="shared" si="207"/>
        <v/>
      </c>
      <c r="J595" s="91" t="str">
        <f t="shared" si="206"/>
        <v/>
      </c>
      <c r="K595" s="92">
        <f t="shared" si="210"/>
        <v>0</v>
      </c>
      <c r="L595" s="105" t="str">
        <f t="shared" si="208"/>
        <v/>
      </c>
      <c r="M595" s="91">
        <f t="shared" si="211"/>
        <v>0</v>
      </c>
      <c r="N595" s="91">
        <f t="shared" si="212"/>
        <v>0</v>
      </c>
      <c r="O595" s="253">
        <f t="shared" si="213"/>
        <v>0</v>
      </c>
      <c r="P595" s="253">
        <f t="shared" si="190"/>
        <v>0</v>
      </c>
      <c r="Q595" s="253">
        <f t="shared" si="214"/>
        <v>0</v>
      </c>
      <c r="R595" s="253">
        <f t="shared" si="215"/>
        <v>0</v>
      </c>
      <c r="S595" s="93" t="s">
        <v>66</v>
      </c>
      <c r="T595" s="168" t="str">
        <f t="shared" si="209"/>
        <v/>
      </c>
    </row>
    <row r="596" spans="1:20" ht="24.95" hidden="1" customHeight="1">
      <c r="A596" s="209" t="str">
        <f t="shared" si="191"/>
        <v>-</v>
      </c>
      <c r="C596" s="2">
        <f t="shared" si="216"/>
        <v>5</v>
      </c>
      <c r="E596" s="106"/>
      <c r="F596" s="107"/>
      <c r="G596" s="107"/>
      <c r="H596" s="108"/>
      <c r="I596" s="368" t="str">
        <f t="shared" si="207"/>
        <v/>
      </c>
      <c r="J596" s="91" t="str">
        <f t="shared" si="206"/>
        <v/>
      </c>
      <c r="K596" s="92">
        <f t="shared" si="210"/>
        <v>0</v>
      </c>
      <c r="L596" s="105" t="str">
        <f t="shared" si="208"/>
        <v/>
      </c>
      <c r="M596" s="91">
        <f t="shared" si="211"/>
        <v>0</v>
      </c>
      <c r="N596" s="91">
        <f t="shared" si="212"/>
        <v>0</v>
      </c>
      <c r="O596" s="253">
        <f t="shared" si="213"/>
        <v>0</v>
      </c>
      <c r="P596" s="253">
        <f t="shared" si="190"/>
        <v>0</v>
      </c>
      <c r="Q596" s="253">
        <f t="shared" si="214"/>
        <v>0</v>
      </c>
      <c r="R596" s="253">
        <f t="shared" si="215"/>
        <v>0</v>
      </c>
      <c r="S596" s="93" t="s">
        <v>66</v>
      </c>
      <c r="T596" s="168" t="str">
        <f t="shared" si="209"/>
        <v/>
      </c>
    </row>
    <row r="597" spans="1:20" ht="24.95" hidden="1" customHeight="1">
      <c r="A597" s="209" t="str">
        <f t="shared" si="191"/>
        <v>-</v>
      </c>
      <c r="C597" s="2">
        <f t="shared" si="216"/>
        <v>6</v>
      </c>
      <c r="E597" s="106"/>
      <c r="F597" s="107"/>
      <c r="G597" s="107"/>
      <c r="H597" s="108"/>
      <c r="I597" s="368" t="str">
        <f t="shared" si="207"/>
        <v/>
      </c>
      <c r="J597" s="91" t="str">
        <f t="shared" si="206"/>
        <v/>
      </c>
      <c r="K597" s="92">
        <f t="shared" si="210"/>
        <v>0</v>
      </c>
      <c r="L597" s="105" t="str">
        <f t="shared" si="208"/>
        <v/>
      </c>
      <c r="M597" s="91">
        <f t="shared" si="211"/>
        <v>0</v>
      </c>
      <c r="N597" s="91">
        <f t="shared" si="212"/>
        <v>0</v>
      </c>
      <c r="O597" s="253">
        <f t="shared" si="213"/>
        <v>0</v>
      </c>
      <c r="P597" s="253">
        <f t="shared" si="190"/>
        <v>0</v>
      </c>
      <c r="Q597" s="253">
        <f t="shared" si="214"/>
        <v>0</v>
      </c>
      <c r="R597" s="253">
        <f t="shared" si="215"/>
        <v>0</v>
      </c>
      <c r="S597" s="93" t="s">
        <v>66</v>
      </c>
      <c r="T597" s="168" t="str">
        <f t="shared" si="209"/>
        <v/>
      </c>
    </row>
    <row r="598" spans="1:20" ht="24.95" hidden="1" customHeight="1">
      <c r="A598" s="209" t="str">
        <f t="shared" si="191"/>
        <v>-</v>
      </c>
      <c r="C598" s="2">
        <f t="shared" si="216"/>
        <v>7</v>
      </c>
      <c r="E598" s="106"/>
      <c r="F598" s="107"/>
      <c r="G598" s="107"/>
      <c r="H598" s="108"/>
      <c r="I598" s="368" t="str">
        <f t="shared" si="207"/>
        <v/>
      </c>
      <c r="J598" s="91" t="str">
        <f t="shared" si="206"/>
        <v/>
      </c>
      <c r="K598" s="92">
        <f t="shared" si="210"/>
        <v>0</v>
      </c>
      <c r="L598" s="105" t="str">
        <f t="shared" si="208"/>
        <v/>
      </c>
      <c r="M598" s="91">
        <f t="shared" si="211"/>
        <v>0</v>
      </c>
      <c r="N598" s="91">
        <f t="shared" si="212"/>
        <v>0</v>
      </c>
      <c r="O598" s="253">
        <f t="shared" si="213"/>
        <v>0</v>
      </c>
      <c r="P598" s="253">
        <f t="shared" si="190"/>
        <v>0</v>
      </c>
      <c r="Q598" s="253">
        <f t="shared" si="214"/>
        <v>0</v>
      </c>
      <c r="R598" s="253">
        <f t="shared" si="215"/>
        <v>0</v>
      </c>
      <c r="S598" s="93" t="s">
        <v>66</v>
      </c>
      <c r="T598" s="168" t="str">
        <f t="shared" si="209"/>
        <v/>
      </c>
    </row>
    <row r="599" spans="1:20" ht="24.95" hidden="1" customHeight="1">
      <c r="A599" s="209" t="str">
        <f t="shared" si="191"/>
        <v>-</v>
      </c>
      <c r="C599" s="2">
        <f t="shared" si="216"/>
        <v>8</v>
      </c>
      <c r="E599" s="106"/>
      <c r="F599" s="107"/>
      <c r="G599" s="107"/>
      <c r="H599" s="108"/>
      <c r="I599" s="368" t="str">
        <f t="shared" si="207"/>
        <v/>
      </c>
      <c r="J599" s="91" t="str">
        <f t="shared" si="206"/>
        <v/>
      </c>
      <c r="K599" s="92">
        <f t="shared" si="210"/>
        <v>0</v>
      </c>
      <c r="L599" s="105" t="str">
        <f t="shared" si="208"/>
        <v/>
      </c>
      <c r="M599" s="91">
        <f t="shared" si="211"/>
        <v>0</v>
      </c>
      <c r="N599" s="91">
        <f t="shared" si="212"/>
        <v>0</v>
      </c>
      <c r="O599" s="253">
        <f t="shared" si="213"/>
        <v>0</v>
      </c>
      <c r="P599" s="253">
        <f t="shared" si="190"/>
        <v>0</v>
      </c>
      <c r="Q599" s="253">
        <f t="shared" si="214"/>
        <v>0</v>
      </c>
      <c r="R599" s="253">
        <f t="shared" si="215"/>
        <v>0</v>
      </c>
      <c r="S599" s="93" t="s">
        <v>66</v>
      </c>
      <c r="T599" s="168" t="str">
        <f t="shared" si="209"/>
        <v/>
      </c>
    </row>
    <row r="600" spans="1:20" ht="24.95" hidden="1" customHeight="1">
      <c r="A600" s="209" t="str">
        <f t="shared" si="191"/>
        <v>-</v>
      </c>
      <c r="C600" s="2">
        <f t="shared" si="216"/>
        <v>9</v>
      </c>
      <c r="E600" s="106"/>
      <c r="F600" s="107"/>
      <c r="G600" s="107"/>
      <c r="H600" s="108"/>
      <c r="I600" s="368" t="str">
        <f t="shared" si="207"/>
        <v/>
      </c>
      <c r="J600" s="91" t="str">
        <f t="shared" si="206"/>
        <v/>
      </c>
      <c r="K600" s="92">
        <f t="shared" si="210"/>
        <v>0</v>
      </c>
      <c r="L600" s="105" t="str">
        <f t="shared" si="208"/>
        <v/>
      </c>
      <c r="M600" s="91">
        <f t="shared" si="211"/>
        <v>0</v>
      </c>
      <c r="N600" s="91">
        <f t="shared" si="212"/>
        <v>0</v>
      </c>
      <c r="O600" s="253">
        <f t="shared" si="213"/>
        <v>0</v>
      </c>
      <c r="P600" s="253">
        <f t="shared" si="190"/>
        <v>0</v>
      </c>
      <c r="Q600" s="253">
        <f t="shared" si="214"/>
        <v>0</v>
      </c>
      <c r="R600" s="253">
        <f t="shared" si="215"/>
        <v>0</v>
      </c>
      <c r="S600" s="93" t="s">
        <v>66</v>
      </c>
      <c r="T600" s="168" t="str">
        <f t="shared" si="209"/>
        <v/>
      </c>
    </row>
    <row r="601" spans="1:20" ht="24.95" hidden="1" customHeight="1">
      <c r="A601" s="209" t="str">
        <f t="shared" si="191"/>
        <v>-</v>
      </c>
      <c r="C601" s="2">
        <f t="shared" si="216"/>
        <v>10</v>
      </c>
      <c r="E601" s="106"/>
      <c r="F601" s="107"/>
      <c r="G601" s="107"/>
      <c r="H601" s="108"/>
      <c r="I601" s="368" t="str">
        <f t="shared" si="207"/>
        <v/>
      </c>
      <c r="J601" s="91" t="str">
        <f t="shared" si="206"/>
        <v/>
      </c>
      <c r="K601" s="92">
        <f t="shared" si="210"/>
        <v>0</v>
      </c>
      <c r="L601" s="105" t="str">
        <f t="shared" si="208"/>
        <v/>
      </c>
      <c r="M601" s="91">
        <f t="shared" si="211"/>
        <v>0</v>
      </c>
      <c r="N601" s="91">
        <f t="shared" si="212"/>
        <v>0</v>
      </c>
      <c r="O601" s="253">
        <f t="shared" si="213"/>
        <v>0</v>
      </c>
      <c r="P601" s="253">
        <f t="shared" si="190"/>
        <v>0</v>
      </c>
      <c r="Q601" s="253">
        <f t="shared" si="214"/>
        <v>0</v>
      </c>
      <c r="R601" s="253">
        <f t="shared" si="215"/>
        <v>0</v>
      </c>
      <c r="S601" s="93" t="s">
        <v>66</v>
      </c>
      <c r="T601" s="168" t="str">
        <f t="shared" si="209"/>
        <v/>
      </c>
    </row>
    <row r="602" spans="1:20" ht="24.95" hidden="1" customHeight="1">
      <c r="A602" s="209" t="str">
        <f t="shared" si="191"/>
        <v>-</v>
      </c>
      <c r="C602" s="2">
        <f t="shared" si="216"/>
        <v>11</v>
      </c>
      <c r="E602" s="106"/>
      <c r="F602" s="107"/>
      <c r="G602" s="107"/>
      <c r="H602" s="108"/>
      <c r="I602" s="368" t="str">
        <f t="shared" si="207"/>
        <v/>
      </c>
      <c r="J602" s="91" t="str">
        <f t="shared" si="206"/>
        <v/>
      </c>
      <c r="K602" s="92">
        <f t="shared" si="210"/>
        <v>0</v>
      </c>
      <c r="L602" s="105" t="str">
        <f t="shared" si="208"/>
        <v/>
      </c>
      <c r="M602" s="91">
        <f t="shared" si="211"/>
        <v>0</v>
      </c>
      <c r="N602" s="91">
        <f t="shared" si="212"/>
        <v>0</v>
      </c>
      <c r="O602" s="253">
        <f t="shared" si="213"/>
        <v>0</v>
      </c>
      <c r="P602" s="253">
        <f t="shared" si="190"/>
        <v>0</v>
      </c>
      <c r="Q602" s="253">
        <f t="shared" si="214"/>
        <v>0</v>
      </c>
      <c r="R602" s="253">
        <f t="shared" si="215"/>
        <v>0</v>
      </c>
      <c r="S602" s="93" t="s">
        <v>66</v>
      </c>
      <c r="T602" s="168" t="str">
        <f t="shared" si="209"/>
        <v/>
      </c>
    </row>
    <row r="603" spans="1:20" ht="24.95" hidden="1" customHeight="1">
      <c r="A603" s="209" t="str">
        <f t="shared" si="191"/>
        <v>-</v>
      </c>
      <c r="C603" s="2">
        <f t="shared" si="216"/>
        <v>12</v>
      </c>
      <c r="E603" s="106"/>
      <c r="F603" s="107"/>
      <c r="G603" s="107"/>
      <c r="H603" s="108"/>
      <c r="I603" s="368" t="str">
        <f t="shared" si="207"/>
        <v/>
      </c>
      <c r="J603" s="91" t="str">
        <f t="shared" si="206"/>
        <v/>
      </c>
      <c r="K603" s="92">
        <f t="shared" si="210"/>
        <v>0</v>
      </c>
      <c r="L603" s="105" t="str">
        <f t="shared" si="208"/>
        <v/>
      </c>
      <c r="M603" s="91">
        <f t="shared" si="211"/>
        <v>0</v>
      </c>
      <c r="N603" s="91">
        <f t="shared" si="212"/>
        <v>0</v>
      </c>
      <c r="O603" s="253">
        <f t="shared" si="213"/>
        <v>0</v>
      </c>
      <c r="P603" s="253">
        <f t="shared" ref="P603:P666" si="217">IFERROR(Q603/O603%,0)</f>
        <v>0</v>
      </c>
      <c r="Q603" s="253">
        <f t="shared" si="214"/>
        <v>0</v>
      </c>
      <c r="R603" s="253">
        <f t="shared" si="215"/>
        <v>0</v>
      </c>
      <c r="S603" s="93" t="s">
        <v>66</v>
      </c>
      <c r="T603" s="168" t="str">
        <f t="shared" si="209"/>
        <v/>
      </c>
    </row>
    <row r="604" spans="1:20" ht="24.95" hidden="1" customHeight="1">
      <c r="A604" s="209" t="str">
        <f t="shared" ref="A604:A667" si="218">IF(M604=0,"-",$E$1)</f>
        <v>-</v>
      </c>
      <c r="C604" s="2">
        <f t="shared" si="216"/>
        <v>13</v>
      </c>
      <c r="E604" s="106"/>
      <c r="F604" s="107"/>
      <c r="G604" s="107"/>
      <c r="H604" s="108"/>
      <c r="I604" s="368" t="str">
        <f t="shared" si="207"/>
        <v/>
      </c>
      <c r="J604" s="91" t="str">
        <f t="shared" si="206"/>
        <v/>
      </c>
      <c r="K604" s="92">
        <f t="shared" si="210"/>
        <v>0</v>
      </c>
      <c r="L604" s="105" t="str">
        <f t="shared" si="208"/>
        <v/>
      </c>
      <c r="M604" s="91">
        <f t="shared" si="211"/>
        <v>0</v>
      </c>
      <c r="N604" s="91">
        <f t="shared" si="212"/>
        <v>0</v>
      </c>
      <c r="O604" s="253">
        <f t="shared" si="213"/>
        <v>0</v>
      </c>
      <c r="P604" s="253">
        <f t="shared" si="217"/>
        <v>0</v>
      </c>
      <c r="Q604" s="253">
        <f t="shared" si="214"/>
        <v>0</v>
      </c>
      <c r="R604" s="253">
        <f t="shared" si="215"/>
        <v>0</v>
      </c>
      <c r="S604" s="93" t="s">
        <v>66</v>
      </c>
      <c r="T604" s="168" t="str">
        <f t="shared" si="209"/>
        <v/>
      </c>
    </row>
    <row r="605" spans="1:20" ht="24.95" hidden="1" customHeight="1">
      <c r="A605" s="209" t="str">
        <f t="shared" si="218"/>
        <v>-</v>
      </c>
      <c r="C605" s="2">
        <f t="shared" si="216"/>
        <v>14</v>
      </c>
      <c r="E605" s="106"/>
      <c r="F605" s="107"/>
      <c r="G605" s="107"/>
      <c r="H605" s="108"/>
      <c r="I605" s="368" t="str">
        <f t="shared" si="207"/>
        <v/>
      </c>
      <c r="J605" s="91" t="str">
        <f t="shared" si="206"/>
        <v/>
      </c>
      <c r="K605" s="92">
        <f t="shared" si="210"/>
        <v>0</v>
      </c>
      <c r="L605" s="105" t="str">
        <f t="shared" si="208"/>
        <v/>
      </c>
      <c r="M605" s="91">
        <f t="shared" si="211"/>
        <v>0</v>
      </c>
      <c r="N605" s="91">
        <f t="shared" si="212"/>
        <v>0</v>
      </c>
      <c r="O605" s="253">
        <f t="shared" si="213"/>
        <v>0</v>
      </c>
      <c r="P605" s="253">
        <f t="shared" si="217"/>
        <v>0</v>
      </c>
      <c r="Q605" s="253">
        <f t="shared" si="214"/>
        <v>0</v>
      </c>
      <c r="R605" s="253">
        <f t="shared" si="215"/>
        <v>0</v>
      </c>
      <c r="S605" s="93" t="s">
        <v>66</v>
      </c>
      <c r="T605" s="168" t="str">
        <f t="shared" si="209"/>
        <v/>
      </c>
    </row>
    <row r="606" spans="1:20" ht="24.95" hidden="1" customHeight="1">
      <c r="A606" s="209" t="str">
        <f t="shared" si="218"/>
        <v>-</v>
      </c>
      <c r="C606" s="2">
        <f t="shared" si="216"/>
        <v>15</v>
      </c>
      <c r="E606" s="106"/>
      <c r="F606" s="107"/>
      <c r="G606" s="107"/>
      <c r="H606" s="108"/>
      <c r="I606" s="368" t="str">
        <f t="shared" si="207"/>
        <v/>
      </c>
      <c r="J606" s="91" t="str">
        <f t="shared" si="206"/>
        <v/>
      </c>
      <c r="K606" s="92">
        <f t="shared" si="210"/>
        <v>0</v>
      </c>
      <c r="L606" s="105" t="str">
        <f t="shared" si="208"/>
        <v/>
      </c>
      <c r="M606" s="91">
        <f t="shared" si="211"/>
        <v>0</v>
      </c>
      <c r="N606" s="91">
        <f t="shared" si="212"/>
        <v>0</v>
      </c>
      <c r="O606" s="253">
        <f t="shared" si="213"/>
        <v>0</v>
      </c>
      <c r="P606" s="253">
        <f t="shared" si="217"/>
        <v>0</v>
      </c>
      <c r="Q606" s="253">
        <f t="shared" si="214"/>
        <v>0</v>
      </c>
      <c r="R606" s="253">
        <f t="shared" si="215"/>
        <v>0</v>
      </c>
      <c r="S606" s="93" t="s">
        <v>66</v>
      </c>
      <c r="T606" s="168" t="str">
        <f t="shared" si="209"/>
        <v/>
      </c>
    </row>
    <row r="607" spans="1:20" ht="24.95" hidden="1" customHeight="1">
      <c r="A607" s="209" t="str">
        <f t="shared" si="218"/>
        <v>-</v>
      </c>
      <c r="C607" s="2">
        <f t="shared" si="216"/>
        <v>16</v>
      </c>
      <c r="E607" s="106"/>
      <c r="F607" s="107"/>
      <c r="G607" s="107"/>
      <c r="H607" s="108"/>
      <c r="I607" s="368" t="str">
        <f t="shared" si="207"/>
        <v/>
      </c>
      <c r="J607" s="91" t="str">
        <f t="shared" si="206"/>
        <v/>
      </c>
      <c r="K607" s="92">
        <f t="shared" si="210"/>
        <v>0</v>
      </c>
      <c r="L607" s="105" t="str">
        <f t="shared" si="208"/>
        <v/>
      </c>
      <c r="M607" s="91">
        <f t="shared" si="211"/>
        <v>0</v>
      </c>
      <c r="N607" s="91">
        <f t="shared" si="212"/>
        <v>0</v>
      </c>
      <c r="O607" s="253">
        <f t="shared" si="213"/>
        <v>0</v>
      </c>
      <c r="P607" s="253">
        <f t="shared" si="217"/>
        <v>0</v>
      </c>
      <c r="Q607" s="253">
        <f t="shared" si="214"/>
        <v>0</v>
      </c>
      <c r="R607" s="253">
        <f t="shared" si="215"/>
        <v>0</v>
      </c>
      <c r="S607" s="93" t="s">
        <v>66</v>
      </c>
      <c r="T607" s="168" t="str">
        <f t="shared" si="209"/>
        <v/>
      </c>
    </row>
    <row r="608" spans="1:20" ht="24.95" hidden="1" customHeight="1">
      <c r="A608" s="209" t="str">
        <f t="shared" si="218"/>
        <v>-</v>
      </c>
      <c r="C608" s="2">
        <f t="shared" si="216"/>
        <v>17</v>
      </c>
      <c r="E608" s="106"/>
      <c r="F608" s="107"/>
      <c r="G608" s="107"/>
      <c r="H608" s="108"/>
      <c r="I608" s="368" t="str">
        <f t="shared" si="207"/>
        <v/>
      </c>
      <c r="J608" s="91" t="str">
        <f t="shared" si="206"/>
        <v/>
      </c>
      <c r="K608" s="92">
        <f t="shared" si="210"/>
        <v>0</v>
      </c>
      <c r="L608" s="105" t="str">
        <f t="shared" si="208"/>
        <v/>
      </c>
      <c r="M608" s="91">
        <f t="shared" si="211"/>
        <v>0</v>
      </c>
      <c r="N608" s="91">
        <f t="shared" si="212"/>
        <v>0</v>
      </c>
      <c r="O608" s="253">
        <f t="shared" si="213"/>
        <v>0</v>
      </c>
      <c r="P608" s="253">
        <f t="shared" si="217"/>
        <v>0</v>
      </c>
      <c r="Q608" s="253">
        <f t="shared" si="214"/>
        <v>0</v>
      </c>
      <c r="R608" s="253">
        <f t="shared" si="215"/>
        <v>0</v>
      </c>
      <c r="S608" s="93" t="s">
        <v>66</v>
      </c>
      <c r="T608" s="168" t="str">
        <f t="shared" si="209"/>
        <v/>
      </c>
    </row>
    <row r="609" spans="1:20" ht="24.95" hidden="1" customHeight="1">
      <c r="A609" s="209" t="str">
        <f t="shared" si="218"/>
        <v>-</v>
      </c>
      <c r="C609" s="2">
        <f t="shared" si="216"/>
        <v>18</v>
      </c>
      <c r="E609" s="106"/>
      <c r="F609" s="107"/>
      <c r="G609" s="107"/>
      <c r="H609" s="108"/>
      <c r="I609" s="368" t="str">
        <f t="shared" si="207"/>
        <v/>
      </c>
      <c r="J609" s="91" t="str">
        <f t="shared" si="206"/>
        <v/>
      </c>
      <c r="K609" s="92">
        <f t="shared" si="210"/>
        <v>0</v>
      </c>
      <c r="L609" s="105" t="str">
        <f t="shared" si="208"/>
        <v/>
      </c>
      <c r="M609" s="91">
        <f t="shared" si="211"/>
        <v>0</v>
      </c>
      <c r="N609" s="91">
        <f t="shared" si="212"/>
        <v>0</v>
      </c>
      <c r="O609" s="253">
        <f t="shared" si="213"/>
        <v>0</v>
      </c>
      <c r="P609" s="253">
        <f t="shared" si="217"/>
        <v>0</v>
      </c>
      <c r="Q609" s="253">
        <f t="shared" si="214"/>
        <v>0</v>
      </c>
      <c r="R609" s="253">
        <f t="shared" si="215"/>
        <v>0</v>
      </c>
      <c r="S609" s="93" t="s">
        <v>66</v>
      </c>
      <c r="T609" s="168" t="str">
        <f t="shared" si="209"/>
        <v/>
      </c>
    </row>
    <row r="610" spans="1:20" ht="24.95" hidden="1" customHeight="1">
      <c r="A610" s="209" t="str">
        <f t="shared" si="218"/>
        <v>-</v>
      </c>
      <c r="C610" s="2">
        <f t="shared" si="216"/>
        <v>19</v>
      </c>
      <c r="E610" s="106"/>
      <c r="F610" s="107"/>
      <c r="G610" s="107"/>
      <c r="H610" s="108"/>
      <c r="I610" s="368" t="str">
        <f t="shared" si="207"/>
        <v/>
      </c>
      <c r="J610" s="91" t="str">
        <f t="shared" si="206"/>
        <v/>
      </c>
      <c r="K610" s="92">
        <f t="shared" si="210"/>
        <v>0</v>
      </c>
      <c r="L610" s="105" t="str">
        <f t="shared" si="208"/>
        <v/>
      </c>
      <c r="M610" s="91">
        <f t="shared" si="211"/>
        <v>0</v>
      </c>
      <c r="N610" s="91">
        <f t="shared" si="212"/>
        <v>0</v>
      </c>
      <c r="O610" s="253">
        <f t="shared" si="213"/>
        <v>0</v>
      </c>
      <c r="P610" s="253">
        <f t="shared" si="217"/>
        <v>0</v>
      </c>
      <c r="Q610" s="253">
        <f t="shared" si="214"/>
        <v>0</v>
      </c>
      <c r="R610" s="253">
        <f t="shared" si="215"/>
        <v>0</v>
      </c>
      <c r="S610" s="93" t="s">
        <v>66</v>
      </c>
      <c r="T610" s="168" t="str">
        <f t="shared" si="209"/>
        <v/>
      </c>
    </row>
    <row r="611" spans="1:20" ht="24.95" hidden="1" customHeight="1">
      <c r="A611" s="209" t="str">
        <f t="shared" si="218"/>
        <v>-</v>
      </c>
      <c r="C611" s="2">
        <f t="shared" si="216"/>
        <v>20</v>
      </c>
      <c r="E611" s="106"/>
      <c r="F611" s="107"/>
      <c r="G611" s="107"/>
      <c r="H611" s="108"/>
      <c r="I611" s="368" t="str">
        <f t="shared" si="207"/>
        <v/>
      </c>
      <c r="J611" s="91" t="str">
        <f t="shared" si="206"/>
        <v/>
      </c>
      <c r="K611" s="92">
        <f t="shared" si="210"/>
        <v>0</v>
      </c>
      <c r="L611" s="105" t="str">
        <f t="shared" si="208"/>
        <v/>
      </c>
      <c r="M611" s="91">
        <f t="shared" si="211"/>
        <v>0</v>
      </c>
      <c r="N611" s="91">
        <f t="shared" si="212"/>
        <v>0</v>
      </c>
      <c r="O611" s="253">
        <f t="shared" si="213"/>
        <v>0</v>
      </c>
      <c r="P611" s="253">
        <f t="shared" si="217"/>
        <v>0</v>
      </c>
      <c r="Q611" s="253">
        <f t="shared" si="214"/>
        <v>0</v>
      </c>
      <c r="R611" s="253">
        <f t="shared" si="215"/>
        <v>0</v>
      </c>
      <c r="S611" s="93" t="s">
        <v>66</v>
      </c>
      <c r="T611" s="168" t="str">
        <f t="shared" si="209"/>
        <v/>
      </c>
    </row>
    <row r="612" spans="1:20" ht="24.95" hidden="1" customHeight="1">
      <c r="A612" s="209" t="str">
        <f t="shared" si="218"/>
        <v>-</v>
      </c>
      <c r="C612" s="2">
        <f t="shared" si="216"/>
        <v>21</v>
      </c>
      <c r="E612" s="106"/>
      <c r="F612" s="107"/>
      <c r="G612" s="107"/>
      <c r="H612" s="108"/>
      <c r="I612" s="368" t="str">
        <f t="shared" si="207"/>
        <v/>
      </c>
      <c r="J612" s="91" t="str">
        <f t="shared" si="206"/>
        <v/>
      </c>
      <c r="K612" s="92">
        <f t="shared" si="210"/>
        <v>0</v>
      </c>
      <c r="L612" s="105" t="str">
        <f t="shared" si="208"/>
        <v/>
      </c>
      <c r="M612" s="91">
        <f t="shared" si="211"/>
        <v>0</v>
      </c>
      <c r="N612" s="91">
        <f t="shared" si="212"/>
        <v>0</v>
      </c>
      <c r="O612" s="253">
        <f t="shared" si="213"/>
        <v>0</v>
      </c>
      <c r="P612" s="253">
        <f t="shared" si="217"/>
        <v>0</v>
      </c>
      <c r="Q612" s="253">
        <f t="shared" si="214"/>
        <v>0</v>
      </c>
      <c r="R612" s="253">
        <f t="shared" si="215"/>
        <v>0</v>
      </c>
      <c r="S612" s="93" t="s">
        <v>66</v>
      </c>
      <c r="T612" s="168" t="str">
        <f t="shared" si="209"/>
        <v/>
      </c>
    </row>
    <row r="613" spans="1:20" ht="24.95" hidden="1" customHeight="1">
      <c r="A613" s="209" t="str">
        <f t="shared" si="218"/>
        <v>-</v>
      </c>
      <c r="C613" s="2">
        <f t="shared" si="216"/>
        <v>22</v>
      </c>
      <c r="E613" s="106"/>
      <c r="F613" s="107"/>
      <c r="G613" s="107"/>
      <c r="H613" s="108"/>
      <c r="I613" s="368" t="str">
        <f t="shared" si="207"/>
        <v/>
      </c>
      <c r="J613" s="91" t="str">
        <f t="shared" si="206"/>
        <v/>
      </c>
      <c r="K613" s="92">
        <f t="shared" si="210"/>
        <v>0</v>
      </c>
      <c r="L613" s="105" t="str">
        <f t="shared" si="208"/>
        <v/>
      </c>
      <c r="M613" s="91">
        <f t="shared" si="211"/>
        <v>0</v>
      </c>
      <c r="N613" s="91">
        <f t="shared" si="212"/>
        <v>0</v>
      </c>
      <c r="O613" s="253">
        <f t="shared" si="213"/>
        <v>0</v>
      </c>
      <c r="P613" s="253">
        <f t="shared" si="217"/>
        <v>0</v>
      </c>
      <c r="Q613" s="253">
        <f t="shared" si="214"/>
        <v>0</v>
      </c>
      <c r="R613" s="253">
        <f t="shared" si="215"/>
        <v>0</v>
      </c>
      <c r="S613" s="93" t="s">
        <v>66</v>
      </c>
      <c r="T613" s="168" t="str">
        <f t="shared" si="209"/>
        <v/>
      </c>
    </row>
    <row r="614" spans="1:20" ht="24.95" hidden="1" customHeight="1">
      <c r="A614" s="209" t="str">
        <f t="shared" si="218"/>
        <v>-</v>
      </c>
      <c r="C614" s="2">
        <f t="shared" si="216"/>
        <v>23</v>
      </c>
      <c r="E614" s="106"/>
      <c r="F614" s="107"/>
      <c r="G614" s="107"/>
      <c r="H614" s="108"/>
      <c r="I614" s="368" t="str">
        <f t="shared" si="207"/>
        <v/>
      </c>
      <c r="J614" s="91" t="str">
        <f t="shared" si="206"/>
        <v/>
      </c>
      <c r="K614" s="92">
        <f t="shared" si="210"/>
        <v>0</v>
      </c>
      <c r="L614" s="105" t="str">
        <f t="shared" si="208"/>
        <v/>
      </c>
      <c r="M614" s="91">
        <f t="shared" si="211"/>
        <v>0</v>
      </c>
      <c r="N614" s="91">
        <f t="shared" si="212"/>
        <v>0</v>
      </c>
      <c r="O614" s="253">
        <f t="shared" si="213"/>
        <v>0</v>
      </c>
      <c r="P614" s="253">
        <f t="shared" si="217"/>
        <v>0</v>
      </c>
      <c r="Q614" s="253">
        <f t="shared" si="214"/>
        <v>0</v>
      </c>
      <c r="R614" s="253">
        <f t="shared" si="215"/>
        <v>0</v>
      </c>
      <c r="S614" s="93" t="s">
        <v>66</v>
      </c>
      <c r="T614" s="168" t="str">
        <f t="shared" si="209"/>
        <v/>
      </c>
    </row>
    <row r="615" spans="1:20" ht="24.95" hidden="1" customHeight="1">
      <c r="A615" s="209" t="str">
        <f t="shared" si="218"/>
        <v>-</v>
      </c>
      <c r="C615" s="2">
        <f t="shared" si="216"/>
        <v>24</v>
      </c>
      <c r="E615" s="106"/>
      <c r="F615" s="107"/>
      <c r="G615" s="107"/>
      <c r="H615" s="108"/>
      <c r="I615" s="368" t="str">
        <f t="shared" si="207"/>
        <v/>
      </c>
      <c r="J615" s="91" t="str">
        <f t="shared" si="206"/>
        <v/>
      </c>
      <c r="K615" s="92">
        <f t="shared" si="210"/>
        <v>0</v>
      </c>
      <c r="L615" s="105" t="str">
        <f t="shared" si="208"/>
        <v/>
      </c>
      <c r="M615" s="91">
        <f t="shared" si="211"/>
        <v>0</v>
      </c>
      <c r="N615" s="91">
        <f t="shared" si="212"/>
        <v>0</v>
      </c>
      <c r="O615" s="253">
        <f t="shared" si="213"/>
        <v>0</v>
      </c>
      <c r="P615" s="253">
        <f t="shared" si="217"/>
        <v>0</v>
      </c>
      <c r="Q615" s="253">
        <f t="shared" si="214"/>
        <v>0</v>
      </c>
      <c r="R615" s="253">
        <f t="shared" si="215"/>
        <v>0</v>
      </c>
      <c r="S615" s="93" t="s">
        <v>66</v>
      </c>
      <c r="T615" s="168" t="str">
        <f t="shared" si="209"/>
        <v/>
      </c>
    </row>
    <row r="616" spans="1:20" ht="24.95" hidden="1" customHeight="1">
      <c r="A616" s="209" t="str">
        <f t="shared" si="218"/>
        <v>-</v>
      </c>
      <c r="C616" s="2">
        <f t="shared" si="216"/>
        <v>25</v>
      </c>
      <c r="E616" s="106"/>
      <c r="F616" s="107"/>
      <c r="G616" s="107"/>
      <c r="H616" s="108"/>
      <c r="I616" s="368" t="str">
        <f t="shared" si="207"/>
        <v/>
      </c>
      <c r="J616" s="91" t="str">
        <f t="shared" si="206"/>
        <v/>
      </c>
      <c r="K616" s="92">
        <f t="shared" si="210"/>
        <v>0</v>
      </c>
      <c r="L616" s="105" t="str">
        <f t="shared" si="208"/>
        <v/>
      </c>
      <c r="M616" s="91">
        <f t="shared" si="211"/>
        <v>0</v>
      </c>
      <c r="N616" s="91">
        <f t="shared" si="212"/>
        <v>0</v>
      </c>
      <c r="O616" s="253">
        <f t="shared" si="213"/>
        <v>0</v>
      </c>
      <c r="P616" s="253">
        <f t="shared" si="217"/>
        <v>0</v>
      </c>
      <c r="Q616" s="253">
        <f t="shared" si="214"/>
        <v>0</v>
      </c>
      <c r="R616" s="253">
        <f t="shared" si="215"/>
        <v>0</v>
      </c>
      <c r="S616" s="93" t="s">
        <v>66</v>
      </c>
      <c r="T616" s="168" t="str">
        <f t="shared" si="209"/>
        <v/>
      </c>
    </row>
    <row r="617" spans="1:20" ht="24.95" hidden="1" customHeight="1">
      <c r="A617" s="209" t="str">
        <f t="shared" si="218"/>
        <v>-</v>
      </c>
      <c r="E617" s="97"/>
      <c r="F617" s="2"/>
      <c r="G617" s="2"/>
      <c r="H617" s="98"/>
      <c r="I617" s="370" t="str">
        <f t="shared" si="207"/>
        <v/>
      </c>
      <c r="J617" s="100" t="str">
        <f t="shared" si="206"/>
        <v/>
      </c>
      <c r="K617" s="174">
        <f>SUM(K592:K616)</f>
        <v>0</v>
      </c>
      <c r="L617" s="100" t="str">
        <f t="shared" si="208"/>
        <v/>
      </c>
      <c r="M617" s="102">
        <f>SUM(M592:M616)</f>
        <v>0</v>
      </c>
      <c r="N617" s="102">
        <f>SUM(N592:N616)</f>
        <v>0</v>
      </c>
      <c r="O617" s="254">
        <f>SUM(O592:O616)</f>
        <v>0</v>
      </c>
      <c r="P617" s="254">
        <f t="shared" si="217"/>
        <v>0</v>
      </c>
      <c r="Q617" s="254">
        <f>SUM(Q592:Q616)</f>
        <v>0</v>
      </c>
      <c r="R617" s="254">
        <f>SUM(R592:R616)</f>
        <v>0</v>
      </c>
      <c r="S617" s="175"/>
      <c r="T617" s="169" t="str">
        <f t="shared" si="209"/>
        <v/>
      </c>
    </row>
    <row r="618" spans="1:20" ht="24.95" hidden="1" customHeight="1">
      <c r="A618" s="209" t="str">
        <f t="shared" si="218"/>
        <v>-</v>
      </c>
      <c r="C618" s="2">
        <v>1</v>
      </c>
      <c r="E618" s="70" t="s">
        <v>52</v>
      </c>
      <c r="F618" s="111"/>
      <c r="G618" s="111"/>
      <c r="H618" s="112"/>
      <c r="I618" s="367" t="str">
        <f t="shared" si="207"/>
        <v/>
      </c>
      <c r="J618" s="88" t="str">
        <f t="shared" si="206"/>
        <v/>
      </c>
      <c r="K618" s="114">
        <f t="shared" ref="K618:K642" si="219">COUNTIFS($I$6:$I$255,I618,$S$6:$S$255,S618)</f>
        <v>0</v>
      </c>
      <c r="L618" s="88" t="str">
        <f t="shared" si="208"/>
        <v/>
      </c>
      <c r="M618" s="88">
        <f t="shared" ref="M618:M642" si="220">SUMIFS($M$6:$M$255,$I$6:$I$255,I618,$S$6:$S$255,S618)</f>
        <v>0</v>
      </c>
      <c r="N618" s="88">
        <f t="shared" ref="N618:N642" si="221">SUMIFS($N$6:$N$255,$I$6:$I$255,I618,$S$6:$S$255,S618)</f>
        <v>0</v>
      </c>
      <c r="O618" s="252">
        <f t="shared" ref="O618:O642" si="222">SUMIFS($O$6:$O$255,$I$6:$I$255,I618,$S$6:$S$255,S618)</f>
        <v>0</v>
      </c>
      <c r="P618" s="252">
        <f t="shared" si="217"/>
        <v>0</v>
      </c>
      <c r="Q618" s="252">
        <f t="shared" ref="Q618:Q642" si="223">SUMIFS($Q$6:$Q$255,$I$6:$I$255,I618,$S$6:$S$255,S618)</f>
        <v>0</v>
      </c>
      <c r="R618" s="252">
        <f t="shared" ref="R618:R642" si="224">SUMIFS($R$6:$R$255,$I$6:$I$255,I618,$S$6:$S$255,S618)</f>
        <v>0</v>
      </c>
      <c r="S618" s="109" t="s">
        <v>27</v>
      </c>
      <c r="T618" s="171" t="str">
        <f t="shared" si="209"/>
        <v/>
      </c>
    </row>
    <row r="619" spans="1:20" ht="24.95" hidden="1" customHeight="1">
      <c r="A619" s="209" t="str">
        <f t="shared" si="218"/>
        <v>-</v>
      </c>
      <c r="C619" s="2">
        <f t="shared" ref="C619:C642" si="225">C618+1</f>
        <v>2</v>
      </c>
      <c r="E619" s="106"/>
      <c r="F619" s="107"/>
      <c r="G619" s="107"/>
      <c r="H619" s="108"/>
      <c r="I619" s="368" t="str">
        <f t="shared" si="207"/>
        <v/>
      </c>
      <c r="J619" s="91" t="str">
        <f t="shared" si="206"/>
        <v/>
      </c>
      <c r="K619" s="92">
        <f t="shared" si="219"/>
        <v>0</v>
      </c>
      <c r="L619" s="105" t="str">
        <f t="shared" si="208"/>
        <v/>
      </c>
      <c r="M619" s="91">
        <f t="shared" si="220"/>
        <v>0</v>
      </c>
      <c r="N619" s="91">
        <f t="shared" si="221"/>
        <v>0</v>
      </c>
      <c r="O619" s="253">
        <f t="shared" si="222"/>
        <v>0</v>
      </c>
      <c r="P619" s="253">
        <f t="shared" si="217"/>
        <v>0</v>
      </c>
      <c r="Q619" s="253">
        <f t="shared" si="223"/>
        <v>0</v>
      </c>
      <c r="R619" s="253">
        <f t="shared" si="224"/>
        <v>0</v>
      </c>
      <c r="S619" s="93" t="s">
        <v>27</v>
      </c>
      <c r="T619" s="168" t="str">
        <f t="shared" si="209"/>
        <v/>
      </c>
    </row>
    <row r="620" spans="1:20" ht="24.95" hidden="1" customHeight="1">
      <c r="A620" s="209" t="str">
        <f t="shared" si="218"/>
        <v>-</v>
      </c>
      <c r="C620" s="2">
        <f t="shared" si="225"/>
        <v>3</v>
      </c>
      <c r="E620" s="106"/>
      <c r="F620" s="107"/>
      <c r="G620" s="107"/>
      <c r="H620" s="108"/>
      <c r="I620" s="368" t="str">
        <f t="shared" si="207"/>
        <v/>
      </c>
      <c r="J620" s="91" t="str">
        <f t="shared" si="206"/>
        <v/>
      </c>
      <c r="K620" s="92">
        <f t="shared" si="219"/>
        <v>0</v>
      </c>
      <c r="L620" s="105" t="str">
        <f t="shared" si="208"/>
        <v/>
      </c>
      <c r="M620" s="91">
        <f t="shared" si="220"/>
        <v>0</v>
      </c>
      <c r="N620" s="91">
        <f t="shared" si="221"/>
        <v>0</v>
      </c>
      <c r="O620" s="253">
        <f t="shared" si="222"/>
        <v>0</v>
      </c>
      <c r="P620" s="253">
        <f t="shared" si="217"/>
        <v>0</v>
      </c>
      <c r="Q620" s="253">
        <f t="shared" si="223"/>
        <v>0</v>
      </c>
      <c r="R620" s="253">
        <f t="shared" si="224"/>
        <v>0</v>
      </c>
      <c r="S620" s="93" t="s">
        <v>27</v>
      </c>
      <c r="T620" s="168" t="str">
        <f t="shared" si="209"/>
        <v/>
      </c>
    </row>
    <row r="621" spans="1:20" ht="24.95" hidden="1" customHeight="1">
      <c r="A621" s="209" t="str">
        <f t="shared" si="218"/>
        <v>-</v>
      </c>
      <c r="C621" s="2">
        <f t="shared" si="225"/>
        <v>4</v>
      </c>
      <c r="E621" s="106"/>
      <c r="F621" s="107"/>
      <c r="G621" s="107"/>
      <c r="H621" s="108"/>
      <c r="I621" s="368" t="str">
        <f t="shared" si="207"/>
        <v/>
      </c>
      <c r="J621" s="91" t="str">
        <f t="shared" si="206"/>
        <v/>
      </c>
      <c r="K621" s="92">
        <f t="shared" si="219"/>
        <v>0</v>
      </c>
      <c r="L621" s="105" t="str">
        <f t="shared" si="208"/>
        <v/>
      </c>
      <c r="M621" s="91">
        <f t="shared" si="220"/>
        <v>0</v>
      </c>
      <c r="N621" s="91">
        <f t="shared" si="221"/>
        <v>0</v>
      </c>
      <c r="O621" s="253">
        <f t="shared" si="222"/>
        <v>0</v>
      </c>
      <c r="P621" s="253">
        <f t="shared" si="217"/>
        <v>0</v>
      </c>
      <c r="Q621" s="253">
        <f t="shared" si="223"/>
        <v>0</v>
      </c>
      <c r="R621" s="253">
        <f t="shared" si="224"/>
        <v>0</v>
      </c>
      <c r="S621" s="93" t="s">
        <v>27</v>
      </c>
      <c r="T621" s="168" t="str">
        <f t="shared" si="209"/>
        <v/>
      </c>
    </row>
    <row r="622" spans="1:20" ht="24.95" hidden="1" customHeight="1">
      <c r="A622" s="209" t="str">
        <f t="shared" si="218"/>
        <v>-</v>
      </c>
      <c r="C622" s="2">
        <f t="shared" si="225"/>
        <v>5</v>
      </c>
      <c r="E622" s="106"/>
      <c r="F622" s="107"/>
      <c r="G622" s="107"/>
      <c r="H622" s="108"/>
      <c r="I622" s="368" t="str">
        <f t="shared" si="207"/>
        <v/>
      </c>
      <c r="J622" s="91" t="str">
        <f t="shared" si="206"/>
        <v/>
      </c>
      <c r="K622" s="92">
        <f t="shared" si="219"/>
        <v>0</v>
      </c>
      <c r="L622" s="105" t="str">
        <f t="shared" si="208"/>
        <v/>
      </c>
      <c r="M622" s="91">
        <f t="shared" si="220"/>
        <v>0</v>
      </c>
      <c r="N622" s="91">
        <f t="shared" si="221"/>
        <v>0</v>
      </c>
      <c r="O622" s="253">
        <f t="shared" si="222"/>
        <v>0</v>
      </c>
      <c r="P622" s="253">
        <f t="shared" si="217"/>
        <v>0</v>
      </c>
      <c r="Q622" s="253">
        <f t="shared" si="223"/>
        <v>0</v>
      </c>
      <c r="R622" s="253">
        <f t="shared" si="224"/>
        <v>0</v>
      </c>
      <c r="S622" s="93" t="s">
        <v>27</v>
      </c>
      <c r="T622" s="168" t="str">
        <f t="shared" si="209"/>
        <v/>
      </c>
    </row>
    <row r="623" spans="1:20" ht="24.95" hidden="1" customHeight="1">
      <c r="A623" s="209" t="str">
        <f t="shared" si="218"/>
        <v>-</v>
      </c>
      <c r="C623" s="2">
        <f t="shared" si="225"/>
        <v>6</v>
      </c>
      <c r="E623" s="106"/>
      <c r="F623" s="107"/>
      <c r="G623" s="107"/>
      <c r="H623" s="108"/>
      <c r="I623" s="368" t="str">
        <f t="shared" si="207"/>
        <v/>
      </c>
      <c r="J623" s="91" t="str">
        <f t="shared" si="206"/>
        <v/>
      </c>
      <c r="K623" s="92">
        <f t="shared" si="219"/>
        <v>0</v>
      </c>
      <c r="L623" s="105" t="str">
        <f t="shared" si="208"/>
        <v/>
      </c>
      <c r="M623" s="91">
        <f t="shared" si="220"/>
        <v>0</v>
      </c>
      <c r="N623" s="91">
        <f t="shared" si="221"/>
        <v>0</v>
      </c>
      <c r="O623" s="253">
        <f t="shared" si="222"/>
        <v>0</v>
      </c>
      <c r="P623" s="253">
        <f t="shared" si="217"/>
        <v>0</v>
      </c>
      <c r="Q623" s="253">
        <f t="shared" si="223"/>
        <v>0</v>
      </c>
      <c r="R623" s="253">
        <f t="shared" si="224"/>
        <v>0</v>
      </c>
      <c r="S623" s="93" t="s">
        <v>27</v>
      </c>
      <c r="T623" s="168" t="str">
        <f t="shared" si="209"/>
        <v/>
      </c>
    </row>
    <row r="624" spans="1:20" ht="24.95" hidden="1" customHeight="1">
      <c r="A624" s="209" t="str">
        <f t="shared" si="218"/>
        <v>-</v>
      </c>
      <c r="C624" s="2">
        <f t="shared" si="225"/>
        <v>7</v>
      </c>
      <c r="E624" s="106"/>
      <c r="F624" s="107"/>
      <c r="G624" s="107"/>
      <c r="H624" s="108"/>
      <c r="I624" s="368" t="str">
        <f t="shared" si="207"/>
        <v/>
      </c>
      <c r="J624" s="91" t="str">
        <f t="shared" si="206"/>
        <v/>
      </c>
      <c r="K624" s="92">
        <f t="shared" si="219"/>
        <v>0</v>
      </c>
      <c r="L624" s="105" t="str">
        <f t="shared" si="208"/>
        <v/>
      </c>
      <c r="M624" s="91">
        <f t="shared" si="220"/>
        <v>0</v>
      </c>
      <c r="N624" s="91">
        <f t="shared" si="221"/>
        <v>0</v>
      </c>
      <c r="O624" s="253">
        <f t="shared" si="222"/>
        <v>0</v>
      </c>
      <c r="P624" s="253">
        <f t="shared" si="217"/>
        <v>0</v>
      </c>
      <c r="Q624" s="253">
        <f t="shared" si="223"/>
        <v>0</v>
      </c>
      <c r="R624" s="253">
        <f t="shared" si="224"/>
        <v>0</v>
      </c>
      <c r="S624" s="93" t="s">
        <v>27</v>
      </c>
      <c r="T624" s="168" t="str">
        <f t="shared" si="209"/>
        <v/>
      </c>
    </row>
    <row r="625" spans="1:20" ht="24.95" hidden="1" customHeight="1">
      <c r="A625" s="209" t="str">
        <f t="shared" si="218"/>
        <v>-</v>
      </c>
      <c r="C625" s="2">
        <f t="shared" si="225"/>
        <v>8</v>
      </c>
      <c r="E625" s="106"/>
      <c r="F625" s="107"/>
      <c r="G625" s="107"/>
      <c r="H625" s="108"/>
      <c r="I625" s="368" t="str">
        <f t="shared" si="207"/>
        <v/>
      </c>
      <c r="J625" s="91" t="str">
        <f t="shared" si="206"/>
        <v/>
      </c>
      <c r="K625" s="92">
        <f t="shared" si="219"/>
        <v>0</v>
      </c>
      <c r="L625" s="105" t="str">
        <f t="shared" si="208"/>
        <v/>
      </c>
      <c r="M625" s="91">
        <f t="shared" si="220"/>
        <v>0</v>
      </c>
      <c r="N625" s="91">
        <f t="shared" si="221"/>
        <v>0</v>
      </c>
      <c r="O625" s="253">
        <f t="shared" si="222"/>
        <v>0</v>
      </c>
      <c r="P625" s="253">
        <f t="shared" si="217"/>
        <v>0</v>
      </c>
      <c r="Q625" s="253">
        <f t="shared" si="223"/>
        <v>0</v>
      </c>
      <c r="R625" s="253">
        <f t="shared" si="224"/>
        <v>0</v>
      </c>
      <c r="S625" s="93" t="s">
        <v>27</v>
      </c>
      <c r="T625" s="168" t="str">
        <f t="shared" si="209"/>
        <v/>
      </c>
    </row>
    <row r="626" spans="1:20" ht="24.95" hidden="1" customHeight="1">
      <c r="A626" s="209" t="str">
        <f t="shared" si="218"/>
        <v>-</v>
      </c>
      <c r="C626" s="2">
        <f t="shared" si="225"/>
        <v>9</v>
      </c>
      <c r="E626" s="106"/>
      <c r="F626" s="107"/>
      <c r="G626" s="107"/>
      <c r="H626" s="108"/>
      <c r="I626" s="368" t="str">
        <f t="shared" si="207"/>
        <v/>
      </c>
      <c r="J626" s="91" t="str">
        <f t="shared" si="206"/>
        <v/>
      </c>
      <c r="K626" s="92">
        <f t="shared" si="219"/>
        <v>0</v>
      </c>
      <c r="L626" s="105" t="str">
        <f t="shared" si="208"/>
        <v/>
      </c>
      <c r="M626" s="91">
        <f t="shared" si="220"/>
        <v>0</v>
      </c>
      <c r="N626" s="91">
        <f t="shared" si="221"/>
        <v>0</v>
      </c>
      <c r="O626" s="253">
        <f t="shared" si="222"/>
        <v>0</v>
      </c>
      <c r="P626" s="253">
        <f t="shared" si="217"/>
        <v>0</v>
      </c>
      <c r="Q626" s="253">
        <f t="shared" si="223"/>
        <v>0</v>
      </c>
      <c r="R626" s="253">
        <f t="shared" si="224"/>
        <v>0</v>
      </c>
      <c r="S626" s="93" t="s">
        <v>27</v>
      </c>
      <c r="T626" s="168" t="str">
        <f t="shared" si="209"/>
        <v/>
      </c>
    </row>
    <row r="627" spans="1:20" ht="24.95" hidden="1" customHeight="1">
      <c r="A627" s="209" t="str">
        <f t="shared" si="218"/>
        <v>-</v>
      </c>
      <c r="C627" s="2">
        <f t="shared" si="225"/>
        <v>10</v>
      </c>
      <c r="E627" s="106"/>
      <c r="F627" s="107"/>
      <c r="G627" s="107"/>
      <c r="H627" s="108"/>
      <c r="I627" s="368" t="str">
        <f t="shared" si="207"/>
        <v/>
      </c>
      <c r="J627" s="91" t="str">
        <f t="shared" si="206"/>
        <v/>
      </c>
      <c r="K627" s="92">
        <f t="shared" si="219"/>
        <v>0</v>
      </c>
      <c r="L627" s="105" t="str">
        <f t="shared" si="208"/>
        <v/>
      </c>
      <c r="M627" s="91">
        <f t="shared" si="220"/>
        <v>0</v>
      </c>
      <c r="N627" s="91">
        <f t="shared" si="221"/>
        <v>0</v>
      </c>
      <c r="O627" s="253">
        <f t="shared" si="222"/>
        <v>0</v>
      </c>
      <c r="P627" s="253">
        <f t="shared" si="217"/>
        <v>0</v>
      </c>
      <c r="Q627" s="253">
        <f t="shared" si="223"/>
        <v>0</v>
      </c>
      <c r="R627" s="253">
        <f t="shared" si="224"/>
        <v>0</v>
      </c>
      <c r="S627" s="93" t="s">
        <v>27</v>
      </c>
      <c r="T627" s="168" t="str">
        <f t="shared" si="209"/>
        <v/>
      </c>
    </row>
    <row r="628" spans="1:20" ht="24.95" hidden="1" customHeight="1">
      <c r="A628" s="209" t="str">
        <f t="shared" si="218"/>
        <v>-</v>
      </c>
      <c r="C628" s="2">
        <f t="shared" si="225"/>
        <v>11</v>
      </c>
      <c r="E628" s="106"/>
      <c r="F628" s="107"/>
      <c r="G628" s="107"/>
      <c r="H628" s="108"/>
      <c r="I628" s="368" t="str">
        <f t="shared" si="207"/>
        <v/>
      </c>
      <c r="J628" s="91" t="str">
        <f t="shared" si="206"/>
        <v/>
      </c>
      <c r="K628" s="92">
        <f t="shared" si="219"/>
        <v>0</v>
      </c>
      <c r="L628" s="105" t="str">
        <f t="shared" si="208"/>
        <v/>
      </c>
      <c r="M628" s="91">
        <f t="shared" si="220"/>
        <v>0</v>
      </c>
      <c r="N628" s="91">
        <f t="shared" si="221"/>
        <v>0</v>
      </c>
      <c r="O628" s="253">
        <f t="shared" si="222"/>
        <v>0</v>
      </c>
      <c r="P628" s="253">
        <f t="shared" si="217"/>
        <v>0</v>
      </c>
      <c r="Q628" s="253">
        <f t="shared" si="223"/>
        <v>0</v>
      </c>
      <c r="R628" s="253">
        <f t="shared" si="224"/>
        <v>0</v>
      </c>
      <c r="S628" s="93" t="s">
        <v>27</v>
      </c>
      <c r="T628" s="168" t="str">
        <f t="shared" si="209"/>
        <v/>
      </c>
    </row>
    <row r="629" spans="1:20" ht="24.95" hidden="1" customHeight="1">
      <c r="A629" s="209" t="str">
        <f t="shared" si="218"/>
        <v>-</v>
      </c>
      <c r="C629" s="2">
        <f t="shared" si="225"/>
        <v>12</v>
      </c>
      <c r="E629" s="106"/>
      <c r="F629" s="107"/>
      <c r="G629" s="107"/>
      <c r="H629" s="108"/>
      <c r="I629" s="368" t="str">
        <f t="shared" si="207"/>
        <v/>
      </c>
      <c r="J629" s="91" t="str">
        <f t="shared" si="206"/>
        <v/>
      </c>
      <c r="K629" s="92">
        <f t="shared" si="219"/>
        <v>0</v>
      </c>
      <c r="L629" s="105" t="str">
        <f t="shared" si="208"/>
        <v/>
      </c>
      <c r="M629" s="91">
        <f t="shared" si="220"/>
        <v>0</v>
      </c>
      <c r="N629" s="91">
        <f t="shared" si="221"/>
        <v>0</v>
      </c>
      <c r="O629" s="253">
        <f t="shared" si="222"/>
        <v>0</v>
      </c>
      <c r="P629" s="253">
        <f t="shared" si="217"/>
        <v>0</v>
      </c>
      <c r="Q629" s="253">
        <f t="shared" si="223"/>
        <v>0</v>
      </c>
      <c r="R629" s="253">
        <f t="shared" si="224"/>
        <v>0</v>
      </c>
      <c r="S629" s="93" t="s">
        <v>27</v>
      </c>
      <c r="T629" s="168" t="str">
        <f t="shared" si="209"/>
        <v/>
      </c>
    </row>
    <row r="630" spans="1:20" ht="24.95" hidden="1" customHeight="1">
      <c r="A630" s="209" t="str">
        <f t="shared" si="218"/>
        <v>-</v>
      </c>
      <c r="C630" s="2">
        <f t="shared" si="225"/>
        <v>13</v>
      </c>
      <c r="E630" s="106"/>
      <c r="F630" s="107"/>
      <c r="G630" s="107"/>
      <c r="H630" s="108"/>
      <c r="I630" s="368" t="str">
        <f t="shared" si="207"/>
        <v/>
      </c>
      <c r="J630" s="91" t="str">
        <f t="shared" si="206"/>
        <v/>
      </c>
      <c r="K630" s="92">
        <f t="shared" si="219"/>
        <v>0</v>
      </c>
      <c r="L630" s="105" t="str">
        <f t="shared" si="208"/>
        <v/>
      </c>
      <c r="M630" s="91">
        <f t="shared" si="220"/>
        <v>0</v>
      </c>
      <c r="N630" s="91">
        <f t="shared" si="221"/>
        <v>0</v>
      </c>
      <c r="O630" s="253">
        <f t="shared" si="222"/>
        <v>0</v>
      </c>
      <c r="P630" s="253">
        <f t="shared" si="217"/>
        <v>0</v>
      </c>
      <c r="Q630" s="253">
        <f t="shared" si="223"/>
        <v>0</v>
      </c>
      <c r="R630" s="253">
        <f t="shared" si="224"/>
        <v>0</v>
      </c>
      <c r="S630" s="93" t="s">
        <v>27</v>
      </c>
      <c r="T630" s="168" t="str">
        <f t="shared" si="209"/>
        <v/>
      </c>
    </row>
    <row r="631" spans="1:20" ht="24.95" hidden="1" customHeight="1">
      <c r="A631" s="209" t="str">
        <f t="shared" si="218"/>
        <v>-</v>
      </c>
      <c r="C631" s="2">
        <f t="shared" si="225"/>
        <v>14</v>
      </c>
      <c r="E631" s="106"/>
      <c r="F631" s="107"/>
      <c r="G631" s="107"/>
      <c r="H631" s="108"/>
      <c r="I631" s="368" t="str">
        <f t="shared" si="207"/>
        <v/>
      </c>
      <c r="J631" s="91" t="str">
        <f t="shared" si="206"/>
        <v/>
      </c>
      <c r="K631" s="92">
        <f t="shared" si="219"/>
        <v>0</v>
      </c>
      <c r="L631" s="105" t="str">
        <f t="shared" si="208"/>
        <v/>
      </c>
      <c r="M631" s="91">
        <f t="shared" si="220"/>
        <v>0</v>
      </c>
      <c r="N631" s="91">
        <f t="shared" si="221"/>
        <v>0</v>
      </c>
      <c r="O631" s="253">
        <f t="shared" si="222"/>
        <v>0</v>
      </c>
      <c r="P631" s="253">
        <f t="shared" si="217"/>
        <v>0</v>
      </c>
      <c r="Q631" s="253">
        <f t="shared" si="223"/>
        <v>0</v>
      </c>
      <c r="R631" s="253">
        <f t="shared" si="224"/>
        <v>0</v>
      </c>
      <c r="S631" s="93" t="s">
        <v>27</v>
      </c>
      <c r="T631" s="168" t="str">
        <f t="shared" si="209"/>
        <v/>
      </c>
    </row>
    <row r="632" spans="1:20" ht="24.95" hidden="1" customHeight="1">
      <c r="A632" s="209" t="str">
        <f t="shared" si="218"/>
        <v>-</v>
      </c>
      <c r="C632" s="2">
        <f t="shared" si="225"/>
        <v>15</v>
      </c>
      <c r="E632" s="106"/>
      <c r="F632" s="107"/>
      <c r="G632" s="107"/>
      <c r="H632" s="108"/>
      <c r="I632" s="368" t="str">
        <f t="shared" si="207"/>
        <v/>
      </c>
      <c r="J632" s="91" t="str">
        <f t="shared" si="206"/>
        <v/>
      </c>
      <c r="K632" s="92">
        <f t="shared" si="219"/>
        <v>0</v>
      </c>
      <c r="L632" s="105" t="str">
        <f t="shared" si="208"/>
        <v/>
      </c>
      <c r="M632" s="91">
        <f t="shared" si="220"/>
        <v>0</v>
      </c>
      <c r="N632" s="91">
        <f t="shared" si="221"/>
        <v>0</v>
      </c>
      <c r="O632" s="253">
        <f t="shared" si="222"/>
        <v>0</v>
      </c>
      <c r="P632" s="253">
        <f t="shared" si="217"/>
        <v>0</v>
      </c>
      <c r="Q632" s="253">
        <f t="shared" si="223"/>
        <v>0</v>
      </c>
      <c r="R632" s="253">
        <f t="shared" si="224"/>
        <v>0</v>
      </c>
      <c r="S632" s="93" t="s">
        <v>27</v>
      </c>
      <c r="T632" s="168" t="str">
        <f t="shared" si="209"/>
        <v/>
      </c>
    </row>
    <row r="633" spans="1:20" ht="24.95" hidden="1" customHeight="1">
      <c r="A633" s="209" t="str">
        <f t="shared" si="218"/>
        <v>-</v>
      </c>
      <c r="C633" s="2">
        <f t="shared" si="225"/>
        <v>16</v>
      </c>
      <c r="E633" s="106"/>
      <c r="F633" s="107"/>
      <c r="G633" s="107"/>
      <c r="H633" s="108"/>
      <c r="I633" s="368" t="str">
        <f t="shared" si="207"/>
        <v/>
      </c>
      <c r="J633" s="91" t="str">
        <f t="shared" si="206"/>
        <v/>
      </c>
      <c r="K633" s="92">
        <f t="shared" si="219"/>
        <v>0</v>
      </c>
      <c r="L633" s="105" t="str">
        <f t="shared" si="208"/>
        <v/>
      </c>
      <c r="M633" s="91">
        <f t="shared" si="220"/>
        <v>0</v>
      </c>
      <c r="N633" s="91">
        <f t="shared" si="221"/>
        <v>0</v>
      </c>
      <c r="O633" s="253">
        <f t="shared" si="222"/>
        <v>0</v>
      </c>
      <c r="P633" s="253">
        <f t="shared" si="217"/>
        <v>0</v>
      </c>
      <c r="Q633" s="253">
        <f t="shared" si="223"/>
        <v>0</v>
      </c>
      <c r="R633" s="253">
        <f t="shared" si="224"/>
        <v>0</v>
      </c>
      <c r="S633" s="93" t="s">
        <v>27</v>
      </c>
      <c r="T633" s="168" t="str">
        <f t="shared" si="209"/>
        <v/>
      </c>
    </row>
    <row r="634" spans="1:20" ht="24.95" hidden="1" customHeight="1">
      <c r="A634" s="209" t="str">
        <f t="shared" si="218"/>
        <v>-</v>
      </c>
      <c r="C634" s="2">
        <f t="shared" si="225"/>
        <v>17</v>
      </c>
      <c r="E634" s="106"/>
      <c r="F634" s="107"/>
      <c r="G634" s="107"/>
      <c r="H634" s="108"/>
      <c r="I634" s="368" t="str">
        <f t="shared" si="207"/>
        <v/>
      </c>
      <c r="J634" s="91" t="str">
        <f t="shared" si="206"/>
        <v/>
      </c>
      <c r="K634" s="92">
        <f t="shared" si="219"/>
        <v>0</v>
      </c>
      <c r="L634" s="105" t="str">
        <f t="shared" si="208"/>
        <v/>
      </c>
      <c r="M634" s="91">
        <f t="shared" si="220"/>
        <v>0</v>
      </c>
      <c r="N634" s="91">
        <f t="shared" si="221"/>
        <v>0</v>
      </c>
      <c r="O634" s="253">
        <f t="shared" si="222"/>
        <v>0</v>
      </c>
      <c r="P634" s="253">
        <f t="shared" si="217"/>
        <v>0</v>
      </c>
      <c r="Q634" s="253">
        <f t="shared" si="223"/>
        <v>0</v>
      </c>
      <c r="R634" s="253">
        <f t="shared" si="224"/>
        <v>0</v>
      </c>
      <c r="S634" s="93" t="s">
        <v>27</v>
      </c>
      <c r="T634" s="168" t="str">
        <f t="shared" si="209"/>
        <v/>
      </c>
    </row>
    <row r="635" spans="1:20" ht="24.95" hidden="1" customHeight="1">
      <c r="A635" s="209" t="str">
        <f t="shared" si="218"/>
        <v>-</v>
      </c>
      <c r="C635" s="2">
        <f t="shared" si="225"/>
        <v>18</v>
      </c>
      <c r="E635" s="106"/>
      <c r="F635" s="107"/>
      <c r="G635" s="107"/>
      <c r="H635" s="108"/>
      <c r="I635" s="368" t="str">
        <f t="shared" si="207"/>
        <v/>
      </c>
      <c r="J635" s="91" t="str">
        <f t="shared" si="206"/>
        <v/>
      </c>
      <c r="K635" s="92">
        <f t="shared" si="219"/>
        <v>0</v>
      </c>
      <c r="L635" s="105" t="str">
        <f t="shared" si="208"/>
        <v/>
      </c>
      <c r="M635" s="91">
        <f t="shared" si="220"/>
        <v>0</v>
      </c>
      <c r="N635" s="91">
        <f t="shared" si="221"/>
        <v>0</v>
      </c>
      <c r="O635" s="253">
        <f t="shared" si="222"/>
        <v>0</v>
      </c>
      <c r="P635" s="253">
        <f t="shared" si="217"/>
        <v>0</v>
      </c>
      <c r="Q635" s="253">
        <f t="shared" si="223"/>
        <v>0</v>
      </c>
      <c r="R635" s="253">
        <f t="shared" si="224"/>
        <v>0</v>
      </c>
      <c r="S635" s="93" t="s">
        <v>27</v>
      </c>
      <c r="T635" s="168" t="str">
        <f t="shared" si="209"/>
        <v/>
      </c>
    </row>
    <row r="636" spans="1:20" ht="24.95" hidden="1" customHeight="1">
      <c r="A636" s="209" t="str">
        <f t="shared" si="218"/>
        <v>-</v>
      </c>
      <c r="C636" s="2">
        <f t="shared" si="225"/>
        <v>19</v>
      </c>
      <c r="E636" s="106"/>
      <c r="F636" s="107"/>
      <c r="G636" s="107"/>
      <c r="H636" s="108"/>
      <c r="I636" s="368" t="str">
        <f t="shared" si="207"/>
        <v/>
      </c>
      <c r="J636" s="91" t="str">
        <f t="shared" si="206"/>
        <v/>
      </c>
      <c r="K636" s="92">
        <f t="shared" si="219"/>
        <v>0</v>
      </c>
      <c r="L636" s="105" t="str">
        <f t="shared" si="208"/>
        <v/>
      </c>
      <c r="M636" s="91">
        <f t="shared" si="220"/>
        <v>0</v>
      </c>
      <c r="N636" s="91">
        <f t="shared" si="221"/>
        <v>0</v>
      </c>
      <c r="O636" s="253">
        <f t="shared" si="222"/>
        <v>0</v>
      </c>
      <c r="P636" s="253">
        <f t="shared" si="217"/>
        <v>0</v>
      </c>
      <c r="Q636" s="253">
        <f t="shared" si="223"/>
        <v>0</v>
      </c>
      <c r="R636" s="253">
        <f t="shared" si="224"/>
        <v>0</v>
      </c>
      <c r="S636" s="93" t="s">
        <v>27</v>
      </c>
      <c r="T636" s="168" t="str">
        <f t="shared" si="209"/>
        <v/>
      </c>
    </row>
    <row r="637" spans="1:20" ht="24.95" hidden="1" customHeight="1">
      <c r="A637" s="209" t="str">
        <f t="shared" si="218"/>
        <v>-</v>
      </c>
      <c r="C637" s="2">
        <f t="shared" si="225"/>
        <v>20</v>
      </c>
      <c r="E637" s="106"/>
      <c r="F637" s="107"/>
      <c r="G637" s="107"/>
      <c r="H637" s="108"/>
      <c r="I637" s="368" t="str">
        <f t="shared" si="207"/>
        <v/>
      </c>
      <c r="J637" s="91" t="str">
        <f t="shared" si="206"/>
        <v/>
      </c>
      <c r="K637" s="92">
        <f t="shared" si="219"/>
        <v>0</v>
      </c>
      <c r="L637" s="105" t="str">
        <f t="shared" si="208"/>
        <v/>
      </c>
      <c r="M637" s="91">
        <f t="shared" si="220"/>
        <v>0</v>
      </c>
      <c r="N637" s="91">
        <f t="shared" si="221"/>
        <v>0</v>
      </c>
      <c r="O637" s="253">
        <f t="shared" si="222"/>
        <v>0</v>
      </c>
      <c r="P637" s="253">
        <f t="shared" si="217"/>
        <v>0</v>
      </c>
      <c r="Q637" s="253">
        <f t="shared" si="223"/>
        <v>0</v>
      </c>
      <c r="R637" s="253">
        <f t="shared" si="224"/>
        <v>0</v>
      </c>
      <c r="S637" s="93" t="s">
        <v>27</v>
      </c>
      <c r="T637" s="168" t="str">
        <f t="shared" si="209"/>
        <v/>
      </c>
    </row>
    <row r="638" spans="1:20" ht="24.95" hidden="1" customHeight="1">
      <c r="A638" s="209" t="str">
        <f t="shared" si="218"/>
        <v>-</v>
      </c>
      <c r="C638" s="2">
        <f t="shared" si="225"/>
        <v>21</v>
      </c>
      <c r="E638" s="106"/>
      <c r="F638" s="107"/>
      <c r="G638" s="107"/>
      <c r="H638" s="108"/>
      <c r="I638" s="368" t="str">
        <f t="shared" si="207"/>
        <v/>
      </c>
      <c r="J638" s="91" t="str">
        <f t="shared" ref="J638:J701" si="226">L638</f>
        <v/>
      </c>
      <c r="K638" s="92">
        <f t="shared" si="219"/>
        <v>0</v>
      </c>
      <c r="L638" s="105" t="str">
        <f t="shared" si="208"/>
        <v/>
      </c>
      <c r="M638" s="91">
        <f t="shared" si="220"/>
        <v>0</v>
      </c>
      <c r="N638" s="91">
        <f t="shared" si="221"/>
        <v>0</v>
      </c>
      <c r="O638" s="253">
        <f t="shared" si="222"/>
        <v>0</v>
      </c>
      <c r="P638" s="253">
        <f t="shared" si="217"/>
        <v>0</v>
      </c>
      <c r="Q638" s="253">
        <f t="shared" si="223"/>
        <v>0</v>
      </c>
      <c r="R638" s="253">
        <f t="shared" si="224"/>
        <v>0</v>
      </c>
      <c r="S638" s="93" t="s">
        <v>27</v>
      </c>
      <c r="T638" s="168" t="str">
        <f t="shared" si="209"/>
        <v/>
      </c>
    </row>
    <row r="639" spans="1:20" ht="24.95" hidden="1" customHeight="1">
      <c r="A639" s="209" t="str">
        <f t="shared" si="218"/>
        <v>-</v>
      </c>
      <c r="C639" s="2">
        <f t="shared" si="225"/>
        <v>22</v>
      </c>
      <c r="E639" s="106"/>
      <c r="F639" s="107"/>
      <c r="G639" s="107"/>
      <c r="H639" s="108"/>
      <c r="I639" s="368" t="str">
        <f t="shared" si="207"/>
        <v/>
      </c>
      <c r="J639" s="91" t="str">
        <f t="shared" si="226"/>
        <v/>
      </c>
      <c r="K639" s="92">
        <f t="shared" si="219"/>
        <v>0</v>
      </c>
      <c r="L639" s="105" t="str">
        <f t="shared" si="208"/>
        <v/>
      </c>
      <c r="M639" s="91">
        <f t="shared" si="220"/>
        <v>0</v>
      </c>
      <c r="N639" s="91">
        <f t="shared" si="221"/>
        <v>0</v>
      </c>
      <c r="O639" s="253">
        <f t="shared" si="222"/>
        <v>0</v>
      </c>
      <c r="P639" s="253">
        <f t="shared" si="217"/>
        <v>0</v>
      </c>
      <c r="Q639" s="253">
        <f t="shared" si="223"/>
        <v>0</v>
      </c>
      <c r="R639" s="253">
        <f t="shared" si="224"/>
        <v>0</v>
      </c>
      <c r="S639" s="93" t="s">
        <v>27</v>
      </c>
      <c r="T639" s="168" t="str">
        <f t="shared" si="209"/>
        <v/>
      </c>
    </row>
    <row r="640" spans="1:20" ht="24.95" hidden="1" customHeight="1">
      <c r="A640" s="209" t="str">
        <f t="shared" si="218"/>
        <v>-</v>
      </c>
      <c r="C640" s="2">
        <f t="shared" si="225"/>
        <v>23</v>
      </c>
      <c r="E640" s="106"/>
      <c r="F640" s="107"/>
      <c r="G640" s="107"/>
      <c r="H640" s="108"/>
      <c r="I640" s="368" t="str">
        <f t="shared" si="207"/>
        <v/>
      </c>
      <c r="J640" s="91" t="str">
        <f t="shared" si="226"/>
        <v/>
      </c>
      <c r="K640" s="92">
        <f t="shared" si="219"/>
        <v>0</v>
      </c>
      <c r="L640" s="105" t="str">
        <f t="shared" si="208"/>
        <v/>
      </c>
      <c r="M640" s="91">
        <f t="shared" si="220"/>
        <v>0</v>
      </c>
      <c r="N640" s="91">
        <f t="shared" si="221"/>
        <v>0</v>
      </c>
      <c r="O640" s="253">
        <f t="shared" si="222"/>
        <v>0</v>
      </c>
      <c r="P640" s="253">
        <f t="shared" si="217"/>
        <v>0</v>
      </c>
      <c r="Q640" s="253">
        <f t="shared" si="223"/>
        <v>0</v>
      </c>
      <c r="R640" s="253">
        <f t="shared" si="224"/>
        <v>0</v>
      </c>
      <c r="S640" s="93" t="s">
        <v>27</v>
      </c>
      <c r="T640" s="168" t="str">
        <f t="shared" si="209"/>
        <v/>
      </c>
    </row>
    <row r="641" spans="1:20" ht="24.95" hidden="1" customHeight="1">
      <c r="A641" s="209" t="str">
        <f t="shared" si="218"/>
        <v>-</v>
      </c>
      <c r="C641" s="2">
        <f t="shared" si="225"/>
        <v>24</v>
      </c>
      <c r="E641" s="106"/>
      <c r="F641" s="107"/>
      <c r="G641" s="107"/>
      <c r="H641" s="108"/>
      <c r="I641" s="368" t="str">
        <f t="shared" si="207"/>
        <v/>
      </c>
      <c r="J641" s="91" t="str">
        <f t="shared" si="226"/>
        <v/>
      </c>
      <c r="K641" s="92">
        <f t="shared" si="219"/>
        <v>0</v>
      </c>
      <c r="L641" s="105" t="str">
        <f t="shared" si="208"/>
        <v/>
      </c>
      <c r="M641" s="91">
        <f t="shared" si="220"/>
        <v>0</v>
      </c>
      <c r="N641" s="91">
        <f t="shared" si="221"/>
        <v>0</v>
      </c>
      <c r="O641" s="253">
        <f t="shared" si="222"/>
        <v>0</v>
      </c>
      <c r="P641" s="253">
        <f t="shared" si="217"/>
        <v>0</v>
      </c>
      <c r="Q641" s="253">
        <f t="shared" si="223"/>
        <v>0</v>
      </c>
      <c r="R641" s="253">
        <f t="shared" si="224"/>
        <v>0</v>
      </c>
      <c r="S641" s="93" t="s">
        <v>27</v>
      </c>
      <c r="T641" s="168" t="str">
        <f t="shared" si="209"/>
        <v/>
      </c>
    </row>
    <row r="642" spans="1:20" ht="24.95" hidden="1" customHeight="1">
      <c r="A642" s="209" t="str">
        <f t="shared" si="218"/>
        <v>-</v>
      </c>
      <c r="C642" s="2">
        <f t="shared" si="225"/>
        <v>25</v>
      </c>
      <c r="E642" s="106"/>
      <c r="F642" s="107"/>
      <c r="G642" s="107"/>
      <c r="H642" s="108"/>
      <c r="I642" s="368" t="str">
        <f t="shared" si="207"/>
        <v/>
      </c>
      <c r="J642" s="91" t="str">
        <f t="shared" si="226"/>
        <v/>
      </c>
      <c r="K642" s="92">
        <f t="shared" si="219"/>
        <v>0</v>
      </c>
      <c r="L642" s="105" t="str">
        <f t="shared" si="208"/>
        <v/>
      </c>
      <c r="M642" s="91">
        <f t="shared" si="220"/>
        <v>0</v>
      </c>
      <c r="N642" s="91">
        <f t="shared" si="221"/>
        <v>0</v>
      </c>
      <c r="O642" s="253">
        <f t="shared" si="222"/>
        <v>0</v>
      </c>
      <c r="P642" s="253">
        <f t="shared" si="217"/>
        <v>0</v>
      </c>
      <c r="Q642" s="253">
        <f t="shared" si="223"/>
        <v>0</v>
      </c>
      <c r="R642" s="253">
        <f t="shared" si="224"/>
        <v>0</v>
      </c>
      <c r="S642" s="93" t="s">
        <v>27</v>
      </c>
      <c r="T642" s="168" t="str">
        <f t="shared" si="209"/>
        <v/>
      </c>
    </row>
    <row r="643" spans="1:20" ht="24.95" hidden="1" customHeight="1">
      <c r="A643" s="209" t="str">
        <f t="shared" si="218"/>
        <v>-</v>
      </c>
      <c r="E643" s="97"/>
      <c r="F643" s="2"/>
      <c r="G643" s="2"/>
      <c r="H643" s="98"/>
      <c r="I643" s="370" t="str">
        <f t="shared" si="207"/>
        <v/>
      </c>
      <c r="J643" s="100" t="str">
        <f t="shared" si="226"/>
        <v/>
      </c>
      <c r="K643" s="174">
        <f>SUM(K618:K642)</f>
        <v>0</v>
      </c>
      <c r="L643" s="100" t="str">
        <f t="shared" si="208"/>
        <v/>
      </c>
      <c r="M643" s="102">
        <f>SUM(M618:M642)</f>
        <v>0</v>
      </c>
      <c r="N643" s="102">
        <f>SUM(N618:N642)</f>
        <v>0</v>
      </c>
      <c r="O643" s="254">
        <f>SUM(O618:O642)</f>
        <v>0</v>
      </c>
      <c r="P643" s="254">
        <f t="shared" si="217"/>
        <v>0</v>
      </c>
      <c r="Q643" s="254">
        <f>SUM(Q618:Q642)</f>
        <v>0</v>
      </c>
      <c r="R643" s="254">
        <f>SUM(R618:R642)</f>
        <v>0</v>
      </c>
      <c r="S643" s="175"/>
      <c r="T643" s="176" t="str">
        <f t="shared" si="209"/>
        <v/>
      </c>
    </row>
    <row r="644" spans="1:20" ht="24.95" hidden="1" customHeight="1">
      <c r="A644" s="209" t="str">
        <f t="shared" si="218"/>
        <v>-</v>
      </c>
      <c r="C644" s="2">
        <v>1</v>
      </c>
      <c r="E644" s="70" t="s">
        <v>53</v>
      </c>
      <c r="F644" s="111"/>
      <c r="G644" s="111"/>
      <c r="H644" s="112"/>
      <c r="I644" s="367" t="str">
        <f t="shared" si="207"/>
        <v/>
      </c>
      <c r="J644" s="88" t="str">
        <f t="shared" si="226"/>
        <v/>
      </c>
      <c r="K644" s="114">
        <f t="shared" ref="K644:K668" si="227">COUNTIFS($I$6:$I$255,I644,$S$6:$S$255,S644)</f>
        <v>0</v>
      </c>
      <c r="L644" s="88" t="str">
        <f t="shared" si="208"/>
        <v/>
      </c>
      <c r="M644" s="88">
        <f t="shared" ref="M644:M668" si="228">SUMIFS($M$6:$M$255,$I$6:$I$255,I644,$S$6:$S$255,S644)</f>
        <v>0</v>
      </c>
      <c r="N644" s="88">
        <f t="shared" ref="N644:N668" si="229">SUMIFS($N$6:$N$255,$I$6:$I$255,I644,$S$6:$S$255,S644)</f>
        <v>0</v>
      </c>
      <c r="O644" s="252">
        <f t="shared" ref="O644:O668" si="230">SUMIFS($O$6:$O$255,$I$6:$I$255,I644,$S$6:$S$255,S644)</f>
        <v>0</v>
      </c>
      <c r="P644" s="252">
        <f t="shared" si="217"/>
        <v>0</v>
      </c>
      <c r="Q644" s="252">
        <f t="shared" ref="Q644:Q668" si="231">SUMIFS($Q$6:$Q$255,$I$6:$I$255,I644,$S$6:$S$255,S644)</f>
        <v>0</v>
      </c>
      <c r="R644" s="252">
        <f t="shared" ref="R644:R668" si="232">SUMIFS($R$6:$R$255,$I$6:$I$255,I644,$S$6:$S$255,S644)</f>
        <v>0</v>
      </c>
      <c r="S644" s="131" t="s">
        <v>28</v>
      </c>
      <c r="T644" s="167" t="str">
        <f t="shared" si="209"/>
        <v/>
      </c>
    </row>
    <row r="645" spans="1:20" ht="24.95" hidden="1" customHeight="1">
      <c r="A645" s="209" t="str">
        <f t="shared" si="218"/>
        <v>-</v>
      </c>
      <c r="C645" s="2">
        <f t="shared" ref="C645:C668" si="233">C644+1</f>
        <v>2</v>
      </c>
      <c r="E645" s="106"/>
      <c r="F645" s="107"/>
      <c r="G645" s="107"/>
      <c r="H645" s="108"/>
      <c r="I645" s="368" t="str">
        <f t="shared" si="207"/>
        <v/>
      </c>
      <c r="J645" s="91" t="str">
        <f t="shared" si="226"/>
        <v/>
      </c>
      <c r="K645" s="92">
        <f t="shared" si="227"/>
        <v>0</v>
      </c>
      <c r="L645" s="105" t="str">
        <f t="shared" si="208"/>
        <v/>
      </c>
      <c r="M645" s="91">
        <f t="shared" si="228"/>
        <v>0</v>
      </c>
      <c r="N645" s="91">
        <f t="shared" si="229"/>
        <v>0</v>
      </c>
      <c r="O645" s="253">
        <f t="shared" si="230"/>
        <v>0</v>
      </c>
      <c r="P645" s="253">
        <f t="shared" si="217"/>
        <v>0</v>
      </c>
      <c r="Q645" s="253">
        <f t="shared" si="231"/>
        <v>0</v>
      </c>
      <c r="R645" s="253">
        <f t="shared" si="232"/>
        <v>0</v>
      </c>
      <c r="S645" s="93" t="s">
        <v>28</v>
      </c>
      <c r="T645" s="168" t="str">
        <f t="shared" si="209"/>
        <v/>
      </c>
    </row>
    <row r="646" spans="1:20" ht="24.95" hidden="1" customHeight="1">
      <c r="A646" s="209" t="str">
        <f t="shared" si="218"/>
        <v>-</v>
      </c>
      <c r="C646" s="2">
        <f t="shared" si="233"/>
        <v>3</v>
      </c>
      <c r="E646" s="106"/>
      <c r="F646" s="107"/>
      <c r="G646" s="107"/>
      <c r="H646" s="108"/>
      <c r="I646" s="368" t="str">
        <f t="shared" si="207"/>
        <v/>
      </c>
      <c r="J646" s="91" t="str">
        <f t="shared" si="226"/>
        <v/>
      </c>
      <c r="K646" s="92">
        <f t="shared" si="227"/>
        <v>0</v>
      </c>
      <c r="L646" s="105" t="str">
        <f t="shared" si="208"/>
        <v/>
      </c>
      <c r="M646" s="91">
        <f t="shared" si="228"/>
        <v>0</v>
      </c>
      <c r="N646" s="91">
        <f t="shared" si="229"/>
        <v>0</v>
      </c>
      <c r="O646" s="253">
        <f t="shared" si="230"/>
        <v>0</v>
      </c>
      <c r="P646" s="253">
        <f t="shared" si="217"/>
        <v>0</v>
      </c>
      <c r="Q646" s="253">
        <f t="shared" si="231"/>
        <v>0</v>
      </c>
      <c r="R646" s="253">
        <f t="shared" si="232"/>
        <v>0</v>
      </c>
      <c r="S646" s="93" t="s">
        <v>28</v>
      </c>
      <c r="T646" s="168" t="str">
        <f t="shared" si="209"/>
        <v/>
      </c>
    </row>
    <row r="647" spans="1:20" ht="24.95" hidden="1" customHeight="1">
      <c r="A647" s="209" t="str">
        <f t="shared" si="218"/>
        <v>-</v>
      </c>
      <c r="C647" s="2">
        <f t="shared" si="233"/>
        <v>4</v>
      </c>
      <c r="E647" s="106"/>
      <c r="F647" s="107"/>
      <c r="G647" s="107"/>
      <c r="H647" s="108"/>
      <c r="I647" s="368" t="str">
        <f t="shared" si="207"/>
        <v/>
      </c>
      <c r="J647" s="91" t="str">
        <f t="shared" si="226"/>
        <v/>
      </c>
      <c r="K647" s="92">
        <f t="shared" si="227"/>
        <v>0</v>
      </c>
      <c r="L647" s="105" t="str">
        <f t="shared" si="208"/>
        <v/>
      </c>
      <c r="M647" s="91">
        <f t="shared" si="228"/>
        <v>0</v>
      </c>
      <c r="N647" s="91">
        <f t="shared" si="229"/>
        <v>0</v>
      </c>
      <c r="O647" s="253">
        <f t="shared" si="230"/>
        <v>0</v>
      </c>
      <c r="P647" s="253">
        <f t="shared" si="217"/>
        <v>0</v>
      </c>
      <c r="Q647" s="253">
        <f t="shared" si="231"/>
        <v>0</v>
      </c>
      <c r="R647" s="253">
        <f t="shared" si="232"/>
        <v>0</v>
      </c>
      <c r="S647" s="93" t="s">
        <v>28</v>
      </c>
      <c r="T647" s="168" t="str">
        <f t="shared" si="209"/>
        <v/>
      </c>
    </row>
    <row r="648" spans="1:20" ht="24.95" hidden="1" customHeight="1">
      <c r="A648" s="209" t="str">
        <f t="shared" si="218"/>
        <v>-</v>
      </c>
      <c r="C648" s="2">
        <f t="shared" si="233"/>
        <v>5</v>
      </c>
      <c r="E648" s="106"/>
      <c r="F648" s="107"/>
      <c r="G648" s="107"/>
      <c r="H648" s="108"/>
      <c r="I648" s="368" t="str">
        <f t="shared" si="207"/>
        <v/>
      </c>
      <c r="J648" s="91" t="str">
        <f t="shared" si="226"/>
        <v/>
      </c>
      <c r="K648" s="92">
        <f t="shared" si="227"/>
        <v>0</v>
      </c>
      <c r="L648" s="105" t="str">
        <f t="shared" si="208"/>
        <v/>
      </c>
      <c r="M648" s="91">
        <f t="shared" si="228"/>
        <v>0</v>
      </c>
      <c r="N648" s="91">
        <f t="shared" si="229"/>
        <v>0</v>
      </c>
      <c r="O648" s="253">
        <f t="shared" si="230"/>
        <v>0</v>
      </c>
      <c r="P648" s="253">
        <f t="shared" si="217"/>
        <v>0</v>
      </c>
      <c r="Q648" s="253">
        <f t="shared" si="231"/>
        <v>0</v>
      </c>
      <c r="R648" s="253">
        <f t="shared" si="232"/>
        <v>0</v>
      </c>
      <c r="S648" s="93" t="s">
        <v>28</v>
      </c>
      <c r="T648" s="168" t="str">
        <f t="shared" si="209"/>
        <v/>
      </c>
    </row>
    <row r="649" spans="1:20" ht="24.95" hidden="1" customHeight="1">
      <c r="A649" s="209" t="str">
        <f t="shared" si="218"/>
        <v>-</v>
      </c>
      <c r="C649" s="2">
        <f t="shared" si="233"/>
        <v>6</v>
      </c>
      <c r="E649" s="106"/>
      <c r="F649" s="107"/>
      <c r="G649" s="107"/>
      <c r="H649" s="108"/>
      <c r="I649" s="368" t="str">
        <f t="shared" si="207"/>
        <v/>
      </c>
      <c r="J649" s="91" t="str">
        <f t="shared" si="226"/>
        <v/>
      </c>
      <c r="K649" s="92">
        <f t="shared" si="227"/>
        <v>0</v>
      </c>
      <c r="L649" s="105" t="str">
        <f t="shared" si="208"/>
        <v/>
      </c>
      <c r="M649" s="91">
        <f t="shared" si="228"/>
        <v>0</v>
      </c>
      <c r="N649" s="91">
        <f t="shared" si="229"/>
        <v>0</v>
      </c>
      <c r="O649" s="253">
        <f t="shared" si="230"/>
        <v>0</v>
      </c>
      <c r="P649" s="253">
        <f t="shared" si="217"/>
        <v>0</v>
      </c>
      <c r="Q649" s="253">
        <f t="shared" si="231"/>
        <v>0</v>
      </c>
      <c r="R649" s="253">
        <f t="shared" si="232"/>
        <v>0</v>
      </c>
      <c r="S649" s="93" t="s">
        <v>28</v>
      </c>
      <c r="T649" s="168" t="str">
        <f t="shared" si="209"/>
        <v/>
      </c>
    </row>
    <row r="650" spans="1:20" ht="24.95" hidden="1" customHeight="1">
      <c r="A650" s="209" t="str">
        <f t="shared" si="218"/>
        <v>-</v>
      </c>
      <c r="C650" s="2">
        <f t="shared" si="233"/>
        <v>7</v>
      </c>
      <c r="E650" s="106"/>
      <c r="F650" s="107"/>
      <c r="G650" s="107"/>
      <c r="H650" s="108"/>
      <c r="I650" s="368" t="str">
        <f t="shared" si="207"/>
        <v/>
      </c>
      <c r="J650" s="91" t="str">
        <f t="shared" si="226"/>
        <v/>
      </c>
      <c r="K650" s="92">
        <f t="shared" si="227"/>
        <v>0</v>
      </c>
      <c r="L650" s="105" t="str">
        <f t="shared" si="208"/>
        <v/>
      </c>
      <c r="M650" s="91">
        <f t="shared" si="228"/>
        <v>0</v>
      </c>
      <c r="N650" s="91">
        <f t="shared" si="229"/>
        <v>0</v>
      </c>
      <c r="O650" s="253">
        <f t="shared" si="230"/>
        <v>0</v>
      </c>
      <c r="P650" s="253">
        <f t="shared" si="217"/>
        <v>0</v>
      </c>
      <c r="Q650" s="253">
        <f t="shared" si="231"/>
        <v>0</v>
      </c>
      <c r="R650" s="253">
        <f t="shared" si="232"/>
        <v>0</v>
      </c>
      <c r="S650" s="93" t="s">
        <v>28</v>
      </c>
      <c r="T650" s="168" t="str">
        <f t="shared" si="209"/>
        <v/>
      </c>
    </row>
    <row r="651" spans="1:20" ht="24.95" hidden="1" customHeight="1">
      <c r="A651" s="209" t="str">
        <f t="shared" si="218"/>
        <v>-</v>
      </c>
      <c r="C651" s="2">
        <f t="shared" si="233"/>
        <v>8</v>
      </c>
      <c r="E651" s="106"/>
      <c r="F651" s="107"/>
      <c r="G651" s="107"/>
      <c r="H651" s="108"/>
      <c r="I651" s="368" t="str">
        <f t="shared" si="207"/>
        <v/>
      </c>
      <c r="J651" s="91" t="str">
        <f t="shared" si="226"/>
        <v/>
      </c>
      <c r="K651" s="92">
        <f t="shared" si="227"/>
        <v>0</v>
      </c>
      <c r="L651" s="105" t="str">
        <f t="shared" si="208"/>
        <v/>
      </c>
      <c r="M651" s="91">
        <f t="shared" si="228"/>
        <v>0</v>
      </c>
      <c r="N651" s="91">
        <f t="shared" si="229"/>
        <v>0</v>
      </c>
      <c r="O651" s="253">
        <f t="shared" si="230"/>
        <v>0</v>
      </c>
      <c r="P651" s="253">
        <f t="shared" si="217"/>
        <v>0</v>
      </c>
      <c r="Q651" s="253">
        <f t="shared" si="231"/>
        <v>0</v>
      </c>
      <c r="R651" s="253">
        <f t="shared" si="232"/>
        <v>0</v>
      </c>
      <c r="S651" s="93" t="s">
        <v>28</v>
      </c>
      <c r="T651" s="168" t="str">
        <f t="shared" si="209"/>
        <v/>
      </c>
    </row>
    <row r="652" spans="1:20" ht="24.95" hidden="1" customHeight="1">
      <c r="A652" s="209" t="str">
        <f t="shared" si="218"/>
        <v>-</v>
      </c>
      <c r="C652" s="2">
        <f t="shared" si="233"/>
        <v>9</v>
      </c>
      <c r="E652" s="106"/>
      <c r="F652" s="107"/>
      <c r="G652" s="107"/>
      <c r="H652" s="108"/>
      <c r="I652" s="368" t="str">
        <f t="shared" ref="I652:I715" si="234">IFERROR(VLOOKUP(S652&amp;C652,$B$6:$I$255,8,FALSE),"")</f>
        <v/>
      </c>
      <c r="J652" s="91" t="str">
        <f t="shared" si="226"/>
        <v/>
      </c>
      <c r="K652" s="92">
        <f t="shared" si="227"/>
        <v>0</v>
      </c>
      <c r="L652" s="105" t="str">
        <f t="shared" ref="L652:L715" si="235">IFERROR(VLOOKUP(I652,$I$6:$L$255,4,FALSE),"")</f>
        <v/>
      </c>
      <c r="M652" s="91">
        <f t="shared" si="228"/>
        <v>0</v>
      </c>
      <c r="N652" s="91">
        <f t="shared" si="229"/>
        <v>0</v>
      </c>
      <c r="O652" s="253">
        <f t="shared" si="230"/>
        <v>0</v>
      </c>
      <c r="P652" s="253">
        <f t="shared" si="217"/>
        <v>0</v>
      </c>
      <c r="Q652" s="253">
        <f t="shared" si="231"/>
        <v>0</v>
      </c>
      <c r="R652" s="253">
        <f t="shared" si="232"/>
        <v>0</v>
      </c>
      <c r="S652" s="93" t="s">
        <v>28</v>
      </c>
      <c r="T652" s="168" t="str">
        <f t="shared" ref="T652:T715" si="236">IFERROR(VLOOKUP(S652&amp;C652,$B$6:$T$255,19,FALSE),"")</f>
        <v/>
      </c>
    </row>
    <row r="653" spans="1:20" ht="24.95" hidden="1" customHeight="1">
      <c r="A653" s="209" t="str">
        <f t="shared" si="218"/>
        <v>-</v>
      </c>
      <c r="C653" s="2">
        <f t="shared" si="233"/>
        <v>10</v>
      </c>
      <c r="E653" s="106"/>
      <c r="F653" s="107"/>
      <c r="G653" s="107"/>
      <c r="H653" s="108"/>
      <c r="I653" s="368" t="str">
        <f t="shared" si="234"/>
        <v/>
      </c>
      <c r="J653" s="91" t="str">
        <f t="shared" si="226"/>
        <v/>
      </c>
      <c r="K653" s="92">
        <f t="shared" si="227"/>
        <v>0</v>
      </c>
      <c r="L653" s="105" t="str">
        <f t="shared" si="235"/>
        <v/>
      </c>
      <c r="M653" s="91">
        <f t="shared" si="228"/>
        <v>0</v>
      </c>
      <c r="N653" s="91">
        <f t="shared" si="229"/>
        <v>0</v>
      </c>
      <c r="O653" s="253">
        <f t="shared" si="230"/>
        <v>0</v>
      </c>
      <c r="P653" s="253">
        <f t="shared" si="217"/>
        <v>0</v>
      </c>
      <c r="Q653" s="253">
        <f t="shared" si="231"/>
        <v>0</v>
      </c>
      <c r="R653" s="253">
        <f t="shared" si="232"/>
        <v>0</v>
      </c>
      <c r="S653" s="93" t="s">
        <v>28</v>
      </c>
      <c r="T653" s="168" t="str">
        <f t="shared" si="236"/>
        <v/>
      </c>
    </row>
    <row r="654" spans="1:20" ht="24.95" hidden="1" customHeight="1">
      <c r="A654" s="209" t="str">
        <f t="shared" si="218"/>
        <v>-</v>
      </c>
      <c r="C654" s="2">
        <f t="shared" si="233"/>
        <v>11</v>
      </c>
      <c r="E654" s="106"/>
      <c r="F654" s="107"/>
      <c r="G654" s="107"/>
      <c r="H654" s="108"/>
      <c r="I654" s="368" t="str">
        <f t="shared" si="234"/>
        <v/>
      </c>
      <c r="J654" s="91" t="str">
        <f t="shared" si="226"/>
        <v/>
      </c>
      <c r="K654" s="92">
        <f t="shared" si="227"/>
        <v>0</v>
      </c>
      <c r="L654" s="105" t="str">
        <f t="shared" si="235"/>
        <v/>
      </c>
      <c r="M654" s="91">
        <f t="shared" si="228"/>
        <v>0</v>
      </c>
      <c r="N654" s="91">
        <f t="shared" si="229"/>
        <v>0</v>
      </c>
      <c r="O654" s="253">
        <f t="shared" si="230"/>
        <v>0</v>
      </c>
      <c r="P654" s="253">
        <f t="shared" si="217"/>
        <v>0</v>
      </c>
      <c r="Q654" s="253">
        <f t="shared" si="231"/>
        <v>0</v>
      </c>
      <c r="R654" s="253">
        <f t="shared" si="232"/>
        <v>0</v>
      </c>
      <c r="S654" s="93" t="s">
        <v>28</v>
      </c>
      <c r="T654" s="168" t="str">
        <f t="shared" si="236"/>
        <v/>
      </c>
    </row>
    <row r="655" spans="1:20" ht="24.95" hidden="1" customHeight="1">
      <c r="A655" s="209" t="str">
        <f t="shared" si="218"/>
        <v>-</v>
      </c>
      <c r="C655" s="2">
        <f t="shared" si="233"/>
        <v>12</v>
      </c>
      <c r="E655" s="106"/>
      <c r="F655" s="107"/>
      <c r="G655" s="107"/>
      <c r="H655" s="108"/>
      <c r="I655" s="368" t="str">
        <f t="shared" si="234"/>
        <v/>
      </c>
      <c r="J655" s="91" t="str">
        <f t="shared" si="226"/>
        <v/>
      </c>
      <c r="K655" s="92">
        <f t="shared" si="227"/>
        <v>0</v>
      </c>
      <c r="L655" s="105" t="str">
        <f t="shared" si="235"/>
        <v/>
      </c>
      <c r="M655" s="91">
        <f t="shared" si="228"/>
        <v>0</v>
      </c>
      <c r="N655" s="91">
        <f t="shared" si="229"/>
        <v>0</v>
      </c>
      <c r="O655" s="253">
        <f t="shared" si="230"/>
        <v>0</v>
      </c>
      <c r="P655" s="253">
        <f t="shared" si="217"/>
        <v>0</v>
      </c>
      <c r="Q655" s="253">
        <f t="shared" si="231"/>
        <v>0</v>
      </c>
      <c r="R655" s="253">
        <f t="shared" si="232"/>
        <v>0</v>
      </c>
      <c r="S655" s="93" t="s">
        <v>28</v>
      </c>
      <c r="T655" s="168" t="str">
        <f t="shared" si="236"/>
        <v/>
      </c>
    </row>
    <row r="656" spans="1:20" ht="24.95" hidden="1" customHeight="1">
      <c r="A656" s="209" t="str">
        <f t="shared" si="218"/>
        <v>-</v>
      </c>
      <c r="C656" s="2">
        <f t="shared" si="233"/>
        <v>13</v>
      </c>
      <c r="E656" s="106"/>
      <c r="F656" s="107"/>
      <c r="G656" s="107"/>
      <c r="H656" s="108"/>
      <c r="I656" s="368" t="str">
        <f t="shared" si="234"/>
        <v/>
      </c>
      <c r="J656" s="91" t="str">
        <f t="shared" si="226"/>
        <v/>
      </c>
      <c r="K656" s="92">
        <f t="shared" si="227"/>
        <v>0</v>
      </c>
      <c r="L656" s="105" t="str">
        <f t="shared" si="235"/>
        <v/>
      </c>
      <c r="M656" s="91">
        <f t="shared" si="228"/>
        <v>0</v>
      </c>
      <c r="N656" s="91">
        <f t="shared" si="229"/>
        <v>0</v>
      </c>
      <c r="O656" s="253">
        <f t="shared" si="230"/>
        <v>0</v>
      </c>
      <c r="P656" s="253">
        <f t="shared" si="217"/>
        <v>0</v>
      </c>
      <c r="Q656" s="253">
        <f t="shared" si="231"/>
        <v>0</v>
      </c>
      <c r="R656" s="253">
        <f t="shared" si="232"/>
        <v>0</v>
      </c>
      <c r="S656" s="93" t="s">
        <v>28</v>
      </c>
      <c r="T656" s="168" t="str">
        <f t="shared" si="236"/>
        <v/>
      </c>
    </row>
    <row r="657" spans="1:20" ht="24.95" hidden="1" customHeight="1">
      <c r="A657" s="209" t="str">
        <f t="shared" si="218"/>
        <v>-</v>
      </c>
      <c r="C657" s="2">
        <f t="shared" si="233"/>
        <v>14</v>
      </c>
      <c r="E657" s="106"/>
      <c r="F657" s="107"/>
      <c r="G657" s="107"/>
      <c r="H657" s="108"/>
      <c r="I657" s="368" t="str">
        <f t="shared" si="234"/>
        <v/>
      </c>
      <c r="J657" s="91" t="str">
        <f t="shared" si="226"/>
        <v/>
      </c>
      <c r="K657" s="92">
        <f t="shared" si="227"/>
        <v>0</v>
      </c>
      <c r="L657" s="105" t="str">
        <f t="shared" si="235"/>
        <v/>
      </c>
      <c r="M657" s="91">
        <f t="shared" si="228"/>
        <v>0</v>
      </c>
      <c r="N657" s="91">
        <f t="shared" si="229"/>
        <v>0</v>
      </c>
      <c r="O657" s="253">
        <f t="shared" si="230"/>
        <v>0</v>
      </c>
      <c r="P657" s="253">
        <f t="shared" si="217"/>
        <v>0</v>
      </c>
      <c r="Q657" s="253">
        <f t="shared" si="231"/>
        <v>0</v>
      </c>
      <c r="R657" s="253">
        <f t="shared" si="232"/>
        <v>0</v>
      </c>
      <c r="S657" s="93" t="s">
        <v>28</v>
      </c>
      <c r="T657" s="168" t="str">
        <f t="shared" si="236"/>
        <v/>
      </c>
    </row>
    <row r="658" spans="1:20" ht="24.95" hidden="1" customHeight="1">
      <c r="A658" s="209" t="str">
        <f t="shared" si="218"/>
        <v>-</v>
      </c>
      <c r="C658" s="2">
        <f t="shared" si="233"/>
        <v>15</v>
      </c>
      <c r="E658" s="106"/>
      <c r="F658" s="107"/>
      <c r="G658" s="107"/>
      <c r="H658" s="108"/>
      <c r="I658" s="368" t="str">
        <f t="shared" si="234"/>
        <v/>
      </c>
      <c r="J658" s="91" t="str">
        <f t="shared" si="226"/>
        <v/>
      </c>
      <c r="K658" s="92">
        <f t="shared" si="227"/>
        <v>0</v>
      </c>
      <c r="L658" s="105" t="str">
        <f t="shared" si="235"/>
        <v/>
      </c>
      <c r="M658" s="91">
        <f t="shared" si="228"/>
        <v>0</v>
      </c>
      <c r="N658" s="91">
        <f t="shared" si="229"/>
        <v>0</v>
      </c>
      <c r="O658" s="253">
        <f t="shared" si="230"/>
        <v>0</v>
      </c>
      <c r="P658" s="253">
        <f t="shared" si="217"/>
        <v>0</v>
      </c>
      <c r="Q658" s="253">
        <f t="shared" si="231"/>
        <v>0</v>
      </c>
      <c r="R658" s="253">
        <f t="shared" si="232"/>
        <v>0</v>
      </c>
      <c r="S658" s="93" t="s">
        <v>28</v>
      </c>
      <c r="T658" s="168" t="str">
        <f t="shared" si="236"/>
        <v/>
      </c>
    </row>
    <row r="659" spans="1:20" ht="24.95" hidden="1" customHeight="1">
      <c r="A659" s="209" t="str">
        <f t="shared" si="218"/>
        <v>-</v>
      </c>
      <c r="C659" s="2">
        <f t="shared" si="233"/>
        <v>16</v>
      </c>
      <c r="E659" s="106"/>
      <c r="F659" s="107"/>
      <c r="G659" s="107"/>
      <c r="H659" s="108"/>
      <c r="I659" s="368" t="str">
        <f t="shared" si="234"/>
        <v/>
      </c>
      <c r="J659" s="91" t="str">
        <f t="shared" si="226"/>
        <v/>
      </c>
      <c r="K659" s="92">
        <f t="shared" si="227"/>
        <v>0</v>
      </c>
      <c r="L659" s="105" t="str">
        <f t="shared" si="235"/>
        <v/>
      </c>
      <c r="M659" s="91">
        <f t="shared" si="228"/>
        <v>0</v>
      </c>
      <c r="N659" s="91">
        <f t="shared" si="229"/>
        <v>0</v>
      </c>
      <c r="O659" s="253">
        <f t="shared" si="230"/>
        <v>0</v>
      </c>
      <c r="P659" s="253">
        <f t="shared" si="217"/>
        <v>0</v>
      </c>
      <c r="Q659" s="253">
        <f t="shared" si="231"/>
        <v>0</v>
      </c>
      <c r="R659" s="253">
        <f t="shared" si="232"/>
        <v>0</v>
      </c>
      <c r="S659" s="93" t="s">
        <v>28</v>
      </c>
      <c r="T659" s="168" t="str">
        <f t="shared" si="236"/>
        <v/>
      </c>
    </row>
    <row r="660" spans="1:20" ht="24.95" hidden="1" customHeight="1">
      <c r="A660" s="209" t="str">
        <f t="shared" si="218"/>
        <v>-</v>
      </c>
      <c r="C660" s="2">
        <f t="shared" si="233"/>
        <v>17</v>
      </c>
      <c r="E660" s="106"/>
      <c r="F660" s="107"/>
      <c r="G660" s="107"/>
      <c r="H660" s="108"/>
      <c r="I660" s="368" t="str">
        <f t="shared" si="234"/>
        <v/>
      </c>
      <c r="J660" s="91" t="str">
        <f t="shared" si="226"/>
        <v/>
      </c>
      <c r="K660" s="92">
        <f t="shared" si="227"/>
        <v>0</v>
      </c>
      <c r="L660" s="105" t="str">
        <f t="shared" si="235"/>
        <v/>
      </c>
      <c r="M660" s="91">
        <f t="shared" si="228"/>
        <v>0</v>
      </c>
      <c r="N660" s="91">
        <f t="shared" si="229"/>
        <v>0</v>
      </c>
      <c r="O660" s="253">
        <f t="shared" si="230"/>
        <v>0</v>
      </c>
      <c r="P660" s="253">
        <f t="shared" si="217"/>
        <v>0</v>
      </c>
      <c r="Q660" s="253">
        <f t="shared" si="231"/>
        <v>0</v>
      </c>
      <c r="R660" s="253">
        <f t="shared" si="232"/>
        <v>0</v>
      </c>
      <c r="S660" s="93" t="s">
        <v>28</v>
      </c>
      <c r="T660" s="168" t="str">
        <f t="shared" si="236"/>
        <v/>
      </c>
    </row>
    <row r="661" spans="1:20" ht="24.95" hidden="1" customHeight="1">
      <c r="A661" s="209" t="str">
        <f t="shared" si="218"/>
        <v>-</v>
      </c>
      <c r="C661" s="2">
        <f t="shared" si="233"/>
        <v>18</v>
      </c>
      <c r="E661" s="106"/>
      <c r="F661" s="107"/>
      <c r="G661" s="107"/>
      <c r="H661" s="108"/>
      <c r="I661" s="368" t="str">
        <f t="shared" si="234"/>
        <v/>
      </c>
      <c r="J661" s="91" t="str">
        <f t="shared" si="226"/>
        <v/>
      </c>
      <c r="K661" s="92">
        <f t="shared" si="227"/>
        <v>0</v>
      </c>
      <c r="L661" s="105" t="str">
        <f t="shared" si="235"/>
        <v/>
      </c>
      <c r="M661" s="91">
        <f t="shared" si="228"/>
        <v>0</v>
      </c>
      <c r="N661" s="91">
        <f t="shared" si="229"/>
        <v>0</v>
      </c>
      <c r="O661" s="253">
        <f t="shared" si="230"/>
        <v>0</v>
      </c>
      <c r="P661" s="253">
        <f t="shared" si="217"/>
        <v>0</v>
      </c>
      <c r="Q661" s="253">
        <f t="shared" si="231"/>
        <v>0</v>
      </c>
      <c r="R661" s="253">
        <f t="shared" si="232"/>
        <v>0</v>
      </c>
      <c r="S661" s="93" t="s">
        <v>28</v>
      </c>
      <c r="T661" s="168" t="str">
        <f t="shared" si="236"/>
        <v/>
      </c>
    </row>
    <row r="662" spans="1:20" ht="24.95" hidden="1" customHeight="1">
      <c r="A662" s="209" t="str">
        <f t="shared" si="218"/>
        <v>-</v>
      </c>
      <c r="C662" s="2">
        <f t="shared" si="233"/>
        <v>19</v>
      </c>
      <c r="E662" s="106"/>
      <c r="F662" s="107"/>
      <c r="G662" s="107"/>
      <c r="H662" s="108"/>
      <c r="I662" s="368" t="str">
        <f t="shared" si="234"/>
        <v/>
      </c>
      <c r="J662" s="91" t="str">
        <f t="shared" si="226"/>
        <v/>
      </c>
      <c r="K662" s="92">
        <f t="shared" si="227"/>
        <v>0</v>
      </c>
      <c r="L662" s="105" t="str">
        <f t="shared" si="235"/>
        <v/>
      </c>
      <c r="M662" s="91">
        <f t="shared" si="228"/>
        <v>0</v>
      </c>
      <c r="N662" s="91">
        <f t="shared" si="229"/>
        <v>0</v>
      </c>
      <c r="O662" s="253">
        <f t="shared" si="230"/>
        <v>0</v>
      </c>
      <c r="P662" s="253">
        <f t="shared" si="217"/>
        <v>0</v>
      </c>
      <c r="Q662" s="253">
        <f t="shared" si="231"/>
        <v>0</v>
      </c>
      <c r="R662" s="253">
        <f t="shared" si="232"/>
        <v>0</v>
      </c>
      <c r="S662" s="93" t="s">
        <v>28</v>
      </c>
      <c r="T662" s="168" t="str">
        <f t="shared" si="236"/>
        <v/>
      </c>
    </row>
    <row r="663" spans="1:20" ht="24.95" hidden="1" customHeight="1">
      <c r="A663" s="209" t="str">
        <f t="shared" si="218"/>
        <v>-</v>
      </c>
      <c r="C663" s="2">
        <f t="shared" si="233"/>
        <v>20</v>
      </c>
      <c r="E663" s="106"/>
      <c r="F663" s="107"/>
      <c r="G663" s="107"/>
      <c r="H663" s="108"/>
      <c r="I663" s="368" t="str">
        <f t="shared" si="234"/>
        <v/>
      </c>
      <c r="J663" s="91" t="str">
        <f t="shared" si="226"/>
        <v/>
      </c>
      <c r="K663" s="92">
        <f t="shared" si="227"/>
        <v>0</v>
      </c>
      <c r="L663" s="105" t="str">
        <f t="shared" si="235"/>
        <v/>
      </c>
      <c r="M663" s="91">
        <f t="shared" si="228"/>
        <v>0</v>
      </c>
      <c r="N663" s="91">
        <f t="shared" si="229"/>
        <v>0</v>
      </c>
      <c r="O663" s="253">
        <f t="shared" si="230"/>
        <v>0</v>
      </c>
      <c r="P663" s="253">
        <f t="shared" si="217"/>
        <v>0</v>
      </c>
      <c r="Q663" s="253">
        <f t="shared" si="231"/>
        <v>0</v>
      </c>
      <c r="R663" s="253">
        <f t="shared" si="232"/>
        <v>0</v>
      </c>
      <c r="S663" s="93" t="s">
        <v>28</v>
      </c>
      <c r="T663" s="168" t="str">
        <f t="shared" si="236"/>
        <v/>
      </c>
    </row>
    <row r="664" spans="1:20" ht="24.95" hidden="1" customHeight="1">
      <c r="A664" s="209" t="str">
        <f t="shared" si="218"/>
        <v>-</v>
      </c>
      <c r="C664" s="2">
        <f t="shared" si="233"/>
        <v>21</v>
      </c>
      <c r="E664" s="106"/>
      <c r="F664" s="107"/>
      <c r="G664" s="107"/>
      <c r="H664" s="108"/>
      <c r="I664" s="368" t="str">
        <f t="shared" si="234"/>
        <v/>
      </c>
      <c r="J664" s="91" t="str">
        <f t="shared" si="226"/>
        <v/>
      </c>
      <c r="K664" s="92">
        <f t="shared" si="227"/>
        <v>0</v>
      </c>
      <c r="L664" s="105" t="str">
        <f t="shared" si="235"/>
        <v/>
      </c>
      <c r="M664" s="91">
        <f t="shared" si="228"/>
        <v>0</v>
      </c>
      <c r="N664" s="91">
        <f t="shared" si="229"/>
        <v>0</v>
      </c>
      <c r="O664" s="253">
        <f t="shared" si="230"/>
        <v>0</v>
      </c>
      <c r="P664" s="253">
        <f t="shared" si="217"/>
        <v>0</v>
      </c>
      <c r="Q664" s="253">
        <f t="shared" si="231"/>
        <v>0</v>
      </c>
      <c r="R664" s="253">
        <f t="shared" si="232"/>
        <v>0</v>
      </c>
      <c r="S664" s="93" t="s">
        <v>28</v>
      </c>
      <c r="T664" s="168" t="str">
        <f t="shared" si="236"/>
        <v/>
      </c>
    </row>
    <row r="665" spans="1:20" ht="24.95" hidden="1" customHeight="1">
      <c r="A665" s="209" t="str">
        <f t="shared" si="218"/>
        <v>-</v>
      </c>
      <c r="C665" s="2">
        <f t="shared" si="233"/>
        <v>22</v>
      </c>
      <c r="E665" s="106"/>
      <c r="F665" s="107"/>
      <c r="G665" s="107"/>
      <c r="H665" s="108"/>
      <c r="I665" s="368" t="str">
        <f t="shared" si="234"/>
        <v/>
      </c>
      <c r="J665" s="91" t="str">
        <f t="shared" si="226"/>
        <v/>
      </c>
      <c r="K665" s="92">
        <f t="shared" si="227"/>
        <v>0</v>
      </c>
      <c r="L665" s="105" t="str">
        <f t="shared" si="235"/>
        <v/>
      </c>
      <c r="M665" s="91">
        <f t="shared" si="228"/>
        <v>0</v>
      </c>
      <c r="N665" s="91">
        <f t="shared" si="229"/>
        <v>0</v>
      </c>
      <c r="O665" s="253">
        <f t="shared" si="230"/>
        <v>0</v>
      </c>
      <c r="P665" s="253">
        <f t="shared" si="217"/>
        <v>0</v>
      </c>
      <c r="Q665" s="253">
        <f t="shared" si="231"/>
        <v>0</v>
      </c>
      <c r="R665" s="253">
        <f t="shared" si="232"/>
        <v>0</v>
      </c>
      <c r="S665" s="93" t="s">
        <v>28</v>
      </c>
      <c r="T665" s="168" t="str">
        <f t="shared" si="236"/>
        <v/>
      </c>
    </row>
    <row r="666" spans="1:20" ht="24.95" hidden="1" customHeight="1">
      <c r="A666" s="209" t="str">
        <f t="shared" si="218"/>
        <v>-</v>
      </c>
      <c r="C666" s="2">
        <f t="shared" si="233"/>
        <v>23</v>
      </c>
      <c r="E666" s="106"/>
      <c r="F666" s="107"/>
      <c r="G666" s="107"/>
      <c r="H666" s="108"/>
      <c r="I666" s="368" t="str">
        <f t="shared" si="234"/>
        <v/>
      </c>
      <c r="J666" s="91" t="str">
        <f t="shared" si="226"/>
        <v/>
      </c>
      <c r="K666" s="92">
        <f t="shared" si="227"/>
        <v>0</v>
      </c>
      <c r="L666" s="105" t="str">
        <f t="shared" si="235"/>
        <v/>
      </c>
      <c r="M666" s="91">
        <f t="shared" si="228"/>
        <v>0</v>
      </c>
      <c r="N666" s="91">
        <f t="shared" si="229"/>
        <v>0</v>
      </c>
      <c r="O666" s="253">
        <f t="shared" si="230"/>
        <v>0</v>
      </c>
      <c r="P666" s="253">
        <f t="shared" si="217"/>
        <v>0</v>
      </c>
      <c r="Q666" s="253">
        <f t="shared" si="231"/>
        <v>0</v>
      </c>
      <c r="R666" s="253">
        <f t="shared" si="232"/>
        <v>0</v>
      </c>
      <c r="S666" s="93" t="s">
        <v>28</v>
      </c>
      <c r="T666" s="168" t="str">
        <f t="shared" si="236"/>
        <v/>
      </c>
    </row>
    <row r="667" spans="1:20" ht="24.95" hidden="1" customHeight="1">
      <c r="A667" s="209" t="str">
        <f t="shared" si="218"/>
        <v>-</v>
      </c>
      <c r="C667" s="2">
        <f t="shared" si="233"/>
        <v>24</v>
      </c>
      <c r="E667" s="106"/>
      <c r="F667" s="107"/>
      <c r="G667" s="107"/>
      <c r="H667" s="108"/>
      <c r="I667" s="368" t="str">
        <f t="shared" si="234"/>
        <v/>
      </c>
      <c r="J667" s="91" t="str">
        <f t="shared" si="226"/>
        <v/>
      </c>
      <c r="K667" s="92">
        <f t="shared" si="227"/>
        <v>0</v>
      </c>
      <c r="L667" s="105" t="str">
        <f t="shared" si="235"/>
        <v/>
      </c>
      <c r="M667" s="91">
        <f t="shared" si="228"/>
        <v>0</v>
      </c>
      <c r="N667" s="91">
        <f t="shared" si="229"/>
        <v>0</v>
      </c>
      <c r="O667" s="253">
        <f t="shared" si="230"/>
        <v>0</v>
      </c>
      <c r="P667" s="253">
        <f t="shared" ref="P667:P730" si="237">IFERROR(Q667/O667%,0)</f>
        <v>0</v>
      </c>
      <c r="Q667" s="253">
        <f t="shared" si="231"/>
        <v>0</v>
      </c>
      <c r="R667" s="253">
        <f t="shared" si="232"/>
        <v>0</v>
      </c>
      <c r="S667" s="93" t="s">
        <v>28</v>
      </c>
      <c r="T667" s="168" t="str">
        <f t="shared" si="236"/>
        <v/>
      </c>
    </row>
    <row r="668" spans="1:20" ht="24.95" hidden="1" customHeight="1">
      <c r="A668" s="209" t="str">
        <f t="shared" ref="A668:A731" si="238">IF(M668=0,"-",$E$1)</f>
        <v>-</v>
      </c>
      <c r="C668" s="2">
        <f t="shared" si="233"/>
        <v>25</v>
      </c>
      <c r="E668" s="106"/>
      <c r="F668" s="107"/>
      <c r="G668" s="107"/>
      <c r="H668" s="108"/>
      <c r="I668" s="368" t="str">
        <f t="shared" si="234"/>
        <v/>
      </c>
      <c r="J668" s="91" t="str">
        <f t="shared" si="226"/>
        <v/>
      </c>
      <c r="K668" s="92">
        <f t="shared" si="227"/>
        <v>0</v>
      </c>
      <c r="L668" s="105" t="str">
        <f t="shared" si="235"/>
        <v/>
      </c>
      <c r="M668" s="91">
        <f t="shared" si="228"/>
        <v>0</v>
      </c>
      <c r="N668" s="91">
        <f t="shared" si="229"/>
        <v>0</v>
      </c>
      <c r="O668" s="253">
        <f t="shared" si="230"/>
        <v>0</v>
      </c>
      <c r="P668" s="253">
        <f t="shared" si="237"/>
        <v>0</v>
      </c>
      <c r="Q668" s="253">
        <f t="shared" si="231"/>
        <v>0</v>
      </c>
      <c r="R668" s="253">
        <f t="shared" si="232"/>
        <v>0</v>
      </c>
      <c r="S668" s="93" t="s">
        <v>28</v>
      </c>
      <c r="T668" s="168" t="str">
        <f t="shared" si="236"/>
        <v/>
      </c>
    </row>
    <row r="669" spans="1:20" ht="24.95" hidden="1" customHeight="1">
      <c r="A669" s="209" t="str">
        <f t="shared" si="238"/>
        <v>-</v>
      </c>
      <c r="E669" s="121"/>
      <c r="F669" s="122"/>
      <c r="G669" s="122"/>
      <c r="H669" s="123"/>
      <c r="I669" s="371" t="str">
        <f t="shared" si="234"/>
        <v/>
      </c>
      <c r="J669" s="125" t="str">
        <f t="shared" si="226"/>
        <v/>
      </c>
      <c r="K669" s="129">
        <f>SUM(K644:K668)</f>
        <v>0</v>
      </c>
      <c r="L669" s="125" t="str">
        <f t="shared" si="235"/>
        <v/>
      </c>
      <c r="M669" s="126">
        <f>SUM(M644:M668)</f>
        <v>0</v>
      </c>
      <c r="N669" s="126">
        <f>SUM(N644:N668)</f>
        <v>0</v>
      </c>
      <c r="O669" s="255">
        <f>SUM(O644:O668)</f>
        <v>0</v>
      </c>
      <c r="P669" s="254">
        <f t="shared" si="237"/>
        <v>0</v>
      </c>
      <c r="Q669" s="255">
        <f>SUM(Q644:Q668)</f>
        <v>0</v>
      </c>
      <c r="R669" s="255">
        <f>SUM(R644:R668)</f>
        <v>0</v>
      </c>
      <c r="S669" s="127"/>
      <c r="T669" s="169" t="str">
        <f t="shared" si="236"/>
        <v/>
      </c>
    </row>
    <row r="670" spans="1:20" ht="24.95" hidden="1" customHeight="1">
      <c r="A670" s="209" t="str">
        <f t="shared" si="238"/>
        <v>-</v>
      </c>
      <c r="C670" s="2">
        <v>1</v>
      </c>
      <c r="E670" s="70" t="s">
        <v>54</v>
      </c>
      <c r="F670" s="111"/>
      <c r="G670" s="111"/>
      <c r="H670" s="112"/>
      <c r="I670" s="367" t="str">
        <f t="shared" si="234"/>
        <v/>
      </c>
      <c r="J670" s="88" t="str">
        <f t="shared" si="226"/>
        <v/>
      </c>
      <c r="K670" s="114">
        <f t="shared" ref="K670:K694" si="239">COUNTIFS($I$6:$I$255,I670,$S$6:$S$255,S670)</f>
        <v>0</v>
      </c>
      <c r="L670" s="88" t="str">
        <f t="shared" si="235"/>
        <v/>
      </c>
      <c r="M670" s="88">
        <f t="shared" ref="M670:M694" si="240">SUMIFS($M$6:$M$255,$I$6:$I$255,I670,$S$6:$S$255,S670)</f>
        <v>0</v>
      </c>
      <c r="N670" s="88">
        <f t="shared" ref="N670:N694" si="241">SUMIFS($N$6:$N$255,$I$6:$I$255,I670,$S$6:$S$255,S670)</f>
        <v>0</v>
      </c>
      <c r="O670" s="252">
        <f t="shared" ref="O670:O694" si="242">SUMIFS($O$6:$O$255,$I$6:$I$255,I670,$S$6:$S$255,S670)</f>
        <v>0</v>
      </c>
      <c r="P670" s="252">
        <f t="shared" si="237"/>
        <v>0</v>
      </c>
      <c r="Q670" s="252">
        <f t="shared" ref="Q670:Q694" si="243">SUMIFS($Q$6:$Q$255,$I$6:$I$255,I670,$S$6:$S$255,S670)</f>
        <v>0</v>
      </c>
      <c r="R670" s="252">
        <f t="shared" ref="R670:R694" si="244">SUMIFS($R$6:$R$255,$I$6:$I$255,I670,$S$6:$S$255,S670)</f>
        <v>0</v>
      </c>
      <c r="S670" s="131" t="s">
        <v>29</v>
      </c>
      <c r="T670" s="171" t="str">
        <f t="shared" si="236"/>
        <v/>
      </c>
    </row>
    <row r="671" spans="1:20" ht="24.95" hidden="1" customHeight="1">
      <c r="A671" s="209" t="str">
        <f t="shared" si="238"/>
        <v>-</v>
      </c>
      <c r="C671" s="2">
        <f t="shared" ref="C671:C694" si="245">C670+1</f>
        <v>2</v>
      </c>
      <c r="E671" s="106"/>
      <c r="F671" s="107"/>
      <c r="G671" s="107"/>
      <c r="H671" s="108"/>
      <c r="I671" s="368" t="str">
        <f t="shared" si="234"/>
        <v/>
      </c>
      <c r="J671" s="91" t="str">
        <f t="shared" si="226"/>
        <v/>
      </c>
      <c r="K671" s="92">
        <f t="shared" si="239"/>
        <v>0</v>
      </c>
      <c r="L671" s="105" t="str">
        <f t="shared" si="235"/>
        <v/>
      </c>
      <c r="M671" s="91">
        <f t="shared" si="240"/>
        <v>0</v>
      </c>
      <c r="N671" s="91">
        <f t="shared" si="241"/>
        <v>0</v>
      </c>
      <c r="O671" s="253">
        <f t="shared" si="242"/>
        <v>0</v>
      </c>
      <c r="P671" s="253">
        <f t="shared" si="237"/>
        <v>0</v>
      </c>
      <c r="Q671" s="253">
        <f t="shared" si="243"/>
        <v>0</v>
      </c>
      <c r="R671" s="253">
        <f t="shared" si="244"/>
        <v>0</v>
      </c>
      <c r="S671" s="93" t="s">
        <v>29</v>
      </c>
      <c r="T671" s="168" t="str">
        <f t="shared" si="236"/>
        <v/>
      </c>
    </row>
    <row r="672" spans="1:20" ht="24.95" hidden="1" customHeight="1">
      <c r="A672" s="209" t="str">
        <f t="shared" si="238"/>
        <v>-</v>
      </c>
      <c r="C672" s="2">
        <f t="shared" si="245"/>
        <v>3</v>
      </c>
      <c r="E672" s="106"/>
      <c r="F672" s="107"/>
      <c r="G672" s="107"/>
      <c r="H672" s="108"/>
      <c r="I672" s="368" t="str">
        <f t="shared" si="234"/>
        <v/>
      </c>
      <c r="J672" s="91" t="str">
        <f t="shared" si="226"/>
        <v/>
      </c>
      <c r="K672" s="92">
        <f t="shared" si="239"/>
        <v>0</v>
      </c>
      <c r="L672" s="105" t="str">
        <f t="shared" si="235"/>
        <v/>
      </c>
      <c r="M672" s="91">
        <f t="shared" si="240"/>
        <v>0</v>
      </c>
      <c r="N672" s="91">
        <f t="shared" si="241"/>
        <v>0</v>
      </c>
      <c r="O672" s="253">
        <f t="shared" si="242"/>
        <v>0</v>
      </c>
      <c r="P672" s="253">
        <f t="shared" si="237"/>
        <v>0</v>
      </c>
      <c r="Q672" s="253">
        <f t="shared" si="243"/>
        <v>0</v>
      </c>
      <c r="R672" s="253">
        <f t="shared" si="244"/>
        <v>0</v>
      </c>
      <c r="S672" s="93" t="s">
        <v>29</v>
      </c>
      <c r="T672" s="168" t="str">
        <f t="shared" si="236"/>
        <v/>
      </c>
    </row>
    <row r="673" spans="1:20" ht="24.95" hidden="1" customHeight="1">
      <c r="A673" s="209" t="str">
        <f t="shared" si="238"/>
        <v>-</v>
      </c>
      <c r="C673" s="2">
        <f t="shared" si="245"/>
        <v>4</v>
      </c>
      <c r="E673" s="106"/>
      <c r="F673" s="107"/>
      <c r="G673" s="107"/>
      <c r="H673" s="108"/>
      <c r="I673" s="368" t="str">
        <f t="shared" si="234"/>
        <v/>
      </c>
      <c r="J673" s="91" t="str">
        <f t="shared" si="226"/>
        <v/>
      </c>
      <c r="K673" s="92">
        <f t="shared" si="239"/>
        <v>0</v>
      </c>
      <c r="L673" s="105" t="str">
        <f t="shared" si="235"/>
        <v/>
      </c>
      <c r="M673" s="91">
        <f t="shared" si="240"/>
        <v>0</v>
      </c>
      <c r="N673" s="91">
        <f t="shared" si="241"/>
        <v>0</v>
      </c>
      <c r="O673" s="253">
        <f t="shared" si="242"/>
        <v>0</v>
      </c>
      <c r="P673" s="253">
        <f t="shared" si="237"/>
        <v>0</v>
      </c>
      <c r="Q673" s="253">
        <f t="shared" si="243"/>
        <v>0</v>
      </c>
      <c r="R673" s="253">
        <f t="shared" si="244"/>
        <v>0</v>
      </c>
      <c r="S673" s="93" t="s">
        <v>29</v>
      </c>
      <c r="T673" s="168" t="str">
        <f t="shared" si="236"/>
        <v/>
      </c>
    </row>
    <row r="674" spans="1:20" ht="24.95" hidden="1" customHeight="1">
      <c r="A674" s="209" t="str">
        <f t="shared" si="238"/>
        <v>-</v>
      </c>
      <c r="C674" s="2">
        <f t="shared" si="245"/>
        <v>5</v>
      </c>
      <c r="E674" s="106"/>
      <c r="F674" s="107"/>
      <c r="G674" s="107"/>
      <c r="H674" s="108"/>
      <c r="I674" s="368" t="str">
        <f t="shared" si="234"/>
        <v/>
      </c>
      <c r="J674" s="91" t="str">
        <f t="shared" si="226"/>
        <v/>
      </c>
      <c r="K674" s="92">
        <f t="shared" si="239"/>
        <v>0</v>
      </c>
      <c r="L674" s="105" t="str">
        <f t="shared" si="235"/>
        <v/>
      </c>
      <c r="M674" s="91">
        <f t="shared" si="240"/>
        <v>0</v>
      </c>
      <c r="N674" s="91">
        <f t="shared" si="241"/>
        <v>0</v>
      </c>
      <c r="O674" s="253">
        <f t="shared" si="242"/>
        <v>0</v>
      </c>
      <c r="P674" s="253">
        <f t="shared" si="237"/>
        <v>0</v>
      </c>
      <c r="Q674" s="253">
        <f t="shared" si="243"/>
        <v>0</v>
      </c>
      <c r="R674" s="253">
        <f t="shared" si="244"/>
        <v>0</v>
      </c>
      <c r="S674" s="93" t="s">
        <v>29</v>
      </c>
      <c r="T674" s="168" t="str">
        <f t="shared" si="236"/>
        <v/>
      </c>
    </row>
    <row r="675" spans="1:20" ht="24.95" hidden="1" customHeight="1">
      <c r="A675" s="209" t="str">
        <f t="shared" si="238"/>
        <v>-</v>
      </c>
      <c r="C675" s="2">
        <f t="shared" si="245"/>
        <v>6</v>
      </c>
      <c r="E675" s="106"/>
      <c r="F675" s="107"/>
      <c r="G675" s="107"/>
      <c r="H675" s="108"/>
      <c r="I675" s="368" t="str">
        <f t="shared" si="234"/>
        <v/>
      </c>
      <c r="J675" s="91" t="str">
        <f t="shared" si="226"/>
        <v/>
      </c>
      <c r="K675" s="92">
        <f t="shared" si="239"/>
        <v>0</v>
      </c>
      <c r="L675" s="105" t="str">
        <f t="shared" si="235"/>
        <v/>
      </c>
      <c r="M675" s="91">
        <f t="shared" si="240"/>
        <v>0</v>
      </c>
      <c r="N675" s="91">
        <f t="shared" si="241"/>
        <v>0</v>
      </c>
      <c r="O675" s="253">
        <f t="shared" si="242"/>
        <v>0</v>
      </c>
      <c r="P675" s="253">
        <f t="shared" si="237"/>
        <v>0</v>
      </c>
      <c r="Q675" s="253">
        <f t="shared" si="243"/>
        <v>0</v>
      </c>
      <c r="R675" s="253">
        <f t="shared" si="244"/>
        <v>0</v>
      </c>
      <c r="S675" s="93" t="s">
        <v>29</v>
      </c>
      <c r="T675" s="168" t="str">
        <f t="shared" si="236"/>
        <v/>
      </c>
    </row>
    <row r="676" spans="1:20" ht="24.95" hidden="1" customHeight="1">
      <c r="A676" s="209" t="str">
        <f t="shared" si="238"/>
        <v>-</v>
      </c>
      <c r="C676" s="2">
        <f t="shared" si="245"/>
        <v>7</v>
      </c>
      <c r="E676" s="106"/>
      <c r="F676" s="107"/>
      <c r="G676" s="107"/>
      <c r="H676" s="108"/>
      <c r="I676" s="368" t="str">
        <f t="shared" si="234"/>
        <v/>
      </c>
      <c r="J676" s="91" t="str">
        <f t="shared" si="226"/>
        <v/>
      </c>
      <c r="K676" s="92">
        <f t="shared" si="239"/>
        <v>0</v>
      </c>
      <c r="L676" s="105" t="str">
        <f t="shared" si="235"/>
        <v/>
      </c>
      <c r="M676" s="91">
        <f t="shared" si="240"/>
        <v>0</v>
      </c>
      <c r="N676" s="91">
        <f t="shared" si="241"/>
        <v>0</v>
      </c>
      <c r="O676" s="253">
        <f t="shared" si="242"/>
        <v>0</v>
      </c>
      <c r="P676" s="253">
        <f t="shared" si="237"/>
        <v>0</v>
      </c>
      <c r="Q676" s="253">
        <f t="shared" si="243"/>
        <v>0</v>
      </c>
      <c r="R676" s="253">
        <f t="shared" si="244"/>
        <v>0</v>
      </c>
      <c r="S676" s="93" t="s">
        <v>29</v>
      </c>
      <c r="T676" s="168" t="str">
        <f t="shared" si="236"/>
        <v/>
      </c>
    </row>
    <row r="677" spans="1:20" ht="24.95" hidden="1" customHeight="1">
      <c r="A677" s="209" t="str">
        <f t="shared" si="238"/>
        <v>-</v>
      </c>
      <c r="C677" s="2">
        <f t="shared" si="245"/>
        <v>8</v>
      </c>
      <c r="E677" s="106"/>
      <c r="F677" s="107"/>
      <c r="G677" s="107"/>
      <c r="H677" s="108"/>
      <c r="I677" s="368" t="str">
        <f t="shared" si="234"/>
        <v/>
      </c>
      <c r="J677" s="91" t="str">
        <f t="shared" si="226"/>
        <v/>
      </c>
      <c r="K677" s="92">
        <f t="shared" si="239"/>
        <v>0</v>
      </c>
      <c r="L677" s="105" t="str">
        <f t="shared" si="235"/>
        <v/>
      </c>
      <c r="M677" s="91">
        <f t="shared" si="240"/>
        <v>0</v>
      </c>
      <c r="N677" s="91">
        <f t="shared" si="241"/>
        <v>0</v>
      </c>
      <c r="O677" s="253">
        <f t="shared" si="242"/>
        <v>0</v>
      </c>
      <c r="P677" s="253">
        <f t="shared" si="237"/>
        <v>0</v>
      </c>
      <c r="Q677" s="253">
        <f t="shared" si="243"/>
        <v>0</v>
      </c>
      <c r="R677" s="253">
        <f t="shared" si="244"/>
        <v>0</v>
      </c>
      <c r="S677" s="93" t="s">
        <v>29</v>
      </c>
      <c r="T677" s="168" t="str">
        <f t="shared" si="236"/>
        <v/>
      </c>
    </row>
    <row r="678" spans="1:20" ht="24.95" hidden="1" customHeight="1">
      <c r="A678" s="209" t="str">
        <f t="shared" si="238"/>
        <v>-</v>
      </c>
      <c r="C678" s="2">
        <f t="shared" si="245"/>
        <v>9</v>
      </c>
      <c r="E678" s="106"/>
      <c r="F678" s="107"/>
      <c r="G678" s="107"/>
      <c r="H678" s="108"/>
      <c r="I678" s="368" t="str">
        <f t="shared" si="234"/>
        <v/>
      </c>
      <c r="J678" s="91" t="str">
        <f t="shared" si="226"/>
        <v/>
      </c>
      <c r="K678" s="92">
        <f t="shared" si="239"/>
        <v>0</v>
      </c>
      <c r="L678" s="105" t="str">
        <f t="shared" si="235"/>
        <v/>
      </c>
      <c r="M678" s="91">
        <f t="shared" si="240"/>
        <v>0</v>
      </c>
      <c r="N678" s="91">
        <f t="shared" si="241"/>
        <v>0</v>
      </c>
      <c r="O678" s="253">
        <f t="shared" si="242"/>
        <v>0</v>
      </c>
      <c r="P678" s="253">
        <f t="shared" si="237"/>
        <v>0</v>
      </c>
      <c r="Q678" s="253">
        <f t="shared" si="243"/>
        <v>0</v>
      </c>
      <c r="R678" s="253">
        <f t="shared" si="244"/>
        <v>0</v>
      </c>
      <c r="S678" s="93" t="s">
        <v>29</v>
      </c>
      <c r="T678" s="168" t="str">
        <f t="shared" si="236"/>
        <v/>
      </c>
    </row>
    <row r="679" spans="1:20" ht="24.95" hidden="1" customHeight="1">
      <c r="A679" s="209" t="str">
        <f t="shared" si="238"/>
        <v>-</v>
      </c>
      <c r="C679" s="2">
        <f t="shared" si="245"/>
        <v>10</v>
      </c>
      <c r="E679" s="106"/>
      <c r="F679" s="107"/>
      <c r="G679" s="107"/>
      <c r="H679" s="108"/>
      <c r="I679" s="368" t="str">
        <f t="shared" si="234"/>
        <v/>
      </c>
      <c r="J679" s="91" t="str">
        <f t="shared" si="226"/>
        <v/>
      </c>
      <c r="K679" s="92">
        <f t="shared" si="239"/>
        <v>0</v>
      </c>
      <c r="L679" s="105" t="str">
        <f t="shared" si="235"/>
        <v/>
      </c>
      <c r="M679" s="91">
        <f t="shared" si="240"/>
        <v>0</v>
      </c>
      <c r="N679" s="91">
        <f t="shared" si="241"/>
        <v>0</v>
      </c>
      <c r="O679" s="253">
        <f t="shared" si="242"/>
        <v>0</v>
      </c>
      <c r="P679" s="253">
        <f t="shared" si="237"/>
        <v>0</v>
      </c>
      <c r="Q679" s="253">
        <f t="shared" si="243"/>
        <v>0</v>
      </c>
      <c r="R679" s="253">
        <f t="shared" si="244"/>
        <v>0</v>
      </c>
      <c r="S679" s="93" t="s">
        <v>29</v>
      </c>
      <c r="T679" s="168" t="str">
        <f t="shared" si="236"/>
        <v/>
      </c>
    </row>
    <row r="680" spans="1:20" ht="24.95" hidden="1" customHeight="1">
      <c r="A680" s="209" t="str">
        <f t="shared" si="238"/>
        <v>-</v>
      </c>
      <c r="C680" s="2">
        <f t="shared" si="245"/>
        <v>11</v>
      </c>
      <c r="E680" s="106"/>
      <c r="F680" s="107"/>
      <c r="G680" s="107"/>
      <c r="H680" s="108"/>
      <c r="I680" s="368" t="str">
        <f t="shared" si="234"/>
        <v/>
      </c>
      <c r="J680" s="91" t="str">
        <f t="shared" si="226"/>
        <v/>
      </c>
      <c r="K680" s="92">
        <f t="shared" si="239"/>
        <v>0</v>
      </c>
      <c r="L680" s="105" t="str">
        <f t="shared" si="235"/>
        <v/>
      </c>
      <c r="M680" s="91">
        <f t="shared" si="240"/>
        <v>0</v>
      </c>
      <c r="N680" s="91">
        <f t="shared" si="241"/>
        <v>0</v>
      </c>
      <c r="O680" s="253">
        <f t="shared" si="242"/>
        <v>0</v>
      </c>
      <c r="P680" s="253">
        <f t="shared" si="237"/>
        <v>0</v>
      </c>
      <c r="Q680" s="253">
        <f t="shared" si="243"/>
        <v>0</v>
      </c>
      <c r="R680" s="253">
        <f t="shared" si="244"/>
        <v>0</v>
      </c>
      <c r="S680" s="93" t="s">
        <v>29</v>
      </c>
      <c r="T680" s="168" t="str">
        <f t="shared" si="236"/>
        <v/>
      </c>
    </row>
    <row r="681" spans="1:20" ht="24.95" hidden="1" customHeight="1">
      <c r="A681" s="209" t="str">
        <f t="shared" si="238"/>
        <v>-</v>
      </c>
      <c r="C681" s="2">
        <f t="shared" si="245"/>
        <v>12</v>
      </c>
      <c r="E681" s="106"/>
      <c r="F681" s="107"/>
      <c r="G681" s="107"/>
      <c r="H681" s="108"/>
      <c r="I681" s="368" t="str">
        <f t="shared" si="234"/>
        <v/>
      </c>
      <c r="J681" s="91" t="str">
        <f t="shared" si="226"/>
        <v/>
      </c>
      <c r="K681" s="92">
        <f t="shared" si="239"/>
        <v>0</v>
      </c>
      <c r="L681" s="105" t="str">
        <f t="shared" si="235"/>
        <v/>
      </c>
      <c r="M681" s="91">
        <f t="shared" si="240"/>
        <v>0</v>
      </c>
      <c r="N681" s="91">
        <f t="shared" si="241"/>
        <v>0</v>
      </c>
      <c r="O681" s="253">
        <f t="shared" si="242"/>
        <v>0</v>
      </c>
      <c r="P681" s="253">
        <f t="shared" si="237"/>
        <v>0</v>
      </c>
      <c r="Q681" s="253">
        <f t="shared" si="243"/>
        <v>0</v>
      </c>
      <c r="R681" s="253">
        <f t="shared" si="244"/>
        <v>0</v>
      </c>
      <c r="S681" s="93" t="s">
        <v>29</v>
      </c>
      <c r="T681" s="168" t="str">
        <f t="shared" si="236"/>
        <v/>
      </c>
    </row>
    <row r="682" spans="1:20" ht="24.95" hidden="1" customHeight="1">
      <c r="A682" s="209" t="str">
        <f t="shared" si="238"/>
        <v>-</v>
      </c>
      <c r="C682" s="2">
        <f t="shared" si="245"/>
        <v>13</v>
      </c>
      <c r="E682" s="106"/>
      <c r="F682" s="107"/>
      <c r="G682" s="107"/>
      <c r="H682" s="108"/>
      <c r="I682" s="368" t="str">
        <f t="shared" si="234"/>
        <v/>
      </c>
      <c r="J682" s="91" t="str">
        <f t="shared" si="226"/>
        <v/>
      </c>
      <c r="K682" s="92">
        <f t="shared" si="239"/>
        <v>0</v>
      </c>
      <c r="L682" s="105" t="str">
        <f t="shared" si="235"/>
        <v/>
      </c>
      <c r="M682" s="91">
        <f t="shared" si="240"/>
        <v>0</v>
      </c>
      <c r="N682" s="91">
        <f t="shared" si="241"/>
        <v>0</v>
      </c>
      <c r="O682" s="253">
        <f t="shared" si="242"/>
        <v>0</v>
      </c>
      <c r="P682" s="253">
        <f t="shared" si="237"/>
        <v>0</v>
      </c>
      <c r="Q682" s="253">
        <f t="shared" si="243"/>
        <v>0</v>
      </c>
      <c r="R682" s="253">
        <f t="shared" si="244"/>
        <v>0</v>
      </c>
      <c r="S682" s="93" t="s">
        <v>29</v>
      </c>
      <c r="T682" s="168" t="str">
        <f t="shared" si="236"/>
        <v/>
      </c>
    </row>
    <row r="683" spans="1:20" ht="24.95" hidden="1" customHeight="1">
      <c r="A683" s="209" t="str">
        <f t="shared" si="238"/>
        <v>-</v>
      </c>
      <c r="C683" s="2">
        <f t="shared" si="245"/>
        <v>14</v>
      </c>
      <c r="E683" s="106"/>
      <c r="F683" s="107"/>
      <c r="G683" s="107"/>
      <c r="H683" s="108"/>
      <c r="I683" s="368" t="str">
        <f t="shared" si="234"/>
        <v/>
      </c>
      <c r="J683" s="91" t="str">
        <f t="shared" si="226"/>
        <v/>
      </c>
      <c r="K683" s="92">
        <f t="shared" si="239"/>
        <v>0</v>
      </c>
      <c r="L683" s="105" t="str">
        <f t="shared" si="235"/>
        <v/>
      </c>
      <c r="M683" s="91">
        <f t="shared" si="240"/>
        <v>0</v>
      </c>
      <c r="N683" s="91">
        <f t="shared" si="241"/>
        <v>0</v>
      </c>
      <c r="O683" s="253">
        <f t="shared" si="242"/>
        <v>0</v>
      </c>
      <c r="P683" s="253">
        <f t="shared" si="237"/>
        <v>0</v>
      </c>
      <c r="Q683" s="253">
        <f t="shared" si="243"/>
        <v>0</v>
      </c>
      <c r="R683" s="253">
        <f t="shared" si="244"/>
        <v>0</v>
      </c>
      <c r="S683" s="93" t="s">
        <v>29</v>
      </c>
      <c r="T683" s="168" t="str">
        <f t="shared" si="236"/>
        <v/>
      </c>
    </row>
    <row r="684" spans="1:20" ht="24.95" hidden="1" customHeight="1">
      <c r="A684" s="209" t="str">
        <f t="shared" si="238"/>
        <v>-</v>
      </c>
      <c r="C684" s="2">
        <f t="shared" si="245"/>
        <v>15</v>
      </c>
      <c r="E684" s="106"/>
      <c r="F684" s="107"/>
      <c r="G684" s="107"/>
      <c r="H684" s="108"/>
      <c r="I684" s="368" t="str">
        <f t="shared" si="234"/>
        <v/>
      </c>
      <c r="J684" s="91" t="str">
        <f t="shared" si="226"/>
        <v/>
      </c>
      <c r="K684" s="92">
        <f t="shared" si="239"/>
        <v>0</v>
      </c>
      <c r="L684" s="105" t="str">
        <f t="shared" si="235"/>
        <v/>
      </c>
      <c r="M684" s="91">
        <f t="shared" si="240"/>
        <v>0</v>
      </c>
      <c r="N684" s="91">
        <f t="shared" si="241"/>
        <v>0</v>
      </c>
      <c r="O684" s="253">
        <f t="shared" si="242"/>
        <v>0</v>
      </c>
      <c r="P684" s="253">
        <f t="shared" si="237"/>
        <v>0</v>
      </c>
      <c r="Q684" s="253">
        <f t="shared" si="243"/>
        <v>0</v>
      </c>
      <c r="R684" s="253">
        <f t="shared" si="244"/>
        <v>0</v>
      </c>
      <c r="S684" s="93" t="s">
        <v>29</v>
      </c>
      <c r="T684" s="168" t="str">
        <f t="shared" si="236"/>
        <v/>
      </c>
    </row>
    <row r="685" spans="1:20" ht="24.95" hidden="1" customHeight="1">
      <c r="A685" s="209" t="str">
        <f t="shared" si="238"/>
        <v>-</v>
      </c>
      <c r="C685" s="2">
        <f t="shared" si="245"/>
        <v>16</v>
      </c>
      <c r="E685" s="106"/>
      <c r="F685" s="107"/>
      <c r="G685" s="107"/>
      <c r="H685" s="108"/>
      <c r="I685" s="368" t="str">
        <f t="shared" si="234"/>
        <v/>
      </c>
      <c r="J685" s="91" t="str">
        <f t="shared" si="226"/>
        <v/>
      </c>
      <c r="K685" s="92">
        <f t="shared" si="239"/>
        <v>0</v>
      </c>
      <c r="L685" s="105" t="str">
        <f t="shared" si="235"/>
        <v/>
      </c>
      <c r="M685" s="91">
        <f t="shared" si="240"/>
        <v>0</v>
      </c>
      <c r="N685" s="91">
        <f t="shared" si="241"/>
        <v>0</v>
      </c>
      <c r="O685" s="253">
        <f t="shared" si="242"/>
        <v>0</v>
      </c>
      <c r="P685" s="253">
        <f t="shared" si="237"/>
        <v>0</v>
      </c>
      <c r="Q685" s="253">
        <f t="shared" si="243"/>
        <v>0</v>
      </c>
      <c r="R685" s="253">
        <f t="shared" si="244"/>
        <v>0</v>
      </c>
      <c r="S685" s="93" t="s">
        <v>29</v>
      </c>
      <c r="T685" s="168" t="str">
        <f t="shared" si="236"/>
        <v/>
      </c>
    </row>
    <row r="686" spans="1:20" ht="24.95" hidden="1" customHeight="1">
      <c r="A686" s="209" t="str">
        <f t="shared" si="238"/>
        <v>-</v>
      </c>
      <c r="C686" s="2">
        <f t="shared" si="245"/>
        <v>17</v>
      </c>
      <c r="E686" s="106"/>
      <c r="F686" s="107"/>
      <c r="G686" s="107"/>
      <c r="H686" s="108"/>
      <c r="I686" s="368" t="str">
        <f t="shared" si="234"/>
        <v/>
      </c>
      <c r="J686" s="91" t="str">
        <f t="shared" si="226"/>
        <v/>
      </c>
      <c r="K686" s="92">
        <f t="shared" si="239"/>
        <v>0</v>
      </c>
      <c r="L686" s="105" t="str">
        <f t="shared" si="235"/>
        <v/>
      </c>
      <c r="M686" s="91">
        <f t="shared" si="240"/>
        <v>0</v>
      </c>
      <c r="N686" s="91">
        <f t="shared" si="241"/>
        <v>0</v>
      </c>
      <c r="O686" s="253">
        <f t="shared" si="242"/>
        <v>0</v>
      </c>
      <c r="P686" s="253">
        <f t="shared" si="237"/>
        <v>0</v>
      </c>
      <c r="Q686" s="253">
        <f t="shared" si="243"/>
        <v>0</v>
      </c>
      <c r="R686" s="253">
        <f t="shared" si="244"/>
        <v>0</v>
      </c>
      <c r="S686" s="93" t="s">
        <v>29</v>
      </c>
      <c r="T686" s="168" t="str">
        <f t="shared" si="236"/>
        <v/>
      </c>
    </row>
    <row r="687" spans="1:20" ht="24.95" hidden="1" customHeight="1">
      <c r="A687" s="209" t="str">
        <f t="shared" si="238"/>
        <v>-</v>
      </c>
      <c r="C687" s="2">
        <f t="shared" si="245"/>
        <v>18</v>
      </c>
      <c r="E687" s="106"/>
      <c r="F687" s="107"/>
      <c r="G687" s="107"/>
      <c r="H687" s="108"/>
      <c r="I687" s="368" t="str">
        <f t="shared" si="234"/>
        <v/>
      </c>
      <c r="J687" s="91" t="str">
        <f t="shared" si="226"/>
        <v/>
      </c>
      <c r="K687" s="92">
        <f t="shared" si="239"/>
        <v>0</v>
      </c>
      <c r="L687" s="105" t="str">
        <f t="shared" si="235"/>
        <v/>
      </c>
      <c r="M687" s="91">
        <f t="shared" si="240"/>
        <v>0</v>
      </c>
      <c r="N687" s="91">
        <f t="shared" si="241"/>
        <v>0</v>
      </c>
      <c r="O687" s="253">
        <f t="shared" si="242"/>
        <v>0</v>
      </c>
      <c r="P687" s="253">
        <f t="shared" si="237"/>
        <v>0</v>
      </c>
      <c r="Q687" s="253">
        <f t="shared" si="243"/>
        <v>0</v>
      </c>
      <c r="R687" s="253">
        <f t="shared" si="244"/>
        <v>0</v>
      </c>
      <c r="S687" s="93" t="s">
        <v>29</v>
      </c>
      <c r="T687" s="168" t="str">
        <f t="shared" si="236"/>
        <v/>
      </c>
    </row>
    <row r="688" spans="1:20" ht="24.95" hidden="1" customHeight="1">
      <c r="A688" s="209" t="str">
        <f t="shared" si="238"/>
        <v>-</v>
      </c>
      <c r="C688" s="2">
        <f t="shared" si="245"/>
        <v>19</v>
      </c>
      <c r="E688" s="106"/>
      <c r="F688" s="107"/>
      <c r="G688" s="107"/>
      <c r="H688" s="108"/>
      <c r="I688" s="368" t="str">
        <f t="shared" si="234"/>
        <v/>
      </c>
      <c r="J688" s="91" t="str">
        <f t="shared" si="226"/>
        <v/>
      </c>
      <c r="K688" s="92">
        <f t="shared" si="239"/>
        <v>0</v>
      </c>
      <c r="L688" s="105" t="str">
        <f t="shared" si="235"/>
        <v/>
      </c>
      <c r="M688" s="91">
        <f t="shared" si="240"/>
        <v>0</v>
      </c>
      <c r="N688" s="91">
        <f t="shared" si="241"/>
        <v>0</v>
      </c>
      <c r="O688" s="253">
        <f t="shared" si="242"/>
        <v>0</v>
      </c>
      <c r="P688" s="253">
        <f t="shared" si="237"/>
        <v>0</v>
      </c>
      <c r="Q688" s="253">
        <f t="shared" si="243"/>
        <v>0</v>
      </c>
      <c r="R688" s="253">
        <f t="shared" si="244"/>
        <v>0</v>
      </c>
      <c r="S688" s="93" t="s">
        <v>29</v>
      </c>
      <c r="T688" s="168" t="str">
        <f t="shared" si="236"/>
        <v/>
      </c>
    </row>
    <row r="689" spans="1:20" ht="24.95" hidden="1" customHeight="1">
      <c r="A689" s="209" t="str">
        <f t="shared" si="238"/>
        <v>-</v>
      </c>
      <c r="C689" s="2">
        <f t="shared" si="245"/>
        <v>20</v>
      </c>
      <c r="E689" s="106"/>
      <c r="F689" s="107"/>
      <c r="G689" s="107"/>
      <c r="H689" s="108"/>
      <c r="I689" s="368" t="str">
        <f t="shared" si="234"/>
        <v/>
      </c>
      <c r="J689" s="91" t="str">
        <f t="shared" si="226"/>
        <v/>
      </c>
      <c r="K689" s="92">
        <f t="shared" si="239"/>
        <v>0</v>
      </c>
      <c r="L689" s="105" t="str">
        <f t="shared" si="235"/>
        <v/>
      </c>
      <c r="M689" s="91">
        <f t="shared" si="240"/>
        <v>0</v>
      </c>
      <c r="N689" s="91">
        <f t="shared" si="241"/>
        <v>0</v>
      </c>
      <c r="O689" s="253">
        <f t="shared" si="242"/>
        <v>0</v>
      </c>
      <c r="P689" s="253">
        <f t="shared" si="237"/>
        <v>0</v>
      </c>
      <c r="Q689" s="253">
        <f t="shared" si="243"/>
        <v>0</v>
      </c>
      <c r="R689" s="253">
        <f t="shared" si="244"/>
        <v>0</v>
      </c>
      <c r="S689" s="93" t="s">
        <v>29</v>
      </c>
      <c r="T689" s="168" t="str">
        <f t="shared" si="236"/>
        <v/>
      </c>
    </row>
    <row r="690" spans="1:20" ht="24.95" hidden="1" customHeight="1">
      <c r="A690" s="209" t="str">
        <f t="shared" si="238"/>
        <v>-</v>
      </c>
      <c r="C690" s="2">
        <f t="shared" si="245"/>
        <v>21</v>
      </c>
      <c r="E690" s="106"/>
      <c r="F690" s="107"/>
      <c r="G690" s="107"/>
      <c r="H690" s="108"/>
      <c r="I690" s="368" t="str">
        <f t="shared" si="234"/>
        <v/>
      </c>
      <c r="J690" s="91" t="str">
        <f t="shared" si="226"/>
        <v/>
      </c>
      <c r="K690" s="92">
        <f t="shared" si="239"/>
        <v>0</v>
      </c>
      <c r="L690" s="105" t="str">
        <f t="shared" si="235"/>
        <v/>
      </c>
      <c r="M690" s="91">
        <f t="shared" si="240"/>
        <v>0</v>
      </c>
      <c r="N690" s="91">
        <f t="shared" si="241"/>
        <v>0</v>
      </c>
      <c r="O690" s="253">
        <f t="shared" si="242"/>
        <v>0</v>
      </c>
      <c r="P690" s="253">
        <f t="shared" si="237"/>
        <v>0</v>
      </c>
      <c r="Q690" s="253">
        <f t="shared" si="243"/>
        <v>0</v>
      </c>
      <c r="R690" s="253">
        <f t="shared" si="244"/>
        <v>0</v>
      </c>
      <c r="S690" s="93" t="s">
        <v>29</v>
      </c>
      <c r="T690" s="168" t="str">
        <f t="shared" si="236"/>
        <v/>
      </c>
    </row>
    <row r="691" spans="1:20" ht="24.95" hidden="1" customHeight="1">
      <c r="A691" s="209" t="str">
        <f t="shared" si="238"/>
        <v>-</v>
      </c>
      <c r="C691" s="2">
        <f t="shared" si="245"/>
        <v>22</v>
      </c>
      <c r="E691" s="106"/>
      <c r="F691" s="107"/>
      <c r="G691" s="107"/>
      <c r="H691" s="108"/>
      <c r="I691" s="368" t="str">
        <f t="shared" si="234"/>
        <v/>
      </c>
      <c r="J691" s="91" t="str">
        <f t="shared" si="226"/>
        <v/>
      </c>
      <c r="K691" s="92">
        <f t="shared" si="239"/>
        <v>0</v>
      </c>
      <c r="L691" s="105" t="str">
        <f t="shared" si="235"/>
        <v/>
      </c>
      <c r="M691" s="91">
        <f t="shared" si="240"/>
        <v>0</v>
      </c>
      <c r="N691" s="91">
        <f t="shared" si="241"/>
        <v>0</v>
      </c>
      <c r="O691" s="253">
        <f t="shared" si="242"/>
        <v>0</v>
      </c>
      <c r="P691" s="253">
        <f t="shared" si="237"/>
        <v>0</v>
      </c>
      <c r="Q691" s="253">
        <f t="shared" si="243"/>
        <v>0</v>
      </c>
      <c r="R691" s="253">
        <f t="shared" si="244"/>
        <v>0</v>
      </c>
      <c r="S691" s="93" t="s">
        <v>29</v>
      </c>
      <c r="T691" s="168" t="str">
        <f t="shared" si="236"/>
        <v/>
      </c>
    </row>
    <row r="692" spans="1:20" ht="24.95" hidden="1" customHeight="1">
      <c r="A692" s="209" t="str">
        <f t="shared" si="238"/>
        <v>-</v>
      </c>
      <c r="C692" s="2">
        <f t="shared" si="245"/>
        <v>23</v>
      </c>
      <c r="E692" s="106"/>
      <c r="F692" s="107"/>
      <c r="G692" s="107"/>
      <c r="H692" s="108"/>
      <c r="I692" s="368" t="str">
        <f t="shared" si="234"/>
        <v/>
      </c>
      <c r="J692" s="91" t="str">
        <f t="shared" si="226"/>
        <v/>
      </c>
      <c r="K692" s="92">
        <f t="shared" si="239"/>
        <v>0</v>
      </c>
      <c r="L692" s="105" t="str">
        <f t="shared" si="235"/>
        <v/>
      </c>
      <c r="M692" s="91">
        <f t="shared" si="240"/>
        <v>0</v>
      </c>
      <c r="N692" s="91">
        <f t="shared" si="241"/>
        <v>0</v>
      </c>
      <c r="O692" s="253">
        <f t="shared" si="242"/>
        <v>0</v>
      </c>
      <c r="P692" s="253">
        <f t="shared" si="237"/>
        <v>0</v>
      </c>
      <c r="Q692" s="253">
        <f t="shared" si="243"/>
        <v>0</v>
      </c>
      <c r="R692" s="253">
        <f t="shared" si="244"/>
        <v>0</v>
      </c>
      <c r="S692" s="93" t="s">
        <v>29</v>
      </c>
      <c r="T692" s="168" t="str">
        <f t="shared" si="236"/>
        <v/>
      </c>
    </row>
    <row r="693" spans="1:20" ht="24.95" hidden="1" customHeight="1">
      <c r="A693" s="209" t="str">
        <f t="shared" si="238"/>
        <v>-</v>
      </c>
      <c r="C693" s="2">
        <f t="shared" si="245"/>
        <v>24</v>
      </c>
      <c r="E693" s="106"/>
      <c r="F693" s="107"/>
      <c r="G693" s="107"/>
      <c r="H693" s="108"/>
      <c r="I693" s="368" t="str">
        <f t="shared" si="234"/>
        <v/>
      </c>
      <c r="J693" s="91" t="str">
        <f t="shared" si="226"/>
        <v/>
      </c>
      <c r="K693" s="92">
        <f t="shared" si="239"/>
        <v>0</v>
      </c>
      <c r="L693" s="105" t="str">
        <f t="shared" si="235"/>
        <v/>
      </c>
      <c r="M693" s="91">
        <f t="shared" si="240"/>
        <v>0</v>
      </c>
      <c r="N693" s="91">
        <f t="shared" si="241"/>
        <v>0</v>
      </c>
      <c r="O693" s="253">
        <f t="shared" si="242"/>
        <v>0</v>
      </c>
      <c r="P693" s="253">
        <f t="shared" si="237"/>
        <v>0</v>
      </c>
      <c r="Q693" s="253">
        <f t="shared" si="243"/>
        <v>0</v>
      </c>
      <c r="R693" s="253">
        <f t="shared" si="244"/>
        <v>0</v>
      </c>
      <c r="S693" s="93" t="s">
        <v>29</v>
      </c>
      <c r="T693" s="168" t="str">
        <f t="shared" si="236"/>
        <v/>
      </c>
    </row>
    <row r="694" spans="1:20" ht="24.95" hidden="1" customHeight="1">
      <c r="A694" s="209" t="str">
        <f t="shared" si="238"/>
        <v>-</v>
      </c>
      <c r="C694" s="2">
        <f t="shared" si="245"/>
        <v>25</v>
      </c>
      <c r="E694" s="106"/>
      <c r="F694" s="107"/>
      <c r="G694" s="107"/>
      <c r="H694" s="108"/>
      <c r="I694" s="368" t="str">
        <f t="shared" si="234"/>
        <v/>
      </c>
      <c r="J694" s="91" t="str">
        <f t="shared" si="226"/>
        <v/>
      </c>
      <c r="K694" s="92">
        <f t="shared" si="239"/>
        <v>0</v>
      </c>
      <c r="L694" s="105" t="str">
        <f t="shared" si="235"/>
        <v/>
      </c>
      <c r="M694" s="91">
        <f t="shared" si="240"/>
        <v>0</v>
      </c>
      <c r="N694" s="91">
        <f t="shared" si="241"/>
        <v>0</v>
      </c>
      <c r="O694" s="253">
        <f t="shared" si="242"/>
        <v>0</v>
      </c>
      <c r="P694" s="253">
        <f t="shared" si="237"/>
        <v>0</v>
      </c>
      <c r="Q694" s="253">
        <f t="shared" si="243"/>
        <v>0</v>
      </c>
      <c r="R694" s="253">
        <f t="shared" si="244"/>
        <v>0</v>
      </c>
      <c r="S694" s="93" t="s">
        <v>29</v>
      </c>
      <c r="T694" s="168" t="str">
        <f t="shared" si="236"/>
        <v/>
      </c>
    </row>
    <row r="695" spans="1:20" ht="24.95" hidden="1" customHeight="1">
      <c r="A695" s="209" t="str">
        <f t="shared" si="238"/>
        <v>-</v>
      </c>
      <c r="E695" s="97"/>
      <c r="F695" s="2"/>
      <c r="G695" s="2"/>
      <c r="H695" s="98"/>
      <c r="I695" s="370" t="str">
        <f t="shared" si="234"/>
        <v/>
      </c>
      <c r="J695" s="100" t="str">
        <f t="shared" si="226"/>
        <v/>
      </c>
      <c r="K695" s="174">
        <f>SUM(K670:K694)</f>
        <v>0</v>
      </c>
      <c r="L695" s="100" t="str">
        <f t="shared" si="235"/>
        <v/>
      </c>
      <c r="M695" s="102">
        <f>SUM(M670:M694)</f>
        <v>0</v>
      </c>
      <c r="N695" s="102">
        <f>SUM(N670:N694)</f>
        <v>0</v>
      </c>
      <c r="O695" s="254">
        <f>SUM(O670:O694)</f>
        <v>0</v>
      </c>
      <c r="P695" s="254">
        <f t="shared" si="237"/>
        <v>0</v>
      </c>
      <c r="Q695" s="254">
        <f>SUM(Q670:Q694)</f>
        <v>0</v>
      </c>
      <c r="R695" s="254">
        <f>SUM(R670:R694)</f>
        <v>0</v>
      </c>
      <c r="S695" s="110"/>
      <c r="T695" s="176" t="str">
        <f t="shared" si="236"/>
        <v/>
      </c>
    </row>
    <row r="696" spans="1:20" ht="24.95" hidden="1" customHeight="1">
      <c r="A696" s="209" t="str">
        <f t="shared" si="238"/>
        <v>-</v>
      </c>
      <c r="C696" s="2">
        <v>1</v>
      </c>
      <c r="E696" s="70" t="s">
        <v>55</v>
      </c>
      <c r="F696" s="111"/>
      <c r="G696" s="111"/>
      <c r="H696" s="112"/>
      <c r="I696" s="367" t="str">
        <f t="shared" si="234"/>
        <v/>
      </c>
      <c r="J696" s="88" t="str">
        <f t="shared" si="226"/>
        <v/>
      </c>
      <c r="K696" s="114">
        <f t="shared" ref="K696:K720" si="246">COUNTIFS($I$6:$I$255,I696,$S$6:$S$255,S696)</f>
        <v>0</v>
      </c>
      <c r="L696" s="88" t="str">
        <f t="shared" si="235"/>
        <v/>
      </c>
      <c r="M696" s="88">
        <f t="shared" ref="M696:M720" si="247">SUMIFS($M$6:$M$255,$I$6:$I$255,I696,$S$6:$S$255,S696)</f>
        <v>0</v>
      </c>
      <c r="N696" s="88">
        <f t="shared" ref="N696:N720" si="248">SUMIFS($N$6:$N$255,$I$6:$I$255,I696,$S$6:$S$255,S696)</f>
        <v>0</v>
      </c>
      <c r="O696" s="252">
        <f t="shared" ref="O696:O720" si="249">SUMIFS($O$6:$O$255,$I$6:$I$255,I696,$S$6:$S$255,S696)</f>
        <v>0</v>
      </c>
      <c r="P696" s="252">
        <f t="shared" si="237"/>
        <v>0</v>
      </c>
      <c r="Q696" s="252">
        <f t="shared" ref="Q696:Q720" si="250">SUMIFS($Q$6:$Q$255,$I$6:$I$255,I696,$S$6:$S$255,S696)</f>
        <v>0</v>
      </c>
      <c r="R696" s="252">
        <f t="shared" ref="R696:R720" si="251">SUMIFS($R$6:$R$255,$I$6:$I$255,I696,$S$6:$S$255,S696)</f>
        <v>0</v>
      </c>
      <c r="S696" s="131" t="s">
        <v>67</v>
      </c>
      <c r="T696" s="390" t="str">
        <f t="shared" si="236"/>
        <v/>
      </c>
    </row>
    <row r="697" spans="1:20" ht="24.95" hidden="1" customHeight="1">
      <c r="A697" s="209" t="str">
        <f t="shared" si="238"/>
        <v>-</v>
      </c>
      <c r="C697" s="2">
        <f t="shared" ref="C697:C720" si="252">C696+1</f>
        <v>2</v>
      </c>
      <c r="E697" s="106"/>
      <c r="F697" s="107"/>
      <c r="G697" s="107"/>
      <c r="H697" s="108"/>
      <c r="I697" s="368" t="str">
        <f t="shared" si="234"/>
        <v/>
      </c>
      <c r="J697" s="91" t="str">
        <f t="shared" si="226"/>
        <v/>
      </c>
      <c r="K697" s="92">
        <f t="shared" si="246"/>
        <v>0</v>
      </c>
      <c r="L697" s="105" t="str">
        <f t="shared" si="235"/>
        <v/>
      </c>
      <c r="M697" s="91">
        <f t="shared" si="247"/>
        <v>0</v>
      </c>
      <c r="N697" s="91">
        <f t="shared" si="248"/>
        <v>0</v>
      </c>
      <c r="O697" s="253">
        <f t="shared" si="249"/>
        <v>0</v>
      </c>
      <c r="P697" s="253">
        <f t="shared" si="237"/>
        <v>0</v>
      </c>
      <c r="Q697" s="253">
        <f t="shared" si="250"/>
        <v>0</v>
      </c>
      <c r="R697" s="253">
        <f t="shared" si="251"/>
        <v>0</v>
      </c>
      <c r="S697" s="93" t="s">
        <v>67</v>
      </c>
      <c r="T697" s="391" t="str">
        <f t="shared" si="236"/>
        <v/>
      </c>
    </row>
    <row r="698" spans="1:20" ht="24.95" hidden="1" customHeight="1">
      <c r="A698" s="209" t="str">
        <f t="shared" si="238"/>
        <v>-</v>
      </c>
      <c r="C698" s="2">
        <f t="shared" si="252"/>
        <v>3</v>
      </c>
      <c r="E698" s="106"/>
      <c r="F698" s="107"/>
      <c r="G698" s="107"/>
      <c r="H698" s="108"/>
      <c r="I698" s="368" t="str">
        <f t="shared" si="234"/>
        <v/>
      </c>
      <c r="J698" s="91" t="str">
        <f t="shared" si="226"/>
        <v/>
      </c>
      <c r="K698" s="92">
        <f t="shared" si="246"/>
        <v>0</v>
      </c>
      <c r="L698" s="105" t="str">
        <f t="shared" si="235"/>
        <v/>
      </c>
      <c r="M698" s="91">
        <f t="shared" si="247"/>
        <v>0</v>
      </c>
      <c r="N698" s="91">
        <f t="shared" si="248"/>
        <v>0</v>
      </c>
      <c r="O698" s="253">
        <f t="shared" si="249"/>
        <v>0</v>
      </c>
      <c r="P698" s="253">
        <f t="shared" si="237"/>
        <v>0</v>
      </c>
      <c r="Q698" s="253">
        <f t="shared" si="250"/>
        <v>0</v>
      </c>
      <c r="R698" s="253">
        <f t="shared" si="251"/>
        <v>0</v>
      </c>
      <c r="S698" s="93" t="s">
        <v>67</v>
      </c>
      <c r="T698" s="168" t="str">
        <f t="shared" si="236"/>
        <v/>
      </c>
    </row>
    <row r="699" spans="1:20" ht="24.95" hidden="1" customHeight="1">
      <c r="A699" s="209" t="str">
        <f t="shared" si="238"/>
        <v>-</v>
      </c>
      <c r="C699" s="2">
        <f t="shared" si="252"/>
        <v>4</v>
      </c>
      <c r="E699" s="106"/>
      <c r="F699" s="107"/>
      <c r="G699" s="107"/>
      <c r="H699" s="108"/>
      <c r="I699" s="368" t="str">
        <f t="shared" si="234"/>
        <v/>
      </c>
      <c r="J699" s="91" t="str">
        <f t="shared" si="226"/>
        <v/>
      </c>
      <c r="K699" s="92">
        <f t="shared" si="246"/>
        <v>0</v>
      </c>
      <c r="L699" s="105" t="str">
        <f t="shared" si="235"/>
        <v/>
      </c>
      <c r="M699" s="91">
        <f t="shared" si="247"/>
        <v>0</v>
      </c>
      <c r="N699" s="91">
        <f t="shared" si="248"/>
        <v>0</v>
      </c>
      <c r="O699" s="253">
        <f t="shared" si="249"/>
        <v>0</v>
      </c>
      <c r="P699" s="253">
        <f t="shared" si="237"/>
        <v>0</v>
      </c>
      <c r="Q699" s="253">
        <f t="shared" si="250"/>
        <v>0</v>
      </c>
      <c r="R699" s="253">
        <f t="shared" si="251"/>
        <v>0</v>
      </c>
      <c r="S699" s="93" t="s">
        <v>67</v>
      </c>
      <c r="T699" s="168" t="str">
        <f t="shared" si="236"/>
        <v/>
      </c>
    </row>
    <row r="700" spans="1:20" ht="24.95" hidden="1" customHeight="1">
      <c r="A700" s="209" t="str">
        <f t="shared" si="238"/>
        <v>-</v>
      </c>
      <c r="C700" s="2">
        <f t="shared" si="252"/>
        <v>5</v>
      </c>
      <c r="E700" s="106"/>
      <c r="F700" s="107"/>
      <c r="G700" s="107"/>
      <c r="H700" s="108"/>
      <c r="I700" s="368" t="str">
        <f t="shared" si="234"/>
        <v/>
      </c>
      <c r="J700" s="91" t="str">
        <f t="shared" si="226"/>
        <v/>
      </c>
      <c r="K700" s="92">
        <f t="shared" si="246"/>
        <v>0</v>
      </c>
      <c r="L700" s="105" t="str">
        <f t="shared" si="235"/>
        <v/>
      </c>
      <c r="M700" s="91">
        <f t="shared" si="247"/>
        <v>0</v>
      </c>
      <c r="N700" s="91">
        <f t="shared" si="248"/>
        <v>0</v>
      </c>
      <c r="O700" s="253">
        <f t="shared" si="249"/>
        <v>0</v>
      </c>
      <c r="P700" s="253">
        <f t="shared" si="237"/>
        <v>0</v>
      </c>
      <c r="Q700" s="253">
        <f t="shared" si="250"/>
        <v>0</v>
      </c>
      <c r="R700" s="253">
        <f t="shared" si="251"/>
        <v>0</v>
      </c>
      <c r="S700" s="93" t="s">
        <v>67</v>
      </c>
      <c r="T700" s="168" t="str">
        <f t="shared" si="236"/>
        <v/>
      </c>
    </row>
    <row r="701" spans="1:20" ht="24.95" hidden="1" customHeight="1">
      <c r="A701" s="209" t="str">
        <f t="shared" si="238"/>
        <v>-</v>
      </c>
      <c r="C701" s="2">
        <f t="shared" si="252"/>
        <v>6</v>
      </c>
      <c r="E701" s="106"/>
      <c r="F701" s="107"/>
      <c r="G701" s="107"/>
      <c r="H701" s="108"/>
      <c r="I701" s="368" t="str">
        <f t="shared" si="234"/>
        <v/>
      </c>
      <c r="J701" s="91" t="str">
        <f t="shared" si="226"/>
        <v/>
      </c>
      <c r="K701" s="92">
        <f t="shared" si="246"/>
        <v>0</v>
      </c>
      <c r="L701" s="105" t="str">
        <f t="shared" si="235"/>
        <v/>
      </c>
      <c r="M701" s="91">
        <f t="shared" si="247"/>
        <v>0</v>
      </c>
      <c r="N701" s="91">
        <f t="shared" si="248"/>
        <v>0</v>
      </c>
      <c r="O701" s="253">
        <f t="shared" si="249"/>
        <v>0</v>
      </c>
      <c r="P701" s="253">
        <f t="shared" si="237"/>
        <v>0</v>
      </c>
      <c r="Q701" s="253">
        <f t="shared" si="250"/>
        <v>0</v>
      </c>
      <c r="R701" s="253">
        <f t="shared" si="251"/>
        <v>0</v>
      </c>
      <c r="S701" s="93" t="s">
        <v>67</v>
      </c>
      <c r="T701" s="168" t="str">
        <f t="shared" si="236"/>
        <v/>
      </c>
    </row>
    <row r="702" spans="1:20" ht="24.95" hidden="1" customHeight="1">
      <c r="A702" s="209" t="str">
        <f t="shared" si="238"/>
        <v>-</v>
      </c>
      <c r="C702" s="2">
        <f t="shared" si="252"/>
        <v>7</v>
      </c>
      <c r="E702" s="106"/>
      <c r="F702" s="107"/>
      <c r="G702" s="107"/>
      <c r="H702" s="108"/>
      <c r="I702" s="368" t="str">
        <f t="shared" si="234"/>
        <v/>
      </c>
      <c r="J702" s="91" t="str">
        <f t="shared" ref="J702:J765" si="253">L702</f>
        <v/>
      </c>
      <c r="K702" s="92">
        <f t="shared" si="246"/>
        <v>0</v>
      </c>
      <c r="L702" s="105" t="str">
        <f t="shared" si="235"/>
        <v/>
      </c>
      <c r="M702" s="91">
        <f t="shared" si="247"/>
        <v>0</v>
      </c>
      <c r="N702" s="91">
        <f t="shared" si="248"/>
        <v>0</v>
      </c>
      <c r="O702" s="253">
        <f t="shared" si="249"/>
        <v>0</v>
      </c>
      <c r="P702" s="253">
        <f t="shared" si="237"/>
        <v>0</v>
      </c>
      <c r="Q702" s="253">
        <f t="shared" si="250"/>
        <v>0</v>
      </c>
      <c r="R702" s="253">
        <f t="shared" si="251"/>
        <v>0</v>
      </c>
      <c r="S702" s="93" t="s">
        <v>67</v>
      </c>
      <c r="T702" s="168" t="str">
        <f t="shared" si="236"/>
        <v/>
      </c>
    </row>
    <row r="703" spans="1:20" ht="24.95" hidden="1" customHeight="1">
      <c r="A703" s="209" t="str">
        <f t="shared" si="238"/>
        <v>-</v>
      </c>
      <c r="C703" s="2">
        <f t="shared" si="252"/>
        <v>8</v>
      </c>
      <c r="E703" s="106"/>
      <c r="F703" s="107"/>
      <c r="G703" s="107"/>
      <c r="H703" s="108"/>
      <c r="I703" s="368" t="str">
        <f t="shared" si="234"/>
        <v/>
      </c>
      <c r="J703" s="91" t="str">
        <f t="shared" si="253"/>
        <v/>
      </c>
      <c r="K703" s="92">
        <f t="shared" si="246"/>
        <v>0</v>
      </c>
      <c r="L703" s="105" t="str">
        <f t="shared" si="235"/>
        <v/>
      </c>
      <c r="M703" s="91">
        <f t="shared" si="247"/>
        <v>0</v>
      </c>
      <c r="N703" s="91">
        <f t="shared" si="248"/>
        <v>0</v>
      </c>
      <c r="O703" s="253">
        <f t="shared" si="249"/>
        <v>0</v>
      </c>
      <c r="P703" s="253">
        <f t="shared" si="237"/>
        <v>0</v>
      </c>
      <c r="Q703" s="253">
        <f t="shared" si="250"/>
        <v>0</v>
      </c>
      <c r="R703" s="253">
        <f t="shared" si="251"/>
        <v>0</v>
      </c>
      <c r="S703" s="93" t="s">
        <v>67</v>
      </c>
      <c r="T703" s="168" t="str">
        <f t="shared" si="236"/>
        <v/>
      </c>
    </row>
    <row r="704" spans="1:20" ht="24.95" hidden="1" customHeight="1">
      <c r="A704" s="209" t="str">
        <f t="shared" si="238"/>
        <v>-</v>
      </c>
      <c r="C704" s="2">
        <f t="shared" si="252"/>
        <v>9</v>
      </c>
      <c r="E704" s="106"/>
      <c r="F704" s="107"/>
      <c r="G704" s="107"/>
      <c r="H704" s="108"/>
      <c r="I704" s="368" t="str">
        <f t="shared" si="234"/>
        <v/>
      </c>
      <c r="J704" s="91" t="str">
        <f t="shared" si="253"/>
        <v/>
      </c>
      <c r="K704" s="92">
        <f t="shared" si="246"/>
        <v>0</v>
      </c>
      <c r="L704" s="105" t="str">
        <f t="shared" si="235"/>
        <v/>
      </c>
      <c r="M704" s="91">
        <f t="shared" si="247"/>
        <v>0</v>
      </c>
      <c r="N704" s="91">
        <f t="shared" si="248"/>
        <v>0</v>
      </c>
      <c r="O704" s="253">
        <f t="shared" si="249"/>
        <v>0</v>
      </c>
      <c r="P704" s="253">
        <f t="shared" si="237"/>
        <v>0</v>
      </c>
      <c r="Q704" s="253">
        <f t="shared" si="250"/>
        <v>0</v>
      </c>
      <c r="R704" s="253">
        <f t="shared" si="251"/>
        <v>0</v>
      </c>
      <c r="S704" s="93" t="s">
        <v>67</v>
      </c>
      <c r="T704" s="168" t="str">
        <f t="shared" si="236"/>
        <v/>
      </c>
    </row>
    <row r="705" spans="1:20" ht="24.95" hidden="1" customHeight="1">
      <c r="A705" s="209" t="str">
        <f t="shared" si="238"/>
        <v>-</v>
      </c>
      <c r="C705" s="2">
        <f t="shared" si="252"/>
        <v>10</v>
      </c>
      <c r="E705" s="106"/>
      <c r="F705" s="107"/>
      <c r="G705" s="107"/>
      <c r="H705" s="108"/>
      <c r="I705" s="368" t="str">
        <f t="shared" si="234"/>
        <v/>
      </c>
      <c r="J705" s="91" t="str">
        <f t="shared" si="253"/>
        <v/>
      </c>
      <c r="K705" s="92">
        <f t="shared" si="246"/>
        <v>0</v>
      </c>
      <c r="L705" s="105" t="str">
        <f t="shared" si="235"/>
        <v/>
      </c>
      <c r="M705" s="91">
        <f t="shared" si="247"/>
        <v>0</v>
      </c>
      <c r="N705" s="91">
        <f t="shared" si="248"/>
        <v>0</v>
      </c>
      <c r="O705" s="253">
        <f t="shared" si="249"/>
        <v>0</v>
      </c>
      <c r="P705" s="253">
        <f t="shared" si="237"/>
        <v>0</v>
      </c>
      <c r="Q705" s="253">
        <f t="shared" si="250"/>
        <v>0</v>
      </c>
      <c r="R705" s="253">
        <f t="shared" si="251"/>
        <v>0</v>
      </c>
      <c r="S705" s="93" t="s">
        <v>67</v>
      </c>
      <c r="T705" s="168" t="str">
        <f t="shared" si="236"/>
        <v/>
      </c>
    </row>
    <row r="706" spans="1:20" ht="24.95" hidden="1" customHeight="1">
      <c r="A706" s="209" t="str">
        <f t="shared" si="238"/>
        <v>-</v>
      </c>
      <c r="C706" s="2">
        <f t="shared" si="252"/>
        <v>11</v>
      </c>
      <c r="E706" s="106"/>
      <c r="F706" s="107"/>
      <c r="G706" s="107"/>
      <c r="H706" s="108"/>
      <c r="I706" s="368" t="str">
        <f t="shared" si="234"/>
        <v/>
      </c>
      <c r="J706" s="91" t="str">
        <f t="shared" si="253"/>
        <v/>
      </c>
      <c r="K706" s="92">
        <f t="shared" si="246"/>
        <v>0</v>
      </c>
      <c r="L706" s="105" t="str">
        <f t="shared" si="235"/>
        <v/>
      </c>
      <c r="M706" s="91">
        <f t="shared" si="247"/>
        <v>0</v>
      </c>
      <c r="N706" s="91">
        <f t="shared" si="248"/>
        <v>0</v>
      </c>
      <c r="O706" s="253">
        <f t="shared" si="249"/>
        <v>0</v>
      </c>
      <c r="P706" s="253">
        <f t="shared" si="237"/>
        <v>0</v>
      </c>
      <c r="Q706" s="253">
        <f t="shared" si="250"/>
        <v>0</v>
      </c>
      <c r="R706" s="253">
        <f t="shared" si="251"/>
        <v>0</v>
      </c>
      <c r="S706" s="93" t="s">
        <v>67</v>
      </c>
      <c r="T706" s="168" t="str">
        <f t="shared" si="236"/>
        <v/>
      </c>
    </row>
    <row r="707" spans="1:20" ht="24.95" hidden="1" customHeight="1">
      <c r="A707" s="209" t="str">
        <f t="shared" si="238"/>
        <v>-</v>
      </c>
      <c r="C707" s="2">
        <f t="shared" si="252"/>
        <v>12</v>
      </c>
      <c r="E707" s="106"/>
      <c r="F707" s="107"/>
      <c r="G707" s="107"/>
      <c r="H707" s="108"/>
      <c r="I707" s="368" t="str">
        <f t="shared" si="234"/>
        <v/>
      </c>
      <c r="J707" s="91" t="str">
        <f t="shared" si="253"/>
        <v/>
      </c>
      <c r="K707" s="92">
        <f t="shared" si="246"/>
        <v>0</v>
      </c>
      <c r="L707" s="105" t="str">
        <f t="shared" si="235"/>
        <v/>
      </c>
      <c r="M707" s="91">
        <f t="shared" si="247"/>
        <v>0</v>
      </c>
      <c r="N707" s="91">
        <f t="shared" si="248"/>
        <v>0</v>
      </c>
      <c r="O707" s="253">
        <f t="shared" si="249"/>
        <v>0</v>
      </c>
      <c r="P707" s="253">
        <f t="shared" si="237"/>
        <v>0</v>
      </c>
      <c r="Q707" s="253">
        <f t="shared" si="250"/>
        <v>0</v>
      </c>
      <c r="R707" s="253">
        <f t="shared" si="251"/>
        <v>0</v>
      </c>
      <c r="S707" s="93" t="s">
        <v>67</v>
      </c>
      <c r="T707" s="168" t="str">
        <f t="shared" si="236"/>
        <v/>
      </c>
    </row>
    <row r="708" spans="1:20" ht="24.95" hidden="1" customHeight="1">
      <c r="A708" s="209" t="str">
        <f t="shared" si="238"/>
        <v>-</v>
      </c>
      <c r="C708" s="2">
        <f t="shared" si="252"/>
        <v>13</v>
      </c>
      <c r="E708" s="106"/>
      <c r="F708" s="107"/>
      <c r="G708" s="107"/>
      <c r="H708" s="108"/>
      <c r="I708" s="368" t="str">
        <f t="shared" si="234"/>
        <v/>
      </c>
      <c r="J708" s="91" t="str">
        <f t="shared" si="253"/>
        <v/>
      </c>
      <c r="K708" s="92">
        <f t="shared" si="246"/>
        <v>0</v>
      </c>
      <c r="L708" s="105" t="str">
        <f t="shared" si="235"/>
        <v/>
      </c>
      <c r="M708" s="91">
        <f t="shared" si="247"/>
        <v>0</v>
      </c>
      <c r="N708" s="91">
        <f t="shared" si="248"/>
        <v>0</v>
      </c>
      <c r="O708" s="253">
        <f t="shared" si="249"/>
        <v>0</v>
      </c>
      <c r="P708" s="253">
        <f t="shared" si="237"/>
        <v>0</v>
      </c>
      <c r="Q708" s="253">
        <f t="shared" si="250"/>
        <v>0</v>
      </c>
      <c r="R708" s="253">
        <f t="shared" si="251"/>
        <v>0</v>
      </c>
      <c r="S708" s="93" t="s">
        <v>67</v>
      </c>
      <c r="T708" s="168" t="str">
        <f t="shared" si="236"/>
        <v/>
      </c>
    </row>
    <row r="709" spans="1:20" ht="24.95" hidden="1" customHeight="1">
      <c r="A709" s="209" t="str">
        <f t="shared" si="238"/>
        <v>-</v>
      </c>
      <c r="C709" s="2">
        <f t="shared" si="252"/>
        <v>14</v>
      </c>
      <c r="E709" s="106"/>
      <c r="F709" s="107"/>
      <c r="G709" s="107"/>
      <c r="H709" s="108"/>
      <c r="I709" s="368" t="str">
        <f t="shared" si="234"/>
        <v/>
      </c>
      <c r="J709" s="91" t="str">
        <f t="shared" si="253"/>
        <v/>
      </c>
      <c r="K709" s="92">
        <f t="shared" si="246"/>
        <v>0</v>
      </c>
      <c r="L709" s="105" t="str">
        <f t="shared" si="235"/>
        <v/>
      </c>
      <c r="M709" s="91">
        <f t="shared" si="247"/>
        <v>0</v>
      </c>
      <c r="N709" s="91">
        <f t="shared" si="248"/>
        <v>0</v>
      </c>
      <c r="O709" s="253">
        <f t="shared" si="249"/>
        <v>0</v>
      </c>
      <c r="P709" s="253">
        <f t="shared" si="237"/>
        <v>0</v>
      </c>
      <c r="Q709" s="253">
        <f t="shared" si="250"/>
        <v>0</v>
      </c>
      <c r="R709" s="253">
        <f t="shared" si="251"/>
        <v>0</v>
      </c>
      <c r="S709" s="93" t="s">
        <v>67</v>
      </c>
      <c r="T709" s="168" t="str">
        <f t="shared" si="236"/>
        <v/>
      </c>
    </row>
    <row r="710" spans="1:20" ht="24.95" hidden="1" customHeight="1">
      <c r="A710" s="209" t="str">
        <f t="shared" si="238"/>
        <v>-</v>
      </c>
      <c r="C710" s="2">
        <f t="shared" si="252"/>
        <v>15</v>
      </c>
      <c r="E710" s="106"/>
      <c r="F710" s="107"/>
      <c r="G710" s="107"/>
      <c r="H710" s="108"/>
      <c r="I710" s="368" t="str">
        <f t="shared" si="234"/>
        <v/>
      </c>
      <c r="J710" s="91" t="str">
        <f t="shared" si="253"/>
        <v/>
      </c>
      <c r="K710" s="92">
        <f t="shared" si="246"/>
        <v>0</v>
      </c>
      <c r="L710" s="105" t="str">
        <f t="shared" si="235"/>
        <v/>
      </c>
      <c r="M710" s="91">
        <f t="shared" si="247"/>
        <v>0</v>
      </c>
      <c r="N710" s="91">
        <f t="shared" si="248"/>
        <v>0</v>
      </c>
      <c r="O710" s="253">
        <f t="shared" si="249"/>
        <v>0</v>
      </c>
      <c r="P710" s="253">
        <f t="shared" si="237"/>
        <v>0</v>
      </c>
      <c r="Q710" s="253">
        <f t="shared" si="250"/>
        <v>0</v>
      </c>
      <c r="R710" s="253">
        <f t="shared" si="251"/>
        <v>0</v>
      </c>
      <c r="S710" s="93" t="s">
        <v>67</v>
      </c>
      <c r="T710" s="168" t="str">
        <f t="shared" si="236"/>
        <v/>
      </c>
    </row>
    <row r="711" spans="1:20" ht="24.95" hidden="1" customHeight="1">
      <c r="A711" s="209" t="str">
        <f t="shared" si="238"/>
        <v>-</v>
      </c>
      <c r="C711" s="2">
        <f t="shared" si="252"/>
        <v>16</v>
      </c>
      <c r="E711" s="106"/>
      <c r="F711" s="107"/>
      <c r="G711" s="107"/>
      <c r="H711" s="108"/>
      <c r="I711" s="368" t="str">
        <f t="shared" si="234"/>
        <v/>
      </c>
      <c r="J711" s="91" t="str">
        <f t="shared" si="253"/>
        <v/>
      </c>
      <c r="K711" s="92">
        <f t="shared" si="246"/>
        <v>0</v>
      </c>
      <c r="L711" s="105" t="str">
        <f t="shared" si="235"/>
        <v/>
      </c>
      <c r="M711" s="91">
        <f t="shared" si="247"/>
        <v>0</v>
      </c>
      <c r="N711" s="91">
        <f t="shared" si="248"/>
        <v>0</v>
      </c>
      <c r="O711" s="253">
        <f t="shared" si="249"/>
        <v>0</v>
      </c>
      <c r="P711" s="253">
        <f t="shared" si="237"/>
        <v>0</v>
      </c>
      <c r="Q711" s="253">
        <f t="shared" si="250"/>
        <v>0</v>
      </c>
      <c r="R711" s="253">
        <f t="shared" si="251"/>
        <v>0</v>
      </c>
      <c r="S711" s="93" t="s">
        <v>67</v>
      </c>
      <c r="T711" s="168" t="str">
        <f t="shared" si="236"/>
        <v/>
      </c>
    </row>
    <row r="712" spans="1:20" ht="24.95" hidden="1" customHeight="1">
      <c r="A712" s="209" t="str">
        <f t="shared" si="238"/>
        <v>-</v>
      </c>
      <c r="C712" s="2">
        <f t="shared" si="252"/>
        <v>17</v>
      </c>
      <c r="E712" s="106"/>
      <c r="F712" s="107"/>
      <c r="G712" s="107"/>
      <c r="H712" s="108"/>
      <c r="I712" s="368" t="str">
        <f t="shared" si="234"/>
        <v/>
      </c>
      <c r="J712" s="91" t="str">
        <f t="shared" si="253"/>
        <v/>
      </c>
      <c r="K712" s="92">
        <f t="shared" si="246"/>
        <v>0</v>
      </c>
      <c r="L712" s="105" t="str">
        <f t="shared" si="235"/>
        <v/>
      </c>
      <c r="M712" s="91">
        <f t="shared" si="247"/>
        <v>0</v>
      </c>
      <c r="N712" s="91">
        <f t="shared" si="248"/>
        <v>0</v>
      </c>
      <c r="O712" s="253">
        <f t="shared" si="249"/>
        <v>0</v>
      </c>
      <c r="P712" s="253">
        <f t="shared" si="237"/>
        <v>0</v>
      </c>
      <c r="Q712" s="253">
        <f t="shared" si="250"/>
        <v>0</v>
      </c>
      <c r="R712" s="253">
        <f t="shared" si="251"/>
        <v>0</v>
      </c>
      <c r="S712" s="93" t="s">
        <v>67</v>
      </c>
      <c r="T712" s="168" t="str">
        <f t="shared" si="236"/>
        <v/>
      </c>
    </row>
    <row r="713" spans="1:20" ht="24.95" hidden="1" customHeight="1">
      <c r="A713" s="209" t="str">
        <f t="shared" si="238"/>
        <v>-</v>
      </c>
      <c r="C713" s="2">
        <f t="shared" si="252"/>
        <v>18</v>
      </c>
      <c r="E713" s="106"/>
      <c r="F713" s="107"/>
      <c r="G713" s="107"/>
      <c r="H713" s="108"/>
      <c r="I713" s="368" t="str">
        <f t="shared" si="234"/>
        <v/>
      </c>
      <c r="J713" s="91" t="str">
        <f t="shared" si="253"/>
        <v/>
      </c>
      <c r="K713" s="92">
        <f t="shared" si="246"/>
        <v>0</v>
      </c>
      <c r="L713" s="105" t="str">
        <f t="shared" si="235"/>
        <v/>
      </c>
      <c r="M713" s="91">
        <f t="shared" si="247"/>
        <v>0</v>
      </c>
      <c r="N713" s="91">
        <f t="shared" si="248"/>
        <v>0</v>
      </c>
      <c r="O713" s="253">
        <f t="shared" si="249"/>
        <v>0</v>
      </c>
      <c r="P713" s="253">
        <f t="shared" si="237"/>
        <v>0</v>
      </c>
      <c r="Q713" s="253">
        <f t="shared" si="250"/>
        <v>0</v>
      </c>
      <c r="R713" s="253">
        <f t="shared" si="251"/>
        <v>0</v>
      </c>
      <c r="S713" s="93" t="s">
        <v>67</v>
      </c>
      <c r="T713" s="168" t="str">
        <f t="shared" si="236"/>
        <v/>
      </c>
    </row>
    <row r="714" spans="1:20" ht="24.95" hidden="1" customHeight="1">
      <c r="A714" s="209" t="str">
        <f t="shared" si="238"/>
        <v>-</v>
      </c>
      <c r="C714" s="2">
        <f t="shared" si="252"/>
        <v>19</v>
      </c>
      <c r="E714" s="106"/>
      <c r="F714" s="107"/>
      <c r="G714" s="107"/>
      <c r="H714" s="108"/>
      <c r="I714" s="368" t="str">
        <f t="shared" si="234"/>
        <v/>
      </c>
      <c r="J714" s="91" t="str">
        <f t="shared" si="253"/>
        <v/>
      </c>
      <c r="K714" s="92">
        <f t="shared" si="246"/>
        <v>0</v>
      </c>
      <c r="L714" s="105" t="str">
        <f t="shared" si="235"/>
        <v/>
      </c>
      <c r="M714" s="91">
        <f t="shared" si="247"/>
        <v>0</v>
      </c>
      <c r="N714" s="91">
        <f t="shared" si="248"/>
        <v>0</v>
      </c>
      <c r="O714" s="253">
        <f t="shared" si="249"/>
        <v>0</v>
      </c>
      <c r="P714" s="253">
        <f t="shared" si="237"/>
        <v>0</v>
      </c>
      <c r="Q714" s="253">
        <f t="shared" si="250"/>
        <v>0</v>
      </c>
      <c r="R714" s="253">
        <f t="shared" si="251"/>
        <v>0</v>
      </c>
      <c r="S714" s="93" t="s">
        <v>67</v>
      </c>
      <c r="T714" s="168" t="str">
        <f t="shared" si="236"/>
        <v/>
      </c>
    </row>
    <row r="715" spans="1:20" ht="24.95" hidden="1" customHeight="1">
      <c r="A715" s="209" t="str">
        <f t="shared" si="238"/>
        <v>-</v>
      </c>
      <c r="C715" s="2">
        <f t="shared" si="252"/>
        <v>20</v>
      </c>
      <c r="E715" s="106"/>
      <c r="F715" s="107"/>
      <c r="G715" s="107"/>
      <c r="H715" s="108"/>
      <c r="I715" s="368" t="str">
        <f t="shared" si="234"/>
        <v/>
      </c>
      <c r="J715" s="91" t="str">
        <f t="shared" si="253"/>
        <v/>
      </c>
      <c r="K715" s="92">
        <f t="shared" si="246"/>
        <v>0</v>
      </c>
      <c r="L715" s="105" t="str">
        <f t="shared" si="235"/>
        <v/>
      </c>
      <c r="M715" s="91">
        <f t="shared" si="247"/>
        <v>0</v>
      </c>
      <c r="N715" s="91">
        <f t="shared" si="248"/>
        <v>0</v>
      </c>
      <c r="O715" s="253">
        <f t="shared" si="249"/>
        <v>0</v>
      </c>
      <c r="P715" s="253">
        <f t="shared" si="237"/>
        <v>0</v>
      </c>
      <c r="Q715" s="253">
        <f t="shared" si="250"/>
        <v>0</v>
      </c>
      <c r="R715" s="253">
        <f t="shared" si="251"/>
        <v>0</v>
      </c>
      <c r="S715" s="93" t="s">
        <v>67</v>
      </c>
      <c r="T715" s="168" t="str">
        <f t="shared" si="236"/>
        <v/>
      </c>
    </row>
    <row r="716" spans="1:20" ht="24.95" hidden="1" customHeight="1">
      <c r="A716" s="209" t="str">
        <f t="shared" si="238"/>
        <v>-</v>
      </c>
      <c r="C716" s="2">
        <f t="shared" si="252"/>
        <v>21</v>
      </c>
      <c r="E716" s="106"/>
      <c r="F716" s="107"/>
      <c r="G716" s="107"/>
      <c r="H716" s="108"/>
      <c r="I716" s="368" t="str">
        <f t="shared" ref="I716:I779" si="254">IFERROR(VLOOKUP(S716&amp;C716,$B$6:$I$255,8,FALSE),"")</f>
        <v/>
      </c>
      <c r="J716" s="91" t="str">
        <f t="shared" si="253"/>
        <v/>
      </c>
      <c r="K716" s="92">
        <f t="shared" si="246"/>
        <v>0</v>
      </c>
      <c r="L716" s="105" t="str">
        <f t="shared" ref="L716:L779" si="255">IFERROR(VLOOKUP(I716,$I$6:$L$255,4,FALSE),"")</f>
        <v/>
      </c>
      <c r="M716" s="91">
        <f t="shared" si="247"/>
        <v>0</v>
      </c>
      <c r="N716" s="91">
        <f t="shared" si="248"/>
        <v>0</v>
      </c>
      <c r="O716" s="253">
        <f t="shared" si="249"/>
        <v>0</v>
      </c>
      <c r="P716" s="253">
        <f t="shared" si="237"/>
        <v>0</v>
      </c>
      <c r="Q716" s="253">
        <f t="shared" si="250"/>
        <v>0</v>
      </c>
      <c r="R716" s="253">
        <f t="shared" si="251"/>
        <v>0</v>
      </c>
      <c r="S716" s="93" t="s">
        <v>67</v>
      </c>
      <c r="T716" s="168" t="str">
        <f t="shared" ref="T716:T779" si="256">IFERROR(VLOOKUP(S716&amp;C716,$B$6:$T$255,19,FALSE),"")</f>
        <v/>
      </c>
    </row>
    <row r="717" spans="1:20" ht="24.95" hidden="1" customHeight="1">
      <c r="A717" s="209" t="str">
        <f t="shared" si="238"/>
        <v>-</v>
      </c>
      <c r="C717" s="2">
        <f t="shared" si="252"/>
        <v>22</v>
      </c>
      <c r="E717" s="106"/>
      <c r="F717" s="107"/>
      <c r="G717" s="107"/>
      <c r="H717" s="108"/>
      <c r="I717" s="368" t="str">
        <f t="shared" si="254"/>
        <v/>
      </c>
      <c r="J717" s="91" t="str">
        <f t="shared" si="253"/>
        <v/>
      </c>
      <c r="K717" s="92">
        <f t="shared" si="246"/>
        <v>0</v>
      </c>
      <c r="L717" s="105" t="str">
        <f t="shared" si="255"/>
        <v/>
      </c>
      <c r="M717" s="91">
        <f t="shared" si="247"/>
        <v>0</v>
      </c>
      <c r="N717" s="91">
        <f t="shared" si="248"/>
        <v>0</v>
      </c>
      <c r="O717" s="253">
        <f t="shared" si="249"/>
        <v>0</v>
      </c>
      <c r="P717" s="253">
        <f t="shared" si="237"/>
        <v>0</v>
      </c>
      <c r="Q717" s="253">
        <f t="shared" si="250"/>
        <v>0</v>
      </c>
      <c r="R717" s="253">
        <f t="shared" si="251"/>
        <v>0</v>
      </c>
      <c r="S717" s="93" t="s">
        <v>67</v>
      </c>
      <c r="T717" s="168" t="str">
        <f t="shared" si="256"/>
        <v/>
      </c>
    </row>
    <row r="718" spans="1:20" ht="24.95" hidden="1" customHeight="1">
      <c r="A718" s="209" t="str">
        <f t="shared" si="238"/>
        <v>-</v>
      </c>
      <c r="C718" s="2">
        <f t="shared" si="252"/>
        <v>23</v>
      </c>
      <c r="E718" s="106"/>
      <c r="F718" s="107"/>
      <c r="G718" s="107"/>
      <c r="H718" s="108"/>
      <c r="I718" s="368" t="str">
        <f t="shared" si="254"/>
        <v/>
      </c>
      <c r="J718" s="91" t="str">
        <f t="shared" si="253"/>
        <v/>
      </c>
      <c r="K718" s="92">
        <f t="shared" si="246"/>
        <v>0</v>
      </c>
      <c r="L718" s="105" t="str">
        <f t="shared" si="255"/>
        <v/>
      </c>
      <c r="M718" s="91">
        <f t="shared" si="247"/>
        <v>0</v>
      </c>
      <c r="N718" s="91">
        <f t="shared" si="248"/>
        <v>0</v>
      </c>
      <c r="O718" s="253">
        <f t="shared" si="249"/>
        <v>0</v>
      </c>
      <c r="P718" s="253">
        <f t="shared" si="237"/>
        <v>0</v>
      </c>
      <c r="Q718" s="253">
        <f t="shared" si="250"/>
        <v>0</v>
      </c>
      <c r="R718" s="253">
        <f t="shared" si="251"/>
        <v>0</v>
      </c>
      <c r="S718" s="93" t="s">
        <v>67</v>
      </c>
      <c r="T718" s="168" t="str">
        <f t="shared" si="256"/>
        <v/>
      </c>
    </row>
    <row r="719" spans="1:20" ht="24.95" hidden="1" customHeight="1">
      <c r="A719" s="209" t="str">
        <f t="shared" si="238"/>
        <v>-</v>
      </c>
      <c r="C719" s="2">
        <f t="shared" si="252"/>
        <v>24</v>
      </c>
      <c r="E719" s="106"/>
      <c r="F719" s="107"/>
      <c r="G719" s="107"/>
      <c r="H719" s="108"/>
      <c r="I719" s="368" t="str">
        <f t="shared" si="254"/>
        <v/>
      </c>
      <c r="J719" s="91" t="str">
        <f t="shared" si="253"/>
        <v/>
      </c>
      <c r="K719" s="92">
        <f t="shared" si="246"/>
        <v>0</v>
      </c>
      <c r="L719" s="105" t="str">
        <f t="shared" si="255"/>
        <v/>
      </c>
      <c r="M719" s="91">
        <f t="shared" si="247"/>
        <v>0</v>
      </c>
      <c r="N719" s="91">
        <f t="shared" si="248"/>
        <v>0</v>
      </c>
      <c r="O719" s="253">
        <f t="shared" si="249"/>
        <v>0</v>
      </c>
      <c r="P719" s="253">
        <f t="shared" si="237"/>
        <v>0</v>
      </c>
      <c r="Q719" s="253">
        <f t="shared" si="250"/>
        <v>0</v>
      </c>
      <c r="R719" s="253">
        <f t="shared" si="251"/>
        <v>0</v>
      </c>
      <c r="S719" s="93" t="s">
        <v>67</v>
      </c>
      <c r="T719" s="168" t="str">
        <f t="shared" si="256"/>
        <v/>
      </c>
    </row>
    <row r="720" spans="1:20" ht="24.95" hidden="1" customHeight="1">
      <c r="A720" s="209" t="str">
        <f t="shared" si="238"/>
        <v>-</v>
      </c>
      <c r="C720" s="2">
        <f t="shared" si="252"/>
        <v>25</v>
      </c>
      <c r="E720" s="106"/>
      <c r="F720" s="107"/>
      <c r="G720" s="107"/>
      <c r="H720" s="108"/>
      <c r="I720" s="368" t="str">
        <f t="shared" si="254"/>
        <v/>
      </c>
      <c r="J720" s="91" t="str">
        <f t="shared" si="253"/>
        <v/>
      </c>
      <c r="K720" s="92">
        <f t="shared" si="246"/>
        <v>0</v>
      </c>
      <c r="L720" s="105" t="str">
        <f t="shared" si="255"/>
        <v/>
      </c>
      <c r="M720" s="91">
        <f t="shared" si="247"/>
        <v>0</v>
      </c>
      <c r="N720" s="91">
        <f t="shared" si="248"/>
        <v>0</v>
      </c>
      <c r="O720" s="253">
        <f t="shared" si="249"/>
        <v>0</v>
      </c>
      <c r="P720" s="253">
        <f t="shared" si="237"/>
        <v>0</v>
      </c>
      <c r="Q720" s="253">
        <f t="shared" si="250"/>
        <v>0</v>
      </c>
      <c r="R720" s="253">
        <f t="shared" si="251"/>
        <v>0</v>
      </c>
      <c r="S720" s="93" t="s">
        <v>67</v>
      </c>
      <c r="T720" s="168" t="str">
        <f t="shared" si="256"/>
        <v/>
      </c>
    </row>
    <row r="721" spans="1:20" ht="24.95" hidden="1" customHeight="1">
      <c r="A721" s="209" t="str">
        <f t="shared" si="238"/>
        <v>-</v>
      </c>
      <c r="E721" s="97"/>
      <c r="F721" s="2"/>
      <c r="G721" s="2"/>
      <c r="H721" s="98"/>
      <c r="I721" s="370" t="str">
        <f t="shared" si="254"/>
        <v/>
      </c>
      <c r="J721" s="100" t="str">
        <f t="shared" si="253"/>
        <v/>
      </c>
      <c r="K721" s="174">
        <f>SUM(K696:K720)</f>
        <v>0</v>
      </c>
      <c r="L721" s="100" t="str">
        <f t="shared" si="255"/>
        <v/>
      </c>
      <c r="M721" s="102">
        <f>SUM(M696:M720)</f>
        <v>0</v>
      </c>
      <c r="N721" s="102">
        <f>SUM(N696:N720)</f>
        <v>0</v>
      </c>
      <c r="O721" s="254">
        <f>SUM(O696:O720)</f>
        <v>0</v>
      </c>
      <c r="P721" s="254">
        <f t="shared" si="237"/>
        <v>0</v>
      </c>
      <c r="Q721" s="254">
        <f>SUM(Q696:Q720)</f>
        <v>0</v>
      </c>
      <c r="R721" s="254">
        <f>SUM(R696:R720)</f>
        <v>0</v>
      </c>
      <c r="S721" s="110"/>
      <c r="T721" s="392" t="str">
        <f t="shared" si="256"/>
        <v/>
      </c>
    </row>
    <row r="722" spans="1:20" ht="24.95" hidden="1" customHeight="1">
      <c r="A722" s="209" t="str">
        <f t="shared" si="238"/>
        <v>-</v>
      </c>
      <c r="C722" s="2">
        <v>1</v>
      </c>
      <c r="E722" s="70" t="s">
        <v>56</v>
      </c>
      <c r="F722" s="111"/>
      <c r="G722" s="111"/>
      <c r="H722" s="112"/>
      <c r="I722" s="367" t="str">
        <f t="shared" si="254"/>
        <v/>
      </c>
      <c r="J722" s="88" t="str">
        <f t="shared" si="253"/>
        <v/>
      </c>
      <c r="K722" s="114">
        <f t="shared" ref="K722:K746" si="257">COUNTIFS($I$6:$I$255,I722,$S$6:$S$255,S722)</f>
        <v>0</v>
      </c>
      <c r="L722" s="88" t="str">
        <f t="shared" si="255"/>
        <v/>
      </c>
      <c r="M722" s="88">
        <f t="shared" ref="M722:M746" si="258">SUMIFS($M$6:$M$255,$I$6:$I$255,I722,$S$6:$S$255,S722)</f>
        <v>0</v>
      </c>
      <c r="N722" s="88">
        <f t="shared" ref="N722:N746" si="259">SUMIFS($N$6:$N$255,$I$6:$I$255,I722,$S$6:$S$255,S722)</f>
        <v>0</v>
      </c>
      <c r="O722" s="252">
        <f t="shared" ref="O722:O746" si="260">SUMIFS($O$6:$O$255,$I$6:$I$255,I722,$S$6:$S$255,S722)</f>
        <v>0</v>
      </c>
      <c r="P722" s="252">
        <f t="shared" si="237"/>
        <v>0</v>
      </c>
      <c r="Q722" s="252">
        <f t="shared" ref="Q722:Q746" si="261">SUMIFS($Q$6:$Q$255,$I$6:$I$255,I722,$S$6:$S$255,S722)</f>
        <v>0</v>
      </c>
      <c r="R722" s="252">
        <f t="shared" ref="R722:R746" si="262">SUMIFS($R$6:$R$255,$I$6:$I$255,I722,$S$6:$S$255,S722)</f>
        <v>0</v>
      </c>
      <c r="S722" s="131" t="s">
        <v>68</v>
      </c>
      <c r="T722" s="171" t="str">
        <f t="shared" si="256"/>
        <v/>
      </c>
    </row>
    <row r="723" spans="1:20" ht="24.95" hidden="1" customHeight="1">
      <c r="A723" s="209" t="str">
        <f t="shared" si="238"/>
        <v>-</v>
      </c>
      <c r="C723" s="2">
        <f t="shared" ref="C723:C746" si="263">C722+1</f>
        <v>2</v>
      </c>
      <c r="E723" s="106"/>
      <c r="F723" s="107"/>
      <c r="G723" s="107"/>
      <c r="H723" s="108"/>
      <c r="I723" s="368" t="str">
        <f t="shared" si="254"/>
        <v/>
      </c>
      <c r="J723" s="91" t="str">
        <f t="shared" si="253"/>
        <v/>
      </c>
      <c r="K723" s="92">
        <f t="shared" si="257"/>
        <v>0</v>
      </c>
      <c r="L723" s="105" t="str">
        <f t="shared" si="255"/>
        <v/>
      </c>
      <c r="M723" s="91">
        <f t="shared" si="258"/>
        <v>0</v>
      </c>
      <c r="N723" s="91">
        <f t="shared" si="259"/>
        <v>0</v>
      </c>
      <c r="O723" s="253">
        <f t="shared" si="260"/>
        <v>0</v>
      </c>
      <c r="P723" s="253">
        <f t="shared" si="237"/>
        <v>0</v>
      </c>
      <c r="Q723" s="253">
        <f t="shared" si="261"/>
        <v>0</v>
      </c>
      <c r="R723" s="253">
        <f t="shared" si="262"/>
        <v>0</v>
      </c>
      <c r="S723" s="93" t="s">
        <v>68</v>
      </c>
      <c r="T723" s="168" t="str">
        <f t="shared" si="256"/>
        <v/>
      </c>
    </row>
    <row r="724" spans="1:20" ht="24.95" hidden="1" customHeight="1">
      <c r="A724" s="209" t="str">
        <f t="shared" si="238"/>
        <v>-</v>
      </c>
      <c r="C724" s="2">
        <f t="shared" si="263"/>
        <v>3</v>
      </c>
      <c r="E724" s="106"/>
      <c r="F724" s="107"/>
      <c r="G724" s="107"/>
      <c r="H724" s="108"/>
      <c r="I724" s="368" t="str">
        <f t="shared" si="254"/>
        <v/>
      </c>
      <c r="J724" s="91" t="str">
        <f t="shared" si="253"/>
        <v/>
      </c>
      <c r="K724" s="92">
        <f t="shared" si="257"/>
        <v>0</v>
      </c>
      <c r="L724" s="105" t="str">
        <f t="shared" si="255"/>
        <v/>
      </c>
      <c r="M724" s="91">
        <f t="shared" si="258"/>
        <v>0</v>
      </c>
      <c r="N724" s="91">
        <f t="shared" si="259"/>
        <v>0</v>
      </c>
      <c r="O724" s="253">
        <f t="shared" si="260"/>
        <v>0</v>
      </c>
      <c r="P724" s="253">
        <f t="shared" si="237"/>
        <v>0</v>
      </c>
      <c r="Q724" s="253">
        <f t="shared" si="261"/>
        <v>0</v>
      </c>
      <c r="R724" s="253">
        <f t="shared" si="262"/>
        <v>0</v>
      </c>
      <c r="S724" s="93" t="s">
        <v>68</v>
      </c>
      <c r="T724" s="168" t="str">
        <f t="shared" si="256"/>
        <v/>
      </c>
    </row>
    <row r="725" spans="1:20" ht="24.95" hidden="1" customHeight="1">
      <c r="A725" s="209" t="str">
        <f t="shared" si="238"/>
        <v>-</v>
      </c>
      <c r="C725" s="2">
        <f t="shared" si="263"/>
        <v>4</v>
      </c>
      <c r="E725" s="106"/>
      <c r="F725" s="107"/>
      <c r="G725" s="107"/>
      <c r="H725" s="108"/>
      <c r="I725" s="368" t="str">
        <f t="shared" si="254"/>
        <v/>
      </c>
      <c r="J725" s="91" t="str">
        <f t="shared" si="253"/>
        <v/>
      </c>
      <c r="K725" s="92">
        <f t="shared" si="257"/>
        <v>0</v>
      </c>
      <c r="L725" s="105" t="str">
        <f t="shared" si="255"/>
        <v/>
      </c>
      <c r="M725" s="91">
        <f t="shared" si="258"/>
        <v>0</v>
      </c>
      <c r="N725" s="91">
        <f t="shared" si="259"/>
        <v>0</v>
      </c>
      <c r="O725" s="253">
        <f t="shared" si="260"/>
        <v>0</v>
      </c>
      <c r="P725" s="253">
        <f t="shared" si="237"/>
        <v>0</v>
      </c>
      <c r="Q725" s="253">
        <f t="shared" si="261"/>
        <v>0</v>
      </c>
      <c r="R725" s="253">
        <f t="shared" si="262"/>
        <v>0</v>
      </c>
      <c r="S725" s="93" t="s">
        <v>68</v>
      </c>
      <c r="T725" s="168" t="str">
        <f t="shared" si="256"/>
        <v/>
      </c>
    </row>
    <row r="726" spans="1:20" ht="24.95" hidden="1" customHeight="1">
      <c r="A726" s="209" t="str">
        <f t="shared" si="238"/>
        <v>-</v>
      </c>
      <c r="C726" s="2">
        <f t="shared" si="263"/>
        <v>5</v>
      </c>
      <c r="E726" s="106"/>
      <c r="F726" s="107"/>
      <c r="G726" s="107"/>
      <c r="H726" s="108"/>
      <c r="I726" s="368" t="str">
        <f t="shared" si="254"/>
        <v/>
      </c>
      <c r="J726" s="91" t="str">
        <f t="shared" si="253"/>
        <v/>
      </c>
      <c r="K726" s="92">
        <f t="shared" si="257"/>
        <v>0</v>
      </c>
      <c r="L726" s="105" t="str">
        <f t="shared" si="255"/>
        <v/>
      </c>
      <c r="M726" s="91">
        <f t="shared" si="258"/>
        <v>0</v>
      </c>
      <c r="N726" s="91">
        <f t="shared" si="259"/>
        <v>0</v>
      </c>
      <c r="O726" s="253">
        <f t="shared" si="260"/>
        <v>0</v>
      </c>
      <c r="P726" s="253">
        <f t="shared" si="237"/>
        <v>0</v>
      </c>
      <c r="Q726" s="253">
        <f t="shared" si="261"/>
        <v>0</v>
      </c>
      <c r="R726" s="253">
        <f t="shared" si="262"/>
        <v>0</v>
      </c>
      <c r="S726" s="93" t="s">
        <v>68</v>
      </c>
      <c r="T726" s="168" t="str">
        <f t="shared" si="256"/>
        <v/>
      </c>
    </row>
    <row r="727" spans="1:20" ht="24.95" hidden="1" customHeight="1">
      <c r="A727" s="209" t="str">
        <f t="shared" si="238"/>
        <v>-</v>
      </c>
      <c r="C727" s="2">
        <f t="shared" si="263"/>
        <v>6</v>
      </c>
      <c r="E727" s="106"/>
      <c r="F727" s="107"/>
      <c r="G727" s="107"/>
      <c r="H727" s="108"/>
      <c r="I727" s="368" t="str">
        <f t="shared" si="254"/>
        <v/>
      </c>
      <c r="J727" s="91" t="str">
        <f t="shared" si="253"/>
        <v/>
      </c>
      <c r="K727" s="92">
        <f t="shared" si="257"/>
        <v>0</v>
      </c>
      <c r="L727" s="105" t="str">
        <f t="shared" si="255"/>
        <v/>
      </c>
      <c r="M727" s="91">
        <f t="shared" si="258"/>
        <v>0</v>
      </c>
      <c r="N727" s="91">
        <f t="shared" si="259"/>
        <v>0</v>
      </c>
      <c r="O727" s="253">
        <f t="shared" si="260"/>
        <v>0</v>
      </c>
      <c r="P727" s="253">
        <f t="shared" si="237"/>
        <v>0</v>
      </c>
      <c r="Q727" s="253">
        <f t="shared" si="261"/>
        <v>0</v>
      </c>
      <c r="R727" s="253">
        <f t="shared" si="262"/>
        <v>0</v>
      </c>
      <c r="S727" s="93" t="s">
        <v>68</v>
      </c>
      <c r="T727" s="168" t="str">
        <f t="shared" si="256"/>
        <v/>
      </c>
    </row>
    <row r="728" spans="1:20" ht="24.95" hidden="1" customHeight="1">
      <c r="A728" s="209" t="str">
        <f t="shared" si="238"/>
        <v>-</v>
      </c>
      <c r="C728" s="2">
        <f t="shared" si="263"/>
        <v>7</v>
      </c>
      <c r="E728" s="106"/>
      <c r="F728" s="107"/>
      <c r="G728" s="107"/>
      <c r="H728" s="108"/>
      <c r="I728" s="368" t="str">
        <f t="shared" si="254"/>
        <v/>
      </c>
      <c r="J728" s="91" t="str">
        <f t="shared" si="253"/>
        <v/>
      </c>
      <c r="K728" s="92">
        <f t="shared" si="257"/>
        <v>0</v>
      </c>
      <c r="L728" s="105" t="str">
        <f t="shared" si="255"/>
        <v/>
      </c>
      <c r="M728" s="91">
        <f t="shared" si="258"/>
        <v>0</v>
      </c>
      <c r="N728" s="91">
        <f t="shared" si="259"/>
        <v>0</v>
      </c>
      <c r="O728" s="253">
        <f t="shared" si="260"/>
        <v>0</v>
      </c>
      <c r="P728" s="253">
        <f t="shared" si="237"/>
        <v>0</v>
      </c>
      <c r="Q728" s="253">
        <f t="shared" si="261"/>
        <v>0</v>
      </c>
      <c r="R728" s="253">
        <f t="shared" si="262"/>
        <v>0</v>
      </c>
      <c r="S728" s="93" t="s">
        <v>68</v>
      </c>
      <c r="T728" s="168" t="str">
        <f t="shared" si="256"/>
        <v/>
      </c>
    </row>
    <row r="729" spans="1:20" ht="24.95" hidden="1" customHeight="1">
      <c r="A729" s="209" t="str">
        <f t="shared" si="238"/>
        <v>-</v>
      </c>
      <c r="C729" s="2">
        <f t="shared" si="263"/>
        <v>8</v>
      </c>
      <c r="E729" s="106"/>
      <c r="F729" s="107"/>
      <c r="G729" s="107"/>
      <c r="H729" s="108"/>
      <c r="I729" s="368" t="str">
        <f t="shared" si="254"/>
        <v/>
      </c>
      <c r="J729" s="91" t="str">
        <f t="shared" si="253"/>
        <v/>
      </c>
      <c r="K729" s="92">
        <f t="shared" si="257"/>
        <v>0</v>
      </c>
      <c r="L729" s="105" t="str">
        <f t="shared" si="255"/>
        <v/>
      </c>
      <c r="M729" s="91">
        <f t="shared" si="258"/>
        <v>0</v>
      </c>
      <c r="N729" s="91">
        <f t="shared" si="259"/>
        <v>0</v>
      </c>
      <c r="O729" s="253">
        <f t="shared" si="260"/>
        <v>0</v>
      </c>
      <c r="P729" s="253">
        <f t="shared" si="237"/>
        <v>0</v>
      </c>
      <c r="Q729" s="253">
        <f t="shared" si="261"/>
        <v>0</v>
      </c>
      <c r="R729" s="253">
        <f t="shared" si="262"/>
        <v>0</v>
      </c>
      <c r="S729" s="93" t="s">
        <v>68</v>
      </c>
      <c r="T729" s="168" t="str">
        <f t="shared" si="256"/>
        <v/>
      </c>
    </row>
    <row r="730" spans="1:20" ht="24.95" hidden="1" customHeight="1">
      <c r="A730" s="209" t="str">
        <f t="shared" si="238"/>
        <v>-</v>
      </c>
      <c r="C730" s="2">
        <f t="shared" si="263"/>
        <v>9</v>
      </c>
      <c r="E730" s="106"/>
      <c r="F730" s="107"/>
      <c r="G730" s="107"/>
      <c r="H730" s="108"/>
      <c r="I730" s="368" t="str">
        <f t="shared" si="254"/>
        <v/>
      </c>
      <c r="J730" s="91" t="str">
        <f t="shared" si="253"/>
        <v/>
      </c>
      <c r="K730" s="92">
        <f t="shared" si="257"/>
        <v>0</v>
      </c>
      <c r="L730" s="105" t="str">
        <f t="shared" si="255"/>
        <v/>
      </c>
      <c r="M730" s="91">
        <f t="shared" si="258"/>
        <v>0</v>
      </c>
      <c r="N730" s="91">
        <f t="shared" si="259"/>
        <v>0</v>
      </c>
      <c r="O730" s="253">
        <f t="shared" si="260"/>
        <v>0</v>
      </c>
      <c r="P730" s="253">
        <f t="shared" si="237"/>
        <v>0</v>
      </c>
      <c r="Q730" s="253">
        <f t="shared" si="261"/>
        <v>0</v>
      </c>
      <c r="R730" s="253">
        <f t="shared" si="262"/>
        <v>0</v>
      </c>
      <c r="S730" s="93" t="s">
        <v>68</v>
      </c>
      <c r="T730" s="168" t="str">
        <f t="shared" si="256"/>
        <v/>
      </c>
    </row>
    <row r="731" spans="1:20" ht="24.95" hidden="1" customHeight="1">
      <c r="A731" s="209" t="str">
        <f t="shared" si="238"/>
        <v>-</v>
      </c>
      <c r="C731" s="2">
        <f t="shared" si="263"/>
        <v>10</v>
      </c>
      <c r="E731" s="106"/>
      <c r="F731" s="107"/>
      <c r="G731" s="107"/>
      <c r="H731" s="108"/>
      <c r="I731" s="368" t="str">
        <f t="shared" si="254"/>
        <v/>
      </c>
      <c r="J731" s="91" t="str">
        <f t="shared" si="253"/>
        <v/>
      </c>
      <c r="K731" s="92">
        <f t="shared" si="257"/>
        <v>0</v>
      </c>
      <c r="L731" s="105" t="str">
        <f t="shared" si="255"/>
        <v/>
      </c>
      <c r="M731" s="91">
        <f t="shared" si="258"/>
        <v>0</v>
      </c>
      <c r="N731" s="91">
        <f t="shared" si="259"/>
        <v>0</v>
      </c>
      <c r="O731" s="253">
        <f t="shared" si="260"/>
        <v>0</v>
      </c>
      <c r="P731" s="253">
        <f t="shared" ref="P731:P794" si="264">IFERROR(Q731/O731%,0)</f>
        <v>0</v>
      </c>
      <c r="Q731" s="253">
        <f t="shared" si="261"/>
        <v>0</v>
      </c>
      <c r="R731" s="253">
        <f t="shared" si="262"/>
        <v>0</v>
      </c>
      <c r="S731" s="93" t="s">
        <v>68</v>
      </c>
      <c r="T731" s="168" t="str">
        <f t="shared" si="256"/>
        <v/>
      </c>
    </row>
    <row r="732" spans="1:20" ht="24.95" hidden="1" customHeight="1">
      <c r="A732" s="209" t="str">
        <f t="shared" ref="A732:A795" si="265">IF(M732=0,"-",$E$1)</f>
        <v>-</v>
      </c>
      <c r="C732" s="2">
        <f t="shared" si="263"/>
        <v>11</v>
      </c>
      <c r="E732" s="106"/>
      <c r="F732" s="107"/>
      <c r="G732" s="107"/>
      <c r="H732" s="108"/>
      <c r="I732" s="368" t="str">
        <f t="shared" si="254"/>
        <v/>
      </c>
      <c r="J732" s="91" t="str">
        <f t="shared" si="253"/>
        <v/>
      </c>
      <c r="K732" s="92">
        <f t="shared" si="257"/>
        <v>0</v>
      </c>
      <c r="L732" s="105" t="str">
        <f t="shared" si="255"/>
        <v/>
      </c>
      <c r="M732" s="91">
        <f t="shared" si="258"/>
        <v>0</v>
      </c>
      <c r="N732" s="91">
        <f t="shared" si="259"/>
        <v>0</v>
      </c>
      <c r="O732" s="253">
        <f t="shared" si="260"/>
        <v>0</v>
      </c>
      <c r="P732" s="253">
        <f t="shared" si="264"/>
        <v>0</v>
      </c>
      <c r="Q732" s="253">
        <f t="shared" si="261"/>
        <v>0</v>
      </c>
      <c r="R732" s="253">
        <f t="shared" si="262"/>
        <v>0</v>
      </c>
      <c r="S732" s="93" t="s">
        <v>68</v>
      </c>
      <c r="T732" s="168" t="str">
        <f t="shared" si="256"/>
        <v/>
      </c>
    </row>
    <row r="733" spans="1:20" ht="24.95" hidden="1" customHeight="1">
      <c r="A733" s="209" t="str">
        <f t="shared" si="265"/>
        <v>-</v>
      </c>
      <c r="C733" s="2">
        <f t="shared" si="263"/>
        <v>12</v>
      </c>
      <c r="E733" s="106"/>
      <c r="F733" s="107"/>
      <c r="G733" s="107"/>
      <c r="H733" s="108"/>
      <c r="I733" s="368" t="str">
        <f t="shared" si="254"/>
        <v/>
      </c>
      <c r="J733" s="91" t="str">
        <f t="shared" si="253"/>
        <v/>
      </c>
      <c r="K733" s="92">
        <f t="shared" si="257"/>
        <v>0</v>
      </c>
      <c r="L733" s="105" t="str">
        <f t="shared" si="255"/>
        <v/>
      </c>
      <c r="M733" s="91">
        <f t="shared" si="258"/>
        <v>0</v>
      </c>
      <c r="N733" s="91">
        <f t="shared" si="259"/>
        <v>0</v>
      </c>
      <c r="O733" s="253">
        <f t="shared" si="260"/>
        <v>0</v>
      </c>
      <c r="P733" s="253">
        <f t="shared" si="264"/>
        <v>0</v>
      </c>
      <c r="Q733" s="253">
        <f t="shared" si="261"/>
        <v>0</v>
      </c>
      <c r="R733" s="253">
        <f t="shared" si="262"/>
        <v>0</v>
      </c>
      <c r="S733" s="93" t="s">
        <v>68</v>
      </c>
      <c r="T733" s="168" t="str">
        <f t="shared" si="256"/>
        <v/>
      </c>
    </row>
    <row r="734" spans="1:20" ht="24.95" hidden="1" customHeight="1">
      <c r="A734" s="209" t="str">
        <f t="shared" si="265"/>
        <v>-</v>
      </c>
      <c r="C734" s="2">
        <f t="shared" si="263"/>
        <v>13</v>
      </c>
      <c r="E734" s="106"/>
      <c r="F734" s="107"/>
      <c r="G734" s="107"/>
      <c r="H734" s="108"/>
      <c r="I734" s="368" t="str">
        <f t="shared" si="254"/>
        <v/>
      </c>
      <c r="J734" s="91" t="str">
        <f t="shared" si="253"/>
        <v/>
      </c>
      <c r="K734" s="92">
        <f t="shared" si="257"/>
        <v>0</v>
      </c>
      <c r="L734" s="105" t="str">
        <f t="shared" si="255"/>
        <v/>
      </c>
      <c r="M734" s="91">
        <f t="shared" si="258"/>
        <v>0</v>
      </c>
      <c r="N734" s="91">
        <f t="shared" si="259"/>
        <v>0</v>
      </c>
      <c r="O734" s="253">
        <f t="shared" si="260"/>
        <v>0</v>
      </c>
      <c r="P734" s="253">
        <f t="shared" si="264"/>
        <v>0</v>
      </c>
      <c r="Q734" s="253">
        <f t="shared" si="261"/>
        <v>0</v>
      </c>
      <c r="R734" s="253">
        <f t="shared" si="262"/>
        <v>0</v>
      </c>
      <c r="S734" s="93" t="s">
        <v>68</v>
      </c>
      <c r="T734" s="168" t="str">
        <f t="shared" si="256"/>
        <v/>
      </c>
    </row>
    <row r="735" spans="1:20" ht="24.95" hidden="1" customHeight="1">
      <c r="A735" s="209" t="str">
        <f t="shared" si="265"/>
        <v>-</v>
      </c>
      <c r="C735" s="2">
        <f t="shared" si="263"/>
        <v>14</v>
      </c>
      <c r="E735" s="106"/>
      <c r="F735" s="107"/>
      <c r="G735" s="107"/>
      <c r="H735" s="108"/>
      <c r="I735" s="368" t="str">
        <f t="shared" si="254"/>
        <v/>
      </c>
      <c r="J735" s="91" t="str">
        <f t="shared" si="253"/>
        <v/>
      </c>
      <c r="K735" s="92">
        <f t="shared" si="257"/>
        <v>0</v>
      </c>
      <c r="L735" s="105" t="str">
        <f t="shared" si="255"/>
        <v/>
      </c>
      <c r="M735" s="91">
        <f t="shared" si="258"/>
        <v>0</v>
      </c>
      <c r="N735" s="91">
        <f t="shared" si="259"/>
        <v>0</v>
      </c>
      <c r="O735" s="253">
        <f t="shared" si="260"/>
        <v>0</v>
      </c>
      <c r="P735" s="253">
        <f t="shared" si="264"/>
        <v>0</v>
      </c>
      <c r="Q735" s="253">
        <f t="shared" si="261"/>
        <v>0</v>
      </c>
      <c r="R735" s="253">
        <f t="shared" si="262"/>
        <v>0</v>
      </c>
      <c r="S735" s="93" t="s">
        <v>68</v>
      </c>
      <c r="T735" s="168" t="str">
        <f t="shared" si="256"/>
        <v/>
      </c>
    </row>
    <row r="736" spans="1:20" ht="24.95" hidden="1" customHeight="1">
      <c r="A736" s="209" t="str">
        <f t="shared" si="265"/>
        <v>-</v>
      </c>
      <c r="C736" s="2">
        <f t="shared" si="263"/>
        <v>15</v>
      </c>
      <c r="E736" s="106"/>
      <c r="F736" s="107"/>
      <c r="G736" s="107"/>
      <c r="H736" s="108"/>
      <c r="I736" s="368" t="str">
        <f t="shared" si="254"/>
        <v/>
      </c>
      <c r="J736" s="91" t="str">
        <f t="shared" si="253"/>
        <v/>
      </c>
      <c r="K736" s="92">
        <f t="shared" si="257"/>
        <v>0</v>
      </c>
      <c r="L736" s="105" t="str">
        <f t="shared" si="255"/>
        <v/>
      </c>
      <c r="M736" s="91">
        <f t="shared" si="258"/>
        <v>0</v>
      </c>
      <c r="N736" s="91">
        <f t="shared" si="259"/>
        <v>0</v>
      </c>
      <c r="O736" s="253">
        <f t="shared" si="260"/>
        <v>0</v>
      </c>
      <c r="P736" s="253">
        <f t="shared" si="264"/>
        <v>0</v>
      </c>
      <c r="Q736" s="253">
        <f t="shared" si="261"/>
        <v>0</v>
      </c>
      <c r="R736" s="253">
        <f t="shared" si="262"/>
        <v>0</v>
      </c>
      <c r="S736" s="93" t="s">
        <v>68</v>
      </c>
      <c r="T736" s="168" t="str">
        <f t="shared" si="256"/>
        <v/>
      </c>
    </row>
    <row r="737" spans="1:20" ht="24.95" hidden="1" customHeight="1">
      <c r="A737" s="209" t="str">
        <f t="shared" si="265"/>
        <v>-</v>
      </c>
      <c r="C737" s="2">
        <f t="shared" si="263"/>
        <v>16</v>
      </c>
      <c r="E737" s="106"/>
      <c r="F737" s="107"/>
      <c r="G737" s="107"/>
      <c r="H737" s="108"/>
      <c r="I737" s="368" t="str">
        <f t="shared" si="254"/>
        <v/>
      </c>
      <c r="J737" s="91" t="str">
        <f t="shared" si="253"/>
        <v/>
      </c>
      <c r="K737" s="92">
        <f t="shared" si="257"/>
        <v>0</v>
      </c>
      <c r="L737" s="105" t="str">
        <f t="shared" si="255"/>
        <v/>
      </c>
      <c r="M737" s="91">
        <f t="shared" si="258"/>
        <v>0</v>
      </c>
      <c r="N737" s="91">
        <f t="shared" si="259"/>
        <v>0</v>
      </c>
      <c r="O737" s="253">
        <f t="shared" si="260"/>
        <v>0</v>
      </c>
      <c r="P737" s="253">
        <f t="shared" si="264"/>
        <v>0</v>
      </c>
      <c r="Q737" s="253">
        <f t="shared" si="261"/>
        <v>0</v>
      </c>
      <c r="R737" s="253">
        <f t="shared" si="262"/>
        <v>0</v>
      </c>
      <c r="S737" s="93" t="s">
        <v>68</v>
      </c>
      <c r="T737" s="168" t="str">
        <f t="shared" si="256"/>
        <v/>
      </c>
    </row>
    <row r="738" spans="1:20" ht="24.95" hidden="1" customHeight="1">
      <c r="A738" s="209" t="str">
        <f t="shared" si="265"/>
        <v>-</v>
      </c>
      <c r="C738" s="2">
        <f t="shared" si="263"/>
        <v>17</v>
      </c>
      <c r="E738" s="106"/>
      <c r="F738" s="107"/>
      <c r="G738" s="107"/>
      <c r="H738" s="108"/>
      <c r="I738" s="368" t="str">
        <f t="shared" si="254"/>
        <v/>
      </c>
      <c r="J738" s="91" t="str">
        <f t="shared" si="253"/>
        <v/>
      </c>
      <c r="K738" s="92">
        <f t="shared" si="257"/>
        <v>0</v>
      </c>
      <c r="L738" s="105" t="str">
        <f t="shared" si="255"/>
        <v/>
      </c>
      <c r="M738" s="91">
        <f t="shared" si="258"/>
        <v>0</v>
      </c>
      <c r="N738" s="91">
        <f t="shared" si="259"/>
        <v>0</v>
      </c>
      <c r="O738" s="253">
        <f t="shared" si="260"/>
        <v>0</v>
      </c>
      <c r="P738" s="253">
        <f t="shared" si="264"/>
        <v>0</v>
      </c>
      <c r="Q738" s="253">
        <f t="shared" si="261"/>
        <v>0</v>
      </c>
      <c r="R738" s="253">
        <f t="shared" si="262"/>
        <v>0</v>
      </c>
      <c r="S738" s="93" t="s">
        <v>68</v>
      </c>
      <c r="T738" s="168" t="str">
        <f t="shared" si="256"/>
        <v/>
      </c>
    </row>
    <row r="739" spans="1:20" ht="24.95" hidden="1" customHeight="1">
      <c r="A739" s="209" t="str">
        <f t="shared" si="265"/>
        <v>-</v>
      </c>
      <c r="C739" s="2">
        <f t="shared" si="263"/>
        <v>18</v>
      </c>
      <c r="E739" s="106"/>
      <c r="F739" s="107"/>
      <c r="G739" s="107"/>
      <c r="H739" s="108"/>
      <c r="I739" s="368" t="str">
        <f t="shared" si="254"/>
        <v/>
      </c>
      <c r="J739" s="91" t="str">
        <f t="shared" si="253"/>
        <v/>
      </c>
      <c r="K739" s="92">
        <f t="shared" si="257"/>
        <v>0</v>
      </c>
      <c r="L739" s="105" t="str">
        <f t="shared" si="255"/>
        <v/>
      </c>
      <c r="M739" s="91">
        <f t="shared" si="258"/>
        <v>0</v>
      </c>
      <c r="N739" s="91">
        <f t="shared" si="259"/>
        <v>0</v>
      </c>
      <c r="O739" s="253">
        <f t="shared" si="260"/>
        <v>0</v>
      </c>
      <c r="P739" s="253">
        <f t="shared" si="264"/>
        <v>0</v>
      </c>
      <c r="Q739" s="253">
        <f t="shared" si="261"/>
        <v>0</v>
      </c>
      <c r="R739" s="253">
        <f t="shared" si="262"/>
        <v>0</v>
      </c>
      <c r="S739" s="93" t="s">
        <v>68</v>
      </c>
      <c r="T739" s="168" t="str">
        <f t="shared" si="256"/>
        <v/>
      </c>
    </row>
    <row r="740" spans="1:20" ht="24.95" hidden="1" customHeight="1">
      <c r="A740" s="209" t="str">
        <f t="shared" si="265"/>
        <v>-</v>
      </c>
      <c r="C740" s="2">
        <f t="shared" si="263"/>
        <v>19</v>
      </c>
      <c r="E740" s="106"/>
      <c r="F740" s="107"/>
      <c r="G740" s="107"/>
      <c r="H740" s="108"/>
      <c r="I740" s="368" t="str">
        <f t="shared" si="254"/>
        <v/>
      </c>
      <c r="J740" s="91" t="str">
        <f t="shared" si="253"/>
        <v/>
      </c>
      <c r="K740" s="92">
        <f t="shared" si="257"/>
        <v>0</v>
      </c>
      <c r="L740" s="105" t="str">
        <f t="shared" si="255"/>
        <v/>
      </c>
      <c r="M740" s="91">
        <f t="shared" si="258"/>
        <v>0</v>
      </c>
      <c r="N740" s="91">
        <f t="shared" si="259"/>
        <v>0</v>
      </c>
      <c r="O740" s="253">
        <f t="shared" si="260"/>
        <v>0</v>
      </c>
      <c r="P740" s="253">
        <f t="shared" si="264"/>
        <v>0</v>
      </c>
      <c r="Q740" s="253">
        <f t="shared" si="261"/>
        <v>0</v>
      </c>
      <c r="R740" s="253">
        <f t="shared" si="262"/>
        <v>0</v>
      </c>
      <c r="S740" s="93" t="s">
        <v>68</v>
      </c>
      <c r="T740" s="168" t="str">
        <f t="shared" si="256"/>
        <v/>
      </c>
    </row>
    <row r="741" spans="1:20" ht="24.95" hidden="1" customHeight="1">
      <c r="A741" s="209" t="str">
        <f t="shared" si="265"/>
        <v>-</v>
      </c>
      <c r="C741" s="2">
        <f t="shared" si="263"/>
        <v>20</v>
      </c>
      <c r="E741" s="106"/>
      <c r="F741" s="107"/>
      <c r="G741" s="107"/>
      <c r="H741" s="108"/>
      <c r="I741" s="368" t="str">
        <f t="shared" si="254"/>
        <v/>
      </c>
      <c r="J741" s="91" t="str">
        <f t="shared" si="253"/>
        <v/>
      </c>
      <c r="K741" s="92">
        <f t="shared" si="257"/>
        <v>0</v>
      </c>
      <c r="L741" s="105" t="str">
        <f t="shared" si="255"/>
        <v/>
      </c>
      <c r="M741" s="91">
        <f t="shared" si="258"/>
        <v>0</v>
      </c>
      <c r="N741" s="91">
        <f t="shared" si="259"/>
        <v>0</v>
      </c>
      <c r="O741" s="253">
        <f t="shared" si="260"/>
        <v>0</v>
      </c>
      <c r="P741" s="253">
        <f t="shared" si="264"/>
        <v>0</v>
      </c>
      <c r="Q741" s="253">
        <f t="shared" si="261"/>
        <v>0</v>
      </c>
      <c r="R741" s="253">
        <f t="shared" si="262"/>
        <v>0</v>
      </c>
      <c r="S741" s="93" t="s">
        <v>68</v>
      </c>
      <c r="T741" s="168" t="str">
        <f t="shared" si="256"/>
        <v/>
      </c>
    </row>
    <row r="742" spans="1:20" ht="24.95" hidden="1" customHeight="1">
      <c r="A742" s="209" t="str">
        <f t="shared" si="265"/>
        <v>-</v>
      </c>
      <c r="C742" s="2">
        <f t="shared" si="263"/>
        <v>21</v>
      </c>
      <c r="E742" s="106"/>
      <c r="F742" s="107"/>
      <c r="G742" s="107"/>
      <c r="H742" s="108"/>
      <c r="I742" s="368" t="str">
        <f t="shared" si="254"/>
        <v/>
      </c>
      <c r="J742" s="91" t="str">
        <f t="shared" si="253"/>
        <v/>
      </c>
      <c r="K742" s="92">
        <f t="shared" si="257"/>
        <v>0</v>
      </c>
      <c r="L742" s="105" t="str">
        <f t="shared" si="255"/>
        <v/>
      </c>
      <c r="M742" s="91">
        <f t="shared" si="258"/>
        <v>0</v>
      </c>
      <c r="N742" s="91">
        <f t="shared" si="259"/>
        <v>0</v>
      </c>
      <c r="O742" s="253">
        <f t="shared" si="260"/>
        <v>0</v>
      </c>
      <c r="P742" s="253">
        <f t="shared" si="264"/>
        <v>0</v>
      </c>
      <c r="Q742" s="253">
        <f t="shared" si="261"/>
        <v>0</v>
      </c>
      <c r="R742" s="253">
        <f t="shared" si="262"/>
        <v>0</v>
      </c>
      <c r="S742" s="93" t="s">
        <v>68</v>
      </c>
      <c r="T742" s="168" t="str">
        <f t="shared" si="256"/>
        <v/>
      </c>
    </row>
    <row r="743" spans="1:20" ht="24.95" hidden="1" customHeight="1">
      <c r="A743" s="209" t="str">
        <f t="shared" si="265"/>
        <v>-</v>
      </c>
      <c r="C743" s="2">
        <f t="shared" si="263"/>
        <v>22</v>
      </c>
      <c r="E743" s="106"/>
      <c r="F743" s="107"/>
      <c r="G743" s="107"/>
      <c r="H743" s="108"/>
      <c r="I743" s="368" t="str">
        <f t="shared" si="254"/>
        <v/>
      </c>
      <c r="J743" s="91" t="str">
        <f t="shared" si="253"/>
        <v/>
      </c>
      <c r="K743" s="92">
        <f t="shared" si="257"/>
        <v>0</v>
      </c>
      <c r="L743" s="105" t="str">
        <f t="shared" si="255"/>
        <v/>
      </c>
      <c r="M743" s="91">
        <f t="shared" si="258"/>
        <v>0</v>
      </c>
      <c r="N743" s="91">
        <f t="shared" si="259"/>
        <v>0</v>
      </c>
      <c r="O743" s="253">
        <f t="shared" si="260"/>
        <v>0</v>
      </c>
      <c r="P743" s="253">
        <f t="shared" si="264"/>
        <v>0</v>
      </c>
      <c r="Q743" s="253">
        <f t="shared" si="261"/>
        <v>0</v>
      </c>
      <c r="R743" s="253">
        <f t="shared" si="262"/>
        <v>0</v>
      </c>
      <c r="S743" s="93" t="s">
        <v>68</v>
      </c>
      <c r="T743" s="168" t="str">
        <f t="shared" si="256"/>
        <v/>
      </c>
    </row>
    <row r="744" spans="1:20" ht="24.95" hidden="1" customHeight="1">
      <c r="A744" s="209" t="str">
        <f t="shared" si="265"/>
        <v>-</v>
      </c>
      <c r="C744" s="2">
        <f t="shared" si="263"/>
        <v>23</v>
      </c>
      <c r="E744" s="106"/>
      <c r="F744" s="107"/>
      <c r="G744" s="107"/>
      <c r="H744" s="108"/>
      <c r="I744" s="368" t="str">
        <f t="shared" si="254"/>
        <v/>
      </c>
      <c r="J744" s="91" t="str">
        <f t="shared" si="253"/>
        <v/>
      </c>
      <c r="K744" s="92">
        <f t="shared" si="257"/>
        <v>0</v>
      </c>
      <c r="L744" s="105" t="str">
        <f t="shared" si="255"/>
        <v/>
      </c>
      <c r="M744" s="91">
        <f t="shared" si="258"/>
        <v>0</v>
      </c>
      <c r="N744" s="91">
        <f t="shared" si="259"/>
        <v>0</v>
      </c>
      <c r="O744" s="253">
        <f t="shared" si="260"/>
        <v>0</v>
      </c>
      <c r="P744" s="253">
        <f t="shared" si="264"/>
        <v>0</v>
      </c>
      <c r="Q744" s="253">
        <f t="shared" si="261"/>
        <v>0</v>
      </c>
      <c r="R744" s="253">
        <f t="shared" si="262"/>
        <v>0</v>
      </c>
      <c r="S744" s="93" t="s">
        <v>68</v>
      </c>
      <c r="T744" s="168" t="str">
        <f t="shared" si="256"/>
        <v/>
      </c>
    </row>
    <row r="745" spans="1:20" ht="24.95" hidden="1" customHeight="1">
      <c r="A745" s="209" t="str">
        <f t="shared" si="265"/>
        <v>-</v>
      </c>
      <c r="C745" s="2">
        <f t="shared" si="263"/>
        <v>24</v>
      </c>
      <c r="E745" s="106"/>
      <c r="F745" s="107"/>
      <c r="G745" s="107"/>
      <c r="H745" s="108"/>
      <c r="I745" s="368" t="str">
        <f t="shared" si="254"/>
        <v/>
      </c>
      <c r="J745" s="91" t="str">
        <f t="shared" si="253"/>
        <v/>
      </c>
      <c r="K745" s="92">
        <f t="shared" si="257"/>
        <v>0</v>
      </c>
      <c r="L745" s="105" t="str">
        <f t="shared" si="255"/>
        <v/>
      </c>
      <c r="M745" s="91">
        <f t="shared" si="258"/>
        <v>0</v>
      </c>
      <c r="N745" s="91">
        <f t="shared" si="259"/>
        <v>0</v>
      </c>
      <c r="O745" s="253">
        <f t="shared" si="260"/>
        <v>0</v>
      </c>
      <c r="P745" s="253">
        <f t="shared" si="264"/>
        <v>0</v>
      </c>
      <c r="Q745" s="253">
        <f t="shared" si="261"/>
        <v>0</v>
      </c>
      <c r="R745" s="253">
        <f t="shared" si="262"/>
        <v>0</v>
      </c>
      <c r="S745" s="93" t="s">
        <v>68</v>
      </c>
      <c r="T745" s="168" t="str">
        <f t="shared" si="256"/>
        <v/>
      </c>
    </row>
    <row r="746" spans="1:20" ht="24.95" hidden="1" customHeight="1">
      <c r="A746" s="209" t="str">
        <f t="shared" si="265"/>
        <v>-</v>
      </c>
      <c r="C746" s="2">
        <f t="shared" si="263"/>
        <v>25</v>
      </c>
      <c r="E746" s="106"/>
      <c r="F746" s="107"/>
      <c r="G746" s="107"/>
      <c r="H746" s="108"/>
      <c r="I746" s="368" t="str">
        <f t="shared" si="254"/>
        <v/>
      </c>
      <c r="J746" s="91" t="str">
        <f t="shared" si="253"/>
        <v/>
      </c>
      <c r="K746" s="92">
        <f t="shared" si="257"/>
        <v>0</v>
      </c>
      <c r="L746" s="105" t="str">
        <f t="shared" si="255"/>
        <v/>
      </c>
      <c r="M746" s="91">
        <f t="shared" si="258"/>
        <v>0</v>
      </c>
      <c r="N746" s="91">
        <f t="shared" si="259"/>
        <v>0</v>
      </c>
      <c r="O746" s="253">
        <f t="shared" si="260"/>
        <v>0</v>
      </c>
      <c r="P746" s="253">
        <f t="shared" si="264"/>
        <v>0</v>
      </c>
      <c r="Q746" s="253">
        <f t="shared" si="261"/>
        <v>0</v>
      </c>
      <c r="R746" s="253">
        <f t="shared" si="262"/>
        <v>0</v>
      </c>
      <c r="S746" s="93" t="s">
        <v>68</v>
      </c>
      <c r="T746" s="168" t="str">
        <f t="shared" si="256"/>
        <v/>
      </c>
    </row>
    <row r="747" spans="1:20" ht="24.95" hidden="1" customHeight="1">
      <c r="A747" s="209" t="str">
        <f t="shared" si="265"/>
        <v>-</v>
      </c>
      <c r="E747" s="97"/>
      <c r="F747" s="2"/>
      <c r="G747" s="2"/>
      <c r="H747" s="98"/>
      <c r="I747" s="371" t="str">
        <f t="shared" si="254"/>
        <v/>
      </c>
      <c r="J747" s="125" t="str">
        <f t="shared" si="253"/>
        <v/>
      </c>
      <c r="K747" s="129">
        <f>SUM(K722:K746)</f>
        <v>0</v>
      </c>
      <c r="L747" s="125" t="str">
        <f t="shared" si="255"/>
        <v/>
      </c>
      <c r="M747" s="126">
        <f>SUM(M722:M746)</f>
        <v>0</v>
      </c>
      <c r="N747" s="126">
        <f>SUM(N722:N746)</f>
        <v>0</v>
      </c>
      <c r="O747" s="255">
        <f>SUM(O722:O746)</f>
        <v>0</v>
      </c>
      <c r="P747" s="254">
        <f t="shared" si="264"/>
        <v>0</v>
      </c>
      <c r="Q747" s="255">
        <f>SUM(Q722:Q746)</f>
        <v>0</v>
      </c>
      <c r="R747" s="255">
        <f>SUM(R722:R746)</f>
        <v>0</v>
      </c>
      <c r="S747" s="127"/>
      <c r="T747" s="168" t="str">
        <f t="shared" si="256"/>
        <v/>
      </c>
    </row>
    <row r="748" spans="1:20" ht="24.95" customHeight="1">
      <c r="A748" s="209" t="str">
        <f t="shared" si="265"/>
        <v>-</v>
      </c>
      <c r="C748" s="2">
        <v>1</v>
      </c>
      <c r="E748" s="70" t="s">
        <v>57</v>
      </c>
      <c r="F748" s="111"/>
      <c r="G748" s="111"/>
      <c r="H748" s="112"/>
      <c r="I748" s="367" t="str">
        <f t="shared" si="254"/>
        <v/>
      </c>
      <c r="J748" s="88" t="str">
        <f t="shared" si="253"/>
        <v/>
      </c>
      <c r="K748" s="89">
        <f t="shared" ref="K748:K773" si="266">COUNTIFS($I$6:$I$255,I748,$S$6:$S$255,S748)</f>
        <v>0</v>
      </c>
      <c r="L748" s="88" t="str">
        <f t="shared" si="255"/>
        <v/>
      </c>
      <c r="M748" s="88">
        <f t="shared" ref="M748:M773" si="267">SUMIFS($M$6:$M$255,$I$6:$I$255,I748,$S$6:$S$255,S748)</f>
        <v>0</v>
      </c>
      <c r="N748" s="88">
        <f t="shared" ref="N748:N773" si="268">SUMIFS($N$6:$N$255,$I$6:$I$255,I748,$S$6:$S$255,S748)</f>
        <v>0</v>
      </c>
      <c r="O748" s="252">
        <f t="shared" ref="O748:O773" si="269">SUMIFS($O$6:$O$255,$I$6:$I$255,I748,$S$6:$S$255,S748)</f>
        <v>0</v>
      </c>
      <c r="P748" s="252">
        <f t="shared" si="264"/>
        <v>0</v>
      </c>
      <c r="Q748" s="252">
        <f t="shared" ref="Q748:Q773" si="270">SUMIFS($Q$6:$Q$255,$I$6:$I$255,I748,$S$6:$S$255,S748)</f>
        <v>0</v>
      </c>
      <c r="R748" s="252">
        <f t="shared" ref="R748:R773" si="271">SUMIFS($R$6:$R$255,$I$6:$I$255,I748,$S$6:$S$255,S748)</f>
        <v>0</v>
      </c>
      <c r="S748" s="132" t="s">
        <v>69</v>
      </c>
      <c r="T748" s="391" t="str">
        <f t="shared" si="256"/>
        <v/>
      </c>
    </row>
    <row r="749" spans="1:20" ht="24.95" customHeight="1">
      <c r="A749" s="209" t="str">
        <f t="shared" si="265"/>
        <v>-</v>
      </c>
      <c r="C749" s="2">
        <f t="shared" ref="C749:C772" si="272">C748+1</f>
        <v>2</v>
      </c>
      <c r="E749" s="106"/>
      <c r="F749" s="107"/>
      <c r="G749" s="107"/>
      <c r="H749" s="108"/>
      <c r="I749" s="368" t="str">
        <f t="shared" si="254"/>
        <v/>
      </c>
      <c r="J749" s="91" t="str">
        <f t="shared" si="253"/>
        <v/>
      </c>
      <c r="K749" s="92">
        <f t="shared" si="266"/>
        <v>0</v>
      </c>
      <c r="L749" s="105" t="str">
        <f t="shared" si="255"/>
        <v/>
      </c>
      <c r="M749" s="91">
        <f t="shared" si="267"/>
        <v>0</v>
      </c>
      <c r="N749" s="91">
        <f t="shared" si="268"/>
        <v>0</v>
      </c>
      <c r="O749" s="253">
        <f t="shared" si="269"/>
        <v>0</v>
      </c>
      <c r="P749" s="253">
        <f t="shared" si="264"/>
        <v>0</v>
      </c>
      <c r="Q749" s="253">
        <f t="shared" si="270"/>
        <v>0</v>
      </c>
      <c r="R749" s="253">
        <f t="shared" si="271"/>
        <v>0</v>
      </c>
      <c r="S749" s="93" t="s">
        <v>69</v>
      </c>
      <c r="T749" s="391" t="str">
        <f t="shared" si="256"/>
        <v/>
      </c>
    </row>
    <row r="750" spans="1:20" ht="24.95" hidden="1" customHeight="1">
      <c r="A750" s="209" t="str">
        <f t="shared" si="265"/>
        <v>-</v>
      </c>
      <c r="C750" s="2">
        <f t="shared" si="272"/>
        <v>3</v>
      </c>
      <c r="E750" s="106"/>
      <c r="F750" s="107"/>
      <c r="G750" s="107"/>
      <c r="H750" s="108"/>
      <c r="I750" s="368" t="str">
        <f t="shared" si="254"/>
        <v/>
      </c>
      <c r="J750" s="91" t="str">
        <f t="shared" si="253"/>
        <v/>
      </c>
      <c r="K750" s="92">
        <f t="shared" si="266"/>
        <v>0</v>
      </c>
      <c r="L750" s="105" t="str">
        <f t="shared" si="255"/>
        <v/>
      </c>
      <c r="M750" s="91">
        <f t="shared" si="267"/>
        <v>0</v>
      </c>
      <c r="N750" s="91">
        <f t="shared" si="268"/>
        <v>0</v>
      </c>
      <c r="O750" s="253">
        <f t="shared" si="269"/>
        <v>0</v>
      </c>
      <c r="P750" s="253">
        <f t="shared" si="264"/>
        <v>0</v>
      </c>
      <c r="Q750" s="253">
        <f t="shared" si="270"/>
        <v>0</v>
      </c>
      <c r="R750" s="253">
        <f t="shared" si="271"/>
        <v>0</v>
      </c>
      <c r="S750" s="93" t="s">
        <v>69</v>
      </c>
      <c r="T750" s="391" t="str">
        <f t="shared" si="256"/>
        <v/>
      </c>
    </row>
    <row r="751" spans="1:20" ht="24.95" hidden="1" customHeight="1">
      <c r="A751" s="209" t="str">
        <f t="shared" si="265"/>
        <v>-</v>
      </c>
      <c r="C751" s="2">
        <f t="shared" si="272"/>
        <v>4</v>
      </c>
      <c r="E751" s="106"/>
      <c r="F751" s="107"/>
      <c r="G751" s="107"/>
      <c r="H751" s="108"/>
      <c r="I751" s="368" t="str">
        <f t="shared" si="254"/>
        <v/>
      </c>
      <c r="J751" s="91" t="str">
        <f t="shared" si="253"/>
        <v/>
      </c>
      <c r="K751" s="92">
        <f t="shared" si="266"/>
        <v>0</v>
      </c>
      <c r="L751" s="105" t="str">
        <f t="shared" si="255"/>
        <v/>
      </c>
      <c r="M751" s="91">
        <f t="shared" si="267"/>
        <v>0</v>
      </c>
      <c r="N751" s="91">
        <f t="shared" si="268"/>
        <v>0</v>
      </c>
      <c r="O751" s="253">
        <f t="shared" si="269"/>
        <v>0</v>
      </c>
      <c r="P751" s="253">
        <f t="shared" si="264"/>
        <v>0</v>
      </c>
      <c r="Q751" s="253">
        <f t="shared" si="270"/>
        <v>0</v>
      </c>
      <c r="R751" s="253">
        <f t="shared" si="271"/>
        <v>0</v>
      </c>
      <c r="S751" s="93" t="s">
        <v>69</v>
      </c>
      <c r="T751" s="391" t="str">
        <f t="shared" si="256"/>
        <v/>
      </c>
    </row>
    <row r="752" spans="1:20" ht="24.95" hidden="1" customHeight="1">
      <c r="A752" s="209" t="str">
        <f t="shared" si="265"/>
        <v>-</v>
      </c>
      <c r="C752" s="2">
        <f t="shared" si="272"/>
        <v>5</v>
      </c>
      <c r="E752" s="106"/>
      <c r="F752" s="107"/>
      <c r="G752" s="107"/>
      <c r="H752" s="108"/>
      <c r="I752" s="368" t="str">
        <f t="shared" si="254"/>
        <v/>
      </c>
      <c r="J752" s="91" t="str">
        <f t="shared" si="253"/>
        <v/>
      </c>
      <c r="K752" s="92">
        <f t="shared" si="266"/>
        <v>0</v>
      </c>
      <c r="L752" s="105" t="str">
        <f t="shared" si="255"/>
        <v/>
      </c>
      <c r="M752" s="91">
        <f t="shared" si="267"/>
        <v>0</v>
      </c>
      <c r="N752" s="91">
        <f t="shared" si="268"/>
        <v>0</v>
      </c>
      <c r="O752" s="253">
        <f t="shared" si="269"/>
        <v>0</v>
      </c>
      <c r="P752" s="253">
        <f t="shared" si="264"/>
        <v>0</v>
      </c>
      <c r="Q752" s="253">
        <f t="shared" si="270"/>
        <v>0</v>
      </c>
      <c r="R752" s="253">
        <f t="shared" si="271"/>
        <v>0</v>
      </c>
      <c r="S752" s="93" t="s">
        <v>69</v>
      </c>
      <c r="T752" s="168" t="str">
        <f t="shared" si="256"/>
        <v/>
      </c>
    </row>
    <row r="753" spans="1:20" ht="24.95" hidden="1" customHeight="1">
      <c r="A753" s="209" t="str">
        <f t="shared" si="265"/>
        <v>-</v>
      </c>
      <c r="C753" s="2">
        <f t="shared" si="272"/>
        <v>6</v>
      </c>
      <c r="E753" s="106"/>
      <c r="F753" s="107"/>
      <c r="G753" s="107"/>
      <c r="H753" s="108"/>
      <c r="I753" s="368" t="str">
        <f t="shared" si="254"/>
        <v/>
      </c>
      <c r="J753" s="91" t="str">
        <f t="shared" si="253"/>
        <v/>
      </c>
      <c r="K753" s="92">
        <f t="shared" si="266"/>
        <v>0</v>
      </c>
      <c r="L753" s="105" t="str">
        <f t="shared" si="255"/>
        <v/>
      </c>
      <c r="M753" s="91">
        <f t="shared" si="267"/>
        <v>0</v>
      </c>
      <c r="N753" s="91">
        <f t="shared" si="268"/>
        <v>0</v>
      </c>
      <c r="O753" s="253">
        <f t="shared" si="269"/>
        <v>0</v>
      </c>
      <c r="P753" s="253">
        <f t="shared" si="264"/>
        <v>0</v>
      </c>
      <c r="Q753" s="253">
        <f t="shared" si="270"/>
        <v>0</v>
      </c>
      <c r="R753" s="253">
        <f t="shared" si="271"/>
        <v>0</v>
      </c>
      <c r="S753" s="93" t="s">
        <v>69</v>
      </c>
      <c r="T753" s="168" t="str">
        <f t="shared" si="256"/>
        <v/>
      </c>
    </row>
    <row r="754" spans="1:20" ht="24.95" hidden="1" customHeight="1">
      <c r="A754" s="209" t="str">
        <f t="shared" si="265"/>
        <v>-</v>
      </c>
      <c r="C754" s="2">
        <f t="shared" si="272"/>
        <v>7</v>
      </c>
      <c r="E754" s="106"/>
      <c r="F754" s="107"/>
      <c r="G754" s="107"/>
      <c r="H754" s="108"/>
      <c r="I754" s="368" t="str">
        <f t="shared" si="254"/>
        <v/>
      </c>
      <c r="J754" s="91" t="str">
        <f t="shared" si="253"/>
        <v/>
      </c>
      <c r="K754" s="92">
        <f t="shared" si="266"/>
        <v>0</v>
      </c>
      <c r="L754" s="105" t="str">
        <f t="shared" si="255"/>
        <v/>
      </c>
      <c r="M754" s="91">
        <f t="shared" si="267"/>
        <v>0</v>
      </c>
      <c r="N754" s="91">
        <f t="shared" si="268"/>
        <v>0</v>
      </c>
      <c r="O754" s="253">
        <f t="shared" si="269"/>
        <v>0</v>
      </c>
      <c r="P754" s="253">
        <f t="shared" si="264"/>
        <v>0</v>
      </c>
      <c r="Q754" s="253">
        <f t="shared" si="270"/>
        <v>0</v>
      </c>
      <c r="R754" s="253">
        <f t="shared" si="271"/>
        <v>0</v>
      </c>
      <c r="S754" s="93" t="s">
        <v>69</v>
      </c>
      <c r="T754" s="168" t="str">
        <f t="shared" si="256"/>
        <v/>
      </c>
    </row>
    <row r="755" spans="1:20" ht="24.95" hidden="1" customHeight="1">
      <c r="A755" s="209" t="str">
        <f t="shared" si="265"/>
        <v>-</v>
      </c>
      <c r="C755" s="2">
        <f t="shared" si="272"/>
        <v>8</v>
      </c>
      <c r="E755" s="106"/>
      <c r="F755" s="107"/>
      <c r="G755" s="107"/>
      <c r="H755" s="108"/>
      <c r="I755" s="368" t="str">
        <f t="shared" si="254"/>
        <v/>
      </c>
      <c r="J755" s="91" t="str">
        <f t="shared" si="253"/>
        <v/>
      </c>
      <c r="K755" s="92">
        <f t="shared" si="266"/>
        <v>0</v>
      </c>
      <c r="L755" s="105" t="str">
        <f t="shared" si="255"/>
        <v/>
      </c>
      <c r="M755" s="91">
        <f t="shared" si="267"/>
        <v>0</v>
      </c>
      <c r="N755" s="91">
        <f t="shared" si="268"/>
        <v>0</v>
      </c>
      <c r="O755" s="253">
        <f t="shared" si="269"/>
        <v>0</v>
      </c>
      <c r="P755" s="253">
        <f t="shared" si="264"/>
        <v>0</v>
      </c>
      <c r="Q755" s="253">
        <f t="shared" si="270"/>
        <v>0</v>
      </c>
      <c r="R755" s="253">
        <f t="shared" si="271"/>
        <v>0</v>
      </c>
      <c r="S755" s="93" t="s">
        <v>69</v>
      </c>
      <c r="T755" s="168" t="str">
        <f t="shared" si="256"/>
        <v/>
      </c>
    </row>
    <row r="756" spans="1:20" ht="24.95" hidden="1" customHeight="1">
      <c r="A756" s="209" t="str">
        <f t="shared" si="265"/>
        <v>-</v>
      </c>
      <c r="C756" s="2">
        <f t="shared" si="272"/>
        <v>9</v>
      </c>
      <c r="E756" s="106"/>
      <c r="F756" s="107"/>
      <c r="G756" s="107"/>
      <c r="H756" s="108"/>
      <c r="I756" s="368" t="str">
        <f t="shared" si="254"/>
        <v/>
      </c>
      <c r="J756" s="91" t="str">
        <f t="shared" si="253"/>
        <v/>
      </c>
      <c r="K756" s="92">
        <f t="shared" si="266"/>
        <v>0</v>
      </c>
      <c r="L756" s="105" t="str">
        <f t="shared" si="255"/>
        <v/>
      </c>
      <c r="M756" s="91">
        <f t="shared" si="267"/>
        <v>0</v>
      </c>
      <c r="N756" s="91">
        <f t="shared" si="268"/>
        <v>0</v>
      </c>
      <c r="O756" s="253">
        <f t="shared" si="269"/>
        <v>0</v>
      </c>
      <c r="P756" s="253">
        <f t="shared" si="264"/>
        <v>0</v>
      </c>
      <c r="Q756" s="253">
        <f t="shared" si="270"/>
        <v>0</v>
      </c>
      <c r="R756" s="253">
        <f t="shared" si="271"/>
        <v>0</v>
      </c>
      <c r="S756" s="93" t="s">
        <v>69</v>
      </c>
      <c r="T756" s="168" t="str">
        <f t="shared" si="256"/>
        <v/>
      </c>
    </row>
    <row r="757" spans="1:20" ht="24.95" hidden="1" customHeight="1">
      <c r="A757" s="209" t="str">
        <f t="shared" si="265"/>
        <v>-</v>
      </c>
      <c r="C757" s="2">
        <f t="shared" si="272"/>
        <v>10</v>
      </c>
      <c r="E757" s="106"/>
      <c r="F757" s="107"/>
      <c r="G757" s="107"/>
      <c r="H757" s="108"/>
      <c r="I757" s="368" t="str">
        <f t="shared" si="254"/>
        <v/>
      </c>
      <c r="J757" s="91" t="str">
        <f t="shared" si="253"/>
        <v/>
      </c>
      <c r="K757" s="92">
        <f t="shared" si="266"/>
        <v>0</v>
      </c>
      <c r="L757" s="105" t="str">
        <f t="shared" si="255"/>
        <v/>
      </c>
      <c r="M757" s="91">
        <f t="shared" si="267"/>
        <v>0</v>
      </c>
      <c r="N757" s="91">
        <f t="shared" si="268"/>
        <v>0</v>
      </c>
      <c r="O757" s="253">
        <f t="shared" si="269"/>
        <v>0</v>
      </c>
      <c r="P757" s="253">
        <f t="shared" si="264"/>
        <v>0</v>
      </c>
      <c r="Q757" s="253">
        <f t="shared" si="270"/>
        <v>0</v>
      </c>
      <c r="R757" s="253">
        <f t="shared" si="271"/>
        <v>0</v>
      </c>
      <c r="S757" s="93" t="s">
        <v>69</v>
      </c>
      <c r="T757" s="168" t="str">
        <f t="shared" si="256"/>
        <v/>
      </c>
    </row>
    <row r="758" spans="1:20" ht="24.95" hidden="1" customHeight="1">
      <c r="A758" s="209" t="str">
        <f t="shared" si="265"/>
        <v>-</v>
      </c>
      <c r="C758" s="2">
        <f t="shared" si="272"/>
        <v>11</v>
      </c>
      <c r="E758" s="106"/>
      <c r="F758" s="107"/>
      <c r="G758" s="107"/>
      <c r="H758" s="108"/>
      <c r="I758" s="368" t="str">
        <f t="shared" si="254"/>
        <v/>
      </c>
      <c r="J758" s="91" t="str">
        <f t="shared" si="253"/>
        <v/>
      </c>
      <c r="K758" s="92">
        <f t="shared" si="266"/>
        <v>0</v>
      </c>
      <c r="L758" s="105" t="str">
        <f t="shared" si="255"/>
        <v/>
      </c>
      <c r="M758" s="91">
        <f t="shared" si="267"/>
        <v>0</v>
      </c>
      <c r="N758" s="91">
        <f t="shared" si="268"/>
        <v>0</v>
      </c>
      <c r="O758" s="253">
        <f t="shared" si="269"/>
        <v>0</v>
      </c>
      <c r="P758" s="253">
        <f t="shared" si="264"/>
        <v>0</v>
      </c>
      <c r="Q758" s="253">
        <f t="shared" si="270"/>
        <v>0</v>
      </c>
      <c r="R758" s="253">
        <f t="shared" si="271"/>
        <v>0</v>
      </c>
      <c r="S758" s="93" t="s">
        <v>69</v>
      </c>
      <c r="T758" s="168" t="str">
        <f t="shared" si="256"/>
        <v/>
      </c>
    </row>
    <row r="759" spans="1:20" ht="24.95" hidden="1" customHeight="1">
      <c r="A759" s="209" t="str">
        <f t="shared" si="265"/>
        <v>-</v>
      </c>
      <c r="C759" s="2">
        <f t="shared" si="272"/>
        <v>12</v>
      </c>
      <c r="E759" s="106"/>
      <c r="F759" s="107"/>
      <c r="G759" s="107"/>
      <c r="H759" s="108"/>
      <c r="I759" s="368" t="str">
        <f t="shared" si="254"/>
        <v/>
      </c>
      <c r="J759" s="91" t="str">
        <f t="shared" si="253"/>
        <v/>
      </c>
      <c r="K759" s="92">
        <f t="shared" si="266"/>
        <v>0</v>
      </c>
      <c r="L759" s="105" t="str">
        <f t="shared" si="255"/>
        <v/>
      </c>
      <c r="M759" s="91">
        <f t="shared" si="267"/>
        <v>0</v>
      </c>
      <c r="N759" s="91">
        <f t="shared" si="268"/>
        <v>0</v>
      </c>
      <c r="O759" s="253">
        <f t="shared" si="269"/>
        <v>0</v>
      </c>
      <c r="P759" s="253">
        <f t="shared" si="264"/>
        <v>0</v>
      </c>
      <c r="Q759" s="253">
        <f t="shared" si="270"/>
        <v>0</v>
      </c>
      <c r="R759" s="253">
        <f t="shared" si="271"/>
        <v>0</v>
      </c>
      <c r="S759" s="93" t="s">
        <v>69</v>
      </c>
      <c r="T759" s="168" t="str">
        <f t="shared" si="256"/>
        <v/>
      </c>
    </row>
    <row r="760" spans="1:20" ht="24.95" hidden="1" customHeight="1">
      <c r="A760" s="209" t="str">
        <f t="shared" si="265"/>
        <v>-</v>
      </c>
      <c r="C760" s="2">
        <f t="shared" si="272"/>
        <v>13</v>
      </c>
      <c r="E760" s="106"/>
      <c r="F760" s="107"/>
      <c r="G760" s="107"/>
      <c r="H760" s="108"/>
      <c r="I760" s="368" t="str">
        <f t="shared" si="254"/>
        <v/>
      </c>
      <c r="J760" s="91" t="str">
        <f t="shared" si="253"/>
        <v/>
      </c>
      <c r="K760" s="92">
        <f t="shared" si="266"/>
        <v>0</v>
      </c>
      <c r="L760" s="105" t="str">
        <f t="shared" si="255"/>
        <v/>
      </c>
      <c r="M760" s="91">
        <f t="shared" si="267"/>
        <v>0</v>
      </c>
      <c r="N760" s="91">
        <f t="shared" si="268"/>
        <v>0</v>
      </c>
      <c r="O760" s="253">
        <f t="shared" si="269"/>
        <v>0</v>
      </c>
      <c r="P760" s="253">
        <f t="shared" si="264"/>
        <v>0</v>
      </c>
      <c r="Q760" s="253">
        <f t="shared" si="270"/>
        <v>0</v>
      </c>
      <c r="R760" s="253">
        <f t="shared" si="271"/>
        <v>0</v>
      </c>
      <c r="S760" s="93" t="s">
        <v>69</v>
      </c>
      <c r="T760" s="168" t="str">
        <f t="shared" si="256"/>
        <v/>
      </c>
    </row>
    <row r="761" spans="1:20" ht="24.95" hidden="1" customHeight="1">
      <c r="A761" s="209" t="str">
        <f t="shared" si="265"/>
        <v>-</v>
      </c>
      <c r="C761" s="2">
        <f t="shared" si="272"/>
        <v>14</v>
      </c>
      <c r="E761" s="106"/>
      <c r="F761" s="107"/>
      <c r="G761" s="107"/>
      <c r="H761" s="108"/>
      <c r="I761" s="368" t="str">
        <f t="shared" si="254"/>
        <v/>
      </c>
      <c r="J761" s="91" t="str">
        <f t="shared" si="253"/>
        <v/>
      </c>
      <c r="K761" s="92">
        <f t="shared" si="266"/>
        <v>0</v>
      </c>
      <c r="L761" s="105" t="str">
        <f t="shared" si="255"/>
        <v/>
      </c>
      <c r="M761" s="91">
        <f t="shared" si="267"/>
        <v>0</v>
      </c>
      <c r="N761" s="91">
        <f t="shared" si="268"/>
        <v>0</v>
      </c>
      <c r="O761" s="253">
        <f t="shared" si="269"/>
        <v>0</v>
      </c>
      <c r="P761" s="253">
        <f t="shared" si="264"/>
        <v>0</v>
      </c>
      <c r="Q761" s="253">
        <f t="shared" si="270"/>
        <v>0</v>
      </c>
      <c r="R761" s="253">
        <f t="shared" si="271"/>
        <v>0</v>
      </c>
      <c r="S761" s="93" t="s">
        <v>69</v>
      </c>
      <c r="T761" s="168" t="str">
        <f t="shared" si="256"/>
        <v/>
      </c>
    </row>
    <row r="762" spans="1:20" ht="24.95" hidden="1" customHeight="1">
      <c r="A762" s="209" t="str">
        <f t="shared" si="265"/>
        <v>-</v>
      </c>
      <c r="C762" s="2">
        <f t="shared" si="272"/>
        <v>15</v>
      </c>
      <c r="E762" s="106"/>
      <c r="F762" s="107"/>
      <c r="G762" s="107"/>
      <c r="H762" s="108"/>
      <c r="I762" s="368" t="str">
        <f t="shared" si="254"/>
        <v/>
      </c>
      <c r="J762" s="91" t="str">
        <f t="shared" si="253"/>
        <v/>
      </c>
      <c r="K762" s="92">
        <f t="shared" si="266"/>
        <v>0</v>
      </c>
      <c r="L762" s="105" t="str">
        <f t="shared" si="255"/>
        <v/>
      </c>
      <c r="M762" s="91">
        <f t="shared" si="267"/>
        <v>0</v>
      </c>
      <c r="N762" s="91">
        <f t="shared" si="268"/>
        <v>0</v>
      </c>
      <c r="O762" s="253">
        <f t="shared" si="269"/>
        <v>0</v>
      </c>
      <c r="P762" s="253">
        <f t="shared" si="264"/>
        <v>0</v>
      </c>
      <c r="Q762" s="253">
        <f t="shared" si="270"/>
        <v>0</v>
      </c>
      <c r="R762" s="253">
        <f t="shared" si="271"/>
        <v>0</v>
      </c>
      <c r="S762" s="93" t="s">
        <v>69</v>
      </c>
      <c r="T762" s="168" t="str">
        <f t="shared" si="256"/>
        <v/>
      </c>
    </row>
    <row r="763" spans="1:20" ht="24.95" hidden="1" customHeight="1">
      <c r="A763" s="209" t="str">
        <f t="shared" si="265"/>
        <v>-</v>
      </c>
      <c r="C763" s="2">
        <f t="shared" si="272"/>
        <v>16</v>
      </c>
      <c r="E763" s="106"/>
      <c r="F763" s="107"/>
      <c r="G763" s="107"/>
      <c r="H763" s="108"/>
      <c r="I763" s="368" t="str">
        <f t="shared" si="254"/>
        <v/>
      </c>
      <c r="J763" s="91" t="str">
        <f t="shared" si="253"/>
        <v/>
      </c>
      <c r="K763" s="92">
        <f t="shared" si="266"/>
        <v>0</v>
      </c>
      <c r="L763" s="105" t="str">
        <f t="shared" si="255"/>
        <v/>
      </c>
      <c r="M763" s="91">
        <f t="shared" si="267"/>
        <v>0</v>
      </c>
      <c r="N763" s="91">
        <f t="shared" si="268"/>
        <v>0</v>
      </c>
      <c r="O763" s="253">
        <f t="shared" si="269"/>
        <v>0</v>
      </c>
      <c r="P763" s="253">
        <f t="shared" si="264"/>
        <v>0</v>
      </c>
      <c r="Q763" s="253">
        <f t="shared" si="270"/>
        <v>0</v>
      </c>
      <c r="R763" s="253">
        <f t="shared" si="271"/>
        <v>0</v>
      </c>
      <c r="S763" s="93" t="s">
        <v>69</v>
      </c>
      <c r="T763" s="168" t="str">
        <f t="shared" si="256"/>
        <v/>
      </c>
    </row>
    <row r="764" spans="1:20" ht="24.95" hidden="1" customHeight="1">
      <c r="A764" s="209" t="str">
        <f t="shared" si="265"/>
        <v>-</v>
      </c>
      <c r="C764" s="2">
        <f t="shared" si="272"/>
        <v>17</v>
      </c>
      <c r="E764" s="106"/>
      <c r="F764" s="107"/>
      <c r="G764" s="107"/>
      <c r="H764" s="108"/>
      <c r="I764" s="368" t="str">
        <f t="shared" si="254"/>
        <v/>
      </c>
      <c r="J764" s="91" t="str">
        <f t="shared" si="253"/>
        <v/>
      </c>
      <c r="K764" s="92">
        <f t="shared" si="266"/>
        <v>0</v>
      </c>
      <c r="L764" s="105" t="str">
        <f t="shared" si="255"/>
        <v/>
      </c>
      <c r="M764" s="91">
        <f t="shared" si="267"/>
        <v>0</v>
      </c>
      <c r="N764" s="91">
        <f t="shared" si="268"/>
        <v>0</v>
      </c>
      <c r="O764" s="253">
        <f t="shared" si="269"/>
        <v>0</v>
      </c>
      <c r="P764" s="253">
        <f t="shared" si="264"/>
        <v>0</v>
      </c>
      <c r="Q764" s="253">
        <f t="shared" si="270"/>
        <v>0</v>
      </c>
      <c r="R764" s="253">
        <f t="shared" si="271"/>
        <v>0</v>
      </c>
      <c r="S764" s="93" t="s">
        <v>69</v>
      </c>
      <c r="T764" s="168" t="str">
        <f t="shared" si="256"/>
        <v/>
      </c>
    </row>
    <row r="765" spans="1:20" ht="24.95" hidden="1" customHeight="1">
      <c r="A765" s="209" t="str">
        <f t="shared" si="265"/>
        <v>-</v>
      </c>
      <c r="C765" s="2">
        <f t="shared" si="272"/>
        <v>18</v>
      </c>
      <c r="E765" s="106"/>
      <c r="F765" s="107"/>
      <c r="G765" s="107"/>
      <c r="H765" s="108"/>
      <c r="I765" s="368" t="str">
        <f t="shared" si="254"/>
        <v/>
      </c>
      <c r="J765" s="91" t="str">
        <f t="shared" si="253"/>
        <v/>
      </c>
      <c r="K765" s="92">
        <f t="shared" si="266"/>
        <v>0</v>
      </c>
      <c r="L765" s="105" t="str">
        <f t="shared" si="255"/>
        <v/>
      </c>
      <c r="M765" s="91">
        <f t="shared" si="267"/>
        <v>0</v>
      </c>
      <c r="N765" s="91">
        <f t="shared" si="268"/>
        <v>0</v>
      </c>
      <c r="O765" s="253">
        <f t="shared" si="269"/>
        <v>0</v>
      </c>
      <c r="P765" s="253">
        <f t="shared" si="264"/>
        <v>0</v>
      </c>
      <c r="Q765" s="253">
        <f t="shared" si="270"/>
        <v>0</v>
      </c>
      <c r="R765" s="253">
        <f t="shared" si="271"/>
        <v>0</v>
      </c>
      <c r="S765" s="93" t="s">
        <v>69</v>
      </c>
      <c r="T765" s="168" t="str">
        <f t="shared" si="256"/>
        <v/>
      </c>
    </row>
    <row r="766" spans="1:20" ht="24.95" hidden="1" customHeight="1">
      <c r="A766" s="209" t="str">
        <f t="shared" si="265"/>
        <v>-</v>
      </c>
      <c r="C766" s="2">
        <f t="shared" si="272"/>
        <v>19</v>
      </c>
      <c r="E766" s="106"/>
      <c r="F766" s="107"/>
      <c r="G766" s="107"/>
      <c r="H766" s="108"/>
      <c r="I766" s="368" t="str">
        <f t="shared" si="254"/>
        <v/>
      </c>
      <c r="J766" s="91" t="str">
        <f t="shared" ref="J766:J829" si="273">L766</f>
        <v/>
      </c>
      <c r="K766" s="92">
        <f t="shared" si="266"/>
        <v>0</v>
      </c>
      <c r="L766" s="105" t="str">
        <f t="shared" si="255"/>
        <v/>
      </c>
      <c r="M766" s="91">
        <f t="shared" si="267"/>
        <v>0</v>
      </c>
      <c r="N766" s="91">
        <f t="shared" si="268"/>
        <v>0</v>
      </c>
      <c r="O766" s="253">
        <f t="shared" si="269"/>
        <v>0</v>
      </c>
      <c r="P766" s="253">
        <f t="shared" si="264"/>
        <v>0</v>
      </c>
      <c r="Q766" s="253">
        <f t="shared" si="270"/>
        <v>0</v>
      </c>
      <c r="R766" s="253">
        <f t="shared" si="271"/>
        <v>0</v>
      </c>
      <c r="S766" s="93" t="s">
        <v>69</v>
      </c>
      <c r="T766" s="168" t="str">
        <f t="shared" si="256"/>
        <v/>
      </c>
    </row>
    <row r="767" spans="1:20" ht="24.95" hidden="1" customHeight="1">
      <c r="A767" s="209" t="str">
        <f t="shared" si="265"/>
        <v>-</v>
      </c>
      <c r="C767" s="2">
        <f t="shared" si="272"/>
        <v>20</v>
      </c>
      <c r="E767" s="106"/>
      <c r="F767" s="107"/>
      <c r="G767" s="107"/>
      <c r="H767" s="108"/>
      <c r="I767" s="368" t="str">
        <f t="shared" si="254"/>
        <v/>
      </c>
      <c r="J767" s="91" t="str">
        <f t="shared" si="273"/>
        <v/>
      </c>
      <c r="K767" s="92">
        <f t="shared" si="266"/>
        <v>0</v>
      </c>
      <c r="L767" s="105" t="str">
        <f t="shared" si="255"/>
        <v/>
      </c>
      <c r="M767" s="91">
        <f t="shared" si="267"/>
        <v>0</v>
      </c>
      <c r="N767" s="91">
        <f t="shared" si="268"/>
        <v>0</v>
      </c>
      <c r="O767" s="253">
        <f t="shared" si="269"/>
        <v>0</v>
      </c>
      <c r="P767" s="253">
        <f t="shared" si="264"/>
        <v>0</v>
      </c>
      <c r="Q767" s="253">
        <f t="shared" si="270"/>
        <v>0</v>
      </c>
      <c r="R767" s="253">
        <f t="shared" si="271"/>
        <v>0</v>
      </c>
      <c r="S767" s="93" t="s">
        <v>69</v>
      </c>
      <c r="T767" s="168" t="str">
        <f t="shared" si="256"/>
        <v/>
      </c>
    </row>
    <row r="768" spans="1:20" ht="24.95" hidden="1" customHeight="1">
      <c r="A768" s="209" t="str">
        <f t="shared" si="265"/>
        <v>-</v>
      </c>
      <c r="C768" s="2">
        <f t="shared" si="272"/>
        <v>21</v>
      </c>
      <c r="E768" s="106"/>
      <c r="F768" s="107"/>
      <c r="G768" s="107"/>
      <c r="H768" s="108"/>
      <c r="I768" s="368" t="str">
        <f t="shared" si="254"/>
        <v/>
      </c>
      <c r="J768" s="91" t="str">
        <f t="shared" si="273"/>
        <v/>
      </c>
      <c r="K768" s="92">
        <f t="shared" si="266"/>
        <v>0</v>
      </c>
      <c r="L768" s="105" t="str">
        <f t="shared" si="255"/>
        <v/>
      </c>
      <c r="M768" s="91">
        <f t="shared" si="267"/>
        <v>0</v>
      </c>
      <c r="N768" s="91">
        <f t="shared" si="268"/>
        <v>0</v>
      </c>
      <c r="O768" s="253">
        <f t="shared" si="269"/>
        <v>0</v>
      </c>
      <c r="P768" s="253">
        <f t="shared" si="264"/>
        <v>0</v>
      </c>
      <c r="Q768" s="253">
        <f t="shared" si="270"/>
        <v>0</v>
      </c>
      <c r="R768" s="253">
        <f t="shared" si="271"/>
        <v>0</v>
      </c>
      <c r="S768" s="93" t="s">
        <v>69</v>
      </c>
      <c r="T768" s="168" t="str">
        <f t="shared" si="256"/>
        <v/>
      </c>
    </row>
    <row r="769" spans="1:20" ht="24.95" hidden="1" customHeight="1">
      <c r="A769" s="209" t="str">
        <f t="shared" si="265"/>
        <v>-</v>
      </c>
      <c r="C769" s="2">
        <f t="shared" si="272"/>
        <v>22</v>
      </c>
      <c r="E769" s="106"/>
      <c r="F769" s="107"/>
      <c r="G769" s="107"/>
      <c r="H769" s="108"/>
      <c r="I769" s="368" t="str">
        <f t="shared" si="254"/>
        <v/>
      </c>
      <c r="J769" s="91" t="str">
        <f t="shared" si="273"/>
        <v/>
      </c>
      <c r="K769" s="92">
        <f t="shared" si="266"/>
        <v>0</v>
      </c>
      <c r="L769" s="105" t="str">
        <f t="shared" si="255"/>
        <v/>
      </c>
      <c r="M769" s="91">
        <f t="shared" si="267"/>
        <v>0</v>
      </c>
      <c r="N769" s="91">
        <f t="shared" si="268"/>
        <v>0</v>
      </c>
      <c r="O769" s="253">
        <f t="shared" si="269"/>
        <v>0</v>
      </c>
      <c r="P769" s="253">
        <f t="shared" si="264"/>
        <v>0</v>
      </c>
      <c r="Q769" s="253">
        <f t="shared" si="270"/>
        <v>0</v>
      </c>
      <c r="R769" s="253">
        <f t="shared" si="271"/>
        <v>0</v>
      </c>
      <c r="S769" s="93" t="s">
        <v>69</v>
      </c>
      <c r="T769" s="168" t="str">
        <f t="shared" si="256"/>
        <v/>
      </c>
    </row>
    <row r="770" spans="1:20" ht="24.95" hidden="1" customHeight="1">
      <c r="A770" s="209" t="str">
        <f t="shared" si="265"/>
        <v>-</v>
      </c>
      <c r="C770" s="2">
        <f t="shared" si="272"/>
        <v>23</v>
      </c>
      <c r="E770" s="106"/>
      <c r="F770" s="107"/>
      <c r="G770" s="107"/>
      <c r="H770" s="108"/>
      <c r="I770" s="368" t="str">
        <f t="shared" si="254"/>
        <v/>
      </c>
      <c r="J770" s="91" t="str">
        <f t="shared" si="273"/>
        <v/>
      </c>
      <c r="K770" s="92">
        <f t="shared" si="266"/>
        <v>0</v>
      </c>
      <c r="L770" s="105" t="str">
        <f t="shared" si="255"/>
        <v/>
      </c>
      <c r="M770" s="91">
        <f t="shared" si="267"/>
        <v>0</v>
      </c>
      <c r="N770" s="91">
        <f t="shared" si="268"/>
        <v>0</v>
      </c>
      <c r="O770" s="253">
        <f t="shared" si="269"/>
        <v>0</v>
      </c>
      <c r="P770" s="253">
        <f t="shared" si="264"/>
        <v>0</v>
      </c>
      <c r="Q770" s="253">
        <f t="shared" si="270"/>
        <v>0</v>
      </c>
      <c r="R770" s="253">
        <f t="shared" si="271"/>
        <v>0</v>
      </c>
      <c r="S770" s="93" t="s">
        <v>69</v>
      </c>
      <c r="T770" s="168" t="str">
        <f t="shared" si="256"/>
        <v/>
      </c>
    </row>
    <row r="771" spans="1:20" ht="24.95" hidden="1" customHeight="1">
      <c r="A771" s="209" t="str">
        <f t="shared" si="265"/>
        <v>-</v>
      </c>
      <c r="C771" s="2">
        <f t="shared" si="272"/>
        <v>24</v>
      </c>
      <c r="E771" s="106"/>
      <c r="F771" s="107"/>
      <c r="G771" s="107"/>
      <c r="H771" s="108"/>
      <c r="I771" s="368" t="str">
        <f t="shared" si="254"/>
        <v/>
      </c>
      <c r="J771" s="91" t="str">
        <f t="shared" si="273"/>
        <v/>
      </c>
      <c r="K771" s="92">
        <f t="shared" si="266"/>
        <v>0</v>
      </c>
      <c r="L771" s="105" t="str">
        <f t="shared" si="255"/>
        <v/>
      </c>
      <c r="M771" s="91">
        <f t="shared" si="267"/>
        <v>0</v>
      </c>
      <c r="N771" s="91">
        <f t="shared" si="268"/>
        <v>0</v>
      </c>
      <c r="O771" s="253">
        <f t="shared" si="269"/>
        <v>0</v>
      </c>
      <c r="P771" s="253">
        <f t="shared" si="264"/>
        <v>0</v>
      </c>
      <c r="Q771" s="253">
        <f t="shared" si="270"/>
        <v>0</v>
      </c>
      <c r="R771" s="253">
        <f t="shared" si="271"/>
        <v>0</v>
      </c>
      <c r="S771" s="93" t="s">
        <v>69</v>
      </c>
      <c r="T771" s="168" t="str">
        <f t="shared" si="256"/>
        <v/>
      </c>
    </row>
    <row r="772" spans="1:20" ht="24.95" hidden="1" customHeight="1">
      <c r="A772" s="209" t="str">
        <f t="shared" si="265"/>
        <v>-</v>
      </c>
      <c r="C772" s="2">
        <f t="shared" si="272"/>
        <v>25</v>
      </c>
      <c r="E772" s="106"/>
      <c r="F772" s="107"/>
      <c r="G772" s="107"/>
      <c r="H772" s="108"/>
      <c r="I772" s="368" t="str">
        <f t="shared" si="254"/>
        <v/>
      </c>
      <c r="J772" s="91" t="str">
        <f t="shared" si="273"/>
        <v/>
      </c>
      <c r="K772" s="92">
        <f t="shared" si="266"/>
        <v>0</v>
      </c>
      <c r="L772" s="105" t="str">
        <f t="shared" si="255"/>
        <v/>
      </c>
      <c r="M772" s="91">
        <f t="shared" si="267"/>
        <v>0</v>
      </c>
      <c r="N772" s="91">
        <f t="shared" si="268"/>
        <v>0</v>
      </c>
      <c r="O772" s="253">
        <f t="shared" si="269"/>
        <v>0</v>
      </c>
      <c r="P772" s="253">
        <f t="shared" si="264"/>
        <v>0</v>
      </c>
      <c r="Q772" s="253">
        <f t="shared" si="270"/>
        <v>0</v>
      </c>
      <c r="R772" s="253">
        <f t="shared" si="271"/>
        <v>0</v>
      </c>
      <c r="S772" s="93" t="s">
        <v>69</v>
      </c>
      <c r="T772" s="168" t="str">
        <f t="shared" si="256"/>
        <v/>
      </c>
    </row>
    <row r="773" spans="1:20" ht="24.95" hidden="1" customHeight="1">
      <c r="A773" s="209" t="str">
        <f t="shared" si="265"/>
        <v>-</v>
      </c>
      <c r="E773" s="106"/>
      <c r="F773" s="107"/>
      <c r="G773" s="107"/>
      <c r="H773" s="108"/>
      <c r="I773" s="368" t="str">
        <f t="shared" si="254"/>
        <v/>
      </c>
      <c r="J773" s="91" t="str">
        <f t="shared" si="273"/>
        <v/>
      </c>
      <c r="K773" s="92">
        <f t="shared" si="266"/>
        <v>0</v>
      </c>
      <c r="L773" s="105" t="str">
        <f t="shared" si="255"/>
        <v/>
      </c>
      <c r="M773" s="91">
        <f t="shared" si="267"/>
        <v>0</v>
      </c>
      <c r="N773" s="91">
        <f t="shared" si="268"/>
        <v>0</v>
      </c>
      <c r="O773" s="253">
        <f t="shared" si="269"/>
        <v>0</v>
      </c>
      <c r="P773" s="253">
        <f t="shared" si="264"/>
        <v>0</v>
      </c>
      <c r="Q773" s="253">
        <f t="shared" si="270"/>
        <v>0</v>
      </c>
      <c r="R773" s="253">
        <f t="shared" si="271"/>
        <v>0</v>
      </c>
      <c r="S773" s="93" t="s">
        <v>69</v>
      </c>
      <c r="T773" s="168" t="str">
        <f t="shared" si="256"/>
        <v/>
      </c>
    </row>
    <row r="774" spans="1:20" ht="24.95" customHeight="1">
      <c r="A774" s="209" t="str">
        <f t="shared" si="265"/>
        <v>-</v>
      </c>
      <c r="E774" s="121"/>
      <c r="F774" s="122"/>
      <c r="G774" s="122"/>
      <c r="H774" s="123"/>
      <c r="I774" s="371" t="str">
        <f t="shared" si="254"/>
        <v/>
      </c>
      <c r="J774" s="125" t="str">
        <f t="shared" si="273"/>
        <v/>
      </c>
      <c r="K774" s="129">
        <f>SUM(K748:K773)</f>
        <v>0</v>
      </c>
      <c r="L774" s="125" t="str">
        <f t="shared" si="255"/>
        <v/>
      </c>
      <c r="M774" s="126">
        <f>SUM(M748:M773)</f>
        <v>0</v>
      </c>
      <c r="N774" s="126">
        <f>SUM(N748:N773)</f>
        <v>0</v>
      </c>
      <c r="O774" s="255">
        <f>SUM(O748:O773)</f>
        <v>0</v>
      </c>
      <c r="P774" s="254">
        <f t="shared" si="264"/>
        <v>0</v>
      </c>
      <c r="Q774" s="255">
        <f>SUM(Q748:Q773)</f>
        <v>0</v>
      </c>
      <c r="R774" s="255">
        <f>SUM(R748:R773)</f>
        <v>0</v>
      </c>
      <c r="S774" s="137"/>
      <c r="T774" s="394" t="str">
        <f t="shared" si="256"/>
        <v/>
      </c>
    </row>
    <row r="775" spans="1:20" ht="24.95" hidden="1" customHeight="1">
      <c r="A775" s="209" t="str">
        <f t="shared" si="265"/>
        <v>-</v>
      </c>
      <c r="C775" s="2">
        <v>1</v>
      </c>
      <c r="E775" s="70" t="s">
        <v>58</v>
      </c>
      <c r="F775" s="111"/>
      <c r="G775" s="111"/>
      <c r="H775" s="112"/>
      <c r="I775" s="367" t="str">
        <f t="shared" si="254"/>
        <v/>
      </c>
      <c r="J775" s="88" t="str">
        <f t="shared" si="273"/>
        <v/>
      </c>
      <c r="K775" s="89">
        <f t="shared" ref="K775:K799" si="274">COUNTIFS($I$6:$I$255,I775,$S$6:$S$255,S775)</f>
        <v>0</v>
      </c>
      <c r="L775" s="88" t="str">
        <f t="shared" si="255"/>
        <v/>
      </c>
      <c r="M775" s="88">
        <f t="shared" ref="M775:M799" si="275">SUMIFS($M$6:$M$255,$I$6:$I$255,I775,$S$6:$S$255,S775)</f>
        <v>0</v>
      </c>
      <c r="N775" s="88">
        <f t="shared" ref="N775:N799" si="276">SUMIFS($N$6:$N$255,$I$6:$I$255,I775,$S$6:$S$255,S775)</f>
        <v>0</v>
      </c>
      <c r="O775" s="252">
        <f t="shared" ref="O775:O799" si="277">SUMIFS($O$6:$O$255,$I$6:$I$255,I775,$S$6:$S$255,S775)</f>
        <v>0</v>
      </c>
      <c r="P775" s="252">
        <f t="shared" si="264"/>
        <v>0</v>
      </c>
      <c r="Q775" s="252">
        <f t="shared" ref="Q775:Q799" si="278">SUMIFS($Q$6:$Q$255,$I$6:$I$255,I775,$S$6:$S$255,S775)</f>
        <v>0</v>
      </c>
      <c r="R775" s="252">
        <f t="shared" ref="R775:R799" si="279">SUMIFS($R$6:$R$255,$I$6:$I$255,I775,$S$6:$S$255,S775)</f>
        <v>0</v>
      </c>
      <c r="S775" s="90" t="s">
        <v>30</v>
      </c>
      <c r="T775" s="390" t="str">
        <f t="shared" si="256"/>
        <v/>
      </c>
    </row>
    <row r="776" spans="1:20" ht="24.95" hidden="1" customHeight="1">
      <c r="A776" s="209" t="str">
        <f t="shared" si="265"/>
        <v>-</v>
      </c>
      <c r="C776" s="2">
        <f t="shared" ref="C776:C799" si="280">C775+1</f>
        <v>2</v>
      </c>
      <c r="E776" s="106"/>
      <c r="F776" s="107"/>
      <c r="G776" s="107"/>
      <c r="H776" s="108"/>
      <c r="I776" s="368" t="str">
        <f t="shared" si="254"/>
        <v/>
      </c>
      <c r="J776" s="91" t="str">
        <f t="shared" si="273"/>
        <v/>
      </c>
      <c r="K776" s="92">
        <f t="shared" si="274"/>
        <v>0</v>
      </c>
      <c r="L776" s="105" t="str">
        <f t="shared" si="255"/>
        <v/>
      </c>
      <c r="M776" s="91">
        <f t="shared" si="275"/>
        <v>0</v>
      </c>
      <c r="N776" s="91">
        <f t="shared" si="276"/>
        <v>0</v>
      </c>
      <c r="O776" s="253">
        <f t="shared" si="277"/>
        <v>0</v>
      </c>
      <c r="P776" s="253">
        <f t="shared" si="264"/>
        <v>0</v>
      </c>
      <c r="Q776" s="253">
        <f t="shared" si="278"/>
        <v>0</v>
      </c>
      <c r="R776" s="253">
        <f t="shared" si="279"/>
        <v>0</v>
      </c>
      <c r="S776" s="93" t="s">
        <v>30</v>
      </c>
      <c r="T776" s="391" t="str">
        <f t="shared" si="256"/>
        <v/>
      </c>
    </row>
    <row r="777" spans="1:20" ht="24.95" hidden="1" customHeight="1">
      <c r="A777" s="209" t="str">
        <f t="shared" si="265"/>
        <v>-</v>
      </c>
      <c r="C777" s="2">
        <f t="shared" si="280"/>
        <v>3</v>
      </c>
      <c r="E777" s="106"/>
      <c r="F777" s="107"/>
      <c r="G777" s="107"/>
      <c r="H777" s="108"/>
      <c r="I777" s="368" t="str">
        <f t="shared" si="254"/>
        <v/>
      </c>
      <c r="J777" s="91" t="str">
        <f t="shared" si="273"/>
        <v/>
      </c>
      <c r="K777" s="92">
        <f t="shared" si="274"/>
        <v>0</v>
      </c>
      <c r="L777" s="105" t="str">
        <f t="shared" si="255"/>
        <v/>
      </c>
      <c r="M777" s="91">
        <f t="shared" si="275"/>
        <v>0</v>
      </c>
      <c r="N777" s="91">
        <f t="shared" si="276"/>
        <v>0</v>
      </c>
      <c r="O777" s="253">
        <f t="shared" si="277"/>
        <v>0</v>
      </c>
      <c r="P777" s="253">
        <f t="shared" si="264"/>
        <v>0</v>
      </c>
      <c r="Q777" s="253">
        <f t="shared" si="278"/>
        <v>0</v>
      </c>
      <c r="R777" s="253">
        <f t="shared" si="279"/>
        <v>0</v>
      </c>
      <c r="S777" s="93" t="s">
        <v>30</v>
      </c>
      <c r="T777" s="168" t="str">
        <f t="shared" si="256"/>
        <v/>
      </c>
    </row>
    <row r="778" spans="1:20" ht="24.95" hidden="1" customHeight="1">
      <c r="A778" s="209" t="str">
        <f t="shared" si="265"/>
        <v>-</v>
      </c>
      <c r="C778" s="2">
        <f t="shared" si="280"/>
        <v>4</v>
      </c>
      <c r="E778" s="106"/>
      <c r="F778" s="107"/>
      <c r="G778" s="107"/>
      <c r="H778" s="108"/>
      <c r="I778" s="368" t="str">
        <f t="shared" si="254"/>
        <v/>
      </c>
      <c r="J778" s="91" t="str">
        <f t="shared" si="273"/>
        <v/>
      </c>
      <c r="K778" s="92">
        <f t="shared" si="274"/>
        <v>0</v>
      </c>
      <c r="L778" s="105" t="str">
        <f t="shared" si="255"/>
        <v/>
      </c>
      <c r="M778" s="91">
        <f t="shared" si="275"/>
        <v>0</v>
      </c>
      <c r="N778" s="91">
        <f t="shared" si="276"/>
        <v>0</v>
      </c>
      <c r="O778" s="253">
        <f t="shared" si="277"/>
        <v>0</v>
      </c>
      <c r="P778" s="253">
        <f t="shared" si="264"/>
        <v>0</v>
      </c>
      <c r="Q778" s="253">
        <f t="shared" si="278"/>
        <v>0</v>
      </c>
      <c r="R778" s="253">
        <f t="shared" si="279"/>
        <v>0</v>
      </c>
      <c r="S778" s="93" t="s">
        <v>30</v>
      </c>
      <c r="T778" s="168" t="str">
        <f t="shared" si="256"/>
        <v/>
      </c>
    </row>
    <row r="779" spans="1:20" ht="24.95" hidden="1" customHeight="1">
      <c r="A779" s="209" t="str">
        <f t="shared" si="265"/>
        <v>-</v>
      </c>
      <c r="C779" s="2">
        <f t="shared" si="280"/>
        <v>5</v>
      </c>
      <c r="E779" s="106"/>
      <c r="F779" s="107"/>
      <c r="G779" s="107"/>
      <c r="H779" s="108"/>
      <c r="I779" s="368" t="str">
        <f t="shared" si="254"/>
        <v/>
      </c>
      <c r="J779" s="91" t="str">
        <f t="shared" si="273"/>
        <v/>
      </c>
      <c r="K779" s="92">
        <f t="shared" si="274"/>
        <v>0</v>
      </c>
      <c r="L779" s="105" t="str">
        <f t="shared" si="255"/>
        <v/>
      </c>
      <c r="M779" s="91">
        <f t="shared" si="275"/>
        <v>0</v>
      </c>
      <c r="N779" s="91">
        <f t="shared" si="276"/>
        <v>0</v>
      </c>
      <c r="O779" s="253">
        <f t="shared" si="277"/>
        <v>0</v>
      </c>
      <c r="P779" s="253">
        <f t="shared" si="264"/>
        <v>0</v>
      </c>
      <c r="Q779" s="253">
        <f t="shared" si="278"/>
        <v>0</v>
      </c>
      <c r="R779" s="253">
        <f t="shared" si="279"/>
        <v>0</v>
      </c>
      <c r="S779" s="93" t="s">
        <v>30</v>
      </c>
      <c r="T779" s="168" t="str">
        <f t="shared" si="256"/>
        <v/>
      </c>
    </row>
    <row r="780" spans="1:20" ht="24.95" hidden="1" customHeight="1">
      <c r="A780" s="209" t="str">
        <f t="shared" si="265"/>
        <v>-</v>
      </c>
      <c r="C780" s="2">
        <f t="shared" si="280"/>
        <v>6</v>
      </c>
      <c r="E780" s="106"/>
      <c r="F780" s="107"/>
      <c r="G780" s="107"/>
      <c r="H780" s="108"/>
      <c r="I780" s="368" t="str">
        <f t="shared" ref="I780:I843" si="281">IFERROR(VLOOKUP(S780&amp;C780,$B$6:$I$255,8,FALSE),"")</f>
        <v/>
      </c>
      <c r="J780" s="91" t="str">
        <f t="shared" si="273"/>
        <v/>
      </c>
      <c r="K780" s="92">
        <f t="shared" si="274"/>
        <v>0</v>
      </c>
      <c r="L780" s="105" t="str">
        <f t="shared" ref="L780:L843" si="282">IFERROR(VLOOKUP(I780,$I$6:$L$255,4,FALSE),"")</f>
        <v/>
      </c>
      <c r="M780" s="91">
        <f t="shared" si="275"/>
        <v>0</v>
      </c>
      <c r="N780" s="91">
        <f t="shared" si="276"/>
        <v>0</v>
      </c>
      <c r="O780" s="253">
        <f t="shared" si="277"/>
        <v>0</v>
      </c>
      <c r="P780" s="253">
        <f t="shared" si="264"/>
        <v>0</v>
      </c>
      <c r="Q780" s="253">
        <f t="shared" si="278"/>
        <v>0</v>
      </c>
      <c r="R780" s="253">
        <f t="shared" si="279"/>
        <v>0</v>
      </c>
      <c r="S780" s="93" t="s">
        <v>30</v>
      </c>
      <c r="T780" s="168" t="str">
        <f t="shared" ref="T780:T843" si="283">IFERROR(VLOOKUP(S780&amp;C780,$B$6:$T$255,19,FALSE),"")</f>
        <v/>
      </c>
    </row>
    <row r="781" spans="1:20" ht="24.95" hidden="1" customHeight="1">
      <c r="A781" s="209" t="str">
        <f t="shared" si="265"/>
        <v>-</v>
      </c>
      <c r="C781" s="2">
        <f t="shared" si="280"/>
        <v>7</v>
      </c>
      <c r="E781" s="106"/>
      <c r="F781" s="107"/>
      <c r="G781" s="107"/>
      <c r="H781" s="108"/>
      <c r="I781" s="368" t="str">
        <f t="shared" si="281"/>
        <v/>
      </c>
      <c r="J781" s="91" t="str">
        <f t="shared" si="273"/>
        <v/>
      </c>
      <c r="K781" s="92">
        <f t="shared" si="274"/>
        <v>0</v>
      </c>
      <c r="L781" s="105" t="str">
        <f t="shared" si="282"/>
        <v/>
      </c>
      <c r="M781" s="91">
        <f t="shared" si="275"/>
        <v>0</v>
      </c>
      <c r="N781" s="91">
        <f t="shared" si="276"/>
        <v>0</v>
      </c>
      <c r="O781" s="253">
        <f t="shared" si="277"/>
        <v>0</v>
      </c>
      <c r="P781" s="253">
        <f t="shared" si="264"/>
        <v>0</v>
      </c>
      <c r="Q781" s="253">
        <f t="shared" si="278"/>
        <v>0</v>
      </c>
      <c r="R781" s="253">
        <f t="shared" si="279"/>
        <v>0</v>
      </c>
      <c r="S781" s="93" t="s">
        <v>30</v>
      </c>
      <c r="T781" s="168" t="str">
        <f t="shared" si="283"/>
        <v/>
      </c>
    </row>
    <row r="782" spans="1:20" ht="24.95" hidden="1" customHeight="1">
      <c r="A782" s="209" t="str">
        <f t="shared" si="265"/>
        <v>-</v>
      </c>
      <c r="C782" s="2">
        <f t="shared" si="280"/>
        <v>8</v>
      </c>
      <c r="E782" s="106"/>
      <c r="F782" s="107"/>
      <c r="G782" s="107"/>
      <c r="H782" s="108"/>
      <c r="I782" s="368" t="str">
        <f t="shared" si="281"/>
        <v/>
      </c>
      <c r="J782" s="91" t="str">
        <f t="shared" si="273"/>
        <v/>
      </c>
      <c r="K782" s="92">
        <f t="shared" si="274"/>
        <v>0</v>
      </c>
      <c r="L782" s="105" t="str">
        <f t="shared" si="282"/>
        <v/>
      </c>
      <c r="M782" s="91">
        <f t="shared" si="275"/>
        <v>0</v>
      </c>
      <c r="N782" s="91">
        <f t="shared" si="276"/>
        <v>0</v>
      </c>
      <c r="O782" s="253">
        <f t="shared" si="277"/>
        <v>0</v>
      </c>
      <c r="P782" s="253">
        <f t="shared" si="264"/>
        <v>0</v>
      </c>
      <c r="Q782" s="253">
        <f t="shared" si="278"/>
        <v>0</v>
      </c>
      <c r="R782" s="253">
        <f t="shared" si="279"/>
        <v>0</v>
      </c>
      <c r="S782" s="93" t="s">
        <v>30</v>
      </c>
      <c r="T782" s="168" t="str">
        <f t="shared" si="283"/>
        <v/>
      </c>
    </row>
    <row r="783" spans="1:20" ht="24.95" hidden="1" customHeight="1">
      <c r="A783" s="209" t="str">
        <f t="shared" si="265"/>
        <v>-</v>
      </c>
      <c r="C783" s="2">
        <f t="shared" si="280"/>
        <v>9</v>
      </c>
      <c r="E783" s="106"/>
      <c r="F783" s="107"/>
      <c r="G783" s="107"/>
      <c r="H783" s="108"/>
      <c r="I783" s="368" t="str">
        <f t="shared" si="281"/>
        <v/>
      </c>
      <c r="J783" s="91" t="str">
        <f t="shared" si="273"/>
        <v/>
      </c>
      <c r="K783" s="92">
        <f t="shared" si="274"/>
        <v>0</v>
      </c>
      <c r="L783" s="105" t="str">
        <f t="shared" si="282"/>
        <v/>
      </c>
      <c r="M783" s="91">
        <f t="shared" si="275"/>
        <v>0</v>
      </c>
      <c r="N783" s="91">
        <f t="shared" si="276"/>
        <v>0</v>
      </c>
      <c r="O783" s="253">
        <f t="shared" si="277"/>
        <v>0</v>
      </c>
      <c r="P783" s="253">
        <f t="shared" si="264"/>
        <v>0</v>
      </c>
      <c r="Q783" s="253">
        <f t="shared" si="278"/>
        <v>0</v>
      </c>
      <c r="R783" s="253">
        <f t="shared" si="279"/>
        <v>0</v>
      </c>
      <c r="S783" s="93" t="s">
        <v>30</v>
      </c>
      <c r="T783" s="168" t="str">
        <f t="shared" si="283"/>
        <v/>
      </c>
    </row>
    <row r="784" spans="1:20" ht="24.95" hidden="1" customHeight="1">
      <c r="A784" s="209" t="str">
        <f t="shared" si="265"/>
        <v>-</v>
      </c>
      <c r="C784" s="2">
        <f t="shared" si="280"/>
        <v>10</v>
      </c>
      <c r="E784" s="106"/>
      <c r="F784" s="107"/>
      <c r="G784" s="107"/>
      <c r="H784" s="108"/>
      <c r="I784" s="368" t="str">
        <f t="shared" si="281"/>
        <v/>
      </c>
      <c r="J784" s="91" t="str">
        <f t="shared" si="273"/>
        <v/>
      </c>
      <c r="K784" s="92">
        <f t="shared" si="274"/>
        <v>0</v>
      </c>
      <c r="L784" s="105" t="str">
        <f t="shared" si="282"/>
        <v/>
      </c>
      <c r="M784" s="91">
        <f t="shared" si="275"/>
        <v>0</v>
      </c>
      <c r="N784" s="91">
        <f t="shared" si="276"/>
        <v>0</v>
      </c>
      <c r="O784" s="253">
        <f t="shared" si="277"/>
        <v>0</v>
      </c>
      <c r="P784" s="253">
        <f t="shared" si="264"/>
        <v>0</v>
      </c>
      <c r="Q784" s="253">
        <f t="shared" si="278"/>
        <v>0</v>
      </c>
      <c r="R784" s="253">
        <f t="shared" si="279"/>
        <v>0</v>
      </c>
      <c r="S784" s="93" t="s">
        <v>30</v>
      </c>
      <c r="T784" s="168" t="str">
        <f t="shared" si="283"/>
        <v/>
      </c>
    </row>
    <row r="785" spans="1:20" ht="24.95" hidden="1" customHeight="1">
      <c r="A785" s="209" t="str">
        <f t="shared" si="265"/>
        <v>-</v>
      </c>
      <c r="C785" s="2">
        <f t="shared" si="280"/>
        <v>11</v>
      </c>
      <c r="E785" s="106"/>
      <c r="F785" s="107"/>
      <c r="G785" s="107"/>
      <c r="H785" s="108"/>
      <c r="I785" s="368" t="str">
        <f t="shared" si="281"/>
        <v/>
      </c>
      <c r="J785" s="91" t="str">
        <f t="shared" si="273"/>
        <v/>
      </c>
      <c r="K785" s="92">
        <f t="shared" si="274"/>
        <v>0</v>
      </c>
      <c r="L785" s="105" t="str">
        <f t="shared" si="282"/>
        <v/>
      </c>
      <c r="M785" s="91">
        <f t="shared" si="275"/>
        <v>0</v>
      </c>
      <c r="N785" s="91">
        <f t="shared" si="276"/>
        <v>0</v>
      </c>
      <c r="O785" s="253">
        <f t="shared" si="277"/>
        <v>0</v>
      </c>
      <c r="P785" s="253">
        <f t="shared" si="264"/>
        <v>0</v>
      </c>
      <c r="Q785" s="253">
        <f t="shared" si="278"/>
        <v>0</v>
      </c>
      <c r="R785" s="253">
        <f t="shared" si="279"/>
        <v>0</v>
      </c>
      <c r="S785" s="93" t="s">
        <v>30</v>
      </c>
      <c r="T785" s="168" t="str">
        <f t="shared" si="283"/>
        <v/>
      </c>
    </row>
    <row r="786" spans="1:20" ht="24.95" hidden="1" customHeight="1">
      <c r="A786" s="209" t="str">
        <f t="shared" si="265"/>
        <v>-</v>
      </c>
      <c r="C786" s="2">
        <f t="shared" si="280"/>
        <v>12</v>
      </c>
      <c r="E786" s="106"/>
      <c r="F786" s="107"/>
      <c r="G786" s="107"/>
      <c r="H786" s="108"/>
      <c r="I786" s="368" t="str">
        <f t="shared" si="281"/>
        <v/>
      </c>
      <c r="J786" s="91" t="str">
        <f t="shared" si="273"/>
        <v/>
      </c>
      <c r="K786" s="92">
        <f t="shared" si="274"/>
        <v>0</v>
      </c>
      <c r="L786" s="105" t="str">
        <f t="shared" si="282"/>
        <v/>
      </c>
      <c r="M786" s="91">
        <f t="shared" si="275"/>
        <v>0</v>
      </c>
      <c r="N786" s="91">
        <f t="shared" si="276"/>
        <v>0</v>
      </c>
      <c r="O786" s="253">
        <f t="shared" si="277"/>
        <v>0</v>
      </c>
      <c r="P786" s="253">
        <f t="shared" si="264"/>
        <v>0</v>
      </c>
      <c r="Q786" s="253">
        <f t="shared" si="278"/>
        <v>0</v>
      </c>
      <c r="R786" s="253">
        <f t="shared" si="279"/>
        <v>0</v>
      </c>
      <c r="S786" s="93" t="s">
        <v>30</v>
      </c>
      <c r="T786" s="168" t="str">
        <f t="shared" si="283"/>
        <v/>
      </c>
    </row>
    <row r="787" spans="1:20" ht="24.95" hidden="1" customHeight="1">
      <c r="A787" s="209" t="str">
        <f t="shared" si="265"/>
        <v>-</v>
      </c>
      <c r="C787" s="2">
        <f t="shared" si="280"/>
        <v>13</v>
      </c>
      <c r="E787" s="106"/>
      <c r="F787" s="107"/>
      <c r="G787" s="107"/>
      <c r="H787" s="108"/>
      <c r="I787" s="368" t="str">
        <f t="shared" si="281"/>
        <v/>
      </c>
      <c r="J787" s="91" t="str">
        <f t="shared" si="273"/>
        <v/>
      </c>
      <c r="K787" s="92">
        <f t="shared" si="274"/>
        <v>0</v>
      </c>
      <c r="L787" s="105" t="str">
        <f t="shared" si="282"/>
        <v/>
      </c>
      <c r="M787" s="91">
        <f t="shared" si="275"/>
        <v>0</v>
      </c>
      <c r="N787" s="91">
        <f t="shared" si="276"/>
        <v>0</v>
      </c>
      <c r="O787" s="253">
        <f t="shared" si="277"/>
        <v>0</v>
      </c>
      <c r="P787" s="253">
        <f t="shared" si="264"/>
        <v>0</v>
      </c>
      <c r="Q787" s="253">
        <f t="shared" si="278"/>
        <v>0</v>
      </c>
      <c r="R787" s="253">
        <f t="shared" si="279"/>
        <v>0</v>
      </c>
      <c r="S787" s="93" t="s">
        <v>30</v>
      </c>
      <c r="T787" s="168" t="str">
        <f t="shared" si="283"/>
        <v/>
      </c>
    </row>
    <row r="788" spans="1:20" ht="24.95" hidden="1" customHeight="1">
      <c r="A788" s="209" t="str">
        <f t="shared" si="265"/>
        <v>-</v>
      </c>
      <c r="C788" s="2">
        <f t="shared" si="280"/>
        <v>14</v>
      </c>
      <c r="E788" s="106"/>
      <c r="F788" s="107"/>
      <c r="G788" s="107"/>
      <c r="H788" s="108"/>
      <c r="I788" s="368" t="str">
        <f t="shared" si="281"/>
        <v/>
      </c>
      <c r="J788" s="91" t="str">
        <f t="shared" si="273"/>
        <v/>
      </c>
      <c r="K788" s="92">
        <f t="shared" si="274"/>
        <v>0</v>
      </c>
      <c r="L788" s="105" t="str">
        <f t="shared" si="282"/>
        <v/>
      </c>
      <c r="M788" s="91">
        <f t="shared" si="275"/>
        <v>0</v>
      </c>
      <c r="N788" s="91">
        <f t="shared" si="276"/>
        <v>0</v>
      </c>
      <c r="O788" s="253">
        <f t="shared" si="277"/>
        <v>0</v>
      </c>
      <c r="P788" s="253">
        <f t="shared" si="264"/>
        <v>0</v>
      </c>
      <c r="Q788" s="253">
        <f t="shared" si="278"/>
        <v>0</v>
      </c>
      <c r="R788" s="253">
        <f t="shared" si="279"/>
        <v>0</v>
      </c>
      <c r="S788" s="93" t="s">
        <v>30</v>
      </c>
      <c r="T788" s="168" t="str">
        <f t="shared" si="283"/>
        <v/>
      </c>
    </row>
    <row r="789" spans="1:20" ht="24.95" hidden="1" customHeight="1">
      <c r="A789" s="209" t="str">
        <f t="shared" si="265"/>
        <v>-</v>
      </c>
      <c r="C789" s="2">
        <f t="shared" si="280"/>
        <v>15</v>
      </c>
      <c r="E789" s="106"/>
      <c r="F789" s="107"/>
      <c r="G789" s="107"/>
      <c r="H789" s="108"/>
      <c r="I789" s="368" t="str">
        <f t="shared" si="281"/>
        <v/>
      </c>
      <c r="J789" s="91" t="str">
        <f t="shared" si="273"/>
        <v/>
      </c>
      <c r="K789" s="92">
        <f t="shared" si="274"/>
        <v>0</v>
      </c>
      <c r="L789" s="105" t="str">
        <f t="shared" si="282"/>
        <v/>
      </c>
      <c r="M789" s="91">
        <f t="shared" si="275"/>
        <v>0</v>
      </c>
      <c r="N789" s="91">
        <f t="shared" si="276"/>
        <v>0</v>
      </c>
      <c r="O789" s="253">
        <f t="shared" si="277"/>
        <v>0</v>
      </c>
      <c r="P789" s="253">
        <f t="shared" si="264"/>
        <v>0</v>
      </c>
      <c r="Q789" s="253">
        <f t="shared" si="278"/>
        <v>0</v>
      </c>
      <c r="R789" s="253">
        <f t="shared" si="279"/>
        <v>0</v>
      </c>
      <c r="S789" s="93" t="s">
        <v>30</v>
      </c>
      <c r="T789" s="168" t="str">
        <f t="shared" si="283"/>
        <v/>
      </c>
    </row>
    <row r="790" spans="1:20" ht="24.95" hidden="1" customHeight="1">
      <c r="A790" s="209" t="str">
        <f t="shared" si="265"/>
        <v>-</v>
      </c>
      <c r="C790" s="2">
        <f t="shared" si="280"/>
        <v>16</v>
      </c>
      <c r="E790" s="106"/>
      <c r="F790" s="107"/>
      <c r="G790" s="107"/>
      <c r="H790" s="108"/>
      <c r="I790" s="368" t="str">
        <f t="shared" si="281"/>
        <v/>
      </c>
      <c r="J790" s="91" t="str">
        <f t="shared" si="273"/>
        <v/>
      </c>
      <c r="K790" s="92">
        <f t="shared" si="274"/>
        <v>0</v>
      </c>
      <c r="L790" s="105" t="str">
        <f t="shared" si="282"/>
        <v/>
      </c>
      <c r="M790" s="91">
        <f t="shared" si="275"/>
        <v>0</v>
      </c>
      <c r="N790" s="91">
        <f t="shared" si="276"/>
        <v>0</v>
      </c>
      <c r="O790" s="253">
        <f t="shared" si="277"/>
        <v>0</v>
      </c>
      <c r="P790" s="253">
        <f t="shared" si="264"/>
        <v>0</v>
      </c>
      <c r="Q790" s="253">
        <f t="shared" si="278"/>
        <v>0</v>
      </c>
      <c r="R790" s="253">
        <f t="shared" si="279"/>
        <v>0</v>
      </c>
      <c r="S790" s="93" t="s">
        <v>30</v>
      </c>
      <c r="T790" s="168" t="str">
        <f t="shared" si="283"/>
        <v/>
      </c>
    </row>
    <row r="791" spans="1:20" ht="24.95" hidden="1" customHeight="1">
      <c r="A791" s="209" t="str">
        <f t="shared" si="265"/>
        <v>-</v>
      </c>
      <c r="C791" s="2">
        <f t="shared" si="280"/>
        <v>17</v>
      </c>
      <c r="E791" s="106"/>
      <c r="F791" s="107"/>
      <c r="G791" s="107"/>
      <c r="H791" s="108"/>
      <c r="I791" s="368" t="str">
        <f t="shared" si="281"/>
        <v/>
      </c>
      <c r="J791" s="91" t="str">
        <f t="shared" si="273"/>
        <v/>
      </c>
      <c r="K791" s="92">
        <f t="shared" si="274"/>
        <v>0</v>
      </c>
      <c r="L791" s="105" t="str">
        <f t="shared" si="282"/>
        <v/>
      </c>
      <c r="M791" s="91">
        <f t="shared" si="275"/>
        <v>0</v>
      </c>
      <c r="N791" s="91">
        <f t="shared" si="276"/>
        <v>0</v>
      </c>
      <c r="O791" s="253">
        <f t="shared" si="277"/>
        <v>0</v>
      </c>
      <c r="P791" s="253">
        <f t="shared" si="264"/>
        <v>0</v>
      </c>
      <c r="Q791" s="253">
        <f t="shared" si="278"/>
        <v>0</v>
      </c>
      <c r="R791" s="253">
        <f t="shared" si="279"/>
        <v>0</v>
      </c>
      <c r="S791" s="93" t="s">
        <v>30</v>
      </c>
      <c r="T791" s="168" t="str">
        <f t="shared" si="283"/>
        <v/>
      </c>
    </row>
    <row r="792" spans="1:20" ht="24.95" hidden="1" customHeight="1">
      <c r="A792" s="209" t="str">
        <f t="shared" si="265"/>
        <v>-</v>
      </c>
      <c r="C792" s="2">
        <f t="shared" si="280"/>
        <v>18</v>
      </c>
      <c r="E792" s="106"/>
      <c r="F792" s="107"/>
      <c r="G792" s="107"/>
      <c r="H792" s="108"/>
      <c r="I792" s="368" t="str">
        <f t="shared" si="281"/>
        <v/>
      </c>
      <c r="J792" s="91" t="str">
        <f t="shared" si="273"/>
        <v/>
      </c>
      <c r="K792" s="92">
        <f t="shared" si="274"/>
        <v>0</v>
      </c>
      <c r="L792" s="105" t="str">
        <f t="shared" si="282"/>
        <v/>
      </c>
      <c r="M792" s="91">
        <f t="shared" si="275"/>
        <v>0</v>
      </c>
      <c r="N792" s="91">
        <f t="shared" si="276"/>
        <v>0</v>
      </c>
      <c r="O792" s="253">
        <f t="shared" si="277"/>
        <v>0</v>
      </c>
      <c r="P792" s="253">
        <f t="shared" si="264"/>
        <v>0</v>
      </c>
      <c r="Q792" s="253">
        <f t="shared" si="278"/>
        <v>0</v>
      </c>
      <c r="R792" s="253">
        <f t="shared" si="279"/>
        <v>0</v>
      </c>
      <c r="S792" s="93" t="s">
        <v>30</v>
      </c>
      <c r="T792" s="168" t="str">
        <f t="shared" si="283"/>
        <v/>
      </c>
    </row>
    <row r="793" spans="1:20" ht="24.95" hidden="1" customHeight="1">
      <c r="A793" s="209" t="str">
        <f t="shared" si="265"/>
        <v>-</v>
      </c>
      <c r="C793" s="2">
        <f t="shared" si="280"/>
        <v>19</v>
      </c>
      <c r="E793" s="106"/>
      <c r="F793" s="107"/>
      <c r="G793" s="107"/>
      <c r="H793" s="108"/>
      <c r="I793" s="368" t="str">
        <f t="shared" si="281"/>
        <v/>
      </c>
      <c r="J793" s="91" t="str">
        <f t="shared" si="273"/>
        <v/>
      </c>
      <c r="K793" s="92">
        <f t="shared" si="274"/>
        <v>0</v>
      </c>
      <c r="L793" s="105" t="str">
        <f t="shared" si="282"/>
        <v/>
      </c>
      <c r="M793" s="91">
        <f t="shared" si="275"/>
        <v>0</v>
      </c>
      <c r="N793" s="91">
        <f t="shared" si="276"/>
        <v>0</v>
      </c>
      <c r="O793" s="253">
        <f t="shared" si="277"/>
        <v>0</v>
      </c>
      <c r="P793" s="253">
        <f t="shared" si="264"/>
        <v>0</v>
      </c>
      <c r="Q793" s="253">
        <f t="shared" si="278"/>
        <v>0</v>
      </c>
      <c r="R793" s="253">
        <f t="shared" si="279"/>
        <v>0</v>
      </c>
      <c r="S793" s="93" t="s">
        <v>30</v>
      </c>
      <c r="T793" s="168" t="str">
        <f t="shared" si="283"/>
        <v/>
      </c>
    </row>
    <row r="794" spans="1:20" ht="24.95" hidden="1" customHeight="1">
      <c r="A794" s="209" t="str">
        <f t="shared" si="265"/>
        <v>-</v>
      </c>
      <c r="C794" s="2">
        <f t="shared" si="280"/>
        <v>20</v>
      </c>
      <c r="E794" s="106"/>
      <c r="F794" s="107"/>
      <c r="G794" s="107"/>
      <c r="H794" s="108"/>
      <c r="I794" s="368" t="str">
        <f t="shared" si="281"/>
        <v/>
      </c>
      <c r="J794" s="91" t="str">
        <f t="shared" si="273"/>
        <v/>
      </c>
      <c r="K794" s="92">
        <f t="shared" si="274"/>
        <v>0</v>
      </c>
      <c r="L794" s="105" t="str">
        <f t="shared" si="282"/>
        <v/>
      </c>
      <c r="M794" s="91">
        <f t="shared" si="275"/>
        <v>0</v>
      </c>
      <c r="N794" s="91">
        <f t="shared" si="276"/>
        <v>0</v>
      </c>
      <c r="O794" s="253">
        <f t="shared" si="277"/>
        <v>0</v>
      </c>
      <c r="P794" s="253">
        <f t="shared" si="264"/>
        <v>0</v>
      </c>
      <c r="Q794" s="253">
        <f t="shared" si="278"/>
        <v>0</v>
      </c>
      <c r="R794" s="253">
        <f t="shared" si="279"/>
        <v>0</v>
      </c>
      <c r="S794" s="93" t="s">
        <v>30</v>
      </c>
      <c r="T794" s="168" t="str">
        <f t="shared" si="283"/>
        <v/>
      </c>
    </row>
    <row r="795" spans="1:20" ht="24.95" hidden="1" customHeight="1">
      <c r="A795" s="209" t="str">
        <f t="shared" si="265"/>
        <v>-</v>
      </c>
      <c r="C795" s="2">
        <f t="shared" si="280"/>
        <v>21</v>
      </c>
      <c r="E795" s="106"/>
      <c r="F795" s="107"/>
      <c r="G795" s="107"/>
      <c r="H795" s="108"/>
      <c r="I795" s="368" t="str">
        <f t="shared" si="281"/>
        <v/>
      </c>
      <c r="J795" s="91" t="str">
        <f t="shared" si="273"/>
        <v/>
      </c>
      <c r="K795" s="92">
        <f t="shared" si="274"/>
        <v>0</v>
      </c>
      <c r="L795" s="105" t="str">
        <f t="shared" si="282"/>
        <v/>
      </c>
      <c r="M795" s="91">
        <f t="shared" si="275"/>
        <v>0</v>
      </c>
      <c r="N795" s="91">
        <f t="shared" si="276"/>
        <v>0</v>
      </c>
      <c r="O795" s="253">
        <f t="shared" si="277"/>
        <v>0</v>
      </c>
      <c r="P795" s="253">
        <f t="shared" ref="P795:P858" si="284">IFERROR(Q795/O795%,0)</f>
        <v>0</v>
      </c>
      <c r="Q795" s="253">
        <f t="shared" si="278"/>
        <v>0</v>
      </c>
      <c r="R795" s="253">
        <f t="shared" si="279"/>
        <v>0</v>
      </c>
      <c r="S795" s="93" t="s">
        <v>30</v>
      </c>
      <c r="T795" s="168" t="str">
        <f t="shared" si="283"/>
        <v/>
      </c>
    </row>
    <row r="796" spans="1:20" ht="24.95" hidden="1" customHeight="1">
      <c r="A796" s="209" t="str">
        <f t="shared" ref="A796:A859" si="285">IF(M796=0,"-",$E$1)</f>
        <v>-</v>
      </c>
      <c r="C796" s="2">
        <f t="shared" si="280"/>
        <v>22</v>
      </c>
      <c r="E796" s="106"/>
      <c r="F796" s="107"/>
      <c r="G796" s="107"/>
      <c r="H796" s="108"/>
      <c r="I796" s="368" t="str">
        <f t="shared" si="281"/>
        <v/>
      </c>
      <c r="J796" s="91" t="str">
        <f t="shared" si="273"/>
        <v/>
      </c>
      <c r="K796" s="92">
        <f t="shared" si="274"/>
        <v>0</v>
      </c>
      <c r="L796" s="105" t="str">
        <f t="shared" si="282"/>
        <v/>
      </c>
      <c r="M796" s="91">
        <f t="shared" si="275"/>
        <v>0</v>
      </c>
      <c r="N796" s="91">
        <f t="shared" si="276"/>
        <v>0</v>
      </c>
      <c r="O796" s="253">
        <f t="shared" si="277"/>
        <v>0</v>
      </c>
      <c r="P796" s="253">
        <f t="shared" si="284"/>
        <v>0</v>
      </c>
      <c r="Q796" s="253">
        <f t="shared" si="278"/>
        <v>0</v>
      </c>
      <c r="R796" s="253">
        <f t="shared" si="279"/>
        <v>0</v>
      </c>
      <c r="S796" s="93" t="s">
        <v>30</v>
      </c>
      <c r="T796" s="168" t="str">
        <f t="shared" si="283"/>
        <v/>
      </c>
    </row>
    <row r="797" spans="1:20" ht="24.95" hidden="1" customHeight="1">
      <c r="A797" s="209" t="str">
        <f t="shared" si="285"/>
        <v>-</v>
      </c>
      <c r="C797" s="2">
        <f t="shared" si="280"/>
        <v>23</v>
      </c>
      <c r="E797" s="106"/>
      <c r="F797" s="107"/>
      <c r="G797" s="107"/>
      <c r="H797" s="108"/>
      <c r="I797" s="368" t="str">
        <f t="shared" si="281"/>
        <v/>
      </c>
      <c r="J797" s="91" t="str">
        <f t="shared" si="273"/>
        <v/>
      </c>
      <c r="K797" s="92">
        <f t="shared" si="274"/>
        <v>0</v>
      </c>
      <c r="L797" s="105" t="str">
        <f t="shared" si="282"/>
        <v/>
      </c>
      <c r="M797" s="91">
        <f t="shared" si="275"/>
        <v>0</v>
      </c>
      <c r="N797" s="91">
        <f t="shared" si="276"/>
        <v>0</v>
      </c>
      <c r="O797" s="253">
        <f t="shared" si="277"/>
        <v>0</v>
      </c>
      <c r="P797" s="253">
        <f t="shared" si="284"/>
        <v>0</v>
      </c>
      <c r="Q797" s="253">
        <f t="shared" si="278"/>
        <v>0</v>
      </c>
      <c r="R797" s="253">
        <f t="shared" si="279"/>
        <v>0</v>
      </c>
      <c r="S797" s="93" t="s">
        <v>30</v>
      </c>
      <c r="T797" s="168" t="str">
        <f t="shared" si="283"/>
        <v/>
      </c>
    </row>
    <row r="798" spans="1:20" ht="24.95" hidden="1" customHeight="1">
      <c r="A798" s="209" t="str">
        <f t="shared" si="285"/>
        <v>-</v>
      </c>
      <c r="C798" s="2">
        <f t="shared" si="280"/>
        <v>24</v>
      </c>
      <c r="E798" s="106"/>
      <c r="F798" s="107"/>
      <c r="G798" s="107"/>
      <c r="H798" s="108"/>
      <c r="I798" s="368" t="str">
        <f t="shared" si="281"/>
        <v/>
      </c>
      <c r="J798" s="91" t="str">
        <f t="shared" si="273"/>
        <v/>
      </c>
      <c r="K798" s="92">
        <f t="shared" si="274"/>
        <v>0</v>
      </c>
      <c r="L798" s="105" t="str">
        <f t="shared" si="282"/>
        <v/>
      </c>
      <c r="M798" s="91">
        <f t="shared" si="275"/>
        <v>0</v>
      </c>
      <c r="N798" s="91">
        <f t="shared" si="276"/>
        <v>0</v>
      </c>
      <c r="O798" s="253">
        <f t="shared" si="277"/>
        <v>0</v>
      </c>
      <c r="P798" s="253">
        <f t="shared" si="284"/>
        <v>0</v>
      </c>
      <c r="Q798" s="253">
        <f t="shared" si="278"/>
        <v>0</v>
      </c>
      <c r="R798" s="253">
        <f t="shared" si="279"/>
        <v>0</v>
      </c>
      <c r="S798" s="93" t="s">
        <v>30</v>
      </c>
      <c r="T798" s="168" t="str">
        <f t="shared" si="283"/>
        <v/>
      </c>
    </row>
    <row r="799" spans="1:20" ht="24.95" hidden="1" customHeight="1">
      <c r="A799" s="209" t="str">
        <f t="shared" si="285"/>
        <v>-</v>
      </c>
      <c r="C799" s="2">
        <f t="shared" si="280"/>
        <v>25</v>
      </c>
      <c r="E799" s="106"/>
      <c r="F799" s="107"/>
      <c r="G799" s="107"/>
      <c r="H799" s="108"/>
      <c r="I799" s="368" t="str">
        <f t="shared" si="281"/>
        <v/>
      </c>
      <c r="J799" s="91" t="str">
        <f t="shared" si="273"/>
        <v/>
      </c>
      <c r="K799" s="92">
        <f t="shared" si="274"/>
        <v>0</v>
      </c>
      <c r="L799" s="105" t="str">
        <f t="shared" si="282"/>
        <v/>
      </c>
      <c r="M799" s="91">
        <f t="shared" si="275"/>
        <v>0</v>
      </c>
      <c r="N799" s="91">
        <f t="shared" si="276"/>
        <v>0</v>
      </c>
      <c r="O799" s="253">
        <f t="shared" si="277"/>
        <v>0</v>
      </c>
      <c r="P799" s="253">
        <f t="shared" si="284"/>
        <v>0</v>
      </c>
      <c r="Q799" s="253">
        <f t="shared" si="278"/>
        <v>0</v>
      </c>
      <c r="R799" s="253">
        <f t="shared" si="279"/>
        <v>0</v>
      </c>
      <c r="S799" s="93" t="s">
        <v>30</v>
      </c>
      <c r="T799" s="168" t="str">
        <f t="shared" si="283"/>
        <v/>
      </c>
    </row>
    <row r="800" spans="1:20" ht="24.95" hidden="1" customHeight="1">
      <c r="A800" s="209" t="str">
        <f t="shared" si="285"/>
        <v>-</v>
      </c>
      <c r="E800" s="97"/>
      <c r="F800" s="2"/>
      <c r="G800" s="2"/>
      <c r="H800" s="98"/>
      <c r="I800" s="370" t="str">
        <f t="shared" si="281"/>
        <v/>
      </c>
      <c r="J800" s="100" t="str">
        <f t="shared" si="273"/>
        <v/>
      </c>
      <c r="K800" s="174">
        <f>SUM(K775:K799)</f>
        <v>0</v>
      </c>
      <c r="L800" s="100" t="str">
        <f t="shared" si="282"/>
        <v/>
      </c>
      <c r="M800" s="102">
        <f>SUM(M775:M799)</f>
        <v>0</v>
      </c>
      <c r="N800" s="102">
        <f>SUM(N775:N799)</f>
        <v>0</v>
      </c>
      <c r="O800" s="254">
        <f>SUM(O775:O799)</f>
        <v>0</v>
      </c>
      <c r="P800" s="254">
        <f t="shared" si="284"/>
        <v>0</v>
      </c>
      <c r="Q800" s="254">
        <f>SUM(Q775:Q799)</f>
        <v>0</v>
      </c>
      <c r="R800" s="254">
        <f>SUM(R775:R799)</f>
        <v>0</v>
      </c>
      <c r="S800" s="175"/>
      <c r="T800" s="395" t="str">
        <f t="shared" si="283"/>
        <v/>
      </c>
    </row>
    <row r="801" spans="1:20" ht="24.95" hidden="1" customHeight="1">
      <c r="A801" s="209" t="str">
        <f t="shared" si="285"/>
        <v>-</v>
      </c>
      <c r="C801" s="2">
        <v>1</v>
      </c>
      <c r="E801" s="70" t="s">
        <v>59</v>
      </c>
      <c r="F801" s="111"/>
      <c r="G801" s="111"/>
      <c r="H801" s="112"/>
      <c r="I801" s="367" t="str">
        <f t="shared" si="281"/>
        <v/>
      </c>
      <c r="J801" s="88" t="str">
        <f t="shared" si="273"/>
        <v/>
      </c>
      <c r="K801" s="114">
        <f t="shared" ref="K801:K825" si="286">COUNTIFS($I$6:$I$255,I801,$S$6:$S$255,S801)</f>
        <v>0</v>
      </c>
      <c r="L801" s="104" t="str">
        <f t="shared" si="282"/>
        <v/>
      </c>
      <c r="M801" s="88">
        <f t="shared" ref="M801:M825" si="287">SUMIFS($M$6:$M$255,$I$6:$I$255,I801,$S$6:$S$255,S801)</f>
        <v>0</v>
      </c>
      <c r="N801" s="88">
        <f t="shared" ref="N801:N825" si="288">SUMIFS($N$6:$N$255,$I$6:$I$255,I801,$S$6:$S$255,S801)</f>
        <v>0</v>
      </c>
      <c r="O801" s="252">
        <f t="shared" ref="O801:O825" si="289">SUMIFS($O$6:$O$255,$I$6:$I$255,I801,$S$6:$S$255,S801)</f>
        <v>0</v>
      </c>
      <c r="P801" s="252">
        <f t="shared" si="284"/>
        <v>0</v>
      </c>
      <c r="Q801" s="252">
        <f t="shared" ref="Q801:Q825" si="290">SUMIFS($Q$6:$Q$255,$I$6:$I$255,I801,$S$6:$S$255,S801)</f>
        <v>0</v>
      </c>
      <c r="R801" s="252">
        <f t="shared" ref="R801:R825" si="291">SUMIFS($R$6:$R$255,$I$6:$I$255,I801,$S$6:$S$255,S801)</f>
        <v>0</v>
      </c>
      <c r="S801" s="109" t="s">
        <v>70</v>
      </c>
      <c r="T801" s="171" t="str">
        <f t="shared" si="283"/>
        <v/>
      </c>
    </row>
    <row r="802" spans="1:20" ht="24.95" hidden="1" customHeight="1">
      <c r="A802" s="209" t="str">
        <f t="shared" si="285"/>
        <v>-</v>
      </c>
      <c r="C802" s="2">
        <f t="shared" ref="C802:C825" si="292">C801+1</f>
        <v>2</v>
      </c>
      <c r="E802" s="106"/>
      <c r="F802" s="107"/>
      <c r="G802" s="107"/>
      <c r="H802" s="108"/>
      <c r="I802" s="368" t="str">
        <f t="shared" si="281"/>
        <v/>
      </c>
      <c r="J802" s="91" t="str">
        <f t="shared" si="273"/>
        <v/>
      </c>
      <c r="K802" s="92">
        <f t="shared" si="286"/>
        <v>0</v>
      </c>
      <c r="L802" s="105" t="str">
        <f t="shared" si="282"/>
        <v/>
      </c>
      <c r="M802" s="91">
        <f t="shared" si="287"/>
        <v>0</v>
      </c>
      <c r="N802" s="91">
        <f t="shared" si="288"/>
        <v>0</v>
      </c>
      <c r="O802" s="253">
        <f t="shared" si="289"/>
        <v>0</v>
      </c>
      <c r="P802" s="253">
        <f t="shared" si="284"/>
        <v>0</v>
      </c>
      <c r="Q802" s="253">
        <f t="shared" si="290"/>
        <v>0</v>
      </c>
      <c r="R802" s="253">
        <f t="shared" si="291"/>
        <v>0</v>
      </c>
      <c r="S802" s="93" t="s">
        <v>70</v>
      </c>
      <c r="T802" s="168" t="str">
        <f t="shared" si="283"/>
        <v/>
      </c>
    </row>
    <row r="803" spans="1:20" ht="24.95" hidden="1" customHeight="1">
      <c r="A803" s="209" t="str">
        <f t="shared" si="285"/>
        <v>-</v>
      </c>
      <c r="C803" s="2">
        <f t="shared" si="292"/>
        <v>3</v>
      </c>
      <c r="E803" s="106"/>
      <c r="F803" s="107"/>
      <c r="G803" s="107"/>
      <c r="H803" s="108"/>
      <c r="I803" s="368" t="str">
        <f t="shared" si="281"/>
        <v/>
      </c>
      <c r="J803" s="91" t="str">
        <f t="shared" si="273"/>
        <v/>
      </c>
      <c r="K803" s="92">
        <f t="shared" si="286"/>
        <v>0</v>
      </c>
      <c r="L803" s="105" t="str">
        <f t="shared" si="282"/>
        <v/>
      </c>
      <c r="M803" s="91">
        <f t="shared" si="287"/>
        <v>0</v>
      </c>
      <c r="N803" s="91">
        <f t="shared" si="288"/>
        <v>0</v>
      </c>
      <c r="O803" s="253">
        <f t="shared" si="289"/>
        <v>0</v>
      </c>
      <c r="P803" s="253">
        <f t="shared" si="284"/>
        <v>0</v>
      </c>
      <c r="Q803" s="253">
        <f t="shared" si="290"/>
        <v>0</v>
      </c>
      <c r="R803" s="253">
        <f t="shared" si="291"/>
        <v>0</v>
      </c>
      <c r="S803" s="93" t="s">
        <v>70</v>
      </c>
      <c r="T803" s="168" t="str">
        <f t="shared" si="283"/>
        <v/>
      </c>
    </row>
    <row r="804" spans="1:20" ht="24.95" hidden="1" customHeight="1">
      <c r="A804" s="209" t="str">
        <f t="shared" si="285"/>
        <v>-</v>
      </c>
      <c r="C804" s="2">
        <f t="shared" si="292"/>
        <v>4</v>
      </c>
      <c r="E804" s="106"/>
      <c r="F804" s="107"/>
      <c r="G804" s="107"/>
      <c r="H804" s="108"/>
      <c r="I804" s="368" t="str">
        <f t="shared" si="281"/>
        <v/>
      </c>
      <c r="J804" s="91" t="str">
        <f t="shared" si="273"/>
        <v/>
      </c>
      <c r="K804" s="92">
        <f t="shared" si="286"/>
        <v>0</v>
      </c>
      <c r="L804" s="105" t="str">
        <f t="shared" si="282"/>
        <v/>
      </c>
      <c r="M804" s="91">
        <f t="shared" si="287"/>
        <v>0</v>
      </c>
      <c r="N804" s="91">
        <f t="shared" si="288"/>
        <v>0</v>
      </c>
      <c r="O804" s="253">
        <f t="shared" si="289"/>
        <v>0</v>
      </c>
      <c r="P804" s="253">
        <f t="shared" si="284"/>
        <v>0</v>
      </c>
      <c r="Q804" s="253">
        <f t="shared" si="290"/>
        <v>0</v>
      </c>
      <c r="R804" s="253">
        <f t="shared" si="291"/>
        <v>0</v>
      </c>
      <c r="S804" s="93" t="s">
        <v>70</v>
      </c>
      <c r="T804" s="168" t="str">
        <f t="shared" si="283"/>
        <v/>
      </c>
    </row>
    <row r="805" spans="1:20" ht="24.95" hidden="1" customHeight="1">
      <c r="A805" s="209" t="str">
        <f t="shared" si="285"/>
        <v>-</v>
      </c>
      <c r="C805" s="2">
        <f t="shared" si="292"/>
        <v>5</v>
      </c>
      <c r="E805" s="106"/>
      <c r="F805" s="107"/>
      <c r="G805" s="107"/>
      <c r="H805" s="108"/>
      <c r="I805" s="368" t="str">
        <f t="shared" si="281"/>
        <v/>
      </c>
      <c r="J805" s="91" t="str">
        <f t="shared" si="273"/>
        <v/>
      </c>
      <c r="K805" s="92">
        <f t="shared" si="286"/>
        <v>0</v>
      </c>
      <c r="L805" s="105" t="str">
        <f t="shared" si="282"/>
        <v/>
      </c>
      <c r="M805" s="91">
        <f t="shared" si="287"/>
        <v>0</v>
      </c>
      <c r="N805" s="91">
        <f t="shared" si="288"/>
        <v>0</v>
      </c>
      <c r="O805" s="253">
        <f t="shared" si="289"/>
        <v>0</v>
      </c>
      <c r="P805" s="253">
        <f t="shared" si="284"/>
        <v>0</v>
      </c>
      <c r="Q805" s="253">
        <f t="shared" si="290"/>
        <v>0</v>
      </c>
      <c r="R805" s="253">
        <f t="shared" si="291"/>
        <v>0</v>
      </c>
      <c r="S805" s="93" t="s">
        <v>70</v>
      </c>
      <c r="T805" s="168" t="str">
        <f t="shared" si="283"/>
        <v/>
      </c>
    </row>
    <row r="806" spans="1:20" ht="24.95" hidden="1" customHeight="1">
      <c r="A806" s="209" t="str">
        <f t="shared" si="285"/>
        <v>-</v>
      </c>
      <c r="C806" s="2">
        <f t="shared" si="292"/>
        <v>6</v>
      </c>
      <c r="E806" s="106"/>
      <c r="F806" s="107"/>
      <c r="G806" s="107"/>
      <c r="H806" s="108"/>
      <c r="I806" s="368" t="str">
        <f t="shared" si="281"/>
        <v/>
      </c>
      <c r="J806" s="91" t="str">
        <f t="shared" si="273"/>
        <v/>
      </c>
      <c r="K806" s="92">
        <f t="shared" si="286"/>
        <v>0</v>
      </c>
      <c r="L806" s="105" t="str">
        <f t="shared" si="282"/>
        <v/>
      </c>
      <c r="M806" s="91">
        <f t="shared" si="287"/>
        <v>0</v>
      </c>
      <c r="N806" s="91">
        <f t="shared" si="288"/>
        <v>0</v>
      </c>
      <c r="O806" s="253">
        <f t="shared" si="289"/>
        <v>0</v>
      </c>
      <c r="P806" s="253">
        <f t="shared" si="284"/>
        <v>0</v>
      </c>
      <c r="Q806" s="253">
        <f t="shared" si="290"/>
        <v>0</v>
      </c>
      <c r="R806" s="253">
        <f t="shared" si="291"/>
        <v>0</v>
      </c>
      <c r="S806" s="93" t="s">
        <v>70</v>
      </c>
      <c r="T806" s="168" t="str">
        <f t="shared" si="283"/>
        <v/>
      </c>
    </row>
    <row r="807" spans="1:20" ht="24.95" hidden="1" customHeight="1">
      <c r="A807" s="209" t="str">
        <f t="shared" si="285"/>
        <v>-</v>
      </c>
      <c r="C807" s="2">
        <f t="shared" si="292"/>
        <v>7</v>
      </c>
      <c r="E807" s="106"/>
      <c r="F807" s="107"/>
      <c r="G807" s="107"/>
      <c r="H807" s="108"/>
      <c r="I807" s="368" t="str">
        <f t="shared" si="281"/>
        <v/>
      </c>
      <c r="J807" s="91" t="str">
        <f t="shared" si="273"/>
        <v/>
      </c>
      <c r="K807" s="92">
        <f t="shared" si="286"/>
        <v>0</v>
      </c>
      <c r="L807" s="105" t="str">
        <f t="shared" si="282"/>
        <v/>
      </c>
      <c r="M807" s="91">
        <f t="shared" si="287"/>
        <v>0</v>
      </c>
      <c r="N807" s="91">
        <f t="shared" si="288"/>
        <v>0</v>
      </c>
      <c r="O807" s="253">
        <f t="shared" si="289"/>
        <v>0</v>
      </c>
      <c r="P807" s="253">
        <f t="shared" si="284"/>
        <v>0</v>
      </c>
      <c r="Q807" s="253">
        <f t="shared" si="290"/>
        <v>0</v>
      </c>
      <c r="R807" s="253">
        <f t="shared" si="291"/>
        <v>0</v>
      </c>
      <c r="S807" s="93" t="s">
        <v>70</v>
      </c>
      <c r="T807" s="168" t="str">
        <f t="shared" si="283"/>
        <v/>
      </c>
    </row>
    <row r="808" spans="1:20" ht="24.95" hidden="1" customHeight="1">
      <c r="A808" s="209" t="str">
        <f t="shared" si="285"/>
        <v>-</v>
      </c>
      <c r="C808" s="2">
        <f t="shared" si="292"/>
        <v>8</v>
      </c>
      <c r="E808" s="106"/>
      <c r="F808" s="107"/>
      <c r="G808" s="107"/>
      <c r="H808" s="108"/>
      <c r="I808" s="368" t="str">
        <f t="shared" si="281"/>
        <v/>
      </c>
      <c r="J808" s="91" t="str">
        <f t="shared" si="273"/>
        <v/>
      </c>
      <c r="K808" s="92">
        <f t="shared" si="286"/>
        <v>0</v>
      </c>
      <c r="L808" s="105" t="str">
        <f t="shared" si="282"/>
        <v/>
      </c>
      <c r="M808" s="91">
        <f t="shared" si="287"/>
        <v>0</v>
      </c>
      <c r="N808" s="91">
        <f t="shared" si="288"/>
        <v>0</v>
      </c>
      <c r="O808" s="253">
        <f t="shared" si="289"/>
        <v>0</v>
      </c>
      <c r="P808" s="253">
        <f t="shared" si="284"/>
        <v>0</v>
      </c>
      <c r="Q808" s="253">
        <f t="shared" si="290"/>
        <v>0</v>
      </c>
      <c r="R808" s="253">
        <f t="shared" si="291"/>
        <v>0</v>
      </c>
      <c r="S808" s="93" t="s">
        <v>70</v>
      </c>
      <c r="T808" s="168" t="str">
        <f t="shared" si="283"/>
        <v/>
      </c>
    </row>
    <row r="809" spans="1:20" ht="24.95" hidden="1" customHeight="1">
      <c r="A809" s="209" t="str">
        <f t="shared" si="285"/>
        <v>-</v>
      </c>
      <c r="C809" s="2">
        <f t="shared" si="292"/>
        <v>9</v>
      </c>
      <c r="E809" s="106"/>
      <c r="F809" s="107"/>
      <c r="G809" s="107"/>
      <c r="H809" s="108"/>
      <c r="I809" s="368" t="str">
        <f t="shared" si="281"/>
        <v/>
      </c>
      <c r="J809" s="91" t="str">
        <f t="shared" si="273"/>
        <v/>
      </c>
      <c r="K809" s="92">
        <f t="shared" si="286"/>
        <v>0</v>
      </c>
      <c r="L809" s="105" t="str">
        <f t="shared" si="282"/>
        <v/>
      </c>
      <c r="M809" s="91">
        <f t="shared" si="287"/>
        <v>0</v>
      </c>
      <c r="N809" s="91">
        <f t="shared" si="288"/>
        <v>0</v>
      </c>
      <c r="O809" s="253">
        <f t="shared" si="289"/>
        <v>0</v>
      </c>
      <c r="P809" s="253">
        <f t="shared" si="284"/>
        <v>0</v>
      </c>
      <c r="Q809" s="253">
        <f t="shared" si="290"/>
        <v>0</v>
      </c>
      <c r="R809" s="253">
        <f t="shared" si="291"/>
        <v>0</v>
      </c>
      <c r="S809" s="93" t="s">
        <v>70</v>
      </c>
      <c r="T809" s="168" t="str">
        <f t="shared" si="283"/>
        <v/>
      </c>
    </row>
    <row r="810" spans="1:20" ht="24.95" hidden="1" customHeight="1">
      <c r="A810" s="209" t="str">
        <f t="shared" si="285"/>
        <v>-</v>
      </c>
      <c r="C810" s="2">
        <f t="shared" si="292"/>
        <v>10</v>
      </c>
      <c r="E810" s="106"/>
      <c r="F810" s="107"/>
      <c r="G810" s="107"/>
      <c r="H810" s="108"/>
      <c r="I810" s="368" t="str">
        <f t="shared" si="281"/>
        <v/>
      </c>
      <c r="J810" s="91" t="str">
        <f t="shared" si="273"/>
        <v/>
      </c>
      <c r="K810" s="92">
        <f t="shared" si="286"/>
        <v>0</v>
      </c>
      <c r="L810" s="105" t="str">
        <f t="shared" si="282"/>
        <v/>
      </c>
      <c r="M810" s="91">
        <f t="shared" si="287"/>
        <v>0</v>
      </c>
      <c r="N810" s="91">
        <f t="shared" si="288"/>
        <v>0</v>
      </c>
      <c r="O810" s="253">
        <f t="shared" si="289"/>
        <v>0</v>
      </c>
      <c r="P810" s="253">
        <f t="shared" si="284"/>
        <v>0</v>
      </c>
      <c r="Q810" s="253">
        <f t="shared" si="290"/>
        <v>0</v>
      </c>
      <c r="R810" s="253">
        <f t="shared" si="291"/>
        <v>0</v>
      </c>
      <c r="S810" s="93" t="s">
        <v>70</v>
      </c>
      <c r="T810" s="168" t="str">
        <f t="shared" si="283"/>
        <v/>
      </c>
    </row>
    <row r="811" spans="1:20" ht="24.95" hidden="1" customHeight="1">
      <c r="A811" s="209" t="str">
        <f t="shared" si="285"/>
        <v>-</v>
      </c>
      <c r="C811" s="2">
        <f t="shared" si="292"/>
        <v>11</v>
      </c>
      <c r="E811" s="106"/>
      <c r="F811" s="107"/>
      <c r="G811" s="107"/>
      <c r="H811" s="108"/>
      <c r="I811" s="368" t="str">
        <f t="shared" si="281"/>
        <v/>
      </c>
      <c r="J811" s="91" t="str">
        <f t="shared" si="273"/>
        <v/>
      </c>
      <c r="K811" s="92">
        <f t="shared" si="286"/>
        <v>0</v>
      </c>
      <c r="L811" s="105" t="str">
        <f t="shared" si="282"/>
        <v/>
      </c>
      <c r="M811" s="91">
        <f t="shared" si="287"/>
        <v>0</v>
      </c>
      <c r="N811" s="91">
        <f t="shared" si="288"/>
        <v>0</v>
      </c>
      <c r="O811" s="253">
        <f t="shared" si="289"/>
        <v>0</v>
      </c>
      <c r="P811" s="253">
        <f t="shared" si="284"/>
        <v>0</v>
      </c>
      <c r="Q811" s="253">
        <f t="shared" si="290"/>
        <v>0</v>
      </c>
      <c r="R811" s="253">
        <f t="shared" si="291"/>
        <v>0</v>
      </c>
      <c r="S811" s="93" t="s">
        <v>70</v>
      </c>
      <c r="T811" s="168" t="str">
        <f t="shared" si="283"/>
        <v/>
      </c>
    </row>
    <row r="812" spans="1:20" ht="24.95" hidden="1" customHeight="1">
      <c r="A812" s="209" t="str">
        <f t="shared" si="285"/>
        <v>-</v>
      </c>
      <c r="C812" s="2">
        <f t="shared" si="292"/>
        <v>12</v>
      </c>
      <c r="E812" s="106"/>
      <c r="F812" s="107"/>
      <c r="G812" s="107"/>
      <c r="H812" s="108"/>
      <c r="I812" s="368" t="str">
        <f t="shared" si="281"/>
        <v/>
      </c>
      <c r="J812" s="91" t="str">
        <f t="shared" si="273"/>
        <v/>
      </c>
      <c r="K812" s="92">
        <f t="shared" si="286"/>
        <v>0</v>
      </c>
      <c r="L812" s="105" t="str">
        <f t="shared" si="282"/>
        <v/>
      </c>
      <c r="M812" s="91">
        <f t="shared" si="287"/>
        <v>0</v>
      </c>
      <c r="N812" s="91">
        <f t="shared" si="288"/>
        <v>0</v>
      </c>
      <c r="O812" s="253">
        <f t="shared" si="289"/>
        <v>0</v>
      </c>
      <c r="P812" s="253">
        <f t="shared" si="284"/>
        <v>0</v>
      </c>
      <c r="Q812" s="253">
        <f t="shared" si="290"/>
        <v>0</v>
      </c>
      <c r="R812" s="253">
        <f t="shared" si="291"/>
        <v>0</v>
      </c>
      <c r="S812" s="93" t="s">
        <v>70</v>
      </c>
      <c r="T812" s="168" t="str">
        <f t="shared" si="283"/>
        <v/>
      </c>
    </row>
    <row r="813" spans="1:20" ht="24.95" hidden="1" customHeight="1">
      <c r="A813" s="209" t="str">
        <f t="shared" si="285"/>
        <v>-</v>
      </c>
      <c r="C813" s="2">
        <f t="shared" si="292"/>
        <v>13</v>
      </c>
      <c r="E813" s="106"/>
      <c r="F813" s="107"/>
      <c r="G813" s="107"/>
      <c r="H813" s="108"/>
      <c r="I813" s="368" t="str">
        <f t="shared" si="281"/>
        <v/>
      </c>
      <c r="J813" s="91" t="str">
        <f t="shared" si="273"/>
        <v/>
      </c>
      <c r="K813" s="92">
        <f t="shared" si="286"/>
        <v>0</v>
      </c>
      <c r="L813" s="105" t="str">
        <f t="shared" si="282"/>
        <v/>
      </c>
      <c r="M813" s="91">
        <f t="shared" si="287"/>
        <v>0</v>
      </c>
      <c r="N813" s="91">
        <f t="shared" si="288"/>
        <v>0</v>
      </c>
      <c r="O813" s="253">
        <f t="shared" si="289"/>
        <v>0</v>
      </c>
      <c r="P813" s="253">
        <f t="shared" si="284"/>
        <v>0</v>
      </c>
      <c r="Q813" s="253">
        <f t="shared" si="290"/>
        <v>0</v>
      </c>
      <c r="R813" s="253">
        <f t="shared" si="291"/>
        <v>0</v>
      </c>
      <c r="S813" s="93" t="s">
        <v>70</v>
      </c>
      <c r="T813" s="168" t="str">
        <f t="shared" si="283"/>
        <v/>
      </c>
    </row>
    <row r="814" spans="1:20" ht="24.95" hidden="1" customHeight="1">
      <c r="A814" s="209" t="str">
        <f t="shared" si="285"/>
        <v>-</v>
      </c>
      <c r="C814" s="2">
        <f t="shared" si="292"/>
        <v>14</v>
      </c>
      <c r="E814" s="106"/>
      <c r="F814" s="107"/>
      <c r="G814" s="107"/>
      <c r="H814" s="108"/>
      <c r="I814" s="368" t="str">
        <f t="shared" si="281"/>
        <v/>
      </c>
      <c r="J814" s="91" t="str">
        <f t="shared" si="273"/>
        <v/>
      </c>
      <c r="K814" s="92">
        <f t="shared" si="286"/>
        <v>0</v>
      </c>
      <c r="L814" s="105" t="str">
        <f t="shared" si="282"/>
        <v/>
      </c>
      <c r="M814" s="91">
        <f t="shared" si="287"/>
        <v>0</v>
      </c>
      <c r="N814" s="91">
        <f t="shared" si="288"/>
        <v>0</v>
      </c>
      <c r="O814" s="253">
        <f t="shared" si="289"/>
        <v>0</v>
      </c>
      <c r="P814" s="253">
        <f t="shared" si="284"/>
        <v>0</v>
      </c>
      <c r="Q814" s="253">
        <f t="shared" si="290"/>
        <v>0</v>
      </c>
      <c r="R814" s="253">
        <f t="shared" si="291"/>
        <v>0</v>
      </c>
      <c r="S814" s="93" t="s">
        <v>70</v>
      </c>
      <c r="T814" s="168" t="str">
        <f t="shared" si="283"/>
        <v/>
      </c>
    </row>
    <row r="815" spans="1:20" ht="24.95" hidden="1" customHeight="1">
      <c r="A815" s="209" t="str">
        <f t="shared" si="285"/>
        <v>-</v>
      </c>
      <c r="C815" s="2">
        <f t="shared" si="292"/>
        <v>15</v>
      </c>
      <c r="E815" s="106"/>
      <c r="F815" s="107"/>
      <c r="G815" s="107"/>
      <c r="H815" s="108"/>
      <c r="I815" s="368" t="str">
        <f t="shared" si="281"/>
        <v/>
      </c>
      <c r="J815" s="91" t="str">
        <f t="shared" si="273"/>
        <v/>
      </c>
      <c r="K815" s="92">
        <f t="shared" si="286"/>
        <v>0</v>
      </c>
      <c r="L815" s="105" t="str">
        <f t="shared" si="282"/>
        <v/>
      </c>
      <c r="M815" s="91">
        <f t="shared" si="287"/>
        <v>0</v>
      </c>
      <c r="N815" s="91">
        <f t="shared" si="288"/>
        <v>0</v>
      </c>
      <c r="O815" s="253">
        <f t="shared" si="289"/>
        <v>0</v>
      </c>
      <c r="P815" s="253">
        <f t="shared" si="284"/>
        <v>0</v>
      </c>
      <c r="Q815" s="253">
        <f t="shared" si="290"/>
        <v>0</v>
      </c>
      <c r="R815" s="253">
        <f t="shared" si="291"/>
        <v>0</v>
      </c>
      <c r="S815" s="93" t="s">
        <v>70</v>
      </c>
      <c r="T815" s="168" t="str">
        <f t="shared" si="283"/>
        <v/>
      </c>
    </row>
    <row r="816" spans="1:20" ht="24.95" hidden="1" customHeight="1">
      <c r="A816" s="209" t="str">
        <f t="shared" si="285"/>
        <v>-</v>
      </c>
      <c r="C816" s="2">
        <f t="shared" si="292"/>
        <v>16</v>
      </c>
      <c r="E816" s="106"/>
      <c r="F816" s="107"/>
      <c r="G816" s="107"/>
      <c r="H816" s="108"/>
      <c r="I816" s="368" t="str">
        <f t="shared" si="281"/>
        <v/>
      </c>
      <c r="J816" s="91" t="str">
        <f t="shared" si="273"/>
        <v/>
      </c>
      <c r="K816" s="92">
        <f t="shared" si="286"/>
        <v>0</v>
      </c>
      <c r="L816" s="105" t="str">
        <f t="shared" si="282"/>
        <v/>
      </c>
      <c r="M816" s="91">
        <f t="shared" si="287"/>
        <v>0</v>
      </c>
      <c r="N816" s="91">
        <f t="shared" si="288"/>
        <v>0</v>
      </c>
      <c r="O816" s="253">
        <f t="shared" si="289"/>
        <v>0</v>
      </c>
      <c r="P816" s="253">
        <f t="shared" si="284"/>
        <v>0</v>
      </c>
      <c r="Q816" s="253">
        <f t="shared" si="290"/>
        <v>0</v>
      </c>
      <c r="R816" s="253">
        <f t="shared" si="291"/>
        <v>0</v>
      </c>
      <c r="S816" s="93" t="s">
        <v>70</v>
      </c>
      <c r="T816" s="168" t="str">
        <f t="shared" si="283"/>
        <v/>
      </c>
    </row>
    <row r="817" spans="1:20" ht="24.95" hidden="1" customHeight="1">
      <c r="A817" s="209" t="str">
        <f t="shared" si="285"/>
        <v>-</v>
      </c>
      <c r="C817" s="2">
        <f t="shared" si="292"/>
        <v>17</v>
      </c>
      <c r="E817" s="106"/>
      <c r="F817" s="107"/>
      <c r="G817" s="107"/>
      <c r="H817" s="108"/>
      <c r="I817" s="368" t="str">
        <f t="shared" si="281"/>
        <v/>
      </c>
      <c r="J817" s="91" t="str">
        <f t="shared" si="273"/>
        <v/>
      </c>
      <c r="K817" s="92">
        <f t="shared" si="286"/>
        <v>0</v>
      </c>
      <c r="L817" s="105" t="str">
        <f t="shared" si="282"/>
        <v/>
      </c>
      <c r="M817" s="91">
        <f t="shared" si="287"/>
        <v>0</v>
      </c>
      <c r="N817" s="91">
        <f t="shared" si="288"/>
        <v>0</v>
      </c>
      <c r="O817" s="253">
        <f t="shared" si="289"/>
        <v>0</v>
      </c>
      <c r="P817" s="253">
        <f t="shared" si="284"/>
        <v>0</v>
      </c>
      <c r="Q817" s="253">
        <f t="shared" si="290"/>
        <v>0</v>
      </c>
      <c r="R817" s="253">
        <f t="shared" si="291"/>
        <v>0</v>
      </c>
      <c r="S817" s="93" t="s">
        <v>70</v>
      </c>
      <c r="T817" s="168" t="str">
        <f t="shared" si="283"/>
        <v/>
      </c>
    </row>
    <row r="818" spans="1:20" ht="24.95" hidden="1" customHeight="1">
      <c r="A818" s="209" t="str">
        <f t="shared" si="285"/>
        <v>-</v>
      </c>
      <c r="C818" s="2">
        <f t="shared" si="292"/>
        <v>18</v>
      </c>
      <c r="E818" s="106"/>
      <c r="F818" s="107"/>
      <c r="G818" s="107"/>
      <c r="H818" s="108"/>
      <c r="I818" s="368" t="str">
        <f t="shared" si="281"/>
        <v/>
      </c>
      <c r="J818" s="91" t="str">
        <f t="shared" si="273"/>
        <v/>
      </c>
      <c r="K818" s="92">
        <f t="shared" si="286"/>
        <v>0</v>
      </c>
      <c r="L818" s="105" t="str">
        <f t="shared" si="282"/>
        <v/>
      </c>
      <c r="M818" s="91">
        <f t="shared" si="287"/>
        <v>0</v>
      </c>
      <c r="N818" s="91">
        <f t="shared" si="288"/>
        <v>0</v>
      </c>
      <c r="O818" s="253">
        <f t="shared" si="289"/>
        <v>0</v>
      </c>
      <c r="P818" s="253">
        <f t="shared" si="284"/>
        <v>0</v>
      </c>
      <c r="Q818" s="253">
        <f t="shared" si="290"/>
        <v>0</v>
      </c>
      <c r="R818" s="253">
        <f t="shared" si="291"/>
        <v>0</v>
      </c>
      <c r="S818" s="93" t="s">
        <v>70</v>
      </c>
      <c r="T818" s="168" t="str">
        <f t="shared" si="283"/>
        <v/>
      </c>
    </row>
    <row r="819" spans="1:20" ht="24.95" hidden="1" customHeight="1">
      <c r="A819" s="209" t="str">
        <f t="shared" si="285"/>
        <v>-</v>
      </c>
      <c r="C819" s="2">
        <f t="shared" si="292"/>
        <v>19</v>
      </c>
      <c r="E819" s="106"/>
      <c r="F819" s="107"/>
      <c r="G819" s="107"/>
      <c r="H819" s="108"/>
      <c r="I819" s="368" t="str">
        <f t="shared" si="281"/>
        <v/>
      </c>
      <c r="J819" s="91" t="str">
        <f t="shared" si="273"/>
        <v/>
      </c>
      <c r="K819" s="92">
        <f t="shared" si="286"/>
        <v>0</v>
      </c>
      <c r="L819" s="105" t="str">
        <f t="shared" si="282"/>
        <v/>
      </c>
      <c r="M819" s="91">
        <f t="shared" si="287"/>
        <v>0</v>
      </c>
      <c r="N819" s="91">
        <f t="shared" si="288"/>
        <v>0</v>
      </c>
      <c r="O819" s="253">
        <f t="shared" si="289"/>
        <v>0</v>
      </c>
      <c r="P819" s="253">
        <f t="shared" si="284"/>
        <v>0</v>
      </c>
      <c r="Q819" s="253">
        <f t="shared" si="290"/>
        <v>0</v>
      </c>
      <c r="R819" s="253">
        <f t="shared" si="291"/>
        <v>0</v>
      </c>
      <c r="S819" s="93" t="s">
        <v>70</v>
      </c>
      <c r="T819" s="168" t="str">
        <f t="shared" si="283"/>
        <v/>
      </c>
    </row>
    <row r="820" spans="1:20" ht="24.95" hidden="1" customHeight="1">
      <c r="A820" s="209" t="str">
        <f t="shared" si="285"/>
        <v>-</v>
      </c>
      <c r="C820" s="2">
        <f t="shared" si="292"/>
        <v>20</v>
      </c>
      <c r="E820" s="106"/>
      <c r="F820" s="107"/>
      <c r="G820" s="107"/>
      <c r="H820" s="108"/>
      <c r="I820" s="368" t="str">
        <f t="shared" si="281"/>
        <v/>
      </c>
      <c r="J820" s="91" t="str">
        <f t="shared" si="273"/>
        <v/>
      </c>
      <c r="K820" s="92">
        <f t="shared" si="286"/>
        <v>0</v>
      </c>
      <c r="L820" s="105" t="str">
        <f t="shared" si="282"/>
        <v/>
      </c>
      <c r="M820" s="91">
        <f t="shared" si="287"/>
        <v>0</v>
      </c>
      <c r="N820" s="91">
        <f t="shared" si="288"/>
        <v>0</v>
      </c>
      <c r="O820" s="253">
        <f t="shared" si="289"/>
        <v>0</v>
      </c>
      <c r="P820" s="253">
        <f t="shared" si="284"/>
        <v>0</v>
      </c>
      <c r="Q820" s="253">
        <f t="shared" si="290"/>
        <v>0</v>
      </c>
      <c r="R820" s="253">
        <f t="shared" si="291"/>
        <v>0</v>
      </c>
      <c r="S820" s="93" t="s">
        <v>70</v>
      </c>
      <c r="T820" s="168" t="str">
        <f t="shared" si="283"/>
        <v/>
      </c>
    </row>
    <row r="821" spans="1:20" ht="24.95" hidden="1" customHeight="1">
      <c r="A821" s="209" t="str">
        <f t="shared" si="285"/>
        <v>-</v>
      </c>
      <c r="C821" s="2">
        <f t="shared" si="292"/>
        <v>21</v>
      </c>
      <c r="E821" s="106"/>
      <c r="F821" s="107"/>
      <c r="G821" s="107"/>
      <c r="H821" s="108"/>
      <c r="I821" s="368" t="str">
        <f t="shared" si="281"/>
        <v/>
      </c>
      <c r="J821" s="91" t="str">
        <f t="shared" si="273"/>
        <v/>
      </c>
      <c r="K821" s="92">
        <f t="shared" si="286"/>
        <v>0</v>
      </c>
      <c r="L821" s="105" t="str">
        <f t="shared" si="282"/>
        <v/>
      </c>
      <c r="M821" s="91">
        <f t="shared" si="287"/>
        <v>0</v>
      </c>
      <c r="N821" s="91">
        <f t="shared" si="288"/>
        <v>0</v>
      </c>
      <c r="O821" s="253">
        <f t="shared" si="289"/>
        <v>0</v>
      </c>
      <c r="P821" s="253">
        <f t="shared" si="284"/>
        <v>0</v>
      </c>
      <c r="Q821" s="253">
        <f t="shared" si="290"/>
        <v>0</v>
      </c>
      <c r="R821" s="253">
        <f t="shared" si="291"/>
        <v>0</v>
      </c>
      <c r="S821" s="93" t="s">
        <v>70</v>
      </c>
      <c r="T821" s="168" t="str">
        <f t="shared" si="283"/>
        <v/>
      </c>
    </row>
    <row r="822" spans="1:20" ht="24.95" hidden="1" customHeight="1">
      <c r="A822" s="209" t="str">
        <f t="shared" si="285"/>
        <v>-</v>
      </c>
      <c r="C822" s="2">
        <f t="shared" si="292"/>
        <v>22</v>
      </c>
      <c r="E822" s="106"/>
      <c r="F822" s="107"/>
      <c r="G822" s="107"/>
      <c r="H822" s="108"/>
      <c r="I822" s="368" t="str">
        <f t="shared" si="281"/>
        <v/>
      </c>
      <c r="J822" s="91" t="str">
        <f t="shared" si="273"/>
        <v/>
      </c>
      <c r="K822" s="92">
        <f t="shared" si="286"/>
        <v>0</v>
      </c>
      <c r="L822" s="105" t="str">
        <f t="shared" si="282"/>
        <v/>
      </c>
      <c r="M822" s="91">
        <f t="shared" si="287"/>
        <v>0</v>
      </c>
      <c r="N822" s="91">
        <f t="shared" si="288"/>
        <v>0</v>
      </c>
      <c r="O822" s="253">
        <f t="shared" si="289"/>
        <v>0</v>
      </c>
      <c r="P822" s="253">
        <f t="shared" si="284"/>
        <v>0</v>
      </c>
      <c r="Q822" s="253">
        <f t="shared" si="290"/>
        <v>0</v>
      </c>
      <c r="R822" s="253">
        <f t="shared" si="291"/>
        <v>0</v>
      </c>
      <c r="S822" s="93" t="s">
        <v>70</v>
      </c>
      <c r="T822" s="168" t="str">
        <f t="shared" si="283"/>
        <v/>
      </c>
    </row>
    <row r="823" spans="1:20" ht="24.95" hidden="1" customHeight="1">
      <c r="A823" s="209" t="str">
        <f t="shared" si="285"/>
        <v>-</v>
      </c>
      <c r="C823" s="2">
        <f t="shared" si="292"/>
        <v>23</v>
      </c>
      <c r="E823" s="106"/>
      <c r="F823" s="107"/>
      <c r="G823" s="107"/>
      <c r="H823" s="108"/>
      <c r="I823" s="368" t="str">
        <f t="shared" si="281"/>
        <v/>
      </c>
      <c r="J823" s="91" t="str">
        <f t="shared" si="273"/>
        <v/>
      </c>
      <c r="K823" s="92">
        <f t="shared" si="286"/>
        <v>0</v>
      </c>
      <c r="L823" s="105" t="str">
        <f t="shared" si="282"/>
        <v/>
      </c>
      <c r="M823" s="91">
        <f t="shared" si="287"/>
        <v>0</v>
      </c>
      <c r="N823" s="91">
        <f t="shared" si="288"/>
        <v>0</v>
      </c>
      <c r="O823" s="253">
        <f t="shared" si="289"/>
        <v>0</v>
      </c>
      <c r="P823" s="253">
        <f t="shared" si="284"/>
        <v>0</v>
      </c>
      <c r="Q823" s="253">
        <f t="shared" si="290"/>
        <v>0</v>
      </c>
      <c r="R823" s="253">
        <f t="shared" si="291"/>
        <v>0</v>
      </c>
      <c r="S823" s="93" t="s">
        <v>70</v>
      </c>
      <c r="T823" s="168" t="str">
        <f t="shared" si="283"/>
        <v/>
      </c>
    </row>
    <row r="824" spans="1:20" ht="24.95" hidden="1" customHeight="1">
      <c r="A824" s="209" t="str">
        <f t="shared" si="285"/>
        <v>-</v>
      </c>
      <c r="C824" s="2">
        <f t="shared" si="292"/>
        <v>24</v>
      </c>
      <c r="E824" s="106"/>
      <c r="F824" s="107"/>
      <c r="G824" s="107"/>
      <c r="H824" s="108"/>
      <c r="I824" s="368" t="str">
        <f t="shared" si="281"/>
        <v/>
      </c>
      <c r="J824" s="91" t="str">
        <f t="shared" si="273"/>
        <v/>
      </c>
      <c r="K824" s="92">
        <f t="shared" si="286"/>
        <v>0</v>
      </c>
      <c r="L824" s="105" t="str">
        <f t="shared" si="282"/>
        <v/>
      </c>
      <c r="M824" s="91">
        <f t="shared" si="287"/>
        <v>0</v>
      </c>
      <c r="N824" s="91">
        <f t="shared" si="288"/>
        <v>0</v>
      </c>
      <c r="O824" s="253">
        <f t="shared" si="289"/>
        <v>0</v>
      </c>
      <c r="P824" s="253">
        <f t="shared" si="284"/>
        <v>0</v>
      </c>
      <c r="Q824" s="253">
        <f t="shared" si="290"/>
        <v>0</v>
      </c>
      <c r="R824" s="253">
        <f t="shared" si="291"/>
        <v>0</v>
      </c>
      <c r="S824" s="93" t="s">
        <v>70</v>
      </c>
      <c r="T824" s="168" t="str">
        <f t="shared" si="283"/>
        <v/>
      </c>
    </row>
    <row r="825" spans="1:20" ht="24.95" hidden="1" customHeight="1">
      <c r="A825" s="209" t="str">
        <f t="shared" si="285"/>
        <v>-</v>
      </c>
      <c r="C825" s="2">
        <f t="shared" si="292"/>
        <v>25</v>
      </c>
      <c r="E825" s="106"/>
      <c r="F825" s="107"/>
      <c r="G825" s="107"/>
      <c r="H825" s="108"/>
      <c r="I825" s="368" t="str">
        <f t="shared" si="281"/>
        <v/>
      </c>
      <c r="J825" s="91" t="str">
        <f t="shared" si="273"/>
        <v/>
      </c>
      <c r="K825" s="92">
        <f t="shared" si="286"/>
        <v>0</v>
      </c>
      <c r="L825" s="105" t="str">
        <f t="shared" si="282"/>
        <v/>
      </c>
      <c r="M825" s="91">
        <f t="shared" si="287"/>
        <v>0</v>
      </c>
      <c r="N825" s="91">
        <f t="shared" si="288"/>
        <v>0</v>
      </c>
      <c r="O825" s="253">
        <f t="shared" si="289"/>
        <v>0</v>
      </c>
      <c r="P825" s="253">
        <f t="shared" si="284"/>
        <v>0</v>
      </c>
      <c r="Q825" s="253">
        <f t="shared" si="290"/>
        <v>0</v>
      </c>
      <c r="R825" s="253">
        <f t="shared" si="291"/>
        <v>0</v>
      </c>
      <c r="S825" s="93" t="s">
        <v>70</v>
      </c>
      <c r="T825" s="168" t="str">
        <f t="shared" si="283"/>
        <v/>
      </c>
    </row>
    <row r="826" spans="1:20" ht="24.95" hidden="1" customHeight="1">
      <c r="A826" s="209" t="str">
        <f t="shared" si="285"/>
        <v>-</v>
      </c>
      <c r="E826" s="97"/>
      <c r="F826" s="2"/>
      <c r="G826" s="2"/>
      <c r="H826" s="98"/>
      <c r="I826" s="370" t="str">
        <f t="shared" si="281"/>
        <v/>
      </c>
      <c r="J826" s="100" t="str">
        <f t="shared" si="273"/>
        <v/>
      </c>
      <c r="K826" s="174">
        <f>SUM(K801:K825)</f>
        <v>0</v>
      </c>
      <c r="L826" s="99" t="str">
        <f t="shared" si="282"/>
        <v/>
      </c>
      <c r="M826" s="102">
        <f>SUM(M801:M825)</f>
        <v>0</v>
      </c>
      <c r="N826" s="102">
        <f>SUM(N801:N825)</f>
        <v>0</v>
      </c>
      <c r="O826" s="254">
        <f>SUM(O801:O825)</f>
        <v>0</v>
      </c>
      <c r="P826" s="254">
        <f t="shared" si="284"/>
        <v>0</v>
      </c>
      <c r="Q826" s="254">
        <f>SUM(Q801:Q825)</f>
        <v>0</v>
      </c>
      <c r="R826" s="254">
        <f>SUM(R801:R825)</f>
        <v>0</v>
      </c>
      <c r="S826" s="175"/>
      <c r="T826" s="176" t="str">
        <f t="shared" si="283"/>
        <v/>
      </c>
    </row>
    <row r="827" spans="1:20" ht="24.95" hidden="1" customHeight="1">
      <c r="A827" s="209" t="str">
        <f t="shared" si="285"/>
        <v>-</v>
      </c>
      <c r="C827" s="2">
        <v>1</v>
      </c>
      <c r="E827" s="70" t="s">
        <v>60</v>
      </c>
      <c r="F827" s="111"/>
      <c r="G827" s="111"/>
      <c r="H827" s="112"/>
      <c r="I827" s="367" t="str">
        <f t="shared" si="281"/>
        <v/>
      </c>
      <c r="J827" s="88" t="str">
        <f t="shared" si="273"/>
        <v/>
      </c>
      <c r="K827" s="114">
        <f t="shared" ref="K827:K851" si="293">COUNTIFS($I$6:$I$255,I827,$S$6:$S$255,S827)</f>
        <v>0</v>
      </c>
      <c r="L827" s="88" t="str">
        <f t="shared" si="282"/>
        <v/>
      </c>
      <c r="M827" s="88">
        <f t="shared" ref="M827:M851" si="294">SUMIFS($M$6:$M$255,$I$6:$I$255,I827,$S$6:$S$255,S827)</f>
        <v>0</v>
      </c>
      <c r="N827" s="88">
        <f t="shared" ref="N827:N851" si="295">SUMIFS($N$6:$N$255,$I$6:$I$255,I827,$S$6:$S$255,S827)</f>
        <v>0</v>
      </c>
      <c r="O827" s="252">
        <f t="shared" ref="O827:O851" si="296">SUMIFS($O$6:$O$255,$I$6:$I$255,I827,$S$6:$S$255,S827)</f>
        <v>0</v>
      </c>
      <c r="P827" s="252">
        <f t="shared" si="284"/>
        <v>0</v>
      </c>
      <c r="Q827" s="252">
        <f t="shared" ref="Q827:Q851" si="297">SUMIFS($Q$6:$Q$255,$I$6:$I$255,I827,$S$6:$S$255,S827)</f>
        <v>0</v>
      </c>
      <c r="R827" s="252">
        <f t="shared" ref="R827:R851" si="298">SUMIFS($R$6:$R$255,$I$6:$I$255,I827,$S$6:$S$255,S827)</f>
        <v>0</v>
      </c>
      <c r="S827" s="109" t="s">
        <v>71</v>
      </c>
      <c r="T827" s="167" t="str">
        <f t="shared" si="283"/>
        <v/>
      </c>
    </row>
    <row r="828" spans="1:20" ht="24.95" hidden="1" customHeight="1">
      <c r="A828" s="209" t="str">
        <f t="shared" si="285"/>
        <v>-</v>
      </c>
      <c r="C828" s="2">
        <f t="shared" ref="C828:C851" si="299">C827+1</f>
        <v>2</v>
      </c>
      <c r="E828" s="106"/>
      <c r="F828" s="107"/>
      <c r="G828" s="107"/>
      <c r="H828" s="108"/>
      <c r="I828" s="368" t="str">
        <f t="shared" si="281"/>
        <v/>
      </c>
      <c r="J828" s="91" t="str">
        <f t="shared" si="273"/>
        <v/>
      </c>
      <c r="K828" s="92">
        <f t="shared" si="293"/>
        <v>0</v>
      </c>
      <c r="L828" s="105" t="str">
        <f t="shared" si="282"/>
        <v/>
      </c>
      <c r="M828" s="91">
        <f t="shared" si="294"/>
        <v>0</v>
      </c>
      <c r="N828" s="91">
        <f t="shared" si="295"/>
        <v>0</v>
      </c>
      <c r="O828" s="253">
        <f t="shared" si="296"/>
        <v>0</v>
      </c>
      <c r="P828" s="253">
        <f t="shared" si="284"/>
        <v>0</v>
      </c>
      <c r="Q828" s="253">
        <f t="shared" si="297"/>
        <v>0</v>
      </c>
      <c r="R828" s="253">
        <f t="shared" si="298"/>
        <v>0</v>
      </c>
      <c r="S828" s="93" t="s">
        <v>71</v>
      </c>
      <c r="T828" s="168" t="str">
        <f t="shared" si="283"/>
        <v/>
      </c>
    </row>
    <row r="829" spans="1:20" ht="24.95" hidden="1" customHeight="1">
      <c r="A829" s="209" t="str">
        <f t="shared" si="285"/>
        <v>-</v>
      </c>
      <c r="C829" s="2">
        <f t="shared" si="299"/>
        <v>3</v>
      </c>
      <c r="E829" s="106"/>
      <c r="F829" s="107"/>
      <c r="G829" s="107"/>
      <c r="H829" s="108"/>
      <c r="I829" s="368" t="str">
        <f t="shared" si="281"/>
        <v/>
      </c>
      <c r="J829" s="91" t="str">
        <f t="shared" si="273"/>
        <v/>
      </c>
      <c r="K829" s="92">
        <f t="shared" si="293"/>
        <v>0</v>
      </c>
      <c r="L829" s="105" t="str">
        <f t="shared" si="282"/>
        <v/>
      </c>
      <c r="M829" s="91">
        <f t="shared" si="294"/>
        <v>0</v>
      </c>
      <c r="N829" s="91">
        <f t="shared" si="295"/>
        <v>0</v>
      </c>
      <c r="O829" s="253">
        <f t="shared" si="296"/>
        <v>0</v>
      </c>
      <c r="P829" s="253">
        <f t="shared" si="284"/>
        <v>0</v>
      </c>
      <c r="Q829" s="253">
        <f t="shared" si="297"/>
        <v>0</v>
      </c>
      <c r="R829" s="253">
        <f t="shared" si="298"/>
        <v>0</v>
      </c>
      <c r="S829" s="93" t="s">
        <v>71</v>
      </c>
      <c r="T829" s="168" t="str">
        <f t="shared" si="283"/>
        <v/>
      </c>
    </row>
    <row r="830" spans="1:20" ht="24.95" hidden="1" customHeight="1">
      <c r="A830" s="209" t="str">
        <f t="shared" si="285"/>
        <v>-</v>
      </c>
      <c r="C830" s="2">
        <f t="shared" si="299"/>
        <v>4</v>
      </c>
      <c r="E830" s="106"/>
      <c r="F830" s="107"/>
      <c r="G830" s="107"/>
      <c r="H830" s="108"/>
      <c r="I830" s="368" t="str">
        <f t="shared" si="281"/>
        <v/>
      </c>
      <c r="J830" s="91" t="str">
        <f t="shared" ref="J830:J851" si="300">L830</f>
        <v/>
      </c>
      <c r="K830" s="92">
        <f t="shared" si="293"/>
        <v>0</v>
      </c>
      <c r="L830" s="105" t="str">
        <f t="shared" si="282"/>
        <v/>
      </c>
      <c r="M830" s="91">
        <f t="shared" si="294"/>
        <v>0</v>
      </c>
      <c r="N830" s="91">
        <f t="shared" si="295"/>
        <v>0</v>
      </c>
      <c r="O830" s="253">
        <f t="shared" si="296"/>
        <v>0</v>
      </c>
      <c r="P830" s="253">
        <f t="shared" si="284"/>
        <v>0</v>
      </c>
      <c r="Q830" s="253">
        <f t="shared" si="297"/>
        <v>0</v>
      </c>
      <c r="R830" s="253">
        <f t="shared" si="298"/>
        <v>0</v>
      </c>
      <c r="S830" s="93" t="s">
        <v>71</v>
      </c>
      <c r="T830" s="168" t="str">
        <f t="shared" si="283"/>
        <v/>
      </c>
    </row>
    <row r="831" spans="1:20" ht="24.95" hidden="1" customHeight="1">
      <c r="A831" s="209" t="str">
        <f t="shared" si="285"/>
        <v>-</v>
      </c>
      <c r="C831" s="2">
        <f t="shared" si="299"/>
        <v>5</v>
      </c>
      <c r="E831" s="106"/>
      <c r="F831" s="107"/>
      <c r="G831" s="107"/>
      <c r="H831" s="108"/>
      <c r="I831" s="368" t="str">
        <f t="shared" si="281"/>
        <v/>
      </c>
      <c r="J831" s="91" t="str">
        <f t="shared" si="300"/>
        <v/>
      </c>
      <c r="K831" s="92">
        <f t="shared" si="293"/>
        <v>0</v>
      </c>
      <c r="L831" s="105" t="str">
        <f t="shared" si="282"/>
        <v/>
      </c>
      <c r="M831" s="91">
        <f t="shared" si="294"/>
        <v>0</v>
      </c>
      <c r="N831" s="91">
        <f t="shared" si="295"/>
        <v>0</v>
      </c>
      <c r="O831" s="253">
        <f t="shared" si="296"/>
        <v>0</v>
      </c>
      <c r="P831" s="253">
        <f t="shared" si="284"/>
        <v>0</v>
      </c>
      <c r="Q831" s="253">
        <f t="shared" si="297"/>
        <v>0</v>
      </c>
      <c r="R831" s="253">
        <f t="shared" si="298"/>
        <v>0</v>
      </c>
      <c r="S831" s="93" t="s">
        <v>71</v>
      </c>
      <c r="T831" s="168" t="str">
        <f t="shared" si="283"/>
        <v/>
      </c>
    </row>
    <row r="832" spans="1:20" ht="24.95" hidden="1" customHeight="1">
      <c r="A832" s="209" t="str">
        <f t="shared" si="285"/>
        <v>-</v>
      </c>
      <c r="C832" s="2">
        <f t="shared" si="299"/>
        <v>6</v>
      </c>
      <c r="E832" s="106"/>
      <c r="F832" s="107"/>
      <c r="G832" s="107"/>
      <c r="H832" s="108"/>
      <c r="I832" s="368" t="str">
        <f t="shared" si="281"/>
        <v/>
      </c>
      <c r="J832" s="91" t="str">
        <f t="shared" si="300"/>
        <v/>
      </c>
      <c r="K832" s="92">
        <f t="shared" si="293"/>
        <v>0</v>
      </c>
      <c r="L832" s="105" t="str">
        <f t="shared" si="282"/>
        <v/>
      </c>
      <c r="M832" s="91">
        <f t="shared" si="294"/>
        <v>0</v>
      </c>
      <c r="N832" s="91">
        <f t="shared" si="295"/>
        <v>0</v>
      </c>
      <c r="O832" s="253">
        <f t="shared" si="296"/>
        <v>0</v>
      </c>
      <c r="P832" s="253">
        <f t="shared" si="284"/>
        <v>0</v>
      </c>
      <c r="Q832" s="253">
        <f t="shared" si="297"/>
        <v>0</v>
      </c>
      <c r="R832" s="253">
        <f t="shared" si="298"/>
        <v>0</v>
      </c>
      <c r="S832" s="93" t="s">
        <v>71</v>
      </c>
      <c r="T832" s="168" t="str">
        <f t="shared" si="283"/>
        <v/>
      </c>
    </row>
    <row r="833" spans="1:20" ht="24.95" hidden="1" customHeight="1">
      <c r="A833" s="209" t="str">
        <f t="shared" si="285"/>
        <v>-</v>
      </c>
      <c r="C833" s="2">
        <f t="shared" si="299"/>
        <v>7</v>
      </c>
      <c r="E833" s="106"/>
      <c r="F833" s="107"/>
      <c r="G833" s="107"/>
      <c r="H833" s="108"/>
      <c r="I833" s="368" t="str">
        <f t="shared" si="281"/>
        <v/>
      </c>
      <c r="J833" s="91" t="str">
        <f t="shared" si="300"/>
        <v/>
      </c>
      <c r="K833" s="92">
        <f t="shared" si="293"/>
        <v>0</v>
      </c>
      <c r="L833" s="105" t="str">
        <f t="shared" si="282"/>
        <v/>
      </c>
      <c r="M833" s="91">
        <f t="shared" si="294"/>
        <v>0</v>
      </c>
      <c r="N833" s="91">
        <f t="shared" si="295"/>
        <v>0</v>
      </c>
      <c r="O833" s="253">
        <f t="shared" si="296"/>
        <v>0</v>
      </c>
      <c r="P833" s="253">
        <f t="shared" si="284"/>
        <v>0</v>
      </c>
      <c r="Q833" s="253">
        <f t="shared" si="297"/>
        <v>0</v>
      </c>
      <c r="R833" s="253">
        <f t="shared" si="298"/>
        <v>0</v>
      </c>
      <c r="S833" s="93" t="s">
        <v>71</v>
      </c>
      <c r="T833" s="168" t="str">
        <f t="shared" si="283"/>
        <v/>
      </c>
    </row>
    <row r="834" spans="1:20" ht="24.95" hidden="1" customHeight="1">
      <c r="A834" s="209" t="str">
        <f t="shared" si="285"/>
        <v>-</v>
      </c>
      <c r="C834" s="2">
        <f t="shared" si="299"/>
        <v>8</v>
      </c>
      <c r="E834" s="106"/>
      <c r="F834" s="107"/>
      <c r="G834" s="107"/>
      <c r="H834" s="108"/>
      <c r="I834" s="368" t="str">
        <f t="shared" si="281"/>
        <v/>
      </c>
      <c r="J834" s="91" t="str">
        <f t="shared" si="300"/>
        <v/>
      </c>
      <c r="K834" s="92">
        <f t="shared" si="293"/>
        <v>0</v>
      </c>
      <c r="L834" s="105" t="str">
        <f t="shared" si="282"/>
        <v/>
      </c>
      <c r="M834" s="91">
        <f t="shared" si="294"/>
        <v>0</v>
      </c>
      <c r="N834" s="91">
        <f t="shared" si="295"/>
        <v>0</v>
      </c>
      <c r="O834" s="253">
        <f t="shared" si="296"/>
        <v>0</v>
      </c>
      <c r="P834" s="253">
        <f t="shared" si="284"/>
        <v>0</v>
      </c>
      <c r="Q834" s="253">
        <f t="shared" si="297"/>
        <v>0</v>
      </c>
      <c r="R834" s="253">
        <f t="shared" si="298"/>
        <v>0</v>
      </c>
      <c r="S834" s="93" t="s">
        <v>71</v>
      </c>
      <c r="T834" s="168" t="str">
        <f t="shared" si="283"/>
        <v/>
      </c>
    </row>
    <row r="835" spans="1:20" ht="24.95" hidden="1" customHeight="1">
      <c r="A835" s="209" t="str">
        <f t="shared" si="285"/>
        <v>-</v>
      </c>
      <c r="C835" s="2">
        <f t="shared" si="299"/>
        <v>9</v>
      </c>
      <c r="E835" s="106"/>
      <c r="F835" s="107"/>
      <c r="G835" s="107"/>
      <c r="H835" s="108"/>
      <c r="I835" s="368" t="str">
        <f t="shared" si="281"/>
        <v/>
      </c>
      <c r="J835" s="91" t="str">
        <f t="shared" si="300"/>
        <v/>
      </c>
      <c r="K835" s="92">
        <f t="shared" si="293"/>
        <v>0</v>
      </c>
      <c r="L835" s="105" t="str">
        <f t="shared" si="282"/>
        <v/>
      </c>
      <c r="M835" s="91">
        <f t="shared" si="294"/>
        <v>0</v>
      </c>
      <c r="N835" s="91">
        <f t="shared" si="295"/>
        <v>0</v>
      </c>
      <c r="O835" s="253">
        <f t="shared" si="296"/>
        <v>0</v>
      </c>
      <c r="P835" s="253">
        <f t="shared" si="284"/>
        <v>0</v>
      </c>
      <c r="Q835" s="253">
        <f t="shared" si="297"/>
        <v>0</v>
      </c>
      <c r="R835" s="253">
        <f t="shared" si="298"/>
        <v>0</v>
      </c>
      <c r="S835" s="93" t="s">
        <v>71</v>
      </c>
      <c r="T835" s="168" t="str">
        <f t="shared" si="283"/>
        <v/>
      </c>
    </row>
    <row r="836" spans="1:20" ht="24.95" hidden="1" customHeight="1">
      <c r="A836" s="209" t="str">
        <f t="shared" si="285"/>
        <v>-</v>
      </c>
      <c r="C836" s="2">
        <f t="shared" si="299"/>
        <v>10</v>
      </c>
      <c r="E836" s="106"/>
      <c r="F836" s="107"/>
      <c r="G836" s="107"/>
      <c r="H836" s="108"/>
      <c r="I836" s="368" t="str">
        <f t="shared" si="281"/>
        <v/>
      </c>
      <c r="J836" s="91" t="str">
        <f t="shared" si="300"/>
        <v/>
      </c>
      <c r="K836" s="92">
        <f t="shared" si="293"/>
        <v>0</v>
      </c>
      <c r="L836" s="105" t="str">
        <f t="shared" si="282"/>
        <v/>
      </c>
      <c r="M836" s="91">
        <f t="shared" si="294"/>
        <v>0</v>
      </c>
      <c r="N836" s="91">
        <f t="shared" si="295"/>
        <v>0</v>
      </c>
      <c r="O836" s="253">
        <f t="shared" si="296"/>
        <v>0</v>
      </c>
      <c r="P836" s="253">
        <f t="shared" si="284"/>
        <v>0</v>
      </c>
      <c r="Q836" s="253">
        <f t="shared" si="297"/>
        <v>0</v>
      </c>
      <c r="R836" s="253">
        <f t="shared" si="298"/>
        <v>0</v>
      </c>
      <c r="S836" s="93" t="s">
        <v>71</v>
      </c>
      <c r="T836" s="168" t="str">
        <f t="shared" si="283"/>
        <v/>
      </c>
    </row>
    <row r="837" spans="1:20" ht="24.95" hidden="1" customHeight="1">
      <c r="A837" s="209" t="str">
        <f t="shared" si="285"/>
        <v>-</v>
      </c>
      <c r="C837" s="2">
        <f t="shared" si="299"/>
        <v>11</v>
      </c>
      <c r="E837" s="106"/>
      <c r="F837" s="107"/>
      <c r="G837" s="107"/>
      <c r="H837" s="108"/>
      <c r="I837" s="368" t="str">
        <f t="shared" si="281"/>
        <v/>
      </c>
      <c r="J837" s="91" t="str">
        <f t="shared" si="300"/>
        <v/>
      </c>
      <c r="K837" s="92">
        <f t="shared" si="293"/>
        <v>0</v>
      </c>
      <c r="L837" s="105" t="str">
        <f t="shared" si="282"/>
        <v/>
      </c>
      <c r="M837" s="91">
        <f t="shared" si="294"/>
        <v>0</v>
      </c>
      <c r="N837" s="91">
        <f t="shared" si="295"/>
        <v>0</v>
      </c>
      <c r="O837" s="253">
        <f t="shared" si="296"/>
        <v>0</v>
      </c>
      <c r="P837" s="253">
        <f t="shared" si="284"/>
        <v>0</v>
      </c>
      <c r="Q837" s="253">
        <f t="shared" si="297"/>
        <v>0</v>
      </c>
      <c r="R837" s="253">
        <f t="shared" si="298"/>
        <v>0</v>
      </c>
      <c r="S837" s="93" t="s">
        <v>71</v>
      </c>
      <c r="T837" s="168" t="str">
        <f t="shared" si="283"/>
        <v/>
      </c>
    </row>
    <row r="838" spans="1:20" ht="24.95" hidden="1" customHeight="1">
      <c r="A838" s="209" t="str">
        <f t="shared" si="285"/>
        <v>-</v>
      </c>
      <c r="C838" s="2">
        <f t="shared" si="299"/>
        <v>12</v>
      </c>
      <c r="E838" s="106"/>
      <c r="F838" s="107"/>
      <c r="G838" s="107"/>
      <c r="H838" s="108"/>
      <c r="I838" s="368" t="str">
        <f t="shared" si="281"/>
        <v/>
      </c>
      <c r="J838" s="91" t="str">
        <f t="shared" si="300"/>
        <v/>
      </c>
      <c r="K838" s="92">
        <f t="shared" si="293"/>
        <v>0</v>
      </c>
      <c r="L838" s="105" t="str">
        <f t="shared" si="282"/>
        <v/>
      </c>
      <c r="M838" s="91">
        <f t="shared" si="294"/>
        <v>0</v>
      </c>
      <c r="N838" s="91">
        <f t="shared" si="295"/>
        <v>0</v>
      </c>
      <c r="O838" s="253">
        <f t="shared" si="296"/>
        <v>0</v>
      </c>
      <c r="P838" s="253">
        <f t="shared" si="284"/>
        <v>0</v>
      </c>
      <c r="Q838" s="253">
        <f t="shared" si="297"/>
        <v>0</v>
      </c>
      <c r="R838" s="253">
        <f t="shared" si="298"/>
        <v>0</v>
      </c>
      <c r="S838" s="93" t="s">
        <v>71</v>
      </c>
      <c r="T838" s="168" t="str">
        <f t="shared" si="283"/>
        <v/>
      </c>
    </row>
    <row r="839" spans="1:20" ht="24.95" hidden="1" customHeight="1">
      <c r="A839" s="209" t="str">
        <f t="shared" si="285"/>
        <v>-</v>
      </c>
      <c r="C839" s="2">
        <f t="shared" si="299"/>
        <v>13</v>
      </c>
      <c r="E839" s="106"/>
      <c r="F839" s="107"/>
      <c r="G839" s="107"/>
      <c r="H839" s="108"/>
      <c r="I839" s="368" t="str">
        <f t="shared" si="281"/>
        <v/>
      </c>
      <c r="J839" s="91" t="str">
        <f t="shared" si="300"/>
        <v/>
      </c>
      <c r="K839" s="92">
        <f t="shared" si="293"/>
        <v>0</v>
      </c>
      <c r="L839" s="105" t="str">
        <f t="shared" si="282"/>
        <v/>
      </c>
      <c r="M839" s="91">
        <f t="shared" si="294"/>
        <v>0</v>
      </c>
      <c r="N839" s="91">
        <f t="shared" si="295"/>
        <v>0</v>
      </c>
      <c r="O839" s="253">
        <f t="shared" si="296"/>
        <v>0</v>
      </c>
      <c r="P839" s="253">
        <f t="shared" si="284"/>
        <v>0</v>
      </c>
      <c r="Q839" s="253">
        <f t="shared" si="297"/>
        <v>0</v>
      </c>
      <c r="R839" s="253">
        <f t="shared" si="298"/>
        <v>0</v>
      </c>
      <c r="S839" s="93" t="s">
        <v>71</v>
      </c>
      <c r="T839" s="168" t="str">
        <f t="shared" si="283"/>
        <v/>
      </c>
    </row>
    <row r="840" spans="1:20" ht="24.95" hidden="1" customHeight="1">
      <c r="A840" s="209" t="str">
        <f t="shared" si="285"/>
        <v>-</v>
      </c>
      <c r="C840" s="2">
        <f t="shared" si="299"/>
        <v>14</v>
      </c>
      <c r="E840" s="106"/>
      <c r="F840" s="107"/>
      <c r="G840" s="107"/>
      <c r="H840" s="108"/>
      <c r="I840" s="368" t="str">
        <f t="shared" si="281"/>
        <v/>
      </c>
      <c r="J840" s="91" t="str">
        <f t="shared" si="300"/>
        <v/>
      </c>
      <c r="K840" s="92">
        <f t="shared" si="293"/>
        <v>0</v>
      </c>
      <c r="L840" s="105" t="str">
        <f t="shared" si="282"/>
        <v/>
      </c>
      <c r="M840" s="91">
        <f t="shared" si="294"/>
        <v>0</v>
      </c>
      <c r="N840" s="91">
        <f t="shared" si="295"/>
        <v>0</v>
      </c>
      <c r="O840" s="253">
        <f t="shared" si="296"/>
        <v>0</v>
      </c>
      <c r="P840" s="253">
        <f t="shared" si="284"/>
        <v>0</v>
      </c>
      <c r="Q840" s="253">
        <f t="shared" si="297"/>
        <v>0</v>
      </c>
      <c r="R840" s="253">
        <f t="shared" si="298"/>
        <v>0</v>
      </c>
      <c r="S840" s="93" t="s">
        <v>71</v>
      </c>
      <c r="T840" s="168" t="str">
        <f t="shared" si="283"/>
        <v/>
      </c>
    </row>
    <row r="841" spans="1:20" ht="24.95" hidden="1" customHeight="1">
      <c r="A841" s="209" t="str">
        <f t="shared" si="285"/>
        <v>-</v>
      </c>
      <c r="C841" s="2">
        <f t="shared" si="299"/>
        <v>15</v>
      </c>
      <c r="E841" s="106"/>
      <c r="F841" s="107"/>
      <c r="G841" s="107"/>
      <c r="H841" s="108"/>
      <c r="I841" s="368" t="str">
        <f t="shared" si="281"/>
        <v/>
      </c>
      <c r="J841" s="91" t="str">
        <f t="shared" si="300"/>
        <v/>
      </c>
      <c r="K841" s="92">
        <f t="shared" si="293"/>
        <v>0</v>
      </c>
      <c r="L841" s="105" t="str">
        <f t="shared" si="282"/>
        <v/>
      </c>
      <c r="M841" s="91">
        <f t="shared" si="294"/>
        <v>0</v>
      </c>
      <c r="N841" s="91">
        <f t="shared" si="295"/>
        <v>0</v>
      </c>
      <c r="O841" s="253">
        <f t="shared" si="296"/>
        <v>0</v>
      </c>
      <c r="P841" s="253">
        <f t="shared" si="284"/>
        <v>0</v>
      </c>
      <c r="Q841" s="253">
        <f t="shared" si="297"/>
        <v>0</v>
      </c>
      <c r="R841" s="253">
        <f t="shared" si="298"/>
        <v>0</v>
      </c>
      <c r="S841" s="93" t="s">
        <v>71</v>
      </c>
      <c r="T841" s="168" t="str">
        <f t="shared" si="283"/>
        <v/>
      </c>
    </row>
    <row r="842" spans="1:20" ht="24.95" hidden="1" customHeight="1">
      <c r="A842" s="209" t="str">
        <f t="shared" si="285"/>
        <v>-</v>
      </c>
      <c r="C842" s="2">
        <f t="shared" si="299"/>
        <v>16</v>
      </c>
      <c r="E842" s="106"/>
      <c r="F842" s="107"/>
      <c r="G842" s="107"/>
      <c r="H842" s="108"/>
      <c r="I842" s="368" t="str">
        <f t="shared" si="281"/>
        <v/>
      </c>
      <c r="J842" s="91" t="str">
        <f t="shared" si="300"/>
        <v/>
      </c>
      <c r="K842" s="92">
        <f t="shared" si="293"/>
        <v>0</v>
      </c>
      <c r="L842" s="105" t="str">
        <f t="shared" si="282"/>
        <v/>
      </c>
      <c r="M842" s="91">
        <f t="shared" si="294"/>
        <v>0</v>
      </c>
      <c r="N842" s="91">
        <f t="shared" si="295"/>
        <v>0</v>
      </c>
      <c r="O842" s="253">
        <f t="shared" si="296"/>
        <v>0</v>
      </c>
      <c r="P842" s="253">
        <f t="shared" si="284"/>
        <v>0</v>
      </c>
      <c r="Q842" s="253">
        <f t="shared" si="297"/>
        <v>0</v>
      </c>
      <c r="R842" s="253">
        <f t="shared" si="298"/>
        <v>0</v>
      </c>
      <c r="S842" s="93" t="s">
        <v>71</v>
      </c>
      <c r="T842" s="168" t="str">
        <f t="shared" si="283"/>
        <v/>
      </c>
    </row>
    <row r="843" spans="1:20" ht="24.95" hidden="1" customHeight="1">
      <c r="A843" s="209" t="str">
        <f t="shared" si="285"/>
        <v>-</v>
      </c>
      <c r="C843" s="2">
        <f t="shared" si="299"/>
        <v>17</v>
      </c>
      <c r="E843" s="106"/>
      <c r="F843" s="107"/>
      <c r="G843" s="107"/>
      <c r="H843" s="108"/>
      <c r="I843" s="368" t="str">
        <f t="shared" si="281"/>
        <v/>
      </c>
      <c r="J843" s="91" t="str">
        <f t="shared" si="300"/>
        <v/>
      </c>
      <c r="K843" s="92">
        <f t="shared" si="293"/>
        <v>0</v>
      </c>
      <c r="L843" s="105" t="str">
        <f t="shared" si="282"/>
        <v/>
      </c>
      <c r="M843" s="91">
        <f t="shared" si="294"/>
        <v>0</v>
      </c>
      <c r="N843" s="91">
        <f t="shared" si="295"/>
        <v>0</v>
      </c>
      <c r="O843" s="253">
        <f t="shared" si="296"/>
        <v>0</v>
      </c>
      <c r="P843" s="253">
        <f t="shared" si="284"/>
        <v>0</v>
      </c>
      <c r="Q843" s="253">
        <f t="shared" si="297"/>
        <v>0</v>
      </c>
      <c r="R843" s="253">
        <f t="shared" si="298"/>
        <v>0</v>
      </c>
      <c r="S843" s="93" t="s">
        <v>71</v>
      </c>
      <c r="T843" s="168" t="str">
        <f t="shared" si="283"/>
        <v/>
      </c>
    </row>
    <row r="844" spans="1:20" ht="24.95" hidden="1" customHeight="1">
      <c r="A844" s="209" t="str">
        <f t="shared" si="285"/>
        <v>-</v>
      </c>
      <c r="C844" s="2">
        <f t="shared" si="299"/>
        <v>18</v>
      </c>
      <c r="E844" s="106"/>
      <c r="F844" s="107"/>
      <c r="G844" s="107"/>
      <c r="H844" s="108"/>
      <c r="I844" s="368" t="str">
        <f t="shared" ref="I844:I851" si="301">IFERROR(VLOOKUP(S844&amp;C844,$B$6:$I$255,8,FALSE),"")</f>
        <v/>
      </c>
      <c r="J844" s="91" t="str">
        <f t="shared" si="300"/>
        <v/>
      </c>
      <c r="K844" s="92">
        <f t="shared" si="293"/>
        <v>0</v>
      </c>
      <c r="L844" s="105" t="str">
        <f t="shared" ref="L844:L851" si="302">IFERROR(VLOOKUP(I844,$I$6:$L$255,4,FALSE),"")</f>
        <v/>
      </c>
      <c r="M844" s="91">
        <f t="shared" si="294"/>
        <v>0</v>
      </c>
      <c r="N844" s="91">
        <f t="shared" si="295"/>
        <v>0</v>
      </c>
      <c r="O844" s="253">
        <f t="shared" si="296"/>
        <v>0</v>
      </c>
      <c r="P844" s="253">
        <f t="shared" si="284"/>
        <v>0</v>
      </c>
      <c r="Q844" s="253">
        <f t="shared" si="297"/>
        <v>0</v>
      </c>
      <c r="R844" s="253">
        <f t="shared" si="298"/>
        <v>0</v>
      </c>
      <c r="S844" s="93" t="s">
        <v>71</v>
      </c>
      <c r="T844" s="168" t="str">
        <f t="shared" ref="T844:T851" si="303">IFERROR(VLOOKUP(S844&amp;C844,$B$6:$T$255,19,FALSE),"")</f>
        <v/>
      </c>
    </row>
    <row r="845" spans="1:20" ht="24.95" hidden="1" customHeight="1">
      <c r="A845" s="209" t="str">
        <f t="shared" si="285"/>
        <v>-</v>
      </c>
      <c r="C845" s="2">
        <f t="shared" si="299"/>
        <v>19</v>
      </c>
      <c r="E845" s="106"/>
      <c r="F845" s="107"/>
      <c r="G845" s="107"/>
      <c r="H845" s="108"/>
      <c r="I845" s="368" t="str">
        <f t="shared" si="301"/>
        <v/>
      </c>
      <c r="J845" s="91" t="str">
        <f t="shared" si="300"/>
        <v/>
      </c>
      <c r="K845" s="92">
        <f t="shared" si="293"/>
        <v>0</v>
      </c>
      <c r="L845" s="105" t="str">
        <f t="shared" si="302"/>
        <v/>
      </c>
      <c r="M845" s="91">
        <f t="shared" si="294"/>
        <v>0</v>
      </c>
      <c r="N845" s="91">
        <f t="shared" si="295"/>
        <v>0</v>
      </c>
      <c r="O845" s="253">
        <f t="shared" si="296"/>
        <v>0</v>
      </c>
      <c r="P845" s="253">
        <f t="shared" si="284"/>
        <v>0</v>
      </c>
      <c r="Q845" s="253">
        <f t="shared" si="297"/>
        <v>0</v>
      </c>
      <c r="R845" s="253">
        <f t="shared" si="298"/>
        <v>0</v>
      </c>
      <c r="S845" s="93" t="s">
        <v>71</v>
      </c>
      <c r="T845" s="168" t="str">
        <f t="shared" si="303"/>
        <v/>
      </c>
    </row>
    <row r="846" spans="1:20" ht="24.95" hidden="1" customHeight="1">
      <c r="A846" s="209" t="str">
        <f t="shared" si="285"/>
        <v>-</v>
      </c>
      <c r="C846" s="2">
        <f t="shared" si="299"/>
        <v>20</v>
      </c>
      <c r="E846" s="106"/>
      <c r="F846" s="107"/>
      <c r="G846" s="107"/>
      <c r="H846" s="108"/>
      <c r="I846" s="368" t="str">
        <f t="shared" si="301"/>
        <v/>
      </c>
      <c r="J846" s="91" t="str">
        <f t="shared" si="300"/>
        <v/>
      </c>
      <c r="K846" s="92">
        <f t="shared" si="293"/>
        <v>0</v>
      </c>
      <c r="L846" s="105" t="str">
        <f t="shared" si="302"/>
        <v/>
      </c>
      <c r="M846" s="91">
        <f t="shared" si="294"/>
        <v>0</v>
      </c>
      <c r="N846" s="91">
        <f t="shared" si="295"/>
        <v>0</v>
      </c>
      <c r="O846" s="253">
        <f t="shared" si="296"/>
        <v>0</v>
      </c>
      <c r="P846" s="253">
        <f t="shared" si="284"/>
        <v>0</v>
      </c>
      <c r="Q846" s="253">
        <f t="shared" si="297"/>
        <v>0</v>
      </c>
      <c r="R846" s="253">
        <f t="shared" si="298"/>
        <v>0</v>
      </c>
      <c r="S846" s="93" t="s">
        <v>71</v>
      </c>
      <c r="T846" s="168" t="str">
        <f t="shared" si="303"/>
        <v/>
      </c>
    </row>
    <row r="847" spans="1:20" ht="24.95" hidden="1" customHeight="1">
      <c r="A847" s="209" t="str">
        <f t="shared" si="285"/>
        <v>-</v>
      </c>
      <c r="C847" s="2">
        <f t="shared" si="299"/>
        <v>21</v>
      </c>
      <c r="E847" s="106"/>
      <c r="F847" s="107"/>
      <c r="G847" s="107"/>
      <c r="H847" s="108"/>
      <c r="I847" s="368" t="str">
        <f t="shared" si="301"/>
        <v/>
      </c>
      <c r="J847" s="91" t="str">
        <f t="shared" si="300"/>
        <v/>
      </c>
      <c r="K847" s="92">
        <f t="shared" si="293"/>
        <v>0</v>
      </c>
      <c r="L847" s="105" t="str">
        <f t="shared" si="302"/>
        <v/>
      </c>
      <c r="M847" s="91">
        <f t="shared" si="294"/>
        <v>0</v>
      </c>
      <c r="N847" s="91">
        <f t="shared" si="295"/>
        <v>0</v>
      </c>
      <c r="O847" s="253">
        <f t="shared" si="296"/>
        <v>0</v>
      </c>
      <c r="P847" s="253">
        <f t="shared" si="284"/>
        <v>0</v>
      </c>
      <c r="Q847" s="253">
        <f t="shared" si="297"/>
        <v>0</v>
      </c>
      <c r="R847" s="253">
        <f t="shared" si="298"/>
        <v>0</v>
      </c>
      <c r="S847" s="93" t="s">
        <v>71</v>
      </c>
      <c r="T847" s="168" t="str">
        <f t="shared" si="303"/>
        <v/>
      </c>
    </row>
    <row r="848" spans="1:20" ht="24.95" hidden="1" customHeight="1">
      <c r="A848" s="209" t="str">
        <f t="shared" si="285"/>
        <v>-</v>
      </c>
      <c r="C848" s="2">
        <f t="shared" si="299"/>
        <v>22</v>
      </c>
      <c r="E848" s="106"/>
      <c r="F848" s="107"/>
      <c r="G848" s="107"/>
      <c r="H848" s="108"/>
      <c r="I848" s="368" t="str">
        <f t="shared" si="301"/>
        <v/>
      </c>
      <c r="J848" s="91" t="str">
        <f t="shared" si="300"/>
        <v/>
      </c>
      <c r="K848" s="92">
        <f t="shared" si="293"/>
        <v>0</v>
      </c>
      <c r="L848" s="105" t="str">
        <f t="shared" si="302"/>
        <v/>
      </c>
      <c r="M848" s="91">
        <f t="shared" si="294"/>
        <v>0</v>
      </c>
      <c r="N848" s="91">
        <f t="shared" si="295"/>
        <v>0</v>
      </c>
      <c r="O848" s="253">
        <f t="shared" si="296"/>
        <v>0</v>
      </c>
      <c r="P848" s="253">
        <f t="shared" si="284"/>
        <v>0</v>
      </c>
      <c r="Q848" s="253">
        <f t="shared" si="297"/>
        <v>0</v>
      </c>
      <c r="R848" s="253">
        <f t="shared" si="298"/>
        <v>0</v>
      </c>
      <c r="S848" s="93" t="s">
        <v>71</v>
      </c>
      <c r="T848" s="168" t="str">
        <f t="shared" si="303"/>
        <v/>
      </c>
    </row>
    <row r="849" spans="1:20" ht="24.95" hidden="1" customHeight="1">
      <c r="A849" s="209" t="str">
        <f t="shared" si="285"/>
        <v>-</v>
      </c>
      <c r="C849" s="2">
        <f t="shared" si="299"/>
        <v>23</v>
      </c>
      <c r="E849" s="106"/>
      <c r="F849" s="107"/>
      <c r="G849" s="107"/>
      <c r="H849" s="108"/>
      <c r="I849" s="368" t="str">
        <f t="shared" si="301"/>
        <v/>
      </c>
      <c r="J849" s="91" t="str">
        <f t="shared" si="300"/>
        <v/>
      </c>
      <c r="K849" s="92">
        <f t="shared" si="293"/>
        <v>0</v>
      </c>
      <c r="L849" s="105" t="str">
        <f t="shared" si="302"/>
        <v/>
      </c>
      <c r="M849" s="91">
        <f t="shared" si="294"/>
        <v>0</v>
      </c>
      <c r="N849" s="91">
        <f t="shared" si="295"/>
        <v>0</v>
      </c>
      <c r="O849" s="253">
        <f t="shared" si="296"/>
        <v>0</v>
      </c>
      <c r="P849" s="253">
        <f t="shared" si="284"/>
        <v>0</v>
      </c>
      <c r="Q849" s="253">
        <f t="shared" si="297"/>
        <v>0</v>
      </c>
      <c r="R849" s="253">
        <f t="shared" si="298"/>
        <v>0</v>
      </c>
      <c r="S849" s="93" t="s">
        <v>71</v>
      </c>
      <c r="T849" s="168" t="str">
        <f t="shared" si="303"/>
        <v/>
      </c>
    </row>
    <row r="850" spans="1:20" ht="24.95" hidden="1" customHeight="1">
      <c r="A850" s="209" t="str">
        <f t="shared" si="285"/>
        <v>-</v>
      </c>
      <c r="C850" s="2">
        <f t="shared" si="299"/>
        <v>24</v>
      </c>
      <c r="E850" s="106"/>
      <c r="F850" s="107"/>
      <c r="G850" s="107"/>
      <c r="H850" s="108"/>
      <c r="I850" s="368" t="str">
        <f t="shared" si="301"/>
        <v/>
      </c>
      <c r="J850" s="91" t="str">
        <f t="shared" si="300"/>
        <v/>
      </c>
      <c r="K850" s="92">
        <f t="shared" si="293"/>
        <v>0</v>
      </c>
      <c r="L850" s="105" t="str">
        <f t="shared" si="302"/>
        <v/>
      </c>
      <c r="M850" s="91">
        <f t="shared" si="294"/>
        <v>0</v>
      </c>
      <c r="N850" s="91">
        <f t="shared" si="295"/>
        <v>0</v>
      </c>
      <c r="O850" s="253">
        <f t="shared" si="296"/>
        <v>0</v>
      </c>
      <c r="P850" s="253">
        <f t="shared" si="284"/>
        <v>0</v>
      </c>
      <c r="Q850" s="253">
        <f t="shared" si="297"/>
        <v>0</v>
      </c>
      <c r="R850" s="253">
        <f t="shared" si="298"/>
        <v>0</v>
      </c>
      <c r="S850" s="93" t="s">
        <v>71</v>
      </c>
      <c r="T850" s="168" t="str">
        <f t="shared" si="303"/>
        <v/>
      </c>
    </row>
    <row r="851" spans="1:20" ht="24.95" hidden="1" customHeight="1">
      <c r="A851" s="209" t="str">
        <f t="shared" si="285"/>
        <v>-</v>
      </c>
      <c r="C851" s="2">
        <f t="shared" si="299"/>
        <v>25</v>
      </c>
      <c r="E851" s="115"/>
      <c r="F851" s="116"/>
      <c r="G851" s="116"/>
      <c r="H851" s="117"/>
      <c r="I851" s="372" t="str">
        <f t="shared" si="301"/>
        <v/>
      </c>
      <c r="J851" s="119" t="str">
        <f t="shared" si="300"/>
        <v/>
      </c>
      <c r="K851" s="128">
        <f t="shared" si="293"/>
        <v>0</v>
      </c>
      <c r="L851" s="118" t="str">
        <f t="shared" si="302"/>
        <v/>
      </c>
      <c r="M851" s="119">
        <f t="shared" si="294"/>
        <v>0</v>
      </c>
      <c r="N851" s="119">
        <f t="shared" si="295"/>
        <v>0</v>
      </c>
      <c r="O851" s="256">
        <f t="shared" si="296"/>
        <v>0</v>
      </c>
      <c r="P851" s="256">
        <f t="shared" si="284"/>
        <v>0</v>
      </c>
      <c r="Q851" s="256">
        <f t="shared" si="297"/>
        <v>0</v>
      </c>
      <c r="R851" s="256">
        <f t="shared" si="298"/>
        <v>0</v>
      </c>
      <c r="S851" s="120" t="s">
        <v>71</v>
      </c>
      <c r="T851" s="169" t="str">
        <f t="shared" si="303"/>
        <v/>
      </c>
    </row>
    <row r="852" spans="1:20" ht="24.95" hidden="1" customHeight="1">
      <c r="A852" s="209" t="str">
        <f t="shared" si="285"/>
        <v>-</v>
      </c>
      <c r="E852" s="121"/>
      <c r="F852" s="122"/>
      <c r="G852" s="122"/>
      <c r="H852" s="123"/>
      <c r="I852" s="373"/>
      <c r="J852" s="125" t="str">
        <f>IFERROR(VLOOKUP(I852,$I$6:$L$255,4,FALSE),"")</f>
        <v/>
      </c>
      <c r="K852" s="129">
        <f>SUM(K827:K851)</f>
        <v>0</v>
      </c>
      <c r="L852" s="125"/>
      <c r="M852" s="138">
        <f>SUM(M827:M851)</f>
        <v>0</v>
      </c>
      <c r="N852" s="138">
        <f>SUM(N827:N851)</f>
        <v>0</v>
      </c>
      <c r="O852" s="257">
        <f>SUM(O827:O851)</f>
        <v>0</v>
      </c>
      <c r="P852" s="257">
        <f t="shared" si="284"/>
        <v>0</v>
      </c>
      <c r="Q852" s="257">
        <f>SUM(Q827:Q851)</f>
        <v>0</v>
      </c>
      <c r="R852" s="257">
        <f>SUM(R827:R851)</f>
        <v>0</v>
      </c>
      <c r="S852" s="130"/>
      <c r="T852" s="2"/>
    </row>
    <row r="853" spans="1:20" ht="24.95" customHeight="1">
      <c r="A853" s="209" t="str">
        <f t="shared" si="285"/>
        <v>-</v>
      </c>
      <c r="E853" s="518" t="s">
        <v>61</v>
      </c>
      <c r="F853" s="519"/>
      <c r="G853" s="519"/>
      <c r="H853" s="519"/>
      <c r="I853" s="519"/>
      <c r="J853" s="519"/>
      <c r="K853" s="139">
        <f>SUM(K852+K826+K800+K774+K747+K721+K695+K669+K643+K617+K591+K565+K539+K513+K487+K461+K409+K393+K342)</f>
        <v>0</v>
      </c>
      <c r="L853" s="140"/>
      <c r="M853" s="141">
        <f>SUM(M852+M826+M800+M774+M747+M721+M695+M669+M643+M617+M591+M565+M539+M513+M487+M461+M435+M409+M393+M342)</f>
        <v>0</v>
      </c>
      <c r="N853" s="141">
        <f>SUM(N852+N826+N800+N774+N747+N721+N695+N669+N643+N617+N591+N565+N539+N513+N487+N461+N435+N409+N393+N342)</f>
        <v>0</v>
      </c>
      <c r="O853" s="258">
        <f>SUM(O852,O826,O800,O774,O747,O721,O695,O669,O643,O617,O591,O565,O539,O513,O487,O461,O435,O409,O393,O342)</f>
        <v>0</v>
      </c>
      <c r="P853" s="258">
        <f t="shared" si="284"/>
        <v>0</v>
      </c>
      <c r="Q853" s="258">
        <f>SUM(Q852+Q826+Q800+Q774+Q747+Q721+Q695+Q669+Q643+Q617+Q591+Q565+Q539+Q513+Q487+Q461+Q435+Q409+Q393+Q342)</f>
        <v>0</v>
      </c>
      <c r="R853" s="258">
        <f>SUM(R852+R826+R800+R774+R747+R721+R695+R669+R643+R617+R591+R565+R539+R513+R487+R461+R435+R409+R393+R342)</f>
        <v>0</v>
      </c>
      <c r="S853" s="142"/>
    </row>
    <row r="854" spans="1:20" ht="15" hidden="1" customHeight="1">
      <c r="A854" s="209" t="str">
        <f t="shared" si="285"/>
        <v>-</v>
      </c>
      <c r="C854" s="2">
        <v>1</v>
      </c>
      <c r="E854" s="520" t="s">
        <v>62</v>
      </c>
      <c r="F854" s="521"/>
      <c r="G854" s="521"/>
      <c r="H854" s="522"/>
      <c r="I854" s="133" t="str">
        <f t="shared" ref="I854:I859" si="304">IFERROR(VLOOKUP(S854&amp;C854,$B$264:$J$283,8,FALSE),"")</f>
        <v/>
      </c>
      <c r="J854" s="134" t="str">
        <f t="shared" ref="J854:J859" si="305">IFERROR(VLOOKUP(I854,$I$264:$L$283,4,FALSE),"")</f>
        <v/>
      </c>
      <c r="K854" s="135">
        <f t="shared" ref="K854:K859" si="306">COUNTIFS($I$264:$I$283,I854,$S$264:$S$283,S854)</f>
        <v>0</v>
      </c>
      <c r="L854" s="133"/>
      <c r="M854" s="134">
        <f t="shared" ref="M854:M859" si="307">SUMIFS($M$264:$M$283,$I$264:$I$283,I854,$S$264:$S$283,S854)</f>
        <v>0</v>
      </c>
      <c r="N854" s="134">
        <f t="shared" ref="N854:N859" si="308">SUMIFS($N$264:$N$283,$I$264:$I$283,I854,$S$264:$S$283,S854)</f>
        <v>0</v>
      </c>
      <c r="O854" s="259">
        <f t="shared" ref="O854:O859" si="309">SUMIFS($O$264:$O$283,$I$264:$I$283,I854,$S$264:$S$283,S854)</f>
        <v>0</v>
      </c>
      <c r="P854" s="259">
        <f t="shared" si="284"/>
        <v>0</v>
      </c>
      <c r="Q854" s="259">
        <f t="shared" ref="Q854:Q859" si="310">SUMIFS($Q$264:$Q$283,$I$264:$I$283,I854,$S$264:$S$283,S854)</f>
        <v>0</v>
      </c>
      <c r="R854" s="259">
        <f t="shared" ref="R854:R859" si="311">SUMIFS($R$264:$R$283,$I$264:$I$283,I854,$S$264:$S$283,S854)</f>
        <v>0</v>
      </c>
      <c r="S854" s="136" t="s">
        <v>35</v>
      </c>
      <c r="T854" s="167" t="str">
        <f>IFERROR(VLOOKUP(S854&amp;C854,$B$264:$T$283,19,FALSE),"")</f>
        <v/>
      </c>
    </row>
    <row r="855" spans="1:20" ht="15" hidden="1" customHeight="1">
      <c r="A855" s="209" t="str">
        <f t="shared" si="285"/>
        <v>-</v>
      </c>
      <c r="C855" s="2">
        <f>C854+1</f>
        <v>2</v>
      </c>
      <c r="E855" s="523"/>
      <c r="F855" s="524"/>
      <c r="G855" s="524"/>
      <c r="H855" s="525"/>
      <c r="I855" s="105" t="str">
        <f t="shared" si="304"/>
        <v/>
      </c>
      <c r="J855" s="91" t="str">
        <f t="shared" si="305"/>
        <v/>
      </c>
      <c r="K855" s="92">
        <f t="shared" si="306"/>
        <v>0</v>
      </c>
      <c r="L855" s="105"/>
      <c r="M855" s="134">
        <f t="shared" si="307"/>
        <v>0</v>
      </c>
      <c r="N855" s="134">
        <f t="shared" si="308"/>
        <v>0</v>
      </c>
      <c r="O855" s="259">
        <f t="shared" si="309"/>
        <v>0</v>
      </c>
      <c r="P855" s="259">
        <f t="shared" si="284"/>
        <v>0</v>
      </c>
      <c r="Q855" s="259">
        <f t="shared" si="310"/>
        <v>0</v>
      </c>
      <c r="R855" s="259">
        <f t="shared" si="311"/>
        <v>0</v>
      </c>
      <c r="S855" s="93" t="s">
        <v>35</v>
      </c>
      <c r="T855" s="168" t="str">
        <f t="shared" ref="T855:T859" si="312">IFERROR(VLOOKUP(S855&amp;C855,$B$264:$T$283,19,FALSE),"")</f>
        <v/>
      </c>
    </row>
    <row r="856" spans="1:20" ht="15" hidden="1" customHeight="1">
      <c r="A856" s="209" t="str">
        <f t="shared" si="285"/>
        <v>-</v>
      </c>
      <c r="C856" s="2">
        <f>C855+1</f>
        <v>3</v>
      </c>
      <c r="E856" s="106"/>
      <c r="F856" s="107"/>
      <c r="G856" s="107"/>
      <c r="H856" s="108"/>
      <c r="I856" s="105" t="str">
        <f t="shared" si="304"/>
        <v/>
      </c>
      <c r="J856" s="91" t="str">
        <f t="shared" si="305"/>
        <v/>
      </c>
      <c r="K856" s="92">
        <f t="shared" si="306"/>
        <v>0</v>
      </c>
      <c r="L856" s="105"/>
      <c r="M856" s="134">
        <f t="shared" si="307"/>
        <v>0</v>
      </c>
      <c r="N856" s="134">
        <f t="shared" si="308"/>
        <v>0</v>
      </c>
      <c r="O856" s="259">
        <f t="shared" si="309"/>
        <v>0</v>
      </c>
      <c r="P856" s="259">
        <f t="shared" si="284"/>
        <v>0</v>
      </c>
      <c r="Q856" s="259">
        <f t="shared" si="310"/>
        <v>0</v>
      </c>
      <c r="R856" s="259">
        <f t="shared" si="311"/>
        <v>0</v>
      </c>
      <c r="S856" s="93" t="s">
        <v>35</v>
      </c>
      <c r="T856" s="168" t="str">
        <f t="shared" si="312"/>
        <v/>
      </c>
    </row>
    <row r="857" spans="1:20" ht="15" hidden="1" customHeight="1">
      <c r="A857" s="209" t="str">
        <f t="shared" si="285"/>
        <v>-</v>
      </c>
      <c r="C857" s="2">
        <f>C856+1</f>
        <v>4</v>
      </c>
      <c r="E857" s="106"/>
      <c r="F857" s="107"/>
      <c r="G857" s="107"/>
      <c r="H857" s="108"/>
      <c r="I857" s="105" t="str">
        <f t="shared" si="304"/>
        <v/>
      </c>
      <c r="J857" s="91" t="str">
        <f t="shared" si="305"/>
        <v/>
      </c>
      <c r="K857" s="92">
        <f t="shared" si="306"/>
        <v>0</v>
      </c>
      <c r="L857" s="105"/>
      <c r="M857" s="134">
        <f t="shared" si="307"/>
        <v>0</v>
      </c>
      <c r="N857" s="134">
        <f t="shared" si="308"/>
        <v>0</v>
      </c>
      <c r="O857" s="259">
        <f t="shared" si="309"/>
        <v>0</v>
      </c>
      <c r="P857" s="259">
        <f t="shared" si="284"/>
        <v>0</v>
      </c>
      <c r="Q857" s="259">
        <f t="shared" si="310"/>
        <v>0</v>
      </c>
      <c r="R857" s="259">
        <f t="shared" si="311"/>
        <v>0</v>
      </c>
      <c r="S857" s="93" t="s">
        <v>35</v>
      </c>
      <c r="T857" s="168" t="str">
        <f t="shared" si="312"/>
        <v/>
      </c>
    </row>
    <row r="858" spans="1:20" ht="15" hidden="1" customHeight="1">
      <c r="A858" s="209" t="str">
        <f t="shared" si="285"/>
        <v>-</v>
      </c>
      <c r="C858" s="2">
        <f>C856+1</f>
        <v>4</v>
      </c>
      <c r="E858" s="106"/>
      <c r="F858" s="107"/>
      <c r="G858" s="107"/>
      <c r="H858" s="108"/>
      <c r="I858" s="105" t="str">
        <f t="shared" si="304"/>
        <v/>
      </c>
      <c r="J858" s="91" t="str">
        <f t="shared" si="305"/>
        <v/>
      </c>
      <c r="K858" s="92">
        <f t="shared" si="306"/>
        <v>0</v>
      </c>
      <c r="L858" s="105"/>
      <c r="M858" s="134">
        <f t="shared" si="307"/>
        <v>0</v>
      </c>
      <c r="N858" s="134">
        <f t="shared" si="308"/>
        <v>0</v>
      </c>
      <c r="O858" s="259">
        <f t="shared" si="309"/>
        <v>0</v>
      </c>
      <c r="P858" s="259">
        <f t="shared" si="284"/>
        <v>0</v>
      </c>
      <c r="Q858" s="259">
        <f t="shared" si="310"/>
        <v>0</v>
      </c>
      <c r="R858" s="259">
        <f t="shared" si="311"/>
        <v>0</v>
      </c>
      <c r="S858" s="93" t="s">
        <v>35</v>
      </c>
      <c r="T858" s="168" t="str">
        <f t="shared" si="312"/>
        <v/>
      </c>
    </row>
    <row r="859" spans="1:20" ht="15" hidden="1" customHeight="1">
      <c r="A859" s="209" t="str">
        <f t="shared" si="285"/>
        <v>-</v>
      </c>
      <c r="C859" s="2">
        <f>C857+1</f>
        <v>5</v>
      </c>
      <c r="E859" s="143"/>
      <c r="F859" s="144"/>
      <c r="G859" s="144"/>
      <c r="H859" s="145"/>
      <c r="I859" s="124" t="str">
        <f t="shared" si="304"/>
        <v/>
      </c>
      <c r="J859" s="125" t="str">
        <f t="shared" si="305"/>
        <v/>
      </c>
      <c r="K859" s="146">
        <f t="shared" si="306"/>
        <v>0</v>
      </c>
      <c r="L859" s="124"/>
      <c r="M859" s="134">
        <f t="shared" si="307"/>
        <v>0</v>
      </c>
      <c r="N859" s="134">
        <f t="shared" si="308"/>
        <v>0</v>
      </c>
      <c r="O859" s="259">
        <f t="shared" si="309"/>
        <v>0</v>
      </c>
      <c r="P859" s="259">
        <f t="shared" ref="P859:P860" si="313">IFERROR(Q859/O859%,0)</f>
        <v>0</v>
      </c>
      <c r="Q859" s="259">
        <f t="shared" si="310"/>
        <v>0</v>
      </c>
      <c r="R859" s="259">
        <f t="shared" si="311"/>
        <v>0</v>
      </c>
      <c r="S859" s="130" t="s">
        <v>35</v>
      </c>
      <c r="T859" s="169" t="str">
        <f t="shared" si="312"/>
        <v/>
      </c>
    </row>
    <row r="860" spans="1:20" ht="15" hidden="1" customHeight="1">
      <c r="A860" s="209" t="str">
        <f t="shared" ref="A860" si="314">IF(M860=0,"-",$E$1)</f>
        <v>-</v>
      </c>
      <c r="E860" s="518" t="s">
        <v>72</v>
      </c>
      <c r="F860" s="519"/>
      <c r="G860" s="519"/>
      <c r="H860" s="519"/>
      <c r="I860" s="519"/>
      <c r="J860" s="519"/>
      <c r="K860" s="139">
        <f>SUM(K854:K859)</f>
        <v>0</v>
      </c>
      <c r="L860" s="140"/>
      <c r="M860" s="141">
        <f>SUM(M854:M859)</f>
        <v>0</v>
      </c>
      <c r="N860" s="141">
        <f>SUM(N854:N859)</f>
        <v>0</v>
      </c>
      <c r="O860" s="258">
        <f>SUM(O854:O859)</f>
        <v>0</v>
      </c>
      <c r="P860" s="258">
        <f t="shared" si="313"/>
        <v>0</v>
      </c>
      <c r="Q860" s="258">
        <f>SUM(Q854:Q859)</f>
        <v>0</v>
      </c>
      <c r="R860" s="258">
        <f>SUM(R854:R859)</f>
        <v>0</v>
      </c>
      <c r="S860" s="142"/>
      <c r="T860" s="191"/>
    </row>
    <row r="861" spans="1:20" ht="15" customHeight="1">
      <c r="A861" s="1">
        <f t="shared" ref="A861:A868" si="315">$E$1</f>
        <v>5</v>
      </c>
      <c r="E861" s="147"/>
      <c r="F861" s="148"/>
      <c r="G861" s="148"/>
      <c r="H861" s="148"/>
      <c r="I861" s="148"/>
      <c r="J861" s="148"/>
      <c r="K861" s="148"/>
      <c r="L861" s="2"/>
      <c r="M861" s="149"/>
      <c r="N861" s="149"/>
      <c r="O861" s="149"/>
      <c r="P861" s="149"/>
      <c r="Q861" s="149"/>
      <c r="R861" s="149"/>
      <c r="S861" s="98"/>
    </row>
    <row r="862" spans="1:20" ht="15" customHeight="1">
      <c r="A862" s="1">
        <f t="shared" si="315"/>
        <v>5</v>
      </c>
      <c r="E862" s="81"/>
      <c r="F862" s="335"/>
      <c r="G862" s="335"/>
      <c r="H862" s="526" t="s">
        <v>73</v>
      </c>
      <c r="I862" s="526"/>
      <c r="J862" s="526"/>
      <c r="K862" s="526"/>
      <c r="L862" s="208"/>
      <c r="M862" s="149"/>
      <c r="N862" s="149"/>
      <c r="O862" s="149"/>
      <c r="Q862" s="332" t="s">
        <v>74</v>
      </c>
      <c r="R862" s="149"/>
      <c r="S862" s="98"/>
    </row>
    <row r="863" spans="1:20" ht="15" customHeight="1">
      <c r="A863" s="1">
        <f t="shared" si="315"/>
        <v>5</v>
      </c>
      <c r="E863" s="147"/>
      <c r="F863" s="148"/>
      <c r="G863" s="148"/>
      <c r="H863" s="148"/>
      <c r="I863" s="148"/>
      <c r="J863" s="148"/>
      <c r="K863" s="148"/>
      <c r="L863" s="148"/>
      <c r="M863" s="149"/>
      <c r="N863" s="149"/>
      <c r="O863" s="149"/>
      <c r="Q863" s="148"/>
      <c r="R863" s="149"/>
      <c r="S863" s="98"/>
    </row>
    <row r="864" spans="1:20" ht="15" customHeight="1">
      <c r="A864" s="1">
        <f t="shared" si="315"/>
        <v>5</v>
      </c>
      <c r="E864" s="81"/>
      <c r="F864" s="2"/>
      <c r="G864" s="2"/>
      <c r="H864" s="2"/>
      <c r="I864" s="2"/>
      <c r="J864" s="2"/>
      <c r="K864" s="2"/>
      <c r="L864" s="2"/>
      <c r="M864" s="2"/>
      <c r="N864" s="2"/>
      <c r="O864" s="2"/>
      <c r="Q864" s="2"/>
      <c r="R864" s="2"/>
      <c r="S864" s="98"/>
    </row>
    <row r="865" spans="1:16150" ht="15" customHeight="1">
      <c r="A865" s="1">
        <f t="shared" si="315"/>
        <v>5</v>
      </c>
      <c r="E865" s="81"/>
      <c r="F865" s="2"/>
      <c r="G865" s="2"/>
      <c r="H865" s="2"/>
      <c r="I865" s="2"/>
      <c r="J865" s="2"/>
      <c r="K865" s="2"/>
      <c r="L865" s="2"/>
      <c r="M865" s="2"/>
      <c r="N865" s="2"/>
      <c r="O865" s="2"/>
      <c r="Q865" s="2"/>
      <c r="R865" s="2"/>
      <c r="S865" s="98"/>
    </row>
    <row r="866" spans="1:16150" ht="15" customHeight="1">
      <c r="A866" s="1">
        <f t="shared" si="315"/>
        <v>5</v>
      </c>
      <c r="E866" s="81"/>
      <c r="F866" s="214"/>
      <c r="G866" s="334"/>
      <c r="H866" s="333" t="s">
        <v>709</v>
      </c>
      <c r="I866" s="336"/>
      <c r="J866" s="151"/>
      <c r="K866" s="151" t="s">
        <v>75</v>
      </c>
      <c r="L866" s="151"/>
      <c r="M866" s="2"/>
      <c r="N866" s="2"/>
      <c r="O866" s="2"/>
      <c r="Q866" s="151" t="s">
        <v>76</v>
      </c>
      <c r="R866" s="2"/>
      <c r="S866" s="98"/>
    </row>
    <row r="867" spans="1:16150" ht="15" customHeight="1">
      <c r="A867" s="1">
        <f t="shared" si="315"/>
        <v>5</v>
      </c>
      <c r="E867" s="81"/>
      <c r="F867" s="84"/>
      <c r="G867" s="335"/>
      <c r="H867" s="332" t="s">
        <v>77</v>
      </c>
      <c r="I867" s="337"/>
      <c r="J867" s="150"/>
      <c r="K867" s="148" t="s">
        <v>78</v>
      </c>
      <c r="L867" s="208"/>
      <c r="M867" s="152"/>
      <c r="N867" s="152"/>
      <c r="O867" s="152"/>
      <c r="Q867" s="332" t="s">
        <v>79</v>
      </c>
      <c r="R867" s="152"/>
      <c r="S867" s="98"/>
    </row>
    <row r="868" spans="1:16150" ht="15" customHeight="1">
      <c r="A868" s="1">
        <f t="shared" si="315"/>
        <v>5</v>
      </c>
      <c r="E868" s="81"/>
      <c r="F868" s="84"/>
      <c r="G868" s="2"/>
      <c r="H868" s="2"/>
      <c r="I868" s="2"/>
      <c r="J868" s="150"/>
      <c r="K868" s="2"/>
      <c r="L868" s="2"/>
      <c r="M868" s="152"/>
      <c r="N868" s="152"/>
      <c r="O868" s="152"/>
      <c r="P868" s="152"/>
      <c r="Q868" s="152"/>
      <c r="R868" s="152"/>
      <c r="S868" s="98"/>
    </row>
    <row r="869" spans="1:16150" ht="15" customHeight="1">
      <c r="A869" s="1">
        <f t="shared" ref="A869" si="316">$E$1</f>
        <v>5</v>
      </c>
      <c r="E869" s="153" t="s">
        <v>80</v>
      </c>
      <c r="F869" s="154"/>
      <c r="G869" s="154"/>
      <c r="H869" s="154"/>
      <c r="I869" s="154"/>
      <c r="J869" s="154"/>
      <c r="K869" s="154"/>
      <c r="L869" s="154"/>
      <c r="M869" s="155"/>
      <c r="N869" s="155"/>
      <c r="O869" s="155"/>
      <c r="P869" s="155"/>
      <c r="Q869" s="155"/>
      <c r="R869" s="510" t="s">
        <v>81</v>
      </c>
      <c r="S869" s="511"/>
    </row>
    <row r="870" spans="1:16150">
      <c r="M870" s="156"/>
      <c r="N870" s="156"/>
      <c r="O870" s="156"/>
      <c r="P870" s="156"/>
      <c r="Q870" s="156"/>
      <c r="R870" s="156"/>
    </row>
    <row r="871" spans="1:16150">
      <c r="M871" s="156"/>
      <c r="N871" s="156"/>
      <c r="O871" s="156"/>
      <c r="P871" s="156"/>
      <c r="Q871" s="156"/>
      <c r="R871" s="156"/>
    </row>
    <row r="872" spans="1:16150">
      <c r="M872" s="156"/>
      <c r="N872" s="156"/>
      <c r="O872" s="156"/>
      <c r="P872" s="156"/>
      <c r="Q872" s="156"/>
      <c r="R872" s="156"/>
    </row>
    <row r="873" spans="1:16150">
      <c r="L873" s="1" t="s">
        <v>82</v>
      </c>
      <c r="M873" s="157">
        <f>M853-M310</f>
        <v>0</v>
      </c>
      <c r="N873" s="157">
        <f>N853-N310</f>
        <v>0</v>
      </c>
      <c r="O873" s="157">
        <f>O853-O310</f>
        <v>0</v>
      </c>
      <c r="P873" s="157">
        <v>0</v>
      </c>
      <c r="Q873" s="157">
        <f>Q853-Q310</f>
        <v>0</v>
      </c>
      <c r="R873" s="157">
        <f>R853-R310</f>
        <v>0</v>
      </c>
    </row>
    <row r="874" spans="1:16150">
      <c r="K874" s="158"/>
      <c r="M874" s="157">
        <f>M853-M256</f>
        <v>0</v>
      </c>
      <c r="N874" s="157">
        <f>N853-N256</f>
        <v>0</v>
      </c>
      <c r="O874" s="157">
        <f>O853-O256</f>
        <v>0</v>
      </c>
      <c r="P874" s="157">
        <v>0</v>
      </c>
      <c r="Q874" s="157">
        <f>Q853-Q256</f>
        <v>0</v>
      </c>
      <c r="R874" s="157">
        <f>R853-R256</f>
        <v>0</v>
      </c>
    </row>
    <row r="875" spans="1:16150">
      <c r="M875" s="159"/>
      <c r="N875" s="159"/>
      <c r="O875" s="159"/>
      <c r="P875" s="159"/>
      <c r="Q875" s="159"/>
      <c r="R875" s="159"/>
    </row>
    <row r="876" spans="1:16150">
      <c r="B876" s="1"/>
      <c r="C876" s="1"/>
      <c r="D876" s="1"/>
      <c r="G876" s="158"/>
      <c r="I876" s="157"/>
      <c r="J876" s="157"/>
      <c r="K876" s="157"/>
      <c r="L876" s="157" t="s">
        <v>83</v>
      </c>
      <c r="M876" s="157">
        <f t="shared" ref="M876:R876" si="317">M860-M284</f>
        <v>0</v>
      </c>
      <c r="N876" s="157">
        <f t="shared" si="317"/>
        <v>0</v>
      </c>
      <c r="O876" s="157">
        <f t="shared" si="317"/>
        <v>0</v>
      </c>
      <c r="P876" s="157">
        <f t="shared" si="317"/>
        <v>0</v>
      </c>
      <c r="Q876" s="157">
        <f t="shared" si="317"/>
        <v>0</v>
      </c>
      <c r="R876" s="157">
        <f t="shared" si="317"/>
        <v>0</v>
      </c>
      <c r="S876" s="2"/>
    </row>
    <row r="877" spans="1:16150">
      <c r="M877" s="160"/>
      <c r="N877" s="160"/>
      <c r="O877" s="160"/>
      <c r="P877" s="160"/>
      <c r="Q877" s="160"/>
      <c r="R877" s="160"/>
      <c r="S877" s="161"/>
    </row>
    <row r="878" spans="1:16150" s="1" customFormat="1">
      <c r="B878" s="2"/>
      <c r="C878" s="2"/>
      <c r="D878" s="2"/>
      <c r="M878" s="157"/>
      <c r="N878" s="157"/>
      <c r="O878" s="157"/>
      <c r="P878" s="157"/>
      <c r="Q878" s="157"/>
      <c r="R878" s="157"/>
      <c r="T878" s="389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  <c r="AAA878" s="2"/>
      <c r="AAB878" s="2"/>
      <c r="AAC878" s="2"/>
      <c r="AAD878" s="2"/>
      <c r="AAE878" s="2"/>
      <c r="AAF878" s="2"/>
      <c r="AAG878" s="2"/>
      <c r="AAH878" s="2"/>
      <c r="AAI878" s="2"/>
      <c r="AAJ878" s="2"/>
      <c r="AAK878" s="2"/>
      <c r="AAL878" s="2"/>
      <c r="AAM878" s="2"/>
      <c r="AAN878" s="2"/>
      <c r="AAO878" s="2"/>
      <c r="AAP878" s="2"/>
      <c r="AAQ878" s="2"/>
      <c r="AAR878" s="2"/>
      <c r="AAS878" s="2"/>
      <c r="AAT878" s="2"/>
      <c r="AAU878" s="2"/>
      <c r="AAV878" s="2"/>
      <c r="AAW878" s="2"/>
      <c r="AAX878" s="2"/>
      <c r="AAY878" s="2"/>
      <c r="AAZ878" s="2"/>
      <c r="ABA878" s="2"/>
      <c r="ABB878" s="2"/>
      <c r="ABC878" s="2"/>
      <c r="ABD878" s="2"/>
      <c r="ABE878" s="2"/>
      <c r="ABF878" s="2"/>
      <c r="ABG878" s="2"/>
      <c r="ABH878" s="2"/>
      <c r="ABI878" s="2"/>
      <c r="ABJ878" s="2"/>
      <c r="ABK878" s="2"/>
      <c r="ABL878" s="2"/>
      <c r="ABM878" s="2"/>
      <c r="ABN878" s="2"/>
      <c r="ABO878" s="2"/>
      <c r="ABP878" s="2"/>
      <c r="ABQ878" s="2"/>
      <c r="ABR878" s="2"/>
      <c r="ABS878" s="2"/>
      <c r="ABT878" s="2"/>
      <c r="ABU878" s="2"/>
      <c r="ABV878" s="2"/>
      <c r="ABW878" s="2"/>
      <c r="ABX878" s="2"/>
      <c r="ABY878" s="2"/>
      <c r="ABZ878" s="2"/>
      <c r="ACA878" s="2"/>
      <c r="ACB878" s="2"/>
      <c r="ACC878" s="2"/>
      <c r="ACD878" s="2"/>
      <c r="ACE878" s="2"/>
      <c r="ACF878" s="2"/>
      <c r="ACG878" s="2"/>
      <c r="ACH878" s="2"/>
      <c r="ACI878" s="2"/>
      <c r="ACJ878" s="2"/>
      <c r="ACK878" s="2"/>
      <c r="ACL878" s="2"/>
      <c r="ACM878" s="2"/>
      <c r="ACN878" s="2"/>
      <c r="ACO878" s="2"/>
      <c r="ACP878" s="2"/>
      <c r="ACQ878" s="2"/>
      <c r="ACR878" s="2"/>
      <c r="ACS878" s="2"/>
      <c r="ACT878" s="2"/>
      <c r="ACU878" s="2"/>
      <c r="ACV878" s="2"/>
      <c r="ACW878" s="2"/>
      <c r="ACX878" s="2"/>
      <c r="ACY878" s="2"/>
      <c r="ACZ878" s="2"/>
      <c r="ADA878" s="2"/>
      <c r="ADB878" s="2"/>
      <c r="ADC878" s="2"/>
      <c r="ADD878" s="2"/>
      <c r="ADE878" s="2"/>
      <c r="ADF878" s="2"/>
      <c r="ADG878" s="2"/>
      <c r="ADH878" s="2"/>
      <c r="ADI878" s="2"/>
      <c r="ADJ878" s="2"/>
      <c r="ADK878" s="2"/>
      <c r="ADL878" s="2"/>
      <c r="ADM878" s="2"/>
      <c r="ADN878" s="2"/>
      <c r="ADO878" s="2"/>
      <c r="ADP878" s="2"/>
      <c r="ADQ878" s="2"/>
      <c r="ADR878" s="2"/>
      <c r="ADS878" s="2"/>
      <c r="ADT878" s="2"/>
      <c r="ADU878" s="2"/>
      <c r="ADV878" s="2"/>
      <c r="ADW878" s="2"/>
      <c r="ADX878" s="2"/>
      <c r="ADY878" s="2"/>
      <c r="ADZ878" s="2"/>
      <c r="AEA878" s="2"/>
      <c r="AEB878" s="2"/>
      <c r="AEC878" s="2"/>
      <c r="AED878" s="2"/>
      <c r="AEE878" s="2"/>
      <c r="AEF878" s="2"/>
      <c r="AEG878" s="2"/>
      <c r="AEH878" s="2"/>
      <c r="AEI878" s="2"/>
      <c r="AEJ878" s="2"/>
      <c r="AEK878" s="2"/>
      <c r="AEL878" s="2"/>
      <c r="AEM878" s="2"/>
      <c r="AEN878" s="2"/>
      <c r="AEO878" s="2"/>
      <c r="AEP878" s="2"/>
      <c r="AEQ878" s="2"/>
      <c r="AER878" s="2"/>
      <c r="AES878" s="2"/>
      <c r="AET878" s="2"/>
      <c r="AEU878" s="2"/>
      <c r="AEV878" s="2"/>
      <c r="AEW878" s="2"/>
      <c r="AEX878" s="2"/>
      <c r="AEY878" s="2"/>
      <c r="AEZ878" s="2"/>
      <c r="AFA878" s="2"/>
      <c r="AFB878" s="2"/>
      <c r="AFC878" s="2"/>
      <c r="AFD878" s="2"/>
      <c r="AFE878" s="2"/>
      <c r="AFF878" s="2"/>
      <c r="AFG878" s="2"/>
      <c r="AFH878" s="2"/>
      <c r="AFI878" s="2"/>
      <c r="AFJ878" s="2"/>
      <c r="AFK878" s="2"/>
      <c r="AFL878" s="2"/>
      <c r="AFM878" s="2"/>
      <c r="AFN878" s="2"/>
      <c r="AFO878" s="2"/>
      <c r="AFP878" s="2"/>
      <c r="AFQ878" s="2"/>
      <c r="AFR878" s="2"/>
      <c r="AFS878" s="2"/>
      <c r="AFT878" s="2"/>
      <c r="AFU878" s="2"/>
      <c r="AFV878" s="2"/>
      <c r="AFW878" s="2"/>
      <c r="AFX878" s="2"/>
      <c r="AFY878" s="2"/>
      <c r="AFZ878" s="2"/>
      <c r="AGA878" s="2"/>
      <c r="AGB878" s="2"/>
      <c r="AGC878" s="2"/>
      <c r="AGD878" s="2"/>
      <c r="AGE878" s="2"/>
      <c r="AGF878" s="2"/>
      <c r="AGG878" s="2"/>
      <c r="AGH878" s="2"/>
      <c r="AGI878" s="2"/>
      <c r="AGJ878" s="2"/>
      <c r="AGK878" s="2"/>
      <c r="AGL878" s="2"/>
      <c r="AGM878" s="2"/>
      <c r="AGN878" s="2"/>
      <c r="AGO878" s="2"/>
      <c r="AGP878" s="2"/>
      <c r="AGQ878" s="2"/>
      <c r="AGR878" s="2"/>
      <c r="AGS878" s="2"/>
      <c r="AGT878" s="2"/>
      <c r="AGU878" s="2"/>
      <c r="AGV878" s="2"/>
      <c r="AGW878" s="2"/>
      <c r="AGX878" s="2"/>
      <c r="AGY878" s="2"/>
      <c r="AGZ878" s="2"/>
      <c r="AHA878" s="2"/>
      <c r="AHB878" s="2"/>
      <c r="AHC878" s="2"/>
      <c r="AHD878" s="2"/>
      <c r="AHE878" s="2"/>
      <c r="AHF878" s="2"/>
      <c r="AHG878" s="2"/>
      <c r="AHH878" s="2"/>
      <c r="AHI878" s="2"/>
      <c r="AHJ878" s="2"/>
      <c r="AHK878" s="2"/>
      <c r="AHL878" s="2"/>
      <c r="AHM878" s="2"/>
      <c r="AHN878" s="2"/>
      <c r="AHO878" s="2"/>
      <c r="AHP878" s="2"/>
      <c r="AHQ878" s="2"/>
      <c r="AHR878" s="2"/>
      <c r="AHS878" s="2"/>
      <c r="AHT878" s="2"/>
      <c r="AHU878" s="2"/>
      <c r="AHV878" s="2"/>
      <c r="AHW878" s="2"/>
      <c r="AHX878" s="2"/>
      <c r="AHY878" s="2"/>
      <c r="AHZ878" s="2"/>
      <c r="AIA878" s="2"/>
      <c r="AIB878" s="2"/>
      <c r="AIC878" s="2"/>
      <c r="AID878" s="2"/>
      <c r="AIE878" s="2"/>
      <c r="AIF878" s="2"/>
      <c r="AIG878" s="2"/>
      <c r="AIH878" s="2"/>
      <c r="AII878" s="2"/>
      <c r="AIJ878" s="2"/>
      <c r="AIK878" s="2"/>
      <c r="AIL878" s="2"/>
      <c r="AIM878" s="2"/>
      <c r="AIN878" s="2"/>
      <c r="AIO878" s="2"/>
      <c r="AIP878" s="2"/>
      <c r="AIQ878" s="2"/>
      <c r="AIR878" s="2"/>
      <c r="AIS878" s="2"/>
      <c r="AIT878" s="2"/>
      <c r="AIU878" s="2"/>
      <c r="AIV878" s="2"/>
      <c r="AIW878" s="2"/>
      <c r="AIX878" s="2"/>
      <c r="AIY878" s="2"/>
      <c r="AIZ878" s="2"/>
      <c r="AJA878" s="2"/>
      <c r="AJB878" s="2"/>
      <c r="AJC878" s="2"/>
      <c r="AJD878" s="2"/>
      <c r="AJE878" s="2"/>
      <c r="AJF878" s="2"/>
      <c r="AJG878" s="2"/>
      <c r="AJH878" s="2"/>
      <c r="AJI878" s="2"/>
      <c r="AJJ878" s="2"/>
      <c r="AJK878" s="2"/>
      <c r="AJL878" s="2"/>
      <c r="AJM878" s="2"/>
      <c r="AJN878" s="2"/>
      <c r="AJO878" s="2"/>
      <c r="AJP878" s="2"/>
      <c r="AJQ878" s="2"/>
      <c r="AJR878" s="2"/>
      <c r="AJS878" s="2"/>
      <c r="AJT878" s="2"/>
      <c r="AJU878" s="2"/>
      <c r="AJV878" s="2"/>
      <c r="AJW878" s="2"/>
      <c r="AJX878" s="2"/>
      <c r="AJY878" s="2"/>
      <c r="AJZ878" s="2"/>
      <c r="AKA878" s="2"/>
      <c r="AKB878" s="2"/>
      <c r="AKC878" s="2"/>
      <c r="AKD878" s="2"/>
      <c r="AKE878" s="2"/>
      <c r="AKF878" s="2"/>
      <c r="AKG878" s="2"/>
      <c r="AKH878" s="2"/>
      <c r="AKI878" s="2"/>
      <c r="AKJ878" s="2"/>
      <c r="AKK878" s="2"/>
      <c r="AKL878" s="2"/>
      <c r="AKM878" s="2"/>
      <c r="AKN878" s="2"/>
      <c r="AKO878" s="2"/>
      <c r="AKP878" s="2"/>
      <c r="AKQ878" s="2"/>
      <c r="AKR878" s="2"/>
      <c r="AKS878" s="2"/>
      <c r="AKT878" s="2"/>
      <c r="AKU878" s="2"/>
      <c r="AKV878" s="2"/>
      <c r="AKW878" s="2"/>
      <c r="AKX878" s="2"/>
      <c r="AKY878" s="2"/>
      <c r="AKZ878" s="2"/>
      <c r="ALA878" s="2"/>
      <c r="ALB878" s="2"/>
      <c r="ALC878" s="2"/>
      <c r="ALD878" s="2"/>
      <c r="ALE878" s="2"/>
      <c r="ALF878" s="2"/>
      <c r="ALG878" s="2"/>
      <c r="ALH878" s="2"/>
      <c r="ALI878" s="2"/>
      <c r="ALJ878" s="2"/>
      <c r="ALK878" s="2"/>
      <c r="ALL878" s="2"/>
      <c r="ALM878" s="2"/>
      <c r="ALN878" s="2"/>
      <c r="ALO878" s="2"/>
      <c r="ALP878" s="2"/>
      <c r="ALQ878" s="2"/>
      <c r="ALR878" s="2"/>
      <c r="ALS878" s="2"/>
      <c r="ALT878" s="2"/>
      <c r="ALU878" s="2"/>
      <c r="ALV878" s="2"/>
      <c r="ALW878" s="2"/>
      <c r="ALX878" s="2"/>
      <c r="ALY878" s="2"/>
      <c r="ALZ878" s="2"/>
      <c r="AMA878" s="2"/>
      <c r="AMB878" s="2"/>
      <c r="AMC878" s="2"/>
      <c r="AMD878" s="2"/>
      <c r="AME878" s="2"/>
      <c r="AMF878" s="2"/>
      <c r="AMG878" s="2"/>
      <c r="AMH878" s="2"/>
      <c r="AMI878" s="2"/>
      <c r="AMJ878" s="2"/>
      <c r="AMK878" s="2"/>
      <c r="AML878" s="2"/>
      <c r="AMM878" s="2"/>
      <c r="AMN878" s="2"/>
      <c r="AMO878" s="2"/>
      <c r="AMP878" s="2"/>
      <c r="AMQ878" s="2"/>
      <c r="AMR878" s="2"/>
      <c r="AMS878" s="2"/>
      <c r="AMT878" s="2"/>
      <c r="AMU878" s="2"/>
      <c r="AMV878" s="2"/>
      <c r="AMW878" s="2"/>
      <c r="AMX878" s="2"/>
      <c r="AMY878" s="2"/>
      <c r="AMZ878" s="2"/>
      <c r="ANA878" s="2"/>
      <c r="ANB878" s="2"/>
      <c r="ANC878" s="2"/>
      <c r="AND878" s="2"/>
      <c r="ANE878" s="2"/>
      <c r="ANF878" s="2"/>
      <c r="ANG878" s="2"/>
      <c r="ANH878" s="2"/>
      <c r="ANI878" s="2"/>
      <c r="ANJ878" s="2"/>
      <c r="ANK878" s="2"/>
      <c r="ANL878" s="2"/>
      <c r="ANM878" s="2"/>
      <c r="ANN878" s="2"/>
      <c r="ANO878" s="2"/>
      <c r="ANP878" s="2"/>
      <c r="ANQ878" s="2"/>
      <c r="ANR878" s="2"/>
      <c r="ANS878" s="2"/>
      <c r="ANT878" s="2"/>
      <c r="ANU878" s="2"/>
      <c r="ANV878" s="2"/>
      <c r="ANW878" s="2"/>
      <c r="ANX878" s="2"/>
      <c r="ANY878" s="2"/>
      <c r="ANZ878" s="2"/>
      <c r="AOA878" s="2"/>
      <c r="AOB878" s="2"/>
      <c r="AOC878" s="2"/>
      <c r="AOD878" s="2"/>
      <c r="AOE878" s="2"/>
      <c r="AOF878" s="2"/>
      <c r="AOG878" s="2"/>
      <c r="AOH878" s="2"/>
      <c r="AOI878" s="2"/>
      <c r="AOJ878" s="2"/>
      <c r="AOK878" s="2"/>
      <c r="AOL878" s="2"/>
      <c r="AOM878" s="2"/>
      <c r="AON878" s="2"/>
      <c r="AOO878" s="2"/>
      <c r="AOP878" s="2"/>
      <c r="AOQ878" s="2"/>
      <c r="AOR878" s="2"/>
      <c r="AOS878" s="2"/>
      <c r="AOT878" s="2"/>
      <c r="AOU878" s="2"/>
      <c r="AOV878" s="2"/>
      <c r="AOW878" s="2"/>
      <c r="AOX878" s="2"/>
      <c r="AOY878" s="2"/>
      <c r="AOZ878" s="2"/>
      <c r="APA878" s="2"/>
      <c r="APB878" s="2"/>
      <c r="APC878" s="2"/>
      <c r="APD878" s="2"/>
      <c r="APE878" s="2"/>
      <c r="APF878" s="2"/>
      <c r="APG878" s="2"/>
      <c r="APH878" s="2"/>
      <c r="API878" s="2"/>
      <c r="APJ878" s="2"/>
      <c r="APK878" s="2"/>
      <c r="APL878" s="2"/>
      <c r="APM878" s="2"/>
      <c r="APN878" s="2"/>
      <c r="APO878" s="2"/>
      <c r="APP878" s="2"/>
      <c r="APQ878" s="2"/>
      <c r="APR878" s="2"/>
      <c r="APS878" s="2"/>
      <c r="APT878" s="2"/>
      <c r="APU878" s="2"/>
      <c r="APV878" s="2"/>
      <c r="APW878" s="2"/>
      <c r="APX878" s="2"/>
      <c r="APY878" s="2"/>
      <c r="APZ878" s="2"/>
      <c r="AQA878" s="2"/>
      <c r="AQB878" s="2"/>
      <c r="AQC878" s="2"/>
      <c r="AQD878" s="2"/>
      <c r="AQE878" s="2"/>
      <c r="AQF878" s="2"/>
      <c r="AQG878" s="2"/>
      <c r="AQH878" s="2"/>
      <c r="AQI878" s="2"/>
      <c r="AQJ878" s="2"/>
      <c r="AQK878" s="2"/>
      <c r="AQL878" s="2"/>
      <c r="AQM878" s="2"/>
      <c r="AQN878" s="2"/>
      <c r="AQO878" s="2"/>
      <c r="AQP878" s="2"/>
      <c r="AQQ878" s="2"/>
      <c r="AQR878" s="2"/>
      <c r="AQS878" s="2"/>
      <c r="AQT878" s="2"/>
      <c r="AQU878" s="2"/>
      <c r="AQV878" s="2"/>
      <c r="AQW878" s="2"/>
      <c r="AQX878" s="2"/>
      <c r="AQY878" s="2"/>
      <c r="AQZ878" s="2"/>
      <c r="ARA878" s="2"/>
      <c r="ARB878" s="2"/>
      <c r="ARC878" s="2"/>
      <c r="ARD878" s="2"/>
      <c r="ARE878" s="2"/>
      <c r="ARF878" s="2"/>
      <c r="ARG878" s="2"/>
      <c r="ARH878" s="2"/>
      <c r="ARI878" s="2"/>
      <c r="ARJ878" s="2"/>
      <c r="ARK878" s="2"/>
      <c r="ARL878" s="2"/>
      <c r="ARM878" s="2"/>
      <c r="ARN878" s="2"/>
      <c r="ARO878" s="2"/>
      <c r="ARP878" s="2"/>
      <c r="ARQ878" s="2"/>
      <c r="ARR878" s="2"/>
      <c r="ARS878" s="2"/>
      <c r="ART878" s="2"/>
      <c r="ARU878" s="2"/>
      <c r="ARV878" s="2"/>
      <c r="ARW878" s="2"/>
      <c r="ARX878" s="2"/>
      <c r="ARY878" s="2"/>
      <c r="ARZ878" s="2"/>
      <c r="ASA878" s="2"/>
      <c r="ASB878" s="2"/>
      <c r="ASC878" s="2"/>
      <c r="ASD878" s="2"/>
      <c r="ASE878" s="2"/>
      <c r="ASF878" s="2"/>
      <c r="ASG878" s="2"/>
      <c r="ASH878" s="2"/>
      <c r="ASI878" s="2"/>
      <c r="ASJ878" s="2"/>
      <c r="ASK878" s="2"/>
      <c r="ASL878" s="2"/>
      <c r="ASM878" s="2"/>
      <c r="ASN878" s="2"/>
      <c r="ASO878" s="2"/>
      <c r="ASP878" s="2"/>
      <c r="ASQ878" s="2"/>
      <c r="ASR878" s="2"/>
      <c r="ASS878" s="2"/>
      <c r="AST878" s="2"/>
      <c r="ASU878" s="2"/>
      <c r="ASV878" s="2"/>
      <c r="ASW878" s="2"/>
      <c r="ASX878" s="2"/>
      <c r="ASY878" s="2"/>
      <c r="ASZ878" s="2"/>
      <c r="ATA878" s="2"/>
      <c r="ATB878" s="2"/>
      <c r="ATC878" s="2"/>
      <c r="ATD878" s="2"/>
      <c r="ATE878" s="2"/>
      <c r="ATF878" s="2"/>
      <c r="ATG878" s="2"/>
      <c r="ATH878" s="2"/>
      <c r="ATI878" s="2"/>
      <c r="ATJ878" s="2"/>
      <c r="ATK878" s="2"/>
      <c r="ATL878" s="2"/>
      <c r="ATM878" s="2"/>
      <c r="ATN878" s="2"/>
      <c r="ATO878" s="2"/>
      <c r="ATP878" s="2"/>
      <c r="ATQ878" s="2"/>
      <c r="ATR878" s="2"/>
      <c r="ATS878" s="2"/>
      <c r="ATT878" s="2"/>
      <c r="ATU878" s="2"/>
      <c r="ATV878" s="2"/>
      <c r="ATW878" s="2"/>
      <c r="ATX878" s="2"/>
      <c r="ATY878" s="2"/>
      <c r="ATZ878" s="2"/>
      <c r="AUA878" s="2"/>
      <c r="AUB878" s="2"/>
      <c r="AUC878" s="2"/>
      <c r="AUD878" s="2"/>
      <c r="AUE878" s="2"/>
      <c r="AUF878" s="2"/>
      <c r="AUG878" s="2"/>
      <c r="AUH878" s="2"/>
      <c r="AUI878" s="2"/>
      <c r="AUJ878" s="2"/>
      <c r="AUK878" s="2"/>
      <c r="AUL878" s="2"/>
      <c r="AUM878" s="2"/>
      <c r="AUN878" s="2"/>
      <c r="AUO878" s="2"/>
      <c r="AUP878" s="2"/>
      <c r="AUQ878" s="2"/>
      <c r="AUR878" s="2"/>
      <c r="AUS878" s="2"/>
      <c r="AUT878" s="2"/>
      <c r="AUU878" s="2"/>
      <c r="AUV878" s="2"/>
      <c r="AUW878" s="2"/>
      <c r="AUX878" s="2"/>
      <c r="AUY878" s="2"/>
      <c r="AUZ878" s="2"/>
      <c r="AVA878" s="2"/>
      <c r="AVB878" s="2"/>
      <c r="AVC878" s="2"/>
      <c r="AVD878" s="2"/>
      <c r="AVE878" s="2"/>
      <c r="AVF878" s="2"/>
      <c r="AVG878" s="2"/>
      <c r="AVH878" s="2"/>
      <c r="AVI878" s="2"/>
      <c r="AVJ878" s="2"/>
      <c r="AVK878" s="2"/>
      <c r="AVL878" s="2"/>
      <c r="AVM878" s="2"/>
      <c r="AVN878" s="2"/>
      <c r="AVO878" s="2"/>
      <c r="AVP878" s="2"/>
      <c r="AVQ878" s="2"/>
      <c r="AVR878" s="2"/>
      <c r="AVS878" s="2"/>
      <c r="AVT878" s="2"/>
      <c r="AVU878" s="2"/>
      <c r="AVV878" s="2"/>
      <c r="AVW878" s="2"/>
      <c r="AVX878" s="2"/>
      <c r="AVY878" s="2"/>
      <c r="AVZ878" s="2"/>
      <c r="AWA878" s="2"/>
      <c r="AWB878" s="2"/>
      <c r="AWC878" s="2"/>
      <c r="AWD878" s="2"/>
      <c r="AWE878" s="2"/>
      <c r="AWF878" s="2"/>
      <c r="AWG878" s="2"/>
      <c r="AWH878" s="2"/>
      <c r="AWI878" s="2"/>
      <c r="AWJ878" s="2"/>
      <c r="AWK878" s="2"/>
      <c r="AWL878" s="2"/>
      <c r="AWM878" s="2"/>
      <c r="AWN878" s="2"/>
      <c r="AWO878" s="2"/>
      <c r="AWP878" s="2"/>
      <c r="AWQ878" s="2"/>
      <c r="AWR878" s="2"/>
      <c r="AWS878" s="2"/>
      <c r="AWT878" s="2"/>
      <c r="AWU878" s="2"/>
      <c r="AWV878" s="2"/>
      <c r="AWW878" s="2"/>
      <c r="AWX878" s="2"/>
      <c r="AWY878" s="2"/>
      <c r="AWZ878" s="2"/>
      <c r="AXA878" s="2"/>
      <c r="AXB878" s="2"/>
      <c r="AXC878" s="2"/>
      <c r="AXD878" s="2"/>
      <c r="AXE878" s="2"/>
      <c r="AXF878" s="2"/>
      <c r="AXG878" s="2"/>
      <c r="AXH878" s="2"/>
      <c r="AXI878" s="2"/>
      <c r="AXJ878" s="2"/>
      <c r="AXK878" s="2"/>
      <c r="AXL878" s="2"/>
      <c r="AXM878" s="2"/>
      <c r="AXN878" s="2"/>
      <c r="AXO878" s="2"/>
      <c r="AXP878" s="2"/>
      <c r="AXQ878" s="2"/>
      <c r="AXR878" s="2"/>
      <c r="AXS878" s="2"/>
      <c r="AXT878" s="2"/>
      <c r="AXU878" s="2"/>
      <c r="AXV878" s="2"/>
      <c r="AXW878" s="2"/>
      <c r="AXX878" s="2"/>
      <c r="AXY878" s="2"/>
      <c r="AXZ878" s="2"/>
      <c r="AYA878" s="2"/>
      <c r="AYB878" s="2"/>
      <c r="AYC878" s="2"/>
      <c r="AYD878" s="2"/>
      <c r="AYE878" s="2"/>
      <c r="AYF878" s="2"/>
      <c r="AYG878" s="2"/>
      <c r="AYH878" s="2"/>
      <c r="AYI878" s="2"/>
      <c r="AYJ878" s="2"/>
      <c r="AYK878" s="2"/>
      <c r="AYL878" s="2"/>
      <c r="AYM878" s="2"/>
      <c r="AYN878" s="2"/>
      <c r="AYO878" s="2"/>
      <c r="AYP878" s="2"/>
      <c r="AYQ878" s="2"/>
      <c r="AYR878" s="2"/>
      <c r="AYS878" s="2"/>
      <c r="AYT878" s="2"/>
      <c r="AYU878" s="2"/>
      <c r="AYV878" s="2"/>
      <c r="AYW878" s="2"/>
      <c r="AYX878" s="2"/>
      <c r="AYY878" s="2"/>
      <c r="AYZ878" s="2"/>
      <c r="AZA878" s="2"/>
      <c r="AZB878" s="2"/>
      <c r="AZC878" s="2"/>
      <c r="AZD878" s="2"/>
      <c r="AZE878" s="2"/>
      <c r="AZF878" s="2"/>
      <c r="AZG878" s="2"/>
      <c r="AZH878" s="2"/>
      <c r="AZI878" s="2"/>
      <c r="AZJ878" s="2"/>
      <c r="AZK878" s="2"/>
      <c r="AZL878" s="2"/>
      <c r="AZM878" s="2"/>
      <c r="AZN878" s="2"/>
      <c r="AZO878" s="2"/>
      <c r="AZP878" s="2"/>
      <c r="AZQ878" s="2"/>
      <c r="AZR878" s="2"/>
      <c r="AZS878" s="2"/>
      <c r="AZT878" s="2"/>
      <c r="AZU878" s="2"/>
      <c r="AZV878" s="2"/>
      <c r="AZW878" s="2"/>
      <c r="AZX878" s="2"/>
      <c r="AZY878" s="2"/>
      <c r="AZZ878" s="2"/>
      <c r="BAA878" s="2"/>
      <c r="BAB878" s="2"/>
      <c r="BAC878" s="2"/>
      <c r="BAD878" s="2"/>
      <c r="BAE878" s="2"/>
      <c r="BAF878" s="2"/>
      <c r="BAG878" s="2"/>
      <c r="BAH878" s="2"/>
      <c r="BAI878" s="2"/>
      <c r="BAJ878" s="2"/>
      <c r="BAK878" s="2"/>
      <c r="BAL878" s="2"/>
      <c r="BAM878" s="2"/>
      <c r="BAN878" s="2"/>
      <c r="BAO878" s="2"/>
      <c r="BAP878" s="2"/>
      <c r="BAQ878" s="2"/>
      <c r="BAR878" s="2"/>
      <c r="BAS878" s="2"/>
      <c r="BAT878" s="2"/>
      <c r="BAU878" s="2"/>
      <c r="BAV878" s="2"/>
      <c r="BAW878" s="2"/>
      <c r="BAX878" s="2"/>
      <c r="BAY878" s="2"/>
      <c r="BAZ878" s="2"/>
      <c r="BBA878" s="2"/>
      <c r="BBB878" s="2"/>
      <c r="BBC878" s="2"/>
      <c r="BBD878" s="2"/>
      <c r="BBE878" s="2"/>
      <c r="BBF878" s="2"/>
      <c r="BBG878" s="2"/>
      <c r="BBH878" s="2"/>
      <c r="BBI878" s="2"/>
      <c r="BBJ878" s="2"/>
      <c r="BBK878" s="2"/>
      <c r="BBL878" s="2"/>
      <c r="BBM878" s="2"/>
      <c r="BBN878" s="2"/>
      <c r="BBO878" s="2"/>
      <c r="BBP878" s="2"/>
      <c r="BBQ878" s="2"/>
      <c r="BBR878" s="2"/>
      <c r="BBS878" s="2"/>
      <c r="BBT878" s="2"/>
      <c r="BBU878" s="2"/>
      <c r="BBV878" s="2"/>
      <c r="BBW878" s="2"/>
      <c r="BBX878" s="2"/>
      <c r="BBY878" s="2"/>
      <c r="BBZ878" s="2"/>
      <c r="BCA878" s="2"/>
      <c r="BCB878" s="2"/>
      <c r="BCC878" s="2"/>
      <c r="BCD878" s="2"/>
      <c r="BCE878" s="2"/>
      <c r="BCF878" s="2"/>
      <c r="BCG878" s="2"/>
      <c r="BCH878" s="2"/>
      <c r="BCI878" s="2"/>
      <c r="BCJ878" s="2"/>
      <c r="BCK878" s="2"/>
      <c r="BCL878" s="2"/>
      <c r="BCM878" s="2"/>
      <c r="BCN878" s="2"/>
      <c r="BCO878" s="2"/>
      <c r="BCP878" s="2"/>
      <c r="BCQ878" s="2"/>
      <c r="BCR878" s="2"/>
      <c r="BCS878" s="2"/>
      <c r="BCT878" s="2"/>
      <c r="BCU878" s="2"/>
      <c r="BCV878" s="2"/>
      <c r="BCW878" s="2"/>
      <c r="BCX878" s="2"/>
      <c r="BCY878" s="2"/>
      <c r="BCZ878" s="2"/>
      <c r="BDA878" s="2"/>
      <c r="BDB878" s="2"/>
      <c r="BDC878" s="2"/>
      <c r="BDD878" s="2"/>
      <c r="BDE878" s="2"/>
      <c r="BDF878" s="2"/>
      <c r="BDG878" s="2"/>
      <c r="BDH878" s="2"/>
      <c r="BDI878" s="2"/>
      <c r="BDJ878" s="2"/>
      <c r="BDK878" s="2"/>
      <c r="BDL878" s="2"/>
      <c r="BDM878" s="2"/>
      <c r="BDN878" s="2"/>
      <c r="BDO878" s="2"/>
      <c r="BDP878" s="2"/>
      <c r="BDQ878" s="2"/>
      <c r="BDR878" s="2"/>
      <c r="BDS878" s="2"/>
      <c r="BDT878" s="2"/>
      <c r="BDU878" s="2"/>
      <c r="BDV878" s="2"/>
      <c r="BDW878" s="2"/>
      <c r="BDX878" s="2"/>
      <c r="BDY878" s="2"/>
      <c r="BDZ878" s="2"/>
      <c r="BEA878" s="2"/>
      <c r="BEB878" s="2"/>
      <c r="BEC878" s="2"/>
      <c r="BED878" s="2"/>
      <c r="BEE878" s="2"/>
      <c r="BEF878" s="2"/>
      <c r="BEG878" s="2"/>
      <c r="BEH878" s="2"/>
      <c r="BEI878" s="2"/>
      <c r="BEJ878" s="2"/>
      <c r="BEK878" s="2"/>
      <c r="BEL878" s="2"/>
      <c r="BEM878" s="2"/>
      <c r="BEN878" s="2"/>
      <c r="BEO878" s="2"/>
      <c r="BEP878" s="2"/>
      <c r="BEQ878" s="2"/>
      <c r="BER878" s="2"/>
      <c r="BES878" s="2"/>
      <c r="BET878" s="2"/>
      <c r="BEU878" s="2"/>
      <c r="BEV878" s="2"/>
      <c r="BEW878" s="2"/>
      <c r="BEX878" s="2"/>
      <c r="BEY878" s="2"/>
      <c r="BEZ878" s="2"/>
      <c r="BFA878" s="2"/>
      <c r="BFB878" s="2"/>
      <c r="BFC878" s="2"/>
      <c r="BFD878" s="2"/>
      <c r="BFE878" s="2"/>
      <c r="BFF878" s="2"/>
      <c r="BFG878" s="2"/>
      <c r="BFH878" s="2"/>
      <c r="BFI878" s="2"/>
      <c r="BFJ878" s="2"/>
      <c r="BFK878" s="2"/>
      <c r="BFL878" s="2"/>
      <c r="BFM878" s="2"/>
      <c r="BFN878" s="2"/>
      <c r="BFO878" s="2"/>
      <c r="BFP878" s="2"/>
      <c r="BFQ878" s="2"/>
      <c r="BFR878" s="2"/>
      <c r="BFS878" s="2"/>
      <c r="BFT878" s="2"/>
      <c r="BFU878" s="2"/>
      <c r="BFV878" s="2"/>
      <c r="BFW878" s="2"/>
      <c r="BFX878" s="2"/>
      <c r="BFY878" s="2"/>
      <c r="BFZ878" s="2"/>
      <c r="BGA878" s="2"/>
      <c r="BGB878" s="2"/>
      <c r="BGC878" s="2"/>
      <c r="BGD878" s="2"/>
      <c r="BGE878" s="2"/>
      <c r="BGF878" s="2"/>
      <c r="BGG878" s="2"/>
      <c r="BGH878" s="2"/>
      <c r="BGI878" s="2"/>
      <c r="BGJ878" s="2"/>
      <c r="BGK878" s="2"/>
      <c r="BGL878" s="2"/>
      <c r="BGM878" s="2"/>
      <c r="BGN878" s="2"/>
      <c r="BGO878" s="2"/>
      <c r="BGP878" s="2"/>
      <c r="BGQ878" s="2"/>
      <c r="BGR878" s="2"/>
      <c r="BGS878" s="2"/>
      <c r="BGT878" s="2"/>
      <c r="BGU878" s="2"/>
      <c r="BGV878" s="2"/>
      <c r="BGW878" s="2"/>
      <c r="BGX878" s="2"/>
      <c r="BGY878" s="2"/>
      <c r="BGZ878" s="2"/>
      <c r="BHA878" s="2"/>
      <c r="BHB878" s="2"/>
      <c r="BHC878" s="2"/>
      <c r="BHD878" s="2"/>
      <c r="BHE878" s="2"/>
      <c r="BHF878" s="2"/>
      <c r="BHG878" s="2"/>
      <c r="BHH878" s="2"/>
      <c r="BHI878" s="2"/>
      <c r="BHJ878" s="2"/>
      <c r="BHK878" s="2"/>
      <c r="BHL878" s="2"/>
      <c r="BHM878" s="2"/>
      <c r="BHN878" s="2"/>
      <c r="BHO878" s="2"/>
      <c r="BHP878" s="2"/>
      <c r="BHQ878" s="2"/>
      <c r="BHR878" s="2"/>
      <c r="BHS878" s="2"/>
      <c r="BHT878" s="2"/>
      <c r="BHU878" s="2"/>
      <c r="BHV878" s="2"/>
      <c r="BHW878" s="2"/>
      <c r="BHX878" s="2"/>
      <c r="BHY878" s="2"/>
      <c r="BHZ878" s="2"/>
      <c r="BIA878" s="2"/>
      <c r="BIB878" s="2"/>
      <c r="BIC878" s="2"/>
      <c r="BID878" s="2"/>
      <c r="BIE878" s="2"/>
      <c r="BIF878" s="2"/>
      <c r="BIG878" s="2"/>
      <c r="BIH878" s="2"/>
      <c r="BII878" s="2"/>
      <c r="BIJ878" s="2"/>
      <c r="BIK878" s="2"/>
      <c r="BIL878" s="2"/>
      <c r="BIM878" s="2"/>
      <c r="BIN878" s="2"/>
      <c r="BIO878" s="2"/>
      <c r="BIP878" s="2"/>
      <c r="BIQ878" s="2"/>
      <c r="BIR878" s="2"/>
      <c r="BIS878" s="2"/>
      <c r="BIT878" s="2"/>
      <c r="BIU878" s="2"/>
      <c r="BIV878" s="2"/>
      <c r="BIW878" s="2"/>
      <c r="BIX878" s="2"/>
      <c r="BIY878" s="2"/>
      <c r="BIZ878" s="2"/>
      <c r="BJA878" s="2"/>
      <c r="BJB878" s="2"/>
      <c r="BJC878" s="2"/>
      <c r="BJD878" s="2"/>
      <c r="BJE878" s="2"/>
      <c r="BJF878" s="2"/>
      <c r="BJG878" s="2"/>
      <c r="BJH878" s="2"/>
      <c r="BJI878" s="2"/>
      <c r="BJJ878" s="2"/>
      <c r="BJK878" s="2"/>
      <c r="BJL878" s="2"/>
      <c r="BJM878" s="2"/>
      <c r="BJN878" s="2"/>
      <c r="BJO878" s="2"/>
      <c r="BJP878" s="2"/>
      <c r="BJQ878" s="2"/>
      <c r="BJR878" s="2"/>
      <c r="BJS878" s="2"/>
      <c r="BJT878" s="2"/>
      <c r="BJU878" s="2"/>
      <c r="BJV878" s="2"/>
      <c r="BJW878" s="2"/>
      <c r="BJX878" s="2"/>
      <c r="BJY878" s="2"/>
      <c r="BJZ878" s="2"/>
      <c r="BKA878" s="2"/>
      <c r="BKB878" s="2"/>
      <c r="BKC878" s="2"/>
      <c r="BKD878" s="2"/>
      <c r="BKE878" s="2"/>
      <c r="BKF878" s="2"/>
      <c r="BKG878" s="2"/>
      <c r="BKH878" s="2"/>
      <c r="BKI878" s="2"/>
      <c r="BKJ878" s="2"/>
      <c r="BKK878" s="2"/>
      <c r="BKL878" s="2"/>
      <c r="BKM878" s="2"/>
      <c r="BKN878" s="2"/>
      <c r="BKO878" s="2"/>
      <c r="BKP878" s="2"/>
      <c r="BKQ878" s="2"/>
      <c r="BKR878" s="2"/>
      <c r="BKS878" s="2"/>
      <c r="BKT878" s="2"/>
      <c r="BKU878" s="2"/>
      <c r="BKV878" s="2"/>
      <c r="BKW878" s="2"/>
      <c r="BKX878" s="2"/>
      <c r="BKY878" s="2"/>
      <c r="BKZ878" s="2"/>
      <c r="BLA878" s="2"/>
      <c r="BLB878" s="2"/>
      <c r="BLC878" s="2"/>
      <c r="BLD878" s="2"/>
      <c r="BLE878" s="2"/>
      <c r="BLF878" s="2"/>
      <c r="BLG878" s="2"/>
      <c r="BLH878" s="2"/>
      <c r="BLI878" s="2"/>
      <c r="BLJ878" s="2"/>
      <c r="BLK878" s="2"/>
      <c r="BLL878" s="2"/>
      <c r="BLM878" s="2"/>
      <c r="BLN878" s="2"/>
      <c r="BLO878" s="2"/>
      <c r="BLP878" s="2"/>
      <c r="BLQ878" s="2"/>
      <c r="BLR878" s="2"/>
      <c r="BLS878" s="2"/>
      <c r="BLT878" s="2"/>
      <c r="BLU878" s="2"/>
      <c r="BLV878" s="2"/>
      <c r="BLW878" s="2"/>
      <c r="BLX878" s="2"/>
      <c r="BLY878" s="2"/>
      <c r="BLZ878" s="2"/>
      <c r="BMA878" s="2"/>
      <c r="BMB878" s="2"/>
      <c r="BMC878" s="2"/>
      <c r="BMD878" s="2"/>
      <c r="BME878" s="2"/>
      <c r="BMF878" s="2"/>
      <c r="BMG878" s="2"/>
      <c r="BMH878" s="2"/>
      <c r="BMI878" s="2"/>
      <c r="BMJ878" s="2"/>
      <c r="BMK878" s="2"/>
      <c r="BML878" s="2"/>
      <c r="BMM878" s="2"/>
      <c r="BMN878" s="2"/>
      <c r="BMO878" s="2"/>
      <c r="BMP878" s="2"/>
      <c r="BMQ878" s="2"/>
      <c r="BMR878" s="2"/>
      <c r="BMS878" s="2"/>
      <c r="BMT878" s="2"/>
      <c r="BMU878" s="2"/>
      <c r="BMV878" s="2"/>
      <c r="BMW878" s="2"/>
      <c r="BMX878" s="2"/>
      <c r="BMY878" s="2"/>
      <c r="BMZ878" s="2"/>
      <c r="BNA878" s="2"/>
      <c r="BNB878" s="2"/>
      <c r="BNC878" s="2"/>
      <c r="BND878" s="2"/>
      <c r="BNE878" s="2"/>
      <c r="BNF878" s="2"/>
      <c r="BNG878" s="2"/>
      <c r="BNH878" s="2"/>
      <c r="BNI878" s="2"/>
      <c r="BNJ878" s="2"/>
      <c r="BNK878" s="2"/>
      <c r="BNL878" s="2"/>
      <c r="BNM878" s="2"/>
      <c r="BNN878" s="2"/>
      <c r="BNO878" s="2"/>
      <c r="BNP878" s="2"/>
      <c r="BNQ878" s="2"/>
      <c r="BNR878" s="2"/>
      <c r="BNS878" s="2"/>
      <c r="BNT878" s="2"/>
      <c r="BNU878" s="2"/>
      <c r="BNV878" s="2"/>
      <c r="BNW878" s="2"/>
      <c r="BNX878" s="2"/>
      <c r="BNY878" s="2"/>
      <c r="BNZ878" s="2"/>
      <c r="BOA878" s="2"/>
      <c r="BOB878" s="2"/>
      <c r="BOC878" s="2"/>
      <c r="BOD878" s="2"/>
      <c r="BOE878" s="2"/>
      <c r="BOF878" s="2"/>
      <c r="BOG878" s="2"/>
      <c r="BOH878" s="2"/>
      <c r="BOI878" s="2"/>
      <c r="BOJ878" s="2"/>
      <c r="BOK878" s="2"/>
      <c r="BOL878" s="2"/>
      <c r="BOM878" s="2"/>
      <c r="BON878" s="2"/>
      <c r="BOO878" s="2"/>
      <c r="BOP878" s="2"/>
      <c r="BOQ878" s="2"/>
      <c r="BOR878" s="2"/>
      <c r="BOS878" s="2"/>
      <c r="BOT878" s="2"/>
      <c r="BOU878" s="2"/>
      <c r="BOV878" s="2"/>
      <c r="BOW878" s="2"/>
      <c r="BOX878" s="2"/>
      <c r="BOY878" s="2"/>
      <c r="BOZ878" s="2"/>
      <c r="BPA878" s="2"/>
      <c r="BPB878" s="2"/>
      <c r="BPC878" s="2"/>
      <c r="BPD878" s="2"/>
      <c r="BPE878" s="2"/>
      <c r="BPF878" s="2"/>
      <c r="BPG878" s="2"/>
      <c r="BPH878" s="2"/>
      <c r="BPI878" s="2"/>
      <c r="BPJ878" s="2"/>
      <c r="BPK878" s="2"/>
      <c r="BPL878" s="2"/>
      <c r="BPM878" s="2"/>
      <c r="BPN878" s="2"/>
      <c r="BPO878" s="2"/>
      <c r="BPP878" s="2"/>
      <c r="BPQ878" s="2"/>
      <c r="BPR878" s="2"/>
      <c r="BPS878" s="2"/>
      <c r="BPT878" s="2"/>
      <c r="BPU878" s="2"/>
      <c r="BPV878" s="2"/>
      <c r="BPW878" s="2"/>
      <c r="BPX878" s="2"/>
      <c r="BPY878" s="2"/>
      <c r="BPZ878" s="2"/>
      <c r="BQA878" s="2"/>
      <c r="BQB878" s="2"/>
      <c r="BQC878" s="2"/>
      <c r="BQD878" s="2"/>
      <c r="BQE878" s="2"/>
      <c r="BQF878" s="2"/>
      <c r="BQG878" s="2"/>
      <c r="BQH878" s="2"/>
      <c r="BQI878" s="2"/>
      <c r="BQJ878" s="2"/>
      <c r="BQK878" s="2"/>
      <c r="BQL878" s="2"/>
      <c r="BQM878" s="2"/>
      <c r="BQN878" s="2"/>
      <c r="BQO878" s="2"/>
      <c r="BQP878" s="2"/>
      <c r="BQQ878" s="2"/>
      <c r="BQR878" s="2"/>
      <c r="BQS878" s="2"/>
      <c r="BQT878" s="2"/>
      <c r="BQU878" s="2"/>
      <c r="BQV878" s="2"/>
      <c r="BQW878" s="2"/>
      <c r="BQX878" s="2"/>
      <c r="BQY878" s="2"/>
      <c r="BQZ878" s="2"/>
      <c r="BRA878" s="2"/>
      <c r="BRB878" s="2"/>
      <c r="BRC878" s="2"/>
      <c r="BRD878" s="2"/>
      <c r="BRE878" s="2"/>
      <c r="BRF878" s="2"/>
      <c r="BRG878" s="2"/>
      <c r="BRH878" s="2"/>
      <c r="BRI878" s="2"/>
      <c r="BRJ878" s="2"/>
      <c r="BRK878" s="2"/>
      <c r="BRL878" s="2"/>
      <c r="BRM878" s="2"/>
      <c r="BRN878" s="2"/>
      <c r="BRO878" s="2"/>
      <c r="BRP878" s="2"/>
      <c r="BRQ878" s="2"/>
      <c r="BRR878" s="2"/>
      <c r="BRS878" s="2"/>
      <c r="BRT878" s="2"/>
      <c r="BRU878" s="2"/>
      <c r="BRV878" s="2"/>
      <c r="BRW878" s="2"/>
      <c r="BRX878" s="2"/>
      <c r="BRY878" s="2"/>
      <c r="BRZ878" s="2"/>
      <c r="BSA878" s="2"/>
      <c r="BSB878" s="2"/>
      <c r="BSC878" s="2"/>
      <c r="BSD878" s="2"/>
      <c r="BSE878" s="2"/>
      <c r="BSF878" s="2"/>
      <c r="BSG878" s="2"/>
      <c r="BSH878" s="2"/>
      <c r="BSI878" s="2"/>
      <c r="BSJ878" s="2"/>
      <c r="BSK878" s="2"/>
      <c r="BSL878" s="2"/>
      <c r="BSM878" s="2"/>
      <c r="BSN878" s="2"/>
      <c r="BSO878" s="2"/>
      <c r="BSP878" s="2"/>
      <c r="BSQ878" s="2"/>
      <c r="BSR878" s="2"/>
      <c r="BSS878" s="2"/>
      <c r="BST878" s="2"/>
      <c r="BSU878" s="2"/>
      <c r="BSV878" s="2"/>
      <c r="BSW878" s="2"/>
      <c r="BSX878" s="2"/>
      <c r="BSY878" s="2"/>
      <c r="BSZ878" s="2"/>
      <c r="BTA878" s="2"/>
      <c r="BTB878" s="2"/>
      <c r="BTC878" s="2"/>
      <c r="BTD878" s="2"/>
      <c r="BTE878" s="2"/>
      <c r="BTF878" s="2"/>
      <c r="BTG878" s="2"/>
      <c r="BTH878" s="2"/>
      <c r="BTI878" s="2"/>
      <c r="BTJ878" s="2"/>
      <c r="BTK878" s="2"/>
      <c r="BTL878" s="2"/>
      <c r="BTM878" s="2"/>
      <c r="BTN878" s="2"/>
      <c r="BTO878" s="2"/>
      <c r="BTP878" s="2"/>
      <c r="BTQ878" s="2"/>
      <c r="BTR878" s="2"/>
      <c r="BTS878" s="2"/>
      <c r="BTT878" s="2"/>
      <c r="BTU878" s="2"/>
      <c r="BTV878" s="2"/>
      <c r="BTW878" s="2"/>
      <c r="BTX878" s="2"/>
      <c r="BTY878" s="2"/>
      <c r="BTZ878" s="2"/>
      <c r="BUA878" s="2"/>
      <c r="BUB878" s="2"/>
      <c r="BUC878" s="2"/>
      <c r="BUD878" s="2"/>
      <c r="BUE878" s="2"/>
      <c r="BUF878" s="2"/>
      <c r="BUG878" s="2"/>
      <c r="BUH878" s="2"/>
      <c r="BUI878" s="2"/>
      <c r="BUJ878" s="2"/>
      <c r="BUK878" s="2"/>
      <c r="BUL878" s="2"/>
      <c r="BUM878" s="2"/>
      <c r="BUN878" s="2"/>
      <c r="BUO878" s="2"/>
      <c r="BUP878" s="2"/>
      <c r="BUQ878" s="2"/>
      <c r="BUR878" s="2"/>
      <c r="BUS878" s="2"/>
      <c r="BUT878" s="2"/>
      <c r="BUU878" s="2"/>
      <c r="BUV878" s="2"/>
      <c r="BUW878" s="2"/>
      <c r="BUX878" s="2"/>
      <c r="BUY878" s="2"/>
      <c r="BUZ878" s="2"/>
      <c r="BVA878" s="2"/>
      <c r="BVB878" s="2"/>
      <c r="BVC878" s="2"/>
      <c r="BVD878" s="2"/>
      <c r="BVE878" s="2"/>
      <c r="BVF878" s="2"/>
      <c r="BVG878" s="2"/>
      <c r="BVH878" s="2"/>
      <c r="BVI878" s="2"/>
      <c r="BVJ878" s="2"/>
      <c r="BVK878" s="2"/>
      <c r="BVL878" s="2"/>
      <c r="BVM878" s="2"/>
      <c r="BVN878" s="2"/>
      <c r="BVO878" s="2"/>
      <c r="BVP878" s="2"/>
      <c r="BVQ878" s="2"/>
      <c r="BVR878" s="2"/>
      <c r="BVS878" s="2"/>
      <c r="BVT878" s="2"/>
      <c r="BVU878" s="2"/>
      <c r="BVV878" s="2"/>
      <c r="BVW878" s="2"/>
      <c r="BVX878" s="2"/>
      <c r="BVY878" s="2"/>
      <c r="BVZ878" s="2"/>
      <c r="BWA878" s="2"/>
      <c r="BWB878" s="2"/>
      <c r="BWC878" s="2"/>
      <c r="BWD878" s="2"/>
      <c r="BWE878" s="2"/>
      <c r="BWF878" s="2"/>
      <c r="BWG878" s="2"/>
      <c r="BWH878" s="2"/>
      <c r="BWI878" s="2"/>
      <c r="BWJ878" s="2"/>
      <c r="BWK878" s="2"/>
      <c r="BWL878" s="2"/>
      <c r="BWM878" s="2"/>
      <c r="BWN878" s="2"/>
      <c r="BWO878" s="2"/>
      <c r="BWP878" s="2"/>
      <c r="BWQ878" s="2"/>
      <c r="BWR878" s="2"/>
      <c r="BWS878" s="2"/>
      <c r="BWT878" s="2"/>
      <c r="BWU878" s="2"/>
      <c r="BWV878" s="2"/>
      <c r="BWW878" s="2"/>
      <c r="BWX878" s="2"/>
      <c r="BWY878" s="2"/>
      <c r="BWZ878" s="2"/>
      <c r="BXA878" s="2"/>
      <c r="BXB878" s="2"/>
      <c r="BXC878" s="2"/>
      <c r="BXD878" s="2"/>
      <c r="BXE878" s="2"/>
      <c r="BXF878" s="2"/>
      <c r="BXG878" s="2"/>
      <c r="BXH878" s="2"/>
      <c r="BXI878" s="2"/>
      <c r="BXJ878" s="2"/>
      <c r="BXK878" s="2"/>
      <c r="BXL878" s="2"/>
      <c r="BXM878" s="2"/>
      <c r="BXN878" s="2"/>
      <c r="BXO878" s="2"/>
      <c r="BXP878" s="2"/>
      <c r="BXQ878" s="2"/>
      <c r="BXR878" s="2"/>
      <c r="BXS878" s="2"/>
      <c r="BXT878" s="2"/>
      <c r="BXU878" s="2"/>
      <c r="BXV878" s="2"/>
      <c r="BXW878" s="2"/>
      <c r="BXX878" s="2"/>
      <c r="BXY878" s="2"/>
      <c r="BXZ878" s="2"/>
      <c r="BYA878" s="2"/>
      <c r="BYB878" s="2"/>
      <c r="BYC878" s="2"/>
      <c r="BYD878" s="2"/>
      <c r="BYE878" s="2"/>
      <c r="BYF878" s="2"/>
      <c r="BYG878" s="2"/>
      <c r="BYH878" s="2"/>
      <c r="BYI878" s="2"/>
      <c r="BYJ878" s="2"/>
      <c r="BYK878" s="2"/>
      <c r="BYL878" s="2"/>
      <c r="BYM878" s="2"/>
      <c r="BYN878" s="2"/>
      <c r="BYO878" s="2"/>
      <c r="BYP878" s="2"/>
      <c r="BYQ878" s="2"/>
      <c r="BYR878" s="2"/>
      <c r="BYS878" s="2"/>
      <c r="BYT878" s="2"/>
      <c r="BYU878" s="2"/>
      <c r="BYV878" s="2"/>
      <c r="BYW878" s="2"/>
      <c r="BYX878" s="2"/>
      <c r="BYY878" s="2"/>
      <c r="BYZ878" s="2"/>
      <c r="BZA878" s="2"/>
      <c r="BZB878" s="2"/>
      <c r="BZC878" s="2"/>
      <c r="BZD878" s="2"/>
      <c r="BZE878" s="2"/>
      <c r="BZF878" s="2"/>
      <c r="BZG878" s="2"/>
      <c r="BZH878" s="2"/>
      <c r="BZI878" s="2"/>
      <c r="BZJ878" s="2"/>
      <c r="BZK878" s="2"/>
      <c r="BZL878" s="2"/>
      <c r="BZM878" s="2"/>
      <c r="BZN878" s="2"/>
      <c r="BZO878" s="2"/>
      <c r="BZP878" s="2"/>
      <c r="BZQ878" s="2"/>
      <c r="BZR878" s="2"/>
      <c r="BZS878" s="2"/>
      <c r="BZT878" s="2"/>
      <c r="BZU878" s="2"/>
      <c r="BZV878" s="2"/>
      <c r="BZW878" s="2"/>
      <c r="BZX878" s="2"/>
      <c r="BZY878" s="2"/>
      <c r="BZZ878" s="2"/>
      <c r="CAA878" s="2"/>
      <c r="CAB878" s="2"/>
      <c r="CAC878" s="2"/>
      <c r="CAD878" s="2"/>
      <c r="CAE878" s="2"/>
      <c r="CAF878" s="2"/>
      <c r="CAG878" s="2"/>
      <c r="CAH878" s="2"/>
      <c r="CAI878" s="2"/>
      <c r="CAJ878" s="2"/>
      <c r="CAK878" s="2"/>
      <c r="CAL878" s="2"/>
      <c r="CAM878" s="2"/>
      <c r="CAN878" s="2"/>
      <c r="CAO878" s="2"/>
      <c r="CAP878" s="2"/>
      <c r="CAQ878" s="2"/>
      <c r="CAR878" s="2"/>
      <c r="CAS878" s="2"/>
      <c r="CAT878" s="2"/>
      <c r="CAU878" s="2"/>
      <c r="CAV878" s="2"/>
      <c r="CAW878" s="2"/>
      <c r="CAX878" s="2"/>
      <c r="CAY878" s="2"/>
      <c r="CAZ878" s="2"/>
      <c r="CBA878" s="2"/>
      <c r="CBB878" s="2"/>
      <c r="CBC878" s="2"/>
      <c r="CBD878" s="2"/>
      <c r="CBE878" s="2"/>
      <c r="CBF878" s="2"/>
      <c r="CBG878" s="2"/>
      <c r="CBH878" s="2"/>
      <c r="CBI878" s="2"/>
      <c r="CBJ878" s="2"/>
      <c r="CBK878" s="2"/>
      <c r="CBL878" s="2"/>
      <c r="CBM878" s="2"/>
      <c r="CBN878" s="2"/>
      <c r="CBO878" s="2"/>
      <c r="CBP878" s="2"/>
      <c r="CBQ878" s="2"/>
      <c r="CBR878" s="2"/>
      <c r="CBS878" s="2"/>
      <c r="CBT878" s="2"/>
      <c r="CBU878" s="2"/>
      <c r="CBV878" s="2"/>
      <c r="CBW878" s="2"/>
      <c r="CBX878" s="2"/>
      <c r="CBY878" s="2"/>
      <c r="CBZ878" s="2"/>
      <c r="CCA878" s="2"/>
      <c r="CCB878" s="2"/>
      <c r="CCC878" s="2"/>
      <c r="CCD878" s="2"/>
      <c r="CCE878" s="2"/>
      <c r="CCF878" s="2"/>
      <c r="CCG878" s="2"/>
      <c r="CCH878" s="2"/>
      <c r="CCI878" s="2"/>
      <c r="CCJ878" s="2"/>
      <c r="CCK878" s="2"/>
      <c r="CCL878" s="2"/>
      <c r="CCM878" s="2"/>
      <c r="CCN878" s="2"/>
      <c r="CCO878" s="2"/>
      <c r="CCP878" s="2"/>
      <c r="CCQ878" s="2"/>
      <c r="CCR878" s="2"/>
      <c r="CCS878" s="2"/>
      <c r="CCT878" s="2"/>
      <c r="CCU878" s="2"/>
      <c r="CCV878" s="2"/>
      <c r="CCW878" s="2"/>
      <c r="CCX878" s="2"/>
      <c r="CCY878" s="2"/>
      <c r="CCZ878" s="2"/>
      <c r="CDA878" s="2"/>
      <c r="CDB878" s="2"/>
      <c r="CDC878" s="2"/>
      <c r="CDD878" s="2"/>
      <c r="CDE878" s="2"/>
      <c r="CDF878" s="2"/>
      <c r="CDG878" s="2"/>
      <c r="CDH878" s="2"/>
      <c r="CDI878" s="2"/>
      <c r="CDJ878" s="2"/>
      <c r="CDK878" s="2"/>
      <c r="CDL878" s="2"/>
      <c r="CDM878" s="2"/>
      <c r="CDN878" s="2"/>
      <c r="CDO878" s="2"/>
      <c r="CDP878" s="2"/>
      <c r="CDQ878" s="2"/>
      <c r="CDR878" s="2"/>
      <c r="CDS878" s="2"/>
      <c r="CDT878" s="2"/>
      <c r="CDU878" s="2"/>
      <c r="CDV878" s="2"/>
      <c r="CDW878" s="2"/>
      <c r="CDX878" s="2"/>
      <c r="CDY878" s="2"/>
      <c r="CDZ878" s="2"/>
      <c r="CEA878" s="2"/>
      <c r="CEB878" s="2"/>
      <c r="CEC878" s="2"/>
      <c r="CED878" s="2"/>
      <c r="CEE878" s="2"/>
      <c r="CEF878" s="2"/>
      <c r="CEG878" s="2"/>
      <c r="CEH878" s="2"/>
      <c r="CEI878" s="2"/>
      <c r="CEJ878" s="2"/>
      <c r="CEK878" s="2"/>
      <c r="CEL878" s="2"/>
      <c r="CEM878" s="2"/>
      <c r="CEN878" s="2"/>
      <c r="CEO878" s="2"/>
      <c r="CEP878" s="2"/>
      <c r="CEQ878" s="2"/>
      <c r="CER878" s="2"/>
      <c r="CES878" s="2"/>
      <c r="CET878" s="2"/>
      <c r="CEU878" s="2"/>
      <c r="CEV878" s="2"/>
      <c r="CEW878" s="2"/>
      <c r="CEX878" s="2"/>
      <c r="CEY878" s="2"/>
      <c r="CEZ878" s="2"/>
      <c r="CFA878" s="2"/>
      <c r="CFB878" s="2"/>
      <c r="CFC878" s="2"/>
      <c r="CFD878" s="2"/>
      <c r="CFE878" s="2"/>
      <c r="CFF878" s="2"/>
      <c r="CFG878" s="2"/>
      <c r="CFH878" s="2"/>
      <c r="CFI878" s="2"/>
      <c r="CFJ878" s="2"/>
      <c r="CFK878" s="2"/>
      <c r="CFL878" s="2"/>
      <c r="CFM878" s="2"/>
      <c r="CFN878" s="2"/>
      <c r="CFO878" s="2"/>
      <c r="CFP878" s="2"/>
      <c r="CFQ878" s="2"/>
      <c r="CFR878" s="2"/>
      <c r="CFS878" s="2"/>
      <c r="CFT878" s="2"/>
      <c r="CFU878" s="2"/>
      <c r="CFV878" s="2"/>
      <c r="CFW878" s="2"/>
      <c r="CFX878" s="2"/>
      <c r="CFY878" s="2"/>
      <c r="CFZ878" s="2"/>
      <c r="CGA878" s="2"/>
      <c r="CGB878" s="2"/>
      <c r="CGC878" s="2"/>
      <c r="CGD878" s="2"/>
      <c r="CGE878" s="2"/>
      <c r="CGF878" s="2"/>
      <c r="CGG878" s="2"/>
      <c r="CGH878" s="2"/>
      <c r="CGI878" s="2"/>
      <c r="CGJ878" s="2"/>
      <c r="CGK878" s="2"/>
      <c r="CGL878" s="2"/>
      <c r="CGM878" s="2"/>
      <c r="CGN878" s="2"/>
      <c r="CGO878" s="2"/>
      <c r="CGP878" s="2"/>
      <c r="CGQ878" s="2"/>
      <c r="CGR878" s="2"/>
      <c r="CGS878" s="2"/>
      <c r="CGT878" s="2"/>
      <c r="CGU878" s="2"/>
      <c r="CGV878" s="2"/>
      <c r="CGW878" s="2"/>
      <c r="CGX878" s="2"/>
      <c r="CGY878" s="2"/>
      <c r="CGZ878" s="2"/>
      <c r="CHA878" s="2"/>
      <c r="CHB878" s="2"/>
      <c r="CHC878" s="2"/>
      <c r="CHD878" s="2"/>
      <c r="CHE878" s="2"/>
      <c r="CHF878" s="2"/>
      <c r="CHG878" s="2"/>
      <c r="CHH878" s="2"/>
      <c r="CHI878" s="2"/>
      <c r="CHJ878" s="2"/>
      <c r="CHK878" s="2"/>
      <c r="CHL878" s="2"/>
      <c r="CHM878" s="2"/>
      <c r="CHN878" s="2"/>
      <c r="CHO878" s="2"/>
      <c r="CHP878" s="2"/>
      <c r="CHQ878" s="2"/>
      <c r="CHR878" s="2"/>
      <c r="CHS878" s="2"/>
      <c r="CHT878" s="2"/>
      <c r="CHU878" s="2"/>
      <c r="CHV878" s="2"/>
      <c r="CHW878" s="2"/>
      <c r="CHX878" s="2"/>
      <c r="CHY878" s="2"/>
      <c r="CHZ878" s="2"/>
      <c r="CIA878" s="2"/>
      <c r="CIB878" s="2"/>
      <c r="CIC878" s="2"/>
      <c r="CID878" s="2"/>
      <c r="CIE878" s="2"/>
      <c r="CIF878" s="2"/>
      <c r="CIG878" s="2"/>
      <c r="CIH878" s="2"/>
      <c r="CII878" s="2"/>
      <c r="CIJ878" s="2"/>
      <c r="CIK878" s="2"/>
      <c r="CIL878" s="2"/>
      <c r="CIM878" s="2"/>
      <c r="CIN878" s="2"/>
      <c r="CIO878" s="2"/>
      <c r="CIP878" s="2"/>
      <c r="CIQ878" s="2"/>
      <c r="CIR878" s="2"/>
      <c r="CIS878" s="2"/>
      <c r="CIT878" s="2"/>
      <c r="CIU878" s="2"/>
      <c r="CIV878" s="2"/>
      <c r="CIW878" s="2"/>
      <c r="CIX878" s="2"/>
      <c r="CIY878" s="2"/>
      <c r="CIZ878" s="2"/>
      <c r="CJA878" s="2"/>
      <c r="CJB878" s="2"/>
      <c r="CJC878" s="2"/>
      <c r="CJD878" s="2"/>
      <c r="CJE878" s="2"/>
      <c r="CJF878" s="2"/>
      <c r="CJG878" s="2"/>
      <c r="CJH878" s="2"/>
      <c r="CJI878" s="2"/>
      <c r="CJJ878" s="2"/>
      <c r="CJK878" s="2"/>
      <c r="CJL878" s="2"/>
      <c r="CJM878" s="2"/>
      <c r="CJN878" s="2"/>
      <c r="CJO878" s="2"/>
      <c r="CJP878" s="2"/>
      <c r="CJQ878" s="2"/>
      <c r="CJR878" s="2"/>
      <c r="CJS878" s="2"/>
      <c r="CJT878" s="2"/>
      <c r="CJU878" s="2"/>
      <c r="CJV878" s="2"/>
      <c r="CJW878" s="2"/>
      <c r="CJX878" s="2"/>
      <c r="CJY878" s="2"/>
      <c r="CJZ878" s="2"/>
      <c r="CKA878" s="2"/>
      <c r="CKB878" s="2"/>
      <c r="CKC878" s="2"/>
      <c r="CKD878" s="2"/>
      <c r="CKE878" s="2"/>
      <c r="CKF878" s="2"/>
      <c r="CKG878" s="2"/>
      <c r="CKH878" s="2"/>
      <c r="CKI878" s="2"/>
      <c r="CKJ878" s="2"/>
      <c r="CKK878" s="2"/>
      <c r="CKL878" s="2"/>
      <c r="CKM878" s="2"/>
      <c r="CKN878" s="2"/>
      <c r="CKO878" s="2"/>
      <c r="CKP878" s="2"/>
      <c r="CKQ878" s="2"/>
      <c r="CKR878" s="2"/>
      <c r="CKS878" s="2"/>
      <c r="CKT878" s="2"/>
      <c r="CKU878" s="2"/>
      <c r="CKV878" s="2"/>
      <c r="CKW878" s="2"/>
      <c r="CKX878" s="2"/>
      <c r="CKY878" s="2"/>
      <c r="CKZ878" s="2"/>
      <c r="CLA878" s="2"/>
      <c r="CLB878" s="2"/>
      <c r="CLC878" s="2"/>
      <c r="CLD878" s="2"/>
      <c r="CLE878" s="2"/>
      <c r="CLF878" s="2"/>
      <c r="CLG878" s="2"/>
      <c r="CLH878" s="2"/>
      <c r="CLI878" s="2"/>
      <c r="CLJ878" s="2"/>
      <c r="CLK878" s="2"/>
      <c r="CLL878" s="2"/>
      <c r="CLM878" s="2"/>
      <c r="CLN878" s="2"/>
      <c r="CLO878" s="2"/>
      <c r="CLP878" s="2"/>
      <c r="CLQ878" s="2"/>
      <c r="CLR878" s="2"/>
      <c r="CLS878" s="2"/>
      <c r="CLT878" s="2"/>
      <c r="CLU878" s="2"/>
      <c r="CLV878" s="2"/>
      <c r="CLW878" s="2"/>
      <c r="CLX878" s="2"/>
      <c r="CLY878" s="2"/>
      <c r="CLZ878" s="2"/>
      <c r="CMA878" s="2"/>
      <c r="CMB878" s="2"/>
      <c r="CMC878" s="2"/>
      <c r="CMD878" s="2"/>
      <c r="CME878" s="2"/>
      <c r="CMF878" s="2"/>
      <c r="CMG878" s="2"/>
      <c r="CMH878" s="2"/>
      <c r="CMI878" s="2"/>
      <c r="CMJ878" s="2"/>
      <c r="CMK878" s="2"/>
      <c r="CML878" s="2"/>
      <c r="CMM878" s="2"/>
      <c r="CMN878" s="2"/>
      <c r="CMO878" s="2"/>
      <c r="CMP878" s="2"/>
      <c r="CMQ878" s="2"/>
      <c r="CMR878" s="2"/>
      <c r="CMS878" s="2"/>
      <c r="CMT878" s="2"/>
      <c r="CMU878" s="2"/>
      <c r="CMV878" s="2"/>
      <c r="CMW878" s="2"/>
      <c r="CMX878" s="2"/>
      <c r="CMY878" s="2"/>
      <c r="CMZ878" s="2"/>
      <c r="CNA878" s="2"/>
      <c r="CNB878" s="2"/>
      <c r="CNC878" s="2"/>
      <c r="CND878" s="2"/>
      <c r="CNE878" s="2"/>
      <c r="CNF878" s="2"/>
      <c r="CNG878" s="2"/>
      <c r="CNH878" s="2"/>
      <c r="CNI878" s="2"/>
      <c r="CNJ878" s="2"/>
      <c r="CNK878" s="2"/>
      <c r="CNL878" s="2"/>
      <c r="CNM878" s="2"/>
      <c r="CNN878" s="2"/>
      <c r="CNO878" s="2"/>
      <c r="CNP878" s="2"/>
      <c r="CNQ878" s="2"/>
      <c r="CNR878" s="2"/>
      <c r="CNS878" s="2"/>
      <c r="CNT878" s="2"/>
      <c r="CNU878" s="2"/>
      <c r="CNV878" s="2"/>
      <c r="CNW878" s="2"/>
      <c r="CNX878" s="2"/>
      <c r="CNY878" s="2"/>
      <c r="CNZ878" s="2"/>
      <c r="COA878" s="2"/>
      <c r="COB878" s="2"/>
      <c r="COC878" s="2"/>
      <c r="COD878" s="2"/>
      <c r="COE878" s="2"/>
      <c r="COF878" s="2"/>
      <c r="COG878" s="2"/>
      <c r="COH878" s="2"/>
      <c r="COI878" s="2"/>
      <c r="COJ878" s="2"/>
      <c r="COK878" s="2"/>
      <c r="COL878" s="2"/>
      <c r="COM878" s="2"/>
      <c r="CON878" s="2"/>
      <c r="COO878" s="2"/>
      <c r="COP878" s="2"/>
      <c r="COQ878" s="2"/>
      <c r="COR878" s="2"/>
      <c r="COS878" s="2"/>
      <c r="COT878" s="2"/>
      <c r="COU878" s="2"/>
      <c r="COV878" s="2"/>
      <c r="COW878" s="2"/>
      <c r="COX878" s="2"/>
      <c r="COY878" s="2"/>
      <c r="COZ878" s="2"/>
      <c r="CPA878" s="2"/>
      <c r="CPB878" s="2"/>
      <c r="CPC878" s="2"/>
      <c r="CPD878" s="2"/>
      <c r="CPE878" s="2"/>
      <c r="CPF878" s="2"/>
      <c r="CPG878" s="2"/>
      <c r="CPH878" s="2"/>
      <c r="CPI878" s="2"/>
      <c r="CPJ878" s="2"/>
      <c r="CPK878" s="2"/>
      <c r="CPL878" s="2"/>
      <c r="CPM878" s="2"/>
      <c r="CPN878" s="2"/>
      <c r="CPO878" s="2"/>
      <c r="CPP878" s="2"/>
      <c r="CPQ878" s="2"/>
      <c r="CPR878" s="2"/>
      <c r="CPS878" s="2"/>
      <c r="CPT878" s="2"/>
      <c r="CPU878" s="2"/>
      <c r="CPV878" s="2"/>
      <c r="CPW878" s="2"/>
      <c r="CPX878" s="2"/>
      <c r="CPY878" s="2"/>
      <c r="CPZ878" s="2"/>
      <c r="CQA878" s="2"/>
      <c r="CQB878" s="2"/>
      <c r="CQC878" s="2"/>
      <c r="CQD878" s="2"/>
      <c r="CQE878" s="2"/>
      <c r="CQF878" s="2"/>
      <c r="CQG878" s="2"/>
      <c r="CQH878" s="2"/>
      <c r="CQI878" s="2"/>
      <c r="CQJ878" s="2"/>
      <c r="CQK878" s="2"/>
      <c r="CQL878" s="2"/>
      <c r="CQM878" s="2"/>
      <c r="CQN878" s="2"/>
      <c r="CQO878" s="2"/>
      <c r="CQP878" s="2"/>
      <c r="CQQ878" s="2"/>
      <c r="CQR878" s="2"/>
      <c r="CQS878" s="2"/>
      <c r="CQT878" s="2"/>
      <c r="CQU878" s="2"/>
      <c r="CQV878" s="2"/>
      <c r="CQW878" s="2"/>
      <c r="CQX878" s="2"/>
      <c r="CQY878" s="2"/>
      <c r="CQZ878" s="2"/>
      <c r="CRA878" s="2"/>
      <c r="CRB878" s="2"/>
      <c r="CRC878" s="2"/>
      <c r="CRD878" s="2"/>
      <c r="CRE878" s="2"/>
      <c r="CRF878" s="2"/>
      <c r="CRG878" s="2"/>
      <c r="CRH878" s="2"/>
      <c r="CRI878" s="2"/>
      <c r="CRJ878" s="2"/>
      <c r="CRK878" s="2"/>
      <c r="CRL878" s="2"/>
      <c r="CRM878" s="2"/>
      <c r="CRN878" s="2"/>
      <c r="CRO878" s="2"/>
      <c r="CRP878" s="2"/>
      <c r="CRQ878" s="2"/>
      <c r="CRR878" s="2"/>
      <c r="CRS878" s="2"/>
      <c r="CRT878" s="2"/>
      <c r="CRU878" s="2"/>
      <c r="CRV878" s="2"/>
      <c r="CRW878" s="2"/>
      <c r="CRX878" s="2"/>
      <c r="CRY878" s="2"/>
      <c r="CRZ878" s="2"/>
      <c r="CSA878" s="2"/>
      <c r="CSB878" s="2"/>
      <c r="CSC878" s="2"/>
      <c r="CSD878" s="2"/>
      <c r="CSE878" s="2"/>
      <c r="CSF878" s="2"/>
      <c r="CSG878" s="2"/>
      <c r="CSH878" s="2"/>
      <c r="CSI878" s="2"/>
      <c r="CSJ878" s="2"/>
      <c r="CSK878" s="2"/>
      <c r="CSL878" s="2"/>
      <c r="CSM878" s="2"/>
      <c r="CSN878" s="2"/>
      <c r="CSO878" s="2"/>
      <c r="CSP878" s="2"/>
      <c r="CSQ878" s="2"/>
      <c r="CSR878" s="2"/>
      <c r="CSS878" s="2"/>
      <c r="CST878" s="2"/>
      <c r="CSU878" s="2"/>
      <c r="CSV878" s="2"/>
      <c r="CSW878" s="2"/>
      <c r="CSX878" s="2"/>
      <c r="CSY878" s="2"/>
      <c r="CSZ878" s="2"/>
      <c r="CTA878" s="2"/>
      <c r="CTB878" s="2"/>
      <c r="CTC878" s="2"/>
      <c r="CTD878" s="2"/>
      <c r="CTE878" s="2"/>
      <c r="CTF878" s="2"/>
      <c r="CTG878" s="2"/>
      <c r="CTH878" s="2"/>
      <c r="CTI878" s="2"/>
      <c r="CTJ878" s="2"/>
      <c r="CTK878" s="2"/>
      <c r="CTL878" s="2"/>
      <c r="CTM878" s="2"/>
      <c r="CTN878" s="2"/>
      <c r="CTO878" s="2"/>
      <c r="CTP878" s="2"/>
      <c r="CTQ878" s="2"/>
      <c r="CTR878" s="2"/>
      <c r="CTS878" s="2"/>
      <c r="CTT878" s="2"/>
      <c r="CTU878" s="2"/>
      <c r="CTV878" s="2"/>
      <c r="CTW878" s="2"/>
      <c r="CTX878" s="2"/>
      <c r="CTY878" s="2"/>
      <c r="CTZ878" s="2"/>
      <c r="CUA878" s="2"/>
      <c r="CUB878" s="2"/>
      <c r="CUC878" s="2"/>
      <c r="CUD878" s="2"/>
      <c r="CUE878" s="2"/>
      <c r="CUF878" s="2"/>
      <c r="CUG878" s="2"/>
      <c r="CUH878" s="2"/>
      <c r="CUI878" s="2"/>
      <c r="CUJ878" s="2"/>
      <c r="CUK878" s="2"/>
      <c r="CUL878" s="2"/>
      <c r="CUM878" s="2"/>
      <c r="CUN878" s="2"/>
      <c r="CUO878" s="2"/>
      <c r="CUP878" s="2"/>
      <c r="CUQ878" s="2"/>
      <c r="CUR878" s="2"/>
      <c r="CUS878" s="2"/>
      <c r="CUT878" s="2"/>
      <c r="CUU878" s="2"/>
      <c r="CUV878" s="2"/>
      <c r="CUW878" s="2"/>
      <c r="CUX878" s="2"/>
      <c r="CUY878" s="2"/>
      <c r="CUZ878" s="2"/>
      <c r="CVA878" s="2"/>
      <c r="CVB878" s="2"/>
      <c r="CVC878" s="2"/>
      <c r="CVD878" s="2"/>
      <c r="CVE878" s="2"/>
      <c r="CVF878" s="2"/>
      <c r="CVG878" s="2"/>
      <c r="CVH878" s="2"/>
      <c r="CVI878" s="2"/>
      <c r="CVJ878" s="2"/>
      <c r="CVK878" s="2"/>
      <c r="CVL878" s="2"/>
      <c r="CVM878" s="2"/>
      <c r="CVN878" s="2"/>
      <c r="CVO878" s="2"/>
      <c r="CVP878" s="2"/>
      <c r="CVQ878" s="2"/>
      <c r="CVR878" s="2"/>
      <c r="CVS878" s="2"/>
      <c r="CVT878" s="2"/>
      <c r="CVU878" s="2"/>
      <c r="CVV878" s="2"/>
      <c r="CVW878" s="2"/>
      <c r="CVX878" s="2"/>
      <c r="CVY878" s="2"/>
      <c r="CVZ878" s="2"/>
      <c r="CWA878" s="2"/>
      <c r="CWB878" s="2"/>
      <c r="CWC878" s="2"/>
      <c r="CWD878" s="2"/>
      <c r="CWE878" s="2"/>
      <c r="CWF878" s="2"/>
      <c r="CWG878" s="2"/>
      <c r="CWH878" s="2"/>
      <c r="CWI878" s="2"/>
      <c r="CWJ878" s="2"/>
      <c r="CWK878" s="2"/>
      <c r="CWL878" s="2"/>
      <c r="CWM878" s="2"/>
      <c r="CWN878" s="2"/>
      <c r="CWO878" s="2"/>
      <c r="CWP878" s="2"/>
      <c r="CWQ878" s="2"/>
      <c r="CWR878" s="2"/>
      <c r="CWS878" s="2"/>
      <c r="CWT878" s="2"/>
      <c r="CWU878" s="2"/>
      <c r="CWV878" s="2"/>
      <c r="CWW878" s="2"/>
      <c r="CWX878" s="2"/>
      <c r="CWY878" s="2"/>
      <c r="CWZ878" s="2"/>
      <c r="CXA878" s="2"/>
      <c r="CXB878" s="2"/>
      <c r="CXC878" s="2"/>
      <c r="CXD878" s="2"/>
      <c r="CXE878" s="2"/>
      <c r="CXF878" s="2"/>
      <c r="CXG878" s="2"/>
      <c r="CXH878" s="2"/>
      <c r="CXI878" s="2"/>
      <c r="CXJ878" s="2"/>
      <c r="CXK878" s="2"/>
      <c r="CXL878" s="2"/>
      <c r="CXM878" s="2"/>
      <c r="CXN878" s="2"/>
      <c r="CXO878" s="2"/>
      <c r="CXP878" s="2"/>
      <c r="CXQ878" s="2"/>
      <c r="CXR878" s="2"/>
      <c r="CXS878" s="2"/>
      <c r="CXT878" s="2"/>
      <c r="CXU878" s="2"/>
      <c r="CXV878" s="2"/>
      <c r="CXW878" s="2"/>
      <c r="CXX878" s="2"/>
      <c r="CXY878" s="2"/>
      <c r="CXZ878" s="2"/>
      <c r="CYA878" s="2"/>
      <c r="CYB878" s="2"/>
      <c r="CYC878" s="2"/>
      <c r="CYD878" s="2"/>
      <c r="CYE878" s="2"/>
      <c r="CYF878" s="2"/>
      <c r="CYG878" s="2"/>
      <c r="CYH878" s="2"/>
      <c r="CYI878" s="2"/>
      <c r="CYJ878" s="2"/>
      <c r="CYK878" s="2"/>
      <c r="CYL878" s="2"/>
      <c r="CYM878" s="2"/>
      <c r="CYN878" s="2"/>
      <c r="CYO878" s="2"/>
      <c r="CYP878" s="2"/>
      <c r="CYQ878" s="2"/>
      <c r="CYR878" s="2"/>
      <c r="CYS878" s="2"/>
      <c r="CYT878" s="2"/>
      <c r="CYU878" s="2"/>
      <c r="CYV878" s="2"/>
      <c r="CYW878" s="2"/>
      <c r="CYX878" s="2"/>
      <c r="CYY878" s="2"/>
      <c r="CYZ878" s="2"/>
      <c r="CZA878" s="2"/>
      <c r="CZB878" s="2"/>
      <c r="CZC878" s="2"/>
      <c r="CZD878" s="2"/>
      <c r="CZE878" s="2"/>
      <c r="CZF878" s="2"/>
      <c r="CZG878" s="2"/>
      <c r="CZH878" s="2"/>
      <c r="CZI878" s="2"/>
      <c r="CZJ878" s="2"/>
      <c r="CZK878" s="2"/>
      <c r="CZL878" s="2"/>
      <c r="CZM878" s="2"/>
      <c r="CZN878" s="2"/>
      <c r="CZO878" s="2"/>
      <c r="CZP878" s="2"/>
      <c r="CZQ878" s="2"/>
      <c r="CZR878" s="2"/>
      <c r="CZS878" s="2"/>
      <c r="CZT878" s="2"/>
      <c r="CZU878" s="2"/>
      <c r="CZV878" s="2"/>
      <c r="CZW878" s="2"/>
      <c r="CZX878" s="2"/>
      <c r="CZY878" s="2"/>
      <c r="CZZ878" s="2"/>
      <c r="DAA878" s="2"/>
      <c r="DAB878" s="2"/>
      <c r="DAC878" s="2"/>
      <c r="DAD878" s="2"/>
      <c r="DAE878" s="2"/>
      <c r="DAF878" s="2"/>
      <c r="DAG878" s="2"/>
      <c r="DAH878" s="2"/>
      <c r="DAI878" s="2"/>
      <c r="DAJ878" s="2"/>
      <c r="DAK878" s="2"/>
      <c r="DAL878" s="2"/>
      <c r="DAM878" s="2"/>
      <c r="DAN878" s="2"/>
      <c r="DAO878" s="2"/>
      <c r="DAP878" s="2"/>
      <c r="DAQ878" s="2"/>
      <c r="DAR878" s="2"/>
      <c r="DAS878" s="2"/>
      <c r="DAT878" s="2"/>
      <c r="DAU878" s="2"/>
      <c r="DAV878" s="2"/>
      <c r="DAW878" s="2"/>
      <c r="DAX878" s="2"/>
      <c r="DAY878" s="2"/>
      <c r="DAZ878" s="2"/>
      <c r="DBA878" s="2"/>
      <c r="DBB878" s="2"/>
      <c r="DBC878" s="2"/>
      <c r="DBD878" s="2"/>
      <c r="DBE878" s="2"/>
      <c r="DBF878" s="2"/>
      <c r="DBG878" s="2"/>
      <c r="DBH878" s="2"/>
      <c r="DBI878" s="2"/>
      <c r="DBJ878" s="2"/>
      <c r="DBK878" s="2"/>
      <c r="DBL878" s="2"/>
      <c r="DBM878" s="2"/>
      <c r="DBN878" s="2"/>
      <c r="DBO878" s="2"/>
      <c r="DBP878" s="2"/>
      <c r="DBQ878" s="2"/>
      <c r="DBR878" s="2"/>
      <c r="DBS878" s="2"/>
      <c r="DBT878" s="2"/>
      <c r="DBU878" s="2"/>
      <c r="DBV878" s="2"/>
      <c r="DBW878" s="2"/>
      <c r="DBX878" s="2"/>
      <c r="DBY878" s="2"/>
      <c r="DBZ878" s="2"/>
      <c r="DCA878" s="2"/>
      <c r="DCB878" s="2"/>
      <c r="DCC878" s="2"/>
      <c r="DCD878" s="2"/>
      <c r="DCE878" s="2"/>
      <c r="DCF878" s="2"/>
      <c r="DCG878" s="2"/>
      <c r="DCH878" s="2"/>
      <c r="DCI878" s="2"/>
      <c r="DCJ878" s="2"/>
      <c r="DCK878" s="2"/>
      <c r="DCL878" s="2"/>
      <c r="DCM878" s="2"/>
      <c r="DCN878" s="2"/>
      <c r="DCO878" s="2"/>
      <c r="DCP878" s="2"/>
      <c r="DCQ878" s="2"/>
      <c r="DCR878" s="2"/>
      <c r="DCS878" s="2"/>
      <c r="DCT878" s="2"/>
      <c r="DCU878" s="2"/>
      <c r="DCV878" s="2"/>
      <c r="DCW878" s="2"/>
      <c r="DCX878" s="2"/>
      <c r="DCY878" s="2"/>
      <c r="DCZ878" s="2"/>
      <c r="DDA878" s="2"/>
      <c r="DDB878" s="2"/>
      <c r="DDC878" s="2"/>
      <c r="DDD878" s="2"/>
      <c r="DDE878" s="2"/>
      <c r="DDF878" s="2"/>
      <c r="DDG878" s="2"/>
      <c r="DDH878" s="2"/>
      <c r="DDI878" s="2"/>
      <c r="DDJ878" s="2"/>
      <c r="DDK878" s="2"/>
      <c r="DDL878" s="2"/>
      <c r="DDM878" s="2"/>
      <c r="DDN878" s="2"/>
      <c r="DDO878" s="2"/>
      <c r="DDP878" s="2"/>
      <c r="DDQ878" s="2"/>
      <c r="DDR878" s="2"/>
      <c r="DDS878" s="2"/>
      <c r="DDT878" s="2"/>
      <c r="DDU878" s="2"/>
      <c r="DDV878" s="2"/>
      <c r="DDW878" s="2"/>
      <c r="DDX878" s="2"/>
      <c r="DDY878" s="2"/>
      <c r="DDZ878" s="2"/>
      <c r="DEA878" s="2"/>
      <c r="DEB878" s="2"/>
      <c r="DEC878" s="2"/>
      <c r="DED878" s="2"/>
      <c r="DEE878" s="2"/>
      <c r="DEF878" s="2"/>
      <c r="DEG878" s="2"/>
      <c r="DEH878" s="2"/>
      <c r="DEI878" s="2"/>
      <c r="DEJ878" s="2"/>
      <c r="DEK878" s="2"/>
      <c r="DEL878" s="2"/>
      <c r="DEM878" s="2"/>
      <c r="DEN878" s="2"/>
      <c r="DEO878" s="2"/>
      <c r="DEP878" s="2"/>
      <c r="DEQ878" s="2"/>
      <c r="DER878" s="2"/>
      <c r="DES878" s="2"/>
      <c r="DET878" s="2"/>
      <c r="DEU878" s="2"/>
      <c r="DEV878" s="2"/>
      <c r="DEW878" s="2"/>
      <c r="DEX878" s="2"/>
      <c r="DEY878" s="2"/>
      <c r="DEZ878" s="2"/>
      <c r="DFA878" s="2"/>
      <c r="DFB878" s="2"/>
      <c r="DFC878" s="2"/>
      <c r="DFD878" s="2"/>
      <c r="DFE878" s="2"/>
      <c r="DFF878" s="2"/>
      <c r="DFG878" s="2"/>
      <c r="DFH878" s="2"/>
      <c r="DFI878" s="2"/>
      <c r="DFJ878" s="2"/>
      <c r="DFK878" s="2"/>
      <c r="DFL878" s="2"/>
      <c r="DFM878" s="2"/>
      <c r="DFN878" s="2"/>
      <c r="DFO878" s="2"/>
      <c r="DFP878" s="2"/>
      <c r="DFQ878" s="2"/>
      <c r="DFR878" s="2"/>
      <c r="DFS878" s="2"/>
      <c r="DFT878" s="2"/>
      <c r="DFU878" s="2"/>
      <c r="DFV878" s="2"/>
      <c r="DFW878" s="2"/>
      <c r="DFX878" s="2"/>
      <c r="DFY878" s="2"/>
      <c r="DFZ878" s="2"/>
      <c r="DGA878" s="2"/>
      <c r="DGB878" s="2"/>
      <c r="DGC878" s="2"/>
      <c r="DGD878" s="2"/>
      <c r="DGE878" s="2"/>
      <c r="DGF878" s="2"/>
      <c r="DGG878" s="2"/>
      <c r="DGH878" s="2"/>
      <c r="DGI878" s="2"/>
      <c r="DGJ878" s="2"/>
      <c r="DGK878" s="2"/>
      <c r="DGL878" s="2"/>
      <c r="DGM878" s="2"/>
      <c r="DGN878" s="2"/>
      <c r="DGO878" s="2"/>
      <c r="DGP878" s="2"/>
      <c r="DGQ878" s="2"/>
      <c r="DGR878" s="2"/>
      <c r="DGS878" s="2"/>
      <c r="DGT878" s="2"/>
      <c r="DGU878" s="2"/>
      <c r="DGV878" s="2"/>
      <c r="DGW878" s="2"/>
      <c r="DGX878" s="2"/>
      <c r="DGY878" s="2"/>
      <c r="DGZ878" s="2"/>
      <c r="DHA878" s="2"/>
      <c r="DHB878" s="2"/>
      <c r="DHC878" s="2"/>
      <c r="DHD878" s="2"/>
      <c r="DHE878" s="2"/>
      <c r="DHF878" s="2"/>
      <c r="DHG878" s="2"/>
      <c r="DHH878" s="2"/>
      <c r="DHI878" s="2"/>
      <c r="DHJ878" s="2"/>
      <c r="DHK878" s="2"/>
      <c r="DHL878" s="2"/>
      <c r="DHM878" s="2"/>
      <c r="DHN878" s="2"/>
      <c r="DHO878" s="2"/>
      <c r="DHP878" s="2"/>
      <c r="DHQ878" s="2"/>
      <c r="DHR878" s="2"/>
      <c r="DHS878" s="2"/>
      <c r="DHT878" s="2"/>
      <c r="DHU878" s="2"/>
      <c r="DHV878" s="2"/>
      <c r="DHW878" s="2"/>
      <c r="DHX878" s="2"/>
      <c r="DHY878" s="2"/>
      <c r="DHZ878" s="2"/>
      <c r="DIA878" s="2"/>
      <c r="DIB878" s="2"/>
      <c r="DIC878" s="2"/>
      <c r="DID878" s="2"/>
      <c r="DIE878" s="2"/>
      <c r="DIF878" s="2"/>
      <c r="DIG878" s="2"/>
      <c r="DIH878" s="2"/>
      <c r="DII878" s="2"/>
      <c r="DIJ878" s="2"/>
      <c r="DIK878" s="2"/>
      <c r="DIL878" s="2"/>
      <c r="DIM878" s="2"/>
      <c r="DIN878" s="2"/>
      <c r="DIO878" s="2"/>
      <c r="DIP878" s="2"/>
      <c r="DIQ878" s="2"/>
      <c r="DIR878" s="2"/>
      <c r="DIS878" s="2"/>
      <c r="DIT878" s="2"/>
      <c r="DIU878" s="2"/>
      <c r="DIV878" s="2"/>
      <c r="DIW878" s="2"/>
      <c r="DIX878" s="2"/>
      <c r="DIY878" s="2"/>
      <c r="DIZ878" s="2"/>
      <c r="DJA878" s="2"/>
      <c r="DJB878" s="2"/>
      <c r="DJC878" s="2"/>
      <c r="DJD878" s="2"/>
      <c r="DJE878" s="2"/>
      <c r="DJF878" s="2"/>
      <c r="DJG878" s="2"/>
      <c r="DJH878" s="2"/>
      <c r="DJI878" s="2"/>
      <c r="DJJ878" s="2"/>
      <c r="DJK878" s="2"/>
      <c r="DJL878" s="2"/>
      <c r="DJM878" s="2"/>
      <c r="DJN878" s="2"/>
      <c r="DJO878" s="2"/>
      <c r="DJP878" s="2"/>
      <c r="DJQ878" s="2"/>
      <c r="DJR878" s="2"/>
      <c r="DJS878" s="2"/>
      <c r="DJT878" s="2"/>
      <c r="DJU878" s="2"/>
      <c r="DJV878" s="2"/>
      <c r="DJW878" s="2"/>
      <c r="DJX878" s="2"/>
      <c r="DJY878" s="2"/>
      <c r="DJZ878" s="2"/>
      <c r="DKA878" s="2"/>
      <c r="DKB878" s="2"/>
      <c r="DKC878" s="2"/>
      <c r="DKD878" s="2"/>
      <c r="DKE878" s="2"/>
      <c r="DKF878" s="2"/>
      <c r="DKG878" s="2"/>
      <c r="DKH878" s="2"/>
      <c r="DKI878" s="2"/>
      <c r="DKJ878" s="2"/>
      <c r="DKK878" s="2"/>
      <c r="DKL878" s="2"/>
      <c r="DKM878" s="2"/>
      <c r="DKN878" s="2"/>
      <c r="DKO878" s="2"/>
      <c r="DKP878" s="2"/>
      <c r="DKQ878" s="2"/>
      <c r="DKR878" s="2"/>
      <c r="DKS878" s="2"/>
      <c r="DKT878" s="2"/>
      <c r="DKU878" s="2"/>
      <c r="DKV878" s="2"/>
      <c r="DKW878" s="2"/>
      <c r="DKX878" s="2"/>
      <c r="DKY878" s="2"/>
      <c r="DKZ878" s="2"/>
      <c r="DLA878" s="2"/>
      <c r="DLB878" s="2"/>
      <c r="DLC878" s="2"/>
      <c r="DLD878" s="2"/>
      <c r="DLE878" s="2"/>
      <c r="DLF878" s="2"/>
      <c r="DLG878" s="2"/>
      <c r="DLH878" s="2"/>
      <c r="DLI878" s="2"/>
      <c r="DLJ878" s="2"/>
      <c r="DLK878" s="2"/>
      <c r="DLL878" s="2"/>
      <c r="DLM878" s="2"/>
      <c r="DLN878" s="2"/>
      <c r="DLO878" s="2"/>
      <c r="DLP878" s="2"/>
      <c r="DLQ878" s="2"/>
      <c r="DLR878" s="2"/>
      <c r="DLS878" s="2"/>
      <c r="DLT878" s="2"/>
      <c r="DLU878" s="2"/>
      <c r="DLV878" s="2"/>
      <c r="DLW878" s="2"/>
      <c r="DLX878" s="2"/>
      <c r="DLY878" s="2"/>
      <c r="DLZ878" s="2"/>
      <c r="DMA878" s="2"/>
      <c r="DMB878" s="2"/>
      <c r="DMC878" s="2"/>
      <c r="DMD878" s="2"/>
      <c r="DME878" s="2"/>
      <c r="DMF878" s="2"/>
      <c r="DMG878" s="2"/>
      <c r="DMH878" s="2"/>
      <c r="DMI878" s="2"/>
      <c r="DMJ878" s="2"/>
      <c r="DMK878" s="2"/>
      <c r="DML878" s="2"/>
      <c r="DMM878" s="2"/>
      <c r="DMN878" s="2"/>
      <c r="DMO878" s="2"/>
      <c r="DMP878" s="2"/>
      <c r="DMQ878" s="2"/>
      <c r="DMR878" s="2"/>
      <c r="DMS878" s="2"/>
      <c r="DMT878" s="2"/>
      <c r="DMU878" s="2"/>
      <c r="DMV878" s="2"/>
      <c r="DMW878" s="2"/>
      <c r="DMX878" s="2"/>
      <c r="DMY878" s="2"/>
      <c r="DMZ878" s="2"/>
      <c r="DNA878" s="2"/>
      <c r="DNB878" s="2"/>
      <c r="DNC878" s="2"/>
      <c r="DND878" s="2"/>
      <c r="DNE878" s="2"/>
      <c r="DNF878" s="2"/>
      <c r="DNG878" s="2"/>
      <c r="DNH878" s="2"/>
      <c r="DNI878" s="2"/>
      <c r="DNJ878" s="2"/>
      <c r="DNK878" s="2"/>
      <c r="DNL878" s="2"/>
      <c r="DNM878" s="2"/>
      <c r="DNN878" s="2"/>
      <c r="DNO878" s="2"/>
      <c r="DNP878" s="2"/>
      <c r="DNQ878" s="2"/>
      <c r="DNR878" s="2"/>
      <c r="DNS878" s="2"/>
      <c r="DNT878" s="2"/>
      <c r="DNU878" s="2"/>
      <c r="DNV878" s="2"/>
      <c r="DNW878" s="2"/>
      <c r="DNX878" s="2"/>
      <c r="DNY878" s="2"/>
      <c r="DNZ878" s="2"/>
      <c r="DOA878" s="2"/>
      <c r="DOB878" s="2"/>
      <c r="DOC878" s="2"/>
      <c r="DOD878" s="2"/>
      <c r="DOE878" s="2"/>
      <c r="DOF878" s="2"/>
      <c r="DOG878" s="2"/>
      <c r="DOH878" s="2"/>
      <c r="DOI878" s="2"/>
      <c r="DOJ878" s="2"/>
      <c r="DOK878" s="2"/>
      <c r="DOL878" s="2"/>
      <c r="DOM878" s="2"/>
      <c r="DON878" s="2"/>
      <c r="DOO878" s="2"/>
      <c r="DOP878" s="2"/>
      <c r="DOQ878" s="2"/>
      <c r="DOR878" s="2"/>
      <c r="DOS878" s="2"/>
      <c r="DOT878" s="2"/>
      <c r="DOU878" s="2"/>
      <c r="DOV878" s="2"/>
      <c r="DOW878" s="2"/>
      <c r="DOX878" s="2"/>
      <c r="DOY878" s="2"/>
      <c r="DOZ878" s="2"/>
      <c r="DPA878" s="2"/>
      <c r="DPB878" s="2"/>
      <c r="DPC878" s="2"/>
      <c r="DPD878" s="2"/>
      <c r="DPE878" s="2"/>
      <c r="DPF878" s="2"/>
      <c r="DPG878" s="2"/>
      <c r="DPH878" s="2"/>
      <c r="DPI878" s="2"/>
      <c r="DPJ878" s="2"/>
      <c r="DPK878" s="2"/>
      <c r="DPL878" s="2"/>
      <c r="DPM878" s="2"/>
      <c r="DPN878" s="2"/>
      <c r="DPO878" s="2"/>
      <c r="DPP878" s="2"/>
      <c r="DPQ878" s="2"/>
      <c r="DPR878" s="2"/>
      <c r="DPS878" s="2"/>
      <c r="DPT878" s="2"/>
      <c r="DPU878" s="2"/>
      <c r="DPV878" s="2"/>
      <c r="DPW878" s="2"/>
      <c r="DPX878" s="2"/>
      <c r="DPY878" s="2"/>
      <c r="DPZ878" s="2"/>
      <c r="DQA878" s="2"/>
      <c r="DQB878" s="2"/>
      <c r="DQC878" s="2"/>
      <c r="DQD878" s="2"/>
      <c r="DQE878" s="2"/>
      <c r="DQF878" s="2"/>
      <c r="DQG878" s="2"/>
      <c r="DQH878" s="2"/>
      <c r="DQI878" s="2"/>
      <c r="DQJ878" s="2"/>
      <c r="DQK878" s="2"/>
      <c r="DQL878" s="2"/>
      <c r="DQM878" s="2"/>
      <c r="DQN878" s="2"/>
      <c r="DQO878" s="2"/>
      <c r="DQP878" s="2"/>
      <c r="DQQ878" s="2"/>
      <c r="DQR878" s="2"/>
      <c r="DQS878" s="2"/>
      <c r="DQT878" s="2"/>
      <c r="DQU878" s="2"/>
      <c r="DQV878" s="2"/>
      <c r="DQW878" s="2"/>
      <c r="DQX878" s="2"/>
      <c r="DQY878" s="2"/>
      <c r="DQZ878" s="2"/>
      <c r="DRA878" s="2"/>
      <c r="DRB878" s="2"/>
      <c r="DRC878" s="2"/>
      <c r="DRD878" s="2"/>
      <c r="DRE878" s="2"/>
      <c r="DRF878" s="2"/>
      <c r="DRG878" s="2"/>
      <c r="DRH878" s="2"/>
      <c r="DRI878" s="2"/>
      <c r="DRJ878" s="2"/>
      <c r="DRK878" s="2"/>
      <c r="DRL878" s="2"/>
      <c r="DRM878" s="2"/>
      <c r="DRN878" s="2"/>
      <c r="DRO878" s="2"/>
      <c r="DRP878" s="2"/>
      <c r="DRQ878" s="2"/>
      <c r="DRR878" s="2"/>
      <c r="DRS878" s="2"/>
      <c r="DRT878" s="2"/>
      <c r="DRU878" s="2"/>
      <c r="DRV878" s="2"/>
      <c r="DRW878" s="2"/>
      <c r="DRX878" s="2"/>
      <c r="DRY878" s="2"/>
      <c r="DRZ878" s="2"/>
      <c r="DSA878" s="2"/>
      <c r="DSB878" s="2"/>
      <c r="DSC878" s="2"/>
      <c r="DSD878" s="2"/>
      <c r="DSE878" s="2"/>
      <c r="DSF878" s="2"/>
      <c r="DSG878" s="2"/>
      <c r="DSH878" s="2"/>
      <c r="DSI878" s="2"/>
      <c r="DSJ878" s="2"/>
      <c r="DSK878" s="2"/>
      <c r="DSL878" s="2"/>
      <c r="DSM878" s="2"/>
      <c r="DSN878" s="2"/>
      <c r="DSO878" s="2"/>
      <c r="DSP878" s="2"/>
      <c r="DSQ878" s="2"/>
      <c r="DSR878" s="2"/>
      <c r="DSS878" s="2"/>
      <c r="DST878" s="2"/>
      <c r="DSU878" s="2"/>
      <c r="DSV878" s="2"/>
      <c r="DSW878" s="2"/>
      <c r="DSX878" s="2"/>
      <c r="DSY878" s="2"/>
      <c r="DSZ878" s="2"/>
      <c r="DTA878" s="2"/>
      <c r="DTB878" s="2"/>
      <c r="DTC878" s="2"/>
      <c r="DTD878" s="2"/>
      <c r="DTE878" s="2"/>
      <c r="DTF878" s="2"/>
      <c r="DTG878" s="2"/>
      <c r="DTH878" s="2"/>
      <c r="DTI878" s="2"/>
      <c r="DTJ878" s="2"/>
      <c r="DTK878" s="2"/>
      <c r="DTL878" s="2"/>
      <c r="DTM878" s="2"/>
      <c r="DTN878" s="2"/>
      <c r="DTO878" s="2"/>
      <c r="DTP878" s="2"/>
      <c r="DTQ878" s="2"/>
      <c r="DTR878" s="2"/>
      <c r="DTS878" s="2"/>
      <c r="DTT878" s="2"/>
      <c r="DTU878" s="2"/>
      <c r="DTV878" s="2"/>
      <c r="DTW878" s="2"/>
      <c r="DTX878" s="2"/>
      <c r="DTY878" s="2"/>
      <c r="DTZ878" s="2"/>
      <c r="DUA878" s="2"/>
      <c r="DUB878" s="2"/>
      <c r="DUC878" s="2"/>
      <c r="DUD878" s="2"/>
      <c r="DUE878" s="2"/>
      <c r="DUF878" s="2"/>
      <c r="DUG878" s="2"/>
      <c r="DUH878" s="2"/>
      <c r="DUI878" s="2"/>
      <c r="DUJ878" s="2"/>
      <c r="DUK878" s="2"/>
      <c r="DUL878" s="2"/>
      <c r="DUM878" s="2"/>
      <c r="DUN878" s="2"/>
      <c r="DUO878" s="2"/>
      <c r="DUP878" s="2"/>
      <c r="DUQ878" s="2"/>
      <c r="DUR878" s="2"/>
      <c r="DUS878" s="2"/>
      <c r="DUT878" s="2"/>
      <c r="DUU878" s="2"/>
      <c r="DUV878" s="2"/>
      <c r="DUW878" s="2"/>
      <c r="DUX878" s="2"/>
      <c r="DUY878" s="2"/>
      <c r="DUZ878" s="2"/>
      <c r="DVA878" s="2"/>
      <c r="DVB878" s="2"/>
      <c r="DVC878" s="2"/>
      <c r="DVD878" s="2"/>
      <c r="DVE878" s="2"/>
      <c r="DVF878" s="2"/>
      <c r="DVG878" s="2"/>
      <c r="DVH878" s="2"/>
      <c r="DVI878" s="2"/>
      <c r="DVJ878" s="2"/>
      <c r="DVK878" s="2"/>
      <c r="DVL878" s="2"/>
      <c r="DVM878" s="2"/>
      <c r="DVN878" s="2"/>
      <c r="DVO878" s="2"/>
      <c r="DVP878" s="2"/>
      <c r="DVQ878" s="2"/>
      <c r="DVR878" s="2"/>
      <c r="DVS878" s="2"/>
      <c r="DVT878" s="2"/>
      <c r="DVU878" s="2"/>
      <c r="DVV878" s="2"/>
      <c r="DVW878" s="2"/>
      <c r="DVX878" s="2"/>
      <c r="DVY878" s="2"/>
      <c r="DVZ878" s="2"/>
      <c r="DWA878" s="2"/>
      <c r="DWB878" s="2"/>
      <c r="DWC878" s="2"/>
      <c r="DWD878" s="2"/>
      <c r="DWE878" s="2"/>
      <c r="DWF878" s="2"/>
      <c r="DWG878" s="2"/>
      <c r="DWH878" s="2"/>
      <c r="DWI878" s="2"/>
      <c r="DWJ878" s="2"/>
      <c r="DWK878" s="2"/>
      <c r="DWL878" s="2"/>
      <c r="DWM878" s="2"/>
      <c r="DWN878" s="2"/>
      <c r="DWO878" s="2"/>
      <c r="DWP878" s="2"/>
      <c r="DWQ878" s="2"/>
      <c r="DWR878" s="2"/>
      <c r="DWS878" s="2"/>
      <c r="DWT878" s="2"/>
      <c r="DWU878" s="2"/>
      <c r="DWV878" s="2"/>
      <c r="DWW878" s="2"/>
      <c r="DWX878" s="2"/>
      <c r="DWY878" s="2"/>
      <c r="DWZ878" s="2"/>
      <c r="DXA878" s="2"/>
      <c r="DXB878" s="2"/>
      <c r="DXC878" s="2"/>
      <c r="DXD878" s="2"/>
      <c r="DXE878" s="2"/>
      <c r="DXF878" s="2"/>
      <c r="DXG878" s="2"/>
      <c r="DXH878" s="2"/>
      <c r="DXI878" s="2"/>
      <c r="DXJ878" s="2"/>
      <c r="DXK878" s="2"/>
      <c r="DXL878" s="2"/>
      <c r="DXM878" s="2"/>
      <c r="DXN878" s="2"/>
      <c r="DXO878" s="2"/>
      <c r="DXP878" s="2"/>
      <c r="DXQ878" s="2"/>
      <c r="DXR878" s="2"/>
      <c r="DXS878" s="2"/>
      <c r="DXT878" s="2"/>
      <c r="DXU878" s="2"/>
      <c r="DXV878" s="2"/>
      <c r="DXW878" s="2"/>
      <c r="DXX878" s="2"/>
      <c r="DXY878" s="2"/>
      <c r="DXZ878" s="2"/>
      <c r="DYA878" s="2"/>
      <c r="DYB878" s="2"/>
      <c r="DYC878" s="2"/>
      <c r="DYD878" s="2"/>
      <c r="DYE878" s="2"/>
      <c r="DYF878" s="2"/>
      <c r="DYG878" s="2"/>
      <c r="DYH878" s="2"/>
      <c r="DYI878" s="2"/>
      <c r="DYJ878" s="2"/>
      <c r="DYK878" s="2"/>
      <c r="DYL878" s="2"/>
      <c r="DYM878" s="2"/>
      <c r="DYN878" s="2"/>
      <c r="DYO878" s="2"/>
      <c r="DYP878" s="2"/>
      <c r="DYQ878" s="2"/>
      <c r="DYR878" s="2"/>
      <c r="DYS878" s="2"/>
      <c r="DYT878" s="2"/>
      <c r="DYU878" s="2"/>
      <c r="DYV878" s="2"/>
      <c r="DYW878" s="2"/>
      <c r="DYX878" s="2"/>
      <c r="DYY878" s="2"/>
      <c r="DYZ878" s="2"/>
      <c r="DZA878" s="2"/>
      <c r="DZB878" s="2"/>
      <c r="DZC878" s="2"/>
      <c r="DZD878" s="2"/>
      <c r="DZE878" s="2"/>
      <c r="DZF878" s="2"/>
      <c r="DZG878" s="2"/>
      <c r="DZH878" s="2"/>
      <c r="DZI878" s="2"/>
      <c r="DZJ878" s="2"/>
      <c r="DZK878" s="2"/>
      <c r="DZL878" s="2"/>
      <c r="DZM878" s="2"/>
      <c r="DZN878" s="2"/>
      <c r="DZO878" s="2"/>
      <c r="DZP878" s="2"/>
      <c r="DZQ878" s="2"/>
      <c r="DZR878" s="2"/>
      <c r="DZS878" s="2"/>
      <c r="DZT878" s="2"/>
      <c r="DZU878" s="2"/>
      <c r="DZV878" s="2"/>
      <c r="DZW878" s="2"/>
      <c r="DZX878" s="2"/>
      <c r="DZY878" s="2"/>
      <c r="DZZ878" s="2"/>
      <c r="EAA878" s="2"/>
      <c r="EAB878" s="2"/>
      <c r="EAC878" s="2"/>
      <c r="EAD878" s="2"/>
      <c r="EAE878" s="2"/>
      <c r="EAF878" s="2"/>
      <c r="EAG878" s="2"/>
      <c r="EAH878" s="2"/>
      <c r="EAI878" s="2"/>
      <c r="EAJ878" s="2"/>
      <c r="EAK878" s="2"/>
      <c r="EAL878" s="2"/>
      <c r="EAM878" s="2"/>
      <c r="EAN878" s="2"/>
      <c r="EAO878" s="2"/>
      <c r="EAP878" s="2"/>
      <c r="EAQ878" s="2"/>
      <c r="EAR878" s="2"/>
      <c r="EAS878" s="2"/>
      <c r="EAT878" s="2"/>
      <c r="EAU878" s="2"/>
      <c r="EAV878" s="2"/>
      <c r="EAW878" s="2"/>
      <c r="EAX878" s="2"/>
      <c r="EAY878" s="2"/>
      <c r="EAZ878" s="2"/>
      <c r="EBA878" s="2"/>
      <c r="EBB878" s="2"/>
      <c r="EBC878" s="2"/>
      <c r="EBD878" s="2"/>
      <c r="EBE878" s="2"/>
      <c r="EBF878" s="2"/>
      <c r="EBG878" s="2"/>
      <c r="EBH878" s="2"/>
      <c r="EBI878" s="2"/>
      <c r="EBJ878" s="2"/>
      <c r="EBK878" s="2"/>
      <c r="EBL878" s="2"/>
      <c r="EBM878" s="2"/>
      <c r="EBN878" s="2"/>
      <c r="EBO878" s="2"/>
      <c r="EBP878" s="2"/>
      <c r="EBQ878" s="2"/>
      <c r="EBR878" s="2"/>
      <c r="EBS878" s="2"/>
      <c r="EBT878" s="2"/>
      <c r="EBU878" s="2"/>
      <c r="EBV878" s="2"/>
      <c r="EBW878" s="2"/>
      <c r="EBX878" s="2"/>
      <c r="EBY878" s="2"/>
      <c r="EBZ878" s="2"/>
      <c r="ECA878" s="2"/>
      <c r="ECB878" s="2"/>
      <c r="ECC878" s="2"/>
      <c r="ECD878" s="2"/>
      <c r="ECE878" s="2"/>
      <c r="ECF878" s="2"/>
      <c r="ECG878" s="2"/>
      <c r="ECH878" s="2"/>
      <c r="ECI878" s="2"/>
      <c r="ECJ878" s="2"/>
      <c r="ECK878" s="2"/>
      <c r="ECL878" s="2"/>
      <c r="ECM878" s="2"/>
      <c r="ECN878" s="2"/>
      <c r="ECO878" s="2"/>
      <c r="ECP878" s="2"/>
      <c r="ECQ878" s="2"/>
      <c r="ECR878" s="2"/>
      <c r="ECS878" s="2"/>
      <c r="ECT878" s="2"/>
      <c r="ECU878" s="2"/>
      <c r="ECV878" s="2"/>
      <c r="ECW878" s="2"/>
      <c r="ECX878" s="2"/>
      <c r="ECY878" s="2"/>
      <c r="ECZ878" s="2"/>
      <c r="EDA878" s="2"/>
      <c r="EDB878" s="2"/>
      <c r="EDC878" s="2"/>
      <c r="EDD878" s="2"/>
      <c r="EDE878" s="2"/>
      <c r="EDF878" s="2"/>
      <c r="EDG878" s="2"/>
      <c r="EDH878" s="2"/>
      <c r="EDI878" s="2"/>
      <c r="EDJ878" s="2"/>
      <c r="EDK878" s="2"/>
      <c r="EDL878" s="2"/>
      <c r="EDM878" s="2"/>
      <c r="EDN878" s="2"/>
      <c r="EDO878" s="2"/>
      <c r="EDP878" s="2"/>
      <c r="EDQ878" s="2"/>
      <c r="EDR878" s="2"/>
      <c r="EDS878" s="2"/>
      <c r="EDT878" s="2"/>
      <c r="EDU878" s="2"/>
      <c r="EDV878" s="2"/>
      <c r="EDW878" s="2"/>
      <c r="EDX878" s="2"/>
      <c r="EDY878" s="2"/>
      <c r="EDZ878" s="2"/>
      <c r="EEA878" s="2"/>
      <c r="EEB878" s="2"/>
      <c r="EEC878" s="2"/>
      <c r="EED878" s="2"/>
      <c r="EEE878" s="2"/>
      <c r="EEF878" s="2"/>
      <c r="EEG878" s="2"/>
      <c r="EEH878" s="2"/>
      <c r="EEI878" s="2"/>
      <c r="EEJ878" s="2"/>
      <c r="EEK878" s="2"/>
      <c r="EEL878" s="2"/>
      <c r="EEM878" s="2"/>
      <c r="EEN878" s="2"/>
      <c r="EEO878" s="2"/>
      <c r="EEP878" s="2"/>
      <c r="EEQ878" s="2"/>
      <c r="EER878" s="2"/>
      <c r="EES878" s="2"/>
      <c r="EET878" s="2"/>
      <c r="EEU878" s="2"/>
      <c r="EEV878" s="2"/>
      <c r="EEW878" s="2"/>
      <c r="EEX878" s="2"/>
      <c r="EEY878" s="2"/>
      <c r="EEZ878" s="2"/>
      <c r="EFA878" s="2"/>
      <c r="EFB878" s="2"/>
      <c r="EFC878" s="2"/>
      <c r="EFD878" s="2"/>
      <c r="EFE878" s="2"/>
      <c r="EFF878" s="2"/>
      <c r="EFG878" s="2"/>
      <c r="EFH878" s="2"/>
      <c r="EFI878" s="2"/>
      <c r="EFJ878" s="2"/>
      <c r="EFK878" s="2"/>
      <c r="EFL878" s="2"/>
      <c r="EFM878" s="2"/>
      <c r="EFN878" s="2"/>
      <c r="EFO878" s="2"/>
      <c r="EFP878" s="2"/>
      <c r="EFQ878" s="2"/>
      <c r="EFR878" s="2"/>
      <c r="EFS878" s="2"/>
      <c r="EFT878" s="2"/>
      <c r="EFU878" s="2"/>
      <c r="EFV878" s="2"/>
      <c r="EFW878" s="2"/>
      <c r="EFX878" s="2"/>
      <c r="EFY878" s="2"/>
      <c r="EFZ878" s="2"/>
      <c r="EGA878" s="2"/>
      <c r="EGB878" s="2"/>
      <c r="EGC878" s="2"/>
      <c r="EGD878" s="2"/>
      <c r="EGE878" s="2"/>
      <c r="EGF878" s="2"/>
      <c r="EGG878" s="2"/>
      <c r="EGH878" s="2"/>
      <c r="EGI878" s="2"/>
      <c r="EGJ878" s="2"/>
      <c r="EGK878" s="2"/>
      <c r="EGL878" s="2"/>
      <c r="EGM878" s="2"/>
      <c r="EGN878" s="2"/>
      <c r="EGO878" s="2"/>
      <c r="EGP878" s="2"/>
      <c r="EGQ878" s="2"/>
      <c r="EGR878" s="2"/>
      <c r="EGS878" s="2"/>
      <c r="EGT878" s="2"/>
      <c r="EGU878" s="2"/>
      <c r="EGV878" s="2"/>
      <c r="EGW878" s="2"/>
      <c r="EGX878" s="2"/>
      <c r="EGY878" s="2"/>
      <c r="EGZ878" s="2"/>
      <c r="EHA878" s="2"/>
      <c r="EHB878" s="2"/>
      <c r="EHC878" s="2"/>
      <c r="EHD878" s="2"/>
      <c r="EHE878" s="2"/>
      <c r="EHF878" s="2"/>
      <c r="EHG878" s="2"/>
      <c r="EHH878" s="2"/>
      <c r="EHI878" s="2"/>
      <c r="EHJ878" s="2"/>
      <c r="EHK878" s="2"/>
      <c r="EHL878" s="2"/>
      <c r="EHM878" s="2"/>
      <c r="EHN878" s="2"/>
      <c r="EHO878" s="2"/>
      <c r="EHP878" s="2"/>
      <c r="EHQ878" s="2"/>
      <c r="EHR878" s="2"/>
      <c r="EHS878" s="2"/>
      <c r="EHT878" s="2"/>
      <c r="EHU878" s="2"/>
      <c r="EHV878" s="2"/>
      <c r="EHW878" s="2"/>
      <c r="EHX878" s="2"/>
      <c r="EHY878" s="2"/>
      <c r="EHZ878" s="2"/>
      <c r="EIA878" s="2"/>
      <c r="EIB878" s="2"/>
      <c r="EIC878" s="2"/>
      <c r="EID878" s="2"/>
      <c r="EIE878" s="2"/>
      <c r="EIF878" s="2"/>
      <c r="EIG878" s="2"/>
      <c r="EIH878" s="2"/>
      <c r="EII878" s="2"/>
      <c r="EIJ878" s="2"/>
      <c r="EIK878" s="2"/>
      <c r="EIL878" s="2"/>
      <c r="EIM878" s="2"/>
      <c r="EIN878" s="2"/>
      <c r="EIO878" s="2"/>
      <c r="EIP878" s="2"/>
      <c r="EIQ878" s="2"/>
      <c r="EIR878" s="2"/>
      <c r="EIS878" s="2"/>
      <c r="EIT878" s="2"/>
      <c r="EIU878" s="2"/>
      <c r="EIV878" s="2"/>
      <c r="EIW878" s="2"/>
      <c r="EIX878" s="2"/>
      <c r="EIY878" s="2"/>
      <c r="EIZ878" s="2"/>
      <c r="EJA878" s="2"/>
      <c r="EJB878" s="2"/>
      <c r="EJC878" s="2"/>
      <c r="EJD878" s="2"/>
      <c r="EJE878" s="2"/>
      <c r="EJF878" s="2"/>
      <c r="EJG878" s="2"/>
      <c r="EJH878" s="2"/>
      <c r="EJI878" s="2"/>
      <c r="EJJ878" s="2"/>
      <c r="EJK878" s="2"/>
      <c r="EJL878" s="2"/>
      <c r="EJM878" s="2"/>
      <c r="EJN878" s="2"/>
      <c r="EJO878" s="2"/>
      <c r="EJP878" s="2"/>
      <c r="EJQ878" s="2"/>
      <c r="EJR878" s="2"/>
      <c r="EJS878" s="2"/>
      <c r="EJT878" s="2"/>
      <c r="EJU878" s="2"/>
      <c r="EJV878" s="2"/>
      <c r="EJW878" s="2"/>
      <c r="EJX878" s="2"/>
      <c r="EJY878" s="2"/>
      <c r="EJZ878" s="2"/>
      <c r="EKA878" s="2"/>
      <c r="EKB878" s="2"/>
      <c r="EKC878" s="2"/>
      <c r="EKD878" s="2"/>
      <c r="EKE878" s="2"/>
      <c r="EKF878" s="2"/>
      <c r="EKG878" s="2"/>
      <c r="EKH878" s="2"/>
      <c r="EKI878" s="2"/>
      <c r="EKJ878" s="2"/>
      <c r="EKK878" s="2"/>
      <c r="EKL878" s="2"/>
      <c r="EKM878" s="2"/>
      <c r="EKN878" s="2"/>
      <c r="EKO878" s="2"/>
      <c r="EKP878" s="2"/>
      <c r="EKQ878" s="2"/>
      <c r="EKR878" s="2"/>
      <c r="EKS878" s="2"/>
      <c r="EKT878" s="2"/>
      <c r="EKU878" s="2"/>
      <c r="EKV878" s="2"/>
      <c r="EKW878" s="2"/>
      <c r="EKX878" s="2"/>
      <c r="EKY878" s="2"/>
      <c r="EKZ878" s="2"/>
      <c r="ELA878" s="2"/>
      <c r="ELB878" s="2"/>
      <c r="ELC878" s="2"/>
      <c r="ELD878" s="2"/>
      <c r="ELE878" s="2"/>
      <c r="ELF878" s="2"/>
      <c r="ELG878" s="2"/>
      <c r="ELH878" s="2"/>
      <c r="ELI878" s="2"/>
      <c r="ELJ878" s="2"/>
      <c r="ELK878" s="2"/>
      <c r="ELL878" s="2"/>
      <c r="ELM878" s="2"/>
      <c r="ELN878" s="2"/>
      <c r="ELO878" s="2"/>
      <c r="ELP878" s="2"/>
      <c r="ELQ878" s="2"/>
      <c r="ELR878" s="2"/>
      <c r="ELS878" s="2"/>
      <c r="ELT878" s="2"/>
      <c r="ELU878" s="2"/>
      <c r="ELV878" s="2"/>
      <c r="ELW878" s="2"/>
      <c r="ELX878" s="2"/>
      <c r="ELY878" s="2"/>
      <c r="ELZ878" s="2"/>
      <c r="EMA878" s="2"/>
      <c r="EMB878" s="2"/>
      <c r="EMC878" s="2"/>
      <c r="EMD878" s="2"/>
      <c r="EME878" s="2"/>
      <c r="EMF878" s="2"/>
      <c r="EMG878" s="2"/>
      <c r="EMH878" s="2"/>
      <c r="EMI878" s="2"/>
      <c r="EMJ878" s="2"/>
      <c r="EMK878" s="2"/>
      <c r="EML878" s="2"/>
      <c r="EMM878" s="2"/>
      <c r="EMN878" s="2"/>
      <c r="EMO878" s="2"/>
      <c r="EMP878" s="2"/>
      <c r="EMQ878" s="2"/>
      <c r="EMR878" s="2"/>
      <c r="EMS878" s="2"/>
      <c r="EMT878" s="2"/>
      <c r="EMU878" s="2"/>
      <c r="EMV878" s="2"/>
      <c r="EMW878" s="2"/>
      <c r="EMX878" s="2"/>
      <c r="EMY878" s="2"/>
      <c r="EMZ878" s="2"/>
      <c r="ENA878" s="2"/>
      <c r="ENB878" s="2"/>
      <c r="ENC878" s="2"/>
      <c r="END878" s="2"/>
      <c r="ENE878" s="2"/>
      <c r="ENF878" s="2"/>
      <c r="ENG878" s="2"/>
      <c r="ENH878" s="2"/>
      <c r="ENI878" s="2"/>
      <c r="ENJ878" s="2"/>
      <c r="ENK878" s="2"/>
      <c r="ENL878" s="2"/>
      <c r="ENM878" s="2"/>
      <c r="ENN878" s="2"/>
      <c r="ENO878" s="2"/>
      <c r="ENP878" s="2"/>
      <c r="ENQ878" s="2"/>
      <c r="ENR878" s="2"/>
      <c r="ENS878" s="2"/>
      <c r="ENT878" s="2"/>
      <c r="ENU878" s="2"/>
      <c r="ENV878" s="2"/>
      <c r="ENW878" s="2"/>
      <c r="ENX878" s="2"/>
      <c r="ENY878" s="2"/>
      <c r="ENZ878" s="2"/>
      <c r="EOA878" s="2"/>
      <c r="EOB878" s="2"/>
      <c r="EOC878" s="2"/>
      <c r="EOD878" s="2"/>
      <c r="EOE878" s="2"/>
      <c r="EOF878" s="2"/>
      <c r="EOG878" s="2"/>
      <c r="EOH878" s="2"/>
      <c r="EOI878" s="2"/>
      <c r="EOJ878" s="2"/>
      <c r="EOK878" s="2"/>
      <c r="EOL878" s="2"/>
      <c r="EOM878" s="2"/>
      <c r="EON878" s="2"/>
      <c r="EOO878" s="2"/>
      <c r="EOP878" s="2"/>
      <c r="EOQ878" s="2"/>
      <c r="EOR878" s="2"/>
      <c r="EOS878" s="2"/>
      <c r="EOT878" s="2"/>
      <c r="EOU878" s="2"/>
      <c r="EOV878" s="2"/>
      <c r="EOW878" s="2"/>
      <c r="EOX878" s="2"/>
      <c r="EOY878" s="2"/>
      <c r="EOZ878" s="2"/>
      <c r="EPA878" s="2"/>
      <c r="EPB878" s="2"/>
      <c r="EPC878" s="2"/>
      <c r="EPD878" s="2"/>
      <c r="EPE878" s="2"/>
      <c r="EPF878" s="2"/>
      <c r="EPG878" s="2"/>
      <c r="EPH878" s="2"/>
      <c r="EPI878" s="2"/>
      <c r="EPJ878" s="2"/>
      <c r="EPK878" s="2"/>
      <c r="EPL878" s="2"/>
      <c r="EPM878" s="2"/>
      <c r="EPN878" s="2"/>
      <c r="EPO878" s="2"/>
      <c r="EPP878" s="2"/>
      <c r="EPQ878" s="2"/>
      <c r="EPR878" s="2"/>
      <c r="EPS878" s="2"/>
      <c r="EPT878" s="2"/>
      <c r="EPU878" s="2"/>
      <c r="EPV878" s="2"/>
      <c r="EPW878" s="2"/>
      <c r="EPX878" s="2"/>
      <c r="EPY878" s="2"/>
      <c r="EPZ878" s="2"/>
      <c r="EQA878" s="2"/>
      <c r="EQB878" s="2"/>
      <c r="EQC878" s="2"/>
      <c r="EQD878" s="2"/>
      <c r="EQE878" s="2"/>
      <c r="EQF878" s="2"/>
      <c r="EQG878" s="2"/>
      <c r="EQH878" s="2"/>
      <c r="EQI878" s="2"/>
      <c r="EQJ878" s="2"/>
      <c r="EQK878" s="2"/>
      <c r="EQL878" s="2"/>
      <c r="EQM878" s="2"/>
      <c r="EQN878" s="2"/>
      <c r="EQO878" s="2"/>
      <c r="EQP878" s="2"/>
      <c r="EQQ878" s="2"/>
      <c r="EQR878" s="2"/>
      <c r="EQS878" s="2"/>
      <c r="EQT878" s="2"/>
      <c r="EQU878" s="2"/>
      <c r="EQV878" s="2"/>
      <c r="EQW878" s="2"/>
      <c r="EQX878" s="2"/>
      <c r="EQY878" s="2"/>
      <c r="EQZ878" s="2"/>
      <c r="ERA878" s="2"/>
      <c r="ERB878" s="2"/>
      <c r="ERC878" s="2"/>
      <c r="ERD878" s="2"/>
      <c r="ERE878" s="2"/>
      <c r="ERF878" s="2"/>
      <c r="ERG878" s="2"/>
      <c r="ERH878" s="2"/>
      <c r="ERI878" s="2"/>
      <c r="ERJ878" s="2"/>
      <c r="ERK878" s="2"/>
      <c r="ERL878" s="2"/>
      <c r="ERM878" s="2"/>
      <c r="ERN878" s="2"/>
      <c r="ERO878" s="2"/>
      <c r="ERP878" s="2"/>
      <c r="ERQ878" s="2"/>
      <c r="ERR878" s="2"/>
      <c r="ERS878" s="2"/>
      <c r="ERT878" s="2"/>
      <c r="ERU878" s="2"/>
      <c r="ERV878" s="2"/>
      <c r="ERW878" s="2"/>
      <c r="ERX878" s="2"/>
      <c r="ERY878" s="2"/>
      <c r="ERZ878" s="2"/>
      <c r="ESA878" s="2"/>
      <c r="ESB878" s="2"/>
      <c r="ESC878" s="2"/>
      <c r="ESD878" s="2"/>
      <c r="ESE878" s="2"/>
      <c r="ESF878" s="2"/>
      <c r="ESG878" s="2"/>
      <c r="ESH878" s="2"/>
      <c r="ESI878" s="2"/>
      <c r="ESJ878" s="2"/>
      <c r="ESK878" s="2"/>
      <c r="ESL878" s="2"/>
      <c r="ESM878" s="2"/>
      <c r="ESN878" s="2"/>
      <c r="ESO878" s="2"/>
      <c r="ESP878" s="2"/>
      <c r="ESQ878" s="2"/>
      <c r="ESR878" s="2"/>
      <c r="ESS878" s="2"/>
      <c r="EST878" s="2"/>
      <c r="ESU878" s="2"/>
      <c r="ESV878" s="2"/>
      <c r="ESW878" s="2"/>
      <c r="ESX878" s="2"/>
      <c r="ESY878" s="2"/>
      <c r="ESZ878" s="2"/>
      <c r="ETA878" s="2"/>
      <c r="ETB878" s="2"/>
      <c r="ETC878" s="2"/>
      <c r="ETD878" s="2"/>
      <c r="ETE878" s="2"/>
      <c r="ETF878" s="2"/>
      <c r="ETG878" s="2"/>
      <c r="ETH878" s="2"/>
      <c r="ETI878" s="2"/>
      <c r="ETJ878" s="2"/>
      <c r="ETK878" s="2"/>
      <c r="ETL878" s="2"/>
      <c r="ETM878" s="2"/>
      <c r="ETN878" s="2"/>
      <c r="ETO878" s="2"/>
      <c r="ETP878" s="2"/>
      <c r="ETQ878" s="2"/>
      <c r="ETR878" s="2"/>
      <c r="ETS878" s="2"/>
      <c r="ETT878" s="2"/>
      <c r="ETU878" s="2"/>
      <c r="ETV878" s="2"/>
      <c r="ETW878" s="2"/>
      <c r="ETX878" s="2"/>
      <c r="ETY878" s="2"/>
      <c r="ETZ878" s="2"/>
      <c r="EUA878" s="2"/>
      <c r="EUB878" s="2"/>
      <c r="EUC878" s="2"/>
      <c r="EUD878" s="2"/>
      <c r="EUE878" s="2"/>
      <c r="EUF878" s="2"/>
      <c r="EUG878" s="2"/>
      <c r="EUH878" s="2"/>
      <c r="EUI878" s="2"/>
      <c r="EUJ878" s="2"/>
      <c r="EUK878" s="2"/>
      <c r="EUL878" s="2"/>
      <c r="EUM878" s="2"/>
      <c r="EUN878" s="2"/>
      <c r="EUO878" s="2"/>
      <c r="EUP878" s="2"/>
      <c r="EUQ878" s="2"/>
      <c r="EUR878" s="2"/>
      <c r="EUS878" s="2"/>
      <c r="EUT878" s="2"/>
      <c r="EUU878" s="2"/>
      <c r="EUV878" s="2"/>
      <c r="EUW878" s="2"/>
      <c r="EUX878" s="2"/>
      <c r="EUY878" s="2"/>
      <c r="EUZ878" s="2"/>
      <c r="EVA878" s="2"/>
      <c r="EVB878" s="2"/>
      <c r="EVC878" s="2"/>
      <c r="EVD878" s="2"/>
      <c r="EVE878" s="2"/>
      <c r="EVF878" s="2"/>
      <c r="EVG878" s="2"/>
      <c r="EVH878" s="2"/>
      <c r="EVI878" s="2"/>
      <c r="EVJ878" s="2"/>
      <c r="EVK878" s="2"/>
      <c r="EVL878" s="2"/>
      <c r="EVM878" s="2"/>
      <c r="EVN878" s="2"/>
      <c r="EVO878" s="2"/>
      <c r="EVP878" s="2"/>
      <c r="EVQ878" s="2"/>
      <c r="EVR878" s="2"/>
      <c r="EVS878" s="2"/>
      <c r="EVT878" s="2"/>
      <c r="EVU878" s="2"/>
      <c r="EVV878" s="2"/>
      <c r="EVW878" s="2"/>
      <c r="EVX878" s="2"/>
      <c r="EVY878" s="2"/>
      <c r="EVZ878" s="2"/>
      <c r="EWA878" s="2"/>
      <c r="EWB878" s="2"/>
      <c r="EWC878" s="2"/>
      <c r="EWD878" s="2"/>
      <c r="EWE878" s="2"/>
      <c r="EWF878" s="2"/>
      <c r="EWG878" s="2"/>
      <c r="EWH878" s="2"/>
      <c r="EWI878" s="2"/>
      <c r="EWJ878" s="2"/>
      <c r="EWK878" s="2"/>
      <c r="EWL878" s="2"/>
      <c r="EWM878" s="2"/>
      <c r="EWN878" s="2"/>
      <c r="EWO878" s="2"/>
      <c r="EWP878" s="2"/>
      <c r="EWQ878" s="2"/>
      <c r="EWR878" s="2"/>
      <c r="EWS878" s="2"/>
      <c r="EWT878" s="2"/>
      <c r="EWU878" s="2"/>
      <c r="EWV878" s="2"/>
      <c r="EWW878" s="2"/>
      <c r="EWX878" s="2"/>
      <c r="EWY878" s="2"/>
      <c r="EWZ878" s="2"/>
      <c r="EXA878" s="2"/>
      <c r="EXB878" s="2"/>
      <c r="EXC878" s="2"/>
      <c r="EXD878" s="2"/>
      <c r="EXE878" s="2"/>
      <c r="EXF878" s="2"/>
      <c r="EXG878" s="2"/>
      <c r="EXH878" s="2"/>
      <c r="EXI878" s="2"/>
      <c r="EXJ878" s="2"/>
      <c r="EXK878" s="2"/>
      <c r="EXL878" s="2"/>
      <c r="EXM878" s="2"/>
      <c r="EXN878" s="2"/>
      <c r="EXO878" s="2"/>
      <c r="EXP878" s="2"/>
      <c r="EXQ878" s="2"/>
      <c r="EXR878" s="2"/>
      <c r="EXS878" s="2"/>
      <c r="EXT878" s="2"/>
      <c r="EXU878" s="2"/>
      <c r="EXV878" s="2"/>
      <c r="EXW878" s="2"/>
      <c r="EXX878" s="2"/>
      <c r="EXY878" s="2"/>
      <c r="EXZ878" s="2"/>
      <c r="EYA878" s="2"/>
      <c r="EYB878" s="2"/>
      <c r="EYC878" s="2"/>
      <c r="EYD878" s="2"/>
      <c r="EYE878" s="2"/>
      <c r="EYF878" s="2"/>
      <c r="EYG878" s="2"/>
      <c r="EYH878" s="2"/>
      <c r="EYI878" s="2"/>
      <c r="EYJ878" s="2"/>
      <c r="EYK878" s="2"/>
      <c r="EYL878" s="2"/>
      <c r="EYM878" s="2"/>
      <c r="EYN878" s="2"/>
      <c r="EYO878" s="2"/>
      <c r="EYP878" s="2"/>
      <c r="EYQ878" s="2"/>
      <c r="EYR878" s="2"/>
      <c r="EYS878" s="2"/>
      <c r="EYT878" s="2"/>
      <c r="EYU878" s="2"/>
      <c r="EYV878" s="2"/>
      <c r="EYW878" s="2"/>
      <c r="EYX878" s="2"/>
      <c r="EYY878" s="2"/>
      <c r="EYZ878" s="2"/>
      <c r="EZA878" s="2"/>
      <c r="EZB878" s="2"/>
      <c r="EZC878" s="2"/>
      <c r="EZD878" s="2"/>
      <c r="EZE878" s="2"/>
      <c r="EZF878" s="2"/>
      <c r="EZG878" s="2"/>
      <c r="EZH878" s="2"/>
      <c r="EZI878" s="2"/>
      <c r="EZJ878" s="2"/>
      <c r="EZK878" s="2"/>
      <c r="EZL878" s="2"/>
      <c r="EZM878" s="2"/>
      <c r="EZN878" s="2"/>
      <c r="EZO878" s="2"/>
      <c r="EZP878" s="2"/>
      <c r="EZQ878" s="2"/>
      <c r="EZR878" s="2"/>
      <c r="EZS878" s="2"/>
      <c r="EZT878" s="2"/>
      <c r="EZU878" s="2"/>
      <c r="EZV878" s="2"/>
      <c r="EZW878" s="2"/>
      <c r="EZX878" s="2"/>
      <c r="EZY878" s="2"/>
      <c r="EZZ878" s="2"/>
      <c r="FAA878" s="2"/>
      <c r="FAB878" s="2"/>
      <c r="FAC878" s="2"/>
      <c r="FAD878" s="2"/>
      <c r="FAE878" s="2"/>
      <c r="FAF878" s="2"/>
      <c r="FAG878" s="2"/>
      <c r="FAH878" s="2"/>
      <c r="FAI878" s="2"/>
      <c r="FAJ878" s="2"/>
      <c r="FAK878" s="2"/>
      <c r="FAL878" s="2"/>
      <c r="FAM878" s="2"/>
      <c r="FAN878" s="2"/>
      <c r="FAO878" s="2"/>
      <c r="FAP878" s="2"/>
      <c r="FAQ878" s="2"/>
      <c r="FAR878" s="2"/>
      <c r="FAS878" s="2"/>
      <c r="FAT878" s="2"/>
      <c r="FAU878" s="2"/>
      <c r="FAV878" s="2"/>
      <c r="FAW878" s="2"/>
      <c r="FAX878" s="2"/>
      <c r="FAY878" s="2"/>
      <c r="FAZ878" s="2"/>
      <c r="FBA878" s="2"/>
      <c r="FBB878" s="2"/>
      <c r="FBC878" s="2"/>
      <c r="FBD878" s="2"/>
      <c r="FBE878" s="2"/>
      <c r="FBF878" s="2"/>
      <c r="FBG878" s="2"/>
      <c r="FBH878" s="2"/>
      <c r="FBI878" s="2"/>
      <c r="FBJ878" s="2"/>
      <c r="FBK878" s="2"/>
      <c r="FBL878" s="2"/>
      <c r="FBM878" s="2"/>
      <c r="FBN878" s="2"/>
      <c r="FBO878" s="2"/>
      <c r="FBP878" s="2"/>
      <c r="FBQ878" s="2"/>
      <c r="FBR878" s="2"/>
      <c r="FBS878" s="2"/>
      <c r="FBT878" s="2"/>
      <c r="FBU878" s="2"/>
      <c r="FBV878" s="2"/>
      <c r="FBW878" s="2"/>
      <c r="FBX878" s="2"/>
      <c r="FBY878" s="2"/>
      <c r="FBZ878" s="2"/>
      <c r="FCA878" s="2"/>
      <c r="FCB878" s="2"/>
      <c r="FCC878" s="2"/>
      <c r="FCD878" s="2"/>
      <c r="FCE878" s="2"/>
      <c r="FCF878" s="2"/>
      <c r="FCG878" s="2"/>
      <c r="FCH878" s="2"/>
      <c r="FCI878" s="2"/>
      <c r="FCJ878" s="2"/>
      <c r="FCK878" s="2"/>
      <c r="FCL878" s="2"/>
      <c r="FCM878" s="2"/>
      <c r="FCN878" s="2"/>
      <c r="FCO878" s="2"/>
      <c r="FCP878" s="2"/>
      <c r="FCQ878" s="2"/>
      <c r="FCR878" s="2"/>
      <c r="FCS878" s="2"/>
      <c r="FCT878" s="2"/>
      <c r="FCU878" s="2"/>
      <c r="FCV878" s="2"/>
      <c r="FCW878" s="2"/>
      <c r="FCX878" s="2"/>
      <c r="FCY878" s="2"/>
      <c r="FCZ878" s="2"/>
      <c r="FDA878" s="2"/>
      <c r="FDB878" s="2"/>
      <c r="FDC878" s="2"/>
      <c r="FDD878" s="2"/>
      <c r="FDE878" s="2"/>
      <c r="FDF878" s="2"/>
      <c r="FDG878" s="2"/>
      <c r="FDH878" s="2"/>
      <c r="FDI878" s="2"/>
      <c r="FDJ878" s="2"/>
      <c r="FDK878" s="2"/>
      <c r="FDL878" s="2"/>
      <c r="FDM878" s="2"/>
      <c r="FDN878" s="2"/>
      <c r="FDO878" s="2"/>
      <c r="FDP878" s="2"/>
      <c r="FDQ878" s="2"/>
      <c r="FDR878" s="2"/>
      <c r="FDS878" s="2"/>
      <c r="FDT878" s="2"/>
      <c r="FDU878" s="2"/>
      <c r="FDV878" s="2"/>
      <c r="FDW878" s="2"/>
      <c r="FDX878" s="2"/>
      <c r="FDY878" s="2"/>
      <c r="FDZ878" s="2"/>
      <c r="FEA878" s="2"/>
      <c r="FEB878" s="2"/>
      <c r="FEC878" s="2"/>
      <c r="FED878" s="2"/>
      <c r="FEE878" s="2"/>
      <c r="FEF878" s="2"/>
      <c r="FEG878" s="2"/>
      <c r="FEH878" s="2"/>
      <c r="FEI878" s="2"/>
      <c r="FEJ878" s="2"/>
      <c r="FEK878" s="2"/>
      <c r="FEL878" s="2"/>
      <c r="FEM878" s="2"/>
      <c r="FEN878" s="2"/>
      <c r="FEO878" s="2"/>
      <c r="FEP878" s="2"/>
      <c r="FEQ878" s="2"/>
      <c r="FER878" s="2"/>
      <c r="FES878" s="2"/>
      <c r="FET878" s="2"/>
      <c r="FEU878" s="2"/>
      <c r="FEV878" s="2"/>
      <c r="FEW878" s="2"/>
      <c r="FEX878" s="2"/>
      <c r="FEY878" s="2"/>
      <c r="FEZ878" s="2"/>
      <c r="FFA878" s="2"/>
      <c r="FFB878" s="2"/>
      <c r="FFC878" s="2"/>
      <c r="FFD878" s="2"/>
      <c r="FFE878" s="2"/>
      <c r="FFF878" s="2"/>
      <c r="FFG878" s="2"/>
      <c r="FFH878" s="2"/>
      <c r="FFI878" s="2"/>
      <c r="FFJ878" s="2"/>
      <c r="FFK878" s="2"/>
      <c r="FFL878" s="2"/>
      <c r="FFM878" s="2"/>
      <c r="FFN878" s="2"/>
      <c r="FFO878" s="2"/>
      <c r="FFP878" s="2"/>
      <c r="FFQ878" s="2"/>
      <c r="FFR878" s="2"/>
      <c r="FFS878" s="2"/>
      <c r="FFT878" s="2"/>
      <c r="FFU878" s="2"/>
      <c r="FFV878" s="2"/>
      <c r="FFW878" s="2"/>
      <c r="FFX878" s="2"/>
      <c r="FFY878" s="2"/>
      <c r="FFZ878" s="2"/>
      <c r="FGA878" s="2"/>
      <c r="FGB878" s="2"/>
      <c r="FGC878" s="2"/>
      <c r="FGD878" s="2"/>
      <c r="FGE878" s="2"/>
      <c r="FGF878" s="2"/>
      <c r="FGG878" s="2"/>
      <c r="FGH878" s="2"/>
      <c r="FGI878" s="2"/>
      <c r="FGJ878" s="2"/>
      <c r="FGK878" s="2"/>
      <c r="FGL878" s="2"/>
      <c r="FGM878" s="2"/>
      <c r="FGN878" s="2"/>
      <c r="FGO878" s="2"/>
      <c r="FGP878" s="2"/>
      <c r="FGQ878" s="2"/>
      <c r="FGR878" s="2"/>
      <c r="FGS878" s="2"/>
      <c r="FGT878" s="2"/>
      <c r="FGU878" s="2"/>
      <c r="FGV878" s="2"/>
      <c r="FGW878" s="2"/>
      <c r="FGX878" s="2"/>
      <c r="FGY878" s="2"/>
      <c r="FGZ878" s="2"/>
      <c r="FHA878" s="2"/>
      <c r="FHB878" s="2"/>
      <c r="FHC878" s="2"/>
      <c r="FHD878" s="2"/>
      <c r="FHE878" s="2"/>
      <c r="FHF878" s="2"/>
      <c r="FHG878" s="2"/>
      <c r="FHH878" s="2"/>
      <c r="FHI878" s="2"/>
      <c r="FHJ878" s="2"/>
      <c r="FHK878" s="2"/>
      <c r="FHL878" s="2"/>
      <c r="FHM878" s="2"/>
      <c r="FHN878" s="2"/>
      <c r="FHO878" s="2"/>
      <c r="FHP878" s="2"/>
      <c r="FHQ878" s="2"/>
      <c r="FHR878" s="2"/>
      <c r="FHS878" s="2"/>
      <c r="FHT878" s="2"/>
      <c r="FHU878" s="2"/>
      <c r="FHV878" s="2"/>
      <c r="FHW878" s="2"/>
      <c r="FHX878" s="2"/>
      <c r="FHY878" s="2"/>
      <c r="FHZ878" s="2"/>
      <c r="FIA878" s="2"/>
      <c r="FIB878" s="2"/>
      <c r="FIC878" s="2"/>
      <c r="FID878" s="2"/>
      <c r="FIE878" s="2"/>
      <c r="FIF878" s="2"/>
      <c r="FIG878" s="2"/>
      <c r="FIH878" s="2"/>
      <c r="FII878" s="2"/>
      <c r="FIJ878" s="2"/>
      <c r="FIK878" s="2"/>
      <c r="FIL878" s="2"/>
      <c r="FIM878" s="2"/>
      <c r="FIN878" s="2"/>
      <c r="FIO878" s="2"/>
      <c r="FIP878" s="2"/>
      <c r="FIQ878" s="2"/>
      <c r="FIR878" s="2"/>
      <c r="FIS878" s="2"/>
      <c r="FIT878" s="2"/>
      <c r="FIU878" s="2"/>
      <c r="FIV878" s="2"/>
      <c r="FIW878" s="2"/>
      <c r="FIX878" s="2"/>
      <c r="FIY878" s="2"/>
      <c r="FIZ878" s="2"/>
      <c r="FJA878" s="2"/>
      <c r="FJB878" s="2"/>
      <c r="FJC878" s="2"/>
      <c r="FJD878" s="2"/>
      <c r="FJE878" s="2"/>
      <c r="FJF878" s="2"/>
      <c r="FJG878" s="2"/>
      <c r="FJH878" s="2"/>
      <c r="FJI878" s="2"/>
      <c r="FJJ878" s="2"/>
      <c r="FJK878" s="2"/>
      <c r="FJL878" s="2"/>
      <c r="FJM878" s="2"/>
      <c r="FJN878" s="2"/>
      <c r="FJO878" s="2"/>
      <c r="FJP878" s="2"/>
      <c r="FJQ878" s="2"/>
      <c r="FJR878" s="2"/>
      <c r="FJS878" s="2"/>
      <c r="FJT878" s="2"/>
      <c r="FJU878" s="2"/>
      <c r="FJV878" s="2"/>
      <c r="FJW878" s="2"/>
      <c r="FJX878" s="2"/>
      <c r="FJY878" s="2"/>
      <c r="FJZ878" s="2"/>
      <c r="FKA878" s="2"/>
      <c r="FKB878" s="2"/>
      <c r="FKC878" s="2"/>
      <c r="FKD878" s="2"/>
      <c r="FKE878" s="2"/>
      <c r="FKF878" s="2"/>
      <c r="FKG878" s="2"/>
      <c r="FKH878" s="2"/>
      <c r="FKI878" s="2"/>
      <c r="FKJ878" s="2"/>
      <c r="FKK878" s="2"/>
      <c r="FKL878" s="2"/>
      <c r="FKM878" s="2"/>
      <c r="FKN878" s="2"/>
      <c r="FKO878" s="2"/>
      <c r="FKP878" s="2"/>
      <c r="FKQ878" s="2"/>
      <c r="FKR878" s="2"/>
      <c r="FKS878" s="2"/>
      <c r="FKT878" s="2"/>
      <c r="FKU878" s="2"/>
      <c r="FKV878" s="2"/>
      <c r="FKW878" s="2"/>
      <c r="FKX878" s="2"/>
      <c r="FKY878" s="2"/>
      <c r="FKZ878" s="2"/>
      <c r="FLA878" s="2"/>
      <c r="FLB878" s="2"/>
      <c r="FLC878" s="2"/>
      <c r="FLD878" s="2"/>
      <c r="FLE878" s="2"/>
      <c r="FLF878" s="2"/>
      <c r="FLG878" s="2"/>
      <c r="FLH878" s="2"/>
      <c r="FLI878" s="2"/>
      <c r="FLJ878" s="2"/>
      <c r="FLK878" s="2"/>
      <c r="FLL878" s="2"/>
      <c r="FLM878" s="2"/>
      <c r="FLN878" s="2"/>
      <c r="FLO878" s="2"/>
      <c r="FLP878" s="2"/>
      <c r="FLQ878" s="2"/>
      <c r="FLR878" s="2"/>
      <c r="FLS878" s="2"/>
      <c r="FLT878" s="2"/>
      <c r="FLU878" s="2"/>
      <c r="FLV878" s="2"/>
      <c r="FLW878" s="2"/>
      <c r="FLX878" s="2"/>
      <c r="FLY878" s="2"/>
      <c r="FLZ878" s="2"/>
      <c r="FMA878" s="2"/>
      <c r="FMB878" s="2"/>
      <c r="FMC878" s="2"/>
      <c r="FMD878" s="2"/>
      <c r="FME878" s="2"/>
      <c r="FMF878" s="2"/>
      <c r="FMG878" s="2"/>
      <c r="FMH878" s="2"/>
      <c r="FMI878" s="2"/>
      <c r="FMJ878" s="2"/>
      <c r="FMK878" s="2"/>
      <c r="FML878" s="2"/>
      <c r="FMM878" s="2"/>
      <c r="FMN878" s="2"/>
      <c r="FMO878" s="2"/>
      <c r="FMP878" s="2"/>
      <c r="FMQ878" s="2"/>
      <c r="FMR878" s="2"/>
      <c r="FMS878" s="2"/>
      <c r="FMT878" s="2"/>
      <c r="FMU878" s="2"/>
      <c r="FMV878" s="2"/>
      <c r="FMW878" s="2"/>
      <c r="FMX878" s="2"/>
      <c r="FMY878" s="2"/>
      <c r="FMZ878" s="2"/>
      <c r="FNA878" s="2"/>
      <c r="FNB878" s="2"/>
      <c r="FNC878" s="2"/>
      <c r="FND878" s="2"/>
      <c r="FNE878" s="2"/>
      <c r="FNF878" s="2"/>
      <c r="FNG878" s="2"/>
      <c r="FNH878" s="2"/>
      <c r="FNI878" s="2"/>
      <c r="FNJ878" s="2"/>
      <c r="FNK878" s="2"/>
      <c r="FNL878" s="2"/>
      <c r="FNM878" s="2"/>
      <c r="FNN878" s="2"/>
      <c r="FNO878" s="2"/>
      <c r="FNP878" s="2"/>
      <c r="FNQ878" s="2"/>
      <c r="FNR878" s="2"/>
      <c r="FNS878" s="2"/>
      <c r="FNT878" s="2"/>
      <c r="FNU878" s="2"/>
      <c r="FNV878" s="2"/>
      <c r="FNW878" s="2"/>
      <c r="FNX878" s="2"/>
      <c r="FNY878" s="2"/>
      <c r="FNZ878" s="2"/>
      <c r="FOA878" s="2"/>
      <c r="FOB878" s="2"/>
      <c r="FOC878" s="2"/>
      <c r="FOD878" s="2"/>
      <c r="FOE878" s="2"/>
      <c r="FOF878" s="2"/>
      <c r="FOG878" s="2"/>
      <c r="FOH878" s="2"/>
      <c r="FOI878" s="2"/>
      <c r="FOJ878" s="2"/>
      <c r="FOK878" s="2"/>
      <c r="FOL878" s="2"/>
      <c r="FOM878" s="2"/>
      <c r="FON878" s="2"/>
      <c r="FOO878" s="2"/>
      <c r="FOP878" s="2"/>
      <c r="FOQ878" s="2"/>
      <c r="FOR878" s="2"/>
      <c r="FOS878" s="2"/>
      <c r="FOT878" s="2"/>
      <c r="FOU878" s="2"/>
      <c r="FOV878" s="2"/>
      <c r="FOW878" s="2"/>
      <c r="FOX878" s="2"/>
      <c r="FOY878" s="2"/>
      <c r="FOZ878" s="2"/>
      <c r="FPA878" s="2"/>
      <c r="FPB878" s="2"/>
      <c r="FPC878" s="2"/>
      <c r="FPD878" s="2"/>
      <c r="FPE878" s="2"/>
      <c r="FPF878" s="2"/>
      <c r="FPG878" s="2"/>
      <c r="FPH878" s="2"/>
      <c r="FPI878" s="2"/>
      <c r="FPJ878" s="2"/>
      <c r="FPK878" s="2"/>
      <c r="FPL878" s="2"/>
      <c r="FPM878" s="2"/>
      <c r="FPN878" s="2"/>
      <c r="FPO878" s="2"/>
      <c r="FPP878" s="2"/>
      <c r="FPQ878" s="2"/>
      <c r="FPR878" s="2"/>
      <c r="FPS878" s="2"/>
      <c r="FPT878" s="2"/>
      <c r="FPU878" s="2"/>
      <c r="FPV878" s="2"/>
      <c r="FPW878" s="2"/>
      <c r="FPX878" s="2"/>
      <c r="FPY878" s="2"/>
      <c r="FPZ878" s="2"/>
      <c r="FQA878" s="2"/>
      <c r="FQB878" s="2"/>
      <c r="FQC878" s="2"/>
      <c r="FQD878" s="2"/>
      <c r="FQE878" s="2"/>
      <c r="FQF878" s="2"/>
      <c r="FQG878" s="2"/>
      <c r="FQH878" s="2"/>
      <c r="FQI878" s="2"/>
      <c r="FQJ878" s="2"/>
      <c r="FQK878" s="2"/>
      <c r="FQL878" s="2"/>
      <c r="FQM878" s="2"/>
      <c r="FQN878" s="2"/>
      <c r="FQO878" s="2"/>
      <c r="FQP878" s="2"/>
      <c r="FQQ878" s="2"/>
      <c r="FQR878" s="2"/>
      <c r="FQS878" s="2"/>
      <c r="FQT878" s="2"/>
      <c r="FQU878" s="2"/>
      <c r="FQV878" s="2"/>
      <c r="FQW878" s="2"/>
      <c r="FQX878" s="2"/>
      <c r="FQY878" s="2"/>
      <c r="FQZ878" s="2"/>
      <c r="FRA878" s="2"/>
      <c r="FRB878" s="2"/>
      <c r="FRC878" s="2"/>
      <c r="FRD878" s="2"/>
      <c r="FRE878" s="2"/>
      <c r="FRF878" s="2"/>
      <c r="FRG878" s="2"/>
      <c r="FRH878" s="2"/>
      <c r="FRI878" s="2"/>
      <c r="FRJ878" s="2"/>
      <c r="FRK878" s="2"/>
      <c r="FRL878" s="2"/>
      <c r="FRM878" s="2"/>
      <c r="FRN878" s="2"/>
      <c r="FRO878" s="2"/>
      <c r="FRP878" s="2"/>
      <c r="FRQ878" s="2"/>
      <c r="FRR878" s="2"/>
      <c r="FRS878" s="2"/>
      <c r="FRT878" s="2"/>
      <c r="FRU878" s="2"/>
      <c r="FRV878" s="2"/>
      <c r="FRW878" s="2"/>
      <c r="FRX878" s="2"/>
      <c r="FRY878" s="2"/>
      <c r="FRZ878" s="2"/>
      <c r="FSA878" s="2"/>
      <c r="FSB878" s="2"/>
      <c r="FSC878" s="2"/>
      <c r="FSD878" s="2"/>
      <c r="FSE878" s="2"/>
      <c r="FSF878" s="2"/>
      <c r="FSG878" s="2"/>
      <c r="FSH878" s="2"/>
      <c r="FSI878" s="2"/>
      <c r="FSJ878" s="2"/>
      <c r="FSK878" s="2"/>
      <c r="FSL878" s="2"/>
      <c r="FSM878" s="2"/>
      <c r="FSN878" s="2"/>
      <c r="FSO878" s="2"/>
      <c r="FSP878" s="2"/>
      <c r="FSQ878" s="2"/>
      <c r="FSR878" s="2"/>
      <c r="FSS878" s="2"/>
      <c r="FST878" s="2"/>
      <c r="FSU878" s="2"/>
      <c r="FSV878" s="2"/>
      <c r="FSW878" s="2"/>
      <c r="FSX878" s="2"/>
      <c r="FSY878" s="2"/>
      <c r="FSZ878" s="2"/>
      <c r="FTA878" s="2"/>
      <c r="FTB878" s="2"/>
      <c r="FTC878" s="2"/>
      <c r="FTD878" s="2"/>
      <c r="FTE878" s="2"/>
      <c r="FTF878" s="2"/>
      <c r="FTG878" s="2"/>
      <c r="FTH878" s="2"/>
      <c r="FTI878" s="2"/>
      <c r="FTJ878" s="2"/>
      <c r="FTK878" s="2"/>
      <c r="FTL878" s="2"/>
      <c r="FTM878" s="2"/>
      <c r="FTN878" s="2"/>
      <c r="FTO878" s="2"/>
      <c r="FTP878" s="2"/>
      <c r="FTQ878" s="2"/>
      <c r="FTR878" s="2"/>
      <c r="FTS878" s="2"/>
      <c r="FTT878" s="2"/>
      <c r="FTU878" s="2"/>
      <c r="FTV878" s="2"/>
      <c r="FTW878" s="2"/>
      <c r="FTX878" s="2"/>
      <c r="FTY878" s="2"/>
      <c r="FTZ878" s="2"/>
      <c r="FUA878" s="2"/>
      <c r="FUB878" s="2"/>
      <c r="FUC878" s="2"/>
      <c r="FUD878" s="2"/>
      <c r="FUE878" s="2"/>
      <c r="FUF878" s="2"/>
      <c r="FUG878" s="2"/>
      <c r="FUH878" s="2"/>
      <c r="FUI878" s="2"/>
      <c r="FUJ878" s="2"/>
      <c r="FUK878" s="2"/>
      <c r="FUL878" s="2"/>
      <c r="FUM878" s="2"/>
      <c r="FUN878" s="2"/>
      <c r="FUO878" s="2"/>
      <c r="FUP878" s="2"/>
      <c r="FUQ878" s="2"/>
      <c r="FUR878" s="2"/>
      <c r="FUS878" s="2"/>
      <c r="FUT878" s="2"/>
      <c r="FUU878" s="2"/>
      <c r="FUV878" s="2"/>
      <c r="FUW878" s="2"/>
      <c r="FUX878" s="2"/>
      <c r="FUY878" s="2"/>
      <c r="FUZ878" s="2"/>
      <c r="FVA878" s="2"/>
      <c r="FVB878" s="2"/>
      <c r="FVC878" s="2"/>
      <c r="FVD878" s="2"/>
      <c r="FVE878" s="2"/>
      <c r="FVF878" s="2"/>
      <c r="FVG878" s="2"/>
      <c r="FVH878" s="2"/>
      <c r="FVI878" s="2"/>
      <c r="FVJ878" s="2"/>
      <c r="FVK878" s="2"/>
      <c r="FVL878" s="2"/>
      <c r="FVM878" s="2"/>
      <c r="FVN878" s="2"/>
      <c r="FVO878" s="2"/>
      <c r="FVP878" s="2"/>
      <c r="FVQ878" s="2"/>
      <c r="FVR878" s="2"/>
      <c r="FVS878" s="2"/>
      <c r="FVT878" s="2"/>
      <c r="FVU878" s="2"/>
      <c r="FVV878" s="2"/>
      <c r="FVW878" s="2"/>
      <c r="FVX878" s="2"/>
      <c r="FVY878" s="2"/>
      <c r="FVZ878" s="2"/>
      <c r="FWA878" s="2"/>
      <c r="FWB878" s="2"/>
      <c r="FWC878" s="2"/>
      <c r="FWD878" s="2"/>
      <c r="FWE878" s="2"/>
      <c r="FWF878" s="2"/>
      <c r="FWG878" s="2"/>
      <c r="FWH878" s="2"/>
      <c r="FWI878" s="2"/>
      <c r="FWJ878" s="2"/>
      <c r="FWK878" s="2"/>
      <c r="FWL878" s="2"/>
      <c r="FWM878" s="2"/>
      <c r="FWN878" s="2"/>
      <c r="FWO878" s="2"/>
      <c r="FWP878" s="2"/>
      <c r="FWQ878" s="2"/>
      <c r="FWR878" s="2"/>
      <c r="FWS878" s="2"/>
      <c r="FWT878" s="2"/>
      <c r="FWU878" s="2"/>
      <c r="FWV878" s="2"/>
      <c r="FWW878" s="2"/>
      <c r="FWX878" s="2"/>
      <c r="FWY878" s="2"/>
      <c r="FWZ878" s="2"/>
      <c r="FXA878" s="2"/>
      <c r="FXB878" s="2"/>
      <c r="FXC878" s="2"/>
      <c r="FXD878" s="2"/>
      <c r="FXE878" s="2"/>
      <c r="FXF878" s="2"/>
      <c r="FXG878" s="2"/>
      <c r="FXH878" s="2"/>
      <c r="FXI878" s="2"/>
      <c r="FXJ878" s="2"/>
      <c r="FXK878" s="2"/>
      <c r="FXL878" s="2"/>
      <c r="FXM878" s="2"/>
      <c r="FXN878" s="2"/>
      <c r="FXO878" s="2"/>
      <c r="FXP878" s="2"/>
      <c r="FXQ878" s="2"/>
      <c r="FXR878" s="2"/>
      <c r="FXS878" s="2"/>
      <c r="FXT878" s="2"/>
      <c r="FXU878" s="2"/>
      <c r="FXV878" s="2"/>
      <c r="FXW878" s="2"/>
      <c r="FXX878" s="2"/>
      <c r="FXY878" s="2"/>
      <c r="FXZ878" s="2"/>
      <c r="FYA878" s="2"/>
      <c r="FYB878" s="2"/>
      <c r="FYC878" s="2"/>
      <c r="FYD878" s="2"/>
      <c r="FYE878" s="2"/>
      <c r="FYF878" s="2"/>
      <c r="FYG878" s="2"/>
      <c r="FYH878" s="2"/>
      <c r="FYI878" s="2"/>
      <c r="FYJ878" s="2"/>
      <c r="FYK878" s="2"/>
      <c r="FYL878" s="2"/>
      <c r="FYM878" s="2"/>
      <c r="FYN878" s="2"/>
      <c r="FYO878" s="2"/>
      <c r="FYP878" s="2"/>
      <c r="FYQ878" s="2"/>
      <c r="FYR878" s="2"/>
      <c r="FYS878" s="2"/>
      <c r="FYT878" s="2"/>
      <c r="FYU878" s="2"/>
      <c r="FYV878" s="2"/>
      <c r="FYW878" s="2"/>
      <c r="FYX878" s="2"/>
      <c r="FYY878" s="2"/>
      <c r="FYZ878" s="2"/>
      <c r="FZA878" s="2"/>
      <c r="FZB878" s="2"/>
      <c r="FZC878" s="2"/>
      <c r="FZD878" s="2"/>
      <c r="FZE878" s="2"/>
      <c r="FZF878" s="2"/>
      <c r="FZG878" s="2"/>
      <c r="FZH878" s="2"/>
      <c r="FZI878" s="2"/>
      <c r="FZJ878" s="2"/>
      <c r="FZK878" s="2"/>
      <c r="FZL878" s="2"/>
      <c r="FZM878" s="2"/>
      <c r="FZN878" s="2"/>
      <c r="FZO878" s="2"/>
      <c r="FZP878" s="2"/>
      <c r="FZQ878" s="2"/>
      <c r="FZR878" s="2"/>
      <c r="FZS878" s="2"/>
      <c r="FZT878" s="2"/>
      <c r="FZU878" s="2"/>
      <c r="FZV878" s="2"/>
      <c r="FZW878" s="2"/>
      <c r="FZX878" s="2"/>
      <c r="FZY878" s="2"/>
      <c r="FZZ878" s="2"/>
      <c r="GAA878" s="2"/>
      <c r="GAB878" s="2"/>
      <c r="GAC878" s="2"/>
      <c r="GAD878" s="2"/>
      <c r="GAE878" s="2"/>
      <c r="GAF878" s="2"/>
      <c r="GAG878" s="2"/>
      <c r="GAH878" s="2"/>
      <c r="GAI878" s="2"/>
      <c r="GAJ878" s="2"/>
      <c r="GAK878" s="2"/>
      <c r="GAL878" s="2"/>
      <c r="GAM878" s="2"/>
      <c r="GAN878" s="2"/>
      <c r="GAO878" s="2"/>
      <c r="GAP878" s="2"/>
      <c r="GAQ878" s="2"/>
      <c r="GAR878" s="2"/>
      <c r="GAS878" s="2"/>
      <c r="GAT878" s="2"/>
      <c r="GAU878" s="2"/>
      <c r="GAV878" s="2"/>
      <c r="GAW878" s="2"/>
      <c r="GAX878" s="2"/>
      <c r="GAY878" s="2"/>
      <c r="GAZ878" s="2"/>
      <c r="GBA878" s="2"/>
      <c r="GBB878" s="2"/>
      <c r="GBC878" s="2"/>
      <c r="GBD878" s="2"/>
      <c r="GBE878" s="2"/>
      <c r="GBF878" s="2"/>
      <c r="GBG878" s="2"/>
      <c r="GBH878" s="2"/>
      <c r="GBI878" s="2"/>
      <c r="GBJ878" s="2"/>
      <c r="GBK878" s="2"/>
      <c r="GBL878" s="2"/>
      <c r="GBM878" s="2"/>
      <c r="GBN878" s="2"/>
      <c r="GBO878" s="2"/>
      <c r="GBP878" s="2"/>
      <c r="GBQ878" s="2"/>
      <c r="GBR878" s="2"/>
      <c r="GBS878" s="2"/>
      <c r="GBT878" s="2"/>
      <c r="GBU878" s="2"/>
      <c r="GBV878" s="2"/>
      <c r="GBW878" s="2"/>
      <c r="GBX878" s="2"/>
      <c r="GBY878" s="2"/>
      <c r="GBZ878" s="2"/>
      <c r="GCA878" s="2"/>
      <c r="GCB878" s="2"/>
      <c r="GCC878" s="2"/>
      <c r="GCD878" s="2"/>
      <c r="GCE878" s="2"/>
      <c r="GCF878" s="2"/>
      <c r="GCG878" s="2"/>
      <c r="GCH878" s="2"/>
      <c r="GCI878" s="2"/>
      <c r="GCJ878" s="2"/>
      <c r="GCK878" s="2"/>
      <c r="GCL878" s="2"/>
      <c r="GCM878" s="2"/>
      <c r="GCN878" s="2"/>
      <c r="GCO878" s="2"/>
      <c r="GCP878" s="2"/>
      <c r="GCQ878" s="2"/>
      <c r="GCR878" s="2"/>
      <c r="GCS878" s="2"/>
      <c r="GCT878" s="2"/>
      <c r="GCU878" s="2"/>
      <c r="GCV878" s="2"/>
      <c r="GCW878" s="2"/>
      <c r="GCX878" s="2"/>
      <c r="GCY878" s="2"/>
      <c r="GCZ878" s="2"/>
      <c r="GDA878" s="2"/>
      <c r="GDB878" s="2"/>
      <c r="GDC878" s="2"/>
      <c r="GDD878" s="2"/>
      <c r="GDE878" s="2"/>
      <c r="GDF878" s="2"/>
      <c r="GDG878" s="2"/>
      <c r="GDH878" s="2"/>
      <c r="GDI878" s="2"/>
      <c r="GDJ878" s="2"/>
      <c r="GDK878" s="2"/>
      <c r="GDL878" s="2"/>
      <c r="GDM878" s="2"/>
      <c r="GDN878" s="2"/>
      <c r="GDO878" s="2"/>
      <c r="GDP878" s="2"/>
      <c r="GDQ878" s="2"/>
      <c r="GDR878" s="2"/>
      <c r="GDS878" s="2"/>
      <c r="GDT878" s="2"/>
      <c r="GDU878" s="2"/>
      <c r="GDV878" s="2"/>
      <c r="GDW878" s="2"/>
      <c r="GDX878" s="2"/>
      <c r="GDY878" s="2"/>
      <c r="GDZ878" s="2"/>
      <c r="GEA878" s="2"/>
      <c r="GEB878" s="2"/>
      <c r="GEC878" s="2"/>
      <c r="GED878" s="2"/>
      <c r="GEE878" s="2"/>
      <c r="GEF878" s="2"/>
      <c r="GEG878" s="2"/>
      <c r="GEH878" s="2"/>
      <c r="GEI878" s="2"/>
      <c r="GEJ878" s="2"/>
      <c r="GEK878" s="2"/>
      <c r="GEL878" s="2"/>
      <c r="GEM878" s="2"/>
      <c r="GEN878" s="2"/>
      <c r="GEO878" s="2"/>
      <c r="GEP878" s="2"/>
      <c r="GEQ878" s="2"/>
      <c r="GER878" s="2"/>
      <c r="GES878" s="2"/>
      <c r="GET878" s="2"/>
      <c r="GEU878" s="2"/>
      <c r="GEV878" s="2"/>
      <c r="GEW878" s="2"/>
      <c r="GEX878" s="2"/>
      <c r="GEY878" s="2"/>
      <c r="GEZ878" s="2"/>
      <c r="GFA878" s="2"/>
      <c r="GFB878" s="2"/>
      <c r="GFC878" s="2"/>
      <c r="GFD878" s="2"/>
      <c r="GFE878" s="2"/>
      <c r="GFF878" s="2"/>
      <c r="GFG878" s="2"/>
      <c r="GFH878" s="2"/>
      <c r="GFI878" s="2"/>
      <c r="GFJ878" s="2"/>
      <c r="GFK878" s="2"/>
      <c r="GFL878" s="2"/>
      <c r="GFM878" s="2"/>
      <c r="GFN878" s="2"/>
      <c r="GFO878" s="2"/>
      <c r="GFP878" s="2"/>
      <c r="GFQ878" s="2"/>
      <c r="GFR878" s="2"/>
      <c r="GFS878" s="2"/>
      <c r="GFT878" s="2"/>
      <c r="GFU878" s="2"/>
      <c r="GFV878" s="2"/>
      <c r="GFW878" s="2"/>
      <c r="GFX878" s="2"/>
      <c r="GFY878" s="2"/>
      <c r="GFZ878" s="2"/>
      <c r="GGA878" s="2"/>
      <c r="GGB878" s="2"/>
      <c r="GGC878" s="2"/>
      <c r="GGD878" s="2"/>
      <c r="GGE878" s="2"/>
      <c r="GGF878" s="2"/>
      <c r="GGG878" s="2"/>
      <c r="GGH878" s="2"/>
      <c r="GGI878" s="2"/>
      <c r="GGJ878" s="2"/>
      <c r="GGK878" s="2"/>
      <c r="GGL878" s="2"/>
      <c r="GGM878" s="2"/>
      <c r="GGN878" s="2"/>
      <c r="GGO878" s="2"/>
      <c r="GGP878" s="2"/>
      <c r="GGQ878" s="2"/>
      <c r="GGR878" s="2"/>
      <c r="GGS878" s="2"/>
      <c r="GGT878" s="2"/>
      <c r="GGU878" s="2"/>
      <c r="GGV878" s="2"/>
      <c r="GGW878" s="2"/>
      <c r="GGX878" s="2"/>
      <c r="GGY878" s="2"/>
      <c r="GGZ878" s="2"/>
      <c r="GHA878" s="2"/>
      <c r="GHB878" s="2"/>
      <c r="GHC878" s="2"/>
      <c r="GHD878" s="2"/>
      <c r="GHE878" s="2"/>
      <c r="GHF878" s="2"/>
      <c r="GHG878" s="2"/>
      <c r="GHH878" s="2"/>
      <c r="GHI878" s="2"/>
      <c r="GHJ878" s="2"/>
      <c r="GHK878" s="2"/>
      <c r="GHL878" s="2"/>
      <c r="GHM878" s="2"/>
      <c r="GHN878" s="2"/>
      <c r="GHO878" s="2"/>
      <c r="GHP878" s="2"/>
      <c r="GHQ878" s="2"/>
      <c r="GHR878" s="2"/>
      <c r="GHS878" s="2"/>
      <c r="GHT878" s="2"/>
      <c r="GHU878" s="2"/>
      <c r="GHV878" s="2"/>
      <c r="GHW878" s="2"/>
      <c r="GHX878" s="2"/>
      <c r="GHY878" s="2"/>
      <c r="GHZ878" s="2"/>
      <c r="GIA878" s="2"/>
      <c r="GIB878" s="2"/>
      <c r="GIC878" s="2"/>
      <c r="GID878" s="2"/>
      <c r="GIE878" s="2"/>
      <c r="GIF878" s="2"/>
      <c r="GIG878" s="2"/>
      <c r="GIH878" s="2"/>
      <c r="GII878" s="2"/>
      <c r="GIJ878" s="2"/>
      <c r="GIK878" s="2"/>
      <c r="GIL878" s="2"/>
      <c r="GIM878" s="2"/>
      <c r="GIN878" s="2"/>
      <c r="GIO878" s="2"/>
      <c r="GIP878" s="2"/>
      <c r="GIQ878" s="2"/>
      <c r="GIR878" s="2"/>
      <c r="GIS878" s="2"/>
      <c r="GIT878" s="2"/>
      <c r="GIU878" s="2"/>
      <c r="GIV878" s="2"/>
      <c r="GIW878" s="2"/>
      <c r="GIX878" s="2"/>
      <c r="GIY878" s="2"/>
      <c r="GIZ878" s="2"/>
      <c r="GJA878" s="2"/>
      <c r="GJB878" s="2"/>
      <c r="GJC878" s="2"/>
      <c r="GJD878" s="2"/>
      <c r="GJE878" s="2"/>
      <c r="GJF878" s="2"/>
      <c r="GJG878" s="2"/>
      <c r="GJH878" s="2"/>
      <c r="GJI878" s="2"/>
      <c r="GJJ878" s="2"/>
      <c r="GJK878" s="2"/>
      <c r="GJL878" s="2"/>
      <c r="GJM878" s="2"/>
      <c r="GJN878" s="2"/>
      <c r="GJO878" s="2"/>
      <c r="GJP878" s="2"/>
      <c r="GJQ878" s="2"/>
      <c r="GJR878" s="2"/>
      <c r="GJS878" s="2"/>
      <c r="GJT878" s="2"/>
      <c r="GJU878" s="2"/>
      <c r="GJV878" s="2"/>
      <c r="GJW878" s="2"/>
      <c r="GJX878" s="2"/>
      <c r="GJY878" s="2"/>
      <c r="GJZ878" s="2"/>
      <c r="GKA878" s="2"/>
      <c r="GKB878" s="2"/>
      <c r="GKC878" s="2"/>
      <c r="GKD878" s="2"/>
      <c r="GKE878" s="2"/>
      <c r="GKF878" s="2"/>
      <c r="GKG878" s="2"/>
      <c r="GKH878" s="2"/>
      <c r="GKI878" s="2"/>
      <c r="GKJ878" s="2"/>
      <c r="GKK878" s="2"/>
      <c r="GKL878" s="2"/>
      <c r="GKM878" s="2"/>
      <c r="GKN878" s="2"/>
      <c r="GKO878" s="2"/>
      <c r="GKP878" s="2"/>
      <c r="GKQ878" s="2"/>
      <c r="GKR878" s="2"/>
      <c r="GKS878" s="2"/>
      <c r="GKT878" s="2"/>
      <c r="GKU878" s="2"/>
      <c r="GKV878" s="2"/>
      <c r="GKW878" s="2"/>
      <c r="GKX878" s="2"/>
      <c r="GKY878" s="2"/>
      <c r="GKZ878" s="2"/>
      <c r="GLA878" s="2"/>
      <c r="GLB878" s="2"/>
      <c r="GLC878" s="2"/>
      <c r="GLD878" s="2"/>
      <c r="GLE878" s="2"/>
      <c r="GLF878" s="2"/>
      <c r="GLG878" s="2"/>
      <c r="GLH878" s="2"/>
      <c r="GLI878" s="2"/>
      <c r="GLJ878" s="2"/>
      <c r="GLK878" s="2"/>
      <c r="GLL878" s="2"/>
      <c r="GLM878" s="2"/>
      <c r="GLN878" s="2"/>
      <c r="GLO878" s="2"/>
      <c r="GLP878" s="2"/>
      <c r="GLQ878" s="2"/>
      <c r="GLR878" s="2"/>
      <c r="GLS878" s="2"/>
      <c r="GLT878" s="2"/>
      <c r="GLU878" s="2"/>
      <c r="GLV878" s="2"/>
      <c r="GLW878" s="2"/>
      <c r="GLX878" s="2"/>
      <c r="GLY878" s="2"/>
      <c r="GLZ878" s="2"/>
      <c r="GMA878" s="2"/>
      <c r="GMB878" s="2"/>
      <c r="GMC878" s="2"/>
      <c r="GMD878" s="2"/>
      <c r="GME878" s="2"/>
      <c r="GMF878" s="2"/>
      <c r="GMG878" s="2"/>
      <c r="GMH878" s="2"/>
      <c r="GMI878" s="2"/>
      <c r="GMJ878" s="2"/>
      <c r="GMK878" s="2"/>
      <c r="GML878" s="2"/>
      <c r="GMM878" s="2"/>
      <c r="GMN878" s="2"/>
      <c r="GMO878" s="2"/>
      <c r="GMP878" s="2"/>
      <c r="GMQ878" s="2"/>
      <c r="GMR878" s="2"/>
      <c r="GMS878" s="2"/>
      <c r="GMT878" s="2"/>
      <c r="GMU878" s="2"/>
      <c r="GMV878" s="2"/>
      <c r="GMW878" s="2"/>
      <c r="GMX878" s="2"/>
      <c r="GMY878" s="2"/>
      <c r="GMZ878" s="2"/>
      <c r="GNA878" s="2"/>
      <c r="GNB878" s="2"/>
      <c r="GNC878" s="2"/>
      <c r="GND878" s="2"/>
      <c r="GNE878" s="2"/>
      <c r="GNF878" s="2"/>
      <c r="GNG878" s="2"/>
      <c r="GNH878" s="2"/>
      <c r="GNI878" s="2"/>
      <c r="GNJ878" s="2"/>
      <c r="GNK878" s="2"/>
      <c r="GNL878" s="2"/>
      <c r="GNM878" s="2"/>
      <c r="GNN878" s="2"/>
      <c r="GNO878" s="2"/>
      <c r="GNP878" s="2"/>
      <c r="GNQ878" s="2"/>
      <c r="GNR878" s="2"/>
      <c r="GNS878" s="2"/>
      <c r="GNT878" s="2"/>
      <c r="GNU878" s="2"/>
      <c r="GNV878" s="2"/>
      <c r="GNW878" s="2"/>
      <c r="GNX878" s="2"/>
      <c r="GNY878" s="2"/>
      <c r="GNZ878" s="2"/>
      <c r="GOA878" s="2"/>
      <c r="GOB878" s="2"/>
      <c r="GOC878" s="2"/>
      <c r="GOD878" s="2"/>
      <c r="GOE878" s="2"/>
      <c r="GOF878" s="2"/>
      <c r="GOG878" s="2"/>
      <c r="GOH878" s="2"/>
      <c r="GOI878" s="2"/>
      <c r="GOJ878" s="2"/>
      <c r="GOK878" s="2"/>
      <c r="GOL878" s="2"/>
      <c r="GOM878" s="2"/>
      <c r="GON878" s="2"/>
      <c r="GOO878" s="2"/>
      <c r="GOP878" s="2"/>
      <c r="GOQ878" s="2"/>
      <c r="GOR878" s="2"/>
      <c r="GOS878" s="2"/>
      <c r="GOT878" s="2"/>
      <c r="GOU878" s="2"/>
      <c r="GOV878" s="2"/>
      <c r="GOW878" s="2"/>
      <c r="GOX878" s="2"/>
      <c r="GOY878" s="2"/>
      <c r="GOZ878" s="2"/>
      <c r="GPA878" s="2"/>
      <c r="GPB878" s="2"/>
      <c r="GPC878" s="2"/>
      <c r="GPD878" s="2"/>
      <c r="GPE878" s="2"/>
      <c r="GPF878" s="2"/>
      <c r="GPG878" s="2"/>
      <c r="GPH878" s="2"/>
      <c r="GPI878" s="2"/>
      <c r="GPJ878" s="2"/>
      <c r="GPK878" s="2"/>
      <c r="GPL878" s="2"/>
      <c r="GPM878" s="2"/>
      <c r="GPN878" s="2"/>
      <c r="GPO878" s="2"/>
      <c r="GPP878" s="2"/>
      <c r="GPQ878" s="2"/>
      <c r="GPR878" s="2"/>
      <c r="GPS878" s="2"/>
      <c r="GPT878" s="2"/>
      <c r="GPU878" s="2"/>
      <c r="GPV878" s="2"/>
      <c r="GPW878" s="2"/>
      <c r="GPX878" s="2"/>
      <c r="GPY878" s="2"/>
      <c r="GPZ878" s="2"/>
      <c r="GQA878" s="2"/>
      <c r="GQB878" s="2"/>
      <c r="GQC878" s="2"/>
      <c r="GQD878" s="2"/>
      <c r="GQE878" s="2"/>
      <c r="GQF878" s="2"/>
      <c r="GQG878" s="2"/>
      <c r="GQH878" s="2"/>
      <c r="GQI878" s="2"/>
      <c r="GQJ878" s="2"/>
      <c r="GQK878" s="2"/>
      <c r="GQL878" s="2"/>
      <c r="GQM878" s="2"/>
      <c r="GQN878" s="2"/>
      <c r="GQO878" s="2"/>
      <c r="GQP878" s="2"/>
      <c r="GQQ878" s="2"/>
      <c r="GQR878" s="2"/>
      <c r="GQS878" s="2"/>
      <c r="GQT878" s="2"/>
      <c r="GQU878" s="2"/>
      <c r="GQV878" s="2"/>
      <c r="GQW878" s="2"/>
      <c r="GQX878" s="2"/>
      <c r="GQY878" s="2"/>
      <c r="GQZ878" s="2"/>
      <c r="GRA878" s="2"/>
      <c r="GRB878" s="2"/>
      <c r="GRC878" s="2"/>
      <c r="GRD878" s="2"/>
      <c r="GRE878" s="2"/>
      <c r="GRF878" s="2"/>
      <c r="GRG878" s="2"/>
      <c r="GRH878" s="2"/>
      <c r="GRI878" s="2"/>
      <c r="GRJ878" s="2"/>
      <c r="GRK878" s="2"/>
      <c r="GRL878" s="2"/>
      <c r="GRM878" s="2"/>
      <c r="GRN878" s="2"/>
      <c r="GRO878" s="2"/>
      <c r="GRP878" s="2"/>
      <c r="GRQ878" s="2"/>
      <c r="GRR878" s="2"/>
      <c r="GRS878" s="2"/>
      <c r="GRT878" s="2"/>
      <c r="GRU878" s="2"/>
      <c r="GRV878" s="2"/>
      <c r="GRW878" s="2"/>
      <c r="GRX878" s="2"/>
      <c r="GRY878" s="2"/>
      <c r="GRZ878" s="2"/>
      <c r="GSA878" s="2"/>
      <c r="GSB878" s="2"/>
      <c r="GSC878" s="2"/>
      <c r="GSD878" s="2"/>
      <c r="GSE878" s="2"/>
      <c r="GSF878" s="2"/>
      <c r="GSG878" s="2"/>
      <c r="GSH878" s="2"/>
      <c r="GSI878" s="2"/>
      <c r="GSJ878" s="2"/>
      <c r="GSK878" s="2"/>
      <c r="GSL878" s="2"/>
      <c r="GSM878" s="2"/>
      <c r="GSN878" s="2"/>
      <c r="GSO878" s="2"/>
      <c r="GSP878" s="2"/>
      <c r="GSQ878" s="2"/>
      <c r="GSR878" s="2"/>
      <c r="GSS878" s="2"/>
      <c r="GST878" s="2"/>
      <c r="GSU878" s="2"/>
      <c r="GSV878" s="2"/>
      <c r="GSW878" s="2"/>
      <c r="GSX878" s="2"/>
      <c r="GSY878" s="2"/>
      <c r="GSZ878" s="2"/>
      <c r="GTA878" s="2"/>
      <c r="GTB878" s="2"/>
      <c r="GTC878" s="2"/>
      <c r="GTD878" s="2"/>
      <c r="GTE878" s="2"/>
      <c r="GTF878" s="2"/>
      <c r="GTG878" s="2"/>
      <c r="GTH878" s="2"/>
      <c r="GTI878" s="2"/>
      <c r="GTJ878" s="2"/>
      <c r="GTK878" s="2"/>
      <c r="GTL878" s="2"/>
      <c r="GTM878" s="2"/>
      <c r="GTN878" s="2"/>
      <c r="GTO878" s="2"/>
      <c r="GTP878" s="2"/>
      <c r="GTQ878" s="2"/>
      <c r="GTR878" s="2"/>
      <c r="GTS878" s="2"/>
      <c r="GTT878" s="2"/>
      <c r="GTU878" s="2"/>
      <c r="GTV878" s="2"/>
      <c r="GTW878" s="2"/>
      <c r="GTX878" s="2"/>
      <c r="GTY878" s="2"/>
      <c r="GTZ878" s="2"/>
      <c r="GUA878" s="2"/>
      <c r="GUB878" s="2"/>
      <c r="GUC878" s="2"/>
      <c r="GUD878" s="2"/>
      <c r="GUE878" s="2"/>
      <c r="GUF878" s="2"/>
      <c r="GUG878" s="2"/>
      <c r="GUH878" s="2"/>
      <c r="GUI878" s="2"/>
      <c r="GUJ878" s="2"/>
      <c r="GUK878" s="2"/>
      <c r="GUL878" s="2"/>
      <c r="GUM878" s="2"/>
      <c r="GUN878" s="2"/>
      <c r="GUO878" s="2"/>
      <c r="GUP878" s="2"/>
      <c r="GUQ878" s="2"/>
      <c r="GUR878" s="2"/>
      <c r="GUS878" s="2"/>
      <c r="GUT878" s="2"/>
      <c r="GUU878" s="2"/>
      <c r="GUV878" s="2"/>
      <c r="GUW878" s="2"/>
      <c r="GUX878" s="2"/>
      <c r="GUY878" s="2"/>
      <c r="GUZ878" s="2"/>
      <c r="GVA878" s="2"/>
      <c r="GVB878" s="2"/>
      <c r="GVC878" s="2"/>
      <c r="GVD878" s="2"/>
      <c r="GVE878" s="2"/>
      <c r="GVF878" s="2"/>
      <c r="GVG878" s="2"/>
      <c r="GVH878" s="2"/>
      <c r="GVI878" s="2"/>
      <c r="GVJ878" s="2"/>
      <c r="GVK878" s="2"/>
      <c r="GVL878" s="2"/>
      <c r="GVM878" s="2"/>
      <c r="GVN878" s="2"/>
      <c r="GVO878" s="2"/>
      <c r="GVP878" s="2"/>
      <c r="GVQ878" s="2"/>
      <c r="GVR878" s="2"/>
      <c r="GVS878" s="2"/>
      <c r="GVT878" s="2"/>
      <c r="GVU878" s="2"/>
      <c r="GVV878" s="2"/>
      <c r="GVW878" s="2"/>
      <c r="GVX878" s="2"/>
      <c r="GVY878" s="2"/>
      <c r="GVZ878" s="2"/>
      <c r="GWA878" s="2"/>
      <c r="GWB878" s="2"/>
      <c r="GWC878" s="2"/>
      <c r="GWD878" s="2"/>
      <c r="GWE878" s="2"/>
      <c r="GWF878" s="2"/>
      <c r="GWG878" s="2"/>
      <c r="GWH878" s="2"/>
      <c r="GWI878" s="2"/>
      <c r="GWJ878" s="2"/>
      <c r="GWK878" s="2"/>
      <c r="GWL878" s="2"/>
      <c r="GWM878" s="2"/>
      <c r="GWN878" s="2"/>
      <c r="GWO878" s="2"/>
      <c r="GWP878" s="2"/>
      <c r="GWQ878" s="2"/>
      <c r="GWR878" s="2"/>
      <c r="GWS878" s="2"/>
      <c r="GWT878" s="2"/>
      <c r="GWU878" s="2"/>
      <c r="GWV878" s="2"/>
      <c r="GWW878" s="2"/>
      <c r="GWX878" s="2"/>
      <c r="GWY878" s="2"/>
      <c r="GWZ878" s="2"/>
      <c r="GXA878" s="2"/>
      <c r="GXB878" s="2"/>
      <c r="GXC878" s="2"/>
      <c r="GXD878" s="2"/>
      <c r="GXE878" s="2"/>
      <c r="GXF878" s="2"/>
      <c r="GXG878" s="2"/>
      <c r="GXH878" s="2"/>
      <c r="GXI878" s="2"/>
      <c r="GXJ878" s="2"/>
      <c r="GXK878" s="2"/>
      <c r="GXL878" s="2"/>
      <c r="GXM878" s="2"/>
      <c r="GXN878" s="2"/>
      <c r="GXO878" s="2"/>
      <c r="GXP878" s="2"/>
      <c r="GXQ878" s="2"/>
      <c r="GXR878" s="2"/>
      <c r="GXS878" s="2"/>
      <c r="GXT878" s="2"/>
      <c r="GXU878" s="2"/>
      <c r="GXV878" s="2"/>
      <c r="GXW878" s="2"/>
      <c r="GXX878" s="2"/>
      <c r="GXY878" s="2"/>
      <c r="GXZ878" s="2"/>
      <c r="GYA878" s="2"/>
      <c r="GYB878" s="2"/>
      <c r="GYC878" s="2"/>
      <c r="GYD878" s="2"/>
      <c r="GYE878" s="2"/>
      <c r="GYF878" s="2"/>
      <c r="GYG878" s="2"/>
      <c r="GYH878" s="2"/>
      <c r="GYI878" s="2"/>
      <c r="GYJ878" s="2"/>
      <c r="GYK878" s="2"/>
      <c r="GYL878" s="2"/>
      <c r="GYM878" s="2"/>
      <c r="GYN878" s="2"/>
      <c r="GYO878" s="2"/>
      <c r="GYP878" s="2"/>
      <c r="GYQ878" s="2"/>
      <c r="GYR878" s="2"/>
      <c r="GYS878" s="2"/>
      <c r="GYT878" s="2"/>
      <c r="GYU878" s="2"/>
      <c r="GYV878" s="2"/>
      <c r="GYW878" s="2"/>
      <c r="GYX878" s="2"/>
      <c r="GYY878" s="2"/>
      <c r="GYZ878" s="2"/>
      <c r="GZA878" s="2"/>
      <c r="GZB878" s="2"/>
      <c r="GZC878" s="2"/>
      <c r="GZD878" s="2"/>
      <c r="GZE878" s="2"/>
      <c r="GZF878" s="2"/>
      <c r="GZG878" s="2"/>
      <c r="GZH878" s="2"/>
      <c r="GZI878" s="2"/>
      <c r="GZJ878" s="2"/>
      <c r="GZK878" s="2"/>
      <c r="GZL878" s="2"/>
      <c r="GZM878" s="2"/>
      <c r="GZN878" s="2"/>
      <c r="GZO878" s="2"/>
      <c r="GZP878" s="2"/>
      <c r="GZQ878" s="2"/>
      <c r="GZR878" s="2"/>
      <c r="GZS878" s="2"/>
      <c r="GZT878" s="2"/>
      <c r="GZU878" s="2"/>
      <c r="GZV878" s="2"/>
      <c r="GZW878" s="2"/>
      <c r="GZX878" s="2"/>
      <c r="GZY878" s="2"/>
      <c r="GZZ878" s="2"/>
      <c r="HAA878" s="2"/>
      <c r="HAB878" s="2"/>
      <c r="HAC878" s="2"/>
      <c r="HAD878" s="2"/>
      <c r="HAE878" s="2"/>
      <c r="HAF878" s="2"/>
      <c r="HAG878" s="2"/>
      <c r="HAH878" s="2"/>
      <c r="HAI878" s="2"/>
      <c r="HAJ878" s="2"/>
      <c r="HAK878" s="2"/>
      <c r="HAL878" s="2"/>
      <c r="HAM878" s="2"/>
      <c r="HAN878" s="2"/>
      <c r="HAO878" s="2"/>
      <c r="HAP878" s="2"/>
      <c r="HAQ878" s="2"/>
      <c r="HAR878" s="2"/>
      <c r="HAS878" s="2"/>
      <c r="HAT878" s="2"/>
      <c r="HAU878" s="2"/>
      <c r="HAV878" s="2"/>
      <c r="HAW878" s="2"/>
      <c r="HAX878" s="2"/>
      <c r="HAY878" s="2"/>
      <c r="HAZ878" s="2"/>
      <c r="HBA878" s="2"/>
      <c r="HBB878" s="2"/>
      <c r="HBC878" s="2"/>
      <c r="HBD878" s="2"/>
      <c r="HBE878" s="2"/>
      <c r="HBF878" s="2"/>
      <c r="HBG878" s="2"/>
      <c r="HBH878" s="2"/>
      <c r="HBI878" s="2"/>
      <c r="HBJ878" s="2"/>
      <c r="HBK878" s="2"/>
      <c r="HBL878" s="2"/>
      <c r="HBM878" s="2"/>
      <c r="HBN878" s="2"/>
      <c r="HBO878" s="2"/>
      <c r="HBP878" s="2"/>
      <c r="HBQ878" s="2"/>
      <c r="HBR878" s="2"/>
      <c r="HBS878" s="2"/>
      <c r="HBT878" s="2"/>
      <c r="HBU878" s="2"/>
      <c r="HBV878" s="2"/>
      <c r="HBW878" s="2"/>
      <c r="HBX878" s="2"/>
      <c r="HBY878" s="2"/>
      <c r="HBZ878" s="2"/>
      <c r="HCA878" s="2"/>
      <c r="HCB878" s="2"/>
      <c r="HCC878" s="2"/>
      <c r="HCD878" s="2"/>
      <c r="HCE878" s="2"/>
      <c r="HCF878" s="2"/>
      <c r="HCG878" s="2"/>
      <c r="HCH878" s="2"/>
      <c r="HCI878" s="2"/>
      <c r="HCJ878" s="2"/>
      <c r="HCK878" s="2"/>
      <c r="HCL878" s="2"/>
      <c r="HCM878" s="2"/>
      <c r="HCN878" s="2"/>
      <c r="HCO878" s="2"/>
      <c r="HCP878" s="2"/>
      <c r="HCQ878" s="2"/>
      <c r="HCR878" s="2"/>
      <c r="HCS878" s="2"/>
      <c r="HCT878" s="2"/>
      <c r="HCU878" s="2"/>
      <c r="HCV878" s="2"/>
      <c r="HCW878" s="2"/>
      <c r="HCX878" s="2"/>
      <c r="HCY878" s="2"/>
      <c r="HCZ878" s="2"/>
      <c r="HDA878" s="2"/>
      <c r="HDB878" s="2"/>
      <c r="HDC878" s="2"/>
      <c r="HDD878" s="2"/>
      <c r="HDE878" s="2"/>
      <c r="HDF878" s="2"/>
      <c r="HDG878" s="2"/>
      <c r="HDH878" s="2"/>
      <c r="HDI878" s="2"/>
      <c r="HDJ878" s="2"/>
      <c r="HDK878" s="2"/>
      <c r="HDL878" s="2"/>
      <c r="HDM878" s="2"/>
      <c r="HDN878" s="2"/>
      <c r="HDO878" s="2"/>
      <c r="HDP878" s="2"/>
      <c r="HDQ878" s="2"/>
      <c r="HDR878" s="2"/>
      <c r="HDS878" s="2"/>
      <c r="HDT878" s="2"/>
      <c r="HDU878" s="2"/>
      <c r="HDV878" s="2"/>
      <c r="HDW878" s="2"/>
      <c r="HDX878" s="2"/>
      <c r="HDY878" s="2"/>
      <c r="HDZ878" s="2"/>
      <c r="HEA878" s="2"/>
      <c r="HEB878" s="2"/>
      <c r="HEC878" s="2"/>
      <c r="HED878" s="2"/>
      <c r="HEE878" s="2"/>
      <c r="HEF878" s="2"/>
      <c r="HEG878" s="2"/>
      <c r="HEH878" s="2"/>
      <c r="HEI878" s="2"/>
      <c r="HEJ878" s="2"/>
      <c r="HEK878" s="2"/>
      <c r="HEL878" s="2"/>
      <c r="HEM878" s="2"/>
      <c r="HEN878" s="2"/>
      <c r="HEO878" s="2"/>
      <c r="HEP878" s="2"/>
      <c r="HEQ878" s="2"/>
      <c r="HER878" s="2"/>
      <c r="HES878" s="2"/>
      <c r="HET878" s="2"/>
      <c r="HEU878" s="2"/>
      <c r="HEV878" s="2"/>
      <c r="HEW878" s="2"/>
      <c r="HEX878" s="2"/>
      <c r="HEY878" s="2"/>
      <c r="HEZ878" s="2"/>
      <c r="HFA878" s="2"/>
      <c r="HFB878" s="2"/>
      <c r="HFC878" s="2"/>
      <c r="HFD878" s="2"/>
      <c r="HFE878" s="2"/>
      <c r="HFF878" s="2"/>
      <c r="HFG878" s="2"/>
      <c r="HFH878" s="2"/>
      <c r="HFI878" s="2"/>
      <c r="HFJ878" s="2"/>
      <c r="HFK878" s="2"/>
      <c r="HFL878" s="2"/>
      <c r="HFM878" s="2"/>
      <c r="HFN878" s="2"/>
      <c r="HFO878" s="2"/>
      <c r="HFP878" s="2"/>
      <c r="HFQ878" s="2"/>
      <c r="HFR878" s="2"/>
      <c r="HFS878" s="2"/>
      <c r="HFT878" s="2"/>
      <c r="HFU878" s="2"/>
      <c r="HFV878" s="2"/>
      <c r="HFW878" s="2"/>
      <c r="HFX878" s="2"/>
      <c r="HFY878" s="2"/>
      <c r="HFZ878" s="2"/>
      <c r="HGA878" s="2"/>
      <c r="HGB878" s="2"/>
      <c r="HGC878" s="2"/>
      <c r="HGD878" s="2"/>
      <c r="HGE878" s="2"/>
      <c r="HGF878" s="2"/>
      <c r="HGG878" s="2"/>
      <c r="HGH878" s="2"/>
      <c r="HGI878" s="2"/>
      <c r="HGJ878" s="2"/>
      <c r="HGK878" s="2"/>
      <c r="HGL878" s="2"/>
      <c r="HGM878" s="2"/>
      <c r="HGN878" s="2"/>
      <c r="HGO878" s="2"/>
      <c r="HGP878" s="2"/>
      <c r="HGQ878" s="2"/>
      <c r="HGR878" s="2"/>
      <c r="HGS878" s="2"/>
      <c r="HGT878" s="2"/>
      <c r="HGU878" s="2"/>
      <c r="HGV878" s="2"/>
      <c r="HGW878" s="2"/>
      <c r="HGX878" s="2"/>
      <c r="HGY878" s="2"/>
      <c r="HGZ878" s="2"/>
      <c r="HHA878" s="2"/>
      <c r="HHB878" s="2"/>
      <c r="HHC878" s="2"/>
      <c r="HHD878" s="2"/>
      <c r="HHE878" s="2"/>
      <c r="HHF878" s="2"/>
      <c r="HHG878" s="2"/>
      <c r="HHH878" s="2"/>
      <c r="HHI878" s="2"/>
      <c r="HHJ878" s="2"/>
      <c r="HHK878" s="2"/>
      <c r="HHL878" s="2"/>
      <c r="HHM878" s="2"/>
      <c r="HHN878" s="2"/>
      <c r="HHO878" s="2"/>
      <c r="HHP878" s="2"/>
      <c r="HHQ878" s="2"/>
      <c r="HHR878" s="2"/>
      <c r="HHS878" s="2"/>
      <c r="HHT878" s="2"/>
      <c r="HHU878" s="2"/>
      <c r="HHV878" s="2"/>
      <c r="HHW878" s="2"/>
      <c r="HHX878" s="2"/>
      <c r="HHY878" s="2"/>
      <c r="HHZ878" s="2"/>
      <c r="HIA878" s="2"/>
      <c r="HIB878" s="2"/>
      <c r="HIC878" s="2"/>
      <c r="HID878" s="2"/>
      <c r="HIE878" s="2"/>
      <c r="HIF878" s="2"/>
      <c r="HIG878" s="2"/>
      <c r="HIH878" s="2"/>
      <c r="HII878" s="2"/>
      <c r="HIJ878" s="2"/>
      <c r="HIK878" s="2"/>
      <c r="HIL878" s="2"/>
      <c r="HIM878" s="2"/>
      <c r="HIN878" s="2"/>
      <c r="HIO878" s="2"/>
      <c r="HIP878" s="2"/>
      <c r="HIQ878" s="2"/>
      <c r="HIR878" s="2"/>
      <c r="HIS878" s="2"/>
      <c r="HIT878" s="2"/>
      <c r="HIU878" s="2"/>
      <c r="HIV878" s="2"/>
      <c r="HIW878" s="2"/>
      <c r="HIX878" s="2"/>
      <c r="HIY878" s="2"/>
      <c r="HIZ878" s="2"/>
      <c r="HJA878" s="2"/>
      <c r="HJB878" s="2"/>
      <c r="HJC878" s="2"/>
      <c r="HJD878" s="2"/>
      <c r="HJE878" s="2"/>
      <c r="HJF878" s="2"/>
      <c r="HJG878" s="2"/>
      <c r="HJH878" s="2"/>
      <c r="HJI878" s="2"/>
      <c r="HJJ878" s="2"/>
      <c r="HJK878" s="2"/>
      <c r="HJL878" s="2"/>
      <c r="HJM878" s="2"/>
      <c r="HJN878" s="2"/>
      <c r="HJO878" s="2"/>
      <c r="HJP878" s="2"/>
      <c r="HJQ878" s="2"/>
      <c r="HJR878" s="2"/>
      <c r="HJS878" s="2"/>
      <c r="HJT878" s="2"/>
      <c r="HJU878" s="2"/>
      <c r="HJV878" s="2"/>
      <c r="HJW878" s="2"/>
      <c r="HJX878" s="2"/>
      <c r="HJY878" s="2"/>
      <c r="HJZ878" s="2"/>
      <c r="HKA878" s="2"/>
      <c r="HKB878" s="2"/>
      <c r="HKC878" s="2"/>
      <c r="HKD878" s="2"/>
      <c r="HKE878" s="2"/>
      <c r="HKF878" s="2"/>
      <c r="HKG878" s="2"/>
      <c r="HKH878" s="2"/>
      <c r="HKI878" s="2"/>
      <c r="HKJ878" s="2"/>
      <c r="HKK878" s="2"/>
      <c r="HKL878" s="2"/>
      <c r="HKM878" s="2"/>
      <c r="HKN878" s="2"/>
      <c r="HKO878" s="2"/>
      <c r="HKP878" s="2"/>
      <c r="HKQ878" s="2"/>
      <c r="HKR878" s="2"/>
      <c r="HKS878" s="2"/>
      <c r="HKT878" s="2"/>
      <c r="HKU878" s="2"/>
      <c r="HKV878" s="2"/>
      <c r="HKW878" s="2"/>
      <c r="HKX878" s="2"/>
      <c r="HKY878" s="2"/>
      <c r="HKZ878" s="2"/>
      <c r="HLA878" s="2"/>
      <c r="HLB878" s="2"/>
      <c r="HLC878" s="2"/>
      <c r="HLD878" s="2"/>
      <c r="HLE878" s="2"/>
      <c r="HLF878" s="2"/>
      <c r="HLG878" s="2"/>
      <c r="HLH878" s="2"/>
      <c r="HLI878" s="2"/>
      <c r="HLJ878" s="2"/>
      <c r="HLK878" s="2"/>
      <c r="HLL878" s="2"/>
      <c r="HLM878" s="2"/>
      <c r="HLN878" s="2"/>
      <c r="HLO878" s="2"/>
      <c r="HLP878" s="2"/>
      <c r="HLQ878" s="2"/>
      <c r="HLR878" s="2"/>
      <c r="HLS878" s="2"/>
      <c r="HLT878" s="2"/>
      <c r="HLU878" s="2"/>
      <c r="HLV878" s="2"/>
      <c r="HLW878" s="2"/>
      <c r="HLX878" s="2"/>
      <c r="HLY878" s="2"/>
      <c r="HLZ878" s="2"/>
      <c r="HMA878" s="2"/>
      <c r="HMB878" s="2"/>
      <c r="HMC878" s="2"/>
      <c r="HMD878" s="2"/>
      <c r="HME878" s="2"/>
      <c r="HMF878" s="2"/>
      <c r="HMG878" s="2"/>
      <c r="HMH878" s="2"/>
      <c r="HMI878" s="2"/>
      <c r="HMJ878" s="2"/>
      <c r="HMK878" s="2"/>
      <c r="HML878" s="2"/>
      <c r="HMM878" s="2"/>
      <c r="HMN878" s="2"/>
      <c r="HMO878" s="2"/>
      <c r="HMP878" s="2"/>
      <c r="HMQ878" s="2"/>
      <c r="HMR878" s="2"/>
      <c r="HMS878" s="2"/>
      <c r="HMT878" s="2"/>
      <c r="HMU878" s="2"/>
      <c r="HMV878" s="2"/>
      <c r="HMW878" s="2"/>
      <c r="HMX878" s="2"/>
      <c r="HMY878" s="2"/>
      <c r="HMZ878" s="2"/>
      <c r="HNA878" s="2"/>
      <c r="HNB878" s="2"/>
      <c r="HNC878" s="2"/>
      <c r="HND878" s="2"/>
      <c r="HNE878" s="2"/>
      <c r="HNF878" s="2"/>
      <c r="HNG878" s="2"/>
      <c r="HNH878" s="2"/>
      <c r="HNI878" s="2"/>
      <c r="HNJ878" s="2"/>
      <c r="HNK878" s="2"/>
      <c r="HNL878" s="2"/>
      <c r="HNM878" s="2"/>
      <c r="HNN878" s="2"/>
      <c r="HNO878" s="2"/>
      <c r="HNP878" s="2"/>
      <c r="HNQ878" s="2"/>
      <c r="HNR878" s="2"/>
      <c r="HNS878" s="2"/>
      <c r="HNT878" s="2"/>
      <c r="HNU878" s="2"/>
      <c r="HNV878" s="2"/>
      <c r="HNW878" s="2"/>
      <c r="HNX878" s="2"/>
      <c r="HNY878" s="2"/>
      <c r="HNZ878" s="2"/>
      <c r="HOA878" s="2"/>
      <c r="HOB878" s="2"/>
      <c r="HOC878" s="2"/>
      <c r="HOD878" s="2"/>
      <c r="HOE878" s="2"/>
      <c r="HOF878" s="2"/>
      <c r="HOG878" s="2"/>
      <c r="HOH878" s="2"/>
      <c r="HOI878" s="2"/>
      <c r="HOJ878" s="2"/>
      <c r="HOK878" s="2"/>
      <c r="HOL878" s="2"/>
      <c r="HOM878" s="2"/>
      <c r="HON878" s="2"/>
      <c r="HOO878" s="2"/>
      <c r="HOP878" s="2"/>
      <c r="HOQ878" s="2"/>
      <c r="HOR878" s="2"/>
      <c r="HOS878" s="2"/>
      <c r="HOT878" s="2"/>
      <c r="HOU878" s="2"/>
      <c r="HOV878" s="2"/>
      <c r="HOW878" s="2"/>
      <c r="HOX878" s="2"/>
      <c r="HOY878" s="2"/>
      <c r="HOZ878" s="2"/>
      <c r="HPA878" s="2"/>
      <c r="HPB878" s="2"/>
      <c r="HPC878" s="2"/>
      <c r="HPD878" s="2"/>
      <c r="HPE878" s="2"/>
      <c r="HPF878" s="2"/>
      <c r="HPG878" s="2"/>
      <c r="HPH878" s="2"/>
      <c r="HPI878" s="2"/>
      <c r="HPJ878" s="2"/>
      <c r="HPK878" s="2"/>
      <c r="HPL878" s="2"/>
      <c r="HPM878" s="2"/>
      <c r="HPN878" s="2"/>
      <c r="HPO878" s="2"/>
      <c r="HPP878" s="2"/>
      <c r="HPQ878" s="2"/>
      <c r="HPR878" s="2"/>
      <c r="HPS878" s="2"/>
      <c r="HPT878" s="2"/>
      <c r="HPU878" s="2"/>
      <c r="HPV878" s="2"/>
      <c r="HPW878" s="2"/>
      <c r="HPX878" s="2"/>
      <c r="HPY878" s="2"/>
      <c r="HPZ878" s="2"/>
      <c r="HQA878" s="2"/>
      <c r="HQB878" s="2"/>
      <c r="HQC878" s="2"/>
      <c r="HQD878" s="2"/>
      <c r="HQE878" s="2"/>
      <c r="HQF878" s="2"/>
      <c r="HQG878" s="2"/>
      <c r="HQH878" s="2"/>
      <c r="HQI878" s="2"/>
      <c r="HQJ878" s="2"/>
      <c r="HQK878" s="2"/>
      <c r="HQL878" s="2"/>
      <c r="HQM878" s="2"/>
      <c r="HQN878" s="2"/>
      <c r="HQO878" s="2"/>
      <c r="HQP878" s="2"/>
      <c r="HQQ878" s="2"/>
      <c r="HQR878" s="2"/>
      <c r="HQS878" s="2"/>
      <c r="HQT878" s="2"/>
      <c r="HQU878" s="2"/>
      <c r="HQV878" s="2"/>
      <c r="HQW878" s="2"/>
      <c r="HQX878" s="2"/>
      <c r="HQY878" s="2"/>
      <c r="HQZ878" s="2"/>
      <c r="HRA878" s="2"/>
      <c r="HRB878" s="2"/>
      <c r="HRC878" s="2"/>
      <c r="HRD878" s="2"/>
      <c r="HRE878" s="2"/>
      <c r="HRF878" s="2"/>
      <c r="HRG878" s="2"/>
      <c r="HRH878" s="2"/>
      <c r="HRI878" s="2"/>
      <c r="HRJ878" s="2"/>
      <c r="HRK878" s="2"/>
      <c r="HRL878" s="2"/>
      <c r="HRM878" s="2"/>
      <c r="HRN878" s="2"/>
      <c r="HRO878" s="2"/>
      <c r="HRP878" s="2"/>
      <c r="HRQ878" s="2"/>
      <c r="HRR878" s="2"/>
      <c r="HRS878" s="2"/>
      <c r="HRT878" s="2"/>
      <c r="HRU878" s="2"/>
      <c r="HRV878" s="2"/>
      <c r="HRW878" s="2"/>
      <c r="HRX878" s="2"/>
      <c r="HRY878" s="2"/>
      <c r="HRZ878" s="2"/>
      <c r="HSA878" s="2"/>
      <c r="HSB878" s="2"/>
      <c r="HSC878" s="2"/>
      <c r="HSD878" s="2"/>
      <c r="HSE878" s="2"/>
      <c r="HSF878" s="2"/>
      <c r="HSG878" s="2"/>
      <c r="HSH878" s="2"/>
      <c r="HSI878" s="2"/>
      <c r="HSJ878" s="2"/>
      <c r="HSK878" s="2"/>
      <c r="HSL878" s="2"/>
      <c r="HSM878" s="2"/>
      <c r="HSN878" s="2"/>
      <c r="HSO878" s="2"/>
      <c r="HSP878" s="2"/>
      <c r="HSQ878" s="2"/>
      <c r="HSR878" s="2"/>
      <c r="HSS878" s="2"/>
      <c r="HST878" s="2"/>
      <c r="HSU878" s="2"/>
      <c r="HSV878" s="2"/>
      <c r="HSW878" s="2"/>
      <c r="HSX878" s="2"/>
      <c r="HSY878" s="2"/>
      <c r="HSZ878" s="2"/>
      <c r="HTA878" s="2"/>
      <c r="HTB878" s="2"/>
      <c r="HTC878" s="2"/>
      <c r="HTD878" s="2"/>
      <c r="HTE878" s="2"/>
      <c r="HTF878" s="2"/>
      <c r="HTG878" s="2"/>
      <c r="HTH878" s="2"/>
      <c r="HTI878" s="2"/>
      <c r="HTJ878" s="2"/>
      <c r="HTK878" s="2"/>
      <c r="HTL878" s="2"/>
      <c r="HTM878" s="2"/>
      <c r="HTN878" s="2"/>
      <c r="HTO878" s="2"/>
      <c r="HTP878" s="2"/>
      <c r="HTQ878" s="2"/>
      <c r="HTR878" s="2"/>
      <c r="HTS878" s="2"/>
      <c r="HTT878" s="2"/>
      <c r="HTU878" s="2"/>
      <c r="HTV878" s="2"/>
      <c r="HTW878" s="2"/>
      <c r="HTX878" s="2"/>
      <c r="HTY878" s="2"/>
      <c r="HTZ878" s="2"/>
      <c r="HUA878" s="2"/>
      <c r="HUB878" s="2"/>
      <c r="HUC878" s="2"/>
      <c r="HUD878" s="2"/>
      <c r="HUE878" s="2"/>
      <c r="HUF878" s="2"/>
      <c r="HUG878" s="2"/>
      <c r="HUH878" s="2"/>
      <c r="HUI878" s="2"/>
      <c r="HUJ878" s="2"/>
      <c r="HUK878" s="2"/>
      <c r="HUL878" s="2"/>
      <c r="HUM878" s="2"/>
      <c r="HUN878" s="2"/>
      <c r="HUO878" s="2"/>
      <c r="HUP878" s="2"/>
      <c r="HUQ878" s="2"/>
      <c r="HUR878" s="2"/>
      <c r="HUS878" s="2"/>
      <c r="HUT878" s="2"/>
      <c r="HUU878" s="2"/>
      <c r="HUV878" s="2"/>
      <c r="HUW878" s="2"/>
      <c r="HUX878" s="2"/>
      <c r="HUY878" s="2"/>
      <c r="HUZ878" s="2"/>
      <c r="HVA878" s="2"/>
      <c r="HVB878" s="2"/>
      <c r="HVC878" s="2"/>
      <c r="HVD878" s="2"/>
      <c r="HVE878" s="2"/>
      <c r="HVF878" s="2"/>
      <c r="HVG878" s="2"/>
      <c r="HVH878" s="2"/>
      <c r="HVI878" s="2"/>
      <c r="HVJ878" s="2"/>
      <c r="HVK878" s="2"/>
      <c r="HVL878" s="2"/>
      <c r="HVM878" s="2"/>
      <c r="HVN878" s="2"/>
      <c r="HVO878" s="2"/>
      <c r="HVP878" s="2"/>
      <c r="HVQ878" s="2"/>
      <c r="HVR878" s="2"/>
      <c r="HVS878" s="2"/>
      <c r="HVT878" s="2"/>
      <c r="HVU878" s="2"/>
      <c r="HVV878" s="2"/>
      <c r="HVW878" s="2"/>
      <c r="HVX878" s="2"/>
      <c r="HVY878" s="2"/>
      <c r="HVZ878" s="2"/>
      <c r="HWA878" s="2"/>
      <c r="HWB878" s="2"/>
      <c r="HWC878" s="2"/>
      <c r="HWD878" s="2"/>
      <c r="HWE878" s="2"/>
      <c r="HWF878" s="2"/>
      <c r="HWG878" s="2"/>
      <c r="HWH878" s="2"/>
      <c r="HWI878" s="2"/>
      <c r="HWJ878" s="2"/>
      <c r="HWK878" s="2"/>
      <c r="HWL878" s="2"/>
      <c r="HWM878" s="2"/>
      <c r="HWN878" s="2"/>
      <c r="HWO878" s="2"/>
      <c r="HWP878" s="2"/>
      <c r="HWQ878" s="2"/>
      <c r="HWR878" s="2"/>
      <c r="HWS878" s="2"/>
      <c r="HWT878" s="2"/>
      <c r="HWU878" s="2"/>
      <c r="HWV878" s="2"/>
      <c r="HWW878" s="2"/>
      <c r="HWX878" s="2"/>
      <c r="HWY878" s="2"/>
      <c r="HWZ878" s="2"/>
      <c r="HXA878" s="2"/>
      <c r="HXB878" s="2"/>
      <c r="HXC878" s="2"/>
      <c r="HXD878" s="2"/>
      <c r="HXE878" s="2"/>
      <c r="HXF878" s="2"/>
      <c r="HXG878" s="2"/>
      <c r="HXH878" s="2"/>
      <c r="HXI878" s="2"/>
      <c r="HXJ878" s="2"/>
      <c r="HXK878" s="2"/>
      <c r="HXL878" s="2"/>
      <c r="HXM878" s="2"/>
      <c r="HXN878" s="2"/>
      <c r="HXO878" s="2"/>
      <c r="HXP878" s="2"/>
      <c r="HXQ878" s="2"/>
      <c r="HXR878" s="2"/>
      <c r="HXS878" s="2"/>
      <c r="HXT878" s="2"/>
      <c r="HXU878" s="2"/>
      <c r="HXV878" s="2"/>
      <c r="HXW878" s="2"/>
      <c r="HXX878" s="2"/>
      <c r="HXY878" s="2"/>
      <c r="HXZ878" s="2"/>
      <c r="HYA878" s="2"/>
      <c r="HYB878" s="2"/>
      <c r="HYC878" s="2"/>
      <c r="HYD878" s="2"/>
      <c r="HYE878" s="2"/>
      <c r="HYF878" s="2"/>
      <c r="HYG878" s="2"/>
      <c r="HYH878" s="2"/>
      <c r="HYI878" s="2"/>
      <c r="HYJ878" s="2"/>
      <c r="HYK878" s="2"/>
      <c r="HYL878" s="2"/>
      <c r="HYM878" s="2"/>
      <c r="HYN878" s="2"/>
      <c r="HYO878" s="2"/>
      <c r="HYP878" s="2"/>
      <c r="HYQ878" s="2"/>
      <c r="HYR878" s="2"/>
      <c r="HYS878" s="2"/>
      <c r="HYT878" s="2"/>
      <c r="HYU878" s="2"/>
      <c r="HYV878" s="2"/>
      <c r="HYW878" s="2"/>
      <c r="HYX878" s="2"/>
      <c r="HYY878" s="2"/>
      <c r="HYZ878" s="2"/>
      <c r="HZA878" s="2"/>
      <c r="HZB878" s="2"/>
      <c r="HZC878" s="2"/>
      <c r="HZD878" s="2"/>
      <c r="HZE878" s="2"/>
      <c r="HZF878" s="2"/>
      <c r="HZG878" s="2"/>
      <c r="HZH878" s="2"/>
      <c r="HZI878" s="2"/>
      <c r="HZJ878" s="2"/>
      <c r="HZK878" s="2"/>
      <c r="HZL878" s="2"/>
      <c r="HZM878" s="2"/>
      <c r="HZN878" s="2"/>
      <c r="HZO878" s="2"/>
      <c r="HZP878" s="2"/>
      <c r="HZQ878" s="2"/>
      <c r="HZR878" s="2"/>
      <c r="HZS878" s="2"/>
      <c r="HZT878" s="2"/>
      <c r="HZU878" s="2"/>
      <c r="HZV878" s="2"/>
      <c r="HZW878" s="2"/>
      <c r="HZX878" s="2"/>
      <c r="HZY878" s="2"/>
      <c r="HZZ878" s="2"/>
      <c r="IAA878" s="2"/>
      <c r="IAB878" s="2"/>
      <c r="IAC878" s="2"/>
      <c r="IAD878" s="2"/>
      <c r="IAE878" s="2"/>
      <c r="IAF878" s="2"/>
      <c r="IAG878" s="2"/>
      <c r="IAH878" s="2"/>
      <c r="IAI878" s="2"/>
      <c r="IAJ878" s="2"/>
      <c r="IAK878" s="2"/>
      <c r="IAL878" s="2"/>
      <c r="IAM878" s="2"/>
      <c r="IAN878" s="2"/>
      <c r="IAO878" s="2"/>
      <c r="IAP878" s="2"/>
      <c r="IAQ878" s="2"/>
      <c r="IAR878" s="2"/>
      <c r="IAS878" s="2"/>
      <c r="IAT878" s="2"/>
      <c r="IAU878" s="2"/>
      <c r="IAV878" s="2"/>
      <c r="IAW878" s="2"/>
      <c r="IAX878" s="2"/>
      <c r="IAY878" s="2"/>
      <c r="IAZ878" s="2"/>
      <c r="IBA878" s="2"/>
      <c r="IBB878" s="2"/>
      <c r="IBC878" s="2"/>
      <c r="IBD878" s="2"/>
      <c r="IBE878" s="2"/>
      <c r="IBF878" s="2"/>
      <c r="IBG878" s="2"/>
      <c r="IBH878" s="2"/>
      <c r="IBI878" s="2"/>
      <c r="IBJ878" s="2"/>
      <c r="IBK878" s="2"/>
      <c r="IBL878" s="2"/>
      <c r="IBM878" s="2"/>
      <c r="IBN878" s="2"/>
      <c r="IBO878" s="2"/>
      <c r="IBP878" s="2"/>
      <c r="IBQ878" s="2"/>
      <c r="IBR878" s="2"/>
      <c r="IBS878" s="2"/>
      <c r="IBT878" s="2"/>
      <c r="IBU878" s="2"/>
      <c r="IBV878" s="2"/>
      <c r="IBW878" s="2"/>
      <c r="IBX878" s="2"/>
      <c r="IBY878" s="2"/>
      <c r="IBZ878" s="2"/>
      <c r="ICA878" s="2"/>
      <c r="ICB878" s="2"/>
      <c r="ICC878" s="2"/>
      <c r="ICD878" s="2"/>
      <c r="ICE878" s="2"/>
      <c r="ICF878" s="2"/>
      <c r="ICG878" s="2"/>
      <c r="ICH878" s="2"/>
      <c r="ICI878" s="2"/>
      <c r="ICJ878" s="2"/>
      <c r="ICK878" s="2"/>
      <c r="ICL878" s="2"/>
      <c r="ICM878" s="2"/>
      <c r="ICN878" s="2"/>
      <c r="ICO878" s="2"/>
      <c r="ICP878" s="2"/>
      <c r="ICQ878" s="2"/>
      <c r="ICR878" s="2"/>
      <c r="ICS878" s="2"/>
      <c r="ICT878" s="2"/>
      <c r="ICU878" s="2"/>
      <c r="ICV878" s="2"/>
      <c r="ICW878" s="2"/>
      <c r="ICX878" s="2"/>
      <c r="ICY878" s="2"/>
      <c r="ICZ878" s="2"/>
      <c r="IDA878" s="2"/>
      <c r="IDB878" s="2"/>
      <c r="IDC878" s="2"/>
      <c r="IDD878" s="2"/>
      <c r="IDE878" s="2"/>
      <c r="IDF878" s="2"/>
      <c r="IDG878" s="2"/>
      <c r="IDH878" s="2"/>
      <c r="IDI878" s="2"/>
      <c r="IDJ878" s="2"/>
      <c r="IDK878" s="2"/>
      <c r="IDL878" s="2"/>
      <c r="IDM878" s="2"/>
      <c r="IDN878" s="2"/>
      <c r="IDO878" s="2"/>
      <c r="IDP878" s="2"/>
      <c r="IDQ878" s="2"/>
      <c r="IDR878" s="2"/>
      <c r="IDS878" s="2"/>
      <c r="IDT878" s="2"/>
      <c r="IDU878" s="2"/>
      <c r="IDV878" s="2"/>
      <c r="IDW878" s="2"/>
      <c r="IDX878" s="2"/>
      <c r="IDY878" s="2"/>
      <c r="IDZ878" s="2"/>
      <c r="IEA878" s="2"/>
      <c r="IEB878" s="2"/>
      <c r="IEC878" s="2"/>
      <c r="IED878" s="2"/>
      <c r="IEE878" s="2"/>
      <c r="IEF878" s="2"/>
      <c r="IEG878" s="2"/>
      <c r="IEH878" s="2"/>
      <c r="IEI878" s="2"/>
      <c r="IEJ878" s="2"/>
      <c r="IEK878" s="2"/>
      <c r="IEL878" s="2"/>
      <c r="IEM878" s="2"/>
      <c r="IEN878" s="2"/>
      <c r="IEO878" s="2"/>
      <c r="IEP878" s="2"/>
      <c r="IEQ878" s="2"/>
      <c r="IER878" s="2"/>
      <c r="IES878" s="2"/>
      <c r="IET878" s="2"/>
      <c r="IEU878" s="2"/>
      <c r="IEV878" s="2"/>
      <c r="IEW878" s="2"/>
      <c r="IEX878" s="2"/>
      <c r="IEY878" s="2"/>
      <c r="IEZ878" s="2"/>
      <c r="IFA878" s="2"/>
      <c r="IFB878" s="2"/>
      <c r="IFC878" s="2"/>
      <c r="IFD878" s="2"/>
      <c r="IFE878" s="2"/>
      <c r="IFF878" s="2"/>
      <c r="IFG878" s="2"/>
      <c r="IFH878" s="2"/>
      <c r="IFI878" s="2"/>
      <c r="IFJ878" s="2"/>
      <c r="IFK878" s="2"/>
      <c r="IFL878" s="2"/>
      <c r="IFM878" s="2"/>
      <c r="IFN878" s="2"/>
      <c r="IFO878" s="2"/>
      <c r="IFP878" s="2"/>
      <c r="IFQ878" s="2"/>
      <c r="IFR878" s="2"/>
      <c r="IFS878" s="2"/>
      <c r="IFT878" s="2"/>
      <c r="IFU878" s="2"/>
      <c r="IFV878" s="2"/>
      <c r="IFW878" s="2"/>
      <c r="IFX878" s="2"/>
      <c r="IFY878" s="2"/>
      <c r="IFZ878" s="2"/>
      <c r="IGA878" s="2"/>
      <c r="IGB878" s="2"/>
      <c r="IGC878" s="2"/>
      <c r="IGD878" s="2"/>
      <c r="IGE878" s="2"/>
      <c r="IGF878" s="2"/>
      <c r="IGG878" s="2"/>
      <c r="IGH878" s="2"/>
      <c r="IGI878" s="2"/>
      <c r="IGJ878" s="2"/>
      <c r="IGK878" s="2"/>
      <c r="IGL878" s="2"/>
      <c r="IGM878" s="2"/>
      <c r="IGN878" s="2"/>
      <c r="IGO878" s="2"/>
      <c r="IGP878" s="2"/>
      <c r="IGQ878" s="2"/>
      <c r="IGR878" s="2"/>
      <c r="IGS878" s="2"/>
      <c r="IGT878" s="2"/>
      <c r="IGU878" s="2"/>
      <c r="IGV878" s="2"/>
      <c r="IGW878" s="2"/>
      <c r="IGX878" s="2"/>
      <c r="IGY878" s="2"/>
      <c r="IGZ878" s="2"/>
      <c r="IHA878" s="2"/>
      <c r="IHB878" s="2"/>
      <c r="IHC878" s="2"/>
      <c r="IHD878" s="2"/>
      <c r="IHE878" s="2"/>
      <c r="IHF878" s="2"/>
      <c r="IHG878" s="2"/>
      <c r="IHH878" s="2"/>
      <c r="IHI878" s="2"/>
      <c r="IHJ878" s="2"/>
      <c r="IHK878" s="2"/>
      <c r="IHL878" s="2"/>
      <c r="IHM878" s="2"/>
      <c r="IHN878" s="2"/>
      <c r="IHO878" s="2"/>
      <c r="IHP878" s="2"/>
      <c r="IHQ878" s="2"/>
      <c r="IHR878" s="2"/>
      <c r="IHS878" s="2"/>
      <c r="IHT878" s="2"/>
      <c r="IHU878" s="2"/>
      <c r="IHV878" s="2"/>
      <c r="IHW878" s="2"/>
      <c r="IHX878" s="2"/>
      <c r="IHY878" s="2"/>
      <c r="IHZ878" s="2"/>
      <c r="IIA878" s="2"/>
      <c r="IIB878" s="2"/>
      <c r="IIC878" s="2"/>
      <c r="IID878" s="2"/>
      <c r="IIE878" s="2"/>
      <c r="IIF878" s="2"/>
      <c r="IIG878" s="2"/>
      <c r="IIH878" s="2"/>
      <c r="III878" s="2"/>
      <c r="IIJ878" s="2"/>
      <c r="IIK878" s="2"/>
      <c r="IIL878" s="2"/>
      <c r="IIM878" s="2"/>
      <c r="IIN878" s="2"/>
      <c r="IIO878" s="2"/>
      <c r="IIP878" s="2"/>
      <c r="IIQ878" s="2"/>
      <c r="IIR878" s="2"/>
      <c r="IIS878" s="2"/>
      <c r="IIT878" s="2"/>
      <c r="IIU878" s="2"/>
      <c r="IIV878" s="2"/>
      <c r="IIW878" s="2"/>
      <c r="IIX878" s="2"/>
      <c r="IIY878" s="2"/>
      <c r="IIZ878" s="2"/>
      <c r="IJA878" s="2"/>
      <c r="IJB878" s="2"/>
      <c r="IJC878" s="2"/>
      <c r="IJD878" s="2"/>
      <c r="IJE878" s="2"/>
      <c r="IJF878" s="2"/>
      <c r="IJG878" s="2"/>
      <c r="IJH878" s="2"/>
      <c r="IJI878" s="2"/>
      <c r="IJJ878" s="2"/>
      <c r="IJK878" s="2"/>
      <c r="IJL878" s="2"/>
      <c r="IJM878" s="2"/>
      <c r="IJN878" s="2"/>
      <c r="IJO878" s="2"/>
      <c r="IJP878" s="2"/>
      <c r="IJQ878" s="2"/>
      <c r="IJR878" s="2"/>
      <c r="IJS878" s="2"/>
      <c r="IJT878" s="2"/>
      <c r="IJU878" s="2"/>
      <c r="IJV878" s="2"/>
      <c r="IJW878" s="2"/>
      <c r="IJX878" s="2"/>
      <c r="IJY878" s="2"/>
      <c r="IJZ878" s="2"/>
      <c r="IKA878" s="2"/>
      <c r="IKB878" s="2"/>
      <c r="IKC878" s="2"/>
      <c r="IKD878" s="2"/>
      <c r="IKE878" s="2"/>
      <c r="IKF878" s="2"/>
      <c r="IKG878" s="2"/>
      <c r="IKH878" s="2"/>
      <c r="IKI878" s="2"/>
      <c r="IKJ878" s="2"/>
      <c r="IKK878" s="2"/>
      <c r="IKL878" s="2"/>
      <c r="IKM878" s="2"/>
      <c r="IKN878" s="2"/>
      <c r="IKO878" s="2"/>
      <c r="IKP878" s="2"/>
      <c r="IKQ878" s="2"/>
      <c r="IKR878" s="2"/>
      <c r="IKS878" s="2"/>
      <c r="IKT878" s="2"/>
      <c r="IKU878" s="2"/>
      <c r="IKV878" s="2"/>
      <c r="IKW878" s="2"/>
      <c r="IKX878" s="2"/>
      <c r="IKY878" s="2"/>
      <c r="IKZ878" s="2"/>
      <c r="ILA878" s="2"/>
      <c r="ILB878" s="2"/>
      <c r="ILC878" s="2"/>
      <c r="ILD878" s="2"/>
      <c r="ILE878" s="2"/>
      <c r="ILF878" s="2"/>
      <c r="ILG878" s="2"/>
      <c r="ILH878" s="2"/>
      <c r="ILI878" s="2"/>
      <c r="ILJ878" s="2"/>
      <c r="ILK878" s="2"/>
      <c r="ILL878" s="2"/>
      <c r="ILM878" s="2"/>
      <c r="ILN878" s="2"/>
      <c r="ILO878" s="2"/>
      <c r="ILP878" s="2"/>
      <c r="ILQ878" s="2"/>
      <c r="ILR878" s="2"/>
      <c r="ILS878" s="2"/>
      <c r="ILT878" s="2"/>
      <c r="ILU878" s="2"/>
      <c r="ILV878" s="2"/>
      <c r="ILW878" s="2"/>
      <c r="ILX878" s="2"/>
      <c r="ILY878" s="2"/>
      <c r="ILZ878" s="2"/>
      <c r="IMA878" s="2"/>
      <c r="IMB878" s="2"/>
      <c r="IMC878" s="2"/>
      <c r="IMD878" s="2"/>
      <c r="IME878" s="2"/>
      <c r="IMF878" s="2"/>
      <c r="IMG878" s="2"/>
      <c r="IMH878" s="2"/>
      <c r="IMI878" s="2"/>
      <c r="IMJ878" s="2"/>
      <c r="IMK878" s="2"/>
      <c r="IML878" s="2"/>
      <c r="IMM878" s="2"/>
      <c r="IMN878" s="2"/>
      <c r="IMO878" s="2"/>
      <c r="IMP878" s="2"/>
      <c r="IMQ878" s="2"/>
      <c r="IMR878" s="2"/>
      <c r="IMS878" s="2"/>
      <c r="IMT878" s="2"/>
      <c r="IMU878" s="2"/>
      <c r="IMV878" s="2"/>
      <c r="IMW878" s="2"/>
      <c r="IMX878" s="2"/>
      <c r="IMY878" s="2"/>
      <c r="IMZ878" s="2"/>
      <c r="INA878" s="2"/>
      <c r="INB878" s="2"/>
      <c r="INC878" s="2"/>
      <c r="IND878" s="2"/>
      <c r="INE878" s="2"/>
      <c r="INF878" s="2"/>
      <c r="ING878" s="2"/>
      <c r="INH878" s="2"/>
      <c r="INI878" s="2"/>
      <c r="INJ878" s="2"/>
      <c r="INK878" s="2"/>
      <c r="INL878" s="2"/>
      <c r="INM878" s="2"/>
      <c r="INN878" s="2"/>
      <c r="INO878" s="2"/>
      <c r="INP878" s="2"/>
      <c r="INQ878" s="2"/>
      <c r="INR878" s="2"/>
      <c r="INS878" s="2"/>
      <c r="INT878" s="2"/>
      <c r="INU878" s="2"/>
      <c r="INV878" s="2"/>
      <c r="INW878" s="2"/>
      <c r="INX878" s="2"/>
      <c r="INY878" s="2"/>
      <c r="INZ878" s="2"/>
      <c r="IOA878" s="2"/>
      <c r="IOB878" s="2"/>
      <c r="IOC878" s="2"/>
      <c r="IOD878" s="2"/>
      <c r="IOE878" s="2"/>
      <c r="IOF878" s="2"/>
      <c r="IOG878" s="2"/>
      <c r="IOH878" s="2"/>
      <c r="IOI878" s="2"/>
      <c r="IOJ878" s="2"/>
      <c r="IOK878" s="2"/>
      <c r="IOL878" s="2"/>
      <c r="IOM878" s="2"/>
      <c r="ION878" s="2"/>
      <c r="IOO878" s="2"/>
      <c r="IOP878" s="2"/>
      <c r="IOQ878" s="2"/>
      <c r="IOR878" s="2"/>
      <c r="IOS878" s="2"/>
      <c r="IOT878" s="2"/>
      <c r="IOU878" s="2"/>
      <c r="IOV878" s="2"/>
      <c r="IOW878" s="2"/>
      <c r="IOX878" s="2"/>
      <c r="IOY878" s="2"/>
      <c r="IOZ878" s="2"/>
      <c r="IPA878" s="2"/>
      <c r="IPB878" s="2"/>
      <c r="IPC878" s="2"/>
      <c r="IPD878" s="2"/>
      <c r="IPE878" s="2"/>
      <c r="IPF878" s="2"/>
      <c r="IPG878" s="2"/>
      <c r="IPH878" s="2"/>
      <c r="IPI878" s="2"/>
      <c r="IPJ878" s="2"/>
      <c r="IPK878" s="2"/>
      <c r="IPL878" s="2"/>
      <c r="IPM878" s="2"/>
      <c r="IPN878" s="2"/>
      <c r="IPO878" s="2"/>
      <c r="IPP878" s="2"/>
      <c r="IPQ878" s="2"/>
      <c r="IPR878" s="2"/>
      <c r="IPS878" s="2"/>
      <c r="IPT878" s="2"/>
      <c r="IPU878" s="2"/>
      <c r="IPV878" s="2"/>
      <c r="IPW878" s="2"/>
      <c r="IPX878" s="2"/>
      <c r="IPY878" s="2"/>
      <c r="IPZ878" s="2"/>
      <c r="IQA878" s="2"/>
      <c r="IQB878" s="2"/>
      <c r="IQC878" s="2"/>
      <c r="IQD878" s="2"/>
      <c r="IQE878" s="2"/>
      <c r="IQF878" s="2"/>
      <c r="IQG878" s="2"/>
      <c r="IQH878" s="2"/>
      <c r="IQI878" s="2"/>
      <c r="IQJ878" s="2"/>
      <c r="IQK878" s="2"/>
      <c r="IQL878" s="2"/>
      <c r="IQM878" s="2"/>
      <c r="IQN878" s="2"/>
      <c r="IQO878" s="2"/>
      <c r="IQP878" s="2"/>
      <c r="IQQ878" s="2"/>
      <c r="IQR878" s="2"/>
      <c r="IQS878" s="2"/>
      <c r="IQT878" s="2"/>
      <c r="IQU878" s="2"/>
      <c r="IQV878" s="2"/>
      <c r="IQW878" s="2"/>
      <c r="IQX878" s="2"/>
      <c r="IQY878" s="2"/>
      <c r="IQZ878" s="2"/>
      <c r="IRA878" s="2"/>
      <c r="IRB878" s="2"/>
      <c r="IRC878" s="2"/>
      <c r="IRD878" s="2"/>
      <c r="IRE878" s="2"/>
      <c r="IRF878" s="2"/>
      <c r="IRG878" s="2"/>
      <c r="IRH878" s="2"/>
      <c r="IRI878" s="2"/>
      <c r="IRJ878" s="2"/>
      <c r="IRK878" s="2"/>
      <c r="IRL878" s="2"/>
      <c r="IRM878" s="2"/>
      <c r="IRN878" s="2"/>
      <c r="IRO878" s="2"/>
      <c r="IRP878" s="2"/>
      <c r="IRQ878" s="2"/>
      <c r="IRR878" s="2"/>
      <c r="IRS878" s="2"/>
      <c r="IRT878" s="2"/>
      <c r="IRU878" s="2"/>
      <c r="IRV878" s="2"/>
      <c r="IRW878" s="2"/>
      <c r="IRX878" s="2"/>
      <c r="IRY878" s="2"/>
      <c r="IRZ878" s="2"/>
      <c r="ISA878" s="2"/>
      <c r="ISB878" s="2"/>
      <c r="ISC878" s="2"/>
      <c r="ISD878" s="2"/>
      <c r="ISE878" s="2"/>
      <c r="ISF878" s="2"/>
      <c r="ISG878" s="2"/>
      <c r="ISH878" s="2"/>
      <c r="ISI878" s="2"/>
      <c r="ISJ878" s="2"/>
      <c r="ISK878" s="2"/>
      <c r="ISL878" s="2"/>
      <c r="ISM878" s="2"/>
      <c r="ISN878" s="2"/>
      <c r="ISO878" s="2"/>
      <c r="ISP878" s="2"/>
      <c r="ISQ878" s="2"/>
      <c r="ISR878" s="2"/>
      <c r="ISS878" s="2"/>
      <c r="IST878" s="2"/>
      <c r="ISU878" s="2"/>
      <c r="ISV878" s="2"/>
      <c r="ISW878" s="2"/>
      <c r="ISX878" s="2"/>
      <c r="ISY878" s="2"/>
      <c r="ISZ878" s="2"/>
      <c r="ITA878" s="2"/>
      <c r="ITB878" s="2"/>
      <c r="ITC878" s="2"/>
      <c r="ITD878" s="2"/>
      <c r="ITE878" s="2"/>
      <c r="ITF878" s="2"/>
      <c r="ITG878" s="2"/>
      <c r="ITH878" s="2"/>
      <c r="ITI878" s="2"/>
      <c r="ITJ878" s="2"/>
      <c r="ITK878" s="2"/>
      <c r="ITL878" s="2"/>
      <c r="ITM878" s="2"/>
      <c r="ITN878" s="2"/>
      <c r="ITO878" s="2"/>
      <c r="ITP878" s="2"/>
      <c r="ITQ878" s="2"/>
      <c r="ITR878" s="2"/>
      <c r="ITS878" s="2"/>
      <c r="ITT878" s="2"/>
      <c r="ITU878" s="2"/>
      <c r="ITV878" s="2"/>
      <c r="ITW878" s="2"/>
      <c r="ITX878" s="2"/>
      <c r="ITY878" s="2"/>
      <c r="ITZ878" s="2"/>
      <c r="IUA878" s="2"/>
      <c r="IUB878" s="2"/>
      <c r="IUC878" s="2"/>
      <c r="IUD878" s="2"/>
      <c r="IUE878" s="2"/>
      <c r="IUF878" s="2"/>
      <c r="IUG878" s="2"/>
      <c r="IUH878" s="2"/>
      <c r="IUI878" s="2"/>
      <c r="IUJ878" s="2"/>
      <c r="IUK878" s="2"/>
      <c r="IUL878" s="2"/>
      <c r="IUM878" s="2"/>
      <c r="IUN878" s="2"/>
      <c r="IUO878" s="2"/>
      <c r="IUP878" s="2"/>
      <c r="IUQ878" s="2"/>
      <c r="IUR878" s="2"/>
      <c r="IUS878" s="2"/>
      <c r="IUT878" s="2"/>
      <c r="IUU878" s="2"/>
      <c r="IUV878" s="2"/>
      <c r="IUW878" s="2"/>
      <c r="IUX878" s="2"/>
      <c r="IUY878" s="2"/>
      <c r="IUZ878" s="2"/>
      <c r="IVA878" s="2"/>
      <c r="IVB878" s="2"/>
      <c r="IVC878" s="2"/>
      <c r="IVD878" s="2"/>
      <c r="IVE878" s="2"/>
      <c r="IVF878" s="2"/>
      <c r="IVG878" s="2"/>
      <c r="IVH878" s="2"/>
      <c r="IVI878" s="2"/>
      <c r="IVJ878" s="2"/>
      <c r="IVK878" s="2"/>
      <c r="IVL878" s="2"/>
      <c r="IVM878" s="2"/>
      <c r="IVN878" s="2"/>
      <c r="IVO878" s="2"/>
      <c r="IVP878" s="2"/>
      <c r="IVQ878" s="2"/>
      <c r="IVR878" s="2"/>
      <c r="IVS878" s="2"/>
      <c r="IVT878" s="2"/>
      <c r="IVU878" s="2"/>
      <c r="IVV878" s="2"/>
      <c r="IVW878" s="2"/>
      <c r="IVX878" s="2"/>
      <c r="IVY878" s="2"/>
      <c r="IVZ878" s="2"/>
      <c r="IWA878" s="2"/>
      <c r="IWB878" s="2"/>
      <c r="IWC878" s="2"/>
      <c r="IWD878" s="2"/>
      <c r="IWE878" s="2"/>
      <c r="IWF878" s="2"/>
      <c r="IWG878" s="2"/>
      <c r="IWH878" s="2"/>
      <c r="IWI878" s="2"/>
      <c r="IWJ878" s="2"/>
      <c r="IWK878" s="2"/>
      <c r="IWL878" s="2"/>
      <c r="IWM878" s="2"/>
      <c r="IWN878" s="2"/>
      <c r="IWO878" s="2"/>
      <c r="IWP878" s="2"/>
      <c r="IWQ878" s="2"/>
      <c r="IWR878" s="2"/>
      <c r="IWS878" s="2"/>
      <c r="IWT878" s="2"/>
      <c r="IWU878" s="2"/>
      <c r="IWV878" s="2"/>
      <c r="IWW878" s="2"/>
      <c r="IWX878" s="2"/>
      <c r="IWY878" s="2"/>
      <c r="IWZ878" s="2"/>
      <c r="IXA878" s="2"/>
      <c r="IXB878" s="2"/>
      <c r="IXC878" s="2"/>
      <c r="IXD878" s="2"/>
      <c r="IXE878" s="2"/>
      <c r="IXF878" s="2"/>
      <c r="IXG878" s="2"/>
      <c r="IXH878" s="2"/>
      <c r="IXI878" s="2"/>
      <c r="IXJ878" s="2"/>
      <c r="IXK878" s="2"/>
      <c r="IXL878" s="2"/>
      <c r="IXM878" s="2"/>
      <c r="IXN878" s="2"/>
      <c r="IXO878" s="2"/>
      <c r="IXP878" s="2"/>
      <c r="IXQ878" s="2"/>
      <c r="IXR878" s="2"/>
      <c r="IXS878" s="2"/>
      <c r="IXT878" s="2"/>
      <c r="IXU878" s="2"/>
      <c r="IXV878" s="2"/>
      <c r="IXW878" s="2"/>
      <c r="IXX878" s="2"/>
      <c r="IXY878" s="2"/>
      <c r="IXZ878" s="2"/>
      <c r="IYA878" s="2"/>
      <c r="IYB878" s="2"/>
      <c r="IYC878" s="2"/>
      <c r="IYD878" s="2"/>
      <c r="IYE878" s="2"/>
      <c r="IYF878" s="2"/>
      <c r="IYG878" s="2"/>
      <c r="IYH878" s="2"/>
      <c r="IYI878" s="2"/>
      <c r="IYJ878" s="2"/>
      <c r="IYK878" s="2"/>
      <c r="IYL878" s="2"/>
      <c r="IYM878" s="2"/>
      <c r="IYN878" s="2"/>
      <c r="IYO878" s="2"/>
      <c r="IYP878" s="2"/>
      <c r="IYQ878" s="2"/>
      <c r="IYR878" s="2"/>
      <c r="IYS878" s="2"/>
      <c r="IYT878" s="2"/>
      <c r="IYU878" s="2"/>
      <c r="IYV878" s="2"/>
      <c r="IYW878" s="2"/>
      <c r="IYX878" s="2"/>
      <c r="IYY878" s="2"/>
      <c r="IYZ878" s="2"/>
      <c r="IZA878" s="2"/>
      <c r="IZB878" s="2"/>
      <c r="IZC878" s="2"/>
      <c r="IZD878" s="2"/>
      <c r="IZE878" s="2"/>
      <c r="IZF878" s="2"/>
      <c r="IZG878" s="2"/>
      <c r="IZH878" s="2"/>
      <c r="IZI878" s="2"/>
      <c r="IZJ878" s="2"/>
      <c r="IZK878" s="2"/>
      <c r="IZL878" s="2"/>
      <c r="IZM878" s="2"/>
      <c r="IZN878" s="2"/>
      <c r="IZO878" s="2"/>
      <c r="IZP878" s="2"/>
      <c r="IZQ878" s="2"/>
      <c r="IZR878" s="2"/>
      <c r="IZS878" s="2"/>
      <c r="IZT878" s="2"/>
      <c r="IZU878" s="2"/>
      <c r="IZV878" s="2"/>
      <c r="IZW878" s="2"/>
      <c r="IZX878" s="2"/>
      <c r="IZY878" s="2"/>
      <c r="IZZ878" s="2"/>
      <c r="JAA878" s="2"/>
      <c r="JAB878" s="2"/>
      <c r="JAC878" s="2"/>
      <c r="JAD878" s="2"/>
      <c r="JAE878" s="2"/>
      <c r="JAF878" s="2"/>
      <c r="JAG878" s="2"/>
      <c r="JAH878" s="2"/>
      <c r="JAI878" s="2"/>
      <c r="JAJ878" s="2"/>
      <c r="JAK878" s="2"/>
      <c r="JAL878" s="2"/>
      <c r="JAM878" s="2"/>
      <c r="JAN878" s="2"/>
      <c r="JAO878" s="2"/>
      <c r="JAP878" s="2"/>
      <c r="JAQ878" s="2"/>
      <c r="JAR878" s="2"/>
      <c r="JAS878" s="2"/>
      <c r="JAT878" s="2"/>
      <c r="JAU878" s="2"/>
      <c r="JAV878" s="2"/>
      <c r="JAW878" s="2"/>
      <c r="JAX878" s="2"/>
      <c r="JAY878" s="2"/>
      <c r="JAZ878" s="2"/>
      <c r="JBA878" s="2"/>
      <c r="JBB878" s="2"/>
      <c r="JBC878" s="2"/>
      <c r="JBD878" s="2"/>
      <c r="JBE878" s="2"/>
      <c r="JBF878" s="2"/>
      <c r="JBG878" s="2"/>
      <c r="JBH878" s="2"/>
      <c r="JBI878" s="2"/>
      <c r="JBJ878" s="2"/>
      <c r="JBK878" s="2"/>
      <c r="JBL878" s="2"/>
      <c r="JBM878" s="2"/>
      <c r="JBN878" s="2"/>
      <c r="JBO878" s="2"/>
      <c r="JBP878" s="2"/>
      <c r="JBQ878" s="2"/>
      <c r="JBR878" s="2"/>
      <c r="JBS878" s="2"/>
      <c r="JBT878" s="2"/>
      <c r="JBU878" s="2"/>
      <c r="JBV878" s="2"/>
      <c r="JBW878" s="2"/>
      <c r="JBX878" s="2"/>
      <c r="JBY878" s="2"/>
      <c r="JBZ878" s="2"/>
      <c r="JCA878" s="2"/>
      <c r="JCB878" s="2"/>
      <c r="JCC878" s="2"/>
      <c r="JCD878" s="2"/>
      <c r="JCE878" s="2"/>
      <c r="JCF878" s="2"/>
      <c r="JCG878" s="2"/>
      <c r="JCH878" s="2"/>
      <c r="JCI878" s="2"/>
      <c r="JCJ878" s="2"/>
      <c r="JCK878" s="2"/>
      <c r="JCL878" s="2"/>
      <c r="JCM878" s="2"/>
      <c r="JCN878" s="2"/>
      <c r="JCO878" s="2"/>
      <c r="JCP878" s="2"/>
      <c r="JCQ878" s="2"/>
      <c r="JCR878" s="2"/>
      <c r="JCS878" s="2"/>
      <c r="JCT878" s="2"/>
      <c r="JCU878" s="2"/>
      <c r="JCV878" s="2"/>
      <c r="JCW878" s="2"/>
      <c r="JCX878" s="2"/>
      <c r="JCY878" s="2"/>
      <c r="JCZ878" s="2"/>
      <c r="JDA878" s="2"/>
      <c r="JDB878" s="2"/>
      <c r="JDC878" s="2"/>
      <c r="JDD878" s="2"/>
      <c r="JDE878" s="2"/>
      <c r="JDF878" s="2"/>
      <c r="JDG878" s="2"/>
      <c r="JDH878" s="2"/>
      <c r="JDI878" s="2"/>
      <c r="JDJ878" s="2"/>
      <c r="JDK878" s="2"/>
      <c r="JDL878" s="2"/>
      <c r="JDM878" s="2"/>
      <c r="JDN878" s="2"/>
      <c r="JDO878" s="2"/>
      <c r="JDP878" s="2"/>
      <c r="JDQ878" s="2"/>
      <c r="JDR878" s="2"/>
      <c r="JDS878" s="2"/>
      <c r="JDT878" s="2"/>
      <c r="JDU878" s="2"/>
      <c r="JDV878" s="2"/>
      <c r="JDW878" s="2"/>
      <c r="JDX878" s="2"/>
      <c r="JDY878" s="2"/>
      <c r="JDZ878" s="2"/>
      <c r="JEA878" s="2"/>
      <c r="JEB878" s="2"/>
      <c r="JEC878" s="2"/>
      <c r="JED878" s="2"/>
      <c r="JEE878" s="2"/>
      <c r="JEF878" s="2"/>
      <c r="JEG878" s="2"/>
      <c r="JEH878" s="2"/>
      <c r="JEI878" s="2"/>
      <c r="JEJ878" s="2"/>
      <c r="JEK878" s="2"/>
      <c r="JEL878" s="2"/>
      <c r="JEM878" s="2"/>
      <c r="JEN878" s="2"/>
      <c r="JEO878" s="2"/>
      <c r="JEP878" s="2"/>
      <c r="JEQ878" s="2"/>
      <c r="JER878" s="2"/>
      <c r="JES878" s="2"/>
      <c r="JET878" s="2"/>
      <c r="JEU878" s="2"/>
      <c r="JEV878" s="2"/>
      <c r="JEW878" s="2"/>
      <c r="JEX878" s="2"/>
      <c r="JEY878" s="2"/>
      <c r="JEZ878" s="2"/>
      <c r="JFA878" s="2"/>
      <c r="JFB878" s="2"/>
      <c r="JFC878" s="2"/>
      <c r="JFD878" s="2"/>
      <c r="JFE878" s="2"/>
      <c r="JFF878" s="2"/>
      <c r="JFG878" s="2"/>
      <c r="JFH878" s="2"/>
      <c r="JFI878" s="2"/>
      <c r="JFJ878" s="2"/>
      <c r="JFK878" s="2"/>
      <c r="JFL878" s="2"/>
      <c r="JFM878" s="2"/>
      <c r="JFN878" s="2"/>
      <c r="JFO878" s="2"/>
      <c r="JFP878" s="2"/>
      <c r="JFQ878" s="2"/>
      <c r="JFR878" s="2"/>
      <c r="JFS878" s="2"/>
      <c r="JFT878" s="2"/>
      <c r="JFU878" s="2"/>
      <c r="JFV878" s="2"/>
      <c r="JFW878" s="2"/>
      <c r="JFX878" s="2"/>
      <c r="JFY878" s="2"/>
      <c r="JFZ878" s="2"/>
      <c r="JGA878" s="2"/>
      <c r="JGB878" s="2"/>
      <c r="JGC878" s="2"/>
      <c r="JGD878" s="2"/>
      <c r="JGE878" s="2"/>
      <c r="JGF878" s="2"/>
      <c r="JGG878" s="2"/>
      <c r="JGH878" s="2"/>
      <c r="JGI878" s="2"/>
      <c r="JGJ878" s="2"/>
      <c r="JGK878" s="2"/>
      <c r="JGL878" s="2"/>
      <c r="JGM878" s="2"/>
      <c r="JGN878" s="2"/>
      <c r="JGO878" s="2"/>
      <c r="JGP878" s="2"/>
      <c r="JGQ878" s="2"/>
      <c r="JGR878" s="2"/>
      <c r="JGS878" s="2"/>
      <c r="JGT878" s="2"/>
      <c r="JGU878" s="2"/>
      <c r="JGV878" s="2"/>
      <c r="JGW878" s="2"/>
      <c r="JGX878" s="2"/>
      <c r="JGY878" s="2"/>
      <c r="JGZ878" s="2"/>
      <c r="JHA878" s="2"/>
      <c r="JHB878" s="2"/>
      <c r="JHC878" s="2"/>
      <c r="JHD878" s="2"/>
      <c r="JHE878" s="2"/>
      <c r="JHF878" s="2"/>
      <c r="JHG878" s="2"/>
      <c r="JHH878" s="2"/>
      <c r="JHI878" s="2"/>
      <c r="JHJ878" s="2"/>
      <c r="JHK878" s="2"/>
      <c r="JHL878" s="2"/>
      <c r="JHM878" s="2"/>
      <c r="JHN878" s="2"/>
      <c r="JHO878" s="2"/>
      <c r="JHP878" s="2"/>
      <c r="JHQ878" s="2"/>
      <c r="JHR878" s="2"/>
      <c r="JHS878" s="2"/>
      <c r="JHT878" s="2"/>
      <c r="JHU878" s="2"/>
      <c r="JHV878" s="2"/>
      <c r="JHW878" s="2"/>
      <c r="JHX878" s="2"/>
      <c r="JHY878" s="2"/>
      <c r="JHZ878" s="2"/>
      <c r="JIA878" s="2"/>
      <c r="JIB878" s="2"/>
      <c r="JIC878" s="2"/>
      <c r="JID878" s="2"/>
      <c r="JIE878" s="2"/>
      <c r="JIF878" s="2"/>
      <c r="JIG878" s="2"/>
      <c r="JIH878" s="2"/>
      <c r="JII878" s="2"/>
      <c r="JIJ878" s="2"/>
      <c r="JIK878" s="2"/>
      <c r="JIL878" s="2"/>
      <c r="JIM878" s="2"/>
      <c r="JIN878" s="2"/>
      <c r="JIO878" s="2"/>
      <c r="JIP878" s="2"/>
      <c r="JIQ878" s="2"/>
      <c r="JIR878" s="2"/>
      <c r="JIS878" s="2"/>
      <c r="JIT878" s="2"/>
      <c r="JIU878" s="2"/>
      <c r="JIV878" s="2"/>
      <c r="JIW878" s="2"/>
      <c r="JIX878" s="2"/>
      <c r="JIY878" s="2"/>
      <c r="JIZ878" s="2"/>
      <c r="JJA878" s="2"/>
      <c r="JJB878" s="2"/>
      <c r="JJC878" s="2"/>
      <c r="JJD878" s="2"/>
      <c r="JJE878" s="2"/>
      <c r="JJF878" s="2"/>
      <c r="JJG878" s="2"/>
      <c r="JJH878" s="2"/>
      <c r="JJI878" s="2"/>
      <c r="JJJ878" s="2"/>
      <c r="JJK878" s="2"/>
      <c r="JJL878" s="2"/>
      <c r="JJM878" s="2"/>
      <c r="JJN878" s="2"/>
      <c r="JJO878" s="2"/>
      <c r="JJP878" s="2"/>
      <c r="JJQ878" s="2"/>
      <c r="JJR878" s="2"/>
      <c r="JJS878" s="2"/>
      <c r="JJT878" s="2"/>
      <c r="JJU878" s="2"/>
      <c r="JJV878" s="2"/>
      <c r="JJW878" s="2"/>
      <c r="JJX878" s="2"/>
      <c r="JJY878" s="2"/>
      <c r="JJZ878" s="2"/>
      <c r="JKA878" s="2"/>
      <c r="JKB878" s="2"/>
      <c r="JKC878" s="2"/>
      <c r="JKD878" s="2"/>
      <c r="JKE878" s="2"/>
      <c r="JKF878" s="2"/>
      <c r="JKG878" s="2"/>
      <c r="JKH878" s="2"/>
      <c r="JKI878" s="2"/>
      <c r="JKJ878" s="2"/>
      <c r="JKK878" s="2"/>
      <c r="JKL878" s="2"/>
      <c r="JKM878" s="2"/>
      <c r="JKN878" s="2"/>
      <c r="JKO878" s="2"/>
      <c r="JKP878" s="2"/>
      <c r="JKQ878" s="2"/>
      <c r="JKR878" s="2"/>
      <c r="JKS878" s="2"/>
      <c r="JKT878" s="2"/>
      <c r="JKU878" s="2"/>
      <c r="JKV878" s="2"/>
      <c r="JKW878" s="2"/>
      <c r="JKX878" s="2"/>
      <c r="JKY878" s="2"/>
      <c r="JKZ878" s="2"/>
      <c r="JLA878" s="2"/>
      <c r="JLB878" s="2"/>
      <c r="JLC878" s="2"/>
      <c r="JLD878" s="2"/>
      <c r="JLE878" s="2"/>
      <c r="JLF878" s="2"/>
      <c r="JLG878" s="2"/>
      <c r="JLH878" s="2"/>
      <c r="JLI878" s="2"/>
      <c r="JLJ878" s="2"/>
      <c r="JLK878" s="2"/>
      <c r="JLL878" s="2"/>
      <c r="JLM878" s="2"/>
      <c r="JLN878" s="2"/>
      <c r="JLO878" s="2"/>
      <c r="JLP878" s="2"/>
      <c r="JLQ878" s="2"/>
      <c r="JLR878" s="2"/>
      <c r="JLS878" s="2"/>
      <c r="JLT878" s="2"/>
      <c r="JLU878" s="2"/>
      <c r="JLV878" s="2"/>
      <c r="JLW878" s="2"/>
      <c r="JLX878" s="2"/>
      <c r="JLY878" s="2"/>
      <c r="JLZ878" s="2"/>
      <c r="JMA878" s="2"/>
      <c r="JMB878" s="2"/>
      <c r="JMC878" s="2"/>
      <c r="JMD878" s="2"/>
      <c r="JME878" s="2"/>
      <c r="JMF878" s="2"/>
      <c r="JMG878" s="2"/>
      <c r="JMH878" s="2"/>
      <c r="JMI878" s="2"/>
      <c r="JMJ878" s="2"/>
      <c r="JMK878" s="2"/>
      <c r="JML878" s="2"/>
      <c r="JMM878" s="2"/>
      <c r="JMN878" s="2"/>
      <c r="JMO878" s="2"/>
      <c r="JMP878" s="2"/>
      <c r="JMQ878" s="2"/>
      <c r="JMR878" s="2"/>
      <c r="JMS878" s="2"/>
      <c r="JMT878" s="2"/>
      <c r="JMU878" s="2"/>
      <c r="JMV878" s="2"/>
      <c r="JMW878" s="2"/>
      <c r="JMX878" s="2"/>
      <c r="JMY878" s="2"/>
      <c r="JMZ878" s="2"/>
      <c r="JNA878" s="2"/>
      <c r="JNB878" s="2"/>
      <c r="JNC878" s="2"/>
      <c r="JND878" s="2"/>
      <c r="JNE878" s="2"/>
      <c r="JNF878" s="2"/>
      <c r="JNG878" s="2"/>
      <c r="JNH878" s="2"/>
      <c r="JNI878" s="2"/>
      <c r="JNJ878" s="2"/>
      <c r="JNK878" s="2"/>
      <c r="JNL878" s="2"/>
      <c r="JNM878" s="2"/>
      <c r="JNN878" s="2"/>
      <c r="JNO878" s="2"/>
      <c r="JNP878" s="2"/>
      <c r="JNQ878" s="2"/>
      <c r="JNR878" s="2"/>
      <c r="JNS878" s="2"/>
      <c r="JNT878" s="2"/>
      <c r="JNU878" s="2"/>
      <c r="JNV878" s="2"/>
      <c r="JNW878" s="2"/>
      <c r="JNX878" s="2"/>
      <c r="JNY878" s="2"/>
      <c r="JNZ878" s="2"/>
      <c r="JOA878" s="2"/>
      <c r="JOB878" s="2"/>
      <c r="JOC878" s="2"/>
      <c r="JOD878" s="2"/>
      <c r="JOE878" s="2"/>
      <c r="JOF878" s="2"/>
      <c r="JOG878" s="2"/>
      <c r="JOH878" s="2"/>
      <c r="JOI878" s="2"/>
      <c r="JOJ878" s="2"/>
      <c r="JOK878" s="2"/>
      <c r="JOL878" s="2"/>
      <c r="JOM878" s="2"/>
      <c r="JON878" s="2"/>
      <c r="JOO878" s="2"/>
      <c r="JOP878" s="2"/>
      <c r="JOQ878" s="2"/>
      <c r="JOR878" s="2"/>
      <c r="JOS878" s="2"/>
      <c r="JOT878" s="2"/>
      <c r="JOU878" s="2"/>
      <c r="JOV878" s="2"/>
      <c r="JOW878" s="2"/>
      <c r="JOX878" s="2"/>
      <c r="JOY878" s="2"/>
      <c r="JOZ878" s="2"/>
      <c r="JPA878" s="2"/>
      <c r="JPB878" s="2"/>
      <c r="JPC878" s="2"/>
      <c r="JPD878" s="2"/>
      <c r="JPE878" s="2"/>
      <c r="JPF878" s="2"/>
      <c r="JPG878" s="2"/>
      <c r="JPH878" s="2"/>
      <c r="JPI878" s="2"/>
      <c r="JPJ878" s="2"/>
      <c r="JPK878" s="2"/>
      <c r="JPL878" s="2"/>
      <c r="JPM878" s="2"/>
      <c r="JPN878" s="2"/>
      <c r="JPO878" s="2"/>
      <c r="JPP878" s="2"/>
      <c r="JPQ878" s="2"/>
      <c r="JPR878" s="2"/>
      <c r="JPS878" s="2"/>
      <c r="JPT878" s="2"/>
      <c r="JPU878" s="2"/>
      <c r="JPV878" s="2"/>
      <c r="JPW878" s="2"/>
      <c r="JPX878" s="2"/>
      <c r="JPY878" s="2"/>
      <c r="JPZ878" s="2"/>
      <c r="JQA878" s="2"/>
      <c r="JQB878" s="2"/>
      <c r="JQC878" s="2"/>
      <c r="JQD878" s="2"/>
      <c r="JQE878" s="2"/>
      <c r="JQF878" s="2"/>
      <c r="JQG878" s="2"/>
      <c r="JQH878" s="2"/>
      <c r="JQI878" s="2"/>
      <c r="JQJ878" s="2"/>
      <c r="JQK878" s="2"/>
      <c r="JQL878" s="2"/>
      <c r="JQM878" s="2"/>
      <c r="JQN878" s="2"/>
      <c r="JQO878" s="2"/>
      <c r="JQP878" s="2"/>
      <c r="JQQ878" s="2"/>
      <c r="JQR878" s="2"/>
      <c r="JQS878" s="2"/>
      <c r="JQT878" s="2"/>
      <c r="JQU878" s="2"/>
      <c r="JQV878" s="2"/>
      <c r="JQW878" s="2"/>
      <c r="JQX878" s="2"/>
      <c r="JQY878" s="2"/>
      <c r="JQZ878" s="2"/>
      <c r="JRA878" s="2"/>
      <c r="JRB878" s="2"/>
      <c r="JRC878" s="2"/>
      <c r="JRD878" s="2"/>
      <c r="JRE878" s="2"/>
      <c r="JRF878" s="2"/>
      <c r="JRG878" s="2"/>
      <c r="JRH878" s="2"/>
      <c r="JRI878" s="2"/>
      <c r="JRJ878" s="2"/>
      <c r="JRK878" s="2"/>
      <c r="JRL878" s="2"/>
      <c r="JRM878" s="2"/>
      <c r="JRN878" s="2"/>
      <c r="JRO878" s="2"/>
      <c r="JRP878" s="2"/>
      <c r="JRQ878" s="2"/>
      <c r="JRR878" s="2"/>
      <c r="JRS878" s="2"/>
      <c r="JRT878" s="2"/>
      <c r="JRU878" s="2"/>
      <c r="JRV878" s="2"/>
      <c r="JRW878" s="2"/>
      <c r="JRX878" s="2"/>
      <c r="JRY878" s="2"/>
      <c r="JRZ878" s="2"/>
      <c r="JSA878" s="2"/>
      <c r="JSB878" s="2"/>
      <c r="JSC878" s="2"/>
      <c r="JSD878" s="2"/>
      <c r="JSE878" s="2"/>
      <c r="JSF878" s="2"/>
      <c r="JSG878" s="2"/>
      <c r="JSH878" s="2"/>
      <c r="JSI878" s="2"/>
      <c r="JSJ878" s="2"/>
      <c r="JSK878" s="2"/>
      <c r="JSL878" s="2"/>
      <c r="JSM878" s="2"/>
      <c r="JSN878" s="2"/>
      <c r="JSO878" s="2"/>
      <c r="JSP878" s="2"/>
      <c r="JSQ878" s="2"/>
      <c r="JSR878" s="2"/>
      <c r="JSS878" s="2"/>
      <c r="JST878" s="2"/>
      <c r="JSU878" s="2"/>
      <c r="JSV878" s="2"/>
      <c r="JSW878" s="2"/>
      <c r="JSX878" s="2"/>
      <c r="JSY878" s="2"/>
      <c r="JSZ878" s="2"/>
      <c r="JTA878" s="2"/>
      <c r="JTB878" s="2"/>
      <c r="JTC878" s="2"/>
      <c r="JTD878" s="2"/>
      <c r="JTE878" s="2"/>
      <c r="JTF878" s="2"/>
      <c r="JTG878" s="2"/>
      <c r="JTH878" s="2"/>
      <c r="JTI878" s="2"/>
      <c r="JTJ878" s="2"/>
      <c r="JTK878" s="2"/>
      <c r="JTL878" s="2"/>
      <c r="JTM878" s="2"/>
      <c r="JTN878" s="2"/>
      <c r="JTO878" s="2"/>
      <c r="JTP878" s="2"/>
      <c r="JTQ878" s="2"/>
      <c r="JTR878" s="2"/>
      <c r="JTS878" s="2"/>
      <c r="JTT878" s="2"/>
      <c r="JTU878" s="2"/>
      <c r="JTV878" s="2"/>
      <c r="JTW878" s="2"/>
      <c r="JTX878" s="2"/>
      <c r="JTY878" s="2"/>
      <c r="JTZ878" s="2"/>
      <c r="JUA878" s="2"/>
      <c r="JUB878" s="2"/>
      <c r="JUC878" s="2"/>
      <c r="JUD878" s="2"/>
      <c r="JUE878" s="2"/>
      <c r="JUF878" s="2"/>
      <c r="JUG878" s="2"/>
      <c r="JUH878" s="2"/>
      <c r="JUI878" s="2"/>
      <c r="JUJ878" s="2"/>
      <c r="JUK878" s="2"/>
      <c r="JUL878" s="2"/>
      <c r="JUM878" s="2"/>
      <c r="JUN878" s="2"/>
      <c r="JUO878" s="2"/>
      <c r="JUP878" s="2"/>
      <c r="JUQ878" s="2"/>
      <c r="JUR878" s="2"/>
      <c r="JUS878" s="2"/>
      <c r="JUT878" s="2"/>
      <c r="JUU878" s="2"/>
      <c r="JUV878" s="2"/>
      <c r="JUW878" s="2"/>
      <c r="JUX878" s="2"/>
      <c r="JUY878" s="2"/>
      <c r="JUZ878" s="2"/>
      <c r="JVA878" s="2"/>
      <c r="JVB878" s="2"/>
      <c r="JVC878" s="2"/>
      <c r="JVD878" s="2"/>
      <c r="JVE878" s="2"/>
      <c r="JVF878" s="2"/>
      <c r="JVG878" s="2"/>
      <c r="JVH878" s="2"/>
      <c r="JVI878" s="2"/>
      <c r="JVJ878" s="2"/>
      <c r="JVK878" s="2"/>
      <c r="JVL878" s="2"/>
      <c r="JVM878" s="2"/>
      <c r="JVN878" s="2"/>
      <c r="JVO878" s="2"/>
      <c r="JVP878" s="2"/>
      <c r="JVQ878" s="2"/>
      <c r="JVR878" s="2"/>
      <c r="JVS878" s="2"/>
      <c r="JVT878" s="2"/>
      <c r="JVU878" s="2"/>
      <c r="JVV878" s="2"/>
      <c r="JVW878" s="2"/>
      <c r="JVX878" s="2"/>
      <c r="JVY878" s="2"/>
      <c r="JVZ878" s="2"/>
      <c r="JWA878" s="2"/>
      <c r="JWB878" s="2"/>
      <c r="JWC878" s="2"/>
      <c r="JWD878" s="2"/>
      <c r="JWE878" s="2"/>
      <c r="JWF878" s="2"/>
      <c r="JWG878" s="2"/>
      <c r="JWH878" s="2"/>
      <c r="JWI878" s="2"/>
      <c r="JWJ878" s="2"/>
      <c r="JWK878" s="2"/>
      <c r="JWL878" s="2"/>
      <c r="JWM878" s="2"/>
      <c r="JWN878" s="2"/>
      <c r="JWO878" s="2"/>
      <c r="JWP878" s="2"/>
      <c r="JWQ878" s="2"/>
      <c r="JWR878" s="2"/>
      <c r="JWS878" s="2"/>
      <c r="JWT878" s="2"/>
      <c r="JWU878" s="2"/>
      <c r="JWV878" s="2"/>
      <c r="JWW878" s="2"/>
      <c r="JWX878" s="2"/>
      <c r="JWY878" s="2"/>
      <c r="JWZ878" s="2"/>
      <c r="JXA878" s="2"/>
      <c r="JXB878" s="2"/>
      <c r="JXC878" s="2"/>
      <c r="JXD878" s="2"/>
      <c r="JXE878" s="2"/>
      <c r="JXF878" s="2"/>
      <c r="JXG878" s="2"/>
      <c r="JXH878" s="2"/>
      <c r="JXI878" s="2"/>
      <c r="JXJ878" s="2"/>
      <c r="JXK878" s="2"/>
      <c r="JXL878" s="2"/>
      <c r="JXM878" s="2"/>
      <c r="JXN878" s="2"/>
      <c r="JXO878" s="2"/>
      <c r="JXP878" s="2"/>
      <c r="JXQ878" s="2"/>
      <c r="JXR878" s="2"/>
      <c r="JXS878" s="2"/>
      <c r="JXT878" s="2"/>
      <c r="JXU878" s="2"/>
      <c r="JXV878" s="2"/>
      <c r="JXW878" s="2"/>
      <c r="JXX878" s="2"/>
      <c r="JXY878" s="2"/>
      <c r="JXZ878" s="2"/>
      <c r="JYA878" s="2"/>
      <c r="JYB878" s="2"/>
      <c r="JYC878" s="2"/>
      <c r="JYD878" s="2"/>
      <c r="JYE878" s="2"/>
      <c r="JYF878" s="2"/>
      <c r="JYG878" s="2"/>
      <c r="JYH878" s="2"/>
      <c r="JYI878" s="2"/>
      <c r="JYJ878" s="2"/>
      <c r="JYK878" s="2"/>
      <c r="JYL878" s="2"/>
      <c r="JYM878" s="2"/>
      <c r="JYN878" s="2"/>
      <c r="JYO878" s="2"/>
      <c r="JYP878" s="2"/>
      <c r="JYQ878" s="2"/>
      <c r="JYR878" s="2"/>
      <c r="JYS878" s="2"/>
      <c r="JYT878" s="2"/>
      <c r="JYU878" s="2"/>
      <c r="JYV878" s="2"/>
      <c r="JYW878" s="2"/>
      <c r="JYX878" s="2"/>
      <c r="JYY878" s="2"/>
      <c r="JYZ878" s="2"/>
      <c r="JZA878" s="2"/>
      <c r="JZB878" s="2"/>
      <c r="JZC878" s="2"/>
      <c r="JZD878" s="2"/>
      <c r="JZE878" s="2"/>
      <c r="JZF878" s="2"/>
      <c r="JZG878" s="2"/>
      <c r="JZH878" s="2"/>
      <c r="JZI878" s="2"/>
      <c r="JZJ878" s="2"/>
      <c r="JZK878" s="2"/>
      <c r="JZL878" s="2"/>
      <c r="JZM878" s="2"/>
      <c r="JZN878" s="2"/>
      <c r="JZO878" s="2"/>
      <c r="JZP878" s="2"/>
      <c r="JZQ878" s="2"/>
      <c r="JZR878" s="2"/>
      <c r="JZS878" s="2"/>
      <c r="JZT878" s="2"/>
      <c r="JZU878" s="2"/>
      <c r="JZV878" s="2"/>
      <c r="JZW878" s="2"/>
      <c r="JZX878" s="2"/>
      <c r="JZY878" s="2"/>
      <c r="JZZ878" s="2"/>
      <c r="KAA878" s="2"/>
      <c r="KAB878" s="2"/>
      <c r="KAC878" s="2"/>
      <c r="KAD878" s="2"/>
      <c r="KAE878" s="2"/>
      <c r="KAF878" s="2"/>
      <c r="KAG878" s="2"/>
      <c r="KAH878" s="2"/>
      <c r="KAI878" s="2"/>
      <c r="KAJ878" s="2"/>
      <c r="KAK878" s="2"/>
      <c r="KAL878" s="2"/>
      <c r="KAM878" s="2"/>
      <c r="KAN878" s="2"/>
      <c r="KAO878" s="2"/>
      <c r="KAP878" s="2"/>
      <c r="KAQ878" s="2"/>
      <c r="KAR878" s="2"/>
      <c r="KAS878" s="2"/>
      <c r="KAT878" s="2"/>
      <c r="KAU878" s="2"/>
      <c r="KAV878" s="2"/>
      <c r="KAW878" s="2"/>
      <c r="KAX878" s="2"/>
      <c r="KAY878" s="2"/>
      <c r="KAZ878" s="2"/>
      <c r="KBA878" s="2"/>
      <c r="KBB878" s="2"/>
      <c r="KBC878" s="2"/>
      <c r="KBD878" s="2"/>
      <c r="KBE878" s="2"/>
      <c r="KBF878" s="2"/>
      <c r="KBG878" s="2"/>
      <c r="KBH878" s="2"/>
      <c r="KBI878" s="2"/>
      <c r="KBJ878" s="2"/>
      <c r="KBK878" s="2"/>
      <c r="KBL878" s="2"/>
      <c r="KBM878" s="2"/>
      <c r="KBN878" s="2"/>
      <c r="KBO878" s="2"/>
      <c r="KBP878" s="2"/>
      <c r="KBQ878" s="2"/>
      <c r="KBR878" s="2"/>
      <c r="KBS878" s="2"/>
      <c r="KBT878" s="2"/>
      <c r="KBU878" s="2"/>
      <c r="KBV878" s="2"/>
      <c r="KBW878" s="2"/>
      <c r="KBX878" s="2"/>
      <c r="KBY878" s="2"/>
      <c r="KBZ878" s="2"/>
      <c r="KCA878" s="2"/>
      <c r="KCB878" s="2"/>
      <c r="KCC878" s="2"/>
      <c r="KCD878" s="2"/>
      <c r="KCE878" s="2"/>
      <c r="KCF878" s="2"/>
      <c r="KCG878" s="2"/>
      <c r="KCH878" s="2"/>
      <c r="KCI878" s="2"/>
      <c r="KCJ878" s="2"/>
      <c r="KCK878" s="2"/>
      <c r="KCL878" s="2"/>
      <c r="KCM878" s="2"/>
      <c r="KCN878" s="2"/>
      <c r="KCO878" s="2"/>
      <c r="KCP878" s="2"/>
      <c r="KCQ878" s="2"/>
      <c r="KCR878" s="2"/>
      <c r="KCS878" s="2"/>
      <c r="KCT878" s="2"/>
      <c r="KCU878" s="2"/>
      <c r="KCV878" s="2"/>
      <c r="KCW878" s="2"/>
      <c r="KCX878" s="2"/>
      <c r="KCY878" s="2"/>
      <c r="KCZ878" s="2"/>
      <c r="KDA878" s="2"/>
      <c r="KDB878" s="2"/>
      <c r="KDC878" s="2"/>
      <c r="KDD878" s="2"/>
      <c r="KDE878" s="2"/>
      <c r="KDF878" s="2"/>
      <c r="KDG878" s="2"/>
      <c r="KDH878" s="2"/>
      <c r="KDI878" s="2"/>
      <c r="KDJ878" s="2"/>
      <c r="KDK878" s="2"/>
      <c r="KDL878" s="2"/>
      <c r="KDM878" s="2"/>
      <c r="KDN878" s="2"/>
      <c r="KDO878" s="2"/>
      <c r="KDP878" s="2"/>
      <c r="KDQ878" s="2"/>
      <c r="KDR878" s="2"/>
      <c r="KDS878" s="2"/>
      <c r="KDT878" s="2"/>
      <c r="KDU878" s="2"/>
      <c r="KDV878" s="2"/>
      <c r="KDW878" s="2"/>
      <c r="KDX878" s="2"/>
      <c r="KDY878" s="2"/>
      <c r="KDZ878" s="2"/>
      <c r="KEA878" s="2"/>
      <c r="KEB878" s="2"/>
      <c r="KEC878" s="2"/>
      <c r="KED878" s="2"/>
      <c r="KEE878" s="2"/>
      <c r="KEF878" s="2"/>
      <c r="KEG878" s="2"/>
      <c r="KEH878" s="2"/>
      <c r="KEI878" s="2"/>
      <c r="KEJ878" s="2"/>
      <c r="KEK878" s="2"/>
      <c r="KEL878" s="2"/>
      <c r="KEM878" s="2"/>
      <c r="KEN878" s="2"/>
      <c r="KEO878" s="2"/>
      <c r="KEP878" s="2"/>
      <c r="KEQ878" s="2"/>
      <c r="KER878" s="2"/>
      <c r="KES878" s="2"/>
      <c r="KET878" s="2"/>
      <c r="KEU878" s="2"/>
      <c r="KEV878" s="2"/>
      <c r="KEW878" s="2"/>
      <c r="KEX878" s="2"/>
      <c r="KEY878" s="2"/>
      <c r="KEZ878" s="2"/>
      <c r="KFA878" s="2"/>
      <c r="KFB878" s="2"/>
      <c r="KFC878" s="2"/>
      <c r="KFD878" s="2"/>
      <c r="KFE878" s="2"/>
      <c r="KFF878" s="2"/>
      <c r="KFG878" s="2"/>
      <c r="KFH878" s="2"/>
      <c r="KFI878" s="2"/>
      <c r="KFJ878" s="2"/>
      <c r="KFK878" s="2"/>
      <c r="KFL878" s="2"/>
      <c r="KFM878" s="2"/>
      <c r="KFN878" s="2"/>
      <c r="KFO878" s="2"/>
      <c r="KFP878" s="2"/>
      <c r="KFQ878" s="2"/>
      <c r="KFR878" s="2"/>
      <c r="KFS878" s="2"/>
      <c r="KFT878" s="2"/>
      <c r="KFU878" s="2"/>
      <c r="KFV878" s="2"/>
      <c r="KFW878" s="2"/>
      <c r="KFX878" s="2"/>
      <c r="KFY878" s="2"/>
      <c r="KFZ878" s="2"/>
      <c r="KGA878" s="2"/>
      <c r="KGB878" s="2"/>
      <c r="KGC878" s="2"/>
      <c r="KGD878" s="2"/>
      <c r="KGE878" s="2"/>
      <c r="KGF878" s="2"/>
      <c r="KGG878" s="2"/>
      <c r="KGH878" s="2"/>
      <c r="KGI878" s="2"/>
      <c r="KGJ878" s="2"/>
      <c r="KGK878" s="2"/>
      <c r="KGL878" s="2"/>
      <c r="KGM878" s="2"/>
      <c r="KGN878" s="2"/>
      <c r="KGO878" s="2"/>
      <c r="KGP878" s="2"/>
      <c r="KGQ878" s="2"/>
      <c r="KGR878" s="2"/>
      <c r="KGS878" s="2"/>
      <c r="KGT878" s="2"/>
      <c r="KGU878" s="2"/>
      <c r="KGV878" s="2"/>
      <c r="KGW878" s="2"/>
      <c r="KGX878" s="2"/>
      <c r="KGY878" s="2"/>
      <c r="KGZ878" s="2"/>
      <c r="KHA878" s="2"/>
      <c r="KHB878" s="2"/>
      <c r="KHC878" s="2"/>
      <c r="KHD878" s="2"/>
      <c r="KHE878" s="2"/>
      <c r="KHF878" s="2"/>
      <c r="KHG878" s="2"/>
      <c r="KHH878" s="2"/>
      <c r="KHI878" s="2"/>
      <c r="KHJ878" s="2"/>
      <c r="KHK878" s="2"/>
      <c r="KHL878" s="2"/>
      <c r="KHM878" s="2"/>
      <c r="KHN878" s="2"/>
      <c r="KHO878" s="2"/>
      <c r="KHP878" s="2"/>
      <c r="KHQ878" s="2"/>
      <c r="KHR878" s="2"/>
      <c r="KHS878" s="2"/>
      <c r="KHT878" s="2"/>
      <c r="KHU878" s="2"/>
      <c r="KHV878" s="2"/>
      <c r="KHW878" s="2"/>
      <c r="KHX878" s="2"/>
      <c r="KHY878" s="2"/>
      <c r="KHZ878" s="2"/>
      <c r="KIA878" s="2"/>
      <c r="KIB878" s="2"/>
      <c r="KIC878" s="2"/>
      <c r="KID878" s="2"/>
      <c r="KIE878" s="2"/>
      <c r="KIF878" s="2"/>
      <c r="KIG878" s="2"/>
      <c r="KIH878" s="2"/>
      <c r="KII878" s="2"/>
      <c r="KIJ878" s="2"/>
      <c r="KIK878" s="2"/>
      <c r="KIL878" s="2"/>
      <c r="KIM878" s="2"/>
      <c r="KIN878" s="2"/>
      <c r="KIO878" s="2"/>
      <c r="KIP878" s="2"/>
      <c r="KIQ878" s="2"/>
      <c r="KIR878" s="2"/>
      <c r="KIS878" s="2"/>
      <c r="KIT878" s="2"/>
      <c r="KIU878" s="2"/>
      <c r="KIV878" s="2"/>
      <c r="KIW878" s="2"/>
      <c r="KIX878" s="2"/>
      <c r="KIY878" s="2"/>
      <c r="KIZ878" s="2"/>
      <c r="KJA878" s="2"/>
      <c r="KJB878" s="2"/>
      <c r="KJC878" s="2"/>
      <c r="KJD878" s="2"/>
      <c r="KJE878" s="2"/>
      <c r="KJF878" s="2"/>
      <c r="KJG878" s="2"/>
      <c r="KJH878" s="2"/>
      <c r="KJI878" s="2"/>
      <c r="KJJ878" s="2"/>
      <c r="KJK878" s="2"/>
      <c r="KJL878" s="2"/>
      <c r="KJM878" s="2"/>
      <c r="KJN878" s="2"/>
      <c r="KJO878" s="2"/>
      <c r="KJP878" s="2"/>
      <c r="KJQ878" s="2"/>
      <c r="KJR878" s="2"/>
      <c r="KJS878" s="2"/>
      <c r="KJT878" s="2"/>
      <c r="KJU878" s="2"/>
      <c r="KJV878" s="2"/>
      <c r="KJW878" s="2"/>
      <c r="KJX878" s="2"/>
      <c r="KJY878" s="2"/>
      <c r="KJZ878" s="2"/>
      <c r="KKA878" s="2"/>
      <c r="KKB878" s="2"/>
      <c r="KKC878" s="2"/>
      <c r="KKD878" s="2"/>
      <c r="KKE878" s="2"/>
      <c r="KKF878" s="2"/>
      <c r="KKG878" s="2"/>
      <c r="KKH878" s="2"/>
      <c r="KKI878" s="2"/>
      <c r="KKJ878" s="2"/>
      <c r="KKK878" s="2"/>
      <c r="KKL878" s="2"/>
      <c r="KKM878" s="2"/>
      <c r="KKN878" s="2"/>
      <c r="KKO878" s="2"/>
      <c r="KKP878" s="2"/>
      <c r="KKQ878" s="2"/>
      <c r="KKR878" s="2"/>
      <c r="KKS878" s="2"/>
      <c r="KKT878" s="2"/>
      <c r="KKU878" s="2"/>
      <c r="KKV878" s="2"/>
      <c r="KKW878" s="2"/>
      <c r="KKX878" s="2"/>
      <c r="KKY878" s="2"/>
      <c r="KKZ878" s="2"/>
      <c r="KLA878" s="2"/>
      <c r="KLB878" s="2"/>
      <c r="KLC878" s="2"/>
      <c r="KLD878" s="2"/>
      <c r="KLE878" s="2"/>
      <c r="KLF878" s="2"/>
      <c r="KLG878" s="2"/>
      <c r="KLH878" s="2"/>
      <c r="KLI878" s="2"/>
      <c r="KLJ878" s="2"/>
      <c r="KLK878" s="2"/>
      <c r="KLL878" s="2"/>
      <c r="KLM878" s="2"/>
      <c r="KLN878" s="2"/>
      <c r="KLO878" s="2"/>
      <c r="KLP878" s="2"/>
      <c r="KLQ878" s="2"/>
      <c r="KLR878" s="2"/>
      <c r="KLS878" s="2"/>
      <c r="KLT878" s="2"/>
      <c r="KLU878" s="2"/>
      <c r="KLV878" s="2"/>
      <c r="KLW878" s="2"/>
      <c r="KLX878" s="2"/>
      <c r="KLY878" s="2"/>
      <c r="KLZ878" s="2"/>
      <c r="KMA878" s="2"/>
      <c r="KMB878" s="2"/>
      <c r="KMC878" s="2"/>
      <c r="KMD878" s="2"/>
      <c r="KME878" s="2"/>
      <c r="KMF878" s="2"/>
      <c r="KMG878" s="2"/>
      <c r="KMH878" s="2"/>
      <c r="KMI878" s="2"/>
      <c r="KMJ878" s="2"/>
      <c r="KMK878" s="2"/>
      <c r="KML878" s="2"/>
      <c r="KMM878" s="2"/>
      <c r="KMN878" s="2"/>
      <c r="KMO878" s="2"/>
      <c r="KMP878" s="2"/>
      <c r="KMQ878" s="2"/>
      <c r="KMR878" s="2"/>
      <c r="KMS878" s="2"/>
      <c r="KMT878" s="2"/>
      <c r="KMU878" s="2"/>
      <c r="KMV878" s="2"/>
      <c r="KMW878" s="2"/>
      <c r="KMX878" s="2"/>
      <c r="KMY878" s="2"/>
      <c r="KMZ878" s="2"/>
      <c r="KNA878" s="2"/>
      <c r="KNB878" s="2"/>
      <c r="KNC878" s="2"/>
      <c r="KND878" s="2"/>
      <c r="KNE878" s="2"/>
      <c r="KNF878" s="2"/>
      <c r="KNG878" s="2"/>
      <c r="KNH878" s="2"/>
      <c r="KNI878" s="2"/>
      <c r="KNJ878" s="2"/>
      <c r="KNK878" s="2"/>
      <c r="KNL878" s="2"/>
      <c r="KNM878" s="2"/>
      <c r="KNN878" s="2"/>
      <c r="KNO878" s="2"/>
      <c r="KNP878" s="2"/>
      <c r="KNQ878" s="2"/>
      <c r="KNR878" s="2"/>
      <c r="KNS878" s="2"/>
      <c r="KNT878" s="2"/>
      <c r="KNU878" s="2"/>
      <c r="KNV878" s="2"/>
      <c r="KNW878" s="2"/>
      <c r="KNX878" s="2"/>
      <c r="KNY878" s="2"/>
      <c r="KNZ878" s="2"/>
      <c r="KOA878" s="2"/>
      <c r="KOB878" s="2"/>
      <c r="KOC878" s="2"/>
      <c r="KOD878" s="2"/>
      <c r="KOE878" s="2"/>
      <c r="KOF878" s="2"/>
      <c r="KOG878" s="2"/>
      <c r="KOH878" s="2"/>
      <c r="KOI878" s="2"/>
      <c r="KOJ878" s="2"/>
      <c r="KOK878" s="2"/>
      <c r="KOL878" s="2"/>
      <c r="KOM878" s="2"/>
      <c r="KON878" s="2"/>
      <c r="KOO878" s="2"/>
      <c r="KOP878" s="2"/>
      <c r="KOQ878" s="2"/>
      <c r="KOR878" s="2"/>
      <c r="KOS878" s="2"/>
      <c r="KOT878" s="2"/>
      <c r="KOU878" s="2"/>
      <c r="KOV878" s="2"/>
      <c r="KOW878" s="2"/>
      <c r="KOX878" s="2"/>
      <c r="KOY878" s="2"/>
      <c r="KOZ878" s="2"/>
      <c r="KPA878" s="2"/>
      <c r="KPB878" s="2"/>
      <c r="KPC878" s="2"/>
      <c r="KPD878" s="2"/>
      <c r="KPE878" s="2"/>
      <c r="KPF878" s="2"/>
      <c r="KPG878" s="2"/>
      <c r="KPH878" s="2"/>
      <c r="KPI878" s="2"/>
      <c r="KPJ878" s="2"/>
      <c r="KPK878" s="2"/>
      <c r="KPL878" s="2"/>
      <c r="KPM878" s="2"/>
      <c r="KPN878" s="2"/>
      <c r="KPO878" s="2"/>
      <c r="KPP878" s="2"/>
      <c r="KPQ878" s="2"/>
      <c r="KPR878" s="2"/>
      <c r="KPS878" s="2"/>
      <c r="KPT878" s="2"/>
      <c r="KPU878" s="2"/>
      <c r="KPV878" s="2"/>
      <c r="KPW878" s="2"/>
      <c r="KPX878" s="2"/>
      <c r="KPY878" s="2"/>
      <c r="KPZ878" s="2"/>
      <c r="KQA878" s="2"/>
      <c r="KQB878" s="2"/>
      <c r="KQC878" s="2"/>
      <c r="KQD878" s="2"/>
      <c r="KQE878" s="2"/>
      <c r="KQF878" s="2"/>
      <c r="KQG878" s="2"/>
      <c r="KQH878" s="2"/>
      <c r="KQI878" s="2"/>
      <c r="KQJ878" s="2"/>
      <c r="KQK878" s="2"/>
      <c r="KQL878" s="2"/>
      <c r="KQM878" s="2"/>
      <c r="KQN878" s="2"/>
      <c r="KQO878" s="2"/>
      <c r="KQP878" s="2"/>
      <c r="KQQ878" s="2"/>
      <c r="KQR878" s="2"/>
      <c r="KQS878" s="2"/>
      <c r="KQT878" s="2"/>
      <c r="KQU878" s="2"/>
      <c r="KQV878" s="2"/>
      <c r="KQW878" s="2"/>
      <c r="KQX878" s="2"/>
      <c r="KQY878" s="2"/>
      <c r="KQZ878" s="2"/>
      <c r="KRA878" s="2"/>
      <c r="KRB878" s="2"/>
      <c r="KRC878" s="2"/>
      <c r="KRD878" s="2"/>
      <c r="KRE878" s="2"/>
      <c r="KRF878" s="2"/>
      <c r="KRG878" s="2"/>
      <c r="KRH878" s="2"/>
      <c r="KRI878" s="2"/>
      <c r="KRJ878" s="2"/>
      <c r="KRK878" s="2"/>
      <c r="KRL878" s="2"/>
      <c r="KRM878" s="2"/>
      <c r="KRN878" s="2"/>
      <c r="KRO878" s="2"/>
      <c r="KRP878" s="2"/>
      <c r="KRQ878" s="2"/>
      <c r="KRR878" s="2"/>
      <c r="KRS878" s="2"/>
      <c r="KRT878" s="2"/>
      <c r="KRU878" s="2"/>
      <c r="KRV878" s="2"/>
      <c r="KRW878" s="2"/>
      <c r="KRX878" s="2"/>
      <c r="KRY878" s="2"/>
      <c r="KRZ878" s="2"/>
      <c r="KSA878" s="2"/>
      <c r="KSB878" s="2"/>
      <c r="KSC878" s="2"/>
      <c r="KSD878" s="2"/>
      <c r="KSE878" s="2"/>
      <c r="KSF878" s="2"/>
      <c r="KSG878" s="2"/>
      <c r="KSH878" s="2"/>
      <c r="KSI878" s="2"/>
      <c r="KSJ878" s="2"/>
      <c r="KSK878" s="2"/>
      <c r="KSL878" s="2"/>
      <c r="KSM878" s="2"/>
      <c r="KSN878" s="2"/>
      <c r="KSO878" s="2"/>
      <c r="KSP878" s="2"/>
      <c r="KSQ878" s="2"/>
      <c r="KSR878" s="2"/>
      <c r="KSS878" s="2"/>
      <c r="KST878" s="2"/>
      <c r="KSU878" s="2"/>
      <c r="KSV878" s="2"/>
      <c r="KSW878" s="2"/>
      <c r="KSX878" s="2"/>
      <c r="KSY878" s="2"/>
      <c r="KSZ878" s="2"/>
      <c r="KTA878" s="2"/>
      <c r="KTB878" s="2"/>
      <c r="KTC878" s="2"/>
      <c r="KTD878" s="2"/>
      <c r="KTE878" s="2"/>
      <c r="KTF878" s="2"/>
      <c r="KTG878" s="2"/>
      <c r="KTH878" s="2"/>
      <c r="KTI878" s="2"/>
      <c r="KTJ878" s="2"/>
      <c r="KTK878" s="2"/>
      <c r="KTL878" s="2"/>
      <c r="KTM878" s="2"/>
      <c r="KTN878" s="2"/>
      <c r="KTO878" s="2"/>
      <c r="KTP878" s="2"/>
      <c r="KTQ878" s="2"/>
      <c r="KTR878" s="2"/>
      <c r="KTS878" s="2"/>
      <c r="KTT878" s="2"/>
      <c r="KTU878" s="2"/>
      <c r="KTV878" s="2"/>
      <c r="KTW878" s="2"/>
      <c r="KTX878" s="2"/>
      <c r="KTY878" s="2"/>
      <c r="KTZ878" s="2"/>
      <c r="KUA878" s="2"/>
      <c r="KUB878" s="2"/>
      <c r="KUC878" s="2"/>
      <c r="KUD878" s="2"/>
      <c r="KUE878" s="2"/>
      <c r="KUF878" s="2"/>
      <c r="KUG878" s="2"/>
      <c r="KUH878" s="2"/>
      <c r="KUI878" s="2"/>
      <c r="KUJ878" s="2"/>
      <c r="KUK878" s="2"/>
      <c r="KUL878" s="2"/>
      <c r="KUM878" s="2"/>
      <c r="KUN878" s="2"/>
      <c r="KUO878" s="2"/>
      <c r="KUP878" s="2"/>
      <c r="KUQ878" s="2"/>
      <c r="KUR878" s="2"/>
      <c r="KUS878" s="2"/>
      <c r="KUT878" s="2"/>
      <c r="KUU878" s="2"/>
      <c r="KUV878" s="2"/>
      <c r="KUW878" s="2"/>
      <c r="KUX878" s="2"/>
      <c r="KUY878" s="2"/>
      <c r="KUZ878" s="2"/>
      <c r="KVA878" s="2"/>
      <c r="KVB878" s="2"/>
      <c r="KVC878" s="2"/>
      <c r="KVD878" s="2"/>
      <c r="KVE878" s="2"/>
      <c r="KVF878" s="2"/>
      <c r="KVG878" s="2"/>
      <c r="KVH878" s="2"/>
      <c r="KVI878" s="2"/>
      <c r="KVJ878" s="2"/>
      <c r="KVK878" s="2"/>
      <c r="KVL878" s="2"/>
      <c r="KVM878" s="2"/>
      <c r="KVN878" s="2"/>
      <c r="KVO878" s="2"/>
      <c r="KVP878" s="2"/>
      <c r="KVQ878" s="2"/>
      <c r="KVR878" s="2"/>
      <c r="KVS878" s="2"/>
      <c r="KVT878" s="2"/>
      <c r="KVU878" s="2"/>
      <c r="KVV878" s="2"/>
      <c r="KVW878" s="2"/>
      <c r="KVX878" s="2"/>
      <c r="KVY878" s="2"/>
      <c r="KVZ878" s="2"/>
      <c r="KWA878" s="2"/>
      <c r="KWB878" s="2"/>
      <c r="KWC878" s="2"/>
      <c r="KWD878" s="2"/>
      <c r="KWE878" s="2"/>
      <c r="KWF878" s="2"/>
      <c r="KWG878" s="2"/>
      <c r="KWH878" s="2"/>
      <c r="KWI878" s="2"/>
      <c r="KWJ878" s="2"/>
      <c r="KWK878" s="2"/>
      <c r="KWL878" s="2"/>
      <c r="KWM878" s="2"/>
      <c r="KWN878" s="2"/>
      <c r="KWO878" s="2"/>
      <c r="KWP878" s="2"/>
      <c r="KWQ878" s="2"/>
      <c r="KWR878" s="2"/>
      <c r="KWS878" s="2"/>
      <c r="KWT878" s="2"/>
      <c r="KWU878" s="2"/>
      <c r="KWV878" s="2"/>
      <c r="KWW878" s="2"/>
      <c r="KWX878" s="2"/>
      <c r="KWY878" s="2"/>
      <c r="KWZ878" s="2"/>
      <c r="KXA878" s="2"/>
      <c r="KXB878" s="2"/>
      <c r="KXC878" s="2"/>
      <c r="KXD878" s="2"/>
      <c r="KXE878" s="2"/>
      <c r="KXF878" s="2"/>
      <c r="KXG878" s="2"/>
      <c r="KXH878" s="2"/>
      <c r="KXI878" s="2"/>
      <c r="KXJ878" s="2"/>
      <c r="KXK878" s="2"/>
      <c r="KXL878" s="2"/>
      <c r="KXM878" s="2"/>
      <c r="KXN878" s="2"/>
      <c r="KXO878" s="2"/>
      <c r="KXP878" s="2"/>
      <c r="KXQ878" s="2"/>
      <c r="KXR878" s="2"/>
      <c r="KXS878" s="2"/>
      <c r="KXT878" s="2"/>
      <c r="KXU878" s="2"/>
      <c r="KXV878" s="2"/>
      <c r="KXW878" s="2"/>
      <c r="KXX878" s="2"/>
      <c r="KXY878" s="2"/>
      <c r="KXZ878" s="2"/>
      <c r="KYA878" s="2"/>
      <c r="KYB878" s="2"/>
      <c r="KYC878" s="2"/>
      <c r="KYD878" s="2"/>
      <c r="KYE878" s="2"/>
      <c r="KYF878" s="2"/>
      <c r="KYG878" s="2"/>
      <c r="KYH878" s="2"/>
      <c r="KYI878" s="2"/>
      <c r="KYJ878" s="2"/>
      <c r="KYK878" s="2"/>
      <c r="KYL878" s="2"/>
      <c r="KYM878" s="2"/>
      <c r="KYN878" s="2"/>
      <c r="KYO878" s="2"/>
      <c r="KYP878" s="2"/>
      <c r="KYQ878" s="2"/>
      <c r="KYR878" s="2"/>
      <c r="KYS878" s="2"/>
      <c r="KYT878" s="2"/>
      <c r="KYU878" s="2"/>
      <c r="KYV878" s="2"/>
      <c r="KYW878" s="2"/>
      <c r="KYX878" s="2"/>
      <c r="KYY878" s="2"/>
      <c r="KYZ878" s="2"/>
      <c r="KZA878" s="2"/>
      <c r="KZB878" s="2"/>
      <c r="KZC878" s="2"/>
      <c r="KZD878" s="2"/>
      <c r="KZE878" s="2"/>
      <c r="KZF878" s="2"/>
      <c r="KZG878" s="2"/>
      <c r="KZH878" s="2"/>
      <c r="KZI878" s="2"/>
      <c r="KZJ878" s="2"/>
      <c r="KZK878" s="2"/>
      <c r="KZL878" s="2"/>
      <c r="KZM878" s="2"/>
      <c r="KZN878" s="2"/>
      <c r="KZO878" s="2"/>
      <c r="KZP878" s="2"/>
      <c r="KZQ878" s="2"/>
      <c r="KZR878" s="2"/>
      <c r="KZS878" s="2"/>
      <c r="KZT878" s="2"/>
      <c r="KZU878" s="2"/>
      <c r="KZV878" s="2"/>
      <c r="KZW878" s="2"/>
      <c r="KZX878" s="2"/>
      <c r="KZY878" s="2"/>
      <c r="KZZ878" s="2"/>
      <c r="LAA878" s="2"/>
      <c r="LAB878" s="2"/>
      <c r="LAC878" s="2"/>
      <c r="LAD878" s="2"/>
      <c r="LAE878" s="2"/>
      <c r="LAF878" s="2"/>
      <c r="LAG878" s="2"/>
      <c r="LAH878" s="2"/>
      <c r="LAI878" s="2"/>
      <c r="LAJ878" s="2"/>
      <c r="LAK878" s="2"/>
      <c r="LAL878" s="2"/>
      <c r="LAM878" s="2"/>
      <c r="LAN878" s="2"/>
      <c r="LAO878" s="2"/>
      <c r="LAP878" s="2"/>
      <c r="LAQ878" s="2"/>
      <c r="LAR878" s="2"/>
      <c r="LAS878" s="2"/>
      <c r="LAT878" s="2"/>
      <c r="LAU878" s="2"/>
      <c r="LAV878" s="2"/>
      <c r="LAW878" s="2"/>
      <c r="LAX878" s="2"/>
      <c r="LAY878" s="2"/>
      <c r="LAZ878" s="2"/>
      <c r="LBA878" s="2"/>
      <c r="LBB878" s="2"/>
      <c r="LBC878" s="2"/>
      <c r="LBD878" s="2"/>
      <c r="LBE878" s="2"/>
      <c r="LBF878" s="2"/>
      <c r="LBG878" s="2"/>
      <c r="LBH878" s="2"/>
      <c r="LBI878" s="2"/>
      <c r="LBJ878" s="2"/>
      <c r="LBK878" s="2"/>
      <c r="LBL878" s="2"/>
      <c r="LBM878" s="2"/>
      <c r="LBN878" s="2"/>
      <c r="LBO878" s="2"/>
      <c r="LBP878" s="2"/>
      <c r="LBQ878" s="2"/>
      <c r="LBR878" s="2"/>
      <c r="LBS878" s="2"/>
      <c r="LBT878" s="2"/>
      <c r="LBU878" s="2"/>
      <c r="LBV878" s="2"/>
      <c r="LBW878" s="2"/>
      <c r="LBX878" s="2"/>
      <c r="LBY878" s="2"/>
      <c r="LBZ878" s="2"/>
      <c r="LCA878" s="2"/>
      <c r="LCB878" s="2"/>
      <c r="LCC878" s="2"/>
      <c r="LCD878" s="2"/>
      <c r="LCE878" s="2"/>
      <c r="LCF878" s="2"/>
      <c r="LCG878" s="2"/>
      <c r="LCH878" s="2"/>
      <c r="LCI878" s="2"/>
      <c r="LCJ878" s="2"/>
      <c r="LCK878" s="2"/>
      <c r="LCL878" s="2"/>
      <c r="LCM878" s="2"/>
      <c r="LCN878" s="2"/>
      <c r="LCO878" s="2"/>
      <c r="LCP878" s="2"/>
      <c r="LCQ878" s="2"/>
      <c r="LCR878" s="2"/>
      <c r="LCS878" s="2"/>
      <c r="LCT878" s="2"/>
      <c r="LCU878" s="2"/>
      <c r="LCV878" s="2"/>
      <c r="LCW878" s="2"/>
      <c r="LCX878" s="2"/>
      <c r="LCY878" s="2"/>
      <c r="LCZ878" s="2"/>
      <c r="LDA878" s="2"/>
      <c r="LDB878" s="2"/>
      <c r="LDC878" s="2"/>
      <c r="LDD878" s="2"/>
      <c r="LDE878" s="2"/>
      <c r="LDF878" s="2"/>
      <c r="LDG878" s="2"/>
      <c r="LDH878" s="2"/>
      <c r="LDI878" s="2"/>
      <c r="LDJ878" s="2"/>
      <c r="LDK878" s="2"/>
      <c r="LDL878" s="2"/>
      <c r="LDM878" s="2"/>
      <c r="LDN878" s="2"/>
      <c r="LDO878" s="2"/>
      <c r="LDP878" s="2"/>
      <c r="LDQ878" s="2"/>
      <c r="LDR878" s="2"/>
      <c r="LDS878" s="2"/>
      <c r="LDT878" s="2"/>
      <c r="LDU878" s="2"/>
      <c r="LDV878" s="2"/>
      <c r="LDW878" s="2"/>
      <c r="LDX878" s="2"/>
      <c r="LDY878" s="2"/>
      <c r="LDZ878" s="2"/>
      <c r="LEA878" s="2"/>
      <c r="LEB878" s="2"/>
      <c r="LEC878" s="2"/>
      <c r="LED878" s="2"/>
      <c r="LEE878" s="2"/>
      <c r="LEF878" s="2"/>
      <c r="LEG878" s="2"/>
      <c r="LEH878" s="2"/>
      <c r="LEI878" s="2"/>
      <c r="LEJ878" s="2"/>
      <c r="LEK878" s="2"/>
      <c r="LEL878" s="2"/>
      <c r="LEM878" s="2"/>
      <c r="LEN878" s="2"/>
      <c r="LEO878" s="2"/>
      <c r="LEP878" s="2"/>
      <c r="LEQ878" s="2"/>
      <c r="LER878" s="2"/>
      <c r="LES878" s="2"/>
      <c r="LET878" s="2"/>
      <c r="LEU878" s="2"/>
      <c r="LEV878" s="2"/>
      <c r="LEW878" s="2"/>
      <c r="LEX878" s="2"/>
      <c r="LEY878" s="2"/>
      <c r="LEZ878" s="2"/>
      <c r="LFA878" s="2"/>
      <c r="LFB878" s="2"/>
      <c r="LFC878" s="2"/>
      <c r="LFD878" s="2"/>
      <c r="LFE878" s="2"/>
      <c r="LFF878" s="2"/>
      <c r="LFG878" s="2"/>
      <c r="LFH878" s="2"/>
      <c r="LFI878" s="2"/>
      <c r="LFJ878" s="2"/>
      <c r="LFK878" s="2"/>
      <c r="LFL878" s="2"/>
      <c r="LFM878" s="2"/>
      <c r="LFN878" s="2"/>
      <c r="LFO878" s="2"/>
      <c r="LFP878" s="2"/>
      <c r="LFQ878" s="2"/>
      <c r="LFR878" s="2"/>
      <c r="LFS878" s="2"/>
      <c r="LFT878" s="2"/>
      <c r="LFU878" s="2"/>
      <c r="LFV878" s="2"/>
      <c r="LFW878" s="2"/>
      <c r="LFX878" s="2"/>
      <c r="LFY878" s="2"/>
      <c r="LFZ878" s="2"/>
      <c r="LGA878" s="2"/>
      <c r="LGB878" s="2"/>
      <c r="LGC878" s="2"/>
      <c r="LGD878" s="2"/>
      <c r="LGE878" s="2"/>
      <c r="LGF878" s="2"/>
      <c r="LGG878" s="2"/>
      <c r="LGH878" s="2"/>
      <c r="LGI878" s="2"/>
      <c r="LGJ878" s="2"/>
      <c r="LGK878" s="2"/>
      <c r="LGL878" s="2"/>
      <c r="LGM878" s="2"/>
      <c r="LGN878" s="2"/>
      <c r="LGO878" s="2"/>
      <c r="LGP878" s="2"/>
      <c r="LGQ878" s="2"/>
      <c r="LGR878" s="2"/>
      <c r="LGS878" s="2"/>
      <c r="LGT878" s="2"/>
      <c r="LGU878" s="2"/>
      <c r="LGV878" s="2"/>
      <c r="LGW878" s="2"/>
      <c r="LGX878" s="2"/>
      <c r="LGY878" s="2"/>
      <c r="LGZ878" s="2"/>
      <c r="LHA878" s="2"/>
      <c r="LHB878" s="2"/>
      <c r="LHC878" s="2"/>
      <c r="LHD878" s="2"/>
      <c r="LHE878" s="2"/>
      <c r="LHF878" s="2"/>
      <c r="LHG878" s="2"/>
      <c r="LHH878" s="2"/>
      <c r="LHI878" s="2"/>
      <c r="LHJ878" s="2"/>
      <c r="LHK878" s="2"/>
      <c r="LHL878" s="2"/>
      <c r="LHM878" s="2"/>
      <c r="LHN878" s="2"/>
      <c r="LHO878" s="2"/>
      <c r="LHP878" s="2"/>
      <c r="LHQ878" s="2"/>
      <c r="LHR878" s="2"/>
      <c r="LHS878" s="2"/>
      <c r="LHT878" s="2"/>
      <c r="LHU878" s="2"/>
      <c r="LHV878" s="2"/>
      <c r="LHW878" s="2"/>
      <c r="LHX878" s="2"/>
      <c r="LHY878" s="2"/>
      <c r="LHZ878" s="2"/>
      <c r="LIA878" s="2"/>
      <c r="LIB878" s="2"/>
      <c r="LIC878" s="2"/>
      <c r="LID878" s="2"/>
      <c r="LIE878" s="2"/>
      <c r="LIF878" s="2"/>
      <c r="LIG878" s="2"/>
      <c r="LIH878" s="2"/>
      <c r="LII878" s="2"/>
      <c r="LIJ878" s="2"/>
      <c r="LIK878" s="2"/>
      <c r="LIL878" s="2"/>
      <c r="LIM878" s="2"/>
      <c r="LIN878" s="2"/>
      <c r="LIO878" s="2"/>
      <c r="LIP878" s="2"/>
      <c r="LIQ878" s="2"/>
      <c r="LIR878" s="2"/>
      <c r="LIS878" s="2"/>
      <c r="LIT878" s="2"/>
      <c r="LIU878" s="2"/>
      <c r="LIV878" s="2"/>
      <c r="LIW878" s="2"/>
      <c r="LIX878" s="2"/>
      <c r="LIY878" s="2"/>
      <c r="LIZ878" s="2"/>
      <c r="LJA878" s="2"/>
      <c r="LJB878" s="2"/>
      <c r="LJC878" s="2"/>
      <c r="LJD878" s="2"/>
      <c r="LJE878" s="2"/>
      <c r="LJF878" s="2"/>
      <c r="LJG878" s="2"/>
      <c r="LJH878" s="2"/>
      <c r="LJI878" s="2"/>
      <c r="LJJ878" s="2"/>
      <c r="LJK878" s="2"/>
      <c r="LJL878" s="2"/>
      <c r="LJM878" s="2"/>
      <c r="LJN878" s="2"/>
      <c r="LJO878" s="2"/>
      <c r="LJP878" s="2"/>
      <c r="LJQ878" s="2"/>
      <c r="LJR878" s="2"/>
      <c r="LJS878" s="2"/>
      <c r="LJT878" s="2"/>
      <c r="LJU878" s="2"/>
      <c r="LJV878" s="2"/>
      <c r="LJW878" s="2"/>
      <c r="LJX878" s="2"/>
      <c r="LJY878" s="2"/>
      <c r="LJZ878" s="2"/>
      <c r="LKA878" s="2"/>
      <c r="LKB878" s="2"/>
      <c r="LKC878" s="2"/>
      <c r="LKD878" s="2"/>
      <c r="LKE878" s="2"/>
      <c r="LKF878" s="2"/>
      <c r="LKG878" s="2"/>
      <c r="LKH878" s="2"/>
      <c r="LKI878" s="2"/>
      <c r="LKJ878" s="2"/>
      <c r="LKK878" s="2"/>
      <c r="LKL878" s="2"/>
      <c r="LKM878" s="2"/>
      <c r="LKN878" s="2"/>
      <c r="LKO878" s="2"/>
      <c r="LKP878" s="2"/>
      <c r="LKQ878" s="2"/>
      <c r="LKR878" s="2"/>
      <c r="LKS878" s="2"/>
      <c r="LKT878" s="2"/>
      <c r="LKU878" s="2"/>
      <c r="LKV878" s="2"/>
      <c r="LKW878" s="2"/>
      <c r="LKX878" s="2"/>
      <c r="LKY878" s="2"/>
      <c r="LKZ878" s="2"/>
      <c r="LLA878" s="2"/>
      <c r="LLB878" s="2"/>
      <c r="LLC878" s="2"/>
      <c r="LLD878" s="2"/>
      <c r="LLE878" s="2"/>
      <c r="LLF878" s="2"/>
      <c r="LLG878" s="2"/>
      <c r="LLH878" s="2"/>
      <c r="LLI878" s="2"/>
      <c r="LLJ878" s="2"/>
      <c r="LLK878" s="2"/>
      <c r="LLL878" s="2"/>
      <c r="LLM878" s="2"/>
      <c r="LLN878" s="2"/>
      <c r="LLO878" s="2"/>
      <c r="LLP878" s="2"/>
      <c r="LLQ878" s="2"/>
      <c r="LLR878" s="2"/>
      <c r="LLS878" s="2"/>
      <c r="LLT878" s="2"/>
      <c r="LLU878" s="2"/>
      <c r="LLV878" s="2"/>
      <c r="LLW878" s="2"/>
      <c r="LLX878" s="2"/>
      <c r="LLY878" s="2"/>
      <c r="LLZ878" s="2"/>
      <c r="LMA878" s="2"/>
      <c r="LMB878" s="2"/>
      <c r="LMC878" s="2"/>
      <c r="LMD878" s="2"/>
      <c r="LME878" s="2"/>
      <c r="LMF878" s="2"/>
      <c r="LMG878" s="2"/>
      <c r="LMH878" s="2"/>
      <c r="LMI878" s="2"/>
      <c r="LMJ878" s="2"/>
      <c r="LMK878" s="2"/>
      <c r="LML878" s="2"/>
      <c r="LMM878" s="2"/>
      <c r="LMN878" s="2"/>
      <c r="LMO878" s="2"/>
      <c r="LMP878" s="2"/>
      <c r="LMQ878" s="2"/>
      <c r="LMR878" s="2"/>
      <c r="LMS878" s="2"/>
      <c r="LMT878" s="2"/>
      <c r="LMU878" s="2"/>
      <c r="LMV878" s="2"/>
      <c r="LMW878" s="2"/>
      <c r="LMX878" s="2"/>
      <c r="LMY878" s="2"/>
      <c r="LMZ878" s="2"/>
      <c r="LNA878" s="2"/>
      <c r="LNB878" s="2"/>
      <c r="LNC878" s="2"/>
      <c r="LND878" s="2"/>
      <c r="LNE878" s="2"/>
      <c r="LNF878" s="2"/>
      <c r="LNG878" s="2"/>
      <c r="LNH878" s="2"/>
      <c r="LNI878" s="2"/>
      <c r="LNJ878" s="2"/>
      <c r="LNK878" s="2"/>
      <c r="LNL878" s="2"/>
      <c r="LNM878" s="2"/>
      <c r="LNN878" s="2"/>
      <c r="LNO878" s="2"/>
      <c r="LNP878" s="2"/>
      <c r="LNQ878" s="2"/>
      <c r="LNR878" s="2"/>
      <c r="LNS878" s="2"/>
      <c r="LNT878" s="2"/>
      <c r="LNU878" s="2"/>
      <c r="LNV878" s="2"/>
      <c r="LNW878" s="2"/>
      <c r="LNX878" s="2"/>
      <c r="LNY878" s="2"/>
      <c r="LNZ878" s="2"/>
      <c r="LOA878" s="2"/>
      <c r="LOB878" s="2"/>
      <c r="LOC878" s="2"/>
      <c r="LOD878" s="2"/>
      <c r="LOE878" s="2"/>
      <c r="LOF878" s="2"/>
      <c r="LOG878" s="2"/>
      <c r="LOH878" s="2"/>
      <c r="LOI878" s="2"/>
      <c r="LOJ878" s="2"/>
      <c r="LOK878" s="2"/>
      <c r="LOL878" s="2"/>
      <c r="LOM878" s="2"/>
      <c r="LON878" s="2"/>
      <c r="LOO878" s="2"/>
      <c r="LOP878" s="2"/>
      <c r="LOQ878" s="2"/>
      <c r="LOR878" s="2"/>
      <c r="LOS878" s="2"/>
      <c r="LOT878" s="2"/>
      <c r="LOU878" s="2"/>
      <c r="LOV878" s="2"/>
      <c r="LOW878" s="2"/>
      <c r="LOX878" s="2"/>
      <c r="LOY878" s="2"/>
      <c r="LOZ878" s="2"/>
      <c r="LPA878" s="2"/>
      <c r="LPB878" s="2"/>
      <c r="LPC878" s="2"/>
      <c r="LPD878" s="2"/>
      <c r="LPE878" s="2"/>
      <c r="LPF878" s="2"/>
      <c r="LPG878" s="2"/>
      <c r="LPH878" s="2"/>
      <c r="LPI878" s="2"/>
      <c r="LPJ878" s="2"/>
      <c r="LPK878" s="2"/>
      <c r="LPL878" s="2"/>
      <c r="LPM878" s="2"/>
      <c r="LPN878" s="2"/>
      <c r="LPO878" s="2"/>
      <c r="LPP878" s="2"/>
      <c r="LPQ878" s="2"/>
      <c r="LPR878" s="2"/>
      <c r="LPS878" s="2"/>
      <c r="LPT878" s="2"/>
      <c r="LPU878" s="2"/>
      <c r="LPV878" s="2"/>
      <c r="LPW878" s="2"/>
      <c r="LPX878" s="2"/>
      <c r="LPY878" s="2"/>
      <c r="LPZ878" s="2"/>
      <c r="LQA878" s="2"/>
      <c r="LQB878" s="2"/>
      <c r="LQC878" s="2"/>
      <c r="LQD878" s="2"/>
      <c r="LQE878" s="2"/>
      <c r="LQF878" s="2"/>
      <c r="LQG878" s="2"/>
      <c r="LQH878" s="2"/>
      <c r="LQI878" s="2"/>
      <c r="LQJ878" s="2"/>
      <c r="LQK878" s="2"/>
      <c r="LQL878" s="2"/>
      <c r="LQM878" s="2"/>
      <c r="LQN878" s="2"/>
      <c r="LQO878" s="2"/>
      <c r="LQP878" s="2"/>
      <c r="LQQ878" s="2"/>
      <c r="LQR878" s="2"/>
      <c r="LQS878" s="2"/>
      <c r="LQT878" s="2"/>
      <c r="LQU878" s="2"/>
      <c r="LQV878" s="2"/>
      <c r="LQW878" s="2"/>
      <c r="LQX878" s="2"/>
      <c r="LQY878" s="2"/>
      <c r="LQZ878" s="2"/>
      <c r="LRA878" s="2"/>
      <c r="LRB878" s="2"/>
      <c r="LRC878" s="2"/>
      <c r="LRD878" s="2"/>
      <c r="LRE878" s="2"/>
      <c r="LRF878" s="2"/>
      <c r="LRG878" s="2"/>
      <c r="LRH878" s="2"/>
      <c r="LRI878" s="2"/>
      <c r="LRJ878" s="2"/>
      <c r="LRK878" s="2"/>
      <c r="LRL878" s="2"/>
      <c r="LRM878" s="2"/>
      <c r="LRN878" s="2"/>
      <c r="LRO878" s="2"/>
      <c r="LRP878" s="2"/>
      <c r="LRQ878" s="2"/>
      <c r="LRR878" s="2"/>
      <c r="LRS878" s="2"/>
      <c r="LRT878" s="2"/>
      <c r="LRU878" s="2"/>
      <c r="LRV878" s="2"/>
      <c r="LRW878" s="2"/>
      <c r="LRX878" s="2"/>
      <c r="LRY878" s="2"/>
      <c r="LRZ878" s="2"/>
      <c r="LSA878" s="2"/>
      <c r="LSB878" s="2"/>
      <c r="LSC878" s="2"/>
      <c r="LSD878" s="2"/>
      <c r="LSE878" s="2"/>
      <c r="LSF878" s="2"/>
      <c r="LSG878" s="2"/>
      <c r="LSH878" s="2"/>
      <c r="LSI878" s="2"/>
      <c r="LSJ878" s="2"/>
      <c r="LSK878" s="2"/>
      <c r="LSL878" s="2"/>
      <c r="LSM878" s="2"/>
      <c r="LSN878" s="2"/>
      <c r="LSO878" s="2"/>
      <c r="LSP878" s="2"/>
      <c r="LSQ878" s="2"/>
      <c r="LSR878" s="2"/>
      <c r="LSS878" s="2"/>
      <c r="LST878" s="2"/>
      <c r="LSU878" s="2"/>
      <c r="LSV878" s="2"/>
      <c r="LSW878" s="2"/>
      <c r="LSX878" s="2"/>
      <c r="LSY878" s="2"/>
      <c r="LSZ878" s="2"/>
      <c r="LTA878" s="2"/>
      <c r="LTB878" s="2"/>
      <c r="LTC878" s="2"/>
      <c r="LTD878" s="2"/>
      <c r="LTE878" s="2"/>
      <c r="LTF878" s="2"/>
      <c r="LTG878" s="2"/>
      <c r="LTH878" s="2"/>
      <c r="LTI878" s="2"/>
      <c r="LTJ878" s="2"/>
      <c r="LTK878" s="2"/>
      <c r="LTL878" s="2"/>
      <c r="LTM878" s="2"/>
      <c r="LTN878" s="2"/>
      <c r="LTO878" s="2"/>
      <c r="LTP878" s="2"/>
      <c r="LTQ878" s="2"/>
      <c r="LTR878" s="2"/>
      <c r="LTS878" s="2"/>
      <c r="LTT878" s="2"/>
      <c r="LTU878" s="2"/>
      <c r="LTV878" s="2"/>
      <c r="LTW878" s="2"/>
      <c r="LTX878" s="2"/>
      <c r="LTY878" s="2"/>
      <c r="LTZ878" s="2"/>
      <c r="LUA878" s="2"/>
      <c r="LUB878" s="2"/>
      <c r="LUC878" s="2"/>
      <c r="LUD878" s="2"/>
      <c r="LUE878" s="2"/>
      <c r="LUF878" s="2"/>
      <c r="LUG878" s="2"/>
      <c r="LUH878" s="2"/>
      <c r="LUI878" s="2"/>
      <c r="LUJ878" s="2"/>
      <c r="LUK878" s="2"/>
      <c r="LUL878" s="2"/>
      <c r="LUM878" s="2"/>
      <c r="LUN878" s="2"/>
      <c r="LUO878" s="2"/>
      <c r="LUP878" s="2"/>
      <c r="LUQ878" s="2"/>
      <c r="LUR878" s="2"/>
      <c r="LUS878" s="2"/>
      <c r="LUT878" s="2"/>
      <c r="LUU878" s="2"/>
      <c r="LUV878" s="2"/>
      <c r="LUW878" s="2"/>
      <c r="LUX878" s="2"/>
      <c r="LUY878" s="2"/>
      <c r="LUZ878" s="2"/>
      <c r="LVA878" s="2"/>
      <c r="LVB878" s="2"/>
      <c r="LVC878" s="2"/>
      <c r="LVD878" s="2"/>
      <c r="LVE878" s="2"/>
      <c r="LVF878" s="2"/>
      <c r="LVG878" s="2"/>
      <c r="LVH878" s="2"/>
      <c r="LVI878" s="2"/>
      <c r="LVJ878" s="2"/>
      <c r="LVK878" s="2"/>
      <c r="LVL878" s="2"/>
      <c r="LVM878" s="2"/>
      <c r="LVN878" s="2"/>
      <c r="LVO878" s="2"/>
      <c r="LVP878" s="2"/>
      <c r="LVQ878" s="2"/>
      <c r="LVR878" s="2"/>
      <c r="LVS878" s="2"/>
      <c r="LVT878" s="2"/>
      <c r="LVU878" s="2"/>
      <c r="LVV878" s="2"/>
      <c r="LVW878" s="2"/>
      <c r="LVX878" s="2"/>
      <c r="LVY878" s="2"/>
      <c r="LVZ878" s="2"/>
      <c r="LWA878" s="2"/>
      <c r="LWB878" s="2"/>
      <c r="LWC878" s="2"/>
      <c r="LWD878" s="2"/>
      <c r="LWE878" s="2"/>
      <c r="LWF878" s="2"/>
      <c r="LWG878" s="2"/>
      <c r="LWH878" s="2"/>
      <c r="LWI878" s="2"/>
      <c r="LWJ878" s="2"/>
      <c r="LWK878" s="2"/>
      <c r="LWL878" s="2"/>
      <c r="LWM878" s="2"/>
      <c r="LWN878" s="2"/>
      <c r="LWO878" s="2"/>
      <c r="LWP878" s="2"/>
      <c r="LWQ878" s="2"/>
      <c r="LWR878" s="2"/>
      <c r="LWS878" s="2"/>
      <c r="LWT878" s="2"/>
      <c r="LWU878" s="2"/>
      <c r="LWV878" s="2"/>
      <c r="LWW878" s="2"/>
      <c r="LWX878" s="2"/>
      <c r="LWY878" s="2"/>
      <c r="LWZ878" s="2"/>
      <c r="LXA878" s="2"/>
      <c r="LXB878" s="2"/>
      <c r="LXC878" s="2"/>
      <c r="LXD878" s="2"/>
      <c r="LXE878" s="2"/>
      <c r="LXF878" s="2"/>
      <c r="LXG878" s="2"/>
      <c r="LXH878" s="2"/>
      <c r="LXI878" s="2"/>
      <c r="LXJ878" s="2"/>
      <c r="LXK878" s="2"/>
      <c r="LXL878" s="2"/>
      <c r="LXM878" s="2"/>
      <c r="LXN878" s="2"/>
      <c r="LXO878" s="2"/>
      <c r="LXP878" s="2"/>
      <c r="LXQ878" s="2"/>
      <c r="LXR878" s="2"/>
      <c r="LXS878" s="2"/>
      <c r="LXT878" s="2"/>
      <c r="LXU878" s="2"/>
      <c r="LXV878" s="2"/>
      <c r="LXW878" s="2"/>
      <c r="LXX878" s="2"/>
      <c r="LXY878" s="2"/>
      <c r="LXZ878" s="2"/>
      <c r="LYA878" s="2"/>
      <c r="LYB878" s="2"/>
      <c r="LYC878" s="2"/>
      <c r="LYD878" s="2"/>
      <c r="LYE878" s="2"/>
      <c r="LYF878" s="2"/>
      <c r="LYG878" s="2"/>
      <c r="LYH878" s="2"/>
      <c r="LYI878" s="2"/>
      <c r="LYJ878" s="2"/>
      <c r="LYK878" s="2"/>
      <c r="LYL878" s="2"/>
      <c r="LYM878" s="2"/>
      <c r="LYN878" s="2"/>
      <c r="LYO878" s="2"/>
      <c r="LYP878" s="2"/>
      <c r="LYQ878" s="2"/>
      <c r="LYR878" s="2"/>
      <c r="LYS878" s="2"/>
      <c r="LYT878" s="2"/>
      <c r="LYU878" s="2"/>
      <c r="LYV878" s="2"/>
      <c r="LYW878" s="2"/>
      <c r="LYX878" s="2"/>
      <c r="LYY878" s="2"/>
      <c r="LYZ878" s="2"/>
      <c r="LZA878" s="2"/>
      <c r="LZB878" s="2"/>
      <c r="LZC878" s="2"/>
      <c r="LZD878" s="2"/>
      <c r="LZE878" s="2"/>
      <c r="LZF878" s="2"/>
      <c r="LZG878" s="2"/>
      <c r="LZH878" s="2"/>
      <c r="LZI878" s="2"/>
      <c r="LZJ878" s="2"/>
      <c r="LZK878" s="2"/>
      <c r="LZL878" s="2"/>
      <c r="LZM878" s="2"/>
      <c r="LZN878" s="2"/>
      <c r="LZO878" s="2"/>
      <c r="LZP878" s="2"/>
      <c r="LZQ878" s="2"/>
      <c r="LZR878" s="2"/>
      <c r="LZS878" s="2"/>
      <c r="LZT878" s="2"/>
      <c r="LZU878" s="2"/>
      <c r="LZV878" s="2"/>
      <c r="LZW878" s="2"/>
      <c r="LZX878" s="2"/>
      <c r="LZY878" s="2"/>
      <c r="LZZ878" s="2"/>
      <c r="MAA878" s="2"/>
      <c r="MAB878" s="2"/>
      <c r="MAC878" s="2"/>
      <c r="MAD878" s="2"/>
      <c r="MAE878" s="2"/>
      <c r="MAF878" s="2"/>
      <c r="MAG878" s="2"/>
      <c r="MAH878" s="2"/>
      <c r="MAI878" s="2"/>
      <c r="MAJ878" s="2"/>
      <c r="MAK878" s="2"/>
      <c r="MAL878" s="2"/>
      <c r="MAM878" s="2"/>
      <c r="MAN878" s="2"/>
      <c r="MAO878" s="2"/>
      <c r="MAP878" s="2"/>
      <c r="MAQ878" s="2"/>
      <c r="MAR878" s="2"/>
      <c r="MAS878" s="2"/>
      <c r="MAT878" s="2"/>
      <c r="MAU878" s="2"/>
      <c r="MAV878" s="2"/>
      <c r="MAW878" s="2"/>
      <c r="MAX878" s="2"/>
      <c r="MAY878" s="2"/>
      <c r="MAZ878" s="2"/>
      <c r="MBA878" s="2"/>
      <c r="MBB878" s="2"/>
      <c r="MBC878" s="2"/>
      <c r="MBD878" s="2"/>
      <c r="MBE878" s="2"/>
      <c r="MBF878" s="2"/>
      <c r="MBG878" s="2"/>
      <c r="MBH878" s="2"/>
      <c r="MBI878" s="2"/>
      <c r="MBJ878" s="2"/>
      <c r="MBK878" s="2"/>
      <c r="MBL878" s="2"/>
      <c r="MBM878" s="2"/>
      <c r="MBN878" s="2"/>
      <c r="MBO878" s="2"/>
      <c r="MBP878" s="2"/>
      <c r="MBQ878" s="2"/>
      <c r="MBR878" s="2"/>
      <c r="MBS878" s="2"/>
      <c r="MBT878" s="2"/>
      <c r="MBU878" s="2"/>
      <c r="MBV878" s="2"/>
      <c r="MBW878" s="2"/>
      <c r="MBX878" s="2"/>
      <c r="MBY878" s="2"/>
      <c r="MBZ878" s="2"/>
      <c r="MCA878" s="2"/>
      <c r="MCB878" s="2"/>
      <c r="MCC878" s="2"/>
      <c r="MCD878" s="2"/>
      <c r="MCE878" s="2"/>
      <c r="MCF878" s="2"/>
      <c r="MCG878" s="2"/>
      <c r="MCH878" s="2"/>
      <c r="MCI878" s="2"/>
      <c r="MCJ878" s="2"/>
      <c r="MCK878" s="2"/>
      <c r="MCL878" s="2"/>
      <c r="MCM878" s="2"/>
      <c r="MCN878" s="2"/>
      <c r="MCO878" s="2"/>
      <c r="MCP878" s="2"/>
      <c r="MCQ878" s="2"/>
      <c r="MCR878" s="2"/>
      <c r="MCS878" s="2"/>
      <c r="MCT878" s="2"/>
      <c r="MCU878" s="2"/>
      <c r="MCV878" s="2"/>
      <c r="MCW878" s="2"/>
      <c r="MCX878" s="2"/>
      <c r="MCY878" s="2"/>
      <c r="MCZ878" s="2"/>
      <c r="MDA878" s="2"/>
      <c r="MDB878" s="2"/>
      <c r="MDC878" s="2"/>
      <c r="MDD878" s="2"/>
      <c r="MDE878" s="2"/>
      <c r="MDF878" s="2"/>
      <c r="MDG878" s="2"/>
      <c r="MDH878" s="2"/>
      <c r="MDI878" s="2"/>
      <c r="MDJ878" s="2"/>
      <c r="MDK878" s="2"/>
      <c r="MDL878" s="2"/>
      <c r="MDM878" s="2"/>
      <c r="MDN878" s="2"/>
      <c r="MDO878" s="2"/>
      <c r="MDP878" s="2"/>
      <c r="MDQ878" s="2"/>
      <c r="MDR878" s="2"/>
      <c r="MDS878" s="2"/>
      <c r="MDT878" s="2"/>
      <c r="MDU878" s="2"/>
      <c r="MDV878" s="2"/>
      <c r="MDW878" s="2"/>
      <c r="MDX878" s="2"/>
      <c r="MDY878" s="2"/>
      <c r="MDZ878" s="2"/>
      <c r="MEA878" s="2"/>
      <c r="MEB878" s="2"/>
      <c r="MEC878" s="2"/>
      <c r="MED878" s="2"/>
      <c r="MEE878" s="2"/>
      <c r="MEF878" s="2"/>
      <c r="MEG878" s="2"/>
      <c r="MEH878" s="2"/>
      <c r="MEI878" s="2"/>
      <c r="MEJ878" s="2"/>
      <c r="MEK878" s="2"/>
      <c r="MEL878" s="2"/>
      <c r="MEM878" s="2"/>
      <c r="MEN878" s="2"/>
      <c r="MEO878" s="2"/>
      <c r="MEP878" s="2"/>
      <c r="MEQ878" s="2"/>
      <c r="MER878" s="2"/>
      <c r="MES878" s="2"/>
      <c r="MET878" s="2"/>
      <c r="MEU878" s="2"/>
      <c r="MEV878" s="2"/>
      <c r="MEW878" s="2"/>
      <c r="MEX878" s="2"/>
      <c r="MEY878" s="2"/>
      <c r="MEZ878" s="2"/>
      <c r="MFA878" s="2"/>
      <c r="MFB878" s="2"/>
      <c r="MFC878" s="2"/>
      <c r="MFD878" s="2"/>
      <c r="MFE878" s="2"/>
      <c r="MFF878" s="2"/>
      <c r="MFG878" s="2"/>
      <c r="MFH878" s="2"/>
      <c r="MFI878" s="2"/>
      <c r="MFJ878" s="2"/>
      <c r="MFK878" s="2"/>
      <c r="MFL878" s="2"/>
      <c r="MFM878" s="2"/>
      <c r="MFN878" s="2"/>
      <c r="MFO878" s="2"/>
      <c r="MFP878" s="2"/>
      <c r="MFQ878" s="2"/>
      <c r="MFR878" s="2"/>
      <c r="MFS878" s="2"/>
      <c r="MFT878" s="2"/>
      <c r="MFU878" s="2"/>
      <c r="MFV878" s="2"/>
      <c r="MFW878" s="2"/>
      <c r="MFX878" s="2"/>
      <c r="MFY878" s="2"/>
      <c r="MFZ878" s="2"/>
      <c r="MGA878" s="2"/>
      <c r="MGB878" s="2"/>
      <c r="MGC878" s="2"/>
      <c r="MGD878" s="2"/>
      <c r="MGE878" s="2"/>
      <c r="MGF878" s="2"/>
      <c r="MGG878" s="2"/>
      <c r="MGH878" s="2"/>
      <c r="MGI878" s="2"/>
      <c r="MGJ878" s="2"/>
      <c r="MGK878" s="2"/>
      <c r="MGL878" s="2"/>
      <c r="MGM878" s="2"/>
      <c r="MGN878" s="2"/>
      <c r="MGO878" s="2"/>
      <c r="MGP878" s="2"/>
      <c r="MGQ878" s="2"/>
      <c r="MGR878" s="2"/>
      <c r="MGS878" s="2"/>
      <c r="MGT878" s="2"/>
      <c r="MGU878" s="2"/>
      <c r="MGV878" s="2"/>
      <c r="MGW878" s="2"/>
      <c r="MGX878" s="2"/>
      <c r="MGY878" s="2"/>
      <c r="MGZ878" s="2"/>
      <c r="MHA878" s="2"/>
      <c r="MHB878" s="2"/>
      <c r="MHC878" s="2"/>
      <c r="MHD878" s="2"/>
      <c r="MHE878" s="2"/>
      <c r="MHF878" s="2"/>
      <c r="MHG878" s="2"/>
      <c r="MHH878" s="2"/>
      <c r="MHI878" s="2"/>
      <c r="MHJ878" s="2"/>
      <c r="MHK878" s="2"/>
      <c r="MHL878" s="2"/>
      <c r="MHM878" s="2"/>
      <c r="MHN878" s="2"/>
      <c r="MHO878" s="2"/>
      <c r="MHP878" s="2"/>
      <c r="MHQ878" s="2"/>
      <c r="MHR878" s="2"/>
      <c r="MHS878" s="2"/>
      <c r="MHT878" s="2"/>
      <c r="MHU878" s="2"/>
      <c r="MHV878" s="2"/>
      <c r="MHW878" s="2"/>
      <c r="MHX878" s="2"/>
      <c r="MHY878" s="2"/>
      <c r="MHZ878" s="2"/>
      <c r="MIA878" s="2"/>
      <c r="MIB878" s="2"/>
      <c r="MIC878" s="2"/>
      <c r="MID878" s="2"/>
      <c r="MIE878" s="2"/>
      <c r="MIF878" s="2"/>
      <c r="MIG878" s="2"/>
      <c r="MIH878" s="2"/>
      <c r="MII878" s="2"/>
      <c r="MIJ878" s="2"/>
      <c r="MIK878" s="2"/>
      <c r="MIL878" s="2"/>
      <c r="MIM878" s="2"/>
      <c r="MIN878" s="2"/>
      <c r="MIO878" s="2"/>
      <c r="MIP878" s="2"/>
      <c r="MIQ878" s="2"/>
      <c r="MIR878" s="2"/>
      <c r="MIS878" s="2"/>
      <c r="MIT878" s="2"/>
      <c r="MIU878" s="2"/>
      <c r="MIV878" s="2"/>
      <c r="MIW878" s="2"/>
      <c r="MIX878" s="2"/>
      <c r="MIY878" s="2"/>
      <c r="MIZ878" s="2"/>
      <c r="MJA878" s="2"/>
      <c r="MJB878" s="2"/>
      <c r="MJC878" s="2"/>
      <c r="MJD878" s="2"/>
      <c r="MJE878" s="2"/>
      <c r="MJF878" s="2"/>
      <c r="MJG878" s="2"/>
      <c r="MJH878" s="2"/>
      <c r="MJI878" s="2"/>
      <c r="MJJ878" s="2"/>
      <c r="MJK878" s="2"/>
      <c r="MJL878" s="2"/>
      <c r="MJM878" s="2"/>
      <c r="MJN878" s="2"/>
      <c r="MJO878" s="2"/>
      <c r="MJP878" s="2"/>
      <c r="MJQ878" s="2"/>
      <c r="MJR878" s="2"/>
      <c r="MJS878" s="2"/>
      <c r="MJT878" s="2"/>
      <c r="MJU878" s="2"/>
      <c r="MJV878" s="2"/>
      <c r="MJW878" s="2"/>
      <c r="MJX878" s="2"/>
      <c r="MJY878" s="2"/>
      <c r="MJZ878" s="2"/>
      <c r="MKA878" s="2"/>
      <c r="MKB878" s="2"/>
      <c r="MKC878" s="2"/>
      <c r="MKD878" s="2"/>
      <c r="MKE878" s="2"/>
      <c r="MKF878" s="2"/>
      <c r="MKG878" s="2"/>
      <c r="MKH878" s="2"/>
      <c r="MKI878" s="2"/>
      <c r="MKJ878" s="2"/>
      <c r="MKK878" s="2"/>
      <c r="MKL878" s="2"/>
      <c r="MKM878" s="2"/>
      <c r="MKN878" s="2"/>
      <c r="MKO878" s="2"/>
      <c r="MKP878" s="2"/>
      <c r="MKQ878" s="2"/>
      <c r="MKR878" s="2"/>
      <c r="MKS878" s="2"/>
      <c r="MKT878" s="2"/>
      <c r="MKU878" s="2"/>
      <c r="MKV878" s="2"/>
      <c r="MKW878" s="2"/>
      <c r="MKX878" s="2"/>
      <c r="MKY878" s="2"/>
      <c r="MKZ878" s="2"/>
      <c r="MLA878" s="2"/>
      <c r="MLB878" s="2"/>
      <c r="MLC878" s="2"/>
      <c r="MLD878" s="2"/>
      <c r="MLE878" s="2"/>
      <c r="MLF878" s="2"/>
      <c r="MLG878" s="2"/>
      <c r="MLH878" s="2"/>
      <c r="MLI878" s="2"/>
      <c r="MLJ878" s="2"/>
      <c r="MLK878" s="2"/>
      <c r="MLL878" s="2"/>
      <c r="MLM878" s="2"/>
      <c r="MLN878" s="2"/>
      <c r="MLO878" s="2"/>
      <c r="MLP878" s="2"/>
      <c r="MLQ878" s="2"/>
      <c r="MLR878" s="2"/>
      <c r="MLS878" s="2"/>
      <c r="MLT878" s="2"/>
      <c r="MLU878" s="2"/>
      <c r="MLV878" s="2"/>
      <c r="MLW878" s="2"/>
      <c r="MLX878" s="2"/>
      <c r="MLY878" s="2"/>
      <c r="MLZ878" s="2"/>
      <c r="MMA878" s="2"/>
      <c r="MMB878" s="2"/>
      <c r="MMC878" s="2"/>
      <c r="MMD878" s="2"/>
      <c r="MME878" s="2"/>
      <c r="MMF878" s="2"/>
      <c r="MMG878" s="2"/>
      <c r="MMH878" s="2"/>
      <c r="MMI878" s="2"/>
      <c r="MMJ878" s="2"/>
      <c r="MMK878" s="2"/>
      <c r="MML878" s="2"/>
      <c r="MMM878" s="2"/>
      <c r="MMN878" s="2"/>
      <c r="MMO878" s="2"/>
      <c r="MMP878" s="2"/>
      <c r="MMQ878" s="2"/>
      <c r="MMR878" s="2"/>
      <c r="MMS878" s="2"/>
      <c r="MMT878" s="2"/>
      <c r="MMU878" s="2"/>
      <c r="MMV878" s="2"/>
      <c r="MMW878" s="2"/>
      <c r="MMX878" s="2"/>
      <c r="MMY878" s="2"/>
      <c r="MMZ878" s="2"/>
      <c r="MNA878" s="2"/>
      <c r="MNB878" s="2"/>
      <c r="MNC878" s="2"/>
      <c r="MND878" s="2"/>
      <c r="MNE878" s="2"/>
      <c r="MNF878" s="2"/>
      <c r="MNG878" s="2"/>
      <c r="MNH878" s="2"/>
      <c r="MNI878" s="2"/>
      <c r="MNJ878" s="2"/>
      <c r="MNK878" s="2"/>
      <c r="MNL878" s="2"/>
      <c r="MNM878" s="2"/>
      <c r="MNN878" s="2"/>
      <c r="MNO878" s="2"/>
      <c r="MNP878" s="2"/>
      <c r="MNQ878" s="2"/>
      <c r="MNR878" s="2"/>
      <c r="MNS878" s="2"/>
      <c r="MNT878" s="2"/>
      <c r="MNU878" s="2"/>
      <c r="MNV878" s="2"/>
      <c r="MNW878" s="2"/>
      <c r="MNX878" s="2"/>
      <c r="MNY878" s="2"/>
      <c r="MNZ878" s="2"/>
      <c r="MOA878" s="2"/>
      <c r="MOB878" s="2"/>
      <c r="MOC878" s="2"/>
      <c r="MOD878" s="2"/>
      <c r="MOE878" s="2"/>
      <c r="MOF878" s="2"/>
      <c r="MOG878" s="2"/>
      <c r="MOH878" s="2"/>
      <c r="MOI878" s="2"/>
      <c r="MOJ878" s="2"/>
      <c r="MOK878" s="2"/>
      <c r="MOL878" s="2"/>
      <c r="MOM878" s="2"/>
      <c r="MON878" s="2"/>
      <c r="MOO878" s="2"/>
      <c r="MOP878" s="2"/>
      <c r="MOQ878" s="2"/>
      <c r="MOR878" s="2"/>
      <c r="MOS878" s="2"/>
      <c r="MOT878" s="2"/>
      <c r="MOU878" s="2"/>
      <c r="MOV878" s="2"/>
      <c r="MOW878" s="2"/>
      <c r="MOX878" s="2"/>
      <c r="MOY878" s="2"/>
      <c r="MOZ878" s="2"/>
      <c r="MPA878" s="2"/>
      <c r="MPB878" s="2"/>
      <c r="MPC878" s="2"/>
      <c r="MPD878" s="2"/>
      <c r="MPE878" s="2"/>
      <c r="MPF878" s="2"/>
      <c r="MPG878" s="2"/>
      <c r="MPH878" s="2"/>
      <c r="MPI878" s="2"/>
      <c r="MPJ878" s="2"/>
      <c r="MPK878" s="2"/>
      <c r="MPL878" s="2"/>
      <c r="MPM878" s="2"/>
      <c r="MPN878" s="2"/>
      <c r="MPO878" s="2"/>
      <c r="MPP878" s="2"/>
      <c r="MPQ878" s="2"/>
      <c r="MPR878" s="2"/>
      <c r="MPS878" s="2"/>
      <c r="MPT878" s="2"/>
      <c r="MPU878" s="2"/>
      <c r="MPV878" s="2"/>
      <c r="MPW878" s="2"/>
      <c r="MPX878" s="2"/>
      <c r="MPY878" s="2"/>
      <c r="MPZ878" s="2"/>
      <c r="MQA878" s="2"/>
      <c r="MQB878" s="2"/>
      <c r="MQC878" s="2"/>
      <c r="MQD878" s="2"/>
      <c r="MQE878" s="2"/>
      <c r="MQF878" s="2"/>
      <c r="MQG878" s="2"/>
      <c r="MQH878" s="2"/>
      <c r="MQI878" s="2"/>
      <c r="MQJ878" s="2"/>
      <c r="MQK878" s="2"/>
      <c r="MQL878" s="2"/>
      <c r="MQM878" s="2"/>
      <c r="MQN878" s="2"/>
      <c r="MQO878" s="2"/>
      <c r="MQP878" s="2"/>
      <c r="MQQ878" s="2"/>
      <c r="MQR878" s="2"/>
      <c r="MQS878" s="2"/>
      <c r="MQT878" s="2"/>
      <c r="MQU878" s="2"/>
      <c r="MQV878" s="2"/>
      <c r="MQW878" s="2"/>
      <c r="MQX878" s="2"/>
      <c r="MQY878" s="2"/>
      <c r="MQZ878" s="2"/>
      <c r="MRA878" s="2"/>
      <c r="MRB878" s="2"/>
      <c r="MRC878" s="2"/>
      <c r="MRD878" s="2"/>
      <c r="MRE878" s="2"/>
      <c r="MRF878" s="2"/>
      <c r="MRG878" s="2"/>
      <c r="MRH878" s="2"/>
      <c r="MRI878" s="2"/>
      <c r="MRJ878" s="2"/>
      <c r="MRK878" s="2"/>
      <c r="MRL878" s="2"/>
      <c r="MRM878" s="2"/>
      <c r="MRN878" s="2"/>
      <c r="MRO878" s="2"/>
      <c r="MRP878" s="2"/>
      <c r="MRQ878" s="2"/>
      <c r="MRR878" s="2"/>
      <c r="MRS878" s="2"/>
      <c r="MRT878" s="2"/>
      <c r="MRU878" s="2"/>
      <c r="MRV878" s="2"/>
      <c r="MRW878" s="2"/>
      <c r="MRX878" s="2"/>
      <c r="MRY878" s="2"/>
      <c r="MRZ878" s="2"/>
      <c r="MSA878" s="2"/>
      <c r="MSB878" s="2"/>
      <c r="MSC878" s="2"/>
      <c r="MSD878" s="2"/>
      <c r="MSE878" s="2"/>
      <c r="MSF878" s="2"/>
      <c r="MSG878" s="2"/>
      <c r="MSH878" s="2"/>
      <c r="MSI878" s="2"/>
      <c r="MSJ878" s="2"/>
      <c r="MSK878" s="2"/>
      <c r="MSL878" s="2"/>
      <c r="MSM878" s="2"/>
      <c r="MSN878" s="2"/>
      <c r="MSO878" s="2"/>
      <c r="MSP878" s="2"/>
      <c r="MSQ878" s="2"/>
      <c r="MSR878" s="2"/>
      <c r="MSS878" s="2"/>
      <c r="MST878" s="2"/>
      <c r="MSU878" s="2"/>
      <c r="MSV878" s="2"/>
      <c r="MSW878" s="2"/>
      <c r="MSX878" s="2"/>
      <c r="MSY878" s="2"/>
      <c r="MSZ878" s="2"/>
      <c r="MTA878" s="2"/>
      <c r="MTB878" s="2"/>
      <c r="MTC878" s="2"/>
      <c r="MTD878" s="2"/>
      <c r="MTE878" s="2"/>
      <c r="MTF878" s="2"/>
      <c r="MTG878" s="2"/>
      <c r="MTH878" s="2"/>
      <c r="MTI878" s="2"/>
      <c r="MTJ878" s="2"/>
      <c r="MTK878" s="2"/>
      <c r="MTL878" s="2"/>
      <c r="MTM878" s="2"/>
      <c r="MTN878" s="2"/>
      <c r="MTO878" s="2"/>
      <c r="MTP878" s="2"/>
      <c r="MTQ878" s="2"/>
      <c r="MTR878" s="2"/>
      <c r="MTS878" s="2"/>
      <c r="MTT878" s="2"/>
      <c r="MTU878" s="2"/>
      <c r="MTV878" s="2"/>
      <c r="MTW878" s="2"/>
      <c r="MTX878" s="2"/>
      <c r="MTY878" s="2"/>
      <c r="MTZ878" s="2"/>
      <c r="MUA878" s="2"/>
      <c r="MUB878" s="2"/>
      <c r="MUC878" s="2"/>
      <c r="MUD878" s="2"/>
      <c r="MUE878" s="2"/>
      <c r="MUF878" s="2"/>
      <c r="MUG878" s="2"/>
      <c r="MUH878" s="2"/>
      <c r="MUI878" s="2"/>
      <c r="MUJ878" s="2"/>
      <c r="MUK878" s="2"/>
      <c r="MUL878" s="2"/>
      <c r="MUM878" s="2"/>
      <c r="MUN878" s="2"/>
      <c r="MUO878" s="2"/>
      <c r="MUP878" s="2"/>
      <c r="MUQ878" s="2"/>
      <c r="MUR878" s="2"/>
      <c r="MUS878" s="2"/>
      <c r="MUT878" s="2"/>
      <c r="MUU878" s="2"/>
      <c r="MUV878" s="2"/>
      <c r="MUW878" s="2"/>
      <c r="MUX878" s="2"/>
      <c r="MUY878" s="2"/>
      <c r="MUZ878" s="2"/>
      <c r="MVA878" s="2"/>
      <c r="MVB878" s="2"/>
      <c r="MVC878" s="2"/>
      <c r="MVD878" s="2"/>
      <c r="MVE878" s="2"/>
      <c r="MVF878" s="2"/>
      <c r="MVG878" s="2"/>
      <c r="MVH878" s="2"/>
      <c r="MVI878" s="2"/>
      <c r="MVJ878" s="2"/>
      <c r="MVK878" s="2"/>
      <c r="MVL878" s="2"/>
      <c r="MVM878" s="2"/>
      <c r="MVN878" s="2"/>
      <c r="MVO878" s="2"/>
      <c r="MVP878" s="2"/>
      <c r="MVQ878" s="2"/>
      <c r="MVR878" s="2"/>
      <c r="MVS878" s="2"/>
      <c r="MVT878" s="2"/>
      <c r="MVU878" s="2"/>
      <c r="MVV878" s="2"/>
      <c r="MVW878" s="2"/>
      <c r="MVX878" s="2"/>
      <c r="MVY878" s="2"/>
      <c r="MVZ878" s="2"/>
      <c r="MWA878" s="2"/>
      <c r="MWB878" s="2"/>
      <c r="MWC878" s="2"/>
      <c r="MWD878" s="2"/>
      <c r="MWE878" s="2"/>
      <c r="MWF878" s="2"/>
      <c r="MWG878" s="2"/>
      <c r="MWH878" s="2"/>
      <c r="MWI878" s="2"/>
      <c r="MWJ878" s="2"/>
      <c r="MWK878" s="2"/>
      <c r="MWL878" s="2"/>
      <c r="MWM878" s="2"/>
      <c r="MWN878" s="2"/>
      <c r="MWO878" s="2"/>
      <c r="MWP878" s="2"/>
      <c r="MWQ878" s="2"/>
      <c r="MWR878" s="2"/>
      <c r="MWS878" s="2"/>
      <c r="MWT878" s="2"/>
      <c r="MWU878" s="2"/>
      <c r="MWV878" s="2"/>
      <c r="MWW878" s="2"/>
      <c r="MWX878" s="2"/>
      <c r="MWY878" s="2"/>
      <c r="MWZ878" s="2"/>
      <c r="MXA878" s="2"/>
      <c r="MXB878" s="2"/>
      <c r="MXC878" s="2"/>
      <c r="MXD878" s="2"/>
      <c r="MXE878" s="2"/>
      <c r="MXF878" s="2"/>
      <c r="MXG878" s="2"/>
      <c r="MXH878" s="2"/>
      <c r="MXI878" s="2"/>
      <c r="MXJ878" s="2"/>
      <c r="MXK878" s="2"/>
      <c r="MXL878" s="2"/>
      <c r="MXM878" s="2"/>
      <c r="MXN878" s="2"/>
      <c r="MXO878" s="2"/>
      <c r="MXP878" s="2"/>
      <c r="MXQ878" s="2"/>
      <c r="MXR878" s="2"/>
      <c r="MXS878" s="2"/>
      <c r="MXT878" s="2"/>
      <c r="MXU878" s="2"/>
      <c r="MXV878" s="2"/>
      <c r="MXW878" s="2"/>
      <c r="MXX878" s="2"/>
      <c r="MXY878" s="2"/>
      <c r="MXZ878" s="2"/>
      <c r="MYA878" s="2"/>
      <c r="MYB878" s="2"/>
      <c r="MYC878" s="2"/>
      <c r="MYD878" s="2"/>
      <c r="MYE878" s="2"/>
      <c r="MYF878" s="2"/>
      <c r="MYG878" s="2"/>
      <c r="MYH878" s="2"/>
      <c r="MYI878" s="2"/>
      <c r="MYJ878" s="2"/>
      <c r="MYK878" s="2"/>
      <c r="MYL878" s="2"/>
      <c r="MYM878" s="2"/>
      <c r="MYN878" s="2"/>
      <c r="MYO878" s="2"/>
      <c r="MYP878" s="2"/>
      <c r="MYQ878" s="2"/>
      <c r="MYR878" s="2"/>
      <c r="MYS878" s="2"/>
      <c r="MYT878" s="2"/>
      <c r="MYU878" s="2"/>
      <c r="MYV878" s="2"/>
      <c r="MYW878" s="2"/>
      <c r="MYX878" s="2"/>
      <c r="MYY878" s="2"/>
      <c r="MYZ878" s="2"/>
      <c r="MZA878" s="2"/>
      <c r="MZB878" s="2"/>
      <c r="MZC878" s="2"/>
      <c r="MZD878" s="2"/>
      <c r="MZE878" s="2"/>
      <c r="MZF878" s="2"/>
      <c r="MZG878" s="2"/>
      <c r="MZH878" s="2"/>
      <c r="MZI878" s="2"/>
      <c r="MZJ878" s="2"/>
      <c r="MZK878" s="2"/>
      <c r="MZL878" s="2"/>
      <c r="MZM878" s="2"/>
      <c r="MZN878" s="2"/>
      <c r="MZO878" s="2"/>
      <c r="MZP878" s="2"/>
      <c r="MZQ878" s="2"/>
      <c r="MZR878" s="2"/>
      <c r="MZS878" s="2"/>
      <c r="MZT878" s="2"/>
      <c r="MZU878" s="2"/>
      <c r="MZV878" s="2"/>
      <c r="MZW878" s="2"/>
      <c r="MZX878" s="2"/>
      <c r="MZY878" s="2"/>
      <c r="MZZ878" s="2"/>
      <c r="NAA878" s="2"/>
      <c r="NAB878" s="2"/>
      <c r="NAC878" s="2"/>
      <c r="NAD878" s="2"/>
      <c r="NAE878" s="2"/>
      <c r="NAF878" s="2"/>
      <c r="NAG878" s="2"/>
      <c r="NAH878" s="2"/>
      <c r="NAI878" s="2"/>
      <c r="NAJ878" s="2"/>
      <c r="NAK878" s="2"/>
      <c r="NAL878" s="2"/>
      <c r="NAM878" s="2"/>
      <c r="NAN878" s="2"/>
      <c r="NAO878" s="2"/>
      <c r="NAP878" s="2"/>
      <c r="NAQ878" s="2"/>
      <c r="NAR878" s="2"/>
      <c r="NAS878" s="2"/>
      <c r="NAT878" s="2"/>
      <c r="NAU878" s="2"/>
      <c r="NAV878" s="2"/>
      <c r="NAW878" s="2"/>
      <c r="NAX878" s="2"/>
      <c r="NAY878" s="2"/>
      <c r="NAZ878" s="2"/>
      <c r="NBA878" s="2"/>
      <c r="NBB878" s="2"/>
      <c r="NBC878" s="2"/>
      <c r="NBD878" s="2"/>
      <c r="NBE878" s="2"/>
      <c r="NBF878" s="2"/>
      <c r="NBG878" s="2"/>
      <c r="NBH878" s="2"/>
      <c r="NBI878" s="2"/>
      <c r="NBJ878" s="2"/>
      <c r="NBK878" s="2"/>
      <c r="NBL878" s="2"/>
      <c r="NBM878" s="2"/>
      <c r="NBN878" s="2"/>
      <c r="NBO878" s="2"/>
      <c r="NBP878" s="2"/>
      <c r="NBQ878" s="2"/>
      <c r="NBR878" s="2"/>
      <c r="NBS878" s="2"/>
      <c r="NBT878" s="2"/>
      <c r="NBU878" s="2"/>
      <c r="NBV878" s="2"/>
      <c r="NBW878" s="2"/>
      <c r="NBX878" s="2"/>
      <c r="NBY878" s="2"/>
      <c r="NBZ878" s="2"/>
      <c r="NCA878" s="2"/>
      <c r="NCB878" s="2"/>
      <c r="NCC878" s="2"/>
      <c r="NCD878" s="2"/>
      <c r="NCE878" s="2"/>
      <c r="NCF878" s="2"/>
      <c r="NCG878" s="2"/>
      <c r="NCH878" s="2"/>
      <c r="NCI878" s="2"/>
      <c r="NCJ878" s="2"/>
      <c r="NCK878" s="2"/>
      <c r="NCL878" s="2"/>
      <c r="NCM878" s="2"/>
      <c r="NCN878" s="2"/>
      <c r="NCO878" s="2"/>
      <c r="NCP878" s="2"/>
      <c r="NCQ878" s="2"/>
      <c r="NCR878" s="2"/>
      <c r="NCS878" s="2"/>
      <c r="NCT878" s="2"/>
      <c r="NCU878" s="2"/>
      <c r="NCV878" s="2"/>
      <c r="NCW878" s="2"/>
      <c r="NCX878" s="2"/>
      <c r="NCY878" s="2"/>
      <c r="NCZ878" s="2"/>
      <c r="NDA878" s="2"/>
      <c r="NDB878" s="2"/>
      <c r="NDC878" s="2"/>
      <c r="NDD878" s="2"/>
      <c r="NDE878" s="2"/>
      <c r="NDF878" s="2"/>
      <c r="NDG878" s="2"/>
      <c r="NDH878" s="2"/>
      <c r="NDI878" s="2"/>
      <c r="NDJ878" s="2"/>
      <c r="NDK878" s="2"/>
      <c r="NDL878" s="2"/>
      <c r="NDM878" s="2"/>
      <c r="NDN878" s="2"/>
      <c r="NDO878" s="2"/>
      <c r="NDP878" s="2"/>
      <c r="NDQ878" s="2"/>
      <c r="NDR878" s="2"/>
      <c r="NDS878" s="2"/>
      <c r="NDT878" s="2"/>
      <c r="NDU878" s="2"/>
      <c r="NDV878" s="2"/>
      <c r="NDW878" s="2"/>
      <c r="NDX878" s="2"/>
      <c r="NDY878" s="2"/>
      <c r="NDZ878" s="2"/>
      <c r="NEA878" s="2"/>
      <c r="NEB878" s="2"/>
      <c r="NEC878" s="2"/>
      <c r="NED878" s="2"/>
      <c r="NEE878" s="2"/>
      <c r="NEF878" s="2"/>
      <c r="NEG878" s="2"/>
      <c r="NEH878" s="2"/>
      <c r="NEI878" s="2"/>
      <c r="NEJ878" s="2"/>
      <c r="NEK878" s="2"/>
      <c r="NEL878" s="2"/>
      <c r="NEM878" s="2"/>
      <c r="NEN878" s="2"/>
      <c r="NEO878" s="2"/>
      <c r="NEP878" s="2"/>
      <c r="NEQ878" s="2"/>
      <c r="NER878" s="2"/>
      <c r="NES878" s="2"/>
      <c r="NET878" s="2"/>
      <c r="NEU878" s="2"/>
      <c r="NEV878" s="2"/>
      <c r="NEW878" s="2"/>
      <c r="NEX878" s="2"/>
      <c r="NEY878" s="2"/>
      <c r="NEZ878" s="2"/>
      <c r="NFA878" s="2"/>
      <c r="NFB878" s="2"/>
      <c r="NFC878" s="2"/>
      <c r="NFD878" s="2"/>
      <c r="NFE878" s="2"/>
      <c r="NFF878" s="2"/>
      <c r="NFG878" s="2"/>
      <c r="NFH878" s="2"/>
      <c r="NFI878" s="2"/>
      <c r="NFJ878" s="2"/>
      <c r="NFK878" s="2"/>
      <c r="NFL878" s="2"/>
      <c r="NFM878" s="2"/>
      <c r="NFN878" s="2"/>
      <c r="NFO878" s="2"/>
      <c r="NFP878" s="2"/>
      <c r="NFQ878" s="2"/>
      <c r="NFR878" s="2"/>
      <c r="NFS878" s="2"/>
      <c r="NFT878" s="2"/>
      <c r="NFU878" s="2"/>
      <c r="NFV878" s="2"/>
      <c r="NFW878" s="2"/>
      <c r="NFX878" s="2"/>
      <c r="NFY878" s="2"/>
      <c r="NFZ878" s="2"/>
      <c r="NGA878" s="2"/>
      <c r="NGB878" s="2"/>
      <c r="NGC878" s="2"/>
      <c r="NGD878" s="2"/>
      <c r="NGE878" s="2"/>
      <c r="NGF878" s="2"/>
      <c r="NGG878" s="2"/>
      <c r="NGH878" s="2"/>
      <c r="NGI878" s="2"/>
      <c r="NGJ878" s="2"/>
      <c r="NGK878" s="2"/>
      <c r="NGL878" s="2"/>
      <c r="NGM878" s="2"/>
      <c r="NGN878" s="2"/>
      <c r="NGO878" s="2"/>
      <c r="NGP878" s="2"/>
      <c r="NGQ878" s="2"/>
      <c r="NGR878" s="2"/>
      <c r="NGS878" s="2"/>
      <c r="NGT878" s="2"/>
      <c r="NGU878" s="2"/>
      <c r="NGV878" s="2"/>
      <c r="NGW878" s="2"/>
      <c r="NGX878" s="2"/>
      <c r="NGY878" s="2"/>
      <c r="NGZ878" s="2"/>
      <c r="NHA878" s="2"/>
      <c r="NHB878" s="2"/>
      <c r="NHC878" s="2"/>
      <c r="NHD878" s="2"/>
      <c r="NHE878" s="2"/>
      <c r="NHF878" s="2"/>
      <c r="NHG878" s="2"/>
      <c r="NHH878" s="2"/>
      <c r="NHI878" s="2"/>
      <c r="NHJ878" s="2"/>
      <c r="NHK878" s="2"/>
      <c r="NHL878" s="2"/>
      <c r="NHM878" s="2"/>
      <c r="NHN878" s="2"/>
      <c r="NHO878" s="2"/>
      <c r="NHP878" s="2"/>
      <c r="NHQ878" s="2"/>
      <c r="NHR878" s="2"/>
      <c r="NHS878" s="2"/>
      <c r="NHT878" s="2"/>
      <c r="NHU878" s="2"/>
      <c r="NHV878" s="2"/>
      <c r="NHW878" s="2"/>
      <c r="NHX878" s="2"/>
      <c r="NHY878" s="2"/>
      <c r="NHZ878" s="2"/>
      <c r="NIA878" s="2"/>
      <c r="NIB878" s="2"/>
      <c r="NIC878" s="2"/>
      <c r="NID878" s="2"/>
      <c r="NIE878" s="2"/>
      <c r="NIF878" s="2"/>
      <c r="NIG878" s="2"/>
      <c r="NIH878" s="2"/>
      <c r="NII878" s="2"/>
      <c r="NIJ878" s="2"/>
      <c r="NIK878" s="2"/>
      <c r="NIL878" s="2"/>
      <c r="NIM878" s="2"/>
      <c r="NIN878" s="2"/>
      <c r="NIO878" s="2"/>
      <c r="NIP878" s="2"/>
      <c r="NIQ878" s="2"/>
      <c r="NIR878" s="2"/>
      <c r="NIS878" s="2"/>
      <c r="NIT878" s="2"/>
      <c r="NIU878" s="2"/>
      <c r="NIV878" s="2"/>
      <c r="NIW878" s="2"/>
      <c r="NIX878" s="2"/>
      <c r="NIY878" s="2"/>
      <c r="NIZ878" s="2"/>
      <c r="NJA878" s="2"/>
      <c r="NJB878" s="2"/>
      <c r="NJC878" s="2"/>
      <c r="NJD878" s="2"/>
      <c r="NJE878" s="2"/>
      <c r="NJF878" s="2"/>
      <c r="NJG878" s="2"/>
      <c r="NJH878" s="2"/>
      <c r="NJI878" s="2"/>
      <c r="NJJ878" s="2"/>
      <c r="NJK878" s="2"/>
      <c r="NJL878" s="2"/>
      <c r="NJM878" s="2"/>
      <c r="NJN878" s="2"/>
      <c r="NJO878" s="2"/>
      <c r="NJP878" s="2"/>
      <c r="NJQ878" s="2"/>
      <c r="NJR878" s="2"/>
      <c r="NJS878" s="2"/>
      <c r="NJT878" s="2"/>
      <c r="NJU878" s="2"/>
      <c r="NJV878" s="2"/>
      <c r="NJW878" s="2"/>
      <c r="NJX878" s="2"/>
      <c r="NJY878" s="2"/>
      <c r="NJZ878" s="2"/>
      <c r="NKA878" s="2"/>
      <c r="NKB878" s="2"/>
      <c r="NKC878" s="2"/>
      <c r="NKD878" s="2"/>
      <c r="NKE878" s="2"/>
      <c r="NKF878" s="2"/>
      <c r="NKG878" s="2"/>
      <c r="NKH878" s="2"/>
      <c r="NKI878" s="2"/>
      <c r="NKJ878" s="2"/>
      <c r="NKK878" s="2"/>
      <c r="NKL878" s="2"/>
      <c r="NKM878" s="2"/>
      <c r="NKN878" s="2"/>
      <c r="NKO878" s="2"/>
      <c r="NKP878" s="2"/>
      <c r="NKQ878" s="2"/>
      <c r="NKR878" s="2"/>
      <c r="NKS878" s="2"/>
      <c r="NKT878" s="2"/>
      <c r="NKU878" s="2"/>
      <c r="NKV878" s="2"/>
      <c r="NKW878" s="2"/>
      <c r="NKX878" s="2"/>
      <c r="NKY878" s="2"/>
      <c r="NKZ878" s="2"/>
      <c r="NLA878" s="2"/>
      <c r="NLB878" s="2"/>
      <c r="NLC878" s="2"/>
      <c r="NLD878" s="2"/>
      <c r="NLE878" s="2"/>
      <c r="NLF878" s="2"/>
      <c r="NLG878" s="2"/>
      <c r="NLH878" s="2"/>
      <c r="NLI878" s="2"/>
      <c r="NLJ878" s="2"/>
      <c r="NLK878" s="2"/>
      <c r="NLL878" s="2"/>
      <c r="NLM878" s="2"/>
      <c r="NLN878" s="2"/>
      <c r="NLO878" s="2"/>
      <c r="NLP878" s="2"/>
      <c r="NLQ878" s="2"/>
      <c r="NLR878" s="2"/>
      <c r="NLS878" s="2"/>
      <c r="NLT878" s="2"/>
      <c r="NLU878" s="2"/>
      <c r="NLV878" s="2"/>
      <c r="NLW878" s="2"/>
      <c r="NLX878" s="2"/>
      <c r="NLY878" s="2"/>
      <c r="NLZ878" s="2"/>
      <c r="NMA878" s="2"/>
      <c r="NMB878" s="2"/>
      <c r="NMC878" s="2"/>
      <c r="NMD878" s="2"/>
      <c r="NME878" s="2"/>
      <c r="NMF878" s="2"/>
      <c r="NMG878" s="2"/>
      <c r="NMH878" s="2"/>
      <c r="NMI878" s="2"/>
      <c r="NMJ878" s="2"/>
      <c r="NMK878" s="2"/>
      <c r="NML878" s="2"/>
      <c r="NMM878" s="2"/>
      <c r="NMN878" s="2"/>
      <c r="NMO878" s="2"/>
      <c r="NMP878" s="2"/>
      <c r="NMQ878" s="2"/>
      <c r="NMR878" s="2"/>
      <c r="NMS878" s="2"/>
      <c r="NMT878" s="2"/>
      <c r="NMU878" s="2"/>
      <c r="NMV878" s="2"/>
      <c r="NMW878" s="2"/>
      <c r="NMX878" s="2"/>
      <c r="NMY878" s="2"/>
      <c r="NMZ878" s="2"/>
      <c r="NNA878" s="2"/>
      <c r="NNB878" s="2"/>
      <c r="NNC878" s="2"/>
      <c r="NND878" s="2"/>
      <c r="NNE878" s="2"/>
      <c r="NNF878" s="2"/>
      <c r="NNG878" s="2"/>
      <c r="NNH878" s="2"/>
      <c r="NNI878" s="2"/>
      <c r="NNJ878" s="2"/>
      <c r="NNK878" s="2"/>
      <c r="NNL878" s="2"/>
      <c r="NNM878" s="2"/>
      <c r="NNN878" s="2"/>
      <c r="NNO878" s="2"/>
      <c r="NNP878" s="2"/>
      <c r="NNQ878" s="2"/>
      <c r="NNR878" s="2"/>
      <c r="NNS878" s="2"/>
      <c r="NNT878" s="2"/>
      <c r="NNU878" s="2"/>
      <c r="NNV878" s="2"/>
      <c r="NNW878" s="2"/>
      <c r="NNX878" s="2"/>
      <c r="NNY878" s="2"/>
      <c r="NNZ878" s="2"/>
      <c r="NOA878" s="2"/>
      <c r="NOB878" s="2"/>
      <c r="NOC878" s="2"/>
      <c r="NOD878" s="2"/>
      <c r="NOE878" s="2"/>
      <c r="NOF878" s="2"/>
      <c r="NOG878" s="2"/>
      <c r="NOH878" s="2"/>
      <c r="NOI878" s="2"/>
      <c r="NOJ878" s="2"/>
      <c r="NOK878" s="2"/>
      <c r="NOL878" s="2"/>
      <c r="NOM878" s="2"/>
      <c r="NON878" s="2"/>
      <c r="NOO878" s="2"/>
      <c r="NOP878" s="2"/>
      <c r="NOQ878" s="2"/>
      <c r="NOR878" s="2"/>
      <c r="NOS878" s="2"/>
      <c r="NOT878" s="2"/>
      <c r="NOU878" s="2"/>
      <c r="NOV878" s="2"/>
      <c r="NOW878" s="2"/>
      <c r="NOX878" s="2"/>
      <c r="NOY878" s="2"/>
      <c r="NOZ878" s="2"/>
      <c r="NPA878" s="2"/>
      <c r="NPB878" s="2"/>
      <c r="NPC878" s="2"/>
      <c r="NPD878" s="2"/>
      <c r="NPE878" s="2"/>
      <c r="NPF878" s="2"/>
      <c r="NPG878" s="2"/>
      <c r="NPH878" s="2"/>
      <c r="NPI878" s="2"/>
      <c r="NPJ878" s="2"/>
      <c r="NPK878" s="2"/>
      <c r="NPL878" s="2"/>
      <c r="NPM878" s="2"/>
      <c r="NPN878" s="2"/>
      <c r="NPO878" s="2"/>
      <c r="NPP878" s="2"/>
      <c r="NPQ878" s="2"/>
      <c r="NPR878" s="2"/>
      <c r="NPS878" s="2"/>
      <c r="NPT878" s="2"/>
      <c r="NPU878" s="2"/>
      <c r="NPV878" s="2"/>
      <c r="NPW878" s="2"/>
      <c r="NPX878" s="2"/>
      <c r="NPY878" s="2"/>
      <c r="NPZ878" s="2"/>
      <c r="NQA878" s="2"/>
      <c r="NQB878" s="2"/>
      <c r="NQC878" s="2"/>
      <c r="NQD878" s="2"/>
      <c r="NQE878" s="2"/>
      <c r="NQF878" s="2"/>
      <c r="NQG878" s="2"/>
      <c r="NQH878" s="2"/>
      <c r="NQI878" s="2"/>
      <c r="NQJ878" s="2"/>
      <c r="NQK878" s="2"/>
      <c r="NQL878" s="2"/>
      <c r="NQM878" s="2"/>
      <c r="NQN878" s="2"/>
      <c r="NQO878" s="2"/>
      <c r="NQP878" s="2"/>
      <c r="NQQ878" s="2"/>
      <c r="NQR878" s="2"/>
      <c r="NQS878" s="2"/>
      <c r="NQT878" s="2"/>
      <c r="NQU878" s="2"/>
      <c r="NQV878" s="2"/>
      <c r="NQW878" s="2"/>
      <c r="NQX878" s="2"/>
      <c r="NQY878" s="2"/>
      <c r="NQZ878" s="2"/>
      <c r="NRA878" s="2"/>
      <c r="NRB878" s="2"/>
      <c r="NRC878" s="2"/>
      <c r="NRD878" s="2"/>
      <c r="NRE878" s="2"/>
      <c r="NRF878" s="2"/>
      <c r="NRG878" s="2"/>
      <c r="NRH878" s="2"/>
      <c r="NRI878" s="2"/>
      <c r="NRJ878" s="2"/>
      <c r="NRK878" s="2"/>
      <c r="NRL878" s="2"/>
      <c r="NRM878" s="2"/>
      <c r="NRN878" s="2"/>
      <c r="NRO878" s="2"/>
      <c r="NRP878" s="2"/>
      <c r="NRQ878" s="2"/>
      <c r="NRR878" s="2"/>
      <c r="NRS878" s="2"/>
      <c r="NRT878" s="2"/>
      <c r="NRU878" s="2"/>
      <c r="NRV878" s="2"/>
      <c r="NRW878" s="2"/>
      <c r="NRX878" s="2"/>
      <c r="NRY878" s="2"/>
      <c r="NRZ878" s="2"/>
      <c r="NSA878" s="2"/>
      <c r="NSB878" s="2"/>
      <c r="NSC878" s="2"/>
      <c r="NSD878" s="2"/>
      <c r="NSE878" s="2"/>
      <c r="NSF878" s="2"/>
      <c r="NSG878" s="2"/>
      <c r="NSH878" s="2"/>
      <c r="NSI878" s="2"/>
      <c r="NSJ878" s="2"/>
      <c r="NSK878" s="2"/>
      <c r="NSL878" s="2"/>
      <c r="NSM878" s="2"/>
      <c r="NSN878" s="2"/>
      <c r="NSO878" s="2"/>
      <c r="NSP878" s="2"/>
      <c r="NSQ878" s="2"/>
      <c r="NSR878" s="2"/>
      <c r="NSS878" s="2"/>
      <c r="NST878" s="2"/>
      <c r="NSU878" s="2"/>
      <c r="NSV878" s="2"/>
      <c r="NSW878" s="2"/>
      <c r="NSX878" s="2"/>
      <c r="NSY878" s="2"/>
      <c r="NSZ878" s="2"/>
      <c r="NTA878" s="2"/>
      <c r="NTB878" s="2"/>
      <c r="NTC878" s="2"/>
      <c r="NTD878" s="2"/>
      <c r="NTE878" s="2"/>
      <c r="NTF878" s="2"/>
      <c r="NTG878" s="2"/>
      <c r="NTH878" s="2"/>
      <c r="NTI878" s="2"/>
      <c r="NTJ878" s="2"/>
      <c r="NTK878" s="2"/>
      <c r="NTL878" s="2"/>
      <c r="NTM878" s="2"/>
      <c r="NTN878" s="2"/>
      <c r="NTO878" s="2"/>
      <c r="NTP878" s="2"/>
      <c r="NTQ878" s="2"/>
      <c r="NTR878" s="2"/>
      <c r="NTS878" s="2"/>
      <c r="NTT878" s="2"/>
      <c r="NTU878" s="2"/>
      <c r="NTV878" s="2"/>
      <c r="NTW878" s="2"/>
      <c r="NTX878" s="2"/>
      <c r="NTY878" s="2"/>
      <c r="NTZ878" s="2"/>
      <c r="NUA878" s="2"/>
      <c r="NUB878" s="2"/>
      <c r="NUC878" s="2"/>
      <c r="NUD878" s="2"/>
      <c r="NUE878" s="2"/>
      <c r="NUF878" s="2"/>
      <c r="NUG878" s="2"/>
      <c r="NUH878" s="2"/>
      <c r="NUI878" s="2"/>
      <c r="NUJ878" s="2"/>
      <c r="NUK878" s="2"/>
      <c r="NUL878" s="2"/>
      <c r="NUM878" s="2"/>
      <c r="NUN878" s="2"/>
      <c r="NUO878" s="2"/>
      <c r="NUP878" s="2"/>
      <c r="NUQ878" s="2"/>
      <c r="NUR878" s="2"/>
      <c r="NUS878" s="2"/>
      <c r="NUT878" s="2"/>
      <c r="NUU878" s="2"/>
      <c r="NUV878" s="2"/>
      <c r="NUW878" s="2"/>
      <c r="NUX878" s="2"/>
      <c r="NUY878" s="2"/>
      <c r="NUZ878" s="2"/>
      <c r="NVA878" s="2"/>
      <c r="NVB878" s="2"/>
      <c r="NVC878" s="2"/>
      <c r="NVD878" s="2"/>
      <c r="NVE878" s="2"/>
      <c r="NVF878" s="2"/>
      <c r="NVG878" s="2"/>
      <c r="NVH878" s="2"/>
      <c r="NVI878" s="2"/>
      <c r="NVJ878" s="2"/>
      <c r="NVK878" s="2"/>
      <c r="NVL878" s="2"/>
      <c r="NVM878" s="2"/>
      <c r="NVN878" s="2"/>
      <c r="NVO878" s="2"/>
      <c r="NVP878" s="2"/>
      <c r="NVQ878" s="2"/>
      <c r="NVR878" s="2"/>
      <c r="NVS878" s="2"/>
      <c r="NVT878" s="2"/>
      <c r="NVU878" s="2"/>
      <c r="NVV878" s="2"/>
      <c r="NVW878" s="2"/>
      <c r="NVX878" s="2"/>
      <c r="NVY878" s="2"/>
      <c r="NVZ878" s="2"/>
      <c r="NWA878" s="2"/>
      <c r="NWB878" s="2"/>
      <c r="NWC878" s="2"/>
      <c r="NWD878" s="2"/>
      <c r="NWE878" s="2"/>
      <c r="NWF878" s="2"/>
      <c r="NWG878" s="2"/>
      <c r="NWH878" s="2"/>
      <c r="NWI878" s="2"/>
      <c r="NWJ878" s="2"/>
      <c r="NWK878" s="2"/>
      <c r="NWL878" s="2"/>
      <c r="NWM878" s="2"/>
      <c r="NWN878" s="2"/>
      <c r="NWO878" s="2"/>
      <c r="NWP878" s="2"/>
      <c r="NWQ878" s="2"/>
      <c r="NWR878" s="2"/>
      <c r="NWS878" s="2"/>
      <c r="NWT878" s="2"/>
      <c r="NWU878" s="2"/>
      <c r="NWV878" s="2"/>
      <c r="NWW878" s="2"/>
      <c r="NWX878" s="2"/>
      <c r="NWY878" s="2"/>
      <c r="NWZ878" s="2"/>
      <c r="NXA878" s="2"/>
      <c r="NXB878" s="2"/>
      <c r="NXC878" s="2"/>
      <c r="NXD878" s="2"/>
      <c r="NXE878" s="2"/>
      <c r="NXF878" s="2"/>
      <c r="NXG878" s="2"/>
      <c r="NXH878" s="2"/>
      <c r="NXI878" s="2"/>
      <c r="NXJ878" s="2"/>
      <c r="NXK878" s="2"/>
      <c r="NXL878" s="2"/>
      <c r="NXM878" s="2"/>
      <c r="NXN878" s="2"/>
      <c r="NXO878" s="2"/>
      <c r="NXP878" s="2"/>
      <c r="NXQ878" s="2"/>
      <c r="NXR878" s="2"/>
      <c r="NXS878" s="2"/>
      <c r="NXT878" s="2"/>
      <c r="NXU878" s="2"/>
      <c r="NXV878" s="2"/>
      <c r="NXW878" s="2"/>
      <c r="NXX878" s="2"/>
      <c r="NXY878" s="2"/>
      <c r="NXZ878" s="2"/>
      <c r="NYA878" s="2"/>
      <c r="NYB878" s="2"/>
      <c r="NYC878" s="2"/>
      <c r="NYD878" s="2"/>
      <c r="NYE878" s="2"/>
      <c r="NYF878" s="2"/>
      <c r="NYG878" s="2"/>
      <c r="NYH878" s="2"/>
      <c r="NYI878" s="2"/>
      <c r="NYJ878" s="2"/>
      <c r="NYK878" s="2"/>
      <c r="NYL878" s="2"/>
      <c r="NYM878" s="2"/>
      <c r="NYN878" s="2"/>
      <c r="NYO878" s="2"/>
      <c r="NYP878" s="2"/>
      <c r="NYQ878" s="2"/>
      <c r="NYR878" s="2"/>
      <c r="NYS878" s="2"/>
      <c r="NYT878" s="2"/>
      <c r="NYU878" s="2"/>
      <c r="NYV878" s="2"/>
      <c r="NYW878" s="2"/>
      <c r="NYX878" s="2"/>
      <c r="NYY878" s="2"/>
      <c r="NYZ878" s="2"/>
      <c r="NZA878" s="2"/>
      <c r="NZB878" s="2"/>
      <c r="NZC878" s="2"/>
      <c r="NZD878" s="2"/>
      <c r="NZE878" s="2"/>
      <c r="NZF878" s="2"/>
      <c r="NZG878" s="2"/>
      <c r="NZH878" s="2"/>
      <c r="NZI878" s="2"/>
      <c r="NZJ878" s="2"/>
      <c r="NZK878" s="2"/>
      <c r="NZL878" s="2"/>
      <c r="NZM878" s="2"/>
      <c r="NZN878" s="2"/>
      <c r="NZO878" s="2"/>
      <c r="NZP878" s="2"/>
      <c r="NZQ878" s="2"/>
      <c r="NZR878" s="2"/>
      <c r="NZS878" s="2"/>
      <c r="NZT878" s="2"/>
      <c r="NZU878" s="2"/>
      <c r="NZV878" s="2"/>
      <c r="NZW878" s="2"/>
      <c r="NZX878" s="2"/>
      <c r="NZY878" s="2"/>
      <c r="NZZ878" s="2"/>
      <c r="OAA878" s="2"/>
      <c r="OAB878" s="2"/>
      <c r="OAC878" s="2"/>
      <c r="OAD878" s="2"/>
      <c r="OAE878" s="2"/>
      <c r="OAF878" s="2"/>
      <c r="OAG878" s="2"/>
      <c r="OAH878" s="2"/>
      <c r="OAI878" s="2"/>
      <c r="OAJ878" s="2"/>
      <c r="OAK878" s="2"/>
      <c r="OAL878" s="2"/>
      <c r="OAM878" s="2"/>
      <c r="OAN878" s="2"/>
      <c r="OAO878" s="2"/>
      <c r="OAP878" s="2"/>
      <c r="OAQ878" s="2"/>
      <c r="OAR878" s="2"/>
      <c r="OAS878" s="2"/>
      <c r="OAT878" s="2"/>
      <c r="OAU878" s="2"/>
      <c r="OAV878" s="2"/>
      <c r="OAW878" s="2"/>
      <c r="OAX878" s="2"/>
      <c r="OAY878" s="2"/>
      <c r="OAZ878" s="2"/>
      <c r="OBA878" s="2"/>
      <c r="OBB878" s="2"/>
      <c r="OBC878" s="2"/>
      <c r="OBD878" s="2"/>
      <c r="OBE878" s="2"/>
      <c r="OBF878" s="2"/>
      <c r="OBG878" s="2"/>
      <c r="OBH878" s="2"/>
      <c r="OBI878" s="2"/>
      <c r="OBJ878" s="2"/>
      <c r="OBK878" s="2"/>
      <c r="OBL878" s="2"/>
      <c r="OBM878" s="2"/>
      <c r="OBN878" s="2"/>
      <c r="OBO878" s="2"/>
      <c r="OBP878" s="2"/>
      <c r="OBQ878" s="2"/>
      <c r="OBR878" s="2"/>
      <c r="OBS878" s="2"/>
      <c r="OBT878" s="2"/>
      <c r="OBU878" s="2"/>
      <c r="OBV878" s="2"/>
      <c r="OBW878" s="2"/>
      <c r="OBX878" s="2"/>
      <c r="OBY878" s="2"/>
      <c r="OBZ878" s="2"/>
      <c r="OCA878" s="2"/>
      <c r="OCB878" s="2"/>
      <c r="OCC878" s="2"/>
      <c r="OCD878" s="2"/>
      <c r="OCE878" s="2"/>
      <c r="OCF878" s="2"/>
      <c r="OCG878" s="2"/>
      <c r="OCH878" s="2"/>
      <c r="OCI878" s="2"/>
      <c r="OCJ878" s="2"/>
      <c r="OCK878" s="2"/>
      <c r="OCL878" s="2"/>
      <c r="OCM878" s="2"/>
      <c r="OCN878" s="2"/>
      <c r="OCO878" s="2"/>
      <c r="OCP878" s="2"/>
      <c r="OCQ878" s="2"/>
      <c r="OCR878" s="2"/>
      <c r="OCS878" s="2"/>
      <c r="OCT878" s="2"/>
      <c r="OCU878" s="2"/>
      <c r="OCV878" s="2"/>
      <c r="OCW878" s="2"/>
      <c r="OCX878" s="2"/>
      <c r="OCY878" s="2"/>
      <c r="OCZ878" s="2"/>
      <c r="ODA878" s="2"/>
      <c r="ODB878" s="2"/>
      <c r="ODC878" s="2"/>
      <c r="ODD878" s="2"/>
      <c r="ODE878" s="2"/>
      <c r="ODF878" s="2"/>
      <c r="ODG878" s="2"/>
      <c r="ODH878" s="2"/>
      <c r="ODI878" s="2"/>
      <c r="ODJ878" s="2"/>
      <c r="ODK878" s="2"/>
      <c r="ODL878" s="2"/>
      <c r="ODM878" s="2"/>
      <c r="ODN878" s="2"/>
      <c r="ODO878" s="2"/>
      <c r="ODP878" s="2"/>
      <c r="ODQ878" s="2"/>
      <c r="ODR878" s="2"/>
      <c r="ODS878" s="2"/>
      <c r="ODT878" s="2"/>
      <c r="ODU878" s="2"/>
      <c r="ODV878" s="2"/>
      <c r="ODW878" s="2"/>
      <c r="ODX878" s="2"/>
      <c r="ODY878" s="2"/>
      <c r="ODZ878" s="2"/>
      <c r="OEA878" s="2"/>
      <c r="OEB878" s="2"/>
      <c r="OEC878" s="2"/>
      <c r="OED878" s="2"/>
      <c r="OEE878" s="2"/>
      <c r="OEF878" s="2"/>
      <c r="OEG878" s="2"/>
      <c r="OEH878" s="2"/>
      <c r="OEI878" s="2"/>
      <c r="OEJ878" s="2"/>
      <c r="OEK878" s="2"/>
      <c r="OEL878" s="2"/>
      <c r="OEM878" s="2"/>
      <c r="OEN878" s="2"/>
      <c r="OEO878" s="2"/>
      <c r="OEP878" s="2"/>
      <c r="OEQ878" s="2"/>
      <c r="OER878" s="2"/>
      <c r="OES878" s="2"/>
      <c r="OET878" s="2"/>
      <c r="OEU878" s="2"/>
      <c r="OEV878" s="2"/>
      <c r="OEW878" s="2"/>
      <c r="OEX878" s="2"/>
      <c r="OEY878" s="2"/>
      <c r="OEZ878" s="2"/>
      <c r="OFA878" s="2"/>
      <c r="OFB878" s="2"/>
      <c r="OFC878" s="2"/>
      <c r="OFD878" s="2"/>
      <c r="OFE878" s="2"/>
      <c r="OFF878" s="2"/>
      <c r="OFG878" s="2"/>
      <c r="OFH878" s="2"/>
      <c r="OFI878" s="2"/>
      <c r="OFJ878" s="2"/>
      <c r="OFK878" s="2"/>
      <c r="OFL878" s="2"/>
      <c r="OFM878" s="2"/>
      <c r="OFN878" s="2"/>
      <c r="OFO878" s="2"/>
      <c r="OFP878" s="2"/>
      <c r="OFQ878" s="2"/>
      <c r="OFR878" s="2"/>
      <c r="OFS878" s="2"/>
      <c r="OFT878" s="2"/>
      <c r="OFU878" s="2"/>
      <c r="OFV878" s="2"/>
      <c r="OFW878" s="2"/>
      <c r="OFX878" s="2"/>
      <c r="OFY878" s="2"/>
      <c r="OFZ878" s="2"/>
      <c r="OGA878" s="2"/>
      <c r="OGB878" s="2"/>
      <c r="OGC878" s="2"/>
      <c r="OGD878" s="2"/>
      <c r="OGE878" s="2"/>
      <c r="OGF878" s="2"/>
      <c r="OGG878" s="2"/>
      <c r="OGH878" s="2"/>
      <c r="OGI878" s="2"/>
      <c r="OGJ878" s="2"/>
      <c r="OGK878" s="2"/>
      <c r="OGL878" s="2"/>
      <c r="OGM878" s="2"/>
      <c r="OGN878" s="2"/>
      <c r="OGO878" s="2"/>
      <c r="OGP878" s="2"/>
      <c r="OGQ878" s="2"/>
      <c r="OGR878" s="2"/>
      <c r="OGS878" s="2"/>
      <c r="OGT878" s="2"/>
      <c r="OGU878" s="2"/>
      <c r="OGV878" s="2"/>
      <c r="OGW878" s="2"/>
      <c r="OGX878" s="2"/>
      <c r="OGY878" s="2"/>
      <c r="OGZ878" s="2"/>
      <c r="OHA878" s="2"/>
      <c r="OHB878" s="2"/>
      <c r="OHC878" s="2"/>
      <c r="OHD878" s="2"/>
      <c r="OHE878" s="2"/>
      <c r="OHF878" s="2"/>
      <c r="OHG878" s="2"/>
      <c r="OHH878" s="2"/>
      <c r="OHI878" s="2"/>
      <c r="OHJ878" s="2"/>
      <c r="OHK878" s="2"/>
      <c r="OHL878" s="2"/>
      <c r="OHM878" s="2"/>
      <c r="OHN878" s="2"/>
      <c r="OHO878" s="2"/>
      <c r="OHP878" s="2"/>
      <c r="OHQ878" s="2"/>
      <c r="OHR878" s="2"/>
      <c r="OHS878" s="2"/>
      <c r="OHT878" s="2"/>
      <c r="OHU878" s="2"/>
      <c r="OHV878" s="2"/>
      <c r="OHW878" s="2"/>
      <c r="OHX878" s="2"/>
      <c r="OHY878" s="2"/>
      <c r="OHZ878" s="2"/>
      <c r="OIA878" s="2"/>
      <c r="OIB878" s="2"/>
      <c r="OIC878" s="2"/>
      <c r="OID878" s="2"/>
      <c r="OIE878" s="2"/>
      <c r="OIF878" s="2"/>
      <c r="OIG878" s="2"/>
      <c r="OIH878" s="2"/>
      <c r="OII878" s="2"/>
      <c r="OIJ878" s="2"/>
      <c r="OIK878" s="2"/>
      <c r="OIL878" s="2"/>
      <c r="OIM878" s="2"/>
      <c r="OIN878" s="2"/>
      <c r="OIO878" s="2"/>
      <c r="OIP878" s="2"/>
      <c r="OIQ878" s="2"/>
      <c r="OIR878" s="2"/>
      <c r="OIS878" s="2"/>
      <c r="OIT878" s="2"/>
      <c r="OIU878" s="2"/>
      <c r="OIV878" s="2"/>
      <c r="OIW878" s="2"/>
      <c r="OIX878" s="2"/>
      <c r="OIY878" s="2"/>
      <c r="OIZ878" s="2"/>
      <c r="OJA878" s="2"/>
      <c r="OJB878" s="2"/>
      <c r="OJC878" s="2"/>
      <c r="OJD878" s="2"/>
      <c r="OJE878" s="2"/>
      <c r="OJF878" s="2"/>
      <c r="OJG878" s="2"/>
      <c r="OJH878" s="2"/>
      <c r="OJI878" s="2"/>
      <c r="OJJ878" s="2"/>
      <c r="OJK878" s="2"/>
      <c r="OJL878" s="2"/>
      <c r="OJM878" s="2"/>
      <c r="OJN878" s="2"/>
      <c r="OJO878" s="2"/>
      <c r="OJP878" s="2"/>
      <c r="OJQ878" s="2"/>
      <c r="OJR878" s="2"/>
      <c r="OJS878" s="2"/>
      <c r="OJT878" s="2"/>
      <c r="OJU878" s="2"/>
      <c r="OJV878" s="2"/>
      <c r="OJW878" s="2"/>
      <c r="OJX878" s="2"/>
      <c r="OJY878" s="2"/>
      <c r="OJZ878" s="2"/>
      <c r="OKA878" s="2"/>
      <c r="OKB878" s="2"/>
      <c r="OKC878" s="2"/>
      <c r="OKD878" s="2"/>
      <c r="OKE878" s="2"/>
      <c r="OKF878" s="2"/>
      <c r="OKG878" s="2"/>
      <c r="OKH878" s="2"/>
      <c r="OKI878" s="2"/>
      <c r="OKJ878" s="2"/>
      <c r="OKK878" s="2"/>
      <c r="OKL878" s="2"/>
      <c r="OKM878" s="2"/>
      <c r="OKN878" s="2"/>
      <c r="OKO878" s="2"/>
      <c r="OKP878" s="2"/>
      <c r="OKQ878" s="2"/>
      <c r="OKR878" s="2"/>
      <c r="OKS878" s="2"/>
      <c r="OKT878" s="2"/>
      <c r="OKU878" s="2"/>
      <c r="OKV878" s="2"/>
      <c r="OKW878" s="2"/>
      <c r="OKX878" s="2"/>
      <c r="OKY878" s="2"/>
      <c r="OKZ878" s="2"/>
      <c r="OLA878" s="2"/>
      <c r="OLB878" s="2"/>
      <c r="OLC878" s="2"/>
      <c r="OLD878" s="2"/>
      <c r="OLE878" s="2"/>
      <c r="OLF878" s="2"/>
      <c r="OLG878" s="2"/>
      <c r="OLH878" s="2"/>
      <c r="OLI878" s="2"/>
      <c r="OLJ878" s="2"/>
      <c r="OLK878" s="2"/>
      <c r="OLL878" s="2"/>
      <c r="OLM878" s="2"/>
      <c r="OLN878" s="2"/>
      <c r="OLO878" s="2"/>
      <c r="OLP878" s="2"/>
      <c r="OLQ878" s="2"/>
      <c r="OLR878" s="2"/>
      <c r="OLS878" s="2"/>
      <c r="OLT878" s="2"/>
      <c r="OLU878" s="2"/>
      <c r="OLV878" s="2"/>
      <c r="OLW878" s="2"/>
      <c r="OLX878" s="2"/>
      <c r="OLY878" s="2"/>
      <c r="OLZ878" s="2"/>
      <c r="OMA878" s="2"/>
      <c r="OMB878" s="2"/>
      <c r="OMC878" s="2"/>
      <c r="OMD878" s="2"/>
      <c r="OME878" s="2"/>
      <c r="OMF878" s="2"/>
      <c r="OMG878" s="2"/>
      <c r="OMH878" s="2"/>
      <c r="OMI878" s="2"/>
      <c r="OMJ878" s="2"/>
      <c r="OMK878" s="2"/>
      <c r="OML878" s="2"/>
      <c r="OMM878" s="2"/>
      <c r="OMN878" s="2"/>
      <c r="OMO878" s="2"/>
      <c r="OMP878" s="2"/>
      <c r="OMQ878" s="2"/>
      <c r="OMR878" s="2"/>
      <c r="OMS878" s="2"/>
      <c r="OMT878" s="2"/>
      <c r="OMU878" s="2"/>
      <c r="OMV878" s="2"/>
      <c r="OMW878" s="2"/>
      <c r="OMX878" s="2"/>
      <c r="OMY878" s="2"/>
      <c r="OMZ878" s="2"/>
      <c r="ONA878" s="2"/>
      <c r="ONB878" s="2"/>
      <c r="ONC878" s="2"/>
      <c r="OND878" s="2"/>
      <c r="ONE878" s="2"/>
      <c r="ONF878" s="2"/>
      <c r="ONG878" s="2"/>
      <c r="ONH878" s="2"/>
      <c r="ONI878" s="2"/>
      <c r="ONJ878" s="2"/>
      <c r="ONK878" s="2"/>
      <c r="ONL878" s="2"/>
      <c r="ONM878" s="2"/>
      <c r="ONN878" s="2"/>
      <c r="ONO878" s="2"/>
      <c r="ONP878" s="2"/>
      <c r="ONQ878" s="2"/>
      <c r="ONR878" s="2"/>
      <c r="ONS878" s="2"/>
      <c r="ONT878" s="2"/>
      <c r="ONU878" s="2"/>
      <c r="ONV878" s="2"/>
      <c r="ONW878" s="2"/>
      <c r="ONX878" s="2"/>
      <c r="ONY878" s="2"/>
      <c r="ONZ878" s="2"/>
      <c r="OOA878" s="2"/>
      <c r="OOB878" s="2"/>
      <c r="OOC878" s="2"/>
      <c r="OOD878" s="2"/>
      <c r="OOE878" s="2"/>
      <c r="OOF878" s="2"/>
      <c r="OOG878" s="2"/>
      <c r="OOH878" s="2"/>
      <c r="OOI878" s="2"/>
      <c r="OOJ878" s="2"/>
      <c r="OOK878" s="2"/>
      <c r="OOL878" s="2"/>
      <c r="OOM878" s="2"/>
      <c r="OON878" s="2"/>
      <c r="OOO878" s="2"/>
      <c r="OOP878" s="2"/>
      <c r="OOQ878" s="2"/>
      <c r="OOR878" s="2"/>
      <c r="OOS878" s="2"/>
      <c r="OOT878" s="2"/>
      <c r="OOU878" s="2"/>
      <c r="OOV878" s="2"/>
      <c r="OOW878" s="2"/>
      <c r="OOX878" s="2"/>
      <c r="OOY878" s="2"/>
      <c r="OOZ878" s="2"/>
      <c r="OPA878" s="2"/>
      <c r="OPB878" s="2"/>
      <c r="OPC878" s="2"/>
      <c r="OPD878" s="2"/>
      <c r="OPE878" s="2"/>
      <c r="OPF878" s="2"/>
      <c r="OPG878" s="2"/>
      <c r="OPH878" s="2"/>
      <c r="OPI878" s="2"/>
      <c r="OPJ878" s="2"/>
      <c r="OPK878" s="2"/>
      <c r="OPL878" s="2"/>
      <c r="OPM878" s="2"/>
      <c r="OPN878" s="2"/>
      <c r="OPO878" s="2"/>
      <c r="OPP878" s="2"/>
      <c r="OPQ878" s="2"/>
      <c r="OPR878" s="2"/>
      <c r="OPS878" s="2"/>
      <c r="OPT878" s="2"/>
      <c r="OPU878" s="2"/>
      <c r="OPV878" s="2"/>
      <c r="OPW878" s="2"/>
      <c r="OPX878" s="2"/>
      <c r="OPY878" s="2"/>
      <c r="OPZ878" s="2"/>
      <c r="OQA878" s="2"/>
      <c r="OQB878" s="2"/>
      <c r="OQC878" s="2"/>
      <c r="OQD878" s="2"/>
      <c r="OQE878" s="2"/>
      <c r="OQF878" s="2"/>
      <c r="OQG878" s="2"/>
      <c r="OQH878" s="2"/>
      <c r="OQI878" s="2"/>
      <c r="OQJ878" s="2"/>
      <c r="OQK878" s="2"/>
      <c r="OQL878" s="2"/>
      <c r="OQM878" s="2"/>
      <c r="OQN878" s="2"/>
      <c r="OQO878" s="2"/>
      <c r="OQP878" s="2"/>
      <c r="OQQ878" s="2"/>
      <c r="OQR878" s="2"/>
      <c r="OQS878" s="2"/>
      <c r="OQT878" s="2"/>
      <c r="OQU878" s="2"/>
      <c r="OQV878" s="2"/>
      <c r="OQW878" s="2"/>
      <c r="OQX878" s="2"/>
      <c r="OQY878" s="2"/>
      <c r="OQZ878" s="2"/>
      <c r="ORA878" s="2"/>
      <c r="ORB878" s="2"/>
      <c r="ORC878" s="2"/>
      <c r="ORD878" s="2"/>
      <c r="ORE878" s="2"/>
      <c r="ORF878" s="2"/>
      <c r="ORG878" s="2"/>
      <c r="ORH878" s="2"/>
      <c r="ORI878" s="2"/>
      <c r="ORJ878" s="2"/>
      <c r="ORK878" s="2"/>
      <c r="ORL878" s="2"/>
      <c r="ORM878" s="2"/>
      <c r="ORN878" s="2"/>
      <c r="ORO878" s="2"/>
      <c r="ORP878" s="2"/>
      <c r="ORQ878" s="2"/>
      <c r="ORR878" s="2"/>
      <c r="ORS878" s="2"/>
      <c r="ORT878" s="2"/>
      <c r="ORU878" s="2"/>
      <c r="ORV878" s="2"/>
      <c r="ORW878" s="2"/>
      <c r="ORX878" s="2"/>
      <c r="ORY878" s="2"/>
      <c r="ORZ878" s="2"/>
      <c r="OSA878" s="2"/>
      <c r="OSB878" s="2"/>
      <c r="OSC878" s="2"/>
      <c r="OSD878" s="2"/>
      <c r="OSE878" s="2"/>
      <c r="OSF878" s="2"/>
      <c r="OSG878" s="2"/>
      <c r="OSH878" s="2"/>
      <c r="OSI878" s="2"/>
      <c r="OSJ878" s="2"/>
      <c r="OSK878" s="2"/>
      <c r="OSL878" s="2"/>
      <c r="OSM878" s="2"/>
      <c r="OSN878" s="2"/>
      <c r="OSO878" s="2"/>
      <c r="OSP878" s="2"/>
      <c r="OSQ878" s="2"/>
      <c r="OSR878" s="2"/>
      <c r="OSS878" s="2"/>
      <c r="OST878" s="2"/>
      <c r="OSU878" s="2"/>
      <c r="OSV878" s="2"/>
      <c r="OSW878" s="2"/>
      <c r="OSX878" s="2"/>
      <c r="OSY878" s="2"/>
      <c r="OSZ878" s="2"/>
      <c r="OTA878" s="2"/>
      <c r="OTB878" s="2"/>
      <c r="OTC878" s="2"/>
      <c r="OTD878" s="2"/>
      <c r="OTE878" s="2"/>
      <c r="OTF878" s="2"/>
      <c r="OTG878" s="2"/>
      <c r="OTH878" s="2"/>
      <c r="OTI878" s="2"/>
      <c r="OTJ878" s="2"/>
      <c r="OTK878" s="2"/>
      <c r="OTL878" s="2"/>
      <c r="OTM878" s="2"/>
      <c r="OTN878" s="2"/>
      <c r="OTO878" s="2"/>
      <c r="OTP878" s="2"/>
      <c r="OTQ878" s="2"/>
      <c r="OTR878" s="2"/>
      <c r="OTS878" s="2"/>
      <c r="OTT878" s="2"/>
      <c r="OTU878" s="2"/>
      <c r="OTV878" s="2"/>
      <c r="OTW878" s="2"/>
      <c r="OTX878" s="2"/>
      <c r="OTY878" s="2"/>
      <c r="OTZ878" s="2"/>
      <c r="OUA878" s="2"/>
      <c r="OUB878" s="2"/>
      <c r="OUC878" s="2"/>
      <c r="OUD878" s="2"/>
      <c r="OUE878" s="2"/>
      <c r="OUF878" s="2"/>
      <c r="OUG878" s="2"/>
      <c r="OUH878" s="2"/>
      <c r="OUI878" s="2"/>
      <c r="OUJ878" s="2"/>
      <c r="OUK878" s="2"/>
      <c r="OUL878" s="2"/>
      <c r="OUM878" s="2"/>
      <c r="OUN878" s="2"/>
      <c r="OUO878" s="2"/>
      <c r="OUP878" s="2"/>
      <c r="OUQ878" s="2"/>
      <c r="OUR878" s="2"/>
      <c r="OUS878" s="2"/>
      <c r="OUT878" s="2"/>
      <c r="OUU878" s="2"/>
      <c r="OUV878" s="2"/>
      <c r="OUW878" s="2"/>
      <c r="OUX878" s="2"/>
      <c r="OUY878" s="2"/>
      <c r="OUZ878" s="2"/>
      <c r="OVA878" s="2"/>
      <c r="OVB878" s="2"/>
      <c r="OVC878" s="2"/>
      <c r="OVD878" s="2"/>
      <c r="OVE878" s="2"/>
      <c r="OVF878" s="2"/>
      <c r="OVG878" s="2"/>
      <c r="OVH878" s="2"/>
      <c r="OVI878" s="2"/>
      <c r="OVJ878" s="2"/>
      <c r="OVK878" s="2"/>
      <c r="OVL878" s="2"/>
      <c r="OVM878" s="2"/>
      <c r="OVN878" s="2"/>
      <c r="OVO878" s="2"/>
      <c r="OVP878" s="2"/>
      <c r="OVQ878" s="2"/>
      <c r="OVR878" s="2"/>
      <c r="OVS878" s="2"/>
      <c r="OVT878" s="2"/>
      <c r="OVU878" s="2"/>
      <c r="OVV878" s="2"/>
      <c r="OVW878" s="2"/>
      <c r="OVX878" s="2"/>
      <c r="OVY878" s="2"/>
      <c r="OVZ878" s="2"/>
      <c r="OWA878" s="2"/>
      <c r="OWB878" s="2"/>
      <c r="OWC878" s="2"/>
      <c r="OWD878" s="2"/>
      <c r="OWE878" s="2"/>
      <c r="OWF878" s="2"/>
      <c r="OWG878" s="2"/>
      <c r="OWH878" s="2"/>
      <c r="OWI878" s="2"/>
      <c r="OWJ878" s="2"/>
      <c r="OWK878" s="2"/>
      <c r="OWL878" s="2"/>
      <c r="OWM878" s="2"/>
      <c r="OWN878" s="2"/>
      <c r="OWO878" s="2"/>
      <c r="OWP878" s="2"/>
      <c r="OWQ878" s="2"/>
      <c r="OWR878" s="2"/>
      <c r="OWS878" s="2"/>
      <c r="OWT878" s="2"/>
      <c r="OWU878" s="2"/>
      <c r="OWV878" s="2"/>
      <c r="OWW878" s="2"/>
      <c r="OWX878" s="2"/>
      <c r="OWY878" s="2"/>
      <c r="OWZ878" s="2"/>
      <c r="OXA878" s="2"/>
      <c r="OXB878" s="2"/>
      <c r="OXC878" s="2"/>
      <c r="OXD878" s="2"/>
      <c r="OXE878" s="2"/>
      <c r="OXF878" s="2"/>
      <c r="OXG878" s="2"/>
      <c r="OXH878" s="2"/>
      <c r="OXI878" s="2"/>
      <c r="OXJ878" s="2"/>
      <c r="OXK878" s="2"/>
      <c r="OXL878" s="2"/>
      <c r="OXM878" s="2"/>
      <c r="OXN878" s="2"/>
      <c r="OXO878" s="2"/>
      <c r="OXP878" s="2"/>
      <c r="OXQ878" s="2"/>
      <c r="OXR878" s="2"/>
      <c r="OXS878" s="2"/>
      <c r="OXT878" s="2"/>
      <c r="OXU878" s="2"/>
      <c r="OXV878" s="2"/>
      <c r="OXW878" s="2"/>
      <c r="OXX878" s="2"/>
      <c r="OXY878" s="2"/>
      <c r="OXZ878" s="2"/>
      <c r="OYA878" s="2"/>
      <c r="OYB878" s="2"/>
      <c r="OYC878" s="2"/>
      <c r="OYD878" s="2"/>
      <c r="OYE878" s="2"/>
      <c r="OYF878" s="2"/>
      <c r="OYG878" s="2"/>
      <c r="OYH878" s="2"/>
      <c r="OYI878" s="2"/>
      <c r="OYJ878" s="2"/>
      <c r="OYK878" s="2"/>
      <c r="OYL878" s="2"/>
      <c r="OYM878" s="2"/>
      <c r="OYN878" s="2"/>
      <c r="OYO878" s="2"/>
      <c r="OYP878" s="2"/>
      <c r="OYQ878" s="2"/>
      <c r="OYR878" s="2"/>
      <c r="OYS878" s="2"/>
      <c r="OYT878" s="2"/>
      <c r="OYU878" s="2"/>
      <c r="OYV878" s="2"/>
      <c r="OYW878" s="2"/>
      <c r="OYX878" s="2"/>
      <c r="OYY878" s="2"/>
      <c r="OYZ878" s="2"/>
      <c r="OZA878" s="2"/>
      <c r="OZB878" s="2"/>
      <c r="OZC878" s="2"/>
      <c r="OZD878" s="2"/>
      <c r="OZE878" s="2"/>
      <c r="OZF878" s="2"/>
      <c r="OZG878" s="2"/>
      <c r="OZH878" s="2"/>
      <c r="OZI878" s="2"/>
      <c r="OZJ878" s="2"/>
      <c r="OZK878" s="2"/>
      <c r="OZL878" s="2"/>
      <c r="OZM878" s="2"/>
      <c r="OZN878" s="2"/>
      <c r="OZO878" s="2"/>
      <c r="OZP878" s="2"/>
      <c r="OZQ878" s="2"/>
      <c r="OZR878" s="2"/>
      <c r="OZS878" s="2"/>
      <c r="OZT878" s="2"/>
      <c r="OZU878" s="2"/>
      <c r="OZV878" s="2"/>
      <c r="OZW878" s="2"/>
      <c r="OZX878" s="2"/>
      <c r="OZY878" s="2"/>
      <c r="OZZ878" s="2"/>
      <c r="PAA878" s="2"/>
      <c r="PAB878" s="2"/>
      <c r="PAC878" s="2"/>
      <c r="PAD878" s="2"/>
      <c r="PAE878" s="2"/>
      <c r="PAF878" s="2"/>
      <c r="PAG878" s="2"/>
      <c r="PAH878" s="2"/>
      <c r="PAI878" s="2"/>
      <c r="PAJ878" s="2"/>
      <c r="PAK878" s="2"/>
      <c r="PAL878" s="2"/>
      <c r="PAM878" s="2"/>
      <c r="PAN878" s="2"/>
      <c r="PAO878" s="2"/>
      <c r="PAP878" s="2"/>
      <c r="PAQ878" s="2"/>
      <c r="PAR878" s="2"/>
      <c r="PAS878" s="2"/>
      <c r="PAT878" s="2"/>
      <c r="PAU878" s="2"/>
      <c r="PAV878" s="2"/>
      <c r="PAW878" s="2"/>
      <c r="PAX878" s="2"/>
      <c r="PAY878" s="2"/>
      <c r="PAZ878" s="2"/>
      <c r="PBA878" s="2"/>
      <c r="PBB878" s="2"/>
      <c r="PBC878" s="2"/>
      <c r="PBD878" s="2"/>
      <c r="PBE878" s="2"/>
      <c r="PBF878" s="2"/>
      <c r="PBG878" s="2"/>
      <c r="PBH878" s="2"/>
      <c r="PBI878" s="2"/>
      <c r="PBJ878" s="2"/>
      <c r="PBK878" s="2"/>
      <c r="PBL878" s="2"/>
      <c r="PBM878" s="2"/>
      <c r="PBN878" s="2"/>
      <c r="PBO878" s="2"/>
      <c r="PBP878" s="2"/>
      <c r="PBQ878" s="2"/>
      <c r="PBR878" s="2"/>
      <c r="PBS878" s="2"/>
      <c r="PBT878" s="2"/>
      <c r="PBU878" s="2"/>
      <c r="PBV878" s="2"/>
      <c r="PBW878" s="2"/>
      <c r="PBX878" s="2"/>
      <c r="PBY878" s="2"/>
      <c r="PBZ878" s="2"/>
      <c r="PCA878" s="2"/>
      <c r="PCB878" s="2"/>
      <c r="PCC878" s="2"/>
      <c r="PCD878" s="2"/>
      <c r="PCE878" s="2"/>
      <c r="PCF878" s="2"/>
      <c r="PCG878" s="2"/>
      <c r="PCH878" s="2"/>
      <c r="PCI878" s="2"/>
      <c r="PCJ878" s="2"/>
      <c r="PCK878" s="2"/>
      <c r="PCL878" s="2"/>
      <c r="PCM878" s="2"/>
      <c r="PCN878" s="2"/>
      <c r="PCO878" s="2"/>
      <c r="PCP878" s="2"/>
      <c r="PCQ878" s="2"/>
      <c r="PCR878" s="2"/>
      <c r="PCS878" s="2"/>
      <c r="PCT878" s="2"/>
      <c r="PCU878" s="2"/>
      <c r="PCV878" s="2"/>
      <c r="PCW878" s="2"/>
      <c r="PCX878" s="2"/>
      <c r="PCY878" s="2"/>
      <c r="PCZ878" s="2"/>
      <c r="PDA878" s="2"/>
      <c r="PDB878" s="2"/>
      <c r="PDC878" s="2"/>
      <c r="PDD878" s="2"/>
      <c r="PDE878" s="2"/>
      <c r="PDF878" s="2"/>
      <c r="PDG878" s="2"/>
      <c r="PDH878" s="2"/>
      <c r="PDI878" s="2"/>
      <c r="PDJ878" s="2"/>
      <c r="PDK878" s="2"/>
      <c r="PDL878" s="2"/>
      <c r="PDM878" s="2"/>
      <c r="PDN878" s="2"/>
      <c r="PDO878" s="2"/>
      <c r="PDP878" s="2"/>
      <c r="PDQ878" s="2"/>
      <c r="PDR878" s="2"/>
      <c r="PDS878" s="2"/>
      <c r="PDT878" s="2"/>
      <c r="PDU878" s="2"/>
      <c r="PDV878" s="2"/>
      <c r="PDW878" s="2"/>
      <c r="PDX878" s="2"/>
      <c r="PDY878" s="2"/>
      <c r="PDZ878" s="2"/>
      <c r="PEA878" s="2"/>
      <c r="PEB878" s="2"/>
      <c r="PEC878" s="2"/>
      <c r="PED878" s="2"/>
      <c r="PEE878" s="2"/>
      <c r="PEF878" s="2"/>
      <c r="PEG878" s="2"/>
      <c r="PEH878" s="2"/>
      <c r="PEI878" s="2"/>
      <c r="PEJ878" s="2"/>
      <c r="PEK878" s="2"/>
      <c r="PEL878" s="2"/>
      <c r="PEM878" s="2"/>
      <c r="PEN878" s="2"/>
      <c r="PEO878" s="2"/>
      <c r="PEP878" s="2"/>
      <c r="PEQ878" s="2"/>
      <c r="PER878" s="2"/>
      <c r="PES878" s="2"/>
      <c r="PET878" s="2"/>
      <c r="PEU878" s="2"/>
      <c r="PEV878" s="2"/>
      <c r="PEW878" s="2"/>
      <c r="PEX878" s="2"/>
      <c r="PEY878" s="2"/>
      <c r="PEZ878" s="2"/>
      <c r="PFA878" s="2"/>
      <c r="PFB878" s="2"/>
      <c r="PFC878" s="2"/>
      <c r="PFD878" s="2"/>
      <c r="PFE878" s="2"/>
      <c r="PFF878" s="2"/>
      <c r="PFG878" s="2"/>
      <c r="PFH878" s="2"/>
      <c r="PFI878" s="2"/>
      <c r="PFJ878" s="2"/>
      <c r="PFK878" s="2"/>
      <c r="PFL878" s="2"/>
      <c r="PFM878" s="2"/>
      <c r="PFN878" s="2"/>
      <c r="PFO878" s="2"/>
      <c r="PFP878" s="2"/>
      <c r="PFQ878" s="2"/>
      <c r="PFR878" s="2"/>
      <c r="PFS878" s="2"/>
      <c r="PFT878" s="2"/>
      <c r="PFU878" s="2"/>
      <c r="PFV878" s="2"/>
      <c r="PFW878" s="2"/>
      <c r="PFX878" s="2"/>
      <c r="PFY878" s="2"/>
      <c r="PFZ878" s="2"/>
      <c r="PGA878" s="2"/>
      <c r="PGB878" s="2"/>
      <c r="PGC878" s="2"/>
      <c r="PGD878" s="2"/>
      <c r="PGE878" s="2"/>
      <c r="PGF878" s="2"/>
      <c r="PGG878" s="2"/>
      <c r="PGH878" s="2"/>
      <c r="PGI878" s="2"/>
      <c r="PGJ878" s="2"/>
      <c r="PGK878" s="2"/>
      <c r="PGL878" s="2"/>
      <c r="PGM878" s="2"/>
      <c r="PGN878" s="2"/>
      <c r="PGO878" s="2"/>
      <c r="PGP878" s="2"/>
      <c r="PGQ878" s="2"/>
      <c r="PGR878" s="2"/>
      <c r="PGS878" s="2"/>
      <c r="PGT878" s="2"/>
      <c r="PGU878" s="2"/>
      <c r="PGV878" s="2"/>
      <c r="PGW878" s="2"/>
      <c r="PGX878" s="2"/>
      <c r="PGY878" s="2"/>
      <c r="PGZ878" s="2"/>
      <c r="PHA878" s="2"/>
      <c r="PHB878" s="2"/>
      <c r="PHC878" s="2"/>
      <c r="PHD878" s="2"/>
      <c r="PHE878" s="2"/>
      <c r="PHF878" s="2"/>
      <c r="PHG878" s="2"/>
      <c r="PHH878" s="2"/>
      <c r="PHI878" s="2"/>
      <c r="PHJ878" s="2"/>
      <c r="PHK878" s="2"/>
      <c r="PHL878" s="2"/>
      <c r="PHM878" s="2"/>
      <c r="PHN878" s="2"/>
      <c r="PHO878" s="2"/>
      <c r="PHP878" s="2"/>
      <c r="PHQ878" s="2"/>
      <c r="PHR878" s="2"/>
      <c r="PHS878" s="2"/>
      <c r="PHT878" s="2"/>
      <c r="PHU878" s="2"/>
      <c r="PHV878" s="2"/>
      <c r="PHW878" s="2"/>
      <c r="PHX878" s="2"/>
      <c r="PHY878" s="2"/>
      <c r="PHZ878" s="2"/>
      <c r="PIA878" s="2"/>
      <c r="PIB878" s="2"/>
      <c r="PIC878" s="2"/>
      <c r="PID878" s="2"/>
      <c r="PIE878" s="2"/>
      <c r="PIF878" s="2"/>
      <c r="PIG878" s="2"/>
      <c r="PIH878" s="2"/>
      <c r="PII878" s="2"/>
      <c r="PIJ878" s="2"/>
      <c r="PIK878" s="2"/>
      <c r="PIL878" s="2"/>
      <c r="PIM878" s="2"/>
      <c r="PIN878" s="2"/>
      <c r="PIO878" s="2"/>
      <c r="PIP878" s="2"/>
      <c r="PIQ878" s="2"/>
      <c r="PIR878" s="2"/>
      <c r="PIS878" s="2"/>
      <c r="PIT878" s="2"/>
      <c r="PIU878" s="2"/>
      <c r="PIV878" s="2"/>
      <c r="PIW878" s="2"/>
      <c r="PIX878" s="2"/>
      <c r="PIY878" s="2"/>
      <c r="PIZ878" s="2"/>
      <c r="PJA878" s="2"/>
      <c r="PJB878" s="2"/>
      <c r="PJC878" s="2"/>
      <c r="PJD878" s="2"/>
      <c r="PJE878" s="2"/>
      <c r="PJF878" s="2"/>
      <c r="PJG878" s="2"/>
      <c r="PJH878" s="2"/>
      <c r="PJI878" s="2"/>
      <c r="PJJ878" s="2"/>
      <c r="PJK878" s="2"/>
      <c r="PJL878" s="2"/>
      <c r="PJM878" s="2"/>
      <c r="PJN878" s="2"/>
      <c r="PJO878" s="2"/>
      <c r="PJP878" s="2"/>
      <c r="PJQ878" s="2"/>
      <c r="PJR878" s="2"/>
      <c r="PJS878" s="2"/>
      <c r="PJT878" s="2"/>
      <c r="PJU878" s="2"/>
      <c r="PJV878" s="2"/>
      <c r="PJW878" s="2"/>
      <c r="PJX878" s="2"/>
      <c r="PJY878" s="2"/>
      <c r="PJZ878" s="2"/>
      <c r="PKA878" s="2"/>
      <c r="PKB878" s="2"/>
      <c r="PKC878" s="2"/>
      <c r="PKD878" s="2"/>
      <c r="PKE878" s="2"/>
      <c r="PKF878" s="2"/>
      <c r="PKG878" s="2"/>
      <c r="PKH878" s="2"/>
      <c r="PKI878" s="2"/>
      <c r="PKJ878" s="2"/>
      <c r="PKK878" s="2"/>
      <c r="PKL878" s="2"/>
      <c r="PKM878" s="2"/>
      <c r="PKN878" s="2"/>
      <c r="PKO878" s="2"/>
      <c r="PKP878" s="2"/>
      <c r="PKQ878" s="2"/>
      <c r="PKR878" s="2"/>
      <c r="PKS878" s="2"/>
      <c r="PKT878" s="2"/>
      <c r="PKU878" s="2"/>
      <c r="PKV878" s="2"/>
      <c r="PKW878" s="2"/>
      <c r="PKX878" s="2"/>
      <c r="PKY878" s="2"/>
      <c r="PKZ878" s="2"/>
      <c r="PLA878" s="2"/>
      <c r="PLB878" s="2"/>
      <c r="PLC878" s="2"/>
      <c r="PLD878" s="2"/>
      <c r="PLE878" s="2"/>
      <c r="PLF878" s="2"/>
      <c r="PLG878" s="2"/>
      <c r="PLH878" s="2"/>
      <c r="PLI878" s="2"/>
      <c r="PLJ878" s="2"/>
      <c r="PLK878" s="2"/>
      <c r="PLL878" s="2"/>
      <c r="PLM878" s="2"/>
      <c r="PLN878" s="2"/>
      <c r="PLO878" s="2"/>
      <c r="PLP878" s="2"/>
      <c r="PLQ878" s="2"/>
      <c r="PLR878" s="2"/>
      <c r="PLS878" s="2"/>
      <c r="PLT878" s="2"/>
      <c r="PLU878" s="2"/>
      <c r="PLV878" s="2"/>
      <c r="PLW878" s="2"/>
      <c r="PLX878" s="2"/>
      <c r="PLY878" s="2"/>
      <c r="PLZ878" s="2"/>
      <c r="PMA878" s="2"/>
      <c r="PMB878" s="2"/>
      <c r="PMC878" s="2"/>
      <c r="PMD878" s="2"/>
      <c r="PME878" s="2"/>
      <c r="PMF878" s="2"/>
      <c r="PMG878" s="2"/>
      <c r="PMH878" s="2"/>
      <c r="PMI878" s="2"/>
      <c r="PMJ878" s="2"/>
      <c r="PMK878" s="2"/>
      <c r="PML878" s="2"/>
      <c r="PMM878" s="2"/>
      <c r="PMN878" s="2"/>
      <c r="PMO878" s="2"/>
      <c r="PMP878" s="2"/>
      <c r="PMQ878" s="2"/>
      <c r="PMR878" s="2"/>
      <c r="PMS878" s="2"/>
      <c r="PMT878" s="2"/>
      <c r="PMU878" s="2"/>
      <c r="PMV878" s="2"/>
      <c r="PMW878" s="2"/>
      <c r="PMX878" s="2"/>
      <c r="PMY878" s="2"/>
      <c r="PMZ878" s="2"/>
      <c r="PNA878" s="2"/>
      <c r="PNB878" s="2"/>
      <c r="PNC878" s="2"/>
      <c r="PND878" s="2"/>
      <c r="PNE878" s="2"/>
      <c r="PNF878" s="2"/>
      <c r="PNG878" s="2"/>
      <c r="PNH878" s="2"/>
      <c r="PNI878" s="2"/>
      <c r="PNJ878" s="2"/>
      <c r="PNK878" s="2"/>
      <c r="PNL878" s="2"/>
      <c r="PNM878" s="2"/>
      <c r="PNN878" s="2"/>
      <c r="PNO878" s="2"/>
      <c r="PNP878" s="2"/>
      <c r="PNQ878" s="2"/>
      <c r="PNR878" s="2"/>
      <c r="PNS878" s="2"/>
      <c r="PNT878" s="2"/>
      <c r="PNU878" s="2"/>
      <c r="PNV878" s="2"/>
      <c r="PNW878" s="2"/>
      <c r="PNX878" s="2"/>
      <c r="PNY878" s="2"/>
      <c r="PNZ878" s="2"/>
      <c r="POA878" s="2"/>
      <c r="POB878" s="2"/>
      <c r="POC878" s="2"/>
      <c r="POD878" s="2"/>
      <c r="POE878" s="2"/>
      <c r="POF878" s="2"/>
      <c r="POG878" s="2"/>
      <c r="POH878" s="2"/>
      <c r="POI878" s="2"/>
      <c r="POJ878" s="2"/>
      <c r="POK878" s="2"/>
      <c r="POL878" s="2"/>
      <c r="POM878" s="2"/>
      <c r="PON878" s="2"/>
      <c r="POO878" s="2"/>
      <c r="POP878" s="2"/>
      <c r="POQ878" s="2"/>
      <c r="POR878" s="2"/>
      <c r="POS878" s="2"/>
      <c r="POT878" s="2"/>
      <c r="POU878" s="2"/>
      <c r="POV878" s="2"/>
      <c r="POW878" s="2"/>
      <c r="POX878" s="2"/>
      <c r="POY878" s="2"/>
      <c r="POZ878" s="2"/>
      <c r="PPA878" s="2"/>
      <c r="PPB878" s="2"/>
      <c r="PPC878" s="2"/>
      <c r="PPD878" s="2"/>
      <c r="PPE878" s="2"/>
      <c r="PPF878" s="2"/>
      <c r="PPG878" s="2"/>
      <c r="PPH878" s="2"/>
      <c r="PPI878" s="2"/>
      <c r="PPJ878" s="2"/>
      <c r="PPK878" s="2"/>
      <c r="PPL878" s="2"/>
      <c r="PPM878" s="2"/>
      <c r="PPN878" s="2"/>
      <c r="PPO878" s="2"/>
      <c r="PPP878" s="2"/>
      <c r="PPQ878" s="2"/>
      <c r="PPR878" s="2"/>
      <c r="PPS878" s="2"/>
      <c r="PPT878" s="2"/>
      <c r="PPU878" s="2"/>
      <c r="PPV878" s="2"/>
      <c r="PPW878" s="2"/>
      <c r="PPX878" s="2"/>
      <c r="PPY878" s="2"/>
      <c r="PPZ878" s="2"/>
      <c r="PQA878" s="2"/>
      <c r="PQB878" s="2"/>
      <c r="PQC878" s="2"/>
      <c r="PQD878" s="2"/>
      <c r="PQE878" s="2"/>
      <c r="PQF878" s="2"/>
      <c r="PQG878" s="2"/>
      <c r="PQH878" s="2"/>
      <c r="PQI878" s="2"/>
      <c r="PQJ878" s="2"/>
      <c r="PQK878" s="2"/>
      <c r="PQL878" s="2"/>
      <c r="PQM878" s="2"/>
      <c r="PQN878" s="2"/>
      <c r="PQO878" s="2"/>
      <c r="PQP878" s="2"/>
      <c r="PQQ878" s="2"/>
      <c r="PQR878" s="2"/>
      <c r="PQS878" s="2"/>
      <c r="PQT878" s="2"/>
      <c r="PQU878" s="2"/>
      <c r="PQV878" s="2"/>
      <c r="PQW878" s="2"/>
      <c r="PQX878" s="2"/>
      <c r="PQY878" s="2"/>
      <c r="PQZ878" s="2"/>
      <c r="PRA878" s="2"/>
      <c r="PRB878" s="2"/>
      <c r="PRC878" s="2"/>
      <c r="PRD878" s="2"/>
      <c r="PRE878" s="2"/>
      <c r="PRF878" s="2"/>
      <c r="PRG878" s="2"/>
      <c r="PRH878" s="2"/>
      <c r="PRI878" s="2"/>
      <c r="PRJ878" s="2"/>
      <c r="PRK878" s="2"/>
      <c r="PRL878" s="2"/>
      <c r="PRM878" s="2"/>
      <c r="PRN878" s="2"/>
      <c r="PRO878" s="2"/>
      <c r="PRP878" s="2"/>
      <c r="PRQ878" s="2"/>
      <c r="PRR878" s="2"/>
      <c r="PRS878" s="2"/>
      <c r="PRT878" s="2"/>
      <c r="PRU878" s="2"/>
      <c r="PRV878" s="2"/>
      <c r="PRW878" s="2"/>
      <c r="PRX878" s="2"/>
      <c r="PRY878" s="2"/>
      <c r="PRZ878" s="2"/>
      <c r="PSA878" s="2"/>
      <c r="PSB878" s="2"/>
      <c r="PSC878" s="2"/>
      <c r="PSD878" s="2"/>
      <c r="PSE878" s="2"/>
      <c r="PSF878" s="2"/>
      <c r="PSG878" s="2"/>
      <c r="PSH878" s="2"/>
      <c r="PSI878" s="2"/>
      <c r="PSJ878" s="2"/>
      <c r="PSK878" s="2"/>
      <c r="PSL878" s="2"/>
      <c r="PSM878" s="2"/>
      <c r="PSN878" s="2"/>
      <c r="PSO878" s="2"/>
      <c r="PSP878" s="2"/>
      <c r="PSQ878" s="2"/>
      <c r="PSR878" s="2"/>
      <c r="PSS878" s="2"/>
      <c r="PST878" s="2"/>
      <c r="PSU878" s="2"/>
      <c r="PSV878" s="2"/>
      <c r="PSW878" s="2"/>
      <c r="PSX878" s="2"/>
      <c r="PSY878" s="2"/>
      <c r="PSZ878" s="2"/>
      <c r="PTA878" s="2"/>
      <c r="PTB878" s="2"/>
      <c r="PTC878" s="2"/>
      <c r="PTD878" s="2"/>
      <c r="PTE878" s="2"/>
      <c r="PTF878" s="2"/>
      <c r="PTG878" s="2"/>
      <c r="PTH878" s="2"/>
      <c r="PTI878" s="2"/>
      <c r="PTJ878" s="2"/>
      <c r="PTK878" s="2"/>
      <c r="PTL878" s="2"/>
      <c r="PTM878" s="2"/>
      <c r="PTN878" s="2"/>
      <c r="PTO878" s="2"/>
      <c r="PTP878" s="2"/>
      <c r="PTQ878" s="2"/>
      <c r="PTR878" s="2"/>
      <c r="PTS878" s="2"/>
      <c r="PTT878" s="2"/>
      <c r="PTU878" s="2"/>
      <c r="PTV878" s="2"/>
      <c r="PTW878" s="2"/>
      <c r="PTX878" s="2"/>
      <c r="PTY878" s="2"/>
      <c r="PTZ878" s="2"/>
      <c r="PUA878" s="2"/>
      <c r="PUB878" s="2"/>
      <c r="PUC878" s="2"/>
      <c r="PUD878" s="2"/>
      <c r="PUE878" s="2"/>
      <c r="PUF878" s="2"/>
      <c r="PUG878" s="2"/>
      <c r="PUH878" s="2"/>
      <c r="PUI878" s="2"/>
      <c r="PUJ878" s="2"/>
      <c r="PUK878" s="2"/>
      <c r="PUL878" s="2"/>
      <c r="PUM878" s="2"/>
      <c r="PUN878" s="2"/>
      <c r="PUO878" s="2"/>
      <c r="PUP878" s="2"/>
      <c r="PUQ878" s="2"/>
      <c r="PUR878" s="2"/>
      <c r="PUS878" s="2"/>
      <c r="PUT878" s="2"/>
      <c r="PUU878" s="2"/>
      <c r="PUV878" s="2"/>
      <c r="PUW878" s="2"/>
      <c r="PUX878" s="2"/>
      <c r="PUY878" s="2"/>
      <c r="PUZ878" s="2"/>
      <c r="PVA878" s="2"/>
      <c r="PVB878" s="2"/>
      <c r="PVC878" s="2"/>
      <c r="PVD878" s="2"/>
      <c r="PVE878" s="2"/>
      <c r="PVF878" s="2"/>
      <c r="PVG878" s="2"/>
      <c r="PVH878" s="2"/>
      <c r="PVI878" s="2"/>
      <c r="PVJ878" s="2"/>
      <c r="PVK878" s="2"/>
      <c r="PVL878" s="2"/>
      <c r="PVM878" s="2"/>
      <c r="PVN878" s="2"/>
      <c r="PVO878" s="2"/>
      <c r="PVP878" s="2"/>
      <c r="PVQ878" s="2"/>
      <c r="PVR878" s="2"/>
      <c r="PVS878" s="2"/>
      <c r="PVT878" s="2"/>
      <c r="PVU878" s="2"/>
      <c r="PVV878" s="2"/>
      <c r="PVW878" s="2"/>
      <c r="PVX878" s="2"/>
      <c r="PVY878" s="2"/>
      <c r="PVZ878" s="2"/>
      <c r="PWA878" s="2"/>
      <c r="PWB878" s="2"/>
      <c r="PWC878" s="2"/>
      <c r="PWD878" s="2"/>
      <c r="PWE878" s="2"/>
      <c r="PWF878" s="2"/>
      <c r="PWG878" s="2"/>
      <c r="PWH878" s="2"/>
      <c r="PWI878" s="2"/>
      <c r="PWJ878" s="2"/>
      <c r="PWK878" s="2"/>
      <c r="PWL878" s="2"/>
      <c r="PWM878" s="2"/>
      <c r="PWN878" s="2"/>
      <c r="PWO878" s="2"/>
      <c r="PWP878" s="2"/>
      <c r="PWQ878" s="2"/>
      <c r="PWR878" s="2"/>
      <c r="PWS878" s="2"/>
      <c r="PWT878" s="2"/>
      <c r="PWU878" s="2"/>
      <c r="PWV878" s="2"/>
      <c r="PWW878" s="2"/>
      <c r="PWX878" s="2"/>
      <c r="PWY878" s="2"/>
      <c r="PWZ878" s="2"/>
      <c r="PXA878" s="2"/>
      <c r="PXB878" s="2"/>
      <c r="PXC878" s="2"/>
      <c r="PXD878" s="2"/>
      <c r="PXE878" s="2"/>
      <c r="PXF878" s="2"/>
      <c r="PXG878" s="2"/>
      <c r="PXH878" s="2"/>
      <c r="PXI878" s="2"/>
      <c r="PXJ878" s="2"/>
      <c r="PXK878" s="2"/>
      <c r="PXL878" s="2"/>
      <c r="PXM878" s="2"/>
      <c r="PXN878" s="2"/>
      <c r="PXO878" s="2"/>
      <c r="PXP878" s="2"/>
      <c r="PXQ878" s="2"/>
      <c r="PXR878" s="2"/>
      <c r="PXS878" s="2"/>
      <c r="PXT878" s="2"/>
      <c r="PXU878" s="2"/>
      <c r="PXV878" s="2"/>
      <c r="PXW878" s="2"/>
      <c r="PXX878" s="2"/>
      <c r="PXY878" s="2"/>
      <c r="PXZ878" s="2"/>
      <c r="PYA878" s="2"/>
      <c r="PYB878" s="2"/>
      <c r="PYC878" s="2"/>
      <c r="PYD878" s="2"/>
      <c r="PYE878" s="2"/>
      <c r="PYF878" s="2"/>
      <c r="PYG878" s="2"/>
      <c r="PYH878" s="2"/>
      <c r="PYI878" s="2"/>
      <c r="PYJ878" s="2"/>
      <c r="PYK878" s="2"/>
      <c r="PYL878" s="2"/>
      <c r="PYM878" s="2"/>
      <c r="PYN878" s="2"/>
      <c r="PYO878" s="2"/>
      <c r="PYP878" s="2"/>
      <c r="PYQ878" s="2"/>
      <c r="PYR878" s="2"/>
      <c r="PYS878" s="2"/>
      <c r="PYT878" s="2"/>
      <c r="PYU878" s="2"/>
      <c r="PYV878" s="2"/>
      <c r="PYW878" s="2"/>
      <c r="PYX878" s="2"/>
      <c r="PYY878" s="2"/>
      <c r="PYZ878" s="2"/>
      <c r="PZA878" s="2"/>
      <c r="PZB878" s="2"/>
      <c r="PZC878" s="2"/>
      <c r="PZD878" s="2"/>
      <c r="PZE878" s="2"/>
      <c r="PZF878" s="2"/>
      <c r="PZG878" s="2"/>
      <c r="PZH878" s="2"/>
      <c r="PZI878" s="2"/>
      <c r="PZJ878" s="2"/>
      <c r="PZK878" s="2"/>
      <c r="PZL878" s="2"/>
      <c r="PZM878" s="2"/>
      <c r="PZN878" s="2"/>
      <c r="PZO878" s="2"/>
      <c r="PZP878" s="2"/>
      <c r="PZQ878" s="2"/>
      <c r="PZR878" s="2"/>
      <c r="PZS878" s="2"/>
      <c r="PZT878" s="2"/>
      <c r="PZU878" s="2"/>
      <c r="PZV878" s="2"/>
      <c r="PZW878" s="2"/>
      <c r="PZX878" s="2"/>
      <c r="PZY878" s="2"/>
      <c r="PZZ878" s="2"/>
      <c r="QAA878" s="2"/>
      <c r="QAB878" s="2"/>
      <c r="QAC878" s="2"/>
      <c r="QAD878" s="2"/>
      <c r="QAE878" s="2"/>
      <c r="QAF878" s="2"/>
      <c r="QAG878" s="2"/>
      <c r="QAH878" s="2"/>
      <c r="QAI878" s="2"/>
      <c r="QAJ878" s="2"/>
      <c r="QAK878" s="2"/>
      <c r="QAL878" s="2"/>
      <c r="QAM878" s="2"/>
      <c r="QAN878" s="2"/>
      <c r="QAO878" s="2"/>
      <c r="QAP878" s="2"/>
      <c r="QAQ878" s="2"/>
      <c r="QAR878" s="2"/>
      <c r="QAS878" s="2"/>
      <c r="QAT878" s="2"/>
      <c r="QAU878" s="2"/>
      <c r="QAV878" s="2"/>
      <c r="QAW878" s="2"/>
      <c r="QAX878" s="2"/>
      <c r="QAY878" s="2"/>
      <c r="QAZ878" s="2"/>
      <c r="QBA878" s="2"/>
      <c r="QBB878" s="2"/>
      <c r="QBC878" s="2"/>
      <c r="QBD878" s="2"/>
      <c r="QBE878" s="2"/>
      <c r="QBF878" s="2"/>
      <c r="QBG878" s="2"/>
      <c r="QBH878" s="2"/>
      <c r="QBI878" s="2"/>
      <c r="QBJ878" s="2"/>
      <c r="QBK878" s="2"/>
      <c r="QBL878" s="2"/>
      <c r="QBM878" s="2"/>
      <c r="QBN878" s="2"/>
      <c r="QBO878" s="2"/>
      <c r="QBP878" s="2"/>
      <c r="QBQ878" s="2"/>
      <c r="QBR878" s="2"/>
      <c r="QBS878" s="2"/>
      <c r="QBT878" s="2"/>
      <c r="QBU878" s="2"/>
      <c r="QBV878" s="2"/>
      <c r="QBW878" s="2"/>
      <c r="QBX878" s="2"/>
      <c r="QBY878" s="2"/>
      <c r="QBZ878" s="2"/>
      <c r="QCA878" s="2"/>
      <c r="QCB878" s="2"/>
      <c r="QCC878" s="2"/>
      <c r="QCD878" s="2"/>
      <c r="QCE878" s="2"/>
      <c r="QCF878" s="2"/>
      <c r="QCG878" s="2"/>
      <c r="QCH878" s="2"/>
      <c r="QCI878" s="2"/>
      <c r="QCJ878" s="2"/>
      <c r="QCK878" s="2"/>
      <c r="QCL878" s="2"/>
      <c r="QCM878" s="2"/>
      <c r="QCN878" s="2"/>
      <c r="QCO878" s="2"/>
      <c r="QCP878" s="2"/>
      <c r="QCQ878" s="2"/>
      <c r="QCR878" s="2"/>
      <c r="QCS878" s="2"/>
      <c r="QCT878" s="2"/>
      <c r="QCU878" s="2"/>
      <c r="QCV878" s="2"/>
      <c r="QCW878" s="2"/>
      <c r="QCX878" s="2"/>
      <c r="QCY878" s="2"/>
      <c r="QCZ878" s="2"/>
      <c r="QDA878" s="2"/>
      <c r="QDB878" s="2"/>
      <c r="QDC878" s="2"/>
      <c r="QDD878" s="2"/>
      <c r="QDE878" s="2"/>
      <c r="QDF878" s="2"/>
      <c r="QDG878" s="2"/>
      <c r="QDH878" s="2"/>
      <c r="QDI878" s="2"/>
      <c r="QDJ878" s="2"/>
      <c r="QDK878" s="2"/>
      <c r="QDL878" s="2"/>
      <c r="QDM878" s="2"/>
      <c r="QDN878" s="2"/>
      <c r="QDO878" s="2"/>
      <c r="QDP878" s="2"/>
      <c r="QDQ878" s="2"/>
      <c r="QDR878" s="2"/>
      <c r="QDS878" s="2"/>
      <c r="QDT878" s="2"/>
      <c r="QDU878" s="2"/>
      <c r="QDV878" s="2"/>
      <c r="QDW878" s="2"/>
      <c r="QDX878" s="2"/>
      <c r="QDY878" s="2"/>
      <c r="QDZ878" s="2"/>
      <c r="QEA878" s="2"/>
      <c r="QEB878" s="2"/>
      <c r="QEC878" s="2"/>
      <c r="QED878" s="2"/>
      <c r="QEE878" s="2"/>
      <c r="QEF878" s="2"/>
      <c r="QEG878" s="2"/>
      <c r="QEH878" s="2"/>
      <c r="QEI878" s="2"/>
      <c r="QEJ878" s="2"/>
      <c r="QEK878" s="2"/>
      <c r="QEL878" s="2"/>
      <c r="QEM878" s="2"/>
      <c r="QEN878" s="2"/>
      <c r="QEO878" s="2"/>
      <c r="QEP878" s="2"/>
      <c r="QEQ878" s="2"/>
      <c r="QER878" s="2"/>
      <c r="QES878" s="2"/>
      <c r="QET878" s="2"/>
      <c r="QEU878" s="2"/>
      <c r="QEV878" s="2"/>
      <c r="QEW878" s="2"/>
      <c r="QEX878" s="2"/>
      <c r="QEY878" s="2"/>
      <c r="QEZ878" s="2"/>
      <c r="QFA878" s="2"/>
      <c r="QFB878" s="2"/>
      <c r="QFC878" s="2"/>
      <c r="QFD878" s="2"/>
      <c r="QFE878" s="2"/>
      <c r="QFF878" s="2"/>
      <c r="QFG878" s="2"/>
      <c r="QFH878" s="2"/>
      <c r="QFI878" s="2"/>
      <c r="QFJ878" s="2"/>
      <c r="QFK878" s="2"/>
      <c r="QFL878" s="2"/>
      <c r="QFM878" s="2"/>
      <c r="QFN878" s="2"/>
      <c r="QFO878" s="2"/>
      <c r="QFP878" s="2"/>
      <c r="QFQ878" s="2"/>
      <c r="QFR878" s="2"/>
      <c r="QFS878" s="2"/>
      <c r="QFT878" s="2"/>
      <c r="QFU878" s="2"/>
      <c r="QFV878" s="2"/>
      <c r="QFW878" s="2"/>
      <c r="QFX878" s="2"/>
      <c r="QFY878" s="2"/>
      <c r="QFZ878" s="2"/>
      <c r="QGA878" s="2"/>
      <c r="QGB878" s="2"/>
      <c r="QGC878" s="2"/>
      <c r="QGD878" s="2"/>
      <c r="QGE878" s="2"/>
      <c r="QGF878" s="2"/>
      <c r="QGG878" s="2"/>
      <c r="QGH878" s="2"/>
      <c r="QGI878" s="2"/>
      <c r="QGJ878" s="2"/>
      <c r="QGK878" s="2"/>
      <c r="QGL878" s="2"/>
      <c r="QGM878" s="2"/>
      <c r="QGN878" s="2"/>
      <c r="QGO878" s="2"/>
      <c r="QGP878" s="2"/>
      <c r="QGQ878" s="2"/>
      <c r="QGR878" s="2"/>
      <c r="QGS878" s="2"/>
      <c r="QGT878" s="2"/>
      <c r="QGU878" s="2"/>
      <c r="QGV878" s="2"/>
      <c r="QGW878" s="2"/>
      <c r="QGX878" s="2"/>
      <c r="QGY878" s="2"/>
      <c r="QGZ878" s="2"/>
      <c r="QHA878" s="2"/>
      <c r="QHB878" s="2"/>
      <c r="QHC878" s="2"/>
      <c r="QHD878" s="2"/>
      <c r="QHE878" s="2"/>
      <c r="QHF878" s="2"/>
      <c r="QHG878" s="2"/>
      <c r="QHH878" s="2"/>
      <c r="QHI878" s="2"/>
      <c r="QHJ878" s="2"/>
      <c r="QHK878" s="2"/>
      <c r="QHL878" s="2"/>
      <c r="QHM878" s="2"/>
      <c r="QHN878" s="2"/>
      <c r="QHO878" s="2"/>
      <c r="QHP878" s="2"/>
      <c r="QHQ878" s="2"/>
      <c r="QHR878" s="2"/>
      <c r="QHS878" s="2"/>
      <c r="QHT878" s="2"/>
      <c r="QHU878" s="2"/>
      <c r="QHV878" s="2"/>
      <c r="QHW878" s="2"/>
      <c r="QHX878" s="2"/>
      <c r="QHY878" s="2"/>
      <c r="QHZ878" s="2"/>
      <c r="QIA878" s="2"/>
      <c r="QIB878" s="2"/>
      <c r="QIC878" s="2"/>
      <c r="QID878" s="2"/>
      <c r="QIE878" s="2"/>
      <c r="QIF878" s="2"/>
      <c r="QIG878" s="2"/>
      <c r="QIH878" s="2"/>
      <c r="QII878" s="2"/>
      <c r="QIJ878" s="2"/>
      <c r="QIK878" s="2"/>
      <c r="QIL878" s="2"/>
      <c r="QIM878" s="2"/>
      <c r="QIN878" s="2"/>
      <c r="QIO878" s="2"/>
      <c r="QIP878" s="2"/>
      <c r="QIQ878" s="2"/>
      <c r="QIR878" s="2"/>
      <c r="QIS878" s="2"/>
      <c r="QIT878" s="2"/>
      <c r="QIU878" s="2"/>
      <c r="QIV878" s="2"/>
      <c r="QIW878" s="2"/>
      <c r="QIX878" s="2"/>
      <c r="QIY878" s="2"/>
      <c r="QIZ878" s="2"/>
      <c r="QJA878" s="2"/>
      <c r="QJB878" s="2"/>
      <c r="QJC878" s="2"/>
      <c r="QJD878" s="2"/>
      <c r="QJE878" s="2"/>
      <c r="QJF878" s="2"/>
      <c r="QJG878" s="2"/>
      <c r="QJH878" s="2"/>
      <c r="QJI878" s="2"/>
      <c r="QJJ878" s="2"/>
      <c r="QJK878" s="2"/>
      <c r="QJL878" s="2"/>
      <c r="QJM878" s="2"/>
      <c r="QJN878" s="2"/>
      <c r="QJO878" s="2"/>
      <c r="QJP878" s="2"/>
      <c r="QJQ878" s="2"/>
      <c r="QJR878" s="2"/>
      <c r="QJS878" s="2"/>
      <c r="QJT878" s="2"/>
      <c r="QJU878" s="2"/>
      <c r="QJV878" s="2"/>
      <c r="QJW878" s="2"/>
      <c r="QJX878" s="2"/>
      <c r="QJY878" s="2"/>
      <c r="QJZ878" s="2"/>
      <c r="QKA878" s="2"/>
      <c r="QKB878" s="2"/>
      <c r="QKC878" s="2"/>
      <c r="QKD878" s="2"/>
      <c r="QKE878" s="2"/>
      <c r="QKF878" s="2"/>
      <c r="QKG878" s="2"/>
      <c r="QKH878" s="2"/>
      <c r="QKI878" s="2"/>
      <c r="QKJ878" s="2"/>
      <c r="QKK878" s="2"/>
      <c r="QKL878" s="2"/>
      <c r="QKM878" s="2"/>
      <c r="QKN878" s="2"/>
      <c r="QKO878" s="2"/>
      <c r="QKP878" s="2"/>
      <c r="QKQ878" s="2"/>
      <c r="QKR878" s="2"/>
      <c r="QKS878" s="2"/>
      <c r="QKT878" s="2"/>
      <c r="QKU878" s="2"/>
      <c r="QKV878" s="2"/>
      <c r="QKW878" s="2"/>
      <c r="QKX878" s="2"/>
      <c r="QKY878" s="2"/>
      <c r="QKZ878" s="2"/>
      <c r="QLA878" s="2"/>
      <c r="QLB878" s="2"/>
      <c r="QLC878" s="2"/>
      <c r="QLD878" s="2"/>
      <c r="QLE878" s="2"/>
      <c r="QLF878" s="2"/>
      <c r="QLG878" s="2"/>
      <c r="QLH878" s="2"/>
      <c r="QLI878" s="2"/>
      <c r="QLJ878" s="2"/>
      <c r="QLK878" s="2"/>
      <c r="QLL878" s="2"/>
      <c r="QLM878" s="2"/>
      <c r="QLN878" s="2"/>
      <c r="QLO878" s="2"/>
      <c r="QLP878" s="2"/>
      <c r="QLQ878" s="2"/>
      <c r="QLR878" s="2"/>
      <c r="QLS878" s="2"/>
      <c r="QLT878" s="2"/>
      <c r="QLU878" s="2"/>
      <c r="QLV878" s="2"/>
      <c r="QLW878" s="2"/>
      <c r="QLX878" s="2"/>
      <c r="QLY878" s="2"/>
      <c r="QLZ878" s="2"/>
      <c r="QMA878" s="2"/>
      <c r="QMB878" s="2"/>
      <c r="QMC878" s="2"/>
      <c r="QMD878" s="2"/>
      <c r="QME878" s="2"/>
      <c r="QMF878" s="2"/>
      <c r="QMG878" s="2"/>
      <c r="QMH878" s="2"/>
      <c r="QMI878" s="2"/>
      <c r="QMJ878" s="2"/>
      <c r="QMK878" s="2"/>
      <c r="QML878" s="2"/>
      <c r="QMM878" s="2"/>
      <c r="QMN878" s="2"/>
      <c r="QMO878" s="2"/>
      <c r="QMP878" s="2"/>
      <c r="QMQ878" s="2"/>
      <c r="QMR878" s="2"/>
      <c r="QMS878" s="2"/>
      <c r="QMT878" s="2"/>
      <c r="QMU878" s="2"/>
      <c r="QMV878" s="2"/>
      <c r="QMW878" s="2"/>
      <c r="QMX878" s="2"/>
      <c r="QMY878" s="2"/>
      <c r="QMZ878" s="2"/>
      <c r="QNA878" s="2"/>
      <c r="QNB878" s="2"/>
      <c r="QNC878" s="2"/>
      <c r="QND878" s="2"/>
      <c r="QNE878" s="2"/>
      <c r="QNF878" s="2"/>
      <c r="QNG878" s="2"/>
      <c r="QNH878" s="2"/>
      <c r="QNI878" s="2"/>
      <c r="QNJ878" s="2"/>
      <c r="QNK878" s="2"/>
      <c r="QNL878" s="2"/>
      <c r="QNM878" s="2"/>
      <c r="QNN878" s="2"/>
      <c r="QNO878" s="2"/>
      <c r="QNP878" s="2"/>
      <c r="QNQ878" s="2"/>
      <c r="QNR878" s="2"/>
      <c r="QNS878" s="2"/>
      <c r="QNT878" s="2"/>
      <c r="QNU878" s="2"/>
      <c r="QNV878" s="2"/>
      <c r="QNW878" s="2"/>
      <c r="QNX878" s="2"/>
      <c r="QNY878" s="2"/>
      <c r="QNZ878" s="2"/>
      <c r="QOA878" s="2"/>
      <c r="QOB878" s="2"/>
      <c r="QOC878" s="2"/>
      <c r="QOD878" s="2"/>
      <c r="QOE878" s="2"/>
      <c r="QOF878" s="2"/>
      <c r="QOG878" s="2"/>
      <c r="QOH878" s="2"/>
      <c r="QOI878" s="2"/>
      <c r="QOJ878" s="2"/>
      <c r="QOK878" s="2"/>
      <c r="QOL878" s="2"/>
      <c r="QOM878" s="2"/>
      <c r="QON878" s="2"/>
      <c r="QOO878" s="2"/>
      <c r="QOP878" s="2"/>
      <c r="QOQ878" s="2"/>
      <c r="QOR878" s="2"/>
      <c r="QOS878" s="2"/>
      <c r="QOT878" s="2"/>
      <c r="QOU878" s="2"/>
      <c r="QOV878" s="2"/>
      <c r="QOW878" s="2"/>
      <c r="QOX878" s="2"/>
      <c r="QOY878" s="2"/>
      <c r="QOZ878" s="2"/>
      <c r="QPA878" s="2"/>
      <c r="QPB878" s="2"/>
      <c r="QPC878" s="2"/>
      <c r="QPD878" s="2"/>
      <c r="QPE878" s="2"/>
      <c r="QPF878" s="2"/>
      <c r="QPG878" s="2"/>
      <c r="QPH878" s="2"/>
      <c r="QPI878" s="2"/>
      <c r="QPJ878" s="2"/>
      <c r="QPK878" s="2"/>
      <c r="QPL878" s="2"/>
      <c r="QPM878" s="2"/>
      <c r="QPN878" s="2"/>
      <c r="QPO878" s="2"/>
      <c r="QPP878" s="2"/>
      <c r="QPQ878" s="2"/>
      <c r="QPR878" s="2"/>
      <c r="QPS878" s="2"/>
      <c r="QPT878" s="2"/>
      <c r="QPU878" s="2"/>
      <c r="QPV878" s="2"/>
      <c r="QPW878" s="2"/>
      <c r="QPX878" s="2"/>
      <c r="QPY878" s="2"/>
      <c r="QPZ878" s="2"/>
      <c r="QQA878" s="2"/>
      <c r="QQB878" s="2"/>
      <c r="QQC878" s="2"/>
      <c r="QQD878" s="2"/>
      <c r="QQE878" s="2"/>
      <c r="QQF878" s="2"/>
      <c r="QQG878" s="2"/>
      <c r="QQH878" s="2"/>
      <c r="QQI878" s="2"/>
      <c r="QQJ878" s="2"/>
      <c r="QQK878" s="2"/>
      <c r="QQL878" s="2"/>
      <c r="QQM878" s="2"/>
      <c r="QQN878" s="2"/>
      <c r="QQO878" s="2"/>
      <c r="QQP878" s="2"/>
      <c r="QQQ878" s="2"/>
      <c r="QQR878" s="2"/>
      <c r="QQS878" s="2"/>
      <c r="QQT878" s="2"/>
      <c r="QQU878" s="2"/>
      <c r="QQV878" s="2"/>
      <c r="QQW878" s="2"/>
      <c r="QQX878" s="2"/>
      <c r="QQY878" s="2"/>
      <c r="QQZ878" s="2"/>
      <c r="QRA878" s="2"/>
      <c r="QRB878" s="2"/>
      <c r="QRC878" s="2"/>
      <c r="QRD878" s="2"/>
      <c r="QRE878" s="2"/>
      <c r="QRF878" s="2"/>
      <c r="QRG878" s="2"/>
      <c r="QRH878" s="2"/>
      <c r="QRI878" s="2"/>
      <c r="QRJ878" s="2"/>
      <c r="QRK878" s="2"/>
      <c r="QRL878" s="2"/>
      <c r="QRM878" s="2"/>
      <c r="QRN878" s="2"/>
      <c r="QRO878" s="2"/>
      <c r="QRP878" s="2"/>
      <c r="QRQ878" s="2"/>
      <c r="QRR878" s="2"/>
      <c r="QRS878" s="2"/>
      <c r="QRT878" s="2"/>
      <c r="QRU878" s="2"/>
      <c r="QRV878" s="2"/>
      <c r="QRW878" s="2"/>
      <c r="QRX878" s="2"/>
      <c r="QRY878" s="2"/>
      <c r="QRZ878" s="2"/>
      <c r="QSA878" s="2"/>
      <c r="QSB878" s="2"/>
      <c r="QSC878" s="2"/>
      <c r="QSD878" s="2"/>
      <c r="QSE878" s="2"/>
      <c r="QSF878" s="2"/>
      <c r="QSG878" s="2"/>
      <c r="QSH878" s="2"/>
      <c r="QSI878" s="2"/>
      <c r="QSJ878" s="2"/>
      <c r="QSK878" s="2"/>
      <c r="QSL878" s="2"/>
      <c r="QSM878" s="2"/>
      <c r="QSN878" s="2"/>
      <c r="QSO878" s="2"/>
      <c r="QSP878" s="2"/>
      <c r="QSQ878" s="2"/>
      <c r="QSR878" s="2"/>
      <c r="QSS878" s="2"/>
      <c r="QST878" s="2"/>
      <c r="QSU878" s="2"/>
      <c r="QSV878" s="2"/>
      <c r="QSW878" s="2"/>
      <c r="QSX878" s="2"/>
      <c r="QSY878" s="2"/>
      <c r="QSZ878" s="2"/>
      <c r="QTA878" s="2"/>
      <c r="QTB878" s="2"/>
      <c r="QTC878" s="2"/>
      <c r="QTD878" s="2"/>
      <c r="QTE878" s="2"/>
      <c r="QTF878" s="2"/>
      <c r="QTG878" s="2"/>
      <c r="QTH878" s="2"/>
      <c r="QTI878" s="2"/>
      <c r="QTJ878" s="2"/>
      <c r="QTK878" s="2"/>
      <c r="QTL878" s="2"/>
      <c r="QTM878" s="2"/>
      <c r="QTN878" s="2"/>
      <c r="QTO878" s="2"/>
      <c r="QTP878" s="2"/>
      <c r="QTQ878" s="2"/>
      <c r="QTR878" s="2"/>
      <c r="QTS878" s="2"/>
      <c r="QTT878" s="2"/>
      <c r="QTU878" s="2"/>
      <c r="QTV878" s="2"/>
      <c r="QTW878" s="2"/>
      <c r="QTX878" s="2"/>
      <c r="QTY878" s="2"/>
      <c r="QTZ878" s="2"/>
      <c r="QUA878" s="2"/>
      <c r="QUB878" s="2"/>
      <c r="QUC878" s="2"/>
      <c r="QUD878" s="2"/>
      <c r="QUE878" s="2"/>
      <c r="QUF878" s="2"/>
      <c r="QUG878" s="2"/>
      <c r="QUH878" s="2"/>
      <c r="QUI878" s="2"/>
      <c r="QUJ878" s="2"/>
      <c r="QUK878" s="2"/>
      <c r="QUL878" s="2"/>
      <c r="QUM878" s="2"/>
      <c r="QUN878" s="2"/>
      <c r="QUO878" s="2"/>
      <c r="QUP878" s="2"/>
      <c r="QUQ878" s="2"/>
      <c r="QUR878" s="2"/>
      <c r="QUS878" s="2"/>
      <c r="QUT878" s="2"/>
      <c r="QUU878" s="2"/>
      <c r="QUV878" s="2"/>
      <c r="QUW878" s="2"/>
      <c r="QUX878" s="2"/>
      <c r="QUY878" s="2"/>
      <c r="QUZ878" s="2"/>
      <c r="QVA878" s="2"/>
      <c r="QVB878" s="2"/>
      <c r="QVC878" s="2"/>
      <c r="QVD878" s="2"/>
      <c r="QVE878" s="2"/>
      <c r="QVF878" s="2"/>
      <c r="QVG878" s="2"/>
      <c r="QVH878" s="2"/>
      <c r="QVI878" s="2"/>
      <c r="QVJ878" s="2"/>
      <c r="QVK878" s="2"/>
      <c r="QVL878" s="2"/>
      <c r="QVM878" s="2"/>
      <c r="QVN878" s="2"/>
      <c r="QVO878" s="2"/>
      <c r="QVP878" s="2"/>
      <c r="QVQ878" s="2"/>
      <c r="QVR878" s="2"/>
      <c r="QVS878" s="2"/>
      <c r="QVT878" s="2"/>
      <c r="QVU878" s="2"/>
      <c r="QVV878" s="2"/>
      <c r="QVW878" s="2"/>
      <c r="QVX878" s="2"/>
      <c r="QVY878" s="2"/>
      <c r="QVZ878" s="2"/>
      <c r="QWA878" s="2"/>
      <c r="QWB878" s="2"/>
      <c r="QWC878" s="2"/>
      <c r="QWD878" s="2"/>
      <c r="QWE878" s="2"/>
      <c r="QWF878" s="2"/>
      <c r="QWG878" s="2"/>
      <c r="QWH878" s="2"/>
      <c r="QWI878" s="2"/>
      <c r="QWJ878" s="2"/>
      <c r="QWK878" s="2"/>
      <c r="QWL878" s="2"/>
      <c r="QWM878" s="2"/>
      <c r="QWN878" s="2"/>
      <c r="QWO878" s="2"/>
      <c r="QWP878" s="2"/>
      <c r="QWQ878" s="2"/>
      <c r="QWR878" s="2"/>
      <c r="QWS878" s="2"/>
      <c r="QWT878" s="2"/>
      <c r="QWU878" s="2"/>
      <c r="QWV878" s="2"/>
      <c r="QWW878" s="2"/>
      <c r="QWX878" s="2"/>
      <c r="QWY878" s="2"/>
      <c r="QWZ878" s="2"/>
      <c r="QXA878" s="2"/>
      <c r="QXB878" s="2"/>
      <c r="QXC878" s="2"/>
      <c r="QXD878" s="2"/>
      <c r="QXE878" s="2"/>
      <c r="QXF878" s="2"/>
      <c r="QXG878" s="2"/>
      <c r="QXH878" s="2"/>
      <c r="QXI878" s="2"/>
      <c r="QXJ878" s="2"/>
      <c r="QXK878" s="2"/>
      <c r="QXL878" s="2"/>
      <c r="QXM878" s="2"/>
      <c r="QXN878" s="2"/>
      <c r="QXO878" s="2"/>
      <c r="QXP878" s="2"/>
      <c r="QXQ878" s="2"/>
      <c r="QXR878" s="2"/>
      <c r="QXS878" s="2"/>
      <c r="QXT878" s="2"/>
      <c r="QXU878" s="2"/>
      <c r="QXV878" s="2"/>
      <c r="QXW878" s="2"/>
      <c r="QXX878" s="2"/>
      <c r="QXY878" s="2"/>
      <c r="QXZ878" s="2"/>
      <c r="QYA878" s="2"/>
      <c r="QYB878" s="2"/>
      <c r="QYC878" s="2"/>
      <c r="QYD878" s="2"/>
      <c r="QYE878" s="2"/>
      <c r="QYF878" s="2"/>
      <c r="QYG878" s="2"/>
      <c r="QYH878" s="2"/>
      <c r="QYI878" s="2"/>
      <c r="QYJ878" s="2"/>
      <c r="QYK878" s="2"/>
      <c r="QYL878" s="2"/>
      <c r="QYM878" s="2"/>
      <c r="QYN878" s="2"/>
      <c r="QYO878" s="2"/>
      <c r="QYP878" s="2"/>
      <c r="QYQ878" s="2"/>
      <c r="QYR878" s="2"/>
      <c r="QYS878" s="2"/>
      <c r="QYT878" s="2"/>
      <c r="QYU878" s="2"/>
      <c r="QYV878" s="2"/>
      <c r="QYW878" s="2"/>
      <c r="QYX878" s="2"/>
      <c r="QYY878" s="2"/>
      <c r="QYZ878" s="2"/>
      <c r="QZA878" s="2"/>
      <c r="QZB878" s="2"/>
      <c r="QZC878" s="2"/>
      <c r="QZD878" s="2"/>
      <c r="QZE878" s="2"/>
      <c r="QZF878" s="2"/>
      <c r="QZG878" s="2"/>
      <c r="QZH878" s="2"/>
      <c r="QZI878" s="2"/>
      <c r="QZJ878" s="2"/>
      <c r="QZK878" s="2"/>
      <c r="QZL878" s="2"/>
      <c r="QZM878" s="2"/>
      <c r="QZN878" s="2"/>
      <c r="QZO878" s="2"/>
      <c r="QZP878" s="2"/>
      <c r="QZQ878" s="2"/>
      <c r="QZR878" s="2"/>
      <c r="QZS878" s="2"/>
      <c r="QZT878" s="2"/>
      <c r="QZU878" s="2"/>
      <c r="QZV878" s="2"/>
      <c r="QZW878" s="2"/>
      <c r="QZX878" s="2"/>
      <c r="QZY878" s="2"/>
      <c r="QZZ878" s="2"/>
      <c r="RAA878" s="2"/>
      <c r="RAB878" s="2"/>
      <c r="RAC878" s="2"/>
      <c r="RAD878" s="2"/>
      <c r="RAE878" s="2"/>
      <c r="RAF878" s="2"/>
      <c r="RAG878" s="2"/>
      <c r="RAH878" s="2"/>
      <c r="RAI878" s="2"/>
      <c r="RAJ878" s="2"/>
      <c r="RAK878" s="2"/>
      <c r="RAL878" s="2"/>
      <c r="RAM878" s="2"/>
      <c r="RAN878" s="2"/>
      <c r="RAO878" s="2"/>
      <c r="RAP878" s="2"/>
      <c r="RAQ878" s="2"/>
      <c r="RAR878" s="2"/>
      <c r="RAS878" s="2"/>
      <c r="RAT878" s="2"/>
      <c r="RAU878" s="2"/>
      <c r="RAV878" s="2"/>
      <c r="RAW878" s="2"/>
      <c r="RAX878" s="2"/>
      <c r="RAY878" s="2"/>
      <c r="RAZ878" s="2"/>
      <c r="RBA878" s="2"/>
      <c r="RBB878" s="2"/>
      <c r="RBC878" s="2"/>
      <c r="RBD878" s="2"/>
      <c r="RBE878" s="2"/>
      <c r="RBF878" s="2"/>
      <c r="RBG878" s="2"/>
      <c r="RBH878" s="2"/>
      <c r="RBI878" s="2"/>
      <c r="RBJ878" s="2"/>
      <c r="RBK878" s="2"/>
      <c r="RBL878" s="2"/>
      <c r="RBM878" s="2"/>
      <c r="RBN878" s="2"/>
      <c r="RBO878" s="2"/>
      <c r="RBP878" s="2"/>
      <c r="RBQ878" s="2"/>
      <c r="RBR878" s="2"/>
      <c r="RBS878" s="2"/>
      <c r="RBT878" s="2"/>
      <c r="RBU878" s="2"/>
      <c r="RBV878" s="2"/>
      <c r="RBW878" s="2"/>
      <c r="RBX878" s="2"/>
      <c r="RBY878" s="2"/>
      <c r="RBZ878" s="2"/>
      <c r="RCA878" s="2"/>
      <c r="RCB878" s="2"/>
      <c r="RCC878" s="2"/>
      <c r="RCD878" s="2"/>
      <c r="RCE878" s="2"/>
      <c r="RCF878" s="2"/>
      <c r="RCG878" s="2"/>
      <c r="RCH878" s="2"/>
      <c r="RCI878" s="2"/>
      <c r="RCJ878" s="2"/>
      <c r="RCK878" s="2"/>
      <c r="RCL878" s="2"/>
      <c r="RCM878" s="2"/>
      <c r="RCN878" s="2"/>
      <c r="RCO878" s="2"/>
      <c r="RCP878" s="2"/>
      <c r="RCQ878" s="2"/>
      <c r="RCR878" s="2"/>
      <c r="RCS878" s="2"/>
      <c r="RCT878" s="2"/>
      <c r="RCU878" s="2"/>
      <c r="RCV878" s="2"/>
      <c r="RCW878" s="2"/>
      <c r="RCX878" s="2"/>
      <c r="RCY878" s="2"/>
      <c r="RCZ878" s="2"/>
      <c r="RDA878" s="2"/>
      <c r="RDB878" s="2"/>
      <c r="RDC878" s="2"/>
      <c r="RDD878" s="2"/>
      <c r="RDE878" s="2"/>
      <c r="RDF878" s="2"/>
      <c r="RDG878" s="2"/>
      <c r="RDH878" s="2"/>
      <c r="RDI878" s="2"/>
      <c r="RDJ878" s="2"/>
      <c r="RDK878" s="2"/>
      <c r="RDL878" s="2"/>
      <c r="RDM878" s="2"/>
      <c r="RDN878" s="2"/>
      <c r="RDO878" s="2"/>
      <c r="RDP878" s="2"/>
      <c r="RDQ878" s="2"/>
      <c r="RDR878" s="2"/>
      <c r="RDS878" s="2"/>
      <c r="RDT878" s="2"/>
      <c r="RDU878" s="2"/>
      <c r="RDV878" s="2"/>
      <c r="RDW878" s="2"/>
      <c r="RDX878" s="2"/>
      <c r="RDY878" s="2"/>
      <c r="RDZ878" s="2"/>
      <c r="REA878" s="2"/>
      <c r="REB878" s="2"/>
      <c r="REC878" s="2"/>
      <c r="RED878" s="2"/>
      <c r="REE878" s="2"/>
      <c r="REF878" s="2"/>
      <c r="REG878" s="2"/>
      <c r="REH878" s="2"/>
      <c r="REI878" s="2"/>
      <c r="REJ878" s="2"/>
      <c r="REK878" s="2"/>
      <c r="REL878" s="2"/>
      <c r="REM878" s="2"/>
      <c r="REN878" s="2"/>
      <c r="REO878" s="2"/>
      <c r="REP878" s="2"/>
      <c r="REQ878" s="2"/>
      <c r="RER878" s="2"/>
      <c r="RES878" s="2"/>
      <c r="RET878" s="2"/>
      <c r="REU878" s="2"/>
      <c r="REV878" s="2"/>
      <c r="REW878" s="2"/>
      <c r="REX878" s="2"/>
      <c r="REY878" s="2"/>
      <c r="REZ878" s="2"/>
      <c r="RFA878" s="2"/>
      <c r="RFB878" s="2"/>
      <c r="RFC878" s="2"/>
      <c r="RFD878" s="2"/>
      <c r="RFE878" s="2"/>
      <c r="RFF878" s="2"/>
      <c r="RFG878" s="2"/>
      <c r="RFH878" s="2"/>
      <c r="RFI878" s="2"/>
      <c r="RFJ878" s="2"/>
      <c r="RFK878" s="2"/>
      <c r="RFL878" s="2"/>
      <c r="RFM878" s="2"/>
      <c r="RFN878" s="2"/>
      <c r="RFO878" s="2"/>
      <c r="RFP878" s="2"/>
      <c r="RFQ878" s="2"/>
      <c r="RFR878" s="2"/>
      <c r="RFS878" s="2"/>
      <c r="RFT878" s="2"/>
      <c r="RFU878" s="2"/>
      <c r="RFV878" s="2"/>
      <c r="RFW878" s="2"/>
      <c r="RFX878" s="2"/>
      <c r="RFY878" s="2"/>
      <c r="RFZ878" s="2"/>
      <c r="RGA878" s="2"/>
      <c r="RGB878" s="2"/>
      <c r="RGC878" s="2"/>
      <c r="RGD878" s="2"/>
      <c r="RGE878" s="2"/>
      <c r="RGF878" s="2"/>
      <c r="RGG878" s="2"/>
      <c r="RGH878" s="2"/>
      <c r="RGI878" s="2"/>
      <c r="RGJ878" s="2"/>
      <c r="RGK878" s="2"/>
      <c r="RGL878" s="2"/>
      <c r="RGM878" s="2"/>
      <c r="RGN878" s="2"/>
      <c r="RGO878" s="2"/>
      <c r="RGP878" s="2"/>
      <c r="RGQ878" s="2"/>
      <c r="RGR878" s="2"/>
      <c r="RGS878" s="2"/>
      <c r="RGT878" s="2"/>
      <c r="RGU878" s="2"/>
      <c r="RGV878" s="2"/>
      <c r="RGW878" s="2"/>
      <c r="RGX878" s="2"/>
      <c r="RGY878" s="2"/>
      <c r="RGZ878" s="2"/>
      <c r="RHA878" s="2"/>
      <c r="RHB878" s="2"/>
      <c r="RHC878" s="2"/>
      <c r="RHD878" s="2"/>
      <c r="RHE878" s="2"/>
      <c r="RHF878" s="2"/>
      <c r="RHG878" s="2"/>
      <c r="RHH878" s="2"/>
      <c r="RHI878" s="2"/>
      <c r="RHJ878" s="2"/>
      <c r="RHK878" s="2"/>
      <c r="RHL878" s="2"/>
      <c r="RHM878" s="2"/>
      <c r="RHN878" s="2"/>
      <c r="RHO878" s="2"/>
      <c r="RHP878" s="2"/>
      <c r="RHQ878" s="2"/>
      <c r="RHR878" s="2"/>
      <c r="RHS878" s="2"/>
      <c r="RHT878" s="2"/>
      <c r="RHU878" s="2"/>
      <c r="RHV878" s="2"/>
      <c r="RHW878" s="2"/>
      <c r="RHX878" s="2"/>
      <c r="RHY878" s="2"/>
      <c r="RHZ878" s="2"/>
      <c r="RIA878" s="2"/>
      <c r="RIB878" s="2"/>
      <c r="RIC878" s="2"/>
      <c r="RID878" s="2"/>
      <c r="RIE878" s="2"/>
      <c r="RIF878" s="2"/>
      <c r="RIG878" s="2"/>
      <c r="RIH878" s="2"/>
      <c r="RII878" s="2"/>
      <c r="RIJ878" s="2"/>
      <c r="RIK878" s="2"/>
      <c r="RIL878" s="2"/>
      <c r="RIM878" s="2"/>
      <c r="RIN878" s="2"/>
      <c r="RIO878" s="2"/>
      <c r="RIP878" s="2"/>
      <c r="RIQ878" s="2"/>
      <c r="RIR878" s="2"/>
      <c r="RIS878" s="2"/>
      <c r="RIT878" s="2"/>
      <c r="RIU878" s="2"/>
      <c r="RIV878" s="2"/>
      <c r="RIW878" s="2"/>
      <c r="RIX878" s="2"/>
      <c r="RIY878" s="2"/>
      <c r="RIZ878" s="2"/>
      <c r="RJA878" s="2"/>
      <c r="RJB878" s="2"/>
      <c r="RJC878" s="2"/>
      <c r="RJD878" s="2"/>
      <c r="RJE878" s="2"/>
      <c r="RJF878" s="2"/>
      <c r="RJG878" s="2"/>
      <c r="RJH878" s="2"/>
      <c r="RJI878" s="2"/>
      <c r="RJJ878" s="2"/>
      <c r="RJK878" s="2"/>
      <c r="RJL878" s="2"/>
      <c r="RJM878" s="2"/>
      <c r="RJN878" s="2"/>
      <c r="RJO878" s="2"/>
      <c r="RJP878" s="2"/>
      <c r="RJQ878" s="2"/>
      <c r="RJR878" s="2"/>
      <c r="RJS878" s="2"/>
      <c r="RJT878" s="2"/>
      <c r="RJU878" s="2"/>
      <c r="RJV878" s="2"/>
      <c r="RJW878" s="2"/>
      <c r="RJX878" s="2"/>
      <c r="RJY878" s="2"/>
      <c r="RJZ878" s="2"/>
      <c r="RKA878" s="2"/>
      <c r="RKB878" s="2"/>
      <c r="RKC878" s="2"/>
      <c r="RKD878" s="2"/>
      <c r="RKE878" s="2"/>
      <c r="RKF878" s="2"/>
      <c r="RKG878" s="2"/>
      <c r="RKH878" s="2"/>
      <c r="RKI878" s="2"/>
      <c r="RKJ878" s="2"/>
      <c r="RKK878" s="2"/>
      <c r="RKL878" s="2"/>
      <c r="RKM878" s="2"/>
      <c r="RKN878" s="2"/>
      <c r="RKO878" s="2"/>
      <c r="RKP878" s="2"/>
      <c r="RKQ878" s="2"/>
      <c r="RKR878" s="2"/>
      <c r="RKS878" s="2"/>
      <c r="RKT878" s="2"/>
      <c r="RKU878" s="2"/>
      <c r="RKV878" s="2"/>
      <c r="RKW878" s="2"/>
      <c r="RKX878" s="2"/>
      <c r="RKY878" s="2"/>
      <c r="RKZ878" s="2"/>
      <c r="RLA878" s="2"/>
      <c r="RLB878" s="2"/>
      <c r="RLC878" s="2"/>
      <c r="RLD878" s="2"/>
      <c r="RLE878" s="2"/>
      <c r="RLF878" s="2"/>
      <c r="RLG878" s="2"/>
      <c r="RLH878" s="2"/>
      <c r="RLI878" s="2"/>
      <c r="RLJ878" s="2"/>
      <c r="RLK878" s="2"/>
      <c r="RLL878" s="2"/>
      <c r="RLM878" s="2"/>
      <c r="RLN878" s="2"/>
      <c r="RLO878" s="2"/>
      <c r="RLP878" s="2"/>
      <c r="RLQ878" s="2"/>
      <c r="RLR878" s="2"/>
      <c r="RLS878" s="2"/>
      <c r="RLT878" s="2"/>
      <c r="RLU878" s="2"/>
      <c r="RLV878" s="2"/>
      <c r="RLW878" s="2"/>
      <c r="RLX878" s="2"/>
      <c r="RLY878" s="2"/>
      <c r="RLZ878" s="2"/>
      <c r="RMA878" s="2"/>
      <c r="RMB878" s="2"/>
      <c r="RMC878" s="2"/>
      <c r="RMD878" s="2"/>
      <c r="RME878" s="2"/>
      <c r="RMF878" s="2"/>
      <c r="RMG878" s="2"/>
      <c r="RMH878" s="2"/>
      <c r="RMI878" s="2"/>
      <c r="RMJ878" s="2"/>
      <c r="RMK878" s="2"/>
      <c r="RML878" s="2"/>
      <c r="RMM878" s="2"/>
      <c r="RMN878" s="2"/>
      <c r="RMO878" s="2"/>
      <c r="RMP878" s="2"/>
      <c r="RMQ878" s="2"/>
      <c r="RMR878" s="2"/>
      <c r="RMS878" s="2"/>
      <c r="RMT878" s="2"/>
      <c r="RMU878" s="2"/>
      <c r="RMV878" s="2"/>
      <c r="RMW878" s="2"/>
      <c r="RMX878" s="2"/>
      <c r="RMY878" s="2"/>
      <c r="RMZ878" s="2"/>
      <c r="RNA878" s="2"/>
      <c r="RNB878" s="2"/>
      <c r="RNC878" s="2"/>
      <c r="RND878" s="2"/>
      <c r="RNE878" s="2"/>
      <c r="RNF878" s="2"/>
      <c r="RNG878" s="2"/>
      <c r="RNH878" s="2"/>
      <c r="RNI878" s="2"/>
      <c r="RNJ878" s="2"/>
      <c r="RNK878" s="2"/>
      <c r="RNL878" s="2"/>
      <c r="RNM878" s="2"/>
      <c r="RNN878" s="2"/>
      <c r="RNO878" s="2"/>
      <c r="RNP878" s="2"/>
      <c r="RNQ878" s="2"/>
      <c r="RNR878" s="2"/>
      <c r="RNS878" s="2"/>
      <c r="RNT878" s="2"/>
      <c r="RNU878" s="2"/>
      <c r="RNV878" s="2"/>
      <c r="RNW878" s="2"/>
      <c r="RNX878" s="2"/>
      <c r="RNY878" s="2"/>
      <c r="RNZ878" s="2"/>
      <c r="ROA878" s="2"/>
      <c r="ROB878" s="2"/>
      <c r="ROC878" s="2"/>
      <c r="ROD878" s="2"/>
      <c r="ROE878" s="2"/>
      <c r="ROF878" s="2"/>
      <c r="ROG878" s="2"/>
      <c r="ROH878" s="2"/>
      <c r="ROI878" s="2"/>
      <c r="ROJ878" s="2"/>
      <c r="ROK878" s="2"/>
      <c r="ROL878" s="2"/>
      <c r="ROM878" s="2"/>
      <c r="RON878" s="2"/>
      <c r="ROO878" s="2"/>
      <c r="ROP878" s="2"/>
      <c r="ROQ878" s="2"/>
      <c r="ROR878" s="2"/>
      <c r="ROS878" s="2"/>
      <c r="ROT878" s="2"/>
      <c r="ROU878" s="2"/>
      <c r="ROV878" s="2"/>
      <c r="ROW878" s="2"/>
      <c r="ROX878" s="2"/>
      <c r="ROY878" s="2"/>
      <c r="ROZ878" s="2"/>
      <c r="RPA878" s="2"/>
      <c r="RPB878" s="2"/>
      <c r="RPC878" s="2"/>
      <c r="RPD878" s="2"/>
      <c r="RPE878" s="2"/>
      <c r="RPF878" s="2"/>
      <c r="RPG878" s="2"/>
      <c r="RPH878" s="2"/>
      <c r="RPI878" s="2"/>
      <c r="RPJ878" s="2"/>
      <c r="RPK878" s="2"/>
      <c r="RPL878" s="2"/>
      <c r="RPM878" s="2"/>
      <c r="RPN878" s="2"/>
      <c r="RPO878" s="2"/>
      <c r="RPP878" s="2"/>
      <c r="RPQ878" s="2"/>
      <c r="RPR878" s="2"/>
      <c r="RPS878" s="2"/>
      <c r="RPT878" s="2"/>
      <c r="RPU878" s="2"/>
      <c r="RPV878" s="2"/>
      <c r="RPW878" s="2"/>
      <c r="RPX878" s="2"/>
      <c r="RPY878" s="2"/>
      <c r="RPZ878" s="2"/>
      <c r="RQA878" s="2"/>
      <c r="RQB878" s="2"/>
      <c r="RQC878" s="2"/>
      <c r="RQD878" s="2"/>
      <c r="RQE878" s="2"/>
      <c r="RQF878" s="2"/>
      <c r="RQG878" s="2"/>
      <c r="RQH878" s="2"/>
      <c r="RQI878" s="2"/>
      <c r="RQJ878" s="2"/>
      <c r="RQK878" s="2"/>
      <c r="RQL878" s="2"/>
      <c r="RQM878" s="2"/>
      <c r="RQN878" s="2"/>
      <c r="RQO878" s="2"/>
      <c r="RQP878" s="2"/>
      <c r="RQQ878" s="2"/>
      <c r="RQR878" s="2"/>
      <c r="RQS878" s="2"/>
      <c r="RQT878" s="2"/>
      <c r="RQU878" s="2"/>
      <c r="RQV878" s="2"/>
      <c r="RQW878" s="2"/>
      <c r="RQX878" s="2"/>
      <c r="RQY878" s="2"/>
      <c r="RQZ878" s="2"/>
      <c r="RRA878" s="2"/>
      <c r="RRB878" s="2"/>
      <c r="RRC878" s="2"/>
      <c r="RRD878" s="2"/>
      <c r="RRE878" s="2"/>
      <c r="RRF878" s="2"/>
      <c r="RRG878" s="2"/>
      <c r="RRH878" s="2"/>
      <c r="RRI878" s="2"/>
      <c r="RRJ878" s="2"/>
      <c r="RRK878" s="2"/>
      <c r="RRL878" s="2"/>
      <c r="RRM878" s="2"/>
      <c r="RRN878" s="2"/>
      <c r="RRO878" s="2"/>
      <c r="RRP878" s="2"/>
      <c r="RRQ878" s="2"/>
      <c r="RRR878" s="2"/>
      <c r="RRS878" s="2"/>
      <c r="RRT878" s="2"/>
      <c r="RRU878" s="2"/>
      <c r="RRV878" s="2"/>
      <c r="RRW878" s="2"/>
      <c r="RRX878" s="2"/>
      <c r="RRY878" s="2"/>
      <c r="RRZ878" s="2"/>
      <c r="RSA878" s="2"/>
      <c r="RSB878" s="2"/>
      <c r="RSC878" s="2"/>
      <c r="RSD878" s="2"/>
      <c r="RSE878" s="2"/>
      <c r="RSF878" s="2"/>
      <c r="RSG878" s="2"/>
      <c r="RSH878" s="2"/>
      <c r="RSI878" s="2"/>
      <c r="RSJ878" s="2"/>
      <c r="RSK878" s="2"/>
      <c r="RSL878" s="2"/>
      <c r="RSM878" s="2"/>
      <c r="RSN878" s="2"/>
      <c r="RSO878" s="2"/>
      <c r="RSP878" s="2"/>
      <c r="RSQ878" s="2"/>
      <c r="RSR878" s="2"/>
      <c r="RSS878" s="2"/>
      <c r="RST878" s="2"/>
      <c r="RSU878" s="2"/>
      <c r="RSV878" s="2"/>
      <c r="RSW878" s="2"/>
      <c r="RSX878" s="2"/>
      <c r="RSY878" s="2"/>
      <c r="RSZ878" s="2"/>
      <c r="RTA878" s="2"/>
      <c r="RTB878" s="2"/>
      <c r="RTC878" s="2"/>
      <c r="RTD878" s="2"/>
      <c r="RTE878" s="2"/>
      <c r="RTF878" s="2"/>
      <c r="RTG878" s="2"/>
      <c r="RTH878" s="2"/>
      <c r="RTI878" s="2"/>
      <c r="RTJ878" s="2"/>
      <c r="RTK878" s="2"/>
      <c r="RTL878" s="2"/>
      <c r="RTM878" s="2"/>
      <c r="RTN878" s="2"/>
      <c r="RTO878" s="2"/>
      <c r="RTP878" s="2"/>
      <c r="RTQ878" s="2"/>
      <c r="RTR878" s="2"/>
      <c r="RTS878" s="2"/>
      <c r="RTT878" s="2"/>
      <c r="RTU878" s="2"/>
      <c r="RTV878" s="2"/>
      <c r="RTW878" s="2"/>
      <c r="RTX878" s="2"/>
      <c r="RTY878" s="2"/>
      <c r="RTZ878" s="2"/>
      <c r="RUA878" s="2"/>
      <c r="RUB878" s="2"/>
      <c r="RUC878" s="2"/>
      <c r="RUD878" s="2"/>
      <c r="RUE878" s="2"/>
      <c r="RUF878" s="2"/>
      <c r="RUG878" s="2"/>
      <c r="RUH878" s="2"/>
      <c r="RUI878" s="2"/>
      <c r="RUJ878" s="2"/>
      <c r="RUK878" s="2"/>
      <c r="RUL878" s="2"/>
      <c r="RUM878" s="2"/>
      <c r="RUN878" s="2"/>
      <c r="RUO878" s="2"/>
      <c r="RUP878" s="2"/>
      <c r="RUQ878" s="2"/>
      <c r="RUR878" s="2"/>
      <c r="RUS878" s="2"/>
      <c r="RUT878" s="2"/>
      <c r="RUU878" s="2"/>
      <c r="RUV878" s="2"/>
      <c r="RUW878" s="2"/>
      <c r="RUX878" s="2"/>
      <c r="RUY878" s="2"/>
      <c r="RUZ878" s="2"/>
      <c r="RVA878" s="2"/>
      <c r="RVB878" s="2"/>
      <c r="RVC878" s="2"/>
      <c r="RVD878" s="2"/>
      <c r="RVE878" s="2"/>
      <c r="RVF878" s="2"/>
      <c r="RVG878" s="2"/>
      <c r="RVH878" s="2"/>
      <c r="RVI878" s="2"/>
      <c r="RVJ878" s="2"/>
      <c r="RVK878" s="2"/>
      <c r="RVL878" s="2"/>
      <c r="RVM878" s="2"/>
      <c r="RVN878" s="2"/>
      <c r="RVO878" s="2"/>
      <c r="RVP878" s="2"/>
      <c r="RVQ878" s="2"/>
      <c r="RVR878" s="2"/>
      <c r="RVS878" s="2"/>
      <c r="RVT878" s="2"/>
      <c r="RVU878" s="2"/>
      <c r="RVV878" s="2"/>
      <c r="RVW878" s="2"/>
      <c r="RVX878" s="2"/>
      <c r="RVY878" s="2"/>
      <c r="RVZ878" s="2"/>
      <c r="RWA878" s="2"/>
      <c r="RWB878" s="2"/>
      <c r="RWC878" s="2"/>
      <c r="RWD878" s="2"/>
      <c r="RWE878" s="2"/>
      <c r="RWF878" s="2"/>
      <c r="RWG878" s="2"/>
      <c r="RWH878" s="2"/>
      <c r="RWI878" s="2"/>
      <c r="RWJ878" s="2"/>
      <c r="RWK878" s="2"/>
      <c r="RWL878" s="2"/>
      <c r="RWM878" s="2"/>
      <c r="RWN878" s="2"/>
      <c r="RWO878" s="2"/>
      <c r="RWP878" s="2"/>
      <c r="RWQ878" s="2"/>
      <c r="RWR878" s="2"/>
      <c r="RWS878" s="2"/>
      <c r="RWT878" s="2"/>
      <c r="RWU878" s="2"/>
      <c r="RWV878" s="2"/>
      <c r="RWW878" s="2"/>
      <c r="RWX878" s="2"/>
      <c r="RWY878" s="2"/>
      <c r="RWZ878" s="2"/>
      <c r="RXA878" s="2"/>
      <c r="RXB878" s="2"/>
      <c r="RXC878" s="2"/>
      <c r="RXD878" s="2"/>
      <c r="RXE878" s="2"/>
      <c r="RXF878" s="2"/>
      <c r="RXG878" s="2"/>
      <c r="RXH878" s="2"/>
      <c r="RXI878" s="2"/>
      <c r="RXJ878" s="2"/>
      <c r="RXK878" s="2"/>
      <c r="RXL878" s="2"/>
      <c r="RXM878" s="2"/>
      <c r="RXN878" s="2"/>
      <c r="RXO878" s="2"/>
      <c r="RXP878" s="2"/>
      <c r="RXQ878" s="2"/>
      <c r="RXR878" s="2"/>
      <c r="RXS878" s="2"/>
      <c r="RXT878" s="2"/>
      <c r="RXU878" s="2"/>
      <c r="RXV878" s="2"/>
      <c r="RXW878" s="2"/>
      <c r="RXX878" s="2"/>
      <c r="RXY878" s="2"/>
      <c r="RXZ878" s="2"/>
      <c r="RYA878" s="2"/>
      <c r="RYB878" s="2"/>
      <c r="RYC878" s="2"/>
      <c r="RYD878" s="2"/>
      <c r="RYE878" s="2"/>
      <c r="RYF878" s="2"/>
      <c r="RYG878" s="2"/>
      <c r="RYH878" s="2"/>
      <c r="RYI878" s="2"/>
      <c r="RYJ878" s="2"/>
      <c r="RYK878" s="2"/>
      <c r="RYL878" s="2"/>
      <c r="RYM878" s="2"/>
      <c r="RYN878" s="2"/>
      <c r="RYO878" s="2"/>
      <c r="RYP878" s="2"/>
      <c r="RYQ878" s="2"/>
      <c r="RYR878" s="2"/>
      <c r="RYS878" s="2"/>
      <c r="RYT878" s="2"/>
      <c r="RYU878" s="2"/>
      <c r="RYV878" s="2"/>
      <c r="RYW878" s="2"/>
      <c r="RYX878" s="2"/>
      <c r="RYY878" s="2"/>
      <c r="RYZ878" s="2"/>
      <c r="RZA878" s="2"/>
      <c r="RZB878" s="2"/>
      <c r="RZC878" s="2"/>
      <c r="RZD878" s="2"/>
      <c r="RZE878" s="2"/>
      <c r="RZF878" s="2"/>
      <c r="RZG878" s="2"/>
      <c r="RZH878" s="2"/>
      <c r="RZI878" s="2"/>
      <c r="RZJ878" s="2"/>
      <c r="RZK878" s="2"/>
      <c r="RZL878" s="2"/>
      <c r="RZM878" s="2"/>
      <c r="RZN878" s="2"/>
      <c r="RZO878" s="2"/>
      <c r="RZP878" s="2"/>
      <c r="RZQ878" s="2"/>
      <c r="RZR878" s="2"/>
      <c r="RZS878" s="2"/>
      <c r="RZT878" s="2"/>
      <c r="RZU878" s="2"/>
      <c r="RZV878" s="2"/>
      <c r="RZW878" s="2"/>
      <c r="RZX878" s="2"/>
      <c r="RZY878" s="2"/>
      <c r="RZZ878" s="2"/>
      <c r="SAA878" s="2"/>
      <c r="SAB878" s="2"/>
      <c r="SAC878" s="2"/>
      <c r="SAD878" s="2"/>
      <c r="SAE878" s="2"/>
      <c r="SAF878" s="2"/>
      <c r="SAG878" s="2"/>
      <c r="SAH878" s="2"/>
      <c r="SAI878" s="2"/>
      <c r="SAJ878" s="2"/>
      <c r="SAK878" s="2"/>
      <c r="SAL878" s="2"/>
      <c r="SAM878" s="2"/>
      <c r="SAN878" s="2"/>
      <c r="SAO878" s="2"/>
      <c r="SAP878" s="2"/>
      <c r="SAQ878" s="2"/>
      <c r="SAR878" s="2"/>
      <c r="SAS878" s="2"/>
      <c r="SAT878" s="2"/>
      <c r="SAU878" s="2"/>
      <c r="SAV878" s="2"/>
      <c r="SAW878" s="2"/>
      <c r="SAX878" s="2"/>
      <c r="SAY878" s="2"/>
      <c r="SAZ878" s="2"/>
      <c r="SBA878" s="2"/>
      <c r="SBB878" s="2"/>
      <c r="SBC878" s="2"/>
      <c r="SBD878" s="2"/>
      <c r="SBE878" s="2"/>
      <c r="SBF878" s="2"/>
      <c r="SBG878" s="2"/>
      <c r="SBH878" s="2"/>
      <c r="SBI878" s="2"/>
      <c r="SBJ878" s="2"/>
      <c r="SBK878" s="2"/>
      <c r="SBL878" s="2"/>
      <c r="SBM878" s="2"/>
      <c r="SBN878" s="2"/>
      <c r="SBO878" s="2"/>
      <c r="SBP878" s="2"/>
      <c r="SBQ878" s="2"/>
      <c r="SBR878" s="2"/>
      <c r="SBS878" s="2"/>
      <c r="SBT878" s="2"/>
      <c r="SBU878" s="2"/>
      <c r="SBV878" s="2"/>
      <c r="SBW878" s="2"/>
      <c r="SBX878" s="2"/>
      <c r="SBY878" s="2"/>
      <c r="SBZ878" s="2"/>
      <c r="SCA878" s="2"/>
      <c r="SCB878" s="2"/>
      <c r="SCC878" s="2"/>
      <c r="SCD878" s="2"/>
      <c r="SCE878" s="2"/>
      <c r="SCF878" s="2"/>
      <c r="SCG878" s="2"/>
      <c r="SCH878" s="2"/>
      <c r="SCI878" s="2"/>
      <c r="SCJ878" s="2"/>
      <c r="SCK878" s="2"/>
      <c r="SCL878" s="2"/>
      <c r="SCM878" s="2"/>
      <c r="SCN878" s="2"/>
      <c r="SCO878" s="2"/>
      <c r="SCP878" s="2"/>
      <c r="SCQ878" s="2"/>
      <c r="SCR878" s="2"/>
      <c r="SCS878" s="2"/>
      <c r="SCT878" s="2"/>
      <c r="SCU878" s="2"/>
      <c r="SCV878" s="2"/>
      <c r="SCW878" s="2"/>
      <c r="SCX878" s="2"/>
      <c r="SCY878" s="2"/>
      <c r="SCZ878" s="2"/>
      <c r="SDA878" s="2"/>
      <c r="SDB878" s="2"/>
      <c r="SDC878" s="2"/>
      <c r="SDD878" s="2"/>
      <c r="SDE878" s="2"/>
      <c r="SDF878" s="2"/>
      <c r="SDG878" s="2"/>
      <c r="SDH878" s="2"/>
      <c r="SDI878" s="2"/>
      <c r="SDJ878" s="2"/>
      <c r="SDK878" s="2"/>
      <c r="SDL878" s="2"/>
      <c r="SDM878" s="2"/>
      <c r="SDN878" s="2"/>
      <c r="SDO878" s="2"/>
      <c r="SDP878" s="2"/>
      <c r="SDQ878" s="2"/>
      <c r="SDR878" s="2"/>
      <c r="SDS878" s="2"/>
      <c r="SDT878" s="2"/>
      <c r="SDU878" s="2"/>
      <c r="SDV878" s="2"/>
      <c r="SDW878" s="2"/>
      <c r="SDX878" s="2"/>
      <c r="SDY878" s="2"/>
      <c r="SDZ878" s="2"/>
      <c r="SEA878" s="2"/>
      <c r="SEB878" s="2"/>
      <c r="SEC878" s="2"/>
      <c r="SED878" s="2"/>
      <c r="SEE878" s="2"/>
      <c r="SEF878" s="2"/>
      <c r="SEG878" s="2"/>
      <c r="SEH878" s="2"/>
      <c r="SEI878" s="2"/>
      <c r="SEJ878" s="2"/>
      <c r="SEK878" s="2"/>
      <c r="SEL878" s="2"/>
      <c r="SEM878" s="2"/>
      <c r="SEN878" s="2"/>
      <c r="SEO878" s="2"/>
      <c r="SEP878" s="2"/>
      <c r="SEQ878" s="2"/>
      <c r="SER878" s="2"/>
      <c r="SES878" s="2"/>
      <c r="SET878" s="2"/>
      <c r="SEU878" s="2"/>
      <c r="SEV878" s="2"/>
      <c r="SEW878" s="2"/>
      <c r="SEX878" s="2"/>
      <c r="SEY878" s="2"/>
      <c r="SEZ878" s="2"/>
      <c r="SFA878" s="2"/>
      <c r="SFB878" s="2"/>
      <c r="SFC878" s="2"/>
      <c r="SFD878" s="2"/>
      <c r="SFE878" s="2"/>
      <c r="SFF878" s="2"/>
      <c r="SFG878" s="2"/>
      <c r="SFH878" s="2"/>
      <c r="SFI878" s="2"/>
      <c r="SFJ878" s="2"/>
      <c r="SFK878" s="2"/>
      <c r="SFL878" s="2"/>
      <c r="SFM878" s="2"/>
      <c r="SFN878" s="2"/>
      <c r="SFO878" s="2"/>
      <c r="SFP878" s="2"/>
      <c r="SFQ878" s="2"/>
      <c r="SFR878" s="2"/>
      <c r="SFS878" s="2"/>
      <c r="SFT878" s="2"/>
      <c r="SFU878" s="2"/>
      <c r="SFV878" s="2"/>
      <c r="SFW878" s="2"/>
      <c r="SFX878" s="2"/>
      <c r="SFY878" s="2"/>
      <c r="SFZ878" s="2"/>
      <c r="SGA878" s="2"/>
      <c r="SGB878" s="2"/>
      <c r="SGC878" s="2"/>
      <c r="SGD878" s="2"/>
      <c r="SGE878" s="2"/>
      <c r="SGF878" s="2"/>
      <c r="SGG878" s="2"/>
      <c r="SGH878" s="2"/>
      <c r="SGI878" s="2"/>
      <c r="SGJ878" s="2"/>
      <c r="SGK878" s="2"/>
      <c r="SGL878" s="2"/>
      <c r="SGM878" s="2"/>
      <c r="SGN878" s="2"/>
      <c r="SGO878" s="2"/>
      <c r="SGP878" s="2"/>
      <c r="SGQ878" s="2"/>
      <c r="SGR878" s="2"/>
      <c r="SGS878" s="2"/>
      <c r="SGT878" s="2"/>
      <c r="SGU878" s="2"/>
      <c r="SGV878" s="2"/>
      <c r="SGW878" s="2"/>
      <c r="SGX878" s="2"/>
      <c r="SGY878" s="2"/>
      <c r="SGZ878" s="2"/>
      <c r="SHA878" s="2"/>
      <c r="SHB878" s="2"/>
      <c r="SHC878" s="2"/>
      <c r="SHD878" s="2"/>
      <c r="SHE878" s="2"/>
      <c r="SHF878" s="2"/>
      <c r="SHG878" s="2"/>
      <c r="SHH878" s="2"/>
      <c r="SHI878" s="2"/>
      <c r="SHJ878" s="2"/>
      <c r="SHK878" s="2"/>
      <c r="SHL878" s="2"/>
      <c r="SHM878" s="2"/>
      <c r="SHN878" s="2"/>
      <c r="SHO878" s="2"/>
      <c r="SHP878" s="2"/>
      <c r="SHQ878" s="2"/>
      <c r="SHR878" s="2"/>
      <c r="SHS878" s="2"/>
      <c r="SHT878" s="2"/>
      <c r="SHU878" s="2"/>
      <c r="SHV878" s="2"/>
      <c r="SHW878" s="2"/>
      <c r="SHX878" s="2"/>
      <c r="SHY878" s="2"/>
      <c r="SHZ878" s="2"/>
      <c r="SIA878" s="2"/>
      <c r="SIB878" s="2"/>
      <c r="SIC878" s="2"/>
      <c r="SID878" s="2"/>
      <c r="SIE878" s="2"/>
      <c r="SIF878" s="2"/>
      <c r="SIG878" s="2"/>
      <c r="SIH878" s="2"/>
      <c r="SII878" s="2"/>
      <c r="SIJ878" s="2"/>
      <c r="SIK878" s="2"/>
      <c r="SIL878" s="2"/>
      <c r="SIM878" s="2"/>
      <c r="SIN878" s="2"/>
      <c r="SIO878" s="2"/>
      <c r="SIP878" s="2"/>
      <c r="SIQ878" s="2"/>
      <c r="SIR878" s="2"/>
      <c r="SIS878" s="2"/>
      <c r="SIT878" s="2"/>
      <c r="SIU878" s="2"/>
      <c r="SIV878" s="2"/>
      <c r="SIW878" s="2"/>
      <c r="SIX878" s="2"/>
      <c r="SIY878" s="2"/>
      <c r="SIZ878" s="2"/>
      <c r="SJA878" s="2"/>
      <c r="SJB878" s="2"/>
      <c r="SJC878" s="2"/>
      <c r="SJD878" s="2"/>
      <c r="SJE878" s="2"/>
      <c r="SJF878" s="2"/>
      <c r="SJG878" s="2"/>
      <c r="SJH878" s="2"/>
      <c r="SJI878" s="2"/>
      <c r="SJJ878" s="2"/>
      <c r="SJK878" s="2"/>
      <c r="SJL878" s="2"/>
      <c r="SJM878" s="2"/>
      <c r="SJN878" s="2"/>
      <c r="SJO878" s="2"/>
      <c r="SJP878" s="2"/>
      <c r="SJQ878" s="2"/>
      <c r="SJR878" s="2"/>
      <c r="SJS878" s="2"/>
      <c r="SJT878" s="2"/>
      <c r="SJU878" s="2"/>
      <c r="SJV878" s="2"/>
      <c r="SJW878" s="2"/>
      <c r="SJX878" s="2"/>
      <c r="SJY878" s="2"/>
      <c r="SJZ878" s="2"/>
      <c r="SKA878" s="2"/>
      <c r="SKB878" s="2"/>
      <c r="SKC878" s="2"/>
      <c r="SKD878" s="2"/>
      <c r="SKE878" s="2"/>
      <c r="SKF878" s="2"/>
      <c r="SKG878" s="2"/>
      <c r="SKH878" s="2"/>
      <c r="SKI878" s="2"/>
      <c r="SKJ878" s="2"/>
      <c r="SKK878" s="2"/>
      <c r="SKL878" s="2"/>
      <c r="SKM878" s="2"/>
      <c r="SKN878" s="2"/>
      <c r="SKO878" s="2"/>
      <c r="SKP878" s="2"/>
      <c r="SKQ878" s="2"/>
      <c r="SKR878" s="2"/>
      <c r="SKS878" s="2"/>
      <c r="SKT878" s="2"/>
      <c r="SKU878" s="2"/>
      <c r="SKV878" s="2"/>
      <c r="SKW878" s="2"/>
      <c r="SKX878" s="2"/>
      <c r="SKY878" s="2"/>
      <c r="SKZ878" s="2"/>
      <c r="SLA878" s="2"/>
      <c r="SLB878" s="2"/>
      <c r="SLC878" s="2"/>
      <c r="SLD878" s="2"/>
      <c r="SLE878" s="2"/>
      <c r="SLF878" s="2"/>
      <c r="SLG878" s="2"/>
      <c r="SLH878" s="2"/>
      <c r="SLI878" s="2"/>
      <c r="SLJ878" s="2"/>
      <c r="SLK878" s="2"/>
      <c r="SLL878" s="2"/>
      <c r="SLM878" s="2"/>
      <c r="SLN878" s="2"/>
      <c r="SLO878" s="2"/>
      <c r="SLP878" s="2"/>
      <c r="SLQ878" s="2"/>
      <c r="SLR878" s="2"/>
      <c r="SLS878" s="2"/>
      <c r="SLT878" s="2"/>
      <c r="SLU878" s="2"/>
      <c r="SLV878" s="2"/>
      <c r="SLW878" s="2"/>
      <c r="SLX878" s="2"/>
      <c r="SLY878" s="2"/>
      <c r="SLZ878" s="2"/>
      <c r="SMA878" s="2"/>
      <c r="SMB878" s="2"/>
      <c r="SMC878" s="2"/>
      <c r="SMD878" s="2"/>
      <c r="SME878" s="2"/>
      <c r="SMF878" s="2"/>
      <c r="SMG878" s="2"/>
      <c r="SMH878" s="2"/>
      <c r="SMI878" s="2"/>
      <c r="SMJ878" s="2"/>
      <c r="SMK878" s="2"/>
      <c r="SML878" s="2"/>
      <c r="SMM878" s="2"/>
      <c r="SMN878" s="2"/>
      <c r="SMO878" s="2"/>
      <c r="SMP878" s="2"/>
      <c r="SMQ878" s="2"/>
      <c r="SMR878" s="2"/>
      <c r="SMS878" s="2"/>
      <c r="SMT878" s="2"/>
      <c r="SMU878" s="2"/>
      <c r="SMV878" s="2"/>
      <c r="SMW878" s="2"/>
      <c r="SMX878" s="2"/>
      <c r="SMY878" s="2"/>
      <c r="SMZ878" s="2"/>
      <c r="SNA878" s="2"/>
      <c r="SNB878" s="2"/>
      <c r="SNC878" s="2"/>
      <c r="SND878" s="2"/>
      <c r="SNE878" s="2"/>
      <c r="SNF878" s="2"/>
      <c r="SNG878" s="2"/>
      <c r="SNH878" s="2"/>
      <c r="SNI878" s="2"/>
      <c r="SNJ878" s="2"/>
      <c r="SNK878" s="2"/>
      <c r="SNL878" s="2"/>
      <c r="SNM878" s="2"/>
      <c r="SNN878" s="2"/>
      <c r="SNO878" s="2"/>
      <c r="SNP878" s="2"/>
      <c r="SNQ878" s="2"/>
      <c r="SNR878" s="2"/>
      <c r="SNS878" s="2"/>
      <c r="SNT878" s="2"/>
      <c r="SNU878" s="2"/>
      <c r="SNV878" s="2"/>
      <c r="SNW878" s="2"/>
      <c r="SNX878" s="2"/>
      <c r="SNY878" s="2"/>
      <c r="SNZ878" s="2"/>
      <c r="SOA878" s="2"/>
      <c r="SOB878" s="2"/>
      <c r="SOC878" s="2"/>
      <c r="SOD878" s="2"/>
      <c r="SOE878" s="2"/>
      <c r="SOF878" s="2"/>
      <c r="SOG878" s="2"/>
      <c r="SOH878" s="2"/>
      <c r="SOI878" s="2"/>
      <c r="SOJ878" s="2"/>
      <c r="SOK878" s="2"/>
      <c r="SOL878" s="2"/>
      <c r="SOM878" s="2"/>
      <c r="SON878" s="2"/>
      <c r="SOO878" s="2"/>
      <c r="SOP878" s="2"/>
      <c r="SOQ878" s="2"/>
      <c r="SOR878" s="2"/>
      <c r="SOS878" s="2"/>
      <c r="SOT878" s="2"/>
      <c r="SOU878" s="2"/>
      <c r="SOV878" s="2"/>
      <c r="SOW878" s="2"/>
      <c r="SOX878" s="2"/>
      <c r="SOY878" s="2"/>
      <c r="SOZ878" s="2"/>
      <c r="SPA878" s="2"/>
      <c r="SPB878" s="2"/>
      <c r="SPC878" s="2"/>
      <c r="SPD878" s="2"/>
      <c r="SPE878" s="2"/>
      <c r="SPF878" s="2"/>
      <c r="SPG878" s="2"/>
      <c r="SPH878" s="2"/>
      <c r="SPI878" s="2"/>
      <c r="SPJ878" s="2"/>
      <c r="SPK878" s="2"/>
      <c r="SPL878" s="2"/>
      <c r="SPM878" s="2"/>
      <c r="SPN878" s="2"/>
      <c r="SPO878" s="2"/>
      <c r="SPP878" s="2"/>
      <c r="SPQ878" s="2"/>
      <c r="SPR878" s="2"/>
      <c r="SPS878" s="2"/>
      <c r="SPT878" s="2"/>
      <c r="SPU878" s="2"/>
      <c r="SPV878" s="2"/>
      <c r="SPW878" s="2"/>
      <c r="SPX878" s="2"/>
      <c r="SPY878" s="2"/>
      <c r="SPZ878" s="2"/>
      <c r="SQA878" s="2"/>
      <c r="SQB878" s="2"/>
      <c r="SQC878" s="2"/>
      <c r="SQD878" s="2"/>
      <c r="SQE878" s="2"/>
      <c r="SQF878" s="2"/>
      <c r="SQG878" s="2"/>
      <c r="SQH878" s="2"/>
      <c r="SQI878" s="2"/>
      <c r="SQJ878" s="2"/>
      <c r="SQK878" s="2"/>
      <c r="SQL878" s="2"/>
      <c r="SQM878" s="2"/>
      <c r="SQN878" s="2"/>
      <c r="SQO878" s="2"/>
      <c r="SQP878" s="2"/>
      <c r="SQQ878" s="2"/>
      <c r="SQR878" s="2"/>
      <c r="SQS878" s="2"/>
      <c r="SQT878" s="2"/>
      <c r="SQU878" s="2"/>
      <c r="SQV878" s="2"/>
      <c r="SQW878" s="2"/>
      <c r="SQX878" s="2"/>
      <c r="SQY878" s="2"/>
      <c r="SQZ878" s="2"/>
      <c r="SRA878" s="2"/>
      <c r="SRB878" s="2"/>
      <c r="SRC878" s="2"/>
      <c r="SRD878" s="2"/>
      <c r="SRE878" s="2"/>
      <c r="SRF878" s="2"/>
      <c r="SRG878" s="2"/>
      <c r="SRH878" s="2"/>
      <c r="SRI878" s="2"/>
      <c r="SRJ878" s="2"/>
      <c r="SRK878" s="2"/>
      <c r="SRL878" s="2"/>
      <c r="SRM878" s="2"/>
      <c r="SRN878" s="2"/>
      <c r="SRO878" s="2"/>
      <c r="SRP878" s="2"/>
      <c r="SRQ878" s="2"/>
      <c r="SRR878" s="2"/>
      <c r="SRS878" s="2"/>
      <c r="SRT878" s="2"/>
      <c r="SRU878" s="2"/>
      <c r="SRV878" s="2"/>
      <c r="SRW878" s="2"/>
      <c r="SRX878" s="2"/>
      <c r="SRY878" s="2"/>
      <c r="SRZ878" s="2"/>
      <c r="SSA878" s="2"/>
      <c r="SSB878" s="2"/>
      <c r="SSC878" s="2"/>
      <c r="SSD878" s="2"/>
      <c r="SSE878" s="2"/>
      <c r="SSF878" s="2"/>
      <c r="SSG878" s="2"/>
      <c r="SSH878" s="2"/>
      <c r="SSI878" s="2"/>
      <c r="SSJ878" s="2"/>
      <c r="SSK878" s="2"/>
      <c r="SSL878" s="2"/>
      <c r="SSM878" s="2"/>
      <c r="SSN878" s="2"/>
      <c r="SSO878" s="2"/>
      <c r="SSP878" s="2"/>
      <c r="SSQ878" s="2"/>
      <c r="SSR878" s="2"/>
      <c r="SSS878" s="2"/>
      <c r="SST878" s="2"/>
      <c r="SSU878" s="2"/>
      <c r="SSV878" s="2"/>
      <c r="SSW878" s="2"/>
      <c r="SSX878" s="2"/>
      <c r="SSY878" s="2"/>
      <c r="SSZ878" s="2"/>
      <c r="STA878" s="2"/>
      <c r="STB878" s="2"/>
      <c r="STC878" s="2"/>
      <c r="STD878" s="2"/>
      <c r="STE878" s="2"/>
      <c r="STF878" s="2"/>
      <c r="STG878" s="2"/>
      <c r="STH878" s="2"/>
      <c r="STI878" s="2"/>
      <c r="STJ878" s="2"/>
      <c r="STK878" s="2"/>
      <c r="STL878" s="2"/>
      <c r="STM878" s="2"/>
      <c r="STN878" s="2"/>
      <c r="STO878" s="2"/>
      <c r="STP878" s="2"/>
      <c r="STQ878" s="2"/>
      <c r="STR878" s="2"/>
      <c r="STS878" s="2"/>
      <c r="STT878" s="2"/>
      <c r="STU878" s="2"/>
      <c r="STV878" s="2"/>
      <c r="STW878" s="2"/>
      <c r="STX878" s="2"/>
      <c r="STY878" s="2"/>
      <c r="STZ878" s="2"/>
      <c r="SUA878" s="2"/>
      <c r="SUB878" s="2"/>
      <c r="SUC878" s="2"/>
      <c r="SUD878" s="2"/>
      <c r="SUE878" s="2"/>
      <c r="SUF878" s="2"/>
      <c r="SUG878" s="2"/>
      <c r="SUH878" s="2"/>
      <c r="SUI878" s="2"/>
      <c r="SUJ878" s="2"/>
      <c r="SUK878" s="2"/>
      <c r="SUL878" s="2"/>
      <c r="SUM878" s="2"/>
      <c r="SUN878" s="2"/>
      <c r="SUO878" s="2"/>
      <c r="SUP878" s="2"/>
      <c r="SUQ878" s="2"/>
      <c r="SUR878" s="2"/>
      <c r="SUS878" s="2"/>
      <c r="SUT878" s="2"/>
      <c r="SUU878" s="2"/>
      <c r="SUV878" s="2"/>
      <c r="SUW878" s="2"/>
      <c r="SUX878" s="2"/>
      <c r="SUY878" s="2"/>
      <c r="SUZ878" s="2"/>
      <c r="SVA878" s="2"/>
      <c r="SVB878" s="2"/>
      <c r="SVC878" s="2"/>
      <c r="SVD878" s="2"/>
      <c r="SVE878" s="2"/>
      <c r="SVF878" s="2"/>
      <c r="SVG878" s="2"/>
      <c r="SVH878" s="2"/>
      <c r="SVI878" s="2"/>
      <c r="SVJ878" s="2"/>
      <c r="SVK878" s="2"/>
      <c r="SVL878" s="2"/>
      <c r="SVM878" s="2"/>
      <c r="SVN878" s="2"/>
      <c r="SVO878" s="2"/>
      <c r="SVP878" s="2"/>
      <c r="SVQ878" s="2"/>
      <c r="SVR878" s="2"/>
      <c r="SVS878" s="2"/>
      <c r="SVT878" s="2"/>
      <c r="SVU878" s="2"/>
      <c r="SVV878" s="2"/>
      <c r="SVW878" s="2"/>
      <c r="SVX878" s="2"/>
      <c r="SVY878" s="2"/>
      <c r="SVZ878" s="2"/>
      <c r="SWA878" s="2"/>
      <c r="SWB878" s="2"/>
      <c r="SWC878" s="2"/>
      <c r="SWD878" s="2"/>
      <c r="SWE878" s="2"/>
      <c r="SWF878" s="2"/>
      <c r="SWG878" s="2"/>
      <c r="SWH878" s="2"/>
      <c r="SWI878" s="2"/>
      <c r="SWJ878" s="2"/>
      <c r="SWK878" s="2"/>
      <c r="SWL878" s="2"/>
      <c r="SWM878" s="2"/>
      <c r="SWN878" s="2"/>
      <c r="SWO878" s="2"/>
      <c r="SWP878" s="2"/>
      <c r="SWQ878" s="2"/>
      <c r="SWR878" s="2"/>
      <c r="SWS878" s="2"/>
      <c r="SWT878" s="2"/>
      <c r="SWU878" s="2"/>
      <c r="SWV878" s="2"/>
      <c r="SWW878" s="2"/>
      <c r="SWX878" s="2"/>
      <c r="SWY878" s="2"/>
      <c r="SWZ878" s="2"/>
      <c r="SXA878" s="2"/>
      <c r="SXB878" s="2"/>
      <c r="SXC878" s="2"/>
      <c r="SXD878" s="2"/>
      <c r="SXE878" s="2"/>
      <c r="SXF878" s="2"/>
      <c r="SXG878" s="2"/>
      <c r="SXH878" s="2"/>
      <c r="SXI878" s="2"/>
      <c r="SXJ878" s="2"/>
      <c r="SXK878" s="2"/>
      <c r="SXL878" s="2"/>
      <c r="SXM878" s="2"/>
      <c r="SXN878" s="2"/>
      <c r="SXO878" s="2"/>
      <c r="SXP878" s="2"/>
      <c r="SXQ878" s="2"/>
      <c r="SXR878" s="2"/>
      <c r="SXS878" s="2"/>
      <c r="SXT878" s="2"/>
      <c r="SXU878" s="2"/>
      <c r="SXV878" s="2"/>
      <c r="SXW878" s="2"/>
      <c r="SXX878" s="2"/>
      <c r="SXY878" s="2"/>
      <c r="SXZ878" s="2"/>
      <c r="SYA878" s="2"/>
      <c r="SYB878" s="2"/>
      <c r="SYC878" s="2"/>
      <c r="SYD878" s="2"/>
      <c r="SYE878" s="2"/>
      <c r="SYF878" s="2"/>
      <c r="SYG878" s="2"/>
      <c r="SYH878" s="2"/>
      <c r="SYI878" s="2"/>
      <c r="SYJ878" s="2"/>
      <c r="SYK878" s="2"/>
      <c r="SYL878" s="2"/>
      <c r="SYM878" s="2"/>
      <c r="SYN878" s="2"/>
      <c r="SYO878" s="2"/>
      <c r="SYP878" s="2"/>
      <c r="SYQ878" s="2"/>
      <c r="SYR878" s="2"/>
      <c r="SYS878" s="2"/>
      <c r="SYT878" s="2"/>
      <c r="SYU878" s="2"/>
      <c r="SYV878" s="2"/>
      <c r="SYW878" s="2"/>
      <c r="SYX878" s="2"/>
      <c r="SYY878" s="2"/>
      <c r="SYZ878" s="2"/>
      <c r="SZA878" s="2"/>
      <c r="SZB878" s="2"/>
      <c r="SZC878" s="2"/>
      <c r="SZD878" s="2"/>
      <c r="SZE878" s="2"/>
      <c r="SZF878" s="2"/>
      <c r="SZG878" s="2"/>
      <c r="SZH878" s="2"/>
      <c r="SZI878" s="2"/>
      <c r="SZJ878" s="2"/>
      <c r="SZK878" s="2"/>
      <c r="SZL878" s="2"/>
      <c r="SZM878" s="2"/>
      <c r="SZN878" s="2"/>
      <c r="SZO878" s="2"/>
      <c r="SZP878" s="2"/>
      <c r="SZQ878" s="2"/>
      <c r="SZR878" s="2"/>
      <c r="SZS878" s="2"/>
      <c r="SZT878" s="2"/>
      <c r="SZU878" s="2"/>
      <c r="SZV878" s="2"/>
      <c r="SZW878" s="2"/>
      <c r="SZX878" s="2"/>
      <c r="SZY878" s="2"/>
      <c r="SZZ878" s="2"/>
      <c r="TAA878" s="2"/>
      <c r="TAB878" s="2"/>
      <c r="TAC878" s="2"/>
      <c r="TAD878" s="2"/>
      <c r="TAE878" s="2"/>
      <c r="TAF878" s="2"/>
      <c r="TAG878" s="2"/>
      <c r="TAH878" s="2"/>
      <c r="TAI878" s="2"/>
      <c r="TAJ878" s="2"/>
      <c r="TAK878" s="2"/>
      <c r="TAL878" s="2"/>
      <c r="TAM878" s="2"/>
      <c r="TAN878" s="2"/>
      <c r="TAO878" s="2"/>
      <c r="TAP878" s="2"/>
      <c r="TAQ878" s="2"/>
      <c r="TAR878" s="2"/>
      <c r="TAS878" s="2"/>
      <c r="TAT878" s="2"/>
      <c r="TAU878" s="2"/>
      <c r="TAV878" s="2"/>
      <c r="TAW878" s="2"/>
      <c r="TAX878" s="2"/>
      <c r="TAY878" s="2"/>
      <c r="TAZ878" s="2"/>
      <c r="TBA878" s="2"/>
      <c r="TBB878" s="2"/>
      <c r="TBC878" s="2"/>
      <c r="TBD878" s="2"/>
      <c r="TBE878" s="2"/>
      <c r="TBF878" s="2"/>
      <c r="TBG878" s="2"/>
      <c r="TBH878" s="2"/>
      <c r="TBI878" s="2"/>
      <c r="TBJ878" s="2"/>
      <c r="TBK878" s="2"/>
      <c r="TBL878" s="2"/>
      <c r="TBM878" s="2"/>
      <c r="TBN878" s="2"/>
      <c r="TBO878" s="2"/>
      <c r="TBP878" s="2"/>
      <c r="TBQ878" s="2"/>
      <c r="TBR878" s="2"/>
      <c r="TBS878" s="2"/>
      <c r="TBT878" s="2"/>
      <c r="TBU878" s="2"/>
      <c r="TBV878" s="2"/>
      <c r="TBW878" s="2"/>
      <c r="TBX878" s="2"/>
      <c r="TBY878" s="2"/>
      <c r="TBZ878" s="2"/>
      <c r="TCA878" s="2"/>
      <c r="TCB878" s="2"/>
      <c r="TCC878" s="2"/>
      <c r="TCD878" s="2"/>
      <c r="TCE878" s="2"/>
      <c r="TCF878" s="2"/>
      <c r="TCG878" s="2"/>
      <c r="TCH878" s="2"/>
      <c r="TCI878" s="2"/>
      <c r="TCJ878" s="2"/>
      <c r="TCK878" s="2"/>
      <c r="TCL878" s="2"/>
      <c r="TCM878" s="2"/>
      <c r="TCN878" s="2"/>
      <c r="TCO878" s="2"/>
      <c r="TCP878" s="2"/>
      <c r="TCQ878" s="2"/>
      <c r="TCR878" s="2"/>
      <c r="TCS878" s="2"/>
      <c r="TCT878" s="2"/>
      <c r="TCU878" s="2"/>
      <c r="TCV878" s="2"/>
      <c r="TCW878" s="2"/>
      <c r="TCX878" s="2"/>
      <c r="TCY878" s="2"/>
      <c r="TCZ878" s="2"/>
      <c r="TDA878" s="2"/>
      <c r="TDB878" s="2"/>
      <c r="TDC878" s="2"/>
      <c r="TDD878" s="2"/>
      <c r="TDE878" s="2"/>
      <c r="TDF878" s="2"/>
      <c r="TDG878" s="2"/>
      <c r="TDH878" s="2"/>
      <c r="TDI878" s="2"/>
      <c r="TDJ878" s="2"/>
      <c r="TDK878" s="2"/>
      <c r="TDL878" s="2"/>
      <c r="TDM878" s="2"/>
      <c r="TDN878" s="2"/>
      <c r="TDO878" s="2"/>
      <c r="TDP878" s="2"/>
      <c r="TDQ878" s="2"/>
      <c r="TDR878" s="2"/>
      <c r="TDS878" s="2"/>
      <c r="TDT878" s="2"/>
      <c r="TDU878" s="2"/>
      <c r="TDV878" s="2"/>
      <c r="TDW878" s="2"/>
      <c r="TDX878" s="2"/>
      <c r="TDY878" s="2"/>
      <c r="TDZ878" s="2"/>
      <c r="TEA878" s="2"/>
      <c r="TEB878" s="2"/>
      <c r="TEC878" s="2"/>
      <c r="TED878" s="2"/>
      <c r="TEE878" s="2"/>
      <c r="TEF878" s="2"/>
      <c r="TEG878" s="2"/>
      <c r="TEH878" s="2"/>
      <c r="TEI878" s="2"/>
      <c r="TEJ878" s="2"/>
      <c r="TEK878" s="2"/>
      <c r="TEL878" s="2"/>
      <c r="TEM878" s="2"/>
      <c r="TEN878" s="2"/>
      <c r="TEO878" s="2"/>
      <c r="TEP878" s="2"/>
      <c r="TEQ878" s="2"/>
      <c r="TER878" s="2"/>
      <c r="TES878" s="2"/>
      <c r="TET878" s="2"/>
      <c r="TEU878" s="2"/>
      <c r="TEV878" s="2"/>
      <c r="TEW878" s="2"/>
      <c r="TEX878" s="2"/>
      <c r="TEY878" s="2"/>
      <c r="TEZ878" s="2"/>
      <c r="TFA878" s="2"/>
      <c r="TFB878" s="2"/>
      <c r="TFC878" s="2"/>
      <c r="TFD878" s="2"/>
      <c r="TFE878" s="2"/>
      <c r="TFF878" s="2"/>
      <c r="TFG878" s="2"/>
      <c r="TFH878" s="2"/>
      <c r="TFI878" s="2"/>
      <c r="TFJ878" s="2"/>
      <c r="TFK878" s="2"/>
      <c r="TFL878" s="2"/>
      <c r="TFM878" s="2"/>
      <c r="TFN878" s="2"/>
      <c r="TFO878" s="2"/>
      <c r="TFP878" s="2"/>
      <c r="TFQ878" s="2"/>
      <c r="TFR878" s="2"/>
      <c r="TFS878" s="2"/>
      <c r="TFT878" s="2"/>
      <c r="TFU878" s="2"/>
      <c r="TFV878" s="2"/>
      <c r="TFW878" s="2"/>
      <c r="TFX878" s="2"/>
      <c r="TFY878" s="2"/>
      <c r="TFZ878" s="2"/>
      <c r="TGA878" s="2"/>
      <c r="TGB878" s="2"/>
      <c r="TGC878" s="2"/>
      <c r="TGD878" s="2"/>
      <c r="TGE878" s="2"/>
      <c r="TGF878" s="2"/>
      <c r="TGG878" s="2"/>
      <c r="TGH878" s="2"/>
      <c r="TGI878" s="2"/>
      <c r="TGJ878" s="2"/>
      <c r="TGK878" s="2"/>
      <c r="TGL878" s="2"/>
      <c r="TGM878" s="2"/>
      <c r="TGN878" s="2"/>
      <c r="TGO878" s="2"/>
      <c r="TGP878" s="2"/>
      <c r="TGQ878" s="2"/>
      <c r="TGR878" s="2"/>
      <c r="TGS878" s="2"/>
      <c r="TGT878" s="2"/>
      <c r="TGU878" s="2"/>
      <c r="TGV878" s="2"/>
      <c r="TGW878" s="2"/>
      <c r="TGX878" s="2"/>
      <c r="TGY878" s="2"/>
      <c r="TGZ878" s="2"/>
      <c r="THA878" s="2"/>
      <c r="THB878" s="2"/>
      <c r="THC878" s="2"/>
      <c r="THD878" s="2"/>
      <c r="THE878" s="2"/>
      <c r="THF878" s="2"/>
      <c r="THG878" s="2"/>
      <c r="THH878" s="2"/>
      <c r="THI878" s="2"/>
      <c r="THJ878" s="2"/>
      <c r="THK878" s="2"/>
      <c r="THL878" s="2"/>
      <c r="THM878" s="2"/>
      <c r="THN878" s="2"/>
      <c r="THO878" s="2"/>
      <c r="THP878" s="2"/>
      <c r="THQ878" s="2"/>
      <c r="THR878" s="2"/>
      <c r="THS878" s="2"/>
      <c r="THT878" s="2"/>
      <c r="THU878" s="2"/>
      <c r="THV878" s="2"/>
      <c r="THW878" s="2"/>
      <c r="THX878" s="2"/>
      <c r="THY878" s="2"/>
      <c r="THZ878" s="2"/>
      <c r="TIA878" s="2"/>
      <c r="TIB878" s="2"/>
      <c r="TIC878" s="2"/>
      <c r="TID878" s="2"/>
      <c r="TIE878" s="2"/>
      <c r="TIF878" s="2"/>
      <c r="TIG878" s="2"/>
      <c r="TIH878" s="2"/>
      <c r="TII878" s="2"/>
      <c r="TIJ878" s="2"/>
      <c r="TIK878" s="2"/>
      <c r="TIL878" s="2"/>
      <c r="TIM878" s="2"/>
      <c r="TIN878" s="2"/>
      <c r="TIO878" s="2"/>
      <c r="TIP878" s="2"/>
      <c r="TIQ878" s="2"/>
      <c r="TIR878" s="2"/>
      <c r="TIS878" s="2"/>
      <c r="TIT878" s="2"/>
      <c r="TIU878" s="2"/>
      <c r="TIV878" s="2"/>
      <c r="TIW878" s="2"/>
      <c r="TIX878" s="2"/>
      <c r="TIY878" s="2"/>
      <c r="TIZ878" s="2"/>
      <c r="TJA878" s="2"/>
      <c r="TJB878" s="2"/>
      <c r="TJC878" s="2"/>
      <c r="TJD878" s="2"/>
      <c r="TJE878" s="2"/>
      <c r="TJF878" s="2"/>
      <c r="TJG878" s="2"/>
      <c r="TJH878" s="2"/>
      <c r="TJI878" s="2"/>
      <c r="TJJ878" s="2"/>
      <c r="TJK878" s="2"/>
      <c r="TJL878" s="2"/>
      <c r="TJM878" s="2"/>
      <c r="TJN878" s="2"/>
      <c r="TJO878" s="2"/>
      <c r="TJP878" s="2"/>
      <c r="TJQ878" s="2"/>
      <c r="TJR878" s="2"/>
      <c r="TJS878" s="2"/>
      <c r="TJT878" s="2"/>
      <c r="TJU878" s="2"/>
      <c r="TJV878" s="2"/>
      <c r="TJW878" s="2"/>
      <c r="TJX878" s="2"/>
      <c r="TJY878" s="2"/>
      <c r="TJZ878" s="2"/>
      <c r="TKA878" s="2"/>
      <c r="TKB878" s="2"/>
      <c r="TKC878" s="2"/>
      <c r="TKD878" s="2"/>
      <c r="TKE878" s="2"/>
      <c r="TKF878" s="2"/>
      <c r="TKG878" s="2"/>
      <c r="TKH878" s="2"/>
      <c r="TKI878" s="2"/>
      <c r="TKJ878" s="2"/>
      <c r="TKK878" s="2"/>
      <c r="TKL878" s="2"/>
      <c r="TKM878" s="2"/>
      <c r="TKN878" s="2"/>
      <c r="TKO878" s="2"/>
      <c r="TKP878" s="2"/>
      <c r="TKQ878" s="2"/>
      <c r="TKR878" s="2"/>
      <c r="TKS878" s="2"/>
      <c r="TKT878" s="2"/>
      <c r="TKU878" s="2"/>
      <c r="TKV878" s="2"/>
      <c r="TKW878" s="2"/>
      <c r="TKX878" s="2"/>
      <c r="TKY878" s="2"/>
      <c r="TKZ878" s="2"/>
      <c r="TLA878" s="2"/>
      <c r="TLB878" s="2"/>
      <c r="TLC878" s="2"/>
      <c r="TLD878" s="2"/>
      <c r="TLE878" s="2"/>
      <c r="TLF878" s="2"/>
      <c r="TLG878" s="2"/>
      <c r="TLH878" s="2"/>
      <c r="TLI878" s="2"/>
      <c r="TLJ878" s="2"/>
      <c r="TLK878" s="2"/>
      <c r="TLL878" s="2"/>
      <c r="TLM878" s="2"/>
      <c r="TLN878" s="2"/>
      <c r="TLO878" s="2"/>
      <c r="TLP878" s="2"/>
      <c r="TLQ878" s="2"/>
      <c r="TLR878" s="2"/>
      <c r="TLS878" s="2"/>
      <c r="TLT878" s="2"/>
      <c r="TLU878" s="2"/>
      <c r="TLV878" s="2"/>
      <c r="TLW878" s="2"/>
      <c r="TLX878" s="2"/>
      <c r="TLY878" s="2"/>
      <c r="TLZ878" s="2"/>
      <c r="TMA878" s="2"/>
      <c r="TMB878" s="2"/>
      <c r="TMC878" s="2"/>
      <c r="TMD878" s="2"/>
      <c r="TME878" s="2"/>
      <c r="TMF878" s="2"/>
      <c r="TMG878" s="2"/>
      <c r="TMH878" s="2"/>
      <c r="TMI878" s="2"/>
      <c r="TMJ878" s="2"/>
      <c r="TMK878" s="2"/>
      <c r="TML878" s="2"/>
      <c r="TMM878" s="2"/>
      <c r="TMN878" s="2"/>
      <c r="TMO878" s="2"/>
      <c r="TMP878" s="2"/>
      <c r="TMQ878" s="2"/>
      <c r="TMR878" s="2"/>
      <c r="TMS878" s="2"/>
      <c r="TMT878" s="2"/>
      <c r="TMU878" s="2"/>
      <c r="TMV878" s="2"/>
      <c r="TMW878" s="2"/>
      <c r="TMX878" s="2"/>
      <c r="TMY878" s="2"/>
      <c r="TMZ878" s="2"/>
      <c r="TNA878" s="2"/>
      <c r="TNB878" s="2"/>
      <c r="TNC878" s="2"/>
      <c r="TND878" s="2"/>
      <c r="TNE878" s="2"/>
      <c r="TNF878" s="2"/>
      <c r="TNG878" s="2"/>
      <c r="TNH878" s="2"/>
      <c r="TNI878" s="2"/>
      <c r="TNJ878" s="2"/>
      <c r="TNK878" s="2"/>
      <c r="TNL878" s="2"/>
      <c r="TNM878" s="2"/>
      <c r="TNN878" s="2"/>
      <c r="TNO878" s="2"/>
      <c r="TNP878" s="2"/>
      <c r="TNQ878" s="2"/>
      <c r="TNR878" s="2"/>
      <c r="TNS878" s="2"/>
      <c r="TNT878" s="2"/>
      <c r="TNU878" s="2"/>
      <c r="TNV878" s="2"/>
      <c r="TNW878" s="2"/>
      <c r="TNX878" s="2"/>
      <c r="TNY878" s="2"/>
      <c r="TNZ878" s="2"/>
      <c r="TOA878" s="2"/>
      <c r="TOB878" s="2"/>
      <c r="TOC878" s="2"/>
      <c r="TOD878" s="2"/>
      <c r="TOE878" s="2"/>
      <c r="TOF878" s="2"/>
      <c r="TOG878" s="2"/>
      <c r="TOH878" s="2"/>
      <c r="TOI878" s="2"/>
      <c r="TOJ878" s="2"/>
      <c r="TOK878" s="2"/>
      <c r="TOL878" s="2"/>
      <c r="TOM878" s="2"/>
      <c r="TON878" s="2"/>
      <c r="TOO878" s="2"/>
      <c r="TOP878" s="2"/>
      <c r="TOQ878" s="2"/>
      <c r="TOR878" s="2"/>
      <c r="TOS878" s="2"/>
      <c r="TOT878" s="2"/>
      <c r="TOU878" s="2"/>
      <c r="TOV878" s="2"/>
      <c r="TOW878" s="2"/>
      <c r="TOX878" s="2"/>
      <c r="TOY878" s="2"/>
      <c r="TOZ878" s="2"/>
      <c r="TPA878" s="2"/>
      <c r="TPB878" s="2"/>
      <c r="TPC878" s="2"/>
      <c r="TPD878" s="2"/>
      <c r="TPE878" s="2"/>
      <c r="TPF878" s="2"/>
      <c r="TPG878" s="2"/>
      <c r="TPH878" s="2"/>
      <c r="TPI878" s="2"/>
      <c r="TPJ878" s="2"/>
      <c r="TPK878" s="2"/>
      <c r="TPL878" s="2"/>
      <c r="TPM878" s="2"/>
      <c r="TPN878" s="2"/>
      <c r="TPO878" s="2"/>
      <c r="TPP878" s="2"/>
      <c r="TPQ878" s="2"/>
      <c r="TPR878" s="2"/>
      <c r="TPS878" s="2"/>
      <c r="TPT878" s="2"/>
      <c r="TPU878" s="2"/>
      <c r="TPV878" s="2"/>
      <c r="TPW878" s="2"/>
      <c r="TPX878" s="2"/>
      <c r="TPY878" s="2"/>
      <c r="TPZ878" s="2"/>
      <c r="TQA878" s="2"/>
      <c r="TQB878" s="2"/>
      <c r="TQC878" s="2"/>
      <c r="TQD878" s="2"/>
      <c r="TQE878" s="2"/>
      <c r="TQF878" s="2"/>
      <c r="TQG878" s="2"/>
      <c r="TQH878" s="2"/>
      <c r="TQI878" s="2"/>
      <c r="TQJ878" s="2"/>
      <c r="TQK878" s="2"/>
      <c r="TQL878" s="2"/>
      <c r="TQM878" s="2"/>
      <c r="TQN878" s="2"/>
      <c r="TQO878" s="2"/>
      <c r="TQP878" s="2"/>
      <c r="TQQ878" s="2"/>
      <c r="TQR878" s="2"/>
      <c r="TQS878" s="2"/>
      <c r="TQT878" s="2"/>
      <c r="TQU878" s="2"/>
      <c r="TQV878" s="2"/>
      <c r="TQW878" s="2"/>
      <c r="TQX878" s="2"/>
      <c r="TQY878" s="2"/>
      <c r="TQZ878" s="2"/>
      <c r="TRA878" s="2"/>
      <c r="TRB878" s="2"/>
      <c r="TRC878" s="2"/>
      <c r="TRD878" s="2"/>
      <c r="TRE878" s="2"/>
      <c r="TRF878" s="2"/>
      <c r="TRG878" s="2"/>
      <c r="TRH878" s="2"/>
      <c r="TRI878" s="2"/>
      <c r="TRJ878" s="2"/>
      <c r="TRK878" s="2"/>
      <c r="TRL878" s="2"/>
      <c r="TRM878" s="2"/>
      <c r="TRN878" s="2"/>
      <c r="TRO878" s="2"/>
      <c r="TRP878" s="2"/>
      <c r="TRQ878" s="2"/>
      <c r="TRR878" s="2"/>
      <c r="TRS878" s="2"/>
      <c r="TRT878" s="2"/>
      <c r="TRU878" s="2"/>
      <c r="TRV878" s="2"/>
      <c r="TRW878" s="2"/>
      <c r="TRX878" s="2"/>
      <c r="TRY878" s="2"/>
      <c r="TRZ878" s="2"/>
      <c r="TSA878" s="2"/>
      <c r="TSB878" s="2"/>
      <c r="TSC878" s="2"/>
      <c r="TSD878" s="2"/>
      <c r="TSE878" s="2"/>
      <c r="TSF878" s="2"/>
      <c r="TSG878" s="2"/>
      <c r="TSH878" s="2"/>
      <c r="TSI878" s="2"/>
      <c r="TSJ878" s="2"/>
      <c r="TSK878" s="2"/>
      <c r="TSL878" s="2"/>
      <c r="TSM878" s="2"/>
      <c r="TSN878" s="2"/>
      <c r="TSO878" s="2"/>
      <c r="TSP878" s="2"/>
      <c r="TSQ878" s="2"/>
      <c r="TSR878" s="2"/>
      <c r="TSS878" s="2"/>
      <c r="TST878" s="2"/>
      <c r="TSU878" s="2"/>
      <c r="TSV878" s="2"/>
      <c r="TSW878" s="2"/>
      <c r="TSX878" s="2"/>
      <c r="TSY878" s="2"/>
      <c r="TSZ878" s="2"/>
      <c r="TTA878" s="2"/>
      <c r="TTB878" s="2"/>
      <c r="TTC878" s="2"/>
      <c r="TTD878" s="2"/>
      <c r="TTE878" s="2"/>
      <c r="TTF878" s="2"/>
      <c r="TTG878" s="2"/>
      <c r="TTH878" s="2"/>
      <c r="TTI878" s="2"/>
      <c r="TTJ878" s="2"/>
      <c r="TTK878" s="2"/>
      <c r="TTL878" s="2"/>
      <c r="TTM878" s="2"/>
      <c r="TTN878" s="2"/>
      <c r="TTO878" s="2"/>
      <c r="TTP878" s="2"/>
      <c r="TTQ878" s="2"/>
      <c r="TTR878" s="2"/>
      <c r="TTS878" s="2"/>
      <c r="TTT878" s="2"/>
      <c r="TTU878" s="2"/>
      <c r="TTV878" s="2"/>
      <c r="TTW878" s="2"/>
      <c r="TTX878" s="2"/>
      <c r="TTY878" s="2"/>
      <c r="TTZ878" s="2"/>
      <c r="TUA878" s="2"/>
      <c r="TUB878" s="2"/>
      <c r="TUC878" s="2"/>
      <c r="TUD878" s="2"/>
      <c r="TUE878" s="2"/>
      <c r="TUF878" s="2"/>
      <c r="TUG878" s="2"/>
      <c r="TUH878" s="2"/>
      <c r="TUI878" s="2"/>
      <c r="TUJ878" s="2"/>
      <c r="TUK878" s="2"/>
      <c r="TUL878" s="2"/>
      <c r="TUM878" s="2"/>
      <c r="TUN878" s="2"/>
      <c r="TUO878" s="2"/>
      <c r="TUP878" s="2"/>
      <c r="TUQ878" s="2"/>
      <c r="TUR878" s="2"/>
      <c r="TUS878" s="2"/>
      <c r="TUT878" s="2"/>
      <c r="TUU878" s="2"/>
      <c r="TUV878" s="2"/>
      <c r="TUW878" s="2"/>
      <c r="TUX878" s="2"/>
      <c r="TUY878" s="2"/>
      <c r="TUZ878" s="2"/>
      <c r="TVA878" s="2"/>
      <c r="TVB878" s="2"/>
      <c r="TVC878" s="2"/>
      <c r="TVD878" s="2"/>
      <c r="TVE878" s="2"/>
      <c r="TVF878" s="2"/>
      <c r="TVG878" s="2"/>
      <c r="TVH878" s="2"/>
      <c r="TVI878" s="2"/>
      <c r="TVJ878" s="2"/>
      <c r="TVK878" s="2"/>
      <c r="TVL878" s="2"/>
      <c r="TVM878" s="2"/>
      <c r="TVN878" s="2"/>
      <c r="TVO878" s="2"/>
      <c r="TVP878" s="2"/>
      <c r="TVQ878" s="2"/>
      <c r="TVR878" s="2"/>
      <c r="TVS878" s="2"/>
      <c r="TVT878" s="2"/>
      <c r="TVU878" s="2"/>
      <c r="TVV878" s="2"/>
      <c r="TVW878" s="2"/>
      <c r="TVX878" s="2"/>
      <c r="TVY878" s="2"/>
      <c r="TVZ878" s="2"/>
      <c r="TWA878" s="2"/>
      <c r="TWB878" s="2"/>
      <c r="TWC878" s="2"/>
      <c r="TWD878" s="2"/>
      <c r="TWE878" s="2"/>
      <c r="TWF878" s="2"/>
      <c r="TWG878" s="2"/>
      <c r="TWH878" s="2"/>
      <c r="TWI878" s="2"/>
      <c r="TWJ878" s="2"/>
      <c r="TWK878" s="2"/>
      <c r="TWL878" s="2"/>
      <c r="TWM878" s="2"/>
      <c r="TWN878" s="2"/>
      <c r="TWO878" s="2"/>
      <c r="TWP878" s="2"/>
      <c r="TWQ878" s="2"/>
      <c r="TWR878" s="2"/>
      <c r="TWS878" s="2"/>
      <c r="TWT878" s="2"/>
      <c r="TWU878" s="2"/>
      <c r="TWV878" s="2"/>
      <c r="TWW878" s="2"/>
      <c r="TWX878" s="2"/>
      <c r="TWY878" s="2"/>
      <c r="TWZ878" s="2"/>
      <c r="TXA878" s="2"/>
      <c r="TXB878" s="2"/>
      <c r="TXC878" s="2"/>
      <c r="TXD878" s="2"/>
      <c r="TXE878" s="2"/>
      <c r="TXF878" s="2"/>
      <c r="TXG878" s="2"/>
      <c r="TXH878" s="2"/>
      <c r="TXI878" s="2"/>
      <c r="TXJ878" s="2"/>
      <c r="TXK878" s="2"/>
      <c r="TXL878" s="2"/>
      <c r="TXM878" s="2"/>
      <c r="TXN878" s="2"/>
      <c r="TXO878" s="2"/>
      <c r="TXP878" s="2"/>
      <c r="TXQ878" s="2"/>
      <c r="TXR878" s="2"/>
      <c r="TXS878" s="2"/>
      <c r="TXT878" s="2"/>
      <c r="TXU878" s="2"/>
      <c r="TXV878" s="2"/>
      <c r="TXW878" s="2"/>
      <c r="TXX878" s="2"/>
      <c r="TXY878" s="2"/>
      <c r="TXZ878" s="2"/>
      <c r="TYA878" s="2"/>
      <c r="TYB878" s="2"/>
      <c r="TYC878" s="2"/>
      <c r="TYD878" s="2"/>
      <c r="TYE878" s="2"/>
      <c r="TYF878" s="2"/>
      <c r="TYG878" s="2"/>
      <c r="TYH878" s="2"/>
      <c r="TYI878" s="2"/>
      <c r="TYJ878" s="2"/>
      <c r="TYK878" s="2"/>
      <c r="TYL878" s="2"/>
      <c r="TYM878" s="2"/>
      <c r="TYN878" s="2"/>
      <c r="TYO878" s="2"/>
      <c r="TYP878" s="2"/>
      <c r="TYQ878" s="2"/>
      <c r="TYR878" s="2"/>
      <c r="TYS878" s="2"/>
      <c r="TYT878" s="2"/>
      <c r="TYU878" s="2"/>
      <c r="TYV878" s="2"/>
      <c r="TYW878" s="2"/>
      <c r="TYX878" s="2"/>
      <c r="TYY878" s="2"/>
      <c r="TYZ878" s="2"/>
      <c r="TZA878" s="2"/>
      <c r="TZB878" s="2"/>
      <c r="TZC878" s="2"/>
      <c r="TZD878" s="2"/>
      <c r="TZE878" s="2"/>
      <c r="TZF878" s="2"/>
      <c r="TZG878" s="2"/>
      <c r="TZH878" s="2"/>
      <c r="TZI878" s="2"/>
      <c r="TZJ878" s="2"/>
      <c r="TZK878" s="2"/>
      <c r="TZL878" s="2"/>
      <c r="TZM878" s="2"/>
      <c r="TZN878" s="2"/>
      <c r="TZO878" s="2"/>
      <c r="TZP878" s="2"/>
      <c r="TZQ878" s="2"/>
      <c r="TZR878" s="2"/>
      <c r="TZS878" s="2"/>
      <c r="TZT878" s="2"/>
      <c r="TZU878" s="2"/>
      <c r="TZV878" s="2"/>
      <c r="TZW878" s="2"/>
      <c r="TZX878" s="2"/>
      <c r="TZY878" s="2"/>
      <c r="TZZ878" s="2"/>
      <c r="UAA878" s="2"/>
      <c r="UAB878" s="2"/>
      <c r="UAC878" s="2"/>
      <c r="UAD878" s="2"/>
      <c r="UAE878" s="2"/>
      <c r="UAF878" s="2"/>
      <c r="UAG878" s="2"/>
      <c r="UAH878" s="2"/>
      <c r="UAI878" s="2"/>
      <c r="UAJ878" s="2"/>
      <c r="UAK878" s="2"/>
      <c r="UAL878" s="2"/>
      <c r="UAM878" s="2"/>
      <c r="UAN878" s="2"/>
      <c r="UAO878" s="2"/>
      <c r="UAP878" s="2"/>
      <c r="UAQ878" s="2"/>
      <c r="UAR878" s="2"/>
      <c r="UAS878" s="2"/>
      <c r="UAT878" s="2"/>
      <c r="UAU878" s="2"/>
      <c r="UAV878" s="2"/>
      <c r="UAW878" s="2"/>
      <c r="UAX878" s="2"/>
      <c r="UAY878" s="2"/>
      <c r="UAZ878" s="2"/>
      <c r="UBA878" s="2"/>
      <c r="UBB878" s="2"/>
      <c r="UBC878" s="2"/>
      <c r="UBD878" s="2"/>
      <c r="UBE878" s="2"/>
      <c r="UBF878" s="2"/>
      <c r="UBG878" s="2"/>
      <c r="UBH878" s="2"/>
      <c r="UBI878" s="2"/>
      <c r="UBJ878" s="2"/>
      <c r="UBK878" s="2"/>
      <c r="UBL878" s="2"/>
      <c r="UBM878" s="2"/>
      <c r="UBN878" s="2"/>
      <c r="UBO878" s="2"/>
      <c r="UBP878" s="2"/>
      <c r="UBQ878" s="2"/>
      <c r="UBR878" s="2"/>
      <c r="UBS878" s="2"/>
      <c r="UBT878" s="2"/>
      <c r="UBU878" s="2"/>
      <c r="UBV878" s="2"/>
      <c r="UBW878" s="2"/>
      <c r="UBX878" s="2"/>
      <c r="UBY878" s="2"/>
      <c r="UBZ878" s="2"/>
      <c r="UCA878" s="2"/>
      <c r="UCB878" s="2"/>
      <c r="UCC878" s="2"/>
      <c r="UCD878" s="2"/>
      <c r="UCE878" s="2"/>
      <c r="UCF878" s="2"/>
      <c r="UCG878" s="2"/>
      <c r="UCH878" s="2"/>
      <c r="UCI878" s="2"/>
      <c r="UCJ878" s="2"/>
      <c r="UCK878" s="2"/>
      <c r="UCL878" s="2"/>
      <c r="UCM878" s="2"/>
      <c r="UCN878" s="2"/>
      <c r="UCO878" s="2"/>
      <c r="UCP878" s="2"/>
      <c r="UCQ878" s="2"/>
      <c r="UCR878" s="2"/>
      <c r="UCS878" s="2"/>
      <c r="UCT878" s="2"/>
      <c r="UCU878" s="2"/>
      <c r="UCV878" s="2"/>
      <c r="UCW878" s="2"/>
      <c r="UCX878" s="2"/>
      <c r="UCY878" s="2"/>
      <c r="UCZ878" s="2"/>
      <c r="UDA878" s="2"/>
      <c r="UDB878" s="2"/>
      <c r="UDC878" s="2"/>
      <c r="UDD878" s="2"/>
      <c r="UDE878" s="2"/>
      <c r="UDF878" s="2"/>
      <c r="UDG878" s="2"/>
      <c r="UDH878" s="2"/>
      <c r="UDI878" s="2"/>
      <c r="UDJ878" s="2"/>
      <c r="UDK878" s="2"/>
      <c r="UDL878" s="2"/>
      <c r="UDM878" s="2"/>
      <c r="UDN878" s="2"/>
      <c r="UDO878" s="2"/>
      <c r="UDP878" s="2"/>
      <c r="UDQ878" s="2"/>
      <c r="UDR878" s="2"/>
      <c r="UDS878" s="2"/>
      <c r="UDT878" s="2"/>
      <c r="UDU878" s="2"/>
      <c r="UDV878" s="2"/>
      <c r="UDW878" s="2"/>
      <c r="UDX878" s="2"/>
      <c r="UDY878" s="2"/>
      <c r="UDZ878" s="2"/>
      <c r="UEA878" s="2"/>
      <c r="UEB878" s="2"/>
      <c r="UEC878" s="2"/>
      <c r="UED878" s="2"/>
      <c r="UEE878" s="2"/>
      <c r="UEF878" s="2"/>
      <c r="UEG878" s="2"/>
      <c r="UEH878" s="2"/>
      <c r="UEI878" s="2"/>
      <c r="UEJ878" s="2"/>
      <c r="UEK878" s="2"/>
      <c r="UEL878" s="2"/>
      <c r="UEM878" s="2"/>
      <c r="UEN878" s="2"/>
      <c r="UEO878" s="2"/>
      <c r="UEP878" s="2"/>
      <c r="UEQ878" s="2"/>
      <c r="UER878" s="2"/>
      <c r="UES878" s="2"/>
      <c r="UET878" s="2"/>
      <c r="UEU878" s="2"/>
      <c r="UEV878" s="2"/>
      <c r="UEW878" s="2"/>
      <c r="UEX878" s="2"/>
      <c r="UEY878" s="2"/>
      <c r="UEZ878" s="2"/>
      <c r="UFA878" s="2"/>
      <c r="UFB878" s="2"/>
      <c r="UFC878" s="2"/>
      <c r="UFD878" s="2"/>
      <c r="UFE878" s="2"/>
      <c r="UFF878" s="2"/>
      <c r="UFG878" s="2"/>
      <c r="UFH878" s="2"/>
      <c r="UFI878" s="2"/>
      <c r="UFJ878" s="2"/>
      <c r="UFK878" s="2"/>
      <c r="UFL878" s="2"/>
      <c r="UFM878" s="2"/>
      <c r="UFN878" s="2"/>
      <c r="UFO878" s="2"/>
      <c r="UFP878" s="2"/>
      <c r="UFQ878" s="2"/>
      <c r="UFR878" s="2"/>
      <c r="UFS878" s="2"/>
      <c r="UFT878" s="2"/>
      <c r="UFU878" s="2"/>
      <c r="UFV878" s="2"/>
      <c r="UFW878" s="2"/>
      <c r="UFX878" s="2"/>
      <c r="UFY878" s="2"/>
      <c r="UFZ878" s="2"/>
      <c r="UGA878" s="2"/>
      <c r="UGB878" s="2"/>
      <c r="UGC878" s="2"/>
      <c r="UGD878" s="2"/>
      <c r="UGE878" s="2"/>
      <c r="UGF878" s="2"/>
      <c r="UGG878" s="2"/>
      <c r="UGH878" s="2"/>
      <c r="UGI878" s="2"/>
      <c r="UGJ878" s="2"/>
      <c r="UGK878" s="2"/>
      <c r="UGL878" s="2"/>
      <c r="UGM878" s="2"/>
      <c r="UGN878" s="2"/>
      <c r="UGO878" s="2"/>
      <c r="UGP878" s="2"/>
      <c r="UGQ878" s="2"/>
      <c r="UGR878" s="2"/>
      <c r="UGS878" s="2"/>
      <c r="UGT878" s="2"/>
      <c r="UGU878" s="2"/>
      <c r="UGV878" s="2"/>
      <c r="UGW878" s="2"/>
      <c r="UGX878" s="2"/>
      <c r="UGY878" s="2"/>
      <c r="UGZ878" s="2"/>
      <c r="UHA878" s="2"/>
      <c r="UHB878" s="2"/>
      <c r="UHC878" s="2"/>
      <c r="UHD878" s="2"/>
      <c r="UHE878" s="2"/>
      <c r="UHF878" s="2"/>
      <c r="UHG878" s="2"/>
      <c r="UHH878" s="2"/>
      <c r="UHI878" s="2"/>
      <c r="UHJ878" s="2"/>
      <c r="UHK878" s="2"/>
      <c r="UHL878" s="2"/>
      <c r="UHM878" s="2"/>
      <c r="UHN878" s="2"/>
      <c r="UHO878" s="2"/>
      <c r="UHP878" s="2"/>
      <c r="UHQ878" s="2"/>
      <c r="UHR878" s="2"/>
      <c r="UHS878" s="2"/>
      <c r="UHT878" s="2"/>
      <c r="UHU878" s="2"/>
      <c r="UHV878" s="2"/>
      <c r="UHW878" s="2"/>
      <c r="UHX878" s="2"/>
      <c r="UHY878" s="2"/>
      <c r="UHZ878" s="2"/>
      <c r="UIA878" s="2"/>
      <c r="UIB878" s="2"/>
      <c r="UIC878" s="2"/>
      <c r="UID878" s="2"/>
      <c r="UIE878" s="2"/>
      <c r="UIF878" s="2"/>
      <c r="UIG878" s="2"/>
      <c r="UIH878" s="2"/>
      <c r="UII878" s="2"/>
      <c r="UIJ878" s="2"/>
      <c r="UIK878" s="2"/>
      <c r="UIL878" s="2"/>
      <c r="UIM878" s="2"/>
      <c r="UIN878" s="2"/>
      <c r="UIO878" s="2"/>
      <c r="UIP878" s="2"/>
      <c r="UIQ878" s="2"/>
      <c r="UIR878" s="2"/>
      <c r="UIS878" s="2"/>
      <c r="UIT878" s="2"/>
      <c r="UIU878" s="2"/>
      <c r="UIV878" s="2"/>
      <c r="UIW878" s="2"/>
      <c r="UIX878" s="2"/>
      <c r="UIY878" s="2"/>
      <c r="UIZ878" s="2"/>
      <c r="UJA878" s="2"/>
      <c r="UJB878" s="2"/>
      <c r="UJC878" s="2"/>
      <c r="UJD878" s="2"/>
      <c r="UJE878" s="2"/>
      <c r="UJF878" s="2"/>
      <c r="UJG878" s="2"/>
      <c r="UJH878" s="2"/>
      <c r="UJI878" s="2"/>
      <c r="UJJ878" s="2"/>
      <c r="UJK878" s="2"/>
      <c r="UJL878" s="2"/>
      <c r="UJM878" s="2"/>
      <c r="UJN878" s="2"/>
      <c r="UJO878" s="2"/>
      <c r="UJP878" s="2"/>
      <c r="UJQ878" s="2"/>
      <c r="UJR878" s="2"/>
      <c r="UJS878" s="2"/>
      <c r="UJT878" s="2"/>
      <c r="UJU878" s="2"/>
      <c r="UJV878" s="2"/>
      <c r="UJW878" s="2"/>
      <c r="UJX878" s="2"/>
      <c r="UJY878" s="2"/>
      <c r="UJZ878" s="2"/>
      <c r="UKA878" s="2"/>
      <c r="UKB878" s="2"/>
      <c r="UKC878" s="2"/>
      <c r="UKD878" s="2"/>
      <c r="UKE878" s="2"/>
      <c r="UKF878" s="2"/>
      <c r="UKG878" s="2"/>
      <c r="UKH878" s="2"/>
      <c r="UKI878" s="2"/>
      <c r="UKJ878" s="2"/>
      <c r="UKK878" s="2"/>
      <c r="UKL878" s="2"/>
      <c r="UKM878" s="2"/>
      <c r="UKN878" s="2"/>
      <c r="UKO878" s="2"/>
      <c r="UKP878" s="2"/>
      <c r="UKQ878" s="2"/>
      <c r="UKR878" s="2"/>
      <c r="UKS878" s="2"/>
      <c r="UKT878" s="2"/>
      <c r="UKU878" s="2"/>
      <c r="UKV878" s="2"/>
      <c r="UKW878" s="2"/>
      <c r="UKX878" s="2"/>
      <c r="UKY878" s="2"/>
      <c r="UKZ878" s="2"/>
      <c r="ULA878" s="2"/>
      <c r="ULB878" s="2"/>
      <c r="ULC878" s="2"/>
      <c r="ULD878" s="2"/>
      <c r="ULE878" s="2"/>
      <c r="ULF878" s="2"/>
      <c r="ULG878" s="2"/>
      <c r="ULH878" s="2"/>
      <c r="ULI878" s="2"/>
      <c r="ULJ878" s="2"/>
      <c r="ULK878" s="2"/>
      <c r="ULL878" s="2"/>
      <c r="ULM878" s="2"/>
      <c r="ULN878" s="2"/>
      <c r="ULO878" s="2"/>
      <c r="ULP878" s="2"/>
      <c r="ULQ878" s="2"/>
      <c r="ULR878" s="2"/>
      <c r="ULS878" s="2"/>
      <c r="ULT878" s="2"/>
      <c r="ULU878" s="2"/>
      <c r="ULV878" s="2"/>
      <c r="ULW878" s="2"/>
      <c r="ULX878" s="2"/>
      <c r="ULY878" s="2"/>
      <c r="ULZ878" s="2"/>
      <c r="UMA878" s="2"/>
      <c r="UMB878" s="2"/>
      <c r="UMC878" s="2"/>
      <c r="UMD878" s="2"/>
      <c r="UME878" s="2"/>
      <c r="UMF878" s="2"/>
      <c r="UMG878" s="2"/>
      <c r="UMH878" s="2"/>
      <c r="UMI878" s="2"/>
      <c r="UMJ878" s="2"/>
      <c r="UMK878" s="2"/>
      <c r="UML878" s="2"/>
      <c r="UMM878" s="2"/>
      <c r="UMN878" s="2"/>
      <c r="UMO878" s="2"/>
      <c r="UMP878" s="2"/>
      <c r="UMQ878" s="2"/>
      <c r="UMR878" s="2"/>
      <c r="UMS878" s="2"/>
      <c r="UMT878" s="2"/>
      <c r="UMU878" s="2"/>
      <c r="UMV878" s="2"/>
      <c r="UMW878" s="2"/>
      <c r="UMX878" s="2"/>
      <c r="UMY878" s="2"/>
      <c r="UMZ878" s="2"/>
      <c r="UNA878" s="2"/>
      <c r="UNB878" s="2"/>
      <c r="UNC878" s="2"/>
      <c r="UND878" s="2"/>
      <c r="UNE878" s="2"/>
      <c r="UNF878" s="2"/>
      <c r="UNG878" s="2"/>
      <c r="UNH878" s="2"/>
      <c r="UNI878" s="2"/>
      <c r="UNJ878" s="2"/>
      <c r="UNK878" s="2"/>
      <c r="UNL878" s="2"/>
      <c r="UNM878" s="2"/>
      <c r="UNN878" s="2"/>
      <c r="UNO878" s="2"/>
      <c r="UNP878" s="2"/>
      <c r="UNQ878" s="2"/>
      <c r="UNR878" s="2"/>
      <c r="UNS878" s="2"/>
      <c r="UNT878" s="2"/>
      <c r="UNU878" s="2"/>
      <c r="UNV878" s="2"/>
      <c r="UNW878" s="2"/>
      <c r="UNX878" s="2"/>
      <c r="UNY878" s="2"/>
      <c r="UNZ878" s="2"/>
      <c r="UOA878" s="2"/>
      <c r="UOB878" s="2"/>
      <c r="UOC878" s="2"/>
      <c r="UOD878" s="2"/>
      <c r="UOE878" s="2"/>
      <c r="UOF878" s="2"/>
      <c r="UOG878" s="2"/>
      <c r="UOH878" s="2"/>
      <c r="UOI878" s="2"/>
      <c r="UOJ878" s="2"/>
      <c r="UOK878" s="2"/>
      <c r="UOL878" s="2"/>
      <c r="UOM878" s="2"/>
      <c r="UON878" s="2"/>
      <c r="UOO878" s="2"/>
      <c r="UOP878" s="2"/>
      <c r="UOQ878" s="2"/>
      <c r="UOR878" s="2"/>
      <c r="UOS878" s="2"/>
      <c r="UOT878" s="2"/>
      <c r="UOU878" s="2"/>
      <c r="UOV878" s="2"/>
      <c r="UOW878" s="2"/>
      <c r="UOX878" s="2"/>
      <c r="UOY878" s="2"/>
      <c r="UOZ878" s="2"/>
      <c r="UPA878" s="2"/>
      <c r="UPB878" s="2"/>
      <c r="UPC878" s="2"/>
      <c r="UPD878" s="2"/>
      <c r="UPE878" s="2"/>
      <c r="UPF878" s="2"/>
      <c r="UPG878" s="2"/>
      <c r="UPH878" s="2"/>
      <c r="UPI878" s="2"/>
      <c r="UPJ878" s="2"/>
      <c r="UPK878" s="2"/>
      <c r="UPL878" s="2"/>
      <c r="UPM878" s="2"/>
      <c r="UPN878" s="2"/>
      <c r="UPO878" s="2"/>
      <c r="UPP878" s="2"/>
      <c r="UPQ878" s="2"/>
      <c r="UPR878" s="2"/>
      <c r="UPS878" s="2"/>
      <c r="UPT878" s="2"/>
      <c r="UPU878" s="2"/>
      <c r="UPV878" s="2"/>
      <c r="UPW878" s="2"/>
      <c r="UPX878" s="2"/>
      <c r="UPY878" s="2"/>
      <c r="UPZ878" s="2"/>
      <c r="UQA878" s="2"/>
      <c r="UQB878" s="2"/>
      <c r="UQC878" s="2"/>
      <c r="UQD878" s="2"/>
      <c r="UQE878" s="2"/>
      <c r="UQF878" s="2"/>
      <c r="UQG878" s="2"/>
      <c r="UQH878" s="2"/>
      <c r="UQI878" s="2"/>
      <c r="UQJ878" s="2"/>
      <c r="UQK878" s="2"/>
      <c r="UQL878" s="2"/>
      <c r="UQM878" s="2"/>
      <c r="UQN878" s="2"/>
      <c r="UQO878" s="2"/>
      <c r="UQP878" s="2"/>
      <c r="UQQ878" s="2"/>
      <c r="UQR878" s="2"/>
      <c r="UQS878" s="2"/>
      <c r="UQT878" s="2"/>
      <c r="UQU878" s="2"/>
      <c r="UQV878" s="2"/>
      <c r="UQW878" s="2"/>
      <c r="UQX878" s="2"/>
      <c r="UQY878" s="2"/>
      <c r="UQZ878" s="2"/>
      <c r="URA878" s="2"/>
      <c r="URB878" s="2"/>
      <c r="URC878" s="2"/>
      <c r="URD878" s="2"/>
      <c r="URE878" s="2"/>
      <c r="URF878" s="2"/>
      <c r="URG878" s="2"/>
      <c r="URH878" s="2"/>
      <c r="URI878" s="2"/>
      <c r="URJ878" s="2"/>
      <c r="URK878" s="2"/>
      <c r="URL878" s="2"/>
      <c r="URM878" s="2"/>
      <c r="URN878" s="2"/>
      <c r="URO878" s="2"/>
      <c r="URP878" s="2"/>
      <c r="URQ878" s="2"/>
      <c r="URR878" s="2"/>
      <c r="URS878" s="2"/>
      <c r="URT878" s="2"/>
      <c r="URU878" s="2"/>
      <c r="URV878" s="2"/>
      <c r="URW878" s="2"/>
      <c r="URX878" s="2"/>
      <c r="URY878" s="2"/>
      <c r="URZ878" s="2"/>
      <c r="USA878" s="2"/>
      <c r="USB878" s="2"/>
      <c r="USC878" s="2"/>
      <c r="USD878" s="2"/>
      <c r="USE878" s="2"/>
      <c r="USF878" s="2"/>
      <c r="USG878" s="2"/>
      <c r="USH878" s="2"/>
      <c r="USI878" s="2"/>
      <c r="USJ878" s="2"/>
      <c r="USK878" s="2"/>
      <c r="USL878" s="2"/>
      <c r="USM878" s="2"/>
      <c r="USN878" s="2"/>
      <c r="USO878" s="2"/>
      <c r="USP878" s="2"/>
      <c r="USQ878" s="2"/>
      <c r="USR878" s="2"/>
      <c r="USS878" s="2"/>
      <c r="UST878" s="2"/>
      <c r="USU878" s="2"/>
      <c r="USV878" s="2"/>
      <c r="USW878" s="2"/>
      <c r="USX878" s="2"/>
      <c r="USY878" s="2"/>
      <c r="USZ878" s="2"/>
      <c r="UTA878" s="2"/>
      <c r="UTB878" s="2"/>
      <c r="UTC878" s="2"/>
      <c r="UTD878" s="2"/>
      <c r="UTE878" s="2"/>
      <c r="UTF878" s="2"/>
      <c r="UTG878" s="2"/>
      <c r="UTH878" s="2"/>
      <c r="UTI878" s="2"/>
      <c r="UTJ878" s="2"/>
      <c r="UTK878" s="2"/>
      <c r="UTL878" s="2"/>
      <c r="UTM878" s="2"/>
      <c r="UTN878" s="2"/>
      <c r="UTO878" s="2"/>
      <c r="UTP878" s="2"/>
      <c r="UTQ878" s="2"/>
      <c r="UTR878" s="2"/>
      <c r="UTS878" s="2"/>
      <c r="UTT878" s="2"/>
      <c r="UTU878" s="2"/>
      <c r="UTV878" s="2"/>
      <c r="UTW878" s="2"/>
      <c r="UTX878" s="2"/>
      <c r="UTY878" s="2"/>
      <c r="UTZ878" s="2"/>
      <c r="UUA878" s="2"/>
      <c r="UUB878" s="2"/>
      <c r="UUC878" s="2"/>
      <c r="UUD878" s="2"/>
      <c r="UUE878" s="2"/>
      <c r="UUF878" s="2"/>
      <c r="UUG878" s="2"/>
      <c r="UUH878" s="2"/>
      <c r="UUI878" s="2"/>
      <c r="UUJ878" s="2"/>
      <c r="UUK878" s="2"/>
      <c r="UUL878" s="2"/>
      <c r="UUM878" s="2"/>
      <c r="UUN878" s="2"/>
      <c r="UUO878" s="2"/>
      <c r="UUP878" s="2"/>
      <c r="UUQ878" s="2"/>
      <c r="UUR878" s="2"/>
      <c r="UUS878" s="2"/>
      <c r="UUT878" s="2"/>
      <c r="UUU878" s="2"/>
      <c r="UUV878" s="2"/>
      <c r="UUW878" s="2"/>
      <c r="UUX878" s="2"/>
      <c r="UUY878" s="2"/>
      <c r="UUZ878" s="2"/>
      <c r="UVA878" s="2"/>
      <c r="UVB878" s="2"/>
      <c r="UVC878" s="2"/>
      <c r="UVD878" s="2"/>
      <c r="UVE878" s="2"/>
      <c r="UVF878" s="2"/>
      <c r="UVG878" s="2"/>
      <c r="UVH878" s="2"/>
      <c r="UVI878" s="2"/>
      <c r="UVJ878" s="2"/>
      <c r="UVK878" s="2"/>
      <c r="UVL878" s="2"/>
      <c r="UVM878" s="2"/>
      <c r="UVN878" s="2"/>
      <c r="UVO878" s="2"/>
      <c r="UVP878" s="2"/>
      <c r="UVQ878" s="2"/>
      <c r="UVR878" s="2"/>
      <c r="UVS878" s="2"/>
      <c r="UVT878" s="2"/>
      <c r="UVU878" s="2"/>
      <c r="UVV878" s="2"/>
      <c r="UVW878" s="2"/>
      <c r="UVX878" s="2"/>
      <c r="UVY878" s="2"/>
      <c r="UVZ878" s="2"/>
      <c r="UWA878" s="2"/>
      <c r="UWB878" s="2"/>
      <c r="UWC878" s="2"/>
      <c r="UWD878" s="2"/>
      <c r="UWE878" s="2"/>
      <c r="UWF878" s="2"/>
      <c r="UWG878" s="2"/>
      <c r="UWH878" s="2"/>
      <c r="UWI878" s="2"/>
      <c r="UWJ878" s="2"/>
      <c r="UWK878" s="2"/>
      <c r="UWL878" s="2"/>
      <c r="UWM878" s="2"/>
      <c r="UWN878" s="2"/>
      <c r="UWO878" s="2"/>
      <c r="UWP878" s="2"/>
      <c r="UWQ878" s="2"/>
      <c r="UWR878" s="2"/>
      <c r="UWS878" s="2"/>
      <c r="UWT878" s="2"/>
      <c r="UWU878" s="2"/>
      <c r="UWV878" s="2"/>
      <c r="UWW878" s="2"/>
      <c r="UWX878" s="2"/>
      <c r="UWY878" s="2"/>
      <c r="UWZ878" s="2"/>
      <c r="UXA878" s="2"/>
      <c r="UXB878" s="2"/>
      <c r="UXC878" s="2"/>
      <c r="UXD878" s="2"/>
      <c r="UXE878" s="2"/>
      <c r="UXF878" s="2"/>
      <c r="UXG878" s="2"/>
      <c r="UXH878" s="2"/>
      <c r="UXI878" s="2"/>
      <c r="UXJ878" s="2"/>
      <c r="UXK878" s="2"/>
      <c r="UXL878" s="2"/>
      <c r="UXM878" s="2"/>
      <c r="UXN878" s="2"/>
      <c r="UXO878" s="2"/>
      <c r="UXP878" s="2"/>
      <c r="UXQ878" s="2"/>
      <c r="UXR878" s="2"/>
      <c r="UXS878" s="2"/>
      <c r="UXT878" s="2"/>
      <c r="UXU878" s="2"/>
      <c r="UXV878" s="2"/>
      <c r="UXW878" s="2"/>
      <c r="UXX878" s="2"/>
      <c r="UXY878" s="2"/>
      <c r="UXZ878" s="2"/>
      <c r="UYA878" s="2"/>
      <c r="UYB878" s="2"/>
      <c r="UYC878" s="2"/>
      <c r="UYD878" s="2"/>
      <c r="UYE878" s="2"/>
      <c r="UYF878" s="2"/>
      <c r="UYG878" s="2"/>
      <c r="UYH878" s="2"/>
      <c r="UYI878" s="2"/>
      <c r="UYJ878" s="2"/>
      <c r="UYK878" s="2"/>
      <c r="UYL878" s="2"/>
      <c r="UYM878" s="2"/>
      <c r="UYN878" s="2"/>
      <c r="UYO878" s="2"/>
      <c r="UYP878" s="2"/>
      <c r="UYQ878" s="2"/>
      <c r="UYR878" s="2"/>
      <c r="UYS878" s="2"/>
      <c r="UYT878" s="2"/>
      <c r="UYU878" s="2"/>
      <c r="UYV878" s="2"/>
      <c r="UYW878" s="2"/>
      <c r="UYX878" s="2"/>
      <c r="UYY878" s="2"/>
      <c r="UYZ878" s="2"/>
      <c r="UZA878" s="2"/>
      <c r="UZB878" s="2"/>
      <c r="UZC878" s="2"/>
      <c r="UZD878" s="2"/>
      <c r="UZE878" s="2"/>
      <c r="UZF878" s="2"/>
      <c r="UZG878" s="2"/>
      <c r="UZH878" s="2"/>
      <c r="UZI878" s="2"/>
      <c r="UZJ878" s="2"/>
      <c r="UZK878" s="2"/>
      <c r="UZL878" s="2"/>
      <c r="UZM878" s="2"/>
      <c r="UZN878" s="2"/>
      <c r="UZO878" s="2"/>
      <c r="UZP878" s="2"/>
      <c r="UZQ878" s="2"/>
      <c r="UZR878" s="2"/>
      <c r="UZS878" s="2"/>
      <c r="UZT878" s="2"/>
      <c r="UZU878" s="2"/>
      <c r="UZV878" s="2"/>
      <c r="UZW878" s="2"/>
      <c r="UZX878" s="2"/>
      <c r="UZY878" s="2"/>
      <c r="UZZ878" s="2"/>
      <c r="VAA878" s="2"/>
      <c r="VAB878" s="2"/>
      <c r="VAC878" s="2"/>
      <c r="VAD878" s="2"/>
      <c r="VAE878" s="2"/>
      <c r="VAF878" s="2"/>
      <c r="VAG878" s="2"/>
      <c r="VAH878" s="2"/>
      <c r="VAI878" s="2"/>
      <c r="VAJ878" s="2"/>
      <c r="VAK878" s="2"/>
      <c r="VAL878" s="2"/>
      <c r="VAM878" s="2"/>
      <c r="VAN878" s="2"/>
      <c r="VAO878" s="2"/>
      <c r="VAP878" s="2"/>
      <c r="VAQ878" s="2"/>
      <c r="VAR878" s="2"/>
      <c r="VAS878" s="2"/>
      <c r="VAT878" s="2"/>
      <c r="VAU878" s="2"/>
      <c r="VAV878" s="2"/>
      <c r="VAW878" s="2"/>
      <c r="VAX878" s="2"/>
      <c r="VAY878" s="2"/>
      <c r="VAZ878" s="2"/>
      <c r="VBA878" s="2"/>
      <c r="VBB878" s="2"/>
      <c r="VBC878" s="2"/>
      <c r="VBD878" s="2"/>
      <c r="VBE878" s="2"/>
      <c r="VBF878" s="2"/>
      <c r="VBG878" s="2"/>
      <c r="VBH878" s="2"/>
      <c r="VBI878" s="2"/>
      <c r="VBJ878" s="2"/>
      <c r="VBK878" s="2"/>
      <c r="VBL878" s="2"/>
      <c r="VBM878" s="2"/>
      <c r="VBN878" s="2"/>
      <c r="VBO878" s="2"/>
      <c r="VBP878" s="2"/>
      <c r="VBQ878" s="2"/>
      <c r="VBR878" s="2"/>
      <c r="VBS878" s="2"/>
      <c r="VBT878" s="2"/>
      <c r="VBU878" s="2"/>
      <c r="VBV878" s="2"/>
      <c r="VBW878" s="2"/>
      <c r="VBX878" s="2"/>
      <c r="VBY878" s="2"/>
      <c r="VBZ878" s="2"/>
      <c r="VCA878" s="2"/>
      <c r="VCB878" s="2"/>
      <c r="VCC878" s="2"/>
      <c r="VCD878" s="2"/>
      <c r="VCE878" s="2"/>
      <c r="VCF878" s="2"/>
      <c r="VCG878" s="2"/>
      <c r="VCH878" s="2"/>
      <c r="VCI878" s="2"/>
      <c r="VCJ878" s="2"/>
      <c r="VCK878" s="2"/>
      <c r="VCL878" s="2"/>
      <c r="VCM878" s="2"/>
      <c r="VCN878" s="2"/>
      <c r="VCO878" s="2"/>
      <c r="VCP878" s="2"/>
      <c r="VCQ878" s="2"/>
      <c r="VCR878" s="2"/>
      <c r="VCS878" s="2"/>
      <c r="VCT878" s="2"/>
      <c r="VCU878" s="2"/>
      <c r="VCV878" s="2"/>
      <c r="VCW878" s="2"/>
      <c r="VCX878" s="2"/>
      <c r="VCY878" s="2"/>
      <c r="VCZ878" s="2"/>
      <c r="VDA878" s="2"/>
      <c r="VDB878" s="2"/>
      <c r="VDC878" s="2"/>
      <c r="VDD878" s="2"/>
      <c r="VDE878" s="2"/>
      <c r="VDF878" s="2"/>
      <c r="VDG878" s="2"/>
      <c r="VDH878" s="2"/>
      <c r="VDI878" s="2"/>
      <c r="VDJ878" s="2"/>
      <c r="VDK878" s="2"/>
      <c r="VDL878" s="2"/>
      <c r="VDM878" s="2"/>
      <c r="VDN878" s="2"/>
      <c r="VDO878" s="2"/>
      <c r="VDP878" s="2"/>
      <c r="VDQ878" s="2"/>
      <c r="VDR878" s="2"/>
      <c r="VDS878" s="2"/>
      <c r="VDT878" s="2"/>
      <c r="VDU878" s="2"/>
      <c r="VDV878" s="2"/>
      <c r="VDW878" s="2"/>
      <c r="VDX878" s="2"/>
      <c r="VDY878" s="2"/>
      <c r="VDZ878" s="2"/>
      <c r="VEA878" s="2"/>
      <c r="VEB878" s="2"/>
      <c r="VEC878" s="2"/>
      <c r="VED878" s="2"/>
      <c r="VEE878" s="2"/>
      <c r="VEF878" s="2"/>
      <c r="VEG878" s="2"/>
      <c r="VEH878" s="2"/>
      <c r="VEI878" s="2"/>
      <c r="VEJ878" s="2"/>
      <c r="VEK878" s="2"/>
      <c r="VEL878" s="2"/>
      <c r="VEM878" s="2"/>
      <c r="VEN878" s="2"/>
      <c r="VEO878" s="2"/>
      <c r="VEP878" s="2"/>
      <c r="VEQ878" s="2"/>
      <c r="VER878" s="2"/>
      <c r="VES878" s="2"/>
      <c r="VET878" s="2"/>
      <c r="VEU878" s="2"/>
      <c r="VEV878" s="2"/>
      <c r="VEW878" s="2"/>
      <c r="VEX878" s="2"/>
      <c r="VEY878" s="2"/>
      <c r="VEZ878" s="2"/>
      <c r="VFA878" s="2"/>
      <c r="VFB878" s="2"/>
      <c r="VFC878" s="2"/>
      <c r="VFD878" s="2"/>
      <c r="VFE878" s="2"/>
      <c r="VFF878" s="2"/>
      <c r="VFG878" s="2"/>
      <c r="VFH878" s="2"/>
      <c r="VFI878" s="2"/>
      <c r="VFJ878" s="2"/>
      <c r="VFK878" s="2"/>
      <c r="VFL878" s="2"/>
      <c r="VFM878" s="2"/>
      <c r="VFN878" s="2"/>
      <c r="VFO878" s="2"/>
      <c r="VFP878" s="2"/>
      <c r="VFQ878" s="2"/>
      <c r="VFR878" s="2"/>
      <c r="VFS878" s="2"/>
      <c r="VFT878" s="2"/>
      <c r="VFU878" s="2"/>
      <c r="VFV878" s="2"/>
      <c r="VFW878" s="2"/>
      <c r="VFX878" s="2"/>
      <c r="VFY878" s="2"/>
      <c r="VFZ878" s="2"/>
      <c r="VGA878" s="2"/>
      <c r="VGB878" s="2"/>
      <c r="VGC878" s="2"/>
      <c r="VGD878" s="2"/>
      <c r="VGE878" s="2"/>
      <c r="VGF878" s="2"/>
      <c r="VGG878" s="2"/>
      <c r="VGH878" s="2"/>
      <c r="VGI878" s="2"/>
      <c r="VGJ878" s="2"/>
      <c r="VGK878" s="2"/>
      <c r="VGL878" s="2"/>
      <c r="VGM878" s="2"/>
      <c r="VGN878" s="2"/>
      <c r="VGO878" s="2"/>
      <c r="VGP878" s="2"/>
      <c r="VGQ878" s="2"/>
      <c r="VGR878" s="2"/>
      <c r="VGS878" s="2"/>
      <c r="VGT878" s="2"/>
      <c r="VGU878" s="2"/>
      <c r="VGV878" s="2"/>
      <c r="VGW878" s="2"/>
      <c r="VGX878" s="2"/>
      <c r="VGY878" s="2"/>
      <c r="VGZ878" s="2"/>
      <c r="VHA878" s="2"/>
      <c r="VHB878" s="2"/>
      <c r="VHC878" s="2"/>
      <c r="VHD878" s="2"/>
      <c r="VHE878" s="2"/>
      <c r="VHF878" s="2"/>
      <c r="VHG878" s="2"/>
      <c r="VHH878" s="2"/>
      <c r="VHI878" s="2"/>
      <c r="VHJ878" s="2"/>
      <c r="VHK878" s="2"/>
      <c r="VHL878" s="2"/>
      <c r="VHM878" s="2"/>
      <c r="VHN878" s="2"/>
      <c r="VHO878" s="2"/>
      <c r="VHP878" s="2"/>
      <c r="VHQ878" s="2"/>
      <c r="VHR878" s="2"/>
      <c r="VHS878" s="2"/>
      <c r="VHT878" s="2"/>
      <c r="VHU878" s="2"/>
      <c r="VHV878" s="2"/>
      <c r="VHW878" s="2"/>
      <c r="VHX878" s="2"/>
      <c r="VHY878" s="2"/>
      <c r="VHZ878" s="2"/>
      <c r="VIA878" s="2"/>
      <c r="VIB878" s="2"/>
      <c r="VIC878" s="2"/>
      <c r="VID878" s="2"/>
      <c r="VIE878" s="2"/>
      <c r="VIF878" s="2"/>
      <c r="VIG878" s="2"/>
      <c r="VIH878" s="2"/>
      <c r="VII878" s="2"/>
      <c r="VIJ878" s="2"/>
      <c r="VIK878" s="2"/>
      <c r="VIL878" s="2"/>
      <c r="VIM878" s="2"/>
      <c r="VIN878" s="2"/>
      <c r="VIO878" s="2"/>
      <c r="VIP878" s="2"/>
      <c r="VIQ878" s="2"/>
      <c r="VIR878" s="2"/>
      <c r="VIS878" s="2"/>
      <c r="VIT878" s="2"/>
      <c r="VIU878" s="2"/>
      <c r="VIV878" s="2"/>
      <c r="VIW878" s="2"/>
      <c r="VIX878" s="2"/>
      <c r="VIY878" s="2"/>
      <c r="VIZ878" s="2"/>
      <c r="VJA878" s="2"/>
      <c r="VJB878" s="2"/>
      <c r="VJC878" s="2"/>
      <c r="VJD878" s="2"/>
      <c r="VJE878" s="2"/>
      <c r="VJF878" s="2"/>
      <c r="VJG878" s="2"/>
      <c r="VJH878" s="2"/>
      <c r="VJI878" s="2"/>
      <c r="VJJ878" s="2"/>
      <c r="VJK878" s="2"/>
      <c r="VJL878" s="2"/>
      <c r="VJM878" s="2"/>
      <c r="VJN878" s="2"/>
      <c r="VJO878" s="2"/>
      <c r="VJP878" s="2"/>
      <c r="VJQ878" s="2"/>
      <c r="VJR878" s="2"/>
      <c r="VJS878" s="2"/>
      <c r="VJT878" s="2"/>
      <c r="VJU878" s="2"/>
      <c r="VJV878" s="2"/>
      <c r="VJW878" s="2"/>
      <c r="VJX878" s="2"/>
      <c r="VJY878" s="2"/>
      <c r="VJZ878" s="2"/>
      <c r="VKA878" s="2"/>
      <c r="VKB878" s="2"/>
      <c r="VKC878" s="2"/>
      <c r="VKD878" s="2"/>
      <c r="VKE878" s="2"/>
      <c r="VKF878" s="2"/>
      <c r="VKG878" s="2"/>
      <c r="VKH878" s="2"/>
      <c r="VKI878" s="2"/>
      <c r="VKJ878" s="2"/>
      <c r="VKK878" s="2"/>
      <c r="VKL878" s="2"/>
      <c r="VKM878" s="2"/>
      <c r="VKN878" s="2"/>
      <c r="VKO878" s="2"/>
      <c r="VKP878" s="2"/>
      <c r="VKQ878" s="2"/>
      <c r="VKR878" s="2"/>
      <c r="VKS878" s="2"/>
      <c r="VKT878" s="2"/>
      <c r="VKU878" s="2"/>
      <c r="VKV878" s="2"/>
      <c r="VKW878" s="2"/>
      <c r="VKX878" s="2"/>
      <c r="VKY878" s="2"/>
      <c r="VKZ878" s="2"/>
      <c r="VLA878" s="2"/>
      <c r="VLB878" s="2"/>
      <c r="VLC878" s="2"/>
      <c r="VLD878" s="2"/>
      <c r="VLE878" s="2"/>
      <c r="VLF878" s="2"/>
      <c r="VLG878" s="2"/>
      <c r="VLH878" s="2"/>
      <c r="VLI878" s="2"/>
      <c r="VLJ878" s="2"/>
      <c r="VLK878" s="2"/>
      <c r="VLL878" s="2"/>
      <c r="VLM878" s="2"/>
      <c r="VLN878" s="2"/>
      <c r="VLO878" s="2"/>
      <c r="VLP878" s="2"/>
      <c r="VLQ878" s="2"/>
      <c r="VLR878" s="2"/>
      <c r="VLS878" s="2"/>
      <c r="VLT878" s="2"/>
      <c r="VLU878" s="2"/>
      <c r="VLV878" s="2"/>
      <c r="VLW878" s="2"/>
      <c r="VLX878" s="2"/>
      <c r="VLY878" s="2"/>
      <c r="VLZ878" s="2"/>
      <c r="VMA878" s="2"/>
      <c r="VMB878" s="2"/>
      <c r="VMC878" s="2"/>
      <c r="VMD878" s="2"/>
      <c r="VME878" s="2"/>
      <c r="VMF878" s="2"/>
      <c r="VMG878" s="2"/>
      <c r="VMH878" s="2"/>
      <c r="VMI878" s="2"/>
      <c r="VMJ878" s="2"/>
      <c r="VMK878" s="2"/>
      <c r="VML878" s="2"/>
      <c r="VMM878" s="2"/>
      <c r="VMN878" s="2"/>
      <c r="VMO878" s="2"/>
      <c r="VMP878" s="2"/>
      <c r="VMQ878" s="2"/>
      <c r="VMR878" s="2"/>
      <c r="VMS878" s="2"/>
      <c r="VMT878" s="2"/>
      <c r="VMU878" s="2"/>
      <c r="VMV878" s="2"/>
      <c r="VMW878" s="2"/>
      <c r="VMX878" s="2"/>
      <c r="VMY878" s="2"/>
      <c r="VMZ878" s="2"/>
      <c r="VNA878" s="2"/>
      <c r="VNB878" s="2"/>
      <c r="VNC878" s="2"/>
      <c r="VND878" s="2"/>
      <c r="VNE878" s="2"/>
      <c r="VNF878" s="2"/>
      <c r="VNG878" s="2"/>
      <c r="VNH878" s="2"/>
      <c r="VNI878" s="2"/>
      <c r="VNJ878" s="2"/>
      <c r="VNK878" s="2"/>
      <c r="VNL878" s="2"/>
      <c r="VNM878" s="2"/>
      <c r="VNN878" s="2"/>
      <c r="VNO878" s="2"/>
      <c r="VNP878" s="2"/>
      <c r="VNQ878" s="2"/>
      <c r="VNR878" s="2"/>
      <c r="VNS878" s="2"/>
      <c r="VNT878" s="2"/>
      <c r="VNU878" s="2"/>
      <c r="VNV878" s="2"/>
      <c r="VNW878" s="2"/>
      <c r="VNX878" s="2"/>
      <c r="VNY878" s="2"/>
      <c r="VNZ878" s="2"/>
      <c r="VOA878" s="2"/>
      <c r="VOB878" s="2"/>
      <c r="VOC878" s="2"/>
      <c r="VOD878" s="2"/>
      <c r="VOE878" s="2"/>
      <c r="VOF878" s="2"/>
      <c r="VOG878" s="2"/>
      <c r="VOH878" s="2"/>
      <c r="VOI878" s="2"/>
      <c r="VOJ878" s="2"/>
      <c r="VOK878" s="2"/>
      <c r="VOL878" s="2"/>
      <c r="VOM878" s="2"/>
      <c r="VON878" s="2"/>
      <c r="VOO878" s="2"/>
      <c r="VOP878" s="2"/>
      <c r="VOQ878" s="2"/>
      <c r="VOR878" s="2"/>
      <c r="VOS878" s="2"/>
      <c r="VOT878" s="2"/>
      <c r="VOU878" s="2"/>
      <c r="VOV878" s="2"/>
      <c r="VOW878" s="2"/>
      <c r="VOX878" s="2"/>
      <c r="VOY878" s="2"/>
      <c r="VOZ878" s="2"/>
      <c r="VPA878" s="2"/>
      <c r="VPB878" s="2"/>
      <c r="VPC878" s="2"/>
      <c r="VPD878" s="2"/>
      <c r="VPE878" s="2"/>
      <c r="VPF878" s="2"/>
      <c r="VPG878" s="2"/>
      <c r="VPH878" s="2"/>
      <c r="VPI878" s="2"/>
      <c r="VPJ878" s="2"/>
      <c r="VPK878" s="2"/>
      <c r="VPL878" s="2"/>
      <c r="VPM878" s="2"/>
      <c r="VPN878" s="2"/>
      <c r="VPO878" s="2"/>
      <c r="VPP878" s="2"/>
      <c r="VPQ878" s="2"/>
      <c r="VPR878" s="2"/>
      <c r="VPS878" s="2"/>
      <c r="VPT878" s="2"/>
      <c r="VPU878" s="2"/>
      <c r="VPV878" s="2"/>
      <c r="VPW878" s="2"/>
      <c r="VPX878" s="2"/>
      <c r="VPY878" s="2"/>
      <c r="VPZ878" s="2"/>
      <c r="VQA878" s="2"/>
      <c r="VQB878" s="2"/>
      <c r="VQC878" s="2"/>
      <c r="VQD878" s="2"/>
      <c r="VQE878" s="2"/>
      <c r="VQF878" s="2"/>
      <c r="VQG878" s="2"/>
      <c r="VQH878" s="2"/>
      <c r="VQI878" s="2"/>
      <c r="VQJ878" s="2"/>
      <c r="VQK878" s="2"/>
      <c r="VQL878" s="2"/>
      <c r="VQM878" s="2"/>
      <c r="VQN878" s="2"/>
      <c r="VQO878" s="2"/>
      <c r="VQP878" s="2"/>
      <c r="VQQ878" s="2"/>
      <c r="VQR878" s="2"/>
      <c r="VQS878" s="2"/>
      <c r="VQT878" s="2"/>
      <c r="VQU878" s="2"/>
      <c r="VQV878" s="2"/>
      <c r="VQW878" s="2"/>
      <c r="VQX878" s="2"/>
      <c r="VQY878" s="2"/>
      <c r="VQZ878" s="2"/>
      <c r="VRA878" s="2"/>
      <c r="VRB878" s="2"/>
      <c r="VRC878" s="2"/>
      <c r="VRD878" s="2"/>
      <c r="VRE878" s="2"/>
      <c r="VRF878" s="2"/>
      <c r="VRG878" s="2"/>
      <c r="VRH878" s="2"/>
      <c r="VRI878" s="2"/>
      <c r="VRJ878" s="2"/>
      <c r="VRK878" s="2"/>
      <c r="VRL878" s="2"/>
      <c r="VRM878" s="2"/>
      <c r="VRN878" s="2"/>
      <c r="VRO878" s="2"/>
      <c r="VRP878" s="2"/>
      <c r="VRQ878" s="2"/>
      <c r="VRR878" s="2"/>
      <c r="VRS878" s="2"/>
      <c r="VRT878" s="2"/>
      <c r="VRU878" s="2"/>
      <c r="VRV878" s="2"/>
      <c r="VRW878" s="2"/>
      <c r="VRX878" s="2"/>
      <c r="VRY878" s="2"/>
      <c r="VRZ878" s="2"/>
      <c r="VSA878" s="2"/>
      <c r="VSB878" s="2"/>
      <c r="VSC878" s="2"/>
      <c r="VSD878" s="2"/>
      <c r="VSE878" s="2"/>
      <c r="VSF878" s="2"/>
      <c r="VSG878" s="2"/>
      <c r="VSH878" s="2"/>
      <c r="VSI878" s="2"/>
      <c r="VSJ878" s="2"/>
      <c r="VSK878" s="2"/>
      <c r="VSL878" s="2"/>
      <c r="VSM878" s="2"/>
      <c r="VSN878" s="2"/>
      <c r="VSO878" s="2"/>
      <c r="VSP878" s="2"/>
      <c r="VSQ878" s="2"/>
      <c r="VSR878" s="2"/>
      <c r="VSS878" s="2"/>
      <c r="VST878" s="2"/>
      <c r="VSU878" s="2"/>
      <c r="VSV878" s="2"/>
      <c r="VSW878" s="2"/>
      <c r="VSX878" s="2"/>
      <c r="VSY878" s="2"/>
      <c r="VSZ878" s="2"/>
      <c r="VTA878" s="2"/>
      <c r="VTB878" s="2"/>
      <c r="VTC878" s="2"/>
      <c r="VTD878" s="2"/>
      <c r="VTE878" s="2"/>
      <c r="VTF878" s="2"/>
      <c r="VTG878" s="2"/>
      <c r="VTH878" s="2"/>
      <c r="VTI878" s="2"/>
      <c r="VTJ878" s="2"/>
      <c r="VTK878" s="2"/>
      <c r="VTL878" s="2"/>
      <c r="VTM878" s="2"/>
      <c r="VTN878" s="2"/>
      <c r="VTO878" s="2"/>
      <c r="VTP878" s="2"/>
      <c r="VTQ878" s="2"/>
      <c r="VTR878" s="2"/>
      <c r="VTS878" s="2"/>
      <c r="VTT878" s="2"/>
      <c r="VTU878" s="2"/>
      <c r="VTV878" s="2"/>
      <c r="VTW878" s="2"/>
      <c r="VTX878" s="2"/>
      <c r="VTY878" s="2"/>
      <c r="VTZ878" s="2"/>
      <c r="VUA878" s="2"/>
      <c r="VUB878" s="2"/>
      <c r="VUC878" s="2"/>
      <c r="VUD878" s="2"/>
      <c r="VUE878" s="2"/>
      <c r="VUF878" s="2"/>
      <c r="VUG878" s="2"/>
      <c r="VUH878" s="2"/>
      <c r="VUI878" s="2"/>
      <c r="VUJ878" s="2"/>
      <c r="VUK878" s="2"/>
      <c r="VUL878" s="2"/>
      <c r="VUM878" s="2"/>
      <c r="VUN878" s="2"/>
      <c r="VUO878" s="2"/>
      <c r="VUP878" s="2"/>
      <c r="VUQ878" s="2"/>
      <c r="VUR878" s="2"/>
      <c r="VUS878" s="2"/>
      <c r="VUT878" s="2"/>
      <c r="VUU878" s="2"/>
      <c r="VUV878" s="2"/>
      <c r="VUW878" s="2"/>
      <c r="VUX878" s="2"/>
      <c r="VUY878" s="2"/>
      <c r="VUZ878" s="2"/>
      <c r="VVA878" s="2"/>
      <c r="VVB878" s="2"/>
      <c r="VVC878" s="2"/>
      <c r="VVD878" s="2"/>
      <c r="VVE878" s="2"/>
      <c r="VVF878" s="2"/>
      <c r="VVG878" s="2"/>
      <c r="VVH878" s="2"/>
      <c r="VVI878" s="2"/>
      <c r="VVJ878" s="2"/>
      <c r="VVK878" s="2"/>
      <c r="VVL878" s="2"/>
      <c r="VVM878" s="2"/>
      <c r="VVN878" s="2"/>
      <c r="VVO878" s="2"/>
      <c r="VVP878" s="2"/>
      <c r="VVQ878" s="2"/>
      <c r="VVR878" s="2"/>
      <c r="VVS878" s="2"/>
      <c r="VVT878" s="2"/>
      <c r="VVU878" s="2"/>
      <c r="VVV878" s="2"/>
      <c r="VVW878" s="2"/>
      <c r="VVX878" s="2"/>
      <c r="VVY878" s="2"/>
      <c r="VVZ878" s="2"/>
      <c r="VWA878" s="2"/>
      <c r="VWB878" s="2"/>
      <c r="VWC878" s="2"/>
      <c r="VWD878" s="2"/>
      <c r="VWE878" s="2"/>
      <c r="VWF878" s="2"/>
      <c r="VWG878" s="2"/>
      <c r="VWH878" s="2"/>
      <c r="VWI878" s="2"/>
      <c r="VWJ878" s="2"/>
      <c r="VWK878" s="2"/>
      <c r="VWL878" s="2"/>
      <c r="VWM878" s="2"/>
      <c r="VWN878" s="2"/>
      <c r="VWO878" s="2"/>
      <c r="VWP878" s="2"/>
      <c r="VWQ878" s="2"/>
      <c r="VWR878" s="2"/>
      <c r="VWS878" s="2"/>
      <c r="VWT878" s="2"/>
      <c r="VWU878" s="2"/>
      <c r="VWV878" s="2"/>
      <c r="VWW878" s="2"/>
      <c r="VWX878" s="2"/>
      <c r="VWY878" s="2"/>
      <c r="VWZ878" s="2"/>
      <c r="VXA878" s="2"/>
      <c r="VXB878" s="2"/>
      <c r="VXC878" s="2"/>
      <c r="VXD878" s="2"/>
      <c r="VXE878" s="2"/>
      <c r="VXF878" s="2"/>
      <c r="VXG878" s="2"/>
      <c r="VXH878" s="2"/>
      <c r="VXI878" s="2"/>
      <c r="VXJ878" s="2"/>
      <c r="VXK878" s="2"/>
      <c r="VXL878" s="2"/>
      <c r="VXM878" s="2"/>
      <c r="VXN878" s="2"/>
      <c r="VXO878" s="2"/>
      <c r="VXP878" s="2"/>
      <c r="VXQ878" s="2"/>
      <c r="VXR878" s="2"/>
      <c r="VXS878" s="2"/>
      <c r="VXT878" s="2"/>
      <c r="VXU878" s="2"/>
      <c r="VXV878" s="2"/>
      <c r="VXW878" s="2"/>
      <c r="VXX878" s="2"/>
      <c r="VXY878" s="2"/>
      <c r="VXZ878" s="2"/>
      <c r="VYA878" s="2"/>
      <c r="VYB878" s="2"/>
      <c r="VYC878" s="2"/>
      <c r="VYD878" s="2"/>
      <c r="VYE878" s="2"/>
      <c r="VYF878" s="2"/>
      <c r="VYG878" s="2"/>
      <c r="VYH878" s="2"/>
      <c r="VYI878" s="2"/>
      <c r="VYJ878" s="2"/>
      <c r="VYK878" s="2"/>
      <c r="VYL878" s="2"/>
      <c r="VYM878" s="2"/>
      <c r="VYN878" s="2"/>
      <c r="VYO878" s="2"/>
      <c r="VYP878" s="2"/>
      <c r="VYQ878" s="2"/>
      <c r="VYR878" s="2"/>
      <c r="VYS878" s="2"/>
      <c r="VYT878" s="2"/>
      <c r="VYU878" s="2"/>
      <c r="VYV878" s="2"/>
      <c r="VYW878" s="2"/>
      <c r="VYX878" s="2"/>
      <c r="VYY878" s="2"/>
      <c r="VYZ878" s="2"/>
      <c r="VZA878" s="2"/>
      <c r="VZB878" s="2"/>
      <c r="VZC878" s="2"/>
      <c r="VZD878" s="2"/>
      <c r="VZE878" s="2"/>
      <c r="VZF878" s="2"/>
      <c r="VZG878" s="2"/>
      <c r="VZH878" s="2"/>
      <c r="VZI878" s="2"/>
      <c r="VZJ878" s="2"/>
      <c r="VZK878" s="2"/>
      <c r="VZL878" s="2"/>
      <c r="VZM878" s="2"/>
      <c r="VZN878" s="2"/>
      <c r="VZO878" s="2"/>
      <c r="VZP878" s="2"/>
      <c r="VZQ878" s="2"/>
      <c r="VZR878" s="2"/>
      <c r="VZS878" s="2"/>
      <c r="VZT878" s="2"/>
      <c r="VZU878" s="2"/>
      <c r="VZV878" s="2"/>
      <c r="VZW878" s="2"/>
      <c r="VZX878" s="2"/>
      <c r="VZY878" s="2"/>
      <c r="VZZ878" s="2"/>
      <c r="WAA878" s="2"/>
      <c r="WAB878" s="2"/>
      <c r="WAC878" s="2"/>
      <c r="WAD878" s="2"/>
      <c r="WAE878" s="2"/>
      <c r="WAF878" s="2"/>
      <c r="WAG878" s="2"/>
      <c r="WAH878" s="2"/>
      <c r="WAI878" s="2"/>
      <c r="WAJ878" s="2"/>
      <c r="WAK878" s="2"/>
      <c r="WAL878" s="2"/>
      <c r="WAM878" s="2"/>
      <c r="WAN878" s="2"/>
      <c r="WAO878" s="2"/>
      <c r="WAP878" s="2"/>
      <c r="WAQ878" s="2"/>
      <c r="WAR878" s="2"/>
      <c r="WAS878" s="2"/>
      <c r="WAT878" s="2"/>
      <c r="WAU878" s="2"/>
      <c r="WAV878" s="2"/>
      <c r="WAW878" s="2"/>
      <c r="WAX878" s="2"/>
      <c r="WAY878" s="2"/>
      <c r="WAZ878" s="2"/>
      <c r="WBA878" s="2"/>
      <c r="WBB878" s="2"/>
      <c r="WBC878" s="2"/>
      <c r="WBD878" s="2"/>
      <c r="WBE878" s="2"/>
      <c r="WBF878" s="2"/>
      <c r="WBG878" s="2"/>
      <c r="WBH878" s="2"/>
      <c r="WBI878" s="2"/>
      <c r="WBJ878" s="2"/>
      <c r="WBK878" s="2"/>
      <c r="WBL878" s="2"/>
      <c r="WBM878" s="2"/>
      <c r="WBN878" s="2"/>
      <c r="WBO878" s="2"/>
      <c r="WBP878" s="2"/>
      <c r="WBQ878" s="2"/>
      <c r="WBR878" s="2"/>
      <c r="WBS878" s="2"/>
      <c r="WBT878" s="2"/>
      <c r="WBU878" s="2"/>
      <c r="WBV878" s="2"/>
      <c r="WBW878" s="2"/>
      <c r="WBX878" s="2"/>
      <c r="WBY878" s="2"/>
      <c r="WBZ878" s="2"/>
      <c r="WCA878" s="2"/>
      <c r="WCB878" s="2"/>
      <c r="WCC878" s="2"/>
      <c r="WCD878" s="2"/>
      <c r="WCE878" s="2"/>
      <c r="WCF878" s="2"/>
      <c r="WCG878" s="2"/>
      <c r="WCH878" s="2"/>
      <c r="WCI878" s="2"/>
      <c r="WCJ878" s="2"/>
      <c r="WCK878" s="2"/>
      <c r="WCL878" s="2"/>
      <c r="WCM878" s="2"/>
      <c r="WCN878" s="2"/>
      <c r="WCO878" s="2"/>
      <c r="WCP878" s="2"/>
      <c r="WCQ878" s="2"/>
      <c r="WCR878" s="2"/>
      <c r="WCS878" s="2"/>
      <c r="WCT878" s="2"/>
      <c r="WCU878" s="2"/>
      <c r="WCV878" s="2"/>
      <c r="WCW878" s="2"/>
      <c r="WCX878" s="2"/>
      <c r="WCY878" s="2"/>
      <c r="WCZ878" s="2"/>
      <c r="WDA878" s="2"/>
      <c r="WDB878" s="2"/>
      <c r="WDC878" s="2"/>
      <c r="WDD878" s="2"/>
      <c r="WDE878" s="2"/>
      <c r="WDF878" s="2"/>
      <c r="WDG878" s="2"/>
      <c r="WDH878" s="2"/>
      <c r="WDI878" s="2"/>
      <c r="WDJ878" s="2"/>
      <c r="WDK878" s="2"/>
      <c r="WDL878" s="2"/>
      <c r="WDM878" s="2"/>
      <c r="WDN878" s="2"/>
      <c r="WDO878" s="2"/>
      <c r="WDP878" s="2"/>
      <c r="WDQ878" s="2"/>
      <c r="WDR878" s="2"/>
      <c r="WDS878" s="2"/>
      <c r="WDT878" s="2"/>
      <c r="WDU878" s="2"/>
      <c r="WDV878" s="2"/>
      <c r="WDW878" s="2"/>
      <c r="WDX878" s="2"/>
      <c r="WDY878" s="2"/>
      <c r="WDZ878" s="2"/>
      <c r="WEA878" s="2"/>
      <c r="WEB878" s="2"/>
      <c r="WEC878" s="2"/>
      <c r="WED878" s="2"/>
      <c r="WEE878" s="2"/>
      <c r="WEF878" s="2"/>
      <c r="WEG878" s="2"/>
      <c r="WEH878" s="2"/>
      <c r="WEI878" s="2"/>
      <c r="WEJ878" s="2"/>
      <c r="WEK878" s="2"/>
      <c r="WEL878" s="2"/>
      <c r="WEM878" s="2"/>
      <c r="WEN878" s="2"/>
      <c r="WEO878" s="2"/>
      <c r="WEP878" s="2"/>
      <c r="WEQ878" s="2"/>
      <c r="WER878" s="2"/>
      <c r="WES878" s="2"/>
      <c r="WET878" s="2"/>
      <c r="WEU878" s="2"/>
      <c r="WEV878" s="2"/>
      <c r="WEW878" s="2"/>
      <c r="WEX878" s="2"/>
      <c r="WEY878" s="2"/>
      <c r="WEZ878" s="2"/>
      <c r="WFA878" s="2"/>
      <c r="WFB878" s="2"/>
      <c r="WFC878" s="2"/>
      <c r="WFD878" s="2"/>
      <c r="WFE878" s="2"/>
      <c r="WFF878" s="2"/>
      <c r="WFG878" s="2"/>
      <c r="WFH878" s="2"/>
      <c r="WFI878" s="2"/>
      <c r="WFJ878" s="2"/>
      <c r="WFK878" s="2"/>
      <c r="WFL878" s="2"/>
      <c r="WFM878" s="2"/>
      <c r="WFN878" s="2"/>
      <c r="WFO878" s="2"/>
      <c r="WFP878" s="2"/>
      <c r="WFQ878" s="2"/>
      <c r="WFR878" s="2"/>
      <c r="WFS878" s="2"/>
      <c r="WFT878" s="2"/>
      <c r="WFU878" s="2"/>
      <c r="WFV878" s="2"/>
      <c r="WFW878" s="2"/>
      <c r="WFX878" s="2"/>
      <c r="WFY878" s="2"/>
      <c r="WFZ878" s="2"/>
      <c r="WGA878" s="2"/>
      <c r="WGB878" s="2"/>
      <c r="WGC878" s="2"/>
      <c r="WGD878" s="2"/>
      <c r="WGE878" s="2"/>
      <c r="WGF878" s="2"/>
      <c r="WGG878" s="2"/>
      <c r="WGH878" s="2"/>
      <c r="WGI878" s="2"/>
      <c r="WGJ878" s="2"/>
      <c r="WGK878" s="2"/>
      <c r="WGL878" s="2"/>
      <c r="WGM878" s="2"/>
      <c r="WGN878" s="2"/>
      <c r="WGO878" s="2"/>
      <c r="WGP878" s="2"/>
      <c r="WGQ878" s="2"/>
      <c r="WGR878" s="2"/>
      <c r="WGS878" s="2"/>
      <c r="WGT878" s="2"/>
      <c r="WGU878" s="2"/>
      <c r="WGV878" s="2"/>
      <c r="WGW878" s="2"/>
      <c r="WGX878" s="2"/>
      <c r="WGY878" s="2"/>
      <c r="WGZ878" s="2"/>
      <c r="WHA878" s="2"/>
      <c r="WHB878" s="2"/>
      <c r="WHC878" s="2"/>
      <c r="WHD878" s="2"/>
      <c r="WHE878" s="2"/>
      <c r="WHF878" s="2"/>
      <c r="WHG878" s="2"/>
      <c r="WHH878" s="2"/>
      <c r="WHI878" s="2"/>
      <c r="WHJ878" s="2"/>
      <c r="WHK878" s="2"/>
      <c r="WHL878" s="2"/>
      <c r="WHM878" s="2"/>
      <c r="WHN878" s="2"/>
      <c r="WHO878" s="2"/>
      <c r="WHP878" s="2"/>
      <c r="WHQ878" s="2"/>
      <c r="WHR878" s="2"/>
      <c r="WHS878" s="2"/>
      <c r="WHT878" s="2"/>
      <c r="WHU878" s="2"/>
      <c r="WHV878" s="2"/>
      <c r="WHW878" s="2"/>
      <c r="WHX878" s="2"/>
      <c r="WHY878" s="2"/>
      <c r="WHZ878" s="2"/>
      <c r="WIA878" s="2"/>
      <c r="WIB878" s="2"/>
      <c r="WIC878" s="2"/>
      <c r="WID878" s="2"/>
      <c r="WIE878" s="2"/>
      <c r="WIF878" s="2"/>
      <c r="WIG878" s="2"/>
      <c r="WIH878" s="2"/>
      <c r="WII878" s="2"/>
      <c r="WIJ878" s="2"/>
      <c r="WIK878" s="2"/>
      <c r="WIL878" s="2"/>
      <c r="WIM878" s="2"/>
      <c r="WIN878" s="2"/>
      <c r="WIO878" s="2"/>
      <c r="WIP878" s="2"/>
      <c r="WIQ878" s="2"/>
      <c r="WIR878" s="2"/>
      <c r="WIS878" s="2"/>
      <c r="WIT878" s="2"/>
      <c r="WIU878" s="2"/>
      <c r="WIV878" s="2"/>
      <c r="WIW878" s="2"/>
      <c r="WIX878" s="2"/>
      <c r="WIY878" s="2"/>
      <c r="WIZ878" s="2"/>
      <c r="WJA878" s="2"/>
      <c r="WJB878" s="2"/>
      <c r="WJC878" s="2"/>
      <c r="WJD878" s="2"/>
      <c r="WJE878" s="2"/>
      <c r="WJF878" s="2"/>
      <c r="WJG878" s="2"/>
      <c r="WJH878" s="2"/>
      <c r="WJI878" s="2"/>
      <c r="WJJ878" s="2"/>
      <c r="WJK878" s="2"/>
      <c r="WJL878" s="2"/>
      <c r="WJM878" s="2"/>
      <c r="WJN878" s="2"/>
      <c r="WJO878" s="2"/>
      <c r="WJP878" s="2"/>
      <c r="WJQ878" s="2"/>
      <c r="WJR878" s="2"/>
      <c r="WJS878" s="2"/>
      <c r="WJT878" s="2"/>
      <c r="WJU878" s="2"/>
      <c r="WJV878" s="2"/>
      <c r="WJW878" s="2"/>
      <c r="WJX878" s="2"/>
      <c r="WJY878" s="2"/>
      <c r="WJZ878" s="2"/>
      <c r="WKA878" s="2"/>
      <c r="WKB878" s="2"/>
      <c r="WKC878" s="2"/>
      <c r="WKD878" s="2"/>
      <c r="WKE878" s="2"/>
      <c r="WKF878" s="2"/>
      <c r="WKG878" s="2"/>
      <c r="WKH878" s="2"/>
      <c r="WKI878" s="2"/>
      <c r="WKJ878" s="2"/>
      <c r="WKK878" s="2"/>
      <c r="WKL878" s="2"/>
      <c r="WKM878" s="2"/>
      <c r="WKN878" s="2"/>
      <c r="WKO878" s="2"/>
      <c r="WKP878" s="2"/>
      <c r="WKQ878" s="2"/>
      <c r="WKR878" s="2"/>
      <c r="WKS878" s="2"/>
      <c r="WKT878" s="2"/>
      <c r="WKU878" s="2"/>
      <c r="WKV878" s="2"/>
      <c r="WKW878" s="2"/>
      <c r="WKX878" s="2"/>
      <c r="WKY878" s="2"/>
      <c r="WKZ878" s="2"/>
      <c r="WLA878" s="2"/>
      <c r="WLB878" s="2"/>
      <c r="WLC878" s="2"/>
      <c r="WLD878" s="2"/>
      <c r="WLE878" s="2"/>
      <c r="WLF878" s="2"/>
      <c r="WLG878" s="2"/>
      <c r="WLH878" s="2"/>
      <c r="WLI878" s="2"/>
      <c r="WLJ878" s="2"/>
      <c r="WLK878" s="2"/>
      <c r="WLL878" s="2"/>
      <c r="WLM878" s="2"/>
      <c r="WLN878" s="2"/>
      <c r="WLO878" s="2"/>
      <c r="WLP878" s="2"/>
      <c r="WLQ878" s="2"/>
      <c r="WLR878" s="2"/>
      <c r="WLS878" s="2"/>
      <c r="WLT878" s="2"/>
      <c r="WLU878" s="2"/>
      <c r="WLV878" s="2"/>
      <c r="WLW878" s="2"/>
      <c r="WLX878" s="2"/>
      <c r="WLY878" s="2"/>
      <c r="WLZ878" s="2"/>
      <c r="WMA878" s="2"/>
      <c r="WMB878" s="2"/>
      <c r="WMC878" s="2"/>
      <c r="WMD878" s="2"/>
      <c r="WME878" s="2"/>
      <c r="WMF878" s="2"/>
      <c r="WMG878" s="2"/>
      <c r="WMH878" s="2"/>
      <c r="WMI878" s="2"/>
      <c r="WMJ878" s="2"/>
      <c r="WMK878" s="2"/>
      <c r="WML878" s="2"/>
      <c r="WMM878" s="2"/>
      <c r="WMN878" s="2"/>
      <c r="WMO878" s="2"/>
      <c r="WMP878" s="2"/>
      <c r="WMQ878" s="2"/>
      <c r="WMR878" s="2"/>
      <c r="WMS878" s="2"/>
      <c r="WMT878" s="2"/>
      <c r="WMU878" s="2"/>
      <c r="WMV878" s="2"/>
      <c r="WMW878" s="2"/>
      <c r="WMX878" s="2"/>
      <c r="WMY878" s="2"/>
      <c r="WMZ878" s="2"/>
      <c r="WNA878" s="2"/>
      <c r="WNB878" s="2"/>
      <c r="WNC878" s="2"/>
      <c r="WND878" s="2"/>
      <c r="WNE878" s="2"/>
      <c r="WNF878" s="2"/>
      <c r="WNG878" s="2"/>
      <c r="WNH878" s="2"/>
      <c r="WNI878" s="2"/>
      <c r="WNJ878" s="2"/>
      <c r="WNK878" s="2"/>
      <c r="WNL878" s="2"/>
      <c r="WNM878" s="2"/>
      <c r="WNN878" s="2"/>
      <c r="WNO878" s="2"/>
      <c r="WNP878" s="2"/>
      <c r="WNQ878" s="2"/>
      <c r="WNR878" s="2"/>
      <c r="WNS878" s="2"/>
      <c r="WNT878" s="2"/>
      <c r="WNU878" s="2"/>
      <c r="WNV878" s="2"/>
      <c r="WNW878" s="2"/>
      <c r="WNX878" s="2"/>
      <c r="WNY878" s="2"/>
      <c r="WNZ878" s="2"/>
      <c r="WOA878" s="2"/>
      <c r="WOB878" s="2"/>
      <c r="WOC878" s="2"/>
      <c r="WOD878" s="2"/>
      <c r="WOE878" s="2"/>
      <c r="WOF878" s="2"/>
      <c r="WOG878" s="2"/>
      <c r="WOH878" s="2"/>
      <c r="WOI878" s="2"/>
      <c r="WOJ878" s="2"/>
      <c r="WOK878" s="2"/>
      <c r="WOL878" s="2"/>
      <c r="WOM878" s="2"/>
      <c r="WON878" s="2"/>
      <c r="WOO878" s="2"/>
      <c r="WOP878" s="2"/>
      <c r="WOQ878" s="2"/>
      <c r="WOR878" s="2"/>
      <c r="WOS878" s="2"/>
      <c r="WOT878" s="2"/>
      <c r="WOU878" s="2"/>
      <c r="WOV878" s="2"/>
      <c r="WOW878" s="2"/>
      <c r="WOX878" s="2"/>
      <c r="WOY878" s="2"/>
      <c r="WOZ878" s="2"/>
      <c r="WPA878" s="2"/>
      <c r="WPB878" s="2"/>
      <c r="WPC878" s="2"/>
      <c r="WPD878" s="2"/>
      <c r="WPE878" s="2"/>
      <c r="WPF878" s="2"/>
      <c r="WPG878" s="2"/>
      <c r="WPH878" s="2"/>
      <c r="WPI878" s="2"/>
      <c r="WPJ878" s="2"/>
      <c r="WPK878" s="2"/>
      <c r="WPL878" s="2"/>
      <c r="WPM878" s="2"/>
      <c r="WPN878" s="2"/>
      <c r="WPO878" s="2"/>
      <c r="WPP878" s="2"/>
      <c r="WPQ878" s="2"/>
      <c r="WPR878" s="2"/>
      <c r="WPS878" s="2"/>
      <c r="WPT878" s="2"/>
      <c r="WPU878" s="2"/>
      <c r="WPV878" s="2"/>
      <c r="WPW878" s="2"/>
      <c r="WPX878" s="2"/>
      <c r="WPY878" s="2"/>
      <c r="WPZ878" s="2"/>
      <c r="WQA878" s="2"/>
      <c r="WQB878" s="2"/>
      <c r="WQC878" s="2"/>
      <c r="WQD878" s="2"/>
      <c r="WQE878" s="2"/>
      <c r="WQF878" s="2"/>
      <c r="WQG878" s="2"/>
      <c r="WQH878" s="2"/>
      <c r="WQI878" s="2"/>
      <c r="WQJ878" s="2"/>
      <c r="WQK878" s="2"/>
      <c r="WQL878" s="2"/>
      <c r="WQM878" s="2"/>
      <c r="WQN878" s="2"/>
      <c r="WQO878" s="2"/>
      <c r="WQP878" s="2"/>
      <c r="WQQ878" s="2"/>
      <c r="WQR878" s="2"/>
      <c r="WQS878" s="2"/>
      <c r="WQT878" s="2"/>
      <c r="WQU878" s="2"/>
      <c r="WQV878" s="2"/>
      <c r="WQW878" s="2"/>
      <c r="WQX878" s="2"/>
      <c r="WQY878" s="2"/>
      <c r="WQZ878" s="2"/>
      <c r="WRA878" s="2"/>
      <c r="WRB878" s="2"/>
      <c r="WRC878" s="2"/>
      <c r="WRD878" s="2"/>
      <c r="WRE878" s="2"/>
      <c r="WRF878" s="2"/>
      <c r="WRG878" s="2"/>
      <c r="WRH878" s="2"/>
      <c r="WRI878" s="2"/>
      <c r="WRJ878" s="2"/>
      <c r="WRK878" s="2"/>
      <c r="WRL878" s="2"/>
      <c r="WRM878" s="2"/>
      <c r="WRN878" s="2"/>
      <c r="WRO878" s="2"/>
      <c r="WRP878" s="2"/>
      <c r="WRQ878" s="2"/>
      <c r="WRR878" s="2"/>
      <c r="WRS878" s="2"/>
      <c r="WRT878" s="2"/>
      <c r="WRU878" s="2"/>
      <c r="WRV878" s="2"/>
      <c r="WRW878" s="2"/>
      <c r="WRX878" s="2"/>
      <c r="WRY878" s="2"/>
      <c r="WRZ878" s="2"/>
      <c r="WSA878" s="2"/>
      <c r="WSB878" s="2"/>
      <c r="WSC878" s="2"/>
      <c r="WSD878" s="2"/>
      <c r="WSE878" s="2"/>
      <c r="WSF878" s="2"/>
      <c r="WSG878" s="2"/>
      <c r="WSH878" s="2"/>
      <c r="WSI878" s="2"/>
      <c r="WSJ878" s="2"/>
      <c r="WSK878" s="2"/>
      <c r="WSL878" s="2"/>
      <c r="WSM878" s="2"/>
      <c r="WSN878" s="2"/>
      <c r="WSO878" s="2"/>
      <c r="WSP878" s="2"/>
      <c r="WSQ878" s="2"/>
      <c r="WSR878" s="2"/>
      <c r="WSS878" s="2"/>
      <c r="WST878" s="2"/>
      <c r="WSU878" s="2"/>
      <c r="WSV878" s="2"/>
      <c r="WSW878" s="2"/>
      <c r="WSX878" s="2"/>
      <c r="WSY878" s="2"/>
      <c r="WSZ878" s="2"/>
      <c r="WTA878" s="2"/>
      <c r="WTB878" s="2"/>
      <c r="WTC878" s="2"/>
      <c r="WTD878" s="2"/>
      <c r="WTE878" s="2"/>
      <c r="WTF878" s="2"/>
      <c r="WTG878" s="2"/>
      <c r="WTH878" s="2"/>
      <c r="WTI878" s="2"/>
      <c r="WTJ878" s="2"/>
      <c r="WTK878" s="2"/>
      <c r="WTL878" s="2"/>
      <c r="WTM878" s="2"/>
      <c r="WTN878" s="2"/>
      <c r="WTO878" s="2"/>
      <c r="WTP878" s="2"/>
      <c r="WTQ878" s="2"/>
      <c r="WTR878" s="2"/>
      <c r="WTS878" s="2"/>
      <c r="WTT878" s="2"/>
      <c r="WTU878" s="2"/>
      <c r="WTV878" s="2"/>
      <c r="WTW878" s="2"/>
      <c r="WTX878" s="2"/>
      <c r="WTY878" s="2"/>
      <c r="WTZ878" s="2"/>
      <c r="WUA878" s="2"/>
      <c r="WUB878" s="2"/>
      <c r="WUC878" s="2"/>
      <c r="WUD878" s="2"/>
      <c r="WUE878" s="2"/>
      <c r="WUF878" s="2"/>
      <c r="WUG878" s="2"/>
      <c r="WUH878" s="2"/>
      <c r="WUI878" s="2"/>
      <c r="WUJ878" s="2"/>
      <c r="WUK878" s="2"/>
      <c r="WUL878" s="2"/>
      <c r="WUM878" s="2"/>
      <c r="WUN878" s="2"/>
      <c r="WUO878" s="2"/>
      <c r="WUP878" s="2"/>
      <c r="WUQ878" s="2"/>
      <c r="WUR878" s="2"/>
      <c r="WUS878" s="2"/>
      <c r="WUT878" s="2"/>
      <c r="WUU878" s="2"/>
      <c r="WUV878" s="2"/>
      <c r="WUW878" s="2"/>
      <c r="WUX878" s="2"/>
      <c r="WUY878" s="2"/>
      <c r="WUZ878" s="2"/>
      <c r="WVA878" s="2"/>
      <c r="WVB878" s="2"/>
      <c r="WVC878" s="2"/>
      <c r="WVD878" s="2"/>
      <c r="WVE878" s="2"/>
      <c r="WVF878" s="2"/>
      <c r="WVG878" s="2"/>
      <c r="WVH878" s="2"/>
      <c r="WVI878" s="2"/>
      <c r="WVJ878" s="2"/>
      <c r="WVK878" s="2"/>
      <c r="WVL878" s="2"/>
      <c r="WVM878" s="2"/>
      <c r="WVN878" s="2"/>
      <c r="WVO878" s="2"/>
      <c r="WVP878" s="2"/>
      <c r="WVQ878" s="2"/>
      <c r="WVR878" s="2"/>
      <c r="WVS878" s="2"/>
      <c r="WVT878" s="2"/>
      <c r="WVU878" s="2"/>
      <c r="WVV878" s="2"/>
      <c r="WVW878" s="2"/>
      <c r="WVX878" s="2"/>
      <c r="WVY878" s="2"/>
      <c r="WVZ878" s="2"/>
      <c r="WWA878" s="2"/>
      <c r="WWB878" s="2"/>
      <c r="WWC878" s="2"/>
      <c r="WWD878" s="2"/>
    </row>
    <row r="879" spans="1:16150" s="1" customFormat="1">
      <c r="B879" s="2"/>
      <c r="C879" s="2"/>
      <c r="D879" s="2"/>
      <c r="M879" s="159"/>
      <c r="N879" s="159"/>
      <c r="O879" s="159"/>
      <c r="P879" s="159"/>
      <c r="Q879" s="159"/>
      <c r="R879" s="159"/>
      <c r="T879" s="389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  <c r="AAA879" s="2"/>
      <c r="AAB879" s="2"/>
      <c r="AAC879" s="2"/>
      <c r="AAD879" s="2"/>
      <c r="AAE879" s="2"/>
      <c r="AAF879" s="2"/>
      <c r="AAG879" s="2"/>
      <c r="AAH879" s="2"/>
      <c r="AAI879" s="2"/>
      <c r="AAJ879" s="2"/>
      <c r="AAK879" s="2"/>
      <c r="AAL879" s="2"/>
      <c r="AAM879" s="2"/>
      <c r="AAN879" s="2"/>
      <c r="AAO879" s="2"/>
      <c r="AAP879" s="2"/>
      <c r="AAQ879" s="2"/>
      <c r="AAR879" s="2"/>
      <c r="AAS879" s="2"/>
      <c r="AAT879" s="2"/>
      <c r="AAU879" s="2"/>
      <c r="AAV879" s="2"/>
      <c r="AAW879" s="2"/>
      <c r="AAX879" s="2"/>
      <c r="AAY879" s="2"/>
      <c r="AAZ879" s="2"/>
      <c r="ABA879" s="2"/>
      <c r="ABB879" s="2"/>
      <c r="ABC879" s="2"/>
      <c r="ABD879" s="2"/>
      <c r="ABE879" s="2"/>
      <c r="ABF879" s="2"/>
      <c r="ABG879" s="2"/>
      <c r="ABH879" s="2"/>
      <c r="ABI879" s="2"/>
      <c r="ABJ879" s="2"/>
      <c r="ABK879" s="2"/>
      <c r="ABL879" s="2"/>
      <c r="ABM879" s="2"/>
      <c r="ABN879" s="2"/>
      <c r="ABO879" s="2"/>
      <c r="ABP879" s="2"/>
      <c r="ABQ879" s="2"/>
      <c r="ABR879" s="2"/>
      <c r="ABS879" s="2"/>
      <c r="ABT879" s="2"/>
      <c r="ABU879" s="2"/>
      <c r="ABV879" s="2"/>
      <c r="ABW879" s="2"/>
      <c r="ABX879" s="2"/>
      <c r="ABY879" s="2"/>
      <c r="ABZ879" s="2"/>
      <c r="ACA879" s="2"/>
      <c r="ACB879" s="2"/>
      <c r="ACC879" s="2"/>
      <c r="ACD879" s="2"/>
      <c r="ACE879" s="2"/>
      <c r="ACF879" s="2"/>
      <c r="ACG879" s="2"/>
      <c r="ACH879" s="2"/>
      <c r="ACI879" s="2"/>
      <c r="ACJ879" s="2"/>
      <c r="ACK879" s="2"/>
      <c r="ACL879" s="2"/>
      <c r="ACM879" s="2"/>
      <c r="ACN879" s="2"/>
      <c r="ACO879" s="2"/>
      <c r="ACP879" s="2"/>
      <c r="ACQ879" s="2"/>
      <c r="ACR879" s="2"/>
      <c r="ACS879" s="2"/>
      <c r="ACT879" s="2"/>
      <c r="ACU879" s="2"/>
      <c r="ACV879" s="2"/>
      <c r="ACW879" s="2"/>
      <c r="ACX879" s="2"/>
      <c r="ACY879" s="2"/>
      <c r="ACZ879" s="2"/>
      <c r="ADA879" s="2"/>
      <c r="ADB879" s="2"/>
      <c r="ADC879" s="2"/>
      <c r="ADD879" s="2"/>
      <c r="ADE879" s="2"/>
      <c r="ADF879" s="2"/>
      <c r="ADG879" s="2"/>
      <c r="ADH879" s="2"/>
      <c r="ADI879" s="2"/>
      <c r="ADJ879" s="2"/>
      <c r="ADK879" s="2"/>
      <c r="ADL879" s="2"/>
      <c r="ADM879" s="2"/>
      <c r="ADN879" s="2"/>
      <c r="ADO879" s="2"/>
      <c r="ADP879" s="2"/>
      <c r="ADQ879" s="2"/>
      <c r="ADR879" s="2"/>
      <c r="ADS879" s="2"/>
      <c r="ADT879" s="2"/>
      <c r="ADU879" s="2"/>
      <c r="ADV879" s="2"/>
      <c r="ADW879" s="2"/>
      <c r="ADX879" s="2"/>
      <c r="ADY879" s="2"/>
      <c r="ADZ879" s="2"/>
      <c r="AEA879" s="2"/>
      <c r="AEB879" s="2"/>
      <c r="AEC879" s="2"/>
      <c r="AED879" s="2"/>
      <c r="AEE879" s="2"/>
      <c r="AEF879" s="2"/>
      <c r="AEG879" s="2"/>
      <c r="AEH879" s="2"/>
      <c r="AEI879" s="2"/>
      <c r="AEJ879" s="2"/>
      <c r="AEK879" s="2"/>
      <c r="AEL879" s="2"/>
      <c r="AEM879" s="2"/>
      <c r="AEN879" s="2"/>
      <c r="AEO879" s="2"/>
      <c r="AEP879" s="2"/>
      <c r="AEQ879" s="2"/>
      <c r="AER879" s="2"/>
      <c r="AES879" s="2"/>
      <c r="AET879" s="2"/>
      <c r="AEU879" s="2"/>
      <c r="AEV879" s="2"/>
      <c r="AEW879" s="2"/>
      <c r="AEX879" s="2"/>
      <c r="AEY879" s="2"/>
      <c r="AEZ879" s="2"/>
      <c r="AFA879" s="2"/>
      <c r="AFB879" s="2"/>
      <c r="AFC879" s="2"/>
      <c r="AFD879" s="2"/>
      <c r="AFE879" s="2"/>
      <c r="AFF879" s="2"/>
      <c r="AFG879" s="2"/>
      <c r="AFH879" s="2"/>
      <c r="AFI879" s="2"/>
      <c r="AFJ879" s="2"/>
      <c r="AFK879" s="2"/>
      <c r="AFL879" s="2"/>
      <c r="AFM879" s="2"/>
      <c r="AFN879" s="2"/>
      <c r="AFO879" s="2"/>
      <c r="AFP879" s="2"/>
      <c r="AFQ879" s="2"/>
      <c r="AFR879" s="2"/>
      <c r="AFS879" s="2"/>
      <c r="AFT879" s="2"/>
      <c r="AFU879" s="2"/>
      <c r="AFV879" s="2"/>
      <c r="AFW879" s="2"/>
      <c r="AFX879" s="2"/>
      <c r="AFY879" s="2"/>
      <c r="AFZ879" s="2"/>
      <c r="AGA879" s="2"/>
      <c r="AGB879" s="2"/>
      <c r="AGC879" s="2"/>
      <c r="AGD879" s="2"/>
      <c r="AGE879" s="2"/>
      <c r="AGF879" s="2"/>
      <c r="AGG879" s="2"/>
      <c r="AGH879" s="2"/>
      <c r="AGI879" s="2"/>
      <c r="AGJ879" s="2"/>
      <c r="AGK879" s="2"/>
      <c r="AGL879" s="2"/>
      <c r="AGM879" s="2"/>
      <c r="AGN879" s="2"/>
      <c r="AGO879" s="2"/>
      <c r="AGP879" s="2"/>
      <c r="AGQ879" s="2"/>
      <c r="AGR879" s="2"/>
      <c r="AGS879" s="2"/>
      <c r="AGT879" s="2"/>
      <c r="AGU879" s="2"/>
      <c r="AGV879" s="2"/>
      <c r="AGW879" s="2"/>
      <c r="AGX879" s="2"/>
      <c r="AGY879" s="2"/>
      <c r="AGZ879" s="2"/>
      <c r="AHA879" s="2"/>
      <c r="AHB879" s="2"/>
      <c r="AHC879" s="2"/>
      <c r="AHD879" s="2"/>
      <c r="AHE879" s="2"/>
      <c r="AHF879" s="2"/>
      <c r="AHG879" s="2"/>
      <c r="AHH879" s="2"/>
      <c r="AHI879" s="2"/>
      <c r="AHJ879" s="2"/>
      <c r="AHK879" s="2"/>
      <c r="AHL879" s="2"/>
      <c r="AHM879" s="2"/>
      <c r="AHN879" s="2"/>
      <c r="AHO879" s="2"/>
      <c r="AHP879" s="2"/>
      <c r="AHQ879" s="2"/>
      <c r="AHR879" s="2"/>
      <c r="AHS879" s="2"/>
      <c r="AHT879" s="2"/>
      <c r="AHU879" s="2"/>
      <c r="AHV879" s="2"/>
      <c r="AHW879" s="2"/>
      <c r="AHX879" s="2"/>
      <c r="AHY879" s="2"/>
      <c r="AHZ879" s="2"/>
      <c r="AIA879" s="2"/>
      <c r="AIB879" s="2"/>
      <c r="AIC879" s="2"/>
      <c r="AID879" s="2"/>
      <c r="AIE879" s="2"/>
      <c r="AIF879" s="2"/>
      <c r="AIG879" s="2"/>
      <c r="AIH879" s="2"/>
      <c r="AII879" s="2"/>
      <c r="AIJ879" s="2"/>
      <c r="AIK879" s="2"/>
      <c r="AIL879" s="2"/>
      <c r="AIM879" s="2"/>
      <c r="AIN879" s="2"/>
      <c r="AIO879" s="2"/>
      <c r="AIP879" s="2"/>
      <c r="AIQ879" s="2"/>
      <c r="AIR879" s="2"/>
      <c r="AIS879" s="2"/>
      <c r="AIT879" s="2"/>
      <c r="AIU879" s="2"/>
      <c r="AIV879" s="2"/>
      <c r="AIW879" s="2"/>
      <c r="AIX879" s="2"/>
      <c r="AIY879" s="2"/>
      <c r="AIZ879" s="2"/>
      <c r="AJA879" s="2"/>
      <c r="AJB879" s="2"/>
      <c r="AJC879" s="2"/>
      <c r="AJD879" s="2"/>
      <c r="AJE879" s="2"/>
      <c r="AJF879" s="2"/>
      <c r="AJG879" s="2"/>
      <c r="AJH879" s="2"/>
      <c r="AJI879" s="2"/>
      <c r="AJJ879" s="2"/>
      <c r="AJK879" s="2"/>
      <c r="AJL879" s="2"/>
      <c r="AJM879" s="2"/>
      <c r="AJN879" s="2"/>
      <c r="AJO879" s="2"/>
      <c r="AJP879" s="2"/>
      <c r="AJQ879" s="2"/>
      <c r="AJR879" s="2"/>
      <c r="AJS879" s="2"/>
      <c r="AJT879" s="2"/>
      <c r="AJU879" s="2"/>
      <c r="AJV879" s="2"/>
      <c r="AJW879" s="2"/>
      <c r="AJX879" s="2"/>
      <c r="AJY879" s="2"/>
      <c r="AJZ879" s="2"/>
      <c r="AKA879" s="2"/>
      <c r="AKB879" s="2"/>
      <c r="AKC879" s="2"/>
      <c r="AKD879" s="2"/>
      <c r="AKE879" s="2"/>
      <c r="AKF879" s="2"/>
      <c r="AKG879" s="2"/>
      <c r="AKH879" s="2"/>
      <c r="AKI879" s="2"/>
      <c r="AKJ879" s="2"/>
      <c r="AKK879" s="2"/>
      <c r="AKL879" s="2"/>
      <c r="AKM879" s="2"/>
      <c r="AKN879" s="2"/>
      <c r="AKO879" s="2"/>
      <c r="AKP879" s="2"/>
      <c r="AKQ879" s="2"/>
      <c r="AKR879" s="2"/>
      <c r="AKS879" s="2"/>
      <c r="AKT879" s="2"/>
      <c r="AKU879" s="2"/>
      <c r="AKV879" s="2"/>
      <c r="AKW879" s="2"/>
      <c r="AKX879" s="2"/>
      <c r="AKY879" s="2"/>
      <c r="AKZ879" s="2"/>
      <c r="ALA879" s="2"/>
      <c r="ALB879" s="2"/>
      <c r="ALC879" s="2"/>
      <c r="ALD879" s="2"/>
      <c r="ALE879" s="2"/>
      <c r="ALF879" s="2"/>
      <c r="ALG879" s="2"/>
      <c r="ALH879" s="2"/>
      <c r="ALI879" s="2"/>
      <c r="ALJ879" s="2"/>
      <c r="ALK879" s="2"/>
      <c r="ALL879" s="2"/>
      <c r="ALM879" s="2"/>
      <c r="ALN879" s="2"/>
      <c r="ALO879" s="2"/>
      <c r="ALP879" s="2"/>
      <c r="ALQ879" s="2"/>
      <c r="ALR879" s="2"/>
      <c r="ALS879" s="2"/>
      <c r="ALT879" s="2"/>
      <c r="ALU879" s="2"/>
      <c r="ALV879" s="2"/>
      <c r="ALW879" s="2"/>
      <c r="ALX879" s="2"/>
      <c r="ALY879" s="2"/>
      <c r="ALZ879" s="2"/>
      <c r="AMA879" s="2"/>
      <c r="AMB879" s="2"/>
      <c r="AMC879" s="2"/>
      <c r="AMD879" s="2"/>
      <c r="AME879" s="2"/>
      <c r="AMF879" s="2"/>
      <c r="AMG879" s="2"/>
      <c r="AMH879" s="2"/>
      <c r="AMI879" s="2"/>
      <c r="AMJ879" s="2"/>
      <c r="AMK879" s="2"/>
      <c r="AML879" s="2"/>
      <c r="AMM879" s="2"/>
      <c r="AMN879" s="2"/>
      <c r="AMO879" s="2"/>
      <c r="AMP879" s="2"/>
      <c r="AMQ879" s="2"/>
      <c r="AMR879" s="2"/>
      <c r="AMS879" s="2"/>
      <c r="AMT879" s="2"/>
      <c r="AMU879" s="2"/>
      <c r="AMV879" s="2"/>
      <c r="AMW879" s="2"/>
      <c r="AMX879" s="2"/>
      <c r="AMY879" s="2"/>
      <c r="AMZ879" s="2"/>
      <c r="ANA879" s="2"/>
      <c r="ANB879" s="2"/>
      <c r="ANC879" s="2"/>
      <c r="AND879" s="2"/>
      <c r="ANE879" s="2"/>
      <c r="ANF879" s="2"/>
      <c r="ANG879" s="2"/>
      <c r="ANH879" s="2"/>
      <c r="ANI879" s="2"/>
      <c r="ANJ879" s="2"/>
      <c r="ANK879" s="2"/>
      <c r="ANL879" s="2"/>
      <c r="ANM879" s="2"/>
      <c r="ANN879" s="2"/>
      <c r="ANO879" s="2"/>
      <c r="ANP879" s="2"/>
      <c r="ANQ879" s="2"/>
      <c r="ANR879" s="2"/>
      <c r="ANS879" s="2"/>
      <c r="ANT879" s="2"/>
      <c r="ANU879" s="2"/>
      <c r="ANV879" s="2"/>
      <c r="ANW879" s="2"/>
      <c r="ANX879" s="2"/>
      <c r="ANY879" s="2"/>
      <c r="ANZ879" s="2"/>
      <c r="AOA879" s="2"/>
      <c r="AOB879" s="2"/>
      <c r="AOC879" s="2"/>
      <c r="AOD879" s="2"/>
      <c r="AOE879" s="2"/>
      <c r="AOF879" s="2"/>
      <c r="AOG879" s="2"/>
      <c r="AOH879" s="2"/>
      <c r="AOI879" s="2"/>
      <c r="AOJ879" s="2"/>
      <c r="AOK879" s="2"/>
      <c r="AOL879" s="2"/>
      <c r="AOM879" s="2"/>
      <c r="AON879" s="2"/>
      <c r="AOO879" s="2"/>
      <c r="AOP879" s="2"/>
      <c r="AOQ879" s="2"/>
      <c r="AOR879" s="2"/>
      <c r="AOS879" s="2"/>
      <c r="AOT879" s="2"/>
      <c r="AOU879" s="2"/>
      <c r="AOV879" s="2"/>
      <c r="AOW879" s="2"/>
      <c r="AOX879" s="2"/>
      <c r="AOY879" s="2"/>
      <c r="AOZ879" s="2"/>
      <c r="APA879" s="2"/>
      <c r="APB879" s="2"/>
      <c r="APC879" s="2"/>
      <c r="APD879" s="2"/>
      <c r="APE879" s="2"/>
      <c r="APF879" s="2"/>
      <c r="APG879" s="2"/>
      <c r="APH879" s="2"/>
      <c r="API879" s="2"/>
      <c r="APJ879" s="2"/>
      <c r="APK879" s="2"/>
      <c r="APL879" s="2"/>
      <c r="APM879" s="2"/>
      <c r="APN879" s="2"/>
      <c r="APO879" s="2"/>
      <c r="APP879" s="2"/>
      <c r="APQ879" s="2"/>
      <c r="APR879" s="2"/>
      <c r="APS879" s="2"/>
      <c r="APT879" s="2"/>
      <c r="APU879" s="2"/>
      <c r="APV879" s="2"/>
      <c r="APW879" s="2"/>
      <c r="APX879" s="2"/>
      <c r="APY879" s="2"/>
      <c r="APZ879" s="2"/>
      <c r="AQA879" s="2"/>
      <c r="AQB879" s="2"/>
      <c r="AQC879" s="2"/>
      <c r="AQD879" s="2"/>
      <c r="AQE879" s="2"/>
      <c r="AQF879" s="2"/>
      <c r="AQG879" s="2"/>
      <c r="AQH879" s="2"/>
      <c r="AQI879" s="2"/>
      <c r="AQJ879" s="2"/>
      <c r="AQK879" s="2"/>
      <c r="AQL879" s="2"/>
      <c r="AQM879" s="2"/>
      <c r="AQN879" s="2"/>
      <c r="AQO879" s="2"/>
      <c r="AQP879" s="2"/>
      <c r="AQQ879" s="2"/>
      <c r="AQR879" s="2"/>
      <c r="AQS879" s="2"/>
      <c r="AQT879" s="2"/>
      <c r="AQU879" s="2"/>
      <c r="AQV879" s="2"/>
      <c r="AQW879" s="2"/>
      <c r="AQX879" s="2"/>
      <c r="AQY879" s="2"/>
      <c r="AQZ879" s="2"/>
      <c r="ARA879" s="2"/>
      <c r="ARB879" s="2"/>
      <c r="ARC879" s="2"/>
      <c r="ARD879" s="2"/>
      <c r="ARE879" s="2"/>
      <c r="ARF879" s="2"/>
      <c r="ARG879" s="2"/>
      <c r="ARH879" s="2"/>
      <c r="ARI879" s="2"/>
      <c r="ARJ879" s="2"/>
      <c r="ARK879" s="2"/>
      <c r="ARL879" s="2"/>
      <c r="ARM879" s="2"/>
      <c r="ARN879" s="2"/>
      <c r="ARO879" s="2"/>
      <c r="ARP879" s="2"/>
      <c r="ARQ879" s="2"/>
      <c r="ARR879" s="2"/>
      <c r="ARS879" s="2"/>
      <c r="ART879" s="2"/>
      <c r="ARU879" s="2"/>
      <c r="ARV879" s="2"/>
      <c r="ARW879" s="2"/>
      <c r="ARX879" s="2"/>
      <c r="ARY879" s="2"/>
      <c r="ARZ879" s="2"/>
      <c r="ASA879" s="2"/>
      <c r="ASB879" s="2"/>
      <c r="ASC879" s="2"/>
      <c r="ASD879" s="2"/>
      <c r="ASE879" s="2"/>
      <c r="ASF879" s="2"/>
      <c r="ASG879" s="2"/>
      <c r="ASH879" s="2"/>
      <c r="ASI879" s="2"/>
      <c r="ASJ879" s="2"/>
      <c r="ASK879" s="2"/>
      <c r="ASL879" s="2"/>
      <c r="ASM879" s="2"/>
      <c r="ASN879" s="2"/>
      <c r="ASO879" s="2"/>
      <c r="ASP879" s="2"/>
      <c r="ASQ879" s="2"/>
      <c r="ASR879" s="2"/>
      <c r="ASS879" s="2"/>
      <c r="AST879" s="2"/>
      <c r="ASU879" s="2"/>
      <c r="ASV879" s="2"/>
      <c r="ASW879" s="2"/>
      <c r="ASX879" s="2"/>
      <c r="ASY879" s="2"/>
      <c r="ASZ879" s="2"/>
      <c r="ATA879" s="2"/>
      <c r="ATB879" s="2"/>
      <c r="ATC879" s="2"/>
      <c r="ATD879" s="2"/>
      <c r="ATE879" s="2"/>
      <c r="ATF879" s="2"/>
      <c r="ATG879" s="2"/>
      <c r="ATH879" s="2"/>
      <c r="ATI879" s="2"/>
      <c r="ATJ879" s="2"/>
      <c r="ATK879" s="2"/>
      <c r="ATL879" s="2"/>
      <c r="ATM879" s="2"/>
      <c r="ATN879" s="2"/>
      <c r="ATO879" s="2"/>
      <c r="ATP879" s="2"/>
      <c r="ATQ879" s="2"/>
      <c r="ATR879" s="2"/>
      <c r="ATS879" s="2"/>
      <c r="ATT879" s="2"/>
      <c r="ATU879" s="2"/>
      <c r="ATV879" s="2"/>
      <c r="ATW879" s="2"/>
      <c r="ATX879" s="2"/>
      <c r="ATY879" s="2"/>
      <c r="ATZ879" s="2"/>
      <c r="AUA879" s="2"/>
      <c r="AUB879" s="2"/>
      <c r="AUC879" s="2"/>
      <c r="AUD879" s="2"/>
      <c r="AUE879" s="2"/>
      <c r="AUF879" s="2"/>
      <c r="AUG879" s="2"/>
      <c r="AUH879" s="2"/>
      <c r="AUI879" s="2"/>
      <c r="AUJ879" s="2"/>
      <c r="AUK879" s="2"/>
      <c r="AUL879" s="2"/>
      <c r="AUM879" s="2"/>
      <c r="AUN879" s="2"/>
      <c r="AUO879" s="2"/>
      <c r="AUP879" s="2"/>
      <c r="AUQ879" s="2"/>
      <c r="AUR879" s="2"/>
      <c r="AUS879" s="2"/>
      <c r="AUT879" s="2"/>
      <c r="AUU879" s="2"/>
      <c r="AUV879" s="2"/>
      <c r="AUW879" s="2"/>
      <c r="AUX879" s="2"/>
      <c r="AUY879" s="2"/>
      <c r="AUZ879" s="2"/>
      <c r="AVA879" s="2"/>
      <c r="AVB879" s="2"/>
      <c r="AVC879" s="2"/>
      <c r="AVD879" s="2"/>
      <c r="AVE879" s="2"/>
      <c r="AVF879" s="2"/>
      <c r="AVG879" s="2"/>
      <c r="AVH879" s="2"/>
      <c r="AVI879" s="2"/>
      <c r="AVJ879" s="2"/>
      <c r="AVK879" s="2"/>
      <c r="AVL879" s="2"/>
      <c r="AVM879" s="2"/>
      <c r="AVN879" s="2"/>
      <c r="AVO879" s="2"/>
      <c r="AVP879" s="2"/>
      <c r="AVQ879" s="2"/>
      <c r="AVR879" s="2"/>
      <c r="AVS879" s="2"/>
      <c r="AVT879" s="2"/>
      <c r="AVU879" s="2"/>
      <c r="AVV879" s="2"/>
      <c r="AVW879" s="2"/>
      <c r="AVX879" s="2"/>
      <c r="AVY879" s="2"/>
      <c r="AVZ879" s="2"/>
      <c r="AWA879" s="2"/>
      <c r="AWB879" s="2"/>
      <c r="AWC879" s="2"/>
      <c r="AWD879" s="2"/>
      <c r="AWE879" s="2"/>
      <c r="AWF879" s="2"/>
      <c r="AWG879" s="2"/>
      <c r="AWH879" s="2"/>
      <c r="AWI879" s="2"/>
      <c r="AWJ879" s="2"/>
      <c r="AWK879" s="2"/>
      <c r="AWL879" s="2"/>
      <c r="AWM879" s="2"/>
      <c r="AWN879" s="2"/>
      <c r="AWO879" s="2"/>
      <c r="AWP879" s="2"/>
      <c r="AWQ879" s="2"/>
      <c r="AWR879" s="2"/>
      <c r="AWS879" s="2"/>
      <c r="AWT879" s="2"/>
      <c r="AWU879" s="2"/>
      <c r="AWV879" s="2"/>
      <c r="AWW879" s="2"/>
      <c r="AWX879" s="2"/>
      <c r="AWY879" s="2"/>
      <c r="AWZ879" s="2"/>
      <c r="AXA879" s="2"/>
      <c r="AXB879" s="2"/>
      <c r="AXC879" s="2"/>
      <c r="AXD879" s="2"/>
      <c r="AXE879" s="2"/>
      <c r="AXF879" s="2"/>
      <c r="AXG879" s="2"/>
      <c r="AXH879" s="2"/>
      <c r="AXI879" s="2"/>
      <c r="AXJ879" s="2"/>
      <c r="AXK879" s="2"/>
      <c r="AXL879" s="2"/>
      <c r="AXM879" s="2"/>
      <c r="AXN879" s="2"/>
      <c r="AXO879" s="2"/>
      <c r="AXP879" s="2"/>
      <c r="AXQ879" s="2"/>
      <c r="AXR879" s="2"/>
      <c r="AXS879" s="2"/>
      <c r="AXT879" s="2"/>
      <c r="AXU879" s="2"/>
      <c r="AXV879" s="2"/>
      <c r="AXW879" s="2"/>
      <c r="AXX879" s="2"/>
      <c r="AXY879" s="2"/>
      <c r="AXZ879" s="2"/>
      <c r="AYA879" s="2"/>
      <c r="AYB879" s="2"/>
      <c r="AYC879" s="2"/>
      <c r="AYD879" s="2"/>
      <c r="AYE879" s="2"/>
      <c r="AYF879" s="2"/>
      <c r="AYG879" s="2"/>
      <c r="AYH879" s="2"/>
      <c r="AYI879" s="2"/>
      <c r="AYJ879" s="2"/>
      <c r="AYK879" s="2"/>
      <c r="AYL879" s="2"/>
      <c r="AYM879" s="2"/>
      <c r="AYN879" s="2"/>
      <c r="AYO879" s="2"/>
      <c r="AYP879" s="2"/>
      <c r="AYQ879" s="2"/>
      <c r="AYR879" s="2"/>
      <c r="AYS879" s="2"/>
      <c r="AYT879" s="2"/>
      <c r="AYU879" s="2"/>
      <c r="AYV879" s="2"/>
      <c r="AYW879" s="2"/>
      <c r="AYX879" s="2"/>
      <c r="AYY879" s="2"/>
      <c r="AYZ879" s="2"/>
      <c r="AZA879" s="2"/>
      <c r="AZB879" s="2"/>
      <c r="AZC879" s="2"/>
      <c r="AZD879" s="2"/>
      <c r="AZE879" s="2"/>
      <c r="AZF879" s="2"/>
      <c r="AZG879" s="2"/>
      <c r="AZH879" s="2"/>
      <c r="AZI879" s="2"/>
      <c r="AZJ879" s="2"/>
      <c r="AZK879" s="2"/>
      <c r="AZL879" s="2"/>
      <c r="AZM879" s="2"/>
      <c r="AZN879" s="2"/>
      <c r="AZO879" s="2"/>
      <c r="AZP879" s="2"/>
      <c r="AZQ879" s="2"/>
      <c r="AZR879" s="2"/>
      <c r="AZS879" s="2"/>
      <c r="AZT879" s="2"/>
      <c r="AZU879" s="2"/>
      <c r="AZV879" s="2"/>
      <c r="AZW879" s="2"/>
      <c r="AZX879" s="2"/>
      <c r="AZY879" s="2"/>
      <c r="AZZ879" s="2"/>
      <c r="BAA879" s="2"/>
      <c r="BAB879" s="2"/>
      <c r="BAC879" s="2"/>
      <c r="BAD879" s="2"/>
      <c r="BAE879" s="2"/>
      <c r="BAF879" s="2"/>
      <c r="BAG879" s="2"/>
      <c r="BAH879" s="2"/>
      <c r="BAI879" s="2"/>
      <c r="BAJ879" s="2"/>
      <c r="BAK879" s="2"/>
      <c r="BAL879" s="2"/>
      <c r="BAM879" s="2"/>
      <c r="BAN879" s="2"/>
      <c r="BAO879" s="2"/>
      <c r="BAP879" s="2"/>
      <c r="BAQ879" s="2"/>
      <c r="BAR879" s="2"/>
      <c r="BAS879" s="2"/>
      <c r="BAT879" s="2"/>
      <c r="BAU879" s="2"/>
      <c r="BAV879" s="2"/>
      <c r="BAW879" s="2"/>
      <c r="BAX879" s="2"/>
      <c r="BAY879" s="2"/>
      <c r="BAZ879" s="2"/>
      <c r="BBA879" s="2"/>
      <c r="BBB879" s="2"/>
      <c r="BBC879" s="2"/>
      <c r="BBD879" s="2"/>
      <c r="BBE879" s="2"/>
      <c r="BBF879" s="2"/>
      <c r="BBG879" s="2"/>
      <c r="BBH879" s="2"/>
      <c r="BBI879" s="2"/>
      <c r="BBJ879" s="2"/>
      <c r="BBK879" s="2"/>
      <c r="BBL879" s="2"/>
      <c r="BBM879" s="2"/>
      <c r="BBN879" s="2"/>
      <c r="BBO879" s="2"/>
      <c r="BBP879" s="2"/>
      <c r="BBQ879" s="2"/>
      <c r="BBR879" s="2"/>
      <c r="BBS879" s="2"/>
      <c r="BBT879" s="2"/>
      <c r="BBU879" s="2"/>
      <c r="BBV879" s="2"/>
      <c r="BBW879" s="2"/>
      <c r="BBX879" s="2"/>
      <c r="BBY879" s="2"/>
      <c r="BBZ879" s="2"/>
      <c r="BCA879" s="2"/>
      <c r="BCB879" s="2"/>
      <c r="BCC879" s="2"/>
      <c r="BCD879" s="2"/>
      <c r="BCE879" s="2"/>
      <c r="BCF879" s="2"/>
      <c r="BCG879" s="2"/>
      <c r="BCH879" s="2"/>
      <c r="BCI879" s="2"/>
      <c r="BCJ879" s="2"/>
      <c r="BCK879" s="2"/>
      <c r="BCL879" s="2"/>
      <c r="BCM879" s="2"/>
      <c r="BCN879" s="2"/>
      <c r="BCO879" s="2"/>
      <c r="BCP879" s="2"/>
      <c r="BCQ879" s="2"/>
      <c r="BCR879" s="2"/>
      <c r="BCS879" s="2"/>
      <c r="BCT879" s="2"/>
      <c r="BCU879" s="2"/>
      <c r="BCV879" s="2"/>
      <c r="BCW879" s="2"/>
      <c r="BCX879" s="2"/>
      <c r="BCY879" s="2"/>
      <c r="BCZ879" s="2"/>
      <c r="BDA879" s="2"/>
      <c r="BDB879" s="2"/>
      <c r="BDC879" s="2"/>
      <c r="BDD879" s="2"/>
      <c r="BDE879" s="2"/>
      <c r="BDF879" s="2"/>
      <c r="BDG879" s="2"/>
      <c r="BDH879" s="2"/>
      <c r="BDI879" s="2"/>
      <c r="BDJ879" s="2"/>
      <c r="BDK879" s="2"/>
      <c r="BDL879" s="2"/>
      <c r="BDM879" s="2"/>
      <c r="BDN879" s="2"/>
      <c r="BDO879" s="2"/>
      <c r="BDP879" s="2"/>
      <c r="BDQ879" s="2"/>
      <c r="BDR879" s="2"/>
      <c r="BDS879" s="2"/>
      <c r="BDT879" s="2"/>
      <c r="BDU879" s="2"/>
      <c r="BDV879" s="2"/>
      <c r="BDW879" s="2"/>
      <c r="BDX879" s="2"/>
      <c r="BDY879" s="2"/>
      <c r="BDZ879" s="2"/>
      <c r="BEA879" s="2"/>
      <c r="BEB879" s="2"/>
      <c r="BEC879" s="2"/>
      <c r="BED879" s="2"/>
      <c r="BEE879" s="2"/>
      <c r="BEF879" s="2"/>
      <c r="BEG879" s="2"/>
      <c r="BEH879" s="2"/>
      <c r="BEI879" s="2"/>
      <c r="BEJ879" s="2"/>
      <c r="BEK879" s="2"/>
      <c r="BEL879" s="2"/>
      <c r="BEM879" s="2"/>
      <c r="BEN879" s="2"/>
      <c r="BEO879" s="2"/>
      <c r="BEP879" s="2"/>
      <c r="BEQ879" s="2"/>
      <c r="BER879" s="2"/>
      <c r="BES879" s="2"/>
      <c r="BET879" s="2"/>
      <c r="BEU879" s="2"/>
      <c r="BEV879" s="2"/>
      <c r="BEW879" s="2"/>
      <c r="BEX879" s="2"/>
      <c r="BEY879" s="2"/>
      <c r="BEZ879" s="2"/>
      <c r="BFA879" s="2"/>
      <c r="BFB879" s="2"/>
      <c r="BFC879" s="2"/>
      <c r="BFD879" s="2"/>
      <c r="BFE879" s="2"/>
      <c r="BFF879" s="2"/>
      <c r="BFG879" s="2"/>
      <c r="BFH879" s="2"/>
      <c r="BFI879" s="2"/>
      <c r="BFJ879" s="2"/>
      <c r="BFK879" s="2"/>
      <c r="BFL879" s="2"/>
      <c r="BFM879" s="2"/>
      <c r="BFN879" s="2"/>
      <c r="BFO879" s="2"/>
      <c r="BFP879" s="2"/>
      <c r="BFQ879" s="2"/>
      <c r="BFR879" s="2"/>
      <c r="BFS879" s="2"/>
      <c r="BFT879" s="2"/>
      <c r="BFU879" s="2"/>
      <c r="BFV879" s="2"/>
      <c r="BFW879" s="2"/>
      <c r="BFX879" s="2"/>
      <c r="BFY879" s="2"/>
      <c r="BFZ879" s="2"/>
      <c r="BGA879" s="2"/>
      <c r="BGB879" s="2"/>
      <c r="BGC879" s="2"/>
      <c r="BGD879" s="2"/>
      <c r="BGE879" s="2"/>
      <c r="BGF879" s="2"/>
      <c r="BGG879" s="2"/>
      <c r="BGH879" s="2"/>
      <c r="BGI879" s="2"/>
      <c r="BGJ879" s="2"/>
      <c r="BGK879" s="2"/>
      <c r="BGL879" s="2"/>
      <c r="BGM879" s="2"/>
      <c r="BGN879" s="2"/>
      <c r="BGO879" s="2"/>
      <c r="BGP879" s="2"/>
      <c r="BGQ879" s="2"/>
      <c r="BGR879" s="2"/>
      <c r="BGS879" s="2"/>
      <c r="BGT879" s="2"/>
      <c r="BGU879" s="2"/>
      <c r="BGV879" s="2"/>
      <c r="BGW879" s="2"/>
      <c r="BGX879" s="2"/>
      <c r="BGY879" s="2"/>
      <c r="BGZ879" s="2"/>
      <c r="BHA879" s="2"/>
      <c r="BHB879" s="2"/>
      <c r="BHC879" s="2"/>
      <c r="BHD879" s="2"/>
      <c r="BHE879" s="2"/>
      <c r="BHF879" s="2"/>
      <c r="BHG879" s="2"/>
      <c r="BHH879" s="2"/>
      <c r="BHI879" s="2"/>
      <c r="BHJ879" s="2"/>
      <c r="BHK879" s="2"/>
      <c r="BHL879" s="2"/>
      <c r="BHM879" s="2"/>
      <c r="BHN879" s="2"/>
      <c r="BHO879" s="2"/>
      <c r="BHP879" s="2"/>
      <c r="BHQ879" s="2"/>
      <c r="BHR879" s="2"/>
      <c r="BHS879" s="2"/>
      <c r="BHT879" s="2"/>
      <c r="BHU879" s="2"/>
      <c r="BHV879" s="2"/>
      <c r="BHW879" s="2"/>
      <c r="BHX879" s="2"/>
      <c r="BHY879" s="2"/>
      <c r="BHZ879" s="2"/>
      <c r="BIA879" s="2"/>
      <c r="BIB879" s="2"/>
      <c r="BIC879" s="2"/>
      <c r="BID879" s="2"/>
      <c r="BIE879" s="2"/>
      <c r="BIF879" s="2"/>
      <c r="BIG879" s="2"/>
      <c r="BIH879" s="2"/>
      <c r="BII879" s="2"/>
      <c r="BIJ879" s="2"/>
      <c r="BIK879" s="2"/>
      <c r="BIL879" s="2"/>
      <c r="BIM879" s="2"/>
      <c r="BIN879" s="2"/>
      <c r="BIO879" s="2"/>
      <c r="BIP879" s="2"/>
      <c r="BIQ879" s="2"/>
      <c r="BIR879" s="2"/>
      <c r="BIS879" s="2"/>
      <c r="BIT879" s="2"/>
      <c r="BIU879" s="2"/>
      <c r="BIV879" s="2"/>
      <c r="BIW879" s="2"/>
      <c r="BIX879" s="2"/>
      <c r="BIY879" s="2"/>
      <c r="BIZ879" s="2"/>
      <c r="BJA879" s="2"/>
      <c r="BJB879" s="2"/>
      <c r="BJC879" s="2"/>
      <c r="BJD879" s="2"/>
      <c r="BJE879" s="2"/>
      <c r="BJF879" s="2"/>
      <c r="BJG879" s="2"/>
      <c r="BJH879" s="2"/>
      <c r="BJI879" s="2"/>
      <c r="BJJ879" s="2"/>
      <c r="BJK879" s="2"/>
      <c r="BJL879" s="2"/>
      <c r="BJM879" s="2"/>
      <c r="BJN879" s="2"/>
      <c r="BJO879" s="2"/>
      <c r="BJP879" s="2"/>
      <c r="BJQ879" s="2"/>
      <c r="BJR879" s="2"/>
      <c r="BJS879" s="2"/>
      <c r="BJT879" s="2"/>
      <c r="BJU879" s="2"/>
      <c r="BJV879" s="2"/>
      <c r="BJW879" s="2"/>
      <c r="BJX879" s="2"/>
      <c r="BJY879" s="2"/>
      <c r="BJZ879" s="2"/>
      <c r="BKA879" s="2"/>
      <c r="BKB879" s="2"/>
      <c r="BKC879" s="2"/>
      <c r="BKD879" s="2"/>
      <c r="BKE879" s="2"/>
      <c r="BKF879" s="2"/>
      <c r="BKG879" s="2"/>
      <c r="BKH879" s="2"/>
      <c r="BKI879" s="2"/>
      <c r="BKJ879" s="2"/>
      <c r="BKK879" s="2"/>
      <c r="BKL879" s="2"/>
      <c r="BKM879" s="2"/>
      <c r="BKN879" s="2"/>
      <c r="BKO879" s="2"/>
      <c r="BKP879" s="2"/>
      <c r="BKQ879" s="2"/>
      <c r="BKR879" s="2"/>
      <c r="BKS879" s="2"/>
      <c r="BKT879" s="2"/>
      <c r="BKU879" s="2"/>
      <c r="BKV879" s="2"/>
      <c r="BKW879" s="2"/>
      <c r="BKX879" s="2"/>
      <c r="BKY879" s="2"/>
      <c r="BKZ879" s="2"/>
      <c r="BLA879" s="2"/>
      <c r="BLB879" s="2"/>
      <c r="BLC879" s="2"/>
      <c r="BLD879" s="2"/>
      <c r="BLE879" s="2"/>
      <c r="BLF879" s="2"/>
      <c r="BLG879" s="2"/>
      <c r="BLH879" s="2"/>
      <c r="BLI879" s="2"/>
      <c r="BLJ879" s="2"/>
      <c r="BLK879" s="2"/>
      <c r="BLL879" s="2"/>
      <c r="BLM879" s="2"/>
      <c r="BLN879" s="2"/>
      <c r="BLO879" s="2"/>
      <c r="BLP879" s="2"/>
      <c r="BLQ879" s="2"/>
      <c r="BLR879" s="2"/>
      <c r="BLS879" s="2"/>
      <c r="BLT879" s="2"/>
      <c r="BLU879" s="2"/>
      <c r="BLV879" s="2"/>
      <c r="BLW879" s="2"/>
      <c r="BLX879" s="2"/>
      <c r="BLY879" s="2"/>
      <c r="BLZ879" s="2"/>
      <c r="BMA879" s="2"/>
      <c r="BMB879" s="2"/>
      <c r="BMC879" s="2"/>
      <c r="BMD879" s="2"/>
      <c r="BME879" s="2"/>
      <c r="BMF879" s="2"/>
      <c r="BMG879" s="2"/>
      <c r="BMH879" s="2"/>
      <c r="BMI879" s="2"/>
      <c r="BMJ879" s="2"/>
      <c r="BMK879" s="2"/>
      <c r="BML879" s="2"/>
      <c r="BMM879" s="2"/>
      <c r="BMN879" s="2"/>
      <c r="BMO879" s="2"/>
      <c r="BMP879" s="2"/>
      <c r="BMQ879" s="2"/>
      <c r="BMR879" s="2"/>
      <c r="BMS879" s="2"/>
      <c r="BMT879" s="2"/>
      <c r="BMU879" s="2"/>
      <c r="BMV879" s="2"/>
      <c r="BMW879" s="2"/>
      <c r="BMX879" s="2"/>
      <c r="BMY879" s="2"/>
      <c r="BMZ879" s="2"/>
      <c r="BNA879" s="2"/>
      <c r="BNB879" s="2"/>
      <c r="BNC879" s="2"/>
      <c r="BND879" s="2"/>
      <c r="BNE879" s="2"/>
      <c r="BNF879" s="2"/>
      <c r="BNG879" s="2"/>
      <c r="BNH879" s="2"/>
      <c r="BNI879" s="2"/>
      <c r="BNJ879" s="2"/>
      <c r="BNK879" s="2"/>
      <c r="BNL879" s="2"/>
      <c r="BNM879" s="2"/>
      <c r="BNN879" s="2"/>
      <c r="BNO879" s="2"/>
      <c r="BNP879" s="2"/>
      <c r="BNQ879" s="2"/>
      <c r="BNR879" s="2"/>
      <c r="BNS879" s="2"/>
      <c r="BNT879" s="2"/>
      <c r="BNU879" s="2"/>
      <c r="BNV879" s="2"/>
      <c r="BNW879" s="2"/>
      <c r="BNX879" s="2"/>
      <c r="BNY879" s="2"/>
      <c r="BNZ879" s="2"/>
      <c r="BOA879" s="2"/>
      <c r="BOB879" s="2"/>
      <c r="BOC879" s="2"/>
      <c r="BOD879" s="2"/>
      <c r="BOE879" s="2"/>
      <c r="BOF879" s="2"/>
      <c r="BOG879" s="2"/>
      <c r="BOH879" s="2"/>
      <c r="BOI879" s="2"/>
      <c r="BOJ879" s="2"/>
      <c r="BOK879" s="2"/>
      <c r="BOL879" s="2"/>
      <c r="BOM879" s="2"/>
      <c r="BON879" s="2"/>
      <c r="BOO879" s="2"/>
      <c r="BOP879" s="2"/>
      <c r="BOQ879" s="2"/>
      <c r="BOR879" s="2"/>
      <c r="BOS879" s="2"/>
      <c r="BOT879" s="2"/>
      <c r="BOU879" s="2"/>
      <c r="BOV879" s="2"/>
      <c r="BOW879" s="2"/>
      <c r="BOX879" s="2"/>
      <c r="BOY879" s="2"/>
      <c r="BOZ879" s="2"/>
      <c r="BPA879" s="2"/>
      <c r="BPB879" s="2"/>
      <c r="BPC879" s="2"/>
      <c r="BPD879" s="2"/>
      <c r="BPE879" s="2"/>
      <c r="BPF879" s="2"/>
      <c r="BPG879" s="2"/>
      <c r="BPH879" s="2"/>
      <c r="BPI879" s="2"/>
      <c r="BPJ879" s="2"/>
      <c r="BPK879" s="2"/>
      <c r="BPL879" s="2"/>
      <c r="BPM879" s="2"/>
      <c r="BPN879" s="2"/>
      <c r="BPO879" s="2"/>
      <c r="BPP879" s="2"/>
      <c r="BPQ879" s="2"/>
      <c r="BPR879" s="2"/>
      <c r="BPS879" s="2"/>
      <c r="BPT879" s="2"/>
      <c r="BPU879" s="2"/>
      <c r="BPV879" s="2"/>
      <c r="BPW879" s="2"/>
      <c r="BPX879" s="2"/>
      <c r="BPY879" s="2"/>
      <c r="BPZ879" s="2"/>
      <c r="BQA879" s="2"/>
      <c r="BQB879" s="2"/>
      <c r="BQC879" s="2"/>
      <c r="BQD879" s="2"/>
      <c r="BQE879" s="2"/>
      <c r="BQF879" s="2"/>
      <c r="BQG879" s="2"/>
      <c r="BQH879" s="2"/>
      <c r="BQI879" s="2"/>
      <c r="BQJ879" s="2"/>
      <c r="BQK879" s="2"/>
      <c r="BQL879" s="2"/>
      <c r="BQM879" s="2"/>
      <c r="BQN879" s="2"/>
      <c r="BQO879" s="2"/>
      <c r="BQP879" s="2"/>
      <c r="BQQ879" s="2"/>
      <c r="BQR879" s="2"/>
      <c r="BQS879" s="2"/>
      <c r="BQT879" s="2"/>
      <c r="BQU879" s="2"/>
      <c r="BQV879" s="2"/>
      <c r="BQW879" s="2"/>
      <c r="BQX879" s="2"/>
      <c r="BQY879" s="2"/>
      <c r="BQZ879" s="2"/>
      <c r="BRA879" s="2"/>
      <c r="BRB879" s="2"/>
      <c r="BRC879" s="2"/>
      <c r="BRD879" s="2"/>
      <c r="BRE879" s="2"/>
      <c r="BRF879" s="2"/>
      <c r="BRG879" s="2"/>
      <c r="BRH879" s="2"/>
      <c r="BRI879" s="2"/>
      <c r="BRJ879" s="2"/>
      <c r="BRK879" s="2"/>
      <c r="BRL879" s="2"/>
      <c r="BRM879" s="2"/>
      <c r="BRN879" s="2"/>
      <c r="BRO879" s="2"/>
      <c r="BRP879" s="2"/>
      <c r="BRQ879" s="2"/>
      <c r="BRR879" s="2"/>
      <c r="BRS879" s="2"/>
      <c r="BRT879" s="2"/>
      <c r="BRU879" s="2"/>
      <c r="BRV879" s="2"/>
      <c r="BRW879" s="2"/>
      <c r="BRX879" s="2"/>
      <c r="BRY879" s="2"/>
      <c r="BRZ879" s="2"/>
      <c r="BSA879" s="2"/>
      <c r="BSB879" s="2"/>
      <c r="BSC879" s="2"/>
      <c r="BSD879" s="2"/>
      <c r="BSE879" s="2"/>
      <c r="BSF879" s="2"/>
      <c r="BSG879" s="2"/>
      <c r="BSH879" s="2"/>
      <c r="BSI879" s="2"/>
      <c r="BSJ879" s="2"/>
      <c r="BSK879" s="2"/>
      <c r="BSL879" s="2"/>
      <c r="BSM879" s="2"/>
      <c r="BSN879" s="2"/>
      <c r="BSO879" s="2"/>
      <c r="BSP879" s="2"/>
      <c r="BSQ879" s="2"/>
      <c r="BSR879" s="2"/>
      <c r="BSS879" s="2"/>
      <c r="BST879" s="2"/>
      <c r="BSU879" s="2"/>
      <c r="BSV879" s="2"/>
      <c r="BSW879" s="2"/>
      <c r="BSX879" s="2"/>
      <c r="BSY879" s="2"/>
      <c r="BSZ879" s="2"/>
      <c r="BTA879" s="2"/>
      <c r="BTB879" s="2"/>
      <c r="BTC879" s="2"/>
      <c r="BTD879" s="2"/>
      <c r="BTE879" s="2"/>
      <c r="BTF879" s="2"/>
      <c r="BTG879" s="2"/>
      <c r="BTH879" s="2"/>
      <c r="BTI879" s="2"/>
      <c r="BTJ879" s="2"/>
      <c r="BTK879" s="2"/>
      <c r="BTL879" s="2"/>
      <c r="BTM879" s="2"/>
      <c r="BTN879" s="2"/>
      <c r="BTO879" s="2"/>
      <c r="BTP879" s="2"/>
      <c r="BTQ879" s="2"/>
      <c r="BTR879" s="2"/>
      <c r="BTS879" s="2"/>
      <c r="BTT879" s="2"/>
      <c r="BTU879" s="2"/>
      <c r="BTV879" s="2"/>
      <c r="BTW879" s="2"/>
      <c r="BTX879" s="2"/>
      <c r="BTY879" s="2"/>
      <c r="BTZ879" s="2"/>
      <c r="BUA879" s="2"/>
      <c r="BUB879" s="2"/>
      <c r="BUC879" s="2"/>
      <c r="BUD879" s="2"/>
      <c r="BUE879" s="2"/>
      <c r="BUF879" s="2"/>
      <c r="BUG879" s="2"/>
      <c r="BUH879" s="2"/>
      <c r="BUI879" s="2"/>
      <c r="BUJ879" s="2"/>
      <c r="BUK879" s="2"/>
      <c r="BUL879" s="2"/>
      <c r="BUM879" s="2"/>
      <c r="BUN879" s="2"/>
      <c r="BUO879" s="2"/>
      <c r="BUP879" s="2"/>
      <c r="BUQ879" s="2"/>
      <c r="BUR879" s="2"/>
      <c r="BUS879" s="2"/>
      <c r="BUT879" s="2"/>
      <c r="BUU879" s="2"/>
      <c r="BUV879" s="2"/>
      <c r="BUW879" s="2"/>
      <c r="BUX879" s="2"/>
      <c r="BUY879" s="2"/>
      <c r="BUZ879" s="2"/>
      <c r="BVA879" s="2"/>
      <c r="BVB879" s="2"/>
      <c r="BVC879" s="2"/>
      <c r="BVD879" s="2"/>
      <c r="BVE879" s="2"/>
      <c r="BVF879" s="2"/>
      <c r="BVG879" s="2"/>
      <c r="BVH879" s="2"/>
      <c r="BVI879" s="2"/>
      <c r="BVJ879" s="2"/>
      <c r="BVK879" s="2"/>
      <c r="BVL879" s="2"/>
      <c r="BVM879" s="2"/>
      <c r="BVN879" s="2"/>
      <c r="BVO879" s="2"/>
      <c r="BVP879" s="2"/>
      <c r="BVQ879" s="2"/>
      <c r="BVR879" s="2"/>
      <c r="BVS879" s="2"/>
      <c r="BVT879" s="2"/>
      <c r="BVU879" s="2"/>
      <c r="BVV879" s="2"/>
      <c r="BVW879" s="2"/>
      <c r="BVX879" s="2"/>
      <c r="BVY879" s="2"/>
      <c r="BVZ879" s="2"/>
      <c r="BWA879" s="2"/>
      <c r="BWB879" s="2"/>
      <c r="BWC879" s="2"/>
      <c r="BWD879" s="2"/>
      <c r="BWE879" s="2"/>
      <c r="BWF879" s="2"/>
      <c r="BWG879" s="2"/>
      <c r="BWH879" s="2"/>
      <c r="BWI879" s="2"/>
      <c r="BWJ879" s="2"/>
      <c r="BWK879" s="2"/>
      <c r="BWL879" s="2"/>
      <c r="BWM879" s="2"/>
      <c r="BWN879" s="2"/>
      <c r="BWO879" s="2"/>
      <c r="BWP879" s="2"/>
      <c r="BWQ879" s="2"/>
      <c r="BWR879" s="2"/>
      <c r="BWS879" s="2"/>
      <c r="BWT879" s="2"/>
      <c r="BWU879" s="2"/>
      <c r="BWV879" s="2"/>
      <c r="BWW879" s="2"/>
      <c r="BWX879" s="2"/>
      <c r="BWY879" s="2"/>
      <c r="BWZ879" s="2"/>
      <c r="BXA879" s="2"/>
      <c r="BXB879" s="2"/>
      <c r="BXC879" s="2"/>
      <c r="BXD879" s="2"/>
      <c r="BXE879" s="2"/>
      <c r="BXF879" s="2"/>
      <c r="BXG879" s="2"/>
      <c r="BXH879" s="2"/>
      <c r="BXI879" s="2"/>
      <c r="BXJ879" s="2"/>
      <c r="BXK879" s="2"/>
      <c r="BXL879" s="2"/>
      <c r="BXM879" s="2"/>
      <c r="BXN879" s="2"/>
      <c r="BXO879" s="2"/>
      <c r="BXP879" s="2"/>
      <c r="BXQ879" s="2"/>
      <c r="BXR879" s="2"/>
      <c r="BXS879" s="2"/>
      <c r="BXT879" s="2"/>
      <c r="BXU879" s="2"/>
      <c r="BXV879" s="2"/>
      <c r="BXW879" s="2"/>
      <c r="BXX879" s="2"/>
      <c r="BXY879" s="2"/>
      <c r="BXZ879" s="2"/>
      <c r="BYA879" s="2"/>
      <c r="BYB879" s="2"/>
      <c r="BYC879" s="2"/>
      <c r="BYD879" s="2"/>
      <c r="BYE879" s="2"/>
      <c r="BYF879" s="2"/>
      <c r="BYG879" s="2"/>
      <c r="BYH879" s="2"/>
      <c r="BYI879" s="2"/>
      <c r="BYJ879" s="2"/>
      <c r="BYK879" s="2"/>
      <c r="BYL879" s="2"/>
      <c r="BYM879" s="2"/>
      <c r="BYN879" s="2"/>
      <c r="BYO879" s="2"/>
      <c r="BYP879" s="2"/>
      <c r="BYQ879" s="2"/>
      <c r="BYR879" s="2"/>
      <c r="BYS879" s="2"/>
      <c r="BYT879" s="2"/>
      <c r="BYU879" s="2"/>
      <c r="BYV879" s="2"/>
      <c r="BYW879" s="2"/>
      <c r="BYX879" s="2"/>
      <c r="BYY879" s="2"/>
      <c r="BYZ879" s="2"/>
      <c r="BZA879" s="2"/>
      <c r="BZB879" s="2"/>
      <c r="BZC879" s="2"/>
      <c r="BZD879" s="2"/>
      <c r="BZE879" s="2"/>
      <c r="BZF879" s="2"/>
      <c r="BZG879" s="2"/>
      <c r="BZH879" s="2"/>
      <c r="BZI879" s="2"/>
      <c r="BZJ879" s="2"/>
      <c r="BZK879" s="2"/>
      <c r="BZL879" s="2"/>
      <c r="BZM879" s="2"/>
      <c r="BZN879" s="2"/>
      <c r="BZO879" s="2"/>
      <c r="BZP879" s="2"/>
      <c r="BZQ879" s="2"/>
      <c r="BZR879" s="2"/>
      <c r="BZS879" s="2"/>
      <c r="BZT879" s="2"/>
      <c r="BZU879" s="2"/>
      <c r="BZV879" s="2"/>
      <c r="BZW879" s="2"/>
      <c r="BZX879" s="2"/>
      <c r="BZY879" s="2"/>
      <c r="BZZ879" s="2"/>
      <c r="CAA879" s="2"/>
      <c r="CAB879" s="2"/>
      <c r="CAC879" s="2"/>
      <c r="CAD879" s="2"/>
      <c r="CAE879" s="2"/>
      <c r="CAF879" s="2"/>
      <c r="CAG879" s="2"/>
      <c r="CAH879" s="2"/>
      <c r="CAI879" s="2"/>
      <c r="CAJ879" s="2"/>
      <c r="CAK879" s="2"/>
      <c r="CAL879" s="2"/>
      <c r="CAM879" s="2"/>
      <c r="CAN879" s="2"/>
      <c r="CAO879" s="2"/>
      <c r="CAP879" s="2"/>
      <c r="CAQ879" s="2"/>
      <c r="CAR879" s="2"/>
      <c r="CAS879" s="2"/>
      <c r="CAT879" s="2"/>
      <c r="CAU879" s="2"/>
      <c r="CAV879" s="2"/>
      <c r="CAW879" s="2"/>
      <c r="CAX879" s="2"/>
      <c r="CAY879" s="2"/>
      <c r="CAZ879" s="2"/>
      <c r="CBA879" s="2"/>
      <c r="CBB879" s="2"/>
      <c r="CBC879" s="2"/>
      <c r="CBD879" s="2"/>
      <c r="CBE879" s="2"/>
      <c r="CBF879" s="2"/>
      <c r="CBG879" s="2"/>
      <c r="CBH879" s="2"/>
      <c r="CBI879" s="2"/>
      <c r="CBJ879" s="2"/>
      <c r="CBK879" s="2"/>
      <c r="CBL879" s="2"/>
      <c r="CBM879" s="2"/>
      <c r="CBN879" s="2"/>
      <c r="CBO879" s="2"/>
      <c r="CBP879" s="2"/>
      <c r="CBQ879" s="2"/>
      <c r="CBR879" s="2"/>
      <c r="CBS879" s="2"/>
      <c r="CBT879" s="2"/>
      <c r="CBU879" s="2"/>
      <c r="CBV879" s="2"/>
      <c r="CBW879" s="2"/>
      <c r="CBX879" s="2"/>
      <c r="CBY879" s="2"/>
      <c r="CBZ879" s="2"/>
      <c r="CCA879" s="2"/>
      <c r="CCB879" s="2"/>
      <c r="CCC879" s="2"/>
      <c r="CCD879" s="2"/>
      <c r="CCE879" s="2"/>
      <c r="CCF879" s="2"/>
      <c r="CCG879" s="2"/>
      <c r="CCH879" s="2"/>
      <c r="CCI879" s="2"/>
      <c r="CCJ879" s="2"/>
      <c r="CCK879" s="2"/>
      <c r="CCL879" s="2"/>
      <c r="CCM879" s="2"/>
      <c r="CCN879" s="2"/>
      <c r="CCO879" s="2"/>
      <c r="CCP879" s="2"/>
      <c r="CCQ879" s="2"/>
      <c r="CCR879" s="2"/>
      <c r="CCS879" s="2"/>
      <c r="CCT879" s="2"/>
      <c r="CCU879" s="2"/>
      <c r="CCV879" s="2"/>
      <c r="CCW879" s="2"/>
      <c r="CCX879" s="2"/>
      <c r="CCY879" s="2"/>
      <c r="CCZ879" s="2"/>
      <c r="CDA879" s="2"/>
      <c r="CDB879" s="2"/>
      <c r="CDC879" s="2"/>
      <c r="CDD879" s="2"/>
      <c r="CDE879" s="2"/>
      <c r="CDF879" s="2"/>
      <c r="CDG879" s="2"/>
      <c r="CDH879" s="2"/>
      <c r="CDI879" s="2"/>
      <c r="CDJ879" s="2"/>
      <c r="CDK879" s="2"/>
      <c r="CDL879" s="2"/>
      <c r="CDM879" s="2"/>
      <c r="CDN879" s="2"/>
      <c r="CDO879" s="2"/>
      <c r="CDP879" s="2"/>
      <c r="CDQ879" s="2"/>
      <c r="CDR879" s="2"/>
      <c r="CDS879" s="2"/>
      <c r="CDT879" s="2"/>
      <c r="CDU879" s="2"/>
      <c r="CDV879" s="2"/>
      <c r="CDW879" s="2"/>
      <c r="CDX879" s="2"/>
      <c r="CDY879" s="2"/>
      <c r="CDZ879" s="2"/>
      <c r="CEA879" s="2"/>
      <c r="CEB879" s="2"/>
      <c r="CEC879" s="2"/>
      <c r="CED879" s="2"/>
      <c r="CEE879" s="2"/>
      <c r="CEF879" s="2"/>
      <c r="CEG879" s="2"/>
      <c r="CEH879" s="2"/>
      <c r="CEI879" s="2"/>
      <c r="CEJ879" s="2"/>
      <c r="CEK879" s="2"/>
      <c r="CEL879" s="2"/>
      <c r="CEM879" s="2"/>
      <c r="CEN879" s="2"/>
      <c r="CEO879" s="2"/>
      <c r="CEP879" s="2"/>
      <c r="CEQ879" s="2"/>
      <c r="CER879" s="2"/>
      <c r="CES879" s="2"/>
      <c r="CET879" s="2"/>
      <c r="CEU879" s="2"/>
      <c r="CEV879" s="2"/>
      <c r="CEW879" s="2"/>
      <c r="CEX879" s="2"/>
      <c r="CEY879" s="2"/>
      <c r="CEZ879" s="2"/>
      <c r="CFA879" s="2"/>
      <c r="CFB879" s="2"/>
      <c r="CFC879" s="2"/>
      <c r="CFD879" s="2"/>
      <c r="CFE879" s="2"/>
      <c r="CFF879" s="2"/>
      <c r="CFG879" s="2"/>
      <c r="CFH879" s="2"/>
      <c r="CFI879" s="2"/>
      <c r="CFJ879" s="2"/>
      <c r="CFK879" s="2"/>
      <c r="CFL879" s="2"/>
      <c r="CFM879" s="2"/>
      <c r="CFN879" s="2"/>
      <c r="CFO879" s="2"/>
      <c r="CFP879" s="2"/>
      <c r="CFQ879" s="2"/>
      <c r="CFR879" s="2"/>
      <c r="CFS879" s="2"/>
      <c r="CFT879" s="2"/>
      <c r="CFU879" s="2"/>
      <c r="CFV879" s="2"/>
      <c r="CFW879" s="2"/>
      <c r="CFX879" s="2"/>
      <c r="CFY879" s="2"/>
      <c r="CFZ879" s="2"/>
      <c r="CGA879" s="2"/>
      <c r="CGB879" s="2"/>
      <c r="CGC879" s="2"/>
      <c r="CGD879" s="2"/>
      <c r="CGE879" s="2"/>
      <c r="CGF879" s="2"/>
      <c r="CGG879" s="2"/>
      <c r="CGH879" s="2"/>
      <c r="CGI879" s="2"/>
      <c r="CGJ879" s="2"/>
      <c r="CGK879" s="2"/>
      <c r="CGL879" s="2"/>
      <c r="CGM879" s="2"/>
      <c r="CGN879" s="2"/>
      <c r="CGO879" s="2"/>
      <c r="CGP879" s="2"/>
      <c r="CGQ879" s="2"/>
      <c r="CGR879" s="2"/>
      <c r="CGS879" s="2"/>
      <c r="CGT879" s="2"/>
      <c r="CGU879" s="2"/>
      <c r="CGV879" s="2"/>
      <c r="CGW879" s="2"/>
      <c r="CGX879" s="2"/>
      <c r="CGY879" s="2"/>
      <c r="CGZ879" s="2"/>
      <c r="CHA879" s="2"/>
      <c r="CHB879" s="2"/>
      <c r="CHC879" s="2"/>
      <c r="CHD879" s="2"/>
      <c r="CHE879" s="2"/>
      <c r="CHF879" s="2"/>
      <c r="CHG879" s="2"/>
      <c r="CHH879" s="2"/>
      <c r="CHI879" s="2"/>
      <c r="CHJ879" s="2"/>
      <c r="CHK879" s="2"/>
      <c r="CHL879" s="2"/>
      <c r="CHM879" s="2"/>
      <c r="CHN879" s="2"/>
      <c r="CHO879" s="2"/>
      <c r="CHP879" s="2"/>
      <c r="CHQ879" s="2"/>
      <c r="CHR879" s="2"/>
      <c r="CHS879" s="2"/>
      <c r="CHT879" s="2"/>
      <c r="CHU879" s="2"/>
      <c r="CHV879" s="2"/>
      <c r="CHW879" s="2"/>
      <c r="CHX879" s="2"/>
      <c r="CHY879" s="2"/>
      <c r="CHZ879" s="2"/>
      <c r="CIA879" s="2"/>
      <c r="CIB879" s="2"/>
      <c r="CIC879" s="2"/>
      <c r="CID879" s="2"/>
      <c r="CIE879" s="2"/>
      <c r="CIF879" s="2"/>
      <c r="CIG879" s="2"/>
      <c r="CIH879" s="2"/>
      <c r="CII879" s="2"/>
      <c r="CIJ879" s="2"/>
      <c r="CIK879" s="2"/>
      <c r="CIL879" s="2"/>
      <c r="CIM879" s="2"/>
      <c r="CIN879" s="2"/>
      <c r="CIO879" s="2"/>
      <c r="CIP879" s="2"/>
      <c r="CIQ879" s="2"/>
      <c r="CIR879" s="2"/>
      <c r="CIS879" s="2"/>
      <c r="CIT879" s="2"/>
      <c r="CIU879" s="2"/>
      <c r="CIV879" s="2"/>
      <c r="CIW879" s="2"/>
      <c r="CIX879" s="2"/>
      <c r="CIY879" s="2"/>
      <c r="CIZ879" s="2"/>
      <c r="CJA879" s="2"/>
      <c r="CJB879" s="2"/>
      <c r="CJC879" s="2"/>
      <c r="CJD879" s="2"/>
      <c r="CJE879" s="2"/>
      <c r="CJF879" s="2"/>
      <c r="CJG879" s="2"/>
      <c r="CJH879" s="2"/>
      <c r="CJI879" s="2"/>
      <c r="CJJ879" s="2"/>
      <c r="CJK879" s="2"/>
      <c r="CJL879" s="2"/>
      <c r="CJM879" s="2"/>
      <c r="CJN879" s="2"/>
      <c r="CJO879" s="2"/>
      <c r="CJP879" s="2"/>
      <c r="CJQ879" s="2"/>
      <c r="CJR879" s="2"/>
      <c r="CJS879" s="2"/>
      <c r="CJT879" s="2"/>
      <c r="CJU879" s="2"/>
      <c r="CJV879" s="2"/>
      <c r="CJW879" s="2"/>
      <c r="CJX879" s="2"/>
      <c r="CJY879" s="2"/>
      <c r="CJZ879" s="2"/>
      <c r="CKA879" s="2"/>
      <c r="CKB879" s="2"/>
      <c r="CKC879" s="2"/>
      <c r="CKD879" s="2"/>
      <c r="CKE879" s="2"/>
      <c r="CKF879" s="2"/>
      <c r="CKG879" s="2"/>
      <c r="CKH879" s="2"/>
      <c r="CKI879" s="2"/>
      <c r="CKJ879" s="2"/>
      <c r="CKK879" s="2"/>
      <c r="CKL879" s="2"/>
      <c r="CKM879" s="2"/>
      <c r="CKN879" s="2"/>
      <c r="CKO879" s="2"/>
      <c r="CKP879" s="2"/>
      <c r="CKQ879" s="2"/>
      <c r="CKR879" s="2"/>
      <c r="CKS879" s="2"/>
      <c r="CKT879" s="2"/>
      <c r="CKU879" s="2"/>
      <c r="CKV879" s="2"/>
      <c r="CKW879" s="2"/>
      <c r="CKX879" s="2"/>
      <c r="CKY879" s="2"/>
      <c r="CKZ879" s="2"/>
      <c r="CLA879" s="2"/>
      <c r="CLB879" s="2"/>
      <c r="CLC879" s="2"/>
      <c r="CLD879" s="2"/>
      <c r="CLE879" s="2"/>
      <c r="CLF879" s="2"/>
      <c r="CLG879" s="2"/>
      <c r="CLH879" s="2"/>
      <c r="CLI879" s="2"/>
      <c r="CLJ879" s="2"/>
      <c r="CLK879" s="2"/>
      <c r="CLL879" s="2"/>
      <c r="CLM879" s="2"/>
      <c r="CLN879" s="2"/>
      <c r="CLO879" s="2"/>
      <c r="CLP879" s="2"/>
      <c r="CLQ879" s="2"/>
      <c r="CLR879" s="2"/>
      <c r="CLS879" s="2"/>
      <c r="CLT879" s="2"/>
      <c r="CLU879" s="2"/>
      <c r="CLV879" s="2"/>
      <c r="CLW879" s="2"/>
      <c r="CLX879" s="2"/>
      <c r="CLY879" s="2"/>
      <c r="CLZ879" s="2"/>
      <c r="CMA879" s="2"/>
      <c r="CMB879" s="2"/>
      <c r="CMC879" s="2"/>
      <c r="CMD879" s="2"/>
      <c r="CME879" s="2"/>
      <c r="CMF879" s="2"/>
      <c r="CMG879" s="2"/>
      <c r="CMH879" s="2"/>
      <c r="CMI879" s="2"/>
      <c r="CMJ879" s="2"/>
      <c r="CMK879" s="2"/>
      <c r="CML879" s="2"/>
      <c r="CMM879" s="2"/>
      <c r="CMN879" s="2"/>
      <c r="CMO879" s="2"/>
      <c r="CMP879" s="2"/>
      <c r="CMQ879" s="2"/>
      <c r="CMR879" s="2"/>
      <c r="CMS879" s="2"/>
      <c r="CMT879" s="2"/>
      <c r="CMU879" s="2"/>
      <c r="CMV879" s="2"/>
      <c r="CMW879" s="2"/>
      <c r="CMX879" s="2"/>
      <c r="CMY879" s="2"/>
      <c r="CMZ879" s="2"/>
      <c r="CNA879" s="2"/>
      <c r="CNB879" s="2"/>
      <c r="CNC879" s="2"/>
      <c r="CND879" s="2"/>
      <c r="CNE879" s="2"/>
      <c r="CNF879" s="2"/>
      <c r="CNG879" s="2"/>
      <c r="CNH879" s="2"/>
      <c r="CNI879" s="2"/>
      <c r="CNJ879" s="2"/>
      <c r="CNK879" s="2"/>
      <c r="CNL879" s="2"/>
      <c r="CNM879" s="2"/>
      <c r="CNN879" s="2"/>
      <c r="CNO879" s="2"/>
      <c r="CNP879" s="2"/>
      <c r="CNQ879" s="2"/>
      <c r="CNR879" s="2"/>
      <c r="CNS879" s="2"/>
      <c r="CNT879" s="2"/>
      <c r="CNU879" s="2"/>
      <c r="CNV879" s="2"/>
      <c r="CNW879" s="2"/>
      <c r="CNX879" s="2"/>
      <c r="CNY879" s="2"/>
      <c r="CNZ879" s="2"/>
      <c r="COA879" s="2"/>
      <c r="COB879" s="2"/>
      <c r="COC879" s="2"/>
      <c r="COD879" s="2"/>
      <c r="COE879" s="2"/>
      <c r="COF879" s="2"/>
      <c r="COG879" s="2"/>
      <c r="COH879" s="2"/>
      <c r="COI879" s="2"/>
      <c r="COJ879" s="2"/>
      <c r="COK879" s="2"/>
      <c r="COL879" s="2"/>
      <c r="COM879" s="2"/>
      <c r="CON879" s="2"/>
      <c r="COO879" s="2"/>
      <c r="COP879" s="2"/>
      <c r="COQ879" s="2"/>
      <c r="COR879" s="2"/>
      <c r="COS879" s="2"/>
      <c r="COT879" s="2"/>
      <c r="COU879" s="2"/>
      <c r="COV879" s="2"/>
      <c r="COW879" s="2"/>
      <c r="COX879" s="2"/>
      <c r="COY879" s="2"/>
      <c r="COZ879" s="2"/>
      <c r="CPA879" s="2"/>
      <c r="CPB879" s="2"/>
      <c r="CPC879" s="2"/>
      <c r="CPD879" s="2"/>
      <c r="CPE879" s="2"/>
      <c r="CPF879" s="2"/>
      <c r="CPG879" s="2"/>
      <c r="CPH879" s="2"/>
      <c r="CPI879" s="2"/>
      <c r="CPJ879" s="2"/>
      <c r="CPK879" s="2"/>
      <c r="CPL879" s="2"/>
      <c r="CPM879" s="2"/>
      <c r="CPN879" s="2"/>
      <c r="CPO879" s="2"/>
      <c r="CPP879" s="2"/>
      <c r="CPQ879" s="2"/>
      <c r="CPR879" s="2"/>
      <c r="CPS879" s="2"/>
      <c r="CPT879" s="2"/>
      <c r="CPU879" s="2"/>
      <c r="CPV879" s="2"/>
      <c r="CPW879" s="2"/>
      <c r="CPX879" s="2"/>
      <c r="CPY879" s="2"/>
      <c r="CPZ879" s="2"/>
      <c r="CQA879" s="2"/>
      <c r="CQB879" s="2"/>
      <c r="CQC879" s="2"/>
      <c r="CQD879" s="2"/>
      <c r="CQE879" s="2"/>
      <c r="CQF879" s="2"/>
      <c r="CQG879" s="2"/>
      <c r="CQH879" s="2"/>
      <c r="CQI879" s="2"/>
      <c r="CQJ879" s="2"/>
      <c r="CQK879" s="2"/>
      <c r="CQL879" s="2"/>
      <c r="CQM879" s="2"/>
      <c r="CQN879" s="2"/>
      <c r="CQO879" s="2"/>
      <c r="CQP879" s="2"/>
      <c r="CQQ879" s="2"/>
      <c r="CQR879" s="2"/>
      <c r="CQS879" s="2"/>
      <c r="CQT879" s="2"/>
      <c r="CQU879" s="2"/>
      <c r="CQV879" s="2"/>
      <c r="CQW879" s="2"/>
      <c r="CQX879" s="2"/>
      <c r="CQY879" s="2"/>
      <c r="CQZ879" s="2"/>
      <c r="CRA879" s="2"/>
      <c r="CRB879" s="2"/>
      <c r="CRC879" s="2"/>
      <c r="CRD879" s="2"/>
      <c r="CRE879" s="2"/>
      <c r="CRF879" s="2"/>
      <c r="CRG879" s="2"/>
      <c r="CRH879" s="2"/>
      <c r="CRI879" s="2"/>
      <c r="CRJ879" s="2"/>
      <c r="CRK879" s="2"/>
      <c r="CRL879" s="2"/>
      <c r="CRM879" s="2"/>
      <c r="CRN879" s="2"/>
      <c r="CRO879" s="2"/>
      <c r="CRP879" s="2"/>
      <c r="CRQ879" s="2"/>
      <c r="CRR879" s="2"/>
      <c r="CRS879" s="2"/>
      <c r="CRT879" s="2"/>
      <c r="CRU879" s="2"/>
      <c r="CRV879" s="2"/>
      <c r="CRW879" s="2"/>
      <c r="CRX879" s="2"/>
      <c r="CRY879" s="2"/>
      <c r="CRZ879" s="2"/>
      <c r="CSA879" s="2"/>
      <c r="CSB879" s="2"/>
      <c r="CSC879" s="2"/>
      <c r="CSD879" s="2"/>
      <c r="CSE879" s="2"/>
      <c r="CSF879" s="2"/>
      <c r="CSG879" s="2"/>
      <c r="CSH879" s="2"/>
      <c r="CSI879" s="2"/>
      <c r="CSJ879" s="2"/>
      <c r="CSK879" s="2"/>
      <c r="CSL879" s="2"/>
      <c r="CSM879" s="2"/>
      <c r="CSN879" s="2"/>
      <c r="CSO879" s="2"/>
      <c r="CSP879" s="2"/>
      <c r="CSQ879" s="2"/>
      <c r="CSR879" s="2"/>
      <c r="CSS879" s="2"/>
      <c r="CST879" s="2"/>
      <c r="CSU879" s="2"/>
      <c r="CSV879" s="2"/>
      <c r="CSW879" s="2"/>
      <c r="CSX879" s="2"/>
      <c r="CSY879" s="2"/>
      <c r="CSZ879" s="2"/>
      <c r="CTA879" s="2"/>
      <c r="CTB879" s="2"/>
      <c r="CTC879" s="2"/>
      <c r="CTD879" s="2"/>
      <c r="CTE879" s="2"/>
      <c r="CTF879" s="2"/>
      <c r="CTG879" s="2"/>
      <c r="CTH879" s="2"/>
      <c r="CTI879" s="2"/>
      <c r="CTJ879" s="2"/>
      <c r="CTK879" s="2"/>
      <c r="CTL879" s="2"/>
      <c r="CTM879" s="2"/>
      <c r="CTN879" s="2"/>
      <c r="CTO879" s="2"/>
      <c r="CTP879" s="2"/>
      <c r="CTQ879" s="2"/>
      <c r="CTR879" s="2"/>
      <c r="CTS879" s="2"/>
      <c r="CTT879" s="2"/>
      <c r="CTU879" s="2"/>
      <c r="CTV879" s="2"/>
      <c r="CTW879" s="2"/>
      <c r="CTX879" s="2"/>
      <c r="CTY879" s="2"/>
      <c r="CTZ879" s="2"/>
      <c r="CUA879" s="2"/>
      <c r="CUB879" s="2"/>
      <c r="CUC879" s="2"/>
      <c r="CUD879" s="2"/>
      <c r="CUE879" s="2"/>
      <c r="CUF879" s="2"/>
      <c r="CUG879" s="2"/>
      <c r="CUH879" s="2"/>
      <c r="CUI879" s="2"/>
      <c r="CUJ879" s="2"/>
      <c r="CUK879" s="2"/>
      <c r="CUL879" s="2"/>
      <c r="CUM879" s="2"/>
      <c r="CUN879" s="2"/>
      <c r="CUO879" s="2"/>
      <c r="CUP879" s="2"/>
      <c r="CUQ879" s="2"/>
      <c r="CUR879" s="2"/>
      <c r="CUS879" s="2"/>
      <c r="CUT879" s="2"/>
      <c r="CUU879" s="2"/>
      <c r="CUV879" s="2"/>
      <c r="CUW879" s="2"/>
      <c r="CUX879" s="2"/>
      <c r="CUY879" s="2"/>
      <c r="CUZ879" s="2"/>
      <c r="CVA879" s="2"/>
      <c r="CVB879" s="2"/>
      <c r="CVC879" s="2"/>
      <c r="CVD879" s="2"/>
      <c r="CVE879" s="2"/>
      <c r="CVF879" s="2"/>
      <c r="CVG879" s="2"/>
      <c r="CVH879" s="2"/>
      <c r="CVI879" s="2"/>
      <c r="CVJ879" s="2"/>
      <c r="CVK879" s="2"/>
      <c r="CVL879" s="2"/>
      <c r="CVM879" s="2"/>
      <c r="CVN879" s="2"/>
      <c r="CVO879" s="2"/>
      <c r="CVP879" s="2"/>
      <c r="CVQ879" s="2"/>
      <c r="CVR879" s="2"/>
      <c r="CVS879" s="2"/>
      <c r="CVT879" s="2"/>
      <c r="CVU879" s="2"/>
      <c r="CVV879" s="2"/>
      <c r="CVW879" s="2"/>
      <c r="CVX879" s="2"/>
      <c r="CVY879" s="2"/>
      <c r="CVZ879" s="2"/>
      <c r="CWA879" s="2"/>
      <c r="CWB879" s="2"/>
      <c r="CWC879" s="2"/>
      <c r="CWD879" s="2"/>
      <c r="CWE879" s="2"/>
      <c r="CWF879" s="2"/>
      <c r="CWG879" s="2"/>
      <c r="CWH879" s="2"/>
      <c r="CWI879" s="2"/>
      <c r="CWJ879" s="2"/>
      <c r="CWK879" s="2"/>
      <c r="CWL879" s="2"/>
      <c r="CWM879" s="2"/>
      <c r="CWN879" s="2"/>
      <c r="CWO879" s="2"/>
      <c r="CWP879" s="2"/>
      <c r="CWQ879" s="2"/>
      <c r="CWR879" s="2"/>
      <c r="CWS879" s="2"/>
      <c r="CWT879" s="2"/>
      <c r="CWU879" s="2"/>
      <c r="CWV879" s="2"/>
      <c r="CWW879" s="2"/>
      <c r="CWX879" s="2"/>
      <c r="CWY879" s="2"/>
      <c r="CWZ879" s="2"/>
      <c r="CXA879" s="2"/>
      <c r="CXB879" s="2"/>
      <c r="CXC879" s="2"/>
      <c r="CXD879" s="2"/>
      <c r="CXE879" s="2"/>
      <c r="CXF879" s="2"/>
      <c r="CXG879" s="2"/>
      <c r="CXH879" s="2"/>
      <c r="CXI879" s="2"/>
      <c r="CXJ879" s="2"/>
      <c r="CXK879" s="2"/>
      <c r="CXL879" s="2"/>
      <c r="CXM879" s="2"/>
      <c r="CXN879" s="2"/>
      <c r="CXO879" s="2"/>
      <c r="CXP879" s="2"/>
      <c r="CXQ879" s="2"/>
      <c r="CXR879" s="2"/>
      <c r="CXS879" s="2"/>
      <c r="CXT879" s="2"/>
      <c r="CXU879" s="2"/>
      <c r="CXV879" s="2"/>
      <c r="CXW879" s="2"/>
      <c r="CXX879" s="2"/>
      <c r="CXY879" s="2"/>
      <c r="CXZ879" s="2"/>
      <c r="CYA879" s="2"/>
      <c r="CYB879" s="2"/>
      <c r="CYC879" s="2"/>
      <c r="CYD879" s="2"/>
      <c r="CYE879" s="2"/>
      <c r="CYF879" s="2"/>
      <c r="CYG879" s="2"/>
      <c r="CYH879" s="2"/>
      <c r="CYI879" s="2"/>
      <c r="CYJ879" s="2"/>
      <c r="CYK879" s="2"/>
      <c r="CYL879" s="2"/>
      <c r="CYM879" s="2"/>
      <c r="CYN879" s="2"/>
      <c r="CYO879" s="2"/>
      <c r="CYP879" s="2"/>
      <c r="CYQ879" s="2"/>
      <c r="CYR879" s="2"/>
      <c r="CYS879" s="2"/>
      <c r="CYT879" s="2"/>
      <c r="CYU879" s="2"/>
      <c r="CYV879" s="2"/>
      <c r="CYW879" s="2"/>
      <c r="CYX879" s="2"/>
      <c r="CYY879" s="2"/>
      <c r="CYZ879" s="2"/>
      <c r="CZA879" s="2"/>
      <c r="CZB879" s="2"/>
      <c r="CZC879" s="2"/>
      <c r="CZD879" s="2"/>
      <c r="CZE879" s="2"/>
      <c r="CZF879" s="2"/>
      <c r="CZG879" s="2"/>
      <c r="CZH879" s="2"/>
      <c r="CZI879" s="2"/>
      <c r="CZJ879" s="2"/>
      <c r="CZK879" s="2"/>
      <c r="CZL879" s="2"/>
      <c r="CZM879" s="2"/>
      <c r="CZN879" s="2"/>
      <c r="CZO879" s="2"/>
      <c r="CZP879" s="2"/>
      <c r="CZQ879" s="2"/>
      <c r="CZR879" s="2"/>
      <c r="CZS879" s="2"/>
      <c r="CZT879" s="2"/>
      <c r="CZU879" s="2"/>
      <c r="CZV879" s="2"/>
      <c r="CZW879" s="2"/>
      <c r="CZX879" s="2"/>
      <c r="CZY879" s="2"/>
      <c r="CZZ879" s="2"/>
      <c r="DAA879" s="2"/>
      <c r="DAB879" s="2"/>
      <c r="DAC879" s="2"/>
      <c r="DAD879" s="2"/>
      <c r="DAE879" s="2"/>
      <c r="DAF879" s="2"/>
      <c r="DAG879" s="2"/>
      <c r="DAH879" s="2"/>
      <c r="DAI879" s="2"/>
      <c r="DAJ879" s="2"/>
      <c r="DAK879" s="2"/>
      <c r="DAL879" s="2"/>
      <c r="DAM879" s="2"/>
      <c r="DAN879" s="2"/>
      <c r="DAO879" s="2"/>
      <c r="DAP879" s="2"/>
      <c r="DAQ879" s="2"/>
      <c r="DAR879" s="2"/>
      <c r="DAS879" s="2"/>
      <c r="DAT879" s="2"/>
      <c r="DAU879" s="2"/>
      <c r="DAV879" s="2"/>
      <c r="DAW879" s="2"/>
      <c r="DAX879" s="2"/>
      <c r="DAY879" s="2"/>
      <c r="DAZ879" s="2"/>
      <c r="DBA879" s="2"/>
      <c r="DBB879" s="2"/>
      <c r="DBC879" s="2"/>
      <c r="DBD879" s="2"/>
      <c r="DBE879" s="2"/>
      <c r="DBF879" s="2"/>
      <c r="DBG879" s="2"/>
      <c r="DBH879" s="2"/>
      <c r="DBI879" s="2"/>
      <c r="DBJ879" s="2"/>
      <c r="DBK879" s="2"/>
      <c r="DBL879" s="2"/>
      <c r="DBM879" s="2"/>
      <c r="DBN879" s="2"/>
      <c r="DBO879" s="2"/>
      <c r="DBP879" s="2"/>
      <c r="DBQ879" s="2"/>
      <c r="DBR879" s="2"/>
      <c r="DBS879" s="2"/>
      <c r="DBT879" s="2"/>
      <c r="DBU879" s="2"/>
      <c r="DBV879" s="2"/>
      <c r="DBW879" s="2"/>
      <c r="DBX879" s="2"/>
      <c r="DBY879" s="2"/>
      <c r="DBZ879" s="2"/>
      <c r="DCA879" s="2"/>
      <c r="DCB879" s="2"/>
      <c r="DCC879" s="2"/>
      <c r="DCD879" s="2"/>
      <c r="DCE879" s="2"/>
      <c r="DCF879" s="2"/>
      <c r="DCG879" s="2"/>
      <c r="DCH879" s="2"/>
      <c r="DCI879" s="2"/>
      <c r="DCJ879" s="2"/>
      <c r="DCK879" s="2"/>
      <c r="DCL879" s="2"/>
      <c r="DCM879" s="2"/>
      <c r="DCN879" s="2"/>
      <c r="DCO879" s="2"/>
      <c r="DCP879" s="2"/>
      <c r="DCQ879" s="2"/>
      <c r="DCR879" s="2"/>
      <c r="DCS879" s="2"/>
      <c r="DCT879" s="2"/>
      <c r="DCU879" s="2"/>
      <c r="DCV879" s="2"/>
      <c r="DCW879" s="2"/>
      <c r="DCX879" s="2"/>
      <c r="DCY879" s="2"/>
      <c r="DCZ879" s="2"/>
      <c r="DDA879" s="2"/>
      <c r="DDB879" s="2"/>
      <c r="DDC879" s="2"/>
      <c r="DDD879" s="2"/>
      <c r="DDE879" s="2"/>
      <c r="DDF879" s="2"/>
      <c r="DDG879" s="2"/>
      <c r="DDH879" s="2"/>
      <c r="DDI879" s="2"/>
      <c r="DDJ879" s="2"/>
      <c r="DDK879" s="2"/>
      <c r="DDL879" s="2"/>
      <c r="DDM879" s="2"/>
      <c r="DDN879" s="2"/>
      <c r="DDO879" s="2"/>
      <c r="DDP879" s="2"/>
      <c r="DDQ879" s="2"/>
      <c r="DDR879" s="2"/>
      <c r="DDS879" s="2"/>
      <c r="DDT879" s="2"/>
      <c r="DDU879" s="2"/>
      <c r="DDV879" s="2"/>
      <c r="DDW879" s="2"/>
      <c r="DDX879" s="2"/>
      <c r="DDY879" s="2"/>
      <c r="DDZ879" s="2"/>
      <c r="DEA879" s="2"/>
      <c r="DEB879" s="2"/>
      <c r="DEC879" s="2"/>
      <c r="DED879" s="2"/>
      <c r="DEE879" s="2"/>
      <c r="DEF879" s="2"/>
      <c r="DEG879" s="2"/>
      <c r="DEH879" s="2"/>
      <c r="DEI879" s="2"/>
      <c r="DEJ879" s="2"/>
      <c r="DEK879" s="2"/>
      <c r="DEL879" s="2"/>
      <c r="DEM879" s="2"/>
      <c r="DEN879" s="2"/>
      <c r="DEO879" s="2"/>
      <c r="DEP879" s="2"/>
      <c r="DEQ879" s="2"/>
      <c r="DER879" s="2"/>
      <c r="DES879" s="2"/>
      <c r="DET879" s="2"/>
      <c r="DEU879" s="2"/>
      <c r="DEV879" s="2"/>
      <c r="DEW879" s="2"/>
      <c r="DEX879" s="2"/>
      <c r="DEY879" s="2"/>
      <c r="DEZ879" s="2"/>
      <c r="DFA879" s="2"/>
      <c r="DFB879" s="2"/>
      <c r="DFC879" s="2"/>
      <c r="DFD879" s="2"/>
      <c r="DFE879" s="2"/>
      <c r="DFF879" s="2"/>
      <c r="DFG879" s="2"/>
      <c r="DFH879" s="2"/>
      <c r="DFI879" s="2"/>
      <c r="DFJ879" s="2"/>
      <c r="DFK879" s="2"/>
      <c r="DFL879" s="2"/>
      <c r="DFM879" s="2"/>
      <c r="DFN879" s="2"/>
      <c r="DFO879" s="2"/>
      <c r="DFP879" s="2"/>
      <c r="DFQ879" s="2"/>
      <c r="DFR879" s="2"/>
      <c r="DFS879" s="2"/>
      <c r="DFT879" s="2"/>
      <c r="DFU879" s="2"/>
      <c r="DFV879" s="2"/>
      <c r="DFW879" s="2"/>
      <c r="DFX879" s="2"/>
      <c r="DFY879" s="2"/>
      <c r="DFZ879" s="2"/>
      <c r="DGA879" s="2"/>
      <c r="DGB879" s="2"/>
      <c r="DGC879" s="2"/>
      <c r="DGD879" s="2"/>
      <c r="DGE879" s="2"/>
      <c r="DGF879" s="2"/>
      <c r="DGG879" s="2"/>
      <c r="DGH879" s="2"/>
      <c r="DGI879" s="2"/>
      <c r="DGJ879" s="2"/>
      <c r="DGK879" s="2"/>
      <c r="DGL879" s="2"/>
      <c r="DGM879" s="2"/>
      <c r="DGN879" s="2"/>
      <c r="DGO879" s="2"/>
      <c r="DGP879" s="2"/>
      <c r="DGQ879" s="2"/>
      <c r="DGR879" s="2"/>
      <c r="DGS879" s="2"/>
      <c r="DGT879" s="2"/>
      <c r="DGU879" s="2"/>
      <c r="DGV879" s="2"/>
      <c r="DGW879" s="2"/>
      <c r="DGX879" s="2"/>
      <c r="DGY879" s="2"/>
      <c r="DGZ879" s="2"/>
      <c r="DHA879" s="2"/>
      <c r="DHB879" s="2"/>
      <c r="DHC879" s="2"/>
      <c r="DHD879" s="2"/>
      <c r="DHE879" s="2"/>
      <c r="DHF879" s="2"/>
      <c r="DHG879" s="2"/>
      <c r="DHH879" s="2"/>
      <c r="DHI879" s="2"/>
      <c r="DHJ879" s="2"/>
      <c r="DHK879" s="2"/>
      <c r="DHL879" s="2"/>
      <c r="DHM879" s="2"/>
      <c r="DHN879" s="2"/>
      <c r="DHO879" s="2"/>
      <c r="DHP879" s="2"/>
      <c r="DHQ879" s="2"/>
      <c r="DHR879" s="2"/>
      <c r="DHS879" s="2"/>
      <c r="DHT879" s="2"/>
      <c r="DHU879" s="2"/>
      <c r="DHV879" s="2"/>
      <c r="DHW879" s="2"/>
      <c r="DHX879" s="2"/>
      <c r="DHY879" s="2"/>
      <c r="DHZ879" s="2"/>
      <c r="DIA879" s="2"/>
      <c r="DIB879" s="2"/>
      <c r="DIC879" s="2"/>
      <c r="DID879" s="2"/>
      <c r="DIE879" s="2"/>
      <c r="DIF879" s="2"/>
      <c r="DIG879" s="2"/>
      <c r="DIH879" s="2"/>
      <c r="DII879" s="2"/>
      <c r="DIJ879" s="2"/>
      <c r="DIK879" s="2"/>
      <c r="DIL879" s="2"/>
      <c r="DIM879" s="2"/>
      <c r="DIN879" s="2"/>
      <c r="DIO879" s="2"/>
      <c r="DIP879" s="2"/>
      <c r="DIQ879" s="2"/>
      <c r="DIR879" s="2"/>
      <c r="DIS879" s="2"/>
      <c r="DIT879" s="2"/>
      <c r="DIU879" s="2"/>
      <c r="DIV879" s="2"/>
      <c r="DIW879" s="2"/>
      <c r="DIX879" s="2"/>
      <c r="DIY879" s="2"/>
      <c r="DIZ879" s="2"/>
      <c r="DJA879" s="2"/>
      <c r="DJB879" s="2"/>
      <c r="DJC879" s="2"/>
      <c r="DJD879" s="2"/>
      <c r="DJE879" s="2"/>
      <c r="DJF879" s="2"/>
      <c r="DJG879" s="2"/>
      <c r="DJH879" s="2"/>
      <c r="DJI879" s="2"/>
      <c r="DJJ879" s="2"/>
      <c r="DJK879" s="2"/>
      <c r="DJL879" s="2"/>
      <c r="DJM879" s="2"/>
      <c r="DJN879" s="2"/>
      <c r="DJO879" s="2"/>
      <c r="DJP879" s="2"/>
      <c r="DJQ879" s="2"/>
      <c r="DJR879" s="2"/>
      <c r="DJS879" s="2"/>
      <c r="DJT879" s="2"/>
      <c r="DJU879" s="2"/>
      <c r="DJV879" s="2"/>
      <c r="DJW879" s="2"/>
      <c r="DJX879" s="2"/>
      <c r="DJY879" s="2"/>
      <c r="DJZ879" s="2"/>
      <c r="DKA879" s="2"/>
      <c r="DKB879" s="2"/>
      <c r="DKC879" s="2"/>
      <c r="DKD879" s="2"/>
      <c r="DKE879" s="2"/>
      <c r="DKF879" s="2"/>
      <c r="DKG879" s="2"/>
      <c r="DKH879" s="2"/>
      <c r="DKI879" s="2"/>
      <c r="DKJ879" s="2"/>
      <c r="DKK879" s="2"/>
      <c r="DKL879" s="2"/>
      <c r="DKM879" s="2"/>
      <c r="DKN879" s="2"/>
      <c r="DKO879" s="2"/>
      <c r="DKP879" s="2"/>
      <c r="DKQ879" s="2"/>
      <c r="DKR879" s="2"/>
      <c r="DKS879" s="2"/>
      <c r="DKT879" s="2"/>
      <c r="DKU879" s="2"/>
      <c r="DKV879" s="2"/>
      <c r="DKW879" s="2"/>
      <c r="DKX879" s="2"/>
      <c r="DKY879" s="2"/>
      <c r="DKZ879" s="2"/>
      <c r="DLA879" s="2"/>
      <c r="DLB879" s="2"/>
      <c r="DLC879" s="2"/>
      <c r="DLD879" s="2"/>
      <c r="DLE879" s="2"/>
      <c r="DLF879" s="2"/>
      <c r="DLG879" s="2"/>
      <c r="DLH879" s="2"/>
      <c r="DLI879" s="2"/>
      <c r="DLJ879" s="2"/>
      <c r="DLK879" s="2"/>
      <c r="DLL879" s="2"/>
      <c r="DLM879" s="2"/>
      <c r="DLN879" s="2"/>
      <c r="DLO879" s="2"/>
      <c r="DLP879" s="2"/>
      <c r="DLQ879" s="2"/>
      <c r="DLR879" s="2"/>
      <c r="DLS879" s="2"/>
      <c r="DLT879" s="2"/>
      <c r="DLU879" s="2"/>
      <c r="DLV879" s="2"/>
      <c r="DLW879" s="2"/>
      <c r="DLX879" s="2"/>
      <c r="DLY879" s="2"/>
      <c r="DLZ879" s="2"/>
      <c r="DMA879" s="2"/>
      <c r="DMB879" s="2"/>
      <c r="DMC879" s="2"/>
      <c r="DMD879" s="2"/>
      <c r="DME879" s="2"/>
      <c r="DMF879" s="2"/>
      <c r="DMG879" s="2"/>
      <c r="DMH879" s="2"/>
      <c r="DMI879" s="2"/>
      <c r="DMJ879" s="2"/>
      <c r="DMK879" s="2"/>
      <c r="DML879" s="2"/>
      <c r="DMM879" s="2"/>
      <c r="DMN879" s="2"/>
      <c r="DMO879" s="2"/>
      <c r="DMP879" s="2"/>
      <c r="DMQ879" s="2"/>
      <c r="DMR879" s="2"/>
      <c r="DMS879" s="2"/>
      <c r="DMT879" s="2"/>
      <c r="DMU879" s="2"/>
      <c r="DMV879" s="2"/>
      <c r="DMW879" s="2"/>
      <c r="DMX879" s="2"/>
      <c r="DMY879" s="2"/>
      <c r="DMZ879" s="2"/>
      <c r="DNA879" s="2"/>
      <c r="DNB879" s="2"/>
      <c r="DNC879" s="2"/>
      <c r="DND879" s="2"/>
      <c r="DNE879" s="2"/>
      <c r="DNF879" s="2"/>
      <c r="DNG879" s="2"/>
      <c r="DNH879" s="2"/>
      <c r="DNI879" s="2"/>
      <c r="DNJ879" s="2"/>
      <c r="DNK879" s="2"/>
      <c r="DNL879" s="2"/>
      <c r="DNM879" s="2"/>
      <c r="DNN879" s="2"/>
      <c r="DNO879" s="2"/>
      <c r="DNP879" s="2"/>
      <c r="DNQ879" s="2"/>
      <c r="DNR879" s="2"/>
      <c r="DNS879" s="2"/>
      <c r="DNT879" s="2"/>
      <c r="DNU879" s="2"/>
      <c r="DNV879" s="2"/>
      <c r="DNW879" s="2"/>
      <c r="DNX879" s="2"/>
      <c r="DNY879" s="2"/>
      <c r="DNZ879" s="2"/>
      <c r="DOA879" s="2"/>
      <c r="DOB879" s="2"/>
      <c r="DOC879" s="2"/>
      <c r="DOD879" s="2"/>
      <c r="DOE879" s="2"/>
      <c r="DOF879" s="2"/>
      <c r="DOG879" s="2"/>
      <c r="DOH879" s="2"/>
      <c r="DOI879" s="2"/>
      <c r="DOJ879" s="2"/>
      <c r="DOK879" s="2"/>
      <c r="DOL879" s="2"/>
      <c r="DOM879" s="2"/>
      <c r="DON879" s="2"/>
      <c r="DOO879" s="2"/>
      <c r="DOP879" s="2"/>
      <c r="DOQ879" s="2"/>
      <c r="DOR879" s="2"/>
      <c r="DOS879" s="2"/>
      <c r="DOT879" s="2"/>
      <c r="DOU879" s="2"/>
      <c r="DOV879" s="2"/>
      <c r="DOW879" s="2"/>
      <c r="DOX879" s="2"/>
      <c r="DOY879" s="2"/>
      <c r="DOZ879" s="2"/>
      <c r="DPA879" s="2"/>
      <c r="DPB879" s="2"/>
      <c r="DPC879" s="2"/>
      <c r="DPD879" s="2"/>
      <c r="DPE879" s="2"/>
      <c r="DPF879" s="2"/>
      <c r="DPG879" s="2"/>
      <c r="DPH879" s="2"/>
      <c r="DPI879" s="2"/>
      <c r="DPJ879" s="2"/>
      <c r="DPK879" s="2"/>
      <c r="DPL879" s="2"/>
      <c r="DPM879" s="2"/>
      <c r="DPN879" s="2"/>
      <c r="DPO879" s="2"/>
      <c r="DPP879" s="2"/>
      <c r="DPQ879" s="2"/>
      <c r="DPR879" s="2"/>
      <c r="DPS879" s="2"/>
      <c r="DPT879" s="2"/>
      <c r="DPU879" s="2"/>
      <c r="DPV879" s="2"/>
      <c r="DPW879" s="2"/>
      <c r="DPX879" s="2"/>
      <c r="DPY879" s="2"/>
      <c r="DPZ879" s="2"/>
      <c r="DQA879" s="2"/>
      <c r="DQB879" s="2"/>
      <c r="DQC879" s="2"/>
      <c r="DQD879" s="2"/>
      <c r="DQE879" s="2"/>
      <c r="DQF879" s="2"/>
      <c r="DQG879" s="2"/>
      <c r="DQH879" s="2"/>
      <c r="DQI879" s="2"/>
      <c r="DQJ879" s="2"/>
      <c r="DQK879" s="2"/>
      <c r="DQL879" s="2"/>
      <c r="DQM879" s="2"/>
      <c r="DQN879" s="2"/>
      <c r="DQO879" s="2"/>
      <c r="DQP879" s="2"/>
      <c r="DQQ879" s="2"/>
      <c r="DQR879" s="2"/>
      <c r="DQS879" s="2"/>
      <c r="DQT879" s="2"/>
      <c r="DQU879" s="2"/>
      <c r="DQV879" s="2"/>
      <c r="DQW879" s="2"/>
      <c r="DQX879" s="2"/>
      <c r="DQY879" s="2"/>
      <c r="DQZ879" s="2"/>
      <c r="DRA879" s="2"/>
      <c r="DRB879" s="2"/>
      <c r="DRC879" s="2"/>
      <c r="DRD879" s="2"/>
      <c r="DRE879" s="2"/>
      <c r="DRF879" s="2"/>
      <c r="DRG879" s="2"/>
      <c r="DRH879" s="2"/>
      <c r="DRI879" s="2"/>
      <c r="DRJ879" s="2"/>
      <c r="DRK879" s="2"/>
      <c r="DRL879" s="2"/>
      <c r="DRM879" s="2"/>
      <c r="DRN879" s="2"/>
      <c r="DRO879" s="2"/>
      <c r="DRP879" s="2"/>
      <c r="DRQ879" s="2"/>
      <c r="DRR879" s="2"/>
      <c r="DRS879" s="2"/>
      <c r="DRT879" s="2"/>
      <c r="DRU879" s="2"/>
      <c r="DRV879" s="2"/>
      <c r="DRW879" s="2"/>
      <c r="DRX879" s="2"/>
      <c r="DRY879" s="2"/>
      <c r="DRZ879" s="2"/>
      <c r="DSA879" s="2"/>
      <c r="DSB879" s="2"/>
      <c r="DSC879" s="2"/>
      <c r="DSD879" s="2"/>
      <c r="DSE879" s="2"/>
      <c r="DSF879" s="2"/>
      <c r="DSG879" s="2"/>
      <c r="DSH879" s="2"/>
      <c r="DSI879" s="2"/>
      <c r="DSJ879" s="2"/>
      <c r="DSK879" s="2"/>
      <c r="DSL879" s="2"/>
      <c r="DSM879" s="2"/>
      <c r="DSN879" s="2"/>
      <c r="DSO879" s="2"/>
      <c r="DSP879" s="2"/>
      <c r="DSQ879" s="2"/>
      <c r="DSR879" s="2"/>
      <c r="DSS879" s="2"/>
      <c r="DST879" s="2"/>
      <c r="DSU879" s="2"/>
      <c r="DSV879" s="2"/>
      <c r="DSW879" s="2"/>
      <c r="DSX879" s="2"/>
      <c r="DSY879" s="2"/>
      <c r="DSZ879" s="2"/>
      <c r="DTA879" s="2"/>
      <c r="DTB879" s="2"/>
      <c r="DTC879" s="2"/>
      <c r="DTD879" s="2"/>
      <c r="DTE879" s="2"/>
      <c r="DTF879" s="2"/>
      <c r="DTG879" s="2"/>
      <c r="DTH879" s="2"/>
      <c r="DTI879" s="2"/>
      <c r="DTJ879" s="2"/>
      <c r="DTK879" s="2"/>
      <c r="DTL879" s="2"/>
      <c r="DTM879" s="2"/>
      <c r="DTN879" s="2"/>
      <c r="DTO879" s="2"/>
      <c r="DTP879" s="2"/>
      <c r="DTQ879" s="2"/>
      <c r="DTR879" s="2"/>
      <c r="DTS879" s="2"/>
      <c r="DTT879" s="2"/>
      <c r="DTU879" s="2"/>
      <c r="DTV879" s="2"/>
      <c r="DTW879" s="2"/>
      <c r="DTX879" s="2"/>
      <c r="DTY879" s="2"/>
      <c r="DTZ879" s="2"/>
      <c r="DUA879" s="2"/>
      <c r="DUB879" s="2"/>
      <c r="DUC879" s="2"/>
      <c r="DUD879" s="2"/>
      <c r="DUE879" s="2"/>
      <c r="DUF879" s="2"/>
      <c r="DUG879" s="2"/>
      <c r="DUH879" s="2"/>
      <c r="DUI879" s="2"/>
      <c r="DUJ879" s="2"/>
      <c r="DUK879" s="2"/>
      <c r="DUL879" s="2"/>
      <c r="DUM879" s="2"/>
      <c r="DUN879" s="2"/>
      <c r="DUO879" s="2"/>
      <c r="DUP879" s="2"/>
      <c r="DUQ879" s="2"/>
      <c r="DUR879" s="2"/>
      <c r="DUS879" s="2"/>
      <c r="DUT879" s="2"/>
      <c r="DUU879" s="2"/>
      <c r="DUV879" s="2"/>
      <c r="DUW879" s="2"/>
      <c r="DUX879" s="2"/>
      <c r="DUY879" s="2"/>
      <c r="DUZ879" s="2"/>
      <c r="DVA879" s="2"/>
      <c r="DVB879" s="2"/>
      <c r="DVC879" s="2"/>
      <c r="DVD879" s="2"/>
      <c r="DVE879" s="2"/>
      <c r="DVF879" s="2"/>
      <c r="DVG879" s="2"/>
      <c r="DVH879" s="2"/>
      <c r="DVI879" s="2"/>
      <c r="DVJ879" s="2"/>
      <c r="DVK879" s="2"/>
      <c r="DVL879" s="2"/>
      <c r="DVM879" s="2"/>
      <c r="DVN879" s="2"/>
      <c r="DVO879" s="2"/>
      <c r="DVP879" s="2"/>
      <c r="DVQ879" s="2"/>
      <c r="DVR879" s="2"/>
      <c r="DVS879" s="2"/>
      <c r="DVT879" s="2"/>
      <c r="DVU879" s="2"/>
      <c r="DVV879" s="2"/>
      <c r="DVW879" s="2"/>
      <c r="DVX879" s="2"/>
      <c r="DVY879" s="2"/>
      <c r="DVZ879" s="2"/>
      <c r="DWA879" s="2"/>
      <c r="DWB879" s="2"/>
      <c r="DWC879" s="2"/>
      <c r="DWD879" s="2"/>
      <c r="DWE879" s="2"/>
      <c r="DWF879" s="2"/>
      <c r="DWG879" s="2"/>
      <c r="DWH879" s="2"/>
      <c r="DWI879" s="2"/>
      <c r="DWJ879" s="2"/>
      <c r="DWK879" s="2"/>
      <c r="DWL879" s="2"/>
      <c r="DWM879" s="2"/>
      <c r="DWN879" s="2"/>
      <c r="DWO879" s="2"/>
      <c r="DWP879" s="2"/>
      <c r="DWQ879" s="2"/>
      <c r="DWR879" s="2"/>
      <c r="DWS879" s="2"/>
      <c r="DWT879" s="2"/>
      <c r="DWU879" s="2"/>
      <c r="DWV879" s="2"/>
      <c r="DWW879" s="2"/>
      <c r="DWX879" s="2"/>
      <c r="DWY879" s="2"/>
      <c r="DWZ879" s="2"/>
      <c r="DXA879" s="2"/>
      <c r="DXB879" s="2"/>
      <c r="DXC879" s="2"/>
      <c r="DXD879" s="2"/>
      <c r="DXE879" s="2"/>
      <c r="DXF879" s="2"/>
      <c r="DXG879" s="2"/>
      <c r="DXH879" s="2"/>
      <c r="DXI879" s="2"/>
      <c r="DXJ879" s="2"/>
      <c r="DXK879" s="2"/>
      <c r="DXL879" s="2"/>
      <c r="DXM879" s="2"/>
      <c r="DXN879" s="2"/>
      <c r="DXO879" s="2"/>
      <c r="DXP879" s="2"/>
      <c r="DXQ879" s="2"/>
      <c r="DXR879" s="2"/>
      <c r="DXS879" s="2"/>
      <c r="DXT879" s="2"/>
      <c r="DXU879" s="2"/>
      <c r="DXV879" s="2"/>
      <c r="DXW879" s="2"/>
      <c r="DXX879" s="2"/>
      <c r="DXY879" s="2"/>
      <c r="DXZ879" s="2"/>
      <c r="DYA879" s="2"/>
      <c r="DYB879" s="2"/>
      <c r="DYC879" s="2"/>
      <c r="DYD879" s="2"/>
      <c r="DYE879" s="2"/>
      <c r="DYF879" s="2"/>
      <c r="DYG879" s="2"/>
      <c r="DYH879" s="2"/>
      <c r="DYI879" s="2"/>
      <c r="DYJ879" s="2"/>
      <c r="DYK879" s="2"/>
      <c r="DYL879" s="2"/>
      <c r="DYM879" s="2"/>
      <c r="DYN879" s="2"/>
      <c r="DYO879" s="2"/>
      <c r="DYP879" s="2"/>
      <c r="DYQ879" s="2"/>
      <c r="DYR879" s="2"/>
      <c r="DYS879" s="2"/>
      <c r="DYT879" s="2"/>
      <c r="DYU879" s="2"/>
      <c r="DYV879" s="2"/>
      <c r="DYW879" s="2"/>
      <c r="DYX879" s="2"/>
      <c r="DYY879" s="2"/>
      <c r="DYZ879" s="2"/>
      <c r="DZA879" s="2"/>
      <c r="DZB879" s="2"/>
      <c r="DZC879" s="2"/>
      <c r="DZD879" s="2"/>
      <c r="DZE879" s="2"/>
      <c r="DZF879" s="2"/>
      <c r="DZG879" s="2"/>
      <c r="DZH879" s="2"/>
      <c r="DZI879" s="2"/>
      <c r="DZJ879" s="2"/>
      <c r="DZK879" s="2"/>
      <c r="DZL879" s="2"/>
      <c r="DZM879" s="2"/>
      <c r="DZN879" s="2"/>
      <c r="DZO879" s="2"/>
      <c r="DZP879" s="2"/>
      <c r="DZQ879" s="2"/>
      <c r="DZR879" s="2"/>
      <c r="DZS879" s="2"/>
      <c r="DZT879" s="2"/>
      <c r="DZU879" s="2"/>
      <c r="DZV879" s="2"/>
      <c r="DZW879" s="2"/>
      <c r="DZX879" s="2"/>
      <c r="DZY879" s="2"/>
      <c r="DZZ879" s="2"/>
      <c r="EAA879" s="2"/>
      <c r="EAB879" s="2"/>
      <c r="EAC879" s="2"/>
      <c r="EAD879" s="2"/>
      <c r="EAE879" s="2"/>
      <c r="EAF879" s="2"/>
      <c r="EAG879" s="2"/>
      <c r="EAH879" s="2"/>
      <c r="EAI879" s="2"/>
      <c r="EAJ879" s="2"/>
      <c r="EAK879" s="2"/>
      <c r="EAL879" s="2"/>
      <c r="EAM879" s="2"/>
      <c r="EAN879" s="2"/>
      <c r="EAO879" s="2"/>
      <c r="EAP879" s="2"/>
      <c r="EAQ879" s="2"/>
      <c r="EAR879" s="2"/>
      <c r="EAS879" s="2"/>
      <c r="EAT879" s="2"/>
      <c r="EAU879" s="2"/>
      <c r="EAV879" s="2"/>
      <c r="EAW879" s="2"/>
      <c r="EAX879" s="2"/>
      <c r="EAY879" s="2"/>
      <c r="EAZ879" s="2"/>
      <c r="EBA879" s="2"/>
      <c r="EBB879" s="2"/>
      <c r="EBC879" s="2"/>
      <c r="EBD879" s="2"/>
      <c r="EBE879" s="2"/>
      <c r="EBF879" s="2"/>
      <c r="EBG879" s="2"/>
      <c r="EBH879" s="2"/>
      <c r="EBI879" s="2"/>
      <c r="EBJ879" s="2"/>
      <c r="EBK879" s="2"/>
      <c r="EBL879" s="2"/>
      <c r="EBM879" s="2"/>
      <c r="EBN879" s="2"/>
      <c r="EBO879" s="2"/>
      <c r="EBP879" s="2"/>
      <c r="EBQ879" s="2"/>
      <c r="EBR879" s="2"/>
      <c r="EBS879" s="2"/>
      <c r="EBT879" s="2"/>
      <c r="EBU879" s="2"/>
      <c r="EBV879" s="2"/>
      <c r="EBW879" s="2"/>
      <c r="EBX879" s="2"/>
      <c r="EBY879" s="2"/>
      <c r="EBZ879" s="2"/>
      <c r="ECA879" s="2"/>
      <c r="ECB879" s="2"/>
      <c r="ECC879" s="2"/>
      <c r="ECD879" s="2"/>
      <c r="ECE879" s="2"/>
      <c r="ECF879" s="2"/>
      <c r="ECG879" s="2"/>
      <c r="ECH879" s="2"/>
      <c r="ECI879" s="2"/>
      <c r="ECJ879" s="2"/>
      <c r="ECK879" s="2"/>
      <c r="ECL879" s="2"/>
      <c r="ECM879" s="2"/>
      <c r="ECN879" s="2"/>
      <c r="ECO879" s="2"/>
      <c r="ECP879" s="2"/>
      <c r="ECQ879" s="2"/>
      <c r="ECR879" s="2"/>
      <c r="ECS879" s="2"/>
      <c r="ECT879" s="2"/>
      <c r="ECU879" s="2"/>
      <c r="ECV879" s="2"/>
      <c r="ECW879" s="2"/>
      <c r="ECX879" s="2"/>
      <c r="ECY879" s="2"/>
      <c r="ECZ879" s="2"/>
      <c r="EDA879" s="2"/>
      <c r="EDB879" s="2"/>
      <c r="EDC879" s="2"/>
      <c r="EDD879" s="2"/>
      <c r="EDE879" s="2"/>
      <c r="EDF879" s="2"/>
      <c r="EDG879" s="2"/>
      <c r="EDH879" s="2"/>
      <c r="EDI879" s="2"/>
      <c r="EDJ879" s="2"/>
      <c r="EDK879" s="2"/>
      <c r="EDL879" s="2"/>
      <c r="EDM879" s="2"/>
      <c r="EDN879" s="2"/>
      <c r="EDO879" s="2"/>
      <c r="EDP879" s="2"/>
      <c r="EDQ879" s="2"/>
      <c r="EDR879" s="2"/>
      <c r="EDS879" s="2"/>
      <c r="EDT879" s="2"/>
      <c r="EDU879" s="2"/>
      <c r="EDV879" s="2"/>
      <c r="EDW879" s="2"/>
      <c r="EDX879" s="2"/>
      <c r="EDY879" s="2"/>
      <c r="EDZ879" s="2"/>
      <c r="EEA879" s="2"/>
      <c r="EEB879" s="2"/>
      <c r="EEC879" s="2"/>
      <c r="EED879" s="2"/>
      <c r="EEE879" s="2"/>
      <c r="EEF879" s="2"/>
      <c r="EEG879" s="2"/>
      <c r="EEH879" s="2"/>
      <c r="EEI879" s="2"/>
      <c r="EEJ879" s="2"/>
      <c r="EEK879" s="2"/>
      <c r="EEL879" s="2"/>
      <c r="EEM879" s="2"/>
      <c r="EEN879" s="2"/>
      <c r="EEO879" s="2"/>
      <c r="EEP879" s="2"/>
      <c r="EEQ879" s="2"/>
      <c r="EER879" s="2"/>
      <c r="EES879" s="2"/>
      <c r="EET879" s="2"/>
      <c r="EEU879" s="2"/>
      <c r="EEV879" s="2"/>
      <c r="EEW879" s="2"/>
      <c r="EEX879" s="2"/>
      <c r="EEY879" s="2"/>
      <c r="EEZ879" s="2"/>
      <c r="EFA879" s="2"/>
      <c r="EFB879" s="2"/>
      <c r="EFC879" s="2"/>
      <c r="EFD879" s="2"/>
      <c r="EFE879" s="2"/>
      <c r="EFF879" s="2"/>
      <c r="EFG879" s="2"/>
      <c r="EFH879" s="2"/>
      <c r="EFI879" s="2"/>
      <c r="EFJ879" s="2"/>
      <c r="EFK879" s="2"/>
      <c r="EFL879" s="2"/>
      <c r="EFM879" s="2"/>
      <c r="EFN879" s="2"/>
      <c r="EFO879" s="2"/>
      <c r="EFP879" s="2"/>
      <c r="EFQ879" s="2"/>
      <c r="EFR879" s="2"/>
      <c r="EFS879" s="2"/>
      <c r="EFT879" s="2"/>
      <c r="EFU879" s="2"/>
      <c r="EFV879" s="2"/>
      <c r="EFW879" s="2"/>
      <c r="EFX879" s="2"/>
      <c r="EFY879" s="2"/>
      <c r="EFZ879" s="2"/>
      <c r="EGA879" s="2"/>
      <c r="EGB879" s="2"/>
      <c r="EGC879" s="2"/>
      <c r="EGD879" s="2"/>
      <c r="EGE879" s="2"/>
      <c r="EGF879" s="2"/>
      <c r="EGG879" s="2"/>
      <c r="EGH879" s="2"/>
      <c r="EGI879" s="2"/>
      <c r="EGJ879" s="2"/>
      <c r="EGK879" s="2"/>
      <c r="EGL879" s="2"/>
      <c r="EGM879" s="2"/>
      <c r="EGN879" s="2"/>
      <c r="EGO879" s="2"/>
      <c r="EGP879" s="2"/>
      <c r="EGQ879" s="2"/>
      <c r="EGR879" s="2"/>
      <c r="EGS879" s="2"/>
      <c r="EGT879" s="2"/>
      <c r="EGU879" s="2"/>
      <c r="EGV879" s="2"/>
      <c r="EGW879" s="2"/>
      <c r="EGX879" s="2"/>
      <c r="EGY879" s="2"/>
      <c r="EGZ879" s="2"/>
      <c r="EHA879" s="2"/>
      <c r="EHB879" s="2"/>
      <c r="EHC879" s="2"/>
      <c r="EHD879" s="2"/>
      <c r="EHE879" s="2"/>
      <c r="EHF879" s="2"/>
      <c r="EHG879" s="2"/>
      <c r="EHH879" s="2"/>
      <c r="EHI879" s="2"/>
      <c r="EHJ879" s="2"/>
      <c r="EHK879" s="2"/>
      <c r="EHL879" s="2"/>
      <c r="EHM879" s="2"/>
      <c r="EHN879" s="2"/>
      <c r="EHO879" s="2"/>
      <c r="EHP879" s="2"/>
      <c r="EHQ879" s="2"/>
      <c r="EHR879" s="2"/>
      <c r="EHS879" s="2"/>
      <c r="EHT879" s="2"/>
      <c r="EHU879" s="2"/>
      <c r="EHV879" s="2"/>
      <c r="EHW879" s="2"/>
      <c r="EHX879" s="2"/>
      <c r="EHY879" s="2"/>
      <c r="EHZ879" s="2"/>
      <c r="EIA879" s="2"/>
      <c r="EIB879" s="2"/>
      <c r="EIC879" s="2"/>
      <c r="EID879" s="2"/>
      <c r="EIE879" s="2"/>
      <c r="EIF879" s="2"/>
      <c r="EIG879" s="2"/>
      <c r="EIH879" s="2"/>
      <c r="EII879" s="2"/>
      <c r="EIJ879" s="2"/>
      <c r="EIK879" s="2"/>
      <c r="EIL879" s="2"/>
      <c r="EIM879" s="2"/>
      <c r="EIN879" s="2"/>
      <c r="EIO879" s="2"/>
      <c r="EIP879" s="2"/>
      <c r="EIQ879" s="2"/>
      <c r="EIR879" s="2"/>
      <c r="EIS879" s="2"/>
      <c r="EIT879" s="2"/>
      <c r="EIU879" s="2"/>
      <c r="EIV879" s="2"/>
      <c r="EIW879" s="2"/>
      <c r="EIX879" s="2"/>
      <c r="EIY879" s="2"/>
      <c r="EIZ879" s="2"/>
      <c r="EJA879" s="2"/>
      <c r="EJB879" s="2"/>
      <c r="EJC879" s="2"/>
      <c r="EJD879" s="2"/>
      <c r="EJE879" s="2"/>
      <c r="EJF879" s="2"/>
      <c r="EJG879" s="2"/>
      <c r="EJH879" s="2"/>
      <c r="EJI879" s="2"/>
      <c r="EJJ879" s="2"/>
      <c r="EJK879" s="2"/>
      <c r="EJL879" s="2"/>
      <c r="EJM879" s="2"/>
      <c r="EJN879" s="2"/>
      <c r="EJO879" s="2"/>
      <c r="EJP879" s="2"/>
      <c r="EJQ879" s="2"/>
      <c r="EJR879" s="2"/>
      <c r="EJS879" s="2"/>
      <c r="EJT879" s="2"/>
      <c r="EJU879" s="2"/>
      <c r="EJV879" s="2"/>
      <c r="EJW879" s="2"/>
      <c r="EJX879" s="2"/>
      <c r="EJY879" s="2"/>
      <c r="EJZ879" s="2"/>
      <c r="EKA879" s="2"/>
      <c r="EKB879" s="2"/>
      <c r="EKC879" s="2"/>
      <c r="EKD879" s="2"/>
      <c r="EKE879" s="2"/>
      <c r="EKF879" s="2"/>
      <c r="EKG879" s="2"/>
      <c r="EKH879" s="2"/>
      <c r="EKI879" s="2"/>
      <c r="EKJ879" s="2"/>
      <c r="EKK879" s="2"/>
      <c r="EKL879" s="2"/>
      <c r="EKM879" s="2"/>
      <c r="EKN879" s="2"/>
      <c r="EKO879" s="2"/>
      <c r="EKP879" s="2"/>
      <c r="EKQ879" s="2"/>
      <c r="EKR879" s="2"/>
      <c r="EKS879" s="2"/>
      <c r="EKT879" s="2"/>
      <c r="EKU879" s="2"/>
      <c r="EKV879" s="2"/>
      <c r="EKW879" s="2"/>
      <c r="EKX879" s="2"/>
      <c r="EKY879" s="2"/>
      <c r="EKZ879" s="2"/>
      <c r="ELA879" s="2"/>
      <c r="ELB879" s="2"/>
      <c r="ELC879" s="2"/>
      <c r="ELD879" s="2"/>
      <c r="ELE879" s="2"/>
      <c r="ELF879" s="2"/>
      <c r="ELG879" s="2"/>
      <c r="ELH879" s="2"/>
      <c r="ELI879" s="2"/>
      <c r="ELJ879" s="2"/>
      <c r="ELK879" s="2"/>
      <c r="ELL879" s="2"/>
      <c r="ELM879" s="2"/>
      <c r="ELN879" s="2"/>
      <c r="ELO879" s="2"/>
      <c r="ELP879" s="2"/>
      <c r="ELQ879" s="2"/>
      <c r="ELR879" s="2"/>
      <c r="ELS879" s="2"/>
      <c r="ELT879" s="2"/>
      <c r="ELU879" s="2"/>
      <c r="ELV879" s="2"/>
      <c r="ELW879" s="2"/>
      <c r="ELX879" s="2"/>
      <c r="ELY879" s="2"/>
      <c r="ELZ879" s="2"/>
      <c r="EMA879" s="2"/>
      <c r="EMB879" s="2"/>
      <c r="EMC879" s="2"/>
      <c r="EMD879" s="2"/>
      <c r="EME879" s="2"/>
      <c r="EMF879" s="2"/>
      <c r="EMG879" s="2"/>
      <c r="EMH879" s="2"/>
      <c r="EMI879" s="2"/>
      <c r="EMJ879" s="2"/>
      <c r="EMK879" s="2"/>
      <c r="EML879" s="2"/>
      <c r="EMM879" s="2"/>
      <c r="EMN879" s="2"/>
      <c r="EMO879" s="2"/>
      <c r="EMP879" s="2"/>
      <c r="EMQ879" s="2"/>
      <c r="EMR879" s="2"/>
      <c r="EMS879" s="2"/>
      <c r="EMT879" s="2"/>
      <c r="EMU879" s="2"/>
      <c r="EMV879" s="2"/>
      <c r="EMW879" s="2"/>
      <c r="EMX879" s="2"/>
      <c r="EMY879" s="2"/>
      <c r="EMZ879" s="2"/>
      <c r="ENA879" s="2"/>
      <c r="ENB879" s="2"/>
      <c r="ENC879" s="2"/>
      <c r="END879" s="2"/>
      <c r="ENE879" s="2"/>
      <c r="ENF879" s="2"/>
      <c r="ENG879" s="2"/>
      <c r="ENH879" s="2"/>
      <c r="ENI879" s="2"/>
      <c r="ENJ879" s="2"/>
      <c r="ENK879" s="2"/>
      <c r="ENL879" s="2"/>
      <c r="ENM879" s="2"/>
      <c r="ENN879" s="2"/>
      <c r="ENO879" s="2"/>
      <c r="ENP879" s="2"/>
      <c r="ENQ879" s="2"/>
      <c r="ENR879" s="2"/>
      <c r="ENS879" s="2"/>
      <c r="ENT879" s="2"/>
      <c r="ENU879" s="2"/>
      <c r="ENV879" s="2"/>
      <c r="ENW879" s="2"/>
      <c r="ENX879" s="2"/>
      <c r="ENY879" s="2"/>
      <c r="ENZ879" s="2"/>
      <c r="EOA879" s="2"/>
      <c r="EOB879" s="2"/>
      <c r="EOC879" s="2"/>
      <c r="EOD879" s="2"/>
      <c r="EOE879" s="2"/>
      <c r="EOF879" s="2"/>
      <c r="EOG879" s="2"/>
      <c r="EOH879" s="2"/>
      <c r="EOI879" s="2"/>
      <c r="EOJ879" s="2"/>
      <c r="EOK879" s="2"/>
      <c r="EOL879" s="2"/>
      <c r="EOM879" s="2"/>
      <c r="EON879" s="2"/>
      <c r="EOO879" s="2"/>
      <c r="EOP879" s="2"/>
      <c r="EOQ879" s="2"/>
      <c r="EOR879" s="2"/>
      <c r="EOS879" s="2"/>
      <c r="EOT879" s="2"/>
      <c r="EOU879" s="2"/>
      <c r="EOV879" s="2"/>
      <c r="EOW879" s="2"/>
      <c r="EOX879" s="2"/>
      <c r="EOY879" s="2"/>
      <c r="EOZ879" s="2"/>
      <c r="EPA879" s="2"/>
      <c r="EPB879" s="2"/>
      <c r="EPC879" s="2"/>
      <c r="EPD879" s="2"/>
      <c r="EPE879" s="2"/>
      <c r="EPF879" s="2"/>
      <c r="EPG879" s="2"/>
      <c r="EPH879" s="2"/>
      <c r="EPI879" s="2"/>
      <c r="EPJ879" s="2"/>
      <c r="EPK879" s="2"/>
      <c r="EPL879" s="2"/>
      <c r="EPM879" s="2"/>
      <c r="EPN879" s="2"/>
      <c r="EPO879" s="2"/>
      <c r="EPP879" s="2"/>
      <c r="EPQ879" s="2"/>
      <c r="EPR879" s="2"/>
      <c r="EPS879" s="2"/>
      <c r="EPT879" s="2"/>
      <c r="EPU879" s="2"/>
      <c r="EPV879" s="2"/>
      <c r="EPW879" s="2"/>
      <c r="EPX879" s="2"/>
      <c r="EPY879" s="2"/>
      <c r="EPZ879" s="2"/>
      <c r="EQA879" s="2"/>
      <c r="EQB879" s="2"/>
      <c r="EQC879" s="2"/>
      <c r="EQD879" s="2"/>
      <c r="EQE879" s="2"/>
      <c r="EQF879" s="2"/>
      <c r="EQG879" s="2"/>
      <c r="EQH879" s="2"/>
      <c r="EQI879" s="2"/>
      <c r="EQJ879" s="2"/>
      <c r="EQK879" s="2"/>
      <c r="EQL879" s="2"/>
      <c r="EQM879" s="2"/>
      <c r="EQN879" s="2"/>
      <c r="EQO879" s="2"/>
      <c r="EQP879" s="2"/>
      <c r="EQQ879" s="2"/>
      <c r="EQR879" s="2"/>
      <c r="EQS879" s="2"/>
      <c r="EQT879" s="2"/>
      <c r="EQU879" s="2"/>
      <c r="EQV879" s="2"/>
      <c r="EQW879" s="2"/>
      <c r="EQX879" s="2"/>
      <c r="EQY879" s="2"/>
      <c r="EQZ879" s="2"/>
      <c r="ERA879" s="2"/>
      <c r="ERB879" s="2"/>
      <c r="ERC879" s="2"/>
      <c r="ERD879" s="2"/>
      <c r="ERE879" s="2"/>
      <c r="ERF879" s="2"/>
      <c r="ERG879" s="2"/>
      <c r="ERH879" s="2"/>
      <c r="ERI879" s="2"/>
      <c r="ERJ879" s="2"/>
      <c r="ERK879" s="2"/>
      <c r="ERL879" s="2"/>
      <c r="ERM879" s="2"/>
      <c r="ERN879" s="2"/>
      <c r="ERO879" s="2"/>
      <c r="ERP879" s="2"/>
      <c r="ERQ879" s="2"/>
      <c r="ERR879" s="2"/>
      <c r="ERS879" s="2"/>
      <c r="ERT879" s="2"/>
      <c r="ERU879" s="2"/>
      <c r="ERV879" s="2"/>
      <c r="ERW879" s="2"/>
      <c r="ERX879" s="2"/>
      <c r="ERY879" s="2"/>
      <c r="ERZ879" s="2"/>
      <c r="ESA879" s="2"/>
      <c r="ESB879" s="2"/>
      <c r="ESC879" s="2"/>
      <c r="ESD879" s="2"/>
      <c r="ESE879" s="2"/>
      <c r="ESF879" s="2"/>
      <c r="ESG879" s="2"/>
      <c r="ESH879" s="2"/>
      <c r="ESI879" s="2"/>
      <c r="ESJ879" s="2"/>
      <c r="ESK879" s="2"/>
      <c r="ESL879" s="2"/>
      <c r="ESM879" s="2"/>
      <c r="ESN879" s="2"/>
      <c r="ESO879" s="2"/>
      <c r="ESP879" s="2"/>
      <c r="ESQ879" s="2"/>
      <c r="ESR879" s="2"/>
      <c r="ESS879" s="2"/>
      <c r="EST879" s="2"/>
      <c r="ESU879" s="2"/>
      <c r="ESV879" s="2"/>
      <c r="ESW879" s="2"/>
      <c r="ESX879" s="2"/>
      <c r="ESY879" s="2"/>
      <c r="ESZ879" s="2"/>
      <c r="ETA879" s="2"/>
      <c r="ETB879" s="2"/>
      <c r="ETC879" s="2"/>
      <c r="ETD879" s="2"/>
      <c r="ETE879" s="2"/>
      <c r="ETF879" s="2"/>
      <c r="ETG879" s="2"/>
      <c r="ETH879" s="2"/>
      <c r="ETI879" s="2"/>
      <c r="ETJ879" s="2"/>
      <c r="ETK879" s="2"/>
      <c r="ETL879" s="2"/>
      <c r="ETM879" s="2"/>
      <c r="ETN879" s="2"/>
      <c r="ETO879" s="2"/>
      <c r="ETP879" s="2"/>
      <c r="ETQ879" s="2"/>
      <c r="ETR879" s="2"/>
      <c r="ETS879" s="2"/>
      <c r="ETT879" s="2"/>
      <c r="ETU879" s="2"/>
      <c r="ETV879" s="2"/>
      <c r="ETW879" s="2"/>
      <c r="ETX879" s="2"/>
      <c r="ETY879" s="2"/>
      <c r="ETZ879" s="2"/>
      <c r="EUA879" s="2"/>
      <c r="EUB879" s="2"/>
      <c r="EUC879" s="2"/>
      <c r="EUD879" s="2"/>
      <c r="EUE879" s="2"/>
      <c r="EUF879" s="2"/>
      <c r="EUG879" s="2"/>
      <c r="EUH879" s="2"/>
      <c r="EUI879" s="2"/>
      <c r="EUJ879" s="2"/>
      <c r="EUK879" s="2"/>
      <c r="EUL879" s="2"/>
      <c r="EUM879" s="2"/>
      <c r="EUN879" s="2"/>
      <c r="EUO879" s="2"/>
      <c r="EUP879" s="2"/>
      <c r="EUQ879" s="2"/>
      <c r="EUR879" s="2"/>
      <c r="EUS879" s="2"/>
      <c r="EUT879" s="2"/>
      <c r="EUU879" s="2"/>
      <c r="EUV879" s="2"/>
      <c r="EUW879" s="2"/>
      <c r="EUX879" s="2"/>
      <c r="EUY879" s="2"/>
      <c r="EUZ879" s="2"/>
      <c r="EVA879" s="2"/>
      <c r="EVB879" s="2"/>
      <c r="EVC879" s="2"/>
      <c r="EVD879" s="2"/>
      <c r="EVE879" s="2"/>
      <c r="EVF879" s="2"/>
      <c r="EVG879" s="2"/>
      <c r="EVH879" s="2"/>
      <c r="EVI879" s="2"/>
      <c r="EVJ879" s="2"/>
      <c r="EVK879" s="2"/>
      <c r="EVL879" s="2"/>
      <c r="EVM879" s="2"/>
      <c r="EVN879" s="2"/>
      <c r="EVO879" s="2"/>
      <c r="EVP879" s="2"/>
      <c r="EVQ879" s="2"/>
      <c r="EVR879" s="2"/>
      <c r="EVS879" s="2"/>
      <c r="EVT879" s="2"/>
      <c r="EVU879" s="2"/>
      <c r="EVV879" s="2"/>
      <c r="EVW879" s="2"/>
      <c r="EVX879" s="2"/>
      <c r="EVY879" s="2"/>
      <c r="EVZ879" s="2"/>
      <c r="EWA879" s="2"/>
      <c r="EWB879" s="2"/>
      <c r="EWC879" s="2"/>
      <c r="EWD879" s="2"/>
      <c r="EWE879" s="2"/>
      <c r="EWF879" s="2"/>
      <c r="EWG879" s="2"/>
      <c r="EWH879" s="2"/>
      <c r="EWI879" s="2"/>
      <c r="EWJ879" s="2"/>
      <c r="EWK879" s="2"/>
      <c r="EWL879" s="2"/>
      <c r="EWM879" s="2"/>
      <c r="EWN879" s="2"/>
      <c r="EWO879" s="2"/>
      <c r="EWP879" s="2"/>
      <c r="EWQ879" s="2"/>
      <c r="EWR879" s="2"/>
      <c r="EWS879" s="2"/>
      <c r="EWT879" s="2"/>
      <c r="EWU879" s="2"/>
      <c r="EWV879" s="2"/>
      <c r="EWW879" s="2"/>
      <c r="EWX879" s="2"/>
      <c r="EWY879" s="2"/>
      <c r="EWZ879" s="2"/>
      <c r="EXA879" s="2"/>
      <c r="EXB879" s="2"/>
      <c r="EXC879" s="2"/>
      <c r="EXD879" s="2"/>
      <c r="EXE879" s="2"/>
      <c r="EXF879" s="2"/>
      <c r="EXG879" s="2"/>
      <c r="EXH879" s="2"/>
      <c r="EXI879" s="2"/>
      <c r="EXJ879" s="2"/>
      <c r="EXK879" s="2"/>
      <c r="EXL879" s="2"/>
      <c r="EXM879" s="2"/>
      <c r="EXN879" s="2"/>
      <c r="EXO879" s="2"/>
      <c r="EXP879" s="2"/>
      <c r="EXQ879" s="2"/>
      <c r="EXR879" s="2"/>
      <c r="EXS879" s="2"/>
      <c r="EXT879" s="2"/>
      <c r="EXU879" s="2"/>
      <c r="EXV879" s="2"/>
      <c r="EXW879" s="2"/>
      <c r="EXX879" s="2"/>
      <c r="EXY879" s="2"/>
      <c r="EXZ879" s="2"/>
      <c r="EYA879" s="2"/>
      <c r="EYB879" s="2"/>
      <c r="EYC879" s="2"/>
      <c r="EYD879" s="2"/>
      <c r="EYE879" s="2"/>
      <c r="EYF879" s="2"/>
      <c r="EYG879" s="2"/>
      <c r="EYH879" s="2"/>
      <c r="EYI879" s="2"/>
      <c r="EYJ879" s="2"/>
      <c r="EYK879" s="2"/>
      <c r="EYL879" s="2"/>
      <c r="EYM879" s="2"/>
      <c r="EYN879" s="2"/>
      <c r="EYO879" s="2"/>
      <c r="EYP879" s="2"/>
      <c r="EYQ879" s="2"/>
      <c r="EYR879" s="2"/>
      <c r="EYS879" s="2"/>
      <c r="EYT879" s="2"/>
      <c r="EYU879" s="2"/>
      <c r="EYV879" s="2"/>
      <c r="EYW879" s="2"/>
      <c r="EYX879" s="2"/>
      <c r="EYY879" s="2"/>
      <c r="EYZ879" s="2"/>
      <c r="EZA879" s="2"/>
      <c r="EZB879" s="2"/>
      <c r="EZC879" s="2"/>
      <c r="EZD879" s="2"/>
      <c r="EZE879" s="2"/>
      <c r="EZF879" s="2"/>
      <c r="EZG879" s="2"/>
      <c r="EZH879" s="2"/>
      <c r="EZI879" s="2"/>
      <c r="EZJ879" s="2"/>
      <c r="EZK879" s="2"/>
      <c r="EZL879" s="2"/>
      <c r="EZM879" s="2"/>
      <c r="EZN879" s="2"/>
      <c r="EZO879" s="2"/>
      <c r="EZP879" s="2"/>
      <c r="EZQ879" s="2"/>
      <c r="EZR879" s="2"/>
      <c r="EZS879" s="2"/>
      <c r="EZT879" s="2"/>
      <c r="EZU879" s="2"/>
      <c r="EZV879" s="2"/>
      <c r="EZW879" s="2"/>
      <c r="EZX879" s="2"/>
      <c r="EZY879" s="2"/>
      <c r="EZZ879" s="2"/>
      <c r="FAA879" s="2"/>
      <c r="FAB879" s="2"/>
      <c r="FAC879" s="2"/>
      <c r="FAD879" s="2"/>
      <c r="FAE879" s="2"/>
      <c r="FAF879" s="2"/>
      <c r="FAG879" s="2"/>
      <c r="FAH879" s="2"/>
      <c r="FAI879" s="2"/>
      <c r="FAJ879" s="2"/>
      <c r="FAK879" s="2"/>
      <c r="FAL879" s="2"/>
      <c r="FAM879" s="2"/>
      <c r="FAN879" s="2"/>
      <c r="FAO879" s="2"/>
      <c r="FAP879" s="2"/>
      <c r="FAQ879" s="2"/>
      <c r="FAR879" s="2"/>
      <c r="FAS879" s="2"/>
      <c r="FAT879" s="2"/>
      <c r="FAU879" s="2"/>
      <c r="FAV879" s="2"/>
      <c r="FAW879" s="2"/>
      <c r="FAX879" s="2"/>
      <c r="FAY879" s="2"/>
      <c r="FAZ879" s="2"/>
      <c r="FBA879" s="2"/>
      <c r="FBB879" s="2"/>
      <c r="FBC879" s="2"/>
      <c r="FBD879" s="2"/>
      <c r="FBE879" s="2"/>
      <c r="FBF879" s="2"/>
      <c r="FBG879" s="2"/>
      <c r="FBH879" s="2"/>
      <c r="FBI879" s="2"/>
      <c r="FBJ879" s="2"/>
      <c r="FBK879" s="2"/>
      <c r="FBL879" s="2"/>
      <c r="FBM879" s="2"/>
      <c r="FBN879" s="2"/>
      <c r="FBO879" s="2"/>
      <c r="FBP879" s="2"/>
      <c r="FBQ879" s="2"/>
      <c r="FBR879" s="2"/>
      <c r="FBS879" s="2"/>
      <c r="FBT879" s="2"/>
      <c r="FBU879" s="2"/>
      <c r="FBV879" s="2"/>
      <c r="FBW879" s="2"/>
      <c r="FBX879" s="2"/>
      <c r="FBY879" s="2"/>
      <c r="FBZ879" s="2"/>
      <c r="FCA879" s="2"/>
      <c r="FCB879" s="2"/>
      <c r="FCC879" s="2"/>
      <c r="FCD879" s="2"/>
      <c r="FCE879" s="2"/>
      <c r="FCF879" s="2"/>
      <c r="FCG879" s="2"/>
      <c r="FCH879" s="2"/>
      <c r="FCI879" s="2"/>
      <c r="FCJ879" s="2"/>
      <c r="FCK879" s="2"/>
      <c r="FCL879" s="2"/>
      <c r="FCM879" s="2"/>
      <c r="FCN879" s="2"/>
      <c r="FCO879" s="2"/>
      <c r="FCP879" s="2"/>
      <c r="FCQ879" s="2"/>
      <c r="FCR879" s="2"/>
      <c r="FCS879" s="2"/>
      <c r="FCT879" s="2"/>
      <c r="FCU879" s="2"/>
      <c r="FCV879" s="2"/>
      <c r="FCW879" s="2"/>
      <c r="FCX879" s="2"/>
      <c r="FCY879" s="2"/>
      <c r="FCZ879" s="2"/>
      <c r="FDA879" s="2"/>
      <c r="FDB879" s="2"/>
      <c r="FDC879" s="2"/>
      <c r="FDD879" s="2"/>
      <c r="FDE879" s="2"/>
      <c r="FDF879" s="2"/>
      <c r="FDG879" s="2"/>
      <c r="FDH879" s="2"/>
      <c r="FDI879" s="2"/>
      <c r="FDJ879" s="2"/>
      <c r="FDK879" s="2"/>
      <c r="FDL879" s="2"/>
      <c r="FDM879" s="2"/>
      <c r="FDN879" s="2"/>
      <c r="FDO879" s="2"/>
      <c r="FDP879" s="2"/>
      <c r="FDQ879" s="2"/>
      <c r="FDR879" s="2"/>
      <c r="FDS879" s="2"/>
      <c r="FDT879" s="2"/>
      <c r="FDU879" s="2"/>
      <c r="FDV879" s="2"/>
      <c r="FDW879" s="2"/>
      <c r="FDX879" s="2"/>
      <c r="FDY879" s="2"/>
      <c r="FDZ879" s="2"/>
      <c r="FEA879" s="2"/>
      <c r="FEB879" s="2"/>
      <c r="FEC879" s="2"/>
      <c r="FED879" s="2"/>
      <c r="FEE879" s="2"/>
      <c r="FEF879" s="2"/>
      <c r="FEG879" s="2"/>
      <c r="FEH879" s="2"/>
      <c r="FEI879" s="2"/>
      <c r="FEJ879" s="2"/>
      <c r="FEK879" s="2"/>
      <c r="FEL879" s="2"/>
      <c r="FEM879" s="2"/>
      <c r="FEN879" s="2"/>
      <c r="FEO879" s="2"/>
      <c r="FEP879" s="2"/>
      <c r="FEQ879" s="2"/>
      <c r="FER879" s="2"/>
      <c r="FES879" s="2"/>
      <c r="FET879" s="2"/>
      <c r="FEU879" s="2"/>
      <c r="FEV879" s="2"/>
      <c r="FEW879" s="2"/>
      <c r="FEX879" s="2"/>
      <c r="FEY879" s="2"/>
      <c r="FEZ879" s="2"/>
      <c r="FFA879" s="2"/>
      <c r="FFB879" s="2"/>
      <c r="FFC879" s="2"/>
      <c r="FFD879" s="2"/>
      <c r="FFE879" s="2"/>
      <c r="FFF879" s="2"/>
      <c r="FFG879" s="2"/>
      <c r="FFH879" s="2"/>
      <c r="FFI879" s="2"/>
      <c r="FFJ879" s="2"/>
      <c r="FFK879" s="2"/>
      <c r="FFL879" s="2"/>
      <c r="FFM879" s="2"/>
      <c r="FFN879" s="2"/>
      <c r="FFO879" s="2"/>
      <c r="FFP879" s="2"/>
      <c r="FFQ879" s="2"/>
      <c r="FFR879" s="2"/>
      <c r="FFS879" s="2"/>
      <c r="FFT879" s="2"/>
      <c r="FFU879" s="2"/>
      <c r="FFV879" s="2"/>
      <c r="FFW879" s="2"/>
      <c r="FFX879" s="2"/>
      <c r="FFY879" s="2"/>
      <c r="FFZ879" s="2"/>
      <c r="FGA879" s="2"/>
      <c r="FGB879" s="2"/>
      <c r="FGC879" s="2"/>
      <c r="FGD879" s="2"/>
      <c r="FGE879" s="2"/>
      <c r="FGF879" s="2"/>
      <c r="FGG879" s="2"/>
      <c r="FGH879" s="2"/>
      <c r="FGI879" s="2"/>
      <c r="FGJ879" s="2"/>
      <c r="FGK879" s="2"/>
      <c r="FGL879" s="2"/>
      <c r="FGM879" s="2"/>
      <c r="FGN879" s="2"/>
      <c r="FGO879" s="2"/>
      <c r="FGP879" s="2"/>
      <c r="FGQ879" s="2"/>
      <c r="FGR879" s="2"/>
      <c r="FGS879" s="2"/>
      <c r="FGT879" s="2"/>
      <c r="FGU879" s="2"/>
      <c r="FGV879" s="2"/>
      <c r="FGW879" s="2"/>
      <c r="FGX879" s="2"/>
      <c r="FGY879" s="2"/>
      <c r="FGZ879" s="2"/>
      <c r="FHA879" s="2"/>
      <c r="FHB879" s="2"/>
      <c r="FHC879" s="2"/>
      <c r="FHD879" s="2"/>
      <c r="FHE879" s="2"/>
      <c r="FHF879" s="2"/>
      <c r="FHG879" s="2"/>
      <c r="FHH879" s="2"/>
      <c r="FHI879" s="2"/>
      <c r="FHJ879" s="2"/>
      <c r="FHK879" s="2"/>
      <c r="FHL879" s="2"/>
      <c r="FHM879" s="2"/>
      <c r="FHN879" s="2"/>
      <c r="FHO879" s="2"/>
      <c r="FHP879" s="2"/>
      <c r="FHQ879" s="2"/>
      <c r="FHR879" s="2"/>
      <c r="FHS879" s="2"/>
      <c r="FHT879" s="2"/>
      <c r="FHU879" s="2"/>
      <c r="FHV879" s="2"/>
      <c r="FHW879" s="2"/>
      <c r="FHX879" s="2"/>
      <c r="FHY879" s="2"/>
      <c r="FHZ879" s="2"/>
      <c r="FIA879" s="2"/>
      <c r="FIB879" s="2"/>
      <c r="FIC879" s="2"/>
      <c r="FID879" s="2"/>
      <c r="FIE879" s="2"/>
      <c r="FIF879" s="2"/>
      <c r="FIG879" s="2"/>
      <c r="FIH879" s="2"/>
      <c r="FII879" s="2"/>
      <c r="FIJ879" s="2"/>
      <c r="FIK879" s="2"/>
      <c r="FIL879" s="2"/>
      <c r="FIM879" s="2"/>
      <c r="FIN879" s="2"/>
      <c r="FIO879" s="2"/>
      <c r="FIP879" s="2"/>
      <c r="FIQ879" s="2"/>
      <c r="FIR879" s="2"/>
      <c r="FIS879" s="2"/>
      <c r="FIT879" s="2"/>
      <c r="FIU879" s="2"/>
      <c r="FIV879" s="2"/>
      <c r="FIW879" s="2"/>
      <c r="FIX879" s="2"/>
      <c r="FIY879" s="2"/>
      <c r="FIZ879" s="2"/>
      <c r="FJA879" s="2"/>
      <c r="FJB879" s="2"/>
      <c r="FJC879" s="2"/>
      <c r="FJD879" s="2"/>
      <c r="FJE879" s="2"/>
      <c r="FJF879" s="2"/>
      <c r="FJG879" s="2"/>
      <c r="FJH879" s="2"/>
      <c r="FJI879" s="2"/>
      <c r="FJJ879" s="2"/>
      <c r="FJK879" s="2"/>
      <c r="FJL879" s="2"/>
      <c r="FJM879" s="2"/>
      <c r="FJN879" s="2"/>
      <c r="FJO879" s="2"/>
      <c r="FJP879" s="2"/>
      <c r="FJQ879" s="2"/>
      <c r="FJR879" s="2"/>
      <c r="FJS879" s="2"/>
      <c r="FJT879" s="2"/>
      <c r="FJU879" s="2"/>
      <c r="FJV879" s="2"/>
      <c r="FJW879" s="2"/>
      <c r="FJX879" s="2"/>
      <c r="FJY879" s="2"/>
      <c r="FJZ879" s="2"/>
      <c r="FKA879" s="2"/>
      <c r="FKB879" s="2"/>
      <c r="FKC879" s="2"/>
      <c r="FKD879" s="2"/>
      <c r="FKE879" s="2"/>
      <c r="FKF879" s="2"/>
      <c r="FKG879" s="2"/>
      <c r="FKH879" s="2"/>
      <c r="FKI879" s="2"/>
      <c r="FKJ879" s="2"/>
      <c r="FKK879" s="2"/>
      <c r="FKL879" s="2"/>
      <c r="FKM879" s="2"/>
      <c r="FKN879" s="2"/>
      <c r="FKO879" s="2"/>
      <c r="FKP879" s="2"/>
      <c r="FKQ879" s="2"/>
      <c r="FKR879" s="2"/>
      <c r="FKS879" s="2"/>
      <c r="FKT879" s="2"/>
      <c r="FKU879" s="2"/>
      <c r="FKV879" s="2"/>
      <c r="FKW879" s="2"/>
      <c r="FKX879" s="2"/>
      <c r="FKY879" s="2"/>
      <c r="FKZ879" s="2"/>
      <c r="FLA879" s="2"/>
      <c r="FLB879" s="2"/>
      <c r="FLC879" s="2"/>
      <c r="FLD879" s="2"/>
      <c r="FLE879" s="2"/>
      <c r="FLF879" s="2"/>
      <c r="FLG879" s="2"/>
      <c r="FLH879" s="2"/>
      <c r="FLI879" s="2"/>
      <c r="FLJ879" s="2"/>
      <c r="FLK879" s="2"/>
      <c r="FLL879" s="2"/>
      <c r="FLM879" s="2"/>
      <c r="FLN879" s="2"/>
      <c r="FLO879" s="2"/>
      <c r="FLP879" s="2"/>
      <c r="FLQ879" s="2"/>
      <c r="FLR879" s="2"/>
      <c r="FLS879" s="2"/>
      <c r="FLT879" s="2"/>
      <c r="FLU879" s="2"/>
      <c r="FLV879" s="2"/>
      <c r="FLW879" s="2"/>
      <c r="FLX879" s="2"/>
      <c r="FLY879" s="2"/>
      <c r="FLZ879" s="2"/>
      <c r="FMA879" s="2"/>
      <c r="FMB879" s="2"/>
      <c r="FMC879" s="2"/>
      <c r="FMD879" s="2"/>
      <c r="FME879" s="2"/>
      <c r="FMF879" s="2"/>
      <c r="FMG879" s="2"/>
      <c r="FMH879" s="2"/>
      <c r="FMI879" s="2"/>
      <c r="FMJ879" s="2"/>
      <c r="FMK879" s="2"/>
      <c r="FML879" s="2"/>
      <c r="FMM879" s="2"/>
      <c r="FMN879" s="2"/>
      <c r="FMO879" s="2"/>
      <c r="FMP879" s="2"/>
      <c r="FMQ879" s="2"/>
      <c r="FMR879" s="2"/>
      <c r="FMS879" s="2"/>
      <c r="FMT879" s="2"/>
      <c r="FMU879" s="2"/>
      <c r="FMV879" s="2"/>
      <c r="FMW879" s="2"/>
      <c r="FMX879" s="2"/>
      <c r="FMY879" s="2"/>
      <c r="FMZ879" s="2"/>
      <c r="FNA879" s="2"/>
      <c r="FNB879" s="2"/>
      <c r="FNC879" s="2"/>
      <c r="FND879" s="2"/>
      <c r="FNE879" s="2"/>
      <c r="FNF879" s="2"/>
      <c r="FNG879" s="2"/>
      <c r="FNH879" s="2"/>
      <c r="FNI879" s="2"/>
      <c r="FNJ879" s="2"/>
      <c r="FNK879" s="2"/>
      <c r="FNL879" s="2"/>
      <c r="FNM879" s="2"/>
      <c r="FNN879" s="2"/>
      <c r="FNO879" s="2"/>
      <c r="FNP879" s="2"/>
      <c r="FNQ879" s="2"/>
      <c r="FNR879" s="2"/>
      <c r="FNS879" s="2"/>
      <c r="FNT879" s="2"/>
      <c r="FNU879" s="2"/>
      <c r="FNV879" s="2"/>
      <c r="FNW879" s="2"/>
      <c r="FNX879" s="2"/>
      <c r="FNY879" s="2"/>
      <c r="FNZ879" s="2"/>
      <c r="FOA879" s="2"/>
      <c r="FOB879" s="2"/>
      <c r="FOC879" s="2"/>
      <c r="FOD879" s="2"/>
      <c r="FOE879" s="2"/>
      <c r="FOF879" s="2"/>
      <c r="FOG879" s="2"/>
      <c r="FOH879" s="2"/>
      <c r="FOI879" s="2"/>
      <c r="FOJ879" s="2"/>
      <c r="FOK879" s="2"/>
      <c r="FOL879" s="2"/>
      <c r="FOM879" s="2"/>
      <c r="FON879" s="2"/>
      <c r="FOO879" s="2"/>
      <c r="FOP879" s="2"/>
      <c r="FOQ879" s="2"/>
      <c r="FOR879" s="2"/>
      <c r="FOS879" s="2"/>
      <c r="FOT879" s="2"/>
      <c r="FOU879" s="2"/>
      <c r="FOV879" s="2"/>
      <c r="FOW879" s="2"/>
      <c r="FOX879" s="2"/>
      <c r="FOY879" s="2"/>
      <c r="FOZ879" s="2"/>
      <c r="FPA879" s="2"/>
      <c r="FPB879" s="2"/>
      <c r="FPC879" s="2"/>
      <c r="FPD879" s="2"/>
      <c r="FPE879" s="2"/>
      <c r="FPF879" s="2"/>
      <c r="FPG879" s="2"/>
      <c r="FPH879" s="2"/>
      <c r="FPI879" s="2"/>
      <c r="FPJ879" s="2"/>
      <c r="FPK879" s="2"/>
      <c r="FPL879" s="2"/>
      <c r="FPM879" s="2"/>
      <c r="FPN879" s="2"/>
      <c r="FPO879" s="2"/>
      <c r="FPP879" s="2"/>
      <c r="FPQ879" s="2"/>
      <c r="FPR879" s="2"/>
      <c r="FPS879" s="2"/>
      <c r="FPT879" s="2"/>
      <c r="FPU879" s="2"/>
      <c r="FPV879" s="2"/>
      <c r="FPW879" s="2"/>
      <c r="FPX879" s="2"/>
      <c r="FPY879" s="2"/>
      <c r="FPZ879" s="2"/>
      <c r="FQA879" s="2"/>
      <c r="FQB879" s="2"/>
      <c r="FQC879" s="2"/>
      <c r="FQD879" s="2"/>
      <c r="FQE879" s="2"/>
      <c r="FQF879" s="2"/>
      <c r="FQG879" s="2"/>
      <c r="FQH879" s="2"/>
      <c r="FQI879" s="2"/>
      <c r="FQJ879" s="2"/>
      <c r="FQK879" s="2"/>
      <c r="FQL879" s="2"/>
      <c r="FQM879" s="2"/>
      <c r="FQN879" s="2"/>
      <c r="FQO879" s="2"/>
      <c r="FQP879" s="2"/>
      <c r="FQQ879" s="2"/>
      <c r="FQR879" s="2"/>
      <c r="FQS879" s="2"/>
      <c r="FQT879" s="2"/>
      <c r="FQU879" s="2"/>
      <c r="FQV879" s="2"/>
      <c r="FQW879" s="2"/>
      <c r="FQX879" s="2"/>
      <c r="FQY879" s="2"/>
      <c r="FQZ879" s="2"/>
      <c r="FRA879" s="2"/>
      <c r="FRB879" s="2"/>
      <c r="FRC879" s="2"/>
      <c r="FRD879" s="2"/>
      <c r="FRE879" s="2"/>
      <c r="FRF879" s="2"/>
      <c r="FRG879" s="2"/>
      <c r="FRH879" s="2"/>
      <c r="FRI879" s="2"/>
      <c r="FRJ879" s="2"/>
      <c r="FRK879" s="2"/>
      <c r="FRL879" s="2"/>
      <c r="FRM879" s="2"/>
      <c r="FRN879" s="2"/>
      <c r="FRO879" s="2"/>
      <c r="FRP879" s="2"/>
      <c r="FRQ879" s="2"/>
      <c r="FRR879" s="2"/>
      <c r="FRS879" s="2"/>
      <c r="FRT879" s="2"/>
      <c r="FRU879" s="2"/>
      <c r="FRV879" s="2"/>
      <c r="FRW879" s="2"/>
      <c r="FRX879" s="2"/>
      <c r="FRY879" s="2"/>
      <c r="FRZ879" s="2"/>
      <c r="FSA879" s="2"/>
      <c r="FSB879" s="2"/>
      <c r="FSC879" s="2"/>
      <c r="FSD879" s="2"/>
      <c r="FSE879" s="2"/>
      <c r="FSF879" s="2"/>
      <c r="FSG879" s="2"/>
      <c r="FSH879" s="2"/>
      <c r="FSI879" s="2"/>
      <c r="FSJ879" s="2"/>
      <c r="FSK879" s="2"/>
      <c r="FSL879" s="2"/>
      <c r="FSM879" s="2"/>
      <c r="FSN879" s="2"/>
      <c r="FSO879" s="2"/>
      <c r="FSP879" s="2"/>
      <c r="FSQ879" s="2"/>
      <c r="FSR879" s="2"/>
      <c r="FSS879" s="2"/>
      <c r="FST879" s="2"/>
      <c r="FSU879" s="2"/>
      <c r="FSV879" s="2"/>
      <c r="FSW879" s="2"/>
      <c r="FSX879" s="2"/>
      <c r="FSY879" s="2"/>
      <c r="FSZ879" s="2"/>
      <c r="FTA879" s="2"/>
      <c r="FTB879" s="2"/>
      <c r="FTC879" s="2"/>
      <c r="FTD879" s="2"/>
      <c r="FTE879" s="2"/>
      <c r="FTF879" s="2"/>
      <c r="FTG879" s="2"/>
      <c r="FTH879" s="2"/>
      <c r="FTI879" s="2"/>
      <c r="FTJ879" s="2"/>
      <c r="FTK879" s="2"/>
      <c r="FTL879" s="2"/>
      <c r="FTM879" s="2"/>
      <c r="FTN879" s="2"/>
      <c r="FTO879" s="2"/>
      <c r="FTP879" s="2"/>
      <c r="FTQ879" s="2"/>
      <c r="FTR879" s="2"/>
      <c r="FTS879" s="2"/>
      <c r="FTT879" s="2"/>
      <c r="FTU879" s="2"/>
      <c r="FTV879" s="2"/>
      <c r="FTW879" s="2"/>
      <c r="FTX879" s="2"/>
      <c r="FTY879" s="2"/>
      <c r="FTZ879" s="2"/>
      <c r="FUA879" s="2"/>
      <c r="FUB879" s="2"/>
      <c r="FUC879" s="2"/>
      <c r="FUD879" s="2"/>
      <c r="FUE879" s="2"/>
      <c r="FUF879" s="2"/>
      <c r="FUG879" s="2"/>
      <c r="FUH879" s="2"/>
      <c r="FUI879" s="2"/>
      <c r="FUJ879" s="2"/>
      <c r="FUK879" s="2"/>
      <c r="FUL879" s="2"/>
      <c r="FUM879" s="2"/>
      <c r="FUN879" s="2"/>
      <c r="FUO879" s="2"/>
      <c r="FUP879" s="2"/>
      <c r="FUQ879" s="2"/>
      <c r="FUR879" s="2"/>
      <c r="FUS879" s="2"/>
      <c r="FUT879" s="2"/>
      <c r="FUU879" s="2"/>
      <c r="FUV879" s="2"/>
      <c r="FUW879" s="2"/>
      <c r="FUX879" s="2"/>
      <c r="FUY879" s="2"/>
      <c r="FUZ879" s="2"/>
      <c r="FVA879" s="2"/>
      <c r="FVB879" s="2"/>
      <c r="FVC879" s="2"/>
      <c r="FVD879" s="2"/>
      <c r="FVE879" s="2"/>
      <c r="FVF879" s="2"/>
      <c r="FVG879" s="2"/>
      <c r="FVH879" s="2"/>
      <c r="FVI879" s="2"/>
      <c r="FVJ879" s="2"/>
      <c r="FVK879" s="2"/>
      <c r="FVL879" s="2"/>
      <c r="FVM879" s="2"/>
      <c r="FVN879" s="2"/>
      <c r="FVO879" s="2"/>
      <c r="FVP879" s="2"/>
      <c r="FVQ879" s="2"/>
      <c r="FVR879" s="2"/>
      <c r="FVS879" s="2"/>
      <c r="FVT879" s="2"/>
      <c r="FVU879" s="2"/>
      <c r="FVV879" s="2"/>
      <c r="FVW879" s="2"/>
      <c r="FVX879" s="2"/>
      <c r="FVY879" s="2"/>
      <c r="FVZ879" s="2"/>
      <c r="FWA879" s="2"/>
      <c r="FWB879" s="2"/>
      <c r="FWC879" s="2"/>
      <c r="FWD879" s="2"/>
      <c r="FWE879" s="2"/>
      <c r="FWF879" s="2"/>
      <c r="FWG879" s="2"/>
      <c r="FWH879" s="2"/>
      <c r="FWI879" s="2"/>
      <c r="FWJ879" s="2"/>
      <c r="FWK879" s="2"/>
      <c r="FWL879" s="2"/>
      <c r="FWM879" s="2"/>
      <c r="FWN879" s="2"/>
      <c r="FWO879" s="2"/>
      <c r="FWP879" s="2"/>
      <c r="FWQ879" s="2"/>
      <c r="FWR879" s="2"/>
      <c r="FWS879" s="2"/>
      <c r="FWT879" s="2"/>
      <c r="FWU879" s="2"/>
      <c r="FWV879" s="2"/>
      <c r="FWW879" s="2"/>
      <c r="FWX879" s="2"/>
      <c r="FWY879" s="2"/>
      <c r="FWZ879" s="2"/>
      <c r="FXA879" s="2"/>
      <c r="FXB879" s="2"/>
      <c r="FXC879" s="2"/>
      <c r="FXD879" s="2"/>
      <c r="FXE879" s="2"/>
      <c r="FXF879" s="2"/>
      <c r="FXG879" s="2"/>
      <c r="FXH879" s="2"/>
      <c r="FXI879" s="2"/>
      <c r="FXJ879" s="2"/>
      <c r="FXK879" s="2"/>
      <c r="FXL879" s="2"/>
      <c r="FXM879" s="2"/>
      <c r="FXN879" s="2"/>
      <c r="FXO879" s="2"/>
      <c r="FXP879" s="2"/>
      <c r="FXQ879" s="2"/>
      <c r="FXR879" s="2"/>
      <c r="FXS879" s="2"/>
      <c r="FXT879" s="2"/>
      <c r="FXU879" s="2"/>
      <c r="FXV879" s="2"/>
      <c r="FXW879" s="2"/>
      <c r="FXX879" s="2"/>
      <c r="FXY879" s="2"/>
      <c r="FXZ879" s="2"/>
      <c r="FYA879" s="2"/>
      <c r="FYB879" s="2"/>
      <c r="FYC879" s="2"/>
      <c r="FYD879" s="2"/>
      <c r="FYE879" s="2"/>
      <c r="FYF879" s="2"/>
      <c r="FYG879" s="2"/>
      <c r="FYH879" s="2"/>
      <c r="FYI879" s="2"/>
      <c r="FYJ879" s="2"/>
      <c r="FYK879" s="2"/>
      <c r="FYL879" s="2"/>
      <c r="FYM879" s="2"/>
      <c r="FYN879" s="2"/>
      <c r="FYO879" s="2"/>
      <c r="FYP879" s="2"/>
      <c r="FYQ879" s="2"/>
      <c r="FYR879" s="2"/>
      <c r="FYS879" s="2"/>
      <c r="FYT879" s="2"/>
      <c r="FYU879" s="2"/>
      <c r="FYV879" s="2"/>
      <c r="FYW879" s="2"/>
      <c r="FYX879" s="2"/>
      <c r="FYY879" s="2"/>
      <c r="FYZ879" s="2"/>
      <c r="FZA879" s="2"/>
      <c r="FZB879" s="2"/>
      <c r="FZC879" s="2"/>
      <c r="FZD879" s="2"/>
      <c r="FZE879" s="2"/>
      <c r="FZF879" s="2"/>
      <c r="FZG879" s="2"/>
      <c r="FZH879" s="2"/>
      <c r="FZI879" s="2"/>
      <c r="FZJ879" s="2"/>
      <c r="FZK879" s="2"/>
      <c r="FZL879" s="2"/>
      <c r="FZM879" s="2"/>
      <c r="FZN879" s="2"/>
      <c r="FZO879" s="2"/>
      <c r="FZP879" s="2"/>
      <c r="FZQ879" s="2"/>
      <c r="FZR879" s="2"/>
      <c r="FZS879" s="2"/>
      <c r="FZT879" s="2"/>
      <c r="FZU879" s="2"/>
      <c r="FZV879" s="2"/>
      <c r="FZW879" s="2"/>
      <c r="FZX879" s="2"/>
      <c r="FZY879" s="2"/>
      <c r="FZZ879" s="2"/>
      <c r="GAA879" s="2"/>
      <c r="GAB879" s="2"/>
      <c r="GAC879" s="2"/>
      <c r="GAD879" s="2"/>
      <c r="GAE879" s="2"/>
      <c r="GAF879" s="2"/>
      <c r="GAG879" s="2"/>
      <c r="GAH879" s="2"/>
      <c r="GAI879" s="2"/>
      <c r="GAJ879" s="2"/>
      <c r="GAK879" s="2"/>
      <c r="GAL879" s="2"/>
      <c r="GAM879" s="2"/>
      <c r="GAN879" s="2"/>
      <c r="GAO879" s="2"/>
      <c r="GAP879" s="2"/>
      <c r="GAQ879" s="2"/>
      <c r="GAR879" s="2"/>
      <c r="GAS879" s="2"/>
      <c r="GAT879" s="2"/>
      <c r="GAU879" s="2"/>
      <c r="GAV879" s="2"/>
      <c r="GAW879" s="2"/>
      <c r="GAX879" s="2"/>
      <c r="GAY879" s="2"/>
      <c r="GAZ879" s="2"/>
      <c r="GBA879" s="2"/>
      <c r="GBB879" s="2"/>
      <c r="GBC879" s="2"/>
      <c r="GBD879" s="2"/>
      <c r="GBE879" s="2"/>
      <c r="GBF879" s="2"/>
      <c r="GBG879" s="2"/>
      <c r="GBH879" s="2"/>
      <c r="GBI879" s="2"/>
      <c r="GBJ879" s="2"/>
      <c r="GBK879" s="2"/>
      <c r="GBL879" s="2"/>
      <c r="GBM879" s="2"/>
      <c r="GBN879" s="2"/>
      <c r="GBO879" s="2"/>
      <c r="GBP879" s="2"/>
      <c r="GBQ879" s="2"/>
      <c r="GBR879" s="2"/>
      <c r="GBS879" s="2"/>
      <c r="GBT879" s="2"/>
      <c r="GBU879" s="2"/>
      <c r="GBV879" s="2"/>
      <c r="GBW879" s="2"/>
      <c r="GBX879" s="2"/>
      <c r="GBY879" s="2"/>
      <c r="GBZ879" s="2"/>
      <c r="GCA879" s="2"/>
      <c r="GCB879" s="2"/>
      <c r="GCC879" s="2"/>
      <c r="GCD879" s="2"/>
      <c r="GCE879" s="2"/>
      <c r="GCF879" s="2"/>
      <c r="GCG879" s="2"/>
      <c r="GCH879" s="2"/>
      <c r="GCI879" s="2"/>
      <c r="GCJ879" s="2"/>
      <c r="GCK879" s="2"/>
      <c r="GCL879" s="2"/>
      <c r="GCM879" s="2"/>
      <c r="GCN879" s="2"/>
      <c r="GCO879" s="2"/>
      <c r="GCP879" s="2"/>
      <c r="GCQ879" s="2"/>
      <c r="GCR879" s="2"/>
      <c r="GCS879" s="2"/>
      <c r="GCT879" s="2"/>
      <c r="GCU879" s="2"/>
      <c r="GCV879" s="2"/>
      <c r="GCW879" s="2"/>
      <c r="GCX879" s="2"/>
      <c r="GCY879" s="2"/>
      <c r="GCZ879" s="2"/>
      <c r="GDA879" s="2"/>
      <c r="GDB879" s="2"/>
      <c r="GDC879" s="2"/>
      <c r="GDD879" s="2"/>
      <c r="GDE879" s="2"/>
      <c r="GDF879" s="2"/>
      <c r="GDG879" s="2"/>
      <c r="GDH879" s="2"/>
      <c r="GDI879" s="2"/>
      <c r="GDJ879" s="2"/>
      <c r="GDK879" s="2"/>
      <c r="GDL879" s="2"/>
      <c r="GDM879" s="2"/>
      <c r="GDN879" s="2"/>
      <c r="GDO879" s="2"/>
      <c r="GDP879" s="2"/>
      <c r="GDQ879" s="2"/>
      <c r="GDR879" s="2"/>
      <c r="GDS879" s="2"/>
      <c r="GDT879" s="2"/>
      <c r="GDU879" s="2"/>
      <c r="GDV879" s="2"/>
      <c r="GDW879" s="2"/>
      <c r="GDX879" s="2"/>
      <c r="GDY879" s="2"/>
      <c r="GDZ879" s="2"/>
      <c r="GEA879" s="2"/>
      <c r="GEB879" s="2"/>
      <c r="GEC879" s="2"/>
      <c r="GED879" s="2"/>
      <c r="GEE879" s="2"/>
      <c r="GEF879" s="2"/>
      <c r="GEG879" s="2"/>
      <c r="GEH879" s="2"/>
      <c r="GEI879" s="2"/>
      <c r="GEJ879" s="2"/>
      <c r="GEK879" s="2"/>
      <c r="GEL879" s="2"/>
      <c r="GEM879" s="2"/>
      <c r="GEN879" s="2"/>
      <c r="GEO879" s="2"/>
      <c r="GEP879" s="2"/>
      <c r="GEQ879" s="2"/>
      <c r="GER879" s="2"/>
      <c r="GES879" s="2"/>
      <c r="GET879" s="2"/>
      <c r="GEU879" s="2"/>
      <c r="GEV879" s="2"/>
      <c r="GEW879" s="2"/>
      <c r="GEX879" s="2"/>
      <c r="GEY879" s="2"/>
      <c r="GEZ879" s="2"/>
      <c r="GFA879" s="2"/>
      <c r="GFB879" s="2"/>
      <c r="GFC879" s="2"/>
      <c r="GFD879" s="2"/>
      <c r="GFE879" s="2"/>
      <c r="GFF879" s="2"/>
      <c r="GFG879" s="2"/>
      <c r="GFH879" s="2"/>
      <c r="GFI879" s="2"/>
      <c r="GFJ879" s="2"/>
      <c r="GFK879" s="2"/>
      <c r="GFL879" s="2"/>
      <c r="GFM879" s="2"/>
      <c r="GFN879" s="2"/>
      <c r="GFO879" s="2"/>
      <c r="GFP879" s="2"/>
      <c r="GFQ879" s="2"/>
      <c r="GFR879" s="2"/>
      <c r="GFS879" s="2"/>
      <c r="GFT879" s="2"/>
      <c r="GFU879" s="2"/>
      <c r="GFV879" s="2"/>
      <c r="GFW879" s="2"/>
      <c r="GFX879" s="2"/>
      <c r="GFY879" s="2"/>
      <c r="GFZ879" s="2"/>
      <c r="GGA879" s="2"/>
      <c r="GGB879" s="2"/>
      <c r="GGC879" s="2"/>
      <c r="GGD879" s="2"/>
      <c r="GGE879" s="2"/>
      <c r="GGF879" s="2"/>
      <c r="GGG879" s="2"/>
      <c r="GGH879" s="2"/>
      <c r="GGI879" s="2"/>
      <c r="GGJ879" s="2"/>
      <c r="GGK879" s="2"/>
      <c r="GGL879" s="2"/>
      <c r="GGM879" s="2"/>
      <c r="GGN879" s="2"/>
      <c r="GGO879" s="2"/>
      <c r="GGP879" s="2"/>
      <c r="GGQ879" s="2"/>
      <c r="GGR879" s="2"/>
      <c r="GGS879" s="2"/>
      <c r="GGT879" s="2"/>
      <c r="GGU879" s="2"/>
      <c r="GGV879" s="2"/>
      <c r="GGW879" s="2"/>
      <c r="GGX879" s="2"/>
      <c r="GGY879" s="2"/>
      <c r="GGZ879" s="2"/>
      <c r="GHA879" s="2"/>
      <c r="GHB879" s="2"/>
      <c r="GHC879" s="2"/>
      <c r="GHD879" s="2"/>
      <c r="GHE879" s="2"/>
      <c r="GHF879" s="2"/>
      <c r="GHG879" s="2"/>
      <c r="GHH879" s="2"/>
      <c r="GHI879" s="2"/>
      <c r="GHJ879" s="2"/>
      <c r="GHK879" s="2"/>
      <c r="GHL879" s="2"/>
      <c r="GHM879" s="2"/>
      <c r="GHN879" s="2"/>
      <c r="GHO879" s="2"/>
      <c r="GHP879" s="2"/>
      <c r="GHQ879" s="2"/>
      <c r="GHR879" s="2"/>
      <c r="GHS879" s="2"/>
      <c r="GHT879" s="2"/>
      <c r="GHU879" s="2"/>
      <c r="GHV879" s="2"/>
      <c r="GHW879" s="2"/>
      <c r="GHX879" s="2"/>
      <c r="GHY879" s="2"/>
      <c r="GHZ879" s="2"/>
      <c r="GIA879" s="2"/>
      <c r="GIB879" s="2"/>
      <c r="GIC879" s="2"/>
      <c r="GID879" s="2"/>
      <c r="GIE879" s="2"/>
      <c r="GIF879" s="2"/>
      <c r="GIG879" s="2"/>
      <c r="GIH879" s="2"/>
      <c r="GII879" s="2"/>
      <c r="GIJ879" s="2"/>
      <c r="GIK879" s="2"/>
      <c r="GIL879" s="2"/>
      <c r="GIM879" s="2"/>
      <c r="GIN879" s="2"/>
      <c r="GIO879" s="2"/>
      <c r="GIP879" s="2"/>
      <c r="GIQ879" s="2"/>
      <c r="GIR879" s="2"/>
      <c r="GIS879" s="2"/>
      <c r="GIT879" s="2"/>
      <c r="GIU879" s="2"/>
      <c r="GIV879" s="2"/>
      <c r="GIW879" s="2"/>
      <c r="GIX879" s="2"/>
      <c r="GIY879" s="2"/>
      <c r="GIZ879" s="2"/>
      <c r="GJA879" s="2"/>
      <c r="GJB879" s="2"/>
      <c r="GJC879" s="2"/>
      <c r="GJD879" s="2"/>
      <c r="GJE879" s="2"/>
      <c r="GJF879" s="2"/>
      <c r="GJG879" s="2"/>
      <c r="GJH879" s="2"/>
      <c r="GJI879" s="2"/>
      <c r="GJJ879" s="2"/>
      <c r="GJK879" s="2"/>
      <c r="GJL879" s="2"/>
      <c r="GJM879" s="2"/>
      <c r="GJN879" s="2"/>
      <c r="GJO879" s="2"/>
      <c r="GJP879" s="2"/>
      <c r="GJQ879" s="2"/>
      <c r="GJR879" s="2"/>
      <c r="GJS879" s="2"/>
      <c r="GJT879" s="2"/>
      <c r="GJU879" s="2"/>
      <c r="GJV879" s="2"/>
      <c r="GJW879" s="2"/>
      <c r="GJX879" s="2"/>
      <c r="GJY879" s="2"/>
      <c r="GJZ879" s="2"/>
      <c r="GKA879" s="2"/>
      <c r="GKB879" s="2"/>
      <c r="GKC879" s="2"/>
      <c r="GKD879" s="2"/>
      <c r="GKE879" s="2"/>
      <c r="GKF879" s="2"/>
      <c r="GKG879" s="2"/>
      <c r="GKH879" s="2"/>
      <c r="GKI879" s="2"/>
      <c r="GKJ879" s="2"/>
      <c r="GKK879" s="2"/>
      <c r="GKL879" s="2"/>
      <c r="GKM879" s="2"/>
      <c r="GKN879" s="2"/>
      <c r="GKO879" s="2"/>
      <c r="GKP879" s="2"/>
      <c r="GKQ879" s="2"/>
      <c r="GKR879" s="2"/>
      <c r="GKS879" s="2"/>
      <c r="GKT879" s="2"/>
      <c r="GKU879" s="2"/>
      <c r="GKV879" s="2"/>
      <c r="GKW879" s="2"/>
      <c r="GKX879" s="2"/>
      <c r="GKY879" s="2"/>
      <c r="GKZ879" s="2"/>
      <c r="GLA879" s="2"/>
      <c r="GLB879" s="2"/>
      <c r="GLC879" s="2"/>
      <c r="GLD879" s="2"/>
      <c r="GLE879" s="2"/>
      <c r="GLF879" s="2"/>
      <c r="GLG879" s="2"/>
      <c r="GLH879" s="2"/>
      <c r="GLI879" s="2"/>
      <c r="GLJ879" s="2"/>
      <c r="GLK879" s="2"/>
      <c r="GLL879" s="2"/>
      <c r="GLM879" s="2"/>
      <c r="GLN879" s="2"/>
      <c r="GLO879" s="2"/>
      <c r="GLP879" s="2"/>
      <c r="GLQ879" s="2"/>
      <c r="GLR879" s="2"/>
      <c r="GLS879" s="2"/>
      <c r="GLT879" s="2"/>
      <c r="GLU879" s="2"/>
      <c r="GLV879" s="2"/>
      <c r="GLW879" s="2"/>
      <c r="GLX879" s="2"/>
      <c r="GLY879" s="2"/>
      <c r="GLZ879" s="2"/>
      <c r="GMA879" s="2"/>
      <c r="GMB879" s="2"/>
      <c r="GMC879" s="2"/>
      <c r="GMD879" s="2"/>
      <c r="GME879" s="2"/>
      <c r="GMF879" s="2"/>
      <c r="GMG879" s="2"/>
      <c r="GMH879" s="2"/>
      <c r="GMI879" s="2"/>
      <c r="GMJ879" s="2"/>
      <c r="GMK879" s="2"/>
      <c r="GML879" s="2"/>
      <c r="GMM879" s="2"/>
      <c r="GMN879" s="2"/>
      <c r="GMO879" s="2"/>
      <c r="GMP879" s="2"/>
      <c r="GMQ879" s="2"/>
      <c r="GMR879" s="2"/>
      <c r="GMS879" s="2"/>
      <c r="GMT879" s="2"/>
      <c r="GMU879" s="2"/>
      <c r="GMV879" s="2"/>
      <c r="GMW879" s="2"/>
      <c r="GMX879" s="2"/>
      <c r="GMY879" s="2"/>
      <c r="GMZ879" s="2"/>
      <c r="GNA879" s="2"/>
      <c r="GNB879" s="2"/>
      <c r="GNC879" s="2"/>
      <c r="GND879" s="2"/>
      <c r="GNE879" s="2"/>
      <c r="GNF879" s="2"/>
      <c r="GNG879" s="2"/>
      <c r="GNH879" s="2"/>
      <c r="GNI879" s="2"/>
      <c r="GNJ879" s="2"/>
      <c r="GNK879" s="2"/>
      <c r="GNL879" s="2"/>
      <c r="GNM879" s="2"/>
      <c r="GNN879" s="2"/>
      <c r="GNO879" s="2"/>
      <c r="GNP879" s="2"/>
      <c r="GNQ879" s="2"/>
      <c r="GNR879" s="2"/>
      <c r="GNS879" s="2"/>
      <c r="GNT879" s="2"/>
      <c r="GNU879" s="2"/>
      <c r="GNV879" s="2"/>
      <c r="GNW879" s="2"/>
      <c r="GNX879" s="2"/>
      <c r="GNY879" s="2"/>
      <c r="GNZ879" s="2"/>
      <c r="GOA879" s="2"/>
      <c r="GOB879" s="2"/>
      <c r="GOC879" s="2"/>
      <c r="GOD879" s="2"/>
      <c r="GOE879" s="2"/>
      <c r="GOF879" s="2"/>
      <c r="GOG879" s="2"/>
      <c r="GOH879" s="2"/>
      <c r="GOI879" s="2"/>
      <c r="GOJ879" s="2"/>
      <c r="GOK879" s="2"/>
      <c r="GOL879" s="2"/>
      <c r="GOM879" s="2"/>
      <c r="GON879" s="2"/>
      <c r="GOO879" s="2"/>
      <c r="GOP879" s="2"/>
      <c r="GOQ879" s="2"/>
      <c r="GOR879" s="2"/>
      <c r="GOS879" s="2"/>
      <c r="GOT879" s="2"/>
      <c r="GOU879" s="2"/>
      <c r="GOV879" s="2"/>
      <c r="GOW879" s="2"/>
      <c r="GOX879" s="2"/>
      <c r="GOY879" s="2"/>
      <c r="GOZ879" s="2"/>
      <c r="GPA879" s="2"/>
      <c r="GPB879" s="2"/>
      <c r="GPC879" s="2"/>
      <c r="GPD879" s="2"/>
      <c r="GPE879" s="2"/>
      <c r="GPF879" s="2"/>
      <c r="GPG879" s="2"/>
      <c r="GPH879" s="2"/>
      <c r="GPI879" s="2"/>
      <c r="GPJ879" s="2"/>
      <c r="GPK879" s="2"/>
      <c r="GPL879" s="2"/>
      <c r="GPM879" s="2"/>
      <c r="GPN879" s="2"/>
      <c r="GPO879" s="2"/>
      <c r="GPP879" s="2"/>
      <c r="GPQ879" s="2"/>
      <c r="GPR879" s="2"/>
      <c r="GPS879" s="2"/>
      <c r="GPT879" s="2"/>
      <c r="GPU879" s="2"/>
      <c r="GPV879" s="2"/>
      <c r="GPW879" s="2"/>
      <c r="GPX879" s="2"/>
      <c r="GPY879" s="2"/>
      <c r="GPZ879" s="2"/>
      <c r="GQA879" s="2"/>
      <c r="GQB879" s="2"/>
      <c r="GQC879" s="2"/>
      <c r="GQD879" s="2"/>
      <c r="GQE879" s="2"/>
      <c r="GQF879" s="2"/>
      <c r="GQG879" s="2"/>
      <c r="GQH879" s="2"/>
      <c r="GQI879" s="2"/>
      <c r="GQJ879" s="2"/>
      <c r="GQK879" s="2"/>
      <c r="GQL879" s="2"/>
      <c r="GQM879" s="2"/>
      <c r="GQN879" s="2"/>
      <c r="GQO879" s="2"/>
      <c r="GQP879" s="2"/>
      <c r="GQQ879" s="2"/>
      <c r="GQR879" s="2"/>
      <c r="GQS879" s="2"/>
      <c r="GQT879" s="2"/>
      <c r="GQU879" s="2"/>
      <c r="GQV879" s="2"/>
      <c r="GQW879" s="2"/>
      <c r="GQX879" s="2"/>
      <c r="GQY879" s="2"/>
      <c r="GQZ879" s="2"/>
      <c r="GRA879" s="2"/>
      <c r="GRB879" s="2"/>
      <c r="GRC879" s="2"/>
      <c r="GRD879" s="2"/>
      <c r="GRE879" s="2"/>
      <c r="GRF879" s="2"/>
      <c r="GRG879" s="2"/>
      <c r="GRH879" s="2"/>
      <c r="GRI879" s="2"/>
      <c r="GRJ879" s="2"/>
      <c r="GRK879" s="2"/>
      <c r="GRL879" s="2"/>
      <c r="GRM879" s="2"/>
      <c r="GRN879" s="2"/>
      <c r="GRO879" s="2"/>
      <c r="GRP879" s="2"/>
      <c r="GRQ879" s="2"/>
      <c r="GRR879" s="2"/>
      <c r="GRS879" s="2"/>
      <c r="GRT879" s="2"/>
      <c r="GRU879" s="2"/>
      <c r="GRV879" s="2"/>
      <c r="GRW879" s="2"/>
      <c r="GRX879" s="2"/>
      <c r="GRY879" s="2"/>
      <c r="GRZ879" s="2"/>
      <c r="GSA879" s="2"/>
      <c r="GSB879" s="2"/>
      <c r="GSC879" s="2"/>
      <c r="GSD879" s="2"/>
      <c r="GSE879" s="2"/>
      <c r="GSF879" s="2"/>
      <c r="GSG879" s="2"/>
      <c r="GSH879" s="2"/>
      <c r="GSI879" s="2"/>
      <c r="GSJ879" s="2"/>
      <c r="GSK879" s="2"/>
      <c r="GSL879" s="2"/>
      <c r="GSM879" s="2"/>
      <c r="GSN879" s="2"/>
      <c r="GSO879" s="2"/>
      <c r="GSP879" s="2"/>
      <c r="GSQ879" s="2"/>
      <c r="GSR879" s="2"/>
      <c r="GSS879" s="2"/>
      <c r="GST879" s="2"/>
      <c r="GSU879" s="2"/>
      <c r="GSV879" s="2"/>
      <c r="GSW879" s="2"/>
      <c r="GSX879" s="2"/>
      <c r="GSY879" s="2"/>
      <c r="GSZ879" s="2"/>
      <c r="GTA879" s="2"/>
      <c r="GTB879" s="2"/>
      <c r="GTC879" s="2"/>
      <c r="GTD879" s="2"/>
      <c r="GTE879" s="2"/>
      <c r="GTF879" s="2"/>
      <c r="GTG879" s="2"/>
      <c r="GTH879" s="2"/>
      <c r="GTI879" s="2"/>
      <c r="GTJ879" s="2"/>
      <c r="GTK879" s="2"/>
      <c r="GTL879" s="2"/>
      <c r="GTM879" s="2"/>
      <c r="GTN879" s="2"/>
      <c r="GTO879" s="2"/>
      <c r="GTP879" s="2"/>
      <c r="GTQ879" s="2"/>
      <c r="GTR879" s="2"/>
      <c r="GTS879" s="2"/>
      <c r="GTT879" s="2"/>
      <c r="GTU879" s="2"/>
      <c r="GTV879" s="2"/>
      <c r="GTW879" s="2"/>
      <c r="GTX879" s="2"/>
      <c r="GTY879" s="2"/>
      <c r="GTZ879" s="2"/>
      <c r="GUA879" s="2"/>
      <c r="GUB879" s="2"/>
      <c r="GUC879" s="2"/>
      <c r="GUD879" s="2"/>
      <c r="GUE879" s="2"/>
      <c r="GUF879" s="2"/>
      <c r="GUG879" s="2"/>
      <c r="GUH879" s="2"/>
      <c r="GUI879" s="2"/>
      <c r="GUJ879" s="2"/>
      <c r="GUK879" s="2"/>
      <c r="GUL879" s="2"/>
      <c r="GUM879" s="2"/>
      <c r="GUN879" s="2"/>
      <c r="GUO879" s="2"/>
      <c r="GUP879" s="2"/>
      <c r="GUQ879" s="2"/>
      <c r="GUR879" s="2"/>
      <c r="GUS879" s="2"/>
      <c r="GUT879" s="2"/>
      <c r="GUU879" s="2"/>
      <c r="GUV879" s="2"/>
      <c r="GUW879" s="2"/>
      <c r="GUX879" s="2"/>
      <c r="GUY879" s="2"/>
      <c r="GUZ879" s="2"/>
      <c r="GVA879" s="2"/>
      <c r="GVB879" s="2"/>
      <c r="GVC879" s="2"/>
      <c r="GVD879" s="2"/>
      <c r="GVE879" s="2"/>
      <c r="GVF879" s="2"/>
      <c r="GVG879" s="2"/>
      <c r="GVH879" s="2"/>
      <c r="GVI879" s="2"/>
      <c r="GVJ879" s="2"/>
      <c r="GVK879" s="2"/>
      <c r="GVL879" s="2"/>
      <c r="GVM879" s="2"/>
      <c r="GVN879" s="2"/>
      <c r="GVO879" s="2"/>
      <c r="GVP879" s="2"/>
      <c r="GVQ879" s="2"/>
      <c r="GVR879" s="2"/>
      <c r="GVS879" s="2"/>
      <c r="GVT879" s="2"/>
      <c r="GVU879" s="2"/>
      <c r="GVV879" s="2"/>
      <c r="GVW879" s="2"/>
      <c r="GVX879" s="2"/>
      <c r="GVY879" s="2"/>
      <c r="GVZ879" s="2"/>
      <c r="GWA879" s="2"/>
      <c r="GWB879" s="2"/>
      <c r="GWC879" s="2"/>
      <c r="GWD879" s="2"/>
      <c r="GWE879" s="2"/>
      <c r="GWF879" s="2"/>
      <c r="GWG879" s="2"/>
      <c r="GWH879" s="2"/>
      <c r="GWI879" s="2"/>
      <c r="GWJ879" s="2"/>
      <c r="GWK879" s="2"/>
      <c r="GWL879" s="2"/>
      <c r="GWM879" s="2"/>
      <c r="GWN879" s="2"/>
      <c r="GWO879" s="2"/>
      <c r="GWP879" s="2"/>
      <c r="GWQ879" s="2"/>
      <c r="GWR879" s="2"/>
      <c r="GWS879" s="2"/>
      <c r="GWT879" s="2"/>
      <c r="GWU879" s="2"/>
      <c r="GWV879" s="2"/>
      <c r="GWW879" s="2"/>
      <c r="GWX879" s="2"/>
      <c r="GWY879" s="2"/>
      <c r="GWZ879" s="2"/>
      <c r="GXA879" s="2"/>
      <c r="GXB879" s="2"/>
      <c r="GXC879" s="2"/>
      <c r="GXD879" s="2"/>
      <c r="GXE879" s="2"/>
      <c r="GXF879" s="2"/>
      <c r="GXG879" s="2"/>
      <c r="GXH879" s="2"/>
      <c r="GXI879" s="2"/>
      <c r="GXJ879" s="2"/>
      <c r="GXK879" s="2"/>
      <c r="GXL879" s="2"/>
      <c r="GXM879" s="2"/>
      <c r="GXN879" s="2"/>
      <c r="GXO879" s="2"/>
      <c r="GXP879" s="2"/>
      <c r="GXQ879" s="2"/>
      <c r="GXR879" s="2"/>
      <c r="GXS879" s="2"/>
      <c r="GXT879" s="2"/>
      <c r="GXU879" s="2"/>
      <c r="GXV879" s="2"/>
      <c r="GXW879" s="2"/>
      <c r="GXX879" s="2"/>
      <c r="GXY879" s="2"/>
      <c r="GXZ879" s="2"/>
      <c r="GYA879" s="2"/>
      <c r="GYB879" s="2"/>
      <c r="GYC879" s="2"/>
      <c r="GYD879" s="2"/>
      <c r="GYE879" s="2"/>
      <c r="GYF879" s="2"/>
      <c r="GYG879" s="2"/>
      <c r="GYH879" s="2"/>
      <c r="GYI879" s="2"/>
      <c r="GYJ879" s="2"/>
      <c r="GYK879" s="2"/>
      <c r="GYL879" s="2"/>
      <c r="GYM879" s="2"/>
      <c r="GYN879" s="2"/>
      <c r="GYO879" s="2"/>
      <c r="GYP879" s="2"/>
      <c r="GYQ879" s="2"/>
      <c r="GYR879" s="2"/>
      <c r="GYS879" s="2"/>
      <c r="GYT879" s="2"/>
      <c r="GYU879" s="2"/>
      <c r="GYV879" s="2"/>
      <c r="GYW879" s="2"/>
      <c r="GYX879" s="2"/>
      <c r="GYY879" s="2"/>
      <c r="GYZ879" s="2"/>
      <c r="GZA879" s="2"/>
      <c r="GZB879" s="2"/>
      <c r="GZC879" s="2"/>
      <c r="GZD879" s="2"/>
      <c r="GZE879" s="2"/>
      <c r="GZF879" s="2"/>
      <c r="GZG879" s="2"/>
      <c r="GZH879" s="2"/>
      <c r="GZI879" s="2"/>
      <c r="GZJ879" s="2"/>
      <c r="GZK879" s="2"/>
      <c r="GZL879" s="2"/>
      <c r="GZM879" s="2"/>
      <c r="GZN879" s="2"/>
      <c r="GZO879" s="2"/>
      <c r="GZP879" s="2"/>
      <c r="GZQ879" s="2"/>
      <c r="GZR879" s="2"/>
      <c r="GZS879" s="2"/>
      <c r="GZT879" s="2"/>
      <c r="GZU879" s="2"/>
      <c r="GZV879" s="2"/>
      <c r="GZW879" s="2"/>
      <c r="GZX879" s="2"/>
      <c r="GZY879" s="2"/>
      <c r="GZZ879" s="2"/>
      <c r="HAA879" s="2"/>
      <c r="HAB879" s="2"/>
      <c r="HAC879" s="2"/>
      <c r="HAD879" s="2"/>
      <c r="HAE879" s="2"/>
      <c r="HAF879" s="2"/>
      <c r="HAG879" s="2"/>
      <c r="HAH879" s="2"/>
      <c r="HAI879" s="2"/>
      <c r="HAJ879" s="2"/>
      <c r="HAK879" s="2"/>
      <c r="HAL879" s="2"/>
      <c r="HAM879" s="2"/>
      <c r="HAN879" s="2"/>
      <c r="HAO879" s="2"/>
      <c r="HAP879" s="2"/>
      <c r="HAQ879" s="2"/>
      <c r="HAR879" s="2"/>
      <c r="HAS879" s="2"/>
      <c r="HAT879" s="2"/>
      <c r="HAU879" s="2"/>
      <c r="HAV879" s="2"/>
      <c r="HAW879" s="2"/>
      <c r="HAX879" s="2"/>
      <c r="HAY879" s="2"/>
      <c r="HAZ879" s="2"/>
      <c r="HBA879" s="2"/>
      <c r="HBB879" s="2"/>
      <c r="HBC879" s="2"/>
      <c r="HBD879" s="2"/>
      <c r="HBE879" s="2"/>
      <c r="HBF879" s="2"/>
      <c r="HBG879" s="2"/>
      <c r="HBH879" s="2"/>
      <c r="HBI879" s="2"/>
      <c r="HBJ879" s="2"/>
      <c r="HBK879" s="2"/>
      <c r="HBL879" s="2"/>
      <c r="HBM879" s="2"/>
      <c r="HBN879" s="2"/>
      <c r="HBO879" s="2"/>
      <c r="HBP879" s="2"/>
      <c r="HBQ879" s="2"/>
      <c r="HBR879" s="2"/>
      <c r="HBS879" s="2"/>
      <c r="HBT879" s="2"/>
      <c r="HBU879" s="2"/>
      <c r="HBV879" s="2"/>
      <c r="HBW879" s="2"/>
      <c r="HBX879" s="2"/>
      <c r="HBY879" s="2"/>
      <c r="HBZ879" s="2"/>
      <c r="HCA879" s="2"/>
      <c r="HCB879" s="2"/>
      <c r="HCC879" s="2"/>
      <c r="HCD879" s="2"/>
      <c r="HCE879" s="2"/>
      <c r="HCF879" s="2"/>
      <c r="HCG879" s="2"/>
      <c r="HCH879" s="2"/>
      <c r="HCI879" s="2"/>
      <c r="HCJ879" s="2"/>
      <c r="HCK879" s="2"/>
      <c r="HCL879" s="2"/>
      <c r="HCM879" s="2"/>
      <c r="HCN879" s="2"/>
      <c r="HCO879" s="2"/>
      <c r="HCP879" s="2"/>
      <c r="HCQ879" s="2"/>
      <c r="HCR879" s="2"/>
      <c r="HCS879" s="2"/>
      <c r="HCT879" s="2"/>
      <c r="HCU879" s="2"/>
      <c r="HCV879" s="2"/>
      <c r="HCW879" s="2"/>
      <c r="HCX879" s="2"/>
      <c r="HCY879" s="2"/>
      <c r="HCZ879" s="2"/>
      <c r="HDA879" s="2"/>
      <c r="HDB879" s="2"/>
      <c r="HDC879" s="2"/>
      <c r="HDD879" s="2"/>
      <c r="HDE879" s="2"/>
      <c r="HDF879" s="2"/>
      <c r="HDG879" s="2"/>
      <c r="HDH879" s="2"/>
      <c r="HDI879" s="2"/>
      <c r="HDJ879" s="2"/>
      <c r="HDK879" s="2"/>
      <c r="HDL879" s="2"/>
      <c r="HDM879" s="2"/>
      <c r="HDN879" s="2"/>
      <c r="HDO879" s="2"/>
      <c r="HDP879" s="2"/>
      <c r="HDQ879" s="2"/>
      <c r="HDR879" s="2"/>
      <c r="HDS879" s="2"/>
      <c r="HDT879" s="2"/>
      <c r="HDU879" s="2"/>
      <c r="HDV879" s="2"/>
      <c r="HDW879" s="2"/>
      <c r="HDX879" s="2"/>
      <c r="HDY879" s="2"/>
      <c r="HDZ879" s="2"/>
      <c r="HEA879" s="2"/>
      <c r="HEB879" s="2"/>
      <c r="HEC879" s="2"/>
      <c r="HED879" s="2"/>
      <c r="HEE879" s="2"/>
      <c r="HEF879" s="2"/>
      <c r="HEG879" s="2"/>
      <c r="HEH879" s="2"/>
      <c r="HEI879" s="2"/>
      <c r="HEJ879" s="2"/>
      <c r="HEK879" s="2"/>
      <c r="HEL879" s="2"/>
      <c r="HEM879" s="2"/>
      <c r="HEN879" s="2"/>
      <c r="HEO879" s="2"/>
      <c r="HEP879" s="2"/>
      <c r="HEQ879" s="2"/>
      <c r="HER879" s="2"/>
      <c r="HES879" s="2"/>
      <c r="HET879" s="2"/>
      <c r="HEU879" s="2"/>
      <c r="HEV879" s="2"/>
      <c r="HEW879" s="2"/>
      <c r="HEX879" s="2"/>
      <c r="HEY879" s="2"/>
      <c r="HEZ879" s="2"/>
      <c r="HFA879" s="2"/>
      <c r="HFB879" s="2"/>
      <c r="HFC879" s="2"/>
      <c r="HFD879" s="2"/>
      <c r="HFE879" s="2"/>
      <c r="HFF879" s="2"/>
      <c r="HFG879" s="2"/>
      <c r="HFH879" s="2"/>
      <c r="HFI879" s="2"/>
      <c r="HFJ879" s="2"/>
      <c r="HFK879" s="2"/>
      <c r="HFL879" s="2"/>
      <c r="HFM879" s="2"/>
      <c r="HFN879" s="2"/>
      <c r="HFO879" s="2"/>
      <c r="HFP879" s="2"/>
      <c r="HFQ879" s="2"/>
      <c r="HFR879" s="2"/>
      <c r="HFS879" s="2"/>
      <c r="HFT879" s="2"/>
      <c r="HFU879" s="2"/>
      <c r="HFV879" s="2"/>
      <c r="HFW879" s="2"/>
      <c r="HFX879" s="2"/>
      <c r="HFY879" s="2"/>
      <c r="HFZ879" s="2"/>
      <c r="HGA879" s="2"/>
      <c r="HGB879" s="2"/>
      <c r="HGC879" s="2"/>
      <c r="HGD879" s="2"/>
      <c r="HGE879" s="2"/>
      <c r="HGF879" s="2"/>
      <c r="HGG879" s="2"/>
      <c r="HGH879" s="2"/>
      <c r="HGI879" s="2"/>
      <c r="HGJ879" s="2"/>
      <c r="HGK879" s="2"/>
      <c r="HGL879" s="2"/>
      <c r="HGM879" s="2"/>
      <c r="HGN879" s="2"/>
      <c r="HGO879" s="2"/>
      <c r="HGP879" s="2"/>
      <c r="HGQ879" s="2"/>
      <c r="HGR879" s="2"/>
      <c r="HGS879" s="2"/>
      <c r="HGT879" s="2"/>
      <c r="HGU879" s="2"/>
      <c r="HGV879" s="2"/>
      <c r="HGW879" s="2"/>
      <c r="HGX879" s="2"/>
      <c r="HGY879" s="2"/>
      <c r="HGZ879" s="2"/>
      <c r="HHA879" s="2"/>
      <c r="HHB879" s="2"/>
      <c r="HHC879" s="2"/>
      <c r="HHD879" s="2"/>
      <c r="HHE879" s="2"/>
      <c r="HHF879" s="2"/>
      <c r="HHG879" s="2"/>
      <c r="HHH879" s="2"/>
      <c r="HHI879" s="2"/>
      <c r="HHJ879" s="2"/>
      <c r="HHK879" s="2"/>
      <c r="HHL879" s="2"/>
      <c r="HHM879" s="2"/>
      <c r="HHN879" s="2"/>
      <c r="HHO879" s="2"/>
      <c r="HHP879" s="2"/>
      <c r="HHQ879" s="2"/>
      <c r="HHR879" s="2"/>
      <c r="HHS879" s="2"/>
      <c r="HHT879" s="2"/>
      <c r="HHU879" s="2"/>
      <c r="HHV879" s="2"/>
      <c r="HHW879" s="2"/>
      <c r="HHX879" s="2"/>
      <c r="HHY879" s="2"/>
      <c r="HHZ879" s="2"/>
      <c r="HIA879" s="2"/>
      <c r="HIB879" s="2"/>
      <c r="HIC879" s="2"/>
      <c r="HID879" s="2"/>
      <c r="HIE879" s="2"/>
      <c r="HIF879" s="2"/>
      <c r="HIG879" s="2"/>
      <c r="HIH879" s="2"/>
      <c r="HII879" s="2"/>
      <c r="HIJ879" s="2"/>
      <c r="HIK879" s="2"/>
      <c r="HIL879" s="2"/>
      <c r="HIM879" s="2"/>
      <c r="HIN879" s="2"/>
      <c r="HIO879" s="2"/>
      <c r="HIP879" s="2"/>
      <c r="HIQ879" s="2"/>
      <c r="HIR879" s="2"/>
      <c r="HIS879" s="2"/>
      <c r="HIT879" s="2"/>
      <c r="HIU879" s="2"/>
      <c r="HIV879" s="2"/>
      <c r="HIW879" s="2"/>
      <c r="HIX879" s="2"/>
      <c r="HIY879" s="2"/>
      <c r="HIZ879" s="2"/>
      <c r="HJA879" s="2"/>
      <c r="HJB879" s="2"/>
      <c r="HJC879" s="2"/>
      <c r="HJD879" s="2"/>
      <c r="HJE879" s="2"/>
      <c r="HJF879" s="2"/>
      <c r="HJG879" s="2"/>
      <c r="HJH879" s="2"/>
      <c r="HJI879" s="2"/>
      <c r="HJJ879" s="2"/>
      <c r="HJK879" s="2"/>
      <c r="HJL879" s="2"/>
      <c r="HJM879" s="2"/>
      <c r="HJN879" s="2"/>
      <c r="HJO879" s="2"/>
      <c r="HJP879" s="2"/>
      <c r="HJQ879" s="2"/>
      <c r="HJR879" s="2"/>
      <c r="HJS879" s="2"/>
      <c r="HJT879" s="2"/>
      <c r="HJU879" s="2"/>
      <c r="HJV879" s="2"/>
      <c r="HJW879" s="2"/>
      <c r="HJX879" s="2"/>
      <c r="HJY879" s="2"/>
      <c r="HJZ879" s="2"/>
      <c r="HKA879" s="2"/>
      <c r="HKB879" s="2"/>
      <c r="HKC879" s="2"/>
      <c r="HKD879" s="2"/>
      <c r="HKE879" s="2"/>
      <c r="HKF879" s="2"/>
      <c r="HKG879" s="2"/>
      <c r="HKH879" s="2"/>
      <c r="HKI879" s="2"/>
      <c r="HKJ879" s="2"/>
      <c r="HKK879" s="2"/>
      <c r="HKL879" s="2"/>
      <c r="HKM879" s="2"/>
      <c r="HKN879" s="2"/>
      <c r="HKO879" s="2"/>
      <c r="HKP879" s="2"/>
      <c r="HKQ879" s="2"/>
      <c r="HKR879" s="2"/>
      <c r="HKS879" s="2"/>
      <c r="HKT879" s="2"/>
      <c r="HKU879" s="2"/>
      <c r="HKV879" s="2"/>
      <c r="HKW879" s="2"/>
      <c r="HKX879" s="2"/>
      <c r="HKY879" s="2"/>
      <c r="HKZ879" s="2"/>
      <c r="HLA879" s="2"/>
      <c r="HLB879" s="2"/>
      <c r="HLC879" s="2"/>
      <c r="HLD879" s="2"/>
      <c r="HLE879" s="2"/>
      <c r="HLF879" s="2"/>
      <c r="HLG879" s="2"/>
      <c r="HLH879" s="2"/>
      <c r="HLI879" s="2"/>
      <c r="HLJ879" s="2"/>
      <c r="HLK879" s="2"/>
      <c r="HLL879" s="2"/>
      <c r="HLM879" s="2"/>
      <c r="HLN879" s="2"/>
      <c r="HLO879" s="2"/>
      <c r="HLP879" s="2"/>
      <c r="HLQ879" s="2"/>
      <c r="HLR879" s="2"/>
      <c r="HLS879" s="2"/>
      <c r="HLT879" s="2"/>
      <c r="HLU879" s="2"/>
      <c r="HLV879" s="2"/>
      <c r="HLW879" s="2"/>
      <c r="HLX879" s="2"/>
      <c r="HLY879" s="2"/>
      <c r="HLZ879" s="2"/>
      <c r="HMA879" s="2"/>
      <c r="HMB879" s="2"/>
      <c r="HMC879" s="2"/>
      <c r="HMD879" s="2"/>
      <c r="HME879" s="2"/>
      <c r="HMF879" s="2"/>
      <c r="HMG879" s="2"/>
      <c r="HMH879" s="2"/>
      <c r="HMI879" s="2"/>
      <c r="HMJ879" s="2"/>
      <c r="HMK879" s="2"/>
      <c r="HML879" s="2"/>
      <c r="HMM879" s="2"/>
      <c r="HMN879" s="2"/>
      <c r="HMO879" s="2"/>
      <c r="HMP879" s="2"/>
      <c r="HMQ879" s="2"/>
      <c r="HMR879" s="2"/>
      <c r="HMS879" s="2"/>
      <c r="HMT879" s="2"/>
      <c r="HMU879" s="2"/>
      <c r="HMV879" s="2"/>
      <c r="HMW879" s="2"/>
      <c r="HMX879" s="2"/>
      <c r="HMY879" s="2"/>
      <c r="HMZ879" s="2"/>
      <c r="HNA879" s="2"/>
      <c r="HNB879" s="2"/>
      <c r="HNC879" s="2"/>
      <c r="HND879" s="2"/>
      <c r="HNE879" s="2"/>
      <c r="HNF879" s="2"/>
      <c r="HNG879" s="2"/>
      <c r="HNH879" s="2"/>
      <c r="HNI879" s="2"/>
      <c r="HNJ879" s="2"/>
      <c r="HNK879" s="2"/>
      <c r="HNL879" s="2"/>
      <c r="HNM879" s="2"/>
      <c r="HNN879" s="2"/>
      <c r="HNO879" s="2"/>
      <c r="HNP879" s="2"/>
      <c r="HNQ879" s="2"/>
      <c r="HNR879" s="2"/>
      <c r="HNS879" s="2"/>
      <c r="HNT879" s="2"/>
      <c r="HNU879" s="2"/>
      <c r="HNV879" s="2"/>
      <c r="HNW879" s="2"/>
      <c r="HNX879" s="2"/>
      <c r="HNY879" s="2"/>
      <c r="HNZ879" s="2"/>
      <c r="HOA879" s="2"/>
      <c r="HOB879" s="2"/>
      <c r="HOC879" s="2"/>
      <c r="HOD879" s="2"/>
      <c r="HOE879" s="2"/>
      <c r="HOF879" s="2"/>
      <c r="HOG879" s="2"/>
      <c r="HOH879" s="2"/>
      <c r="HOI879" s="2"/>
      <c r="HOJ879" s="2"/>
      <c r="HOK879" s="2"/>
      <c r="HOL879" s="2"/>
      <c r="HOM879" s="2"/>
      <c r="HON879" s="2"/>
      <c r="HOO879" s="2"/>
      <c r="HOP879" s="2"/>
      <c r="HOQ879" s="2"/>
      <c r="HOR879" s="2"/>
      <c r="HOS879" s="2"/>
      <c r="HOT879" s="2"/>
      <c r="HOU879" s="2"/>
      <c r="HOV879" s="2"/>
      <c r="HOW879" s="2"/>
      <c r="HOX879" s="2"/>
      <c r="HOY879" s="2"/>
      <c r="HOZ879" s="2"/>
      <c r="HPA879" s="2"/>
      <c r="HPB879" s="2"/>
      <c r="HPC879" s="2"/>
      <c r="HPD879" s="2"/>
      <c r="HPE879" s="2"/>
      <c r="HPF879" s="2"/>
      <c r="HPG879" s="2"/>
      <c r="HPH879" s="2"/>
      <c r="HPI879" s="2"/>
      <c r="HPJ879" s="2"/>
      <c r="HPK879" s="2"/>
      <c r="HPL879" s="2"/>
      <c r="HPM879" s="2"/>
      <c r="HPN879" s="2"/>
      <c r="HPO879" s="2"/>
      <c r="HPP879" s="2"/>
      <c r="HPQ879" s="2"/>
      <c r="HPR879" s="2"/>
      <c r="HPS879" s="2"/>
      <c r="HPT879" s="2"/>
      <c r="HPU879" s="2"/>
      <c r="HPV879" s="2"/>
      <c r="HPW879" s="2"/>
      <c r="HPX879" s="2"/>
      <c r="HPY879" s="2"/>
      <c r="HPZ879" s="2"/>
      <c r="HQA879" s="2"/>
      <c r="HQB879" s="2"/>
      <c r="HQC879" s="2"/>
      <c r="HQD879" s="2"/>
      <c r="HQE879" s="2"/>
      <c r="HQF879" s="2"/>
      <c r="HQG879" s="2"/>
      <c r="HQH879" s="2"/>
      <c r="HQI879" s="2"/>
      <c r="HQJ879" s="2"/>
      <c r="HQK879" s="2"/>
      <c r="HQL879" s="2"/>
      <c r="HQM879" s="2"/>
      <c r="HQN879" s="2"/>
      <c r="HQO879" s="2"/>
      <c r="HQP879" s="2"/>
      <c r="HQQ879" s="2"/>
      <c r="HQR879" s="2"/>
      <c r="HQS879" s="2"/>
      <c r="HQT879" s="2"/>
      <c r="HQU879" s="2"/>
      <c r="HQV879" s="2"/>
      <c r="HQW879" s="2"/>
      <c r="HQX879" s="2"/>
      <c r="HQY879" s="2"/>
      <c r="HQZ879" s="2"/>
      <c r="HRA879" s="2"/>
      <c r="HRB879" s="2"/>
      <c r="HRC879" s="2"/>
      <c r="HRD879" s="2"/>
      <c r="HRE879" s="2"/>
      <c r="HRF879" s="2"/>
      <c r="HRG879" s="2"/>
      <c r="HRH879" s="2"/>
      <c r="HRI879" s="2"/>
      <c r="HRJ879" s="2"/>
      <c r="HRK879" s="2"/>
      <c r="HRL879" s="2"/>
      <c r="HRM879" s="2"/>
      <c r="HRN879" s="2"/>
      <c r="HRO879" s="2"/>
      <c r="HRP879" s="2"/>
      <c r="HRQ879" s="2"/>
      <c r="HRR879" s="2"/>
      <c r="HRS879" s="2"/>
      <c r="HRT879" s="2"/>
      <c r="HRU879" s="2"/>
      <c r="HRV879" s="2"/>
      <c r="HRW879" s="2"/>
      <c r="HRX879" s="2"/>
      <c r="HRY879" s="2"/>
      <c r="HRZ879" s="2"/>
      <c r="HSA879" s="2"/>
      <c r="HSB879" s="2"/>
      <c r="HSC879" s="2"/>
      <c r="HSD879" s="2"/>
      <c r="HSE879" s="2"/>
      <c r="HSF879" s="2"/>
      <c r="HSG879" s="2"/>
      <c r="HSH879" s="2"/>
      <c r="HSI879" s="2"/>
      <c r="HSJ879" s="2"/>
      <c r="HSK879" s="2"/>
      <c r="HSL879" s="2"/>
      <c r="HSM879" s="2"/>
      <c r="HSN879" s="2"/>
      <c r="HSO879" s="2"/>
      <c r="HSP879" s="2"/>
      <c r="HSQ879" s="2"/>
      <c r="HSR879" s="2"/>
      <c r="HSS879" s="2"/>
      <c r="HST879" s="2"/>
      <c r="HSU879" s="2"/>
      <c r="HSV879" s="2"/>
      <c r="HSW879" s="2"/>
      <c r="HSX879" s="2"/>
      <c r="HSY879" s="2"/>
      <c r="HSZ879" s="2"/>
      <c r="HTA879" s="2"/>
      <c r="HTB879" s="2"/>
      <c r="HTC879" s="2"/>
      <c r="HTD879" s="2"/>
      <c r="HTE879" s="2"/>
      <c r="HTF879" s="2"/>
      <c r="HTG879" s="2"/>
      <c r="HTH879" s="2"/>
      <c r="HTI879" s="2"/>
      <c r="HTJ879" s="2"/>
      <c r="HTK879" s="2"/>
      <c r="HTL879" s="2"/>
      <c r="HTM879" s="2"/>
      <c r="HTN879" s="2"/>
      <c r="HTO879" s="2"/>
      <c r="HTP879" s="2"/>
      <c r="HTQ879" s="2"/>
      <c r="HTR879" s="2"/>
      <c r="HTS879" s="2"/>
      <c r="HTT879" s="2"/>
      <c r="HTU879" s="2"/>
      <c r="HTV879" s="2"/>
      <c r="HTW879" s="2"/>
      <c r="HTX879" s="2"/>
      <c r="HTY879" s="2"/>
      <c r="HTZ879" s="2"/>
      <c r="HUA879" s="2"/>
      <c r="HUB879" s="2"/>
      <c r="HUC879" s="2"/>
      <c r="HUD879" s="2"/>
      <c r="HUE879" s="2"/>
      <c r="HUF879" s="2"/>
      <c r="HUG879" s="2"/>
      <c r="HUH879" s="2"/>
      <c r="HUI879" s="2"/>
      <c r="HUJ879" s="2"/>
      <c r="HUK879" s="2"/>
      <c r="HUL879" s="2"/>
      <c r="HUM879" s="2"/>
      <c r="HUN879" s="2"/>
      <c r="HUO879" s="2"/>
      <c r="HUP879" s="2"/>
      <c r="HUQ879" s="2"/>
      <c r="HUR879" s="2"/>
      <c r="HUS879" s="2"/>
      <c r="HUT879" s="2"/>
      <c r="HUU879" s="2"/>
      <c r="HUV879" s="2"/>
      <c r="HUW879" s="2"/>
      <c r="HUX879" s="2"/>
      <c r="HUY879" s="2"/>
      <c r="HUZ879" s="2"/>
      <c r="HVA879" s="2"/>
      <c r="HVB879" s="2"/>
      <c r="HVC879" s="2"/>
      <c r="HVD879" s="2"/>
      <c r="HVE879" s="2"/>
      <c r="HVF879" s="2"/>
      <c r="HVG879" s="2"/>
      <c r="HVH879" s="2"/>
      <c r="HVI879" s="2"/>
      <c r="HVJ879" s="2"/>
      <c r="HVK879" s="2"/>
      <c r="HVL879" s="2"/>
      <c r="HVM879" s="2"/>
      <c r="HVN879" s="2"/>
      <c r="HVO879" s="2"/>
      <c r="HVP879" s="2"/>
      <c r="HVQ879" s="2"/>
      <c r="HVR879" s="2"/>
      <c r="HVS879" s="2"/>
      <c r="HVT879" s="2"/>
      <c r="HVU879" s="2"/>
      <c r="HVV879" s="2"/>
      <c r="HVW879" s="2"/>
      <c r="HVX879" s="2"/>
      <c r="HVY879" s="2"/>
      <c r="HVZ879" s="2"/>
      <c r="HWA879" s="2"/>
      <c r="HWB879" s="2"/>
      <c r="HWC879" s="2"/>
      <c r="HWD879" s="2"/>
      <c r="HWE879" s="2"/>
      <c r="HWF879" s="2"/>
      <c r="HWG879" s="2"/>
      <c r="HWH879" s="2"/>
      <c r="HWI879" s="2"/>
      <c r="HWJ879" s="2"/>
      <c r="HWK879" s="2"/>
      <c r="HWL879" s="2"/>
      <c r="HWM879" s="2"/>
      <c r="HWN879" s="2"/>
      <c r="HWO879" s="2"/>
      <c r="HWP879" s="2"/>
      <c r="HWQ879" s="2"/>
      <c r="HWR879" s="2"/>
      <c r="HWS879" s="2"/>
      <c r="HWT879" s="2"/>
      <c r="HWU879" s="2"/>
      <c r="HWV879" s="2"/>
      <c r="HWW879" s="2"/>
      <c r="HWX879" s="2"/>
      <c r="HWY879" s="2"/>
      <c r="HWZ879" s="2"/>
      <c r="HXA879" s="2"/>
      <c r="HXB879" s="2"/>
      <c r="HXC879" s="2"/>
      <c r="HXD879" s="2"/>
      <c r="HXE879" s="2"/>
      <c r="HXF879" s="2"/>
      <c r="HXG879" s="2"/>
      <c r="HXH879" s="2"/>
      <c r="HXI879" s="2"/>
      <c r="HXJ879" s="2"/>
      <c r="HXK879" s="2"/>
      <c r="HXL879" s="2"/>
      <c r="HXM879" s="2"/>
      <c r="HXN879" s="2"/>
      <c r="HXO879" s="2"/>
      <c r="HXP879" s="2"/>
      <c r="HXQ879" s="2"/>
      <c r="HXR879" s="2"/>
      <c r="HXS879" s="2"/>
      <c r="HXT879" s="2"/>
      <c r="HXU879" s="2"/>
      <c r="HXV879" s="2"/>
      <c r="HXW879" s="2"/>
      <c r="HXX879" s="2"/>
      <c r="HXY879" s="2"/>
      <c r="HXZ879" s="2"/>
      <c r="HYA879" s="2"/>
      <c r="HYB879" s="2"/>
      <c r="HYC879" s="2"/>
      <c r="HYD879" s="2"/>
      <c r="HYE879" s="2"/>
      <c r="HYF879" s="2"/>
      <c r="HYG879" s="2"/>
      <c r="HYH879" s="2"/>
      <c r="HYI879" s="2"/>
      <c r="HYJ879" s="2"/>
      <c r="HYK879" s="2"/>
      <c r="HYL879" s="2"/>
      <c r="HYM879" s="2"/>
      <c r="HYN879" s="2"/>
      <c r="HYO879" s="2"/>
      <c r="HYP879" s="2"/>
      <c r="HYQ879" s="2"/>
      <c r="HYR879" s="2"/>
      <c r="HYS879" s="2"/>
      <c r="HYT879" s="2"/>
      <c r="HYU879" s="2"/>
      <c r="HYV879" s="2"/>
      <c r="HYW879" s="2"/>
      <c r="HYX879" s="2"/>
      <c r="HYY879" s="2"/>
      <c r="HYZ879" s="2"/>
      <c r="HZA879" s="2"/>
      <c r="HZB879" s="2"/>
      <c r="HZC879" s="2"/>
      <c r="HZD879" s="2"/>
      <c r="HZE879" s="2"/>
      <c r="HZF879" s="2"/>
      <c r="HZG879" s="2"/>
      <c r="HZH879" s="2"/>
      <c r="HZI879" s="2"/>
      <c r="HZJ879" s="2"/>
      <c r="HZK879" s="2"/>
      <c r="HZL879" s="2"/>
      <c r="HZM879" s="2"/>
      <c r="HZN879" s="2"/>
      <c r="HZO879" s="2"/>
      <c r="HZP879" s="2"/>
      <c r="HZQ879" s="2"/>
      <c r="HZR879" s="2"/>
      <c r="HZS879" s="2"/>
      <c r="HZT879" s="2"/>
      <c r="HZU879" s="2"/>
      <c r="HZV879" s="2"/>
      <c r="HZW879" s="2"/>
      <c r="HZX879" s="2"/>
      <c r="HZY879" s="2"/>
      <c r="HZZ879" s="2"/>
      <c r="IAA879" s="2"/>
      <c r="IAB879" s="2"/>
      <c r="IAC879" s="2"/>
      <c r="IAD879" s="2"/>
      <c r="IAE879" s="2"/>
      <c r="IAF879" s="2"/>
      <c r="IAG879" s="2"/>
      <c r="IAH879" s="2"/>
      <c r="IAI879" s="2"/>
      <c r="IAJ879" s="2"/>
      <c r="IAK879" s="2"/>
      <c r="IAL879" s="2"/>
      <c r="IAM879" s="2"/>
      <c r="IAN879" s="2"/>
      <c r="IAO879" s="2"/>
      <c r="IAP879" s="2"/>
      <c r="IAQ879" s="2"/>
      <c r="IAR879" s="2"/>
      <c r="IAS879" s="2"/>
      <c r="IAT879" s="2"/>
      <c r="IAU879" s="2"/>
      <c r="IAV879" s="2"/>
      <c r="IAW879" s="2"/>
      <c r="IAX879" s="2"/>
      <c r="IAY879" s="2"/>
      <c r="IAZ879" s="2"/>
      <c r="IBA879" s="2"/>
      <c r="IBB879" s="2"/>
      <c r="IBC879" s="2"/>
      <c r="IBD879" s="2"/>
      <c r="IBE879" s="2"/>
      <c r="IBF879" s="2"/>
      <c r="IBG879" s="2"/>
      <c r="IBH879" s="2"/>
      <c r="IBI879" s="2"/>
      <c r="IBJ879" s="2"/>
      <c r="IBK879" s="2"/>
      <c r="IBL879" s="2"/>
      <c r="IBM879" s="2"/>
      <c r="IBN879" s="2"/>
      <c r="IBO879" s="2"/>
      <c r="IBP879" s="2"/>
      <c r="IBQ879" s="2"/>
      <c r="IBR879" s="2"/>
      <c r="IBS879" s="2"/>
      <c r="IBT879" s="2"/>
      <c r="IBU879" s="2"/>
      <c r="IBV879" s="2"/>
      <c r="IBW879" s="2"/>
      <c r="IBX879" s="2"/>
      <c r="IBY879" s="2"/>
      <c r="IBZ879" s="2"/>
      <c r="ICA879" s="2"/>
      <c r="ICB879" s="2"/>
      <c r="ICC879" s="2"/>
      <c r="ICD879" s="2"/>
      <c r="ICE879" s="2"/>
      <c r="ICF879" s="2"/>
      <c r="ICG879" s="2"/>
      <c r="ICH879" s="2"/>
      <c r="ICI879" s="2"/>
      <c r="ICJ879" s="2"/>
      <c r="ICK879" s="2"/>
      <c r="ICL879" s="2"/>
      <c r="ICM879" s="2"/>
      <c r="ICN879" s="2"/>
      <c r="ICO879" s="2"/>
      <c r="ICP879" s="2"/>
      <c r="ICQ879" s="2"/>
      <c r="ICR879" s="2"/>
      <c r="ICS879" s="2"/>
      <c r="ICT879" s="2"/>
      <c r="ICU879" s="2"/>
      <c r="ICV879" s="2"/>
      <c r="ICW879" s="2"/>
      <c r="ICX879" s="2"/>
      <c r="ICY879" s="2"/>
      <c r="ICZ879" s="2"/>
      <c r="IDA879" s="2"/>
      <c r="IDB879" s="2"/>
      <c r="IDC879" s="2"/>
      <c r="IDD879" s="2"/>
      <c r="IDE879" s="2"/>
      <c r="IDF879" s="2"/>
      <c r="IDG879" s="2"/>
      <c r="IDH879" s="2"/>
      <c r="IDI879" s="2"/>
      <c r="IDJ879" s="2"/>
      <c r="IDK879" s="2"/>
      <c r="IDL879" s="2"/>
      <c r="IDM879" s="2"/>
      <c r="IDN879" s="2"/>
      <c r="IDO879" s="2"/>
      <c r="IDP879" s="2"/>
      <c r="IDQ879" s="2"/>
      <c r="IDR879" s="2"/>
      <c r="IDS879" s="2"/>
      <c r="IDT879" s="2"/>
      <c r="IDU879" s="2"/>
      <c r="IDV879" s="2"/>
      <c r="IDW879" s="2"/>
      <c r="IDX879" s="2"/>
      <c r="IDY879" s="2"/>
      <c r="IDZ879" s="2"/>
      <c r="IEA879" s="2"/>
      <c r="IEB879" s="2"/>
      <c r="IEC879" s="2"/>
      <c r="IED879" s="2"/>
      <c r="IEE879" s="2"/>
      <c r="IEF879" s="2"/>
      <c r="IEG879" s="2"/>
      <c r="IEH879" s="2"/>
      <c r="IEI879" s="2"/>
      <c r="IEJ879" s="2"/>
      <c r="IEK879" s="2"/>
      <c r="IEL879" s="2"/>
      <c r="IEM879" s="2"/>
      <c r="IEN879" s="2"/>
      <c r="IEO879" s="2"/>
      <c r="IEP879" s="2"/>
      <c r="IEQ879" s="2"/>
      <c r="IER879" s="2"/>
      <c r="IES879" s="2"/>
      <c r="IET879" s="2"/>
      <c r="IEU879" s="2"/>
      <c r="IEV879" s="2"/>
      <c r="IEW879" s="2"/>
      <c r="IEX879" s="2"/>
      <c r="IEY879" s="2"/>
      <c r="IEZ879" s="2"/>
      <c r="IFA879" s="2"/>
      <c r="IFB879" s="2"/>
      <c r="IFC879" s="2"/>
      <c r="IFD879" s="2"/>
      <c r="IFE879" s="2"/>
      <c r="IFF879" s="2"/>
      <c r="IFG879" s="2"/>
      <c r="IFH879" s="2"/>
      <c r="IFI879" s="2"/>
      <c r="IFJ879" s="2"/>
      <c r="IFK879" s="2"/>
      <c r="IFL879" s="2"/>
      <c r="IFM879" s="2"/>
      <c r="IFN879" s="2"/>
      <c r="IFO879" s="2"/>
      <c r="IFP879" s="2"/>
      <c r="IFQ879" s="2"/>
      <c r="IFR879" s="2"/>
      <c r="IFS879" s="2"/>
      <c r="IFT879" s="2"/>
      <c r="IFU879" s="2"/>
      <c r="IFV879" s="2"/>
      <c r="IFW879" s="2"/>
      <c r="IFX879" s="2"/>
      <c r="IFY879" s="2"/>
      <c r="IFZ879" s="2"/>
      <c r="IGA879" s="2"/>
      <c r="IGB879" s="2"/>
      <c r="IGC879" s="2"/>
      <c r="IGD879" s="2"/>
      <c r="IGE879" s="2"/>
      <c r="IGF879" s="2"/>
      <c r="IGG879" s="2"/>
      <c r="IGH879" s="2"/>
      <c r="IGI879" s="2"/>
      <c r="IGJ879" s="2"/>
      <c r="IGK879" s="2"/>
      <c r="IGL879" s="2"/>
      <c r="IGM879" s="2"/>
      <c r="IGN879" s="2"/>
      <c r="IGO879" s="2"/>
      <c r="IGP879" s="2"/>
      <c r="IGQ879" s="2"/>
      <c r="IGR879" s="2"/>
      <c r="IGS879" s="2"/>
      <c r="IGT879" s="2"/>
      <c r="IGU879" s="2"/>
      <c r="IGV879" s="2"/>
      <c r="IGW879" s="2"/>
      <c r="IGX879" s="2"/>
      <c r="IGY879" s="2"/>
      <c r="IGZ879" s="2"/>
      <c r="IHA879" s="2"/>
      <c r="IHB879" s="2"/>
      <c r="IHC879" s="2"/>
      <c r="IHD879" s="2"/>
      <c r="IHE879" s="2"/>
      <c r="IHF879" s="2"/>
      <c r="IHG879" s="2"/>
      <c r="IHH879" s="2"/>
      <c r="IHI879" s="2"/>
      <c r="IHJ879" s="2"/>
      <c r="IHK879" s="2"/>
      <c r="IHL879" s="2"/>
      <c r="IHM879" s="2"/>
      <c r="IHN879" s="2"/>
      <c r="IHO879" s="2"/>
      <c r="IHP879" s="2"/>
      <c r="IHQ879" s="2"/>
      <c r="IHR879" s="2"/>
      <c r="IHS879" s="2"/>
      <c r="IHT879" s="2"/>
      <c r="IHU879" s="2"/>
      <c r="IHV879" s="2"/>
      <c r="IHW879" s="2"/>
      <c r="IHX879" s="2"/>
      <c r="IHY879" s="2"/>
      <c r="IHZ879" s="2"/>
      <c r="IIA879" s="2"/>
      <c r="IIB879" s="2"/>
      <c r="IIC879" s="2"/>
      <c r="IID879" s="2"/>
      <c r="IIE879" s="2"/>
      <c r="IIF879" s="2"/>
      <c r="IIG879" s="2"/>
      <c r="IIH879" s="2"/>
      <c r="III879" s="2"/>
      <c r="IIJ879" s="2"/>
      <c r="IIK879" s="2"/>
      <c r="IIL879" s="2"/>
      <c r="IIM879" s="2"/>
      <c r="IIN879" s="2"/>
      <c r="IIO879" s="2"/>
      <c r="IIP879" s="2"/>
      <c r="IIQ879" s="2"/>
      <c r="IIR879" s="2"/>
      <c r="IIS879" s="2"/>
      <c r="IIT879" s="2"/>
      <c r="IIU879" s="2"/>
      <c r="IIV879" s="2"/>
      <c r="IIW879" s="2"/>
      <c r="IIX879" s="2"/>
      <c r="IIY879" s="2"/>
      <c r="IIZ879" s="2"/>
      <c r="IJA879" s="2"/>
      <c r="IJB879" s="2"/>
      <c r="IJC879" s="2"/>
      <c r="IJD879" s="2"/>
      <c r="IJE879" s="2"/>
      <c r="IJF879" s="2"/>
      <c r="IJG879" s="2"/>
      <c r="IJH879" s="2"/>
      <c r="IJI879" s="2"/>
      <c r="IJJ879" s="2"/>
      <c r="IJK879" s="2"/>
      <c r="IJL879" s="2"/>
      <c r="IJM879" s="2"/>
      <c r="IJN879" s="2"/>
      <c r="IJO879" s="2"/>
      <c r="IJP879" s="2"/>
      <c r="IJQ879" s="2"/>
      <c r="IJR879" s="2"/>
      <c r="IJS879" s="2"/>
      <c r="IJT879" s="2"/>
      <c r="IJU879" s="2"/>
      <c r="IJV879" s="2"/>
      <c r="IJW879" s="2"/>
      <c r="IJX879" s="2"/>
      <c r="IJY879" s="2"/>
      <c r="IJZ879" s="2"/>
      <c r="IKA879" s="2"/>
      <c r="IKB879" s="2"/>
      <c r="IKC879" s="2"/>
      <c r="IKD879" s="2"/>
      <c r="IKE879" s="2"/>
      <c r="IKF879" s="2"/>
      <c r="IKG879" s="2"/>
      <c r="IKH879" s="2"/>
      <c r="IKI879" s="2"/>
      <c r="IKJ879" s="2"/>
      <c r="IKK879" s="2"/>
      <c r="IKL879" s="2"/>
      <c r="IKM879" s="2"/>
      <c r="IKN879" s="2"/>
      <c r="IKO879" s="2"/>
      <c r="IKP879" s="2"/>
      <c r="IKQ879" s="2"/>
      <c r="IKR879" s="2"/>
      <c r="IKS879" s="2"/>
      <c r="IKT879" s="2"/>
      <c r="IKU879" s="2"/>
      <c r="IKV879" s="2"/>
      <c r="IKW879" s="2"/>
      <c r="IKX879" s="2"/>
      <c r="IKY879" s="2"/>
      <c r="IKZ879" s="2"/>
      <c r="ILA879" s="2"/>
      <c r="ILB879" s="2"/>
      <c r="ILC879" s="2"/>
      <c r="ILD879" s="2"/>
      <c r="ILE879" s="2"/>
      <c r="ILF879" s="2"/>
      <c r="ILG879" s="2"/>
      <c r="ILH879" s="2"/>
      <c r="ILI879" s="2"/>
      <c r="ILJ879" s="2"/>
      <c r="ILK879" s="2"/>
      <c r="ILL879" s="2"/>
      <c r="ILM879" s="2"/>
      <c r="ILN879" s="2"/>
      <c r="ILO879" s="2"/>
      <c r="ILP879" s="2"/>
      <c r="ILQ879" s="2"/>
      <c r="ILR879" s="2"/>
      <c r="ILS879" s="2"/>
      <c r="ILT879" s="2"/>
      <c r="ILU879" s="2"/>
      <c r="ILV879" s="2"/>
      <c r="ILW879" s="2"/>
      <c r="ILX879" s="2"/>
      <c r="ILY879" s="2"/>
      <c r="ILZ879" s="2"/>
      <c r="IMA879" s="2"/>
      <c r="IMB879" s="2"/>
      <c r="IMC879" s="2"/>
      <c r="IMD879" s="2"/>
      <c r="IME879" s="2"/>
      <c r="IMF879" s="2"/>
      <c r="IMG879" s="2"/>
      <c r="IMH879" s="2"/>
      <c r="IMI879" s="2"/>
      <c r="IMJ879" s="2"/>
      <c r="IMK879" s="2"/>
      <c r="IML879" s="2"/>
      <c r="IMM879" s="2"/>
      <c r="IMN879" s="2"/>
      <c r="IMO879" s="2"/>
      <c r="IMP879" s="2"/>
      <c r="IMQ879" s="2"/>
      <c r="IMR879" s="2"/>
      <c r="IMS879" s="2"/>
      <c r="IMT879" s="2"/>
      <c r="IMU879" s="2"/>
      <c r="IMV879" s="2"/>
      <c r="IMW879" s="2"/>
      <c r="IMX879" s="2"/>
      <c r="IMY879" s="2"/>
      <c r="IMZ879" s="2"/>
      <c r="INA879" s="2"/>
      <c r="INB879" s="2"/>
      <c r="INC879" s="2"/>
      <c r="IND879" s="2"/>
      <c r="INE879" s="2"/>
      <c r="INF879" s="2"/>
      <c r="ING879" s="2"/>
      <c r="INH879" s="2"/>
      <c r="INI879" s="2"/>
      <c r="INJ879" s="2"/>
      <c r="INK879" s="2"/>
      <c r="INL879" s="2"/>
      <c r="INM879" s="2"/>
      <c r="INN879" s="2"/>
      <c r="INO879" s="2"/>
      <c r="INP879" s="2"/>
      <c r="INQ879" s="2"/>
      <c r="INR879" s="2"/>
      <c r="INS879" s="2"/>
      <c r="INT879" s="2"/>
      <c r="INU879" s="2"/>
      <c r="INV879" s="2"/>
      <c r="INW879" s="2"/>
      <c r="INX879" s="2"/>
      <c r="INY879" s="2"/>
      <c r="INZ879" s="2"/>
      <c r="IOA879" s="2"/>
      <c r="IOB879" s="2"/>
      <c r="IOC879" s="2"/>
      <c r="IOD879" s="2"/>
      <c r="IOE879" s="2"/>
      <c r="IOF879" s="2"/>
      <c r="IOG879" s="2"/>
      <c r="IOH879" s="2"/>
      <c r="IOI879" s="2"/>
      <c r="IOJ879" s="2"/>
      <c r="IOK879" s="2"/>
      <c r="IOL879" s="2"/>
      <c r="IOM879" s="2"/>
      <c r="ION879" s="2"/>
      <c r="IOO879" s="2"/>
      <c r="IOP879" s="2"/>
      <c r="IOQ879" s="2"/>
      <c r="IOR879" s="2"/>
      <c r="IOS879" s="2"/>
      <c r="IOT879" s="2"/>
      <c r="IOU879" s="2"/>
      <c r="IOV879" s="2"/>
      <c r="IOW879" s="2"/>
      <c r="IOX879" s="2"/>
      <c r="IOY879" s="2"/>
      <c r="IOZ879" s="2"/>
      <c r="IPA879" s="2"/>
      <c r="IPB879" s="2"/>
      <c r="IPC879" s="2"/>
      <c r="IPD879" s="2"/>
      <c r="IPE879" s="2"/>
      <c r="IPF879" s="2"/>
      <c r="IPG879" s="2"/>
      <c r="IPH879" s="2"/>
      <c r="IPI879" s="2"/>
      <c r="IPJ879" s="2"/>
      <c r="IPK879" s="2"/>
      <c r="IPL879" s="2"/>
      <c r="IPM879" s="2"/>
      <c r="IPN879" s="2"/>
      <c r="IPO879" s="2"/>
      <c r="IPP879" s="2"/>
      <c r="IPQ879" s="2"/>
      <c r="IPR879" s="2"/>
      <c r="IPS879" s="2"/>
      <c r="IPT879" s="2"/>
      <c r="IPU879" s="2"/>
      <c r="IPV879" s="2"/>
      <c r="IPW879" s="2"/>
      <c r="IPX879" s="2"/>
      <c r="IPY879" s="2"/>
      <c r="IPZ879" s="2"/>
      <c r="IQA879" s="2"/>
      <c r="IQB879" s="2"/>
      <c r="IQC879" s="2"/>
      <c r="IQD879" s="2"/>
      <c r="IQE879" s="2"/>
      <c r="IQF879" s="2"/>
      <c r="IQG879" s="2"/>
      <c r="IQH879" s="2"/>
      <c r="IQI879" s="2"/>
      <c r="IQJ879" s="2"/>
      <c r="IQK879" s="2"/>
      <c r="IQL879" s="2"/>
      <c r="IQM879" s="2"/>
      <c r="IQN879" s="2"/>
      <c r="IQO879" s="2"/>
      <c r="IQP879" s="2"/>
      <c r="IQQ879" s="2"/>
      <c r="IQR879" s="2"/>
      <c r="IQS879" s="2"/>
      <c r="IQT879" s="2"/>
      <c r="IQU879" s="2"/>
      <c r="IQV879" s="2"/>
      <c r="IQW879" s="2"/>
      <c r="IQX879" s="2"/>
      <c r="IQY879" s="2"/>
      <c r="IQZ879" s="2"/>
      <c r="IRA879" s="2"/>
      <c r="IRB879" s="2"/>
      <c r="IRC879" s="2"/>
      <c r="IRD879" s="2"/>
      <c r="IRE879" s="2"/>
      <c r="IRF879" s="2"/>
      <c r="IRG879" s="2"/>
      <c r="IRH879" s="2"/>
      <c r="IRI879" s="2"/>
      <c r="IRJ879" s="2"/>
      <c r="IRK879" s="2"/>
      <c r="IRL879" s="2"/>
      <c r="IRM879" s="2"/>
      <c r="IRN879" s="2"/>
      <c r="IRO879" s="2"/>
      <c r="IRP879" s="2"/>
      <c r="IRQ879" s="2"/>
      <c r="IRR879" s="2"/>
      <c r="IRS879" s="2"/>
      <c r="IRT879" s="2"/>
      <c r="IRU879" s="2"/>
      <c r="IRV879" s="2"/>
      <c r="IRW879" s="2"/>
      <c r="IRX879" s="2"/>
      <c r="IRY879" s="2"/>
      <c r="IRZ879" s="2"/>
      <c r="ISA879" s="2"/>
      <c r="ISB879" s="2"/>
      <c r="ISC879" s="2"/>
      <c r="ISD879" s="2"/>
      <c r="ISE879" s="2"/>
      <c r="ISF879" s="2"/>
      <c r="ISG879" s="2"/>
      <c r="ISH879" s="2"/>
      <c r="ISI879" s="2"/>
      <c r="ISJ879" s="2"/>
      <c r="ISK879" s="2"/>
      <c r="ISL879" s="2"/>
      <c r="ISM879" s="2"/>
      <c r="ISN879" s="2"/>
      <c r="ISO879" s="2"/>
      <c r="ISP879" s="2"/>
      <c r="ISQ879" s="2"/>
      <c r="ISR879" s="2"/>
      <c r="ISS879" s="2"/>
      <c r="IST879" s="2"/>
      <c r="ISU879" s="2"/>
      <c r="ISV879" s="2"/>
      <c r="ISW879" s="2"/>
      <c r="ISX879" s="2"/>
      <c r="ISY879" s="2"/>
      <c r="ISZ879" s="2"/>
      <c r="ITA879" s="2"/>
      <c r="ITB879" s="2"/>
      <c r="ITC879" s="2"/>
      <c r="ITD879" s="2"/>
      <c r="ITE879" s="2"/>
      <c r="ITF879" s="2"/>
      <c r="ITG879" s="2"/>
      <c r="ITH879" s="2"/>
      <c r="ITI879" s="2"/>
      <c r="ITJ879" s="2"/>
      <c r="ITK879" s="2"/>
      <c r="ITL879" s="2"/>
      <c r="ITM879" s="2"/>
      <c r="ITN879" s="2"/>
      <c r="ITO879" s="2"/>
      <c r="ITP879" s="2"/>
      <c r="ITQ879" s="2"/>
      <c r="ITR879" s="2"/>
      <c r="ITS879" s="2"/>
      <c r="ITT879" s="2"/>
      <c r="ITU879" s="2"/>
      <c r="ITV879" s="2"/>
      <c r="ITW879" s="2"/>
      <c r="ITX879" s="2"/>
      <c r="ITY879" s="2"/>
      <c r="ITZ879" s="2"/>
      <c r="IUA879" s="2"/>
      <c r="IUB879" s="2"/>
      <c r="IUC879" s="2"/>
      <c r="IUD879" s="2"/>
      <c r="IUE879" s="2"/>
      <c r="IUF879" s="2"/>
      <c r="IUG879" s="2"/>
      <c r="IUH879" s="2"/>
      <c r="IUI879" s="2"/>
      <c r="IUJ879" s="2"/>
      <c r="IUK879" s="2"/>
      <c r="IUL879" s="2"/>
      <c r="IUM879" s="2"/>
      <c r="IUN879" s="2"/>
      <c r="IUO879" s="2"/>
      <c r="IUP879" s="2"/>
      <c r="IUQ879" s="2"/>
      <c r="IUR879" s="2"/>
      <c r="IUS879" s="2"/>
      <c r="IUT879" s="2"/>
      <c r="IUU879" s="2"/>
      <c r="IUV879" s="2"/>
      <c r="IUW879" s="2"/>
      <c r="IUX879" s="2"/>
      <c r="IUY879" s="2"/>
      <c r="IUZ879" s="2"/>
      <c r="IVA879" s="2"/>
      <c r="IVB879" s="2"/>
      <c r="IVC879" s="2"/>
      <c r="IVD879" s="2"/>
      <c r="IVE879" s="2"/>
      <c r="IVF879" s="2"/>
      <c r="IVG879" s="2"/>
      <c r="IVH879" s="2"/>
      <c r="IVI879" s="2"/>
      <c r="IVJ879" s="2"/>
      <c r="IVK879" s="2"/>
      <c r="IVL879" s="2"/>
      <c r="IVM879" s="2"/>
      <c r="IVN879" s="2"/>
      <c r="IVO879" s="2"/>
      <c r="IVP879" s="2"/>
      <c r="IVQ879" s="2"/>
      <c r="IVR879" s="2"/>
      <c r="IVS879" s="2"/>
      <c r="IVT879" s="2"/>
      <c r="IVU879" s="2"/>
      <c r="IVV879" s="2"/>
      <c r="IVW879" s="2"/>
      <c r="IVX879" s="2"/>
      <c r="IVY879" s="2"/>
      <c r="IVZ879" s="2"/>
      <c r="IWA879" s="2"/>
      <c r="IWB879" s="2"/>
      <c r="IWC879" s="2"/>
      <c r="IWD879" s="2"/>
      <c r="IWE879" s="2"/>
      <c r="IWF879" s="2"/>
      <c r="IWG879" s="2"/>
      <c r="IWH879" s="2"/>
      <c r="IWI879" s="2"/>
      <c r="IWJ879" s="2"/>
      <c r="IWK879" s="2"/>
      <c r="IWL879" s="2"/>
      <c r="IWM879" s="2"/>
      <c r="IWN879" s="2"/>
      <c r="IWO879" s="2"/>
      <c r="IWP879" s="2"/>
      <c r="IWQ879" s="2"/>
      <c r="IWR879" s="2"/>
      <c r="IWS879" s="2"/>
      <c r="IWT879" s="2"/>
      <c r="IWU879" s="2"/>
      <c r="IWV879" s="2"/>
      <c r="IWW879" s="2"/>
      <c r="IWX879" s="2"/>
      <c r="IWY879" s="2"/>
      <c r="IWZ879" s="2"/>
      <c r="IXA879" s="2"/>
      <c r="IXB879" s="2"/>
      <c r="IXC879" s="2"/>
      <c r="IXD879" s="2"/>
      <c r="IXE879" s="2"/>
      <c r="IXF879" s="2"/>
      <c r="IXG879" s="2"/>
      <c r="IXH879" s="2"/>
      <c r="IXI879" s="2"/>
      <c r="IXJ879" s="2"/>
      <c r="IXK879" s="2"/>
      <c r="IXL879" s="2"/>
      <c r="IXM879" s="2"/>
      <c r="IXN879" s="2"/>
      <c r="IXO879" s="2"/>
      <c r="IXP879" s="2"/>
      <c r="IXQ879" s="2"/>
      <c r="IXR879" s="2"/>
      <c r="IXS879" s="2"/>
      <c r="IXT879" s="2"/>
      <c r="IXU879" s="2"/>
      <c r="IXV879" s="2"/>
      <c r="IXW879" s="2"/>
      <c r="IXX879" s="2"/>
      <c r="IXY879" s="2"/>
      <c r="IXZ879" s="2"/>
      <c r="IYA879" s="2"/>
      <c r="IYB879" s="2"/>
      <c r="IYC879" s="2"/>
      <c r="IYD879" s="2"/>
      <c r="IYE879" s="2"/>
      <c r="IYF879" s="2"/>
      <c r="IYG879" s="2"/>
      <c r="IYH879" s="2"/>
      <c r="IYI879" s="2"/>
      <c r="IYJ879" s="2"/>
      <c r="IYK879" s="2"/>
      <c r="IYL879" s="2"/>
      <c r="IYM879" s="2"/>
      <c r="IYN879" s="2"/>
      <c r="IYO879" s="2"/>
      <c r="IYP879" s="2"/>
      <c r="IYQ879" s="2"/>
      <c r="IYR879" s="2"/>
      <c r="IYS879" s="2"/>
      <c r="IYT879" s="2"/>
      <c r="IYU879" s="2"/>
      <c r="IYV879" s="2"/>
      <c r="IYW879" s="2"/>
      <c r="IYX879" s="2"/>
      <c r="IYY879" s="2"/>
      <c r="IYZ879" s="2"/>
      <c r="IZA879" s="2"/>
      <c r="IZB879" s="2"/>
      <c r="IZC879" s="2"/>
      <c r="IZD879" s="2"/>
      <c r="IZE879" s="2"/>
      <c r="IZF879" s="2"/>
      <c r="IZG879" s="2"/>
      <c r="IZH879" s="2"/>
      <c r="IZI879" s="2"/>
      <c r="IZJ879" s="2"/>
      <c r="IZK879" s="2"/>
      <c r="IZL879" s="2"/>
      <c r="IZM879" s="2"/>
      <c r="IZN879" s="2"/>
      <c r="IZO879" s="2"/>
      <c r="IZP879" s="2"/>
      <c r="IZQ879" s="2"/>
      <c r="IZR879" s="2"/>
      <c r="IZS879" s="2"/>
      <c r="IZT879" s="2"/>
      <c r="IZU879" s="2"/>
      <c r="IZV879" s="2"/>
      <c r="IZW879" s="2"/>
      <c r="IZX879" s="2"/>
      <c r="IZY879" s="2"/>
      <c r="IZZ879" s="2"/>
      <c r="JAA879" s="2"/>
      <c r="JAB879" s="2"/>
      <c r="JAC879" s="2"/>
      <c r="JAD879" s="2"/>
      <c r="JAE879" s="2"/>
      <c r="JAF879" s="2"/>
      <c r="JAG879" s="2"/>
      <c r="JAH879" s="2"/>
      <c r="JAI879" s="2"/>
      <c r="JAJ879" s="2"/>
      <c r="JAK879" s="2"/>
      <c r="JAL879" s="2"/>
      <c r="JAM879" s="2"/>
      <c r="JAN879" s="2"/>
      <c r="JAO879" s="2"/>
      <c r="JAP879" s="2"/>
      <c r="JAQ879" s="2"/>
      <c r="JAR879" s="2"/>
      <c r="JAS879" s="2"/>
      <c r="JAT879" s="2"/>
      <c r="JAU879" s="2"/>
      <c r="JAV879" s="2"/>
      <c r="JAW879" s="2"/>
      <c r="JAX879" s="2"/>
      <c r="JAY879" s="2"/>
      <c r="JAZ879" s="2"/>
      <c r="JBA879" s="2"/>
      <c r="JBB879" s="2"/>
      <c r="JBC879" s="2"/>
      <c r="JBD879" s="2"/>
      <c r="JBE879" s="2"/>
      <c r="JBF879" s="2"/>
      <c r="JBG879" s="2"/>
      <c r="JBH879" s="2"/>
      <c r="JBI879" s="2"/>
      <c r="JBJ879" s="2"/>
      <c r="JBK879" s="2"/>
      <c r="JBL879" s="2"/>
      <c r="JBM879" s="2"/>
      <c r="JBN879" s="2"/>
      <c r="JBO879" s="2"/>
      <c r="JBP879" s="2"/>
      <c r="JBQ879" s="2"/>
      <c r="JBR879" s="2"/>
      <c r="JBS879" s="2"/>
      <c r="JBT879" s="2"/>
      <c r="JBU879" s="2"/>
      <c r="JBV879" s="2"/>
      <c r="JBW879" s="2"/>
      <c r="JBX879" s="2"/>
      <c r="JBY879" s="2"/>
      <c r="JBZ879" s="2"/>
      <c r="JCA879" s="2"/>
      <c r="JCB879" s="2"/>
      <c r="JCC879" s="2"/>
      <c r="JCD879" s="2"/>
      <c r="JCE879" s="2"/>
      <c r="JCF879" s="2"/>
      <c r="JCG879" s="2"/>
      <c r="JCH879" s="2"/>
      <c r="JCI879" s="2"/>
      <c r="JCJ879" s="2"/>
      <c r="JCK879" s="2"/>
      <c r="JCL879" s="2"/>
      <c r="JCM879" s="2"/>
      <c r="JCN879" s="2"/>
      <c r="JCO879" s="2"/>
      <c r="JCP879" s="2"/>
      <c r="JCQ879" s="2"/>
      <c r="JCR879" s="2"/>
      <c r="JCS879" s="2"/>
      <c r="JCT879" s="2"/>
      <c r="JCU879" s="2"/>
      <c r="JCV879" s="2"/>
      <c r="JCW879" s="2"/>
      <c r="JCX879" s="2"/>
      <c r="JCY879" s="2"/>
      <c r="JCZ879" s="2"/>
      <c r="JDA879" s="2"/>
      <c r="JDB879" s="2"/>
      <c r="JDC879" s="2"/>
      <c r="JDD879" s="2"/>
      <c r="JDE879" s="2"/>
      <c r="JDF879" s="2"/>
      <c r="JDG879" s="2"/>
      <c r="JDH879" s="2"/>
      <c r="JDI879" s="2"/>
      <c r="JDJ879" s="2"/>
      <c r="JDK879" s="2"/>
      <c r="JDL879" s="2"/>
      <c r="JDM879" s="2"/>
      <c r="JDN879" s="2"/>
      <c r="JDO879" s="2"/>
      <c r="JDP879" s="2"/>
      <c r="JDQ879" s="2"/>
      <c r="JDR879" s="2"/>
      <c r="JDS879" s="2"/>
      <c r="JDT879" s="2"/>
      <c r="JDU879" s="2"/>
      <c r="JDV879" s="2"/>
      <c r="JDW879" s="2"/>
      <c r="JDX879" s="2"/>
      <c r="JDY879" s="2"/>
      <c r="JDZ879" s="2"/>
      <c r="JEA879" s="2"/>
      <c r="JEB879" s="2"/>
      <c r="JEC879" s="2"/>
      <c r="JED879" s="2"/>
      <c r="JEE879" s="2"/>
      <c r="JEF879" s="2"/>
      <c r="JEG879" s="2"/>
      <c r="JEH879" s="2"/>
      <c r="JEI879" s="2"/>
      <c r="JEJ879" s="2"/>
      <c r="JEK879" s="2"/>
      <c r="JEL879" s="2"/>
      <c r="JEM879" s="2"/>
      <c r="JEN879" s="2"/>
      <c r="JEO879" s="2"/>
      <c r="JEP879" s="2"/>
      <c r="JEQ879" s="2"/>
      <c r="JER879" s="2"/>
      <c r="JES879" s="2"/>
      <c r="JET879" s="2"/>
      <c r="JEU879" s="2"/>
      <c r="JEV879" s="2"/>
      <c r="JEW879" s="2"/>
      <c r="JEX879" s="2"/>
      <c r="JEY879" s="2"/>
      <c r="JEZ879" s="2"/>
      <c r="JFA879" s="2"/>
      <c r="JFB879" s="2"/>
      <c r="JFC879" s="2"/>
      <c r="JFD879" s="2"/>
      <c r="JFE879" s="2"/>
      <c r="JFF879" s="2"/>
      <c r="JFG879" s="2"/>
      <c r="JFH879" s="2"/>
      <c r="JFI879" s="2"/>
      <c r="JFJ879" s="2"/>
      <c r="JFK879" s="2"/>
      <c r="JFL879" s="2"/>
      <c r="JFM879" s="2"/>
      <c r="JFN879" s="2"/>
      <c r="JFO879" s="2"/>
      <c r="JFP879" s="2"/>
      <c r="JFQ879" s="2"/>
      <c r="JFR879" s="2"/>
      <c r="JFS879" s="2"/>
      <c r="JFT879" s="2"/>
      <c r="JFU879" s="2"/>
      <c r="JFV879" s="2"/>
      <c r="JFW879" s="2"/>
      <c r="JFX879" s="2"/>
      <c r="JFY879" s="2"/>
      <c r="JFZ879" s="2"/>
      <c r="JGA879" s="2"/>
      <c r="JGB879" s="2"/>
      <c r="JGC879" s="2"/>
      <c r="JGD879" s="2"/>
      <c r="JGE879" s="2"/>
      <c r="JGF879" s="2"/>
      <c r="JGG879" s="2"/>
      <c r="JGH879" s="2"/>
      <c r="JGI879" s="2"/>
      <c r="JGJ879" s="2"/>
      <c r="JGK879" s="2"/>
      <c r="JGL879" s="2"/>
      <c r="JGM879" s="2"/>
      <c r="JGN879" s="2"/>
      <c r="JGO879" s="2"/>
      <c r="JGP879" s="2"/>
      <c r="JGQ879" s="2"/>
      <c r="JGR879" s="2"/>
      <c r="JGS879" s="2"/>
      <c r="JGT879" s="2"/>
      <c r="JGU879" s="2"/>
      <c r="JGV879" s="2"/>
      <c r="JGW879" s="2"/>
      <c r="JGX879" s="2"/>
      <c r="JGY879" s="2"/>
      <c r="JGZ879" s="2"/>
      <c r="JHA879" s="2"/>
      <c r="JHB879" s="2"/>
      <c r="JHC879" s="2"/>
      <c r="JHD879" s="2"/>
      <c r="JHE879" s="2"/>
      <c r="JHF879" s="2"/>
      <c r="JHG879" s="2"/>
      <c r="JHH879" s="2"/>
      <c r="JHI879" s="2"/>
      <c r="JHJ879" s="2"/>
      <c r="JHK879" s="2"/>
      <c r="JHL879" s="2"/>
      <c r="JHM879" s="2"/>
      <c r="JHN879" s="2"/>
      <c r="JHO879" s="2"/>
      <c r="JHP879" s="2"/>
      <c r="JHQ879" s="2"/>
      <c r="JHR879" s="2"/>
      <c r="JHS879" s="2"/>
      <c r="JHT879" s="2"/>
      <c r="JHU879" s="2"/>
      <c r="JHV879" s="2"/>
      <c r="JHW879" s="2"/>
      <c r="JHX879" s="2"/>
      <c r="JHY879" s="2"/>
      <c r="JHZ879" s="2"/>
      <c r="JIA879" s="2"/>
      <c r="JIB879" s="2"/>
      <c r="JIC879" s="2"/>
      <c r="JID879" s="2"/>
      <c r="JIE879" s="2"/>
      <c r="JIF879" s="2"/>
      <c r="JIG879" s="2"/>
      <c r="JIH879" s="2"/>
      <c r="JII879" s="2"/>
      <c r="JIJ879" s="2"/>
      <c r="JIK879" s="2"/>
      <c r="JIL879" s="2"/>
      <c r="JIM879" s="2"/>
      <c r="JIN879" s="2"/>
      <c r="JIO879" s="2"/>
      <c r="JIP879" s="2"/>
      <c r="JIQ879" s="2"/>
      <c r="JIR879" s="2"/>
      <c r="JIS879" s="2"/>
      <c r="JIT879" s="2"/>
      <c r="JIU879" s="2"/>
      <c r="JIV879" s="2"/>
      <c r="JIW879" s="2"/>
      <c r="JIX879" s="2"/>
      <c r="JIY879" s="2"/>
      <c r="JIZ879" s="2"/>
      <c r="JJA879" s="2"/>
      <c r="JJB879" s="2"/>
      <c r="JJC879" s="2"/>
      <c r="JJD879" s="2"/>
      <c r="JJE879" s="2"/>
      <c r="JJF879" s="2"/>
      <c r="JJG879" s="2"/>
      <c r="JJH879" s="2"/>
      <c r="JJI879" s="2"/>
      <c r="JJJ879" s="2"/>
      <c r="JJK879" s="2"/>
      <c r="JJL879" s="2"/>
      <c r="JJM879" s="2"/>
      <c r="JJN879" s="2"/>
      <c r="JJO879" s="2"/>
      <c r="JJP879" s="2"/>
      <c r="JJQ879" s="2"/>
      <c r="JJR879" s="2"/>
      <c r="JJS879" s="2"/>
      <c r="JJT879" s="2"/>
      <c r="JJU879" s="2"/>
      <c r="JJV879" s="2"/>
      <c r="JJW879" s="2"/>
      <c r="JJX879" s="2"/>
      <c r="JJY879" s="2"/>
      <c r="JJZ879" s="2"/>
      <c r="JKA879" s="2"/>
      <c r="JKB879" s="2"/>
      <c r="JKC879" s="2"/>
      <c r="JKD879" s="2"/>
      <c r="JKE879" s="2"/>
      <c r="JKF879" s="2"/>
      <c r="JKG879" s="2"/>
      <c r="JKH879" s="2"/>
      <c r="JKI879" s="2"/>
      <c r="JKJ879" s="2"/>
      <c r="JKK879" s="2"/>
      <c r="JKL879" s="2"/>
      <c r="JKM879" s="2"/>
      <c r="JKN879" s="2"/>
      <c r="JKO879" s="2"/>
      <c r="JKP879" s="2"/>
      <c r="JKQ879" s="2"/>
      <c r="JKR879" s="2"/>
      <c r="JKS879" s="2"/>
      <c r="JKT879" s="2"/>
      <c r="JKU879" s="2"/>
      <c r="JKV879" s="2"/>
      <c r="JKW879" s="2"/>
      <c r="JKX879" s="2"/>
      <c r="JKY879" s="2"/>
      <c r="JKZ879" s="2"/>
      <c r="JLA879" s="2"/>
      <c r="JLB879" s="2"/>
      <c r="JLC879" s="2"/>
      <c r="JLD879" s="2"/>
      <c r="JLE879" s="2"/>
      <c r="JLF879" s="2"/>
      <c r="JLG879" s="2"/>
      <c r="JLH879" s="2"/>
      <c r="JLI879" s="2"/>
      <c r="JLJ879" s="2"/>
      <c r="JLK879" s="2"/>
      <c r="JLL879" s="2"/>
      <c r="JLM879" s="2"/>
      <c r="JLN879" s="2"/>
      <c r="JLO879" s="2"/>
      <c r="JLP879" s="2"/>
      <c r="JLQ879" s="2"/>
      <c r="JLR879" s="2"/>
      <c r="JLS879" s="2"/>
      <c r="JLT879" s="2"/>
      <c r="JLU879" s="2"/>
      <c r="JLV879" s="2"/>
      <c r="JLW879" s="2"/>
      <c r="JLX879" s="2"/>
      <c r="JLY879" s="2"/>
      <c r="JLZ879" s="2"/>
      <c r="JMA879" s="2"/>
      <c r="JMB879" s="2"/>
      <c r="JMC879" s="2"/>
      <c r="JMD879" s="2"/>
      <c r="JME879" s="2"/>
      <c r="JMF879" s="2"/>
      <c r="JMG879" s="2"/>
      <c r="JMH879" s="2"/>
      <c r="JMI879" s="2"/>
      <c r="JMJ879" s="2"/>
      <c r="JMK879" s="2"/>
      <c r="JML879" s="2"/>
      <c r="JMM879" s="2"/>
      <c r="JMN879" s="2"/>
      <c r="JMO879" s="2"/>
      <c r="JMP879" s="2"/>
      <c r="JMQ879" s="2"/>
      <c r="JMR879" s="2"/>
      <c r="JMS879" s="2"/>
      <c r="JMT879" s="2"/>
      <c r="JMU879" s="2"/>
      <c r="JMV879" s="2"/>
      <c r="JMW879" s="2"/>
      <c r="JMX879" s="2"/>
      <c r="JMY879" s="2"/>
      <c r="JMZ879" s="2"/>
      <c r="JNA879" s="2"/>
      <c r="JNB879" s="2"/>
      <c r="JNC879" s="2"/>
      <c r="JND879" s="2"/>
      <c r="JNE879" s="2"/>
      <c r="JNF879" s="2"/>
      <c r="JNG879" s="2"/>
      <c r="JNH879" s="2"/>
      <c r="JNI879" s="2"/>
      <c r="JNJ879" s="2"/>
      <c r="JNK879" s="2"/>
      <c r="JNL879" s="2"/>
      <c r="JNM879" s="2"/>
      <c r="JNN879" s="2"/>
      <c r="JNO879" s="2"/>
      <c r="JNP879" s="2"/>
      <c r="JNQ879" s="2"/>
      <c r="JNR879" s="2"/>
      <c r="JNS879" s="2"/>
      <c r="JNT879" s="2"/>
      <c r="JNU879" s="2"/>
      <c r="JNV879" s="2"/>
      <c r="JNW879" s="2"/>
      <c r="JNX879" s="2"/>
      <c r="JNY879" s="2"/>
      <c r="JNZ879" s="2"/>
      <c r="JOA879" s="2"/>
      <c r="JOB879" s="2"/>
      <c r="JOC879" s="2"/>
      <c r="JOD879" s="2"/>
      <c r="JOE879" s="2"/>
      <c r="JOF879" s="2"/>
      <c r="JOG879" s="2"/>
      <c r="JOH879" s="2"/>
      <c r="JOI879" s="2"/>
      <c r="JOJ879" s="2"/>
      <c r="JOK879" s="2"/>
      <c r="JOL879" s="2"/>
      <c r="JOM879" s="2"/>
      <c r="JON879" s="2"/>
      <c r="JOO879" s="2"/>
      <c r="JOP879" s="2"/>
      <c r="JOQ879" s="2"/>
      <c r="JOR879" s="2"/>
      <c r="JOS879" s="2"/>
      <c r="JOT879" s="2"/>
      <c r="JOU879" s="2"/>
      <c r="JOV879" s="2"/>
      <c r="JOW879" s="2"/>
      <c r="JOX879" s="2"/>
      <c r="JOY879" s="2"/>
      <c r="JOZ879" s="2"/>
      <c r="JPA879" s="2"/>
      <c r="JPB879" s="2"/>
      <c r="JPC879" s="2"/>
      <c r="JPD879" s="2"/>
      <c r="JPE879" s="2"/>
      <c r="JPF879" s="2"/>
      <c r="JPG879" s="2"/>
      <c r="JPH879" s="2"/>
      <c r="JPI879" s="2"/>
      <c r="JPJ879" s="2"/>
      <c r="JPK879" s="2"/>
      <c r="JPL879" s="2"/>
      <c r="JPM879" s="2"/>
      <c r="JPN879" s="2"/>
      <c r="JPO879" s="2"/>
      <c r="JPP879" s="2"/>
      <c r="JPQ879" s="2"/>
      <c r="JPR879" s="2"/>
      <c r="JPS879" s="2"/>
      <c r="JPT879" s="2"/>
      <c r="JPU879" s="2"/>
      <c r="JPV879" s="2"/>
      <c r="JPW879" s="2"/>
      <c r="JPX879" s="2"/>
      <c r="JPY879" s="2"/>
      <c r="JPZ879" s="2"/>
      <c r="JQA879" s="2"/>
      <c r="JQB879" s="2"/>
      <c r="JQC879" s="2"/>
      <c r="JQD879" s="2"/>
      <c r="JQE879" s="2"/>
      <c r="JQF879" s="2"/>
      <c r="JQG879" s="2"/>
      <c r="JQH879" s="2"/>
      <c r="JQI879" s="2"/>
      <c r="JQJ879" s="2"/>
      <c r="JQK879" s="2"/>
      <c r="JQL879" s="2"/>
      <c r="JQM879" s="2"/>
      <c r="JQN879" s="2"/>
      <c r="JQO879" s="2"/>
      <c r="JQP879" s="2"/>
      <c r="JQQ879" s="2"/>
      <c r="JQR879" s="2"/>
      <c r="JQS879" s="2"/>
      <c r="JQT879" s="2"/>
      <c r="JQU879" s="2"/>
      <c r="JQV879" s="2"/>
      <c r="JQW879" s="2"/>
      <c r="JQX879" s="2"/>
      <c r="JQY879" s="2"/>
      <c r="JQZ879" s="2"/>
      <c r="JRA879" s="2"/>
      <c r="JRB879" s="2"/>
      <c r="JRC879" s="2"/>
      <c r="JRD879" s="2"/>
      <c r="JRE879" s="2"/>
      <c r="JRF879" s="2"/>
      <c r="JRG879" s="2"/>
      <c r="JRH879" s="2"/>
      <c r="JRI879" s="2"/>
      <c r="JRJ879" s="2"/>
      <c r="JRK879" s="2"/>
      <c r="JRL879" s="2"/>
      <c r="JRM879" s="2"/>
      <c r="JRN879" s="2"/>
      <c r="JRO879" s="2"/>
      <c r="JRP879" s="2"/>
      <c r="JRQ879" s="2"/>
      <c r="JRR879" s="2"/>
      <c r="JRS879" s="2"/>
      <c r="JRT879" s="2"/>
      <c r="JRU879" s="2"/>
      <c r="JRV879" s="2"/>
      <c r="JRW879" s="2"/>
      <c r="JRX879" s="2"/>
      <c r="JRY879" s="2"/>
      <c r="JRZ879" s="2"/>
      <c r="JSA879" s="2"/>
      <c r="JSB879" s="2"/>
      <c r="JSC879" s="2"/>
      <c r="JSD879" s="2"/>
      <c r="JSE879" s="2"/>
      <c r="JSF879" s="2"/>
      <c r="JSG879" s="2"/>
      <c r="JSH879" s="2"/>
      <c r="JSI879" s="2"/>
      <c r="JSJ879" s="2"/>
      <c r="JSK879" s="2"/>
      <c r="JSL879" s="2"/>
      <c r="JSM879" s="2"/>
      <c r="JSN879" s="2"/>
      <c r="JSO879" s="2"/>
      <c r="JSP879" s="2"/>
      <c r="JSQ879" s="2"/>
      <c r="JSR879" s="2"/>
      <c r="JSS879" s="2"/>
      <c r="JST879" s="2"/>
      <c r="JSU879" s="2"/>
      <c r="JSV879" s="2"/>
      <c r="JSW879" s="2"/>
      <c r="JSX879" s="2"/>
      <c r="JSY879" s="2"/>
      <c r="JSZ879" s="2"/>
      <c r="JTA879" s="2"/>
      <c r="JTB879" s="2"/>
      <c r="JTC879" s="2"/>
      <c r="JTD879" s="2"/>
      <c r="JTE879" s="2"/>
      <c r="JTF879" s="2"/>
      <c r="JTG879" s="2"/>
      <c r="JTH879" s="2"/>
      <c r="JTI879" s="2"/>
      <c r="JTJ879" s="2"/>
      <c r="JTK879" s="2"/>
      <c r="JTL879" s="2"/>
      <c r="JTM879" s="2"/>
      <c r="JTN879" s="2"/>
      <c r="JTO879" s="2"/>
      <c r="JTP879" s="2"/>
      <c r="JTQ879" s="2"/>
      <c r="JTR879" s="2"/>
      <c r="JTS879" s="2"/>
      <c r="JTT879" s="2"/>
      <c r="JTU879" s="2"/>
      <c r="JTV879" s="2"/>
      <c r="JTW879" s="2"/>
      <c r="JTX879" s="2"/>
      <c r="JTY879" s="2"/>
      <c r="JTZ879" s="2"/>
      <c r="JUA879" s="2"/>
      <c r="JUB879" s="2"/>
      <c r="JUC879" s="2"/>
      <c r="JUD879" s="2"/>
      <c r="JUE879" s="2"/>
      <c r="JUF879" s="2"/>
      <c r="JUG879" s="2"/>
      <c r="JUH879" s="2"/>
      <c r="JUI879" s="2"/>
      <c r="JUJ879" s="2"/>
      <c r="JUK879" s="2"/>
      <c r="JUL879" s="2"/>
      <c r="JUM879" s="2"/>
      <c r="JUN879" s="2"/>
      <c r="JUO879" s="2"/>
      <c r="JUP879" s="2"/>
      <c r="JUQ879" s="2"/>
      <c r="JUR879" s="2"/>
      <c r="JUS879" s="2"/>
      <c r="JUT879" s="2"/>
      <c r="JUU879" s="2"/>
      <c r="JUV879" s="2"/>
      <c r="JUW879" s="2"/>
      <c r="JUX879" s="2"/>
      <c r="JUY879" s="2"/>
      <c r="JUZ879" s="2"/>
      <c r="JVA879" s="2"/>
      <c r="JVB879" s="2"/>
      <c r="JVC879" s="2"/>
      <c r="JVD879" s="2"/>
      <c r="JVE879" s="2"/>
      <c r="JVF879" s="2"/>
      <c r="JVG879" s="2"/>
      <c r="JVH879" s="2"/>
      <c r="JVI879" s="2"/>
      <c r="JVJ879" s="2"/>
      <c r="JVK879" s="2"/>
      <c r="JVL879" s="2"/>
      <c r="JVM879" s="2"/>
      <c r="JVN879" s="2"/>
      <c r="JVO879" s="2"/>
      <c r="JVP879" s="2"/>
      <c r="JVQ879" s="2"/>
      <c r="JVR879" s="2"/>
      <c r="JVS879" s="2"/>
      <c r="JVT879" s="2"/>
      <c r="JVU879" s="2"/>
      <c r="JVV879" s="2"/>
      <c r="JVW879" s="2"/>
      <c r="JVX879" s="2"/>
      <c r="JVY879" s="2"/>
      <c r="JVZ879" s="2"/>
      <c r="JWA879" s="2"/>
      <c r="JWB879" s="2"/>
      <c r="JWC879" s="2"/>
      <c r="JWD879" s="2"/>
      <c r="JWE879" s="2"/>
      <c r="JWF879" s="2"/>
      <c r="JWG879" s="2"/>
      <c r="JWH879" s="2"/>
      <c r="JWI879" s="2"/>
      <c r="JWJ879" s="2"/>
      <c r="JWK879" s="2"/>
      <c r="JWL879" s="2"/>
      <c r="JWM879" s="2"/>
      <c r="JWN879" s="2"/>
      <c r="JWO879" s="2"/>
      <c r="JWP879" s="2"/>
      <c r="JWQ879" s="2"/>
      <c r="JWR879" s="2"/>
      <c r="JWS879" s="2"/>
      <c r="JWT879" s="2"/>
      <c r="JWU879" s="2"/>
      <c r="JWV879" s="2"/>
      <c r="JWW879" s="2"/>
      <c r="JWX879" s="2"/>
      <c r="JWY879" s="2"/>
      <c r="JWZ879" s="2"/>
      <c r="JXA879" s="2"/>
      <c r="JXB879" s="2"/>
      <c r="JXC879" s="2"/>
      <c r="JXD879" s="2"/>
      <c r="JXE879" s="2"/>
      <c r="JXF879" s="2"/>
      <c r="JXG879" s="2"/>
      <c r="JXH879" s="2"/>
      <c r="JXI879" s="2"/>
      <c r="JXJ879" s="2"/>
      <c r="JXK879" s="2"/>
      <c r="JXL879" s="2"/>
      <c r="JXM879" s="2"/>
      <c r="JXN879" s="2"/>
      <c r="JXO879" s="2"/>
      <c r="JXP879" s="2"/>
      <c r="JXQ879" s="2"/>
      <c r="JXR879" s="2"/>
      <c r="JXS879" s="2"/>
      <c r="JXT879" s="2"/>
      <c r="JXU879" s="2"/>
      <c r="JXV879" s="2"/>
      <c r="JXW879" s="2"/>
      <c r="JXX879" s="2"/>
      <c r="JXY879" s="2"/>
      <c r="JXZ879" s="2"/>
      <c r="JYA879" s="2"/>
      <c r="JYB879" s="2"/>
      <c r="JYC879" s="2"/>
      <c r="JYD879" s="2"/>
      <c r="JYE879" s="2"/>
      <c r="JYF879" s="2"/>
      <c r="JYG879" s="2"/>
      <c r="JYH879" s="2"/>
      <c r="JYI879" s="2"/>
      <c r="JYJ879" s="2"/>
      <c r="JYK879" s="2"/>
      <c r="JYL879" s="2"/>
      <c r="JYM879" s="2"/>
      <c r="JYN879" s="2"/>
      <c r="JYO879" s="2"/>
      <c r="JYP879" s="2"/>
      <c r="JYQ879" s="2"/>
      <c r="JYR879" s="2"/>
      <c r="JYS879" s="2"/>
      <c r="JYT879" s="2"/>
      <c r="JYU879" s="2"/>
      <c r="JYV879" s="2"/>
      <c r="JYW879" s="2"/>
      <c r="JYX879" s="2"/>
      <c r="JYY879" s="2"/>
      <c r="JYZ879" s="2"/>
      <c r="JZA879" s="2"/>
      <c r="JZB879" s="2"/>
      <c r="JZC879" s="2"/>
      <c r="JZD879" s="2"/>
      <c r="JZE879" s="2"/>
      <c r="JZF879" s="2"/>
      <c r="JZG879" s="2"/>
      <c r="JZH879" s="2"/>
      <c r="JZI879" s="2"/>
      <c r="JZJ879" s="2"/>
      <c r="JZK879" s="2"/>
      <c r="JZL879" s="2"/>
      <c r="JZM879" s="2"/>
      <c r="JZN879" s="2"/>
      <c r="JZO879" s="2"/>
      <c r="JZP879" s="2"/>
      <c r="JZQ879" s="2"/>
      <c r="JZR879" s="2"/>
      <c r="JZS879" s="2"/>
      <c r="JZT879" s="2"/>
      <c r="JZU879" s="2"/>
      <c r="JZV879" s="2"/>
      <c r="JZW879" s="2"/>
      <c r="JZX879" s="2"/>
      <c r="JZY879" s="2"/>
      <c r="JZZ879" s="2"/>
      <c r="KAA879" s="2"/>
      <c r="KAB879" s="2"/>
      <c r="KAC879" s="2"/>
      <c r="KAD879" s="2"/>
      <c r="KAE879" s="2"/>
      <c r="KAF879" s="2"/>
      <c r="KAG879" s="2"/>
      <c r="KAH879" s="2"/>
      <c r="KAI879" s="2"/>
      <c r="KAJ879" s="2"/>
      <c r="KAK879" s="2"/>
      <c r="KAL879" s="2"/>
      <c r="KAM879" s="2"/>
      <c r="KAN879" s="2"/>
      <c r="KAO879" s="2"/>
      <c r="KAP879" s="2"/>
      <c r="KAQ879" s="2"/>
      <c r="KAR879" s="2"/>
      <c r="KAS879" s="2"/>
      <c r="KAT879" s="2"/>
      <c r="KAU879" s="2"/>
      <c r="KAV879" s="2"/>
      <c r="KAW879" s="2"/>
      <c r="KAX879" s="2"/>
      <c r="KAY879" s="2"/>
      <c r="KAZ879" s="2"/>
      <c r="KBA879" s="2"/>
      <c r="KBB879" s="2"/>
      <c r="KBC879" s="2"/>
      <c r="KBD879" s="2"/>
      <c r="KBE879" s="2"/>
      <c r="KBF879" s="2"/>
      <c r="KBG879" s="2"/>
      <c r="KBH879" s="2"/>
      <c r="KBI879" s="2"/>
      <c r="KBJ879" s="2"/>
      <c r="KBK879" s="2"/>
      <c r="KBL879" s="2"/>
      <c r="KBM879" s="2"/>
      <c r="KBN879" s="2"/>
      <c r="KBO879" s="2"/>
      <c r="KBP879" s="2"/>
      <c r="KBQ879" s="2"/>
      <c r="KBR879" s="2"/>
      <c r="KBS879" s="2"/>
      <c r="KBT879" s="2"/>
      <c r="KBU879" s="2"/>
      <c r="KBV879" s="2"/>
      <c r="KBW879" s="2"/>
      <c r="KBX879" s="2"/>
      <c r="KBY879" s="2"/>
      <c r="KBZ879" s="2"/>
      <c r="KCA879" s="2"/>
      <c r="KCB879" s="2"/>
      <c r="KCC879" s="2"/>
      <c r="KCD879" s="2"/>
      <c r="KCE879" s="2"/>
      <c r="KCF879" s="2"/>
      <c r="KCG879" s="2"/>
      <c r="KCH879" s="2"/>
      <c r="KCI879" s="2"/>
      <c r="KCJ879" s="2"/>
      <c r="KCK879" s="2"/>
      <c r="KCL879" s="2"/>
      <c r="KCM879" s="2"/>
      <c r="KCN879" s="2"/>
      <c r="KCO879" s="2"/>
      <c r="KCP879" s="2"/>
      <c r="KCQ879" s="2"/>
      <c r="KCR879" s="2"/>
      <c r="KCS879" s="2"/>
      <c r="KCT879" s="2"/>
      <c r="KCU879" s="2"/>
      <c r="KCV879" s="2"/>
      <c r="KCW879" s="2"/>
      <c r="KCX879" s="2"/>
      <c r="KCY879" s="2"/>
      <c r="KCZ879" s="2"/>
      <c r="KDA879" s="2"/>
      <c r="KDB879" s="2"/>
      <c r="KDC879" s="2"/>
      <c r="KDD879" s="2"/>
      <c r="KDE879" s="2"/>
      <c r="KDF879" s="2"/>
      <c r="KDG879" s="2"/>
      <c r="KDH879" s="2"/>
      <c r="KDI879" s="2"/>
      <c r="KDJ879" s="2"/>
      <c r="KDK879" s="2"/>
      <c r="KDL879" s="2"/>
      <c r="KDM879" s="2"/>
      <c r="KDN879" s="2"/>
      <c r="KDO879" s="2"/>
      <c r="KDP879" s="2"/>
      <c r="KDQ879" s="2"/>
      <c r="KDR879" s="2"/>
      <c r="KDS879" s="2"/>
      <c r="KDT879" s="2"/>
      <c r="KDU879" s="2"/>
      <c r="KDV879" s="2"/>
      <c r="KDW879" s="2"/>
      <c r="KDX879" s="2"/>
      <c r="KDY879" s="2"/>
      <c r="KDZ879" s="2"/>
      <c r="KEA879" s="2"/>
      <c r="KEB879" s="2"/>
      <c r="KEC879" s="2"/>
      <c r="KED879" s="2"/>
      <c r="KEE879" s="2"/>
      <c r="KEF879" s="2"/>
      <c r="KEG879" s="2"/>
      <c r="KEH879" s="2"/>
      <c r="KEI879" s="2"/>
      <c r="KEJ879" s="2"/>
      <c r="KEK879" s="2"/>
      <c r="KEL879" s="2"/>
      <c r="KEM879" s="2"/>
      <c r="KEN879" s="2"/>
      <c r="KEO879" s="2"/>
      <c r="KEP879" s="2"/>
      <c r="KEQ879" s="2"/>
      <c r="KER879" s="2"/>
      <c r="KES879" s="2"/>
      <c r="KET879" s="2"/>
      <c r="KEU879" s="2"/>
      <c r="KEV879" s="2"/>
      <c r="KEW879" s="2"/>
      <c r="KEX879" s="2"/>
      <c r="KEY879" s="2"/>
      <c r="KEZ879" s="2"/>
      <c r="KFA879" s="2"/>
      <c r="KFB879" s="2"/>
      <c r="KFC879" s="2"/>
      <c r="KFD879" s="2"/>
      <c r="KFE879" s="2"/>
      <c r="KFF879" s="2"/>
      <c r="KFG879" s="2"/>
      <c r="KFH879" s="2"/>
      <c r="KFI879" s="2"/>
      <c r="KFJ879" s="2"/>
      <c r="KFK879" s="2"/>
      <c r="KFL879" s="2"/>
      <c r="KFM879" s="2"/>
      <c r="KFN879" s="2"/>
      <c r="KFO879" s="2"/>
      <c r="KFP879" s="2"/>
      <c r="KFQ879" s="2"/>
      <c r="KFR879" s="2"/>
      <c r="KFS879" s="2"/>
      <c r="KFT879" s="2"/>
      <c r="KFU879" s="2"/>
      <c r="KFV879" s="2"/>
      <c r="KFW879" s="2"/>
      <c r="KFX879" s="2"/>
      <c r="KFY879" s="2"/>
      <c r="KFZ879" s="2"/>
      <c r="KGA879" s="2"/>
      <c r="KGB879" s="2"/>
      <c r="KGC879" s="2"/>
      <c r="KGD879" s="2"/>
      <c r="KGE879" s="2"/>
      <c r="KGF879" s="2"/>
      <c r="KGG879" s="2"/>
      <c r="KGH879" s="2"/>
      <c r="KGI879" s="2"/>
      <c r="KGJ879" s="2"/>
      <c r="KGK879" s="2"/>
      <c r="KGL879" s="2"/>
      <c r="KGM879" s="2"/>
      <c r="KGN879" s="2"/>
      <c r="KGO879" s="2"/>
      <c r="KGP879" s="2"/>
      <c r="KGQ879" s="2"/>
      <c r="KGR879" s="2"/>
      <c r="KGS879" s="2"/>
      <c r="KGT879" s="2"/>
      <c r="KGU879" s="2"/>
      <c r="KGV879" s="2"/>
      <c r="KGW879" s="2"/>
      <c r="KGX879" s="2"/>
      <c r="KGY879" s="2"/>
      <c r="KGZ879" s="2"/>
      <c r="KHA879" s="2"/>
      <c r="KHB879" s="2"/>
      <c r="KHC879" s="2"/>
      <c r="KHD879" s="2"/>
      <c r="KHE879" s="2"/>
      <c r="KHF879" s="2"/>
      <c r="KHG879" s="2"/>
      <c r="KHH879" s="2"/>
      <c r="KHI879" s="2"/>
      <c r="KHJ879" s="2"/>
      <c r="KHK879" s="2"/>
      <c r="KHL879" s="2"/>
      <c r="KHM879" s="2"/>
      <c r="KHN879" s="2"/>
      <c r="KHO879" s="2"/>
      <c r="KHP879" s="2"/>
      <c r="KHQ879" s="2"/>
      <c r="KHR879" s="2"/>
      <c r="KHS879" s="2"/>
      <c r="KHT879" s="2"/>
      <c r="KHU879" s="2"/>
      <c r="KHV879" s="2"/>
      <c r="KHW879" s="2"/>
      <c r="KHX879" s="2"/>
      <c r="KHY879" s="2"/>
      <c r="KHZ879" s="2"/>
      <c r="KIA879" s="2"/>
      <c r="KIB879" s="2"/>
      <c r="KIC879" s="2"/>
      <c r="KID879" s="2"/>
      <c r="KIE879" s="2"/>
      <c r="KIF879" s="2"/>
      <c r="KIG879" s="2"/>
      <c r="KIH879" s="2"/>
      <c r="KII879" s="2"/>
      <c r="KIJ879" s="2"/>
      <c r="KIK879" s="2"/>
      <c r="KIL879" s="2"/>
      <c r="KIM879" s="2"/>
      <c r="KIN879" s="2"/>
      <c r="KIO879" s="2"/>
      <c r="KIP879" s="2"/>
      <c r="KIQ879" s="2"/>
      <c r="KIR879" s="2"/>
      <c r="KIS879" s="2"/>
      <c r="KIT879" s="2"/>
      <c r="KIU879" s="2"/>
      <c r="KIV879" s="2"/>
      <c r="KIW879" s="2"/>
      <c r="KIX879" s="2"/>
      <c r="KIY879" s="2"/>
      <c r="KIZ879" s="2"/>
      <c r="KJA879" s="2"/>
      <c r="KJB879" s="2"/>
      <c r="KJC879" s="2"/>
      <c r="KJD879" s="2"/>
      <c r="KJE879" s="2"/>
      <c r="KJF879" s="2"/>
      <c r="KJG879" s="2"/>
      <c r="KJH879" s="2"/>
      <c r="KJI879" s="2"/>
      <c r="KJJ879" s="2"/>
      <c r="KJK879" s="2"/>
      <c r="KJL879" s="2"/>
      <c r="KJM879" s="2"/>
      <c r="KJN879" s="2"/>
      <c r="KJO879" s="2"/>
      <c r="KJP879" s="2"/>
      <c r="KJQ879" s="2"/>
      <c r="KJR879" s="2"/>
      <c r="KJS879" s="2"/>
      <c r="KJT879" s="2"/>
      <c r="KJU879" s="2"/>
      <c r="KJV879" s="2"/>
      <c r="KJW879" s="2"/>
      <c r="KJX879" s="2"/>
      <c r="KJY879" s="2"/>
      <c r="KJZ879" s="2"/>
      <c r="KKA879" s="2"/>
      <c r="KKB879" s="2"/>
      <c r="KKC879" s="2"/>
      <c r="KKD879" s="2"/>
      <c r="KKE879" s="2"/>
      <c r="KKF879" s="2"/>
      <c r="KKG879" s="2"/>
      <c r="KKH879" s="2"/>
      <c r="KKI879" s="2"/>
      <c r="KKJ879" s="2"/>
      <c r="KKK879" s="2"/>
      <c r="KKL879" s="2"/>
      <c r="KKM879" s="2"/>
      <c r="KKN879" s="2"/>
      <c r="KKO879" s="2"/>
      <c r="KKP879" s="2"/>
      <c r="KKQ879" s="2"/>
      <c r="KKR879" s="2"/>
      <c r="KKS879" s="2"/>
      <c r="KKT879" s="2"/>
      <c r="KKU879" s="2"/>
      <c r="KKV879" s="2"/>
      <c r="KKW879" s="2"/>
      <c r="KKX879" s="2"/>
      <c r="KKY879" s="2"/>
      <c r="KKZ879" s="2"/>
      <c r="KLA879" s="2"/>
      <c r="KLB879" s="2"/>
      <c r="KLC879" s="2"/>
      <c r="KLD879" s="2"/>
      <c r="KLE879" s="2"/>
      <c r="KLF879" s="2"/>
      <c r="KLG879" s="2"/>
      <c r="KLH879" s="2"/>
      <c r="KLI879" s="2"/>
      <c r="KLJ879" s="2"/>
      <c r="KLK879" s="2"/>
      <c r="KLL879" s="2"/>
      <c r="KLM879" s="2"/>
      <c r="KLN879" s="2"/>
      <c r="KLO879" s="2"/>
      <c r="KLP879" s="2"/>
      <c r="KLQ879" s="2"/>
      <c r="KLR879" s="2"/>
      <c r="KLS879" s="2"/>
      <c r="KLT879" s="2"/>
      <c r="KLU879" s="2"/>
      <c r="KLV879" s="2"/>
      <c r="KLW879" s="2"/>
      <c r="KLX879" s="2"/>
      <c r="KLY879" s="2"/>
      <c r="KLZ879" s="2"/>
      <c r="KMA879" s="2"/>
      <c r="KMB879" s="2"/>
      <c r="KMC879" s="2"/>
      <c r="KMD879" s="2"/>
      <c r="KME879" s="2"/>
      <c r="KMF879" s="2"/>
      <c r="KMG879" s="2"/>
      <c r="KMH879" s="2"/>
      <c r="KMI879" s="2"/>
      <c r="KMJ879" s="2"/>
      <c r="KMK879" s="2"/>
      <c r="KML879" s="2"/>
      <c r="KMM879" s="2"/>
      <c r="KMN879" s="2"/>
      <c r="KMO879" s="2"/>
      <c r="KMP879" s="2"/>
      <c r="KMQ879" s="2"/>
      <c r="KMR879" s="2"/>
      <c r="KMS879" s="2"/>
      <c r="KMT879" s="2"/>
      <c r="KMU879" s="2"/>
      <c r="KMV879" s="2"/>
      <c r="KMW879" s="2"/>
      <c r="KMX879" s="2"/>
      <c r="KMY879" s="2"/>
      <c r="KMZ879" s="2"/>
      <c r="KNA879" s="2"/>
      <c r="KNB879" s="2"/>
      <c r="KNC879" s="2"/>
      <c r="KND879" s="2"/>
      <c r="KNE879" s="2"/>
      <c r="KNF879" s="2"/>
      <c r="KNG879" s="2"/>
      <c r="KNH879" s="2"/>
      <c r="KNI879" s="2"/>
      <c r="KNJ879" s="2"/>
      <c r="KNK879" s="2"/>
      <c r="KNL879" s="2"/>
      <c r="KNM879" s="2"/>
      <c r="KNN879" s="2"/>
      <c r="KNO879" s="2"/>
      <c r="KNP879" s="2"/>
      <c r="KNQ879" s="2"/>
      <c r="KNR879" s="2"/>
      <c r="KNS879" s="2"/>
      <c r="KNT879" s="2"/>
      <c r="KNU879" s="2"/>
      <c r="KNV879" s="2"/>
      <c r="KNW879" s="2"/>
      <c r="KNX879" s="2"/>
      <c r="KNY879" s="2"/>
      <c r="KNZ879" s="2"/>
      <c r="KOA879" s="2"/>
      <c r="KOB879" s="2"/>
      <c r="KOC879" s="2"/>
      <c r="KOD879" s="2"/>
      <c r="KOE879" s="2"/>
      <c r="KOF879" s="2"/>
      <c r="KOG879" s="2"/>
      <c r="KOH879" s="2"/>
      <c r="KOI879" s="2"/>
      <c r="KOJ879" s="2"/>
      <c r="KOK879" s="2"/>
      <c r="KOL879" s="2"/>
      <c r="KOM879" s="2"/>
      <c r="KON879" s="2"/>
      <c r="KOO879" s="2"/>
      <c r="KOP879" s="2"/>
      <c r="KOQ879" s="2"/>
      <c r="KOR879" s="2"/>
      <c r="KOS879" s="2"/>
      <c r="KOT879" s="2"/>
      <c r="KOU879" s="2"/>
      <c r="KOV879" s="2"/>
      <c r="KOW879" s="2"/>
      <c r="KOX879" s="2"/>
      <c r="KOY879" s="2"/>
      <c r="KOZ879" s="2"/>
      <c r="KPA879" s="2"/>
      <c r="KPB879" s="2"/>
      <c r="KPC879" s="2"/>
      <c r="KPD879" s="2"/>
      <c r="KPE879" s="2"/>
      <c r="KPF879" s="2"/>
      <c r="KPG879" s="2"/>
      <c r="KPH879" s="2"/>
      <c r="KPI879" s="2"/>
      <c r="KPJ879" s="2"/>
      <c r="KPK879" s="2"/>
      <c r="KPL879" s="2"/>
      <c r="KPM879" s="2"/>
      <c r="KPN879" s="2"/>
      <c r="KPO879" s="2"/>
      <c r="KPP879" s="2"/>
      <c r="KPQ879" s="2"/>
      <c r="KPR879" s="2"/>
      <c r="KPS879" s="2"/>
      <c r="KPT879" s="2"/>
      <c r="KPU879" s="2"/>
      <c r="KPV879" s="2"/>
      <c r="KPW879" s="2"/>
      <c r="KPX879" s="2"/>
      <c r="KPY879" s="2"/>
      <c r="KPZ879" s="2"/>
      <c r="KQA879" s="2"/>
      <c r="KQB879" s="2"/>
      <c r="KQC879" s="2"/>
      <c r="KQD879" s="2"/>
      <c r="KQE879" s="2"/>
      <c r="KQF879" s="2"/>
      <c r="KQG879" s="2"/>
      <c r="KQH879" s="2"/>
      <c r="KQI879" s="2"/>
      <c r="KQJ879" s="2"/>
      <c r="KQK879" s="2"/>
      <c r="KQL879" s="2"/>
      <c r="KQM879" s="2"/>
      <c r="KQN879" s="2"/>
      <c r="KQO879" s="2"/>
      <c r="KQP879" s="2"/>
      <c r="KQQ879" s="2"/>
      <c r="KQR879" s="2"/>
      <c r="KQS879" s="2"/>
      <c r="KQT879" s="2"/>
      <c r="KQU879" s="2"/>
      <c r="KQV879" s="2"/>
      <c r="KQW879" s="2"/>
      <c r="KQX879" s="2"/>
      <c r="KQY879" s="2"/>
      <c r="KQZ879" s="2"/>
      <c r="KRA879" s="2"/>
      <c r="KRB879" s="2"/>
      <c r="KRC879" s="2"/>
      <c r="KRD879" s="2"/>
      <c r="KRE879" s="2"/>
      <c r="KRF879" s="2"/>
      <c r="KRG879" s="2"/>
      <c r="KRH879" s="2"/>
      <c r="KRI879" s="2"/>
      <c r="KRJ879" s="2"/>
      <c r="KRK879" s="2"/>
      <c r="KRL879" s="2"/>
      <c r="KRM879" s="2"/>
      <c r="KRN879" s="2"/>
      <c r="KRO879" s="2"/>
      <c r="KRP879" s="2"/>
      <c r="KRQ879" s="2"/>
      <c r="KRR879" s="2"/>
      <c r="KRS879" s="2"/>
      <c r="KRT879" s="2"/>
      <c r="KRU879" s="2"/>
      <c r="KRV879" s="2"/>
      <c r="KRW879" s="2"/>
      <c r="KRX879" s="2"/>
      <c r="KRY879" s="2"/>
      <c r="KRZ879" s="2"/>
      <c r="KSA879" s="2"/>
      <c r="KSB879" s="2"/>
      <c r="KSC879" s="2"/>
      <c r="KSD879" s="2"/>
      <c r="KSE879" s="2"/>
      <c r="KSF879" s="2"/>
      <c r="KSG879" s="2"/>
      <c r="KSH879" s="2"/>
      <c r="KSI879" s="2"/>
      <c r="KSJ879" s="2"/>
      <c r="KSK879" s="2"/>
      <c r="KSL879" s="2"/>
      <c r="KSM879" s="2"/>
      <c r="KSN879" s="2"/>
      <c r="KSO879" s="2"/>
      <c r="KSP879" s="2"/>
      <c r="KSQ879" s="2"/>
      <c r="KSR879" s="2"/>
      <c r="KSS879" s="2"/>
      <c r="KST879" s="2"/>
      <c r="KSU879" s="2"/>
      <c r="KSV879" s="2"/>
      <c r="KSW879" s="2"/>
      <c r="KSX879" s="2"/>
      <c r="KSY879" s="2"/>
      <c r="KSZ879" s="2"/>
      <c r="KTA879" s="2"/>
      <c r="KTB879" s="2"/>
      <c r="KTC879" s="2"/>
      <c r="KTD879" s="2"/>
      <c r="KTE879" s="2"/>
      <c r="KTF879" s="2"/>
      <c r="KTG879" s="2"/>
      <c r="KTH879" s="2"/>
      <c r="KTI879" s="2"/>
      <c r="KTJ879" s="2"/>
      <c r="KTK879" s="2"/>
      <c r="KTL879" s="2"/>
      <c r="KTM879" s="2"/>
      <c r="KTN879" s="2"/>
      <c r="KTO879" s="2"/>
      <c r="KTP879" s="2"/>
      <c r="KTQ879" s="2"/>
      <c r="KTR879" s="2"/>
      <c r="KTS879" s="2"/>
      <c r="KTT879" s="2"/>
      <c r="KTU879" s="2"/>
      <c r="KTV879" s="2"/>
      <c r="KTW879" s="2"/>
      <c r="KTX879" s="2"/>
      <c r="KTY879" s="2"/>
      <c r="KTZ879" s="2"/>
      <c r="KUA879" s="2"/>
      <c r="KUB879" s="2"/>
      <c r="KUC879" s="2"/>
      <c r="KUD879" s="2"/>
      <c r="KUE879" s="2"/>
      <c r="KUF879" s="2"/>
      <c r="KUG879" s="2"/>
      <c r="KUH879" s="2"/>
      <c r="KUI879" s="2"/>
      <c r="KUJ879" s="2"/>
      <c r="KUK879" s="2"/>
      <c r="KUL879" s="2"/>
      <c r="KUM879" s="2"/>
      <c r="KUN879" s="2"/>
      <c r="KUO879" s="2"/>
      <c r="KUP879" s="2"/>
      <c r="KUQ879" s="2"/>
      <c r="KUR879" s="2"/>
      <c r="KUS879" s="2"/>
      <c r="KUT879" s="2"/>
      <c r="KUU879" s="2"/>
      <c r="KUV879" s="2"/>
      <c r="KUW879" s="2"/>
      <c r="KUX879" s="2"/>
      <c r="KUY879" s="2"/>
      <c r="KUZ879" s="2"/>
      <c r="KVA879" s="2"/>
      <c r="KVB879" s="2"/>
      <c r="KVC879" s="2"/>
      <c r="KVD879" s="2"/>
      <c r="KVE879" s="2"/>
      <c r="KVF879" s="2"/>
      <c r="KVG879" s="2"/>
      <c r="KVH879" s="2"/>
      <c r="KVI879" s="2"/>
      <c r="KVJ879" s="2"/>
      <c r="KVK879" s="2"/>
      <c r="KVL879" s="2"/>
      <c r="KVM879" s="2"/>
      <c r="KVN879" s="2"/>
      <c r="KVO879" s="2"/>
      <c r="KVP879" s="2"/>
      <c r="KVQ879" s="2"/>
      <c r="KVR879" s="2"/>
      <c r="KVS879" s="2"/>
      <c r="KVT879" s="2"/>
      <c r="KVU879" s="2"/>
      <c r="KVV879" s="2"/>
      <c r="KVW879" s="2"/>
      <c r="KVX879" s="2"/>
      <c r="KVY879" s="2"/>
      <c r="KVZ879" s="2"/>
      <c r="KWA879" s="2"/>
      <c r="KWB879" s="2"/>
      <c r="KWC879" s="2"/>
      <c r="KWD879" s="2"/>
      <c r="KWE879" s="2"/>
      <c r="KWF879" s="2"/>
      <c r="KWG879" s="2"/>
      <c r="KWH879" s="2"/>
      <c r="KWI879" s="2"/>
      <c r="KWJ879" s="2"/>
      <c r="KWK879" s="2"/>
      <c r="KWL879" s="2"/>
      <c r="KWM879" s="2"/>
      <c r="KWN879" s="2"/>
      <c r="KWO879" s="2"/>
      <c r="KWP879" s="2"/>
      <c r="KWQ879" s="2"/>
      <c r="KWR879" s="2"/>
      <c r="KWS879" s="2"/>
      <c r="KWT879" s="2"/>
      <c r="KWU879" s="2"/>
      <c r="KWV879" s="2"/>
      <c r="KWW879" s="2"/>
      <c r="KWX879" s="2"/>
      <c r="KWY879" s="2"/>
      <c r="KWZ879" s="2"/>
      <c r="KXA879" s="2"/>
      <c r="KXB879" s="2"/>
      <c r="KXC879" s="2"/>
      <c r="KXD879" s="2"/>
      <c r="KXE879" s="2"/>
      <c r="KXF879" s="2"/>
      <c r="KXG879" s="2"/>
      <c r="KXH879" s="2"/>
      <c r="KXI879" s="2"/>
      <c r="KXJ879" s="2"/>
      <c r="KXK879" s="2"/>
      <c r="KXL879" s="2"/>
      <c r="KXM879" s="2"/>
      <c r="KXN879" s="2"/>
      <c r="KXO879" s="2"/>
      <c r="KXP879" s="2"/>
      <c r="KXQ879" s="2"/>
      <c r="KXR879" s="2"/>
      <c r="KXS879" s="2"/>
      <c r="KXT879" s="2"/>
      <c r="KXU879" s="2"/>
      <c r="KXV879" s="2"/>
      <c r="KXW879" s="2"/>
      <c r="KXX879" s="2"/>
      <c r="KXY879" s="2"/>
      <c r="KXZ879" s="2"/>
      <c r="KYA879" s="2"/>
      <c r="KYB879" s="2"/>
      <c r="KYC879" s="2"/>
      <c r="KYD879" s="2"/>
      <c r="KYE879" s="2"/>
      <c r="KYF879" s="2"/>
      <c r="KYG879" s="2"/>
      <c r="KYH879" s="2"/>
      <c r="KYI879" s="2"/>
      <c r="KYJ879" s="2"/>
      <c r="KYK879" s="2"/>
      <c r="KYL879" s="2"/>
      <c r="KYM879" s="2"/>
      <c r="KYN879" s="2"/>
      <c r="KYO879" s="2"/>
      <c r="KYP879" s="2"/>
      <c r="KYQ879" s="2"/>
      <c r="KYR879" s="2"/>
      <c r="KYS879" s="2"/>
      <c r="KYT879" s="2"/>
      <c r="KYU879" s="2"/>
      <c r="KYV879" s="2"/>
      <c r="KYW879" s="2"/>
      <c r="KYX879" s="2"/>
      <c r="KYY879" s="2"/>
      <c r="KYZ879" s="2"/>
      <c r="KZA879" s="2"/>
      <c r="KZB879" s="2"/>
      <c r="KZC879" s="2"/>
      <c r="KZD879" s="2"/>
      <c r="KZE879" s="2"/>
      <c r="KZF879" s="2"/>
      <c r="KZG879" s="2"/>
      <c r="KZH879" s="2"/>
      <c r="KZI879" s="2"/>
      <c r="KZJ879" s="2"/>
      <c r="KZK879" s="2"/>
      <c r="KZL879" s="2"/>
      <c r="KZM879" s="2"/>
      <c r="KZN879" s="2"/>
      <c r="KZO879" s="2"/>
      <c r="KZP879" s="2"/>
      <c r="KZQ879" s="2"/>
      <c r="KZR879" s="2"/>
      <c r="KZS879" s="2"/>
      <c r="KZT879" s="2"/>
      <c r="KZU879" s="2"/>
      <c r="KZV879" s="2"/>
      <c r="KZW879" s="2"/>
      <c r="KZX879" s="2"/>
      <c r="KZY879" s="2"/>
      <c r="KZZ879" s="2"/>
      <c r="LAA879" s="2"/>
      <c r="LAB879" s="2"/>
      <c r="LAC879" s="2"/>
      <c r="LAD879" s="2"/>
      <c r="LAE879" s="2"/>
      <c r="LAF879" s="2"/>
      <c r="LAG879" s="2"/>
      <c r="LAH879" s="2"/>
      <c r="LAI879" s="2"/>
      <c r="LAJ879" s="2"/>
      <c r="LAK879" s="2"/>
      <c r="LAL879" s="2"/>
      <c r="LAM879" s="2"/>
      <c r="LAN879" s="2"/>
      <c r="LAO879" s="2"/>
      <c r="LAP879" s="2"/>
      <c r="LAQ879" s="2"/>
      <c r="LAR879" s="2"/>
      <c r="LAS879" s="2"/>
      <c r="LAT879" s="2"/>
      <c r="LAU879" s="2"/>
      <c r="LAV879" s="2"/>
      <c r="LAW879" s="2"/>
      <c r="LAX879" s="2"/>
      <c r="LAY879" s="2"/>
      <c r="LAZ879" s="2"/>
      <c r="LBA879" s="2"/>
      <c r="LBB879" s="2"/>
      <c r="LBC879" s="2"/>
      <c r="LBD879" s="2"/>
      <c r="LBE879" s="2"/>
      <c r="LBF879" s="2"/>
      <c r="LBG879" s="2"/>
      <c r="LBH879" s="2"/>
      <c r="LBI879" s="2"/>
      <c r="LBJ879" s="2"/>
      <c r="LBK879" s="2"/>
      <c r="LBL879" s="2"/>
      <c r="LBM879" s="2"/>
      <c r="LBN879" s="2"/>
      <c r="LBO879" s="2"/>
      <c r="LBP879" s="2"/>
      <c r="LBQ879" s="2"/>
      <c r="LBR879" s="2"/>
      <c r="LBS879" s="2"/>
      <c r="LBT879" s="2"/>
      <c r="LBU879" s="2"/>
      <c r="LBV879" s="2"/>
      <c r="LBW879" s="2"/>
      <c r="LBX879" s="2"/>
      <c r="LBY879" s="2"/>
      <c r="LBZ879" s="2"/>
      <c r="LCA879" s="2"/>
      <c r="LCB879" s="2"/>
      <c r="LCC879" s="2"/>
      <c r="LCD879" s="2"/>
      <c r="LCE879" s="2"/>
      <c r="LCF879" s="2"/>
      <c r="LCG879" s="2"/>
      <c r="LCH879" s="2"/>
      <c r="LCI879" s="2"/>
      <c r="LCJ879" s="2"/>
      <c r="LCK879" s="2"/>
      <c r="LCL879" s="2"/>
      <c r="LCM879" s="2"/>
      <c r="LCN879" s="2"/>
      <c r="LCO879" s="2"/>
      <c r="LCP879" s="2"/>
      <c r="LCQ879" s="2"/>
      <c r="LCR879" s="2"/>
      <c r="LCS879" s="2"/>
      <c r="LCT879" s="2"/>
      <c r="LCU879" s="2"/>
      <c r="LCV879" s="2"/>
      <c r="LCW879" s="2"/>
      <c r="LCX879" s="2"/>
      <c r="LCY879" s="2"/>
      <c r="LCZ879" s="2"/>
      <c r="LDA879" s="2"/>
      <c r="LDB879" s="2"/>
      <c r="LDC879" s="2"/>
      <c r="LDD879" s="2"/>
      <c r="LDE879" s="2"/>
      <c r="LDF879" s="2"/>
      <c r="LDG879" s="2"/>
      <c r="LDH879" s="2"/>
      <c r="LDI879" s="2"/>
      <c r="LDJ879" s="2"/>
      <c r="LDK879" s="2"/>
      <c r="LDL879" s="2"/>
      <c r="LDM879" s="2"/>
      <c r="LDN879" s="2"/>
      <c r="LDO879" s="2"/>
      <c r="LDP879" s="2"/>
      <c r="LDQ879" s="2"/>
      <c r="LDR879" s="2"/>
      <c r="LDS879" s="2"/>
      <c r="LDT879" s="2"/>
      <c r="LDU879" s="2"/>
      <c r="LDV879" s="2"/>
      <c r="LDW879" s="2"/>
      <c r="LDX879" s="2"/>
      <c r="LDY879" s="2"/>
      <c r="LDZ879" s="2"/>
      <c r="LEA879" s="2"/>
      <c r="LEB879" s="2"/>
      <c r="LEC879" s="2"/>
      <c r="LED879" s="2"/>
      <c r="LEE879" s="2"/>
      <c r="LEF879" s="2"/>
      <c r="LEG879" s="2"/>
      <c r="LEH879" s="2"/>
      <c r="LEI879" s="2"/>
      <c r="LEJ879" s="2"/>
      <c r="LEK879" s="2"/>
      <c r="LEL879" s="2"/>
      <c r="LEM879" s="2"/>
      <c r="LEN879" s="2"/>
      <c r="LEO879" s="2"/>
      <c r="LEP879" s="2"/>
      <c r="LEQ879" s="2"/>
      <c r="LER879" s="2"/>
      <c r="LES879" s="2"/>
      <c r="LET879" s="2"/>
      <c r="LEU879" s="2"/>
      <c r="LEV879" s="2"/>
      <c r="LEW879" s="2"/>
      <c r="LEX879" s="2"/>
      <c r="LEY879" s="2"/>
      <c r="LEZ879" s="2"/>
      <c r="LFA879" s="2"/>
      <c r="LFB879" s="2"/>
      <c r="LFC879" s="2"/>
      <c r="LFD879" s="2"/>
      <c r="LFE879" s="2"/>
      <c r="LFF879" s="2"/>
      <c r="LFG879" s="2"/>
      <c r="LFH879" s="2"/>
      <c r="LFI879" s="2"/>
      <c r="LFJ879" s="2"/>
      <c r="LFK879" s="2"/>
      <c r="LFL879" s="2"/>
      <c r="LFM879" s="2"/>
      <c r="LFN879" s="2"/>
      <c r="LFO879" s="2"/>
      <c r="LFP879" s="2"/>
      <c r="LFQ879" s="2"/>
      <c r="LFR879" s="2"/>
      <c r="LFS879" s="2"/>
      <c r="LFT879" s="2"/>
      <c r="LFU879" s="2"/>
      <c r="LFV879" s="2"/>
      <c r="LFW879" s="2"/>
      <c r="LFX879" s="2"/>
      <c r="LFY879" s="2"/>
      <c r="LFZ879" s="2"/>
      <c r="LGA879" s="2"/>
      <c r="LGB879" s="2"/>
      <c r="LGC879" s="2"/>
      <c r="LGD879" s="2"/>
      <c r="LGE879" s="2"/>
      <c r="LGF879" s="2"/>
      <c r="LGG879" s="2"/>
      <c r="LGH879" s="2"/>
      <c r="LGI879" s="2"/>
      <c r="LGJ879" s="2"/>
      <c r="LGK879" s="2"/>
      <c r="LGL879" s="2"/>
      <c r="LGM879" s="2"/>
      <c r="LGN879" s="2"/>
      <c r="LGO879" s="2"/>
      <c r="LGP879" s="2"/>
      <c r="LGQ879" s="2"/>
      <c r="LGR879" s="2"/>
      <c r="LGS879" s="2"/>
      <c r="LGT879" s="2"/>
      <c r="LGU879" s="2"/>
      <c r="LGV879" s="2"/>
      <c r="LGW879" s="2"/>
      <c r="LGX879" s="2"/>
      <c r="LGY879" s="2"/>
      <c r="LGZ879" s="2"/>
      <c r="LHA879" s="2"/>
      <c r="LHB879" s="2"/>
      <c r="LHC879" s="2"/>
      <c r="LHD879" s="2"/>
      <c r="LHE879" s="2"/>
      <c r="LHF879" s="2"/>
      <c r="LHG879" s="2"/>
      <c r="LHH879" s="2"/>
      <c r="LHI879" s="2"/>
      <c r="LHJ879" s="2"/>
      <c r="LHK879" s="2"/>
      <c r="LHL879" s="2"/>
      <c r="LHM879" s="2"/>
      <c r="LHN879" s="2"/>
      <c r="LHO879" s="2"/>
      <c r="LHP879" s="2"/>
      <c r="LHQ879" s="2"/>
      <c r="LHR879" s="2"/>
      <c r="LHS879" s="2"/>
      <c r="LHT879" s="2"/>
      <c r="LHU879" s="2"/>
      <c r="LHV879" s="2"/>
      <c r="LHW879" s="2"/>
      <c r="LHX879" s="2"/>
      <c r="LHY879" s="2"/>
      <c r="LHZ879" s="2"/>
      <c r="LIA879" s="2"/>
      <c r="LIB879" s="2"/>
      <c r="LIC879" s="2"/>
      <c r="LID879" s="2"/>
      <c r="LIE879" s="2"/>
      <c r="LIF879" s="2"/>
      <c r="LIG879" s="2"/>
      <c r="LIH879" s="2"/>
      <c r="LII879" s="2"/>
      <c r="LIJ879" s="2"/>
      <c r="LIK879" s="2"/>
      <c r="LIL879" s="2"/>
      <c r="LIM879" s="2"/>
      <c r="LIN879" s="2"/>
      <c r="LIO879" s="2"/>
      <c r="LIP879" s="2"/>
      <c r="LIQ879" s="2"/>
      <c r="LIR879" s="2"/>
      <c r="LIS879" s="2"/>
      <c r="LIT879" s="2"/>
      <c r="LIU879" s="2"/>
      <c r="LIV879" s="2"/>
      <c r="LIW879" s="2"/>
      <c r="LIX879" s="2"/>
      <c r="LIY879" s="2"/>
      <c r="LIZ879" s="2"/>
      <c r="LJA879" s="2"/>
      <c r="LJB879" s="2"/>
      <c r="LJC879" s="2"/>
      <c r="LJD879" s="2"/>
      <c r="LJE879" s="2"/>
      <c r="LJF879" s="2"/>
      <c r="LJG879" s="2"/>
      <c r="LJH879" s="2"/>
      <c r="LJI879" s="2"/>
      <c r="LJJ879" s="2"/>
      <c r="LJK879" s="2"/>
      <c r="LJL879" s="2"/>
      <c r="LJM879" s="2"/>
      <c r="LJN879" s="2"/>
      <c r="LJO879" s="2"/>
      <c r="LJP879" s="2"/>
      <c r="LJQ879" s="2"/>
      <c r="LJR879" s="2"/>
      <c r="LJS879" s="2"/>
      <c r="LJT879" s="2"/>
      <c r="LJU879" s="2"/>
      <c r="LJV879" s="2"/>
      <c r="LJW879" s="2"/>
      <c r="LJX879" s="2"/>
      <c r="LJY879" s="2"/>
      <c r="LJZ879" s="2"/>
      <c r="LKA879" s="2"/>
      <c r="LKB879" s="2"/>
      <c r="LKC879" s="2"/>
      <c r="LKD879" s="2"/>
      <c r="LKE879" s="2"/>
      <c r="LKF879" s="2"/>
      <c r="LKG879" s="2"/>
      <c r="LKH879" s="2"/>
      <c r="LKI879" s="2"/>
      <c r="LKJ879" s="2"/>
      <c r="LKK879" s="2"/>
      <c r="LKL879" s="2"/>
      <c r="LKM879" s="2"/>
      <c r="LKN879" s="2"/>
      <c r="LKO879" s="2"/>
      <c r="LKP879" s="2"/>
      <c r="LKQ879" s="2"/>
      <c r="LKR879" s="2"/>
      <c r="LKS879" s="2"/>
      <c r="LKT879" s="2"/>
      <c r="LKU879" s="2"/>
      <c r="LKV879" s="2"/>
      <c r="LKW879" s="2"/>
      <c r="LKX879" s="2"/>
      <c r="LKY879" s="2"/>
      <c r="LKZ879" s="2"/>
      <c r="LLA879" s="2"/>
      <c r="LLB879" s="2"/>
      <c r="LLC879" s="2"/>
      <c r="LLD879" s="2"/>
      <c r="LLE879" s="2"/>
      <c r="LLF879" s="2"/>
      <c r="LLG879" s="2"/>
      <c r="LLH879" s="2"/>
      <c r="LLI879" s="2"/>
      <c r="LLJ879" s="2"/>
      <c r="LLK879" s="2"/>
      <c r="LLL879" s="2"/>
      <c r="LLM879" s="2"/>
      <c r="LLN879" s="2"/>
      <c r="LLO879" s="2"/>
      <c r="LLP879" s="2"/>
      <c r="LLQ879" s="2"/>
      <c r="LLR879" s="2"/>
      <c r="LLS879" s="2"/>
      <c r="LLT879" s="2"/>
      <c r="LLU879" s="2"/>
      <c r="LLV879" s="2"/>
      <c r="LLW879" s="2"/>
      <c r="LLX879" s="2"/>
      <c r="LLY879" s="2"/>
      <c r="LLZ879" s="2"/>
      <c r="LMA879" s="2"/>
      <c r="LMB879" s="2"/>
      <c r="LMC879" s="2"/>
      <c r="LMD879" s="2"/>
      <c r="LME879" s="2"/>
      <c r="LMF879" s="2"/>
      <c r="LMG879" s="2"/>
      <c r="LMH879" s="2"/>
      <c r="LMI879" s="2"/>
      <c r="LMJ879" s="2"/>
      <c r="LMK879" s="2"/>
      <c r="LML879" s="2"/>
      <c r="LMM879" s="2"/>
      <c r="LMN879" s="2"/>
      <c r="LMO879" s="2"/>
      <c r="LMP879" s="2"/>
      <c r="LMQ879" s="2"/>
      <c r="LMR879" s="2"/>
      <c r="LMS879" s="2"/>
      <c r="LMT879" s="2"/>
      <c r="LMU879" s="2"/>
      <c r="LMV879" s="2"/>
      <c r="LMW879" s="2"/>
      <c r="LMX879" s="2"/>
      <c r="LMY879" s="2"/>
      <c r="LMZ879" s="2"/>
      <c r="LNA879" s="2"/>
      <c r="LNB879" s="2"/>
      <c r="LNC879" s="2"/>
      <c r="LND879" s="2"/>
      <c r="LNE879" s="2"/>
      <c r="LNF879" s="2"/>
      <c r="LNG879" s="2"/>
      <c r="LNH879" s="2"/>
      <c r="LNI879" s="2"/>
      <c r="LNJ879" s="2"/>
      <c r="LNK879" s="2"/>
      <c r="LNL879" s="2"/>
      <c r="LNM879" s="2"/>
      <c r="LNN879" s="2"/>
      <c r="LNO879" s="2"/>
      <c r="LNP879" s="2"/>
      <c r="LNQ879" s="2"/>
      <c r="LNR879" s="2"/>
      <c r="LNS879" s="2"/>
      <c r="LNT879" s="2"/>
      <c r="LNU879" s="2"/>
      <c r="LNV879" s="2"/>
      <c r="LNW879" s="2"/>
      <c r="LNX879" s="2"/>
      <c r="LNY879" s="2"/>
      <c r="LNZ879" s="2"/>
      <c r="LOA879" s="2"/>
      <c r="LOB879" s="2"/>
      <c r="LOC879" s="2"/>
      <c r="LOD879" s="2"/>
      <c r="LOE879" s="2"/>
      <c r="LOF879" s="2"/>
      <c r="LOG879" s="2"/>
      <c r="LOH879" s="2"/>
      <c r="LOI879" s="2"/>
      <c r="LOJ879" s="2"/>
      <c r="LOK879" s="2"/>
      <c r="LOL879" s="2"/>
      <c r="LOM879" s="2"/>
      <c r="LON879" s="2"/>
      <c r="LOO879" s="2"/>
      <c r="LOP879" s="2"/>
      <c r="LOQ879" s="2"/>
      <c r="LOR879" s="2"/>
      <c r="LOS879" s="2"/>
      <c r="LOT879" s="2"/>
      <c r="LOU879" s="2"/>
      <c r="LOV879" s="2"/>
      <c r="LOW879" s="2"/>
      <c r="LOX879" s="2"/>
      <c r="LOY879" s="2"/>
      <c r="LOZ879" s="2"/>
      <c r="LPA879" s="2"/>
      <c r="LPB879" s="2"/>
      <c r="LPC879" s="2"/>
      <c r="LPD879" s="2"/>
      <c r="LPE879" s="2"/>
      <c r="LPF879" s="2"/>
      <c r="LPG879" s="2"/>
      <c r="LPH879" s="2"/>
      <c r="LPI879" s="2"/>
      <c r="LPJ879" s="2"/>
      <c r="LPK879" s="2"/>
      <c r="LPL879" s="2"/>
      <c r="LPM879" s="2"/>
      <c r="LPN879" s="2"/>
      <c r="LPO879" s="2"/>
      <c r="LPP879" s="2"/>
      <c r="LPQ879" s="2"/>
      <c r="LPR879" s="2"/>
      <c r="LPS879" s="2"/>
      <c r="LPT879" s="2"/>
      <c r="LPU879" s="2"/>
      <c r="LPV879" s="2"/>
      <c r="LPW879" s="2"/>
      <c r="LPX879" s="2"/>
      <c r="LPY879" s="2"/>
      <c r="LPZ879" s="2"/>
      <c r="LQA879" s="2"/>
      <c r="LQB879" s="2"/>
      <c r="LQC879" s="2"/>
      <c r="LQD879" s="2"/>
      <c r="LQE879" s="2"/>
      <c r="LQF879" s="2"/>
      <c r="LQG879" s="2"/>
      <c r="LQH879" s="2"/>
      <c r="LQI879" s="2"/>
      <c r="LQJ879" s="2"/>
      <c r="LQK879" s="2"/>
      <c r="LQL879" s="2"/>
      <c r="LQM879" s="2"/>
      <c r="LQN879" s="2"/>
      <c r="LQO879" s="2"/>
      <c r="LQP879" s="2"/>
      <c r="LQQ879" s="2"/>
      <c r="LQR879" s="2"/>
      <c r="LQS879" s="2"/>
      <c r="LQT879" s="2"/>
      <c r="LQU879" s="2"/>
      <c r="LQV879" s="2"/>
      <c r="LQW879" s="2"/>
      <c r="LQX879" s="2"/>
      <c r="LQY879" s="2"/>
      <c r="LQZ879" s="2"/>
      <c r="LRA879" s="2"/>
      <c r="LRB879" s="2"/>
      <c r="LRC879" s="2"/>
      <c r="LRD879" s="2"/>
      <c r="LRE879" s="2"/>
      <c r="LRF879" s="2"/>
      <c r="LRG879" s="2"/>
      <c r="LRH879" s="2"/>
      <c r="LRI879" s="2"/>
      <c r="LRJ879" s="2"/>
      <c r="LRK879" s="2"/>
      <c r="LRL879" s="2"/>
      <c r="LRM879" s="2"/>
      <c r="LRN879" s="2"/>
      <c r="LRO879" s="2"/>
      <c r="LRP879" s="2"/>
      <c r="LRQ879" s="2"/>
      <c r="LRR879" s="2"/>
      <c r="LRS879" s="2"/>
      <c r="LRT879" s="2"/>
      <c r="LRU879" s="2"/>
      <c r="LRV879" s="2"/>
      <c r="LRW879" s="2"/>
      <c r="LRX879" s="2"/>
      <c r="LRY879" s="2"/>
      <c r="LRZ879" s="2"/>
      <c r="LSA879" s="2"/>
      <c r="LSB879" s="2"/>
      <c r="LSC879" s="2"/>
      <c r="LSD879" s="2"/>
      <c r="LSE879" s="2"/>
      <c r="LSF879" s="2"/>
      <c r="LSG879" s="2"/>
      <c r="LSH879" s="2"/>
      <c r="LSI879" s="2"/>
      <c r="LSJ879" s="2"/>
      <c r="LSK879" s="2"/>
      <c r="LSL879" s="2"/>
      <c r="LSM879" s="2"/>
      <c r="LSN879" s="2"/>
      <c r="LSO879" s="2"/>
      <c r="LSP879" s="2"/>
      <c r="LSQ879" s="2"/>
      <c r="LSR879" s="2"/>
      <c r="LSS879" s="2"/>
      <c r="LST879" s="2"/>
      <c r="LSU879" s="2"/>
      <c r="LSV879" s="2"/>
      <c r="LSW879" s="2"/>
      <c r="LSX879" s="2"/>
      <c r="LSY879" s="2"/>
      <c r="LSZ879" s="2"/>
      <c r="LTA879" s="2"/>
      <c r="LTB879" s="2"/>
      <c r="LTC879" s="2"/>
      <c r="LTD879" s="2"/>
      <c r="LTE879" s="2"/>
      <c r="LTF879" s="2"/>
      <c r="LTG879" s="2"/>
      <c r="LTH879" s="2"/>
      <c r="LTI879" s="2"/>
      <c r="LTJ879" s="2"/>
      <c r="LTK879" s="2"/>
      <c r="LTL879" s="2"/>
      <c r="LTM879" s="2"/>
      <c r="LTN879" s="2"/>
      <c r="LTO879" s="2"/>
      <c r="LTP879" s="2"/>
      <c r="LTQ879" s="2"/>
      <c r="LTR879" s="2"/>
      <c r="LTS879" s="2"/>
      <c r="LTT879" s="2"/>
      <c r="LTU879" s="2"/>
      <c r="LTV879" s="2"/>
      <c r="LTW879" s="2"/>
      <c r="LTX879" s="2"/>
      <c r="LTY879" s="2"/>
      <c r="LTZ879" s="2"/>
      <c r="LUA879" s="2"/>
      <c r="LUB879" s="2"/>
      <c r="LUC879" s="2"/>
      <c r="LUD879" s="2"/>
      <c r="LUE879" s="2"/>
      <c r="LUF879" s="2"/>
      <c r="LUG879" s="2"/>
      <c r="LUH879" s="2"/>
      <c r="LUI879" s="2"/>
      <c r="LUJ879" s="2"/>
      <c r="LUK879" s="2"/>
      <c r="LUL879" s="2"/>
      <c r="LUM879" s="2"/>
      <c r="LUN879" s="2"/>
      <c r="LUO879" s="2"/>
      <c r="LUP879" s="2"/>
      <c r="LUQ879" s="2"/>
      <c r="LUR879" s="2"/>
      <c r="LUS879" s="2"/>
      <c r="LUT879" s="2"/>
      <c r="LUU879" s="2"/>
      <c r="LUV879" s="2"/>
      <c r="LUW879" s="2"/>
      <c r="LUX879" s="2"/>
      <c r="LUY879" s="2"/>
      <c r="LUZ879" s="2"/>
      <c r="LVA879" s="2"/>
      <c r="LVB879" s="2"/>
      <c r="LVC879" s="2"/>
      <c r="LVD879" s="2"/>
      <c r="LVE879" s="2"/>
      <c r="LVF879" s="2"/>
      <c r="LVG879" s="2"/>
      <c r="LVH879" s="2"/>
      <c r="LVI879" s="2"/>
      <c r="LVJ879" s="2"/>
      <c r="LVK879" s="2"/>
      <c r="LVL879" s="2"/>
      <c r="LVM879" s="2"/>
      <c r="LVN879" s="2"/>
      <c r="LVO879" s="2"/>
      <c r="LVP879" s="2"/>
      <c r="LVQ879" s="2"/>
      <c r="LVR879" s="2"/>
      <c r="LVS879" s="2"/>
      <c r="LVT879" s="2"/>
      <c r="LVU879" s="2"/>
      <c r="LVV879" s="2"/>
      <c r="LVW879" s="2"/>
      <c r="LVX879" s="2"/>
      <c r="LVY879" s="2"/>
      <c r="LVZ879" s="2"/>
      <c r="LWA879" s="2"/>
      <c r="LWB879" s="2"/>
      <c r="LWC879" s="2"/>
      <c r="LWD879" s="2"/>
      <c r="LWE879" s="2"/>
      <c r="LWF879" s="2"/>
      <c r="LWG879" s="2"/>
      <c r="LWH879" s="2"/>
      <c r="LWI879" s="2"/>
      <c r="LWJ879" s="2"/>
      <c r="LWK879" s="2"/>
      <c r="LWL879" s="2"/>
      <c r="LWM879" s="2"/>
      <c r="LWN879" s="2"/>
      <c r="LWO879" s="2"/>
      <c r="LWP879" s="2"/>
      <c r="LWQ879" s="2"/>
      <c r="LWR879" s="2"/>
      <c r="LWS879" s="2"/>
      <c r="LWT879" s="2"/>
      <c r="LWU879" s="2"/>
      <c r="LWV879" s="2"/>
      <c r="LWW879" s="2"/>
      <c r="LWX879" s="2"/>
      <c r="LWY879" s="2"/>
      <c r="LWZ879" s="2"/>
      <c r="LXA879" s="2"/>
      <c r="LXB879" s="2"/>
      <c r="LXC879" s="2"/>
      <c r="LXD879" s="2"/>
      <c r="LXE879" s="2"/>
      <c r="LXF879" s="2"/>
      <c r="LXG879" s="2"/>
      <c r="LXH879" s="2"/>
      <c r="LXI879" s="2"/>
      <c r="LXJ879" s="2"/>
      <c r="LXK879" s="2"/>
      <c r="LXL879" s="2"/>
      <c r="LXM879" s="2"/>
      <c r="LXN879" s="2"/>
      <c r="LXO879" s="2"/>
      <c r="LXP879" s="2"/>
      <c r="LXQ879" s="2"/>
      <c r="LXR879" s="2"/>
      <c r="LXS879" s="2"/>
      <c r="LXT879" s="2"/>
      <c r="LXU879" s="2"/>
      <c r="LXV879" s="2"/>
      <c r="LXW879" s="2"/>
      <c r="LXX879" s="2"/>
      <c r="LXY879" s="2"/>
      <c r="LXZ879" s="2"/>
      <c r="LYA879" s="2"/>
      <c r="LYB879" s="2"/>
      <c r="LYC879" s="2"/>
      <c r="LYD879" s="2"/>
      <c r="LYE879" s="2"/>
      <c r="LYF879" s="2"/>
      <c r="LYG879" s="2"/>
      <c r="LYH879" s="2"/>
      <c r="LYI879" s="2"/>
      <c r="LYJ879" s="2"/>
      <c r="LYK879" s="2"/>
      <c r="LYL879" s="2"/>
      <c r="LYM879" s="2"/>
      <c r="LYN879" s="2"/>
      <c r="LYO879" s="2"/>
      <c r="LYP879" s="2"/>
      <c r="LYQ879" s="2"/>
      <c r="LYR879" s="2"/>
      <c r="LYS879" s="2"/>
      <c r="LYT879" s="2"/>
      <c r="LYU879" s="2"/>
      <c r="LYV879" s="2"/>
      <c r="LYW879" s="2"/>
      <c r="LYX879" s="2"/>
      <c r="LYY879" s="2"/>
      <c r="LYZ879" s="2"/>
      <c r="LZA879" s="2"/>
      <c r="LZB879" s="2"/>
      <c r="LZC879" s="2"/>
      <c r="LZD879" s="2"/>
      <c r="LZE879" s="2"/>
      <c r="LZF879" s="2"/>
      <c r="LZG879" s="2"/>
      <c r="LZH879" s="2"/>
      <c r="LZI879" s="2"/>
      <c r="LZJ879" s="2"/>
      <c r="LZK879" s="2"/>
      <c r="LZL879" s="2"/>
      <c r="LZM879" s="2"/>
      <c r="LZN879" s="2"/>
      <c r="LZO879" s="2"/>
      <c r="LZP879" s="2"/>
      <c r="LZQ879" s="2"/>
      <c r="LZR879" s="2"/>
      <c r="LZS879" s="2"/>
      <c r="LZT879" s="2"/>
      <c r="LZU879" s="2"/>
      <c r="LZV879" s="2"/>
      <c r="LZW879" s="2"/>
      <c r="LZX879" s="2"/>
      <c r="LZY879" s="2"/>
      <c r="LZZ879" s="2"/>
      <c r="MAA879" s="2"/>
      <c r="MAB879" s="2"/>
      <c r="MAC879" s="2"/>
      <c r="MAD879" s="2"/>
      <c r="MAE879" s="2"/>
      <c r="MAF879" s="2"/>
      <c r="MAG879" s="2"/>
      <c r="MAH879" s="2"/>
      <c r="MAI879" s="2"/>
      <c r="MAJ879" s="2"/>
      <c r="MAK879" s="2"/>
      <c r="MAL879" s="2"/>
      <c r="MAM879" s="2"/>
      <c r="MAN879" s="2"/>
      <c r="MAO879" s="2"/>
      <c r="MAP879" s="2"/>
      <c r="MAQ879" s="2"/>
      <c r="MAR879" s="2"/>
      <c r="MAS879" s="2"/>
      <c r="MAT879" s="2"/>
      <c r="MAU879" s="2"/>
      <c r="MAV879" s="2"/>
      <c r="MAW879" s="2"/>
      <c r="MAX879" s="2"/>
      <c r="MAY879" s="2"/>
      <c r="MAZ879" s="2"/>
      <c r="MBA879" s="2"/>
      <c r="MBB879" s="2"/>
      <c r="MBC879" s="2"/>
      <c r="MBD879" s="2"/>
      <c r="MBE879" s="2"/>
      <c r="MBF879" s="2"/>
      <c r="MBG879" s="2"/>
      <c r="MBH879" s="2"/>
      <c r="MBI879" s="2"/>
      <c r="MBJ879" s="2"/>
      <c r="MBK879" s="2"/>
      <c r="MBL879" s="2"/>
      <c r="MBM879" s="2"/>
      <c r="MBN879" s="2"/>
      <c r="MBO879" s="2"/>
      <c r="MBP879" s="2"/>
      <c r="MBQ879" s="2"/>
      <c r="MBR879" s="2"/>
      <c r="MBS879" s="2"/>
      <c r="MBT879" s="2"/>
      <c r="MBU879" s="2"/>
      <c r="MBV879" s="2"/>
      <c r="MBW879" s="2"/>
      <c r="MBX879" s="2"/>
      <c r="MBY879" s="2"/>
      <c r="MBZ879" s="2"/>
      <c r="MCA879" s="2"/>
      <c r="MCB879" s="2"/>
      <c r="MCC879" s="2"/>
      <c r="MCD879" s="2"/>
      <c r="MCE879" s="2"/>
      <c r="MCF879" s="2"/>
      <c r="MCG879" s="2"/>
      <c r="MCH879" s="2"/>
      <c r="MCI879" s="2"/>
      <c r="MCJ879" s="2"/>
      <c r="MCK879" s="2"/>
      <c r="MCL879" s="2"/>
      <c r="MCM879" s="2"/>
      <c r="MCN879" s="2"/>
      <c r="MCO879" s="2"/>
      <c r="MCP879" s="2"/>
      <c r="MCQ879" s="2"/>
      <c r="MCR879" s="2"/>
      <c r="MCS879" s="2"/>
      <c r="MCT879" s="2"/>
      <c r="MCU879" s="2"/>
      <c r="MCV879" s="2"/>
      <c r="MCW879" s="2"/>
      <c r="MCX879" s="2"/>
      <c r="MCY879" s="2"/>
      <c r="MCZ879" s="2"/>
      <c r="MDA879" s="2"/>
      <c r="MDB879" s="2"/>
      <c r="MDC879" s="2"/>
      <c r="MDD879" s="2"/>
      <c r="MDE879" s="2"/>
      <c r="MDF879" s="2"/>
      <c r="MDG879" s="2"/>
      <c r="MDH879" s="2"/>
      <c r="MDI879" s="2"/>
      <c r="MDJ879" s="2"/>
      <c r="MDK879" s="2"/>
      <c r="MDL879" s="2"/>
      <c r="MDM879" s="2"/>
      <c r="MDN879" s="2"/>
      <c r="MDO879" s="2"/>
      <c r="MDP879" s="2"/>
      <c r="MDQ879" s="2"/>
      <c r="MDR879" s="2"/>
      <c r="MDS879" s="2"/>
      <c r="MDT879" s="2"/>
      <c r="MDU879" s="2"/>
      <c r="MDV879" s="2"/>
      <c r="MDW879" s="2"/>
      <c r="MDX879" s="2"/>
      <c r="MDY879" s="2"/>
      <c r="MDZ879" s="2"/>
      <c r="MEA879" s="2"/>
      <c r="MEB879" s="2"/>
      <c r="MEC879" s="2"/>
      <c r="MED879" s="2"/>
      <c r="MEE879" s="2"/>
      <c r="MEF879" s="2"/>
      <c r="MEG879" s="2"/>
      <c r="MEH879" s="2"/>
      <c r="MEI879" s="2"/>
      <c r="MEJ879" s="2"/>
      <c r="MEK879" s="2"/>
      <c r="MEL879" s="2"/>
      <c r="MEM879" s="2"/>
      <c r="MEN879" s="2"/>
      <c r="MEO879" s="2"/>
      <c r="MEP879" s="2"/>
      <c r="MEQ879" s="2"/>
      <c r="MER879" s="2"/>
      <c r="MES879" s="2"/>
      <c r="MET879" s="2"/>
      <c r="MEU879" s="2"/>
      <c r="MEV879" s="2"/>
      <c r="MEW879" s="2"/>
      <c r="MEX879" s="2"/>
      <c r="MEY879" s="2"/>
      <c r="MEZ879" s="2"/>
      <c r="MFA879" s="2"/>
      <c r="MFB879" s="2"/>
      <c r="MFC879" s="2"/>
      <c r="MFD879" s="2"/>
      <c r="MFE879" s="2"/>
      <c r="MFF879" s="2"/>
      <c r="MFG879" s="2"/>
      <c r="MFH879" s="2"/>
      <c r="MFI879" s="2"/>
      <c r="MFJ879" s="2"/>
      <c r="MFK879" s="2"/>
      <c r="MFL879" s="2"/>
      <c r="MFM879" s="2"/>
      <c r="MFN879" s="2"/>
      <c r="MFO879" s="2"/>
      <c r="MFP879" s="2"/>
      <c r="MFQ879" s="2"/>
      <c r="MFR879" s="2"/>
      <c r="MFS879" s="2"/>
      <c r="MFT879" s="2"/>
      <c r="MFU879" s="2"/>
      <c r="MFV879" s="2"/>
      <c r="MFW879" s="2"/>
      <c r="MFX879" s="2"/>
      <c r="MFY879" s="2"/>
      <c r="MFZ879" s="2"/>
      <c r="MGA879" s="2"/>
      <c r="MGB879" s="2"/>
      <c r="MGC879" s="2"/>
      <c r="MGD879" s="2"/>
      <c r="MGE879" s="2"/>
      <c r="MGF879" s="2"/>
      <c r="MGG879" s="2"/>
      <c r="MGH879" s="2"/>
      <c r="MGI879" s="2"/>
      <c r="MGJ879" s="2"/>
      <c r="MGK879" s="2"/>
      <c r="MGL879" s="2"/>
      <c r="MGM879" s="2"/>
      <c r="MGN879" s="2"/>
      <c r="MGO879" s="2"/>
      <c r="MGP879" s="2"/>
      <c r="MGQ879" s="2"/>
      <c r="MGR879" s="2"/>
      <c r="MGS879" s="2"/>
      <c r="MGT879" s="2"/>
      <c r="MGU879" s="2"/>
      <c r="MGV879" s="2"/>
      <c r="MGW879" s="2"/>
      <c r="MGX879" s="2"/>
      <c r="MGY879" s="2"/>
      <c r="MGZ879" s="2"/>
      <c r="MHA879" s="2"/>
      <c r="MHB879" s="2"/>
      <c r="MHC879" s="2"/>
      <c r="MHD879" s="2"/>
      <c r="MHE879" s="2"/>
      <c r="MHF879" s="2"/>
      <c r="MHG879" s="2"/>
      <c r="MHH879" s="2"/>
      <c r="MHI879" s="2"/>
      <c r="MHJ879" s="2"/>
      <c r="MHK879" s="2"/>
      <c r="MHL879" s="2"/>
      <c r="MHM879" s="2"/>
      <c r="MHN879" s="2"/>
      <c r="MHO879" s="2"/>
      <c r="MHP879" s="2"/>
      <c r="MHQ879" s="2"/>
      <c r="MHR879" s="2"/>
      <c r="MHS879" s="2"/>
      <c r="MHT879" s="2"/>
      <c r="MHU879" s="2"/>
      <c r="MHV879" s="2"/>
      <c r="MHW879" s="2"/>
      <c r="MHX879" s="2"/>
      <c r="MHY879" s="2"/>
      <c r="MHZ879" s="2"/>
      <c r="MIA879" s="2"/>
      <c r="MIB879" s="2"/>
      <c r="MIC879" s="2"/>
      <c r="MID879" s="2"/>
      <c r="MIE879" s="2"/>
      <c r="MIF879" s="2"/>
      <c r="MIG879" s="2"/>
      <c r="MIH879" s="2"/>
      <c r="MII879" s="2"/>
      <c r="MIJ879" s="2"/>
      <c r="MIK879" s="2"/>
      <c r="MIL879" s="2"/>
      <c r="MIM879" s="2"/>
      <c r="MIN879" s="2"/>
      <c r="MIO879" s="2"/>
      <c r="MIP879" s="2"/>
      <c r="MIQ879" s="2"/>
      <c r="MIR879" s="2"/>
      <c r="MIS879" s="2"/>
      <c r="MIT879" s="2"/>
      <c r="MIU879" s="2"/>
      <c r="MIV879" s="2"/>
      <c r="MIW879" s="2"/>
      <c r="MIX879" s="2"/>
      <c r="MIY879" s="2"/>
      <c r="MIZ879" s="2"/>
      <c r="MJA879" s="2"/>
      <c r="MJB879" s="2"/>
      <c r="MJC879" s="2"/>
      <c r="MJD879" s="2"/>
      <c r="MJE879" s="2"/>
      <c r="MJF879" s="2"/>
      <c r="MJG879" s="2"/>
      <c r="MJH879" s="2"/>
      <c r="MJI879" s="2"/>
      <c r="MJJ879" s="2"/>
      <c r="MJK879" s="2"/>
      <c r="MJL879" s="2"/>
      <c r="MJM879" s="2"/>
      <c r="MJN879" s="2"/>
      <c r="MJO879" s="2"/>
      <c r="MJP879" s="2"/>
      <c r="MJQ879" s="2"/>
      <c r="MJR879" s="2"/>
      <c r="MJS879" s="2"/>
      <c r="MJT879" s="2"/>
      <c r="MJU879" s="2"/>
      <c r="MJV879" s="2"/>
      <c r="MJW879" s="2"/>
      <c r="MJX879" s="2"/>
      <c r="MJY879" s="2"/>
      <c r="MJZ879" s="2"/>
      <c r="MKA879" s="2"/>
      <c r="MKB879" s="2"/>
      <c r="MKC879" s="2"/>
      <c r="MKD879" s="2"/>
      <c r="MKE879" s="2"/>
      <c r="MKF879" s="2"/>
      <c r="MKG879" s="2"/>
      <c r="MKH879" s="2"/>
      <c r="MKI879" s="2"/>
      <c r="MKJ879" s="2"/>
      <c r="MKK879" s="2"/>
      <c r="MKL879" s="2"/>
      <c r="MKM879" s="2"/>
      <c r="MKN879" s="2"/>
      <c r="MKO879" s="2"/>
      <c r="MKP879" s="2"/>
      <c r="MKQ879" s="2"/>
      <c r="MKR879" s="2"/>
      <c r="MKS879" s="2"/>
      <c r="MKT879" s="2"/>
      <c r="MKU879" s="2"/>
      <c r="MKV879" s="2"/>
      <c r="MKW879" s="2"/>
      <c r="MKX879" s="2"/>
      <c r="MKY879" s="2"/>
      <c r="MKZ879" s="2"/>
      <c r="MLA879" s="2"/>
      <c r="MLB879" s="2"/>
      <c r="MLC879" s="2"/>
      <c r="MLD879" s="2"/>
      <c r="MLE879" s="2"/>
      <c r="MLF879" s="2"/>
      <c r="MLG879" s="2"/>
      <c r="MLH879" s="2"/>
      <c r="MLI879" s="2"/>
      <c r="MLJ879" s="2"/>
      <c r="MLK879" s="2"/>
      <c r="MLL879" s="2"/>
      <c r="MLM879" s="2"/>
      <c r="MLN879" s="2"/>
      <c r="MLO879" s="2"/>
      <c r="MLP879" s="2"/>
      <c r="MLQ879" s="2"/>
      <c r="MLR879" s="2"/>
      <c r="MLS879" s="2"/>
      <c r="MLT879" s="2"/>
      <c r="MLU879" s="2"/>
      <c r="MLV879" s="2"/>
      <c r="MLW879" s="2"/>
      <c r="MLX879" s="2"/>
      <c r="MLY879" s="2"/>
      <c r="MLZ879" s="2"/>
      <c r="MMA879" s="2"/>
      <c r="MMB879" s="2"/>
      <c r="MMC879" s="2"/>
      <c r="MMD879" s="2"/>
      <c r="MME879" s="2"/>
      <c r="MMF879" s="2"/>
      <c r="MMG879" s="2"/>
      <c r="MMH879" s="2"/>
      <c r="MMI879" s="2"/>
      <c r="MMJ879" s="2"/>
      <c r="MMK879" s="2"/>
      <c r="MML879" s="2"/>
      <c r="MMM879" s="2"/>
      <c r="MMN879" s="2"/>
      <c r="MMO879" s="2"/>
      <c r="MMP879" s="2"/>
      <c r="MMQ879" s="2"/>
      <c r="MMR879" s="2"/>
      <c r="MMS879" s="2"/>
      <c r="MMT879" s="2"/>
      <c r="MMU879" s="2"/>
      <c r="MMV879" s="2"/>
      <c r="MMW879" s="2"/>
      <c r="MMX879" s="2"/>
      <c r="MMY879" s="2"/>
      <c r="MMZ879" s="2"/>
      <c r="MNA879" s="2"/>
      <c r="MNB879" s="2"/>
      <c r="MNC879" s="2"/>
      <c r="MND879" s="2"/>
      <c r="MNE879" s="2"/>
      <c r="MNF879" s="2"/>
      <c r="MNG879" s="2"/>
      <c r="MNH879" s="2"/>
      <c r="MNI879" s="2"/>
      <c r="MNJ879" s="2"/>
      <c r="MNK879" s="2"/>
      <c r="MNL879" s="2"/>
      <c r="MNM879" s="2"/>
      <c r="MNN879" s="2"/>
      <c r="MNO879" s="2"/>
      <c r="MNP879" s="2"/>
      <c r="MNQ879" s="2"/>
      <c r="MNR879" s="2"/>
      <c r="MNS879" s="2"/>
      <c r="MNT879" s="2"/>
      <c r="MNU879" s="2"/>
      <c r="MNV879" s="2"/>
      <c r="MNW879" s="2"/>
      <c r="MNX879" s="2"/>
      <c r="MNY879" s="2"/>
      <c r="MNZ879" s="2"/>
      <c r="MOA879" s="2"/>
      <c r="MOB879" s="2"/>
      <c r="MOC879" s="2"/>
      <c r="MOD879" s="2"/>
      <c r="MOE879" s="2"/>
      <c r="MOF879" s="2"/>
      <c r="MOG879" s="2"/>
      <c r="MOH879" s="2"/>
      <c r="MOI879" s="2"/>
      <c r="MOJ879" s="2"/>
      <c r="MOK879" s="2"/>
      <c r="MOL879" s="2"/>
      <c r="MOM879" s="2"/>
      <c r="MON879" s="2"/>
      <c r="MOO879" s="2"/>
      <c r="MOP879" s="2"/>
      <c r="MOQ879" s="2"/>
      <c r="MOR879" s="2"/>
      <c r="MOS879" s="2"/>
      <c r="MOT879" s="2"/>
      <c r="MOU879" s="2"/>
      <c r="MOV879" s="2"/>
      <c r="MOW879" s="2"/>
      <c r="MOX879" s="2"/>
      <c r="MOY879" s="2"/>
      <c r="MOZ879" s="2"/>
      <c r="MPA879" s="2"/>
      <c r="MPB879" s="2"/>
      <c r="MPC879" s="2"/>
      <c r="MPD879" s="2"/>
      <c r="MPE879" s="2"/>
      <c r="MPF879" s="2"/>
      <c r="MPG879" s="2"/>
      <c r="MPH879" s="2"/>
      <c r="MPI879" s="2"/>
      <c r="MPJ879" s="2"/>
      <c r="MPK879" s="2"/>
      <c r="MPL879" s="2"/>
      <c r="MPM879" s="2"/>
      <c r="MPN879" s="2"/>
      <c r="MPO879" s="2"/>
      <c r="MPP879" s="2"/>
      <c r="MPQ879" s="2"/>
      <c r="MPR879" s="2"/>
      <c r="MPS879" s="2"/>
      <c r="MPT879" s="2"/>
      <c r="MPU879" s="2"/>
      <c r="MPV879" s="2"/>
      <c r="MPW879" s="2"/>
      <c r="MPX879" s="2"/>
      <c r="MPY879" s="2"/>
      <c r="MPZ879" s="2"/>
      <c r="MQA879" s="2"/>
      <c r="MQB879" s="2"/>
      <c r="MQC879" s="2"/>
      <c r="MQD879" s="2"/>
      <c r="MQE879" s="2"/>
      <c r="MQF879" s="2"/>
      <c r="MQG879" s="2"/>
      <c r="MQH879" s="2"/>
      <c r="MQI879" s="2"/>
      <c r="MQJ879" s="2"/>
      <c r="MQK879" s="2"/>
      <c r="MQL879" s="2"/>
      <c r="MQM879" s="2"/>
      <c r="MQN879" s="2"/>
      <c r="MQO879" s="2"/>
      <c r="MQP879" s="2"/>
      <c r="MQQ879" s="2"/>
      <c r="MQR879" s="2"/>
      <c r="MQS879" s="2"/>
      <c r="MQT879" s="2"/>
      <c r="MQU879" s="2"/>
      <c r="MQV879" s="2"/>
      <c r="MQW879" s="2"/>
      <c r="MQX879" s="2"/>
      <c r="MQY879" s="2"/>
      <c r="MQZ879" s="2"/>
      <c r="MRA879" s="2"/>
      <c r="MRB879" s="2"/>
      <c r="MRC879" s="2"/>
      <c r="MRD879" s="2"/>
      <c r="MRE879" s="2"/>
      <c r="MRF879" s="2"/>
      <c r="MRG879" s="2"/>
      <c r="MRH879" s="2"/>
      <c r="MRI879" s="2"/>
      <c r="MRJ879" s="2"/>
      <c r="MRK879" s="2"/>
      <c r="MRL879" s="2"/>
      <c r="MRM879" s="2"/>
      <c r="MRN879" s="2"/>
      <c r="MRO879" s="2"/>
      <c r="MRP879" s="2"/>
      <c r="MRQ879" s="2"/>
      <c r="MRR879" s="2"/>
      <c r="MRS879" s="2"/>
      <c r="MRT879" s="2"/>
      <c r="MRU879" s="2"/>
      <c r="MRV879" s="2"/>
      <c r="MRW879" s="2"/>
      <c r="MRX879" s="2"/>
      <c r="MRY879" s="2"/>
      <c r="MRZ879" s="2"/>
      <c r="MSA879" s="2"/>
      <c r="MSB879" s="2"/>
      <c r="MSC879" s="2"/>
      <c r="MSD879" s="2"/>
      <c r="MSE879" s="2"/>
      <c r="MSF879" s="2"/>
      <c r="MSG879" s="2"/>
      <c r="MSH879" s="2"/>
      <c r="MSI879" s="2"/>
      <c r="MSJ879" s="2"/>
      <c r="MSK879" s="2"/>
      <c r="MSL879" s="2"/>
      <c r="MSM879" s="2"/>
      <c r="MSN879" s="2"/>
      <c r="MSO879" s="2"/>
      <c r="MSP879" s="2"/>
      <c r="MSQ879" s="2"/>
      <c r="MSR879" s="2"/>
      <c r="MSS879" s="2"/>
      <c r="MST879" s="2"/>
      <c r="MSU879" s="2"/>
      <c r="MSV879" s="2"/>
      <c r="MSW879" s="2"/>
      <c r="MSX879" s="2"/>
      <c r="MSY879" s="2"/>
      <c r="MSZ879" s="2"/>
      <c r="MTA879" s="2"/>
      <c r="MTB879" s="2"/>
      <c r="MTC879" s="2"/>
      <c r="MTD879" s="2"/>
      <c r="MTE879" s="2"/>
      <c r="MTF879" s="2"/>
      <c r="MTG879" s="2"/>
      <c r="MTH879" s="2"/>
      <c r="MTI879" s="2"/>
      <c r="MTJ879" s="2"/>
      <c r="MTK879" s="2"/>
      <c r="MTL879" s="2"/>
      <c r="MTM879" s="2"/>
      <c r="MTN879" s="2"/>
      <c r="MTO879" s="2"/>
      <c r="MTP879" s="2"/>
      <c r="MTQ879" s="2"/>
      <c r="MTR879" s="2"/>
      <c r="MTS879" s="2"/>
      <c r="MTT879" s="2"/>
      <c r="MTU879" s="2"/>
      <c r="MTV879" s="2"/>
      <c r="MTW879" s="2"/>
      <c r="MTX879" s="2"/>
      <c r="MTY879" s="2"/>
      <c r="MTZ879" s="2"/>
      <c r="MUA879" s="2"/>
      <c r="MUB879" s="2"/>
      <c r="MUC879" s="2"/>
      <c r="MUD879" s="2"/>
      <c r="MUE879" s="2"/>
      <c r="MUF879" s="2"/>
      <c r="MUG879" s="2"/>
      <c r="MUH879" s="2"/>
      <c r="MUI879" s="2"/>
      <c r="MUJ879" s="2"/>
      <c r="MUK879" s="2"/>
      <c r="MUL879" s="2"/>
      <c r="MUM879" s="2"/>
      <c r="MUN879" s="2"/>
      <c r="MUO879" s="2"/>
      <c r="MUP879" s="2"/>
      <c r="MUQ879" s="2"/>
      <c r="MUR879" s="2"/>
      <c r="MUS879" s="2"/>
      <c r="MUT879" s="2"/>
      <c r="MUU879" s="2"/>
      <c r="MUV879" s="2"/>
      <c r="MUW879" s="2"/>
      <c r="MUX879" s="2"/>
      <c r="MUY879" s="2"/>
      <c r="MUZ879" s="2"/>
      <c r="MVA879" s="2"/>
      <c r="MVB879" s="2"/>
      <c r="MVC879" s="2"/>
      <c r="MVD879" s="2"/>
      <c r="MVE879" s="2"/>
      <c r="MVF879" s="2"/>
      <c r="MVG879" s="2"/>
      <c r="MVH879" s="2"/>
      <c r="MVI879" s="2"/>
      <c r="MVJ879" s="2"/>
      <c r="MVK879" s="2"/>
      <c r="MVL879" s="2"/>
      <c r="MVM879" s="2"/>
      <c r="MVN879" s="2"/>
      <c r="MVO879" s="2"/>
      <c r="MVP879" s="2"/>
      <c r="MVQ879" s="2"/>
      <c r="MVR879" s="2"/>
      <c r="MVS879" s="2"/>
      <c r="MVT879" s="2"/>
      <c r="MVU879" s="2"/>
      <c r="MVV879" s="2"/>
      <c r="MVW879" s="2"/>
      <c r="MVX879" s="2"/>
      <c r="MVY879" s="2"/>
      <c r="MVZ879" s="2"/>
      <c r="MWA879" s="2"/>
      <c r="MWB879" s="2"/>
      <c r="MWC879" s="2"/>
      <c r="MWD879" s="2"/>
      <c r="MWE879" s="2"/>
      <c r="MWF879" s="2"/>
      <c r="MWG879" s="2"/>
      <c r="MWH879" s="2"/>
      <c r="MWI879" s="2"/>
      <c r="MWJ879" s="2"/>
      <c r="MWK879" s="2"/>
      <c r="MWL879" s="2"/>
      <c r="MWM879" s="2"/>
      <c r="MWN879" s="2"/>
      <c r="MWO879" s="2"/>
      <c r="MWP879" s="2"/>
      <c r="MWQ879" s="2"/>
      <c r="MWR879" s="2"/>
      <c r="MWS879" s="2"/>
      <c r="MWT879" s="2"/>
      <c r="MWU879" s="2"/>
      <c r="MWV879" s="2"/>
      <c r="MWW879" s="2"/>
      <c r="MWX879" s="2"/>
      <c r="MWY879" s="2"/>
      <c r="MWZ879" s="2"/>
      <c r="MXA879" s="2"/>
      <c r="MXB879" s="2"/>
      <c r="MXC879" s="2"/>
      <c r="MXD879" s="2"/>
      <c r="MXE879" s="2"/>
      <c r="MXF879" s="2"/>
      <c r="MXG879" s="2"/>
      <c r="MXH879" s="2"/>
      <c r="MXI879" s="2"/>
      <c r="MXJ879" s="2"/>
      <c r="MXK879" s="2"/>
      <c r="MXL879" s="2"/>
      <c r="MXM879" s="2"/>
      <c r="MXN879" s="2"/>
      <c r="MXO879" s="2"/>
      <c r="MXP879" s="2"/>
      <c r="MXQ879" s="2"/>
      <c r="MXR879" s="2"/>
      <c r="MXS879" s="2"/>
      <c r="MXT879" s="2"/>
      <c r="MXU879" s="2"/>
      <c r="MXV879" s="2"/>
      <c r="MXW879" s="2"/>
      <c r="MXX879" s="2"/>
      <c r="MXY879" s="2"/>
      <c r="MXZ879" s="2"/>
      <c r="MYA879" s="2"/>
      <c r="MYB879" s="2"/>
      <c r="MYC879" s="2"/>
      <c r="MYD879" s="2"/>
      <c r="MYE879" s="2"/>
      <c r="MYF879" s="2"/>
      <c r="MYG879" s="2"/>
      <c r="MYH879" s="2"/>
      <c r="MYI879" s="2"/>
      <c r="MYJ879" s="2"/>
      <c r="MYK879" s="2"/>
      <c r="MYL879" s="2"/>
      <c r="MYM879" s="2"/>
      <c r="MYN879" s="2"/>
      <c r="MYO879" s="2"/>
      <c r="MYP879" s="2"/>
      <c r="MYQ879" s="2"/>
      <c r="MYR879" s="2"/>
      <c r="MYS879" s="2"/>
      <c r="MYT879" s="2"/>
      <c r="MYU879" s="2"/>
      <c r="MYV879" s="2"/>
      <c r="MYW879" s="2"/>
      <c r="MYX879" s="2"/>
      <c r="MYY879" s="2"/>
      <c r="MYZ879" s="2"/>
      <c r="MZA879" s="2"/>
      <c r="MZB879" s="2"/>
      <c r="MZC879" s="2"/>
      <c r="MZD879" s="2"/>
      <c r="MZE879" s="2"/>
      <c r="MZF879" s="2"/>
      <c r="MZG879" s="2"/>
      <c r="MZH879" s="2"/>
      <c r="MZI879" s="2"/>
      <c r="MZJ879" s="2"/>
      <c r="MZK879" s="2"/>
      <c r="MZL879" s="2"/>
      <c r="MZM879" s="2"/>
      <c r="MZN879" s="2"/>
      <c r="MZO879" s="2"/>
      <c r="MZP879" s="2"/>
      <c r="MZQ879" s="2"/>
      <c r="MZR879" s="2"/>
      <c r="MZS879" s="2"/>
      <c r="MZT879" s="2"/>
      <c r="MZU879" s="2"/>
      <c r="MZV879" s="2"/>
      <c r="MZW879" s="2"/>
      <c r="MZX879" s="2"/>
      <c r="MZY879" s="2"/>
      <c r="MZZ879" s="2"/>
      <c r="NAA879" s="2"/>
      <c r="NAB879" s="2"/>
      <c r="NAC879" s="2"/>
      <c r="NAD879" s="2"/>
      <c r="NAE879" s="2"/>
      <c r="NAF879" s="2"/>
      <c r="NAG879" s="2"/>
      <c r="NAH879" s="2"/>
      <c r="NAI879" s="2"/>
      <c r="NAJ879" s="2"/>
      <c r="NAK879" s="2"/>
      <c r="NAL879" s="2"/>
      <c r="NAM879" s="2"/>
      <c r="NAN879" s="2"/>
      <c r="NAO879" s="2"/>
      <c r="NAP879" s="2"/>
      <c r="NAQ879" s="2"/>
      <c r="NAR879" s="2"/>
      <c r="NAS879" s="2"/>
      <c r="NAT879" s="2"/>
      <c r="NAU879" s="2"/>
      <c r="NAV879" s="2"/>
      <c r="NAW879" s="2"/>
      <c r="NAX879" s="2"/>
      <c r="NAY879" s="2"/>
      <c r="NAZ879" s="2"/>
      <c r="NBA879" s="2"/>
      <c r="NBB879" s="2"/>
      <c r="NBC879" s="2"/>
      <c r="NBD879" s="2"/>
      <c r="NBE879" s="2"/>
      <c r="NBF879" s="2"/>
      <c r="NBG879" s="2"/>
      <c r="NBH879" s="2"/>
      <c r="NBI879" s="2"/>
      <c r="NBJ879" s="2"/>
      <c r="NBK879" s="2"/>
      <c r="NBL879" s="2"/>
      <c r="NBM879" s="2"/>
      <c r="NBN879" s="2"/>
      <c r="NBO879" s="2"/>
      <c r="NBP879" s="2"/>
      <c r="NBQ879" s="2"/>
      <c r="NBR879" s="2"/>
      <c r="NBS879" s="2"/>
      <c r="NBT879" s="2"/>
      <c r="NBU879" s="2"/>
      <c r="NBV879" s="2"/>
      <c r="NBW879" s="2"/>
      <c r="NBX879" s="2"/>
      <c r="NBY879" s="2"/>
      <c r="NBZ879" s="2"/>
      <c r="NCA879" s="2"/>
      <c r="NCB879" s="2"/>
      <c r="NCC879" s="2"/>
      <c r="NCD879" s="2"/>
      <c r="NCE879" s="2"/>
      <c r="NCF879" s="2"/>
      <c r="NCG879" s="2"/>
      <c r="NCH879" s="2"/>
      <c r="NCI879" s="2"/>
      <c r="NCJ879" s="2"/>
      <c r="NCK879" s="2"/>
      <c r="NCL879" s="2"/>
      <c r="NCM879" s="2"/>
      <c r="NCN879" s="2"/>
      <c r="NCO879" s="2"/>
      <c r="NCP879" s="2"/>
      <c r="NCQ879" s="2"/>
      <c r="NCR879" s="2"/>
      <c r="NCS879" s="2"/>
      <c r="NCT879" s="2"/>
      <c r="NCU879" s="2"/>
      <c r="NCV879" s="2"/>
      <c r="NCW879" s="2"/>
      <c r="NCX879" s="2"/>
      <c r="NCY879" s="2"/>
      <c r="NCZ879" s="2"/>
      <c r="NDA879" s="2"/>
      <c r="NDB879" s="2"/>
      <c r="NDC879" s="2"/>
      <c r="NDD879" s="2"/>
      <c r="NDE879" s="2"/>
      <c r="NDF879" s="2"/>
      <c r="NDG879" s="2"/>
      <c r="NDH879" s="2"/>
      <c r="NDI879" s="2"/>
      <c r="NDJ879" s="2"/>
      <c r="NDK879" s="2"/>
      <c r="NDL879" s="2"/>
      <c r="NDM879" s="2"/>
      <c r="NDN879" s="2"/>
      <c r="NDO879" s="2"/>
      <c r="NDP879" s="2"/>
      <c r="NDQ879" s="2"/>
      <c r="NDR879" s="2"/>
      <c r="NDS879" s="2"/>
      <c r="NDT879" s="2"/>
      <c r="NDU879" s="2"/>
      <c r="NDV879" s="2"/>
      <c r="NDW879" s="2"/>
      <c r="NDX879" s="2"/>
      <c r="NDY879" s="2"/>
      <c r="NDZ879" s="2"/>
      <c r="NEA879" s="2"/>
      <c r="NEB879" s="2"/>
      <c r="NEC879" s="2"/>
      <c r="NED879" s="2"/>
      <c r="NEE879" s="2"/>
      <c r="NEF879" s="2"/>
      <c r="NEG879" s="2"/>
      <c r="NEH879" s="2"/>
      <c r="NEI879" s="2"/>
      <c r="NEJ879" s="2"/>
      <c r="NEK879" s="2"/>
      <c r="NEL879" s="2"/>
      <c r="NEM879" s="2"/>
      <c r="NEN879" s="2"/>
      <c r="NEO879" s="2"/>
      <c r="NEP879" s="2"/>
      <c r="NEQ879" s="2"/>
      <c r="NER879" s="2"/>
      <c r="NES879" s="2"/>
      <c r="NET879" s="2"/>
      <c r="NEU879" s="2"/>
      <c r="NEV879" s="2"/>
      <c r="NEW879" s="2"/>
      <c r="NEX879" s="2"/>
      <c r="NEY879" s="2"/>
      <c r="NEZ879" s="2"/>
      <c r="NFA879" s="2"/>
      <c r="NFB879" s="2"/>
      <c r="NFC879" s="2"/>
      <c r="NFD879" s="2"/>
      <c r="NFE879" s="2"/>
      <c r="NFF879" s="2"/>
      <c r="NFG879" s="2"/>
      <c r="NFH879" s="2"/>
      <c r="NFI879" s="2"/>
      <c r="NFJ879" s="2"/>
      <c r="NFK879" s="2"/>
      <c r="NFL879" s="2"/>
      <c r="NFM879" s="2"/>
      <c r="NFN879" s="2"/>
      <c r="NFO879" s="2"/>
      <c r="NFP879" s="2"/>
      <c r="NFQ879" s="2"/>
      <c r="NFR879" s="2"/>
      <c r="NFS879" s="2"/>
      <c r="NFT879" s="2"/>
      <c r="NFU879" s="2"/>
      <c r="NFV879" s="2"/>
      <c r="NFW879" s="2"/>
      <c r="NFX879" s="2"/>
      <c r="NFY879" s="2"/>
      <c r="NFZ879" s="2"/>
      <c r="NGA879" s="2"/>
      <c r="NGB879" s="2"/>
      <c r="NGC879" s="2"/>
      <c r="NGD879" s="2"/>
      <c r="NGE879" s="2"/>
      <c r="NGF879" s="2"/>
      <c r="NGG879" s="2"/>
      <c r="NGH879" s="2"/>
      <c r="NGI879" s="2"/>
      <c r="NGJ879" s="2"/>
      <c r="NGK879" s="2"/>
      <c r="NGL879" s="2"/>
      <c r="NGM879" s="2"/>
      <c r="NGN879" s="2"/>
      <c r="NGO879" s="2"/>
      <c r="NGP879" s="2"/>
      <c r="NGQ879" s="2"/>
      <c r="NGR879" s="2"/>
      <c r="NGS879" s="2"/>
      <c r="NGT879" s="2"/>
      <c r="NGU879" s="2"/>
      <c r="NGV879" s="2"/>
      <c r="NGW879" s="2"/>
      <c r="NGX879" s="2"/>
      <c r="NGY879" s="2"/>
      <c r="NGZ879" s="2"/>
      <c r="NHA879" s="2"/>
      <c r="NHB879" s="2"/>
      <c r="NHC879" s="2"/>
      <c r="NHD879" s="2"/>
      <c r="NHE879" s="2"/>
      <c r="NHF879" s="2"/>
      <c r="NHG879" s="2"/>
      <c r="NHH879" s="2"/>
      <c r="NHI879" s="2"/>
      <c r="NHJ879" s="2"/>
      <c r="NHK879" s="2"/>
      <c r="NHL879" s="2"/>
      <c r="NHM879" s="2"/>
      <c r="NHN879" s="2"/>
      <c r="NHO879" s="2"/>
      <c r="NHP879" s="2"/>
      <c r="NHQ879" s="2"/>
      <c r="NHR879" s="2"/>
      <c r="NHS879" s="2"/>
      <c r="NHT879" s="2"/>
      <c r="NHU879" s="2"/>
      <c r="NHV879" s="2"/>
      <c r="NHW879" s="2"/>
      <c r="NHX879" s="2"/>
      <c r="NHY879" s="2"/>
      <c r="NHZ879" s="2"/>
      <c r="NIA879" s="2"/>
      <c r="NIB879" s="2"/>
      <c r="NIC879" s="2"/>
      <c r="NID879" s="2"/>
      <c r="NIE879" s="2"/>
      <c r="NIF879" s="2"/>
      <c r="NIG879" s="2"/>
      <c r="NIH879" s="2"/>
      <c r="NII879" s="2"/>
      <c r="NIJ879" s="2"/>
      <c r="NIK879" s="2"/>
      <c r="NIL879" s="2"/>
      <c r="NIM879" s="2"/>
      <c r="NIN879" s="2"/>
      <c r="NIO879" s="2"/>
      <c r="NIP879" s="2"/>
      <c r="NIQ879" s="2"/>
      <c r="NIR879" s="2"/>
      <c r="NIS879" s="2"/>
      <c r="NIT879" s="2"/>
      <c r="NIU879" s="2"/>
      <c r="NIV879" s="2"/>
      <c r="NIW879" s="2"/>
      <c r="NIX879" s="2"/>
      <c r="NIY879" s="2"/>
      <c r="NIZ879" s="2"/>
      <c r="NJA879" s="2"/>
      <c r="NJB879" s="2"/>
      <c r="NJC879" s="2"/>
      <c r="NJD879" s="2"/>
      <c r="NJE879" s="2"/>
      <c r="NJF879" s="2"/>
      <c r="NJG879" s="2"/>
      <c r="NJH879" s="2"/>
      <c r="NJI879" s="2"/>
      <c r="NJJ879" s="2"/>
      <c r="NJK879" s="2"/>
      <c r="NJL879" s="2"/>
      <c r="NJM879" s="2"/>
      <c r="NJN879" s="2"/>
      <c r="NJO879" s="2"/>
      <c r="NJP879" s="2"/>
      <c r="NJQ879" s="2"/>
      <c r="NJR879" s="2"/>
      <c r="NJS879" s="2"/>
      <c r="NJT879" s="2"/>
      <c r="NJU879" s="2"/>
      <c r="NJV879" s="2"/>
      <c r="NJW879" s="2"/>
      <c r="NJX879" s="2"/>
      <c r="NJY879" s="2"/>
      <c r="NJZ879" s="2"/>
      <c r="NKA879" s="2"/>
      <c r="NKB879" s="2"/>
      <c r="NKC879" s="2"/>
      <c r="NKD879" s="2"/>
      <c r="NKE879" s="2"/>
      <c r="NKF879" s="2"/>
      <c r="NKG879" s="2"/>
      <c r="NKH879" s="2"/>
      <c r="NKI879" s="2"/>
      <c r="NKJ879" s="2"/>
      <c r="NKK879" s="2"/>
      <c r="NKL879" s="2"/>
      <c r="NKM879" s="2"/>
      <c r="NKN879" s="2"/>
      <c r="NKO879" s="2"/>
      <c r="NKP879" s="2"/>
      <c r="NKQ879" s="2"/>
      <c r="NKR879" s="2"/>
      <c r="NKS879" s="2"/>
      <c r="NKT879" s="2"/>
      <c r="NKU879" s="2"/>
      <c r="NKV879" s="2"/>
      <c r="NKW879" s="2"/>
      <c r="NKX879" s="2"/>
      <c r="NKY879" s="2"/>
      <c r="NKZ879" s="2"/>
      <c r="NLA879" s="2"/>
      <c r="NLB879" s="2"/>
      <c r="NLC879" s="2"/>
      <c r="NLD879" s="2"/>
      <c r="NLE879" s="2"/>
      <c r="NLF879" s="2"/>
      <c r="NLG879" s="2"/>
      <c r="NLH879" s="2"/>
      <c r="NLI879" s="2"/>
      <c r="NLJ879" s="2"/>
      <c r="NLK879" s="2"/>
      <c r="NLL879" s="2"/>
      <c r="NLM879" s="2"/>
      <c r="NLN879" s="2"/>
      <c r="NLO879" s="2"/>
      <c r="NLP879" s="2"/>
      <c r="NLQ879" s="2"/>
      <c r="NLR879" s="2"/>
      <c r="NLS879" s="2"/>
      <c r="NLT879" s="2"/>
      <c r="NLU879" s="2"/>
      <c r="NLV879" s="2"/>
      <c r="NLW879" s="2"/>
      <c r="NLX879" s="2"/>
      <c r="NLY879" s="2"/>
      <c r="NLZ879" s="2"/>
      <c r="NMA879" s="2"/>
      <c r="NMB879" s="2"/>
      <c r="NMC879" s="2"/>
      <c r="NMD879" s="2"/>
      <c r="NME879" s="2"/>
      <c r="NMF879" s="2"/>
      <c r="NMG879" s="2"/>
      <c r="NMH879" s="2"/>
      <c r="NMI879" s="2"/>
      <c r="NMJ879" s="2"/>
      <c r="NMK879" s="2"/>
      <c r="NML879" s="2"/>
      <c r="NMM879" s="2"/>
      <c r="NMN879" s="2"/>
      <c r="NMO879" s="2"/>
      <c r="NMP879" s="2"/>
      <c r="NMQ879" s="2"/>
      <c r="NMR879" s="2"/>
      <c r="NMS879" s="2"/>
      <c r="NMT879" s="2"/>
      <c r="NMU879" s="2"/>
      <c r="NMV879" s="2"/>
      <c r="NMW879" s="2"/>
      <c r="NMX879" s="2"/>
      <c r="NMY879" s="2"/>
      <c r="NMZ879" s="2"/>
      <c r="NNA879" s="2"/>
      <c r="NNB879" s="2"/>
      <c r="NNC879" s="2"/>
      <c r="NND879" s="2"/>
      <c r="NNE879" s="2"/>
      <c r="NNF879" s="2"/>
      <c r="NNG879" s="2"/>
      <c r="NNH879" s="2"/>
      <c r="NNI879" s="2"/>
      <c r="NNJ879" s="2"/>
      <c r="NNK879" s="2"/>
      <c r="NNL879" s="2"/>
      <c r="NNM879" s="2"/>
      <c r="NNN879" s="2"/>
      <c r="NNO879" s="2"/>
      <c r="NNP879" s="2"/>
      <c r="NNQ879" s="2"/>
      <c r="NNR879" s="2"/>
      <c r="NNS879" s="2"/>
      <c r="NNT879" s="2"/>
      <c r="NNU879" s="2"/>
      <c r="NNV879" s="2"/>
      <c r="NNW879" s="2"/>
      <c r="NNX879" s="2"/>
      <c r="NNY879" s="2"/>
      <c r="NNZ879" s="2"/>
      <c r="NOA879" s="2"/>
      <c r="NOB879" s="2"/>
      <c r="NOC879" s="2"/>
      <c r="NOD879" s="2"/>
      <c r="NOE879" s="2"/>
      <c r="NOF879" s="2"/>
      <c r="NOG879" s="2"/>
      <c r="NOH879" s="2"/>
      <c r="NOI879" s="2"/>
      <c r="NOJ879" s="2"/>
      <c r="NOK879" s="2"/>
      <c r="NOL879" s="2"/>
      <c r="NOM879" s="2"/>
      <c r="NON879" s="2"/>
      <c r="NOO879" s="2"/>
      <c r="NOP879" s="2"/>
      <c r="NOQ879" s="2"/>
      <c r="NOR879" s="2"/>
      <c r="NOS879" s="2"/>
      <c r="NOT879" s="2"/>
      <c r="NOU879" s="2"/>
      <c r="NOV879" s="2"/>
      <c r="NOW879" s="2"/>
      <c r="NOX879" s="2"/>
      <c r="NOY879" s="2"/>
      <c r="NOZ879" s="2"/>
      <c r="NPA879" s="2"/>
      <c r="NPB879" s="2"/>
      <c r="NPC879" s="2"/>
      <c r="NPD879" s="2"/>
      <c r="NPE879" s="2"/>
      <c r="NPF879" s="2"/>
      <c r="NPG879" s="2"/>
      <c r="NPH879" s="2"/>
      <c r="NPI879" s="2"/>
      <c r="NPJ879" s="2"/>
      <c r="NPK879" s="2"/>
      <c r="NPL879" s="2"/>
      <c r="NPM879" s="2"/>
      <c r="NPN879" s="2"/>
      <c r="NPO879" s="2"/>
      <c r="NPP879" s="2"/>
      <c r="NPQ879" s="2"/>
      <c r="NPR879" s="2"/>
      <c r="NPS879" s="2"/>
      <c r="NPT879" s="2"/>
      <c r="NPU879" s="2"/>
      <c r="NPV879" s="2"/>
      <c r="NPW879" s="2"/>
      <c r="NPX879" s="2"/>
      <c r="NPY879" s="2"/>
      <c r="NPZ879" s="2"/>
      <c r="NQA879" s="2"/>
      <c r="NQB879" s="2"/>
      <c r="NQC879" s="2"/>
      <c r="NQD879" s="2"/>
      <c r="NQE879" s="2"/>
      <c r="NQF879" s="2"/>
      <c r="NQG879" s="2"/>
      <c r="NQH879" s="2"/>
      <c r="NQI879" s="2"/>
      <c r="NQJ879" s="2"/>
      <c r="NQK879" s="2"/>
      <c r="NQL879" s="2"/>
      <c r="NQM879" s="2"/>
      <c r="NQN879" s="2"/>
      <c r="NQO879" s="2"/>
      <c r="NQP879" s="2"/>
      <c r="NQQ879" s="2"/>
      <c r="NQR879" s="2"/>
      <c r="NQS879" s="2"/>
      <c r="NQT879" s="2"/>
      <c r="NQU879" s="2"/>
      <c r="NQV879" s="2"/>
      <c r="NQW879" s="2"/>
      <c r="NQX879" s="2"/>
      <c r="NQY879" s="2"/>
      <c r="NQZ879" s="2"/>
      <c r="NRA879" s="2"/>
      <c r="NRB879" s="2"/>
      <c r="NRC879" s="2"/>
      <c r="NRD879" s="2"/>
      <c r="NRE879" s="2"/>
      <c r="NRF879" s="2"/>
      <c r="NRG879" s="2"/>
      <c r="NRH879" s="2"/>
      <c r="NRI879" s="2"/>
      <c r="NRJ879" s="2"/>
      <c r="NRK879" s="2"/>
      <c r="NRL879" s="2"/>
      <c r="NRM879" s="2"/>
      <c r="NRN879" s="2"/>
      <c r="NRO879" s="2"/>
      <c r="NRP879" s="2"/>
      <c r="NRQ879" s="2"/>
      <c r="NRR879" s="2"/>
      <c r="NRS879" s="2"/>
      <c r="NRT879" s="2"/>
      <c r="NRU879" s="2"/>
      <c r="NRV879" s="2"/>
      <c r="NRW879" s="2"/>
      <c r="NRX879" s="2"/>
      <c r="NRY879" s="2"/>
      <c r="NRZ879" s="2"/>
      <c r="NSA879" s="2"/>
      <c r="NSB879" s="2"/>
      <c r="NSC879" s="2"/>
      <c r="NSD879" s="2"/>
      <c r="NSE879" s="2"/>
      <c r="NSF879" s="2"/>
      <c r="NSG879" s="2"/>
      <c r="NSH879" s="2"/>
      <c r="NSI879" s="2"/>
      <c r="NSJ879" s="2"/>
      <c r="NSK879" s="2"/>
      <c r="NSL879" s="2"/>
      <c r="NSM879" s="2"/>
      <c r="NSN879" s="2"/>
      <c r="NSO879" s="2"/>
      <c r="NSP879" s="2"/>
      <c r="NSQ879" s="2"/>
      <c r="NSR879" s="2"/>
      <c r="NSS879" s="2"/>
      <c r="NST879" s="2"/>
      <c r="NSU879" s="2"/>
      <c r="NSV879" s="2"/>
      <c r="NSW879" s="2"/>
      <c r="NSX879" s="2"/>
      <c r="NSY879" s="2"/>
      <c r="NSZ879" s="2"/>
      <c r="NTA879" s="2"/>
      <c r="NTB879" s="2"/>
      <c r="NTC879" s="2"/>
      <c r="NTD879" s="2"/>
      <c r="NTE879" s="2"/>
      <c r="NTF879" s="2"/>
      <c r="NTG879" s="2"/>
      <c r="NTH879" s="2"/>
      <c r="NTI879" s="2"/>
      <c r="NTJ879" s="2"/>
      <c r="NTK879" s="2"/>
      <c r="NTL879" s="2"/>
      <c r="NTM879" s="2"/>
      <c r="NTN879" s="2"/>
      <c r="NTO879" s="2"/>
      <c r="NTP879" s="2"/>
      <c r="NTQ879" s="2"/>
      <c r="NTR879" s="2"/>
      <c r="NTS879" s="2"/>
      <c r="NTT879" s="2"/>
      <c r="NTU879" s="2"/>
      <c r="NTV879" s="2"/>
      <c r="NTW879" s="2"/>
      <c r="NTX879" s="2"/>
      <c r="NTY879" s="2"/>
      <c r="NTZ879" s="2"/>
      <c r="NUA879" s="2"/>
      <c r="NUB879" s="2"/>
      <c r="NUC879" s="2"/>
      <c r="NUD879" s="2"/>
      <c r="NUE879" s="2"/>
      <c r="NUF879" s="2"/>
      <c r="NUG879" s="2"/>
      <c r="NUH879" s="2"/>
      <c r="NUI879" s="2"/>
      <c r="NUJ879" s="2"/>
      <c r="NUK879" s="2"/>
      <c r="NUL879" s="2"/>
      <c r="NUM879" s="2"/>
      <c r="NUN879" s="2"/>
      <c r="NUO879" s="2"/>
      <c r="NUP879" s="2"/>
      <c r="NUQ879" s="2"/>
      <c r="NUR879" s="2"/>
      <c r="NUS879" s="2"/>
      <c r="NUT879" s="2"/>
      <c r="NUU879" s="2"/>
      <c r="NUV879" s="2"/>
      <c r="NUW879" s="2"/>
      <c r="NUX879" s="2"/>
      <c r="NUY879" s="2"/>
      <c r="NUZ879" s="2"/>
      <c r="NVA879" s="2"/>
      <c r="NVB879" s="2"/>
      <c r="NVC879" s="2"/>
      <c r="NVD879" s="2"/>
      <c r="NVE879" s="2"/>
      <c r="NVF879" s="2"/>
      <c r="NVG879" s="2"/>
      <c r="NVH879" s="2"/>
      <c r="NVI879" s="2"/>
      <c r="NVJ879" s="2"/>
      <c r="NVK879" s="2"/>
      <c r="NVL879" s="2"/>
      <c r="NVM879" s="2"/>
      <c r="NVN879" s="2"/>
      <c r="NVO879" s="2"/>
      <c r="NVP879" s="2"/>
      <c r="NVQ879" s="2"/>
      <c r="NVR879" s="2"/>
      <c r="NVS879" s="2"/>
      <c r="NVT879" s="2"/>
      <c r="NVU879" s="2"/>
      <c r="NVV879" s="2"/>
      <c r="NVW879" s="2"/>
      <c r="NVX879" s="2"/>
      <c r="NVY879" s="2"/>
      <c r="NVZ879" s="2"/>
      <c r="NWA879" s="2"/>
      <c r="NWB879" s="2"/>
      <c r="NWC879" s="2"/>
      <c r="NWD879" s="2"/>
      <c r="NWE879" s="2"/>
      <c r="NWF879" s="2"/>
      <c r="NWG879" s="2"/>
      <c r="NWH879" s="2"/>
      <c r="NWI879" s="2"/>
      <c r="NWJ879" s="2"/>
      <c r="NWK879" s="2"/>
      <c r="NWL879" s="2"/>
      <c r="NWM879" s="2"/>
      <c r="NWN879" s="2"/>
      <c r="NWO879" s="2"/>
      <c r="NWP879" s="2"/>
      <c r="NWQ879" s="2"/>
      <c r="NWR879" s="2"/>
      <c r="NWS879" s="2"/>
      <c r="NWT879" s="2"/>
      <c r="NWU879" s="2"/>
      <c r="NWV879" s="2"/>
      <c r="NWW879" s="2"/>
      <c r="NWX879" s="2"/>
      <c r="NWY879" s="2"/>
      <c r="NWZ879" s="2"/>
      <c r="NXA879" s="2"/>
      <c r="NXB879" s="2"/>
      <c r="NXC879" s="2"/>
      <c r="NXD879" s="2"/>
      <c r="NXE879" s="2"/>
      <c r="NXF879" s="2"/>
      <c r="NXG879" s="2"/>
      <c r="NXH879" s="2"/>
      <c r="NXI879" s="2"/>
      <c r="NXJ879" s="2"/>
      <c r="NXK879" s="2"/>
      <c r="NXL879" s="2"/>
      <c r="NXM879" s="2"/>
      <c r="NXN879" s="2"/>
      <c r="NXO879" s="2"/>
      <c r="NXP879" s="2"/>
      <c r="NXQ879" s="2"/>
      <c r="NXR879" s="2"/>
      <c r="NXS879" s="2"/>
      <c r="NXT879" s="2"/>
      <c r="NXU879" s="2"/>
      <c r="NXV879" s="2"/>
      <c r="NXW879" s="2"/>
      <c r="NXX879" s="2"/>
      <c r="NXY879" s="2"/>
      <c r="NXZ879" s="2"/>
      <c r="NYA879" s="2"/>
      <c r="NYB879" s="2"/>
      <c r="NYC879" s="2"/>
      <c r="NYD879" s="2"/>
      <c r="NYE879" s="2"/>
      <c r="NYF879" s="2"/>
      <c r="NYG879" s="2"/>
      <c r="NYH879" s="2"/>
      <c r="NYI879" s="2"/>
      <c r="NYJ879" s="2"/>
      <c r="NYK879" s="2"/>
      <c r="NYL879" s="2"/>
      <c r="NYM879" s="2"/>
      <c r="NYN879" s="2"/>
      <c r="NYO879" s="2"/>
      <c r="NYP879" s="2"/>
      <c r="NYQ879" s="2"/>
      <c r="NYR879" s="2"/>
      <c r="NYS879" s="2"/>
      <c r="NYT879" s="2"/>
      <c r="NYU879" s="2"/>
      <c r="NYV879" s="2"/>
      <c r="NYW879" s="2"/>
      <c r="NYX879" s="2"/>
      <c r="NYY879" s="2"/>
      <c r="NYZ879" s="2"/>
      <c r="NZA879" s="2"/>
      <c r="NZB879" s="2"/>
      <c r="NZC879" s="2"/>
      <c r="NZD879" s="2"/>
      <c r="NZE879" s="2"/>
      <c r="NZF879" s="2"/>
      <c r="NZG879" s="2"/>
      <c r="NZH879" s="2"/>
      <c r="NZI879" s="2"/>
      <c r="NZJ879" s="2"/>
      <c r="NZK879" s="2"/>
      <c r="NZL879" s="2"/>
      <c r="NZM879" s="2"/>
      <c r="NZN879" s="2"/>
      <c r="NZO879" s="2"/>
      <c r="NZP879" s="2"/>
      <c r="NZQ879" s="2"/>
      <c r="NZR879" s="2"/>
      <c r="NZS879" s="2"/>
      <c r="NZT879" s="2"/>
      <c r="NZU879" s="2"/>
      <c r="NZV879" s="2"/>
      <c r="NZW879" s="2"/>
      <c r="NZX879" s="2"/>
      <c r="NZY879" s="2"/>
      <c r="NZZ879" s="2"/>
      <c r="OAA879" s="2"/>
      <c r="OAB879" s="2"/>
      <c r="OAC879" s="2"/>
      <c r="OAD879" s="2"/>
      <c r="OAE879" s="2"/>
      <c r="OAF879" s="2"/>
      <c r="OAG879" s="2"/>
      <c r="OAH879" s="2"/>
      <c r="OAI879" s="2"/>
      <c r="OAJ879" s="2"/>
      <c r="OAK879" s="2"/>
      <c r="OAL879" s="2"/>
      <c r="OAM879" s="2"/>
      <c r="OAN879" s="2"/>
      <c r="OAO879" s="2"/>
      <c r="OAP879" s="2"/>
      <c r="OAQ879" s="2"/>
      <c r="OAR879" s="2"/>
      <c r="OAS879" s="2"/>
      <c r="OAT879" s="2"/>
      <c r="OAU879" s="2"/>
      <c r="OAV879" s="2"/>
      <c r="OAW879" s="2"/>
      <c r="OAX879" s="2"/>
      <c r="OAY879" s="2"/>
      <c r="OAZ879" s="2"/>
      <c r="OBA879" s="2"/>
      <c r="OBB879" s="2"/>
      <c r="OBC879" s="2"/>
      <c r="OBD879" s="2"/>
      <c r="OBE879" s="2"/>
      <c r="OBF879" s="2"/>
      <c r="OBG879" s="2"/>
      <c r="OBH879" s="2"/>
      <c r="OBI879" s="2"/>
      <c r="OBJ879" s="2"/>
      <c r="OBK879" s="2"/>
      <c r="OBL879" s="2"/>
      <c r="OBM879" s="2"/>
      <c r="OBN879" s="2"/>
      <c r="OBO879" s="2"/>
      <c r="OBP879" s="2"/>
      <c r="OBQ879" s="2"/>
      <c r="OBR879" s="2"/>
      <c r="OBS879" s="2"/>
      <c r="OBT879" s="2"/>
      <c r="OBU879" s="2"/>
      <c r="OBV879" s="2"/>
      <c r="OBW879" s="2"/>
      <c r="OBX879" s="2"/>
      <c r="OBY879" s="2"/>
      <c r="OBZ879" s="2"/>
      <c r="OCA879" s="2"/>
      <c r="OCB879" s="2"/>
      <c r="OCC879" s="2"/>
      <c r="OCD879" s="2"/>
      <c r="OCE879" s="2"/>
      <c r="OCF879" s="2"/>
      <c r="OCG879" s="2"/>
      <c r="OCH879" s="2"/>
      <c r="OCI879" s="2"/>
      <c r="OCJ879" s="2"/>
      <c r="OCK879" s="2"/>
      <c r="OCL879" s="2"/>
      <c r="OCM879" s="2"/>
      <c r="OCN879" s="2"/>
      <c r="OCO879" s="2"/>
      <c r="OCP879" s="2"/>
      <c r="OCQ879" s="2"/>
      <c r="OCR879" s="2"/>
      <c r="OCS879" s="2"/>
      <c r="OCT879" s="2"/>
      <c r="OCU879" s="2"/>
      <c r="OCV879" s="2"/>
      <c r="OCW879" s="2"/>
      <c r="OCX879" s="2"/>
      <c r="OCY879" s="2"/>
      <c r="OCZ879" s="2"/>
      <c r="ODA879" s="2"/>
      <c r="ODB879" s="2"/>
      <c r="ODC879" s="2"/>
      <c r="ODD879" s="2"/>
      <c r="ODE879" s="2"/>
      <c r="ODF879" s="2"/>
      <c r="ODG879" s="2"/>
      <c r="ODH879" s="2"/>
      <c r="ODI879" s="2"/>
      <c r="ODJ879" s="2"/>
      <c r="ODK879" s="2"/>
      <c r="ODL879" s="2"/>
      <c r="ODM879" s="2"/>
      <c r="ODN879" s="2"/>
      <c r="ODO879" s="2"/>
      <c r="ODP879" s="2"/>
      <c r="ODQ879" s="2"/>
      <c r="ODR879" s="2"/>
      <c r="ODS879" s="2"/>
      <c r="ODT879" s="2"/>
      <c r="ODU879" s="2"/>
      <c r="ODV879" s="2"/>
      <c r="ODW879" s="2"/>
      <c r="ODX879" s="2"/>
      <c r="ODY879" s="2"/>
      <c r="ODZ879" s="2"/>
      <c r="OEA879" s="2"/>
      <c r="OEB879" s="2"/>
      <c r="OEC879" s="2"/>
      <c r="OED879" s="2"/>
      <c r="OEE879" s="2"/>
      <c r="OEF879" s="2"/>
      <c r="OEG879" s="2"/>
      <c r="OEH879" s="2"/>
      <c r="OEI879" s="2"/>
      <c r="OEJ879" s="2"/>
      <c r="OEK879" s="2"/>
      <c r="OEL879" s="2"/>
      <c r="OEM879" s="2"/>
      <c r="OEN879" s="2"/>
      <c r="OEO879" s="2"/>
      <c r="OEP879" s="2"/>
      <c r="OEQ879" s="2"/>
      <c r="OER879" s="2"/>
      <c r="OES879" s="2"/>
      <c r="OET879" s="2"/>
      <c r="OEU879" s="2"/>
      <c r="OEV879" s="2"/>
      <c r="OEW879" s="2"/>
      <c r="OEX879" s="2"/>
      <c r="OEY879" s="2"/>
      <c r="OEZ879" s="2"/>
      <c r="OFA879" s="2"/>
      <c r="OFB879" s="2"/>
      <c r="OFC879" s="2"/>
      <c r="OFD879" s="2"/>
      <c r="OFE879" s="2"/>
      <c r="OFF879" s="2"/>
      <c r="OFG879" s="2"/>
      <c r="OFH879" s="2"/>
      <c r="OFI879" s="2"/>
      <c r="OFJ879" s="2"/>
      <c r="OFK879" s="2"/>
      <c r="OFL879" s="2"/>
      <c r="OFM879" s="2"/>
      <c r="OFN879" s="2"/>
      <c r="OFO879" s="2"/>
      <c r="OFP879" s="2"/>
      <c r="OFQ879" s="2"/>
      <c r="OFR879" s="2"/>
      <c r="OFS879" s="2"/>
      <c r="OFT879" s="2"/>
      <c r="OFU879" s="2"/>
      <c r="OFV879" s="2"/>
      <c r="OFW879" s="2"/>
      <c r="OFX879" s="2"/>
      <c r="OFY879" s="2"/>
      <c r="OFZ879" s="2"/>
      <c r="OGA879" s="2"/>
      <c r="OGB879" s="2"/>
      <c r="OGC879" s="2"/>
      <c r="OGD879" s="2"/>
      <c r="OGE879" s="2"/>
      <c r="OGF879" s="2"/>
      <c r="OGG879" s="2"/>
      <c r="OGH879" s="2"/>
      <c r="OGI879" s="2"/>
      <c r="OGJ879" s="2"/>
      <c r="OGK879" s="2"/>
      <c r="OGL879" s="2"/>
      <c r="OGM879" s="2"/>
      <c r="OGN879" s="2"/>
      <c r="OGO879" s="2"/>
      <c r="OGP879" s="2"/>
      <c r="OGQ879" s="2"/>
      <c r="OGR879" s="2"/>
      <c r="OGS879" s="2"/>
      <c r="OGT879" s="2"/>
      <c r="OGU879" s="2"/>
      <c r="OGV879" s="2"/>
      <c r="OGW879" s="2"/>
      <c r="OGX879" s="2"/>
      <c r="OGY879" s="2"/>
      <c r="OGZ879" s="2"/>
      <c r="OHA879" s="2"/>
      <c r="OHB879" s="2"/>
      <c r="OHC879" s="2"/>
      <c r="OHD879" s="2"/>
      <c r="OHE879" s="2"/>
      <c r="OHF879" s="2"/>
      <c r="OHG879" s="2"/>
      <c r="OHH879" s="2"/>
      <c r="OHI879" s="2"/>
      <c r="OHJ879" s="2"/>
      <c r="OHK879" s="2"/>
      <c r="OHL879" s="2"/>
      <c r="OHM879" s="2"/>
      <c r="OHN879" s="2"/>
      <c r="OHO879" s="2"/>
      <c r="OHP879" s="2"/>
      <c r="OHQ879" s="2"/>
      <c r="OHR879" s="2"/>
      <c r="OHS879" s="2"/>
      <c r="OHT879" s="2"/>
      <c r="OHU879" s="2"/>
      <c r="OHV879" s="2"/>
      <c r="OHW879" s="2"/>
      <c r="OHX879" s="2"/>
      <c r="OHY879" s="2"/>
      <c r="OHZ879" s="2"/>
      <c r="OIA879" s="2"/>
      <c r="OIB879" s="2"/>
      <c r="OIC879" s="2"/>
      <c r="OID879" s="2"/>
      <c r="OIE879" s="2"/>
      <c r="OIF879" s="2"/>
      <c r="OIG879" s="2"/>
      <c r="OIH879" s="2"/>
      <c r="OII879" s="2"/>
      <c r="OIJ879" s="2"/>
      <c r="OIK879" s="2"/>
      <c r="OIL879" s="2"/>
      <c r="OIM879" s="2"/>
      <c r="OIN879" s="2"/>
      <c r="OIO879" s="2"/>
      <c r="OIP879" s="2"/>
      <c r="OIQ879" s="2"/>
      <c r="OIR879" s="2"/>
      <c r="OIS879" s="2"/>
      <c r="OIT879" s="2"/>
      <c r="OIU879" s="2"/>
      <c r="OIV879" s="2"/>
      <c r="OIW879" s="2"/>
      <c r="OIX879" s="2"/>
      <c r="OIY879" s="2"/>
      <c r="OIZ879" s="2"/>
      <c r="OJA879" s="2"/>
      <c r="OJB879" s="2"/>
      <c r="OJC879" s="2"/>
      <c r="OJD879" s="2"/>
      <c r="OJE879" s="2"/>
      <c r="OJF879" s="2"/>
      <c r="OJG879" s="2"/>
      <c r="OJH879" s="2"/>
      <c r="OJI879" s="2"/>
      <c r="OJJ879" s="2"/>
      <c r="OJK879" s="2"/>
      <c r="OJL879" s="2"/>
      <c r="OJM879" s="2"/>
      <c r="OJN879" s="2"/>
      <c r="OJO879" s="2"/>
      <c r="OJP879" s="2"/>
      <c r="OJQ879" s="2"/>
      <c r="OJR879" s="2"/>
      <c r="OJS879" s="2"/>
      <c r="OJT879" s="2"/>
      <c r="OJU879" s="2"/>
      <c r="OJV879" s="2"/>
      <c r="OJW879" s="2"/>
      <c r="OJX879" s="2"/>
      <c r="OJY879" s="2"/>
      <c r="OJZ879" s="2"/>
      <c r="OKA879" s="2"/>
      <c r="OKB879" s="2"/>
      <c r="OKC879" s="2"/>
      <c r="OKD879" s="2"/>
      <c r="OKE879" s="2"/>
      <c r="OKF879" s="2"/>
      <c r="OKG879" s="2"/>
      <c r="OKH879" s="2"/>
      <c r="OKI879" s="2"/>
      <c r="OKJ879" s="2"/>
      <c r="OKK879" s="2"/>
      <c r="OKL879" s="2"/>
      <c r="OKM879" s="2"/>
      <c r="OKN879" s="2"/>
      <c r="OKO879" s="2"/>
      <c r="OKP879" s="2"/>
      <c r="OKQ879" s="2"/>
      <c r="OKR879" s="2"/>
      <c r="OKS879" s="2"/>
      <c r="OKT879" s="2"/>
      <c r="OKU879" s="2"/>
      <c r="OKV879" s="2"/>
      <c r="OKW879" s="2"/>
      <c r="OKX879" s="2"/>
      <c r="OKY879" s="2"/>
      <c r="OKZ879" s="2"/>
      <c r="OLA879" s="2"/>
      <c r="OLB879" s="2"/>
      <c r="OLC879" s="2"/>
      <c r="OLD879" s="2"/>
      <c r="OLE879" s="2"/>
      <c r="OLF879" s="2"/>
      <c r="OLG879" s="2"/>
      <c r="OLH879" s="2"/>
      <c r="OLI879" s="2"/>
      <c r="OLJ879" s="2"/>
      <c r="OLK879" s="2"/>
      <c r="OLL879" s="2"/>
      <c r="OLM879" s="2"/>
      <c r="OLN879" s="2"/>
      <c r="OLO879" s="2"/>
      <c r="OLP879" s="2"/>
      <c r="OLQ879" s="2"/>
      <c r="OLR879" s="2"/>
      <c r="OLS879" s="2"/>
      <c r="OLT879" s="2"/>
      <c r="OLU879" s="2"/>
      <c r="OLV879" s="2"/>
      <c r="OLW879" s="2"/>
      <c r="OLX879" s="2"/>
      <c r="OLY879" s="2"/>
      <c r="OLZ879" s="2"/>
      <c r="OMA879" s="2"/>
      <c r="OMB879" s="2"/>
      <c r="OMC879" s="2"/>
      <c r="OMD879" s="2"/>
      <c r="OME879" s="2"/>
      <c r="OMF879" s="2"/>
      <c r="OMG879" s="2"/>
      <c r="OMH879" s="2"/>
      <c r="OMI879" s="2"/>
      <c r="OMJ879" s="2"/>
      <c r="OMK879" s="2"/>
      <c r="OML879" s="2"/>
      <c r="OMM879" s="2"/>
      <c r="OMN879" s="2"/>
      <c r="OMO879" s="2"/>
      <c r="OMP879" s="2"/>
      <c r="OMQ879" s="2"/>
      <c r="OMR879" s="2"/>
      <c r="OMS879" s="2"/>
      <c r="OMT879" s="2"/>
      <c r="OMU879" s="2"/>
      <c r="OMV879" s="2"/>
      <c r="OMW879" s="2"/>
      <c r="OMX879" s="2"/>
      <c r="OMY879" s="2"/>
      <c r="OMZ879" s="2"/>
      <c r="ONA879" s="2"/>
      <c r="ONB879" s="2"/>
      <c r="ONC879" s="2"/>
      <c r="OND879" s="2"/>
      <c r="ONE879" s="2"/>
      <c r="ONF879" s="2"/>
      <c r="ONG879" s="2"/>
      <c r="ONH879" s="2"/>
      <c r="ONI879" s="2"/>
      <c r="ONJ879" s="2"/>
      <c r="ONK879" s="2"/>
      <c r="ONL879" s="2"/>
      <c r="ONM879" s="2"/>
      <c r="ONN879" s="2"/>
      <c r="ONO879" s="2"/>
      <c r="ONP879" s="2"/>
      <c r="ONQ879" s="2"/>
      <c r="ONR879" s="2"/>
      <c r="ONS879" s="2"/>
      <c r="ONT879" s="2"/>
      <c r="ONU879" s="2"/>
      <c r="ONV879" s="2"/>
      <c r="ONW879" s="2"/>
      <c r="ONX879" s="2"/>
      <c r="ONY879" s="2"/>
      <c r="ONZ879" s="2"/>
      <c r="OOA879" s="2"/>
      <c r="OOB879" s="2"/>
      <c r="OOC879" s="2"/>
      <c r="OOD879" s="2"/>
      <c r="OOE879" s="2"/>
      <c r="OOF879" s="2"/>
      <c r="OOG879" s="2"/>
      <c r="OOH879" s="2"/>
      <c r="OOI879" s="2"/>
      <c r="OOJ879" s="2"/>
      <c r="OOK879" s="2"/>
      <c r="OOL879" s="2"/>
      <c r="OOM879" s="2"/>
      <c r="OON879" s="2"/>
      <c r="OOO879" s="2"/>
      <c r="OOP879" s="2"/>
      <c r="OOQ879" s="2"/>
      <c r="OOR879" s="2"/>
      <c r="OOS879" s="2"/>
      <c r="OOT879" s="2"/>
      <c r="OOU879" s="2"/>
      <c r="OOV879" s="2"/>
      <c r="OOW879" s="2"/>
      <c r="OOX879" s="2"/>
      <c r="OOY879" s="2"/>
      <c r="OOZ879" s="2"/>
      <c r="OPA879" s="2"/>
      <c r="OPB879" s="2"/>
      <c r="OPC879" s="2"/>
      <c r="OPD879" s="2"/>
      <c r="OPE879" s="2"/>
      <c r="OPF879" s="2"/>
      <c r="OPG879" s="2"/>
      <c r="OPH879" s="2"/>
      <c r="OPI879" s="2"/>
      <c r="OPJ879" s="2"/>
      <c r="OPK879" s="2"/>
      <c r="OPL879" s="2"/>
      <c r="OPM879" s="2"/>
      <c r="OPN879" s="2"/>
      <c r="OPO879" s="2"/>
      <c r="OPP879" s="2"/>
      <c r="OPQ879" s="2"/>
      <c r="OPR879" s="2"/>
      <c r="OPS879" s="2"/>
      <c r="OPT879" s="2"/>
      <c r="OPU879" s="2"/>
      <c r="OPV879" s="2"/>
      <c r="OPW879" s="2"/>
      <c r="OPX879" s="2"/>
      <c r="OPY879" s="2"/>
      <c r="OPZ879" s="2"/>
      <c r="OQA879" s="2"/>
      <c r="OQB879" s="2"/>
      <c r="OQC879" s="2"/>
      <c r="OQD879" s="2"/>
      <c r="OQE879" s="2"/>
      <c r="OQF879" s="2"/>
      <c r="OQG879" s="2"/>
      <c r="OQH879" s="2"/>
      <c r="OQI879" s="2"/>
      <c r="OQJ879" s="2"/>
      <c r="OQK879" s="2"/>
      <c r="OQL879" s="2"/>
      <c r="OQM879" s="2"/>
      <c r="OQN879" s="2"/>
      <c r="OQO879" s="2"/>
      <c r="OQP879" s="2"/>
      <c r="OQQ879" s="2"/>
      <c r="OQR879" s="2"/>
      <c r="OQS879" s="2"/>
      <c r="OQT879" s="2"/>
      <c r="OQU879" s="2"/>
      <c r="OQV879" s="2"/>
      <c r="OQW879" s="2"/>
      <c r="OQX879" s="2"/>
      <c r="OQY879" s="2"/>
      <c r="OQZ879" s="2"/>
      <c r="ORA879" s="2"/>
      <c r="ORB879" s="2"/>
      <c r="ORC879" s="2"/>
      <c r="ORD879" s="2"/>
      <c r="ORE879" s="2"/>
      <c r="ORF879" s="2"/>
      <c r="ORG879" s="2"/>
      <c r="ORH879" s="2"/>
      <c r="ORI879" s="2"/>
      <c r="ORJ879" s="2"/>
      <c r="ORK879" s="2"/>
      <c r="ORL879" s="2"/>
      <c r="ORM879" s="2"/>
      <c r="ORN879" s="2"/>
      <c r="ORO879" s="2"/>
      <c r="ORP879" s="2"/>
      <c r="ORQ879" s="2"/>
      <c r="ORR879" s="2"/>
      <c r="ORS879" s="2"/>
      <c r="ORT879" s="2"/>
      <c r="ORU879" s="2"/>
      <c r="ORV879" s="2"/>
      <c r="ORW879" s="2"/>
      <c r="ORX879" s="2"/>
      <c r="ORY879" s="2"/>
      <c r="ORZ879" s="2"/>
      <c r="OSA879" s="2"/>
      <c r="OSB879" s="2"/>
      <c r="OSC879" s="2"/>
      <c r="OSD879" s="2"/>
      <c r="OSE879" s="2"/>
      <c r="OSF879" s="2"/>
      <c r="OSG879" s="2"/>
      <c r="OSH879" s="2"/>
      <c r="OSI879" s="2"/>
      <c r="OSJ879" s="2"/>
      <c r="OSK879" s="2"/>
      <c r="OSL879" s="2"/>
      <c r="OSM879" s="2"/>
      <c r="OSN879" s="2"/>
      <c r="OSO879" s="2"/>
      <c r="OSP879" s="2"/>
      <c r="OSQ879" s="2"/>
      <c r="OSR879" s="2"/>
      <c r="OSS879" s="2"/>
      <c r="OST879" s="2"/>
      <c r="OSU879" s="2"/>
      <c r="OSV879" s="2"/>
      <c r="OSW879" s="2"/>
      <c r="OSX879" s="2"/>
      <c r="OSY879" s="2"/>
      <c r="OSZ879" s="2"/>
      <c r="OTA879" s="2"/>
      <c r="OTB879" s="2"/>
      <c r="OTC879" s="2"/>
      <c r="OTD879" s="2"/>
      <c r="OTE879" s="2"/>
      <c r="OTF879" s="2"/>
      <c r="OTG879" s="2"/>
      <c r="OTH879" s="2"/>
      <c r="OTI879" s="2"/>
      <c r="OTJ879" s="2"/>
      <c r="OTK879" s="2"/>
      <c r="OTL879" s="2"/>
      <c r="OTM879" s="2"/>
      <c r="OTN879" s="2"/>
      <c r="OTO879" s="2"/>
      <c r="OTP879" s="2"/>
      <c r="OTQ879" s="2"/>
      <c r="OTR879" s="2"/>
      <c r="OTS879" s="2"/>
      <c r="OTT879" s="2"/>
      <c r="OTU879" s="2"/>
      <c r="OTV879" s="2"/>
      <c r="OTW879" s="2"/>
      <c r="OTX879" s="2"/>
      <c r="OTY879" s="2"/>
      <c r="OTZ879" s="2"/>
      <c r="OUA879" s="2"/>
      <c r="OUB879" s="2"/>
      <c r="OUC879" s="2"/>
      <c r="OUD879" s="2"/>
      <c r="OUE879" s="2"/>
      <c r="OUF879" s="2"/>
      <c r="OUG879" s="2"/>
      <c r="OUH879" s="2"/>
      <c r="OUI879" s="2"/>
      <c r="OUJ879" s="2"/>
      <c r="OUK879" s="2"/>
      <c r="OUL879" s="2"/>
      <c r="OUM879" s="2"/>
      <c r="OUN879" s="2"/>
      <c r="OUO879" s="2"/>
      <c r="OUP879" s="2"/>
      <c r="OUQ879" s="2"/>
      <c r="OUR879" s="2"/>
      <c r="OUS879" s="2"/>
      <c r="OUT879" s="2"/>
      <c r="OUU879" s="2"/>
      <c r="OUV879" s="2"/>
      <c r="OUW879" s="2"/>
      <c r="OUX879" s="2"/>
      <c r="OUY879" s="2"/>
      <c r="OUZ879" s="2"/>
      <c r="OVA879" s="2"/>
      <c r="OVB879" s="2"/>
      <c r="OVC879" s="2"/>
      <c r="OVD879" s="2"/>
      <c r="OVE879" s="2"/>
      <c r="OVF879" s="2"/>
      <c r="OVG879" s="2"/>
      <c r="OVH879" s="2"/>
      <c r="OVI879" s="2"/>
      <c r="OVJ879" s="2"/>
      <c r="OVK879" s="2"/>
      <c r="OVL879" s="2"/>
      <c r="OVM879" s="2"/>
      <c r="OVN879" s="2"/>
      <c r="OVO879" s="2"/>
      <c r="OVP879" s="2"/>
      <c r="OVQ879" s="2"/>
      <c r="OVR879" s="2"/>
      <c r="OVS879" s="2"/>
      <c r="OVT879" s="2"/>
      <c r="OVU879" s="2"/>
      <c r="OVV879" s="2"/>
      <c r="OVW879" s="2"/>
      <c r="OVX879" s="2"/>
      <c r="OVY879" s="2"/>
      <c r="OVZ879" s="2"/>
      <c r="OWA879" s="2"/>
      <c r="OWB879" s="2"/>
      <c r="OWC879" s="2"/>
      <c r="OWD879" s="2"/>
      <c r="OWE879" s="2"/>
      <c r="OWF879" s="2"/>
      <c r="OWG879" s="2"/>
      <c r="OWH879" s="2"/>
      <c r="OWI879" s="2"/>
      <c r="OWJ879" s="2"/>
      <c r="OWK879" s="2"/>
      <c r="OWL879" s="2"/>
      <c r="OWM879" s="2"/>
      <c r="OWN879" s="2"/>
      <c r="OWO879" s="2"/>
      <c r="OWP879" s="2"/>
      <c r="OWQ879" s="2"/>
      <c r="OWR879" s="2"/>
      <c r="OWS879" s="2"/>
      <c r="OWT879" s="2"/>
      <c r="OWU879" s="2"/>
      <c r="OWV879" s="2"/>
      <c r="OWW879" s="2"/>
      <c r="OWX879" s="2"/>
      <c r="OWY879" s="2"/>
      <c r="OWZ879" s="2"/>
      <c r="OXA879" s="2"/>
      <c r="OXB879" s="2"/>
      <c r="OXC879" s="2"/>
      <c r="OXD879" s="2"/>
      <c r="OXE879" s="2"/>
      <c r="OXF879" s="2"/>
      <c r="OXG879" s="2"/>
      <c r="OXH879" s="2"/>
      <c r="OXI879" s="2"/>
      <c r="OXJ879" s="2"/>
      <c r="OXK879" s="2"/>
      <c r="OXL879" s="2"/>
      <c r="OXM879" s="2"/>
      <c r="OXN879" s="2"/>
      <c r="OXO879" s="2"/>
      <c r="OXP879" s="2"/>
      <c r="OXQ879" s="2"/>
      <c r="OXR879" s="2"/>
      <c r="OXS879" s="2"/>
      <c r="OXT879" s="2"/>
      <c r="OXU879" s="2"/>
      <c r="OXV879" s="2"/>
      <c r="OXW879" s="2"/>
      <c r="OXX879" s="2"/>
      <c r="OXY879" s="2"/>
      <c r="OXZ879" s="2"/>
      <c r="OYA879" s="2"/>
      <c r="OYB879" s="2"/>
      <c r="OYC879" s="2"/>
      <c r="OYD879" s="2"/>
      <c r="OYE879" s="2"/>
      <c r="OYF879" s="2"/>
      <c r="OYG879" s="2"/>
      <c r="OYH879" s="2"/>
      <c r="OYI879" s="2"/>
      <c r="OYJ879" s="2"/>
      <c r="OYK879" s="2"/>
      <c r="OYL879" s="2"/>
      <c r="OYM879" s="2"/>
      <c r="OYN879" s="2"/>
      <c r="OYO879" s="2"/>
      <c r="OYP879" s="2"/>
      <c r="OYQ879" s="2"/>
      <c r="OYR879" s="2"/>
      <c r="OYS879" s="2"/>
      <c r="OYT879" s="2"/>
      <c r="OYU879" s="2"/>
      <c r="OYV879" s="2"/>
      <c r="OYW879" s="2"/>
      <c r="OYX879" s="2"/>
      <c r="OYY879" s="2"/>
      <c r="OYZ879" s="2"/>
      <c r="OZA879" s="2"/>
      <c r="OZB879" s="2"/>
      <c r="OZC879" s="2"/>
      <c r="OZD879" s="2"/>
      <c r="OZE879" s="2"/>
      <c r="OZF879" s="2"/>
      <c r="OZG879" s="2"/>
      <c r="OZH879" s="2"/>
      <c r="OZI879" s="2"/>
      <c r="OZJ879" s="2"/>
      <c r="OZK879" s="2"/>
      <c r="OZL879" s="2"/>
      <c r="OZM879" s="2"/>
      <c r="OZN879" s="2"/>
      <c r="OZO879" s="2"/>
      <c r="OZP879" s="2"/>
      <c r="OZQ879" s="2"/>
      <c r="OZR879" s="2"/>
      <c r="OZS879" s="2"/>
      <c r="OZT879" s="2"/>
      <c r="OZU879" s="2"/>
      <c r="OZV879" s="2"/>
      <c r="OZW879" s="2"/>
      <c r="OZX879" s="2"/>
      <c r="OZY879" s="2"/>
      <c r="OZZ879" s="2"/>
      <c r="PAA879" s="2"/>
      <c r="PAB879" s="2"/>
      <c r="PAC879" s="2"/>
      <c r="PAD879" s="2"/>
      <c r="PAE879" s="2"/>
      <c r="PAF879" s="2"/>
      <c r="PAG879" s="2"/>
      <c r="PAH879" s="2"/>
      <c r="PAI879" s="2"/>
      <c r="PAJ879" s="2"/>
      <c r="PAK879" s="2"/>
      <c r="PAL879" s="2"/>
      <c r="PAM879" s="2"/>
      <c r="PAN879" s="2"/>
      <c r="PAO879" s="2"/>
      <c r="PAP879" s="2"/>
      <c r="PAQ879" s="2"/>
      <c r="PAR879" s="2"/>
      <c r="PAS879" s="2"/>
      <c r="PAT879" s="2"/>
      <c r="PAU879" s="2"/>
      <c r="PAV879" s="2"/>
      <c r="PAW879" s="2"/>
      <c r="PAX879" s="2"/>
      <c r="PAY879" s="2"/>
      <c r="PAZ879" s="2"/>
      <c r="PBA879" s="2"/>
      <c r="PBB879" s="2"/>
      <c r="PBC879" s="2"/>
      <c r="PBD879" s="2"/>
      <c r="PBE879" s="2"/>
      <c r="PBF879" s="2"/>
      <c r="PBG879" s="2"/>
      <c r="PBH879" s="2"/>
      <c r="PBI879" s="2"/>
      <c r="PBJ879" s="2"/>
      <c r="PBK879" s="2"/>
      <c r="PBL879" s="2"/>
      <c r="PBM879" s="2"/>
      <c r="PBN879" s="2"/>
      <c r="PBO879" s="2"/>
      <c r="PBP879" s="2"/>
      <c r="PBQ879" s="2"/>
      <c r="PBR879" s="2"/>
      <c r="PBS879" s="2"/>
      <c r="PBT879" s="2"/>
      <c r="PBU879" s="2"/>
      <c r="PBV879" s="2"/>
      <c r="PBW879" s="2"/>
      <c r="PBX879" s="2"/>
      <c r="PBY879" s="2"/>
      <c r="PBZ879" s="2"/>
      <c r="PCA879" s="2"/>
      <c r="PCB879" s="2"/>
      <c r="PCC879" s="2"/>
      <c r="PCD879" s="2"/>
      <c r="PCE879" s="2"/>
      <c r="PCF879" s="2"/>
      <c r="PCG879" s="2"/>
      <c r="PCH879" s="2"/>
      <c r="PCI879" s="2"/>
      <c r="PCJ879" s="2"/>
      <c r="PCK879" s="2"/>
      <c r="PCL879" s="2"/>
      <c r="PCM879" s="2"/>
      <c r="PCN879" s="2"/>
      <c r="PCO879" s="2"/>
      <c r="PCP879" s="2"/>
      <c r="PCQ879" s="2"/>
      <c r="PCR879" s="2"/>
      <c r="PCS879" s="2"/>
      <c r="PCT879" s="2"/>
      <c r="PCU879" s="2"/>
      <c r="PCV879" s="2"/>
      <c r="PCW879" s="2"/>
      <c r="PCX879" s="2"/>
      <c r="PCY879" s="2"/>
      <c r="PCZ879" s="2"/>
      <c r="PDA879" s="2"/>
      <c r="PDB879" s="2"/>
      <c r="PDC879" s="2"/>
      <c r="PDD879" s="2"/>
      <c r="PDE879" s="2"/>
      <c r="PDF879" s="2"/>
      <c r="PDG879" s="2"/>
      <c r="PDH879" s="2"/>
      <c r="PDI879" s="2"/>
      <c r="PDJ879" s="2"/>
      <c r="PDK879" s="2"/>
      <c r="PDL879" s="2"/>
      <c r="PDM879" s="2"/>
      <c r="PDN879" s="2"/>
      <c r="PDO879" s="2"/>
      <c r="PDP879" s="2"/>
      <c r="PDQ879" s="2"/>
      <c r="PDR879" s="2"/>
      <c r="PDS879" s="2"/>
      <c r="PDT879" s="2"/>
      <c r="PDU879" s="2"/>
      <c r="PDV879" s="2"/>
      <c r="PDW879" s="2"/>
      <c r="PDX879" s="2"/>
      <c r="PDY879" s="2"/>
      <c r="PDZ879" s="2"/>
      <c r="PEA879" s="2"/>
      <c r="PEB879" s="2"/>
      <c r="PEC879" s="2"/>
      <c r="PED879" s="2"/>
      <c r="PEE879" s="2"/>
      <c r="PEF879" s="2"/>
      <c r="PEG879" s="2"/>
      <c r="PEH879" s="2"/>
      <c r="PEI879" s="2"/>
      <c r="PEJ879" s="2"/>
      <c r="PEK879" s="2"/>
      <c r="PEL879" s="2"/>
      <c r="PEM879" s="2"/>
      <c r="PEN879" s="2"/>
      <c r="PEO879" s="2"/>
      <c r="PEP879" s="2"/>
      <c r="PEQ879" s="2"/>
      <c r="PER879" s="2"/>
      <c r="PES879" s="2"/>
      <c r="PET879" s="2"/>
      <c r="PEU879" s="2"/>
      <c r="PEV879" s="2"/>
      <c r="PEW879" s="2"/>
      <c r="PEX879" s="2"/>
      <c r="PEY879" s="2"/>
      <c r="PEZ879" s="2"/>
      <c r="PFA879" s="2"/>
      <c r="PFB879" s="2"/>
      <c r="PFC879" s="2"/>
      <c r="PFD879" s="2"/>
      <c r="PFE879" s="2"/>
      <c r="PFF879" s="2"/>
      <c r="PFG879" s="2"/>
      <c r="PFH879" s="2"/>
      <c r="PFI879" s="2"/>
      <c r="PFJ879" s="2"/>
      <c r="PFK879" s="2"/>
      <c r="PFL879" s="2"/>
      <c r="PFM879" s="2"/>
      <c r="PFN879" s="2"/>
      <c r="PFO879" s="2"/>
      <c r="PFP879" s="2"/>
      <c r="PFQ879" s="2"/>
      <c r="PFR879" s="2"/>
      <c r="PFS879" s="2"/>
      <c r="PFT879" s="2"/>
      <c r="PFU879" s="2"/>
      <c r="PFV879" s="2"/>
      <c r="PFW879" s="2"/>
      <c r="PFX879" s="2"/>
      <c r="PFY879" s="2"/>
      <c r="PFZ879" s="2"/>
      <c r="PGA879" s="2"/>
      <c r="PGB879" s="2"/>
      <c r="PGC879" s="2"/>
      <c r="PGD879" s="2"/>
      <c r="PGE879" s="2"/>
      <c r="PGF879" s="2"/>
      <c r="PGG879" s="2"/>
      <c r="PGH879" s="2"/>
      <c r="PGI879" s="2"/>
      <c r="PGJ879" s="2"/>
      <c r="PGK879" s="2"/>
      <c r="PGL879" s="2"/>
      <c r="PGM879" s="2"/>
      <c r="PGN879" s="2"/>
      <c r="PGO879" s="2"/>
      <c r="PGP879" s="2"/>
      <c r="PGQ879" s="2"/>
      <c r="PGR879" s="2"/>
      <c r="PGS879" s="2"/>
      <c r="PGT879" s="2"/>
      <c r="PGU879" s="2"/>
      <c r="PGV879" s="2"/>
      <c r="PGW879" s="2"/>
      <c r="PGX879" s="2"/>
      <c r="PGY879" s="2"/>
      <c r="PGZ879" s="2"/>
      <c r="PHA879" s="2"/>
      <c r="PHB879" s="2"/>
      <c r="PHC879" s="2"/>
      <c r="PHD879" s="2"/>
      <c r="PHE879" s="2"/>
      <c r="PHF879" s="2"/>
      <c r="PHG879" s="2"/>
      <c r="PHH879" s="2"/>
      <c r="PHI879" s="2"/>
      <c r="PHJ879" s="2"/>
      <c r="PHK879" s="2"/>
      <c r="PHL879" s="2"/>
      <c r="PHM879" s="2"/>
      <c r="PHN879" s="2"/>
      <c r="PHO879" s="2"/>
      <c r="PHP879" s="2"/>
      <c r="PHQ879" s="2"/>
      <c r="PHR879" s="2"/>
      <c r="PHS879" s="2"/>
      <c r="PHT879" s="2"/>
      <c r="PHU879" s="2"/>
      <c r="PHV879" s="2"/>
      <c r="PHW879" s="2"/>
      <c r="PHX879" s="2"/>
      <c r="PHY879" s="2"/>
      <c r="PHZ879" s="2"/>
      <c r="PIA879" s="2"/>
      <c r="PIB879" s="2"/>
      <c r="PIC879" s="2"/>
      <c r="PID879" s="2"/>
      <c r="PIE879" s="2"/>
      <c r="PIF879" s="2"/>
      <c r="PIG879" s="2"/>
      <c r="PIH879" s="2"/>
      <c r="PII879" s="2"/>
      <c r="PIJ879" s="2"/>
      <c r="PIK879" s="2"/>
      <c r="PIL879" s="2"/>
      <c r="PIM879" s="2"/>
      <c r="PIN879" s="2"/>
      <c r="PIO879" s="2"/>
      <c r="PIP879" s="2"/>
      <c r="PIQ879" s="2"/>
      <c r="PIR879" s="2"/>
      <c r="PIS879" s="2"/>
      <c r="PIT879" s="2"/>
      <c r="PIU879" s="2"/>
      <c r="PIV879" s="2"/>
      <c r="PIW879" s="2"/>
      <c r="PIX879" s="2"/>
      <c r="PIY879" s="2"/>
      <c r="PIZ879" s="2"/>
      <c r="PJA879" s="2"/>
      <c r="PJB879" s="2"/>
      <c r="PJC879" s="2"/>
      <c r="PJD879" s="2"/>
      <c r="PJE879" s="2"/>
      <c r="PJF879" s="2"/>
      <c r="PJG879" s="2"/>
      <c r="PJH879" s="2"/>
      <c r="PJI879" s="2"/>
      <c r="PJJ879" s="2"/>
      <c r="PJK879" s="2"/>
      <c r="PJL879" s="2"/>
      <c r="PJM879" s="2"/>
      <c r="PJN879" s="2"/>
      <c r="PJO879" s="2"/>
      <c r="PJP879" s="2"/>
      <c r="PJQ879" s="2"/>
      <c r="PJR879" s="2"/>
      <c r="PJS879" s="2"/>
      <c r="PJT879" s="2"/>
      <c r="PJU879" s="2"/>
      <c r="PJV879" s="2"/>
      <c r="PJW879" s="2"/>
      <c r="PJX879" s="2"/>
      <c r="PJY879" s="2"/>
      <c r="PJZ879" s="2"/>
      <c r="PKA879" s="2"/>
      <c r="PKB879" s="2"/>
      <c r="PKC879" s="2"/>
      <c r="PKD879" s="2"/>
      <c r="PKE879" s="2"/>
      <c r="PKF879" s="2"/>
      <c r="PKG879" s="2"/>
      <c r="PKH879" s="2"/>
      <c r="PKI879" s="2"/>
      <c r="PKJ879" s="2"/>
      <c r="PKK879" s="2"/>
      <c r="PKL879" s="2"/>
      <c r="PKM879" s="2"/>
      <c r="PKN879" s="2"/>
      <c r="PKO879" s="2"/>
      <c r="PKP879" s="2"/>
      <c r="PKQ879" s="2"/>
      <c r="PKR879" s="2"/>
      <c r="PKS879" s="2"/>
      <c r="PKT879" s="2"/>
      <c r="PKU879" s="2"/>
      <c r="PKV879" s="2"/>
      <c r="PKW879" s="2"/>
      <c r="PKX879" s="2"/>
      <c r="PKY879" s="2"/>
      <c r="PKZ879" s="2"/>
      <c r="PLA879" s="2"/>
      <c r="PLB879" s="2"/>
      <c r="PLC879" s="2"/>
      <c r="PLD879" s="2"/>
      <c r="PLE879" s="2"/>
      <c r="PLF879" s="2"/>
      <c r="PLG879" s="2"/>
      <c r="PLH879" s="2"/>
      <c r="PLI879" s="2"/>
      <c r="PLJ879" s="2"/>
      <c r="PLK879" s="2"/>
      <c r="PLL879" s="2"/>
      <c r="PLM879" s="2"/>
      <c r="PLN879" s="2"/>
      <c r="PLO879" s="2"/>
      <c r="PLP879" s="2"/>
      <c r="PLQ879" s="2"/>
      <c r="PLR879" s="2"/>
      <c r="PLS879" s="2"/>
      <c r="PLT879" s="2"/>
      <c r="PLU879" s="2"/>
      <c r="PLV879" s="2"/>
      <c r="PLW879" s="2"/>
      <c r="PLX879" s="2"/>
      <c r="PLY879" s="2"/>
      <c r="PLZ879" s="2"/>
      <c r="PMA879" s="2"/>
      <c r="PMB879" s="2"/>
      <c r="PMC879" s="2"/>
      <c r="PMD879" s="2"/>
      <c r="PME879" s="2"/>
      <c r="PMF879" s="2"/>
      <c r="PMG879" s="2"/>
      <c r="PMH879" s="2"/>
      <c r="PMI879" s="2"/>
      <c r="PMJ879" s="2"/>
      <c r="PMK879" s="2"/>
      <c r="PML879" s="2"/>
      <c r="PMM879" s="2"/>
      <c r="PMN879" s="2"/>
      <c r="PMO879" s="2"/>
      <c r="PMP879" s="2"/>
      <c r="PMQ879" s="2"/>
      <c r="PMR879" s="2"/>
      <c r="PMS879" s="2"/>
      <c r="PMT879" s="2"/>
      <c r="PMU879" s="2"/>
      <c r="PMV879" s="2"/>
      <c r="PMW879" s="2"/>
      <c r="PMX879" s="2"/>
      <c r="PMY879" s="2"/>
      <c r="PMZ879" s="2"/>
      <c r="PNA879" s="2"/>
      <c r="PNB879" s="2"/>
      <c r="PNC879" s="2"/>
      <c r="PND879" s="2"/>
      <c r="PNE879" s="2"/>
      <c r="PNF879" s="2"/>
      <c r="PNG879" s="2"/>
      <c r="PNH879" s="2"/>
      <c r="PNI879" s="2"/>
      <c r="PNJ879" s="2"/>
      <c r="PNK879" s="2"/>
      <c r="PNL879" s="2"/>
      <c r="PNM879" s="2"/>
      <c r="PNN879" s="2"/>
      <c r="PNO879" s="2"/>
      <c r="PNP879" s="2"/>
      <c r="PNQ879" s="2"/>
      <c r="PNR879" s="2"/>
      <c r="PNS879" s="2"/>
      <c r="PNT879" s="2"/>
      <c r="PNU879" s="2"/>
      <c r="PNV879" s="2"/>
      <c r="PNW879" s="2"/>
      <c r="PNX879" s="2"/>
      <c r="PNY879" s="2"/>
      <c r="PNZ879" s="2"/>
      <c r="POA879" s="2"/>
      <c r="POB879" s="2"/>
      <c r="POC879" s="2"/>
      <c r="POD879" s="2"/>
      <c r="POE879" s="2"/>
      <c r="POF879" s="2"/>
      <c r="POG879" s="2"/>
      <c r="POH879" s="2"/>
      <c r="POI879" s="2"/>
      <c r="POJ879" s="2"/>
      <c r="POK879" s="2"/>
      <c r="POL879" s="2"/>
      <c r="POM879" s="2"/>
      <c r="PON879" s="2"/>
      <c r="POO879" s="2"/>
      <c r="POP879" s="2"/>
      <c r="POQ879" s="2"/>
      <c r="POR879" s="2"/>
      <c r="POS879" s="2"/>
      <c r="POT879" s="2"/>
      <c r="POU879" s="2"/>
      <c r="POV879" s="2"/>
      <c r="POW879" s="2"/>
      <c r="POX879" s="2"/>
      <c r="POY879" s="2"/>
      <c r="POZ879" s="2"/>
      <c r="PPA879" s="2"/>
      <c r="PPB879" s="2"/>
      <c r="PPC879" s="2"/>
      <c r="PPD879" s="2"/>
      <c r="PPE879" s="2"/>
      <c r="PPF879" s="2"/>
      <c r="PPG879" s="2"/>
      <c r="PPH879" s="2"/>
      <c r="PPI879" s="2"/>
      <c r="PPJ879" s="2"/>
      <c r="PPK879" s="2"/>
      <c r="PPL879" s="2"/>
      <c r="PPM879" s="2"/>
      <c r="PPN879" s="2"/>
      <c r="PPO879" s="2"/>
      <c r="PPP879" s="2"/>
      <c r="PPQ879" s="2"/>
      <c r="PPR879" s="2"/>
      <c r="PPS879" s="2"/>
      <c r="PPT879" s="2"/>
      <c r="PPU879" s="2"/>
      <c r="PPV879" s="2"/>
      <c r="PPW879" s="2"/>
      <c r="PPX879" s="2"/>
      <c r="PPY879" s="2"/>
      <c r="PPZ879" s="2"/>
      <c r="PQA879" s="2"/>
      <c r="PQB879" s="2"/>
      <c r="PQC879" s="2"/>
      <c r="PQD879" s="2"/>
      <c r="PQE879" s="2"/>
      <c r="PQF879" s="2"/>
      <c r="PQG879" s="2"/>
      <c r="PQH879" s="2"/>
      <c r="PQI879" s="2"/>
      <c r="PQJ879" s="2"/>
      <c r="PQK879" s="2"/>
      <c r="PQL879" s="2"/>
      <c r="PQM879" s="2"/>
      <c r="PQN879" s="2"/>
      <c r="PQO879" s="2"/>
      <c r="PQP879" s="2"/>
      <c r="PQQ879" s="2"/>
      <c r="PQR879" s="2"/>
      <c r="PQS879" s="2"/>
      <c r="PQT879" s="2"/>
      <c r="PQU879" s="2"/>
      <c r="PQV879" s="2"/>
      <c r="PQW879" s="2"/>
      <c r="PQX879" s="2"/>
      <c r="PQY879" s="2"/>
      <c r="PQZ879" s="2"/>
      <c r="PRA879" s="2"/>
      <c r="PRB879" s="2"/>
      <c r="PRC879" s="2"/>
      <c r="PRD879" s="2"/>
      <c r="PRE879" s="2"/>
      <c r="PRF879" s="2"/>
      <c r="PRG879" s="2"/>
      <c r="PRH879" s="2"/>
      <c r="PRI879" s="2"/>
      <c r="PRJ879" s="2"/>
      <c r="PRK879" s="2"/>
      <c r="PRL879" s="2"/>
      <c r="PRM879" s="2"/>
      <c r="PRN879" s="2"/>
      <c r="PRO879" s="2"/>
      <c r="PRP879" s="2"/>
      <c r="PRQ879" s="2"/>
      <c r="PRR879" s="2"/>
      <c r="PRS879" s="2"/>
      <c r="PRT879" s="2"/>
      <c r="PRU879" s="2"/>
      <c r="PRV879" s="2"/>
      <c r="PRW879" s="2"/>
      <c r="PRX879" s="2"/>
      <c r="PRY879" s="2"/>
      <c r="PRZ879" s="2"/>
      <c r="PSA879" s="2"/>
      <c r="PSB879" s="2"/>
      <c r="PSC879" s="2"/>
      <c r="PSD879" s="2"/>
      <c r="PSE879" s="2"/>
      <c r="PSF879" s="2"/>
      <c r="PSG879" s="2"/>
      <c r="PSH879" s="2"/>
      <c r="PSI879" s="2"/>
      <c r="PSJ879" s="2"/>
      <c r="PSK879" s="2"/>
      <c r="PSL879" s="2"/>
      <c r="PSM879" s="2"/>
      <c r="PSN879" s="2"/>
      <c r="PSO879" s="2"/>
      <c r="PSP879" s="2"/>
      <c r="PSQ879" s="2"/>
      <c r="PSR879" s="2"/>
      <c r="PSS879" s="2"/>
      <c r="PST879" s="2"/>
      <c r="PSU879" s="2"/>
      <c r="PSV879" s="2"/>
      <c r="PSW879" s="2"/>
      <c r="PSX879" s="2"/>
      <c r="PSY879" s="2"/>
      <c r="PSZ879" s="2"/>
      <c r="PTA879" s="2"/>
      <c r="PTB879" s="2"/>
      <c r="PTC879" s="2"/>
      <c r="PTD879" s="2"/>
      <c r="PTE879" s="2"/>
      <c r="PTF879" s="2"/>
      <c r="PTG879" s="2"/>
      <c r="PTH879" s="2"/>
      <c r="PTI879" s="2"/>
      <c r="PTJ879" s="2"/>
      <c r="PTK879" s="2"/>
      <c r="PTL879" s="2"/>
      <c r="PTM879" s="2"/>
      <c r="PTN879" s="2"/>
      <c r="PTO879" s="2"/>
      <c r="PTP879" s="2"/>
      <c r="PTQ879" s="2"/>
      <c r="PTR879" s="2"/>
      <c r="PTS879" s="2"/>
      <c r="PTT879" s="2"/>
      <c r="PTU879" s="2"/>
      <c r="PTV879" s="2"/>
      <c r="PTW879" s="2"/>
      <c r="PTX879" s="2"/>
      <c r="PTY879" s="2"/>
      <c r="PTZ879" s="2"/>
      <c r="PUA879" s="2"/>
      <c r="PUB879" s="2"/>
      <c r="PUC879" s="2"/>
      <c r="PUD879" s="2"/>
      <c r="PUE879" s="2"/>
      <c r="PUF879" s="2"/>
      <c r="PUG879" s="2"/>
      <c r="PUH879" s="2"/>
      <c r="PUI879" s="2"/>
      <c r="PUJ879" s="2"/>
      <c r="PUK879" s="2"/>
      <c r="PUL879" s="2"/>
      <c r="PUM879" s="2"/>
      <c r="PUN879" s="2"/>
      <c r="PUO879" s="2"/>
      <c r="PUP879" s="2"/>
      <c r="PUQ879" s="2"/>
      <c r="PUR879" s="2"/>
      <c r="PUS879" s="2"/>
      <c r="PUT879" s="2"/>
      <c r="PUU879" s="2"/>
      <c r="PUV879" s="2"/>
      <c r="PUW879" s="2"/>
      <c r="PUX879" s="2"/>
      <c r="PUY879" s="2"/>
      <c r="PUZ879" s="2"/>
      <c r="PVA879" s="2"/>
      <c r="PVB879" s="2"/>
      <c r="PVC879" s="2"/>
      <c r="PVD879" s="2"/>
      <c r="PVE879" s="2"/>
      <c r="PVF879" s="2"/>
      <c r="PVG879" s="2"/>
      <c r="PVH879" s="2"/>
      <c r="PVI879" s="2"/>
      <c r="PVJ879" s="2"/>
      <c r="PVK879" s="2"/>
      <c r="PVL879" s="2"/>
      <c r="PVM879" s="2"/>
      <c r="PVN879" s="2"/>
      <c r="PVO879" s="2"/>
      <c r="PVP879" s="2"/>
      <c r="PVQ879" s="2"/>
      <c r="PVR879" s="2"/>
      <c r="PVS879" s="2"/>
      <c r="PVT879" s="2"/>
      <c r="PVU879" s="2"/>
      <c r="PVV879" s="2"/>
      <c r="PVW879" s="2"/>
      <c r="PVX879" s="2"/>
      <c r="PVY879" s="2"/>
      <c r="PVZ879" s="2"/>
      <c r="PWA879" s="2"/>
      <c r="PWB879" s="2"/>
      <c r="PWC879" s="2"/>
      <c r="PWD879" s="2"/>
      <c r="PWE879" s="2"/>
      <c r="PWF879" s="2"/>
      <c r="PWG879" s="2"/>
      <c r="PWH879" s="2"/>
      <c r="PWI879" s="2"/>
      <c r="PWJ879" s="2"/>
      <c r="PWK879" s="2"/>
      <c r="PWL879" s="2"/>
      <c r="PWM879" s="2"/>
      <c r="PWN879" s="2"/>
      <c r="PWO879" s="2"/>
      <c r="PWP879" s="2"/>
      <c r="PWQ879" s="2"/>
      <c r="PWR879" s="2"/>
      <c r="PWS879" s="2"/>
      <c r="PWT879" s="2"/>
      <c r="PWU879" s="2"/>
      <c r="PWV879" s="2"/>
      <c r="PWW879" s="2"/>
      <c r="PWX879" s="2"/>
      <c r="PWY879" s="2"/>
      <c r="PWZ879" s="2"/>
      <c r="PXA879" s="2"/>
      <c r="PXB879" s="2"/>
      <c r="PXC879" s="2"/>
      <c r="PXD879" s="2"/>
      <c r="PXE879" s="2"/>
      <c r="PXF879" s="2"/>
      <c r="PXG879" s="2"/>
      <c r="PXH879" s="2"/>
      <c r="PXI879" s="2"/>
      <c r="PXJ879" s="2"/>
      <c r="PXK879" s="2"/>
      <c r="PXL879" s="2"/>
      <c r="PXM879" s="2"/>
      <c r="PXN879" s="2"/>
      <c r="PXO879" s="2"/>
      <c r="PXP879" s="2"/>
      <c r="PXQ879" s="2"/>
      <c r="PXR879" s="2"/>
      <c r="PXS879" s="2"/>
      <c r="PXT879" s="2"/>
      <c r="PXU879" s="2"/>
      <c r="PXV879" s="2"/>
      <c r="PXW879" s="2"/>
      <c r="PXX879" s="2"/>
      <c r="PXY879" s="2"/>
      <c r="PXZ879" s="2"/>
      <c r="PYA879" s="2"/>
      <c r="PYB879" s="2"/>
      <c r="PYC879" s="2"/>
      <c r="PYD879" s="2"/>
      <c r="PYE879" s="2"/>
      <c r="PYF879" s="2"/>
      <c r="PYG879" s="2"/>
      <c r="PYH879" s="2"/>
      <c r="PYI879" s="2"/>
      <c r="PYJ879" s="2"/>
      <c r="PYK879" s="2"/>
      <c r="PYL879" s="2"/>
      <c r="PYM879" s="2"/>
      <c r="PYN879" s="2"/>
      <c r="PYO879" s="2"/>
      <c r="PYP879" s="2"/>
      <c r="PYQ879" s="2"/>
      <c r="PYR879" s="2"/>
      <c r="PYS879" s="2"/>
      <c r="PYT879" s="2"/>
      <c r="PYU879" s="2"/>
      <c r="PYV879" s="2"/>
      <c r="PYW879" s="2"/>
      <c r="PYX879" s="2"/>
      <c r="PYY879" s="2"/>
      <c r="PYZ879" s="2"/>
      <c r="PZA879" s="2"/>
      <c r="PZB879" s="2"/>
      <c r="PZC879" s="2"/>
      <c r="PZD879" s="2"/>
      <c r="PZE879" s="2"/>
      <c r="PZF879" s="2"/>
      <c r="PZG879" s="2"/>
      <c r="PZH879" s="2"/>
      <c r="PZI879" s="2"/>
      <c r="PZJ879" s="2"/>
      <c r="PZK879" s="2"/>
      <c r="PZL879" s="2"/>
      <c r="PZM879" s="2"/>
      <c r="PZN879" s="2"/>
      <c r="PZO879" s="2"/>
      <c r="PZP879" s="2"/>
      <c r="PZQ879" s="2"/>
      <c r="PZR879" s="2"/>
      <c r="PZS879" s="2"/>
      <c r="PZT879" s="2"/>
      <c r="PZU879" s="2"/>
      <c r="PZV879" s="2"/>
      <c r="PZW879" s="2"/>
      <c r="PZX879" s="2"/>
      <c r="PZY879" s="2"/>
      <c r="PZZ879" s="2"/>
      <c r="QAA879" s="2"/>
      <c r="QAB879" s="2"/>
      <c r="QAC879" s="2"/>
      <c r="QAD879" s="2"/>
      <c r="QAE879" s="2"/>
      <c r="QAF879" s="2"/>
      <c r="QAG879" s="2"/>
      <c r="QAH879" s="2"/>
      <c r="QAI879" s="2"/>
      <c r="QAJ879" s="2"/>
      <c r="QAK879" s="2"/>
      <c r="QAL879" s="2"/>
      <c r="QAM879" s="2"/>
      <c r="QAN879" s="2"/>
      <c r="QAO879" s="2"/>
      <c r="QAP879" s="2"/>
      <c r="QAQ879" s="2"/>
      <c r="QAR879" s="2"/>
      <c r="QAS879" s="2"/>
      <c r="QAT879" s="2"/>
      <c r="QAU879" s="2"/>
      <c r="QAV879" s="2"/>
      <c r="QAW879" s="2"/>
      <c r="QAX879" s="2"/>
      <c r="QAY879" s="2"/>
      <c r="QAZ879" s="2"/>
      <c r="QBA879" s="2"/>
      <c r="QBB879" s="2"/>
      <c r="QBC879" s="2"/>
      <c r="QBD879" s="2"/>
      <c r="QBE879" s="2"/>
      <c r="QBF879" s="2"/>
      <c r="QBG879" s="2"/>
      <c r="QBH879" s="2"/>
      <c r="QBI879" s="2"/>
      <c r="QBJ879" s="2"/>
      <c r="QBK879" s="2"/>
      <c r="QBL879" s="2"/>
      <c r="QBM879" s="2"/>
      <c r="QBN879" s="2"/>
      <c r="QBO879" s="2"/>
      <c r="QBP879" s="2"/>
      <c r="QBQ879" s="2"/>
      <c r="QBR879" s="2"/>
      <c r="QBS879" s="2"/>
      <c r="QBT879" s="2"/>
      <c r="QBU879" s="2"/>
      <c r="QBV879" s="2"/>
      <c r="QBW879" s="2"/>
      <c r="QBX879" s="2"/>
      <c r="QBY879" s="2"/>
      <c r="QBZ879" s="2"/>
      <c r="QCA879" s="2"/>
      <c r="QCB879" s="2"/>
      <c r="QCC879" s="2"/>
      <c r="QCD879" s="2"/>
      <c r="QCE879" s="2"/>
      <c r="QCF879" s="2"/>
      <c r="QCG879" s="2"/>
      <c r="QCH879" s="2"/>
      <c r="QCI879" s="2"/>
      <c r="QCJ879" s="2"/>
      <c r="QCK879" s="2"/>
      <c r="QCL879" s="2"/>
      <c r="QCM879" s="2"/>
      <c r="QCN879" s="2"/>
      <c r="QCO879" s="2"/>
      <c r="QCP879" s="2"/>
      <c r="QCQ879" s="2"/>
      <c r="QCR879" s="2"/>
      <c r="QCS879" s="2"/>
      <c r="QCT879" s="2"/>
      <c r="QCU879" s="2"/>
      <c r="QCV879" s="2"/>
      <c r="QCW879" s="2"/>
      <c r="QCX879" s="2"/>
      <c r="QCY879" s="2"/>
      <c r="QCZ879" s="2"/>
      <c r="QDA879" s="2"/>
      <c r="QDB879" s="2"/>
      <c r="QDC879" s="2"/>
      <c r="QDD879" s="2"/>
      <c r="QDE879" s="2"/>
      <c r="QDF879" s="2"/>
      <c r="QDG879" s="2"/>
      <c r="QDH879" s="2"/>
      <c r="QDI879" s="2"/>
      <c r="QDJ879" s="2"/>
      <c r="QDK879" s="2"/>
      <c r="QDL879" s="2"/>
      <c r="QDM879" s="2"/>
      <c r="QDN879" s="2"/>
      <c r="QDO879" s="2"/>
      <c r="QDP879" s="2"/>
      <c r="QDQ879" s="2"/>
      <c r="QDR879" s="2"/>
      <c r="QDS879" s="2"/>
      <c r="QDT879" s="2"/>
      <c r="QDU879" s="2"/>
      <c r="QDV879" s="2"/>
      <c r="QDW879" s="2"/>
      <c r="QDX879" s="2"/>
      <c r="QDY879" s="2"/>
      <c r="QDZ879" s="2"/>
      <c r="QEA879" s="2"/>
      <c r="QEB879" s="2"/>
      <c r="QEC879" s="2"/>
      <c r="QED879" s="2"/>
      <c r="QEE879" s="2"/>
      <c r="QEF879" s="2"/>
      <c r="QEG879" s="2"/>
      <c r="QEH879" s="2"/>
      <c r="QEI879" s="2"/>
      <c r="QEJ879" s="2"/>
      <c r="QEK879" s="2"/>
      <c r="QEL879" s="2"/>
      <c r="QEM879" s="2"/>
      <c r="QEN879" s="2"/>
      <c r="QEO879" s="2"/>
      <c r="QEP879" s="2"/>
      <c r="QEQ879" s="2"/>
      <c r="QER879" s="2"/>
      <c r="QES879" s="2"/>
      <c r="QET879" s="2"/>
      <c r="QEU879" s="2"/>
      <c r="QEV879" s="2"/>
      <c r="QEW879" s="2"/>
      <c r="QEX879" s="2"/>
      <c r="QEY879" s="2"/>
      <c r="QEZ879" s="2"/>
      <c r="QFA879" s="2"/>
      <c r="QFB879" s="2"/>
      <c r="QFC879" s="2"/>
      <c r="QFD879" s="2"/>
      <c r="QFE879" s="2"/>
      <c r="QFF879" s="2"/>
      <c r="QFG879" s="2"/>
      <c r="QFH879" s="2"/>
      <c r="QFI879" s="2"/>
      <c r="QFJ879" s="2"/>
      <c r="QFK879" s="2"/>
      <c r="QFL879" s="2"/>
      <c r="QFM879" s="2"/>
      <c r="QFN879" s="2"/>
      <c r="QFO879" s="2"/>
      <c r="QFP879" s="2"/>
      <c r="QFQ879" s="2"/>
      <c r="QFR879" s="2"/>
      <c r="QFS879" s="2"/>
      <c r="QFT879" s="2"/>
      <c r="QFU879" s="2"/>
      <c r="QFV879" s="2"/>
      <c r="QFW879" s="2"/>
      <c r="QFX879" s="2"/>
      <c r="QFY879" s="2"/>
      <c r="QFZ879" s="2"/>
      <c r="QGA879" s="2"/>
      <c r="QGB879" s="2"/>
      <c r="QGC879" s="2"/>
      <c r="QGD879" s="2"/>
      <c r="QGE879" s="2"/>
      <c r="QGF879" s="2"/>
      <c r="QGG879" s="2"/>
      <c r="QGH879" s="2"/>
      <c r="QGI879" s="2"/>
      <c r="QGJ879" s="2"/>
      <c r="QGK879" s="2"/>
      <c r="QGL879" s="2"/>
      <c r="QGM879" s="2"/>
      <c r="QGN879" s="2"/>
      <c r="QGO879" s="2"/>
      <c r="QGP879" s="2"/>
      <c r="QGQ879" s="2"/>
      <c r="QGR879" s="2"/>
      <c r="QGS879" s="2"/>
      <c r="QGT879" s="2"/>
      <c r="QGU879" s="2"/>
      <c r="QGV879" s="2"/>
      <c r="QGW879" s="2"/>
      <c r="QGX879" s="2"/>
      <c r="QGY879" s="2"/>
      <c r="QGZ879" s="2"/>
      <c r="QHA879" s="2"/>
      <c r="QHB879" s="2"/>
      <c r="QHC879" s="2"/>
      <c r="QHD879" s="2"/>
      <c r="QHE879" s="2"/>
      <c r="QHF879" s="2"/>
      <c r="QHG879" s="2"/>
      <c r="QHH879" s="2"/>
      <c r="QHI879" s="2"/>
      <c r="QHJ879" s="2"/>
      <c r="QHK879" s="2"/>
      <c r="QHL879" s="2"/>
      <c r="QHM879" s="2"/>
      <c r="QHN879" s="2"/>
      <c r="QHO879" s="2"/>
      <c r="QHP879" s="2"/>
      <c r="QHQ879" s="2"/>
      <c r="QHR879" s="2"/>
      <c r="QHS879" s="2"/>
      <c r="QHT879" s="2"/>
      <c r="QHU879" s="2"/>
      <c r="QHV879" s="2"/>
      <c r="QHW879" s="2"/>
      <c r="QHX879" s="2"/>
      <c r="QHY879" s="2"/>
      <c r="QHZ879" s="2"/>
      <c r="QIA879" s="2"/>
      <c r="QIB879" s="2"/>
      <c r="QIC879" s="2"/>
      <c r="QID879" s="2"/>
      <c r="QIE879" s="2"/>
      <c r="QIF879" s="2"/>
      <c r="QIG879" s="2"/>
      <c r="QIH879" s="2"/>
      <c r="QII879" s="2"/>
      <c r="QIJ879" s="2"/>
      <c r="QIK879" s="2"/>
      <c r="QIL879" s="2"/>
      <c r="QIM879" s="2"/>
      <c r="QIN879" s="2"/>
      <c r="QIO879" s="2"/>
      <c r="QIP879" s="2"/>
      <c r="QIQ879" s="2"/>
      <c r="QIR879" s="2"/>
      <c r="QIS879" s="2"/>
      <c r="QIT879" s="2"/>
      <c r="QIU879" s="2"/>
      <c r="QIV879" s="2"/>
      <c r="QIW879" s="2"/>
      <c r="QIX879" s="2"/>
      <c r="QIY879" s="2"/>
      <c r="QIZ879" s="2"/>
      <c r="QJA879" s="2"/>
      <c r="QJB879" s="2"/>
      <c r="QJC879" s="2"/>
      <c r="QJD879" s="2"/>
      <c r="QJE879" s="2"/>
      <c r="QJF879" s="2"/>
      <c r="QJG879" s="2"/>
      <c r="QJH879" s="2"/>
      <c r="QJI879" s="2"/>
      <c r="QJJ879" s="2"/>
      <c r="QJK879" s="2"/>
      <c r="QJL879" s="2"/>
      <c r="QJM879" s="2"/>
      <c r="QJN879" s="2"/>
      <c r="QJO879" s="2"/>
      <c r="QJP879" s="2"/>
      <c r="QJQ879" s="2"/>
      <c r="QJR879" s="2"/>
      <c r="QJS879" s="2"/>
      <c r="QJT879" s="2"/>
      <c r="QJU879" s="2"/>
      <c r="QJV879" s="2"/>
      <c r="QJW879" s="2"/>
      <c r="QJX879" s="2"/>
      <c r="QJY879" s="2"/>
      <c r="QJZ879" s="2"/>
      <c r="QKA879" s="2"/>
      <c r="QKB879" s="2"/>
      <c r="QKC879" s="2"/>
      <c r="QKD879" s="2"/>
      <c r="QKE879" s="2"/>
      <c r="QKF879" s="2"/>
      <c r="QKG879" s="2"/>
      <c r="QKH879" s="2"/>
      <c r="QKI879" s="2"/>
      <c r="QKJ879" s="2"/>
      <c r="QKK879" s="2"/>
      <c r="QKL879" s="2"/>
      <c r="QKM879" s="2"/>
      <c r="QKN879" s="2"/>
      <c r="QKO879" s="2"/>
      <c r="QKP879" s="2"/>
      <c r="QKQ879" s="2"/>
      <c r="QKR879" s="2"/>
      <c r="QKS879" s="2"/>
      <c r="QKT879" s="2"/>
      <c r="QKU879" s="2"/>
      <c r="QKV879" s="2"/>
      <c r="QKW879" s="2"/>
      <c r="QKX879" s="2"/>
      <c r="QKY879" s="2"/>
      <c r="QKZ879" s="2"/>
      <c r="QLA879" s="2"/>
      <c r="QLB879" s="2"/>
      <c r="QLC879" s="2"/>
      <c r="QLD879" s="2"/>
      <c r="QLE879" s="2"/>
      <c r="QLF879" s="2"/>
      <c r="QLG879" s="2"/>
      <c r="QLH879" s="2"/>
      <c r="QLI879" s="2"/>
      <c r="QLJ879" s="2"/>
      <c r="QLK879" s="2"/>
      <c r="QLL879" s="2"/>
      <c r="QLM879" s="2"/>
      <c r="QLN879" s="2"/>
      <c r="QLO879" s="2"/>
      <c r="QLP879" s="2"/>
      <c r="QLQ879" s="2"/>
      <c r="QLR879" s="2"/>
      <c r="QLS879" s="2"/>
      <c r="QLT879" s="2"/>
      <c r="QLU879" s="2"/>
      <c r="QLV879" s="2"/>
      <c r="QLW879" s="2"/>
      <c r="QLX879" s="2"/>
      <c r="QLY879" s="2"/>
      <c r="QLZ879" s="2"/>
      <c r="QMA879" s="2"/>
      <c r="QMB879" s="2"/>
      <c r="QMC879" s="2"/>
      <c r="QMD879" s="2"/>
      <c r="QME879" s="2"/>
      <c r="QMF879" s="2"/>
      <c r="QMG879" s="2"/>
      <c r="QMH879" s="2"/>
      <c r="QMI879" s="2"/>
      <c r="QMJ879" s="2"/>
      <c r="QMK879" s="2"/>
      <c r="QML879" s="2"/>
      <c r="QMM879" s="2"/>
      <c r="QMN879" s="2"/>
      <c r="QMO879" s="2"/>
      <c r="QMP879" s="2"/>
      <c r="QMQ879" s="2"/>
      <c r="QMR879" s="2"/>
      <c r="QMS879" s="2"/>
      <c r="QMT879" s="2"/>
      <c r="QMU879" s="2"/>
      <c r="QMV879" s="2"/>
      <c r="QMW879" s="2"/>
      <c r="QMX879" s="2"/>
      <c r="QMY879" s="2"/>
      <c r="QMZ879" s="2"/>
      <c r="QNA879" s="2"/>
      <c r="QNB879" s="2"/>
      <c r="QNC879" s="2"/>
      <c r="QND879" s="2"/>
      <c r="QNE879" s="2"/>
      <c r="QNF879" s="2"/>
      <c r="QNG879" s="2"/>
      <c r="QNH879" s="2"/>
      <c r="QNI879" s="2"/>
      <c r="QNJ879" s="2"/>
      <c r="QNK879" s="2"/>
      <c r="QNL879" s="2"/>
      <c r="QNM879" s="2"/>
      <c r="QNN879" s="2"/>
      <c r="QNO879" s="2"/>
      <c r="QNP879" s="2"/>
      <c r="QNQ879" s="2"/>
      <c r="QNR879" s="2"/>
      <c r="QNS879" s="2"/>
      <c r="QNT879" s="2"/>
      <c r="QNU879" s="2"/>
      <c r="QNV879" s="2"/>
      <c r="QNW879" s="2"/>
      <c r="QNX879" s="2"/>
      <c r="QNY879" s="2"/>
      <c r="QNZ879" s="2"/>
      <c r="QOA879" s="2"/>
      <c r="QOB879" s="2"/>
      <c r="QOC879" s="2"/>
      <c r="QOD879" s="2"/>
      <c r="QOE879" s="2"/>
      <c r="QOF879" s="2"/>
      <c r="QOG879" s="2"/>
      <c r="QOH879" s="2"/>
      <c r="QOI879" s="2"/>
      <c r="QOJ879" s="2"/>
      <c r="QOK879" s="2"/>
      <c r="QOL879" s="2"/>
      <c r="QOM879" s="2"/>
      <c r="QON879" s="2"/>
      <c r="QOO879" s="2"/>
      <c r="QOP879" s="2"/>
      <c r="QOQ879" s="2"/>
      <c r="QOR879" s="2"/>
      <c r="QOS879" s="2"/>
      <c r="QOT879" s="2"/>
      <c r="QOU879" s="2"/>
      <c r="QOV879" s="2"/>
      <c r="QOW879" s="2"/>
      <c r="QOX879" s="2"/>
      <c r="QOY879" s="2"/>
      <c r="QOZ879" s="2"/>
      <c r="QPA879" s="2"/>
      <c r="QPB879" s="2"/>
      <c r="QPC879" s="2"/>
      <c r="QPD879" s="2"/>
      <c r="QPE879" s="2"/>
      <c r="QPF879" s="2"/>
      <c r="QPG879" s="2"/>
      <c r="QPH879" s="2"/>
      <c r="QPI879" s="2"/>
      <c r="QPJ879" s="2"/>
      <c r="QPK879" s="2"/>
      <c r="QPL879" s="2"/>
      <c r="QPM879" s="2"/>
      <c r="QPN879" s="2"/>
      <c r="QPO879" s="2"/>
      <c r="QPP879" s="2"/>
      <c r="QPQ879" s="2"/>
      <c r="QPR879" s="2"/>
      <c r="QPS879" s="2"/>
      <c r="QPT879" s="2"/>
      <c r="QPU879" s="2"/>
      <c r="QPV879" s="2"/>
      <c r="QPW879" s="2"/>
      <c r="QPX879" s="2"/>
      <c r="QPY879" s="2"/>
      <c r="QPZ879" s="2"/>
      <c r="QQA879" s="2"/>
      <c r="QQB879" s="2"/>
      <c r="QQC879" s="2"/>
      <c r="QQD879" s="2"/>
      <c r="QQE879" s="2"/>
      <c r="QQF879" s="2"/>
      <c r="QQG879" s="2"/>
      <c r="QQH879" s="2"/>
      <c r="QQI879" s="2"/>
      <c r="QQJ879" s="2"/>
      <c r="QQK879" s="2"/>
      <c r="QQL879" s="2"/>
      <c r="QQM879" s="2"/>
      <c r="QQN879" s="2"/>
      <c r="QQO879" s="2"/>
      <c r="QQP879" s="2"/>
      <c r="QQQ879" s="2"/>
      <c r="QQR879" s="2"/>
      <c r="QQS879" s="2"/>
      <c r="QQT879" s="2"/>
      <c r="QQU879" s="2"/>
      <c r="QQV879" s="2"/>
      <c r="QQW879" s="2"/>
      <c r="QQX879" s="2"/>
      <c r="QQY879" s="2"/>
      <c r="QQZ879" s="2"/>
      <c r="QRA879" s="2"/>
      <c r="QRB879" s="2"/>
      <c r="QRC879" s="2"/>
      <c r="QRD879" s="2"/>
      <c r="QRE879" s="2"/>
      <c r="QRF879" s="2"/>
      <c r="QRG879" s="2"/>
      <c r="QRH879" s="2"/>
      <c r="QRI879" s="2"/>
      <c r="QRJ879" s="2"/>
      <c r="QRK879" s="2"/>
      <c r="QRL879" s="2"/>
      <c r="QRM879" s="2"/>
      <c r="QRN879" s="2"/>
      <c r="QRO879" s="2"/>
      <c r="QRP879" s="2"/>
      <c r="QRQ879" s="2"/>
      <c r="QRR879" s="2"/>
      <c r="QRS879" s="2"/>
      <c r="QRT879" s="2"/>
      <c r="QRU879" s="2"/>
      <c r="QRV879" s="2"/>
      <c r="QRW879" s="2"/>
      <c r="QRX879" s="2"/>
      <c r="QRY879" s="2"/>
      <c r="QRZ879" s="2"/>
      <c r="QSA879" s="2"/>
      <c r="QSB879" s="2"/>
      <c r="QSC879" s="2"/>
      <c r="QSD879" s="2"/>
      <c r="QSE879" s="2"/>
      <c r="QSF879" s="2"/>
      <c r="QSG879" s="2"/>
      <c r="QSH879" s="2"/>
      <c r="QSI879" s="2"/>
      <c r="QSJ879" s="2"/>
      <c r="QSK879" s="2"/>
      <c r="QSL879" s="2"/>
      <c r="QSM879" s="2"/>
      <c r="QSN879" s="2"/>
      <c r="QSO879" s="2"/>
      <c r="QSP879" s="2"/>
      <c r="QSQ879" s="2"/>
      <c r="QSR879" s="2"/>
      <c r="QSS879" s="2"/>
      <c r="QST879" s="2"/>
      <c r="QSU879" s="2"/>
      <c r="QSV879" s="2"/>
      <c r="QSW879" s="2"/>
      <c r="QSX879" s="2"/>
      <c r="QSY879" s="2"/>
      <c r="QSZ879" s="2"/>
      <c r="QTA879" s="2"/>
      <c r="QTB879" s="2"/>
      <c r="QTC879" s="2"/>
      <c r="QTD879" s="2"/>
      <c r="QTE879" s="2"/>
      <c r="QTF879" s="2"/>
      <c r="QTG879" s="2"/>
      <c r="QTH879" s="2"/>
      <c r="QTI879" s="2"/>
      <c r="QTJ879" s="2"/>
      <c r="QTK879" s="2"/>
      <c r="QTL879" s="2"/>
      <c r="QTM879" s="2"/>
      <c r="QTN879" s="2"/>
      <c r="QTO879" s="2"/>
      <c r="QTP879" s="2"/>
      <c r="QTQ879" s="2"/>
      <c r="QTR879" s="2"/>
      <c r="QTS879" s="2"/>
      <c r="QTT879" s="2"/>
      <c r="QTU879" s="2"/>
      <c r="QTV879" s="2"/>
      <c r="QTW879" s="2"/>
      <c r="QTX879" s="2"/>
      <c r="QTY879" s="2"/>
      <c r="QTZ879" s="2"/>
      <c r="QUA879" s="2"/>
      <c r="QUB879" s="2"/>
      <c r="QUC879" s="2"/>
      <c r="QUD879" s="2"/>
      <c r="QUE879" s="2"/>
      <c r="QUF879" s="2"/>
      <c r="QUG879" s="2"/>
      <c r="QUH879" s="2"/>
      <c r="QUI879" s="2"/>
      <c r="QUJ879" s="2"/>
      <c r="QUK879" s="2"/>
      <c r="QUL879" s="2"/>
      <c r="QUM879" s="2"/>
      <c r="QUN879" s="2"/>
      <c r="QUO879" s="2"/>
      <c r="QUP879" s="2"/>
      <c r="QUQ879" s="2"/>
      <c r="QUR879" s="2"/>
      <c r="QUS879" s="2"/>
      <c r="QUT879" s="2"/>
      <c r="QUU879" s="2"/>
      <c r="QUV879" s="2"/>
      <c r="QUW879" s="2"/>
      <c r="QUX879" s="2"/>
      <c r="QUY879" s="2"/>
      <c r="QUZ879" s="2"/>
      <c r="QVA879" s="2"/>
      <c r="QVB879" s="2"/>
      <c r="QVC879" s="2"/>
      <c r="QVD879" s="2"/>
      <c r="QVE879" s="2"/>
      <c r="QVF879" s="2"/>
      <c r="QVG879" s="2"/>
      <c r="QVH879" s="2"/>
      <c r="QVI879" s="2"/>
      <c r="QVJ879" s="2"/>
      <c r="QVK879" s="2"/>
      <c r="QVL879" s="2"/>
      <c r="QVM879" s="2"/>
      <c r="QVN879" s="2"/>
      <c r="QVO879" s="2"/>
      <c r="QVP879" s="2"/>
      <c r="QVQ879" s="2"/>
      <c r="QVR879" s="2"/>
      <c r="QVS879" s="2"/>
      <c r="QVT879" s="2"/>
      <c r="QVU879" s="2"/>
      <c r="QVV879" s="2"/>
      <c r="QVW879" s="2"/>
      <c r="QVX879" s="2"/>
      <c r="QVY879" s="2"/>
      <c r="QVZ879" s="2"/>
      <c r="QWA879" s="2"/>
      <c r="QWB879" s="2"/>
      <c r="QWC879" s="2"/>
      <c r="QWD879" s="2"/>
      <c r="QWE879" s="2"/>
      <c r="QWF879" s="2"/>
      <c r="QWG879" s="2"/>
      <c r="QWH879" s="2"/>
      <c r="QWI879" s="2"/>
      <c r="QWJ879" s="2"/>
      <c r="QWK879" s="2"/>
      <c r="QWL879" s="2"/>
      <c r="QWM879" s="2"/>
      <c r="QWN879" s="2"/>
      <c r="QWO879" s="2"/>
      <c r="QWP879" s="2"/>
      <c r="QWQ879" s="2"/>
      <c r="QWR879" s="2"/>
      <c r="QWS879" s="2"/>
      <c r="QWT879" s="2"/>
      <c r="QWU879" s="2"/>
      <c r="QWV879" s="2"/>
      <c r="QWW879" s="2"/>
      <c r="QWX879" s="2"/>
      <c r="QWY879" s="2"/>
      <c r="QWZ879" s="2"/>
      <c r="QXA879" s="2"/>
      <c r="QXB879" s="2"/>
      <c r="QXC879" s="2"/>
      <c r="QXD879" s="2"/>
      <c r="QXE879" s="2"/>
      <c r="QXF879" s="2"/>
      <c r="QXG879" s="2"/>
      <c r="QXH879" s="2"/>
      <c r="QXI879" s="2"/>
      <c r="QXJ879" s="2"/>
      <c r="QXK879" s="2"/>
      <c r="QXL879" s="2"/>
      <c r="QXM879" s="2"/>
      <c r="QXN879" s="2"/>
      <c r="QXO879" s="2"/>
      <c r="QXP879" s="2"/>
      <c r="QXQ879" s="2"/>
      <c r="QXR879" s="2"/>
      <c r="QXS879" s="2"/>
      <c r="QXT879" s="2"/>
      <c r="QXU879" s="2"/>
      <c r="QXV879" s="2"/>
      <c r="QXW879" s="2"/>
      <c r="QXX879" s="2"/>
      <c r="QXY879" s="2"/>
      <c r="QXZ879" s="2"/>
      <c r="QYA879" s="2"/>
      <c r="QYB879" s="2"/>
      <c r="QYC879" s="2"/>
      <c r="QYD879" s="2"/>
      <c r="QYE879" s="2"/>
      <c r="QYF879" s="2"/>
      <c r="QYG879" s="2"/>
      <c r="QYH879" s="2"/>
      <c r="QYI879" s="2"/>
      <c r="QYJ879" s="2"/>
      <c r="QYK879" s="2"/>
      <c r="QYL879" s="2"/>
      <c r="QYM879" s="2"/>
      <c r="QYN879" s="2"/>
      <c r="QYO879" s="2"/>
      <c r="QYP879" s="2"/>
      <c r="QYQ879" s="2"/>
      <c r="QYR879" s="2"/>
      <c r="QYS879" s="2"/>
      <c r="QYT879" s="2"/>
      <c r="QYU879" s="2"/>
      <c r="QYV879" s="2"/>
      <c r="QYW879" s="2"/>
      <c r="QYX879" s="2"/>
      <c r="QYY879" s="2"/>
      <c r="QYZ879" s="2"/>
      <c r="QZA879" s="2"/>
      <c r="QZB879" s="2"/>
      <c r="QZC879" s="2"/>
      <c r="QZD879" s="2"/>
      <c r="QZE879" s="2"/>
      <c r="QZF879" s="2"/>
      <c r="QZG879" s="2"/>
      <c r="QZH879" s="2"/>
      <c r="QZI879" s="2"/>
      <c r="QZJ879" s="2"/>
      <c r="QZK879" s="2"/>
      <c r="QZL879" s="2"/>
      <c r="QZM879" s="2"/>
      <c r="QZN879" s="2"/>
      <c r="QZO879" s="2"/>
      <c r="QZP879" s="2"/>
      <c r="QZQ879" s="2"/>
      <c r="QZR879" s="2"/>
      <c r="QZS879" s="2"/>
      <c r="QZT879" s="2"/>
      <c r="QZU879" s="2"/>
      <c r="QZV879" s="2"/>
      <c r="QZW879" s="2"/>
      <c r="QZX879" s="2"/>
      <c r="QZY879" s="2"/>
      <c r="QZZ879" s="2"/>
      <c r="RAA879" s="2"/>
      <c r="RAB879" s="2"/>
      <c r="RAC879" s="2"/>
      <c r="RAD879" s="2"/>
      <c r="RAE879" s="2"/>
      <c r="RAF879" s="2"/>
      <c r="RAG879" s="2"/>
      <c r="RAH879" s="2"/>
      <c r="RAI879" s="2"/>
      <c r="RAJ879" s="2"/>
      <c r="RAK879" s="2"/>
      <c r="RAL879" s="2"/>
      <c r="RAM879" s="2"/>
      <c r="RAN879" s="2"/>
      <c r="RAO879" s="2"/>
      <c r="RAP879" s="2"/>
      <c r="RAQ879" s="2"/>
      <c r="RAR879" s="2"/>
      <c r="RAS879" s="2"/>
      <c r="RAT879" s="2"/>
      <c r="RAU879" s="2"/>
      <c r="RAV879" s="2"/>
      <c r="RAW879" s="2"/>
      <c r="RAX879" s="2"/>
      <c r="RAY879" s="2"/>
      <c r="RAZ879" s="2"/>
      <c r="RBA879" s="2"/>
      <c r="RBB879" s="2"/>
      <c r="RBC879" s="2"/>
      <c r="RBD879" s="2"/>
      <c r="RBE879" s="2"/>
      <c r="RBF879" s="2"/>
      <c r="RBG879" s="2"/>
      <c r="RBH879" s="2"/>
      <c r="RBI879" s="2"/>
      <c r="RBJ879" s="2"/>
      <c r="RBK879" s="2"/>
      <c r="RBL879" s="2"/>
      <c r="RBM879" s="2"/>
      <c r="RBN879" s="2"/>
      <c r="RBO879" s="2"/>
      <c r="RBP879" s="2"/>
      <c r="RBQ879" s="2"/>
      <c r="RBR879" s="2"/>
      <c r="RBS879" s="2"/>
      <c r="RBT879" s="2"/>
      <c r="RBU879" s="2"/>
      <c r="RBV879" s="2"/>
      <c r="RBW879" s="2"/>
      <c r="RBX879" s="2"/>
      <c r="RBY879" s="2"/>
      <c r="RBZ879" s="2"/>
      <c r="RCA879" s="2"/>
      <c r="RCB879" s="2"/>
      <c r="RCC879" s="2"/>
      <c r="RCD879" s="2"/>
      <c r="RCE879" s="2"/>
      <c r="RCF879" s="2"/>
      <c r="RCG879" s="2"/>
      <c r="RCH879" s="2"/>
      <c r="RCI879" s="2"/>
      <c r="RCJ879" s="2"/>
      <c r="RCK879" s="2"/>
      <c r="RCL879" s="2"/>
      <c r="RCM879" s="2"/>
      <c r="RCN879" s="2"/>
      <c r="RCO879" s="2"/>
      <c r="RCP879" s="2"/>
      <c r="RCQ879" s="2"/>
      <c r="RCR879" s="2"/>
      <c r="RCS879" s="2"/>
      <c r="RCT879" s="2"/>
      <c r="RCU879" s="2"/>
      <c r="RCV879" s="2"/>
      <c r="RCW879" s="2"/>
      <c r="RCX879" s="2"/>
      <c r="RCY879" s="2"/>
      <c r="RCZ879" s="2"/>
      <c r="RDA879" s="2"/>
      <c r="RDB879" s="2"/>
      <c r="RDC879" s="2"/>
      <c r="RDD879" s="2"/>
      <c r="RDE879" s="2"/>
      <c r="RDF879" s="2"/>
      <c r="RDG879" s="2"/>
      <c r="RDH879" s="2"/>
      <c r="RDI879" s="2"/>
      <c r="RDJ879" s="2"/>
      <c r="RDK879" s="2"/>
      <c r="RDL879" s="2"/>
      <c r="RDM879" s="2"/>
      <c r="RDN879" s="2"/>
      <c r="RDO879" s="2"/>
      <c r="RDP879" s="2"/>
      <c r="RDQ879" s="2"/>
      <c r="RDR879" s="2"/>
      <c r="RDS879" s="2"/>
      <c r="RDT879" s="2"/>
      <c r="RDU879" s="2"/>
      <c r="RDV879" s="2"/>
      <c r="RDW879" s="2"/>
      <c r="RDX879" s="2"/>
      <c r="RDY879" s="2"/>
      <c r="RDZ879" s="2"/>
      <c r="REA879" s="2"/>
      <c r="REB879" s="2"/>
      <c r="REC879" s="2"/>
      <c r="RED879" s="2"/>
      <c r="REE879" s="2"/>
      <c r="REF879" s="2"/>
      <c r="REG879" s="2"/>
      <c r="REH879" s="2"/>
      <c r="REI879" s="2"/>
      <c r="REJ879" s="2"/>
      <c r="REK879" s="2"/>
      <c r="REL879" s="2"/>
      <c r="REM879" s="2"/>
      <c r="REN879" s="2"/>
      <c r="REO879" s="2"/>
      <c r="REP879" s="2"/>
      <c r="REQ879" s="2"/>
      <c r="RER879" s="2"/>
      <c r="RES879" s="2"/>
      <c r="RET879" s="2"/>
      <c r="REU879" s="2"/>
      <c r="REV879" s="2"/>
      <c r="REW879" s="2"/>
      <c r="REX879" s="2"/>
      <c r="REY879" s="2"/>
      <c r="REZ879" s="2"/>
      <c r="RFA879" s="2"/>
      <c r="RFB879" s="2"/>
      <c r="RFC879" s="2"/>
      <c r="RFD879" s="2"/>
      <c r="RFE879" s="2"/>
      <c r="RFF879" s="2"/>
      <c r="RFG879" s="2"/>
      <c r="RFH879" s="2"/>
      <c r="RFI879" s="2"/>
      <c r="RFJ879" s="2"/>
      <c r="RFK879" s="2"/>
      <c r="RFL879" s="2"/>
      <c r="RFM879" s="2"/>
      <c r="RFN879" s="2"/>
      <c r="RFO879" s="2"/>
      <c r="RFP879" s="2"/>
      <c r="RFQ879" s="2"/>
      <c r="RFR879" s="2"/>
      <c r="RFS879" s="2"/>
      <c r="RFT879" s="2"/>
      <c r="RFU879" s="2"/>
      <c r="RFV879" s="2"/>
      <c r="RFW879" s="2"/>
      <c r="RFX879" s="2"/>
      <c r="RFY879" s="2"/>
      <c r="RFZ879" s="2"/>
      <c r="RGA879" s="2"/>
      <c r="RGB879" s="2"/>
      <c r="RGC879" s="2"/>
      <c r="RGD879" s="2"/>
      <c r="RGE879" s="2"/>
      <c r="RGF879" s="2"/>
      <c r="RGG879" s="2"/>
      <c r="RGH879" s="2"/>
      <c r="RGI879" s="2"/>
      <c r="RGJ879" s="2"/>
      <c r="RGK879" s="2"/>
      <c r="RGL879" s="2"/>
      <c r="RGM879" s="2"/>
      <c r="RGN879" s="2"/>
      <c r="RGO879" s="2"/>
      <c r="RGP879" s="2"/>
      <c r="RGQ879" s="2"/>
      <c r="RGR879" s="2"/>
      <c r="RGS879" s="2"/>
      <c r="RGT879" s="2"/>
      <c r="RGU879" s="2"/>
      <c r="RGV879" s="2"/>
      <c r="RGW879" s="2"/>
      <c r="RGX879" s="2"/>
      <c r="RGY879" s="2"/>
      <c r="RGZ879" s="2"/>
      <c r="RHA879" s="2"/>
      <c r="RHB879" s="2"/>
      <c r="RHC879" s="2"/>
      <c r="RHD879" s="2"/>
      <c r="RHE879" s="2"/>
      <c r="RHF879" s="2"/>
      <c r="RHG879" s="2"/>
      <c r="RHH879" s="2"/>
      <c r="RHI879" s="2"/>
      <c r="RHJ879" s="2"/>
      <c r="RHK879" s="2"/>
      <c r="RHL879" s="2"/>
      <c r="RHM879" s="2"/>
      <c r="RHN879" s="2"/>
      <c r="RHO879" s="2"/>
      <c r="RHP879" s="2"/>
      <c r="RHQ879" s="2"/>
      <c r="RHR879" s="2"/>
      <c r="RHS879" s="2"/>
      <c r="RHT879" s="2"/>
      <c r="RHU879" s="2"/>
      <c r="RHV879" s="2"/>
      <c r="RHW879" s="2"/>
      <c r="RHX879" s="2"/>
      <c r="RHY879" s="2"/>
      <c r="RHZ879" s="2"/>
      <c r="RIA879" s="2"/>
      <c r="RIB879" s="2"/>
      <c r="RIC879" s="2"/>
      <c r="RID879" s="2"/>
      <c r="RIE879" s="2"/>
      <c r="RIF879" s="2"/>
      <c r="RIG879" s="2"/>
      <c r="RIH879" s="2"/>
      <c r="RII879" s="2"/>
      <c r="RIJ879" s="2"/>
      <c r="RIK879" s="2"/>
      <c r="RIL879" s="2"/>
      <c r="RIM879" s="2"/>
      <c r="RIN879" s="2"/>
      <c r="RIO879" s="2"/>
      <c r="RIP879" s="2"/>
      <c r="RIQ879" s="2"/>
      <c r="RIR879" s="2"/>
      <c r="RIS879" s="2"/>
      <c r="RIT879" s="2"/>
      <c r="RIU879" s="2"/>
      <c r="RIV879" s="2"/>
      <c r="RIW879" s="2"/>
      <c r="RIX879" s="2"/>
      <c r="RIY879" s="2"/>
      <c r="RIZ879" s="2"/>
      <c r="RJA879" s="2"/>
      <c r="RJB879" s="2"/>
      <c r="RJC879" s="2"/>
      <c r="RJD879" s="2"/>
      <c r="RJE879" s="2"/>
      <c r="RJF879" s="2"/>
      <c r="RJG879" s="2"/>
      <c r="RJH879" s="2"/>
      <c r="RJI879" s="2"/>
      <c r="RJJ879" s="2"/>
      <c r="RJK879" s="2"/>
      <c r="RJL879" s="2"/>
      <c r="RJM879" s="2"/>
      <c r="RJN879" s="2"/>
      <c r="RJO879" s="2"/>
      <c r="RJP879" s="2"/>
      <c r="RJQ879" s="2"/>
      <c r="RJR879" s="2"/>
      <c r="RJS879" s="2"/>
      <c r="RJT879" s="2"/>
      <c r="RJU879" s="2"/>
      <c r="RJV879" s="2"/>
      <c r="RJW879" s="2"/>
      <c r="RJX879" s="2"/>
      <c r="RJY879" s="2"/>
      <c r="RJZ879" s="2"/>
      <c r="RKA879" s="2"/>
      <c r="RKB879" s="2"/>
      <c r="RKC879" s="2"/>
      <c r="RKD879" s="2"/>
      <c r="RKE879" s="2"/>
      <c r="RKF879" s="2"/>
      <c r="RKG879" s="2"/>
      <c r="RKH879" s="2"/>
      <c r="RKI879" s="2"/>
      <c r="RKJ879" s="2"/>
      <c r="RKK879" s="2"/>
      <c r="RKL879" s="2"/>
      <c r="RKM879" s="2"/>
      <c r="RKN879" s="2"/>
      <c r="RKO879" s="2"/>
      <c r="RKP879" s="2"/>
      <c r="RKQ879" s="2"/>
      <c r="RKR879" s="2"/>
      <c r="RKS879" s="2"/>
      <c r="RKT879" s="2"/>
      <c r="RKU879" s="2"/>
      <c r="RKV879" s="2"/>
      <c r="RKW879" s="2"/>
      <c r="RKX879" s="2"/>
      <c r="RKY879" s="2"/>
      <c r="RKZ879" s="2"/>
      <c r="RLA879" s="2"/>
      <c r="RLB879" s="2"/>
      <c r="RLC879" s="2"/>
      <c r="RLD879" s="2"/>
      <c r="RLE879" s="2"/>
      <c r="RLF879" s="2"/>
      <c r="RLG879" s="2"/>
      <c r="RLH879" s="2"/>
      <c r="RLI879" s="2"/>
      <c r="RLJ879" s="2"/>
      <c r="RLK879" s="2"/>
      <c r="RLL879" s="2"/>
      <c r="RLM879" s="2"/>
      <c r="RLN879" s="2"/>
      <c r="RLO879" s="2"/>
      <c r="RLP879" s="2"/>
      <c r="RLQ879" s="2"/>
      <c r="RLR879" s="2"/>
      <c r="RLS879" s="2"/>
      <c r="RLT879" s="2"/>
      <c r="RLU879" s="2"/>
      <c r="RLV879" s="2"/>
      <c r="RLW879" s="2"/>
      <c r="RLX879" s="2"/>
      <c r="RLY879" s="2"/>
      <c r="RLZ879" s="2"/>
      <c r="RMA879" s="2"/>
      <c r="RMB879" s="2"/>
      <c r="RMC879" s="2"/>
      <c r="RMD879" s="2"/>
      <c r="RME879" s="2"/>
      <c r="RMF879" s="2"/>
      <c r="RMG879" s="2"/>
      <c r="RMH879" s="2"/>
      <c r="RMI879" s="2"/>
      <c r="RMJ879" s="2"/>
      <c r="RMK879" s="2"/>
      <c r="RML879" s="2"/>
      <c r="RMM879" s="2"/>
      <c r="RMN879" s="2"/>
      <c r="RMO879" s="2"/>
      <c r="RMP879" s="2"/>
      <c r="RMQ879" s="2"/>
      <c r="RMR879" s="2"/>
      <c r="RMS879" s="2"/>
      <c r="RMT879" s="2"/>
      <c r="RMU879" s="2"/>
      <c r="RMV879" s="2"/>
      <c r="RMW879" s="2"/>
      <c r="RMX879" s="2"/>
      <c r="RMY879" s="2"/>
      <c r="RMZ879" s="2"/>
      <c r="RNA879" s="2"/>
      <c r="RNB879" s="2"/>
      <c r="RNC879" s="2"/>
      <c r="RND879" s="2"/>
      <c r="RNE879" s="2"/>
      <c r="RNF879" s="2"/>
      <c r="RNG879" s="2"/>
      <c r="RNH879" s="2"/>
      <c r="RNI879" s="2"/>
      <c r="RNJ879" s="2"/>
      <c r="RNK879" s="2"/>
      <c r="RNL879" s="2"/>
      <c r="RNM879" s="2"/>
      <c r="RNN879" s="2"/>
      <c r="RNO879" s="2"/>
      <c r="RNP879" s="2"/>
      <c r="RNQ879" s="2"/>
      <c r="RNR879" s="2"/>
      <c r="RNS879" s="2"/>
      <c r="RNT879" s="2"/>
      <c r="RNU879" s="2"/>
      <c r="RNV879" s="2"/>
      <c r="RNW879" s="2"/>
      <c r="RNX879" s="2"/>
      <c r="RNY879" s="2"/>
      <c r="RNZ879" s="2"/>
      <c r="ROA879" s="2"/>
      <c r="ROB879" s="2"/>
      <c r="ROC879" s="2"/>
      <c r="ROD879" s="2"/>
      <c r="ROE879" s="2"/>
      <c r="ROF879" s="2"/>
      <c r="ROG879" s="2"/>
      <c r="ROH879" s="2"/>
      <c r="ROI879" s="2"/>
      <c r="ROJ879" s="2"/>
      <c r="ROK879" s="2"/>
      <c r="ROL879" s="2"/>
      <c r="ROM879" s="2"/>
      <c r="RON879" s="2"/>
      <c r="ROO879" s="2"/>
      <c r="ROP879" s="2"/>
      <c r="ROQ879" s="2"/>
      <c r="ROR879" s="2"/>
      <c r="ROS879" s="2"/>
      <c r="ROT879" s="2"/>
      <c r="ROU879" s="2"/>
      <c r="ROV879" s="2"/>
      <c r="ROW879" s="2"/>
      <c r="ROX879" s="2"/>
      <c r="ROY879" s="2"/>
      <c r="ROZ879" s="2"/>
      <c r="RPA879" s="2"/>
      <c r="RPB879" s="2"/>
      <c r="RPC879" s="2"/>
      <c r="RPD879" s="2"/>
      <c r="RPE879" s="2"/>
      <c r="RPF879" s="2"/>
      <c r="RPG879" s="2"/>
      <c r="RPH879" s="2"/>
      <c r="RPI879" s="2"/>
      <c r="RPJ879" s="2"/>
      <c r="RPK879" s="2"/>
      <c r="RPL879" s="2"/>
      <c r="RPM879" s="2"/>
      <c r="RPN879" s="2"/>
      <c r="RPO879" s="2"/>
      <c r="RPP879" s="2"/>
      <c r="RPQ879" s="2"/>
      <c r="RPR879" s="2"/>
      <c r="RPS879" s="2"/>
      <c r="RPT879" s="2"/>
      <c r="RPU879" s="2"/>
      <c r="RPV879" s="2"/>
      <c r="RPW879" s="2"/>
      <c r="RPX879" s="2"/>
      <c r="RPY879" s="2"/>
      <c r="RPZ879" s="2"/>
      <c r="RQA879" s="2"/>
      <c r="RQB879" s="2"/>
      <c r="RQC879" s="2"/>
      <c r="RQD879" s="2"/>
      <c r="RQE879" s="2"/>
      <c r="RQF879" s="2"/>
      <c r="RQG879" s="2"/>
      <c r="RQH879" s="2"/>
      <c r="RQI879" s="2"/>
      <c r="RQJ879" s="2"/>
      <c r="RQK879" s="2"/>
      <c r="RQL879" s="2"/>
      <c r="RQM879" s="2"/>
      <c r="RQN879" s="2"/>
      <c r="RQO879" s="2"/>
      <c r="RQP879" s="2"/>
      <c r="RQQ879" s="2"/>
      <c r="RQR879" s="2"/>
      <c r="RQS879" s="2"/>
      <c r="RQT879" s="2"/>
      <c r="RQU879" s="2"/>
      <c r="RQV879" s="2"/>
      <c r="RQW879" s="2"/>
      <c r="RQX879" s="2"/>
      <c r="RQY879" s="2"/>
      <c r="RQZ879" s="2"/>
      <c r="RRA879" s="2"/>
      <c r="RRB879" s="2"/>
      <c r="RRC879" s="2"/>
      <c r="RRD879" s="2"/>
      <c r="RRE879" s="2"/>
      <c r="RRF879" s="2"/>
      <c r="RRG879" s="2"/>
      <c r="RRH879" s="2"/>
      <c r="RRI879" s="2"/>
      <c r="RRJ879" s="2"/>
      <c r="RRK879" s="2"/>
      <c r="RRL879" s="2"/>
      <c r="RRM879" s="2"/>
      <c r="RRN879" s="2"/>
      <c r="RRO879" s="2"/>
      <c r="RRP879" s="2"/>
      <c r="RRQ879" s="2"/>
      <c r="RRR879" s="2"/>
      <c r="RRS879" s="2"/>
      <c r="RRT879" s="2"/>
      <c r="RRU879" s="2"/>
      <c r="RRV879" s="2"/>
      <c r="RRW879" s="2"/>
      <c r="RRX879" s="2"/>
      <c r="RRY879" s="2"/>
      <c r="RRZ879" s="2"/>
      <c r="RSA879" s="2"/>
      <c r="RSB879" s="2"/>
      <c r="RSC879" s="2"/>
      <c r="RSD879" s="2"/>
      <c r="RSE879" s="2"/>
      <c r="RSF879" s="2"/>
      <c r="RSG879" s="2"/>
      <c r="RSH879" s="2"/>
      <c r="RSI879" s="2"/>
      <c r="RSJ879" s="2"/>
      <c r="RSK879" s="2"/>
      <c r="RSL879" s="2"/>
      <c r="RSM879" s="2"/>
      <c r="RSN879" s="2"/>
      <c r="RSO879" s="2"/>
      <c r="RSP879" s="2"/>
      <c r="RSQ879" s="2"/>
      <c r="RSR879" s="2"/>
      <c r="RSS879" s="2"/>
      <c r="RST879" s="2"/>
      <c r="RSU879" s="2"/>
      <c r="RSV879" s="2"/>
      <c r="RSW879" s="2"/>
      <c r="RSX879" s="2"/>
      <c r="RSY879" s="2"/>
      <c r="RSZ879" s="2"/>
      <c r="RTA879" s="2"/>
      <c r="RTB879" s="2"/>
      <c r="RTC879" s="2"/>
      <c r="RTD879" s="2"/>
      <c r="RTE879" s="2"/>
      <c r="RTF879" s="2"/>
      <c r="RTG879" s="2"/>
      <c r="RTH879" s="2"/>
      <c r="RTI879" s="2"/>
      <c r="RTJ879" s="2"/>
      <c r="RTK879" s="2"/>
      <c r="RTL879" s="2"/>
      <c r="RTM879" s="2"/>
      <c r="RTN879" s="2"/>
      <c r="RTO879" s="2"/>
      <c r="RTP879" s="2"/>
      <c r="RTQ879" s="2"/>
      <c r="RTR879" s="2"/>
      <c r="RTS879" s="2"/>
      <c r="RTT879" s="2"/>
      <c r="RTU879" s="2"/>
      <c r="RTV879" s="2"/>
      <c r="RTW879" s="2"/>
      <c r="RTX879" s="2"/>
      <c r="RTY879" s="2"/>
      <c r="RTZ879" s="2"/>
      <c r="RUA879" s="2"/>
      <c r="RUB879" s="2"/>
      <c r="RUC879" s="2"/>
      <c r="RUD879" s="2"/>
      <c r="RUE879" s="2"/>
      <c r="RUF879" s="2"/>
      <c r="RUG879" s="2"/>
      <c r="RUH879" s="2"/>
      <c r="RUI879" s="2"/>
      <c r="RUJ879" s="2"/>
      <c r="RUK879" s="2"/>
      <c r="RUL879" s="2"/>
      <c r="RUM879" s="2"/>
      <c r="RUN879" s="2"/>
      <c r="RUO879" s="2"/>
      <c r="RUP879" s="2"/>
      <c r="RUQ879" s="2"/>
      <c r="RUR879" s="2"/>
      <c r="RUS879" s="2"/>
      <c r="RUT879" s="2"/>
      <c r="RUU879" s="2"/>
      <c r="RUV879" s="2"/>
      <c r="RUW879" s="2"/>
      <c r="RUX879" s="2"/>
      <c r="RUY879" s="2"/>
      <c r="RUZ879" s="2"/>
      <c r="RVA879" s="2"/>
      <c r="RVB879" s="2"/>
      <c r="RVC879" s="2"/>
      <c r="RVD879" s="2"/>
      <c r="RVE879" s="2"/>
      <c r="RVF879" s="2"/>
      <c r="RVG879" s="2"/>
      <c r="RVH879" s="2"/>
      <c r="RVI879" s="2"/>
      <c r="RVJ879" s="2"/>
      <c r="RVK879" s="2"/>
      <c r="RVL879" s="2"/>
      <c r="RVM879" s="2"/>
      <c r="RVN879" s="2"/>
      <c r="RVO879" s="2"/>
      <c r="RVP879" s="2"/>
      <c r="RVQ879" s="2"/>
      <c r="RVR879" s="2"/>
      <c r="RVS879" s="2"/>
      <c r="RVT879" s="2"/>
      <c r="RVU879" s="2"/>
      <c r="RVV879" s="2"/>
      <c r="RVW879" s="2"/>
      <c r="RVX879" s="2"/>
      <c r="RVY879" s="2"/>
      <c r="RVZ879" s="2"/>
      <c r="RWA879" s="2"/>
      <c r="RWB879" s="2"/>
      <c r="RWC879" s="2"/>
      <c r="RWD879" s="2"/>
      <c r="RWE879" s="2"/>
      <c r="RWF879" s="2"/>
      <c r="RWG879" s="2"/>
      <c r="RWH879" s="2"/>
      <c r="RWI879" s="2"/>
      <c r="RWJ879" s="2"/>
      <c r="RWK879" s="2"/>
      <c r="RWL879" s="2"/>
      <c r="RWM879" s="2"/>
      <c r="RWN879" s="2"/>
      <c r="RWO879" s="2"/>
      <c r="RWP879" s="2"/>
      <c r="RWQ879" s="2"/>
      <c r="RWR879" s="2"/>
      <c r="RWS879" s="2"/>
      <c r="RWT879" s="2"/>
      <c r="RWU879" s="2"/>
      <c r="RWV879" s="2"/>
      <c r="RWW879" s="2"/>
      <c r="RWX879" s="2"/>
      <c r="RWY879" s="2"/>
      <c r="RWZ879" s="2"/>
      <c r="RXA879" s="2"/>
      <c r="RXB879" s="2"/>
      <c r="RXC879" s="2"/>
      <c r="RXD879" s="2"/>
      <c r="RXE879" s="2"/>
      <c r="RXF879" s="2"/>
      <c r="RXG879" s="2"/>
      <c r="RXH879" s="2"/>
      <c r="RXI879" s="2"/>
      <c r="RXJ879" s="2"/>
      <c r="RXK879" s="2"/>
      <c r="RXL879" s="2"/>
      <c r="RXM879" s="2"/>
      <c r="RXN879" s="2"/>
      <c r="RXO879" s="2"/>
      <c r="RXP879" s="2"/>
      <c r="RXQ879" s="2"/>
      <c r="RXR879" s="2"/>
      <c r="RXS879" s="2"/>
      <c r="RXT879" s="2"/>
      <c r="RXU879" s="2"/>
      <c r="RXV879" s="2"/>
      <c r="RXW879" s="2"/>
      <c r="RXX879" s="2"/>
      <c r="RXY879" s="2"/>
      <c r="RXZ879" s="2"/>
      <c r="RYA879" s="2"/>
      <c r="RYB879" s="2"/>
      <c r="RYC879" s="2"/>
      <c r="RYD879" s="2"/>
      <c r="RYE879" s="2"/>
      <c r="RYF879" s="2"/>
      <c r="RYG879" s="2"/>
      <c r="RYH879" s="2"/>
      <c r="RYI879" s="2"/>
      <c r="RYJ879" s="2"/>
      <c r="RYK879" s="2"/>
      <c r="RYL879" s="2"/>
      <c r="RYM879" s="2"/>
      <c r="RYN879" s="2"/>
      <c r="RYO879" s="2"/>
      <c r="RYP879" s="2"/>
      <c r="RYQ879" s="2"/>
      <c r="RYR879" s="2"/>
      <c r="RYS879" s="2"/>
      <c r="RYT879" s="2"/>
      <c r="RYU879" s="2"/>
      <c r="RYV879" s="2"/>
      <c r="RYW879" s="2"/>
      <c r="RYX879" s="2"/>
      <c r="RYY879" s="2"/>
      <c r="RYZ879" s="2"/>
      <c r="RZA879" s="2"/>
      <c r="RZB879" s="2"/>
      <c r="RZC879" s="2"/>
      <c r="RZD879" s="2"/>
      <c r="RZE879" s="2"/>
      <c r="RZF879" s="2"/>
      <c r="RZG879" s="2"/>
      <c r="RZH879" s="2"/>
      <c r="RZI879" s="2"/>
      <c r="RZJ879" s="2"/>
      <c r="RZK879" s="2"/>
      <c r="RZL879" s="2"/>
      <c r="RZM879" s="2"/>
      <c r="RZN879" s="2"/>
      <c r="RZO879" s="2"/>
      <c r="RZP879" s="2"/>
      <c r="RZQ879" s="2"/>
      <c r="RZR879" s="2"/>
      <c r="RZS879" s="2"/>
      <c r="RZT879" s="2"/>
      <c r="RZU879" s="2"/>
      <c r="RZV879" s="2"/>
      <c r="RZW879" s="2"/>
      <c r="RZX879" s="2"/>
      <c r="RZY879" s="2"/>
      <c r="RZZ879" s="2"/>
      <c r="SAA879" s="2"/>
      <c r="SAB879" s="2"/>
      <c r="SAC879" s="2"/>
      <c r="SAD879" s="2"/>
      <c r="SAE879" s="2"/>
      <c r="SAF879" s="2"/>
      <c r="SAG879" s="2"/>
      <c r="SAH879" s="2"/>
      <c r="SAI879" s="2"/>
      <c r="SAJ879" s="2"/>
      <c r="SAK879" s="2"/>
      <c r="SAL879" s="2"/>
      <c r="SAM879" s="2"/>
      <c r="SAN879" s="2"/>
      <c r="SAO879" s="2"/>
      <c r="SAP879" s="2"/>
      <c r="SAQ879" s="2"/>
      <c r="SAR879" s="2"/>
      <c r="SAS879" s="2"/>
      <c r="SAT879" s="2"/>
      <c r="SAU879" s="2"/>
      <c r="SAV879" s="2"/>
      <c r="SAW879" s="2"/>
      <c r="SAX879" s="2"/>
      <c r="SAY879" s="2"/>
      <c r="SAZ879" s="2"/>
      <c r="SBA879" s="2"/>
      <c r="SBB879" s="2"/>
      <c r="SBC879" s="2"/>
      <c r="SBD879" s="2"/>
      <c r="SBE879" s="2"/>
      <c r="SBF879" s="2"/>
      <c r="SBG879" s="2"/>
      <c r="SBH879" s="2"/>
      <c r="SBI879" s="2"/>
      <c r="SBJ879" s="2"/>
      <c r="SBK879" s="2"/>
      <c r="SBL879" s="2"/>
      <c r="SBM879" s="2"/>
      <c r="SBN879" s="2"/>
      <c r="SBO879" s="2"/>
      <c r="SBP879" s="2"/>
      <c r="SBQ879" s="2"/>
      <c r="SBR879" s="2"/>
      <c r="SBS879" s="2"/>
      <c r="SBT879" s="2"/>
      <c r="SBU879" s="2"/>
      <c r="SBV879" s="2"/>
      <c r="SBW879" s="2"/>
      <c r="SBX879" s="2"/>
      <c r="SBY879" s="2"/>
      <c r="SBZ879" s="2"/>
      <c r="SCA879" s="2"/>
      <c r="SCB879" s="2"/>
      <c r="SCC879" s="2"/>
      <c r="SCD879" s="2"/>
      <c r="SCE879" s="2"/>
      <c r="SCF879" s="2"/>
      <c r="SCG879" s="2"/>
      <c r="SCH879" s="2"/>
      <c r="SCI879" s="2"/>
      <c r="SCJ879" s="2"/>
      <c r="SCK879" s="2"/>
      <c r="SCL879" s="2"/>
      <c r="SCM879" s="2"/>
      <c r="SCN879" s="2"/>
      <c r="SCO879" s="2"/>
      <c r="SCP879" s="2"/>
      <c r="SCQ879" s="2"/>
      <c r="SCR879" s="2"/>
      <c r="SCS879" s="2"/>
      <c r="SCT879" s="2"/>
      <c r="SCU879" s="2"/>
      <c r="SCV879" s="2"/>
      <c r="SCW879" s="2"/>
      <c r="SCX879" s="2"/>
      <c r="SCY879" s="2"/>
      <c r="SCZ879" s="2"/>
      <c r="SDA879" s="2"/>
      <c r="SDB879" s="2"/>
      <c r="SDC879" s="2"/>
      <c r="SDD879" s="2"/>
      <c r="SDE879" s="2"/>
      <c r="SDF879" s="2"/>
      <c r="SDG879" s="2"/>
      <c r="SDH879" s="2"/>
      <c r="SDI879" s="2"/>
      <c r="SDJ879" s="2"/>
      <c r="SDK879" s="2"/>
      <c r="SDL879" s="2"/>
      <c r="SDM879" s="2"/>
      <c r="SDN879" s="2"/>
      <c r="SDO879" s="2"/>
      <c r="SDP879" s="2"/>
      <c r="SDQ879" s="2"/>
      <c r="SDR879" s="2"/>
      <c r="SDS879" s="2"/>
      <c r="SDT879" s="2"/>
      <c r="SDU879" s="2"/>
      <c r="SDV879" s="2"/>
      <c r="SDW879" s="2"/>
      <c r="SDX879" s="2"/>
      <c r="SDY879" s="2"/>
      <c r="SDZ879" s="2"/>
      <c r="SEA879" s="2"/>
      <c r="SEB879" s="2"/>
      <c r="SEC879" s="2"/>
      <c r="SED879" s="2"/>
      <c r="SEE879" s="2"/>
      <c r="SEF879" s="2"/>
      <c r="SEG879" s="2"/>
      <c r="SEH879" s="2"/>
      <c r="SEI879" s="2"/>
      <c r="SEJ879" s="2"/>
      <c r="SEK879" s="2"/>
      <c r="SEL879" s="2"/>
      <c r="SEM879" s="2"/>
      <c r="SEN879" s="2"/>
      <c r="SEO879" s="2"/>
      <c r="SEP879" s="2"/>
      <c r="SEQ879" s="2"/>
      <c r="SER879" s="2"/>
      <c r="SES879" s="2"/>
      <c r="SET879" s="2"/>
      <c r="SEU879" s="2"/>
      <c r="SEV879" s="2"/>
      <c r="SEW879" s="2"/>
      <c r="SEX879" s="2"/>
      <c r="SEY879" s="2"/>
      <c r="SEZ879" s="2"/>
      <c r="SFA879" s="2"/>
      <c r="SFB879" s="2"/>
      <c r="SFC879" s="2"/>
      <c r="SFD879" s="2"/>
      <c r="SFE879" s="2"/>
      <c r="SFF879" s="2"/>
      <c r="SFG879" s="2"/>
      <c r="SFH879" s="2"/>
      <c r="SFI879" s="2"/>
      <c r="SFJ879" s="2"/>
      <c r="SFK879" s="2"/>
      <c r="SFL879" s="2"/>
      <c r="SFM879" s="2"/>
      <c r="SFN879" s="2"/>
      <c r="SFO879" s="2"/>
      <c r="SFP879" s="2"/>
      <c r="SFQ879" s="2"/>
      <c r="SFR879" s="2"/>
      <c r="SFS879" s="2"/>
      <c r="SFT879" s="2"/>
      <c r="SFU879" s="2"/>
      <c r="SFV879" s="2"/>
      <c r="SFW879" s="2"/>
      <c r="SFX879" s="2"/>
      <c r="SFY879" s="2"/>
      <c r="SFZ879" s="2"/>
      <c r="SGA879" s="2"/>
      <c r="SGB879" s="2"/>
      <c r="SGC879" s="2"/>
      <c r="SGD879" s="2"/>
      <c r="SGE879" s="2"/>
      <c r="SGF879" s="2"/>
      <c r="SGG879" s="2"/>
      <c r="SGH879" s="2"/>
      <c r="SGI879" s="2"/>
      <c r="SGJ879" s="2"/>
      <c r="SGK879" s="2"/>
      <c r="SGL879" s="2"/>
      <c r="SGM879" s="2"/>
      <c r="SGN879" s="2"/>
      <c r="SGO879" s="2"/>
      <c r="SGP879" s="2"/>
      <c r="SGQ879" s="2"/>
      <c r="SGR879" s="2"/>
      <c r="SGS879" s="2"/>
      <c r="SGT879" s="2"/>
      <c r="SGU879" s="2"/>
      <c r="SGV879" s="2"/>
      <c r="SGW879" s="2"/>
      <c r="SGX879" s="2"/>
      <c r="SGY879" s="2"/>
      <c r="SGZ879" s="2"/>
      <c r="SHA879" s="2"/>
      <c r="SHB879" s="2"/>
      <c r="SHC879" s="2"/>
      <c r="SHD879" s="2"/>
      <c r="SHE879" s="2"/>
      <c r="SHF879" s="2"/>
      <c r="SHG879" s="2"/>
      <c r="SHH879" s="2"/>
      <c r="SHI879" s="2"/>
      <c r="SHJ879" s="2"/>
      <c r="SHK879" s="2"/>
      <c r="SHL879" s="2"/>
      <c r="SHM879" s="2"/>
      <c r="SHN879" s="2"/>
      <c r="SHO879" s="2"/>
      <c r="SHP879" s="2"/>
      <c r="SHQ879" s="2"/>
      <c r="SHR879" s="2"/>
      <c r="SHS879" s="2"/>
      <c r="SHT879" s="2"/>
      <c r="SHU879" s="2"/>
      <c r="SHV879" s="2"/>
      <c r="SHW879" s="2"/>
      <c r="SHX879" s="2"/>
      <c r="SHY879" s="2"/>
      <c r="SHZ879" s="2"/>
      <c r="SIA879" s="2"/>
      <c r="SIB879" s="2"/>
      <c r="SIC879" s="2"/>
      <c r="SID879" s="2"/>
      <c r="SIE879" s="2"/>
      <c r="SIF879" s="2"/>
      <c r="SIG879" s="2"/>
      <c r="SIH879" s="2"/>
      <c r="SII879" s="2"/>
      <c r="SIJ879" s="2"/>
      <c r="SIK879" s="2"/>
      <c r="SIL879" s="2"/>
      <c r="SIM879" s="2"/>
      <c r="SIN879" s="2"/>
      <c r="SIO879" s="2"/>
      <c r="SIP879" s="2"/>
      <c r="SIQ879" s="2"/>
      <c r="SIR879" s="2"/>
      <c r="SIS879" s="2"/>
      <c r="SIT879" s="2"/>
      <c r="SIU879" s="2"/>
      <c r="SIV879" s="2"/>
      <c r="SIW879" s="2"/>
      <c r="SIX879" s="2"/>
      <c r="SIY879" s="2"/>
      <c r="SIZ879" s="2"/>
      <c r="SJA879" s="2"/>
      <c r="SJB879" s="2"/>
      <c r="SJC879" s="2"/>
      <c r="SJD879" s="2"/>
      <c r="SJE879" s="2"/>
      <c r="SJF879" s="2"/>
      <c r="SJG879" s="2"/>
      <c r="SJH879" s="2"/>
      <c r="SJI879" s="2"/>
      <c r="SJJ879" s="2"/>
      <c r="SJK879" s="2"/>
      <c r="SJL879" s="2"/>
      <c r="SJM879" s="2"/>
      <c r="SJN879" s="2"/>
      <c r="SJO879" s="2"/>
      <c r="SJP879" s="2"/>
      <c r="SJQ879" s="2"/>
      <c r="SJR879" s="2"/>
      <c r="SJS879" s="2"/>
      <c r="SJT879" s="2"/>
      <c r="SJU879" s="2"/>
      <c r="SJV879" s="2"/>
      <c r="SJW879" s="2"/>
      <c r="SJX879" s="2"/>
      <c r="SJY879" s="2"/>
      <c r="SJZ879" s="2"/>
      <c r="SKA879" s="2"/>
      <c r="SKB879" s="2"/>
      <c r="SKC879" s="2"/>
      <c r="SKD879" s="2"/>
      <c r="SKE879" s="2"/>
      <c r="SKF879" s="2"/>
      <c r="SKG879" s="2"/>
      <c r="SKH879" s="2"/>
      <c r="SKI879" s="2"/>
      <c r="SKJ879" s="2"/>
      <c r="SKK879" s="2"/>
      <c r="SKL879" s="2"/>
      <c r="SKM879" s="2"/>
      <c r="SKN879" s="2"/>
      <c r="SKO879" s="2"/>
      <c r="SKP879" s="2"/>
      <c r="SKQ879" s="2"/>
      <c r="SKR879" s="2"/>
      <c r="SKS879" s="2"/>
      <c r="SKT879" s="2"/>
      <c r="SKU879" s="2"/>
      <c r="SKV879" s="2"/>
      <c r="SKW879" s="2"/>
      <c r="SKX879" s="2"/>
      <c r="SKY879" s="2"/>
      <c r="SKZ879" s="2"/>
      <c r="SLA879" s="2"/>
      <c r="SLB879" s="2"/>
      <c r="SLC879" s="2"/>
      <c r="SLD879" s="2"/>
      <c r="SLE879" s="2"/>
      <c r="SLF879" s="2"/>
      <c r="SLG879" s="2"/>
      <c r="SLH879" s="2"/>
      <c r="SLI879" s="2"/>
      <c r="SLJ879" s="2"/>
      <c r="SLK879" s="2"/>
      <c r="SLL879" s="2"/>
      <c r="SLM879" s="2"/>
      <c r="SLN879" s="2"/>
      <c r="SLO879" s="2"/>
      <c r="SLP879" s="2"/>
      <c r="SLQ879" s="2"/>
      <c r="SLR879" s="2"/>
      <c r="SLS879" s="2"/>
      <c r="SLT879" s="2"/>
      <c r="SLU879" s="2"/>
      <c r="SLV879" s="2"/>
      <c r="SLW879" s="2"/>
      <c r="SLX879" s="2"/>
      <c r="SLY879" s="2"/>
      <c r="SLZ879" s="2"/>
      <c r="SMA879" s="2"/>
      <c r="SMB879" s="2"/>
      <c r="SMC879" s="2"/>
      <c r="SMD879" s="2"/>
      <c r="SME879" s="2"/>
      <c r="SMF879" s="2"/>
      <c r="SMG879" s="2"/>
      <c r="SMH879" s="2"/>
      <c r="SMI879" s="2"/>
      <c r="SMJ879" s="2"/>
      <c r="SMK879" s="2"/>
      <c r="SML879" s="2"/>
      <c r="SMM879" s="2"/>
      <c r="SMN879" s="2"/>
      <c r="SMO879" s="2"/>
      <c r="SMP879" s="2"/>
      <c r="SMQ879" s="2"/>
      <c r="SMR879" s="2"/>
      <c r="SMS879" s="2"/>
      <c r="SMT879" s="2"/>
      <c r="SMU879" s="2"/>
      <c r="SMV879" s="2"/>
      <c r="SMW879" s="2"/>
      <c r="SMX879" s="2"/>
      <c r="SMY879" s="2"/>
      <c r="SMZ879" s="2"/>
      <c r="SNA879" s="2"/>
      <c r="SNB879" s="2"/>
      <c r="SNC879" s="2"/>
      <c r="SND879" s="2"/>
      <c r="SNE879" s="2"/>
      <c r="SNF879" s="2"/>
      <c r="SNG879" s="2"/>
      <c r="SNH879" s="2"/>
      <c r="SNI879" s="2"/>
      <c r="SNJ879" s="2"/>
      <c r="SNK879" s="2"/>
      <c r="SNL879" s="2"/>
      <c r="SNM879" s="2"/>
      <c r="SNN879" s="2"/>
      <c r="SNO879" s="2"/>
      <c r="SNP879" s="2"/>
      <c r="SNQ879" s="2"/>
      <c r="SNR879" s="2"/>
      <c r="SNS879" s="2"/>
      <c r="SNT879" s="2"/>
      <c r="SNU879" s="2"/>
      <c r="SNV879" s="2"/>
      <c r="SNW879" s="2"/>
      <c r="SNX879" s="2"/>
      <c r="SNY879" s="2"/>
      <c r="SNZ879" s="2"/>
      <c r="SOA879" s="2"/>
      <c r="SOB879" s="2"/>
      <c r="SOC879" s="2"/>
      <c r="SOD879" s="2"/>
      <c r="SOE879" s="2"/>
      <c r="SOF879" s="2"/>
      <c r="SOG879" s="2"/>
      <c r="SOH879" s="2"/>
      <c r="SOI879" s="2"/>
      <c r="SOJ879" s="2"/>
      <c r="SOK879" s="2"/>
      <c r="SOL879" s="2"/>
      <c r="SOM879" s="2"/>
      <c r="SON879" s="2"/>
      <c r="SOO879" s="2"/>
      <c r="SOP879" s="2"/>
      <c r="SOQ879" s="2"/>
      <c r="SOR879" s="2"/>
      <c r="SOS879" s="2"/>
      <c r="SOT879" s="2"/>
      <c r="SOU879" s="2"/>
      <c r="SOV879" s="2"/>
      <c r="SOW879" s="2"/>
      <c r="SOX879" s="2"/>
      <c r="SOY879" s="2"/>
      <c r="SOZ879" s="2"/>
      <c r="SPA879" s="2"/>
      <c r="SPB879" s="2"/>
      <c r="SPC879" s="2"/>
      <c r="SPD879" s="2"/>
      <c r="SPE879" s="2"/>
      <c r="SPF879" s="2"/>
      <c r="SPG879" s="2"/>
      <c r="SPH879" s="2"/>
      <c r="SPI879" s="2"/>
      <c r="SPJ879" s="2"/>
      <c r="SPK879" s="2"/>
      <c r="SPL879" s="2"/>
      <c r="SPM879" s="2"/>
      <c r="SPN879" s="2"/>
      <c r="SPO879" s="2"/>
      <c r="SPP879" s="2"/>
      <c r="SPQ879" s="2"/>
      <c r="SPR879" s="2"/>
      <c r="SPS879" s="2"/>
      <c r="SPT879" s="2"/>
      <c r="SPU879" s="2"/>
      <c r="SPV879" s="2"/>
      <c r="SPW879" s="2"/>
      <c r="SPX879" s="2"/>
      <c r="SPY879" s="2"/>
      <c r="SPZ879" s="2"/>
      <c r="SQA879" s="2"/>
      <c r="SQB879" s="2"/>
      <c r="SQC879" s="2"/>
      <c r="SQD879" s="2"/>
      <c r="SQE879" s="2"/>
      <c r="SQF879" s="2"/>
      <c r="SQG879" s="2"/>
      <c r="SQH879" s="2"/>
      <c r="SQI879" s="2"/>
      <c r="SQJ879" s="2"/>
      <c r="SQK879" s="2"/>
      <c r="SQL879" s="2"/>
      <c r="SQM879" s="2"/>
      <c r="SQN879" s="2"/>
      <c r="SQO879" s="2"/>
      <c r="SQP879" s="2"/>
      <c r="SQQ879" s="2"/>
      <c r="SQR879" s="2"/>
      <c r="SQS879" s="2"/>
      <c r="SQT879" s="2"/>
      <c r="SQU879" s="2"/>
      <c r="SQV879" s="2"/>
      <c r="SQW879" s="2"/>
      <c r="SQX879" s="2"/>
      <c r="SQY879" s="2"/>
      <c r="SQZ879" s="2"/>
      <c r="SRA879" s="2"/>
      <c r="SRB879" s="2"/>
      <c r="SRC879" s="2"/>
      <c r="SRD879" s="2"/>
      <c r="SRE879" s="2"/>
      <c r="SRF879" s="2"/>
      <c r="SRG879" s="2"/>
      <c r="SRH879" s="2"/>
      <c r="SRI879" s="2"/>
      <c r="SRJ879" s="2"/>
      <c r="SRK879" s="2"/>
      <c r="SRL879" s="2"/>
      <c r="SRM879" s="2"/>
      <c r="SRN879" s="2"/>
      <c r="SRO879" s="2"/>
      <c r="SRP879" s="2"/>
      <c r="SRQ879" s="2"/>
      <c r="SRR879" s="2"/>
      <c r="SRS879" s="2"/>
      <c r="SRT879" s="2"/>
      <c r="SRU879" s="2"/>
      <c r="SRV879" s="2"/>
      <c r="SRW879" s="2"/>
      <c r="SRX879" s="2"/>
      <c r="SRY879" s="2"/>
      <c r="SRZ879" s="2"/>
      <c r="SSA879" s="2"/>
      <c r="SSB879" s="2"/>
      <c r="SSC879" s="2"/>
      <c r="SSD879" s="2"/>
      <c r="SSE879" s="2"/>
      <c r="SSF879" s="2"/>
      <c r="SSG879" s="2"/>
      <c r="SSH879" s="2"/>
      <c r="SSI879" s="2"/>
      <c r="SSJ879" s="2"/>
      <c r="SSK879" s="2"/>
      <c r="SSL879" s="2"/>
      <c r="SSM879" s="2"/>
      <c r="SSN879" s="2"/>
      <c r="SSO879" s="2"/>
      <c r="SSP879" s="2"/>
      <c r="SSQ879" s="2"/>
      <c r="SSR879" s="2"/>
      <c r="SSS879" s="2"/>
      <c r="SST879" s="2"/>
      <c r="SSU879" s="2"/>
      <c r="SSV879" s="2"/>
      <c r="SSW879" s="2"/>
      <c r="SSX879" s="2"/>
      <c r="SSY879" s="2"/>
      <c r="SSZ879" s="2"/>
      <c r="STA879" s="2"/>
      <c r="STB879" s="2"/>
      <c r="STC879" s="2"/>
      <c r="STD879" s="2"/>
      <c r="STE879" s="2"/>
      <c r="STF879" s="2"/>
      <c r="STG879" s="2"/>
      <c r="STH879" s="2"/>
      <c r="STI879" s="2"/>
      <c r="STJ879" s="2"/>
      <c r="STK879" s="2"/>
      <c r="STL879" s="2"/>
      <c r="STM879" s="2"/>
      <c r="STN879" s="2"/>
      <c r="STO879" s="2"/>
      <c r="STP879" s="2"/>
      <c r="STQ879" s="2"/>
      <c r="STR879" s="2"/>
      <c r="STS879" s="2"/>
      <c r="STT879" s="2"/>
      <c r="STU879" s="2"/>
      <c r="STV879" s="2"/>
      <c r="STW879" s="2"/>
      <c r="STX879" s="2"/>
      <c r="STY879" s="2"/>
      <c r="STZ879" s="2"/>
      <c r="SUA879" s="2"/>
      <c r="SUB879" s="2"/>
      <c r="SUC879" s="2"/>
      <c r="SUD879" s="2"/>
      <c r="SUE879" s="2"/>
      <c r="SUF879" s="2"/>
      <c r="SUG879" s="2"/>
      <c r="SUH879" s="2"/>
      <c r="SUI879" s="2"/>
      <c r="SUJ879" s="2"/>
      <c r="SUK879" s="2"/>
      <c r="SUL879" s="2"/>
      <c r="SUM879" s="2"/>
      <c r="SUN879" s="2"/>
      <c r="SUO879" s="2"/>
      <c r="SUP879" s="2"/>
      <c r="SUQ879" s="2"/>
      <c r="SUR879" s="2"/>
      <c r="SUS879" s="2"/>
      <c r="SUT879" s="2"/>
      <c r="SUU879" s="2"/>
      <c r="SUV879" s="2"/>
      <c r="SUW879" s="2"/>
      <c r="SUX879" s="2"/>
      <c r="SUY879" s="2"/>
      <c r="SUZ879" s="2"/>
      <c r="SVA879" s="2"/>
      <c r="SVB879" s="2"/>
      <c r="SVC879" s="2"/>
      <c r="SVD879" s="2"/>
      <c r="SVE879" s="2"/>
      <c r="SVF879" s="2"/>
      <c r="SVG879" s="2"/>
      <c r="SVH879" s="2"/>
      <c r="SVI879" s="2"/>
      <c r="SVJ879" s="2"/>
      <c r="SVK879" s="2"/>
      <c r="SVL879" s="2"/>
      <c r="SVM879" s="2"/>
      <c r="SVN879" s="2"/>
      <c r="SVO879" s="2"/>
      <c r="SVP879" s="2"/>
      <c r="SVQ879" s="2"/>
      <c r="SVR879" s="2"/>
      <c r="SVS879" s="2"/>
      <c r="SVT879" s="2"/>
      <c r="SVU879" s="2"/>
      <c r="SVV879" s="2"/>
      <c r="SVW879" s="2"/>
      <c r="SVX879" s="2"/>
      <c r="SVY879" s="2"/>
      <c r="SVZ879" s="2"/>
      <c r="SWA879" s="2"/>
      <c r="SWB879" s="2"/>
      <c r="SWC879" s="2"/>
      <c r="SWD879" s="2"/>
      <c r="SWE879" s="2"/>
      <c r="SWF879" s="2"/>
      <c r="SWG879" s="2"/>
      <c r="SWH879" s="2"/>
      <c r="SWI879" s="2"/>
      <c r="SWJ879" s="2"/>
      <c r="SWK879" s="2"/>
      <c r="SWL879" s="2"/>
      <c r="SWM879" s="2"/>
      <c r="SWN879" s="2"/>
      <c r="SWO879" s="2"/>
      <c r="SWP879" s="2"/>
      <c r="SWQ879" s="2"/>
      <c r="SWR879" s="2"/>
      <c r="SWS879" s="2"/>
      <c r="SWT879" s="2"/>
      <c r="SWU879" s="2"/>
      <c r="SWV879" s="2"/>
      <c r="SWW879" s="2"/>
      <c r="SWX879" s="2"/>
      <c r="SWY879" s="2"/>
      <c r="SWZ879" s="2"/>
      <c r="SXA879" s="2"/>
      <c r="SXB879" s="2"/>
      <c r="SXC879" s="2"/>
      <c r="SXD879" s="2"/>
      <c r="SXE879" s="2"/>
      <c r="SXF879" s="2"/>
      <c r="SXG879" s="2"/>
      <c r="SXH879" s="2"/>
      <c r="SXI879" s="2"/>
      <c r="SXJ879" s="2"/>
      <c r="SXK879" s="2"/>
      <c r="SXL879" s="2"/>
      <c r="SXM879" s="2"/>
      <c r="SXN879" s="2"/>
      <c r="SXO879" s="2"/>
      <c r="SXP879" s="2"/>
      <c r="SXQ879" s="2"/>
      <c r="SXR879" s="2"/>
      <c r="SXS879" s="2"/>
      <c r="SXT879" s="2"/>
      <c r="SXU879" s="2"/>
      <c r="SXV879" s="2"/>
      <c r="SXW879" s="2"/>
      <c r="SXX879" s="2"/>
      <c r="SXY879" s="2"/>
      <c r="SXZ879" s="2"/>
      <c r="SYA879" s="2"/>
      <c r="SYB879" s="2"/>
      <c r="SYC879" s="2"/>
      <c r="SYD879" s="2"/>
      <c r="SYE879" s="2"/>
      <c r="SYF879" s="2"/>
      <c r="SYG879" s="2"/>
      <c r="SYH879" s="2"/>
      <c r="SYI879" s="2"/>
      <c r="SYJ879" s="2"/>
      <c r="SYK879" s="2"/>
      <c r="SYL879" s="2"/>
      <c r="SYM879" s="2"/>
      <c r="SYN879" s="2"/>
      <c r="SYO879" s="2"/>
      <c r="SYP879" s="2"/>
      <c r="SYQ879" s="2"/>
      <c r="SYR879" s="2"/>
      <c r="SYS879" s="2"/>
      <c r="SYT879" s="2"/>
      <c r="SYU879" s="2"/>
      <c r="SYV879" s="2"/>
      <c r="SYW879" s="2"/>
      <c r="SYX879" s="2"/>
      <c r="SYY879" s="2"/>
      <c r="SYZ879" s="2"/>
      <c r="SZA879" s="2"/>
      <c r="SZB879" s="2"/>
      <c r="SZC879" s="2"/>
      <c r="SZD879" s="2"/>
      <c r="SZE879" s="2"/>
      <c r="SZF879" s="2"/>
      <c r="SZG879" s="2"/>
      <c r="SZH879" s="2"/>
      <c r="SZI879" s="2"/>
      <c r="SZJ879" s="2"/>
      <c r="SZK879" s="2"/>
      <c r="SZL879" s="2"/>
      <c r="SZM879" s="2"/>
      <c r="SZN879" s="2"/>
      <c r="SZO879" s="2"/>
      <c r="SZP879" s="2"/>
      <c r="SZQ879" s="2"/>
      <c r="SZR879" s="2"/>
      <c r="SZS879" s="2"/>
      <c r="SZT879" s="2"/>
      <c r="SZU879" s="2"/>
      <c r="SZV879" s="2"/>
      <c r="SZW879" s="2"/>
      <c r="SZX879" s="2"/>
      <c r="SZY879" s="2"/>
      <c r="SZZ879" s="2"/>
      <c r="TAA879" s="2"/>
      <c r="TAB879" s="2"/>
      <c r="TAC879" s="2"/>
      <c r="TAD879" s="2"/>
      <c r="TAE879" s="2"/>
      <c r="TAF879" s="2"/>
      <c r="TAG879" s="2"/>
      <c r="TAH879" s="2"/>
      <c r="TAI879" s="2"/>
      <c r="TAJ879" s="2"/>
      <c r="TAK879" s="2"/>
      <c r="TAL879" s="2"/>
      <c r="TAM879" s="2"/>
      <c r="TAN879" s="2"/>
      <c r="TAO879" s="2"/>
      <c r="TAP879" s="2"/>
      <c r="TAQ879" s="2"/>
      <c r="TAR879" s="2"/>
      <c r="TAS879" s="2"/>
      <c r="TAT879" s="2"/>
      <c r="TAU879" s="2"/>
      <c r="TAV879" s="2"/>
      <c r="TAW879" s="2"/>
      <c r="TAX879" s="2"/>
      <c r="TAY879" s="2"/>
      <c r="TAZ879" s="2"/>
      <c r="TBA879" s="2"/>
      <c r="TBB879" s="2"/>
      <c r="TBC879" s="2"/>
      <c r="TBD879" s="2"/>
      <c r="TBE879" s="2"/>
      <c r="TBF879" s="2"/>
      <c r="TBG879" s="2"/>
      <c r="TBH879" s="2"/>
      <c r="TBI879" s="2"/>
      <c r="TBJ879" s="2"/>
      <c r="TBK879" s="2"/>
      <c r="TBL879" s="2"/>
      <c r="TBM879" s="2"/>
      <c r="TBN879" s="2"/>
      <c r="TBO879" s="2"/>
      <c r="TBP879" s="2"/>
      <c r="TBQ879" s="2"/>
      <c r="TBR879" s="2"/>
      <c r="TBS879" s="2"/>
      <c r="TBT879" s="2"/>
      <c r="TBU879" s="2"/>
      <c r="TBV879" s="2"/>
      <c r="TBW879" s="2"/>
      <c r="TBX879" s="2"/>
      <c r="TBY879" s="2"/>
      <c r="TBZ879" s="2"/>
      <c r="TCA879" s="2"/>
      <c r="TCB879" s="2"/>
      <c r="TCC879" s="2"/>
      <c r="TCD879" s="2"/>
      <c r="TCE879" s="2"/>
      <c r="TCF879" s="2"/>
      <c r="TCG879" s="2"/>
      <c r="TCH879" s="2"/>
      <c r="TCI879" s="2"/>
      <c r="TCJ879" s="2"/>
      <c r="TCK879" s="2"/>
      <c r="TCL879" s="2"/>
      <c r="TCM879" s="2"/>
      <c r="TCN879" s="2"/>
      <c r="TCO879" s="2"/>
      <c r="TCP879" s="2"/>
      <c r="TCQ879" s="2"/>
      <c r="TCR879" s="2"/>
      <c r="TCS879" s="2"/>
      <c r="TCT879" s="2"/>
      <c r="TCU879" s="2"/>
      <c r="TCV879" s="2"/>
      <c r="TCW879" s="2"/>
      <c r="TCX879" s="2"/>
      <c r="TCY879" s="2"/>
      <c r="TCZ879" s="2"/>
      <c r="TDA879" s="2"/>
      <c r="TDB879" s="2"/>
      <c r="TDC879" s="2"/>
      <c r="TDD879" s="2"/>
      <c r="TDE879" s="2"/>
      <c r="TDF879" s="2"/>
      <c r="TDG879" s="2"/>
      <c r="TDH879" s="2"/>
      <c r="TDI879" s="2"/>
      <c r="TDJ879" s="2"/>
      <c r="TDK879" s="2"/>
      <c r="TDL879" s="2"/>
      <c r="TDM879" s="2"/>
      <c r="TDN879" s="2"/>
      <c r="TDO879" s="2"/>
      <c r="TDP879" s="2"/>
      <c r="TDQ879" s="2"/>
      <c r="TDR879" s="2"/>
      <c r="TDS879" s="2"/>
      <c r="TDT879" s="2"/>
      <c r="TDU879" s="2"/>
      <c r="TDV879" s="2"/>
      <c r="TDW879" s="2"/>
      <c r="TDX879" s="2"/>
      <c r="TDY879" s="2"/>
      <c r="TDZ879" s="2"/>
      <c r="TEA879" s="2"/>
      <c r="TEB879" s="2"/>
      <c r="TEC879" s="2"/>
      <c r="TED879" s="2"/>
      <c r="TEE879" s="2"/>
      <c r="TEF879" s="2"/>
      <c r="TEG879" s="2"/>
      <c r="TEH879" s="2"/>
      <c r="TEI879" s="2"/>
      <c r="TEJ879" s="2"/>
      <c r="TEK879" s="2"/>
      <c r="TEL879" s="2"/>
      <c r="TEM879" s="2"/>
      <c r="TEN879" s="2"/>
      <c r="TEO879" s="2"/>
      <c r="TEP879" s="2"/>
      <c r="TEQ879" s="2"/>
      <c r="TER879" s="2"/>
      <c r="TES879" s="2"/>
      <c r="TET879" s="2"/>
      <c r="TEU879" s="2"/>
      <c r="TEV879" s="2"/>
      <c r="TEW879" s="2"/>
      <c r="TEX879" s="2"/>
      <c r="TEY879" s="2"/>
      <c r="TEZ879" s="2"/>
      <c r="TFA879" s="2"/>
      <c r="TFB879" s="2"/>
      <c r="TFC879" s="2"/>
      <c r="TFD879" s="2"/>
      <c r="TFE879" s="2"/>
      <c r="TFF879" s="2"/>
      <c r="TFG879" s="2"/>
      <c r="TFH879" s="2"/>
      <c r="TFI879" s="2"/>
      <c r="TFJ879" s="2"/>
      <c r="TFK879" s="2"/>
      <c r="TFL879" s="2"/>
      <c r="TFM879" s="2"/>
      <c r="TFN879" s="2"/>
      <c r="TFO879" s="2"/>
      <c r="TFP879" s="2"/>
      <c r="TFQ879" s="2"/>
      <c r="TFR879" s="2"/>
      <c r="TFS879" s="2"/>
      <c r="TFT879" s="2"/>
      <c r="TFU879" s="2"/>
      <c r="TFV879" s="2"/>
      <c r="TFW879" s="2"/>
      <c r="TFX879" s="2"/>
      <c r="TFY879" s="2"/>
      <c r="TFZ879" s="2"/>
      <c r="TGA879" s="2"/>
      <c r="TGB879" s="2"/>
      <c r="TGC879" s="2"/>
      <c r="TGD879" s="2"/>
      <c r="TGE879" s="2"/>
      <c r="TGF879" s="2"/>
      <c r="TGG879" s="2"/>
      <c r="TGH879" s="2"/>
      <c r="TGI879" s="2"/>
      <c r="TGJ879" s="2"/>
      <c r="TGK879" s="2"/>
      <c r="TGL879" s="2"/>
      <c r="TGM879" s="2"/>
      <c r="TGN879" s="2"/>
      <c r="TGO879" s="2"/>
      <c r="TGP879" s="2"/>
      <c r="TGQ879" s="2"/>
      <c r="TGR879" s="2"/>
      <c r="TGS879" s="2"/>
      <c r="TGT879" s="2"/>
      <c r="TGU879" s="2"/>
      <c r="TGV879" s="2"/>
      <c r="TGW879" s="2"/>
      <c r="TGX879" s="2"/>
      <c r="TGY879" s="2"/>
      <c r="TGZ879" s="2"/>
      <c r="THA879" s="2"/>
      <c r="THB879" s="2"/>
      <c r="THC879" s="2"/>
      <c r="THD879" s="2"/>
      <c r="THE879" s="2"/>
      <c r="THF879" s="2"/>
      <c r="THG879" s="2"/>
      <c r="THH879" s="2"/>
      <c r="THI879" s="2"/>
      <c r="THJ879" s="2"/>
      <c r="THK879" s="2"/>
      <c r="THL879" s="2"/>
      <c r="THM879" s="2"/>
      <c r="THN879" s="2"/>
      <c r="THO879" s="2"/>
      <c r="THP879" s="2"/>
      <c r="THQ879" s="2"/>
      <c r="THR879" s="2"/>
      <c r="THS879" s="2"/>
      <c r="THT879" s="2"/>
      <c r="THU879" s="2"/>
      <c r="THV879" s="2"/>
      <c r="THW879" s="2"/>
      <c r="THX879" s="2"/>
      <c r="THY879" s="2"/>
      <c r="THZ879" s="2"/>
      <c r="TIA879" s="2"/>
      <c r="TIB879" s="2"/>
      <c r="TIC879" s="2"/>
      <c r="TID879" s="2"/>
      <c r="TIE879" s="2"/>
      <c r="TIF879" s="2"/>
      <c r="TIG879" s="2"/>
      <c r="TIH879" s="2"/>
      <c r="TII879" s="2"/>
      <c r="TIJ879" s="2"/>
      <c r="TIK879" s="2"/>
      <c r="TIL879" s="2"/>
      <c r="TIM879" s="2"/>
      <c r="TIN879" s="2"/>
      <c r="TIO879" s="2"/>
      <c r="TIP879" s="2"/>
      <c r="TIQ879" s="2"/>
      <c r="TIR879" s="2"/>
      <c r="TIS879" s="2"/>
      <c r="TIT879" s="2"/>
      <c r="TIU879" s="2"/>
      <c r="TIV879" s="2"/>
      <c r="TIW879" s="2"/>
      <c r="TIX879" s="2"/>
      <c r="TIY879" s="2"/>
      <c r="TIZ879" s="2"/>
      <c r="TJA879" s="2"/>
      <c r="TJB879" s="2"/>
      <c r="TJC879" s="2"/>
      <c r="TJD879" s="2"/>
      <c r="TJE879" s="2"/>
      <c r="TJF879" s="2"/>
      <c r="TJG879" s="2"/>
      <c r="TJH879" s="2"/>
      <c r="TJI879" s="2"/>
      <c r="TJJ879" s="2"/>
      <c r="TJK879" s="2"/>
      <c r="TJL879" s="2"/>
      <c r="TJM879" s="2"/>
      <c r="TJN879" s="2"/>
      <c r="TJO879" s="2"/>
      <c r="TJP879" s="2"/>
      <c r="TJQ879" s="2"/>
      <c r="TJR879" s="2"/>
      <c r="TJS879" s="2"/>
      <c r="TJT879" s="2"/>
      <c r="TJU879" s="2"/>
      <c r="TJV879" s="2"/>
      <c r="TJW879" s="2"/>
      <c r="TJX879" s="2"/>
      <c r="TJY879" s="2"/>
      <c r="TJZ879" s="2"/>
      <c r="TKA879" s="2"/>
      <c r="TKB879" s="2"/>
      <c r="TKC879" s="2"/>
      <c r="TKD879" s="2"/>
      <c r="TKE879" s="2"/>
      <c r="TKF879" s="2"/>
      <c r="TKG879" s="2"/>
      <c r="TKH879" s="2"/>
      <c r="TKI879" s="2"/>
      <c r="TKJ879" s="2"/>
      <c r="TKK879" s="2"/>
      <c r="TKL879" s="2"/>
      <c r="TKM879" s="2"/>
      <c r="TKN879" s="2"/>
      <c r="TKO879" s="2"/>
      <c r="TKP879" s="2"/>
      <c r="TKQ879" s="2"/>
      <c r="TKR879" s="2"/>
      <c r="TKS879" s="2"/>
      <c r="TKT879" s="2"/>
      <c r="TKU879" s="2"/>
      <c r="TKV879" s="2"/>
      <c r="TKW879" s="2"/>
      <c r="TKX879" s="2"/>
      <c r="TKY879" s="2"/>
      <c r="TKZ879" s="2"/>
      <c r="TLA879" s="2"/>
      <c r="TLB879" s="2"/>
      <c r="TLC879" s="2"/>
      <c r="TLD879" s="2"/>
      <c r="TLE879" s="2"/>
      <c r="TLF879" s="2"/>
      <c r="TLG879" s="2"/>
      <c r="TLH879" s="2"/>
      <c r="TLI879" s="2"/>
      <c r="TLJ879" s="2"/>
      <c r="TLK879" s="2"/>
      <c r="TLL879" s="2"/>
      <c r="TLM879" s="2"/>
      <c r="TLN879" s="2"/>
      <c r="TLO879" s="2"/>
      <c r="TLP879" s="2"/>
      <c r="TLQ879" s="2"/>
      <c r="TLR879" s="2"/>
      <c r="TLS879" s="2"/>
      <c r="TLT879" s="2"/>
      <c r="TLU879" s="2"/>
      <c r="TLV879" s="2"/>
      <c r="TLW879" s="2"/>
      <c r="TLX879" s="2"/>
      <c r="TLY879" s="2"/>
      <c r="TLZ879" s="2"/>
      <c r="TMA879" s="2"/>
      <c r="TMB879" s="2"/>
      <c r="TMC879" s="2"/>
      <c r="TMD879" s="2"/>
      <c r="TME879" s="2"/>
      <c r="TMF879" s="2"/>
      <c r="TMG879" s="2"/>
      <c r="TMH879" s="2"/>
      <c r="TMI879" s="2"/>
      <c r="TMJ879" s="2"/>
      <c r="TMK879" s="2"/>
      <c r="TML879" s="2"/>
      <c r="TMM879" s="2"/>
      <c r="TMN879" s="2"/>
      <c r="TMO879" s="2"/>
      <c r="TMP879" s="2"/>
      <c r="TMQ879" s="2"/>
      <c r="TMR879" s="2"/>
      <c r="TMS879" s="2"/>
      <c r="TMT879" s="2"/>
      <c r="TMU879" s="2"/>
      <c r="TMV879" s="2"/>
      <c r="TMW879" s="2"/>
      <c r="TMX879" s="2"/>
      <c r="TMY879" s="2"/>
      <c r="TMZ879" s="2"/>
      <c r="TNA879" s="2"/>
      <c r="TNB879" s="2"/>
      <c r="TNC879" s="2"/>
      <c r="TND879" s="2"/>
      <c r="TNE879" s="2"/>
      <c r="TNF879" s="2"/>
      <c r="TNG879" s="2"/>
      <c r="TNH879" s="2"/>
      <c r="TNI879" s="2"/>
      <c r="TNJ879" s="2"/>
      <c r="TNK879" s="2"/>
      <c r="TNL879" s="2"/>
      <c r="TNM879" s="2"/>
      <c r="TNN879" s="2"/>
      <c r="TNO879" s="2"/>
      <c r="TNP879" s="2"/>
      <c r="TNQ879" s="2"/>
      <c r="TNR879" s="2"/>
      <c r="TNS879" s="2"/>
      <c r="TNT879" s="2"/>
      <c r="TNU879" s="2"/>
      <c r="TNV879" s="2"/>
      <c r="TNW879" s="2"/>
      <c r="TNX879" s="2"/>
      <c r="TNY879" s="2"/>
      <c r="TNZ879" s="2"/>
      <c r="TOA879" s="2"/>
      <c r="TOB879" s="2"/>
      <c r="TOC879" s="2"/>
      <c r="TOD879" s="2"/>
      <c r="TOE879" s="2"/>
      <c r="TOF879" s="2"/>
      <c r="TOG879" s="2"/>
      <c r="TOH879" s="2"/>
      <c r="TOI879" s="2"/>
      <c r="TOJ879" s="2"/>
      <c r="TOK879" s="2"/>
      <c r="TOL879" s="2"/>
      <c r="TOM879" s="2"/>
      <c r="TON879" s="2"/>
      <c r="TOO879" s="2"/>
      <c r="TOP879" s="2"/>
      <c r="TOQ879" s="2"/>
      <c r="TOR879" s="2"/>
      <c r="TOS879" s="2"/>
      <c r="TOT879" s="2"/>
      <c r="TOU879" s="2"/>
      <c r="TOV879" s="2"/>
      <c r="TOW879" s="2"/>
      <c r="TOX879" s="2"/>
      <c r="TOY879" s="2"/>
      <c r="TOZ879" s="2"/>
      <c r="TPA879" s="2"/>
      <c r="TPB879" s="2"/>
      <c r="TPC879" s="2"/>
      <c r="TPD879" s="2"/>
      <c r="TPE879" s="2"/>
      <c r="TPF879" s="2"/>
      <c r="TPG879" s="2"/>
      <c r="TPH879" s="2"/>
      <c r="TPI879" s="2"/>
      <c r="TPJ879" s="2"/>
      <c r="TPK879" s="2"/>
      <c r="TPL879" s="2"/>
      <c r="TPM879" s="2"/>
      <c r="TPN879" s="2"/>
      <c r="TPO879" s="2"/>
      <c r="TPP879" s="2"/>
      <c r="TPQ879" s="2"/>
      <c r="TPR879" s="2"/>
      <c r="TPS879" s="2"/>
      <c r="TPT879" s="2"/>
      <c r="TPU879" s="2"/>
      <c r="TPV879" s="2"/>
      <c r="TPW879" s="2"/>
      <c r="TPX879" s="2"/>
      <c r="TPY879" s="2"/>
      <c r="TPZ879" s="2"/>
      <c r="TQA879" s="2"/>
      <c r="TQB879" s="2"/>
      <c r="TQC879" s="2"/>
      <c r="TQD879" s="2"/>
      <c r="TQE879" s="2"/>
      <c r="TQF879" s="2"/>
      <c r="TQG879" s="2"/>
      <c r="TQH879" s="2"/>
      <c r="TQI879" s="2"/>
      <c r="TQJ879" s="2"/>
      <c r="TQK879" s="2"/>
      <c r="TQL879" s="2"/>
      <c r="TQM879" s="2"/>
      <c r="TQN879" s="2"/>
      <c r="TQO879" s="2"/>
      <c r="TQP879" s="2"/>
      <c r="TQQ879" s="2"/>
      <c r="TQR879" s="2"/>
      <c r="TQS879" s="2"/>
      <c r="TQT879" s="2"/>
      <c r="TQU879" s="2"/>
      <c r="TQV879" s="2"/>
      <c r="TQW879" s="2"/>
      <c r="TQX879" s="2"/>
      <c r="TQY879" s="2"/>
      <c r="TQZ879" s="2"/>
      <c r="TRA879" s="2"/>
      <c r="TRB879" s="2"/>
      <c r="TRC879" s="2"/>
      <c r="TRD879" s="2"/>
      <c r="TRE879" s="2"/>
      <c r="TRF879" s="2"/>
      <c r="TRG879" s="2"/>
      <c r="TRH879" s="2"/>
      <c r="TRI879" s="2"/>
      <c r="TRJ879" s="2"/>
      <c r="TRK879" s="2"/>
      <c r="TRL879" s="2"/>
      <c r="TRM879" s="2"/>
      <c r="TRN879" s="2"/>
      <c r="TRO879" s="2"/>
      <c r="TRP879" s="2"/>
      <c r="TRQ879" s="2"/>
      <c r="TRR879" s="2"/>
      <c r="TRS879" s="2"/>
      <c r="TRT879" s="2"/>
      <c r="TRU879" s="2"/>
      <c r="TRV879" s="2"/>
      <c r="TRW879" s="2"/>
      <c r="TRX879" s="2"/>
      <c r="TRY879" s="2"/>
      <c r="TRZ879" s="2"/>
      <c r="TSA879" s="2"/>
      <c r="TSB879" s="2"/>
      <c r="TSC879" s="2"/>
      <c r="TSD879" s="2"/>
      <c r="TSE879" s="2"/>
      <c r="TSF879" s="2"/>
      <c r="TSG879" s="2"/>
      <c r="TSH879" s="2"/>
      <c r="TSI879" s="2"/>
      <c r="TSJ879" s="2"/>
      <c r="TSK879" s="2"/>
      <c r="TSL879" s="2"/>
      <c r="TSM879" s="2"/>
      <c r="TSN879" s="2"/>
      <c r="TSO879" s="2"/>
      <c r="TSP879" s="2"/>
      <c r="TSQ879" s="2"/>
      <c r="TSR879" s="2"/>
      <c r="TSS879" s="2"/>
      <c r="TST879" s="2"/>
      <c r="TSU879" s="2"/>
      <c r="TSV879" s="2"/>
      <c r="TSW879" s="2"/>
      <c r="TSX879" s="2"/>
      <c r="TSY879" s="2"/>
      <c r="TSZ879" s="2"/>
      <c r="TTA879" s="2"/>
      <c r="TTB879" s="2"/>
      <c r="TTC879" s="2"/>
      <c r="TTD879" s="2"/>
      <c r="TTE879" s="2"/>
      <c r="TTF879" s="2"/>
      <c r="TTG879" s="2"/>
      <c r="TTH879" s="2"/>
      <c r="TTI879" s="2"/>
      <c r="TTJ879" s="2"/>
      <c r="TTK879" s="2"/>
      <c r="TTL879" s="2"/>
      <c r="TTM879" s="2"/>
      <c r="TTN879" s="2"/>
      <c r="TTO879" s="2"/>
      <c r="TTP879" s="2"/>
      <c r="TTQ879" s="2"/>
      <c r="TTR879" s="2"/>
      <c r="TTS879" s="2"/>
      <c r="TTT879" s="2"/>
      <c r="TTU879" s="2"/>
      <c r="TTV879" s="2"/>
      <c r="TTW879" s="2"/>
      <c r="TTX879" s="2"/>
      <c r="TTY879" s="2"/>
      <c r="TTZ879" s="2"/>
      <c r="TUA879" s="2"/>
      <c r="TUB879" s="2"/>
      <c r="TUC879" s="2"/>
      <c r="TUD879" s="2"/>
      <c r="TUE879" s="2"/>
      <c r="TUF879" s="2"/>
      <c r="TUG879" s="2"/>
      <c r="TUH879" s="2"/>
      <c r="TUI879" s="2"/>
      <c r="TUJ879" s="2"/>
      <c r="TUK879" s="2"/>
      <c r="TUL879" s="2"/>
      <c r="TUM879" s="2"/>
      <c r="TUN879" s="2"/>
      <c r="TUO879" s="2"/>
      <c r="TUP879" s="2"/>
      <c r="TUQ879" s="2"/>
      <c r="TUR879" s="2"/>
      <c r="TUS879" s="2"/>
      <c r="TUT879" s="2"/>
      <c r="TUU879" s="2"/>
      <c r="TUV879" s="2"/>
      <c r="TUW879" s="2"/>
      <c r="TUX879" s="2"/>
      <c r="TUY879" s="2"/>
      <c r="TUZ879" s="2"/>
      <c r="TVA879" s="2"/>
      <c r="TVB879" s="2"/>
      <c r="TVC879" s="2"/>
      <c r="TVD879" s="2"/>
      <c r="TVE879" s="2"/>
      <c r="TVF879" s="2"/>
      <c r="TVG879" s="2"/>
      <c r="TVH879" s="2"/>
      <c r="TVI879" s="2"/>
      <c r="TVJ879" s="2"/>
      <c r="TVK879" s="2"/>
      <c r="TVL879" s="2"/>
      <c r="TVM879" s="2"/>
      <c r="TVN879" s="2"/>
      <c r="TVO879" s="2"/>
      <c r="TVP879" s="2"/>
      <c r="TVQ879" s="2"/>
      <c r="TVR879" s="2"/>
      <c r="TVS879" s="2"/>
      <c r="TVT879" s="2"/>
      <c r="TVU879" s="2"/>
      <c r="TVV879" s="2"/>
      <c r="TVW879" s="2"/>
      <c r="TVX879" s="2"/>
      <c r="TVY879" s="2"/>
      <c r="TVZ879" s="2"/>
      <c r="TWA879" s="2"/>
      <c r="TWB879" s="2"/>
      <c r="TWC879" s="2"/>
      <c r="TWD879" s="2"/>
      <c r="TWE879" s="2"/>
      <c r="TWF879" s="2"/>
      <c r="TWG879" s="2"/>
      <c r="TWH879" s="2"/>
      <c r="TWI879" s="2"/>
      <c r="TWJ879" s="2"/>
      <c r="TWK879" s="2"/>
      <c r="TWL879" s="2"/>
      <c r="TWM879" s="2"/>
      <c r="TWN879" s="2"/>
      <c r="TWO879" s="2"/>
      <c r="TWP879" s="2"/>
      <c r="TWQ879" s="2"/>
      <c r="TWR879" s="2"/>
      <c r="TWS879" s="2"/>
      <c r="TWT879" s="2"/>
      <c r="TWU879" s="2"/>
      <c r="TWV879" s="2"/>
      <c r="TWW879" s="2"/>
      <c r="TWX879" s="2"/>
      <c r="TWY879" s="2"/>
      <c r="TWZ879" s="2"/>
      <c r="TXA879" s="2"/>
      <c r="TXB879" s="2"/>
      <c r="TXC879" s="2"/>
      <c r="TXD879" s="2"/>
      <c r="TXE879" s="2"/>
      <c r="TXF879" s="2"/>
      <c r="TXG879" s="2"/>
      <c r="TXH879" s="2"/>
      <c r="TXI879" s="2"/>
      <c r="TXJ879" s="2"/>
      <c r="TXK879" s="2"/>
      <c r="TXL879" s="2"/>
      <c r="TXM879" s="2"/>
      <c r="TXN879" s="2"/>
      <c r="TXO879" s="2"/>
      <c r="TXP879" s="2"/>
      <c r="TXQ879" s="2"/>
      <c r="TXR879" s="2"/>
      <c r="TXS879" s="2"/>
      <c r="TXT879" s="2"/>
      <c r="TXU879" s="2"/>
      <c r="TXV879" s="2"/>
      <c r="TXW879" s="2"/>
      <c r="TXX879" s="2"/>
      <c r="TXY879" s="2"/>
      <c r="TXZ879" s="2"/>
      <c r="TYA879" s="2"/>
      <c r="TYB879" s="2"/>
      <c r="TYC879" s="2"/>
      <c r="TYD879" s="2"/>
      <c r="TYE879" s="2"/>
      <c r="TYF879" s="2"/>
      <c r="TYG879" s="2"/>
      <c r="TYH879" s="2"/>
      <c r="TYI879" s="2"/>
      <c r="TYJ879" s="2"/>
      <c r="TYK879" s="2"/>
      <c r="TYL879" s="2"/>
      <c r="TYM879" s="2"/>
      <c r="TYN879" s="2"/>
      <c r="TYO879" s="2"/>
      <c r="TYP879" s="2"/>
      <c r="TYQ879" s="2"/>
      <c r="TYR879" s="2"/>
      <c r="TYS879" s="2"/>
      <c r="TYT879" s="2"/>
      <c r="TYU879" s="2"/>
      <c r="TYV879" s="2"/>
      <c r="TYW879" s="2"/>
      <c r="TYX879" s="2"/>
      <c r="TYY879" s="2"/>
      <c r="TYZ879" s="2"/>
      <c r="TZA879" s="2"/>
      <c r="TZB879" s="2"/>
      <c r="TZC879" s="2"/>
      <c r="TZD879" s="2"/>
      <c r="TZE879" s="2"/>
      <c r="TZF879" s="2"/>
      <c r="TZG879" s="2"/>
      <c r="TZH879" s="2"/>
      <c r="TZI879" s="2"/>
      <c r="TZJ879" s="2"/>
      <c r="TZK879" s="2"/>
      <c r="TZL879" s="2"/>
      <c r="TZM879" s="2"/>
      <c r="TZN879" s="2"/>
      <c r="TZO879" s="2"/>
      <c r="TZP879" s="2"/>
      <c r="TZQ879" s="2"/>
      <c r="TZR879" s="2"/>
      <c r="TZS879" s="2"/>
      <c r="TZT879" s="2"/>
      <c r="TZU879" s="2"/>
      <c r="TZV879" s="2"/>
      <c r="TZW879" s="2"/>
      <c r="TZX879" s="2"/>
      <c r="TZY879" s="2"/>
      <c r="TZZ879" s="2"/>
      <c r="UAA879" s="2"/>
      <c r="UAB879" s="2"/>
      <c r="UAC879" s="2"/>
      <c r="UAD879" s="2"/>
      <c r="UAE879" s="2"/>
      <c r="UAF879" s="2"/>
      <c r="UAG879" s="2"/>
      <c r="UAH879" s="2"/>
      <c r="UAI879" s="2"/>
      <c r="UAJ879" s="2"/>
      <c r="UAK879" s="2"/>
      <c r="UAL879" s="2"/>
      <c r="UAM879" s="2"/>
      <c r="UAN879" s="2"/>
      <c r="UAO879" s="2"/>
      <c r="UAP879" s="2"/>
      <c r="UAQ879" s="2"/>
      <c r="UAR879" s="2"/>
      <c r="UAS879" s="2"/>
      <c r="UAT879" s="2"/>
      <c r="UAU879" s="2"/>
      <c r="UAV879" s="2"/>
      <c r="UAW879" s="2"/>
      <c r="UAX879" s="2"/>
      <c r="UAY879" s="2"/>
      <c r="UAZ879" s="2"/>
      <c r="UBA879" s="2"/>
      <c r="UBB879" s="2"/>
      <c r="UBC879" s="2"/>
      <c r="UBD879" s="2"/>
      <c r="UBE879" s="2"/>
      <c r="UBF879" s="2"/>
      <c r="UBG879" s="2"/>
      <c r="UBH879" s="2"/>
      <c r="UBI879" s="2"/>
      <c r="UBJ879" s="2"/>
      <c r="UBK879" s="2"/>
      <c r="UBL879" s="2"/>
      <c r="UBM879" s="2"/>
      <c r="UBN879" s="2"/>
      <c r="UBO879" s="2"/>
      <c r="UBP879" s="2"/>
      <c r="UBQ879" s="2"/>
      <c r="UBR879" s="2"/>
      <c r="UBS879" s="2"/>
      <c r="UBT879" s="2"/>
      <c r="UBU879" s="2"/>
      <c r="UBV879" s="2"/>
      <c r="UBW879" s="2"/>
      <c r="UBX879" s="2"/>
      <c r="UBY879" s="2"/>
      <c r="UBZ879" s="2"/>
      <c r="UCA879" s="2"/>
      <c r="UCB879" s="2"/>
      <c r="UCC879" s="2"/>
      <c r="UCD879" s="2"/>
      <c r="UCE879" s="2"/>
      <c r="UCF879" s="2"/>
      <c r="UCG879" s="2"/>
      <c r="UCH879" s="2"/>
      <c r="UCI879" s="2"/>
      <c r="UCJ879" s="2"/>
      <c r="UCK879" s="2"/>
      <c r="UCL879" s="2"/>
      <c r="UCM879" s="2"/>
      <c r="UCN879" s="2"/>
      <c r="UCO879" s="2"/>
      <c r="UCP879" s="2"/>
      <c r="UCQ879" s="2"/>
      <c r="UCR879" s="2"/>
      <c r="UCS879" s="2"/>
      <c r="UCT879" s="2"/>
      <c r="UCU879" s="2"/>
      <c r="UCV879" s="2"/>
      <c r="UCW879" s="2"/>
      <c r="UCX879" s="2"/>
      <c r="UCY879" s="2"/>
      <c r="UCZ879" s="2"/>
      <c r="UDA879" s="2"/>
      <c r="UDB879" s="2"/>
      <c r="UDC879" s="2"/>
      <c r="UDD879" s="2"/>
      <c r="UDE879" s="2"/>
      <c r="UDF879" s="2"/>
      <c r="UDG879" s="2"/>
      <c r="UDH879" s="2"/>
      <c r="UDI879" s="2"/>
      <c r="UDJ879" s="2"/>
      <c r="UDK879" s="2"/>
      <c r="UDL879" s="2"/>
      <c r="UDM879" s="2"/>
      <c r="UDN879" s="2"/>
      <c r="UDO879" s="2"/>
      <c r="UDP879" s="2"/>
      <c r="UDQ879" s="2"/>
      <c r="UDR879" s="2"/>
      <c r="UDS879" s="2"/>
      <c r="UDT879" s="2"/>
      <c r="UDU879" s="2"/>
      <c r="UDV879" s="2"/>
      <c r="UDW879" s="2"/>
      <c r="UDX879" s="2"/>
      <c r="UDY879" s="2"/>
      <c r="UDZ879" s="2"/>
      <c r="UEA879" s="2"/>
      <c r="UEB879" s="2"/>
      <c r="UEC879" s="2"/>
      <c r="UED879" s="2"/>
      <c r="UEE879" s="2"/>
      <c r="UEF879" s="2"/>
      <c r="UEG879" s="2"/>
      <c r="UEH879" s="2"/>
      <c r="UEI879" s="2"/>
      <c r="UEJ879" s="2"/>
      <c r="UEK879" s="2"/>
      <c r="UEL879" s="2"/>
      <c r="UEM879" s="2"/>
      <c r="UEN879" s="2"/>
      <c r="UEO879" s="2"/>
      <c r="UEP879" s="2"/>
      <c r="UEQ879" s="2"/>
      <c r="UER879" s="2"/>
      <c r="UES879" s="2"/>
      <c r="UET879" s="2"/>
      <c r="UEU879" s="2"/>
      <c r="UEV879" s="2"/>
      <c r="UEW879" s="2"/>
      <c r="UEX879" s="2"/>
      <c r="UEY879" s="2"/>
      <c r="UEZ879" s="2"/>
      <c r="UFA879" s="2"/>
      <c r="UFB879" s="2"/>
      <c r="UFC879" s="2"/>
      <c r="UFD879" s="2"/>
      <c r="UFE879" s="2"/>
      <c r="UFF879" s="2"/>
      <c r="UFG879" s="2"/>
      <c r="UFH879" s="2"/>
      <c r="UFI879" s="2"/>
      <c r="UFJ879" s="2"/>
      <c r="UFK879" s="2"/>
      <c r="UFL879" s="2"/>
      <c r="UFM879" s="2"/>
      <c r="UFN879" s="2"/>
      <c r="UFO879" s="2"/>
      <c r="UFP879" s="2"/>
      <c r="UFQ879" s="2"/>
      <c r="UFR879" s="2"/>
      <c r="UFS879" s="2"/>
      <c r="UFT879" s="2"/>
      <c r="UFU879" s="2"/>
      <c r="UFV879" s="2"/>
      <c r="UFW879" s="2"/>
      <c r="UFX879" s="2"/>
      <c r="UFY879" s="2"/>
      <c r="UFZ879" s="2"/>
      <c r="UGA879" s="2"/>
      <c r="UGB879" s="2"/>
      <c r="UGC879" s="2"/>
      <c r="UGD879" s="2"/>
      <c r="UGE879" s="2"/>
      <c r="UGF879" s="2"/>
      <c r="UGG879" s="2"/>
      <c r="UGH879" s="2"/>
      <c r="UGI879" s="2"/>
      <c r="UGJ879" s="2"/>
      <c r="UGK879" s="2"/>
      <c r="UGL879" s="2"/>
      <c r="UGM879" s="2"/>
      <c r="UGN879" s="2"/>
      <c r="UGO879" s="2"/>
      <c r="UGP879" s="2"/>
      <c r="UGQ879" s="2"/>
      <c r="UGR879" s="2"/>
      <c r="UGS879" s="2"/>
      <c r="UGT879" s="2"/>
      <c r="UGU879" s="2"/>
      <c r="UGV879" s="2"/>
      <c r="UGW879" s="2"/>
      <c r="UGX879" s="2"/>
      <c r="UGY879" s="2"/>
      <c r="UGZ879" s="2"/>
      <c r="UHA879" s="2"/>
      <c r="UHB879" s="2"/>
      <c r="UHC879" s="2"/>
      <c r="UHD879" s="2"/>
      <c r="UHE879" s="2"/>
      <c r="UHF879" s="2"/>
      <c r="UHG879" s="2"/>
      <c r="UHH879" s="2"/>
      <c r="UHI879" s="2"/>
      <c r="UHJ879" s="2"/>
      <c r="UHK879" s="2"/>
      <c r="UHL879" s="2"/>
      <c r="UHM879" s="2"/>
      <c r="UHN879" s="2"/>
      <c r="UHO879" s="2"/>
      <c r="UHP879" s="2"/>
      <c r="UHQ879" s="2"/>
      <c r="UHR879" s="2"/>
      <c r="UHS879" s="2"/>
      <c r="UHT879" s="2"/>
      <c r="UHU879" s="2"/>
      <c r="UHV879" s="2"/>
      <c r="UHW879" s="2"/>
      <c r="UHX879" s="2"/>
      <c r="UHY879" s="2"/>
      <c r="UHZ879" s="2"/>
      <c r="UIA879" s="2"/>
      <c r="UIB879" s="2"/>
      <c r="UIC879" s="2"/>
      <c r="UID879" s="2"/>
      <c r="UIE879" s="2"/>
      <c r="UIF879" s="2"/>
      <c r="UIG879" s="2"/>
      <c r="UIH879" s="2"/>
      <c r="UII879" s="2"/>
      <c r="UIJ879" s="2"/>
      <c r="UIK879" s="2"/>
      <c r="UIL879" s="2"/>
      <c r="UIM879" s="2"/>
      <c r="UIN879" s="2"/>
      <c r="UIO879" s="2"/>
      <c r="UIP879" s="2"/>
      <c r="UIQ879" s="2"/>
      <c r="UIR879" s="2"/>
      <c r="UIS879" s="2"/>
      <c r="UIT879" s="2"/>
      <c r="UIU879" s="2"/>
      <c r="UIV879" s="2"/>
      <c r="UIW879" s="2"/>
      <c r="UIX879" s="2"/>
      <c r="UIY879" s="2"/>
      <c r="UIZ879" s="2"/>
      <c r="UJA879" s="2"/>
      <c r="UJB879" s="2"/>
      <c r="UJC879" s="2"/>
      <c r="UJD879" s="2"/>
      <c r="UJE879" s="2"/>
      <c r="UJF879" s="2"/>
      <c r="UJG879" s="2"/>
      <c r="UJH879" s="2"/>
      <c r="UJI879" s="2"/>
      <c r="UJJ879" s="2"/>
      <c r="UJK879" s="2"/>
      <c r="UJL879" s="2"/>
      <c r="UJM879" s="2"/>
      <c r="UJN879" s="2"/>
      <c r="UJO879" s="2"/>
      <c r="UJP879" s="2"/>
      <c r="UJQ879" s="2"/>
      <c r="UJR879" s="2"/>
      <c r="UJS879" s="2"/>
      <c r="UJT879" s="2"/>
      <c r="UJU879" s="2"/>
      <c r="UJV879" s="2"/>
      <c r="UJW879" s="2"/>
      <c r="UJX879" s="2"/>
      <c r="UJY879" s="2"/>
      <c r="UJZ879" s="2"/>
      <c r="UKA879" s="2"/>
      <c r="UKB879" s="2"/>
      <c r="UKC879" s="2"/>
      <c r="UKD879" s="2"/>
      <c r="UKE879" s="2"/>
      <c r="UKF879" s="2"/>
      <c r="UKG879" s="2"/>
      <c r="UKH879" s="2"/>
      <c r="UKI879" s="2"/>
      <c r="UKJ879" s="2"/>
      <c r="UKK879" s="2"/>
      <c r="UKL879" s="2"/>
      <c r="UKM879" s="2"/>
      <c r="UKN879" s="2"/>
      <c r="UKO879" s="2"/>
      <c r="UKP879" s="2"/>
      <c r="UKQ879" s="2"/>
      <c r="UKR879" s="2"/>
      <c r="UKS879" s="2"/>
      <c r="UKT879" s="2"/>
      <c r="UKU879" s="2"/>
      <c r="UKV879" s="2"/>
      <c r="UKW879" s="2"/>
      <c r="UKX879" s="2"/>
      <c r="UKY879" s="2"/>
      <c r="UKZ879" s="2"/>
      <c r="ULA879" s="2"/>
      <c r="ULB879" s="2"/>
      <c r="ULC879" s="2"/>
      <c r="ULD879" s="2"/>
      <c r="ULE879" s="2"/>
      <c r="ULF879" s="2"/>
      <c r="ULG879" s="2"/>
      <c r="ULH879" s="2"/>
      <c r="ULI879" s="2"/>
      <c r="ULJ879" s="2"/>
      <c r="ULK879" s="2"/>
      <c r="ULL879" s="2"/>
      <c r="ULM879" s="2"/>
      <c r="ULN879" s="2"/>
      <c r="ULO879" s="2"/>
      <c r="ULP879" s="2"/>
      <c r="ULQ879" s="2"/>
      <c r="ULR879" s="2"/>
      <c r="ULS879" s="2"/>
      <c r="ULT879" s="2"/>
      <c r="ULU879" s="2"/>
      <c r="ULV879" s="2"/>
      <c r="ULW879" s="2"/>
      <c r="ULX879" s="2"/>
      <c r="ULY879" s="2"/>
      <c r="ULZ879" s="2"/>
      <c r="UMA879" s="2"/>
      <c r="UMB879" s="2"/>
      <c r="UMC879" s="2"/>
      <c r="UMD879" s="2"/>
      <c r="UME879" s="2"/>
      <c r="UMF879" s="2"/>
      <c r="UMG879" s="2"/>
      <c r="UMH879" s="2"/>
      <c r="UMI879" s="2"/>
      <c r="UMJ879" s="2"/>
      <c r="UMK879" s="2"/>
      <c r="UML879" s="2"/>
      <c r="UMM879" s="2"/>
      <c r="UMN879" s="2"/>
      <c r="UMO879" s="2"/>
      <c r="UMP879" s="2"/>
      <c r="UMQ879" s="2"/>
      <c r="UMR879" s="2"/>
      <c r="UMS879" s="2"/>
      <c r="UMT879" s="2"/>
      <c r="UMU879" s="2"/>
      <c r="UMV879" s="2"/>
      <c r="UMW879" s="2"/>
      <c r="UMX879" s="2"/>
      <c r="UMY879" s="2"/>
      <c r="UMZ879" s="2"/>
      <c r="UNA879" s="2"/>
      <c r="UNB879" s="2"/>
      <c r="UNC879" s="2"/>
      <c r="UND879" s="2"/>
      <c r="UNE879" s="2"/>
      <c r="UNF879" s="2"/>
      <c r="UNG879" s="2"/>
      <c r="UNH879" s="2"/>
      <c r="UNI879" s="2"/>
      <c r="UNJ879" s="2"/>
      <c r="UNK879" s="2"/>
      <c r="UNL879" s="2"/>
      <c r="UNM879" s="2"/>
      <c r="UNN879" s="2"/>
      <c r="UNO879" s="2"/>
      <c r="UNP879" s="2"/>
      <c r="UNQ879" s="2"/>
      <c r="UNR879" s="2"/>
      <c r="UNS879" s="2"/>
      <c r="UNT879" s="2"/>
      <c r="UNU879" s="2"/>
      <c r="UNV879" s="2"/>
      <c r="UNW879" s="2"/>
      <c r="UNX879" s="2"/>
      <c r="UNY879" s="2"/>
      <c r="UNZ879" s="2"/>
      <c r="UOA879" s="2"/>
      <c r="UOB879" s="2"/>
      <c r="UOC879" s="2"/>
      <c r="UOD879" s="2"/>
      <c r="UOE879" s="2"/>
      <c r="UOF879" s="2"/>
      <c r="UOG879" s="2"/>
      <c r="UOH879" s="2"/>
      <c r="UOI879" s="2"/>
      <c r="UOJ879" s="2"/>
      <c r="UOK879" s="2"/>
      <c r="UOL879" s="2"/>
      <c r="UOM879" s="2"/>
      <c r="UON879" s="2"/>
      <c r="UOO879" s="2"/>
      <c r="UOP879" s="2"/>
      <c r="UOQ879" s="2"/>
      <c r="UOR879" s="2"/>
      <c r="UOS879" s="2"/>
      <c r="UOT879" s="2"/>
      <c r="UOU879" s="2"/>
      <c r="UOV879" s="2"/>
      <c r="UOW879" s="2"/>
      <c r="UOX879" s="2"/>
      <c r="UOY879" s="2"/>
      <c r="UOZ879" s="2"/>
      <c r="UPA879" s="2"/>
      <c r="UPB879" s="2"/>
      <c r="UPC879" s="2"/>
      <c r="UPD879" s="2"/>
      <c r="UPE879" s="2"/>
      <c r="UPF879" s="2"/>
      <c r="UPG879" s="2"/>
      <c r="UPH879" s="2"/>
      <c r="UPI879" s="2"/>
      <c r="UPJ879" s="2"/>
      <c r="UPK879" s="2"/>
      <c r="UPL879" s="2"/>
      <c r="UPM879" s="2"/>
      <c r="UPN879" s="2"/>
      <c r="UPO879" s="2"/>
      <c r="UPP879" s="2"/>
      <c r="UPQ879" s="2"/>
      <c r="UPR879" s="2"/>
      <c r="UPS879" s="2"/>
      <c r="UPT879" s="2"/>
      <c r="UPU879" s="2"/>
      <c r="UPV879" s="2"/>
      <c r="UPW879" s="2"/>
      <c r="UPX879" s="2"/>
      <c r="UPY879" s="2"/>
      <c r="UPZ879" s="2"/>
      <c r="UQA879" s="2"/>
      <c r="UQB879" s="2"/>
      <c r="UQC879" s="2"/>
      <c r="UQD879" s="2"/>
      <c r="UQE879" s="2"/>
      <c r="UQF879" s="2"/>
      <c r="UQG879" s="2"/>
      <c r="UQH879" s="2"/>
      <c r="UQI879" s="2"/>
      <c r="UQJ879" s="2"/>
      <c r="UQK879" s="2"/>
      <c r="UQL879" s="2"/>
      <c r="UQM879" s="2"/>
      <c r="UQN879" s="2"/>
      <c r="UQO879" s="2"/>
      <c r="UQP879" s="2"/>
      <c r="UQQ879" s="2"/>
      <c r="UQR879" s="2"/>
      <c r="UQS879" s="2"/>
      <c r="UQT879" s="2"/>
      <c r="UQU879" s="2"/>
      <c r="UQV879" s="2"/>
      <c r="UQW879" s="2"/>
      <c r="UQX879" s="2"/>
      <c r="UQY879" s="2"/>
      <c r="UQZ879" s="2"/>
      <c r="URA879" s="2"/>
      <c r="URB879" s="2"/>
      <c r="URC879" s="2"/>
      <c r="URD879" s="2"/>
      <c r="URE879" s="2"/>
      <c r="URF879" s="2"/>
      <c r="URG879" s="2"/>
      <c r="URH879" s="2"/>
      <c r="URI879" s="2"/>
      <c r="URJ879" s="2"/>
      <c r="URK879" s="2"/>
      <c r="URL879" s="2"/>
      <c r="URM879" s="2"/>
      <c r="URN879" s="2"/>
      <c r="URO879" s="2"/>
      <c r="URP879" s="2"/>
      <c r="URQ879" s="2"/>
      <c r="URR879" s="2"/>
      <c r="URS879" s="2"/>
      <c r="URT879" s="2"/>
      <c r="URU879" s="2"/>
      <c r="URV879" s="2"/>
      <c r="URW879" s="2"/>
      <c r="URX879" s="2"/>
      <c r="URY879" s="2"/>
      <c r="URZ879" s="2"/>
      <c r="USA879" s="2"/>
      <c r="USB879" s="2"/>
      <c r="USC879" s="2"/>
      <c r="USD879" s="2"/>
      <c r="USE879" s="2"/>
      <c r="USF879" s="2"/>
      <c r="USG879" s="2"/>
      <c r="USH879" s="2"/>
      <c r="USI879" s="2"/>
      <c r="USJ879" s="2"/>
      <c r="USK879" s="2"/>
      <c r="USL879" s="2"/>
      <c r="USM879" s="2"/>
      <c r="USN879" s="2"/>
      <c r="USO879" s="2"/>
      <c r="USP879" s="2"/>
      <c r="USQ879" s="2"/>
      <c r="USR879" s="2"/>
      <c r="USS879" s="2"/>
      <c r="UST879" s="2"/>
      <c r="USU879" s="2"/>
      <c r="USV879" s="2"/>
      <c r="USW879" s="2"/>
      <c r="USX879" s="2"/>
      <c r="USY879" s="2"/>
      <c r="USZ879" s="2"/>
      <c r="UTA879" s="2"/>
      <c r="UTB879" s="2"/>
      <c r="UTC879" s="2"/>
      <c r="UTD879" s="2"/>
      <c r="UTE879" s="2"/>
      <c r="UTF879" s="2"/>
      <c r="UTG879" s="2"/>
      <c r="UTH879" s="2"/>
      <c r="UTI879" s="2"/>
      <c r="UTJ879" s="2"/>
      <c r="UTK879" s="2"/>
      <c r="UTL879" s="2"/>
      <c r="UTM879" s="2"/>
      <c r="UTN879" s="2"/>
      <c r="UTO879" s="2"/>
      <c r="UTP879" s="2"/>
      <c r="UTQ879" s="2"/>
      <c r="UTR879" s="2"/>
      <c r="UTS879" s="2"/>
      <c r="UTT879" s="2"/>
      <c r="UTU879" s="2"/>
      <c r="UTV879" s="2"/>
      <c r="UTW879" s="2"/>
      <c r="UTX879" s="2"/>
      <c r="UTY879" s="2"/>
      <c r="UTZ879" s="2"/>
      <c r="UUA879" s="2"/>
      <c r="UUB879" s="2"/>
      <c r="UUC879" s="2"/>
      <c r="UUD879" s="2"/>
      <c r="UUE879" s="2"/>
      <c r="UUF879" s="2"/>
      <c r="UUG879" s="2"/>
      <c r="UUH879" s="2"/>
      <c r="UUI879" s="2"/>
      <c r="UUJ879" s="2"/>
      <c r="UUK879" s="2"/>
      <c r="UUL879" s="2"/>
      <c r="UUM879" s="2"/>
      <c r="UUN879" s="2"/>
      <c r="UUO879" s="2"/>
      <c r="UUP879" s="2"/>
      <c r="UUQ879" s="2"/>
      <c r="UUR879" s="2"/>
      <c r="UUS879" s="2"/>
      <c r="UUT879" s="2"/>
      <c r="UUU879" s="2"/>
      <c r="UUV879" s="2"/>
      <c r="UUW879" s="2"/>
      <c r="UUX879" s="2"/>
      <c r="UUY879" s="2"/>
      <c r="UUZ879" s="2"/>
      <c r="UVA879" s="2"/>
      <c r="UVB879" s="2"/>
      <c r="UVC879" s="2"/>
      <c r="UVD879" s="2"/>
      <c r="UVE879" s="2"/>
      <c r="UVF879" s="2"/>
      <c r="UVG879" s="2"/>
      <c r="UVH879" s="2"/>
      <c r="UVI879" s="2"/>
      <c r="UVJ879" s="2"/>
      <c r="UVK879" s="2"/>
      <c r="UVL879" s="2"/>
      <c r="UVM879" s="2"/>
      <c r="UVN879" s="2"/>
      <c r="UVO879" s="2"/>
      <c r="UVP879" s="2"/>
      <c r="UVQ879" s="2"/>
      <c r="UVR879" s="2"/>
      <c r="UVS879" s="2"/>
      <c r="UVT879" s="2"/>
      <c r="UVU879" s="2"/>
      <c r="UVV879" s="2"/>
      <c r="UVW879" s="2"/>
      <c r="UVX879" s="2"/>
      <c r="UVY879" s="2"/>
      <c r="UVZ879" s="2"/>
      <c r="UWA879" s="2"/>
      <c r="UWB879" s="2"/>
      <c r="UWC879" s="2"/>
      <c r="UWD879" s="2"/>
      <c r="UWE879" s="2"/>
      <c r="UWF879" s="2"/>
      <c r="UWG879" s="2"/>
      <c r="UWH879" s="2"/>
      <c r="UWI879" s="2"/>
      <c r="UWJ879" s="2"/>
      <c r="UWK879" s="2"/>
      <c r="UWL879" s="2"/>
      <c r="UWM879" s="2"/>
      <c r="UWN879" s="2"/>
      <c r="UWO879" s="2"/>
      <c r="UWP879" s="2"/>
      <c r="UWQ879" s="2"/>
      <c r="UWR879" s="2"/>
      <c r="UWS879" s="2"/>
      <c r="UWT879" s="2"/>
      <c r="UWU879" s="2"/>
      <c r="UWV879" s="2"/>
      <c r="UWW879" s="2"/>
      <c r="UWX879" s="2"/>
      <c r="UWY879" s="2"/>
      <c r="UWZ879" s="2"/>
      <c r="UXA879" s="2"/>
      <c r="UXB879" s="2"/>
      <c r="UXC879" s="2"/>
      <c r="UXD879" s="2"/>
      <c r="UXE879" s="2"/>
      <c r="UXF879" s="2"/>
      <c r="UXG879" s="2"/>
      <c r="UXH879" s="2"/>
      <c r="UXI879" s="2"/>
      <c r="UXJ879" s="2"/>
      <c r="UXK879" s="2"/>
      <c r="UXL879" s="2"/>
      <c r="UXM879" s="2"/>
      <c r="UXN879" s="2"/>
      <c r="UXO879" s="2"/>
      <c r="UXP879" s="2"/>
      <c r="UXQ879" s="2"/>
      <c r="UXR879" s="2"/>
      <c r="UXS879" s="2"/>
      <c r="UXT879" s="2"/>
      <c r="UXU879" s="2"/>
      <c r="UXV879" s="2"/>
      <c r="UXW879" s="2"/>
      <c r="UXX879" s="2"/>
      <c r="UXY879" s="2"/>
      <c r="UXZ879" s="2"/>
      <c r="UYA879" s="2"/>
      <c r="UYB879" s="2"/>
      <c r="UYC879" s="2"/>
      <c r="UYD879" s="2"/>
      <c r="UYE879" s="2"/>
      <c r="UYF879" s="2"/>
      <c r="UYG879" s="2"/>
      <c r="UYH879" s="2"/>
      <c r="UYI879" s="2"/>
      <c r="UYJ879" s="2"/>
      <c r="UYK879" s="2"/>
      <c r="UYL879" s="2"/>
      <c r="UYM879" s="2"/>
      <c r="UYN879" s="2"/>
      <c r="UYO879" s="2"/>
      <c r="UYP879" s="2"/>
      <c r="UYQ879" s="2"/>
      <c r="UYR879" s="2"/>
      <c r="UYS879" s="2"/>
      <c r="UYT879" s="2"/>
      <c r="UYU879" s="2"/>
      <c r="UYV879" s="2"/>
      <c r="UYW879" s="2"/>
      <c r="UYX879" s="2"/>
      <c r="UYY879" s="2"/>
      <c r="UYZ879" s="2"/>
      <c r="UZA879" s="2"/>
      <c r="UZB879" s="2"/>
      <c r="UZC879" s="2"/>
      <c r="UZD879" s="2"/>
      <c r="UZE879" s="2"/>
      <c r="UZF879" s="2"/>
      <c r="UZG879" s="2"/>
      <c r="UZH879" s="2"/>
      <c r="UZI879" s="2"/>
      <c r="UZJ879" s="2"/>
      <c r="UZK879" s="2"/>
      <c r="UZL879" s="2"/>
      <c r="UZM879" s="2"/>
      <c r="UZN879" s="2"/>
      <c r="UZO879" s="2"/>
      <c r="UZP879" s="2"/>
      <c r="UZQ879" s="2"/>
      <c r="UZR879" s="2"/>
      <c r="UZS879" s="2"/>
      <c r="UZT879" s="2"/>
      <c r="UZU879" s="2"/>
      <c r="UZV879" s="2"/>
      <c r="UZW879" s="2"/>
      <c r="UZX879" s="2"/>
      <c r="UZY879" s="2"/>
      <c r="UZZ879" s="2"/>
      <c r="VAA879" s="2"/>
      <c r="VAB879" s="2"/>
      <c r="VAC879" s="2"/>
      <c r="VAD879" s="2"/>
      <c r="VAE879" s="2"/>
      <c r="VAF879" s="2"/>
      <c r="VAG879" s="2"/>
      <c r="VAH879" s="2"/>
      <c r="VAI879" s="2"/>
      <c r="VAJ879" s="2"/>
      <c r="VAK879" s="2"/>
      <c r="VAL879" s="2"/>
      <c r="VAM879" s="2"/>
      <c r="VAN879" s="2"/>
      <c r="VAO879" s="2"/>
      <c r="VAP879" s="2"/>
      <c r="VAQ879" s="2"/>
      <c r="VAR879" s="2"/>
      <c r="VAS879" s="2"/>
      <c r="VAT879" s="2"/>
      <c r="VAU879" s="2"/>
      <c r="VAV879" s="2"/>
      <c r="VAW879" s="2"/>
      <c r="VAX879" s="2"/>
      <c r="VAY879" s="2"/>
      <c r="VAZ879" s="2"/>
      <c r="VBA879" s="2"/>
      <c r="VBB879" s="2"/>
      <c r="VBC879" s="2"/>
      <c r="VBD879" s="2"/>
      <c r="VBE879" s="2"/>
      <c r="VBF879" s="2"/>
      <c r="VBG879" s="2"/>
      <c r="VBH879" s="2"/>
      <c r="VBI879" s="2"/>
      <c r="VBJ879" s="2"/>
      <c r="VBK879" s="2"/>
      <c r="VBL879" s="2"/>
      <c r="VBM879" s="2"/>
      <c r="VBN879" s="2"/>
      <c r="VBO879" s="2"/>
      <c r="VBP879" s="2"/>
      <c r="VBQ879" s="2"/>
      <c r="VBR879" s="2"/>
      <c r="VBS879" s="2"/>
      <c r="VBT879" s="2"/>
      <c r="VBU879" s="2"/>
      <c r="VBV879" s="2"/>
      <c r="VBW879" s="2"/>
      <c r="VBX879" s="2"/>
      <c r="VBY879" s="2"/>
      <c r="VBZ879" s="2"/>
      <c r="VCA879" s="2"/>
      <c r="VCB879" s="2"/>
      <c r="VCC879" s="2"/>
      <c r="VCD879" s="2"/>
      <c r="VCE879" s="2"/>
      <c r="VCF879" s="2"/>
      <c r="VCG879" s="2"/>
      <c r="VCH879" s="2"/>
      <c r="VCI879" s="2"/>
      <c r="VCJ879" s="2"/>
      <c r="VCK879" s="2"/>
      <c r="VCL879" s="2"/>
      <c r="VCM879" s="2"/>
      <c r="VCN879" s="2"/>
      <c r="VCO879" s="2"/>
      <c r="VCP879" s="2"/>
      <c r="VCQ879" s="2"/>
      <c r="VCR879" s="2"/>
      <c r="VCS879" s="2"/>
      <c r="VCT879" s="2"/>
      <c r="VCU879" s="2"/>
      <c r="VCV879" s="2"/>
      <c r="VCW879" s="2"/>
      <c r="VCX879" s="2"/>
      <c r="VCY879" s="2"/>
      <c r="VCZ879" s="2"/>
      <c r="VDA879" s="2"/>
      <c r="VDB879" s="2"/>
      <c r="VDC879" s="2"/>
      <c r="VDD879" s="2"/>
      <c r="VDE879" s="2"/>
      <c r="VDF879" s="2"/>
      <c r="VDG879" s="2"/>
      <c r="VDH879" s="2"/>
      <c r="VDI879" s="2"/>
      <c r="VDJ879" s="2"/>
      <c r="VDK879" s="2"/>
      <c r="VDL879" s="2"/>
      <c r="VDM879" s="2"/>
      <c r="VDN879" s="2"/>
      <c r="VDO879" s="2"/>
      <c r="VDP879" s="2"/>
      <c r="VDQ879" s="2"/>
      <c r="VDR879" s="2"/>
      <c r="VDS879" s="2"/>
      <c r="VDT879" s="2"/>
      <c r="VDU879" s="2"/>
      <c r="VDV879" s="2"/>
      <c r="VDW879" s="2"/>
      <c r="VDX879" s="2"/>
      <c r="VDY879" s="2"/>
      <c r="VDZ879" s="2"/>
      <c r="VEA879" s="2"/>
      <c r="VEB879" s="2"/>
      <c r="VEC879" s="2"/>
      <c r="VED879" s="2"/>
      <c r="VEE879" s="2"/>
      <c r="VEF879" s="2"/>
      <c r="VEG879" s="2"/>
      <c r="VEH879" s="2"/>
      <c r="VEI879" s="2"/>
      <c r="VEJ879" s="2"/>
      <c r="VEK879" s="2"/>
      <c r="VEL879" s="2"/>
      <c r="VEM879" s="2"/>
      <c r="VEN879" s="2"/>
      <c r="VEO879" s="2"/>
      <c r="VEP879" s="2"/>
      <c r="VEQ879" s="2"/>
      <c r="VER879" s="2"/>
      <c r="VES879" s="2"/>
      <c r="VET879" s="2"/>
      <c r="VEU879" s="2"/>
      <c r="VEV879" s="2"/>
      <c r="VEW879" s="2"/>
      <c r="VEX879" s="2"/>
      <c r="VEY879" s="2"/>
      <c r="VEZ879" s="2"/>
      <c r="VFA879" s="2"/>
      <c r="VFB879" s="2"/>
      <c r="VFC879" s="2"/>
      <c r="VFD879" s="2"/>
      <c r="VFE879" s="2"/>
      <c r="VFF879" s="2"/>
      <c r="VFG879" s="2"/>
      <c r="VFH879" s="2"/>
      <c r="VFI879" s="2"/>
      <c r="VFJ879" s="2"/>
      <c r="VFK879" s="2"/>
      <c r="VFL879" s="2"/>
      <c r="VFM879" s="2"/>
      <c r="VFN879" s="2"/>
      <c r="VFO879" s="2"/>
      <c r="VFP879" s="2"/>
      <c r="VFQ879" s="2"/>
      <c r="VFR879" s="2"/>
      <c r="VFS879" s="2"/>
      <c r="VFT879" s="2"/>
      <c r="VFU879" s="2"/>
      <c r="VFV879" s="2"/>
      <c r="VFW879" s="2"/>
      <c r="VFX879" s="2"/>
      <c r="VFY879" s="2"/>
      <c r="VFZ879" s="2"/>
      <c r="VGA879" s="2"/>
      <c r="VGB879" s="2"/>
      <c r="VGC879" s="2"/>
      <c r="VGD879" s="2"/>
      <c r="VGE879" s="2"/>
      <c r="VGF879" s="2"/>
      <c r="VGG879" s="2"/>
      <c r="VGH879" s="2"/>
      <c r="VGI879" s="2"/>
      <c r="VGJ879" s="2"/>
      <c r="VGK879" s="2"/>
      <c r="VGL879" s="2"/>
      <c r="VGM879" s="2"/>
      <c r="VGN879" s="2"/>
      <c r="VGO879" s="2"/>
      <c r="VGP879" s="2"/>
      <c r="VGQ879" s="2"/>
      <c r="VGR879" s="2"/>
      <c r="VGS879" s="2"/>
      <c r="VGT879" s="2"/>
      <c r="VGU879" s="2"/>
      <c r="VGV879" s="2"/>
      <c r="VGW879" s="2"/>
      <c r="VGX879" s="2"/>
      <c r="VGY879" s="2"/>
      <c r="VGZ879" s="2"/>
      <c r="VHA879" s="2"/>
      <c r="VHB879" s="2"/>
      <c r="VHC879" s="2"/>
      <c r="VHD879" s="2"/>
      <c r="VHE879" s="2"/>
      <c r="VHF879" s="2"/>
      <c r="VHG879" s="2"/>
      <c r="VHH879" s="2"/>
      <c r="VHI879" s="2"/>
      <c r="VHJ879" s="2"/>
      <c r="VHK879" s="2"/>
      <c r="VHL879" s="2"/>
      <c r="VHM879" s="2"/>
      <c r="VHN879" s="2"/>
      <c r="VHO879" s="2"/>
      <c r="VHP879" s="2"/>
      <c r="VHQ879" s="2"/>
      <c r="VHR879" s="2"/>
      <c r="VHS879" s="2"/>
      <c r="VHT879" s="2"/>
      <c r="VHU879" s="2"/>
      <c r="VHV879" s="2"/>
      <c r="VHW879" s="2"/>
      <c r="VHX879" s="2"/>
      <c r="VHY879" s="2"/>
      <c r="VHZ879" s="2"/>
      <c r="VIA879" s="2"/>
      <c r="VIB879" s="2"/>
      <c r="VIC879" s="2"/>
      <c r="VID879" s="2"/>
      <c r="VIE879" s="2"/>
      <c r="VIF879" s="2"/>
      <c r="VIG879" s="2"/>
      <c r="VIH879" s="2"/>
      <c r="VII879" s="2"/>
      <c r="VIJ879" s="2"/>
      <c r="VIK879" s="2"/>
      <c r="VIL879" s="2"/>
      <c r="VIM879" s="2"/>
      <c r="VIN879" s="2"/>
      <c r="VIO879" s="2"/>
      <c r="VIP879" s="2"/>
      <c r="VIQ879" s="2"/>
      <c r="VIR879" s="2"/>
      <c r="VIS879" s="2"/>
      <c r="VIT879" s="2"/>
      <c r="VIU879" s="2"/>
      <c r="VIV879" s="2"/>
      <c r="VIW879" s="2"/>
      <c r="VIX879" s="2"/>
      <c r="VIY879" s="2"/>
      <c r="VIZ879" s="2"/>
      <c r="VJA879" s="2"/>
      <c r="VJB879" s="2"/>
      <c r="VJC879" s="2"/>
      <c r="VJD879" s="2"/>
      <c r="VJE879" s="2"/>
      <c r="VJF879" s="2"/>
      <c r="VJG879" s="2"/>
      <c r="VJH879" s="2"/>
      <c r="VJI879" s="2"/>
      <c r="VJJ879" s="2"/>
      <c r="VJK879" s="2"/>
      <c r="VJL879" s="2"/>
      <c r="VJM879" s="2"/>
      <c r="VJN879" s="2"/>
      <c r="VJO879" s="2"/>
      <c r="VJP879" s="2"/>
      <c r="VJQ879" s="2"/>
      <c r="VJR879" s="2"/>
      <c r="VJS879" s="2"/>
      <c r="VJT879" s="2"/>
      <c r="VJU879" s="2"/>
      <c r="VJV879" s="2"/>
      <c r="VJW879" s="2"/>
      <c r="VJX879" s="2"/>
      <c r="VJY879" s="2"/>
      <c r="VJZ879" s="2"/>
      <c r="VKA879" s="2"/>
      <c r="VKB879" s="2"/>
      <c r="VKC879" s="2"/>
      <c r="VKD879" s="2"/>
      <c r="VKE879" s="2"/>
      <c r="VKF879" s="2"/>
      <c r="VKG879" s="2"/>
      <c r="VKH879" s="2"/>
      <c r="VKI879" s="2"/>
      <c r="VKJ879" s="2"/>
      <c r="VKK879" s="2"/>
      <c r="VKL879" s="2"/>
      <c r="VKM879" s="2"/>
      <c r="VKN879" s="2"/>
      <c r="VKO879" s="2"/>
      <c r="VKP879" s="2"/>
      <c r="VKQ879" s="2"/>
      <c r="VKR879" s="2"/>
      <c r="VKS879" s="2"/>
      <c r="VKT879" s="2"/>
      <c r="VKU879" s="2"/>
      <c r="VKV879" s="2"/>
      <c r="VKW879" s="2"/>
      <c r="VKX879" s="2"/>
      <c r="VKY879" s="2"/>
      <c r="VKZ879" s="2"/>
      <c r="VLA879" s="2"/>
      <c r="VLB879" s="2"/>
      <c r="VLC879" s="2"/>
      <c r="VLD879" s="2"/>
      <c r="VLE879" s="2"/>
      <c r="VLF879" s="2"/>
      <c r="VLG879" s="2"/>
      <c r="VLH879" s="2"/>
      <c r="VLI879" s="2"/>
      <c r="VLJ879" s="2"/>
      <c r="VLK879" s="2"/>
      <c r="VLL879" s="2"/>
      <c r="VLM879" s="2"/>
      <c r="VLN879" s="2"/>
      <c r="VLO879" s="2"/>
      <c r="VLP879" s="2"/>
      <c r="VLQ879" s="2"/>
      <c r="VLR879" s="2"/>
      <c r="VLS879" s="2"/>
      <c r="VLT879" s="2"/>
      <c r="VLU879" s="2"/>
      <c r="VLV879" s="2"/>
      <c r="VLW879" s="2"/>
      <c r="VLX879" s="2"/>
      <c r="VLY879" s="2"/>
      <c r="VLZ879" s="2"/>
      <c r="VMA879" s="2"/>
      <c r="VMB879" s="2"/>
      <c r="VMC879" s="2"/>
      <c r="VMD879" s="2"/>
      <c r="VME879" s="2"/>
      <c r="VMF879" s="2"/>
      <c r="VMG879" s="2"/>
      <c r="VMH879" s="2"/>
      <c r="VMI879" s="2"/>
      <c r="VMJ879" s="2"/>
      <c r="VMK879" s="2"/>
      <c r="VML879" s="2"/>
      <c r="VMM879" s="2"/>
      <c r="VMN879" s="2"/>
      <c r="VMO879" s="2"/>
      <c r="VMP879" s="2"/>
      <c r="VMQ879" s="2"/>
      <c r="VMR879" s="2"/>
      <c r="VMS879" s="2"/>
      <c r="VMT879" s="2"/>
      <c r="VMU879" s="2"/>
      <c r="VMV879" s="2"/>
      <c r="VMW879" s="2"/>
      <c r="VMX879" s="2"/>
      <c r="VMY879" s="2"/>
      <c r="VMZ879" s="2"/>
      <c r="VNA879" s="2"/>
      <c r="VNB879" s="2"/>
      <c r="VNC879" s="2"/>
      <c r="VND879" s="2"/>
      <c r="VNE879" s="2"/>
      <c r="VNF879" s="2"/>
      <c r="VNG879" s="2"/>
      <c r="VNH879" s="2"/>
      <c r="VNI879" s="2"/>
      <c r="VNJ879" s="2"/>
      <c r="VNK879" s="2"/>
      <c r="VNL879" s="2"/>
      <c r="VNM879" s="2"/>
      <c r="VNN879" s="2"/>
      <c r="VNO879" s="2"/>
      <c r="VNP879" s="2"/>
      <c r="VNQ879" s="2"/>
      <c r="VNR879" s="2"/>
      <c r="VNS879" s="2"/>
      <c r="VNT879" s="2"/>
      <c r="VNU879" s="2"/>
      <c r="VNV879" s="2"/>
      <c r="VNW879" s="2"/>
      <c r="VNX879" s="2"/>
      <c r="VNY879" s="2"/>
      <c r="VNZ879" s="2"/>
      <c r="VOA879" s="2"/>
      <c r="VOB879" s="2"/>
      <c r="VOC879" s="2"/>
      <c r="VOD879" s="2"/>
      <c r="VOE879" s="2"/>
      <c r="VOF879" s="2"/>
      <c r="VOG879" s="2"/>
      <c r="VOH879" s="2"/>
      <c r="VOI879" s="2"/>
      <c r="VOJ879" s="2"/>
      <c r="VOK879" s="2"/>
      <c r="VOL879" s="2"/>
      <c r="VOM879" s="2"/>
      <c r="VON879" s="2"/>
      <c r="VOO879" s="2"/>
      <c r="VOP879" s="2"/>
      <c r="VOQ879" s="2"/>
      <c r="VOR879" s="2"/>
      <c r="VOS879" s="2"/>
      <c r="VOT879" s="2"/>
      <c r="VOU879" s="2"/>
      <c r="VOV879" s="2"/>
      <c r="VOW879" s="2"/>
      <c r="VOX879" s="2"/>
      <c r="VOY879" s="2"/>
      <c r="VOZ879" s="2"/>
      <c r="VPA879" s="2"/>
      <c r="VPB879" s="2"/>
      <c r="VPC879" s="2"/>
      <c r="VPD879" s="2"/>
      <c r="VPE879" s="2"/>
      <c r="VPF879" s="2"/>
      <c r="VPG879" s="2"/>
      <c r="VPH879" s="2"/>
      <c r="VPI879" s="2"/>
      <c r="VPJ879" s="2"/>
      <c r="VPK879" s="2"/>
      <c r="VPL879" s="2"/>
      <c r="VPM879" s="2"/>
      <c r="VPN879" s="2"/>
      <c r="VPO879" s="2"/>
      <c r="VPP879" s="2"/>
      <c r="VPQ879" s="2"/>
      <c r="VPR879" s="2"/>
      <c r="VPS879" s="2"/>
      <c r="VPT879" s="2"/>
      <c r="VPU879" s="2"/>
      <c r="VPV879" s="2"/>
      <c r="VPW879" s="2"/>
      <c r="VPX879" s="2"/>
      <c r="VPY879" s="2"/>
      <c r="VPZ879" s="2"/>
      <c r="VQA879" s="2"/>
      <c r="VQB879" s="2"/>
      <c r="VQC879" s="2"/>
      <c r="VQD879" s="2"/>
      <c r="VQE879" s="2"/>
      <c r="VQF879" s="2"/>
      <c r="VQG879" s="2"/>
      <c r="VQH879" s="2"/>
      <c r="VQI879" s="2"/>
      <c r="VQJ879" s="2"/>
      <c r="VQK879" s="2"/>
      <c r="VQL879" s="2"/>
      <c r="VQM879" s="2"/>
      <c r="VQN879" s="2"/>
      <c r="VQO879" s="2"/>
      <c r="VQP879" s="2"/>
      <c r="VQQ879" s="2"/>
      <c r="VQR879" s="2"/>
      <c r="VQS879" s="2"/>
      <c r="VQT879" s="2"/>
      <c r="VQU879" s="2"/>
      <c r="VQV879" s="2"/>
      <c r="VQW879" s="2"/>
      <c r="VQX879" s="2"/>
      <c r="VQY879" s="2"/>
      <c r="VQZ879" s="2"/>
      <c r="VRA879" s="2"/>
      <c r="VRB879" s="2"/>
      <c r="VRC879" s="2"/>
      <c r="VRD879" s="2"/>
      <c r="VRE879" s="2"/>
      <c r="VRF879" s="2"/>
      <c r="VRG879" s="2"/>
      <c r="VRH879" s="2"/>
      <c r="VRI879" s="2"/>
      <c r="VRJ879" s="2"/>
      <c r="VRK879" s="2"/>
      <c r="VRL879" s="2"/>
      <c r="VRM879" s="2"/>
      <c r="VRN879" s="2"/>
      <c r="VRO879" s="2"/>
      <c r="VRP879" s="2"/>
      <c r="VRQ879" s="2"/>
      <c r="VRR879" s="2"/>
      <c r="VRS879" s="2"/>
      <c r="VRT879" s="2"/>
      <c r="VRU879" s="2"/>
      <c r="VRV879" s="2"/>
      <c r="VRW879" s="2"/>
      <c r="VRX879" s="2"/>
      <c r="VRY879" s="2"/>
      <c r="VRZ879" s="2"/>
      <c r="VSA879" s="2"/>
      <c r="VSB879" s="2"/>
      <c r="VSC879" s="2"/>
      <c r="VSD879" s="2"/>
      <c r="VSE879" s="2"/>
      <c r="VSF879" s="2"/>
      <c r="VSG879" s="2"/>
      <c r="VSH879" s="2"/>
      <c r="VSI879" s="2"/>
      <c r="VSJ879" s="2"/>
      <c r="VSK879" s="2"/>
      <c r="VSL879" s="2"/>
      <c r="VSM879" s="2"/>
      <c r="VSN879" s="2"/>
      <c r="VSO879" s="2"/>
      <c r="VSP879" s="2"/>
      <c r="VSQ879" s="2"/>
      <c r="VSR879" s="2"/>
      <c r="VSS879" s="2"/>
      <c r="VST879" s="2"/>
      <c r="VSU879" s="2"/>
      <c r="VSV879" s="2"/>
      <c r="VSW879" s="2"/>
      <c r="VSX879" s="2"/>
      <c r="VSY879" s="2"/>
      <c r="VSZ879" s="2"/>
      <c r="VTA879" s="2"/>
      <c r="VTB879" s="2"/>
      <c r="VTC879" s="2"/>
      <c r="VTD879" s="2"/>
      <c r="VTE879" s="2"/>
      <c r="VTF879" s="2"/>
      <c r="VTG879" s="2"/>
      <c r="VTH879" s="2"/>
      <c r="VTI879" s="2"/>
      <c r="VTJ879" s="2"/>
      <c r="VTK879" s="2"/>
      <c r="VTL879" s="2"/>
      <c r="VTM879" s="2"/>
      <c r="VTN879" s="2"/>
      <c r="VTO879" s="2"/>
      <c r="VTP879" s="2"/>
      <c r="VTQ879" s="2"/>
      <c r="VTR879" s="2"/>
      <c r="VTS879" s="2"/>
      <c r="VTT879" s="2"/>
      <c r="VTU879" s="2"/>
      <c r="VTV879" s="2"/>
      <c r="VTW879" s="2"/>
      <c r="VTX879" s="2"/>
      <c r="VTY879" s="2"/>
      <c r="VTZ879" s="2"/>
      <c r="VUA879" s="2"/>
      <c r="VUB879" s="2"/>
      <c r="VUC879" s="2"/>
      <c r="VUD879" s="2"/>
      <c r="VUE879" s="2"/>
      <c r="VUF879" s="2"/>
      <c r="VUG879" s="2"/>
      <c r="VUH879" s="2"/>
      <c r="VUI879" s="2"/>
      <c r="VUJ879" s="2"/>
      <c r="VUK879" s="2"/>
      <c r="VUL879" s="2"/>
      <c r="VUM879" s="2"/>
      <c r="VUN879" s="2"/>
      <c r="VUO879" s="2"/>
      <c r="VUP879" s="2"/>
      <c r="VUQ879" s="2"/>
      <c r="VUR879" s="2"/>
      <c r="VUS879" s="2"/>
      <c r="VUT879" s="2"/>
      <c r="VUU879" s="2"/>
      <c r="VUV879" s="2"/>
      <c r="VUW879" s="2"/>
      <c r="VUX879" s="2"/>
      <c r="VUY879" s="2"/>
      <c r="VUZ879" s="2"/>
      <c r="VVA879" s="2"/>
      <c r="VVB879" s="2"/>
      <c r="VVC879" s="2"/>
      <c r="VVD879" s="2"/>
      <c r="VVE879" s="2"/>
      <c r="VVF879" s="2"/>
      <c r="VVG879" s="2"/>
      <c r="VVH879" s="2"/>
      <c r="VVI879" s="2"/>
      <c r="VVJ879" s="2"/>
      <c r="VVK879" s="2"/>
      <c r="VVL879" s="2"/>
      <c r="VVM879" s="2"/>
      <c r="VVN879" s="2"/>
      <c r="VVO879" s="2"/>
      <c r="VVP879" s="2"/>
      <c r="VVQ879" s="2"/>
      <c r="VVR879" s="2"/>
      <c r="VVS879" s="2"/>
      <c r="VVT879" s="2"/>
      <c r="VVU879" s="2"/>
      <c r="VVV879" s="2"/>
      <c r="VVW879" s="2"/>
      <c r="VVX879" s="2"/>
      <c r="VVY879" s="2"/>
      <c r="VVZ879" s="2"/>
      <c r="VWA879" s="2"/>
      <c r="VWB879" s="2"/>
      <c r="VWC879" s="2"/>
      <c r="VWD879" s="2"/>
      <c r="VWE879" s="2"/>
      <c r="VWF879" s="2"/>
      <c r="VWG879" s="2"/>
      <c r="VWH879" s="2"/>
      <c r="VWI879" s="2"/>
      <c r="VWJ879" s="2"/>
      <c r="VWK879" s="2"/>
      <c r="VWL879" s="2"/>
      <c r="VWM879" s="2"/>
      <c r="VWN879" s="2"/>
      <c r="VWO879" s="2"/>
      <c r="VWP879" s="2"/>
      <c r="VWQ879" s="2"/>
      <c r="VWR879" s="2"/>
      <c r="VWS879" s="2"/>
      <c r="VWT879" s="2"/>
      <c r="VWU879" s="2"/>
      <c r="VWV879" s="2"/>
      <c r="VWW879" s="2"/>
      <c r="VWX879" s="2"/>
      <c r="VWY879" s="2"/>
      <c r="VWZ879" s="2"/>
      <c r="VXA879" s="2"/>
      <c r="VXB879" s="2"/>
      <c r="VXC879" s="2"/>
      <c r="VXD879" s="2"/>
      <c r="VXE879" s="2"/>
      <c r="VXF879" s="2"/>
      <c r="VXG879" s="2"/>
      <c r="VXH879" s="2"/>
      <c r="VXI879" s="2"/>
      <c r="VXJ879" s="2"/>
      <c r="VXK879" s="2"/>
      <c r="VXL879" s="2"/>
      <c r="VXM879" s="2"/>
      <c r="VXN879" s="2"/>
      <c r="VXO879" s="2"/>
      <c r="VXP879" s="2"/>
      <c r="VXQ879" s="2"/>
      <c r="VXR879" s="2"/>
      <c r="VXS879" s="2"/>
      <c r="VXT879" s="2"/>
      <c r="VXU879" s="2"/>
      <c r="VXV879" s="2"/>
      <c r="VXW879" s="2"/>
      <c r="VXX879" s="2"/>
      <c r="VXY879" s="2"/>
      <c r="VXZ879" s="2"/>
      <c r="VYA879" s="2"/>
      <c r="VYB879" s="2"/>
      <c r="VYC879" s="2"/>
      <c r="VYD879" s="2"/>
      <c r="VYE879" s="2"/>
      <c r="VYF879" s="2"/>
      <c r="VYG879" s="2"/>
      <c r="VYH879" s="2"/>
      <c r="VYI879" s="2"/>
      <c r="VYJ879" s="2"/>
      <c r="VYK879" s="2"/>
      <c r="VYL879" s="2"/>
      <c r="VYM879" s="2"/>
      <c r="VYN879" s="2"/>
      <c r="VYO879" s="2"/>
      <c r="VYP879" s="2"/>
      <c r="VYQ879" s="2"/>
      <c r="VYR879" s="2"/>
      <c r="VYS879" s="2"/>
      <c r="VYT879" s="2"/>
      <c r="VYU879" s="2"/>
      <c r="VYV879" s="2"/>
      <c r="VYW879" s="2"/>
      <c r="VYX879" s="2"/>
      <c r="VYY879" s="2"/>
      <c r="VYZ879" s="2"/>
      <c r="VZA879" s="2"/>
      <c r="VZB879" s="2"/>
      <c r="VZC879" s="2"/>
      <c r="VZD879" s="2"/>
      <c r="VZE879" s="2"/>
      <c r="VZF879" s="2"/>
      <c r="VZG879" s="2"/>
      <c r="VZH879" s="2"/>
      <c r="VZI879" s="2"/>
      <c r="VZJ879" s="2"/>
      <c r="VZK879" s="2"/>
      <c r="VZL879" s="2"/>
      <c r="VZM879" s="2"/>
      <c r="VZN879" s="2"/>
      <c r="VZO879" s="2"/>
      <c r="VZP879" s="2"/>
      <c r="VZQ879" s="2"/>
      <c r="VZR879" s="2"/>
      <c r="VZS879" s="2"/>
      <c r="VZT879" s="2"/>
      <c r="VZU879" s="2"/>
      <c r="VZV879" s="2"/>
      <c r="VZW879" s="2"/>
      <c r="VZX879" s="2"/>
      <c r="VZY879" s="2"/>
      <c r="VZZ879" s="2"/>
      <c r="WAA879" s="2"/>
      <c r="WAB879" s="2"/>
      <c r="WAC879" s="2"/>
      <c r="WAD879" s="2"/>
      <c r="WAE879" s="2"/>
      <c r="WAF879" s="2"/>
      <c r="WAG879" s="2"/>
      <c r="WAH879" s="2"/>
      <c r="WAI879" s="2"/>
      <c r="WAJ879" s="2"/>
      <c r="WAK879" s="2"/>
      <c r="WAL879" s="2"/>
      <c r="WAM879" s="2"/>
      <c r="WAN879" s="2"/>
      <c r="WAO879" s="2"/>
      <c r="WAP879" s="2"/>
      <c r="WAQ879" s="2"/>
      <c r="WAR879" s="2"/>
      <c r="WAS879" s="2"/>
      <c r="WAT879" s="2"/>
      <c r="WAU879" s="2"/>
      <c r="WAV879" s="2"/>
      <c r="WAW879" s="2"/>
      <c r="WAX879" s="2"/>
      <c r="WAY879" s="2"/>
      <c r="WAZ879" s="2"/>
      <c r="WBA879" s="2"/>
      <c r="WBB879" s="2"/>
      <c r="WBC879" s="2"/>
      <c r="WBD879" s="2"/>
      <c r="WBE879" s="2"/>
      <c r="WBF879" s="2"/>
      <c r="WBG879" s="2"/>
      <c r="WBH879" s="2"/>
      <c r="WBI879" s="2"/>
      <c r="WBJ879" s="2"/>
      <c r="WBK879" s="2"/>
      <c r="WBL879" s="2"/>
      <c r="WBM879" s="2"/>
      <c r="WBN879" s="2"/>
      <c r="WBO879" s="2"/>
      <c r="WBP879" s="2"/>
      <c r="WBQ879" s="2"/>
      <c r="WBR879" s="2"/>
      <c r="WBS879" s="2"/>
      <c r="WBT879" s="2"/>
      <c r="WBU879" s="2"/>
      <c r="WBV879" s="2"/>
      <c r="WBW879" s="2"/>
      <c r="WBX879" s="2"/>
      <c r="WBY879" s="2"/>
      <c r="WBZ879" s="2"/>
      <c r="WCA879" s="2"/>
      <c r="WCB879" s="2"/>
      <c r="WCC879" s="2"/>
      <c r="WCD879" s="2"/>
      <c r="WCE879" s="2"/>
      <c r="WCF879" s="2"/>
      <c r="WCG879" s="2"/>
      <c r="WCH879" s="2"/>
      <c r="WCI879" s="2"/>
      <c r="WCJ879" s="2"/>
      <c r="WCK879" s="2"/>
      <c r="WCL879" s="2"/>
      <c r="WCM879" s="2"/>
      <c r="WCN879" s="2"/>
      <c r="WCO879" s="2"/>
      <c r="WCP879" s="2"/>
      <c r="WCQ879" s="2"/>
      <c r="WCR879" s="2"/>
      <c r="WCS879" s="2"/>
      <c r="WCT879" s="2"/>
      <c r="WCU879" s="2"/>
      <c r="WCV879" s="2"/>
      <c r="WCW879" s="2"/>
      <c r="WCX879" s="2"/>
      <c r="WCY879" s="2"/>
      <c r="WCZ879" s="2"/>
      <c r="WDA879" s="2"/>
      <c r="WDB879" s="2"/>
      <c r="WDC879" s="2"/>
      <c r="WDD879" s="2"/>
      <c r="WDE879" s="2"/>
      <c r="WDF879" s="2"/>
      <c r="WDG879" s="2"/>
      <c r="WDH879" s="2"/>
      <c r="WDI879" s="2"/>
      <c r="WDJ879" s="2"/>
      <c r="WDK879" s="2"/>
      <c r="WDL879" s="2"/>
      <c r="WDM879" s="2"/>
      <c r="WDN879" s="2"/>
      <c r="WDO879" s="2"/>
      <c r="WDP879" s="2"/>
      <c r="WDQ879" s="2"/>
      <c r="WDR879" s="2"/>
      <c r="WDS879" s="2"/>
      <c r="WDT879" s="2"/>
      <c r="WDU879" s="2"/>
      <c r="WDV879" s="2"/>
      <c r="WDW879" s="2"/>
      <c r="WDX879" s="2"/>
      <c r="WDY879" s="2"/>
      <c r="WDZ879" s="2"/>
      <c r="WEA879" s="2"/>
      <c r="WEB879" s="2"/>
      <c r="WEC879" s="2"/>
      <c r="WED879" s="2"/>
      <c r="WEE879" s="2"/>
      <c r="WEF879" s="2"/>
      <c r="WEG879" s="2"/>
      <c r="WEH879" s="2"/>
      <c r="WEI879" s="2"/>
      <c r="WEJ879" s="2"/>
      <c r="WEK879" s="2"/>
      <c r="WEL879" s="2"/>
      <c r="WEM879" s="2"/>
      <c r="WEN879" s="2"/>
      <c r="WEO879" s="2"/>
      <c r="WEP879" s="2"/>
      <c r="WEQ879" s="2"/>
      <c r="WER879" s="2"/>
      <c r="WES879" s="2"/>
      <c r="WET879" s="2"/>
      <c r="WEU879" s="2"/>
      <c r="WEV879" s="2"/>
      <c r="WEW879" s="2"/>
      <c r="WEX879" s="2"/>
      <c r="WEY879" s="2"/>
      <c r="WEZ879" s="2"/>
      <c r="WFA879" s="2"/>
      <c r="WFB879" s="2"/>
      <c r="WFC879" s="2"/>
      <c r="WFD879" s="2"/>
      <c r="WFE879" s="2"/>
      <c r="WFF879" s="2"/>
      <c r="WFG879" s="2"/>
      <c r="WFH879" s="2"/>
      <c r="WFI879" s="2"/>
      <c r="WFJ879" s="2"/>
      <c r="WFK879" s="2"/>
      <c r="WFL879" s="2"/>
      <c r="WFM879" s="2"/>
      <c r="WFN879" s="2"/>
      <c r="WFO879" s="2"/>
      <c r="WFP879" s="2"/>
      <c r="WFQ879" s="2"/>
      <c r="WFR879" s="2"/>
      <c r="WFS879" s="2"/>
      <c r="WFT879" s="2"/>
      <c r="WFU879" s="2"/>
      <c r="WFV879" s="2"/>
      <c r="WFW879" s="2"/>
      <c r="WFX879" s="2"/>
      <c r="WFY879" s="2"/>
      <c r="WFZ879" s="2"/>
      <c r="WGA879" s="2"/>
      <c r="WGB879" s="2"/>
      <c r="WGC879" s="2"/>
      <c r="WGD879" s="2"/>
      <c r="WGE879" s="2"/>
      <c r="WGF879" s="2"/>
      <c r="WGG879" s="2"/>
      <c r="WGH879" s="2"/>
      <c r="WGI879" s="2"/>
      <c r="WGJ879" s="2"/>
      <c r="WGK879" s="2"/>
      <c r="WGL879" s="2"/>
      <c r="WGM879" s="2"/>
      <c r="WGN879" s="2"/>
      <c r="WGO879" s="2"/>
      <c r="WGP879" s="2"/>
      <c r="WGQ879" s="2"/>
      <c r="WGR879" s="2"/>
      <c r="WGS879" s="2"/>
      <c r="WGT879" s="2"/>
      <c r="WGU879" s="2"/>
      <c r="WGV879" s="2"/>
      <c r="WGW879" s="2"/>
      <c r="WGX879" s="2"/>
      <c r="WGY879" s="2"/>
      <c r="WGZ879" s="2"/>
      <c r="WHA879" s="2"/>
      <c r="WHB879" s="2"/>
      <c r="WHC879" s="2"/>
      <c r="WHD879" s="2"/>
      <c r="WHE879" s="2"/>
      <c r="WHF879" s="2"/>
      <c r="WHG879" s="2"/>
      <c r="WHH879" s="2"/>
      <c r="WHI879" s="2"/>
      <c r="WHJ879" s="2"/>
      <c r="WHK879" s="2"/>
      <c r="WHL879" s="2"/>
      <c r="WHM879" s="2"/>
      <c r="WHN879" s="2"/>
      <c r="WHO879" s="2"/>
      <c r="WHP879" s="2"/>
      <c r="WHQ879" s="2"/>
      <c r="WHR879" s="2"/>
      <c r="WHS879" s="2"/>
      <c r="WHT879" s="2"/>
      <c r="WHU879" s="2"/>
      <c r="WHV879" s="2"/>
      <c r="WHW879" s="2"/>
      <c r="WHX879" s="2"/>
      <c r="WHY879" s="2"/>
      <c r="WHZ879" s="2"/>
      <c r="WIA879" s="2"/>
      <c r="WIB879" s="2"/>
      <c r="WIC879" s="2"/>
      <c r="WID879" s="2"/>
      <c r="WIE879" s="2"/>
      <c r="WIF879" s="2"/>
      <c r="WIG879" s="2"/>
      <c r="WIH879" s="2"/>
      <c r="WII879" s="2"/>
      <c r="WIJ879" s="2"/>
      <c r="WIK879" s="2"/>
      <c r="WIL879" s="2"/>
      <c r="WIM879" s="2"/>
      <c r="WIN879" s="2"/>
      <c r="WIO879" s="2"/>
      <c r="WIP879" s="2"/>
      <c r="WIQ879" s="2"/>
      <c r="WIR879" s="2"/>
      <c r="WIS879" s="2"/>
      <c r="WIT879" s="2"/>
      <c r="WIU879" s="2"/>
      <c r="WIV879" s="2"/>
      <c r="WIW879" s="2"/>
      <c r="WIX879" s="2"/>
      <c r="WIY879" s="2"/>
      <c r="WIZ879" s="2"/>
      <c r="WJA879" s="2"/>
      <c r="WJB879" s="2"/>
      <c r="WJC879" s="2"/>
      <c r="WJD879" s="2"/>
      <c r="WJE879" s="2"/>
      <c r="WJF879" s="2"/>
      <c r="WJG879" s="2"/>
      <c r="WJH879" s="2"/>
      <c r="WJI879" s="2"/>
      <c r="WJJ879" s="2"/>
      <c r="WJK879" s="2"/>
      <c r="WJL879" s="2"/>
      <c r="WJM879" s="2"/>
      <c r="WJN879" s="2"/>
      <c r="WJO879" s="2"/>
      <c r="WJP879" s="2"/>
      <c r="WJQ879" s="2"/>
      <c r="WJR879" s="2"/>
      <c r="WJS879" s="2"/>
      <c r="WJT879" s="2"/>
      <c r="WJU879" s="2"/>
      <c r="WJV879" s="2"/>
      <c r="WJW879" s="2"/>
      <c r="WJX879" s="2"/>
      <c r="WJY879" s="2"/>
      <c r="WJZ879" s="2"/>
      <c r="WKA879" s="2"/>
      <c r="WKB879" s="2"/>
      <c r="WKC879" s="2"/>
      <c r="WKD879" s="2"/>
      <c r="WKE879" s="2"/>
      <c r="WKF879" s="2"/>
      <c r="WKG879" s="2"/>
      <c r="WKH879" s="2"/>
      <c r="WKI879" s="2"/>
      <c r="WKJ879" s="2"/>
      <c r="WKK879" s="2"/>
      <c r="WKL879" s="2"/>
      <c r="WKM879" s="2"/>
      <c r="WKN879" s="2"/>
      <c r="WKO879" s="2"/>
      <c r="WKP879" s="2"/>
      <c r="WKQ879" s="2"/>
      <c r="WKR879" s="2"/>
      <c r="WKS879" s="2"/>
      <c r="WKT879" s="2"/>
      <c r="WKU879" s="2"/>
      <c r="WKV879" s="2"/>
      <c r="WKW879" s="2"/>
      <c r="WKX879" s="2"/>
      <c r="WKY879" s="2"/>
      <c r="WKZ879" s="2"/>
      <c r="WLA879" s="2"/>
      <c r="WLB879" s="2"/>
      <c r="WLC879" s="2"/>
      <c r="WLD879" s="2"/>
      <c r="WLE879" s="2"/>
      <c r="WLF879" s="2"/>
      <c r="WLG879" s="2"/>
      <c r="WLH879" s="2"/>
      <c r="WLI879" s="2"/>
      <c r="WLJ879" s="2"/>
      <c r="WLK879" s="2"/>
      <c r="WLL879" s="2"/>
      <c r="WLM879" s="2"/>
      <c r="WLN879" s="2"/>
      <c r="WLO879" s="2"/>
      <c r="WLP879" s="2"/>
      <c r="WLQ879" s="2"/>
      <c r="WLR879" s="2"/>
      <c r="WLS879" s="2"/>
      <c r="WLT879" s="2"/>
      <c r="WLU879" s="2"/>
      <c r="WLV879" s="2"/>
      <c r="WLW879" s="2"/>
      <c r="WLX879" s="2"/>
      <c r="WLY879" s="2"/>
      <c r="WLZ879" s="2"/>
      <c r="WMA879" s="2"/>
      <c r="WMB879" s="2"/>
      <c r="WMC879" s="2"/>
      <c r="WMD879" s="2"/>
      <c r="WME879" s="2"/>
      <c r="WMF879" s="2"/>
      <c r="WMG879" s="2"/>
      <c r="WMH879" s="2"/>
      <c r="WMI879" s="2"/>
      <c r="WMJ879" s="2"/>
      <c r="WMK879" s="2"/>
      <c r="WML879" s="2"/>
      <c r="WMM879" s="2"/>
      <c r="WMN879" s="2"/>
      <c r="WMO879" s="2"/>
      <c r="WMP879" s="2"/>
      <c r="WMQ879" s="2"/>
      <c r="WMR879" s="2"/>
      <c r="WMS879" s="2"/>
      <c r="WMT879" s="2"/>
      <c r="WMU879" s="2"/>
      <c r="WMV879" s="2"/>
      <c r="WMW879" s="2"/>
      <c r="WMX879" s="2"/>
      <c r="WMY879" s="2"/>
      <c r="WMZ879" s="2"/>
      <c r="WNA879" s="2"/>
      <c r="WNB879" s="2"/>
      <c r="WNC879" s="2"/>
      <c r="WND879" s="2"/>
      <c r="WNE879" s="2"/>
      <c r="WNF879" s="2"/>
      <c r="WNG879" s="2"/>
      <c r="WNH879" s="2"/>
      <c r="WNI879" s="2"/>
      <c r="WNJ879" s="2"/>
      <c r="WNK879" s="2"/>
      <c r="WNL879" s="2"/>
      <c r="WNM879" s="2"/>
      <c r="WNN879" s="2"/>
      <c r="WNO879" s="2"/>
      <c r="WNP879" s="2"/>
      <c r="WNQ879" s="2"/>
      <c r="WNR879" s="2"/>
      <c r="WNS879" s="2"/>
      <c r="WNT879" s="2"/>
      <c r="WNU879" s="2"/>
      <c r="WNV879" s="2"/>
      <c r="WNW879" s="2"/>
      <c r="WNX879" s="2"/>
      <c r="WNY879" s="2"/>
      <c r="WNZ879" s="2"/>
      <c r="WOA879" s="2"/>
      <c r="WOB879" s="2"/>
      <c r="WOC879" s="2"/>
      <c r="WOD879" s="2"/>
      <c r="WOE879" s="2"/>
      <c r="WOF879" s="2"/>
      <c r="WOG879" s="2"/>
      <c r="WOH879" s="2"/>
      <c r="WOI879" s="2"/>
      <c r="WOJ879" s="2"/>
      <c r="WOK879" s="2"/>
      <c r="WOL879" s="2"/>
      <c r="WOM879" s="2"/>
      <c r="WON879" s="2"/>
      <c r="WOO879" s="2"/>
      <c r="WOP879" s="2"/>
      <c r="WOQ879" s="2"/>
      <c r="WOR879" s="2"/>
      <c r="WOS879" s="2"/>
      <c r="WOT879" s="2"/>
      <c r="WOU879" s="2"/>
      <c r="WOV879" s="2"/>
      <c r="WOW879" s="2"/>
      <c r="WOX879" s="2"/>
      <c r="WOY879" s="2"/>
      <c r="WOZ879" s="2"/>
      <c r="WPA879" s="2"/>
      <c r="WPB879" s="2"/>
      <c r="WPC879" s="2"/>
      <c r="WPD879" s="2"/>
      <c r="WPE879" s="2"/>
      <c r="WPF879" s="2"/>
      <c r="WPG879" s="2"/>
      <c r="WPH879" s="2"/>
      <c r="WPI879" s="2"/>
      <c r="WPJ879" s="2"/>
      <c r="WPK879" s="2"/>
      <c r="WPL879" s="2"/>
      <c r="WPM879" s="2"/>
      <c r="WPN879" s="2"/>
      <c r="WPO879" s="2"/>
      <c r="WPP879" s="2"/>
      <c r="WPQ879" s="2"/>
      <c r="WPR879" s="2"/>
      <c r="WPS879" s="2"/>
      <c r="WPT879" s="2"/>
      <c r="WPU879" s="2"/>
      <c r="WPV879" s="2"/>
      <c r="WPW879" s="2"/>
      <c r="WPX879" s="2"/>
      <c r="WPY879" s="2"/>
      <c r="WPZ879" s="2"/>
      <c r="WQA879" s="2"/>
      <c r="WQB879" s="2"/>
      <c r="WQC879" s="2"/>
      <c r="WQD879" s="2"/>
      <c r="WQE879" s="2"/>
      <c r="WQF879" s="2"/>
      <c r="WQG879" s="2"/>
      <c r="WQH879" s="2"/>
      <c r="WQI879" s="2"/>
      <c r="WQJ879" s="2"/>
      <c r="WQK879" s="2"/>
      <c r="WQL879" s="2"/>
      <c r="WQM879" s="2"/>
      <c r="WQN879" s="2"/>
      <c r="WQO879" s="2"/>
      <c r="WQP879" s="2"/>
      <c r="WQQ879" s="2"/>
      <c r="WQR879" s="2"/>
      <c r="WQS879" s="2"/>
      <c r="WQT879" s="2"/>
      <c r="WQU879" s="2"/>
      <c r="WQV879" s="2"/>
      <c r="WQW879" s="2"/>
      <c r="WQX879" s="2"/>
      <c r="WQY879" s="2"/>
      <c r="WQZ879" s="2"/>
      <c r="WRA879" s="2"/>
      <c r="WRB879" s="2"/>
      <c r="WRC879" s="2"/>
      <c r="WRD879" s="2"/>
      <c r="WRE879" s="2"/>
      <c r="WRF879" s="2"/>
      <c r="WRG879" s="2"/>
      <c r="WRH879" s="2"/>
      <c r="WRI879" s="2"/>
      <c r="WRJ879" s="2"/>
      <c r="WRK879" s="2"/>
      <c r="WRL879" s="2"/>
      <c r="WRM879" s="2"/>
      <c r="WRN879" s="2"/>
      <c r="WRO879" s="2"/>
      <c r="WRP879" s="2"/>
      <c r="WRQ879" s="2"/>
      <c r="WRR879" s="2"/>
      <c r="WRS879" s="2"/>
      <c r="WRT879" s="2"/>
      <c r="WRU879" s="2"/>
      <c r="WRV879" s="2"/>
      <c r="WRW879" s="2"/>
      <c r="WRX879" s="2"/>
      <c r="WRY879" s="2"/>
      <c r="WRZ879" s="2"/>
      <c r="WSA879" s="2"/>
      <c r="WSB879" s="2"/>
      <c r="WSC879" s="2"/>
      <c r="WSD879" s="2"/>
      <c r="WSE879" s="2"/>
      <c r="WSF879" s="2"/>
      <c r="WSG879" s="2"/>
      <c r="WSH879" s="2"/>
      <c r="WSI879" s="2"/>
      <c r="WSJ879" s="2"/>
      <c r="WSK879" s="2"/>
      <c r="WSL879" s="2"/>
      <c r="WSM879" s="2"/>
      <c r="WSN879" s="2"/>
      <c r="WSO879" s="2"/>
      <c r="WSP879" s="2"/>
      <c r="WSQ879" s="2"/>
      <c r="WSR879" s="2"/>
      <c r="WSS879" s="2"/>
      <c r="WST879" s="2"/>
      <c r="WSU879" s="2"/>
      <c r="WSV879" s="2"/>
      <c r="WSW879" s="2"/>
      <c r="WSX879" s="2"/>
      <c r="WSY879" s="2"/>
      <c r="WSZ879" s="2"/>
      <c r="WTA879" s="2"/>
      <c r="WTB879" s="2"/>
      <c r="WTC879" s="2"/>
      <c r="WTD879" s="2"/>
      <c r="WTE879" s="2"/>
      <c r="WTF879" s="2"/>
      <c r="WTG879" s="2"/>
      <c r="WTH879" s="2"/>
      <c r="WTI879" s="2"/>
      <c r="WTJ879" s="2"/>
      <c r="WTK879" s="2"/>
      <c r="WTL879" s="2"/>
      <c r="WTM879" s="2"/>
      <c r="WTN879" s="2"/>
      <c r="WTO879" s="2"/>
      <c r="WTP879" s="2"/>
      <c r="WTQ879" s="2"/>
      <c r="WTR879" s="2"/>
      <c r="WTS879" s="2"/>
      <c r="WTT879" s="2"/>
      <c r="WTU879" s="2"/>
      <c r="WTV879" s="2"/>
      <c r="WTW879" s="2"/>
      <c r="WTX879" s="2"/>
      <c r="WTY879" s="2"/>
      <c r="WTZ879" s="2"/>
      <c r="WUA879" s="2"/>
      <c r="WUB879" s="2"/>
      <c r="WUC879" s="2"/>
      <c r="WUD879" s="2"/>
      <c r="WUE879" s="2"/>
      <c r="WUF879" s="2"/>
      <c r="WUG879" s="2"/>
      <c r="WUH879" s="2"/>
      <c r="WUI879" s="2"/>
      <c r="WUJ879" s="2"/>
      <c r="WUK879" s="2"/>
      <c r="WUL879" s="2"/>
      <c r="WUM879" s="2"/>
      <c r="WUN879" s="2"/>
      <c r="WUO879" s="2"/>
      <c r="WUP879" s="2"/>
      <c r="WUQ879" s="2"/>
      <c r="WUR879" s="2"/>
      <c r="WUS879" s="2"/>
      <c r="WUT879" s="2"/>
      <c r="WUU879" s="2"/>
      <c r="WUV879" s="2"/>
      <c r="WUW879" s="2"/>
      <c r="WUX879" s="2"/>
      <c r="WUY879" s="2"/>
      <c r="WUZ879" s="2"/>
      <c r="WVA879" s="2"/>
      <c r="WVB879" s="2"/>
      <c r="WVC879" s="2"/>
      <c r="WVD879" s="2"/>
      <c r="WVE879" s="2"/>
      <c r="WVF879" s="2"/>
      <c r="WVG879" s="2"/>
      <c r="WVH879" s="2"/>
      <c r="WVI879" s="2"/>
      <c r="WVJ879" s="2"/>
      <c r="WVK879" s="2"/>
      <c r="WVL879" s="2"/>
      <c r="WVM879" s="2"/>
      <c r="WVN879" s="2"/>
      <c r="WVO879" s="2"/>
      <c r="WVP879" s="2"/>
      <c r="WVQ879" s="2"/>
      <c r="WVR879" s="2"/>
      <c r="WVS879" s="2"/>
      <c r="WVT879" s="2"/>
      <c r="WVU879" s="2"/>
      <c r="WVV879" s="2"/>
      <c r="WVW879" s="2"/>
      <c r="WVX879" s="2"/>
      <c r="WVY879" s="2"/>
      <c r="WVZ879" s="2"/>
      <c r="WWA879" s="2"/>
      <c r="WWB879" s="2"/>
      <c r="WWC879" s="2"/>
      <c r="WWD879" s="2"/>
    </row>
    <row r="880" spans="1:16150" s="1" customFormat="1">
      <c r="B880" s="2"/>
      <c r="C880" s="2"/>
      <c r="D880" s="2"/>
      <c r="M880" s="159"/>
      <c r="N880" s="159"/>
      <c r="O880" s="159"/>
      <c r="P880" s="159"/>
      <c r="Q880" s="159"/>
      <c r="R880" s="159"/>
      <c r="T880" s="389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  <c r="AAA880" s="2"/>
      <c r="AAB880" s="2"/>
      <c r="AAC880" s="2"/>
      <c r="AAD880" s="2"/>
      <c r="AAE880" s="2"/>
      <c r="AAF880" s="2"/>
      <c r="AAG880" s="2"/>
      <c r="AAH880" s="2"/>
      <c r="AAI880" s="2"/>
      <c r="AAJ880" s="2"/>
      <c r="AAK880" s="2"/>
      <c r="AAL880" s="2"/>
      <c r="AAM880" s="2"/>
      <c r="AAN880" s="2"/>
      <c r="AAO880" s="2"/>
      <c r="AAP880" s="2"/>
      <c r="AAQ880" s="2"/>
      <c r="AAR880" s="2"/>
      <c r="AAS880" s="2"/>
      <c r="AAT880" s="2"/>
      <c r="AAU880" s="2"/>
      <c r="AAV880" s="2"/>
      <c r="AAW880" s="2"/>
      <c r="AAX880" s="2"/>
      <c r="AAY880" s="2"/>
      <c r="AAZ880" s="2"/>
      <c r="ABA880" s="2"/>
      <c r="ABB880" s="2"/>
      <c r="ABC880" s="2"/>
      <c r="ABD880" s="2"/>
      <c r="ABE880" s="2"/>
      <c r="ABF880" s="2"/>
      <c r="ABG880" s="2"/>
      <c r="ABH880" s="2"/>
      <c r="ABI880" s="2"/>
      <c r="ABJ880" s="2"/>
      <c r="ABK880" s="2"/>
      <c r="ABL880" s="2"/>
      <c r="ABM880" s="2"/>
      <c r="ABN880" s="2"/>
      <c r="ABO880" s="2"/>
      <c r="ABP880" s="2"/>
      <c r="ABQ880" s="2"/>
      <c r="ABR880" s="2"/>
      <c r="ABS880" s="2"/>
      <c r="ABT880" s="2"/>
      <c r="ABU880" s="2"/>
      <c r="ABV880" s="2"/>
      <c r="ABW880" s="2"/>
      <c r="ABX880" s="2"/>
      <c r="ABY880" s="2"/>
      <c r="ABZ880" s="2"/>
      <c r="ACA880" s="2"/>
      <c r="ACB880" s="2"/>
      <c r="ACC880" s="2"/>
      <c r="ACD880" s="2"/>
      <c r="ACE880" s="2"/>
      <c r="ACF880" s="2"/>
      <c r="ACG880" s="2"/>
      <c r="ACH880" s="2"/>
      <c r="ACI880" s="2"/>
      <c r="ACJ880" s="2"/>
      <c r="ACK880" s="2"/>
      <c r="ACL880" s="2"/>
      <c r="ACM880" s="2"/>
      <c r="ACN880" s="2"/>
      <c r="ACO880" s="2"/>
      <c r="ACP880" s="2"/>
      <c r="ACQ880" s="2"/>
      <c r="ACR880" s="2"/>
      <c r="ACS880" s="2"/>
      <c r="ACT880" s="2"/>
      <c r="ACU880" s="2"/>
      <c r="ACV880" s="2"/>
      <c r="ACW880" s="2"/>
      <c r="ACX880" s="2"/>
      <c r="ACY880" s="2"/>
      <c r="ACZ880" s="2"/>
      <c r="ADA880" s="2"/>
      <c r="ADB880" s="2"/>
      <c r="ADC880" s="2"/>
      <c r="ADD880" s="2"/>
      <c r="ADE880" s="2"/>
      <c r="ADF880" s="2"/>
      <c r="ADG880" s="2"/>
      <c r="ADH880" s="2"/>
      <c r="ADI880" s="2"/>
      <c r="ADJ880" s="2"/>
      <c r="ADK880" s="2"/>
      <c r="ADL880" s="2"/>
      <c r="ADM880" s="2"/>
      <c r="ADN880" s="2"/>
      <c r="ADO880" s="2"/>
      <c r="ADP880" s="2"/>
      <c r="ADQ880" s="2"/>
      <c r="ADR880" s="2"/>
      <c r="ADS880" s="2"/>
      <c r="ADT880" s="2"/>
      <c r="ADU880" s="2"/>
      <c r="ADV880" s="2"/>
      <c r="ADW880" s="2"/>
      <c r="ADX880" s="2"/>
      <c r="ADY880" s="2"/>
      <c r="ADZ880" s="2"/>
      <c r="AEA880" s="2"/>
      <c r="AEB880" s="2"/>
      <c r="AEC880" s="2"/>
      <c r="AED880" s="2"/>
      <c r="AEE880" s="2"/>
      <c r="AEF880" s="2"/>
      <c r="AEG880" s="2"/>
      <c r="AEH880" s="2"/>
      <c r="AEI880" s="2"/>
      <c r="AEJ880" s="2"/>
      <c r="AEK880" s="2"/>
      <c r="AEL880" s="2"/>
      <c r="AEM880" s="2"/>
      <c r="AEN880" s="2"/>
      <c r="AEO880" s="2"/>
      <c r="AEP880" s="2"/>
      <c r="AEQ880" s="2"/>
      <c r="AER880" s="2"/>
      <c r="AES880" s="2"/>
      <c r="AET880" s="2"/>
      <c r="AEU880" s="2"/>
      <c r="AEV880" s="2"/>
      <c r="AEW880" s="2"/>
      <c r="AEX880" s="2"/>
      <c r="AEY880" s="2"/>
      <c r="AEZ880" s="2"/>
      <c r="AFA880" s="2"/>
      <c r="AFB880" s="2"/>
      <c r="AFC880" s="2"/>
      <c r="AFD880" s="2"/>
      <c r="AFE880" s="2"/>
      <c r="AFF880" s="2"/>
      <c r="AFG880" s="2"/>
      <c r="AFH880" s="2"/>
      <c r="AFI880" s="2"/>
      <c r="AFJ880" s="2"/>
      <c r="AFK880" s="2"/>
      <c r="AFL880" s="2"/>
      <c r="AFM880" s="2"/>
      <c r="AFN880" s="2"/>
      <c r="AFO880" s="2"/>
      <c r="AFP880" s="2"/>
      <c r="AFQ880" s="2"/>
      <c r="AFR880" s="2"/>
      <c r="AFS880" s="2"/>
      <c r="AFT880" s="2"/>
      <c r="AFU880" s="2"/>
      <c r="AFV880" s="2"/>
      <c r="AFW880" s="2"/>
      <c r="AFX880" s="2"/>
      <c r="AFY880" s="2"/>
      <c r="AFZ880" s="2"/>
      <c r="AGA880" s="2"/>
      <c r="AGB880" s="2"/>
      <c r="AGC880" s="2"/>
      <c r="AGD880" s="2"/>
      <c r="AGE880" s="2"/>
      <c r="AGF880" s="2"/>
      <c r="AGG880" s="2"/>
      <c r="AGH880" s="2"/>
      <c r="AGI880" s="2"/>
      <c r="AGJ880" s="2"/>
      <c r="AGK880" s="2"/>
      <c r="AGL880" s="2"/>
      <c r="AGM880" s="2"/>
      <c r="AGN880" s="2"/>
      <c r="AGO880" s="2"/>
      <c r="AGP880" s="2"/>
      <c r="AGQ880" s="2"/>
      <c r="AGR880" s="2"/>
      <c r="AGS880" s="2"/>
      <c r="AGT880" s="2"/>
      <c r="AGU880" s="2"/>
      <c r="AGV880" s="2"/>
      <c r="AGW880" s="2"/>
      <c r="AGX880" s="2"/>
      <c r="AGY880" s="2"/>
      <c r="AGZ880" s="2"/>
      <c r="AHA880" s="2"/>
      <c r="AHB880" s="2"/>
      <c r="AHC880" s="2"/>
      <c r="AHD880" s="2"/>
      <c r="AHE880" s="2"/>
      <c r="AHF880" s="2"/>
      <c r="AHG880" s="2"/>
      <c r="AHH880" s="2"/>
      <c r="AHI880" s="2"/>
      <c r="AHJ880" s="2"/>
      <c r="AHK880" s="2"/>
      <c r="AHL880" s="2"/>
      <c r="AHM880" s="2"/>
      <c r="AHN880" s="2"/>
      <c r="AHO880" s="2"/>
      <c r="AHP880" s="2"/>
      <c r="AHQ880" s="2"/>
      <c r="AHR880" s="2"/>
      <c r="AHS880" s="2"/>
      <c r="AHT880" s="2"/>
      <c r="AHU880" s="2"/>
      <c r="AHV880" s="2"/>
      <c r="AHW880" s="2"/>
      <c r="AHX880" s="2"/>
      <c r="AHY880" s="2"/>
      <c r="AHZ880" s="2"/>
      <c r="AIA880" s="2"/>
      <c r="AIB880" s="2"/>
      <c r="AIC880" s="2"/>
      <c r="AID880" s="2"/>
      <c r="AIE880" s="2"/>
      <c r="AIF880" s="2"/>
      <c r="AIG880" s="2"/>
      <c r="AIH880" s="2"/>
      <c r="AII880" s="2"/>
      <c r="AIJ880" s="2"/>
      <c r="AIK880" s="2"/>
      <c r="AIL880" s="2"/>
      <c r="AIM880" s="2"/>
      <c r="AIN880" s="2"/>
      <c r="AIO880" s="2"/>
      <c r="AIP880" s="2"/>
      <c r="AIQ880" s="2"/>
      <c r="AIR880" s="2"/>
      <c r="AIS880" s="2"/>
      <c r="AIT880" s="2"/>
      <c r="AIU880" s="2"/>
      <c r="AIV880" s="2"/>
      <c r="AIW880" s="2"/>
      <c r="AIX880" s="2"/>
      <c r="AIY880" s="2"/>
      <c r="AIZ880" s="2"/>
      <c r="AJA880" s="2"/>
      <c r="AJB880" s="2"/>
      <c r="AJC880" s="2"/>
      <c r="AJD880" s="2"/>
      <c r="AJE880" s="2"/>
      <c r="AJF880" s="2"/>
      <c r="AJG880" s="2"/>
      <c r="AJH880" s="2"/>
      <c r="AJI880" s="2"/>
      <c r="AJJ880" s="2"/>
      <c r="AJK880" s="2"/>
      <c r="AJL880" s="2"/>
      <c r="AJM880" s="2"/>
      <c r="AJN880" s="2"/>
      <c r="AJO880" s="2"/>
      <c r="AJP880" s="2"/>
      <c r="AJQ880" s="2"/>
      <c r="AJR880" s="2"/>
      <c r="AJS880" s="2"/>
      <c r="AJT880" s="2"/>
      <c r="AJU880" s="2"/>
      <c r="AJV880" s="2"/>
      <c r="AJW880" s="2"/>
      <c r="AJX880" s="2"/>
      <c r="AJY880" s="2"/>
      <c r="AJZ880" s="2"/>
      <c r="AKA880" s="2"/>
      <c r="AKB880" s="2"/>
      <c r="AKC880" s="2"/>
      <c r="AKD880" s="2"/>
      <c r="AKE880" s="2"/>
      <c r="AKF880" s="2"/>
      <c r="AKG880" s="2"/>
      <c r="AKH880" s="2"/>
      <c r="AKI880" s="2"/>
      <c r="AKJ880" s="2"/>
      <c r="AKK880" s="2"/>
      <c r="AKL880" s="2"/>
      <c r="AKM880" s="2"/>
      <c r="AKN880" s="2"/>
      <c r="AKO880" s="2"/>
      <c r="AKP880" s="2"/>
      <c r="AKQ880" s="2"/>
      <c r="AKR880" s="2"/>
      <c r="AKS880" s="2"/>
      <c r="AKT880" s="2"/>
      <c r="AKU880" s="2"/>
      <c r="AKV880" s="2"/>
      <c r="AKW880" s="2"/>
      <c r="AKX880" s="2"/>
      <c r="AKY880" s="2"/>
      <c r="AKZ880" s="2"/>
      <c r="ALA880" s="2"/>
      <c r="ALB880" s="2"/>
      <c r="ALC880" s="2"/>
      <c r="ALD880" s="2"/>
      <c r="ALE880" s="2"/>
      <c r="ALF880" s="2"/>
      <c r="ALG880" s="2"/>
      <c r="ALH880" s="2"/>
      <c r="ALI880" s="2"/>
      <c r="ALJ880" s="2"/>
      <c r="ALK880" s="2"/>
      <c r="ALL880" s="2"/>
      <c r="ALM880" s="2"/>
      <c r="ALN880" s="2"/>
      <c r="ALO880" s="2"/>
      <c r="ALP880" s="2"/>
      <c r="ALQ880" s="2"/>
      <c r="ALR880" s="2"/>
      <c r="ALS880" s="2"/>
      <c r="ALT880" s="2"/>
      <c r="ALU880" s="2"/>
      <c r="ALV880" s="2"/>
      <c r="ALW880" s="2"/>
      <c r="ALX880" s="2"/>
      <c r="ALY880" s="2"/>
      <c r="ALZ880" s="2"/>
      <c r="AMA880" s="2"/>
      <c r="AMB880" s="2"/>
      <c r="AMC880" s="2"/>
      <c r="AMD880" s="2"/>
      <c r="AME880" s="2"/>
      <c r="AMF880" s="2"/>
      <c r="AMG880" s="2"/>
      <c r="AMH880" s="2"/>
      <c r="AMI880" s="2"/>
      <c r="AMJ880" s="2"/>
      <c r="AMK880" s="2"/>
      <c r="AML880" s="2"/>
      <c r="AMM880" s="2"/>
      <c r="AMN880" s="2"/>
      <c r="AMO880" s="2"/>
      <c r="AMP880" s="2"/>
      <c r="AMQ880" s="2"/>
      <c r="AMR880" s="2"/>
      <c r="AMS880" s="2"/>
      <c r="AMT880" s="2"/>
      <c r="AMU880" s="2"/>
      <c r="AMV880" s="2"/>
      <c r="AMW880" s="2"/>
      <c r="AMX880" s="2"/>
      <c r="AMY880" s="2"/>
      <c r="AMZ880" s="2"/>
      <c r="ANA880" s="2"/>
      <c r="ANB880" s="2"/>
      <c r="ANC880" s="2"/>
      <c r="AND880" s="2"/>
      <c r="ANE880" s="2"/>
      <c r="ANF880" s="2"/>
      <c r="ANG880" s="2"/>
      <c r="ANH880" s="2"/>
      <c r="ANI880" s="2"/>
      <c r="ANJ880" s="2"/>
      <c r="ANK880" s="2"/>
      <c r="ANL880" s="2"/>
      <c r="ANM880" s="2"/>
      <c r="ANN880" s="2"/>
      <c r="ANO880" s="2"/>
      <c r="ANP880" s="2"/>
      <c r="ANQ880" s="2"/>
      <c r="ANR880" s="2"/>
      <c r="ANS880" s="2"/>
      <c r="ANT880" s="2"/>
      <c r="ANU880" s="2"/>
      <c r="ANV880" s="2"/>
      <c r="ANW880" s="2"/>
      <c r="ANX880" s="2"/>
      <c r="ANY880" s="2"/>
      <c r="ANZ880" s="2"/>
      <c r="AOA880" s="2"/>
      <c r="AOB880" s="2"/>
      <c r="AOC880" s="2"/>
      <c r="AOD880" s="2"/>
      <c r="AOE880" s="2"/>
      <c r="AOF880" s="2"/>
      <c r="AOG880" s="2"/>
      <c r="AOH880" s="2"/>
      <c r="AOI880" s="2"/>
      <c r="AOJ880" s="2"/>
      <c r="AOK880" s="2"/>
      <c r="AOL880" s="2"/>
      <c r="AOM880" s="2"/>
      <c r="AON880" s="2"/>
      <c r="AOO880" s="2"/>
      <c r="AOP880" s="2"/>
      <c r="AOQ880" s="2"/>
      <c r="AOR880" s="2"/>
      <c r="AOS880" s="2"/>
      <c r="AOT880" s="2"/>
      <c r="AOU880" s="2"/>
      <c r="AOV880" s="2"/>
      <c r="AOW880" s="2"/>
      <c r="AOX880" s="2"/>
      <c r="AOY880" s="2"/>
      <c r="AOZ880" s="2"/>
      <c r="APA880" s="2"/>
      <c r="APB880" s="2"/>
      <c r="APC880" s="2"/>
      <c r="APD880" s="2"/>
      <c r="APE880" s="2"/>
      <c r="APF880" s="2"/>
      <c r="APG880" s="2"/>
      <c r="APH880" s="2"/>
      <c r="API880" s="2"/>
      <c r="APJ880" s="2"/>
      <c r="APK880" s="2"/>
      <c r="APL880" s="2"/>
      <c r="APM880" s="2"/>
      <c r="APN880" s="2"/>
      <c r="APO880" s="2"/>
      <c r="APP880" s="2"/>
      <c r="APQ880" s="2"/>
      <c r="APR880" s="2"/>
      <c r="APS880" s="2"/>
      <c r="APT880" s="2"/>
      <c r="APU880" s="2"/>
      <c r="APV880" s="2"/>
      <c r="APW880" s="2"/>
      <c r="APX880" s="2"/>
      <c r="APY880" s="2"/>
      <c r="APZ880" s="2"/>
      <c r="AQA880" s="2"/>
      <c r="AQB880" s="2"/>
      <c r="AQC880" s="2"/>
      <c r="AQD880" s="2"/>
      <c r="AQE880" s="2"/>
      <c r="AQF880" s="2"/>
      <c r="AQG880" s="2"/>
      <c r="AQH880" s="2"/>
      <c r="AQI880" s="2"/>
      <c r="AQJ880" s="2"/>
      <c r="AQK880" s="2"/>
      <c r="AQL880" s="2"/>
      <c r="AQM880" s="2"/>
      <c r="AQN880" s="2"/>
      <c r="AQO880" s="2"/>
      <c r="AQP880" s="2"/>
      <c r="AQQ880" s="2"/>
      <c r="AQR880" s="2"/>
      <c r="AQS880" s="2"/>
      <c r="AQT880" s="2"/>
      <c r="AQU880" s="2"/>
      <c r="AQV880" s="2"/>
      <c r="AQW880" s="2"/>
      <c r="AQX880" s="2"/>
      <c r="AQY880" s="2"/>
      <c r="AQZ880" s="2"/>
      <c r="ARA880" s="2"/>
      <c r="ARB880" s="2"/>
      <c r="ARC880" s="2"/>
      <c r="ARD880" s="2"/>
      <c r="ARE880" s="2"/>
      <c r="ARF880" s="2"/>
      <c r="ARG880" s="2"/>
      <c r="ARH880" s="2"/>
      <c r="ARI880" s="2"/>
      <c r="ARJ880" s="2"/>
      <c r="ARK880" s="2"/>
      <c r="ARL880" s="2"/>
      <c r="ARM880" s="2"/>
      <c r="ARN880" s="2"/>
      <c r="ARO880" s="2"/>
      <c r="ARP880" s="2"/>
      <c r="ARQ880" s="2"/>
      <c r="ARR880" s="2"/>
      <c r="ARS880" s="2"/>
      <c r="ART880" s="2"/>
      <c r="ARU880" s="2"/>
      <c r="ARV880" s="2"/>
      <c r="ARW880" s="2"/>
      <c r="ARX880" s="2"/>
      <c r="ARY880" s="2"/>
      <c r="ARZ880" s="2"/>
      <c r="ASA880" s="2"/>
      <c r="ASB880" s="2"/>
      <c r="ASC880" s="2"/>
      <c r="ASD880" s="2"/>
      <c r="ASE880" s="2"/>
      <c r="ASF880" s="2"/>
      <c r="ASG880" s="2"/>
      <c r="ASH880" s="2"/>
      <c r="ASI880" s="2"/>
      <c r="ASJ880" s="2"/>
      <c r="ASK880" s="2"/>
      <c r="ASL880" s="2"/>
      <c r="ASM880" s="2"/>
      <c r="ASN880" s="2"/>
      <c r="ASO880" s="2"/>
      <c r="ASP880" s="2"/>
      <c r="ASQ880" s="2"/>
      <c r="ASR880" s="2"/>
      <c r="ASS880" s="2"/>
      <c r="AST880" s="2"/>
      <c r="ASU880" s="2"/>
      <c r="ASV880" s="2"/>
      <c r="ASW880" s="2"/>
      <c r="ASX880" s="2"/>
      <c r="ASY880" s="2"/>
      <c r="ASZ880" s="2"/>
      <c r="ATA880" s="2"/>
      <c r="ATB880" s="2"/>
      <c r="ATC880" s="2"/>
      <c r="ATD880" s="2"/>
      <c r="ATE880" s="2"/>
      <c r="ATF880" s="2"/>
      <c r="ATG880" s="2"/>
      <c r="ATH880" s="2"/>
      <c r="ATI880" s="2"/>
      <c r="ATJ880" s="2"/>
      <c r="ATK880" s="2"/>
      <c r="ATL880" s="2"/>
      <c r="ATM880" s="2"/>
      <c r="ATN880" s="2"/>
      <c r="ATO880" s="2"/>
      <c r="ATP880" s="2"/>
      <c r="ATQ880" s="2"/>
      <c r="ATR880" s="2"/>
      <c r="ATS880" s="2"/>
      <c r="ATT880" s="2"/>
      <c r="ATU880" s="2"/>
      <c r="ATV880" s="2"/>
      <c r="ATW880" s="2"/>
      <c r="ATX880" s="2"/>
      <c r="ATY880" s="2"/>
      <c r="ATZ880" s="2"/>
      <c r="AUA880" s="2"/>
      <c r="AUB880" s="2"/>
      <c r="AUC880" s="2"/>
      <c r="AUD880" s="2"/>
      <c r="AUE880" s="2"/>
      <c r="AUF880" s="2"/>
      <c r="AUG880" s="2"/>
      <c r="AUH880" s="2"/>
      <c r="AUI880" s="2"/>
      <c r="AUJ880" s="2"/>
      <c r="AUK880" s="2"/>
      <c r="AUL880" s="2"/>
      <c r="AUM880" s="2"/>
      <c r="AUN880" s="2"/>
      <c r="AUO880" s="2"/>
      <c r="AUP880" s="2"/>
      <c r="AUQ880" s="2"/>
      <c r="AUR880" s="2"/>
      <c r="AUS880" s="2"/>
      <c r="AUT880" s="2"/>
      <c r="AUU880" s="2"/>
      <c r="AUV880" s="2"/>
      <c r="AUW880" s="2"/>
      <c r="AUX880" s="2"/>
      <c r="AUY880" s="2"/>
      <c r="AUZ880" s="2"/>
      <c r="AVA880" s="2"/>
      <c r="AVB880" s="2"/>
      <c r="AVC880" s="2"/>
      <c r="AVD880" s="2"/>
      <c r="AVE880" s="2"/>
      <c r="AVF880" s="2"/>
      <c r="AVG880" s="2"/>
      <c r="AVH880" s="2"/>
      <c r="AVI880" s="2"/>
      <c r="AVJ880" s="2"/>
      <c r="AVK880" s="2"/>
      <c r="AVL880" s="2"/>
      <c r="AVM880" s="2"/>
      <c r="AVN880" s="2"/>
      <c r="AVO880" s="2"/>
      <c r="AVP880" s="2"/>
      <c r="AVQ880" s="2"/>
      <c r="AVR880" s="2"/>
      <c r="AVS880" s="2"/>
      <c r="AVT880" s="2"/>
      <c r="AVU880" s="2"/>
      <c r="AVV880" s="2"/>
      <c r="AVW880" s="2"/>
      <c r="AVX880" s="2"/>
      <c r="AVY880" s="2"/>
      <c r="AVZ880" s="2"/>
      <c r="AWA880" s="2"/>
      <c r="AWB880" s="2"/>
      <c r="AWC880" s="2"/>
      <c r="AWD880" s="2"/>
      <c r="AWE880" s="2"/>
      <c r="AWF880" s="2"/>
      <c r="AWG880" s="2"/>
      <c r="AWH880" s="2"/>
      <c r="AWI880" s="2"/>
      <c r="AWJ880" s="2"/>
      <c r="AWK880" s="2"/>
      <c r="AWL880" s="2"/>
      <c r="AWM880" s="2"/>
      <c r="AWN880" s="2"/>
      <c r="AWO880" s="2"/>
      <c r="AWP880" s="2"/>
      <c r="AWQ880" s="2"/>
      <c r="AWR880" s="2"/>
      <c r="AWS880" s="2"/>
      <c r="AWT880" s="2"/>
      <c r="AWU880" s="2"/>
      <c r="AWV880" s="2"/>
      <c r="AWW880" s="2"/>
      <c r="AWX880" s="2"/>
      <c r="AWY880" s="2"/>
      <c r="AWZ880" s="2"/>
      <c r="AXA880" s="2"/>
      <c r="AXB880" s="2"/>
      <c r="AXC880" s="2"/>
      <c r="AXD880" s="2"/>
      <c r="AXE880" s="2"/>
      <c r="AXF880" s="2"/>
      <c r="AXG880" s="2"/>
      <c r="AXH880" s="2"/>
      <c r="AXI880" s="2"/>
      <c r="AXJ880" s="2"/>
      <c r="AXK880" s="2"/>
      <c r="AXL880" s="2"/>
      <c r="AXM880" s="2"/>
      <c r="AXN880" s="2"/>
      <c r="AXO880" s="2"/>
      <c r="AXP880" s="2"/>
      <c r="AXQ880" s="2"/>
      <c r="AXR880" s="2"/>
      <c r="AXS880" s="2"/>
      <c r="AXT880" s="2"/>
      <c r="AXU880" s="2"/>
      <c r="AXV880" s="2"/>
      <c r="AXW880" s="2"/>
      <c r="AXX880" s="2"/>
      <c r="AXY880" s="2"/>
      <c r="AXZ880" s="2"/>
      <c r="AYA880" s="2"/>
      <c r="AYB880" s="2"/>
      <c r="AYC880" s="2"/>
      <c r="AYD880" s="2"/>
      <c r="AYE880" s="2"/>
      <c r="AYF880" s="2"/>
      <c r="AYG880" s="2"/>
      <c r="AYH880" s="2"/>
      <c r="AYI880" s="2"/>
      <c r="AYJ880" s="2"/>
      <c r="AYK880" s="2"/>
      <c r="AYL880" s="2"/>
      <c r="AYM880" s="2"/>
      <c r="AYN880" s="2"/>
      <c r="AYO880" s="2"/>
      <c r="AYP880" s="2"/>
      <c r="AYQ880" s="2"/>
      <c r="AYR880" s="2"/>
      <c r="AYS880" s="2"/>
      <c r="AYT880" s="2"/>
      <c r="AYU880" s="2"/>
      <c r="AYV880" s="2"/>
      <c r="AYW880" s="2"/>
      <c r="AYX880" s="2"/>
      <c r="AYY880" s="2"/>
      <c r="AYZ880" s="2"/>
      <c r="AZA880" s="2"/>
      <c r="AZB880" s="2"/>
      <c r="AZC880" s="2"/>
      <c r="AZD880" s="2"/>
      <c r="AZE880" s="2"/>
      <c r="AZF880" s="2"/>
      <c r="AZG880" s="2"/>
      <c r="AZH880" s="2"/>
      <c r="AZI880" s="2"/>
      <c r="AZJ880" s="2"/>
      <c r="AZK880" s="2"/>
      <c r="AZL880" s="2"/>
      <c r="AZM880" s="2"/>
      <c r="AZN880" s="2"/>
      <c r="AZO880" s="2"/>
      <c r="AZP880" s="2"/>
      <c r="AZQ880" s="2"/>
      <c r="AZR880" s="2"/>
      <c r="AZS880" s="2"/>
      <c r="AZT880" s="2"/>
      <c r="AZU880" s="2"/>
      <c r="AZV880" s="2"/>
      <c r="AZW880" s="2"/>
      <c r="AZX880" s="2"/>
      <c r="AZY880" s="2"/>
      <c r="AZZ880" s="2"/>
      <c r="BAA880" s="2"/>
      <c r="BAB880" s="2"/>
      <c r="BAC880" s="2"/>
      <c r="BAD880" s="2"/>
      <c r="BAE880" s="2"/>
      <c r="BAF880" s="2"/>
      <c r="BAG880" s="2"/>
      <c r="BAH880" s="2"/>
      <c r="BAI880" s="2"/>
      <c r="BAJ880" s="2"/>
      <c r="BAK880" s="2"/>
      <c r="BAL880" s="2"/>
      <c r="BAM880" s="2"/>
      <c r="BAN880" s="2"/>
      <c r="BAO880" s="2"/>
      <c r="BAP880" s="2"/>
      <c r="BAQ880" s="2"/>
      <c r="BAR880" s="2"/>
      <c r="BAS880" s="2"/>
      <c r="BAT880" s="2"/>
      <c r="BAU880" s="2"/>
      <c r="BAV880" s="2"/>
      <c r="BAW880" s="2"/>
      <c r="BAX880" s="2"/>
      <c r="BAY880" s="2"/>
      <c r="BAZ880" s="2"/>
      <c r="BBA880" s="2"/>
      <c r="BBB880" s="2"/>
      <c r="BBC880" s="2"/>
      <c r="BBD880" s="2"/>
      <c r="BBE880" s="2"/>
      <c r="BBF880" s="2"/>
      <c r="BBG880" s="2"/>
      <c r="BBH880" s="2"/>
      <c r="BBI880" s="2"/>
      <c r="BBJ880" s="2"/>
      <c r="BBK880" s="2"/>
      <c r="BBL880" s="2"/>
      <c r="BBM880" s="2"/>
      <c r="BBN880" s="2"/>
      <c r="BBO880" s="2"/>
      <c r="BBP880" s="2"/>
      <c r="BBQ880" s="2"/>
      <c r="BBR880" s="2"/>
      <c r="BBS880" s="2"/>
      <c r="BBT880" s="2"/>
      <c r="BBU880" s="2"/>
      <c r="BBV880" s="2"/>
      <c r="BBW880" s="2"/>
      <c r="BBX880" s="2"/>
      <c r="BBY880" s="2"/>
      <c r="BBZ880" s="2"/>
      <c r="BCA880" s="2"/>
      <c r="BCB880" s="2"/>
      <c r="BCC880" s="2"/>
      <c r="BCD880" s="2"/>
      <c r="BCE880" s="2"/>
      <c r="BCF880" s="2"/>
      <c r="BCG880" s="2"/>
      <c r="BCH880" s="2"/>
      <c r="BCI880" s="2"/>
      <c r="BCJ880" s="2"/>
      <c r="BCK880" s="2"/>
      <c r="BCL880" s="2"/>
      <c r="BCM880" s="2"/>
      <c r="BCN880" s="2"/>
      <c r="BCO880" s="2"/>
      <c r="BCP880" s="2"/>
      <c r="BCQ880" s="2"/>
      <c r="BCR880" s="2"/>
      <c r="BCS880" s="2"/>
      <c r="BCT880" s="2"/>
      <c r="BCU880" s="2"/>
      <c r="BCV880" s="2"/>
      <c r="BCW880" s="2"/>
      <c r="BCX880" s="2"/>
      <c r="BCY880" s="2"/>
      <c r="BCZ880" s="2"/>
      <c r="BDA880" s="2"/>
      <c r="BDB880" s="2"/>
      <c r="BDC880" s="2"/>
      <c r="BDD880" s="2"/>
      <c r="BDE880" s="2"/>
      <c r="BDF880" s="2"/>
      <c r="BDG880" s="2"/>
      <c r="BDH880" s="2"/>
      <c r="BDI880" s="2"/>
      <c r="BDJ880" s="2"/>
      <c r="BDK880" s="2"/>
      <c r="BDL880" s="2"/>
      <c r="BDM880" s="2"/>
      <c r="BDN880" s="2"/>
      <c r="BDO880" s="2"/>
      <c r="BDP880" s="2"/>
      <c r="BDQ880" s="2"/>
      <c r="BDR880" s="2"/>
      <c r="BDS880" s="2"/>
      <c r="BDT880" s="2"/>
      <c r="BDU880" s="2"/>
      <c r="BDV880" s="2"/>
      <c r="BDW880" s="2"/>
      <c r="BDX880" s="2"/>
      <c r="BDY880" s="2"/>
      <c r="BDZ880" s="2"/>
      <c r="BEA880" s="2"/>
      <c r="BEB880" s="2"/>
      <c r="BEC880" s="2"/>
      <c r="BED880" s="2"/>
      <c r="BEE880" s="2"/>
      <c r="BEF880" s="2"/>
      <c r="BEG880" s="2"/>
      <c r="BEH880" s="2"/>
      <c r="BEI880" s="2"/>
      <c r="BEJ880" s="2"/>
      <c r="BEK880" s="2"/>
      <c r="BEL880" s="2"/>
      <c r="BEM880" s="2"/>
      <c r="BEN880" s="2"/>
      <c r="BEO880" s="2"/>
      <c r="BEP880" s="2"/>
      <c r="BEQ880" s="2"/>
      <c r="BER880" s="2"/>
      <c r="BES880" s="2"/>
      <c r="BET880" s="2"/>
      <c r="BEU880" s="2"/>
      <c r="BEV880" s="2"/>
      <c r="BEW880" s="2"/>
      <c r="BEX880" s="2"/>
      <c r="BEY880" s="2"/>
      <c r="BEZ880" s="2"/>
      <c r="BFA880" s="2"/>
      <c r="BFB880" s="2"/>
      <c r="BFC880" s="2"/>
      <c r="BFD880" s="2"/>
      <c r="BFE880" s="2"/>
      <c r="BFF880" s="2"/>
      <c r="BFG880" s="2"/>
      <c r="BFH880" s="2"/>
      <c r="BFI880" s="2"/>
      <c r="BFJ880" s="2"/>
      <c r="BFK880" s="2"/>
      <c r="BFL880" s="2"/>
      <c r="BFM880" s="2"/>
      <c r="BFN880" s="2"/>
      <c r="BFO880" s="2"/>
      <c r="BFP880" s="2"/>
      <c r="BFQ880" s="2"/>
      <c r="BFR880" s="2"/>
      <c r="BFS880" s="2"/>
      <c r="BFT880" s="2"/>
      <c r="BFU880" s="2"/>
      <c r="BFV880" s="2"/>
      <c r="BFW880" s="2"/>
      <c r="BFX880" s="2"/>
      <c r="BFY880" s="2"/>
      <c r="BFZ880" s="2"/>
      <c r="BGA880" s="2"/>
      <c r="BGB880" s="2"/>
      <c r="BGC880" s="2"/>
      <c r="BGD880" s="2"/>
      <c r="BGE880" s="2"/>
      <c r="BGF880" s="2"/>
      <c r="BGG880" s="2"/>
      <c r="BGH880" s="2"/>
      <c r="BGI880" s="2"/>
      <c r="BGJ880" s="2"/>
      <c r="BGK880" s="2"/>
      <c r="BGL880" s="2"/>
      <c r="BGM880" s="2"/>
      <c r="BGN880" s="2"/>
      <c r="BGO880" s="2"/>
      <c r="BGP880" s="2"/>
      <c r="BGQ880" s="2"/>
      <c r="BGR880" s="2"/>
      <c r="BGS880" s="2"/>
      <c r="BGT880" s="2"/>
      <c r="BGU880" s="2"/>
      <c r="BGV880" s="2"/>
      <c r="BGW880" s="2"/>
      <c r="BGX880" s="2"/>
      <c r="BGY880" s="2"/>
      <c r="BGZ880" s="2"/>
      <c r="BHA880" s="2"/>
      <c r="BHB880" s="2"/>
      <c r="BHC880" s="2"/>
      <c r="BHD880" s="2"/>
      <c r="BHE880" s="2"/>
      <c r="BHF880" s="2"/>
      <c r="BHG880" s="2"/>
      <c r="BHH880" s="2"/>
      <c r="BHI880" s="2"/>
      <c r="BHJ880" s="2"/>
      <c r="BHK880" s="2"/>
      <c r="BHL880" s="2"/>
      <c r="BHM880" s="2"/>
      <c r="BHN880" s="2"/>
      <c r="BHO880" s="2"/>
      <c r="BHP880" s="2"/>
      <c r="BHQ880" s="2"/>
      <c r="BHR880" s="2"/>
      <c r="BHS880" s="2"/>
      <c r="BHT880" s="2"/>
      <c r="BHU880" s="2"/>
      <c r="BHV880" s="2"/>
      <c r="BHW880" s="2"/>
      <c r="BHX880" s="2"/>
      <c r="BHY880" s="2"/>
      <c r="BHZ880" s="2"/>
      <c r="BIA880" s="2"/>
      <c r="BIB880" s="2"/>
      <c r="BIC880" s="2"/>
      <c r="BID880" s="2"/>
      <c r="BIE880" s="2"/>
      <c r="BIF880" s="2"/>
      <c r="BIG880" s="2"/>
      <c r="BIH880" s="2"/>
      <c r="BII880" s="2"/>
      <c r="BIJ880" s="2"/>
      <c r="BIK880" s="2"/>
      <c r="BIL880" s="2"/>
      <c r="BIM880" s="2"/>
      <c r="BIN880" s="2"/>
      <c r="BIO880" s="2"/>
      <c r="BIP880" s="2"/>
      <c r="BIQ880" s="2"/>
      <c r="BIR880" s="2"/>
      <c r="BIS880" s="2"/>
      <c r="BIT880" s="2"/>
      <c r="BIU880" s="2"/>
      <c r="BIV880" s="2"/>
      <c r="BIW880" s="2"/>
      <c r="BIX880" s="2"/>
      <c r="BIY880" s="2"/>
      <c r="BIZ880" s="2"/>
      <c r="BJA880" s="2"/>
      <c r="BJB880" s="2"/>
      <c r="BJC880" s="2"/>
      <c r="BJD880" s="2"/>
      <c r="BJE880" s="2"/>
      <c r="BJF880" s="2"/>
      <c r="BJG880" s="2"/>
      <c r="BJH880" s="2"/>
      <c r="BJI880" s="2"/>
      <c r="BJJ880" s="2"/>
      <c r="BJK880" s="2"/>
      <c r="BJL880" s="2"/>
      <c r="BJM880" s="2"/>
      <c r="BJN880" s="2"/>
      <c r="BJO880" s="2"/>
      <c r="BJP880" s="2"/>
      <c r="BJQ880" s="2"/>
      <c r="BJR880" s="2"/>
      <c r="BJS880" s="2"/>
      <c r="BJT880" s="2"/>
      <c r="BJU880" s="2"/>
      <c r="BJV880" s="2"/>
      <c r="BJW880" s="2"/>
      <c r="BJX880" s="2"/>
      <c r="BJY880" s="2"/>
      <c r="BJZ880" s="2"/>
      <c r="BKA880" s="2"/>
      <c r="BKB880" s="2"/>
      <c r="BKC880" s="2"/>
      <c r="BKD880" s="2"/>
      <c r="BKE880" s="2"/>
      <c r="BKF880" s="2"/>
      <c r="BKG880" s="2"/>
      <c r="BKH880" s="2"/>
      <c r="BKI880" s="2"/>
      <c r="BKJ880" s="2"/>
      <c r="BKK880" s="2"/>
      <c r="BKL880" s="2"/>
      <c r="BKM880" s="2"/>
      <c r="BKN880" s="2"/>
      <c r="BKO880" s="2"/>
      <c r="BKP880" s="2"/>
      <c r="BKQ880" s="2"/>
      <c r="BKR880" s="2"/>
      <c r="BKS880" s="2"/>
      <c r="BKT880" s="2"/>
      <c r="BKU880" s="2"/>
      <c r="BKV880" s="2"/>
      <c r="BKW880" s="2"/>
      <c r="BKX880" s="2"/>
      <c r="BKY880" s="2"/>
      <c r="BKZ880" s="2"/>
      <c r="BLA880" s="2"/>
      <c r="BLB880" s="2"/>
      <c r="BLC880" s="2"/>
      <c r="BLD880" s="2"/>
      <c r="BLE880" s="2"/>
      <c r="BLF880" s="2"/>
      <c r="BLG880" s="2"/>
      <c r="BLH880" s="2"/>
      <c r="BLI880" s="2"/>
      <c r="BLJ880" s="2"/>
      <c r="BLK880" s="2"/>
      <c r="BLL880" s="2"/>
      <c r="BLM880" s="2"/>
      <c r="BLN880" s="2"/>
      <c r="BLO880" s="2"/>
      <c r="BLP880" s="2"/>
      <c r="BLQ880" s="2"/>
      <c r="BLR880" s="2"/>
      <c r="BLS880" s="2"/>
      <c r="BLT880" s="2"/>
      <c r="BLU880" s="2"/>
      <c r="BLV880" s="2"/>
      <c r="BLW880" s="2"/>
      <c r="BLX880" s="2"/>
      <c r="BLY880" s="2"/>
      <c r="BLZ880" s="2"/>
      <c r="BMA880" s="2"/>
      <c r="BMB880" s="2"/>
      <c r="BMC880" s="2"/>
      <c r="BMD880" s="2"/>
      <c r="BME880" s="2"/>
      <c r="BMF880" s="2"/>
      <c r="BMG880" s="2"/>
      <c r="BMH880" s="2"/>
      <c r="BMI880" s="2"/>
      <c r="BMJ880" s="2"/>
      <c r="BMK880" s="2"/>
      <c r="BML880" s="2"/>
      <c r="BMM880" s="2"/>
      <c r="BMN880" s="2"/>
      <c r="BMO880" s="2"/>
      <c r="BMP880" s="2"/>
      <c r="BMQ880" s="2"/>
      <c r="BMR880" s="2"/>
      <c r="BMS880" s="2"/>
      <c r="BMT880" s="2"/>
      <c r="BMU880" s="2"/>
      <c r="BMV880" s="2"/>
      <c r="BMW880" s="2"/>
      <c r="BMX880" s="2"/>
      <c r="BMY880" s="2"/>
      <c r="BMZ880" s="2"/>
      <c r="BNA880" s="2"/>
      <c r="BNB880" s="2"/>
      <c r="BNC880" s="2"/>
      <c r="BND880" s="2"/>
      <c r="BNE880" s="2"/>
      <c r="BNF880" s="2"/>
      <c r="BNG880" s="2"/>
      <c r="BNH880" s="2"/>
      <c r="BNI880" s="2"/>
      <c r="BNJ880" s="2"/>
      <c r="BNK880" s="2"/>
      <c r="BNL880" s="2"/>
      <c r="BNM880" s="2"/>
      <c r="BNN880" s="2"/>
      <c r="BNO880" s="2"/>
      <c r="BNP880" s="2"/>
      <c r="BNQ880" s="2"/>
      <c r="BNR880" s="2"/>
      <c r="BNS880" s="2"/>
      <c r="BNT880" s="2"/>
      <c r="BNU880" s="2"/>
      <c r="BNV880" s="2"/>
      <c r="BNW880" s="2"/>
      <c r="BNX880" s="2"/>
      <c r="BNY880" s="2"/>
      <c r="BNZ880" s="2"/>
      <c r="BOA880" s="2"/>
      <c r="BOB880" s="2"/>
      <c r="BOC880" s="2"/>
      <c r="BOD880" s="2"/>
      <c r="BOE880" s="2"/>
      <c r="BOF880" s="2"/>
      <c r="BOG880" s="2"/>
      <c r="BOH880" s="2"/>
      <c r="BOI880" s="2"/>
      <c r="BOJ880" s="2"/>
      <c r="BOK880" s="2"/>
      <c r="BOL880" s="2"/>
      <c r="BOM880" s="2"/>
      <c r="BON880" s="2"/>
      <c r="BOO880" s="2"/>
      <c r="BOP880" s="2"/>
      <c r="BOQ880" s="2"/>
      <c r="BOR880" s="2"/>
      <c r="BOS880" s="2"/>
      <c r="BOT880" s="2"/>
      <c r="BOU880" s="2"/>
      <c r="BOV880" s="2"/>
      <c r="BOW880" s="2"/>
      <c r="BOX880" s="2"/>
      <c r="BOY880" s="2"/>
      <c r="BOZ880" s="2"/>
      <c r="BPA880" s="2"/>
      <c r="BPB880" s="2"/>
      <c r="BPC880" s="2"/>
      <c r="BPD880" s="2"/>
      <c r="BPE880" s="2"/>
      <c r="BPF880" s="2"/>
      <c r="BPG880" s="2"/>
      <c r="BPH880" s="2"/>
      <c r="BPI880" s="2"/>
      <c r="BPJ880" s="2"/>
      <c r="BPK880" s="2"/>
      <c r="BPL880" s="2"/>
      <c r="BPM880" s="2"/>
      <c r="BPN880" s="2"/>
      <c r="BPO880" s="2"/>
      <c r="BPP880" s="2"/>
      <c r="BPQ880" s="2"/>
      <c r="BPR880" s="2"/>
      <c r="BPS880" s="2"/>
      <c r="BPT880" s="2"/>
      <c r="BPU880" s="2"/>
      <c r="BPV880" s="2"/>
      <c r="BPW880" s="2"/>
      <c r="BPX880" s="2"/>
      <c r="BPY880" s="2"/>
      <c r="BPZ880" s="2"/>
      <c r="BQA880" s="2"/>
      <c r="BQB880" s="2"/>
      <c r="BQC880" s="2"/>
      <c r="BQD880" s="2"/>
      <c r="BQE880" s="2"/>
      <c r="BQF880" s="2"/>
      <c r="BQG880" s="2"/>
      <c r="BQH880" s="2"/>
      <c r="BQI880" s="2"/>
      <c r="BQJ880" s="2"/>
      <c r="BQK880" s="2"/>
      <c r="BQL880" s="2"/>
      <c r="BQM880" s="2"/>
      <c r="BQN880" s="2"/>
      <c r="BQO880" s="2"/>
      <c r="BQP880" s="2"/>
      <c r="BQQ880" s="2"/>
      <c r="BQR880" s="2"/>
      <c r="BQS880" s="2"/>
      <c r="BQT880" s="2"/>
      <c r="BQU880" s="2"/>
      <c r="BQV880" s="2"/>
      <c r="BQW880" s="2"/>
      <c r="BQX880" s="2"/>
      <c r="BQY880" s="2"/>
      <c r="BQZ880" s="2"/>
      <c r="BRA880" s="2"/>
      <c r="BRB880" s="2"/>
      <c r="BRC880" s="2"/>
      <c r="BRD880" s="2"/>
      <c r="BRE880" s="2"/>
      <c r="BRF880" s="2"/>
      <c r="BRG880" s="2"/>
      <c r="BRH880" s="2"/>
      <c r="BRI880" s="2"/>
      <c r="BRJ880" s="2"/>
      <c r="BRK880" s="2"/>
      <c r="BRL880" s="2"/>
      <c r="BRM880" s="2"/>
      <c r="BRN880" s="2"/>
      <c r="BRO880" s="2"/>
      <c r="BRP880" s="2"/>
      <c r="BRQ880" s="2"/>
      <c r="BRR880" s="2"/>
      <c r="BRS880" s="2"/>
      <c r="BRT880" s="2"/>
      <c r="BRU880" s="2"/>
      <c r="BRV880" s="2"/>
      <c r="BRW880" s="2"/>
      <c r="BRX880" s="2"/>
      <c r="BRY880" s="2"/>
      <c r="BRZ880" s="2"/>
      <c r="BSA880" s="2"/>
      <c r="BSB880" s="2"/>
      <c r="BSC880" s="2"/>
      <c r="BSD880" s="2"/>
      <c r="BSE880" s="2"/>
      <c r="BSF880" s="2"/>
      <c r="BSG880" s="2"/>
      <c r="BSH880" s="2"/>
      <c r="BSI880" s="2"/>
      <c r="BSJ880" s="2"/>
      <c r="BSK880" s="2"/>
      <c r="BSL880" s="2"/>
      <c r="BSM880" s="2"/>
      <c r="BSN880" s="2"/>
      <c r="BSO880" s="2"/>
      <c r="BSP880" s="2"/>
      <c r="BSQ880" s="2"/>
      <c r="BSR880" s="2"/>
      <c r="BSS880" s="2"/>
      <c r="BST880" s="2"/>
      <c r="BSU880" s="2"/>
      <c r="BSV880" s="2"/>
      <c r="BSW880" s="2"/>
      <c r="BSX880" s="2"/>
      <c r="BSY880" s="2"/>
      <c r="BSZ880" s="2"/>
      <c r="BTA880" s="2"/>
      <c r="BTB880" s="2"/>
      <c r="BTC880" s="2"/>
      <c r="BTD880" s="2"/>
      <c r="BTE880" s="2"/>
      <c r="BTF880" s="2"/>
      <c r="BTG880" s="2"/>
      <c r="BTH880" s="2"/>
      <c r="BTI880" s="2"/>
      <c r="BTJ880" s="2"/>
      <c r="BTK880" s="2"/>
      <c r="BTL880" s="2"/>
      <c r="BTM880" s="2"/>
      <c r="BTN880" s="2"/>
      <c r="BTO880" s="2"/>
      <c r="BTP880" s="2"/>
      <c r="BTQ880" s="2"/>
      <c r="BTR880" s="2"/>
      <c r="BTS880" s="2"/>
      <c r="BTT880" s="2"/>
      <c r="BTU880" s="2"/>
      <c r="BTV880" s="2"/>
      <c r="BTW880" s="2"/>
      <c r="BTX880" s="2"/>
      <c r="BTY880" s="2"/>
      <c r="BTZ880" s="2"/>
      <c r="BUA880" s="2"/>
      <c r="BUB880" s="2"/>
      <c r="BUC880" s="2"/>
      <c r="BUD880" s="2"/>
      <c r="BUE880" s="2"/>
      <c r="BUF880" s="2"/>
      <c r="BUG880" s="2"/>
      <c r="BUH880" s="2"/>
      <c r="BUI880" s="2"/>
      <c r="BUJ880" s="2"/>
      <c r="BUK880" s="2"/>
      <c r="BUL880" s="2"/>
      <c r="BUM880" s="2"/>
      <c r="BUN880" s="2"/>
      <c r="BUO880" s="2"/>
      <c r="BUP880" s="2"/>
      <c r="BUQ880" s="2"/>
      <c r="BUR880" s="2"/>
      <c r="BUS880" s="2"/>
      <c r="BUT880" s="2"/>
      <c r="BUU880" s="2"/>
      <c r="BUV880" s="2"/>
      <c r="BUW880" s="2"/>
      <c r="BUX880" s="2"/>
      <c r="BUY880" s="2"/>
      <c r="BUZ880" s="2"/>
      <c r="BVA880" s="2"/>
      <c r="BVB880" s="2"/>
      <c r="BVC880" s="2"/>
      <c r="BVD880" s="2"/>
      <c r="BVE880" s="2"/>
      <c r="BVF880" s="2"/>
      <c r="BVG880" s="2"/>
      <c r="BVH880" s="2"/>
      <c r="BVI880" s="2"/>
      <c r="BVJ880" s="2"/>
      <c r="BVK880" s="2"/>
      <c r="BVL880" s="2"/>
      <c r="BVM880" s="2"/>
      <c r="BVN880" s="2"/>
      <c r="BVO880" s="2"/>
      <c r="BVP880" s="2"/>
      <c r="BVQ880" s="2"/>
      <c r="BVR880" s="2"/>
      <c r="BVS880" s="2"/>
      <c r="BVT880" s="2"/>
      <c r="BVU880" s="2"/>
      <c r="BVV880" s="2"/>
      <c r="BVW880" s="2"/>
      <c r="BVX880" s="2"/>
      <c r="BVY880" s="2"/>
      <c r="BVZ880" s="2"/>
      <c r="BWA880" s="2"/>
      <c r="BWB880" s="2"/>
      <c r="BWC880" s="2"/>
      <c r="BWD880" s="2"/>
      <c r="BWE880" s="2"/>
      <c r="BWF880" s="2"/>
      <c r="BWG880" s="2"/>
      <c r="BWH880" s="2"/>
      <c r="BWI880" s="2"/>
      <c r="BWJ880" s="2"/>
      <c r="BWK880" s="2"/>
      <c r="BWL880" s="2"/>
      <c r="BWM880" s="2"/>
      <c r="BWN880" s="2"/>
      <c r="BWO880" s="2"/>
      <c r="BWP880" s="2"/>
      <c r="BWQ880" s="2"/>
      <c r="BWR880" s="2"/>
      <c r="BWS880" s="2"/>
      <c r="BWT880" s="2"/>
      <c r="BWU880" s="2"/>
      <c r="BWV880" s="2"/>
      <c r="BWW880" s="2"/>
      <c r="BWX880" s="2"/>
      <c r="BWY880" s="2"/>
      <c r="BWZ880" s="2"/>
      <c r="BXA880" s="2"/>
      <c r="BXB880" s="2"/>
      <c r="BXC880" s="2"/>
      <c r="BXD880" s="2"/>
      <c r="BXE880" s="2"/>
      <c r="BXF880" s="2"/>
      <c r="BXG880" s="2"/>
      <c r="BXH880" s="2"/>
      <c r="BXI880" s="2"/>
      <c r="BXJ880" s="2"/>
      <c r="BXK880" s="2"/>
      <c r="BXL880" s="2"/>
      <c r="BXM880" s="2"/>
      <c r="BXN880" s="2"/>
      <c r="BXO880" s="2"/>
      <c r="BXP880" s="2"/>
      <c r="BXQ880" s="2"/>
      <c r="BXR880" s="2"/>
      <c r="BXS880" s="2"/>
      <c r="BXT880" s="2"/>
      <c r="BXU880" s="2"/>
      <c r="BXV880" s="2"/>
      <c r="BXW880" s="2"/>
      <c r="BXX880" s="2"/>
      <c r="BXY880" s="2"/>
      <c r="BXZ880" s="2"/>
      <c r="BYA880" s="2"/>
      <c r="BYB880" s="2"/>
      <c r="BYC880" s="2"/>
      <c r="BYD880" s="2"/>
      <c r="BYE880" s="2"/>
      <c r="BYF880" s="2"/>
      <c r="BYG880" s="2"/>
      <c r="BYH880" s="2"/>
      <c r="BYI880" s="2"/>
      <c r="BYJ880" s="2"/>
      <c r="BYK880" s="2"/>
      <c r="BYL880" s="2"/>
      <c r="BYM880" s="2"/>
      <c r="BYN880" s="2"/>
      <c r="BYO880" s="2"/>
      <c r="BYP880" s="2"/>
      <c r="BYQ880" s="2"/>
      <c r="BYR880" s="2"/>
      <c r="BYS880" s="2"/>
      <c r="BYT880" s="2"/>
      <c r="BYU880" s="2"/>
      <c r="BYV880" s="2"/>
      <c r="BYW880" s="2"/>
      <c r="BYX880" s="2"/>
      <c r="BYY880" s="2"/>
      <c r="BYZ880" s="2"/>
      <c r="BZA880" s="2"/>
      <c r="BZB880" s="2"/>
      <c r="BZC880" s="2"/>
      <c r="BZD880" s="2"/>
      <c r="BZE880" s="2"/>
      <c r="BZF880" s="2"/>
      <c r="BZG880" s="2"/>
      <c r="BZH880" s="2"/>
      <c r="BZI880" s="2"/>
      <c r="BZJ880" s="2"/>
      <c r="BZK880" s="2"/>
      <c r="BZL880" s="2"/>
      <c r="BZM880" s="2"/>
      <c r="BZN880" s="2"/>
      <c r="BZO880" s="2"/>
      <c r="BZP880" s="2"/>
      <c r="BZQ880" s="2"/>
      <c r="BZR880" s="2"/>
      <c r="BZS880" s="2"/>
      <c r="BZT880" s="2"/>
      <c r="BZU880" s="2"/>
      <c r="BZV880" s="2"/>
      <c r="BZW880" s="2"/>
      <c r="BZX880" s="2"/>
      <c r="BZY880" s="2"/>
      <c r="BZZ880" s="2"/>
      <c r="CAA880" s="2"/>
      <c r="CAB880" s="2"/>
      <c r="CAC880" s="2"/>
      <c r="CAD880" s="2"/>
      <c r="CAE880" s="2"/>
      <c r="CAF880" s="2"/>
      <c r="CAG880" s="2"/>
      <c r="CAH880" s="2"/>
      <c r="CAI880" s="2"/>
      <c r="CAJ880" s="2"/>
      <c r="CAK880" s="2"/>
      <c r="CAL880" s="2"/>
      <c r="CAM880" s="2"/>
      <c r="CAN880" s="2"/>
      <c r="CAO880" s="2"/>
      <c r="CAP880" s="2"/>
      <c r="CAQ880" s="2"/>
      <c r="CAR880" s="2"/>
      <c r="CAS880" s="2"/>
      <c r="CAT880" s="2"/>
      <c r="CAU880" s="2"/>
      <c r="CAV880" s="2"/>
      <c r="CAW880" s="2"/>
      <c r="CAX880" s="2"/>
      <c r="CAY880" s="2"/>
      <c r="CAZ880" s="2"/>
      <c r="CBA880" s="2"/>
      <c r="CBB880" s="2"/>
      <c r="CBC880" s="2"/>
      <c r="CBD880" s="2"/>
      <c r="CBE880" s="2"/>
      <c r="CBF880" s="2"/>
      <c r="CBG880" s="2"/>
      <c r="CBH880" s="2"/>
      <c r="CBI880" s="2"/>
      <c r="CBJ880" s="2"/>
      <c r="CBK880" s="2"/>
      <c r="CBL880" s="2"/>
      <c r="CBM880" s="2"/>
      <c r="CBN880" s="2"/>
      <c r="CBO880" s="2"/>
      <c r="CBP880" s="2"/>
      <c r="CBQ880" s="2"/>
      <c r="CBR880" s="2"/>
      <c r="CBS880" s="2"/>
      <c r="CBT880" s="2"/>
      <c r="CBU880" s="2"/>
      <c r="CBV880" s="2"/>
      <c r="CBW880" s="2"/>
      <c r="CBX880" s="2"/>
      <c r="CBY880" s="2"/>
      <c r="CBZ880" s="2"/>
      <c r="CCA880" s="2"/>
      <c r="CCB880" s="2"/>
      <c r="CCC880" s="2"/>
      <c r="CCD880" s="2"/>
      <c r="CCE880" s="2"/>
      <c r="CCF880" s="2"/>
      <c r="CCG880" s="2"/>
      <c r="CCH880" s="2"/>
      <c r="CCI880" s="2"/>
      <c r="CCJ880" s="2"/>
      <c r="CCK880" s="2"/>
      <c r="CCL880" s="2"/>
      <c r="CCM880" s="2"/>
      <c r="CCN880" s="2"/>
      <c r="CCO880" s="2"/>
      <c r="CCP880" s="2"/>
      <c r="CCQ880" s="2"/>
      <c r="CCR880" s="2"/>
      <c r="CCS880" s="2"/>
      <c r="CCT880" s="2"/>
      <c r="CCU880" s="2"/>
      <c r="CCV880" s="2"/>
      <c r="CCW880" s="2"/>
      <c r="CCX880" s="2"/>
      <c r="CCY880" s="2"/>
      <c r="CCZ880" s="2"/>
      <c r="CDA880" s="2"/>
      <c r="CDB880" s="2"/>
      <c r="CDC880" s="2"/>
      <c r="CDD880" s="2"/>
      <c r="CDE880" s="2"/>
      <c r="CDF880" s="2"/>
      <c r="CDG880" s="2"/>
      <c r="CDH880" s="2"/>
      <c r="CDI880" s="2"/>
      <c r="CDJ880" s="2"/>
      <c r="CDK880" s="2"/>
      <c r="CDL880" s="2"/>
      <c r="CDM880" s="2"/>
      <c r="CDN880" s="2"/>
      <c r="CDO880" s="2"/>
      <c r="CDP880" s="2"/>
      <c r="CDQ880" s="2"/>
      <c r="CDR880" s="2"/>
      <c r="CDS880" s="2"/>
      <c r="CDT880" s="2"/>
      <c r="CDU880" s="2"/>
      <c r="CDV880" s="2"/>
      <c r="CDW880" s="2"/>
      <c r="CDX880" s="2"/>
      <c r="CDY880" s="2"/>
      <c r="CDZ880" s="2"/>
      <c r="CEA880" s="2"/>
      <c r="CEB880" s="2"/>
      <c r="CEC880" s="2"/>
      <c r="CED880" s="2"/>
      <c r="CEE880" s="2"/>
      <c r="CEF880" s="2"/>
      <c r="CEG880" s="2"/>
      <c r="CEH880" s="2"/>
      <c r="CEI880" s="2"/>
      <c r="CEJ880" s="2"/>
      <c r="CEK880" s="2"/>
      <c r="CEL880" s="2"/>
      <c r="CEM880" s="2"/>
      <c r="CEN880" s="2"/>
      <c r="CEO880" s="2"/>
      <c r="CEP880" s="2"/>
      <c r="CEQ880" s="2"/>
      <c r="CER880" s="2"/>
      <c r="CES880" s="2"/>
      <c r="CET880" s="2"/>
      <c r="CEU880" s="2"/>
      <c r="CEV880" s="2"/>
      <c r="CEW880" s="2"/>
      <c r="CEX880" s="2"/>
      <c r="CEY880" s="2"/>
      <c r="CEZ880" s="2"/>
      <c r="CFA880" s="2"/>
      <c r="CFB880" s="2"/>
      <c r="CFC880" s="2"/>
      <c r="CFD880" s="2"/>
      <c r="CFE880" s="2"/>
      <c r="CFF880" s="2"/>
      <c r="CFG880" s="2"/>
      <c r="CFH880" s="2"/>
      <c r="CFI880" s="2"/>
      <c r="CFJ880" s="2"/>
      <c r="CFK880" s="2"/>
      <c r="CFL880" s="2"/>
      <c r="CFM880" s="2"/>
      <c r="CFN880" s="2"/>
      <c r="CFO880" s="2"/>
      <c r="CFP880" s="2"/>
      <c r="CFQ880" s="2"/>
      <c r="CFR880" s="2"/>
      <c r="CFS880" s="2"/>
      <c r="CFT880" s="2"/>
      <c r="CFU880" s="2"/>
      <c r="CFV880" s="2"/>
      <c r="CFW880" s="2"/>
      <c r="CFX880" s="2"/>
      <c r="CFY880" s="2"/>
      <c r="CFZ880" s="2"/>
      <c r="CGA880" s="2"/>
      <c r="CGB880" s="2"/>
      <c r="CGC880" s="2"/>
      <c r="CGD880" s="2"/>
      <c r="CGE880" s="2"/>
      <c r="CGF880" s="2"/>
      <c r="CGG880" s="2"/>
      <c r="CGH880" s="2"/>
      <c r="CGI880" s="2"/>
      <c r="CGJ880" s="2"/>
      <c r="CGK880" s="2"/>
      <c r="CGL880" s="2"/>
      <c r="CGM880" s="2"/>
      <c r="CGN880" s="2"/>
      <c r="CGO880" s="2"/>
      <c r="CGP880" s="2"/>
      <c r="CGQ880" s="2"/>
      <c r="CGR880" s="2"/>
      <c r="CGS880" s="2"/>
      <c r="CGT880" s="2"/>
      <c r="CGU880" s="2"/>
      <c r="CGV880" s="2"/>
      <c r="CGW880" s="2"/>
      <c r="CGX880" s="2"/>
      <c r="CGY880" s="2"/>
      <c r="CGZ880" s="2"/>
      <c r="CHA880" s="2"/>
      <c r="CHB880" s="2"/>
      <c r="CHC880" s="2"/>
      <c r="CHD880" s="2"/>
      <c r="CHE880" s="2"/>
      <c r="CHF880" s="2"/>
      <c r="CHG880" s="2"/>
      <c r="CHH880" s="2"/>
      <c r="CHI880" s="2"/>
      <c r="CHJ880" s="2"/>
      <c r="CHK880" s="2"/>
      <c r="CHL880" s="2"/>
      <c r="CHM880" s="2"/>
      <c r="CHN880" s="2"/>
      <c r="CHO880" s="2"/>
      <c r="CHP880" s="2"/>
      <c r="CHQ880" s="2"/>
      <c r="CHR880" s="2"/>
      <c r="CHS880" s="2"/>
      <c r="CHT880" s="2"/>
      <c r="CHU880" s="2"/>
      <c r="CHV880" s="2"/>
      <c r="CHW880" s="2"/>
      <c r="CHX880" s="2"/>
      <c r="CHY880" s="2"/>
      <c r="CHZ880" s="2"/>
      <c r="CIA880" s="2"/>
      <c r="CIB880" s="2"/>
      <c r="CIC880" s="2"/>
      <c r="CID880" s="2"/>
      <c r="CIE880" s="2"/>
      <c r="CIF880" s="2"/>
      <c r="CIG880" s="2"/>
      <c r="CIH880" s="2"/>
      <c r="CII880" s="2"/>
      <c r="CIJ880" s="2"/>
      <c r="CIK880" s="2"/>
      <c r="CIL880" s="2"/>
      <c r="CIM880" s="2"/>
      <c r="CIN880" s="2"/>
      <c r="CIO880" s="2"/>
      <c r="CIP880" s="2"/>
      <c r="CIQ880" s="2"/>
      <c r="CIR880" s="2"/>
      <c r="CIS880" s="2"/>
      <c r="CIT880" s="2"/>
      <c r="CIU880" s="2"/>
      <c r="CIV880" s="2"/>
      <c r="CIW880" s="2"/>
      <c r="CIX880" s="2"/>
      <c r="CIY880" s="2"/>
      <c r="CIZ880" s="2"/>
      <c r="CJA880" s="2"/>
      <c r="CJB880" s="2"/>
      <c r="CJC880" s="2"/>
      <c r="CJD880" s="2"/>
      <c r="CJE880" s="2"/>
      <c r="CJF880" s="2"/>
      <c r="CJG880" s="2"/>
      <c r="CJH880" s="2"/>
      <c r="CJI880" s="2"/>
      <c r="CJJ880" s="2"/>
      <c r="CJK880" s="2"/>
      <c r="CJL880" s="2"/>
      <c r="CJM880" s="2"/>
      <c r="CJN880" s="2"/>
      <c r="CJO880" s="2"/>
      <c r="CJP880" s="2"/>
      <c r="CJQ880" s="2"/>
      <c r="CJR880" s="2"/>
      <c r="CJS880" s="2"/>
      <c r="CJT880" s="2"/>
      <c r="CJU880" s="2"/>
      <c r="CJV880" s="2"/>
      <c r="CJW880" s="2"/>
      <c r="CJX880" s="2"/>
      <c r="CJY880" s="2"/>
      <c r="CJZ880" s="2"/>
      <c r="CKA880" s="2"/>
      <c r="CKB880" s="2"/>
      <c r="CKC880" s="2"/>
      <c r="CKD880" s="2"/>
      <c r="CKE880" s="2"/>
      <c r="CKF880" s="2"/>
      <c r="CKG880" s="2"/>
      <c r="CKH880" s="2"/>
      <c r="CKI880" s="2"/>
      <c r="CKJ880" s="2"/>
      <c r="CKK880" s="2"/>
      <c r="CKL880" s="2"/>
      <c r="CKM880" s="2"/>
      <c r="CKN880" s="2"/>
      <c r="CKO880" s="2"/>
      <c r="CKP880" s="2"/>
      <c r="CKQ880" s="2"/>
      <c r="CKR880" s="2"/>
      <c r="CKS880" s="2"/>
      <c r="CKT880" s="2"/>
      <c r="CKU880" s="2"/>
      <c r="CKV880" s="2"/>
      <c r="CKW880" s="2"/>
      <c r="CKX880" s="2"/>
      <c r="CKY880" s="2"/>
      <c r="CKZ880" s="2"/>
      <c r="CLA880" s="2"/>
      <c r="CLB880" s="2"/>
      <c r="CLC880" s="2"/>
      <c r="CLD880" s="2"/>
      <c r="CLE880" s="2"/>
      <c r="CLF880" s="2"/>
      <c r="CLG880" s="2"/>
      <c r="CLH880" s="2"/>
      <c r="CLI880" s="2"/>
      <c r="CLJ880" s="2"/>
      <c r="CLK880" s="2"/>
      <c r="CLL880" s="2"/>
      <c r="CLM880" s="2"/>
      <c r="CLN880" s="2"/>
      <c r="CLO880" s="2"/>
      <c r="CLP880" s="2"/>
      <c r="CLQ880" s="2"/>
      <c r="CLR880" s="2"/>
      <c r="CLS880" s="2"/>
      <c r="CLT880" s="2"/>
      <c r="CLU880" s="2"/>
      <c r="CLV880" s="2"/>
      <c r="CLW880" s="2"/>
      <c r="CLX880" s="2"/>
      <c r="CLY880" s="2"/>
      <c r="CLZ880" s="2"/>
      <c r="CMA880" s="2"/>
      <c r="CMB880" s="2"/>
      <c r="CMC880" s="2"/>
      <c r="CMD880" s="2"/>
      <c r="CME880" s="2"/>
      <c r="CMF880" s="2"/>
      <c r="CMG880" s="2"/>
      <c r="CMH880" s="2"/>
      <c r="CMI880" s="2"/>
      <c r="CMJ880" s="2"/>
      <c r="CMK880" s="2"/>
      <c r="CML880" s="2"/>
      <c r="CMM880" s="2"/>
      <c r="CMN880" s="2"/>
      <c r="CMO880" s="2"/>
      <c r="CMP880" s="2"/>
      <c r="CMQ880" s="2"/>
      <c r="CMR880" s="2"/>
      <c r="CMS880" s="2"/>
      <c r="CMT880" s="2"/>
      <c r="CMU880" s="2"/>
      <c r="CMV880" s="2"/>
      <c r="CMW880" s="2"/>
      <c r="CMX880" s="2"/>
      <c r="CMY880" s="2"/>
      <c r="CMZ880" s="2"/>
      <c r="CNA880" s="2"/>
      <c r="CNB880" s="2"/>
      <c r="CNC880" s="2"/>
      <c r="CND880" s="2"/>
      <c r="CNE880" s="2"/>
      <c r="CNF880" s="2"/>
      <c r="CNG880" s="2"/>
      <c r="CNH880" s="2"/>
      <c r="CNI880" s="2"/>
      <c r="CNJ880" s="2"/>
      <c r="CNK880" s="2"/>
      <c r="CNL880" s="2"/>
      <c r="CNM880" s="2"/>
      <c r="CNN880" s="2"/>
      <c r="CNO880" s="2"/>
      <c r="CNP880" s="2"/>
      <c r="CNQ880" s="2"/>
      <c r="CNR880" s="2"/>
      <c r="CNS880" s="2"/>
      <c r="CNT880" s="2"/>
      <c r="CNU880" s="2"/>
      <c r="CNV880" s="2"/>
      <c r="CNW880" s="2"/>
      <c r="CNX880" s="2"/>
      <c r="CNY880" s="2"/>
      <c r="CNZ880" s="2"/>
      <c r="COA880" s="2"/>
      <c r="COB880" s="2"/>
      <c r="COC880" s="2"/>
      <c r="COD880" s="2"/>
      <c r="COE880" s="2"/>
      <c r="COF880" s="2"/>
      <c r="COG880" s="2"/>
      <c r="COH880" s="2"/>
      <c r="COI880" s="2"/>
      <c r="COJ880" s="2"/>
      <c r="COK880" s="2"/>
      <c r="COL880" s="2"/>
      <c r="COM880" s="2"/>
      <c r="CON880" s="2"/>
      <c r="COO880" s="2"/>
      <c r="COP880" s="2"/>
      <c r="COQ880" s="2"/>
      <c r="COR880" s="2"/>
      <c r="COS880" s="2"/>
      <c r="COT880" s="2"/>
      <c r="COU880" s="2"/>
      <c r="COV880" s="2"/>
      <c r="COW880" s="2"/>
      <c r="COX880" s="2"/>
      <c r="COY880" s="2"/>
      <c r="COZ880" s="2"/>
      <c r="CPA880" s="2"/>
      <c r="CPB880" s="2"/>
      <c r="CPC880" s="2"/>
      <c r="CPD880" s="2"/>
      <c r="CPE880" s="2"/>
      <c r="CPF880" s="2"/>
      <c r="CPG880" s="2"/>
      <c r="CPH880" s="2"/>
      <c r="CPI880" s="2"/>
      <c r="CPJ880" s="2"/>
      <c r="CPK880" s="2"/>
      <c r="CPL880" s="2"/>
      <c r="CPM880" s="2"/>
      <c r="CPN880" s="2"/>
      <c r="CPO880" s="2"/>
      <c r="CPP880" s="2"/>
      <c r="CPQ880" s="2"/>
      <c r="CPR880" s="2"/>
      <c r="CPS880" s="2"/>
      <c r="CPT880" s="2"/>
      <c r="CPU880" s="2"/>
      <c r="CPV880" s="2"/>
      <c r="CPW880" s="2"/>
      <c r="CPX880" s="2"/>
      <c r="CPY880" s="2"/>
      <c r="CPZ880" s="2"/>
      <c r="CQA880" s="2"/>
      <c r="CQB880" s="2"/>
      <c r="CQC880" s="2"/>
      <c r="CQD880" s="2"/>
      <c r="CQE880" s="2"/>
      <c r="CQF880" s="2"/>
      <c r="CQG880" s="2"/>
      <c r="CQH880" s="2"/>
      <c r="CQI880" s="2"/>
      <c r="CQJ880" s="2"/>
      <c r="CQK880" s="2"/>
      <c r="CQL880" s="2"/>
      <c r="CQM880" s="2"/>
      <c r="CQN880" s="2"/>
      <c r="CQO880" s="2"/>
      <c r="CQP880" s="2"/>
      <c r="CQQ880" s="2"/>
      <c r="CQR880" s="2"/>
      <c r="CQS880" s="2"/>
      <c r="CQT880" s="2"/>
      <c r="CQU880" s="2"/>
      <c r="CQV880" s="2"/>
      <c r="CQW880" s="2"/>
      <c r="CQX880" s="2"/>
      <c r="CQY880" s="2"/>
      <c r="CQZ880" s="2"/>
      <c r="CRA880" s="2"/>
      <c r="CRB880" s="2"/>
      <c r="CRC880" s="2"/>
      <c r="CRD880" s="2"/>
      <c r="CRE880" s="2"/>
      <c r="CRF880" s="2"/>
      <c r="CRG880" s="2"/>
      <c r="CRH880" s="2"/>
      <c r="CRI880" s="2"/>
      <c r="CRJ880" s="2"/>
      <c r="CRK880" s="2"/>
      <c r="CRL880" s="2"/>
      <c r="CRM880" s="2"/>
      <c r="CRN880" s="2"/>
      <c r="CRO880" s="2"/>
      <c r="CRP880" s="2"/>
      <c r="CRQ880" s="2"/>
      <c r="CRR880" s="2"/>
      <c r="CRS880" s="2"/>
      <c r="CRT880" s="2"/>
      <c r="CRU880" s="2"/>
      <c r="CRV880" s="2"/>
      <c r="CRW880" s="2"/>
      <c r="CRX880" s="2"/>
      <c r="CRY880" s="2"/>
      <c r="CRZ880" s="2"/>
      <c r="CSA880" s="2"/>
      <c r="CSB880" s="2"/>
      <c r="CSC880" s="2"/>
      <c r="CSD880" s="2"/>
      <c r="CSE880" s="2"/>
      <c r="CSF880" s="2"/>
      <c r="CSG880" s="2"/>
      <c r="CSH880" s="2"/>
      <c r="CSI880" s="2"/>
      <c r="CSJ880" s="2"/>
      <c r="CSK880" s="2"/>
      <c r="CSL880" s="2"/>
      <c r="CSM880" s="2"/>
      <c r="CSN880" s="2"/>
      <c r="CSO880" s="2"/>
      <c r="CSP880" s="2"/>
      <c r="CSQ880" s="2"/>
      <c r="CSR880" s="2"/>
      <c r="CSS880" s="2"/>
      <c r="CST880" s="2"/>
      <c r="CSU880" s="2"/>
      <c r="CSV880" s="2"/>
      <c r="CSW880" s="2"/>
      <c r="CSX880" s="2"/>
      <c r="CSY880" s="2"/>
      <c r="CSZ880" s="2"/>
      <c r="CTA880" s="2"/>
      <c r="CTB880" s="2"/>
      <c r="CTC880" s="2"/>
      <c r="CTD880" s="2"/>
      <c r="CTE880" s="2"/>
      <c r="CTF880" s="2"/>
      <c r="CTG880" s="2"/>
      <c r="CTH880" s="2"/>
      <c r="CTI880" s="2"/>
      <c r="CTJ880" s="2"/>
      <c r="CTK880" s="2"/>
      <c r="CTL880" s="2"/>
      <c r="CTM880" s="2"/>
      <c r="CTN880" s="2"/>
      <c r="CTO880" s="2"/>
      <c r="CTP880" s="2"/>
      <c r="CTQ880" s="2"/>
      <c r="CTR880" s="2"/>
      <c r="CTS880" s="2"/>
      <c r="CTT880" s="2"/>
      <c r="CTU880" s="2"/>
      <c r="CTV880" s="2"/>
      <c r="CTW880" s="2"/>
      <c r="CTX880" s="2"/>
      <c r="CTY880" s="2"/>
      <c r="CTZ880" s="2"/>
      <c r="CUA880" s="2"/>
      <c r="CUB880" s="2"/>
      <c r="CUC880" s="2"/>
      <c r="CUD880" s="2"/>
      <c r="CUE880" s="2"/>
      <c r="CUF880" s="2"/>
      <c r="CUG880" s="2"/>
      <c r="CUH880" s="2"/>
      <c r="CUI880" s="2"/>
      <c r="CUJ880" s="2"/>
      <c r="CUK880" s="2"/>
      <c r="CUL880" s="2"/>
      <c r="CUM880" s="2"/>
      <c r="CUN880" s="2"/>
      <c r="CUO880" s="2"/>
      <c r="CUP880" s="2"/>
      <c r="CUQ880" s="2"/>
      <c r="CUR880" s="2"/>
      <c r="CUS880" s="2"/>
      <c r="CUT880" s="2"/>
      <c r="CUU880" s="2"/>
      <c r="CUV880" s="2"/>
      <c r="CUW880" s="2"/>
      <c r="CUX880" s="2"/>
      <c r="CUY880" s="2"/>
      <c r="CUZ880" s="2"/>
      <c r="CVA880" s="2"/>
      <c r="CVB880" s="2"/>
      <c r="CVC880" s="2"/>
      <c r="CVD880" s="2"/>
      <c r="CVE880" s="2"/>
      <c r="CVF880" s="2"/>
      <c r="CVG880" s="2"/>
      <c r="CVH880" s="2"/>
      <c r="CVI880" s="2"/>
      <c r="CVJ880" s="2"/>
      <c r="CVK880" s="2"/>
      <c r="CVL880" s="2"/>
      <c r="CVM880" s="2"/>
      <c r="CVN880" s="2"/>
      <c r="CVO880" s="2"/>
      <c r="CVP880" s="2"/>
      <c r="CVQ880" s="2"/>
      <c r="CVR880" s="2"/>
      <c r="CVS880" s="2"/>
      <c r="CVT880" s="2"/>
      <c r="CVU880" s="2"/>
      <c r="CVV880" s="2"/>
      <c r="CVW880" s="2"/>
      <c r="CVX880" s="2"/>
      <c r="CVY880" s="2"/>
      <c r="CVZ880" s="2"/>
      <c r="CWA880" s="2"/>
      <c r="CWB880" s="2"/>
      <c r="CWC880" s="2"/>
      <c r="CWD880" s="2"/>
      <c r="CWE880" s="2"/>
      <c r="CWF880" s="2"/>
      <c r="CWG880" s="2"/>
      <c r="CWH880" s="2"/>
      <c r="CWI880" s="2"/>
      <c r="CWJ880" s="2"/>
      <c r="CWK880" s="2"/>
      <c r="CWL880" s="2"/>
      <c r="CWM880" s="2"/>
      <c r="CWN880" s="2"/>
      <c r="CWO880" s="2"/>
      <c r="CWP880" s="2"/>
      <c r="CWQ880" s="2"/>
      <c r="CWR880" s="2"/>
      <c r="CWS880" s="2"/>
      <c r="CWT880" s="2"/>
      <c r="CWU880" s="2"/>
      <c r="CWV880" s="2"/>
      <c r="CWW880" s="2"/>
      <c r="CWX880" s="2"/>
      <c r="CWY880" s="2"/>
      <c r="CWZ880" s="2"/>
      <c r="CXA880" s="2"/>
      <c r="CXB880" s="2"/>
      <c r="CXC880" s="2"/>
      <c r="CXD880" s="2"/>
      <c r="CXE880" s="2"/>
      <c r="CXF880" s="2"/>
      <c r="CXG880" s="2"/>
      <c r="CXH880" s="2"/>
      <c r="CXI880" s="2"/>
      <c r="CXJ880" s="2"/>
      <c r="CXK880" s="2"/>
      <c r="CXL880" s="2"/>
      <c r="CXM880" s="2"/>
      <c r="CXN880" s="2"/>
      <c r="CXO880" s="2"/>
      <c r="CXP880" s="2"/>
      <c r="CXQ880" s="2"/>
      <c r="CXR880" s="2"/>
      <c r="CXS880" s="2"/>
      <c r="CXT880" s="2"/>
      <c r="CXU880" s="2"/>
      <c r="CXV880" s="2"/>
      <c r="CXW880" s="2"/>
      <c r="CXX880" s="2"/>
      <c r="CXY880" s="2"/>
      <c r="CXZ880" s="2"/>
      <c r="CYA880" s="2"/>
      <c r="CYB880" s="2"/>
      <c r="CYC880" s="2"/>
      <c r="CYD880" s="2"/>
      <c r="CYE880" s="2"/>
      <c r="CYF880" s="2"/>
      <c r="CYG880" s="2"/>
      <c r="CYH880" s="2"/>
      <c r="CYI880" s="2"/>
      <c r="CYJ880" s="2"/>
      <c r="CYK880" s="2"/>
      <c r="CYL880" s="2"/>
      <c r="CYM880" s="2"/>
      <c r="CYN880" s="2"/>
      <c r="CYO880" s="2"/>
      <c r="CYP880" s="2"/>
      <c r="CYQ880" s="2"/>
      <c r="CYR880" s="2"/>
      <c r="CYS880" s="2"/>
      <c r="CYT880" s="2"/>
      <c r="CYU880" s="2"/>
      <c r="CYV880" s="2"/>
      <c r="CYW880" s="2"/>
      <c r="CYX880" s="2"/>
      <c r="CYY880" s="2"/>
      <c r="CYZ880" s="2"/>
      <c r="CZA880" s="2"/>
      <c r="CZB880" s="2"/>
      <c r="CZC880" s="2"/>
      <c r="CZD880" s="2"/>
      <c r="CZE880" s="2"/>
      <c r="CZF880" s="2"/>
      <c r="CZG880" s="2"/>
      <c r="CZH880" s="2"/>
      <c r="CZI880" s="2"/>
      <c r="CZJ880" s="2"/>
      <c r="CZK880" s="2"/>
      <c r="CZL880" s="2"/>
      <c r="CZM880" s="2"/>
      <c r="CZN880" s="2"/>
      <c r="CZO880" s="2"/>
      <c r="CZP880" s="2"/>
      <c r="CZQ880" s="2"/>
      <c r="CZR880" s="2"/>
      <c r="CZS880" s="2"/>
      <c r="CZT880" s="2"/>
      <c r="CZU880" s="2"/>
      <c r="CZV880" s="2"/>
      <c r="CZW880" s="2"/>
      <c r="CZX880" s="2"/>
      <c r="CZY880" s="2"/>
      <c r="CZZ880" s="2"/>
      <c r="DAA880" s="2"/>
      <c r="DAB880" s="2"/>
      <c r="DAC880" s="2"/>
      <c r="DAD880" s="2"/>
      <c r="DAE880" s="2"/>
      <c r="DAF880" s="2"/>
      <c r="DAG880" s="2"/>
      <c r="DAH880" s="2"/>
      <c r="DAI880" s="2"/>
      <c r="DAJ880" s="2"/>
      <c r="DAK880" s="2"/>
      <c r="DAL880" s="2"/>
      <c r="DAM880" s="2"/>
      <c r="DAN880" s="2"/>
      <c r="DAO880" s="2"/>
      <c r="DAP880" s="2"/>
      <c r="DAQ880" s="2"/>
      <c r="DAR880" s="2"/>
      <c r="DAS880" s="2"/>
      <c r="DAT880" s="2"/>
      <c r="DAU880" s="2"/>
      <c r="DAV880" s="2"/>
      <c r="DAW880" s="2"/>
      <c r="DAX880" s="2"/>
      <c r="DAY880" s="2"/>
      <c r="DAZ880" s="2"/>
      <c r="DBA880" s="2"/>
      <c r="DBB880" s="2"/>
      <c r="DBC880" s="2"/>
      <c r="DBD880" s="2"/>
      <c r="DBE880" s="2"/>
      <c r="DBF880" s="2"/>
      <c r="DBG880" s="2"/>
      <c r="DBH880" s="2"/>
      <c r="DBI880" s="2"/>
      <c r="DBJ880" s="2"/>
      <c r="DBK880" s="2"/>
      <c r="DBL880" s="2"/>
      <c r="DBM880" s="2"/>
      <c r="DBN880" s="2"/>
      <c r="DBO880" s="2"/>
      <c r="DBP880" s="2"/>
      <c r="DBQ880" s="2"/>
      <c r="DBR880" s="2"/>
      <c r="DBS880" s="2"/>
      <c r="DBT880" s="2"/>
      <c r="DBU880" s="2"/>
      <c r="DBV880" s="2"/>
      <c r="DBW880" s="2"/>
      <c r="DBX880" s="2"/>
      <c r="DBY880" s="2"/>
      <c r="DBZ880" s="2"/>
      <c r="DCA880" s="2"/>
      <c r="DCB880" s="2"/>
      <c r="DCC880" s="2"/>
      <c r="DCD880" s="2"/>
      <c r="DCE880" s="2"/>
      <c r="DCF880" s="2"/>
      <c r="DCG880" s="2"/>
      <c r="DCH880" s="2"/>
      <c r="DCI880" s="2"/>
      <c r="DCJ880" s="2"/>
      <c r="DCK880" s="2"/>
      <c r="DCL880" s="2"/>
      <c r="DCM880" s="2"/>
      <c r="DCN880" s="2"/>
      <c r="DCO880" s="2"/>
      <c r="DCP880" s="2"/>
      <c r="DCQ880" s="2"/>
      <c r="DCR880" s="2"/>
      <c r="DCS880" s="2"/>
      <c r="DCT880" s="2"/>
      <c r="DCU880" s="2"/>
      <c r="DCV880" s="2"/>
      <c r="DCW880" s="2"/>
      <c r="DCX880" s="2"/>
      <c r="DCY880" s="2"/>
      <c r="DCZ880" s="2"/>
      <c r="DDA880" s="2"/>
      <c r="DDB880" s="2"/>
      <c r="DDC880" s="2"/>
      <c r="DDD880" s="2"/>
      <c r="DDE880" s="2"/>
      <c r="DDF880" s="2"/>
      <c r="DDG880" s="2"/>
      <c r="DDH880" s="2"/>
      <c r="DDI880" s="2"/>
      <c r="DDJ880" s="2"/>
      <c r="DDK880" s="2"/>
      <c r="DDL880" s="2"/>
      <c r="DDM880" s="2"/>
      <c r="DDN880" s="2"/>
      <c r="DDO880" s="2"/>
      <c r="DDP880" s="2"/>
      <c r="DDQ880" s="2"/>
      <c r="DDR880" s="2"/>
      <c r="DDS880" s="2"/>
      <c r="DDT880" s="2"/>
      <c r="DDU880" s="2"/>
      <c r="DDV880" s="2"/>
      <c r="DDW880" s="2"/>
      <c r="DDX880" s="2"/>
      <c r="DDY880" s="2"/>
      <c r="DDZ880" s="2"/>
      <c r="DEA880" s="2"/>
      <c r="DEB880" s="2"/>
      <c r="DEC880" s="2"/>
      <c r="DED880" s="2"/>
      <c r="DEE880" s="2"/>
      <c r="DEF880" s="2"/>
      <c r="DEG880" s="2"/>
      <c r="DEH880" s="2"/>
      <c r="DEI880" s="2"/>
      <c r="DEJ880" s="2"/>
      <c r="DEK880" s="2"/>
      <c r="DEL880" s="2"/>
      <c r="DEM880" s="2"/>
      <c r="DEN880" s="2"/>
      <c r="DEO880" s="2"/>
      <c r="DEP880" s="2"/>
      <c r="DEQ880" s="2"/>
      <c r="DER880" s="2"/>
      <c r="DES880" s="2"/>
      <c r="DET880" s="2"/>
      <c r="DEU880" s="2"/>
      <c r="DEV880" s="2"/>
      <c r="DEW880" s="2"/>
      <c r="DEX880" s="2"/>
      <c r="DEY880" s="2"/>
      <c r="DEZ880" s="2"/>
      <c r="DFA880" s="2"/>
      <c r="DFB880" s="2"/>
      <c r="DFC880" s="2"/>
      <c r="DFD880" s="2"/>
      <c r="DFE880" s="2"/>
      <c r="DFF880" s="2"/>
      <c r="DFG880" s="2"/>
      <c r="DFH880" s="2"/>
      <c r="DFI880" s="2"/>
      <c r="DFJ880" s="2"/>
      <c r="DFK880" s="2"/>
      <c r="DFL880" s="2"/>
      <c r="DFM880" s="2"/>
      <c r="DFN880" s="2"/>
      <c r="DFO880" s="2"/>
      <c r="DFP880" s="2"/>
      <c r="DFQ880" s="2"/>
      <c r="DFR880" s="2"/>
      <c r="DFS880" s="2"/>
      <c r="DFT880" s="2"/>
      <c r="DFU880" s="2"/>
      <c r="DFV880" s="2"/>
      <c r="DFW880" s="2"/>
      <c r="DFX880" s="2"/>
      <c r="DFY880" s="2"/>
      <c r="DFZ880" s="2"/>
      <c r="DGA880" s="2"/>
      <c r="DGB880" s="2"/>
      <c r="DGC880" s="2"/>
      <c r="DGD880" s="2"/>
      <c r="DGE880" s="2"/>
      <c r="DGF880" s="2"/>
      <c r="DGG880" s="2"/>
      <c r="DGH880" s="2"/>
      <c r="DGI880" s="2"/>
      <c r="DGJ880" s="2"/>
      <c r="DGK880" s="2"/>
      <c r="DGL880" s="2"/>
      <c r="DGM880" s="2"/>
      <c r="DGN880" s="2"/>
      <c r="DGO880" s="2"/>
      <c r="DGP880" s="2"/>
      <c r="DGQ880" s="2"/>
      <c r="DGR880" s="2"/>
      <c r="DGS880" s="2"/>
      <c r="DGT880" s="2"/>
      <c r="DGU880" s="2"/>
      <c r="DGV880" s="2"/>
      <c r="DGW880" s="2"/>
      <c r="DGX880" s="2"/>
      <c r="DGY880" s="2"/>
      <c r="DGZ880" s="2"/>
      <c r="DHA880" s="2"/>
      <c r="DHB880" s="2"/>
      <c r="DHC880" s="2"/>
      <c r="DHD880" s="2"/>
      <c r="DHE880" s="2"/>
      <c r="DHF880" s="2"/>
      <c r="DHG880" s="2"/>
      <c r="DHH880" s="2"/>
      <c r="DHI880" s="2"/>
      <c r="DHJ880" s="2"/>
      <c r="DHK880" s="2"/>
      <c r="DHL880" s="2"/>
      <c r="DHM880" s="2"/>
      <c r="DHN880" s="2"/>
      <c r="DHO880" s="2"/>
      <c r="DHP880" s="2"/>
      <c r="DHQ880" s="2"/>
      <c r="DHR880" s="2"/>
      <c r="DHS880" s="2"/>
      <c r="DHT880" s="2"/>
      <c r="DHU880" s="2"/>
      <c r="DHV880" s="2"/>
      <c r="DHW880" s="2"/>
      <c r="DHX880" s="2"/>
      <c r="DHY880" s="2"/>
      <c r="DHZ880" s="2"/>
      <c r="DIA880" s="2"/>
      <c r="DIB880" s="2"/>
      <c r="DIC880" s="2"/>
      <c r="DID880" s="2"/>
      <c r="DIE880" s="2"/>
      <c r="DIF880" s="2"/>
      <c r="DIG880" s="2"/>
      <c r="DIH880" s="2"/>
      <c r="DII880" s="2"/>
      <c r="DIJ880" s="2"/>
      <c r="DIK880" s="2"/>
      <c r="DIL880" s="2"/>
      <c r="DIM880" s="2"/>
      <c r="DIN880" s="2"/>
      <c r="DIO880" s="2"/>
      <c r="DIP880" s="2"/>
      <c r="DIQ880" s="2"/>
      <c r="DIR880" s="2"/>
      <c r="DIS880" s="2"/>
      <c r="DIT880" s="2"/>
      <c r="DIU880" s="2"/>
      <c r="DIV880" s="2"/>
      <c r="DIW880" s="2"/>
      <c r="DIX880" s="2"/>
      <c r="DIY880" s="2"/>
      <c r="DIZ880" s="2"/>
      <c r="DJA880" s="2"/>
      <c r="DJB880" s="2"/>
      <c r="DJC880" s="2"/>
      <c r="DJD880" s="2"/>
      <c r="DJE880" s="2"/>
      <c r="DJF880" s="2"/>
      <c r="DJG880" s="2"/>
      <c r="DJH880" s="2"/>
      <c r="DJI880" s="2"/>
      <c r="DJJ880" s="2"/>
      <c r="DJK880" s="2"/>
      <c r="DJL880" s="2"/>
      <c r="DJM880" s="2"/>
      <c r="DJN880" s="2"/>
      <c r="DJO880" s="2"/>
      <c r="DJP880" s="2"/>
      <c r="DJQ880" s="2"/>
      <c r="DJR880" s="2"/>
      <c r="DJS880" s="2"/>
      <c r="DJT880" s="2"/>
      <c r="DJU880" s="2"/>
      <c r="DJV880" s="2"/>
      <c r="DJW880" s="2"/>
      <c r="DJX880" s="2"/>
      <c r="DJY880" s="2"/>
      <c r="DJZ880" s="2"/>
      <c r="DKA880" s="2"/>
      <c r="DKB880" s="2"/>
      <c r="DKC880" s="2"/>
      <c r="DKD880" s="2"/>
      <c r="DKE880" s="2"/>
      <c r="DKF880" s="2"/>
      <c r="DKG880" s="2"/>
      <c r="DKH880" s="2"/>
      <c r="DKI880" s="2"/>
      <c r="DKJ880" s="2"/>
      <c r="DKK880" s="2"/>
      <c r="DKL880" s="2"/>
      <c r="DKM880" s="2"/>
      <c r="DKN880" s="2"/>
      <c r="DKO880" s="2"/>
      <c r="DKP880" s="2"/>
      <c r="DKQ880" s="2"/>
      <c r="DKR880" s="2"/>
      <c r="DKS880" s="2"/>
      <c r="DKT880" s="2"/>
      <c r="DKU880" s="2"/>
      <c r="DKV880" s="2"/>
      <c r="DKW880" s="2"/>
      <c r="DKX880" s="2"/>
      <c r="DKY880" s="2"/>
      <c r="DKZ880" s="2"/>
      <c r="DLA880" s="2"/>
      <c r="DLB880" s="2"/>
      <c r="DLC880" s="2"/>
      <c r="DLD880" s="2"/>
      <c r="DLE880" s="2"/>
      <c r="DLF880" s="2"/>
      <c r="DLG880" s="2"/>
      <c r="DLH880" s="2"/>
      <c r="DLI880" s="2"/>
      <c r="DLJ880" s="2"/>
      <c r="DLK880" s="2"/>
      <c r="DLL880" s="2"/>
      <c r="DLM880" s="2"/>
      <c r="DLN880" s="2"/>
      <c r="DLO880" s="2"/>
      <c r="DLP880" s="2"/>
      <c r="DLQ880" s="2"/>
      <c r="DLR880" s="2"/>
      <c r="DLS880" s="2"/>
      <c r="DLT880" s="2"/>
      <c r="DLU880" s="2"/>
      <c r="DLV880" s="2"/>
      <c r="DLW880" s="2"/>
      <c r="DLX880" s="2"/>
      <c r="DLY880" s="2"/>
      <c r="DLZ880" s="2"/>
      <c r="DMA880" s="2"/>
      <c r="DMB880" s="2"/>
      <c r="DMC880" s="2"/>
      <c r="DMD880" s="2"/>
      <c r="DME880" s="2"/>
      <c r="DMF880" s="2"/>
      <c r="DMG880" s="2"/>
      <c r="DMH880" s="2"/>
      <c r="DMI880" s="2"/>
      <c r="DMJ880" s="2"/>
      <c r="DMK880" s="2"/>
      <c r="DML880" s="2"/>
      <c r="DMM880" s="2"/>
      <c r="DMN880" s="2"/>
      <c r="DMO880" s="2"/>
      <c r="DMP880" s="2"/>
      <c r="DMQ880" s="2"/>
      <c r="DMR880" s="2"/>
      <c r="DMS880" s="2"/>
      <c r="DMT880" s="2"/>
      <c r="DMU880" s="2"/>
      <c r="DMV880" s="2"/>
      <c r="DMW880" s="2"/>
      <c r="DMX880" s="2"/>
      <c r="DMY880" s="2"/>
      <c r="DMZ880" s="2"/>
      <c r="DNA880" s="2"/>
      <c r="DNB880" s="2"/>
      <c r="DNC880" s="2"/>
      <c r="DND880" s="2"/>
      <c r="DNE880" s="2"/>
      <c r="DNF880" s="2"/>
      <c r="DNG880" s="2"/>
      <c r="DNH880" s="2"/>
      <c r="DNI880" s="2"/>
      <c r="DNJ880" s="2"/>
      <c r="DNK880" s="2"/>
      <c r="DNL880" s="2"/>
      <c r="DNM880" s="2"/>
      <c r="DNN880" s="2"/>
      <c r="DNO880" s="2"/>
      <c r="DNP880" s="2"/>
      <c r="DNQ880" s="2"/>
      <c r="DNR880" s="2"/>
      <c r="DNS880" s="2"/>
      <c r="DNT880" s="2"/>
      <c r="DNU880" s="2"/>
      <c r="DNV880" s="2"/>
      <c r="DNW880" s="2"/>
      <c r="DNX880" s="2"/>
      <c r="DNY880" s="2"/>
      <c r="DNZ880" s="2"/>
      <c r="DOA880" s="2"/>
      <c r="DOB880" s="2"/>
      <c r="DOC880" s="2"/>
      <c r="DOD880" s="2"/>
      <c r="DOE880" s="2"/>
      <c r="DOF880" s="2"/>
      <c r="DOG880" s="2"/>
      <c r="DOH880" s="2"/>
      <c r="DOI880" s="2"/>
      <c r="DOJ880" s="2"/>
      <c r="DOK880" s="2"/>
      <c r="DOL880" s="2"/>
      <c r="DOM880" s="2"/>
      <c r="DON880" s="2"/>
      <c r="DOO880" s="2"/>
      <c r="DOP880" s="2"/>
      <c r="DOQ880" s="2"/>
      <c r="DOR880" s="2"/>
      <c r="DOS880" s="2"/>
      <c r="DOT880" s="2"/>
      <c r="DOU880" s="2"/>
      <c r="DOV880" s="2"/>
      <c r="DOW880" s="2"/>
      <c r="DOX880" s="2"/>
      <c r="DOY880" s="2"/>
      <c r="DOZ880" s="2"/>
      <c r="DPA880" s="2"/>
      <c r="DPB880" s="2"/>
      <c r="DPC880" s="2"/>
      <c r="DPD880" s="2"/>
      <c r="DPE880" s="2"/>
      <c r="DPF880" s="2"/>
      <c r="DPG880" s="2"/>
      <c r="DPH880" s="2"/>
      <c r="DPI880" s="2"/>
      <c r="DPJ880" s="2"/>
      <c r="DPK880" s="2"/>
      <c r="DPL880" s="2"/>
      <c r="DPM880" s="2"/>
      <c r="DPN880" s="2"/>
      <c r="DPO880" s="2"/>
      <c r="DPP880" s="2"/>
      <c r="DPQ880" s="2"/>
      <c r="DPR880" s="2"/>
      <c r="DPS880" s="2"/>
      <c r="DPT880" s="2"/>
      <c r="DPU880" s="2"/>
      <c r="DPV880" s="2"/>
      <c r="DPW880" s="2"/>
      <c r="DPX880" s="2"/>
      <c r="DPY880" s="2"/>
      <c r="DPZ880" s="2"/>
      <c r="DQA880" s="2"/>
      <c r="DQB880" s="2"/>
      <c r="DQC880" s="2"/>
      <c r="DQD880" s="2"/>
      <c r="DQE880" s="2"/>
      <c r="DQF880" s="2"/>
      <c r="DQG880" s="2"/>
      <c r="DQH880" s="2"/>
      <c r="DQI880" s="2"/>
      <c r="DQJ880" s="2"/>
      <c r="DQK880" s="2"/>
      <c r="DQL880" s="2"/>
      <c r="DQM880" s="2"/>
      <c r="DQN880" s="2"/>
      <c r="DQO880" s="2"/>
      <c r="DQP880" s="2"/>
      <c r="DQQ880" s="2"/>
      <c r="DQR880" s="2"/>
      <c r="DQS880" s="2"/>
      <c r="DQT880" s="2"/>
      <c r="DQU880" s="2"/>
      <c r="DQV880" s="2"/>
      <c r="DQW880" s="2"/>
      <c r="DQX880" s="2"/>
      <c r="DQY880" s="2"/>
      <c r="DQZ880" s="2"/>
      <c r="DRA880" s="2"/>
      <c r="DRB880" s="2"/>
      <c r="DRC880" s="2"/>
      <c r="DRD880" s="2"/>
      <c r="DRE880" s="2"/>
      <c r="DRF880" s="2"/>
      <c r="DRG880" s="2"/>
      <c r="DRH880" s="2"/>
      <c r="DRI880" s="2"/>
      <c r="DRJ880" s="2"/>
      <c r="DRK880" s="2"/>
      <c r="DRL880" s="2"/>
      <c r="DRM880" s="2"/>
      <c r="DRN880" s="2"/>
      <c r="DRO880" s="2"/>
      <c r="DRP880" s="2"/>
      <c r="DRQ880" s="2"/>
      <c r="DRR880" s="2"/>
      <c r="DRS880" s="2"/>
      <c r="DRT880" s="2"/>
      <c r="DRU880" s="2"/>
      <c r="DRV880" s="2"/>
      <c r="DRW880" s="2"/>
      <c r="DRX880" s="2"/>
      <c r="DRY880" s="2"/>
      <c r="DRZ880" s="2"/>
      <c r="DSA880" s="2"/>
      <c r="DSB880" s="2"/>
      <c r="DSC880" s="2"/>
      <c r="DSD880" s="2"/>
      <c r="DSE880" s="2"/>
      <c r="DSF880" s="2"/>
      <c r="DSG880" s="2"/>
      <c r="DSH880" s="2"/>
      <c r="DSI880" s="2"/>
      <c r="DSJ880" s="2"/>
      <c r="DSK880" s="2"/>
      <c r="DSL880" s="2"/>
      <c r="DSM880" s="2"/>
      <c r="DSN880" s="2"/>
      <c r="DSO880" s="2"/>
      <c r="DSP880" s="2"/>
      <c r="DSQ880" s="2"/>
      <c r="DSR880" s="2"/>
      <c r="DSS880" s="2"/>
      <c r="DST880" s="2"/>
      <c r="DSU880" s="2"/>
      <c r="DSV880" s="2"/>
      <c r="DSW880" s="2"/>
      <c r="DSX880" s="2"/>
      <c r="DSY880" s="2"/>
      <c r="DSZ880" s="2"/>
      <c r="DTA880" s="2"/>
      <c r="DTB880" s="2"/>
      <c r="DTC880" s="2"/>
      <c r="DTD880" s="2"/>
      <c r="DTE880" s="2"/>
      <c r="DTF880" s="2"/>
      <c r="DTG880" s="2"/>
      <c r="DTH880" s="2"/>
      <c r="DTI880" s="2"/>
      <c r="DTJ880" s="2"/>
      <c r="DTK880" s="2"/>
      <c r="DTL880" s="2"/>
      <c r="DTM880" s="2"/>
      <c r="DTN880" s="2"/>
      <c r="DTO880" s="2"/>
      <c r="DTP880" s="2"/>
      <c r="DTQ880" s="2"/>
      <c r="DTR880" s="2"/>
      <c r="DTS880" s="2"/>
      <c r="DTT880" s="2"/>
      <c r="DTU880" s="2"/>
      <c r="DTV880" s="2"/>
      <c r="DTW880" s="2"/>
      <c r="DTX880" s="2"/>
      <c r="DTY880" s="2"/>
      <c r="DTZ880" s="2"/>
      <c r="DUA880" s="2"/>
      <c r="DUB880" s="2"/>
      <c r="DUC880" s="2"/>
      <c r="DUD880" s="2"/>
      <c r="DUE880" s="2"/>
      <c r="DUF880" s="2"/>
      <c r="DUG880" s="2"/>
      <c r="DUH880" s="2"/>
      <c r="DUI880" s="2"/>
      <c r="DUJ880" s="2"/>
      <c r="DUK880" s="2"/>
      <c r="DUL880" s="2"/>
      <c r="DUM880" s="2"/>
      <c r="DUN880" s="2"/>
      <c r="DUO880" s="2"/>
      <c r="DUP880" s="2"/>
      <c r="DUQ880" s="2"/>
      <c r="DUR880" s="2"/>
      <c r="DUS880" s="2"/>
      <c r="DUT880" s="2"/>
      <c r="DUU880" s="2"/>
      <c r="DUV880" s="2"/>
      <c r="DUW880" s="2"/>
      <c r="DUX880" s="2"/>
      <c r="DUY880" s="2"/>
      <c r="DUZ880" s="2"/>
      <c r="DVA880" s="2"/>
      <c r="DVB880" s="2"/>
      <c r="DVC880" s="2"/>
      <c r="DVD880" s="2"/>
      <c r="DVE880" s="2"/>
      <c r="DVF880" s="2"/>
      <c r="DVG880" s="2"/>
      <c r="DVH880" s="2"/>
      <c r="DVI880" s="2"/>
      <c r="DVJ880" s="2"/>
      <c r="DVK880" s="2"/>
      <c r="DVL880" s="2"/>
      <c r="DVM880" s="2"/>
      <c r="DVN880" s="2"/>
      <c r="DVO880" s="2"/>
      <c r="DVP880" s="2"/>
      <c r="DVQ880" s="2"/>
      <c r="DVR880" s="2"/>
      <c r="DVS880" s="2"/>
      <c r="DVT880" s="2"/>
      <c r="DVU880" s="2"/>
      <c r="DVV880" s="2"/>
      <c r="DVW880" s="2"/>
      <c r="DVX880" s="2"/>
      <c r="DVY880" s="2"/>
      <c r="DVZ880" s="2"/>
      <c r="DWA880" s="2"/>
      <c r="DWB880" s="2"/>
      <c r="DWC880" s="2"/>
      <c r="DWD880" s="2"/>
      <c r="DWE880" s="2"/>
      <c r="DWF880" s="2"/>
      <c r="DWG880" s="2"/>
      <c r="DWH880" s="2"/>
      <c r="DWI880" s="2"/>
      <c r="DWJ880" s="2"/>
      <c r="DWK880" s="2"/>
      <c r="DWL880" s="2"/>
      <c r="DWM880" s="2"/>
      <c r="DWN880" s="2"/>
      <c r="DWO880" s="2"/>
      <c r="DWP880" s="2"/>
      <c r="DWQ880" s="2"/>
      <c r="DWR880" s="2"/>
      <c r="DWS880" s="2"/>
      <c r="DWT880" s="2"/>
      <c r="DWU880" s="2"/>
      <c r="DWV880" s="2"/>
      <c r="DWW880" s="2"/>
      <c r="DWX880" s="2"/>
      <c r="DWY880" s="2"/>
      <c r="DWZ880" s="2"/>
      <c r="DXA880" s="2"/>
      <c r="DXB880" s="2"/>
      <c r="DXC880" s="2"/>
      <c r="DXD880" s="2"/>
      <c r="DXE880" s="2"/>
      <c r="DXF880" s="2"/>
      <c r="DXG880" s="2"/>
      <c r="DXH880" s="2"/>
      <c r="DXI880" s="2"/>
      <c r="DXJ880" s="2"/>
      <c r="DXK880" s="2"/>
      <c r="DXL880" s="2"/>
      <c r="DXM880" s="2"/>
      <c r="DXN880" s="2"/>
      <c r="DXO880" s="2"/>
      <c r="DXP880" s="2"/>
      <c r="DXQ880" s="2"/>
      <c r="DXR880" s="2"/>
      <c r="DXS880" s="2"/>
      <c r="DXT880" s="2"/>
      <c r="DXU880" s="2"/>
      <c r="DXV880" s="2"/>
      <c r="DXW880" s="2"/>
      <c r="DXX880" s="2"/>
      <c r="DXY880" s="2"/>
      <c r="DXZ880" s="2"/>
      <c r="DYA880" s="2"/>
      <c r="DYB880" s="2"/>
      <c r="DYC880" s="2"/>
      <c r="DYD880" s="2"/>
      <c r="DYE880" s="2"/>
      <c r="DYF880" s="2"/>
      <c r="DYG880" s="2"/>
      <c r="DYH880" s="2"/>
      <c r="DYI880" s="2"/>
      <c r="DYJ880" s="2"/>
      <c r="DYK880" s="2"/>
      <c r="DYL880" s="2"/>
      <c r="DYM880" s="2"/>
      <c r="DYN880" s="2"/>
      <c r="DYO880" s="2"/>
      <c r="DYP880" s="2"/>
      <c r="DYQ880" s="2"/>
      <c r="DYR880" s="2"/>
      <c r="DYS880" s="2"/>
      <c r="DYT880" s="2"/>
      <c r="DYU880" s="2"/>
      <c r="DYV880" s="2"/>
      <c r="DYW880" s="2"/>
      <c r="DYX880" s="2"/>
      <c r="DYY880" s="2"/>
      <c r="DYZ880" s="2"/>
      <c r="DZA880" s="2"/>
      <c r="DZB880" s="2"/>
      <c r="DZC880" s="2"/>
      <c r="DZD880" s="2"/>
      <c r="DZE880" s="2"/>
      <c r="DZF880" s="2"/>
      <c r="DZG880" s="2"/>
      <c r="DZH880" s="2"/>
      <c r="DZI880" s="2"/>
      <c r="DZJ880" s="2"/>
      <c r="DZK880" s="2"/>
      <c r="DZL880" s="2"/>
      <c r="DZM880" s="2"/>
      <c r="DZN880" s="2"/>
      <c r="DZO880" s="2"/>
      <c r="DZP880" s="2"/>
      <c r="DZQ880" s="2"/>
      <c r="DZR880" s="2"/>
      <c r="DZS880" s="2"/>
      <c r="DZT880" s="2"/>
      <c r="DZU880" s="2"/>
      <c r="DZV880" s="2"/>
      <c r="DZW880" s="2"/>
      <c r="DZX880" s="2"/>
      <c r="DZY880" s="2"/>
      <c r="DZZ880" s="2"/>
      <c r="EAA880" s="2"/>
      <c r="EAB880" s="2"/>
      <c r="EAC880" s="2"/>
      <c r="EAD880" s="2"/>
      <c r="EAE880" s="2"/>
      <c r="EAF880" s="2"/>
      <c r="EAG880" s="2"/>
      <c r="EAH880" s="2"/>
      <c r="EAI880" s="2"/>
      <c r="EAJ880" s="2"/>
      <c r="EAK880" s="2"/>
      <c r="EAL880" s="2"/>
      <c r="EAM880" s="2"/>
      <c r="EAN880" s="2"/>
      <c r="EAO880" s="2"/>
      <c r="EAP880" s="2"/>
      <c r="EAQ880" s="2"/>
      <c r="EAR880" s="2"/>
      <c r="EAS880" s="2"/>
      <c r="EAT880" s="2"/>
      <c r="EAU880" s="2"/>
      <c r="EAV880" s="2"/>
      <c r="EAW880" s="2"/>
      <c r="EAX880" s="2"/>
      <c r="EAY880" s="2"/>
      <c r="EAZ880" s="2"/>
      <c r="EBA880" s="2"/>
      <c r="EBB880" s="2"/>
      <c r="EBC880" s="2"/>
      <c r="EBD880" s="2"/>
      <c r="EBE880" s="2"/>
      <c r="EBF880" s="2"/>
      <c r="EBG880" s="2"/>
      <c r="EBH880" s="2"/>
      <c r="EBI880" s="2"/>
      <c r="EBJ880" s="2"/>
      <c r="EBK880" s="2"/>
      <c r="EBL880" s="2"/>
      <c r="EBM880" s="2"/>
      <c r="EBN880" s="2"/>
      <c r="EBO880" s="2"/>
      <c r="EBP880" s="2"/>
      <c r="EBQ880" s="2"/>
      <c r="EBR880" s="2"/>
      <c r="EBS880" s="2"/>
      <c r="EBT880" s="2"/>
      <c r="EBU880" s="2"/>
      <c r="EBV880" s="2"/>
      <c r="EBW880" s="2"/>
      <c r="EBX880" s="2"/>
      <c r="EBY880" s="2"/>
      <c r="EBZ880" s="2"/>
      <c r="ECA880" s="2"/>
      <c r="ECB880" s="2"/>
      <c r="ECC880" s="2"/>
      <c r="ECD880" s="2"/>
      <c r="ECE880" s="2"/>
      <c r="ECF880" s="2"/>
      <c r="ECG880" s="2"/>
      <c r="ECH880" s="2"/>
      <c r="ECI880" s="2"/>
      <c r="ECJ880" s="2"/>
      <c r="ECK880" s="2"/>
      <c r="ECL880" s="2"/>
      <c r="ECM880" s="2"/>
      <c r="ECN880" s="2"/>
      <c r="ECO880" s="2"/>
      <c r="ECP880" s="2"/>
      <c r="ECQ880" s="2"/>
      <c r="ECR880" s="2"/>
      <c r="ECS880" s="2"/>
      <c r="ECT880" s="2"/>
      <c r="ECU880" s="2"/>
      <c r="ECV880" s="2"/>
      <c r="ECW880" s="2"/>
      <c r="ECX880" s="2"/>
      <c r="ECY880" s="2"/>
      <c r="ECZ880" s="2"/>
      <c r="EDA880" s="2"/>
      <c r="EDB880" s="2"/>
      <c r="EDC880" s="2"/>
      <c r="EDD880" s="2"/>
      <c r="EDE880" s="2"/>
      <c r="EDF880" s="2"/>
      <c r="EDG880" s="2"/>
      <c r="EDH880" s="2"/>
      <c r="EDI880" s="2"/>
      <c r="EDJ880" s="2"/>
      <c r="EDK880" s="2"/>
      <c r="EDL880" s="2"/>
      <c r="EDM880" s="2"/>
      <c r="EDN880" s="2"/>
      <c r="EDO880" s="2"/>
      <c r="EDP880" s="2"/>
      <c r="EDQ880" s="2"/>
      <c r="EDR880" s="2"/>
      <c r="EDS880" s="2"/>
      <c r="EDT880" s="2"/>
      <c r="EDU880" s="2"/>
      <c r="EDV880" s="2"/>
      <c r="EDW880" s="2"/>
      <c r="EDX880" s="2"/>
      <c r="EDY880" s="2"/>
      <c r="EDZ880" s="2"/>
      <c r="EEA880" s="2"/>
      <c r="EEB880" s="2"/>
      <c r="EEC880" s="2"/>
      <c r="EED880" s="2"/>
      <c r="EEE880" s="2"/>
      <c r="EEF880" s="2"/>
      <c r="EEG880" s="2"/>
      <c r="EEH880" s="2"/>
      <c r="EEI880" s="2"/>
      <c r="EEJ880" s="2"/>
      <c r="EEK880" s="2"/>
      <c r="EEL880" s="2"/>
      <c r="EEM880" s="2"/>
      <c r="EEN880" s="2"/>
      <c r="EEO880" s="2"/>
      <c r="EEP880" s="2"/>
      <c r="EEQ880" s="2"/>
      <c r="EER880" s="2"/>
      <c r="EES880" s="2"/>
      <c r="EET880" s="2"/>
      <c r="EEU880" s="2"/>
      <c r="EEV880" s="2"/>
      <c r="EEW880" s="2"/>
      <c r="EEX880" s="2"/>
      <c r="EEY880" s="2"/>
      <c r="EEZ880" s="2"/>
      <c r="EFA880" s="2"/>
      <c r="EFB880" s="2"/>
      <c r="EFC880" s="2"/>
      <c r="EFD880" s="2"/>
      <c r="EFE880" s="2"/>
      <c r="EFF880" s="2"/>
      <c r="EFG880" s="2"/>
      <c r="EFH880" s="2"/>
      <c r="EFI880" s="2"/>
      <c r="EFJ880" s="2"/>
      <c r="EFK880" s="2"/>
      <c r="EFL880" s="2"/>
      <c r="EFM880" s="2"/>
      <c r="EFN880" s="2"/>
      <c r="EFO880" s="2"/>
      <c r="EFP880" s="2"/>
      <c r="EFQ880" s="2"/>
      <c r="EFR880" s="2"/>
      <c r="EFS880" s="2"/>
      <c r="EFT880" s="2"/>
      <c r="EFU880" s="2"/>
      <c r="EFV880" s="2"/>
      <c r="EFW880" s="2"/>
      <c r="EFX880" s="2"/>
      <c r="EFY880" s="2"/>
      <c r="EFZ880" s="2"/>
      <c r="EGA880" s="2"/>
      <c r="EGB880" s="2"/>
      <c r="EGC880" s="2"/>
      <c r="EGD880" s="2"/>
      <c r="EGE880" s="2"/>
      <c r="EGF880" s="2"/>
      <c r="EGG880" s="2"/>
      <c r="EGH880" s="2"/>
      <c r="EGI880" s="2"/>
      <c r="EGJ880" s="2"/>
      <c r="EGK880" s="2"/>
      <c r="EGL880" s="2"/>
      <c r="EGM880" s="2"/>
      <c r="EGN880" s="2"/>
      <c r="EGO880" s="2"/>
      <c r="EGP880" s="2"/>
      <c r="EGQ880" s="2"/>
      <c r="EGR880" s="2"/>
      <c r="EGS880" s="2"/>
      <c r="EGT880" s="2"/>
      <c r="EGU880" s="2"/>
      <c r="EGV880" s="2"/>
      <c r="EGW880" s="2"/>
      <c r="EGX880" s="2"/>
      <c r="EGY880" s="2"/>
      <c r="EGZ880" s="2"/>
      <c r="EHA880" s="2"/>
      <c r="EHB880" s="2"/>
      <c r="EHC880" s="2"/>
      <c r="EHD880" s="2"/>
      <c r="EHE880" s="2"/>
      <c r="EHF880" s="2"/>
      <c r="EHG880" s="2"/>
      <c r="EHH880" s="2"/>
      <c r="EHI880" s="2"/>
      <c r="EHJ880" s="2"/>
      <c r="EHK880" s="2"/>
      <c r="EHL880" s="2"/>
      <c r="EHM880" s="2"/>
      <c r="EHN880" s="2"/>
      <c r="EHO880" s="2"/>
      <c r="EHP880" s="2"/>
      <c r="EHQ880" s="2"/>
      <c r="EHR880" s="2"/>
      <c r="EHS880" s="2"/>
      <c r="EHT880" s="2"/>
      <c r="EHU880" s="2"/>
      <c r="EHV880" s="2"/>
      <c r="EHW880" s="2"/>
      <c r="EHX880" s="2"/>
      <c r="EHY880" s="2"/>
      <c r="EHZ880" s="2"/>
      <c r="EIA880" s="2"/>
      <c r="EIB880" s="2"/>
      <c r="EIC880" s="2"/>
      <c r="EID880" s="2"/>
      <c r="EIE880" s="2"/>
      <c r="EIF880" s="2"/>
      <c r="EIG880" s="2"/>
      <c r="EIH880" s="2"/>
      <c r="EII880" s="2"/>
      <c r="EIJ880" s="2"/>
      <c r="EIK880" s="2"/>
      <c r="EIL880" s="2"/>
      <c r="EIM880" s="2"/>
      <c r="EIN880" s="2"/>
      <c r="EIO880" s="2"/>
      <c r="EIP880" s="2"/>
      <c r="EIQ880" s="2"/>
      <c r="EIR880" s="2"/>
      <c r="EIS880" s="2"/>
      <c r="EIT880" s="2"/>
      <c r="EIU880" s="2"/>
      <c r="EIV880" s="2"/>
      <c r="EIW880" s="2"/>
      <c r="EIX880" s="2"/>
      <c r="EIY880" s="2"/>
      <c r="EIZ880" s="2"/>
      <c r="EJA880" s="2"/>
      <c r="EJB880" s="2"/>
      <c r="EJC880" s="2"/>
      <c r="EJD880" s="2"/>
      <c r="EJE880" s="2"/>
      <c r="EJF880" s="2"/>
      <c r="EJG880" s="2"/>
      <c r="EJH880" s="2"/>
      <c r="EJI880" s="2"/>
      <c r="EJJ880" s="2"/>
      <c r="EJK880" s="2"/>
      <c r="EJL880" s="2"/>
      <c r="EJM880" s="2"/>
      <c r="EJN880" s="2"/>
      <c r="EJO880" s="2"/>
      <c r="EJP880" s="2"/>
      <c r="EJQ880" s="2"/>
      <c r="EJR880" s="2"/>
      <c r="EJS880" s="2"/>
      <c r="EJT880" s="2"/>
      <c r="EJU880" s="2"/>
      <c r="EJV880" s="2"/>
      <c r="EJW880" s="2"/>
      <c r="EJX880" s="2"/>
      <c r="EJY880" s="2"/>
      <c r="EJZ880" s="2"/>
      <c r="EKA880" s="2"/>
      <c r="EKB880" s="2"/>
      <c r="EKC880" s="2"/>
      <c r="EKD880" s="2"/>
      <c r="EKE880" s="2"/>
      <c r="EKF880" s="2"/>
      <c r="EKG880" s="2"/>
      <c r="EKH880" s="2"/>
      <c r="EKI880" s="2"/>
      <c r="EKJ880" s="2"/>
      <c r="EKK880" s="2"/>
      <c r="EKL880" s="2"/>
      <c r="EKM880" s="2"/>
      <c r="EKN880" s="2"/>
      <c r="EKO880" s="2"/>
      <c r="EKP880" s="2"/>
      <c r="EKQ880" s="2"/>
      <c r="EKR880" s="2"/>
      <c r="EKS880" s="2"/>
      <c r="EKT880" s="2"/>
      <c r="EKU880" s="2"/>
      <c r="EKV880" s="2"/>
      <c r="EKW880" s="2"/>
      <c r="EKX880" s="2"/>
      <c r="EKY880" s="2"/>
      <c r="EKZ880" s="2"/>
      <c r="ELA880" s="2"/>
      <c r="ELB880" s="2"/>
      <c r="ELC880" s="2"/>
      <c r="ELD880" s="2"/>
      <c r="ELE880" s="2"/>
      <c r="ELF880" s="2"/>
      <c r="ELG880" s="2"/>
      <c r="ELH880" s="2"/>
      <c r="ELI880" s="2"/>
      <c r="ELJ880" s="2"/>
      <c r="ELK880" s="2"/>
      <c r="ELL880" s="2"/>
      <c r="ELM880" s="2"/>
      <c r="ELN880" s="2"/>
      <c r="ELO880" s="2"/>
      <c r="ELP880" s="2"/>
      <c r="ELQ880" s="2"/>
      <c r="ELR880" s="2"/>
      <c r="ELS880" s="2"/>
      <c r="ELT880" s="2"/>
      <c r="ELU880" s="2"/>
      <c r="ELV880" s="2"/>
      <c r="ELW880" s="2"/>
      <c r="ELX880" s="2"/>
      <c r="ELY880" s="2"/>
      <c r="ELZ880" s="2"/>
      <c r="EMA880" s="2"/>
      <c r="EMB880" s="2"/>
      <c r="EMC880" s="2"/>
      <c r="EMD880" s="2"/>
      <c r="EME880" s="2"/>
      <c r="EMF880" s="2"/>
      <c r="EMG880" s="2"/>
      <c r="EMH880" s="2"/>
      <c r="EMI880" s="2"/>
      <c r="EMJ880" s="2"/>
      <c r="EMK880" s="2"/>
      <c r="EML880" s="2"/>
      <c r="EMM880" s="2"/>
      <c r="EMN880" s="2"/>
      <c r="EMO880" s="2"/>
      <c r="EMP880" s="2"/>
      <c r="EMQ880" s="2"/>
      <c r="EMR880" s="2"/>
      <c r="EMS880" s="2"/>
      <c r="EMT880" s="2"/>
      <c r="EMU880" s="2"/>
      <c r="EMV880" s="2"/>
      <c r="EMW880" s="2"/>
      <c r="EMX880" s="2"/>
      <c r="EMY880" s="2"/>
      <c r="EMZ880" s="2"/>
      <c r="ENA880" s="2"/>
      <c r="ENB880" s="2"/>
      <c r="ENC880" s="2"/>
      <c r="END880" s="2"/>
      <c r="ENE880" s="2"/>
      <c r="ENF880" s="2"/>
      <c r="ENG880" s="2"/>
      <c r="ENH880" s="2"/>
      <c r="ENI880" s="2"/>
      <c r="ENJ880" s="2"/>
      <c r="ENK880" s="2"/>
      <c r="ENL880" s="2"/>
      <c r="ENM880" s="2"/>
      <c r="ENN880" s="2"/>
      <c r="ENO880" s="2"/>
      <c r="ENP880" s="2"/>
      <c r="ENQ880" s="2"/>
      <c r="ENR880" s="2"/>
      <c r="ENS880" s="2"/>
      <c r="ENT880" s="2"/>
      <c r="ENU880" s="2"/>
      <c r="ENV880" s="2"/>
      <c r="ENW880" s="2"/>
      <c r="ENX880" s="2"/>
      <c r="ENY880" s="2"/>
      <c r="ENZ880" s="2"/>
      <c r="EOA880" s="2"/>
      <c r="EOB880" s="2"/>
      <c r="EOC880" s="2"/>
      <c r="EOD880" s="2"/>
      <c r="EOE880" s="2"/>
      <c r="EOF880" s="2"/>
      <c r="EOG880" s="2"/>
      <c r="EOH880" s="2"/>
      <c r="EOI880" s="2"/>
      <c r="EOJ880" s="2"/>
      <c r="EOK880" s="2"/>
      <c r="EOL880" s="2"/>
      <c r="EOM880" s="2"/>
      <c r="EON880" s="2"/>
      <c r="EOO880" s="2"/>
      <c r="EOP880" s="2"/>
      <c r="EOQ880" s="2"/>
      <c r="EOR880" s="2"/>
      <c r="EOS880" s="2"/>
      <c r="EOT880" s="2"/>
      <c r="EOU880" s="2"/>
      <c r="EOV880" s="2"/>
      <c r="EOW880" s="2"/>
      <c r="EOX880" s="2"/>
      <c r="EOY880" s="2"/>
      <c r="EOZ880" s="2"/>
      <c r="EPA880" s="2"/>
      <c r="EPB880" s="2"/>
      <c r="EPC880" s="2"/>
      <c r="EPD880" s="2"/>
      <c r="EPE880" s="2"/>
      <c r="EPF880" s="2"/>
      <c r="EPG880" s="2"/>
      <c r="EPH880" s="2"/>
      <c r="EPI880" s="2"/>
      <c r="EPJ880" s="2"/>
      <c r="EPK880" s="2"/>
      <c r="EPL880" s="2"/>
      <c r="EPM880" s="2"/>
      <c r="EPN880" s="2"/>
      <c r="EPO880" s="2"/>
      <c r="EPP880" s="2"/>
      <c r="EPQ880" s="2"/>
      <c r="EPR880" s="2"/>
      <c r="EPS880" s="2"/>
      <c r="EPT880" s="2"/>
      <c r="EPU880" s="2"/>
      <c r="EPV880" s="2"/>
      <c r="EPW880" s="2"/>
      <c r="EPX880" s="2"/>
      <c r="EPY880" s="2"/>
      <c r="EPZ880" s="2"/>
      <c r="EQA880" s="2"/>
      <c r="EQB880" s="2"/>
      <c r="EQC880" s="2"/>
      <c r="EQD880" s="2"/>
      <c r="EQE880" s="2"/>
      <c r="EQF880" s="2"/>
      <c r="EQG880" s="2"/>
      <c r="EQH880" s="2"/>
      <c r="EQI880" s="2"/>
      <c r="EQJ880" s="2"/>
      <c r="EQK880" s="2"/>
      <c r="EQL880" s="2"/>
      <c r="EQM880" s="2"/>
      <c r="EQN880" s="2"/>
      <c r="EQO880" s="2"/>
      <c r="EQP880" s="2"/>
      <c r="EQQ880" s="2"/>
      <c r="EQR880" s="2"/>
      <c r="EQS880" s="2"/>
      <c r="EQT880" s="2"/>
      <c r="EQU880" s="2"/>
      <c r="EQV880" s="2"/>
      <c r="EQW880" s="2"/>
      <c r="EQX880" s="2"/>
      <c r="EQY880" s="2"/>
      <c r="EQZ880" s="2"/>
      <c r="ERA880" s="2"/>
      <c r="ERB880" s="2"/>
      <c r="ERC880" s="2"/>
      <c r="ERD880" s="2"/>
      <c r="ERE880" s="2"/>
      <c r="ERF880" s="2"/>
      <c r="ERG880" s="2"/>
      <c r="ERH880" s="2"/>
      <c r="ERI880" s="2"/>
      <c r="ERJ880" s="2"/>
      <c r="ERK880" s="2"/>
      <c r="ERL880" s="2"/>
      <c r="ERM880" s="2"/>
      <c r="ERN880" s="2"/>
      <c r="ERO880" s="2"/>
      <c r="ERP880" s="2"/>
      <c r="ERQ880" s="2"/>
      <c r="ERR880" s="2"/>
      <c r="ERS880" s="2"/>
      <c r="ERT880" s="2"/>
      <c r="ERU880" s="2"/>
      <c r="ERV880" s="2"/>
      <c r="ERW880" s="2"/>
      <c r="ERX880" s="2"/>
      <c r="ERY880" s="2"/>
      <c r="ERZ880" s="2"/>
      <c r="ESA880" s="2"/>
      <c r="ESB880" s="2"/>
      <c r="ESC880" s="2"/>
      <c r="ESD880" s="2"/>
      <c r="ESE880" s="2"/>
      <c r="ESF880" s="2"/>
      <c r="ESG880" s="2"/>
      <c r="ESH880" s="2"/>
      <c r="ESI880" s="2"/>
      <c r="ESJ880" s="2"/>
      <c r="ESK880" s="2"/>
      <c r="ESL880" s="2"/>
      <c r="ESM880" s="2"/>
      <c r="ESN880" s="2"/>
      <c r="ESO880" s="2"/>
      <c r="ESP880" s="2"/>
      <c r="ESQ880" s="2"/>
      <c r="ESR880" s="2"/>
      <c r="ESS880" s="2"/>
      <c r="EST880" s="2"/>
      <c r="ESU880" s="2"/>
      <c r="ESV880" s="2"/>
      <c r="ESW880" s="2"/>
      <c r="ESX880" s="2"/>
      <c r="ESY880" s="2"/>
      <c r="ESZ880" s="2"/>
      <c r="ETA880" s="2"/>
      <c r="ETB880" s="2"/>
      <c r="ETC880" s="2"/>
      <c r="ETD880" s="2"/>
      <c r="ETE880" s="2"/>
      <c r="ETF880" s="2"/>
      <c r="ETG880" s="2"/>
      <c r="ETH880" s="2"/>
      <c r="ETI880" s="2"/>
      <c r="ETJ880" s="2"/>
      <c r="ETK880" s="2"/>
      <c r="ETL880" s="2"/>
      <c r="ETM880" s="2"/>
      <c r="ETN880" s="2"/>
      <c r="ETO880" s="2"/>
      <c r="ETP880" s="2"/>
      <c r="ETQ880" s="2"/>
      <c r="ETR880" s="2"/>
      <c r="ETS880" s="2"/>
      <c r="ETT880" s="2"/>
      <c r="ETU880" s="2"/>
      <c r="ETV880" s="2"/>
      <c r="ETW880" s="2"/>
      <c r="ETX880" s="2"/>
      <c r="ETY880" s="2"/>
      <c r="ETZ880" s="2"/>
      <c r="EUA880" s="2"/>
      <c r="EUB880" s="2"/>
      <c r="EUC880" s="2"/>
      <c r="EUD880" s="2"/>
      <c r="EUE880" s="2"/>
      <c r="EUF880" s="2"/>
      <c r="EUG880" s="2"/>
      <c r="EUH880" s="2"/>
      <c r="EUI880" s="2"/>
      <c r="EUJ880" s="2"/>
      <c r="EUK880" s="2"/>
      <c r="EUL880" s="2"/>
      <c r="EUM880" s="2"/>
      <c r="EUN880" s="2"/>
      <c r="EUO880" s="2"/>
      <c r="EUP880" s="2"/>
      <c r="EUQ880" s="2"/>
      <c r="EUR880" s="2"/>
      <c r="EUS880" s="2"/>
      <c r="EUT880" s="2"/>
      <c r="EUU880" s="2"/>
      <c r="EUV880" s="2"/>
      <c r="EUW880" s="2"/>
      <c r="EUX880" s="2"/>
      <c r="EUY880" s="2"/>
      <c r="EUZ880" s="2"/>
      <c r="EVA880" s="2"/>
      <c r="EVB880" s="2"/>
      <c r="EVC880" s="2"/>
      <c r="EVD880" s="2"/>
      <c r="EVE880" s="2"/>
      <c r="EVF880" s="2"/>
      <c r="EVG880" s="2"/>
      <c r="EVH880" s="2"/>
      <c r="EVI880" s="2"/>
      <c r="EVJ880" s="2"/>
      <c r="EVK880" s="2"/>
      <c r="EVL880" s="2"/>
      <c r="EVM880" s="2"/>
      <c r="EVN880" s="2"/>
      <c r="EVO880" s="2"/>
      <c r="EVP880" s="2"/>
      <c r="EVQ880" s="2"/>
      <c r="EVR880" s="2"/>
      <c r="EVS880" s="2"/>
      <c r="EVT880" s="2"/>
      <c r="EVU880" s="2"/>
      <c r="EVV880" s="2"/>
      <c r="EVW880" s="2"/>
      <c r="EVX880" s="2"/>
      <c r="EVY880" s="2"/>
      <c r="EVZ880" s="2"/>
      <c r="EWA880" s="2"/>
      <c r="EWB880" s="2"/>
      <c r="EWC880" s="2"/>
      <c r="EWD880" s="2"/>
      <c r="EWE880" s="2"/>
      <c r="EWF880" s="2"/>
      <c r="EWG880" s="2"/>
      <c r="EWH880" s="2"/>
      <c r="EWI880" s="2"/>
      <c r="EWJ880" s="2"/>
      <c r="EWK880" s="2"/>
      <c r="EWL880" s="2"/>
      <c r="EWM880" s="2"/>
      <c r="EWN880" s="2"/>
      <c r="EWO880" s="2"/>
      <c r="EWP880" s="2"/>
      <c r="EWQ880" s="2"/>
      <c r="EWR880" s="2"/>
      <c r="EWS880" s="2"/>
      <c r="EWT880" s="2"/>
      <c r="EWU880" s="2"/>
      <c r="EWV880" s="2"/>
      <c r="EWW880" s="2"/>
      <c r="EWX880" s="2"/>
      <c r="EWY880" s="2"/>
      <c r="EWZ880" s="2"/>
      <c r="EXA880" s="2"/>
      <c r="EXB880" s="2"/>
      <c r="EXC880" s="2"/>
      <c r="EXD880" s="2"/>
      <c r="EXE880" s="2"/>
      <c r="EXF880" s="2"/>
      <c r="EXG880" s="2"/>
      <c r="EXH880" s="2"/>
      <c r="EXI880" s="2"/>
      <c r="EXJ880" s="2"/>
      <c r="EXK880" s="2"/>
      <c r="EXL880" s="2"/>
      <c r="EXM880" s="2"/>
      <c r="EXN880" s="2"/>
      <c r="EXO880" s="2"/>
      <c r="EXP880" s="2"/>
      <c r="EXQ880" s="2"/>
      <c r="EXR880" s="2"/>
      <c r="EXS880" s="2"/>
      <c r="EXT880" s="2"/>
      <c r="EXU880" s="2"/>
      <c r="EXV880" s="2"/>
      <c r="EXW880" s="2"/>
      <c r="EXX880" s="2"/>
      <c r="EXY880" s="2"/>
      <c r="EXZ880" s="2"/>
      <c r="EYA880" s="2"/>
      <c r="EYB880" s="2"/>
      <c r="EYC880" s="2"/>
      <c r="EYD880" s="2"/>
      <c r="EYE880" s="2"/>
      <c r="EYF880" s="2"/>
      <c r="EYG880" s="2"/>
      <c r="EYH880" s="2"/>
      <c r="EYI880" s="2"/>
      <c r="EYJ880" s="2"/>
      <c r="EYK880" s="2"/>
      <c r="EYL880" s="2"/>
      <c r="EYM880" s="2"/>
      <c r="EYN880" s="2"/>
      <c r="EYO880" s="2"/>
      <c r="EYP880" s="2"/>
      <c r="EYQ880" s="2"/>
      <c r="EYR880" s="2"/>
      <c r="EYS880" s="2"/>
      <c r="EYT880" s="2"/>
      <c r="EYU880" s="2"/>
      <c r="EYV880" s="2"/>
      <c r="EYW880" s="2"/>
      <c r="EYX880" s="2"/>
      <c r="EYY880" s="2"/>
      <c r="EYZ880" s="2"/>
      <c r="EZA880" s="2"/>
      <c r="EZB880" s="2"/>
      <c r="EZC880" s="2"/>
      <c r="EZD880" s="2"/>
      <c r="EZE880" s="2"/>
      <c r="EZF880" s="2"/>
      <c r="EZG880" s="2"/>
      <c r="EZH880" s="2"/>
      <c r="EZI880" s="2"/>
      <c r="EZJ880" s="2"/>
      <c r="EZK880" s="2"/>
      <c r="EZL880" s="2"/>
      <c r="EZM880" s="2"/>
      <c r="EZN880" s="2"/>
      <c r="EZO880" s="2"/>
      <c r="EZP880" s="2"/>
      <c r="EZQ880" s="2"/>
      <c r="EZR880" s="2"/>
      <c r="EZS880" s="2"/>
      <c r="EZT880" s="2"/>
      <c r="EZU880" s="2"/>
      <c r="EZV880" s="2"/>
      <c r="EZW880" s="2"/>
      <c r="EZX880" s="2"/>
      <c r="EZY880" s="2"/>
      <c r="EZZ880" s="2"/>
      <c r="FAA880" s="2"/>
      <c r="FAB880" s="2"/>
      <c r="FAC880" s="2"/>
      <c r="FAD880" s="2"/>
      <c r="FAE880" s="2"/>
      <c r="FAF880" s="2"/>
      <c r="FAG880" s="2"/>
      <c r="FAH880" s="2"/>
      <c r="FAI880" s="2"/>
      <c r="FAJ880" s="2"/>
      <c r="FAK880" s="2"/>
      <c r="FAL880" s="2"/>
      <c r="FAM880" s="2"/>
      <c r="FAN880" s="2"/>
      <c r="FAO880" s="2"/>
      <c r="FAP880" s="2"/>
      <c r="FAQ880" s="2"/>
      <c r="FAR880" s="2"/>
      <c r="FAS880" s="2"/>
      <c r="FAT880" s="2"/>
      <c r="FAU880" s="2"/>
      <c r="FAV880" s="2"/>
      <c r="FAW880" s="2"/>
      <c r="FAX880" s="2"/>
      <c r="FAY880" s="2"/>
      <c r="FAZ880" s="2"/>
      <c r="FBA880" s="2"/>
      <c r="FBB880" s="2"/>
      <c r="FBC880" s="2"/>
      <c r="FBD880" s="2"/>
      <c r="FBE880" s="2"/>
      <c r="FBF880" s="2"/>
      <c r="FBG880" s="2"/>
      <c r="FBH880" s="2"/>
      <c r="FBI880" s="2"/>
      <c r="FBJ880" s="2"/>
      <c r="FBK880" s="2"/>
      <c r="FBL880" s="2"/>
      <c r="FBM880" s="2"/>
      <c r="FBN880" s="2"/>
      <c r="FBO880" s="2"/>
      <c r="FBP880" s="2"/>
      <c r="FBQ880" s="2"/>
      <c r="FBR880" s="2"/>
      <c r="FBS880" s="2"/>
      <c r="FBT880" s="2"/>
      <c r="FBU880" s="2"/>
      <c r="FBV880" s="2"/>
      <c r="FBW880" s="2"/>
      <c r="FBX880" s="2"/>
      <c r="FBY880" s="2"/>
      <c r="FBZ880" s="2"/>
      <c r="FCA880" s="2"/>
      <c r="FCB880" s="2"/>
      <c r="FCC880" s="2"/>
      <c r="FCD880" s="2"/>
      <c r="FCE880" s="2"/>
      <c r="FCF880" s="2"/>
      <c r="FCG880" s="2"/>
      <c r="FCH880" s="2"/>
      <c r="FCI880" s="2"/>
      <c r="FCJ880" s="2"/>
      <c r="FCK880" s="2"/>
      <c r="FCL880" s="2"/>
      <c r="FCM880" s="2"/>
      <c r="FCN880" s="2"/>
      <c r="FCO880" s="2"/>
      <c r="FCP880" s="2"/>
      <c r="FCQ880" s="2"/>
      <c r="FCR880" s="2"/>
      <c r="FCS880" s="2"/>
      <c r="FCT880" s="2"/>
      <c r="FCU880" s="2"/>
      <c r="FCV880" s="2"/>
      <c r="FCW880" s="2"/>
      <c r="FCX880" s="2"/>
      <c r="FCY880" s="2"/>
      <c r="FCZ880" s="2"/>
      <c r="FDA880" s="2"/>
      <c r="FDB880" s="2"/>
      <c r="FDC880" s="2"/>
      <c r="FDD880" s="2"/>
      <c r="FDE880" s="2"/>
      <c r="FDF880" s="2"/>
      <c r="FDG880" s="2"/>
      <c r="FDH880" s="2"/>
      <c r="FDI880" s="2"/>
      <c r="FDJ880" s="2"/>
      <c r="FDK880" s="2"/>
      <c r="FDL880" s="2"/>
      <c r="FDM880" s="2"/>
      <c r="FDN880" s="2"/>
      <c r="FDO880" s="2"/>
      <c r="FDP880" s="2"/>
      <c r="FDQ880" s="2"/>
      <c r="FDR880" s="2"/>
      <c r="FDS880" s="2"/>
      <c r="FDT880" s="2"/>
      <c r="FDU880" s="2"/>
      <c r="FDV880" s="2"/>
      <c r="FDW880" s="2"/>
      <c r="FDX880" s="2"/>
      <c r="FDY880" s="2"/>
      <c r="FDZ880" s="2"/>
      <c r="FEA880" s="2"/>
      <c r="FEB880" s="2"/>
      <c r="FEC880" s="2"/>
      <c r="FED880" s="2"/>
      <c r="FEE880" s="2"/>
      <c r="FEF880" s="2"/>
      <c r="FEG880" s="2"/>
      <c r="FEH880" s="2"/>
      <c r="FEI880" s="2"/>
      <c r="FEJ880" s="2"/>
      <c r="FEK880" s="2"/>
      <c r="FEL880" s="2"/>
      <c r="FEM880" s="2"/>
      <c r="FEN880" s="2"/>
      <c r="FEO880" s="2"/>
      <c r="FEP880" s="2"/>
      <c r="FEQ880" s="2"/>
      <c r="FER880" s="2"/>
      <c r="FES880" s="2"/>
      <c r="FET880" s="2"/>
      <c r="FEU880" s="2"/>
      <c r="FEV880" s="2"/>
      <c r="FEW880" s="2"/>
      <c r="FEX880" s="2"/>
      <c r="FEY880" s="2"/>
      <c r="FEZ880" s="2"/>
      <c r="FFA880" s="2"/>
      <c r="FFB880" s="2"/>
      <c r="FFC880" s="2"/>
      <c r="FFD880" s="2"/>
      <c r="FFE880" s="2"/>
      <c r="FFF880" s="2"/>
      <c r="FFG880" s="2"/>
      <c r="FFH880" s="2"/>
      <c r="FFI880" s="2"/>
      <c r="FFJ880" s="2"/>
      <c r="FFK880" s="2"/>
      <c r="FFL880" s="2"/>
      <c r="FFM880" s="2"/>
      <c r="FFN880" s="2"/>
      <c r="FFO880" s="2"/>
      <c r="FFP880" s="2"/>
      <c r="FFQ880" s="2"/>
      <c r="FFR880" s="2"/>
      <c r="FFS880" s="2"/>
      <c r="FFT880" s="2"/>
      <c r="FFU880" s="2"/>
      <c r="FFV880" s="2"/>
      <c r="FFW880" s="2"/>
      <c r="FFX880" s="2"/>
      <c r="FFY880" s="2"/>
      <c r="FFZ880" s="2"/>
      <c r="FGA880" s="2"/>
      <c r="FGB880" s="2"/>
      <c r="FGC880" s="2"/>
      <c r="FGD880" s="2"/>
      <c r="FGE880" s="2"/>
      <c r="FGF880" s="2"/>
      <c r="FGG880" s="2"/>
      <c r="FGH880" s="2"/>
      <c r="FGI880" s="2"/>
      <c r="FGJ880" s="2"/>
      <c r="FGK880" s="2"/>
      <c r="FGL880" s="2"/>
      <c r="FGM880" s="2"/>
      <c r="FGN880" s="2"/>
      <c r="FGO880" s="2"/>
      <c r="FGP880" s="2"/>
      <c r="FGQ880" s="2"/>
      <c r="FGR880" s="2"/>
      <c r="FGS880" s="2"/>
      <c r="FGT880" s="2"/>
      <c r="FGU880" s="2"/>
      <c r="FGV880" s="2"/>
      <c r="FGW880" s="2"/>
      <c r="FGX880" s="2"/>
      <c r="FGY880" s="2"/>
      <c r="FGZ880" s="2"/>
      <c r="FHA880" s="2"/>
      <c r="FHB880" s="2"/>
      <c r="FHC880" s="2"/>
      <c r="FHD880" s="2"/>
      <c r="FHE880" s="2"/>
      <c r="FHF880" s="2"/>
      <c r="FHG880" s="2"/>
      <c r="FHH880" s="2"/>
      <c r="FHI880" s="2"/>
      <c r="FHJ880" s="2"/>
      <c r="FHK880" s="2"/>
      <c r="FHL880" s="2"/>
      <c r="FHM880" s="2"/>
      <c r="FHN880" s="2"/>
      <c r="FHO880" s="2"/>
      <c r="FHP880" s="2"/>
      <c r="FHQ880" s="2"/>
      <c r="FHR880" s="2"/>
      <c r="FHS880" s="2"/>
      <c r="FHT880" s="2"/>
      <c r="FHU880" s="2"/>
      <c r="FHV880" s="2"/>
      <c r="FHW880" s="2"/>
      <c r="FHX880" s="2"/>
      <c r="FHY880" s="2"/>
      <c r="FHZ880" s="2"/>
      <c r="FIA880" s="2"/>
      <c r="FIB880" s="2"/>
      <c r="FIC880" s="2"/>
      <c r="FID880" s="2"/>
      <c r="FIE880" s="2"/>
      <c r="FIF880" s="2"/>
      <c r="FIG880" s="2"/>
      <c r="FIH880" s="2"/>
      <c r="FII880" s="2"/>
      <c r="FIJ880" s="2"/>
      <c r="FIK880" s="2"/>
      <c r="FIL880" s="2"/>
      <c r="FIM880" s="2"/>
      <c r="FIN880" s="2"/>
      <c r="FIO880" s="2"/>
      <c r="FIP880" s="2"/>
      <c r="FIQ880" s="2"/>
      <c r="FIR880" s="2"/>
      <c r="FIS880" s="2"/>
      <c r="FIT880" s="2"/>
      <c r="FIU880" s="2"/>
      <c r="FIV880" s="2"/>
      <c r="FIW880" s="2"/>
      <c r="FIX880" s="2"/>
      <c r="FIY880" s="2"/>
      <c r="FIZ880" s="2"/>
      <c r="FJA880" s="2"/>
      <c r="FJB880" s="2"/>
      <c r="FJC880" s="2"/>
      <c r="FJD880" s="2"/>
      <c r="FJE880" s="2"/>
      <c r="FJF880" s="2"/>
      <c r="FJG880" s="2"/>
      <c r="FJH880" s="2"/>
      <c r="FJI880" s="2"/>
      <c r="FJJ880" s="2"/>
      <c r="FJK880" s="2"/>
      <c r="FJL880" s="2"/>
      <c r="FJM880" s="2"/>
      <c r="FJN880" s="2"/>
      <c r="FJO880" s="2"/>
      <c r="FJP880" s="2"/>
      <c r="FJQ880" s="2"/>
      <c r="FJR880" s="2"/>
      <c r="FJS880" s="2"/>
      <c r="FJT880" s="2"/>
      <c r="FJU880" s="2"/>
      <c r="FJV880" s="2"/>
      <c r="FJW880" s="2"/>
      <c r="FJX880" s="2"/>
      <c r="FJY880" s="2"/>
      <c r="FJZ880" s="2"/>
      <c r="FKA880" s="2"/>
      <c r="FKB880" s="2"/>
      <c r="FKC880" s="2"/>
      <c r="FKD880" s="2"/>
      <c r="FKE880" s="2"/>
      <c r="FKF880" s="2"/>
      <c r="FKG880" s="2"/>
      <c r="FKH880" s="2"/>
      <c r="FKI880" s="2"/>
      <c r="FKJ880" s="2"/>
      <c r="FKK880" s="2"/>
      <c r="FKL880" s="2"/>
      <c r="FKM880" s="2"/>
      <c r="FKN880" s="2"/>
      <c r="FKO880" s="2"/>
      <c r="FKP880" s="2"/>
      <c r="FKQ880" s="2"/>
      <c r="FKR880" s="2"/>
      <c r="FKS880" s="2"/>
      <c r="FKT880" s="2"/>
      <c r="FKU880" s="2"/>
      <c r="FKV880" s="2"/>
      <c r="FKW880" s="2"/>
      <c r="FKX880" s="2"/>
      <c r="FKY880" s="2"/>
      <c r="FKZ880" s="2"/>
      <c r="FLA880" s="2"/>
      <c r="FLB880" s="2"/>
      <c r="FLC880" s="2"/>
      <c r="FLD880" s="2"/>
      <c r="FLE880" s="2"/>
      <c r="FLF880" s="2"/>
      <c r="FLG880" s="2"/>
      <c r="FLH880" s="2"/>
      <c r="FLI880" s="2"/>
      <c r="FLJ880" s="2"/>
      <c r="FLK880" s="2"/>
      <c r="FLL880" s="2"/>
      <c r="FLM880" s="2"/>
      <c r="FLN880" s="2"/>
      <c r="FLO880" s="2"/>
      <c r="FLP880" s="2"/>
      <c r="FLQ880" s="2"/>
      <c r="FLR880" s="2"/>
      <c r="FLS880" s="2"/>
      <c r="FLT880" s="2"/>
      <c r="FLU880" s="2"/>
      <c r="FLV880" s="2"/>
      <c r="FLW880" s="2"/>
      <c r="FLX880" s="2"/>
      <c r="FLY880" s="2"/>
      <c r="FLZ880" s="2"/>
      <c r="FMA880" s="2"/>
      <c r="FMB880" s="2"/>
      <c r="FMC880" s="2"/>
      <c r="FMD880" s="2"/>
      <c r="FME880" s="2"/>
      <c r="FMF880" s="2"/>
      <c r="FMG880" s="2"/>
      <c r="FMH880" s="2"/>
      <c r="FMI880" s="2"/>
      <c r="FMJ880" s="2"/>
      <c r="FMK880" s="2"/>
      <c r="FML880" s="2"/>
      <c r="FMM880" s="2"/>
      <c r="FMN880" s="2"/>
      <c r="FMO880" s="2"/>
      <c r="FMP880" s="2"/>
      <c r="FMQ880" s="2"/>
      <c r="FMR880" s="2"/>
      <c r="FMS880" s="2"/>
      <c r="FMT880" s="2"/>
      <c r="FMU880" s="2"/>
      <c r="FMV880" s="2"/>
      <c r="FMW880" s="2"/>
      <c r="FMX880" s="2"/>
      <c r="FMY880" s="2"/>
      <c r="FMZ880" s="2"/>
      <c r="FNA880" s="2"/>
      <c r="FNB880" s="2"/>
      <c r="FNC880" s="2"/>
      <c r="FND880" s="2"/>
      <c r="FNE880" s="2"/>
      <c r="FNF880" s="2"/>
      <c r="FNG880" s="2"/>
      <c r="FNH880" s="2"/>
      <c r="FNI880" s="2"/>
      <c r="FNJ880" s="2"/>
      <c r="FNK880" s="2"/>
      <c r="FNL880" s="2"/>
      <c r="FNM880" s="2"/>
      <c r="FNN880" s="2"/>
      <c r="FNO880" s="2"/>
      <c r="FNP880" s="2"/>
      <c r="FNQ880" s="2"/>
      <c r="FNR880" s="2"/>
      <c r="FNS880" s="2"/>
      <c r="FNT880" s="2"/>
      <c r="FNU880" s="2"/>
      <c r="FNV880" s="2"/>
      <c r="FNW880" s="2"/>
      <c r="FNX880" s="2"/>
      <c r="FNY880" s="2"/>
      <c r="FNZ880" s="2"/>
      <c r="FOA880" s="2"/>
      <c r="FOB880" s="2"/>
      <c r="FOC880" s="2"/>
      <c r="FOD880" s="2"/>
      <c r="FOE880" s="2"/>
      <c r="FOF880" s="2"/>
      <c r="FOG880" s="2"/>
      <c r="FOH880" s="2"/>
      <c r="FOI880" s="2"/>
      <c r="FOJ880" s="2"/>
      <c r="FOK880" s="2"/>
      <c r="FOL880" s="2"/>
      <c r="FOM880" s="2"/>
      <c r="FON880" s="2"/>
      <c r="FOO880" s="2"/>
      <c r="FOP880" s="2"/>
      <c r="FOQ880" s="2"/>
      <c r="FOR880" s="2"/>
      <c r="FOS880" s="2"/>
      <c r="FOT880" s="2"/>
      <c r="FOU880" s="2"/>
      <c r="FOV880" s="2"/>
      <c r="FOW880" s="2"/>
      <c r="FOX880" s="2"/>
      <c r="FOY880" s="2"/>
      <c r="FOZ880" s="2"/>
      <c r="FPA880" s="2"/>
      <c r="FPB880" s="2"/>
      <c r="FPC880" s="2"/>
      <c r="FPD880" s="2"/>
      <c r="FPE880" s="2"/>
      <c r="FPF880" s="2"/>
      <c r="FPG880" s="2"/>
      <c r="FPH880" s="2"/>
      <c r="FPI880" s="2"/>
      <c r="FPJ880" s="2"/>
      <c r="FPK880" s="2"/>
      <c r="FPL880" s="2"/>
      <c r="FPM880" s="2"/>
      <c r="FPN880" s="2"/>
      <c r="FPO880" s="2"/>
      <c r="FPP880" s="2"/>
      <c r="FPQ880" s="2"/>
      <c r="FPR880" s="2"/>
      <c r="FPS880" s="2"/>
      <c r="FPT880" s="2"/>
      <c r="FPU880" s="2"/>
      <c r="FPV880" s="2"/>
      <c r="FPW880" s="2"/>
      <c r="FPX880" s="2"/>
      <c r="FPY880" s="2"/>
      <c r="FPZ880" s="2"/>
      <c r="FQA880" s="2"/>
      <c r="FQB880" s="2"/>
      <c r="FQC880" s="2"/>
      <c r="FQD880" s="2"/>
      <c r="FQE880" s="2"/>
      <c r="FQF880" s="2"/>
      <c r="FQG880" s="2"/>
      <c r="FQH880" s="2"/>
      <c r="FQI880" s="2"/>
      <c r="FQJ880" s="2"/>
      <c r="FQK880" s="2"/>
      <c r="FQL880" s="2"/>
      <c r="FQM880" s="2"/>
      <c r="FQN880" s="2"/>
      <c r="FQO880" s="2"/>
      <c r="FQP880" s="2"/>
      <c r="FQQ880" s="2"/>
      <c r="FQR880" s="2"/>
      <c r="FQS880" s="2"/>
      <c r="FQT880" s="2"/>
      <c r="FQU880" s="2"/>
      <c r="FQV880" s="2"/>
      <c r="FQW880" s="2"/>
      <c r="FQX880" s="2"/>
      <c r="FQY880" s="2"/>
      <c r="FQZ880" s="2"/>
      <c r="FRA880" s="2"/>
      <c r="FRB880" s="2"/>
      <c r="FRC880" s="2"/>
      <c r="FRD880" s="2"/>
      <c r="FRE880" s="2"/>
      <c r="FRF880" s="2"/>
      <c r="FRG880" s="2"/>
      <c r="FRH880" s="2"/>
      <c r="FRI880" s="2"/>
      <c r="FRJ880" s="2"/>
      <c r="FRK880" s="2"/>
      <c r="FRL880" s="2"/>
      <c r="FRM880" s="2"/>
      <c r="FRN880" s="2"/>
      <c r="FRO880" s="2"/>
      <c r="FRP880" s="2"/>
      <c r="FRQ880" s="2"/>
      <c r="FRR880" s="2"/>
      <c r="FRS880" s="2"/>
      <c r="FRT880" s="2"/>
      <c r="FRU880" s="2"/>
      <c r="FRV880" s="2"/>
      <c r="FRW880" s="2"/>
      <c r="FRX880" s="2"/>
      <c r="FRY880" s="2"/>
      <c r="FRZ880" s="2"/>
      <c r="FSA880" s="2"/>
      <c r="FSB880" s="2"/>
      <c r="FSC880" s="2"/>
      <c r="FSD880" s="2"/>
      <c r="FSE880" s="2"/>
      <c r="FSF880" s="2"/>
      <c r="FSG880" s="2"/>
      <c r="FSH880" s="2"/>
      <c r="FSI880" s="2"/>
      <c r="FSJ880" s="2"/>
      <c r="FSK880" s="2"/>
      <c r="FSL880" s="2"/>
      <c r="FSM880" s="2"/>
      <c r="FSN880" s="2"/>
      <c r="FSO880" s="2"/>
      <c r="FSP880" s="2"/>
      <c r="FSQ880" s="2"/>
      <c r="FSR880" s="2"/>
      <c r="FSS880" s="2"/>
      <c r="FST880" s="2"/>
      <c r="FSU880" s="2"/>
      <c r="FSV880" s="2"/>
      <c r="FSW880" s="2"/>
      <c r="FSX880" s="2"/>
      <c r="FSY880" s="2"/>
      <c r="FSZ880" s="2"/>
      <c r="FTA880" s="2"/>
      <c r="FTB880" s="2"/>
      <c r="FTC880" s="2"/>
      <c r="FTD880" s="2"/>
      <c r="FTE880" s="2"/>
      <c r="FTF880" s="2"/>
      <c r="FTG880" s="2"/>
      <c r="FTH880" s="2"/>
      <c r="FTI880" s="2"/>
      <c r="FTJ880" s="2"/>
      <c r="FTK880" s="2"/>
      <c r="FTL880" s="2"/>
      <c r="FTM880" s="2"/>
      <c r="FTN880" s="2"/>
      <c r="FTO880" s="2"/>
      <c r="FTP880" s="2"/>
      <c r="FTQ880" s="2"/>
      <c r="FTR880" s="2"/>
      <c r="FTS880" s="2"/>
      <c r="FTT880" s="2"/>
      <c r="FTU880" s="2"/>
      <c r="FTV880" s="2"/>
      <c r="FTW880" s="2"/>
      <c r="FTX880" s="2"/>
      <c r="FTY880" s="2"/>
      <c r="FTZ880" s="2"/>
      <c r="FUA880" s="2"/>
      <c r="FUB880" s="2"/>
      <c r="FUC880" s="2"/>
      <c r="FUD880" s="2"/>
      <c r="FUE880" s="2"/>
      <c r="FUF880" s="2"/>
      <c r="FUG880" s="2"/>
      <c r="FUH880" s="2"/>
      <c r="FUI880" s="2"/>
      <c r="FUJ880" s="2"/>
      <c r="FUK880" s="2"/>
      <c r="FUL880" s="2"/>
      <c r="FUM880" s="2"/>
      <c r="FUN880" s="2"/>
      <c r="FUO880" s="2"/>
      <c r="FUP880" s="2"/>
      <c r="FUQ880" s="2"/>
      <c r="FUR880" s="2"/>
      <c r="FUS880" s="2"/>
      <c r="FUT880" s="2"/>
      <c r="FUU880" s="2"/>
      <c r="FUV880" s="2"/>
      <c r="FUW880" s="2"/>
      <c r="FUX880" s="2"/>
      <c r="FUY880" s="2"/>
      <c r="FUZ880" s="2"/>
      <c r="FVA880" s="2"/>
      <c r="FVB880" s="2"/>
      <c r="FVC880" s="2"/>
      <c r="FVD880" s="2"/>
      <c r="FVE880" s="2"/>
      <c r="FVF880" s="2"/>
      <c r="FVG880" s="2"/>
      <c r="FVH880" s="2"/>
      <c r="FVI880" s="2"/>
      <c r="FVJ880" s="2"/>
      <c r="FVK880" s="2"/>
      <c r="FVL880" s="2"/>
      <c r="FVM880" s="2"/>
      <c r="FVN880" s="2"/>
      <c r="FVO880" s="2"/>
      <c r="FVP880" s="2"/>
      <c r="FVQ880" s="2"/>
      <c r="FVR880" s="2"/>
      <c r="FVS880" s="2"/>
      <c r="FVT880" s="2"/>
      <c r="FVU880" s="2"/>
      <c r="FVV880" s="2"/>
      <c r="FVW880" s="2"/>
      <c r="FVX880" s="2"/>
      <c r="FVY880" s="2"/>
      <c r="FVZ880" s="2"/>
      <c r="FWA880" s="2"/>
      <c r="FWB880" s="2"/>
      <c r="FWC880" s="2"/>
      <c r="FWD880" s="2"/>
      <c r="FWE880" s="2"/>
      <c r="FWF880" s="2"/>
      <c r="FWG880" s="2"/>
      <c r="FWH880" s="2"/>
      <c r="FWI880" s="2"/>
      <c r="FWJ880" s="2"/>
      <c r="FWK880" s="2"/>
      <c r="FWL880" s="2"/>
      <c r="FWM880" s="2"/>
      <c r="FWN880" s="2"/>
      <c r="FWO880" s="2"/>
      <c r="FWP880" s="2"/>
      <c r="FWQ880" s="2"/>
      <c r="FWR880" s="2"/>
      <c r="FWS880" s="2"/>
      <c r="FWT880" s="2"/>
      <c r="FWU880" s="2"/>
      <c r="FWV880" s="2"/>
      <c r="FWW880" s="2"/>
      <c r="FWX880" s="2"/>
      <c r="FWY880" s="2"/>
      <c r="FWZ880" s="2"/>
      <c r="FXA880" s="2"/>
      <c r="FXB880" s="2"/>
      <c r="FXC880" s="2"/>
      <c r="FXD880" s="2"/>
      <c r="FXE880" s="2"/>
      <c r="FXF880" s="2"/>
      <c r="FXG880" s="2"/>
      <c r="FXH880" s="2"/>
      <c r="FXI880" s="2"/>
      <c r="FXJ880" s="2"/>
      <c r="FXK880" s="2"/>
      <c r="FXL880" s="2"/>
      <c r="FXM880" s="2"/>
      <c r="FXN880" s="2"/>
      <c r="FXO880" s="2"/>
      <c r="FXP880" s="2"/>
      <c r="FXQ880" s="2"/>
      <c r="FXR880" s="2"/>
      <c r="FXS880" s="2"/>
      <c r="FXT880" s="2"/>
      <c r="FXU880" s="2"/>
      <c r="FXV880" s="2"/>
      <c r="FXW880" s="2"/>
      <c r="FXX880" s="2"/>
      <c r="FXY880" s="2"/>
      <c r="FXZ880" s="2"/>
      <c r="FYA880" s="2"/>
      <c r="FYB880" s="2"/>
      <c r="FYC880" s="2"/>
      <c r="FYD880" s="2"/>
      <c r="FYE880" s="2"/>
      <c r="FYF880" s="2"/>
      <c r="FYG880" s="2"/>
      <c r="FYH880" s="2"/>
      <c r="FYI880" s="2"/>
      <c r="FYJ880" s="2"/>
      <c r="FYK880" s="2"/>
      <c r="FYL880" s="2"/>
      <c r="FYM880" s="2"/>
      <c r="FYN880" s="2"/>
      <c r="FYO880" s="2"/>
      <c r="FYP880" s="2"/>
      <c r="FYQ880" s="2"/>
      <c r="FYR880" s="2"/>
      <c r="FYS880" s="2"/>
      <c r="FYT880" s="2"/>
      <c r="FYU880" s="2"/>
      <c r="FYV880" s="2"/>
      <c r="FYW880" s="2"/>
      <c r="FYX880" s="2"/>
      <c r="FYY880" s="2"/>
      <c r="FYZ880" s="2"/>
      <c r="FZA880" s="2"/>
      <c r="FZB880" s="2"/>
      <c r="FZC880" s="2"/>
      <c r="FZD880" s="2"/>
      <c r="FZE880" s="2"/>
      <c r="FZF880" s="2"/>
      <c r="FZG880" s="2"/>
      <c r="FZH880" s="2"/>
      <c r="FZI880" s="2"/>
      <c r="FZJ880" s="2"/>
      <c r="FZK880" s="2"/>
      <c r="FZL880" s="2"/>
      <c r="FZM880" s="2"/>
      <c r="FZN880" s="2"/>
      <c r="FZO880" s="2"/>
      <c r="FZP880" s="2"/>
      <c r="FZQ880" s="2"/>
      <c r="FZR880" s="2"/>
      <c r="FZS880" s="2"/>
      <c r="FZT880" s="2"/>
      <c r="FZU880" s="2"/>
      <c r="FZV880" s="2"/>
      <c r="FZW880" s="2"/>
      <c r="FZX880" s="2"/>
      <c r="FZY880" s="2"/>
      <c r="FZZ880" s="2"/>
      <c r="GAA880" s="2"/>
      <c r="GAB880" s="2"/>
      <c r="GAC880" s="2"/>
      <c r="GAD880" s="2"/>
      <c r="GAE880" s="2"/>
      <c r="GAF880" s="2"/>
      <c r="GAG880" s="2"/>
      <c r="GAH880" s="2"/>
      <c r="GAI880" s="2"/>
      <c r="GAJ880" s="2"/>
      <c r="GAK880" s="2"/>
      <c r="GAL880" s="2"/>
      <c r="GAM880" s="2"/>
      <c r="GAN880" s="2"/>
      <c r="GAO880" s="2"/>
      <c r="GAP880" s="2"/>
      <c r="GAQ880" s="2"/>
      <c r="GAR880" s="2"/>
      <c r="GAS880" s="2"/>
      <c r="GAT880" s="2"/>
      <c r="GAU880" s="2"/>
      <c r="GAV880" s="2"/>
      <c r="GAW880" s="2"/>
      <c r="GAX880" s="2"/>
      <c r="GAY880" s="2"/>
      <c r="GAZ880" s="2"/>
      <c r="GBA880" s="2"/>
      <c r="GBB880" s="2"/>
      <c r="GBC880" s="2"/>
      <c r="GBD880" s="2"/>
      <c r="GBE880" s="2"/>
      <c r="GBF880" s="2"/>
      <c r="GBG880" s="2"/>
      <c r="GBH880" s="2"/>
      <c r="GBI880" s="2"/>
      <c r="GBJ880" s="2"/>
      <c r="GBK880" s="2"/>
      <c r="GBL880" s="2"/>
      <c r="GBM880" s="2"/>
      <c r="GBN880" s="2"/>
      <c r="GBO880" s="2"/>
      <c r="GBP880" s="2"/>
      <c r="GBQ880" s="2"/>
      <c r="GBR880" s="2"/>
      <c r="GBS880" s="2"/>
      <c r="GBT880" s="2"/>
      <c r="GBU880" s="2"/>
      <c r="GBV880" s="2"/>
      <c r="GBW880" s="2"/>
      <c r="GBX880" s="2"/>
      <c r="GBY880" s="2"/>
      <c r="GBZ880" s="2"/>
      <c r="GCA880" s="2"/>
      <c r="GCB880" s="2"/>
      <c r="GCC880" s="2"/>
      <c r="GCD880" s="2"/>
      <c r="GCE880" s="2"/>
      <c r="GCF880" s="2"/>
      <c r="GCG880" s="2"/>
      <c r="GCH880" s="2"/>
      <c r="GCI880" s="2"/>
      <c r="GCJ880" s="2"/>
      <c r="GCK880" s="2"/>
      <c r="GCL880" s="2"/>
      <c r="GCM880" s="2"/>
      <c r="GCN880" s="2"/>
      <c r="GCO880" s="2"/>
      <c r="GCP880" s="2"/>
      <c r="GCQ880" s="2"/>
      <c r="GCR880" s="2"/>
      <c r="GCS880" s="2"/>
      <c r="GCT880" s="2"/>
      <c r="GCU880" s="2"/>
      <c r="GCV880" s="2"/>
      <c r="GCW880" s="2"/>
      <c r="GCX880" s="2"/>
      <c r="GCY880" s="2"/>
      <c r="GCZ880" s="2"/>
      <c r="GDA880" s="2"/>
      <c r="GDB880" s="2"/>
      <c r="GDC880" s="2"/>
      <c r="GDD880" s="2"/>
      <c r="GDE880" s="2"/>
      <c r="GDF880" s="2"/>
      <c r="GDG880" s="2"/>
      <c r="GDH880" s="2"/>
      <c r="GDI880" s="2"/>
      <c r="GDJ880" s="2"/>
      <c r="GDK880" s="2"/>
      <c r="GDL880" s="2"/>
      <c r="GDM880" s="2"/>
      <c r="GDN880" s="2"/>
      <c r="GDO880" s="2"/>
      <c r="GDP880" s="2"/>
      <c r="GDQ880" s="2"/>
      <c r="GDR880" s="2"/>
      <c r="GDS880" s="2"/>
      <c r="GDT880" s="2"/>
      <c r="GDU880" s="2"/>
      <c r="GDV880" s="2"/>
      <c r="GDW880" s="2"/>
      <c r="GDX880" s="2"/>
      <c r="GDY880" s="2"/>
      <c r="GDZ880" s="2"/>
      <c r="GEA880" s="2"/>
      <c r="GEB880" s="2"/>
      <c r="GEC880" s="2"/>
      <c r="GED880" s="2"/>
      <c r="GEE880" s="2"/>
      <c r="GEF880" s="2"/>
      <c r="GEG880" s="2"/>
      <c r="GEH880" s="2"/>
      <c r="GEI880" s="2"/>
      <c r="GEJ880" s="2"/>
      <c r="GEK880" s="2"/>
      <c r="GEL880" s="2"/>
      <c r="GEM880" s="2"/>
      <c r="GEN880" s="2"/>
      <c r="GEO880" s="2"/>
      <c r="GEP880" s="2"/>
      <c r="GEQ880" s="2"/>
      <c r="GER880" s="2"/>
      <c r="GES880" s="2"/>
      <c r="GET880" s="2"/>
      <c r="GEU880" s="2"/>
      <c r="GEV880" s="2"/>
      <c r="GEW880" s="2"/>
      <c r="GEX880" s="2"/>
      <c r="GEY880" s="2"/>
      <c r="GEZ880" s="2"/>
      <c r="GFA880" s="2"/>
      <c r="GFB880" s="2"/>
      <c r="GFC880" s="2"/>
      <c r="GFD880" s="2"/>
      <c r="GFE880" s="2"/>
      <c r="GFF880" s="2"/>
      <c r="GFG880" s="2"/>
      <c r="GFH880" s="2"/>
      <c r="GFI880" s="2"/>
      <c r="GFJ880" s="2"/>
      <c r="GFK880" s="2"/>
      <c r="GFL880" s="2"/>
      <c r="GFM880" s="2"/>
      <c r="GFN880" s="2"/>
      <c r="GFO880" s="2"/>
      <c r="GFP880" s="2"/>
      <c r="GFQ880" s="2"/>
      <c r="GFR880" s="2"/>
      <c r="GFS880" s="2"/>
      <c r="GFT880" s="2"/>
      <c r="GFU880" s="2"/>
      <c r="GFV880" s="2"/>
      <c r="GFW880" s="2"/>
      <c r="GFX880" s="2"/>
      <c r="GFY880" s="2"/>
      <c r="GFZ880" s="2"/>
      <c r="GGA880" s="2"/>
      <c r="GGB880" s="2"/>
      <c r="GGC880" s="2"/>
      <c r="GGD880" s="2"/>
      <c r="GGE880" s="2"/>
      <c r="GGF880" s="2"/>
      <c r="GGG880" s="2"/>
      <c r="GGH880" s="2"/>
      <c r="GGI880" s="2"/>
      <c r="GGJ880" s="2"/>
      <c r="GGK880" s="2"/>
      <c r="GGL880" s="2"/>
      <c r="GGM880" s="2"/>
      <c r="GGN880" s="2"/>
      <c r="GGO880" s="2"/>
      <c r="GGP880" s="2"/>
      <c r="GGQ880" s="2"/>
      <c r="GGR880" s="2"/>
      <c r="GGS880" s="2"/>
      <c r="GGT880" s="2"/>
      <c r="GGU880" s="2"/>
      <c r="GGV880" s="2"/>
      <c r="GGW880" s="2"/>
      <c r="GGX880" s="2"/>
      <c r="GGY880" s="2"/>
      <c r="GGZ880" s="2"/>
      <c r="GHA880" s="2"/>
      <c r="GHB880" s="2"/>
      <c r="GHC880" s="2"/>
      <c r="GHD880" s="2"/>
      <c r="GHE880" s="2"/>
      <c r="GHF880" s="2"/>
      <c r="GHG880" s="2"/>
      <c r="GHH880" s="2"/>
      <c r="GHI880" s="2"/>
      <c r="GHJ880" s="2"/>
      <c r="GHK880" s="2"/>
      <c r="GHL880" s="2"/>
      <c r="GHM880" s="2"/>
      <c r="GHN880" s="2"/>
      <c r="GHO880" s="2"/>
      <c r="GHP880" s="2"/>
      <c r="GHQ880" s="2"/>
      <c r="GHR880" s="2"/>
      <c r="GHS880" s="2"/>
      <c r="GHT880" s="2"/>
      <c r="GHU880" s="2"/>
      <c r="GHV880" s="2"/>
      <c r="GHW880" s="2"/>
      <c r="GHX880" s="2"/>
      <c r="GHY880" s="2"/>
      <c r="GHZ880" s="2"/>
      <c r="GIA880" s="2"/>
      <c r="GIB880" s="2"/>
      <c r="GIC880" s="2"/>
      <c r="GID880" s="2"/>
      <c r="GIE880" s="2"/>
      <c r="GIF880" s="2"/>
      <c r="GIG880" s="2"/>
      <c r="GIH880" s="2"/>
      <c r="GII880" s="2"/>
      <c r="GIJ880" s="2"/>
      <c r="GIK880" s="2"/>
      <c r="GIL880" s="2"/>
      <c r="GIM880" s="2"/>
      <c r="GIN880" s="2"/>
      <c r="GIO880" s="2"/>
      <c r="GIP880" s="2"/>
      <c r="GIQ880" s="2"/>
      <c r="GIR880" s="2"/>
      <c r="GIS880" s="2"/>
      <c r="GIT880" s="2"/>
      <c r="GIU880" s="2"/>
      <c r="GIV880" s="2"/>
      <c r="GIW880" s="2"/>
      <c r="GIX880" s="2"/>
      <c r="GIY880" s="2"/>
      <c r="GIZ880" s="2"/>
      <c r="GJA880" s="2"/>
      <c r="GJB880" s="2"/>
      <c r="GJC880" s="2"/>
      <c r="GJD880" s="2"/>
      <c r="GJE880" s="2"/>
      <c r="GJF880" s="2"/>
      <c r="GJG880" s="2"/>
      <c r="GJH880" s="2"/>
      <c r="GJI880" s="2"/>
      <c r="GJJ880" s="2"/>
      <c r="GJK880" s="2"/>
      <c r="GJL880" s="2"/>
      <c r="GJM880" s="2"/>
      <c r="GJN880" s="2"/>
      <c r="GJO880" s="2"/>
      <c r="GJP880" s="2"/>
      <c r="GJQ880" s="2"/>
      <c r="GJR880" s="2"/>
      <c r="GJS880" s="2"/>
      <c r="GJT880" s="2"/>
      <c r="GJU880" s="2"/>
      <c r="GJV880" s="2"/>
      <c r="GJW880" s="2"/>
      <c r="GJX880" s="2"/>
      <c r="GJY880" s="2"/>
      <c r="GJZ880" s="2"/>
      <c r="GKA880" s="2"/>
      <c r="GKB880" s="2"/>
      <c r="GKC880" s="2"/>
      <c r="GKD880" s="2"/>
      <c r="GKE880" s="2"/>
      <c r="GKF880" s="2"/>
      <c r="GKG880" s="2"/>
      <c r="GKH880" s="2"/>
      <c r="GKI880" s="2"/>
      <c r="GKJ880" s="2"/>
      <c r="GKK880" s="2"/>
      <c r="GKL880" s="2"/>
      <c r="GKM880" s="2"/>
      <c r="GKN880" s="2"/>
      <c r="GKO880" s="2"/>
      <c r="GKP880" s="2"/>
      <c r="GKQ880" s="2"/>
      <c r="GKR880" s="2"/>
      <c r="GKS880" s="2"/>
      <c r="GKT880" s="2"/>
      <c r="GKU880" s="2"/>
      <c r="GKV880" s="2"/>
      <c r="GKW880" s="2"/>
      <c r="GKX880" s="2"/>
      <c r="GKY880" s="2"/>
      <c r="GKZ880" s="2"/>
      <c r="GLA880" s="2"/>
      <c r="GLB880" s="2"/>
      <c r="GLC880" s="2"/>
      <c r="GLD880" s="2"/>
      <c r="GLE880" s="2"/>
      <c r="GLF880" s="2"/>
      <c r="GLG880" s="2"/>
      <c r="GLH880" s="2"/>
      <c r="GLI880" s="2"/>
      <c r="GLJ880" s="2"/>
      <c r="GLK880" s="2"/>
      <c r="GLL880" s="2"/>
      <c r="GLM880" s="2"/>
      <c r="GLN880" s="2"/>
      <c r="GLO880" s="2"/>
      <c r="GLP880" s="2"/>
      <c r="GLQ880" s="2"/>
      <c r="GLR880" s="2"/>
      <c r="GLS880" s="2"/>
      <c r="GLT880" s="2"/>
      <c r="GLU880" s="2"/>
      <c r="GLV880" s="2"/>
      <c r="GLW880" s="2"/>
      <c r="GLX880" s="2"/>
      <c r="GLY880" s="2"/>
      <c r="GLZ880" s="2"/>
      <c r="GMA880" s="2"/>
      <c r="GMB880" s="2"/>
      <c r="GMC880" s="2"/>
      <c r="GMD880" s="2"/>
      <c r="GME880" s="2"/>
      <c r="GMF880" s="2"/>
      <c r="GMG880" s="2"/>
      <c r="GMH880" s="2"/>
      <c r="GMI880" s="2"/>
      <c r="GMJ880" s="2"/>
      <c r="GMK880" s="2"/>
      <c r="GML880" s="2"/>
      <c r="GMM880" s="2"/>
      <c r="GMN880" s="2"/>
      <c r="GMO880" s="2"/>
      <c r="GMP880" s="2"/>
      <c r="GMQ880" s="2"/>
      <c r="GMR880" s="2"/>
      <c r="GMS880" s="2"/>
      <c r="GMT880" s="2"/>
      <c r="GMU880" s="2"/>
      <c r="GMV880" s="2"/>
      <c r="GMW880" s="2"/>
      <c r="GMX880" s="2"/>
      <c r="GMY880" s="2"/>
      <c r="GMZ880" s="2"/>
      <c r="GNA880" s="2"/>
      <c r="GNB880" s="2"/>
      <c r="GNC880" s="2"/>
      <c r="GND880" s="2"/>
      <c r="GNE880" s="2"/>
      <c r="GNF880" s="2"/>
      <c r="GNG880" s="2"/>
      <c r="GNH880" s="2"/>
      <c r="GNI880" s="2"/>
      <c r="GNJ880" s="2"/>
      <c r="GNK880" s="2"/>
      <c r="GNL880" s="2"/>
      <c r="GNM880" s="2"/>
      <c r="GNN880" s="2"/>
      <c r="GNO880" s="2"/>
      <c r="GNP880" s="2"/>
      <c r="GNQ880" s="2"/>
      <c r="GNR880" s="2"/>
      <c r="GNS880" s="2"/>
      <c r="GNT880" s="2"/>
      <c r="GNU880" s="2"/>
      <c r="GNV880" s="2"/>
      <c r="GNW880" s="2"/>
      <c r="GNX880" s="2"/>
      <c r="GNY880" s="2"/>
      <c r="GNZ880" s="2"/>
      <c r="GOA880" s="2"/>
      <c r="GOB880" s="2"/>
      <c r="GOC880" s="2"/>
      <c r="GOD880" s="2"/>
      <c r="GOE880" s="2"/>
      <c r="GOF880" s="2"/>
      <c r="GOG880" s="2"/>
      <c r="GOH880" s="2"/>
      <c r="GOI880" s="2"/>
      <c r="GOJ880" s="2"/>
      <c r="GOK880" s="2"/>
      <c r="GOL880" s="2"/>
      <c r="GOM880" s="2"/>
      <c r="GON880" s="2"/>
      <c r="GOO880" s="2"/>
      <c r="GOP880" s="2"/>
      <c r="GOQ880" s="2"/>
      <c r="GOR880" s="2"/>
      <c r="GOS880" s="2"/>
      <c r="GOT880" s="2"/>
      <c r="GOU880" s="2"/>
      <c r="GOV880" s="2"/>
      <c r="GOW880" s="2"/>
      <c r="GOX880" s="2"/>
      <c r="GOY880" s="2"/>
      <c r="GOZ880" s="2"/>
      <c r="GPA880" s="2"/>
      <c r="GPB880" s="2"/>
      <c r="GPC880" s="2"/>
      <c r="GPD880" s="2"/>
      <c r="GPE880" s="2"/>
      <c r="GPF880" s="2"/>
      <c r="GPG880" s="2"/>
      <c r="GPH880" s="2"/>
      <c r="GPI880" s="2"/>
      <c r="GPJ880" s="2"/>
      <c r="GPK880" s="2"/>
      <c r="GPL880" s="2"/>
      <c r="GPM880" s="2"/>
      <c r="GPN880" s="2"/>
      <c r="GPO880" s="2"/>
      <c r="GPP880" s="2"/>
      <c r="GPQ880" s="2"/>
      <c r="GPR880" s="2"/>
      <c r="GPS880" s="2"/>
      <c r="GPT880" s="2"/>
      <c r="GPU880" s="2"/>
      <c r="GPV880" s="2"/>
      <c r="GPW880" s="2"/>
      <c r="GPX880" s="2"/>
      <c r="GPY880" s="2"/>
      <c r="GPZ880" s="2"/>
      <c r="GQA880" s="2"/>
      <c r="GQB880" s="2"/>
      <c r="GQC880" s="2"/>
      <c r="GQD880" s="2"/>
      <c r="GQE880" s="2"/>
      <c r="GQF880" s="2"/>
      <c r="GQG880" s="2"/>
      <c r="GQH880" s="2"/>
      <c r="GQI880" s="2"/>
      <c r="GQJ880" s="2"/>
      <c r="GQK880" s="2"/>
      <c r="GQL880" s="2"/>
      <c r="GQM880" s="2"/>
      <c r="GQN880" s="2"/>
      <c r="GQO880" s="2"/>
      <c r="GQP880" s="2"/>
      <c r="GQQ880" s="2"/>
      <c r="GQR880" s="2"/>
      <c r="GQS880" s="2"/>
      <c r="GQT880" s="2"/>
      <c r="GQU880" s="2"/>
      <c r="GQV880" s="2"/>
      <c r="GQW880" s="2"/>
      <c r="GQX880" s="2"/>
      <c r="GQY880" s="2"/>
      <c r="GQZ880" s="2"/>
      <c r="GRA880" s="2"/>
      <c r="GRB880" s="2"/>
      <c r="GRC880" s="2"/>
      <c r="GRD880" s="2"/>
      <c r="GRE880" s="2"/>
      <c r="GRF880" s="2"/>
      <c r="GRG880" s="2"/>
      <c r="GRH880" s="2"/>
      <c r="GRI880" s="2"/>
      <c r="GRJ880" s="2"/>
      <c r="GRK880" s="2"/>
      <c r="GRL880" s="2"/>
      <c r="GRM880" s="2"/>
      <c r="GRN880" s="2"/>
      <c r="GRO880" s="2"/>
      <c r="GRP880" s="2"/>
      <c r="GRQ880" s="2"/>
      <c r="GRR880" s="2"/>
      <c r="GRS880" s="2"/>
      <c r="GRT880" s="2"/>
      <c r="GRU880" s="2"/>
      <c r="GRV880" s="2"/>
      <c r="GRW880" s="2"/>
      <c r="GRX880" s="2"/>
      <c r="GRY880" s="2"/>
      <c r="GRZ880" s="2"/>
      <c r="GSA880" s="2"/>
      <c r="GSB880" s="2"/>
      <c r="GSC880" s="2"/>
      <c r="GSD880" s="2"/>
      <c r="GSE880" s="2"/>
      <c r="GSF880" s="2"/>
      <c r="GSG880" s="2"/>
      <c r="GSH880" s="2"/>
      <c r="GSI880" s="2"/>
      <c r="GSJ880" s="2"/>
      <c r="GSK880" s="2"/>
      <c r="GSL880" s="2"/>
      <c r="GSM880" s="2"/>
      <c r="GSN880" s="2"/>
      <c r="GSO880" s="2"/>
      <c r="GSP880" s="2"/>
      <c r="GSQ880" s="2"/>
      <c r="GSR880" s="2"/>
      <c r="GSS880" s="2"/>
      <c r="GST880" s="2"/>
      <c r="GSU880" s="2"/>
      <c r="GSV880" s="2"/>
      <c r="GSW880" s="2"/>
      <c r="GSX880" s="2"/>
      <c r="GSY880" s="2"/>
      <c r="GSZ880" s="2"/>
      <c r="GTA880" s="2"/>
      <c r="GTB880" s="2"/>
      <c r="GTC880" s="2"/>
      <c r="GTD880" s="2"/>
      <c r="GTE880" s="2"/>
      <c r="GTF880" s="2"/>
      <c r="GTG880" s="2"/>
      <c r="GTH880" s="2"/>
      <c r="GTI880" s="2"/>
      <c r="GTJ880" s="2"/>
      <c r="GTK880" s="2"/>
      <c r="GTL880" s="2"/>
      <c r="GTM880" s="2"/>
      <c r="GTN880" s="2"/>
      <c r="GTO880" s="2"/>
      <c r="GTP880" s="2"/>
      <c r="GTQ880" s="2"/>
      <c r="GTR880" s="2"/>
      <c r="GTS880" s="2"/>
      <c r="GTT880" s="2"/>
      <c r="GTU880" s="2"/>
      <c r="GTV880" s="2"/>
      <c r="GTW880" s="2"/>
      <c r="GTX880" s="2"/>
      <c r="GTY880" s="2"/>
      <c r="GTZ880" s="2"/>
      <c r="GUA880" s="2"/>
      <c r="GUB880" s="2"/>
      <c r="GUC880" s="2"/>
      <c r="GUD880" s="2"/>
      <c r="GUE880" s="2"/>
      <c r="GUF880" s="2"/>
      <c r="GUG880" s="2"/>
      <c r="GUH880" s="2"/>
      <c r="GUI880" s="2"/>
      <c r="GUJ880" s="2"/>
      <c r="GUK880" s="2"/>
      <c r="GUL880" s="2"/>
      <c r="GUM880" s="2"/>
      <c r="GUN880" s="2"/>
      <c r="GUO880" s="2"/>
      <c r="GUP880" s="2"/>
      <c r="GUQ880" s="2"/>
      <c r="GUR880" s="2"/>
      <c r="GUS880" s="2"/>
      <c r="GUT880" s="2"/>
      <c r="GUU880" s="2"/>
      <c r="GUV880" s="2"/>
      <c r="GUW880" s="2"/>
      <c r="GUX880" s="2"/>
      <c r="GUY880" s="2"/>
      <c r="GUZ880" s="2"/>
      <c r="GVA880" s="2"/>
      <c r="GVB880" s="2"/>
      <c r="GVC880" s="2"/>
      <c r="GVD880" s="2"/>
      <c r="GVE880" s="2"/>
      <c r="GVF880" s="2"/>
      <c r="GVG880" s="2"/>
      <c r="GVH880" s="2"/>
      <c r="GVI880" s="2"/>
      <c r="GVJ880" s="2"/>
      <c r="GVK880" s="2"/>
      <c r="GVL880" s="2"/>
      <c r="GVM880" s="2"/>
      <c r="GVN880" s="2"/>
      <c r="GVO880" s="2"/>
      <c r="GVP880" s="2"/>
      <c r="GVQ880" s="2"/>
      <c r="GVR880" s="2"/>
      <c r="GVS880" s="2"/>
      <c r="GVT880" s="2"/>
      <c r="GVU880" s="2"/>
      <c r="GVV880" s="2"/>
      <c r="GVW880" s="2"/>
      <c r="GVX880" s="2"/>
      <c r="GVY880" s="2"/>
      <c r="GVZ880" s="2"/>
      <c r="GWA880" s="2"/>
      <c r="GWB880" s="2"/>
      <c r="GWC880" s="2"/>
      <c r="GWD880" s="2"/>
      <c r="GWE880" s="2"/>
      <c r="GWF880" s="2"/>
      <c r="GWG880" s="2"/>
      <c r="GWH880" s="2"/>
      <c r="GWI880" s="2"/>
      <c r="GWJ880" s="2"/>
      <c r="GWK880" s="2"/>
      <c r="GWL880" s="2"/>
      <c r="GWM880" s="2"/>
      <c r="GWN880" s="2"/>
      <c r="GWO880" s="2"/>
      <c r="GWP880" s="2"/>
      <c r="GWQ880" s="2"/>
      <c r="GWR880" s="2"/>
      <c r="GWS880" s="2"/>
      <c r="GWT880" s="2"/>
      <c r="GWU880" s="2"/>
      <c r="GWV880" s="2"/>
      <c r="GWW880" s="2"/>
      <c r="GWX880" s="2"/>
      <c r="GWY880" s="2"/>
      <c r="GWZ880" s="2"/>
      <c r="GXA880" s="2"/>
      <c r="GXB880" s="2"/>
      <c r="GXC880" s="2"/>
      <c r="GXD880" s="2"/>
      <c r="GXE880" s="2"/>
      <c r="GXF880" s="2"/>
      <c r="GXG880" s="2"/>
      <c r="GXH880" s="2"/>
      <c r="GXI880" s="2"/>
      <c r="GXJ880" s="2"/>
      <c r="GXK880" s="2"/>
      <c r="GXL880" s="2"/>
      <c r="GXM880" s="2"/>
      <c r="GXN880" s="2"/>
      <c r="GXO880" s="2"/>
      <c r="GXP880" s="2"/>
      <c r="GXQ880" s="2"/>
      <c r="GXR880" s="2"/>
      <c r="GXS880" s="2"/>
      <c r="GXT880" s="2"/>
      <c r="GXU880" s="2"/>
      <c r="GXV880" s="2"/>
      <c r="GXW880" s="2"/>
      <c r="GXX880" s="2"/>
      <c r="GXY880" s="2"/>
      <c r="GXZ880" s="2"/>
      <c r="GYA880" s="2"/>
      <c r="GYB880" s="2"/>
      <c r="GYC880" s="2"/>
      <c r="GYD880" s="2"/>
      <c r="GYE880" s="2"/>
      <c r="GYF880" s="2"/>
      <c r="GYG880" s="2"/>
      <c r="GYH880" s="2"/>
      <c r="GYI880" s="2"/>
      <c r="GYJ880" s="2"/>
      <c r="GYK880" s="2"/>
      <c r="GYL880" s="2"/>
      <c r="GYM880" s="2"/>
      <c r="GYN880" s="2"/>
      <c r="GYO880" s="2"/>
      <c r="GYP880" s="2"/>
      <c r="GYQ880" s="2"/>
      <c r="GYR880" s="2"/>
      <c r="GYS880" s="2"/>
      <c r="GYT880" s="2"/>
      <c r="GYU880" s="2"/>
      <c r="GYV880" s="2"/>
      <c r="GYW880" s="2"/>
      <c r="GYX880" s="2"/>
      <c r="GYY880" s="2"/>
      <c r="GYZ880" s="2"/>
      <c r="GZA880" s="2"/>
      <c r="GZB880" s="2"/>
      <c r="GZC880" s="2"/>
      <c r="GZD880" s="2"/>
      <c r="GZE880" s="2"/>
      <c r="GZF880" s="2"/>
      <c r="GZG880" s="2"/>
      <c r="GZH880" s="2"/>
      <c r="GZI880" s="2"/>
      <c r="GZJ880" s="2"/>
      <c r="GZK880" s="2"/>
      <c r="GZL880" s="2"/>
      <c r="GZM880" s="2"/>
      <c r="GZN880" s="2"/>
      <c r="GZO880" s="2"/>
      <c r="GZP880" s="2"/>
      <c r="GZQ880" s="2"/>
      <c r="GZR880" s="2"/>
      <c r="GZS880" s="2"/>
      <c r="GZT880" s="2"/>
      <c r="GZU880" s="2"/>
      <c r="GZV880" s="2"/>
      <c r="GZW880" s="2"/>
      <c r="GZX880" s="2"/>
      <c r="GZY880" s="2"/>
      <c r="GZZ880" s="2"/>
      <c r="HAA880" s="2"/>
      <c r="HAB880" s="2"/>
      <c r="HAC880" s="2"/>
      <c r="HAD880" s="2"/>
      <c r="HAE880" s="2"/>
      <c r="HAF880" s="2"/>
      <c r="HAG880" s="2"/>
      <c r="HAH880" s="2"/>
      <c r="HAI880" s="2"/>
      <c r="HAJ880" s="2"/>
      <c r="HAK880" s="2"/>
      <c r="HAL880" s="2"/>
      <c r="HAM880" s="2"/>
      <c r="HAN880" s="2"/>
      <c r="HAO880" s="2"/>
      <c r="HAP880" s="2"/>
      <c r="HAQ880" s="2"/>
      <c r="HAR880" s="2"/>
      <c r="HAS880" s="2"/>
      <c r="HAT880" s="2"/>
      <c r="HAU880" s="2"/>
      <c r="HAV880" s="2"/>
      <c r="HAW880" s="2"/>
      <c r="HAX880" s="2"/>
      <c r="HAY880" s="2"/>
      <c r="HAZ880" s="2"/>
      <c r="HBA880" s="2"/>
      <c r="HBB880" s="2"/>
      <c r="HBC880" s="2"/>
      <c r="HBD880" s="2"/>
      <c r="HBE880" s="2"/>
      <c r="HBF880" s="2"/>
      <c r="HBG880" s="2"/>
      <c r="HBH880" s="2"/>
      <c r="HBI880" s="2"/>
      <c r="HBJ880" s="2"/>
      <c r="HBK880" s="2"/>
      <c r="HBL880" s="2"/>
      <c r="HBM880" s="2"/>
      <c r="HBN880" s="2"/>
      <c r="HBO880" s="2"/>
      <c r="HBP880" s="2"/>
      <c r="HBQ880" s="2"/>
      <c r="HBR880" s="2"/>
      <c r="HBS880" s="2"/>
      <c r="HBT880" s="2"/>
      <c r="HBU880" s="2"/>
      <c r="HBV880" s="2"/>
      <c r="HBW880" s="2"/>
      <c r="HBX880" s="2"/>
      <c r="HBY880" s="2"/>
      <c r="HBZ880" s="2"/>
      <c r="HCA880" s="2"/>
      <c r="HCB880" s="2"/>
      <c r="HCC880" s="2"/>
      <c r="HCD880" s="2"/>
      <c r="HCE880" s="2"/>
      <c r="HCF880" s="2"/>
      <c r="HCG880" s="2"/>
      <c r="HCH880" s="2"/>
      <c r="HCI880" s="2"/>
      <c r="HCJ880" s="2"/>
      <c r="HCK880" s="2"/>
      <c r="HCL880" s="2"/>
      <c r="HCM880" s="2"/>
      <c r="HCN880" s="2"/>
      <c r="HCO880" s="2"/>
      <c r="HCP880" s="2"/>
      <c r="HCQ880" s="2"/>
      <c r="HCR880" s="2"/>
      <c r="HCS880" s="2"/>
      <c r="HCT880" s="2"/>
      <c r="HCU880" s="2"/>
      <c r="HCV880" s="2"/>
      <c r="HCW880" s="2"/>
      <c r="HCX880" s="2"/>
      <c r="HCY880" s="2"/>
      <c r="HCZ880" s="2"/>
      <c r="HDA880" s="2"/>
      <c r="HDB880" s="2"/>
      <c r="HDC880" s="2"/>
      <c r="HDD880" s="2"/>
      <c r="HDE880" s="2"/>
      <c r="HDF880" s="2"/>
      <c r="HDG880" s="2"/>
      <c r="HDH880" s="2"/>
      <c r="HDI880" s="2"/>
      <c r="HDJ880" s="2"/>
      <c r="HDK880" s="2"/>
      <c r="HDL880" s="2"/>
      <c r="HDM880" s="2"/>
      <c r="HDN880" s="2"/>
      <c r="HDO880" s="2"/>
      <c r="HDP880" s="2"/>
      <c r="HDQ880" s="2"/>
      <c r="HDR880" s="2"/>
      <c r="HDS880" s="2"/>
      <c r="HDT880" s="2"/>
      <c r="HDU880" s="2"/>
      <c r="HDV880" s="2"/>
      <c r="HDW880" s="2"/>
      <c r="HDX880" s="2"/>
      <c r="HDY880" s="2"/>
      <c r="HDZ880" s="2"/>
      <c r="HEA880" s="2"/>
      <c r="HEB880" s="2"/>
      <c r="HEC880" s="2"/>
      <c r="HED880" s="2"/>
      <c r="HEE880" s="2"/>
      <c r="HEF880" s="2"/>
      <c r="HEG880" s="2"/>
      <c r="HEH880" s="2"/>
      <c r="HEI880" s="2"/>
      <c r="HEJ880" s="2"/>
      <c r="HEK880" s="2"/>
      <c r="HEL880" s="2"/>
      <c r="HEM880" s="2"/>
      <c r="HEN880" s="2"/>
      <c r="HEO880" s="2"/>
      <c r="HEP880" s="2"/>
      <c r="HEQ880" s="2"/>
      <c r="HER880" s="2"/>
      <c r="HES880" s="2"/>
      <c r="HET880" s="2"/>
      <c r="HEU880" s="2"/>
      <c r="HEV880" s="2"/>
      <c r="HEW880" s="2"/>
      <c r="HEX880" s="2"/>
      <c r="HEY880" s="2"/>
      <c r="HEZ880" s="2"/>
      <c r="HFA880" s="2"/>
      <c r="HFB880" s="2"/>
      <c r="HFC880" s="2"/>
      <c r="HFD880" s="2"/>
      <c r="HFE880" s="2"/>
      <c r="HFF880" s="2"/>
      <c r="HFG880" s="2"/>
      <c r="HFH880" s="2"/>
      <c r="HFI880" s="2"/>
      <c r="HFJ880" s="2"/>
      <c r="HFK880" s="2"/>
      <c r="HFL880" s="2"/>
      <c r="HFM880" s="2"/>
      <c r="HFN880" s="2"/>
      <c r="HFO880" s="2"/>
      <c r="HFP880" s="2"/>
      <c r="HFQ880" s="2"/>
      <c r="HFR880" s="2"/>
      <c r="HFS880" s="2"/>
      <c r="HFT880" s="2"/>
      <c r="HFU880" s="2"/>
      <c r="HFV880" s="2"/>
      <c r="HFW880" s="2"/>
      <c r="HFX880" s="2"/>
      <c r="HFY880" s="2"/>
      <c r="HFZ880" s="2"/>
      <c r="HGA880" s="2"/>
      <c r="HGB880" s="2"/>
      <c r="HGC880" s="2"/>
      <c r="HGD880" s="2"/>
      <c r="HGE880" s="2"/>
      <c r="HGF880" s="2"/>
      <c r="HGG880" s="2"/>
      <c r="HGH880" s="2"/>
      <c r="HGI880" s="2"/>
      <c r="HGJ880" s="2"/>
      <c r="HGK880" s="2"/>
      <c r="HGL880" s="2"/>
      <c r="HGM880" s="2"/>
      <c r="HGN880" s="2"/>
      <c r="HGO880" s="2"/>
      <c r="HGP880" s="2"/>
      <c r="HGQ880" s="2"/>
      <c r="HGR880" s="2"/>
      <c r="HGS880" s="2"/>
      <c r="HGT880" s="2"/>
      <c r="HGU880" s="2"/>
      <c r="HGV880" s="2"/>
      <c r="HGW880" s="2"/>
      <c r="HGX880" s="2"/>
      <c r="HGY880" s="2"/>
      <c r="HGZ880" s="2"/>
      <c r="HHA880" s="2"/>
      <c r="HHB880" s="2"/>
      <c r="HHC880" s="2"/>
      <c r="HHD880" s="2"/>
      <c r="HHE880" s="2"/>
      <c r="HHF880" s="2"/>
      <c r="HHG880" s="2"/>
      <c r="HHH880" s="2"/>
      <c r="HHI880" s="2"/>
      <c r="HHJ880" s="2"/>
      <c r="HHK880" s="2"/>
      <c r="HHL880" s="2"/>
      <c r="HHM880" s="2"/>
      <c r="HHN880" s="2"/>
      <c r="HHO880" s="2"/>
      <c r="HHP880" s="2"/>
      <c r="HHQ880" s="2"/>
      <c r="HHR880" s="2"/>
      <c r="HHS880" s="2"/>
      <c r="HHT880" s="2"/>
      <c r="HHU880" s="2"/>
      <c r="HHV880" s="2"/>
      <c r="HHW880" s="2"/>
      <c r="HHX880" s="2"/>
      <c r="HHY880" s="2"/>
      <c r="HHZ880" s="2"/>
      <c r="HIA880" s="2"/>
      <c r="HIB880" s="2"/>
      <c r="HIC880" s="2"/>
      <c r="HID880" s="2"/>
      <c r="HIE880" s="2"/>
      <c r="HIF880" s="2"/>
      <c r="HIG880" s="2"/>
      <c r="HIH880" s="2"/>
      <c r="HII880" s="2"/>
      <c r="HIJ880" s="2"/>
      <c r="HIK880" s="2"/>
      <c r="HIL880" s="2"/>
      <c r="HIM880" s="2"/>
      <c r="HIN880" s="2"/>
      <c r="HIO880" s="2"/>
      <c r="HIP880" s="2"/>
      <c r="HIQ880" s="2"/>
      <c r="HIR880" s="2"/>
      <c r="HIS880" s="2"/>
      <c r="HIT880" s="2"/>
      <c r="HIU880" s="2"/>
      <c r="HIV880" s="2"/>
      <c r="HIW880" s="2"/>
      <c r="HIX880" s="2"/>
      <c r="HIY880" s="2"/>
      <c r="HIZ880" s="2"/>
      <c r="HJA880" s="2"/>
      <c r="HJB880" s="2"/>
      <c r="HJC880" s="2"/>
      <c r="HJD880" s="2"/>
      <c r="HJE880" s="2"/>
      <c r="HJF880" s="2"/>
      <c r="HJG880" s="2"/>
      <c r="HJH880" s="2"/>
      <c r="HJI880" s="2"/>
      <c r="HJJ880" s="2"/>
      <c r="HJK880" s="2"/>
      <c r="HJL880" s="2"/>
      <c r="HJM880" s="2"/>
      <c r="HJN880" s="2"/>
      <c r="HJO880" s="2"/>
      <c r="HJP880" s="2"/>
      <c r="HJQ880" s="2"/>
      <c r="HJR880" s="2"/>
      <c r="HJS880" s="2"/>
      <c r="HJT880" s="2"/>
      <c r="HJU880" s="2"/>
      <c r="HJV880" s="2"/>
      <c r="HJW880" s="2"/>
      <c r="HJX880" s="2"/>
      <c r="HJY880" s="2"/>
      <c r="HJZ880" s="2"/>
      <c r="HKA880" s="2"/>
      <c r="HKB880" s="2"/>
      <c r="HKC880" s="2"/>
      <c r="HKD880" s="2"/>
      <c r="HKE880" s="2"/>
      <c r="HKF880" s="2"/>
      <c r="HKG880" s="2"/>
      <c r="HKH880" s="2"/>
      <c r="HKI880" s="2"/>
      <c r="HKJ880" s="2"/>
      <c r="HKK880" s="2"/>
      <c r="HKL880" s="2"/>
      <c r="HKM880" s="2"/>
      <c r="HKN880" s="2"/>
      <c r="HKO880" s="2"/>
      <c r="HKP880" s="2"/>
      <c r="HKQ880" s="2"/>
      <c r="HKR880" s="2"/>
      <c r="HKS880" s="2"/>
      <c r="HKT880" s="2"/>
      <c r="HKU880" s="2"/>
      <c r="HKV880" s="2"/>
      <c r="HKW880" s="2"/>
      <c r="HKX880" s="2"/>
      <c r="HKY880" s="2"/>
      <c r="HKZ880" s="2"/>
      <c r="HLA880" s="2"/>
      <c r="HLB880" s="2"/>
      <c r="HLC880" s="2"/>
      <c r="HLD880" s="2"/>
      <c r="HLE880" s="2"/>
      <c r="HLF880" s="2"/>
      <c r="HLG880" s="2"/>
      <c r="HLH880" s="2"/>
      <c r="HLI880" s="2"/>
      <c r="HLJ880" s="2"/>
      <c r="HLK880" s="2"/>
      <c r="HLL880" s="2"/>
      <c r="HLM880" s="2"/>
      <c r="HLN880" s="2"/>
      <c r="HLO880" s="2"/>
      <c r="HLP880" s="2"/>
      <c r="HLQ880" s="2"/>
      <c r="HLR880" s="2"/>
      <c r="HLS880" s="2"/>
      <c r="HLT880" s="2"/>
      <c r="HLU880" s="2"/>
      <c r="HLV880" s="2"/>
      <c r="HLW880" s="2"/>
      <c r="HLX880" s="2"/>
      <c r="HLY880" s="2"/>
      <c r="HLZ880" s="2"/>
      <c r="HMA880" s="2"/>
      <c r="HMB880" s="2"/>
      <c r="HMC880" s="2"/>
      <c r="HMD880" s="2"/>
      <c r="HME880" s="2"/>
      <c r="HMF880" s="2"/>
      <c r="HMG880" s="2"/>
      <c r="HMH880" s="2"/>
      <c r="HMI880" s="2"/>
      <c r="HMJ880" s="2"/>
      <c r="HMK880" s="2"/>
      <c r="HML880" s="2"/>
      <c r="HMM880" s="2"/>
      <c r="HMN880" s="2"/>
      <c r="HMO880" s="2"/>
      <c r="HMP880" s="2"/>
      <c r="HMQ880" s="2"/>
      <c r="HMR880" s="2"/>
      <c r="HMS880" s="2"/>
      <c r="HMT880" s="2"/>
      <c r="HMU880" s="2"/>
      <c r="HMV880" s="2"/>
      <c r="HMW880" s="2"/>
      <c r="HMX880" s="2"/>
      <c r="HMY880" s="2"/>
      <c r="HMZ880" s="2"/>
      <c r="HNA880" s="2"/>
      <c r="HNB880" s="2"/>
      <c r="HNC880" s="2"/>
      <c r="HND880" s="2"/>
      <c r="HNE880" s="2"/>
      <c r="HNF880" s="2"/>
      <c r="HNG880" s="2"/>
      <c r="HNH880" s="2"/>
      <c r="HNI880" s="2"/>
      <c r="HNJ880" s="2"/>
      <c r="HNK880" s="2"/>
      <c r="HNL880" s="2"/>
      <c r="HNM880" s="2"/>
      <c r="HNN880" s="2"/>
      <c r="HNO880" s="2"/>
      <c r="HNP880" s="2"/>
      <c r="HNQ880" s="2"/>
      <c r="HNR880" s="2"/>
      <c r="HNS880" s="2"/>
      <c r="HNT880" s="2"/>
      <c r="HNU880" s="2"/>
      <c r="HNV880" s="2"/>
      <c r="HNW880" s="2"/>
      <c r="HNX880" s="2"/>
      <c r="HNY880" s="2"/>
      <c r="HNZ880" s="2"/>
      <c r="HOA880" s="2"/>
      <c r="HOB880" s="2"/>
      <c r="HOC880" s="2"/>
      <c r="HOD880" s="2"/>
      <c r="HOE880" s="2"/>
      <c r="HOF880" s="2"/>
      <c r="HOG880" s="2"/>
      <c r="HOH880" s="2"/>
      <c r="HOI880" s="2"/>
      <c r="HOJ880" s="2"/>
      <c r="HOK880" s="2"/>
      <c r="HOL880" s="2"/>
      <c r="HOM880" s="2"/>
      <c r="HON880" s="2"/>
      <c r="HOO880" s="2"/>
      <c r="HOP880" s="2"/>
      <c r="HOQ880" s="2"/>
      <c r="HOR880" s="2"/>
      <c r="HOS880" s="2"/>
      <c r="HOT880" s="2"/>
      <c r="HOU880" s="2"/>
      <c r="HOV880" s="2"/>
      <c r="HOW880" s="2"/>
      <c r="HOX880" s="2"/>
      <c r="HOY880" s="2"/>
      <c r="HOZ880" s="2"/>
      <c r="HPA880" s="2"/>
      <c r="HPB880" s="2"/>
      <c r="HPC880" s="2"/>
      <c r="HPD880" s="2"/>
      <c r="HPE880" s="2"/>
      <c r="HPF880" s="2"/>
      <c r="HPG880" s="2"/>
      <c r="HPH880" s="2"/>
      <c r="HPI880" s="2"/>
      <c r="HPJ880" s="2"/>
      <c r="HPK880" s="2"/>
      <c r="HPL880" s="2"/>
      <c r="HPM880" s="2"/>
      <c r="HPN880" s="2"/>
      <c r="HPO880" s="2"/>
      <c r="HPP880" s="2"/>
      <c r="HPQ880" s="2"/>
      <c r="HPR880" s="2"/>
      <c r="HPS880" s="2"/>
      <c r="HPT880" s="2"/>
      <c r="HPU880" s="2"/>
      <c r="HPV880" s="2"/>
      <c r="HPW880" s="2"/>
      <c r="HPX880" s="2"/>
      <c r="HPY880" s="2"/>
      <c r="HPZ880" s="2"/>
      <c r="HQA880" s="2"/>
      <c r="HQB880" s="2"/>
      <c r="HQC880" s="2"/>
      <c r="HQD880" s="2"/>
      <c r="HQE880" s="2"/>
      <c r="HQF880" s="2"/>
      <c r="HQG880" s="2"/>
      <c r="HQH880" s="2"/>
      <c r="HQI880" s="2"/>
      <c r="HQJ880" s="2"/>
      <c r="HQK880" s="2"/>
      <c r="HQL880" s="2"/>
      <c r="HQM880" s="2"/>
      <c r="HQN880" s="2"/>
      <c r="HQO880" s="2"/>
      <c r="HQP880" s="2"/>
      <c r="HQQ880" s="2"/>
      <c r="HQR880" s="2"/>
      <c r="HQS880" s="2"/>
      <c r="HQT880" s="2"/>
      <c r="HQU880" s="2"/>
      <c r="HQV880" s="2"/>
      <c r="HQW880" s="2"/>
      <c r="HQX880" s="2"/>
      <c r="HQY880" s="2"/>
      <c r="HQZ880" s="2"/>
      <c r="HRA880" s="2"/>
      <c r="HRB880" s="2"/>
      <c r="HRC880" s="2"/>
      <c r="HRD880" s="2"/>
      <c r="HRE880" s="2"/>
      <c r="HRF880" s="2"/>
      <c r="HRG880" s="2"/>
      <c r="HRH880" s="2"/>
      <c r="HRI880" s="2"/>
      <c r="HRJ880" s="2"/>
      <c r="HRK880" s="2"/>
      <c r="HRL880" s="2"/>
      <c r="HRM880" s="2"/>
      <c r="HRN880" s="2"/>
      <c r="HRO880" s="2"/>
      <c r="HRP880" s="2"/>
      <c r="HRQ880" s="2"/>
      <c r="HRR880" s="2"/>
      <c r="HRS880" s="2"/>
      <c r="HRT880" s="2"/>
      <c r="HRU880" s="2"/>
      <c r="HRV880" s="2"/>
      <c r="HRW880" s="2"/>
      <c r="HRX880" s="2"/>
      <c r="HRY880" s="2"/>
      <c r="HRZ880" s="2"/>
      <c r="HSA880" s="2"/>
      <c r="HSB880" s="2"/>
      <c r="HSC880" s="2"/>
      <c r="HSD880" s="2"/>
      <c r="HSE880" s="2"/>
      <c r="HSF880" s="2"/>
      <c r="HSG880" s="2"/>
      <c r="HSH880" s="2"/>
      <c r="HSI880" s="2"/>
      <c r="HSJ880" s="2"/>
      <c r="HSK880" s="2"/>
      <c r="HSL880" s="2"/>
      <c r="HSM880" s="2"/>
      <c r="HSN880" s="2"/>
      <c r="HSO880" s="2"/>
      <c r="HSP880" s="2"/>
      <c r="HSQ880" s="2"/>
      <c r="HSR880" s="2"/>
      <c r="HSS880" s="2"/>
      <c r="HST880" s="2"/>
      <c r="HSU880" s="2"/>
      <c r="HSV880" s="2"/>
      <c r="HSW880" s="2"/>
      <c r="HSX880" s="2"/>
      <c r="HSY880" s="2"/>
      <c r="HSZ880" s="2"/>
      <c r="HTA880" s="2"/>
      <c r="HTB880" s="2"/>
      <c r="HTC880" s="2"/>
      <c r="HTD880" s="2"/>
      <c r="HTE880" s="2"/>
      <c r="HTF880" s="2"/>
      <c r="HTG880" s="2"/>
      <c r="HTH880" s="2"/>
      <c r="HTI880" s="2"/>
      <c r="HTJ880" s="2"/>
      <c r="HTK880" s="2"/>
      <c r="HTL880" s="2"/>
      <c r="HTM880" s="2"/>
      <c r="HTN880" s="2"/>
      <c r="HTO880" s="2"/>
      <c r="HTP880" s="2"/>
      <c r="HTQ880" s="2"/>
      <c r="HTR880" s="2"/>
      <c r="HTS880" s="2"/>
      <c r="HTT880" s="2"/>
      <c r="HTU880" s="2"/>
      <c r="HTV880" s="2"/>
      <c r="HTW880" s="2"/>
      <c r="HTX880" s="2"/>
      <c r="HTY880" s="2"/>
      <c r="HTZ880" s="2"/>
      <c r="HUA880" s="2"/>
      <c r="HUB880" s="2"/>
      <c r="HUC880" s="2"/>
      <c r="HUD880" s="2"/>
      <c r="HUE880" s="2"/>
      <c r="HUF880" s="2"/>
      <c r="HUG880" s="2"/>
      <c r="HUH880" s="2"/>
      <c r="HUI880" s="2"/>
      <c r="HUJ880" s="2"/>
      <c r="HUK880" s="2"/>
      <c r="HUL880" s="2"/>
      <c r="HUM880" s="2"/>
      <c r="HUN880" s="2"/>
      <c r="HUO880" s="2"/>
      <c r="HUP880" s="2"/>
      <c r="HUQ880" s="2"/>
      <c r="HUR880" s="2"/>
      <c r="HUS880" s="2"/>
      <c r="HUT880" s="2"/>
      <c r="HUU880" s="2"/>
      <c r="HUV880" s="2"/>
      <c r="HUW880" s="2"/>
      <c r="HUX880" s="2"/>
      <c r="HUY880" s="2"/>
      <c r="HUZ880" s="2"/>
      <c r="HVA880" s="2"/>
      <c r="HVB880" s="2"/>
      <c r="HVC880" s="2"/>
      <c r="HVD880" s="2"/>
      <c r="HVE880" s="2"/>
      <c r="HVF880" s="2"/>
      <c r="HVG880" s="2"/>
      <c r="HVH880" s="2"/>
      <c r="HVI880" s="2"/>
      <c r="HVJ880" s="2"/>
      <c r="HVK880" s="2"/>
      <c r="HVL880" s="2"/>
      <c r="HVM880" s="2"/>
      <c r="HVN880" s="2"/>
      <c r="HVO880" s="2"/>
      <c r="HVP880" s="2"/>
      <c r="HVQ880" s="2"/>
      <c r="HVR880" s="2"/>
      <c r="HVS880" s="2"/>
      <c r="HVT880" s="2"/>
      <c r="HVU880" s="2"/>
      <c r="HVV880" s="2"/>
      <c r="HVW880" s="2"/>
      <c r="HVX880" s="2"/>
      <c r="HVY880" s="2"/>
      <c r="HVZ880" s="2"/>
      <c r="HWA880" s="2"/>
      <c r="HWB880" s="2"/>
      <c r="HWC880" s="2"/>
      <c r="HWD880" s="2"/>
      <c r="HWE880" s="2"/>
      <c r="HWF880" s="2"/>
      <c r="HWG880" s="2"/>
      <c r="HWH880" s="2"/>
      <c r="HWI880" s="2"/>
      <c r="HWJ880" s="2"/>
      <c r="HWK880" s="2"/>
      <c r="HWL880" s="2"/>
      <c r="HWM880" s="2"/>
      <c r="HWN880" s="2"/>
      <c r="HWO880" s="2"/>
      <c r="HWP880" s="2"/>
      <c r="HWQ880" s="2"/>
      <c r="HWR880" s="2"/>
      <c r="HWS880" s="2"/>
      <c r="HWT880" s="2"/>
      <c r="HWU880" s="2"/>
      <c r="HWV880" s="2"/>
      <c r="HWW880" s="2"/>
      <c r="HWX880" s="2"/>
      <c r="HWY880" s="2"/>
      <c r="HWZ880" s="2"/>
      <c r="HXA880" s="2"/>
      <c r="HXB880" s="2"/>
      <c r="HXC880" s="2"/>
      <c r="HXD880" s="2"/>
      <c r="HXE880" s="2"/>
      <c r="HXF880" s="2"/>
      <c r="HXG880" s="2"/>
      <c r="HXH880" s="2"/>
      <c r="HXI880" s="2"/>
      <c r="HXJ880" s="2"/>
      <c r="HXK880" s="2"/>
      <c r="HXL880" s="2"/>
      <c r="HXM880" s="2"/>
      <c r="HXN880" s="2"/>
      <c r="HXO880" s="2"/>
      <c r="HXP880" s="2"/>
      <c r="HXQ880" s="2"/>
      <c r="HXR880" s="2"/>
      <c r="HXS880" s="2"/>
      <c r="HXT880" s="2"/>
      <c r="HXU880" s="2"/>
      <c r="HXV880" s="2"/>
      <c r="HXW880" s="2"/>
      <c r="HXX880" s="2"/>
      <c r="HXY880" s="2"/>
      <c r="HXZ880" s="2"/>
      <c r="HYA880" s="2"/>
      <c r="HYB880" s="2"/>
      <c r="HYC880" s="2"/>
      <c r="HYD880" s="2"/>
      <c r="HYE880" s="2"/>
      <c r="HYF880" s="2"/>
      <c r="HYG880" s="2"/>
      <c r="HYH880" s="2"/>
      <c r="HYI880" s="2"/>
      <c r="HYJ880" s="2"/>
      <c r="HYK880" s="2"/>
      <c r="HYL880" s="2"/>
      <c r="HYM880" s="2"/>
      <c r="HYN880" s="2"/>
      <c r="HYO880" s="2"/>
      <c r="HYP880" s="2"/>
      <c r="HYQ880" s="2"/>
      <c r="HYR880" s="2"/>
      <c r="HYS880" s="2"/>
      <c r="HYT880" s="2"/>
      <c r="HYU880" s="2"/>
      <c r="HYV880" s="2"/>
      <c r="HYW880" s="2"/>
      <c r="HYX880" s="2"/>
      <c r="HYY880" s="2"/>
      <c r="HYZ880" s="2"/>
      <c r="HZA880" s="2"/>
      <c r="HZB880" s="2"/>
      <c r="HZC880" s="2"/>
      <c r="HZD880" s="2"/>
      <c r="HZE880" s="2"/>
      <c r="HZF880" s="2"/>
      <c r="HZG880" s="2"/>
      <c r="HZH880" s="2"/>
      <c r="HZI880" s="2"/>
      <c r="HZJ880" s="2"/>
      <c r="HZK880" s="2"/>
      <c r="HZL880" s="2"/>
      <c r="HZM880" s="2"/>
      <c r="HZN880" s="2"/>
      <c r="HZO880" s="2"/>
      <c r="HZP880" s="2"/>
      <c r="HZQ880" s="2"/>
      <c r="HZR880" s="2"/>
      <c r="HZS880" s="2"/>
      <c r="HZT880" s="2"/>
      <c r="HZU880" s="2"/>
      <c r="HZV880" s="2"/>
      <c r="HZW880" s="2"/>
      <c r="HZX880" s="2"/>
      <c r="HZY880" s="2"/>
      <c r="HZZ880" s="2"/>
      <c r="IAA880" s="2"/>
      <c r="IAB880" s="2"/>
      <c r="IAC880" s="2"/>
      <c r="IAD880" s="2"/>
      <c r="IAE880" s="2"/>
      <c r="IAF880" s="2"/>
      <c r="IAG880" s="2"/>
      <c r="IAH880" s="2"/>
      <c r="IAI880" s="2"/>
      <c r="IAJ880" s="2"/>
      <c r="IAK880" s="2"/>
      <c r="IAL880" s="2"/>
      <c r="IAM880" s="2"/>
      <c r="IAN880" s="2"/>
      <c r="IAO880" s="2"/>
      <c r="IAP880" s="2"/>
      <c r="IAQ880" s="2"/>
      <c r="IAR880" s="2"/>
      <c r="IAS880" s="2"/>
      <c r="IAT880" s="2"/>
      <c r="IAU880" s="2"/>
      <c r="IAV880" s="2"/>
      <c r="IAW880" s="2"/>
      <c r="IAX880" s="2"/>
      <c r="IAY880" s="2"/>
      <c r="IAZ880" s="2"/>
      <c r="IBA880" s="2"/>
      <c r="IBB880" s="2"/>
      <c r="IBC880" s="2"/>
      <c r="IBD880" s="2"/>
      <c r="IBE880" s="2"/>
      <c r="IBF880" s="2"/>
      <c r="IBG880" s="2"/>
      <c r="IBH880" s="2"/>
      <c r="IBI880" s="2"/>
      <c r="IBJ880" s="2"/>
      <c r="IBK880" s="2"/>
      <c r="IBL880" s="2"/>
      <c r="IBM880" s="2"/>
      <c r="IBN880" s="2"/>
      <c r="IBO880" s="2"/>
      <c r="IBP880" s="2"/>
      <c r="IBQ880" s="2"/>
      <c r="IBR880" s="2"/>
      <c r="IBS880" s="2"/>
      <c r="IBT880" s="2"/>
      <c r="IBU880" s="2"/>
      <c r="IBV880" s="2"/>
      <c r="IBW880" s="2"/>
      <c r="IBX880" s="2"/>
      <c r="IBY880" s="2"/>
      <c r="IBZ880" s="2"/>
      <c r="ICA880" s="2"/>
      <c r="ICB880" s="2"/>
      <c r="ICC880" s="2"/>
      <c r="ICD880" s="2"/>
      <c r="ICE880" s="2"/>
      <c r="ICF880" s="2"/>
      <c r="ICG880" s="2"/>
      <c r="ICH880" s="2"/>
      <c r="ICI880" s="2"/>
      <c r="ICJ880" s="2"/>
      <c r="ICK880" s="2"/>
      <c r="ICL880" s="2"/>
      <c r="ICM880" s="2"/>
      <c r="ICN880" s="2"/>
      <c r="ICO880" s="2"/>
      <c r="ICP880" s="2"/>
      <c r="ICQ880" s="2"/>
      <c r="ICR880" s="2"/>
      <c r="ICS880" s="2"/>
      <c r="ICT880" s="2"/>
      <c r="ICU880" s="2"/>
      <c r="ICV880" s="2"/>
      <c r="ICW880" s="2"/>
      <c r="ICX880" s="2"/>
      <c r="ICY880" s="2"/>
      <c r="ICZ880" s="2"/>
      <c r="IDA880" s="2"/>
      <c r="IDB880" s="2"/>
      <c r="IDC880" s="2"/>
      <c r="IDD880" s="2"/>
      <c r="IDE880" s="2"/>
      <c r="IDF880" s="2"/>
      <c r="IDG880" s="2"/>
      <c r="IDH880" s="2"/>
      <c r="IDI880" s="2"/>
      <c r="IDJ880" s="2"/>
      <c r="IDK880" s="2"/>
      <c r="IDL880" s="2"/>
      <c r="IDM880" s="2"/>
      <c r="IDN880" s="2"/>
      <c r="IDO880" s="2"/>
      <c r="IDP880" s="2"/>
      <c r="IDQ880" s="2"/>
      <c r="IDR880" s="2"/>
      <c r="IDS880" s="2"/>
      <c r="IDT880" s="2"/>
      <c r="IDU880" s="2"/>
      <c r="IDV880" s="2"/>
      <c r="IDW880" s="2"/>
      <c r="IDX880" s="2"/>
      <c r="IDY880" s="2"/>
      <c r="IDZ880" s="2"/>
      <c r="IEA880" s="2"/>
      <c r="IEB880" s="2"/>
      <c r="IEC880" s="2"/>
      <c r="IED880" s="2"/>
      <c r="IEE880" s="2"/>
      <c r="IEF880" s="2"/>
      <c r="IEG880" s="2"/>
      <c r="IEH880" s="2"/>
      <c r="IEI880" s="2"/>
      <c r="IEJ880" s="2"/>
      <c r="IEK880" s="2"/>
      <c r="IEL880" s="2"/>
      <c r="IEM880" s="2"/>
      <c r="IEN880" s="2"/>
      <c r="IEO880" s="2"/>
      <c r="IEP880" s="2"/>
      <c r="IEQ880" s="2"/>
      <c r="IER880" s="2"/>
      <c r="IES880" s="2"/>
      <c r="IET880" s="2"/>
      <c r="IEU880" s="2"/>
      <c r="IEV880" s="2"/>
      <c r="IEW880" s="2"/>
      <c r="IEX880" s="2"/>
      <c r="IEY880" s="2"/>
      <c r="IEZ880" s="2"/>
      <c r="IFA880" s="2"/>
      <c r="IFB880" s="2"/>
      <c r="IFC880" s="2"/>
      <c r="IFD880" s="2"/>
      <c r="IFE880" s="2"/>
      <c r="IFF880" s="2"/>
      <c r="IFG880" s="2"/>
      <c r="IFH880" s="2"/>
      <c r="IFI880" s="2"/>
      <c r="IFJ880" s="2"/>
      <c r="IFK880" s="2"/>
      <c r="IFL880" s="2"/>
      <c r="IFM880" s="2"/>
      <c r="IFN880" s="2"/>
      <c r="IFO880" s="2"/>
      <c r="IFP880" s="2"/>
      <c r="IFQ880" s="2"/>
      <c r="IFR880" s="2"/>
      <c r="IFS880" s="2"/>
      <c r="IFT880" s="2"/>
      <c r="IFU880" s="2"/>
      <c r="IFV880" s="2"/>
      <c r="IFW880" s="2"/>
      <c r="IFX880" s="2"/>
      <c r="IFY880" s="2"/>
      <c r="IFZ880" s="2"/>
      <c r="IGA880" s="2"/>
      <c r="IGB880" s="2"/>
      <c r="IGC880" s="2"/>
      <c r="IGD880" s="2"/>
      <c r="IGE880" s="2"/>
      <c r="IGF880" s="2"/>
      <c r="IGG880" s="2"/>
      <c r="IGH880" s="2"/>
      <c r="IGI880" s="2"/>
      <c r="IGJ880" s="2"/>
      <c r="IGK880" s="2"/>
      <c r="IGL880" s="2"/>
      <c r="IGM880" s="2"/>
      <c r="IGN880" s="2"/>
      <c r="IGO880" s="2"/>
      <c r="IGP880" s="2"/>
      <c r="IGQ880" s="2"/>
      <c r="IGR880" s="2"/>
      <c r="IGS880" s="2"/>
      <c r="IGT880" s="2"/>
      <c r="IGU880" s="2"/>
      <c r="IGV880" s="2"/>
      <c r="IGW880" s="2"/>
      <c r="IGX880" s="2"/>
      <c r="IGY880" s="2"/>
      <c r="IGZ880" s="2"/>
      <c r="IHA880" s="2"/>
      <c r="IHB880" s="2"/>
      <c r="IHC880" s="2"/>
      <c r="IHD880" s="2"/>
      <c r="IHE880" s="2"/>
      <c r="IHF880" s="2"/>
      <c r="IHG880" s="2"/>
      <c r="IHH880" s="2"/>
      <c r="IHI880" s="2"/>
      <c r="IHJ880" s="2"/>
      <c r="IHK880" s="2"/>
      <c r="IHL880" s="2"/>
      <c r="IHM880" s="2"/>
      <c r="IHN880" s="2"/>
      <c r="IHO880" s="2"/>
      <c r="IHP880" s="2"/>
      <c r="IHQ880" s="2"/>
      <c r="IHR880" s="2"/>
      <c r="IHS880" s="2"/>
      <c r="IHT880" s="2"/>
      <c r="IHU880" s="2"/>
      <c r="IHV880" s="2"/>
      <c r="IHW880" s="2"/>
      <c r="IHX880" s="2"/>
      <c r="IHY880" s="2"/>
      <c r="IHZ880" s="2"/>
      <c r="IIA880" s="2"/>
      <c r="IIB880" s="2"/>
      <c r="IIC880" s="2"/>
      <c r="IID880" s="2"/>
      <c r="IIE880" s="2"/>
      <c r="IIF880" s="2"/>
      <c r="IIG880" s="2"/>
      <c r="IIH880" s="2"/>
      <c r="III880" s="2"/>
      <c r="IIJ880" s="2"/>
      <c r="IIK880" s="2"/>
      <c r="IIL880" s="2"/>
      <c r="IIM880" s="2"/>
      <c r="IIN880" s="2"/>
      <c r="IIO880" s="2"/>
      <c r="IIP880" s="2"/>
      <c r="IIQ880" s="2"/>
      <c r="IIR880" s="2"/>
      <c r="IIS880" s="2"/>
      <c r="IIT880" s="2"/>
      <c r="IIU880" s="2"/>
      <c r="IIV880" s="2"/>
      <c r="IIW880" s="2"/>
      <c r="IIX880" s="2"/>
      <c r="IIY880" s="2"/>
      <c r="IIZ880" s="2"/>
      <c r="IJA880" s="2"/>
      <c r="IJB880" s="2"/>
      <c r="IJC880" s="2"/>
      <c r="IJD880" s="2"/>
      <c r="IJE880" s="2"/>
      <c r="IJF880" s="2"/>
      <c r="IJG880" s="2"/>
      <c r="IJH880" s="2"/>
      <c r="IJI880" s="2"/>
      <c r="IJJ880" s="2"/>
      <c r="IJK880" s="2"/>
      <c r="IJL880" s="2"/>
      <c r="IJM880" s="2"/>
      <c r="IJN880" s="2"/>
      <c r="IJO880" s="2"/>
      <c r="IJP880" s="2"/>
      <c r="IJQ880" s="2"/>
      <c r="IJR880" s="2"/>
      <c r="IJS880" s="2"/>
      <c r="IJT880" s="2"/>
      <c r="IJU880" s="2"/>
      <c r="IJV880" s="2"/>
      <c r="IJW880" s="2"/>
      <c r="IJX880" s="2"/>
      <c r="IJY880" s="2"/>
      <c r="IJZ880" s="2"/>
      <c r="IKA880" s="2"/>
      <c r="IKB880" s="2"/>
      <c r="IKC880" s="2"/>
      <c r="IKD880" s="2"/>
      <c r="IKE880" s="2"/>
      <c r="IKF880" s="2"/>
      <c r="IKG880" s="2"/>
      <c r="IKH880" s="2"/>
      <c r="IKI880" s="2"/>
      <c r="IKJ880" s="2"/>
      <c r="IKK880" s="2"/>
      <c r="IKL880" s="2"/>
      <c r="IKM880" s="2"/>
      <c r="IKN880" s="2"/>
      <c r="IKO880" s="2"/>
      <c r="IKP880" s="2"/>
      <c r="IKQ880" s="2"/>
      <c r="IKR880" s="2"/>
      <c r="IKS880" s="2"/>
      <c r="IKT880" s="2"/>
      <c r="IKU880" s="2"/>
      <c r="IKV880" s="2"/>
      <c r="IKW880" s="2"/>
      <c r="IKX880" s="2"/>
      <c r="IKY880" s="2"/>
      <c r="IKZ880" s="2"/>
      <c r="ILA880" s="2"/>
      <c r="ILB880" s="2"/>
      <c r="ILC880" s="2"/>
      <c r="ILD880" s="2"/>
      <c r="ILE880" s="2"/>
      <c r="ILF880" s="2"/>
      <c r="ILG880" s="2"/>
      <c r="ILH880" s="2"/>
      <c r="ILI880" s="2"/>
      <c r="ILJ880" s="2"/>
      <c r="ILK880" s="2"/>
      <c r="ILL880" s="2"/>
      <c r="ILM880" s="2"/>
      <c r="ILN880" s="2"/>
      <c r="ILO880" s="2"/>
      <c r="ILP880" s="2"/>
      <c r="ILQ880" s="2"/>
      <c r="ILR880" s="2"/>
      <c r="ILS880" s="2"/>
      <c r="ILT880" s="2"/>
      <c r="ILU880" s="2"/>
      <c r="ILV880" s="2"/>
      <c r="ILW880" s="2"/>
      <c r="ILX880" s="2"/>
      <c r="ILY880" s="2"/>
      <c r="ILZ880" s="2"/>
      <c r="IMA880" s="2"/>
      <c r="IMB880" s="2"/>
      <c r="IMC880" s="2"/>
      <c r="IMD880" s="2"/>
      <c r="IME880" s="2"/>
      <c r="IMF880" s="2"/>
      <c r="IMG880" s="2"/>
      <c r="IMH880" s="2"/>
      <c r="IMI880" s="2"/>
      <c r="IMJ880" s="2"/>
      <c r="IMK880" s="2"/>
      <c r="IML880" s="2"/>
      <c r="IMM880" s="2"/>
      <c r="IMN880" s="2"/>
      <c r="IMO880" s="2"/>
      <c r="IMP880" s="2"/>
      <c r="IMQ880" s="2"/>
      <c r="IMR880" s="2"/>
      <c r="IMS880" s="2"/>
      <c r="IMT880" s="2"/>
      <c r="IMU880" s="2"/>
      <c r="IMV880" s="2"/>
      <c r="IMW880" s="2"/>
      <c r="IMX880" s="2"/>
      <c r="IMY880" s="2"/>
      <c r="IMZ880" s="2"/>
      <c r="INA880" s="2"/>
      <c r="INB880" s="2"/>
      <c r="INC880" s="2"/>
      <c r="IND880" s="2"/>
      <c r="INE880" s="2"/>
      <c r="INF880" s="2"/>
      <c r="ING880" s="2"/>
      <c r="INH880" s="2"/>
      <c r="INI880" s="2"/>
      <c r="INJ880" s="2"/>
      <c r="INK880" s="2"/>
      <c r="INL880" s="2"/>
      <c r="INM880" s="2"/>
      <c r="INN880" s="2"/>
      <c r="INO880" s="2"/>
      <c r="INP880" s="2"/>
      <c r="INQ880" s="2"/>
      <c r="INR880" s="2"/>
      <c r="INS880" s="2"/>
      <c r="INT880" s="2"/>
      <c r="INU880" s="2"/>
      <c r="INV880" s="2"/>
      <c r="INW880" s="2"/>
      <c r="INX880" s="2"/>
      <c r="INY880" s="2"/>
      <c r="INZ880" s="2"/>
      <c r="IOA880" s="2"/>
      <c r="IOB880" s="2"/>
      <c r="IOC880" s="2"/>
      <c r="IOD880" s="2"/>
      <c r="IOE880" s="2"/>
      <c r="IOF880" s="2"/>
      <c r="IOG880" s="2"/>
      <c r="IOH880" s="2"/>
      <c r="IOI880" s="2"/>
      <c r="IOJ880" s="2"/>
      <c r="IOK880" s="2"/>
      <c r="IOL880" s="2"/>
      <c r="IOM880" s="2"/>
      <c r="ION880" s="2"/>
      <c r="IOO880" s="2"/>
      <c r="IOP880" s="2"/>
      <c r="IOQ880" s="2"/>
      <c r="IOR880" s="2"/>
      <c r="IOS880" s="2"/>
      <c r="IOT880" s="2"/>
      <c r="IOU880" s="2"/>
      <c r="IOV880" s="2"/>
      <c r="IOW880" s="2"/>
      <c r="IOX880" s="2"/>
      <c r="IOY880" s="2"/>
      <c r="IOZ880" s="2"/>
      <c r="IPA880" s="2"/>
      <c r="IPB880" s="2"/>
      <c r="IPC880" s="2"/>
      <c r="IPD880" s="2"/>
      <c r="IPE880" s="2"/>
      <c r="IPF880" s="2"/>
      <c r="IPG880" s="2"/>
      <c r="IPH880" s="2"/>
      <c r="IPI880" s="2"/>
      <c r="IPJ880" s="2"/>
      <c r="IPK880" s="2"/>
      <c r="IPL880" s="2"/>
      <c r="IPM880" s="2"/>
      <c r="IPN880" s="2"/>
      <c r="IPO880" s="2"/>
      <c r="IPP880" s="2"/>
      <c r="IPQ880" s="2"/>
      <c r="IPR880" s="2"/>
      <c r="IPS880" s="2"/>
      <c r="IPT880" s="2"/>
      <c r="IPU880" s="2"/>
      <c r="IPV880" s="2"/>
      <c r="IPW880" s="2"/>
      <c r="IPX880" s="2"/>
      <c r="IPY880" s="2"/>
      <c r="IPZ880" s="2"/>
      <c r="IQA880" s="2"/>
      <c r="IQB880" s="2"/>
      <c r="IQC880" s="2"/>
      <c r="IQD880" s="2"/>
      <c r="IQE880" s="2"/>
      <c r="IQF880" s="2"/>
      <c r="IQG880" s="2"/>
      <c r="IQH880" s="2"/>
      <c r="IQI880" s="2"/>
      <c r="IQJ880" s="2"/>
      <c r="IQK880" s="2"/>
      <c r="IQL880" s="2"/>
      <c r="IQM880" s="2"/>
      <c r="IQN880" s="2"/>
      <c r="IQO880" s="2"/>
      <c r="IQP880" s="2"/>
      <c r="IQQ880" s="2"/>
      <c r="IQR880" s="2"/>
      <c r="IQS880" s="2"/>
      <c r="IQT880" s="2"/>
      <c r="IQU880" s="2"/>
      <c r="IQV880" s="2"/>
      <c r="IQW880" s="2"/>
      <c r="IQX880" s="2"/>
      <c r="IQY880" s="2"/>
      <c r="IQZ880" s="2"/>
      <c r="IRA880" s="2"/>
      <c r="IRB880" s="2"/>
      <c r="IRC880" s="2"/>
      <c r="IRD880" s="2"/>
      <c r="IRE880" s="2"/>
      <c r="IRF880" s="2"/>
      <c r="IRG880" s="2"/>
      <c r="IRH880" s="2"/>
      <c r="IRI880" s="2"/>
      <c r="IRJ880" s="2"/>
      <c r="IRK880" s="2"/>
      <c r="IRL880" s="2"/>
      <c r="IRM880" s="2"/>
      <c r="IRN880" s="2"/>
      <c r="IRO880" s="2"/>
      <c r="IRP880" s="2"/>
      <c r="IRQ880" s="2"/>
      <c r="IRR880" s="2"/>
      <c r="IRS880" s="2"/>
      <c r="IRT880" s="2"/>
      <c r="IRU880" s="2"/>
      <c r="IRV880" s="2"/>
      <c r="IRW880" s="2"/>
      <c r="IRX880" s="2"/>
      <c r="IRY880" s="2"/>
      <c r="IRZ880" s="2"/>
      <c r="ISA880" s="2"/>
      <c r="ISB880" s="2"/>
      <c r="ISC880" s="2"/>
      <c r="ISD880" s="2"/>
      <c r="ISE880" s="2"/>
      <c r="ISF880" s="2"/>
      <c r="ISG880" s="2"/>
      <c r="ISH880" s="2"/>
      <c r="ISI880" s="2"/>
      <c r="ISJ880" s="2"/>
      <c r="ISK880" s="2"/>
      <c r="ISL880" s="2"/>
      <c r="ISM880" s="2"/>
      <c r="ISN880" s="2"/>
      <c r="ISO880" s="2"/>
      <c r="ISP880" s="2"/>
      <c r="ISQ880" s="2"/>
      <c r="ISR880" s="2"/>
      <c r="ISS880" s="2"/>
      <c r="IST880" s="2"/>
      <c r="ISU880" s="2"/>
      <c r="ISV880" s="2"/>
      <c r="ISW880" s="2"/>
      <c r="ISX880" s="2"/>
      <c r="ISY880" s="2"/>
      <c r="ISZ880" s="2"/>
      <c r="ITA880" s="2"/>
      <c r="ITB880" s="2"/>
      <c r="ITC880" s="2"/>
      <c r="ITD880" s="2"/>
      <c r="ITE880" s="2"/>
      <c r="ITF880" s="2"/>
      <c r="ITG880" s="2"/>
      <c r="ITH880" s="2"/>
      <c r="ITI880" s="2"/>
      <c r="ITJ880" s="2"/>
      <c r="ITK880" s="2"/>
      <c r="ITL880" s="2"/>
      <c r="ITM880" s="2"/>
      <c r="ITN880" s="2"/>
      <c r="ITO880" s="2"/>
      <c r="ITP880" s="2"/>
      <c r="ITQ880" s="2"/>
      <c r="ITR880" s="2"/>
      <c r="ITS880" s="2"/>
      <c r="ITT880" s="2"/>
      <c r="ITU880" s="2"/>
      <c r="ITV880" s="2"/>
      <c r="ITW880" s="2"/>
      <c r="ITX880" s="2"/>
      <c r="ITY880" s="2"/>
      <c r="ITZ880" s="2"/>
      <c r="IUA880" s="2"/>
      <c r="IUB880" s="2"/>
      <c r="IUC880" s="2"/>
      <c r="IUD880" s="2"/>
      <c r="IUE880" s="2"/>
      <c r="IUF880" s="2"/>
      <c r="IUG880" s="2"/>
      <c r="IUH880" s="2"/>
      <c r="IUI880" s="2"/>
      <c r="IUJ880" s="2"/>
      <c r="IUK880" s="2"/>
      <c r="IUL880" s="2"/>
      <c r="IUM880" s="2"/>
      <c r="IUN880" s="2"/>
      <c r="IUO880" s="2"/>
      <c r="IUP880" s="2"/>
      <c r="IUQ880" s="2"/>
      <c r="IUR880" s="2"/>
      <c r="IUS880" s="2"/>
      <c r="IUT880" s="2"/>
      <c r="IUU880" s="2"/>
      <c r="IUV880" s="2"/>
      <c r="IUW880" s="2"/>
      <c r="IUX880" s="2"/>
      <c r="IUY880" s="2"/>
      <c r="IUZ880" s="2"/>
      <c r="IVA880" s="2"/>
      <c r="IVB880" s="2"/>
      <c r="IVC880" s="2"/>
      <c r="IVD880" s="2"/>
      <c r="IVE880" s="2"/>
      <c r="IVF880" s="2"/>
      <c r="IVG880" s="2"/>
      <c r="IVH880" s="2"/>
      <c r="IVI880" s="2"/>
      <c r="IVJ880" s="2"/>
      <c r="IVK880" s="2"/>
      <c r="IVL880" s="2"/>
      <c r="IVM880" s="2"/>
      <c r="IVN880" s="2"/>
      <c r="IVO880" s="2"/>
      <c r="IVP880" s="2"/>
      <c r="IVQ880" s="2"/>
      <c r="IVR880" s="2"/>
      <c r="IVS880" s="2"/>
      <c r="IVT880" s="2"/>
      <c r="IVU880" s="2"/>
      <c r="IVV880" s="2"/>
      <c r="IVW880" s="2"/>
      <c r="IVX880" s="2"/>
      <c r="IVY880" s="2"/>
      <c r="IVZ880" s="2"/>
      <c r="IWA880" s="2"/>
      <c r="IWB880" s="2"/>
      <c r="IWC880" s="2"/>
      <c r="IWD880" s="2"/>
      <c r="IWE880" s="2"/>
      <c r="IWF880" s="2"/>
      <c r="IWG880" s="2"/>
      <c r="IWH880" s="2"/>
      <c r="IWI880" s="2"/>
      <c r="IWJ880" s="2"/>
      <c r="IWK880" s="2"/>
      <c r="IWL880" s="2"/>
      <c r="IWM880" s="2"/>
      <c r="IWN880" s="2"/>
      <c r="IWO880" s="2"/>
      <c r="IWP880" s="2"/>
      <c r="IWQ880" s="2"/>
      <c r="IWR880" s="2"/>
      <c r="IWS880" s="2"/>
      <c r="IWT880" s="2"/>
      <c r="IWU880" s="2"/>
      <c r="IWV880" s="2"/>
      <c r="IWW880" s="2"/>
      <c r="IWX880" s="2"/>
      <c r="IWY880" s="2"/>
      <c r="IWZ880" s="2"/>
      <c r="IXA880" s="2"/>
      <c r="IXB880" s="2"/>
      <c r="IXC880" s="2"/>
      <c r="IXD880" s="2"/>
      <c r="IXE880" s="2"/>
      <c r="IXF880" s="2"/>
      <c r="IXG880" s="2"/>
      <c r="IXH880" s="2"/>
      <c r="IXI880" s="2"/>
      <c r="IXJ880" s="2"/>
      <c r="IXK880" s="2"/>
      <c r="IXL880" s="2"/>
      <c r="IXM880" s="2"/>
      <c r="IXN880" s="2"/>
      <c r="IXO880" s="2"/>
      <c r="IXP880" s="2"/>
      <c r="IXQ880" s="2"/>
      <c r="IXR880" s="2"/>
      <c r="IXS880" s="2"/>
      <c r="IXT880" s="2"/>
      <c r="IXU880" s="2"/>
      <c r="IXV880" s="2"/>
      <c r="IXW880" s="2"/>
      <c r="IXX880" s="2"/>
      <c r="IXY880" s="2"/>
      <c r="IXZ880" s="2"/>
      <c r="IYA880" s="2"/>
      <c r="IYB880" s="2"/>
      <c r="IYC880" s="2"/>
      <c r="IYD880" s="2"/>
      <c r="IYE880" s="2"/>
      <c r="IYF880" s="2"/>
      <c r="IYG880" s="2"/>
      <c r="IYH880" s="2"/>
      <c r="IYI880" s="2"/>
      <c r="IYJ880" s="2"/>
      <c r="IYK880" s="2"/>
      <c r="IYL880" s="2"/>
      <c r="IYM880" s="2"/>
      <c r="IYN880" s="2"/>
      <c r="IYO880" s="2"/>
      <c r="IYP880" s="2"/>
      <c r="IYQ880" s="2"/>
      <c r="IYR880" s="2"/>
      <c r="IYS880" s="2"/>
      <c r="IYT880" s="2"/>
      <c r="IYU880" s="2"/>
      <c r="IYV880" s="2"/>
      <c r="IYW880" s="2"/>
      <c r="IYX880" s="2"/>
      <c r="IYY880" s="2"/>
      <c r="IYZ880" s="2"/>
      <c r="IZA880" s="2"/>
      <c r="IZB880" s="2"/>
      <c r="IZC880" s="2"/>
      <c r="IZD880" s="2"/>
      <c r="IZE880" s="2"/>
      <c r="IZF880" s="2"/>
      <c r="IZG880" s="2"/>
      <c r="IZH880" s="2"/>
      <c r="IZI880" s="2"/>
      <c r="IZJ880" s="2"/>
      <c r="IZK880" s="2"/>
      <c r="IZL880" s="2"/>
      <c r="IZM880" s="2"/>
      <c r="IZN880" s="2"/>
      <c r="IZO880" s="2"/>
      <c r="IZP880" s="2"/>
      <c r="IZQ880" s="2"/>
      <c r="IZR880" s="2"/>
      <c r="IZS880" s="2"/>
      <c r="IZT880" s="2"/>
      <c r="IZU880" s="2"/>
      <c r="IZV880" s="2"/>
      <c r="IZW880" s="2"/>
      <c r="IZX880" s="2"/>
      <c r="IZY880" s="2"/>
      <c r="IZZ880" s="2"/>
      <c r="JAA880" s="2"/>
      <c r="JAB880" s="2"/>
      <c r="JAC880" s="2"/>
      <c r="JAD880" s="2"/>
      <c r="JAE880" s="2"/>
      <c r="JAF880" s="2"/>
      <c r="JAG880" s="2"/>
      <c r="JAH880" s="2"/>
      <c r="JAI880" s="2"/>
      <c r="JAJ880" s="2"/>
      <c r="JAK880" s="2"/>
      <c r="JAL880" s="2"/>
      <c r="JAM880" s="2"/>
      <c r="JAN880" s="2"/>
      <c r="JAO880" s="2"/>
      <c r="JAP880" s="2"/>
      <c r="JAQ880" s="2"/>
      <c r="JAR880" s="2"/>
      <c r="JAS880" s="2"/>
      <c r="JAT880" s="2"/>
      <c r="JAU880" s="2"/>
      <c r="JAV880" s="2"/>
      <c r="JAW880" s="2"/>
      <c r="JAX880" s="2"/>
      <c r="JAY880" s="2"/>
      <c r="JAZ880" s="2"/>
      <c r="JBA880" s="2"/>
      <c r="JBB880" s="2"/>
      <c r="JBC880" s="2"/>
      <c r="JBD880" s="2"/>
      <c r="JBE880" s="2"/>
      <c r="JBF880" s="2"/>
      <c r="JBG880" s="2"/>
      <c r="JBH880" s="2"/>
      <c r="JBI880" s="2"/>
      <c r="JBJ880" s="2"/>
      <c r="JBK880" s="2"/>
      <c r="JBL880" s="2"/>
      <c r="JBM880" s="2"/>
      <c r="JBN880" s="2"/>
      <c r="JBO880" s="2"/>
      <c r="JBP880" s="2"/>
      <c r="JBQ880" s="2"/>
      <c r="JBR880" s="2"/>
      <c r="JBS880" s="2"/>
      <c r="JBT880" s="2"/>
      <c r="JBU880" s="2"/>
      <c r="JBV880" s="2"/>
      <c r="JBW880" s="2"/>
      <c r="JBX880" s="2"/>
      <c r="JBY880" s="2"/>
      <c r="JBZ880" s="2"/>
      <c r="JCA880" s="2"/>
      <c r="JCB880" s="2"/>
      <c r="JCC880" s="2"/>
      <c r="JCD880" s="2"/>
      <c r="JCE880" s="2"/>
      <c r="JCF880" s="2"/>
      <c r="JCG880" s="2"/>
      <c r="JCH880" s="2"/>
      <c r="JCI880" s="2"/>
      <c r="JCJ880" s="2"/>
      <c r="JCK880" s="2"/>
      <c r="JCL880" s="2"/>
      <c r="JCM880" s="2"/>
      <c r="JCN880" s="2"/>
      <c r="JCO880" s="2"/>
      <c r="JCP880" s="2"/>
      <c r="JCQ880" s="2"/>
      <c r="JCR880" s="2"/>
      <c r="JCS880" s="2"/>
      <c r="JCT880" s="2"/>
      <c r="JCU880" s="2"/>
      <c r="JCV880" s="2"/>
      <c r="JCW880" s="2"/>
      <c r="JCX880" s="2"/>
      <c r="JCY880" s="2"/>
      <c r="JCZ880" s="2"/>
      <c r="JDA880" s="2"/>
      <c r="JDB880" s="2"/>
      <c r="JDC880" s="2"/>
      <c r="JDD880" s="2"/>
      <c r="JDE880" s="2"/>
      <c r="JDF880" s="2"/>
      <c r="JDG880" s="2"/>
      <c r="JDH880" s="2"/>
      <c r="JDI880" s="2"/>
      <c r="JDJ880" s="2"/>
      <c r="JDK880" s="2"/>
      <c r="JDL880" s="2"/>
      <c r="JDM880" s="2"/>
      <c r="JDN880" s="2"/>
      <c r="JDO880" s="2"/>
      <c r="JDP880" s="2"/>
      <c r="JDQ880" s="2"/>
      <c r="JDR880" s="2"/>
      <c r="JDS880" s="2"/>
      <c r="JDT880" s="2"/>
      <c r="JDU880" s="2"/>
      <c r="JDV880" s="2"/>
      <c r="JDW880" s="2"/>
      <c r="JDX880" s="2"/>
      <c r="JDY880" s="2"/>
      <c r="JDZ880" s="2"/>
      <c r="JEA880" s="2"/>
      <c r="JEB880" s="2"/>
      <c r="JEC880" s="2"/>
      <c r="JED880" s="2"/>
      <c r="JEE880" s="2"/>
      <c r="JEF880" s="2"/>
      <c r="JEG880" s="2"/>
      <c r="JEH880" s="2"/>
      <c r="JEI880" s="2"/>
      <c r="JEJ880" s="2"/>
      <c r="JEK880" s="2"/>
      <c r="JEL880" s="2"/>
      <c r="JEM880" s="2"/>
      <c r="JEN880" s="2"/>
      <c r="JEO880" s="2"/>
      <c r="JEP880" s="2"/>
      <c r="JEQ880" s="2"/>
      <c r="JER880" s="2"/>
      <c r="JES880" s="2"/>
      <c r="JET880" s="2"/>
      <c r="JEU880" s="2"/>
      <c r="JEV880" s="2"/>
      <c r="JEW880" s="2"/>
      <c r="JEX880" s="2"/>
      <c r="JEY880" s="2"/>
      <c r="JEZ880" s="2"/>
      <c r="JFA880" s="2"/>
      <c r="JFB880" s="2"/>
      <c r="JFC880" s="2"/>
      <c r="JFD880" s="2"/>
      <c r="JFE880" s="2"/>
      <c r="JFF880" s="2"/>
      <c r="JFG880" s="2"/>
      <c r="JFH880" s="2"/>
      <c r="JFI880" s="2"/>
      <c r="JFJ880" s="2"/>
      <c r="JFK880" s="2"/>
      <c r="JFL880" s="2"/>
      <c r="JFM880" s="2"/>
      <c r="JFN880" s="2"/>
      <c r="JFO880" s="2"/>
      <c r="JFP880" s="2"/>
      <c r="JFQ880" s="2"/>
      <c r="JFR880" s="2"/>
      <c r="JFS880" s="2"/>
      <c r="JFT880" s="2"/>
      <c r="JFU880" s="2"/>
      <c r="JFV880" s="2"/>
      <c r="JFW880" s="2"/>
      <c r="JFX880" s="2"/>
      <c r="JFY880" s="2"/>
      <c r="JFZ880" s="2"/>
      <c r="JGA880" s="2"/>
      <c r="JGB880" s="2"/>
      <c r="JGC880" s="2"/>
      <c r="JGD880" s="2"/>
      <c r="JGE880" s="2"/>
      <c r="JGF880" s="2"/>
      <c r="JGG880" s="2"/>
      <c r="JGH880" s="2"/>
      <c r="JGI880" s="2"/>
      <c r="JGJ880" s="2"/>
      <c r="JGK880" s="2"/>
      <c r="JGL880" s="2"/>
      <c r="JGM880" s="2"/>
      <c r="JGN880" s="2"/>
      <c r="JGO880" s="2"/>
      <c r="JGP880" s="2"/>
      <c r="JGQ880" s="2"/>
      <c r="JGR880" s="2"/>
      <c r="JGS880" s="2"/>
      <c r="JGT880" s="2"/>
      <c r="JGU880" s="2"/>
      <c r="JGV880" s="2"/>
      <c r="JGW880" s="2"/>
      <c r="JGX880" s="2"/>
      <c r="JGY880" s="2"/>
      <c r="JGZ880" s="2"/>
      <c r="JHA880" s="2"/>
      <c r="JHB880" s="2"/>
      <c r="JHC880" s="2"/>
      <c r="JHD880" s="2"/>
      <c r="JHE880" s="2"/>
      <c r="JHF880" s="2"/>
      <c r="JHG880" s="2"/>
      <c r="JHH880" s="2"/>
      <c r="JHI880" s="2"/>
      <c r="JHJ880" s="2"/>
      <c r="JHK880" s="2"/>
      <c r="JHL880" s="2"/>
      <c r="JHM880" s="2"/>
      <c r="JHN880" s="2"/>
      <c r="JHO880" s="2"/>
      <c r="JHP880" s="2"/>
      <c r="JHQ880" s="2"/>
      <c r="JHR880" s="2"/>
      <c r="JHS880" s="2"/>
      <c r="JHT880" s="2"/>
      <c r="JHU880" s="2"/>
      <c r="JHV880" s="2"/>
      <c r="JHW880" s="2"/>
      <c r="JHX880" s="2"/>
      <c r="JHY880" s="2"/>
      <c r="JHZ880" s="2"/>
      <c r="JIA880" s="2"/>
      <c r="JIB880" s="2"/>
      <c r="JIC880" s="2"/>
      <c r="JID880" s="2"/>
      <c r="JIE880" s="2"/>
      <c r="JIF880" s="2"/>
      <c r="JIG880" s="2"/>
      <c r="JIH880" s="2"/>
      <c r="JII880" s="2"/>
      <c r="JIJ880" s="2"/>
      <c r="JIK880" s="2"/>
      <c r="JIL880" s="2"/>
      <c r="JIM880" s="2"/>
      <c r="JIN880" s="2"/>
      <c r="JIO880" s="2"/>
      <c r="JIP880" s="2"/>
      <c r="JIQ880" s="2"/>
      <c r="JIR880" s="2"/>
      <c r="JIS880" s="2"/>
      <c r="JIT880" s="2"/>
      <c r="JIU880" s="2"/>
      <c r="JIV880" s="2"/>
      <c r="JIW880" s="2"/>
      <c r="JIX880" s="2"/>
      <c r="JIY880" s="2"/>
      <c r="JIZ880" s="2"/>
      <c r="JJA880" s="2"/>
      <c r="JJB880" s="2"/>
      <c r="JJC880" s="2"/>
      <c r="JJD880" s="2"/>
      <c r="JJE880" s="2"/>
      <c r="JJF880" s="2"/>
      <c r="JJG880" s="2"/>
      <c r="JJH880" s="2"/>
      <c r="JJI880" s="2"/>
      <c r="JJJ880" s="2"/>
      <c r="JJK880" s="2"/>
      <c r="JJL880" s="2"/>
      <c r="JJM880" s="2"/>
      <c r="JJN880" s="2"/>
      <c r="JJO880" s="2"/>
      <c r="JJP880" s="2"/>
      <c r="JJQ880" s="2"/>
      <c r="JJR880" s="2"/>
      <c r="JJS880" s="2"/>
      <c r="JJT880" s="2"/>
      <c r="JJU880" s="2"/>
      <c r="JJV880" s="2"/>
      <c r="JJW880" s="2"/>
      <c r="JJX880" s="2"/>
      <c r="JJY880" s="2"/>
      <c r="JJZ880" s="2"/>
      <c r="JKA880" s="2"/>
      <c r="JKB880" s="2"/>
      <c r="JKC880" s="2"/>
      <c r="JKD880" s="2"/>
      <c r="JKE880" s="2"/>
      <c r="JKF880" s="2"/>
      <c r="JKG880" s="2"/>
      <c r="JKH880" s="2"/>
      <c r="JKI880" s="2"/>
      <c r="JKJ880" s="2"/>
      <c r="JKK880" s="2"/>
      <c r="JKL880" s="2"/>
      <c r="JKM880" s="2"/>
      <c r="JKN880" s="2"/>
      <c r="JKO880" s="2"/>
      <c r="JKP880" s="2"/>
      <c r="JKQ880" s="2"/>
      <c r="JKR880" s="2"/>
      <c r="JKS880" s="2"/>
      <c r="JKT880" s="2"/>
      <c r="JKU880" s="2"/>
      <c r="JKV880" s="2"/>
      <c r="JKW880" s="2"/>
      <c r="JKX880" s="2"/>
      <c r="JKY880" s="2"/>
      <c r="JKZ880" s="2"/>
      <c r="JLA880" s="2"/>
      <c r="JLB880" s="2"/>
      <c r="JLC880" s="2"/>
      <c r="JLD880" s="2"/>
      <c r="JLE880" s="2"/>
      <c r="JLF880" s="2"/>
      <c r="JLG880" s="2"/>
      <c r="JLH880" s="2"/>
      <c r="JLI880" s="2"/>
      <c r="JLJ880" s="2"/>
      <c r="JLK880" s="2"/>
      <c r="JLL880" s="2"/>
      <c r="JLM880" s="2"/>
      <c r="JLN880" s="2"/>
      <c r="JLO880" s="2"/>
      <c r="JLP880" s="2"/>
      <c r="JLQ880" s="2"/>
      <c r="JLR880" s="2"/>
      <c r="JLS880" s="2"/>
      <c r="JLT880" s="2"/>
      <c r="JLU880" s="2"/>
      <c r="JLV880" s="2"/>
      <c r="JLW880" s="2"/>
      <c r="JLX880" s="2"/>
      <c r="JLY880" s="2"/>
      <c r="JLZ880" s="2"/>
      <c r="JMA880" s="2"/>
      <c r="JMB880" s="2"/>
      <c r="JMC880" s="2"/>
      <c r="JMD880" s="2"/>
      <c r="JME880" s="2"/>
      <c r="JMF880" s="2"/>
      <c r="JMG880" s="2"/>
      <c r="JMH880" s="2"/>
      <c r="JMI880" s="2"/>
      <c r="JMJ880" s="2"/>
      <c r="JMK880" s="2"/>
      <c r="JML880" s="2"/>
      <c r="JMM880" s="2"/>
      <c r="JMN880" s="2"/>
      <c r="JMO880" s="2"/>
      <c r="JMP880" s="2"/>
      <c r="JMQ880" s="2"/>
      <c r="JMR880" s="2"/>
      <c r="JMS880" s="2"/>
      <c r="JMT880" s="2"/>
      <c r="JMU880" s="2"/>
      <c r="JMV880" s="2"/>
      <c r="JMW880" s="2"/>
      <c r="JMX880" s="2"/>
      <c r="JMY880" s="2"/>
      <c r="JMZ880" s="2"/>
      <c r="JNA880" s="2"/>
      <c r="JNB880" s="2"/>
      <c r="JNC880" s="2"/>
      <c r="JND880" s="2"/>
      <c r="JNE880" s="2"/>
      <c r="JNF880" s="2"/>
      <c r="JNG880" s="2"/>
      <c r="JNH880" s="2"/>
      <c r="JNI880" s="2"/>
      <c r="JNJ880" s="2"/>
      <c r="JNK880" s="2"/>
      <c r="JNL880" s="2"/>
      <c r="JNM880" s="2"/>
      <c r="JNN880" s="2"/>
      <c r="JNO880" s="2"/>
      <c r="JNP880" s="2"/>
      <c r="JNQ880" s="2"/>
      <c r="JNR880" s="2"/>
      <c r="JNS880" s="2"/>
      <c r="JNT880" s="2"/>
      <c r="JNU880" s="2"/>
      <c r="JNV880" s="2"/>
      <c r="JNW880" s="2"/>
      <c r="JNX880" s="2"/>
      <c r="JNY880" s="2"/>
      <c r="JNZ880" s="2"/>
      <c r="JOA880" s="2"/>
      <c r="JOB880" s="2"/>
      <c r="JOC880" s="2"/>
      <c r="JOD880" s="2"/>
      <c r="JOE880" s="2"/>
      <c r="JOF880" s="2"/>
      <c r="JOG880" s="2"/>
      <c r="JOH880" s="2"/>
      <c r="JOI880" s="2"/>
      <c r="JOJ880" s="2"/>
      <c r="JOK880" s="2"/>
      <c r="JOL880" s="2"/>
      <c r="JOM880" s="2"/>
      <c r="JON880" s="2"/>
      <c r="JOO880" s="2"/>
      <c r="JOP880" s="2"/>
      <c r="JOQ880" s="2"/>
      <c r="JOR880" s="2"/>
      <c r="JOS880" s="2"/>
      <c r="JOT880" s="2"/>
      <c r="JOU880" s="2"/>
      <c r="JOV880" s="2"/>
      <c r="JOW880" s="2"/>
      <c r="JOX880" s="2"/>
      <c r="JOY880" s="2"/>
      <c r="JOZ880" s="2"/>
      <c r="JPA880" s="2"/>
      <c r="JPB880" s="2"/>
      <c r="JPC880" s="2"/>
      <c r="JPD880" s="2"/>
      <c r="JPE880" s="2"/>
      <c r="JPF880" s="2"/>
      <c r="JPG880" s="2"/>
      <c r="JPH880" s="2"/>
      <c r="JPI880" s="2"/>
      <c r="JPJ880" s="2"/>
      <c r="JPK880" s="2"/>
      <c r="JPL880" s="2"/>
      <c r="JPM880" s="2"/>
      <c r="JPN880" s="2"/>
      <c r="JPO880" s="2"/>
      <c r="JPP880" s="2"/>
      <c r="JPQ880" s="2"/>
      <c r="JPR880" s="2"/>
      <c r="JPS880" s="2"/>
      <c r="JPT880" s="2"/>
      <c r="JPU880" s="2"/>
      <c r="JPV880" s="2"/>
      <c r="JPW880" s="2"/>
      <c r="JPX880" s="2"/>
      <c r="JPY880" s="2"/>
      <c r="JPZ880" s="2"/>
      <c r="JQA880" s="2"/>
      <c r="JQB880" s="2"/>
      <c r="JQC880" s="2"/>
      <c r="JQD880" s="2"/>
      <c r="JQE880" s="2"/>
      <c r="JQF880" s="2"/>
      <c r="JQG880" s="2"/>
      <c r="JQH880" s="2"/>
      <c r="JQI880" s="2"/>
      <c r="JQJ880" s="2"/>
      <c r="JQK880" s="2"/>
      <c r="JQL880" s="2"/>
      <c r="JQM880" s="2"/>
      <c r="JQN880" s="2"/>
      <c r="JQO880" s="2"/>
      <c r="JQP880" s="2"/>
      <c r="JQQ880" s="2"/>
      <c r="JQR880" s="2"/>
      <c r="JQS880" s="2"/>
      <c r="JQT880" s="2"/>
      <c r="JQU880" s="2"/>
      <c r="JQV880" s="2"/>
      <c r="JQW880" s="2"/>
      <c r="JQX880" s="2"/>
      <c r="JQY880" s="2"/>
      <c r="JQZ880" s="2"/>
      <c r="JRA880" s="2"/>
      <c r="JRB880" s="2"/>
      <c r="JRC880" s="2"/>
      <c r="JRD880" s="2"/>
      <c r="JRE880" s="2"/>
      <c r="JRF880" s="2"/>
      <c r="JRG880" s="2"/>
      <c r="JRH880" s="2"/>
      <c r="JRI880" s="2"/>
      <c r="JRJ880" s="2"/>
      <c r="JRK880" s="2"/>
      <c r="JRL880" s="2"/>
      <c r="JRM880" s="2"/>
      <c r="JRN880" s="2"/>
      <c r="JRO880" s="2"/>
      <c r="JRP880" s="2"/>
      <c r="JRQ880" s="2"/>
      <c r="JRR880" s="2"/>
      <c r="JRS880" s="2"/>
      <c r="JRT880" s="2"/>
      <c r="JRU880" s="2"/>
      <c r="JRV880" s="2"/>
      <c r="JRW880" s="2"/>
      <c r="JRX880" s="2"/>
      <c r="JRY880" s="2"/>
      <c r="JRZ880" s="2"/>
      <c r="JSA880" s="2"/>
      <c r="JSB880" s="2"/>
      <c r="JSC880" s="2"/>
      <c r="JSD880" s="2"/>
      <c r="JSE880" s="2"/>
      <c r="JSF880" s="2"/>
      <c r="JSG880" s="2"/>
      <c r="JSH880" s="2"/>
      <c r="JSI880" s="2"/>
      <c r="JSJ880" s="2"/>
      <c r="JSK880" s="2"/>
      <c r="JSL880" s="2"/>
      <c r="JSM880" s="2"/>
      <c r="JSN880" s="2"/>
      <c r="JSO880" s="2"/>
      <c r="JSP880" s="2"/>
      <c r="JSQ880" s="2"/>
      <c r="JSR880" s="2"/>
      <c r="JSS880" s="2"/>
      <c r="JST880" s="2"/>
      <c r="JSU880" s="2"/>
      <c r="JSV880" s="2"/>
      <c r="JSW880" s="2"/>
      <c r="JSX880" s="2"/>
      <c r="JSY880" s="2"/>
      <c r="JSZ880" s="2"/>
      <c r="JTA880" s="2"/>
      <c r="JTB880" s="2"/>
      <c r="JTC880" s="2"/>
      <c r="JTD880" s="2"/>
      <c r="JTE880" s="2"/>
      <c r="JTF880" s="2"/>
      <c r="JTG880" s="2"/>
      <c r="JTH880" s="2"/>
      <c r="JTI880" s="2"/>
      <c r="JTJ880" s="2"/>
      <c r="JTK880" s="2"/>
      <c r="JTL880" s="2"/>
      <c r="JTM880" s="2"/>
      <c r="JTN880" s="2"/>
      <c r="JTO880" s="2"/>
      <c r="JTP880" s="2"/>
      <c r="JTQ880" s="2"/>
      <c r="JTR880" s="2"/>
      <c r="JTS880" s="2"/>
      <c r="JTT880" s="2"/>
      <c r="JTU880" s="2"/>
      <c r="JTV880" s="2"/>
      <c r="JTW880" s="2"/>
      <c r="JTX880" s="2"/>
      <c r="JTY880" s="2"/>
      <c r="JTZ880" s="2"/>
      <c r="JUA880" s="2"/>
      <c r="JUB880" s="2"/>
      <c r="JUC880" s="2"/>
      <c r="JUD880" s="2"/>
      <c r="JUE880" s="2"/>
      <c r="JUF880" s="2"/>
      <c r="JUG880" s="2"/>
      <c r="JUH880" s="2"/>
      <c r="JUI880" s="2"/>
      <c r="JUJ880" s="2"/>
      <c r="JUK880" s="2"/>
      <c r="JUL880" s="2"/>
      <c r="JUM880" s="2"/>
      <c r="JUN880" s="2"/>
      <c r="JUO880" s="2"/>
      <c r="JUP880" s="2"/>
      <c r="JUQ880" s="2"/>
      <c r="JUR880" s="2"/>
      <c r="JUS880" s="2"/>
      <c r="JUT880" s="2"/>
      <c r="JUU880" s="2"/>
      <c r="JUV880" s="2"/>
      <c r="JUW880" s="2"/>
      <c r="JUX880" s="2"/>
      <c r="JUY880" s="2"/>
      <c r="JUZ880" s="2"/>
      <c r="JVA880" s="2"/>
      <c r="JVB880" s="2"/>
      <c r="JVC880" s="2"/>
      <c r="JVD880" s="2"/>
      <c r="JVE880" s="2"/>
      <c r="JVF880" s="2"/>
      <c r="JVG880" s="2"/>
      <c r="JVH880" s="2"/>
      <c r="JVI880" s="2"/>
      <c r="JVJ880" s="2"/>
      <c r="JVK880" s="2"/>
      <c r="JVL880" s="2"/>
      <c r="JVM880" s="2"/>
      <c r="JVN880" s="2"/>
      <c r="JVO880" s="2"/>
      <c r="JVP880" s="2"/>
      <c r="JVQ880" s="2"/>
      <c r="JVR880" s="2"/>
      <c r="JVS880" s="2"/>
      <c r="JVT880" s="2"/>
      <c r="JVU880" s="2"/>
      <c r="JVV880" s="2"/>
      <c r="JVW880" s="2"/>
      <c r="JVX880" s="2"/>
      <c r="JVY880" s="2"/>
      <c r="JVZ880" s="2"/>
      <c r="JWA880" s="2"/>
      <c r="JWB880" s="2"/>
      <c r="JWC880" s="2"/>
      <c r="JWD880" s="2"/>
      <c r="JWE880" s="2"/>
      <c r="JWF880" s="2"/>
      <c r="JWG880" s="2"/>
      <c r="JWH880" s="2"/>
      <c r="JWI880" s="2"/>
      <c r="JWJ880" s="2"/>
      <c r="JWK880" s="2"/>
      <c r="JWL880" s="2"/>
      <c r="JWM880" s="2"/>
      <c r="JWN880" s="2"/>
      <c r="JWO880" s="2"/>
      <c r="JWP880" s="2"/>
      <c r="JWQ880" s="2"/>
      <c r="JWR880" s="2"/>
      <c r="JWS880" s="2"/>
      <c r="JWT880" s="2"/>
      <c r="JWU880" s="2"/>
      <c r="JWV880" s="2"/>
      <c r="JWW880" s="2"/>
      <c r="JWX880" s="2"/>
      <c r="JWY880" s="2"/>
      <c r="JWZ880" s="2"/>
      <c r="JXA880" s="2"/>
      <c r="JXB880" s="2"/>
      <c r="JXC880" s="2"/>
      <c r="JXD880" s="2"/>
      <c r="JXE880" s="2"/>
      <c r="JXF880" s="2"/>
      <c r="JXG880" s="2"/>
      <c r="JXH880" s="2"/>
      <c r="JXI880" s="2"/>
      <c r="JXJ880" s="2"/>
      <c r="JXK880" s="2"/>
      <c r="JXL880" s="2"/>
      <c r="JXM880" s="2"/>
      <c r="JXN880" s="2"/>
      <c r="JXO880" s="2"/>
      <c r="JXP880" s="2"/>
      <c r="JXQ880" s="2"/>
      <c r="JXR880" s="2"/>
      <c r="JXS880" s="2"/>
      <c r="JXT880" s="2"/>
      <c r="JXU880" s="2"/>
      <c r="JXV880" s="2"/>
      <c r="JXW880" s="2"/>
      <c r="JXX880" s="2"/>
      <c r="JXY880" s="2"/>
      <c r="JXZ880" s="2"/>
      <c r="JYA880" s="2"/>
      <c r="JYB880" s="2"/>
      <c r="JYC880" s="2"/>
      <c r="JYD880" s="2"/>
      <c r="JYE880" s="2"/>
      <c r="JYF880" s="2"/>
      <c r="JYG880" s="2"/>
      <c r="JYH880" s="2"/>
      <c r="JYI880" s="2"/>
      <c r="JYJ880" s="2"/>
      <c r="JYK880" s="2"/>
      <c r="JYL880" s="2"/>
      <c r="JYM880" s="2"/>
      <c r="JYN880" s="2"/>
      <c r="JYO880" s="2"/>
      <c r="JYP880" s="2"/>
      <c r="JYQ880" s="2"/>
      <c r="JYR880" s="2"/>
      <c r="JYS880" s="2"/>
      <c r="JYT880" s="2"/>
      <c r="JYU880" s="2"/>
      <c r="JYV880" s="2"/>
      <c r="JYW880" s="2"/>
      <c r="JYX880" s="2"/>
      <c r="JYY880" s="2"/>
      <c r="JYZ880" s="2"/>
      <c r="JZA880" s="2"/>
      <c r="JZB880" s="2"/>
      <c r="JZC880" s="2"/>
      <c r="JZD880" s="2"/>
      <c r="JZE880" s="2"/>
      <c r="JZF880" s="2"/>
      <c r="JZG880" s="2"/>
      <c r="JZH880" s="2"/>
      <c r="JZI880" s="2"/>
      <c r="JZJ880" s="2"/>
      <c r="JZK880" s="2"/>
      <c r="JZL880" s="2"/>
      <c r="JZM880" s="2"/>
      <c r="JZN880" s="2"/>
      <c r="JZO880" s="2"/>
      <c r="JZP880" s="2"/>
      <c r="JZQ880" s="2"/>
      <c r="JZR880" s="2"/>
      <c r="JZS880" s="2"/>
      <c r="JZT880" s="2"/>
      <c r="JZU880" s="2"/>
      <c r="JZV880" s="2"/>
      <c r="JZW880" s="2"/>
      <c r="JZX880" s="2"/>
      <c r="JZY880" s="2"/>
      <c r="JZZ880" s="2"/>
      <c r="KAA880" s="2"/>
      <c r="KAB880" s="2"/>
      <c r="KAC880" s="2"/>
      <c r="KAD880" s="2"/>
      <c r="KAE880" s="2"/>
      <c r="KAF880" s="2"/>
      <c r="KAG880" s="2"/>
      <c r="KAH880" s="2"/>
      <c r="KAI880" s="2"/>
      <c r="KAJ880" s="2"/>
      <c r="KAK880" s="2"/>
      <c r="KAL880" s="2"/>
      <c r="KAM880" s="2"/>
      <c r="KAN880" s="2"/>
      <c r="KAO880" s="2"/>
      <c r="KAP880" s="2"/>
      <c r="KAQ880" s="2"/>
      <c r="KAR880" s="2"/>
      <c r="KAS880" s="2"/>
      <c r="KAT880" s="2"/>
      <c r="KAU880" s="2"/>
      <c r="KAV880" s="2"/>
      <c r="KAW880" s="2"/>
      <c r="KAX880" s="2"/>
      <c r="KAY880" s="2"/>
      <c r="KAZ880" s="2"/>
      <c r="KBA880" s="2"/>
      <c r="KBB880" s="2"/>
      <c r="KBC880" s="2"/>
      <c r="KBD880" s="2"/>
      <c r="KBE880" s="2"/>
      <c r="KBF880" s="2"/>
      <c r="KBG880" s="2"/>
      <c r="KBH880" s="2"/>
      <c r="KBI880" s="2"/>
      <c r="KBJ880" s="2"/>
      <c r="KBK880" s="2"/>
      <c r="KBL880" s="2"/>
      <c r="KBM880" s="2"/>
      <c r="KBN880" s="2"/>
      <c r="KBO880" s="2"/>
      <c r="KBP880" s="2"/>
      <c r="KBQ880" s="2"/>
      <c r="KBR880" s="2"/>
      <c r="KBS880" s="2"/>
      <c r="KBT880" s="2"/>
      <c r="KBU880" s="2"/>
      <c r="KBV880" s="2"/>
      <c r="KBW880" s="2"/>
      <c r="KBX880" s="2"/>
      <c r="KBY880" s="2"/>
      <c r="KBZ880" s="2"/>
      <c r="KCA880" s="2"/>
      <c r="KCB880" s="2"/>
      <c r="KCC880" s="2"/>
      <c r="KCD880" s="2"/>
      <c r="KCE880" s="2"/>
      <c r="KCF880" s="2"/>
      <c r="KCG880" s="2"/>
      <c r="KCH880" s="2"/>
      <c r="KCI880" s="2"/>
      <c r="KCJ880" s="2"/>
      <c r="KCK880" s="2"/>
      <c r="KCL880" s="2"/>
      <c r="KCM880" s="2"/>
      <c r="KCN880" s="2"/>
      <c r="KCO880" s="2"/>
      <c r="KCP880" s="2"/>
      <c r="KCQ880" s="2"/>
      <c r="KCR880" s="2"/>
      <c r="KCS880" s="2"/>
      <c r="KCT880" s="2"/>
      <c r="KCU880" s="2"/>
      <c r="KCV880" s="2"/>
      <c r="KCW880" s="2"/>
      <c r="KCX880" s="2"/>
      <c r="KCY880" s="2"/>
      <c r="KCZ880" s="2"/>
      <c r="KDA880" s="2"/>
      <c r="KDB880" s="2"/>
      <c r="KDC880" s="2"/>
      <c r="KDD880" s="2"/>
      <c r="KDE880" s="2"/>
      <c r="KDF880" s="2"/>
      <c r="KDG880" s="2"/>
      <c r="KDH880" s="2"/>
      <c r="KDI880" s="2"/>
      <c r="KDJ880" s="2"/>
      <c r="KDK880" s="2"/>
      <c r="KDL880" s="2"/>
      <c r="KDM880" s="2"/>
      <c r="KDN880" s="2"/>
      <c r="KDO880" s="2"/>
      <c r="KDP880" s="2"/>
      <c r="KDQ880" s="2"/>
      <c r="KDR880" s="2"/>
      <c r="KDS880" s="2"/>
      <c r="KDT880" s="2"/>
      <c r="KDU880" s="2"/>
      <c r="KDV880" s="2"/>
      <c r="KDW880" s="2"/>
      <c r="KDX880" s="2"/>
      <c r="KDY880" s="2"/>
      <c r="KDZ880" s="2"/>
      <c r="KEA880" s="2"/>
      <c r="KEB880" s="2"/>
      <c r="KEC880" s="2"/>
      <c r="KED880" s="2"/>
      <c r="KEE880" s="2"/>
      <c r="KEF880" s="2"/>
      <c r="KEG880" s="2"/>
      <c r="KEH880" s="2"/>
      <c r="KEI880" s="2"/>
      <c r="KEJ880" s="2"/>
      <c r="KEK880" s="2"/>
      <c r="KEL880" s="2"/>
      <c r="KEM880" s="2"/>
      <c r="KEN880" s="2"/>
      <c r="KEO880" s="2"/>
      <c r="KEP880" s="2"/>
      <c r="KEQ880" s="2"/>
      <c r="KER880" s="2"/>
      <c r="KES880" s="2"/>
      <c r="KET880" s="2"/>
      <c r="KEU880" s="2"/>
      <c r="KEV880" s="2"/>
      <c r="KEW880" s="2"/>
      <c r="KEX880" s="2"/>
      <c r="KEY880" s="2"/>
      <c r="KEZ880" s="2"/>
      <c r="KFA880" s="2"/>
      <c r="KFB880" s="2"/>
      <c r="KFC880" s="2"/>
      <c r="KFD880" s="2"/>
      <c r="KFE880" s="2"/>
      <c r="KFF880" s="2"/>
      <c r="KFG880" s="2"/>
      <c r="KFH880" s="2"/>
      <c r="KFI880" s="2"/>
      <c r="KFJ880" s="2"/>
      <c r="KFK880" s="2"/>
      <c r="KFL880" s="2"/>
      <c r="KFM880" s="2"/>
      <c r="KFN880" s="2"/>
      <c r="KFO880" s="2"/>
      <c r="KFP880" s="2"/>
      <c r="KFQ880" s="2"/>
      <c r="KFR880" s="2"/>
      <c r="KFS880" s="2"/>
      <c r="KFT880" s="2"/>
      <c r="KFU880" s="2"/>
      <c r="KFV880" s="2"/>
      <c r="KFW880" s="2"/>
      <c r="KFX880" s="2"/>
      <c r="KFY880" s="2"/>
      <c r="KFZ880" s="2"/>
      <c r="KGA880" s="2"/>
      <c r="KGB880" s="2"/>
      <c r="KGC880" s="2"/>
      <c r="KGD880" s="2"/>
      <c r="KGE880" s="2"/>
      <c r="KGF880" s="2"/>
      <c r="KGG880" s="2"/>
      <c r="KGH880" s="2"/>
      <c r="KGI880" s="2"/>
      <c r="KGJ880" s="2"/>
      <c r="KGK880" s="2"/>
      <c r="KGL880" s="2"/>
      <c r="KGM880" s="2"/>
      <c r="KGN880" s="2"/>
      <c r="KGO880" s="2"/>
      <c r="KGP880" s="2"/>
      <c r="KGQ880" s="2"/>
      <c r="KGR880" s="2"/>
      <c r="KGS880" s="2"/>
      <c r="KGT880" s="2"/>
      <c r="KGU880" s="2"/>
      <c r="KGV880" s="2"/>
      <c r="KGW880" s="2"/>
      <c r="KGX880" s="2"/>
      <c r="KGY880" s="2"/>
      <c r="KGZ880" s="2"/>
      <c r="KHA880" s="2"/>
      <c r="KHB880" s="2"/>
      <c r="KHC880" s="2"/>
      <c r="KHD880" s="2"/>
      <c r="KHE880" s="2"/>
      <c r="KHF880" s="2"/>
      <c r="KHG880" s="2"/>
      <c r="KHH880" s="2"/>
      <c r="KHI880" s="2"/>
      <c r="KHJ880" s="2"/>
      <c r="KHK880" s="2"/>
      <c r="KHL880" s="2"/>
      <c r="KHM880" s="2"/>
      <c r="KHN880" s="2"/>
      <c r="KHO880" s="2"/>
      <c r="KHP880" s="2"/>
      <c r="KHQ880" s="2"/>
      <c r="KHR880" s="2"/>
      <c r="KHS880" s="2"/>
      <c r="KHT880" s="2"/>
      <c r="KHU880" s="2"/>
      <c r="KHV880" s="2"/>
      <c r="KHW880" s="2"/>
      <c r="KHX880" s="2"/>
      <c r="KHY880" s="2"/>
      <c r="KHZ880" s="2"/>
      <c r="KIA880" s="2"/>
      <c r="KIB880" s="2"/>
      <c r="KIC880" s="2"/>
      <c r="KID880" s="2"/>
      <c r="KIE880" s="2"/>
      <c r="KIF880" s="2"/>
      <c r="KIG880" s="2"/>
      <c r="KIH880" s="2"/>
      <c r="KII880" s="2"/>
      <c r="KIJ880" s="2"/>
      <c r="KIK880" s="2"/>
      <c r="KIL880" s="2"/>
      <c r="KIM880" s="2"/>
      <c r="KIN880" s="2"/>
      <c r="KIO880" s="2"/>
      <c r="KIP880" s="2"/>
      <c r="KIQ880" s="2"/>
      <c r="KIR880" s="2"/>
      <c r="KIS880" s="2"/>
      <c r="KIT880" s="2"/>
      <c r="KIU880" s="2"/>
      <c r="KIV880" s="2"/>
      <c r="KIW880" s="2"/>
      <c r="KIX880" s="2"/>
      <c r="KIY880" s="2"/>
      <c r="KIZ880" s="2"/>
      <c r="KJA880" s="2"/>
      <c r="KJB880" s="2"/>
      <c r="KJC880" s="2"/>
      <c r="KJD880" s="2"/>
      <c r="KJE880" s="2"/>
      <c r="KJF880" s="2"/>
      <c r="KJG880" s="2"/>
      <c r="KJH880" s="2"/>
      <c r="KJI880" s="2"/>
      <c r="KJJ880" s="2"/>
      <c r="KJK880" s="2"/>
      <c r="KJL880" s="2"/>
      <c r="KJM880" s="2"/>
      <c r="KJN880" s="2"/>
      <c r="KJO880" s="2"/>
      <c r="KJP880" s="2"/>
      <c r="KJQ880" s="2"/>
      <c r="KJR880" s="2"/>
      <c r="KJS880" s="2"/>
      <c r="KJT880" s="2"/>
      <c r="KJU880" s="2"/>
      <c r="KJV880" s="2"/>
      <c r="KJW880" s="2"/>
      <c r="KJX880" s="2"/>
      <c r="KJY880" s="2"/>
      <c r="KJZ880" s="2"/>
      <c r="KKA880" s="2"/>
      <c r="KKB880" s="2"/>
      <c r="KKC880" s="2"/>
      <c r="KKD880" s="2"/>
      <c r="KKE880" s="2"/>
      <c r="KKF880" s="2"/>
      <c r="KKG880" s="2"/>
      <c r="KKH880" s="2"/>
      <c r="KKI880" s="2"/>
      <c r="KKJ880" s="2"/>
      <c r="KKK880" s="2"/>
      <c r="KKL880" s="2"/>
      <c r="KKM880" s="2"/>
      <c r="KKN880" s="2"/>
      <c r="KKO880" s="2"/>
      <c r="KKP880" s="2"/>
      <c r="KKQ880" s="2"/>
      <c r="KKR880" s="2"/>
      <c r="KKS880" s="2"/>
      <c r="KKT880" s="2"/>
      <c r="KKU880" s="2"/>
      <c r="KKV880" s="2"/>
      <c r="KKW880" s="2"/>
      <c r="KKX880" s="2"/>
      <c r="KKY880" s="2"/>
      <c r="KKZ880" s="2"/>
      <c r="KLA880" s="2"/>
      <c r="KLB880" s="2"/>
      <c r="KLC880" s="2"/>
      <c r="KLD880" s="2"/>
      <c r="KLE880" s="2"/>
      <c r="KLF880" s="2"/>
      <c r="KLG880" s="2"/>
      <c r="KLH880" s="2"/>
      <c r="KLI880" s="2"/>
      <c r="KLJ880" s="2"/>
      <c r="KLK880" s="2"/>
      <c r="KLL880" s="2"/>
      <c r="KLM880" s="2"/>
      <c r="KLN880" s="2"/>
      <c r="KLO880" s="2"/>
      <c r="KLP880" s="2"/>
      <c r="KLQ880" s="2"/>
      <c r="KLR880" s="2"/>
      <c r="KLS880" s="2"/>
      <c r="KLT880" s="2"/>
      <c r="KLU880" s="2"/>
      <c r="KLV880" s="2"/>
      <c r="KLW880" s="2"/>
      <c r="KLX880" s="2"/>
      <c r="KLY880" s="2"/>
      <c r="KLZ880" s="2"/>
      <c r="KMA880" s="2"/>
      <c r="KMB880" s="2"/>
      <c r="KMC880" s="2"/>
      <c r="KMD880" s="2"/>
      <c r="KME880" s="2"/>
      <c r="KMF880" s="2"/>
      <c r="KMG880" s="2"/>
      <c r="KMH880" s="2"/>
      <c r="KMI880" s="2"/>
      <c r="KMJ880" s="2"/>
      <c r="KMK880" s="2"/>
      <c r="KML880" s="2"/>
      <c r="KMM880" s="2"/>
      <c r="KMN880" s="2"/>
      <c r="KMO880" s="2"/>
      <c r="KMP880" s="2"/>
      <c r="KMQ880" s="2"/>
      <c r="KMR880" s="2"/>
      <c r="KMS880" s="2"/>
      <c r="KMT880" s="2"/>
      <c r="KMU880" s="2"/>
      <c r="KMV880" s="2"/>
      <c r="KMW880" s="2"/>
      <c r="KMX880" s="2"/>
      <c r="KMY880" s="2"/>
      <c r="KMZ880" s="2"/>
      <c r="KNA880" s="2"/>
      <c r="KNB880" s="2"/>
      <c r="KNC880" s="2"/>
      <c r="KND880" s="2"/>
      <c r="KNE880" s="2"/>
      <c r="KNF880" s="2"/>
      <c r="KNG880" s="2"/>
      <c r="KNH880" s="2"/>
      <c r="KNI880" s="2"/>
      <c r="KNJ880" s="2"/>
      <c r="KNK880" s="2"/>
      <c r="KNL880" s="2"/>
      <c r="KNM880" s="2"/>
      <c r="KNN880" s="2"/>
      <c r="KNO880" s="2"/>
      <c r="KNP880" s="2"/>
      <c r="KNQ880" s="2"/>
      <c r="KNR880" s="2"/>
      <c r="KNS880" s="2"/>
      <c r="KNT880" s="2"/>
      <c r="KNU880" s="2"/>
      <c r="KNV880" s="2"/>
      <c r="KNW880" s="2"/>
      <c r="KNX880" s="2"/>
      <c r="KNY880" s="2"/>
      <c r="KNZ880" s="2"/>
      <c r="KOA880" s="2"/>
      <c r="KOB880" s="2"/>
      <c r="KOC880" s="2"/>
      <c r="KOD880" s="2"/>
      <c r="KOE880" s="2"/>
      <c r="KOF880" s="2"/>
      <c r="KOG880" s="2"/>
      <c r="KOH880" s="2"/>
      <c r="KOI880" s="2"/>
      <c r="KOJ880" s="2"/>
      <c r="KOK880" s="2"/>
      <c r="KOL880" s="2"/>
      <c r="KOM880" s="2"/>
      <c r="KON880" s="2"/>
      <c r="KOO880" s="2"/>
      <c r="KOP880" s="2"/>
      <c r="KOQ880" s="2"/>
      <c r="KOR880" s="2"/>
      <c r="KOS880" s="2"/>
      <c r="KOT880" s="2"/>
      <c r="KOU880" s="2"/>
      <c r="KOV880" s="2"/>
      <c r="KOW880" s="2"/>
      <c r="KOX880" s="2"/>
      <c r="KOY880" s="2"/>
      <c r="KOZ880" s="2"/>
      <c r="KPA880" s="2"/>
      <c r="KPB880" s="2"/>
      <c r="KPC880" s="2"/>
      <c r="KPD880" s="2"/>
      <c r="KPE880" s="2"/>
      <c r="KPF880" s="2"/>
      <c r="KPG880" s="2"/>
      <c r="KPH880" s="2"/>
      <c r="KPI880" s="2"/>
      <c r="KPJ880" s="2"/>
      <c r="KPK880" s="2"/>
      <c r="KPL880" s="2"/>
      <c r="KPM880" s="2"/>
      <c r="KPN880" s="2"/>
      <c r="KPO880" s="2"/>
      <c r="KPP880" s="2"/>
      <c r="KPQ880" s="2"/>
      <c r="KPR880" s="2"/>
      <c r="KPS880" s="2"/>
      <c r="KPT880" s="2"/>
      <c r="KPU880" s="2"/>
      <c r="KPV880" s="2"/>
      <c r="KPW880" s="2"/>
      <c r="KPX880" s="2"/>
      <c r="KPY880" s="2"/>
      <c r="KPZ880" s="2"/>
      <c r="KQA880" s="2"/>
      <c r="KQB880" s="2"/>
      <c r="KQC880" s="2"/>
      <c r="KQD880" s="2"/>
      <c r="KQE880" s="2"/>
      <c r="KQF880" s="2"/>
      <c r="KQG880" s="2"/>
      <c r="KQH880" s="2"/>
      <c r="KQI880" s="2"/>
      <c r="KQJ880" s="2"/>
      <c r="KQK880" s="2"/>
      <c r="KQL880" s="2"/>
      <c r="KQM880" s="2"/>
      <c r="KQN880" s="2"/>
      <c r="KQO880" s="2"/>
      <c r="KQP880" s="2"/>
      <c r="KQQ880" s="2"/>
      <c r="KQR880" s="2"/>
      <c r="KQS880" s="2"/>
      <c r="KQT880" s="2"/>
      <c r="KQU880" s="2"/>
      <c r="KQV880" s="2"/>
      <c r="KQW880" s="2"/>
      <c r="KQX880" s="2"/>
      <c r="KQY880" s="2"/>
      <c r="KQZ880" s="2"/>
      <c r="KRA880" s="2"/>
      <c r="KRB880" s="2"/>
      <c r="KRC880" s="2"/>
      <c r="KRD880" s="2"/>
      <c r="KRE880" s="2"/>
      <c r="KRF880" s="2"/>
      <c r="KRG880" s="2"/>
      <c r="KRH880" s="2"/>
      <c r="KRI880" s="2"/>
      <c r="KRJ880" s="2"/>
      <c r="KRK880" s="2"/>
      <c r="KRL880" s="2"/>
      <c r="KRM880" s="2"/>
      <c r="KRN880" s="2"/>
      <c r="KRO880" s="2"/>
      <c r="KRP880" s="2"/>
      <c r="KRQ880" s="2"/>
      <c r="KRR880" s="2"/>
      <c r="KRS880" s="2"/>
      <c r="KRT880" s="2"/>
      <c r="KRU880" s="2"/>
      <c r="KRV880" s="2"/>
      <c r="KRW880" s="2"/>
      <c r="KRX880" s="2"/>
      <c r="KRY880" s="2"/>
      <c r="KRZ880" s="2"/>
      <c r="KSA880" s="2"/>
      <c r="KSB880" s="2"/>
      <c r="KSC880" s="2"/>
      <c r="KSD880" s="2"/>
      <c r="KSE880" s="2"/>
      <c r="KSF880" s="2"/>
      <c r="KSG880" s="2"/>
      <c r="KSH880" s="2"/>
      <c r="KSI880" s="2"/>
      <c r="KSJ880" s="2"/>
      <c r="KSK880" s="2"/>
      <c r="KSL880" s="2"/>
      <c r="KSM880" s="2"/>
      <c r="KSN880" s="2"/>
      <c r="KSO880" s="2"/>
      <c r="KSP880" s="2"/>
      <c r="KSQ880" s="2"/>
      <c r="KSR880" s="2"/>
      <c r="KSS880" s="2"/>
      <c r="KST880" s="2"/>
      <c r="KSU880" s="2"/>
      <c r="KSV880" s="2"/>
      <c r="KSW880" s="2"/>
      <c r="KSX880" s="2"/>
      <c r="KSY880" s="2"/>
      <c r="KSZ880" s="2"/>
      <c r="KTA880" s="2"/>
      <c r="KTB880" s="2"/>
      <c r="KTC880" s="2"/>
      <c r="KTD880" s="2"/>
      <c r="KTE880" s="2"/>
      <c r="KTF880" s="2"/>
      <c r="KTG880" s="2"/>
      <c r="KTH880" s="2"/>
      <c r="KTI880" s="2"/>
      <c r="KTJ880" s="2"/>
      <c r="KTK880" s="2"/>
      <c r="KTL880" s="2"/>
      <c r="KTM880" s="2"/>
      <c r="KTN880" s="2"/>
      <c r="KTO880" s="2"/>
      <c r="KTP880" s="2"/>
      <c r="KTQ880" s="2"/>
      <c r="KTR880" s="2"/>
      <c r="KTS880" s="2"/>
      <c r="KTT880" s="2"/>
      <c r="KTU880" s="2"/>
      <c r="KTV880" s="2"/>
      <c r="KTW880" s="2"/>
      <c r="KTX880" s="2"/>
      <c r="KTY880" s="2"/>
      <c r="KTZ880" s="2"/>
      <c r="KUA880" s="2"/>
      <c r="KUB880" s="2"/>
      <c r="KUC880" s="2"/>
      <c r="KUD880" s="2"/>
      <c r="KUE880" s="2"/>
      <c r="KUF880" s="2"/>
      <c r="KUG880" s="2"/>
      <c r="KUH880" s="2"/>
      <c r="KUI880" s="2"/>
      <c r="KUJ880" s="2"/>
      <c r="KUK880" s="2"/>
      <c r="KUL880" s="2"/>
      <c r="KUM880" s="2"/>
      <c r="KUN880" s="2"/>
      <c r="KUO880" s="2"/>
      <c r="KUP880" s="2"/>
      <c r="KUQ880" s="2"/>
      <c r="KUR880" s="2"/>
      <c r="KUS880" s="2"/>
      <c r="KUT880" s="2"/>
      <c r="KUU880" s="2"/>
      <c r="KUV880" s="2"/>
      <c r="KUW880" s="2"/>
      <c r="KUX880" s="2"/>
      <c r="KUY880" s="2"/>
      <c r="KUZ880" s="2"/>
      <c r="KVA880" s="2"/>
      <c r="KVB880" s="2"/>
      <c r="KVC880" s="2"/>
      <c r="KVD880" s="2"/>
      <c r="KVE880" s="2"/>
      <c r="KVF880" s="2"/>
      <c r="KVG880" s="2"/>
      <c r="KVH880" s="2"/>
      <c r="KVI880" s="2"/>
      <c r="KVJ880" s="2"/>
      <c r="KVK880" s="2"/>
      <c r="KVL880" s="2"/>
      <c r="KVM880" s="2"/>
      <c r="KVN880" s="2"/>
      <c r="KVO880" s="2"/>
      <c r="KVP880" s="2"/>
      <c r="KVQ880" s="2"/>
      <c r="KVR880" s="2"/>
      <c r="KVS880" s="2"/>
      <c r="KVT880" s="2"/>
      <c r="KVU880" s="2"/>
      <c r="KVV880" s="2"/>
      <c r="KVW880" s="2"/>
      <c r="KVX880" s="2"/>
      <c r="KVY880" s="2"/>
      <c r="KVZ880" s="2"/>
      <c r="KWA880" s="2"/>
      <c r="KWB880" s="2"/>
      <c r="KWC880" s="2"/>
      <c r="KWD880" s="2"/>
      <c r="KWE880" s="2"/>
      <c r="KWF880" s="2"/>
      <c r="KWG880" s="2"/>
      <c r="KWH880" s="2"/>
      <c r="KWI880" s="2"/>
      <c r="KWJ880" s="2"/>
      <c r="KWK880" s="2"/>
      <c r="KWL880" s="2"/>
      <c r="KWM880" s="2"/>
      <c r="KWN880" s="2"/>
      <c r="KWO880" s="2"/>
      <c r="KWP880" s="2"/>
      <c r="KWQ880" s="2"/>
      <c r="KWR880" s="2"/>
      <c r="KWS880" s="2"/>
      <c r="KWT880" s="2"/>
      <c r="KWU880" s="2"/>
      <c r="KWV880" s="2"/>
      <c r="KWW880" s="2"/>
      <c r="KWX880" s="2"/>
      <c r="KWY880" s="2"/>
      <c r="KWZ880" s="2"/>
      <c r="KXA880" s="2"/>
      <c r="KXB880" s="2"/>
      <c r="KXC880" s="2"/>
      <c r="KXD880" s="2"/>
      <c r="KXE880" s="2"/>
      <c r="KXF880" s="2"/>
      <c r="KXG880" s="2"/>
      <c r="KXH880" s="2"/>
      <c r="KXI880" s="2"/>
      <c r="KXJ880" s="2"/>
      <c r="KXK880" s="2"/>
      <c r="KXL880" s="2"/>
      <c r="KXM880" s="2"/>
      <c r="KXN880" s="2"/>
      <c r="KXO880" s="2"/>
      <c r="KXP880" s="2"/>
      <c r="KXQ880" s="2"/>
      <c r="KXR880" s="2"/>
      <c r="KXS880" s="2"/>
      <c r="KXT880" s="2"/>
      <c r="KXU880" s="2"/>
      <c r="KXV880" s="2"/>
      <c r="KXW880" s="2"/>
      <c r="KXX880" s="2"/>
      <c r="KXY880" s="2"/>
      <c r="KXZ880" s="2"/>
      <c r="KYA880" s="2"/>
      <c r="KYB880" s="2"/>
      <c r="KYC880" s="2"/>
      <c r="KYD880" s="2"/>
      <c r="KYE880" s="2"/>
      <c r="KYF880" s="2"/>
      <c r="KYG880" s="2"/>
      <c r="KYH880" s="2"/>
      <c r="KYI880" s="2"/>
      <c r="KYJ880" s="2"/>
      <c r="KYK880" s="2"/>
      <c r="KYL880" s="2"/>
      <c r="KYM880" s="2"/>
      <c r="KYN880" s="2"/>
      <c r="KYO880" s="2"/>
      <c r="KYP880" s="2"/>
      <c r="KYQ880" s="2"/>
      <c r="KYR880" s="2"/>
      <c r="KYS880" s="2"/>
      <c r="KYT880" s="2"/>
      <c r="KYU880" s="2"/>
      <c r="KYV880" s="2"/>
      <c r="KYW880" s="2"/>
      <c r="KYX880" s="2"/>
      <c r="KYY880" s="2"/>
      <c r="KYZ880" s="2"/>
      <c r="KZA880" s="2"/>
      <c r="KZB880" s="2"/>
      <c r="KZC880" s="2"/>
      <c r="KZD880" s="2"/>
      <c r="KZE880" s="2"/>
      <c r="KZF880" s="2"/>
      <c r="KZG880" s="2"/>
      <c r="KZH880" s="2"/>
      <c r="KZI880" s="2"/>
      <c r="KZJ880" s="2"/>
      <c r="KZK880" s="2"/>
      <c r="KZL880" s="2"/>
      <c r="KZM880" s="2"/>
      <c r="KZN880" s="2"/>
      <c r="KZO880" s="2"/>
      <c r="KZP880" s="2"/>
      <c r="KZQ880" s="2"/>
      <c r="KZR880" s="2"/>
      <c r="KZS880" s="2"/>
      <c r="KZT880" s="2"/>
      <c r="KZU880" s="2"/>
      <c r="KZV880" s="2"/>
      <c r="KZW880" s="2"/>
      <c r="KZX880" s="2"/>
      <c r="KZY880" s="2"/>
      <c r="KZZ880" s="2"/>
      <c r="LAA880" s="2"/>
      <c r="LAB880" s="2"/>
      <c r="LAC880" s="2"/>
      <c r="LAD880" s="2"/>
      <c r="LAE880" s="2"/>
      <c r="LAF880" s="2"/>
      <c r="LAG880" s="2"/>
      <c r="LAH880" s="2"/>
      <c r="LAI880" s="2"/>
      <c r="LAJ880" s="2"/>
      <c r="LAK880" s="2"/>
      <c r="LAL880" s="2"/>
      <c r="LAM880" s="2"/>
      <c r="LAN880" s="2"/>
      <c r="LAO880" s="2"/>
      <c r="LAP880" s="2"/>
      <c r="LAQ880" s="2"/>
      <c r="LAR880" s="2"/>
      <c r="LAS880" s="2"/>
      <c r="LAT880" s="2"/>
      <c r="LAU880" s="2"/>
      <c r="LAV880" s="2"/>
      <c r="LAW880" s="2"/>
      <c r="LAX880" s="2"/>
      <c r="LAY880" s="2"/>
      <c r="LAZ880" s="2"/>
      <c r="LBA880" s="2"/>
      <c r="LBB880" s="2"/>
      <c r="LBC880" s="2"/>
      <c r="LBD880" s="2"/>
      <c r="LBE880" s="2"/>
      <c r="LBF880" s="2"/>
      <c r="LBG880" s="2"/>
      <c r="LBH880" s="2"/>
      <c r="LBI880" s="2"/>
      <c r="LBJ880" s="2"/>
      <c r="LBK880" s="2"/>
      <c r="LBL880" s="2"/>
      <c r="LBM880" s="2"/>
      <c r="LBN880" s="2"/>
      <c r="LBO880" s="2"/>
      <c r="LBP880" s="2"/>
      <c r="LBQ880" s="2"/>
      <c r="LBR880" s="2"/>
      <c r="LBS880" s="2"/>
      <c r="LBT880" s="2"/>
      <c r="LBU880" s="2"/>
      <c r="LBV880" s="2"/>
      <c r="LBW880" s="2"/>
      <c r="LBX880" s="2"/>
      <c r="LBY880" s="2"/>
      <c r="LBZ880" s="2"/>
      <c r="LCA880" s="2"/>
      <c r="LCB880" s="2"/>
      <c r="LCC880" s="2"/>
      <c r="LCD880" s="2"/>
      <c r="LCE880" s="2"/>
      <c r="LCF880" s="2"/>
      <c r="LCG880" s="2"/>
      <c r="LCH880" s="2"/>
      <c r="LCI880" s="2"/>
      <c r="LCJ880" s="2"/>
      <c r="LCK880" s="2"/>
      <c r="LCL880" s="2"/>
      <c r="LCM880" s="2"/>
      <c r="LCN880" s="2"/>
      <c r="LCO880" s="2"/>
      <c r="LCP880" s="2"/>
      <c r="LCQ880" s="2"/>
      <c r="LCR880" s="2"/>
      <c r="LCS880" s="2"/>
      <c r="LCT880" s="2"/>
      <c r="LCU880" s="2"/>
      <c r="LCV880" s="2"/>
      <c r="LCW880" s="2"/>
      <c r="LCX880" s="2"/>
      <c r="LCY880" s="2"/>
      <c r="LCZ880" s="2"/>
      <c r="LDA880" s="2"/>
      <c r="LDB880" s="2"/>
      <c r="LDC880" s="2"/>
      <c r="LDD880" s="2"/>
      <c r="LDE880" s="2"/>
      <c r="LDF880" s="2"/>
      <c r="LDG880" s="2"/>
      <c r="LDH880" s="2"/>
      <c r="LDI880" s="2"/>
      <c r="LDJ880" s="2"/>
      <c r="LDK880" s="2"/>
      <c r="LDL880" s="2"/>
      <c r="LDM880" s="2"/>
      <c r="LDN880" s="2"/>
      <c r="LDO880" s="2"/>
      <c r="LDP880" s="2"/>
      <c r="LDQ880" s="2"/>
      <c r="LDR880" s="2"/>
      <c r="LDS880" s="2"/>
      <c r="LDT880" s="2"/>
      <c r="LDU880" s="2"/>
      <c r="LDV880" s="2"/>
      <c r="LDW880" s="2"/>
      <c r="LDX880" s="2"/>
      <c r="LDY880" s="2"/>
      <c r="LDZ880" s="2"/>
      <c r="LEA880" s="2"/>
      <c r="LEB880" s="2"/>
      <c r="LEC880" s="2"/>
      <c r="LED880" s="2"/>
      <c r="LEE880" s="2"/>
      <c r="LEF880" s="2"/>
      <c r="LEG880" s="2"/>
      <c r="LEH880" s="2"/>
      <c r="LEI880" s="2"/>
      <c r="LEJ880" s="2"/>
      <c r="LEK880" s="2"/>
      <c r="LEL880" s="2"/>
      <c r="LEM880" s="2"/>
      <c r="LEN880" s="2"/>
      <c r="LEO880" s="2"/>
      <c r="LEP880" s="2"/>
      <c r="LEQ880" s="2"/>
      <c r="LER880" s="2"/>
      <c r="LES880" s="2"/>
      <c r="LET880" s="2"/>
      <c r="LEU880" s="2"/>
      <c r="LEV880" s="2"/>
      <c r="LEW880" s="2"/>
      <c r="LEX880" s="2"/>
      <c r="LEY880" s="2"/>
      <c r="LEZ880" s="2"/>
      <c r="LFA880" s="2"/>
      <c r="LFB880" s="2"/>
      <c r="LFC880" s="2"/>
      <c r="LFD880" s="2"/>
      <c r="LFE880" s="2"/>
      <c r="LFF880" s="2"/>
      <c r="LFG880" s="2"/>
      <c r="LFH880" s="2"/>
      <c r="LFI880" s="2"/>
      <c r="LFJ880" s="2"/>
      <c r="LFK880" s="2"/>
      <c r="LFL880" s="2"/>
      <c r="LFM880" s="2"/>
      <c r="LFN880" s="2"/>
      <c r="LFO880" s="2"/>
      <c r="LFP880" s="2"/>
      <c r="LFQ880" s="2"/>
      <c r="LFR880" s="2"/>
      <c r="LFS880" s="2"/>
      <c r="LFT880" s="2"/>
      <c r="LFU880" s="2"/>
      <c r="LFV880" s="2"/>
      <c r="LFW880" s="2"/>
      <c r="LFX880" s="2"/>
      <c r="LFY880" s="2"/>
      <c r="LFZ880" s="2"/>
      <c r="LGA880" s="2"/>
      <c r="LGB880" s="2"/>
      <c r="LGC880" s="2"/>
      <c r="LGD880" s="2"/>
      <c r="LGE880" s="2"/>
      <c r="LGF880" s="2"/>
      <c r="LGG880" s="2"/>
      <c r="LGH880" s="2"/>
      <c r="LGI880" s="2"/>
      <c r="LGJ880" s="2"/>
      <c r="LGK880" s="2"/>
      <c r="LGL880" s="2"/>
      <c r="LGM880" s="2"/>
      <c r="LGN880" s="2"/>
      <c r="LGO880" s="2"/>
      <c r="LGP880" s="2"/>
      <c r="LGQ880" s="2"/>
      <c r="LGR880" s="2"/>
      <c r="LGS880" s="2"/>
      <c r="LGT880" s="2"/>
      <c r="LGU880" s="2"/>
      <c r="LGV880" s="2"/>
      <c r="LGW880" s="2"/>
      <c r="LGX880" s="2"/>
      <c r="LGY880" s="2"/>
      <c r="LGZ880" s="2"/>
      <c r="LHA880" s="2"/>
      <c r="LHB880" s="2"/>
      <c r="LHC880" s="2"/>
      <c r="LHD880" s="2"/>
      <c r="LHE880" s="2"/>
      <c r="LHF880" s="2"/>
      <c r="LHG880" s="2"/>
      <c r="LHH880" s="2"/>
      <c r="LHI880" s="2"/>
      <c r="LHJ880" s="2"/>
      <c r="LHK880" s="2"/>
      <c r="LHL880" s="2"/>
      <c r="LHM880" s="2"/>
      <c r="LHN880" s="2"/>
      <c r="LHO880" s="2"/>
      <c r="LHP880" s="2"/>
      <c r="LHQ880" s="2"/>
      <c r="LHR880" s="2"/>
      <c r="LHS880" s="2"/>
      <c r="LHT880" s="2"/>
      <c r="LHU880" s="2"/>
      <c r="LHV880" s="2"/>
      <c r="LHW880" s="2"/>
      <c r="LHX880" s="2"/>
      <c r="LHY880" s="2"/>
      <c r="LHZ880" s="2"/>
      <c r="LIA880" s="2"/>
      <c r="LIB880" s="2"/>
      <c r="LIC880" s="2"/>
      <c r="LID880" s="2"/>
      <c r="LIE880" s="2"/>
      <c r="LIF880" s="2"/>
      <c r="LIG880" s="2"/>
      <c r="LIH880" s="2"/>
      <c r="LII880" s="2"/>
      <c r="LIJ880" s="2"/>
      <c r="LIK880" s="2"/>
      <c r="LIL880" s="2"/>
      <c r="LIM880" s="2"/>
      <c r="LIN880" s="2"/>
      <c r="LIO880" s="2"/>
      <c r="LIP880" s="2"/>
      <c r="LIQ880" s="2"/>
      <c r="LIR880" s="2"/>
      <c r="LIS880" s="2"/>
      <c r="LIT880" s="2"/>
      <c r="LIU880" s="2"/>
      <c r="LIV880" s="2"/>
      <c r="LIW880" s="2"/>
      <c r="LIX880" s="2"/>
      <c r="LIY880" s="2"/>
      <c r="LIZ880" s="2"/>
      <c r="LJA880" s="2"/>
      <c r="LJB880" s="2"/>
      <c r="LJC880" s="2"/>
      <c r="LJD880" s="2"/>
      <c r="LJE880" s="2"/>
      <c r="LJF880" s="2"/>
      <c r="LJG880" s="2"/>
      <c r="LJH880" s="2"/>
      <c r="LJI880" s="2"/>
      <c r="LJJ880" s="2"/>
      <c r="LJK880" s="2"/>
      <c r="LJL880" s="2"/>
      <c r="LJM880" s="2"/>
      <c r="LJN880" s="2"/>
      <c r="LJO880" s="2"/>
      <c r="LJP880" s="2"/>
      <c r="LJQ880" s="2"/>
      <c r="LJR880" s="2"/>
      <c r="LJS880" s="2"/>
      <c r="LJT880" s="2"/>
      <c r="LJU880" s="2"/>
      <c r="LJV880" s="2"/>
      <c r="LJW880" s="2"/>
      <c r="LJX880" s="2"/>
      <c r="LJY880" s="2"/>
      <c r="LJZ880" s="2"/>
      <c r="LKA880" s="2"/>
      <c r="LKB880" s="2"/>
      <c r="LKC880" s="2"/>
      <c r="LKD880" s="2"/>
      <c r="LKE880" s="2"/>
      <c r="LKF880" s="2"/>
      <c r="LKG880" s="2"/>
      <c r="LKH880" s="2"/>
      <c r="LKI880" s="2"/>
      <c r="LKJ880" s="2"/>
      <c r="LKK880" s="2"/>
      <c r="LKL880" s="2"/>
      <c r="LKM880" s="2"/>
      <c r="LKN880" s="2"/>
      <c r="LKO880" s="2"/>
      <c r="LKP880" s="2"/>
      <c r="LKQ880" s="2"/>
      <c r="LKR880" s="2"/>
      <c r="LKS880" s="2"/>
      <c r="LKT880" s="2"/>
      <c r="LKU880" s="2"/>
      <c r="LKV880" s="2"/>
      <c r="LKW880" s="2"/>
      <c r="LKX880" s="2"/>
      <c r="LKY880" s="2"/>
      <c r="LKZ880" s="2"/>
      <c r="LLA880" s="2"/>
      <c r="LLB880" s="2"/>
      <c r="LLC880" s="2"/>
      <c r="LLD880" s="2"/>
      <c r="LLE880" s="2"/>
      <c r="LLF880" s="2"/>
      <c r="LLG880" s="2"/>
      <c r="LLH880" s="2"/>
      <c r="LLI880" s="2"/>
      <c r="LLJ880" s="2"/>
      <c r="LLK880" s="2"/>
      <c r="LLL880" s="2"/>
      <c r="LLM880" s="2"/>
      <c r="LLN880" s="2"/>
      <c r="LLO880" s="2"/>
      <c r="LLP880" s="2"/>
      <c r="LLQ880" s="2"/>
      <c r="LLR880" s="2"/>
      <c r="LLS880" s="2"/>
      <c r="LLT880" s="2"/>
      <c r="LLU880" s="2"/>
      <c r="LLV880" s="2"/>
      <c r="LLW880" s="2"/>
      <c r="LLX880" s="2"/>
      <c r="LLY880" s="2"/>
      <c r="LLZ880" s="2"/>
      <c r="LMA880" s="2"/>
      <c r="LMB880" s="2"/>
      <c r="LMC880" s="2"/>
      <c r="LMD880" s="2"/>
      <c r="LME880" s="2"/>
      <c r="LMF880" s="2"/>
      <c r="LMG880" s="2"/>
      <c r="LMH880" s="2"/>
      <c r="LMI880" s="2"/>
      <c r="LMJ880" s="2"/>
      <c r="LMK880" s="2"/>
      <c r="LML880" s="2"/>
      <c r="LMM880" s="2"/>
      <c r="LMN880" s="2"/>
      <c r="LMO880" s="2"/>
      <c r="LMP880" s="2"/>
      <c r="LMQ880" s="2"/>
      <c r="LMR880" s="2"/>
      <c r="LMS880" s="2"/>
      <c r="LMT880" s="2"/>
      <c r="LMU880" s="2"/>
      <c r="LMV880" s="2"/>
      <c r="LMW880" s="2"/>
      <c r="LMX880" s="2"/>
      <c r="LMY880" s="2"/>
      <c r="LMZ880" s="2"/>
      <c r="LNA880" s="2"/>
      <c r="LNB880" s="2"/>
      <c r="LNC880" s="2"/>
      <c r="LND880" s="2"/>
      <c r="LNE880" s="2"/>
      <c r="LNF880" s="2"/>
      <c r="LNG880" s="2"/>
      <c r="LNH880" s="2"/>
      <c r="LNI880" s="2"/>
      <c r="LNJ880" s="2"/>
      <c r="LNK880" s="2"/>
      <c r="LNL880" s="2"/>
      <c r="LNM880" s="2"/>
      <c r="LNN880" s="2"/>
      <c r="LNO880" s="2"/>
      <c r="LNP880" s="2"/>
      <c r="LNQ880" s="2"/>
      <c r="LNR880" s="2"/>
      <c r="LNS880" s="2"/>
      <c r="LNT880" s="2"/>
      <c r="LNU880" s="2"/>
      <c r="LNV880" s="2"/>
      <c r="LNW880" s="2"/>
      <c r="LNX880" s="2"/>
      <c r="LNY880" s="2"/>
      <c r="LNZ880" s="2"/>
      <c r="LOA880" s="2"/>
      <c r="LOB880" s="2"/>
      <c r="LOC880" s="2"/>
      <c r="LOD880" s="2"/>
      <c r="LOE880" s="2"/>
      <c r="LOF880" s="2"/>
      <c r="LOG880" s="2"/>
      <c r="LOH880" s="2"/>
      <c r="LOI880" s="2"/>
      <c r="LOJ880" s="2"/>
      <c r="LOK880" s="2"/>
      <c r="LOL880" s="2"/>
      <c r="LOM880" s="2"/>
      <c r="LON880" s="2"/>
      <c r="LOO880" s="2"/>
      <c r="LOP880" s="2"/>
      <c r="LOQ880" s="2"/>
      <c r="LOR880" s="2"/>
      <c r="LOS880" s="2"/>
      <c r="LOT880" s="2"/>
      <c r="LOU880" s="2"/>
      <c r="LOV880" s="2"/>
      <c r="LOW880" s="2"/>
      <c r="LOX880" s="2"/>
      <c r="LOY880" s="2"/>
      <c r="LOZ880" s="2"/>
      <c r="LPA880" s="2"/>
      <c r="LPB880" s="2"/>
      <c r="LPC880" s="2"/>
      <c r="LPD880" s="2"/>
      <c r="LPE880" s="2"/>
      <c r="LPF880" s="2"/>
      <c r="LPG880" s="2"/>
      <c r="LPH880" s="2"/>
      <c r="LPI880" s="2"/>
      <c r="LPJ880" s="2"/>
      <c r="LPK880" s="2"/>
      <c r="LPL880" s="2"/>
      <c r="LPM880" s="2"/>
      <c r="LPN880" s="2"/>
      <c r="LPO880" s="2"/>
      <c r="LPP880" s="2"/>
      <c r="LPQ880" s="2"/>
      <c r="LPR880" s="2"/>
      <c r="LPS880" s="2"/>
      <c r="LPT880" s="2"/>
      <c r="LPU880" s="2"/>
      <c r="LPV880" s="2"/>
      <c r="LPW880" s="2"/>
      <c r="LPX880" s="2"/>
      <c r="LPY880" s="2"/>
      <c r="LPZ880" s="2"/>
      <c r="LQA880" s="2"/>
      <c r="LQB880" s="2"/>
      <c r="LQC880" s="2"/>
      <c r="LQD880" s="2"/>
      <c r="LQE880" s="2"/>
      <c r="LQF880" s="2"/>
      <c r="LQG880" s="2"/>
      <c r="LQH880" s="2"/>
      <c r="LQI880" s="2"/>
      <c r="LQJ880" s="2"/>
      <c r="LQK880" s="2"/>
      <c r="LQL880" s="2"/>
      <c r="LQM880" s="2"/>
      <c r="LQN880" s="2"/>
      <c r="LQO880" s="2"/>
      <c r="LQP880" s="2"/>
      <c r="LQQ880" s="2"/>
      <c r="LQR880" s="2"/>
      <c r="LQS880" s="2"/>
      <c r="LQT880" s="2"/>
      <c r="LQU880" s="2"/>
      <c r="LQV880" s="2"/>
      <c r="LQW880" s="2"/>
      <c r="LQX880" s="2"/>
      <c r="LQY880" s="2"/>
      <c r="LQZ880" s="2"/>
      <c r="LRA880" s="2"/>
      <c r="LRB880" s="2"/>
      <c r="LRC880" s="2"/>
      <c r="LRD880" s="2"/>
      <c r="LRE880" s="2"/>
      <c r="LRF880" s="2"/>
      <c r="LRG880" s="2"/>
      <c r="LRH880" s="2"/>
      <c r="LRI880" s="2"/>
      <c r="LRJ880" s="2"/>
      <c r="LRK880" s="2"/>
      <c r="LRL880" s="2"/>
      <c r="LRM880" s="2"/>
      <c r="LRN880" s="2"/>
      <c r="LRO880" s="2"/>
      <c r="LRP880" s="2"/>
      <c r="LRQ880" s="2"/>
      <c r="LRR880" s="2"/>
      <c r="LRS880" s="2"/>
      <c r="LRT880" s="2"/>
      <c r="LRU880" s="2"/>
      <c r="LRV880" s="2"/>
      <c r="LRW880" s="2"/>
      <c r="LRX880" s="2"/>
      <c r="LRY880" s="2"/>
      <c r="LRZ880" s="2"/>
      <c r="LSA880" s="2"/>
      <c r="LSB880" s="2"/>
      <c r="LSC880" s="2"/>
      <c r="LSD880" s="2"/>
      <c r="LSE880" s="2"/>
      <c r="LSF880" s="2"/>
      <c r="LSG880" s="2"/>
      <c r="LSH880" s="2"/>
      <c r="LSI880" s="2"/>
      <c r="LSJ880" s="2"/>
      <c r="LSK880" s="2"/>
      <c r="LSL880" s="2"/>
      <c r="LSM880" s="2"/>
      <c r="LSN880" s="2"/>
      <c r="LSO880" s="2"/>
      <c r="LSP880" s="2"/>
      <c r="LSQ880" s="2"/>
      <c r="LSR880" s="2"/>
      <c r="LSS880" s="2"/>
      <c r="LST880" s="2"/>
      <c r="LSU880" s="2"/>
      <c r="LSV880" s="2"/>
      <c r="LSW880" s="2"/>
      <c r="LSX880" s="2"/>
      <c r="LSY880" s="2"/>
      <c r="LSZ880" s="2"/>
      <c r="LTA880" s="2"/>
      <c r="LTB880" s="2"/>
      <c r="LTC880" s="2"/>
      <c r="LTD880" s="2"/>
      <c r="LTE880" s="2"/>
      <c r="LTF880" s="2"/>
      <c r="LTG880" s="2"/>
      <c r="LTH880" s="2"/>
      <c r="LTI880" s="2"/>
      <c r="LTJ880" s="2"/>
      <c r="LTK880" s="2"/>
      <c r="LTL880" s="2"/>
      <c r="LTM880" s="2"/>
      <c r="LTN880" s="2"/>
      <c r="LTO880" s="2"/>
      <c r="LTP880" s="2"/>
      <c r="LTQ880" s="2"/>
      <c r="LTR880" s="2"/>
      <c r="LTS880" s="2"/>
      <c r="LTT880" s="2"/>
      <c r="LTU880" s="2"/>
      <c r="LTV880" s="2"/>
      <c r="LTW880" s="2"/>
      <c r="LTX880" s="2"/>
      <c r="LTY880" s="2"/>
      <c r="LTZ880" s="2"/>
      <c r="LUA880" s="2"/>
      <c r="LUB880" s="2"/>
      <c r="LUC880" s="2"/>
      <c r="LUD880" s="2"/>
      <c r="LUE880" s="2"/>
      <c r="LUF880" s="2"/>
      <c r="LUG880" s="2"/>
      <c r="LUH880" s="2"/>
      <c r="LUI880" s="2"/>
      <c r="LUJ880" s="2"/>
      <c r="LUK880" s="2"/>
      <c r="LUL880" s="2"/>
      <c r="LUM880" s="2"/>
      <c r="LUN880" s="2"/>
      <c r="LUO880" s="2"/>
      <c r="LUP880" s="2"/>
      <c r="LUQ880" s="2"/>
      <c r="LUR880" s="2"/>
      <c r="LUS880" s="2"/>
      <c r="LUT880" s="2"/>
      <c r="LUU880" s="2"/>
      <c r="LUV880" s="2"/>
      <c r="LUW880" s="2"/>
      <c r="LUX880" s="2"/>
      <c r="LUY880" s="2"/>
      <c r="LUZ880" s="2"/>
      <c r="LVA880" s="2"/>
      <c r="LVB880" s="2"/>
      <c r="LVC880" s="2"/>
      <c r="LVD880" s="2"/>
      <c r="LVE880" s="2"/>
      <c r="LVF880" s="2"/>
      <c r="LVG880" s="2"/>
      <c r="LVH880" s="2"/>
      <c r="LVI880" s="2"/>
      <c r="LVJ880" s="2"/>
      <c r="LVK880" s="2"/>
      <c r="LVL880" s="2"/>
      <c r="LVM880" s="2"/>
      <c r="LVN880" s="2"/>
      <c r="LVO880" s="2"/>
      <c r="LVP880" s="2"/>
      <c r="LVQ880" s="2"/>
      <c r="LVR880" s="2"/>
      <c r="LVS880" s="2"/>
      <c r="LVT880" s="2"/>
      <c r="LVU880" s="2"/>
      <c r="LVV880" s="2"/>
      <c r="LVW880" s="2"/>
      <c r="LVX880" s="2"/>
      <c r="LVY880" s="2"/>
      <c r="LVZ880" s="2"/>
      <c r="LWA880" s="2"/>
      <c r="LWB880" s="2"/>
      <c r="LWC880" s="2"/>
      <c r="LWD880" s="2"/>
      <c r="LWE880" s="2"/>
      <c r="LWF880" s="2"/>
      <c r="LWG880" s="2"/>
      <c r="LWH880" s="2"/>
      <c r="LWI880" s="2"/>
      <c r="LWJ880" s="2"/>
      <c r="LWK880" s="2"/>
      <c r="LWL880" s="2"/>
      <c r="LWM880" s="2"/>
      <c r="LWN880" s="2"/>
      <c r="LWO880" s="2"/>
      <c r="LWP880" s="2"/>
      <c r="LWQ880" s="2"/>
      <c r="LWR880" s="2"/>
      <c r="LWS880" s="2"/>
      <c r="LWT880" s="2"/>
      <c r="LWU880" s="2"/>
      <c r="LWV880" s="2"/>
      <c r="LWW880" s="2"/>
      <c r="LWX880" s="2"/>
      <c r="LWY880" s="2"/>
      <c r="LWZ880" s="2"/>
      <c r="LXA880" s="2"/>
      <c r="LXB880" s="2"/>
      <c r="LXC880" s="2"/>
      <c r="LXD880" s="2"/>
      <c r="LXE880" s="2"/>
      <c r="LXF880" s="2"/>
      <c r="LXG880" s="2"/>
      <c r="LXH880" s="2"/>
      <c r="LXI880" s="2"/>
      <c r="LXJ880" s="2"/>
      <c r="LXK880" s="2"/>
      <c r="LXL880" s="2"/>
      <c r="LXM880" s="2"/>
      <c r="LXN880" s="2"/>
      <c r="LXO880" s="2"/>
      <c r="LXP880" s="2"/>
      <c r="LXQ880" s="2"/>
      <c r="LXR880" s="2"/>
      <c r="LXS880" s="2"/>
      <c r="LXT880" s="2"/>
      <c r="LXU880" s="2"/>
      <c r="LXV880" s="2"/>
      <c r="LXW880" s="2"/>
      <c r="LXX880" s="2"/>
      <c r="LXY880" s="2"/>
      <c r="LXZ880" s="2"/>
      <c r="LYA880" s="2"/>
      <c r="LYB880" s="2"/>
      <c r="LYC880" s="2"/>
      <c r="LYD880" s="2"/>
      <c r="LYE880" s="2"/>
      <c r="LYF880" s="2"/>
      <c r="LYG880" s="2"/>
      <c r="LYH880" s="2"/>
      <c r="LYI880" s="2"/>
      <c r="LYJ880" s="2"/>
      <c r="LYK880" s="2"/>
      <c r="LYL880" s="2"/>
      <c r="LYM880" s="2"/>
      <c r="LYN880" s="2"/>
      <c r="LYO880" s="2"/>
      <c r="LYP880" s="2"/>
      <c r="LYQ880" s="2"/>
      <c r="LYR880" s="2"/>
      <c r="LYS880" s="2"/>
      <c r="LYT880" s="2"/>
      <c r="LYU880" s="2"/>
      <c r="LYV880" s="2"/>
      <c r="LYW880" s="2"/>
      <c r="LYX880" s="2"/>
      <c r="LYY880" s="2"/>
      <c r="LYZ880" s="2"/>
      <c r="LZA880" s="2"/>
      <c r="LZB880" s="2"/>
      <c r="LZC880" s="2"/>
      <c r="LZD880" s="2"/>
      <c r="LZE880" s="2"/>
      <c r="LZF880" s="2"/>
      <c r="LZG880" s="2"/>
      <c r="LZH880" s="2"/>
      <c r="LZI880" s="2"/>
      <c r="LZJ880" s="2"/>
      <c r="LZK880" s="2"/>
      <c r="LZL880" s="2"/>
      <c r="LZM880" s="2"/>
      <c r="LZN880" s="2"/>
      <c r="LZO880" s="2"/>
      <c r="LZP880" s="2"/>
      <c r="LZQ880" s="2"/>
      <c r="LZR880" s="2"/>
      <c r="LZS880" s="2"/>
      <c r="LZT880" s="2"/>
      <c r="LZU880" s="2"/>
      <c r="LZV880" s="2"/>
      <c r="LZW880" s="2"/>
      <c r="LZX880" s="2"/>
      <c r="LZY880" s="2"/>
      <c r="LZZ880" s="2"/>
      <c r="MAA880" s="2"/>
      <c r="MAB880" s="2"/>
      <c r="MAC880" s="2"/>
      <c r="MAD880" s="2"/>
      <c r="MAE880" s="2"/>
      <c r="MAF880" s="2"/>
      <c r="MAG880" s="2"/>
      <c r="MAH880" s="2"/>
      <c r="MAI880" s="2"/>
      <c r="MAJ880" s="2"/>
      <c r="MAK880" s="2"/>
      <c r="MAL880" s="2"/>
      <c r="MAM880" s="2"/>
      <c r="MAN880" s="2"/>
      <c r="MAO880" s="2"/>
      <c r="MAP880" s="2"/>
      <c r="MAQ880" s="2"/>
      <c r="MAR880" s="2"/>
      <c r="MAS880" s="2"/>
      <c r="MAT880" s="2"/>
      <c r="MAU880" s="2"/>
      <c r="MAV880" s="2"/>
      <c r="MAW880" s="2"/>
      <c r="MAX880" s="2"/>
      <c r="MAY880" s="2"/>
      <c r="MAZ880" s="2"/>
      <c r="MBA880" s="2"/>
      <c r="MBB880" s="2"/>
      <c r="MBC880" s="2"/>
      <c r="MBD880" s="2"/>
      <c r="MBE880" s="2"/>
      <c r="MBF880" s="2"/>
      <c r="MBG880" s="2"/>
      <c r="MBH880" s="2"/>
      <c r="MBI880" s="2"/>
      <c r="MBJ880" s="2"/>
      <c r="MBK880" s="2"/>
      <c r="MBL880" s="2"/>
      <c r="MBM880" s="2"/>
      <c r="MBN880" s="2"/>
      <c r="MBO880" s="2"/>
      <c r="MBP880" s="2"/>
      <c r="MBQ880" s="2"/>
      <c r="MBR880" s="2"/>
      <c r="MBS880" s="2"/>
      <c r="MBT880" s="2"/>
      <c r="MBU880" s="2"/>
      <c r="MBV880" s="2"/>
      <c r="MBW880" s="2"/>
      <c r="MBX880" s="2"/>
      <c r="MBY880" s="2"/>
      <c r="MBZ880" s="2"/>
      <c r="MCA880" s="2"/>
      <c r="MCB880" s="2"/>
      <c r="MCC880" s="2"/>
      <c r="MCD880" s="2"/>
      <c r="MCE880" s="2"/>
      <c r="MCF880" s="2"/>
      <c r="MCG880" s="2"/>
      <c r="MCH880" s="2"/>
      <c r="MCI880" s="2"/>
      <c r="MCJ880" s="2"/>
      <c r="MCK880" s="2"/>
      <c r="MCL880" s="2"/>
      <c r="MCM880" s="2"/>
      <c r="MCN880" s="2"/>
      <c r="MCO880" s="2"/>
      <c r="MCP880" s="2"/>
      <c r="MCQ880" s="2"/>
      <c r="MCR880" s="2"/>
      <c r="MCS880" s="2"/>
      <c r="MCT880" s="2"/>
      <c r="MCU880" s="2"/>
      <c r="MCV880" s="2"/>
      <c r="MCW880" s="2"/>
      <c r="MCX880" s="2"/>
      <c r="MCY880" s="2"/>
      <c r="MCZ880" s="2"/>
      <c r="MDA880" s="2"/>
      <c r="MDB880" s="2"/>
      <c r="MDC880" s="2"/>
      <c r="MDD880" s="2"/>
      <c r="MDE880" s="2"/>
      <c r="MDF880" s="2"/>
      <c r="MDG880" s="2"/>
      <c r="MDH880" s="2"/>
      <c r="MDI880" s="2"/>
      <c r="MDJ880" s="2"/>
      <c r="MDK880" s="2"/>
      <c r="MDL880" s="2"/>
      <c r="MDM880" s="2"/>
      <c r="MDN880" s="2"/>
      <c r="MDO880" s="2"/>
      <c r="MDP880" s="2"/>
      <c r="MDQ880" s="2"/>
      <c r="MDR880" s="2"/>
      <c r="MDS880" s="2"/>
      <c r="MDT880" s="2"/>
      <c r="MDU880" s="2"/>
      <c r="MDV880" s="2"/>
      <c r="MDW880" s="2"/>
      <c r="MDX880" s="2"/>
      <c r="MDY880" s="2"/>
      <c r="MDZ880" s="2"/>
      <c r="MEA880" s="2"/>
      <c r="MEB880" s="2"/>
      <c r="MEC880" s="2"/>
      <c r="MED880" s="2"/>
      <c r="MEE880" s="2"/>
      <c r="MEF880" s="2"/>
      <c r="MEG880" s="2"/>
      <c r="MEH880" s="2"/>
      <c r="MEI880" s="2"/>
      <c r="MEJ880" s="2"/>
      <c r="MEK880" s="2"/>
      <c r="MEL880" s="2"/>
      <c r="MEM880" s="2"/>
      <c r="MEN880" s="2"/>
      <c r="MEO880" s="2"/>
      <c r="MEP880" s="2"/>
      <c r="MEQ880" s="2"/>
      <c r="MER880" s="2"/>
      <c r="MES880" s="2"/>
      <c r="MET880" s="2"/>
      <c r="MEU880" s="2"/>
      <c r="MEV880" s="2"/>
      <c r="MEW880" s="2"/>
      <c r="MEX880" s="2"/>
      <c r="MEY880" s="2"/>
      <c r="MEZ880" s="2"/>
      <c r="MFA880" s="2"/>
      <c r="MFB880" s="2"/>
      <c r="MFC880" s="2"/>
      <c r="MFD880" s="2"/>
      <c r="MFE880" s="2"/>
      <c r="MFF880" s="2"/>
      <c r="MFG880" s="2"/>
      <c r="MFH880" s="2"/>
      <c r="MFI880" s="2"/>
      <c r="MFJ880" s="2"/>
      <c r="MFK880" s="2"/>
      <c r="MFL880" s="2"/>
      <c r="MFM880" s="2"/>
      <c r="MFN880" s="2"/>
      <c r="MFO880" s="2"/>
      <c r="MFP880" s="2"/>
      <c r="MFQ880" s="2"/>
      <c r="MFR880" s="2"/>
      <c r="MFS880" s="2"/>
      <c r="MFT880" s="2"/>
      <c r="MFU880" s="2"/>
      <c r="MFV880" s="2"/>
      <c r="MFW880" s="2"/>
      <c r="MFX880" s="2"/>
      <c r="MFY880" s="2"/>
      <c r="MFZ880" s="2"/>
      <c r="MGA880" s="2"/>
      <c r="MGB880" s="2"/>
      <c r="MGC880" s="2"/>
      <c r="MGD880" s="2"/>
      <c r="MGE880" s="2"/>
      <c r="MGF880" s="2"/>
      <c r="MGG880" s="2"/>
      <c r="MGH880" s="2"/>
      <c r="MGI880" s="2"/>
      <c r="MGJ880" s="2"/>
      <c r="MGK880" s="2"/>
      <c r="MGL880" s="2"/>
      <c r="MGM880" s="2"/>
      <c r="MGN880" s="2"/>
      <c r="MGO880" s="2"/>
      <c r="MGP880" s="2"/>
      <c r="MGQ880" s="2"/>
      <c r="MGR880" s="2"/>
      <c r="MGS880" s="2"/>
      <c r="MGT880" s="2"/>
      <c r="MGU880" s="2"/>
      <c r="MGV880" s="2"/>
      <c r="MGW880" s="2"/>
      <c r="MGX880" s="2"/>
      <c r="MGY880" s="2"/>
      <c r="MGZ880" s="2"/>
      <c r="MHA880" s="2"/>
      <c r="MHB880" s="2"/>
      <c r="MHC880" s="2"/>
      <c r="MHD880" s="2"/>
      <c r="MHE880" s="2"/>
      <c r="MHF880" s="2"/>
      <c r="MHG880" s="2"/>
      <c r="MHH880" s="2"/>
      <c r="MHI880" s="2"/>
      <c r="MHJ880" s="2"/>
      <c r="MHK880" s="2"/>
      <c r="MHL880" s="2"/>
      <c r="MHM880" s="2"/>
      <c r="MHN880" s="2"/>
      <c r="MHO880" s="2"/>
      <c r="MHP880" s="2"/>
      <c r="MHQ880" s="2"/>
      <c r="MHR880" s="2"/>
      <c r="MHS880" s="2"/>
      <c r="MHT880" s="2"/>
      <c r="MHU880" s="2"/>
      <c r="MHV880" s="2"/>
      <c r="MHW880" s="2"/>
      <c r="MHX880" s="2"/>
      <c r="MHY880" s="2"/>
      <c r="MHZ880" s="2"/>
      <c r="MIA880" s="2"/>
      <c r="MIB880" s="2"/>
      <c r="MIC880" s="2"/>
      <c r="MID880" s="2"/>
      <c r="MIE880" s="2"/>
      <c r="MIF880" s="2"/>
      <c r="MIG880" s="2"/>
      <c r="MIH880" s="2"/>
      <c r="MII880" s="2"/>
      <c r="MIJ880" s="2"/>
      <c r="MIK880" s="2"/>
      <c r="MIL880" s="2"/>
      <c r="MIM880" s="2"/>
      <c r="MIN880" s="2"/>
      <c r="MIO880" s="2"/>
      <c r="MIP880" s="2"/>
      <c r="MIQ880" s="2"/>
      <c r="MIR880" s="2"/>
      <c r="MIS880" s="2"/>
      <c r="MIT880" s="2"/>
      <c r="MIU880" s="2"/>
      <c r="MIV880" s="2"/>
      <c r="MIW880" s="2"/>
      <c r="MIX880" s="2"/>
      <c r="MIY880" s="2"/>
      <c r="MIZ880" s="2"/>
      <c r="MJA880" s="2"/>
      <c r="MJB880" s="2"/>
      <c r="MJC880" s="2"/>
      <c r="MJD880" s="2"/>
      <c r="MJE880" s="2"/>
      <c r="MJF880" s="2"/>
      <c r="MJG880" s="2"/>
      <c r="MJH880" s="2"/>
      <c r="MJI880" s="2"/>
      <c r="MJJ880" s="2"/>
      <c r="MJK880" s="2"/>
      <c r="MJL880" s="2"/>
      <c r="MJM880" s="2"/>
      <c r="MJN880" s="2"/>
      <c r="MJO880" s="2"/>
      <c r="MJP880" s="2"/>
      <c r="MJQ880" s="2"/>
      <c r="MJR880" s="2"/>
      <c r="MJS880" s="2"/>
      <c r="MJT880" s="2"/>
      <c r="MJU880" s="2"/>
      <c r="MJV880" s="2"/>
      <c r="MJW880" s="2"/>
      <c r="MJX880" s="2"/>
      <c r="MJY880" s="2"/>
      <c r="MJZ880" s="2"/>
      <c r="MKA880" s="2"/>
      <c r="MKB880" s="2"/>
      <c r="MKC880" s="2"/>
      <c r="MKD880" s="2"/>
      <c r="MKE880" s="2"/>
      <c r="MKF880" s="2"/>
      <c r="MKG880" s="2"/>
      <c r="MKH880" s="2"/>
      <c r="MKI880" s="2"/>
      <c r="MKJ880" s="2"/>
      <c r="MKK880" s="2"/>
      <c r="MKL880" s="2"/>
      <c r="MKM880" s="2"/>
      <c r="MKN880" s="2"/>
      <c r="MKO880" s="2"/>
      <c r="MKP880" s="2"/>
      <c r="MKQ880" s="2"/>
      <c r="MKR880" s="2"/>
      <c r="MKS880" s="2"/>
      <c r="MKT880" s="2"/>
      <c r="MKU880" s="2"/>
      <c r="MKV880" s="2"/>
      <c r="MKW880" s="2"/>
      <c r="MKX880" s="2"/>
      <c r="MKY880" s="2"/>
      <c r="MKZ880" s="2"/>
      <c r="MLA880" s="2"/>
      <c r="MLB880" s="2"/>
      <c r="MLC880" s="2"/>
      <c r="MLD880" s="2"/>
      <c r="MLE880" s="2"/>
      <c r="MLF880" s="2"/>
      <c r="MLG880" s="2"/>
      <c r="MLH880" s="2"/>
      <c r="MLI880" s="2"/>
      <c r="MLJ880" s="2"/>
      <c r="MLK880" s="2"/>
      <c r="MLL880" s="2"/>
      <c r="MLM880" s="2"/>
      <c r="MLN880" s="2"/>
      <c r="MLO880" s="2"/>
      <c r="MLP880" s="2"/>
      <c r="MLQ880" s="2"/>
      <c r="MLR880" s="2"/>
      <c r="MLS880" s="2"/>
      <c r="MLT880" s="2"/>
      <c r="MLU880" s="2"/>
      <c r="MLV880" s="2"/>
      <c r="MLW880" s="2"/>
      <c r="MLX880" s="2"/>
      <c r="MLY880" s="2"/>
      <c r="MLZ880" s="2"/>
      <c r="MMA880" s="2"/>
      <c r="MMB880" s="2"/>
      <c r="MMC880" s="2"/>
      <c r="MMD880" s="2"/>
      <c r="MME880" s="2"/>
      <c r="MMF880" s="2"/>
      <c r="MMG880" s="2"/>
      <c r="MMH880" s="2"/>
      <c r="MMI880" s="2"/>
      <c r="MMJ880" s="2"/>
      <c r="MMK880" s="2"/>
      <c r="MML880" s="2"/>
      <c r="MMM880" s="2"/>
      <c r="MMN880" s="2"/>
      <c r="MMO880" s="2"/>
      <c r="MMP880" s="2"/>
      <c r="MMQ880" s="2"/>
      <c r="MMR880" s="2"/>
      <c r="MMS880" s="2"/>
      <c r="MMT880" s="2"/>
      <c r="MMU880" s="2"/>
      <c r="MMV880" s="2"/>
      <c r="MMW880" s="2"/>
      <c r="MMX880" s="2"/>
      <c r="MMY880" s="2"/>
      <c r="MMZ880" s="2"/>
      <c r="MNA880" s="2"/>
      <c r="MNB880" s="2"/>
      <c r="MNC880" s="2"/>
      <c r="MND880" s="2"/>
      <c r="MNE880" s="2"/>
      <c r="MNF880" s="2"/>
      <c r="MNG880" s="2"/>
      <c r="MNH880" s="2"/>
      <c r="MNI880" s="2"/>
      <c r="MNJ880" s="2"/>
      <c r="MNK880" s="2"/>
      <c r="MNL880" s="2"/>
      <c r="MNM880" s="2"/>
      <c r="MNN880" s="2"/>
      <c r="MNO880" s="2"/>
      <c r="MNP880" s="2"/>
      <c r="MNQ880" s="2"/>
      <c r="MNR880" s="2"/>
      <c r="MNS880" s="2"/>
      <c r="MNT880" s="2"/>
      <c r="MNU880" s="2"/>
      <c r="MNV880" s="2"/>
      <c r="MNW880" s="2"/>
      <c r="MNX880" s="2"/>
      <c r="MNY880" s="2"/>
      <c r="MNZ880" s="2"/>
      <c r="MOA880" s="2"/>
      <c r="MOB880" s="2"/>
      <c r="MOC880" s="2"/>
      <c r="MOD880" s="2"/>
      <c r="MOE880" s="2"/>
      <c r="MOF880" s="2"/>
      <c r="MOG880" s="2"/>
      <c r="MOH880" s="2"/>
      <c r="MOI880" s="2"/>
      <c r="MOJ880" s="2"/>
      <c r="MOK880" s="2"/>
      <c r="MOL880" s="2"/>
      <c r="MOM880" s="2"/>
      <c r="MON880" s="2"/>
      <c r="MOO880" s="2"/>
      <c r="MOP880" s="2"/>
      <c r="MOQ880" s="2"/>
      <c r="MOR880" s="2"/>
      <c r="MOS880" s="2"/>
      <c r="MOT880" s="2"/>
      <c r="MOU880" s="2"/>
      <c r="MOV880" s="2"/>
      <c r="MOW880" s="2"/>
      <c r="MOX880" s="2"/>
      <c r="MOY880" s="2"/>
      <c r="MOZ880" s="2"/>
      <c r="MPA880" s="2"/>
      <c r="MPB880" s="2"/>
      <c r="MPC880" s="2"/>
      <c r="MPD880" s="2"/>
      <c r="MPE880" s="2"/>
      <c r="MPF880" s="2"/>
      <c r="MPG880" s="2"/>
      <c r="MPH880" s="2"/>
      <c r="MPI880" s="2"/>
      <c r="MPJ880" s="2"/>
      <c r="MPK880" s="2"/>
      <c r="MPL880" s="2"/>
      <c r="MPM880" s="2"/>
      <c r="MPN880" s="2"/>
      <c r="MPO880" s="2"/>
      <c r="MPP880" s="2"/>
      <c r="MPQ880" s="2"/>
      <c r="MPR880" s="2"/>
      <c r="MPS880" s="2"/>
      <c r="MPT880" s="2"/>
      <c r="MPU880" s="2"/>
      <c r="MPV880" s="2"/>
      <c r="MPW880" s="2"/>
      <c r="MPX880" s="2"/>
      <c r="MPY880" s="2"/>
      <c r="MPZ880" s="2"/>
      <c r="MQA880" s="2"/>
      <c r="MQB880" s="2"/>
      <c r="MQC880" s="2"/>
      <c r="MQD880" s="2"/>
      <c r="MQE880" s="2"/>
      <c r="MQF880" s="2"/>
      <c r="MQG880" s="2"/>
      <c r="MQH880" s="2"/>
      <c r="MQI880" s="2"/>
      <c r="MQJ880" s="2"/>
      <c r="MQK880" s="2"/>
      <c r="MQL880" s="2"/>
      <c r="MQM880" s="2"/>
      <c r="MQN880" s="2"/>
      <c r="MQO880" s="2"/>
      <c r="MQP880" s="2"/>
      <c r="MQQ880" s="2"/>
      <c r="MQR880" s="2"/>
      <c r="MQS880" s="2"/>
      <c r="MQT880" s="2"/>
      <c r="MQU880" s="2"/>
      <c r="MQV880" s="2"/>
      <c r="MQW880" s="2"/>
      <c r="MQX880" s="2"/>
      <c r="MQY880" s="2"/>
      <c r="MQZ880" s="2"/>
      <c r="MRA880" s="2"/>
      <c r="MRB880" s="2"/>
      <c r="MRC880" s="2"/>
      <c r="MRD880" s="2"/>
      <c r="MRE880" s="2"/>
      <c r="MRF880" s="2"/>
      <c r="MRG880" s="2"/>
      <c r="MRH880" s="2"/>
      <c r="MRI880" s="2"/>
      <c r="MRJ880" s="2"/>
      <c r="MRK880" s="2"/>
      <c r="MRL880" s="2"/>
      <c r="MRM880" s="2"/>
      <c r="MRN880" s="2"/>
      <c r="MRO880" s="2"/>
      <c r="MRP880" s="2"/>
      <c r="MRQ880" s="2"/>
      <c r="MRR880" s="2"/>
      <c r="MRS880" s="2"/>
      <c r="MRT880" s="2"/>
      <c r="MRU880" s="2"/>
      <c r="MRV880" s="2"/>
      <c r="MRW880" s="2"/>
      <c r="MRX880" s="2"/>
      <c r="MRY880" s="2"/>
      <c r="MRZ880" s="2"/>
      <c r="MSA880" s="2"/>
      <c r="MSB880" s="2"/>
      <c r="MSC880" s="2"/>
      <c r="MSD880" s="2"/>
      <c r="MSE880" s="2"/>
      <c r="MSF880" s="2"/>
      <c r="MSG880" s="2"/>
      <c r="MSH880" s="2"/>
      <c r="MSI880" s="2"/>
      <c r="MSJ880" s="2"/>
      <c r="MSK880" s="2"/>
      <c r="MSL880" s="2"/>
      <c r="MSM880" s="2"/>
      <c r="MSN880" s="2"/>
      <c r="MSO880" s="2"/>
      <c r="MSP880" s="2"/>
      <c r="MSQ880" s="2"/>
      <c r="MSR880" s="2"/>
      <c r="MSS880" s="2"/>
      <c r="MST880" s="2"/>
      <c r="MSU880" s="2"/>
      <c r="MSV880" s="2"/>
      <c r="MSW880" s="2"/>
      <c r="MSX880" s="2"/>
      <c r="MSY880" s="2"/>
      <c r="MSZ880" s="2"/>
      <c r="MTA880" s="2"/>
      <c r="MTB880" s="2"/>
      <c r="MTC880" s="2"/>
      <c r="MTD880" s="2"/>
      <c r="MTE880" s="2"/>
      <c r="MTF880" s="2"/>
      <c r="MTG880" s="2"/>
      <c r="MTH880" s="2"/>
      <c r="MTI880" s="2"/>
      <c r="MTJ880" s="2"/>
      <c r="MTK880" s="2"/>
      <c r="MTL880" s="2"/>
      <c r="MTM880" s="2"/>
      <c r="MTN880" s="2"/>
      <c r="MTO880" s="2"/>
      <c r="MTP880" s="2"/>
      <c r="MTQ880" s="2"/>
      <c r="MTR880" s="2"/>
      <c r="MTS880" s="2"/>
      <c r="MTT880" s="2"/>
      <c r="MTU880" s="2"/>
      <c r="MTV880" s="2"/>
      <c r="MTW880" s="2"/>
      <c r="MTX880" s="2"/>
      <c r="MTY880" s="2"/>
      <c r="MTZ880" s="2"/>
      <c r="MUA880" s="2"/>
      <c r="MUB880" s="2"/>
      <c r="MUC880" s="2"/>
      <c r="MUD880" s="2"/>
      <c r="MUE880" s="2"/>
      <c r="MUF880" s="2"/>
      <c r="MUG880" s="2"/>
      <c r="MUH880" s="2"/>
      <c r="MUI880" s="2"/>
      <c r="MUJ880" s="2"/>
      <c r="MUK880" s="2"/>
      <c r="MUL880" s="2"/>
      <c r="MUM880" s="2"/>
      <c r="MUN880" s="2"/>
      <c r="MUO880" s="2"/>
      <c r="MUP880" s="2"/>
      <c r="MUQ880" s="2"/>
      <c r="MUR880" s="2"/>
      <c r="MUS880" s="2"/>
      <c r="MUT880" s="2"/>
      <c r="MUU880" s="2"/>
      <c r="MUV880" s="2"/>
      <c r="MUW880" s="2"/>
      <c r="MUX880" s="2"/>
      <c r="MUY880" s="2"/>
      <c r="MUZ880" s="2"/>
      <c r="MVA880" s="2"/>
      <c r="MVB880" s="2"/>
      <c r="MVC880" s="2"/>
      <c r="MVD880" s="2"/>
      <c r="MVE880" s="2"/>
      <c r="MVF880" s="2"/>
      <c r="MVG880" s="2"/>
      <c r="MVH880" s="2"/>
      <c r="MVI880" s="2"/>
      <c r="MVJ880" s="2"/>
      <c r="MVK880" s="2"/>
      <c r="MVL880" s="2"/>
      <c r="MVM880" s="2"/>
      <c r="MVN880" s="2"/>
      <c r="MVO880" s="2"/>
      <c r="MVP880" s="2"/>
      <c r="MVQ880" s="2"/>
      <c r="MVR880" s="2"/>
      <c r="MVS880" s="2"/>
      <c r="MVT880" s="2"/>
      <c r="MVU880" s="2"/>
      <c r="MVV880" s="2"/>
      <c r="MVW880" s="2"/>
      <c r="MVX880" s="2"/>
      <c r="MVY880" s="2"/>
      <c r="MVZ880" s="2"/>
      <c r="MWA880" s="2"/>
      <c r="MWB880" s="2"/>
      <c r="MWC880" s="2"/>
      <c r="MWD880" s="2"/>
      <c r="MWE880" s="2"/>
      <c r="MWF880" s="2"/>
      <c r="MWG880" s="2"/>
      <c r="MWH880" s="2"/>
      <c r="MWI880" s="2"/>
      <c r="MWJ880" s="2"/>
      <c r="MWK880" s="2"/>
      <c r="MWL880" s="2"/>
      <c r="MWM880" s="2"/>
      <c r="MWN880" s="2"/>
      <c r="MWO880" s="2"/>
      <c r="MWP880" s="2"/>
      <c r="MWQ880" s="2"/>
      <c r="MWR880" s="2"/>
      <c r="MWS880" s="2"/>
      <c r="MWT880" s="2"/>
      <c r="MWU880" s="2"/>
      <c r="MWV880" s="2"/>
      <c r="MWW880" s="2"/>
      <c r="MWX880" s="2"/>
      <c r="MWY880" s="2"/>
      <c r="MWZ880" s="2"/>
      <c r="MXA880" s="2"/>
      <c r="MXB880" s="2"/>
      <c r="MXC880" s="2"/>
      <c r="MXD880" s="2"/>
      <c r="MXE880" s="2"/>
      <c r="MXF880" s="2"/>
      <c r="MXG880" s="2"/>
      <c r="MXH880" s="2"/>
      <c r="MXI880" s="2"/>
      <c r="MXJ880" s="2"/>
      <c r="MXK880" s="2"/>
      <c r="MXL880" s="2"/>
      <c r="MXM880" s="2"/>
      <c r="MXN880" s="2"/>
      <c r="MXO880" s="2"/>
      <c r="MXP880" s="2"/>
      <c r="MXQ880" s="2"/>
      <c r="MXR880" s="2"/>
      <c r="MXS880" s="2"/>
      <c r="MXT880" s="2"/>
      <c r="MXU880" s="2"/>
      <c r="MXV880" s="2"/>
      <c r="MXW880" s="2"/>
      <c r="MXX880" s="2"/>
      <c r="MXY880" s="2"/>
      <c r="MXZ880" s="2"/>
      <c r="MYA880" s="2"/>
      <c r="MYB880" s="2"/>
      <c r="MYC880" s="2"/>
      <c r="MYD880" s="2"/>
      <c r="MYE880" s="2"/>
      <c r="MYF880" s="2"/>
      <c r="MYG880" s="2"/>
      <c r="MYH880" s="2"/>
      <c r="MYI880" s="2"/>
      <c r="MYJ880" s="2"/>
      <c r="MYK880" s="2"/>
      <c r="MYL880" s="2"/>
      <c r="MYM880" s="2"/>
      <c r="MYN880" s="2"/>
      <c r="MYO880" s="2"/>
      <c r="MYP880" s="2"/>
      <c r="MYQ880" s="2"/>
      <c r="MYR880" s="2"/>
      <c r="MYS880" s="2"/>
      <c r="MYT880" s="2"/>
      <c r="MYU880" s="2"/>
      <c r="MYV880" s="2"/>
      <c r="MYW880" s="2"/>
      <c r="MYX880" s="2"/>
      <c r="MYY880" s="2"/>
      <c r="MYZ880" s="2"/>
      <c r="MZA880" s="2"/>
      <c r="MZB880" s="2"/>
      <c r="MZC880" s="2"/>
      <c r="MZD880" s="2"/>
      <c r="MZE880" s="2"/>
      <c r="MZF880" s="2"/>
      <c r="MZG880" s="2"/>
      <c r="MZH880" s="2"/>
      <c r="MZI880" s="2"/>
      <c r="MZJ880" s="2"/>
      <c r="MZK880" s="2"/>
      <c r="MZL880" s="2"/>
      <c r="MZM880" s="2"/>
      <c r="MZN880" s="2"/>
      <c r="MZO880" s="2"/>
      <c r="MZP880" s="2"/>
      <c r="MZQ880" s="2"/>
      <c r="MZR880" s="2"/>
      <c r="MZS880" s="2"/>
      <c r="MZT880" s="2"/>
      <c r="MZU880" s="2"/>
      <c r="MZV880" s="2"/>
      <c r="MZW880" s="2"/>
      <c r="MZX880" s="2"/>
      <c r="MZY880" s="2"/>
      <c r="MZZ880" s="2"/>
      <c r="NAA880" s="2"/>
      <c r="NAB880" s="2"/>
      <c r="NAC880" s="2"/>
      <c r="NAD880" s="2"/>
      <c r="NAE880" s="2"/>
      <c r="NAF880" s="2"/>
      <c r="NAG880" s="2"/>
      <c r="NAH880" s="2"/>
      <c r="NAI880" s="2"/>
      <c r="NAJ880" s="2"/>
      <c r="NAK880" s="2"/>
      <c r="NAL880" s="2"/>
      <c r="NAM880" s="2"/>
      <c r="NAN880" s="2"/>
      <c r="NAO880" s="2"/>
      <c r="NAP880" s="2"/>
      <c r="NAQ880" s="2"/>
      <c r="NAR880" s="2"/>
      <c r="NAS880" s="2"/>
      <c r="NAT880" s="2"/>
      <c r="NAU880" s="2"/>
      <c r="NAV880" s="2"/>
      <c r="NAW880" s="2"/>
      <c r="NAX880" s="2"/>
      <c r="NAY880" s="2"/>
      <c r="NAZ880" s="2"/>
      <c r="NBA880" s="2"/>
      <c r="NBB880" s="2"/>
      <c r="NBC880" s="2"/>
      <c r="NBD880" s="2"/>
      <c r="NBE880" s="2"/>
      <c r="NBF880" s="2"/>
      <c r="NBG880" s="2"/>
      <c r="NBH880" s="2"/>
      <c r="NBI880" s="2"/>
      <c r="NBJ880" s="2"/>
      <c r="NBK880" s="2"/>
      <c r="NBL880" s="2"/>
      <c r="NBM880" s="2"/>
      <c r="NBN880" s="2"/>
      <c r="NBO880" s="2"/>
      <c r="NBP880" s="2"/>
      <c r="NBQ880" s="2"/>
      <c r="NBR880" s="2"/>
      <c r="NBS880" s="2"/>
      <c r="NBT880" s="2"/>
      <c r="NBU880" s="2"/>
      <c r="NBV880" s="2"/>
      <c r="NBW880" s="2"/>
      <c r="NBX880" s="2"/>
      <c r="NBY880" s="2"/>
      <c r="NBZ880" s="2"/>
      <c r="NCA880" s="2"/>
      <c r="NCB880" s="2"/>
      <c r="NCC880" s="2"/>
      <c r="NCD880" s="2"/>
      <c r="NCE880" s="2"/>
      <c r="NCF880" s="2"/>
      <c r="NCG880" s="2"/>
      <c r="NCH880" s="2"/>
      <c r="NCI880" s="2"/>
      <c r="NCJ880" s="2"/>
      <c r="NCK880" s="2"/>
      <c r="NCL880" s="2"/>
      <c r="NCM880" s="2"/>
      <c r="NCN880" s="2"/>
      <c r="NCO880" s="2"/>
      <c r="NCP880" s="2"/>
      <c r="NCQ880" s="2"/>
      <c r="NCR880" s="2"/>
      <c r="NCS880" s="2"/>
      <c r="NCT880" s="2"/>
      <c r="NCU880" s="2"/>
      <c r="NCV880" s="2"/>
      <c r="NCW880" s="2"/>
      <c r="NCX880" s="2"/>
      <c r="NCY880" s="2"/>
      <c r="NCZ880" s="2"/>
      <c r="NDA880" s="2"/>
      <c r="NDB880" s="2"/>
      <c r="NDC880" s="2"/>
      <c r="NDD880" s="2"/>
      <c r="NDE880" s="2"/>
      <c r="NDF880" s="2"/>
      <c r="NDG880" s="2"/>
      <c r="NDH880" s="2"/>
      <c r="NDI880" s="2"/>
      <c r="NDJ880" s="2"/>
      <c r="NDK880" s="2"/>
      <c r="NDL880" s="2"/>
      <c r="NDM880" s="2"/>
      <c r="NDN880" s="2"/>
      <c r="NDO880" s="2"/>
      <c r="NDP880" s="2"/>
      <c r="NDQ880" s="2"/>
      <c r="NDR880" s="2"/>
      <c r="NDS880" s="2"/>
      <c r="NDT880" s="2"/>
      <c r="NDU880" s="2"/>
      <c r="NDV880" s="2"/>
      <c r="NDW880" s="2"/>
      <c r="NDX880" s="2"/>
      <c r="NDY880" s="2"/>
      <c r="NDZ880" s="2"/>
      <c r="NEA880" s="2"/>
      <c r="NEB880" s="2"/>
      <c r="NEC880" s="2"/>
      <c r="NED880" s="2"/>
      <c r="NEE880" s="2"/>
      <c r="NEF880" s="2"/>
      <c r="NEG880" s="2"/>
      <c r="NEH880" s="2"/>
      <c r="NEI880" s="2"/>
      <c r="NEJ880" s="2"/>
      <c r="NEK880" s="2"/>
      <c r="NEL880" s="2"/>
      <c r="NEM880" s="2"/>
      <c r="NEN880" s="2"/>
      <c r="NEO880" s="2"/>
      <c r="NEP880" s="2"/>
      <c r="NEQ880" s="2"/>
      <c r="NER880" s="2"/>
      <c r="NES880" s="2"/>
      <c r="NET880" s="2"/>
      <c r="NEU880" s="2"/>
      <c r="NEV880" s="2"/>
      <c r="NEW880" s="2"/>
      <c r="NEX880" s="2"/>
      <c r="NEY880" s="2"/>
      <c r="NEZ880" s="2"/>
      <c r="NFA880" s="2"/>
      <c r="NFB880" s="2"/>
      <c r="NFC880" s="2"/>
      <c r="NFD880" s="2"/>
      <c r="NFE880" s="2"/>
      <c r="NFF880" s="2"/>
      <c r="NFG880" s="2"/>
      <c r="NFH880" s="2"/>
      <c r="NFI880" s="2"/>
      <c r="NFJ880" s="2"/>
      <c r="NFK880" s="2"/>
      <c r="NFL880" s="2"/>
      <c r="NFM880" s="2"/>
      <c r="NFN880" s="2"/>
      <c r="NFO880" s="2"/>
      <c r="NFP880" s="2"/>
      <c r="NFQ880" s="2"/>
      <c r="NFR880" s="2"/>
      <c r="NFS880" s="2"/>
      <c r="NFT880" s="2"/>
      <c r="NFU880" s="2"/>
      <c r="NFV880" s="2"/>
      <c r="NFW880" s="2"/>
      <c r="NFX880" s="2"/>
      <c r="NFY880" s="2"/>
      <c r="NFZ880" s="2"/>
      <c r="NGA880" s="2"/>
      <c r="NGB880" s="2"/>
      <c r="NGC880" s="2"/>
      <c r="NGD880" s="2"/>
      <c r="NGE880" s="2"/>
      <c r="NGF880" s="2"/>
      <c r="NGG880" s="2"/>
      <c r="NGH880" s="2"/>
      <c r="NGI880" s="2"/>
      <c r="NGJ880" s="2"/>
      <c r="NGK880" s="2"/>
      <c r="NGL880" s="2"/>
      <c r="NGM880" s="2"/>
      <c r="NGN880" s="2"/>
      <c r="NGO880" s="2"/>
      <c r="NGP880" s="2"/>
      <c r="NGQ880" s="2"/>
      <c r="NGR880" s="2"/>
      <c r="NGS880" s="2"/>
      <c r="NGT880" s="2"/>
      <c r="NGU880" s="2"/>
      <c r="NGV880" s="2"/>
      <c r="NGW880" s="2"/>
      <c r="NGX880" s="2"/>
      <c r="NGY880" s="2"/>
      <c r="NGZ880" s="2"/>
      <c r="NHA880" s="2"/>
      <c r="NHB880" s="2"/>
      <c r="NHC880" s="2"/>
      <c r="NHD880" s="2"/>
      <c r="NHE880" s="2"/>
      <c r="NHF880" s="2"/>
      <c r="NHG880" s="2"/>
      <c r="NHH880" s="2"/>
      <c r="NHI880" s="2"/>
      <c r="NHJ880" s="2"/>
      <c r="NHK880" s="2"/>
      <c r="NHL880" s="2"/>
      <c r="NHM880" s="2"/>
      <c r="NHN880" s="2"/>
      <c r="NHO880" s="2"/>
      <c r="NHP880" s="2"/>
      <c r="NHQ880" s="2"/>
      <c r="NHR880" s="2"/>
      <c r="NHS880" s="2"/>
      <c r="NHT880" s="2"/>
      <c r="NHU880" s="2"/>
      <c r="NHV880" s="2"/>
      <c r="NHW880" s="2"/>
      <c r="NHX880" s="2"/>
      <c r="NHY880" s="2"/>
      <c r="NHZ880" s="2"/>
      <c r="NIA880" s="2"/>
      <c r="NIB880" s="2"/>
      <c r="NIC880" s="2"/>
      <c r="NID880" s="2"/>
      <c r="NIE880" s="2"/>
      <c r="NIF880" s="2"/>
      <c r="NIG880" s="2"/>
      <c r="NIH880" s="2"/>
      <c r="NII880" s="2"/>
      <c r="NIJ880" s="2"/>
      <c r="NIK880" s="2"/>
      <c r="NIL880" s="2"/>
      <c r="NIM880" s="2"/>
      <c r="NIN880" s="2"/>
      <c r="NIO880" s="2"/>
      <c r="NIP880" s="2"/>
      <c r="NIQ880" s="2"/>
      <c r="NIR880" s="2"/>
      <c r="NIS880" s="2"/>
      <c r="NIT880" s="2"/>
      <c r="NIU880" s="2"/>
      <c r="NIV880" s="2"/>
      <c r="NIW880" s="2"/>
      <c r="NIX880" s="2"/>
      <c r="NIY880" s="2"/>
      <c r="NIZ880" s="2"/>
      <c r="NJA880" s="2"/>
      <c r="NJB880" s="2"/>
      <c r="NJC880" s="2"/>
      <c r="NJD880" s="2"/>
      <c r="NJE880" s="2"/>
      <c r="NJF880" s="2"/>
      <c r="NJG880" s="2"/>
      <c r="NJH880" s="2"/>
      <c r="NJI880" s="2"/>
      <c r="NJJ880" s="2"/>
      <c r="NJK880" s="2"/>
      <c r="NJL880" s="2"/>
      <c r="NJM880" s="2"/>
      <c r="NJN880" s="2"/>
      <c r="NJO880" s="2"/>
      <c r="NJP880" s="2"/>
      <c r="NJQ880" s="2"/>
      <c r="NJR880" s="2"/>
      <c r="NJS880" s="2"/>
      <c r="NJT880" s="2"/>
      <c r="NJU880" s="2"/>
      <c r="NJV880" s="2"/>
      <c r="NJW880" s="2"/>
      <c r="NJX880" s="2"/>
      <c r="NJY880" s="2"/>
      <c r="NJZ880" s="2"/>
      <c r="NKA880" s="2"/>
      <c r="NKB880" s="2"/>
      <c r="NKC880" s="2"/>
      <c r="NKD880" s="2"/>
      <c r="NKE880" s="2"/>
      <c r="NKF880" s="2"/>
      <c r="NKG880" s="2"/>
      <c r="NKH880" s="2"/>
      <c r="NKI880" s="2"/>
      <c r="NKJ880" s="2"/>
      <c r="NKK880" s="2"/>
      <c r="NKL880" s="2"/>
      <c r="NKM880" s="2"/>
      <c r="NKN880" s="2"/>
      <c r="NKO880" s="2"/>
      <c r="NKP880" s="2"/>
      <c r="NKQ880" s="2"/>
      <c r="NKR880" s="2"/>
      <c r="NKS880" s="2"/>
      <c r="NKT880" s="2"/>
      <c r="NKU880" s="2"/>
      <c r="NKV880" s="2"/>
      <c r="NKW880" s="2"/>
      <c r="NKX880" s="2"/>
      <c r="NKY880" s="2"/>
      <c r="NKZ880" s="2"/>
      <c r="NLA880" s="2"/>
      <c r="NLB880" s="2"/>
      <c r="NLC880" s="2"/>
      <c r="NLD880" s="2"/>
      <c r="NLE880" s="2"/>
      <c r="NLF880" s="2"/>
      <c r="NLG880" s="2"/>
      <c r="NLH880" s="2"/>
      <c r="NLI880" s="2"/>
      <c r="NLJ880" s="2"/>
      <c r="NLK880" s="2"/>
      <c r="NLL880" s="2"/>
      <c r="NLM880" s="2"/>
      <c r="NLN880" s="2"/>
      <c r="NLO880" s="2"/>
      <c r="NLP880" s="2"/>
      <c r="NLQ880" s="2"/>
      <c r="NLR880" s="2"/>
      <c r="NLS880" s="2"/>
      <c r="NLT880" s="2"/>
      <c r="NLU880" s="2"/>
      <c r="NLV880" s="2"/>
      <c r="NLW880" s="2"/>
      <c r="NLX880" s="2"/>
      <c r="NLY880" s="2"/>
      <c r="NLZ880" s="2"/>
      <c r="NMA880" s="2"/>
      <c r="NMB880" s="2"/>
      <c r="NMC880" s="2"/>
      <c r="NMD880" s="2"/>
      <c r="NME880" s="2"/>
      <c r="NMF880" s="2"/>
      <c r="NMG880" s="2"/>
      <c r="NMH880" s="2"/>
      <c r="NMI880" s="2"/>
      <c r="NMJ880" s="2"/>
      <c r="NMK880" s="2"/>
      <c r="NML880" s="2"/>
      <c r="NMM880" s="2"/>
      <c r="NMN880" s="2"/>
      <c r="NMO880" s="2"/>
      <c r="NMP880" s="2"/>
      <c r="NMQ880" s="2"/>
      <c r="NMR880" s="2"/>
      <c r="NMS880" s="2"/>
      <c r="NMT880" s="2"/>
      <c r="NMU880" s="2"/>
      <c r="NMV880" s="2"/>
      <c r="NMW880" s="2"/>
      <c r="NMX880" s="2"/>
      <c r="NMY880" s="2"/>
      <c r="NMZ880" s="2"/>
      <c r="NNA880" s="2"/>
      <c r="NNB880" s="2"/>
      <c r="NNC880" s="2"/>
      <c r="NND880" s="2"/>
      <c r="NNE880" s="2"/>
      <c r="NNF880" s="2"/>
      <c r="NNG880" s="2"/>
      <c r="NNH880" s="2"/>
      <c r="NNI880" s="2"/>
      <c r="NNJ880" s="2"/>
      <c r="NNK880" s="2"/>
      <c r="NNL880" s="2"/>
      <c r="NNM880" s="2"/>
      <c r="NNN880" s="2"/>
      <c r="NNO880" s="2"/>
      <c r="NNP880" s="2"/>
      <c r="NNQ880" s="2"/>
      <c r="NNR880" s="2"/>
      <c r="NNS880" s="2"/>
      <c r="NNT880" s="2"/>
      <c r="NNU880" s="2"/>
      <c r="NNV880" s="2"/>
      <c r="NNW880" s="2"/>
      <c r="NNX880" s="2"/>
      <c r="NNY880" s="2"/>
      <c r="NNZ880" s="2"/>
      <c r="NOA880" s="2"/>
      <c r="NOB880" s="2"/>
      <c r="NOC880" s="2"/>
      <c r="NOD880" s="2"/>
      <c r="NOE880" s="2"/>
      <c r="NOF880" s="2"/>
      <c r="NOG880" s="2"/>
      <c r="NOH880" s="2"/>
      <c r="NOI880" s="2"/>
      <c r="NOJ880" s="2"/>
      <c r="NOK880" s="2"/>
      <c r="NOL880" s="2"/>
      <c r="NOM880" s="2"/>
      <c r="NON880" s="2"/>
      <c r="NOO880" s="2"/>
      <c r="NOP880" s="2"/>
      <c r="NOQ880" s="2"/>
      <c r="NOR880" s="2"/>
      <c r="NOS880" s="2"/>
      <c r="NOT880" s="2"/>
      <c r="NOU880" s="2"/>
      <c r="NOV880" s="2"/>
      <c r="NOW880" s="2"/>
      <c r="NOX880" s="2"/>
      <c r="NOY880" s="2"/>
      <c r="NOZ880" s="2"/>
      <c r="NPA880" s="2"/>
      <c r="NPB880" s="2"/>
      <c r="NPC880" s="2"/>
      <c r="NPD880" s="2"/>
      <c r="NPE880" s="2"/>
      <c r="NPF880" s="2"/>
      <c r="NPG880" s="2"/>
      <c r="NPH880" s="2"/>
      <c r="NPI880" s="2"/>
      <c r="NPJ880" s="2"/>
      <c r="NPK880" s="2"/>
      <c r="NPL880" s="2"/>
      <c r="NPM880" s="2"/>
      <c r="NPN880" s="2"/>
      <c r="NPO880" s="2"/>
      <c r="NPP880" s="2"/>
      <c r="NPQ880" s="2"/>
      <c r="NPR880" s="2"/>
      <c r="NPS880" s="2"/>
      <c r="NPT880" s="2"/>
      <c r="NPU880" s="2"/>
      <c r="NPV880" s="2"/>
      <c r="NPW880" s="2"/>
      <c r="NPX880" s="2"/>
      <c r="NPY880" s="2"/>
      <c r="NPZ880" s="2"/>
      <c r="NQA880" s="2"/>
      <c r="NQB880" s="2"/>
      <c r="NQC880" s="2"/>
      <c r="NQD880" s="2"/>
      <c r="NQE880" s="2"/>
      <c r="NQF880" s="2"/>
      <c r="NQG880" s="2"/>
      <c r="NQH880" s="2"/>
      <c r="NQI880" s="2"/>
      <c r="NQJ880" s="2"/>
      <c r="NQK880" s="2"/>
      <c r="NQL880" s="2"/>
      <c r="NQM880" s="2"/>
      <c r="NQN880" s="2"/>
      <c r="NQO880" s="2"/>
      <c r="NQP880" s="2"/>
      <c r="NQQ880" s="2"/>
      <c r="NQR880" s="2"/>
      <c r="NQS880" s="2"/>
      <c r="NQT880" s="2"/>
      <c r="NQU880" s="2"/>
      <c r="NQV880" s="2"/>
      <c r="NQW880" s="2"/>
      <c r="NQX880" s="2"/>
      <c r="NQY880" s="2"/>
      <c r="NQZ880" s="2"/>
      <c r="NRA880" s="2"/>
      <c r="NRB880" s="2"/>
      <c r="NRC880" s="2"/>
      <c r="NRD880" s="2"/>
      <c r="NRE880" s="2"/>
      <c r="NRF880" s="2"/>
      <c r="NRG880" s="2"/>
      <c r="NRH880" s="2"/>
      <c r="NRI880" s="2"/>
      <c r="NRJ880" s="2"/>
      <c r="NRK880" s="2"/>
      <c r="NRL880" s="2"/>
      <c r="NRM880" s="2"/>
      <c r="NRN880" s="2"/>
      <c r="NRO880" s="2"/>
      <c r="NRP880" s="2"/>
      <c r="NRQ880" s="2"/>
      <c r="NRR880" s="2"/>
      <c r="NRS880" s="2"/>
      <c r="NRT880" s="2"/>
      <c r="NRU880" s="2"/>
      <c r="NRV880" s="2"/>
      <c r="NRW880" s="2"/>
      <c r="NRX880" s="2"/>
      <c r="NRY880" s="2"/>
      <c r="NRZ880" s="2"/>
      <c r="NSA880" s="2"/>
      <c r="NSB880" s="2"/>
      <c r="NSC880" s="2"/>
      <c r="NSD880" s="2"/>
      <c r="NSE880" s="2"/>
      <c r="NSF880" s="2"/>
      <c r="NSG880" s="2"/>
      <c r="NSH880" s="2"/>
      <c r="NSI880" s="2"/>
      <c r="NSJ880" s="2"/>
      <c r="NSK880" s="2"/>
      <c r="NSL880" s="2"/>
      <c r="NSM880" s="2"/>
      <c r="NSN880" s="2"/>
      <c r="NSO880" s="2"/>
      <c r="NSP880" s="2"/>
      <c r="NSQ880" s="2"/>
      <c r="NSR880" s="2"/>
      <c r="NSS880" s="2"/>
      <c r="NST880" s="2"/>
      <c r="NSU880" s="2"/>
      <c r="NSV880" s="2"/>
      <c r="NSW880" s="2"/>
      <c r="NSX880" s="2"/>
      <c r="NSY880" s="2"/>
      <c r="NSZ880" s="2"/>
      <c r="NTA880" s="2"/>
      <c r="NTB880" s="2"/>
      <c r="NTC880" s="2"/>
      <c r="NTD880" s="2"/>
      <c r="NTE880" s="2"/>
      <c r="NTF880" s="2"/>
      <c r="NTG880" s="2"/>
      <c r="NTH880" s="2"/>
      <c r="NTI880" s="2"/>
      <c r="NTJ880" s="2"/>
      <c r="NTK880" s="2"/>
      <c r="NTL880" s="2"/>
      <c r="NTM880" s="2"/>
      <c r="NTN880" s="2"/>
      <c r="NTO880" s="2"/>
      <c r="NTP880" s="2"/>
      <c r="NTQ880" s="2"/>
      <c r="NTR880" s="2"/>
      <c r="NTS880" s="2"/>
      <c r="NTT880" s="2"/>
      <c r="NTU880" s="2"/>
      <c r="NTV880" s="2"/>
      <c r="NTW880" s="2"/>
      <c r="NTX880" s="2"/>
      <c r="NTY880" s="2"/>
      <c r="NTZ880" s="2"/>
      <c r="NUA880" s="2"/>
      <c r="NUB880" s="2"/>
      <c r="NUC880" s="2"/>
      <c r="NUD880" s="2"/>
      <c r="NUE880" s="2"/>
      <c r="NUF880" s="2"/>
      <c r="NUG880" s="2"/>
      <c r="NUH880" s="2"/>
      <c r="NUI880" s="2"/>
      <c r="NUJ880" s="2"/>
      <c r="NUK880" s="2"/>
      <c r="NUL880" s="2"/>
      <c r="NUM880" s="2"/>
      <c r="NUN880" s="2"/>
      <c r="NUO880" s="2"/>
      <c r="NUP880" s="2"/>
      <c r="NUQ880" s="2"/>
      <c r="NUR880" s="2"/>
      <c r="NUS880" s="2"/>
      <c r="NUT880" s="2"/>
      <c r="NUU880" s="2"/>
      <c r="NUV880" s="2"/>
      <c r="NUW880" s="2"/>
      <c r="NUX880" s="2"/>
      <c r="NUY880" s="2"/>
      <c r="NUZ880" s="2"/>
      <c r="NVA880" s="2"/>
      <c r="NVB880" s="2"/>
      <c r="NVC880" s="2"/>
      <c r="NVD880" s="2"/>
      <c r="NVE880" s="2"/>
      <c r="NVF880" s="2"/>
      <c r="NVG880" s="2"/>
      <c r="NVH880" s="2"/>
      <c r="NVI880" s="2"/>
      <c r="NVJ880" s="2"/>
      <c r="NVK880" s="2"/>
      <c r="NVL880" s="2"/>
      <c r="NVM880" s="2"/>
      <c r="NVN880" s="2"/>
      <c r="NVO880" s="2"/>
      <c r="NVP880" s="2"/>
      <c r="NVQ880" s="2"/>
      <c r="NVR880" s="2"/>
      <c r="NVS880" s="2"/>
      <c r="NVT880" s="2"/>
      <c r="NVU880" s="2"/>
      <c r="NVV880" s="2"/>
      <c r="NVW880" s="2"/>
      <c r="NVX880" s="2"/>
      <c r="NVY880" s="2"/>
      <c r="NVZ880" s="2"/>
      <c r="NWA880" s="2"/>
      <c r="NWB880" s="2"/>
      <c r="NWC880" s="2"/>
      <c r="NWD880" s="2"/>
      <c r="NWE880" s="2"/>
      <c r="NWF880" s="2"/>
      <c r="NWG880" s="2"/>
      <c r="NWH880" s="2"/>
      <c r="NWI880" s="2"/>
      <c r="NWJ880" s="2"/>
      <c r="NWK880" s="2"/>
      <c r="NWL880" s="2"/>
      <c r="NWM880" s="2"/>
      <c r="NWN880" s="2"/>
      <c r="NWO880" s="2"/>
      <c r="NWP880" s="2"/>
      <c r="NWQ880" s="2"/>
      <c r="NWR880" s="2"/>
      <c r="NWS880" s="2"/>
      <c r="NWT880" s="2"/>
      <c r="NWU880" s="2"/>
      <c r="NWV880" s="2"/>
      <c r="NWW880" s="2"/>
      <c r="NWX880" s="2"/>
      <c r="NWY880" s="2"/>
      <c r="NWZ880" s="2"/>
      <c r="NXA880" s="2"/>
      <c r="NXB880" s="2"/>
      <c r="NXC880" s="2"/>
      <c r="NXD880" s="2"/>
      <c r="NXE880" s="2"/>
      <c r="NXF880" s="2"/>
      <c r="NXG880" s="2"/>
      <c r="NXH880" s="2"/>
      <c r="NXI880" s="2"/>
      <c r="NXJ880" s="2"/>
      <c r="NXK880" s="2"/>
      <c r="NXL880" s="2"/>
      <c r="NXM880" s="2"/>
      <c r="NXN880" s="2"/>
      <c r="NXO880" s="2"/>
      <c r="NXP880" s="2"/>
      <c r="NXQ880" s="2"/>
      <c r="NXR880" s="2"/>
      <c r="NXS880" s="2"/>
      <c r="NXT880" s="2"/>
      <c r="NXU880" s="2"/>
      <c r="NXV880" s="2"/>
      <c r="NXW880" s="2"/>
      <c r="NXX880" s="2"/>
      <c r="NXY880" s="2"/>
      <c r="NXZ880" s="2"/>
      <c r="NYA880" s="2"/>
      <c r="NYB880" s="2"/>
      <c r="NYC880" s="2"/>
      <c r="NYD880" s="2"/>
      <c r="NYE880" s="2"/>
      <c r="NYF880" s="2"/>
      <c r="NYG880" s="2"/>
      <c r="NYH880" s="2"/>
      <c r="NYI880" s="2"/>
      <c r="NYJ880" s="2"/>
      <c r="NYK880" s="2"/>
      <c r="NYL880" s="2"/>
      <c r="NYM880" s="2"/>
      <c r="NYN880" s="2"/>
      <c r="NYO880" s="2"/>
      <c r="NYP880" s="2"/>
      <c r="NYQ880" s="2"/>
      <c r="NYR880" s="2"/>
      <c r="NYS880" s="2"/>
      <c r="NYT880" s="2"/>
      <c r="NYU880" s="2"/>
      <c r="NYV880" s="2"/>
      <c r="NYW880" s="2"/>
      <c r="NYX880" s="2"/>
      <c r="NYY880" s="2"/>
      <c r="NYZ880" s="2"/>
      <c r="NZA880" s="2"/>
      <c r="NZB880" s="2"/>
      <c r="NZC880" s="2"/>
      <c r="NZD880" s="2"/>
      <c r="NZE880" s="2"/>
      <c r="NZF880" s="2"/>
      <c r="NZG880" s="2"/>
      <c r="NZH880" s="2"/>
      <c r="NZI880" s="2"/>
      <c r="NZJ880" s="2"/>
      <c r="NZK880" s="2"/>
      <c r="NZL880" s="2"/>
      <c r="NZM880" s="2"/>
      <c r="NZN880" s="2"/>
      <c r="NZO880" s="2"/>
      <c r="NZP880" s="2"/>
      <c r="NZQ880" s="2"/>
      <c r="NZR880" s="2"/>
      <c r="NZS880" s="2"/>
      <c r="NZT880" s="2"/>
      <c r="NZU880" s="2"/>
      <c r="NZV880" s="2"/>
      <c r="NZW880" s="2"/>
      <c r="NZX880" s="2"/>
      <c r="NZY880" s="2"/>
      <c r="NZZ880" s="2"/>
      <c r="OAA880" s="2"/>
      <c r="OAB880" s="2"/>
      <c r="OAC880" s="2"/>
      <c r="OAD880" s="2"/>
      <c r="OAE880" s="2"/>
      <c r="OAF880" s="2"/>
      <c r="OAG880" s="2"/>
      <c r="OAH880" s="2"/>
      <c r="OAI880" s="2"/>
      <c r="OAJ880" s="2"/>
      <c r="OAK880" s="2"/>
      <c r="OAL880" s="2"/>
      <c r="OAM880" s="2"/>
      <c r="OAN880" s="2"/>
      <c r="OAO880" s="2"/>
      <c r="OAP880" s="2"/>
      <c r="OAQ880" s="2"/>
      <c r="OAR880" s="2"/>
      <c r="OAS880" s="2"/>
      <c r="OAT880" s="2"/>
      <c r="OAU880" s="2"/>
      <c r="OAV880" s="2"/>
      <c r="OAW880" s="2"/>
      <c r="OAX880" s="2"/>
      <c r="OAY880" s="2"/>
      <c r="OAZ880" s="2"/>
      <c r="OBA880" s="2"/>
      <c r="OBB880" s="2"/>
      <c r="OBC880" s="2"/>
      <c r="OBD880" s="2"/>
      <c r="OBE880" s="2"/>
      <c r="OBF880" s="2"/>
      <c r="OBG880" s="2"/>
      <c r="OBH880" s="2"/>
      <c r="OBI880" s="2"/>
      <c r="OBJ880" s="2"/>
      <c r="OBK880" s="2"/>
      <c r="OBL880" s="2"/>
      <c r="OBM880" s="2"/>
      <c r="OBN880" s="2"/>
      <c r="OBO880" s="2"/>
      <c r="OBP880" s="2"/>
      <c r="OBQ880" s="2"/>
      <c r="OBR880" s="2"/>
      <c r="OBS880" s="2"/>
      <c r="OBT880" s="2"/>
      <c r="OBU880" s="2"/>
      <c r="OBV880" s="2"/>
      <c r="OBW880" s="2"/>
      <c r="OBX880" s="2"/>
      <c r="OBY880" s="2"/>
      <c r="OBZ880" s="2"/>
      <c r="OCA880" s="2"/>
      <c r="OCB880" s="2"/>
      <c r="OCC880" s="2"/>
      <c r="OCD880" s="2"/>
      <c r="OCE880" s="2"/>
      <c r="OCF880" s="2"/>
      <c r="OCG880" s="2"/>
      <c r="OCH880" s="2"/>
      <c r="OCI880" s="2"/>
      <c r="OCJ880" s="2"/>
      <c r="OCK880" s="2"/>
      <c r="OCL880" s="2"/>
      <c r="OCM880" s="2"/>
      <c r="OCN880" s="2"/>
      <c r="OCO880" s="2"/>
      <c r="OCP880" s="2"/>
      <c r="OCQ880" s="2"/>
      <c r="OCR880" s="2"/>
      <c r="OCS880" s="2"/>
      <c r="OCT880" s="2"/>
      <c r="OCU880" s="2"/>
      <c r="OCV880" s="2"/>
      <c r="OCW880" s="2"/>
      <c r="OCX880" s="2"/>
      <c r="OCY880" s="2"/>
      <c r="OCZ880" s="2"/>
      <c r="ODA880" s="2"/>
      <c r="ODB880" s="2"/>
      <c r="ODC880" s="2"/>
      <c r="ODD880" s="2"/>
      <c r="ODE880" s="2"/>
      <c r="ODF880" s="2"/>
      <c r="ODG880" s="2"/>
      <c r="ODH880" s="2"/>
      <c r="ODI880" s="2"/>
      <c r="ODJ880" s="2"/>
      <c r="ODK880" s="2"/>
      <c r="ODL880" s="2"/>
      <c r="ODM880" s="2"/>
      <c r="ODN880" s="2"/>
      <c r="ODO880" s="2"/>
      <c r="ODP880" s="2"/>
      <c r="ODQ880" s="2"/>
      <c r="ODR880" s="2"/>
      <c r="ODS880" s="2"/>
      <c r="ODT880" s="2"/>
      <c r="ODU880" s="2"/>
      <c r="ODV880" s="2"/>
      <c r="ODW880" s="2"/>
      <c r="ODX880" s="2"/>
      <c r="ODY880" s="2"/>
      <c r="ODZ880" s="2"/>
      <c r="OEA880" s="2"/>
      <c r="OEB880" s="2"/>
      <c r="OEC880" s="2"/>
      <c r="OED880" s="2"/>
      <c r="OEE880" s="2"/>
      <c r="OEF880" s="2"/>
      <c r="OEG880" s="2"/>
      <c r="OEH880" s="2"/>
      <c r="OEI880" s="2"/>
      <c r="OEJ880" s="2"/>
      <c r="OEK880" s="2"/>
      <c r="OEL880" s="2"/>
      <c r="OEM880" s="2"/>
      <c r="OEN880" s="2"/>
      <c r="OEO880" s="2"/>
      <c r="OEP880" s="2"/>
      <c r="OEQ880" s="2"/>
      <c r="OER880" s="2"/>
      <c r="OES880" s="2"/>
      <c r="OET880" s="2"/>
      <c r="OEU880" s="2"/>
      <c r="OEV880" s="2"/>
      <c r="OEW880" s="2"/>
      <c r="OEX880" s="2"/>
      <c r="OEY880" s="2"/>
      <c r="OEZ880" s="2"/>
      <c r="OFA880" s="2"/>
      <c r="OFB880" s="2"/>
      <c r="OFC880" s="2"/>
      <c r="OFD880" s="2"/>
      <c r="OFE880" s="2"/>
      <c r="OFF880" s="2"/>
      <c r="OFG880" s="2"/>
      <c r="OFH880" s="2"/>
      <c r="OFI880" s="2"/>
      <c r="OFJ880" s="2"/>
      <c r="OFK880" s="2"/>
      <c r="OFL880" s="2"/>
      <c r="OFM880" s="2"/>
      <c r="OFN880" s="2"/>
      <c r="OFO880" s="2"/>
      <c r="OFP880" s="2"/>
      <c r="OFQ880" s="2"/>
      <c r="OFR880" s="2"/>
      <c r="OFS880" s="2"/>
      <c r="OFT880" s="2"/>
      <c r="OFU880" s="2"/>
      <c r="OFV880" s="2"/>
      <c r="OFW880" s="2"/>
      <c r="OFX880" s="2"/>
      <c r="OFY880" s="2"/>
      <c r="OFZ880" s="2"/>
      <c r="OGA880" s="2"/>
      <c r="OGB880" s="2"/>
      <c r="OGC880" s="2"/>
      <c r="OGD880" s="2"/>
      <c r="OGE880" s="2"/>
      <c r="OGF880" s="2"/>
      <c r="OGG880" s="2"/>
      <c r="OGH880" s="2"/>
      <c r="OGI880" s="2"/>
      <c r="OGJ880" s="2"/>
      <c r="OGK880" s="2"/>
      <c r="OGL880" s="2"/>
      <c r="OGM880" s="2"/>
      <c r="OGN880" s="2"/>
      <c r="OGO880" s="2"/>
      <c r="OGP880" s="2"/>
      <c r="OGQ880" s="2"/>
      <c r="OGR880" s="2"/>
      <c r="OGS880" s="2"/>
      <c r="OGT880" s="2"/>
      <c r="OGU880" s="2"/>
      <c r="OGV880" s="2"/>
      <c r="OGW880" s="2"/>
      <c r="OGX880" s="2"/>
      <c r="OGY880" s="2"/>
      <c r="OGZ880" s="2"/>
      <c r="OHA880" s="2"/>
      <c r="OHB880" s="2"/>
      <c r="OHC880" s="2"/>
      <c r="OHD880" s="2"/>
      <c r="OHE880" s="2"/>
      <c r="OHF880" s="2"/>
      <c r="OHG880" s="2"/>
      <c r="OHH880" s="2"/>
      <c r="OHI880" s="2"/>
      <c r="OHJ880" s="2"/>
      <c r="OHK880" s="2"/>
      <c r="OHL880" s="2"/>
      <c r="OHM880" s="2"/>
      <c r="OHN880" s="2"/>
      <c r="OHO880" s="2"/>
      <c r="OHP880" s="2"/>
      <c r="OHQ880" s="2"/>
      <c r="OHR880" s="2"/>
      <c r="OHS880" s="2"/>
      <c r="OHT880" s="2"/>
      <c r="OHU880" s="2"/>
      <c r="OHV880" s="2"/>
      <c r="OHW880" s="2"/>
      <c r="OHX880" s="2"/>
      <c r="OHY880" s="2"/>
      <c r="OHZ880" s="2"/>
      <c r="OIA880" s="2"/>
      <c r="OIB880" s="2"/>
      <c r="OIC880" s="2"/>
      <c r="OID880" s="2"/>
      <c r="OIE880" s="2"/>
      <c r="OIF880" s="2"/>
      <c r="OIG880" s="2"/>
      <c r="OIH880" s="2"/>
      <c r="OII880" s="2"/>
      <c r="OIJ880" s="2"/>
      <c r="OIK880" s="2"/>
      <c r="OIL880" s="2"/>
      <c r="OIM880" s="2"/>
      <c r="OIN880" s="2"/>
      <c r="OIO880" s="2"/>
      <c r="OIP880" s="2"/>
      <c r="OIQ880" s="2"/>
      <c r="OIR880" s="2"/>
      <c r="OIS880" s="2"/>
      <c r="OIT880" s="2"/>
      <c r="OIU880" s="2"/>
      <c r="OIV880" s="2"/>
      <c r="OIW880" s="2"/>
      <c r="OIX880" s="2"/>
      <c r="OIY880" s="2"/>
      <c r="OIZ880" s="2"/>
      <c r="OJA880" s="2"/>
      <c r="OJB880" s="2"/>
      <c r="OJC880" s="2"/>
      <c r="OJD880" s="2"/>
      <c r="OJE880" s="2"/>
      <c r="OJF880" s="2"/>
      <c r="OJG880" s="2"/>
      <c r="OJH880" s="2"/>
      <c r="OJI880" s="2"/>
      <c r="OJJ880" s="2"/>
      <c r="OJK880" s="2"/>
      <c r="OJL880" s="2"/>
      <c r="OJM880" s="2"/>
      <c r="OJN880" s="2"/>
      <c r="OJO880" s="2"/>
      <c r="OJP880" s="2"/>
      <c r="OJQ880" s="2"/>
      <c r="OJR880" s="2"/>
      <c r="OJS880" s="2"/>
      <c r="OJT880" s="2"/>
      <c r="OJU880" s="2"/>
      <c r="OJV880" s="2"/>
      <c r="OJW880" s="2"/>
      <c r="OJX880" s="2"/>
      <c r="OJY880" s="2"/>
      <c r="OJZ880" s="2"/>
      <c r="OKA880" s="2"/>
      <c r="OKB880" s="2"/>
      <c r="OKC880" s="2"/>
      <c r="OKD880" s="2"/>
      <c r="OKE880" s="2"/>
      <c r="OKF880" s="2"/>
      <c r="OKG880" s="2"/>
      <c r="OKH880" s="2"/>
      <c r="OKI880" s="2"/>
      <c r="OKJ880" s="2"/>
      <c r="OKK880" s="2"/>
      <c r="OKL880" s="2"/>
      <c r="OKM880" s="2"/>
      <c r="OKN880" s="2"/>
      <c r="OKO880" s="2"/>
      <c r="OKP880" s="2"/>
      <c r="OKQ880" s="2"/>
      <c r="OKR880" s="2"/>
      <c r="OKS880" s="2"/>
      <c r="OKT880" s="2"/>
      <c r="OKU880" s="2"/>
      <c r="OKV880" s="2"/>
      <c r="OKW880" s="2"/>
      <c r="OKX880" s="2"/>
      <c r="OKY880" s="2"/>
      <c r="OKZ880" s="2"/>
      <c r="OLA880" s="2"/>
      <c r="OLB880" s="2"/>
      <c r="OLC880" s="2"/>
      <c r="OLD880" s="2"/>
      <c r="OLE880" s="2"/>
      <c r="OLF880" s="2"/>
      <c r="OLG880" s="2"/>
      <c r="OLH880" s="2"/>
      <c r="OLI880" s="2"/>
      <c r="OLJ880" s="2"/>
      <c r="OLK880" s="2"/>
      <c r="OLL880" s="2"/>
      <c r="OLM880" s="2"/>
      <c r="OLN880" s="2"/>
      <c r="OLO880" s="2"/>
      <c r="OLP880" s="2"/>
      <c r="OLQ880" s="2"/>
      <c r="OLR880" s="2"/>
      <c r="OLS880" s="2"/>
      <c r="OLT880" s="2"/>
      <c r="OLU880" s="2"/>
      <c r="OLV880" s="2"/>
      <c r="OLW880" s="2"/>
      <c r="OLX880" s="2"/>
      <c r="OLY880" s="2"/>
      <c r="OLZ880" s="2"/>
      <c r="OMA880" s="2"/>
      <c r="OMB880" s="2"/>
      <c r="OMC880" s="2"/>
      <c r="OMD880" s="2"/>
      <c r="OME880" s="2"/>
      <c r="OMF880" s="2"/>
      <c r="OMG880" s="2"/>
      <c r="OMH880" s="2"/>
      <c r="OMI880" s="2"/>
      <c r="OMJ880" s="2"/>
      <c r="OMK880" s="2"/>
      <c r="OML880" s="2"/>
      <c r="OMM880" s="2"/>
      <c r="OMN880" s="2"/>
      <c r="OMO880" s="2"/>
      <c r="OMP880" s="2"/>
      <c r="OMQ880" s="2"/>
      <c r="OMR880" s="2"/>
      <c r="OMS880" s="2"/>
      <c r="OMT880" s="2"/>
      <c r="OMU880" s="2"/>
      <c r="OMV880" s="2"/>
      <c r="OMW880" s="2"/>
      <c r="OMX880" s="2"/>
      <c r="OMY880" s="2"/>
      <c r="OMZ880" s="2"/>
      <c r="ONA880" s="2"/>
      <c r="ONB880" s="2"/>
      <c r="ONC880" s="2"/>
      <c r="OND880" s="2"/>
      <c r="ONE880" s="2"/>
      <c r="ONF880" s="2"/>
      <c r="ONG880" s="2"/>
      <c r="ONH880" s="2"/>
      <c r="ONI880" s="2"/>
      <c r="ONJ880" s="2"/>
      <c r="ONK880" s="2"/>
      <c r="ONL880" s="2"/>
      <c r="ONM880" s="2"/>
      <c r="ONN880" s="2"/>
      <c r="ONO880" s="2"/>
      <c r="ONP880" s="2"/>
      <c r="ONQ880" s="2"/>
      <c r="ONR880" s="2"/>
      <c r="ONS880" s="2"/>
      <c r="ONT880" s="2"/>
      <c r="ONU880" s="2"/>
      <c r="ONV880" s="2"/>
      <c r="ONW880" s="2"/>
      <c r="ONX880" s="2"/>
      <c r="ONY880" s="2"/>
      <c r="ONZ880" s="2"/>
      <c r="OOA880" s="2"/>
      <c r="OOB880" s="2"/>
      <c r="OOC880" s="2"/>
      <c r="OOD880" s="2"/>
      <c r="OOE880" s="2"/>
      <c r="OOF880" s="2"/>
      <c r="OOG880" s="2"/>
      <c r="OOH880" s="2"/>
      <c r="OOI880" s="2"/>
      <c r="OOJ880" s="2"/>
      <c r="OOK880" s="2"/>
      <c r="OOL880" s="2"/>
      <c r="OOM880" s="2"/>
      <c r="OON880" s="2"/>
      <c r="OOO880" s="2"/>
      <c r="OOP880" s="2"/>
      <c r="OOQ880" s="2"/>
      <c r="OOR880" s="2"/>
      <c r="OOS880" s="2"/>
      <c r="OOT880" s="2"/>
      <c r="OOU880" s="2"/>
      <c r="OOV880" s="2"/>
      <c r="OOW880" s="2"/>
      <c r="OOX880" s="2"/>
      <c r="OOY880" s="2"/>
      <c r="OOZ880" s="2"/>
      <c r="OPA880" s="2"/>
      <c r="OPB880" s="2"/>
      <c r="OPC880" s="2"/>
      <c r="OPD880" s="2"/>
      <c r="OPE880" s="2"/>
      <c r="OPF880" s="2"/>
      <c r="OPG880" s="2"/>
      <c r="OPH880" s="2"/>
      <c r="OPI880" s="2"/>
      <c r="OPJ880" s="2"/>
      <c r="OPK880" s="2"/>
      <c r="OPL880" s="2"/>
      <c r="OPM880" s="2"/>
      <c r="OPN880" s="2"/>
      <c r="OPO880" s="2"/>
      <c r="OPP880" s="2"/>
      <c r="OPQ880" s="2"/>
      <c r="OPR880" s="2"/>
      <c r="OPS880" s="2"/>
      <c r="OPT880" s="2"/>
      <c r="OPU880" s="2"/>
      <c r="OPV880" s="2"/>
      <c r="OPW880" s="2"/>
      <c r="OPX880" s="2"/>
      <c r="OPY880" s="2"/>
      <c r="OPZ880" s="2"/>
      <c r="OQA880" s="2"/>
      <c r="OQB880" s="2"/>
      <c r="OQC880" s="2"/>
      <c r="OQD880" s="2"/>
      <c r="OQE880" s="2"/>
      <c r="OQF880" s="2"/>
      <c r="OQG880" s="2"/>
      <c r="OQH880" s="2"/>
      <c r="OQI880" s="2"/>
      <c r="OQJ880" s="2"/>
      <c r="OQK880" s="2"/>
      <c r="OQL880" s="2"/>
      <c r="OQM880" s="2"/>
      <c r="OQN880" s="2"/>
      <c r="OQO880" s="2"/>
      <c r="OQP880" s="2"/>
      <c r="OQQ880" s="2"/>
      <c r="OQR880" s="2"/>
      <c r="OQS880" s="2"/>
      <c r="OQT880" s="2"/>
      <c r="OQU880" s="2"/>
      <c r="OQV880" s="2"/>
      <c r="OQW880" s="2"/>
      <c r="OQX880" s="2"/>
      <c r="OQY880" s="2"/>
      <c r="OQZ880" s="2"/>
      <c r="ORA880" s="2"/>
      <c r="ORB880" s="2"/>
      <c r="ORC880" s="2"/>
      <c r="ORD880" s="2"/>
      <c r="ORE880" s="2"/>
      <c r="ORF880" s="2"/>
      <c r="ORG880" s="2"/>
      <c r="ORH880" s="2"/>
      <c r="ORI880" s="2"/>
      <c r="ORJ880" s="2"/>
      <c r="ORK880" s="2"/>
      <c r="ORL880" s="2"/>
      <c r="ORM880" s="2"/>
      <c r="ORN880" s="2"/>
      <c r="ORO880" s="2"/>
      <c r="ORP880" s="2"/>
      <c r="ORQ880" s="2"/>
      <c r="ORR880" s="2"/>
      <c r="ORS880" s="2"/>
      <c r="ORT880" s="2"/>
      <c r="ORU880" s="2"/>
      <c r="ORV880" s="2"/>
      <c r="ORW880" s="2"/>
      <c r="ORX880" s="2"/>
      <c r="ORY880" s="2"/>
      <c r="ORZ880" s="2"/>
      <c r="OSA880" s="2"/>
      <c r="OSB880" s="2"/>
      <c r="OSC880" s="2"/>
      <c r="OSD880" s="2"/>
      <c r="OSE880" s="2"/>
      <c r="OSF880" s="2"/>
      <c r="OSG880" s="2"/>
      <c r="OSH880" s="2"/>
      <c r="OSI880" s="2"/>
      <c r="OSJ880" s="2"/>
      <c r="OSK880" s="2"/>
      <c r="OSL880" s="2"/>
      <c r="OSM880" s="2"/>
      <c r="OSN880" s="2"/>
      <c r="OSO880" s="2"/>
      <c r="OSP880" s="2"/>
      <c r="OSQ880" s="2"/>
      <c r="OSR880" s="2"/>
      <c r="OSS880" s="2"/>
      <c r="OST880" s="2"/>
      <c r="OSU880" s="2"/>
      <c r="OSV880" s="2"/>
      <c r="OSW880" s="2"/>
      <c r="OSX880" s="2"/>
      <c r="OSY880" s="2"/>
      <c r="OSZ880" s="2"/>
      <c r="OTA880" s="2"/>
      <c r="OTB880" s="2"/>
      <c r="OTC880" s="2"/>
      <c r="OTD880" s="2"/>
      <c r="OTE880" s="2"/>
      <c r="OTF880" s="2"/>
      <c r="OTG880" s="2"/>
      <c r="OTH880" s="2"/>
      <c r="OTI880" s="2"/>
      <c r="OTJ880" s="2"/>
      <c r="OTK880" s="2"/>
      <c r="OTL880" s="2"/>
      <c r="OTM880" s="2"/>
      <c r="OTN880" s="2"/>
      <c r="OTO880" s="2"/>
      <c r="OTP880" s="2"/>
      <c r="OTQ880" s="2"/>
      <c r="OTR880" s="2"/>
      <c r="OTS880" s="2"/>
      <c r="OTT880" s="2"/>
      <c r="OTU880" s="2"/>
      <c r="OTV880" s="2"/>
      <c r="OTW880" s="2"/>
      <c r="OTX880" s="2"/>
      <c r="OTY880" s="2"/>
      <c r="OTZ880" s="2"/>
      <c r="OUA880" s="2"/>
      <c r="OUB880" s="2"/>
      <c r="OUC880" s="2"/>
      <c r="OUD880" s="2"/>
      <c r="OUE880" s="2"/>
      <c r="OUF880" s="2"/>
      <c r="OUG880" s="2"/>
      <c r="OUH880" s="2"/>
      <c r="OUI880" s="2"/>
      <c r="OUJ880" s="2"/>
      <c r="OUK880" s="2"/>
      <c r="OUL880" s="2"/>
      <c r="OUM880" s="2"/>
      <c r="OUN880" s="2"/>
      <c r="OUO880" s="2"/>
      <c r="OUP880" s="2"/>
      <c r="OUQ880" s="2"/>
      <c r="OUR880" s="2"/>
      <c r="OUS880" s="2"/>
      <c r="OUT880" s="2"/>
      <c r="OUU880" s="2"/>
      <c r="OUV880" s="2"/>
      <c r="OUW880" s="2"/>
      <c r="OUX880" s="2"/>
      <c r="OUY880" s="2"/>
      <c r="OUZ880" s="2"/>
      <c r="OVA880" s="2"/>
      <c r="OVB880" s="2"/>
      <c r="OVC880" s="2"/>
      <c r="OVD880" s="2"/>
      <c r="OVE880" s="2"/>
      <c r="OVF880" s="2"/>
      <c r="OVG880" s="2"/>
      <c r="OVH880" s="2"/>
      <c r="OVI880" s="2"/>
      <c r="OVJ880" s="2"/>
      <c r="OVK880" s="2"/>
      <c r="OVL880" s="2"/>
      <c r="OVM880" s="2"/>
      <c r="OVN880" s="2"/>
      <c r="OVO880" s="2"/>
      <c r="OVP880" s="2"/>
      <c r="OVQ880" s="2"/>
      <c r="OVR880" s="2"/>
      <c r="OVS880" s="2"/>
      <c r="OVT880" s="2"/>
      <c r="OVU880" s="2"/>
      <c r="OVV880" s="2"/>
      <c r="OVW880" s="2"/>
      <c r="OVX880" s="2"/>
      <c r="OVY880" s="2"/>
      <c r="OVZ880" s="2"/>
      <c r="OWA880" s="2"/>
      <c r="OWB880" s="2"/>
      <c r="OWC880" s="2"/>
      <c r="OWD880" s="2"/>
      <c r="OWE880" s="2"/>
      <c r="OWF880" s="2"/>
      <c r="OWG880" s="2"/>
      <c r="OWH880" s="2"/>
      <c r="OWI880" s="2"/>
      <c r="OWJ880" s="2"/>
      <c r="OWK880" s="2"/>
      <c r="OWL880" s="2"/>
      <c r="OWM880" s="2"/>
      <c r="OWN880" s="2"/>
      <c r="OWO880" s="2"/>
      <c r="OWP880" s="2"/>
      <c r="OWQ880" s="2"/>
      <c r="OWR880" s="2"/>
      <c r="OWS880" s="2"/>
      <c r="OWT880" s="2"/>
      <c r="OWU880" s="2"/>
      <c r="OWV880" s="2"/>
      <c r="OWW880" s="2"/>
      <c r="OWX880" s="2"/>
      <c r="OWY880" s="2"/>
      <c r="OWZ880" s="2"/>
      <c r="OXA880" s="2"/>
      <c r="OXB880" s="2"/>
      <c r="OXC880" s="2"/>
      <c r="OXD880" s="2"/>
      <c r="OXE880" s="2"/>
      <c r="OXF880" s="2"/>
      <c r="OXG880" s="2"/>
      <c r="OXH880" s="2"/>
      <c r="OXI880" s="2"/>
      <c r="OXJ880" s="2"/>
      <c r="OXK880" s="2"/>
      <c r="OXL880" s="2"/>
      <c r="OXM880" s="2"/>
      <c r="OXN880" s="2"/>
      <c r="OXO880" s="2"/>
      <c r="OXP880" s="2"/>
      <c r="OXQ880" s="2"/>
      <c r="OXR880" s="2"/>
      <c r="OXS880" s="2"/>
      <c r="OXT880" s="2"/>
      <c r="OXU880" s="2"/>
      <c r="OXV880" s="2"/>
      <c r="OXW880" s="2"/>
      <c r="OXX880" s="2"/>
      <c r="OXY880" s="2"/>
      <c r="OXZ880" s="2"/>
      <c r="OYA880" s="2"/>
      <c r="OYB880" s="2"/>
      <c r="OYC880" s="2"/>
      <c r="OYD880" s="2"/>
      <c r="OYE880" s="2"/>
      <c r="OYF880" s="2"/>
      <c r="OYG880" s="2"/>
      <c r="OYH880" s="2"/>
      <c r="OYI880" s="2"/>
      <c r="OYJ880" s="2"/>
      <c r="OYK880" s="2"/>
      <c r="OYL880" s="2"/>
      <c r="OYM880" s="2"/>
      <c r="OYN880" s="2"/>
      <c r="OYO880" s="2"/>
      <c r="OYP880" s="2"/>
      <c r="OYQ880" s="2"/>
      <c r="OYR880" s="2"/>
      <c r="OYS880" s="2"/>
      <c r="OYT880" s="2"/>
      <c r="OYU880" s="2"/>
      <c r="OYV880" s="2"/>
      <c r="OYW880" s="2"/>
      <c r="OYX880" s="2"/>
      <c r="OYY880" s="2"/>
      <c r="OYZ880" s="2"/>
      <c r="OZA880" s="2"/>
      <c r="OZB880" s="2"/>
      <c r="OZC880" s="2"/>
      <c r="OZD880" s="2"/>
      <c r="OZE880" s="2"/>
      <c r="OZF880" s="2"/>
      <c r="OZG880" s="2"/>
      <c r="OZH880" s="2"/>
      <c r="OZI880" s="2"/>
      <c r="OZJ880" s="2"/>
      <c r="OZK880" s="2"/>
      <c r="OZL880" s="2"/>
      <c r="OZM880" s="2"/>
      <c r="OZN880" s="2"/>
      <c r="OZO880" s="2"/>
      <c r="OZP880" s="2"/>
      <c r="OZQ880" s="2"/>
      <c r="OZR880" s="2"/>
      <c r="OZS880" s="2"/>
      <c r="OZT880" s="2"/>
      <c r="OZU880" s="2"/>
      <c r="OZV880" s="2"/>
      <c r="OZW880" s="2"/>
      <c r="OZX880" s="2"/>
      <c r="OZY880" s="2"/>
      <c r="OZZ880" s="2"/>
      <c r="PAA880" s="2"/>
      <c r="PAB880" s="2"/>
      <c r="PAC880" s="2"/>
      <c r="PAD880" s="2"/>
      <c r="PAE880" s="2"/>
      <c r="PAF880" s="2"/>
      <c r="PAG880" s="2"/>
      <c r="PAH880" s="2"/>
      <c r="PAI880" s="2"/>
      <c r="PAJ880" s="2"/>
      <c r="PAK880" s="2"/>
      <c r="PAL880" s="2"/>
      <c r="PAM880" s="2"/>
      <c r="PAN880" s="2"/>
      <c r="PAO880" s="2"/>
      <c r="PAP880" s="2"/>
      <c r="PAQ880" s="2"/>
      <c r="PAR880" s="2"/>
      <c r="PAS880" s="2"/>
      <c r="PAT880" s="2"/>
      <c r="PAU880" s="2"/>
      <c r="PAV880" s="2"/>
      <c r="PAW880" s="2"/>
      <c r="PAX880" s="2"/>
      <c r="PAY880" s="2"/>
      <c r="PAZ880" s="2"/>
      <c r="PBA880" s="2"/>
      <c r="PBB880" s="2"/>
      <c r="PBC880" s="2"/>
      <c r="PBD880" s="2"/>
      <c r="PBE880" s="2"/>
      <c r="PBF880" s="2"/>
      <c r="PBG880" s="2"/>
      <c r="PBH880" s="2"/>
      <c r="PBI880" s="2"/>
      <c r="PBJ880" s="2"/>
      <c r="PBK880" s="2"/>
      <c r="PBL880" s="2"/>
      <c r="PBM880" s="2"/>
      <c r="PBN880" s="2"/>
      <c r="PBO880" s="2"/>
      <c r="PBP880" s="2"/>
      <c r="PBQ880" s="2"/>
      <c r="PBR880" s="2"/>
      <c r="PBS880" s="2"/>
      <c r="PBT880" s="2"/>
      <c r="PBU880" s="2"/>
      <c r="PBV880" s="2"/>
      <c r="PBW880" s="2"/>
      <c r="PBX880" s="2"/>
      <c r="PBY880" s="2"/>
      <c r="PBZ880" s="2"/>
      <c r="PCA880" s="2"/>
      <c r="PCB880" s="2"/>
      <c r="PCC880" s="2"/>
      <c r="PCD880" s="2"/>
      <c r="PCE880" s="2"/>
      <c r="PCF880" s="2"/>
      <c r="PCG880" s="2"/>
      <c r="PCH880" s="2"/>
      <c r="PCI880" s="2"/>
      <c r="PCJ880" s="2"/>
      <c r="PCK880" s="2"/>
      <c r="PCL880" s="2"/>
      <c r="PCM880" s="2"/>
      <c r="PCN880" s="2"/>
      <c r="PCO880" s="2"/>
      <c r="PCP880" s="2"/>
      <c r="PCQ880" s="2"/>
      <c r="PCR880" s="2"/>
      <c r="PCS880" s="2"/>
      <c r="PCT880" s="2"/>
      <c r="PCU880" s="2"/>
      <c r="PCV880" s="2"/>
      <c r="PCW880" s="2"/>
      <c r="PCX880" s="2"/>
      <c r="PCY880" s="2"/>
      <c r="PCZ880" s="2"/>
      <c r="PDA880" s="2"/>
      <c r="PDB880" s="2"/>
      <c r="PDC880" s="2"/>
      <c r="PDD880" s="2"/>
      <c r="PDE880" s="2"/>
      <c r="PDF880" s="2"/>
      <c r="PDG880" s="2"/>
      <c r="PDH880" s="2"/>
      <c r="PDI880" s="2"/>
      <c r="PDJ880" s="2"/>
      <c r="PDK880" s="2"/>
      <c r="PDL880" s="2"/>
      <c r="PDM880" s="2"/>
      <c r="PDN880" s="2"/>
      <c r="PDO880" s="2"/>
      <c r="PDP880" s="2"/>
      <c r="PDQ880" s="2"/>
      <c r="PDR880" s="2"/>
      <c r="PDS880" s="2"/>
      <c r="PDT880" s="2"/>
      <c r="PDU880" s="2"/>
      <c r="PDV880" s="2"/>
      <c r="PDW880" s="2"/>
      <c r="PDX880" s="2"/>
      <c r="PDY880" s="2"/>
      <c r="PDZ880" s="2"/>
      <c r="PEA880" s="2"/>
      <c r="PEB880" s="2"/>
      <c r="PEC880" s="2"/>
      <c r="PED880" s="2"/>
      <c r="PEE880" s="2"/>
      <c r="PEF880" s="2"/>
      <c r="PEG880" s="2"/>
      <c r="PEH880" s="2"/>
      <c r="PEI880" s="2"/>
      <c r="PEJ880" s="2"/>
      <c r="PEK880" s="2"/>
      <c r="PEL880" s="2"/>
      <c r="PEM880" s="2"/>
      <c r="PEN880" s="2"/>
      <c r="PEO880" s="2"/>
      <c r="PEP880" s="2"/>
      <c r="PEQ880" s="2"/>
      <c r="PER880" s="2"/>
      <c r="PES880" s="2"/>
      <c r="PET880" s="2"/>
      <c r="PEU880" s="2"/>
      <c r="PEV880" s="2"/>
      <c r="PEW880" s="2"/>
      <c r="PEX880" s="2"/>
      <c r="PEY880" s="2"/>
      <c r="PEZ880" s="2"/>
      <c r="PFA880" s="2"/>
      <c r="PFB880" s="2"/>
      <c r="PFC880" s="2"/>
      <c r="PFD880" s="2"/>
      <c r="PFE880" s="2"/>
      <c r="PFF880" s="2"/>
      <c r="PFG880" s="2"/>
      <c r="PFH880" s="2"/>
      <c r="PFI880" s="2"/>
      <c r="PFJ880" s="2"/>
      <c r="PFK880" s="2"/>
      <c r="PFL880" s="2"/>
      <c r="PFM880" s="2"/>
      <c r="PFN880" s="2"/>
      <c r="PFO880" s="2"/>
      <c r="PFP880" s="2"/>
      <c r="PFQ880" s="2"/>
      <c r="PFR880" s="2"/>
      <c r="PFS880" s="2"/>
      <c r="PFT880" s="2"/>
      <c r="PFU880" s="2"/>
      <c r="PFV880" s="2"/>
      <c r="PFW880" s="2"/>
      <c r="PFX880" s="2"/>
      <c r="PFY880" s="2"/>
      <c r="PFZ880" s="2"/>
      <c r="PGA880" s="2"/>
      <c r="PGB880" s="2"/>
      <c r="PGC880" s="2"/>
      <c r="PGD880" s="2"/>
      <c r="PGE880" s="2"/>
      <c r="PGF880" s="2"/>
      <c r="PGG880" s="2"/>
      <c r="PGH880" s="2"/>
      <c r="PGI880" s="2"/>
      <c r="PGJ880" s="2"/>
      <c r="PGK880" s="2"/>
      <c r="PGL880" s="2"/>
      <c r="PGM880" s="2"/>
      <c r="PGN880" s="2"/>
      <c r="PGO880" s="2"/>
      <c r="PGP880" s="2"/>
      <c r="PGQ880" s="2"/>
      <c r="PGR880" s="2"/>
      <c r="PGS880" s="2"/>
      <c r="PGT880" s="2"/>
      <c r="PGU880" s="2"/>
      <c r="PGV880" s="2"/>
      <c r="PGW880" s="2"/>
      <c r="PGX880" s="2"/>
      <c r="PGY880" s="2"/>
      <c r="PGZ880" s="2"/>
      <c r="PHA880" s="2"/>
      <c r="PHB880" s="2"/>
      <c r="PHC880" s="2"/>
      <c r="PHD880" s="2"/>
      <c r="PHE880" s="2"/>
      <c r="PHF880" s="2"/>
      <c r="PHG880" s="2"/>
      <c r="PHH880" s="2"/>
      <c r="PHI880" s="2"/>
      <c r="PHJ880" s="2"/>
      <c r="PHK880" s="2"/>
      <c r="PHL880" s="2"/>
      <c r="PHM880" s="2"/>
      <c r="PHN880" s="2"/>
      <c r="PHO880" s="2"/>
      <c r="PHP880" s="2"/>
      <c r="PHQ880" s="2"/>
      <c r="PHR880" s="2"/>
      <c r="PHS880" s="2"/>
      <c r="PHT880" s="2"/>
      <c r="PHU880" s="2"/>
      <c r="PHV880" s="2"/>
      <c r="PHW880" s="2"/>
      <c r="PHX880" s="2"/>
      <c r="PHY880" s="2"/>
      <c r="PHZ880" s="2"/>
      <c r="PIA880" s="2"/>
      <c r="PIB880" s="2"/>
      <c r="PIC880" s="2"/>
      <c r="PID880" s="2"/>
      <c r="PIE880" s="2"/>
      <c r="PIF880" s="2"/>
      <c r="PIG880" s="2"/>
      <c r="PIH880" s="2"/>
      <c r="PII880" s="2"/>
      <c r="PIJ880" s="2"/>
      <c r="PIK880" s="2"/>
      <c r="PIL880" s="2"/>
      <c r="PIM880" s="2"/>
      <c r="PIN880" s="2"/>
      <c r="PIO880" s="2"/>
      <c r="PIP880" s="2"/>
      <c r="PIQ880" s="2"/>
      <c r="PIR880" s="2"/>
      <c r="PIS880" s="2"/>
      <c r="PIT880" s="2"/>
      <c r="PIU880" s="2"/>
      <c r="PIV880" s="2"/>
      <c r="PIW880" s="2"/>
      <c r="PIX880" s="2"/>
      <c r="PIY880" s="2"/>
      <c r="PIZ880" s="2"/>
      <c r="PJA880" s="2"/>
      <c r="PJB880" s="2"/>
      <c r="PJC880" s="2"/>
      <c r="PJD880" s="2"/>
      <c r="PJE880" s="2"/>
      <c r="PJF880" s="2"/>
      <c r="PJG880" s="2"/>
      <c r="PJH880" s="2"/>
      <c r="PJI880" s="2"/>
      <c r="PJJ880" s="2"/>
      <c r="PJK880" s="2"/>
      <c r="PJL880" s="2"/>
      <c r="PJM880" s="2"/>
      <c r="PJN880" s="2"/>
      <c r="PJO880" s="2"/>
      <c r="PJP880" s="2"/>
      <c r="PJQ880" s="2"/>
      <c r="PJR880" s="2"/>
      <c r="PJS880" s="2"/>
      <c r="PJT880" s="2"/>
      <c r="PJU880" s="2"/>
      <c r="PJV880" s="2"/>
      <c r="PJW880" s="2"/>
      <c r="PJX880" s="2"/>
      <c r="PJY880" s="2"/>
      <c r="PJZ880" s="2"/>
      <c r="PKA880" s="2"/>
      <c r="PKB880" s="2"/>
      <c r="PKC880" s="2"/>
      <c r="PKD880" s="2"/>
      <c r="PKE880" s="2"/>
      <c r="PKF880" s="2"/>
      <c r="PKG880" s="2"/>
      <c r="PKH880" s="2"/>
      <c r="PKI880" s="2"/>
      <c r="PKJ880" s="2"/>
      <c r="PKK880" s="2"/>
      <c r="PKL880" s="2"/>
      <c r="PKM880" s="2"/>
      <c r="PKN880" s="2"/>
      <c r="PKO880" s="2"/>
      <c r="PKP880" s="2"/>
      <c r="PKQ880" s="2"/>
      <c r="PKR880" s="2"/>
      <c r="PKS880" s="2"/>
      <c r="PKT880" s="2"/>
      <c r="PKU880" s="2"/>
      <c r="PKV880" s="2"/>
      <c r="PKW880" s="2"/>
      <c r="PKX880" s="2"/>
      <c r="PKY880" s="2"/>
      <c r="PKZ880" s="2"/>
      <c r="PLA880" s="2"/>
      <c r="PLB880" s="2"/>
      <c r="PLC880" s="2"/>
      <c r="PLD880" s="2"/>
      <c r="PLE880" s="2"/>
      <c r="PLF880" s="2"/>
      <c r="PLG880" s="2"/>
      <c r="PLH880" s="2"/>
      <c r="PLI880" s="2"/>
      <c r="PLJ880" s="2"/>
      <c r="PLK880" s="2"/>
      <c r="PLL880" s="2"/>
      <c r="PLM880" s="2"/>
      <c r="PLN880" s="2"/>
      <c r="PLO880" s="2"/>
      <c r="PLP880" s="2"/>
      <c r="PLQ880" s="2"/>
      <c r="PLR880" s="2"/>
      <c r="PLS880" s="2"/>
      <c r="PLT880" s="2"/>
      <c r="PLU880" s="2"/>
      <c r="PLV880" s="2"/>
      <c r="PLW880" s="2"/>
      <c r="PLX880" s="2"/>
      <c r="PLY880" s="2"/>
      <c r="PLZ880" s="2"/>
      <c r="PMA880" s="2"/>
      <c r="PMB880" s="2"/>
      <c r="PMC880" s="2"/>
      <c r="PMD880" s="2"/>
      <c r="PME880" s="2"/>
      <c r="PMF880" s="2"/>
      <c r="PMG880" s="2"/>
      <c r="PMH880" s="2"/>
      <c r="PMI880" s="2"/>
      <c r="PMJ880" s="2"/>
      <c r="PMK880" s="2"/>
      <c r="PML880" s="2"/>
      <c r="PMM880" s="2"/>
      <c r="PMN880" s="2"/>
      <c r="PMO880" s="2"/>
      <c r="PMP880" s="2"/>
      <c r="PMQ880" s="2"/>
      <c r="PMR880" s="2"/>
      <c r="PMS880" s="2"/>
      <c r="PMT880" s="2"/>
      <c r="PMU880" s="2"/>
      <c r="PMV880" s="2"/>
      <c r="PMW880" s="2"/>
      <c r="PMX880" s="2"/>
      <c r="PMY880" s="2"/>
      <c r="PMZ880" s="2"/>
      <c r="PNA880" s="2"/>
      <c r="PNB880" s="2"/>
      <c r="PNC880" s="2"/>
      <c r="PND880" s="2"/>
      <c r="PNE880" s="2"/>
      <c r="PNF880" s="2"/>
      <c r="PNG880" s="2"/>
      <c r="PNH880" s="2"/>
      <c r="PNI880" s="2"/>
      <c r="PNJ880" s="2"/>
      <c r="PNK880" s="2"/>
      <c r="PNL880" s="2"/>
      <c r="PNM880" s="2"/>
      <c r="PNN880" s="2"/>
      <c r="PNO880" s="2"/>
      <c r="PNP880" s="2"/>
      <c r="PNQ880" s="2"/>
      <c r="PNR880" s="2"/>
      <c r="PNS880" s="2"/>
      <c r="PNT880" s="2"/>
      <c r="PNU880" s="2"/>
      <c r="PNV880" s="2"/>
      <c r="PNW880" s="2"/>
      <c r="PNX880" s="2"/>
      <c r="PNY880" s="2"/>
      <c r="PNZ880" s="2"/>
      <c r="POA880" s="2"/>
      <c r="POB880" s="2"/>
      <c r="POC880" s="2"/>
      <c r="POD880" s="2"/>
      <c r="POE880" s="2"/>
      <c r="POF880" s="2"/>
      <c r="POG880" s="2"/>
      <c r="POH880" s="2"/>
      <c r="POI880" s="2"/>
      <c r="POJ880" s="2"/>
      <c r="POK880" s="2"/>
      <c r="POL880" s="2"/>
      <c r="POM880" s="2"/>
      <c r="PON880" s="2"/>
      <c r="POO880" s="2"/>
      <c r="POP880" s="2"/>
      <c r="POQ880" s="2"/>
      <c r="POR880" s="2"/>
      <c r="POS880" s="2"/>
      <c r="POT880" s="2"/>
      <c r="POU880" s="2"/>
      <c r="POV880" s="2"/>
      <c r="POW880" s="2"/>
      <c r="POX880" s="2"/>
      <c r="POY880" s="2"/>
      <c r="POZ880" s="2"/>
      <c r="PPA880" s="2"/>
      <c r="PPB880" s="2"/>
      <c r="PPC880" s="2"/>
      <c r="PPD880" s="2"/>
      <c r="PPE880" s="2"/>
      <c r="PPF880" s="2"/>
      <c r="PPG880" s="2"/>
      <c r="PPH880" s="2"/>
      <c r="PPI880" s="2"/>
      <c r="PPJ880" s="2"/>
      <c r="PPK880" s="2"/>
      <c r="PPL880" s="2"/>
      <c r="PPM880" s="2"/>
      <c r="PPN880" s="2"/>
      <c r="PPO880" s="2"/>
      <c r="PPP880" s="2"/>
      <c r="PPQ880" s="2"/>
      <c r="PPR880" s="2"/>
      <c r="PPS880" s="2"/>
      <c r="PPT880" s="2"/>
      <c r="PPU880" s="2"/>
      <c r="PPV880" s="2"/>
      <c r="PPW880" s="2"/>
      <c r="PPX880" s="2"/>
      <c r="PPY880" s="2"/>
      <c r="PPZ880" s="2"/>
      <c r="PQA880" s="2"/>
      <c r="PQB880" s="2"/>
      <c r="PQC880" s="2"/>
      <c r="PQD880" s="2"/>
      <c r="PQE880" s="2"/>
      <c r="PQF880" s="2"/>
      <c r="PQG880" s="2"/>
      <c r="PQH880" s="2"/>
      <c r="PQI880" s="2"/>
      <c r="PQJ880" s="2"/>
      <c r="PQK880" s="2"/>
      <c r="PQL880" s="2"/>
      <c r="PQM880" s="2"/>
      <c r="PQN880" s="2"/>
      <c r="PQO880" s="2"/>
      <c r="PQP880" s="2"/>
      <c r="PQQ880" s="2"/>
      <c r="PQR880" s="2"/>
      <c r="PQS880" s="2"/>
      <c r="PQT880" s="2"/>
      <c r="PQU880" s="2"/>
      <c r="PQV880" s="2"/>
      <c r="PQW880" s="2"/>
      <c r="PQX880" s="2"/>
      <c r="PQY880" s="2"/>
      <c r="PQZ880" s="2"/>
      <c r="PRA880" s="2"/>
      <c r="PRB880" s="2"/>
      <c r="PRC880" s="2"/>
      <c r="PRD880" s="2"/>
      <c r="PRE880" s="2"/>
      <c r="PRF880" s="2"/>
      <c r="PRG880" s="2"/>
      <c r="PRH880" s="2"/>
      <c r="PRI880" s="2"/>
      <c r="PRJ880" s="2"/>
      <c r="PRK880" s="2"/>
      <c r="PRL880" s="2"/>
      <c r="PRM880" s="2"/>
      <c r="PRN880" s="2"/>
      <c r="PRO880" s="2"/>
      <c r="PRP880" s="2"/>
      <c r="PRQ880" s="2"/>
      <c r="PRR880" s="2"/>
      <c r="PRS880" s="2"/>
      <c r="PRT880" s="2"/>
      <c r="PRU880" s="2"/>
      <c r="PRV880" s="2"/>
      <c r="PRW880" s="2"/>
      <c r="PRX880" s="2"/>
      <c r="PRY880" s="2"/>
      <c r="PRZ880" s="2"/>
      <c r="PSA880" s="2"/>
      <c r="PSB880" s="2"/>
      <c r="PSC880" s="2"/>
      <c r="PSD880" s="2"/>
      <c r="PSE880" s="2"/>
      <c r="PSF880" s="2"/>
      <c r="PSG880" s="2"/>
      <c r="PSH880" s="2"/>
      <c r="PSI880" s="2"/>
      <c r="PSJ880" s="2"/>
      <c r="PSK880" s="2"/>
      <c r="PSL880" s="2"/>
      <c r="PSM880" s="2"/>
      <c r="PSN880" s="2"/>
      <c r="PSO880" s="2"/>
      <c r="PSP880" s="2"/>
      <c r="PSQ880" s="2"/>
      <c r="PSR880" s="2"/>
      <c r="PSS880" s="2"/>
      <c r="PST880" s="2"/>
      <c r="PSU880" s="2"/>
      <c r="PSV880" s="2"/>
      <c r="PSW880" s="2"/>
      <c r="PSX880" s="2"/>
      <c r="PSY880" s="2"/>
      <c r="PSZ880" s="2"/>
      <c r="PTA880" s="2"/>
      <c r="PTB880" s="2"/>
      <c r="PTC880" s="2"/>
      <c r="PTD880" s="2"/>
      <c r="PTE880" s="2"/>
      <c r="PTF880" s="2"/>
      <c r="PTG880" s="2"/>
      <c r="PTH880" s="2"/>
      <c r="PTI880" s="2"/>
      <c r="PTJ880" s="2"/>
      <c r="PTK880" s="2"/>
      <c r="PTL880" s="2"/>
      <c r="PTM880" s="2"/>
      <c r="PTN880" s="2"/>
      <c r="PTO880" s="2"/>
      <c r="PTP880" s="2"/>
      <c r="PTQ880" s="2"/>
      <c r="PTR880" s="2"/>
      <c r="PTS880" s="2"/>
      <c r="PTT880" s="2"/>
      <c r="PTU880" s="2"/>
      <c r="PTV880" s="2"/>
      <c r="PTW880" s="2"/>
      <c r="PTX880" s="2"/>
      <c r="PTY880" s="2"/>
      <c r="PTZ880" s="2"/>
      <c r="PUA880" s="2"/>
      <c r="PUB880" s="2"/>
      <c r="PUC880" s="2"/>
      <c r="PUD880" s="2"/>
      <c r="PUE880" s="2"/>
      <c r="PUF880" s="2"/>
      <c r="PUG880" s="2"/>
      <c r="PUH880" s="2"/>
      <c r="PUI880" s="2"/>
      <c r="PUJ880" s="2"/>
      <c r="PUK880" s="2"/>
      <c r="PUL880" s="2"/>
      <c r="PUM880" s="2"/>
      <c r="PUN880" s="2"/>
      <c r="PUO880" s="2"/>
      <c r="PUP880" s="2"/>
      <c r="PUQ880" s="2"/>
      <c r="PUR880" s="2"/>
      <c r="PUS880" s="2"/>
      <c r="PUT880" s="2"/>
      <c r="PUU880" s="2"/>
      <c r="PUV880" s="2"/>
      <c r="PUW880" s="2"/>
      <c r="PUX880" s="2"/>
      <c r="PUY880" s="2"/>
      <c r="PUZ880" s="2"/>
      <c r="PVA880" s="2"/>
      <c r="PVB880" s="2"/>
      <c r="PVC880" s="2"/>
      <c r="PVD880" s="2"/>
      <c r="PVE880" s="2"/>
      <c r="PVF880" s="2"/>
      <c r="PVG880" s="2"/>
      <c r="PVH880" s="2"/>
      <c r="PVI880" s="2"/>
      <c r="PVJ880" s="2"/>
      <c r="PVK880" s="2"/>
      <c r="PVL880" s="2"/>
      <c r="PVM880" s="2"/>
      <c r="PVN880" s="2"/>
      <c r="PVO880" s="2"/>
      <c r="PVP880" s="2"/>
      <c r="PVQ880" s="2"/>
      <c r="PVR880" s="2"/>
      <c r="PVS880" s="2"/>
      <c r="PVT880" s="2"/>
      <c r="PVU880" s="2"/>
      <c r="PVV880" s="2"/>
      <c r="PVW880" s="2"/>
      <c r="PVX880" s="2"/>
      <c r="PVY880" s="2"/>
      <c r="PVZ880" s="2"/>
      <c r="PWA880" s="2"/>
      <c r="PWB880" s="2"/>
      <c r="PWC880" s="2"/>
      <c r="PWD880" s="2"/>
      <c r="PWE880" s="2"/>
      <c r="PWF880" s="2"/>
      <c r="PWG880" s="2"/>
      <c r="PWH880" s="2"/>
      <c r="PWI880" s="2"/>
      <c r="PWJ880" s="2"/>
      <c r="PWK880" s="2"/>
      <c r="PWL880" s="2"/>
      <c r="PWM880" s="2"/>
      <c r="PWN880" s="2"/>
      <c r="PWO880" s="2"/>
      <c r="PWP880" s="2"/>
      <c r="PWQ880" s="2"/>
      <c r="PWR880" s="2"/>
      <c r="PWS880" s="2"/>
      <c r="PWT880" s="2"/>
      <c r="PWU880" s="2"/>
      <c r="PWV880" s="2"/>
      <c r="PWW880" s="2"/>
      <c r="PWX880" s="2"/>
      <c r="PWY880" s="2"/>
      <c r="PWZ880" s="2"/>
      <c r="PXA880" s="2"/>
      <c r="PXB880" s="2"/>
      <c r="PXC880" s="2"/>
      <c r="PXD880" s="2"/>
      <c r="PXE880" s="2"/>
      <c r="PXF880" s="2"/>
      <c r="PXG880" s="2"/>
      <c r="PXH880" s="2"/>
      <c r="PXI880" s="2"/>
      <c r="PXJ880" s="2"/>
      <c r="PXK880" s="2"/>
      <c r="PXL880" s="2"/>
      <c r="PXM880" s="2"/>
      <c r="PXN880" s="2"/>
      <c r="PXO880" s="2"/>
      <c r="PXP880" s="2"/>
      <c r="PXQ880" s="2"/>
      <c r="PXR880" s="2"/>
      <c r="PXS880" s="2"/>
      <c r="PXT880" s="2"/>
      <c r="PXU880" s="2"/>
      <c r="PXV880" s="2"/>
      <c r="PXW880" s="2"/>
      <c r="PXX880" s="2"/>
      <c r="PXY880" s="2"/>
      <c r="PXZ880" s="2"/>
      <c r="PYA880" s="2"/>
      <c r="PYB880" s="2"/>
      <c r="PYC880" s="2"/>
      <c r="PYD880" s="2"/>
      <c r="PYE880" s="2"/>
      <c r="PYF880" s="2"/>
      <c r="PYG880" s="2"/>
      <c r="PYH880" s="2"/>
      <c r="PYI880" s="2"/>
      <c r="PYJ880" s="2"/>
      <c r="PYK880" s="2"/>
      <c r="PYL880" s="2"/>
      <c r="PYM880" s="2"/>
      <c r="PYN880" s="2"/>
      <c r="PYO880" s="2"/>
      <c r="PYP880" s="2"/>
      <c r="PYQ880" s="2"/>
      <c r="PYR880" s="2"/>
      <c r="PYS880" s="2"/>
      <c r="PYT880" s="2"/>
      <c r="PYU880" s="2"/>
      <c r="PYV880" s="2"/>
      <c r="PYW880" s="2"/>
      <c r="PYX880" s="2"/>
      <c r="PYY880" s="2"/>
      <c r="PYZ880" s="2"/>
      <c r="PZA880" s="2"/>
      <c r="PZB880" s="2"/>
      <c r="PZC880" s="2"/>
      <c r="PZD880" s="2"/>
      <c r="PZE880" s="2"/>
      <c r="PZF880" s="2"/>
      <c r="PZG880" s="2"/>
      <c r="PZH880" s="2"/>
      <c r="PZI880" s="2"/>
      <c r="PZJ880" s="2"/>
      <c r="PZK880" s="2"/>
      <c r="PZL880" s="2"/>
      <c r="PZM880" s="2"/>
      <c r="PZN880" s="2"/>
      <c r="PZO880" s="2"/>
      <c r="PZP880" s="2"/>
      <c r="PZQ880" s="2"/>
      <c r="PZR880" s="2"/>
      <c r="PZS880" s="2"/>
      <c r="PZT880" s="2"/>
      <c r="PZU880" s="2"/>
      <c r="PZV880" s="2"/>
      <c r="PZW880" s="2"/>
      <c r="PZX880" s="2"/>
      <c r="PZY880" s="2"/>
      <c r="PZZ880" s="2"/>
      <c r="QAA880" s="2"/>
      <c r="QAB880" s="2"/>
      <c r="QAC880" s="2"/>
      <c r="QAD880" s="2"/>
      <c r="QAE880" s="2"/>
      <c r="QAF880" s="2"/>
      <c r="QAG880" s="2"/>
      <c r="QAH880" s="2"/>
      <c r="QAI880" s="2"/>
      <c r="QAJ880" s="2"/>
      <c r="QAK880" s="2"/>
      <c r="QAL880" s="2"/>
      <c r="QAM880" s="2"/>
      <c r="QAN880" s="2"/>
      <c r="QAO880" s="2"/>
      <c r="QAP880" s="2"/>
      <c r="QAQ880" s="2"/>
      <c r="QAR880" s="2"/>
      <c r="QAS880" s="2"/>
      <c r="QAT880" s="2"/>
      <c r="QAU880" s="2"/>
      <c r="QAV880" s="2"/>
      <c r="QAW880" s="2"/>
      <c r="QAX880" s="2"/>
      <c r="QAY880" s="2"/>
      <c r="QAZ880" s="2"/>
      <c r="QBA880" s="2"/>
      <c r="QBB880" s="2"/>
      <c r="QBC880" s="2"/>
      <c r="QBD880" s="2"/>
      <c r="QBE880" s="2"/>
      <c r="QBF880" s="2"/>
      <c r="QBG880" s="2"/>
      <c r="QBH880" s="2"/>
      <c r="QBI880" s="2"/>
      <c r="QBJ880" s="2"/>
      <c r="QBK880" s="2"/>
      <c r="QBL880" s="2"/>
      <c r="QBM880" s="2"/>
      <c r="QBN880" s="2"/>
      <c r="QBO880" s="2"/>
      <c r="QBP880" s="2"/>
      <c r="QBQ880" s="2"/>
      <c r="QBR880" s="2"/>
      <c r="QBS880" s="2"/>
      <c r="QBT880" s="2"/>
      <c r="QBU880" s="2"/>
      <c r="QBV880" s="2"/>
      <c r="QBW880" s="2"/>
      <c r="QBX880" s="2"/>
      <c r="QBY880" s="2"/>
      <c r="QBZ880" s="2"/>
      <c r="QCA880" s="2"/>
      <c r="QCB880" s="2"/>
      <c r="QCC880" s="2"/>
      <c r="QCD880" s="2"/>
      <c r="QCE880" s="2"/>
      <c r="QCF880" s="2"/>
      <c r="QCG880" s="2"/>
      <c r="QCH880" s="2"/>
      <c r="QCI880" s="2"/>
      <c r="QCJ880" s="2"/>
      <c r="QCK880" s="2"/>
      <c r="QCL880" s="2"/>
      <c r="QCM880" s="2"/>
      <c r="QCN880" s="2"/>
      <c r="QCO880" s="2"/>
      <c r="QCP880" s="2"/>
      <c r="QCQ880" s="2"/>
      <c r="QCR880" s="2"/>
      <c r="QCS880" s="2"/>
      <c r="QCT880" s="2"/>
      <c r="QCU880" s="2"/>
      <c r="QCV880" s="2"/>
      <c r="QCW880" s="2"/>
      <c r="QCX880" s="2"/>
      <c r="QCY880" s="2"/>
      <c r="QCZ880" s="2"/>
      <c r="QDA880" s="2"/>
      <c r="QDB880" s="2"/>
      <c r="QDC880" s="2"/>
      <c r="QDD880" s="2"/>
      <c r="QDE880" s="2"/>
      <c r="QDF880" s="2"/>
      <c r="QDG880" s="2"/>
      <c r="QDH880" s="2"/>
      <c r="QDI880" s="2"/>
      <c r="QDJ880" s="2"/>
      <c r="QDK880" s="2"/>
      <c r="QDL880" s="2"/>
      <c r="QDM880" s="2"/>
      <c r="QDN880" s="2"/>
      <c r="QDO880" s="2"/>
      <c r="QDP880" s="2"/>
      <c r="QDQ880" s="2"/>
      <c r="QDR880" s="2"/>
      <c r="QDS880" s="2"/>
      <c r="QDT880" s="2"/>
      <c r="QDU880" s="2"/>
      <c r="QDV880" s="2"/>
      <c r="QDW880" s="2"/>
      <c r="QDX880" s="2"/>
      <c r="QDY880" s="2"/>
      <c r="QDZ880" s="2"/>
      <c r="QEA880" s="2"/>
      <c r="QEB880" s="2"/>
      <c r="QEC880" s="2"/>
      <c r="QED880" s="2"/>
      <c r="QEE880" s="2"/>
      <c r="QEF880" s="2"/>
      <c r="QEG880" s="2"/>
      <c r="QEH880" s="2"/>
      <c r="QEI880" s="2"/>
      <c r="QEJ880" s="2"/>
      <c r="QEK880" s="2"/>
      <c r="QEL880" s="2"/>
      <c r="QEM880" s="2"/>
      <c r="QEN880" s="2"/>
      <c r="QEO880" s="2"/>
      <c r="QEP880" s="2"/>
      <c r="QEQ880" s="2"/>
      <c r="QER880" s="2"/>
      <c r="QES880" s="2"/>
      <c r="QET880" s="2"/>
      <c r="QEU880" s="2"/>
      <c r="QEV880" s="2"/>
      <c r="QEW880" s="2"/>
      <c r="QEX880" s="2"/>
      <c r="QEY880" s="2"/>
      <c r="QEZ880" s="2"/>
      <c r="QFA880" s="2"/>
      <c r="QFB880" s="2"/>
      <c r="QFC880" s="2"/>
      <c r="QFD880" s="2"/>
      <c r="QFE880" s="2"/>
      <c r="QFF880" s="2"/>
      <c r="QFG880" s="2"/>
      <c r="QFH880" s="2"/>
      <c r="QFI880" s="2"/>
      <c r="QFJ880" s="2"/>
      <c r="QFK880" s="2"/>
      <c r="QFL880" s="2"/>
      <c r="QFM880" s="2"/>
      <c r="QFN880" s="2"/>
      <c r="QFO880" s="2"/>
      <c r="QFP880" s="2"/>
      <c r="QFQ880" s="2"/>
      <c r="QFR880" s="2"/>
      <c r="QFS880" s="2"/>
      <c r="QFT880" s="2"/>
      <c r="QFU880" s="2"/>
      <c r="QFV880" s="2"/>
      <c r="QFW880" s="2"/>
      <c r="QFX880" s="2"/>
      <c r="QFY880" s="2"/>
      <c r="QFZ880" s="2"/>
      <c r="QGA880" s="2"/>
      <c r="QGB880" s="2"/>
      <c r="QGC880" s="2"/>
      <c r="QGD880" s="2"/>
      <c r="QGE880" s="2"/>
      <c r="QGF880" s="2"/>
      <c r="QGG880" s="2"/>
      <c r="QGH880" s="2"/>
      <c r="QGI880" s="2"/>
      <c r="QGJ880" s="2"/>
      <c r="QGK880" s="2"/>
      <c r="QGL880" s="2"/>
      <c r="QGM880" s="2"/>
      <c r="QGN880" s="2"/>
      <c r="QGO880" s="2"/>
      <c r="QGP880" s="2"/>
      <c r="QGQ880" s="2"/>
      <c r="QGR880" s="2"/>
      <c r="QGS880" s="2"/>
      <c r="QGT880" s="2"/>
      <c r="QGU880" s="2"/>
      <c r="QGV880" s="2"/>
      <c r="QGW880" s="2"/>
      <c r="QGX880" s="2"/>
      <c r="QGY880" s="2"/>
      <c r="QGZ880" s="2"/>
      <c r="QHA880" s="2"/>
      <c r="QHB880" s="2"/>
      <c r="QHC880" s="2"/>
      <c r="QHD880" s="2"/>
      <c r="QHE880" s="2"/>
      <c r="QHF880" s="2"/>
      <c r="QHG880" s="2"/>
      <c r="QHH880" s="2"/>
      <c r="QHI880" s="2"/>
      <c r="QHJ880" s="2"/>
      <c r="QHK880" s="2"/>
      <c r="QHL880" s="2"/>
      <c r="QHM880" s="2"/>
      <c r="QHN880" s="2"/>
      <c r="QHO880" s="2"/>
      <c r="QHP880" s="2"/>
      <c r="QHQ880" s="2"/>
      <c r="QHR880" s="2"/>
      <c r="QHS880" s="2"/>
      <c r="QHT880" s="2"/>
      <c r="QHU880" s="2"/>
      <c r="QHV880" s="2"/>
      <c r="QHW880" s="2"/>
      <c r="QHX880" s="2"/>
      <c r="QHY880" s="2"/>
      <c r="QHZ880" s="2"/>
      <c r="QIA880" s="2"/>
      <c r="QIB880" s="2"/>
      <c r="QIC880" s="2"/>
      <c r="QID880" s="2"/>
      <c r="QIE880" s="2"/>
      <c r="QIF880" s="2"/>
      <c r="QIG880" s="2"/>
      <c r="QIH880" s="2"/>
      <c r="QII880" s="2"/>
      <c r="QIJ880" s="2"/>
      <c r="QIK880" s="2"/>
      <c r="QIL880" s="2"/>
      <c r="QIM880" s="2"/>
      <c r="QIN880" s="2"/>
      <c r="QIO880" s="2"/>
      <c r="QIP880" s="2"/>
      <c r="QIQ880" s="2"/>
      <c r="QIR880" s="2"/>
      <c r="QIS880" s="2"/>
      <c r="QIT880" s="2"/>
      <c r="QIU880" s="2"/>
      <c r="QIV880" s="2"/>
      <c r="QIW880" s="2"/>
      <c r="QIX880" s="2"/>
      <c r="QIY880" s="2"/>
      <c r="QIZ880" s="2"/>
      <c r="QJA880" s="2"/>
      <c r="QJB880" s="2"/>
      <c r="QJC880" s="2"/>
      <c r="QJD880" s="2"/>
      <c r="QJE880" s="2"/>
      <c r="QJF880" s="2"/>
      <c r="QJG880" s="2"/>
      <c r="QJH880" s="2"/>
      <c r="QJI880" s="2"/>
      <c r="QJJ880" s="2"/>
      <c r="QJK880" s="2"/>
      <c r="QJL880" s="2"/>
      <c r="QJM880" s="2"/>
      <c r="QJN880" s="2"/>
      <c r="QJO880" s="2"/>
      <c r="QJP880" s="2"/>
      <c r="QJQ880" s="2"/>
      <c r="QJR880" s="2"/>
      <c r="QJS880" s="2"/>
      <c r="QJT880" s="2"/>
      <c r="QJU880" s="2"/>
      <c r="QJV880" s="2"/>
      <c r="QJW880" s="2"/>
      <c r="QJX880" s="2"/>
      <c r="QJY880" s="2"/>
      <c r="QJZ880" s="2"/>
      <c r="QKA880" s="2"/>
      <c r="QKB880" s="2"/>
      <c r="QKC880" s="2"/>
      <c r="QKD880" s="2"/>
      <c r="QKE880" s="2"/>
      <c r="QKF880" s="2"/>
      <c r="QKG880" s="2"/>
      <c r="QKH880" s="2"/>
      <c r="QKI880" s="2"/>
      <c r="QKJ880" s="2"/>
      <c r="QKK880" s="2"/>
      <c r="QKL880" s="2"/>
      <c r="QKM880" s="2"/>
      <c r="QKN880" s="2"/>
      <c r="QKO880" s="2"/>
      <c r="QKP880" s="2"/>
      <c r="QKQ880" s="2"/>
      <c r="QKR880" s="2"/>
      <c r="QKS880" s="2"/>
      <c r="QKT880" s="2"/>
      <c r="QKU880" s="2"/>
      <c r="QKV880" s="2"/>
      <c r="QKW880" s="2"/>
      <c r="QKX880" s="2"/>
      <c r="QKY880" s="2"/>
      <c r="QKZ880" s="2"/>
      <c r="QLA880" s="2"/>
      <c r="QLB880" s="2"/>
      <c r="QLC880" s="2"/>
      <c r="QLD880" s="2"/>
      <c r="QLE880" s="2"/>
      <c r="QLF880" s="2"/>
      <c r="QLG880" s="2"/>
      <c r="QLH880" s="2"/>
      <c r="QLI880" s="2"/>
      <c r="QLJ880" s="2"/>
      <c r="QLK880" s="2"/>
      <c r="QLL880" s="2"/>
      <c r="QLM880" s="2"/>
      <c r="QLN880" s="2"/>
      <c r="QLO880" s="2"/>
      <c r="QLP880" s="2"/>
      <c r="QLQ880" s="2"/>
      <c r="QLR880" s="2"/>
      <c r="QLS880" s="2"/>
      <c r="QLT880" s="2"/>
      <c r="QLU880" s="2"/>
      <c r="QLV880" s="2"/>
      <c r="QLW880" s="2"/>
      <c r="QLX880" s="2"/>
      <c r="QLY880" s="2"/>
      <c r="QLZ880" s="2"/>
      <c r="QMA880" s="2"/>
      <c r="QMB880" s="2"/>
      <c r="QMC880" s="2"/>
      <c r="QMD880" s="2"/>
      <c r="QME880" s="2"/>
      <c r="QMF880" s="2"/>
      <c r="QMG880" s="2"/>
      <c r="QMH880" s="2"/>
      <c r="QMI880" s="2"/>
      <c r="QMJ880" s="2"/>
      <c r="QMK880" s="2"/>
      <c r="QML880" s="2"/>
      <c r="QMM880" s="2"/>
      <c r="QMN880" s="2"/>
      <c r="QMO880" s="2"/>
      <c r="QMP880" s="2"/>
      <c r="QMQ880" s="2"/>
      <c r="QMR880" s="2"/>
      <c r="QMS880" s="2"/>
      <c r="QMT880" s="2"/>
      <c r="QMU880" s="2"/>
      <c r="QMV880" s="2"/>
      <c r="QMW880" s="2"/>
      <c r="QMX880" s="2"/>
      <c r="QMY880" s="2"/>
      <c r="QMZ880" s="2"/>
      <c r="QNA880" s="2"/>
      <c r="QNB880" s="2"/>
      <c r="QNC880" s="2"/>
      <c r="QND880" s="2"/>
      <c r="QNE880" s="2"/>
      <c r="QNF880" s="2"/>
      <c r="QNG880" s="2"/>
      <c r="QNH880" s="2"/>
      <c r="QNI880" s="2"/>
      <c r="QNJ880" s="2"/>
      <c r="QNK880" s="2"/>
      <c r="QNL880" s="2"/>
      <c r="QNM880" s="2"/>
      <c r="QNN880" s="2"/>
      <c r="QNO880" s="2"/>
      <c r="QNP880" s="2"/>
      <c r="QNQ880" s="2"/>
      <c r="QNR880" s="2"/>
      <c r="QNS880" s="2"/>
      <c r="QNT880" s="2"/>
      <c r="QNU880" s="2"/>
      <c r="QNV880" s="2"/>
      <c r="QNW880" s="2"/>
      <c r="QNX880" s="2"/>
      <c r="QNY880" s="2"/>
      <c r="QNZ880" s="2"/>
      <c r="QOA880" s="2"/>
      <c r="QOB880" s="2"/>
      <c r="QOC880" s="2"/>
      <c r="QOD880" s="2"/>
      <c r="QOE880" s="2"/>
      <c r="QOF880" s="2"/>
      <c r="QOG880" s="2"/>
      <c r="QOH880" s="2"/>
      <c r="QOI880" s="2"/>
      <c r="QOJ880" s="2"/>
      <c r="QOK880" s="2"/>
      <c r="QOL880" s="2"/>
      <c r="QOM880" s="2"/>
      <c r="QON880" s="2"/>
      <c r="QOO880" s="2"/>
      <c r="QOP880" s="2"/>
      <c r="QOQ880" s="2"/>
      <c r="QOR880" s="2"/>
      <c r="QOS880" s="2"/>
      <c r="QOT880" s="2"/>
      <c r="QOU880" s="2"/>
      <c r="QOV880" s="2"/>
      <c r="QOW880" s="2"/>
      <c r="QOX880" s="2"/>
      <c r="QOY880" s="2"/>
      <c r="QOZ880" s="2"/>
      <c r="QPA880" s="2"/>
      <c r="QPB880" s="2"/>
      <c r="QPC880" s="2"/>
      <c r="QPD880" s="2"/>
      <c r="QPE880" s="2"/>
      <c r="QPF880" s="2"/>
      <c r="QPG880" s="2"/>
      <c r="QPH880" s="2"/>
      <c r="QPI880" s="2"/>
      <c r="QPJ880" s="2"/>
      <c r="QPK880" s="2"/>
      <c r="QPL880" s="2"/>
      <c r="QPM880" s="2"/>
      <c r="QPN880" s="2"/>
      <c r="QPO880" s="2"/>
      <c r="QPP880" s="2"/>
      <c r="QPQ880" s="2"/>
      <c r="QPR880" s="2"/>
      <c r="QPS880" s="2"/>
      <c r="QPT880" s="2"/>
      <c r="QPU880" s="2"/>
      <c r="QPV880" s="2"/>
      <c r="QPW880" s="2"/>
      <c r="QPX880" s="2"/>
      <c r="QPY880" s="2"/>
      <c r="QPZ880" s="2"/>
      <c r="QQA880" s="2"/>
      <c r="QQB880" s="2"/>
      <c r="QQC880" s="2"/>
      <c r="QQD880" s="2"/>
      <c r="QQE880" s="2"/>
      <c r="QQF880" s="2"/>
      <c r="QQG880" s="2"/>
      <c r="QQH880" s="2"/>
      <c r="QQI880" s="2"/>
      <c r="QQJ880" s="2"/>
      <c r="QQK880" s="2"/>
      <c r="QQL880" s="2"/>
      <c r="QQM880" s="2"/>
      <c r="QQN880" s="2"/>
      <c r="QQO880" s="2"/>
      <c r="QQP880" s="2"/>
      <c r="QQQ880" s="2"/>
      <c r="QQR880" s="2"/>
      <c r="QQS880" s="2"/>
      <c r="QQT880" s="2"/>
      <c r="QQU880" s="2"/>
      <c r="QQV880" s="2"/>
      <c r="QQW880" s="2"/>
      <c r="QQX880" s="2"/>
      <c r="QQY880" s="2"/>
      <c r="QQZ880" s="2"/>
      <c r="QRA880" s="2"/>
      <c r="QRB880" s="2"/>
      <c r="QRC880" s="2"/>
      <c r="QRD880" s="2"/>
      <c r="QRE880" s="2"/>
      <c r="QRF880" s="2"/>
      <c r="QRG880" s="2"/>
      <c r="QRH880" s="2"/>
      <c r="QRI880" s="2"/>
      <c r="QRJ880" s="2"/>
      <c r="QRK880" s="2"/>
      <c r="QRL880" s="2"/>
      <c r="QRM880" s="2"/>
      <c r="QRN880" s="2"/>
      <c r="QRO880" s="2"/>
      <c r="QRP880" s="2"/>
      <c r="QRQ880" s="2"/>
      <c r="QRR880" s="2"/>
      <c r="QRS880" s="2"/>
      <c r="QRT880" s="2"/>
      <c r="QRU880" s="2"/>
      <c r="QRV880" s="2"/>
      <c r="QRW880" s="2"/>
      <c r="QRX880" s="2"/>
      <c r="QRY880" s="2"/>
      <c r="QRZ880" s="2"/>
      <c r="QSA880" s="2"/>
      <c r="QSB880" s="2"/>
      <c r="QSC880" s="2"/>
      <c r="QSD880" s="2"/>
      <c r="QSE880" s="2"/>
      <c r="QSF880" s="2"/>
      <c r="QSG880" s="2"/>
      <c r="QSH880" s="2"/>
      <c r="QSI880" s="2"/>
      <c r="QSJ880" s="2"/>
      <c r="QSK880" s="2"/>
      <c r="QSL880" s="2"/>
      <c r="QSM880" s="2"/>
      <c r="QSN880" s="2"/>
      <c r="QSO880" s="2"/>
      <c r="QSP880" s="2"/>
      <c r="QSQ880" s="2"/>
      <c r="QSR880" s="2"/>
      <c r="QSS880" s="2"/>
      <c r="QST880" s="2"/>
      <c r="QSU880" s="2"/>
      <c r="QSV880" s="2"/>
      <c r="QSW880" s="2"/>
      <c r="QSX880" s="2"/>
      <c r="QSY880" s="2"/>
      <c r="QSZ880" s="2"/>
      <c r="QTA880" s="2"/>
      <c r="QTB880" s="2"/>
      <c r="QTC880" s="2"/>
      <c r="QTD880" s="2"/>
      <c r="QTE880" s="2"/>
      <c r="QTF880" s="2"/>
      <c r="QTG880" s="2"/>
      <c r="QTH880" s="2"/>
      <c r="QTI880" s="2"/>
      <c r="QTJ880" s="2"/>
      <c r="QTK880" s="2"/>
      <c r="QTL880" s="2"/>
      <c r="QTM880" s="2"/>
      <c r="QTN880" s="2"/>
      <c r="QTO880" s="2"/>
      <c r="QTP880" s="2"/>
      <c r="QTQ880" s="2"/>
      <c r="QTR880" s="2"/>
      <c r="QTS880" s="2"/>
      <c r="QTT880" s="2"/>
      <c r="QTU880" s="2"/>
      <c r="QTV880" s="2"/>
      <c r="QTW880" s="2"/>
      <c r="QTX880" s="2"/>
      <c r="QTY880" s="2"/>
      <c r="QTZ880" s="2"/>
      <c r="QUA880" s="2"/>
      <c r="QUB880" s="2"/>
      <c r="QUC880" s="2"/>
      <c r="QUD880" s="2"/>
      <c r="QUE880" s="2"/>
      <c r="QUF880" s="2"/>
      <c r="QUG880" s="2"/>
      <c r="QUH880" s="2"/>
      <c r="QUI880" s="2"/>
      <c r="QUJ880" s="2"/>
      <c r="QUK880" s="2"/>
      <c r="QUL880" s="2"/>
      <c r="QUM880" s="2"/>
      <c r="QUN880" s="2"/>
      <c r="QUO880" s="2"/>
      <c r="QUP880" s="2"/>
      <c r="QUQ880" s="2"/>
      <c r="QUR880" s="2"/>
      <c r="QUS880" s="2"/>
      <c r="QUT880" s="2"/>
      <c r="QUU880" s="2"/>
      <c r="QUV880" s="2"/>
      <c r="QUW880" s="2"/>
      <c r="QUX880" s="2"/>
      <c r="QUY880" s="2"/>
      <c r="QUZ880" s="2"/>
      <c r="QVA880" s="2"/>
      <c r="QVB880" s="2"/>
      <c r="QVC880" s="2"/>
      <c r="QVD880" s="2"/>
      <c r="QVE880" s="2"/>
      <c r="QVF880" s="2"/>
      <c r="QVG880" s="2"/>
      <c r="QVH880" s="2"/>
      <c r="QVI880" s="2"/>
      <c r="QVJ880" s="2"/>
      <c r="QVK880" s="2"/>
      <c r="QVL880" s="2"/>
      <c r="QVM880" s="2"/>
      <c r="QVN880" s="2"/>
      <c r="QVO880" s="2"/>
      <c r="QVP880" s="2"/>
      <c r="QVQ880" s="2"/>
      <c r="QVR880" s="2"/>
      <c r="QVS880" s="2"/>
      <c r="QVT880" s="2"/>
      <c r="QVU880" s="2"/>
      <c r="QVV880" s="2"/>
      <c r="QVW880" s="2"/>
      <c r="QVX880" s="2"/>
      <c r="QVY880" s="2"/>
      <c r="QVZ880" s="2"/>
      <c r="QWA880" s="2"/>
      <c r="QWB880" s="2"/>
      <c r="QWC880" s="2"/>
      <c r="QWD880" s="2"/>
      <c r="QWE880" s="2"/>
      <c r="QWF880" s="2"/>
      <c r="QWG880" s="2"/>
      <c r="QWH880" s="2"/>
      <c r="QWI880" s="2"/>
      <c r="QWJ880" s="2"/>
      <c r="QWK880" s="2"/>
      <c r="QWL880" s="2"/>
      <c r="QWM880" s="2"/>
      <c r="QWN880" s="2"/>
      <c r="QWO880" s="2"/>
      <c r="QWP880" s="2"/>
      <c r="QWQ880" s="2"/>
      <c r="QWR880" s="2"/>
      <c r="QWS880" s="2"/>
      <c r="QWT880" s="2"/>
      <c r="QWU880" s="2"/>
      <c r="QWV880" s="2"/>
      <c r="QWW880" s="2"/>
      <c r="QWX880" s="2"/>
      <c r="QWY880" s="2"/>
      <c r="QWZ880" s="2"/>
      <c r="QXA880" s="2"/>
      <c r="QXB880" s="2"/>
      <c r="QXC880" s="2"/>
      <c r="QXD880" s="2"/>
      <c r="QXE880" s="2"/>
      <c r="QXF880" s="2"/>
      <c r="QXG880" s="2"/>
      <c r="QXH880" s="2"/>
      <c r="QXI880" s="2"/>
      <c r="QXJ880" s="2"/>
      <c r="QXK880" s="2"/>
      <c r="QXL880" s="2"/>
      <c r="QXM880" s="2"/>
      <c r="QXN880" s="2"/>
      <c r="QXO880" s="2"/>
      <c r="QXP880" s="2"/>
      <c r="QXQ880" s="2"/>
      <c r="QXR880" s="2"/>
      <c r="QXS880" s="2"/>
      <c r="QXT880" s="2"/>
      <c r="QXU880" s="2"/>
      <c r="QXV880" s="2"/>
      <c r="QXW880" s="2"/>
      <c r="QXX880" s="2"/>
      <c r="QXY880" s="2"/>
      <c r="QXZ880" s="2"/>
      <c r="QYA880" s="2"/>
      <c r="QYB880" s="2"/>
      <c r="QYC880" s="2"/>
      <c r="QYD880" s="2"/>
      <c r="QYE880" s="2"/>
      <c r="QYF880" s="2"/>
      <c r="QYG880" s="2"/>
      <c r="QYH880" s="2"/>
      <c r="QYI880" s="2"/>
      <c r="QYJ880" s="2"/>
      <c r="QYK880" s="2"/>
      <c r="QYL880" s="2"/>
      <c r="QYM880" s="2"/>
      <c r="QYN880" s="2"/>
      <c r="QYO880" s="2"/>
      <c r="QYP880" s="2"/>
      <c r="QYQ880" s="2"/>
      <c r="QYR880" s="2"/>
      <c r="QYS880" s="2"/>
      <c r="QYT880" s="2"/>
      <c r="QYU880" s="2"/>
      <c r="QYV880" s="2"/>
      <c r="QYW880" s="2"/>
      <c r="QYX880" s="2"/>
      <c r="QYY880" s="2"/>
      <c r="QYZ880" s="2"/>
      <c r="QZA880" s="2"/>
      <c r="QZB880" s="2"/>
      <c r="QZC880" s="2"/>
      <c r="QZD880" s="2"/>
      <c r="QZE880" s="2"/>
      <c r="QZF880" s="2"/>
      <c r="QZG880" s="2"/>
      <c r="QZH880" s="2"/>
      <c r="QZI880" s="2"/>
      <c r="QZJ880" s="2"/>
      <c r="QZK880" s="2"/>
      <c r="QZL880" s="2"/>
      <c r="QZM880" s="2"/>
      <c r="QZN880" s="2"/>
      <c r="QZO880" s="2"/>
      <c r="QZP880" s="2"/>
      <c r="QZQ880" s="2"/>
      <c r="QZR880" s="2"/>
      <c r="QZS880" s="2"/>
      <c r="QZT880" s="2"/>
      <c r="QZU880" s="2"/>
      <c r="QZV880" s="2"/>
      <c r="QZW880" s="2"/>
      <c r="QZX880" s="2"/>
      <c r="QZY880" s="2"/>
      <c r="QZZ880" s="2"/>
      <c r="RAA880" s="2"/>
      <c r="RAB880" s="2"/>
      <c r="RAC880" s="2"/>
      <c r="RAD880" s="2"/>
      <c r="RAE880" s="2"/>
      <c r="RAF880" s="2"/>
      <c r="RAG880" s="2"/>
      <c r="RAH880" s="2"/>
      <c r="RAI880" s="2"/>
      <c r="RAJ880" s="2"/>
      <c r="RAK880" s="2"/>
      <c r="RAL880" s="2"/>
      <c r="RAM880" s="2"/>
      <c r="RAN880" s="2"/>
      <c r="RAO880" s="2"/>
      <c r="RAP880" s="2"/>
      <c r="RAQ880" s="2"/>
      <c r="RAR880" s="2"/>
      <c r="RAS880" s="2"/>
      <c r="RAT880" s="2"/>
      <c r="RAU880" s="2"/>
      <c r="RAV880" s="2"/>
      <c r="RAW880" s="2"/>
      <c r="RAX880" s="2"/>
      <c r="RAY880" s="2"/>
      <c r="RAZ880" s="2"/>
      <c r="RBA880" s="2"/>
      <c r="RBB880" s="2"/>
      <c r="RBC880" s="2"/>
      <c r="RBD880" s="2"/>
      <c r="RBE880" s="2"/>
      <c r="RBF880" s="2"/>
      <c r="RBG880" s="2"/>
      <c r="RBH880" s="2"/>
      <c r="RBI880" s="2"/>
      <c r="RBJ880" s="2"/>
      <c r="RBK880" s="2"/>
      <c r="RBL880" s="2"/>
      <c r="RBM880" s="2"/>
      <c r="RBN880" s="2"/>
      <c r="RBO880" s="2"/>
      <c r="RBP880" s="2"/>
      <c r="RBQ880" s="2"/>
      <c r="RBR880" s="2"/>
      <c r="RBS880" s="2"/>
      <c r="RBT880" s="2"/>
      <c r="RBU880" s="2"/>
      <c r="RBV880" s="2"/>
      <c r="RBW880" s="2"/>
      <c r="RBX880" s="2"/>
      <c r="RBY880" s="2"/>
      <c r="RBZ880" s="2"/>
      <c r="RCA880" s="2"/>
      <c r="RCB880" s="2"/>
      <c r="RCC880" s="2"/>
      <c r="RCD880" s="2"/>
      <c r="RCE880" s="2"/>
      <c r="RCF880" s="2"/>
      <c r="RCG880" s="2"/>
      <c r="RCH880" s="2"/>
      <c r="RCI880" s="2"/>
      <c r="RCJ880" s="2"/>
      <c r="RCK880" s="2"/>
      <c r="RCL880" s="2"/>
      <c r="RCM880" s="2"/>
      <c r="RCN880" s="2"/>
      <c r="RCO880" s="2"/>
      <c r="RCP880" s="2"/>
      <c r="RCQ880" s="2"/>
      <c r="RCR880" s="2"/>
      <c r="RCS880" s="2"/>
      <c r="RCT880" s="2"/>
      <c r="RCU880" s="2"/>
      <c r="RCV880" s="2"/>
      <c r="RCW880" s="2"/>
      <c r="RCX880" s="2"/>
      <c r="RCY880" s="2"/>
      <c r="RCZ880" s="2"/>
      <c r="RDA880" s="2"/>
      <c r="RDB880" s="2"/>
      <c r="RDC880" s="2"/>
      <c r="RDD880" s="2"/>
      <c r="RDE880" s="2"/>
      <c r="RDF880" s="2"/>
      <c r="RDG880" s="2"/>
      <c r="RDH880" s="2"/>
      <c r="RDI880" s="2"/>
      <c r="RDJ880" s="2"/>
      <c r="RDK880" s="2"/>
      <c r="RDL880" s="2"/>
      <c r="RDM880" s="2"/>
      <c r="RDN880" s="2"/>
      <c r="RDO880" s="2"/>
      <c r="RDP880" s="2"/>
      <c r="RDQ880" s="2"/>
      <c r="RDR880" s="2"/>
      <c r="RDS880" s="2"/>
      <c r="RDT880" s="2"/>
      <c r="RDU880" s="2"/>
      <c r="RDV880" s="2"/>
      <c r="RDW880" s="2"/>
      <c r="RDX880" s="2"/>
      <c r="RDY880" s="2"/>
      <c r="RDZ880" s="2"/>
      <c r="REA880" s="2"/>
      <c r="REB880" s="2"/>
      <c r="REC880" s="2"/>
      <c r="RED880" s="2"/>
      <c r="REE880" s="2"/>
      <c r="REF880" s="2"/>
      <c r="REG880" s="2"/>
      <c r="REH880" s="2"/>
      <c r="REI880" s="2"/>
      <c r="REJ880" s="2"/>
      <c r="REK880" s="2"/>
      <c r="REL880" s="2"/>
      <c r="REM880" s="2"/>
      <c r="REN880" s="2"/>
      <c r="REO880" s="2"/>
      <c r="REP880" s="2"/>
      <c r="REQ880" s="2"/>
      <c r="RER880" s="2"/>
      <c r="RES880" s="2"/>
      <c r="RET880" s="2"/>
      <c r="REU880" s="2"/>
      <c r="REV880" s="2"/>
      <c r="REW880" s="2"/>
      <c r="REX880" s="2"/>
      <c r="REY880" s="2"/>
      <c r="REZ880" s="2"/>
      <c r="RFA880" s="2"/>
      <c r="RFB880" s="2"/>
      <c r="RFC880" s="2"/>
      <c r="RFD880" s="2"/>
      <c r="RFE880" s="2"/>
      <c r="RFF880" s="2"/>
      <c r="RFG880" s="2"/>
      <c r="RFH880" s="2"/>
      <c r="RFI880" s="2"/>
      <c r="RFJ880" s="2"/>
      <c r="RFK880" s="2"/>
      <c r="RFL880" s="2"/>
      <c r="RFM880" s="2"/>
      <c r="RFN880" s="2"/>
      <c r="RFO880" s="2"/>
      <c r="RFP880" s="2"/>
      <c r="RFQ880" s="2"/>
      <c r="RFR880" s="2"/>
      <c r="RFS880" s="2"/>
      <c r="RFT880" s="2"/>
      <c r="RFU880" s="2"/>
      <c r="RFV880" s="2"/>
      <c r="RFW880" s="2"/>
      <c r="RFX880" s="2"/>
      <c r="RFY880" s="2"/>
      <c r="RFZ880" s="2"/>
      <c r="RGA880" s="2"/>
      <c r="RGB880" s="2"/>
      <c r="RGC880" s="2"/>
      <c r="RGD880" s="2"/>
      <c r="RGE880" s="2"/>
      <c r="RGF880" s="2"/>
      <c r="RGG880" s="2"/>
      <c r="RGH880" s="2"/>
      <c r="RGI880" s="2"/>
      <c r="RGJ880" s="2"/>
      <c r="RGK880" s="2"/>
      <c r="RGL880" s="2"/>
      <c r="RGM880" s="2"/>
      <c r="RGN880" s="2"/>
      <c r="RGO880" s="2"/>
      <c r="RGP880" s="2"/>
      <c r="RGQ880" s="2"/>
      <c r="RGR880" s="2"/>
      <c r="RGS880" s="2"/>
      <c r="RGT880" s="2"/>
      <c r="RGU880" s="2"/>
      <c r="RGV880" s="2"/>
      <c r="RGW880" s="2"/>
      <c r="RGX880" s="2"/>
      <c r="RGY880" s="2"/>
      <c r="RGZ880" s="2"/>
      <c r="RHA880" s="2"/>
      <c r="RHB880" s="2"/>
      <c r="RHC880" s="2"/>
      <c r="RHD880" s="2"/>
      <c r="RHE880" s="2"/>
      <c r="RHF880" s="2"/>
      <c r="RHG880" s="2"/>
      <c r="RHH880" s="2"/>
      <c r="RHI880" s="2"/>
      <c r="RHJ880" s="2"/>
      <c r="RHK880" s="2"/>
      <c r="RHL880" s="2"/>
      <c r="RHM880" s="2"/>
      <c r="RHN880" s="2"/>
      <c r="RHO880" s="2"/>
      <c r="RHP880" s="2"/>
      <c r="RHQ880" s="2"/>
      <c r="RHR880" s="2"/>
      <c r="RHS880" s="2"/>
      <c r="RHT880" s="2"/>
      <c r="RHU880" s="2"/>
      <c r="RHV880" s="2"/>
      <c r="RHW880" s="2"/>
      <c r="RHX880" s="2"/>
      <c r="RHY880" s="2"/>
      <c r="RHZ880" s="2"/>
      <c r="RIA880" s="2"/>
      <c r="RIB880" s="2"/>
      <c r="RIC880" s="2"/>
      <c r="RID880" s="2"/>
      <c r="RIE880" s="2"/>
      <c r="RIF880" s="2"/>
      <c r="RIG880" s="2"/>
      <c r="RIH880" s="2"/>
      <c r="RII880" s="2"/>
      <c r="RIJ880" s="2"/>
      <c r="RIK880" s="2"/>
      <c r="RIL880" s="2"/>
      <c r="RIM880" s="2"/>
      <c r="RIN880" s="2"/>
      <c r="RIO880" s="2"/>
      <c r="RIP880" s="2"/>
      <c r="RIQ880" s="2"/>
      <c r="RIR880" s="2"/>
      <c r="RIS880" s="2"/>
      <c r="RIT880" s="2"/>
      <c r="RIU880" s="2"/>
      <c r="RIV880" s="2"/>
      <c r="RIW880" s="2"/>
      <c r="RIX880" s="2"/>
      <c r="RIY880" s="2"/>
      <c r="RIZ880" s="2"/>
      <c r="RJA880" s="2"/>
      <c r="RJB880" s="2"/>
      <c r="RJC880" s="2"/>
      <c r="RJD880" s="2"/>
      <c r="RJE880" s="2"/>
      <c r="RJF880" s="2"/>
      <c r="RJG880" s="2"/>
      <c r="RJH880" s="2"/>
      <c r="RJI880" s="2"/>
      <c r="RJJ880" s="2"/>
      <c r="RJK880" s="2"/>
      <c r="RJL880" s="2"/>
      <c r="RJM880" s="2"/>
      <c r="RJN880" s="2"/>
      <c r="RJO880" s="2"/>
      <c r="RJP880" s="2"/>
      <c r="RJQ880" s="2"/>
      <c r="RJR880" s="2"/>
      <c r="RJS880" s="2"/>
      <c r="RJT880" s="2"/>
      <c r="RJU880" s="2"/>
      <c r="RJV880" s="2"/>
      <c r="RJW880" s="2"/>
      <c r="RJX880" s="2"/>
      <c r="RJY880" s="2"/>
      <c r="RJZ880" s="2"/>
      <c r="RKA880" s="2"/>
      <c r="RKB880" s="2"/>
      <c r="RKC880" s="2"/>
      <c r="RKD880" s="2"/>
      <c r="RKE880" s="2"/>
      <c r="RKF880" s="2"/>
      <c r="RKG880" s="2"/>
      <c r="RKH880" s="2"/>
      <c r="RKI880" s="2"/>
      <c r="RKJ880" s="2"/>
      <c r="RKK880" s="2"/>
      <c r="RKL880" s="2"/>
      <c r="RKM880" s="2"/>
      <c r="RKN880" s="2"/>
      <c r="RKO880" s="2"/>
      <c r="RKP880" s="2"/>
      <c r="RKQ880" s="2"/>
      <c r="RKR880" s="2"/>
      <c r="RKS880" s="2"/>
      <c r="RKT880" s="2"/>
      <c r="RKU880" s="2"/>
      <c r="RKV880" s="2"/>
      <c r="RKW880" s="2"/>
      <c r="RKX880" s="2"/>
      <c r="RKY880" s="2"/>
      <c r="RKZ880" s="2"/>
      <c r="RLA880" s="2"/>
      <c r="RLB880" s="2"/>
      <c r="RLC880" s="2"/>
      <c r="RLD880" s="2"/>
      <c r="RLE880" s="2"/>
      <c r="RLF880" s="2"/>
      <c r="RLG880" s="2"/>
      <c r="RLH880" s="2"/>
      <c r="RLI880" s="2"/>
      <c r="RLJ880" s="2"/>
      <c r="RLK880" s="2"/>
      <c r="RLL880" s="2"/>
      <c r="RLM880" s="2"/>
      <c r="RLN880" s="2"/>
      <c r="RLO880" s="2"/>
      <c r="RLP880" s="2"/>
      <c r="RLQ880" s="2"/>
      <c r="RLR880" s="2"/>
      <c r="RLS880" s="2"/>
      <c r="RLT880" s="2"/>
      <c r="RLU880" s="2"/>
      <c r="RLV880" s="2"/>
      <c r="RLW880" s="2"/>
      <c r="RLX880" s="2"/>
      <c r="RLY880" s="2"/>
      <c r="RLZ880" s="2"/>
      <c r="RMA880" s="2"/>
      <c r="RMB880" s="2"/>
      <c r="RMC880" s="2"/>
      <c r="RMD880" s="2"/>
      <c r="RME880" s="2"/>
      <c r="RMF880" s="2"/>
      <c r="RMG880" s="2"/>
      <c r="RMH880" s="2"/>
      <c r="RMI880" s="2"/>
      <c r="RMJ880" s="2"/>
      <c r="RMK880" s="2"/>
      <c r="RML880" s="2"/>
      <c r="RMM880" s="2"/>
      <c r="RMN880" s="2"/>
      <c r="RMO880" s="2"/>
      <c r="RMP880" s="2"/>
      <c r="RMQ880" s="2"/>
      <c r="RMR880" s="2"/>
      <c r="RMS880" s="2"/>
      <c r="RMT880" s="2"/>
      <c r="RMU880" s="2"/>
      <c r="RMV880" s="2"/>
      <c r="RMW880" s="2"/>
      <c r="RMX880" s="2"/>
      <c r="RMY880" s="2"/>
      <c r="RMZ880" s="2"/>
      <c r="RNA880" s="2"/>
      <c r="RNB880" s="2"/>
      <c r="RNC880" s="2"/>
      <c r="RND880" s="2"/>
      <c r="RNE880" s="2"/>
      <c r="RNF880" s="2"/>
      <c r="RNG880" s="2"/>
      <c r="RNH880" s="2"/>
      <c r="RNI880" s="2"/>
      <c r="RNJ880" s="2"/>
      <c r="RNK880" s="2"/>
      <c r="RNL880" s="2"/>
      <c r="RNM880" s="2"/>
      <c r="RNN880" s="2"/>
      <c r="RNO880" s="2"/>
      <c r="RNP880" s="2"/>
      <c r="RNQ880" s="2"/>
      <c r="RNR880" s="2"/>
      <c r="RNS880" s="2"/>
      <c r="RNT880" s="2"/>
      <c r="RNU880" s="2"/>
      <c r="RNV880" s="2"/>
      <c r="RNW880" s="2"/>
      <c r="RNX880" s="2"/>
      <c r="RNY880" s="2"/>
      <c r="RNZ880" s="2"/>
      <c r="ROA880" s="2"/>
      <c r="ROB880" s="2"/>
      <c r="ROC880" s="2"/>
      <c r="ROD880" s="2"/>
      <c r="ROE880" s="2"/>
      <c r="ROF880" s="2"/>
      <c r="ROG880" s="2"/>
      <c r="ROH880" s="2"/>
      <c r="ROI880" s="2"/>
      <c r="ROJ880" s="2"/>
      <c r="ROK880" s="2"/>
      <c r="ROL880" s="2"/>
      <c r="ROM880" s="2"/>
      <c r="RON880" s="2"/>
      <c r="ROO880" s="2"/>
      <c r="ROP880" s="2"/>
      <c r="ROQ880" s="2"/>
      <c r="ROR880" s="2"/>
      <c r="ROS880" s="2"/>
      <c r="ROT880" s="2"/>
      <c r="ROU880" s="2"/>
      <c r="ROV880" s="2"/>
      <c r="ROW880" s="2"/>
      <c r="ROX880" s="2"/>
      <c r="ROY880" s="2"/>
      <c r="ROZ880" s="2"/>
      <c r="RPA880" s="2"/>
      <c r="RPB880" s="2"/>
      <c r="RPC880" s="2"/>
      <c r="RPD880" s="2"/>
      <c r="RPE880" s="2"/>
      <c r="RPF880" s="2"/>
      <c r="RPG880" s="2"/>
      <c r="RPH880" s="2"/>
      <c r="RPI880" s="2"/>
      <c r="RPJ880" s="2"/>
      <c r="RPK880" s="2"/>
      <c r="RPL880" s="2"/>
      <c r="RPM880" s="2"/>
      <c r="RPN880" s="2"/>
      <c r="RPO880" s="2"/>
      <c r="RPP880" s="2"/>
      <c r="RPQ880" s="2"/>
      <c r="RPR880" s="2"/>
      <c r="RPS880" s="2"/>
      <c r="RPT880" s="2"/>
      <c r="RPU880" s="2"/>
      <c r="RPV880" s="2"/>
      <c r="RPW880" s="2"/>
      <c r="RPX880" s="2"/>
      <c r="RPY880" s="2"/>
      <c r="RPZ880" s="2"/>
      <c r="RQA880" s="2"/>
      <c r="RQB880" s="2"/>
      <c r="RQC880" s="2"/>
      <c r="RQD880" s="2"/>
      <c r="RQE880" s="2"/>
      <c r="RQF880" s="2"/>
      <c r="RQG880" s="2"/>
      <c r="RQH880" s="2"/>
      <c r="RQI880" s="2"/>
      <c r="RQJ880" s="2"/>
      <c r="RQK880" s="2"/>
      <c r="RQL880" s="2"/>
      <c r="RQM880" s="2"/>
      <c r="RQN880" s="2"/>
      <c r="RQO880" s="2"/>
      <c r="RQP880" s="2"/>
      <c r="RQQ880" s="2"/>
      <c r="RQR880" s="2"/>
      <c r="RQS880" s="2"/>
      <c r="RQT880" s="2"/>
      <c r="RQU880" s="2"/>
      <c r="RQV880" s="2"/>
      <c r="RQW880" s="2"/>
      <c r="RQX880" s="2"/>
      <c r="RQY880" s="2"/>
      <c r="RQZ880" s="2"/>
      <c r="RRA880" s="2"/>
      <c r="RRB880" s="2"/>
      <c r="RRC880" s="2"/>
      <c r="RRD880" s="2"/>
      <c r="RRE880" s="2"/>
      <c r="RRF880" s="2"/>
      <c r="RRG880" s="2"/>
      <c r="RRH880" s="2"/>
      <c r="RRI880" s="2"/>
      <c r="RRJ880" s="2"/>
      <c r="RRK880" s="2"/>
      <c r="RRL880" s="2"/>
      <c r="RRM880" s="2"/>
      <c r="RRN880" s="2"/>
      <c r="RRO880" s="2"/>
      <c r="RRP880" s="2"/>
      <c r="RRQ880" s="2"/>
      <c r="RRR880" s="2"/>
      <c r="RRS880" s="2"/>
      <c r="RRT880" s="2"/>
      <c r="RRU880" s="2"/>
      <c r="RRV880" s="2"/>
      <c r="RRW880" s="2"/>
      <c r="RRX880" s="2"/>
      <c r="RRY880" s="2"/>
      <c r="RRZ880" s="2"/>
      <c r="RSA880" s="2"/>
      <c r="RSB880" s="2"/>
      <c r="RSC880" s="2"/>
      <c r="RSD880" s="2"/>
      <c r="RSE880" s="2"/>
      <c r="RSF880" s="2"/>
      <c r="RSG880" s="2"/>
      <c r="RSH880" s="2"/>
      <c r="RSI880" s="2"/>
      <c r="RSJ880" s="2"/>
      <c r="RSK880" s="2"/>
      <c r="RSL880" s="2"/>
      <c r="RSM880" s="2"/>
      <c r="RSN880" s="2"/>
      <c r="RSO880" s="2"/>
      <c r="RSP880" s="2"/>
      <c r="RSQ880" s="2"/>
      <c r="RSR880" s="2"/>
      <c r="RSS880" s="2"/>
      <c r="RST880" s="2"/>
      <c r="RSU880" s="2"/>
      <c r="RSV880" s="2"/>
      <c r="RSW880" s="2"/>
      <c r="RSX880" s="2"/>
      <c r="RSY880" s="2"/>
      <c r="RSZ880" s="2"/>
      <c r="RTA880" s="2"/>
      <c r="RTB880" s="2"/>
      <c r="RTC880" s="2"/>
      <c r="RTD880" s="2"/>
      <c r="RTE880" s="2"/>
      <c r="RTF880" s="2"/>
      <c r="RTG880" s="2"/>
      <c r="RTH880" s="2"/>
      <c r="RTI880" s="2"/>
      <c r="RTJ880" s="2"/>
      <c r="RTK880" s="2"/>
      <c r="RTL880" s="2"/>
      <c r="RTM880" s="2"/>
      <c r="RTN880" s="2"/>
      <c r="RTO880" s="2"/>
      <c r="RTP880" s="2"/>
      <c r="RTQ880" s="2"/>
      <c r="RTR880" s="2"/>
      <c r="RTS880" s="2"/>
      <c r="RTT880" s="2"/>
      <c r="RTU880" s="2"/>
      <c r="RTV880" s="2"/>
      <c r="RTW880" s="2"/>
      <c r="RTX880" s="2"/>
      <c r="RTY880" s="2"/>
      <c r="RTZ880" s="2"/>
      <c r="RUA880" s="2"/>
      <c r="RUB880" s="2"/>
      <c r="RUC880" s="2"/>
      <c r="RUD880" s="2"/>
      <c r="RUE880" s="2"/>
      <c r="RUF880" s="2"/>
      <c r="RUG880" s="2"/>
      <c r="RUH880" s="2"/>
      <c r="RUI880" s="2"/>
      <c r="RUJ880" s="2"/>
      <c r="RUK880" s="2"/>
      <c r="RUL880" s="2"/>
      <c r="RUM880" s="2"/>
      <c r="RUN880" s="2"/>
      <c r="RUO880" s="2"/>
      <c r="RUP880" s="2"/>
      <c r="RUQ880" s="2"/>
      <c r="RUR880" s="2"/>
      <c r="RUS880" s="2"/>
      <c r="RUT880" s="2"/>
      <c r="RUU880" s="2"/>
      <c r="RUV880" s="2"/>
      <c r="RUW880" s="2"/>
      <c r="RUX880" s="2"/>
      <c r="RUY880" s="2"/>
      <c r="RUZ880" s="2"/>
      <c r="RVA880" s="2"/>
      <c r="RVB880" s="2"/>
      <c r="RVC880" s="2"/>
      <c r="RVD880" s="2"/>
      <c r="RVE880" s="2"/>
      <c r="RVF880" s="2"/>
      <c r="RVG880" s="2"/>
      <c r="RVH880" s="2"/>
      <c r="RVI880" s="2"/>
      <c r="RVJ880" s="2"/>
      <c r="RVK880" s="2"/>
      <c r="RVL880" s="2"/>
      <c r="RVM880" s="2"/>
      <c r="RVN880" s="2"/>
      <c r="RVO880" s="2"/>
      <c r="RVP880" s="2"/>
      <c r="RVQ880" s="2"/>
      <c r="RVR880" s="2"/>
      <c r="RVS880" s="2"/>
      <c r="RVT880" s="2"/>
      <c r="RVU880" s="2"/>
      <c r="RVV880" s="2"/>
      <c r="RVW880" s="2"/>
      <c r="RVX880" s="2"/>
      <c r="RVY880" s="2"/>
      <c r="RVZ880" s="2"/>
      <c r="RWA880" s="2"/>
      <c r="RWB880" s="2"/>
      <c r="RWC880" s="2"/>
      <c r="RWD880" s="2"/>
      <c r="RWE880" s="2"/>
      <c r="RWF880" s="2"/>
      <c r="RWG880" s="2"/>
      <c r="RWH880" s="2"/>
      <c r="RWI880" s="2"/>
      <c r="RWJ880" s="2"/>
      <c r="RWK880" s="2"/>
      <c r="RWL880" s="2"/>
      <c r="RWM880" s="2"/>
      <c r="RWN880" s="2"/>
      <c r="RWO880" s="2"/>
      <c r="RWP880" s="2"/>
      <c r="RWQ880" s="2"/>
      <c r="RWR880" s="2"/>
      <c r="RWS880" s="2"/>
      <c r="RWT880" s="2"/>
      <c r="RWU880" s="2"/>
      <c r="RWV880" s="2"/>
      <c r="RWW880" s="2"/>
      <c r="RWX880" s="2"/>
      <c r="RWY880" s="2"/>
      <c r="RWZ880" s="2"/>
      <c r="RXA880" s="2"/>
      <c r="RXB880" s="2"/>
      <c r="RXC880" s="2"/>
      <c r="RXD880" s="2"/>
      <c r="RXE880" s="2"/>
      <c r="RXF880" s="2"/>
      <c r="RXG880" s="2"/>
      <c r="RXH880" s="2"/>
      <c r="RXI880" s="2"/>
      <c r="RXJ880" s="2"/>
      <c r="RXK880" s="2"/>
      <c r="RXL880" s="2"/>
      <c r="RXM880" s="2"/>
      <c r="RXN880" s="2"/>
      <c r="RXO880" s="2"/>
      <c r="RXP880" s="2"/>
      <c r="RXQ880" s="2"/>
      <c r="RXR880" s="2"/>
      <c r="RXS880" s="2"/>
      <c r="RXT880" s="2"/>
      <c r="RXU880" s="2"/>
      <c r="RXV880" s="2"/>
      <c r="RXW880" s="2"/>
      <c r="RXX880" s="2"/>
      <c r="RXY880" s="2"/>
      <c r="RXZ880" s="2"/>
      <c r="RYA880" s="2"/>
      <c r="RYB880" s="2"/>
      <c r="RYC880" s="2"/>
      <c r="RYD880" s="2"/>
      <c r="RYE880" s="2"/>
      <c r="RYF880" s="2"/>
      <c r="RYG880" s="2"/>
      <c r="RYH880" s="2"/>
      <c r="RYI880" s="2"/>
      <c r="RYJ880" s="2"/>
      <c r="RYK880" s="2"/>
      <c r="RYL880" s="2"/>
      <c r="RYM880" s="2"/>
      <c r="RYN880" s="2"/>
      <c r="RYO880" s="2"/>
      <c r="RYP880" s="2"/>
      <c r="RYQ880" s="2"/>
      <c r="RYR880" s="2"/>
      <c r="RYS880" s="2"/>
      <c r="RYT880" s="2"/>
      <c r="RYU880" s="2"/>
      <c r="RYV880" s="2"/>
      <c r="RYW880" s="2"/>
      <c r="RYX880" s="2"/>
      <c r="RYY880" s="2"/>
      <c r="RYZ880" s="2"/>
      <c r="RZA880" s="2"/>
      <c r="RZB880" s="2"/>
      <c r="RZC880" s="2"/>
      <c r="RZD880" s="2"/>
      <c r="RZE880" s="2"/>
      <c r="RZF880" s="2"/>
      <c r="RZG880" s="2"/>
      <c r="RZH880" s="2"/>
      <c r="RZI880" s="2"/>
      <c r="RZJ880" s="2"/>
      <c r="RZK880" s="2"/>
      <c r="RZL880" s="2"/>
      <c r="RZM880" s="2"/>
      <c r="RZN880" s="2"/>
      <c r="RZO880" s="2"/>
      <c r="RZP880" s="2"/>
      <c r="RZQ880" s="2"/>
      <c r="RZR880" s="2"/>
      <c r="RZS880" s="2"/>
      <c r="RZT880" s="2"/>
      <c r="RZU880" s="2"/>
      <c r="RZV880" s="2"/>
      <c r="RZW880" s="2"/>
      <c r="RZX880" s="2"/>
      <c r="RZY880" s="2"/>
      <c r="RZZ880" s="2"/>
      <c r="SAA880" s="2"/>
      <c r="SAB880" s="2"/>
      <c r="SAC880" s="2"/>
      <c r="SAD880" s="2"/>
      <c r="SAE880" s="2"/>
      <c r="SAF880" s="2"/>
      <c r="SAG880" s="2"/>
      <c r="SAH880" s="2"/>
      <c r="SAI880" s="2"/>
      <c r="SAJ880" s="2"/>
      <c r="SAK880" s="2"/>
      <c r="SAL880" s="2"/>
      <c r="SAM880" s="2"/>
      <c r="SAN880" s="2"/>
      <c r="SAO880" s="2"/>
      <c r="SAP880" s="2"/>
      <c r="SAQ880" s="2"/>
      <c r="SAR880" s="2"/>
      <c r="SAS880" s="2"/>
      <c r="SAT880" s="2"/>
      <c r="SAU880" s="2"/>
      <c r="SAV880" s="2"/>
      <c r="SAW880" s="2"/>
      <c r="SAX880" s="2"/>
      <c r="SAY880" s="2"/>
      <c r="SAZ880" s="2"/>
      <c r="SBA880" s="2"/>
      <c r="SBB880" s="2"/>
      <c r="SBC880" s="2"/>
      <c r="SBD880" s="2"/>
      <c r="SBE880" s="2"/>
      <c r="SBF880" s="2"/>
      <c r="SBG880" s="2"/>
      <c r="SBH880" s="2"/>
      <c r="SBI880" s="2"/>
      <c r="SBJ880" s="2"/>
      <c r="SBK880" s="2"/>
      <c r="SBL880" s="2"/>
      <c r="SBM880" s="2"/>
      <c r="SBN880" s="2"/>
      <c r="SBO880" s="2"/>
      <c r="SBP880" s="2"/>
      <c r="SBQ880" s="2"/>
      <c r="SBR880" s="2"/>
      <c r="SBS880" s="2"/>
      <c r="SBT880" s="2"/>
      <c r="SBU880" s="2"/>
      <c r="SBV880" s="2"/>
      <c r="SBW880" s="2"/>
      <c r="SBX880" s="2"/>
      <c r="SBY880" s="2"/>
      <c r="SBZ880" s="2"/>
      <c r="SCA880" s="2"/>
      <c r="SCB880" s="2"/>
      <c r="SCC880" s="2"/>
      <c r="SCD880" s="2"/>
      <c r="SCE880" s="2"/>
      <c r="SCF880" s="2"/>
      <c r="SCG880" s="2"/>
      <c r="SCH880" s="2"/>
      <c r="SCI880" s="2"/>
      <c r="SCJ880" s="2"/>
      <c r="SCK880" s="2"/>
      <c r="SCL880" s="2"/>
      <c r="SCM880" s="2"/>
      <c r="SCN880" s="2"/>
      <c r="SCO880" s="2"/>
      <c r="SCP880" s="2"/>
      <c r="SCQ880" s="2"/>
      <c r="SCR880" s="2"/>
      <c r="SCS880" s="2"/>
      <c r="SCT880" s="2"/>
      <c r="SCU880" s="2"/>
      <c r="SCV880" s="2"/>
      <c r="SCW880" s="2"/>
      <c r="SCX880" s="2"/>
      <c r="SCY880" s="2"/>
      <c r="SCZ880" s="2"/>
      <c r="SDA880" s="2"/>
      <c r="SDB880" s="2"/>
      <c r="SDC880" s="2"/>
      <c r="SDD880" s="2"/>
      <c r="SDE880" s="2"/>
      <c r="SDF880" s="2"/>
      <c r="SDG880" s="2"/>
      <c r="SDH880" s="2"/>
      <c r="SDI880" s="2"/>
      <c r="SDJ880" s="2"/>
      <c r="SDK880" s="2"/>
      <c r="SDL880" s="2"/>
      <c r="SDM880" s="2"/>
      <c r="SDN880" s="2"/>
      <c r="SDO880" s="2"/>
      <c r="SDP880" s="2"/>
      <c r="SDQ880" s="2"/>
      <c r="SDR880" s="2"/>
      <c r="SDS880" s="2"/>
      <c r="SDT880" s="2"/>
      <c r="SDU880" s="2"/>
      <c r="SDV880" s="2"/>
      <c r="SDW880" s="2"/>
      <c r="SDX880" s="2"/>
      <c r="SDY880" s="2"/>
      <c r="SDZ880" s="2"/>
      <c r="SEA880" s="2"/>
      <c r="SEB880" s="2"/>
      <c r="SEC880" s="2"/>
      <c r="SED880" s="2"/>
      <c r="SEE880" s="2"/>
      <c r="SEF880" s="2"/>
      <c r="SEG880" s="2"/>
      <c r="SEH880" s="2"/>
      <c r="SEI880" s="2"/>
      <c r="SEJ880" s="2"/>
      <c r="SEK880" s="2"/>
      <c r="SEL880" s="2"/>
      <c r="SEM880" s="2"/>
      <c r="SEN880" s="2"/>
      <c r="SEO880" s="2"/>
      <c r="SEP880" s="2"/>
      <c r="SEQ880" s="2"/>
      <c r="SER880" s="2"/>
      <c r="SES880" s="2"/>
      <c r="SET880" s="2"/>
      <c r="SEU880" s="2"/>
      <c r="SEV880" s="2"/>
      <c r="SEW880" s="2"/>
      <c r="SEX880" s="2"/>
      <c r="SEY880" s="2"/>
      <c r="SEZ880" s="2"/>
      <c r="SFA880" s="2"/>
      <c r="SFB880" s="2"/>
      <c r="SFC880" s="2"/>
      <c r="SFD880" s="2"/>
      <c r="SFE880" s="2"/>
      <c r="SFF880" s="2"/>
      <c r="SFG880" s="2"/>
      <c r="SFH880" s="2"/>
      <c r="SFI880" s="2"/>
      <c r="SFJ880" s="2"/>
      <c r="SFK880" s="2"/>
      <c r="SFL880" s="2"/>
      <c r="SFM880" s="2"/>
      <c r="SFN880" s="2"/>
      <c r="SFO880" s="2"/>
      <c r="SFP880" s="2"/>
      <c r="SFQ880" s="2"/>
      <c r="SFR880" s="2"/>
      <c r="SFS880" s="2"/>
      <c r="SFT880" s="2"/>
      <c r="SFU880" s="2"/>
      <c r="SFV880" s="2"/>
      <c r="SFW880" s="2"/>
      <c r="SFX880" s="2"/>
      <c r="SFY880" s="2"/>
      <c r="SFZ880" s="2"/>
      <c r="SGA880" s="2"/>
      <c r="SGB880" s="2"/>
      <c r="SGC880" s="2"/>
      <c r="SGD880" s="2"/>
      <c r="SGE880" s="2"/>
      <c r="SGF880" s="2"/>
      <c r="SGG880" s="2"/>
      <c r="SGH880" s="2"/>
      <c r="SGI880" s="2"/>
      <c r="SGJ880" s="2"/>
      <c r="SGK880" s="2"/>
      <c r="SGL880" s="2"/>
      <c r="SGM880" s="2"/>
      <c r="SGN880" s="2"/>
      <c r="SGO880" s="2"/>
      <c r="SGP880" s="2"/>
      <c r="SGQ880" s="2"/>
      <c r="SGR880" s="2"/>
      <c r="SGS880" s="2"/>
      <c r="SGT880" s="2"/>
      <c r="SGU880" s="2"/>
      <c r="SGV880" s="2"/>
      <c r="SGW880" s="2"/>
      <c r="SGX880" s="2"/>
      <c r="SGY880" s="2"/>
      <c r="SGZ880" s="2"/>
      <c r="SHA880" s="2"/>
      <c r="SHB880" s="2"/>
      <c r="SHC880" s="2"/>
      <c r="SHD880" s="2"/>
      <c r="SHE880" s="2"/>
      <c r="SHF880" s="2"/>
      <c r="SHG880" s="2"/>
      <c r="SHH880" s="2"/>
      <c r="SHI880" s="2"/>
      <c r="SHJ880" s="2"/>
      <c r="SHK880" s="2"/>
      <c r="SHL880" s="2"/>
      <c r="SHM880" s="2"/>
      <c r="SHN880" s="2"/>
      <c r="SHO880" s="2"/>
      <c r="SHP880" s="2"/>
      <c r="SHQ880" s="2"/>
      <c r="SHR880" s="2"/>
      <c r="SHS880" s="2"/>
      <c r="SHT880" s="2"/>
      <c r="SHU880" s="2"/>
      <c r="SHV880" s="2"/>
      <c r="SHW880" s="2"/>
      <c r="SHX880" s="2"/>
      <c r="SHY880" s="2"/>
      <c r="SHZ880" s="2"/>
      <c r="SIA880" s="2"/>
      <c r="SIB880" s="2"/>
      <c r="SIC880" s="2"/>
      <c r="SID880" s="2"/>
      <c r="SIE880" s="2"/>
      <c r="SIF880" s="2"/>
      <c r="SIG880" s="2"/>
      <c r="SIH880" s="2"/>
      <c r="SII880" s="2"/>
      <c r="SIJ880" s="2"/>
      <c r="SIK880" s="2"/>
      <c r="SIL880" s="2"/>
      <c r="SIM880" s="2"/>
      <c r="SIN880" s="2"/>
      <c r="SIO880" s="2"/>
      <c r="SIP880" s="2"/>
      <c r="SIQ880" s="2"/>
      <c r="SIR880" s="2"/>
      <c r="SIS880" s="2"/>
      <c r="SIT880" s="2"/>
      <c r="SIU880" s="2"/>
      <c r="SIV880" s="2"/>
      <c r="SIW880" s="2"/>
      <c r="SIX880" s="2"/>
      <c r="SIY880" s="2"/>
      <c r="SIZ880" s="2"/>
      <c r="SJA880" s="2"/>
      <c r="SJB880" s="2"/>
      <c r="SJC880" s="2"/>
      <c r="SJD880" s="2"/>
      <c r="SJE880" s="2"/>
      <c r="SJF880" s="2"/>
      <c r="SJG880" s="2"/>
      <c r="SJH880" s="2"/>
      <c r="SJI880" s="2"/>
      <c r="SJJ880" s="2"/>
      <c r="SJK880" s="2"/>
      <c r="SJL880" s="2"/>
      <c r="SJM880" s="2"/>
      <c r="SJN880" s="2"/>
      <c r="SJO880" s="2"/>
      <c r="SJP880" s="2"/>
      <c r="SJQ880" s="2"/>
      <c r="SJR880" s="2"/>
      <c r="SJS880" s="2"/>
      <c r="SJT880" s="2"/>
      <c r="SJU880" s="2"/>
      <c r="SJV880" s="2"/>
      <c r="SJW880" s="2"/>
      <c r="SJX880" s="2"/>
      <c r="SJY880" s="2"/>
      <c r="SJZ880" s="2"/>
      <c r="SKA880" s="2"/>
      <c r="SKB880" s="2"/>
      <c r="SKC880" s="2"/>
      <c r="SKD880" s="2"/>
      <c r="SKE880" s="2"/>
      <c r="SKF880" s="2"/>
      <c r="SKG880" s="2"/>
      <c r="SKH880" s="2"/>
      <c r="SKI880" s="2"/>
      <c r="SKJ880" s="2"/>
      <c r="SKK880" s="2"/>
      <c r="SKL880" s="2"/>
      <c r="SKM880" s="2"/>
      <c r="SKN880" s="2"/>
      <c r="SKO880" s="2"/>
      <c r="SKP880" s="2"/>
      <c r="SKQ880" s="2"/>
      <c r="SKR880" s="2"/>
      <c r="SKS880" s="2"/>
      <c r="SKT880" s="2"/>
      <c r="SKU880" s="2"/>
      <c r="SKV880" s="2"/>
      <c r="SKW880" s="2"/>
      <c r="SKX880" s="2"/>
      <c r="SKY880" s="2"/>
      <c r="SKZ880" s="2"/>
      <c r="SLA880" s="2"/>
      <c r="SLB880" s="2"/>
      <c r="SLC880" s="2"/>
      <c r="SLD880" s="2"/>
      <c r="SLE880" s="2"/>
      <c r="SLF880" s="2"/>
      <c r="SLG880" s="2"/>
      <c r="SLH880" s="2"/>
      <c r="SLI880" s="2"/>
      <c r="SLJ880" s="2"/>
      <c r="SLK880" s="2"/>
      <c r="SLL880" s="2"/>
      <c r="SLM880" s="2"/>
      <c r="SLN880" s="2"/>
      <c r="SLO880" s="2"/>
      <c r="SLP880" s="2"/>
      <c r="SLQ880" s="2"/>
      <c r="SLR880" s="2"/>
      <c r="SLS880" s="2"/>
      <c r="SLT880" s="2"/>
      <c r="SLU880" s="2"/>
      <c r="SLV880" s="2"/>
      <c r="SLW880" s="2"/>
      <c r="SLX880" s="2"/>
      <c r="SLY880" s="2"/>
      <c r="SLZ880" s="2"/>
      <c r="SMA880" s="2"/>
      <c r="SMB880" s="2"/>
      <c r="SMC880" s="2"/>
      <c r="SMD880" s="2"/>
      <c r="SME880" s="2"/>
      <c r="SMF880" s="2"/>
      <c r="SMG880" s="2"/>
      <c r="SMH880" s="2"/>
      <c r="SMI880" s="2"/>
      <c r="SMJ880" s="2"/>
      <c r="SMK880" s="2"/>
      <c r="SML880" s="2"/>
      <c r="SMM880" s="2"/>
      <c r="SMN880" s="2"/>
      <c r="SMO880" s="2"/>
      <c r="SMP880" s="2"/>
      <c r="SMQ880" s="2"/>
      <c r="SMR880" s="2"/>
      <c r="SMS880" s="2"/>
      <c r="SMT880" s="2"/>
      <c r="SMU880" s="2"/>
      <c r="SMV880" s="2"/>
      <c r="SMW880" s="2"/>
      <c r="SMX880" s="2"/>
      <c r="SMY880" s="2"/>
      <c r="SMZ880" s="2"/>
      <c r="SNA880" s="2"/>
      <c r="SNB880" s="2"/>
      <c r="SNC880" s="2"/>
      <c r="SND880" s="2"/>
      <c r="SNE880" s="2"/>
      <c r="SNF880" s="2"/>
      <c r="SNG880" s="2"/>
      <c r="SNH880" s="2"/>
      <c r="SNI880" s="2"/>
      <c r="SNJ880" s="2"/>
      <c r="SNK880" s="2"/>
      <c r="SNL880" s="2"/>
      <c r="SNM880" s="2"/>
      <c r="SNN880" s="2"/>
      <c r="SNO880" s="2"/>
      <c r="SNP880" s="2"/>
      <c r="SNQ880" s="2"/>
      <c r="SNR880" s="2"/>
      <c r="SNS880" s="2"/>
      <c r="SNT880" s="2"/>
      <c r="SNU880" s="2"/>
      <c r="SNV880" s="2"/>
      <c r="SNW880" s="2"/>
      <c r="SNX880" s="2"/>
      <c r="SNY880" s="2"/>
      <c r="SNZ880" s="2"/>
      <c r="SOA880" s="2"/>
      <c r="SOB880" s="2"/>
      <c r="SOC880" s="2"/>
      <c r="SOD880" s="2"/>
      <c r="SOE880" s="2"/>
      <c r="SOF880" s="2"/>
      <c r="SOG880" s="2"/>
      <c r="SOH880" s="2"/>
      <c r="SOI880" s="2"/>
      <c r="SOJ880" s="2"/>
      <c r="SOK880" s="2"/>
      <c r="SOL880" s="2"/>
      <c r="SOM880" s="2"/>
      <c r="SON880" s="2"/>
      <c r="SOO880" s="2"/>
      <c r="SOP880" s="2"/>
      <c r="SOQ880" s="2"/>
      <c r="SOR880" s="2"/>
      <c r="SOS880" s="2"/>
      <c r="SOT880" s="2"/>
      <c r="SOU880" s="2"/>
      <c r="SOV880" s="2"/>
      <c r="SOW880" s="2"/>
      <c r="SOX880" s="2"/>
      <c r="SOY880" s="2"/>
      <c r="SOZ880" s="2"/>
      <c r="SPA880" s="2"/>
      <c r="SPB880" s="2"/>
      <c r="SPC880" s="2"/>
      <c r="SPD880" s="2"/>
      <c r="SPE880" s="2"/>
      <c r="SPF880" s="2"/>
      <c r="SPG880" s="2"/>
      <c r="SPH880" s="2"/>
      <c r="SPI880" s="2"/>
      <c r="SPJ880" s="2"/>
      <c r="SPK880" s="2"/>
      <c r="SPL880" s="2"/>
      <c r="SPM880" s="2"/>
      <c r="SPN880" s="2"/>
      <c r="SPO880" s="2"/>
      <c r="SPP880" s="2"/>
      <c r="SPQ880" s="2"/>
      <c r="SPR880" s="2"/>
      <c r="SPS880" s="2"/>
      <c r="SPT880" s="2"/>
      <c r="SPU880" s="2"/>
      <c r="SPV880" s="2"/>
      <c r="SPW880" s="2"/>
      <c r="SPX880" s="2"/>
      <c r="SPY880" s="2"/>
      <c r="SPZ880" s="2"/>
      <c r="SQA880" s="2"/>
      <c r="SQB880" s="2"/>
      <c r="SQC880" s="2"/>
      <c r="SQD880" s="2"/>
      <c r="SQE880" s="2"/>
      <c r="SQF880" s="2"/>
      <c r="SQG880" s="2"/>
      <c r="SQH880" s="2"/>
      <c r="SQI880" s="2"/>
      <c r="SQJ880" s="2"/>
      <c r="SQK880" s="2"/>
      <c r="SQL880" s="2"/>
      <c r="SQM880" s="2"/>
      <c r="SQN880" s="2"/>
      <c r="SQO880" s="2"/>
      <c r="SQP880" s="2"/>
      <c r="SQQ880" s="2"/>
      <c r="SQR880" s="2"/>
      <c r="SQS880" s="2"/>
      <c r="SQT880" s="2"/>
      <c r="SQU880" s="2"/>
      <c r="SQV880" s="2"/>
      <c r="SQW880" s="2"/>
      <c r="SQX880" s="2"/>
      <c r="SQY880" s="2"/>
      <c r="SQZ880" s="2"/>
      <c r="SRA880" s="2"/>
      <c r="SRB880" s="2"/>
      <c r="SRC880" s="2"/>
      <c r="SRD880" s="2"/>
      <c r="SRE880" s="2"/>
      <c r="SRF880" s="2"/>
      <c r="SRG880" s="2"/>
      <c r="SRH880" s="2"/>
      <c r="SRI880" s="2"/>
      <c r="SRJ880" s="2"/>
      <c r="SRK880" s="2"/>
      <c r="SRL880" s="2"/>
      <c r="SRM880" s="2"/>
      <c r="SRN880" s="2"/>
      <c r="SRO880" s="2"/>
      <c r="SRP880" s="2"/>
      <c r="SRQ880" s="2"/>
      <c r="SRR880" s="2"/>
      <c r="SRS880" s="2"/>
      <c r="SRT880" s="2"/>
      <c r="SRU880" s="2"/>
      <c r="SRV880" s="2"/>
      <c r="SRW880" s="2"/>
      <c r="SRX880" s="2"/>
      <c r="SRY880" s="2"/>
      <c r="SRZ880" s="2"/>
      <c r="SSA880" s="2"/>
      <c r="SSB880" s="2"/>
      <c r="SSC880" s="2"/>
      <c r="SSD880" s="2"/>
      <c r="SSE880" s="2"/>
      <c r="SSF880" s="2"/>
      <c r="SSG880" s="2"/>
      <c r="SSH880" s="2"/>
      <c r="SSI880" s="2"/>
      <c r="SSJ880" s="2"/>
      <c r="SSK880" s="2"/>
      <c r="SSL880" s="2"/>
      <c r="SSM880" s="2"/>
      <c r="SSN880" s="2"/>
      <c r="SSO880" s="2"/>
      <c r="SSP880" s="2"/>
      <c r="SSQ880" s="2"/>
      <c r="SSR880" s="2"/>
      <c r="SSS880" s="2"/>
      <c r="SST880" s="2"/>
      <c r="SSU880" s="2"/>
      <c r="SSV880" s="2"/>
      <c r="SSW880" s="2"/>
      <c r="SSX880" s="2"/>
      <c r="SSY880" s="2"/>
      <c r="SSZ880" s="2"/>
      <c r="STA880" s="2"/>
      <c r="STB880" s="2"/>
      <c r="STC880" s="2"/>
      <c r="STD880" s="2"/>
      <c r="STE880" s="2"/>
      <c r="STF880" s="2"/>
      <c r="STG880" s="2"/>
      <c r="STH880" s="2"/>
      <c r="STI880" s="2"/>
      <c r="STJ880" s="2"/>
      <c r="STK880" s="2"/>
      <c r="STL880" s="2"/>
      <c r="STM880" s="2"/>
      <c r="STN880" s="2"/>
      <c r="STO880" s="2"/>
      <c r="STP880" s="2"/>
      <c r="STQ880" s="2"/>
      <c r="STR880" s="2"/>
      <c r="STS880" s="2"/>
      <c r="STT880" s="2"/>
      <c r="STU880" s="2"/>
      <c r="STV880" s="2"/>
      <c r="STW880" s="2"/>
      <c r="STX880" s="2"/>
      <c r="STY880" s="2"/>
      <c r="STZ880" s="2"/>
      <c r="SUA880" s="2"/>
      <c r="SUB880" s="2"/>
      <c r="SUC880" s="2"/>
      <c r="SUD880" s="2"/>
      <c r="SUE880" s="2"/>
      <c r="SUF880" s="2"/>
      <c r="SUG880" s="2"/>
      <c r="SUH880" s="2"/>
      <c r="SUI880" s="2"/>
      <c r="SUJ880" s="2"/>
      <c r="SUK880" s="2"/>
      <c r="SUL880" s="2"/>
      <c r="SUM880" s="2"/>
      <c r="SUN880" s="2"/>
      <c r="SUO880" s="2"/>
      <c r="SUP880" s="2"/>
      <c r="SUQ880" s="2"/>
      <c r="SUR880" s="2"/>
      <c r="SUS880" s="2"/>
      <c r="SUT880" s="2"/>
      <c r="SUU880" s="2"/>
      <c r="SUV880" s="2"/>
      <c r="SUW880" s="2"/>
      <c r="SUX880" s="2"/>
      <c r="SUY880" s="2"/>
      <c r="SUZ880" s="2"/>
      <c r="SVA880" s="2"/>
      <c r="SVB880" s="2"/>
      <c r="SVC880" s="2"/>
      <c r="SVD880" s="2"/>
      <c r="SVE880" s="2"/>
      <c r="SVF880" s="2"/>
      <c r="SVG880" s="2"/>
      <c r="SVH880" s="2"/>
      <c r="SVI880" s="2"/>
      <c r="SVJ880" s="2"/>
      <c r="SVK880" s="2"/>
      <c r="SVL880" s="2"/>
      <c r="SVM880" s="2"/>
      <c r="SVN880" s="2"/>
      <c r="SVO880" s="2"/>
      <c r="SVP880" s="2"/>
      <c r="SVQ880" s="2"/>
      <c r="SVR880" s="2"/>
      <c r="SVS880" s="2"/>
      <c r="SVT880" s="2"/>
      <c r="SVU880" s="2"/>
      <c r="SVV880" s="2"/>
      <c r="SVW880" s="2"/>
      <c r="SVX880" s="2"/>
      <c r="SVY880" s="2"/>
      <c r="SVZ880" s="2"/>
      <c r="SWA880" s="2"/>
      <c r="SWB880" s="2"/>
      <c r="SWC880" s="2"/>
      <c r="SWD880" s="2"/>
      <c r="SWE880" s="2"/>
      <c r="SWF880" s="2"/>
      <c r="SWG880" s="2"/>
      <c r="SWH880" s="2"/>
      <c r="SWI880" s="2"/>
      <c r="SWJ880" s="2"/>
      <c r="SWK880" s="2"/>
      <c r="SWL880" s="2"/>
      <c r="SWM880" s="2"/>
      <c r="SWN880" s="2"/>
      <c r="SWO880" s="2"/>
      <c r="SWP880" s="2"/>
      <c r="SWQ880" s="2"/>
      <c r="SWR880" s="2"/>
      <c r="SWS880" s="2"/>
      <c r="SWT880" s="2"/>
      <c r="SWU880" s="2"/>
      <c r="SWV880" s="2"/>
      <c r="SWW880" s="2"/>
      <c r="SWX880" s="2"/>
      <c r="SWY880" s="2"/>
      <c r="SWZ880" s="2"/>
      <c r="SXA880" s="2"/>
      <c r="SXB880" s="2"/>
      <c r="SXC880" s="2"/>
      <c r="SXD880" s="2"/>
      <c r="SXE880" s="2"/>
      <c r="SXF880" s="2"/>
      <c r="SXG880" s="2"/>
      <c r="SXH880" s="2"/>
      <c r="SXI880" s="2"/>
      <c r="SXJ880" s="2"/>
      <c r="SXK880" s="2"/>
      <c r="SXL880" s="2"/>
      <c r="SXM880" s="2"/>
      <c r="SXN880" s="2"/>
      <c r="SXO880" s="2"/>
      <c r="SXP880" s="2"/>
      <c r="SXQ880" s="2"/>
      <c r="SXR880" s="2"/>
      <c r="SXS880" s="2"/>
      <c r="SXT880" s="2"/>
      <c r="SXU880" s="2"/>
      <c r="SXV880" s="2"/>
      <c r="SXW880" s="2"/>
      <c r="SXX880" s="2"/>
      <c r="SXY880" s="2"/>
      <c r="SXZ880" s="2"/>
      <c r="SYA880" s="2"/>
      <c r="SYB880" s="2"/>
      <c r="SYC880" s="2"/>
      <c r="SYD880" s="2"/>
      <c r="SYE880" s="2"/>
      <c r="SYF880" s="2"/>
      <c r="SYG880" s="2"/>
      <c r="SYH880" s="2"/>
      <c r="SYI880" s="2"/>
      <c r="SYJ880" s="2"/>
      <c r="SYK880" s="2"/>
      <c r="SYL880" s="2"/>
      <c r="SYM880" s="2"/>
      <c r="SYN880" s="2"/>
      <c r="SYO880" s="2"/>
      <c r="SYP880" s="2"/>
      <c r="SYQ880" s="2"/>
      <c r="SYR880" s="2"/>
      <c r="SYS880" s="2"/>
      <c r="SYT880" s="2"/>
      <c r="SYU880" s="2"/>
      <c r="SYV880" s="2"/>
      <c r="SYW880" s="2"/>
      <c r="SYX880" s="2"/>
      <c r="SYY880" s="2"/>
      <c r="SYZ880" s="2"/>
      <c r="SZA880" s="2"/>
      <c r="SZB880" s="2"/>
      <c r="SZC880" s="2"/>
      <c r="SZD880" s="2"/>
      <c r="SZE880" s="2"/>
      <c r="SZF880" s="2"/>
      <c r="SZG880" s="2"/>
      <c r="SZH880" s="2"/>
      <c r="SZI880" s="2"/>
      <c r="SZJ880" s="2"/>
      <c r="SZK880" s="2"/>
      <c r="SZL880" s="2"/>
      <c r="SZM880" s="2"/>
      <c r="SZN880" s="2"/>
      <c r="SZO880" s="2"/>
      <c r="SZP880" s="2"/>
      <c r="SZQ880" s="2"/>
      <c r="SZR880" s="2"/>
      <c r="SZS880" s="2"/>
      <c r="SZT880" s="2"/>
      <c r="SZU880" s="2"/>
      <c r="SZV880" s="2"/>
      <c r="SZW880" s="2"/>
      <c r="SZX880" s="2"/>
      <c r="SZY880" s="2"/>
      <c r="SZZ880" s="2"/>
      <c r="TAA880" s="2"/>
      <c r="TAB880" s="2"/>
      <c r="TAC880" s="2"/>
      <c r="TAD880" s="2"/>
      <c r="TAE880" s="2"/>
      <c r="TAF880" s="2"/>
      <c r="TAG880" s="2"/>
      <c r="TAH880" s="2"/>
      <c r="TAI880" s="2"/>
      <c r="TAJ880" s="2"/>
      <c r="TAK880" s="2"/>
      <c r="TAL880" s="2"/>
      <c r="TAM880" s="2"/>
      <c r="TAN880" s="2"/>
      <c r="TAO880" s="2"/>
      <c r="TAP880" s="2"/>
      <c r="TAQ880" s="2"/>
      <c r="TAR880" s="2"/>
      <c r="TAS880" s="2"/>
      <c r="TAT880" s="2"/>
      <c r="TAU880" s="2"/>
      <c r="TAV880" s="2"/>
      <c r="TAW880" s="2"/>
      <c r="TAX880" s="2"/>
      <c r="TAY880" s="2"/>
      <c r="TAZ880" s="2"/>
      <c r="TBA880" s="2"/>
      <c r="TBB880" s="2"/>
      <c r="TBC880" s="2"/>
      <c r="TBD880" s="2"/>
      <c r="TBE880" s="2"/>
      <c r="TBF880" s="2"/>
      <c r="TBG880" s="2"/>
      <c r="TBH880" s="2"/>
      <c r="TBI880" s="2"/>
      <c r="TBJ880" s="2"/>
      <c r="TBK880" s="2"/>
      <c r="TBL880" s="2"/>
      <c r="TBM880" s="2"/>
      <c r="TBN880" s="2"/>
      <c r="TBO880" s="2"/>
      <c r="TBP880" s="2"/>
      <c r="TBQ880" s="2"/>
      <c r="TBR880" s="2"/>
      <c r="TBS880" s="2"/>
      <c r="TBT880" s="2"/>
      <c r="TBU880" s="2"/>
      <c r="TBV880" s="2"/>
      <c r="TBW880" s="2"/>
      <c r="TBX880" s="2"/>
      <c r="TBY880" s="2"/>
      <c r="TBZ880" s="2"/>
      <c r="TCA880" s="2"/>
      <c r="TCB880" s="2"/>
      <c r="TCC880" s="2"/>
      <c r="TCD880" s="2"/>
      <c r="TCE880" s="2"/>
      <c r="TCF880" s="2"/>
      <c r="TCG880" s="2"/>
      <c r="TCH880" s="2"/>
      <c r="TCI880" s="2"/>
      <c r="TCJ880" s="2"/>
      <c r="TCK880" s="2"/>
      <c r="TCL880" s="2"/>
      <c r="TCM880" s="2"/>
      <c r="TCN880" s="2"/>
      <c r="TCO880" s="2"/>
      <c r="TCP880" s="2"/>
      <c r="TCQ880" s="2"/>
      <c r="TCR880" s="2"/>
      <c r="TCS880" s="2"/>
      <c r="TCT880" s="2"/>
      <c r="TCU880" s="2"/>
      <c r="TCV880" s="2"/>
      <c r="TCW880" s="2"/>
      <c r="TCX880" s="2"/>
      <c r="TCY880" s="2"/>
      <c r="TCZ880" s="2"/>
      <c r="TDA880" s="2"/>
      <c r="TDB880" s="2"/>
      <c r="TDC880" s="2"/>
      <c r="TDD880" s="2"/>
      <c r="TDE880" s="2"/>
      <c r="TDF880" s="2"/>
      <c r="TDG880" s="2"/>
      <c r="TDH880" s="2"/>
      <c r="TDI880" s="2"/>
      <c r="TDJ880" s="2"/>
      <c r="TDK880" s="2"/>
      <c r="TDL880" s="2"/>
      <c r="TDM880" s="2"/>
      <c r="TDN880" s="2"/>
      <c r="TDO880" s="2"/>
      <c r="TDP880" s="2"/>
      <c r="TDQ880" s="2"/>
      <c r="TDR880" s="2"/>
      <c r="TDS880" s="2"/>
      <c r="TDT880" s="2"/>
      <c r="TDU880" s="2"/>
      <c r="TDV880" s="2"/>
      <c r="TDW880" s="2"/>
      <c r="TDX880" s="2"/>
      <c r="TDY880" s="2"/>
      <c r="TDZ880" s="2"/>
      <c r="TEA880" s="2"/>
      <c r="TEB880" s="2"/>
      <c r="TEC880" s="2"/>
      <c r="TED880" s="2"/>
      <c r="TEE880" s="2"/>
      <c r="TEF880" s="2"/>
      <c r="TEG880" s="2"/>
      <c r="TEH880" s="2"/>
      <c r="TEI880" s="2"/>
      <c r="TEJ880" s="2"/>
      <c r="TEK880" s="2"/>
      <c r="TEL880" s="2"/>
      <c r="TEM880" s="2"/>
      <c r="TEN880" s="2"/>
      <c r="TEO880" s="2"/>
      <c r="TEP880" s="2"/>
      <c r="TEQ880" s="2"/>
      <c r="TER880" s="2"/>
      <c r="TES880" s="2"/>
      <c r="TET880" s="2"/>
      <c r="TEU880" s="2"/>
      <c r="TEV880" s="2"/>
      <c r="TEW880" s="2"/>
      <c r="TEX880" s="2"/>
      <c r="TEY880" s="2"/>
      <c r="TEZ880" s="2"/>
      <c r="TFA880" s="2"/>
      <c r="TFB880" s="2"/>
      <c r="TFC880" s="2"/>
      <c r="TFD880" s="2"/>
      <c r="TFE880" s="2"/>
      <c r="TFF880" s="2"/>
      <c r="TFG880" s="2"/>
      <c r="TFH880" s="2"/>
      <c r="TFI880" s="2"/>
      <c r="TFJ880" s="2"/>
      <c r="TFK880" s="2"/>
      <c r="TFL880" s="2"/>
      <c r="TFM880" s="2"/>
      <c r="TFN880" s="2"/>
      <c r="TFO880" s="2"/>
      <c r="TFP880" s="2"/>
      <c r="TFQ880" s="2"/>
      <c r="TFR880" s="2"/>
      <c r="TFS880" s="2"/>
      <c r="TFT880" s="2"/>
      <c r="TFU880" s="2"/>
      <c r="TFV880" s="2"/>
      <c r="TFW880" s="2"/>
      <c r="TFX880" s="2"/>
      <c r="TFY880" s="2"/>
      <c r="TFZ880" s="2"/>
      <c r="TGA880" s="2"/>
      <c r="TGB880" s="2"/>
      <c r="TGC880" s="2"/>
      <c r="TGD880" s="2"/>
      <c r="TGE880" s="2"/>
      <c r="TGF880" s="2"/>
      <c r="TGG880" s="2"/>
      <c r="TGH880" s="2"/>
      <c r="TGI880" s="2"/>
      <c r="TGJ880" s="2"/>
      <c r="TGK880" s="2"/>
      <c r="TGL880" s="2"/>
      <c r="TGM880" s="2"/>
      <c r="TGN880" s="2"/>
      <c r="TGO880" s="2"/>
      <c r="TGP880" s="2"/>
      <c r="TGQ880" s="2"/>
      <c r="TGR880" s="2"/>
      <c r="TGS880" s="2"/>
      <c r="TGT880" s="2"/>
      <c r="TGU880" s="2"/>
      <c r="TGV880" s="2"/>
      <c r="TGW880" s="2"/>
      <c r="TGX880" s="2"/>
      <c r="TGY880" s="2"/>
      <c r="TGZ880" s="2"/>
      <c r="THA880" s="2"/>
      <c r="THB880" s="2"/>
      <c r="THC880" s="2"/>
      <c r="THD880" s="2"/>
      <c r="THE880" s="2"/>
      <c r="THF880" s="2"/>
      <c r="THG880" s="2"/>
      <c r="THH880" s="2"/>
      <c r="THI880" s="2"/>
      <c r="THJ880" s="2"/>
      <c r="THK880" s="2"/>
      <c r="THL880" s="2"/>
      <c r="THM880" s="2"/>
      <c r="THN880" s="2"/>
      <c r="THO880" s="2"/>
      <c r="THP880" s="2"/>
      <c r="THQ880" s="2"/>
      <c r="THR880" s="2"/>
      <c r="THS880" s="2"/>
      <c r="THT880" s="2"/>
      <c r="THU880" s="2"/>
      <c r="THV880" s="2"/>
      <c r="THW880" s="2"/>
      <c r="THX880" s="2"/>
      <c r="THY880" s="2"/>
      <c r="THZ880" s="2"/>
      <c r="TIA880" s="2"/>
      <c r="TIB880" s="2"/>
      <c r="TIC880" s="2"/>
      <c r="TID880" s="2"/>
      <c r="TIE880" s="2"/>
      <c r="TIF880" s="2"/>
      <c r="TIG880" s="2"/>
      <c r="TIH880" s="2"/>
      <c r="TII880" s="2"/>
      <c r="TIJ880" s="2"/>
      <c r="TIK880" s="2"/>
      <c r="TIL880" s="2"/>
      <c r="TIM880" s="2"/>
      <c r="TIN880" s="2"/>
      <c r="TIO880" s="2"/>
      <c r="TIP880" s="2"/>
      <c r="TIQ880" s="2"/>
      <c r="TIR880" s="2"/>
      <c r="TIS880" s="2"/>
      <c r="TIT880" s="2"/>
      <c r="TIU880" s="2"/>
      <c r="TIV880" s="2"/>
      <c r="TIW880" s="2"/>
      <c r="TIX880" s="2"/>
      <c r="TIY880" s="2"/>
      <c r="TIZ880" s="2"/>
      <c r="TJA880" s="2"/>
      <c r="TJB880" s="2"/>
      <c r="TJC880" s="2"/>
      <c r="TJD880" s="2"/>
      <c r="TJE880" s="2"/>
      <c r="TJF880" s="2"/>
      <c r="TJG880" s="2"/>
      <c r="TJH880" s="2"/>
      <c r="TJI880" s="2"/>
      <c r="TJJ880" s="2"/>
      <c r="TJK880" s="2"/>
      <c r="TJL880" s="2"/>
      <c r="TJM880" s="2"/>
      <c r="TJN880" s="2"/>
      <c r="TJO880" s="2"/>
      <c r="TJP880" s="2"/>
      <c r="TJQ880" s="2"/>
      <c r="TJR880" s="2"/>
      <c r="TJS880" s="2"/>
      <c r="TJT880" s="2"/>
      <c r="TJU880" s="2"/>
      <c r="TJV880" s="2"/>
      <c r="TJW880" s="2"/>
      <c r="TJX880" s="2"/>
      <c r="TJY880" s="2"/>
      <c r="TJZ880" s="2"/>
      <c r="TKA880" s="2"/>
      <c r="TKB880" s="2"/>
      <c r="TKC880" s="2"/>
      <c r="TKD880" s="2"/>
      <c r="TKE880" s="2"/>
      <c r="TKF880" s="2"/>
      <c r="TKG880" s="2"/>
      <c r="TKH880" s="2"/>
      <c r="TKI880" s="2"/>
      <c r="TKJ880" s="2"/>
      <c r="TKK880" s="2"/>
      <c r="TKL880" s="2"/>
      <c r="TKM880" s="2"/>
      <c r="TKN880" s="2"/>
      <c r="TKO880" s="2"/>
      <c r="TKP880" s="2"/>
      <c r="TKQ880" s="2"/>
      <c r="TKR880" s="2"/>
      <c r="TKS880" s="2"/>
      <c r="TKT880" s="2"/>
      <c r="TKU880" s="2"/>
      <c r="TKV880" s="2"/>
      <c r="TKW880" s="2"/>
      <c r="TKX880" s="2"/>
      <c r="TKY880" s="2"/>
      <c r="TKZ880" s="2"/>
      <c r="TLA880" s="2"/>
      <c r="TLB880" s="2"/>
      <c r="TLC880" s="2"/>
      <c r="TLD880" s="2"/>
      <c r="TLE880" s="2"/>
      <c r="TLF880" s="2"/>
      <c r="TLG880" s="2"/>
      <c r="TLH880" s="2"/>
      <c r="TLI880" s="2"/>
      <c r="TLJ880" s="2"/>
      <c r="TLK880" s="2"/>
      <c r="TLL880" s="2"/>
      <c r="TLM880" s="2"/>
      <c r="TLN880" s="2"/>
      <c r="TLO880" s="2"/>
      <c r="TLP880" s="2"/>
      <c r="TLQ880" s="2"/>
      <c r="TLR880" s="2"/>
      <c r="TLS880" s="2"/>
      <c r="TLT880" s="2"/>
      <c r="TLU880" s="2"/>
      <c r="TLV880" s="2"/>
      <c r="TLW880" s="2"/>
      <c r="TLX880" s="2"/>
      <c r="TLY880" s="2"/>
      <c r="TLZ880" s="2"/>
      <c r="TMA880" s="2"/>
      <c r="TMB880" s="2"/>
      <c r="TMC880" s="2"/>
      <c r="TMD880" s="2"/>
      <c r="TME880" s="2"/>
      <c r="TMF880" s="2"/>
      <c r="TMG880" s="2"/>
      <c r="TMH880" s="2"/>
      <c r="TMI880" s="2"/>
      <c r="TMJ880" s="2"/>
      <c r="TMK880" s="2"/>
      <c r="TML880" s="2"/>
      <c r="TMM880" s="2"/>
      <c r="TMN880" s="2"/>
      <c r="TMO880" s="2"/>
      <c r="TMP880" s="2"/>
      <c r="TMQ880" s="2"/>
      <c r="TMR880" s="2"/>
      <c r="TMS880" s="2"/>
      <c r="TMT880" s="2"/>
      <c r="TMU880" s="2"/>
      <c r="TMV880" s="2"/>
      <c r="TMW880" s="2"/>
      <c r="TMX880" s="2"/>
      <c r="TMY880" s="2"/>
      <c r="TMZ880" s="2"/>
      <c r="TNA880" s="2"/>
      <c r="TNB880" s="2"/>
      <c r="TNC880" s="2"/>
      <c r="TND880" s="2"/>
      <c r="TNE880" s="2"/>
      <c r="TNF880" s="2"/>
      <c r="TNG880" s="2"/>
      <c r="TNH880" s="2"/>
      <c r="TNI880" s="2"/>
      <c r="TNJ880" s="2"/>
      <c r="TNK880" s="2"/>
      <c r="TNL880" s="2"/>
      <c r="TNM880" s="2"/>
      <c r="TNN880" s="2"/>
      <c r="TNO880" s="2"/>
      <c r="TNP880" s="2"/>
      <c r="TNQ880" s="2"/>
      <c r="TNR880" s="2"/>
      <c r="TNS880" s="2"/>
      <c r="TNT880" s="2"/>
      <c r="TNU880" s="2"/>
      <c r="TNV880" s="2"/>
      <c r="TNW880" s="2"/>
      <c r="TNX880" s="2"/>
      <c r="TNY880" s="2"/>
      <c r="TNZ880" s="2"/>
      <c r="TOA880" s="2"/>
      <c r="TOB880" s="2"/>
      <c r="TOC880" s="2"/>
      <c r="TOD880" s="2"/>
      <c r="TOE880" s="2"/>
      <c r="TOF880" s="2"/>
      <c r="TOG880" s="2"/>
      <c r="TOH880" s="2"/>
      <c r="TOI880" s="2"/>
      <c r="TOJ880" s="2"/>
      <c r="TOK880" s="2"/>
      <c r="TOL880" s="2"/>
      <c r="TOM880" s="2"/>
      <c r="TON880" s="2"/>
      <c r="TOO880" s="2"/>
      <c r="TOP880" s="2"/>
      <c r="TOQ880" s="2"/>
      <c r="TOR880" s="2"/>
      <c r="TOS880" s="2"/>
      <c r="TOT880" s="2"/>
      <c r="TOU880" s="2"/>
      <c r="TOV880" s="2"/>
      <c r="TOW880" s="2"/>
      <c r="TOX880" s="2"/>
      <c r="TOY880" s="2"/>
      <c r="TOZ880" s="2"/>
      <c r="TPA880" s="2"/>
      <c r="TPB880" s="2"/>
      <c r="TPC880" s="2"/>
      <c r="TPD880" s="2"/>
      <c r="TPE880" s="2"/>
      <c r="TPF880" s="2"/>
      <c r="TPG880" s="2"/>
      <c r="TPH880" s="2"/>
      <c r="TPI880" s="2"/>
      <c r="TPJ880" s="2"/>
      <c r="TPK880" s="2"/>
      <c r="TPL880" s="2"/>
      <c r="TPM880" s="2"/>
      <c r="TPN880" s="2"/>
      <c r="TPO880" s="2"/>
      <c r="TPP880" s="2"/>
      <c r="TPQ880" s="2"/>
      <c r="TPR880" s="2"/>
      <c r="TPS880" s="2"/>
      <c r="TPT880" s="2"/>
      <c r="TPU880" s="2"/>
      <c r="TPV880" s="2"/>
      <c r="TPW880" s="2"/>
      <c r="TPX880" s="2"/>
      <c r="TPY880" s="2"/>
      <c r="TPZ880" s="2"/>
      <c r="TQA880" s="2"/>
      <c r="TQB880" s="2"/>
      <c r="TQC880" s="2"/>
      <c r="TQD880" s="2"/>
      <c r="TQE880" s="2"/>
      <c r="TQF880" s="2"/>
      <c r="TQG880" s="2"/>
      <c r="TQH880" s="2"/>
      <c r="TQI880" s="2"/>
      <c r="TQJ880" s="2"/>
      <c r="TQK880" s="2"/>
      <c r="TQL880" s="2"/>
      <c r="TQM880" s="2"/>
      <c r="TQN880" s="2"/>
      <c r="TQO880" s="2"/>
      <c r="TQP880" s="2"/>
      <c r="TQQ880" s="2"/>
      <c r="TQR880" s="2"/>
      <c r="TQS880" s="2"/>
      <c r="TQT880" s="2"/>
      <c r="TQU880" s="2"/>
      <c r="TQV880" s="2"/>
      <c r="TQW880" s="2"/>
      <c r="TQX880" s="2"/>
      <c r="TQY880" s="2"/>
      <c r="TQZ880" s="2"/>
      <c r="TRA880" s="2"/>
      <c r="TRB880" s="2"/>
      <c r="TRC880" s="2"/>
      <c r="TRD880" s="2"/>
      <c r="TRE880" s="2"/>
      <c r="TRF880" s="2"/>
      <c r="TRG880" s="2"/>
      <c r="TRH880" s="2"/>
      <c r="TRI880" s="2"/>
      <c r="TRJ880" s="2"/>
      <c r="TRK880" s="2"/>
      <c r="TRL880" s="2"/>
      <c r="TRM880" s="2"/>
      <c r="TRN880" s="2"/>
      <c r="TRO880" s="2"/>
      <c r="TRP880" s="2"/>
      <c r="TRQ880" s="2"/>
      <c r="TRR880" s="2"/>
      <c r="TRS880" s="2"/>
      <c r="TRT880" s="2"/>
      <c r="TRU880" s="2"/>
      <c r="TRV880" s="2"/>
      <c r="TRW880" s="2"/>
      <c r="TRX880" s="2"/>
      <c r="TRY880" s="2"/>
      <c r="TRZ880" s="2"/>
      <c r="TSA880" s="2"/>
      <c r="TSB880" s="2"/>
      <c r="TSC880" s="2"/>
      <c r="TSD880" s="2"/>
      <c r="TSE880" s="2"/>
      <c r="TSF880" s="2"/>
      <c r="TSG880" s="2"/>
      <c r="TSH880" s="2"/>
      <c r="TSI880" s="2"/>
      <c r="TSJ880" s="2"/>
      <c r="TSK880" s="2"/>
      <c r="TSL880" s="2"/>
      <c r="TSM880" s="2"/>
      <c r="TSN880" s="2"/>
      <c r="TSO880" s="2"/>
      <c r="TSP880" s="2"/>
      <c r="TSQ880" s="2"/>
      <c r="TSR880" s="2"/>
      <c r="TSS880" s="2"/>
      <c r="TST880" s="2"/>
      <c r="TSU880" s="2"/>
      <c r="TSV880" s="2"/>
      <c r="TSW880" s="2"/>
      <c r="TSX880" s="2"/>
      <c r="TSY880" s="2"/>
      <c r="TSZ880" s="2"/>
      <c r="TTA880" s="2"/>
      <c r="TTB880" s="2"/>
      <c r="TTC880" s="2"/>
      <c r="TTD880" s="2"/>
      <c r="TTE880" s="2"/>
      <c r="TTF880" s="2"/>
      <c r="TTG880" s="2"/>
      <c r="TTH880" s="2"/>
      <c r="TTI880" s="2"/>
      <c r="TTJ880" s="2"/>
      <c r="TTK880" s="2"/>
      <c r="TTL880" s="2"/>
      <c r="TTM880" s="2"/>
      <c r="TTN880" s="2"/>
      <c r="TTO880" s="2"/>
      <c r="TTP880" s="2"/>
      <c r="TTQ880" s="2"/>
      <c r="TTR880" s="2"/>
      <c r="TTS880" s="2"/>
      <c r="TTT880" s="2"/>
      <c r="TTU880" s="2"/>
      <c r="TTV880" s="2"/>
      <c r="TTW880" s="2"/>
      <c r="TTX880" s="2"/>
      <c r="TTY880" s="2"/>
      <c r="TTZ880" s="2"/>
      <c r="TUA880" s="2"/>
      <c r="TUB880" s="2"/>
      <c r="TUC880" s="2"/>
      <c r="TUD880" s="2"/>
      <c r="TUE880" s="2"/>
      <c r="TUF880" s="2"/>
      <c r="TUG880" s="2"/>
      <c r="TUH880" s="2"/>
      <c r="TUI880" s="2"/>
      <c r="TUJ880" s="2"/>
      <c r="TUK880" s="2"/>
      <c r="TUL880" s="2"/>
      <c r="TUM880" s="2"/>
      <c r="TUN880" s="2"/>
      <c r="TUO880" s="2"/>
      <c r="TUP880" s="2"/>
      <c r="TUQ880" s="2"/>
      <c r="TUR880" s="2"/>
      <c r="TUS880" s="2"/>
      <c r="TUT880" s="2"/>
      <c r="TUU880" s="2"/>
      <c r="TUV880" s="2"/>
      <c r="TUW880" s="2"/>
      <c r="TUX880" s="2"/>
      <c r="TUY880" s="2"/>
      <c r="TUZ880" s="2"/>
      <c r="TVA880" s="2"/>
      <c r="TVB880" s="2"/>
      <c r="TVC880" s="2"/>
      <c r="TVD880" s="2"/>
      <c r="TVE880" s="2"/>
      <c r="TVF880" s="2"/>
      <c r="TVG880" s="2"/>
      <c r="TVH880" s="2"/>
      <c r="TVI880" s="2"/>
      <c r="TVJ880" s="2"/>
      <c r="TVK880" s="2"/>
      <c r="TVL880" s="2"/>
      <c r="TVM880" s="2"/>
      <c r="TVN880" s="2"/>
      <c r="TVO880" s="2"/>
      <c r="TVP880" s="2"/>
      <c r="TVQ880" s="2"/>
      <c r="TVR880" s="2"/>
      <c r="TVS880" s="2"/>
      <c r="TVT880" s="2"/>
      <c r="TVU880" s="2"/>
      <c r="TVV880" s="2"/>
      <c r="TVW880" s="2"/>
      <c r="TVX880" s="2"/>
      <c r="TVY880" s="2"/>
      <c r="TVZ880" s="2"/>
      <c r="TWA880" s="2"/>
      <c r="TWB880" s="2"/>
      <c r="TWC880" s="2"/>
      <c r="TWD880" s="2"/>
      <c r="TWE880" s="2"/>
      <c r="TWF880" s="2"/>
      <c r="TWG880" s="2"/>
      <c r="TWH880" s="2"/>
      <c r="TWI880" s="2"/>
      <c r="TWJ880" s="2"/>
      <c r="TWK880" s="2"/>
      <c r="TWL880" s="2"/>
      <c r="TWM880" s="2"/>
      <c r="TWN880" s="2"/>
      <c r="TWO880" s="2"/>
      <c r="TWP880" s="2"/>
      <c r="TWQ880" s="2"/>
      <c r="TWR880" s="2"/>
      <c r="TWS880" s="2"/>
      <c r="TWT880" s="2"/>
      <c r="TWU880" s="2"/>
      <c r="TWV880" s="2"/>
      <c r="TWW880" s="2"/>
      <c r="TWX880" s="2"/>
      <c r="TWY880" s="2"/>
      <c r="TWZ880" s="2"/>
      <c r="TXA880" s="2"/>
      <c r="TXB880" s="2"/>
      <c r="TXC880" s="2"/>
      <c r="TXD880" s="2"/>
      <c r="TXE880" s="2"/>
      <c r="TXF880" s="2"/>
      <c r="TXG880" s="2"/>
      <c r="TXH880" s="2"/>
      <c r="TXI880" s="2"/>
      <c r="TXJ880" s="2"/>
      <c r="TXK880" s="2"/>
      <c r="TXL880" s="2"/>
      <c r="TXM880" s="2"/>
      <c r="TXN880" s="2"/>
      <c r="TXO880" s="2"/>
      <c r="TXP880" s="2"/>
      <c r="TXQ880" s="2"/>
      <c r="TXR880" s="2"/>
      <c r="TXS880" s="2"/>
      <c r="TXT880" s="2"/>
      <c r="TXU880" s="2"/>
      <c r="TXV880" s="2"/>
      <c r="TXW880" s="2"/>
      <c r="TXX880" s="2"/>
      <c r="TXY880" s="2"/>
      <c r="TXZ880" s="2"/>
      <c r="TYA880" s="2"/>
      <c r="TYB880" s="2"/>
      <c r="TYC880" s="2"/>
      <c r="TYD880" s="2"/>
      <c r="TYE880" s="2"/>
      <c r="TYF880" s="2"/>
      <c r="TYG880" s="2"/>
      <c r="TYH880" s="2"/>
      <c r="TYI880" s="2"/>
      <c r="TYJ880" s="2"/>
      <c r="TYK880" s="2"/>
      <c r="TYL880" s="2"/>
      <c r="TYM880" s="2"/>
      <c r="TYN880" s="2"/>
      <c r="TYO880" s="2"/>
      <c r="TYP880" s="2"/>
      <c r="TYQ880" s="2"/>
      <c r="TYR880" s="2"/>
      <c r="TYS880" s="2"/>
      <c r="TYT880" s="2"/>
      <c r="TYU880" s="2"/>
      <c r="TYV880" s="2"/>
      <c r="TYW880" s="2"/>
      <c r="TYX880" s="2"/>
      <c r="TYY880" s="2"/>
      <c r="TYZ880" s="2"/>
      <c r="TZA880" s="2"/>
      <c r="TZB880" s="2"/>
      <c r="TZC880" s="2"/>
      <c r="TZD880" s="2"/>
      <c r="TZE880" s="2"/>
      <c r="TZF880" s="2"/>
      <c r="TZG880" s="2"/>
      <c r="TZH880" s="2"/>
      <c r="TZI880" s="2"/>
      <c r="TZJ880" s="2"/>
      <c r="TZK880" s="2"/>
      <c r="TZL880" s="2"/>
      <c r="TZM880" s="2"/>
      <c r="TZN880" s="2"/>
      <c r="TZO880" s="2"/>
      <c r="TZP880" s="2"/>
      <c r="TZQ880" s="2"/>
      <c r="TZR880" s="2"/>
      <c r="TZS880" s="2"/>
      <c r="TZT880" s="2"/>
      <c r="TZU880" s="2"/>
      <c r="TZV880" s="2"/>
      <c r="TZW880" s="2"/>
      <c r="TZX880" s="2"/>
      <c r="TZY880" s="2"/>
      <c r="TZZ880" s="2"/>
      <c r="UAA880" s="2"/>
      <c r="UAB880" s="2"/>
      <c r="UAC880" s="2"/>
      <c r="UAD880" s="2"/>
      <c r="UAE880" s="2"/>
      <c r="UAF880" s="2"/>
      <c r="UAG880" s="2"/>
      <c r="UAH880" s="2"/>
      <c r="UAI880" s="2"/>
      <c r="UAJ880" s="2"/>
      <c r="UAK880" s="2"/>
      <c r="UAL880" s="2"/>
      <c r="UAM880" s="2"/>
      <c r="UAN880" s="2"/>
      <c r="UAO880" s="2"/>
      <c r="UAP880" s="2"/>
      <c r="UAQ880" s="2"/>
      <c r="UAR880" s="2"/>
      <c r="UAS880" s="2"/>
      <c r="UAT880" s="2"/>
      <c r="UAU880" s="2"/>
      <c r="UAV880" s="2"/>
      <c r="UAW880" s="2"/>
      <c r="UAX880" s="2"/>
      <c r="UAY880" s="2"/>
      <c r="UAZ880" s="2"/>
      <c r="UBA880" s="2"/>
      <c r="UBB880" s="2"/>
      <c r="UBC880" s="2"/>
      <c r="UBD880" s="2"/>
      <c r="UBE880" s="2"/>
      <c r="UBF880" s="2"/>
      <c r="UBG880" s="2"/>
      <c r="UBH880" s="2"/>
      <c r="UBI880" s="2"/>
      <c r="UBJ880" s="2"/>
      <c r="UBK880" s="2"/>
      <c r="UBL880" s="2"/>
      <c r="UBM880" s="2"/>
      <c r="UBN880" s="2"/>
      <c r="UBO880" s="2"/>
      <c r="UBP880" s="2"/>
      <c r="UBQ880" s="2"/>
      <c r="UBR880" s="2"/>
      <c r="UBS880" s="2"/>
      <c r="UBT880" s="2"/>
      <c r="UBU880" s="2"/>
      <c r="UBV880" s="2"/>
      <c r="UBW880" s="2"/>
      <c r="UBX880" s="2"/>
      <c r="UBY880" s="2"/>
      <c r="UBZ880" s="2"/>
      <c r="UCA880" s="2"/>
      <c r="UCB880" s="2"/>
      <c r="UCC880" s="2"/>
      <c r="UCD880" s="2"/>
      <c r="UCE880" s="2"/>
      <c r="UCF880" s="2"/>
      <c r="UCG880" s="2"/>
      <c r="UCH880" s="2"/>
      <c r="UCI880" s="2"/>
      <c r="UCJ880" s="2"/>
      <c r="UCK880" s="2"/>
      <c r="UCL880" s="2"/>
      <c r="UCM880" s="2"/>
      <c r="UCN880" s="2"/>
      <c r="UCO880" s="2"/>
      <c r="UCP880" s="2"/>
      <c r="UCQ880" s="2"/>
      <c r="UCR880" s="2"/>
      <c r="UCS880" s="2"/>
      <c r="UCT880" s="2"/>
      <c r="UCU880" s="2"/>
      <c r="UCV880" s="2"/>
      <c r="UCW880" s="2"/>
      <c r="UCX880" s="2"/>
      <c r="UCY880" s="2"/>
      <c r="UCZ880" s="2"/>
      <c r="UDA880" s="2"/>
      <c r="UDB880" s="2"/>
      <c r="UDC880" s="2"/>
      <c r="UDD880" s="2"/>
      <c r="UDE880" s="2"/>
      <c r="UDF880" s="2"/>
      <c r="UDG880" s="2"/>
      <c r="UDH880" s="2"/>
      <c r="UDI880" s="2"/>
      <c r="UDJ880" s="2"/>
      <c r="UDK880" s="2"/>
      <c r="UDL880" s="2"/>
      <c r="UDM880" s="2"/>
      <c r="UDN880" s="2"/>
      <c r="UDO880" s="2"/>
      <c r="UDP880" s="2"/>
      <c r="UDQ880" s="2"/>
      <c r="UDR880" s="2"/>
      <c r="UDS880" s="2"/>
      <c r="UDT880" s="2"/>
      <c r="UDU880" s="2"/>
      <c r="UDV880" s="2"/>
      <c r="UDW880" s="2"/>
      <c r="UDX880" s="2"/>
      <c r="UDY880" s="2"/>
      <c r="UDZ880" s="2"/>
      <c r="UEA880" s="2"/>
      <c r="UEB880" s="2"/>
      <c r="UEC880" s="2"/>
      <c r="UED880" s="2"/>
      <c r="UEE880" s="2"/>
      <c r="UEF880" s="2"/>
      <c r="UEG880" s="2"/>
      <c r="UEH880" s="2"/>
      <c r="UEI880" s="2"/>
      <c r="UEJ880" s="2"/>
      <c r="UEK880" s="2"/>
      <c r="UEL880" s="2"/>
      <c r="UEM880" s="2"/>
      <c r="UEN880" s="2"/>
      <c r="UEO880" s="2"/>
      <c r="UEP880" s="2"/>
      <c r="UEQ880" s="2"/>
      <c r="UER880" s="2"/>
      <c r="UES880" s="2"/>
      <c r="UET880" s="2"/>
      <c r="UEU880" s="2"/>
      <c r="UEV880" s="2"/>
      <c r="UEW880" s="2"/>
      <c r="UEX880" s="2"/>
      <c r="UEY880" s="2"/>
      <c r="UEZ880" s="2"/>
      <c r="UFA880" s="2"/>
      <c r="UFB880" s="2"/>
      <c r="UFC880" s="2"/>
      <c r="UFD880" s="2"/>
      <c r="UFE880" s="2"/>
      <c r="UFF880" s="2"/>
      <c r="UFG880" s="2"/>
      <c r="UFH880" s="2"/>
      <c r="UFI880" s="2"/>
      <c r="UFJ880" s="2"/>
      <c r="UFK880" s="2"/>
      <c r="UFL880" s="2"/>
      <c r="UFM880" s="2"/>
      <c r="UFN880" s="2"/>
      <c r="UFO880" s="2"/>
      <c r="UFP880" s="2"/>
      <c r="UFQ880" s="2"/>
      <c r="UFR880" s="2"/>
      <c r="UFS880" s="2"/>
      <c r="UFT880" s="2"/>
      <c r="UFU880" s="2"/>
      <c r="UFV880" s="2"/>
      <c r="UFW880" s="2"/>
      <c r="UFX880" s="2"/>
      <c r="UFY880" s="2"/>
      <c r="UFZ880" s="2"/>
      <c r="UGA880" s="2"/>
      <c r="UGB880" s="2"/>
      <c r="UGC880" s="2"/>
      <c r="UGD880" s="2"/>
      <c r="UGE880" s="2"/>
      <c r="UGF880" s="2"/>
      <c r="UGG880" s="2"/>
      <c r="UGH880" s="2"/>
      <c r="UGI880" s="2"/>
      <c r="UGJ880" s="2"/>
      <c r="UGK880" s="2"/>
      <c r="UGL880" s="2"/>
      <c r="UGM880" s="2"/>
      <c r="UGN880" s="2"/>
      <c r="UGO880" s="2"/>
      <c r="UGP880" s="2"/>
      <c r="UGQ880" s="2"/>
      <c r="UGR880" s="2"/>
      <c r="UGS880" s="2"/>
      <c r="UGT880" s="2"/>
      <c r="UGU880" s="2"/>
      <c r="UGV880" s="2"/>
      <c r="UGW880" s="2"/>
      <c r="UGX880" s="2"/>
      <c r="UGY880" s="2"/>
      <c r="UGZ880" s="2"/>
      <c r="UHA880" s="2"/>
      <c r="UHB880" s="2"/>
      <c r="UHC880" s="2"/>
      <c r="UHD880" s="2"/>
      <c r="UHE880" s="2"/>
      <c r="UHF880" s="2"/>
      <c r="UHG880" s="2"/>
      <c r="UHH880" s="2"/>
      <c r="UHI880" s="2"/>
      <c r="UHJ880" s="2"/>
      <c r="UHK880" s="2"/>
      <c r="UHL880" s="2"/>
      <c r="UHM880" s="2"/>
      <c r="UHN880" s="2"/>
      <c r="UHO880" s="2"/>
      <c r="UHP880" s="2"/>
      <c r="UHQ880" s="2"/>
      <c r="UHR880" s="2"/>
      <c r="UHS880" s="2"/>
      <c r="UHT880" s="2"/>
      <c r="UHU880" s="2"/>
      <c r="UHV880" s="2"/>
      <c r="UHW880" s="2"/>
      <c r="UHX880" s="2"/>
      <c r="UHY880" s="2"/>
      <c r="UHZ880" s="2"/>
      <c r="UIA880" s="2"/>
      <c r="UIB880" s="2"/>
      <c r="UIC880" s="2"/>
      <c r="UID880" s="2"/>
      <c r="UIE880" s="2"/>
      <c r="UIF880" s="2"/>
      <c r="UIG880" s="2"/>
      <c r="UIH880" s="2"/>
      <c r="UII880" s="2"/>
      <c r="UIJ880" s="2"/>
      <c r="UIK880" s="2"/>
      <c r="UIL880" s="2"/>
      <c r="UIM880" s="2"/>
      <c r="UIN880" s="2"/>
      <c r="UIO880" s="2"/>
      <c r="UIP880" s="2"/>
      <c r="UIQ880" s="2"/>
      <c r="UIR880" s="2"/>
      <c r="UIS880" s="2"/>
      <c r="UIT880" s="2"/>
      <c r="UIU880" s="2"/>
      <c r="UIV880" s="2"/>
      <c r="UIW880" s="2"/>
      <c r="UIX880" s="2"/>
      <c r="UIY880" s="2"/>
      <c r="UIZ880" s="2"/>
      <c r="UJA880" s="2"/>
      <c r="UJB880" s="2"/>
      <c r="UJC880" s="2"/>
      <c r="UJD880" s="2"/>
      <c r="UJE880" s="2"/>
      <c r="UJF880" s="2"/>
      <c r="UJG880" s="2"/>
      <c r="UJH880" s="2"/>
      <c r="UJI880" s="2"/>
      <c r="UJJ880" s="2"/>
      <c r="UJK880" s="2"/>
      <c r="UJL880" s="2"/>
      <c r="UJM880" s="2"/>
      <c r="UJN880" s="2"/>
      <c r="UJO880" s="2"/>
      <c r="UJP880" s="2"/>
      <c r="UJQ880" s="2"/>
      <c r="UJR880" s="2"/>
      <c r="UJS880" s="2"/>
      <c r="UJT880" s="2"/>
      <c r="UJU880" s="2"/>
      <c r="UJV880" s="2"/>
      <c r="UJW880" s="2"/>
      <c r="UJX880" s="2"/>
      <c r="UJY880" s="2"/>
      <c r="UJZ880" s="2"/>
      <c r="UKA880" s="2"/>
      <c r="UKB880" s="2"/>
      <c r="UKC880" s="2"/>
      <c r="UKD880" s="2"/>
      <c r="UKE880" s="2"/>
      <c r="UKF880" s="2"/>
      <c r="UKG880" s="2"/>
      <c r="UKH880" s="2"/>
      <c r="UKI880" s="2"/>
      <c r="UKJ880" s="2"/>
      <c r="UKK880" s="2"/>
      <c r="UKL880" s="2"/>
      <c r="UKM880" s="2"/>
      <c r="UKN880" s="2"/>
      <c r="UKO880" s="2"/>
      <c r="UKP880" s="2"/>
      <c r="UKQ880" s="2"/>
      <c r="UKR880" s="2"/>
      <c r="UKS880" s="2"/>
      <c r="UKT880" s="2"/>
      <c r="UKU880" s="2"/>
      <c r="UKV880" s="2"/>
      <c r="UKW880" s="2"/>
      <c r="UKX880" s="2"/>
      <c r="UKY880" s="2"/>
      <c r="UKZ880" s="2"/>
      <c r="ULA880" s="2"/>
      <c r="ULB880" s="2"/>
      <c r="ULC880" s="2"/>
      <c r="ULD880" s="2"/>
      <c r="ULE880" s="2"/>
      <c r="ULF880" s="2"/>
      <c r="ULG880" s="2"/>
      <c r="ULH880" s="2"/>
      <c r="ULI880" s="2"/>
      <c r="ULJ880" s="2"/>
      <c r="ULK880" s="2"/>
      <c r="ULL880" s="2"/>
      <c r="ULM880" s="2"/>
      <c r="ULN880" s="2"/>
      <c r="ULO880" s="2"/>
      <c r="ULP880" s="2"/>
      <c r="ULQ880" s="2"/>
      <c r="ULR880" s="2"/>
      <c r="ULS880" s="2"/>
      <c r="ULT880" s="2"/>
      <c r="ULU880" s="2"/>
      <c r="ULV880" s="2"/>
      <c r="ULW880" s="2"/>
      <c r="ULX880" s="2"/>
      <c r="ULY880" s="2"/>
      <c r="ULZ880" s="2"/>
      <c r="UMA880" s="2"/>
      <c r="UMB880" s="2"/>
      <c r="UMC880" s="2"/>
      <c r="UMD880" s="2"/>
      <c r="UME880" s="2"/>
      <c r="UMF880" s="2"/>
      <c r="UMG880" s="2"/>
      <c r="UMH880" s="2"/>
      <c r="UMI880" s="2"/>
      <c r="UMJ880" s="2"/>
      <c r="UMK880" s="2"/>
      <c r="UML880" s="2"/>
      <c r="UMM880" s="2"/>
      <c r="UMN880" s="2"/>
      <c r="UMO880" s="2"/>
      <c r="UMP880" s="2"/>
      <c r="UMQ880" s="2"/>
      <c r="UMR880" s="2"/>
      <c r="UMS880" s="2"/>
      <c r="UMT880" s="2"/>
      <c r="UMU880" s="2"/>
      <c r="UMV880" s="2"/>
      <c r="UMW880" s="2"/>
      <c r="UMX880" s="2"/>
      <c r="UMY880" s="2"/>
      <c r="UMZ880" s="2"/>
      <c r="UNA880" s="2"/>
      <c r="UNB880" s="2"/>
      <c r="UNC880" s="2"/>
      <c r="UND880" s="2"/>
      <c r="UNE880" s="2"/>
      <c r="UNF880" s="2"/>
      <c r="UNG880" s="2"/>
      <c r="UNH880" s="2"/>
      <c r="UNI880" s="2"/>
      <c r="UNJ880" s="2"/>
      <c r="UNK880" s="2"/>
      <c r="UNL880" s="2"/>
      <c r="UNM880" s="2"/>
      <c r="UNN880" s="2"/>
      <c r="UNO880" s="2"/>
      <c r="UNP880" s="2"/>
      <c r="UNQ880" s="2"/>
      <c r="UNR880" s="2"/>
      <c r="UNS880" s="2"/>
      <c r="UNT880" s="2"/>
      <c r="UNU880" s="2"/>
      <c r="UNV880" s="2"/>
      <c r="UNW880" s="2"/>
      <c r="UNX880" s="2"/>
      <c r="UNY880" s="2"/>
      <c r="UNZ880" s="2"/>
      <c r="UOA880" s="2"/>
      <c r="UOB880" s="2"/>
      <c r="UOC880" s="2"/>
      <c r="UOD880" s="2"/>
      <c r="UOE880" s="2"/>
      <c r="UOF880" s="2"/>
      <c r="UOG880" s="2"/>
      <c r="UOH880" s="2"/>
      <c r="UOI880" s="2"/>
      <c r="UOJ880" s="2"/>
      <c r="UOK880" s="2"/>
      <c r="UOL880" s="2"/>
      <c r="UOM880" s="2"/>
      <c r="UON880" s="2"/>
      <c r="UOO880" s="2"/>
      <c r="UOP880" s="2"/>
      <c r="UOQ880" s="2"/>
      <c r="UOR880" s="2"/>
      <c r="UOS880" s="2"/>
      <c r="UOT880" s="2"/>
      <c r="UOU880" s="2"/>
      <c r="UOV880" s="2"/>
      <c r="UOW880" s="2"/>
      <c r="UOX880" s="2"/>
      <c r="UOY880" s="2"/>
      <c r="UOZ880" s="2"/>
      <c r="UPA880" s="2"/>
      <c r="UPB880" s="2"/>
      <c r="UPC880" s="2"/>
      <c r="UPD880" s="2"/>
      <c r="UPE880" s="2"/>
      <c r="UPF880" s="2"/>
      <c r="UPG880" s="2"/>
      <c r="UPH880" s="2"/>
      <c r="UPI880" s="2"/>
      <c r="UPJ880" s="2"/>
      <c r="UPK880" s="2"/>
      <c r="UPL880" s="2"/>
      <c r="UPM880" s="2"/>
      <c r="UPN880" s="2"/>
      <c r="UPO880" s="2"/>
      <c r="UPP880" s="2"/>
      <c r="UPQ880" s="2"/>
      <c r="UPR880" s="2"/>
      <c r="UPS880" s="2"/>
      <c r="UPT880" s="2"/>
      <c r="UPU880" s="2"/>
      <c r="UPV880" s="2"/>
      <c r="UPW880" s="2"/>
      <c r="UPX880" s="2"/>
      <c r="UPY880" s="2"/>
      <c r="UPZ880" s="2"/>
      <c r="UQA880" s="2"/>
      <c r="UQB880" s="2"/>
      <c r="UQC880" s="2"/>
      <c r="UQD880" s="2"/>
      <c r="UQE880" s="2"/>
      <c r="UQF880" s="2"/>
      <c r="UQG880" s="2"/>
      <c r="UQH880" s="2"/>
      <c r="UQI880" s="2"/>
      <c r="UQJ880" s="2"/>
      <c r="UQK880" s="2"/>
      <c r="UQL880" s="2"/>
      <c r="UQM880" s="2"/>
      <c r="UQN880" s="2"/>
      <c r="UQO880" s="2"/>
      <c r="UQP880" s="2"/>
      <c r="UQQ880" s="2"/>
      <c r="UQR880" s="2"/>
      <c r="UQS880" s="2"/>
      <c r="UQT880" s="2"/>
      <c r="UQU880" s="2"/>
      <c r="UQV880" s="2"/>
      <c r="UQW880" s="2"/>
      <c r="UQX880" s="2"/>
      <c r="UQY880" s="2"/>
      <c r="UQZ880" s="2"/>
      <c r="URA880" s="2"/>
      <c r="URB880" s="2"/>
      <c r="URC880" s="2"/>
      <c r="URD880" s="2"/>
      <c r="URE880" s="2"/>
      <c r="URF880" s="2"/>
      <c r="URG880" s="2"/>
      <c r="URH880" s="2"/>
      <c r="URI880" s="2"/>
      <c r="URJ880" s="2"/>
      <c r="URK880" s="2"/>
      <c r="URL880" s="2"/>
      <c r="URM880" s="2"/>
      <c r="URN880" s="2"/>
      <c r="URO880" s="2"/>
      <c r="URP880" s="2"/>
      <c r="URQ880" s="2"/>
      <c r="URR880" s="2"/>
      <c r="URS880" s="2"/>
      <c r="URT880" s="2"/>
      <c r="URU880" s="2"/>
      <c r="URV880" s="2"/>
      <c r="URW880" s="2"/>
      <c r="URX880" s="2"/>
      <c r="URY880" s="2"/>
      <c r="URZ880" s="2"/>
      <c r="USA880" s="2"/>
      <c r="USB880" s="2"/>
      <c r="USC880" s="2"/>
      <c r="USD880" s="2"/>
      <c r="USE880" s="2"/>
      <c r="USF880" s="2"/>
      <c r="USG880" s="2"/>
      <c r="USH880" s="2"/>
      <c r="USI880" s="2"/>
      <c r="USJ880" s="2"/>
      <c r="USK880" s="2"/>
      <c r="USL880" s="2"/>
      <c r="USM880" s="2"/>
      <c r="USN880" s="2"/>
      <c r="USO880" s="2"/>
      <c r="USP880" s="2"/>
      <c r="USQ880" s="2"/>
      <c r="USR880" s="2"/>
      <c r="USS880" s="2"/>
      <c r="UST880" s="2"/>
      <c r="USU880" s="2"/>
      <c r="USV880" s="2"/>
      <c r="USW880" s="2"/>
      <c r="USX880" s="2"/>
      <c r="USY880" s="2"/>
      <c r="USZ880" s="2"/>
      <c r="UTA880" s="2"/>
      <c r="UTB880" s="2"/>
      <c r="UTC880" s="2"/>
      <c r="UTD880" s="2"/>
      <c r="UTE880" s="2"/>
      <c r="UTF880" s="2"/>
      <c r="UTG880" s="2"/>
      <c r="UTH880" s="2"/>
      <c r="UTI880" s="2"/>
      <c r="UTJ880" s="2"/>
      <c r="UTK880" s="2"/>
      <c r="UTL880" s="2"/>
      <c r="UTM880" s="2"/>
      <c r="UTN880" s="2"/>
      <c r="UTO880" s="2"/>
      <c r="UTP880" s="2"/>
      <c r="UTQ880" s="2"/>
      <c r="UTR880" s="2"/>
      <c r="UTS880" s="2"/>
      <c r="UTT880" s="2"/>
      <c r="UTU880" s="2"/>
      <c r="UTV880" s="2"/>
      <c r="UTW880" s="2"/>
      <c r="UTX880" s="2"/>
      <c r="UTY880" s="2"/>
      <c r="UTZ880" s="2"/>
      <c r="UUA880" s="2"/>
      <c r="UUB880" s="2"/>
      <c r="UUC880" s="2"/>
      <c r="UUD880" s="2"/>
      <c r="UUE880" s="2"/>
      <c r="UUF880" s="2"/>
      <c r="UUG880" s="2"/>
      <c r="UUH880" s="2"/>
      <c r="UUI880" s="2"/>
      <c r="UUJ880" s="2"/>
      <c r="UUK880" s="2"/>
      <c r="UUL880" s="2"/>
      <c r="UUM880" s="2"/>
      <c r="UUN880" s="2"/>
      <c r="UUO880" s="2"/>
      <c r="UUP880" s="2"/>
      <c r="UUQ880" s="2"/>
      <c r="UUR880" s="2"/>
      <c r="UUS880" s="2"/>
      <c r="UUT880" s="2"/>
      <c r="UUU880" s="2"/>
      <c r="UUV880" s="2"/>
      <c r="UUW880" s="2"/>
      <c r="UUX880" s="2"/>
      <c r="UUY880" s="2"/>
      <c r="UUZ880" s="2"/>
      <c r="UVA880" s="2"/>
      <c r="UVB880" s="2"/>
      <c r="UVC880" s="2"/>
      <c r="UVD880" s="2"/>
      <c r="UVE880" s="2"/>
      <c r="UVF880" s="2"/>
      <c r="UVG880" s="2"/>
      <c r="UVH880" s="2"/>
      <c r="UVI880" s="2"/>
      <c r="UVJ880" s="2"/>
      <c r="UVK880" s="2"/>
      <c r="UVL880" s="2"/>
      <c r="UVM880" s="2"/>
      <c r="UVN880" s="2"/>
      <c r="UVO880" s="2"/>
      <c r="UVP880" s="2"/>
      <c r="UVQ880" s="2"/>
      <c r="UVR880" s="2"/>
      <c r="UVS880" s="2"/>
      <c r="UVT880" s="2"/>
      <c r="UVU880" s="2"/>
      <c r="UVV880" s="2"/>
      <c r="UVW880" s="2"/>
      <c r="UVX880" s="2"/>
      <c r="UVY880" s="2"/>
      <c r="UVZ880" s="2"/>
      <c r="UWA880" s="2"/>
      <c r="UWB880" s="2"/>
      <c r="UWC880" s="2"/>
      <c r="UWD880" s="2"/>
      <c r="UWE880" s="2"/>
      <c r="UWF880" s="2"/>
      <c r="UWG880" s="2"/>
      <c r="UWH880" s="2"/>
      <c r="UWI880" s="2"/>
      <c r="UWJ880" s="2"/>
      <c r="UWK880" s="2"/>
      <c r="UWL880" s="2"/>
      <c r="UWM880" s="2"/>
      <c r="UWN880" s="2"/>
      <c r="UWO880" s="2"/>
      <c r="UWP880" s="2"/>
      <c r="UWQ880" s="2"/>
      <c r="UWR880" s="2"/>
      <c r="UWS880" s="2"/>
      <c r="UWT880" s="2"/>
      <c r="UWU880" s="2"/>
      <c r="UWV880" s="2"/>
      <c r="UWW880" s="2"/>
      <c r="UWX880" s="2"/>
      <c r="UWY880" s="2"/>
      <c r="UWZ880" s="2"/>
      <c r="UXA880" s="2"/>
      <c r="UXB880" s="2"/>
      <c r="UXC880" s="2"/>
      <c r="UXD880" s="2"/>
      <c r="UXE880" s="2"/>
      <c r="UXF880" s="2"/>
      <c r="UXG880" s="2"/>
      <c r="UXH880" s="2"/>
      <c r="UXI880" s="2"/>
      <c r="UXJ880" s="2"/>
      <c r="UXK880" s="2"/>
      <c r="UXL880" s="2"/>
      <c r="UXM880" s="2"/>
      <c r="UXN880" s="2"/>
      <c r="UXO880" s="2"/>
      <c r="UXP880" s="2"/>
      <c r="UXQ880" s="2"/>
      <c r="UXR880" s="2"/>
      <c r="UXS880" s="2"/>
      <c r="UXT880" s="2"/>
      <c r="UXU880" s="2"/>
      <c r="UXV880" s="2"/>
      <c r="UXW880" s="2"/>
      <c r="UXX880" s="2"/>
      <c r="UXY880" s="2"/>
      <c r="UXZ880" s="2"/>
      <c r="UYA880" s="2"/>
      <c r="UYB880" s="2"/>
      <c r="UYC880" s="2"/>
      <c r="UYD880" s="2"/>
      <c r="UYE880" s="2"/>
      <c r="UYF880" s="2"/>
      <c r="UYG880" s="2"/>
      <c r="UYH880" s="2"/>
      <c r="UYI880" s="2"/>
      <c r="UYJ880" s="2"/>
      <c r="UYK880" s="2"/>
      <c r="UYL880" s="2"/>
      <c r="UYM880" s="2"/>
      <c r="UYN880" s="2"/>
      <c r="UYO880" s="2"/>
      <c r="UYP880" s="2"/>
      <c r="UYQ880" s="2"/>
      <c r="UYR880" s="2"/>
      <c r="UYS880" s="2"/>
      <c r="UYT880" s="2"/>
      <c r="UYU880" s="2"/>
      <c r="UYV880" s="2"/>
      <c r="UYW880" s="2"/>
      <c r="UYX880" s="2"/>
      <c r="UYY880" s="2"/>
      <c r="UYZ880" s="2"/>
      <c r="UZA880" s="2"/>
      <c r="UZB880" s="2"/>
      <c r="UZC880" s="2"/>
      <c r="UZD880" s="2"/>
      <c r="UZE880" s="2"/>
      <c r="UZF880" s="2"/>
      <c r="UZG880" s="2"/>
      <c r="UZH880" s="2"/>
      <c r="UZI880" s="2"/>
      <c r="UZJ880" s="2"/>
      <c r="UZK880" s="2"/>
      <c r="UZL880" s="2"/>
      <c r="UZM880" s="2"/>
      <c r="UZN880" s="2"/>
      <c r="UZO880" s="2"/>
      <c r="UZP880" s="2"/>
      <c r="UZQ880" s="2"/>
      <c r="UZR880" s="2"/>
      <c r="UZS880" s="2"/>
      <c r="UZT880" s="2"/>
      <c r="UZU880" s="2"/>
      <c r="UZV880" s="2"/>
      <c r="UZW880" s="2"/>
      <c r="UZX880" s="2"/>
      <c r="UZY880" s="2"/>
      <c r="UZZ880" s="2"/>
      <c r="VAA880" s="2"/>
      <c r="VAB880" s="2"/>
      <c r="VAC880" s="2"/>
      <c r="VAD880" s="2"/>
      <c r="VAE880" s="2"/>
      <c r="VAF880" s="2"/>
      <c r="VAG880" s="2"/>
      <c r="VAH880" s="2"/>
      <c r="VAI880" s="2"/>
      <c r="VAJ880" s="2"/>
      <c r="VAK880" s="2"/>
      <c r="VAL880" s="2"/>
      <c r="VAM880" s="2"/>
      <c r="VAN880" s="2"/>
      <c r="VAO880" s="2"/>
      <c r="VAP880" s="2"/>
      <c r="VAQ880" s="2"/>
      <c r="VAR880" s="2"/>
      <c r="VAS880" s="2"/>
      <c r="VAT880" s="2"/>
      <c r="VAU880" s="2"/>
      <c r="VAV880" s="2"/>
      <c r="VAW880" s="2"/>
      <c r="VAX880" s="2"/>
      <c r="VAY880" s="2"/>
      <c r="VAZ880" s="2"/>
      <c r="VBA880" s="2"/>
      <c r="VBB880" s="2"/>
      <c r="VBC880" s="2"/>
      <c r="VBD880" s="2"/>
      <c r="VBE880" s="2"/>
      <c r="VBF880" s="2"/>
      <c r="VBG880" s="2"/>
      <c r="VBH880" s="2"/>
      <c r="VBI880" s="2"/>
      <c r="VBJ880" s="2"/>
      <c r="VBK880" s="2"/>
      <c r="VBL880" s="2"/>
      <c r="VBM880" s="2"/>
      <c r="VBN880" s="2"/>
      <c r="VBO880" s="2"/>
      <c r="VBP880" s="2"/>
      <c r="VBQ880" s="2"/>
      <c r="VBR880" s="2"/>
      <c r="VBS880" s="2"/>
      <c r="VBT880" s="2"/>
      <c r="VBU880" s="2"/>
      <c r="VBV880" s="2"/>
      <c r="VBW880" s="2"/>
      <c r="VBX880" s="2"/>
      <c r="VBY880" s="2"/>
      <c r="VBZ880" s="2"/>
      <c r="VCA880" s="2"/>
      <c r="VCB880" s="2"/>
      <c r="VCC880" s="2"/>
      <c r="VCD880" s="2"/>
      <c r="VCE880" s="2"/>
      <c r="VCF880" s="2"/>
      <c r="VCG880" s="2"/>
      <c r="VCH880" s="2"/>
      <c r="VCI880" s="2"/>
      <c r="VCJ880" s="2"/>
      <c r="VCK880" s="2"/>
      <c r="VCL880" s="2"/>
      <c r="VCM880" s="2"/>
      <c r="VCN880" s="2"/>
      <c r="VCO880" s="2"/>
      <c r="VCP880" s="2"/>
      <c r="VCQ880" s="2"/>
      <c r="VCR880" s="2"/>
      <c r="VCS880" s="2"/>
      <c r="VCT880" s="2"/>
      <c r="VCU880" s="2"/>
      <c r="VCV880" s="2"/>
      <c r="VCW880" s="2"/>
      <c r="VCX880" s="2"/>
      <c r="VCY880" s="2"/>
      <c r="VCZ880" s="2"/>
      <c r="VDA880" s="2"/>
      <c r="VDB880" s="2"/>
      <c r="VDC880" s="2"/>
      <c r="VDD880" s="2"/>
      <c r="VDE880" s="2"/>
      <c r="VDF880" s="2"/>
      <c r="VDG880" s="2"/>
      <c r="VDH880" s="2"/>
      <c r="VDI880" s="2"/>
      <c r="VDJ880" s="2"/>
      <c r="VDK880" s="2"/>
      <c r="VDL880" s="2"/>
      <c r="VDM880" s="2"/>
      <c r="VDN880" s="2"/>
      <c r="VDO880" s="2"/>
      <c r="VDP880" s="2"/>
      <c r="VDQ880" s="2"/>
      <c r="VDR880" s="2"/>
      <c r="VDS880" s="2"/>
      <c r="VDT880" s="2"/>
      <c r="VDU880" s="2"/>
      <c r="VDV880" s="2"/>
      <c r="VDW880" s="2"/>
      <c r="VDX880" s="2"/>
      <c r="VDY880" s="2"/>
      <c r="VDZ880" s="2"/>
      <c r="VEA880" s="2"/>
      <c r="VEB880" s="2"/>
      <c r="VEC880" s="2"/>
      <c r="VED880" s="2"/>
      <c r="VEE880" s="2"/>
      <c r="VEF880" s="2"/>
      <c r="VEG880" s="2"/>
      <c r="VEH880" s="2"/>
      <c r="VEI880" s="2"/>
      <c r="VEJ880" s="2"/>
      <c r="VEK880" s="2"/>
      <c r="VEL880" s="2"/>
      <c r="VEM880" s="2"/>
      <c r="VEN880" s="2"/>
      <c r="VEO880" s="2"/>
      <c r="VEP880" s="2"/>
      <c r="VEQ880" s="2"/>
      <c r="VER880" s="2"/>
      <c r="VES880" s="2"/>
      <c r="VET880" s="2"/>
      <c r="VEU880" s="2"/>
      <c r="VEV880" s="2"/>
      <c r="VEW880" s="2"/>
      <c r="VEX880" s="2"/>
      <c r="VEY880" s="2"/>
      <c r="VEZ880" s="2"/>
      <c r="VFA880" s="2"/>
      <c r="VFB880" s="2"/>
      <c r="VFC880" s="2"/>
      <c r="VFD880" s="2"/>
      <c r="VFE880" s="2"/>
      <c r="VFF880" s="2"/>
      <c r="VFG880" s="2"/>
      <c r="VFH880" s="2"/>
      <c r="VFI880" s="2"/>
      <c r="VFJ880" s="2"/>
      <c r="VFK880" s="2"/>
      <c r="VFL880" s="2"/>
      <c r="VFM880" s="2"/>
      <c r="VFN880" s="2"/>
      <c r="VFO880" s="2"/>
      <c r="VFP880" s="2"/>
      <c r="VFQ880" s="2"/>
      <c r="VFR880" s="2"/>
      <c r="VFS880" s="2"/>
      <c r="VFT880" s="2"/>
      <c r="VFU880" s="2"/>
      <c r="VFV880" s="2"/>
      <c r="VFW880" s="2"/>
      <c r="VFX880" s="2"/>
      <c r="VFY880" s="2"/>
      <c r="VFZ880" s="2"/>
      <c r="VGA880" s="2"/>
      <c r="VGB880" s="2"/>
      <c r="VGC880" s="2"/>
      <c r="VGD880" s="2"/>
      <c r="VGE880" s="2"/>
      <c r="VGF880" s="2"/>
      <c r="VGG880" s="2"/>
      <c r="VGH880" s="2"/>
      <c r="VGI880" s="2"/>
      <c r="VGJ880" s="2"/>
      <c r="VGK880" s="2"/>
      <c r="VGL880" s="2"/>
      <c r="VGM880" s="2"/>
      <c r="VGN880" s="2"/>
      <c r="VGO880" s="2"/>
      <c r="VGP880" s="2"/>
      <c r="VGQ880" s="2"/>
      <c r="VGR880" s="2"/>
      <c r="VGS880" s="2"/>
      <c r="VGT880" s="2"/>
      <c r="VGU880" s="2"/>
      <c r="VGV880" s="2"/>
      <c r="VGW880" s="2"/>
      <c r="VGX880" s="2"/>
      <c r="VGY880" s="2"/>
      <c r="VGZ880" s="2"/>
      <c r="VHA880" s="2"/>
      <c r="VHB880" s="2"/>
      <c r="VHC880" s="2"/>
      <c r="VHD880" s="2"/>
      <c r="VHE880" s="2"/>
      <c r="VHF880" s="2"/>
      <c r="VHG880" s="2"/>
      <c r="VHH880" s="2"/>
      <c r="VHI880" s="2"/>
      <c r="VHJ880" s="2"/>
      <c r="VHK880" s="2"/>
      <c r="VHL880" s="2"/>
      <c r="VHM880" s="2"/>
      <c r="VHN880" s="2"/>
      <c r="VHO880" s="2"/>
      <c r="VHP880" s="2"/>
      <c r="VHQ880" s="2"/>
      <c r="VHR880" s="2"/>
      <c r="VHS880" s="2"/>
      <c r="VHT880" s="2"/>
      <c r="VHU880" s="2"/>
      <c r="VHV880" s="2"/>
      <c r="VHW880" s="2"/>
      <c r="VHX880" s="2"/>
      <c r="VHY880" s="2"/>
      <c r="VHZ880" s="2"/>
      <c r="VIA880" s="2"/>
      <c r="VIB880" s="2"/>
      <c r="VIC880" s="2"/>
      <c r="VID880" s="2"/>
      <c r="VIE880" s="2"/>
      <c r="VIF880" s="2"/>
      <c r="VIG880" s="2"/>
      <c r="VIH880" s="2"/>
      <c r="VII880" s="2"/>
      <c r="VIJ880" s="2"/>
      <c r="VIK880" s="2"/>
      <c r="VIL880" s="2"/>
      <c r="VIM880" s="2"/>
      <c r="VIN880" s="2"/>
      <c r="VIO880" s="2"/>
      <c r="VIP880" s="2"/>
      <c r="VIQ880" s="2"/>
      <c r="VIR880" s="2"/>
      <c r="VIS880" s="2"/>
      <c r="VIT880" s="2"/>
      <c r="VIU880" s="2"/>
      <c r="VIV880" s="2"/>
      <c r="VIW880" s="2"/>
      <c r="VIX880" s="2"/>
      <c r="VIY880" s="2"/>
      <c r="VIZ880" s="2"/>
      <c r="VJA880" s="2"/>
      <c r="VJB880" s="2"/>
      <c r="VJC880" s="2"/>
      <c r="VJD880" s="2"/>
      <c r="VJE880" s="2"/>
      <c r="VJF880" s="2"/>
      <c r="VJG880" s="2"/>
      <c r="VJH880" s="2"/>
      <c r="VJI880" s="2"/>
      <c r="VJJ880" s="2"/>
      <c r="VJK880" s="2"/>
      <c r="VJL880" s="2"/>
      <c r="VJM880" s="2"/>
      <c r="VJN880" s="2"/>
      <c r="VJO880" s="2"/>
      <c r="VJP880" s="2"/>
      <c r="VJQ880" s="2"/>
      <c r="VJR880" s="2"/>
      <c r="VJS880" s="2"/>
      <c r="VJT880" s="2"/>
      <c r="VJU880" s="2"/>
      <c r="VJV880" s="2"/>
      <c r="VJW880" s="2"/>
      <c r="VJX880" s="2"/>
      <c r="VJY880" s="2"/>
      <c r="VJZ880" s="2"/>
      <c r="VKA880" s="2"/>
      <c r="VKB880" s="2"/>
      <c r="VKC880" s="2"/>
      <c r="VKD880" s="2"/>
      <c r="VKE880" s="2"/>
      <c r="VKF880" s="2"/>
      <c r="VKG880" s="2"/>
      <c r="VKH880" s="2"/>
      <c r="VKI880" s="2"/>
      <c r="VKJ880" s="2"/>
      <c r="VKK880" s="2"/>
      <c r="VKL880" s="2"/>
      <c r="VKM880" s="2"/>
      <c r="VKN880" s="2"/>
      <c r="VKO880" s="2"/>
      <c r="VKP880" s="2"/>
      <c r="VKQ880" s="2"/>
      <c r="VKR880" s="2"/>
      <c r="VKS880" s="2"/>
      <c r="VKT880" s="2"/>
      <c r="VKU880" s="2"/>
      <c r="VKV880" s="2"/>
      <c r="VKW880" s="2"/>
      <c r="VKX880" s="2"/>
      <c r="VKY880" s="2"/>
      <c r="VKZ880" s="2"/>
      <c r="VLA880" s="2"/>
      <c r="VLB880" s="2"/>
      <c r="VLC880" s="2"/>
      <c r="VLD880" s="2"/>
      <c r="VLE880" s="2"/>
      <c r="VLF880" s="2"/>
      <c r="VLG880" s="2"/>
      <c r="VLH880" s="2"/>
      <c r="VLI880" s="2"/>
      <c r="VLJ880" s="2"/>
      <c r="VLK880" s="2"/>
      <c r="VLL880" s="2"/>
      <c r="VLM880" s="2"/>
      <c r="VLN880" s="2"/>
      <c r="VLO880" s="2"/>
      <c r="VLP880" s="2"/>
      <c r="VLQ880" s="2"/>
      <c r="VLR880" s="2"/>
      <c r="VLS880" s="2"/>
      <c r="VLT880" s="2"/>
      <c r="VLU880" s="2"/>
      <c r="VLV880" s="2"/>
      <c r="VLW880" s="2"/>
      <c r="VLX880" s="2"/>
      <c r="VLY880" s="2"/>
      <c r="VLZ880" s="2"/>
      <c r="VMA880" s="2"/>
      <c r="VMB880" s="2"/>
      <c r="VMC880" s="2"/>
      <c r="VMD880" s="2"/>
      <c r="VME880" s="2"/>
      <c r="VMF880" s="2"/>
      <c r="VMG880" s="2"/>
      <c r="VMH880" s="2"/>
      <c r="VMI880" s="2"/>
      <c r="VMJ880" s="2"/>
      <c r="VMK880" s="2"/>
      <c r="VML880" s="2"/>
      <c r="VMM880" s="2"/>
      <c r="VMN880" s="2"/>
      <c r="VMO880" s="2"/>
      <c r="VMP880" s="2"/>
      <c r="VMQ880" s="2"/>
      <c r="VMR880" s="2"/>
      <c r="VMS880" s="2"/>
      <c r="VMT880" s="2"/>
      <c r="VMU880" s="2"/>
      <c r="VMV880" s="2"/>
      <c r="VMW880" s="2"/>
      <c r="VMX880" s="2"/>
      <c r="VMY880" s="2"/>
      <c r="VMZ880" s="2"/>
      <c r="VNA880" s="2"/>
      <c r="VNB880" s="2"/>
      <c r="VNC880" s="2"/>
      <c r="VND880" s="2"/>
      <c r="VNE880" s="2"/>
      <c r="VNF880" s="2"/>
      <c r="VNG880" s="2"/>
      <c r="VNH880" s="2"/>
      <c r="VNI880" s="2"/>
      <c r="VNJ880" s="2"/>
      <c r="VNK880" s="2"/>
      <c r="VNL880" s="2"/>
      <c r="VNM880" s="2"/>
      <c r="VNN880" s="2"/>
      <c r="VNO880" s="2"/>
      <c r="VNP880" s="2"/>
      <c r="VNQ880" s="2"/>
      <c r="VNR880" s="2"/>
      <c r="VNS880" s="2"/>
      <c r="VNT880" s="2"/>
      <c r="VNU880" s="2"/>
      <c r="VNV880" s="2"/>
      <c r="VNW880" s="2"/>
      <c r="VNX880" s="2"/>
      <c r="VNY880" s="2"/>
      <c r="VNZ880" s="2"/>
      <c r="VOA880" s="2"/>
      <c r="VOB880" s="2"/>
      <c r="VOC880" s="2"/>
      <c r="VOD880" s="2"/>
      <c r="VOE880" s="2"/>
      <c r="VOF880" s="2"/>
      <c r="VOG880" s="2"/>
      <c r="VOH880" s="2"/>
      <c r="VOI880" s="2"/>
      <c r="VOJ880" s="2"/>
      <c r="VOK880" s="2"/>
      <c r="VOL880" s="2"/>
      <c r="VOM880" s="2"/>
      <c r="VON880" s="2"/>
      <c r="VOO880" s="2"/>
      <c r="VOP880" s="2"/>
      <c r="VOQ880" s="2"/>
      <c r="VOR880" s="2"/>
      <c r="VOS880" s="2"/>
      <c r="VOT880" s="2"/>
      <c r="VOU880" s="2"/>
      <c r="VOV880" s="2"/>
      <c r="VOW880" s="2"/>
      <c r="VOX880" s="2"/>
      <c r="VOY880" s="2"/>
      <c r="VOZ880" s="2"/>
      <c r="VPA880" s="2"/>
      <c r="VPB880" s="2"/>
      <c r="VPC880" s="2"/>
      <c r="VPD880" s="2"/>
      <c r="VPE880" s="2"/>
      <c r="VPF880" s="2"/>
      <c r="VPG880" s="2"/>
      <c r="VPH880" s="2"/>
      <c r="VPI880" s="2"/>
      <c r="VPJ880" s="2"/>
      <c r="VPK880" s="2"/>
      <c r="VPL880" s="2"/>
      <c r="VPM880" s="2"/>
      <c r="VPN880" s="2"/>
      <c r="VPO880" s="2"/>
      <c r="VPP880" s="2"/>
      <c r="VPQ880" s="2"/>
      <c r="VPR880" s="2"/>
      <c r="VPS880" s="2"/>
      <c r="VPT880" s="2"/>
      <c r="VPU880" s="2"/>
      <c r="VPV880" s="2"/>
      <c r="VPW880" s="2"/>
      <c r="VPX880" s="2"/>
      <c r="VPY880" s="2"/>
      <c r="VPZ880" s="2"/>
      <c r="VQA880" s="2"/>
      <c r="VQB880" s="2"/>
      <c r="VQC880" s="2"/>
      <c r="VQD880" s="2"/>
      <c r="VQE880" s="2"/>
      <c r="VQF880" s="2"/>
      <c r="VQG880" s="2"/>
      <c r="VQH880" s="2"/>
      <c r="VQI880" s="2"/>
      <c r="VQJ880" s="2"/>
      <c r="VQK880" s="2"/>
      <c r="VQL880" s="2"/>
      <c r="VQM880" s="2"/>
      <c r="VQN880" s="2"/>
      <c r="VQO880" s="2"/>
      <c r="VQP880" s="2"/>
      <c r="VQQ880" s="2"/>
      <c r="VQR880" s="2"/>
      <c r="VQS880" s="2"/>
      <c r="VQT880" s="2"/>
      <c r="VQU880" s="2"/>
      <c r="VQV880" s="2"/>
      <c r="VQW880" s="2"/>
      <c r="VQX880" s="2"/>
      <c r="VQY880" s="2"/>
      <c r="VQZ880" s="2"/>
      <c r="VRA880" s="2"/>
      <c r="VRB880" s="2"/>
      <c r="VRC880" s="2"/>
      <c r="VRD880" s="2"/>
      <c r="VRE880" s="2"/>
      <c r="VRF880" s="2"/>
      <c r="VRG880" s="2"/>
      <c r="VRH880" s="2"/>
      <c r="VRI880" s="2"/>
      <c r="VRJ880" s="2"/>
      <c r="VRK880" s="2"/>
      <c r="VRL880" s="2"/>
      <c r="VRM880" s="2"/>
      <c r="VRN880" s="2"/>
      <c r="VRO880" s="2"/>
      <c r="VRP880" s="2"/>
      <c r="VRQ880" s="2"/>
      <c r="VRR880" s="2"/>
      <c r="VRS880" s="2"/>
      <c r="VRT880" s="2"/>
      <c r="VRU880" s="2"/>
      <c r="VRV880" s="2"/>
      <c r="VRW880" s="2"/>
      <c r="VRX880" s="2"/>
      <c r="VRY880" s="2"/>
      <c r="VRZ880" s="2"/>
      <c r="VSA880" s="2"/>
      <c r="VSB880" s="2"/>
      <c r="VSC880" s="2"/>
      <c r="VSD880" s="2"/>
      <c r="VSE880" s="2"/>
      <c r="VSF880" s="2"/>
      <c r="VSG880" s="2"/>
      <c r="VSH880" s="2"/>
      <c r="VSI880" s="2"/>
      <c r="VSJ880" s="2"/>
      <c r="VSK880" s="2"/>
      <c r="VSL880" s="2"/>
      <c r="VSM880" s="2"/>
      <c r="VSN880" s="2"/>
      <c r="VSO880" s="2"/>
      <c r="VSP880" s="2"/>
      <c r="VSQ880" s="2"/>
      <c r="VSR880" s="2"/>
      <c r="VSS880" s="2"/>
      <c r="VST880" s="2"/>
      <c r="VSU880" s="2"/>
      <c r="VSV880" s="2"/>
      <c r="VSW880" s="2"/>
      <c r="VSX880" s="2"/>
      <c r="VSY880" s="2"/>
      <c r="VSZ880" s="2"/>
      <c r="VTA880" s="2"/>
      <c r="VTB880" s="2"/>
      <c r="VTC880" s="2"/>
      <c r="VTD880" s="2"/>
      <c r="VTE880" s="2"/>
      <c r="VTF880" s="2"/>
      <c r="VTG880" s="2"/>
      <c r="VTH880" s="2"/>
      <c r="VTI880" s="2"/>
      <c r="VTJ880" s="2"/>
      <c r="VTK880" s="2"/>
      <c r="VTL880" s="2"/>
      <c r="VTM880" s="2"/>
      <c r="VTN880" s="2"/>
      <c r="VTO880" s="2"/>
      <c r="VTP880" s="2"/>
      <c r="VTQ880" s="2"/>
      <c r="VTR880" s="2"/>
      <c r="VTS880" s="2"/>
      <c r="VTT880" s="2"/>
      <c r="VTU880" s="2"/>
      <c r="VTV880" s="2"/>
      <c r="VTW880" s="2"/>
      <c r="VTX880" s="2"/>
      <c r="VTY880" s="2"/>
      <c r="VTZ880" s="2"/>
      <c r="VUA880" s="2"/>
      <c r="VUB880" s="2"/>
      <c r="VUC880" s="2"/>
      <c r="VUD880" s="2"/>
      <c r="VUE880" s="2"/>
      <c r="VUF880" s="2"/>
      <c r="VUG880" s="2"/>
      <c r="VUH880" s="2"/>
      <c r="VUI880" s="2"/>
      <c r="VUJ880" s="2"/>
      <c r="VUK880" s="2"/>
      <c r="VUL880" s="2"/>
      <c r="VUM880" s="2"/>
      <c r="VUN880" s="2"/>
      <c r="VUO880" s="2"/>
      <c r="VUP880" s="2"/>
      <c r="VUQ880" s="2"/>
      <c r="VUR880" s="2"/>
      <c r="VUS880" s="2"/>
      <c r="VUT880" s="2"/>
      <c r="VUU880" s="2"/>
      <c r="VUV880" s="2"/>
      <c r="VUW880" s="2"/>
      <c r="VUX880" s="2"/>
      <c r="VUY880" s="2"/>
      <c r="VUZ880" s="2"/>
      <c r="VVA880" s="2"/>
      <c r="VVB880" s="2"/>
      <c r="VVC880" s="2"/>
      <c r="VVD880" s="2"/>
      <c r="VVE880" s="2"/>
      <c r="VVF880" s="2"/>
      <c r="VVG880" s="2"/>
      <c r="VVH880" s="2"/>
      <c r="VVI880" s="2"/>
      <c r="VVJ880" s="2"/>
      <c r="VVK880" s="2"/>
      <c r="VVL880" s="2"/>
      <c r="VVM880" s="2"/>
      <c r="VVN880" s="2"/>
      <c r="VVO880" s="2"/>
      <c r="VVP880" s="2"/>
      <c r="VVQ880" s="2"/>
      <c r="VVR880" s="2"/>
      <c r="VVS880" s="2"/>
      <c r="VVT880" s="2"/>
      <c r="VVU880" s="2"/>
      <c r="VVV880" s="2"/>
      <c r="VVW880" s="2"/>
      <c r="VVX880" s="2"/>
      <c r="VVY880" s="2"/>
      <c r="VVZ880" s="2"/>
      <c r="VWA880" s="2"/>
      <c r="VWB880" s="2"/>
      <c r="VWC880" s="2"/>
      <c r="VWD880" s="2"/>
      <c r="VWE880" s="2"/>
      <c r="VWF880" s="2"/>
      <c r="VWG880" s="2"/>
      <c r="VWH880" s="2"/>
      <c r="VWI880" s="2"/>
      <c r="VWJ880" s="2"/>
      <c r="VWK880" s="2"/>
      <c r="VWL880" s="2"/>
      <c r="VWM880" s="2"/>
      <c r="VWN880" s="2"/>
      <c r="VWO880" s="2"/>
      <c r="VWP880" s="2"/>
      <c r="VWQ880" s="2"/>
      <c r="VWR880" s="2"/>
      <c r="VWS880" s="2"/>
      <c r="VWT880" s="2"/>
      <c r="VWU880" s="2"/>
      <c r="VWV880" s="2"/>
      <c r="VWW880" s="2"/>
      <c r="VWX880" s="2"/>
      <c r="VWY880" s="2"/>
      <c r="VWZ880" s="2"/>
      <c r="VXA880" s="2"/>
      <c r="VXB880" s="2"/>
      <c r="VXC880" s="2"/>
      <c r="VXD880" s="2"/>
      <c r="VXE880" s="2"/>
      <c r="VXF880" s="2"/>
      <c r="VXG880" s="2"/>
      <c r="VXH880" s="2"/>
      <c r="VXI880" s="2"/>
      <c r="VXJ880" s="2"/>
      <c r="VXK880" s="2"/>
      <c r="VXL880" s="2"/>
      <c r="VXM880" s="2"/>
      <c r="VXN880" s="2"/>
      <c r="VXO880" s="2"/>
      <c r="VXP880" s="2"/>
      <c r="VXQ880" s="2"/>
      <c r="VXR880" s="2"/>
      <c r="VXS880" s="2"/>
      <c r="VXT880" s="2"/>
      <c r="VXU880" s="2"/>
      <c r="VXV880" s="2"/>
      <c r="VXW880" s="2"/>
      <c r="VXX880" s="2"/>
      <c r="VXY880" s="2"/>
      <c r="VXZ880" s="2"/>
      <c r="VYA880" s="2"/>
      <c r="VYB880" s="2"/>
      <c r="VYC880" s="2"/>
      <c r="VYD880" s="2"/>
      <c r="VYE880" s="2"/>
      <c r="VYF880" s="2"/>
      <c r="VYG880" s="2"/>
      <c r="VYH880" s="2"/>
      <c r="VYI880" s="2"/>
      <c r="VYJ880" s="2"/>
      <c r="VYK880" s="2"/>
      <c r="VYL880" s="2"/>
      <c r="VYM880" s="2"/>
      <c r="VYN880" s="2"/>
      <c r="VYO880" s="2"/>
      <c r="VYP880" s="2"/>
      <c r="VYQ880" s="2"/>
      <c r="VYR880" s="2"/>
      <c r="VYS880" s="2"/>
      <c r="VYT880" s="2"/>
      <c r="VYU880" s="2"/>
      <c r="VYV880" s="2"/>
      <c r="VYW880" s="2"/>
      <c r="VYX880" s="2"/>
      <c r="VYY880" s="2"/>
      <c r="VYZ880" s="2"/>
      <c r="VZA880" s="2"/>
      <c r="VZB880" s="2"/>
      <c r="VZC880" s="2"/>
      <c r="VZD880" s="2"/>
      <c r="VZE880" s="2"/>
      <c r="VZF880" s="2"/>
      <c r="VZG880" s="2"/>
      <c r="VZH880" s="2"/>
      <c r="VZI880" s="2"/>
      <c r="VZJ880" s="2"/>
      <c r="VZK880" s="2"/>
      <c r="VZL880" s="2"/>
      <c r="VZM880" s="2"/>
      <c r="VZN880" s="2"/>
      <c r="VZO880" s="2"/>
      <c r="VZP880" s="2"/>
      <c r="VZQ880" s="2"/>
      <c r="VZR880" s="2"/>
      <c r="VZS880" s="2"/>
      <c r="VZT880" s="2"/>
      <c r="VZU880" s="2"/>
      <c r="VZV880" s="2"/>
      <c r="VZW880" s="2"/>
      <c r="VZX880" s="2"/>
      <c r="VZY880" s="2"/>
      <c r="VZZ880" s="2"/>
      <c r="WAA880" s="2"/>
      <c r="WAB880" s="2"/>
      <c r="WAC880" s="2"/>
      <c r="WAD880" s="2"/>
      <c r="WAE880" s="2"/>
      <c r="WAF880" s="2"/>
      <c r="WAG880" s="2"/>
      <c r="WAH880" s="2"/>
      <c r="WAI880" s="2"/>
      <c r="WAJ880" s="2"/>
      <c r="WAK880" s="2"/>
      <c r="WAL880" s="2"/>
      <c r="WAM880" s="2"/>
      <c r="WAN880" s="2"/>
      <c r="WAO880" s="2"/>
      <c r="WAP880" s="2"/>
      <c r="WAQ880" s="2"/>
      <c r="WAR880" s="2"/>
      <c r="WAS880" s="2"/>
      <c r="WAT880" s="2"/>
      <c r="WAU880" s="2"/>
      <c r="WAV880" s="2"/>
      <c r="WAW880" s="2"/>
      <c r="WAX880" s="2"/>
      <c r="WAY880" s="2"/>
      <c r="WAZ880" s="2"/>
      <c r="WBA880" s="2"/>
      <c r="WBB880" s="2"/>
      <c r="WBC880" s="2"/>
      <c r="WBD880" s="2"/>
      <c r="WBE880" s="2"/>
      <c r="WBF880" s="2"/>
      <c r="WBG880" s="2"/>
      <c r="WBH880" s="2"/>
      <c r="WBI880" s="2"/>
      <c r="WBJ880" s="2"/>
      <c r="WBK880" s="2"/>
      <c r="WBL880" s="2"/>
      <c r="WBM880" s="2"/>
      <c r="WBN880" s="2"/>
      <c r="WBO880" s="2"/>
      <c r="WBP880" s="2"/>
      <c r="WBQ880" s="2"/>
      <c r="WBR880" s="2"/>
      <c r="WBS880" s="2"/>
      <c r="WBT880" s="2"/>
      <c r="WBU880" s="2"/>
      <c r="WBV880" s="2"/>
      <c r="WBW880" s="2"/>
      <c r="WBX880" s="2"/>
      <c r="WBY880" s="2"/>
      <c r="WBZ880" s="2"/>
      <c r="WCA880" s="2"/>
      <c r="WCB880" s="2"/>
      <c r="WCC880" s="2"/>
      <c r="WCD880" s="2"/>
      <c r="WCE880" s="2"/>
      <c r="WCF880" s="2"/>
      <c r="WCG880" s="2"/>
      <c r="WCH880" s="2"/>
      <c r="WCI880" s="2"/>
      <c r="WCJ880" s="2"/>
      <c r="WCK880" s="2"/>
      <c r="WCL880" s="2"/>
      <c r="WCM880" s="2"/>
      <c r="WCN880" s="2"/>
      <c r="WCO880" s="2"/>
      <c r="WCP880" s="2"/>
      <c r="WCQ880" s="2"/>
      <c r="WCR880" s="2"/>
      <c r="WCS880" s="2"/>
      <c r="WCT880" s="2"/>
      <c r="WCU880" s="2"/>
      <c r="WCV880" s="2"/>
      <c r="WCW880" s="2"/>
      <c r="WCX880" s="2"/>
      <c r="WCY880" s="2"/>
      <c r="WCZ880" s="2"/>
      <c r="WDA880" s="2"/>
      <c r="WDB880" s="2"/>
      <c r="WDC880" s="2"/>
      <c r="WDD880" s="2"/>
      <c r="WDE880" s="2"/>
      <c r="WDF880" s="2"/>
      <c r="WDG880" s="2"/>
      <c r="WDH880" s="2"/>
      <c r="WDI880" s="2"/>
      <c r="WDJ880" s="2"/>
      <c r="WDK880" s="2"/>
      <c r="WDL880" s="2"/>
      <c r="WDM880" s="2"/>
      <c r="WDN880" s="2"/>
      <c r="WDO880" s="2"/>
      <c r="WDP880" s="2"/>
      <c r="WDQ880" s="2"/>
      <c r="WDR880" s="2"/>
      <c r="WDS880" s="2"/>
      <c r="WDT880" s="2"/>
      <c r="WDU880" s="2"/>
      <c r="WDV880" s="2"/>
      <c r="WDW880" s="2"/>
      <c r="WDX880" s="2"/>
      <c r="WDY880" s="2"/>
      <c r="WDZ880" s="2"/>
      <c r="WEA880" s="2"/>
      <c r="WEB880" s="2"/>
      <c r="WEC880" s="2"/>
      <c r="WED880" s="2"/>
      <c r="WEE880" s="2"/>
      <c r="WEF880" s="2"/>
      <c r="WEG880" s="2"/>
      <c r="WEH880" s="2"/>
      <c r="WEI880" s="2"/>
      <c r="WEJ880" s="2"/>
      <c r="WEK880" s="2"/>
      <c r="WEL880" s="2"/>
      <c r="WEM880" s="2"/>
      <c r="WEN880" s="2"/>
      <c r="WEO880" s="2"/>
      <c r="WEP880" s="2"/>
      <c r="WEQ880" s="2"/>
      <c r="WER880" s="2"/>
      <c r="WES880" s="2"/>
      <c r="WET880" s="2"/>
      <c r="WEU880" s="2"/>
      <c r="WEV880" s="2"/>
      <c r="WEW880" s="2"/>
      <c r="WEX880" s="2"/>
      <c r="WEY880" s="2"/>
      <c r="WEZ880" s="2"/>
      <c r="WFA880" s="2"/>
      <c r="WFB880" s="2"/>
      <c r="WFC880" s="2"/>
      <c r="WFD880" s="2"/>
      <c r="WFE880" s="2"/>
      <c r="WFF880" s="2"/>
      <c r="WFG880" s="2"/>
      <c r="WFH880" s="2"/>
      <c r="WFI880" s="2"/>
      <c r="WFJ880" s="2"/>
      <c r="WFK880" s="2"/>
      <c r="WFL880" s="2"/>
      <c r="WFM880" s="2"/>
      <c r="WFN880" s="2"/>
      <c r="WFO880" s="2"/>
      <c r="WFP880" s="2"/>
      <c r="WFQ880" s="2"/>
      <c r="WFR880" s="2"/>
      <c r="WFS880" s="2"/>
      <c r="WFT880" s="2"/>
      <c r="WFU880" s="2"/>
      <c r="WFV880" s="2"/>
      <c r="WFW880" s="2"/>
      <c r="WFX880" s="2"/>
      <c r="WFY880" s="2"/>
      <c r="WFZ880" s="2"/>
      <c r="WGA880" s="2"/>
      <c r="WGB880" s="2"/>
      <c r="WGC880" s="2"/>
      <c r="WGD880" s="2"/>
      <c r="WGE880" s="2"/>
      <c r="WGF880" s="2"/>
      <c r="WGG880" s="2"/>
      <c r="WGH880" s="2"/>
      <c r="WGI880" s="2"/>
      <c r="WGJ880" s="2"/>
      <c r="WGK880" s="2"/>
      <c r="WGL880" s="2"/>
      <c r="WGM880" s="2"/>
      <c r="WGN880" s="2"/>
      <c r="WGO880" s="2"/>
      <c r="WGP880" s="2"/>
      <c r="WGQ880" s="2"/>
      <c r="WGR880" s="2"/>
      <c r="WGS880" s="2"/>
      <c r="WGT880" s="2"/>
      <c r="WGU880" s="2"/>
      <c r="WGV880" s="2"/>
      <c r="WGW880" s="2"/>
      <c r="WGX880" s="2"/>
      <c r="WGY880" s="2"/>
      <c r="WGZ880" s="2"/>
      <c r="WHA880" s="2"/>
      <c r="WHB880" s="2"/>
      <c r="WHC880" s="2"/>
      <c r="WHD880" s="2"/>
      <c r="WHE880" s="2"/>
      <c r="WHF880" s="2"/>
      <c r="WHG880" s="2"/>
      <c r="WHH880" s="2"/>
      <c r="WHI880" s="2"/>
      <c r="WHJ880" s="2"/>
      <c r="WHK880" s="2"/>
      <c r="WHL880" s="2"/>
      <c r="WHM880" s="2"/>
      <c r="WHN880" s="2"/>
      <c r="WHO880" s="2"/>
      <c r="WHP880" s="2"/>
      <c r="WHQ880" s="2"/>
      <c r="WHR880" s="2"/>
      <c r="WHS880" s="2"/>
      <c r="WHT880" s="2"/>
      <c r="WHU880" s="2"/>
      <c r="WHV880" s="2"/>
      <c r="WHW880" s="2"/>
      <c r="WHX880" s="2"/>
      <c r="WHY880" s="2"/>
      <c r="WHZ880" s="2"/>
      <c r="WIA880" s="2"/>
      <c r="WIB880" s="2"/>
      <c r="WIC880" s="2"/>
      <c r="WID880" s="2"/>
      <c r="WIE880" s="2"/>
      <c r="WIF880" s="2"/>
      <c r="WIG880" s="2"/>
      <c r="WIH880" s="2"/>
      <c r="WII880" s="2"/>
      <c r="WIJ880" s="2"/>
      <c r="WIK880" s="2"/>
      <c r="WIL880" s="2"/>
      <c r="WIM880" s="2"/>
      <c r="WIN880" s="2"/>
      <c r="WIO880" s="2"/>
      <c r="WIP880" s="2"/>
      <c r="WIQ880" s="2"/>
      <c r="WIR880" s="2"/>
      <c r="WIS880" s="2"/>
      <c r="WIT880" s="2"/>
      <c r="WIU880" s="2"/>
      <c r="WIV880" s="2"/>
      <c r="WIW880" s="2"/>
      <c r="WIX880" s="2"/>
      <c r="WIY880" s="2"/>
      <c r="WIZ880" s="2"/>
      <c r="WJA880" s="2"/>
      <c r="WJB880" s="2"/>
      <c r="WJC880" s="2"/>
      <c r="WJD880" s="2"/>
      <c r="WJE880" s="2"/>
      <c r="WJF880" s="2"/>
      <c r="WJG880" s="2"/>
      <c r="WJH880" s="2"/>
      <c r="WJI880" s="2"/>
      <c r="WJJ880" s="2"/>
      <c r="WJK880" s="2"/>
      <c r="WJL880" s="2"/>
      <c r="WJM880" s="2"/>
      <c r="WJN880" s="2"/>
      <c r="WJO880" s="2"/>
      <c r="WJP880" s="2"/>
      <c r="WJQ880" s="2"/>
      <c r="WJR880" s="2"/>
      <c r="WJS880" s="2"/>
      <c r="WJT880" s="2"/>
      <c r="WJU880" s="2"/>
      <c r="WJV880" s="2"/>
      <c r="WJW880" s="2"/>
      <c r="WJX880" s="2"/>
      <c r="WJY880" s="2"/>
      <c r="WJZ880" s="2"/>
      <c r="WKA880" s="2"/>
      <c r="WKB880" s="2"/>
      <c r="WKC880" s="2"/>
      <c r="WKD880" s="2"/>
      <c r="WKE880" s="2"/>
      <c r="WKF880" s="2"/>
      <c r="WKG880" s="2"/>
      <c r="WKH880" s="2"/>
      <c r="WKI880" s="2"/>
      <c r="WKJ880" s="2"/>
      <c r="WKK880" s="2"/>
      <c r="WKL880" s="2"/>
      <c r="WKM880" s="2"/>
      <c r="WKN880" s="2"/>
      <c r="WKO880" s="2"/>
      <c r="WKP880" s="2"/>
      <c r="WKQ880" s="2"/>
      <c r="WKR880" s="2"/>
      <c r="WKS880" s="2"/>
      <c r="WKT880" s="2"/>
      <c r="WKU880" s="2"/>
      <c r="WKV880" s="2"/>
      <c r="WKW880" s="2"/>
      <c r="WKX880" s="2"/>
      <c r="WKY880" s="2"/>
      <c r="WKZ880" s="2"/>
      <c r="WLA880" s="2"/>
      <c r="WLB880" s="2"/>
      <c r="WLC880" s="2"/>
      <c r="WLD880" s="2"/>
      <c r="WLE880" s="2"/>
      <c r="WLF880" s="2"/>
      <c r="WLG880" s="2"/>
      <c r="WLH880" s="2"/>
      <c r="WLI880" s="2"/>
      <c r="WLJ880" s="2"/>
      <c r="WLK880" s="2"/>
      <c r="WLL880" s="2"/>
      <c r="WLM880" s="2"/>
      <c r="WLN880" s="2"/>
      <c r="WLO880" s="2"/>
      <c r="WLP880" s="2"/>
      <c r="WLQ880" s="2"/>
      <c r="WLR880" s="2"/>
      <c r="WLS880" s="2"/>
      <c r="WLT880" s="2"/>
      <c r="WLU880" s="2"/>
      <c r="WLV880" s="2"/>
      <c r="WLW880" s="2"/>
      <c r="WLX880" s="2"/>
      <c r="WLY880" s="2"/>
      <c r="WLZ880" s="2"/>
      <c r="WMA880" s="2"/>
      <c r="WMB880" s="2"/>
      <c r="WMC880" s="2"/>
      <c r="WMD880" s="2"/>
      <c r="WME880" s="2"/>
      <c r="WMF880" s="2"/>
      <c r="WMG880" s="2"/>
      <c r="WMH880" s="2"/>
      <c r="WMI880" s="2"/>
      <c r="WMJ880" s="2"/>
      <c r="WMK880" s="2"/>
      <c r="WML880" s="2"/>
      <c r="WMM880" s="2"/>
      <c r="WMN880" s="2"/>
      <c r="WMO880" s="2"/>
      <c r="WMP880" s="2"/>
      <c r="WMQ880" s="2"/>
      <c r="WMR880" s="2"/>
      <c r="WMS880" s="2"/>
      <c r="WMT880" s="2"/>
      <c r="WMU880" s="2"/>
      <c r="WMV880" s="2"/>
      <c r="WMW880" s="2"/>
      <c r="WMX880" s="2"/>
      <c r="WMY880" s="2"/>
      <c r="WMZ880" s="2"/>
      <c r="WNA880" s="2"/>
      <c r="WNB880" s="2"/>
      <c r="WNC880" s="2"/>
      <c r="WND880" s="2"/>
      <c r="WNE880" s="2"/>
      <c r="WNF880" s="2"/>
      <c r="WNG880" s="2"/>
      <c r="WNH880" s="2"/>
      <c r="WNI880" s="2"/>
      <c r="WNJ880" s="2"/>
      <c r="WNK880" s="2"/>
      <c r="WNL880" s="2"/>
      <c r="WNM880" s="2"/>
      <c r="WNN880" s="2"/>
      <c r="WNO880" s="2"/>
      <c r="WNP880" s="2"/>
      <c r="WNQ880" s="2"/>
      <c r="WNR880" s="2"/>
      <c r="WNS880" s="2"/>
      <c r="WNT880" s="2"/>
      <c r="WNU880" s="2"/>
      <c r="WNV880" s="2"/>
      <c r="WNW880" s="2"/>
      <c r="WNX880" s="2"/>
      <c r="WNY880" s="2"/>
      <c r="WNZ880" s="2"/>
      <c r="WOA880" s="2"/>
      <c r="WOB880" s="2"/>
      <c r="WOC880" s="2"/>
      <c r="WOD880" s="2"/>
      <c r="WOE880" s="2"/>
      <c r="WOF880" s="2"/>
      <c r="WOG880" s="2"/>
      <c r="WOH880" s="2"/>
      <c r="WOI880" s="2"/>
      <c r="WOJ880" s="2"/>
      <c r="WOK880" s="2"/>
      <c r="WOL880" s="2"/>
      <c r="WOM880" s="2"/>
      <c r="WON880" s="2"/>
      <c r="WOO880" s="2"/>
      <c r="WOP880" s="2"/>
      <c r="WOQ880" s="2"/>
      <c r="WOR880" s="2"/>
      <c r="WOS880" s="2"/>
      <c r="WOT880" s="2"/>
      <c r="WOU880" s="2"/>
      <c r="WOV880" s="2"/>
      <c r="WOW880" s="2"/>
      <c r="WOX880" s="2"/>
      <c r="WOY880" s="2"/>
      <c r="WOZ880" s="2"/>
      <c r="WPA880" s="2"/>
      <c r="WPB880" s="2"/>
      <c r="WPC880" s="2"/>
      <c r="WPD880" s="2"/>
      <c r="WPE880" s="2"/>
      <c r="WPF880" s="2"/>
      <c r="WPG880" s="2"/>
      <c r="WPH880" s="2"/>
      <c r="WPI880" s="2"/>
      <c r="WPJ880" s="2"/>
      <c r="WPK880" s="2"/>
      <c r="WPL880" s="2"/>
      <c r="WPM880" s="2"/>
      <c r="WPN880" s="2"/>
      <c r="WPO880" s="2"/>
      <c r="WPP880" s="2"/>
      <c r="WPQ880" s="2"/>
      <c r="WPR880" s="2"/>
      <c r="WPS880" s="2"/>
      <c r="WPT880" s="2"/>
      <c r="WPU880" s="2"/>
      <c r="WPV880" s="2"/>
      <c r="WPW880" s="2"/>
      <c r="WPX880" s="2"/>
      <c r="WPY880" s="2"/>
      <c r="WPZ880" s="2"/>
      <c r="WQA880" s="2"/>
      <c r="WQB880" s="2"/>
      <c r="WQC880" s="2"/>
      <c r="WQD880" s="2"/>
      <c r="WQE880" s="2"/>
      <c r="WQF880" s="2"/>
      <c r="WQG880" s="2"/>
      <c r="WQH880" s="2"/>
      <c r="WQI880" s="2"/>
      <c r="WQJ880" s="2"/>
      <c r="WQK880" s="2"/>
      <c r="WQL880" s="2"/>
      <c r="WQM880" s="2"/>
      <c r="WQN880" s="2"/>
      <c r="WQO880" s="2"/>
      <c r="WQP880" s="2"/>
      <c r="WQQ880" s="2"/>
      <c r="WQR880" s="2"/>
      <c r="WQS880" s="2"/>
      <c r="WQT880" s="2"/>
      <c r="WQU880" s="2"/>
      <c r="WQV880" s="2"/>
      <c r="WQW880" s="2"/>
      <c r="WQX880" s="2"/>
      <c r="WQY880" s="2"/>
      <c r="WQZ880" s="2"/>
      <c r="WRA880" s="2"/>
      <c r="WRB880" s="2"/>
      <c r="WRC880" s="2"/>
      <c r="WRD880" s="2"/>
      <c r="WRE880" s="2"/>
      <c r="WRF880" s="2"/>
      <c r="WRG880" s="2"/>
      <c r="WRH880" s="2"/>
      <c r="WRI880" s="2"/>
      <c r="WRJ880" s="2"/>
      <c r="WRK880" s="2"/>
      <c r="WRL880" s="2"/>
      <c r="WRM880" s="2"/>
      <c r="WRN880" s="2"/>
      <c r="WRO880" s="2"/>
      <c r="WRP880" s="2"/>
      <c r="WRQ880" s="2"/>
      <c r="WRR880" s="2"/>
      <c r="WRS880" s="2"/>
      <c r="WRT880" s="2"/>
      <c r="WRU880" s="2"/>
      <c r="WRV880" s="2"/>
      <c r="WRW880" s="2"/>
      <c r="WRX880" s="2"/>
      <c r="WRY880" s="2"/>
      <c r="WRZ880" s="2"/>
      <c r="WSA880" s="2"/>
      <c r="WSB880" s="2"/>
      <c r="WSC880" s="2"/>
      <c r="WSD880" s="2"/>
      <c r="WSE880" s="2"/>
      <c r="WSF880" s="2"/>
      <c r="WSG880" s="2"/>
      <c r="WSH880" s="2"/>
      <c r="WSI880" s="2"/>
      <c r="WSJ880" s="2"/>
      <c r="WSK880" s="2"/>
      <c r="WSL880" s="2"/>
      <c r="WSM880" s="2"/>
      <c r="WSN880" s="2"/>
      <c r="WSO880" s="2"/>
      <c r="WSP880" s="2"/>
      <c r="WSQ880" s="2"/>
      <c r="WSR880" s="2"/>
      <c r="WSS880" s="2"/>
      <c r="WST880" s="2"/>
      <c r="WSU880" s="2"/>
      <c r="WSV880" s="2"/>
      <c r="WSW880" s="2"/>
      <c r="WSX880" s="2"/>
      <c r="WSY880" s="2"/>
      <c r="WSZ880" s="2"/>
      <c r="WTA880" s="2"/>
      <c r="WTB880" s="2"/>
      <c r="WTC880" s="2"/>
      <c r="WTD880" s="2"/>
      <c r="WTE880" s="2"/>
      <c r="WTF880" s="2"/>
      <c r="WTG880" s="2"/>
      <c r="WTH880" s="2"/>
      <c r="WTI880" s="2"/>
      <c r="WTJ880" s="2"/>
      <c r="WTK880" s="2"/>
      <c r="WTL880" s="2"/>
      <c r="WTM880" s="2"/>
      <c r="WTN880" s="2"/>
      <c r="WTO880" s="2"/>
      <c r="WTP880" s="2"/>
      <c r="WTQ880" s="2"/>
      <c r="WTR880" s="2"/>
      <c r="WTS880" s="2"/>
      <c r="WTT880" s="2"/>
      <c r="WTU880" s="2"/>
      <c r="WTV880" s="2"/>
      <c r="WTW880" s="2"/>
      <c r="WTX880" s="2"/>
      <c r="WTY880" s="2"/>
      <c r="WTZ880" s="2"/>
      <c r="WUA880" s="2"/>
      <c r="WUB880" s="2"/>
      <c r="WUC880" s="2"/>
      <c r="WUD880" s="2"/>
      <c r="WUE880" s="2"/>
      <c r="WUF880" s="2"/>
      <c r="WUG880" s="2"/>
      <c r="WUH880" s="2"/>
      <c r="WUI880" s="2"/>
      <c r="WUJ880" s="2"/>
      <c r="WUK880" s="2"/>
      <c r="WUL880" s="2"/>
      <c r="WUM880" s="2"/>
      <c r="WUN880" s="2"/>
      <c r="WUO880" s="2"/>
      <c r="WUP880" s="2"/>
      <c r="WUQ880" s="2"/>
      <c r="WUR880" s="2"/>
      <c r="WUS880" s="2"/>
      <c r="WUT880" s="2"/>
      <c r="WUU880" s="2"/>
      <c r="WUV880" s="2"/>
      <c r="WUW880" s="2"/>
      <c r="WUX880" s="2"/>
      <c r="WUY880" s="2"/>
      <c r="WUZ880" s="2"/>
      <c r="WVA880" s="2"/>
      <c r="WVB880" s="2"/>
      <c r="WVC880" s="2"/>
      <c r="WVD880" s="2"/>
      <c r="WVE880" s="2"/>
      <c r="WVF880" s="2"/>
      <c r="WVG880" s="2"/>
      <c r="WVH880" s="2"/>
      <c r="WVI880" s="2"/>
      <c r="WVJ880" s="2"/>
      <c r="WVK880" s="2"/>
      <c r="WVL880" s="2"/>
      <c r="WVM880" s="2"/>
      <c r="WVN880" s="2"/>
      <c r="WVO880" s="2"/>
      <c r="WVP880" s="2"/>
      <c r="WVQ880" s="2"/>
      <c r="WVR880" s="2"/>
      <c r="WVS880" s="2"/>
      <c r="WVT880" s="2"/>
      <c r="WVU880" s="2"/>
      <c r="WVV880" s="2"/>
      <c r="WVW880" s="2"/>
      <c r="WVX880" s="2"/>
      <c r="WVY880" s="2"/>
      <c r="WVZ880" s="2"/>
      <c r="WWA880" s="2"/>
      <c r="WWB880" s="2"/>
      <c r="WWC880" s="2"/>
      <c r="WWD880" s="2"/>
    </row>
    <row r="881" spans="2:16150" s="1" customFormat="1">
      <c r="B881" s="2"/>
      <c r="C881" s="2"/>
      <c r="D881" s="2"/>
      <c r="M881" s="157"/>
      <c r="N881" s="157"/>
      <c r="O881" s="157"/>
      <c r="P881" s="157"/>
      <c r="Q881" s="157"/>
      <c r="R881" s="157"/>
      <c r="T881" s="389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  <c r="AAA881" s="2"/>
      <c r="AAB881" s="2"/>
      <c r="AAC881" s="2"/>
      <c r="AAD881" s="2"/>
      <c r="AAE881" s="2"/>
      <c r="AAF881" s="2"/>
      <c r="AAG881" s="2"/>
      <c r="AAH881" s="2"/>
      <c r="AAI881" s="2"/>
      <c r="AAJ881" s="2"/>
      <c r="AAK881" s="2"/>
      <c r="AAL881" s="2"/>
      <c r="AAM881" s="2"/>
      <c r="AAN881" s="2"/>
      <c r="AAO881" s="2"/>
      <c r="AAP881" s="2"/>
      <c r="AAQ881" s="2"/>
      <c r="AAR881" s="2"/>
      <c r="AAS881" s="2"/>
      <c r="AAT881" s="2"/>
      <c r="AAU881" s="2"/>
      <c r="AAV881" s="2"/>
      <c r="AAW881" s="2"/>
      <c r="AAX881" s="2"/>
      <c r="AAY881" s="2"/>
      <c r="AAZ881" s="2"/>
      <c r="ABA881" s="2"/>
      <c r="ABB881" s="2"/>
      <c r="ABC881" s="2"/>
      <c r="ABD881" s="2"/>
      <c r="ABE881" s="2"/>
      <c r="ABF881" s="2"/>
      <c r="ABG881" s="2"/>
      <c r="ABH881" s="2"/>
      <c r="ABI881" s="2"/>
      <c r="ABJ881" s="2"/>
      <c r="ABK881" s="2"/>
      <c r="ABL881" s="2"/>
      <c r="ABM881" s="2"/>
      <c r="ABN881" s="2"/>
      <c r="ABO881" s="2"/>
      <c r="ABP881" s="2"/>
      <c r="ABQ881" s="2"/>
      <c r="ABR881" s="2"/>
      <c r="ABS881" s="2"/>
      <c r="ABT881" s="2"/>
      <c r="ABU881" s="2"/>
      <c r="ABV881" s="2"/>
      <c r="ABW881" s="2"/>
      <c r="ABX881" s="2"/>
      <c r="ABY881" s="2"/>
      <c r="ABZ881" s="2"/>
      <c r="ACA881" s="2"/>
      <c r="ACB881" s="2"/>
      <c r="ACC881" s="2"/>
      <c r="ACD881" s="2"/>
      <c r="ACE881" s="2"/>
      <c r="ACF881" s="2"/>
      <c r="ACG881" s="2"/>
      <c r="ACH881" s="2"/>
      <c r="ACI881" s="2"/>
      <c r="ACJ881" s="2"/>
      <c r="ACK881" s="2"/>
      <c r="ACL881" s="2"/>
      <c r="ACM881" s="2"/>
      <c r="ACN881" s="2"/>
      <c r="ACO881" s="2"/>
      <c r="ACP881" s="2"/>
      <c r="ACQ881" s="2"/>
      <c r="ACR881" s="2"/>
      <c r="ACS881" s="2"/>
      <c r="ACT881" s="2"/>
      <c r="ACU881" s="2"/>
      <c r="ACV881" s="2"/>
      <c r="ACW881" s="2"/>
      <c r="ACX881" s="2"/>
      <c r="ACY881" s="2"/>
      <c r="ACZ881" s="2"/>
      <c r="ADA881" s="2"/>
      <c r="ADB881" s="2"/>
      <c r="ADC881" s="2"/>
      <c r="ADD881" s="2"/>
      <c r="ADE881" s="2"/>
      <c r="ADF881" s="2"/>
      <c r="ADG881" s="2"/>
      <c r="ADH881" s="2"/>
      <c r="ADI881" s="2"/>
      <c r="ADJ881" s="2"/>
      <c r="ADK881" s="2"/>
      <c r="ADL881" s="2"/>
      <c r="ADM881" s="2"/>
      <c r="ADN881" s="2"/>
      <c r="ADO881" s="2"/>
      <c r="ADP881" s="2"/>
      <c r="ADQ881" s="2"/>
      <c r="ADR881" s="2"/>
      <c r="ADS881" s="2"/>
      <c r="ADT881" s="2"/>
      <c r="ADU881" s="2"/>
      <c r="ADV881" s="2"/>
      <c r="ADW881" s="2"/>
      <c r="ADX881" s="2"/>
      <c r="ADY881" s="2"/>
      <c r="ADZ881" s="2"/>
      <c r="AEA881" s="2"/>
      <c r="AEB881" s="2"/>
      <c r="AEC881" s="2"/>
      <c r="AED881" s="2"/>
      <c r="AEE881" s="2"/>
      <c r="AEF881" s="2"/>
      <c r="AEG881" s="2"/>
      <c r="AEH881" s="2"/>
      <c r="AEI881" s="2"/>
      <c r="AEJ881" s="2"/>
      <c r="AEK881" s="2"/>
      <c r="AEL881" s="2"/>
      <c r="AEM881" s="2"/>
      <c r="AEN881" s="2"/>
      <c r="AEO881" s="2"/>
      <c r="AEP881" s="2"/>
      <c r="AEQ881" s="2"/>
      <c r="AER881" s="2"/>
      <c r="AES881" s="2"/>
      <c r="AET881" s="2"/>
      <c r="AEU881" s="2"/>
      <c r="AEV881" s="2"/>
      <c r="AEW881" s="2"/>
      <c r="AEX881" s="2"/>
      <c r="AEY881" s="2"/>
      <c r="AEZ881" s="2"/>
      <c r="AFA881" s="2"/>
      <c r="AFB881" s="2"/>
      <c r="AFC881" s="2"/>
      <c r="AFD881" s="2"/>
      <c r="AFE881" s="2"/>
      <c r="AFF881" s="2"/>
      <c r="AFG881" s="2"/>
      <c r="AFH881" s="2"/>
      <c r="AFI881" s="2"/>
      <c r="AFJ881" s="2"/>
      <c r="AFK881" s="2"/>
      <c r="AFL881" s="2"/>
      <c r="AFM881" s="2"/>
      <c r="AFN881" s="2"/>
      <c r="AFO881" s="2"/>
      <c r="AFP881" s="2"/>
      <c r="AFQ881" s="2"/>
      <c r="AFR881" s="2"/>
      <c r="AFS881" s="2"/>
      <c r="AFT881" s="2"/>
      <c r="AFU881" s="2"/>
      <c r="AFV881" s="2"/>
      <c r="AFW881" s="2"/>
      <c r="AFX881" s="2"/>
      <c r="AFY881" s="2"/>
      <c r="AFZ881" s="2"/>
      <c r="AGA881" s="2"/>
      <c r="AGB881" s="2"/>
      <c r="AGC881" s="2"/>
      <c r="AGD881" s="2"/>
      <c r="AGE881" s="2"/>
      <c r="AGF881" s="2"/>
      <c r="AGG881" s="2"/>
      <c r="AGH881" s="2"/>
      <c r="AGI881" s="2"/>
      <c r="AGJ881" s="2"/>
      <c r="AGK881" s="2"/>
      <c r="AGL881" s="2"/>
      <c r="AGM881" s="2"/>
      <c r="AGN881" s="2"/>
      <c r="AGO881" s="2"/>
      <c r="AGP881" s="2"/>
      <c r="AGQ881" s="2"/>
      <c r="AGR881" s="2"/>
      <c r="AGS881" s="2"/>
      <c r="AGT881" s="2"/>
      <c r="AGU881" s="2"/>
      <c r="AGV881" s="2"/>
      <c r="AGW881" s="2"/>
      <c r="AGX881" s="2"/>
      <c r="AGY881" s="2"/>
      <c r="AGZ881" s="2"/>
      <c r="AHA881" s="2"/>
      <c r="AHB881" s="2"/>
      <c r="AHC881" s="2"/>
      <c r="AHD881" s="2"/>
      <c r="AHE881" s="2"/>
      <c r="AHF881" s="2"/>
      <c r="AHG881" s="2"/>
      <c r="AHH881" s="2"/>
      <c r="AHI881" s="2"/>
      <c r="AHJ881" s="2"/>
      <c r="AHK881" s="2"/>
      <c r="AHL881" s="2"/>
      <c r="AHM881" s="2"/>
      <c r="AHN881" s="2"/>
      <c r="AHO881" s="2"/>
      <c r="AHP881" s="2"/>
      <c r="AHQ881" s="2"/>
      <c r="AHR881" s="2"/>
      <c r="AHS881" s="2"/>
      <c r="AHT881" s="2"/>
      <c r="AHU881" s="2"/>
      <c r="AHV881" s="2"/>
      <c r="AHW881" s="2"/>
      <c r="AHX881" s="2"/>
      <c r="AHY881" s="2"/>
      <c r="AHZ881" s="2"/>
      <c r="AIA881" s="2"/>
      <c r="AIB881" s="2"/>
      <c r="AIC881" s="2"/>
      <c r="AID881" s="2"/>
      <c r="AIE881" s="2"/>
      <c r="AIF881" s="2"/>
      <c r="AIG881" s="2"/>
      <c r="AIH881" s="2"/>
      <c r="AII881" s="2"/>
      <c r="AIJ881" s="2"/>
      <c r="AIK881" s="2"/>
      <c r="AIL881" s="2"/>
      <c r="AIM881" s="2"/>
      <c r="AIN881" s="2"/>
      <c r="AIO881" s="2"/>
      <c r="AIP881" s="2"/>
      <c r="AIQ881" s="2"/>
      <c r="AIR881" s="2"/>
      <c r="AIS881" s="2"/>
      <c r="AIT881" s="2"/>
      <c r="AIU881" s="2"/>
      <c r="AIV881" s="2"/>
      <c r="AIW881" s="2"/>
      <c r="AIX881" s="2"/>
      <c r="AIY881" s="2"/>
      <c r="AIZ881" s="2"/>
      <c r="AJA881" s="2"/>
      <c r="AJB881" s="2"/>
      <c r="AJC881" s="2"/>
      <c r="AJD881" s="2"/>
      <c r="AJE881" s="2"/>
      <c r="AJF881" s="2"/>
      <c r="AJG881" s="2"/>
      <c r="AJH881" s="2"/>
      <c r="AJI881" s="2"/>
      <c r="AJJ881" s="2"/>
      <c r="AJK881" s="2"/>
      <c r="AJL881" s="2"/>
      <c r="AJM881" s="2"/>
      <c r="AJN881" s="2"/>
      <c r="AJO881" s="2"/>
      <c r="AJP881" s="2"/>
      <c r="AJQ881" s="2"/>
      <c r="AJR881" s="2"/>
      <c r="AJS881" s="2"/>
      <c r="AJT881" s="2"/>
      <c r="AJU881" s="2"/>
      <c r="AJV881" s="2"/>
      <c r="AJW881" s="2"/>
      <c r="AJX881" s="2"/>
      <c r="AJY881" s="2"/>
      <c r="AJZ881" s="2"/>
      <c r="AKA881" s="2"/>
      <c r="AKB881" s="2"/>
      <c r="AKC881" s="2"/>
      <c r="AKD881" s="2"/>
      <c r="AKE881" s="2"/>
      <c r="AKF881" s="2"/>
      <c r="AKG881" s="2"/>
      <c r="AKH881" s="2"/>
      <c r="AKI881" s="2"/>
      <c r="AKJ881" s="2"/>
      <c r="AKK881" s="2"/>
      <c r="AKL881" s="2"/>
      <c r="AKM881" s="2"/>
      <c r="AKN881" s="2"/>
      <c r="AKO881" s="2"/>
      <c r="AKP881" s="2"/>
      <c r="AKQ881" s="2"/>
      <c r="AKR881" s="2"/>
      <c r="AKS881" s="2"/>
      <c r="AKT881" s="2"/>
      <c r="AKU881" s="2"/>
      <c r="AKV881" s="2"/>
      <c r="AKW881" s="2"/>
      <c r="AKX881" s="2"/>
      <c r="AKY881" s="2"/>
      <c r="AKZ881" s="2"/>
      <c r="ALA881" s="2"/>
      <c r="ALB881" s="2"/>
      <c r="ALC881" s="2"/>
      <c r="ALD881" s="2"/>
      <c r="ALE881" s="2"/>
      <c r="ALF881" s="2"/>
      <c r="ALG881" s="2"/>
      <c r="ALH881" s="2"/>
      <c r="ALI881" s="2"/>
      <c r="ALJ881" s="2"/>
      <c r="ALK881" s="2"/>
      <c r="ALL881" s="2"/>
      <c r="ALM881" s="2"/>
      <c r="ALN881" s="2"/>
      <c r="ALO881" s="2"/>
      <c r="ALP881" s="2"/>
      <c r="ALQ881" s="2"/>
      <c r="ALR881" s="2"/>
      <c r="ALS881" s="2"/>
      <c r="ALT881" s="2"/>
      <c r="ALU881" s="2"/>
      <c r="ALV881" s="2"/>
      <c r="ALW881" s="2"/>
      <c r="ALX881" s="2"/>
      <c r="ALY881" s="2"/>
      <c r="ALZ881" s="2"/>
      <c r="AMA881" s="2"/>
      <c r="AMB881" s="2"/>
      <c r="AMC881" s="2"/>
      <c r="AMD881" s="2"/>
      <c r="AME881" s="2"/>
      <c r="AMF881" s="2"/>
      <c r="AMG881" s="2"/>
      <c r="AMH881" s="2"/>
      <c r="AMI881" s="2"/>
      <c r="AMJ881" s="2"/>
      <c r="AMK881" s="2"/>
      <c r="AML881" s="2"/>
      <c r="AMM881" s="2"/>
      <c r="AMN881" s="2"/>
      <c r="AMO881" s="2"/>
      <c r="AMP881" s="2"/>
      <c r="AMQ881" s="2"/>
      <c r="AMR881" s="2"/>
      <c r="AMS881" s="2"/>
      <c r="AMT881" s="2"/>
      <c r="AMU881" s="2"/>
      <c r="AMV881" s="2"/>
      <c r="AMW881" s="2"/>
      <c r="AMX881" s="2"/>
      <c r="AMY881" s="2"/>
      <c r="AMZ881" s="2"/>
      <c r="ANA881" s="2"/>
      <c r="ANB881" s="2"/>
      <c r="ANC881" s="2"/>
      <c r="AND881" s="2"/>
      <c r="ANE881" s="2"/>
      <c r="ANF881" s="2"/>
      <c r="ANG881" s="2"/>
      <c r="ANH881" s="2"/>
      <c r="ANI881" s="2"/>
      <c r="ANJ881" s="2"/>
      <c r="ANK881" s="2"/>
      <c r="ANL881" s="2"/>
      <c r="ANM881" s="2"/>
      <c r="ANN881" s="2"/>
      <c r="ANO881" s="2"/>
      <c r="ANP881" s="2"/>
      <c r="ANQ881" s="2"/>
      <c r="ANR881" s="2"/>
      <c r="ANS881" s="2"/>
      <c r="ANT881" s="2"/>
      <c r="ANU881" s="2"/>
      <c r="ANV881" s="2"/>
      <c r="ANW881" s="2"/>
      <c r="ANX881" s="2"/>
      <c r="ANY881" s="2"/>
      <c r="ANZ881" s="2"/>
      <c r="AOA881" s="2"/>
      <c r="AOB881" s="2"/>
      <c r="AOC881" s="2"/>
      <c r="AOD881" s="2"/>
      <c r="AOE881" s="2"/>
      <c r="AOF881" s="2"/>
      <c r="AOG881" s="2"/>
      <c r="AOH881" s="2"/>
      <c r="AOI881" s="2"/>
      <c r="AOJ881" s="2"/>
      <c r="AOK881" s="2"/>
      <c r="AOL881" s="2"/>
      <c r="AOM881" s="2"/>
      <c r="AON881" s="2"/>
      <c r="AOO881" s="2"/>
      <c r="AOP881" s="2"/>
      <c r="AOQ881" s="2"/>
      <c r="AOR881" s="2"/>
      <c r="AOS881" s="2"/>
      <c r="AOT881" s="2"/>
      <c r="AOU881" s="2"/>
      <c r="AOV881" s="2"/>
      <c r="AOW881" s="2"/>
      <c r="AOX881" s="2"/>
      <c r="AOY881" s="2"/>
      <c r="AOZ881" s="2"/>
      <c r="APA881" s="2"/>
      <c r="APB881" s="2"/>
      <c r="APC881" s="2"/>
      <c r="APD881" s="2"/>
      <c r="APE881" s="2"/>
      <c r="APF881" s="2"/>
      <c r="APG881" s="2"/>
      <c r="APH881" s="2"/>
      <c r="API881" s="2"/>
      <c r="APJ881" s="2"/>
      <c r="APK881" s="2"/>
      <c r="APL881" s="2"/>
      <c r="APM881" s="2"/>
      <c r="APN881" s="2"/>
      <c r="APO881" s="2"/>
      <c r="APP881" s="2"/>
      <c r="APQ881" s="2"/>
      <c r="APR881" s="2"/>
      <c r="APS881" s="2"/>
      <c r="APT881" s="2"/>
      <c r="APU881" s="2"/>
      <c r="APV881" s="2"/>
      <c r="APW881" s="2"/>
      <c r="APX881" s="2"/>
      <c r="APY881" s="2"/>
      <c r="APZ881" s="2"/>
      <c r="AQA881" s="2"/>
      <c r="AQB881" s="2"/>
      <c r="AQC881" s="2"/>
      <c r="AQD881" s="2"/>
      <c r="AQE881" s="2"/>
      <c r="AQF881" s="2"/>
      <c r="AQG881" s="2"/>
      <c r="AQH881" s="2"/>
      <c r="AQI881" s="2"/>
      <c r="AQJ881" s="2"/>
      <c r="AQK881" s="2"/>
      <c r="AQL881" s="2"/>
      <c r="AQM881" s="2"/>
      <c r="AQN881" s="2"/>
      <c r="AQO881" s="2"/>
      <c r="AQP881" s="2"/>
      <c r="AQQ881" s="2"/>
      <c r="AQR881" s="2"/>
      <c r="AQS881" s="2"/>
      <c r="AQT881" s="2"/>
      <c r="AQU881" s="2"/>
      <c r="AQV881" s="2"/>
      <c r="AQW881" s="2"/>
      <c r="AQX881" s="2"/>
      <c r="AQY881" s="2"/>
      <c r="AQZ881" s="2"/>
      <c r="ARA881" s="2"/>
      <c r="ARB881" s="2"/>
      <c r="ARC881" s="2"/>
      <c r="ARD881" s="2"/>
      <c r="ARE881" s="2"/>
      <c r="ARF881" s="2"/>
      <c r="ARG881" s="2"/>
      <c r="ARH881" s="2"/>
      <c r="ARI881" s="2"/>
      <c r="ARJ881" s="2"/>
      <c r="ARK881" s="2"/>
      <c r="ARL881" s="2"/>
      <c r="ARM881" s="2"/>
      <c r="ARN881" s="2"/>
      <c r="ARO881" s="2"/>
      <c r="ARP881" s="2"/>
      <c r="ARQ881" s="2"/>
      <c r="ARR881" s="2"/>
      <c r="ARS881" s="2"/>
      <c r="ART881" s="2"/>
      <c r="ARU881" s="2"/>
      <c r="ARV881" s="2"/>
      <c r="ARW881" s="2"/>
      <c r="ARX881" s="2"/>
      <c r="ARY881" s="2"/>
      <c r="ARZ881" s="2"/>
      <c r="ASA881" s="2"/>
      <c r="ASB881" s="2"/>
      <c r="ASC881" s="2"/>
      <c r="ASD881" s="2"/>
      <c r="ASE881" s="2"/>
      <c r="ASF881" s="2"/>
      <c r="ASG881" s="2"/>
      <c r="ASH881" s="2"/>
      <c r="ASI881" s="2"/>
      <c r="ASJ881" s="2"/>
      <c r="ASK881" s="2"/>
      <c r="ASL881" s="2"/>
      <c r="ASM881" s="2"/>
      <c r="ASN881" s="2"/>
      <c r="ASO881" s="2"/>
      <c r="ASP881" s="2"/>
      <c r="ASQ881" s="2"/>
      <c r="ASR881" s="2"/>
      <c r="ASS881" s="2"/>
      <c r="AST881" s="2"/>
      <c r="ASU881" s="2"/>
      <c r="ASV881" s="2"/>
      <c r="ASW881" s="2"/>
      <c r="ASX881" s="2"/>
      <c r="ASY881" s="2"/>
      <c r="ASZ881" s="2"/>
      <c r="ATA881" s="2"/>
      <c r="ATB881" s="2"/>
      <c r="ATC881" s="2"/>
      <c r="ATD881" s="2"/>
      <c r="ATE881" s="2"/>
      <c r="ATF881" s="2"/>
      <c r="ATG881" s="2"/>
      <c r="ATH881" s="2"/>
      <c r="ATI881" s="2"/>
      <c r="ATJ881" s="2"/>
      <c r="ATK881" s="2"/>
      <c r="ATL881" s="2"/>
      <c r="ATM881" s="2"/>
      <c r="ATN881" s="2"/>
      <c r="ATO881" s="2"/>
      <c r="ATP881" s="2"/>
      <c r="ATQ881" s="2"/>
      <c r="ATR881" s="2"/>
      <c r="ATS881" s="2"/>
      <c r="ATT881" s="2"/>
      <c r="ATU881" s="2"/>
      <c r="ATV881" s="2"/>
      <c r="ATW881" s="2"/>
      <c r="ATX881" s="2"/>
      <c r="ATY881" s="2"/>
      <c r="ATZ881" s="2"/>
      <c r="AUA881" s="2"/>
      <c r="AUB881" s="2"/>
      <c r="AUC881" s="2"/>
      <c r="AUD881" s="2"/>
      <c r="AUE881" s="2"/>
      <c r="AUF881" s="2"/>
      <c r="AUG881" s="2"/>
      <c r="AUH881" s="2"/>
      <c r="AUI881" s="2"/>
      <c r="AUJ881" s="2"/>
      <c r="AUK881" s="2"/>
      <c r="AUL881" s="2"/>
      <c r="AUM881" s="2"/>
      <c r="AUN881" s="2"/>
      <c r="AUO881" s="2"/>
      <c r="AUP881" s="2"/>
      <c r="AUQ881" s="2"/>
      <c r="AUR881" s="2"/>
      <c r="AUS881" s="2"/>
      <c r="AUT881" s="2"/>
      <c r="AUU881" s="2"/>
      <c r="AUV881" s="2"/>
      <c r="AUW881" s="2"/>
      <c r="AUX881" s="2"/>
      <c r="AUY881" s="2"/>
      <c r="AUZ881" s="2"/>
      <c r="AVA881" s="2"/>
      <c r="AVB881" s="2"/>
      <c r="AVC881" s="2"/>
      <c r="AVD881" s="2"/>
      <c r="AVE881" s="2"/>
      <c r="AVF881" s="2"/>
      <c r="AVG881" s="2"/>
      <c r="AVH881" s="2"/>
      <c r="AVI881" s="2"/>
      <c r="AVJ881" s="2"/>
      <c r="AVK881" s="2"/>
      <c r="AVL881" s="2"/>
      <c r="AVM881" s="2"/>
      <c r="AVN881" s="2"/>
      <c r="AVO881" s="2"/>
      <c r="AVP881" s="2"/>
      <c r="AVQ881" s="2"/>
      <c r="AVR881" s="2"/>
      <c r="AVS881" s="2"/>
      <c r="AVT881" s="2"/>
      <c r="AVU881" s="2"/>
      <c r="AVV881" s="2"/>
      <c r="AVW881" s="2"/>
      <c r="AVX881" s="2"/>
      <c r="AVY881" s="2"/>
      <c r="AVZ881" s="2"/>
      <c r="AWA881" s="2"/>
      <c r="AWB881" s="2"/>
      <c r="AWC881" s="2"/>
      <c r="AWD881" s="2"/>
      <c r="AWE881" s="2"/>
      <c r="AWF881" s="2"/>
      <c r="AWG881" s="2"/>
      <c r="AWH881" s="2"/>
      <c r="AWI881" s="2"/>
      <c r="AWJ881" s="2"/>
      <c r="AWK881" s="2"/>
      <c r="AWL881" s="2"/>
      <c r="AWM881" s="2"/>
      <c r="AWN881" s="2"/>
      <c r="AWO881" s="2"/>
      <c r="AWP881" s="2"/>
      <c r="AWQ881" s="2"/>
      <c r="AWR881" s="2"/>
      <c r="AWS881" s="2"/>
      <c r="AWT881" s="2"/>
      <c r="AWU881" s="2"/>
      <c r="AWV881" s="2"/>
      <c r="AWW881" s="2"/>
      <c r="AWX881" s="2"/>
      <c r="AWY881" s="2"/>
      <c r="AWZ881" s="2"/>
      <c r="AXA881" s="2"/>
      <c r="AXB881" s="2"/>
      <c r="AXC881" s="2"/>
      <c r="AXD881" s="2"/>
      <c r="AXE881" s="2"/>
      <c r="AXF881" s="2"/>
      <c r="AXG881" s="2"/>
      <c r="AXH881" s="2"/>
      <c r="AXI881" s="2"/>
      <c r="AXJ881" s="2"/>
      <c r="AXK881" s="2"/>
      <c r="AXL881" s="2"/>
      <c r="AXM881" s="2"/>
      <c r="AXN881" s="2"/>
      <c r="AXO881" s="2"/>
      <c r="AXP881" s="2"/>
      <c r="AXQ881" s="2"/>
      <c r="AXR881" s="2"/>
      <c r="AXS881" s="2"/>
      <c r="AXT881" s="2"/>
      <c r="AXU881" s="2"/>
      <c r="AXV881" s="2"/>
      <c r="AXW881" s="2"/>
      <c r="AXX881" s="2"/>
      <c r="AXY881" s="2"/>
      <c r="AXZ881" s="2"/>
      <c r="AYA881" s="2"/>
      <c r="AYB881" s="2"/>
      <c r="AYC881" s="2"/>
      <c r="AYD881" s="2"/>
      <c r="AYE881" s="2"/>
      <c r="AYF881" s="2"/>
      <c r="AYG881" s="2"/>
      <c r="AYH881" s="2"/>
      <c r="AYI881" s="2"/>
      <c r="AYJ881" s="2"/>
      <c r="AYK881" s="2"/>
      <c r="AYL881" s="2"/>
      <c r="AYM881" s="2"/>
      <c r="AYN881" s="2"/>
      <c r="AYO881" s="2"/>
      <c r="AYP881" s="2"/>
      <c r="AYQ881" s="2"/>
      <c r="AYR881" s="2"/>
      <c r="AYS881" s="2"/>
      <c r="AYT881" s="2"/>
      <c r="AYU881" s="2"/>
      <c r="AYV881" s="2"/>
      <c r="AYW881" s="2"/>
      <c r="AYX881" s="2"/>
      <c r="AYY881" s="2"/>
      <c r="AYZ881" s="2"/>
      <c r="AZA881" s="2"/>
      <c r="AZB881" s="2"/>
      <c r="AZC881" s="2"/>
      <c r="AZD881" s="2"/>
      <c r="AZE881" s="2"/>
      <c r="AZF881" s="2"/>
      <c r="AZG881" s="2"/>
      <c r="AZH881" s="2"/>
      <c r="AZI881" s="2"/>
      <c r="AZJ881" s="2"/>
      <c r="AZK881" s="2"/>
      <c r="AZL881" s="2"/>
      <c r="AZM881" s="2"/>
      <c r="AZN881" s="2"/>
      <c r="AZO881" s="2"/>
      <c r="AZP881" s="2"/>
      <c r="AZQ881" s="2"/>
      <c r="AZR881" s="2"/>
      <c r="AZS881" s="2"/>
      <c r="AZT881" s="2"/>
      <c r="AZU881" s="2"/>
      <c r="AZV881" s="2"/>
      <c r="AZW881" s="2"/>
      <c r="AZX881" s="2"/>
      <c r="AZY881" s="2"/>
      <c r="AZZ881" s="2"/>
      <c r="BAA881" s="2"/>
      <c r="BAB881" s="2"/>
      <c r="BAC881" s="2"/>
      <c r="BAD881" s="2"/>
      <c r="BAE881" s="2"/>
      <c r="BAF881" s="2"/>
      <c r="BAG881" s="2"/>
      <c r="BAH881" s="2"/>
      <c r="BAI881" s="2"/>
      <c r="BAJ881" s="2"/>
      <c r="BAK881" s="2"/>
      <c r="BAL881" s="2"/>
      <c r="BAM881" s="2"/>
      <c r="BAN881" s="2"/>
      <c r="BAO881" s="2"/>
      <c r="BAP881" s="2"/>
      <c r="BAQ881" s="2"/>
      <c r="BAR881" s="2"/>
      <c r="BAS881" s="2"/>
      <c r="BAT881" s="2"/>
      <c r="BAU881" s="2"/>
      <c r="BAV881" s="2"/>
      <c r="BAW881" s="2"/>
      <c r="BAX881" s="2"/>
      <c r="BAY881" s="2"/>
      <c r="BAZ881" s="2"/>
      <c r="BBA881" s="2"/>
      <c r="BBB881" s="2"/>
      <c r="BBC881" s="2"/>
      <c r="BBD881" s="2"/>
      <c r="BBE881" s="2"/>
      <c r="BBF881" s="2"/>
      <c r="BBG881" s="2"/>
      <c r="BBH881" s="2"/>
      <c r="BBI881" s="2"/>
      <c r="BBJ881" s="2"/>
      <c r="BBK881" s="2"/>
      <c r="BBL881" s="2"/>
      <c r="BBM881" s="2"/>
      <c r="BBN881" s="2"/>
      <c r="BBO881" s="2"/>
      <c r="BBP881" s="2"/>
      <c r="BBQ881" s="2"/>
      <c r="BBR881" s="2"/>
      <c r="BBS881" s="2"/>
      <c r="BBT881" s="2"/>
      <c r="BBU881" s="2"/>
      <c r="BBV881" s="2"/>
      <c r="BBW881" s="2"/>
      <c r="BBX881" s="2"/>
      <c r="BBY881" s="2"/>
      <c r="BBZ881" s="2"/>
      <c r="BCA881" s="2"/>
      <c r="BCB881" s="2"/>
      <c r="BCC881" s="2"/>
      <c r="BCD881" s="2"/>
      <c r="BCE881" s="2"/>
      <c r="BCF881" s="2"/>
      <c r="BCG881" s="2"/>
      <c r="BCH881" s="2"/>
      <c r="BCI881" s="2"/>
      <c r="BCJ881" s="2"/>
      <c r="BCK881" s="2"/>
      <c r="BCL881" s="2"/>
      <c r="BCM881" s="2"/>
      <c r="BCN881" s="2"/>
      <c r="BCO881" s="2"/>
      <c r="BCP881" s="2"/>
      <c r="BCQ881" s="2"/>
      <c r="BCR881" s="2"/>
      <c r="BCS881" s="2"/>
      <c r="BCT881" s="2"/>
      <c r="BCU881" s="2"/>
      <c r="BCV881" s="2"/>
      <c r="BCW881" s="2"/>
      <c r="BCX881" s="2"/>
      <c r="BCY881" s="2"/>
      <c r="BCZ881" s="2"/>
      <c r="BDA881" s="2"/>
      <c r="BDB881" s="2"/>
      <c r="BDC881" s="2"/>
      <c r="BDD881" s="2"/>
      <c r="BDE881" s="2"/>
      <c r="BDF881" s="2"/>
      <c r="BDG881" s="2"/>
      <c r="BDH881" s="2"/>
      <c r="BDI881" s="2"/>
      <c r="BDJ881" s="2"/>
      <c r="BDK881" s="2"/>
      <c r="BDL881" s="2"/>
      <c r="BDM881" s="2"/>
      <c r="BDN881" s="2"/>
      <c r="BDO881" s="2"/>
      <c r="BDP881" s="2"/>
      <c r="BDQ881" s="2"/>
      <c r="BDR881" s="2"/>
      <c r="BDS881" s="2"/>
      <c r="BDT881" s="2"/>
      <c r="BDU881" s="2"/>
      <c r="BDV881" s="2"/>
      <c r="BDW881" s="2"/>
      <c r="BDX881" s="2"/>
      <c r="BDY881" s="2"/>
      <c r="BDZ881" s="2"/>
      <c r="BEA881" s="2"/>
      <c r="BEB881" s="2"/>
      <c r="BEC881" s="2"/>
      <c r="BED881" s="2"/>
      <c r="BEE881" s="2"/>
      <c r="BEF881" s="2"/>
      <c r="BEG881" s="2"/>
      <c r="BEH881" s="2"/>
      <c r="BEI881" s="2"/>
      <c r="BEJ881" s="2"/>
      <c r="BEK881" s="2"/>
      <c r="BEL881" s="2"/>
      <c r="BEM881" s="2"/>
      <c r="BEN881" s="2"/>
      <c r="BEO881" s="2"/>
      <c r="BEP881" s="2"/>
      <c r="BEQ881" s="2"/>
      <c r="BER881" s="2"/>
      <c r="BES881" s="2"/>
      <c r="BET881" s="2"/>
      <c r="BEU881" s="2"/>
      <c r="BEV881" s="2"/>
      <c r="BEW881" s="2"/>
      <c r="BEX881" s="2"/>
      <c r="BEY881" s="2"/>
      <c r="BEZ881" s="2"/>
      <c r="BFA881" s="2"/>
      <c r="BFB881" s="2"/>
      <c r="BFC881" s="2"/>
      <c r="BFD881" s="2"/>
      <c r="BFE881" s="2"/>
      <c r="BFF881" s="2"/>
      <c r="BFG881" s="2"/>
      <c r="BFH881" s="2"/>
      <c r="BFI881" s="2"/>
      <c r="BFJ881" s="2"/>
      <c r="BFK881" s="2"/>
      <c r="BFL881" s="2"/>
      <c r="BFM881" s="2"/>
      <c r="BFN881" s="2"/>
      <c r="BFO881" s="2"/>
      <c r="BFP881" s="2"/>
      <c r="BFQ881" s="2"/>
      <c r="BFR881" s="2"/>
      <c r="BFS881" s="2"/>
      <c r="BFT881" s="2"/>
      <c r="BFU881" s="2"/>
      <c r="BFV881" s="2"/>
      <c r="BFW881" s="2"/>
      <c r="BFX881" s="2"/>
      <c r="BFY881" s="2"/>
      <c r="BFZ881" s="2"/>
      <c r="BGA881" s="2"/>
      <c r="BGB881" s="2"/>
      <c r="BGC881" s="2"/>
      <c r="BGD881" s="2"/>
      <c r="BGE881" s="2"/>
      <c r="BGF881" s="2"/>
      <c r="BGG881" s="2"/>
      <c r="BGH881" s="2"/>
      <c r="BGI881" s="2"/>
      <c r="BGJ881" s="2"/>
      <c r="BGK881" s="2"/>
      <c r="BGL881" s="2"/>
      <c r="BGM881" s="2"/>
      <c r="BGN881" s="2"/>
      <c r="BGO881" s="2"/>
      <c r="BGP881" s="2"/>
      <c r="BGQ881" s="2"/>
      <c r="BGR881" s="2"/>
      <c r="BGS881" s="2"/>
      <c r="BGT881" s="2"/>
      <c r="BGU881" s="2"/>
      <c r="BGV881" s="2"/>
      <c r="BGW881" s="2"/>
      <c r="BGX881" s="2"/>
      <c r="BGY881" s="2"/>
      <c r="BGZ881" s="2"/>
      <c r="BHA881" s="2"/>
      <c r="BHB881" s="2"/>
      <c r="BHC881" s="2"/>
      <c r="BHD881" s="2"/>
      <c r="BHE881" s="2"/>
      <c r="BHF881" s="2"/>
      <c r="BHG881" s="2"/>
      <c r="BHH881" s="2"/>
      <c r="BHI881" s="2"/>
      <c r="BHJ881" s="2"/>
      <c r="BHK881" s="2"/>
      <c r="BHL881" s="2"/>
      <c r="BHM881" s="2"/>
      <c r="BHN881" s="2"/>
      <c r="BHO881" s="2"/>
      <c r="BHP881" s="2"/>
      <c r="BHQ881" s="2"/>
      <c r="BHR881" s="2"/>
      <c r="BHS881" s="2"/>
      <c r="BHT881" s="2"/>
      <c r="BHU881" s="2"/>
      <c r="BHV881" s="2"/>
      <c r="BHW881" s="2"/>
      <c r="BHX881" s="2"/>
      <c r="BHY881" s="2"/>
      <c r="BHZ881" s="2"/>
      <c r="BIA881" s="2"/>
      <c r="BIB881" s="2"/>
      <c r="BIC881" s="2"/>
      <c r="BID881" s="2"/>
      <c r="BIE881" s="2"/>
      <c r="BIF881" s="2"/>
      <c r="BIG881" s="2"/>
      <c r="BIH881" s="2"/>
      <c r="BII881" s="2"/>
      <c r="BIJ881" s="2"/>
      <c r="BIK881" s="2"/>
      <c r="BIL881" s="2"/>
      <c r="BIM881" s="2"/>
      <c r="BIN881" s="2"/>
      <c r="BIO881" s="2"/>
      <c r="BIP881" s="2"/>
      <c r="BIQ881" s="2"/>
      <c r="BIR881" s="2"/>
      <c r="BIS881" s="2"/>
      <c r="BIT881" s="2"/>
      <c r="BIU881" s="2"/>
      <c r="BIV881" s="2"/>
      <c r="BIW881" s="2"/>
      <c r="BIX881" s="2"/>
      <c r="BIY881" s="2"/>
      <c r="BIZ881" s="2"/>
      <c r="BJA881" s="2"/>
      <c r="BJB881" s="2"/>
      <c r="BJC881" s="2"/>
      <c r="BJD881" s="2"/>
      <c r="BJE881" s="2"/>
      <c r="BJF881" s="2"/>
      <c r="BJG881" s="2"/>
      <c r="BJH881" s="2"/>
      <c r="BJI881" s="2"/>
      <c r="BJJ881" s="2"/>
      <c r="BJK881" s="2"/>
      <c r="BJL881" s="2"/>
      <c r="BJM881" s="2"/>
      <c r="BJN881" s="2"/>
      <c r="BJO881" s="2"/>
      <c r="BJP881" s="2"/>
      <c r="BJQ881" s="2"/>
      <c r="BJR881" s="2"/>
      <c r="BJS881" s="2"/>
      <c r="BJT881" s="2"/>
      <c r="BJU881" s="2"/>
      <c r="BJV881" s="2"/>
      <c r="BJW881" s="2"/>
      <c r="BJX881" s="2"/>
      <c r="BJY881" s="2"/>
      <c r="BJZ881" s="2"/>
      <c r="BKA881" s="2"/>
      <c r="BKB881" s="2"/>
      <c r="BKC881" s="2"/>
      <c r="BKD881" s="2"/>
      <c r="BKE881" s="2"/>
      <c r="BKF881" s="2"/>
      <c r="BKG881" s="2"/>
      <c r="BKH881" s="2"/>
      <c r="BKI881" s="2"/>
      <c r="BKJ881" s="2"/>
      <c r="BKK881" s="2"/>
      <c r="BKL881" s="2"/>
      <c r="BKM881" s="2"/>
      <c r="BKN881" s="2"/>
      <c r="BKO881" s="2"/>
      <c r="BKP881" s="2"/>
      <c r="BKQ881" s="2"/>
      <c r="BKR881" s="2"/>
      <c r="BKS881" s="2"/>
      <c r="BKT881" s="2"/>
      <c r="BKU881" s="2"/>
      <c r="BKV881" s="2"/>
      <c r="BKW881" s="2"/>
      <c r="BKX881" s="2"/>
      <c r="BKY881" s="2"/>
      <c r="BKZ881" s="2"/>
      <c r="BLA881" s="2"/>
      <c r="BLB881" s="2"/>
      <c r="BLC881" s="2"/>
      <c r="BLD881" s="2"/>
      <c r="BLE881" s="2"/>
      <c r="BLF881" s="2"/>
      <c r="BLG881" s="2"/>
      <c r="BLH881" s="2"/>
      <c r="BLI881" s="2"/>
      <c r="BLJ881" s="2"/>
      <c r="BLK881" s="2"/>
      <c r="BLL881" s="2"/>
      <c r="BLM881" s="2"/>
      <c r="BLN881" s="2"/>
      <c r="BLO881" s="2"/>
      <c r="BLP881" s="2"/>
      <c r="BLQ881" s="2"/>
      <c r="BLR881" s="2"/>
      <c r="BLS881" s="2"/>
      <c r="BLT881" s="2"/>
      <c r="BLU881" s="2"/>
      <c r="BLV881" s="2"/>
      <c r="BLW881" s="2"/>
      <c r="BLX881" s="2"/>
      <c r="BLY881" s="2"/>
      <c r="BLZ881" s="2"/>
      <c r="BMA881" s="2"/>
      <c r="BMB881" s="2"/>
      <c r="BMC881" s="2"/>
      <c r="BMD881" s="2"/>
      <c r="BME881" s="2"/>
      <c r="BMF881" s="2"/>
      <c r="BMG881" s="2"/>
      <c r="BMH881" s="2"/>
      <c r="BMI881" s="2"/>
      <c r="BMJ881" s="2"/>
      <c r="BMK881" s="2"/>
      <c r="BML881" s="2"/>
      <c r="BMM881" s="2"/>
      <c r="BMN881" s="2"/>
      <c r="BMO881" s="2"/>
      <c r="BMP881" s="2"/>
      <c r="BMQ881" s="2"/>
      <c r="BMR881" s="2"/>
      <c r="BMS881" s="2"/>
      <c r="BMT881" s="2"/>
      <c r="BMU881" s="2"/>
      <c r="BMV881" s="2"/>
      <c r="BMW881" s="2"/>
      <c r="BMX881" s="2"/>
      <c r="BMY881" s="2"/>
      <c r="BMZ881" s="2"/>
      <c r="BNA881" s="2"/>
      <c r="BNB881" s="2"/>
      <c r="BNC881" s="2"/>
      <c r="BND881" s="2"/>
      <c r="BNE881" s="2"/>
      <c r="BNF881" s="2"/>
      <c r="BNG881" s="2"/>
      <c r="BNH881" s="2"/>
      <c r="BNI881" s="2"/>
      <c r="BNJ881" s="2"/>
      <c r="BNK881" s="2"/>
      <c r="BNL881" s="2"/>
      <c r="BNM881" s="2"/>
      <c r="BNN881" s="2"/>
      <c r="BNO881" s="2"/>
      <c r="BNP881" s="2"/>
      <c r="BNQ881" s="2"/>
      <c r="BNR881" s="2"/>
      <c r="BNS881" s="2"/>
      <c r="BNT881" s="2"/>
      <c r="BNU881" s="2"/>
      <c r="BNV881" s="2"/>
      <c r="BNW881" s="2"/>
      <c r="BNX881" s="2"/>
      <c r="BNY881" s="2"/>
      <c r="BNZ881" s="2"/>
      <c r="BOA881" s="2"/>
      <c r="BOB881" s="2"/>
      <c r="BOC881" s="2"/>
      <c r="BOD881" s="2"/>
      <c r="BOE881" s="2"/>
      <c r="BOF881" s="2"/>
      <c r="BOG881" s="2"/>
      <c r="BOH881" s="2"/>
      <c r="BOI881" s="2"/>
      <c r="BOJ881" s="2"/>
      <c r="BOK881" s="2"/>
      <c r="BOL881" s="2"/>
      <c r="BOM881" s="2"/>
      <c r="BON881" s="2"/>
      <c r="BOO881" s="2"/>
      <c r="BOP881" s="2"/>
      <c r="BOQ881" s="2"/>
      <c r="BOR881" s="2"/>
      <c r="BOS881" s="2"/>
      <c r="BOT881" s="2"/>
      <c r="BOU881" s="2"/>
      <c r="BOV881" s="2"/>
      <c r="BOW881" s="2"/>
      <c r="BOX881" s="2"/>
      <c r="BOY881" s="2"/>
      <c r="BOZ881" s="2"/>
      <c r="BPA881" s="2"/>
      <c r="BPB881" s="2"/>
      <c r="BPC881" s="2"/>
      <c r="BPD881" s="2"/>
      <c r="BPE881" s="2"/>
      <c r="BPF881" s="2"/>
      <c r="BPG881" s="2"/>
      <c r="BPH881" s="2"/>
      <c r="BPI881" s="2"/>
      <c r="BPJ881" s="2"/>
      <c r="BPK881" s="2"/>
      <c r="BPL881" s="2"/>
      <c r="BPM881" s="2"/>
      <c r="BPN881" s="2"/>
      <c r="BPO881" s="2"/>
      <c r="BPP881" s="2"/>
      <c r="BPQ881" s="2"/>
      <c r="BPR881" s="2"/>
      <c r="BPS881" s="2"/>
      <c r="BPT881" s="2"/>
      <c r="BPU881" s="2"/>
      <c r="BPV881" s="2"/>
      <c r="BPW881" s="2"/>
      <c r="BPX881" s="2"/>
      <c r="BPY881" s="2"/>
      <c r="BPZ881" s="2"/>
      <c r="BQA881" s="2"/>
      <c r="BQB881" s="2"/>
      <c r="BQC881" s="2"/>
      <c r="BQD881" s="2"/>
      <c r="BQE881" s="2"/>
      <c r="BQF881" s="2"/>
      <c r="BQG881" s="2"/>
      <c r="BQH881" s="2"/>
      <c r="BQI881" s="2"/>
      <c r="BQJ881" s="2"/>
      <c r="BQK881" s="2"/>
      <c r="BQL881" s="2"/>
      <c r="BQM881" s="2"/>
      <c r="BQN881" s="2"/>
      <c r="BQO881" s="2"/>
      <c r="BQP881" s="2"/>
      <c r="BQQ881" s="2"/>
      <c r="BQR881" s="2"/>
      <c r="BQS881" s="2"/>
      <c r="BQT881" s="2"/>
      <c r="BQU881" s="2"/>
      <c r="BQV881" s="2"/>
      <c r="BQW881" s="2"/>
      <c r="BQX881" s="2"/>
      <c r="BQY881" s="2"/>
      <c r="BQZ881" s="2"/>
      <c r="BRA881" s="2"/>
      <c r="BRB881" s="2"/>
      <c r="BRC881" s="2"/>
      <c r="BRD881" s="2"/>
      <c r="BRE881" s="2"/>
      <c r="BRF881" s="2"/>
      <c r="BRG881" s="2"/>
      <c r="BRH881" s="2"/>
      <c r="BRI881" s="2"/>
      <c r="BRJ881" s="2"/>
      <c r="BRK881" s="2"/>
      <c r="BRL881" s="2"/>
      <c r="BRM881" s="2"/>
      <c r="BRN881" s="2"/>
      <c r="BRO881" s="2"/>
      <c r="BRP881" s="2"/>
      <c r="BRQ881" s="2"/>
      <c r="BRR881" s="2"/>
      <c r="BRS881" s="2"/>
      <c r="BRT881" s="2"/>
      <c r="BRU881" s="2"/>
      <c r="BRV881" s="2"/>
      <c r="BRW881" s="2"/>
      <c r="BRX881" s="2"/>
      <c r="BRY881" s="2"/>
      <c r="BRZ881" s="2"/>
      <c r="BSA881" s="2"/>
      <c r="BSB881" s="2"/>
      <c r="BSC881" s="2"/>
      <c r="BSD881" s="2"/>
      <c r="BSE881" s="2"/>
      <c r="BSF881" s="2"/>
      <c r="BSG881" s="2"/>
      <c r="BSH881" s="2"/>
      <c r="BSI881" s="2"/>
      <c r="BSJ881" s="2"/>
      <c r="BSK881" s="2"/>
      <c r="BSL881" s="2"/>
      <c r="BSM881" s="2"/>
      <c r="BSN881" s="2"/>
      <c r="BSO881" s="2"/>
      <c r="BSP881" s="2"/>
      <c r="BSQ881" s="2"/>
      <c r="BSR881" s="2"/>
      <c r="BSS881" s="2"/>
      <c r="BST881" s="2"/>
      <c r="BSU881" s="2"/>
      <c r="BSV881" s="2"/>
      <c r="BSW881" s="2"/>
      <c r="BSX881" s="2"/>
      <c r="BSY881" s="2"/>
      <c r="BSZ881" s="2"/>
      <c r="BTA881" s="2"/>
      <c r="BTB881" s="2"/>
      <c r="BTC881" s="2"/>
      <c r="BTD881" s="2"/>
      <c r="BTE881" s="2"/>
      <c r="BTF881" s="2"/>
      <c r="BTG881" s="2"/>
      <c r="BTH881" s="2"/>
      <c r="BTI881" s="2"/>
      <c r="BTJ881" s="2"/>
      <c r="BTK881" s="2"/>
      <c r="BTL881" s="2"/>
      <c r="BTM881" s="2"/>
      <c r="BTN881" s="2"/>
      <c r="BTO881" s="2"/>
      <c r="BTP881" s="2"/>
      <c r="BTQ881" s="2"/>
      <c r="BTR881" s="2"/>
      <c r="BTS881" s="2"/>
      <c r="BTT881" s="2"/>
      <c r="BTU881" s="2"/>
      <c r="BTV881" s="2"/>
      <c r="BTW881" s="2"/>
      <c r="BTX881" s="2"/>
      <c r="BTY881" s="2"/>
      <c r="BTZ881" s="2"/>
      <c r="BUA881" s="2"/>
      <c r="BUB881" s="2"/>
      <c r="BUC881" s="2"/>
      <c r="BUD881" s="2"/>
      <c r="BUE881" s="2"/>
      <c r="BUF881" s="2"/>
      <c r="BUG881" s="2"/>
      <c r="BUH881" s="2"/>
      <c r="BUI881" s="2"/>
      <c r="BUJ881" s="2"/>
      <c r="BUK881" s="2"/>
      <c r="BUL881" s="2"/>
      <c r="BUM881" s="2"/>
      <c r="BUN881" s="2"/>
      <c r="BUO881" s="2"/>
      <c r="BUP881" s="2"/>
      <c r="BUQ881" s="2"/>
      <c r="BUR881" s="2"/>
      <c r="BUS881" s="2"/>
      <c r="BUT881" s="2"/>
      <c r="BUU881" s="2"/>
      <c r="BUV881" s="2"/>
      <c r="BUW881" s="2"/>
      <c r="BUX881" s="2"/>
      <c r="BUY881" s="2"/>
      <c r="BUZ881" s="2"/>
      <c r="BVA881" s="2"/>
      <c r="BVB881" s="2"/>
      <c r="BVC881" s="2"/>
      <c r="BVD881" s="2"/>
      <c r="BVE881" s="2"/>
      <c r="BVF881" s="2"/>
      <c r="BVG881" s="2"/>
      <c r="BVH881" s="2"/>
      <c r="BVI881" s="2"/>
      <c r="BVJ881" s="2"/>
      <c r="BVK881" s="2"/>
      <c r="BVL881" s="2"/>
      <c r="BVM881" s="2"/>
      <c r="BVN881" s="2"/>
      <c r="BVO881" s="2"/>
      <c r="BVP881" s="2"/>
      <c r="BVQ881" s="2"/>
      <c r="BVR881" s="2"/>
      <c r="BVS881" s="2"/>
      <c r="BVT881" s="2"/>
      <c r="BVU881" s="2"/>
      <c r="BVV881" s="2"/>
      <c r="BVW881" s="2"/>
      <c r="BVX881" s="2"/>
      <c r="BVY881" s="2"/>
      <c r="BVZ881" s="2"/>
      <c r="BWA881" s="2"/>
      <c r="BWB881" s="2"/>
      <c r="BWC881" s="2"/>
      <c r="BWD881" s="2"/>
      <c r="BWE881" s="2"/>
      <c r="BWF881" s="2"/>
      <c r="BWG881" s="2"/>
      <c r="BWH881" s="2"/>
      <c r="BWI881" s="2"/>
      <c r="BWJ881" s="2"/>
      <c r="BWK881" s="2"/>
      <c r="BWL881" s="2"/>
      <c r="BWM881" s="2"/>
      <c r="BWN881" s="2"/>
      <c r="BWO881" s="2"/>
      <c r="BWP881" s="2"/>
      <c r="BWQ881" s="2"/>
      <c r="BWR881" s="2"/>
      <c r="BWS881" s="2"/>
      <c r="BWT881" s="2"/>
      <c r="BWU881" s="2"/>
      <c r="BWV881" s="2"/>
      <c r="BWW881" s="2"/>
      <c r="BWX881" s="2"/>
      <c r="BWY881" s="2"/>
      <c r="BWZ881" s="2"/>
      <c r="BXA881" s="2"/>
      <c r="BXB881" s="2"/>
      <c r="BXC881" s="2"/>
      <c r="BXD881" s="2"/>
      <c r="BXE881" s="2"/>
      <c r="BXF881" s="2"/>
      <c r="BXG881" s="2"/>
      <c r="BXH881" s="2"/>
      <c r="BXI881" s="2"/>
      <c r="BXJ881" s="2"/>
      <c r="BXK881" s="2"/>
      <c r="BXL881" s="2"/>
      <c r="BXM881" s="2"/>
      <c r="BXN881" s="2"/>
      <c r="BXO881" s="2"/>
      <c r="BXP881" s="2"/>
      <c r="BXQ881" s="2"/>
      <c r="BXR881" s="2"/>
      <c r="BXS881" s="2"/>
      <c r="BXT881" s="2"/>
      <c r="BXU881" s="2"/>
      <c r="BXV881" s="2"/>
      <c r="BXW881" s="2"/>
      <c r="BXX881" s="2"/>
      <c r="BXY881" s="2"/>
      <c r="BXZ881" s="2"/>
      <c r="BYA881" s="2"/>
      <c r="BYB881" s="2"/>
      <c r="BYC881" s="2"/>
      <c r="BYD881" s="2"/>
      <c r="BYE881" s="2"/>
      <c r="BYF881" s="2"/>
      <c r="BYG881" s="2"/>
      <c r="BYH881" s="2"/>
      <c r="BYI881" s="2"/>
      <c r="BYJ881" s="2"/>
      <c r="BYK881" s="2"/>
      <c r="BYL881" s="2"/>
      <c r="BYM881" s="2"/>
      <c r="BYN881" s="2"/>
      <c r="BYO881" s="2"/>
      <c r="BYP881" s="2"/>
      <c r="BYQ881" s="2"/>
      <c r="BYR881" s="2"/>
      <c r="BYS881" s="2"/>
      <c r="BYT881" s="2"/>
      <c r="BYU881" s="2"/>
      <c r="BYV881" s="2"/>
      <c r="BYW881" s="2"/>
      <c r="BYX881" s="2"/>
      <c r="BYY881" s="2"/>
      <c r="BYZ881" s="2"/>
      <c r="BZA881" s="2"/>
      <c r="BZB881" s="2"/>
      <c r="BZC881" s="2"/>
      <c r="BZD881" s="2"/>
      <c r="BZE881" s="2"/>
      <c r="BZF881" s="2"/>
      <c r="BZG881" s="2"/>
      <c r="BZH881" s="2"/>
      <c r="BZI881" s="2"/>
      <c r="BZJ881" s="2"/>
      <c r="BZK881" s="2"/>
      <c r="BZL881" s="2"/>
      <c r="BZM881" s="2"/>
      <c r="BZN881" s="2"/>
      <c r="BZO881" s="2"/>
      <c r="BZP881" s="2"/>
      <c r="BZQ881" s="2"/>
      <c r="BZR881" s="2"/>
      <c r="BZS881" s="2"/>
      <c r="BZT881" s="2"/>
      <c r="BZU881" s="2"/>
      <c r="BZV881" s="2"/>
      <c r="BZW881" s="2"/>
      <c r="BZX881" s="2"/>
      <c r="BZY881" s="2"/>
      <c r="BZZ881" s="2"/>
      <c r="CAA881" s="2"/>
      <c r="CAB881" s="2"/>
      <c r="CAC881" s="2"/>
      <c r="CAD881" s="2"/>
      <c r="CAE881" s="2"/>
      <c r="CAF881" s="2"/>
      <c r="CAG881" s="2"/>
      <c r="CAH881" s="2"/>
      <c r="CAI881" s="2"/>
      <c r="CAJ881" s="2"/>
      <c r="CAK881" s="2"/>
      <c r="CAL881" s="2"/>
      <c r="CAM881" s="2"/>
      <c r="CAN881" s="2"/>
      <c r="CAO881" s="2"/>
      <c r="CAP881" s="2"/>
      <c r="CAQ881" s="2"/>
      <c r="CAR881" s="2"/>
      <c r="CAS881" s="2"/>
      <c r="CAT881" s="2"/>
      <c r="CAU881" s="2"/>
      <c r="CAV881" s="2"/>
      <c r="CAW881" s="2"/>
      <c r="CAX881" s="2"/>
      <c r="CAY881" s="2"/>
      <c r="CAZ881" s="2"/>
      <c r="CBA881" s="2"/>
      <c r="CBB881" s="2"/>
      <c r="CBC881" s="2"/>
      <c r="CBD881" s="2"/>
      <c r="CBE881" s="2"/>
      <c r="CBF881" s="2"/>
      <c r="CBG881" s="2"/>
      <c r="CBH881" s="2"/>
      <c r="CBI881" s="2"/>
      <c r="CBJ881" s="2"/>
      <c r="CBK881" s="2"/>
      <c r="CBL881" s="2"/>
      <c r="CBM881" s="2"/>
      <c r="CBN881" s="2"/>
      <c r="CBO881" s="2"/>
      <c r="CBP881" s="2"/>
      <c r="CBQ881" s="2"/>
      <c r="CBR881" s="2"/>
      <c r="CBS881" s="2"/>
      <c r="CBT881" s="2"/>
      <c r="CBU881" s="2"/>
      <c r="CBV881" s="2"/>
      <c r="CBW881" s="2"/>
      <c r="CBX881" s="2"/>
      <c r="CBY881" s="2"/>
      <c r="CBZ881" s="2"/>
      <c r="CCA881" s="2"/>
      <c r="CCB881" s="2"/>
      <c r="CCC881" s="2"/>
      <c r="CCD881" s="2"/>
      <c r="CCE881" s="2"/>
      <c r="CCF881" s="2"/>
      <c r="CCG881" s="2"/>
      <c r="CCH881" s="2"/>
      <c r="CCI881" s="2"/>
      <c r="CCJ881" s="2"/>
      <c r="CCK881" s="2"/>
      <c r="CCL881" s="2"/>
      <c r="CCM881" s="2"/>
      <c r="CCN881" s="2"/>
      <c r="CCO881" s="2"/>
      <c r="CCP881" s="2"/>
      <c r="CCQ881" s="2"/>
      <c r="CCR881" s="2"/>
      <c r="CCS881" s="2"/>
      <c r="CCT881" s="2"/>
      <c r="CCU881" s="2"/>
      <c r="CCV881" s="2"/>
      <c r="CCW881" s="2"/>
      <c r="CCX881" s="2"/>
      <c r="CCY881" s="2"/>
      <c r="CCZ881" s="2"/>
      <c r="CDA881" s="2"/>
      <c r="CDB881" s="2"/>
      <c r="CDC881" s="2"/>
      <c r="CDD881" s="2"/>
      <c r="CDE881" s="2"/>
      <c r="CDF881" s="2"/>
      <c r="CDG881" s="2"/>
      <c r="CDH881" s="2"/>
      <c r="CDI881" s="2"/>
      <c r="CDJ881" s="2"/>
      <c r="CDK881" s="2"/>
      <c r="CDL881" s="2"/>
      <c r="CDM881" s="2"/>
      <c r="CDN881" s="2"/>
      <c r="CDO881" s="2"/>
      <c r="CDP881" s="2"/>
      <c r="CDQ881" s="2"/>
      <c r="CDR881" s="2"/>
      <c r="CDS881" s="2"/>
      <c r="CDT881" s="2"/>
      <c r="CDU881" s="2"/>
      <c r="CDV881" s="2"/>
      <c r="CDW881" s="2"/>
      <c r="CDX881" s="2"/>
      <c r="CDY881" s="2"/>
      <c r="CDZ881" s="2"/>
      <c r="CEA881" s="2"/>
      <c r="CEB881" s="2"/>
      <c r="CEC881" s="2"/>
      <c r="CED881" s="2"/>
      <c r="CEE881" s="2"/>
      <c r="CEF881" s="2"/>
      <c r="CEG881" s="2"/>
      <c r="CEH881" s="2"/>
      <c r="CEI881" s="2"/>
      <c r="CEJ881" s="2"/>
      <c r="CEK881" s="2"/>
      <c r="CEL881" s="2"/>
      <c r="CEM881" s="2"/>
      <c r="CEN881" s="2"/>
      <c r="CEO881" s="2"/>
      <c r="CEP881" s="2"/>
      <c r="CEQ881" s="2"/>
      <c r="CER881" s="2"/>
      <c r="CES881" s="2"/>
      <c r="CET881" s="2"/>
      <c r="CEU881" s="2"/>
      <c r="CEV881" s="2"/>
      <c r="CEW881" s="2"/>
      <c r="CEX881" s="2"/>
      <c r="CEY881" s="2"/>
      <c r="CEZ881" s="2"/>
      <c r="CFA881" s="2"/>
      <c r="CFB881" s="2"/>
      <c r="CFC881" s="2"/>
      <c r="CFD881" s="2"/>
      <c r="CFE881" s="2"/>
      <c r="CFF881" s="2"/>
      <c r="CFG881" s="2"/>
      <c r="CFH881" s="2"/>
      <c r="CFI881" s="2"/>
      <c r="CFJ881" s="2"/>
      <c r="CFK881" s="2"/>
      <c r="CFL881" s="2"/>
      <c r="CFM881" s="2"/>
      <c r="CFN881" s="2"/>
      <c r="CFO881" s="2"/>
      <c r="CFP881" s="2"/>
      <c r="CFQ881" s="2"/>
      <c r="CFR881" s="2"/>
      <c r="CFS881" s="2"/>
      <c r="CFT881" s="2"/>
      <c r="CFU881" s="2"/>
      <c r="CFV881" s="2"/>
      <c r="CFW881" s="2"/>
      <c r="CFX881" s="2"/>
      <c r="CFY881" s="2"/>
      <c r="CFZ881" s="2"/>
      <c r="CGA881" s="2"/>
      <c r="CGB881" s="2"/>
      <c r="CGC881" s="2"/>
      <c r="CGD881" s="2"/>
      <c r="CGE881" s="2"/>
      <c r="CGF881" s="2"/>
      <c r="CGG881" s="2"/>
      <c r="CGH881" s="2"/>
      <c r="CGI881" s="2"/>
      <c r="CGJ881" s="2"/>
      <c r="CGK881" s="2"/>
      <c r="CGL881" s="2"/>
      <c r="CGM881" s="2"/>
      <c r="CGN881" s="2"/>
      <c r="CGO881" s="2"/>
      <c r="CGP881" s="2"/>
      <c r="CGQ881" s="2"/>
      <c r="CGR881" s="2"/>
      <c r="CGS881" s="2"/>
      <c r="CGT881" s="2"/>
      <c r="CGU881" s="2"/>
      <c r="CGV881" s="2"/>
      <c r="CGW881" s="2"/>
      <c r="CGX881" s="2"/>
      <c r="CGY881" s="2"/>
      <c r="CGZ881" s="2"/>
      <c r="CHA881" s="2"/>
      <c r="CHB881" s="2"/>
      <c r="CHC881" s="2"/>
      <c r="CHD881" s="2"/>
      <c r="CHE881" s="2"/>
      <c r="CHF881" s="2"/>
      <c r="CHG881" s="2"/>
      <c r="CHH881" s="2"/>
      <c r="CHI881" s="2"/>
      <c r="CHJ881" s="2"/>
      <c r="CHK881" s="2"/>
      <c r="CHL881" s="2"/>
      <c r="CHM881" s="2"/>
      <c r="CHN881" s="2"/>
      <c r="CHO881" s="2"/>
      <c r="CHP881" s="2"/>
      <c r="CHQ881" s="2"/>
      <c r="CHR881" s="2"/>
      <c r="CHS881" s="2"/>
      <c r="CHT881" s="2"/>
      <c r="CHU881" s="2"/>
      <c r="CHV881" s="2"/>
      <c r="CHW881" s="2"/>
      <c r="CHX881" s="2"/>
      <c r="CHY881" s="2"/>
      <c r="CHZ881" s="2"/>
      <c r="CIA881" s="2"/>
      <c r="CIB881" s="2"/>
      <c r="CIC881" s="2"/>
      <c r="CID881" s="2"/>
      <c r="CIE881" s="2"/>
      <c r="CIF881" s="2"/>
      <c r="CIG881" s="2"/>
      <c r="CIH881" s="2"/>
      <c r="CII881" s="2"/>
      <c r="CIJ881" s="2"/>
      <c r="CIK881" s="2"/>
      <c r="CIL881" s="2"/>
      <c r="CIM881" s="2"/>
      <c r="CIN881" s="2"/>
      <c r="CIO881" s="2"/>
      <c r="CIP881" s="2"/>
      <c r="CIQ881" s="2"/>
      <c r="CIR881" s="2"/>
      <c r="CIS881" s="2"/>
      <c r="CIT881" s="2"/>
      <c r="CIU881" s="2"/>
      <c r="CIV881" s="2"/>
      <c r="CIW881" s="2"/>
      <c r="CIX881" s="2"/>
      <c r="CIY881" s="2"/>
      <c r="CIZ881" s="2"/>
      <c r="CJA881" s="2"/>
      <c r="CJB881" s="2"/>
      <c r="CJC881" s="2"/>
      <c r="CJD881" s="2"/>
      <c r="CJE881" s="2"/>
      <c r="CJF881" s="2"/>
      <c r="CJG881" s="2"/>
      <c r="CJH881" s="2"/>
      <c r="CJI881" s="2"/>
      <c r="CJJ881" s="2"/>
      <c r="CJK881" s="2"/>
      <c r="CJL881" s="2"/>
      <c r="CJM881" s="2"/>
      <c r="CJN881" s="2"/>
      <c r="CJO881" s="2"/>
      <c r="CJP881" s="2"/>
      <c r="CJQ881" s="2"/>
      <c r="CJR881" s="2"/>
      <c r="CJS881" s="2"/>
      <c r="CJT881" s="2"/>
      <c r="CJU881" s="2"/>
      <c r="CJV881" s="2"/>
      <c r="CJW881" s="2"/>
      <c r="CJX881" s="2"/>
      <c r="CJY881" s="2"/>
      <c r="CJZ881" s="2"/>
      <c r="CKA881" s="2"/>
      <c r="CKB881" s="2"/>
      <c r="CKC881" s="2"/>
      <c r="CKD881" s="2"/>
      <c r="CKE881" s="2"/>
      <c r="CKF881" s="2"/>
      <c r="CKG881" s="2"/>
      <c r="CKH881" s="2"/>
      <c r="CKI881" s="2"/>
      <c r="CKJ881" s="2"/>
      <c r="CKK881" s="2"/>
      <c r="CKL881" s="2"/>
      <c r="CKM881" s="2"/>
      <c r="CKN881" s="2"/>
      <c r="CKO881" s="2"/>
      <c r="CKP881" s="2"/>
      <c r="CKQ881" s="2"/>
      <c r="CKR881" s="2"/>
      <c r="CKS881" s="2"/>
      <c r="CKT881" s="2"/>
      <c r="CKU881" s="2"/>
      <c r="CKV881" s="2"/>
      <c r="CKW881" s="2"/>
      <c r="CKX881" s="2"/>
      <c r="CKY881" s="2"/>
      <c r="CKZ881" s="2"/>
      <c r="CLA881" s="2"/>
      <c r="CLB881" s="2"/>
      <c r="CLC881" s="2"/>
      <c r="CLD881" s="2"/>
      <c r="CLE881" s="2"/>
      <c r="CLF881" s="2"/>
      <c r="CLG881" s="2"/>
      <c r="CLH881" s="2"/>
      <c r="CLI881" s="2"/>
      <c r="CLJ881" s="2"/>
      <c r="CLK881" s="2"/>
      <c r="CLL881" s="2"/>
      <c r="CLM881" s="2"/>
      <c r="CLN881" s="2"/>
      <c r="CLO881" s="2"/>
      <c r="CLP881" s="2"/>
      <c r="CLQ881" s="2"/>
      <c r="CLR881" s="2"/>
      <c r="CLS881" s="2"/>
      <c r="CLT881" s="2"/>
      <c r="CLU881" s="2"/>
      <c r="CLV881" s="2"/>
      <c r="CLW881" s="2"/>
      <c r="CLX881" s="2"/>
      <c r="CLY881" s="2"/>
      <c r="CLZ881" s="2"/>
      <c r="CMA881" s="2"/>
      <c r="CMB881" s="2"/>
      <c r="CMC881" s="2"/>
      <c r="CMD881" s="2"/>
      <c r="CME881" s="2"/>
      <c r="CMF881" s="2"/>
      <c r="CMG881" s="2"/>
      <c r="CMH881" s="2"/>
      <c r="CMI881" s="2"/>
      <c r="CMJ881" s="2"/>
      <c r="CMK881" s="2"/>
      <c r="CML881" s="2"/>
      <c r="CMM881" s="2"/>
      <c r="CMN881" s="2"/>
      <c r="CMO881" s="2"/>
      <c r="CMP881" s="2"/>
      <c r="CMQ881" s="2"/>
      <c r="CMR881" s="2"/>
      <c r="CMS881" s="2"/>
      <c r="CMT881" s="2"/>
      <c r="CMU881" s="2"/>
      <c r="CMV881" s="2"/>
      <c r="CMW881" s="2"/>
      <c r="CMX881" s="2"/>
      <c r="CMY881" s="2"/>
      <c r="CMZ881" s="2"/>
      <c r="CNA881" s="2"/>
      <c r="CNB881" s="2"/>
      <c r="CNC881" s="2"/>
      <c r="CND881" s="2"/>
      <c r="CNE881" s="2"/>
      <c r="CNF881" s="2"/>
      <c r="CNG881" s="2"/>
      <c r="CNH881" s="2"/>
      <c r="CNI881" s="2"/>
      <c r="CNJ881" s="2"/>
      <c r="CNK881" s="2"/>
      <c r="CNL881" s="2"/>
      <c r="CNM881" s="2"/>
      <c r="CNN881" s="2"/>
      <c r="CNO881" s="2"/>
      <c r="CNP881" s="2"/>
      <c r="CNQ881" s="2"/>
      <c r="CNR881" s="2"/>
      <c r="CNS881" s="2"/>
      <c r="CNT881" s="2"/>
      <c r="CNU881" s="2"/>
      <c r="CNV881" s="2"/>
      <c r="CNW881" s="2"/>
      <c r="CNX881" s="2"/>
      <c r="CNY881" s="2"/>
      <c r="CNZ881" s="2"/>
      <c r="COA881" s="2"/>
      <c r="COB881" s="2"/>
      <c r="COC881" s="2"/>
      <c r="COD881" s="2"/>
      <c r="COE881" s="2"/>
      <c r="COF881" s="2"/>
      <c r="COG881" s="2"/>
      <c r="COH881" s="2"/>
      <c r="COI881" s="2"/>
      <c r="COJ881" s="2"/>
      <c r="COK881" s="2"/>
      <c r="COL881" s="2"/>
      <c r="COM881" s="2"/>
      <c r="CON881" s="2"/>
      <c r="COO881" s="2"/>
      <c r="COP881" s="2"/>
      <c r="COQ881" s="2"/>
      <c r="COR881" s="2"/>
      <c r="COS881" s="2"/>
      <c r="COT881" s="2"/>
      <c r="COU881" s="2"/>
      <c r="COV881" s="2"/>
      <c r="COW881" s="2"/>
      <c r="COX881" s="2"/>
      <c r="COY881" s="2"/>
      <c r="COZ881" s="2"/>
      <c r="CPA881" s="2"/>
      <c r="CPB881" s="2"/>
      <c r="CPC881" s="2"/>
      <c r="CPD881" s="2"/>
      <c r="CPE881" s="2"/>
      <c r="CPF881" s="2"/>
      <c r="CPG881" s="2"/>
      <c r="CPH881" s="2"/>
      <c r="CPI881" s="2"/>
      <c r="CPJ881" s="2"/>
      <c r="CPK881" s="2"/>
      <c r="CPL881" s="2"/>
      <c r="CPM881" s="2"/>
      <c r="CPN881" s="2"/>
      <c r="CPO881" s="2"/>
      <c r="CPP881" s="2"/>
      <c r="CPQ881" s="2"/>
      <c r="CPR881" s="2"/>
      <c r="CPS881" s="2"/>
      <c r="CPT881" s="2"/>
      <c r="CPU881" s="2"/>
      <c r="CPV881" s="2"/>
      <c r="CPW881" s="2"/>
      <c r="CPX881" s="2"/>
      <c r="CPY881" s="2"/>
      <c r="CPZ881" s="2"/>
      <c r="CQA881" s="2"/>
      <c r="CQB881" s="2"/>
      <c r="CQC881" s="2"/>
      <c r="CQD881" s="2"/>
      <c r="CQE881" s="2"/>
      <c r="CQF881" s="2"/>
      <c r="CQG881" s="2"/>
      <c r="CQH881" s="2"/>
      <c r="CQI881" s="2"/>
      <c r="CQJ881" s="2"/>
      <c r="CQK881" s="2"/>
      <c r="CQL881" s="2"/>
      <c r="CQM881" s="2"/>
      <c r="CQN881" s="2"/>
      <c r="CQO881" s="2"/>
      <c r="CQP881" s="2"/>
      <c r="CQQ881" s="2"/>
      <c r="CQR881" s="2"/>
      <c r="CQS881" s="2"/>
      <c r="CQT881" s="2"/>
      <c r="CQU881" s="2"/>
      <c r="CQV881" s="2"/>
      <c r="CQW881" s="2"/>
      <c r="CQX881" s="2"/>
      <c r="CQY881" s="2"/>
      <c r="CQZ881" s="2"/>
      <c r="CRA881" s="2"/>
      <c r="CRB881" s="2"/>
      <c r="CRC881" s="2"/>
      <c r="CRD881" s="2"/>
      <c r="CRE881" s="2"/>
      <c r="CRF881" s="2"/>
      <c r="CRG881" s="2"/>
      <c r="CRH881" s="2"/>
      <c r="CRI881" s="2"/>
      <c r="CRJ881" s="2"/>
      <c r="CRK881" s="2"/>
      <c r="CRL881" s="2"/>
      <c r="CRM881" s="2"/>
      <c r="CRN881" s="2"/>
      <c r="CRO881" s="2"/>
      <c r="CRP881" s="2"/>
      <c r="CRQ881" s="2"/>
      <c r="CRR881" s="2"/>
      <c r="CRS881" s="2"/>
      <c r="CRT881" s="2"/>
      <c r="CRU881" s="2"/>
      <c r="CRV881" s="2"/>
      <c r="CRW881" s="2"/>
      <c r="CRX881" s="2"/>
      <c r="CRY881" s="2"/>
      <c r="CRZ881" s="2"/>
      <c r="CSA881" s="2"/>
      <c r="CSB881" s="2"/>
      <c r="CSC881" s="2"/>
      <c r="CSD881" s="2"/>
      <c r="CSE881" s="2"/>
      <c r="CSF881" s="2"/>
      <c r="CSG881" s="2"/>
      <c r="CSH881" s="2"/>
      <c r="CSI881" s="2"/>
      <c r="CSJ881" s="2"/>
      <c r="CSK881" s="2"/>
      <c r="CSL881" s="2"/>
      <c r="CSM881" s="2"/>
      <c r="CSN881" s="2"/>
      <c r="CSO881" s="2"/>
      <c r="CSP881" s="2"/>
      <c r="CSQ881" s="2"/>
      <c r="CSR881" s="2"/>
      <c r="CSS881" s="2"/>
      <c r="CST881" s="2"/>
      <c r="CSU881" s="2"/>
      <c r="CSV881" s="2"/>
      <c r="CSW881" s="2"/>
      <c r="CSX881" s="2"/>
      <c r="CSY881" s="2"/>
      <c r="CSZ881" s="2"/>
      <c r="CTA881" s="2"/>
      <c r="CTB881" s="2"/>
      <c r="CTC881" s="2"/>
      <c r="CTD881" s="2"/>
      <c r="CTE881" s="2"/>
      <c r="CTF881" s="2"/>
      <c r="CTG881" s="2"/>
      <c r="CTH881" s="2"/>
      <c r="CTI881" s="2"/>
      <c r="CTJ881" s="2"/>
      <c r="CTK881" s="2"/>
      <c r="CTL881" s="2"/>
      <c r="CTM881" s="2"/>
      <c r="CTN881" s="2"/>
      <c r="CTO881" s="2"/>
      <c r="CTP881" s="2"/>
      <c r="CTQ881" s="2"/>
      <c r="CTR881" s="2"/>
      <c r="CTS881" s="2"/>
      <c r="CTT881" s="2"/>
      <c r="CTU881" s="2"/>
      <c r="CTV881" s="2"/>
      <c r="CTW881" s="2"/>
      <c r="CTX881" s="2"/>
      <c r="CTY881" s="2"/>
      <c r="CTZ881" s="2"/>
      <c r="CUA881" s="2"/>
      <c r="CUB881" s="2"/>
      <c r="CUC881" s="2"/>
      <c r="CUD881" s="2"/>
      <c r="CUE881" s="2"/>
      <c r="CUF881" s="2"/>
      <c r="CUG881" s="2"/>
      <c r="CUH881" s="2"/>
      <c r="CUI881" s="2"/>
      <c r="CUJ881" s="2"/>
      <c r="CUK881" s="2"/>
      <c r="CUL881" s="2"/>
      <c r="CUM881" s="2"/>
      <c r="CUN881" s="2"/>
      <c r="CUO881" s="2"/>
      <c r="CUP881" s="2"/>
      <c r="CUQ881" s="2"/>
      <c r="CUR881" s="2"/>
      <c r="CUS881" s="2"/>
      <c r="CUT881" s="2"/>
      <c r="CUU881" s="2"/>
      <c r="CUV881" s="2"/>
      <c r="CUW881" s="2"/>
      <c r="CUX881" s="2"/>
      <c r="CUY881" s="2"/>
      <c r="CUZ881" s="2"/>
      <c r="CVA881" s="2"/>
      <c r="CVB881" s="2"/>
      <c r="CVC881" s="2"/>
      <c r="CVD881" s="2"/>
      <c r="CVE881" s="2"/>
      <c r="CVF881" s="2"/>
      <c r="CVG881" s="2"/>
      <c r="CVH881" s="2"/>
      <c r="CVI881" s="2"/>
      <c r="CVJ881" s="2"/>
      <c r="CVK881" s="2"/>
      <c r="CVL881" s="2"/>
      <c r="CVM881" s="2"/>
      <c r="CVN881" s="2"/>
      <c r="CVO881" s="2"/>
      <c r="CVP881" s="2"/>
      <c r="CVQ881" s="2"/>
      <c r="CVR881" s="2"/>
      <c r="CVS881" s="2"/>
      <c r="CVT881" s="2"/>
      <c r="CVU881" s="2"/>
      <c r="CVV881" s="2"/>
      <c r="CVW881" s="2"/>
      <c r="CVX881" s="2"/>
      <c r="CVY881" s="2"/>
      <c r="CVZ881" s="2"/>
      <c r="CWA881" s="2"/>
      <c r="CWB881" s="2"/>
      <c r="CWC881" s="2"/>
      <c r="CWD881" s="2"/>
      <c r="CWE881" s="2"/>
      <c r="CWF881" s="2"/>
      <c r="CWG881" s="2"/>
      <c r="CWH881" s="2"/>
      <c r="CWI881" s="2"/>
      <c r="CWJ881" s="2"/>
      <c r="CWK881" s="2"/>
      <c r="CWL881" s="2"/>
      <c r="CWM881" s="2"/>
      <c r="CWN881" s="2"/>
      <c r="CWO881" s="2"/>
      <c r="CWP881" s="2"/>
      <c r="CWQ881" s="2"/>
      <c r="CWR881" s="2"/>
      <c r="CWS881" s="2"/>
      <c r="CWT881" s="2"/>
      <c r="CWU881" s="2"/>
      <c r="CWV881" s="2"/>
      <c r="CWW881" s="2"/>
      <c r="CWX881" s="2"/>
      <c r="CWY881" s="2"/>
      <c r="CWZ881" s="2"/>
      <c r="CXA881" s="2"/>
      <c r="CXB881" s="2"/>
      <c r="CXC881" s="2"/>
      <c r="CXD881" s="2"/>
      <c r="CXE881" s="2"/>
      <c r="CXF881" s="2"/>
      <c r="CXG881" s="2"/>
      <c r="CXH881" s="2"/>
      <c r="CXI881" s="2"/>
      <c r="CXJ881" s="2"/>
      <c r="CXK881" s="2"/>
      <c r="CXL881" s="2"/>
      <c r="CXM881" s="2"/>
      <c r="CXN881" s="2"/>
      <c r="CXO881" s="2"/>
      <c r="CXP881" s="2"/>
      <c r="CXQ881" s="2"/>
      <c r="CXR881" s="2"/>
      <c r="CXS881" s="2"/>
      <c r="CXT881" s="2"/>
      <c r="CXU881" s="2"/>
      <c r="CXV881" s="2"/>
      <c r="CXW881" s="2"/>
      <c r="CXX881" s="2"/>
      <c r="CXY881" s="2"/>
      <c r="CXZ881" s="2"/>
      <c r="CYA881" s="2"/>
      <c r="CYB881" s="2"/>
      <c r="CYC881" s="2"/>
      <c r="CYD881" s="2"/>
      <c r="CYE881" s="2"/>
      <c r="CYF881" s="2"/>
      <c r="CYG881" s="2"/>
      <c r="CYH881" s="2"/>
      <c r="CYI881" s="2"/>
      <c r="CYJ881" s="2"/>
      <c r="CYK881" s="2"/>
      <c r="CYL881" s="2"/>
      <c r="CYM881" s="2"/>
      <c r="CYN881" s="2"/>
      <c r="CYO881" s="2"/>
      <c r="CYP881" s="2"/>
      <c r="CYQ881" s="2"/>
      <c r="CYR881" s="2"/>
      <c r="CYS881" s="2"/>
      <c r="CYT881" s="2"/>
      <c r="CYU881" s="2"/>
      <c r="CYV881" s="2"/>
      <c r="CYW881" s="2"/>
      <c r="CYX881" s="2"/>
      <c r="CYY881" s="2"/>
      <c r="CYZ881" s="2"/>
      <c r="CZA881" s="2"/>
      <c r="CZB881" s="2"/>
      <c r="CZC881" s="2"/>
      <c r="CZD881" s="2"/>
      <c r="CZE881" s="2"/>
      <c r="CZF881" s="2"/>
      <c r="CZG881" s="2"/>
      <c r="CZH881" s="2"/>
      <c r="CZI881" s="2"/>
      <c r="CZJ881" s="2"/>
      <c r="CZK881" s="2"/>
      <c r="CZL881" s="2"/>
      <c r="CZM881" s="2"/>
      <c r="CZN881" s="2"/>
      <c r="CZO881" s="2"/>
      <c r="CZP881" s="2"/>
      <c r="CZQ881" s="2"/>
      <c r="CZR881" s="2"/>
      <c r="CZS881" s="2"/>
      <c r="CZT881" s="2"/>
      <c r="CZU881" s="2"/>
      <c r="CZV881" s="2"/>
      <c r="CZW881" s="2"/>
      <c r="CZX881" s="2"/>
      <c r="CZY881" s="2"/>
      <c r="CZZ881" s="2"/>
      <c r="DAA881" s="2"/>
      <c r="DAB881" s="2"/>
      <c r="DAC881" s="2"/>
      <c r="DAD881" s="2"/>
      <c r="DAE881" s="2"/>
      <c r="DAF881" s="2"/>
      <c r="DAG881" s="2"/>
      <c r="DAH881" s="2"/>
      <c r="DAI881" s="2"/>
      <c r="DAJ881" s="2"/>
      <c r="DAK881" s="2"/>
      <c r="DAL881" s="2"/>
      <c r="DAM881" s="2"/>
      <c r="DAN881" s="2"/>
      <c r="DAO881" s="2"/>
      <c r="DAP881" s="2"/>
      <c r="DAQ881" s="2"/>
      <c r="DAR881" s="2"/>
      <c r="DAS881" s="2"/>
      <c r="DAT881" s="2"/>
      <c r="DAU881" s="2"/>
      <c r="DAV881" s="2"/>
      <c r="DAW881" s="2"/>
      <c r="DAX881" s="2"/>
      <c r="DAY881" s="2"/>
      <c r="DAZ881" s="2"/>
      <c r="DBA881" s="2"/>
      <c r="DBB881" s="2"/>
      <c r="DBC881" s="2"/>
      <c r="DBD881" s="2"/>
      <c r="DBE881" s="2"/>
      <c r="DBF881" s="2"/>
      <c r="DBG881" s="2"/>
      <c r="DBH881" s="2"/>
      <c r="DBI881" s="2"/>
      <c r="DBJ881" s="2"/>
      <c r="DBK881" s="2"/>
      <c r="DBL881" s="2"/>
      <c r="DBM881" s="2"/>
      <c r="DBN881" s="2"/>
      <c r="DBO881" s="2"/>
      <c r="DBP881" s="2"/>
      <c r="DBQ881" s="2"/>
      <c r="DBR881" s="2"/>
      <c r="DBS881" s="2"/>
      <c r="DBT881" s="2"/>
      <c r="DBU881" s="2"/>
      <c r="DBV881" s="2"/>
      <c r="DBW881" s="2"/>
      <c r="DBX881" s="2"/>
      <c r="DBY881" s="2"/>
      <c r="DBZ881" s="2"/>
      <c r="DCA881" s="2"/>
      <c r="DCB881" s="2"/>
      <c r="DCC881" s="2"/>
      <c r="DCD881" s="2"/>
      <c r="DCE881" s="2"/>
      <c r="DCF881" s="2"/>
      <c r="DCG881" s="2"/>
      <c r="DCH881" s="2"/>
      <c r="DCI881" s="2"/>
      <c r="DCJ881" s="2"/>
      <c r="DCK881" s="2"/>
      <c r="DCL881" s="2"/>
      <c r="DCM881" s="2"/>
      <c r="DCN881" s="2"/>
      <c r="DCO881" s="2"/>
      <c r="DCP881" s="2"/>
      <c r="DCQ881" s="2"/>
      <c r="DCR881" s="2"/>
      <c r="DCS881" s="2"/>
      <c r="DCT881" s="2"/>
      <c r="DCU881" s="2"/>
      <c r="DCV881" s="2"/>
      <c r="DCW881" s="2"/>
      <c r="DCX881" s="2"/>
      <c r="DCY881" s="2"/>
      <c r="DCZ881" s="2"/>
      <c r="DDA881" s="2"/>
      <c r="DDB881" s="2"/>
      <c r="DDC881" s="2"/>
      <c r="DDD881" s="2"/>
      <c r="DDE881" s="2"/>
      <c r="DDF881" s="2"/>
      <c r="DDG881" s="2"/>
      <c r="DDH881" s="2"/>
      <c r="DDI881" s="2"/>
      <c r="DDJ881" s="2"/>
      <c r="DDK881" s="2"/>
      <c r="DDL881" s="2"/>
      <c r="DDM881" s="2"/>
      <c r="DDN881" s="2"/>
      <c r="DDO881" s="2"/>
      <c r="DDP881" s="2"/>
      <c r="DDQ881" s="2"/>
      <c r="DDR881" s="2"/>
      <c r="DDS881" s="2"/>
      <c r="DDT881" s="2"/>
      <c r="DDU881" s="2"/>
      <c r="DDV881" s="2"/>
      <c r="DDW881" s="2"/>
      <c r="DDX881" s="2"/>
      <c r="DDY881" s="2"/>
      <c r="DDZ881" s="2"/>
      <c r="DEA881" s="2"/>
      <c r="DEB881" s="2"/>
      <c r="DEC881" s="2"/>
      <c r="DED881" s="2"/>
      <c r="DEE881" s="2"/>
      <c r="DEF881" s="2"/>
      <c r="DEG881" s="2"/>
      <c r="DEH881" s="2"/>
      <c r="DEI881" s="2"/>
      <c r="DEJ881" s="2"/>
      <c r="DEK881" s="2"/>
      <c r="DEL881" s="2"/>
      <c r="DEM881" s="2"/>
      <c r="DEN881" s="2"/>
      <c r="DEO881" s="2"/>
      <c r="DEP881" s="2"/>
      <c r="DEQ881" s="2"/>
      <c r="DER881" s="2"/>
      <c r="DES881" s="2"/>
      <c r="DET881" s="2"/>
      <c r="DEU881" s="2"/>
      <c r="DEV881" s="2"/>
      <c r="DEW881" s="2"/>
      <c r="DEX881" s="2"/>
      <c r="DEY881" s="2"/>
      <c r="DEZ881" s="2"/>
      <c r="DFA881" s="2"/>
      <c r="DFB881" s="2"/>
      <c r="DFC881" s="2"/>
      <c r="DFD881" s="2"/>
      <c r="DFE881" s="2"/>
      <c r="DFF881" s="2"/>
      <c r="DFG881" s="2"/>
      <c r="DFH881" s="2"/>
      <c r="DFI881" s="2"/>
      <c r="DFJ881" s="2"/>
      <c r="DFK881" s="2"/>
      <c r="DFL881" s="2"/>
      <c r="DFM881" s="2"/>
      <c r="DFN881" s="2"/>
      <c r="DFO881" s="2"/>
      <c r="DFP881" s="2"/>
      <c r="DFQ881" s="2"/>
      <c r="DFR881" s="2"/>
      <c r="DFS881" s="2"/>
      <c r="DFT881" s="2"/>
      <c r="DFU881" s="2"/>
      <c r="DFV881" s="2"/>
      <c r="DFW881" s="2"/>
      <c r="DFX881" s="2"/>
      <c r="DFY881" s="2"/>
      <c r="DFZ881" s="2"/>
      <c r="DGA881" s="2"/>
      <c r="DGB881" s="2"/>
      <c r="DGC881" s="2"/>
      <c r="DGD881" s="2"/>
      <c r="DGE881" s="2"/>
      <c r="DGF881" s="2"/>
      <c r="DGG881" s="2"/>
      <c r="DGH881" s="2"/>
      <c r="DGI881" s="2"/>
      <c r="DGJ881" s="2"/>
      <c r="DGK881" s="2"/>
      <c r="DGL881" s="2"/>
      <c r="DGM881" s="2"/>
      <c r="DGN881" s="2"/>
      <c r="DGO881" s="2"/>
      <c r="DGP881" s="2"/>
      <c r="DGQ881" s="2"/>
      <c r="DGR881" s="2"/>
      <c r="DGS881" s="2"/>
      <c r="DGT881" s="2"/>
      <c r="DGU881" s="2"/>
      <c r="DGV881" s="2"/>
      <c r="DGW881" s="2"/>
      <c r="DGX881" s="2"/>
      <c r="DGY881" s="2"/>
      <c r="DGZ881" s="2"/>
      <c r="DHA881" s="2"/>
      <c r="DHB881" s="2"/>
      <c r="DHC881" s="2"/>
      <c r="DHD881" s="2"/>
      <c r="DHE881" s="2"/>
      <c r="DHF881" s="2"/>
      <c r="DHG881" s="2"/>
      <c r="DHH881" s="2"/>
      <c r="DHI881" s="2"/>
      <c r="DHJ881" s="2"/>
      <c r="DHK881" s="2"/>
      <c r="DHL881" s="2"/>
      <c r="DHM881" s="2"/>
      <c r="DHN881" s="2"/>
      <c r="DHO881" s="2"/>
      <c r="DHP881" s="2"/>
      <c r="DHQ881" s="2"/>
      <c r="DHR881" s="2"/>
      <c r="DHS881" s="2"/>
      <c r="DHT881" s="2"/>
      <c r="DHU881" s="2"/>
      <c r="DHV881" s="2"/>
      <c r="DHW881" s="2"/>
      <c r="DHX881" s="2"/>
      <c r="DHY881" s="2"/>
      <c r="DHZ881" s="2"/>
      <c r="DIA881" s="2"/>
      <c r="DIB881" s="2"/>
      <c r="DIC881" s="2"/>
      <c r="DID881" s="2"/>
      <c r="DIE881" s="2"/>
      <c r="DIF881" s="2"/>
      <c r="DIG881" s="2"/>
      <c r="DIH881" s="2"/>
      <c r="DII881" s="2"/>
      <c r="DIJ881" s="2"/>
      <c r="DIK881" s="2"/>
      <c r="DIL881" s="2"/>
      <c r="DIM881" s="2"/>
      <c r="DIN881" s="2"/>
      <c r="DIO881" s="2"/>
      <c r="DIP881" s="2"/>
      <c r="DIQ881" s="2"/>
      <c r="DIR881" s="2"/>
      <c r="DIS881" s="2"/>
      <c r="DIT881" s="2"/>
      <c r="DIU881" s="2"/>
      <c r="DIV881" s="2"/>
      <c r="DIW881" s="2"/>
      <c r="DIX881" s="2"/>
      <c r="DIY881" s="2"/>
      <c r="DIZ881" s="2"/>
      <c r="DJA881" s="2"/>
      <c r="DJB881" s="2"/>
      <c r="DJC881" s="2"/>
      <c r="DJD881" s="2"/>
      <c r="DJE881" s="2"/>
      <c r="DJF881" s="2"/>
      <c r="DJG881" s="2"/>
      <c r="DJH881" s="2"/>
      <c r="DJI881" s="2"/>
      <c r="DJJ881" s="2"/>
      <c r="DJK881" s="2"/>
      <c r="DJL881" s="2"/>
      <c r="DJM881" s="2"/>
      <c r="DJN881" s="2"/>
      <c r="DJO881" s="2"/>
      <c r="DJP881" s="2"/>
      <c r="DJQ881" s="2"/>
      <c r="DJR881" s="2"/>
      <c r="DJS881" s="2"/>
      <c r="DJT881" s="2"/>
      <c r="DJU881" s="2"/>
      <c r="DJV881" s="2"/>
      <c r="DJW881" s="2"/>
      <c r="DJX881" s="2"/>
      <c r="DJY881" s="2"/>
      <c r="DJZ881" s="2"/>
      <c r="DKA881" s="2"/>
      <c r="DKB881" s="2"/>
      <c r="DKC881" s="2"/>
      <c r="DKD881" s="2"/>
      <c r="DKE881" s="2"/>
      <c r="DKF881" s="2"/>
      <c r="DKG881" s="2"/>
      <c r="DKH881" s="2"/>
      <c r="DKI881" s="2"/>
      <c r="DKJ881" s="2"/>
      <c r="DKK881" s="2"/>
      <c r="DKL881" s="2"/>
      <c r="DKM881" s="2"/>
      <c r="DKN881" s="2"/>
      <c r="DKO881" s="2"/>
      <c r="DKP881" s="2"/>
      <c r="DKQ881" s="2"/>
      <c r="DKR881" s="2"/>
      <c r="DKS881" s="2"/>
      <c r="DKT881" s="2"/>
      <c r="DKU881" s="2"/>
      <c r="DKV881" s="2"/>
      <c r="DKW881" s="2"/>
      <c r="DKX881" s="2"/>
      <c r="DKY881" s="2"/>
      <c r="DKZ881" s="2"/>
      <c r="DLA881" s="2"/>
      <c r="DLB881" s="2"/>
      <c r="DLC881" s="2"/>
      <c r="DLD881" s="2"/>
      <c r="DLE881" s="2"/>
      <c r="DLF881" s="2"/>
      <c r="DLG881" s="2"/>
      <c r="DLH881" s="2"/>
      <c r="DLI881" s="2"/>
      <c r="DLJ881" s="2"/>
      <c r="DLK881" s="2"/>
      <c r="DLL881" s="2"/>
      <c r="DLM881" s="2"/>
      <c r="DLN881" s="2"/>
      <c r="DLO881" s="2"/>
      <c r="DLP881" s="2"/>
      <c r="DLQ881" s="2"/>
      <c r="DLR881" s="2"/>
      <c r="DLS881" s="2"/>
      <c r="DLT881" s="2"/>
      <c r="DLU881" s="2"/>
      <c r="DLV881" s="2"/>
      <c r="DLW881" s="2"/>
      <c r="DLX881" s="2"/>
      <c r="DLY881" s="2"/>
      <c r="DLZ881" s="2"/>
      <c r="DMA881" s="2"/>
      <c r="DMB881" s="2"/>
      <c r="DMC881" s="2"/>
      <c r="DMD881" s="2"/>
      <c r="DME881" s="2"/>
      <c r="DMF881" s="2"/>
      <c r="DMG881" s="2"/>
      <c r="DMH881" s="2"/>
      <c r="DMI881" s="2"/>
      <c r="DMJ881" s="2"/>
      <c r="DMK881" s="2"/>
      <c r="DML881" s="2"/>
      <c r="DMM881" s="2"/>
      <c r="DMN881" s="2"/>
      <c r="DMO881" s="2"/>
      <c r="DMP881" s="2"/>
      <c r="DMQ881" s="2"/>
      <c r="DMR881" s="2"/>
      <c r="DMS881" s="2"/>
      <c r="DMT881" s="2"/>
      <c r="DMU881" s="2"/>
      <c r="DMV881" s="2"/>
      <c r="DMW881" s="2"/>
      <c r="DMX881" s="2"/>
      <c r="DMY881" s="2"/>
      <c r="DMZ881" s="2"/>
      <c r="DNA881" s="2"/>
      <c r="DNB881" s="2"/>
      <c r="DNC881" s="2"/>
      <c r="DND881" s="2"/>
      <c r="DNE881" s="2"/>
      <c r="DNF881" s="2"/>
      <c r="DNG881" s="2"/>
      <c r="DNH881" s="2"/>
      <c r="DNI881" s="2"/>
      <c r="DNJ881" s="2"/>
      <c r="DNK881" s="2"/>
      <c r="DNL881" s="2"/>
      <c r="DNM881" s="2"/>
      <c r="DNN881" s="2"/>
      <c r="DNO881" s="2"/>
      <c r="DNP881" s="2"/>
      <c r="DNQ881" s="2"/>
      <c r="DNR881" s="2"/>
      <c r="DNS881" s="2"/>
      <c r="DNT881" s="2"/>
      <c r="DNU881" s="2"/>
      <c r="DNV881" s="2"/>
      <c r="DNW881" s="2"/>
      <c r="DNX881" s="2"/>
      <c r="DNY881" s="2"/>
      <c r="DNZ881" s="2"/>
      <c r="DOA881" s="2"/>
      <c r="DOB881" s="2"/>
      <c r="DOC881" s="2"/>
      <c r="DOD881" s="2"/>
      <c r="DOE881" s="2"/>
      <c r="DOF881" s="2"/>
      <c r="DOG881" s="2"/>
      <c r="DOH881" s="2"/>
      <c r="DOI881" s="2"/>
      <c r="DOJ881" s="2"/>
      <c r="DOK881" s="2"/>
      <c r="DOL881" s="2"/>
      <c r="DOM881" s="2"/>
      <c r="DON881" s="2"/>
      <c r="DOO881" s="2"/>
      <c r="DOP881" s="2"/>
      <c r="DOQ881" s="2"/>
      <c r="DOR881" s="2"/>
      <c r="DOS881" s="2"/>
      <c r="DOT881" s="2"/>
      <c r="DOU881" s="2"/>
      <c r="DOV881" s="2"/>
      <c r="DOW881" s="2"/>
      <c r="DOX881" s="2"/>
      <c r="DOY881" s="2"/>
      <c r="DOZ881" s="2"/>
      <c r="DPA881" s="2"/>
      <c r="DPB881" s="2"/>
      <c r="DPC881" s="2"/>
      <c r="DPD881" s="2"/>
      <c r="DPE881" s="2"/>
      <c r="DPF881" s="2"/>
      <c r="DPG881" s="2"/>
      <c r="DPH881" s="2"/>
      <c r="DPI881" s="2"/>
      <c r="DPJ881" s="2"/>
      <c r="DPK881" s="2"/>
      <c r="DPL881" s="2"/>
      <c r="DPM881" s="2"/>
      <c r="DPN881" s="2"/>
      <c r="DPO881" s="2"/>
      <c r="DPP881" s="2"/>
      <c r="DPQ881" s="2"/>
      <c r="DPR881" s="2"/>
      <c r="DPS881" s="2"/>
      <c r="DPT881" s="2"/>
      <c r="DPU881" s="2"/>
      <c r="DPV881" s="2"/>
      <c r="DPW881" s="2"/>
      <c r="DPX881" s="2"/>
      <c r="DPY881" s="2"/>
      <c r="DPZ881" s="2"/>
      <c r="DQA881" s="2"/>
      <c r="DQB881" s="2"/>
      <c r="DQC881" s="2"/>
      <c r="DQD881" s="2"/>
      <c r="DQE881" s="2"/>
      <c r="DQF881" s="2"/>
      <c r="DQG881" s="2"/>
      <c r="DQH881" s="2"/>
      <c r="DQI881" s="2"/>
      <c r="DQJ881" s="2"/>
      <c r="DQK881" s="2"/>
      <c r="DQL881" s="2"/>
      <c r="DQM881" s="2"/>
      <c r="DQN881" s="2"/>
      <c r="DQO881" s="2"/>
      <c r="DQP881" s="2"/>
      <c r="DQQ881" s="2"/>
      <c r="DQR881" s="2"/>
      <c r="DQS881" s="2"/>
      <c r="DQT881" s="2"/>
      <c r="DQU881" s="2"/>
      <c r="DQV881" s="2"/>
      <c r="DQW881" s="2"/>
      <c r="DQX881" s="2"/>
      <c r="DQY881" s="2"/>
      <c r="DQZ881" s="2"/>
      <c r="DRA881" s="2"/>
      <c r="DRB881" s="2"/>
      <c r="DRC881" s="2"/>
      <c r="DRD881" s="2"/>
      <c r="DRE881" s="2"/>
      <c r="DRF881" s="2"/>
      <c r="DRG881" s="2"/>
      <c r="DRH881" s="2"/>
      <c r="DRI881" s="2"/>
      <c r="DRJ881" s="2"/>
      <c r="DRK881" s="2"/>
      <c r="DRL881" s="2"/>
      <c r="DRM881" s="2"/>
      <c r="DRN881" s="2"/>
      <c r="DRO881" s="2"/>
      <c r="DRP881" s="2"/>
      <c r="DRQ881" s="2"/>
      <c r="DRR881" s="2"/>
      <c r="DRS881" s="2"/>
      <c r="DRT881" s="2"/>
      <c r="DRU881" s="2"/>
      <c r="DRV881" s="2"/>
      <c r="DRW881" s="2"/>
      <c r="DRX881" s="2"/>
      <c r="DRY881" s="2"/>
      <c r="DRZ881" s="2"/>
      <c r="DSA881" s="2"/>
      <c r="DSB881" s="2"/>
      <c r="DSC881" s="2"/>
      <c r="DSD881" s="2"/>
      <c r="DSE881" s="2"/>
      <c r="DSF881" s="2"/>
      <c r="DSG881" s="2"/>
      <c r="DSH881" s="2"/>
      <c r="DSI881" s="2"/>
      <c r="DSJ881" s="2"/>
      <c r="DSK881" s="2"/>
      <c r="DSL881" s="2"/>
      <c r="DSM881" s="2"/>
      <c r="DSN881" s="2"/>
      <c r="DSO881" s="2"/>
      <c r="DSP881" s="2"/>
      <c r="DSQ881" s="2"/>
      <c r="DSR881" s="2"/>
      <c r="DSS881" s="2"/>
      <c r="DST881" s="2"/>
      <c r="DSU881" s="2"/>
      <c r="DSV881" s="2"/>
      <c r="DSW881" s="2"/>
      <c r="DSX881" s="2"/>
      <c r="DSY881" s="2"/>
      <c r="DSZ881" s="2"/>
      <c r="DTA881" s="2"/>
      <c r="DTB881" s="2"/>
      <c r="DTC881" s="2"/>
      <c r="DTD881" s="2"/>
      <c r="DTE881" s="2"/>
      <c r="DTF881" s="2"/>
      <c r="DTG881" s="2"/>
      <c r="DTH881" s="2"/>
      <c r="DTI881" s="2"/>
      <c r="DTJ881" s="2"/>
      <c r="DTK881" s="2"/>
      <c r="DTL881" s="2"/>
      <c r="DTM881" s="2"/>
      <c r="DTN881" s="2"/>
      <c r="DTO881" s="2"/>
      <c r="DTP881" s="2"/>
      <c r="DTQ881" s="2"/>
      <c r="DTR881" s="2"/>
      <c r="DTS881" s="2"/>
      <c r="DTT881" s="2"/>
      <c r="DTU881" s="2"/>
      <c r="DTV881" s="2"/>
      <c r="DTW881" s="2"/>
      <c r="DTX881" s="2"/>
      <c r="DTY881" s="2"/>
      <c r="DTZ881" s="2"/>
      <c r="DUA881" s="2"/>
      <c r="DUB881" s="2"/>
      <c r="DUC881" s="2"/>
      <c r="DUD881" s="2"/>
      <c r="DUE881" s="2"/>
      <c r="DUF881" s="2"/>
      <c r="DUG881" s="2"/>
      <c r="DUH881" s="2"/>
      <c r="DUI881" s="2"/>
      <c r="DUJ881" s="2"/>
      <c r="DUK881" s="2"/>
      <c r="DUL881" s="2"/>
      <c r="DUM881" s="2"/>
      <c r="DUN881" s="2"/>
      <c r="DUO881" s="2"/>
      <c r="DUP881" s="2"/>
      <c r="DUQ881" s="2"/>
      <c r="DUR881" s="2"/>
      <c r="DUS881" s="2"/>
      <c r="DUT881" s="2"/>
      <c r="DUU881" s="2"/>
      <c r="DUV881" s="2"/>
      <c r="DUW881" s="2"/>
      <c r="DUX881" s="2"/>
      <c r="DUY881" s="2"/>
      <c r="DUZ881" s="2"/>
      <c r="DVA881" s="2"/>
      <c r="DVB881" s="2"/>
      <c r="DVC881" s="2"/>
      <c r="DVD881" s="2"/>
      <c r="DVE881" s="2"/>
      <c r="DVF881" s="2"/>
      <c r="DVG881" s="2"/>
      <c r="DVH881" s="2"/>
      <c r="DVI881" s="2"/>
      <c r="DVJ881" s="2"/>
      <c r="DVK881" s="2"/>
      <c r="DVL881" s="2"/>
      <c r="DVM881" s="2"/>
      <c r="DVN881" s="2"/>
      <c r="DVO881" s="2"/>
      <c r="DVP881" s="2"/>
      <c r="DVQ881" s="2"/>
      <c r="DVR881" s="2"/>
      <c r="DVS881" s="2"/>
      <c r="DVT881" s="2"/>
      <c r="DVU881" s="2"/>
      <c r="DVV881" s="2"/>
      <c r="DVW881" s="2"/>
      <c r="DVX881" s="2"/>
      <c r="DVY881" s="2"/>
      <c r="DVZ881" s="2"/>
      <c r="DWA881" s="2"/>
      <c r="DWB881" s="2"/>
      <c r="DWC881" s="2"/>
      <c r="DWD881" s="2"/>
      <c r="DWE881" s="2"/>
      <c r="DWF881" s="2"/>
      <c r="DWG881" s="2"/>
      <c r="DWH881" s="2"/>
      <c r="DWI881" s="2"/>
      <c r="DWJ881" s="2"/>
      <c r="DWK881" s="2"/>
      <c r="DWL881" s="2"/>
      <c r="DWM881" s="2"/>
      <c r="DWN881" s="2"/>
      <c r="DWO881" s="2"/>
      <c r="DWP881" s="2"/>
      <c r="DWQ881" s="2"/>
      <c r="DWR881" s="2"/>
      <c r="DWS881" s="2"/>
      <c r="DWT881" s="2"/>
      <c r="DWU881" s="2"/>
      <c r="DWV881" s="2"/>
      <c r="DWW881" s="2"/>
      <c r="DWX881" s="2"/>
      <c r="DWY881" s="2"/>
      <c r="DWZ881" s="2"/>
      <c r="DXA881" s="2"/>
      <c r="DXB881" s="2"/>
      <c r="DXC881" s="2"/>
      <c r="DXD881" s="2"/>
      <c r="DXE881" s="2"/>
      <c r="DXF881" s="2"/>
      <c r="DXG881" s="2"/>
      <c r="DXH881" s="2"/>
      <c r="DXI881" s="2"/>
      <c r="DXJ881" s="2"/>
      <c r="DXK881" s="2"/>
      <c r="DXL881" s="2"/>
      <c r="DXM881" s="2"/>
      <c r="DXN881" s="2"/>
      <c r="DXO881" s="2"/>
      <c r="DXP881" s="2"/>
      <c r="DXQ881" s="2"/>
      <c r="DXR881" s="2"/>
      <c r="DXS881" s="2"/>
      <c r="DXT881" s="2"/>
      <c r="DXU881" s="2"/>
      <c r="DXV881" s="2"/>
      <c r="DXW881" s="2"/>
      <c r="DXX881" s="2"/>
      <c r="DXY881" s="2"/>
      <c r="DXZ881" s="2"/>
      <c r="DYA881" s="2"/>
      <c r="DYB881" s="2"/>
      <c r="DYC881" s="2"/>
      <c r="DYD881" s="2"/>
      <c r="DYE881" s="2"/>
      <c r="DYF881" s="2"/>
      <c r="DYG881" s="2"/>
      <c r="DYH881" s="2"/>
      <c r="DYI881" s="2"/>
      <c r="DYJ881" s="2"/>
      <c r="DYK881" s="2"/>
      <c r="DYL881" s="2"/>
      <c r="DYM881" s="2"/>
      <c r="DYN881" s="2"/>
      <c r="DYO881" s="2"/>
      <c r="DYP881" s="2"/>
      <c r="DYQ881" s="2"/>
      <c r="DYR881" s="2"/>
      <c r="DYS881" s="2"/>
      <c r="DYT881" s="2"/>
      <c r="DYU881" s="2"/>
      <c r="DYV881" s="2"/>
      <c r="DYW881" s="2"/>
      <c r="DYX881" s="2"/>
      <c r="DYY881" s="2"/>
      <c r="DYZ881" s="2"/>
      <c r="DZA881" s="2"/>
      <c r="DZB881" s="2"/>
      <c r="DZC881" s="2"/>
      <c r="DZD881" s="2"/>
      <c r="DZE881" s="2"/>
      <c r="DZF881" s="2"/>
      <c r="DZG881" s="2"/>
      <c r="DZH881" s="2"/>
      <c r="DZI881" s="2"/>
      <c r="DZJ881" s="2"/>
      <c r="DZK881" s="2"/>
      <c r="DZL881" s="2"/>
      <c r="DZM881" s="2"/>
      <c r="DZN881" s="2"/>
      <c r="DZO881" s="2"/>
      <c r="DZP881" s="2"/>
      <c r="DZQ881" s="2"/>
      <c r="DZR881" s="2"/>
      <c r="DZS881" s="2"/>
      <c r="DZT881" s="2"/>
      <c r="DZU881" s="2"/>
      <c r="DZV881" s="2"/>
      <c r="DZW881" s="2"/>
      <c r="DZX881" s="2"/>
      <c r="DZY881" s="2"/>
      <c r="DZZ881" s="2"/>
      <c r="EAA881" s="2"/>
      <c r="EAB881" s="2"/>
      <c r="EAC881" s="2"/>
      <c r="EAD881" s="2"/>
      <c r="EAE881" s="2"/>
      <c r="EAF881" s="2"/>
      <c r="EAG881" s="2"/>
      <c r="EAH881" s="2"/>
      <c r="EAI881" s="2"/>
      <c r="EAJ881" s="2"/>
      <c r="EAK881" s="2"/>
      <c r="EAL881" s="2"/>
      <c r="EAM881" s="2"/>
      <c r="EAN881" s="2"/>
      <c r="EAO881" s="2"/>
      <c r="EAP881" s="2"/>
      <c r="EAQ881" s="2"/>
      <c r="EAR881" s="2"/>
      <c r="EAS881" s="2"/>
      <c r="EAT881" s="2"/>
      <c r="EAU881" s="2"/>
      <c r="EAV881" s="2"/>
      <c r="EAW881" s="2"/>
      <c r="EAX881" s="2"/>
      <c r="EAY881" s="2"/>
      <c r="EAZ881" s="2"/>
      <c r="EBA881" s="2"/>
      <c r="EBB881" s="2"/>
      <c r="EBC881" s="2"/>
      <c r="EBD881" s="2"/>
      <c r="EBE881" s="2"/>
      <c r="EBF881" s="2"/>
      <c r="EBG881" s="2"/>
      <c r="EBH881" s="2"/>
      <c r="EBI881" s="2"/>
      <c r="EBJ881" s="2"/>
      <c r="EBK881" s="2"/>
      <c r="EBL881" s="2"/>
      <c r="EBM881" s="2"/>
      <c r="EBN881" s="2"/>
      <c r="EBO881" s="2"/>
      <c r="EBP881" s="2"/>
      <c r="EBQ881" s="2"/>
      <c r="EBR881" s="2"/>
      <c r="EBS881" s="2"/>
      <c r="EBT881" s="2"/>
      <c r="EBU881" s="2"/>
      <c r="EBV881" s="2"/>
      <c r="EBW881" s="2"/>
      <c r="EBX881" s="2"/>
      <c r="EBY881" s="2"/>
      <c r="EBZ881" s="2"/>
      <c r="ECA881" s="2"/>
      <c r="ECB881" s="2"/>
      <c r="ECC881" s="2"/>
      <c r="ECD881" s="2"/>
      <c r="ECE881" s="2"/>
      <c r="ECF881" s="2"/>
      <c r="ECG881" s="2"/>
      <c r="ECH881" s="2"/>
      <c r="ECI881" s="2"/>
      <c r="ECJ881" s="2"/>
      <c r="ECK881" s="2"/>
      <c r="ECL881" s="2"/>
      <c r="ECM881" s="2"/>
      <c r="ECN881" s="2"/>
      <c r="ECO881" s="2"/>
      <c r="ECP881" s="2"/>
      <c r="ECQ881" s="2"/>
      <c r="ECR881" s="2"/>
      <c r="ECS881" s="2"/>
      <c r="ECT881" s="2"/>
      <c r="ECU881" s="2"/>
      <c r="ECV881" s="2"/>
      <c r="ECW881" s="2"/>
      <c r="ECX881" s="2"/>
      <c r="ECY881" s="2"/>
      <c r="ECZ881" s="2"/>
      <c r="EDA881" s="2"/>
      <c r="EDB881" s="2"/>
      <c r="EDC881" s="2"/>
      <c r="EDD881" s="2"/>
      <c r="EDE881" s="2"/>
      <c r="EDF881" s="2"/>
      <c r="EDG881" s="2"/>
      <c r="EDH881" s="2"/>
      <c r="EDI881" s="2"/>
      <c r="EDJ881" s="2"/>
      <c r="EDK881" s="2"/>
      <c r="EDL881" s="2"/>
      <c r="EDM881" s="2"/>
      <c r="EDN881" s="2"/>
      <c r="EDO881" s="2"/>
      <c r="EDP881" s="2"/>
      <c r="EDQ881" s="2"/>
      <c r="EDR881" s="2"/>
      <c r="EDS881" s="2"/>
      <c r="EDT881" s="2"/>
      <c r="EDU881" s="2"/>
      <c r="EDV881" s="2"/>
      <c r="EDW881" s="2"/>
      <c r="EDX881" s="2"/>
      <c r="EDY881" s="2"/>
      <c r="EDZ881" s="2"/>
      <c r="EEA881" s="2"/>
      <c r="EEB881" s="2"/>
      <c r="EEC881" s="2"/>
      <c r="EED881" s="2"/>
      <c r="EEE881" s="2"/>
      <c r="EEF881" s="2"/>
      <c r="EEG881" s="2"/>
      <c r="EEH881" s="2"/>
      <c r="EEI881" s="2"/>
      <c r="EEJ881" s="2"/>
      <c r="EEK881" s="2"/>
      <c r="EEL881" s="2"/>
      <c r="EEM881" s="2"/>
      <c r="EEN881" s="2"/>
      <c r="EEO881" s="2"/>
      <c r="EEP881" s="2"/>
      <c r="EEQ881" s="2"/>
      <c r="EER881" s="2"/>
      <c r="EES881" s="2"/>
      <c r="EET881" s="2"/>
      <c r="EEU881" s="2"/>
      <c r="EEV881" s="2"/>
      <c r="EEW881" s="2"/>
      <c r="EEX881" s="2"/>
      <c r="EEY881" s="2"/>
      <c r="EEZ881" s="2"/>
      <c r="EFA881" s="2"/>
      <c r="EFB881" s="2"/>
      <c r="EFC881" s="2"/>
      <c r="EFD881" s="2"/>
      <c r="EFE881" s="2"/>
      <c r="EFF881" s="2"/>
      <c r="EFG881" s="2"/>
      <c r="EFH881" s="2"/>
      <c r="EFI881" s="2"/>
      <c r="EFJ881" s="2"/>
      <c r="EFK881" s="2"/>
      <c r="EFL881" s="2"/>
      <c r="EFM881" s="2"/>
      <c r="EFN881" s="2"/>
      <c r="EFO881" s="2"/>
      <c r="EFP881" s="2"/>
      <c r="EFQ881" s="2"/>
      <c r="EFR881" s="2"/>
      <c r="EFS881" s="2"/>
      <c r="EFT881" s="2"/>
      <c r="EFU881" s="2"/>
      <c r="EFV881" s="2"/>
      <c r="EFW881" s="2"/>
      <c r="EFX881" s="2"/>
      <c r="EFY881" s="2"/>
      <c r="EFZ881" s="2"/>
      <c r="EGA881" s="2"/>
      <c r="EGB881" s="2"/>
      <c r="EGC881" s="2"/>
      <c r="EGD881" s="2"/>
      <c r="EGE881" s="2"/>
      <c r="EGF881" s="2"/>
      <c r="EGG881" s="2"/>
      <c r="EGH881" s="2"/>
      <c r="EGI881" s="2"/>
      <c r="EGJ881" s="2"/>
      <c r="EGK881" s="2"/>
      <c r="EGL881" s="2"/>
      <c r="EGM881" s="2"/>
      <c r="EGN881" s="2"/>
      <c r="EGO881" s="2"/>
      <c r="EGP881" s="2"/>
      <c r="EGQ881" s="2"/>
      <c r="EGR881" s="2"/>
      <c r="EGS881" s="2"/>
      <c r="EGT881" s="2"/>
      <c r="EGU881" s="2"/>
      <c r="EGV881" s="2"/>
      <c r="EGW881" s="2"/>
      <c r="EGX881" s="2"/>
      <c r="EGY881" s="2"/>
      <c r="EGZ881" s="2"/>
      <c r="EHA881" s="2"/>
      <c r="EHB881" s="2"/>
      <c r="EHC881" s="2"/>
      <c r="EHD881" s="2"/>
      <c r="EHE881" s="2"/>
      <c r="EHF881" s="2"/>
      <c r="EHG881" s="2"/>
      <c r="EHH881" s="2"/>
      <c r="EHI881" s="2"/>
      <c r="EHJ881" s="2"/>
      <c r="EHK881" s="2"/>
      <c r="EHL881" s="2"/>
      <c r="EHM881" s="2"/>
      <c r="EHN881" s="2"/>
      <c r="EHO881" s="2"/>
      <c r="EHP881" s="2"/>
      <c r="EHQ881" s="2"/>
      <c r="EHR881" s="2"/>
      <c r="EHS881" s="2"/>
      <c r="EHT881" s="2"/>
      <c r="EHU881" s="2"/>
      <c r="EHV881" s="2"/>
      <c r="EHW881" s="2"/>
      <c r="EHX881" s="2"/>
      <c r="EHY881" s="2"/>
      <c r="EHZ881" s="2"/>
      <c r="EIA881" s="2"/>
      <c r="EIB881" s="2"/>
      <c r="EIC881" s="2"/>
      <c r="EID881" s="2"/>
      <c r="EIE881" s="2"/>
      <c r="EIF881" s="2"/>
      <c r="EIG881" s="2"/>
      <c r="EIH881" s="2"/>
      <c r="EII881" s="2"/>
      <c r="EIJ881" s="2"/>
      <c r="EIK881" s="2"/>
      <c r="EIL881" s="2"/>
      <c r="EIM881" s="2"/>
      <c r="EIN881" s="2"/>
      <c r="EIO881" s="2"/>
      <c r="EIP881" s="2"/>
      <c r="EIQ881" s="2"/>
      <c r="EIR881" s="2"/>
      <c r="EIS881" s="2"/>
      <c r="EIT881" s="2"/>
      <c r="EIU881" s="2"/>
      <c r="EIV881" s="2"/>
      <c r="EIW881" s="2"/>
      <c r="EIX881" s="2"/>
      <c r="EIY881" s="2"/>
      <c r="EIZ881" s="2"/>
      <c r="EJA881" s="2"/>
      <c r="EJB881" s="2"/>
      <c r="EJC881" s="2"/>
      <c r="EJD881" s="2"/>
      <c r="EJE881" s="2"/>
      <c r="EJF881" s="2"/>
      <c r="EJG881" s="2"/>
      <c r="EJH881" s="2"/>
      <c r="EJI881" s="2"/>
      <c r="EJJ881" s="2"/>
      <c r="EJK881" s="2"/>
      <c r="EJL881" s="2"/>
      <c r="EJM881" s="2"/>
      <c r="EJN881" s="2"/>
      <c r="EJO881" s="2"/>
      <c r="EJP881" s="2"/>
      <c r="EJQ881" s="2"/>
      <c r="EJR881" s="2"/>
      <c r="EJS881" s="2"/>
      <c r="EJT881" s="2"/>
      <c r="EJU881" s="2"/>
      <c r="EJV881" s="2"/>
      <c r="EJW881" s="2"/>
      <c r="EJX881" s="2"/>
      <c r="EJY881" s="2"/>
      <c r="EJZ881" s="2"/>
      <c r="EKA881" s="2"/>
      <c r="EKB881" s="2"/>
      <c r="EKC881" s="2"/>
      <c r="EKD881" s="2"/>
      <c r="EKE881" s="2"/>
      <c r="EKF881" s="2"/>
      <c r="EKG881" s="2"/>
      <c r="EKH881" s="2"/>
      <c r="EKI881" s="2"/>
      <c r="EKJ881" s="2"/>
      <c r="EKK881" s="2"/>
      <c r="EKL881" s="2"/>
      <c r="EKM881" s="2"/>
      <c r="EKN881" s="2"/>
      <c r="EKO881" s="2"/>
      <c r="EKP881" s="2"/>
      <c r="EKQ881" s="2"/>
      <c r="EKR881" s="2"/>
      <c r="EKS881" s="2"/>
      <c r="EKT881" s="2"/>
      <c r="EKU881" s="2"/>
      <c r="EKV881" s="2"/>
      <c r="EKW881" s="2"/>
      <c r="EKX881" s="2"/>
      <c r="EKY881" s="2"/>
      <c r="EKZ881" s="2"/>
      <c r="ELA881" s="2"/>
      <c r="ELB881" s="2"/>
      <c r="ELC881" s="2"/>
      <c r="ELD881" s="2"/>
      <c r="ELE881" s="2"/>
      <c r="ELF881" s="2"/>
      <c r="ELG881" s="2"/>
      <c r="ELH881" s="2"/>
      <c r="ELI881" s="2"/>
      <c r="ELJ881" s="2"/>
      <c r="ELK881" s="2"/>
      <c r="ELL881" s="2"/>
      <c r="ELM881" s="2"/>
      <c r="ELN881" s="2"/>
      <c r="ELO881" s="2"/>
      <c r="ELP881" s="2"/>
      <c r="ELQ881" s="2"/>
      <c r="ELR881" s="2"/>
      <c r="ELS881" s="2"/>
      <c r="ELT881" s="2"/>
      <c r="ELU881" s="2"/>
      <c r="ELV881" s="2"/>
      <c r="ELW881" s="2"/>
      <c r="ELX881" s="2"/>
      <c r="ELY881" s="2"/>
      <c r="ELZ881" s="2"/>
      <c r="EMA881" s="2"/>
      <c r="EMB881" s="2"/>
      <c r="EMC881" s="2"/>
      <c r="EMD881" s="2"/>
      <c r="EME881" s="2"/>
      <c r="EMF881" s="2"/>
      <c r="EMG881" s="2"/>
      <c r="EMH881" s="2"/>
      <c r="EMI881" s="2"/>
      <c r="EMJ881" s="2"/>
      <c r="EMK881" s="2"/>
      <c r="EML881" s="2"/>
      <c r="EMM881" s="2"/>
      <c r="EMN881" s="2"/>
      <c r="EMO881" s="2"/>
      <c r="EMP881" s="2"/>
      <c r="EMQ881" s="2"/>
      <c r="EMR881" s="2"/>
      <c r="EMS881" s="2"/>
      <c r="EMT881" s="2"/>
      <c r="EMU881" s="2"/>
      <c r="EMV881" s="2"/>
      <c r="EMW881" s="2"/>
      <c r="EMX881" s="2"/>
      <c r="EMY881" s="2"/>
      <c r="EMZ881" s="2"/>
      <c r="ENA881" s="2"/>
      <c r="ENB881" s="2"/>
      <c r="ENC881" s="2"/>
      <c r="END881" s="2"/>
      <c r="ENE881" s="2"/>
      <c r="ENF881" s="2"/>
      <c r="ENG881" s="2"/>
      <c r="ENH881" s="2"/>
      <c r="ENI881" s="2"/>
      <c r="ENJ881" s="2"/>
      <c r="ENK881" s="2"/>
      <c r="ENL881" s="2"/>
      <c r="ENM881" s="2"/>
      <c r="ENN881" s="2"/>
      <c r="ENO881" s="2"/>
      <c r="ENP881" s="2"/>
      <c r="ENQ881" s="2"/>
      <c r="ENR881" s="2"/>
      <c r="ENS881" s="2"/>
      <c r="ENT881" s="2"/>
      <c r="ENU881" s="2"/>
      <c r="ENV881" s="2"/>
      <c r="ENW881" s="2"/>
      <c r="ENX881" s="2"/>
      <c r="ENY881" s="2"/>
      <c r="ENZ881" s="2"/>
      <c r="EOA881" s="2"/>
      <c r="EOB881" s="2"/>
      <c r="EOC881" s="2"/>
      <c r="EOD881" s="2"/>
      <c r="EOE881" s="2"/>
      <c r="EOF881" s="2"/>
      <c r="EOG881" s="2"/>
      <c r="EOH881" s="2"/>
      <c r="EOI881" s="2"/>
      <c r="EOJ881" s="2"/>
      <c r="EOK881" s="2"/>
      <c r="EOL881" s="2"/>
      <c r="EOM881" s="2"/>
      <c r="EON881" s="2"/>
      <c r="EOO881" s="2"/>
      <c r="EOP881" s="2"/>
      <c r="EOQ881" s="2"/>
      <c r="EOR881" s="2"/>
      <c r="EOS881" s="2"/>
      <c r="EOT881" s="2"/>
      <c r="EOU881" s="2"/>
      <c r="EOV881" s="2"/>
      <c r="EOW881" s="2"/>
      <c r="EOX881" s="2"/>
      <c r="EOY881" s="2"/>
      <c r="EOZ881" s="2"/>
      <c r="EPA881" s="2"/>
      <c r="EPB881" s="2"/>
      <c r="EPC881" s="2"/>
      <c r="EPD881" s="2"/>
      <c r="EPE881" s="2"/>
      <c r="EPF881" s="2"/>
      <c r="EPG881" s="2"/>
      <c r="EPH881" s="2"/>
      <c r="EPI881" s="2"/>
      <c r="EPJ881" s="2"/>
      <c r="EPK881" s="2"/>
      <c r="EPL881" s="2"/>
      <c r="EPM881" s="2"/>
      <c r="EPN881" s="2"/>
      <c r="EPO881" s="2"/>
      <c r="EPP881" s="2"/>
      <c r="EPQ881" s="2"/>
      <c r="EPR881" s="2"/>
      <c r="EPS881" s="2"/>
      <c r="EPT881" s="2"/>
      <c r="EPU881" s="2"/>
      <c r="EPV881" s="2"/>
      <c r="EPW881" s="2"/>
      <c r="EPX881" s="2"/>
      <c r="EPY881" s="2"/>
      <c r="EPZ881" s="2"/>
      <c r="EQA881" s="2"/>
      <c r="EQB881" s="2"/>
      <c r="EQC881" s="2"/>
      <c r="EQD881" s="2"/>
      <c r="EQE881" s="2"/>
      <c r="EQF881" s="2"/>
      <c r="EQG881" s="2"/>
      <c r="EQH881" s="2"/>
      <c r="EQI881" s="2"/>
      <c r="EQJ881" s="2"/>
      <c r="EQK881" s="2"/>
      <c r="EQL881" s="2"/>
      <c r="EQM881" s="2"/>
      <c r="EQN881" s="2"/>
      <c r="EQO881" s="2"/>
      <c r="EQP881" s="2"/>
      <c r="EQQ881" s="2"/>
      <c r="EQR881" s="2"/>
      <c r="EQS881" s="2"/>
      <c r="EQT881" s="2"/>
      <c r="EQU881" s="2"/>
      <c r="EQV881" s="2"/>
      <c r="EQW881" s="2"/>
      <c r="EQX881" s="2"/>
      <c r="EQY881" s="2"/>
      <c r="EQZ881" s="2"/>
      <c r="ERA881" s="2"/>
      <c r="ERB881" s="2"/>
      <c r="ERC881" s="2"/>
      <c r="ERD881" s="2"/>
      <c r="ERE881" s="2"/>
      <c r="ERF881" s="2"/>
      <c r="ERG881" s="2"/>
      <c r="ERH881" s="2"/>
      <c r="ERI881" s="2"/>
      <c r="ERJ881" s="2"/>
      <c r="ERK881" s="2"/>
      <c r="ERL881" s="2"/>
      <c r="ERM881" s="2"/>
      <c r="ERN881" s="2"/>
      <c r="ERO881" s="2"/>
      <c r="ERP881" s="2"/>
      <c r="ERQ881" s="2"/>
      <c r="ERR881" s="2"/>
      <c r="ERS881" s="2"/>
      <c r="ERT881" s="2"/>
      <c r="ERU881" s="2"/>
      <c r="ERV881" s="2"/>
      <c r="ERW881" s="2"/>
      <c r="ERX881" s="2"/>
      <c r="ERY881" s="2"/>
      <c r="ERZ881" s="2"/>
      <c r="ESA881" s="2"/>
      <c r="ESB881" s="2"/>
      <c r="ESC881" s="2"/>
      <c r="ESD881" s="2"/>
      <c r="ESE881" s="2"/>
      <c r="ESF881" s="2"/>
      <c r="ESG881" s="2"/>
      <c r="ESH881" s="2"/>
      <c r="ESI881" s="2"/>
      <c r="ESJ881" s="2"/>
      <c r="ESK881" s="2"/>
      <c r="ESL881" s="2"/>
      <c r="ESM881" s="2"/>
      <c r="ESN881" s="2"/>
      <c r="ESO881" s="2"/>
      <c r="ESP881" s="2"/>
      <c r="ESQ881" s="2"/>
      <c r="ESR881" s="2"/>
      <c r="ESS881" s="2"/>
      <c r="EST881" s="2"/>
      <c r="ESU881" s="2"/>
      <c r="ESV881" s="2"/>
      <c r="ESW881" s="2"/>
      <c r="ESX881" s="2"/>
      <c r="ESY881" s="2"/>
      <c r="ESZ881" s="2"/>
      <c r="ETA881" s="2"/>
      <c r="ETB881" s="2"/>
      <c r="ETC881" s="2"/>
      <c r="ETD881" s="2"/>
      <c r="ETE881" s="2"/>
      <c r="ETF881" s="2"/>
      <c r="ETG881" s="2"/>
      <c r="ETH881" s="2"/>
      <c r="ETI881" s="2"/>
      <c r="ETJ881" s="2"/>
      <c r="ETK881" s="2"/>
      <c r="ETL881" s="2"/>
      <c r="ETM881" s="2"/>
      <c r="ETN881" s="2"/>
      <c r="ETO881" s="2"/>
      <c r="ETP881" s="2"/>
      <c r="ETQ881" s="2"/>
      <c r="ETR881" s="2"/>
      <c r="ETS881" s="2"/>
      <c r="ETT881" s="2"/>
      <c r="ETU881" s="2"/>
      <c r="ETV881" s="2"/>
      <c r="ETW881" s="2"/>
      <c r="ETX881" s="2"/>
      <c r="ETY881" s="2"/>
      <c r="ETZ881" s="2"/>
      <c r="EUA881" s="2"/>
      <c r="EUB881" s="2"/>
      <c r="EUC881" s="2"/>
      <c r="EUD881" s="2"/>
      <c r="EUE881" s="2"/>
      <c r="EUF881" s="2"/>
      <c r="EUG881" s="2"/>
      <c r="EUH881" s="2"/>
      <c r="EUI881" s="2"/>
      <c r="EUJ881" s="2"/>
      <c r="EUK881" s="2"/>
      <c r="EUL881" s="2"/>
      <c r="EUM881" s="2"/>
      <c r="EUN881" s="2"/>
      <c r="EUO881" s="2"/>
      <c r="EUP881" s="2"/>
      <c r="EUQ881" s="2"/>
      <c r="EUR881" s="2"/>
      <c r="EUS881" s="2"/>
      <c r="EUT881" s="2"/>
      <c r="EUU881" s="2"/>
      <c r="EUV881" s="2"/>
      <c r="EUW881" s="2"/>
      <c r="EUX881" s="2"/>
      <c r="EUY881" s="2"/>
      <c r="EUZ881" s="2"/>
      <c r="EVA881" s="2"/>
      <c r="EVB881" s="2"/>
      <c r="EVC881" s="2"/>
      <c r="EVD881" s="2"/>
      <c r="EVE881" s="2"/>
      <c r="EVF881" s="2"/>
      <c r="EVG881" s="2"/>
      <c r="EVH881" s="2"/>
      <c r="EVI881" s="2"/>
      <c r="EVJ881" s="2"/>
      <c r="EVK881" s="2"/>
      <c r="EVL881" s="2"/>
      <c r="EVM881" s="2"/>
      <c r="EVN881" s="2"/>
      <c r="EVO881" s="2"/>
      <c r="EVP881" s="2"/>
      <c r="EVQ881" s="2"/>
      <c r="EVR881" s="2"/>
      <c r="EVS881" s="2"/>
      <c r="EVT881" s="2"/>
      <c r="EVU881" s="2"/>
      <c r="EVV881" s="2"/>
      <c r="EVW881" s="2"/>
      <c r="EVX881" s="2"/>
      <c r="EVY881" s="2"/>
      <c r="EVZ881" s="2"/>
      <c r="EWA881" s="2"/>
      <c r="EWB881" s="2"/>
      <c r="EWC881" s="2"/>
      <c r="EWD881" s="2"/>
      <c r="EWE881" s="2"/>
      <c r="EWF881" s="2"/>
      <c r="EWG881" s="2"/>
      <c r="EWH881" s="2"/>
      <c r="EWI881" s="2"/>
      <c r="EWJ881" s="2"/>
      <c r="EWK881" s="2"/>
      <c r="EWL881" s="2"/>
      <c r="EWM881" s="2"/>
      <c r="EWN881" s="2"/>
      <c r="EWO881" s="2"/>
      <c r="EWP881" s="2"/>
      <c r="EWQ881" s="2"/>
      <c r="EWR881" s="2"/>
      <c r="EWS881" s="2"/>
      <c r="EWT881" s="2"/>
      <c r="EWU881" s="2"/>
      <c r="EWV881" s="2"/>
      <c r="EWW881" s="2"/>
      <c r="EWX881" s="2"/>
      <c r="EWY881" s="2"/>
      <c r="EWZ881" s="2"/>
      <c r="EXA881" s="2"/>
      <c r="EXB881" s="2"/>
      <c r="EXC881" s="2"/>
      <c r="EXD881" s="2"/>
      <c r="EXE881" s="2"/>
      <c r="EXF881" s="2"/>
      <c r="EXG881" s="2"/>
      <c r="EXH881" s="2"/>
      <c r="EXI881" s="2"/>
      <c r="EXJ881" s="2"/>
      <c r="EXK881" s="2"/>
      <c r="EXL881" s="2"/>
      <c r="EXM881" s="2"/>
      <c r="EXN881" s="2"/>
      <c r="EXO881" s="2"/>
      <c r="EXP881" s="2"/>
      <c r="EXQ881" s="2"/>
      <c r="EXR881" s="2"/>
      <c r="EXS881" s="2"/>
      <c r="EXT881" s="2"/>
      <c r="EXU881" s="2"/>
      <c r="EXV881" s="2"/>
      <c r="EXW881" s="2"/>
      <c r="EXX881" s="2"/>
      <c r="EXY881" s="2"/>
      <c r="EXZ881" s="2"/>
      <c r="EYA881" s="2"/>
      <c r="EYB881" s="2"/>
      <c r="EYC881" s="2"/>
      <c r="EYD881" s="2"/>
      <c r="EYE881" s="2"/>
      <c r="EYF881" s="2"/>
      <c r="EYG881" s="2"/>
      <c r="EYH881" s="2"/>
      <c r="EYI881" s="2"/>
      <c r="EYJ881" s="2"/>
      <c r="EYK881" s="2"/>
      <c r="EYL881" s="2"/>
      <c r="EYM881" s="2"/>
      <c r="EYN881" s="2"/>
      <c r="EYO881" s="2"/>
      <c r="EYP881" s="2"/>
      <c r="EYQ881" s="2"/>
      <c r="EYR881" s="2"/>
      <c r="EYS881" s="2"/>
      <c r="EYT881" s="2"/>
      <c r="EYU881" s="2"/>
      <c r="EYV881" s="2"/>
      <c r="EYW881" s="2"/>
      <c r="EYX881" s="2"/>
      <c r="EYY881" s="2"/>
      <c r="EYZ881" s="2"/>
      <c r="EZA881" s="2"/>
      <c r="EZB881" s="2"/>
      <c r="EZC881" s="2"/>
      <c r="EZD881" s="2"/>
      <c r="EZE881" s="2"/>
      <c r="EZF881" s="2"/>
      <c r="EZG881" s="2"/>
      <c r="EZH881" s="2"/>
      <c r="EZI881" s="2"/>
      <c r="EZJ881" s="2"/>
      <c r="EZK881" s="2"/>
      <c r="EZL881" s="2"/>
      <c r="EZM881" s="2"/>
      <c r="EZN881" s="2"/>
      <c r="EZO881" s="2"/>
      <c r="EZP881" s="2"/>
      <c r="EZQ881" s="2"/>
      <c r="EZR881" s="2"/>
      <c r="EZS881" s="2"/>
      <c r="EZT881" s="2"/>
      <c r="EZU881" s="2"/>
      <c r="EZV881" s="2"/>
      <c r="EZW881" s="2"/>
      <c r="EZX881" s="2"/>
      <c r="EZY881" s="2"/>
      <c r="EZZ881" s="2"/>
      <c r="FAA881" s="2"/>
      <c r="FAB881" s="2"/>
      <c r="FAC881" s="2"/>
      <c r="FAD881" s="2"/>
      <c r="FAE881" s="2"/>
      <c r="FAF881" s="2"/>
      <c r="FAG881" s="2"/>
      <c r="FAH881" s="2"/>
      <c r="FAI881" s="2"/>
      <c r="FAJ881" s="2"/>
      <c r="FAK881" s="2"/>
      <c r="FAL881" s="2"/>
      <c r="FAM881" s="2"/>
      <c r="FAN881" s="2"/>
      <c r="FAO881" s="2"/>
      <c r="FAP881" s="2"/>
      <c r="FAQ881" s="2"/>
      <c r="FAR881" s="2"/>
      <c r="FAS881" s="2"/>
      <c r="FAT881" s="2"/>
      <c r="FAU881" s="2"/>
      <c r="FAV881" s="2"/>
      <c r="FAW881" s="2"/>
      <c r="FAX881" s="2"/>
      <c r="FAY881" s="2"/>
      <c r="FAZ881" s="2"/>
      <c r="FBA881" s="2"/>
      <c r="FBB881" s="2"/>
      <c r="FBC881" s="2"/>
      <c r="FBD881" s="2"/>
      <c r="FBE881" s="2"/>
      <c r="FBF881" s="2"/>
      <c r="FBG881" s="2"/>
      <c r="FBH881" s="2"/>
      <c r="FBI881" s="2"/>
      <c r="FBJ881" s="2"/>
      <c r="FBK881" s="2"/>
      <c r="FBL881" s="2"/>
      <c r="FBM881" s="2"/>
      <c r="FBN881" s="2"/>
      <c r="FBO881" s="2"/>
      <c r="FBP881" s="2"/>
      <c r="FBQ881" s="2"/>
      <c r="FBR881" s="2"/>
      <c r="FBS881" s="2"/>
      <c r="FBT881" s="2"/>
      <c r="FBU881" s="2"/>
      <c r="FBV881" s="2"/>
      <c r="FBW881" s="2"/>
      <c r="FBX881" s="2"/>
      <c r="FBY881" s="2"/>
      <c r="FBZ881" s="2"/>
      <c r="FCA881" s="2"/>
      <c r="FCB881" s="2"/>
      <c r="FCC881" s="2"/>
      <c r="FCD881" s="2"/>
      <c r="FCE881" s="2"/>
      <c r="FCF881" s="2"/>
      <c r="FCG881" s="2"/>
      <c r="FCH881" s="2"/>
      <c r="FCI881" s="2"/>
      <c r="FCJ881" s="2"/>
      <c r="FCK881" s="2"/>
      <c r="FCL881" s="2"/>
      <c r="FCM881" s="2"/>
      <c r="FCN881" s="2"/>
      <c r="FCO881" s="2"/>
      <c r="FCP881" s="2"/>
      <c r="FCQ881" s="2"/>
      <c r="FCR881" s="2"/>
      <c r="FCS881" s="2"/>
      <c r="FCT881" s="2"/>
      <c r="FCU881" s="2"/>
      <c r="FCV881" s="2"/>
      <c r="FCW881" s="2"/>
      <c r="FCX881" s="2"/>
      <c r="FCY881" s="2"/>
      <c r="FCZ881" s="2"/>
      <c r="FDA881" s="2"/>
      <c r="FDB881" s="2"/>
      <c r="FDC881" s="2"/>
      <c r="FDD881" s="2"/>
      <c r="FDE881" s="2"/>
      <c r="FDF881" s="2"/>
      <c r="FDG881" s="2"/>
      <c r="FDH881" s="2"/>
      <c r="FDI881" s="2"/>
      <c r="FDJ881" s="2"/>
      <c r="FDK881" s="2"/>
      <c r="FDL881" s="2"/>
      <c r="FDM881" s="2"/>
      <c r="FDN881" s="2"/>
      <c r="FDO881" s="2"/>
      <c r="FDP881" s="2"/>
      <c r="FDQ881" s="2"/>
      <c r="FDR881" s="2"/>
      <c r="FDS881" s="2"/>
      <c r="FDT881" s="2"/>
      <c r="FDU881" s="2"/>
      <c r="FDV881" s="2"/>
      <c r="FDW881" s="2"/>
      <c r="FDX881" s="2"/>
      <c r="FDY881" s="2"/>
      <c r="FDZ881" s="2"/>
      <c r="FEA881" s="2"/>
      <c r="FEB881" s="2"/>
      <c r="FEC881" s="2"/>
      <c r="FED881" s="2"/>
      <c r="FEE881" s="2"/>
      <c r="FEF881" s="2"/>
      <c r="FEG881" s="2"/>
      <c r="FEH881" s="2"/>
      <c r="FEI881" s="2"/>
      <c r="FEJ881" s="2"/>
      <c r="FEK881" s="2"/>
      <c r="FEL881" s="2"/>
      <c r="FEM881" s="2"/>
      <c r="FEN881" s="2"/>
      <c r="FEO881" s="2"/>
      <c r="FEP881" s="2"/>
      <c r="FEQ881" s="2"/>
      <c r="FER881" s="2"/>
      <c r="FES881" s="2"/>
      <c r="FET881" s="2"/>
      <c r="FEU881" s="2"/>
      <c r="FEV881" s="2"/>
      <c r="FEW881" s="2"/>
      <c r="FEX881" s="2"/>
      <c r="FEY881" s="2"/>
      <c r="FEZ881" s="2"/>
      <c r="FFA881" s="2"/>
      <c r="FFB881" s="2"/>
      <c r="FFC881" s="2"/>
      <c r="FFD881" s="2"/>
      <c r="FFE881" s="2"/>
      <c r="FFF881" s="2"/>
      <c r="FFG881" s="2"/>
      <c r="FFH881" s="2"/>
      <c r="FFI881" s="2"/>
      <c r="FFJ881" s="2"/>
      <c r="FFK881" s="2"/>
      <c r="FFL881" s="2"/>
      <c r="FFM881" s="2"/>
      <c r="FFN881" s="2"/>
      <c r="FFO881" s="2"/>
      <c r="FFP881" s="2"/>
      <c r="FFQ881" s="2"/>
      <c r="FFR881" s="2"/>
      <c r="FFS881" s="2"/>
      <c r="FFT881" s="2"/>
      <c r="FFU881" s="2"/>
      <c r="FFV881" s="2"/>
      <c r="FFW881" s="2"/>
      <c r="FFX881" s="2"/>
      <c r="FFY881" s="2"/>
      <c r="FFZ881" s="2"/>
      <c r="FGA881" s="2"/>
      <c r="FGB881" s="2"/>
      <c r="FGC881" s="2"/>
      <c r="FGD881" s="2"/>
      <c r="FGE881" s="2"/>
      <c r="FGF881" s="2"/>
      <c r="FGG881" s="2"/>
      <c r="FGH881" s="2"/>
      <c r="FGI881" s="2"/>
      <c r="FGJ881" s="2"/>
      <c r="FGK881" s="2"/>
      <c r="FGL881" s="2"/>
      <c r="FGM881" s="2"/>
      <c r="FGN881" s="2"/>
      <c r="FGO881" s="2"/>
      <c r="FGP881" s="2"/>
      <c r="FGQ881" s="2"/>
      <c r="FGR881" s="2"/>
      <c r="FGS881" s="2"/>
      <c r="FGT881" s="2"/>
      <c r="FGU881" s="2"/>
      <c r="FGV881" s="2"/>
      <c r="FGW881" s="2"/>
      <c r="FGX881" s="2"/>
      <c r="FGY881" s="2"/>
      <c r="FGZ881" s="2"/>
      <c r="FHA881" s="2"/>
      <c r="FHB881" s="2"/>
      <c r="FHC881" s="2"/>
      <c r="FHD881" s="2"/>
      <c r="FHE881" s="2"/>
      <c r="FHF881" s="2"/>
      <c r="FHG881" s="2"/>
      <c r="FHH881" s="2"/>
      <c r="FHI881" s="2"/>
      <c r="FHJ881" s="2"/>
      <c r="FHK881" s="2"/>
      <c r="FHL881" s="2"/>
      <c r="FHM881" s="2"/>
      <c r="FHN881" s="2"/>
      <c r="FHO881" s="2"/>
      <c r="FHP881" s="2"/>
      <c r="FHQ881" s="2"/>
      <c r="FHR881" s="2"/>
      <c r="FHS881" s="2"/>
      <c r="FHT881" s="2"/>
      <c r="FHU881" s="2"/>
      <c r="FHV881" s="2"/>
      <c r="FHW881" s="2"/>
      <c r="FHX881" s="2"/>
      <c r="FHY881" s="2"/>
      <c r="FHZ881" s="2"/>
      <c r="FIA881" s="2"/>
      <c r="FIB881" s="2"/>
      <c r="FIC881" s="2"/>
      <c r="FID881" s="2"/>
      <c r="FIE881" s="2"/>
      <c r="FIF881" s="2"/>
      <c r="FIG881" s="2"/>
      <c r="FIH881" s="2"/>
      <c r="FII881" s="2"/>
      <c r="FIJ881" s="2"/>
      <c r="FIK881" s="2"/>
      <c r="FIL881" s="2"/>
      <c r="FIM881" s="2"/>
      <c r="FIN881" s="2"/>
      <c r="FIO881" s="2"/>
      <c r="FIP881" s="2"/>
      <c r="FIQ881" s="2"/>
      <c r="FIR881" s="2"/>
      <c r="FIS881" s="2"/>
      <c r="FIT881" s="2"/>
      <c r="FIU881" s="2"/>
      <c r="FIV881" s="2"/>
      <c r="FIW881" s="2"/>
      <c r="FIX881" s="2"/>
      <c r="FIY881" s="2"/>
      <c r="FIZ881" s="2"/>
      <c r="FJA881" s="2"/>
      <c r="FJB881" s="2"/>
      <c r="FJC881" s="2"/>
      <c r="FJD881" s="2"/>
      <c r="FJE881" s="2"/>
      <c r="FJF881" s="2"/>
      <c r="FJG881" s="2"/>
      <c r="FJH881" s="2"/>
      <c r="FJI881" s="2"/>
      <c r="FJJ881" s="2"/>
      <c r="FJK881" s="2"/>
      <c r="FJL881" s="2"/>
      <c r="FJM881" s="2"/>
      <c r="FJN881" s="2"/>
      <c r="FJO881" s="2"/>
      <c r="FJP881" s="2"/>
      <c r="FJQ881" s="2"/>
      <c r="FJR881" s="2"/>
      <c r="FJS881" s="2"/>
      <c r="FJT881" s="2"/>
      <c r="FJU881" s="2"/>
      <c r="FJV881" s="2"/>
      <c r="FJW881" s="2"/>
      <c r="FJX881" s="2"/>
      <c r="FJY881" s="2"/>
      <c r="FJZ881" s="2"/>
      <c r="FKA881" s="2"/>
      <c r="FKB881" s="2"/>
      <c r="FKC881" s="2"/>
      <c r="FKD881" s="2"/>
      <c r="FKE881" s="2"/>
      <c r="FKF881" s="2"/>
      <c r="FKG881" s="2"/>
      <c r="FKH881" s="2"/>
      <c r="FKI881" s="2"/>
      <c r="FKJ881" s="2"/>
      <c r="FKK881" s="2"/>
      <c r="FKL881" s="2"/>
      <c r="FKM881" s="2"/>
      <c r="FKN881" s="2"/>
      <c r="FKO881" s="2"/>
      <c r="FKP881" s="2"/>
      <c r="FKQ881" s="2"/>
      <c r="FKR881" s="2"/>
      <c r="FKS881" s="2"/>
      <c r="FKT881" s="2"/>
      <c r="FKU881" s="2"/>
      <c r="FKV881" s="2"/>
      <c r="FKW881" s="2"/>
      <c r="FKX881" s="2"/>
      <c r="FKY881" s="2"/>
      <c r="FKZ881" s="2"/>
      <c r="FLA881" s="2"/>
      <c r="FLB881" s="2"/>
      <c r="FLC881" s="2"/>
      <c r="FLD881" s="2"/>
      <c r="FLE881" s="2"/>
      <c r="FLF881" s="2"/>
      <c r="FLG881" s="2"/>
      <c r="FLH881" s="2"/>
      <c r="FLI881" s="2"/>
      <c r="FLJ881" s="2"/>
      <c r="FLK881" s="2"/>
      <c r="FLL881" s="2"/>
      <c r="FLM881" s="2"/>
      <c r="FLN881" s="2"/>
      <c r="FLO881" s="2"/>
      <c r="FLP881" s="2"/>
      <c r="FLQ881" s="2"/>
      <c r="FLR881" s="2"/>
      <c r="FLS881" s="2"/>
      <c r="FLT881" s="2"/>
      <c r="FLU881" s="2"/>
      <c r="FLV881" s="2"/>
      <c r="FLW881" s="2"/>
      <c r="FLX881" s="2"/>
      <c r="FLY881" s="2"/>
      <c r="FLZ881" s="2"/>
      <c r="FMA881" s="2"/>
      <c r="FMB881" s="2"/>
      <c r="FMC881" s="2"/>
      <c r="FMD881" s="2"/>
      <c r="FME881" s="2"/>
      <c r="FMF881" s="2"/>
      <c r="FMG881" s="2"/>
      <c r="FMH881" s="2"/>
      <c r="FMI881" s="2"/>
      <c r="FMJ881" s="2"/>
      <c r="FMK881" s="2"/>
      <c r="FML881" s="2"/>
      <c r="FMM881" s="2"/>
      <c r="FMN881" s="2"/>
      <c r="FMO881" s="2"/>
      <c r="FMP881" s="2"/>
      <c r="FMQ881" s="2"/>
      <c r="FMR881" s="2"/>
      <c r="FMS881" s="2"/>
      <c r="FMT881" s="2"/>
      <c r="FMU881" s="2"/>
      <c r="FMV881" s="2"/>
      <c r="FMW881" s="2"/>
      <c r="FMX881" s="2"/>
      <c r="FMY881" s="2"/>
      <c r="FMZ881" s="2"/>
      <c r="FNA881" s="2"/>
      <c r="FNB881" s="2"/>
      <c r="FNC881" s="2"/>
      <c r="FND881" s="2"/>
      <c r="FNE881" s="2"/>
      <c r="FNF881" s="2"/>
      <c r="FNG881" s="2"/>
      <c r="FNH881" s="2"/>
      <c r="FNI881" s="2"/>
      <c r="FNJ881" s="2"/>
      <c r="FNK881" s="2"/>
      <c r="FNL881" s="2"/>
      <c r="FNM881" s="2"/>
      <c r="FNN881" s="2"/>
      <c r="FNO881" s="2"/>
      <c r="FNP881" s="2"/>
      <c r="FNQ881" s="2"/>
      <c r="FNR881" s="2"/>
      <c r="FNS881" s="2"/>
      <c r="FNT881" s="2"/>
      <c r="FNU881" s="2"/>
      <c r="FNV881" s="2"/>
      <c r="FNW881" s="2"/>
      <c r="FNX881" s="2"/>
      <c r="FNY881" s="2"/>
      <c r="FNZ881" s="2"/>
      <c r="FOA881" s="2"/>
      <c r="FOB881" s="2"/>
      <c r="FOC881" s="2"/>
      <c r="FOD881" s="2"/>
      <c r="FOE881" s="2"/>
      <c r="FOF881" s="2"/>
      <c r="FOG881" s="2"/>
      <c r="FOH881" s="2"/>
      <c r="FOI881" s="2"/>
      <c r="FOJ881" s="2"/>
      <c r="FOK881" s="2"/>
      <c r="FOL881" s="2"/>
      <c r="FOM881" s="2"/>
      <c r="FON881" s="2"/>
      <c r="FOO881" s="2"/>
      <c r="FOP881" s="2"/>
      <c r="FOQ881" s="2"/>
      <c r="FOR881" s="2"/>
      <c r="FOS881" s="2"/>
      <c r="FOT881" s="2"/>
      <c r="FOU881" s="2"/>
      <c r="FOV881" s="2"/>
      <c r="FOW881" s="2"/>
      <c r="FOX881" s="2"/>
      <c r="FOY881" s="2"/>
      <c r="FOZ881" s="2"/>
      <c r="FPA881" s="2"/>
      <c r="FPB881" s="2"/>
      <c r="FPC881" s="2"/>
      <c r="FPD881" s="2"/>
      <c r="FPE881" s="2"/>
      <c r="FPF881" s="2"/>
      <c r="FPG881" s="2"/>
      <c r="FPH881" s="2"/>
      <c r="FPI881" s="2"/>
      <c r="FPJ881" s="2"/>
      <c r="FPK881" s="2"/>
      <c r="FPL881" s="2"/>
      <c r="FPM881" s="2"/>
      <c r="FPN881" s="2"/>
      <c r="FPO881" s="2"/>
      <c r="FPP881" s="2"/>
      <c r="FPQ881" s="2"/>
      <c r="FPR881" s="2"/>
      <c r="FPS881" s="2"/>
      <c r="FPT881" s="2"/>
      <c r="FPU881" s="2"/>
      <c r="FPV881" s="2"/>
      <c r="FPW881" s="2"/>
      <c r="FPX881" s="2"/>
      <c r="FPY881" s="2"/>
      <c r="FPZ881" s="2"/>
      <c r="FQA881" s="2"/>
      <c r="FQB881" s="2"/>
      <c r="FQC881" s="2"/>
      <c r="FQD881" s="2"/>
      <c r="FQE881" s="2"/>
      <c r="FQF881" s="2"/>
      <c r="FQG881" s="2"/>
      <c r="FQH881" s="2"/>
      <c r="FQI881" s="2"/>
      <c r="FQJ881" s="2"/>
      <c r="FQK881" s="2"/>
      <c r="FQL881" s="2"/>
      <c r="FQM881" s="2"/>
      <c r="FQN881" s="2"/>
      <c r="FQO881" s="2"/>
      <c r="FQP881" s="2"/>
      <c r="FQQ881" s="2"/>
      <c r="FQR881" s="2"/>
      <c r="FQS881" s="2"/>
      <c r="FQT881" s="2"/>
      <c r="FQU881" s="2"/>
      <c r="FQV881" s="2"/>
      <c r="FQW881" s="2"/>
      <c r="FQX881" s="2"/>
      <c r="FQY881" s="2"/>
      <c r="FQZ881" s="2"/>
      <c r="FRA881" s="2"/>
      <c r="FRB881" s="2"/>
      <c r="FRC881" s="2"/>
      <c r="FRD881" s="2"/>
      <c r="FRE881" s="2"/>
      <c r="FRF881" s="2"/>
      <c r="FRG881" s="2"/>
      <c r="FRH881" s="2"/>
      <c r="FRI881" s="2"/>
      <c r="FRJ881" s="2"/>
      <c r="FRK881" s="2"/>
      <c r="FRL881" s="2"/>
      <c r="FRM881" s="2"/>
      <c r="FRN881" s="2"/>
      <c r="FRO881" s="2"/>
      <c r="FRP881" s="2"/>
      <c r="FRQ881" s="2"/>
      <c r="FRR881" s="2"/>
      <c r="FRS881" s="2"/>
      <c r="FRT881" s="2"/>
      <c r="FRU881" s="2"/>
      <c r="FRV881" s="2"/>
      <c r="FRW881" s="2"/>
      <c r="FRX881" s="2"/>
      <c r="FRY881" s="2"/>
      <c r="FRZ881" s="2"/>
      <c r="FSA881" s="2"/>
      <c r="FSB881" s="2"/>
      <c r="FSC881" s="2"/>
      <c r="FSD881" s="2"/>
      <c r="FSE881" s="2"/>
      <c r="FSF881" s="2"/>
      <c r="FSG881" s="2"/>
      <c r="FSH881" s="2"/>
      <c r="FSI881" s="2"/>
      <c r="FSJ881" s="2"/>
      <c r="FSK881" s="2"/>
      <c r="FSL881" s="2"/>
      <c r="FSM881" s="2"/>
      <c r="FSN881" s="2"/>
      <c r="FSO881" s="2"/>
      <c r="FSP881" s="2"/>
      <c r="FSQ881" s="2"/>
      <c r="FSR881" s="2"/>
      <c r="FSS881" s="2"/>
      <c r="FST881" s="2"/>
      <c r="FSU881" s="2"/>
      <c r="FSV881" s="2"/>
      <c r="FSW881" s="2"/>
      <c r="FSX881" s="2"/>
      <c r="FSY881" s="2"/>
      <c r="FSZ881" s="2"/>
      <c r="FTA881" s="2"/>
      <c r="FTB881" s="2"/>
      <c r="FTC881" s="2"/>
      <c r="FTD881" s="2"/>
      <c r="FTE881" s="2"/>
      <c r="FTF881" s="2"/>
      <c r="FTG881" s="2"/>
      <c r="FTH881" s="2"/>
      <c r="FTI881" s="2"/>
      <c r="FTJ881" s="2"/>
      <c r="FTK881" s="2"/>
      <c r="FTL881" s="2"/>
      <c r="FTM881" s="2"/>
      <c r="FTN881" s="2"/>
      <c r="FTO881" s="2"/>
      <c r="FTP881" s="2"/>
      <c r="FTQ881" s="2"/>
      <c r="FTR881" s="2"/>
      <c r="FTS881" s="2"/>
      <c r="FTT881" s="2"/>
      <c r="FTU881" s="2"/>
      <c r="FTV881" s="2"/>
      <c r="FTW881" s="2"/>
      <c r="FTX881" s="2"/>
      <c r="FTY881" s="2"/>
      <c r="FTZ881" s="2"/>
      <c r="FUA881" s="2"/>
      <c r="FUB881" s="2"/>
      <c r="FUC881" s="2"/>
      <c r="FUD881" s="2"/>
      <c r="FUE881" s="2"/>
      <c r="FUF881" s="2"/>
      <c r="FUG881" s="2"/>
      <c r="FUH881" s="2"/>
      <c r="FUI881" s="2"/>
      <c r="FUJ881" s="2"/>
      <c r="FUK881" s="2"/>
      <c r="FUL881" s="2"/>
      <c r="FUM881" s="2"/>
      <c r="FUN881" s="2"/>
      <c r="FUO881" s="2"/>
      <c r="FUP881" s="2"/>
      <c r="FUQ881" s="2"/>
      <c r="FUR881" s="2"/>
      <c r="FUS881" s="2"/>
      <c r="FUT881" s="2"/>
      <c r="FUU881" s="2"/>
      <c r="FUV881" s="2"/>
      <c r="FUW881" s="2"/>
      <c r="FUX881" s="2"/>
      <c r="FUY881" s="2"/>
      <c r="FUZ881" s="2"/>
      <c r="FVA881" s="2"/>
      <c r="FVB881" s="2"/>
      <c r="FVC881" s="2"/>
      <c r="FVD881" s="2"/>
      <c r="FVE881" s="2"/>
      <c r="FVF881" s="2"/>
      <c r="FVG881" s="2"/>
      <c r="FVH881" s="2"/>
      <c r="FVI881" s="2"/>
      <c r="FVJ881" s="2"/>
      <c r="FVK881" s="2"/>
      <c r="FVL881" s="2"/>
      <c r="FVM881" s="2"/>
      <c r="FVN881" s="2"/>
      <c r="FVO881" s="2"/>
      <c r="FVP881" s="2"/>
      <c r="FVQ881" s="2"/>
      <c r="FVR881" s="2"/>
      <c r="FVS881" s="2"/>
      <c r="FVT881" s="2"/>
      <c r="FVU881" s="2"/>
      <c r="FVV881" s="2"/>
      <c r="FVW881" s="2"/>
      <c r="FVX881" s="2"/>
      <c r="FVY881" s="2"/>
      <c r="FVZ881" s="2"/>
      <c r="FWA881" s="2"/>
      <c r="FWB881" s="2"/>
      <c r="FWC881" s="2"/>
      <c r="FWD881" s="2"/>
      <c r="FWE881" s="2"/>
      <c r="FWF881" s="2"/>
      <c r="FWG881" s="2"/>
      <c r="FWH881" s="2"/>
      <c r="FWI881" s="2"/>
      <c r="FWJ881" s="2"/>
      <c r="FWK881" s="2"/>
      <c r="FWL881" s="2"/>
      <c r="FWM881" s="2"/>
      <c r="FWN881" s="2"/>
      <c r="FWO881" s="2"/>
      <c r="FWP881" s="2"/>
      <c r="FWQ881" s="2"/>
      <c r="FWR881" s="2"/>
      <c r="FWS881" s="2"/>
      <c r="FWT881" s="2"/>
      <c r="FWU881" s="2"/>
      <c r="FWV881" s="2"/>
      <c r="FWW881" s="2"/>
      <c r="FWX881" s="2"/>
      <c r="FWY881" s="2"/>
      <c r="FWZ881" s="2"/>
      <c r="FXA881" s="2"/>
      <c r="FXB881" s="2"/>
      <c r="FXC881" s="2"/>
      <c r="FXD881" s="2"/>
      <c r="FXE881" s="2"/>
      <c r="FXF881" s="2"/>
      <c r="FXG881" s="2"/>
      <c r="FXH881" s="2"/>
      <c r="FXI881" s="2"/>
      <c r="FXJ881" s="2"/>
      <c r="FXK881" s="2"/>
      <c r="FXL881" s="2"/>
      <c r="FXM881" s="2"/>
      <c r="FXN881" s="2"/>
      <c r="FXO881" s="2"/>
      <c r="FXP881" s="2"/>
      <c r="FXQ881" s="2"/>
      <c r="FXR881" s="2"/>
      <c r="FXS881" s="2"/>
      <c r="FXT881" s="2"/>
      <c r="FXU881" s="2"/>
      <c r="FXV881" s="2"/>
      <c r="FXW881" s="2"/>
      <c r="FXX881" s="2"/>
      <c r="FXY881" s="2"/>
      <c r="FXZ881" s="2"/>
      <c r="FYA881" s="2"/>
      <c r="FYB881" s="2"/>
      <c r="FYC881" s="2"/>
      <c r="FYD881" s="2"/>
      <c r="FYE881" s="2"/>
      <c r="FYF881" s="2"/>
      <c r="FYG881" s="2"/>
      <c r="FYH881" s="2"/>
      <c r="FYI881" s="2"/>
      <c r="FYJ881" s="2"/>
      <c r="FYK881" s="2"/>
      <c r="FYL881" s="2"/>
      <c r="FYM881" s="2"/>
      <c r="FYN881" s="2"/>
      <c r="FYO881" s="2"/>
      <c r="FYP881" s="2"/>
      <c r="FYQ881" s="2"/>
      <c r="FYR881" s="2"/>
      <c r="FYS881" s="2"/>
      <c r="FYT881" s="2"/>
      <c r="FYU881" s="2"/>
      <c r="FYV881" s="2"/>
      <c r="FYW881" s="2"/>
      <c r="FYX881" s="2"/>
      <c r="FYY881" s="2"/>
      <c r="FYZ881" s="2"/>
      <c r="FZA881" s="2"/>
      <c r="FZB881" s="2"/>
      <c r="FZC881" s="2"/>
      <c r="FZD881" s="2"/>
      <c r="FZE881" s="2"/>
      <c r="FZF881" s="2"/>
      <c r="FZG881" s="2"/>
      <c r="FZH881" s="2"/>
      <c r="FZI881" s="2"/>
      <c r="FZJ881" s="2"/>
      <c r="FZK881" s="2"/>
      <c r="FZL881" s="2"/>
      <c r="FZM881" s="2"/>
      <c r="FZN881" s="2"/>
      <c r="FZO881" s="2"/>
      <c r="FZP881" s="2"/>
      <c r="FZQ881" s="2"/>
      <c r="FZR881" s="2"/>
      <c r="FZS881" s="2"/>
      <c r="FZT881" s="2"/>
      <c r="FZU881" s="2"/>
      <c r="FZV881" s="2"/>
      <c r="FZW881" s="2"/>
      <c r="FZX881" s="2"/>
      <c r="FZY881" s="2"/>
      <c r="FZZ881" s="2"/>
      <c r="GAA881" s="2"/>
      <c r="GAB881" s="2"/>
      <c r="GAC881" s="2"/>
      <c r="GAD881" s="2"/>
      <c r="GAE881" s="2"/>
      <c r="GAF881" s="2"/>
      <c r="GAG881" s="2"/>
      <c r="GAH881" s="2"/>
      <c r="GAI881" s="2"/>
      <c r="GAJ881" s="2"/>
      <c r="GAK881" s="2"/>
      <c r="GAL881" s="2"/>
      <c r="GAM881" s="2"/>
      <c r="GAN881" s="2"/>
      <c r="GAO881" s="2"/>
      <c r="GAP881" s="2"/>
      <c r="GAQ881" s="2"/>
      <c r="GAR881" s="2"/>
      <c r="GAS881" s="2"/>
      <c r="GAT881" s="2"/>
      <c r="GAU881" s="2"/>
      <c r="GAV881" s="2"/>
      <c r="GAW881" s="2"/>
      <c r="GAX881" s="2"/>
      <c r="GAY881" s="2"/>
      <c r="GAZ881" s="2"/>
      <c r="GBA881" s="2"/>
      <c r="GBB881" s="2"/>
      <c r="GBC881" s="2"/>
      <c r="GBD881" s="2"/>
      <c r="GBE881" s="2"/>
      <c r="GBF881" s="2"/>
      <c r="GBG881" s="2"/>
      <c r="GBH881" s="2"/>
      <c r="GBI881" s="2"/>
      <c r="GBJ881" s="2"/>
      <c r="GBK881" s="2"/>
      <c r="GBL881" s="2"/>
      <c r="GBM881" s="2"/>
      <c r="GBN881" s="2"/>
      <c r="GBO881" s="2"/>
      <c r="GBP881" s="2"/>
      <c r="GBQ881" s="2"/>
      <c r="GBR881" s="2"/>
      <c r="GBS881" s="2"/>
      <c r="GBT881" s="2"/>
      <c r="GBU881" s="2"/>
      <c r="GBV881" s="2"/>
      <c r="GBW881" s="2"/>
      <c r="GBX881" s="2"/>
      <c r="GBY881" s="2"/>
      <c r="GBZ881" s="2"/>
      <c r="GCA881" s="2"/>
      <c r="GCB881" s="2"/>
      <c r="GCC881" s="2"/>
      <c r="GCD881" s="2"/>
      <c r="GCE881" s="2"/>
      <c r="GCF881" s="2"/>
      <c r="GCG881" s="2"/>
      <c r="GCH881" s="2"/>
      <c r="GCI881" s="2"/>
      <c r="GCJ881" s="2"/>
      <c r="GCK881" s="2"/>
      <c r="GCL881" s="2"/>
      <c r="GCM881" s="2"/>
      <c r="GCN881" s="2"/>
      <c r="GCO881" s="2"/>
      <c r="GCP881" s="2"/>
      <c r="GCQ881" s="2"/>
      <c r="GCR881" s="2"/>
      <c r="GCS881" s="2"/>
      <c r="GCT881" s="2"/>
      <c r="GCU881" s="2"/>
      <c r="GCV881" s="2"/>
      <c r="GCW881" s="2"/>
      <c r="GCX881" s="2"/>
      <c r="GCY881" s="2"/>
      <c r="GCZ881" s="2"/>
      <c r="GDA881" s="2"/>
      <c r="GDB881" s="2"/>
      <c r="GDC881" s="2"/>
      <c r="GDD881" s="2"/>
      <c r="GDE881" s="2"/>
      <c r="GDF881" s="2"/>
      <c r="GDG881" s="2"/>
      <c r="GDH881" s="2"/>
      <c r="GDI881" s="2"/>
      <c r="GDJ881" s="2"/>
      <c r="GDK881" s="2"/>
      <c r="GDL881" s="2"/>
      <c r="GDM881" s="2"/>
      <c r="GDN881" s="2"/>
      <c r="GDO881" s="2"/>
      <c r="GDP881" s="2"/>
      <c r="GDQ881" s="2"/>
      <c r="GDR881" s="2"/>
      <c r="GDS881" s="2"/>
      <c r="GDT881" s="2"/>
      <c r="GDU881" s="2"/>
      <c r="GDV881" s="2"/>
      <c r="GDW881" s="2"/>
      <c r="GDX881" s="2"/>
      <c r="GDY881" s="2"/>
      <c r="GDZ881" s="2"/>
      <c r="GEA881" s="2"/>
      <c r="GEB881" s="2"/>
      <c r="GEC881" s="2"/>
      <c r="GED881" s="2"/>
      <c r="GEE881" s="2"/>
      <c r="GEF881" s="2"/>
      <c r="GEG881" s="2"/>
      <c r="GEH881" s="2"/>
      <c r="GEI881" s="2"/>
      <c r="GEJ881" s="2"/>
      <c r="GEK881" s="2"/>
      <c r="GEL881" s="2"/>
      <c r="GEM881" s="2"/>
      <c r="GEN881" s="2"/>
      <c r="GEO881" s="2"/>
      <c r="GEP881" s="2"/>
      <c r="GEQ881" s="2"/>
      <c r="GER881" s="2"/>
      <c r="GES881" s="2"/>
      <c r="GET881" s="2"/>
      <c r="GEU881" s="2"/>
      <c r="GEV881" s="2"/>
      <c r="GEW881" s="2"/>
      <c r="GEX881" s="2"/>
      <c r="GEY881" s="2"/>
      <c r="GEZ881" s="2"/>
      <c r="GFA881" s="2"/>
      <c r="GFB881" s="2"/>
      <c r="GFC881" s="2"/>
      <c r="GFD881" s="2"/>
      <c r="GFE881" s="2"/>
      <c r="GFF881" s="2"/>
      <c r="GFG881" s="2"/>
      <c r="GFH881" s="2"/>
      <c r="GFI881" s="2"/>
      <c r="GFJ881" s="2"/>
      <c r="GFK881" s="2"/>
      <c r="GFL881" s="2"/>
      <c r="GFM881" s="2"/>
      <c r="GFN881" s="2"/>
      <c r="GFO881" s="2"/>
      <c r="GFP881" s="2"/>
      <c r="GFQ881" s="2"/>
      <c r="GFR881" s="2"/>
      <c r="GFS881" s="2"/>
      <c r="GFT881" s="2"/>
      <c r="GFU881" s="2"/>
      <c r="GFV881" s="2"/>
      <c r="GFW881" s="2"/>
      <c r="GFX881" s="2"/>
      <c r="GFY881" s="2"/>
      <c r="GFZ881" s="2"/>
      <c r="GGA881" s="2"/>
      <c r="GGB881" s="2"/>
      <c r="GGC881" s="2"/>
      <c r="GGD881" s="2"/>
      <c r="GGE881" s="2"/>
      <c r="GGF881" s="2"/>
      <c r="GGG881" s="2"/>
      <c r="GGH881" s="2"/>
      <c r="GGI881" s="2"/>
      <c r="GGJ881" s="2"/>
      <c r="GGK881" s="2"/>
      <c r="GGL881" s="2"/>
      <c r="GGM881" s="2"/>
      <c r="GGN881" s="2"/>
      <c r="GGO881" s="2"/>
      <c r="GGP881" s="2"/>
      <c r="GGQ881" s="2"/>
      <c r="GGR881" s="2"/>
      <c r="GGS881" s="2"/>
      <c r="GGT881" s="2"/>
      <c r="GGU881" s="2"/>
      <c r="GGV881" s="2"/>
      <c r="GGW881" s="2"/>
      <c r="GGX881" s="2"/>
      <c r="GGY881" s="2"/>
      <c r="GGZ881" s="2"/>
      <c r="GHA881" s="2"/>
      <c r="GHB881" s="2"/>
      <c r="GHC881" s="2"/>
      <c r="GHD881" s="2"/>
      <c r="GHE881" s="2"/>
      <c r="GHF881" s="2"/>
      <c r="GHG881" s="2"/>
      <c r="GHH881" s="2"/>
      <c r="GHI881" s="2"/>
      <c r="GHJ881" s="2"/>
      <c r="GHK881" s="2"/>
      <c r="GHL881" s="2"/>
      <c r="GHM881" s="2"/>
      <c r="GHN881" s="2"/>
      <c r="GHO881" s="2"/>
      <c r="GHP881" s="2"/>
      <c r="GHQ881" s="2"/>
      <c r="GHR881" s="2"/>
      <c r="GHS881" s="2"/>
      <c r="GHT881" s="2"/>
      <c r="GHU881" s="2"/>
      <c r="GHV881" s="2"/>
      <c r="GHW881" s="2"/>
      <c r="GHX881" s="2"/>
      <c r="GHY881" s="2"/>
      <c r="GHZ881" s="2"/>
      <c r="GIA881" s="2"/>
      <c r="GIB881" s="2"/>
      <c r="GIC881" s="2"/>
      <c r="GID881" s="2"/>
      <c r="GIE881" s="2"/>
      <c r="GIF881" s="2"/>
      <c r="GIG881" s="2"/>
      <c r="GIH881" s="2"/>
      <c r="GII881" s="2"/>
      <c r="GIJ881" s="2"/>
      <c r="GIK881" s="2"/>
      <c r="GIL881" s="2"/>
      <c r="GIM881" s="2"/>
      <c r="GIN881" s="2"/>
      <c r="GIO881" s="2"/>
      <c r="GIP881" s="2"/>
      <c r="GIQ881" s="2"/>
      <c r="GIR881" s="2"/>
      <c r="GIS881" s="2"/>
      <c r="GIT881" s="2"/>
      <c r="GIU881" s="2"/>
      <c r="GIV881" s="2"/>
      <c r="GIW881" s="2"/>
      <c r="GIX881" s="2"/>
      <c r="GIY881" s="2"/>
      <c r="GIZ881" s="2"/>
      <c r="GJA881" s="2"/>
      <c r="GJB881" s="2"/>
      <c r="GJC881" s="2"/>
      <c r="GJD881" s="2"/>
      <c r="GJE881" s="2"/>
      <c r="GJF881" s="2"/>
      <c r="GJG881" s="2"/>
      <c r="GJH881" s="2"/>
      <c r="GJI881" s="2"/>
      <c r="GJJ881" s="2"/>
      <c r="GJK881" s="2"/>
      <c r="GJL881" s="2"/>
      <c r="GJM881" s="2"/>
      <c r="GJN881" s="2"/>
      <c r="GJO881" s="2"/>
      <c r="GJP881" s="2"/>
      <c r="GJQ881" s="2"/>
      <c r="GJR881" s="2"/>
      <c r="GJS881" s="2"/>
      <c r="GJT881" s="2"/>
      <c r="GJU881" s="2"/>
      <c r="GJV881" s="2"/>
      <c r="GJW881" s="2"/>
      <c r="GJX881" s="2"/>
      <c r="GJY881" s="2"/>
      <c r="GJZ881" s="2"/>
      <c r="GKA881" s="2"/>
      <c r="GKB881" s="2"/>
      <c r="GKC881" s="2"/>
      <c r="GKD881" s="2"/>
      <c r="GKE881" s="2"/>
      <c r="GKF881" s="2"/>
      <c r="GKG881" s="2"/>
      <c r="GKH881" s="2"/>
      <c r="GKI881" s="2"/>
      <c r="GKJ881" s="2"/>
      <c r="GKK881" s="2"/>
      <c r="GKL881" s="2"/>
      <c r="GKM881" s="2"/>
      <c r="GKN881" s="2"/>
      <c r="GKO881" s="2"/>
      <c r="GKP881" s="2"/>
      <c r="GKQ881" s="2"/>
      <c r="GKR881" s="2"/>
      <c r="GKS881" s="2"/>
      <c r="GKT881" s="2"/>
      <c r="GKU881" s="2"/>
      <c r="GKV881" s="2"/>
      <c r="GKW881" s="2"/>
      <c r="GKX881" s="2"/>
      <c r="GKY881" s="2"/>
      <c r="GKZ881" s="2"/>
      <c r="GLA881" s="2"/>
      <c r="GLB881" s="2"/>
      <c r="GLC881" s="2"/>
      <c r="GLD881" s="2"/>
      <c r="GLE881" s="2"/>
      <c r="GLF881" s="2"/>
      <c r="GLG881" s="2"/>
      <c r="GLH881" s="2"/>
      <c r="GLI881" s="2"/>
      <c r="GLJ881" s="2"/>
      <c r="GLK881" s="2"/>
      <c r="GLL881" s="2"/>
      <c r="GLM881" s="2"/>
      <c r="GLN881" s="2"/>
      <c r="GLO881" s="2"/>
      <c r="GLP881" s="2"/>
      <c r="GLQ881" s="2"/>
      <c r="GLR881" s="2"/>
      <c r="GLS881" s="2"/>
      <c r="GLT881" s="2"/>
      <c r="GLU881" s="2"/>
      <c r="GLV881" s="2"/>
      <c r="GLW881" s="2"/>
      <c r="GLX881" s="2"/>
      <c r="GLY881" s="2"/>
      <c r="GLZ881" s="2"/>
      <c r="GMA881" s="2"/>
      <c r="GMB881" s="2"/>
      <c r="GMC881" s="2"/>
      <c r="GMD881" s="2"/>
      <c r="GME881" s="2"/>
      <c r="GMF881" s="2"/>
      <c r="GMG881" s="2"/>
      <c r="GMH881" s="2"/>
      <c r="GMI881" s="2"/>
      <c r="GMJ881" s="2"/>
      <c r="GMK881" s="2"/>
      <c r="GML881" s="2"/>
      <c r="GMM881" s="2"/>
      <c r="GMN881" s="2"/>
      <c r="GMO881" s="2"/>
      <c r="GMP881" s="2"/>
      <c r="GMQ881" s="2"/>
      <c r="GMR881" s="2"/>
      <c r="GMS881" s="2"/>
      <c r="GMT881" s="2"/>
      <c r="GMU881" s="2"/>
      <c r="GMV881" s="2"/>
      <c r="GMW881" s="2"/>
      <c r="GMX881" s="2"/>
      <c r="GMY881" s="2"/>
      <c r="GMZ881" s="2"/>
      <c r="GNA881" s="2"/>
      <c r="GNB881" s="2"/>
      <c r="GNC881" s="2"/>
      <c r="GND881" s="2"/>
      <c r="GNE881" s="2"/>
      <c r="GNF881" s="2"/>
      <c r="GNG881" s="2"/>
      <c r="GNH881" s="2"/>
      <c r="GNI881" s="2"/>
      <c r="GNJ881" s="2"/>
      <c r="GNK881" s="2"/>
      <c r="GNL881" s="2"/>
      <c r="GNM881" s="2"/>
      <c r="GNN881" s="2"/>
      <c r="GNO881" s="2"/>
      <c r="GNP881" s="2"/>
      <c r="GNQ881" s="2"/>
      <c r="GNR881" s="2"/>
      <c r="GNS881" s="2"/>
      <c r="GNT881" s="2"/>
      <c r="GNU881" s="2"/>
      <c r="GNV881" s="2"/>
      <c r="GNW881" s="2"/>
      <c r="GNX881" s="2"/>
      <c r="GNY881" s="2"/>
      <c r="GNZ881" s="2"/>
      <c r="GOA881" s="2"/>
      <c r="GOB881" s="2"/>
      <c r="GOC881" s="2"/>
      <c r="GOD881" s="2"/>
      <c r="GOE881" s="2"/>
      <c r="GOF881" s="2"/>
      <c r="GOG881" s="2"/>
      <c r="GOH881" s="2"/>
      <c r="GOI881" s="2"/>
      <c r="GOJ881" s="2"/>
      <c r="GOK881" s="2"/>
      <c r="GOL881" s="2"/>
      <c r="GOM881" s="2"/>
      <c r="GON881" s="2"/>
      <c r="GOO881" s="2"/>
      <c r="GOP881" s="2"/>
      <c r="GOQ881" s="2"/>
      <c r="GOR881" s="2"/>
      <c r="GOS881" s="2"/>
      <c r="GOT881" s="2"/>
      <c r="GOU881" s="2"/>
      <c r="GOV881" s="2"/>
      <c r="GOW881" s="2"/>
      <c r="GOX881" s="2"/>
      <c r="GOY881" s="2"/>
      <c r="GOZ881" s="2"/>
      <c r="GPA881" s="2"/>
      <c r="GPB881" s="2"/>
      <c r="GPC881" s="2"/>
      <c r="GPD881" s="2"/>
      <c r="GPE881" s="2"/>
      <c r="GPF881" s="2"/>
      <c r="GPG881" s="2"/>
      <c r="GPH881" s="2"/>
      <c r="GPI881" s="2"/>
      <c r="GPJ881" s="2"/>
      <c r="GPK881" s="2"/>
      <c r="GPL881" s="2"/>
      <c r="GPM881" s="2"/>
      <c r="GPN881" s="2"/>
      <c r="GPO881" s="2"/>
      <c r="GPP881" s="2"/>
      <c r="GPQ881" s="2"/>
      <c r="GPR881" s="2"/>
      <c r="GPS881" s="2"/>
      <c r="GPT881" s="2"/>
      <c r="GPU881" s="2"/>
      <c r="GPV881" s="2"/>
      <c r="GPW881" s="2"/>
      <c r="GPX881" s="2"/>
      <c r="GPY881" s="2"/>
      <c r="GPZ881" s="2"/>
      <c r="GQA881" s="2"/>
      <c r="GQB881" s="2"/>
      <c r="GQC881" s="2"/>
      <c r="GQD881" s="2"/>
      <c r="GQE881" s="2"/>
      <c r="GQF881" s="2"/>
      <c r="GQG881" s="2"/>
      <c r="GQH881" s="2"/>
      <c r="GQI881" s="2"/>
      <c r="GQJ881" s="2"/>
      <c r="GQK881" s="2"/>
      <c r="GQL881" s="2"/>
      <c r="GQM881" s="2"/>
      <c r="GQN881" s="2"/>
      <c r="GQO881" s="2"/>
      <c r="GQP881" s="2"/>
      <c r="GQQ881" s="2"/>
      <c r="GQR881" s="2"/>
      <c r="GQS881" s="2"/>
      <c r="GQT881" s="2"/>
      <c r="GQU881" s="2"/>
      <c r="GQV881" s="2"/>
      <c r="GQW881" s="2"/>
      <c r="GQX881" s="2"/>
      <c r="GQY881" s="2"/>
      <c r="GQZ881" s="2"/>
      <c r="GRA881" s="2"/>
      <c r="GRB881" s="2"/>
      <c r="GRC881" s="2"/>
      <c r="GRD881" s="2"/>
      <c r="GRE881" s="2"/>
      <c r="GRF881" s="2"/>
      <c r="GRG881" s="2"/>
      <c r="GRH881" s="2"/>
      <c r="GRI881" s="2"/>
      <c r="GRJ881" s="2"/>
      <c r="GRK881" s="2"/>
      <c r="GRL881" s="2"/>
      <c r="GRM881" s="2"/>
      <c r="GRN881" s="2"/>
      <c r="GRO881" s="2"/>
      <c r="GRP881" s="2"/>
      <c r="GRQ881" s="2"/>
      <c r="GRR881" s="2"/>
      <c r="GRS881" s="2"/>
      <c r="GRT881" s="2"/>
      <c r="GRU881" s="2"/>
      <c r="GRV881" s="2"/>
      <c r="GRW881" s="2"/>
      <c r="GRX881" s="2"/>
      <c r="GRY881" s="2"/>
      <c r="GRZ881" s="2"/>
      <c r="GSA881" s="2"/>
      <c r="GSB881" s="2"/>
      <c r="GSC881" s="2"/>
      <c r="GSD881" s="2"/>
      <c r="GSE881" s="2"/>
      <c r="GSF881" s="2"/>
      <c r="GSG881" s="2"/>
      <c r="GSH881" s="2"/>
      <c r="GSI881" s="2"/>
      <c r="GSJ881" s="2"/>
      <c r="GSK881" s="2"/>
      <c r="GSL881" s="2"/>
      <c r="GSM881" s="2"/>
      <c r="GSN881" s="2"/>
      <c r="GSO881" s="2"/>
      <c r="GSP881" s="2"/>
      <c r="GSQ881" s="2"/>
      <c r="GSR881" s="2"/>
      <c r="GSS881" s="2"/>
      <c r="GST881" s="2"/>
      <c r="GSU881" s="2"/>
      <c r="GSV881" s="2"/>
      <c r="GSW881" s="2"/>
      <c r="GSX881" s="2"/>
      <c r="GSY881" s="2"/>
      <c r="GSZ881" s="2"/>
      <c r="GTA881" s="2"/>
      <c r="GTB881" s="2"/>
      <c r="GTC881" s="2"/>
      <c r="GTD881" s="2"/>
      <c r="GTE881" s="2"/>
      <c r="GTF881" s="2"/>
      <c r="GTG881" s="2"/>
      <c r="GTH881" s="2"/>
      <c r="GTI881" s="2"/>
      <c r="GTJ881" s="2"/>
      <c r="GTK881" s="2"/>
      <c r="GTL881" s="2"/>
      <c r="GTM881" s="2"/>
      <c r="GTN881" s="2"/>
      <c r="GTO881" s="2"/>
      <c r="GTP881" s="2"/>
      <c r="GTQ881" s="2"/>
      <c r="GTR881" s="2"/>
      <c r="GTS881" s="2"/>
      <c r="GTT881" s="2"/>
      <c r="GTU881" s="2"/>
      <c r="GTV881" s="2"/>
      <c r="GTW881" s="2"/>
      <c r="GTX881" s="2"/>
      <c r="GTY881" s="2"/>
      <c r="GTZ881" s="2"/>
      <c r="GUA881" s="2"/>
      <c r="GUB881" s="2"/>
      <c r="GUC881" s="2"/>
      <c r="GUD881" s="2"/>
      <c r="GUE881" s="2"/>
      <c r="GUF881" s="2"/>
      <c r="GUG881" s="2"/>
      <c r="GUH881" s="2"/>
      <c r="GUI881" s="2"/>
      <c r="GUJ881" s="2"/>
      <c r="GUK881" s="2"/>
      <c r="GUL881" s="2"/>
      <c r="GUM881" s="2"/>
      <c r="GUN881" s="2"/>
      <c r="GUO881" s="2"/>
      <c r="GUP881" s="2"/>
      <c r="GUQ881" s="2"/>
      <c r="GUR881" s="2"/>
      <c r="GUS881" s="2"/>
      <c r="GUT881" s="2"/>
      <c r="GUU881" s="2"/>
      <c r="GUV881" s="2"/>
      <c r="GUW881" s="2"/>
      <c r="GUX881" s="2"/>
      <c r="GUY881" s="2"/>
      <c r="GUZ881" s="2"/>
      <c r="GVA881" s="2"/>
      <c r="GVB881" s="2"/>
      <c r="GVC881" s="2"/>
      <c r="GVD881" s="2"/>
      <c r="GVE881" s="2"/>
      <c r="GVF881" s="2"/>
      <c r="GVG881" s="2"/>
      <c r="GVH881" s="2"/>
      <c r="GVI881" s="2"/>
      <c r="GVJ881" s="2"/>
      <c r="GVK881" s="2"/>
      <c r="GVL881" s="2"/>
      <c r="GVM881" s="2"/>
      <c r="GVN881" s="2"/>
      <c r="GVO881" s="2"/>
      <c r="GVP881" s="2"/>
      <c r="GVQ881" s="2"/>
      <c r="GVR881" s="2"/>
      <c r="GVS881" s="2"/>
      <c r="GVT881" s="2"/>
      <c r="GVU881" s="2"/>
      <c r="GVV881" s="2"/>
      <c r="GVW881" s="2"/>
      <c r="GVX881" s="2"/>
      <c r="GVY881" s="2"/>
      <c r="GVZ881" s="2"/>
      <c r="GWA881" s="2"/>
      <c r="GWB881" s="2"/>
      <c r="GWC881" s="2"/>
      <c r="GWD881" s="2"/>
      <c r="GWE881" s="2"/>
      <c r="GWF881" s="2"/>
      <c r="GWG881" s="2"/>
      <c r="GWH881" s="2"/>
      <c r="GWI881" s="2"/>
      <c r="GWJ881" s="2"/>
      <c r="GWK881" s="2"/>
      <c r="GWL881" s="2"/>
      <c r="GWM881" s="2"/>
      <c r="GWN881" s="2"/>
      <c r="GWO881" s="2"/>
      <c r="GWP881" s="2"/>
      <c r="GWQ881" s="2"/>
      <c r="GWR881" s="2"/>
      <c r="GWS881" s="2"/>
      <c r="GWT881" s="2"/>
      <c r="GWU881" s="2"/>
      <c r="GWV881" s="2"/>
      <c r="GWW881" s="2"/>
      <c r="GWX881" s="2"/>
      <c r="GWY881" s="2"/>
      <c r="GWZ881" s="2"/>
      <c r="GXA881" s="2"/>
      <c r="GXB881" s="2"/>
      <c r="GXC881" s="2"/>
      <c r="GXD881" s="2"/>
      <c r="GXE881" s="2"/>
      <c r="GXF881" s="2"/>
      <c r="GXG881" s="2"/>
      <c r="GXH881" s="2"/>
      <c r="GXI881" s="2"/>
      <c r="GXJ881" s="2"/>
      <c r="GXK881" s="2"/>
      <c r="GXL881" s="2"/>
      <c r="GXM881" s="2"/>
      <c r="GXN881" s="2"/>
      <c r="GXO881" s="2"/>
      <c r="GXP881" s="2"/>
      <c r="GXQ881" s="2"/>
      <c r="GXR881" s="2"/>
      <c r="GXS881" s="2"/>
      <c r="GXT881" s="2"/>
      <c r="GXU881" s="2"/>
      <c r="GXV881" s="2"/>
      <c r="GXW881" s="2"/>
      <c r="GXX881" s="2"/>
      <c r="GXY881" s="2"/>
      <c r="GXZ881" s="2"/>
      <c r="GYA881" s="2"/>
      <c r="GYB881" s="2"/>
      <c r="GYC881" s="2"/>
      <c r="GYD881" s="2"/>
      <c r="GYE881" s="2"/>
      <c r="GYF881" s="2"/>
      <c r="GYG881" s="2"/>
      <c r="GYH881" s="2"/>
      <c r="GYI881" s="2"/>
      <c r="GYJ881" s="2"/>
      <c r="GYK881" s="2"/>
      <c r="GYL881" s="2"/>
      <c r="GYM881" s="2"/>
      <c r="GYN881" s="2"/>
      <c r="GYO881" s="2"/>
      <c r="GYP881" s="2"/>
      <c r="GYQ881" s="2"/>
      <c r="GYR881" s="2"/>
      <c r="GYS881" s="2"/>
      <c r="GYT881" s="2"/>
      <c r="GYU881" s="2"/>
      <c r="GYV881" s="2"/>
      <c r="GYW881" s="2"/>
      <c r="GYX881" s="2"/>
      <c r="GYY881" s="2"/>
      <c r="GYZ881" s="2"/>
      <c r="GZA881" s="2"/>
      <c r="GZB881" s="2"/>
      <c r="GZC881" s="2"/>
      <c r="GZD881" s="2"/>
      <c r="GZE881" s="2"/>
      <c r="GZF881" s="2"/>
      <c r="GZG881" s="2"/>
      <c r="GZH881" s="2"/>
      <c r="GZI881" s="2"/>
      <c r="GZJ881" s="2"/>
      <c r="GZK881" s="2"/>
      <c r="GZL881" s="2"/>
      <c r="GZM881" s="2"/>
      <c r="GZN881" s="2"/>
      <c r="GZO881" s="2"/>
      <c r="GZP881" s="2"/>
      <c r="GZQ881" s="2"/>
      <c r="GZR881" s="2"/>
      <c r="GZS881" s="2"/>
      <c r="GZT881" s="2"/>
      <c r="GZU881" s="2"/>
      <c r="GZV881" s="2"/>
      <c r="GZW881" s="2"/>
      <c r="GZX881" s="2"/>
      <c r="GZY881" s="2"/>
      <c r="GZZ881" s="2"/>
      <c r="HAA881" s="2"/>
      <c r="HAB881" s="2"/>
      <c r="HAC881" s="2"/>
      <c r="HAD881" s="2"/>
      <c r="HAE881" s="2"/>
      <c r="HAF881" s="2"/>
      <c r="HAG881" s="2"/>
      <c r="HAH881" s="2"/>
      <c r="HAI881" s="2"/>
      <c r="HAJ881" s="2"/>
      <c r="HAK881" s="2"/>
      <c r="HAL881" s="2"/>
      <c r="HAM881" s="2"/>
      <c r="HAN881" s="2"/>
      <c r="HAO881" s="2"/>
      <c r="HAP881" s="2"/>
      <c r="HAQ881" s="2"/>
      <c r="HAR881" s="2"/>
      <c r="HAS881" s="2"/>
      <c r="HAT881" s="2"/>
      <c r="HAU881" s="2"/>
      <c r="HAV881" s="2"/>
      <c r="HAW881" s="2"/>
      <c r="HAX881" s="2"/>
      <c r="HAY881" s="2"/>
      <c r="HAZ881" s="2"/>
      <c r="HBA881" s="2"/>
      <c r="HBB881" s="2"/>
      <c r="HBC881" s="2"/>
      <c r="HBD881" s="2"/>
      <c r="HBE881" s="2"/>
      <c r="HBF881" s="2"/>
      <c r="HBG881" s="2"/>
      <c r="HBH881" s="2"/>
      <c r="HBI881" s="2"/>
      <c r="HBJ881" s="2"/>
      <c r="HBK881" s="2"/>
      <c r="HBL881" s="2"/>
      <c r="HBM881" s="2"/>
      <c r="HBN881" s="2"/>
      <c r="HBO881" s="2"/>
      <c r="HBP881" s="2"/>
      <c r="HBQ881" s="2"/>
      <c r="HBR881" s="2"/>
      <c r="HBS881" s="2"/>
      <c r="HBT881" s="2"/>
      <c r="HBU881" s="2"/>
      <c r="HBV881" s="2"/>
      <c r="HBW881" s="2"/>
      <c r="HBX881" s="2"/>
      <c r="HBY881" s="2"/>
      <c r="HBZ881" s="2"/>
      <c r="HCA881" s="2"/>
      <c r="HCB881" s="2"/>
      <c r="HCC881" s="2"/>
      <c r="HCD881" s="2"/>
      <c r="HCE881" s="2"/>
      <c r="HCF881" s="2"/>
      <c r="HCG881" s="2"/>
      <c r="HCH881" s="2"/>
      <c r="HCI881" s="2"/>
      <c r="HCJ881" s="2"/>
      <c r="HCK881" s="2"/>
      <c r="HCL881" s="2"/>
      <c r="HCM881" s="2"/>
      <c r="HCN881" s="2"/>
      <c r="HCO881" s="2"/>
      <c r="HCP881" s="2"/>
      <c r="HCQ881" s="2"/>
      <c r="HCR881" s="2"/>
      <c r="HCS881" s="2"/>
      <c r="HCT881" s="2"/>
      <c r="HCU881" s="2"/>
      <c r="HCV881" s="2"/>
      <c r="HCW881" s="2"/>
      <c r="HCX881" s="2"/>
      <c r="HCY881" s="2"/>
      <c r="HCZ881" s="2"/>
      <c r="HDA881" s="2"/>
      <c r="HDB881" s="2"/>
      <c r="HDC881" s="2"/>
      <c r="HDD881" s="2"/>
      <c r="HDE881" s="2"/>
      <c r="HDF881" s="2"/>
      <c r="HDG881" s="2"/>
      <c r="HDH881" s="2"/>
      <c r="HDI881" s="2"/>
      <c r="HDJ881" s="2"/>
      <c r="HDK881" s="2"/>
      <c r="HDL881" s="2"/>
      <c r="HDM881" s="2"/>
      <c r="HDN881" s="2"/>
      <c r="HDO881" s="2"/>
      <c r="HDP881" s="2"/>
      <c r="HDQ881" s="2"/>
      <c r="HDR881" s="2"/>
      <c r="HDS881" s="2"/>
      <c r="HDT881" s="2"/>
      <c r="HDU881" s="2"/>
      <c r="HDV881" s="2"/>
      <c r="HDW881" s="2"/>
      <c r="HDX881" s="2"/>
      <c r="HDY881" s="2"/>
      <c r="HDZ881" s="2"/>
      <c r="HEA881" s="2"/>
      <c r="HEB881" s="2"/>
      <c r="HEC881" s="2"/>
      <c r="HED881" s="2"/>
      <c r="HEE881" s="2"/>
      <c r="HEF881" s="2"/>
      <c r="HEG881" s="2"/>
      <c r="HEH881" s="2"/>
      <c r="HEI881" s="2"/>
      <c r="HEJ881" s="2"/>
      <c r="HEK881" s="2"/>
      <c r="HEL881" s="2"/>
      <c r="HEM881" s="2"/>
      <c r="HEN881" s="2"/>
      <c r="HEO881" s="2"/>
      <c r="HEP881" s="2"/>
      <c r="HEQ881" s="2"/>
      <c r="HER881" s="2"/>
      <c r="HES881" s="2"/>
      <c r="HET881" s="2"/>
      <c r="HEU881" s="2"/>
      <c r="HEV881" s="2"/>
      <c r="HEW881" s="2"/>
      <c r="HEX881" s="2"/>
      <c r="HEY881" s="2"/>
      <c r="HEZ881" s="2"/>
      <c r="HFA881" s="2"/>
      <c r="HFB881" s="2"/>
      <c r="HFC881" s="2"/>
      <c r="HFD881" s="2"/>
      <c r="HFE881" s="2"/>
      <c r="HFF881" s="2"/>
      <c r="HFG881" s="2"/>
      <c r="HFH881" s="2"/>
      <c r="HFI881" s="2"/>
      <c r="HFJ881" s="2"/>
      <c r="HFK881" s="2"/>
      <c r="HFL881" s="2"/>
      <c r="HFM881" s="2"/>
      <c r="HFN881" s="2"/>
      <c r="HFO881" s="2"/>
      <c r="HFP881" s="2"/>
      <c r="HFQ881" s="2"/>
      <c r="HFR881" s="2"/>
      <c r="HFS881" s="2"/>
      <c r="HFT881" s="2"/>
      <c r="HFU881" s="2"/>
      <c r="HFV881" s="2"/>
      <c r="HFW881" s="2"/>
      <c r="HFX881" s="2"/>
      <c r="HFY881" s="2"/>
      <c r="HFZ881" s="2"/>
      <c r="HGA881" s="2"/>
      <c r="HGB881" s="2"/>
      <c r="HGC881" s="2"/>
      <c r="HGD881" s="2"/>
      <c r="HGE881" s="2"/>
      <c r="HGF881" s="2"/>
      <c r="HGG881" s="2"/>
      <c r="HGH881" s="2"/>
      <c r="HGI881" s="2"/>
      <c r="HGJ881" s="2"/>
      <c r="HGK881" s="2"/>
      <c r="HGL881" s="2"/>
      <c r="HGM881" s="2"/>
      <c r="HGN881" s="2"/>
      <c r="HGO881" s="2"/>
      <c r="HGP881" s="2"/>
      <c r="HGQ881" s="2"/>
      <c r="HGR881" s="2"/>
      <c r="HGS881" s="2"/>
      <c r="HGT881" s="2"/>
      <c r="HGU881" s="2"/>
      <c r="HGV881" s="2"/>
      <c r="HGW881" s="2"/>
      <c r="HGX881" s="2"/>
      <c r="HGY881" s="2"/>
      <c r="HGZ881" s="2"/>
      <c r="HHA881" s="2"/>
      <c r="HHB881" s="2"/>
      <c r="HHC881" s="2"/>
      <c r="HHD881" s="2"/>
      <c r="HHE881" s="2"/>
      <c r="HHF881" s="2"/>
      <c r="HHG881" s="2"/>
      <c r="HHH881" s="2"/>
      <c r="HHI881" s="2"/>
      <c r="HHJ881" s="2"/>
      <c r="HHK881" s="2"/>
      <c r="HHL881" s="2"/>
      <c r="HHM881" s="2"/>
      <c r="HHN881" s="2"/>
      <c r="HHO881" s="2"/>
      <c r="HHP881" s="2"/>
      <c r="HHQ881" s="2"/>
      <c r="HHR881" s="2"/>
      <c r="HHS881" s="2"/>
      <c r="HHT881" s="2"/>
      <c r="HHU881" s="2"/>
      <c r="HHV881" s="2"/>
      <c r="HHW881" s="2"/>
      <c r="HHX881" s="2"/>
      <c r="HHY881" s="2"/>
      <c r="HHZ881" s="2"/>
      <c r="HIA881" s="2"/>
      <c r="HIB881" s="2"/>
      <c r="HIC881" s="2"/>
      <c r="HID881" s="2"/>
      <c r="HIE881" s="2"/>
      <c r="HIF881" s="2"/>
      <c r="HIG881" s="2"/>
      <c r="HIH881" s="2"/>
      <c r="HII881" s="2"/>
      <c r="HIJ881" s="2"/>
      <c r="HIK881" s="2"/>
      <c r="HIL881" s="2"/>
      <c r="HIM881" s="2"/>
      <c r="HIN881" s="2"/>
      <c r="HIO881" s="2"/>
      <c r="HIP881" s="2"/>
      <c r="HIQ881" s="2"/>
      <c r="HIR881" s="2"/>
      <c r="HIS881" s="2"/>
      <c r="HIT881" s="2"/>
      <c r="HIU881" s="2"/>
      <c r="HIV881" s="2"/>
      <c r="HIW881" s="2"/>
      <c r="HIX881" s="2"/>
      <c r="HIY881" s="2"/>
      <c r="HIZ881" s="2"/>
      <c r="HJA881" s="2"/>
      <c r="HJB881" s="2"/>
      <c r="HJC881" s="2"/>
      <c r="HJD881" s="2"/>
      <c r="HJE881" s="2"/>
      <c r="HJF881" s="2"/>
      <c r="HJG881" s="2"/>
      <c r="HJH881" s="2"/>
      <c r="HJI881" s="2"/>
      <c r="HJJ881" s="2"/>
      <c r="HJK881" s="2"/>
      <c r="HJL881" s="2"/>
      <c r="HJM881" s="2"/>
      <c r="HJN881" s="2"/>
      <c r="HJO881" s="2"/>
      <c r="HJP881" s="2"/>
      <c r="HJQ881" s="2"/>
      <c r="HJR881" s="2"/>
      <c r="HJS881" s="2"/>
      <c r="HJT881" s="2"/>
      <c r="HJU881" s="2"/>
      <c r="HJV881" s="2"/>
      <c r="HJW881" s="2"/>
      <c r="HJX881" s="2"/>
      <c r="HJY881" s="2"/>
      <c r="HJZ881" s="2"/>
      <c r="HKA881" s="2"/>
      <c r="HKB881" s="2"/>
      <c r="HKC881" s="2"/>
      <c r="HKD881" s="2"/>
      <c r="HKE881" s="2"/>
      <c r="HKF881" s="2"/>
      <c r="HKG881" s="2"/>
      <c r="HKH881" s="2"/>
      <c r="HKI881" s="2"/>
      <c r="HKJ881" s="2"/>
      <c r="HKK881" s="2"/>
      <c r="HKL881" s="2"/>
      <c r="HKM881" s="2"/>
      <c r="HKN881" s="2"/>
      <c r="HKO881" s="2"/>
      <c r="HKP881" s="2"/>
      <c r="HKQ881" s="2"/>
      <c r="HKR881" s="2"/>
      <c r="HKS881" s="2"/>
      <c r="HKT881" s="2"/>
      <c r="HKU881" s="2"/>
      <c r="HKV881" s="2"/>
      <c r="HKW881" s="2"/>
      <c r="HKX881" s="2"/>
      <c r="HKY881" s="2"/>
      <c r="HKZ881" s="2"/>
      <c r="HLA881" s="2"/>
      <c r="HLB881" s="2"/>
      <c r="HLC881" s="2"/>
      <c r="HLD881" s="2"/>
      <c r="HLE881" s="2"/>
      <c r="HLF881" s="2"/>
      <c r="HLG881" s="2"/>
      <c r="HLH881" s="2"/>
      <c r="HLI881" s="2"/>
      <c r="HLJ881" s="2"/>
      <c r="HLK881" s="2"/>
      <c r="HLL881" s="2"/>
      <c r="HLM881" s="2"/>
      <c r="HLN881" s="2"/>
      <c r="HLO881" s="2"/>
      <c r="HLP881" s="2"/>
      <c r="HLQ881" s="2"/>
      <c r="HLR881" s="2"/>
      <c r="HLS881" s="2"/>
      <c r="HLT881" s="2"/>
      <c r="HLU881" s="2"/>
      <c r="HLV881" s="2"/>
      <c r="HLW881" s="2"/>
      <c r="HLX881" s="2"/>
      <c r="HLY881" s="2"/>
      <c r="HLZ881" s="2"/>
      <c r="HMA881" s="2"/>
      <c r="HMB881" s="2"/>
      <c r="HMC881" s="2"/>
      <c r="HMD881" s="2"/>
      <c r="HME881" s="2"/>
      <c r="HMF881" s="2"/>
      <c r="HMG881" s="2"/>
      <c r="HMH881" s="2"/>
      <c r="HMI881" s="2"/>
      <c r="HMJ881" s="2"/>
      <c r="HMK881" s="2"/>
      <c r="HML881" s="2"/>
      <c r="HMM881" s="2"/>
      <c r="HMN881" s="2"/>
      <c r="HMO881" s="2"/>
      <c r="HMP881" s="2"/>
      <c r="HMQ881" s="2"/>
      <c r="HMR881" s="2"/>
      <c r="HMS881" s="2"/>
      <c r="HMT881" s="2"/>
      <c r="HMU881" s="2"/>
      <c r="HMV881" s="2"/>
      <c r="HMW881" s="2"/>
      <c r="HMX881" s="2"/>
      <c r="HMY881" s="2"/>
      <c r="HMZ881" s="2"/>
      <c r="HNA881" s="2"/>
      <c r="HNB881" s="2"/>
      <c r="HNC881" s="2"/>
      <c r="HND881" s="2"/>
      <c r="HNE881" s="2"/>
      <c r="HNF881" s="2"/>
      <c r="HNG881" s="2"/>
      <c r="HNH881" s="2"/>
      <c r="HNI881" s="2"/>
      <c r="HNJ881" s="2"/>
      <c r="HNK881" s="2"/>
      <c r="HNL881" s="2"/>
      <c r="HNM881" s="2"/>
      <c r="HNN881" s="2"/>
      <c r="HNO881" s="2"/>
      <c r="HNP881" s="2"/>
      <c r="HNQ881" s="2"/>
      <c r="HNR881" s="2"/>
      <c r="HNS881" s="2"/>
      <c r="HNT881" s="2"/>
      <c r="HNU881" s="2"/>
      <c r="HNV881" s="2"/>
      <c r="HNW881" s="2"/>
      <c r="HNX881" s="2"/>
      <c r="HNY881" s="2"/>
      <c r="HNZ881" s="2"/>
      <c r="HOA881" s="2"/>
      <c r="HOB881" s="2"/>
      <c r="HOC881" s="2"/>
      <c r="HOD881" s="2"/>
      <c r="HOE881" s="2"/>
      <c r="HOF881" s="2"/>
      <c r="HOG881" s="2"/>
      <c r="HOH881" s="2"/>
      <c r="HOI881" s="2"/>
      <c r="HOJ881" s="2"/>
      <c r="HOK881" s="2"/>
      <c r="HOL881" s="2"/>
      <c r="HOM881" s="2"/>
      <c r="HON881" s="2"/>
      <c r="HOO881" s="2"/>
      <c r="HOP881" s="2"/>
      <c r="HOQ881" s="2"/>
      <c r="HOR881" s="2"/>
      <c r="HOS881" s="2"/>
      <c r="HOT881" s="2"/>
      <c r="HOU881" s="2"/>
      <c r="HOV881" s="2"/>
      <c r="HOW881" s="2"/>
      <c r="HOX881" s="2"/>
      <c r="HOY881" s="2"/>
      <c r="HOZ881" s="2"/>
      <c r="HPA881" s="2"/>
      <c r="HPB881" s="2"/>
      <c r="HPC881" s="2"/>
      <c r="HPD881" s="2"/>
      <c r="HPE881" s="2"/>
      <c r="HPF881" s="2"/>
      <c r="HPG881" s="2"/>
      <c r="HPH881" s="2"/>
      <c r="HPI881" s="2"/>
      <c r="HPJ881" s="2"/>
      <c r="HPK881" s="2"/>
      <c r="HPL881" s="2"/>
      <c r="HPM881" s="2"/>
      <c r="HPN881" s="2"/>
      <c r="HPO881" s="2"/>
      <c r="HPP881" s="2"/>
      <c r="HPQ881" s="2"/>
      <c r="HPR881" s="2"/>
      <c r="HPS881" s="2"/>
      <c r="HPT881" s="2"/>
      <c r="HPU881" s="2"/>
      <c r="HPV881" s="2"/>
      <c r="HPW881" s="2"/>
      <c r="HPX881" s="2"/>
      <c r="HPY881" s="2"/>
      <c r="HPZ881" s="2"/>
      <c r="HQA881" s="2"/>
      <c r="HQB881" s="2"/>
      <c r="HQC881" s="2"/>
      <c r="HQD881" s="2"/>
      <c r="HQE881" s="2"/>
      <c r="HQF881" s="2"/>
      <c r="HQG881" s="2"/>
      <c r="HQH881" s="2"/>
      <c r="HQI881" s="2"/>
      <c r="HQJ881" s="2"/>
      <c r="HQK881" s="2"/>
      <c r="HQL881" s="2"/>
      <c r="HQM881" s="2"/>
      <c r="HQN881" s="2"/>
      <c r="HQO881" s="2"/>
      <c r="HQP881" s="2"/>
      <c r="HQQ881" s="2"/>
      <c r="HQR881" s="2"/>
      <c r="HQS881" s="2"/>
      <c r="HQT881" s="2"/>
      <c r="HQU881" s="2"/>
      <c r="HQV881" s="2"/>
      <c r="HQW881" s="2"/>
      <c r="HQX881" s="2"/>
      <c r="HQY881" s="2"/>
      <c r="HQZ881" s="2"/>
      <c r="HRA881" s="2"/>
      <c r="HRB881" s="2"/>
      <c r="HRC881" s="2"/>
      <c r="HRD881" s="2"/>
      <c r="HRE881" s="2"/>
      <c r="HRF881" s="2"/>
      <c r="HRG881" s="2"/>
      <c r="HRH881" s="2"/>
      <c r="HRI881" s="2"/>
      <c r="HRJ881" s="2"/>
      <c r="HRK881" s="2"/>
      <c r="HRL881" s="2"/>
      <c r="HRM881" s="2"/>
      <c r="HRN881" s="2"/>
      <c r="HRO881" s="2"/>
      <c r="HRP881" s="2"/>
      <c r="HRQ881" s="2"/>
      <c r="HRR881" s="2"/>
      <c r="HRS881" s="2"/>
      <c r="HRT881" s="2"/>
      <c r="HRU881" s="2"/>
      <c r="HRV881" s="2"/>
      <c r="HRW881" s="2"/>
      <c r="HRX881" s="2"/>
      <c r="HRY881" s="2"/>
      <c r="HRZ881" s="2"/>
      <c r="HSA881" s="2"/>
      <c r="HSB881" s="2"/>
      <c r="HSC881" s="2"/>
      <c r="HSD881" s="2"/>
      <c r="HSE881" s="2"/>
      <c r="HSF881" s="2"/>
      <c r="HSG881" s="2"/>
      <c r="HSH881" s="2"/>
      <c r="HSI881" s="2"/>
      <c r="HSJ881" s="2"/>
      <c r="HSK881" s="2"/>
      <c r="HSL881" s="2"/>
      <c r="HSM881" s="2"/>
      <c r="HSN881" s="2"/>
      <c r="HSO881" s="2"/>
      <c r="HSP881" s="2"/>
      <c r="HSQ881" s="2"/>
      <c r="HSR881" s="2"/>
      <c r="HSS881" s="2"/>
      <c r="HST881" s="2"/>
      <c r="HSU881" s="2"/>
      <c r="HSV881" s="2"/>
      <c r="HSW881" s="2"/>
      <c r="HSX881" s="2"/>
      <c r="HSY881" s="2"/>
      <c r="HSZ881" s="2"/>
      <c r="HTA881" s="2"/>
      <c r="HTB881" s="2"/>
      <c r="HTC881" s="2"/>
      <c r="HTD881" s="2"/>
      <c r="HTE881" s="2"/>
      <c r="HTF881" s="2"/>
      <c r="HTG881" s="2"/>
      <c r="HTH881" s="2"/>
      <c r="HTI881" s="2"/>
      <c r="HTJ881" s="2"/>
      <c r="HTK881" s="2"/>
      <c r="HTL881" s="2"/>
      <c r="HTM881" s="2"/>
      <c r="HTN881" s="2"/>
      <c r="HTO881" s="2"/>
      <c r="HTP881" s="2"/>
      <c r="HTQ881" s="2"/>
      <c r="HTR881" s="2"/>
      <c r="HTS881" s="2"/>
      <c r="HTT881" s="2"/>
      <c r="HTU881" s="2"/>
      <c r="HTV881" s="2"/>
      <c r="HTW881" s="2"/>
      <c r="HTX881" s="2"/>
      <c r="HTY881" s="2"/>
      <c r="HTZ881" s="2"/>
      <c r="HUA881" s="2"/>
      <c r="HUB881" s="2"/>
      <c r="HUC881" s="2"/>
      <c r="HUD881" s="2"/>
      <c r="HUE881" s="2"/>
      <c r="HUF881" s="2"/>
      <c r="HUG881" s="2"/>
      <c r="HUH881" s="2"/>
      <c r="HUI881" s="2"/>
      <c r="HUJ881" s="2"/>
      <c r="HUK881" s="2"/>
      <c r="HUL881" s="2"/>
      <c r="HUM881" s="2"/>
      <c r="HUN881" s="2"/>
      <c r="HUO881" s="2"/>
      <c r="HUP881" s="2"/>
      <c r="HUQ881" s="2"/>
      <c r="HUR881" s="2"/>
      <c r="HUS881" s="2"/>
      <c r="HUT881" s="2"/>
      <c r="HUU881" s="2"/>
      <c r="HUV881" s="2"/>
      <c r="HUW881" s="2"/>
      <c r="HUX881" s="2"/>
      <c r="HUY881" s="2"/>
      <c r="HUZ881" s="2"/>
      <c r="HVA881" s="2"/>
      <c r="HVB881" s="2"/>
      <c r="HVC881" s="2"/>
      <c r="HVD881" s="2"/>
      <c r="HVE881" s="2"/>
      <c r="HVF881" s="2"/>
      <c r="HVG881" s="2"/>
      <c r="HVH881" s="2"/>
      <c r="HVI881" s="2"/>
      <c r="HVJ881" s="2"/>
      <c r="HVK881" s="2"/>
      <c r="HVL881" s="2"/>
      <c r="HVM881" s="2"/>
      <c r="HVN881" s="2"/>
      <c r="HVO881" s="2"/>
      <c r="HVP881" s="2"/>
      <c r="HVQ881" s="2"/>
      <c r="HVR881" s="2"/>
      <c r="HVS881" s="2"/>
      <c r="HVT881" s="2"/>
      <c r="HVU881" s="2"/>
      <c r="HVV881" s="2"/>
      <c r="HVW881" s="2"/>
      <c r="HVX881" s="2"/>
      <c r="HVY881" s="2"/>
      <c r="HVZ881" s="2"/>
      <c r="HWA881" s="2"/>
      <c r="HWB881" s="2"/>
      <c r="HWC881" s="2"/>
      <c r="HWD881" s="2"/>
      <c r="HWE881" s="2"/>
      <c r="HWF881" s="2"/>
      <c r="HWG881" s="2"/>
      <c r="HWH881" s="2"/>
      <c r="HWI881" s="2"/>
      <c r="HWJ881" s="2"/>
      <c r="HWK881" s="2"/>
      <c r="HWL881" s="2"/>
      <c r="HWM881" s="2"/>
      <c r="HWN881" s="2"/>
      <c r="HWO881" s="2"/>
      <c r="HWP881" s="2"/>
      <c r="HWQ881" s="2"/>
      <c r="HWR881" s="2"/>
      <c r="HWS881" s="2"/>
      <c r="HWT881" s="2"/>
      <c r="HWU881" s="2"/>
      <c r="HWV881" s="2"/>
      <c r="HWW881" s="2"/>
      <c r="HWX881" s="2"/>
      <c r="HWY881" s="2"/>
      <c r="HWZ881" s="2"/>
      <c r="HXA881" s="2"/>
      <c r="HXB881" s="2"/>
      <c r="HXC881" s="2"/>
      <c r="HXD881" s="2"/>
      <c r="HXE881" s="2"/>
      <c r="HXF881" s="2"/>
      <c r="HXG881" s="2"/>
      <c r="HXH881" s="2"/>
      <c r="HXI881" s="2"/>
      <c r="HXJ881" s="2"/>
      <c r="HXK881" s="2"/>
      <c r="HXL881" s="2"/>
      <c r="HXM881" s="2"/>
      <c r="HXN881" s="2"/>
      <c r="HXO881" s="2"/>
      <c r="HXP881" s="2"/>
      <c r="HXQ881" s="2"/>
      <c r="HXR881" s="2"/>
      <c r="HXS881" s="2"/>
      <c r="HXT881" s="2"/>
      <c r="HXU881" s="2"/>
      <c r="HXV881" s="2"/>
      <c r="HXW881" s="2"/>
      <c r="HXX881" s="2"/>
      <c r="HXY881" s="2"/>
      <c r="HXZ881" s="2"/>
      <c r="HYA881" s="2"/>
      <c r="HYB881" s="2"/>
      <c r="HYC881" s="2"/>
      <c r="HYD881" s="2"/>
      <c r="HYE881" s="2"/>
      <c r="HYF881" s="2"/>
      <c r="HYG881" s="2"/>
      <c r="HYH881" s="2"/>
      <c r="HYI881" s="2"/>
      <c r="HYJ881" s="2"/>
      <c r="HYK881" s="2"/>
      <c r="HYL881" s="2"/>
      <c r="HYM881" s="2"/>
      <c r="HYN881" s="2"/>
      <c r="HYO881" s="2"/>
      <c r="HYP881" s="2"/>
      <c r="HYQ881" s="2"/>
      <c r="HYR881" s="2"/>
      <c r="HYS881" s="2"/>
      <c r="HYT881" s="2"/>
      <c r="HYU881" s="2"/>
      <c r="HYV881" s="2"/>
      <c r="HYW881" s="2"/>
      <c r="HYX881" s="2"/>
      <c r="HYY881" s="2"/>
      <c r="HYZ881" s="2"/>
      <c r="HZA881" s="2"/>
      <c r="HZB881" s="2"/>
      <c r="HZC881" s="2"/>
      <c r="HZD881" s="2"/>
      <c r="HZE881" s="2"/>
      <c r="HZF881" s="2"/>
      <c r="HZG881" s="2"/>
      <c r="HZH881" s="2"/>
      <c r="HZI881" s="2"/>
      <c r="HZJ881" s="2"/>
      <c r="HZK881" s="2"/>
      <c r="HZL881" s="2"/>
      <c r="HZM881" s="2"/>
      <c r="HZN881" s="2"/>
      <c r="HZO881" s="2"/>
      <c r="HZP881" s="2"/>
      <c r="HZQ881" s="2"/>
      <c r="HZR881" s="2"/>
      <c r="HZS881" s="2"/>
      <c r="HZT881" s="2"/>
      <c r="HZU881" s="2"/>
      <c r="HZV881" s="2"/>
      <c r="HZW881" s="2"/>
      <c r="HZX881" s="2"/>
      <c r="HZY881" s="2"/>
      <c r="HZZ881" s="2"/>
      <c r="IAA881" s="2"/>
      <c r="IAB881" s="2"/>
      <c r="IAC881" s="2"/>
      <c r="IAD881" s="2"/>
      <c r="IAE881" s="2"/>
      <c r="IAF881" s="2"/>
      <c r="IAG881" s="2"/>
      <c r="IAH881" s="2"/>
      <c r="IAI881" s="2"/>
      <c r="IAJ881" s="2"/>
      <c r="IAK881" s="2"/>
      <c r="IAL881" s="2"/>
      <c r="IAM881" s="2"/>
      <c r="IAN881" s="2"/>
      <c r="IAO881" s="2"/>
      <c r="IAP881" s="2"/>
      <c r="IAQ881" s="2"/>
      <c r="IAR881" s="2"/>
      <c r="IAS881" s="2"/>
      <c r="IAT881" s="2"/>
      <c r="IAU881" s="2"/>
      <c r="IAV881" s="2"/>
      <c r="IAW881" s="2"/>
      <c r="IAX881" s="2"/>
      <c r="IAY881" s="2"/>
      <c r="IAZ881" s="2"/>
      <c r="IBA881" s="2"/>
      <c r="IBB881" s="2"/>
      <c r="IBC881" s="2"/>
      <c r="IBD881" s="2"/>
      <c r="IBE881" s="2"/>
      <c r="IBF881" s="2"/>
      <c r="IBG881" s="2"/>
      <c r="IBH881" s="2"/>
      <c r="IBI881" s="2"/>
      <c r="IBJ881" s="2"/>
      <c r="IBK881" s="2"/>
      <c r="IBL881" s="2"/>
      <c r="IBM881" s="2"/>
      <c r="IBN881" s="2"/>
      <c r="IBO881" s="2"/>
      <c r="IBP881" s="2"/>
      <c r="IBQ881" s="2"/>
      <c r="IBR881" s="2"/>
      <c r="IBS881" s="2"/>
      <c r="IBT881" s="2"/>
      <c r="IBU881" s="2"/>
      <c r="IBV881" s="2"/>
      <c r="IBW881" s="2"/>
      <c r="IBX881" s="2"/>
      <c r="IBY881" s="2"/>
      <c r="IBZ881" s="2"/>
      <c r="ICA881" s="2"/>
      <c r="ICB881" s="2"/>
      <c r="ICC881" s="2"/>
      <c r="ICD881" s="2"/>
      <c r="ICE881" s="2"/>
      <c r="ICF881" s="2"/>
      <c r="ICG881" s="2"/>
      <c r="ICH881" s="2"/>
      <c r="ICI881" s="2"/>
      <c r="ICJ881" s="2"/>
      <c r="ICK881" s="2"/>
      <c r="ICL881" s="2"/>
      <c r="ICM881" s="2"/>
      <c r="ICN881" s="2"/>
      <c r="ICO881" s="2"/>
      <c r="ICP881" s="2"/>
      <c r="ICQ881" s="2"/>
      <c r="ICR881" s="2"/>
      <c r="ICS881" s="2"/>
      <c r="ICT881" s="2"/>
      <c r="ICU881" s="2"/>
      <c r="ICV881" s="2"/>
      <c r="ICW881" s="2"/>
      <c r="ICX881" s="2"/>
      <c r="ICY881" s="2"/>
      <c r="ICZ881" s="2"/>
      <c r="IDA881" s="2"/>
      <c r="IDB881" s="2"/>
      <c r="IDC881" s="2"/>
      <c r="IDD881" s="2"/>
      <c r="IDE881" s="2"/>
      <c r="IDF881" s="2"/>
      <c r="IDG881" s="2"/>
      <c r="IDH881" s="2"/>
      <c r="IDI881" s="2"/>
      <c r="IDJ881" s="2"/>
      <c r="IDK881" s="2"/>
      <c r="IDL881" s="2"/>
      <c r="IDM881" s="2"/>
      <c r="IDN881" s="2"/>
      <c r="IDO881" s="2"/>
      <c r="IDP881" s="2"/>
      <c r="IDQ881" s="2"/>
      <c r="IDR881" s="2"/>
      <c r="IDS881" s="2"/>
      <c r="IDT881" s="2"/>
      <c r="IDU881" s="2"/>
      <c r="IDV881" s="2"/>
      <c r="IDW881" s="2"/>
      <c r="IDX881" s="2"/>
      <c r="IDY881" s="2"/>
      <c r="IDZ881" s="2"/>
      <c r="IEA881" s="2"/>
      <c r="IEB881" s="2"/>
      <c r="IEC881" s="2"/>
      <c r="IED881" s="2"/>
      <c r="IEE881" s="2"/>
      <c r="IEF881" s="2"/>
      <c r="IEG881" s="2"/>
      <c r="IEH881" s="2"/>
      <c r="IEI881" s="2"/>
      <c r="IEJ881" s="2"/>
      <c r="IEK881" s="2"/>
      <c r="IEL881" s="2"/>
      <c r="IEM881" s="2"/>
      <c r="IEN881" s="2"/>
      <c r="IEO881" s="2"/>
      <c r="IEP881" s="2"/>
      <c r="IEQ881" s="2"/>
      <c r="IER881" s="2"/>
      <c r="IES881" s="2"/>
      <c r="IET881" s="2"/>
      <c r="IEU881" s="2"/>
      <c r="IEV881" s="2"/>
      <c r="IEW881" s="2"/>
      <c r="IEX881" s="2"/>
      <c r="IEY881" s="2"/>
      <c r="IEZ881" s="2"/>
      <c r="IFA881" s="2"/>
      <c r="IFB881" s="2"/>
      <c r="IFC881" s="2"/>
      <c r="IFD881" s="2"/>
      <c r="IFE881" s="2"/>
      <c r="IFF881" s="2"/>
      <c r="IFG881" s="2"/>
      <c r="IFH881" s="2"/>
      <c r="IFI881" s="2"/>
      <c r="IFJ881" s="2"/>
      <c r="IFK881" s="2"/>
      <c r="IFL881" s="2"/>
      <c r="IFM881" s="2"/>
      <c r="IFN881" s="2"/>
      <c r="IFO881" s="2"/>
      <c r="IFP881" s="2"/>
      <c r="IFQ881" s="2"/>
      <c r="IFR881" s="2"/>
      <c r="IFS881" s="2"/>
      <c r="IFT881" s="2"/>
      <c r="IFU881" s="2"/>
      <c r="IFV881" s="2"/>
      <c r="IFW881" s="2"/>
      <c r="IFX881" s="2"/>
      <c r="IFY881" s="2"/>
      <c r="IFZ881" s="2"/>
      <c r="IGA881" s="2"/>
      <c r="IGB881" s="2"/>
      <c r="IGC881" s="2"/>
      <c r="IGD881" s="2"/>
      <c r="IGE881" s="2"/>
      <c r="IGF881" s="2"/>
      <c r="IGG881" s="2"/>
      <c r="IGH881" s="2"/>
      <c r="IGI881" s="2"/>
      <c r="IGJ881" s="2"/>
      <c r="IGK881" s="2"/>
      <c r="IGL881" s="2"/>
      <c r="IGM881" s="2"/>
      <c r="IGN881" s="2"/>
      <c r="IGO881" s="2"/>
      <c r="IGP881" s="2"/>
      <c r="IGQ881" s="2"/>
      <c r="IGR881" s="2"/>
      <c r="IGS881" s="2"/>
      <c r="IGT881" s="2"/>
      <c r="IGU881" s="2"/>
      <c r="IGV881" s="2"/>
      <c r="IGW881" s="2"/>
      <c r="IGX881" s="2"/>
      <c r="IGY881" s="2"/>
      <c r="IGZ881" s="2"/>
      <c r="IHA881" s="2"/>
      <c r="IHB881" s="2"/>
      <c r="IHC881" s="2"/>
      <c r="IHD881" s="2"/>
      <c r="IHE881" s="2"/>
      <c r="IHF881" s="2"/>
      <c r="IHG881" s="2"/>
      <c r="IHH881" s="2"/>
      <c r="IHI881" s="2"/>
      <c r="IHJ881" s="2"/>
      <c r="IHK881" s="2"/>
      <c r="IHL881" s="2"/>
      <c r="IHM881" s="2"/>
      <c r="IHN881" s="2"/>
      <c r="IHO881" s="2"/>
      <c r="IHP881" s="2"/>
      <c r="IHQ881" s="2"/>
      <c r="IHR881" s="2"/>
      <c r="IHS881" s="2"/>
      <c r="IHT881" s="2"/>
      <c r="IHU881" s="2"/>
      <c r="IHV881" s="2"/>
      <c r="IHW881" s="2"/>
      <c r="IHX881" s="2"/>
      <c r="IHY881" s="2"/>
      <c r="IHZ881" s="2"/>
      <c r="IIA881" s="2"/>
      <c r="IIB881" s="2"/>
      <c r="IIC881" s="2"/>
      <c r="IID881" s="2"/>
      <c r="IIE881" s="2"/>
      <c r="IIF881" s="2"/>
      <c r="IIG881" s="2"/>
      <c r="IIH881" s="2"/>
      <c r="III881" s="2"/>
      <c r="IIJ881" s="2"/>
      <c r="IIK881" s="2"/>
      <c r="IIL881" s="2"/>
      <c r="IIM881" s="2"/>
      <c r="IIN881" s="2"/>
      <c r="IIO881" s="2"/>
      <c r="IIP881" s="2"/>
      <c r="IIQ881" s="2"/>
      <c r="IIR881" s="2"/>
      <c r="IIS881" s="2"/>
      <c r="IIT881" s="2"/>
      <c r="IIU881" s="2"/>
      <c r="IIV881" s="2"/>
      <c r="IIW881" s="2"/>
      <c r="IIX881" s="2"/>
      <c r="IIY881" s="2"/>
      <c r="IIZ881" s="2"/>
      <c r="IJA881" s="2"/>
      <c r="IJB881" s="2"/>
      <c r="IJC881" s="2"/>
      <c r="IJD881" s="2"/>
      <c r="IJE881" s="2"/>
      <c r="IJF881" s="2"/>
      <c r="IJG881" s="2"/>
      <c r="IJH881" s="2"/>
      <c r="IJI881" s="2"/>
      <c r="IJJ881" s="2"/>
      <c r="IJK881" s="2"/>
      <c r="IJL881" s="2"/>
      <c r="IJM881" s="2"/>
      <c r="IJN881" s="2"/>
      <c r="IJO881" s="2"/>
      <c r="IJP881" s="2"/>
      <c r="IJQ881" s="2"/>
      <c r="IJR881" s="2"/>
      <c r="IJS881" s="2"/>
      <c r="IJT881" s="2"/>
      <c r="IJU881" s="2"/>
      <c r="IJV881" s="2"/>
      <c r="IJW881" s="2"/>
      <c r="IJX881" s="2"/>
      <c r="IJY881" s="2"/>
      <c r="IJZ881" s="2"/>
      <c r="IKA881" s="2"/>
      <c r="IKB881" s="2"/>
      <c r="IKC881" s="2"/>
      <c r="IKD881" s="2"/>
      <c r="IKE881" s="2"/>
      <c r="IKF881" s="2"/>
      <c r="IKG881" s="2"/>
      <c r="IKH881" s="2"/>
      <c r="IKI881" s="2"/>
      <c r="IKJ881" s="2"/>
      <c r="IKK881" s="2"/>
      <c r="IKL881" s="2"/>
      <c r="IKM881" s="2"/>
      <c r="IKN881" s="2"/>
      <c r="IKO881" s="2"/>
      <c r="IKP881" s="2"/>
      <c r="IKQ881" s="2"/>
      <c r="IKR881" s="2"/>
      <c r="IKS881" s="2"/>
      <c r="IKT881" s="2"/>
      <c r="IKU881" s="2"/>
      <c r="IKV881" s="2"/>
      <c r="IKW881" s="2"/>
      <c r="IKX881" s="2"/>
      <c r="IKY881" s="2"/>
      <c r="IKZ881" s="2"/>
      <c r="ILA881" s="2"/>
      <c r="ILB881" s="2"/>
      <c r="ILC881" s="2"/>
      <c r="ILD881" s="2"/>
      <c r="ILE881" s="2"/>
      <c r="ILF881" s="2"/>
      <c r="ILG881" s="2"/>
      <c r="ILH881" s="2"/>
      <c r="ILI881" s="2"/>
      <c r="ILJ881" s="2"/>
      <c r="ILK881" s="2"/>
      <c r="ILL881" s="2"/>
      <c r="ILM881" s="2"/>
      <c r="ILN881" s="2"/>
      <c r="ILO881" s="2"/>
      <c r="ILP881" s="2"/>
      <c r="ILQ881" s="2"/>
      <c r="ILR881" s="2"/>
      <c r="ILS881" s="2"/>
      <c r="ILT881" s="2"/>
      <c r="ILU881" s="2"/>
      <c r="ILV881" s="2"/>
      <c r="ILW881" s="2"/>
      <c r="ILX881" s="2"/>
      <c r="ILY881" s="2"/>
      <c r="ILZ881" s="2"/>
      <c r="IMA881" s="2"/>
      <c r="IMB881" s="2"/>
      <c r="IMC881" s="2"/>
      <c r="IMD881" s="2"/>
      <c r="IME881" s="2"/>
      <c r="IMF881" s="2"/>
      <c r="IMG881" s="2"/>
      <c r="IMH881" s="2"/>
      <c r="IMI881" s="2"/>
      <c r="IMJ881" s="2"/>
      <c r="IMK881" s="2"/>
      <c r="IML881" s="2"/>
      <c r="IMM881" s="2"/>
      <c r="IMN881" s="2"/>
      <c r="IMO881" s="2"/>
      <c r="IMP881" s="2"/>
      <c r="IMQ881" s="2"/>
      <c r="IMR881" s="2"/>
      <c r="IMS881" s="2"/>
      <c r="IMT881" s="2"/>
      <c r="IMU881" s="2"/>
      <c r="IMV881" s="2"/>
      <c r="IMW881" s="2"/>
      <c r="IMX881" s="2"/>
      <c r="IMY881" s="2"/>
      <c r="IMZ881" s="2"/>
      <c r="INA881" s="2"/>
      <c r="INB881" s="2"/>
      <c r="INC881" s="2"/>
      <c r="IND881" s="2"/>
      <c r="INE881" s="2"/>
      <c r="INF881" s="2"/>
      <c r="ING881" s="2"/>
      <c r="INH881" s="2"/>
      <c r="INI881" s="2"/>
      <c r="INJ881" s="2"/>
      <c r="INK881" s="2"/>
      <c r="INL881" s="2"/>
      <c r="INM881" s="2"/>
      <c r="INN881" s="2"/>
      <c r="INO881" s="2"/>
      <c r="INP881" s="2"/>
      <c r="INQ881" s="2"/>
      <c r="INR881" s="2"/>
      <c r="INS881" s="2"/>
      <c r="INT881" s="2"/>
      <c r="INU881" s="2"/>
      <c r="INV881" s="2"/>
      <c r="INW881" s="2"/>
      <c r="INX881" s="2"/>
      <c r="INY881" s="2"/>
      <c r="INZ881" s="2"/>
      <c r="IOA881" s="2"/>
      <c r="IOB881" s="2"/>
      <c r="IOC881" s="2"/>
      <c r="IOD881" s="2"/>
      <c r="IOE881" s="2"/>
      <c r="IOF881" s="2"/>
      <c r="IOG881" s="2"/>
      <c r="IOH881" s="2"/>
      <c r="IOI881" s="2"/>
      <c r="IOJ881" s="2"/>
      <c r="IOK881" s="2"/>
      <c r="IOL881" s="2"/>
      <c r="IOM881" s="2"/>
      <c r="ION881" s="2"/>
      <c r="IOO881" s="2"/>
      <c r="IOP881" s="2"/>
      <c r="IOQ881" s="2"/>
      <c r="IOR881" s="2"/>
      <c r="IOS881" s="2"/>
      <c r="IOT881" s="2"/>
      <c r="IOU881" s="2"/>
      <c r="IOV881" s="2"/>
      <c r="IOW881" s="2"/>
      <c r="IOX881" s="2"/>
      <c r="IOY881" s="2"/>
      <c r="IOZ881" s="2"/>
      <c r="IPA881" s="2"/>
      <c r="IPB881" s="2"/>
      <c r="IPC881" s="2"/>
      <c r="IPD881" s="2"/>
      <c r="IPE881" s="2"/>
      <c r="IPF881" s="2"/>
      <c r="IPG881" s="2"/>
      <c r="IPH881" s="2"/>
      <c r="IPI881" s="2"/>
      <c r="IPJ881" s="2"/>
      <c r="IPK881" s="2"/>
      <c r="IPL881" s="2"/>
      <c r="IPM881" s="2"/>
      <c r="IPN881" s="2"/>
      <c r="IPO881" s="2"/>
      <c r="IPP881" s="2"/>
      <c r="IPQ881" s="2"/>
      <c r="IPR881" s="2"/>
      <c r="IPS881" s="2"/>
      <c r="IPT881" s="2"/>
      <c r="IPU881" s="2"/>
      <c r="IPV881" s="2"/>
      <c r="IPW881" s="2"/>
      <c r="IPX881" s="2"/>
      <c r="IPY881" s="2"/>
      <c r="IPZ881" s="2"/>
      <c r="IQA881" s="2"/>
      <c r="IQB881" s="2"/>
      <c r="IQC881" s="2"/>
      <c r="IQD881" s="2"/>
      <c r="IQE881" s="2"/>
      <c r="IQF881" s="2"/>
      <c r="IQG881" s="2"/>
      <c r="IQH881" s="2"/>
      <c r="IQI881" s="2"/>
      <c r="IQJ881" s="2"/>
      <c r="IQK881" s="2"/>
      <c r="IQL881" s="2"/>
      <c r="IQM881" s="2"/>
      <c r="IQN881" s="2"/>
      <c r="IQO881" s="2"/>
      <c r="IQP881" s="2"/>
      <c r="IQQ881" s="2"/>
      <c r="IQR881" s="2"/>
      <c r="IQS881" s="2"/>
      <c r="IQT881" s="2"/>
      <c r="IQU881" s="2"/>
      <c r="IQV881" s="2"/>
      <c r="IQW881" s="2"/>
      <c r="IQX881" s="2"/>
      <c r="IQY881" s="2"/>
      <c r="IQZ881" s="2"/>
      <c r="IRA881" s="2"/>
      <c r="IRB881" s="2"/>
      <c r="IRC881" s="2"/>
      <c r="IRD881" s="2"/>
      <c r="IRE881" s="2"/>
      <c r="IRF881" s="2"/>
      <c r="IRG881" s="2"/>
      <c r="IRH881" s="2"/>
      <c r="IRI881" s="2"/>
      <c r="IRJ881" s="2"/>
      <c r="IRK881" s="2"/>
      <c r="IRL881" s="2"/>
      <c r="IRM881" s="2"/>
      <c r="IRN881" s="2"/>
      <c r="IRO881" s="2"/>
      <c r="IRP881" s="2"/>
      <c r="IRQ881" s="2"/>
      <c r="IRR881" s="2"/>
      <c r="IRS881" s="2"/>
      <c r="IRT881" s="2"/>
      <c r="IRU881" s="2"/>
      <c r="IRV881" s="2"/>
      <c r="IRW881" s="2"/>
      <c r="IRX881" s="2"/>
      <c r="IRY881" s="2"/>
      <c r="IRZ881" s="2"/>
      <c r="ISA881" s="2"/>
      <c r="ISB881" s="2"/>
      <c r="ISC881" s="2"/>
      <c r="ISD881" s="2"/>
      <c r="ISE881" s="2"/>
      <c r="ISF881" s="2"/>
      <c r="ISG881" s="2"/>
      <c r="ISH881" s="2"/>
      <c r="ISI881" s="2"/>
      <c r="ISJ881" s="2"/>
      <c r="ISK881" s="2"/>
      <c r="ISL881" s="2"/>
      <c r="ISM881" s="2"/>
      <c r="ISN881" s="2"/>
      <c r="ISO881" s="2"/>
      <c r="ISP881" s="2"/>
      <c r="ISQ881" s="2"/>
      <c r="ISR881" s="2"/>
      <c r="ISS881" s="2"/>
      <c r="IST881" s="2"/>
      <c r="ISU881" s="2"/>
      <c r="ISV881" s="2"/>
      <c r="ISW881" s="2"/>
      <c r="ISX881" s="2"/>
      <c r="ISY881" s="2"/>
      <c r="ISZ881" s="2"/>
      <c r="ITA881" s="2"/>
      <c r="ITB881" s="2"/>
      <c r="ITC881" s="2"/>
      <c r="ITD881" s="2"/>
      <c r="ITE881" s="2"/>
      <c r="ITF881" s="2"/>
      <c r="ITG881" s="2"/>
      <c r="ITH881" s="2"/>
      <c r="ITI881" s="2"/>
      <c r="ITJ881" s="2"/>
      <c r="ITK881" s="2"/>
      <c r="ITL881" s="2"/>
      <c r="ITM881" s="2"/>
      <c r="ITN881" s="2"/>
      <c r="ITO881" s="2"/>
      <c r="ITP881" s="2"/>
      <c r="ITQ881" s="2"/>
      <c r="ITR881" s="2"/>
      <c r="ITS881" s="2"/>
      <c r="ITT881" s="2"/>
      <c r="ITU881" s="2"/>
      <c r="ITV881" s="2"/>
      <c r="ITW881" s="2"/>
      <c r="ITX881" s="2"/>
      <c r="ITY881" s="2"/>
      <c r="ITZ881" s="2"/>
      <c r="IUA881" s="2"/>
      <c r="IUB881" s="2"/>
      <c r="IUC881" s="2"/>
      <c r="IUD881" s="2"/>
      <c r="IUE881" s="2"/>
      <c r="IUF881" s="2"/>
      <c r="IUG881" s="2"/>
      <c r="IUH881" s="2"/>
      <c r="IUI881" s="2"/>
      <c r="IUJ881" s="2"/>
      <c r="IUK881" s="2"/>
      <c r="IUL881" s="2"/>
      <c r="IUM881" s="2"/>
      <c r="IUN881" s="2"/>
      <c r="IUO881" s="2"/>
      <c r="IUP881" s="2"/>
      <c r="IUQ881" s="2"/>
      <c r="IUR881" s="2"/>
      <c r="IUS881" s="2"/>
      <c r="IUT881" s="2"/>
      <c r="IUU881" s="2"/>
      <c r="IUV881" s="2"/>
      <c r="IUW881" s="2"/>
      <c r="IUX881" s="2"/>
      <c r="IUY881" s="2"/>
      <c r="IUZ881" s="2"/>
      <c r="IVA881" s="2"/>
      <c r="IVB881" s="2"/>
      <c r="IVC881" s="2"/>
      <c r="IVD881" s="2"/>
      <c r="IVE881" s="2"/>
      <c r="IVF881" s="2"/>
      <c r="IVG881" s="2"/>
      <c r="IVH881" s="2"/>
      <c r="IVI881" s="2"/>
      <c r="IVJ881" s="2"/>
      <c r="IVK881" s="2"/>
      <c r="IVL881" s="2"/>
      <c r="IVM881" s="2"/>
      <c r="IVN881" s="2"/>
      <c r="IVO881" s="2"/>
      <c r="IVP881" s="2"/>
      <c r="IVQ881" s="2"/>
      <c r="IVR881" s="2"/>
      <c r="IVS881" s="2"/>
      <c r="IVT881" s="2"/>
      <c r="IVU881" s="2"/>
      <c r="IVV881" s="2"/>
      <c r="IVW881" s="2"/>
      <c r="IVX881" s="2"/>
      <c r="IVY881" s="2"/>
      <c r="IVZ881" s="2"/>
      <c r="IWA881" s="2"/>
      <c r="IWB881" s="2"/>
      <c r="IWC881" s="2"/>
      <c r="IWD881" s="2"/>
      <c r="IWE881" s="2"/>
      <c r="IWF881" s="2"/>
      <c r="IWG881" s="2"/>
      <c r="IWH881" s="2"/>
      <c r="IWI881" s="2"/>
      <c r="IWJ881" s="2"/>
      <c r="IWK881" s="2"/>
      <c r="IWL881" s="2"/>
      <c r="IWM881" s="2"/>
      <c r="IWN881" s="2"/>
      <c r="IWO881" s="2"/>
      <c r="IWP881" s="2"/>
      <c r="IWQ881" s="2"/>
      <c r="IWR881" s="2"/>
      <c r="IWS881" s="2"/>
      <c r="IWT881" s="2"/>
      <c r="IWU881" s="2"/>
      <c r="IWV881" s="2"/>
      <c r="IWW881" s="2"/>
      <c r="IWX881" s="2"/>
      <c r="IWY881" s="2"/>
      <c r="IWZ881" s="2"/>
      <c r="IXA881" s="2"/>
      <c r="IXB881" s="2"/>
      <c r="IXC881" s="2"/>
      <c r="IXD881" s="2"/>
      <c r="IXE881" s="2"/>
      <c r="IXF881" s="2"/>
      <c r="IXG881" s="2"/>
      <c r="IXH881" s="2"/>
      <c r="IXI881" s="2"/>
      <c r="IXJ881" s="2"/>
      <c r="IXK881" s="2"/>
      <c r="IXL881" s="2"/>
      <c r="IXM881" s="2"/>
      <c r="IXN881" s="2"/>
      <c r="IXO881" s="2"/>
      <c r="IXP881" s="2"/>
      <c r="IXQ881" s="2"/>
      <c r="IXR881" s="2"/>
      <c r="IXS881" s="2"/>
      <c r="IXT881" s="2"/>
      <c r="IXU881" s="2"/>
      <c r="IXV881" s="2"/>
      <c r="IXW881" s="2"/>
      <c r="IXX881" s="2"/>
      <c r="IXY881" s="2"/>
      <c r="IXZ881" s="2"/>
      <c r="IYA881" s="2"/>
      <c r="IYB881" s="2"/>
      <c r="IYC881" s="2"/>
      <c r="IYD881" s="2"/>
      <c r="IYE881" s="2"/>
      <c r="IYF881" s="2"/>
      <c r="IYG881" s="2"/>
      <c r="IYH881" s="2"/>
      <c r="IYI881" s="2"/>
      <c r="IYJ881" s="2"/>
      <c r="IYK881" s="2"/>
      <c r="IYL881" s="2"/>
      <c r="IYM881" s="2"/>
      <c r="IYN881" s="2"/>
      <c r="IYO881" s="2"/>
      <c r="IYP881" s="2"/>
      <c r="IYQ881" s="2"/>
      <c r="IYR881" s="2"/>
      <c r="IYS881" s="2"/>
      <c r="IYT881" s="2"/>
      <c r="IYU881" s="2"/>
      <c r="IYV881" s="2"/>
      <c r="IYW881" s="2"/>
      <c r="IYX881" s="2"/>
      <c r="IYY881" s="2"/>
      <c r="IYZ881" s="2"/>
      <c r="IZA881" s="2"/>
      <c r="IZB881" s="2"/>
      <c r="IZC881" s="2"/>
      <c r="IZD881" s="2"/>
      <c r="IZE881" s="2"/>
      <c r="IZF881" s="2"/>
      <c r="IZG881" s="2"/>
      <c r="IZH881" s="2"/>
      <c r="IZI881" s="2"/>
      <c r="IZJ881" s="2"/>
      <c r="IZK881" s="2"/>
      <c r="IZL881" s="2"/>
      <c r="IZM881" s="2"/>
      <c r="IZN881" s="2"/>
      <c r="IZO881" s="2"/>
      <c r="IZP881" s="2"/>
      <c r="IZQ881" s="2"/>
      <c r="IZR881" s="2"/>
      <c r="IZS881" s="2"/>
      <c r="IZT881" s="2"/>
      <c r="IZU881" s="2"/>
      <c r="IZV881" s="2"/>
      <c r="IZW881" s="2"/>
      <c r="IZX881" s="2"/>
      <c r="IZY881" s="2"/>
      <c r="IZZ881" s="2"/>
      <c r="JAA881" s="2"/>
      <c r="JAB881" s="2"/>
      <c r="JAC881" s="2"/>
      <c r="JAD881" s="2"/>
      <c r="JAE881" s="2"/>
      <c r="JAF881" s="2"/>
      <c r="JAG881" s="2"/>
      <c r="JAH881" s="2"/>
      <c r="JAI881" s="2"/>
      <c r="JAJ881" s="2"/>
      <c r="JAK881" s="2"/>
      <c r="JAL881" s="2"/>
      <c r="JAM881" s="2"/>
      <c r="JAN881" s="2"/>
      <c r="JAO881" s="2"/>
      <c r="JAP881" s="2"/>
      <c r="JAQ881" s="2"/>
      <c r="JAR881" s="2"/>
      <c r="JAS881" s="2"/>
      <c r="JAT881" s="2"/>
      <c r="JAU881" s="2"/>
      <c r="JAV881" s="2"/>
      <c r="JAW881" s="2"/>
      <c r="JAX881" s="2"/>
      <c r="JAY881" s="2"/>
      <c r="JAZ881" s="2"/>
      <c r="JBA881" s="2"/>
      <c r="JBB881" s="2"/>
      <c r="JBC881" s="2"/>
      <c r="JBD881" s="2"/>
      <c r="JBE881" s="2"/>
      <c r="JBF881" s="2"/>
      <c r="JBG881" s="2"/>
      <c r="JBH881" s="2"/>
      <c r="JBI881" s="2"/>
      <c r="JBJ881" s="2"/>
      <c r="JBK881" s="2"/>
      <c r="JBL881" s="2"/>
      <c r="JBM881" s="2"/>
      <c r="JBN881" s="2"/>
      <c r="JBO881" s="2"/>
      <c r="JBP881" s="2"/>
      <c r="JBQ881" s="2"/>
      <c r="JBR881" s="2"/>
      <c r="JBS881" s="2"/>
      <c r="JBT881" s="2"/>
      <c r="JBU881" s="2"/>
      <c r="JBV881" s="2"/>
      <c r="JBW881" s="2"/>
      <c r="JBX881" s="2"/>
      <c r="JBY881" s="2"/>
      <c r="JBZ881" s="2"/>
      <c r="JCA881" s="2"/>
      <c r="JCB881" s="2"/>
      <c r="JCC881" s="2"/>
      <c r="JCD881" s="2"/>
      <c r="JCE881" s="2"/>
      <c r="JCF881" s="2"/>
      <c r="JCG881" s="2"/>
      <c r="JCH881" s="2"/>
      <c r="JCI881" s="2"/>
      <c r="JCJ881" s="2"/>
      <c r="JCK881" s="2"/>
      <c r="JCL881" s="2"/>
      <c r="JCM881" s="2"/>
      <c r="JCN881" s="2"/>
      <c r="JCO881" s="2"/>
      <c r="JCP881" s="2"/>
      <c r="JCQ881" s="2"/>
      <c r="JCR881" s="2"/>
      <c r="JCS881" s="2"/>
      <c r="JCT881" s="2"/>
      <c r="JCU881" s="2"/>
      <c r="JCV881" s="2"/>
      <c r="JCW881" s="2"/>
      <c r="JCX881" s="2"/>
      <c r="JCY881" s="2"/>
      <c r="JCZ881" s="2"/>
      <c r="JDA881" s="2"/>
      <c r="JDB881" s="2"/>
      <c r="JDC881" s="2"/>
      <c r="JDD881" s="2"/>
      <c r="JDE881" s="2"/>
      <c r="JDF881" s="2"/>
      <c r="JDG881" s="2"/>
      <c r="JDH881" s="2"/>
      <c r="JDI881" s="2"/>
      <c r="JDJ881" s="2"/>
      <c r="JDK881" s="2"/>
      <c r="JDL881" s="2"/>
      <c r="JDM881" s="2"/>
      <c r="JDN881" s="2"/>
      <c r="JDO881" s="2"/>
      <c r="JDP881" s="2"/>
      <c r="JDQ881" s="2"/>
      <c r="JDR881" s="2"/>
      <c r="JDS881" s="2"/>
      <c r="JDT881" s="2"/>
      <c r="JDU881" s="2"/>
      <c r="JDV881" s="2"/>
      <c r="JDW881" s="2"/>
      <c r="JDX881" s="2"/>
      <c r="JDY881" s="2"/>
      <c r="JDZ881" s="2"/>
      <c r="JEA881" s="2"/>
      <c r="JEB881" s="2"/>
      <c r="JEC881" s="2"/>
      <c r="JED881" s="2"/>
      <c r="JEE881" s="2"/>
      <c r="JEF881" s="2"/>
      <c r="JEG881" s="2"/>
      <c r="JEH881" s="2"/>
      <c r="JEI881" s="2"/>
      <c r="JEJ881" s="2"/>
      <c r="JEK881" s="2"/>
      <c r="JEL881" s="2"/>
      <c r="JEM881" s="2"/>
      <c r="JEN881" s="2"/>
      <c r="JEO881" s="2"/>
      <c r="JEP881" s="2"/>
      <c r="JEQ881" s="2"/>
      <c r="JER881" s="2"/>
      <c r="JES881" s="2"/>
      <c r="JET881" s="2"/>
      <c r="JEU881" s="2"/>
      <c r="JEV881" s="2"/>
      <c r="JEW881" s="2"/>
      <c r="JEX881" s="2"/>
      <c r="JEY881" s="2"/>
      <c r="JEZ881" s="2"/>
      <c r="JFA881" s="2"/>
      <c r="JFB881" s="2"/>
      <c r="JFC881" s="2"/>
      <c r="JFD881" s="2"/>
      <c r="JFE881" s="2"/>
      <c r="JFF881" s="2"/>
      <c r="JFG881" s="2"/>
      <c r="JFH881" s="2"/>
      <c r="JFI881" s="2"/>
      <c r="JFJ881" s="2"/>
      <c r="JFK881" s="2"/>
      <c r="JFL881" s="2"/>
      <c r="JFM881" s="2"/>
      <c r="JFN881" s="2"/>
      <c r="JFO881" s="2"/>
      <c r="JFP881" s="2"/>
      <c r="JFQ881" s="2"/>
      <c r="JFR881" s="2"/>
      <c r="JFS881" s="2"/>
      <c r="JFT881" s="2"/>
      <c r="JFU881" s="2"/>
      <c r="JFV881" s="2"/>
      <c r="JFW881" s="2"/>
      <c r="JFX881" s="2"/>
      <c r="JFY881" s="2"/>
      <c r="JFZ881" s="2"/>
      <c r="JGA881" s="2"/>
      <c r="JGB881" s="2"/>
      <c r="JGC881" s="2"/>
      <c r="JGD881" s="2"/>
      <c r="JGE881" s="2"/>
      <c r="JGF881" s="2"/>
      <c r="JGG881" s="2"/>
      <c r="JGH881" s="2"/>
      <c r="JGI881" s="2"/>
      <c r="JGJ881" s="2"/>
      <c r="JGK881" s="2"/>
      <c r="JGL881" s="2"/>
      <c r="JGM881" s="2"/>
      <c r="JGN881" s="2"/>
      <c r="JGO881" s="2"/>
      <c r="JGP881" s="2"/>
      <c r="JGQ881" s="2"/>
      <c r="JGR881" s="2"/>
      <c r="JGS881" s="2"/>
      <c r="JGT881" s="2"/>
      <c r="JGU881" s="2"/>
      <c r="JGV881" s="2"/>
      <c r="JGW881" s="2"/>
      <c r="JGX881" s="2"/>
      <c r="JGY881" s="2"/>
      <c r="JGZ881" s="2"/>
      <c r="JHA881" s="2"/>
      <c r="JHB881" s="2"/>
      <c r="JHC881" s="2"/>
      <c r="JHD881" s="2"/>
      <c r="JHE881" s="2"/>
      <c r="JHF881" s="2"/>
      <c r="JHG881" s="2"/>
      <c r="JHH881" s="2"/>
      <c r="JHI881" s="2"/>
      <c r="JHJ881" s="2"/>
      <c r="JHK881" s="2"/>
      <c r="JHL881" s="2"/>
      <c r="JHM881" s="2"/>
      <c r="JHN881" s="2"/>
      <c r="JHO881" s="2"/>
      <c r="JHP881" s="2"/>
      <c r="JHQ881" s="2"/>
      <c r="JHR881" s="2"/>
      <c r="JHS881" s="2"/>
      <c r="JHT881" s="2"/>
      <c r="JHU881" s="2"/>
      <c r="JHV881" s="2"/>
      <c r="JHW881" s="2"/>
      <c r="JHX881" s="2"/>
      <c r="JHY881" s="2"/>
      <c r="JHZ881" s="2"/>
      <c r="JIA881" s="2"/>
      <c r="JIB881" s="2"/>
      <c r="JIC881" s="2"/>
      <c r="JID881" s="2"/>
      <c r="JIE881" s="2"/>
      <c r="JIF881" s="2"/>
      <c r="JIG881" s="2"/>
      <c r="JIH881" s="2"/>
      <c r="JII881" s="2"/>
      <c r="JIJ881" s="2"/>
      <c r="JIK881" s="2"/>
      <c r="JIL881" s="2"/>
      <c r="JIM881" s="2"/>
      <c r="JIN881" s="2"/>
      <c r="JIO881" s="2"/>
      <c r="JIP881" s="2"/>
      <c r="JIQ881" s="2"/>
      <c r="JIR881" s="2"/>
      <c r="JIS881" s="2"/>
      <c r="JIT881" s="2"/>
      <c r="JIU881" s="2"/>
      <c r="JIV881" s="2"/>
      <c r="JIW881" s="2"/>
      <c r="JIX881" s="2"/>
      <c r="JIY881" s="2"/>
      <c r="JIZ881" s="2"/>
      <c r="JJA881" s="2"/>
      <c r="JJB881" s="2"/>
      <c r="JJC881" s="2"/>
      <c r="JJD881" s="2"/>
      <c r="JJE881" s="2"/>
      <c r="JJF881" s="2"/>
      <c r="JJG881" s="2"/>
      <c r="JJH881" s="2"/>
      <c r="JJI881" s="2"/>
      <c r="JJJ881" s="2"/>
      <c r="JJK881" s="2"/>
      <c r="JJL881" s="2"/>
      <c r="JJM881" s="2"/>
      <c r="JJN881" s="2"/>
      <c r="JJO881" s="2"/>
      <c r="JJP881" s="2"/>
      <c r="JJQ881" s="2"/>
      <c r="JJR881" s="2"/>
      <c r="JJS881" s="2"/>
      <c r="JJT881" s="2"/>
      <c r="JJU881" s="2"/>
      <c r="JJV881" s="2"/>
      <c r="JJW881" s="2"/>
      <c r="JJX881" s="2"/>
      <c r="JJY881" s="2"/>
      <c r="JJZ881" s="2"/>
      <c r="JKA881" s="2"/>
      <c r="JKB881" s="2"/>
      <c r="JKC881" s="2"/>
      <c r="JKD881" s="2"/>
      <c r="JKE881" s="2"/>
      <c r="JKF881" s="2"/>
      <c r="JKG881" s="2"/>
      <c r="JKH881" s="2"/>
      <c r="JKI881" s="2"/>
      <c r="JKJ881" s="2"/>
      <c r="JKK881" s="2"/>
      <c r="JKL881" s="2"/>
      <c r="JKM881" s="2"/>
      <c r="JKN881" s="2"/>
      <c r="JKO881" s="2"/>
      <c r="JKP881" s="2"/>
      <c r="JKQ881" s="2"/>
      <c r="JKR881" s="2"/>
      <c r="JKS881" s="2"/>
      <c r="JKT881" s="2"/>
      <c r="JKU881" s="2"/>
      <c r="JKV881" s="2"/>
      <c r="JKW881" s="2"/>
      <c r="JKX881" s="2"/>
      <c r="JKY881" s="2"/>
      <c r="JKZ881" s="2"/>
      <c r="JLA881" s="2"/>
      <c r="JLB881" s="2"/>
      <c r="JLC881" s="2"/>
      <c r="JLD881" s="2"/>
      <c r="JLE881" s="2"/>
      <c r="JLF881" s="2"/>
      <c r="JLG881" s="2"/>
      <c r="JLH881" s="2"/>
      <c r="JLI881" s="2"/>
      <c r="JLJ881" s="2"/>
      <c r="JLK881" s="2"/>
      <c r="JLL881" s="2"/>
      <c r="JLM881" s="2"/>
      <c r="JLN881" s="2"/>
      <c r="JLO881" s="2"/>
      <c r="JLP881" s="2"/>
      <c r="JLQ881" s="2"/>
      <c r="JLR881" s="2"/>
      <c r="JLS881" s="2"/>
      <c r="JLT881" s="2"/>
      <c r="JLU881" s="2"/>
      <c r="JLV881" s="2"/>
      <c r="JLW881" s="2"/>
      <c r="JLX881" s="2"/>
      <c r="JLY881" s="2"/>
      <c r="JLZ881" s="2"/>
      <c r="JMA881" s="2"/>
      <c r="JMB881" s="2"/>
      <c r="JMC881" s="2"/>
      <c r="JMD881" s="2"/>
      <c r="JME881" s="2"/>
      <c r="JMF881" s="2"/>
      <c r="JMG881" s="2"/>
      <c r="JMH881" s="2"/>
      <c r="JMI881" s="2"/>
      <c r="JMJ881" s="2"/>
      <c r="JMK881" s="2"/>
      <c r="JML881" s="2"/>
      <c r="JMM881" s="2"/>
      <c r="JMN881" s="2"/>
      <c r="JMO881" s="2"/>
      <c r="JMP881" s="2"/>
      <c r="JMQ881" s="2"/>
      <c r="JMR881" s="2"/>
      <c r="JMS881" s="2"/>
      <c r="JMT881" s="2"/>
      <c r="JMU881" s="2"/>
      <c r="JMV881" s="2"/>
      <c r="JMW881" s="2"/>
      <c r="JMX881" s="2"/>
      <c r="JMY881" s="2"/>
      <c r="JMZ881" s="2"/>
      <c r="JNA881" s="2"/>
      <c r="JNB881" s="2"/>
      <c r="JNC881" s="2"/>
      <c r="JND881" s="2"/>
      <c r="JNE881" s="2"/>
      <c r="JNF881" s="2"/>
      <c r="JNG881" s="2"/>
      <c r="JNH881" s="2"/>
      <c r="JNI881" s="2"/>
      <c r="JNJ881" s="2"/>
      <c r="JNK881" s="2"/>
      <c r="JNL881" s="2"/>
      <c r="JNM881" s="2"/>
      <c r="JNN881" s="2"/>
      <c r="JNO881" s="2"/>
      <c r="JNP881" s="2"/>
      <c r="JNQ881" s="2"/>
      <c r="JNR881" s="2"/>
      <c r="JNS881" s="2"/>
      <c r="JNT881" s="2"/>
      <c r="JNU881" s="2"/>
      <c r="JNV881" s="2"/>
      <c r="JNW881" s="2"/>
      <c r="JNX881" s="2"/>
      <c r="JNY881" s="2"/>
      <c r="JNZ881" s="2"/>
      <c r="JOA881" s="2"/>
      <c r="JOB881" s="2"/>
      <c r="JOC881" s="2"/>
      <c r="JOD881" s="2"/>
      <c r="JOE881" s="2"/>
      <c r="JOF881" s="2"/>
      <c r="JOG881" s="2"/>
      <c r="JOH881" s="2"/>
      <c r="JOI881" s="2"/>
      <c r="JOJ881" s="2"/>
      <c r="JOK881" s="2"/>
      <c r="JOL881" s="2"/>
      <c r="JOM881" s="2"/>
      <c r="JON881" s="2"/>
      <c r="JOO881" s="2"/>
      <c r="JOP881" s="2"/>
      <c r="JOQ881" s="2"/>
      <c r="JOR881" s="2"/>
      <c r="JOS881" s="2"/>
      <c r="JOT881" s="2"/>
      <c r="JOU881" s="2"/>
      <c r="JOV881" s="2"/>
      <c r="JOW881" s="2"/>
      <c r="JOX881" s="2"/>
      <c r="JOY881" s="2"/>
      <c r="JOZ881" s="2"/>
      <c r="JPA881" s="2"/>
      <c r="JPB881" s="2"/>
      <c r="JPC881" s="2"/>
      <c r="JPD881" s="2"/>
      <c r="JPE881" s="2"/>
      <c r="JPF881" s="2"/>
      <c r="JPG881" s="2"/>
      <c r="JPH881" s="2"/>
      <c r="JPI881" s="2"/>
      <c r="JPJ881" s="2"/>
      <c r="JPK881" s="2"/>
      <c r="JPL881" s="2"/>
      <c r="JPM881" s="2"/>
      <c r="JPN881" s="2"/>
      <c r="JPO881" s="2"/>
      <c r="JPP881" s="2"/>
      <c r="JPQ881" s="2"/>
      <c r="JPR881" s="2"/>
      <c r="JPS881" s="2"/>
      <c r="JPT881" s="2"/>
      <c r="JPU881" s="2"/>
      <c r="JPV881" s="2"/>
      <c r="JPW881" s="2"/>
      <c r="JPX881" s="2"/>
      <c r="JPY881" s="2"/>
      <c r="JPZ881" s="2"/>
      <c r="JQA881" s="2"/>
      <c r="JQB881" s="2"/>
      <c r="JQC881" s="2"/>
      <c r="JQD881" s="2"/>
      <c r="JQE881" s="2"/>
      <c r="JQF881" s="2"/>
      <c r="JQG881" s="2"/>
      <c r="JQH881" s="2"/>
      <c r="JQI881" s="2"/>
      <c r="JQJ881" s="2"/>
      <c r="JQK881" s="2"/>
      <c r="JQL881" s="2"/>
      <c r="JQM881" s="2"/>
      <c r="JQN881" s="2"/>
      <c r="JQO881" s="2"/>
      <c r="JQP881" s="2"/>
      <c r="JQQ881" s="2"/>
      <c r="JQR881" s="2"/>
      <c r="JQS881" s="2"/>
      <c r="JQT881" s="2"/>
      <c r="JQU881" s="2"/>
      <c r="JQV881" s="2"/>
      <c r="JQW881" s="2"/>
      <c r="JQX881" s="2"/>
      <c r="JQY881" s="2"/>
      <c r="JQZ881" s="2"/>
      <c r="JRA881" s="2"/>
      <c r="JRB881" s="2"/>
      <c r="JRC881" s="2"/>
      <c r="JRD881" s="2"/>
      <c r="JRE881" s="2"/>
      <c r="JRF881" s="2"/>
      <c r="JRG881" s="2"/>
      <c r="JRH881" s="2"/>
      <c r="JRI881" s="2"/>
      <c r="JRJ881" s="2"/>
      <c r="JRK881" s="2"/>
      <c r="JRL881" s="2"/>
      <c r="JRM881" s="2"/>
      <c r="JRN881" s="2"/>
      <c r="JRO881" s="2"/>
      <c r="JRP881" s="2"/>
      <c r="JRQ881" s="2"/>
      <c r="JRR881" s="2"/>
      <c r="JRS881" s="2"/>
      <c r="JRT881" s="2"/>
      <c r="JRU881" s="2"/>
      <c r="JRV881" s="2"/>
      <c r="JRW881" s="2"/>
      <c r="JRX881" s="2"/>
      <c r="JRY881" s="2"/>
      <c r="JRZ881" s="2"/>
      <c r="JSA881" s="2"/>
      <c r="JSB881" s="2"/>
      <c r="JSC881" s="2"/>
      <c r="JSD881" s="2"/>
      <c r="JSE881" s="2"/>
      <c r="JSF881" s="2"/>
      <c r="JSG881" s="2"/>
      <c r="JSH881" s="2"/>
      <c r="JSI881" s="2"/>
      <c r="JSJ881" s="2"/>
      <c r="JSK881" s="2"/>
      <c r="JSL881" s="2"/>
      <c r="JSM881" s="2"/>
      <c r="JSN881" s="2"/>
      <c r="JSO881" s="2"/>
      <c r="JSP881" s="2"/>
      <c r="JSQ881" s="2"/>
      <c r="JSR881" s="2"/>
      <c r="JSS881" s="2"/>
      <c r="JST881" s="2"/>
      <c r="JSU881" s="2"/>
      <c r="JSV881" s="2"/>
      <c r="JSW881" s="2"/>
      <c r="JSX881" s="2"/>
      <c r="JSY881" s="2"/>
      <c r="JSZ881" s="2"/>
      <c r="JTA881" s="2"/>
      <c r="JTB881" s="2"/>
      <c r="JTC881" s="2"/>
      <c r="JTD881" s="2"/>
      <c r="JTE881" s="2"/>
      <c r="JTF881" s="2"/>
      <c r="JTG881" s="2"/>
      <c r="JTH881" s="2"/>
      <c r="JTI881" s="2"/>
      <c r="JTJ881" s="2"/>
      <c r="JTK881" s="2"/>
      <c r="JTL881" s="2"/>
      <c r="JTM881" s="2"/>
      <c r="JTN881" s="2"/>
      <c r="JTO881" s="2"/>
      <c r="JTP881" s="2"/>
      <c r="JTQ881" s="2"/>
      <c r="JTR881" s="2"/>
      <c r="JTS881" s="2"/>
      <c r="JTT881" s="2"/>
      <c r="JTU881" s="2"/>
      <c r="JTV881" s="2"/>
      <c r="JTW881" s="2"/>
      <c r="JTX881" s="2"/>
      <c r="JTY881" s="2"/>
      <c r="JTZ881" s="2"/>
      <c r="JUA881" s="2"/>
      <c r="JUB881" s="2"/>
      <c r="JUC881" s="2"/>
      <c r="JUD881" s="2"/>
      <c r="JUE881" s="2"/>
      <c r="JUF881" s="2"/>
      <c r="JUG881" s="2"/>
      <c r="JUH881" s="2"/>
      <c r="JUI881" s="2"/>
      <c r="JUJ881" s="2"/>
      <c r="JUK881" s="2"/>
      <c r="JUL881" s="2"/>
      <c r="JUM881" s="2"/>
      <c r="JUN881" s="2"/>
      <c r="JUO881" s="2"/>
      <c r="JUP881" s="2"/>
      <c r="JUQ881" s="2"/>
      <c r="JUR881" s="2"/>
      <c r="JUS881" s="2"/>
      <c r="JUT881" s="2"/>
      <c r="JUU881" s="2"/>
      <c r="JUV881" s="2"/>
      <c r="JUW881" s="2"/>
      <c r="JUX881" s="2"/>
      <c r="JUY881" s="2"/>
      <c r="JUZ881" s="2"/>
      <c r="JVA881" s="2"/>
      <c r="JVB881" s="2"/>
      <c r="JVC881" s="2"/>
      <c r="JVD881" s="2"/>
      <c r="JVE881" s="2"/>
      <c r="JVF881" s="2"/>
      <c r="JVG881" s="2"/>
      <c r="JVH881" s="2"/>
      <c r="JVI881" s="2"/>
      <c r="JVJ881" s="2"/>
      <c r="JVK881" s="2"/>
      <c r="JVL881" s="2"/>
      <c r="JVM881" s="2"/>
      <c r="JVN881" s="2"/>
      <c r="JVO881" s="2"/>
      <c r="JVP881" s="2"/>
      <c r="JVQ881" s="2"/>
      <c r="JVR881" s="2"/>
      <c r="JVS881" s="2"/>
      <c r="JVT881" s="2"/>
      <c r="JVU881" s="2"/>
      <c r="JVV881" s="2"/>
      <c r="JVW881" s="2"/>
      <c r="JVX881" s="2"/>
      <c r="JVY881" s="2"/>
      <c r="JVZ881" s="2"/>
      <c r="JWA881" s="2"/>
      <c r="JWB881" s="2"/>
      <c r="JWC881" s="2"/>
      <c r="JWD881" s="2"/>
      <c r="JWE881" s="2"/>
      <c r="JWF881" s="2"/>
      <c r="JWG881" s="2"/>
      <c r="JWH881" s="2"/>
      <c r="JWI881" s="2"/>
      <c r="JWJ881" s="2"/>
      <c r="JWK881" s="2"/>
      <c r="JWL881" s="2"/>
      <c r="JWM881" s="2"/>
      <c r="JWN881" s="2"/>
      <c r="JWO881" s="2"/>
      <c r="JWP881" s="2"/>
      <c r="JWQ881" s="2"/>
      <c r="JWR881" s="2"/>
      <c r="JWS881" s="2"/>
      <c r="JWT881" s="2"/>
      <c r="JWU881" s="2"/>
      <c r="JWV881" s="2"/>
      <c r="JWW881" s="2"/>
      <c r="JWX881" s="2"/>
      <c r="JWY881" s="2"/>
      <c r="JWZ881" s="2"/>
      <c r="JXA881" s="2"/>
      <c r="JXB881" s="2"/>
      <c r="JXC881" s="2"/>
      <c r="JXD881" s="2"/>
      <c r="JXE881" s="2"/>
      <c r="JXF881" s="2"/>
      <c r="JXG881" s="2"/>
      <c r="JXH881" s="2"/>
      <c r="JXI881" s="2"/>
      <c r="JXJ881" s="2"/>
      <c r="JXK881" s="2"/>
      <c r="JXL881" s="2"/>
      <c r="JXM881" s="2"/>
      <c r="JXN881" s="2"/>
      <c r="JXO881" s="2"/>
      <c r="JXP881" s="2"/>
      <c r="JXQ881" s="2"/>
      <c r="JXR881" s="2"/>
      <c r="JXS881" s="2"/>
      <c r="JXT881" s="2"/>
      <c r="JXU881" s="2"/>
      <c r="JXV881" s="2"/>
      <c r="JXW881" s="2"/>
      <c r="JXX881" s="2"/>
      <c r="JXY881" s="2"/>
      <c r="JXZ881" s="2"/>
      <c r="JYA881" s="2"/>
      <c r="JYB881" s="2"/>
      <c r="JYC881" s="2"/>
      <c r="JYD881" s="2"/>
      <c r="JYE881" s="2"/>
      <c r="JYF881" s="2"/>
      <c r="JYG881" s="2"/>
      <c r="JYH881" s="2"/>
      <c r="JYI881" s="2"/>
      <c r="JYJ881" s="2"/>
      <c r="JYK881" s="2"/>
      <c r="JYL881" s="2"/>
      <c r="JYM881" s="2"/>
      <c r="JYN881" s="2"/>
      <c r="JYO881" s="2"/>
      <c r="JYP881" s="2"/>
      <c r="JYQ881" s="2"/>
      <c r="JYR881" s="2"/>
      <c r="JYS881" s="2"/>
      <c r="JYT881" s="2"/>
      <c r="JYU881" s="2"/>
      <c r="JYV881" s="2"/>
      <c r="JYW881" s="2"/>
      <c r="JYX881" s="2"/>
      <c r="JYY881" s="2"/>
      <c r="JYZ881" s="2"/>
      <c r="JZA881" s="2"/>
      <c r="JZB881" s="2"/>
      <c r="JZC881" s="2"/>
      <c r="JZD881" s="2"/>
      <c r="JZE881" s="2"/>
      <c r="JZF881" s="2"/>
      <c r="JZG881" s="2"/>
      <c r="JZH881" s="2"/>
      <c r="JZI881" s="2"/>
      <c r="JZJ881" s="2"/>
      <c r="JZK881" s="2"/>
      <c r="JZL881" s="2"/>
      <c r="JZM881" s="2"/>
      <c r="JZN881" s="2"/>
      <c r="JZO881" s="2"/>
      <c r="JZP881" s="2"/>
      <c r="JZQ881" s="2"/>
      <c r="JZR881" s="2"/>
      <c r="JZS881" s="2"/>
      <c r="JZT881" s="2"/>
      <c r="JZU881" s="2"/>
      <c r="JZV881" s="2"/>
      <c r="JZW881" s="2"/>
      <c r="JZX881" s="2"/>
      <c r="JZY881" s="2"/>
      <c r="JZZ881" s="2"/>
      <c r="KAA881" s="2"/>
      <c r="KAB881" s="2"/>
      <c r="KAC881" s="2"/>
      <c r="KAD881" s="2"/>
      <c r="KAE881" s="2"/>
      <c r="KAF881" s="2"/>
      <c r="KAG881" s="2"/>
      <c r="KAH881" s="2"/>
      <c r="KAI881" s="2"/>
      <c r="KAJ881" s="2"/>
      <c r="KAK881" s="2"/>
      <c r="KAL881" s="2"/>
      <c r="KAM881" s="2"/>
      <c r="KAN881" s="2"/>
      <c r="KAO881" s="2"/>
      <c r="KAP881" s="2"/>
      <c r="KAQ881" s="2"/>
      <c r="KAR881" s="2"/>
      <c r="KAS881" s="2"/>
      <c r="KAT881" s="2"/>
      <c r="KAU881" s="2"/>
      <c r="KAV881" s="2"/>
      <c r="KAW881" s="2"/>
      <c r="KAX881" s="2"/>
      <c r="KAY881" s="2"/>
      <c r="KAZ881" s="2"/>
      <c r="KBA881" s="2"/>
      <c r="KBB881" s="2"/>
      <c r="KBC881" s="2"/>
      <c r="KBD881" s="2"/>
      <c r="KBE881" s="2"/>
      <c r="KBF881" s="2"/>
      <c r="KBG881" s="2"/>
      <c r="KBH881" s="2"/>
      <c r="KBI881" s="2"/>
      <c r="KBJ881" s="2"/>
      <c r="KBK881" s="2"/>
      <c r="KBL881" s="2"/>
      <c r="KBM881" s="2"/>
      <c r="KBN881" s="2"/>
      <c r="KBO881" s="2"/>
      <c r="KBP881" s="2"/>
      <c r="KBQ881" s="2"/>
      <c r="KBR881" s="2"/>
      <c r="KBS881" s="2"/>
      <c r="KBT881" s="2"/>
      <c r="KBU881" s="2"/>
      <c r="KBV881" s="2"/>
      <c r="KBW881" s="2"/>
      <c r="KBX881" s="2"/>
      <c r="KBY881" s="2"/>
      <c r="KBZ881" s="2"/>
      <c r="KCA881" s="2"/>
      <c r="KCB881" s="2"/>
      <c r="KCC881" s="2"/>
      <c r="KCD881" s="2"/>
      <c r="KCE881" s="2"/>
      <c r="KCF881" s="2"/>
      <c r="KCG881" s="2"/>
      <c r="KCH881" s="2"/>
      <c r="KCI881" s="2"/>
      <c r="KCJ881" s="2"/>
      <c r="KCK881" s="2"/>
      <c r="KCL881" s="2"/>
      <c r="KCM881" s="2"/>
      <c r="KCN881" s="2"/>
      <c r="KCO881" s="2"/>
      <c r="KCP881" s="2"/>
      <c r="KCQ881" s="2"/>
      <c r="KCR881" s="2"/>
      <c r="KCS881" s="2"/>
      <c r="KCT881" s="2"/>
      <c r="KCU881" s="2"/>
      <c r="KCV881" s="2"/>
      <c r="KCW881" s="2"/>
      <c r="KCX881" s="2"/>
      <c r="KCY881" s="2"/>
      <c r="KCZ881" s="2"/>
      <c r="KDA881" s="2"/>
      <c r="KDB881" s="2"/>
      <c r="KDC881" s="2"/>
      <c r="KDD881" s="2"/>
      <c r="KDE881" s="2"/>
      <c r="KDF881" s="2"/>
      <c r="KDG881" s="2"/>
      <c r="KDH881" s="2"/>
      <c r="KDI881" s="2"/>
      <c r="KDJ881" s="2"/>
      <c r="KDK881" s="2"/>
      <c r="KDL881" s="2"/>
      <c r="KDM881" s="2"/>
      <c r="KDN881" s="2"/>
      <c r="KDO881" s="2"/>
      <c r="KDP881" s="2"/>
      <c r="KDQ881" s="2"/>
      <c r="KDR881" s="2"/>
      <c r="KDS881" s="2"/>
      <c r="KDT881" s="2"/>
      <c r="KDU881" s="2"/>
      <c r="KDV881" s="2"/>
      <c r="KDW881" s="2"/>
      <c r="KDX881" s="2"/>
      <c r="KDY881" s="2"/>
      <c r="KDZ881" s="2"/>
      <c r="KEA881" s="2"/>
      <c r="KEB881" s="2"/>
      <c r="KEC881" s="2"/>
      <c r="KED881" s="2"/>
      <c r="KEE881" s="2"/>
      <c r="KEF881" s="2"/>
      <c r="KEG881" s="2"/>
      <c r="KEH881" s="2"/>
      <c r="KEI881" s="2"/>
      <c r="KEJ881" s="2"/>
      <c r="KEK881" s="2"/>
      <c r="KEL881" s="2"/>
      <c r="KEM881" s="2"/>
      <c r="KEN881" s="2"/>
      <c r="KEO881" s="2"/>
      <c r="KEP881" s="2"/>
      <c r="KEQ881" s="2"/>
      <c r="KER881" s="2"/>
      <c r="KES881" s="2"/>
      <c r="KET881" s="2"/>
      <c r="KEU881" s="2"/>
      <c r="KEV881" s="2"/>
      <c r="KEW881" s="2"/>
      <c r="KEX881" s="2"/>
      <c r="KEY881" s="2"/>
      <c r="KEZ881" s="2"/>
      <c r="KFA881" s="2"/>
      <c r="KFB881" s="2"/>
      <c r="KFC881" s="2"/>
      <c r="KFD881" s="2"/>
      <c r="KFE881" s="2"/>
      <c r="KFF881" s="2"/>
      <c r="KFG881" s="2"/>
      <c r="KFH881" s="2"/>
      <c r="KFI881" s="2"/>
      <c r="KFJ881" s="2"/>
      <c r="KFK881" s="2"/>
      <c r="KFL881" s="2"/>
      <c r="KFM881" s="2"/>
      <c r="KFN881" s="2"/>
      <c r="KFO881" s="2"/>
      <c r="KFP881" s="2"/>
      <c r="KFQ881" s="2"/>
      <c r="KFR881" s="2"/>
      <c r="KFS881" s="2"/>
      <c r="KFT881" s="2"/>
      <c r="KFU881" s="2"/>
      <c r="KFV881" s="2"/>
      <c r="KFW881" s="2"/>
      <c r="KFX881" s="2"/>
      <c r="KFY881" s="2"/>
      <c r="KFZ881" s="2"/>
      <c r="KGA881" s="2"/>
      <c r="KGB881" s="2"/>
      <c r="KGC881" s="2"/>
      <c r="KGD881" s="2"/>
      <c r="KGE881" s="2"/>
      <c r="KGF881" s="2"/>
      <c r="KGG881" s="2"/>
      <c r="KGH881" s="2"/>
      <c r="KGI881" s="2"/>
      <c r="KGJ881" s="2"/>
      <c r="KGK881" s="2"/>
      <c r="KGL881" s="2"/>
      <c r="KGM881" s="2"/>
      <c r="KGN881" s="2"/>
      <c r="KGO881" s="2"/>
      <c r="KGP881" s="2"/>
      <c r="KGQ881" s="2"/>
      <c r="KGR881" s="2"/>
      <c r="KGS881" s="2"/>
      <c r="KGT881" s="2"/>
      <c r="KGU881" s="2"/>
      <c r="KGV881" s="2"/>
      <c r="KGW881" s="2"/>
      <c r="KGX881" s="2"/>
      <c r="KGY881" s="2"/>
      <c r="KGZ881" s="2"/>
      <c r="KHA881" s="2"/>
      <c r="KHB881" s="2"/>
      <c r="KHC881" s="2"/>
      <c r="KHD881" s="2"/>
      <c r="KHE881" s="2"/>
      <c r="KHF881" s="2"/>
      <c r="KHG881" s="2"/>
      <c r="KHH881" s="2"/>
      <c r="KHI881" s="2"/>
      <c r="KHJ881" s="2"/>
      <c r="KHK881" s="2"/>
      <c r="KHL881" s="2"/>
      <c r="KHM881" s="2"/>
      <c r="KHN881" s="2"/>
      <c r="KHO881" s="2"/>
      <c r="KHP881" s="2"/>
      <c r="KHQ881" s="2"/>
      <c r="KHR881" s="2"/>
      <c r="KHS881" s="2"/>
      <c r="KHT881" s="2"/>
      <c r="KHU881" s="2"/>
      <c r="KHV881" s="2"/>
      <c r="KHW881" s="2"/>
      <c r="KHX881" s="2"/>
      <c r="KHY881" s="2"/>
      <c r="KHZ881" s="2"/>
      <c r="KIA881" s="2"/>
      <c r="KIB881" s="2"/>
      <c r="KIC881" s="2"/>
      <c r="KID881" s="2"/>
      <c r="KIE881" s="2"/>
      <c r="KIF881" s="2"/>
      <c r="KIG881" s="2"/>
      <c r="KIH881" s="2"/>
      <c r="KII881" s="2"/>
      <c r="KIJ881" s="2"/>
      <c r="KIK881" s="2"/>
      <c r="KIL881" s="2"/>
      <c r="KIM881" s="2"/>
      <c r="KIN881" s="2"/>
      <c r="KIO881" s="2"/>
      <c r="KIP881" s="2"/>
      <c r="KIQ881" s="2"/>
      <c r="KIR881" s="2"/>
      <c r="KIS881" s="2"/>
      <c r="KIT881" s="2"/>
      <c r="KIU881" s="2"/>
      <c r="KIV881" s="2"/>
      <c r="KIW881" s="2"/>
      <c r="KIX881" s="2"/>
      <c r="KIY881" s="2"/>
      <c r="KIZ881" s="2"/>
      <c r="KJA881" s="2"/>
      <c r="KJB881" s="2"/>
      <c r="KJC881" s="2"/>
      <c r="KJD881" s="2"/>
      <c r="KJE881" s="2"/>
      <c r="KJF881" s="2"/>
      <c r="KJG881" s="2"/>
      <c r="KJH881" s="2"/>
      <c r="KJI881" s="2"/>
      <c r="KJJ881" s="2"/>
      <c r="KJK881" s="2"/>
      <c r="KJL881" s="2"/>
      <c r="KJM881" s="2"/>
      <c r="KJN881" s="2"/>
      <c r="KJO881" s="2"/>
      <c r="KJP881" s="2"/>
      <c r="KJQ881" s="2"/>
      <c r="KJR881" s="2"/>
      <c r="KJS881" s="2"/>
      <c r="KJT881" s="2"/>
      <c r="KJU881" s="2"/>
      <c r="KJV881" s="2"/>
      <c r="KJW881" s="2"/>
      <c r="KJX881" s="2"/>
      <c r="KJY881" s="2"/>
      <c r="KJZ881" s="2"/>
      <c r="KKA881" s="2"/>
      <c r="KKB881" s="2"/>
      <c r="KKC881" s="2"/>
      <c r="KKD881" s="2"/>
      <c r="KKE881" s="2"/>
      <c r="KKF881" s="2"/>
      <c r="KKG881" s="2"/>
      <c r="KKH881" s="2"/>
      <c r="KKI881" s="2"/>
      <c r="KKJ881" s="2"/>
      <c r="KKK881" s="2"/>
      <c r="KKL881" s="2"/>
      <c r="KKM881" s="2"/>
      <c r="KKN881" s="2"/>
      <c r="KKO881" s="2"/>
      <c r="KKP881" s="2"/>
      <c r="KKQ881" s="2"/>
      <c r="KKR881" s="2"/>
      <c r="KKS881" s="2"/>
      <c r="KKT881" s="2"/>
      <c r="KKU881" s="2"/>
      <c r="KKV881" s="2"/>
      <c r="KKW881" s="2"/>
      <c r="KKX881" s="2"/>
      <c r="KKY881" s="2"/>
      <c r="KKZ881" s="2"/>
      <c r="KLA881" s="2"/>
      <c r="KLB881" s="2"/>
      <c r="KLC881" s="2"/>
      <c r="KLD881" s="2"/>
      <c r="KLE881" s="2"/>
      <c r="KLF881" s="2"/>
      <c r="KLG881" s="2"/>
      <c r="KLH881" s="2"/>
      <c r="KLI881" s="2"/>
      <c r="KLJ881" s="2"/>
      <c r="KLK881" s="2"/>
      <c r="KLL881" s="2"/>
      <c r="KLM881" s="2"/>
      <c r="KLN881" s="2"/>
      <c r="KLO881" s="2"/>
      <c r="KLP881" s="2"/>
      <c r="KLQ881" s="2"/>
      <c r="KLR881" s="2"/>
      <c r="KLS881" s="2"/>
      <c r="KLT881" s="2"/>
      <c r="KLU881" s="2"/>
      <c r="KLV881" s="2"/>
      <c r="KLW881" s="2"/>
      <c r="KLX881" s="2"/>
      <c r="KLY881" s="2"/>
      <c r="KLZ881" s="2"/>
      <c r="KMA881" s="2"/>
      <c r="KMB881" s="2"/>
      <c r="KMC881" s="2"/>
      <c r="KMD881" s="2"/>
      <c r="KME881" s="2"/>
      <c r="KMF881" s="2"/>
      <c r="KMG881" s="2"/>
      <c r="KMH881" s="2"/>
      <c r="KMI881" s="2"/>
      <c r="KMJ881" s="2"/>
      <c r="KMK881" s="2"/>
      <c r="KML881" s="2"/>
      <c r="KMM881" s="2"/>
      <c r="KMN881" s="2"/>
      <c r="KMO881" s="2"/>
      <c r="KMP881" s="2"/>
      <c r="KMQ881" s="2"/>
      <c r="KMR881" s="2"/>
      <c r="KMS881" s="2"/>
      <c r="KMT881" s="2"/>
      <c r="KMU881" s="2"/>
      <c r="KMV881" s="2"/>
      <c r="KMW881" s="2"/>
      <c r="KMX881" s="2"/>
      <c r="KMY881" s="2"/>
      <c r="KMZ881" s="2"/>
      <c r="KNA881" s="2"/>
      <c r="KNB881" s="2"/>
      <c r="KNC881" s="2"/>
      <c r="KND881" s="2"/>
      <c r="KNE881" s="2"/>
      <c r="KNF881" s="2"/>
      <c r="KNG881" s="2"/>
      <c r="KNH881" s="2"/>
      <c r="KNI881" s="2"/>
      <c r="KNJ881" s="2"/>
      <c r="KNK881" s="2"/>
      <c r="KNL881" s="2"/>
      <c r="KNM881" s="2"/>
      <c r="KNN881" s="2"/>
      <c r="KNO881" s="2"/>
      <c r="KNP881" s="2"/>
      <c r="KNQ881" s="2"/>
      <c r="KNR881" s="2"/>
      <c r="KNS881" s="2"/>
      <c r="KNT881" s="2"/>
      <c r="KNU881" s="2"/>
      <c r="KNV881" s="2"/>
      <c r="KNW881" s="2"/>
      <c r="KNX881" s="2"/>
      <c r="KNY881" s="2"/>
      <c r="KNZ881" s="2"/>
      <c r="KOA881" s="2"/>
      <c r="KOB881" s="2"/>
      <c r="KOC881" s="2"/>
      <c r="KOD881" s="2"/>
      <c r="KOE881" s="2"/>
      <c r="KOF881" s="2"/>
      <c r="KOG881" s="2"/>
      <c r="KOH881" s="2"/>
      <c r="KOI881" s="2"/>
      <c r="KOJ881" s="2"/>
      <c r="KOK881" s="2"/>
      <c r="KOL881" s="2"/>
      <c r="KOM881" s="2"/>
      <c r="KON881" s="2"/>
      <c r="KOO881" s="2"/>
      <c r="KOP881" s="2"/>
      <c r="KOQ881" s="2"/>
      <c r="KOR881" s="2"/>
      <c r="KOS881" s="2"/>
      <c r="KOT881" s="2"/>
      <c r="KOU881" s="2"/>
      <c r="KOV881" s="2"/>
      <c r="KOW881" s="2"/>
      <c r="KOX881" s="2"/>
      <c r="KOY881" s="2"/>
      <c r="KOZ881" s="2"/>
      <c r="KPA881" s="2"/>
      <c r="KPB881" s="2"/>
      <c r="KPC881" s="2"/>
      <c r="KPD881" s="2"/>
      <c r="KPE881" s="2"/>
      <c r="KPF881" s="2"/>
      <c r="KPG881" s="2"/>
      <c r="KPH881" s="2"/>
      <c r="KPI881" s="2"/>
      <c r="KPJ881" s="2"/>
      <c r="KPK881" s="2"/>
      <c r="KPL881" s="2"/>
      <c r="KPM881" s="2"/>
      <c r="KPN881" s="2"/>
      <c r="KPO881" s="2"/>
      <c r="KPP881" s="2"/>
      <c r="KPQ881" s="2"/>
      <c r="KPR881" s="2"/>
      <c r="KPS881" s="2"/>
      <c r="KPT881" s="2"/>
      <c r="KPU881" s="2"/>
      <c r="KPV881" s="2"/>
      <c r="KPW881" s="2"/>
      <c r="KPX881" s="2"/>
      <c r="KPY881" s="2"/>
      <c r="KPZ881" s="2"/>
      <c r="KQA881" s="2"/>
      <c r="KQB881" s="2"/>
      <c r="KQC881" s="2"/>
      <c r="KQD881" s="2"/>
      <c r="KQE881" s="2"/>
      <c r="KQF881" s="2"/>
      <c r="KQG881" s="2"/>
      <c r="KQH881" s="2"/>
      <c r="KQI881" s="2"/>
      <c r="KQJ881" s="2"/>
      <c r="KQK881" s="2"/>
      <c r="KQL881" s="2"/>
      <c r="KQM881" s="2"/>
      <c r="KQN881" s="2"/>
      <c r="KQO881" s="2"/>
      <c r="KQP881" s="2"/>
      <c r="KQQ881" s="2"/>
      <c r="KQR881" s="2"/>
      <c r="KQS881" s="2"/>
      <c r="KQT881" s="2"/>
      <c r="KQU881" s="2"/>
      <c r="KQV881" s="2"/>
      <c r="KQW881" s="2"/>
      <c r="KQX881" s="2"/>
      <c r="KQY881" s="2"/>
      <c r="KQZ881" s="2"/>
      <c r="KRA881" s="2"/>
      <c r="KRB881" s="2"/>
      <c r="KRC881" s="2"/>
      <c r="KRD881" s="2"/>
      <c r="KRE881" s="2"/>
      <c r="KRF881" s="2"/>
      <c r="KRG881" s="2"/>
      <c r="KRH881" s="2"/>
      <c r="KRI881" s="2"/>
      <c r="KRJ881" s="2"/>
      <c r="KRK881" s="2"/>
      <c r="KRL881" s="2"/>
      <c r="KRM881" s="2"/>
      <c r="KRN881" s="2"/>
      <c r="KRO881" s="2"/>
      <c r="KRP881" s="2"/>
      <c r="KRQ881" s="2"/>
      <c r="KRR881" s="2"/>
      <c r="KRS881" s="2"/>
      <c r="KRT881" s="2"/>
      <c r="KRU881" s="2"/>
      <c r="KRV881" s="2"/>
      <c r="KRW881" s="2"/>
      <c r="KRX881" s="2"/>
      <c r="KRY881" s="2"/>
      <c r="KRZ881" s="2"/>
      <c r="KSA881" s="2"/>
      <c r="KSB881" s="2"/>
      <c r="KSC881" s="2"/>
      <c r="KSD881" s="2"/>
      <c r="KSE881" s="2"/>
      <c r="KSF881" s="2"/>
      <c r="KSG881" s="2"/>
      <c r="KSH881" s="2"/>
      <c r="KSI881" s="2"/>
      <c r="KSJ881" s="2"/>
      <c r="KSK881" s="2"/>
      <c r="KSL881" s="2"/>
      <c r="KSM881" s="2"/>
      <c r="KSN881" s="2"/>
      <c r="KSO881" s="2"/>
      <c r="KSP881" s="2"/>
      <c r="KSQ881" s="2"/>
      <c r="KSR881" s="2"/>
      <c r="KSS881" s="2"/>
      <c r="KST881" s="2"/>
      <c r="KSU881" s="2"/>
      <c r="KSV881" s="2"/>
      <c r="KSW881" s="2"/>
      <c r="KSX881" s="2"/>
      <c r="KSY881" s="2"/>
      <c r="KSZ881" s="2"/>
      <c r="KTA881" s="2"/>
      <c r="KTB881" s="2"/>
      <c r="KTC881" s="2"/>
      <c r="KTD881" s="2"/>
      <c r="KTE881" s="2"/>
      <c r="KTF881" s="2"/>
      <c r="KTG881" s="2"/>
      <c r="KTH881" s="2"/>
      <c r="KTI881" s="2"/>
      <c r="KTJ881" s="2"/>
      <c r="KTK881" s="2"/>
      <c r="KTL881" s="2"/>
      <c r="KTM881" s="2"/>
      <c r="KTN881" s="2"/>
      <c r="KTO881" s="2"/>
      <c r="KTP881" s="2"/>
      <c r="KTQ881" s="2"/>
      <c r="KTR881" s="2"/>
      <c r="KTS881" s="2"/>
      <c r="KTT881" s="2"/>
      <c r="KTU881" s="2"/>
      <c r="KTV881" s="2"/>
      <c r="KTW881" s="2"/>
      <c r="KTX881" s="2"/>
      <c r="KTY881" s="2"/>
      <c r="KTZ881" s="2"/>
      <c r="KUA881" s="2"/>
      <c r="KUB881" s="2"/>
      <c r="KUC881" s="2"/>
      <c r="KUD881" s="2"/>
      <c r="KUE881" s="2"/>
      <c r="KUF881" s="2"/>
      <c r="KUG881" s="2"/>
      <c r="KUH881" s="2"/>
      <c r="KUI881" s="2"/>
      <c r="KUJ881" s="2"/>
      <c r="KUK881" s="2"/>
      <c r="KUL881" s="2"/>
      <c r="KUM881" s="2"/>
      <c r="KUN881" s="2"/>
      <c r="KUO881" s="2"/>
      <c r="KUP881" s="2"/>
      <c r="KUQ881" s="2"/>
      <c r="KUR881" s="2"/>
      <c r="KUS881" s="2"/>
      <c r="KUT881" s="2"/>
      <c r="KUU881" s="2"/>
      <c r="KUV881" s="2"/>
      <c r="KUW881" s="2"/>
      <c r="KUX881" s="2"/>
      <c r="KUY881" s="2"/>
      <c r="KUZ881" s="2"/>
      <c r="KVA881" s="2"/>
      <c r="KVB881" s="2"/>
      <c r="KVC881" s="2"/>
      <c r="KVD881" s="2"/>
      <c r="KVE881" s="2"/>
      <c r="KVF881" s="2"/>
      <c r="KVG881" s="2"/>
      <c r="KVH881" s="2"/>
      <c r="KVI881" s="2"/>
      <c r="KVJ881" s="2"/>
      <c r="KVK881" s="2"/>
      <c r="KVL881" s="2"/>
      <c r="KVM881" s="2"/>
      <c r="KVN881" s="2"/>
      <c r="KVO881" s="2"/>
      <c r="KVP881" s="2"/>
      <c r="KVQ881" s="2"/>
      <c r="KVR881" s="2"/>
      <c r="KVS881" s="2"/>
      <c r="KVT881" s="2"/>
      <c r="KVU881" s="2"/>
      <c r="KVV881" s="2"/>
      <c r="KVW881" s="2"/>
      <c r="KVX881" s="2"/>
      <c r="KVY881" s="2"/>
      <c r="KVZ881" s="2"/>
      <c r="KWA881" s="2"/>
      <c r="KWB881" s="2"/>
      <c r="KWC881" s="2"/>
      <c r="KWD881" s="2"/>
      <c r="KWE881" s="2"/>
      <c r="KWF881" s="2"/>
      <c r="KWG881" s="2"/>
      <c r="KWH881" s="2"/>
      <c r="KWI881" s="2"/>
      <c r="KWJ881" s="2"/>
      <c r="KWK881" s="2"/>
      <c r="KWL881" s="2"/>
      <c r="KWM881" s="2"/>
      <c r="KWN881" s="2"/>
      <c r="KWO881" s="2"/>
      <c r="KWP881" s="2"/>
      <c r="KWQ881" s="2"/>
      <c r="KWR881" s="2"/>
      <c r="KWS881" s="2"/>
      <c r="KWT881" s="2"/>
      <c r="KWU881" s="2"/>
      <c r="KWV881" s="2"/>
      <c r="KWW881" s="2"/>
      <c r="KWX881" s="2"/>
      <c r="KWY881" s="2"/>
      <c r="KWZ881" s="2"/>
      <c r="KXA881" s="2"/>
      <c r="KXB881" s="2"/>
      <c r="KXC881" s="2"/>
      <c r="KXD881" s="2"/>
      <c r="KXE881" s="2"/>
      <c r="KXF881" s="2"/>
      <c r="KXG881" s="2"/>
      <c r="KXH881" s="2"/>
      <c r="KXI881" s="2"/>
      <c r="KXJ881" s="2"/>
      <c r="KXK881" s="2"/>
      <c r="KXL881" s="2"/>
      <c r="KXM881" s="2"/>
      <c r="KXN881" s="2"/>
      <c r="KXO881" s="2"/>
      <c r="KXP881" s="2"/>
      <c r="KXQ881" s="2"/>
      <c r="KXR881" s="2"/>
      <c r="KXS881" s="2"/>
      <c r="KXT881" s="2"/>
      <c r="KXU881" s="2"/>
      <c r="KXV881" s="2"/>
      <c r="KXW881" s="2"/>
      <c r="KXX881" s="2"/>
      <c r="KXY881" s="2"/>
      <c r="KXZ881" s="2"/>
      <c r="KYA881" s="2"/>
      <c r="KYB881" s="2"/>
      <c r="KYC881" s="2"/>
      <c r="KYD881" s="2"/>
      <c r="KYE881" s="2"/>
      <c r="KYF881" s="2"/>
      <c r="KYG881" s="2"/>
      <c r="KYH881" s="2"/>
      <c r="KYI881" s="2"/>
      <c r="KYJ881" s="2"/>
      <c r="KYK881" s="2"/>
      <c r="KYL881" s="2"/>
      <c r="KYM881" s="2"/>
      <c r="KYN881" s="2"/>
      <c r="KYO881" s="2"/>
      <c r="KYP881" s="2"/>
      <c r="KYQ881" s="2"/>
      <c r="KYR881" s="2"/>
      <c r="KYS881" s="2"/>
      <c r="KYT881" s="2"/>
      <c r="KYU881" s="2"/>
      <c r="KYV881" s="2"/>
      <c r="KYW881" s="2"/>
      <c r="KYX881" s="2"/>
      <c r="KYY881" s="2"/>
      <c r="KYZ881" s="2"/>
      <c r="KZA881" s="2"/>
      <c r="KZB881" s="2"/>
      <c r="KZC881" s="2"/>
      <c r="KZD881" s="2"/>
      <c r="KZE881" s="2"/>
      <c r="KZF881" s="2"/>
      <c r="KZG881" s="2"/>
      <c r="KZH881" s="2"/>
      <c r="KZI881" s="2"/>
      <c r="KZJ881" s="2"/>
      <c r="KZK881" s="2"/>
      <c r="KZL881" s="2"/>
      <c r="KZM881" s="2"/>
      <c r="KZN881" s="2"/>
      <c r="KZO881" s="2"/>
      <c r="KZP881" s="2"/>
      <c r="KZQ881" s="2"/>
      <c r="KZR881" s="2"/>
      <c r="KZS881" s="2"/>
      <c r="KZT881" s="2"/>
      <c r="KZU881" s="2"/>
      <c r="KZV881" s="2"/>
      <c r="KZW881" s="2"/>
      <c r="KZX881" s="2"/>
      <c r="KZY881" s="2"/>
      <c r="KZZ881" s="2"/>
      <c r="LAA881" s="2"/>
      <c r="LAB881" s="2"/>
      <c r="LAC881" s="2"/>
      <c r="LAD881" s="2"/>
      <c r="LAE881" s="2"/>
      <c r="LAF881" s="2"/>
      <c r="LAG881" s="2"/>
      <c r="LAH881" s="2"/>
      <c r="LAI881" s="2"/>
      <c r="LAJ881" s="2"/>
      <c r="LAK881" s="2"/>
      <c r="LAL881" s="2"/>
      <c r="LAM881" s="2"/>
      <c r="LAN881" s="2"/>
      <c r="LAO881" s="2"/>
      <c r="LAP881" s="2"/>
      <c r="LAQ881" s="2"/>
      <c r="LAR881" s="2"/>
      <c r="LAS881" s="2"/>
      <c r="LAT881" s="2"/>
      <c r="LAU881" s="2"/>
      <c r="LAV881" s="2"/>
      <c r="LAW881" s="2"/>
      <c r="LAX881" s="2"/>
      <c r="LAY881" s="2"/>
      <c r="LAZ881" s="2"/>
      <c r="LBA881" s="2"/>
      <c r="LBB881" s="2"/>
      <c r="LBC881" s="2"/>
      <c r="LBD881" s="2"/>
      <c r="LBE881" s="2"/>
      <c r="LBF881" s="2"/>
      <c r="LBG881" s="2"/>
      <c r="LBH881" s="2"/>
      <c r="LBI881" s="2"/>
      <c r="LBJ881" s="2"/>
      <c r="LBK881" s="2"/>
      <c r="LBL881" s="2"/>
      <c r="LBM881" s="2"/>
      <c r="LBN881" s="2"/>
      <c r="LBO881" s="2"/>
      <c r="LBP881" s="2"/>
      <c r="LBQ881" s="2"/>
      <c r="LBR881" s="2"/>
      <c r="LBS881" s="2"/>
      <c r="LBT881" s="2"/>
      <c r="LBU881" s="2"/>
      <c r="LBV881" s="2"/>
      <c r="LBW881" s="2"/>
      <c r="LBX881" s="2"/>
      <c r="LBY881" s="2"/>
      <c r="LBZ881" s="2"/>
      <c r="LCA881" s="2"/>
      <c r="LCB881" s="2"/>
      <c r="LCC881" s="2"/>
      <c r="LCD881" s="2"/>
      <c r="LCE881" s="2"/>
      <c r="LCF881" s="2"/>
      <c r="LCG881" s="2"/>
      <c r="LCH881" s="2"/>
      <c r="LCI881" s="2"/>
      <c r="LCJ881" s="2"/>
      <c r="LCK881" s="2"/>
      <c r="LCL881" s="2"/>
      <c r="LCM881" s="2"/>
      <c r="LCN881" s="2"/>
      <c r="LCO881" s="2"/>
      <c r="LCP881" s="2"/>
      <c r="LCQ881" s="2"/>
      <c r="LCR881" s="2"/>
      <c r="LCS881" s="2"/>
      <c r="LCT881" s="2"/>
      <c r="LCU881" s="2"/>
      <c r="LCV881" s="2"/>
      <c r="LCW881" s="2"/>
      <c r="LCX881" s="2"/>
      <c r="LCY881" s="2"/>
      <c r="LCZ881" s="2"/>
      <c r="LDA881" s="2"/>
      <c r="LDB881" s="2"/>
      <c r="LDC881" s="2"/>
      <c r="LDD881" s="2"/>
      <c r="LDE881" s="2"/>
      <c r="LDF881" s="2"/>
      <c r="LDG881" s="2"/>
      <c r="LDH881" s="2"/>
      <c r="LDI881" s="2"/>
      <c r="LDJ881" s="2"/>
      <c r="LDK881" s="2"/>
      <c r="LDL881" s="2"/>
      <c r="LDM881" s="2"/>
      <c r="LDN881" s="2"/>
      <c r="LDO881" s="2"/>
      <c r="LDP881" s="2"/>
      <c r="LDQ881" s="2"/>
      <c r="LDR881" s="2"/>
      <c r="LDS881" s="2"/>
      <c r="LDT881" s="2"/>
      <c r="LDU881" s="2"/>
      <c r="LDV881" s="2"/>
      <c r="LDW881" s="2"/>
      <c r="LDX881" s="2"/>
      <c r="LDY881" s="2"/>
      <c r="LDZ881" s="2"/>
      <c r="LEA881" s="2"/>
      <c r="LEB881" s="2"/>
      <c r="LEC881" s="2"/>
      <c r="LED881" s="2"/>
      <c r="LEE881" s="2"/>
      <c r="LEF881" s="2"/>
      <c r="LEG881" s="2"/>
      <c r="LEH881" s="2"/>
      <c r="LEI881" s="2"/>
      <c r="LEJ881" s="2"/>
      <c r="LEK881" s="2"/>
      <c r="LEL881" s="2"/>
      <c r="LEM881" s="2"/>
      <c r="LEN881" s="2"/>
      <c r="LEO881" s="2"/>
      <c r="LEP881" s="2"/>
      <c r="LEQ881" s="2"/>
      <c r="LER881" s="2"/>
      <c r="LES881" s="2"/>
      <c r="LET881" s="2"/>
      <c r="LEU881" s="2"/>
      <c r="LEV881" s="2"/>
      <c r="LEW881" s="2"/>
      <c r="LEX881" s="2"/>
      <c r="LEY881" s="2"/>
      <c r="LEZ881" s="2"/>
      <c r="LFA881" s="2"/>
      <c r="LFB881" s="2"/>
      <c r="LFC881" s="2"/>
      <c r="LFD881" s="2"/>
      <c r="LFE881" s="2"/>
      <c r="LFF881" s="2"/>
      <c r="LFG881" s="2"/>
      <c r="LFH881" s="2"/>
      <c r="LFI881" s="2"/>
      <c r="LFJ881" s="2"/>
      <c r="LFK881" s="2"/>
      <c r="LFL881" s="2"/>
      <c r="LFM881" s="2"/>
      <c r="LFN881" s="2"/>
      <c r="LFO881" s="2"/>
      <c r="LFP881" s="2"/>
      <c r="LFQ881" s="2"/>
      <c r="LFR881" s="2"/>
      <c r="LFS881" s="2"/>
      <c r="LFT881" s="2"/>
      <c r="LFU881" s="2"/>
      <c r="LFV881" s="2"/>
      <c r="LFW881" s="2"/>
      <c r="LFX881" s="2"/>
      <c r="LFY881" s="2"/>
      <c r="LFZ881" s="2"/>
      <c r="LGA881" s="2"/>
      <c r="LGB881" s="2"/>
      <c r="LGC881" s="2"/>
      <c r="LGD881" s="2"/>
      <c r="LGE881" s="2"/>
      <c r="LGF881" s="2"/>
      <c r="LGG881" s="2"/>
      <c r="LGH881" s="2"/>
      <c r="LGI881" s="2"/>
      <c r="LGJ881" s="2"/>
      <c r="LGK881" s="2"/>
      <c r="LGL881" s="2"/>
      <c r="LGM881" s="2"/>
      <c r="LGN881" s="2"/>
      <c r="LGO881" s="2"/>
      <c r="LGP881" s="2"/>
      <c r="LGQ881" s="2"/>
      <c r="LGR881" s="2"/>
      <c r="LGS881" s="2"/>
      <c r="LGT881" s="2"/>
      <c r="LGU881" s="2"/>
      <c r="LGV881" s="2"/>
      <c r="LGW881" s="2"/>
      <c r="LGX881" s="2"/>
      <c r="LGY881" s="2"/>
      <c r="LGZ881" s="2"/>
      <c r="LHA881" s="2"/>
      <c r="LHB881" s="2"/>
      <c r="LHC881" s="2"/>
      <c r="LHD881" s="2"/>
      <c r="LHE881" s="2"/>
      <c r="LHF881" s="2"/>
      <c r="LHG881" s="2"/>
      <c r="LHH881" s="2"/>
      <c r="LHI881" s="2"/>
      <c r="LHJ881" s="2"/>
      <c r="LHK881" s="2"/>
      <c r="LHL881" s="2"/>
      <c r="LHM881" s="2"/>
      <c r="LHN881" s="2"/>
      <c r="LHO881" s="2"/>
      <c r="LHP881" s="2"/>
      <c r="LHQ881" s="2"/>
      <c r="LHR881" s="2"/>
      <c r="LHS881" s="2"/>
      <c r="LHT881" s="2"/>
      <c r="LHU881" s="2"/>
      <c r="LHV881" s="2"/>
      <c r="LHW881" s="2"/>
      <c r="LHX881" s="2"/>
      <c r="LHY881" s="2"/>
      <c r="LHZ881" s="2"/>
      <c r="LIA881" s="2"/>
      <c r="LIB881" s="2"/>
      <c r="LIC881" s="2"/>
      <c r="LID881" s="2"/>
      <c r="LIE881" s="2"/>
      <c r="LIF881" s="2"/>
      <c r="LIG881" s="2"/>
      <c r="LIH881" s="2"/>
      <c r="LII881" s="2"/>
      <c r="LIJ881" s="2"/>
      <c r="LIK881" s="2"/>
      <c r="LIL881" s="2"/>
      <c r="LIM881" s="2"/>
      <c r="LIN881" s="2"/>
      <c r="LIO881" s="2"/>
      <c r="LIP881" s="2"/>
      <c r="LIQ881" s="2"/>
      <c r="LIR881" s="2"/>
      <c r="LIS881" s="2"/>
      <c r="LIT881" s="2"/>
      <c r="LIU881" s="2"/>
      <c r="LIV881" s="2"/>
      <c r="LIW881" s="2"/>
      <c r="LIX881" s="2"/>
      <c r="LIY881" s="2"/>
      <c r="LIZ881" s="2"/>
      <c r="LJA881" s="2"/>
      <c r="LJB881" s="2"/>
      <c r="LJC881" s="2"/>
      <c r="LJD881" s="2"/>
      <c r="LJE881" s="2"/>
      <c r="LJF881" s="2"/>
      <c r="LJG881" s="2"/>
      <c r="LJH881" s="2"/>
      <c r="LJI881" s="2"/>
      <c r="LJJ881" s="2"/>
      <c r="LJK881" s="2"/>
      <c r="LJL881" s="2"/>
      <c r="LJM881" s="2"/>
      <c r="LJN881" s="2"/>
      <c r="LJO881" s="2"/>
      <c r="LJP881" s="2"/>
      <c r="LJQ881" s="2"/>
      <c r="LJR881" s="2"/>
      <c r="LJS881" s="2"/>
      <c r="LJT881" s="2"/>
      <c r="LJU881" s="2"/>
      <c r="LJV881" s="2"/>
      <c r="LJW881" s="2"/>
      <c r="LJX881" s="2"/>
      <c r="LJY881" s="2"/>
      <c r="LJZ881" s="2"/>
      <c r="LKA881" s="2"/>
      <c r="LKB881" s="2"/>
      <c r="LKC881" s="2"/>
      <c r="LKD881" s="2"/>
      <c r="LKE881" s="2"/>
      <c r="LKF881" s="2"/>
      <c r="LKG881" s="2"/>
      <c r="LKH881" s="2"/>
      <c r="LKI881" s="2"/>
      <c r="LKJ881" s="2"/>
      <c r="LKK881" s="2"/>
      <c r="LKL881" s="2"/>
      <c r="LKM881" s="2"/>
      <c r="LKN881" s="2"/>
      <c r="LKO881" s="2"/>
      <c r="LKP881" s="2"/>
      <c r="LKQ881" s="2"/>
      <c r="LKR881" s="2"/>
      <c r="LKS881" s="2"/>
      <c r="LKT881" s="2"/>
      <c r="LKU881" s="2"/>
      <c r="LKV881" s="2"/>
      <c r="LKW881" s="2"/>
      <c r="LKX881" s="2"/>
      <c r="LKY881" s="2"/>
      <c r="LKZ881" s="2"/>
      <c r="LLA881" s="2"/>
      <c r="LLB881" s="2"/>
      <c r="LLC881" s="2"/>
      <c r="LLD881" s="2"/>
      <c r="LLE881" s="2"/>
      <c r="LLF881" s="2"/>
      <c r="LLG881" s="2"/>
      <c r="LLH881" s="2"/>
      <c r="LLI881" s="2"/>
      <c r="LLJ881" s="2"/>
      <c r="LLK881" s="2"/>
      <c r="LLL881" s="2"/>
      <c r="LLM881" s="2"/>
      <c r="LLN881" s="2"/>
      <c r="LLO881" s="2"/>
      <c r="LLP881" s="2"/>
      <c r="LLQ881" s="2"/>
      <c r="LLR881" s="2"/>
      <c r="LLS881" s="2"/>
      <c r="LLT881" s="2"/>
      <c r="LLU881" s="2"/>
      <c r="LLV881" s="2"/>
      <c r="LLW881" s="2"/>
      <c r="LLX881" s="2"/>
      <c r="LLY881" s="2"/>
      <c r="LLZ881" s="2"/>
      <c r="LMA881" s="2"/>
      <c r="LMB881" s="2"/>
      <c r="LMC881" s="2"/>
      <c r="LMD881" s="2"/>
      <c r="LME881" s="2"/>
      <c r="LMF881" s="2"/>
      <c r="LMG881" s="2"/>
      <c r="LMH881" s="2"/>
      <c r="LMI881" s="2"/>
      <c r="LMJ881" s="2"/>
      <c r="LMK881" s="2"/>
      <c r="LML881" s="2"/>
      <c r="LMM881" s="2"/>
      <c r="LMN881" s="2"/>
      <c r="LMO881" s="2"/>
      <c r="LMP881" s="2"/>
      <c r="LMQ881" s="2"/>
      <c r="LMR881" s="2"/>
      <c r="LMS881" s="2"/>
      <c r="LMT881" s="2"/>
      <c r="LMU881" s="2"/>
      <c r="LMV881" s="2"/>
      <c r="LMW881" s="2"/>
      <c r="LMX881" s="2"/>
      <c r="LMY881" s="2"/>
      <c r="LMZ881" s="2"/>
      <c r="LNA881" s="2"/>
      <c r="LNB881" s="2"/>
      <c r="LNC881" s="2"/>
      <c r="LND881" s="2"/>
      <c r="LNE881" s="2"/>
      <c r="LNF881" s="2"/>
      <c r="LNG881" s="2"/>
      <c r="LNH881" s="2"/>
      <c r="LNI881" s="2"/>
      <c r="LNJ881" s="2"/>
      <c r="LNK881" s="2"/>
      <c r="LNL881" s="2"/>
      <c r="LNM881" s="2"/>
      <c r="LNN881" s="2"/>
      <c r="LNO881" s="2"/>
      <c r="LNP881" s="2"/>
      <c r="LNQ881" s="2"/>
      <c r="LNR881" s="2"/>
      <c r="LNS881" s="2"/>
      <c r="LNT881" s="2"/>
      <c r="LNU881" s="2"/>
      <c r="LNV881" s="2"/>
      <c r="LNW881" s="2"/>
      <c r="LNX881" s="2"/>
      <c r="LNY881" s="2"/>
      <c r="LNZ881" s="2"/>
      <c r="LOA881" s="2"/>
      <c r="LOB881" s="2"/>
      <c r="LOC881" s="2"/>
      <c r="LOD881" s="2"/>
      <c r="LOE881" s="2"/>
      <c r="LOF881" s="2"/>
      <c r="LOG881" s="2"/>
      <c r="LOH881" s="2"/>
      <c r="LOI881" s="2"/>
      <c r="LOJ881" s="2"/>
      <c r="LOK881" s="2"/>
      <c r="LOL881" s="2"/>
      <c r="LOM881" s="2"/>
      <c r="LON881" s="2"/>
      <c r="LOO881" s="2"/>
      <c r="LOP881" s="2"/>
      <c r="LOQ881" s="2"/>
      <c r="LOR881" s="2"/>
      <c r="LOS881" s="2"/>
      <c r="LOT881" s="2"/>
      <c r="LOU881" s="2"/>
      <c r="LOV881" s="2"/>
      <c r="LOW881" s="2"/>
      <c r="LOX881" s="2"/>
      <c r="LOY881" s="2"/>
      <c r="LOZ881" s="2"/>
      <c r="LPA881" s="2"/>
      <c r="LPB881" s="2"/>
      <c r="LPC881" s="2"/>
      <c r="LPD881" s="2"/>
      <c r="LPE881" s="2"/>
      <c r="LPF881" s="2"/>
      <c r="LPG881" s="2"/>
      <c r="LPH881" s="2"/>
      <c r="LPI881" s="2"/>
      <c r="LPJ881" s="2"/>
      <c r="LPK881" s="2"/>
      <c r="LPL881" s="2"/>
      <c r="LPM881" s="2"/>
      <c r="LPN881" s="2"/>
      <c r="LPO881" s="2"/>
      <c r="LPP881" s="2"/>
      <c r="LPQ881" s="2"/>
      <c r="LPR881" s="2"/>
      <c r="LPS881" s="2"/>
      <c r="LPT881" s="2"/>
      <c r="LPU881" s="2"/>
      <c r="LPV881" s="2"/>
      <c r="LPW881" s="2"/>
      <c r="LPX881" s="2"/>
      <c r="LPY881" s="2"/>
      <c r="LPZ881" s="2"/>
      <c r="LQA881" s="2"/>
      <c r="LQB881" s="2"/>
      <c r="LQC881" s="2"/>
      <c r="LQD881" s="2"/>
      <c r="LQE881" s="2"/>
      <c r="LQF881" s="2"/>
      <c r="LQG881" s="2"/>
      <c r="LQH881" s="2"/>
      <c r="LQI881" s="2"/>
      <c r="LQJ881" s="2"/>
      <c r="LQK881" s="2"/>
      <c r="LQL881" s="2"/>
      <c r="LQM881" s="2"/>
      <c r="LQN881" s="2"/>
      <c r="LQO881" s="2"/>
      <c r="LQP881" s="2"/>
      <c r="LQQ881" s="2"/>
      <c r="LQR881" s="2"/>
      <c r="LQS881" s="2"/>
      <c r="LQT881" s="2"/>
      <c r="LQU881" s="2"/>
      <c r="LQV881" s="2"/>
      <c r="LQW881" s="2"/>
      <c r="LQX881" s="2"/>
      <c r="LQY881" s="2"/>
      <c r="LQZ881" s="2"/>
      <c r="LRA881" s="2"/>
      <c r="LRB881" s="2"/>
      <c r="LRC881" s="2"/>
      <c r="LRD881" s="2"/>
      <c r="LRE881" s="2"/>
      <c r="LRF881" s="2"/>
      <c r="LRG881" s="2"/>
      <c r="LRH881" s="2"/>
      <c r="LRI881" s="2"/>
      <c r="LRJ881" s="2"/>
      <c r="LRK881" s="2"/>
      <c r="LRL881" s="2"/>
      <c r="LRM881" s="2"/>
      <c r="LRN881" s="2"/>
      <c r="LRO881" s="2"/>
      <c r="LRP881" s="2"/>
      <c r="LRQ881" s="2"/>
      <c r="LRR881" s="2"/>
      <c r="LRS881" s="2"/>
      <c r="LRT881" s="2"/>
      <c r="LRU881" s="2"/>
      <c r="LRV881" s="2"/>
      <c r="LRW881" s="2"/>
      <c r="LRX881" s="2"/>
      <c r="LRY881" s="2"/>
      <c r="LRZ881" s="2"/>
      <c r="LSA881" s="2"/>
      <c r="LSB881" s="2"/>
      <c r="LSC881" s="2"/>
      <c r="LSD881" s="2"/>
      <c r="LSE881" s="2"/>
      <c r="LSF881" s="2"/>
      <c r="LSG881" s="2"/>
      <c r="LSH881" s="2"/>
      <c r="LSI881" s="2"/>
      <c r="LSJ881" s="2"/>
      <c r="LSK881" s="2"/>
      <c r="LSL881" s="2"/>
      <c r="LSM881" s="2"/>
      <c r="LSN881" s="2"/>
      <c r="LSO881" s="2"/>
      <c r="LSP881" s="2"/>
      <c r="LSQ881" s="2"/>
      <c r="LSR881" s="2"/>
      <c r="LSS881" s="2"/>
      <c r="LST881" s="2"/>
      <c r="LSU881" s="2"/>
      <c r="LSV881" s="2"/>
      <c r="LSW881" s="2"/>
      <c r="LSX881" s="2"/>
      <c r="LSY881" s="2"/>
      <c r="LSZ881" s="2"/>
      <c r="LTA881" s="2"/>
      <c r="LTB881" s="2"/>
      <c r="LTC881" s="2"/>
      <c r="LTD881" s="2"/>
      <c r="LTE881" s="2"/>
      <c r="LTF881" s="2"/>
      <c r="LTG881" s="2"/>
      <c r="LTH881" s="2"/>
      <c r="LTI881" s="2"/>
      <c r="LTJ881" s="2"/>
      <c r="LTK881" s="2"/>
      <c r="LTL881" s="2"/>
      <c r="LTM881" s="2"/>
      <c r="LTN881" s="2"/>
      <c r="LTO881" s="2"/>
      <c r="LTP881" s="2"/>
      <c r="LTQ881" s="2"/>
      <c r="LTR881" s="2"/>
      <c r="LTS881" s="2"/>
      <c r="LTT881" s="2"/>
      <c r="LTU881" s="2"/>
      <c r="LTV881" s="2"/>
      <c r="LTW881" s="2"/>
      <c r="LTX881" s="2"/>
      <c r="LTY881" s="2"/>
      <c r="LTZ881" s="2"/>
      <c r="LUA881" s="2"/>
      <c r="LUB881" s="2"/>
      <c r="LUC881" s="2"/>
      <c r="LUD881" s="2"/>
      <c r="LUE881" s="2"/>
      <c r="LUF881" s="2"/>
      <c r="LUG881" s="2"/>
      <c r="LUH881" s="2"/>
      <c r="LUI881" s="2"/>
      <c r="LUJ881" s="2"/>
      <c r="LUK881" s="2"/>
      <c r="LUL881" s="2"/>
      <c r="LUM881" s="2"/>
      <c r="LUN881" s="2"/>
      <c r="LUO881" s="2"/>
      <c r="LUP881" s="2"/>
      <c r="LUQ881" s="2"/>
      <c r="LUR881" s="2"/>
      <c r="LUS881" s="2"/>
      <c r="LUT881" s="2"/>
      <c r="LUU881" s="2"/>
      <c r="LUV881" s="2"/>
      <c r="LUW881" s="2"/>
      <c r="LUX881" s="2"/>
      <c r="LUY881" s="2"/>
      <c r="LUZ881" s="2"/>
      <c r="LVA881" s="2"/>
      <c r="LVB881" s="2"/>
      <c r="LVC881" s="2"/>
      <c r="LVD881" s="2"/>
      <c r="LVE881" s="2"/>
      <c r="LVF881" s="2"/>
      <c r="LVG881" s="2"/>
      <c r="LVH881" s="2"/>
      <c r="LVI881" s="2"/>
      <c r="LVJ881" s="2"/>
      <c r="LVK881" s="2"/>
      <c r="LVL881" s="2"/>
      <c r="LVM881" s="2"/>
      <c r="LVN881" s="2"/>
      <c r="LVO881" s="2"/>
      <c r="LVP881" s="2"/>
      <c r="LVQ881" s="2"/>
      <c r="LVR881" s="2"/>
      <c r="LVS881" s="2"/>
      <c r="LVT881" s="2"/>
      <c r="LVU881" s="2"/>
      <c r="LVV881" s="2"/>
      <c r="LVW881" s="2"/>
      <c r="LVX881" s="2"/>
      <c r="LVY881" s="2"/>
      <c r="LVZ881" s="2"/>
      <c r="LWA881" s="2"/>
      <c r="LWB881" s="2"/>
      <c r="LWC881" s="2"/>
      <c r="LWD881" s="2"/>
      <c r="LWE881" s="2"/>
      <c r="LWF881" s="2"/>
      <c r="LWG881" s="2"/>
      <c r="LWH881" s="2"/>
      <c r="LWI881" s="2"/>
      <c r="LWJ881" s="2"/>
      <c r="LWK881" s="2"/>
      <c r="LWL881" s="2"/>
      <c r="LWM881" s="2"/>
      <c r="LWN881" s="2"/>
      <c r="LWO881" s="2"/>
      <c r="LWP881" s="2"/>
      <c r="LWQ881" s="2"/>
      <c r="LWR881" s="2"/>
      <c r="LWS881" s="2"/>
      <c r="LWT881" s="2"/>
      <c r="LWU881" s="2"/>
      <c r="LWV881" s="2"/>
      <c r="LWW881" s="2"/>
      <c r="LWX881" s="2"/>
      <c r="LWY881" s="2"/>
      <c r="LWZ881" s="2"/>
      <c r="LXA881" s="2"/>
      <c r="LXB881" s="2"/>
      <c r="LXC881" s="2"/>
      <c r="LXD881" s="2"/>
      <c r="LXE881" s="2"/>
      <c r="LXF881" s="2"/>
      <c r="LXG881" s="2"/>
      <c r="LXH881" s="2"/>
      <c r="LXI881" s="2"/>
      <c r="LXJ881" s="2"/>
      <c r="LXK881" s="2"/>
      <c r="LXL881" s="2"/>
      <c r="LXM881" s="2"/>
      <c r="LXN881" s="2"/>
      <c r="LXO881" s="2"/>
      <c r="LXP881" s="2"/>
      <c r="LXQ881" s="2"/>
      <c r="LXR881" s="2"/>
      <c r="LXS881" s="2"/>
      <c r="LXT881" s="2"/>
      <c r="LXU881" s="2"/>
      <c r="LXV881" s="2"/>
      <c r="LXW881" s="2"/>
      <c r="LXX881" s="2"/>
      <c r="LXY881" s="2"/>
      <c r="LXZ881" s="2"/>
      <c r="LYA881" s="2"/>
      <c r="LYB881" s="2"/>
      <c r="LYC881" s="2"/>
      <c r="LYD881" s="2"/>
      <c r="LYE881" s="2"/>
      <c r="LYF881" s="2"/>
      <c r="LYG881" s="2"/>
      <c r="LYH881" s="2"/>
      <c r="LYI881" s="2"/>
      <c r="LYJ881" s="2"/>
      <c r="LYK881" s="2"/>
      <c r="LYL881" s="2"/>
      <c r="LYM881" s="2"/>
      <c r="LYN881" s="2"/>
      <c r="LYO881" s="2"/>
      <c r="LYP881" s="2"/>
      <c r="LYQ881" s="2"/>
      <c r="LYR881" s="2"/>
      <c r="LYS881" s="2"/>
      <c r="LYT881" s="2"/>
      <c r="LYU881" s="2"/>
      <c r="LYV881" s="2"/>
      <c r="LYW881" s="2"/>
      <c r="LYX881" s="2"/>
      <c r="LYY881" s="2"/>
      <c r="LYZ881" s="2"/>
      <c r="LZA881" s="2"/>
      <c r="LZB881" s="2"/>
      <c r="LZC881" s="2"/>
      <c r="LZD881" s="2"/>
      <c r="LZE881" s="2"/>
      <c r="LZF881" s="2"/>
      <c r="LZG881" s="2"/>
      <c r="LZH881" s="2"/>
      <c r="LZI881" s="2"/>
      <c r="LZJ881" s="2"/>
      <c r="LZK881" s="2"/>
      <c r="LZL881" s="2"/>
      <c r="LZM881" s="2"/>
      <c r="LZN881" s="2"/>
      <c r="LZO881" s="2"/>
      <c r="LZP881" s="2"/>
      <c r="LZQ881" s="2"/>
      <c r="LZR881" s="2"/>
      <c r="LZS881" s="2"/>
      <c r="LZT881" s="2"/>
      <c r="LZU881" s="2"/>
      <c r="LZV881" s="2"/>
      <c r="LZW881" s="2"/>
      <c r="LZX881" s="2"/>
      <c r="LZY881" s="2"/>
      <c r="LZZ881" s="2"/>
      <c r="MAA881" s="2"/>
      <c r="MAB881" s="2"/>
      <c r="MAC881" s="2"/>
      <c r="MAD881" s="2"/>
      <c r="MAE881" s="2"/>
      <c r="MAF881" s="2"/>
      <c r="MAG881" s="2"/>
      <c r="MAH881" s="2"/>
      <c r="MAI881" s="2"/>
      <c r="MAJ881" s="2"/>
      <c r="MAK881" s="2"/>
      <c r="MAL881" s="2"/>
      <c r="MAM881" s="2"/>
      <c r="MAN881" s="2"/>
      <c r="MAO881" s="2"/>
      <c r="MAP881" s="2"/>
      <c r="MAQ881" s="2"/>
      <c r="MAR881" s="2"/>
      <c r="MAS881" s="2"/>
      <c r="MAT881" s="2"/>
      <c r="MAU881" s="2"/>
      <c r="MAV881" s="2"/>
      <c r="MAW881" s="2"/>
      <c r="MAX881" s="2"/>
      <c r="MAY881" s="2"/>
      <c r="MAZ881" s="2"/>
      <c r="MBA881" s="2"/>
      <c r="MBB881" s="2"/>
      <c r="MBC881" s="2"/>
      <c r="MBD881" s="2"/>
      <c r="MBE881" s="2"/>
      <c r="MBF881" s="2"/>
      <c r="MBG881" s="2"/>
      <c r="MBH881" s="2"/>
      <c r="MBI881" s="2"/>
      <c r="MBJ881" s="2"/>
      <c r="MBK881" s="2"/>
      <c r="MBL881" s="2"/>
      <c r="MBM881" s="2"/>
      <c r="MBN881" s="2"/>
      <c r="MBO881" s="2"/>
      <c r="MBP881" s="2"/>
      <c r="MBQ881" s="2"/>
      <c r="MBR881" s="2"/>
      <c r="MBS881" s="2"/>
      <c r="MBT881" s="2"/>
      <c r="MBU881" s="2"/>
      <c r="MBV881" s="2"/>
      <c r="MBW881" s="2"/>
      <c r="MBX881" s="2"/>
      <c r="MBY881" s="2"/>
      <c r="MBZ881" s="2"/>
      <c r="MCA881" s="2"/>
      <c r="MCB881" s="2"/>
      <c r="MCC881" s="2"/>
      <c r="MCD881" s="2"/>
      <c r="MCE881" s="2"/>
      <c r="MCF881" s="2"/>
      <c r="MCG881" s="2"/>
      <c r="MCH881" s="2"/>
      <c r="MCI881" s="2"/>
      <c r="MCJ881" s="2"/>
      <c r="MCK881" s="2"/>
      <c r="MCL881" s="2"/>
      <c r="MCM881" s="2"/>
      <c r="MCN881" s="2"/>
      <c r="MCO881" s="2"/>
      <c r="MCP881" s="2"/>
      <c r="MCQ881" s="2"/>
      <c r="MCR881" s="2"/>
      <c r="MCS881" s="2"/>
      <c r="MCT881" s="2"/>
      <c r="MCU881" s="2"/>
      <c r="MCV881" s="2"/>
      <c r="MCW881" s="2"/>
      <c r="MCX881" s="2"/>
      <c r="MCY881" s="2"/>
      <c r="MCZ881" s="2"/>
      <c r="MDA881" s="2"/>
      <c r="MDB881" s="2"/>
      <c r="MDC881" s="2"/>
      <c r="MDD881" s="2"/>
      <c r="MDE881" s="2"/>
      <c r="MDF881" s="2"/>
      <c r="MDG881" s="2"/>
      <c r="MDH881" s="2"/>
      <c r="MDI881" s="2"/>
      <c r="MDJ881" s="2"/>
      <c r="MDK881" s="2"/>
      <c r="MDL881" s="2"/>
      <c r="MDM881" s="2"/>
      <c r="MDN881" s="2"/>
      <c r="MDO881" s="2"/>
      <c r="MDP881" s="2"/>
      <c r="MDQ881" s="2"/>
      <c r="MDR881" s="2"/>
      <c r="MDS881" s="2"/>
      <c r="MDT881" s="2"/>
      <c r="MDU881" s="2"/>
      <c r="MDV881" s="2"/>
      <c r="MDW881" s="2"/>
      <c r="MDX881" s="2"/>
      <c r="MDY881" s="2"/>
      <c r="MDZ881" s="2"/>
      <c r="MEA881" s="2"/>
      <c r="MEB881" s="2"/>
      <c r="MEC881" s="2"/>
      <c r="MED881" s="2"/>
      <c r="MEE881" s="2"/>
      <c r="MEF881" s="2"/>
      <c r="MEG881" s="2"/>
      <c r="MEH881" s="2"/>
      <c r="MEI881" s="2"/>
      <c r="MEJ881" s="2"/>
      <c r="MEK881" s="2"/>
      <c r="MEL881" s="2"/>
      <c r="MEM881" s="2"/>
      <c r="MEN881" s="2"/>
      <c r="MEO881" s="2"/>
      <c r="MEP881" s="2"/>
      <c r="MEQ881" s="2"/>
      <c r="MER881" s="2"/>
      <c r="MES881" s="2"/>
      <c r="MET881" s="2"/>
      <c r="MEU881" s="2"/>
      <c r="MEV881" s="2"/>
      <c r="MEW881" s="2"/>
      <c r="MEX881" s="2"/>
      <c r="MEY881" s="2"/>
      <c r="MEZ881" s="2"/>
      <c r="MFA881" s="2"/>
      <c r="MFB881" s="2"/>
      <c r="MFC881" s="2"/>
      <c r="MFD881" s="2"/>
      <c r="MFE881" s="2"/>
      <c r="MFF881" s="2"/>
      <c r="MFG881" s="2"/>
      <c r="MFH881" s="2"/>
      <c r="MFI881" s="2"/>
      <c r="MFJ881" s="2"/>
      <c r="MFK881" s="2"/>
      <c r="MFL881" s="2"/>
      <c r="MFM881" s="2"/>
      <c r="MFN881" s="2"/>
      <c r="MFO881" s="2"/>
      <c r="MFP881" s="2"/>
      <c r="MFQ881" s="2"/>
      <c r="MFR881" s="2"/>
      <c r="MFS881" s="2"/>
      <c r="MFT881" s="2"/>
      <c r="MFU881" s="2"/>
      <c r="MFV881" s="2"/>
      <c r="MFW881" s="2"/>
      <c r="MFX881" s="2"/>
      <c r="MFY881" s="2"/>
      <c r="MFZ881" s="2"/>
      <c r="MGA881" s="2"/>
      <c r="MGB881" s="2"/>
      <c r="MGC881" s="2"/>
      <c r="MGD881" s="2"/>
      <c r="MGE881" s="2"/>
      <c r="MGF881" s="2"/>
      <c r="MGG881" s="2"/>
      <c r="MGH881" s="2"/>
      <c r="MGI881" s="2"/>
      <c r="MGJ881" s="2"/>
      <c r="MGK881" s="2"/>
      <c r="MGL881" s="2"/>
      <c r="MGM881" s="2"/>
      <c r="MGN881" s="2"/>
      <c r="MGO881" s="2"/>
      <c r="MGP881" s="2"/>
      <c r="MGQ881" s="2"/>
      <c r="MGR881" s="2"/>
      <c r="MGS881" s="2"/>
      <c r="MGT881" s="2"/>
      <c r="MGU881" s="2"/>
      <c r="MGV881" s="2"/>
      <c r="MGW881" s="2"/>
      <c r="MGX881" s="2"/>
      <c r="MGY881" s="2"/>
      <c r="MGZ881" s="2"/>
      <c r="MHA881" s="2"/>
      <c r="MHB881" s="2"/>
      <c r="MHC881" s="2"/>
      <c r="MHD881" s="2"/>
      <c r="MHE881" s="2"/>
      <c r="MHF881" s="2"/>
      <c r="MHG881" s="2"/>
      <c r="MHH881" s="2"/>
      <c r="MHI881" s="2"/>
      <c r="MHJ881" s="2"/>
      <c r="MHK881" s="2"/>
      <c r="MHL881" s="2"/>
      <c r="MHM881" s="2"/>
      <c r="MHN881" s="2"/>
      <c r="MHO881" s="2"/>
      <c r="MHP881" s="2"/>
      <c r="MHQ881" s="2"/>
      <c r="MHR881" s="2"/>
      <c r="MHS881" s="2"/>
      <c r="MHT881" s="2"/>
      <c r="MHU881" s="2"/>
      <c r="MHV881" s="2"/>
      <c r="MHW881" s="2"/>
      <c r="MHX881" s="2"/>
      <c r="MHY881" s="2"/>
      <c r="MHZ881" s="2"/>
      <c r="MIA881" s="2"/>
      <c r="MIB881" s="2"/>
      <c r="MIC881" s="2"/>
      <c r="MID881" s="2"/>
      <c r="MIE881" s="2"/>
      <c r="MIF881" s="2"/>
      <c r="MIG881" s="2"/>
      <c r="MIH881" s="2"/>
      <c r="MII881" s="2"/>
      <c r="MIJ881" s="2"/>
      <c r="MIK881" s="2"/>
      <c r="MIL881" s="2"/>
      <c r="MIM881" s="2"/>
      <c r="MIN881" s="2"/>
      <c r="MIO881" s="2"/>
      <c r="MIP881" s="2"/>
      <c r="MIQ881" s="2"/>
      <c r="MIR881" s="2"/>
      <c r="MIS881" s="2"/>
      <c r="MIT881" s="2"/>
      <c r="MIU881" s="2"/>
      <c r="MIV881" s="2"/>
      <c r="MIW881" s="2"/>
      <c r="MIX881" s="2"/>
      <c r="MIY881" s="2"/>
      <c r="MIZ881" s="2"/>
      <c r="MJA881" s="2"/>
      <c r="MJB881" s="2"/>
      <c r="MJC881" s="2"/>
      <c r="MJD881" s="2"/>
      <c r="MJE881" s="2"/>
      <c r="MJF881" s="2"/>
      <c r="MJG881" s="2"/>
      <c r="MJH881" s="2"/>
      <c r="MJI881" s="2"/>
      <c r="MJJ881" s="2"/>
      <c r="MJK881" s="2"/>
      <c r="MJL881" s="2"/>
      <c r="MJM881" s="2"/>
      <c r="MJN881" s="2"/>
      <c r="MJO881" s="2"/>
      <c r="MJP881" s="2"/>
      <c r="MJQ881" s="2"/>
      <c r="MJR881" s="2"/>
      <c r="MJS881" s="2"/>
      <c r="MJT881" s="2"/>
      <c r="MJU881" s="2"/>
      <c r="MJV881" s="2"/>
      <c r="MJW881" s="2"/>
      <c r="MJX881" s="2"/>
      <c r="MJY881" s="2"/>
      <c r="MJZ881" s="2"/>
      <c r="MKA881" s="2"/>
      <c r="MKB881" s="2"/>
      <c r="MKC881" s="2"/>
      <c r="MKD881" s="2"/>
      <c r="MKE881" s="2"/>
      <c r="MKF881" s="2"/>
      <c r="MKG881" s="2"/>
      <c r="MKH881" s="2"/>
      <c r="MKI881" s="2"/>
      <c r="MKJ881" s="2"/>
      <c r="MKK881" s="2"/>
      <c r="MKL881" s="2"/>
      <c r="MKM881" s="2"/>
      <c r="MKN881" s="2"/>
      <c r="MKO881" s="2"/>
      <c r="MKP881" s="2"/>
      <c r="MKQ881" s="2"/>
      <c r="MKR881" s="2"/>
      <c r="MKS881" s="2"/>
      <c r="MKT881" s="2"/>
      <c r="MKU881" s="2"/>
      <c r="MKV881" s="2"/>
      <c r="MKW881" s="2"/>
      <c r="MKX881" s="2"/>
      <c r="MKY881" s="2"/>
      <c r="MKZ881" s="2"/>
      <c r="MLA881" s="2"/>
      <c r="MLB881" s="2"/>
      <c r="MLC881" s="2"/>
      <c r="MLD881" s="2"/>
      <c r="MLE881" s="2"/>
      <c r="MLF881" s="2"/>
      <c r="MLG881" s="2"/>
      <c r="MLH881" s="2"/>
      <c r="MLI881" s="2"/>
      <c r="MLJ881" s="2"/>
      <c r="MLK881" s="2"/>
      <c r="MLL881" s="2"/>
      <c r="MLM881" s="2"/>
      <c r="MLN881" s="2"/>
      <c r="MLO881" s="2"/>
      <c r="MLP881" s="2"/>
      <c r="MLQ881" s="2"/>
      <c r="MLR881" s="2"/>
      <c r="MLS881" s="2"/>
      <c r="MLT881" s="2"/>
      <c r="MLU881" s="2"/>
      <c r="MLV881" s="2"/>
      <c r="MLW881" s="2"/>
      <c r="MLX881" s="2"/>
      <c r="MLY881" s="2"/>
      <c r="MLZ881" s="2"/>
      <c r="MMA881" s="2"/>
      <c r="MMB881" s="2"/>
      <c r="MMC881" s="2"/>
      <c r="MMD881" s="2"/>
      <c r="MME881" s="2"/>
      <c r="MMF881" s="2"/>
      <c r="MMG881" s="2"/>
      <c r="MMH881" s="2"/>
      <c r="MMI881" s="2"/>
      <c r="MMJ881" s="2"/>
      <c r="MMK881" s="2"/>
      <c r="MML881" s="2"/>
      <c r="MMM881" s="2"/>
      <c r="MMN881" s="2"/>
      <c r="MMO881" s="2"/>
      <c r="MMP881" s="2"/>
      <c r="MMQ881" s="2"/>
      <c r="MMR881" s="2"/>
      <c r="MMS881" s="2"/>
      <c r="MMT881" s="2"/>
      <c r="MMU881" s="2"/>
      <c r="MMV881" s="2"/>
      <c r="MMW881" s="2"/>
      <c r="MMX881" s="2"/>
      <c r="MMY881" s="2"/>
      <c r="MMZ881" s="2"/>
      <c r="MNA881" s="2"/>
      <c r="MNB881" s="2"/>
      <c r="MNC881" s="2"/>
      <c r="MND881" s="2"/>
      <c r="MNE881" s="2"/>
      <c r="MNF881" s="2"/>
      <c r="MNG881" s="2"/>
      <c r="MNH881" s="2"/>
      <c r="MNI881" s="2"/>
      <c r="MNJ881" s="2"/>
      <c r="MNK881" s="2"/>
      <c r="MNL881" s="2"/>
      <c r="MNM881" s="2"/>
      <c r="MNN881" s="2"/>
      <c r="MNO881" s="2"/>
      <c r="MNP881" s="2"/>
      <c r="MNQ881" s="2"/>
      <c r="MNR881" s="2"/>
      <c r="MNS881" s="2"/>
      <c r="MNT881" s="2"/>
      <c r="MNU881" s="2"/>
      <c r="MNV881" s="2"/>
      <c r="MNW881" s="2"/>
      <c r="MNX881" s="2"/>
      <c r="MNY881" s="2"/>
      <c r="MNZ881" s="2"/>
      <c r="MOA881" s="2"/>
      <c r="MOB881" s="2"/>
      <c r="MOC881" s="2"/>
      <c r="MOD881" s="2"/>
      <c r="MOE881" s="2"/>
      <c r="MOF881" s="2"/>
      <c r="MOG881" s="2"/>
      <c r="MOH881" s="2"/>
      <c r="MOI881" s="2"/>
      <c r="MOJ881" s="2"/>
      <c r="MOK881" s="2"/>
      <c r="MOL881" s="2"/>
      <c r="MOM881" s="2"/>
      <c r="MON881" s="2"/>
      <c r="MOO881" s="2"/>
      <c r="MOP881" s="2"/>
      <c r="MOQ881" s="2"/>
      <c r="MOR881" s="2"/>
      <c r="MOS881" s="2"/>
      <c r="MOT881" s="2"/>
      <c r="MOU881" s="2"/>
      <c r="MOV881" s="2"/>
      <c r="MOW881" s="2"/>
      <c r="MOX881" s="2"/>
      <c r="MOY881" s="2"/>
      <c r="MOZ881" s="2"/>
      <c r="MPA881" s="2"/>
      <c r="MPB881" s="2"/>
      <c r="MPC881" s="2"/>
      <c r="MPD881" s="2"/>
      <c r="MPE881" s="2"/>
      <c r="MPF881" s="2"/>
      <c r="MPG881" s="2"/>
      <c r="MPH881" s="2"/>
      <c r="MPI881" s="2"/>
      <c r="MPJ881" s="2"/>
      <c r="MPK881" s="2"/>
      <c r="MPL881" s="2"/>
      <c r="MPM881" s="2"/>
      <c r="MPN881" s="2"/>
      <c r="MPO881" s="2"/>
      <c r="MPP881" s="2"/>
      <c r="MPQ881" s="2"/>
      <c r="MPR881" s="2"/>
      <c r="MPS881" s="2"/>
      <c r="MPT881" s="2"/>
      <c r="MPU881" s="2"/>
      <c r="MPV881" s="2"/>
      <c r="MPW881" s="2"/>
      <c r="MPX881" s="2"/>
      <c r="MPY881" s="2"/>
      <c r="MPZ881" s="2"/>
      <c r="MQA881" s="2"/>
      <c r="MQB881" s="2"/>
      <c r="MQC881" s="2"/>
      <c r="MQD881" s="2"/>
      <c r="MQE881" s="2"/>
      <c r="MQF881" s="2"/>
      <c r="MQG881" s="2"/>
      <c r="MQH881" s="2"/>
      <c r="MQI881" s="2"/>
      <c r="MQJ881" s="2"/>
      <c r="MQK881" s="2"/>
      <c r="MQL881" s="2"/>
      <c r="MQM881" s="2"/>
      <c r="MQN881" s="2"/>
      <c r="MQO881" s="2"/>
      <c r="MQP881" s="2"/>
      <c r="MQQ881" s="2"/>
      <c r="MQR881" s="2"/>
      <c r="MQS881" s="2"/>
      <c r="MQT881" s="2"/>
      <c r="MQU881" s="2"/>
      <c r="MQV881" s="2"/>
      <c r="MQW881" s="2"/>
      <c r="MQX881" s="2"/>
      <c r="MQY881" s="2"/>
      <c r="MQZ881" s="2"/>
      <c r="MRA881" s="2"/>
      <c r="MRB881" s="2"/>
      <c r="MRC881" s="2"/>
      <c r="MRD881" s="2"/>
      <c r="MRE881" s="2"/>
      <c r="MRF881" s="2"/>
      <c r="MRG881" s="2"/>
      <c r="MRH881" s="2"/>
      <c r="MRI881" s="2"/>
      <c r="MRJ881" s="2"/>
      <c r="MRK881" s="2"/>
      <c r="MRL881" s="2"/>
      <c r="MRM881" s="2"/>
      <c r="MRN881" s="2"/>
      <c r="MRO881" s="2"/>
      <c r="MRP881" s="2"/>
      <c r="MRQ881" s="2"/>
      <c r="MRR881" s="2"/>
      <c r="MRS881" s="2"/>
      <c r="MRT881" s="2"/>
      <c r="MRU881" s="2"/>
      <c r="MRV881" s="2"/>
      <c r="MRW881" s="2"/>
      <c r="MRX881" s="2"/>
      <c r="MRY881" s="2"/>
      <c r="MRZ881" s="2"/>
      <c r="MSA881" s="2"/>
      <c r="MSB881" s="2"/>
      <c r="MSC881" s="2"/>
      <c r="MSD881" s="2"/>
      <c r="MSE881" s="2"/>
      <c r="MSF881" s="2"/>
      <c r="MSG881" s="2"/>
      <c r="MSH881" s="2"/>
      <c r="MSI881" s="2"/>
      <c r="MSJ881" s="2"/>
      <c r="MSK881" s="2"/>
      <c r="MSL881" s="2"/>
      <c r="MSM881" s="2"/>
      <c r="MSN881" s="2"/>
      <c r="MSO881" s="2"/>
      <c r="MSP881" s="2"/>
      <c r="MSQ881" s="2"/>
      <c r="MSR881" s="2"/>
      <c r="MSS881" s="2"/>
      <c r="MST881" s="2"/>
      <c r="MSU881" s="2"/>
      <c r="MSV881" s="2"/>
      <c r="MSW881" s="2"/>
      <c r="MSX881" s="2"/>
      <c r="MSY881" s="2"/>
      <c r="MSZ881" s="2"/>
      <c r="MTA881" s="2"/>
      <c r="MTB881" s="2"/>
      <c r="MTC881" s="2"/>
      <c r="MTD881" s="2"/>
      <c r="MTE881" s="2"/>
      <c r="MTF881" s="2"/>
      <c r="MTG881" s="2"/>
      <c r="MTH881" s="2"/>
      <c r="MTI881" s="2"/>
      <c r="MTJ881" s="2"/>
      <c r="MTK881" s="2"/>
      <c r="MTL881" s="2"/>
      <c r="MTM881" s="2"/>
      <c r="MTN881" s="2"/>
      <c r="MTO881" s="2"/>
      <c r="MTP881" s="2"/>
      <c r="MTQ881" s="2"/>
      <c r="MTR881" s="2"/>
      <c r="MTS881" s="2"/>
      <c r="MTT881" s="2"/>
      <c r="MTU881" s="2"/>
      <c r="MTV881" s="2"/>
      <c r="MTW881" s="2"/>
      <c r="MTX881" s="2"/>
      <c r="MTY881" s="2"/>
      <c r="MTZ881" s="2"/>
      <c r="MUA881" s="2"/>
      <c r="MUB881" s="2"/>
      <c r="MUC881" s="2"/>
      <c r="MUD881" s="2"/>
      <c r="MUE881" s="2"/>
      <c r="MUF881" s="2"/>
      <c r="MUG881" s="2"/>
      <c r="MUH881" s="2"/>
      <c r="MUI881" s="2"/>
      <c r="MUJ881" s="2"/>
      <c r="MUK881" s="2"/>
      <c r="MUL881" s="2"/>
      <c r="MUM881" s="2"/>
      <c r="MUN881" s="2"/>
      <c r="MUO881" s="2"/>
      <c r="MUP881" s="2"/>
      <c r="MUQ881" s="2"/>
      <c r="MUR881" s="2"/>
      <c r="MUS881" s="2"/>
      <c r="MUT881" s="2"/>
      <c r="MUU881" s="2"/>
      <c r="MUV881" s="2"/>
      <c r="MUW881" s="2"/>
      <c r="MUX881" s="2"/>
      <c r="MUY881" s="2"/>
      <c r="MUZ881" s="2"/>
      <c r="MVA881" s="2"/>
      <c r="MVB881" s="2"/>
      <c r="MVC881" s="2"/>
      <c r="MVD881" s="2"/>
      <c r="MVE881" s="2"/>
      <c r="MVF881" s="2"/>
      <c r="MVG881" s="2"/>
      <c r="MVH881" s="2"/>
      <c r="MVI881" s="2"/>
      <c r="MVJ881" s="2"/>
      <c r="MVK881" s="2"/>
      <c r="MVL881" s="2"/>
      <c r="MVM881" s="2"/>
      <c r="MVN881" s="2"/>
      <c r="MVO881" s="2"/>
      <c r="MVP881" s="2"/>
      <c r="MVQ881" s="2"/>
      <c r="MVR881" s="2"/>
      <c r="MVS881" s="2"/>
      <c r="MVT881" s="2"/>
      <c r="MVU881" s="2"/>
      <c r="MVV881" s="2"/>
      <c r="MVW881" s="2"/>
      <c r="MVX881" s="2"/>
      <c r="MVY881" s="2"/>
      <c r="MVZ881" s="2"/>
      <c r="MWA881" s="2"/>
      <c r="MWB881" s="2"/>
      <c r="MWC881" s="2"/>
      <c r="MWD881" s="2"/>
      <c r="MWE881" s="2"/>
      <c r="MWF881" s="2"/>
      <c r="MWG881" s="2"/>
      <c r="MWH881" s="2"/>
      <c r="MWI881" s="2"/>
      <c r="MWJ881" s="2"/>
      <c r="MWK881" s="2"/>
      <c r="MWL881" s="2"/>
      <c r="MWM881" s="2"/>
      <c r="MWN881" s="2"/>
      <c r="MWO881" s="2"/>
      <c r="MWP881" s="2"/>
      <c r="MWQ881" s="2"/>
      <c r="MWR881" s="2"/>
      <c r="MWS881" s="2"/>
      <c r="MWT881" s="2"/>
      <c r="MWU881" s="2"/>
      <c r="MWV881" s="2"/>
      <c r="MWW881" s="2"/>
      <c r="MWX881" s="2"/>
      <c r="MWY881" s="2"/>
      <c r="MWZ881" s="2"/>
      <c r="MXA881" s="2"/>
      <c r="MXB881" s="2"/>
      <c r="MXC881" s="2"/>
      <c r="MXD881" s="2"/>
      <c r="MXE881" s="2"/>
      <c r="MXF881" s="2"/>
      <c r="MXG881" s="2"/>
      <c r="MXH881" s="2"/>
      <c r="MXI881" s="2"/>
      <c r="MXJ881" s="2"/>
      <c r="MXK881" s="2"/>
      <c r="MXL881" s="2"/>
      <c r="MXM881" s="2"/>
      <c r="MXN881" s="2"/>
      <c r="MXO881" s="2"/>
      <c r="MXP881" s="2"/>
      <c r="MXQ881" s="2"/>
      <c r="MXR881" s="2"/>
      <c r="MXS881" s="2"/>
      <c r="MXT881" s="2"/>
      <c r="MXU881" s="2"/>
      <c r="MXV881" s="2"/>
      <c r="MXW881" s="2"/>
      <c r="MXX881" s="2"/>
      <c r="MXY881" s="2"/>
      <c r="MXZ881" s="2"/>
      <c r="MYA881" s="2"/>
      <c r="MYB881" s="2"/>
      <c r="MYC881" s="2"/>
      <c r="MYD881" s="2"/>
      <c r="MYE881" s="2"/>
      <c r="MYF881" s="2"/>
      <c r="MYG881" s="2"/>
      <c r="MYH881" s="2"/>
      <c r="MYI881" s="2"/>
      <c r="MYJ881" s="2"/>
      <c r="MYK881" s="2"/>
      <c r="MYL881" s="2"/>
      <c r="MYM881" s="2"/>
      <c r="MYN881" s="2"/>
      <c r="MYO881" s="2"/>
      <c r="MYP881" s="2"/>
      <c r="MYQ881" s="2"/>
      <c r="MYR881" s="2"/>
      <c r="MYS881" s="2"/>
      <c r="MYT881" s="2"/>
      <c r="MYU881" s="2"/>
      <c r="MYV881" s="2"/>
      <c r="MYW881" s="2"/>
      <c r="MYX881" s="2"/>
      <c r="MYY881" s="2"/>
      <c r="MYZ881" s="2"/>
      <c r="MZA881" s="2"/>
      <c r="MZB881" s="2"/>
      <c r="MZC881" s="2"/>
      <c r="MZD881" s="2"/>
      <c r="MZE881" s="2"/>
      <c r="MZF881" s="2"/>
      <c r="MZG881" s="2"/>
      <c r="MZH881" s="2"/>
      <c r="MZI881" s="2"/>
      <c r="MZJ881" s="2"/>
      <c r="MZK881" s="2"/>
      <c r="MZL881" s="2"/>
      <c r="MZM881" s="2"/>
      <c r="MZN881" s="2"/>
      <c r="MZO881" s="2"/>
      <c r="MZP881" s="2"/>
      <c r="MZQ881" s="2"/>
      <c r="MZR881" s="2"/>
      <c r="MZS881" s="2"/>
      <c r="MZT881" s="2"/>
      <c r="MZU881" s="2"/>
      <c r="MZV881" s="2"/>
      <c r="MZW881" s="2"/>
      <c r="MZX881" s="2"/>
      <c r="MZY881" s="2"/>
      <c r="MZZ881" s="2"/>
      <c r="NAA881" s="2"/>
      <c r="NAB881" s="2"/>
      <c r="NAC881" s="2"/>
      <c r="NAD881" s="2"/>
      <c r="NAE881" s="2"/>
      <c r="NAF881" s="2"/>
      <c r="NAG881" s="2"/>
      <c r="NAH881" s="2"/>
      <c r="NAI881" s="2"/>
      <c r="NAJ881" s="2"/>
      <c r="NAK881" s="2"/>
      <c r="NAL881" s="2"/>
      <c r="NAM881" s="2"/>
      <c r="NAN881" s="2"/>
      <c r="NAO881" s="2"/>
      <c r="NAP881" s="2"/>
      <c r="NAQ881" s="2"/>
      <c r="NAR881" s="2"/>
      <c r="NAS881" s="2"/>
      <c r="NAT881" s="2"/>
      <c r="NAU881" s="2"/>
      <c r="NAV881" s="2"/>
      <c r="NAW881" s="2"/>
      <c r="NAX881" s="2"/>
      <c r="NAY881" s="2"/>
      <c r="NAZ881" s="2"/>
      <c r="NBA881" s="2"/>
      <c r="NBB881" s="2"/>
      <c r="NBC881" s="2"/>
      <c r="NBD881" s="2"/>
      <c r="NBE881" s="2"/>
      <c r="NBF881" s="2"/>
      <c r="NBG881" s="2"/>
      <c r="NBH881" s="2"/>
      <c r="NBI881" s="2"/>
      <c r="NBJ881" s="2"/>
      <c r="NBK881" s="2"/>
      <c r="NBL881" s="2"/>
      <c r="NBM881" s="2"/>
      <c r="NBN881" s="2"/>
      <c r="NBO881" s="2"/>
      <c r="NBP881" s="2"/>
      <c r="NBQ881" s="2"/>
      <c r="NBR881" s="2"/>
      <c r="NBS881" s="2"/>
      <c r="NBT881" s="2"/>
      <c r="NBU881" s="2"/>
      <c r="NBV881" s="2"/>
      <c r="NBW881" s="2"/>
      <c r="NBX881" s="2"/>
      <c r="NBY881" s="2"/>
      <c r="NBZ881" s="2"/>
      <c r="NCA881" s="2"/>
      <c r="NCB881" s="2"/>
      <c r="NCC881" s="2"/>
      <c r="NCD881" s="2"/>
      <c r="NCE881" s="2"/>
      <c r="NCF881" s="2"/>
      <c r="NCG881" s="2"/>
      <c r="NCH881" s="2"/>
      <c r="NCI881" s="2"/>
      <c r="NCJ881" s="2"/>
      <c r="NCK881" s="2"/>
      <c r="NCL881" s="2"/>
      <c r="NCM881" s="2"/>
      <c r="NCN881" s="2"/>
      <c r="NCO881" s="2"/>
      <c r="NCP881" s="2"/>
      <c r="NCQ881" s="2"/>
      <c r="NCR881" s="2"/>
      <c r="NCS881" s="2"/>
      <c r="NCT881" s="2"/>
      <c r="NCU881" s="2"/>
      <c r="NCV881" s="2"/>
      <c r="NCW881" s="2"/>
      <c r="NCX881" s="2"/>
      <c r="NCY881" s="2"/>
      <c r="NCZ881" s="2"/>
      <c r="NDA881" s="2"/>
      <c r="NDB881" s="2"/>
      <c r="NDC881" s="2"/>
      <c r="NDD881" s="2"/>
      <c r="NDE881" s="2"/>
      <c r="NDF881" s="2"/>
      <c r="NDG881" s="2"/>
      <c r="NDH881" s="2"/>
      <c r="NDI881" s="2"/>
      <c r="NDJ881" s="2"/>
      <c r="NDK881" s="2"/>
      <c r="NDL881" s="2"/>
      <c r="NDM881" s="2"/>
      <c r="NDN881" s="2"/>
      <c r="NDO881" s="2"/>
      <c r="NDP881" s="2"/>
      <c r="NDQ881" s="2"/>
      <c r="NDR881" s="2"/>
      <c r="NDS881" s="2"/>
      <c r="NDT881" s="2"/>
      <c r="NDU881" s="2"/>
      <c r="NDV881" s="2"/>
      <c r="NDW881" s="2"/>
      <c r="NDX881" s="2"/>
      <c r="NDY881" s="2"/>
      <c r="NDZ881" s="2"/>
      <c r="NEA881" s="2"/>
      <c r="NEB881" s="2"/>
      <c r="NEC881" s="2"/>
      <c r="NED881" s="2"/>
      <c r="NEE881" s="2"/>
      <c r="NEF881" s="2"/>
      <c r="NEG881" s="2"/>
      <c r="NEH881" s="2"/>
      <c r="NEI881" s="2"/>
      <c r="NEJ881" s="2"/>
      <c r="NEK881" s="2"/>
      <c r="NEL881" s="2"/>
      <c r="NEM881" s="2"/>
      <c r="NEN881" s="2"/>
      <c r="NEO881" s="2"/>
      <c r="NEP881" s="2"/>
      <c r="NEQ881" s="2"/>
      <c r="NER881" s="2"/>
      <c r="NES881" s="2"/>
      <c r="NET881" s="2"/>
      <c r="NEU881" s="2"/>
      <c r="NEV881" s="2"/>
      <c r="NEW881" s="2"/>
      <c r="NEX881" s="2"/>
      <c r="NEY881" s="2"/>
      <c r="NEZ881" s="2"/>
      <c r="NFA881" s="2"/>
      <c r="NFB881" s="2"/>
      <c r="NFC881" s="2"/>
      <c r="NFD881" s="2"/>
      <c r="NFE881" s="2"/>
      <c r="NFF881" s="2"/>
      <c r="NFG881" s="2"/>
      <c r="NFH881" s="2"/>
      <c r="NFI881" s="2"/>
      <c r="NFJ881" s="2"/>
      <c r="NFK881" s="2"/>
      <c r="NFL881" s="2"/>
      <c r="NFM881" s="2"/>
      <c r="NFN881" s="2"/>
      <c r="NFO881" s="2"/>
      <c r="NFP881" s="2"/>
      <c r="NFQ881" s="2"/>
      <c r="NFR881" s="2"/>
      <c r="NFS881" s="2"/>
      <c r="NFT881" s="2"/>
      <c r="NFU881" s="2"/>
      <c r="NFV881" s="2"/>
      <c r="NFW881" s="2"/>
      <c r="NFX881" s="2"/>
      <c r="NFY881" s="2"/>
      <c r="NFZ881" s="2"/>
      <c r="NGA881" s="2"/>
      <c r="NGB881" s="2"/>
      <c r="NGC881" s="2"/>
      <c r="NGD881" s="2"/>
      <c r="NGE881" s="2"/>
      <c r="NGF881" s="2"/>
      <c r="NGG881" s="2"/>
      <c r="NGH881" s="2"/>
      <c r="NGI881" s="2"/>
      <c r="NGJ881" s="2"/>
      <c r="NGK881" s="2"/>
      <c r="NGL881" s="2"/>
      <c r="NGM881" s="2"/>
      <c r="NGN881" s="2"/>
      <c r="NGO881" s="2"/>
      <c r="NGP881" s="2"/>
      <c r="NGQ881" s="2"/>
      <c r="NGR881" s="2"/>
      <c r="NGS881" s="2"/>
      <c r="NGT881" s="2"/>
      <c r="NGU881" s="2"/>
      <c r="NGV881" s="2"/>
      <c r="NGW881" s="2"/>
      <c r="NGX881" s="2"/>
      <c r="NGY881" s="2"/>
      <c r="NGZ881" s="2"/>
      <c r="NHA881" s="2"/>
      <c r="NHB881" s="2"/>
      <c r="NHC881" s="2"/>
      <c r="NHD881" s="2"/>
      <c r="NHE881" s="2"/>
      <c r="NHF881" s="2"/>
      <c r="NHG881" s="2"/>
      <c r="NHH881" s="2"/>
      <c r="NHI881" s="2"/>
      <c r="NHJ881" s="2"/>
      <c r="NHK881" s="2"/>
      <c r="NHL881" s="2"/>
      <c r="NHM881" s="2"/>
      <c r="NHN881" s="2"/>
      <c r="NHO881" s="2"/>
      <c r="NHP881" s="2"/>
      <c r="NHQ881" s="2"/>
      <c r="NHR881" s="2"/>
      <c r="NHS881" s="2"/>
      <c r="NHT881" s="2"/>
      <c r="NHU881" s="2"/>
      <c r="NHV881" s="2"/>
      <c r="NHW881" s="2"/>
      <c r="NHX881" s="2"/>
      <c r="NHY881" s="2"/>
      <c r="NHZ881" s="2"/>
      <c r="NIA881" s="2"/>
      <c r="NIB881" s="2"/>
      <c r="NIC881" s="2"/>
      <c r="NID881" s="2"/>
      <c r="NIE881" s="2"/>
      <c r="NIF881" s="2"/>
      <c r="NIG881" s="2"/>
      <c r="NIH881" s="2"/>
      <c r="NII881" s="2"/>
      <c r="NIJ881" s="2"/>
      <c r="NIK881" s="2"/>
      <c r="NIL881" s="2"/>
      <c r="NIM881" s="2"/>
      <c r="NIN881" s="2"/>
      <c r="NIO881" s="2"/>
      <c r="NIP881" s="2"/>
      <c r="NIQ881" s="2"/>
      <c r="NIR881" s="2"/>
      <c r="NIS881" s="2"/>
      <c r="NIT881" s="2"/>
      <c r="NIU881" s="2"/>
      <c r="NIV881" s="2"/>
      <c r="NIW881" s="2"/>
      <c r="NIX881" s="2"/>
      <c r="NIY881" s="2"/>
      <c r="NIZ881" s="2"/>
      <c r="NJA881" s="2"/>
      <c r="NJB881" s="2"/>
      <c r="NJC881" s="2"/>
      <c r="NJD881" s="2"/>
      <c r="NJE881" s="2"/>
      <c r="NJF881" s="2"/>
      <c r="NJG881" s="2"/>
      <c r="NJH881" s="2"/>
      <c r="NJI881" s="2"/>
      <c r="NJJ881" s="2"/>
      <c r="NJK881" s="2"/>
      <c r="NJL881" s="2"/>
      <c r="NJM881" s="2"/>
      <c r="NJN881" s="2"/>
      <c r="NJO881" s="2"/>
      <c r="NJP881" s="2"/>
      <c r="NJQ881" s="2"/>
      <c r="NJR881" s="2"/>
      <c r="NJS881" s="2"/>
      <c r="NJT881" s="2"/>
      <c r="NJU881" s="2"/>
      <c r="NJV881" s="2"/>
      <c r="NJW881" s="2"/>
      <c r="NJX881" s="2"/>
      <c r="NJY881" s="2"/>
      <c r="NJZ881" s="2"/>
      <c r="NKA881" s="2"/>
      <c r="NKB881" s="2"/>
      <c r="NKC881" s="2"/>
      <c r="NKD881" s="2"/>
      <c r="NKE881" s="2"/>
      <c r="NKF881" s="2"/>
      <c r="NKG881" s="2"/>
      <c r="NKH881" s="2"/>
      <c r="NKI881" s="2"/>
      <c r="NKJ881" s="2"/>
      <c r="NKK881" s="2"/>
      <c r="NKL881" s="2"/>
      <c r="NKM881" s="2"/>
      <c r="NKN881" s="2"/>
      <c r="NKO881" s="2"/>
      <c r="NKP881" s="2"/>
      <c r="NKQ881" s="2"/>
      <c r="NKR881" s="2"/>
      <c r="NKS881" s="2"/>
      <c r="NKT881" s="2"/>
      <c r="NKU881" s="2"/>
      <c r="NKV881" s="2"/>
      <c r="NKW881" s="2"/>
      <c r="NKX881" s="2"/>
      <c r="NKY881" s="2"/>
      <c r="NKZ881" s="2"/>
      <c r="NLA881" s="2"/>
      <c r="NLB881" s="2"/>
      <c r="NLC881" s="2"/>
      <c r="NLD881" s="2"/>
      <c r="NLE881" s="2"/>
      <c r="NLF881" s="2"/>
      <c r="NLG881" s="2"/>
      <c r="NLH881" s="2"/>
      <c r="NLI881" s="2"/>
      <c r="NLJ881" s="2"/>
      <c r="NLK881" s="2"/>
      <c r="NLL881" s="2"/>
      <c r="NLM881" s="2"/>
      <c r="NLN881" s="2"/>
      <c r="NLO881" s="2"/>
      <c r="NLP881" s="2"/>
      <c r="NLQ881" s="2"/>
      <c r="NLR881" s="2"/>
      <c r="NLS881" s="2"/>
      <c r="NLT881" s="2"/>
      <c r="NLU881" s="2"/>
      <c r="NLV881" s="2"/>
      <c r="NLW881" s="2"/>
      <c r="NLX881" s="2"/>
      <c r="NLY881" s="2"/>
      <c r="NLZ881" s="2"/>
      <c r="NMA881" s="2"/>
      <c r="NMB881" s="2"/>
      <c r="NMC881" s="2"/>
      <c r="NMD881" s="2"/>
      <c r="NME881" s="2"/>
      <c r="NMF881" s="2"/>
      <c r="NMG881" s="2"/>
      <c r="NMH881" s="2"/>
      <c r="NMI881" s="2"/>
      <c r="NMJ881" s="2"/>
      <c r="NMK881" s="2"/>
      <c r="NML881" s="2"/>
      <c r="NMM881" s="2"/>
      <c r="NMN881" s="2"/>
      <c r="NMO881" s="2"/>
      <c r="NMP881" s="2"/>
      <c r="NMQ881" s="2"/>
      <c r="NMR881" s="2"/>
      <c r="NMS881" s="2"/>
      <c r="NMT881" s="2"/>
      <c r="NMU881" s="2"/>
      <c r="NMV881" s="2"/>
      <c r="NMW881" s="2"/>
      <c r="NMX881" s="2"/>
      <c r="NMY881" s="2"/>
      <c r="NMZ881" s="2"/>
      <c r="NNA881" s="2"/>
      <c r="NNB881" s="2"/>
      <c r="NNC881" s="2"/>
      <c r="NND881" s="2"/>
      <c r="NNE881" s="2"/>
      <c r="NNF881" s="2"/>
      <c r="NNG881" s="2"/>
      <c r="NNH881" s="2"/>
      <c r="NNI881" s="2"/>
      <c r="NNJ881" s="2"/>
      <c r="NNK881" s="2"/>
      <c r="NNL881" s="2"/>
      <c r="NNM881" s="2"/>
      <c r="NNN881" s="2"/>
      <c r="NNO881" s="2"/>
      <c r="NNP881" s="2"/>
      <c r="NNQ881" s="2"/>
      <c r="NNR881" s="2"/>
      <c r="NNS881" s="2"/>
      <c r="NNT881" s="2"/>
      <c r="NNU881" s="2"/>
      <c r="NNV881" s="2"/>
      <c r="NNW881" s="2"/>
      <c r="NNX881" s="2"/>
      <c r="NNY881" s="2"/>
      <c r="NNZ881" s="2"/>
      <c r="NOA881" s="2"/>
      <c r="NOB881" s="2"/>
      <c r="NOC881" s="2"/>
      <c r="NOD881" s="2"/>
      <c r="NOE881" s="2"/>
      <c r="NOF881" s="2"/>
      <c r="NOG881" s="2"/>
      <c r="NOH881" s="2"/>
      <c r="NOI881" s="2"/>
      <c r="NOJ881" s="2"/>
      <c r="NOK881" s="2"/>
      <c r="NOL881" s="2"/>
      <c r="NOM881" s="2"/>
      <c r="NON881" s="2"/>
      <c r="NOO881" s="2"/>
      <c r="NOP881" s="2"/>
      <c r="NOQ881" s="2"/>
      <c r="NOR881" s="2"/>
      <c r="NOS881" s="2"/>
      <c r="NOT881" s="2"/>
      <c r="NOU881" s="2"/>
      <c r="NOV881" s="2"/>
      <c r="NOW881" s="2"/>
      <c r="NOX881" s="2"/>
      <c r="NOY881" s="2"/>
      <c r="NOZ881" s="2"/>
      <c r="NPA881" s="2"/>
      <c r="NPB881" s="2"/>
      <c r="NPC881" s="2"/>
      <c r="NPD881" s="2"/>
      <c r="NPE881" s="2"/>
      <c r="NPF881" s="2"/>
      <c r="NPG881" s="2"/>
      <c r="NPH881" s="2"/>
      <c r="NPI881" s="2"/>
      <c r="NPJ881" s="2"/>
      <c r="NPK881" s="2"/>
      <c r="NPL881" s="2"/>
      <c r="NPM881" s="2"/>
      <c r="NPN881" s="2"/>
      <c r="NPO881" s="2"/>
      <c r="NPP881" s="2"/>
      <c r="NPQ881" s="2"/>
      <c r="NPR881" s="2"/>
      <c r="NPS881" s="2"/>
      <c r="NPT881" s="2"/>
      <c r="NPU881" s="2"/>
      <c r="NPV881" s="2"/>
      <c r="NPW881" s="2"/>
      <c r="NPX881" s="2"/>
      <c r="NPY881" s="2"/>
      <c r="NPZ881" s="2"/>
      <c r="NQA881" s="2"/>
      <c r="NQB881" s="2"/>
      <c r="NQC881" s="2"/>
      <c r="NQD881" s="2"/>
      <c r="NQE881" s="2"/>
      <c r="NQF881" s="2"/>
      <c r="NQG881" s="2"/>
      <c r="NQH881" s="2"/>
      <c r="NQI881" s="2"/>
      <c r="NQJ881" s="2"/>
      <c r="NQK881" s="2"/>
      <c r="NQL881" s="2"/>
      <c r="NQM881" s="2"/>
      <c r="NQN881" s="2"/>
      <c r="NQO881" s="2"/>
      <c r="NQP881" s="2"/>
      <c r="NQQ881" s="2"/>
      <c r="NQR881" s="2"/>
      <c r="NQS881" s="2"/>
      <c r="NQT881" s="2"/>
      <c r="NQU881" s="2"/>
      <c r="NQV881" s="2"/>
      <c r="NQW881" s="2"/>
      <c r="NQX881" s="2"/>
      <c r="NQY881" s="2"/>
      <c r="NQZ881" s="2"/>
      <c r="NRA881" s="2"/>
      <c r="NRB881" s="2"/>
      <c r="NRC881" s="2"/>
      <c r="NRD881" s="2"/>
      <c r="NRE881" s="2"/>
      <c r="NRF881" s="2"/>
      <c r="NRG881" s="2"/>
      <c r="NRH881" s="2"/>
      <c r="NRI881" s="2"/>
      <c r="NRJ881" s="2"/>
      <c r="NRK881" s="2"/>
      <c r="NRL881" s="2"/>
      <c r="NRM881" s="2"/>
      <c r="NRN881" s="2"/>
      <c r="NRO881" s="2"/>
      <c r="NRP881" s="2"/>
      <c r="NRQ881" s="2"/>
      <c r="NRR881" s="2"/>
      <c r="NRS881" s="2"/>
      <c r="NRT881" s="2"/>
      <c r="NRU881" s="2"/>
      <c r="NRV881" s="2"/>
      <c r="NRW881" s="2"/>
      <c r="NRX881" s="2"/>
      <c r="NRY881" s="2"/>
      <c r="NRZ881" s="2"/>
      <c r="NSA881" s="2"/>
      <c r="NSB881" s="2"/>
      <c r="NSC881" s="2"/>
      <c r="NSD881" s="2"/>
      <c r="NSE881" s="2"/>
      <c r="NSF881" s="2"/>
      <c r="NSG881" s="2"/>
      <c r="NSH881" s="2"/>
      <c r="NSI881" s="2"/>
      <c r="NSJ881" s="2"/>
      <c r="NSK881" s="2"/>
      <c r="NSL881" s="2"/>
      <c r="NSM881" s="2"/>
      <c r="NSN881" s="2"/>
      <c r="NSO881" s="2"/>
      <c r="NSP881" s="2"/>
      <c r="NSQ881" s="2"/>
      <c r="NSR881" s="2"/>
      <c r="NSS881" s="2"/>
      <c r="NST881" s="2"/>
      <c r="NSU881" s="2"/>
      <c r="NSV881" s="2"/>
      <c r="NSW881" s="2"/>
      <c r="NSX881" s="2"/>
      <c r="NSY881" s="2"/>
      <c r="NSZ881" s="2"/>
      <c r="NTA881" s="2"/>
      <c r="NTB881" s="2"/>
      <c r="NTC881" s="2"/>
      <c r="NTD881" s="2"/>
      <c r="NTE881" s="2"/>
      <c r="NTF881" s="2"/>
      <c r="NTG881" s="2"/>
      <c r="NTH881" s="2"/>
      <c r="NTI881" s="2"/>
      <c r="NTJ881" s="2"/>
      <c r="NTK881" s="2"/>
      <c r="NTL881" s="2"/>
      <c r="NTM881" s="2"/>
      <c r="NTN881" s="2"/>
      <c r="NTO881" s="2"/>
      <c r="NTP881" s="2"/>
      <c r="NTQ881" s="2"/>
      <c r="NTR881" s="2"/>
      <c r="NTS881" s="2"/>
      <c r="NTT881" s="2"/>
      <c r="NTU881" s="2"/>
      <c r="NTV881" s="2"/>
      <c r="NTW881" s="2"/>
      <c r="NTX881" s="2"/>
      <c r="NTY881" s="2"/>
      <c r="NTZ881" s="2"/>
      <c r="NUA881" s="2"/>
      <c r="NUB881" s="2"/>
      <c r="NUC881" s="2"/>
      <c r="NUD881" s="2"/>
      <c r="NUE881" s="2"/>
      <c r="NUF881" s="2"/>
      <c r="NUG881" s="2"/>
      <c r="NUH881" s="2"/>
      <c r="NUI881" s="2"/>
      <c r="NUJ881" s="2"/>
      <c r="NUK881" s="2"/>
      <c r="NUL881" s="2"/>
      <c r="NUM881" s="2"/>
      <c r="NUN881" s="2"/>
      <c r="NUO881" s="2"/>
      <c r="NUP881" s="2"/>
      <c r="NUQ881" s="2"/>
      <c r="NUR881" s="2"/>
      <c r="NUS881" s="2"/>
      <c r="NUT881" s="2"/>
      <c r="NUU881" s="2"/>
      <c r="NUV881" s="2"/>
      <c r="NUW881" s="2"/>
      <c r="NUX881" s="2"/>
      <c r="NUY881" s="2"/>
      <c r="NUZ881" s="2"/>
      <c r="NVA881" s="2"/>
      <c r="NVB881" s="2"/>
      <c r="NVC881" s="2"/>
      <c r="NVD881" s="2"/>
      <c r="NVE881" s="2"/>
      <c r="NVF881" s="2"/>
      <c r="NVG881" s="2"/>
      <c r="NVH881" s="2"/>
      <c r="NVI881" s="2"/>
      <c r="NVJ881" s="2"/>
      <c r="NVK881" s="2"/>
      <c r="NVL881" s="2"/>
      <c r="NVM881" s="2"/>
      <c r="NVN881" s="2"/>
      <c r="NVO881" s="2"/>
      <c r="NVP881" s="2"/>
      <c r="NVQ881" s="2"/>
      <c r="NVR881" s="2"/>
      <c r="NVS881" s="2"/>
      <c r="NVT881" s="2"/>
      <c r="NVU881" s="2"/>
      <c r="NVV881" s="2"/>
      <c r="NVW881" s="2"/>
      <c r="NVX881" s="2"/>
      <c r="NVY881" s="2"/>
      <c r="NVZ881" s="2"/>
      <c r="NWA881" s="2"/>
      <c r="NWB881" s="2"/>
      <c r="NWC881" s="2"/>
      <c r="NWD881" s="2"/>
      <c r="NWE881" s="2"/>
      <c r="NWF881" s="2"/>
      <c r="NWG881" s="2"/>
      <c r="NWH881" s="2"/>
      <c r="NWI881" s="2"/>
      <c r="NWJ881" s="2"/>
      <c r="NWK881" s="2"/>
      <c r="NWL881" s="2"/>
      <c r="NWM881" s="2"/>
      <c r="NWN881" s="2"/>
      <c r="NWO881" s="2"/>
      <c r="NWP881" s="2"/>
      <c r="NWQ881" s="2"/>
      <c r="NWR881" s="2"/>
      <c r="NWS881" s="2"/>
      <c r="NWT881" s="2"/>
      <c r="NWU881" s="2"/>
      <c r="NWV881" s="2"/>
      <c r="NWW881" s="2"/>
      <c r="NWX881" s="2"/>
      <c r="NWY881" s="2"/>
      <c r="NWZ881" s="2"/>
      <c r="NXA881" s="2"/>
      <c r="NXB881" s="2"/>
      <c r="NXC881" s="2"/>
      <c r="NXD881" s="2"/>
      <c r="NXE881" s="2"/>
      <c r="NXF881" s="2"/>
      <c r="NXG881" s="2"/>
      <c r="NXH881" s="2"/>
      <c r="NXI881" s="2"/>
      <c r="NXJ881" s="2"/>
      <c r="NXK881" s="2"/>
      <c r="NXL881" s="2"/>
      <c r="NXM881" s="2"/>
      <c r="NXN881" s="2"/>
      <c r="NXO881" s="2"/>
      <c r="NXP881" s="2"/>
      <c r="NXQ881" s="2"/>
      <c r="NXR881" s="2"/>
      <c r="NXS881" s="2"/>
      <c r="NXT881" s="2"/>
      <c r="NXU881" s="2"/>
      <c r="NXV881" s="2"/>
      <c r="NXW881" s="2"/>
      <c r="NXX881" s="2"/>
      <c r="NXY881" s="2"/>
      <c r="NXZ881" s="2"/>
      <c r="NYA881" s="2"/>
      <c r="NYB881" s="2"/>
      <c r="NYC881" s="2"/>
      <c r="NYD881" s="2"/>
      <c r="NYE881" s="2"/>
      <c r="NYF881" s="2"/>
      <c r="NYG881" s="2"/>
      <c r="NYH881" s="2"/>
      <c r="NYI881" s="2"/>
      <c r="NYJ881" s="2"/>
      <c r="NYK881" s="2"/>
      <c r="NYL881" s="2"/>
      <c r="NYM881" s="2"/>
      <c r="NYN881" s="2"/>
      <c r="NYO881" s="2"/>
      <c r="NYP881" s="2"/>
      <c r="NYQ881" s="2"/>
      <c r="NYR881" s="2"/>
      <c r="NYS881" s="2"/>
      <c r="NYT881" s="2"/>
      <c r="NYU881" s="2"/>
      <c r="NYV881" s="2"/>
      <c r="NYW881" s="2"/>
      <c r="NYX881" s="2"/>
      <c r="NYY881" s="2"/>
      <c r="NYZ881" s="2"/>
      <c r="NZA881" s="2"/>
      <c r="NZB881" s="2"/>
      <c r="NZC881" s="2"/>
      <c r="NZD881" s="2"/>
      <c r="NZE881" s="2"/>
      <c r="NZF881" s="2"/>
      <c r="NZG881" s="2"/>
      <c r="NZH881" s="2"/>
      <c r="NZI881" s="2"/>
      <c r="NZJ881" s="2"/>
      <c r="NZK881" s="2"/>
      <c r="NZL881" s="2"/>
      <c r="NZM881" s="2"/>
      <c r="NZN881" s="2"/>
      <c r="NZO881" s="2"/>
      <c r="NZP881" s="2"/>
      <c r="NZQ881" s="2"/>
      <c r="NZR881" s="2"/>
      <c r="NZS881" s="2"/>
      <c r="NZT881" s="2"/>
      <c r="NZU881" s="2"/>
      <c r="NZV881" s="2"/>
      <c r="NZW881" s="2"/>
      <c r="NZX881" s="2"/>
      <c r="NZY881" s="2"/>
      <c r="NZZ881" s="2"/>
      <c r="OAA881" s="2"/>
      <c r="OAB881" s="2"/>
      <c r="OAC881" s="2"/>
      <c r="OAD881" s="2"/>
      <c r="OAE881" s="2"/>
      <c r="OAF881" s="2"/>
      <c r="OAG881" s="2"/>
      <c r="OAH881" s="2"/>
      <c r="OAI881" s="2"/>
      <c r="OAJ881" s="2"/>
      <c r="OAK881" s="2"/>
      <c r="OAL881" s="2"/>
      <c r="OAM881" s="2"/>
      <c r="OAN881" s="2"/>
      <c r="OAO881" s="2"/>
      <c r="OAP881" s="2"/>
      <c r="OAQ881" s="2"/>
      <c r="OAR881" s="2"/>
      <c r="OAS881" s="2"/>
      <c r="OAT881" s="2"/>
      <c r="OAU881" s="2"/>
      <c r="OAV881" s="2"/>
      <c r="OAW881" s="2"/>
      <c r="OAX881" s="2"/>
      <c r="OAY881" s="2"/>
      <c r="OAZ881" s="2"/>
      <c r="OBA881" s="2"/>
      <c r="OBB881" s="2"/>
      <c r="OBC881" s="2"/>
      <c r="OBD881" s="2"/>
      <c r="OBE881" s="2"/>
      <c r="OBF881" s="2"/>
      <c r="OBG881" s="2"/>
      <c r="OBH881" s="2"/>
      <c r="OBI881" s="2"/>
      <c r="OBJ881" s="2"/>
      <c r="OBK881" s="2"/>
      <c r="OBL881" s="2"/>
      <c r="OBM881" s="2"/>
      <c r="OBN881" s="2"/>
      <c r="OBO881" s="2"/>
      <c r="OBP881" s="2"/>
      <c r="OBQ881" s="2"/>
      <c r="OBR881" s="2"/>
      <c r="OBS881" s="2"/>
      <c r="OBT881" s="2"/>
      <c r="OBU881" s="2"/>
      <c r="OBV881" s="2"/>
      <c r="OBW881" s="2"/>
      <c r="OBX881" s="2"/>
      <c r="OBY881" s="2"/>
      <c r="OBZ881" s="2"/>
      <c r="OCA881" s="2"/>
      <c r="OCB881" s="2"/>
      <c r="OCC881" s="2"/>
      <c r="OCD881" s="2"/>
      <c r="OCE881" s="2"/>
      <c r="OCF881" s="2"/>
      <c r="OCG881" s="2"/>
      <c r="OCH881" s="2"/>
      <c r="OCI881" s="2"/>
      <c r="OCJ881" s="2"/>
      <c r="OCK881" s="2"/>
      <c r="OCL881" s="2"/>
      <c r="OCM881" s="2"/>
      <c r="OCN881" s="2"/>
      <c r="OCO881" s="2"/>
      <c r="OCP881" s="2"/>
      <c r="OCQ881" s="2"/>
      <c r="OCR881" s="2"/>
      <c r="OCS881" s="2"/>
      <c r="OCT881" s="2"/>
      <c r="OCU881" s="2"/>
      <c r="OCV881" s="2"/>
      <c r="OCW881" s="2"/>
      <c r="OCX881" s="2"/>
      <c r="OCY881" s="2"/>
      <c r="OCZ881" s="2"/>
      <c r="ODA881" s="2"/>
      <c r="ODB881" s="2"/>
      <c r="ODC881" s="2"/>
      <c r="ODD881" s="2"/>
      <c r="ODE881" s="2"/>
      <c r="ODF881" s="2"/>
      <c r="ODG881" s="2"/>
      <c r="ODH881" s="2"/>
      <c r="ODI881" s="2"/>
      <c r="ODJ881" s="2"/>
      <c r="ODK881" s="2"/>
      <c r="ODL881" s="2"/>
      <c r="ODM881" s="2"/>
      <c r="ODN881" s="2"/>
      <c r="ODO881" s="2"/>
      <c r="ODP881" s="2"/>
      <c r="ODQ881" s="2"/>
      <c r="ODR881" s="2"/>
      <c r="ODS881" s="2"/>
      <c r="ODT881" s="2"/>
      <c r="ODU881" s="2"/>
      <c r="ODV881" s="2"/>
      <c r="ODW881" s="2"/>
      <c r="ODX881" s="2"/>
      <c r="ODY881" s="2"/>
      <c r="ODZ881" s="2"/>
      <c r="OEA881" s="2"/>
      <c r="OEB881" s="2"/>
      <c r="OEC881" s="2"/>
      <c r="OED881" s="2"/>
      <c r="OEE881" s="2"/>
      <c r="OEF881" s="2"/>
      <c r="OEG881" s="2"/>
      <c r="OEH881" s="2"/>
      <c r="OEI881" s="2"/>
      <c r="OEJ881" s="2"/>
      <c r="OEK881" s="2"/>
      <c r="OEL881" s="2"/>
      <c r="OEM881" s="2"/>
      <c r="OEN881" s="2"/>
      <c r="OEO881" s="2"/>
      <c r="OEP881" s="2"/>
      <c r="OEQ881" s="2"/>
      <c r="OER881" s="2"/>
      <c r="OES881" s="2"/>
      <c r="OET881" s="2"/>
      <c r="OEU881" s="2"/>
      <c r="OEV881" s="2"/>
      <c r="OEW881" s="2"/>
      <c r="OEX881" s="2"/>
      <c r="OEY881" s="2"/>
      <c r="OEZ881" s="2"/>
      <c r="OFA881" s="2"/>
      <c r="OFB881" s="2"/>
      <c r="OFC881" s="2"/>
      <c r="OFD881" s="2"/>
      <c r="OFE881" s="2"/>
      <c r="OFF881" s="2"/>
      <c r="OFG881" s="2"/>
      <c r="OFH881" s="2"/>
      <c r="OFI881" s="2"/>
      <c r="OFJ881" s="2"/>
      <c r="OFK881" s="2"/>
      <c r="OFL881" s="2"/>
      <c r="OFM881" s="2"/>
      <c r="OFN881" s="2"/>
      <c r="OFO881" s="2"/>
      <c r="OFP881" s="2"/>
      <c r="OFQ881" s="2"/>
      <c r="OFR881" s="2"/>
      <c r="OFS881" s="2"/>
      <c r="OFT881" s="2"/>
      <c r="OFU881" s="2"/>
      <c r="OFV881" s="2"/>
      <c r="OFW881" s="2"/>
      <c r="OFX881" s="2"/>
      <c r="OFY881" s="2"/>
      <c r="OFZ881" s="2"/>
      <c r="OGA881" s="2"/>
      <c r="OGB881" s="2"/>
      <c r="OGC881" s="2"/>
      <c r="OGD881" s="2"/>
      <c r="OGE881" s="2"/>
      <c r="OGF881" s="2"/>
      <c r="OGG881" s="2"/>
      <c r="OGH881" s="2"/>
      <c r="OGI881" s="2"/>
      <c r="OGJ881" s="2"/>
      <c r="OGK881" s="2"/>
      <c r="OGL881" s="2"/>
      <c r="OGM881" s="2"/>
      <c r="OGN881" s="2"/>
      <c r="OGO881" s="2"/>
      <c r="OGP881" s="2"/>
      <c r="OGQ881" s="2"/>
      <c r="OGR881" s="2"/>
      <c r="OGS881" s="2"/>
      <c r="OGT881" s="2"/>
      <c r="OGU881" s="2"/>
      <c r="OGV881" s="2"/>
      <c r="OGW881" s="2"/>
      <c r="OGX881" s="2"/>
      <c r="OGY881" s="2"/>
      <c r="OGZ881" s="2"/>
      <c r="OHA881" s="2"/>
      <c r="OHB881" s="2"/>
      <c r="OHC881" s="2"/>
      <c r="OHD881" s="2"/>
      <c r="OHE881" s="2"/>
      <c r="OHF881" s="2"/>
      <c r="OHG881" s="2"/>
      <c r="OHH881" s="2"/>
      <c r="OHI881" s="2"/>
      <c r="OHJ881" s="2"/>
      <c r="OHK881" s="2"/>
      <c r="OHL881" s="2"/>
      <c r="OHM881" s="2"/>
      <c r="OHN881" s="2"/>
      <c r="OHO881" s="2"/>
      <c r="OHP881" s="2"/>
      <c r="OHQ881" s="2"/>
      <c r="OHR881" s="2"/>
      <c r="OHS881" s="2"/>
      <c r="OHT881" s="2"/>
      <c r="OHU881" s="2"/>
      <c r="OHV881" s="2"/>
      <c r="OHW881" s="2"/>
      <c r="OHX881" s="2"/>
      <c r="OHY881" s="2"/>
      <c r="OHZ881" s="2"/>
      <c r="OIA881" s="2"/>
      <c r="OIB881" s="2"/>
      <c r="OIC881" s="2"/>
      <c r="OID881" s="2"/>
      <c r="OIE881" s="2"/>
      <c r="OIF881" s="2"/>
      <c r="OIG881" s="2"/>
      <c r="OIH881" s="2"/>
      <c r="OII881" s="2"/>
      <c r="OIJ881" s="2"/>
      <c r="OIK881" s="2"/>
      <c r="OIL881" s="2"/>
      <c r="OIM881" s="2"/>
      <c r="OIN881" s="2"/>
      <c r="OIO881" s="2"/>
      <c r="OIP881" s="2"/>
      <c r="OIQ881" s="2"/>
      <c r="OIR881" s="2"/>
      <c r="OIS881" s="2"/>
      <c r="OIT881" s="2"/>
      <c r="OIU881" s="2"/>
      <c r="OIV881" s="2"/>
      <c r="OIW881" s="2"/>
      <c r="OIX881" s="2"/>
      <c r="OIY881" s="2"/>
      <c r="OIZ881" s="2"/>
      <c r="OJA881" s="2"/>
      <c r="OJB881" s="2"/>
      <c r="OJC881" s="2"/>
      <c r="OJD881" s="2"/>
      <c r="OJE881" s="2"/>
      <c r="OJF881" s="2"/>
      <c r="OJG881" s="2"/>
      <c r="OJH881" s="2"/>
      <c r="OJI881" s="2"/>
      <c r="OJJ881" s="2"/>
      <c r="OJK881" s="2"/>
      <c r="OJL881" s="2"/>
      <c r="OJM881" s="2"/>
      <c r="OJN881" s="2"/>
      <c r="OJO881" s="2"/>
      <c r="OJP881" s="2"/>
      <c r="OJQ881" s="2"/>
      <c r="OJR881" s="2"/>
      <c r="OJS881" s="2"/>
      <c r="OJT881" s="2"/>
      <c r="OJU881" s="2"/>
      <c r="OJV881" s="2"/>
      <c r="OJW881" s="2"/>
      <c r="OJX881" s="2"/>
      <c r="OJY881" s="2"/>
      <c r="OJZ881" s="2"/>
      <c r="OKA881" s="2"/>
      <c r="OKB881" s="2"/>
      <c r="OKC881" s="2"/>
      <c r="OKD881" s="2"/>
      <c r="OKE881" s="2"/>
      <c r="OKF881" s="2"/>
      <c r="OKG881" s="2"/>
      <c r="OKH881" s="2"/>
      <c r="OKI881" s="2"/>
      <c r="OKJ881" s="2"/>
      <c r="OKK881" s="2"/>
      <c r="OKL881" s="2"/>
      <c r="OKM881" s="2"/>
      <c r="OKN881" s="2"/>
      <c r="OKO881" s="2"/>
      <c r="OKP881" s="2"/>
      <c r="OKQ881" s="2"/>
      <c r="OKR881" s="2"/>
      <c r="OKS881" s="2"/>
      <c r="OKT881" s="2"/>
      <c r="OKU881" s="2"/>
      <c r="OKV881" s="2"/>
      <c r="OKW881" s="2"/>
      <c r="OKX881" s="2"/>
      <c r="OKY881" s="2"/>
      <c r="OKZ881" s="2"/>
      <c r="OLA881" s="2"/>
      <c r="OLB881" s="2"/>
      <c r="OLC881" s="2"/>
      <c r="OLD881" s="2"/>
      <c r="OLE881" s="2"/>
      <c r="OLF881" s="2"/>
      <c r="OLG881" s="2"/>
      <c r="OLH881" s="2"/>
      <c r="OLI881" s="2"/>
      <c r="OLJ881" s="2"/>
      <c r="OLK881" s="2"/>
      <c r="OLL881" s="2"/>
      <c r="OLM881" s="2"/>
      <c r="OLN881" s="2"/>
      <c r="OLO881" s="2"/>
      <c r="OLP881" s="2"/>
      <c r="OLQ881" s="2"/>
      <c r="OLR881" s="2"/>
      <c r="OLS881" s="2"/>
      <c r="OLT881" s="2"/>
      <c r="OLU881" s="2"/>
      <c r="OLV881" s="2"/>
      <c r="OLW881" s="2"/>
      <c r="OLX881" s="2"/>
      <c r="OLY881" s="2"/>
      <c r="OLZ881" s="2"/>
      <c r="OMA881" s="2"/>
      <c r="OMB881" s="2"/>
      <c r="OMC881" s="2"/>
      <c r="OMD881" s="2"/>
      <c r="OME881" s="2"/>
      <c r="OMF881" s="2"/>
      <c r="OMG881" s="2"/>
      <c r="OMH881" s="2"/>
      <c r="OMI881" s="2"/>
      <c r="OMJ881" s="2"/>
      <c r="OMK881" s="2"/>
      <c r="OML881" s="2"/>
      <c r="OMM881" s="2"/>
      <c r="OMN881" s="2"/>
      <c r="OMO881" s="2"/>
      <c r="OMP881" s="2"/>
      <c r="OMQ881" s="2"/>
      <c r="OMR881" s="2"/>
      <c r="OMS881" s="2"/>
      <c r="OMT881" s="2"/>
      <c r="OMU881" s="2"/>
      <c r="OMV881" s="2"/>
      <c r="OMW881" s="2"/>
      <c r="OMX881" s="2"/>
      <c r="OMY881" s="2"/>
      <c r="OMZ881" s="2"/>
      <c r="ONA881" s="2"/>
      <c r="ONB881" s="2"/>
      <c r="ONC881" s="2"/>
      <c r="OND881" s="2"/>
      <c r="ONE881" s="2"/>
      <c r="ONF881" s="2"/>
      <c r="ONG881" s="2"/>
      <c r="ONH881" s="2"/>
      <c r="ONI881" s="2"/>
      <c r="ONJ881" s="2"/>
      <c r="ONK881" s="2"/>
      <c r="ONL881" s="2"/>
      <c r="ONM881" s="2"/>
      <c r="ONN881" s="2"/>
      <c r="ONO881" s="2"/>
      <c r="ONP881" s="2"/>
      <c r="ONQ881" s="2"/>
      <c r="ONR881" s="2"/>
      <c r="ONS881" s="2"/>
      <c r="ONT881" s="2"/>
      <c r="ONU881" s="2"/>
      <c r="ONV881" s="2"/>
      <c r="ONW881" s="2"/>
      <c r="ONX881" s="2"/>
      <c r="ONY881" s="2"/>
      <c r="ONZ881" s="2"/>
      <c r="OOA881" s="2"/>
      <c r="OOB881" s="2"/>
      <c r="OOC881" s="2"/>
      <c r="OOD881" s="2"/>
      <c r="OOE881" s="2"/>
      <c r="OOF881" s="2"/>
      <c r="OOG881" s="2"/>
      <c r="OOH881" s="2"/>
      <c r="OOI881" s="2"/>
      <c r="OOJ881" s="2"/>
      <c r="OOK881" s="2"/>
      <c r="OOL881" s="2"/>
      <c r="OOM881" s="2"/>
      <c r="OON881" s="2"/>
      <c r="OOO881" s="2"/>
      <c r="OOP881" s="2"/>
      <c r="OOQ881" s="2"/>
      <c r="OOR881" s="2"/>
      <c r="OOS881" s="2"/>
      <c r="OOT881" s="2"/>
      <c r="OOU881" s="2"/>
      <c r="OOV881" s="2"/>
      <c r="OOW881" s="2"/>
      <c r="OOX881" s="2"/>
      <c r="OOY881" s="2"/>
      <c r="OOZ881" s="2"/>
      <c r="OPA881" s="2"/>
      <c r="OPB881" s="2"/>
      <c r="OPC881" s="2"/>
      <c r="OPD881" s="2"/>
      <c r="OPE881" s="2"/>
      <c r="OPF881" s="2"/>
      <c r="OPG881" s="2"/>
      <c r="OPH881" s="2"/>
      <c r="OPI881" s="2"/>
      <c r="OPJ881" s="2"/>
      <c r="OPK881" s="2"/>
      <c r="OPL881" s="2"/>
      <c r="OPM881" s="2"/>
      <c r="OPN881" s="2"/>
      <c r="OPO881" s="2"/>
      <c r="OPP881" s="2"/>
      <c r="OPQ881" s="2"/>
      <c r="OPR881" s="2"/>
      <c r="OPS881" s="2"/>
      <c r="OPT881" s="2"/>
      <c r="OPU881" s="2"/>
      <c r="OPV881" s="2"/>
      <c r="OPW881" s="2"/>
      <c r="OPX881" s="2"/>
      <c r="OPY881" s="2"/>
      <c r="OPZ881" s="2"/>
      <c r="OQA881" s="2"/>
      <c r="OQB881" s="2"/>
      <c r="OQC881" s="2"/>
      <c r="OQD881" s="2"/>
      <c r="OQE881" s="2"/>
      <c r="OQF881" s="2"/>
      <c r="OQG881" s="2"/>
      <c r="OQH881" s="2"/>
      <c r="OQI881" s="2"/>
      <c r="OQJ881" s="2"/>
      <c r="OQK881" s="2"/>
      <c r="OQL881" s="2"/>
      <c r="OQM881" s="2"/>
      <c r="OQN881" s="2"/>
      <c r="OQO881" s="2"/>
      <c r="OQP881" s="2"/>
      <c r="OQQ881" s="2"/>
      <c r="OQR881" s="2"/>
      <c r="OQS881" s="2"/>
      <c r="OQT881" s="2"/>
      <c r="OQU881" s="2"/>
      <c r="OQV881" s="2"/>
      <c r="OQW881" s="2"/>
      <c r="OQX881" s="2"/>
      <c r="OQY881" s="2"/>
      <c r="OQZ881" s="2"/>
      <c r="ORA881" s="2"/>
      <c r="ORB881" s="2"/>
      <c r="ORC881" s="2"/>
      <c r="ORD881" s="2"/>
      <c r="ORE881" s="2"/>
      <c r="ORF881" s="2"/>
      <c r="ORG881" s="2"/>
      <c r="ORH881" s="2"/>
      <c r="ORI881" s="2"/>
      <c r="ORJ881" s="2"/>
      <c r="ORK881" s="2"/>
      <c r="ORL881" s="2"/>
      <c r="ORM881" s="2"/>
      <c r="ORN881" s="2"/>
      <c r="ORO881" s="2"/>
      <c r="ORP881" s="2"/>
      <c r="ORQ881" s="2"/>
      <c r="ORR881" s="2"/>
      <c r="ORS881" s="2"/>
      <c r="ORT881" s="2"/>
      <c r="ORU881" s="2"/>
      <c r="ORV881" s="2"/>
      <c r="ORW881" s="2"/>
      <c r="ORX881" s="2"/>
      <c r="ORY881" s="2"/>
      <c r="ORZ881" s="2"/>
      <c r="OSA881" s="2"/>
      <c r="OSB881" s="2"/>
      <c r="OSC881" s="2"/>
      <c r="OSD881" s="2"/>
      <c r="OSE881" s="2"/>
      <c r="OSF881" s="2"/>
      <c r="OSG881" s="2"/>
      <c r="OSH881" s="2"/>
      <c r="OSI881" s="2"/>
      <c r="OSJ881" s="2"/>
      <c r="OSK881" s="2"/>
      <c r="OSL881" s="2"/>
      <c r="OSM881" s="2"/>
      <c r="OSN881" s="2"/>
      <c r="OSO881" s="2"/>
      <c r="OSP881" s="2"/>
      <c r="OSQ881" s="2"/>
      <c r="OSR881" s="2"/>
      <c r="OSS881" s="2"/>
      <c r="OST881" s="2"/>
      <c r="OSU881" s="2"/>
      <c r="OSV881" s="2"/>
      <c r="OSW881" s="2"/>
      <c r="OSX881" s="2"/>
      <c r="OSY881" s="2"/>
      <c r="OSZ881" s="2"/>
      <c r="OTA881" s="2"/>
      <c r="OTB881" s="2"/>
      <c r="OTC881" s="2"/>
      <c r="OTD881" s="2"/>
      <c r="OTE881" s="2"/>
      <c r="OTF881" s="2"/>
      <c r="OTG881" s="2"/>
      <c r="OTH881" s="2"/>
      <c r="OTI881" s="2"/>
      <c r="OTJ881" s="2"/>
      <c r="OTK881" s="2"/>
      <c r="OTL881" s="2"/>
      <c r="OTM881" s="2"/>
      <c r="OTN881" s="2"/>
      <c r="OTO881" s="2"/>
      <c r="OTP881" s="2"/>
      <c r="OTQ881" s="2"/>
      <c r="OTR881" s="2"/>
      <c r="OTS881" s="2"/>
      <c r="OTT881" s="2"/>
      <c r="OTU881" s="2"/>
      <c r="OTV881" s="2"/>
      <c r="OTW881" s="2"/>
      <c r="OTX881" s="2"/>
      <c r="OTY881" s="2"/>
      <c r="OTZ881" s="2"/>
      <c r="OUA881" s="2"/>
      <c r="OUB881" s="2"/>
      <c r="OUC881" s="2"/>
      <c r="OUD881" s="2"/>
      <c r="OUE881" s="2"/>
      <c r="OUF881" s="2"/>
      <c r="OUG881" s="2"/>
      <c r="OUH881" s="2"/>
      <c r="OUI881" s="2"/>
      <c r="OUJ881" s="2"/>
      <c r="OUK881" s="2"/>
      <c r="OUL881" s="2"/>
      <c r="OUM881" s="2"/>
      <c r="OUN881" s="2"/>
      <c r="OUO881" s="2"/>
      <c r="OUP881" s="2"/>
      <c r="OUQ881" s="2"/>
      <c r="OUR881" s="2"/>
      <c r="OUS881" s="2"/>
      <c r="OUT881" s="2"/>
      <c r="OUU881" s="2"/>
      <c r="OUV881" s="2"/>
      <c r="OUW881" s="2"/>
      <c r="OUX881" s="2"/>
      <c r="OUY881" s="2"/>
      <c r="OUZ881" s="2"/>
      <c r="OVA881" s="2"/>
      <c r="OVB881" s="2"/>
      <c r="OVC881" s="2"/>
      <c r="OVD881" s="2"/>
      <c r="OVE881" s="2"/>
      <c r="OVF881" s="2"/>
      <c r="OVG881" s="2"/>
      <c r="OVH881" s="2"/>
      <c r="OVI881" s="2"/>
      <c r="OVJ881" s="2"/>
      <c r="OVK881" s="2"/>
      <c r="OVL881" s="2"/>
      <c r="OVM881" s="2"/>
      <c r="OVN881" s="2"/>
      <c r="OVO881" s="2"/>
      <c r="OVP881" s="2"/>
      <c r="OVQ881" s="2"/>
      <c r="OVR881" s="2"/>
      <c r="OVS881" s="2"/>
      <c r="OVT881" s="2"/>
      <c r="OVU881" s="2"/>
      <c r="OVV881" s="2"/>
      <c r="OVW881" s="2"/>
      <c r="OVX881" s="2"/>
      <c r="OVY881" s="2"/>
      <c r="OVZ881" s="2"/>
      <c r="OWA881" s="2"/>
      <c r="OWB881" s="2"/>
      <c r="OWC881" s="2"/>
      <c r="OWD881" s="2"/>
      <c r="OWE881" s="2"/>
      <c r="OWF881" s="2"/>
      <c r="OWG881" s="2"/>
      <c r="OWH881" s="2"/>
      <c r="OWI881" s="2"/>
      <c r="OWJ881" s="2"/>
      <c r="OWK881" s="2"/>
      <c r="OWL881" s="2"/>
      <c r="OWM881" s="2"/>
      <c r="OWN881" s="2"/>
      <c r="OWO881" s="2"/>
      <c r="OWP881" s="2"/>
      <c r="OWQ881" s="2"/>
      <c r="OWR881" s="2"/>
      <c r="OWS881" s="2"/>
      <c r="OWT881" s="2"/>
      <c r="OWU881" s="2"/>
      <c r="OWV881" s="2"/>
      <c r="OWW881" s="2"/>
      <c r="OWX881" s="2"/>
      <c r="OWY881" s="2"/>
      <c r="OWZ881" s="2"/>
      <c r="OXA881" s="2"/>
      <c r="OXB881" s="2"/>
      <c r="OXC881" s="2"/>
      <c r="OXD881" s="2"/>
      <c r="OXE881" s="2"/>
      <c r="OXF881" s="2"/>
      <c r="OXG881" s="2"/>
      <c r="OXH881" s="2"/>
      <c r="OXI881" s="2"/>
      <c r="OXJ881" s="2"/>
      <c r="OXK881" s="2"/>
      <c r="OXL881" s="2"/>
      <c r="OXM881" s="2"/>
      <c r="OXN881" s="2"/>
      <c r="OXO881" s="2"/>
      <c r="OXP881" s="2"/>
      <c r="OXQ881" s="2"/>
      <c r="OXR881" s="2"/>
      <c r="OXS881" s="2"/>
      <c r="OXT881" s="2"/>
      <c r="OXU881" s="2"/>
      <c r="OXV881" s="2"/>
      <c r="OXW881" s="2"/>
      <c r="OXX881" s="2"/>
      <c r="OXY881" s="2"/>
      <c r="OXZ881" s="2"/>
      <c r="OYA881" s="2"/>
      <c r="OYB881" s="2"/>
      <c r="OYC881" s="2"/>
      <c r="OYD881" s="2"/>
      <c r="OYE881" s="2"/>
      <c r="OYF881" s="2"/>
      <c r="OYG881" s="2"/>
      <c r="OYH881" s="2"/>
      <c r="OYI881" s="2"/>
      <c r="OYJ881" s="2"/>
      <c r="OYK881" s="2"/>
      <c r="OYL881" s="2"/>
      <c r="OYM881" s="2"/>
      <c r="OYN881" s="2"/>
      <c r="OYO881" s="2"/>
      <c r="OYP881" s="2"/>
      <c r="OYQ881" s="2"/>
      <c r="OYR881" s="2"/>
      <c r="OYS881" s="2"/>
      <c r="OYT881" s="2"/>
      <c r="OYU881" s="2"/>
      <c r="OYV881" s="2"/>
      <c r="OYW881" s="2"/>
      <c r="OYX881" s="2"/>
      <c r="OYY881" s="2"/>
      <c r="OYZ881" s="2"/>
      <c r="OZA881" s="2"/>
      <c r="OZB881" s="2"/>
      <c r="OZC881" s="2"/>
      <c r="OZD881" s="2"/>
      <c r="OZE881" s="2"/>
      <c r="OZF881" s="2"/>
      <c r="OZG881" s="2"/>
      <c r="OZH881" s="2"/>
      <c r="OZI881" s="2"/>
      <c r="OZJ881" s="2"/>
      <c r="OZK881" s="2"/>
      <c r="OZL881" s="2"/>
      <c r="OZM881" s="2"/>
      <c r="OZN881" s="2"/>
      <c r="OZO881" s="2"/>
      <c r="OZP881" s="2"/>
      <c r="OZQ881" s="2"/>
      <c r="OZR881" s="2"/>
      <c r="OZS881" s="2"/>
      <c r="OZT881" s="2"/>
      <c r="OZU881" s="2"/>
      <c r="OZV881" s="2"/>
      <c r="OZW881" s="2"/>
      <c r="OZX881" s="2"/>
      <c r="OZY881" s="2"/>
      <c r="OZZ881" s="2"/>
      <c r="PAA881" s="2"/>
      <c r="PAB881" s="2"/>
      <c r="PAC881" s="2"/>
      <c r="PAD881" s="2"/>
      <c r="PAE881" s="2"/>
      <c r="PAF881" s="2"/>
      <c r="PAG881" s="2"/>
      <c r="PAH881" s="2"/>
      <c r="PAI881" s="2"/>
      <c r="PAJ881" s="2"/>
      <c r="PAK881" s="2"/>
      <c r="PAL881" s="2"/>
      <c r="PAM881" s="2"/>
      <c r="PAN881" s="2"/>
      <c r="PAO881" s="2"/>
      <c r="PAP881" s="2"/>
      <c r="PAQ881" s="2"/>
      <c r="PAR881" s="2"/>
      <c r="PAS881" s="2"/>
      <c r="PAT881" s="2"/>
      <c r="PAU881" s="2"/>
      <c r="PAV881" s="2"/>
      <c r="PAW881" s="2"/>
      <c r="PAX881" s="2"/>
      <c r="PAY881" s="2"/>
      <c r="PAZ881" s="2"/>
      <c r="PBA881" s="2"/>
      <c r="PBB881" s="2"/>
      <c r="PBC881" s="2"/>
      <c r="PBD881" s="2"/>
      <c r="PBE881" s="2"/>
      <c r="PBF881" s="2"/>
      <c r="PBG881" s="2"/>
      <c r="PBH881" s="2"/>
      <c r="PBI881" s="2"/>
      <c r="PBJ881" s="2"/>
      <c r="PBK881" s="2"/>
      <c r="PBL881" s="2"/>
      <c r="PBM881" s="2"/>
      <c r="PBN881" s="2"/>
      <c r="PBO881" s="2"/>
      <c r="PBP881" s="2"/>
      <c r="PBQ881" s="2"/>
      <c r="PBR881" s="2"/>
      <c r="PBS881" s="2"/>
      <c r="PBT881" s="2"/>
      <c r="PBU881" s="2"/>
      <c r="PBV881" s="2"/>
      <c r="PBW881" s="2"/>
      <c r="PBX881" s="2"/>
      <c r="PBY881" s="2"/>
      <c r="PBZ881" s="2"/>
      <c r="PCA881" s="2"/>
      <c r="PCB881" s="2"/>
      <c r="PCC881" s="2"/>
      <c r="PCD881" s="2"/>
      <c r="PCE881" s="2"/>
      <c r="PCF881" s="2"/>
      <c r="PCG881" s="2"/>
      <c r="PCH881" s="2"/>
      <c r="PCI881" s="2"/>
      <c r="PCJ881" s="2"/>
      <c r="PCK881" s="2"/>
      <c r="PCL881" s="2"/>
      <c r="PCM881" s="2"/>
      <c r="PCN881" s="2"/>
      <c r="PCO881" s="2"/>
      <c r="PCP881" s="2"/>
      <c r="PCQ881" s="2"/>
      <c r="PCR881" s="2"/>
      <c r="PCS881" s="2"/>
      <c r="PCT881" s="2"/>
      <c r="PCU881" s="2"/>
      <c r="PCV881" s="2"/>
      <c r="PCW881" s="2"/>
      <c r="PCX881" s="2"/>
      <c r="PCY881" s="2"/>
      <c r="PCZ881" s="2"/>
      <c r="PDA881" s="2"/>
      <c r="PDB881" s="2"/>
      <c r="PDC881" s="2"/>
      <c r="PDD881" s="2"/>
      <c r="PDE881" s="2"/>
      <c r="PDF881" s="2"/>
      <c r="PDG881" s="2"/>
      <c r="PDH881" s="2"/>
      <c r="PDI881" s="2"/>
      <c r="PDJ881" s="2"/>
      <c r="PDK881" s="2"/>
      <c r="PDL881" s="2"/>
      <c r="PDM881" s="2"/>
      <c r="PDN881" s="2"/>
      <c r="PDO881" s="2"/>
      <c r="PDP881" s="2"/>
      <c r="PDQ881" s="2"/>
      <c r="PDR881" s="2"/>
      <c r="PDS881" s="2"/>
      <c r="PDT881" s="2"/>
      <c r="PDU881" s="2"/>
      <c r="PDV881" s="2"/>
      <c r="PDW881" s="2"/>
      <c r="PDX881" s="2"/>
      <c r="PDY881" s="2"/>
      <c r="PDZ881" s="2"/>
      <c r="PEA881" s="2"/>
      <c r="PEB881" s="2"/>
      <c r="PEC881" s="2"/>
      <c r="PED881" s="2"/>
      <c r="PEE881" s="2"/>
      <c r="PEF881" s="2"/>
      <c r="PEG881" s="2"/>
      <c r="PEH881" s="2"/>
      <c r="PEI881" s="2"/>
      <c r="PEJ881" s="2"/>
      <c r="PEK881" s="2"/>
      <c r="PEL881" s="2"/>
      <c r="PEM881" s="2"/>
      <c r="PEN881" s="2"/>
      <c r="PEO881" s="2"/>
      <c r="PEP881" s="2"/>
      <c r="PEQ881" s="2"/>
      <c r="PER881" s="2"/>
      <c r="PES881" s="2"/>
      <c r="PET881" s="2"/>
      <c r="PEU881" s="2"/>
      <c r="PEV881" s="2"/>
      <c r="PEW881" s="2"/>
      <c r="PEX881" s="2"/>
      <c r="PEY881" s="2"/>
      <c r="PEZ881" s="2"/>
      <c r="PFA881" s="2"/>
      <c r="PFB881" s="2"/>
      <c r="PFC881" s="2"/>
      <c r="PFD881" s="2"/>
      <c r="PFE881" s="2"/>
      <c r="PFF881" s="2"/>
      <c r="PFG881" s="2"/>
      <c r="PFH881" s="2"/>
      <c r="PFI881" s="2"/>
      <c r="PFJ881" s="2"/>
      <c r="PFK881" s="2"/>
      <c r="PFL881" s="2"/>
      <c r="PFM881" s="2"/>
      <c r="PFN881" s="2"/>
      <c r="PFO881" s="2"/>
      <c r="PFP881" s="2"/>
      <c r="PFQ881" s="2"/>
      <c r="PFR881" s="2"/>
      <c r="PFS881" s="2"/>
      <c r="PFT881" s="2"/>
      <c r="PFU881" s="2"/>
      <c r="PFV881" s="2"/>
      <c r="PFW881" s="2"/>
      <c r="PFX881" s="2"/>
      <c r="PFY881" s="2"/>
      <c r="PFZ881" s="2"/>
      <c r="PGA881" s="2"/>
      <c r="PGB881" s="2"/>
      <c r="PGC881" s="2"/>
      <c r="PGD881" s="2"/>
      <c r="PGE881" s="2"/>
      <c r="PGF881" s="2"/>
      <c r="PGG881" s="2"/>
      <c r="PGH881" s="2"/>
      <c r="PGI881" s="2"/>
      <c r="PGJ881" s="2"/>
      <c r="PGK881" s="2"/>
      <c r="PGL881" s="2"/>
      <c r="PGM881" s="2"/>
      <c r="PGN881" s="2"/>
      <c r="PGO881" s="2"/>
      <c r="PGP881" s="2"/>
      <c r="PGQ881" s="2"/>
      <c r="PGR881" s="2"/>
      <c r="PGS881" s="2"/>
      <c r="PGT881" s="2"/>
      <c r="PGU881" s="2"/>
      <c r="PGV881" s="2"/>
      <c r="PGW881" s="2"/>
      <c r="PGX881" s="2"/>
      <c r="PGY881" s="2"/>
      <c r="PGZ881" s="2"/>
      <c r="PHA881" s="2"/>
      <c r="PHB881" s="2"/>
      <c r="PHC881" s="2"/>
      <c r="PHD881" s="2"/>
      <c r="PHE881" s="2"/>
      <c r="PHF881" s="2"/>
      <c r="PHG881" s="2"/>
      <c r="PHH881" s="2"/>
      <c r="PHI881" s="2"/>
      <c r="PHJ881" s="2"/>
      <c r="PHK881" s="2"/>
      <c r="PHL881" s="2"/>
      <c r="PHM881" s="2"/>
      <c r="PHN881" s="2"/>
      <c r="PHO881" s="2"/>
      <c r="PHP881" s="2"/>
      <c r="PHQ881" s="2"/>
      <c r="PHR881" s="2"/>
      <c r="PHS881" s="2"/>
      <c r="PHT881" s="2"/>
      <c r="PHU881" s="2"/>
      <c r="PHV881" s="2"/>
      <c r="PHW881" s="2"/>
      <c r="PHX881" s="2"/>
      <c r="PHY881" s="2"/>
      <c r="PHZ881" s="2"/>
      <c r="PIA881" s="2"/>
      <c r="PIB881" s="2"/>
      <c r="PIC881" s="2"/>
      <c r="PID881" s="2"/>
      <c r="PIE881" s="2"/>
      <c r="PIF881" s="2"/>
      <c r="PIG881" s="2"/>
      <c r="PIH881" s="2"/>
      <c r="PII881" s="2"/>
      <c r="PIJ881" s="2"/>
      <c r="PIK881" s="2"/>
      <c r="PIL881" s="2"/>
      <c r="PIM881" s="2"/>
      <c r="PIN881" s="2"/>
      <c r="PIO881" s="2"/>
      <c r="PIP881" s="2"/>
      <c r="PIQ881" s="2"/>
      <c r="PIR881" s="2"/>
      <c r="PIS881" s="2"/>
      <c r="PIT881" s="2"/>
      <c r="PIU881" s="2"/>
      <c r="PIV881" s="2"/>
      <c r="PIW881" s="2"/>
      <c r="PIX881" s="2"/>
      <c r="PIY881" s="2"/>
      <c r="PIZ881" s="2"/>
      <c r="PJA881" s="2"/>
      <c r="PJB881" s="2"/>
      <c r="PJC881" s="2"/>
      <c r="PJD881" s="2"/>
      <c r="PJE881" s="2"/>
      <c r="PJF881" s="2"/>
      <c r="PJG881" s="2"/>
      <c r="PJH881" s="2"/>
      <c r="PJI881" s="2"/>
      <c r="PJJ881" s="2"/>
      <c r="PJK881" s="2"/>
      <c r="PJL881" s="2"/>
      <c r="PJM881" s="2"/>
      <c r="PJN881" s="2"/>
      <c r="PJO881" s="2"/>
      <c r="PJP881" s="2"/>
      <c r="PJQ881" s="2"/>
      <c r="PJR881" s="2"/>
      <c r="PJS881" s="2"/>
      <c r="PJT881" s="2"/>
      <c r="PJU881" s="2"/>
      <c r="PJV881" s="2"/>
      <c r="PJW881" s="2"/>
      <c r="PJX881" s="2"/>
      <c r="PJY881" s="2"/>
      <c r="PJZ881" s="2"/>
      <c r="PKA881" s="2"/>
      <c r="PKB881" s="2"/>
      <c r="PKC881" s="2"/>
      <c r="PKD881" s="2"/>
      <c r="PKE881" s="2"/>
      <c r="PKF881" s="2"/>
      <c r="PKG881" s="2"/>
      <c r="PKH881" s="2"/>
      <c r="PKI881" s="2"/>
      <c r="PKJ881" s="2"/>
      <c r="PKK881" s="2"/>
      <c r="PKL881" s="2"/>
      <c r="PKM881" s="2"/>
      <c r="PKN881" s="2"/>
      <c r="PKO881" s="2"/>
      <c r="PKP881" s="2"/>
      <c r="PKQ881" s="2"/>
      <c r="PKR881" s="2"/>
      <c r="PKS881" s="2"/>
      <c r="PKT881" s="2"/>
      <c r="PKU881" s="2"/>
      <c r="PKV881" s="2"/>
      <c r="PKW881" s="2"/>
      <c r="PKX881" s="2"/>
      <c r="PKY881" s="2"/>
      <c r="PKZ881" s="2"/>
      <c r="PLA881" s="2"/>
      <c r="PLB881" s="2"/>
      <c r="PLC881" s="2"/>
      <c r="PLD881" s="2"/>
      <c r="PLE881" s="2"/>
      <c r="PLF881" s="2"/>
      <c r="PLG881" s="2"/>
      <c r="PLH881" s="2"/>
      <c r="PLI881" s="2"/>
      <c r="PLJ881" s="2"/>
      <c r="PLK881" s="2"/>
      <c r="PLL881" s="2"/>
      <c r="PLM881" s="2"/>
      <c r="PLN881" s="2"/>
      <c r="PLO881" s="2"/>
      <c r="PLP881" s="2"/>
      <c r="PLQ881" s="2"/>
      <c r="PLR881" s="2"/>
      <c r="PLS881" s="2"/>
      <c r="PLT881" s="2"/>
      <c r="PLU881" s="2"/>
      <c r="PLV881" s="2"/>
      <c r="PLW881" s="2"/>
      <c r="PLX881" s="2"/>
      <c r="PLY881" s="2"/>
      <c r="PLZ881" s="2"/>
      <c r="PMA881" s="2"/>
      <c r="PMB881" s="2"/>
      <c r="PMC881" s="2"/>
      <c r="PMD881" s="2"/>
      <c r="PME881" s="2"/>
      <c r="PMF881" s="2"/>
      <c r="PMG881" s="2"/>
      <c r="PMH881" s="2"/>
      <c r="PMI881" s="2"/>
      <c r="PMJ881" s="2"/>
      <c r="PMK881" s="2"/>
      <c r="PML881" s="2"/>
      <c r="PMM881" s="2"/>
      <c r="PMN881" s="2"/>
      <c r="PMO881" s="2"/>
      <c r="PMP881" s="2"/>
      <c r="PMQ881" s="2"/>
      <c r="PMR881" s="2"/>
      <c r="PMS881" s="2"/>
      <c r="PMT881" s="2"/>
      <c r="PMU881" s="2"/>
      <c r="PMV881" s="2"/>
      <c r="PMW881" s="2"/>
      <c r="PMX881" s="2"/>
      <c r="PMY881" s="2"/>
      <c r="PMZ881" s="2"/>
      <c r="PNA881" s="2"/>
      <c r="PNB881" s="2"/>
      <c r="PNC881" s="2"/>
      <c r="PND881" s="2"/>
      <c r="PNE881" s="2"/>
      <c r="PNF881" s="2"/>
      <c r="PNG881" s="2"/>
      <c r="PNH881" s="2"/>
      <c r="PNI881" s="2"/>
      <c r="PNJ881" s="2"/>
      <c r="PNK881" s="2"/>
      <c r="PNL881" s="2"/>
      <c r="PNM881" s="2"/>
      <c r="PNN881" s="2"/>
      <c r="PNO881" s="2"/>
      <c r="PNP881" s="2"/>
      <c r="PNQ881" s="2"/>
      <c r="PNR881" s="2"/>
      <c r="PNS881" s="2"/>
      <c r="PNT881" s="2"/>
      <c r="PNU881" s="2"/>
      <c r="PNV881" s="2"/>
      <c r="PNW881" s="2"/>
      <c r="PNX881" s="2"/>
      <c r="PNY881" s="2"/>
      <c r="PNZ881" s="2"/>
      <c r="POA881" s="2"/>
      <c r="POB881" s="2"/>
      <c r="POC881" s="2"/>
      <c r="POD881" s="2"/>
      <c r="POE881" s="2"/>
      <c r="POF881" s="2"/>
      <c r="POG881" s="2"/>
      <c r="POH881" s="2"/>
      <c r="POI881" s="2"/>
      <c r="POJ881" s="2"/>
      <c r="POK881" s="2"/>
      <c r="POL881" s="2"/>
      <c r="POM881" s="2"/>
      <c r="PON881" s="2"/>
      <c r="POO881" s="2"/>
      <c r="POP881" s="2"/>
      <c r="POQ881" s="2"/>
      <c r="POR881" s="2"/>
      <c r="POS881" s="2"/>
      <c r="POT881" s="2"/>
      <c r="POU881" s="2"/>
      <c r="POV881" s="2"/>
      <c r="POW881" s="2"/>
      <c r="POX881" s="2"/>
      <c r="POY881" s="2"/>
      <c r="POZ881" s="2"/>
      <c r="PPA881" s="2"/>
      <c r="PPB881" s="2"/>
      <c r="PPC881" s="2"/>
      <c r="PPD881" s="2"/>
      <c r="PPE881" s="2"/>
      <c r="PPF881" s="2"/>
      <c r="PPG881" s="2"/>
      <c r="PPH881" s="2"/>
      <c r="PPI881" s="2"/>
      <c r="PPJ881" s="2"/>
      <c r="PPK881" s="2"/>
      <c r="PPL881" s="2"/>
      <c r="PPM881" s="2"/>
      <c r="PPN881" s="2"/>
      <c r="PPO881" s="2"/>
      <c r="PPP881" s="2"/>
      <c r="PPQ881" s="2"/>
      <c r="PPR881" s="2"/>
      <c r="PPS881" s="2"/>
      <c r="PPT881" s="2"/>
      <c r="PPU881" s="2"/>
      <c r="PPV881" s="2"/>
      <c r="PPW881" s="2"/>
      <c r="PPX881" s="2"/>
      <c r="PPY881" s="2"/>
      <c r="PPZ881" s="2"/>
      <c r="PQA881" s="2"/>
      <c r="PQB881" s="2"/>
      <c r="PQC881" s="2"/>
      <c r="PQD881" s="2"/>
      <c r="PQE881" s="2"/>
      <c r="PQF881" s="2"/>
      <c r="PQG881" s="2"/>
      <c r="PQH881" s="2"/>
      <c r="PQI881" s="2"/>
      <c r="PQJ881" s="2"/>
      <c r="PQK881" s="2"/>
      <c r="PQL881" s="2"/>
      <c r="PQM881" s="2"/>
      <c r="PQN881" s="2"/>
      <c r="PQO881" s="2"/>
      <c r="PQP881" s="2"/>
      <c r="PQQ881" s="2"/>
      <c r="PQR881" s="2"/>
      <c r="PQS881" s="2"/>
      <c r="PQT881" s="2"/>
      <c r="PQU881" s="2"/>
      <c r="PQV881" s="2"/>
      <c r="PQW881" s="2"/>
      <c r="PQX881" s="2"/>
      <c r="PQY881" s="2"/>
      <c r="PQZ881" s="2"/>
      <c r="PRA881" s="2"/>
      <c r="PRB881" s="2"/>
      <c r="PRC881" s="2"/>
      <c r="PRD881" s="2"/>
      <c r="PRE881" s="2"/>
      <c r="PRF881" s="2"/>
      <c r="PRG881" s="2"/>
      <c r="PRH881" s="2"/>
      <c r="PRI881" s="2"/>
      <c r="PRJ881" s="2"/>
      <c r="PRK881" s="2"/>
      <c r="PRL881" s="2"/>
      <c r="PRM881" s="2"/>
      <c r="PRN881" s="2"/>
      <c r="PRO881" s="2"/>
      <c r="PRP881" s="2"/>
      <c r="PRQ881" s="2"/>
      <c r="PRR881" s="2"/>
      <c r="PRS881" s="2"/>
      <c r="PRT881" s="2"/>
      <c r="PRU881" s="2"/>
      <c r="PRV881" s="2"/>
      <c r="PRW881" s="2"/>
      <c r="PRX881" s="2"/>
      <c r="PRY881" s="2"/>
      <c r="PRZ881" s="2"/>
      <c r="PSA881" s="2"/>
      <c r="PSB881" s="2"/>
      <c r="PSC881" s="2"/>
      <c r="PSD881" s="2"/>
      <c r="PSE881" s="2"/>
      <c r="PSF881" s="2"/>
      <c r="PSG881" s="2"/>
      <c r="PSH881" s="2"/>
      <c r="PSI881" s="2"/>
      <c r="PSJ881" s="2"/>
      <c r="PSK881" s="2"/>
      <c r="PSL881" s="2"/>
      <c r="PSM881" s="2"/>
      <c r="PSN881" s="2"/>
      <c r="PSO881" s="2"/>
      <c r="PSP881" s="2"/>
      <c r="PSQ881" s="2"/>
      <c r="PSR881" s="2"/>
      <c r="PSS881" s="2"/>
      <c r="PST881" s="2"/>
      <c r="PSU881" s="2"/>
      <c r="PSV881" s="2"/>
      <c r="PSW881" s="2"/>
      <c r="PSX881" s="2"/>
      <c r="PSY881" s="2"/>
      <c r="PSZ881" s="2"/>
      <c r="PTA881" s="2"/>
      <c r="PTB881" s="2"/>
      <c r="PTC881" s="2"/>
      <c r="PTD881" s="2"/>
      <c r="PTE881" s="2"/>
      <c r="PTF881" s="2"/>
      <c r="PTG881" s="2"/>
      <c r="PTH881" s="2"/>
      <c r="PTI881" s="2"/>
      <c r="PTJ881" s="2"/>
      <c r="PTK881" s="2"/>
      <c r="PTL881" s="2"/>
      <c r="PTM881" s="2"/>
      <c r="PTN881" s="2"/>
      <c r="PTO881" s="2"/>
      <c r="PTP881" s="2"/>
      <c r="PTQ881" s="2"/>
      <c r="PTR881" s="2"/>
      <c r="PTS881" s="2"/>
      <c r="PTT881" s="2"/>
      <c r="PTU881" s="2"/>
      <c r="PTV881" s="2"/>
      <c r="PTW881" s="2"/>
      <c r="PTX881" s="2"/>
      <c r="PTY881" s="2"/>
      <c r="PTZ881" s="2"/>
      <c r="PUA881" s="2"/>
      <c r="PUB881" s="2"/>
      <c r="PUC881" s="2"/>
      <c r="PUD881" s="2"/>
      <c r="PUE881" s="2"/>
      <c r="PUF881" s="2"/>
      <c r="PUG881" s="2"/>
      <c r="PUH881" s="2"/>
      <c r="PUI881" s="2"/>
      <c r="PUJ881" s="2"/>
      <c r="PUK881" s="2"/>
      <c r="PUL881" s="2"/>
      <c r="PUM881" s="2"/>
      <c r="PUN881" s="2"/>
      <c r="PUO881" s="2"/>
      <c r="PUP881" s="2"/>
      <c r="PUQ881" s="2"/>
      <c r="PUR881" s="2"/>
      <c r="PUS881" s="2"/>
      <c r="PUT881" s="2"/>
      <c r="PUU881" s="2"/>
      <c r="PUV881" s="2"/>
      <c r="PUW881" s="2"/>
      <c r="PUX881" s="2"/>
      <c r="PUY881" s="2"/>
      <c r="PUZ881" s="2"/>
      <c r="PVA881" s="2"/>
      <c r="PVB881" s="2"/>
      <c r="PVC881" s="2"/>
      <c r="PVD881" s="2"/>
      <c r="PVE881" s="2"/>
      <c r="PVF881" s="2"/>
      <c r="PVG881" s="2"/>
      <c r="PVH881" s="2"/>
      <c r="PVI881" s="2"/>
      <c r="PVJ881" s="2"/>
      <c r="PVK881" s="2"/>
      <c r="PVL881" s="2"/>
      <c r="PVM881" s="2"/>
      <c r="PVN881" s="2"/>
      <c r="PVO881" s="2"/>
      <c r="PVP881" s="2"/>
      <c r="PVQ881" s="2"/>
      <c r="PVR881" s="2"/>
      <c r="PVS881" s="2"/>
      <c r="PVT881" s="2"/>
      <c r="PVU881" s="2"/>
      <c r="PVV881" s="2"/>
      <c r="PVW881" s="2"/>
      <c r="PVX881" s="2"/>
      <c r="PVY881" s="2"/>
      <c r="PVZ881" s="2"/>
      <c r="PWA881" s="2"/>
      <c r="PWB881" s="2"/>
      <c r="PWC881" s="2"/>
      <c r="PWD881" s="2"/>
      <c r="PWE881" s="2"/>
      <c r="PWF881" s="2"/>
      <c r="PWG881" s="2"/>
      <c r="PWH881" s="2"/>
      <c r="PWI881" s="2"/>
      <c r="PWJ881" s="2"/>
      <c r="PWK881" s="2"/>
      <c r="PWL881" s="2"/>
      <c r="PWM881" s="2"/>
      <c r="PWN881" s="2"/>
      <c r="PWO881" s="2"/>
      <c r="PWP881" s="2"/>
      <c r="PWQ881" s="2"/>
      <c r="PWR881" s="2"/>
      <c r="PWS881" s="2"/>
      <c r="PWT881" s="2"/>
      <c r="PWU881" s="2"/>
      <c r="PWV881" s="2"/>
      <c r="PWW881" s="2"/>
      <c r="PWX881" s="2"/>
      <c r="PWY881" s="2"/>
      <c r="PWZ881" s="2"/>
      <c r="PXA881" s="2"/>
      <c r="PXB881" s="2"/>
      <c r="PXC881" s="2"/>
      <c r="PXD881" s="2"/>
      <c r="PXE881" s="2"/>
      <c r="PXF881" s="2"/>
      <c r="PXG881" s="2"/>
      <c r="PXH881" s="2"/>
      <c r="PXI881" s="2"/>
      <c r="PXJ881" s="2"/>
      <c r="PXK881" s="2"/>
      <c r="PXL881" s="2"/>
      <c r="PXM881" s="2"/>
      <c r="PXN881" s="2"/>
      <c r="PXO881" s="2"/>
      <c r="PXP881" s="2"/>
      <c r="PXQ881" s="2"/>
      <c r="PXR881" s="2"/>
      <c r="PXS881" s="2"/>
      <c r="PXT881" s="2"/>
      <c r="PXU881" s="2"/>
      <c r="PXV881" s="2"/>
      <c r="PXW881" s="2"/>
      <c r="PXX881" s="2"/>
      <c r="PXY881" s="2"/>
      <c r="PXZ881" s="2"/>
      <c r="PYA881" s="2"/>
      <c r="PYB881" s="2"/>
      <c r="PYC881" s="2"/>
      <c r="PYD881" s="2"/>
      <c r="PYE881" s="2"/>
      <c r="PYF881" s="2"/>
      <c r="PYG881" s="2"/>
      <c r="PYH881" s="2"/>
      <c r="PYI881" s="2"/>
      <c r="PYJ881" s="2"/>
      <c r="PYK881" s="2"/>
      <c r="PYL881" s="2"/>
      <c r="PYM881" s="2"/>
      <c r="PYN881" s="2"/>
      <c r="PYO881" s="2"/>
      <c r="PYP881" s="2"/>
      <c r="PYQ881" s="2"/>
      <c r="PYR881" s="2"/>
      <c r="PYS881" s="2"/>
      <c r="PYT881" s="2"/>
      <c r="PYU881" s="2"/>
      <c r="PYV881" s="2"/>
      <c r="PYW881" s="2"/>
      <c r="PYX881" s="2"/>
      <c r="PYY881" s="2"/>
      <c r="PYZ881" s="2"/>
      <c r="PZA881" s="2"/>
      <c r="PZB881" s="2"/>
      <c r="PZC881" s="2"/>
      <c r="PZD881" s="2"/>
      <c r="PZE881" s="2"/>
      <c r="PZF881" s="2"/>
      <c r="PZG881" s="2"/>
      <c r="PZH881" s="2"/>
      <c r="PZI881" s="2"/>
      <c r="PZJ881" s="2"/>
      <c r="PZK881" s="2"/>
      <c r="PZL881" s="2"/>
      <c r="PZM881" s="2"/>
      <c r="PZN881" s="2"/>
      <c r="PZO881" s="2"/>
      <c r="PZP881" s="2"/>
      <c r="PZQ881" s="2"/>
      <c r="PZR881" s="2"/>
      <c r="PZS881" s="2"/>
      <c r="PZT881" s="2"/>
      <c r="PZU881" s="2"/>
      <c r="PZV881" s="2"/>
      <c r="PZW881" s="2"/>
      <c r="PZX881" s="2"/>
      <c r="PZY881" s="2"/>
      <c r="PZZ881" s="2"/>
      <c r="QAA881" s="2"/>
      <c r="QAB881" s="2"/>
      <c r="QAC881" s="2"/>
      <c r="QAD881" s="2"/>
      <c r="QAE881" s="2"/>
      <c r="QAF881" s="2"/>
      <c r="QAG881" s="2"/>
      <c r="QAH881" s="2"/>
      <c r="QAI881" s="2"/>
      <c r="QAJ881" s="2"/>
      <c r="QAK881" s="2"/>
      <c r="QAL881" s="2"/>
      <c r="QAM881" s="2"/>
      <c r="QAN881" s="2"/>
      <c r="QAO881" s="2"/>
      <c r="QAP881" s="2"/>
      <c r="QAQ881" s="2"/>
      <c r="QAR881" s="2"/>
      <c r="QAS881" s="2"/>
      <c r="QAT881" s="2"/>
      <c r="QAU881" s="2"/>
      <c r="QAV881" s="2"/>
      <c r="QAW881" s="2"/>
      <c r="QAX881" s="2"/>
      <c r="QAY881" s="2"/>
      <c r="QAZ881" s="2"/>
      <c r="QBA881" s="2"/>
      <c r="QBB881" s="2"/>
      <c r="QBC881" s="2"/>
      <c r="QBD881" s="2"/>
      <c r="QBE881" s="2"/>
      <c r="QBF881" s="2"/>
      <c r="QBG881" s="2"/>
      <c r="QBH881" s="2"/>
      <c r="QBI881" s="2"/>
      <c r="QBJ881" s="2"/>
      <c r="QBK881" s="2"/>
      <c r="QBL881" s="2"/>
      <c r="QBM881" s="2"/>
      <c r="QBN881" s="2"/>
      <c r="QBO881" s="2"/>
      <c r="QBP881" s="2"/>
      <c r="QBQ881" s="2"/>
      <c r="QBR881" s="2"/>
      <c r="QBS881" s="2"/>
      <c r="QBT881" s="2"/>
      <c r="QBU881" s="2"/>
      <c r="QBV881" s="2"/>
      <c r="QBW881" s="2"/>
      <c r="QBX881" s="2"/>
      <c r="QBY881" s="2"/>
      <c r="QBZ881" s="2"/>
      <c r="QCA881" s="2"/>
      <c r="QCB881" s="2"/>
      <c r="QCC881" s="2"/>
      <c r="QCD881" s="2"/>
      <c r="QCE881" s="2"/>
      <c r="QCF881" s="2"/>
      <c r="QCG881" s="2"/>
      <c r="QCH881" s="2"/>
      <c r="QCI881" s="2"/>
      <c r="QCJ881" s="2"/>
      <c r="QCK881" s="2"/>
      <c r="QCL881" s="2"/>
      <c r="QCM881" s="2"/>
      <c r="QCN881" s="2"/>
      <c r="QCO881" s="2"/>
      <c r="QCP881" s="2"/>
      <c r="QCQ881" s="2"/>
      <c r="QCR881" s="2"/>
      <c r="QCS881" s="2"/>
      <c r="QCT881" s="2"/>
      <c r="QCU881" s="2"/>
      <c r="QCV881" s="2"/>
      <c r="QCW881" s="2"/>
      <c r="QCX881" s="2"/>
      <c r="QCY881" s="2"/>
      <c r="QCZ881" s="2"/>
      <c r="QDA881" s="2"/>
      <c r="QDB881" s="2"/>
      <c r="QDC881" s="2"/>
      <c r="QDD881" s="2"/>
      <c r="QDE881" s="2"/>
      <c r="QDF881" s="2"/>
      <c r="QDG881" s="2"/>
      <c r="QDH881" s="2"/>
      <c r="QDI881" s="2"/>
      <c r="QDJ881" s="2"/>
      <c r="QDK881" s="2"/>
      <c r="QDL881" s="2"/>
      <c r="QDM881" s="2"/>
      <c r="QDN881" s="2"/>
      <c r="QDO881" s="2"/>
      <c r="QDP881" s="2"/>
      <c r="QDQ881" s="2"/>
      <c r="QDR881" s="2"/>
      <c r="QDS881" s="2"/>
      <c r="QDT881" s="2"/>
      <c r="QDU881" s="2"/>
      <c r="QDV881" s="2"/>
      <c r="QDW881" s="2"/>
      <c r="QDX881" s="2"/>
      <c r="QDY881" s="2"/>
      <c r="QDZ881" s="2"/>
      <c r="QEA881" s="2"/>
      <c r="QEB881" s="2"/>
      <c r="QEC881" s="2"/>
      <c r="QED881" s="2"/>
      <c r="QEE881" s="2"/>
      <c r="QEF881" s="2"/>
      <c r="QEG881" s="2"/>
      <c r="QEH881" s="2"/>
      <c r="QEI881" s="2"/>
      <c r="QEJ881" s="2"/>
      <c r="QEK881" s="2"/>
      <c r="QEL881" s="2"/>
      <c r="QEM881" s="2"/>
      <c r="QEN881" s="2"/>
      <c r="QEO881" s="2"/>
      <c r="QEP881" s="2"/>
      <c r="QEQ881" s="2"/>
      <c r="QER881" s="2"/>
      <c r="QES881" s="2"/>
      <c r="QET881" s="2"/>
      <c r="QEU881" s="2"/>
      <c r="QEV881" s="2"/>
      <c r="QEW881" s="2"/>
      <c r="QEX881" s="2"/>
      <c r="QEY881" s="2"/>
      <c r="QEZ881" s="2"/>
      <c r="QFA881" s="2"/>
      <c r="QFB881" s="2"/>
      <c r="QFC881" s="2"/>
      <c r="QFD881" s="2"/>
      <c r="QFE881" s="2"/>
      <c r="QFF881" s="2"/>
      <c r="QFG881" s="2"/>
      <c r="QFH881" s="2"/>
      <c r="QFI881" s="2"/>
      <c r="QFJ881" s="2"/>
      <c r="QFK881" s="2"/>
      <c r="QFL881" s="2"/>
      <c r="QFM881" s="2"/>
      <c r="QFN881" s="2"/>
      <c r="QFO881" s="2"/>
      <c r="QFP881" s="2"/>
      <c r="QFQ881" s="2"/>
      <c r="QFR881" s="2"/>
      <c r="QFS881" s="2"/>
      <c r="QFT881" s="2"/>
      <c r="QFU881" s="2"/>
      <c r="QFV881" s="2"/>
      <c r="QFW881" s="2"/>
      <c r="QFX881" s="2"/>
      <c r="QFY881" s="2"/>
      <c r="QFZ881" s="2"/>
      <c r="QGA881" s="2"/>
      <c r="QGB881" s="2"/>
      <c r="QGC881" s="2"/>
      <c r="QGD881" s="2"/>
      <c r="QGE881" s="2"/>
      <c r="QGF881" s="2"/>
      <c r="QGG881" s="2"/>
      <c r="QGH881" s="2"/>
      <c r="QGI881" s="2"/>
      <c r="QGJ881" s="2"/>
      <c r="QGK881" s="2"/>
      <c r="QGL881" s="2"/>
      <c r="QGM881" s="2"/>
      <c r="QGN881" s="2"/>
      <c r="QGO881" s="2"/>
      <c r="QGP881" s="2"/>
      <c r="QGQ881" s="2"/>
      <c r="QGR881" s="2"/>
      <c r="QGS881" s="2"/>
      <c r="QGT881" s="2"/>
      <c r="QGU881" s="2"/>
      <c r="QGV881" s="2"/>
      <c r="QGW881" s="2"/>
      <c r="QGX881" s="2"/>
      <c r="QGY881" s="2"/>
      <c r="QGZ881" s="2"/>
      <c r="QHA881" s="2"/>
      <c r="QHB881" s="2"/>
      <c r="QHC881" s="2"/>
      <c r="QHD881" s="2"/>
      <c r="QHE881" s="2"/>
      <c r="QHF881" s="2"/>
      <c r="QHG881" s="2"/>
      <c r="QHH881" s="2"/>
      <c r="QHI881" s="2"/>
      <c r="QHJ881" s="2"/>
      <c r="QHK881" s="2"/>
      <c r="QHL881" s="2"/>
      <c r="QHM881" s="2"/>
      <c r="QHN881" s="2"/>
      <c r="QHO881" s="2"/>
      <c r="QHP881" s="2"/>
      <c r="QHQ881" s="2"/>
      <c r="QHR881" s="2"/>
      <c r="QHS881" s="2"/>
      <c r="QHT881" s="2"/>
      <c r="QHU881" s="2"/>
      <c r="QHV881" s="2"/>
      <c r="QHW881" s="2"/>
      <c r="QHX881" s="2"/>
      <c r="QHY881" s="2"/>
      <c r="QHZ881" s="2"/>
      <c r="QIA881" s="2"/>
      <c r="QIB881" s="2"/>
      <c r="QIC881" s="2"/>
      <c r="QID881" s="2"/>
      <c r="QIE881" s="2"/>
      <c r="QIF881" s="2"/>
      <c r="QIG881" s="2"/>
      <c r="QIH881" s="2"/>
      <c r="QII881" s="2"/>
      <c r="QIJ881" s="2"/>
      <c r="QIK881" s="2"/>
      <c r="QIL881" s="2"/>
      <c r="QIM881" s="2"/>
      <c r="QIN881" s="2"/>
      <c r="QIO881" s="2"/>
      <c r="QIP881" s="2"/>
      <c r="QIQ881" s="2"/>
      <c r="QIR881" s="2"/>
      <c r="QIS881" s="2"/>
      <c r="QIT881" s="2"/>
      <c r="QIU881" s="2"/>
      <c r="QIV881" s="2"/>
      <c r="QIW881" s="2"/>
      <c r="QIX881" s="2"/>
      <c r="QIY881" s="2"/>
      <c r="QIZ881" s="2"/>
      <c r="QJA881" s="2"/>
      <c r="QJB881" s="2"/>
      <c r="QJC881" s="2"/>
      <c r="QJD881" s="2"/>
      <c r="QJE881" s="2"/>
      <c r="QJF881" s="2"/>
      <c r="QJG881" s="2"/>
      <c r="QJH881" s="2"/>
      <c r="QJI881" s="2"/>
      <c r="QJJ881" s="2"/>
      <c r="QJK881" s="2"/>
      <c r="QJL881" s="2"/>
      <c r="QJM881" s="2"/>
      <c r="QJN881" s="2"/>
      <c r="QJO881" s="2"/>
      <c r="QJP881" s="2"/>
      <c r="QJQ881" s="2"/>
      <c r="QJR881" s="2"/>
      <c r="QJS881" s="2"/>
      <c r="QJT881" s="2"/>
      <c r="QJU881" s="2"/>
      <c r="QJV881" s="2"/>
      <c r="QJW881" s="2"/>
      <c r="QJX881" s="2"/>
      <c r="QJY881" s="2"/>
      <c r="QJZ881" s="2"/>
      <c r="QKA881" s="2"/>
      <c r="QKB881" s="2"/>
      <c r="QKC881" s="2"/>
      <c r="QKD881" s="2"/>
      <c r="QKE881" s="2"/>
      <c r="QKF881" s="2"/>
      <c r="QKG881" s="2"/>
      <c r="QKH881" s="2"/>
      <c r="QKI881" s="2"/>
      <c r="QKJ881" s="2"/>
      <c r="QKK881" s="2"/>
      <c r="QKL881" s="2"/>
      <c r="QKM881" s="2"/>
      <c r="QKN881" s="2"/>
      <c r="QKO881" s="2"/>
      <c r="QKP881" s="2"/>
      <c r="QKQ881" s="2"/>
      <c r="QKR881" s="2"/>
      <c r="QKS881" s="2"/>
      <c r="QKT881" s="2"/>
      <c r="QKU881" s="2"/>
      <c r="QKV881" s="2"/>
      <c r="QKW881" s="2"/>
      <c r="QKX881" s="2"/>
      <c r="QKY881" s="2"/>
      <c r="QKZ881" s="2"/>
      <c r="QLA881" s="2"/>
      <c r="QLB881" s="2"/>
      <c r="QLC881" s="2"/>
      <c r="QLD881" s="2"/>
      <c r="QLE881" s="2"/>
      <c r="QLF881" s="2"/>
      <c r="QLG881" s="2"/>
      <c r="QLH881" s="2"/>
      <c r="QLI881" s="2"/>
      <c r="QLJ881" s="2"/>
      <c r="QLK881" s="2"/>
      <c r="QLL881" s="2"/>
      <c r="QLM881" s="2"/>
      <c r="QLN881" s="2"/>
      <c r="QLO881" s="2"/>
      <c r="QLP881" s="2"/>
      <c r="QLQ881" s="2"/>
      <c r="QLR881" s="2"/>
      <c r="QLS881" s="2"/>
      <c r="QLT881" s="2"/>
      <c r="QLU881" s="2"/>
      <c r="QLV881" s="2"/>
      <c r="QLW881" s="2"/>
      <c r="QLX881" s="2"/>
      <c r="QLY881" s="2"/>
      <c r="QLZ881" s="2"/>
      <c r="QMA881" s="2"/>
      <c r="QMB881" s="2"/>
      <c r="QMC881" s="2"/>
      <c r="QMD881" s="2"/>
      <c r="QME881" s="2"/>
      <c r="QMF881" s="2"/>
      <c r="QMG881" s="2"/>
      <c r="QMH881" s="2"/>
      <c r="QMI881" s="2"/>
      <c r="QMJ881" s="2"/>
      <c r="QMK881" s="2"/>
      <c r="QML881" s="2"/>
      <c r="QMM881" s="2"/>
      <c r="QMN881" s="2"/>
      <c r="QMO881" s="2"/>
      <c r="QMP881" s="2"/>
      <c r="QMQ881" s="2"/>
      <c r="QMR881" s="2"/>
      <c r="QMS881" s="2"/>
      <c r="QMT881" s="2"/>
      <c r="QMU881" s="2"/>
      <c r="QMV881" s="2"/>
      <c r="QMW881" s="2"/>
      <c r="QMX881" s="2"/>
      <c r="QMY881" s="2"/>
      <c r="QMZ881" s="2"/>
      <c r="QNA881" s="2"/>
      <c r="QNB881" s="2"/>
      <c r="QNC881" s="2"/>
      <c r="QND881" s="2"/>
      <c r="QNE881" s="2"/>
      <c r="QNF881" s="2"/>
      <c r="QNG881" s="2"/>
      <c r="QNH881" s="2"/>
      <c r="QNI881" s="2"/>
      <c r="QNJ881" s="2"/>
      <c r="QNK881" s="2"/>
      <c r="QNL881" s="2"/>
      <c r="QNM881" s="2"/>
      <c r="QNN881" s="2"/>
      <c r="QNO881" s="2"/>
      <c r="QNP881" s="2"/>
      <c r="QNQ881" s="2"/>
      <c r="QNR881" s="2"/>
      <c r="QNS881" s="2"/>
      <c r="QNT881" s="2"/>
      <c r="QNU881" s="2"/>
      <c r="QNV881" s="2"/>
      <c r="QNW881" s="2"/>
      <c r="QNX881" s="2"/>
      <c r="QNY881" s="2"/>
      <c r="QNZ881" s="2"/>
      <c r="QOA881" s="2"/>
      <c r="QOB881" s="2"/>
      <c r="QOC881" s="2"/>
      <c r="QOD881" s="2"/>
      <c r="QOE881" s="2"/>
      <c r="QOF881" s="2"/>
      <c r="QOG881" s="2"/>
      <c r="QOH881" s="2"/>
      <c r="QOI881" s="2"/>
      <c r="QOJ881" s="2"/>
      <c r="QOK881" s="2"/>
      <c r="QOL881" s="2"/>
      <c r="QOM881" s="2"/>
      <c r="QON881" s="2"/>
      <c r="QOO881" s="2"/>
      <c r="QOP881" s="2"/>
      <c r="QOQ881" s="2"/>
      <c r="QOR881" s="2"/>
      <c r="QOS881" s="2"/>
      <c r="QOT881" s="2"/>
      <c r="QOU881" s="2"/>
      <c r="QOV881" s="2"/>
      <c r="QOW881" s="2"/>
      <c r="QOX881" s="2"/>
      <c r="QOY881" s="2"/>
      <c r="QOZ881" s="2"/>
      <c r="QPA881" s="2"/>
      <c r="QPB881" s="2"/>
      <c r="QPC881" s="2"/>
      <c r="QPD881" s="2"/>
      <c r="QPE881" s="2"/>
      <c r="QPF881" s="2"/>
      <c r="QPG881" s="2"/>
      <c r="QPH881" s="2"/>
      <c r="QPI881" s="2"/>
      <c r="QPJ881" s="2"/>
      <c r="QPK881" s="2"/>
      <c r="QPL881" s="2"/>
      <c r="QPM881" s="2"/>
      <c r="QPN881" s="2"/>
      <c r="QPO881" s="2"/>
      <c r="QPP881" s="2"/>
      <c r="QPQ881" s="2"/>
      <c r="QPR881" s="2"/>
      <c r="QPS881" s="2"/>
      <c r="QPT881" s="2"/>
      <c r="QPU881" s="2"/>
      <c r="QPV881" s="2"/>
      <c r="QPW881" s="2"/>
      <c r="QPX881" s="2"/>
      <c r="QPY881" s="2"/>
      <c r="QPZ881" s="2"/>
      <c r="QQA881" s="2"/>
      <c r="QQB881" s="2"/>
      <c r="QQC881" s="2"/>
      <c r="QQD881" s="2"/>
      <c r="QQE881" s="2"/>
      <c r="QQF881" s="2"/>
      <c r="QQG881" s="2"/>
      <c r="QQH881" s="2"/>
      <c r="QQI881" s="2"/>
      <c r="QQJ881" s="2"/>
      <c r="QQK881" s="2"/>
      <c r="QQL881" s="2"/>
      <c r="QQM881" s="2"/>
      <c r="QQN881" s="2"/>
      <c r="QQO881" s="2"/>
      <c r="QQP881" s="2"/>
      <c r="QQQ881" s="2"/>
      <c r="QQR881" s="2"/>
      <c r="QQS881" s="2"/>
      <c r="QQT881" s="2"/>
      <c r="QQU881" s="2"/>
      <c r="QQV881" s="2"/>
      <c r="QQW881" s="2"/>
      <c r="QQX881" s="2"/>
      <c r="QQY881" s="2"/>
      <c r="QQZ881" s="2"/>
      <c r="QRA881" s="2"/>
      <c r="QRB881" s="2"/>
      <c r="QRC881" s="2"/>
      <c r="QRD881" s="2"/>
      <c r="QRE881" s="2"/>
      <c r="QRF881" s="2"/>
      <c r="QRG881" s="2"/>
      <c r="QRH881" s="2"/>
      <c r="QRI881" s="2"/>
      <c r="QRJ881" s="2"/>
      <c r="QRK881" s="2"/>
      <c r="QRL881" s="2"/>
      <c r="QRM881" s="2"/>
      <c r="QRN881" s="2"/>
      <c r="QRO881" s="2"/>
      <c r="QRP881" s="2"/>
      <c r="QRQ881" s="2"/>
      <c r="QRR881" s="2"/>
      <c r="QRS881" s="2"/>
      <c r="QRT881" s="2"/>
      <c r="QRU881" s="2"/>
      <c r="QRV881" s="2"/>
      <c r="QRW881" s="2"/>
      <c r="QRX881" s="2"/>
      <c r="QRY881" s="2"/>
      <c r="QRZ881" s="2"/>
      <c r="QSA881" s="2"/>
      <c r="QSB881" s="2"/>
      <c r="QSC881" s="2"/>
      <c r="QSD881" s="2"/>
      <c r="QSE881" s="2"/>
      <c r="QSF881" s="2"/>
      <c r="QSG881" s="2"/>
      <c r="QSH881" s="2"/>
      <c r="QSI881" s="2"/>
      <c r="QSJ881" s="2"/>
      <c r="QSK881" s="2"/>
      <c r="QSL881" s="2"/>
      <c r="QSM881" s="2"/>
      <c r="QSN881" s="2"/>
      <c r="QSO881" s="2"/>
      <c r="QSP881" s="2"/>
      <c r="QSQ881" s="2"/>
      <c r="QSR881" s="2"/>
      <c r="QSS881" s="2"/>
      <c r="QST881" s="2"/>
      <c r="QSU881" s="2"/>
      <c r="QSV881" s="2"/>
      <c r="QSW881" s="2"/>
      <c r="QSX881" s="2"/>
      <c r="QSY881" s="2"/>
      <c r="QSZ881" s="2"/>
      <c r="QTA881" s="2"/>
      <c r="QTB881" s="2"/>
      <c r="QTC881" s="2"/>
      <c r="QTD881" s="2"/>
      <c r="QTE881" s="2"/>
      <c r="QTF881" s="2"/>
      <c r="QTG881" s="2"/>
      <c r="QTH881" s="2"/>
      <c r="QTI881" s="2"/>
      <c r="QTJ881" s="2"/>
      <c r="QTK881" s="2"/>
      <c r="QTL881" s="2"/>
      <c r="QTM881" s="2"/>
      <c r="QTN881" s="2"/>
      <c r="QTO881" s="2"/>
      <c r="QTP881" s="2"/>
      <c r="QTQ881" s="2"/>
      <c r="QTR881" s="2"/>
      <c r="QTS881" s="2"/>
      <c r="QTT881" s="2"/>
      <c r="QTU881" s="2"/>
      <c r="QTV881" s="2"/>
      <c r="QTW881" s="2"/>
      <c r="QTX881" s="2"/>
      <c r="QTY881" s="2"/>
      <c r="QTZ881" s="2"/>
      <c r="QUA881" s="2"/>
      <c r="QUB881" s="2"/>
      <c r="QUC881" s="2"/>
      <c r="QUD881" s="2"/>
      <c r="QUE881" s="2"/>
      <c r="QUF881" s="2"/>
      <c r="QUG881" s="2"/>
      <c r="QUH881" s="2"/>
      <c r="QUI881" s="2"/>
      <c r="QUJ881" s="2"/>
      <c r="QUK881" s="2"/>
      <c r="QUL881" s="2"/>
      <c r="QUM881" s="2"/>
      <c r="QUN881" s="2"/>
      <c r="QUO881" s="2"/>
      <c r="QUP881" s="2"/>
      <c r="QUQ881" s="2"/>
      <c r="QUR881" s="2"/>
      <c r="QUS881" s="2"/>
      <c r="QUT881" s="2"/>
      <c r="QUU881" s="2"/>
      <c r="QUV881" s="2"/>
      <c r="QUW881" s="2"/>
      <c r="QUX881" s="2"/>
      <c r="QUY881" s="2"/>
      <c r="QUZ881" s="2"/>
      <c r="QVA881" s="2"/>
      <c r="QVB881" s="2"/>
      <c r="QVC881" s="2"/>
      <c r="QVD881" s="2"/>
      <c r="QVE881" s="2"/>
      <c r="QVF881" s="2"/>
      <c r="QVG881" s="2"/>
      <c r="QVH881" s="2"/>
      <c r="QVI881" s="2"/>
      <c r="QVJ881" s="2"/>
      <c r="QVK881" s="2"/>
      <c r="QVL881" s="2"/>
      <c r="QVM881" s="2"/>
      <c r="QVN881" s="2"/>
      <c r="QVO881" s="2"/>
      <c r="QVP881" s="2"/>
      <c r="QVQ881" s="2"/>
      <c r="QVR881" s="2"/>
      <c r="QVS881" s="2"/>
      <c r="QVT881" s="2"/>
      <c r="QVU881" s="2"/>
      <c r="QVV881" s="2"/>
      <c r="QVW881" s="2"/>
      <c r="QVX881" s="2"/>
      <c r="QVY881" s="2"/>
      <c r="QVZ881" s="2"/>
      <c r="QWA881" s="2"/>
      <c r="QWB881" s="2"/>
      <c r="QWC881" s="2"/>
      <c r="QWD881" s="2"/>
      <c r="QWE881" s="2"/>
      <c r="QWF881" s="2"/>
      <c r="QWG881" s="2"/>
      <c r="QWH881" s="2"/>
      <c r="QWI881" s="2"/>
      <c r="QWJ881" s="2"/>
      <c r="QWK881" s="2"/>
      <c r="QWL881" s="2"/>
      <c r="QWM881" s="2"/>
      <c r="QWN881" s="2"/>
      <c r="QWO881" s="2"/>
      <c r="QWP881" s="2"/>
      <c r="QWQ881" s="2"/>
      <c r="QWR881" s="2"/>
      <c r="QWS881" s="2"/>
      <c r="QWT881" s="2"/>
      <c r="QWU881" s="2"/>
      <c r="QWV881" s="2"/>
      <c r="QWW881" s="2"/>
      <c r="QWX881" s="2"/>
      <c r="QWY881" s="2"/>
      <c r="QWZ881" s="2"/>
      <c r="QXA881" s="2"/>
      <c r="QXB881" s="2"/>
      <c r="QXC881" s="2"/>
      <c r="QXD881" s="2"/>
      <c r="QXE881" s="2"/>
      <c r="QXF881" s="2"/>
      <c r="QXG881" s="2"/>
      <c r="QXH881" s="2"/>
      <c r="QXI881" s="2"/>
      <c r="QXJ881" s="2"/>
      <c r="QXK881" s="2"/>
      <c r="QXL881" s="2"/>
      <c r="QXM881" s="2"/>
      <c r="QXN881" s="2"/>
      <c r="QXO881" s="2"/>
      <c r="QXP881" s="2"/>
      <c r="QXQ881" s="2"/>
      <c r="QXR881" s="2"/>
      <c r="QXS881" s="2"/>
      <c r="QXT881" s="2"/>
      <c r="QXU881" s="2"/>
      <c r="QXV881" s="2"/>
      <c r="QXW881" s="2"/>
      <c r="QXX881" s="2"/>
      <c r="QXY881" s="2"/>
      <c r="QXZ881" s="2"/>
      <c r="QYA881" s="2"/>
      <c r="QYB881" s="2"/>
      <c r="QYC881" s="2"/>
      <c r="QYD881" s="2"/>
      <c r="QYE881" s="2"/>
      <c r="QYF881" s="2"/>
      <c r="QYG881" s="2"/>
      <c r="QYH881" s="2"/>
      <c r="QYI881" s="2"/>
      <c r="QYJ881" s="2"/>
      <c r="QYK881" s="2"/>
      <c r="QYL881" s="2"/>
      <c r="QYM881" s="2"/>
      <c r="QYN881" s="2"/>
      <c r="QYO881" s="2"/>
      <c r="QYP881" s="2"/>
      <c r="QYQ881" s="2"/>
      <c r="QYR881" s="2"/>
      <c r="QYS881" s="2"/>
      <c r="QYT881" s="2"/>
      <c r="QYU881" s="2"/>
      <c r="QYV881" s="2"/>
      <c r="QYW881" s="2"/>
      <c r="QYX881" s="2"/>
      <c r="QYY881" s="2"/>
      <c r="QYZ881" s="2"/>
      <c r="QZA881" s="2"/>
      <c r="QZB881" s="2"/>
      <c r="QZC881" s="2"/>
      <c r="QZD881" s="2"/>
      <c r="QZE881" s="2"/>
      <c r="QZF881" s="2"/>
      <c r="QZG881" s="2"/>
      <c r="QZH881" s="2"/>
      <c r="QZI881" s="2"/>
      <c r="QZJ881" s="2"/>
      <c r="QZK881" s="2"/>
      <c r="QZL881" s="2"/>
      <c r="QZM881" s="2"/>
      <c r="QZN881" s="2"/>
      <c r="QZO881" s="2"/>
      <c r="QZP881" s="2"/>
      <c r="QZQ881" s="2"/>
      <c r="QZR881" s="2"/>
      <c r="QZS881" s="2"/>
      <c r="QZT881" s="2"/>
      <c r="QZU881" s="2"/>
      <c r="QZV881" s="2"/>
      <c r="QZW881" s="2"/>
      <c r="QZX881" s="2"/>
      <c r="QZY881" s="2"/>
      <c r="QZZ881" s="2"/>
      <c r="RAA881" s="2"/>
      <c r="RAB881" s="2"/>
      <c r="RAC881" s="2"/>
      <c r="RAD881" s="2"/>
      <c r="RAE881" s="2"/>
      <c r="RAF881" s="2"/>
      <c r="RAG881" s="2"/>
      <c r="RAH881" s="2"/>
      <c r="RAI881" s="2"/>
      <c r="RAJ881" s="2"/>
      <c r="RAK881" s="2"/>
      <c r="RAL881" s="2"/>
      <c r="RAM881" s="2"/>
      <c r="RAN881" s="2"/>
      <c r="RAO881" s="2"/>
      <c r="RAP881" s="2"/>
      <c r="RAQ881" s="2"/>
      <c r="RAR881" s="2"/>
      <c r="RAS881" s="2"/>
      <c r="RAT881" s="2"/>
      <c r="RAU881" s="2"/>
      <c r="RAV881" s="2"/>
      <c r="RAW881" s="2"/>
      <c r="RAX881" s="2"/>
      <c r="RAY881" s="2"/>
      <c r="RAZ881" s="2"/>
      <c r="RBA881" s="2"/>
      <c r="RBB881" s="2"/>
      <c r="RBC881" s="2"/>
      <c r="RBD881" s="2"/>
      <c r="RBE881" s="2"/>
      <c r="RBF881" s="2"/>
      <c r="RBG881" s="2"/>
      <c r="RBH881" s="2"/>
      <c r="RBI881" s="2"/>
      <c r="RBJ881" s="2"/>
      <c r="RBK881" s="2"/>
      <c r="RBL881" s="2"/>
      <c r="RBM881" s="2"/>
      <c r="RBN881" s="2"/>
      <c r="RBO881" s="2"/>
      <c r="RBP881" s="2"/>
      <c r="RBQ881" s="2"/>
      <c r="RBR881" s="2"/>
      <c r="RBS881" s="2"/>
      <c r="RBT881" s="2"/>
      <c r="RBU881" s="2"/>
      <c r="RBV881" s="2"/>
      <c r="RBW881" s="2"/>
      <c r="RBX881" s="2"/>
      <c r="RBY881" s="2"/>
      <c r="RBZ881" s="2"/>
      <c r="RCA881" s="2"/>
      <c r="RCB881" s="2"/>
      <c r="RCC881" s="2"/>
      <c r="RCD881" s="2"/>
      <c r="RCE881" s="2"/>
      <c r="RCF881" s="2"/>
      <c r="RCG881" s="2"/>
      <c r="RCH881" s="2"/>
      <c r="RCI881" s="2"/>
      <c r="RCJ881" s="2"/>
      <c r="RCK881" s="2"/>
      <c r="RCL881" s="2"/>
      <c r="RCM881" s="2"/>
      <c r="RCN881" s="2"/>
      <c r="RCO881" s="2"/>
      <c r="RCP881" s="2"/>
      <c r="RCQ881" s="2"/>
      <c r="RCR881" s="2"/>
      <c r="RCS881" s="2"/>
      <c r="RCT881" s="2"/>
      <c r="RCU881" s="2"/>
      <c r="RCV881" s="2"/>
      <c r="RCW881" s="2"/>
      <c r="RCX881" s="2"/>
      <c r="RCY881" s="2"/>
      <c r="RCZ881" s="2"/>
      <c r="RDA881" s="2"/>
      <c r="RDB881" s="2"/>
      <c r="RDC881" s="2"/>
      <c r="RDD881" s="2"/>
      <c r="RDE881" s="2"/>
      <c r="RDF881" s="2"/>
      <c r="RDG881" s="2"/>
      <c r="RDH881" s="2"/>
      <c r="RDI881" s="2"/>
      <c r="RDJ881" s="2"/>
      <c r="RDK881" s="2"/>
      <c r="RDL881" s="2"/>
      <c r="RDM881" s="2"/>
      <c r="RDN881" s="2"/>
      <c r="RDO881" s="2"/>
      <c r="RDP881" s="2"/>
      <c r="RDQ881" s="2"/>
      <c r="RDR881" s="2"/>
      <c r="RDS881" s="2"/>
      <c r="RDT881" s="2"/>
      <c r="RDU881" s="2"/>
      <c r="RDV881" s="2"/>
      <c r="RDW881" s="2"/>
      <c r="RDX881" s="2"/>
      <c r="RDY881" s="2"/>
      <c r="RDZ881" s="2"/>
      <c r="REA881" s="2"/>
      <c r="REB881" s="2"/>
      <c r="REC881" s="2"/>
      <c r="RED881" s="2"/>
      <c r="REE881" s="2"/>
      <c r="REF881" s="2"/>
      <c r="REG881" s="2"/>
      <c r="REH881" s="2"/>
      <c r="REI881" s="2"/>
      <c r="REJ881" s="2"/>
      <c r="REK881" s="2"/>
      <c r="REL881" s="2"/>
      <c r="REM881" s="2"/>
      <c r="REN881" s="2"/>
      <c r="REO881" s="2"/>
      <c r="REP881" s="2"/>
      <c r="REQ881" s="2"/>
      <c r="RER881" s="2"/>
      <c r="RES881" s="2"/>
      <c r="RET881" s="2"/>
      <c r="REU881" s="2"/>
      <c r="REV881" s="2"/>
      <c r="REW881" s="2"/>
      <c r="REX881" s="2"/>
      <c r="REY881" s="2"/>
      <c r="REZ881" s="2"/>
      <c r="RFA881" s="2"/>
      <c r="RFB881" s="2"/>
      <c r="RFC881" s="2"/>
      <c r="RFD881" s="2"/>
      <c r="RFE881" s="2"/>
      <c r="RFF881" s="2"/>
      <c r="RFG881" s="2"/>
      <c r="RFH881" s="2"/>
      <c r="RFI881" s="2"/>
      <c r="RFJ881" s="2"/>
      <c r="RFK881" s="2"/>
      <c r="RFL881" s="2"/>
      <c r="RFM881" s="2"/>
      <c r="RFN881" s="2"/>
      <c r="RFO881" s="2"/>
      <c r="RFP881" s="2"/>
      <c r="RFQ881" s="2"/>
      <c r="RFR881" s="2"/>
      <c r="RFS881" s="2"/>
      <c r="RFT881" s="2"/>
      <c r="RFU881" s="2"/>
      <c r="RFV881" s="2"/>
      <c r="RFW881" s="2"/>
      <c r="RFX881" s="2"/>
      <c r="RFY881" s="2"/>
      <c r="RFZ881" s="2"/>
      <c r="RGA881" s="2"/>
      <c r="RGB881" s="2"/>
      <c r="RGC881" s="2"/>
      <c r="RGD881" s="2"/>
      <c r="RGE881" s="2"/>
      <c r="RGF881" s="2"/>
      <c r="RGG881" s="2"/>
      <c r="RGH881" s="2"/>
      <c r="RGI881" s="2"/>
      <c r="RGJ881" s="2"/>
      <c r="RGK881" s="2"/>
      <c r="RGL881" s="2"/>
      <c r="RGM881" s="2"/>
      <c r="RGN881" s="2"/>
      <c r="RGO881" s="2"/>
      <c r="RGP881" s="2"/>
      <c r="RGQ881" s="2"/>
      <c r="RGR881" s="2"/>
      <c r="RGS881" s="2"/>
      <c r="RGT881" s="2"/>
      <c r="RGU881" s="2"/>
      <c r="RGV881" s="2"/>
      <c r="RGW881" s="2"/>
      <c r="RGX881" s="2"/>
      <c r="RGY881" s="2"/>
      <c r="RGZ881" s="2"/>
      <c r="RHA881" s="2"/>
      <c r="RHB881" s="2"/>
      <c r="RHC881" s="2"/>
      <c r="RHD881" s="2"/>
      <c r="RHE881" s="2"/>
      <c r="RHF881" s="2"/>
      <c r="RHG881" s="2"/>
      <c r="RHH881" s="2"/>
      <c r="RHI881" s="2"/>
      <c r="RHJ881" s="2"/>
      <c r="RHK881" s="2"/>
      <c r="RHL881" s="2"/>
      <c r="RHM881" s="2"/>
      <c r="RHN881" s="2"/>
      <c r="RHO881" s="2"/>
      <c r="RHP881" s="2"/>
      <c r="RHQ881" s="2"/>
      <c r="RHR881" s="2"/>
      <c r="RHS881" s="2"/>
      <c r="RHT881" s="2"/>
      <c r="RHU881" s="2"/>
      <c r="RHV881" s="2"/>
      <c r="RHW881" s="2"/>
      <c r="RHX881" s="2"/>
      <c r="RHY881" s="2"/>
      <c r="RHZ881" s="2"/>
      <c r="RIA881" s="2"/>
      <c r="RIB881" s="2"/>
      <c r="RIC881" s="2"/>
      <c r="RID881" s="2"/>
      <c r="RIE881" s="2"/>
      <c r="RIF881" s="2"/>
      <c r="RIG881" s="2"/>
      <c r="RIH881" s="2"/>
      <c r="RII881" s="2"/>
      <c r="RIJ881" s="2"/>
      <c r="RIK881" s="2"/>
      <c r="RIL881" s="2"/>
      <c r="RIM881" s="2"/>
      <c r="RIN881" s="2"/>
      <c r="RIO881" s="2"/>
      <c r="RIP881" s="2"/>
      <c r="RIQ881" s="2"/>
      <c r="RIR881" s="2"/>
      <c r="RIS881" s="2"/>
      <c r="RIT881" s="2"/>
      <c r="RIU881" s="2"/>
      <c r="RIV881" s="2"/>
      <c r="RIW881" s="2"/>
      <c r="RIX881" s="2"/>
      <c r="RIY881" s="2"/>
      <c r="RIZ881" s="2"/>
      <c r="RJA881" s="2"/>
      <c r="RJB881" s="2"/>
      <c r="RJC881" s="2"/>
      <c r="RJD881" s="2"/>
      <c r="RJE881" s="2"/>
      <c r="RJF881" s="2"/>
      <c r="RJG881" s="2"/>
      <c r="RJH881" s="2"/>
      <c r="RJI881" s="2"/>
      <c r="RJJ881" s="2"/>
      <c r="RJK881" s="2"/>
      <c r="RJL881" s="2"/>
      <c r="RJM881" s="2"/>
      <c r="RJN881" s="2"/>
      <c r="RJO881" s="2"/>
      <c r="RJP881" s="2"/>
      <c r="RJQ881" s="2"/>
      <c r="RJR881" s="2"/>
      <c r="RJS881" s="2"/>
      <c r="RJT881" s="2"/>
      <c r="RJU881" s="2"/>
      <c r="RJV881" s="2"/>
      <c r="RJW881" s="2"/>
      <c r="RJX881" s="2"/>
      <c r="RJY881" s="2"/>
      <c r="RJZ881" s="2"/>
      <c r="RKA881" s="2"/>
      <c r="RKB881" s="2"/>
      <c r="RKC881" s="2"/>
      <c r="RKD881" s="2"/>
      <c r="RKE881" s="2"/>
      <c r="RKF881" s="2"/>
      <c r="RKG881" s="2"/>
      <c r="RKH881" s="2"/>
      <c r="RKI881" s="2"/>
      <c r="RKJ881" s="2"/>
      <c r="RKK881" s="2"/>
      <c r="RKL881" s="2"/>
      <c r="RKM881" s="2"/>
      <c r="RKN881" s="2"/>
      <c r="RKO881" s="2"/>
      <c r="RKP881" s="2"/>
      <c r="RKQ881" s="2"/>
      <c r="RKR881" s="2"/>
      <c r="RKS881" s="2"/>
      <c r="RKT881" s="2"/>
      <c r="RKU881" s="2"/>
      <c r="RKV881" s="2"/>
      <c r="RKW881" s="2"/>
      <c r="RKX881" s="2"/>
      <c r="RKY881" s="2"/>
      <c r="RKZ881" s="2"/>
      <c r="RLA881" s="2"/>
      <c r="RLB881" s="2"/>
      <c r="RLC881" s="2"/>
      <c r="RLD881" s="2"/>
      <c r="RLE881" s="2"/>
      <c r="RLF881" s="2"/>
      <c r="RLG881" s="2"/>
      <c r="RLH881" s="2"/>
      <c r="RLI881" s="2"/>
      <c r="RLJ881" s="2"/>
      <c r="RLK881" s="2"/>
      <c r="RLL881" s="2"/>
      <c r="RLM881" s="2"/>
      <c r="RLN881" s="2"/>
      <c r="RLO881" s="2"/>
      <c r="RLP881" s="2"/>
      <c r="RLQ881" s="2"/>
      <c r="RLR881" s="2"/>
      <c r="RLS881" s="2"/>
      <c r="RLT881" s="2"/>
      <c r="RLU881" s="2"/>
      <c r="RLV881" s="2"/>
      <c r="RLW881" s="2"/>
      <c r="RLX881" s="2"/>
      <c r="RLY881" s="2"/>
      <c r="RLZ881" s="2"/>
      <c r="RMA881" s="2"/>
      <c r="RMB881" s="2"/>
      <c r="RMC881" s="2"/>
      <c r="RMD881" s="2"/>
      <c r="RME881" s="2"/>
      <c r="RMF881" s="2"/>
      <c r="RMG881" s="2"/>
      <c r="RMH881" s="2"/>
      <c r="RMI881" s="2"/>
      <c r="RMJ881" s="2"/>
      <c r="RMK881" s="2"/>
      <c r="RML881" s="2"/>
      <c r="RMM881" s="2"/>
      <c r="RMN881" s="2"/>
      <c r="RMO881" s="2"/>
      <c r="RMP881" s="2"/>
      <c r="RMQ881" s="2"/>
      <c r="RMR881" s="2"/>
      <c r="RMS881" s="2"/>
      <c r="RMT881" s="2"/>
      <c r="RMU881" s="2"/>
      <c r="RMV881" s="2"/>
      <c r="RMW881" s="2"/>
      <c r="RMX881" s="2"/>
      <c r="RMY881" s="2"/>
      <c r="RMZ881" s="2"/>
      <c r="RNA881" s="2"/>
      <c r="RNB881" s="2"/>
      <c r="RNC881" s="2"/>
      <c r="RND881" s="2"/>
      <c r="RNE881" s="2"/>
      <c r="RNF881" s="2"/>
      <c r="RNG881" s="2"/>
      <c r="RNH881" s="2"/>
      <c r="RNI881" s="2"/>
      <c r="RNJ881" s="2"/>
      <c r="RNK881" s="2"/>
      <c r="RNL881" s="2"/>
      <c r="RNM881" s="2"/>
      <c r="RNN881" s="2"/>
      <c r="RNO881" s="2"/>
      <c r="RNP881" s="2"/>
      <c r="RNQ881" s="2"/>
      <c r="RNR881" s="2"/>
      <c r="RNS881" s="2"/>
      <c r="RNT881" s="2"/>
      <c r="RNU881" s="2"/>
      <c r="RNV881" s="2"/>
      <c r="RNW881" s="2"/>
      <c r="RNX881" s="2"/>
      <c r="RNY881" s="2"/>
      <c r="RNZ881" s="2"/>
      <c r="ROA881" s="2"/>
      <c r="ROB881" s="2"/>
      <c r="ROC881" s="2"/>
      <c r="ROD881" s="2"/>
      <c r="ROE881" s="2"/>
      <c r="ROF881" s="2"/>
      <c r="ROG881" s="2"/>
      <c r="ROH881" s="2"/>
      <c r="ROI881" s="2"/>
      <c r="ROJ881" s="2"/>
      <c r="ROK881" s="2"/>
      <c r="ROL881" s="2"/>
      <c r="ROM881" s="2"/>
      <c r="RON881" s="2"/>
      <c r="ROO881" s="2"/>
      <c r="ROP881" s="2"/>
      <c r="ROQ881" s="2"/>
      <c r="ROR881" s="2"/>
      <c r="ROS881" s="2"/>
      <c r="ROT881" s="2"/>
      <c r="ROU881" s="2"/>
      <c r="ROV881" s="2"/>
      <c r="ROW881" s="2"/>
      <c r="ROX881" s="2"/>
      <c r="ROY881" s="2"/>
      <c r="ROZ881" s="2"/>
      <c r="RPA881" s="2"/>
      <c r="RPB881" s="2"/>
      <c r="RPC881" s="2"/>
      <c r="RPD881" s="2"/>
      <c r="RPE881" s="2"/>
      <c r="RPF881" s="2"/>
      <c r="RPG881" s="2"/>
      <c r="RPH881" s="2"/>
      <c r="RPI881" s="2"/>
      <c r="RPJ881" s="2"/>
      <c r="RPK881" s="2"/>
      <c r="RPL881" s="2"/>
      <c r="RPM881" s="2"/>
      <c r="RPN881" s="2"/>
      <c r="RPO881" s="2"/>
      <c r="RPP881" s="2"/>
      <c r="RPQ881" s="2"/>
      <c r="RPR881" s="2"/>
      <c r="RPS881" s="2"/>
      <c r="RPT881" s="2"/>
      <c r="RPU881" s="2"/>
      <c r="RPV881" s="2"/>
      <c r="RPW881" s="2"/>
      <c r="RPX881" s="2"/>
      <c r="RPY881" s="2"/>
      <c r="RPZ881" s="2"/>
      <c r="RQA881" s="2"/>
      <c r="RQB881" s="2"/>
      <c r="RQC881" s="2"/>
      <c r="RQD881" s="2"/>
      <c r="RQE881" s="2"/>
      <c r="RQF881" s="2"/>
      <c r="RQG881" s="2"/>
      <c r="RQH881" s="2"/>
      <c r="RQI881" s="2"/>
      <c r="RQJ881" s="2"/>
      <c r="RQK881" s="2"/>
      <c r="RQL881" s="2"/>
      <c r="RQM881" s="2"/>
      <c r="RQN881" s="2"/>
      <c r="RQO881" s="2"/>
      <c r="RQP881" s="2"/>
      <c r="RQQ881" s="2"/>
      <c r="RQR881" s="2"/>
      <c r="RQS881" s="2"/>
      <c r="RQT881" s="2"/>
      <c r="RQU881" s="2"/>
      <c r="RQV881" s="2"/>
      <c r="RQW881" s="2"/>
      <c r="RQX881" s="2"/>
      <c r="RQY881" s="2"/>
      <c r="RQZ881" s="2"/>
      <c r="RRA881" s="2"/>
      <c r="RRB881" s="2"/>
      <c r="RRC881" s="2"/>
      <c r="RRD881" s="2"/>
      <c r="RRE881" s="2"/>
      <c r="RRF881" s="2"/>
      <c r="RRG881" s="2"/>
      <c r="RRH881" s="2"/>
      <c r="RRI881" s="2"/>
      <c r="RRJ881" s="2"/>
      <c r="RRK881" s="2"/>
      <c r="RRL881" s="2"/>
      <c r="RRM881" s="2"/>
      <c r="RRN881" s="2"/>
      <c r="RRO881" s="2"/>
      <c r="RRP881" s="2"/>
      <c r="RRQ881" s="2"/>
      <c r="RRR881" s="2"/>
      <c r="RRS881" s="2"/>
      <c r="RRT881" s="2"/>
      <c r="RRU881" s="2"/>
      <c r="RRV881" s="2"/>
      <c r="RRW881" s="2"/>
      <c r="RRX881" s="2"/>
      <c r="RRY881" s="2"/>
      <c r="RRZ881" s="2"/>
      <c r="RSA881" s="2"/>
      <c r="RSB881" s="2"/>
      <c r="RSC881" s="2"/>
      <c r="RSD881" s="2"/>
      <c r="RSE881" s="2"/>
      <c r="RSF881" s="2"/>
      <c r="RSG881" s="2"/>
      <c r="RSH881" s="2"/>
      <c r="RSI881" s="2"/>
      <c r="RSJ881" s="2"/>
      <c r="RSK881" s="2"/>
      <c r="RSL881" s="2"/>
      <c r="RSM881" s="2"/>
      <c r="RSN881" s="2"/>
      <c r="RSO881" s="2"/>
      <c r="RSP881" s="2"/>
      <c r="RSQ881" s="2"/>
      <c r="RSR881" s="2"/>
      <c r="RSS881" s="2"/>
      <c r="RST881" s="2"/>
      <c r="RSU881" s="2"/>
      <c r="RSV881" s="2"/>
      <c r="RSW881" s="2"/>
      <c r="RSX881" s="2"/>
      <c r="RSY881" s="2"/>
      <c r="RSZ881" s="2"/>
      <c r="RTA881" s="2"/>
      <c r="RTB881" s="2"/>
      <c r="RTC881" s="2"/>
      <c r="RTD881" s="2"/>
      <c r="RTE881" s="2"/>
      <c r="RTF881" s="2"/>
      <c r="RTG881" s="2"/>
      <c r="RTH881" s="2"/>
      <c r="RTI881" s="2"/>
      <c r="RTJ881" s="2"/>
      <c r="RTK881" s="2"/>
      <c r="RTL881" s="2"/>
      <c r="RTM881" s="2"/>
      <c r="RTN881" s="2"/>
      <c r="RTO881" s="2"/>
      <c r="RTP881" s="2"/>
      <c r="RTQ881" s="2"/>
      <c r="RTR881" s="2"/>
      <c r="RTS881" s="2"/>
      <c r="RTT881" s="2"/>
      <c r="RTU881" s="2"/>
      <c r="RTV881" s="2"/>
      <c r="RTW881" s="2"/>
      <c r="RTX881" s="2"/>
      <c r="RTY881" s="2"/>
      <c r="RTZ881" s="2"/>
      <c r="RUA881" s="2"/>
      <c r="RUB881" s="2"/>
      <c r="RUC881" s="2"/>
      <c r="RUD881" s="2"/>
      <c r="RUE881" s="2"/>
      <c r="RUF881" s="2"/>
      <c r="RUG881" s="2"/>
      <c r="RUH881" s="2"/>
      <c r="RUI881" s="2"/>
      <c r="RUJ881" s="2"/>
      <c r="RUK881" s="2"/>
      <c r="RUL881" s="2"/>
      <c r="RUM881" s="2"/>
      <c r="RUN881" s="2"/>
      <c r="RUO881" s="2"/>
      <c r="RUP881" s="2"/>
      <c r="RUQ881" s="2"/>
      <c r="RUR881" s="2"/>
      <c r="RUS881" s="2"/>
      <c r="RUT881" s="2"/>
      <c r="RUU881" s="2"/>
      <c r="RUV881" s="2"/>
      <c r="RUW881" s="2"/>
      <c r="RUX881" s="2"/>
      <c r="RUY881" s="2"/>
      <c r="RUZ881" s="2"/>
      <c r="RVA881" s="2"/>
      <c r="RVB881" s="2"/>
      <c r="RVC881" s="2"/>
      <c r="RVD881" s="2"/>
      <c r="RVE881" s="2"/>
      <c r="RVF881" s="2"/>
      <c r="RVG881" s="2"/>
      <c r="RVH881" s="2"/>
      <c r="RVI881" s="2"/>
      <c r="RVJ881" s="2"/>
      <c r="RVK881" s="2"/>
      <c r="RVL881" s="2"/>
      <c r="RVM881" s="2"/>
      <c r="RVN881" s="2"/>
      <c r="RVO881" s="2"/>
      <c r="RVP881" s="2"/>
      <c r="RVQ881" s="2"/>
      <c r="RVR881" s="2"/>
      <c r="RVS881" s="2"/>
      <c r="RVT881" s="2"/>
      <c r="RVU881" s="2"/>
      <c r="RVV881" s="2"/>
      <c r="RVW881" s="2"/>
      <c r="RVX881" s="2"/>
      <c r="RVY881" s="2"/>
      <c r="RVZ881" s="2"/>
      <c r="RWA881" s="2"/>
      <c r="RWB881" s="2"/>
      <c r="RWC881" s="2"/>
      <c r="RWD881" s="2"/>
      <c r="RWE881" s="2"/>
      <c r="RWF881" s="2"/>
      <c r="RWG881" s="2"/>
      <c r="RWH881" s="2"/>
      <c r="RWI881" s="2"/>
      <c r="RWJ881" s="2"/>
      <c r="RWK881" s="2"/>
      <c r="RWL881" s="2"/>
      <c r="RWM881" s="2"/>
      <c r="RWN881" s="2"/>
      <c r="RWO881" s="2"/>
      <c r="RWP881" s="2"/>
      <c r="RWQ881" s="2"/>
      <c r="RWR881" s="2"/>
      <c r="RWS881" s="2"/>
      <c r="RWT881" s="2"/>
      <c r="RWU881" s="2"/>
      <c r="RWV881" s="2"/>
      <c r="RWW881" s="2"/>
      <c r="RWX881" s="2"/>
      <c r="RWY881" s="2"/>
      <c r="RWZ881" s="2"/>
      <c r="RXA881" s="2"/>
      <c r="RXB881" s="2"/>
      <c r="RXC881" s="2"/>
      <c r="RXD881" s="2"/>
      <c r="RXE881" s="2"/>
      <c r="RXF881" s="2"/>
      <c r="RXG881" s="2"/>
      <c r="RXH881" s="2"/>
      <c r="RXI881" s="2"/>
      <c r="RXJ881" s="2"/>
      <c r="RXK881" s="2"/>
      <c r="RXL881" s="2"/>
      <c r="RXM881" s="2"/>
      <c r="RXN881" s="2"/>
      <c r="RXO881" s="2"/>
      <c r="RXP881" s="2"/>
      <c r="RXQ881" s="2"/>
      <c r="RXR881" s="2"/>
      <c r="RXS881" s="2"/>
      <c r="RXT881" s="2"/>
      <c r="RXU881" s="2"/>
      <c r="RXV881" s="2"/>
      <c r="RXW881" s="2"/>
      <c r="RXX881" s="2"/>
      <c r="RXY881" s="2"/>
      <c r="RXZ881" s="2"/>
      <c r="RYA881" s="2"/>
      <c r="RYB881" s="2"/>
      <c r="RYC881" s="2"/>
      <c r="RYD881" s="2"/>
      <c r="RYE881" s="2"/>
      <c r="RYF881" s="2"/>
      <c r="RYG881" s="2"/>
      <c r="RYH881" s="2"/>
      <c r="RYI881" s="2"/>
      <c r="RYJ881" s="2"/>
      <c r="RYK881" s="2"/>
      <c r="RYL881" s="2"/>
      <c r="RYM881" s="2"/>
      <c r="RYN881" s="2"/>
      <c r="RYO881" s="2"/>
      <c r="RYP881" s="2"/>
      <c r="RYQ881" s="2"/>
      <c r="RYR881" s="2"/>
      <c r="RYS881" s="2"/>
      <c r="RYT881" s="2"/>
      <c r="RYU881" s="2"/>
      <c r="RYV881" s="2"/>
      <c r="RYW881" s="2"/>
      <c r="RYX881" s="2"/>
      <c r="RYY881" s="2"/>
      <c r="RYZ881" s="2"/>
      <c r="RZA881" s="2"/>
      <c r="RZB881" s="2"/>
      <c r="RZC881" s="2"/>
      <c r="RZD881" s="2"/>
      <c r="RZE881" s="2"/>
      <c r="RZF881" s="2"/>
      <c r="RZG881" s="2"/>
      <c r="RZH881" s="2"/>
      <c r="RZI881" s="2"/>
      <c r="RZJ881" s="2"/>
      <c r="RZK881" s="2"/>
      <c r="RZL881" s="2"/>
      <c r="RZM881" s="2"/>
      <c r="RZN881" s="2"/>
      <c r="RZO881" s="2"/>
      <c r="RZP881" s="2"/>
      <c r="RZQ881" s="2"/>
      <c r="RZR881" s="2"/>
      <c r="RZS881" s="2"/>
      <c r="RZT881" s="2"/>
      <c r="RZU881" s="2"/>
      <c r="RZV881" s="2"/>
      <c r="RZW881" s="2"/>
      <c r="RZX881" s="2"/>
      <c r="RZY881" s="2"/>
      <c r="RZZ881" s="2"/>
      <c r="SAA881" s="2"/>
      <c r="SAB881" s="2"/>
      <c r="SAC881" s="2"/>
      <c r="SAD881" s="2"/>
      <c r="SAE881" s="2"/>
      <c r="SAF881" s="2"/>
      <c r="SAG881" s="2"/>
      <c r="SAH881" s="2"/>
      <c r="SAI881" s="2"/>
      <c r="SAJ881" s="2"/>
      <c r="SAK881" s="2"/>
      <c r="SAL881" s="2"/>
      <c r="SAM881" s="2"/>
      <c r="SAN881" s="2"/>
      <c r="SAO881" s="2"/>
      <c r="SAP881" s="2"/>
      <c r="SAQ881" s="2"/>
      <c r="SAR881" s="2"/>
      <c r="SAS881" s="2"/>
      <c r="SAT881" s="2"/>
      <c r="SAU881" s="2"/>
      <c r="SAV881" s="2"/>
      <c r="SAW881" s="2"/>
      <c r="SAX881" s="2"/>
      <c r="SAY881" s="2"/>
      <c r="SAZ881" s="2"/>
      <c r="SBA881" s="2"/>
      <c r="SBB881" s="2"/>
      <c r="SBC881" s="2"/>
      <c r="SBD881" s="2"/>
      <c r="SBE881" s="2"/>
      <c r="SBF881" s="2"/>
      <c r="SBG881" s="2"/>
      <c r="SBH881" s="2"/>
      <c r="SBI881" s="2"/>
      <c r="SBJ881" s="2"/>
      <c r="SBK881" s="2"/>
      <c r="SBL881" s="2"/>
      <c r="SBM881" s="2"/>
      <c r="SBN881" s="2"/>
      <c r="SBO881" s="2"/>
      <c r="SBP881" s="2"/>
      <c r="SBQ881" s="2"/>
      <c r="SBR881" s="2"/>
      <c r="SBS881" s="2"/>
      <c r="SBT881" s="2"/>
      <c r="SBU881" s="2"/>
      <c r="SBV881" s="2"/>
      <c r="SBW881" s="2"/>
      <c r="SBX881" s="2"/>
      <c r="SBY881" s="2"/>
      <c r="SBZ881" s="2"/>
      <c r="SCA881" s="2"/>
      <c r="SCB881" s="2"/>
      <c r="SCC881" s="2"/>
      <c r="SCD881" s="2"/>
      <c r="SCE881" s="2"/>
      <c r="SCF881" s="2"/>
      <c r="SCG881" s="2"/>
      <c r="SCH881" s="2"/>
      <c r="SCI881" s="2"/>
      <c r="SCJ881" s="2"/>
      <c r="SCK881" s="2"/>
      <c r="SCL881" s="2"/>
      <c r="SCM881" s="2"/>
      <c r="SCN881" s="2"/>
      <c r="SCO881" s="2"/>
      <c r="SCP881" s="2"/>
      <c r="SCQ881" s="2"/>
      <c r="SCR881" s="2"/>
      <c r="SCS881" s="2"/>
      <c r="SCT881" s="2"/>
      <c r="SCU881" s="2"/>
      <c r="SCV881" s="2"/>
      <c r="SCW881" s="2"/>
      <c r="SCX881" s="2"/>
      <c r="SCY881" s="2"/>
      <c r="SCZ881" s="2"/>
      <c r="SDA881" s="2"/>
      <c r="SDB881" s="2"/>
      <c r="SDC881" s="2"/>
      <c r="SDD881" s="2"/>
      <c r="SDE881" s="2"/>
      <c r="SDF881" s="2"/>
      <c r="SDG881" s="2"/>
      <c r="SDH881" s="2"/>
      <c r="SDI881" s="2"/>
      <c r="SDJ881" s="2"/>
      <c r="SDK881" s="2"/>
      <c r="SDL881" s="2"/>
      <c r="SDM881" s="2"/>
      <c r="SDN881" s="2"/>
      <c r="SDO881" s="2"/>
      <c r="SDP881" s="2"/>
      <c r="SDQ881" s="2"/>
      <c r="SDR881" s="2"/>
      <c r="SDS881" s="2"/>
      <c r="SDT881" s="2"/>
      <c r="SDU881" s="2"/>
      <c r="SDV881" s="2"/>
      <c r="SDW881" s="2"/>
      <c r="SDX881" s="2"/>
      <c r="SDY881" s="2"/>
      <c r="SDZ881" s="2"/>
      <c r="SEA881" s="2"/>
      <c r="SEB881" s="2"/>
      <c r="SEC881" s="2"/>
      <c r="SED881" s="2"/>
      <c r="SEE881" s="2"/>
      <c r="SEF881" s="2"/>
      <c r="SEG881" s="2"/>
      <c r="SEH881" s="2"/>
      <c r="SEI881" s="2"/>
      <c r="SEJ881" s="2"/>
      <c r="SEK881" s="2"/>
      <c r="SEL881" s="2"/>
      <c r="SEM881" s="2"/>
      <c r="SEN881" s="2"/>
      <c r="SEO881" s="2"/>
      <c r="SEP881" s="2"/>
      <c r="SEQ881" s="2"/>
      <c r="SER881" s="2"/>
      <c r="SES881" s="2"/>
      <c r="SET881" s="2"/>
      <c r="SEU881" s="2"/>
      <c r="SEV881" s="2"/>
      <c r="SEW881" s="2"/>
      <c r="SEX881" s="2"/>
      <c r="SEY881" s="2"/>
      <c r="SEZ881" s="2"/>
      <c r="SFA881" s="2"/>
      <c r="SFB881" s="2"/>
      <c r="SFC881" s="2"/>
      <c r="SFD881" s="2"/>
      <c r="SFE881" s="2"/>
      <c r="SFF881" s="2"/>
      <c r="SFG881" s="2"/>
      <c r="SFH881" s="2"/>
      <c r="SFI881" s="2"/>
      <c r="SFJ881" s="2"/>
      <c r="SFK881" s="2"/>
      <c r="SFL881" s="2"/>
      <c r="SFM881" s="2"/>
      <c r="SFN881" s="2"/>
      <c r="SFO881" s="2"/>
      <c r="SFP881" s="2"/>
      <c r="SFQ881" s="2"/>
      <c r="SFR881" s="2"/>
      <c r="SFS881" s="2"/>
      <c r="SFT881" s="2"/>
      <c r="SFU881" s="2"/>
      <c r="SFV881" s="2"/>
      <c r="SFW881" s="2"/>
      <c r="SFX881" s="2"/>
      <c r="SFY881" s="2"/>
      <c r="SFZ881" s="2"/>
      <c r="SGA881" s="2"/>
      <c r="SGB881" s="2"/>
      <c r="SGC881" s="2"/>
      <c r="SGD881" s="2"/>
      <c r="SGE881" s="2"/>
      <c r="SGF881" s="2"/>
      <c r="SGG881" s="2"/>
      <c r="SGH881" s="2"/>
      <c r="SGI881" s="2"/>
      <c r="SGJ881" s="2"/>
      <c r="SGK881" s="2"/>
      <c r="SGL881" s="2"/>
      <c r="SGM881" s="2"/>
      <c r="SGN881" s="2"/>
      <c r="SGO881" s="2"/>
      <c r="SGP881" s="2"/>
      <c r="SGQ881" s="2"/>
      <c r="SGR881" s="2"/>
      <c r="SGS881" s="2"/>
      <c r="SGT881" s="2"/>
      <c r="SGU881" s="2"/>
      <c r="SGV881" s="2"/>
      <c r="SGW881" s="2"/>
      <c r="SGX881" s="2"/>
      <c r="SGY881" s="2"/>
      <c r="SGZ881" s="2"/>
      <c r="SHA881" s="2"/>
      <c r="SHB881" s="2"/>
      <c r="SHC881" s="2"/>
      <c r="SHD881" s="2"/>
      <c r="SHE881" s="2"/>
      <c r="SHF881" s="2"/>
      <c r="SHG881" s="2"/>
      <c r="SHH881" s="2"/>
      <c r="SHI881" s="2"/>
      <c r="SHJ881" s="2"/>
      <c r="SHK881" s="2"/>
      <c r="SHL881" s="2"/>
      <c r="SHM881" s="2"/>
      <c r="SHN881" s="2"/>
      <c r="SHO881" s="2"/>
      <c r="SHP881" s="2"/>
      <c r="SHQ881" s="2"/>
      <c r="SHR881" s="2"/>
      <c r="SHS881" s="2"/>
      <c r="SHT881" s="2"/>
      <c r="SHU881" s="2"/>
      <c r="SHV881" s="2"/>
      <c r="SHW881" s="2"/>
      <c r="SHX881" s="2"/>
      <c r="SHY881" s="2"/>
      <c r="SHZ881" s="2"/>
      <c r="SIA881" s="2"/>
      <c r="SIB881" s="2"/>
      <c r="SIC881" s="2"/>
      <c r="SID881" s="2"/>
      <c r="SIE881" s="2"/>
      <c r="SIF881" s="2"/>
      <c r="SIG881" s="2"/>
      <c r="SIH881" s="2"/>
      <c r="SII881" s="2"/>
      <c r="SIJ881" s="2"/>
      <c r="SIK881" s="2"/>
      <c r="SIL881" s="2"/>
      <c r="SIM881" s="2"/>
      <c r="SIN881" s="2"/>
      <c r="SIO881" s="2"/>
      <c r="SIP881" s="2"/>
      <c r="SIQ881" s="2"/>
      <c r="SIR881" s="2"/>
      <c r="SIS881" s="2"/>
      <c r="SIT881" s="2"/>
      <c r="SIU881" s="2"/>
      <c r="SIV881" s="2"/>
      <c r="SIW881" s="2"/>
      <c r="SIX881" s="2"/>
      <c r="SIY881" s="2"/>
      <c r="SIZ881" s="2"/>
      <c r="SJA881" s="2"/>
      <c r="SJB881" s="2"/>
      <c r="SJC881" s="2"/>
      <c r="SJD881" s="2"/>
      <c r="SJE881" s="2"/>
      <c r="SJF881" s="2"/>
      <c r="SJG881" s="2"/>
      <c r="SJH881" s="2"/>
      <c r="SJI881" s="2"/>
      <c r="SJJ881" s="2"/>
      <c r="SJK881" s="2"/>
      <c r="SJL881" s="2"/>
      <c r="SJM881" s="2"/>
      <c r="SJN881" s="2"/>
      <c r="SJO881" s="2"/>
      <c r="SJP881" s="2"/>
      <c r="SJQ881" s="2"/>
      <c r="SJR881" s="2"/>
      <c r="SJS881" s="2"/>
      <c r="SJT881" s="2"/>
      <c r="SJU881" s="2"/>
      <c r="SJV881" s="2"/>
      <c r="SJW881" s="2"/>
      <c r="SJX881" s="2"/>
      <c r="SJY881" s="2"/>
      <c r="SJZ881" s="2"/>
      <c r="SKA881" s="2"/>
      <c r="SKB881" s="2"/>
      <c r="SKC881" s="2"/>
      <c r="SKD881" s="2"/>
      <c r="SKE881" s="2"/>
      <c r="SKF881" s="2"/>
      <c r="SKG881" s="2"/>
      <c r="SKH881" s="2"/>
      <c r="SKI881" s="2"/>
      <c r="SKJ881" s="2"/>
      <c r="SKK881" s="2"/>
      <c r="SKL881" s="2"/>
      <c r="SKM881" s="2"/>
      <c r="SKN881" s="2"/>
      <c r="SKO881" s="2"/>
      <c r="SKP881" s="2"/>
      <c r="SKQ881" s="2"/>
      <c r="SKR881" s="2"/>
      <c r="SKS881" s="2"/>
      <c r="SKT881" s="2"/>
      <c r="SKU881" s="2"/>
      <c r="SKV881" s="2"/>
      <c r="SKW881" s="2"/>
      <c r="SKX881" s="2"/>
      <c r="SKY881" s="2"/>
      <c r="SKZ881" s="2"/>
      <c r="SLA881" s="2"/>
      <c r="SLB881" s="2"/>
      <c r="SLC881" s="2"/>
      <c r="SLD881" s="2"/>
      <c r="SLE881" s="2"/>
      <c r="SLF881" s="2"/>
      <c r="SLG881" s="2"/>
      <c r="SLH881" s="2"/>
      <c r="SLI881" s="2"/>
      <c r="SLJ881" s="2"/>
      <c r="SLK881" s="2"/>
      <c r="SLL881" s="2"/>
      <c r="SLM881" s="2"/>
      <c r="SLN881" s="2"/>
      <c r="SLO881" s="2"/>
      <c r="SLP881" s="2"/>
      <c r="SLQ881" s="2"/>
      <c r="SLR881" s="2"/>
      <c r="SLS881" s="2"/>
      <c r="SLT881" s="2"/>
      <c r="SLU881" s="2"/>
      <c r="SLV881" s="2"/>
      <c r="SLW881" s="2"/>
      <c r="SLX881" s="2"/>
      <c r="SLY881" s="2"/>
      <c r="SLZ881" s="2"/>
      <c r="SMA881" s="2"/>
      <c r="SMB881" s="2"/>
      <c r="SMC881" s="2"/>
      <c r="SMD881" s="2"/>
      <c r="SME881" s="2"/>
      <c r="SMF881" s="2"/>
      <c r="SMG881" s="2"/>
      <c r="SMH881" s="2"/>
      <c r="SMI881" s="2"/>
      <c r="SMJ881" s="2"/>
      <c r="SMK881" s="2"/>
      <c r="SML881" s="2"/>
      <c r="SMM881" s="2"/>
      <c r="SMN881" s="2"/>
      <c r="SMO881" s="2"/>
      <c r="SMP881" s="2"/>
      <c r="SMQ881" s="2"/>
      <c r="SMR881" s="2"/>
      <c r="SMS881" s="2"/>
      <c r="SMT881" s="2"/>
      <c r="SMU881" s="2"/>
      <c r="SMV881" s="2"/>
      <c r="SMW881" s="2"/>
      <c r="SMX881" s="2"/>
      <c r="SMY881" s="2"/>
      <c r="SMZ881" s="2"/>
      <c r="SNA881" s="2"/>
      <c r="SNB881" s="2"/>
      <c r="SNC881" s="2"/>
      <c r="SND881" s="2"/>
      <c r="SNE881" s="2"/>
      <c r="SNF881" s="2"/>
      <c r="SNG881" s="2"/>
      <c r="SNH881" s="2"/>
      <c r="SNI881" s="2"/>
      <c r="SNJ881" s="2"/>
      <c r="SNK881" s="2"/>
      <c r="SNL881" s="2"/>
      <c r="SNM881" s="2"/>
      <c r="SNN881" s="2"/>
      <c r="SNO881" s="2"/>
      <c r="SNP881" s="2"/>
      <c r="SNQ881" s="2"/>
      <c r="SNR881" s="2"/>
      <c r="SNS881" s="2"/>
      <c r="SNT881" s="2"/>
      <c r="SNU881" s="2"/>
      <c r="SNV881" s="2"/>
      <c r="SNW881" s="2"/>
      <c r="SNX881" s="2"/>
      <c r="SNY881" s="2"/>
      <c r="SNZ881" s="2"/>
      <c r="SOA881" s="2"/>
      <c r="SOB881" s="2"/>
      <c r="SOC881" s="2"/>
      <c r="SOD881" s="2"/>
      <c r="SOE881" s="2"/>
      <c r="SOF881" s="2"/>
      <c r="SOG881" s="2"/>
      <c r="SOH881" s="2"/>
      <c r="SOI881" s="2"/>
      <c r="SOJ881" s="2"/>
      <c r="SOK881" s="2"/>
      <c r="SOL881" s="2"/>
      <c r="SOM881" s="2"/>
      <c r="SON881" s="2"/>
      <c r="SOO881" s="2"/>
      <c r="SOP881" s="2"/>
      <c r="SOQ881" s="2"/>
      <c r="SOR881" s="2"/>
      <c r="SOS881" s="2"/>
      <c r="SOT881" s="2"/>
      <c r="SOU881" s="2"/>
      <c r="SOV881" s="2"/>
      <c r="SOW881" s="2"/>
      <c r="SOX881" s="2"/>
      <c r="SOY881" s="2"/>
      <c r="SOZ881" s="2"/>
      <c r="SPA881" s="2"/>
      <c r="SPB881" s="2"/>
      <c r="SPC881" s="2"/>
      <c r="SPD881" s="2"/>
      <c r="SPE881" s="2"/>
      <c r="SPF881" s="2"/>
      <c r="SPG881" s="2"/>
      <c r="SPH881" s="2"/>
      <c r="SPI881" s="2"/>
      <c r="SPJ881" s="2"/>
      <c r="SPK881" s="2"/>
      <c r="SPL881" s="2"/>
      <c r="SPM881" s="2"/>
      <c r="SPN881" s="2"/>
      <c r="SPO881" s="2"/>
      <c r="SPP881" s="2"/>
      <c r="SPQ881" s="2"/>
      <c r="SPR881" s="2"/>
      <c r="SPS881" s="2"/>
      <c r="SPT881" s="2"/>
      <c r="SPU881" s="2"/>
      <c r="SPV881" s="2"/>
      <c r="SPW881" s="2"/>
      <c r="SPX881" s="2"/>
      <c r="SPY881" s="2"/>
      <c r="SPZ881" s="2"/>
      <c r="SQA881" s="2"/>
      <c r="SQB881" s="2"/>
      <c r="SQC881" s="2"/>
      <c r="SQD881" s="2"/>
      <c r="SQE881" s="2"/>
      <c r="SQF881" s="2"/>
      <c r="SQG881" s="2"/>
      <c r="SQH881" s="2"/>
      <c r="SQI881" s="2"/>
      <c r="SQJ881" s="2"/>
      <c r="SQK881" s="2"/>
      <c r="SQL881" s="2"/>
      <c r="SQM881" s="2"/>
      <c r="SQN881" s="2"/>
      <c r="SQO881" s="2"/>
      <c r="SQP881" s="2"/>
      <c r="SQQ881" s="2"/>
      <c r="SQR881" s="2"/>
      <c r="SQS881" s="2"/>
      <c r="SQT881" s="2"/>
      <c r="SQU881" s="2"/>
      <c r="SQV881" s="2"/>
      <c r="SQW881" s="2"/>
      <c r="SQX881" s="2"/>
      <c r="SQY881" s="2"/>
      <c r="SQZ881" s="2"/>
      <c r="SRA881" s="2"/>
      <c r="SRB881" s="2"/>
      <c r="SRC881" s="2"/>
      <c r="SRD881" s="2"/>
      <c r="SRE881" s="2"/>
      <c r="SRF881" s="2"/>
      <c r="SRG881" s="2"/>
      <c r="SRH881" s="2"/>
      <c r="SRI881" s="2"/>
      <c r="SRJ881" s="2"/>
      <c r="SRK881" s="2"/>
      <c r="SRL881" s="2"/>
      <c r="SRM881" s="2"/>
      <c r="SRN881" s="2"/>
      <c r="SRO881" s="2"/>
      <c r="SRP881" s="2"/>
      <c r="SRQ881" s="2"/>
      <c r="SRR881" s="2"/>
      <c r="SRS881" s="2"/>
      <c r="SRT881" s="2"/>
      <c r="SRU881" s="2"/>
      <c r="SRV881" s="2"/>
      <c r="SRW881" s="2"/>
      <c r="SRX881" s="2"/>
      <c r="SRY881" s="2"/>
      <c r="SRZ881" s="2"/>
      <c r="SSA881" s="2"/>
      <c r="SSB881" s="2"/>
      <c r="SSC881" s="2"/>
      <c r="SSD881" s="2"/>
      <c r="SSE881" s="2"/>
      <c r="SSF881" s="2"/>
      <c r="SSG881" s="2"/>
      <c r="SSH881" s="2"/>
      <c r="SSI881" s="2"/>
      <c r="SSJ881" s="2"/>
      <c r="SSK881" s="2"/>
      <c r="SSL881" s="2"/>
      <c r="SSM881" s="2"/>
      <c r="SSN881" s="2"/>
      <c r="SSO881" s="2"/>
      <c r="SSP881" s="2"/>
      <c r="SSQ881" s="2"/>
      <c r="SSR881" s="2"/>
      <c r="SSS881" s="2"/>
      <c r="SST881" s="2"/>
      <c r="SSU881" s="2"/>
      <c r="SSV881" s="2"/>
      <c r="SSW881" s="2"/>
      <c r="SSX881" s="2"/>
      <c r="SSY881" s="2"/>
      <c r="SSZ881" s="2"/>
      <c r="STA881" s="2"/>
      <c r="STB881" s="2"/>
      <c r="STC881" s="2"/>
      <c r="STD881" s="2"/>
      <c r="STE881" s="2"/>
      <c r="STF881" s="2"/>
      <c r="STG881" s="2"/>
      <c r="STH881" s="2"/>
      <c r="STI881" s="2"/>
      <c r="STJ881" s="2"/>
      <c r="STK881" s="2"/>
      <c r="STL881" s="2"/>
      <c r="STM881" s="2"/>
      <c r="STN881" s="2"/>
      <c r="STO881" s="2"/>
      <c r="STP881" s="2"/>
      <c r="STQ881" s="2"/>
      <c r="STR881" s="2"/>
      <c r="STS881" s="2"/>
      <c r="STT881" s="2"/>
      <c r="STU881" s="2"/>
      <c r="STV881" s="2"/>
      <c r="STW881" s="2"/>
      <c r="STX881" s="2"/>
      <c r="STY881" s="2"/>
      <c r="STZ881" s="2"/>
      <c r="SUA881" s="2"/>
      <c r="SUB881" s="2"/>
      <c r="SUC881" s="2"/>
      <c r="SUD881" s="2"/>
      <c r="SUE881" s="2"/>
      <c r="SUF881" s="2"/>
      <c r="SUG881" s="2"/>
      <c r="SUH881" s="2"/>
      <c r="SUI881" s="2"/>
      <c r="SUJ881" s="2"/>
      <c r="SUK881" s="2"/>
      <c r="SUL881" s="2"/>
      <c r="SUM881" s="2"/>
      <c r="SUN881" s="2"/>
      <c r="SUO881" s="2"/>
      <c r="SUP881" s="2"/>
      <c r="SUQ881" s="2"/>
      <c r="SUR881" s="2"/>
      <c r="SUS881" s="2"/>
      <c r="SUT881" s="2"/>
      <c r="SUU881" s="2"/>
      <c r="SUV881" s="2"/>
      <c r="SUW881" s="2"/>
      <c r="SUX881" s="2"/>
      <c r="SUY881" s="2"/>
      <c r="SUZ881" s="2"/>
      <c r="SVA881" s="2"/>
      <c r="SVB881" s="2"/>
      <c r="SVC881" s="2"/>
      <c r="SVD881" s="2"/>
      <c r="SVE881" s="2"/>
      <c r="SVF881" s="2"/>
      <c r="SVG881" s="2"/>
      <c r="SVH881" s="2"/>
      <c r="SVI881" s="2"/>
      <c r="SVJ881" s="2"/>
      <c r="SVK881" s="2"/>
      <c r="SVL881" s="2"/>
      <c r="SVM881" s="2"/>
      <c r="SVN881" s="2"/>
      <c r="SVO881" s="2"/>
      <c r="SVP881" s="2"/>
      <c r="SVQ881" s="2"/>
      <c r="SVR881" s="2"/>
      <c r="SVS881" s="2"/>
      <c r="SVT881" s="2"/>
      <c r="SVU881" s="2"/>
      <c r="SVV881" s="2"/>
      <c r="SVW881" s="2"/>
      <c r="SVX881" s="2"/>
      <c r="SVY881" s="2"/>
      <c r="SVZ881" s="2"/>
      <c r="SWA881" s="2"/>
      <c r="SWB881" s="2"/>
      <c r="SWC881" s="2"/>
      <c r="SWD881" s="2"/>
      <c r="SWE881" s="2"/>
      <c r="SWF881" s="2"/>
      <c r="SWG881" s="2"/>
      <c r="SWH881" s="2"/>
      <c r="SWI881" s="2"/>
      <c r="SWJ881" s="2"/>
      <c r="SWK881" s="2"/>
      <c r="SWL881" s="2"/>
      <c r="SWM881" s="2"/>
      <c r="SWN881" s="2"/>
      <c r="SWO881" s="2"/>
      <c r="SWP881" s="2"/>
      <c r="SWQ881" s="2"/>
      <c r="SWR881" s="2"/>
      <c r="SWS881" s="2"/>
      <c r="SWT881" s="2"/>
      <c r="SWU881" s="2"/>
      <c r="SWV881" s="2"/>
      <c r="SWW881" s="2"/>
      <c r="SWX881" s="2"/>
      <c r="SWY881" s="2"/>
      <c r="SWZ881" s="2"/>
      <c r="SXA881" s="2"/>
      <c r="SXB881" s="2"/>
      <c r="SXC881" s="2"/>
      <c r="SXD881" s="2"/>
      <c r="SXE881" s="2"/>
      <c r="SXF881" s="2"/>
      <c r="SXG881" s="2"/>
      <c r="SXH881" s="2"/>
      <c r="SXI881" s="2"/>
      <c r="SXJ881" s="2"/>
      <c r="SXK881" s="2"/>
      <c r="SXL881" s="2"/>
      <c r="SXM881" s="2"/>
      <c r="SXN881" s="2"/>
      <c r="SXO881" s="2"/>
      <c r="SXP881" s="2"/>
      <c r="SXQ881" s="2"/>
      <c r="SXR881" s="2"/>
      <c r="SXS881" s="2"/>
      <c r="SXT881" s="2"/>
      <c r="SXU881" s="2"/>
      <c r="SXV881" s="2"/>
      <c r="SXW881" s="2"/>
      <c r="SXX881" s="2"/>
      <c r="SXY881" s="2"/>
      <c r="SXZ881" s="2"/>
      <c r="SYA881" s="2"/>
      <c r="SYB881" s="2"/>
      <c r="SYC881" s="2"/>
      <c r="SYD881" s="2"/>
      <c r="SYE881" s="2"/>
      <c r="SYF881" s="2"/>
      <c r="SYG881" s="2"/>
      <c r="SYH881" s="2"/>
      <c r="SYI881" s="2"/>
      <c r="SYJ881" s="2"/>
      <c r="SYK881" s="2"/>
      <c r="SYL881" s="2"/>
      <c r="SYM881" s="2"/>
      <c r="SYN881" s="2"/>
      <c r="SYO881" s="2"/>
      <c r="SYP881" s="2"/>
      <c r="SYQ881" s="2"/>
      <c r="SYR881" s="2"/>
      <c r="SYS881" s="2"/>
      <c r="SYT881" s="2"/>
      <c r="SYU881" s="2"/>
      <c r="SYV881" s="2"/>
      <c r="SYW881" s="2"/>
      <c r="SYX881" s="2"/>
      <c r="SYY881" s="2"/>
      <c r="SYZ881" s="2"/>
      <c r="SZA881" s="2"/>
      <c r="SZB881" s="2"/>
      <c r="SZC881" s="2"/>
      <c r="SZD881" s="2"/>
      <c r="SZE881" s="2"/>
      <c r="SZF881" s="2"/>
      <c r="SZG881" s="2"/>
      <c r="SZH881" s="2"/>
      <c r="SZI881" s="2"/>
      <c r="SZJ881" s="2"/>
      <c r="SZK881" s="2"/>
      <c r="SZL881" s="2"/>
      <c r="SZM881" s="2"/>
      <c r="SZN881" s="2"/>
      <c r="SZO881" s="2"/>
      <c r="SZP881" s="2"/>
      <c r="SZQ881" s="2"/>
      <c r="SZR881" s="2"/>
      <c r="SZS881" s="2"/>
      <c r="SZT881" s="2"/>
      <c r="SZU881" s="2"/>
      <c r="SZV881" s="2"/>
      <c r="SZW881" s="2"/>
      <c r="SZX881" s="2"/>
      <c r="SZY881" s="2"/>
      <c r="SZZ881" s="2"/>
      <c r="TAA881" s="2"/>
      <c r="TAB881" s="2"/>
      <c r="TAC881" s="2"/>
      <c r="TAD881" s="2"/>
      <c r="TAE881" s="2"/>
      <c r="TAF881" s="2"/>
      <c r="TAG881" s="2"/>
      <c r="TAH881" s="2"/>
      <c r="TAI881" s="2"/>
      <c r="TAJ881" s="2"/>
      <c r="TAK881" s="2"/>
      <c r="TAL881" s="2"/>
      <c r="TAM881" s="2"/>
      <c r="TAN881" s="2"/>
      <c r="TAO881" s="2"/>
      <c r="TAP881" s="2"/>
      <c r="TAQ881" s="2"/>
      <c r="TAR881" s="2"/>
      <c r="TAS881" s="2"/>
      <c r="TAT881" s="2"/>
      <c r="TAU881" s="2"/>
      <c r="TAV881" s="2"/>
      <c r="TAW881" s="2"/>
      <c r="TAX881" s="2"/>
      <c r="TAY881" s="2"/>
      <c r="TAZ881" s="2"/>
      <c r="TBA881" s="2"/>
      <c r="TBB881" s="2"/>
      <c r="TBC881" s="2"/>
      <c r="TBD881" s="2"/>
      <c r="TBE881" s="2"/>
      <c r="TBF881" s="2"/>
      <c r="TBG881" s="2"/>
      <c r="TBH881" s="2"/>
      <c r="TBI881" s="2"/>
      <c r="TBJ881" s="2"/>
      <c r="TBK881" s="2"/>
      <c r="TBL881" s="2"/>
      <c r="TBM881" s="2"/>
      <c r="TBN881" s="2"/>
      <c r="TBO881" s="2"/>
      <c r="TBP881" s="2"/>
      <c r="TBQ881" s="2"/>
      <c r="TBR881" s="2"/>
      <c r="TBS881" s="2"/>
      <c r="TBT881" s="2"/>
      <c r="TBU881" s="2"/>
      <c r="TBV881" s="2"/>
      <c r="TBW881" s="2"/>
      <c r="TBX881" s="2"/>
      <c r="TBY881" s="2"/>
      <c r="TBZ881" s="2"/>
      <c r="TCA881" s="2"/>
      <c r="TCB881" s="2"/>
      <c r="TCC881" s="2"/>
      <c r="TCD881" s="2"/>
      <c r="TCE881" s="2"/>
      <c r="TCF881" s="2"/>
      <c r="TCG881" s="2"/>
      <c r="TCH881" s="2"/>
      <c r="TCI881" s="2"/>
      <c r="TCJ881" s="2"/>
      <c r="TCK881" s="2"/>
      <c r="TCL881" s="2"/>
      <c r="TCM881" s="2"/>
      <c r="TCN881" s="2"/>
      <c r="TCO881" s="2"/>
      <c r="TCP881" s="2"/>
      <c r="TCQ881" s="2"/>
      <c r="TCR881" s="2"/>
      <c r="TCS881" s="2"/>
      <c r="TCT881" s="2"/>
      <c r="TCU881" s="2"/>
      <c r="TCV881" s="2"/>
      <c r="TCW881" s="2"/>
      <c r="TCX881" s="2"/>
      <c r="TCY881" s="2"/>
      <c r="TCZ881" s="2"/>
      <c r="TDA881" s="2"/>
      <c r="TDB881" s="2"/>
      <c r="TDC881" s="2"/>
      <c r="TDD881" s="2"/>
      <c r="TDE881" s="2"/>
      <c r="TDF881" s="2"/>
      <c r="TDG881" s="2"/>
      <c r="TDH881" s="2"/>
      <c r="TDI881" s="2"/>
      <c r="TDJ881" s="2"/>
      <c r="TDK881" s="2"/>
      <c r="TDL881" s="2"/>
      <c r="TDM881" s="2"/>
      <c r="TDN881" s="2"/>
      <c r="TDO881" s="2"/>
      <c r="TDP881" s="2"/>
      <c r="TDQ881" s="2"/>
      <c r="TDR881" s="2"/>
      <c r="TDS881" s="2"/>
      <c r="TDT881" s="2"/>
      <c r="TDU881" s="2"/>
      <c r="TDV881" s="2"/>
      <c r="TDW881" s="2"/>
      <c r="TDX881" s="2"/>
      <c r="TDY881" s="2"/>
      <c r="TDZ881" s="2"/>
      <c r="TEA881" s="2"/>
      <c r="TEB881" s="2"/>
      <c r="TEC881" s="2"/>
      <c r="TED881" s="2"/>
      <c r="TEE881" s="2"/>
      <c r="TEF881" s="2"/>
      <c r="TEG881" s="2"/>
      <c r="TEH881" s="2"/>
      <c r="TEI881" s="2"/>
      <c r="TEJ881" s="2"/>
      <c r="TEK881" s="2"/>
      <c r="TEL881" s="2"/>
      <c r="TEM881" s="2"/>
      <c r="TEN881" s="2"/>
      <c r="TEO881" s="2"/>
      <c r="TEP881" s="2"/>
      <c r="TEQ881" s="2"/>
      <c r="TER881" s="2"/>
      <c r="TES881" s="2"/>
      <c r="TET881" s="2"/>
      <c r="TEU881" s="2"/>
      <c r="TEV881" s="2"/>
      <c r="TEW881" s="2"/>
      <c r="TEX881" s="2"/>
      <c r="TEY881" s="2"/>
      <c r="TEZ881" s="2"/>
      <c r="TFA881" s="2"/>
      <c r="TFB881" s="2"/>
      <c r="TFC881" s="2"/>
      <c r="TFD881" s="2"/>
      <c r="TFE881" s="2"/>
      <c r="TFF881" s="2"/>
      <c r="TFG881" s="2"/>
      <c r="TFH881" s="2"/>
      <c r="TFI881" s="2"/>
      <c r="TFJ881" s="2"/>
      <c r="TFK881" s="2"/>
      <c r="TFL881" s="2"/>
      <c r="TFM881" s="2"/>
      <c r="TFN881" s="2"/>
      <c r="TFO881" s="2"/>
      <c r="TFP881" s="2"/>
      <c r="TFQ881" s="2"/>
      <c r="TFR881" s="2"/>
      <c r="TFS881" s="2"/>
      <c r="TFT881" s="2"/>
      <c r="TFU881" s="2"/>
      <c r="TFV881" s="2"/>
      <c r="TFW881" s="2"/>
      <c r="TFX881" s="2"/>
      <c r="TFY881" s="2"/>
      <c r="TFZ881" s="2"/>
      <c r="TGA881" s="2"/>
      <c r="TGB881" s="2"/>
      <c r="TGC881" s="2"/>
      <c r="TGD881" s="2"/>
      <c r="TGE881" s="2"/>
      <c r="TGF881" s="2"/>
      <c r="TGG881" s="2"/>
      <c r="TGH881" s="2"/>
      <c r="TGI881" s="2"/>
      <c r="TGJ881" s="2"/>
      <c r="TGK881" s="2"/>
      <c r="TGL881" s="2"/>
      <c r="TGM881" s="2"/>
      <c r="TGN881" s="2"/>
      <c r="TGO881" s="2"/>
      <c r="TGP881" s="2"/>
      <c r="TGQ881" s="2"/>
      <c r="TGR881" s="2"/>
      <c r="TGS881" s="2"/>
      <c r="TGT881" s="2"/>
      <c r="TGU881" s="2"/>
      <c r="TGV881" s="2"/>
      <c r="TGW881" s="2"/>
      <c r="TGX881" s="2"/>
      <c r="TGY881" s="2"/>
      <c r="TGZ881" s="2"/>
      <c r="THA881" s="2"/>
      <c r="THB881" s="2"/>
      <c r="THC881" s="2"/>
      <c r="THD881" s="2"/>
      <c r="THE881" s="2"/>
      <c r="THF881" s="2"/>
      <c r="THG881" s="2"/>
      <c r="THH881" s="2"/>
      <c r="THI881" s="2"/>
      <c r="THJ881" s="2"/>
      <c r="THK881" s="2"/>
      <c r="THL881" s="2"/>
      <c r="THM881" s="2"/>
      <c r="THN881" s="2"/>
      <c r="THO881" s="2"/>
      <c r="THP881" s="2"/>
      <c r="THQ881" s="2"/>
      <c r="THR881" s="2"/>
      <c r="THS881" s="2"/>
      <c r="THT881" s="2"/>
      <c r="THU881" s="2"/>
      <c r="THV881" s="2"/>
      <c r="THW881" s="2"/>
      <c r="THX881" s="2"/>
      <c r="THY881" s="2"/>
      <c r="THZ881" s="2"/>
      <c r="TIA881" s="2"/>
      <c r="TIB881" s="2"/>
      <c r="TIC881" s="2"/>
      <c r="TID881" s="2"/>
      <c r="TIE881" s="2"/>
      <c r="TIF881" s="2"/>
      <c r="TIG881" s="2"/>
      <c r="TIH881" s="2"/>
      <c r="TII881" s="2"/>
      <c r="TIJ881" s="2"/>
      <c r="TIK881" s="2"/>
      <c r="TIL881" s="2"/>
      <c r="TIM881" s="2"/>
      <c r="TIN881" s="2"/>
      <c r="TIO881" s="2"/>
      <c r="TIP881" s="2"/>
      <c r="TIQ881" s="2"/>
      <c r="TIR881" s="2"/>
      <c r="TIS881" s="2"/>
      <c r="TIT881" s="2"/>
      <c r="TIU881" s="2"/>
      <c r="TIV881" s="2"/>
      <c r="TIW881" s="2"/>
      <c r="TIX881" s="2"/>
      <c r="TIY881" s="2"/>
      <c r="TIZ881" s="2"/>
      <c r="TJA881" s="2"/>
      <c r="TJB881" s="2"/>
      <c r="TJC881" s="2"/>
      <c r="TJD881" s="2"/>
      <c r="TJE881" s="2"/>
      <c r="TJF881" s="2"/>
      <c r="TJG881" s="2"/>
      <c r="TJH881" s="2"/>
      <c r="TJI881" s="2"/>
      <c r="TJJ881" s="2"/>
      <c r="TJK881" s="2"/>
      <c r="TJL881" s="2"/>
      <c r="TJM881" s="2"/>
      <c r="TJN881" s="2"/>
      <c r="TJO881" s="2"/>
      <c r="TJP881" s="2"/>
      <c r="TJQ881" s="2"/>
      <c r="TJR881" s="2"/>
      <c r="TJS881" s="2"/>
      <c r="TJT881" s="2"/>
      <c r="TJU881" s="2"/>
      <c r="TJV881" s="2"/>
      <c r="TJW881" s="2"/>
      <c r="TJX881" s="2"/>
      <c r="TJY881" s="2"/>
      <c r="TJZ881" s="2"/>
      <c r="TKA881" s="2"/>
      <c r="TKB881" s="2"/>
      <c r="TKC881" s="2"/>
      <c r="TKD881" s="2"/>
      <c r="TKE881" s="2"/>
      <c r="TKF881" s="2"/>
      <c r="TKG881" s="2"/>
      <c r="TKH881" s="2"/>
      <c r="TKI881" s="2"/>
      <c r="TKJ881" s="2"/>
      <c r="TKK881" s="2"/>
      <c r="TKL881" s="2"/>
      <c r="TKM881" s="2"/>
      <c r="TKN881" s="2"/>
      <c r="TKO881" s="2"/>
      <c r="TKP881" s="2"/>
      <c r="TKQ881" s="2"/>
      <c r="TKR881" s="2"/>
      <c r="TKS881" s="2"/>
      <c r="TKT881" s="2"/>
      <c r="TKU881" s="2"/>
      <c r="TKV881" s="2"/>
      <c r="TKW881" s="2"/>
      <c r="TKX881" s="2"/>
      <c r="TKY881" s="2"/>
      <c r="TKZ881" s="2"/>
      <c r="TLA881" s="2"/>
      <c r="TLB881" s="2"/>
      <c r="TLC881" s="2"/>
      <c r="TLD881" s="2"/>
      <c r="TLE881" s="2"/>
      <c r="TLF881" s="2"/>
      <c r="TLG881" s="2"/>
      <c r="TLH881" s="2"/>
      <c r="TLI881" s="2"/>
      <c r="TLJ881" s="2"/>
      <c r="TLK881" s="2"/>
      <c r="TLL881" s="2"/>
      <c r="TLM881" s="2"/>
      <c r="TLN881" s="2"/>
      <c r="TLO881" s="2"/>
      <c r="TLP881" s="2"/>
      <c r="TLQ881" s="2"/>
      <c r="TLR881" s="2"/>
      <c r="TLS881" s="2"/>
      <c r="TLT881" s="2"/>
      <c r="TLU881" s="2"/>
      <c r="TLV881" s="2"/>
      <c r="TLW881" s="2"/>
      <c r="TLX881" s="2"/>
      <c r="TLY881" s="2"/>
      <c r="TLZ881" s="2"/>
      <c r="TMA881" s="2"/>
      <c r="TMB881" s="2"/>
      <c r="TMC881" s="2"/>
      <c r="TMD881" s="2"/>
      <c r="TME881" s="2"/>
      <c r="TMF881" s="2"/>
      <c r="TMG881" s="2"/>
      <c r="TMH881" s="2"/>
      <c r="TMI881" s="2"/>
      <c r="TMJ881" s="2"/>
      <c r="TMK881" s="2"/>
      <c r="TML881" s="2"/>
      <c r="TMM881" s="2"/>
      <c r="TMN881" s="2"/>
      <c r="TMO881" s="2"/>
      <c r="TMP881" s="2"/>
      <c r="TMQ881" s="2"/>
      <c r="TMR881" s="2"/>
      <c r="TMS881" s="2"/>
      <c r="TMT881" s="2"/>
      <c r="TMU881" s="2"/>
      <c r="TMV881" s="2"/>
      <c r="TMW881" s="2"/>
      <c r="TMX881" s="2"/>
      <c r="TMY881" s="2"/>
      <c r="TMZ881" s="2"/>
      <c r="TNA881" s="2"/>
      <c r="TNB881" s="2"/>
      <c r="TNC881" s="2"/>
      <c r="TND881" s="2"/>
      <c r="TNE881" s="2"/>
      <c r="TNF881" s="2"/>
      <c r="TNG881" s="2"/>
      <c r="TNH881" s="2"/>
      <c r="TNI881" s="2"/>
      <c r="TNJ881" s="2"/>
      <c r="TNK881" s="2"/>
      <c r="TNL881" s="2"/>
      <c r="TNM881" s="2"/>
      <c r="TNN881" s="2"/>
      <c r="TNO881" s="2"/>
      <c r="TNP881" s="2"/>
      <c r="TNQ881" s="2"/>
      <c r="TNR881" s="2"/>
      <c r="TNS881" s="2"/>
      <c r="TNT881" s="2"/>
      <c r="TNU881" s="2"/>
      <c r="TNV881" s="2"/>
      <c r="TNW881" s="2"/>
      <c r="TNX881" s="2"/>
      <c r="TNY881" s="2"/>
      <c r="TNZ881" s="2"/>
      <c r="TOA881" s="2"/>
      <c r="TOB881" s="2"/>
      <c r="TOC881" s="2"/>
      <c r="TOD881" s="2"/>
      <c r="TOE881" s="2"/>
      <c r="TOF881" s="2"/>
      <c r="TOG881" s="2"/>
      <c r="TOH881" s="2"/>
      <c r="TOI881" s="2"/>
      <c r="TOJ881" s="2"/>
      <c r="TOK881" s="2"/>
      <c r="TOL881" s="2"/>
      <c r="TOM881" s="2"/>
      <c r="TON881" s="2"/>
      <c r="TOO881" s="2"/>
      <c r="TOP881" s="2"/>
      <c r="TOQ881" s="2"/>
      <c r="TOR881" s="2"/>
      <c r="TOS881" s="2"/>
      <c r="TOT881" s="2"/>
      <c r="TOU881" s="2"/>
      <c r="TOV881" s="2"/>
      <c r="TOW881" s="2"/>
      <c r="TOX881" s="2"/>
      <c r="TOY881" s="2"/>
      <c r="TOZ881" s="2"/>
      <c r="TPA881" s="2"/>
      <c r="TPB881" s="2"/>
      <c r="TPC881" s="2"/>
      <c r="TPD881" s="2"/>
      <c r="TPE881" s="2"/>
      <c r="TPF881" s="2"/>
      <c r="TPG881" s="2"/>
      <c r="TPH881" s="2"/>
      <c r="TPI881" s="2"/>
      <c r="TPJ881" s="2"/>
      <c r="TPK881" s="2"/>
      <c r="TPL881" s="2"/>
      <c r="TPM881" s="2"/>
      <c r="TPN881" s="2"/>
      <c r="TPO881" s="2"/>
      <c r="TPP881" s="2"/>
      <c r="TPQ881" s="2"/>
      <c r="TPR881" s="2"/>
      <c r="TPS881" s="2"/>
      <c r="TPT881" s="2"/>
      <c r="TPU881" s="2"/>
      <c r="TPV881" s="2"/>
      <c r="TPW881" s="2"/>
      <c r="TPX881" s="2"/>
      <c r="TPY881" s="2"/>
      <c r="TPZ881" s="2"/>
      <c r="TQA881" s="2"/>
      <c r="TQB881" s="2"/>
      <c r="TQC881" s="2"/>
      <c r="TQD881" s="2"/>
      <c r="TQE881" s="2"/>
      <c r="TQF881" s="2"/>
      <c r="TQG881" s="2"/>
      <c r="TQH881" s="2"/>
      <c r="TQI881" s="2"/>
      <c r="TQJ881" s="2"/>
      <c r="TQK881" s="2"/>
      <c r="TQL881" s="2"/>
      <c r="TQM881" s="2"/>
      <c r="TQN881" s="2"/>
      <c r="TQO881" s="2"/>
      <c r="TQP881" s="2"/>
      <c r="TQQ881" s="2"/>
      <c r="TQR881" s="2"/>
      <c r="TQS881" s="2"/>
      <c r="TQT881" s="2"/>
      <c r="TQU881" s="2"/>
      <c r="TQV881" s="2"/>
      <c r="TQW881" s="2"/>
      <c r="TQX881" s="2"/>
      <c r="TQY881" s="2"/>
      <c r="TQZ881" s="2"/>
      <c r="TRA881" s="2"/>
      <c r="TRB881" s="2"/>
      <c r="TRC881" s="2"/>
      <c r="TRD881" s="2"/>
      <c r="TRE881" s="2"/>
      <c r="TRF881" s="2"/>
      <c r="TRG881" s="2"/>
      <c r="TRH881" s="2"/>
      <c r="TRI881" s="2"/>
      <c r="TRJ881" s="2"/>
      <c r="TRK881" s="2"/>
      <c r="TRL881" s="2"/>
      <c r="TRM881" s="2"/>
      <c r="TRN881" s="2"/>
      <c r="TRO881" s="2"/>
      <c r="TRP881" s="2"/>
      <c r="TRQ881" s="2"/>
      <c r="TRR881" s="2"/>
      <c r="TRS881" s="2"/>
      <c r="TRT881" s="2"/>
      <c r="TRU881" s="2"/>
      <c r="TRV881" s="2"/>
      <c r="TRW881" s="2"/>
      <c r="TRX881" s="2"/>
      <c r="TRY881" s="2"/>
      <c r="TRZ881" s="2"/>
      <c r="TSA881" s="2"/>
      <c r="TSB881" s="2"/>
      <c r="TSC881" s="2"/>
      <c r="TSD881" s="2"/>
      <c r="TSE881" s="2"/>
      <c r="TSF881" s="2"/>
      <c r="TSG881" s="2"/>
      <c r="TSH881" s="2"/>
      <c r="TSI881" s="2"/>
      <c r="TSJ881" s="2"/>
      <c r="TSK881" s="2"/>
      <c r="TSL881" s="2"/>
      <c r="TSM881" s="2"/>
      <c r="TSN881" s="2"/>
      <c r="TSO881" s="2"/>
      <c r="TSP881" s="2"/>
      <c r="TSQ881" s="2"/>
      <c r="TSR881" s="2"/>
      <c r="TSS881" s="2"/>
      <c r="TST881" s="2"/>
      <c r="TSU881" s="2"/>
      <c r="TSV881" s="2"/>
      <c r="TSW881" s="2"/>
      <c r="TSX881" s="2"/>
      <c r="TSY881" s="2"/>
      <c r="TSZ881" s="2"/>
      <c r="TTA881" s="2"/>
      <c r="TTB881" s="2"/>
      <c r="TTC881" s="2"/>
      <c r="TTD881" s="2"/>
      <c r="TTE881" s="2"/>
      <c r="TTF881" s="2"/>
      <c r="TTG881" s="2"/>
      <c r="TTH881" s="2"/>
      <c r="TTI881" s="2"/>
      <c r="TTJ881" s="2"/>
      <c r="TTK881" s="2"/>
      <c r="TTL881" s="2"/>
      <c r="TTM881" s="2"/>
      <c r="TTN881" s="2"/>
      <c r="TTO881" s="2"/>
      <c r="TTP881" s="2"/>
      <c r="TTQ881" s="2"/>
      <c r="TTR881" s="2"/>
      <c r="TTS881" s="2"/>
      <c r="TTT881" s="2"/>
      <c r="TTU881" s="2"/>
      <c r="TTV881" s="2"/>
      <c r="TTW881" s="2"/>
      <c r="TTX881" s="2"/>
      <c r="TTY881" s="2"/>
      <c r="TTZ881" s="2"/>
      <c r="TUA881" s="2"/>
      <c r="TUB881" s="2"/>
      <c r="TUC881" s="2"/>
      <c r="TUD881" s="2"/>
      <c r="TUE881" s="2"/>
      <c r="TUF881" s="2"/>
      <c r="TUG881" s="2"/>
      <c r="TUH881" s="2"/>
      <c r="TUI881" s="2"/>
      <c r="TUJ881" s="2"/>
      <c r="TUK881" s="2"/>
      <c r="TUL881" s="2"/>
      <c r="TUM881" s="2"/>
      <c r="TUN881" s="2"/>
      <c r="TUO881" s="2"/>
      <c r="TUP881" s="2"/>
      <c r="TUQ881" s="2"/>
      <c r="TUR881" s="2"/>
      <c r="TUS881" s="2"/>
      <c r="TUT881" s="2"/>
      <c r="TUU881" s="2"/>
      <c r="TUV881" s="2"/>
      <c r="TUW881" s="2"/>
      <c r="TUX881" s="2"/>
      <c r="TUY881" s="2"/>
      <c r="TUZ881" s="2"/>
      <c r="TVA881" s="2"/>
      <c r="TVB881" s="2"/>
      <c r="TVC881" s="2"/>
      <c r="TVD881" s="2"/>
      <c r="TVE881" s="2"/>
      <c r="TVF881" s="2"/>
      <c r="TVG881" s="2"/>
      <c r="TVH881" s="2"/>
      <c r="TVI881" s="2"/>
      <c r="TVJ881" s="2"/>
      <c r="TVK881" s="2"/>
      <c r="TVL881" s="2"/>
      <c r="TVM881" s="2"/>
      <c r="TVN881" s="2"/>
      <c r="TVO881" s="2"/>
      <c r="TVP881" s="2"/>
      <c r="TVQ881" s="2"/>
      <c r="TVR881" s="2"/>
      <c r="TVS881" s="2"/>
      <c r="TVT881" s="2"/>
      <c r="TVU881" s="2"/>
      <c r="TVV881" s="2"/>
      <c r="TVW881" s="2"/>
      <c r="TVX881" s="2"/>
      <c r="TVY881" s="2"/>
      <c r="TVZ881" s="2"/>
      <c r="TWA881" s="2"/>
      <c r="TWB881" s="2"/>
      <c r="TWC881" s="2"/>
      <c r="TWD881" s="2"/>
      <c r="TWE881" s="2"/>
      <c r="TWF881" s="2"/>
      <c r="TWG881" s="2"/>
      <c r="TWH881" s="2"/>
      <c r="TWI881" s="2"/>
      <c r="TWJ881" s="2"/>
      <c r="TWK881" s="2"/>
      <c r="TWL881" s="2"/>
      <c r="TWM881" s="2"/>
      <c r="TWN881" s="2"/>
      <c r="TWO881" s="2"/>
      <c r="TWP881" s="2"/>
      <c r="TWQ881" s="2"/>
      <c r="TWR881" s="2"/>
      <c r="TWS881" s="2"/>
      <c r="TWT881" s="2"/>
      <c r="TWU881" s="2"/>
      <c r="TWV881" s="2"/>
      <c r="TWW881" s="2"/>
      <c r="TWX881" s="2"/>
      <c r="TWY881" s="2"/>
      <c r="TWZ881" s="2"/>
      <c r="TXA881" s="2"/>
      <c r="TXB881" s="2"/>
      <c r="TXC881" s="2"/>
      <c r="TXD881" s="2"/>
      <c r="TXE881" s="2"/>
      <c r="TXF881" s="2"/>
      <c r="TXG881" s="2"/>
      <c r="TXH881" s="2"/>
      <c r="TXI881" s="2"/>
      <c r="TXJ881" s="2"/>
      <c r="TXK881" s="2"/>
      <c r="TXL881" s="2"/>
      <c r="TXM881" s="2"/>
      <c r="TXN881" s="2"/>
      <c r="TXO881" s="2"/>
      <c r="TXP881" s="2"/>
      <c r="TXQ881" s="2"/>
      <c r="TXR881" s="2"/>
      <c r="TXS881" s="2"/>
      <c r="TXT881" s="2"/>
      <c r="TXU881" s="2"/>
      <c r="TXV881" s="2"/>
      <c r="TXW881" s="2"/>
      <c r="TXX881" s="2"/>
      <c r="TXY881" s="2"/>
      <c r="TXZ881" s="2"/>
      <c r="TYA881" s="2"/>
      <c r="TYB881" s="2"/>
      <c r="TYC881" s="2"/>
      <c r="TYD881" s="2"/>
      <c r="TYE881" s="2"/>
      <c r="TYF881" s="2"/>
      <c r="TYG881" s="2"/>
      <c r="TYH881" s="2"/>
      <c r="TYI881" s="2"/>
      <c r="TYJ881" s="2"/>
      <c r="TYK881" s="2"/>
      <c r="TYL881" s="2"/>
      <c r="TYM881" s="2"/>
      <c r="TYN881" s="2"/>
      <c r="TYO881" s="2"/>
      <c r="TYP881" s="2"/>
      <c r="TYQ881" s="2"/>
      <c r="TYR881" s="2"/>
      <c r="TYS881" s="2"/>
      <c r="TYT881" s="2"/>
      <c r="TYU881" s="2"/>
      <c r="TYV881" s="2"/>
      <c r="TYW881" s="2"/>
      <c r="TYX881" s="2"/>
      <c r="TYY881" s="2"/>
      <c r="TYZ881" s="2"/>
      <c r="TZA881" s="2"/>
      <c r="TZB881" s="2"/>
      <c r="TZC881" s="2"/>
      <c r="TZD881" s="2"/>
      <c r="TZE881" s="2"/>
      <c r="TZF881" s="2"/>
      <c r="TZG881" s="2"/>
      <c r="TZH881" s="2"/>
      <c r="TZI881" s="2"/>
      <c r="TZJ881" s="2"/>
      <c r="TZK881" s="2"/>
      <c r="TZL881" s="2"/>
      <c r="TZM881" s="2"/>
      <c r="TZN881" s="2"/>
      <c r="TZO881" s="2"/>
      <c r="TZP881" s="2"/>
      <c r="TZQ881" s="2"/>
      <c r="TZR881" s="2"/>
      <c r="TZS881" s="2"/>
      <c r="TZT881" s="2"/>
      <c r="TZU881" s="2"/>
      <c r="TZV881" s="2"/>
      <c r="TZW881" s="2"/>
      <c r="TZX881" s="2"/>
      <c r="TZY881" s="2"/>
      <c r="TZZ881" s="2"/>
      <c r="UAA881" s="2"/>
      <c r="UAB881" s="2"/>
      <c r="UAC881" s="2"/>
      <c r="UAD881" s="2"/>
      <c r="UAE881" s="2"/>
      <c r="UAF881" s="2"/>
      <c r="UAG881" s="2"/>
      <c r="UAH881" s="2"/>
      <c r="UAI881" s="2"/>
      <c r="UAJ881" s="2"/>
      <c r="UAK881" s="2"/>
      <c r="UAL881" s="2"/>
      <c r="UAM881" s="2"/>
      <c r="UAN881" s="2"/>
      <c r="UAO881" s="2"/>
      <c r="UAP881" s="2"/>
      <c r="UAQ881" s="2"/>
      <c r="UAR881" s="2"/>
      <c r="UAS881" s="2"/>
      <c r="UAT881" s="2"/>
      <c r="UAU881" s="2"/>
      <c r="UAV881" s="2"/>
      <c r="UAW881" s="2"/>
      <c r="UAX881" s="2"/>
      <c r="UAY881" s="2"/>
      <c r="UAZ881" s="2"/>
      <c r="UBA881" s="2"/>
      <c r="UBB881" s="2"/>
      <c r="UBC881" s="2"/>
      <c r="UBD881" s="2"/>
      <c r="UBE881" s="2"/>
      <c r="UBF881" s="2"/>
      <c r="UBG881" s="2"/>
      <c r="UBH881" s="2"/>
      <c r="UBI881" s="2"/>
      <c r="UBJ881" s="2"/>
      <c r="UBK881" s="2"/>
      <c r="UBL881" s="2"/>
      <c r="UBM881" s="2"/>
      <c r="UBN881" s="2"/>
      <c r="UBO881" s="2"/>
      <c r="UBP881" s="2"/>
      <c r="UBQ881" s="2"/>
      <c r="UBR881" s="2"/>
      <c r="UBS881" s="2"/>
      <c r="UBT881" s="2"/>
      <c r="UBU881" s="2"/>
      <c r="UBV881" s="2"/>
      <c r="UBW881" s="2"/>
      <c r="UBX881" s="2"/>
      <c r="UBY881" s="2"/>
      <c r="UBZ881" s="2"/>
      <c r="UCA881" s="2"/>
      <c r="UCB881" s="2"/>
      <c r="UCC881" s="2"/>
      <c r="UCD881" s="2"/>
      <c r="UCE881" s="2"/>
      <c r="UCF881" s="2"/>
      <c r="UCG881" s="2"/>
      <c r="UCH881" s="2"/>
      <c r="UCI881" s="2"/>
      <c r="UCJ881" s="2"/>
      <c r="UCK881" s="2"/>
      <c r="UCL881" s="2"/>
      <c r="UCM881" s="2"/>
      <c r="UCN881" s="2"/>
      <c r="UCO881" s="2"/>
      <c r="UCP881" s="2"/>
      <c r="UCQ881" s="2"/>
      <c r="UCR881" s="2"/>
      <c r="UCS881" s="2"/>
      <c r="UCT881" s="2"/>
      <c r="UCU881" s="2"/>
      <c r="UCV881" s="2"/>
      <c r="UCW881" s="2"/>
      <c r="UCX881" s="2"/>
      <c r="UCY881" s="2"/>
      <c r="UCZ881" s="2"/>
      <c r="UDA881" s="2"/>
      <c r="UDB881" s="2"/>
      <c r="UDC881" s="2"/>
      <c r="UDD881" s="2"/>
      <c r="UDE881" s="2"/>
      <c r="UDF881" s="2"/>
      <c r="UDG881" s="2"/>
      <c r="UDH881" s="2"/>
      <c r="UDI881" s="2"/>
      <c r="UDJ881" s="2"/>
      <c r="UDK881" s="2"/>
      <c r="UDL881" s="2"/>
      <c r="UDM881" s="2"/>
      <c r="UDN881" s="2"/>
      <c r="UDO881" s="2"/>
      <c r="UDP881" s="2"/>
      <c r="UDQ881" s="2"/>
      <c r="UDR881" s="2"/>
      <c r="UDS881" s="2"/>
      <c r="UDT881" s="2"/>
      <c r="UDU881" s="2"/>
      <c r="UDV881" s="2"/>
      <c r="UDW881" s="2"/>
      <c r="UDX881" s="2"/>
      <c r="UDY881" s="2"/>
      <c r="UDZ881" s="2"/>
      <c r="UEA881" s="2"/>
      <c r="UEB881" s="2"/>
      <c r="UEC881" s="2"/>
      <c r="UED881" s="2"/>
      <c r="UEE881" s="2"/>
      <c r="UEF881" s="2"/>
      <c r="UEG881" s="2"/>
      <c r="UEH881" s="2"/>
      <c r="UEI881" s="2"/>
      <c r="UEJ881" s="2"/>
      <c r="UEK881" s="2"/>
      <c r="UEL881" s="2"/>
      <c r="UEM881" s="2"/>
      <c r="UEN881" s="2"/>
      <c r="UEO881" s="2"/>
      <c r="UEP881" s="2"/>
      <c r="UEQ881" s="2"/>
      <c r="UER881" s="2"/>
      <c r="UES881" s="2"/>
      <c r="UET881" s="2"/>
      <c r="UEU881" s="2"/>
      <c r="UEV881" s="2"/>
      <c r="UEW881" s="2"/>
      <c r="UEX881" s="2"/>
      <c r="UEY881" s="2"/>
      <c r="UEZ881" s="2"/>
      <c r="UFA881" s="2"/>
      <c r="UFB881" s="2"/>
      <c r="UFC881" s="2"/>
      <c r="UFD881" s="2"/>
      <c r="UFE881" s="2"/>
      <c r="UFF881" s="2"/>
      <c r="UFG881" s="2"/>
      <c r="UFH881" s="2"/>
      <c r="UFI881" s="2"/>
      <c r="UFJ881" s="2"/>
      <c r="UFK881" s="2"/>
      <c r="UFL881" s="2"/>
      <c r="UFM881" s="2"/>
      <c r="UFN881" s="2"/>
      <c r="UFO881" s="2"/>
      <c r="UFP881" s="2"/>
      <c r="UFQ881" s="2"/>
      <c r="UFR881" s="2"/>
      <c r="UFS881" s="2"/>
      <c r="UFT881" s="2"/>
      <c r="UFU881" s="2"/>
      <c r="UFV881" s="2"/>
      <c r="UFW881" s="2"/>
      <c r="UFX881" s="2"/>
      <c r="UFY881" s="2"/>
      <c r="UFZ881" s="2"/>
      <c r="UGA881" s="2"/>
      <c r="UGB881" s="2"/>
      <c r="UGC881" s="2"/>
      <c r="UGD881" s="2"/>
      <c r="UGE881" s="2"/>
      <c r="UGF881" s="2"/>
      <c r="UGG881" s="2"/>
      <c r="UGH881" s="2"/>
      <c r="UGI881" s="2"/>
      <c r="UGJ881" s="2"/>
      <c r="UGK881" s="2"/>
      <c r="UGL881" s="2"/>
      <c r="UGM881" s="2"/>
      <c r="UGN881" s="2"/>
      <c r="UGO881" s="2"/>
      <c r="UGP881" s="2"/>
      <c r="UGQ881" s="2"/>
      <c r="UGR881" s="2"/>
      <c r="UGS881" s="2"/>
      <c r="UGT881" s="2"/>
      <c r="UGU881" s="2"/>
      <c r="UGV881" s="2"/>
      <c r="UGW881" s="2"/>
      <c r="UGX881" s="2"/>
      <c r="UGY881" s="2"/>
      <c r="UGZ881" s="2"/>
      <c r="UHA881" s="2"/>
      <c r="UHB881" s="2"/>
      <c r="UHC881" s="2"/>
      <c r="UHD881" s="2"/>
      <c r="UHE881" s="2"/>
      <c r="UHF881" s="2"/>
      <c r="UHG881" s="2"/>
      <c r="UHH881" s="2"/>
      <c r="UHI881" s="2"/>
      <c r="UHJ881" s="2"/>
      <c r="UHK881" s="2"/>
      <c r="UHL881" s="2"/>
      <c r="UHM881" s="2"/>
      <c r="UHN881" s="2"/>
      <c r="UHO881" s="2"/>
      <c r="UHP881" s="2"/>
      <c r="UHQ881" s="2"/>
      <c r="UHR881" s="2"/>
      <c r="UHS881" s="2"/>
      <c r="UHT881" s="2"/>
      <c r="UHU881" s="2"/>
      <c r="UHV881" s="2"/>
      <c r="UHW881" s="2"/>
      <c r="UHX881" s="2"/>
      <c r="UHY881" s="2"/>
      <c r="UHZ881" s="2"/>
      <c r="UIA881" s="2"/>
      <c r="UIB881" s="2"/>
      <c r="UIC881" s="2"/>
      <c r="UID881" s="2"/>
      <c r="UIE881" s="2"/>
      <c r="UIF881" s="2"/>
      <c r="UIG881" s="2"/>
      <c r="UIH881" s="2"/>
      <c r="UII881" s="2"/>
      <c r="UIJ881" s="2"/>
      <c r="UIK881" s="2"/>
      <c r="UIL881" s="2"/>
      <c r="UIM881" s="2"/>
      <c r="UIN881" s="2"/>
      <c r="UIO881" s="2"/>
      <c r="UIP881" s="2"/>
      <c r="UIQ881" s="2"/>
      <c r="UIR881" s="2"/>
      <c r="UIS881" s="2"/>
      <c r="UIT881" s="2"/>
      <c r="UIU881" s="2"/>
      <c r="UIV881" s="2"/>
      <c r="UIW881" s="2"/>
      <c r="UIX881" s="2"/>
      <c r="UIY881" s="2"/>
      <c r="UIZ881" s="2"/>
      <c r="UJA881" s="2"/>
      <c r="UJB881" s="2"/>
      <c r="UJC881" s="2"/>
      <c r="UJD881" s="2"/>
      <c r="UJE881" s="2"/>
      <c r="UJF881" s="2"/>
      <c r="UJG881" s="2"/>
      <c r="UJH881" s="2"/>
      <c r="UJI881" s="2"/>
      <c r="UJJ881" s="2"/>
      <c r="UJK881" s="2"/>
      <c r="UJL881" s="2"/>
      <c r="UJM881" s="2"/>
      <c r="UJN881" s="2"/>
      <c r="UJO881" s="2"/>
      <c r="UJP881" s="2"/>
      <c r="UJQ881" s="2"/>
      <c r="UJR881" s="2"/>
      <c r="UJS881" s="2"/>
      <c r="UJT881" s="2"/>
      <c r="UJU881" s="2"/>
      <c r="UJV881" s="2"/>
      <c r="UJW881" s="2"/>
      <c r="UJX881" s="2"/>
      <c r="UJY881" s="2"/>
      <c r="UJZ881" s="2"/>
      <c r="UKA881" s="2"/>
      <c r="UKB881" s="2"/>
      <c r="UKC881" s="2"/>
      <c r="UKD881" s="2"/>
      <c r="UKE881" s="2"/>
      <c r="UKF881" s="2"/>
      <c r="UKG881" s="2"/>
      <c r="UKH881" s="2"/>
      <c r="UKI881" s="2"/>
      <c r="UKJ881" s="2"/>
      <c r="UKK881" s="2"/>
      <c r="UKL881" s="2"/>
      <c r="UKM881" s="2"/>
      <c r="UKN881" s="2"/>
      <c r="UKO881" s="2"/>
      <c r="UKP881" s="2"/>
      <c r="UKQ881" s="2"/>
      <c r="UKR881" s="2"/>
      <c r="UKS881" s="2"/>
      <c r="UKT881" s="2"/>
      <c r="UKU881" s="2"/>
      <c r="UKV881" s="2"/>
      <c r="UKW881" s="2"/>
      <c r="UKX881" s="2"/>
      <c r="UKY881" s="2"/>
      <c r="UKZ881" s="2"/>
      <c r="ULA881" s="2"/>
      <c r="ULB881" s="2"/>
      <c r="ULC881" s="2"/>
      <c r="ULD881" s="2"/>
      <c r="ULE881" s="2"/>
      <c r="ULF881" s="2"/>
      <c r="ULG881" s="2"/>
      <c r="ULH881" s="2"/>
      <c r="ULI881" s="2"/>
      <c r="ULJ881" s="2"/>
      <c r="ULK881" s="2"/>
      <c r="ULL881" s="2"/>
      <c r="ULM881" s="2"/>
      <c r="ULN881" s="2"/>
      <c r="ULO881" s="2"/>
      <c r="ULP881" s="2"/>
      <c r="ULQ881" s="2"/>
      <c r="ULR881" s="2"/>
      <c r="ULS881" s="2"/>
      <c r="ULT881" s="2"/>
      <c r="ULU881" s="2"/>
      <c r="ULV881" s="2"/>
      <c r="ULW881" s="2"/>
      <c r="ULX881" s="2"/>
      <c r="ULY881" s="2"/>
      <c r="ULZ881" s="2"/>
      <c r="UMA881" s="2"/>
      <c r="UMB881" s="2"/>
      <c r="UMC881" s="2"/>
      <c r="UMD881" s="2"/>
      <c r="UME881" s="2"/>
      <c r="UMF881" s="2"/>
      <c r="UMG881" s="2"/>
      <c r="UMH881" s="2"/>
      <c r="UMI881" s="2"/>
      <c r="UMJ881" s="2"/>
      <c r="UMK881" s="2"/>
      <c r="UML881" s="2"/>
      <c r="UMM881" s="2"/>
      <c r="UMN881" s="2"/>
      <c r="UMO881" s="2"/>
      <c r="UMP881" s="2"/>
      <c r="UMQ881" s="2"/>
      <c r="UMR881" s="2"/>
      <c r="UMS881" s="2"/>
      <c r="UMT881" s="2"/>
      <c r="UMU881" s="2"/>
      <c r="UMV881" s="2"/>
      <c r="UMW881" s="2"/>
      <c r="UMX881" s="2"/>
      <c r="UMY881" s="2"/>
      <c r="UMZ881" s="2"/>
      <c r="UNA881" s="2"/>
      <c r="UNB881" s="2"/>
      <c r="UNC881" s="2"/>
      <c r="UND881" s="2"/>
      <c r="UNE881" s="2"/>
      <c r="UNF881" s="2"/>
      <c r="UNG881" s="2"/>
      <c r="UNH881" s="2"/>
      <c r="UNI881" s="2"/>
      <c r="UNJ881" s="2"/>
      <c r="UNK881" s="2"/>
      <c r="UNL881" s="2"/>
      <c r="UNM881" s="2"/>
      <c r="UNN881" s="2"/>
      <c r="UNO881" s="2"/>
      <c r="UNP881" s="2"/>
      <c r="UNQ881" s="2"/>
      <c r="UNR881" s="2"/>
      <c r="UNS881" s="2"/>
      <c r="UNT881" s="2"/>
      <c r="UNU881" s="2"/>
      <c r="UNV881" s="2"/>
      <c r="UNW881" s="2"/>
      <c r="UNX881" s="2"/>
      <c r="UNY881" s="2"/>
      <c r="UNZ881" s="2"/>
      <c r="UOA881" s="2"/>
      <c r="UOB881" s="2"/>
      <c r="UOC881" s="2"/>
      <c r="UOD881" s="2"/>
      <c r="UOE881" s="2"/>
      <c r="UOF881" s="2"/>
      <c r="UOG881" s="2"/>
      <c r="UOH881" s="2"/>
      <c r="UOI881" s="2"/>
      <c r="UOJ881" s="2"/>
      <c r="UOK881" s="2"/>
      <c r="UOL881" s="2"/>
      <c r="UOM881" s="2"/>
      <c r="UON881" s="2"/>
      <c r="UOO881" s="2"/>
      <c r="UOP881" s="2"/>
      <c r="UOQ881" s="2"/>
      <c r="UOR881" s="2"/>
      <c r="UOS881" s="2"/>
      <c r="UOT881" s="2"/>
      <c r="UOU881" s="2"/>
      <c r="UOV881" s="2"/>
      <c r="UOW881" s="2"/>
      <c r="UOX881" s="2"/>
      <c r="UOY881" s="2"/>
      <c r="UOZ881" s="2"/>
      <c r="UPA881" s="2"/>
      <c r="UPB881" s="2"/>
      <c r="UPC881" s="2"/>
      <c r="UPD881" s="2"/>
      <c r="UPE881" s="2"/>
      <c r="UPF881" s="2"/>
      <c r="UPG881" s="2"/>
      <c r="UPH881" s="2"/>
      <c r="UPI881" s="2"/>
      <c r="UPJ881" s="2"/>
      <c r="UPK881" s="2"/>
      <c r="UPL881" s="2"/>
      <c r="UPM881" s="2"/>
      <c r="UPN881" s="2"/>
      <c r="UPO881" s="2"/>
      <c r="UPP881" s="2"/>
      <c r="UPQ881" s="2"/>
      <c r="UPR881" s="2"/>
      <c r="UPS881" s="2"/>
      <c r="UPT881" s="2"/>
      <c r="UPU881" s="2"/>
      <c r="UPV881" s="2"/>
      <c r="UPW881" s="2"/>
      <c r="UPX881" s="2"/>
      <c r="UPY881" s="2"/>
      <c r="UPZ881" s="2"/>
      <c r="UQA881" s="2"/>
      <c r="UQB881" s="2"/>
      <c r="UQC881" s="2"/>
      <c r="UQD881" s="2"/>
      <c r="UQE881" s="2"/>
      <c r="UQF881" s="2"/>
      <c r="UQG881" s="2"/>
      <c r="UQH881" s="2"/>
      <c r="UQI881" s="2"/>
      <c r="UQJ881" s="2"/>
      <c r="UQK881" s="2"/>
      <c r="UQL881" s="2"/>
      <c r="UQM881" s="2"/>
      <c r="UQN881" s="2"/>
      <c r="UQO881" s="2"/>
      <c r="UQP881" s="2"/>
      <c r="UQQ881" s="2"/>
      <c r="UQR881" s="2"/>
      <c r="UQS881" s="2"/>
      <c r="UQT881" s="2"/>
      <c r="UQU881" s="2"/>
      <c r="UQV881" s="2"/>
      <c r="UQW881" s="2"/>
      <c r="UQX881" s="2"/>
      <c r="UQY881" s="2"/>
      <c r="UQZ881" s="2"/>
      <c r="URA881" s="2"/>
      <c r="URB881" s="2"/>
      <c r="URC881" s="2"/>
      <c r="URD881" s="2"/>
      <c r="URE881" s="2"/>
      <c r="URF881" s="2"/>
      <c r="URG881" s="2"/>
      <c r="URH881" s="2"/>
      <c r="URI881" s="2"/>
      <c r="URJ881" s="2"/>
      <c r="URK881" s="2"/>
      <c r="URL881" s="2"/>
      <c r="URM881" s="2"/>
      <c r="URN881" s="2"/>
      <c r="URO881" s="2"/>
      <c r="URP881" s="2"/>
      <c r="URQ881" s="2"/>
      <c r="URR881" s="2"/>
      <c r="URS881" s="2"/>
      <c r="URT881" s="2"/>
      <c r="URU881" s="2"/>
      <c r="URV881" s="2"/>
      <c r="URW881" s="2"/>
      <c r="URX881" s="2"/>
      <c r="URY881" s="2"/>
      <c r="URZ881" s="2"/>
      <c r="USA881" s="2"/>
      <c r="USB881" s="2"/>
      <c r="USC881" s="2"/>
      <c r="USD881" s="2"/>
      <c r="USE881" s="2"/>
      <c r="USF881" s="2"/>
      <c r="USG881" s="2"/>
      <c r="USH881" s="2"/>
      <c r="USI881" s="2"/>
      <c r="USJ881" s="2"/>
      <c r="USK881" s="2"/>
      <c r="USL881" s="2"/>
      <c r="USM881" s="2"/>
      <c r="USN881" s="2"/>
      <c r="USO881" s="2"/>
      <c r="USP881" s="2"/>
      <c r="USQ881" s="2"/>
      <c r="USR881" s="2"/>
      <c r="USS881" s="2"/>
      <c r="UST881" s="2"/>
      <c r="USU881" s="2"/>
      <c r="USV881" s="2"/>
      <c r="USW881" s="2"/>
      <c r="USX881" s="2"/>
      <c r="USY881" s="2"/>
      <c r="USZ881" s="2"/>
      <c r="UTA881" s="2"/>
      <c r="UTB881" s="2"/>
      <c r="UTC881" s="2"/>
      <c r="UTD881" s="2"/>
      <c r="UTE881" s="2"/>
      <c r="UTF881" s="2"/>
      <c r="UTG881" s="2"/>
      <c r="UTH881" s="2"/>
      <c r="UTI881" s="2"/>
      <c r="UTJ881" s="2"/>
      <c r="UTK881" s="2"/>
      <c r="UTL881" s="2"/>
      <c r="UTM881" s="2"/>
      <c r="UTN881" s="2"/>
      <c r="UTO881" s="2"/>
      <c r="UTP881" s="2"/>
      <c r="UTQ881" s="2"/>
      <c r="UTR881" s="2"/>
      <c r="UTS881" s="2"/>
      <c r="UTT881" s="2"/>
      <c r="UTU881" s="2"/>
      <c r="UTV881" s="2"/>
      <c r="UTW881" s="2"/>
      <c r="UTX881" s="2"/>
      <c r="UTY881" s="2"/>
      <c r="UTZ881" s="2"/>
      <c r="UUA881" s="2"/>
      <c r="UUB881" s="2"/>
      <c r="UUC881" s="2"/>
      <c r="UUD881" s="2"/>
      <c r="UUE881" s="2"/>
      <c r="UUF881" s="2"/>
      <c r="UUG881" s="2"/>
      <c r="UUH881" s="2"/>
      <c r="UUI881" s="2"/>
      <c r="UUJ881" s="2"/>
      <c r="UUK881" s="2"/>
      <c r="UUL881" s="2"/>
      <c r="UUM881" s="2"/>
      <c r="UUN881" s="2"/>
      <c r="UUO881" s="2"/>
      <c r="UUP881" s="2"/>
      <c r="UUQ881" s="2"/>
      <c r="UUR881" s="2"/>
      <c r="UUS881" s="2"/>
      <c r="UUT881" s="2"/>
      <c r="UUU881" s="2"/>
      <c r="UUV881" s="2"/>
      <c r="UUW881" s="2"/>
      <c r="UUX881" s="2"/>
      <c r="UUY881" s="2"/>
      <c r="UUZ881" s="2"/>
      <c r="UVA881" s="2"/>
      <c r="UVB881" s="2"/>
      <c r="UVC881" s="2"/>
      <c r="UVD881" s="2"/>
      <c r="UVE881" s="2"/>
      <c r="UVF881" s="2"/>
      <c r="UVG881" s="2"/>
      <c r="UVH881" s="2"/>
      <c r="UVI881" s="2"/>
      <c r="UVJ881" s="2"/>
      <c r="UVK881" s="2"/>
      <c r="UVL881" s="2"/>
      <c r="UVM881" s="2"/>
      <c r="UVN881" s="2"/>
      <c r="UVO881" s="2"/>
      <c r="UVP881" s="2"/>
      <c r="UVQ881" s="2"/>
      <c r="UVR881" s="2"/>
      <c r="UVS881" s="2"/>
      <c r="UVT881" s="2"/>
      <c r="UVU881" s="2"/>
      <c r="UVV881" s="2"/>
      <c r="UVW881" s="2"/>
      <c r="UVX881" s="2"/>
      <c r="UVY881" s="2"/>
      <c r="UVZ881" s="2"/>
      <c r="UWA881" s="2"/>
      <c r="UWB881" s="2"/>
      <c r="UWC881" s="2"/>
      <c r="UWD881" s="2"/>
      <c r="UWE881" s="2"/>
      <c r="UWF881" s="2"/>
      <c r="UWG881" s="2"/>
      <c r="UWH881" s="2"/>
      <c r="UWI881" s="2"/>
      <c r="UWJ881" s="2"/>
      <c r="UWK881" s="2"/>
      <c r="UWL881" s="2"/>
      <c r="UWM881" s="2"/>
      <c r="UWN881" s="2"/>
      <c r="UWO881" s="2"/>
      <c r="UWP881" s="2"/>
      <c r="UWQ881" s="2"/>
      <c r="UWR881" s="2"/>
      <c r="UWS881" s="2"/>
      <c r="UWT881" s="2"/>
      <c r="UWU881" s="2"/>
      <c r="UWV881" s="2"/>
      <c r="UWW881" s="2"/>
      <c r="UWX881" s="2"/>
      <c r="UWY881" s="2"/>
      <c r="UWZ881" s="2"/>
      <c r="UXA881" s="2"/>
      <c r="UXB881" s="2"/>
      <c r="UXC881" s="2"/>
      <c r="UXD881" s="2"/>
      <c r="UXE881" s="2"/>
      <c r="UXF881" s="2"/>
      <c r="UXG881" s="2"/>
      <c r="UXH881" s="2"/>
      <c r="UXI881" s="2"/>
      <c r="UXJ881" s="2"/>
      <c r="UXK881" s="2"/>
      <c r="UXL881" s="2"/>
      <c r="UXM881" s="2"/>
      <c r="UXN881" s="2"/>
      <c r="UXO881" s="2"/>
      <c r="UXP881" s="2"/>
      <c r="UXQ881" s="2"/>
      <c r="UXR881" s="2"/>
      <c r="UXS881" s="2"/>
      <c r="UXT881" s="2"/>
      <c r="UXU881" s="2"/>
      <c r="UXV881" s="2"/>
      <c r="UXW881" s="2"/>
      <c r="UXX881" s="2"/>
      <c r="UXY881" s="2"/>
      <c r="UXZ881" s="2"/>
      <c r="UYA881" s="2"/>
      <c r="UYB881" s="2"/>
      <c r="UYC881" s="2"/>
      <c r="UYD881" s="2"/>
      <c r="UYE881" s="2"/>
      <c r="UYF881" s="2"/>
      <c r="UYG881" s="2"/>
      <c r="UYH881" s="2"/>
      <c r="UYI881" s="2"/>
      <c r="UYJ881" s="2"/>
      <c r="UYK881" s="2"/>
      <c r="UYL881" s="2"/>
      <c r="UYM881" s="2"/>
      <c r="UYN881" s="2"/>
      <c r="UYO881" s="2"/>
      <c r="UYP881" s="2"/>
      <c r="UYQ881" s="2"/>
      <c r="UYR881" s="2"/>
      <c r="UYS881" s="2"/>
      <c r="UYT881" s="2"/>
      <c r="UYU881" s="2"/>
      <c r="UYV881" s="2"/>
      <c r="UYW881" s="2"/>
      <c r="UYX881" s="2"/>
      <c r="UYY881" s="2"/>
      <c r="UYZ881" s="2"/>
      <c r="UZA881" s="2"/>
      <c r="UZB881" s="2"/>
      <c r="UZC881" s="2"/>
      <c r="UZD881" s="2"/>
      <c r="UZE881" s="2"/>
      <c r="UZF881" s="2"/>
      <c r="UZG881" s="2"/>
      <c r="UZH881" s="2"/>
      <c r="UZI881" s="2"/>
      <c r="UZJ881" s="2"/>
      <c r="UZK881" s="2"/>
      <c r="UZL881" s="2"/>
      <c r="UZM881" s="2"/>
      <c r="UZN881" s="2"/>
      <c r="UZO881" s="2"/>
      <c r="UZP881" s="2"/>
      <c r="UZQ881" s="2"/>
      <c r="UZR881" s="2"/>
      <c r="UZS881" s="2"/>
      <c r="UZT881" s="2"/>
      <c r="UZU881" s="2"/>
      <c r="UZV881" s="2"/>
      <c r="UZW881" s="2"/>
      <c r="UZX881" s="2"/>
      <c r="UZY881" s="2"/>
      <c r="UZZ881" s="2"/>
      <c r="VAA881" s="2"/>
      <c r="VAB881" s="2"/>
      <c r="VAC881" s="2"/>
      <c r="VAD881" s="2"/>
      <c r="VAE881" s="2"/>
      <c r="VAF881" s="2"/>
      <c r="VAG881" s="2"/>
      <c r="VAH881" s="2"/>
      <c r="VAI881" s="2"/>
      <c r="VAJ881" s="2"/>
      <c r="VAK881" s="2"/>
      <c r="VAL881" s="2"/>
      <c r="VAM881" s="2"/>
      <c r="VAN881" s="2"/>
      <c r="VAO881" s="2"/>
      <c r="VAP881" s="2"/>
      <c r="VAQ881" s="2"/>
      <c r="VAR881" s="2"/>
      <c r="VAS881" s="2"/>
      <c r="VAT881" s="2"/>
      <c r="VAU881" s="2"/>
      <c r="VAV881" s="2"/>
      <c r="VAW881" s="2"/>
      <c r="VAX881" s="2"/>
      <c r="VAY881" s="2"/>
      <c r="VAZ881" s="2"/>
      <c r="VBA881" s="2"/>
      <c r="VBB881" s="2"/>
      <c r="VBC881" s="2"/>
      <c r="VBD881" s="2"/>
      <c r="VBE881" s="2"/>
      <c r="VBF881" s="2"/>
      <c r="VBG881" s="2"/>
      <c r="VBH881" s="2"/>
      <c r="VBI881" s="2"/>
      <c r="VBJ881" s="2"/>
      <c r="VBK881" s="2"/>
      <c r="VBL881" s="2"/>
      <c r="VBM881" s="2"/>
      <c r="VBN881" s="2"/>
      <c r="VBO881" s="2"/>
      <c r="VBP881" s="2"/>
      <c r="VBQ881" s="2"/>
      <c r="VBR881" s="2"/>
      <c r="VBS881" s="2"/>
      <c r="VBT881" s="2"/>
      <c r="VBU881" s="2"/>
      <c r="VBV881" s="2"/>
      <c r="VBW881" s="2"/>
      <c r="VBX881" s="2"/>
      <c r="VBY881" s="2"/>
      <c r="VBZ881" s="2"/>
      <c r="VCA881" s="2"/>
      <c r="VCB881" s="2"/>
      <c r="VCC881" s="2"/>
      <c r="VCD881" s="2"/>
      <c r="VCE881" s="2"/>
      <c r="VCF881" s="2"/>
      <c r="VCG881" s="2"/>
      <c r="VCH881" s="2"/>
      <c r="VCI881" s="2"/>
      <c r="VCJ881" s="2"/>
      <c r="VCK881" s="2"/>
      <c r="VCL881" s="2"/>
      <c r="VCM881" s="2"/>
      <c r="VCN881" s="2"/>
      <c r="VCO881" s="2"/>
      <c r="VCP881" s="2"/>
      <c r="VCQ881" s="2"/>
      <c r="VCR881" s="2"/>
      <c r="VCS881" s="2"/>
      <c r="VCT881" s="2"/>
      <c r="VCU881" s="2"/>
      <c r="VCV881" s="2"/>
      <c r="VCW881" s="2"/>
      <c r="VCX881" s="2"/>
      <c r="VCY881" s="2"/>
      <c r="VCZ881" s="2"/>
      <c r="VDA881" s="2"/>
      <c r="VDB881" s="2"/>
      <c r="VDC881" s="2"/>
      <c r="VDD881" s="2"/>
      <c r="VDE881" s="2"/>
      <c r="VDF881" s="2"/>
      <c r="VDG881" s="2"/>
      <c r="VDH881" s="2"/>
      <c r="VDI881" s="2"/>
      <c r="VDJ881" s="2"/>
      <c r="VDK881" s="2"/>
      <c r="VDL881" s="2"/>
      <c r="VDM881" s="2"/>
      <c r="VDN881" s="2"/>
      <c r="VDO881" s="2"/>
      <c r="VDP881" s="2"/>
      <c r="VDQ881" s="2"/>
      <c r="VDR881" s="2"/>
      <c r="VDS881" s="2"/>
      <c r="VDT881" s="2"/>
      <c r="VDU881" s="2"/>
      <c r="VDV881" s="2"/>
      <c r="VDW881" s="2"/>
      <c r="VDX881" s="2"/>
      <c r="VDY881" s="2"/>
      <c r="VDZ881" s="2"/>
      <c r="VEA881" s="2"/>
      <c r="VEB881" s="2"/>
      <c r="VEC881" s="2"/>
      <c r="VED881" s="2"/>
      <c r="VEE881" s="2"/>
      <c r="VEF881" s="2"/>
      <c r="VEG881" s="2"/>
      <c r="VEH881" s="2"/>
      <c r="VEI881" s="2"/>
      <c r="VEJ881" s="2"/>
      <c r="VEK881" s="2"/>
      <c r="VEL881" s="2"/>
      <c r="VEM881" s="2"/>
      <c r="VEN881" s="2"/>
      <c r="VEO881" s="2"/>
      <c r="VEP881" s="2"/>
      <c r="VEQ881" s="2"/>
      <c r="VER881" s="2"/>
      <c r="VES881" s="2"/>
      <c r="VET881" s="2"/>
      <c r="VEU881" s="2"/>
      <c r="VEV881" s="2"/>
      <c r="VEW881" s="2"/>
      <c r="VEX881" s="2"/>
      <c r="VEY881" s="2"/>
      <c r="VEZ881" s="2"/>
      <c r="VFA881" s="2"/>
      <c r="VFB881" s="2"/>
      <c r="VFC881" s="2"/>
      <c r="VFD881" s="2"/>
      <c r="VFE881" s="2"/>
      <c r="VFF881" s="2"/>
      <c r="VFG881" s="2"/>
      <c r="VFH881" s="2"/>
      <c r="VFI881" s="2"/>
      <c r="VFJ881" s="2"/>
      <c r="VFK881" s="2"/>
      <c r="VFL881" s="2"/>
      <c r="VFM881" s="2"/>
      <c r="VFN881" s="2"/>
      <c r="VFO881" s="2"/>
      <c r="VFP881" s="2"/>
      <c r="VFQ881" s="2"/>
      <c r="VFR881" s="2"/>
      <c r="VFS881" s="2"/>
      <c r="VFT881" s="2"/>
      <c r="VFU881" s="2"/>
      <c r="VFV881" s="2"/>
      <c r="VFW881" s="2"/>
      <c r="VFX881" s="2"/>
      <c r="VFY881" s="2"/>
      <c r="VFZ881" s="2"/>
      <c r="VGA881" s="2"/>
      <c r="VGB881" s="2"/>
      <c r="VGC881" s="2"/>
      <c r="VGD881" s="2"/>
      <c r="VGE881" s="2"/>
      <c r="VGF881" s="2"/>
      <c r="VGG881" s="2"/>
      <c r="VGH881" s="2"/>
      <c r="VGI881" s="2"/>
      <c r="VGJ881" s="2"/>
      <c r="VGK881" s="2"/>
      <c r="VGL881" s="2"/>
      <c r="VGM881" s="2"/>
      <c r="VGN881" s="2"/>
      <c r="VGO881" s="2"/>
      <c r="VGP881" s="2"/>
      <c r="VGQ881" s="2"/>
      <c r="VGR881" s="2"/>
      <c r="VGS881" s="2"/>
      <c r="VGT881" s="2"/>
      <c r="VGU881" s="2"/>
      <c r="VGV881" s="2"/>
      <c r="VGW881" s="2"/>
      <c r="VGX881" s="2"/>
      <c r="VGY881" s="2"/>
      <c r="VGZ881" s="2"/>
      <c r="VHA881" s="2"/>
      <c r="VHB881" s="2"/>
      <c r="VHC881" s="2"/>
      <c r="VHD881" s="2"/>
      <c r="VHE881" s="2"/>
      <c r="VHF881" s="2"/>
      <c r="VHG881" s="2"/>
      <c r="VHH881" s="2"/>
      <c r="VHI881" s="2"/>
      <c r="VHJ881" s="2"/>
      <c r="VHK881" s="2"/>
      <c r="VHL881" s="2"/>
      <c r="VHM881" s="2"/>
      <c r="VHN881" s="2"/>
      <c r="VHO881" s="2"/>
      <c r="VHP881" s="2"/>
      <c r="VHQ881" s="2"/>
      <c r="VHR881" s="2"/>
      <c r="VHS881" s="2"/>
      <c r="VHT881" s="2"/>
      <c r="VHU881" s="2"/>
      <c r="VHV881" s="2"/>
      <c r="VHW881" s="2"/>
      <c r="VHX881" s="2"/>
      <c r="VHY881" s="2"/>
      <c r="VHZ881" s="2"/>
      <c r="VIA881" s="2"/>
      <c r="VIB881" s="2"/>
      <c r="VIC881" s="2"/>
      <c r="VID881" s="2"/>
      <c r="VIE881" s="2"/>
      <c r="VIF881" s="2"/>
      <c r="VIG881" s="2"/>
      <c r="VIH881" s="2"/>
      <c r="VII881" s="2"/>
      <c r="VIJ881" s="2"/>
      <c r="VIK881" s="2"/>
      <c r="VIL881" s="2"/>
      <c r="VIM881" s="2"/>
      <c r="VIN881" s="2"/>
      <c r="VIO881" s="2"/>
      <c r="VIP881" s="2"/>
      <c r="VIQ881" s="2"/>
      <c r="VIR881" s="2"/>
      <c r="VIS881" s="2"/>
      <c r="VIT881" s="2"/>
      <c r="VIU881" s="2"/>
      <c r="VIV881" s="2"/>
      <c r="VIW881" s="2"/>
      <c r="VIX881" s="2"/>
      <c r="VIY881" s="2"/>
      <c r="VIZ881" s="2"/>
      <c r="VJA881" s="2"/>
      <c r="VJB881" s="2"/>
      <c r="VJC881" s="2"/>
      <c r="VJD881" s="2"/>
      <c r="VJE881" s="2"/>
      <c r="VJF881" s="2"/>
      <c r="VJG881" s="2"/>
      <c r="VJH881" s="2"/>
      <c r="VJI881" s="2"/>
      <c r="VJJ881" s="2"/>
      <c r="VJK881" s="2"/>
      <c r="VJL881" s="2"/>
      <c r="VJM881" s="2"/>
      <c r="VJN881" s="2"/>
      <c r="VJO881" s="2"/>
      <c r="VJP881" s="2"/>
      <c r="VJQ881" s="2"/>
      <c r="VJR881" s="2"/>
      <c r="VJS881" s="2"/>
      <c r="VJT881" s="2"/>
      <c r="VJU881" s="2"/>
      <c r="VJV881" s="2"/>
      <c r="VJW881" s="2"/>
      <c r="VJX881" s="2"/>
      <c r="VJY881" s="2"/>
      <c r="VJZ881" s="2"/>
      <c r="VKA881" s="2"/>
      <c r="VKB881" s="2"/>
      <c r="VKC881" s="2"/>
      <c r="VKD881" s="2"/>
      <c r="VKE881" s="2"/>
      <c r="VKF881" s="2"/>
      <c r="VKG881" s="2"/>
      <c r="VKH881" s="2"/>
      <c r="VKI881" s="2"/>
      <c r="VKJ881" s="2"/>
      <c r="VKK881" s="2"/>
      <c r="VKL881" s="2"/>
      <c r="VKM881" s="2"/>
      <c r="VKN881" s="2"/>
      <c r="VKO881" s="2"/>
      <c r="VKP881" s="2"/>
      <c r="VKQ881" s="2"/>
      <c r="VKR881" s="2"/>
      <c r="VKS881" s="2"/>
      <c r="VKT881" s="2"/>
      <c r="VKU881" s="2"/>
      <c r="VKV881" s="2"/>
      <c r="VKW881" s="2"/>
      <c r="VKX881" s="2"/>
      <c r="VKY881" s="2"/>
      <c r="VKZ881" s="2"/>
      <c r="VLA881" s="2"/>
      <c r="VLB881" s="2"/>
      <c r="VLC881" s="2"/>
      <c r="VLD881" s="2"/>
      <c r="VLE881" s="2"/>
      <c r="VLF881" s="2"/>
      <c r="VLG881" s="2"/>
      <c r="VLH881" s="2"/>
      <c r="VLI881" s="2"/>
      <c r="VLJ881" s="2"/>
      <c r="VLK881" s="2"/>
      <c r="VLL881" s="2"/>
      <c r="VLM881" s="2"/>
      <c r="VLN881" s="2"/>
      <c r="VLO881" s="2"/>
      <c r="VLP881" s="2"/>
      <c r="VLQ881" s="2"/>
      <c r="VLR881" s="2"/>
      <c r="VLS881" s="2"/>
      <c r="VLT881" s="2"/>
      <c r="VLU881" s="2"/>
      <c r="VLV881" s="2"/>
      <c r="VLW881" s="2"/>
      <c r="VLX881" s="2"/>
      <c r="VLY881" s="2"/>
      <c r="VLZ881" s="2"/>
      <c r="VMA881" s="2"/>
      <c r="VMB881" s="2"/>
      <c r="VMC881" s="2"/>
      <c r="VMD881" s="2"/>
      <c r="VME881" s="2"/>
      <c r="VMF881" s="2"/>
      <c r="VMG881" s="2"/>
      <c r="VMH881" s="2"/>
      <c r="VMI881" s="2"/>
      <c r="VMJ881" s="2"/>
      <c r="VMK881" s="2"/>
      <c r="VML881" s="2"/>
      <c r="VMM881" s="2"/>
      <c r="VMN881" s="2"/>
      <c r="VMO881" s="2"/>
      <c r="VMP881" s="2"/>
      <c r="VMQ881" s="2"/>
      <c r="VMR881" s="2"/>
      <c r="VMS881" s="2"/>
      <c r="VMT881" s="2"/>
      <c r="VMU881" s="2"/>
      <c r="VMV881" s="2"/>
      <c r="VMW881" s="2"/>
      <c r="VMX881" s="2"/>
      <c r="VMY881" s="2"/>
      <c r="VMZ881" s="2"/>
      <c r="VNA881" s="2"/>
      <c r="VNB881" s="2"/>
      <c r="VNC881" s="2"/>
      <c r="VND881" s="2"/>
      <c r="VNE881" s="2"/>
      <c r="VNF881" s="2"/>
      <c r="VNG881" s="2"/>
      <c r="VNH881" s="2"/>
      <c r="VNI881" s="2"/>
      <c r="VNJ881" s="2"/>
      <c r="VNK881" s="2"/>
      <c r="VNL881" s="2"/>
      <c r="VNM881" s="2"/>
      <c r="VNN881" s="2"/>
      <c r="VNO881" s="2"/>
      <c r="VNP881" s="2"/>
      <c r="VNQ881" s="2"/>
      <c r="VNR881" s="2"/>
      <c r="VNS881" s="2"/>
      <c r="VNT881" s="2"/>
      <c r="VNU881" s="2"/>
      <c r="VNV881" s="2"/>
      <c r="VNW881" s="2"/>
      <c r="VNX881" s="2"/>
      <c r="VNY881" s="2"/>
      <c r="VNZ881" s="2"/>
      <c r="VOA881" s="2"/>
      <c r="VOB881" s="2"/>
      <c r="VOC881" s="2"/>
      <c r="VOD881" s="2"/>
      <c r="VOE881" s="2"/>
      <c r="VOF881" s="2"/>
      <c r="VOG881" s="2"/>
      <c r="VOH881" s="2"/>
      <c r="VOI881" s="2"/>
      <c r="VOJ881" s="2"/>
      <c r="VOK881" s="2"/>
      <c r="VOL881" s="2"/>
      <c r="VOM881" s="2"/>
      <c r="VON881" s="2"/>
      <c r="VOO881" s="2"/>
      <c r="VOP881" s="2"/>
      <c r="VOQ881" s="2"/>
      <c r="VOR881" s="2"/>
      <c r="VOS881" s="2"/>
      <c r="VOT881" s="2"/>
      <c r="VOU881" s="2"/>
      <c r="VOV881" s="2"/>
      <c r="VOW881" s="2"/>
      <c r="VOX881" s="2"/>
      <c r="VOY881" s="2"/>
      <c r="VOZ881" s="2"/>
      <c r="VPA881" s="2"/>
      <c r="VPB881" s="2"/>
      <c r="VPC881" s="2"/>
      <c r="VPD881" s="2"/>
      <c r="VPE881" s="2"/>
      <c r="VPF881" s="2"/>
      <c r="VPG881" s="2"/>
      <c r="VPH881" s="2"/>
      <c r="VPI881" s="2"/>
      <c r="VPJ881" s="2"/>
      <c r="VPK881" s="2"/>
      <c r="VPL881" s="2"/>
      <c r="VPM881" s="2"/>
      <c r="VPN881" s="2"/>
      <c r="VPO881" s="2"/>
      <c r="VPP881" s="2"/>
      <c r="VPQ881" s="2"/>
      <c r="VPR881" s="2"/>
      <c r="VPS881" s="2"/>
      <c r="VPT881" s="2"/>
      <c r="VPU881" s="2"/>
      <c r="VPV881" s="2"/>
      <c r="VPW881" s="2"/>
      <c r="VPX881" s="2"/>
      <c r="VPY881" s="2"/>
      <c r="VPZ881" s="2"/>
      <c r="VQA881" s="2"/>
      <c r="VQB881" s="2"/>
      <c r="VQC881" s="2"/>
      <c r="VQD881" s="2"/>
      <c r="VQE881" s="2"/>
      <c r="VQF881" s="2"/>
      <c r="VQG881" s="2"/>
      <c r="VQH881" s="2"/>
      <c r="VQI881" s="2"/>
      <c r="VQJ881" s="2"/>
      <c r="VQK881" s="2"/>
      <c r="VQL881" s="2"/>
      <c r="VQM881" s="2"/>
      <c r="VQN881" s="2"/>
      <c r="VQO881" s="2"/>
      <c r="VQP881" s="2"/>
      <c r="VQQ881" s="2"/>
      <c r="VQR881" s="2"/>
      <c r="VQS881" s="2"/>
      <c r="VQT881" s="2"/>
      <c r="VQU881" s="2"/>
      <c r="VQV881" s="2"/>
      <c r="VQW881" s="2"/>
      <c r="VQX881" s="2"/>
      <c r="VQY881" s="2"/>
      <c r="VQZ881" s="2"/>
      <c r="VRA881" s="2"/>
      <c r="VRB881" s="2"/>
      <c r="VRC881" s="2"/>
      <c r="VRD881" s="2"/>
      <c r="VRE881" s="2"/>
      <c r="VRF881" s="2"/>
      <c r="VRG881" s="2"/>
      <c r="VRH881" s="2"/>
      <c r="VRI881" s="2"/>
      <c r="VRJ881" s="2"/>
      <c r="VRK881" s="2"/>
      <c r="VRL881" s="2"/>
      <c r="VRM881" s="2"/>
      <c r="VRN881" s="2"/>
      <c r="VRO881" s="2"/>
      <c r="VRP881" s="2"/>
      <c r="VRQ881" s="2"/>
      <c r="VRR881" s="2"/>
      <c r="VRS881" s="2"/>
      <c r="VRT881" s="2"/>
      <c r="VRU881" s="2"/>
      <c r="VRV881" s="2"/>
      <c r="VRW881" s="2"/>
      <c r="VRX881" s="2"/>
      <c r="VRY881" s="2"/>
      <c r="VRZ881" s="2"/>
      <c r="VSA881" s="2"/>
      <c r="VSB881" s="2"/>
      <c r="VSC881" s="2"/>
      <c r="VSD881" s="2"/>
      <c r="VSE881" s="2"/>
      <c r="VSF881" s="2"/>
      <c r="VSG881" s="2"/>
      <c r="VSH881" s="2"/>
      <c r="VSI881" s="2"/>
      <c r="VSJ881" s="2"/>
      <c r="VSK881" s="2"/>
      <c r="VSL881" s="2"/>
      <c r="VSM881" s="2"/>
      <c r="VSN881" s="2"/>
      <c r="VSO881" s="2"/>
      <c r="VSP881" s="2"/>
      <c r="VSQ881" s="2"/>
      <c r="VSR881" s="2"/>
      <c r="VSS881" s="2"/>
      <c r="VST881" s="2"/>
      <c r="VSU881" s="2"/>
      <c r="VSV881" s="2"/>
      <c r="VSW881" s="2"/>
      <c r="VSX881" s="2"/>
      <c r="VSY881" s="2"/>
      <c r="VSZ881" s="2"/>
      <c r="VTA881" s="2"/>
      <c r="VTB881" s="2"/>
      <c r="VTC881" s="2"/>
      <c r="VTD881" s="2"/>
      <c r="VTE881" s="2"/>
      <c r="VTF881" s="2"/>
      <c r="VTG881" s="2"/>
      <c r="VTH881" s="2"/>
      <c r="VTI881" s="2"/>
      <c r="VTJ881" s="2"/>
      <c r="VTK881" s="2"/>
      <c r="VTL881" s="2"/>
      <c r="VTM881" s="2"/>
      <c r="VTN881" s="2"/>
      <c r="VTO881" s="2"/>
      <c r="VTP881" s="2"/>
      <c r="VTQ881" s="2"/>
      <c r="VTR881" s="2"/>
      <c r="VTS881" s="2"/>
      <c r="VTT881" s="2"/>
      <c r="VTU881" s="2"/>
      <c r="VTV881" s="2"/>
      <c r="VTW881" s="2"/>
      <c r="VTX881" s="2"/>
      <c r="VTY881" s="2"/>
      <c r="VTZ881" s="2"/>
      <c r="VUA881" s="2"/>
      <c r="VUB881" s="2"/>
      <c r="VUC881" s="2"/>
      <c r="VUD881" s="2"/>
      <c r="VUE881" s="2"/>
      <c r="VUF881" s="2"/>
      <c r="VUG881" s="2"/>
      <c r="VUH881" s="2"/>
      <c r="VUI881" s="2"/>
      <c r="VUJ881" s="2"/>
      <c r="VUK881" s="2"/>
      <c r="VUL881" s="2"/>
      <c r="VUM881" s="2"/>
      <c r="VUN881" s="2"/>
      <c r="VUO881" s="2"/>
      <c r="VUP881" s="2"/>
      <c r="VUQ881" s="2"/>
      <c r="VUR881" s="2"/>
      <c r="VUS881" s="2"/>
      <c r="VUT881" s="2"/>
      <c r="VUU881" s="2"/>
      <c r="VUV881" s="2"/>
      <c r="VUW881" s="2"/>
      <c r="VUX881" s="2"/>
      <c r="VUY881" s="2"/>
      <c r="VUZ881" s="2"/>
      <c r="VVA881" s="2"/>
      <c r="VVB881" s="2"/>
      <c r="VVC881" s="2"/>
      <c r="VVD881" s="2"/>
      <c r="VVE881" s="2"/>
      <c r="VVF881" s="2"/>
      <c r="VVG881" s="2"/>
      <c r="VVH881" s="2"/>
      <c r="VVI881" s="2"/>
      <c r="VVJ881" s="2"/>
      <c r="VVK881" s="2"/>
      <c r="VVL881" s="2"/>
      <c r="VVM881" s="2"/>
      <c r="VVN881" s="2"/>
      <c r="VVO881" s="2"/>
      <c r="VVP881" s="2"/>
      <c r="VVQ881" s="2"/>
      <c r="VVR881" s="2"/>
      <c r="VVS881" s="2"/>
      <c r="VVT881" s="2"/>
      <c r="VVU881" s="2"/>
      <c r="VVV881" s="2"/>
      <c r="VVW881" s="2"/>
      <c r="VVX881" s="2"/>
      <c r="VVY881" s="2"/>
      <c r="VVZ881" s="2"/>
      <c r="VWA881" s="2"/>
      <c r="VWB881" s="2"/>
      <c r="VWC881" s="2"/>
      <c r="VWD881" s="2"/>
      <c r="VWE881" s="2"/>
      <c r="VWF881" s="2"/>
      <c r="VWG881" s="2"/>
      <c r="VWH881" s="2"/>
      <c r="VWI881" s="2"/>
      <c r="VWJ881" s="2"/>
      <c r="VWK881" s="2"/>
      <c r="VWL881" s="2"/>
      <c r="VWM881" s="2"/>
      <c r="VWN881" s="2"/>
      <c r="VWO881" s="2"/>
      <c r="VWP881" s="2"/>
      <c r="VWQ881" s="2"/>
      <c r="VWR881" s="2"/>
      <c r="VWS881" s="2"/>
      <c r="VWT881" s="2"/>
      <c r="VWU881" s="2"/>
      <c r="VWV881" s="2"/>
      <c r="VWW881" s="2"/>
      <c r="VWX881" s="2"/>
      <c r="VWY881" s="2"/>
      <c r="VWZ881" s="2"/>
      <c r="VXA881" s="2"/>
      <c r="VXB881" s="2"/>
      <c r="VXC881" s="2"/>
      <c r="VXD881" s="2"/>
      <c r="VXE881" s="2"/>
      <c r="VXF881" s="2"/>
      <c r="VXG881" s="2"/>
      <c r="VXH881" s="2"/>
      <c r="VXI881" s="2"/>
      <c r="VXJ881" s="2"/>
      <c r="VXK881" s="2"/>
      <c r="VXL881" s="2"/>
      <c r="VXM881" s="2"/>
      <c r="VXN881" s="2"/>
      <c r="VXO881" s="2"/>
      <c r="VXP881" s="2"/>
      <c r="VXQ881" s="2"/>
      <c r="VXR881" s="2"/>
      <c r="VXS881" s="2"/>
      <c r="VXT881" s="2"/>
      <c r="VXU881" s="2"/>
      <c r="VXV881" s="2"/>
      <c r="VXW881" s="2"/>
      <c r="VXX881" s="2"/>
      <c r="VXY881" s="2"/>
      <c r="VXZ881" s="2"/>
      <c r="VYA881" s="2"/>
      <c r="VYB881" s="2"/>
      <c r="VYC881" s="2"/>
      <c r="VYD881" s="2"/>
      <c r="VYE881" s="2"/>
      <c r="VYF881" s="2"/>
      <c r="VYG881" s="2"/>
      <c r="VYH881" s="2"/>
      <c r="VYI881" s="2"/>
      <c r="VYJ881" s="2"/>
      <c r="VYK881" s="2"/>
      <c r="VYL881" s="2"/>
      <c r="VYM881" s="2"/>
      <c r="VYN881" s="2"/>
      <c r="VYO881" s="2"/>
      <c r="VYP881" s="2"/>
      <c r="VYQ881" s="2"/>
      <c r="VYR881" s="2"/>
      <c r="VYS881" s="2"/>
      <c r="VYT881" s="2"/>
      <c r="VYU881" s="2"/>
      <c r="VYV881" s="2"/>
      <c r="VYW881" s="2"/>
      <c r="VYX881" s="2"/>
      <c r="VYY881" s="2"/>
      <c r="VYZ881" s="2"/>
      <c r="VZA881" s="2"/>
      <c r="VZB881" s="2"/>
      <c r="VZC881" s="2"/>
      <c r="VZD881" s="2"/>
      <c r="VZE881" s="2"/>
      <c r="VZF881" s="2"/>
      <c r="VZG881" s="2"/>
      <c r="VZH881" s="2"/>
      <c r="VZI881" s="2"/>
      <c r="VZJ881" s="2"/>
      <c r="VZK881" s="2"/>
      <c r="VZL881" s="2"/>
      <c r="VZM881" s="2"/>
      <c r="VZN881" s="2"/>
      <c r="VZO881" s="2"/>
      <c r="VZP881" s="2"/>
      <c r="VZQ881" s="2"/>
      <c r="VZR881" s="2"/>
      <c r="VZS881" s="2"/>
      <c r="VZT881" s="2"/>
      <c r="VZU881" s="2"/>
      <c r="VZV881" s="2"/>
      <c r="VZW881" s="2"/>
      <c r="VZX881" s="2"/>
      <c r="VZY881" s="2"/>
      <c r="VZZ881" s="2"/>
      <c r="WAA881" s="2"/>
      <c r="WAB881" s="2"/>
      <c r="WAC881" s="2"/>
      <c r="WAD881" s="2"/>
      <c r="WAE881" s="2"/>
      <c r="WAF881" s="2"/>
      <c r="WAG881" s="2"/>
      <c r="WAH881" s="2"/>
      <c r="WAI881" s="2"/>
      <c r="WAJ881" s="2"/>
      <c r="WAK881" s="2"/>
      <c r="WAL881" s="2"/>
      <c r="WAM881" s="2"/>
      <c r="WAN881" s="2"/>
      <c r="WAO881" s="2"/>
      <c r="WAP881" s="2"/>
      <c r="WAQ881" s="2"/>
      <c r="WAR881" s="2"/>
      <c r="WAS881" s="2"/>
      <c r="WAT881" s="2"/>
      <c r="WAU881" s="2"/>
      <c r="WAV881" s="2"/>
      <c r="WAW881" s="2"/>
      <c r="WAX881" s="2"/>
      <c r="WAY881" s="2"/>
      <c r="WAZ881" s="2"/>
      <c r="WBA881" s="2"/>
      <c r="WBB881" s="2"/>
      <c r="WBC881" s="2"/>
      <c r="WBD881" s="2"/>
      <c r="WBE881" s="2"/>
      <c r="WBF881" s="2"/>
      <c r="WBG881" s="2"/>
      <c r="WBH881" s="2"/>
      <c r="WBI881" s="2"/>
      <c r="WBJ881" s="2"/>
      <c r="WBK881" s="2"/>
      <c r="WBL881" s="2"/>
      <c r="WBM881" s="2"/>
      <c r="WBN881" s="2"/>
      <c r="WBO881" s="2"/>
      <c r="WBP881" s="2"/>
      <c r="WBQ881" s="2"/>
      <c r="WBR881" s="2"/>
      <c r="WBS881" s="2"/>
      <c r="WBT881" s="2"/>
      <c r="WBU881" s="2"/>
      <c r="WBV881" s="2"/>
      <c r="WBW881" s="2"/>
      <c r="WBX881" s="2"/>
      <c r="WBY881" s="2"/>
      <c r="WBZ881" s="2"/>
      <c r="WCA881" s="2"/>
      <c r="WCB881" s="2"/>
      <c r="WCC881" s="2"/>
      <c r="WCD881" s="2"/>
      <c r="WCE881" s="2"/>
      <c r="WCF881" s="2"/>
      <c r="WCG881" s="2"/>
      <c r="WCH881" s="2"/>
      <c r="WCI881" s="2"/>
      <c r="WCJ881" s="2"/>
      <c r="WCK881" s="2"/>
      <c r="WCL881" s="2"/>
      <c r="WCM881" s="2"/>
      <c r="WCN881" s="2"/>
      <c r="WCO881" s="2"/>
      <c r="WCP881" s="2"/>
      <c r="WCQ881" s="2"/>
      <c r="WCR881" s="2"/>
      <c r="WCS881" s="2"/>
      <c r="WCT881" s="2"/>
      <c r="WCU881" s="2"/>
      <c r="WCV881" s="2"/>
      <c r="WCW881" s="2"/>
      <c r="WCX881" s="2"/>
      <c r="WCY881" s="2"/>
      <c r="WCZ881" s="2"/>
      <c r="WDA881" s="2"/>
      <c r="WDB881" s="2"/>
      <c r="WDC881" s="2"/>
      <c r="WDD881" s="2"/>
      <c r="WDE881" s="2"/>
      <c r="WDF881" s="2"/>
      <c r="WDG881" s="2"/>
      <c r="WDH881" s="2"/>
      <c r="WDI881" s="2"/>
      <c r="WDJ881" s="2"/>
      <c r="WDK881" s="2"/>
      <c r="WDL881" s="2"/>
      <c r="WDM881" s="2"/>
      <c r="WDN881" s="2"/>
      <c r="WDO881" s="2"/>
      <c r="WDP881" s="2"/>
      <c r="WDQ881" s="2"/>
      <c r="WDR881" s="2"/>
      <c r="WDS881" s="2"/>
      <c r="WDT881" s="2"/>
      <c r="WDU881" s="2"/>
      <c r="WDV881" s="2"/>
      <c r="WDW881" s="2"/>
      <c r="WDX881" s="2"/>
      <c r="WDY881" s="2"/>
      <c r="WDZ881" s="2"/>
      <c r="WEA881" s="2"/>
      <c r="WEB881" s="2"/>
      <c r="WEC881" s="2"/>
      <c r="WED881" s="2"/>
      <c r="WEE881" s="2"/>
      <c r="WEF881" s="2"/>
      <c r="WEG881" s="2"/>
      <c r="WEH881" s="2"/>
      <c r="WEI881" s="2"/>
      <c r="WEJ881" s="2"/>
      <c r="WEK881" s="2"/>
      <c r="WEL881" s="2"/>
      <c r="WEM881" s="2"/>
      <c r="WEN881" s="2"/>
      <c r="WEO881" s="2"/>
      <c r="WEP881" s="2"/>
      <c r="WEQ881" s="2"/>
      <c r="WER881" s="2"/>
      <c r="WES881" s="2"/>
      <c r="WET881" s="2"/>
      <c r="WEU881" s="2"/>
      <c r="WEV881" s="2"/>
      <c r="WEW881" s="2"/>
      <c r="WEX881" s="2"/>
      <c r="WEY881" s="2"/>
      <c r="WEZ881" s="2"/>
      <c r="WFA881" s="2"/>
      <c r="WFB881" s="2"/>
      <c r="WFC881" s="2"/>
      <c r="WFD881" s="2"/>
      <c r="WFE881" s="2"/>
      <c r="WFF881" s="2"/>
      <c r="WFG881" s="2"/>
      <c r="WFH881" s="2"/>
      <c r="WFI881" s="2"/>
      <c r="WFJ881" s="2"/>
      <c r="WFK881" s="2"/>
      <c r="WFL881" s="2"/>
      <c r="WFM881" s="2"/>
      <c r="WFN881" s="2"/>
      <c r="WFO881" s="2"/>
      <c r="WFP881" s="2"/>
      <c r="WFQ881" s="2"/>
      <c r="WFR881" s="2"/>
      <c r="WFS881" s="2"/>
      <c r="WFT881" s="2"/>
      <c r="WFU881" s="2"/>
      <c r="WFV881" s="2"/>
      <c r="WFW881" s="2"/>
      <c r="WFX881" s="2"/>
      <c r="WFY881" s="2"/>
      <c r="WFZ881" s="2"/>
      <c r="WGA881" s="2"/>
      <c r="WGB881" s="2"/>
      <c r="WGC881" s="2"/>
      <c r="WGD881" s="2"/>
      <c r="WGE881" s="2"/>
      <c r="WGF881" s="2"/>
      <c r="WGG881" s="2"/>
      <c r="WGH881" s="2"/>
      <c r="WGI881" s="2"/>
      <c r="WGJ881" s="2"/>
      <c r="WGK881" s="2"/>
      <c r="WGL881" s="2"/>
      <c r="WGM881" s="2"/>
      <c r="WGN881" s="2"/>
      <c r="WGO881" s="2"/>
      <c r="WGP881" s="2"/>
      <c r="WGQ881" s="2"/>
      <c r="WGR881" s="2"/>
      <c r="WGS881" s="2"/>
      <c r="WGT881" s="2"/>
      <c r="WGU881" s="2"/>
      <c r="WGV881" s="2"/>
      <c r="WGW881" s="2"/>
      <c r="WGX881" s="2"/>
      <c r="WGY881" s="2"/>
      <c r="WGZ881" s="2"/>
      <c r="WHA881" s="2"/>
      <c r="WHB881" s="2"/>
      <c r="WHC881" s="2"/>
      <c r="WHD881" s="2"/>
      <c r="WHE881" s="2"/>
      <c r="WHF881" s="2"/>
      <c r="WHG881" s="2"/>
      <c r="WHH881" s="2"/>
      <c r="WHI881" s="2"/>
      <c r="WHJ881" s="2"/>
      <c r="WHK881" s="2"/>
      <c r="WHL881" s="2"/>
      <c r="WHM881" s="2"/>
      <c r="WHN881" s="2"/>
      <c r="WHO881" s="2"/>
      <c r="WHP881" s="2"/>
      <c r="WHQ881" s="2"/>
      <c r="WHR881" s="2"/>
      <c r="WHS881" s="2"/>
      <c r="WHT881" s="2"/>
      <c r="WHU881" s="2"/>
      <c r="WHV881" s="2"/>
      <c r="WHW881" s="2"/>
      <c r="WHX881" s="2"/>
      <c r="WHY881" s="2"/>
      <c r="WHZ881" s="2"/>
      <c r="WIA881" s="2"/>
      <c r="WIB881" s="2"/>
      <c r="WIC881" s="2"/>
      <c r="WID881" s="2"/>
      <c r="WIE881" s="2"/>
      <c r="WIF881" s="2"/>
      <c r="WIG881" s="2"/>
      <c r="WIH881" s="2"/>
      <c r="WII881" s="2"/>
      <c r="WIJ881" s="2"/>
      <c r="WIK881" s="2"/>
      <c r="WIL881" s="2"/>
      <c r="WIM881" s="2"/>
      <c r="WIN881" s="2"/>
      <c r="WIO881" s="2"/>
      <c r="WIP881" s="2"/>
      <c r="WIQ881" s="2"/>
      <c r="WIR881" s="2"/>
      <c r="WIS881" s="2"/>
      <c r="WIT881" s="2"/>
      <c r="WIU881" s="2"/>
      <c r="WIV881" s="2"/>
      <c r="WIW881" s="2"/>
      <c r="WIX881" s="2"/>
      <c r="WIY881" s="2"/>
      <c r="WIZ881" s="2"/>
      <c r="WJA881" s="2"/>
      <c r="WJB881" s="2"/>
      <c r="WJC881" s="2"/>
      <c r="WJD881" s="2"/>
      <c r="WJE881" s="2"/>
      <c r="WJF881" s="2"/>
      <c r="WJG881" s="2"/>
      <c r="WJH881" s="2"/>
      <c r="WJI881" s="2"/>
      <c r="WJJ881" s="2"/>
      <c r="WJK881" s="2"/>
      <c r="WJL881" s="2"/>
      <c r="WJM881" s="2"/>
      <c r="WJN881" s="2"/>
      <c r="WJO881" s="2"/>
      <c r="WJP881" s="2"/>
      <c r="WJQ881" s="2"/>
      <c r="WJR881" s="2"/>
      <c r="WJS881" s="2"/>
      <c r="WJT881" s="2"/>
      <c r="WJU881" s="2"/>
      <c r="WJV881" s="2"/>
      <c r="WJW881" s="2"/>
      <c r="WJX881" s="2"/>
      <c r="WJY881" s="2"/>
      <c r="WJZ881" s="2"/>
      <c r="WKA881" s="2"/>
      <c r="WKB881" s="2"/>
      <c r="WKC881" s="2"/>
      <c r="WKD881" s="2"/>
      <c r="WKE881" s="2"/>
      <c r="WKF881" s="2"/>
      <c r="WKG881" s="2"/>
      <c r="WKH881" s="2"/>
      <c r="WKI881" s="2"/>
      <c r="WKJ881" s="2"/>
      <c r="WKK881" s="2"/>
      <c r="WKL881" s="2"/>
      <c r="WKM881" s="2"/>
      <c r="WKN881" s="2"/>
      <c r="WKO881" s="2"/>
      <c r="WKP881" s="2"/>
      <c r="WKQ881" s="2"/>
      <c r="WKR881" s="2"/>
      <c r="WKS881" s="2"/>
      <c r="WKT881" s="2"/>
      <c r="WKU881" s="2"/>
      <c r="WKV881" s="2"/>
      <c r="WKW881" s="2"/>
      <c r="WKX881" s="2"/>
      <c r="WKY881" s="2"/>
      <c r="WKZ881" s="2"/>
      <c r="WLA881" s="2"/>
      <c r="WLB881" s="2"/>
      <c r="WLC881" s="2"/>
      <c r="WLD881" s="2"/>
      <c r="WLE881" s="2"/>
      <c r="WLF881" s="2"/>
      <c r="WLG881" s="2"/>
      <c r="WLH881" s="2"/>
      <c r="WLI881" s="2"/>
      <c r="WLJ881" s="2"/>
      <c r="WLK881" s="2"/>
      <c r="WLL881" s="2"/>
      <c r="WLM881" s="2"/>
      <c r="WLN881" s="2"/>
      <c r="WLO881" s="2"/>
      <c r="WLP881" s="2"/>
      <c r="WLQ881" s="2"/>
      <c r="WLR881" s="2"/>
      <c r="WLS881" s="2"/>
      <c r="WLT881" s="2"/>
      <c r="WLU881" s="2"/>
      <c r="WLV881" s="2"/>
      <c r="WLW881" s="2"/>
      <c r="WLX881" s="2"/>
      <c r="WLY881" s="2"/>
      <c r="WLZ881" s="2"/>
      <c r="WMA881" s="2"/>
      <c r="WMB881" s="2"/>
      <c r="WMC881" s="2"/>
      <c r="WMD881" s="2"/>
      <c r="WME881" s="2"/>
      <c r="WMF881" s="2"/>
      <c r="WMG881" s="2"/>
      <c r="WMH881" s="2"/>
      <c r="WMI881" s="2"/>
      <c r="WMJ881" s="2"/>
      <c r="WMK881" s="2"/>
      <c r="WML881" s="2"/>
      <c r="WMM881" s="2"/>
      <c r="WMN881" s="2"/>
      <c r="WMO881" s="2"/>
      <c r="WMP881" s="2"/>
      <c r="WMQ881" s="2"/>
      <c r="WMR881" s="2"/>
      <c r="WMS881" s="2"/>
      <c r="WMT881" s="2"/>
      <c r="WMU881" s="2"/>
      <c r="WMV881" s="2"/>
      <c r="WMW881" s="2"/>
      <c r="WMX881" s="2"/>
      <c r="WMY881" s="2"/>
      <c r="WMZ881" s="2"/>
      <c r="WNA881" s="2"/>
      <c r="WNB881" s="2"/>
      <c r="WNC881" s="2"/>
      <c r="WND881" s="2"/>
      <c r="WNE881" s="2"/>
      <c r="WNF881" s="2"/>
      <c r="WNG881" s="2"/>
      <c r="WNH881" s="2"/>
      <c r="WNI881" s="2"/>
      <c r="WNJ881" s="2"/>
      <c r="WNK881" s="2"/>
      <c r="WNL881" s="2"/>
      <c r="WNM881" s="2"/>
      <c r="WNN881" s="2"/>
      <c r="WNO881" s="2"/>
      <c r="WNP881" s="2"/>
      <c r="WNQ881" s="2"/>
      <c r="WNR881" s="2"/>
      <c r="WNS881" s="2"/>
      <c r="WNT881" s="2"/>
      <c r="WNU881" s="2"/>
      <c r="WNV881" s="2"/>
      <c r="WNW881" s="2"/>
      <c r="WNX881" s="2"/>
      <c r="WNY881" s="2"/>
      <c r="WNZ881" s="2"/>
      <c r="WOA881" s="2"/>
      <c r="WOB881" s="2"/>
      <c r="WOC881" s="2"/>
      <c r="WOD881" s="2"/>
      <c r="WOE881" s="2"/>
      <c r="WOF881" s="2"/>
      <c r="WOG881" s="2"/>
      <c r="WOH881" s="2"/>
      <c r="WOI881" s="2"/>
      <c r="WOJ881" s="2"/>
      <c r="WOK881" s="2"/>
      <c r="WOL881" s="2"/>
      <c r="WOM881" s="2"/>
      <c r="WON881" s="2"/>
      <c r="WOO881" s="2"/>
      <c r="WOP881" s="2"/>
      <c r="WOQ881" s="2"/>
      <c r="WOR881" s="2"/>
      <c r="WOS881" s="2"/>
      <c r="WOT881" s="2"/>
      <c r="WOU881" s="2"/>
      <c r="WOV881" s="2"/>
      <c r="WOW881" s="2"/>
      <c r="WOX881" s="2"/>
      <c r="WOY881" s="2"/>
      <c r="WOZ881" s="2"/>
      <c r="WPA881" s="2"/>
      <c r="WPB881" s="2"/>
      <c r="WPC881" s="2"/>
      <c r="WPD881" s="2"/>
      <c r="WPE881" s="2"/>
      <c r="WPF881" s="2"/>
      <c r="WPG881" s="2"/>
      <c r="WPH881" s="2"/>
      <c r="WPI881" s="2"/>
      <c r="WPJ881" s="2"/>
      <c r="WPK881" s="2"/>
      <c r="WPL881" s="2"/>
      <c r="WPM881" s="2"/>
      <c r="WPN881" s="2"/>
      <c r="WPO881" s="2"/>
      <c r="WPP881" s="2"/>
      <c r="WPQ881" s="2"/>
      <c r="WPR881" s="2"/>
      <c r="WPS881" s="2"/>
      <c r="WPT881" s="2"/>
      <c r="WPU881" s="2"/>
      <c r="WPV881" s="2"/>
      <c r="WPW881" s="2"/>
      <c r="WPX881" s="2"/>
      <c r="WPY881" s="2"/>
      <c r="WPZ881" s="2"/>
      <c r="WQA881" s="2"/>
      <c r="WQB881" s="2"/>
      <c r="WQC881" s="2"/>
      <c r="WQD881" s="2"/>
      <c r="WQE881" s="2"/>
      <c r="WQF881" s="2"/>
      <c r="WQG881" s="2"/>
      <c r="WQH881" s="2"/>
      <c r="WQI881" s="2"/>
      <c r="WQJ881" s="2"/>
      <c r="WQK881" s="2"/>
      <c r="WQL881" s="2"/>
      <c r="WQM881" s="2"/>
      <c r="WQN881" s="2"/>
      <c r="WQO881" s="2"/>
      <c r="WQP881" s="2"/>
      <c r="WQQ881" s="2"/>
      <c r="WQR881" s="2"/>
      <c r="WQS881" s="2"/>
      <c r="WQT881" s="2"/>
      <c r="WQU881" s="2"/>
      <c r="WQV881" s="2"/>
      <c r="WQW881" s="2"/>
      <c r="WQX881" s="2"/>
      <c r="WQY881" s="2"/>
      <c r="WQZ881" s="2"/>
      <c r="WRA881" s="2"/>
      <c r="WRB881" s="2"/>
      <c r="WRC881" s="2"/>
      <c r="WRD881" s="2"/>
      <c r="WRE881" s="2"/>
      <c r="WRF881" s="2"/>
      <c r="WRG881" s="2"/>
      <c r="WRH881" s="2"/>
      <c r="WRI881" s="2"/>
      <c r="WRJ881" s="2"/>
      <c r="WRK881" s="2"/>
      <c r="WRL881" s="2"/>
      <c r="WRM881" s="2"/>
      <c r="WRN881" s="2"/>
      <c r="WRO881" s="2"/>
      <c r="WRP881" s="2"/>
      <c r="WRQ881" s="2"/>
      <c r="WRR881" s="2"/>
      <c r="WRS881" s="2"/>
      <c r="WRT881" s="2"/>
      <c r="WRU881" s="2"/>
      <c r="WRV881" s="2"/>
      <c r="WRW881" s="2"/>
      <c r="WRX881" s="2"/>
      <c r="WRY881" s="2"/>
      <c r="WRZ881" s="2"/>
      <c r="WSA881" s="2"/>
      <c r="WSB881" s="2"/>
      <c r="WSC881" s="2"/>
      <c r="WSD881" s="2"/>
      <c r="WSE881" s="2"/>
      <c r="WSF881" s="2"/>
      <c r="WSG881" s="2"/>
      <c r="WSH881" s="2"/>
      <c r="WSI881" s="2"/>
      <c r="WSJ881" s="2"/>
      <c r="WSK881" s="2"/>
      <c r="WSL881" s="2"/>
      <c r="WSM881" s="2"/>
      <c r="WSN881" s="2"/>
      <c r="WSO881" s="2"/>
      <c r="WSP881" s="2"/>
      <c r="WSQ881" s="2"/>
      <c r="WSR881" s="2"/>
      <c r="WSS881" s="2"/>
      <c r="WST881" s="2"/>
      <c r="WSU881" s="2"/>
      <c r="WSV881" s="2"/>
      <c r="WSW881" s="2"/>
      <c r="WSX881" s="2"/>
      <c r="WSY881" s="2"/>
      <c r="WSZ881" s="2"/>
      <c r="WTA881" s="2"/>
      <c r="WTB881" s="2"/>
      <c r="WTC881" s="2"/>
      <c r="WTD881" s="2"/>
      <c r="WTE881" s="2"/>
      <c r="WTF881" s="2"/>
      <c r="WTG881" s="2"/>
      <c r="WTH881" s="2"/>
      <c r="WTI881" s="2"/>
      <c r="WTJ881" s="2"/>
      <c r="WTK881" s="2"/>
      <c r="WTL881" s="2"/>
      <c r="WTM881" s="2"/>
      <c r="WTN881" s="2"/>
      <c r="WTO881" s="2"/>
      <c r="WTP881" s="2"/>
      <c r="WTQ881" s="2"/>
      <c r="WTR881" s="2"/>
      <c r="WTS881" s="2"/>
      <c r="WTT881" s="2"/>
      <c r="WTU881" s="2"/>
      <c r="WTV881" s="2"/>
      <c r="WTW881" s="2"/>
      <c r="WTX881" s="2"/>
      <c r="WTY881" s="2"/>
      <c r="WTZ881" s="2"/>
      <c r="WUA881" s="2"/>
      <c r="WUB881" s="2"/>
      <c r="WUC881" s="2"/>
      <c r="WUD881" s="2"/>
      <c r="WUE881" s="2"/>
      <c r="WUF881" s="2"/>
      <c r="WUG881" s="2"/>
      <c r="WUH881" s="2"/>
      <c r="WUI881" s="2"/>
      <c r="WUJ881" s="2"/>
      <c r="WUK881" s="2"/>
      <c r="WUL881" s="2"/>
      <c r="WUM881" s="2"/>
      <c r="WUN881" s="2"/>
      <c r="WUO881" s="2"/>
      <c r="WUP881" s="2"/>
      <c r="WUQ881" s="2"/>
      <c r="WUR881" s="2"/>
      <c r="WUS881" s="2"/>
      <c r="WUT881" s="2"/>
      <c r="WUU881" s="2"/>
      <c r="WUV881" s="2"/>
      <c r="WUW881" s="2"/>
      <c r="WUX881" s="2"/>
      <c r="WUY881" s="2"/>
      <c r="WUZ881" s="2"/>
      <c r="WVA881" s="2"/>
      <c r="WVB881" s="2"/>
      <c r="WVC881" s="2"/>
      <c r="WVD881" s="2"/>
      <c r="WVE881" s="2"/>
      <c r="WVF881" s="2"/>
      <c r="WVG881" s="2"/>
      <c r="WVH881" s="2"/>
      <c r="WVI881" s="2"/>
      <c r="WVJ881" s="2"/>
      <c r="WVK881" s="2"/>
      <c r="WVL881" s="2"/>
      <c r="WVM881" s="2"/>
      <c r="WVN881" s="2"/>
      <c r="WVO881" s="2"/>
      <c r="WVP881" s="2"/>
      <c r="WVQ881" s="2"/>
      <c r="WVR881" s="2"/>
      <c r="WVS881" s="2"/>
      <c r="WVT881" s="2"/>
      <c r="WVU881" s="2"/>
      <c r="WVV881" s="2"/>
      <c r="WVW881" s="2"/>
      <c r="WVX881" s="2"/>
      <c r="WVY881" s="2"/>
      <c r="WVZ881" s="2"/>
      <c r="WWA881" s="2"/>
      <c r="WWB881" s="2"/>
      <c r="WWC881" s="2"/>
      <c r="WWD881" s="2"/>
    </row>
    <row r="882" spans="2:16150" s="1" customFormat="1">
      <c r="B882" s="2"/>
      <c r="C882" s="2"/>
      <c r="D882" s="2"/>
      <c r="M882" s="157"/>
      <c r="N882" s="157"/>
      <c r="O882" s="157"/>
      <c r="P882" s="157"/>
      <c r="Q882" s="157"/>
      <c r="R882" s="157"/>
      <c r="T882" s="389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  <c r="AAA882" s="2"/>
      <c r="AAB882" s="2"/>
      <c r="AAC882" s="2"/>
      <c r="AAD882" s="2"/>
      <c r="AAE882" s="2"/>
      <c r="AAF882" s="2"/>
      <c r="AAG882" s="2"/>
      <c r="AAH882" s="2"/>
      <c r="AAI882" s="2"/>
      <c r="AAJ882" s="2"/>
      <c r="AAK882" s="2"/>
      <c r="AAL882" s="2"/>
      <c r="AAM882" s="2"/>
      <c r="AAN882" s="2"/>
      <c r="AAO882" s="2"/>
      <c r="AAP882" s="2"/>
      <c r="AAQ882" s="2"/>
      <c r="AAR882" s="2"/>
      <c r="AAS882" s="2"/>
      <c r="AAT882" s="2"/>
      <c r="AAU882" s="2"/>
      <c r="AAV882" s="2"/>
      <c r="AAW882" s="2"/>
      <c r="AAX882" s="2"/>
      <c r="AAY882" s="2"/>
      <c r="AAZ882" s="2"/>
      <c r="ABA882" s="2"/>
      <c r="ABB882" s="2"/>
      <c r="ABC882" s="2"/>
      <c r="ABD882" s="2"/>
      <c r="ABE882" s="2"/>
      <c r="ABF882" s="2"/>
      <c r="ABG882" s="2"/>
      <c r="ABH882" s="2"/>
      <c r="ABI882" s="2"/>
      <c r="ABJ882" s="2"/>
      <c r="ABK882" s="2"/>
      <c r="ABL882" s="2"/>
      <c r="ABM882" s="2"/>
      <c r="ABN882" s="2"/>
      <c r="ABO882" s="2"/>
      <c r="ABP882" s="2"/>
      <c r="ABQ882" s="2"/>
      <c r="ABR882" s="2"/>
      <c r="ABS882" s="2"/>
      <c r="ABT882" s="2"/>
      <c r="ABU882" s="2"/>
      <c r="ABV882" s="2"/>
      <c r="ABW882" s="2"/>
      <c r="ABX882" s="2"/>
      <c r="ABY882" s="2"/>
      <c r="ABZ882" s="2"/>
      <c r="ACA882" s="2"/>
      <c r="ACB882" s="2"/>
      <c r="ACC882" s="2"/>
      <c r="ACD882" s="2"/>
      <c r="ACE882" s="2"/>
      <c r="ACF882" s="2"/>
      <c r="ACG882" s="2"/>
      <c r="ACH882" s="2"/>
      <c r="ACI882" s="2"/>
      <c r="ACJ882" s="2"/>
      <c r="ACK882" s="2"/>
      <c r="ACL882" s="2"/>
      <c r="ACM882" s="2"/>
      <c r="ACN882" s="2"/>
      <c r="ACO882" s="2"/>
      <c r="ACP882" s="2"/>
      <c r="ACQ882" s="2"/>
      <c r="ACR882" s="2"/>
      <c r="ACS882" s="2"/>
      <c r="ACT882" s="2"/>
      <c r="ACU882" s="2"/>
      <c r="ACV882" s="2"/>
      <c r="ACW882" s="2"/>
      <c r="ACX882" s="2"/>
      <c r="ACY882" s="2"/>
      <c r="ACZ882" s="2"/>
      <c r="ADA882" s="2"/>
      <c r="ADB882" s="2"/>
      <c r="ADC882" s="2"/>
      <c r="ADD882" s="2"/>
      <c r="ADE882" s="2"/>
      <c r="ADF882" s="2"/>
      <c r="ADG882" s="2"/>
      <c r="ADH882" s="2"/>
      <c r="ADI882" s="2"/>
      <c r="ADJ882" s="2"/>
      <c r="ADK882" s="2"/>
      <c r="ADL882" s="2"/>
      <c r="ADM882" s="2"/>
      <c r="ADN882" s="2"/>
      <c r="ADO882" s="2"/>
      <c r="ADP882" s="2"/>
      <c r="ADQ882" s="2"/>
      <c r="ADR882" s="2"/>
      <c r="ADS882" s="2"/>
      <c r="ADT882" s="2"/>
      <c r="ADU882" s="2"/>
      <c r="ADV882" s="2"/>
      <c r="ADW882" s="2"/>
      <c r="ADX882" s="2"/>
      <c r="ADY882" s="2"/>
      <c r="ADZ882" s="2"/>
      <c r="AEA882" s="2"/>
      <c r="AEB882" s="2"/>
      <c r="AEC882" s="2"/>
      <c r="AED882" s="2"/>
      <c r="AEE882" s="2"/>
      <c r="AEF882" s="2"/>
      <c r="AEG882" s="2"/>
      <c r="AEH882" s="2"/>
      <c r="AEI882" s="2"/>
      <c r="AEJ882" s="2"/>
      <c r="AEK882" s="2"/>
      <c r="AEL882" s="2"/>
      <c r="AEM882" s="2"/>
      <c r="AEN882" s="2"/>
      <c r="AEO882" s="2"/>
      <c r="AEP882" s="2"/>
      <c r="AEQ882" s="2"/>
      <c r="AER882" s="2"/>
      <c r="AES882" s="2"/>
      <c r="AET882" s="2"/>
      <c r="AEU882" s="2"/>
      <c r="AEV882" s="2"/>
      <c r="AEW882" s="2"/>
      <c r="AEX882" s="2"/>
      <c r="AEY882" s="2"/>
      <c r="AEZ882" s="2"/>
      <c r="AFA882" s="2"/>
      <c r="AFB882" s="2"/>
      <c r="AFC882" s="2"/>
      <c r="AFD882" s="2"/>
      <c r="AFE882" s="2"/>
      <c r="AFF882" s="2"/>
      <c r="AFG882" s="2"/>
      <c r="AFH882" s="2"/>
      <c r="AFI882" s="2"/>
      <c r="AFJ882" s="2"/>
      <c r="AFK882" s="2"/>
      <c r="AFL882" s="2"/>
      <c r="AFM882" s="2"/>
      <c r="AFN882" s="2"/>
      <c r="AFO882" s="2"/>
      <c r="AFP882" s="2"/>
      <c r="AFQ882" s="2"/>
      <c r="AFR882" s="2"/>
      <c r="AFS882" s="2"/>
      <c r="AFT882" s="2"/>
      <c r="AFU882" s="2"/>
      <c r="AFV882" s="2"/>
      <c r="AFW882" s="2"/>
      <c r="AFX882" s="2"/>
      <c r="AFY882" s="2"/>
      <c r="AFZ882" s="2"/>
      <c r="AGA882" s="2"/>
      <c r="AGB882" s="2"/>
      <c r="AGC882" s="2"/>
      <c r="AGD882" s="2"/>
      <c r="AGE882" s="2"/>
      <c r="AGF882" s="2"/>
      <c r="AGG882" s="2"/>
      <c r="AGH882" s="2"/>
      <c r="AGI882" s="2"/>
      <c r="AGJ882" s="2"/>
      <c r="AGK882" s="2"/>
      <c r="AGL882" s="2"/>
      <c r="AGM882" s="2"/>
      <c r="AGN882" s="2"/>
      <c r="AGO882" s="2"/>
      <c r="AGP882" s="2"/>
      <c r="AGQ882" s="2"/>
      <c r="AGR882" s="2"/>
      <c r="AGS882" s="2"/>
      <c r="AGT882" s="2"/>
      <c r="AGU882" s="2"/>
      <c r="AGV882" s="2"/>
      <c r="AGW882" s="2"/>
      <c r="AGX882" s="2"/>
      <c r="AGY882" s="2"/>
      <c r="AGZ882" s="2"/>
      <c r="AHA882" s="2"/>
      <c r="AHB882" s="2"/>
      <c r="AHC882" s="2"/>
      <c r="AHD882" s="2"/>
      <c r="AHE882" s="2"/>
      <c r="AHF882" s="2"/>
      <c r="AHG882" s="2"/>
      <c r="AHH882" s="2"/>
      <c r="AHI882" s="2"/>
      <c r="AHJ882" s="2"/>
      <c r="AHK882" s="2"/>
      <c r="AHL882" s="2"/>
      <c r="AHM882" s="2"/>
      <c r="AHN882" s="2"/>
      <c r="AHO882" s="2"/>
      <c r="AHP882" s="2"/>
      <c r="AHQ882" s="2"/>
      <c r="AHR882" s="2"/>
      <c r="AHS882" s="2"/>
      <c r="AHT882" s="2"/>
      <c r="AHU882" s="2"/>
      <c r="AHV882" s="2"/>
      <c r="AHW882" s="2"/>
      <c r="AHX882" s="2"/>
      <c r="AHY882" s="2"/>
      <c r="AHZ882" s="2"/>
      <c r="AIA882" s="2"/>
      <c r="AIB882" s="2"/>
      <c r="AIC882" s="2"/>
      <c r="AID882" s="2"/>
      <c r="AIE882" s="2"/>
      <c r="AIF882" s="2"/>
      <c r="AIG882" s="2"/>
      <c r="AIH882" s="2"/>
      <c r="AII882" s="2"/>
      <c r="AIJ882" s="2"/>
      <c r="AIK882" s="2"/>
      <c r="AIL882" s="2"/>
      <c r="AIM882" s="2"/>
      <c r="AIN882" s="2"/>
      <c r="AIO882" s="2"/>
      <c r="AIP882" s="2"/>
      <c r="AIQ882" s="2"/>
      <c r="AIR882" s="2"/>
      <c r="AIS882" s="2"/>
      <c r="AIT882" s="2"/>
      <c r="AIU882" s="2"/>
      <c r="AIV882" s="2"/>
      <c r="AIW882" s="2"/>
      <c r="AIX882" s="2"/>
      <c r="AIY882" s="2"/>
      <c r="AIZ882" s="2"/>
      <c r="AJA882" s="2"/>
      <c r="AJB882" s="2"/>
      <c r="AJC882" s="2"/>
      <c r="AJD882" s="2"/>
      <c r="AJE882" s="2"/>
      <c r="AJF882" s="2"/>
      <c r="AJG882" s="2"/>
      <c r="AJH882" s="2"/>
      <c r="AJI882" s="2"/>
      <c r="AJJ882" s="2"/>
      <c r="AJK882" s="2"/>
      <c r="AJL882" s="2"/>
      <c r="AJM882" s="2"/>
      <c r="AJN882" s="2"/>
      <c r="AJO882" s="2"/>
      <c r="AJP882" s="2"/>
      <c r="AJQ882" s="2"/>
      <c r="AJR882" s="2"/>
      <c r="AJS882" s="2"/>
      <c r="AJT882" s="2"/>
      <c r="AJU882" s="2"/>
      <c r="AJV882" s="2"/>
      <c r="AJW882" s="2"/>
      <c r="AJX882" s="2"/>
      <c r="AJY882" s="2"/>
      <c r="AJZ882" s="2"/>
      <c r="AKA882" s="2"/>
      <c r="AKB882" s="2"/>
      <c r="AKC882" s="2"/>
      <c r="AKD882" s="2"/>
      <c r="AKE882" s="2"/>
      <c r="AKF882" s="2"/>
      <c r="AKG882" s="2"/>
      <c r="AKH882" s="2"/>
      <c r="AKI882" s="2"/>
      <c r="AKJ882" s="2"/>
      <c r="AKK882" s="2"/>
      <c r="AKL882" s="2"/>
      <c r="AKM882" s="2"/>
      <c r="AKN882" s="2"/>
      <c r="AKO882" s="2"/>
      <c r="AKP882" s="2"/>
      <c r="AKQ882" s="2"/>
      <c r="AKR882" s="2"/>
      <c r="AKS882" s="2"/>
      <c r="AKT882" s="2"/>
      <c r="AKU882" s="2"/>
      <c r="AKV882" s="2"/>
      <c r="AKW882" s="2"/>
      <c r="AKX882" s="2"/>
      <c r="AKY882" s="2"/>
      <c r="AKZ882" s="2"/>
      <c r="ALA882" s="2"/>
      <c r="ALB882" s="2"/>
      <c r="ALC882" s="2"/>
      <c r="ALD882" s="2"/>
      <c r="ALE882" s="2"/>
      <c r="ALF882" s="2"/>
      <c r="ALG882" s="2"/>
      <c r="ALH882" s="2"/>
      <c r="ALI882" s="2"/>
      <c r="ALJ882" s="2"/>
      <c r="ALK882" s="2"/>
      <c r="ALL882" s="2"/>
      <c r="ALM882" s="2"/>
      <c r="ALN882" s="2"/>
      <c r="ALO882" s="2"/>
      <c r="ALP882" s="2"/>
      <c r="ALQ882" s="2"/>
      <c r="ALR882" s="2"/>
      <c r="ALS882" s="2"/>
      <c r="ALT882" s="2"/>
      <c r="ALU882" s="2"/>
      <c r="ALV882" s="2"/>
      <c r="ALW882" s="2"/>
      <c r="ALX882" s="2"/>
      <c r="ALY882" s="2"/>
      <c r="ALZ882" s="2"/>
      <c r="AMA882" s="2"/>
      <c r="AMB882" s="2"/>
      <c r="AMC882" s="2"/>
      <c r="AMD882" s="2"/>
      <c r="AME882" s="2"/>
      <c r="AMF882" s="2"/>
      <c r="AMG882" s="2"/>
      <c r="AMH882" s="2"/>
      <c r="AMI882" s="2"/>
      <c r="AMJ882" s="2"/>
      <c r="AMK882" s="2"/>
      <c r="AML882" s="2"/>
      <c r="AMM882" s="2"/>
      <c r="AMN882" s="2"/>
      <c r="AMO882" s="2"/>
      <c r="AMP882" s="2"/>
      <c r="AMQ882" s="2"/>
      <c r="AMR882" s="2"/>
      <c r="AMS882" s="2"/>
      <c r="AMT882" s="2"/>
      <c r="AMU882" s="2"/>
      <c r="AMV882" s="2"/>
      <c r="AMW882" s="2"/>
      <c r="AMX882" s="2"/>
      <c r="AMY882" s="2"/>
      <c r="AMZ882" s="2"/>
      <c r="ANA882" s="2"/>
      <c r="ANB882" s="2"/>
      <c r="ANC882" s="2"/>
      <c r="AND882" s="2"/>
      <c r="ANE882" s="2"/>
      <c r="ANF882" s="2"/>
      <c r="ANG882" s="2"/>
      <c r="ANH882" s="2"/>
      <c r="ANI882" s="2"/>
      <c r="ANJ882" s="2"/>
      <c r="ANK882" s="2"/>
      <c r="ANL882" s="2"/>
      <c r="ANM882" s="2"/>
      <c r="ANN882" s="2"/>
      <c r="ANO882" s="2"/>
      <c r="ANP882" s="2"/>
      <c r="ANQ882" s="2"/>
      <c r="ANR882" s="2"/>
      <c r="ANS882" s="2"/>
      <c r="ANT882" s="2"/>
      <c r="ANU882" s="2"/>
      <c r="ANV882" s="2"/>
      <c r="ANW882" s="2"/>
      <c r="ANX882" s="2"/>
      <c r="ANY882" s="2"/>
      <c r="ANZ882" s="2"/>
      <c r="AOA882" s="2"/>
      <c r="AOB882" s="2"/>
      <c r="AOC882" s="2"/>
      <c r="AOD882" s="2"/>
      <c r="AOE882" s="2"/>
      <c r="AOF882" s="2"/>
      <c r="AOG882" s="2"/>
      <c r="AOH882" s="2"/>
      <c r="AOI882" s="2"/>
      <c r="AOJ882" s="2"/>
      <c r="AOK882" s="2"/>
      <c r="AOL882" s="2"/>
      <c r="AOM882" s="2"/>
      <c r="AON882" s="2"/>
      <c r="AOO882" s="2"/>
      <c r="AOP882" s="2"/>
      <c r="AOQ882" s="2"/>
      <c r="AOR882" s="2"/>
      <c r="AOS882" s="2"/>
      <c r="AOT882" s="2"/>
      <c r="AOU882" s="2"/>
      <c r="AOV882" s="2"/>
      <c r="AOW882" s="2"/>
      <c r="AOX882" s="2"/>
      <c r="AOY882" s="2"/>
      <c r="AOZ882" s="2"/>
      <c r="APA882" s="2"/>
      <c r="APB882" s="2"/>
      <c r="APC882" s="2"/>
      <c r="APD882" s="2"/>
      <c r="APE882" s="2"/>
      <c r="APF882" s="2"/>
      <c r="APG882" s="2"/>
      <c r="APH882" s="2"/>
      <c r="API882" s="2"/>
      <c r="APJ882" s="2"/>
      <c r="APK882" s="2"/>
      <c r="APL882" s="2"/>
      <c r="APM882" s="2"/>
      <c r="APN882" s="2"/>
      <c r="APO882" s="2"/>
      <c r="APP882" s="2"/>
      <c r="APQ882" s="2"/>
      <c r="APR882" s="2"/>
      <c r="APS882" s="2"/>
      <c r="APT882" s="2"/>
      <c r="APU882" s="2"/>
      <c r="APV882" s="2"/>
      <c r="APW882" s="2"/>
      <c r="APX882" s="2"/>
      <c r="APY882" s="2"/>
      <c r="APZ882" s="2"/>
      <c r="AQA882" s="2"/>
      <c r="AQB882" s="2"/>
      <c r="AQC882" s="2"/>
      <c r="AQD882" s="2"/>
      <c r="AQE882" s="2"/>
      <c r="AQF882" s="2"/>
      <c r="AQG882" s="2"/>
      <c r="AQH882" s="2"/>
      <c r="AQI882" s="2"/>
      <c r="AQJ882" s="2"/>
      <c r="AQK882" s="2"/>
      <c r="AQL882" s="2"/>
      <c r="AQM882" s="2"/>
      <c r="AQN882" s="2"/>
      <c r="AQO882" s="2"/>
      <c r="AQP882" s="2"/>
      <c r="AQQ882" s="2"/>
      <c r="AQR882" s="2"/>
      <c r="AQS882" s="2"/>
      <c r="AQT882" s="2"/>
      <c r="AQU882" s="2"/>
      <c r="AQV882" s="2"/>
      <c r="AQW882" s="2"/>
      <c r="AQX882" s="2"/>
      <c r="AQY882" s="2"/>
      <c r="AQZ882" s="2"/>
      <c r="ARA882" s="2"/>
      <c r="ARB882" s="2"/>
      <c r="ARC882" s="2"/>
      <c r="ARD882" s="2"/>
      <c r="ARE882" s="2"/>
      <c r="ARF882" s="2"/>
      <c r="ARG882" s="2"/>
      <c r="ARH882" s="2"/>
      <c r="ARI882" s="2"/>
      <c r="ARJ882" s="2"/>
      <c r="ARK882" s="2"/>
      <c r="ARL882" s="2"/>
      <c r="ARM882" s="2"/>
      <c r="ARN882" s="2"/>
      <c r="ARO882" s="2"/>
      <c r="ARP882" s="2"/>
      <c r="ARQ882" s="2"/>
      <c r="ARR882" s="2"/>
      <c r="ARS882" s="2"/>
      <c r="ART882" s="2"/>
      <c r="ARU882" s="2"/>
      <c r="ARV882" s="2"/>
      <c r="ARW882" s="2"/>
      <c r="ARX882" s="2"/>
      <c r="ARY882" s="2"/>
      <c r="ARZ882" s="2"/>
      <c r="ASA882" s="2"/>
      <c r="ASB882" s="2"/>
      <c r="ASC882" s="2"/>
      <c r="ASD882" s="2"/>
      <c r="ASE882" s="2"/>
      <c r="ASF882" s="2"/>
      <c r="ASG882" s="2"/>
      <c r="ASH882" s="2"/>
      <c r="ASI882" s="2"/>
      <c r="ASJ882" s="2"/>
      <c r="ASK882" s="2"/>
      <c r="ASL882" s="2"/>
      <c r="ASM882" s="2"/>
      <c r="ASN882" s="2"/>
      <c r="ASO882" s="2"/>
      <c r="ASP882" s="2"/>
      <c r="ASQ882" s="2"/>
      <c r="ASR882" s="2"/>
      <c r="ASS882" s="2"/>
      <c r="AST882" s="2"/>
      <c r="ASU882" s="2"/>
      <c r="ASV882" s="2"/>
      <c r="ASW882" s="2"/>
      <c r="ASX882" s="2"/>
      <c r="ASY882" s="2"/>
      <c r="ASZ882" s="2"/>
      <c r="ATA882" s="2"/>
      <c r="ATB882" s="2"/>
      <c r="ATC882" s="2"/>
      <c r="ATD882" s="2"/>
      <c r="ATE882" s="2"/>
      <c r="ATF882" s="2"/>
      <c r="ATG882" s="2"/>
      <c r="ATH882" s="2"/>
      <c r="ATI882" s="2"/>
      <c r="ATJ882" s="2"/>
      <c r="ATK882" s="2"/>
      <c r="ATL882" s="2"/>
      <c r="ATM882" s="2"/>
      <c r="ATN882" s="2"/>
      <c r="ATO882" s="2"/>
      <c r="ATP882" s="2"/>
      <c r="ATQ882" s="2"/>
      <c r="ATR882" s="2"/>
      <c r="ATS882" s="2"/>
      <c r="ATT882" s="2"/>
      <c r="ATU882" s="2"/>
      <c r="ATV882" s="2"/>
      <c r="ATW882" s="2"/>
      <c r="ATX882" s="2"/>
      <c r="ATY882" s="2"/>
      <c r="ATZ882" s="2"/>
      <c r="AUA882" s="2"/>
      <c r="AUB882" s="2"/>
      <c r="AUC882" s="2"/>
      <c r="AUD882" s="2"/>
      <c r="AUE882" s="2"/>
      <c r="AUF882" s="2"/>
      <c r="AUG882" s="2"/>
      <c r="AUH882" s="2"/>
      <c r="AUI882" s="2"/>
      <c r="AUJ882" s="2"/>
      <c r="AUK882" s="2"/>
      <c r="AUL882" s="2"/>
      <c r="AUM882" s="2"/>
      <c r="AUN882" s="2"/>
      <c r="AUO882" s="2"/>
      <c r="AUP882" s="2"/>
      <c r="AUQ882" s="2"/>
      <c r="AUR882" s="2"/>
      <c r="AUS882" s="2"/>
      <c r="AUT882" s="2"/>
      <c r="AUU882" s="2"/>
      <c r="AUV882" s="2"/>
      <c r="AUW882" s="2"/>
      <c r="AUX882" s="2"/>
      <c r="AUY882" s="2"/>
      <c r="AUZ882" s="2"/>
      <c r="AVA882" s="2"/>
      <c r="AVB882" s="2"/>
      <c r="AVC882" s="2"/>
      <c r="AVD882" s="2"/>
      <c r="AVE882" s="2"/>
      <c r="AVF882" s="2"/>
      <c r="AVG882" s="2"/>
      <c r="AVH882" s="2"/>
      <c r="AVI882" s="2"/>
      <c r="AVJ882" s="2"/>
      <c r="AVK882" s="2"/>
      <c r="AVL882" s="2"/>
      <c r="AVM882" s="2"/>
      <c r="AVN882" s="2"/>
      <c r="AVO882" s="2"/>
      <c r="AVP882" s="2"/>
      <c r="AVQ882" s="2"/>
      <c r="AVR882" s="2"/>
      <c r="AVS882" s="2"/>
      <c r="AVT882" s="2"/>
      <c r="AVU882" s="2"/>
      <c r="AVV882" s="2"/>
      <c r="AVW882" s="2"/>
      <c r="AVX882" s="2"/>
      <c r="AVY882" s="2"/>
      <c r="AVZ882" s="2"/>
      <c r="AWA882" s="2"/>
      <c r="AWB882" s="2"/>
      <c r="AWC882" s="2"/>
      <c r="AWD882" s="2"/>
      <c r="AWE882" s="2"/>
      <c r="AWF882" s="2"/>
      <c r="AWG882" s="2"/>
      <c r="AWH882" s="2"/>
      <c r="AWI882" s="2"/>
      <c r="AWJ882" s="2"/>
      <c r="AWK882" s="2"/>
      <c r="AWL882" s="2"/>
      <c r="AWM882" s="2"/>
      <c r="AWN882" s="2"/>
      <c r="AWO882" s="2"/>
      <c r="AWP882" s="2"/>
      <c r="AWQ882" s="2"/>
      <c r="AWR882" s="2"/>
      <c r="AWS882" s="2"/>
      <c r="AWT882" s="2"/>
      <c r="AWU882" s="2"/>
      <c r="AWV882" s="2"/>
      <c r="AWW882" s="2"/>
      <c r="AWX882" s="2"/>
      <c r="AWY882" s="2"/>
      <c r="AWZ882" s="2"/>
      <c r="AXA882" s="2"/>
      <c r="AXB882" s="2"/>
      <c r="AXC882" s="2"/>
      <c r="AXD882" s="2"/>
      <c r="AXE882" s="2"/>
      <c r="AXF882" s="2"/>
      <c r="AXG882" s="2"/>
      <c r="AXH882" s="2"/>
      <c r="AXI882" s="2"/>
      <c r="AXJ882" s="2"/>
      <c r="AXK882" s="2"/>
      <c r="AXL882" s="2"/>
      <c r="AXM882" s="2"/>
      <c r="AXN882" s="2"/>
      <c r="AXO882" s="2"/>
      <c r="AXP882" s="2"/>
      <c r="AXQ882" s="2"/>
      <c r="AXR882" s="2"/>
      <c r="AXS882" s="2"/>
      <c r="AXT882" s="2"/>
      <c r="AXU882" s="2"/>
      <c r="AXV882" s="2"/>
      <c r="AXW882" s="2"/>
      <c r="AXX882" s="2"/>
      <c r="AXY882" s="2"/>
      <c r="AXZ882" s="2"/>
      <c r="AYA882" s="2"/>
      <c r="AYB882" s="2"/>
      <c r="AYC882" s="2"/>
      <c r="AYD882" s="2"/>
      <c r="AYE882" s="2"/>
      <c r="AYF882" s="2"/>
      <c r="AYG882" s="2"/>
      <c r="AYH882" s="2"/>
      <c r="AYI882" s="2"/>
      <c r="AYJ882" s="2"/>
      <c r="AYK882" s="2"/>
      <c r="AYL882" s="2"/>
      <c r="AYM882" s="2"/>
      <c r="AYN882" s="2"/>
      <c r="AYO882" s="2"/>
      <c r="AYP882" s="2"/>
      <c r="AYQ882" s="2"/>
      <c r="AYR882" s="2"/>
      <c r="AYS882" s="2"/>
      <c r="AYT882" s="2"/>
      <c r="AYU882" s="2"/>
      <c r="AYV882" s="2"/>
      <c r="AYW882" s="2"/>
      <c r="AYX882" s="2"/>
      <c r="AYY882" s="2"/>
      <c r="AYZ882" s="2"/>
      <c r="AZA882" s="2"/>
      <c r="AZB882" s="2"/>
      <c r="AZC882" s="2"/>
      <c r="AZD882" s="2"/>
      <c r="AZE882" s="2"/>
      <c r="AZF882" s="2"/>
      <c r="AZG882" s="2"/>
      <c r="AZH882" s="2"/>
      <c r="AZI882" s="2"/>
      <c r="AZJ882" s="2"/>
      <c r="AZK882" s="2"/>
      <c r="AZL882" s="2"/>
      <c r="AZM882" s="2"/>
      <c r="AZN882" s="2"/>
      <c r="AZO882" s="2"/>
      <c r="AZP882" s="2"/>
      <c r="AZQ882" s="2"/>
      <c r="AZR882" s="2"/>
      <c r="AZS882" s="2"/>
      <c r="AZT882" s="2"/>
      <c r="AZU882" s="2"/>
      <c r="AZV882" s="2"/>
      <c r="AZW882" s="2"/>
      <c r="AZX882" s="2"/>
      <c r="AZY882" s="2"/>
      <c r="AZZ882" s="2"/>
      <c r="BAA882" s="2"/>
      <c r="BAB882" s="2"/>
      <c r="BAC882" s="2"/>
      <c r="BAD882" s="2"/>
      <c r="BAE882" s="2"/>
      <c r="BAF882" s="2"/>
      <c r="BAG882" s="2"/>
      <c r="BAH882" s="2"/>
      <c r="BAI882" s="2"/>
      <c r="BAJ882" s="2"/>
      <c r="BAK882" s="2"/>
      <c r="BAL882" s="2"/>
      <c r="BAM882" s="2"/>
      <c r="BAN882" s="2"/>
      <c r="BAO882" s="2"/>
      <c r="BAP882" s="2"/>
      <c r="BAQ882" s="2"/>
      <c r="BAR882" s="2"/>
      <c r="BAS882" s="2"/>
      <c r="BAT882" s="2"/>
      <c r="BAU882" s="2"/>
      <c r="BAV882" s="2"/>
      <c r="BAW882" s="2"/>
      <c r="BAX882" s="2"/>
      <c r="BAY882" s="2"/>
      <c r="BAZ882" s="2"/>
      <c r="BBA882" s="2"/>
      <c r="BBB882" s="2"/>
      <c r="BBC882" s="2"/>
      <c r="BBD882" s="2"/>
      <c r="BBE882" s="2"/>
      <c r="BBF882" s="2"/>
      <c r="BBG882" s="2"/>
      <c r="BBH882" s="2"/>
      <c r="BBI882" s="2"/>
      <c r="BBJ882" s="2"/>
      <c r="BBK882" s="2"/>
      <c r="BBL882" s="2"/>
      <c r="BBM882" s="2"/>
      <c r="BBN882" s="2"/>
      <c r="BBO882" s="2"/>
      <c r="BBP882" s="2"/>
      <c r="BBQ882" s="2"/>
      <c r="BBR882" s="2"/>
      <c r="BBS882" s="2"/>
      <c r="BBT882" s="2"/>
      <c r="BBU882" s="2"/>
      <c r="BBV882" s="2"/>
      <c r="BBW882" s="2"/>
      <c r="BBX882" s="2"/>
      <c r="BBY882" s="2"/>
      <c r="BBZ882" s="2"/>
      <c r="BCA882" s="2"/>
      <c r="BCB882" s="2"/>
      <c r="BCC882" s="2"/>
      <c r="BCD882" s="2"/>
      <c r="BCE882" s="2"/>
      <c r="BCF882" s="2"/>
      <c r="BCG882" s="2"/>
      <c r="BCH882" s="2"/>
      <c r="BCI882" s="2"/>
      <c r="BCJ882" s="2"/>
      <c r="BCK882" s="2"/>
      <c r="BCL882" s="2"/>
      <c r="BCM882" s="2"/>
      <c r="BCN882" s="2"/>
      <c r="BCO882" s="2"/>
      <c r="BCP882" s="2"/>
      <c r="BCQ882" s="2"/>
      <c r="BCR882" s="2"/>
      <c r="BCS882" s="2"/>
      <c r="BCT882" s="2"/>
      <c r="BCU882" s="2"/>
      <c r="BCV882" s="2"/>
      <c r="BCW882" s="2"/>
      <c r="BCX882" s="2"/>
      <c r="BCY882" s="2"/>
      <c r="BCZ882" s="2"/>
      <c r="BDA882" s="2"/>
      <c r="BDB882" s="2"/>
      <c r="BDC882" s="2"/>
      <c r="BDD882" s="2"/>
      <c r="BDE882" s="2"/>
      <c r="BDF882" s="2"/>
      <c r="BDG882" s="2"/>
      <c r="BDH882" s="2"/>
      <c r="BDI882" s="2"/>
      <c r="BDJ882" s="2"/>
      <c r="BDK882" s="2"/>
      <c r="BDL882" s="2"/>
      <c r="BDM882" s="2"/>
      <c r="BDN882" s="2"/>
      <c r="BDO882" s="2"/>
      <c r="BDP882" s="2"/>
      <c r="BDQ882" s="2"/>
      <c r="BDR882" s="2"/>
      <c r="BDS882" s="2"/>
      <c r="BDT882" s="2"/>
      <c r="BDU882" s="2"/>
      <c r="BDV882" s="2"/>
      <c r="BDW882" s="2"/>
      <c r="BDX882" s="2"/>
      <c r="BDY882" s="2"/>
      <c r="BDZ882" s="2"/>
      <c r="BEA882" s="2"/>
      <c r="BEB882" s="2"/>
      <c r="BEC882" s="2"/>
      <c r="BED882" s="2"/>
      <c r="BEE882" s="2"/>
      <c r="BEF882" s="2"/>
      <c r="BEG882" s="2"/>
      <c r="BEH882" s="2"/>
      <c r="BEI882" s="2"/>
      <c r="BEJ882" s="2"/>
      <c r="BEK882" s="2"/>
      <c r="BEL882" s="2"/>
      <c r="BEM882" s="2"/>
      <c r="BEN882" s="2"/>
      <c r="BEO882" s="2"/>
      <c r="BEP882" s="2"/>
      <c r="BEQ882" s="2"/>
      <c r="BER882" s="2"/>
      <c r="BES882" s="2"/>
      <c r="BET882" s="2"/>
      <c r="BEU882" s="2"/>
      <c r="BEV882" s="2"/>
      <c r="BEW882" s="2"/>
      <c r="BEX882" s="2"/>
      <c r="BEY882" s="2"/>
      <c r="BEZ882" s="2"/>
      <c r="BFA882" s="2"/>
      <c r="BFB882" s="2"/>
      <c r="BFC882" s="2"/>
      <c r="BFD882" s="2"/>
      <c r="BFE882" s="2"/>
      <c r="BFF882" s="2"/>
      <c r="BFG882" s="2"/>
      <c r="BFH882" s="2"/>
      <c r="BFI882" s="2"/>
      <c r="BFJ882" s="2"/>
      <c r="BFK882" s="2"/>
      <c r="BFL882" s="2"/>
      <c r="BFM882" s="2"/>
      <c r="BFN882" s="2"/>
      <c r="BFO882" s="2"/>
      <c r="BFP882" s="2"/>
      <c r="BFQ882" s="2"/>
      <c r="BFR882" s="2"/>
      <c r="BFS882" s="2"/>
      <c r="BFT882" s="2"/>
      <c r="BFU882" s="2"/>
      <c r="BFV882" s="2"/>
      <c r="BFW882" s="2"/>
      <c r="BFX882" s="2"/>
      <c r="BFY882" s="2"/>
      <c r="BFZ882" s="2"/>
      <c r="BGA882" s="2"/>
      <c r="BGB882" s="2"/>
      <c r="BGC882" s="2"/>
      <c r="BGD882" s="2"/>
      <c r="BGE882" s="2"/>
      <c r="BGF882" s="2"/>
      <c r="BGG882" s="2"/>
      <c r="BGH882" s="2"/>
      <c r="BGI882" s="2"/>
      <c r="BGJ882" s="2"/>
      <c r="BGK882" s="2"/>
      <c r="BGL882" s="2"/>
      <c r="BGM882" s="2"/>
      <c r="BGN882" s="2"/>
      <c r="BGO882" s="2"/>
      <c r="BGP882" s="2"/>
      <c r="BGQ882" s="2"/>
      <c r="BGR882" s="2"/>
      <c r="BGS882" s="2"/>
      <c r="BGT882" s="2"/>
      <c r="BGU882" s="2"/>
      <c r="BGV882" s="2"/>
      <c r="BGW882" s="2"/>
      <c r="BGX882" s="2"/>
      <c r="BGY882" s="2"/>
      <c r="BGZ882" s="2"/>
      <c r="BHA882" s="2"/>
      <c r="BHB882" s="2"/>
      <c r="BHC882" s="2"/>
      <c r="BHD882" s="2"/>
      <c r="BHE882" s="2"/>
      <c r="BHF882" s="2"/>
      <c r="BHG882" s="2"/>
      <c r="BHH882" s="2"/>
      <c r="BHI882" s="2"/>
      <c r="BHJ882" s="2"/>
      <c r="BHK882" s="2"/>
      <c r="BHL882" s="2"/>
      <c r="BHM882" s="2"/>
      <c r="BHN882" s="2"/>
      <c r="BHO882" s="2"/>
      <c r="BHP882" s="2"/>
      <c r="BHQ882" s="2"/>
      <c r="BHR882" s="2"/>
      <c r="BHS882" s="2"/>
      <c r="BHT882" s="2"/>
      <c r="BHU882" s="2"/>
      <c r="BHV882" s="2"/>
      <c r="BHW882" s="2"/>
      <c r="BHX882" s="2"/>
      <c r="BHY882" s="2"/>
      <c r="BHZ882" s="2"/>
      <c r="BIA882" s="2"/>
      <c r="BIB882" s="2"/>
      <c r="BIC882" s="2"/>
      <c r="BID882" s="2"/>
      <c r="BIE882" s="2"/>
      <c r="BIF882" s="2"/>
      <c r="BIG882" s="2"/>
      <c r="BIH882" s="2"/>
      <c r="BII882" s="2"/>
      <c r="BIJ882" s="2"/>
      <c r="BIK882" s="2"/>
      <c r="BIL882" s="2"/>
      <c r="BIM882" s="2"/>
      <c r="BIN882" s="2"/>
      <c r="BIO882" s="2"/>
      <c r="BIP882" s="2"/>
      <c r="BIQ882" s="2"/>
      <c r="BIR882" s="2"/>
      <c r="BIS882" s="2"/>
      <c r="BIT882" s="2"/>
      <c r="BIU882" s="2"/>
      <c r="BIV882" s="2"/>
      <c r="BIW882" s="2"/>
      <c r="BIX882" s="2"/>
      <c r="BIY882" s="2"/>
      <c r="BIZ882" s="2"/>
      <c r="BJA882" s="2"/>
      <c r="BJB882" s="2"/>
      <c r="BJC882" s="2"/>
      <c r="BJD882" s="2"/>
      <c r="BJE882" s="2"/>
      <c r="BJF882" s="2"/>
      <c r="BJG882" s="2"/>
      <c r="BJH882" s="2"/>
      <c r="BJI882" s="2"/>
      <c r="BJJ882" s="2"/>
      <c r="BJK882" s="2"/>
      <c r="BJL882" s="2"/>
      <c r="BJM882" s="2"/>
      <c r="BJN882" s="2"/>
      <c r="BJO882" s="2"/>
      <c r="BJP882" s="2"/>
      <c r="BJQ882" s="2"/>
      <c r="BJR882" s="2"/>
      <c r="BJS882" s="2"/>
      <c r="BJT882" s="2"/>
      <c r="BJU882" s="2"/>
      <c r="BJV882" s="2"/>
      <c r="BJW882" s="2"/>
      <c r="BJX882" s="2"/>
      <c r="BJY882" s="2"/>
      <c r="BJZ882" s="2"/>
      <c r="BKA882" s="2"/>
      <c r="BKB882" s="2"/>
      <c r="BKC882" s="2"/>
      <c r="BKD882" s="2"/>
      <c r="BKE882" s="2"/>
      <c r="BKF882" s="2"/>
      <c r="BKG882" s="2"/>
      <c r="BKH882" s="2"/>
      <c r="BKI882" s="2"/>
      <c r="BKJ882" s="2"/>
      <c r="BKK882" s="2"/>
      <c r="BKL882" s="2"/>
      <c r="BKM882" s="2"/>
      <c r="BKN882" s="2"/>
      <c r="BKO882" s="2"/>
      <c r="BKP882" s="2"/>
      <c r="BKQ882" s="2"/>
      <c r="BKR882" s="2"/>
      <c r="BKS882" s="2"/>
      <c r="BKT882" s="2"/>
      <c r="BKU882" s="2"/>
      <c r="BKV882" s="2"/>
      <c r="BKW882" s="2"/>
      <c r="BKX882" s="2"/>
      <c r="BKY882" s="2"/>
      <c r="BKZ882" s="2"/>
      <c r="BLA882" s="2"/>
      <c r="BLB882" s="2"/>
      <c r="BLC882" s="2"/>
      <c r="BLD882" s="2"/>
      <c r="BLE882" s="2"/>
      <c r="BLF882" s="2"/>
      <c r="BLG882" s="2"/>
      <c r="BLH882" s="2"/>
      <c r="BLI882" s="2"/>
      <c r="BLJ882" s="2"/>
      <c r="BLK882" s="2"/>
      <c r="BLL882" s="2"/>
      <c r="BLM882" s="2"/>
      <c r="BLN882" s="2"/>
      <c r="BLO882" s="2"/>
      <c r="BLP882" s="2"/>
      <c r="BLQ882" s="2"/>
      <c r="BLR882" s="2"/>
      <c r="BLS882" s="2"/>
      <c r="BLT882" s="2"/>
      <c r="BLU882" s="2"/>
      <c r="BLV882" s="2"/>
      <c r="BLW882" s="2"/>
      <c r="BLX882" s="2"/>
      <c r="BLY882" s="2"/>
      <c r="BLZ882" s="2"/>
      <c r="BMA882" s="2"/>
      <c r="BMB882" s="2"/>
      <c r="BMC882" s="2"/>
      <c r="BMD882" s="2"/>
      <c r="BME882" s="2"/>
      <c r="BMF882" s="2"/>
      <c r="BMG882" s="2"/>
      <c r="BMH882" s="2"/>
      <c r="BMI882" s="2"/>
      <c r="BMJ882" s="2"/>
      <c r="BMK882" s="2"/>
      <c r="BML882" s="2"/>
      <c r="BMM882" s="2"/>
      <c r="BMN882" s="2"/>
      <c r="BMO882" s="2"/>
      <c r="BMP882" s="2"/>
      <c r="BMQ882" s="2"/>
      <c r="BMR882" s="2"/>
      <c r="BMS882" s="2"/>
      <c r="BMT882" s="2"/>
      <c r="BMU882" s="2"/>
      <c r="BMV882" s="2"/>
      <c r="BMW882" s="2"/>
      <c r="BMX882" s="2"/>
      <c r="BMY882" s="2"/>
      <c r="BMZ882" s="2"/>
      <c r="BNA882" s="2"/>
      <c r="BNB882" s="2"/>
      <c r="BNC882" s="2"/>
      <c r="BND882" s="2"/>
      <c r="BNE882" s="2"/>
      <c r="BNF882" s="2"/>
      <c r="BNG882" s="2"/>
      <c r="BNH882" s="2"/>
      <c r="BNI882" s="2"/>
      <c r="BNJ882" s="2"/>
      <c r="BNK882" s="2"/>
      <c r="BNL882" s="2"/>
      <c r="BNM882" s="2"/>
      <c r="BNN882" s="2"/>
      <c r="BNO882" s="2"/>
      <c r="BNP882" s="2"/>
      <c r="BNQ882" s="2"/>
      <c r="BNR882" s="2"/>
      <c r="BNS882" s="2"/>
      <c r="BNT882" s="2"/>
      <c r="BNU882" s="2"/>
      <c r="BNV882" s="2"/>
      <c r="BNW882" s="2"/>
      <c r="BNX882" s="2"/>
      <c r="BNY882" s="2"/>
      <c r="BNZ882" s="2"/>
      <c r="BOA882" s="2"/>
      <c r="BOB882" s="2"/>
      <c r="BOC882" s="2"/>
      <c r="BOD882" s="2"/>
      <c r="BOE882" s="2"/>
      <c r="BOF882" s="2"/>
      <c r="BOG882" s="2"/>
      <c r="BOH882" s="2"/>
      <c r="BOI882" s="2"/>
      <c r="BOJ882" s="2"/>
      <c r="BOK882" s="2"/>
      <c r="BOL882" s="2"/>
      <c r="BOM882" s="2"/>
      <c r="BON882" s="2"/>
      <c r="BOO882" s="2"/>
      <c r="BOP882" s="2"/>
      <c r="BOQ882" s="2"/>
      <c r="BOR882" s="2"/>
      <c r="BOS882" s="2"/>
      <c r="BOT882" s="2"/>
      <c r="BOU882" s="2"/>
      <c r="BOV882" s="2"/>
      <c r="BOW882" s="2"/>
      <c r="BOX882" s="2"/>
      <c r="BOY882" s="2"/>
      <c r="BOZ882" s="2"/>
      <c r="BPA882" s="2"/>
      <c r="BPB882" s="2"/>
      <c r="BPC882" s="2"/>
      <c r="BPD882" s="2"/>
      <c r="BPE882" s="2"/>
      <c r="BPF882" s="2"/>
      <c r="BPG882" s="2"/>
      <c r="BPH882" s="2"/>
      <c r="BPI882" s="2"/>
      <c r="BPJ882" s="2"/>
      <c r="BPK882" s="2"/>
      <c r="BPL882" s="2"/>
      <c r="BPM882" s="2"/>
      <c r="BPN882" s="2"/>
      <c r="BPO882" s="2"/>
      <c r="BPP882" s="2"/>
      <c r="BPQ882" s="2"/>
      <c r="BPR882" s="2"/>
      <c r="BPS882" s="2"/>
      <c r="BPT882" s="2"/>
      <c r="BPU882" s="2"/>
      <c r="BPV882" s="2"/>
      <c r="BPW882" s="2"/>
      <c r="BPX882" s="2"/>
      <c r="BPY882" s="2"/>
      <c r="BPZ882" s="2"/>
      <c r="BQA882" s="2"/>
      <c r="BQB882" s="2"/>
      <c r="BQC882" s="2"/>
      <c r="BQD882" s="2"/>
      <c r="BQE882" s="2"/>
      <c r="BQF882" s="2"/>
      <c r="BQG882" s="2"/>
      <c r="BQH882" s="2"/>
      <c r="BQI882" s="2"/>
      <c r="BQJ882" s="2"/>
      <c r="BQK882" s="2"/>
      <c r="BQL882" s="2"/>
      <c r="BQM882" s="2"/>
      <c r="BQN882" s="2"/>
      <c r="BQO882" s="2"/>
      <c r="BQP882" s="2"/>
      <c r="BQQ882" s="2"/>
      <c r="BQR882" s="2"/>
      <c r="BQS882" s="2"/>
      <c r="BQT882" s="2"/>
      <c r="BQU882" s="2"/>
      <c r="BQV882" s="2"/>
      <c r="BQW882" s="2"/>
      <c r="BQX882" s="2"/>
      <c r="BQY882" s="2"/>
      <c r="BQZ882" s="2"/>
      <c r="BRA882" s="2"/>
      <c r="BRB882" s="2"/>
      <c r="BRC882" s="2"/>
      <c r="BRD882" s="2"/>
      <c r="BRE882" s="2"/>
      <c r="BRF882" s="2"/>
      <c r="BRG882" s="2"/>
      <c r="BRH882" s="2"/>
      <c r="BRI882" s="2"/>
      <c r="BRJ882" s="2"/>
      <c r="BRK882" s="2"/>
      <c r="BRL882" s="2"/>
      <c r="BRM882" s="2"/>
      <c r="BRN882" s="2"/>
      <c r="BRO882" s="2"/>
      <c r="BRP882" s="2"/>
      <c r="BRQ882" s="2"/>
      <c r="BRR882" s="2"/>
      <c r="BRS882" s="2"/>
      <c r="BRT882" s="2"/>
      <c r="BRU882" s="2"/>
      <c r="BRV882" s="2"/>
      <c r="BRW882" s="2"/>
      <c r="BRX882" s="2"/>
      <c r="BRY882" s="2"/>
      <c r="BRZ882" s="2"/>
      <c r="BSA882" s="2"/>
      <c r="BSB882" s="2"/>
      <c r="BSC882" s="2"/>
      <c r="BSD882" s="2"/>
      <c r="BSE882" s="2"/>
      <c r="BSF882" s="2"/>
      <c r="BSG882" s="2"/>
      <c r="BSH882" s="2"/>
      <c r="BSI882" s="2"/>
      <c r="BSJ882" s="2"/>
      <c r="BSK882" s="2"/>
      <c r="BSL882" s="2"/>
      <c r="BSM882" s="2"/>
      <c r="BSN882" s="2"/>
      <c r="BSO882" s="2"/>
      <c r="BSP882" s="2"/>
      <c r="BSQ882" s="2"/>
      <c r="BSR882" s="2"/>
      <c r="BSS882" s="2"/>
      <c r="BST882" s="2"/>
      <c r="BSU882" s="2"/>
      <c r="BSV882" s="2"/>
      <c r="BSW882" s="2"/>
      <c r="BSX882" s="2"/>
      <c r="BSY882" s="2"/>
      <c r="BSZ882" s="2"/>
      <c r="BTA882" s="2"/>
      <c r="BTB882" s="2"/>
      <c r="BTC882" s="2"/>
      <c r="BTD882" s="2"/>
      <c r="BTE882" s="2"/>
      <c r="BTF882" s="2"/>
      <c r="BTG882" s="2"/>
      <c r="BTH882" s="2"/>
      <c r="BTI882" s="2"/>
      <c r="BTJ882" s="2"/>
      <c r="BTK882" s="2"/>
      <c r="BTL882" s="2"/>
      <c r="BTM882" s="2"/>
      <c r="BTN882" s="2"/>
      <c r="BTO882" s="2"/>
      <c r="BTP882" s="2"/>
      <c r="BTQ882" s="2"/>
      <c r="BTR882" s="2"/>
      <c r="BTS882" s="2"/>
      <c r="BTT882" s="2"/>
      <c r="BTU882" s="2"/>
      <c r="BTV882" s="2"/>
      <c r="BTW882" s="2"/>
      <c r="BTX882" s="2"/>
      <c r="BTY882" s="2"/>
      <c r="BTZ882" s="2"/>
      <c r="BUA882" s="2"/>
      <c r="BUB882" s="2"/>
      <c r="BUC882" s="2"/>
      <c r="BUD882" s="2"/>
      <c r="BUE882" s="2"/>
      <c r="BUF882" s="2"/>
      <c r="BUG882" s="2"/>
      <c r="BUH882" s="2"/>
      <c r="BUI882" s="2"/>
      <c r="BUJ882" s="2"/>
      <c r="BUK882" s="2"/>
      <c r="BUL882" s="2"/>
      <c r="BUM882" s="2"/>
      <c r="BUN882" s="2"/>
      <c r="BUO882" s="2"/>
      <c r="BUP882" s="2"/>
      <c r="BUQ882" s="2"/>
      <c r="BUR882" s="2"/>
      <c r="BUS882" s="2"/>
      <c r="BUT882" s="2"/>
      <c r="BUU882" s="2"/>
      <c r="BUV882" s="2"/>
      <c r="BUW882" s="2"/>
      <c r="BUX882" s="2"/>
      <c r="BUY882" s="2"/>
      <c r="BUZ882" s="2"/>
      <c r="BVA882" s="2"/>
      <c r="BVB882" s="2"/>
      <c r="BVC882" s="2"/>
      <c r="BVD882" s="2"/>
      <c r="BVE882" s="2"/>
      <c r="BVF882" s="2"/>
      <c r="BVG882" s="2"/>
      <c r="BVH882" s="2"/>
      <c r="BVI882" s="2"/>
      <c r="BVJ882" s="2"/>
      <c r="BVK882" s="2"/>
      <c r="BVL882" s="2"/>
      <c r="BVM882" s="2"/>
      <c r="BVN882" s="2"/>
      <c r="BVO882" s="2"/>
      <c r="BVP882" s="2"/>
      <c r="BVQ882" s="2"/>
      <c r="BVR882" s="2"/>
      <c r="BVS882" s="2"/>
      <c r="BVT882" s="2"/>
      <c r="BVU882" s="2"/>
      <c r="BVV882" s="2"/>
      <c r="BVW882" s="2"/>
      <c r="BVX882" s="2"/>
      <c r="BVY882" s="2"/>
      <c r="BVZ882" s="2"/>
      <c r="BWA882" s="2"/>
      <c r="BWB882" s="2"/>
      <c r="BWC882" s="2"/>
      <c r="BWD882" s="2"/>
      <c r="BWE882" s="2"/>
      <c r="BWF882" s="2"/>
      <c r="BWG882" s="2"/>
      <c r="BWH882" s="2"/>
      <c r="BWI882" s="2"/>
      <c r="BWJ882" s="2"/>
      <c r="BWK882" s="2"/>
      <c r="BWL882" s="2"/>
      <c r="BWM882" s="2"/>
      <c r="BWN882" s="2"/>
      <c r="BWO882" s="2"/>
      <c r="BWP882" s="2"/>
      <c r="BWQ882" s="2"/>
      <c r="BWR882" s="2"/>
      <c r="BWS882" s="2"/>
      <c r="BWT882" s="2"/>
      <c r="BWU882" s="2"/>
      <c r="BWV882" s="2"/>
      <c r="BWW882" s="2"/>
      <c r="BWX882" s="2"/>
      <c r="BWY882" s="2"/>
      <c r="BWZ882" s="2"/>
      <c r="BXA882" s="2"/>
      <c r="BXB882" s="2"/>
      <c r="BXC882" s="2"/>
      <c r="BXD882" s="2"/>
      <c r="BXE882" s="2"/>
      <c r="BXF882" s="2"/>
      <c r="BXG882" s="2"/>
      <c r="BXH882" s="2"/>
      <c r="BXI882" s="2"/>
      <c r="BXJ882" s="2"/>
      <c r="BXK882" s="2"/>
      <c r="BXL882" s="2"/>
      <c r="BXM882" s="2"/>
      <c r="BXN882" s="2"/>
      <c r="BXO882" s="2"/>
      <c r="BXP882" s="2"/>
      <c r="BXQ882" s="2"/>
      <c r="BXR882" s="2"/>
      <c r="BXS882" s="2"/>
      <c r="BXT882" s="2"/>
      <c r="BXU882" s="2"/>
      <c r="BXV882" s="2"/>
      <c r="BXW882" s="2"/>
      <c r="BXX882" s="2"/>
      <c r="BXY882" s="2"/>
      <c r="BXZ882" s="2"/>
      <c r="BYA882" s="2"/>
      <c r="BYB882" s="2"/>
      <c r="BYC882" s="2"/>
      <c r="BYD882" s="2"/>
      <c r="BYE882" s="2"/>
      <c r="BYF882" s="2"/>
      <c r="BYG882" s="2"/>
      <c r="BYH882" s="2"/>
      <c r="BYI882" s="2"/>
      <c r="BYJ882" s="2"/>
      <c r="BYK882" s="2"/>
      <c r="BYL882" s="2"/>
      <c r="BYM882" s="2"/>
      <c r="BYN882" s="2"/>
      <c r="BYO882" s="2"/>
      <c r="BYP882" s="2"/>
      <c r="BYQ882" s="2"/>
      <c r="BYR882" s="2"/>
      <c r="BYS882" s="2"/>
      <c r="BYT882" s="2"/>
      <c r="BYU882" s="2"/>
      <c r="BYV882" s="2"/>
      <c r="BYW882" s="2"/>
      <c r="BYX882" s="2"/>
      <c r="BYY882" s="2"/>
      <c r="BYZ882" s="2"/>
      <c r="BZA882" s="2"/>
      <c r="BZB882" s="2"/>
      <c r="BZC882" s="2"/>
      <c r="BZD882" s="2"/>
      <c r="BZE882" s="2"/>
      <c r="BZF882" s="2"/>
      <c r="BZG882" s="2"/>
      <c r="BZH882" s="2"/>
      <c r="BZI882" s="2"/>
      <c r="BZJ882" s="2"/>
      <c r="BZK882" s="2"/>
      <c r="BZL882" s="2"/>
      <c r="BZM882" s="2"/>
      <c r="BZN882" s="2"/>
      <c r="BZO882" s="2"/>
      <c r="BZP882" s="2"/>
      <c r="BZQ882" s="2"/>
      <c r="BZR882" s="2"/>
      <c r="BZS882" s="2"/>
      <c r="BZT882" s="2"/>
      <c r="BZU882" s="2"/>
      <c r="BZV882" s="2"/>
      <c r="BZW882" s="2"/>
      <c r="BZX882" s="2"/>
      <c r="BZY882" s="2"/>
      <c r="BZZ882" s="2"/>
      <c r="CAA882" s="2"/>
      <c r="CAB882" s="2"/>
      <c r="CAC882" s="2"/>
      <c r="CAD882" s="2"/>
      <c r="CAE882" s="2"/>
      <c r="CAF882" s="2"/>
      <c r="CAG882" s="2"/>
      <c r="CAH882" s="2"/>
      <c r="CAI882" s="2"/>
      <c r="CAJ882" s="2"/>
      <c r="CAK882" s="2"/>
      <c r="CAL882" s="2"/>
      <c r="CAM882" s="2"/>
      <c r="CAN882" s="2"/>
      <c r="CAO882" s="2"/>
      <c r="CAP882" s="2"/>
      <c r="CAQ882" s="2"/>
      <c r="CAR882" s="2"/>
      <c r="CAS882" s="2"/>
      <c r="CAT882" s="2"/>
      <c r="CAU882" s="2"/>
      <c r="CAV882" s="2"/>
      <c r="CAW882" s="2"/>
      <c r="CAX882" s="2"/>
      <c r="CAY882" s="2"/>
      <c r="CAZ882" s="2"/>
      <c r="CBA882" s="2"/>
      <c r="CBB882" s="2"/>
      <c r="CBC882" s="2"/>
      <c r="CBD882" s="2"/>
      <c r="CBE882" s="2"/>
      <c r="CBF882" s="2"/>
      <c r="CBG882" s="2"/>
      <c r="CBH882" s="2"/>
      <c r="CBI882" s="2"/>
      <c r="CBJ882" s="2"/>
      <c r="CBK882" s="2"/>
      <c r="CBL882" s="2"/>
      <c r="CBM882" s="2"/>
      <c r="CBN882" s="2"/>
      <c r="CBO882" s="2"/>
      <c r="CBP882" s="2"/>
      <c r="CBQ882" s="2"/>
      <c r="CBR882" s="2"/>
      <c r="CBS882" s="2"/>
      <c r="CBT882" s="2"/>
      <c r="CBU882" s="2"/>
      <c r="CBV882" s="2"/>
      <c r="CBW882" s="2"/>
      <c r="CBX882" s="2"/>
      <c r="CBY882" s="2"/>
      <c r="CBZ882" s="2"/>
      <c r="CCA882" s="2"/>
      <c r="CCB882" s="2"/>
      <c r="CCC882" s="2"/>
      <c r="CCD882" s="2"/>
      <c r="CCE882" s="2"/>
      <c r="CCF882" s="2"/>
      <c r="CCG882" s="2"/>
      <c r="CCH882" s="2"/>
      <c r="CCI882" s="2"/>
      <c r="CCJ882" s="2"/>
      <c r="CCK882" s="2"/>
      <c r="CCL882" s="2"/>
      <c r="CCM882" s="2"/>
      <c r="CCN882" s="2"/>
      <c r="CCO882" s="2"/>
      <c r="CCP882" s="2"/>
      <c r="CCQ882" s="2"/>
      <c r="CCR882" s="2"/>
      <c r="CCS882" s="2"/>
      <c r="CCT882" s="2"/>
      <c r="CCU882" s="2"/>
      <c r="CCV882" s="2"/>
      <c r="CCW882" s="2"/>
      <c r="CCX882" s="2"/>
      <c r="CCY882" s="2"/>
      <c r="CCZ882" s="2"/>
      <c r="CDA882" s="2"/>
      <c r="CDB882" s="2"/>
      <c r="CDC882" s="2"/>
      <c r="CDD882" s="2"/>
      <c r="CDE882" s="2"/>
      <c r="CDF882" s="2"/>
      <c r="CDG882" s="2"/>
      <c r="CDH882" s="2"/>
      <c r="CDI882" s="2"/>
      <c r="CDJ882" s="2"/>
      <c r="CDK882" s="2"/>
      <c r="CDL882" s="2"/>
      <c r="CDM882" s="2"/>
      <c r="CDN882" s="2"/>
      <c r="CDO882" s="2"/>
      <c r="CDP882" s="2"/>
      <c r="CDQ882" s="2"/>
      <c r="CDR882" s="2"/>
      <c r="CDS882" s="2"/>
      <c r="CDT882" s="2"/>
      <c r="CDU882" s="2"/>
      <c r="CDV882" s="2"/>
      <c r="CDW882" s="2"/>
      <c r="CDX882" s="2"/>
      <c r="CDY882" s="2"/>
      <c r="CDZ882" s="2"/>
      <c r="CEA882" s="2"/>
      <c r="CEB882" s="2"/>
      <c r="CEC882" s="2"/>
      <c r="CED882" s="2"/>
      <c r="CEE882" s="2"/>
      <c r="CEF882" s="2"/>
      <c r="CEG882" s="2"/>
      <c r="CEH882" s="2"/>
      <c r="CEI882" s="2"/>
      <c r="CEJ882" s="2"/>
      <c r="CEK882" s="2"/>
      <c r="CEL882" s="2"/>
      <c r="CEM882" s="2"/>
      <c r="CEN882" s="2"/>
      <c r="CEO882" s="2"/>
      <c r="CEP882" s="2"/>
      <c r="CEQ882" s="2"/>
      <c r="CER882" s="2"/>
      <c r="CES882" s="2"/>
      <c r="CET882" s="2"/>
      <c r="CEU882" s="2"/>
      <c r="CEV882" s="2"/>
      <c r="CEW882" s="2"/>
      <c r="CEX882" s="2"/>
      <c r="CEY882" s="2"/>
      <c r="CEZ882" s="2"/>
      <c r="CFA882" s="2"/>
      <c r="CFB882" s="2"/>
      <c r="CFC882" s="2"/>
      <c r="CFD882" s="2"/>
      <c r="CFE882" s="2"/>
      <c r="CFF882" s="2"/>
      <c r="CFG882" s="2"/>
      <c r="CFH882" s="2"/>
      <c r="CFI882" s="2"/>
      <c r="CFJ882" s="2"/>
      <c r="CFK882" s="2"/>
      <c r="CFL882" s="2"/>
      <c r="CFM882" s="2"/>
      <c r="CFN882" s="2"/>
      <c r="CFO882" s="2"/>
      <c r="CFP882" s="2"/>
      <c r="CFQ882" s="2"/>
      <c r="CFR882" s="2"/>
      <c r="CFS882" s="2"/>
      <c r="CFT882" s="2"/>
      <c r="CFU882" s="2"/>
      <c r="CFV882" s="2"/>
      <c r="CFW882" s="2"/>
      <c r="CFX882" s="2"/>
      <c r="CFY882" s="2"/>
      <c r="CFZ882" s="2"/>
      <c r="CGA882" s="2"/>
      <c r="CGB882" s="2"/>
      <c r="CGC882" s="2"/>
      <c r="CGD882" s="2"/>
      <c r="CGE882" s="2"/>
      <c r="CGF882" s="2"/>
      <c r="CGG882" s="2"/>
      <c r="CGH882" s="2"/>
      <c r="CGI882" s="2"/>
      <c r="CGJ882" s="2"/>
      <c r="CGK882" s="2"/>
      <c r="CGL882" s="2"/>
      <c r="CGM882" s="2"/>
      <c r="CGN882" s="2"/>
      <c r="CGO882" s="2"/>
      <c r="CGP882" s="2"/>
      <c r="CGQ882" s="2"/>
      <c r="CGR882" s="2"/>
      <c r="CGS882" s="2"/>
      <c r="CGT882" s="2"/>
      <c r="CGU882" s="2"/>
      <c r="CGV882" s="2"/>
      <c r="CGW882" s="2"/>
      <c r="CGX882" s="2"/>
      <c r="CGY882" s="2"/>
      <c r="CGZ882" s="2"/>
      <c r="CHA882" s="2"/>
      <c r="CHB882" s="2"/>
      <c r="CHC882" s="2"/>
      <c r="CHD882" s="2"/>
      <c r="CHE882" s="2"/>
      <c r="CHF882" s="2"/>
      <c r="CHG882" s="2"/>
      <c r="CHH882" s="2"/>
      <c r="CHI882" s="2"/>
      <c r="CHJ882" s="2"/>
      <c r="CHK882" s="2"/>
      <c r="CHL882" s="2"/>
      <c r="CHM882" s="2"/>
      <c r="CHN882" s="2"/>
      <c r="CHO882" s="2"/>
      <c r="CHP882" s="2"/>
      <c r="CHQ882" s="2"/>
      <c r="CHR882" s="2"/>
      <c r="CHS882" s="2"/>
      <c r="CHT882" s="2"/>
      <c r="CHU882" s="2"/>
      <c r="CHV882" s="2"/>
      <c r="CHW882" s="2"/>
      <c r="CHX882" s="2"/>
      <c r="CHY882" s="2"/>
      <c r="CHZ882" s="2"/>
      <c r="CIA882" s="2"/>
      <c r="CIB882" s="2"/>
      <c r="CIC882" s="2"/>
      <c r="CID882" s="2"/>
      <c r="CIE882" s="2"/>
      <c r="CIF882" s="2"/>
      <c r="CIG882" s="2"/>
      <c r="CIH882" s="2"/>
      <c r="CII882" s="2"/>
      <c r="CIJ882" s="2"/>
      <c r="CIK882" s="2"/>
      <c r="CIL882" s="2"/>
      <c r="CIM882" s="2"/>
      <c r="CIN882" s="2"/>
      <c r="CIO882" s="2"/>
      <c r="CIP882" s="2"/>
      <c r="CIQ882" s="2"/>
      <c r="CIR882" s="2"/>
      <c r="CIS882" s="2"/>
      <c r="CIT882" s="2"/>
      <c r="CIU882" s="2"/>
      <c r="CIV882" s="2"/>
      <c r="CIW882" s="2"/>
      <c r="CIX882" s="2"/>
      <c r="CIY882" s="2"/>
      <c r="CIZ882" s="2"/>
      <c r="CJA882" s="2"/>
      <c r="CJB882" s="2"/>
      <c r="CJC882" s="2"/>
      <c r="CJD882" s="2"/>
      <c r="CJE882" s="2"/>
      <c r="CJF882" s="2"/>
      <c r="CJG882" s="2"/>
      <c r="CJH882" s="2"/>
      <c r="CJI882" s="2"/>
      <c r="CJJ882" s="2"/>
      <c r="CJK882" s="2"/>
      <c r="CJL882" s="2"/>
      <c r="CJM882" s="2"/>
      <c r="CJN882" s="2"/>
      <c r="CJO882" s="2"/>
      <c r="CJP882" s="2"/>
      <c r="CJQ882" s="2"/>
      <c r="CJR882" s="2"/>
      <c r="CJS882" s="2"/>
      <c r="CJT882" s="2"/>
      <c r="CJU882" s="2"/>
      <c r="CJV882" s="2"/>
      <c r="CJW882" s="2"/>
      <c r="CJX882" s="2"/>
      <c r="CJY882" s="2"/>
      <c r="CJZ882" s="2"/>
      <c r="CKA882" s="2"/>
      <c r="CKB882" s="2"/>
      <c r="CKC882" s="2"/>
      <c r="CKD882" s="2"/>
      <c r="CKE882" s="2"/>
      <c r="CKF882" s="2"/>
      <c r="CKG882" s="2"/>
      <c r="CKH882" s="2"/>
      <c r="CKI882" s="2"/>
      <c r="CKJ882" s="2"/>
      <c r="CKK882" s="2"/>
      <c r="CKL882" s="2"/>
      <c r="CKM882" s="2"/>
      <c r="CKN882" s="2"/>
      <c r="CKO882" s="2"/>
      <c r="CKP882" s="2"/>
      <c r="CKQ882" s="2"/>
      <c r="CKR882" s="2"/>
      <c r="CKS882" s="2"/>
      <c r="CKT882" s="2"/>
      <c r="CKU882" s="2"/>
      <c r="CKV882" s="2"/>
      <c r="CKW882" s="2"/>
      <c r="CKX882" s="2"/>
      <c r="CKY882" s="2"/>
      <c r="CKZ882" s="2"/>
      <c r="CLA882" s="2"/>
      <c r="CLB882" s="2"/>
      <c r="CLC882" s="2"/>
      <c r="CLD882" s="2"/>
      <c r="CLE882" s="2"/>
      <c r="CLF882" s="2"/>
      <c r="CLG882" s="2"/>
      <c r="CLH882" s="2"/>
      <c r="CLI882" s="2"/>
      <c r="CLJ882" s="2"/>
      <c r="CLK882" s="2"/>
      <c r="CLL882" s="2"/>
      <c r="CLM882" s="2"/>
      <c r="CLN882" s="2"/>
      <c r="CLO882" s="2"/>
      <c r="CLP882" s="2"/>
      <c r="CLQ882" s="2"/>
      <c r="CLR882" s="2"/>
      <c r="CLS882" s="2"/>
      <c r="CLT882" s="2"/>
      <c r="CLU882" s="2"/>
      <c r="CLV882" s="2"/>
      <c r="CLW882" s="2"/>
      <c r="CLX882" s="2"/>
      <c r="CLY882" s="2"/>
      <c r="CLZ882" s="2"/>
      <c r="CMA882" s="2"/>
      <c r="CMB882" s="2"/>
      <c r="CMC882" s="2"/>
      <c r="CMD882" s="2"/>
      <c r="CME882" s="2"/>
      <c r="CMF882" s="2"/>
      <c r="CMG882" s="2"/>
      <c r="CMH882" s="2"/>
      <c r="CMI882" s="2"/>
      <c r="CMJ882" s="2"/>
      <c r="CMK882" s="2"/>
      <c r="CML882" s="2"/>
      <c r="CMM882" s="2"/>
      <c r="CMN882" s="2"/>
      <c r="CMO882" s="2"/>
      <c r="CMP882" s="2"/>
      <c r="CMQ882" s="2"/>
      <c r="CMR882" s="2"/>
      <c r="CMS882" s="2"/>
      <c r="CMT882" s="2"/>
      <c r="CMU882" s="2"/>
      <c r="CMV882" s="2"/>
      <c r="CMW882" s="2"/>
      <c r="CMX882" s="2"/>
      <c r="CMY882" s="2"/>
      <c r="CMZ882" s="2"/>
      <c r="CNA882" s="2"/>
      <c r="CNB882" s="2"/>
      <c r="CNC882" s="2"/>
      <c r="CND882" s="2"/>
      <c r="CNE882" s="2"/>
      <c r="CNF882" s="2"/>
      <c r="CNG882" s="2"/>
      <c r="CNH882" s="2"/>
      <c r="CNI882" s="2"/>
      <c r="CNJ882" s="2"/>
      <c r="CNK882" s="2"/>
      <c r="CNL882" s="2"/>
      <c r="CNM882" s="2"/>
      <c r="CNN882" s="2"/>
      <c r="CNO882" s="2"/>
      <c r="CNP882" s="2"/>
      <c r="CNQ882" s="2"/>
      <c r="CNR882" s="2"/>
      <c r="CNS882" s="2"/>
      <c r="CNT882" s="2"/>
      <c r="CNU882" s="2"/>
      <c r="CNV882" s="2"/>
      <c r="CNW882" s="2"/>
      <c r="CNX882" s="2"/>
      <c r="CNY882" s="2"/>
      <c r="CNZ882" s="2"/>
      <c r="COA882" s="2"/>
      <c r="COB882" s="2"/>
      <c r="COC882" s="2"/>
      <c r="COD882" s="2"/>
      <c r="COE882" s="2"/>
      <c r="COF882" s="2"/>
      <c r="COG882" s="2"/>
      <c r="COH882" s="2"/>
      <c r="COI882" s="2"/>
      <c r="COJ882" s="2"/>
      <c r="COK882" s="2"/>
      <c r="COL882" s="2"/>
      <c r="COM882" s="2"/>
      <c r="CON882" s="2"/>
      <c r="COO882" s="2"/>
      <c r="COP882" s="2"/>
      <c r="COQ882" s="2"/>
      <c r="COR882" s="2"/>
      <c r="COS882" s="2"/>
      <c r="COT882" s="2"/>
      <c r="COU882" s="2"/>
      <c r="COV882" s="2"/>
      <c r="COW882" s="2"/>
      <c r="COX882" s="2"/>
      <c r="COY882" s="2"/>
      <c r="COZ882" s="2"/>
      <c r="CPA882" s="2"/>
      <c r="CPB882" s="2"/>
      <c r="CPC882" s="2"/>
      <c r="CPD882" s="2"/>
      <c r="CPE882" s="2"/>
      <c r="CPF882" s="2"/>
      <c r="CPG882" s="2"/>
      <c r="CPH882" s="2"/>
      <c r="CPI882" s="2"/>
      <c r="CPJ882" s="2"/>
      <c r="CPK882" s="2"/>
      <c r="CPL882" s="2"/>
      <c r="CPM882" s="2"/>
      <c r="CPN882" s="2"/>
      <c r="CPO882" s="2"/>
      <c r="CPP882" s="2"/>
      <c r="CPQ882" s="2"/>
      <c r="CPR882" s="2"/>
      <c r="CPS882" s="2"/>
      <c r="CPT882" s="2"/>
      <c r="CPU882" s="2"/>
      <c r="CPV882" s="2"/>
      <c r="CPW882" s="2"/>
      <c r="CPX882" s="2"/>
      <c r="CPY882" s="2"/>
      <c r="CPZ882" s="2"/>
      <c r="CQA882" s="2"/>
      <c r="CQB882" s="2"/>
      <c r="CQC882" s="2"/>
      <c r="CQD882" s="2"/>
      <c r="CQE882" s="2"/>
      <c r="CQF882" s="2"/>
      <c r="CQG882" s="2"/>
      <c r="CQH882" s="2"/>
      <c r="CQI882" s="2"/>
      <c r="CQJ882" s="2"/>
      <c r="CQK882" s="2"/>
      <c r="CQL882" s="2"/>
      <c r="CQM882" s="2"/>
      <c r="CQN882" s="2"/>
      <c r="CQO882" s="2"/>
      <c r="CQP882" s="2"/>
      <c r="CQQ882" s="2"/>
      <c r="CQR882" s="2"/>
      <c r="CQS882" s="2"/>
      <c r="CQT882" s="2"/>
      <c r="CQU882" s="2"/>
      <c r="CQV882" s="2"/>
      <c r="CQW882" s="2"/>
      <c r="CQX882" s="2"/>
      <c r="CQY882" s="2"/>
      <c r="CQZ882" s="2"/>
      <c r="CRA882" s="2"/>
      <c r="CRB882" s="2"/>
      <c r="CRC882" s="2"/>
      <c r="CRD882" s="2"/>
      <c r="CRE882" s="2"/>
      <c r="CRF882" s="2"/>
      <c r="CRG882" s="2"/>
      <c r="CRH882" s="2"/>
      <c r="CRI882" s="2"/>
      <c r="CRJ882" s="2"/>
      <c r="CRK882" s="2"/>
      <c r="CRL882" s="2"/>
      <c r="CRM882" s="2"/>
      <c r="CRN882" s="2"/>
      <c r="CRO882" s="2"/>
      <c r="CRP882" s="2"/>
      <c r="CRQ882" s="2"/>
      <c r="CRR882" s="2"/>
      <c r="CRS882" s="2"/>
      <c r="CRT882" s="2"/>
      <c r="CRU882" s="2"/>
      <c r="CRV882" s="2"/>
      <c r="CRW882" s="2"/>
      <c r="CRX882" s="2"/>
      <c r="CRY882" s="2"/>
      <c r="CRZ882" s="2"/>
      <c r="CSA882" s="2"/>
      <c r="CSB882" s="2"/>
      <c r="CSC882" s="2"/>
      <c r="CSD882" s="2"/>
      <c r="CSE882" s="2"/>
      <c r="CSF882" s="2"/>
      <c r="CSG882" s="2"/>
      <c r="CSH882" s="2"/>
      <c r="CSI882" s="2"/>
      <c r="CSJ882" s="2"/>
      <c r="CSK882" s="2"/>
      <c r="CSL882" s="2"/>
      <c r="CSM882" s="2"/>
      <c r="CSN882" s="2"/>
      <c r="CSO882" s="2"/>
      <c r="CSP882" s="2"/>
      <c r="CSQ882" s="2"/>
      <c r="CSR882" s="2"/>
      <c r="CSS882" s="2"/>
      <c r="CST882" s="2"/>
      <c r="CSU882" s="2"/>
      <c r="CSV882" s="2"/>
      <c r="CSW882" s="2"/>
      <c r="CSX882" s="2"/>
      <c r="CSY882" s="2"/>
      <c r="CSZ882" s="2"/>
      <c r="CTA882" s="2"/>
      <c r="CTB882" s="2"/>
      <c r="CTC882" s="2"/>
      <c r="CTD882" s="2"/>
      <c r="CTE882" s="2"/>
      <c r="CTF882" s="2"/>
      <c r="CTG882" s="2"/>
      <c r="CTH882" s="2"/>
      <c r="CTI882" s="2"/>
      <c r="CTJ882" s="2"/>
      <c r="CTK882" s="2"/>
      <c r="CTL882" s="2"/>
      <c r="CTM882" s="2"/>
      <c r="CTN882" s="2"/>
      <c r="CTO882" s="2"/>
      <c r="CTP882" s="2"/>
      <c r="CTQ882" s="2"/>
      <c r="CTR882" s="2"/>
      <c r="CTS882" s="2"/>
      <c r="CTT882" s="2"/>
      <c r="CTU882" s="2"/>
      <c r="CTV882" s="2"/>
      <c r="CTW882" s="2"/>
      <c r="CTX882" s="2"/>
      <c r="CTY882" s="2"/>
      <c r="CTZ882" s="2"/>
      <c r="CUA882" s="2"/>
      <c r="CUB882" s="2"/>
      <c r="CUC882" s="2"/>
      <c r="CUD882" s="2"/>
      <c r="CUE882" s="2"/>
      <c r="CUF882" s="2"/>
      <c r="CUG882" s="2"/>
      <c r="CUH882" s="2"/>
      <c r="CUI882" s="2"/>
      <c r="CUJ882" s="2"/>
      <c r="CUK882" s="2"/>
      <c r="CUL882" s="2"/>
      <c r="CUM882" s="2"/>
      <c r="CUN882" s="2"/>
      <c r="CUO882" s="2"/>
      <c r="CUP882" s="2"/>
      <c r="CUQ882" s="2"/>
      <c r="CUR882" s="2"/>
      <c r="CUS882" s="2"/>
      <c r="CUT882" s="2"/>
      <c r="CUU882" s="2"/>
      <c r="CUV882" s="2"/>
      <c r="CUW882" s="2"/>
      <c r="CUX882" s="2"/>
      <c r="CUY882" s="2"/>
      <c r="CUZ882" s="2"/>
      <c r="CVA882" s="2"/>
      <c r="CVB882" s="2"/>
      <c r="CVC882" s="2"/>
      <c r="CVD882" s="2"/>
      <c r="CVE882" s="2"/>
      <c r="CVF882" s="2"/>
      <c r="CVG882" s="2"/>
      <c r="CVH882" s="2"/>
      <c r="CVI882" s="2"/>
      <c r="CVJ882" s="2"/>
      <c r="CVK882" s="2"/>
      <c r="CVL882" s="2"/>
      <c r="CVM882" s="2"/>
      <c r="CVN882" s="2"/>
      <c r="CVO882" s="2"/>
      <c r="CVP882" s="2"/>
      <c r="CVQ882" s="2"/>
      <c r="CVR882" s="2"/>
      <c r="CVS882" s="2"/>
      <c r="CVT882" s="2"/>
      <c r="CVU882" s="2"/>
      <c r="CVV882" s="2"/>
      <c r="CVW882" s="2"/>
      <c r="CVX882" s="2"/>
      <c r="CVY882" s="2"/>
      <c r="CVZ882" s="2"/>
      <c r="CWA882" s="2"/>
      <c r="CWB882" s="2"/>
      <c r="CWC882" s="2"/>
      <c r="CWD882" s="2"/>
      <c r="CWE882" s="2"/>
      <c r="CWF882" s="2"/>
      <c r="CWG882" s="2"/>
      <c r="CWH882" s="2"/>
      <c r="CWI882" s="2"/>
      <c r="CWJ882" s="2"/>
      <c r="CWK882" s="2"/>
      <c r="CWL882" s="2"/>
      <c r="CWM882" s="2"/>
      <c r="CWN882" s="2"/>
      <c r="CWO882" s="2"/>
      <c r="CWP882" s="2"/>
      <c r="CWQ882" s="2"/>
      <c r="CWR882" s="2"/>
      <c r="CWS882" s="2"/>
      <c r="CWT882" s="2"/>
      <c r="CWU882" s="2"/>
      <c r="CWV882" s="2"/>
      <c r="CWW882" s="2"/>
      <c r="CWX882" s="2"/>
      <c r="CWY882" s="2"/>
      <c r="CWZ882" s="2"/>
      <c r="CXA882" s="2"/>
      <c r="CXB882" s="2"/>
      <c r="CXC882" s="2"/>
      <c r="CXD882" s="2"/>
      <c r="CXE882" s="2"/>
      <c r="CXF882" s="2"/>
      <c r="CXG882" s="2"/>
      <c r="CXH882" s="2"/>
      <c r="CXI882" s="2"/>
      <c r="CXJ882" s="2"/>
      <c r="CXK882" s="2"/>
      <c r="CXL882" s="2"/>
      <c r="CXM882" s="2"/>
      <c r="CXN882" s="2"/>
      <c r="CXO882" s="2"/>
      <c r="CXP882" s="2"/>
      <c r="CXQ882" s="2"/>
      <c r="CXR882" s="2"/>
      <c r="CXS882" s="2"/>
      <c r="CXT882" s="2"/>
      <c r="CXU882" s="2"/>
      <c r="CXV882" s="2"/>
      <c r="CXW882" s="2"/>
      <c r="CXX882" s="2"/>
      <c r="CXY882" s="2"/>
      <c r="CXZ882" s="2"/>
      <c r="CYA882" s="2"/>
      <c r="CYB882" s="2"/>
      <c r="CYC882" s="2"/>
      <c r="CYD882" s="2"/>
      <c r="CYE882" s="2"/>
      <c r="CYF882" s="2"/>
      <c r="CYG882" s="2"/>
      <c r="CYH882" s="2"/>
      <c r="CYI882" s="2"/>
      <c r="CYJ882" s="2"/>
      <c r="CYK882" s="2"/>
      <c r="CYL882" s="2"/>
      <c r="CYM882" s="2"/>
      <c r="CYN882" s="2"/>
      <c r="CYO882" s="2"/>
      <c r="CYP882" s="2"/>
      <c r="CYQ882" s="2"/>
      <c r="CYR882" s="2"/>
      <c r="CYS882" s="2"/>
      <c r="CYT882" s="2"/>
      <c r="CYU882" s="2"/>
      <c r="CYV882" s="2"/>
      <c r="CYW882" s="2"/>
      <c r="CYX882" s="2"/>
      <c r="CYY882" s="2"/>
      <c r="CYZ882" s="2"/>
      <c r="CZA882" s="2"/>
      <c r="CZB882" s="2"/>
      <c r="CZC882" s="2"/>
      <c r="CZD882" s="2"/>
      <c r="CZE882" s="2"/>
      <c r="CZF882" s="2"/>
      <c r="CZG882" s="2"/>
      <c r="CZH882" s="2"/>
      <c r="CZI882" s="2"/>
      <c r="CZJ882" s="2"/>
      <c r="CZK882" s="2"/>
      <c r="CZL882" s="2"/>
      <c r="CZM882" s="2"/>
      <c r="CZN882" s="2"/>
      <c r="CZO882" s="2"/>
      <c r="CZP882" s="2"/>
      <c r="CZQ882" s="2"/>
      <c r="CZR882" s="2"/>
      <c r="CZS882" s="2"/>
      <c r="CZT882" s="2"/>
      <c r="CZU882" s="2"/>
      <c r="CZV882" s="2"/>
      <c r="CZW882" s="2"/>
      <c r="CZX882" s="2"/>
      <c r="CZY882" s="2"/>
      <c r="CZZ882" s="2"/>
      <c r="DAA882" s="2"/>
      <c r="DAB882" s="2"/>
      <c r="DAC882" s="2"/>
      <c r="DAD882" s="2"/>
      <c r="DAE882" s="2"/>
      <c r="DAF882" s="2"/>
      <c r="DAG882" s="2"/>
      <c r="DAH882" s="2"/>
      <c r="DAI882" s="2"/>
      <c r="DAJ882" s="2"/>
      <c r="DAK882" s="2"/>
      <c r="DAL882" s="2"/>
      <c r="DAM882" s="2"/>
      <c r="DAN882" s="2"/>
      <c r="DAO882" s="2"/>
      <c r="DAP882" s="2"/>
      <c r="DAQ882" s="2"/>
      <c r="DAR882" s="2"/>
      <c r="DAS882" s="2"/>
      <c r="DAT882" s="2"/>
      <c r="DAU882" s="2"/>
      <c r="DAV882" s="2"/>
      <c r="DAW882" s="2"/>
      <c r="DAX882" s="2"/>
      <c r="DAY882" s="2"/>
      <c r="DAZ882" s="2"/>
      <c r="DBA882" s="2"/>
      <c r="DBB882" s="2"/>
      <c r="DBC882" s="2"/>
      <c r="DBD882" s="2"/>
      <c r="DBE882" s="2"/>
      <c r="DBF882" s="2"/>
      <c r="DBG882" s="2"/>
      <c r="DBH882" s="2"/>
      <c r="DBI882" s="2"/>
      <c r="DBJ882" s="2"/>
      <c r="DBK882" s="2"/>
      <c r="DBL882" s="2"/>
      <c r="DBM882" s="2"/>
      <c r="DBN882" s="2"/>
      <c r="DBO882" s="2"/>
      <c r="DBP882" s="2"/>
      <c r="DBQ882" s="2"/>
      <c r="DBR882" s="2"/>
      <c r="DBS882" s="2"/>
      <c r="DBT882" s="2"/>
      <c r="DBU882" s="2"/>
      <c r="DBV882" s="2"/>
      <c r="DBW882" s="2"/>
      <c r="DBX882" s="2"/>
      <c r="DBY882" s="2"/>
      <c r="DBZ882" s="2"/>
      <c r="DCA882" s="2"/>
      <c r="DCB882" s="2"/>
      <c r="DCC882" s="2"/>
      <c r="DCD882" s="2"/>
      <c r="DCE882" s="2"/>
      <c r="DCF882" s="2"/>
      <c r="DCG882" s="2"/>
      <c r="DCH882" s="2"/>
      <c r="DCI882" s="2"/>
      <c r="DCJ882" s="2"/>
      <c r="DCK882" s="2"/>
      <c r="DCL882" s="2"/>
      <c r="DCM882" s="2"/>
      <c r="DCN882" s="2"/>
      <c r="DCO882" s="2"/>
      <c r="DCP882" s="2"/>
      <c r="DCQ882" s="2"/>
      <c r="DCR882" s="2"/>
      <c r="DCS882" s="2"/>
      <c r="DCT882" s="2"/>
      <c r="DCU882" s="2"/>
      <c r="DCV882" s="2"/>
      <c r="DCW882" s="2"/>
      <c r="DCX882" s="2"/>
      <c r="DCY882" s="2"/>
      <c r="DCZ882" s="2"/>
      <c r="DDA882" s="2"/>
      <c r="DDB882" s="2"/>
      <c r="DDC882" s="2"/>
      <c r="DDD882" s="2"/>
      <c r="DDE882" s="2"/>
      <c r="DDF882" s="2"/>
      <c r="DDG882" s="2"/>
      <c r="DDH882" s="2"/>
      <c r="DDI882" s="2"/>
      <c r="DDJ882" s="2"/>
      <c r="DDK882" s="2"/>
      <c r="DDL882" s="2"/>
      <c r="DDM882" s="2"/>
      <c r="DDN882" s="2"/>
      <c r="DDO882" s="2"/>
      <c r="DDP882" s="2"/>
      <c r="DDQ882" s="2"/>
      <c r="DDR882" s="2"/>
      <c r="DDS882" s="2"/>
      <c r="DDT882" s="2"/>
      <c r="DDU882" s="2"/>
      <c r="DDV882" s="2"/>
      <c r="DDW882" s="2"/>
      <c r="DDX882" s="2"/>
      <c r="DDY882" s="2"/>
      <c r="DDZ882" s="2"/>
      <c r="DEA882" s="2"/>
      <c r="DEB882" s="2"/>
      <c r="DEC882" s="2"/>
      <c r="DED882" s="2"/>
      <c r="DEE882" s="2"/>
      <c r="DEF882" s="2"/>
      <c r="DEG882" s="2"/>
      <c r="DEH882" s="2"/>
      <c r="DEI882" s="2"/>
      <c r="DEJ882" s="2"/>
      <c r="DEK882" s="2"/>
      <c r="DEL882" s="2"/>
      <c r="DEM882" s="2"/>
      <c r="DEN882" s="2"/>
      <c r="DEO882" s="2"/>
      <c r="DEP882" s="2"/>
      <c r="DEQ882" s="2"/>
      <c r="DER882" s="2"/>
      <c r="DES882" s="2"/>
      <c r="DET882" s="2"/>
      <c r="DEU882" s="2"/>
      <c r="DEV882" s="2"/>
      <c r="DEW882" s="2"/>
      <c r="DEX882" s="2"/>
      <c r="DEY882" s="2"/>
      <c r="DEZ882" s="2"/>
      <c r="DFA882" s="2"/>
      <c r="DFB882" s="2"/>
      <c r="DFC882" s="2"/>
      <c r="DFD882" s="2"/>
      <c r="DFE882" s="2"/>
      <c r="DFF882" s="2"/>
      <c r="DFG882" s="2"/>
      <c r="DFH882" s="2"/>
      <c r="DFI882" s="2"/>
      <c r="DFJ882" s="2"/>
      <c r="DFK882" s="2"/>
      <c r="DFL882" s="2"/>
      <c r="DFM882" s="2"/>
      <c r="DFN882" s="2"/>
      <c r="DFO882" s="2"/>
      <c r="DFP882" s="2"/>
      <c r="DFQ882" s="2"/>
      <c r="DFR882" s="2"/>
      <c r="DFS882" s="2"/>
      <c r="DFT882" s="2"/>
      <c r="DFU882" s="2"/>
      <c r="DFV882" s="2"/>
      <c r="DFW882" s="2"/>
      <c r="DFX882" s="2"/>
      <c r="DFY882" s="2"/>
      <c r="DFZ882" s="2"/>
      <c r="DGA882" s="2"/>
      <c r="DGB882" s="2"/>
      <c r="DGC882" s="2"/>
      <c r="DGD882" s="2"/>
      <c r="DGE882" s="2"/>
      <c r="DGF882" s="2"/>
      <c r="DGG882" s="2"/>
      <c r="DGH882" s="2"/>
      <c r="DGI882" s="2"/>
      <c r="DGJ882" s="2"/>
      <c r="DGK882" s="2"/>
      <c r="DGL882" s="2"/>
      <c r="DGM882" s="2"/>
      <c r="DGN882" s="2"/>
      <c r="DGO882" s="2"/>
      <c r="DGP882" s="2"/>
      <c r="DGQ882" s="2"/>
      <c r="DGR882" s="2"/>
      <c r="DGS882" s="2"/>
      <c r="DGT882" s="2"/>
      <c r="DGU882" s="2"/>
      <c r="DGV882" s="2"/>
      <c r="DGW882" s="2"/>
      <c r="DGX882" s="2"/>
      <c r="DGY882" s="2"/>
      <c r="DGZ882" s="2"/>
      <c r="DHA882" s="2"/>
      <c r="DHB882" s="2"/>
      <c r="DHC882" s="2"/>
      <c r="DHD882" s="2"/>
      <c r="DHE882" s="2"/>
      <c r="DHF882" s="2"/>
      <c r="DHG882" s="2"/>
      <c r="DHH882" s="2"/>
      <c r="DHI882" s="2"/>
      <c r="DHJ882" s="2"/>
      <c r="DHK882" s="2"/>
      <c r="DHL882" s="2"/>
      <c r="DHM882" s="2"/>
      <c r="DHN882" s="2"/>
      <c r="DHO882" s="2"/>
      <c r="DHP882" s="2"/>
      <c r="DHQ882" s="2"/>
      <c r="DHR882" s="2"/>
      <c r="DHS882" s="2"/>
      <c r="DHT882" s="2"/>
      <c r="DHU882" s="2"/>
      <c r="DHV882" s="2"/>
      <c r="DHW882" s="2"/>
      <c r="DHX882" s="2"/>
      <c r="DHY882" s="2"/>
      <c r="DHZ882" s="2"/>
      <c r="DIA882" s="2"/>
      <c r="DIB882" s="2"/>
      <c r="DIC882" s="2"/>
      <c r="DID882" s="2"/>
      <c r="DIE882" s="2"/>
      <c r="DIF882" s="2"/>
      <c r="DIG882" s="2"/>
      <c r="DIH882" s="2"/>
      <c r="DII882" s="2"/>
      <c r="DIJ882" s="2"/>
      <c r="DIK882" s="2"/>
      <c r="DIL882" s="2"/>
      <c r="DIM882" s="2"/>
      <c r="DIN882" s="2"/>
      <c r="DIO882" s="2"/>
      <c r="DIP882" s="2"/>
      <c r="DIQ882" s="2"/>
      <c r="DIR882" s="2"/>
      <c r="DIS882" s="2"/>
      <c r="DIT882" s="2"/>
      <c r="DIU882" s="2"/>
      <c r="DIV882" s="2"/>
      <c r="DIW882" s="2"/>
      <c r="DIX882" s="2"/>
      <c r="DIY882" s="2"/>
      <c r="DIZ882" s="2"/>
      <c r="DJA882" s="2"/>
      <c r="DJB882" s="2"/>
      <c r="DJC882" s="2"/>
      <c r="DJD882" s="2"/>
      <c r="DJE882" s="2"/>
      <c r="DJF882" s="2"/>
      <c r="DJG882" s="2"/>
      <c r="DJH882" s="2"/>
      <c r="DJI882" s="2"/>
      <c r="DJJ882" s="2"/>
      <c r="DJK882" s="2"/>
      <c r="DJL882" s="2"/>
      <c r="DJM882" s="2"/>
      <c r="DJN882" s="2"/>
      <c r="DJO882" s="2"/>
      <c r="DJP882" s="2"/>
      <c r="DJQ882" s="2"/>
      <c r="DJR882" s="2"/>
      <c r="DJS882" s="2"/>
      <c r="DJT882" s="2"/>
      <c r="DJU882" s="2"/>
      <c r="DJV882" s="2"/>
      <c r="DJW882" s="2"/>
      <c r="DJX882" s="2"/>
      <c r="DJY882" s="2"/>
      <c r="DJZ882" s="2"/>
      <c r="DKA882" s="2"/>
      <c r="DKB882" s="2"/>
      <c r="DKC882" s="2"/>
      <c r="DKD882" s="2"/>
      <c r="DKE882" s="2"/>
      <c r="DKF882" s="2"/>
      <c r="DKG882" s="2"/>
      <c r="DKH882" s="2"/>
      <c r="DKI882" s="2"/>
      <c r="DKJ882" s="2"/>
      <c r="DKK882" s="2"/>
      <c r="DKL882" s="2"/>
      <c r="DKM882" s="2"/>
      <c r="DKN882" s="2"/>
      <c r="DKO882" s="2"/>
      <c r="DKP882" s="2"/>
      <c r="DKQ882" s="2"/>
      <c r="DKR882" s="2"/>
      <c r="DKS882" s="2"/>
      <c r="DKT882" s="2"/>
      <c r="DKU882" s="2"/>
      <c r="DKV882" s="2"/>
      <c r="DKW882" s="2"/>
      <c r="DKX882" s="2"/>
      <c r="DKY882" s="2"/>
      <c r="DKZ882" s="2"/>
      <c r="DLA882" s="2"/>
      <c r="DLB882" s="2"/>
      <c r="DLC882" s="2"/>
      <c r="DLD882" s="2"/>
      <c r="DLE882" s="2"/>
      <c r="DLF882" s="2"/>
      <c r="DLG882" s="2"/>
      <c r="DLH882" s="2"/>
      <c r="DLI882" s="2"/>
      <c r="DLJ882" s="2"/>
      <c r="DLK882" s="2"/>
      <c r="DLL882" s="2"/>
      <c r="DLM882" s="2"/>
      <c r="DLN882" s="2"/>
      <c r="DLO882" s="2"/>
      <c r="DLP882" s="2"/>
      <c r="DLQ882" s="2"/>
      <c r="DLR882" s="2"/>
      <c r="DLS882" s="2"/>
      <c r="DLT882" s="2"/>
      <c r="DLU882" s="2"/>
      <c r="DLV882" s="2"/>
      <c r="DLW882" s="2"/>
      <c r="DLX882" s="2"/>
      <c r="DLY882" s="2"/>
      <c r="DLZ882" s="2"/>
      <c r="DMA882" s="2"/>
      <c r="DMB882" s="2"/>
      <c r="DMC882" s="2"/>
      <c r="DMD882" s="2"/>
      <c r="DME882" s="2"/>
      <c r="DMF882" s="2"/>
      <c r="DMG882" s="2"/>
      <c r="DMH882" s="2"/>
      <c r="DMI882" s="2"/>
      <c r="DMJ882" s="2"/>
      <c r="DMK882" s="2"/>
      <c r="DML882" s="2"/>
      <c r="DMM882" s="2"/>
      <c r="DMN882" s="2"/>
      <c r="DMO882" s="2"/>
      <c r="DMP882" s="2"/>
      <c r="DMQ882" s="2"/>
      <c r="DMR882" s="2"/>
      <c r="DMS882" s="2"/>
      <c r="DMT882" s="2"/>
      <c r="DMU882" s="2"/>
      <c r="DMV882" s="2"/>
      <c r="DMW882" s="2"/>
      <c r="DMX882" s="2"/>
      <c r="DMY882" s="2"/>
      <c r="DMZ882" s="2"/>
      <c r="DNA882" s="2"/>
      <c r="DNB882" s="2"/>
      <c r="DNC882" s="2"/>
      <c r="DND882" s="2"/>
      <c r="DNE882" s="2"/>
      <c r="DNF882" s="2"/>
      <c r="DNG882" s="2"/>
      <c r="DNH882" s="2"/>
      <c r="DNI882" s="2"/>
      <c r="DNJ882" s="2"/>
      <c r="DNK882" s="2"/>
      <c r="DNL882" s="2"/>
      <c r="DNM882" s="2"/>
      <c r="DNN882" s="2"/>
      <c r="DNO882" s="2"/>
      <c r="DNP882" s="2"/>
      <c r="DNQ882" s="2"/>
      <c r="DNR882" s="2"/>
      <c r="DNS882" s="2"/>
      <c r="DNT882" s="2"/>
      <c r="DNU882" s="2"/>
      <c r="DNV882" s="2"/>
      <c r="DNW882" s="2"/>
      <c r="DNX882" s="2"/>
      <c r="DNY882" s="2"/>
      <c r="DNZ882" s="2"/>
      <c r="DOA882" s="2"/>
      <c r="DOB882" s="2"/>
      <c r="DOC882" s="2"/>
      <c r="DOD882" s="2"/>
      <c r="DOE882" s="2"/>
      <c r="DOF882" s="2"/>
      <c r="DOG882" s="2"/>
      <c r="DOH882" s="2"/>
      <c r="DOI882" s="2"/>
      <c r="DOJ882" s="2"/>
      <c r="DOK882" s="2"/>
      <c r="DOL882" s="2"/>
      <c r="DOM882" s="2"/>
      <c r="DON882" s="2"/>
      <c r="DOO882" s="2"/>
      <c r="DOP882" s="2"/>
      <c r="DOQ882" s="2"/>
      <c r="DOR882" s="2"/>
      <c r="DOS882" s="2"/>
      <c r="DOT882" s="2"/>
      <c r="DOU882" s="2"/>
      <c r="DOV882" s="2"/>
      <c r="DOW882" s="2"/>
      <c r="DOX882" s="2"/>
      <c r="DOY882" s="2"/>
      <c r="DOZ882" s="2"/>
      <c r="DPA882" s="2"/>
      <c r="DPB882" s="2"/>
      <c r="DPC882" s="2"/>
      <c r="DPD882" s="2"/>
      <c r="DPE882" s="2"/>
      <c r="DPF882" s="2"/>
      <c r="DPG882" s="2"/>
      <c r="DPH882" s="2"/>
      <c r="DPI882" s="2"/>
      <c r="DPJ882" s="2"/>
      <c r="DPK882" s="2"/>
      <c r="DPL882" s="2"/>
      <c r="DPM882" s="2"/>
      <c r="DPN882" s="2"/>
      <c r="DPO882" s="2"/>
      <c r="DPP882" s="2"/>
      <c r="DPQ882" s="2"/>
      <c r="DPR882" s="2"/>
      <c r="DPS882" s="2"/>
      <c r="DPT882" s="2"/>
      <c r="DPU882" s="2"/>
      <c r="DPV882" s="2"/>
      <c r="DPW882" s="2"/>
      <c r="DPX882" s="2"/>
      <c r="DPY882" s="2"/>
      <c r="DPZ882" s="2"/>
      <c r="DQA882" s="2"/>
      <c r="DQB882" s="2"/>
      <c r="DQC882" s="2"/>
      <c r="DQD882" s="2"/>
      <c r="DQE882" s="2"/>
      <c r="DQF882" s="2"/>
      <c r="DQG882" s="2"/>
      <c r="DQH882" s="2"/>
      <c r="DQI882" s="2"/>
      <c r="DQJ882" s="2"/>
      <c r="DQK882" s="2"/>
      <c r="DQL882" s="2"/>
      <c r="DQM882" s="2"/>
      <c r="DQN882" s="2"/>
      <c r="DQO882" s="2"/>
      <c r="DQP882" s="2"/>
      <c r="DQQ882" s="2"/>
      <c r="DQR882" s="2"/>
      <c r="DQS882" s="2"/>
      <c r="DQT882" s="2"/>
      <c r="DQU882" s="2"/>
      <c r="DQV882" s="2"/>
      <c r="DQW882" s="2"/>
      <c r="DQX882" s="2"/>
      <c r="DQY882" s="2"/>
      <c r="DQZ882" s="2"/>
      <c r="DRA882" s="2"/>
      <c r="DRB882" s="2"/>
      <c r="DRC882" s="2"/>
      <c r="DRD882" s="2"/>
      <c r="DRE882" s="2"/>
      <c r="DRF882" s="2"/>
      <c r="DRG882" s="2"/>
      <c r="DRH882" s="2"/>
      <c r="DRI882" s="2"/>
      <c r="DRJ882" s="2"/>
      <c r="DRK882" s="2"/>
      <c r="DRL882" s="2"/>
      <c r="DRM882" s="2"/>
      <c r="DRN882" s="2"/>
      <c r="DRO882" s="2"/>
      <c r="DRP882" s="2"/>
      <c r="DRQ882" s="2"/>
      <c r="DRR882" s="2"/>
      <c r="DRS882" s="2"/>
      <c r="DRT882" s="2"/>
      <c r="DRU882" s="2"/>
      <c r="DRV882" s="2"/>
      <c r="DRW882" s="2"/>
      <c r="DRX882" s="2"/>
      <c r="DRY882" s="2"/>
      <c r="DRZ882" s="2"/>
      <c r="DSA882" s="2"/>
      <c r="DSB882" s="2"/>
      <c r="DSC882" s="2"/>
      <c r="DSD882" s="2"/>
      <c r="DSE882" s="2"/>
      <c r="DSF882" s="2"/>
      <c r="DSG882" s="2"/>
      <c r="DSH882" s="2"/>
      <c r="DSI882" s="2"/>
      <c r="DSJ882" s="2"/>
      <c r="DSK882" s="2"/>
      <c r="DSL882" s="2"/>
      <c r="DSM882" s="2"/>
      <c r="DSN882" s="2"/>
      <c r="DSO882" s="2"/>
      <c r="DSP882" s="2"/>
      <c r="DSQ882" s="2"/>
      <c r="DSR882" s="2"/>
      <c r="DSS882" s="2"/>
      <c r="DST882" s="2"/>
      <c r="DSU882" s="2"/>
      <c r="DSV882" s="2"/>
      <c r="DSW882" s="2"/>
      <c r="DSX882" s="2"/>
      <c r="DSY882" s="2"/>
      <c r="DSZ882" s="2"/>
      <c r="DTA882" s="2"/>
      <c r="DTB882" s="2"/>
      <c r="DTC882" s="2"/>
      <c r="DTD882" s="2"/>
      <c r="DTE882" s="2"/>
      <c r="DTF882" s="2"/>
      <c r="DTG882" s="2"/>
      <c r="DTH882" s="2"/>
      <c r="DTI882" s="2"/>
      <c r="DTJ882" s="2"/>
      <c r="DTK882" s="2"/>
      <c r="DTL882" s="2"/>
      <c r="DTM882" s="2"/>
      <c r="DTN882" s="2"/>
      <c r="DTO882" s="2"/>
      <c r="DTP882" s="2"/>
      <c r="DTQ882" s="2"/>
      <c r="DTR882" s="2"/>
      <c r="DTS882" s="2"/>
      <c r="DTT882" s="2"/>
      <c r="DTU882" s="2"/>
      <c r="DTV882" s="2"/>
      <c r="DTW882" s="2"/>
      <c r="DTX882" s="2"/>
      <c r="DTY882" s="2"/>
      <c r="DTZ882" s="2"/>
      <c r="DUA882" s="2"/>
      <c r="DUB882" s="2"/>
      <c r="DUC882" s="2"/>
      <c r="DUD882" s="2"/>
      <c r="DUE882" s="2"/>
      <c r="DUF882" s="2"/>
      <c r="DUG882" s="2"/>
      <c r="DUH882" s="2"/>
      <c r="DUI882" s="2"/>
      <c r="DUJ882" s="2"/>
      <c r="DUK882" s="2"/>
      <c r="DUL882" s="2"/>
      <c r="DUM882" s="2"/>
      <c r="DUN882" s="2"/>
      <c r="DUO882" s="2"/>
      <c r="DUP882" s="2"/>
      <c r="DUQ882" s="2"/>
      <c r="DUR882" s="2"/>
      <c r="DUS882" s="2"/>
      <c r="DUT882" s="2"/>
      <c r="DUU882" s="2"/>
      <c r="DUV882" s="2"/>
      <c r="DUW882" s="2"/>
      <c r="DUX882" s="2"/>
      <c r="DUY882" s="2"/>
      <c r="DUZ882" s="2"/>
      <c r="DVA882" s="2"/>
      <c r="DVB882" s="2"/>
      <c r="DVC882" s="2"/>
      <c r="DVD882" s="2"/>
      <c r="DVE882" s="2"/>
      <c r="DVF882" s="2"/>
      <c r="DVG882" s="2"/>
      <c r="DVH882" s="2"/>
      <c r="DVI882" s="2"/>
      <c r="DVJ882" s="2"/>
      <c r="DVK882" s="2"/>
      <c r="DVL882" s="2"/>
      <c r="DVM882" s="2"/>
      <c r="DVN882" s="2"/>
      <c r="DVO882" s="2"/>
      <c r="DVP882" s="2"/>
      <c r="DVQ882" s="2"/>
      <c r="DVR882" s="2"/>
      <c r="DVS882" s="2"/>
      <c r="DVT882" s="2"/>
      <c r="DVU882" s="2"/>
      <c r="DVV882" s="2"/>
      <c r="DVW882" s="2"/>
      <c r="DVX882" s="2"/>
      <c r="DVY882" s="2"/>
      <c r="DVZ882" s="2"/>
      <c r="DWA882" s="2"/>
      <c r="DWB882" s="2"/>
      <c r="DWC882" s="2"/>
      <c r="DWD882" s="2"/>
      <c r="DWE882" s="2"/>
      <c r="DWF882" s="2"/>
      <c r="DWG882" s="2"/>
      <c r="DWH882" s="2"/>
      <c r="DWI882" s="2"/>
      <c r="DWJ882" s="2"/>
      <c r="DWK882" s="2"/>
      <c r="DWL882" s="2"/>
      <c r="DWM882" s="2"/>
      <c r="DWN882" s="2"/>
      <c r="DWO882" s="2"/>
      <c r="DWP882" s="2"/>
      <c r="DWQ882" s="2"/>
      <c r="DWR882" s="2"/>
      <c r="DWS882" s="2"/>
      <c r="DWT882" s="2"/>
      <c r="DWU882" s="2"/>
      <c r="DWV882" s="2"/>
      <c r="DWW882" s="2"/>
      <c r="DWX882" s="2"/>
      <c r="DWY882" s="2"/>
      <c r="DWZ882" s="2"/>
      <c r="DXA882" s="2"/>
      <c r="DXB882" s="2"/>
      <c r="DXC882" s="2"/>
      <c r="DXD882" s="2"/>
      <c r="DXE882" s="2"/>
      <c r="DXF882" s="2"/>
      <c r="DXG882" s="2"/>
      <c r="DXH882" s="2"/>
      <c r="DXI882" s="2"/>
      <c r="DXJ882" s="2"/>
      <c r="DXK882" s="2"/>
      <c r="DXL882" s="2"/>
      <c r="DXM882" s="2"/>
      <c r="DXN882" s="2"/>
      <c r="DXO882" s="2"/>
      <c r="DXP882" s="2"/>
      <c r="DXQ882" s="2"/>
      <c r="DXR882" s="2"/>
      <c r="DXS882" s="2"/>
      <c r="DXT882" s="2"/>
      <c r="DXU882" s="2"/>
      <c r="DXV882" s="2"/>
      <c r="DXW882" s="2"/>
      <c r="DXX882" s="2"/>
      <c r="DXY882" s="2"/>
      <c r="DXZ882" s="2"/>
      <c r="DYA882" s="2"/>
      <c r="DYB882" s="2"/>
      <c r="DYC882" s="2"/>
      <c r="DYD882" s="2"/>
      <c r="DYE882" s="2"/>
      <c r="DYF882" s="2"/>
      <c r="DYG882" s="2"/>
      <c r="DYH882" s="2"/>
      <c r="DYI882" s="2"/>
      <c r="DYJ882" s="2"/>
      <c r="DYK882" s="2"/>
      <c r="DYL882" s="2"/>
      <c r="DYM882" s="2"/>
      <c r="DYN882" s="2"/>
      <c r="DYO882" s="2"/>
      <c r="DYP882" s="2"/>
      <c r="DYQ882" s="2"/>
      <c r="DYR882" s="2"/>
      <c r="DYS882" s="2"/>
      <c r="DYT882" s="2"/>
      <c r="DYU882" s="2"/>
      <c r="DYV882" s="2"/>
      <c r="DYW882" s="2"/>
      <c r="DYX882" s="2"/>
      <c r="DYY882" s="2"/>
      <c r="DYZ882" s="2"/>
      <c r="DZA882" s="2"/>
      <c r="DZB882" s="2"/>
      <c r="DZC882" s="2"/>
      <c r="DZD882" s="2"/>
      <c r="DZE882" s="2"/>
      <c r="DZF882" s="2"/>
      <c r="DZG882" s="2"/>
      <c r="DZH882" s="2"/>
      <c r="DZI882" s="2"/>
      <c r="DZJ882" s="2"/>
      <c r="DZK882" s="2"/>
      <c r="DZL882" s="2"/>
      <c r="DZM882" s="2"/>
      <c r="DZN882" s="2"/>
      <c r="DZO882" s="2"/>
      <c r="DZP882" s="2"/>
      <c r="DZQ882" s="2"/>
      <c r="DZR882" s="2"/>
      <c r="DZS882" s="2"/>
      <c r="DZT882" s="2"/>
      <c r="DZU882" s="2"/>
      <c r="DZV882" s="2"/>
      <c r="DZW882" s="2"/>
      <c r="DZX882" s="2"/>
      <c r="DZY882" s="2"/>
      <c r="DZZ882" s="2"/>
      <c r="EAA882" s="2"/>
      <c r="EAB882" s="2"/>
      <c r="EAC882" s="2"/>
      <c r="EAD882" s="2"/>
      <c r="EAE882" s="2"/>
      <c r="EAF882" s="2"/>
      <c r="EAG882" s="2"/>
      <c r="EAH882" s="2"/>
      <c r="EAI882" s="2"/>
      <c r="EAJ882" s="2"/>
      <c r="EAK882" s="2"/>
      <c r="EAL882" s="2"/>
      <c r="EAM882" s="2"/>
      <c r="EAN882" s="2"/>
      <c r="EAO882" s="2"/>
      <c r="EAP882" s="2"/>
      <c r="EAQ882" s="2"/>
      <c r="EAR882" s="2"/>
      <c r="EAS882" s="2"/>
      <c r="EAT882" s="2"/>
      <c r="EAU882" s="2"/>
      <c r="EAV882" s="2"/>
      <c r="EAW882" s="2"/>
      <c r="EAX882" s="2"/>
      <c r="EAY882" s="2"/>
      <c r="EAZ882" s="2"/>
      <c r="EBA882" s="2"/>
      <c r="EBB882" s="2"/>
      <c r="EBC882" s="2"/>
      <c r="EBD882" s="2"/>
      <c r="EBE882" s="2"/>
      <c r="EBF882" s="2"/>
      <c r="EBG882" s="2"/>
      <c r="EBH882" s="2"/>
      <c r="EBI882" s="2"/>
      <c r="EBJ882" s="2"/>
      <c r="EBK882" s="2"/>
      <c r="EBL882" s="2"/>
      <c r="EBM882" s="2"/>
      <c r="EBN882" s="2"/>
      <c r="EBO882" s="2"/>
      <c r="EBP882" s="2"/>
      <c r="EBQ882" s="2"/>
      <c r="EBR882" s="2"/>
      <c r="EBS882" s="2"/>
      <c r="EBT882" s="2"/>
      <c r="EBU882" s="2"/>
      <c r="EBV882" s="2"/>
      <c r="EBW882" s="2"/>
      <c r="EBX882" s="2"/>
      <c r="EBY882" s="2"/>
      <c r="EBZ882" s="2"/>
      <c r="ECA882" s="2"/>
      <c r="ECB882" s="2"/>
      <c r="ECC882" s="2"/>
      <c r="ECD882" s="2"/>
      <c r="ECE882" s="2"/>
      <c r="ECF882" s="2"/>
      <c r="ECG882" s="2"/>
      <c r="ECH882" s="2"/>
      <c r="ECI882" s="2"/>
      <c r="ECJ882" s="2"/>
      <c r="ECK882" s="2"/>
      <c r="ECL882" s="2"/>
      <c r="ECM882" s="2"/>
      <c r="ECN882" s="2"/>
      <c r="ECO882" s="2"/>
      <c r="ECP882" s="2"/>
      <c r="ECQ882" s="2"/>
      <c r="ECR882" s="2"/>
      <c r="ECS882" s="2"/>
      <c r="ECT882" s="2"/>
      <c r="ECU882" s="2"/>
      <c r="ECV882" s="2"/>
      <c r="ECW882" s="2"/>
      <c r="ECX882" s="2"/>
      <c r="ECY882" s="2"/>
      <c r="ECZ882" s="2"/>
      <c r="EDA882" s="2"/>
      <c r="EDB882" s="2"/>
      <c r="EDC882" s="2"/>
      <c r="EDD882" s="2"/>
      <c r="EDE882" s="2"/>
      <c r="EDF882" s="2"/>
      <c r="EDG882" s="2"/>
      <c r="EDH882" s="2"/>
      <c r="EDI882" s="2"/>
      <c r="EDJ882" s="2"/>
      <c r="EDK882" s="2"/>
      <c r="EDL882" s="2"/>
      <c r="EDM882" s="2"/>
      <c r="EDN882" s="2"/>
      <c r="EDO882" s="2"/>
      <c r="EDP882" s="2"/>
      <c r="EDQ882" s="2"/>
      <c r="EDR882" s="2"/>
      <c r="EDS882" s="2"/>
      <c r="EDT882" s="2"/>
      <c r="EDU882" s="2"/>
      <c r="EDV882" s="2"/>
      <c r="EDW882" s="2"/>
      <c r="EDX882" s="2"/>
      <c r="EDY882" s="2"/>
      <c r="EDZ882" s="2"/>
      <c r="EEA882" s="2"/>
      <c r="EEB882" s="2"/>
      <c r="EEC882" s="2"/>
      <c r="EED882" s="2"/>
      <c r="EEE882" s="2"/>
      <c r="EEF882" s="2"/>
      <c r="EEG882" s="2"/>
      <c r="EEH882" s="2"/>
      <c r="EEI882" s="2"/>
      <c r="EEJ882" s="2"/>
      <c r="EEK882" s="2"/>
      <c r="EEL882" s="2"/>
      <c r="EEM882" s="2"/>
      <c r="EEN882" s="2"/>
      <c r="EEO882" s="2"/>
      <c r="EEP882" s="2"/>
      <c r="EEQ882" s="2"/>
      <c r="EER882" s="2"/>
      <c r="EES882" s="2"/>
      <c r="EET882" s="2"/>
      <c r="EEU882" s="2"/>
      <c r="EEV882" s="2"/>
      <c r="EEW882" s="2"/>
      <c r="EEX882" s="2"/>
      <c r="EEY882" s="2"/>
      <c r="EEZ882" s="2"/>
      <c r="EFA882" s="2"/>
      <c r="EFB882" s="2"/>
      <c r="EFC882" s="2"/>
      <c r="EFD882" s="2"/>
      <c r="EFE882" s="2"/>
      <c r="EFF882" s="2"/>
      <c r="EFG882" s="2"/>
      <c r="EFH882" s="2"/>
      <c r="EFI882" s="2"/>
      <c r="EFJ882" s="2"/>
      <c r="EFK882" s="2"/>
      <c r="EFL882" s="2"/>
      <c r="EFM882" s="2"/>
      <c r="EFN882" s="2"/>
      <c r="EFO882" s="2"/>
      <c r="EFP882" s="2"/>
      <c r="EFQ882" s="2"/>
      <c r="EFR882" s="2"/>
      <c r="EFS882" s="2"/>
      <c r="EFT882" s="2"/>
      <c r="EFU882" s="2"/>
      <c r="EFV882" s="2"/>
      <c r="EFW882" s="2"/>
      <c r="EFX882" s="2"/>
      <c r="EFY882" s="2"/>
      <c r="EFZ882" s="2"/>
      <c r="EGA882" s="2"/>
      <c r="EGB882" s="2"/>
      <c r="EGC882" s="2"/>
      <c r="EGD882" s="2"/>
      <c r="EGE882" s="2"/>
      <c r="EGF882" s="2"/>
      <c r="EGG882" s="2"/>
      <c r="EGH882" s="2"/>
      <c r="EGI882" s="2"/>
      <c r="EGJ882" s="2"/>
      <c r="EGK882" s="2"/>
      <c r="EGL882" s="2"/>
      <c r="EGM882" s="2"/>
      <c r="EGN882" s="2"/>
      <c r="EGO882" s="2"/>
      <c r="EGP882" s="2"/>
      <c r="EGQ882" s="2"/>
      <c r="EGR882" s="2"/>
      <c r="EGS882" s="2"/>
      <c r="EGT882" s="2"/>
      <c r="EGU882" s="2"/>
      <c r="EGV882" s="2"/>
      <c r="EGW882" s="2"/>
      <c r="EGX882" s="2"/>
      <c r="EGY882" s="2"/>
      <c r="EGZ882" s="2"/>
      <c r="EHA882" s="2"/>
      <c r="EHB882" s="2"/>
      <c r="EHC882" s="2"/>
      <c r="EHD882" s="2"/>
      <c r="EHE882" s="2"/>
      <c r="EHF882" s="2"/>
      <c r="EHG882" s="2"/>
      <c r="EHH882" s="2"/>
      <c r="EHI882" s="2"/>
      <c r="EHJ882" s="2"/>
      <c r="EHK882" s="2"/>
      <c r="EHL882" s="2"/>
      <c r="EHM882" s="2"/>
      <c r="EHN882" s="2"/>
      <c r="EHO882" s="2"/>
      <c r="EHP882" s="2"/>
      <c r="EHQ882" s="2"/>
      <c r="EHR882" s="2"/>
      <c r="EHS882" s="2"/>
      <c r="EHT882" s="2"/>
      <c r="EHU882" s="2"/>
      <c r="EHV882" s="2"/>
      <c r="EHW882" s="2"/>
      <c r="EHX882" s="2"/>
      <c r="EHY882" s="2"/>
      <c r="EHZ882" s="2"/>
      <c r="EIA882" s="2"/>
      <c r="EIB882" s="2"/>
      <c r="EIC882" s="2"/>
      <c r="EID882" s="2"/>
      <c r="EIE882" s="2"/>
      <c r="EIF882" s="2"/>
      <c r="EIG882" s="2"/>
      <c r="EIH882" s="2"/>
      <c r="EII882" s="2"/>
      <c r="EIJ882" s="2"/>
      <c r="EIK882" s="2"/>
      <c r="EIL882" s="2"/>
      <c r="EIM882" s="2"/>
      <c r="EIN882" s="2"/>
      <c r="EIO882" s="2"/>
      <c r="EIP882" s="2"/>
      <c r="EIQ882" s="2"/>
      <c r="EIR882" s="2"/>
      <c r="EIS882" s="2"/>
      <c r="EIT882" s="2"/>
      <c r="EIU882" s="2"/>
      <c r="EIV882" s="2"/>
      <c r="EIW882" s="2"/>
      <c r="EIX882" s="2"/>
      <c r="EIY882" s="2"/>
      <c r="EIZ882" s="2"/>
      <c r="EJA882" s="2"/>
      <c r="EJB882" s="2"/>
      <c r="EJC882" s="2"/>
      <c r="EJD882" s="2"/>
      <c r="EJE882" s="2"/>
      <c r="EJF882" s="2"/>
      <c r="EJG882" s="2"/>
      <c r="EJH882" s="2"/>
      <c r="EJI882" s="2"/>
      <c r="EJJ882" s="2"/>
      <c r="EJK882" s="2"/>
      <c r="EJL882" s="2"/>
      <c r="EJM882" s="2"/>
      <c r="EJN882" s="2"/>
      <c r="EJO882" s="2"/>
      <c r="EJP882" s="2"/>
      <c r="EJQ882" s="2"/>
      <c r="EJR882" s="2"/>
      <c r="EJS882" s="2"/>
      <c r="EJT882" s="2"/>
      <c r="EJU882" s="2"/>
      <c r="EJV882" s="2"/>
      <c r="EJW882" s="2"/>
      <c r="EJX882" s="2"/>
      <c r="EJY882" s="2"/>
      <c r="EJZ882" s="2"/>
      <c r="EKA882" s="2"/>
      <c r="EKB882" s="2"/>
      <c r="EKC882" s="2"/>
      <c r="EKD882" s="2"/>
      <c r="EKE882" s="2"/>
      <c r="EKF882" s="2"/>
      <c r="EKG882" s="2"/>
      <c r="EKH882" s="2"/>
      <c r="EKI882" s="2"/>
      <c r="EKJ882" s="2"/>
      <c r="EKK882" s="2"/>
      <c r="EKL882" s="2"/>
      <c r="EKM882" s="2"/>
      <c r="EKN882" s="2"/>
      <c r="EKO882" s="2"/>
      <c r="EKP882" s="2"/>
      <c r="EKQ882" s="2"/>
      <c r="EKR882" s="2"/>
      <c r="EKS882" s="2"/>
      <c r="EKT882" s="2"/>
      <c r="EKU882" s="2"/>
      <c r="EKV882" s="2"/>
      <c r="EKW882" s="2"/>
      <c r="EKX882" s="2"/>
      <c r="EKY882" s="2"/>
      <c r="EKZ882" s="2"/>
      <c r="ELA882" s="2"/>
      <c r="ELB882" s="2"/>
      <c r="ELC882" s="2"/>
      <c r="ELD882" s="2"/>
      <c r="ELE882" s="2"/>
      <c r="ELF882" s="2"/>
      <c r="ELG882" s="2"/>
      <c r="ELH882" s="2"/>
      <c r="ELI882" s="2"/>
      <c r="ELJ882" s="2"/>
      <c r="ELK882" s="2"/>
      <c r="ELL882" s="2"/>
      <c r="ELM882" s="2"/>
      <c r="ELN882" s="2"/>
      <c r="ELO882" s="2"/>
      <c r="ELP882" s="2"/>
      <c r="ELQ882" s="2"/>
      <c r="ELR882" s="2"/>
      <c r="ELS882" s="2"/>
      <c r="ELT882" s="2"/>
      <c r="ELU882" s="2"/>
      <c r="ELV882" s="2"/>
      <c r="ELW882" s="2"/>
      <c r="ELX882" s="2"/>
      <c r="ELY882" s="2"/>
      <c r="ELZ882" s="2"/>
      <c r="EMA882" s="2"/>
      <c r="EMB882" s="2"/>
      <c r="EMC882" s="2"/>
      <c r="EMD882" s="2"/>
      <c r="EME882" s="2"/>
      <c r="EMF882" s="2"/>
      <c r="EMG882" s="2"/>
      <c r="EMH882" s="2"/>
      <c r="EMI882" s="2"/>
      <c r="EMJ882" s="2"/>
      <c r="EMK882" s="2"/>
      <c r="EML882" s="2"/>
      <c r="EMM882" s="2"/>
      <c r="EMN882" s="2"/>
      <c r="EMO882" s="2"/>
      <c r="EMP882" s="2"/>
      <c r="EMQ882" s="2"/>
      <c r="EMR882" s="2"/>
      <c r="EMS882" s="2"/>
      <c r="EMT882" s="2"/>
      <c r="EMU882" s="2"/>
      <c r="EMV882" s="2"/>
      <c r="EMW882" s="2"/>
      <c r="EMX882" s="2"/>
      <c r="EMY882" s="2"/>
      <c r="EMZ882" s="2"/>
      <c r="ENA882" s="2"/>
      <c r="ENB882" s="2"/>
      <c r="ENC882" s="2"/>
      <c r="END882" s="2"/>
      <c r="ENE882" s="2"/>
      <c r="ENF882" s="2"/>
      <c r="ENG882" s="2"/>
      <c r="ENH882" s="2"/>
      <c r="ENI882" s="2"/>
      <c r="ENJ882" s="2"/>
      <c r="ENK882" s="2"/>
      <c r="ENL882" s="2"/>
      <c r="ENM882" s="2"/>
      <c r="ENN882" s="2"/>
      <c r="ENO882" s="2"/>
      <c r="ENP882" s="2"/>
      <c r="ENQ882" s="2"/>
      <c r="ENR882" s="2"/>
      <c r="ENS882" s="2"/>
      <c r="ENT882" s="2"/>
      <c r="ENU882" s="2"/>
      <c r="ENV882" s="2"/>
      <c r="ENW882" s="2"/>
      <c r="ENX882" s="2"/>
      <c r="ENY882" s="2"/>
      <c r="ENZ882" s="2"/>
      <c r="EOA882" s="2"/>
      <c r="EOB882" s="2"/>
      <c r="EOC882" s="2"/>
      <c r="EOD882" s="2"/>
      <c r="EOE882" s="2"/>
      <c r="EOF882" s="2"/>
      <c r="EOG882" s="2"/>
      <c r="EOH882" s="2"/>
      <c r="EOI882" s="2"/>
      <c r="EOJ882" s="2"/>
      <c r="EOK882" s="2"/>
      <c r="EOL882" s="2"/>
      <c r="EOM882" s="2"/>
      <c r="EON882" s="2"/>
      <c r="EOO882" s="2"/>
      <c r="EOP882" s="2"/>
      <c r="EOQ882" s="2"/>
      <c r="EOR882" s="2"/>
      <c r="EOS882" s="2"/>
      <c r="EOT882" s="2"/>
      <c r="EOU882" s="2"/>
      <c r="EOV882" s="2"/>
      <c r="EOW882" s="2"/>
      <c r="EOX882" s="2"/>
      <c r="EOY882" s="2"/>
      <c r="EOZ882" s="2"/>
      <c r="EPA882" s="2"/>
      <c r="EPB882" s="2"/>
      <c r="EPC882" s="2"/>
      <c r="EPD882" s="2"/>
      <c r="EPE882" s="2"/>
      <c r="EPF882" s="2"/>
      <c r="EPG882" s="2"/>
      <c r="EPH882" s="2"/>
      <c r="EPI882" s="2"/>
      <c r="EPJ882" s="2"/>
      <c r="EPK882" s="2"/>
      <c r="EPL882" s="2"/>
      <c r="EPM882" s="2"/>
      <c r="EPN882" s="2"/>
      <c r="EPO882" s="2"/>
      <c r="EPP882" s="2"/>
      <c r="EPQ882" s="2"/>
      <c r="EPR882" s="2"/>
      <c r="EPS882" s="2"/>
      <c r="EPT882" s="2"/>
      <c r="EPU882" s="2"/>
      <c r="EPV882" s="2"/>
      <c r="EPW882" s="2"/>
      <c r="EPX882" s="2"/>
      <c r="EPY882" s="2"/>
      <c r="EPZ882" s="2"/>
      <c r="EQA882" s="2"/>
      <c r="EQB882" s="2"/>
      <c r="EQC882" s="2"/>
      <c r="EQD882" s="2"/>
      <c r="EQE882" s="2"/>
      <c r="EQF882" s="2"/>
      <c r="EQG882" s="2"/>
      <c r="EQH882" s="2"/>
      <c r="EQI882" s="2"/>
      <c r="EQJ882" s="2"/>
      <c r="EQK882" s="2"/>
      <c r="EQL882" s="2"/>
      <c r="EQM882" s="2"/>
      <c r="EQN882" s="2"/>
      <c r="EQO882" s="2"/>
      <c r="EQP882" s="2"/>
      <c r="EQQ882" s="2"/>
      <c r="EQR882" s="2"/>
      <c r="EQS882" s="2"/>
      <c r="EQT882" s="2"/>
      <c r="EQU882" s="2"/>
      <c r="EQV882" s="2"/>
      <c r="EQW882" s="2"/>
      <c r="EQX882" s="2"/>
      <c r="EQY882" s="2"/>
      <c r="EQZ882" s="2"/>
      <c r="ERA882" s="2"/>
      <c r="ERB882" s="2"/>
      <c r="ERC882" s="2"/>
      <c r="ERD882" s="2"/>
      <c r="ERE882" s="2"/>
      <c r="ERF882" s="2"/>
      <c r="ERG882" s="2"/>
      <c r="ERH882" s="2"/>
      <c r="ERI882" s="2"/>
      <c r="ERJ882" s="2"/>
      <c r="ERK882" s="2"/>
      <c r="ERL882" s="2"/>
      <c r="ERM882" s="2"/>
      <c r="ERN882" s="2"/>
      <c r="ERO882" s="2"/>
      <c r="ERP882" s="2"/>
      <c r="ERQ882" s="2"/>
      <c r="ERR882" s="2"/>
      <c r="ERS882" s="2"/>
      <c r="ERT882" s="2"/>
      <c r="ERU882" s="2"/>
      <c r="ERV882" s="2"/>
      <c r="ERW882" s="2"/>
      <c r="ERX882" s="2"/>
      <c r="ERY882" s="2"/>
      <c r="ERZ882" s="2"/>
      <c r="ESA882" s="2"/>
      <c r="ESB882" s="2"/>
      <c r="ESC882" s="2"/>
      <c r="ESD882" s="2"/>
      <c r="ESE882" s="2"/>
      <c r="ESF882" s="2"/>
      <c r="ESG882" s="2"/>
      <c r="ESH882" s="2"/>
      <c r="ESI882" s="2"/>
      <c r="ESJ882" s="2"/>
      <c r="ESK882" s="2"/>
      <c r="ESL882" s="2"/>
      <c r="ESM882" s="2"/>
      <c r="ESN882" s="2"/>
      <c r="ESO882" s="2"/>
      <c r="ESP882" s="2"/>
      <c r="ESQ882" s="2"/>
      <c r="ESR882" s="2"/>
      <c r="ESS882" s="2"/>
      <c r="EST882" s="2"/>
      <c r="ESU882" s="2"/>
      <c r="ESV882" s="2"/>
      <c r="ESW882" s="2"/>
      <c r="ESX882" s="2"/>
      <c r="ESY882" s="2"/>
      <c r="ESZ882" s="2"/>
      <c r="ETA882" s="2"/>
      <c r="ETB882" s="2"/>
      <c r="ETC882" s="2"/>
      <c r="ETD882" s="2"/>
      <c r="ETE882" s="2"/>
      <c r="ETF882" s="2"/>
      <c r="ETG882" s="2"/>
      <c r="ETH882" s="2"/>
      <c r="ETI882" s="2"/>
      <c r="ETJ882" s="2"/>
      <c r="ETK882" s="2"/>
      <c r="ETL882" s="2"/>
      <c r="ETM882" s="2"/>
      <c r="ETN882" s="2"/>
      <c r="ETO882" s="2"/>
      <c r="ETP882" s="2"/>
      <c r="ETQ882" s="2"/>
      <c r="ETR882" s="2"/>
      <c r="ETS882" s="2"/>
      <c r="ETT882" s="2"/>
      <c r="ETU882" s="2"/>
      <c r="ETV882" s="2"/>
      <c r="ETW882" s="2"/>
      <c r="ETX882" s="2"/>
      <c r="ETY882" s="2"/>
      <c r="ETZ882" s="2"/>
      <c r="EUA882" s="2"/>
      <c r="EUB882" s="2"/>
      <c r="EUC882" s="2"/>
      <c r="EUD882" s="2"/>
      <c r="EUE882" s="2"/>
      <c r="EUF882" s="2"/>
      <c r="EUG882" s="2"/>
      <c r="EUH882" s="2"/>
      <c r="EUI882" s="2"/>
      <c r="EUJ882" s="2"/>
      <c r="EUK882" s="2"/>
      <c r="EUL882" s="2"/>
      <c r="EUM882" s="2"/>
      <c r="EUN882" s="2"/>
      <c r="EUO882" s="2"/>
      <c r="EUP882" s="2"/>
      <c r="EUQ882" s="2"/>
      <c r="EUR882" s="2"/>
      <c r="EUS882" s="2"/>
      <c r="EUT882" s="2"/>
      <c r="EUU882" s="2"/>
      <c r="EUV882" s="2"/>
      <c r="EUW882" s="2"/>
      <c r="EUX882" s="2"/>
      <c r="EUY882" s="2"/>
      <c r="EUZ882" s="2"/>
      <c r="EVA882" s="2"/>
      <c r="EVB882" s="2"/>
      <c r="EVC882" s="2"/>
      <c r="EVD882" s="2"/>
      <c r="EVE882" s="2"/>
      <c r="EVF882" s="2"/>
      <c r="EVG882" s="2"/>
      <c r="EVH882" s="2"/>
      <c r="EVI882" s="2"/>
      <c r="EVJ882" s="2"/>
      <c r="EVK882" s="2"/>
      <c r="EVL882" s="2"/>
      <c r="EVM882" s="2"/>
      <c r="EVN882" s="2"/>
      <c r="EVO882" s="2"/>
      <c r="EVP882" s="2"/>
      <c r="EVQ882" s="2"/>
      <c r="EVR882" s="2"/>
      <c r="EVS882" s="2"/>
      <c r="EVT882" s="2"/>
      <c r="EVU882" s="2"/>
      <c r="EVV882" s="2"/>
      <c r="EVW882" s="2"/>
      <c r="EVX882" s="2"/>
      <c r="EVY882" s="2"/>
      <c r="EVZ882" s="2"/>
      <c r="EWA882" s="2"/>
      <c r="EWB882" s="2"/>
      <c r="EWC882" s="2"/>
      <c r="EWD882" s="2"/>
      <c r="EWE882" s="2"/>
      <c r="EWF882" s="2"/>
      <c r="EWG882" s="2"/>
      <c r="EWH882" s="2"/>
      <c r="EWI882" s="2"/>
      <c r="EWJ882" s="2"/>
      <c r="EWK882" s="2"/>
      <c r="EWL882" s="2"/>
      <c r="EWM882" s="2"/>
      <c r="EWN882" s="2"/>
      <c r="EWO882" s="2"/>
      <c r="EWP882" s="2"/>
      <c r="EWQ882" s="2"/>
      <c r="EWR882" s="2"/>
      <c r="EWS882" s="2"/>
      <c r="EWT882" s="2"/>
      <c r="EWU882" s="2"/>
      <c r="EWV882" s="2"/>
      <c r="EWW882" s="2"/>
      <c r="EWX882" s="2"/>
      <c r="EWY882" s="2"/>
      <c r="EWZ882" s="2"/>
      <c r="EXA882" s="2"/>
      <c r="EXB882" s="2"/>
      <c r="EXC882" s="2"/>
      <c r="EXD882" s="2"/>
      <c r="EXE882" s="2"/>
      <c r="EXF882" s="2"/>
      <c r="EXG882" s="2"/>
      <c r="EXH882" s="2"/>
      <c r="EXI882" s="2"/>
      <c r="EXJ882" s="2"/>
      <c r="EXK882" s="2"/>
      <c r="EXL882" s="2"/>
      <c r="EXM882" s="2"/>
      <c r="EXN882" s="2"/>
      <c r="EXO882" s="2"/>
      <c r="EXP882" s="2"/>
      <c r="EXQ882" s="2"/>
      <c r="EXR882" s="2"/>
      <c r="EXS882" s="2"/>
      <c r="EXT882" s="2"/>
      <c r="EXU882" s="2"/>
      <c r="EXV882" s="2"/>
      <c r="EXW882" s="2"/>
      <c r="EXX882" s="2"/>
      <c r="EXY882" s="2"/>
      <c r="EXZ882" s="2"/>
      <c r="EYA882" s="2"/>
      <c r="EYB882" s="2"/>
      <c r="EYC882" s="2"/>
      <c r="EYD882" s="2"/>
      <c r="EYE882" s="2"/>
      <c r="EYF882" s="2"/>
      <c r="EYG882" s="2"/>
      <c r="EYH882" s="2"/>
      <c r="EYI882" s="2"/>
      <c r="EYJ882" s="2"/>
      <c r="EYK882" s="2"/>
      <c r="EYL882" s="2"/>
      <c r="EYM882" s="2"/>
      <c r="EYN882" s="2"/>
      <c r="EYO882" s="2"/>
      <c r="EYP882" s="2"/>
      <c r="EYQ882" s="2"/>
      <c r="EYR882" s="2"/>
      <c r="EYS882" s="2"/>
      <c r="EYT882" s="2"/>
      <c r="EYU882" s="2"/>
      <c r="EYV882" s="2"/>
      <c r="EYW882" s="2"/>
      <c r="EYX882" s="2"/>
      <c r="EYY882" s="2"/>
      <c r="EYZ882" s="2"/>
      <c r="EZA882" s="2"/>
      <c r="EZB882" s="2"/>
      <c r="EZC882" s="2"/>
      <c r="EZD882" s="2"/>
      <c r="EZE882" s="2"/>
      <c r="EZF882" s="2"/>
      <c r="EZG882" s="2"/>
      <c r="EZH882" s="2"/>
      <c r="EZI882" s="2"/>
      <c r="EZJ882" s="2"/>
      <c r="EZK882" s="2"/>
      <c r="EZL882" s="2"/>
      <c r="EZM882" s="2"/>
      <c r="EZN882" s="2"/>
      <c r="EZO882" s="2"/>
      <c r="EZP882" s="2"/>
      <c r="EZQ882" s="2"/>
      <c r="EZR882" s="2"/>
      <c r="EZS882" s="2"/>
      <c r="EZT882" s="2"/>
      <c r="EZU882" s="2"/>
      <c r="EZV882" s="2"/>
      <c r="EZW882" s="2"/>
      <c r="EZX882" s="2"/>
      <c r="EZY882" s="2"/>
      <c r="EZZ882" s="2"/>
      <c r="FAA882" s="2"/>
      <c r="FAB882" s="2"/>
      <c r="FAC882" s="2"/>
      <c r="FAD882" s="2"/>
      <c r="FAE882" s="2"/>
      <c r="FAF882" s="2"/>
      <c r="FAG882" s="2"/>
      <c r="FAH882" s="2"/>
      <c r="FAI882" s="2"/>
      <c r="FAJ882" s="2"/>
      <c r="FAK882" s="2"/>
      <c r="FAL882" s="2"/>
      <c r="FAM882" s="2"/>
      <c r="FAN882" s="2"/>
      <c r="FAO882" s="2"/>
      <c r="FAP882" s="2"/>
      <c r="FAQ882" s="2"/>
      <c r="FAR882" s="2"/>
      <c r="FAS882" s="2"/>
      <c r="FAT882" s="2"/>
      <c r="FAU882" s="2"/>
      <c r="FAV882" s="2"/>
      <c r="FAW882" s="2"/>
      <c r="FAX882" s="2"/>
      <c r="FAY882" s="2"/>
      <c r="FAZ882" s="2"/>
      <c r="FBA882" s="2"/>
      <c r="FBB882" s="2"/>
      <c r="FBC882" s="2"/>
      <c r="FBD882" s="2"/>
      <c r="FBE882" s="2"/>
      <c r="FBF882" s="2"/>
      <c r="FBG882" s="2"/>
      <c r="FBH882" s="2"/>
      <c r="FBI882" s="2"/>
      <c r="FBJ882" s="2"/>
      <c r="FBK882" s="2"/>
      <c r="FBL882" s="2"/>
      <c r="FBM882" s="2"/>
      <c r="FBN882" s="2"/>
      <c r="FBO882" s="2"/>
      <c r="FBP882" s="2"/>
      <c r="FBQ882" s="2"/>
      <c r="FBR882" s="2"/>
      <c r="FBS882" s="2"/>
      <c r="FBT882" s="2"/>
      <c r="FBU882" s="2"/>
      <c r="FBV882" s="2"/>
      <c r="FBW882" s="2"/>
      <c r="FBX882" s="2"/>
      <c r="FBY882" s="2"/>
      <c r="FBZ882" s="2"/>
      <c r="FCA882" s="2"/>
      <c r="FCB882" s="2"/>
      <c r="FCC882" s="2"/>
      <c r="FCD882" s="2"/>
      <c r="FCE882" s="2"/>
      <c r="FCF882" s="2"/>
      <c r="FCG882" s="2"/>
      <c r="FCH882" s="2"/>
      <c r="FCI882" s="2"/>
      <c r="FCJ882" s="2"/>
      <c r="FCK882" s="2"/>
      <c r="FCL882" s="2"/>
      <c r="FCM882" s="2"/>
      <c r="FCN882" s="2"/>
      <c r="FCO882" s="2"/>
      <c r="FCP882" s="2"/>
      <c r="FCQ882" s="2"/>
      <c r="FCR882" s="2"/>
      <c r="FCS882" s="2"/>
      <c r="FCT882" s="2"/>
      <c r="FCU882" s="2"/>
      <c r="FCV882" s="2"/>
      <c r="FCW882" s="2"/>
      <c r="FCX882" s="2"/>
      <c r="FCY882" s="2"/>
      <c r="FCZ882" s="2"/>
      <c r="FDA882" s="2"/>
      <c r="FDB882" s="2"/>
      <c r="FDC882" s="2"/>
      <c r="FDD882" s="2"/>
      <c r="FDE882" s="2"/>
      <c r="FDF882" s="2"/>
      <c r="FDG882" s="2"/>
      <c r="FDH882" s="2"/>
      <c r="FDI882" s="2"/>
      <c r="FDJ882" s="2"/>
      <c r="FDK882" s="2"/>
      <c r="FDL882" s="2"/>
      <c r="FDM882" s="2"/>
      <c r="FDN882" s="2"/>
      <c r="FDO882" s="2"/>
      <c r="FDP882" s="2"/>
      <c r="FDQ882" s="2"/>
      <c r="FDR882" s="2"/>
      <c r="FDS882" s="2"/>
      <c r="FDT882" s="2"/>
      <c r="FDU882" s="2"/>
      <c r="FDV882" s="2"/>
      <c r="FDW882" s="2"/>
      <c r="FDX882" s="2"/>
      <c r="FDY882" s="2"/>
      <c r="FDZ882" s="2"/>
      <c r="FEA882" s="2"/>
      <c r="FEB882" s="2"/>
      <c r="FEC882" s="2"/>
      <c r="FED882" s="2"/>
      <c r="FEE882" s="2"/>
      <c r="FEF882" s="2"/>
      <c r="FEG882" s="2"/>
      <c r="FEH882" s="2"/>
      <c r="FEI882" s="2"/>
      <c r="FEJ882" s="2"/>
      <c r="FEK882" s="2"/>
      <c r="FEL882" s="2"/>
      <c r="FEM882" s="2"/>
      <c r="FEN882" s="2"/>
      <c r="FEO882" s="2"/>
      <c r="FEP882" s="2"/>
      <c r="FEQ882" s="2"/>
      <c r="FER882" s="2"/>
      <c r="FES882" s="2"/>
      <c r="FET882" s="2"/>
      <c r="FEU882" s="2"/>
      <c r="FEV882" s="2"/>
      <c r="FEW882" s="2"/>
      <c r="FEX882" s="2"/>
      <c r="FEY882" s="2"/>
      <c r="FEZ882" s="2"/>
      <c r="FFA882" s="2"/>
      <c r="FFB882" s="2"/>
      <c r="FFC882" s="2"/>
      <c r="FFD882" s="2"/>
      <c r="FFE882" s="2"/>
      <c r="FFF882" s="2"/>
      <c r="FFG882" s="2"/>
      <c r="FFH882" s="2"/>
      <c r="FFI882" s="2"/>
      <c r="FFJ882" s="2"/>
      <c r="FFK882" s="2"/>
      <c r="FFL882" s="2"/>
      <c r="FFM882" s="2"/>
      <c r="FFN882" s="2"/>
      <c r="FFO882" s="2"/>
      <c r="FFP882" s="2"/>
      <c r="FFQ882" s="2"/>
      <c r="FFR882" s="2"/>
      <c r="FFS882" s="2"/>
      <c r="FFT882" s="2"/>
      <c r="FFU882" s="2"/>
      <c r="FFV882" s="2"/>
      <c r="FFW882" s="2"/>
      <c r="FFX882" s="2"/>
      <c r="FFY882" s="2"/>
      <c r="FFZ882" s="2"/>
      <c r="FGA882" s="2"/>
      <c r="FGB882" s="2"/>
      <c r="FGC882" s="2"/>
      <c r="FGD882" s="2"/>
      <c r="FGE882" s="2"/>
      <c r="FGF882" s="2"/>
      <c r="FGG882" s="2"/>
      <c r="FGH882" s="2"/>
      <c r="FGI882" s="2"/>
      <c r="FGJ882" s="2"/>
      <c r="FGK882" s="2"/>
      <c r="FGL882" s="2"/>
      <c r="FGM882" s="2"/>
      <c r="FGN882" s="2"/>
      <c r="FGO882" s="2"/>
      <c r="FGP882" s="2"/>
      <c r="FGQ882" s="2"/>
      <c r="FGR882" s="2"/>
      <c r="FGS882" s="2"/>
      <c r="FGT882" s="2"/>
      <c r="FGU882" s="2"/>
      <c r="FGV882" s="2"/>
      <c r="FGW882" s="2"/>
      <c r="FGX882" s="2"/>
      <c r="FGY882" s="2"/>
      <c r="FGZ882" s="2"/>
      <c r="FHA882" s="2"/>
      <c r="FHB882" s="2"/>
      <c r="FHC882" s="2"/>
      <c r="FHD882" s="2"/>
      <c r="FHE882" s="2"/>
      <c r="FHF882" s="2"/>
      <c r="FHG882" s="2"/>
      <c r="FHH882" s="2"/>
      <c r="FHI882" s="2"/>
      <c r="FHJ882" s="2"/>
      <c r="FHK882" s="2"/>
      <c r="FHL882" s="2"/>
      <c r="FHM882" s="2"/>
      <c r="FHN882" s="2"/>
      <c r="FHO882" s="2"/>
      <c r="FHP882" s="2"/>
      <c r="FHQ882" s="2"/>
      <c r="FHR882" s="2"/>
      <c r="FHS882" s="2"/>
      <c r="FHT882" s="2"/>
      <c r="FHU882" s="2"/>
      <c r="FHV882" s="2"/>
      <c r="FHW882" s="2"/>
      <c r="FHX882" s="2"/>
      <c r="FHY882" s="2"/>
      <c r="FHZ882" s="2"/>
      <c r="FIA882" s="2"/>
      <c r="FIB882" s="2"/>
      <c r="FIC882" s="2"/>
      <c r="FID882" s="2"/>
      <c r="FIE882" s="2"/>
      <c r="FIF882" s="2"/>
      <c r="FIG882" s="2"/>
      <c r="FIH882" s="2"/>
      <c r="FII882" s="2"/>
      <c r="FIJ882" s="2"/>
      <c r="FIK882" s="2"/>
      <c r="FIL882" s="2"/>
      <c r="FIM882" s="2"/>
      <c r="FIN882" s="2"/>
      <c r="FIO882" s="2"/>
      <c r="FIP882" s="2"/>
      <c r="FIQ882" s="2"/>
      <c r="FIR882" s="2"/>
      <c r="FIS882" s="2"/>
      <c r="FIT882" s="2"/>
      <c r="FIU882" s="2"/>
      <c r="FIV882" s="2"/>
      <c r="FIW882" s="2"/>
      <c r="FIX882" s="2"/>
      <c r="FIY882" s="2"/>
      <c r="FIZ882" s="2"/>
      <c r="FJA882" s="2"/>
      <c r="FJB882" s="2"/>
      <c r="FJC882" s="2"/>
      <c r="FJD882" s="2"/>
      <c r="FJE882" s="2"/>
      <c r="FJF882" s="2"/>
      <c r="FJG882" s="2"/>
      <c r="FJH882" s="2"/>
      <c r="FJI882" s="2"/>
      <c r="FJJ882" s="2"/>
      <c r="FJK882" s="2"/>
      <c r="FJL882" s="2"/>
      <c r="FJM882" s="2"/>
      <c r="FJN882" s="2"/>
      <c r="FJO882" s="2"/>
      <c r="FJP882" s="2"/>
      <c r="FJQ882" s="2"/>
      <c r="FJR882" s="2"/>
      <c r="FJS882" s="2"/>
      <c r="FJT882" s="2"/>
      <c r="FJU882" s="2"/>
      <c r="FJV882" s="2"/>
      <c r="FJW882" s="2"/>
      <c r="FJX882" s="2"/>
      <c r="FJY882" s="2"/>
      <c r="FJZ882" s="2"/>
      <c r="FKA882" s="2"/>
      <c r="FKB882" s="2"/>
      <c r="FKC882" s="2"/>
      <c r="FKD882" s="2"/>
      <c r="FKE882" s="2"/>
      <c r="FKF882" s="2"/>
      <c r="FKG882" s="2"/>
      <c r="FKH882" s="2"/>
      <c r="FKI882" s="2"/>
      <c r="FKJ882" s="2"/>
      <c r="FKK882" s="2"/>
      <c r="FKL882" s="2"/>
      <c r="FKM882" s="2"/>
      <c r="FKN882" s="2"/>
      <c r="FKO882" s="2"/>
      <c r="FKP882" s="2"/>
      <c r="FKQ882" s="2"/>
      <c r="FKR882" s="2"/>
      <c r="FKS882" s="2"/>
      <c r="FKT882" s="2"/>
      <c r="FKU882" s="2"/>
      <c r="FKV882" s="2"/>
      <c r="FKW882" s="2"/>
      <c r="FKX882" s="2"/>
      <c r="FKY882" s="2"/>
      <c r="FKZ882" s="2"/>
      <c r="FLA882" s="2"/>
      <c r="FLB882" s="2"/>
      <c r="FLC882" s="2"/>
      <c r="FLD882" s="2"/>
      <c r="FLE882" s="2"/>
      <c r="FLF882" s="2"/>
      <c r="FLG882" s="2"/>
      <c r="FLH882" s="2"/>
      <c r="FLI882" s="2"/>
      <c r="FLJ882" s="2"/>
      <c r="FLK882" s="2"/>
      <c r="FLL882" s="2"/>
      <c r="FLM882" s="2"/>
      <c r="FLN882" s="2"/>
      <c r="FLO882" s="2"/>
      <c r="FLP882" s="2"/>
      <c r="FLQ882" s="2"/>
      <c r="FLR882" s="2"/>
      <c r="FLS882" s="2"/>
      <c r="FLT882" s="2"/>
      <c r="FLU882" s="2"/>
      <c r="FLV882" s="2"/>
      <c r="FLW882" s="2"/>
      <c r="FLX882" s="2"/>
      <c r="FLY882" s="2"/>
      <c r="FLZ882" s="2"/>
      <c r="FMA882" s="2"/>
      <c r="FMB882" s="2"/>
      <c r="FMC882" s="2"/>
      <c r="FMD882" s="2"/>
      <c r="FME882" s="2"/>
      <c r="FMF882" s="2"/>
      <c r="FMG882" s="2"/>
      <c r="FMH882" s="2"/>
      <c r="FMI882" s="2"/>
      <c r="FMJ882" s="2"/>
      <c r="FMK882" s="2"/>
      <c r="FML882" s="2"/>
      <c r="FMM882" s="2"/>
      <c r="FMN882" s="2"/>
      <c r="FMO882" s="2"/>
      <c r="FMP882" s="2"/>
      <c r="FMQ882" s="2"/>
      <c r="FMR882" s="2"/>
      <c r="FMS882" s="2"/>
      <c r="FMT882" s="2"/>
      <c r="FMU882" s="2"/>
      <c r="FMV882" s="2"/>
      <c r="FMW882" s="2"/>
      <c r="FMX882" s="2"/>
      <c r="FMY882" s="2"/>
      <c r="FMZ882" s="2"/>
      <c r="FNA882" s="2"/>
      <c r="FNB882" s="2"/>
      <c r="FNC882" s="2"/>
      <c r="FND882" s="2"/>
      <c r="FNE882" s="2"/>
      <c r="FNF882" s="2"/>
      <c r="FNG882" s="2"/>
      <c r="FNH882" s="2"/>
      <c r="FNI882" s="2"/>
      <c r="FNJ882" s="2"/>
      <c r="FNK882" s="2"/>
      <c r="FNL882" s="2"/>
      <c r="FNM882" s="2"/>
      <c r="FNN882" s="2"/>
      <c r="FNO882" s="2"/>
      <c r="FNP882" s="2"/>
      <c r="FNQ882" s="2"/>
      <c r="FNR882" s="2"/>
      <c r="FNS882" s="2"/>
      <c r="FNT882" s="2"/>
      <c r="FNU882" s="2"/>
      <c r="FNV882" s="2"/>
      <c r="FNW882" s="2"/>
      <c r="FNX882" s="2"/>
      <c r="FNY882" s="2"/>
      <c r="FNZ882" s="2"/>
      <c r="FOA882" s="2"/>
      <c r="FOB882" s="2"/>
      <c r="FOC882" s="2"/>
      <c r="FOD882" s="2"/>
      <c r="FOE882" s="2"/>
      <c r="FOF882" s="2"/>
      <c r="FOG882" s="2"/>
      <c r="FOH882" s="2"/>
      <c r="FOI882" s="2"/>
      <c r="FOJ882" s="2"/>
      <c r="FOK882" s="2"/>
      <c r="FOL882" s="2"/>
      <c r="FOM882" s="2"/>
      <c r="FON882" s="2"/>
      <c r="FOO882" s="2"/>
      <c r="FOP882" s="2"/>
      <c r="FOQ882" s="2"/>
      <c r="FOR882" s="2"/>
      <c r="FOS882" s="2"/>
      <c r="FOT882" s="2"/>
      <c r="FOU882" s="2"/>
      <c r="FOV882" s="2"/>
      <c r="FOW882" s="2"/>
      <c r="FOX882" s="2"/>
      <c r="FOY882" s="2"/>
      <c r="FOZ882" s="2"/>
      <c r="FPA882" s="2"/>
      <c r="FPB882" s="2"/>
      <c r="FPC882" s="2"/>
      <c r="FPD882" s="2"/>
      <c r="FPE882" s="2"/>
      <c r="FPF882" s="2"/>
      <c r="FPG882" s="2"/>
      <c r="FPH882" s="2"/>
      <c r="FPI882" s="2"/>
      <c r="FPJ882" s="2"/>
      <c r="FPK882" s="2"/>
      <c r="FPL882" s="2"/>
      <c r="FPM882" s="2"/>
      <c r="FPN882" s="2"/>
      <c r="FPO882" s="2"/>
      <c r="FPP882" s="2"/>
      <c r="FPQ882" s="2"/>
      <c r="FPR882" s="2"/>
      <c r="FPS882" s="2"/>
      <c r="FPT882" s="2"/>
      <c r="FPU882" s="2"/>
      <c r="FPV882" s="2"/>
      <c r="FPW882" s="2"/>
      <c r="FPX882" s="2"/>
      <c r="FPY882" s="2"/>
      <c r="FPZ882" s="2"/>
      <c r="FQA882" s="2"/>
      <c r="FQB882" s="2"/>
      <c r="FQC882" s="2"/>
      <c r="FQD882" s="2"/>
      <c r="FQE882" s="2"/>
      <c r="FQF882" s="2"/>
      <c r="FQG882" s="2"/>
      <c r="FQH882" s="2"/>
      <c r="FQI882" s="2"/>
      <c r="FQJ882" s="2"/>
      <c r="FQK882" s="2"/>
      <c r="FQL882" s="2"/>
      <c r="FQM882" s="2"/>
      <c r="FQN882" s="2"/>
      <c r="FQO882" s="2"/>
      <c r="FQP882" s="2"/>
      <c r="FQQ882" s="2"/>
      <c r="FQR882" s="2"/>
      <c r="FQS882" s="2"/>
      <c r="FQT882" s="2"/>
      <c r="FQU882" s="2"/>
      <c r="FQV882" s="2"/>
      <c r="FQW882" s="2"/>
      <c r="FQX882" s="2"/>
      <c r="FQY882" s="2"/>
      <c r="FQZ882" s="2"/>
      <c r="FRA882" s="2"/>
      <c r="FRB882" s="2"/>
      <c r="FRC882" s="2"/>
      <c r="FRD882" s="2"/>
      <c r="FRE882" s="2"/>
      <c r="FRF882" s="2"/>
      <c r="FRG882" s="2"/>
      <c r="FRH882" s="2"/>
      <c r="FRI882" s="2"/>
      <c r="FRJ882" s="2"/>
      <c r="FRK882" s="2"/>
      <c r="FRL882" s="2"/>
      <c r="FRM882" s="2"/>
      <c r="FRN882" s="2"/>
      <c r="FRO882" s="2"/>
      <c r="FRP882" s="2"/>
      <c r="FRQ882" s="2"/>
      <c r="FRR882" s="2"/>
      <c r="FRS882" s="2"/>
      <c r="FRT882" s="2"/>
      <c r="FRU882" s="2"/>
      <c r="FRV882" s="2"/>
      <c r="FRW882" s="2"/>
      <c r="FRX882" s="2"/>
      <c r="FRY882" s="2"/>
      <c r="FRZ882" s="2"/>
      <c r="FSA882" s="2"/>
      <c r="FSB882" s="2"/>
      <c r="FSC882" s="2"/>
      <c r="FSD882" s="2"/>
      <c r="FSE882" s="2"/>
      <c r="FSF882" s="2"/>
      <c r="FSG882" s="2"/>
      <c r="FSH882" s="2"/>
      <c r="FSI882" s="2"/>
      <c r="FSJ882" s="2"/>
      <c r="FSK882" s="2"/>
      <c r="FSL882" s="2"/>
      <c r="FSM882" s="2"/>
      <c r="FSN882" s="2"/>
      <c r="FSO882" s="2"/>
      <c r="FSP882" s="2"/>
      <c r="FSQ882" s="2"/>
      <c r="FSR882" s="2"/>
      <c r="FSS882" s="2"/>
      <c r="FST882" s="2"/>
      <c r="FSU882" s="2"/>
      <c r="FSV882" s="2"/>
      <c r="FSW882" s="2"/>
      <c r="FSX882" s="2"/>
      <c r="FSY882" s="2"/>
      <c r="FSZ882" s="2"/>
      <c r="FTA882" s="2"/>
      <c r="FTB882" s="2"/>
      <c r="FTC882" s="2"/>
      <c r="FTD882" s="2"/>
      <c r="FTE882" s="2"/>
      <c r="FTF882" s="2"/>
      <c r="FTG882" s="2"/>
      <c r="FTH882" s="2"/>
      <c r="FTI882" s="2"/>
      <c r="FTJ882" s="2"/>
      <c r="FTK882" s="2"/>
      <c r="FTL882" s="2"/>
      <c r="FTM882" s="2"/>
      <c r="FTN882" s="2"/>
      <c r="FTO882" s="2"/>
      <c r="FTP882" s="2"/>
      <c r="FTQ882" s="2"/>
      <c r="FTR882" s="2"/>
      <c r="FTS882" s="2"/>
      <c r="FTT882" s="2"/>
      <c r="FTU882" s="2"/>
      <c r="FTV882" s="2"/>
      <c r="FTW882" s="2"/>
      <c r="FTX882" s="2"/>
      <c r="FTY882" s="2"/>
      <c r="FTZ882" s="2"/>
      <c r="FUA882" s="2"/>
      <c r="FUB882" s="2"/>
      <c r="FUC882" s="2"/>
      <c r="FUD882" s="2"/>
      <c r="FUE882" s="2"/>
      <c r="FUF882" s="2"/>
      <c r="FUG882" s="2"/>
      <c r="FUH882" s="2"/>
      <c r="FUI882" s="2"/>
      <c r="FUJ882" s="2"/>
      <c r="FUK882" s="2"/>
      <c r="FUL882" s="2"/>
      <c r="FUM882" s="2"/>
      <c r="FUN882" s="2"/>
      <c r="FUO882" s="2"/>
      <c r="FUP882" s="2"/>
      <c r="FUQ882" s="2"/>
      <c r="FUR882" s="2"/>
      <c r="FUS882" s="2"/>
      <c r="FUT882" s="2"/>
      <c r="FUU882" s="2"/>
      <c r="FUV882" s="2"/>
      <c r="FUW882" s="2"/>
      <c r="FUX882" s="2"/>
      <c r="FUY882" s="2"/>
      <c r="FUZ882" s="2"/>
      <c r="FVA882" s="2"/>
      <c r="FVB882" s="2"/>
      <c r="FVC882" s="2"/>
      <c r="FVD882" s="2"/>
      <c r="FVE882" s="2"/>
      <c r="FVF882" s="2"/>
      <c r="FVG882" s="2"/>
      <c r="FVH882" s="2"/>
      <c r="FVI882" s="2"/>
      <c r="FVJ882" s="2"/>
      <c r="FVK882" s="2"/>
      <c r="FVL882" s="2"/>
      <c r="FVM882" s="2"/>
      <c r="FVN882" s="2"/>
      <c r="FVO882" s="2"/>
      <c r="FVP882" s="2"/>
      <c r="FVQ882" s="2"/>
      <c r="FVR882" s="2"/>
      <c r="FVS882" s="2"/>
      <c r="FVT882" s="2"/>
      <c r="FVU882" s="2"/>
      <c r="FVV882" s="2"/>
      <c r="FVW882" s="2"/>
      <c r="FVX882" s="2"/>
      <c r="FVY882" s="2"/>
      <c r="FVZ882" s="2"/>
      <c r="FWA882" s="2"/>
      <c r="FWB882" s="2"/>
      <c r="FWC882" s="2"/>
      <c r="FWD882" s="2"/>
      <c r="FWE882" s="2"/>
      <c r="FWF882" s="2"/>
      <c r="FWG882" s="2"/>
      <c r="FWH882" s="2"/>
      <c r="FWI882" s="2"/>
      <c r="FWJ882" s="2"/>
      <c r="FWK882" s="2"/>
      <c r="FWL882" s="2"/>
      <c r="FWM882" s="2"/>
      <c r="FWN882" s="2"/>
      <c r="FWO882" s="2"/>
      <c r="FWP882" s="2"/>
      <c r="FWQ882" s="2"/>
      <c r="FWR882" s="2"/>
      <c r="FWS882" s="2"/>
      <c r="FWT882" s="2"/>
      <c r="FWU882" s="2"/>
      <c r="FWV882" s="2"/>
      <c r="FWW882" s="2"/>
      <c r="FWX882" s="2"/>
      <c r="FWY882" s="2"/>
      <c r="FWZ882" s="2"/>
      <c r="FXA882" s="2"/>
      <c r="FXB882" s="2"/>
      <c r="FXC882" s="2"/>
      <c r="FXD882" s="2"/>
      <c r="FXE882" s="2"/>
      <c r="FXF882" s="2"/>
      <c r="FXG882" s="2"/>
      <c r="FXH882" s="2"/>
      <c r="FXI882" s="2"/>
      <c r="FXJ882" s="2"/>
      <c r="FXK882" s="2"/>
      <c r="FXL882" s="2"/>
      <c r="FXM882" s="2"/>
      <c r="FXN882" s="2"/>
      <c r="FXO882" s="2"/>
      <c r="FXP882" s="2"/>
      <c r="FXQ882" s="2"/>
      <c r="FXR882" s="2"/>
      <c r="FXS882" s="2"/>
      <c r="FXT882" s="2"/>
      <c r="FXU882" s="2"/>
      <c r="FXV882" s="2"/>
      <c r="FXW882" s="2"/>
      <c r="FXX882" s="2"/>
      <c r="FXY882" s="2"/>
      <c r="FXZ882" s="2"/>
      <c r="FYA882" s="2"/>
      <c r="FYB882" s="2"/>
      <c r="FYC882" s="2"/>
      <c r="FYD882" s="2"/>
      <c r="FYE882" s="2"/>
      <c r="FYF882" s="2"/>
      <c r="FYG882" s="2"/>
      <c r="FYH882" s="2"/>
      <c r="FYI882" s="2"/>
      <c r="FYJ882" s="2"/>
      <c r="FYK882" s="2"/>
      <c r="FYL882" s="2"/>
      <c r="FYM882" s="2"/>
      <c r="FYN882" s="2"/>
      <c r="FYO882" s="2"/>
      <c r="FYP882" s="2"/>
      <c r="FYQ882" s="2"/>
      <c r="FYR882" s="2"/>
      <c r="FYS882" s="2"/>
      <c r="FYT882" s="2"/>
      <c r="FYU882" s="2"/>
      <c r="FYV882" s="2"/>
      <c r="FYW882" s="2"/>
      <c r="FYX882" s="2"/>
      <c r="FYY882" s="2"/>
      <c r="FYZ882" s="2"/>
      <c r="FZA882" s="2"/>
      <c r="FZB882" s="2"/>
      <c r="FZC882" s="2"/>
      <c r="FZD882" s="2"/>
      <c r="FZE882" s="2"/>
      <c r="FZF882" s="2"/>
      <c r="FZG882" s="2"/>
      <c r="FZH882" s="2"/>
      <c r="FZI882" s="2"/>
      <c r="FZJ882" s="2"/>
      <c r="FZK882" s="2"/>
      <c r="FZL882" s="2"/>
      <c r="FZM882" s="2"/>
      <c r="FZN882" s="2"/>
      <c r="FZO882" s="2"/>
      <c r="FZP882" s="2"/>
      <c r="FZQ882" s="2"/>
      <c r="FZR882" s="2"/>
      <c r="FZS882" s="2"/>
      <c r="FZT882" s="2"/>
      <c r="FZU882" s="2"/>
      <c r="FZV882" s="2"/>
      <c r="FZW882" s="2"/>
      <c r="FZX882" s="2"/>
      <c r="FZY882" s="2"/>
      <c r="FZZ882" s="2"/>
      <c r="GAA882" s="2"/>
      <c r="GAB882" s="2"/>
      <c r="GAC882" s="2"/>
      <c r="GAD882" s="2"/>
      <c r="GAE882" s="2"/>
      <c r="GAF882" s="2"/>
      <c r="GAG882" s="2"/>
      <c r="GAH882" s="2"/>
      <c r="GAI882" s="2"/>
      <c r="GAJ882" s="2"/>
      <c r="GAK882" s="2"/>
      <c r="GAL882" s="2"/>
      <c r="GAM882" s="2"/>
      <c r="GAN882" s="2"/>
      <c r="GAO882" s="2"/>
      <c r="GAP882" s="2"/>
      <c r="GAQ882" s="2"/>
      <c r="GAR882" s="2"/>
      <c r="GAS882" s="2"/>
      <c r="GAT882" s="2"/>
      <c r="GAU882" s="2"/>
      <c r="GAV882" s="2"/>
      <c r="GAW882" s="2"/>
      <c r="GAX882" s="2"/>
      <c r="GAY882" s="2"/>
      <c r="GAZ882" s="2"/>
      <c r="GBA882" s="2"/>
      <c r="GBB882" s="2"/>
      <c r="GBC882" s="2"/>
      <c r="GBD882" s="2"/>
      <c r="GBE882" s="2"/>
      <c r="GBF882" s="2"/>
      <c r="GBG882" s="2"/>
      <c r="GBH882" s="2"/>
      <c r="GBI882" s="2"/>
      <c r="GBJ882" s="2"/>
      <c r="GBK882" s="2"/>
      <c r="GBL882" s="2"/>
      <c r="GBM882" s="2"/>
      <c r="GBN882" s="2"/>
      <c r="GBO882" s="2"/>
      <c r="GBP882" s="2"/>
      <c r="GBQ882" s="2"/>
      <c r="GBR882" s="2"/>
      <c r="GBS882" s="2"/>
      <c r="GBT882" s="2"/>
      <c r="GBU882" s="2"/>
      <c r="GBV882" s="2"/>
      <c r="GBW882" s="2"/>
      <c r="GBX882" s="2"/>
      <c r="GBY882" s="2"/>
      <c r="GBZ882" s="2"/>
      <c r="GCA882" s="2"/>
      <c r="GCB882" s="2"/>
      <c r="GCC882" s="2"/>
      <c r="GCD882" s="2"/>
      <c r="GCE882" s="2"/>
      <c r="GCF882" s="2"/>
      <c r="GCG882" s="2"/>
      <c r="GCH882" s="2"/>
      <c r="GCI882" s="2"/>
      <c r="GCJ882" s="2"/>
      <c r="GCK882" s="2"/>
      <c r="GCL882" s="2"/>
      <c r="GCM882" s="2"/>
      <c r="GCN882" s="2"/>
      <c r="GCO882" s="2"/>
      <c r="GCP882" s="2"/>
      <c r="GCQ882" s="2"/>
      <c r="GCR882" s="2"/>
      <c r="GCS882" s="2"/>
      <c r="GCT882" s="2"/>
      <c r="GCU882" s="2"/>
      <c r="GCV882" s="2"/>
      <c r="GCW882" s="2"/>
      <c r="GCX882" s="2"/>
      <c r="GCY882" s="2"/>
      <c r="GCZ882" s="2"/>
      <c r="GDA882" s="2"/>
      <c r="GDB882" s="2"/>
      <c r="GDC882" s="2"/>
      <c r="GDD882" s="2"/>
      <c r="GDE882" s="2"/>
      <c r="GDF882" s="2"/>
      <c r="GDG882" s="2"/>
      <c r="GDH882" s="2"/>
      <c r="GDI882" s="2"/>
      <c r="GDJ882" s="2"/>
      <c r="GDK882" s="2"/>
      <c r="GDL882" s="2"/>
      <c r="GDM882" s="2"/>
      <c r="GDN882" s="2"/>
      <c r="GDO882" s="2"/>
      <c r="GDP882" s="2"/>
      <c r="GDQ882" s="2"/>
      <c r="GDR882" s="2"/>
      <c r="GDS882" s="2"/>
      <c r="GDT882" s="2"/>
      <c r="GDU882" s="2"/>
      <c r="GDV882" s="2"/>
      <c r="GDW882" s="2"/>
      <c r="GDX882" s="2"/>
      <c r="GDY882" s="2"/>
      <c r="GDZ882" s="2"/>
      <c r="GEA882" s="2"/>
      <c r="GEB882" s="2"/>
      <c r="GEC882" s="2"/>
      <c r="GED882" s="2"/>
      <c r="GEE882" s="2"/>
      <c r="GEF882" s="2"/>
      <c r="GEG882" s="2"/>
      <c r="GEH882" s="2"/>
      <c r="GEI882" s="2"/>
      <c r="GEJ882" s="2"/>
      <c r="GEK882" s="2"/>
      <c r="GEL882" s="2"/>
      <c r="GEM882" s="2"/>
      <c r="GEN882" s="2"/>
      <c r="GEO882" s="2"/>
      <c r="GEP882" s="2"/>
      <c r="GEQ882" s="2"/>
      <c r="GER882" s="2"/>
      <c r="GES882" s="2"/>
      <c r="GET882" s="2"/>
      <c r="GEU882" s="2"/>
      <c r="GEV882" s="2"/>
      <c r="GEW882" s="2"/>
      <c r="GEX882" s="2"/>
      <c r="GEY882" s="2"/>
      <c r="GEZ882" s="2"/>
      <c r="GFA882" s="2"/>
      <c r="GFB882" s="2"/>
      <c r="GFC882" s="2"/>
      <c r="GFD882" s="2"/>
      <c r="GFE882" s="2"/>
      <c r="GFF882" s="2"/>
      <c r="GFG882" s="2"/>
      <c r="GFH882" s="2"/>
      <c r="GFI882" s="2"/>
      <c r="GFJ882" s="2"/>
      <c r="GFK882" s="2"/>
      <c r="GFL882" s="2"/>
      <c r="GFM882" s="2"/>
      <c r="GFN882" s="2"/>
      <c r="GFO882" s="2"/>
      <c r="GFP882" s="2"/>
      <c r="GFQ882" s="2"/>
      <c r="GFR882" s="2"/>
      <c r="GFS882" s="2"/>
      <c r="GFT882" s="2"/>
      <c r="GFU882" s="2"/>
      <c r="GFV882" s="2"/>
      <c r="GFW882" s="2"/>
      <c r="GFX882" s="2"/>
      <c r="GFY882" s="2"/>
      <c r="GFZ882" s="2"/>
      <c r="GGA882" s="2"/>
      <c r="GGB882" s="2"/>
      <c r="GGC882" s="2"/>
      <c r="GGD882" s="2"/>
      <c r="GGE882" s="2"/>
      <c r="GGF882" s="2"/>
      <c r="GGG882" s="2"/>
      <c r="GGH882" s="2"/>
      <c r="GGI882" s="2"/>
      <c r="GGJ882" s="2"/>
      <c r="GGK882" s="2"/>
      <c r="GGL882" s="2"/>
      <c r="GGM882" s="2"/>
      <c r="GGN882" s="2"/>
      <c r="GGO882" s="2"/>
      <c r="GGP882" s="2"/>
      <c r="GGQ882" s="2"/>
      <c r="GGR882" s="2"/>
      <c r="GGS882" s="2"/>
      <c r="GGT882" s="2"/>
      <c r="GGU882" s="2"/>
      <c r="GGV882" s="2"/>
      <c r="GGW882" s="2"/>
      <c r="GGX882" s="2"/>
      <c r="GGY882" s="2"/>
      <c r="GGZ882" s="2"/>
      <c r="GHA882" s="2"/>
      <c r="GHB882" s="2"/>
      <c r="GHC882" s="2"/>
      <c r="GHD882" s="2"/>
      <c r="GHE882" s="2"/>
      <c r="GHF882" s="2"/>
      <c r="GHG882" s="2"/>
      <c r="GHH882" s="2"/>
      <c r="GHI882" s="2"/>
      <c r="GHJ882" s="2"/>
      <c r="GHK882" s="2"/>
      <c r="GHL882" s="2"/>
      <c r="GHM882" s="2"/>
      <c r="GHN882" s="2"/>
      <c r="GHO882" s="2"/>
      <c r="GHP882" s="2"/>
      <c r="GHQ882" s="2"/>
      <c r="GHR882" s="2"/>
      <c r="GHS882" s="2"/>
      <c r="GHT882" s="2"/>
      <c r="GHU882" s="2"/>
      <c r="GHV882" s="2"/>
      <c r="GHW882" s="2"/>
      <c r="GHX882" s="2"/>
      <c r="GHY882" s="2"/>
      <c r="GHZ882" s="2"/>
      <c r="GIA882" s="2"/>
      <c r="GIB882" s="2"/>
      <c r="GIC882" s="2"/>
      <c r="GID882" s="2"/>
      <c r="GIE882" s="2"/>
      <c r="GIF882" s="2"/>
      <c r="GIG882" s="2"/>
      <c r="GIH882" s="2"/>
      <c r="GII882" s="2"/>
      <c r="GIJ882" s="2"/>
      <c r="GIK882" s="2"/>
      <c r="GIL882" s="2"/>
      <c r="GIM882" s="2"/>
      <c r="GIN882" s="2"/>
      <c r="GIO882" s="2"/>
      <c r="GIP882" s="2"/>
      <c r="GIQ882" s="2"/>
      <c r="GIR882" s="2"/>
      <c r="GIS882" s="2"/>
      <c r="GIT882" s="2"/>
      <c r="GIU882" s="2"/>
      <c r="GIV882" s="2"/>
      <c r="GIW882" s="2"/>
      <c r="GIX882" s="2"/>
      <c r="GIY882" s="2"/>
      <c r="GIZ882" s="2"/>
      <c r="GJA882" s="2"/>
      <c r="GJB882" s="2"/>
      <c r="GJC882" s="2"/>
      <c r="GJD882" s="2"/>
      <c r="GJE882" s="2"/>
      <c r="GJF882" s="2"/>
      <c r="GJG882" s="2"/>
      <c r="GJH882" s="2"/>
      <c r="GJI882" s="2"/>
      <c r="GJJ882" s="2"/>
      <c r="GJK882" s="2"/>
      <c r="GJL882" s="2"/>
      <c r="GJM882" s="2"/>
      <c r="GJN882" s="2"/>
      <c r="GJO882" s="2"/>
      <c r="GJP882" s="2"/>
      <c r="GJQ882" s="2"/>
      <c r="GJR882" s="2"/>
      <c r="GJS882" s="2"/>
      <c r="GJT882" s="2"/>
      <c r="GJU882" s="2"/>
      <c r="GJV882" s="2"/>
      <c r="GJW882" s="2"/>
      <c r="GJX882" s="2"/>
      <c r="GJY882" s="2"/>
      <c r="GJZ882" s="2"/>
      <c r="GKA882" s="2"/>
      <c r="GKB882" s="2"/>
      <c r="GKC882" s="2"/>
      <c r="GKD882" s="2"/>
      <c r="GKE882" s="2"/>
      <c r="GKF882" s="2"/>
      <c r="GKG882" s="2"/>
      <c r="GKH882" s="2"/>
      <c r="GKI882" s="2"/>
      <c r="GKJ882" s="2"/>
      <c r="GKK882" s="2"/>
      <c r="GKL882" s="2"/>
      <c r="GKM882" s="2"/>
      <c r="GKN882" s="2"/>
      <c r="GKO882" s="2"/>
      <c r="GKP882" s="2"/>
      <c r="GKQ882" s="2"/>
      <c r="GKR882" s="2"/>
      <c r="GKS882" s="2"/>
      <c r="GKT882" s="2"/>
      <c r="GKU882" s="2"/>
      <c r="GKV882" s="2"/>
      <c r="GKW882" s="2"/>
      <c r="GKX882" s="2"/>
      <c r="GKY882" s="2"/>
      <c r="GKZ882" s="2"/>
      <c r="GLA882" s="2"/>
      <c r="GLB882" s="2"/>
      <c r="GLC882" s="2"/>
      <c r="GLD882" s="2"/>
      <c r="GLE882" s="2"/>
      <c r="GLF882" s="2"/>
      <c r="GLG882" s="2"/>
      <c r="GLH882" s="2"/>
      <c r="GLI882" s="2"/>
      <c r="GLJ882" s="2"/>
      <c r="GLK882" s="2"/>
      <c r="GLL882" s="2"/>
      <c r="GLM882" s="2"/>
      <c r="GLN882" s="2"/>
      <c r="GLO882" s="2"/>
      <c r="GLP882" s="2"/>
      <c r="GLQ882" s="2"/>
      <c r="GLR882" s="2"/>
      <c r="GLS882" s="2"/>
      <c r="GLT882" s="2"/>
      <c r="GLU882" s="2"/>
      <c r="GLV882" s="2"/>
      <c r="GLW882" s="2"/>
      <c r="GLX882" s="2"/>
      <c r="GLY882" s="2"/>
      <c r="GLZ882" s="2"/>
      <c r="GMA882" s="2"/>
      <c r="GMB882" s="2"/>
      <c r="GMC882" s="2"/>
      <c r="GMD882" s="2"/>
      <c r="GME882" s="2"/>
      <c r="GMF882" s="2"/>
      <c r="GMG882" s="2"/>
      <c r="GMH882" s="2"/>
      <c r="GMI882" s="2"/>
      <c r="GMJ882" s="2"/>
      <c r="GMK882" s="2"/>
      <c r="GML882" s="2"/>
      <c r="GMM882" s="2"/>
      <c r="GMN882" s="2"/>
      <c r="GMO882" s="2"/>
      <c r="GMP882" s="2"/>
      <c r="GMQ882" s="2"/>
      <c r="GMR882" s="2"/>
      <c r="GMS882" s="2"/>
      <c r="GMT882" s="2"/>
      <c r="GMU882" s="2"/>
      <c r="GMV882" s="2"/>
      <c r="GMW882" s="2"/>
      <c r="GMX882" s="2"/>
      <c r="GMY882" s="2"/>
      <c r="GMZ882" s="2"/>
      <c r="GNA882" s="2"/>
      <c r="GNB882" s="2"/>
      <c r="GNC882" s="2"/>
      <c r="GND882" s="2"/>
      <c r="GNE882" s="2"/>
      <c r="GNF882" s="2"/>
      <c r="GNG882" s="2"/>
      <c r="GNH882" s="2"/>
      <c r="GNI882" s="2"/>
      <c r="GNJ882" s="2"/>
      <c r="GNK882" s="2"/>
      <c r="GNL882" s="2"/>
      <c r="GNM882" s="2"/>
      <c r="GNN882" s="2"/>
      <c r="GNO882" s="2"/>
      <c r="GNP882" s="2"/>
      <c r="GNQ882" s="2"/>
      <c r="GNR882" s="2"/>
      <c r="GNS882" s="2"/>
      <c r="GNT882" s="2"/>
      <c r="GNU882" s="2"/>
      <c r="GNV882" s="2"/>
      <c r="GNW882" s="2"/>
      <c r="GNX882" s="2"/>
      <c r="GNY882" s="2"/>
      <c r="GNZ882" s="2"/>
      <c r="GOA882" s="2"/>
      <c r="GOB882" s="2"/>
      <c r="GOC882" s="2"/>
      <c r="GOD882" s="2"/>
      <c r="GOE882" s="2"/>
      <c r="GOF882" s="2"/>
      <c r="GOG882" s="2"/>
      <c r="GOH882" s="2"/>
      <c r="GOI882" s="2"/>
      <c r="GOJ882" s="2"/>
      <c r="GOK882" s="2"/>
      <c r="GOL882" s="2"/>
      <c r="GOM882" s="2"/>
      <c r="GON882" s="2"/>
      <c r="GOO882" s="2"/>
      <c r="GOP882" s="2"/>
      <c r="GOQ882" s="2"/>
      <c r="GOR882" s="2"/>
      <c r="GOS882" s="2"/>
      <c r="GOT882" s="2"/>
      <c r="GOU882" s="2"/>
      <c r="GOV882" s="2"/>
      <c r="GOW882" s="2"/>
      <c r="GOX882" s="2"/>
      <c r="GOY882" s="2"/>
      <c r="GOZ882" s="2"/>
      <c r="GPA882" s="2"/>
      <c r="GPB882" s="2"/>
      <c r="GPC882" s="2"/>
      <c r="GPD882" s="2"/>
      <c r="GPE882" s="2"/>
      <c r="GPF882" s="2"/>
      <c r="GPG882" s="2"/>
      <c r="GPH882" s="2"/>
      <c r="GPI882" s="2"/>
      <c r="GPJ882" s="2"/>
      <c r="GPK882" s="2"/>
      <c r="GPL882" s="2"/>
      <c r="GPM882" s="2"/>
      <c r="GPN882" s="2"/>
      <c r="GPO882" s="2"/>
      <c r="GPP882" s="2"/>
      <c r="GPQ882" s="2"/>
      <c r="GPR882" s="2"/>
      <c r="GPS882" s="2"/>
      <c r="GPT882" s="2"/>
      <c r="GPU882" s="2"/>
      <c r="GPV882" s="2"/>
      <c r="GPW882" s="2"/>
      <c r="GPX882" s="2"/>
      <c r="GPY882" s="2"/>
      <c r="GPZ882" s="2"/>
      <c r="GQA882" s="2"/>
      <c r="GQB882" s="2"/>
      <c r="GQC882" s="2"/>
      <c r="GQD882" s="2"/>
      <c r="GQE882" s="2"/>
      <c r="GQF882" s="2"/>
      <c r="GQG882" s="2"/>
      <c r="GQH882" s="2"/>
      <c r="GQI882" s="2"/>
      <c r="GQJ882" s="2"/>
      <c r="GQK882" s="2"/>
      <c r="GQL882" s="2"/>
      <c r="GQM882" s="2"/>
      <c r="GQN882" s="2"/>
      <c r="GQO882" s="2"/>
      <c r="GQP882" s="2"/>
      <c r="GQQ882" s="2"/>
      <c r="GQR882" s="2"/>
      <c r="GQS882" s="2"/>
      <c r="GQT882" s="2"/>
      <c r="GQU882" s="2"/>
      <c r="GQV882" s="2"/>
      <c r="GQW882" s="2"/>
      <c r="GQX882" s="2"/>
      <c r="GQY882" s="2"/>
      <c r="GQZ882" s="2"/>
      <c r="GRA882" s="2"/>
      <c r="GRB882" s="2"/>
      <c r="GRC882" s="2"/>
      <c r="GRD882" s="2"/>
      <c r="GRE882" s="2"/>
      <c r="GRF882" s="2"/>
      <c r="GRG882" s="2"/>
      <c r="GRH882" s="2"/>
      <c r="GRI882" s="2"/>
      <c r="GRJ882" s="2"/>
      <c r="GRK882" s="2"/>
      <c r="GRL882" s="2"/>
      <c r="GRM882" s="2"/>
      <c r="GRN882" s="2"/>
      <c r="GRO882" s="2"/>
      <c r="GRP882" s="2"/>
      <c r="GRQ882" s="2"/>
      <c r="GRR882" s="2"/>
      <c r="GRS882" s="2"/>
      <c r="GRT882" s="2"/>
      <c r="GRU882" s="2"/>
      <c r="GRV882" s="2"/>
      <c r="GRW882" s="2"/>
      <c r="GRX882" s="2"/>
      <c r="GRY882" s="2"/>
      <c r="GRZ882" s="2"/>
      <c r="GSA882" s="2"/>
      <c r="GSB882" s="2"/>
      <c r="GSC882" s="2"/>
      <c r="GSD882" s="2"/>
      <c r="GSE882" s="2"/>
      <c r="GSF882" s="2"/>
      <c r="GSG882" s="2"/>
      <c r="GSH882" s="2"/>
      <c r="GSI882" s="2"/>
      <c r="GSJ882" s="2"/>
      <c r="GSK882" s="2"/>
      <c r="GSL882" s="2"/>
      <c r="GSM882" s="2"/>
      <c r="GSN882" s="2"/>
      <c r="GSO882" s="2"/>
      <c r="GSP882" s="2"/>
      <c r="GSQ882" s="2"/>
      <c r="GSR882" s="2"/>
      <c r="GSS882" s="2"/>
      <c r="GST882" s="2"/>
      <c r="GSU882" s="2"/>
      <c r="GSV882" s="2"/>
      <c r="GSW882" s="2"/>
      <c r="GSX882" s="2"/>
      <c r="GSY882" s="2"/>
      <c r="GSZ882" s="2"/>
      <c r="GTA882" s="2"/>
      <c r="GTB882" s="2"/>
      <c r="GTC882" s="2"/>
      <c r="GTD882" s="2"/>
      <c r="GTE882" s="2"/>
      <c r="GTF882" s="2"/>
      <c r="GTG882" s="2"/>
      <c r="GTH882" s="2"/>
      <c r="GTI882" s="2"/>
      <c r="GTJ882" s="2"/>
      <c r="GTK882" s="2"/>
      <c r="GTL882" s="2"/>
      <c r="GTM882" s="2"/>
      <c r="GTN882" s="2"/>
      <c r="GTO882" s="2"/>
      <c r="GTP882" s="2"/>
      <c r="GTQ882" s="2"/>
      <c r="GTR882" s="2"/>
      <c r="GTS882" s="2"/>
      <c r="GTT882" s="2"/>
      <c r="GTU882" s="2"/>
      <c r="GTV882" s="2"/>
      <c r="GTW882" s="2"/>
      <c r="GTX882" s="2"/>
      <c r="GTY882" s="2"/>
      <c r="GTZ882" s="2"/>
      <c r="GUA882" s="2"/>
      <c r="GUB882" s="2"/>
      <c r="GUC882" s="2"/>
      <c r="GUD882" s="2"/>
      <c r="GUE882" s="2"/>
      <c r="GUF882" s="2"/>
      <c r="GUG882" s="2"/>
      <c r="GUH882" s="2"/>
      <c r="GUI882" s="2"/>
      <c r="GUJ882" s="2"/>
      <c r="GUK882" s="2"/>
      <c r="GUL882" s="2"/>
      <c r="GUM882" s="2"/>
      <c r="GUN882" s="2"/>
      <c r="GUO882" s="2"/>
      <c r="GUP882" s="2"/>
      <c r="GUQ882" s="2"/>
      <c r="GUR882" s="2"/>
      <c r="GUS882" s="2"/>
      <c r="GUT882" s="2"/>
      <c r="GUU882" s="2"/>
      <c r="GUV882" s="2"/>
      <c r="GUW882" s="2"/>
      <c r="GUX882" s="2"/>
      <c r="GUY882" s="2"/>
      <c r="GUZ882" s="2"/>
      <c r="GVA882" s="2"/>
      <c r="GVB882" s="2"/>
      <c r="GVC882" s="2"/>
      <c r="GVD882" s="2"/>
      <c r="GVE882" s="2"/>
      <c r="GVF882" s="2"/>
      <c r="GVG882" s="2"/>
      <c r="GVH882" s="2"/>
      <c r="GVI882" s="2"/>
      <c r="GVJ882" s="2"/>
      <c r="GVK882" s="2"/>
      <c r="GVL882" s="2"/>
      <c r="GVM882" s="2"/>
      <c r="GVN882" s="2"/>
      <c r="GVO882" s="2"/>
      <c r="GVP882" s="2"/>
      <c r="GVQ882" s="2"/>
      <c r="GVR882" s="2"/>
      <c r="GVS882" s="2"/>
      <c r="GVT882" s="2"/>
      <c r="GVU882" s="2"/>
      <c r="GVV882" s="2"/>
      <c r="GVW882" s="2"/>
      <c r="GVX882" s="2"/>
      <c r="GVY882" s="2"/>
      <c r="GVZ882" s="2"/>
      <c r="GWA882" s="2"/>
      <c r="GWB882" s="2"/>
      <c r="GWC882" s="2"/>
      <c r="GWD882" s="2"/>
      <c r="GWE882" s="2"/>
      <c r="GWF882" s="2"/>
      <c r="GWG882" s="2"/>
      <c r="GWH882" s="2"/>
      <c r="GWI882" s="2"/>
      <c r="GWJ882" s="2"/>
      <c r="GWK882" s="2"/>
      <c r="GWL882" s="2"/>
      <c r="GWM882" s="2"/>
      <c r="GWN882" s="2"/>
      <c r="GWO882" s="2"/>
      <c r="GWP882" s="2"/>
      <c r="GWQ882" s="2"/>
      <c r="GWR882" s="2"/>
      <c r="GWS882" s="2"/>
      <c r="GWT882" s="2"/>
      <c r="GWU882" s="2"/>
      <c r="GWV882" s="2"/>
      <c r="GWW882" s="2"/>
      <c r="GWX882" s="2"/>
      <c r="GWY882" s="2"/>
      <c r="GWZ882" s="2"/>
      <c r="GXA882" s="2"/>
      <c r="GXB882" s="2"/>
      <c r="GXC882" s="2"/>
      <c r="GXD882" s="2"/>
      <c r="GXE882" s="2"/>
      <c r="GXF882" s="2"/>
      <c r="GXG882" s="2"/>
      <c r="GXH882" s="2"/>
      <c r="GXI882" s="2"/>
      <c r="GXJ882" s="2"/>
      <c r="GXK882" s="2"/>
      <c r="GXL882" s="2"/>
      <c r="GXM882" s="2"/>
      <c r="GXN882" s="2"/>
      <c r="GXO882" s="2"/>
      <c r="GXP882" s="2"/>
      <c r="GXQ882" s="2"/>
      <c r="GXR882" s="2"/>
      <c r="GXS882" s="2"/>
      <c r="GXT882" s="2"/>
      <c r="GXU882" s="2"/>
      <c r="GXV882" s="2"/>
      <c r="GXW882" s="2"/>
      <c r="GXX882" s="2"/>
      <c r="GXY882" s="2"/>
      <c r="GXZ882" s="2"/>
      <c r="GYA882" s="2"/>
      <c r="GYB882" s="2"/>
      <c r="GYC882" s="2"/>
      <c r="GYD882" s="2"/>
      <c r="GYE882" s="2"/>
      <c r="GYF882" s="2"/>
      <c r="GYG882" s="2"/>
      <c r="GYH882" s="2"/>
      <c r="GYI882" s="2"/>
      <c r="GYJ882" s="2"/>
      <c r="GYK882" s="2"/>
      <c r="GYL882" s="2"/>
      <c r="GYM882" s="2"/>
      <c r="GYN882" s="2"/>
      <c r="GYO882" s="2"/>
      <c r="GYP882" s="2"/>
      <c r="GYQ882" s="2"/>
      <c r="GYR882" s="2"/>
      <c r="GYS882" s="2"/>
      <c r="GYT882" s="2"/>
      <c r="GYU882" s="2"/>
      <c r="GYV882" s="2"/>
      <c r="GYW882" s="2"/>
      <c r="GYX882" s="2"/>
      <c r="GYY882" s="2"/>
      <c r="GYZ882" s="2"/>
      <c r="GZA882" s="2"/>
      <c r="GZB882" s="2"/>
      <c r="GZC882" s="2"/>
      <c r="GZD882" s="2"/>
      <c r="GZE882" s="2"/>
      <c r="GZF882" s="2"/>
      <c r="GZG882" s="2"/>
      <c r="GZH882" s="2"/>
      <c r="GZI882" s="2"/>
      <c r="GZJ882" s="2"/>
      <c r="GZK882" s="2"/>
      <c r="GZL882" s="2"/>
      <c r="GZM882" s="2"/>
      <c r="GZN882" s="2"/>
      <c r="GZO882" s="2"/>
      <c r="GZP882" s="2"/>
      <c r="GZQ882" s="2"/>
      <c r="GZR882" s="2"/>
      <c r="GZS882" s="2"/>
      <c r="GZT882" s="2"/>
      <c r="GZU882" s="2"/>
      <c r="GZV882" s="2"/>
      <c r="GZW882" s="2"/>
      <c r="GZX882" s="2"/>
      <c r="GZY882" s="2"/>
      <c r="GZZ882" s="2"/>
      <c r="HAA882" s="2"/>
      <c r="HAB882" s="2"/>
      <c r="HAC882" s="2"/>
      <c r="HAD882" s="2"/>
      <c r="HAE882" s="2"/>
      <c r="HAF882" s="2"/>
      <c r="HAG882" s="2"/>
      <c r="HAH882" s="2"/>
      <c r="HAI882" s="2"/>
      <c r="HAJ882" s="2"/>
      <c r="HAK882" s="2"/>
      <c r="HAL882" s="2"/>
      <c r="HAM882" s="2"/>
      <c r="HAN882" s="2"/>
      <c r="HAO882" s="2"/>
      <c r="HAP882" s="2"/>
      <c r="HAQ882" s="2"/>
      <c r="HAR882" s="2"/>
      <c r="HAS882" s="2"/>
      <c r="HAT882" s="2"/>
      <c r="HAU882" s="2"/>
      <c r="HAV882" s="2"/>
      <c r="HAW882" s="2"/>
      <c r="HAX882" s="2"/>
      <c r="HAY882" s="2"/>
      <c r="HAZ882" s="2"/>
      <c r="HBA882" s="2"/>
      <c r="HBB882" s="2"/>
      <c r="HBC882" s="2"/>
      <c r="HBD882" s="2"/>
      <c r="HBE882" s="2"/>
      <c r="HBF882" s="2"/>
      <c r="HBG882" s="2"/>
      <c r="HBH882" s="2"/>
      <c r="HBI882" s="2"/>
      <c r="HBJ882" s="2"/>
      <c r="HBK882" s="2"/>
      <c r="HBL882" s="2"/>
      <c r="HBM882" s="2"/>
      <c r="HBN882" s="2"/>
      <c r="HBO882" s="2"/>
      <c r="HBP882" s="2"/>
      <c r="HBQ882" s="2"/>
      <c r="HBR882" s="2"/>
      <c r="HBS882" s="2"/>
      <c r="HBT882" s="2"/>
      <c r="HBU882" s="2"/>
      <c r="HBV882" s="2"/>
      <c r="HBW882" s="2"/>
      <c r="HBX882" s="2"/>
      <c r="HBY882" s="2"/>
      <c r="HBZ882" s="2"/>
      <c r="HCA882" s="2"/>
      <c r="HCB882" s="2"/>
      <c r="HCC882" s="2"/>
      <c r="HCD882" s="2"/>
      <c r="HCE882" s="2"/>
      <c r="HCF882" s="2"/>
      <c r="HCG882" s="2"/>
      <c r="HCH882" s="2"/>
      <c r="HCI882" s="2"/>
      <c r="HCJ882" s="2"/>
      <c r="HCK882" s="2"/>
      <c r="HCL882" s="2"/>
      <c r="HCM882" s="2"/>
      <c r="HCN882" s="2"/>
      <c r="HCO882" s="2"/>
      <c r="HCP882" s="2"/>
      <c r="HCQ882" s="2"/>
      <c r="HCR882" s="2"/>
      <c r="HCS882" s="2"/>
      <c r="HCT882" s="2"/>
      <c r="HCU882" s="2"/>
      <c r="HCV882" s="2"/>
      <c r="HCW882" s="2"/>
      <c r="HCX882" s="2"/>
      <c r="HCY882" s="2"/>
      <c r="HCZ882" s="2"/>
      <c r="HDA882" s="2"/>
      <c r="HDB882" s="2"/>
      <c r="HDC882" s="2"/>
      <c r="HDD882" s="2"/>
      <c r="HDE882" s="2"/>
      <c r="HDF882" s="2"/>
      <c r="HDG882" s="2"/>
      <c r="HDH882" s="2"/>
      <c r="HDI882" s="2"/>
      <c r="HDJ882" s="2"/>
      <c r="HDK882" s="2"/>
      <c r="HDL882" s="2"/>
      <c r="HDM882" s="2"/>
      <c r="HDN882" s="2"/>
      <c r="HDO882" s="2"/>
      <c r="HDP882" s="2"/>
      <c r="HDQ882" s="2"/>
      <c r="HDR882" s="2"/>
      <c r="HDS882" s="2"/>
      <c r="HDT882" s="2"/>
      <c r="HDU882" s="2"/>
      <c r="HDV882" s="2"/>
      <c r="HDW882" s="2"/>
      <c r="HDX882" s="2"/>
      <c r="HDY882" s="2"/>
      <c r="HDZ882" s="2"/>
      <c r="HEA882" s="2"/>
      <c r="HEB882" s="2"/>
      <c r="HEC882" s="2"/>
      <c r="HED882" s="2"/>
      <c r="HEE882" s="2"/>
      <c r="HEF882" s="2"/>
      <c r="HEG882" s="2"/>
      <c r="HEH882" s="2"/>
      <c r="HEI882" s="2"/>
      <c r="HEJ882" s="2"/>
      <c r="HEK882" s="2"/>
      <c r="HEL882" s="2"/>
      <c r="HEM882" s="2"/>
      <c r="HEN882" s="2"/>
      <c r="HEO882" s="2"/>
      <c r="HEP882" s="2"/>
      <c r="HEQ882" s="2"/>
      <c r="HER882" s="2"/>
      <c r="HES882" s="2"/>
      <c r="HET882" s="2"/>
      <c r="HEU882" s="2"/>
      <c r="HEV882" s="2"/>
      <c r="HEW882" s="2"/>
      <c r="HEX882" s="2"/>
      <c r="HEY882" s="2"/>
      <c r="HEZ882" s="2"/>
      <c r="HFA882" s="2"/>
      <c r="HFB882" s="2"/>
      <c r="HFC882" s="2"/>
      <c r="HFD882" s="2"/>
      <c r="HFE882" s="2"/>
      <c r="HFF882" s="2"/>
      <c r="HFG882" s="2"/>
      <c r="HFH882" s="2"/>
      <c r="HFI882" s="2"/>
      <c r="HFJ882" s="2"/>
      <c r="HFK882" s="2"/>
      <c r="HFL882" s="2"/>
      <c r="HFM882" s="2"/>
      <c r="HFN882" s="2"/>
      <c r="HFO882" s="2"/>
      <c r="HFP882" s="2"/>
      <c r="HFQ882" s="2"/>
      <c r="HFR882" s="2"/>
      <c r="HFS882" s="2"/>
      <c r="HFT882" s="2"/>
      <c r="HFU882" s="2"/>
      <c r="HFV882" s="2"/>
      <c r="HFW882" s="2"/>
      <c r="HFX882" s="2"/>
      <c r="HFY882" s="2"/>
      <c r="HFZ882" s="2"/>
      <c r="HGA882" s="2"/>
      <c r="HGB882" s="2"/>
      <c r="HGC882" s="2"/>
      <c r="HGD882" s="2"/>
      <c r="HGE882" s="2"/>
      <c r="HGF882" s="2"/>
      <c r="HGG882" s="2"/>
      <c r="HGH882" s="2"/>
      <c r="HGI882" s="2"/>
      <c r="HGJ882" s="2"/>
      <c r="HGK882" s="2"/>
      <c r="HGL882" s="2"/>
      <c r="HGM882" s="2"/>
      <c r="HGN882" s="2"/>
      <c r="HGO882" s="2"/>
      <c r="HGP882" s="2"/>
      <c r="HGQ882" s="2"/>
      <c r="HGR882" s="2"/>
      <c r="HGS882" s="2"/>
      <c r="HGT882" s="2"/>
      <c r="HGU882" s="2"/>
      <c r="HGV882" s="2"/>
      <c r="HGW882" s="2"/>
      <c r="HGX882" s="2"/>
      <c r="HGY882" s="2"/>
      <c r="HGZ882" s="2"/>
      <c r="HHA882" s="2"/>
      <c r="HHB882" s="2"/>
      <c r="HHC882" s="2"/>
      <c r="HHD882" s="2"/>
      <c r="HHE882" s="2"/>
      <c r="HHF882" s="2"/>
      <c r="HHG882" s="2"/>
      <c r="HHH882" s="2"/>
      <c r="HHI882" s="2"/>
      <c r="HHJ882" s="2"/>
      <c r="HHK882" s="2"/>
      <c r="HHL882" s="2"/>
      <c r="HHM882" s="2"/>
      <c r="HHN882" s="2"/>
      <c r="HHO882" s="2"/>
      <c r="HHP882" s="2"/>
      <c r="HHQ882" s="2"/>
      <c r="HHR882" s="2"/>
      <c r="HHS882" s="2"/>
      <c r="HHT882" s="2"/>
      <c r="HHU882" s="2"/>
      <c r="HHV882" s="2"/>
      <c r="HHW882" s="2"/>
      <c r="HHX882" s="2"/>
      <c r="HHY882" s="2"/>
      <c r="HHZ882" s="2"/>
      <c r="HIA882" s="2"/>
      <c r="HIB882" s="2"/>
      <c r="HIC882" s="2"/>
      <c r="HID882" s="2"/>
      <c r="HIE882" s="2"/>
      <c r="HIF882" s="2"/>
      <c r="HIG882" s="2"/>
      <c r="HIH882" s="2"/>
      <c r="HII882" s="2"/>
      <c r="HIJ882" s="2"/>
      <c r="HIK882" s="2"/>
      <c r="HIL882" s="2"/>
      <c r="HIM882" s="2"/>
      <c r="HIN882" s="2"/>
      <c r="HIO882" s="2"/>
      <c r="HIP882" s="2"/>
      <c r="HIQ882" s="2"/>
      <c r="HIR882" s="2"/>
      <c r="HIS882" s="2"/>
      <c r="HIT882" s="2"/>
      <c r="HIU882" s="2"/>
      <c r="HIV882" s="2"/>
      <c r="HIW882" s="2"/>
      <c r="HIX882" s="2"/>
      <c r="HIY882" s="2"/>
      <c r="HIZ882" s="2"/>
      <c r="HJA882" s="2"/>
      <c r="HJB882" s="2"/>
      <c r="HJC882" s="2"/>
      <c r="HJD882" s="2"/>
      <c r="HJE882" s="2"/>
      <c r="HJF882" s="2"/>
      <c r="HJG882" s="2"/>
      <c r="HJH882" s="2"/>
      <c r="HJI882" s="2"/>
      <c r="HJJ882" s="2"/>
      <c r="HJK882" s="2"/>
      <c r="HJL882" s="2"/>
      <c r="HJM882" s="2"/>
      <c r="HJN882" s="2"/>
      <c r="HJO882" s="2"/>
      <c r="HJP882" s="2"/>
      <c r="HJQ882" s="2"/>
      <c r="HJR882" s="2"/>
      <c r="HJS882" s="2"/>
      <c r="HJT882" s="2"/>
      <c r="HJU882" s="2"/>
      <c r="HJV882" s="2"/>
      <c r="HJW882" s="2"/>
      <c r="HJX882" s="2"/>
      <c r="HJY882" s="2"/>
      <c r="HJZ882" s="2"/>
      <c r="HKA882" s="2"/>
      <c r="HKB882" s="2"/>
      <c r="HKC882" s="2"/>
      <c r="HKD882" s="2"/>
      <c r="HKE882" s="2"/>
      <c r="HKF882" s="2"/>
      <c r="HKG882" s="2"/>
      <c r="HKH882" s="2"/>
      <c r="HKI882" s="2"/>
      <c r="HKJ882" s="2"/>
      <c r="HKK882" s="2"/>
      <c r="HKL882" s="2"/>
      <c r="HKM882" s="2"/>
      <c r="HKN882" s="2"/>
      <c r="HKO882" s="2"/>
      <c r="HKP882" s="2"/>
      <c r="HKQ882" s="2"/>
      <c r="HKR882" s="2"/>
      <c r="HKS882" s="2"/>
      <c r="HKT882" s="2"/>
      <c r="HKU882" s="2"/>
      <c r="HKV882" s="2"/>
      <c r="HKW882" s="2"/>
      <c r="HKX882" s="2"/>
      <c r="HKY882" s="2"/>
      <c r="HKZ882" s="2"/>
      <c r="HLA882" s="2"/>
      <c r="HLB882" s="2"/>
      <c r="HLC882" s="2"/>
      <c r="HLD882" s="2"/>
      <c r="HLE882" s="2"/>
      <c r="HLF882" s="2"/>
      <c r="HLG882" s="2"/>
      <c r="HLH882" s="2"/>
      <c r="HLI882" s="2"/>
      <c r="HLJ882" s="2"/>
      <c r="HLK882" s="2"/>
      <c r="HLL882" s="2"/>
      <c r="HLM882" s="2"/>
      <c r="HLN882" s="2"/>
      <c r="HLO882" s="2"/>
      <c r="HLP882" s="2"/>
      <c r="HLQ882" s="2"/>
      <c r="HLR882" s="2"/>
      <c r="HLS882" s="2"/>
      <c r="HLT882" s="2"/>
      <c r="HLU882" s="2"/>
      <c r="HLV882" s="2"/>
      <c r="HLW882" s="2"/>
      <c r="HLX882" s="2"/>
      <c r="HLY882" s="2"/>
      <c r="HLZ882" s="2"/>
      <c r="HMA882" s="2"/>
      <c r="HMB882" s="2"/>
      <c r="HMC882" s="2"/>
      <c r="HMD882" s="2"/>
      <c r="HME882" s="2"/>
      <c r="HMF882" s="2"/>
      <c r="HMG882" s="2"/>
      <c r="HMH882" s="2"/>
      <c r="HMI882" s="2"/>
      <c r="HMJ882" s="2"/>
      <c r="HMK882" s="2"/>
      <c r="HML882" s="2"/>
      <c r="HMM882" s="2"/>
      <c r="HMN882" s="2"/>
      <c r="HMO882" s="2"/>
      <c r="HMP882" s="2"/>
      <c r="HMQ882" s="2"/>
      <c r="HMR882" s="2"/>
      <c r="HMS882" s="2"/>
      <c r="HMT882" s="2"/>
      <c r="HMU882" s="2"/>
      <c r="HMV882" s="2"/>
      <c r="HMW882" s="2"/>
      <c r="HMX882" s="2"/>
      <c r="HMY882" s="2"/>
      <c r="HMZ882" s="2"/>
      <c r="HNA882" s="2"/>
      <c r="HNB882" s="2"/>
      <c r="HNC882" s="2"/>
      <c r="HND882" s="2"/>
      <c r="HNE882" s="2"/>
      <c r="HNF882" s="2"/>
      <c r="HNG882" s="2"/>
      <c r="HNH882" s="2"/>
      <c r="HNI882" s="2"/>
      <c r="HNJ882" s="2"/>
      <c r="HNK882" s="2"/>
      <c r="HNL882" s="2"/>
      <c r="HNM882" s="2"/>
      <c r="HNN882" s="2"/>
      <c r="HNO882" s="2"/>
      <c r="HNP882" s="2"/>
      <c r="HNQ882" s="2"/>
      <c r="HNR882" s="2"/>
      <c r="HNS882" s="2"/>
      <c r="HNT882" s="2"/>
      <c r="HNU882" s="2"/>
      <c r="HNV882" s="2"/>
      <c r="HNW882" s="2"/>
      <c r="HNX882" s="2"/>
      <c r="HNY882" s="2"/>
      <c r="HNZ882" s="2"/>
      <c r="HOA882" s="2"/>
      <c r="HOB882" s="2"/>
      <c r="HOC882" s="2"/>
      <c r="HOD882" s="2"/>
      <c r="HOE882" s="2"/>
      <c r="HOF882" s="2"/>
      <c r="HOG882" s="2"/>
      <c r="HOH882" s="2"/>
      <c r="HOI882" s="2"/>
      <c r="HOJ882" s="2"/>
      <c r="HOK882" s="2"/>
      <c r="HOL882" s="2"/>
      <c r="HOM882" s="2"/>
      <c r="HON882" s="2"/>
      <c r="HOO882" s="2"/>
      <c r="HOP882" s="2"/>
      <c r="HOQ882" s="2"/>
      <c r="HOR882" s="2"/>
      <c r="HOS882" s="2"/>
      <c r="HOT882" s="2"/>
      <c r="HOU882" s="2"/>
      <c r="HOV882" s="2"/>
      <c r="HOW882" s="2"/>
      <c r="HOX882" s="2"/>
      <c r="HOY882" s="2"/>
      <c r="HOZ882" s="2"/>
      <c r="HPA882" s="2"/>
      <c r="HPB882" s="2"/>
      <c r="HPC882" s="2"/>
      <c r="HPD882" s="2"/>
      <c r="HPE882" s="2"/>
      <c r="HPF882" s="2"/>
      <c r="HPG882" s="2"/>
      <c r="HPH882" s="2"/>
      <c r="HPI882" s="2"/>
      <c r="HPJ882" s="2"/>
      <c r="HPK882" s="2"/>
      <c r="HPL882" s="2"/>
      <c r="HPM882" s="2"/>
      <c r="HPN882" s="2"/>
      <c r="HPO882" s="2"/>
      <c r="HPP882" s="2"/>
      <c r="HPQ882" s="2"/>
      <c r="HPR882" s="2"/>
      <c r="HPS882" s="2"/>
      <c r="HPT882" s="2"/>
      <c r="HPU882" s="2"/>
      <c r="HPV882" s="2"/>
      <c r="HPW882" s="2"/>
      <c r="HPX882" s="2"/>
      <c r="HPY882" s="2"/>
      <c r="HPZ882" s="2"/>
      <c r="HQA882" s="2"/>
      <c r="HQB882" s="2"/>
      <c r="HQC882" s="2"/>
      <c r="HQD882" s="2"/>
      <c r="HQE882" s="2"/>
      <c r="HQF882" s="2"/>
      <c r="HQG882" s="2"/>
      <c r="HQH882" s="2"/>
      <c r="HQI882" s="2"/>
      <c r="HQJ882" s="2"/>
      <c r="HQK882" s="2"/>
      <c r="HQL882" s="2"/>
      <c r="HQM882" s="2"/>
      <c r="HQN882" s="2"/>
      <c r="HQO882" s="2"/>
      <c r="HQP882" s="2"/>
      <c r="HQQ882" s="2"/>
      <c r="HQR882" s="2"/>
      <c r="HQS882" s="2"/>
      <c r="HQT882" s="2"/>
      <c r="HQU882" s="2"/>
      <c r="HQV882" s="2"/>
      <c r="HQW882" s="2"/>
      <c r="HQX882" s="2"/>
      <c r="HQY882" s="2"/>
      <c r="HQZ882" s="2"/>
      <c r="HRA882" s="2"/>
      <c r="HRB882" s="2"/>
      <c r="HRC882" s="2"/>
      <c r="HRD882" s="2"/>
      <c r="HRE882" s="2"/>
      <c r="HRF882" s="2"/>
      <c r="HRG882" s="2"/>
      <c r="HRH882" s="2"/>
      <c r="HRI882" s="2"/>
      <c r="HRJ882" s="2"/>
      <c r="HRK882" s="2"/>
      <c r="HRL882" s="2"/>
      <c r="HRM882" s="2"/>
      <c r="HRN882" s="2"/>
      <c r="HRO882" s="2"/>
      <c r="HRP882" s="2"/>
      <c r="HRQ882" s="2"/>
      <c r="HRR882" s="2"/>
      <c r="HRS882" s="2"/>
      <c r="HRT882" s="2"/>
      <c r="HRU882" s="2"/>
      <c r="HRV882" s="2"/>
      <c r="HRW882" s="2"/>
      <c r="HRX882" s="2"/>
      <c r="HRY882" s="2"/>
      <c r="HRZ882" s="2"/>
      <c r="HSA882" s="2"/>
      <c r="HSB882" s="2"/>
      <c r="HSC882" s="2"/>
      <c r="HSD882" s="2"/>
      <c r="HSE882" s="2"/>
      <c r="HSF882" s="2"/>
      <c r="HSG882" s="2"/>
      <c r="HSH882" s="2"/>
      <c r="HSI882" s="2"/>
      <c r="HSJ882" s="2"/>
      <c r="HSK882" s="2"/>
      <c r="HSL882" s="2"/>
      <c r="HSM882" s="2"/>
      <c r="HSN882" s="2"/>
      <c r="HSO882" s="2"/>
      <c r="HSP882" s="2"/>
      <c r="HSQ882" s="2"/>
      <c r="HSR882" s="2"/>
      <c r="HSS882" s="2"/>
      <c r="HST882" s="2"/>
      <c r="HSU882" s="2"/>
      <c r="HSV882" s="2"/>
      <c r="HSW882" s="2"/>
      <c r="HSX882" s="2"/>
      <c r="HSY882" s="2"/>
      <c r="HSZ882" s="2"/>
      <c r="HTA882" s="2"/>
      <c r="HTB882" s="2"/>
      <c r="HTC882" s="2"/>
      <c r="HTD882" s="2"/>
      <c r="HTE882" s="2"/>
      <c r="HTF882" s="2"/>
      <c r="HTG882" s="2"/>
      <c r="HTH882" s="2"/>
      <c r="HTI882" s="2"/>
      <c r="HTJ882" s="2"/>
      <c r="HTK882" s="2"/>
      <c r="HTL882" s="2"/>
      <c r="HTM882" s="2"/>
      <c r="HTN882" s="2"/>
      <c r="HTO882" s="2"/>
      <c r="HTP882" s="2"/>
      <c r="HTQ882" s="2"/>
      <c r="HTR882" s="2"/>
      <c r="HTS882" s="2"/>
      <c r="HTT882" s="2"/>
      <c r="HTU882" s="2"/>
      <c r="HTV882" s="2"/>
      <c r="HTW882" s="2"/>
      <c r="HTX882" s="2"/>
      <c r="HTY882" s="2"/>
      <c r="HTZ882" s="2"/>
      <c r="HUA882" s="2"/>
      <c r="HUB882" s="2"/>
      <c r="HUC882" s="2"/>
      <c r="HUD882" s="2"/>
      <c r="HUE882" s="2"/>
      <c r="HUF882" s="2"/>
      <c r="HUG882" s="2"/>
      <c r="HUH882" s="2"/>
      <c r="HUI882" s="2"/>
      <c r="HUJ882" s="2"/>
      <c r="HUK882" s="2"/>
      <c r="HUL882" s="2"/>
      <c r="HUM882" s="2"/>
      <c r="HUN882" s="2"/>
      <c r="HUO882" s="2"/>
      <c r="HUP882" s="2"/>
      <c r="HUQ882" s="2"/>
      <c r="HUR882" s="2"/>
      <c r="HUS882" s="2"/>
      <c r="HUT882" s="2"/>
      <c r="HUU882" s="2"/>
      <c r="HUV882" s="2"/>
      <c r="HUW882" s="2"/>
      <c r="HUX882" s="2"/>
      <c r="HUY882" s="2"/>
      <c r="HUZ882" s="2"/>
      <c r="HVA882" s="2"/>
      <c r="HVB882" s="2"/>
      <c r="HVC882" s="2"/>
      <c r="HVD882" s="2"/>
      <c r="HVE882" s="2"/>
      <c r="HVF882" s="2"/>
      <c r="HVG882" s="2"/>
      <c r="HVH882" s="2"/>
      <c r="HVI882" s="2"/>
      <c r="HVJ882" s="2"/>
      <c r="HVK882" s="2"/>
      <c r="HVL882" s="2"/>
      <c r="HVM882" s="2"/>
      <c r="HVN882" s="2"/>
      <c r="HVO882" s="2"/>
      <c r="HVP882" s="2"/>
      <c r="HVQ882" s="2"/>
      <c r="HVR882" s="2"/>
      <c r="HVS882" s="2"/>
      <c r="HVT882" s="2"/>
      <c r="HVU882" s="2"/>
      <c r="HVV882" s="2"/>
      <c r="HVW882" s="2"/>
      <c r="HVX882" s="2"/>
      <c r="HVY882" s="2"/>
      <c r="HVZ882" s="2"/>
      <c r="HWA882" s="2"/>
      <c r="HWB882" s="2"/>
      <c r="HWC882" s="2"/>
      <c r="HWD882" s="2"/>
      <c r="HWE882" s="2"/>
      <c r="HWF882" s="2"/>
      <c r="HWG882" s="2"/>
      <c r="HWH882" s="2"/>
      <c r="HWI882" s="2"/>
      <c r="HWJ882" s="2"/>
      <c r="HWK882" s="2"/>
      <c r="HWL882" s="2"/>
      <c r="HWM882" s="2"/>
      <c r="HWN882" s="2"/>
      <c r="HWO882" s="2"/>
      <c r="HWP882" s="2"/>
      <c r="HWQ882" s="2"/>
      <c r="HWR882" s="2"/>
      <c r="HWS882" s="2"/>
      <c r="HWT882" s="2"/>
      <c r="HWU882" s="2"/>
      <c r="HWV882" s="2"/>
      <c r="HWW882" s="2"/>
      <c r="HWX882" s="2"/>
      <c r="HWY882" s="2"/>
      <c r="HWZ882" s="2"/>
      <c r="HXA882" s="2"/>
      <c r="HXB882" s="2"/>
      <c r="HXC882" s="2"/>
      <c r="HXD882" s="2"/>
      <c r="HXE882" s="2"/>
      <c r="HXF882" s="2"/>
      <c r="HXG882" s="2"/>
      <c r="HXH882" s="2"/>
      <c r="HXI882" s="2"/>
      <c r="HXJ882" s="2"/>
      <c r="HXK882" s="2"/>
      <c r="HXL882" s="2"/>
      <c r="HXM882" s="2"/>
      <c r="HXN882" s="2"/>
      <c r="HXO882" s="2"/>
      <c r="HXP882" s="2"/>
      <c r="HXQ882" s="2"/>
      <c r="HXR882" s="2"/>
      <c r="HXS882" s="2"/>
      <c r="HXT882" s="2"/>
      <c r="HXU882" s="2"/>
      <c r="HXV882" s="2"/>
      <c r="HXW882" s="2"/>
      <c r="HXX882" s="2"/>
      <c r="HXY882" s="2"/>
      <c r="HXZ882" s="2"/>
      <c r="HYA882" s="2"/>
      <c r="HYB882" s="2"/>
      <c r="HYC882" s="2"/>
      <c r="HYD882" s="2"/>
      <c r="HYE882" s="2"/>
      <c r="HYF882" s="2"/>
      <c r="HYG882" s="2"/>
      <c r="HYH882" s="2"/>
      <c r="HYI882" s="2"/>
      <c r="HYJ882" s="2"/>
      <c r="HYK882" s="2"/>
      <c r="HYL882" s="2"/>
      <c r="HYM882" s="2"/>
      <c r="HYN882" s="2"/>
      <c r="HYO882" s="2"/>
      <c r="HYP882" s="2"/>
      <c r="HYQ882" s="2"/>
      <c r="HYR882" s="2"/>
      <c r="HYS882" s="2"/>
      <c r="HYT882" s="2"/>
      <c r="HYU882" s="2"/>
      <c r="HYV882" s="2"/>
      <c r="HYW882" s="2"/>
      <c r="HYX882" s="2"/>
      <c r="HYY882" s="2"/>
      <c r="HYZ882" s="2"/>
      <c r="HZA882" s="2"/>
      <c r="HZB882" s="2"/>
      <c r="HZC882" s="2"/>
      <c r="HZD882" s="2"/>
      <c r="HZE882" s="2"/>
      <c r="HZF882" s="2"/>
      <c r="HZG882" s="2"/>
      <c r="HZH882" s="2"/>
      <c r="HZI882" s="2"/>
      <c r="HZJ882" s="2"/>
      <c r="HZK882" s="2"/>
      <c r="HZL882" s="2"/>
      <c r="HZM882" s="2"/>
      <c r="HZN882" s="2"/>
      <c r="HZO882" s="2"/>
      <c r="HZP882" s="2"/>
      <c r="HZQ882" s="2"/>
      <c r="HZR882" s="2"/>
      <c r="HZS882" s="2"/>
      <c r="HZT882" s="2"/>
      <c r="HZU882" s="2"/>
      <c r="HZV882" s="2"/>
      <c r="HZW882" s="2"/>
      <c r="HZX882" s="2"/>
      <c r="HZY882" s="2"/>
      <c r="HZZ882" s="2"/>
      <c r="IAA882" s="2"/>
      <c r="IAB882" s="2"/>
      <c r="IAC882" s="2"/>
      <c r="IAD882" s="2"/>
      <c r="IAE882" s="2"/>
      <c r="IAF882" s="2"/>
      <c r="IAG882" s="2"/>
      <c r="IAH882" s="2"/>
      <c r="IAI882" s="2"/>
      <c r="IAJ882" s="2"/>
      <c r="IAK882" s="2"/>
      <c r="IAL882" s="2"/>
      <c r="IAM882" s="2"/>
      <c r="IAN882" s="2"/>
      <c r="IAO882" s="2"/>
      <c r="IAP882" s="2"/>
      <c r="IAQ882" s="2"/>
      <c r="IAR882" s="2"/>
      <c r="IAS882" s="2"/>
      <c r="IAT882" s="2"/>
      <c r="IAU882" s="2"/>
      <c r="IAV882" s="2"/>
      <c r="IAW882" s="2"/>
      <c r="IAX882" s="2"/>
      <c r="IAY882" s="2"/>
      <c r="IAZ882" s="2"/>
      <c r="IBA882" s="2"/>
      <c r="IBB882" s="2"/>
      <c r="IBC882" s="2"/>
      <c r="IBD882" s="2"/>
      <c r="IBE882" s="2"/>
      <c r="IBF882" s="2"/>
      <c r="IBG882" s="2"/>
      <c r="IBH882" s="2"/>
      <c r="IBI882" s="2"/>
      <c r="IBJ882" s="2"/>
      <c r="IBK882" s="2"/>
      <c r="IBL882" s="2"/>
      <c r="IBM882" s="2"/>
      <c r="IBN882" s="2"/>
      <c r="IBO882" s="2"/>
      <c r="IBP882" s="2"/>
      <c r="IBQ882" s="2"/>
      <c r="IBR882" s="2"/>
      <c r="IBS882" s="2"/>
      <c r="IBT882" s="2"/>
      <c r="IBU882" s="2"/>
      <c r="IBV882" s="2"/>
      <c r="IBW882" s="2"/>
      <c r="IBX882" s="2"/>
      <c r="IBY882" s="2"/>
      <c r="IBZ882" s="2"/>
      <c r="ICA882" s="2"/>
      <c r="ICB882" s="2"/>
      <c r="ICC882" s="2"/>
      <c r="ICD882" s="2"/>
      <c r="ICE882" s="2"/>
      <c r="ICF882" s="2"/>
      <c r="ICG882" s="2"/>
      <c r="ICH882" s="2"/>
      <c r="ICI882" s="2"/>
      <c r="ICJ882" s="2"/>
      <c r="ICK882" s="2"/>
      <c r="ICL882" s="2"/>
      <c r="ICM882" s="2"/>
      <c r="ICN882" s="2"/>
      <c r="ICO882" s="2"/>
      <c r="ICP882" s="2"/>
      <c r="ICQ882" s="2"/>
      <c r="ICR882" s="2"/>
      <c r="ICS882" s="2"/>
      <c r="ICT882" s="2"/>
      <c r="ICU882" s="2"/>
      <c r="ICV882" s="2"/>
      <c r="ICW882" s="2"/>
      <c r="ICX882" s="2"/>
      <c r="ICY882" s="2"/>
      <c r="ICZ882" s="2"/>
      <c r="IDA882" s="2"/>
      <c r="IDB882" s="2"/>
      <c r="IDC882" s="2"/>
      <c r="IDD882" s="2"/>
      <c r="IDE882" s="2"/>
      <c r="IDF882" s="2"/>
      <c r="IDG882" s="2"/>
      <c r="IDH882" s="2"/>
      <c r="IDI882" s="2"/>
      <c r="IDJ882" s="2"/>
      <c r="IDK882" s="2"/>
      <c r="IDL882" s="2"/>
      <c r="IDM882" s="2"/>
      <c r="IDN882" s="2"/>
      <c r="IDO882" s="2"/>
      <c r="IDP882" s="2"/>
      <c r="IDQ882" s="2"/>
      <c r="IDR882" s="2"/>
      <c r="IDS882" s="2"/>
      <c r="IDT882" s="2"/>
      <c r="IDU882" s="2"/>
      <c r="IDV882" s="2"/>
      <c r="IDW882" s="2"/>
      <c r="IDX882" s="2"/>
      <c r="IDY882" s="2"/>
      <c r="IDZ882" s="2"/>
      <c r="IEA882" s="2"/>
      <c r="IEB882" s="2"/>
      <c r="IEC882" s="2"/>
      <c r="IED882" s="2"/>
      <c r="IEE882" s="2"/>
      <c r="IEF882" s="2"/>
      <c r="IEG882" s="2"/>
      <c r="IEH882" s="2"/>
      <c r="IEI882" s="2"/>
      <c r="IEJ882" s="2"/>
      <c r="IEK882" s="2"/>
      <c r="IEL882" s="2"/>
      <c r="IEM882" s="2"/>
      <c r="IEN882" s="2"/>
      <c r="IEO882" s="2"/>
      <c r="IEP882" s="2"/>
      <c r="IEQ882" s="2"/>
      <c r="IER882" s="2"/>
      <c r="IES882" s="2"/>
      <c r="IET882" s="2"/>
      <c r="IEU882" s="2"/>
      <c r="IEV882" s="2"/>
      <c r="IEW882" s="2"/>
      <c r="IEX882" s="2"/>
      <c r="IEY882" s="2"/>
      <c r="IEZ882" s="2"/>
      <c r="IFA882" s="2"/>
      <c r="IFB882" s="2"/>
      <c r="IFC882" s="2"/>
      <c r="IFD882" s="2"/>
      <c r="IFE882" s="2"/>
      <c r="IFF882" s="2"/>
      <c r="IFG882" s="2"/>
      <c r="IFH882" s="2"/>
      <c r="IFI882" s="2"/>
      <c r="IFJ882" s="2"/>
      <c r="IFK882" s="2"/>
      <c r="IFL882" s="2"/>
      <c r="IFM882" s="2"/>
      <c r="IFN882" s="2"/>
      <c r="IFO882" s="2"/>
      <c r="IFP882" s="2"/>
      <c r="IFQ882" s="2"/>
      <c r="IFR882" s="2"/>
      <c r="IFS882" s="2"/>
      <c r="IFT882" s="2"/>
      <c r="IFU882" s="2"/>
      <c r="IFV882" s="2"/>
      <c r="IFW882" s="2"/>
      <c r="IFX882" s="2"/>
      <c r="IFY882" s="2"/>
      <c r="IFZ882" s="2"/>
      <c r="IGA882" s="2"/>
      <c r="IGB882" s="2"/>
      <c r="IGC882" s="2"/>
      <c r="IGD882" s="2"/>
      <c r="IGE882" s="2"/>
      <c r="IGF882" s="2"/>
      <c r="IGG882" s="2"/>
      <c r="IGH882" s="2"/>
      <c r="IGI882" s="2"/>
      <c r="IGJ882" s="2"/>
      <c r="IGK882" s="2"/>
      <c r="IGL882" s="2"/>
      <c r="IGM882" s="2"/>
      <c r="IGN882" s="2"/>
      <c r="IGO882" s="2"/>
      <c r="IGP882" s="2"/>
      <c r="IGQ882" s="2"/>
      <c r="IGR882" s="2"/>
      <c r="IGS882" s="2"/>
      <c r="IGT882" s="2"/>
      <c r="IGU882" s="2"/>
      <c r="IGV882" s="2"/>
      <c r="IGW882" s="2"/>
      <c r="IGX882" s="2"/>
      <c r="IGY882" s="2"/>
      <c r="IGZ882" s="2"/>
      <c r="IHA882" s="2"/>
      <c r="IHB882" s="2"/>
      <c r="IHC882" s="2"/>
      <c r="IHD882" s="2"/>
      <c r="IHE882" s="2"/>
      <c r="IHF882" s="2"/>
      <c r="IHG882" s="2"/>
      <c r="IHH882" s="2"/>
      <c r="IHI882" s="2"/>
      <c r="IHJ882" s="2"/>
      <c r="IHK882" s="2"/>
      <c r="IHL882" s="2"/>
      <c r="IHM882" s="2"/>
      <c r="IHN882" s="2"/>
      <c r="IHO882" s="2"/>
      <c r="IHP882" s="2"/>
      <c r="IHQ882" s="2"/>
      <c r="IHR882" s="2"/>
      <c r="IHS882" s="2"/>
      <c r="IHT882" s="2"/>
      <c r="IHU882" s="2"/>
      <c r="IHV882" s="2"/>
      <c r="IHW882" s="2"/>
      <c r="IHX882" s="2"/>
      <c r="IHY882" s="2"/>
      <c r="IHZ882" s="2"/>
      <c r="IIA882" s="2"/>
      <c r="IIB882" s="2"/>
      <c r="IIC882" s="2"/>
      <c r="IID882" s="2"/>
      <c r="IIE882" s="2"/>
      <c r="IIF882" s="2"/>
      <c r="IIG882" s="2"/>
      <c r="IIH882" s="2"/>
      <c r="III882" s="2"/>
      <c r="IIJ882" s="2"/>
      <c r="IIK882" s="2"/>
      <c r="IIL882" s="2"/>
      <c r="IIM882" s="2"/>
      <c r="IIN882" s="2"/>
      <c r="IIO882" s="2"/>
      <c r="IIP882" s="2"/>
      <c r="IIQ882" s="2"/>
      <c r="IIR882" s="2"/>
      <c r="IIS882" s="2"/>
      <c r="IIT882" s="2"/>
      <c r="IIU882" s="2"/>
      <c r="IIV882" s="2"/>
      <c r="IIW882" s="2"/>
      <c r="IIX882" s="2"/>
      <c r="IIY882" s="2"/>
      <c r="IIZ882" s="2"/>
      <c r="IJA882" s="2"/>
      <c r="IJB882" s="2"/>
      <c r="IJC882" s="2"/>
      <c r="IJD882" s="2"/>
      <c r="IJE882" s="2"/>
      <c r="IJF882" s="2"/>
      <c r="IJG882" s="2"/>
      <c r="IJH882" s="2"/>
      <c r="IJI882" s="2"/>
      <c r="IJJ882" s="2"/>
      <c r="IJK882" s="2"/>
      <c r="IJL882" s="2"/>
      <c r="IJM882" s="2"/>
      <c r="IJN882" s="2"/>
      <c r="IJO882" s="2"/>
      <c r="IJP882" s="2"/>
      <c r="IJQ882" s="2"/>
      <c r="IJR882" s="2"/>
      <c r="IJS882" s="2"/>
      <c r="IJT882" s="2"/>
      <c r="IJU882" s="2"/>
      <c r="IJV882" s="2"/>
      <c r="IJW882" s="2"/>
      <c r="IJX882" s="2"/>
      <c r="IJY882" s="2"/>
      <c r="IJZ882" s="2"/>
      <c r="IKA882" s="2"/>
      <c r="IKB882" s="2"/>
      <c r="IKC882" s="2"/>
      <c r="IKD882" s="2"/>
      <c r="IKE882" s="2"/>
      <c r="IKF882" s="2"/>
      <c r="IKG882" s="2"/>
      <c r="IKH882" s="2"/>
      <c r="IKI882" s="2"/>
      <c r="IKJ882" s="2"/>
      <c r="IKK882" s="2"/>
      <c r="IKL882" s="2"/>
      <c r="IKM882" s="2"/>
      <c r="IKN882" s="2"/>
      <c r="IKO882" s="2"/>
      <c r="IKP882" s="2"/>
      <c r="IKQ882" s="2"/>
      <c r="IKR882" s="2"/>
      <c r="IKS882" s="2"/>
      <c r="IKT882" s="2"/>
      <c r="IKU882" s="2"/>
      <c r="IKV882" s="2"/>
      <c r="IKW882" s="2"/>
      <c r="IKX882" s="2"/>
      <c r="IKY882" s="2"/>
      <c r="IKZ882" s="2"/>
      <c r="ILA882" s="2"/>
      <c r="ILB882" s="2"/>
      <c r="ILC882" s="2"/>
      <c r="ILD882" s="2"/>
      <c r="ILE882" s="2"/>
      <c r="ILF882" s="2"/>
      <c r="ILG882" s="2"/>
      <c r="ILH882" s="2"/>
      <c r="ILI882" s="2"/>
      <c r="ILJ882" s="2"/>
      <c r="ILK882" s="2"/>
      <c r="ILL882" s="2"/>
      <c r="ILM882" s="2"/>
      <c r="ILN882" s="2"/>
      <c r="ILO882" s="2"/>
      <c r="ILP882" s="2"/>
      <c r="ILQ882" s="2"/>
      <c r="ILR882" s="2"/>
      <c r="ILS882" s="2"/>
      <c r="ILT882" s="2"/>
      <c r="ILU882" s="2"/>
      <c r="ILV882" s="2"/>
      <c r="ILW882" s="2"/>
      <c r="ILX882" s="2"/>
      <c r="ILY882" s="2"/>
      <c r="ILZ882" s="2"/>
      <c r="IMA882" s="2"/>
      <c r="IMB882" s="2"/>
      <c r="IMC882" s="2"/>
      <c r="IMD882" s="2"/>
      <c r="IME882" s="2"/>
      <c r="IMF882" s="2"/>
      <c r="IMG882" s="2"/>
      <c r="IMH882" s="2"/>
      <c r="IMI882" s="2"/>
      <c r="IMJ882" s="2"/>
      <c r="IMK882" s="2"/>
      <c r="IML882" s="2"/>
      <c r="IMM882" s="2"/>
      <c r="IMN882" s="2"/>
      <c r="IMO882" s="2"/>
      <c r="IMP882" s="2"/>
      <c r="IMQ882" s="2"/>
      <c r="IMR882" s="2"/>
      <c r="IMS882" s="2"/>
      <c r="IMT882" s="2"/>
      <c r="IMU882" s="2"/>
      <c r="IMV882" s="2"/>
      <c r="IMW882" s="2"/>
      <c r="IMX882" s="2"/>
      <c r="IMY882" s="2"/>
      <c r="IMZ882" s="2"/>
      <c r="INA882" s="2"/>
      <c r="INB882" s="2"/>
      <c r="INC882" s="2"/>
      <c r="IND882" s="2"/>
      <c r="INE882" s="2"/>
      <c r="INF882" s="2"/>
      <c r="ING882" s="2"/>
      <c r="INH882" s="2"/>
      <c r="INI882" s="2"/>
      <c r="INJ882" s="2"/>
      <c r="INK882" s="2"/>
      <c r="INL882" s="2"/>
      <c r="INM882" s="2"/>
      <c r="INN882" s="2"/>
      <c r="INO882" s="2"/>
      <c r="INP882" s="2"/>
      <c r="INQ882" s="2"/>
      <c r="INR882" s="2"/>
      <c r="INS882" s="2"/>
      <c r="INT882" s="2"/>
      <c r="INU882" s="2"/>
      <c r="INV882" s="2"/>
      <c r="INW882" s="2"/>
      <c r="INX882" s="2"/>
      <c r="INY882" s="2"/>
      <c r="INZ882" s="2"/>
      <c r="IOA882" s="2"/>
      <c r="IOB882" s="2"/>
      <c r="IOC882" s="2"/>
      <c r="IOD882" s="2"/>
      <c r="IOE882" s="2"/>
      <c r="IOF882" s="2"/>
      <c r="IOG882" s="2"/>
      <c r="IOH882" s="2"/>
      <c r="IOI882" s="2"/>
      <c r="IOJ882" s="2"/>
      <c r="IOK882" s="2"/>
      <c r="IOL882" s="2"/>
      <c r="IOM882" s="2"/>
      <c r="ION882" s="2"/>
      <c r="IOO882" s="2"/>
      <c r="IOP882" s="2"/>
      <c r="IOQ882" s="2"/>
      <c r="IOR882" s="2"/>
      <c r="IOS882" s="2"/>
      <c r="IOT882" s="2"/>
      <c r="IOU882" s="2"/>
      <c r="IOV882" s="2"/>
      <c r="IOW882" s="2"/>
      <c r="IOX882" s="2"/>
      <c r="IOY882" s="2"/>
      <c r="IOZ882" s="2"/>
      <c r="IPA882" s="2"/>
      <c r="IPB882" s="2"/>
      <c r="IPC882" s="2"/>
      <c r="IPD882" s="2"/>
      <c r="IPE882" s="2"/>
      <c r="IPF882" s="2"/>
      <c r="IPG882" s="2"/>
      <c r="IPH882" s="2"/>
      <c r="IPI882" s="2"/>
      <c r="IPJ882" s="2"/>
      <c r="IPK882" s="2"/>
      <c r="IPL882" s="2"/>
      <c r="IPM882" s="2"/>
      <c r="IPN882" s="2"/>
      <c r="IPO882" s="2"/>
      <c r="IPP882" s="2"/>
      <c r="IPQ882" s="2"/>
      <c r="IPR882" s="2"/>
      <c r="IPS882" s="2"/>
      <c r="IPT882" s="2"/>
      <c r="IPU882" s="2"/>
      <c r="IPV882" s="2"/>
      <c r="IPW882" s="2"/>
      <c r="IPX882" s="2"/>
      <c r="IPY882" s="2"/>
      <c r="IPZ882" s="2"/>
      <c r="IQA882" s="2"/>
      <c r="IQB882" s="2"/>
      <c r="IQC882" s="2"/>
      <c r="IQD882" s="2"/>
      <c r="IQE882" s="2"/>
      <c r="IQF882" s="2"/>
      <c r="IQG882" s="2"/>
      <c r="IQH882" s="2"/>
      <c r="IQI882" s="2"/>
      <c r="IQJ882" s="2"/>
      <c r="IQK882" s="2"/>
      <c r="IQL882" s="2"/>
      <c r="IQM882" s="2"/>
      <c r="IQN882" s="2"/>
      <c r="IQO882" s="2"/>
      <c r="IQP882" s="2"/>
      <c r="IQQ882" s="2"/>
      <c r="IQR882" s="2"/>
      <c r="IQS882" s="2"/>
      <c r="IQT882" s="2"/>
      <c r="IQU882" s="2"/>
      <c r="IQV882" s="2"/>
      <c r="IQW882" s="2"/>
      <c r="IQX882" s="2"/>
      <c r="IQY882" s="2"/>
      <c r="IQZ882" s="2"/>
      <c r="IRA882" s="2"/>
      <c r="IRB882" s="2"/>
      <c r="IRC882" s="2"/>
      <c r="IRD882" s="2"/>
      <c r="IRE882" s="2"/>
      <c r="IRF882" s="2"/>
      <c r="IRG882" s="2"/>
      <c r="IRH882" s="2"/>
      <c r="IRI882" s="2"/>
      <c r="IRJ882" s="2"/>
      <c r="IRK882" s="2"/>
      <c r="IRL882" s="2"/>
      <c r="IRM882" s="2"/>
      <c r="IRN882" s="2"/>
      <c r="IRO882" s="2"/>
      <c r="IRP882" s="2"/>
      <c r="IRQ882" s="2"/>
      <c r="IRR882" s="2"/>
      <c r="IRS882" s="2"/>
      <c r="IRT882" s="2"/>
      <c r="IRU882" s="2"/>
      <c r="IRV882" s="2"/>
      <c r="IRW882" s="2"/>
      <c r="IRX882" s="2"/>
      <c r="IRY882" s="2"/>
      <c r="IRZ882" s="2"/>
      <c r="ISA882" s="2"/>
      <c r="ISB882" s="2"/>
      <c r="ISC882" s="2"/>
      <c r="ISD882" s="2"/>
      <c r="ISE882" s="2"/>
      <c r="ISF882" s="2"/>
      <c r="ISG882" s="2"/>
      <c r="ISH882" s="2"/>
      <c r="ISI882" s="2"/>
      <c r="ISJ882" s="2"/>
      <c r="ISK882" s="2"/>
      <c r="ISL882" s="2"/>
      <c r="ISM882" s="2"/>
      <c r="ISN882" s="2"/>
      <c r="ISO882" s="2"/>
      <c r="ISP882" s="2"/>
      <c r="ISQ882" s="2"/>
      <c r="ISR882" s="2"/>
      <c r="ISS882" s="2"/>
      <c r="IST882" s="2"/>
      <c r="ISU882" s="2"/>
      <c r="ISV882" s="2"/>
      <c r="ISW882" s="2"/>
      <c r="ISX882" s="2"/>
      <c r="ISY882" s="2"/>
      <c r="ISZ882" s="2"/>
      <c r="ITA882" s="2"/>
      <c r="ITB882" s="2"/>
      <c r="ITC882" s="2"/>
      <c r="ITD882" s="2"/>
      <c r="ITE882" s="2"/>
      <c r="ITF882" s="2"/>
      <c r="ITG882" s="2"/>
      <c r="ITH882" s="2"/>
      <c r="ITI882" s="2"/>
      <c r="ITJ882" s="2"/>
      <c r="ITK882" s="2"/>
      <c r="ITL882" s="2"/>
      <c r="ITM882" s="2"/>
      <c r="ITN882" s="2"/>
      <c r="ITO882" s="2"/>
      <c r="ITP882" s="2"/>
      <c r="ITQ882" s="2"/>
      <c r="ITR882" s="2"/>
      <c r="ITS882" s="2"/>
      <c r="ITT882" s="2"/>
      <c r="ITU882" s="2"/>
      <c r="ITV882" s="2"/>
      <c r="ITW882" s="2"/>
      <c r="ITX882" s="2"/>
      <c r="ITY882" s="2"/>
      <c r="ITZ882" s="2"/>
      <c r="IUA882" s="2"/>
      <c r="IUB882" s="2"/>
      <c r="IUC882" s="2"/>
      <c r="IUD882" s="2"/>
      <c r="IUE882" s="2"/>
      <c r="IUF882" s="2"/>
      <c r="IUG882" s="2"/>
      <c r="IUH882" s="2"/>
      <c r="IUI882" s="2"/>
      <c r="IUJ882" s="2"/>
      <c r="IUK882" s="2"/>
      <c r="IUL882" s="2"/>
      <c r="IUM882" s="2"/>
      <c r="IUN882" s="2"/>
      <c r="IUO882" s="2"/>
      <c r="IUP882" s="2"/>
      <c r="IUQ882" s="2"/>
      <c r="IUR882" s="2"/>
      <c r="IUS882" s="2"/>
      <c r="IUT882" s="2"/>
      <c r="IUU882" s="2"/>
      <c r="IUV882" s="2"/>
      <c r="IUW882" s="2"/>
      <c r="IUX882" s="2"/>
      <c r="IUY882" s="2"/>
      <c r="IUZ882" s="2"/>
      <c r="IVA882" s="2"/>
      <c r="IVB882" s="2"/>
      <c r="IVC882" s="2"/>
      <c r="IVD882" s="2"/>
      <c r="IVE882" s="2"/>
      <c r="IVF882" s="2"/>
      <c r="IVG882" s="2"/>
      <c r="IVH882" s="2"/>
      <c r="IVI882" s="2"/>
      <c r="IVJ882" s="2"/>
      <c r="IVK882" s="2"/>
      <c r="IVL882" s="2"/>
      <c r="IVM882" s="2"/>
      <c r="IVN882" s="2"/>
      <c r="IVO882" s="2"/>
      <c r="IVP882" s="2"/>
      <c r="IVQ882" s="2"/>
      <c r="IVR882" s="2"/>
      <c r="IVS882" s="2"/>
      <c r="IVT882" s="2"/>
      <c r="IVU882" s="2"/>
      <c r="IVV882" s="2"/>
      <c r="IVW882" s="2"/>
      <c r="IVX882" s="2"/>
      <c r="IVY882" s="2"/>
      <c r="IVZ882" s="2"/>
      <c r="IWA882" s="2"/>
      <c r="IWB882" s="2"/>
      <c r="IWC882" s="2"/>
      <c r="IWD882" s="2"/>
      <c r="IWE882" s="2"/>
      <c r="IWF882" s="2"/>
      <c r="IWG882" s="2"/>
      <c r="IWH882" s="2"/>
      <c r="IWI882" s="2"/>
      <c r="IWJ882" s="2"/>
      <c r="IWK882" s="2"/>
      <c r="IWL882" s="2"/>
      <c r="IWM882" s="2"/>
      <c r="IWN882" s="2"/>
      <c r="IWO882" s="2"/>
      <c r="IWP882" s="2"/>
      <c r="IWQ882" s="2"/>
      <c r="IWR882" s="2"/>
      <c r="IWS882" s="2"/>
      <c r="IWT882" s="2"/>
      <c r="IWU882" s="2"/>
      <c r="IWV882" s="2"/>
      <c r="IWW882" s="2"/>
      <c r="IWX882" s="2"/>
      <c r="IWY882" s="2"/>
      <c r="IWZ882" s="2"/>
      <c r="IXA882" s="2"/>
      <c r="IXB882" s="2"/>
      <c r="IXC882" s="2"/>
      <c r="IXD882" s="2"/>
      <c r="IXE882" s="2"/>
      <c r="IXF882" s="2"/>
      <c r="IXG882" s="2"/>
      <c r="IXH882" s="2"/>
      <c r="IXI882" s="2"/>
      <c r="IXJ882" s="2"/>
      <c r="IXK882" s="2"/>
      <c r="IXL882" s="2"/>
      <c r="IXM882" s="2"/>
      <c r="IXN882" s="2"/>
      <c r="IXO882" s="2"/>
      <c r="IXP882" s="2"/>
      <c r="IXQ882" s="2"/>
      <c r="IXR882" s="2"/>
      <c r="IXS882" s="2"/>
      <c r="IXT882" s="2"/>
      <c r="IXU882" s="2"/>
      <c r="IXV882" s="2"/>
      <c r="IXW882" s="2"/>
      <c r="IXX882" s="2"/>
      <c r="IXY882" s="2"/>
      <c r="IXZ882" s="2"/>
      <c r="IYA882" s="2"/>
      <c r="IYB882" s="2"/>
      <c r="IYC882" s="2"/>
      <c r="IYD882" s="2"/>
      <c r="IYE882" s="2"/>
      <c r="IYF882" s="2"/>
      <c r="IYG882" s="2"/>
      <c r="IYH882" s="2"/>
      <c r="IYI882" s="2"/>
      <c r="IYJ882" s="2"/>
      <c r="IYK882" s="2"/>
      <c r="IYL882" s="2"/>
      <c r="IYM882" s="2"/>
      <c r="IYN882" s="2"/>
      <c r="IYO882" s="2"/>
      <c r="IYP882" s="2"/>
      <c r="IYQ882" s="2"/>
      <c r="IYR882" s="2"/>
      <c r="IYS882" s="2"/>
      <c r="IYT882" s="2"/>
      <c r="IYU882" s="2"/>
      <c r="IYV882" s="2"/>
      <c r="IYW882" s="2"/>
      <c r="IYX882" s="2"/>
      <c r="IYY882" s="2"/>
      <c r="IYZ882" s="2"/>
      <c r="IZA882" s="2"/>
      <c r="IZB882" s="2"/>
      <c r="IZC882" s="2"/>
      <c r="IZD882" s="2"/>
      <c r="IZE882" s="2"/>
      <c r="IZF882" s="2"/>
      <c r="IZG882" s="2"/>
      <c r="IZH882" s="2"/>
      <c r="IZI882" s="2"/>
      <c r="IZJ882" s="2"/>
      <c r="IZK882" s="2"/>
      <c r="IZL882" s="2"/>
      <c r="IZM882" s="2"/>
      <c r="IZN882" s="2"/>
      <c r="IZO882" s="2"/>
      <c r="IZP882" s="2"/>
      <c r="IZQ882" s="2"/>
      <c r="IZR882" s="2"/>
      <c r="IZS882" s="2"/>
      <c r="IZT882" s="2"/>
      <c r="IZU882" s="2"/>
      <c r="IZV882" s="2"/>
      <c r="IZW882" s="2"/>
      <c r="IZX882" s="2"/>
      <c r="IZY882" s="2"/>
      <c r="IZZ882" s="2"/>
      <c r="JAA882" s="2"/>
      <c r="JAB882" s="2"/>
      <c r="JAC882" s="2"/>
      <c r="JAD882" s="2"/>
      <c r="JAE882" s="2"/>
      <c r="JAF882" s="2"/>
      <c r="JAG882" s="2"/>
      <c r="JAH882" s="2"/>
      <c r="JAI882" s="2"/>
      <c r="JAJ882" s="2"/>
      <c r="JAK882" s="2"/>
      <c r="JAL882" s="2"/>
      <c r="JAM882" s="2"/>
      <c r="JAN882" s="2"/>
      <c r="JAO882" s="2"/>
      <c r="JAP882" s="2"/>
      <c r="JAQ882" s="2"/>
      <c r="JAR882" s="2"/>
      <c r="JAS882" s="2"/>
      <c r="JAT882" s="2"/>
      <c r="JAU882" s="2"/>
      <c r="JAV882" s="2"/>
      <c r="JAW882" s="2"/>
      <c r="JAX882" s="2"/>
      <c r="JAY882" s="2"/>
      <c r="JAZ882" s="2"/>
      <c r="JBA882" s="2"/>
      <c r="JBB882" s="2"/>
      <c r="JBC882" s="2"/>
      <c r="JBD882" s="2"/>
      <c r="JBE882" s="2"/>
      <c r="JBF882" s="2"/>
      <c r="JBG882" s="2"/>
      <c r="JBH882" s="2"/>
      <c r="JBI882" s="2"/>
      <c r="JBJ882" s="2"/>
      <c r="JBK882" s="2"/>
      <c r="JBL882" s="2"/>
      <c r="JBM882" s="2"/>
      <c r="JBN882" s="2"/>
      <c r="JBO882" s="2"/>
      <c r="JBP882" s="2"/>
      <c r="JBQ882" s="2"/>
      <c r="JBR882" s="2"/>
      <c r="JBS882" s="2"/>
      <c r="JBT882" s="2"/>
      <c r="JBU882" s="2"/>
      <c r="JBV882" s="2"/>
      <c r="JBW882" s="2"/>
      <c r="JBX882" s="2"/>
      <c r="JBY882" s="2"/>
      <c r="JBZ882" s="2"/>
      <c r="JCA882" s="2"/>
      <c r="JCB882" s="2"/>
      <c r="JCC882" s="2"/>
      <c r="JCD882" s="2"/>
      <c r="JCE882" s="2"/>
      <c r="JCF882" s="2"/>
      <c r="JCG882" s="2"/>
      <c r="JCH882" s="2"/>
      <c r="JCI882" s="2"/>
      <c r="JCJ882" s="2"/>
      <c r="JCK882" s="2"/>
      <c r="JCL882" s="2"/>
      <c r="JCM882" s="2"/>
      <c r="JCN882" s="2"/>
      <c r="JCO882" s="2"/>
      <c r="JCP882" s="2"/>
      <c r="JCQ882" s="2"/>
      <c r="JCR882" s="2"/>
      <c r="JCS882" s="2"/>
      <c r="JCT882" s="2"/>
      <c r="JCU882" s="2"/>
      <c r="JCV882" s="2"/>
      <c r="JCW882" s="2"/>
      <c r="JCX882" s="2"/>
      <c r="JCY882" s="2"/>
      <c r="JCZ882" s="2"/>
      <c r="JDA882" s="2"/>
      <c r="JDB882" s="2"/>
      <c r="JDC882" s="2"/>
      <c r="JDD882" s="2"/>
      <c r="JDE882" s="2"/>
      <c r="JDF882" s="2"/>
      <c r="JDG882" s="2"/>
      <c r="JDH882" s="2"/>
      <c r="JDI882" s="2"/>
      <c r="JDJ882" s="2"/>
      <c r="JDK882" s="2"/>
      <c r="JDL882" s="2"/>
      <c r="JDM882" s="2"/>
      <c r="JDN882" s="2"/>
      <c r="JDO882" s="2"/>
      <c r="JDP882" s="2"/>
      <c r="JDQ882" s="2"/>
      <c r="JDR882" s="2"/>
      <c r="JDS882" s="2"/>
      <c r="JDT882" s="2"/>
      <c r="JDU882" s="2"/>
      <c r="JDV882" s="2"/>
      <c r="JDW882" s="2"/>
      <c r="JDX882" s="2"/>
      <c r="JDY882" s="2"/>
      <c r="JDZ882" s="2"/>
      <c r="JEA882" s="2"/>
      <c r="JEB882" s="2"/>
      <c r="JEC882" s="2"/>
      <c r="JED882" s="2"/>
      <c r="JEE882" s="2"/>
      <c r="JEF882" s="2"/>
      <c r="JEG882" s="2"/>
      <c r="JEH882" s="2"/>
      <c r="JEI882" s="2"/>
      <c r="JEJ882" s="2"/>
      <c r="JEK882" s="2"/>
      <c r="JEL882" s="2"/>
      <c r="JEM882" s="2"/>
      <c r="JEN882" s="2"/>
      <c r="JEO882" s="2"/>
      <c r="JEP882" s="2"/>
      <c r="JEQ882" s="2"/>
      <c r="JER882" s="2"/>
      <c r="JES882" s="2"/>
      <c r="JET882" s="2"/>
      <c r="JEU882" s="2"/>
      <c r="JEV882" s="2"/>
      <c r="JEW882" s="2"/>
      <c r="JEX882" s="2"/>
      <c r="JEY882" s="2"/>
      <c r="JEZ882" s="2"/>
      <c r="JFA882" s="2"/>
      <c r="JFB882" s="2"/>
      <c r="JFC882" s="2"/>
      <c r="JFD882" s="2"/>
      <c r="JFE882" s="2"/>
      <c r="JFF882" s="2"/>
      <c r="JFG882" s="2"/>
      <c r="JFH882" s="2"/>
      <c r="JFI882" s="2"/>
      <c r="JFJ882" s="2"/>
      <c r="JFK882" s="2"/>
      <c r="JFL882" s="2"/>
      <c r="JFM882" s="2"/>
      <c r="JFN882" s="2"/>
      <c r="JFO882" s="2"/>
      <c r="JFP882" s="2"/>
      <c r="JFQ882" s="2"/>
      <c r="JFR882" s="2"/>
      <c r="JFS882" s="2"/>
      <c r="JFT882" s="2"/>
      <c r="JFU882" s="2"/>
      <c r="JFV882" s="2"/>
      <c r="JFW882" s="2"/>
      <c r="JFX882" s="2"/>
      <c r="JFY882" s="2"/>
      <c r="JFZ882" s="2"/>
      <c r="JGA882" s="2"/>
      <c r="JGB882" s="2"/>
      <c r="JGC882" s="2"/>
      <c r="JGD882" s="2"/>
      <c r="JGE882" s="2"/>
      <c r="JGF882" s="2"/>
      <c r="JGG882" s="2"/>
      <c r="JGH882" s="2"/>
      <c r="JGI882" s="2"/>
      <c r="JGJ882" s="2"/>
      <c r="JGK882" s="2"/>
      <c r="JGL882" s="2"/>
      <c r="JGM882" s="2"/>
      <c r="JGN882" s="2"/>
      <c r="JGO882" s="2"/>
      <c r="JGP882" s="2"/>
      <c r="JGQ882" s="2"/>
      <c r="JGR882" s="2"/>
      <c r="JGS882" s="2"/>
      <c r="JGT882" s="2"/>
      <c r="JGU882" s="2"/>
      <c r="JGV882" s="2"/>
      <c r="JGW882" s="2"/>
      <c r="JGX882" s="2"/>
      <c r="JGY882" s="2"/>
      <c r="JGZ882" s="2"/>
      <c r="JHA882" s="2"/>
      <c r="JHB882" s="2"/>
      <c r="JHC882" s="2"/>
      <c r="JHD882" s="2"/>
      <c r="JHE882" s="2"/>
      <c r="JHF882" s="2"/>
      <c r="JHG882" s="2"/>
      <c r="JHH882" s="2"/>
      <c r="JHI882" s="2"/>
      <c r="JHJ882" s="2"/>
      <c r="JHK882" s="2"/>
      <c r="JHL882" s="2"/>
      <c r="JHM882" s="2"/>
      <c r="JHN882" s="2"/>
      <c r="JHO882" s="2"/>
      <c r="JHP882" s="2"/>
      <c r="JHQ882" s="2"/>
      <c r="JHR882" s="2"/>
      <c r="JHS882" s="2"/>
      <c r="JHT882" s="2"/>
      <c r="JHU882" s="2"/>
      <c r="JHV882" s="2"/>
      <c r="JHW882" s="2"/>
      <c r="JHX882" s="2"/>
      <c r="JHY882" s="2"/>
      <c r="JHZ882" s="2"/>
      <c r="JIA882" s="2"/>
      <c r="JIB882" s="2"/>
      <c r="JIC882" s="2"/>
      <c r="JID882" s="2"/>
      <c r="JIE882" s="2"/>
      <c r="JIF882" s="2"/>
      <c r="JIG882" s="2"/>
      <c r="JIH882" s="2"/>
      <c r="JII882" s="2"/>
      <c r="JIJ882" s="2"/>
      <c r="JIK882" s="2"/>
      <c r="JIL882" s="2"/>
      <c r="JIM882" s="2"/>
      <c r="JIN882" s="2"/>
      <c r="JIO882" s="2"/>
      <c r="JIP882" s="2"/>
      <c r="JIQ882" s="2"/>
      <c r="JIR882" s="2"/>
      <c r="JIS882" s="2"/>
      <c r="JIT882" s="2"/>
      <c r="JIU882" s="2"/>
      <c r="JIV882" s="2"/>
      <c r="JIW882" s="2"/>
      <c r="JIX882" s="2"/>
      <c r="JIY882" s="2"/>
      <c r="JIZ882" s="2"/>
      <c r="JJA882" s="2"/>
      <c r="JJB882" s="2"/>
      <c r="JJC882" s="2"/>
      <c r="JJD882" s="2"/>
      <c r="JJE882" s="2"/>
      <c r="JJF882" s="2"/>
      <c r="JJG882" s="2"/>
      <c r="JJH882" s="2"/>
      <c r="JJI882" s="2"/>
      <c r="JJJ882" s="2"/>
      <c r="JJK882" s="2"/>
      <c r="JJL882" s="2"/>
      <c r="JJM882" s="2"/>
      <c r="JJN882" s="2"/>
      <c r="JJO882" s="2"/>
      <c r="JJP882" s="2"/>
      <c r="JJQ882" s="2"/>
      <c r="JJR882" s="2"/>
      <c r="JJS882" s="2"/>
      <c r="JJT882" s="2"/>
      <c r="JJU882" s="2"/>
      <c r="JJV882" s="2"/>
      <c r="JJW882" s="2"/>
      <c r="JJX882" s="2"/>
      <c r="JJY882" s="2"/>
      <c r="JJZ882" s="2"/>
      <c r="JKA882" s="2"/>
      <c r="JKB882" s="2"/>
      <c r="JKC882" s="2"/>
      <c r="JKD882" s="2"/>
      <c r="JKE882" s="2"/>
      <c r="JKF882" s="2"/>
      <c r="JKG882" s="2"/>
      <c r="JKH882" s="2"/>
      <c r="JKI882" s="2"/>
      <c r="JKJ882" s="2"/>
      <c r="JKK882" s="2"/>
      <c r="JKL882" s="2"/>
      <c r="JKM882" s="2"/>
      <c r="JKN882" s="2"/>
      <c r="JKO882" s="2"/>
      <c r="JKP882" s="2"/>
      <c r="JKQ882" s="2"/>
      <c r="JKR882" s="2"/>
      <c r="JKS882" s="2"/>
      <c r="JKT882" s="2"/>
      <c r="JKU882" s="2"/>
      <c r="JKV882" s="2"/>
      <c r="JKW882" s="2"/>
      <c r="JKX882" s="2"/>
      <c r="JKY882" s="2"/>
      <c r="JKZ882" s="2"/>
      <c r="JLA882" s="2"/>
      <c r="JLB882" s="2"/>
      <c r="JLC882" s="2"/>
      <c r="JLD882" s="2"/>
      <c r="JLE882" s="2"/>
      <c r="JLF882" s="2"/>
      <c r="JLG882" s="2"/>
      <c r="JLH882" s="2"/>
      <c r="JLI882" s="2"/>
      <c r="JLJ882" s="2"/>
      <c r="JLK882" s="2"/>
      <c r="JLL882" s="2"/>
      <c r="JLM882" s="2"/>
      <c r="JLN882" s="2"/>
      <c r="JLO882" s="2"/>
      <c r="JLP882" s="2"/>
      <c r="JLQ882" s="2"/>
      <c r="JLR882" s="2"/>
      <c r="JLS882" s="2"/>
      <c r="JLT882" s="2"/>
      <c r="JLU882" s="2"/>
      <c r="JLV882" s="2"/>
      <c r="JLW882" s="2"/>
      <c r="JLX882" s="2"/>
      <c r="JLY882" s="2"/>
      <c r="JLZ882" s="2"/>
      <c r="JMA882" s="2"/>
      <c r="JMB882" s="2"/>
      <c r="JMC882" s="2"/>
      <c r="JMD882" s="2"/>
      <c r="JME882" s="2"/>
      <c r="JMF882" s="2"/>
      <c r="JMG882" s="2"/>
      <c r="JMH882" s="2"/>
      <c r="JMI882" s="2"/>
      <c r="JMJ882" s="2"/>
      <c r="JMK882" s="2"/>
      <c r="JML882" s="2"/>
      <c r="JMM882" s="2"/>
      <c r="JMN882" s="2"/>
      <c r="JMO882" s="2"/>
      <c r="JMP882" s="2"/>
      <c r="JMQ882" s="2"/>
      <c r="JMR882" s="2"/>
      <c r="JMS882" s="2"/>
      <c r="JMT882" s="2"/>
      <c r="JMU882" s="2"/>
      <c r="JMV882" s="2"/>
      <c r="JMW882" s="2"/>
      <c r="JMX882" s="2"/>
      <c r="JMY882" s="2"/>
      <c r="JMZ882" s="2"/>
      <c r="JNA882" s="2"/>
      <c r="JNB882" s="2"/>
      <c r="JNC882" s="2"/>
      <c r="JND882" s="2"/>
      <c r="JNE882" s="2"/>
      <c r="JNF882" s="2"/>
      <c r="JNG882" s="2"/>
      <c r="JNH882" s="2"/>
      <c r="JNI882" s="2"/>
      <c r="JNJ882" s="2"/>
      <c r="JNK882" s="2"/>
      <c r="JNL882" s="2"/>
      <c r="JNM882" s="2"/>
      <c r="JNN882" s="2"/>
      <c r="JNO882" s="2"/>
      <c r="JNP882" s="2"/>
      <c r="JNQ882" s="2"/>
      <c r="JNR882" s="2"/>
      <c r="JNS882" s="2"/>
      <c r="JNT882" s="2"/>
      <c r="JNU882" s="2"/>
      <c r="JNV882" s="2"/>
      <c r="JNW882" s="2"/>
      <c r="JNX882" s="2"/>
      <c r="JNY882" s="2"/>
      <c r="JNZ882" s="2"/>
      <c r="JOA882" s="2"/>
      <c r="JOB882" s="2"/>
      <c r="JOC882" s="2"/>
      <c r="JOD882" s="2"/>
      <c r="JOE882" s="2"/>
      <c r="JOF882" s="2"/>
      <c r="JOG882" s="2"/>
      <c r="JOH882" s="2"/>
      <c r="JOI882" s="2"/>
      <c r="JOJ882" s="2"/>
      <c r="JOK882" s="2"/>
      <c r="JOL882" s="2"/>
      <c r="JOM882" s="2"/>
      <c r="JON882" s="2"/>
      <c r="JOO882" s="2"/>
      <c r="JOP882" s="2"/>
      <c r="JOQ882" s="2"/>
      <c r="JOR882" s="2"/>
      <c r="JOS882" s="2"/>
      <c r="JOT882" s="2"/>
      <c r="JOU882" s="2"/>
      <c r="JOV882" s="2"/>
      <c r="JOW882" s="2"/>
      <c r="JOX882" s="2"/>
      <c r="JOY882" s="2"/>
      <c r="JOZ882" s="2"/>
      <c r="JPA882" s="2"/>
      <c r="JPB882" s="2"/>
      <c r="JPC882" s="2"/>
      <c r="JPD882" s="2"/>
      <c r="JPE882" s="2"/>
      <c r="JPF882" s="2"/>
      <c r="JPG882" s="2"/>
      <c r="JPH882" s="2"/>
      <c r="JPI882" s="2"/>
      <c r="JPJ882" s="2"/>
      <c r="JPK882" s="2"/>
      <c r="JPL882" s="2"/>
      <c r="JPM882" s="2"/>
      <c r="JPN882" s="2"/>
      <c r="JPO882" s="2"/>
      <c r="JPP882" s="2"/>
      <c r="JPQ882" s="2"/>
      <c r="JPR882" s="2"/>
      <c r="JPS882" s="2"/>
      <c r="JPT882" s="2"/>
      <c r="JPU882" s="2"/>
      <c r="JPV882" s="2"/>
      <c r="JPW882" s="2"/>
      <c r="JPX882" s="2"/>
      <c r="JPY882" s="2"/>
      <c r="JPZ882" s="2"/>
      <c r="JQA882" s="2"/>
      <c r="JQB882" s="2"/>
      <c r="JQC882" s="2"/>
      <c r="JQD882" s="2"/>
      <c r="JQE882" s="2"/>
      <c r="JQF882" s="2"/>
      <c r="JQG882" s="2"/>
      <c r="JQH882" s="2"/>
      <c r="JQI882" s="2"/>
      <c r="JQJ882" s="2"/>
      <c r="JQK882" s="2"/>
      <c r="JQL882" s="2"/>
      <c r="JQM882" s="2"/>
      <c r="JQN882" s="2"/>
      <c r="JQO882" s="2"/>
      <c r="JQP882" s="2"/>
      <c r="JQQ882" s="2"/>
      <c r="JQR882" s="2"/>
      <c r="JQS882" s="2"/>
      <c r="JQT882" s="2"/>
      <c r="JQU882" s="2"/>
      <c r="JQV882" s="2"/>
      <c r="JQW882" s="2"/>
      <c r="JQX882" s="2"/>
      <c r="JQY882" s="2"/>
      <c r="JQZ882" s="2"/>
      <c r="JRA882" s="2"/>
      <c r="JRB882" s="2"/>
      <c r="JRC882" s="2"/>
      <c r="JRD882" s="2"/>
      <c r="JRE882" s="2"/>
      <c r="JRF882" s="2"/>
      <c r="JRG882" s="2"/>
      <c r="JRH882" s="2"/>
      <c r="JRI882" s="2"/>
      <c r="JRJ882" s="2"/>
      <c r="JRK882" s="2"/>
      <c r="JRL882" s="2"/>
      <c r="JRM882" s="2"/>
      <c r="JRN882" s="2"/>
      <c r="JRO882" s="2"/>
      <c r="JRP882" s="2"/>
      <c r="JRQ882" s="2"/>
      <c r="JRR882" s="2"/>
      <c r="JRS882" s="2"/>
      <c r="JRT882" s="2"/>
      <c r="JRU882" s="2"/>
      <c r="JRV882" s="2"/>
      <c r="JRW882" s="2"/>
      <c r="JRX882" s="2"/>
      <c r="JRY882" s="2"/>
      <c r="JRZ882" s="2"/>
      <c r="JSA882" s="2"/>
      <c r="JSB882" s="2"/>
      <c r="JSC882" s="2"/>
      <c r="JSD882" s="2"/>
      <c r="JSE882" s="2"/>
      <c r="JSF882" s="2"/>
      <c r="JSG882" s="2"/>
      <c r="JSH882" s="2"/>
      <c r="JSI882" s="2"/>
      <c r="JSJ882" s="2"/>
      <c r="JSK882" s="2"/>
      <c r="JSL882" s="2"/>
      <c r="JSM882" s="2"/>
      <c r="JSN882" s="2"/>
      <c r="JSO882" s="2"/>
      <c r="JSP882" s="2"/>
      <c r="JSQ882" s="2"/>
      <c r="JSR882" s="2"/>
      <c r="JSS882" s="2"/>
      <c r="JST882" s="2"/>
      <c r="JSU882" s="2"/>
      <c r="JSV882" s="2"/>
      <c r="JSW882" s="2"/>
      <c r="JSX882" s="2"/>
      <c r="JSY882" s="2"/>
      <c r="JSZ882" s="2"/>
      <c r="JTA882" s="2"/>
      <c r="JTB882" s="2"/>
      <c r="JTC882" s="2"/>
      <c r="JTD882" s="2"/>
      <c r="JTE882" s="2"/>
      <c r="JTF882" s="2"/>
      <c r="JTG882" s="2"/>
      <c r="JTH882" s="2"/>
      <c r="JTI882" s="2"/>
      <c r="JTJ882" s="2"/>
      <c r="JTK882" s="2"/>
      <c r="JTL882" s="2"/>
      <c r="JTM882" s="2"/>
      <c r="JTN882" s="2"/>
      <c r="JTO882" s="2"/>
      <c r="JTP882" s="2"/>
      <c r="JTQ882" s="2"/>
      <c r="JTR882" s="2"/>
      <c r="JTS882" s="2"/>
      <c r="JTT882" s="2"/>
      <c r="JTU882" s="2"/>
      <c r="JTV882" s="2"/>
      <c r="JTW882" s="2"/>
      <c r="JTX882" s="2"/>
      <c r="JTY882" s="2"/>
      <c r="JTZ882" s="2"/>
      <c r="JUA882" s="2"/>
      <c r="JUB882" s="2"/>
      <c r="JUC882" s="2"/>
      <c r="JUD882" s="2"/>
      <c r="JUE882" s="2"/>
      <c r="JUF882" s="2"/>
      <c r="JUG882" s="2"/>
      <c r="JUH882" s="2"/>
      <c r="JUI882" s="2"/>
      <c r="JUJ882" s="2"/>
      <c r="JUK882" s="2"/>
      <c r="JUL882" s="2"/>
      <c r="JUM882" s="2"/>
      <c r="JUN882" s="2"/>
      <c r="JUO882" s="2"/>
      <c r="JUP882" s="2"/>
      <c r="JUQ882" s="2"/>
      <c r="JUR882" s="2"/>
      <c r="JUS882" s="2"/>
      <c r="JUT882" s="2"/>
      <c r="JUU882" s="2"/>
      <c r="JUV882" s="2"/>
      <c r="JUW882" s="2"/>
      <c r="JUX882" s="2"/>
      <c r="JUY882" s="2"/>
      <c r="JUZ882" s="2"/>
      <c r="JVA882" s="2"/>
      <c r="JVB882" s="2"/>
      <c r="JVC882" s="2"/>
      <c r="JVD882" s="2"/>
      <c r="JVE882" s="2"/>
      <c r="JVF882" s="2"/>
      <c r="JVG882" s="2"/>
      <c r="JVH882" s="2"/>
      <c r="JVI882" s="2"/>
      <c r="JVJ882" s="2"/>
      <c r="JVK882" s="2"/>
      <c r="JVL882" s="2"/>
      <c r="JVM882" s="2"/>
      <c r="JVN882" s="2"/>
      <c r="JVO882" s="2"/>
      <c r="JVP882" s="2"/>
      <c r="JVQ882" s="2"/>
      <c r="JVR882" s="2"/>
      <c r="JVS882" s="2"/>
      <c r="JVT882" s="2"/>
      <c r="JVU882" s="2"/>
      <c r="JVV882" s="2"/>
      <c r="JVW882" s="2"/>
      <c r="JVX882" s="2"/>
      <c r="JVY882" s="2"/>
      <c r="JVZ882" s="2"/>
      <c r="JWA882" s="2"/>
      <c r="JWB882" s="2"/>
      <c r="JWC882" s="2"/>
      <c r="JWD882" s="2"/>
      <c r="JWE882" s="2"/>
      <c r="JWF882" s="2"/>
      <c r="JWG882" s="2"/>
      <c r="JWH882" s="2"/>
      <c r="JWI882" s="2"/>
      <c r="JWJ882" s="2"/>
      <c r="JWK882" s="2"/>
      <c r="JWL882" s="2"/>
      <c r="JWM882" s="2"/>
      <c r="JWN882" s="2"/>
      <c r="JWO882" s="2"/>
      <c r="JWP882" s="2"/>
      <c r="JWQ882" s="2"/>
      <c r="JWR882" s="2"/>
      <c r="JWS882" s="2"/>
      <c r="JWT882" s="2"/>
      <c r="JWU882" s="2"/>
      <c r="JWV882" s="2"/>
      <c r="JWW882" s="2"/>
      <c r="JWX882" s="2"/>
      <c r="JWY882" s="2"/>
      <c r="JWZ882" s="2"/>
      <c r="JXA882" s="2"/>
      <c r="JXB882" s="2"/>
      <c r="JXC882" s="2"/>
      <c r="JXD882" s="2"/>
      <c r="JXE882" s="2"/>
      <c r="JXF882" s="2"/>
      <c r="JXG882" s="2"/>
      <c r="JXH882" s="2"/>
      <c r="JXI882" s="2"/>
      <c r="JXJ882" s="2"/>
      <c r="JXK882" s="2"/>
      <c r="JXL882" s="2"/>
      <c r="JXM882" s="2"/>
      <c r="JXN882" s="2"/>
      <c r="JXO882" s="2"/>
      <c r="JXP882" s="2"/>
      <c r="JXQ882" s="2"/>
      <c r="JXR882" s="2"/>
      <c r="JXS882" s="2"/>
      <c r="JXT882" s="2"/>
      <c r="JXU882" s="2"/>
      <c r="JXV882" s="2"/>
      <c r="JXW882" s="2"/>
      <c r="JXX882" s="2"/>
      <c r="JXY882" s="2"/>
      <c r="JXZ882" s="2"/>
      <c r="JYA882" s="2"/>
      <c r="JYB882" s="2"/>
      <c r="JYC882" s="2"/>
      <c r="JYD882" s="2"/>
      <c r="JYE882" s="2"/>
      <c r="JYF882" s="2"/>
      <c r="JYG882" s="2"/>
      <c r="JYH882" s="2"/>
      <c r="JYI882" s="2"/>
      <c r="JYJ882" s="2"/>
      <c r="JYK882" s="2"/>
      <c r="JYL882" s="2"/>
      <c r="JYM882" s="2"/>
      <c r="JYN882" s="2"/>
      <c r="JYO882" s="2"/>
      <c r="JYP882" s="2"/>
      <c r="JYQ882" s="2"/>
      <c r="JYR882" s="2"/>
      <c r="JYS882" s="2"/>
      <c r="JYT882" s="2"/>
      <c r="JYU882" s="2"/>
      <c r="JYV882" s="2"/>
      <c r="JYW882" s="2"/>
      <c r="JYX882" s="2"/>
      <c r="JYY882" s="2"/>
      <c r="JYZ882" s="2"/>
      <c r="JZA882" s="2"/>
      <c r="JZB882" s="2"/>
      <c r="JZC882" s="2"/>
      <c r="JZD882" s="2"/>
      <c r="JZE882" s="2"/>
      <c r="JZF882" s="2"/>
      <c r="JZG882" s="2"/>
      <c r="JZH882" s="2"/>
      <c r="JZI882" s="2"/>
      <c r="JZJ882" s="2"/>
      <c r="JZK882" s="2"/>
      <c r="JZL882" s="2"/>
      <c r="JZM882" s="2"/>
      <c r="JZN882" s="2"/>
      <c r="JZO882" s="2"/>
      <c r="JZP882" s="2"/>
      <c r="JZQ882" s="2"/>
      <c r="JZR882" s="2"/>
      <c r="JZS882" s="2"/>
      <c r="JZT882" s="2"/>
      <c r="JZU882" s="2"/>
      <c r="JZV882" s="2"/>
      <c r="JZW882" s="2"/>
      <c r="JZX882" s="2"/>
      <c r="JZY882" s="2"/>
      <c r="JZZ882" s="2"/>
      <c r="KAA882" s="2"/>
      <c r="KAB882" s="2"/>
      <c r="KAC882" s="2"/>
      <c r="KAD882" s="2"/>
      <c r="KAE882" s="2"/>
      <c r="KAF882" s="2"/>
      <c r="KAG882" s="2"/>
      <c r="KAH882" s="2"/>
      <c r="KAI882" s="2"/>
      <c r="KAJ882" s="2"/>
      <c r="KAK882" s="2"/>
      <c r="KAL882" s="2"/>
      <c r="KAM882" s="2"/>
      <c r="KAN882" s="2"/>
      <c r="KAO882" s="2"/>
      <c r="KAP882" s="2"/>
      <c r="KAQ882" s="2"/>
      <c r="KAR882" s="2"/>
      <c r="KAS882" s="2"/>
      <c r="KAT882" s="2"/>
      <c r="KAU882" s="2"/>
      <c r="KAV882" s="2"/>
      <c r="KAW882" s="2"/>
      <c r="KAX882" s="2"/>
      <c r="KAY882" s="2"/>
      <c r="KAZ882" s="2"/>
      <c r="KBA882" s="2"/>
      <c r="KBB882" s="2"/>
      <c r="KBC882" s="2"/>
      <c r="KBD882" s="2"/>
      <c r="KBE882" s="2"/>
      <c r="KBF882" s="2"/>
      <c r="KBG882" s="2"/>
      <c r="KBH882" s="2"/>
      <c r="KBI882" s="2"/>
      <c r="KBJ882" s="2"/>
      <c r="KBK882" s="2"/>
      <c r="KBL882" s="2"/>
      <c r="KBM882" s="2"/>
      <c r="KBN882" s="2"/>
      <c r="KBO882" s="2"/>
      <c r="KBP882" s="2"/>
      <c r="KBQ882" s="2"/>
      <c r="KBR882" s="2"/>
      <c r="KBS882" s="2"/>
      <c r="KBT882" s="2"/>
      <c r="KBU882" s="2"/>
      <c r="KBV882" s="2"/>
      <c r="KBW882" s="2"/>
      <c r="KBX882" s="2"/>
      <c r="KBY882" s="2"/>
      <c r="KBZ882" s="2"/>
      <c r="KCA882" s="2"/>
      <c r="KCB882" s="2"/>
      <c r="KCC882" s="2"/>
      <c r="KCD882" s="2"/>
      <c r="KCE882" s="2"/>
      <c r="KCF882" s="2"/>
      <c r="KCG882" s="2"/>
      <c r="KCH882" s="2"/>
      <c r="KCI882" s="2"/>
      <c r="KCJ882" s="2"/>
      <c r="KCK882" s="2"/>
      <c r="KCL882" s="2"/>
      <c r="KCM882" s="2"/>
      <c r="KCN882" s="2"/>
      <c r="KCO882" s="2"/>
      <c r="KCP882" s="2"/>
      <c r="KCQ882" s="2"/>
      <c r="KCR882" s="2"/>
      <c r="KCS882" s="2"/>
      <c r="KCT882" s="2"/>
      <c r="KCU882" s="2"/>
      <c r="KCV882" s="2"/>
      <c r="KCW882" s="2"/>
      <c r="KCX882" s="2"/>
      <c r="KCY882" s="2"/>
      <c r="KCZ882" s="2"/>
      <c r="KDA882" s="2"/>
      <c r="KDB882" s="2"/>
      <c r="KDC882" s="2"/>
      <c r="KDD882" s="2"/>
      <c r="KDE882" s="2"/>
      <c r="KDF882" s="2"/>
      <c r="KDG882" s="2"/>
      <c r="KDH882" s="2"/>
      <c r="KDI882" s="2"/>
      <c r="KDJ882" s="2"/>
      <c r="KDK882" s="2"/>
      <c r="KDL882" s="2"/>
      <c r="KDM882" s="2"/>
      <c r="KDN882" s="2"/>
      <c r="KDO882" s="2"/>
      <c r="KDP882" s="2"/>
      <c r="KDQ882" s="2"/>
      <c r="KDR882" s="2"/>
      <c r="KDS882" s="2"/>
      <c r="KDT882" s="2"/>
      <c r="KDU882" s="2"/>
      <c r="KDV882" s="2"/>
      <c r="KDW882" s="2"/>
      <c r="KDX882" s="2"/>
      <c r="KDY882" s="2"/>
      <c r="KDZ882" s="2"/>
      <c r="KEA882" s="2"/>
      <c r="KEB882" s="2"/>
      <c r="KEC882" s="2"/>
      <c r="KED882" s="2"/>
      <c r="KEE882" s="2"/>
      <c r="KEF882" s="2"/>
      <c r="KEG882" s="2"/>
      <c r="KEH882" s="2"/>
      <c r="KEI882" s="2"/>
      <c r="KEJ882" s="2"/>
      <c r="KEK882" s="2"/>
      <c r="KEL882" s="2"/>
      <c r="KEM882" s="2"/>
      <c r="KEN882" s="2"/>
      <c r="KEO882" s="2"/>
      <c r="KEP882" s="2"/>
      <c r="KEQ882" s="2"/>
      <c r="KER882" s="2"/>
      <c r="KES882" s="2"/>
      <c r="KET882" s="2"/>
      <c r="KEU882" s="2"/>
      <c r="KEV882" s="2"/>
      <c r="KEW882" s="2"/>
      <c r="KEX882" s="2"/>
      <c r="KEY882" s="2"/>
      <c r="KEZ882" s="2"/>
      <c r="KFA882" s="2"/>
      <c r="KFB882" s="2"/>
      <c r="KFC882" s="2"/>
      <c r="KFD882" s="2"/>
      <c r="KFE882" s="2"/>
      <c r="KFF882" s="2"/>
      <c r="KFG882" s="2"/>
      <c r="KFH882" s="2"/>
      <c r="KFI882" s="2"/>
      <c r="KFJ882" s="2"/>
      <c r="KFK882" s="2"/>
      <c r="KFL882" s="2"/>
      <c r="KFM882" s="2"/>
      <c r="KFN882" s="2"/>
      <c r="KFO882" s="2"/>
      <c r="KFP882" s="2"/>
      <c r="KFQ882" s="2"/>
      <c r="KFR882" s="2"/>
      <c r="KFS882" s="2"/>
      <c r="KFT882" s="2"/>
      <c r="KFU882" s="2"/>
      <c r="KFV882" s="2"/>
      <c r="KFW882" s="2"/>
      <c r="KFX882" s="2"/>
      <c r="KFY882" s="2"/>
      <c r="KFZ882" s="2"/>
      <c r="KGA882" s="2"/>
      <c r="KGB882" s="2"/>
      <c r="KGC882" s="2"/>
      <c r="KGD882" s="2"/>
      <c r="KGE882" s="2"/>
      <c r="KGF882" s="2"/>
      <c r="KGG882" s="2"/>
      <c r="KGH882" s="2"/>
      <c r="KGI882" s="2"/>
      <c r="KGJ882" s="2"/>
      <c r="KGK882" s="2"/>
      <c r="KGL882" s="2"/>
      <c r="KGM882" s="2"/>
      <c r="KGN882" s="2"/>
      <c r="KGO882" s="2"/>
      <c r="KGP882" s="2"/>
      <c r="KGQ882" s="2"/>
      <c r="KGR882" s="2"/>
      <c r="KGS882" s="2"/>
      <c r="KGT882" s="2"/>
      <c r="KGU882" s="2"/>
      <c r="KGV882" s="2"/>
      <c r="KGW882" s="2"/>
      <c r="KGX882" s="2"/>
      <c r="KGY882" s="2"/>
      <c r="KGZ882" s="2"/>
      <c r="KHA882" s="2"/>
      <c r="KHB882" s="2"/>
      <c r="KHC882" s="2"/>
      <c r="KHD882" s="2"/>
      <c r="KHE882" s="2"/>
      <c r="KHF882" s="2"/>
      <c r="KHG882" s="2"/>
      <c r="KHH882" s="2"/>
      <c r="KHI882" s="2"/>
      <c r="KHJ882" s="2"/>
      <c r="KHK882" s="2"/>
      <c r="KHL882" s="2"/>
      <c r="KHM882" s="2"/>
      <c r="KHN882" s="2"/>
      <c r="KHO882" s="2"/>
      <c r="KHP882" s="2"/>
      <c r="KHQ882" s="2"/>
      <c r="KHR882" s="2"/>
      <c r="KHS882" s="2"/>
      <c r="KHT882" s="2"/>
      <c r="KHU882" s="2"/>
      <c r="KHV882" s="2"/>
      <c r="KHW882" s="2"/>
      <c r="KHX882" s="2"/>
      <c r="KHY882" s="2"/>
      <c r="KHZ882" s="2"/>
      <c r="KIA882" s="2"/>
      <c r="KIB882" s="2"/>
      <c r="KIC882" s="2"/>
      <c r="KID882" s="2"/>
      <c r="KIE882" s="2"/>
      <c r="KIF882" s="2"/>
      <c r="KIG882" s="2"/>
      <c r="KIH882" s="2"/>
      <c r="KII882" s="2"/>
      <c r="KIJ882" s="2"/>
      <c r="KIK882" s="2"/>
      <c r="KIL882" s="2"/>
      <c r="KIM882" s="2"/>
      <c r="KIN882" s="2"/>
      <c r="KIO882" s="2"/>
      <c r="KIP882" s="2"/>
      <c r="KIQ882" s="2"/>
      <c r="KIR882" s="2"/>
      <c r="KIS882" s="2"/>
      <c r="KIT882" s="2"/>
      <c r="KIU882" s="2"/>
      <c r="KIV882" s="2"/>
      <c r="KIW882" s="2"/>
      <c r="KIX882" s="2"/>
      <c r="KIY882" s="2"/>
      <c r="KIZ882" s="2"/>
      <c r="KJA882" s="2"/>
      <c r="KJB882" s="2"/>
      <c r="KJC882" s="2"/>
      <c r="KJD882" s="2"/>
      <c r="KJE882" s="2"/>
      <c r="KJF882" s="2"/>
      <c r="KJG882" s="2"/>
      <c r="KJH882" s="2"/>
      <c r="KJI882" s="2"/>
      <c r="KJJ882" s="2"/>
      <c r="KJK882" s="2"/>
      <c r="KJL882" s="2"/>
      <c r="KJM882" s="2"/>
      <c r="KJN882" s="2"/>
      <c r="KJO882" s="2"/>
      <c r="KJP882" s="2"/>
      <c r="KJQ882" s="2"/>
      <c r="KJR882" s="2"/>
      <c r="KJS882" s="2"/>
      <c r="KJT882" s="2"/>
      <c r="KJU882" s="2"/>
      <c r="KJV882" s="2"/>
      <c r="KJW882" s="2"/>
      <c r="KJX882" s="2"/>
      <c r="KJY882" s="2"/>
      <c r="KJZ882" s="2"/>
      <c r="KKA882" s="2"/>
      <c r="KKB882" s="2"/>
      <c r="KKC882" s="2"/>
      <c r="KKD882" s="2"/>
      <c r="KKE882" s="2"/>
      <c r="KKF882" s="2"/>
      <c r="KKG882" s="2"/>
      <c r="KKH882" s="2"/>
      <c r="KKI882" s="2"/>
      <c r="KKJ882" s="2"/>
      <c r="KKK882" s="2"/>
      <c r="KKL882" s="2"/>
      <c r="KKM882" s="2"/>
      <c r="KKN882" s="2"/>
      <c r="KKO882" s="2"/>
      <c r="KKP882" s="2"/>
      <c r="KKQ882" s="2"/>
      <c r="KKR882" s="2"/>
      <c r="KKS882" s="2"/>
      <c r="KKT882" s="2"/>
      <c r="KKU882" s="2"/>
      <c r="KKV882" s="2"/>
      <c r="KKW882" s="2"/>
      <c r="KKX882" s="2"/>
      <c r="KKY882" s="2"/>
      <c r="KKZ882" s="2"/>
      <c r="KLA882" s="2"/>
      <c r="KLB882" s="2"/>
      <c r="KLC882" s="2"/>
      <c r="KLD882" s="2"/>
      <c r="KLE882" s="2"/>
      <c r="KLF882" s="2"/>
      <c r="KLG882" s="2"/>
      <c r="KLH882" s="2"/>
      <c r="KLI882" s="2"/>
      <c r="KLJ882" s="2"/>
      <c r="KLK882" s="2"/>
      <c r="KLL882" s="2"/>
      <c r="KLM882" s="2"/>
      <c r="KLN882" s="2"/>
      <c r="KLO882" s="2"/>
      <c r="KLP882" s="2"/>
      <c r="KLQ882" s="2"/>
      <c r="KLR882" s="2"/>
      <c r="KLS882" s="2"/>
      <c r="KLT882" s="2"/>
      <c r="KLU882" s="2"/>
      <c r="KLV882" s="2"/>
      <c r="KLW882" s="2"/>
      <c r="KLX882" s="2"/>
      <c r="KLY882" s="2"/>
      <c r="KLZ882" s="2"/>
      <c r="KMA882" s="2"/>
      <c r="KMB882" s="2"/>
      <c r="KMC882" s="2"/>
      <c r="KMD882" s="2"/>
      <c r="KME882" s="2"/>
      <c r="KMF882" s="2"/>
      <c r="KMG882" s="2"/>
      <c r="KMH882" s="2"/>
      <c r="KMI882" s="2"/>
      <c r="KMJ882" s="2"/>
      <c r="KMK882" s="2"/>
      <c r="KML882" s="2"/>
      <c r="KMM882" s="2"/>
      <c r="KMN882" s="2"/>
      <c r="KMO882" s="2"/>
      <c r="KMP882" s="2"/>
      <c r="KMQ882" s="2"/>
      <c r="KMR882" s="2"/>
      <c r="KMS882" s="2"/>
      <c r="KMT882" s="2"/>
      <c r="KMU882" s="2"/>
      <c r="KMV882" s="2"/>
      <c r="KMW882" s="2"/>
      <c r="KMX882" s="2"/>
      <c r="KMY882" s="2"/>
      <c r="KMZ882" s="2"/>
      <c r="KNA882" s="2"/>
      <c r="KNB882" s="2"/>
      <c r="KNC882" s="2"/>
      <c r="KND882" s="2"/>
      <c r="KNE882" s="2"/>
      <c r="KNF882" s="2"/>
      <c r="KNG882" s="2"/>
      <c r="KNH882" s="2"/>
      <c r="KNI882" s="2"/>
      <c r="KNJ882" s="2"/>
      <c r="KNK882" s="2"/>
      <c r="KNL882" s="2"/>
      <c r="KNM882" s="2"/>
      <c r="KNN882" s="2"/>
      <c r="KNO882" s="2"/>
      <c r="KNP882" s="2"/>
      <c r="KNQ882" s="2"/>
      <c r="KNR882" s="2"/>
      <c r="KNS882" s="2"/>
      <c r="KNT882" s="2"/>
      <c r="KNU882" s="2"/>
      <c r="KNV882" s="2"/>
      <c r="KNW882" s="2"/>
      <c r="KNX882" s="2"/>
      <c r="KNY882" s="2"/>
      <c r="KNZ882" s="2"/>
      <c r="KOA882" s="2"/>
      <c r="KOB882" s="2"/>
      <c r="KOC882" s="2"/>
      <c r="KOD882" s="2"/>
      <c r="KOE882" s="2"/>
      <c r="KOF882" s="2"/>
      <c r="KOG882" s="2"/>
      <c r="KOH882" s="2"/>
      <c r="KOI882" s="2"/>
      <c r="KOJ882" s="2"/>
      <c r="KOK882" s="2"/>
      <c r="KOL882" s="2"/>
      <c r="KOM882" s="2"/>
      <c r="KON882" s="2"/>
      <c r="KOO882" s="2"/>
      <c r="KOP882" s="2"/>
      <c r="KOQ882" s="2"/>
      <c r="KOR882" s="2"/>
      <c r="KOS882" s="2"/>
      <c r="KOT882" s="2"/>
      <c r="KOU882" s="2"/>
      <c r="KOV882" s="2"/>
      <c r="KOW882" s="2"/>
      <c r="KOX882" s="2"/>
      <c r="KOY882" s="2"/>
      <c r="KOZ882" s="2"/>
      <c r="KPA882" s="2"/>
      <c r="KPB882" s="2"/>
      <c r="KPC882" s="2"/>
      <c r="KPD882" s="2"/>
      <c r="KPE882" s="2"/>
      <c r="KPF882" s="2"/>
      <c r="KPG882" s="2"/>
      <c r="KPH882" s="2"/>
      <c r="KPI882" s="2"/>
      <c r="KPJ882" s="2"/>
      <c r="KPK882" s="2"/>
      <c r="KPL882" s="2"/>
      <c r="KPM882" s="2"/>
      <c r="KPN882" s="2"/>
      <c r="KPO882" s="2"/>
      <c r="KPP882" s="2"/>
      <c r="KPQ882" s="2"/>
      <c r="KPR882" s="2"/>
      <c r="KPS882" s="2"/>
      <c r="KPT882" s="2"/>
      <c r="KPU882" s="2"/>
      <c r="KPV882" s="2"/>
      <c r="KPW882" s="2"/>
      <c r="KPX882" s="2"/>
      <c r="KPY882" s="2"/>
      <c r="KPZ882" s="2"/>
      <c r="KQA882" s="2"/>
      <c r="KQB882" s="2"/>
      <c r="KQC882" s="2"/>
      <c r="KQD882" s="2"/>
      <c r="KQE882" s="2"/>
      <c r="KQF882" s="2"/>
      <c r="KQG882" s="2"/>
      <c r="KQH882" s="2"/>
      <c r="KQI882" s="2"/>
      <c r="KQJ882" s="2"/>
      <c r="KQK882" s="2"/>
      <c r="KQL882" s="2"/>
      <c r="KQM882" s="2"/>
      <c r="KQN882" s="2"/>
      <c r="KQO882" s="2"/>
      <c r="KQP882" s="2"/>
      <c r="KQQ882" s="2"/>
      <c r="KQR882" s="2"/>
      <c r="KQS882" s="2"/>
      <c r="KQT882" s="2"/>
      <c r="KQU882" s="2"/>
      <c r="KQV882" s="2"/>
      <c r="KQW882" s="2"/>
      <c r="KQX882" s="2"/>
      <c r="KQY882" s="2"/>
      <c r="KQZ882" s="2"/>
      <c r="KRA882" s="2"/>
      <c r="KRB882" s="2"/>
      <c r="KRC882" s="2"/>
      <c r="KRD882" s="2"/>
      <c r="KRE882" s="2"/>
      <c r="KRF882" s="2"/>
      <c r="KRG882" s="2"/>
      <c r="KRH882" s="2"/>
      <c r="KRI882" s="2"/>
      <c r="KRJ882" s="2"/>
      <c r="KRK882" s="2"/>
      <c r="KRL882" s="2"/>
      <c r="KRM882" s="2"/>
      <c r="KRN882" s="2"/>
      <c r="KRO882" s="2"/>
      <c r="KRP882" s="2"/>
      <c r="KRQ882" s="2"/>
      <c r="KRR882" s="2"/>
      <c r="KRS882" s="2"/>
      <c r="KRT882" s="2"/>
      <c r="KRU882" s="2"/>
      <c r="KRV882" s="2"/>
      <c r="KRW882" s="2"/>
      <c r="KRX882" s="2"/>
      <c r="KRY882" s="2"/>
      <c r="KRZ882" s="2"/>
      <c r="KSA882" s="2"/>
      <c r="KSB882" s="2"/>
      <c r="KSC882" s="2"/>
      <c r="KSD882" s="2"/>
      <c r="KSE882" s="2"/>
      <c r="KSF882" s="2"/>
      <c r="KSG882" s="2"/>
      <c r="KSH882" s="2"/>
      <c r="KSI882" s="2"/>
      <c r="KSJ882" s="2"/>
      <c r="KSK882" s="2"/>
      <c r="KSL882" s="2"/>
      <c r="KSM882" s="2"/>
      <c r="KSN882" s="2"/>
      <c r="KSO882" s="2"/>
      <c r="KSP882" s="2"/>
      <c r="KSQ882" s="2"/>
      <c r="KSR882" s="2"/>
      <c r="KSS882" s="2"/>
      <c r="KST882" s="2"/>
      <c r="KSU882" s="2"/>
      <c r="KSV882" s="2"/>
      <c r="KSW882" s="2"/>
      <c r="KSX882" s="2"/>
      <c r="KSY882" s="2"/>
      <c r="KSZ882" s="2"/>
      <c r="KTA882" s="2"/>
      <c r="KTB882" s="2"/>
      <c r="KTC882" s="2"/>
      <c r="KTD882" s="2"/>
      <c r="KTE882" s="2"/>
      <c r="KTF882" s="2"/>
      <c r="KTG882" s="2"/>
      <c r="KTH882" s="2"/>
      <c r="KTI882" s="2"/>
      <c r="KTJ882" s="2"/>
      <c r="KTK882" s="2"/>
      <c r="KTL882" s="2"/>
      <c r="KTM882" s="2"/>
      <c r="KTN882" s="2"/>
      <c r="KTO882" s="2"/>
      <c r="KTP882" s="2"/>
      <c r="KTQ882" s="2"/>
      <c r="KTR882" s="2"/>
      <c r="KTS882" s="2"/>
      <c r="KTT882" s="2"/>
      <c r="KTU882" s="2"/>
      <c r="KTV882" s="2"/>
      <c r="KTW882" s="2"/>
      <c r="KTX882" s="2"/>
      <c r="KTY882" s="2"/>
      <c r="KTZ882" s="2"/>
      <c r="KUA882" s="2"/>
      <c r="KUB882" s="2"/>
      <c r="KUC882" s="2"/>
      <c r="KUD882" s="2"/>
      <c r="KUE882" s="2"/>
      <c r="KUF882" s="2"/>
      <c r="KUG882" s="2"/>
      <c r="KUH882" s="2"/>
      <c r="KUI882" s="2"/>
      <c r="KUJ882" s="2"/>
      <c r="KUK882" s="2"/>
      <c r="KUL882" s="2"/>
      <c r="KUM882" s="2"/>
      <c r="KUN882" s="2"/>
      <c r="KUO882" s="2"/>
      <c r="KUP882" s="2"/>
      <c r="KUQ882" s="2"/>
      <c r="KUR882" s="2"/>
      <c r="KUS882" s="2"/>
      <c r="KUT882" s="2"/>
      <c r="KUU882" s="2"/>
      <c r="KUV882" s="2"/>
      <c r="KUW882" s="2"/>
      <c r="KUX882" s="2"/>
      <c r="KUY882" s="2"/>
      <c r="KUZ882" s="2"/>
      <c r="KVA882" s="2"/>
      <c r="KVB882" s="2"/>
      <c r="KVC882" s="2"/>
      <c r="KVD882" s="2"/>
      <c r="KVE882" s="2"/>
      <c r="KVF882" s="2"/>
      <c r="KVG882" s="2"/>
      <c r="KVH882" s="2"/>
      <c r="KVI882" s="2"/>
      <c r="KVJ882" s="2"/>
      <c r="KVK882" s="2"/>
      <c r="KVL882" s="2"/>
      <c r="KVM882" s="2"/>
      <c r="KVN882" s="2"/>
      <c r="KVO882" s="2"/>
      <c r="KVP882" s="2"/>
      <c r="KVQ882" s="2"/>
      <c r="KVR882" s="2"/>
      <c r="KVS882" s="2"/>
      <c r="KVT882" s="2"/>
      <c r="KVU882" s="2"/>
      <c r="KVV882" s="2"/>
      <c r="KVW882" s="2"/>
      <c r="KVX882" s="2"/>
      <c r="KVY882" s="2"/>
      <c r="KVZ882" s="2"/>
      <c r="KWA882" s="2"/>
      <c r="KWB882" s="2"/>
      <c r="KWC882" s="2"/>
      <c r="KWD882" s="2"/>
      <c r="KWE882" s="2"/>
      <c r="KWF882" s="2"/>
      <c r="KWG882" s="2"/>
      <c r="KWH882" s="2"/>
      <c r="KWI882" s="2"/>
      <c r="KWJ882" s="2"/>
      <c r="KWK882" s="2"/>
      <c r="KWL882" s="2"/>
      <c r="KWM882" s="2"/>
      <c r="KWN882" s="2"/>
      <c r="KWO882" s="2"/>
      <c r="KWP882" s="2"/>
      <c r="KWQ882" s="2"/>
      <c r="KWR882" s="2"/>
      <c r="KWS882" s="2"/>
      <c r="KWT882" s="2"/>
      <c r="KWU882" s="2"/>
      <c r="KWV882" s="2"/>
      <c r="KWW882" s="2"/>
      <c r="KWX882" s="2"/>
      <c r="KWY882" s="2"/>
      <c r="KWZ882" s="2"/>
      <c r="KXA882" s="2"/>
      <c r="KXB882" s="2"/>
      <c r="KXC882" s="2"/>
      <c r="KXD882" s="2"/>
      <c r="KXE882" s="2"/>
      <c r="KXF882" s="2"/>
      <c r="KXG882" s="2"/>
      <c r="KXH882" s="2"/>
      <c r="KXI882" s="2"/>
      <c r="KXJ882" s="2"/>
      <c r="KXK882" s="2"/>
      <c r="KXL882" s="2"/>
      <c r="KXM882" s="2"/>
      <c r="KXN882" s="2"/>
      <c r="KXO882" s="2"/>
      <c r="KXP882" s="2"/>
      <c r="KXQ882" s="2"/>
      <c r="KXR882" s="2"/>
      <c r="KXS882" s="2"/>
      <c r="KXT882" s="2"/>
      <c r="KXU882" s="2"/>
      <c r="KXV882" s="2"/>
      <c r="KXW882" s="2"/>
      <c r="KXX882" s="2"/>
      <c r="KXY882" s="2"/>
      <c r="KXZ882" s="2"/>
      <c r="KYA882" s="2"/>
      <c r="KYB882" s="2"/>
      <c r="KYC882" s="2"/>
      <c r="KYD882" s="2"/>
      <c r="KYE882" s="2"/>
      <c r="KYF882" s="2"/>
      <c r="KYG882" s="2"/>
      <c r="KYH882" s="2"/>
      <c r="KYI882" s="2"/>
      <c r="KYJ882" s="2"/>
      <c r="KYK882" s="2"/>
      <c r="KYL882" s="2"/>
      <c r="KYM882" s="2"/>
      <c r="KYN882" s="2"/>
      <c r="KYO882" s="2"/>
      <c r="KYP882" s="2"/>
      <c r="KYQ882" s="2"/>
      <c r="KYR882" s="2"/>
      <c r="KYS882" s="2"/>
      <c r="KYT882" s="2"/>
      <c r="KYU882" s="2"/>
      <c r="KYV882" s="2"/>
      <c r="KYW882" s="2"/>
      <c r="KYX882" s="2"/>
      <c r="KYY882" s="2"/>
      <c r="KYZ882" s="2"/>
      <c r="KZA882" s="2"/>
      <c r="KZB882" s="2"/>
      <c r="KZC882" s="2"/>
      <c r="KZD882" s="2"/>
      <c r="KZE882" s="2"/>
      <c r="KZF882" s="2"/>
      <c r="KZG882" s="2"/>
      <c r="KZH882" s="2"/>
      <c r="KZI882" s="2"/>
      <c r="KZJ882" s="2"/>
      <c r="KZK882" s="2"/>
      <c r="KZL882" s="2"/>
      <c r="KZM882" s="2"/>
      <c r="KZN882" s="2"/>
      <c r="KZO882" s="2"/>
      <c r="KZP882" s="2"/>
      <c r="KZQ882" s="2"/>
      <c r="KZR882" s="2"/>
      <c r="KZS882" s="2"/>
      <c r="KZT882" s="2"/>
      <c r="KZU882" s="2"/>
      <c r="KZV882" s="2"/>
      <c r="KZW882" s="2"/>
      <c r="KZX882" s="2"/>
      <c r="KZY882" s="2"/>
      <c r="KZZ882" s="2"/>
      <c r="LAA882" s="2"/>
      <c r="LAB882" s="2"/>
      <c r="LAC882" s="2"/>
      <c r="LAD882" s="2"/>
      <c r="LAE882" s="2"/>
      <c r="LAF882" s="2"/>
      <c r="LAG882" s="2"/>
      <c r="LAH882" s="2"/>
      <c r="LAI882" s="2"/>
      <c r="LAJ882" s="2"/>
      <c r="LAK882" s="2"/>
      <c r="LAL882" s="2"/>
      <c r="LAM882" s="2"/>
      <c r="LAN882" s="2"/>
      <c r="LAO882" s="2"/>
      <c r="LAP882" s="2"/>
      <c r="LAQ882" s="2"/>
      <c r="LAR882" s="2"/>
      <c r="LAS882" s="2"/>
      <c r="LAT882" s="2"/>
      <c r="LAU882" s="2"/>
      <c r="LAV882" s="2"/>
      <c r="LAW882" s="2"/>
      <c r="LAX882" s="2"/>
      <c r="LAY882" s="2"/>
      <c r="LAZ882" s="2"/>
      <c r="LBA882" s="2"/>
      <c r="LBB882" s="2"/>
      <c r="LBC882" s="2"/>
      <c r="LBD882" s="2"/>
      <c r="LBE882" s="2"/>
      <c r="LBF882" s="2"/>
      <c r="LBG882" s="2"/>
      <c r="LBH882" s="2"/>
      <c r="LBI882" s="2"/>
      <c r="LBJ882" s="2"/>
      <c r="LBK882" s="2"/>
      <c r="LBL882" s="2"/>
      <c r="LBM882" s="2"/>
      <c r="LBN882" s="2"/>
      <c r="LBO882" s="2"/>
      <c r="LBP882" s="2"/>
      <c r="LBQ882" s="2"/>
      <c r="LBR882" s="2"/>
      <c r="LBS882" s="2"/>
      <c r="LBT882" s="2"/>
      <c r="LBU882" s="2"/>
      <c r="LBV882" s="2"/>
      <c r="LBW882" s="2"/>
      <c r="LBX882" s="2"/>
      <c r="LBY882" s="2"/>
      <c r="LBZ882" s="2"/>
      <c r="LCA882" s="2"/>
      <c r="LCB882" s="2"/>
      <c r="LCC882" s="2"/>
      <c r="LCD882" s="2"/>
      <c r="LCE882" s="2"/>
      <c r="LCF882" s="2"/>
      <c r="LCG882" s="2"/>
      <c r="LCH882" s="2"/>
      <c r="LCI882" s="2"/>
      <c r="LCJ882" s="2"/>
      <c r="LCK882" s="2"/>
      <c r="LCL882" s="2"/>
      <c r="LCM882" s="2"/>
      <c r="LCN882" s="2"/>
      <c r="LCO882" s="2"/>
      <c r="LCP882" s="2"/>
      <c r="LCQ882" s="2"/>
      <c r="LCR882" s="2"/>
      <c r="LCS882" s="2"/>
      <c r="LCT882" s="2"/>
      <c r="LCU882" s="2"/>
      <c r="LCV882" s="2"/>
      <c r="LCW882" s="2"/>
      <c r="LCX882" s="2"/>
      <c r="LCY882" s="2"/>
      <c r="LCZ882" s="2"/>
      <c r="LDA882" s="2"/>
      <c r="LDB882" s="2"/>
      <c r="LDC882" s="2"/>
      <c r="LDD882" s="2"/>
      <c r="LDE882" s="2"/>
      <c r="LDF882" s="2"/>
      <c r="LDG882" s="2"/>
      <c r="LDH882" s="2"/>
      <c r="LDI882" s="2"/>
      <c r="LDJ882" s="2"/>
      <c r="LDK882" s="2"/>
      <c r="LDL882" s="2"/>
      <c r="LDM882" s="2"/>
      <c r="LDN882" s="2"/>
      <c r="LDO882" s="2"/>
      <c r="LDP882" s="2"/>
      <c r="LDQ882" s="2"/>
      <c r="LDR882" s="2"/>
      <c r="LDS882" s="2"/>
      <c r="LDT882" s="2"/>
      <c r="LDU882" s="2"/>
      <c r="LDV882" s="2"/>
      <c r="LDW882" s="2"/>
      <c r="LDX882" s="2"/>
      <c r="LDY882" s="2"/>
      <c r="LDZ882" s="2"/>
      <c r="LEA882" s="2"/>
      <c r="LEB882" s="2"/>
      <c r="LEC882" s="2"/>
      <c r="LED882" s="2"/>
      <c r="LEE882" s="2"/>
      <c r="LEF882" s="2"/>
      <c r="LEG882" s="2"/>
      <c r="LEH882" s="2"/>
      <c r="LEI882" s="2"/>
      <c r="LEJ882" s="2"/>
      <c r="LEK882" s="2"/>
      <c r="LEL882" s="2"/>
      <c r="LEM882" s="2"/>
      <c r="LEN882" s="2"/>
      <c r="LEO882" s="2"/>
      <c r="LEP882" s="2"/>
      <c r="LEQ882" s="2"/>
      <c r="LER882" s="2"/>
      <c r="LES882" s="2"/>
      <c r="LET882" s="2"/>
      <c r="LEU882" s="2"/>
      <c r="LEV882" s="2"/>
      <c r="LEW882" s="2"/>
      <c r="LEX882" s="2"/>
      <c r="LEY882" s="2"/>
      <c r="LEZ882" s="2"/>
      <c r="LFA882" s="2"/>
      <c r="LFB882" s="2"/>
      <c r="LFC882" s="2"/>
      <c r="LFD882" s="2"/>
      <c r="LFE882" s="2"/>
      <c r="LFF882" s="2"/>
      <c r="LFG882" s="2"/>
      <c r="LFH882" s="2"/>
      <c r="LFI882" s="2"/>
      <c r="LFJ882" s="2"/>
      <c r="LFK882" s="2"/>
      <c r="LFL882" s="2"/>
      <c r="LFM882" s="2"/>
      <c r="LFN882" s="2"/>
      <c r="LFO882" s="2"/>
      <c r="LFP882" s="2"/>
      <c r="LFQ882" s="2"/>
      <c r="LFR882" s="2"/>
      <c r="LFS882" s="2"/>
      <c r="LFT882" s="2"/>
      <c r="LFU882" s="2"/>
      <c r="LFV882" s="2"/>
      <c r="LFW882" s="2"/>
      <c r="LFX882" s="2"/>
      <c r="LFY882" s="2"/>
      <c r="LFZ882" s="2"/>
      <c r="LGA882" s="2"/>
      <c r="LGB882" s="2"/>
      <c r="LGC882" s="2"/>
      <c r="LGD882" s="2"/>
      <c r="LGE882" s="2"/>
      <c r="LGF882" s="2"/>
      <c r="LGG882" s="2"/>
      <c r="LGH882" s="2"/>
      <c r="LGI882" s="2"/>
      <c r="LGJ882" s="2"/>
      <c r="LGK882" s="2"/>
      <c r="LGL882" s="2"/>
      <c r="LGM882" s="2"/>
      <c r="LGN882" s="2"/>
      <c r="LGO882" s="2"/>
      <c r="LGP882" s="2"/>
      <c r="LGQ882" s="2"/>
      <c r="LGR882" s="2"/>
      <c r="LGS882" s="2"/>
      <c r="LGT882" s="2"/>
      <c r="LGU882" s="2"/>
      <c r="LGV882" s="2"/>
      <c r="LGW882" s="2"/>
      <c r="LGX882" s="2"/>
      <c r="LGY882" s="2"/>
      <c r="LGZ882" s="2"/>
      <c r="LHA882" s="2"/>
      <c r="LHB882" s="2"/>
      <c r="LHC882" s="2"/>
      <c r="LHD882" s="2"/>
      <c r="LHE882" s="2"/>
      <c r="LHF882" s="2"/>
      <c r="LHG882" s="2"/>
      <c r="LHH882" s="2"/>
      <c r="LHI882" s="2"/>
      <c r="LHJ882" s="2"/>
      <c r="LHK882" s="2"/>
      <c r="LHL882" s="2"/>
      <c r="LHM882" s="2"/>
      <c r="LHN882" s="2"/>
      <c r="LHO882" s="2"/>
      <c r="LHP882" s="2"/>
      <c r="LHQ882" s="2"/>
      <c r="LHR882" s="2"/>
      <c r="LHS882" s="2"/>
      <c r="LHT882" s="2"/>
      <c r="LHU882" s="2"/>
      <c r="LHV882" s="2"/>
      <c r="LHW882" s="2"/>
      <c r="LHX882" s="2"/>
      <c r="LHY882" s="2"/>
      <c r="LHZ882" s="2"/>
      <c r="LIA882" s="2"/>
      <c r="LIB882" s="2"/>
      <c r="LIC882" s="2"/>
      <c r="LID882" s="2"/>
      <c r="LIE882" s="2"/>
      <c r="LIF882" s="2"/>
      <c r="LIG882" s="2"/>
      <c r="LIH882" s="2"/>
      <c r="LII882" s="2"/>
      <c r="LIJ882" s="2"/>
      <c r="LIK882" s="2"/>
      <c r="LIL882" s="2"/>
      <c r="LIM882" s="2"/>
      <c r="LIN882" s="2"/>
      <c r="LIO882" s="2"/>
      <c r="LIP882" s="2"/>
      <c r="LIQ882" s="2"/>
      <c r="LIR882" s="2"/>
      <c r="LIS882" s="2"/>
      <c r="LIT882" s="2"/>
      <c r="LIU882" s="2"/>
      <c r="LIV882" s="2"/>
      <c r="LIW882" s="2"/>
      <c r="LIX882" s="2"/>
      <c r="LIY882" s="2"/>
      <c r="LIZ882" s="2"/>
      <c r="LJA882" s="2"/>
      <c r="LJB882" s="2"/>
      <c r="LJC882" s="2"/>
      <c r="LJD882" s="2"/>
      <c r="LJE882" s="2"/>
      <c r="LJF882" s="2"/>
      <c r="LJG882" s="2"/>
      <c r="LJH882" s="2"/>
      <c r="LJI882" s="2"/>
      <c r="LJJ882" s="2"/>
      <c r="LJK882" s="2"/>
      <c r="LJL882" s="2"/>
      <c r="LJM882" s="2"/>
      <c r="LJN882" s="2"/>
      <c r="LJO882" s="2"/>
      <c r="LJP882" s="2"/>
      <c r="LJQ882" s="2"/>
      <c r="LJR882" s="2"/>
      <c r="LJS882" s="2"/>
      <c r="LJT882" s="2"/>
      <c r="LJU882" s="2"/>
      <c r="LJV882" s="2"/>
      <c r="LJW882" s="2"/>
      <c r="LJX882" s="2"/>
      <c r="LJY882" s="2"/>
      <c r="LJZ882" s="2"/>
      <c r="LKA882" s="2"/>
      <c r="LKB882" s="2"/>
      <c r="LKC882" s="2"/>
      <c r="LKD882" s="2"/>
      <c r="LKE882" s="2"/>
      <c r="LKF882" s="2"/>
      <c r="LKG882" s="2"/>
      <c r="LKH882" s="2"/>
      <c r="LKI882" s="2"/>
      <c r="LKJ882" s="2"/>
      <c r="LKK882" s="2"/>
      <c r="LKL882" s="2"/>
      <c r="LKM882" s="2"/>
      <c r="LKN882" s="2"/>
      <c r="LKO882" s="2"/>
      <c r="LKP882" s="2"/>
      <c r="LKQ882" s="2"/>
      <c r="LKR882" s="2"/>
      <c r="LKS882" s="2"/>
      <c r="LKT882" s="2"/>
      <c r="LKU882" s="2"/>
      <c r="LKV882" s="2"/>
      <c r="LKW882" s="2"/>
      <c r="LKX882" s="2"/>
      <c r="LKY882" s="2"/>
      <c r="LKZ882" s="2"/>
      <c r="LLA882" s="2"/>
      <c r="LLB882" s="2"/>
      <c r="LLC882" s="2"/>
      <c r="LLD882" s="2"/>
      <c r="LLE882" s="2"/>
      <c r="LLF882" s="2"/>
      <c r="LLG882" s="2"/>
      <c r="LLH882" s="2"/>
      <c r="LLI882" s="2"/>
      <c r="LLJ882" s="2"/>
      <c r="LLK882" s="2"/>
      <c r="LLL882" s="2"/>
      <c r="LLM882" s="2"/>
      <c r="LLN882" s="2"/>
      <c r="LLO882" s="2"/>
      <c r="LLP882" s="2"/>
      <c r="LLQ882" s="2"/>
      <c r="LLR882" s="2"/>
      <c r="LLS882" s="2"/>
      <c r="LLT882" s="2"/>
      <c r="LLU882" s="2"/>
      <c r="LLV882" s="2"/>
      <c r="LLW882" s="2"/>
      <c r="LLX882" s="2"/>
      <c r="LLY882" s="2"/>
      <c r="LLZ882" s="2"/>
      <c r="LMA882" s="2"/>
      <c r="LMB882" s="2"/>
      <c r="LMC882" s="2"/>
      <c r="LMD882" s="2"/>
      <c r="LME882" s="2"/>
      <c r="LMF882" s="2"/>
      <c r="LMG882" s="2"/>
      <c r="LMH882" s="2"/>
      <c r="LMI882" s="2"/>
      <c r="LMJ882" s="2"/>
      <c r="LMK882" s="2"/>
      <c r="LML882" s="2"/>
      <c r="LMM882" s="2"/>
      <c r="LMN882" s="2"/>
      <c r="LMO882" s="2"/>
      <c r="LMP882" s="2"/>
      <c r="LMQ882" s="2"/>
      <c r="LMR882" s="2"/>
      <c r="LMS882" s="2"/>
      <c r="LMT882" s="2"/>
      <c r="LMU882" s="2"/>
      <c r="LMV882" s="2"/>
      <c r="LMW882" s="2"/>
      <c r="LMX882" s="2"/>
      <c r="LMY882" s="2"/>
      <c r="LMZ882" s="2"/>
      <c r="LNA882" s="2"/>
      <c r="LNB882" s="2"/>
      <c r="LNC882" s="2"/>
      <c r="LND882" s="2"/>
      <c r="LNE882" s="2"/>
      <c r="LNF882" s="2"/>
      <c r="LNG882" s="2"/>
      <c r="LNH882" s="2"/>
      <c r="LNI882" s="2"/>
      <c r="LNJ882" s="2"/>
      <c r="LNK882" s="2"/>
      <c r="LNL882" s="2"/>
      <c r="LNM882" s="2"/>
      <c r="LNN882" s="2"/>
      <c r="LNO882" s="2"/>
      <c r="LNP882" s="2"/>
      <c r="LNQ882" s="2"/>
      <c r="LNR882" s="2"/>
      <c r="LNS882" s="2"/>
      <c r="LNT882" s="2"/>
      <c r="LNU882" s="2"/>
      <c r="LNV882" s="2"/>
      <c r="LNW882" s="2"/>
      <c r="LNX882" s="2"/>
      <c r="LNY882" s="2"/>
      <c r="LNZ882" s="2"/>
      <c r="LOA882" s="2"/>
      <c r="LOB882" s="2"/>
      <c r="LOC882" s="2"/>
      <c r="LOD882" s="2"/>
      <c r="LOE882" s="2"/>
      <c r="LOF882" s="2"/>
      <c r="LOG882" s="2"/>
      <c r="LOH882" s="2"/>
      <c r="LOI882" s="2"/>
      <c r="LOJ882" s="2"/>
      <c r="LOK882" s="2"/>
      <c r="LOL882" s="2"/>
      <c r="LOM882" s="2"/>
      <c r="LON882" s="2"/>
      <c r="LOO882" s="2"/>
      <c r="LOP882" s="2"/>
      <c r="LOQ882" s="2"/>
      <c r="LOR882" s="2"/>
      <c r="LOS882" s="2"/>
      <c r="LOT882" s="2"/>
      <c r="LOU882" s="2"/>
      <c r="LOV882" s="2"/>
      <c r="LOW882" s="2"/>
      <c r="LOX882" s="2"/>
      <c r="LOY882" s="2"/>
      <c r="LOZ882" s="2"/>
      <c r="LPA882" s="2"/>
      <c r="LPB882" s="2"/>
      <c r="LPC882" s="2"/>
      <c r="LPD882" s="2"/>
      <c r="LPE882" s="2"/>
      <c r="LPF882" s="2"/>
      <c r="LPG882" s="2"/>
      <c r="LPH882" s="2"/>
      <c r="LPI882" s="2"/>
      <c r="LPJ882" s="2"/>
      <c r="LPK882" s="2"/>
      <c r="LPL882" s="2"/>
      <c r="LPM882" s="2"/>
      <c r="LPN882" s="2"/>
      <c r="LPO882" s="2"/>
      <c r="LPP882" s="2"/>
      <c r="LPQ882" s="2"/>
      <c r="LPR882" s="2"/>
      <c r="LPS882" s="2"/>
      <c r="LPT882" s="2"/>
      <c r="LPU882" s="2"/>
      <c r="LPV882" s="2"/>
      <c r="LPW882" s="2"/>
      <c r="LPX882" s="2"/>
      <c r="LPY882" s="2"/>
      <c r="LPZ882" s="2"/>
      <c r="LQA882" s="2"/>
      <c r="LQB882" s="2"/>
      <c r="LQC882" s="2"/>
      <c r="LQD882" s="2"/>
      <c r="LQE882" s="2"/>
      <c r="LQF882" s="2"/>
      <c r="LQG882" s="2"/>
      <c r="LQH882" s="2"/>
      <c r="LQI882" s="2"/>
      <c r="LQJ882" s="2"/>
      <c r="LQK882" s="2"/>
      <c r="LQL882" s="2"/>
      <c r="LQM882" s="2"/>
      <c r="LQN882" s="2"/>
      <c r="LQO882" s="2"/>
      <c r="LQP882" s="2"/>
      <c r="LQQ882" s="2"/>
      <c r="LQR882" s="2"/>
      <c r="LQS882" s="2"/>
      <c r="LQT882" s="2"/>
      <c r="LQU882" s="2"/>
      <c r="LQV882" s="2"/>
      <c r="LQW882" s="2"/>
      <c r="LQX882" s="2"/>
      <c r="LQY882" s="2"/>
      <c r="LQZ882" s="2"/>
      <c r="LRA882" s="2"/>
      <c r="LRB882" s="2"/>
      <c r="LRC882" s="2"/>
      <c r="LRD882" s="2"/>
      <c r="LRE882" s="2"/>
      <c r="LRF882" s="2"/>
      <c r="LRG882" s="2"/>
      <c r="LRH882" s="2"/>
      <c r="LRI882" s="2"/>
      <c r="LRJ882" s="2"/>
      <c r="LRK882" s="2"/>
      <c r="LRL882" s="2"/>
      <c r="LRM882" s="2"/>
      <c r="LRN882" s="2"/>
      <c r="LRO882" s="2"/>
      <c r="LRP882" s="2"/>
      <c r="LRQ882" s="2"/>
      <c r="LRR882" s="2"/>
      <c r="LRS882" s="2"/>
      <c r="LRT882" s="2"/>
      <c r="LRU882" s="2"/>
      <c r="LRV882" s="2"/>
      <c r="LRW882" s="2"/>
      <c r="LRX882" s="2"/>
      <c r="LRY882" s="2"/>
      <c r="LRZ882" s="2"/>
      <c r="LSA882" s="2"/>
      <c r="LSB882" s="2"/>
      <c r="LSC882" s="2"/>
      <c r="LSD882" s="2"/>
      <c r="LSE882" s="2"/>
      <c r="LSF882" s="2"/>
      <c r="LSG882" s="2"/>
      <c r="LSH882" s="2"/>
      <c r="LSI882" s="2"/>
      <c r="LSJ882" s="2"/>
      <c r="LSK882" s="2"/>
      <c r="LSL882" s="2"/>
      <c r="LSM882" s="2"/>
      <c r="LSN882" s="2"/>
      <c r="LSO882" s="2"/>
      <c r="LSP882" s="2"/>
      <c r="LSQ882" s="2"/>
      <c r="LSR882" s="2"/>
      <c r="LSS882" s="2"/>
      <c r="LST882" s="2"/>
      <c r="LSU882" s="2"/>
      <c r="LSV882" s="2"/>
      <c r="LSW882" s="2"/>
      <c r="LSX882" s="2"/>
      <c r="LSY882" s="2"/>
      <c r="LSZ882" s="2"/>
      <c r="LTA882" s="2"/>
      <c r="LTB882" s="2"/>
      <c r="LTC882" s="2"/>
      <c r="LTD882" s="2"/>
      <c r="LTE882" s="2"/>
      <c r="LTF882" s="2"/>
      <c r="LTG882" s="2"/>
      <c r="LTH882" s="2"/>
      <c r="LTI882" s="2"/>
      <c r="LTJ882" s="2"/>
      <c r="LTK882" s="2"/>
      <c r="LTL882" s="2"/>
      <c r="LTM882" s="2"/>
      <c r="LTN882" s="2"/>
      <c r="LTO882" s="2"/>
      <c r="LTP882" s="2"/>
      <c r="LTQ882" s="2"/>
      <c r="LTR882" s="2"/>
      <c r="LTS882" s="2"/>
      <c r="LTT882" s="2"/>
      <c r="LTU882" s="2"/>
      <c r="LTV882" s="2"/>
      <c r="LTW882" s="2"/>
      <c r="LTX882" s="2"/>
      <c r="LTY882" s="2"/>
      <c r="LTZ882" s="2"/>
      <c r="LUA882" s="2"/>
      <c r="LUB882" s="2"/>
      <c r="LUC882" s="2"/>
      <c r="LUD882" s="2"/>
      <c r="LUE882" s="2"/>
      <c r="LUF882" s="2"/>
      <c r="LUG882" s="2"/>
      <c r="LUH882" s="2"/>
      <c r="LUI882" s="2"/>
      <c r="LUJ882" s="2"/>
      <c r="LUK882" s="2"/>
      <c r="LUL882" s="2"/>
      <c r="LUM882" s="2"/>
      <c r="LUN882" s="2"/>
      <c r="LUO882" s="2"/>
      <c r="LUP882" s="2"/>
      <c r="LUQ882" s="2"/>
      <c r="LUR882" s="2"/>
      <c r="LUS882" s="2"/>
      <c r="LUT882" s="2"/>
      <c r="LUU882" s="2"/>
      <c r="LUV882" s="2"/>
      <c r="LUW882" s="2"/>
      <c r="LUX882" s="2"/>
      <c r="LUY882" s="2"/>
      <c r="LUZ882" s="2"/>
      <c r="LVA882" s="2"/>
      <c r="LVB882" s="2"/>
      <c r="LVC882" s="2"/>
      <c r="LVD882" s="2"/>
      <c r="LVE882" s="2"/>
      <c r="LVF882" s="2"/>
      <c r="LVG882" s="2"/>
      <c r="LVH882" s="2"/>
      <c r="LVI882" s="2"/>
      <c r="LVJ882" s="2"/>
      <c r="LVK882" s="2"/>
      <c r="LVL882" s="2"/>
      <c r="LVM882" s="2"/>
      <c r="LVN882" s="2"/>
      <c r="LVO882" s="2"/>
      <c r="LVP882" s="2"/>
      <c r="LVQ882" s="2"/>
      <c r="LVR882" s="2"/>
      <c r="LVS882" s="2"/>
      <c r="LVT882" s="2"/>
      <c r="LVU882" s="2"/>
      <c r="LVV882" s="2"/>
      <c r="LVW882" s="2"/>
      <c r="LVX882" s="2"/>
      <c r="LVY882" s="2"/>
      <c r="LVZ882" s="2"/>
      <c r="LWA882" s="2"/>
      <c r="LWB882" s="2"/>
      <c r="LWC882" s="2"/>
      <c r="LWD882" s="2"/>
      <c r="LWE882" s="2"/>
      <c r="LWF882" s="2"/>
      <c r="LWG882" s="2"/>
      <c r="LWH882" s="2"/>
      <c r="LWI882" s="2"/>
      <c r="LWJ882" s="2"/>
      <c r="LWK882" s="2"/>
      <c r="LWL882" s="2"/>
      <c r="LWM882" s="2"/>
      <c r="LWN882" s="2"/>
      <c r="LWO882" s="2"/>
      <c r="LWP882" s="2"/>
      <c r="LWQ882" s="2"/>
      <c r="LWR882" s="2"/>
      <c r="LWS882" s="2"/>
      <c r="LWT882" s="2"/>
      <c r="LWU882" s="2"/>
      <c r="LWV882" s="2"/>
      <c r="LWW882" s="2"/>
      <c r="LWX882" s="2"/>
      <c r="LWY882" s="2"/>
      <c r="LWZ882" s="2"/>
      <c r="LXA882" s="2"/>
      <c r="LXB882" s="2"/>
      <c r="LXC882" s="2"/>
      <c r="LXD882" s="2"/>
      <c r="LXE882" s="2"/>
      <c r="LXF882" s="2"/>
      <c r="LXG882" s="2"/>
      <c r="LXH882" s="2"/>
      <c r="LXI882" s="2"/>
      <c r="LXJ882" s="2"/>
      <c r="LXK882" s="2"/>
      <c r="LXL882" s="2"/>
      <c r="LXM882" s="2"/>
      <c r="LXN882" s="2"/>
      <c r="LXO882" s="2"/>
      <c r="LXP882" s="2"/>
      <c r="LXQ882" s="2"/>
      <c r="LXR882" s="2"/>
      <c r="LXS882" s="2"/>
      <c r="LXT882" s="2"/>
      <c r="LXU882" s="2"/>
      <c r="LXV882" s="2"/>
      <c r="LXW882" s="2"/>
      <c r="LXX882" s="2"/>
      <c r="LXY882" s="2"/>
      <c r="LXZ882" s="2"/>
      <c r="LYA882" s="2"/>
      <c r="LYB882" s="2"/>
      <c r="LYC882" s="2"/>
      <c r="LYD882" s="2"/>
      <c r="LYE882" s="2"/>
      <c r="LYF882" s="2"/>
      <c r="LYG882" s="2"/>
      <c r="LYH882" s="2"/>
      <c r="LYI882" s="2"/>
      <c r="LYJ882" s="2"/>
      <c r="LYK882" s="2"/>
      <c r="LYL882" s="2"/>
      <c r="LYM882" s="2"/>
      <c r="LYN882" s="2"/>
      <c r="LYO882" s="2"/>
      <c r="LYP882" s="2"/>
      <c r="LYQ882" s="2"/>
      <c r="LYR882" s="2"/>
      <c r="LYS882" s="2"/>
      <c r="LYT882" s="2"/>
      <c r="LYU882" s="2"/>
      <c r="LYV882" s="2"/>
      <c r="LYW882" s="2"/>
      <c r="LYX882" s="2"/>
      <c r="LYY882" s="2"/>
      <c r="LYZ882" s="2"/>
      <c r="LZA882" s="2"/>
      <c r="LZB882" s="2"/>
      <c r="LZC882" s="2"/>
      <c r="LZD882" s="2"/>
      <c r="LZE882" s="2"/>
      <c r="LZF882" s="2"/>
      <c r="LZG882" s="2"/>
      <c r="LZH882" s="2"/>
      <c r="LZI882" s="2"/>
      <c r="LZJ882" s="2"/>
      <c r="LZK882" s="2"/>
      <c r="LZL882" s="2"/>
      <c r="LZM882" s="2"/>
      <c r="LZN882" s="2"/>
      <c r="LZO882" s="2"/>
      <c r="LZP882" s="2"/>
      <c r="LZQ882" s="2"/>
      <c r="LZR882" s="2"/>
      <c r="LZS882" s="2"/>
      <c r="LZT882" s="2"/>
      <c r="LZU882" s="2"/>
      <c r="LZV882" s="2"/>
      <c r="LZW882" s="2"/>
      <c r="LZX882" s="2"/>
      <c r="LZY882" s="2"/>
      <c r="LZZ882" s="2"/>
      <c r="MAA882" s="2"/>
      <c r="MAB882" s="2"/>
      <c r="MAC882" s="2"/>
      <c r="MAD882" s="2"/>
      <c r="MAE882" s="2"/>
      <c r="MAF882" s="2"/>
      <c r="MAG882" s="2"/>
      <c r="MAH882" s="2"/>
      <c r="MAI882" s="2"/>
      <c r="MAJ882" s="2"/>
      <c r="MAK882" s="2"/>
      <c r="MAL882" s="2"/>
      <c r="MAM882" s="2"/>
      <c r="MAN882" s="2"/>
      <c r="MAO882" s="2"/>
      <c r="MAP882" s="2"/>
      <c r="MAQ882" s="2"/>
      <c r="MAR882" s="2"/>
      <c r="MAS882" s="2"/>
      <c r="MAT882" s="2"/>
      <c r="MAU882" s="2"/>
      <c r="MAV882" s="2"/>
      <c r="MAW882" s="2"/>
      <c r="MAX882" s="2"/>
      <c r="MAY882" s="2"/>
      <c r="MAZ882" s="2"/>
      <c r="MBA882" s="2"/>
      <c r="MBB882" s="2"/>
      <c r="MBC882" s="2"/>
      <c r="MBD882" s="2"/>
      <c r="MBE882" s="2"/>
      <c r="MBF882" s="2"/>
      <c r="MBG882" s="2"/>
      <c r="MBH882" s="2"/>
      <c r="MBI882" s="2"/>
      <c r="MBJ882" s="2"/>
      <c r="MBK882" s="2"/>
      <c r="MBL882" s="2"/>
      <c r="MBM882" s="2"/>
      <c r="MBN882" s="2"/>
      <c r="MBO882" s="2"/>
      <c r="MBP882" s="2"/>
      <c r="MBQ882" s="2"/>
      <c r="MBR882" s="2"/>
      <c r="MBS882" s="2"/>
      <c r="MBT882" s="2"/>
      <c r="MBU882" s="2"/>
      <c r="MBV882" s="2"/>
      <c r="MBW882" s="2"/>
      <c r="MBX882" s="2"/>
      <c r="MBY882" s="2"/>
      <c r="MBZ882" s="2"/>
      <c r="MCA882" s="2"/>
      <c r="MCB882" s="2"/>
      <c r="MCC882" s="2"/>
      <c r="MCD882" s="2"/>
      <c r="MCE882" s="2"/>
      <c r="MCF882" s="2"/>
      <c r="MCG882" s="2"/>
      <c r="MCH882" s="2"/>
      <c r="MCI882" s="2"/>
      <c r="MCJ882" s="2"/>
      <c r="MCK882" s="2"/>
      <c r="MCL882" s="2"/>
      <c r="MCM882" s="2"/>
      <c r="MCN882" s="2"/>
      <c r="MCO882" s="2"/>
      <c r="MCP882" s="2"/>
      <c r="MCQ882" s="2"/>
      <c r="MCR882" s="2"/>
      <c r="MCS882" s="2"/>
      <c r="MCT882" s="2"/>
      <c r="MCU882" s="2"/>
      <c r="MCV882" s="2"/>
      <c r="MCW882" s="2"/>
      <c r="MCX882" s="2"/>
      <c r="MCY882" s="2"/>
      <c r="MCZ882" s="2"/>
      <c r="MDA882" s="2"/>
      <c r="MDB882" s="2"/>
      <c r="MDC882" s="2"/>
      <c r="MDD882" s="2"/>
      <c r="MDE882" s="2"/>
      <c r="MDF882" s="2"/>
      <c r="MDG882" s="2"/>
      <c r="MDH882" s="2"/>
      <c r="MDI882" s="2"/>
      <c r="MDJ882" s="2"/>
      <c r="MDK882" s="2"/>
      <c r="MDL882" s="2"/>
      <c r="MDM882" s="2"/>
      <c r="MDN882" s="2"/>
      <c r="MDO882" s="2"/>
      <c r="MDP882" s="2"/>
      <c r="MDQ882" s="2"/>
      <c r="MDR882" s="2"/>
      <c r="MDS882" s="2"/>
      <c r="MDT882" s="2"/>
      <c r="MDU882" s="2"/>
      <c r="MDV882" s="2"/>
      <c r="MDW882" s="2"/>
      <c r="MDX882" s="2"/>
      <c r="MDY882" s="2"/>
      <c r="MDZ882" s="2"/>
      <c r="MEA882" s="2"/>
      <c r="MEB882" s="2"/>
      <c r="MEC882" s="2"/>
      <c r="MED882" s="2"/>
      <c r="MEE882" s="2"/>
      <c r="MEF882" s="2"/>
      <c r="MEG882" s="2"/>
      <c r="MEH882" s="2"/>
      <c r="MEI882" s="2"/>
      <c r="MEJ882" s="2"/>
      <c r="MEK882" s="2"/>
      <c r="MEL882" s="2"/>
      <c r="MEM882" s="2"/>
      <c r="MEN882" s="2"/>
      <c r="MEO882" s="2"/>
      <c r="MEP882" s="2"/>
      <c r="MEQ882" s="2"/>
      <c r="MER882" s="2"/>
      <c r="MES882" s="2"/>
      <c r="MET882" s="2"/>
      <c r="MEU882" s="2"/>
      <c r="MEV882" s="2"/>
      <c r="MEW882" s="2"/>
      <c r="MEX882" s="2"/>
      <c r="MEY882" s="2"/>
      <c r="MEZ882" s="2"/>
      <c r="MFA882" s="2"/>
      <c r="MFB882" s="2"/>
      <c r="MFC882" s="2"/>
      <c r="MFD882" s="2"/>
      <c r="MFE882" s="2"/>
      <c r="MFF882" s="2"/>
      <c r="MFG882" s="2"/>
      <c r="MFH882" s="2"/>
      <c r="MFI882" s="2"/>
      <c r="MFJ882" s="2"/>
      <c r="MFK882" s="2"/>
      <c r="MFL882" s="2"/>
      <c r="MFM882" s="2"/>
      <c r="MFN882" s="2"/>
      <c r="MFO882" s="2"/>
      <c r="MFP882" s="2"/>
      <c r="MFQ882" s="2"/>
      <c r="MFR882" s="2"/>
      <c r="MFS882" s="2"/>
      <c r="MFT882" s="2"/>
      <c r="MFU882" s="2"/>
      <c r="MFV882" s="2"/>
      <c r="MFW882" s="2"/>
      <c r="MFX882" s="2"/>
      <c r="MFY882" s="2"/>
      <c r="MFZ882" s="2"/>
      <c r="MGA882" s="2"/>
      <c r="MGB882" s="2"/>
      <c r="MGC882" s="2"/>
      <c r="MGD882" s="2"/>
      <c r="MGE882" s="2"/>
      <c r="MGF882" s="2"/>
      <c r="MGG882" s="2"/>
      <c r="MGH882" s="2"/>
      <c r="MGI882" s="2"/>
      <c r="MGJ882" s="2"/>
      <c r="MGK882" s="2"/>
      <c r="MGL882" s="2"/>
      <c r="MGM882" s="2"/>
      <c r="MGN882" s="2"/>
      <c r="MGO882" s="2"/>
      <c r="MGP882" s="2"/>
      <c r="MGQ882" s="2"/>
      <c r="MGR882" s="2"/>
      <c r="MGS882" s="2"/>
      <c r="MGT882" s="2"/>
      <c r="MGU882" s="2"/>
      <c r="MGV882" s="2"/>
      <c r="MGW882" s="2"/>
      <c r="MGX882" s="2"/>
      <c r="MGY882" s="2"/>
      <c r="MGZ882" s="2"/>
      <c r="MHA882" s="2"/>
      <c r="MHB882" s="2"/>
      <c r="MHC882" s="2"/>
      <c r="MHD882" s="2"/>
      <c r="MHE882" s="2"/>
      <c r="MHF882" s="2"/>
      <c r="MHG882" s="2"/>
      <c r="MHH882" s="2"/>
      <c r="MHI882" s="2"/>
      <c r="MHJ882" s="2"/>
      <c r="MHK882" s="2"/>
      <c r="MHL882" s="2"/>
      <c r="MHM882" s="2"/>
      <c r="MHN882" s="2"/>
      <c r="MHO882" s="2"/>
      <c r="MHP882" s="2"/>
      <c r="MHQ882" s="2"/>
      <c r="MHR882" s="2"/>
      <c r="MHS882" s="2"/>
      <c r="MHT882" s="2"/>
      <c r="MHU882" s="2"/>
      <c r="MHV882" s="2"/>
      <c r="MHW882" s="2"/>
      <c r="MHX882" s="2"/>
      <c r="MHY882" s="2"/>
      <c r="MHZ882" s="2"/>
      <c r="MIA882" s="2"/>
      <c r="MIB882" s="2"/>
      <c r="MIC882" s="2"/>
      <c r="MID882" s="2"/>
      <c r="MIE882" s="2"/>
      <c r="MIF882" s="2"/>
      <c r="MIG882" s="2"/>
      <c r="MIH882" s="2"/>
      <c r="MII882" s="2"/>
      <c r="MIJ882" s="2"/>
      <c r="MIK882" s="2"/>
      <c r="MIL882" s="2"/>
      <c r="MIM882" s="2"/>
      <c r="MIN882" s="2"/>
      <c r="MIO882" s="2"/>
      <c r="MIP882" s="2"/>
      <c r="MIQ882" s="2"/>
      <c r="MIR882" s="2"/>
      <c r="MIS882" s="2"/>
      <c r="MIT882" s="2"/>
      <c r="MIU882" s="2"/>
      <c r="MIV882" s="2"/>
      <c r="MIW882" s="2"/>
      <c r="MIX882" s="2"/>
      <c r="MIY882" s="2"/>
      <c r="MIZ882" s="2"/>
      <c r="MJA882" s="2"/>
      <c r="MJB882" s="2"/>
      <c r="MJC882" s="2"/>
      <c r="MJD882" s="2"/>
      <c r="MJE882" s="2"/>
      <c r="MJF882" s="2"/>
      <c r="MJG882" s="2"/>
      <c r="MJH882" s="2"/>
      <c r="MJI882" s="2"/>
      <c r="MJJ882" s="2"/>
      <c r="MJK882" s="2"/>
      <c r="MJL882" s="2"/>
      <c r="MJM882" s="2"/>
      <c r="MJN882" s="2"/>
      <c r="MJO882" s="2"/>
      <c r="MJP882" s="2"/>
      <c r="MJQ882" s="2"/>
      <c r="MJR882" s="2"/>
      <c r="MJS882" s="2"/>
      <c r="MJT882" s="2"/>
      <c r="MJU882" s="2"/>
      <c r="MJV882" s="2"/>
      <c r="MJW882" s="2"/>
      <c r="MJX882" s="2"/>
      <c r="MJY882" s="2"/>
      <c r="MJZ882" s="2"/>
      <c r="MKA882" s="2"/>
      <c r="MKB882" s="2"/>
      <c r="MKC882" s="2"/>
      <c r="MKD882" s="2"/>
      <c r="MKE882" s="2"/>
      <c r="MKF882" s="2"/>
      <c r="MKG882" s="2"/>
      <c r="MKH882" s="2"/>
      <c r="MKI882" s="2"/>
      <c r="MKJ882" s="2"/>
      <c r="MKK882" s="2"/>
      <c r="MKL882" s="2"/>
      <c r="MKM882" s="2"/>
      <c r="MKN882" s="2"/>
      <c r="MKO882" s="2"/>
      <c r="MKP882" s="2"/>
      <c r="MKQ882" s="2"/>
      <c r="MKR882" s="2"/>
      <c r="MKS882" s="2"/>
      <c r="MKT882" s="2"/>
      <c r="MKU882" s="2"/>
      <c r="MKV882" s="2"/>
      <c r="MKW882" s="2"/>
      <c r="MKX882" s="2"/>
      <c r="MKY882" s="2"/>
      <c r="MKZ882" s="2"/>
      <c r="MLA882" s="2"/>
      <c r="MLB882" s="2"/>
      <c r="MLC882" s="2"/>
      <c r="MLD882" s="2"/>
      <c r="MLE882" s="2"/>
      <c r="MLF882" s="2"/>
      <c r="MLG882" s="2"/>
      <c r="MLH882" s="2"/>
      <c r="MLI882" s="2"/>
      <c r="MLJ882" s="2"/>
      <c r="MLK882" s="2"/>
      <c r="MLL882" s="2"/>
      <c r="MLM882" s="2"/>
      <c r="MLN882" s="2"/>
      <c r="MLO882" s="2"/>
      <c r="MLP882" s="2"/>
      <c r="MLQ882" s="2"/>
      <c r="MLR882" s="2"/>
      <c r="MLS882" s="2"/>
      <c r="MLT882" s="2"/>
      <c r="MLU882" s="2"/>
      <c r="MLV882" s="2"/>
      <c r="MLW882" s="2"/>
      <c r="MLX882" s="2"/>
      <c r="MLY882" s="2"/>
      <c r="MLZ882" s="2"/>
      <c r="MMA882" s="2"/>
      <c r="MMB882" s="2"/>
      <c r="MMC882" s="2"/>
      <c r="MMD882" s="2"/>
      <c r="MME882" s="2"/>
      <c r="MMF882" s="2"/>
      <c r="MMG882" s="2"/>
      <c r="MMH882" s="2"/>
      <c r="MMI882" s="2"/>
      <c r="MMJ882" s="2"/>
      <c r="MMK882" s="2"/>
      <c r="MML882" s="2"/>
      <c r="MMM882" s="2"/>
      <c r="MMN882" s="2"/>
      <c r="MMO882" s="2"/>
      <c r="MMP882" s="2"/>
      <c r="MMQ882" s="2"/>
      <c r="MMR882" s="2"/>
      <c r="MMS882" s="2"/>
      <c r="MMT882" s="2"/>
      <c r="MMU882" s="2"/>
      <c r="MMV882" s="2"/>
      <c r="MMW882" s="2"/>
      <c r="MMX882" s="2"/>
      <c r="MMY882" s="2"/>
      <c r="MMZ882" s="2"/>
      <c r="MNA882" s="2"/>
      <c r="MNB882" s="2"/>
      <c r="MNC882" s="2"/>
      <c r="MND882" s="2"/>
      <c r="MNE882" s="2"/>
      <c r="MNF882" s="2"/>
      <c r="MNG882" s="2"/>
      <c r="MNH882" s="2"/>
      <c r="MNI882" s="2"/>
      <c r="MNJ882" s="2"/>
      <c r="MNK882" s="2"/>
      <c r="MNL882" s="2"/>
      <c r="MNM882" s="2"/>
      <c r="MNN882" s="2"/>
      <c r="MNO882" s="2"/>
      <c r="MNP882" s="2"/>
      <c r="MNQ882" s="2"/>
      <c r="MNR882" s="2"/>
      <c r="MNS882" s="2"/>
      <c r="MNT882" s="2"/>
      <c r="MNU882" s="2"/>
      <c r="MNV882" s="2"/>
      <c r="MNW882" s="2"/>
      <c r="MNX882" s="2"/>
      <c r="MNY882" s="2"/>
      <c r="MNZ882" s="2"/>
      <c r="MOA882" s="2"/>
      <c r="MOB882" s="2"/>
      <c r="MOC882" s="2"/>
      <c r="MOD882" s="2"/>
      <c r="MOE882" s="2"/>
      <c r="MOF882" s="2"/>
      <c r="MOG882" s="2"/>
      <c r="MOH882" s="2"/>
      <c r="MOI882" s="2"/>
      <c r="MOJ882" s="2"/>
      <c r="MOK882" s="2"/>
      <c r="MOL882" s="2"/>
      <c r="MOM882" s="2"/>
      <c r="MON882" s="2"/>
      <c r="MOO882" s="2"/>
      <c r="MOP882" s="2"/>
      <c r="MOQ882" s="2"/>
      <c r="MOR882" s="2"/>
      <c r="MOS882" s="2"/>
      <c r="MOT882" s="2"/>
      <c r="MOU882" s="2"/>
      <c r="MOV882" s="2"/>
      <c r="MOW882" s="2"/>
      <c r="MOX882" s="2"/>
      <c r="MOY882" s="2"/>
      <c r="MOZ882" s="2"/>
      <c r="MPA882" s="2"/>
      <c r="MPB882" s="2"/>
      <c r="MPC882" s="2"/>
      <c r="MPD882" s="2"/>
      <c r="MPE882" s="2"/>
      <c r="MPF882" s="2"/>
      <c r="MPG882" s="2"/>
      <c r="MPH882" s="2"/>
      <c r="MPI882" s="2"/>
      <c r="MPJ882" s="2"/>
      <c r="MPK882" s="2"/>
      <c r="MPL882" s="2"/>
      <c r="MPM882" s="2"/>
      <c r="MPN882" s="2"/>
      <c r="MPO882" s="2"/>
      <c r="MPP882" s="2"/>
      <c r="MPQ882" s="2"/>
      <c r="MPR882" s="2"/>
      <c r="MPS882" s="2"/>
      <c r="MPT882" s="2"/>
      <c r="MPU882" s="2"/>
      <c r="MPV882" s="2"/>
      <c r="MPW882" s="2"/>
      <c r="MPX882" s="2"/>
      <c r="MPY882" s="2"/>
      <c r="MPZ882" s="2"/>
      <c r="MQA882" s="2"/>
      <c r="MQB882" s="2"/>
      <c r="MQC882" s="2"/>
      <c r="MQD882" s="2"/>
      <c r="MQE882" s="2"/>
      <c r="MQF882" s="2"/>
      <c r="MQG882" s="2"/>
      <c r="MQH882" s="2"/>
      <c r="MQI882" s="2"/>
      <c r="MQJ882" s="2"/>
      <c r="MQK882" s="2"/>
      <c r="MQL882" s="2"/>
      <c r="MQM882" s="2"/>
      <c r="MQN882" s="2"/>
      <c r="MQO882" s="2"/>
      <c r="MQP882" s="2"/>
      <c r="MQQ882" s="2"/>
      <c r="MQR882" s="2"/>
      <c r="MQS882" s="2"/>
      <c r="MQT882" s="2"/>
      <c r="MQU882" s="2"/>
      <c r="MQV882" s="2"/>
      <c r="MQW882" s="2"/>
      <c r="MQX882" s="2"/>
      <c r="MQY882" s="2"/>
      <c r="MQZ882" s="2"/>
      <c r="MRA882" s="2"/>
      <c r="MRB882" s="2"/>
      <c r="MRC882" s="2"/>
      <c r="MRD882" s="2"/>
      <c r="MRE882" s="2"/>
      <c r="MRF882" s="2"/>
      <c r="MRG882" s="2"/>
      <c r="MRH882" s="2"/>
      <c r="MRI882" s="2"/>
      <c r="MRJ882" s="2"/>
      <c r="MRK882" s="2"/>
      <c r="MRL882" s="2"/>
      <c r="MRM882" s="2"/>
      <c r="MRN882" s="2"/>
      <c r="MRO882" s="2"/>
      <c r="MRP882" s="2"/>
      <c r="MRQ882" s="2"/>
      <c r="MRR882" s="2"/>
      <c r="MRS882" s="2"/>
      <c r="MRT882" s="2"/>
      <c r="MRU882" s="2"/>
      <c r="MRV882" s="2"/>
      <c r="MRW882" s="2"/>
      <c r="MRX882" s="2"/>
      <c r="MRY882" s="2"/>
      <c r="MRZ882" s="2"/>
      <c r="MSA882" s="2"/>
      <c r="MSB882" s="2"/>
      <c r="MSC882" s="2"/>
      <c r="MSD882" s="2"/>
      <c r="MSE882" s="2"/>
      <c r="MSF882" s="2"/>
      <c r="MSG882" s="2"/>
      <c r="MSH882" s="2"/>
      <c r="MSI882" s="2"/>
      <c r="MSJ882" s="2"/>
      <c r="MSK882" s="2"/>
      <c r="MSL882" s="2"/>
      <c r="MSM882" s="2"/>
      <c r="MSN882" s="2"/>
      <c r="MSO882" s="2"/>
      <c r="MSP882" s="2"/>
      <c r="MSQ882" s="2"/>
      <c r="MSR882" s="2"/>
      <c r="MSS882" s="2"/>
      <c r="MST882" s="2"/>
      <c r="MSU882" s="2"/>
      <c r="MSV882" s="2"/>
      <c r="MSW882" s="2"/>
      <c r="MSX882" s="2"/>
      <c r="MSY882" s="2"/>
      <c r="MSZ882" s="2"/>
      <c r="MTA882" s="2"/>
      <c r="MTB882" s="2"/>
      <c r="MTC882" s="2"/>
      <c r="MTD882" s="2"/>
      <c r="MTE882" s="2"/>
      <c r="MTF882" s="2"/>
      <c r="MTG882" s="2"/>
      <c r="MTH882" s="2"/>
      <c r="MTI882" s="2"/>
      <c r="MTJ882" s="2"/>
      <c r="MTK882" s="2"/>
      <c r="MTL882" s="2"/>
      <c r="MTM882" s="2"/>
      <c r="MTN882" s="2"/>
      <c r="MTO882" s="2"/>
      <c r="MTP882" s="2"/>
      <c r="MTQ882" s="2"/>
      <c r="MTR882" s="2"/>
      <c r="MTS882" s="2"/>
      <c r="MTT882" s="2"/>
      <c r="MTU882" s="2"/>
      <c r="MTV882" s="2"/>
      <c r="MTW882" s="2"/>
      <c r="MTX882" s="2"/>
      <c r="MTY882" s="2"/>
      <c r="MTZ882" s="2"/>
      <c r="MUA882" s="2"/>
      <c r="MUB882" s="2"/>
      <c r="MUC882" s="2"/>
      <c r="MUD882" s="2"/>
      <c r="MUE882" s="2"/>
      <c r="MUF882" s="2"/>
      <c r="MUG882" s="2"/>
      <c r="MUH882" s="2"/>
      <c r="MUI882" s="2"/>
      <c r="MUJ882" s="2"/>
      <c r="MUK882" s="2"/>
      <c r="MUL882" s="2"/>
      <c r="MUM882" s="2"/>
      <c r="MUN882" s="2"/>
      <c r="MUO882" s="2"/>
      <c r="MUP882" s="2"/>
      <c r="MUQ882" s="2"/>
      <c r="MUR882" s="2"/>
      <c r="MUS882" s="2"/>
      <c r="MUT882" s="2"/>
      <c r="MUU882" s="2"/>
      <c r="MUV882" s="2"/>
      <c r="MUW882" s="2"/>
      <c r="MUX882" s="2"/>
      <c r="MUY882" s="2"/>
      <c r="MUZ882" s="2"/>
      <c r="MVA882" s="2"/>
      <c r="MVB882" s="2"/>
      <c r="MVC882" s="2"/>
      <c r="MVD882" s="2"/>
      <c r="MVE882" s="2"/>
      <c r="MVF882" s="2"/>
      <c r="MVG882" s="2"/>
      <c r="MVH882" s="2"/>
      <c r="MVI882" s="2"/>
      <c r="MVJ882" s="2"/>
      <c r="MVK882" s="2"/>
      <c r="MVL882" s="2"/>
      <c r="MVM882" s="2"/>
      <c r="MVN882" s="2"/>
      <c r="MVO882" s="2"/>
      <c r="MVP882" s="2"/>
      <c r="MVQ882" s="2"/>
      <c r="MVR882" s="2"/>
      <c r="MVS882" s="2"/>
      <c r="MVT882" s="2"/>
      <c r="MVU882" s="2"/>
      <c r="MVV882" s="2"/>
      <c r="MVW882" s="2"/>
      <c r="MVX882" s="2"/>
      <c r="MVY882" s="2"/>
      <c r="MVZ882" s="2"/>
      <c r="MWA882" s="2"/>
      <c r="MWB882" s="2"/>
      <c r="MWC882" s="2"/>
      <c r="MWD882" s="2"/>
      <c r="MWE882" s="2"/>
      <c r="MWF882" s="2"/>
      <c r="MWG882" s="2"/>
      <c r="MWH882" s="2"/>
      <c r="MWI882" s="2"/>
      <c r="MWJ882" s="2"/>
      <c r="MWK882" s="2"/>
      <c r="MWL882" s="2"/>
      <c r="MWM882" s="2"/>
      <c r="MWN882" s="2"/>
      <c r="MWO882" s="2"/>
      <c r="MWP882" s="2"/>
      <c r="MWQ882" s="2"/>
      <c r="MWR882" s="2"/>
      <c r="MWS882" s="2"/>
      <c r="MWT882" s="2"/>
      <c r="MWU882" s="2"/>
      <c r="MWV882" s="2"/>
      <c r="MWW882" s="2"/>
      <c r="MWX882" s="2"/>
      <c r="MWY882" s="2"/>
      <c r="MWZ882" s="2"/>
      <c r="MXA882" s="2"/>
      <c r="MXB882" s="2"/>
      <c r="MXC882" s="2"/>
      <c r="MXD882" s="2"/>
      <c r="MXE882" s="2"/>
      <c r="MXF882" s="2"/>
      <c r="MXG882" s="2"/>
      <c r="MXH882" s="2"/>
      <c r="MXI882" s="2"/>
      <c r="MXJ882" s="2"/>
      <c r="MXK882" s="2"/>
      <c r="MXL882" s="2"/>
      <c r="MXM882" s="2"/>
      <c r="MXN882" s="2"/>
      <c r="MXO882" s="2"/>
      <c r="MXP882" s="2"/>
      <c r="MXQ882" s="2"/>
      <c r="MXR882" s="2"/>
      <c r="MXS882" s="2"/>
      <c r="MXT882" s="2"/>
      <c r="MXU882" s="2"/>
      <c r="MXV882" s="2"/>
      <c r="MXW882" s="2"/>
      <c r="MXX882" s="2"/>
      <c r="MXY882" s="2"/>
      <c r="MXZ882" s="2"/>
      <c r="MYA882" s="2"/>
      <c r="MYB882" s="2"/>
      <c r="MYC882" s="2"/>
      <c r="MYD882" s="2"/>
      <c r="MYE882" s="2"/>
      <c r="MYF882" s="2"/>
      <c r="MYG882" s="2"/>
      <c r="MYH882" s="2"/>
      <c r="MYI882" s="2"/>
      <c r="MYJ882" s="2"/>
      <c r="MYK882" s="2"/>
      <c r="MYL882" s="2"/>
      <c r="MYM882" s="2"/>
      <c r="MYN882" s="2"/>
      <c r="MYO882" s="2"/>
      <c r="MYP882" s="2"/>
      <c r="MYQ882" s="2"/>
      <c r="MYR882" s="2"/>
      <c r="MYS882" s="2"/>
      <c r="MYT882" s="2"/>
      <c r="MYU882" s="2"/>
      <c r="MYV882" s="2"/>
      <c r="MYW882" s="2"/>
      <c r="MYX882" s="2"/>
      <c r="MYY882" s="2"/>
      <c r="MYZ882" s="2"/>
      <c r="MZA882" s="2"/>
      <c r="MZB882" s="2"/>
      <c r="MZC882" s="2"/>
      <c r="MZD882" s="2"/>
      <c r="MZE882" s="2"/>
      <c r="MZF882" s="2"/>
      <c r="MZG882" s="2"/>
      <c r="MZH882" s="2"/>
      <c r="MZI882" s="2"/>
      <c r="MZJ882" s="2"/>
      <c r="MZK882" s="2"/>
      <c r="MZL882" s="2"/>
      <c r="MZM882" s="2"/>
      <c r="MZN882" s="2"/>
      <c r="MZO882" s="2"/>
      <c r="MZP882" s="2"/>
      <c r="MZQ882" s="2"/>
      <c r="MZR882" s="2"/>
      <c r="MZS882" s="2"/>
      <c r="MZT882" s="2"/>
      <c r="MZU882" s="2"/>
      <c r="MZV882" s="2"/>
      <c r="MZW882" s="2"/>
      <c r="MZX882" s="2"/>
      <c r="MZY882" s="2"/>
      <c r="MZZ882" s="2"/>
      <c r="NAA882" s="2"/>
      <c r="NAB882" s="2"/>
      <c r="NAC882" s="2"/>
      <c r="NAD882" s="2"/>
      <c r="NAE882" s="2"/>
      <c r="NAF882" s="2"/>
      <c r="NAG882" s="2"/>
      <c r="NAH882" s="2"/>
      <c r="NAI882" s="2"/>
      <c r="NAJ882" s="2"/>
      <c r="NAK882" s="2"/>
      <c r="NAL882" s="2"/>
      <c r="NAM882" s="2"/>
      <c r="NAN882" s="2"/>
      <c r="NAO882" s="2"/>
      <c r="NAP882" s="2"/>
      <c r="NAQ882" s="2"/>
      <c r="NAR882" s="2"/>
      <c r="NAS882" s="2"/>
      <c r="NAT882" s="2"/>
      <c r="NAU882" s="2"/>
      <c r="NAV882" s="2"/>
      <c r="NAW882" s="2"/>
      <c r="NAX882" s="2"/>
      <c r="NAY882" s="2"/>
      <c r="NAZ882" s="2"/>
      <c r="NBA882" s="2"/>
      <c r="NBB882" s="2"/>
      <c r="NBC882" s="2"/>
      <c r="NBD882" s="2"/>
      <c r="NBE882" s="2"/>
      <c r="NBF882" s="2"/>
      <c r="NBG882" s="2"/>
      <c r="NBH882" s="2"/>
      <c r="NBI882" s="2"/>
      <c r="NBJ882" s="2"/>
      <c r="NBK882" s="2"/>
      <c r="NBL882" s="2"/>
      <c r="NBM882" s="2"/>
      <c r="NBN882" s="2"/>
      <c r="NBO882" s="2"/>
      <c r="NBP882" s="2"/>
      <c r="NBQ882" s="2"/>
      <c r="NBR882" s="2"/>
      <c r="NBS882" s="2"/>
      <c r="NBT882" s="2"/>
      <c r="NBU882" s="2"/>
      <c r="NBV882" s="2"/>
      <c r="NBW882" s="2"/>
      <c r="NBX882" s="2"/>
      <c r="NBY882" s="2"/>
      <c r="NBZ882" s="2"/>
      <c r="NCA882" s="2"/>
      <c r="NCB882" s="2"/>
      <c r="NCC882" s="2"/>
      <c r="NCD882" s="2"/>
      <c r="NCE882" s="2"/>
      <c r="NCF882" s="2"/>
      <c r="NCG882" s="2"/>
      <c r="NCH882" s="2"/>
      <c r="NCI882" s="2"/>
      <c r="NCJ882" s="2"/>
      <c r="NCK882" s="2"/>
      <c r="NCL882" s="2"/>
      <c r="NCM882" s="2"/>
      <c r="NCN882" s="2"/>
      <c r="NCO882" s="2"/>
      <c r="NCP882" s="2"/>
      <c r="NCQ882" s="2"/>
      <c r="NCR882" s="2"/>
      <c r="NCS882" s="2"/>
      <c r="NCT882" s="2"/>
      <c r="NCU882" s="2"/>
      <c r="NCV882" s="2"/>
      <c r="NCW882" s="2"/>
      <c r="NCX882" s="2"/>
      <c r="NCY882" s="2"/>
      <c r="NCZ882" s="2"/>
      <c r="NDA882" s="2"/>
      <c r="NDB882" s="2"/>
      <c r="NDC882" s="2"/>
      <c r="NDD882" s="2"/>
      <c r="NDE882" s="2"/>
      <c r="NDF882" s="2"/>
      <c r="NDG882" s="2"/>
      <c r="NDH882" s="2"/>
      <c r="NDI882" s="2"/>
      <c r="NDJ882" s="2"/>
      <c r="NDK882" s="2"/>
      <c r="NDL882" s="2"/>
      <c r="NDM882" s="2"/>
      <c r="NDN882" s="2"/>
      <c r="NDO882" s="2"/>
      <c r="NDP882" s="2"/>
      <c r="NDQ882" s="2"/>
      <c r="NDR882" s="2"/>
      <c r="NDS882" s="2"/>
      <c r="NDT882" s="2"/>
      <c r="NDU882" s="2"/>
      <c r="NDV882" s="2"/>
      <c r="NDW882" s="2"/>
      <c r="NDX882" s="2"/>
      <c r="NDY882" s="2"/>
      <c r="NDZ882" s="2"/>
      <c r="NEA882" s="2"/>
      <c r="NEB882" s="2"/>
      <c r="NEC882" s="2"/>
      <c r="NED882" s="2"/>
      <c r="NEE882" s="2"/>
      <c r="NEF882" s="2"/>
      <c r="NEG882" s="2"/>
      <c r="NEH882" s="2"/>
      <c r="NEI882" s="2"/>
      <c r="NEJ882" s="2"/>
      <c r="NEK882" s="2"/>
      <c r="NEL882" s="2"/>
      <c r="NEM882" s="2"/>
      <c r="NEN882" s="2"/>
      <c r="NEO882" s="2"/>
      <c r="NEP882" s="2"/>
      <c r="NEQ882" s="2"/>
      <c r="NER882" s="2"/>
      <c r="NES882" s="2"/>
      <c r="NET882" s="2"/>
      <c r="NEU882" s="2"/>
      <c r="NEV882" s="2"/>
      <c r="NEW882" s="2"/>
      <c r="NEX882" s="2"/>
      <c r="NEY882" s="2"/>
      <c r="NEZ882" s="2"/>
      <c r="NFA882" s="2"/>
      <c r="NFB882" s="2"/>
      <c r="NFC882" s="2"/>
      <c r="NFD882" s="2"/>
      <c r="NFE882" s="2"/>
      <c r="NFF882" s="2"/>
      <c r="NFG882" s="2"/>
      <c r="NFH882" s="2"/>
      <c r="NFI882" s="2"/>
      <c r="NFJ882" s="2"/>
      <c r="NFK882" s="2"/>
      <c r="NFL882" s="2"/>
      <c r="NFM882" s="2"/>
      <c r="NFN882" s="2"/>
      <c r="NFO882" s="2"/>
      <c r="NFP882" s="2"/>
      <c r="NFQ882" s="2"/>
      <c r="NFR882" s="2"/>
      <c r="NFS882" s="2"/>
      <c r="NFT882" s="2"/>
      <c r="NFU882" s="2"/>
      <c r="NFV882" s="2"/>
      <c r="NFW882" s="2"/>
      <c r="NFX882" s="2"/>
      <c r="NFY882" s="2"/>
      <c r="NFZ882" s="2"/>
      <c r="NGA882" s="2"/>
      <c r="NGB882" s="2"/>
      <c r="NGC882" s="2"/>
      <c r="NGD882" s="2"/>
      <c r="NGE882" s="2"/>
      <c r="NGF882" s="2"/>
      <c r="NGG882" s="2"/>
      <c r="NGH882" s="2"/>
      <c r="NGI882" s="2"/>
      <c r="NGJ882" s="2"/>
      <c r="NGK882" s="2"/>
      <c r="NGL882" s="2"/>
      <c r="NGM882" s="2"/>
      <c r="NGN882" s="2"/>
      <c r="NGO882" s="2"/>
      <c r="NGP882" s="2"/>
      <c r="NGQ882" s="2"/>
      <c r="NGR882" s="2"/>
      <c r="NGS882" s="2"/>
      <c r="NGT882" s="2"/>
      <c r="NGU882" s="2"/>
      <c r="NGV882" s="2"/>
      <c r="NGW882" s="2"/>
      <c r="NGX882" s="2"/>
      <c r="NGY882" s="2"/>
      <c r="NGZ882" s="2"/>
      <c r="NHA882" s="2"/>
      <c r="NHB882" s="2"/>
      <c r="NHC882" s="2"/>
      <c r="NHD882" s="2"/>
      <c r="NHE882" s="2"/>
      <c r="NHF882" s="2"/>
      <c r="NHG882" s="2"/>
      <c r="NHH882" s="2"/>
      <c r="NHI882" s="2"/>
      <c r="NHJ882" s="2"/>
      <c r="NHK882" s="2"/>
      <c r="NHL882" s="2"/>
      <c r="NHM882" s="2"/>
      <c r="NHN882" s="2"/>
      <c r="NHO882" s="2"/>
      <c r="NHP882" s="2"/>
      <c r="NHQ882" s="2"/>
      <c r="NHR882" s="2"/>
      <c r="NHS882" s="2"/>
      <c r="NHT882" s="2"/>
      <c r="NHU882" s="2"/>
      <c r="NHV882" s="2"/>
      <c r="NHW882" s="2"/>
      <c r="NHX882" s="2"/>
      <c r="NHY882" s="2"/>
      <c r="NHZ882" s="2"/>
      <c r="NIA882" s="2"/>
      <c r="NIB882" s="2"/>
      <c r="NIC882" s="2"/>
      <c r="NID882" s="2"/>
      <c r="NIE882" s="2"/>
      <c r="NIF882" s="2"/>
      <c r="NIG882" s="2"/>
      <c r="NIH882" s="2"/>
      <c r="NII882" s="2"/>
      <c r="NIJ882" s="2"/>
      <c r="NIK882" s="2"/>
      <c r="NIL882" s="2"/>
      <c r="NIM882" s="2"/>
      <c r="NIN882" s="2"/>
      <c r="NIO882" s="2"/>
      <c r="NIP882" s="2"/>
      <c r="NIQ882" s="2"/>
      <c r="NIR882" s="2"/>
      <c r="NIS882" s="2"/>
      <c r="NIT882" s="2"/>
      <c r="NIU882" s="2"/>
      <c r="NIV882" s="2"/>
      <c r="NIW882" s="2"/>
      <c r="NIX882" s="2"/>
      <c r="NIY882" s="2"/>
      <c r="NIZ882" s="2"/>
      <c r="NJA882" s="2"/>
      <c r="NJB882" s="2"/>
      <c r="NJC882" s="2"/>
      <c r="NJD882" s="2"/>
      <c r="NJE882" s="2"/>
      <c r="NJF882" s="2"/>
      <c r="NJG882" s="2"/>
      <c r="NJH882" s="2"/>
      <c r="NJI882" s="2"/>
      <c r="NJJ882" s="2"/>
      <c r="NJK882" s="2"/>
      <c r="NJL882" s="2"/>
      <c r="NJM882" s="2"/>
      <c r="NJN882" s="2"/>
      <c r="NJO882" s="2"/>
      <c r="NJP882" s="2"/>
      <c r="NJQ882" s="2"/>
      <c r="NJR882" s="2"/>
      <c r="NJS882" s="2"/>
      <c r="NJT882" s="2"/>
      <c r="NJU882" s="2"/>
      <c r="NJV882" s="2"/>
      <c r="NJW882" s="2"/>
      <c r="NJX882" s="2"/>
      <c r="NJY882" s="2"/>
      <c r="NJZ882" s="2"/>
      <c r="NKA882" s="2"/>
      <c r="NKB882" s="2"/>
      <c r="NKC882" s="2"/>
      <c r="NKD882" s="2"/>
      <c r="NKE882" s="2"/>
      <c r="NKF882" s="2"/>
      <c r="NKG882" s="2"/>
      <c r="NKH882" s="2"/>
      <c r="NKI882" s="2"/>
      <c r="NKJ882" s="2"/>
      <c r="NKK882" s="2"/>
      <c r="NKL882" s="2"/>
      <c r="NKM882" s="2"/>
      <c r="NKN882" s="2"/>
      <c r="NKO882" s="2"/>
      <c r="NKP882" s="2"/>
      <c r="NKQ882" s="2"/>
      <c r="NKR882" s="2"/>
      <c r="NKS882" s="2"/>
      <c r="NKT882" s="2"/>
      <c r="NKU882" s="2"/>
      <c r="NKV882" s="2"/>
      <c r="NKW882" s="2"/>
      <c r="NKX882" s="2"/>
      <c r="NKY882" s="2"/>
      <c r="NKZ882" s="2"/>
      <c r="NLA882" s="2"/>
      <c r="NLB882" s="2"/>
      <c r="NLC882" s="2"/>
      <c r="NLD882" s="2"/>
      <c r="NLE882" s="2"/>
      <c r="NLF882" s="2"/>
      <c r="NLG882" s="2"/>
      <c r="NLH882" s="2"/>
      <c r="NLI882" s="2"/>
      <c r="NLJ882" s="2"/>
      <c r="NLK882" s="2"/>
      <c r="NLL882" s="2"/>
      <c r="NLM882" s="2"/>
      <c r="NLN882" s="2"/>
      <c r="NLO882" s="2"/>
      <c r="NLP882" s="2"/>
      <c r="NLQ882" s="2"/>
      <c r="NLR882" s="2"/>
      <c r="NLS882" s="2"/>
      <c r="NLT882" s="2"/>
      <c r="NLU882" s="2"/>
      <c r="NLV882" s="2"/>
      <c r="NLW882" s="2"/>
      <c r="NLX882" s="2"/>
      <c r="NLY882" s="2"/>
      <c r="NLZ882" s="2"/>
      <c r="NMA882" s="2"/>
      <c r="NMB882" s="2"/>
      <c r="NMC882" s="2"/>
      <c r="NMD882" s="2"/>
      <c r="NME882" s="2"/>
      <c r="NMF882" s="2"/>
      <c r="NMG882" s="2"/>
      <c r="NMH882" s="2"/>
      <c r="NMI882" s="2"/>
      <c r="NMJ882" s="2"/>
      <c r="NMK882" s="2"/>
      <c r="NML882" s="2"/>
      <c r="NMM882" s="2"/>
      <c r="NMN882" s="2"/>
      <c r="NMO882" s="2"/>
      <c r="NMP882" s="2"/>
      <c r="NMQ882" s="2"/>
      <c r="NMR882" s="2"/>
      <c r="NMS882" s="2"/>
      <c r="NMT882" s="2"/>
      <c r="NMU882" s="2"/>
      <c r="NMV882" s="2"/>
      <c r="NMW882" s="2"/>
      <c r="NMX882" s="2"/>
      <c r="NMY882" s="2"/>
      <c r="NMZ882" s="2"/>
      <c r="NNA882" s="2"/>
      <c r="NNB882" s="2"/>
      <c r="NNC882" s="2"/>
      <c r="NND882" s="2"/>
      <c r="NNE882" s="2"/>
      <c r="NNF882" s="2"/>
      <c r="NNG882" s="2"/>
      <c r="NNH882" s="2"/>
      <c r="NNI882" s="2"/>
      <c r="NNJ882" s="2"/>
      <c r="NNK882" s="2"/>
      <c r="NNL882" s="2"/>
      <c r="NNM882" s="2"/>
      <c r="NNN882" s="2"/>
      <c r="NNO882" s="2"/>
      <c r="NNP882" s="2"/>
      <c r="NNQ882" s="2"/>
      <c r="NNR882" s="2"/>
      <c r="NNS882" s="2"/>
      <c r="NNT882" s="2"/>
      <c r="NNU882" s="2"/>
      <c r="NNV882" s="2"/>
      <c r="NNW882" s="2"/>
      <c r="NNX882" s="2"/>
      <c r="NNY882" s="2"/>
      <c r="NNZ882" s="2"/>
      <c r="NOA882" s="2"/>
      <c r="NOB882" s="2"/>
      <c r="NOC882" s="2"/>
      <c r="NOD882" s="2"/>
      <c r="NOE882" s="2"/>
      <c r="NOF882" s="2"/>
      <c r="NOG882" s="2"/>
      <c r="NOH882" s="2"/>
      <c r="NOI882" s="2"/>
      <c r="NOJ882" s="2"/>
      <c r="NOK882" s="2"/>
      <c r="NOL882" s="2"/>
      <c r="NOM882" s="2"/>
      <c r="NON882" s="2"/>
      <c r="NOO882" s="2"/>
      <c r="NOP882" s="2"/>
      <c r="NOQ882" s="2"/>
      <c r="NOR882" s="2"/>
      <c r="NOS882" s="2"/>
      <c r="NOT882" s="2"/>
      <c r="NOU882" s="2"/>
      <c r="NOV882" s="2"/>
      <c r="NOW882" s="2"/>
      <c r="NOX882" s="2"/>
      <c r="NOY882" s="2"/>
      <c r="NOZ882" s="2"/>
      <c r="NPA882" s="2"/>
      <c r="NPB882" s="2"/>
      <c r="NPC882" s="2"/>
      <c r="NPD882" s="2"/>
      <c r="NPE882" s="2"/>
      <c r="NPF882" s="2"/>
      <c r="NPG882" s="2"/>
      <c r="NPH882" s="2"/>
      <c r="NPI882" s="2"/>
      <c r="NPJ882" s="2"/>
      <c r="NPK882" s="2"/>
      <c r="NPL882" s="2"/>
      <c r="NPM882" s="2"/>
      <c r="NPN882" s="2"/>
      <c r="NPO882" s="2"/>
      <c r="NPP882" s="2"/>
      <c r="NPQ882" s="2"/>
      <c r="NPR882" s="2"/>
      <c r="NPS882" s="2"/>
      <c r="NPT882" s="2"/>
      <c r="NPU882" s="2"/>
      <c r="NPV882" s="2"/>
      <c r="NPW882" s="2"/>
      <c r="NPX882" s="2"/>
      <c r="NPY882" s="2"/>
      <c r="NPZ882" s="2"/>
      <c r="NQA882" s="2"/>
      <c r="NQB882" s="2"/>
      <c r="NQC882" s="2"/>
      <c r="NQD882" s="2"/>
      <c r="NQE882" s="2"/>
      <c r="NQF882" s="2"/>
      <c r="NQG882" s="2"/>
      <c r="NQH882" s="2"/>
      <c r="NQI882" s="2"/>
      <c r="NQJ882" s="2"/>
      <c r="NQK882" s="2"/>
      <c r="NQL882" s="2"/>
      <c r="NQM882" s="2"/>
      <c r="NQN882" s="2"/>
      <c r="NQO882" s="2"/>
      <c r="NQP882" s="2"/>
      <c r="NQQ882" s="2"/>
      <c r="NQR882" s="2"/>
      <c r="NQS882" s="2"/>
      <c r="NQT882" s="2"/>
      <c r="NQU882" s="2"/>
      <c r="NQV882" s="2"/>
      <c r="NQW882" s="2"/>
      <c r="NQX882" s="2"/>
      <c r="NQY882" s="2"/>
      <c r="NQZ882" s="2"/>
      <c r="NRA882" s="2"/>
      <c r="NRB882" s="2"/>
      <c r="NRC882" s="2"/>
      <c r="NRD882" s="2"/>
      <c r="NRE882" s="2"/>
      <c r="NRF882" s="2"/>
      <c r="NRG882" s="2"/>
      <c r="NRH882" s="2"/>
      <c r="NRI882" s="2"/>
      <c r="NRJ882" s="2"/>
      <c r="NRK882" s="2"/>
      <c r="NRL882" s="2"/>
      <c r="NRM882" s="2"/>
      <c r="NRN882" s="2"/>
      <c r="NRO882" s="2"/>
      <c r="NRP882" s="2"/>
      <c r="NRQ882" s="2"/>
      <c r="NRR882" s="2"/>
      <c r="NRS882" s="2"/>
      <c r="NRT882" s="2"/>
      <c r="NRU882" s="2"/>
      <c r="NRV882" s="2"/>
      <c r="NRW882" s="2"/>
      <c r="NRX882" s="2"/>
      <c r="NRY882" s="2"/>
      <c r="NRZ882" s="2"/>
      <c r="NSA882" s="2"/>
      <c r="NSB882" s="2"/>
      <c r="NSC882" s="2"/>
      <c r="NSD882" s="2"/>
      <c r="NSE882" s="2"/>
      <c r="NSF882" s="2"/>
      <c r="NSG882" s="2"/>
      <c r="NSH882" s="2"/>
      <c r="NSI882" s="2"/>
      <c r="NSJ882" s="2"/>
      <c r="NSK882" s="2"/>
      <c r="NSL882" s="2"/>
      <c r="NSM882" s="2"/>
      <c r="NSN882" s="2"/>
      <c r="NSO882" s="2"/>
      <c r="NSP882" s="2"/>
      <c r="NSQ882" s="2"/>
      <c r="NSR882" s="2"/>
      <c r="NSS882" s="2"/>
      <c r="NST882" s="2"/>
      <c r="NSU882" s="2"/>
      <c r="NSV882" s="2"/>
      <c r="NSW882" s="2"/>
      <c r="NSX882" s="2"/>
      <c r="NSY882" s="2"/>
      <c r="NSZ882" s="2"/>
      <c r="NTA882" s="2"/>
      <c r="NTB882" s="2"/>
      <c r="NTC882" s="2"/>
      <c r="NTD882" s="2"/>
      <c r="NTE882" s="2"/>
      <c r="NTF882" s="2"/>
      <c r="NTG882" s="2"/>
      <c r="NTH882" s="2"/>
      <c r="NTI882" s="2"/>
      <c r="NTJ882" s="2"/>
      <c r="NTK882" s="2"/>
      <c r="NTL882" s="2"/>
      <c r="NTM882" s="2"/>
      <c r="NTN882" s="2"/>
      <c r="NTO882" s="2"/>
      <c r="NTP882" s="2"/>
      <c r="NTQ882" s="2"/>
      <c r="NTR882" s="2"/>
      <c r="NTS882" s="2"/>
      <c r="NTT882" s="2"/>
      <c r="NTU882" s="2"/>
      <c r="NTV882" s="2"/>
      <c r="NTW882" s="2"/>
      <c r="NTX882" s="2"/>
      <c r="NTY882" s="2"/>
      <c r="NTZ882" s="2"/>
      <c r="NUA882" s="2"/>
      <c r="NUB882" s="2"/>
      <c r="NUC882" s="2"/>
      <c r="NUD882" s="2"/>
      <c r="NUE882" s="2"/>
      <c r="NUF882" s="2"/>
      <c r="NUG882" s="2"/>
      <c r="NUH882" s="2"/>
      <c r="NUI882" s="2"/>
      <c r="NUJ882" s="2"/>
      <c r="NUK882" s="2"/>
      <c r="NUL882" s="2"/>
      <c r="NUM882" s="2"/>
      <c r="NUN882" s="2"/>
      <c r="NUO882" s="2"/>
      <c r="NUP882" s="2"/>
      <c r="NUQ882" s="2"/>
      <c r="NUR882" s="2"/>
      <c r="NUS882" s="2"/>
      <c r="NUT882" s="2"/>
      <c r="NUU882" s="2"/>
      <c r="NUV882" s="2"/>
      <c r="NUW882" s="2"/>
      <c r="NUX882" s="2"/>
      <c r="NUY882" s="2"/>
      <c r="NUZ882" s="2"/>
      <c r="NVA882" s="2"/>
      <c r="NVB882" s="2"/>
      <c r="NVC882" s="2"/>
      <c r="NVD882" s="2"/>
      <c r="NVE882" s="2"/>
      <c r="NVF882" s="2"/>
      <c r="NVG882" s="2"/>
      <c r="NVH882" s="2"/>
      <c r="NVI882" s="2"/>
      <c r="NVJ882" s="2"/>
      <c r="NVK882" s="2"/>
      <c r="NVL882" s="2"/>
      <c r="NVM882" s="2"/>
      <c r="NVN882" s="2"/>
      <c r="NVO882" s="2"/>
      <c r="NVP882" s="2"/>
      <c r="NVQ882" s="2"/>
      <c r="NVR882" s="2"/>
      <c r="NVS882" s="2"/>
      <c r="NVT882" s="2"/>
      <c r="NVU882" s="2"/>
      <c r="NVV882" s="2"/>
      <c r="NVW882" s="2"/>
      <c r="NVX882" s="2"/>
      <c r="NVY882" s="2"/>
      <c r="NVZ882" s="2"/>
      <c r="NWA882" s="2"/>
      <c r="NWB882" s="2"/>
      <c r="NWC882" s="2"/>
      <c r="NWD882" s="2"/>
      <c r="NWE882" s="2"/>
      <c r="NWF882" s="2"/>
      <c r="NWG882" s="2"/>
      <c r="NWH882" s="2"/>
      <c r="NWI882" s="2"/>
      <c r="NWJ882" s="2"/>
      <c r="NWK882" s="2"/>
      <c r="NWL882" s="2"/>
      <c r="NWM882" s="2"/>
      <c r="NWN882" s="2"/>
      <c r="NWO882" s="2"/>
      <c r="NWP882" s="2"/>
      <c r="NWQ882" s="2"/>
      <c r="NWR882" s="2"/>
      <c r="NWS882" s="2"/>
      <c r="NWT882" s="2"/>
      <c r="NWU882" s="2"/>
      <c r="NWV882" s="2"/>
      <c r="NWW882" s="2"/>
      <c r="NWX882" s="2"/>
      <c r="NWY882" s="2"/>
      <c r="NWZ882" s="2"/>
      <c r="NXA882" s="2"/>
      <c r="NXB882" s="2"/>
      <c r="NXC882" s="2"/>
      <c r="NXD882" s="2"/>
      <c r="NXE882" s="2"/>
      <c r="NXF882" s="2"/>
      <c r="NXG882" s="2"/>
      <c r="NXH882" s="2"/>
      <c r="NXI882" s="2"/>
      <c r="NXJ882" s="2"/>
      <c r="NXK882" s="2"/>
      <c r="NXL882" s="2"/>
      <c r="NXM882" s="2"/>
      <c r="NXN882" s="2"/>
      <c r="NXO882" s="2"/>
      <c r="NXP882" s="2"/>
      <c r="NXQ882" s="2"/>
      <c r="NXR882" s="2"/>
      <c r="NXS882" s="2"/>
      <c r="NXT882" s="2"/>
      <c r="NXU882" s="2"/>
      <c r="NXV882" s="2"/>
      <c r="NXW882" s="2"/>
      <c r="NXX882" s="2"/>
      <c r="NXY882" s="2"/>
      <c r="NXZ882" s="2"/>
      <c r="NYA882" s="2"/>
      <c r="NYB882" s="2"/>
      <c r="NYC882" s="2"/>
      <c r="NYD882" s="2"/>
      <c r="NYE882" s="2"/>
      <c r="NYF882" s="2"/>
      <c r="NYG882" s="2"/>
      <c r="NYH882" s="2"/>
      <c r="NYI882" s="2"/>
      <c r="NYJ882" s="2"/>
      <c r="NYK882" s="2"/>
      <c r="NYL882" s="2"/>
      <c r="NYM882" s="2"/>
      <c r="NYN882" s="2"/>
      <c r="NYO882" s="2"/>
      <c r="NYP882" s="2"/>
      <c r="NYQ882" s="2"/>
      <c r="NYR882" s="2"/>
      <c r="NYS882" s="2"/>
      <c r="NYT882" s="2"/>
      <c r="NYU882" s="2"/>
      <c r="NYV882" s="2"/>
      <c r="NYW882" s="2"/>
      <c r="NYX882" s="2"/>
      <c r="NYY882" s="2"/>
      <c r="NYZ882" s="2"/>
      <c r="NZA882" s="2"/>
      <c r="NZB882" s="2"/>
      <c r="NZC882" s="2"/>
      <c r="NZD882" s="2"/>
      <c r="NZE882" s="2"/>
      <c r="NZF882" s="2"/>
      <c r="NZG882" s="2"/>
      <c r="NZH882" s="2"/>
      <c r="NZI882" s="2"/>
      <c r="NZJ882" s="2"/>
      <c r="NZK882" s="2"/>
      <c r="NZL882" s="2"/>
      <c r="NZM882" s="2"/>
      <c r="NZN882" s="2"/>
      <c r="NZO882" s="2"/>
      <c r="NZP882" s="2"/>
      <c r="NZQ882" s="2"/>
      <c r="NZR882" s="2"/>
      <c r="NZS882" s="2"/>
      <c r="NZT882" s="2"/>
      <c r="NZU882" s="2"/>
      <c r="NZV882" s="2"/>
      <c r="NZW882" s="2"/>
      <c r="NZX882" s="2"/>
      <c r="NZY882" s="2"/>
      <c r="NZZ882" s="2"/>
      <c r="OAA882" s="2"/>
      <c r="OAB882" s="2"/>
      <c r="OAC882" s="2"/>
      <c r="OAD882" s="2"/>
      <c r="OAE882" s="2"/>
      <c r="OAF882" s="2"/>
      <c r="OAG882" s="2"/>
      <c r="OAH882" s="2"/>
      <c r="OAI882" s="2"/>
      <c r="OAJ882" s="2"/>
      <c r="OAK882" s="2"/>
      <c r="OAL882" s="2"/>
      <c r="OAM882" s="2"/>
      <c r="OAN882" s="2"/>
      <c r="OAO882" s="2"/>
      <c r="OAP882" s="2"/>
      <c r="OAQ882" s="2"/>
      <c r="OAR882" s="2"/>
      <c r="OAS882" s="2"/>
      <c r="OAT882" s="2"/>
      <c r="OAU882" s="2"/>
      <c r="OAV882" s="2"/>
      <c r="OAW882" s="2"/>
      <c r="OAX882" s="2"/>
      <c r="OAY882" s="2"/>
      <c r="OAZ882" s="2"/>
      <c r="OBA882" s="2"/>
      <c r="OBB882" s="2"/>
      <c r="OBC882" s="2"/>
      <c r="OBD882" s="2"/>
      <c r="OBE882" s="2"/>
      <c r="OBF882" s="2"/>
      <c r="OBG882" s="2"/>
      <c r="OBH882" s="2"/>
      <c r="OBI882" s="2"/>
      <c r="OBJ882" s="2"/>
      <c r="OBK882" s="2"/>
      <c r="OBL882" s="2"/>
      <c r="OBM882" s="2"/>
      <c r="OBN882" s="2"/>
      <c r="OBO882" s="2"/>
      <c r="OBP882" s="2"/>
      <c r="OBQ882" s="2"/>
      <c r="OBR882" s="2"/>
      <c r="OBS882" s="2"/>
      <c r="OBT882" s="2"/>
      <c r="OBU882" s="2"/>
      <c r="OBV882" s="2"/>
      <c r="OBW882" s="2"/>
      <c r="OBX882" s="2"/>
      <c r="OBY882" s="2"/>
      <c r="OBZ882" s="2"/>
      <c r="OCA882" s="2"/>
      <c r="OCB882" s="2"/>
      <c r="OCC882" s="2"/>
      <c r="OCD882" s="2"/>
      <c r="OCE882" s="2"/>
      <c r="OCF882" s="2"/>
      <c r="OCG882" s="2"/>
      <c r="OCH882" s="2"/>
      <c r="OCI882" s="2"/>
      <c r="OCJ882" s="2"/>
      <c r="OCK882" s="2"/>
      <c r="OCL882" s="2"/>
      <c r="OCM882" s="2"/>
      <c r="OCN882" s="2"/>
      <c r="OCO882" s="2"/>
      <c r="OCP882" s="2"/>
      <c r="OCQ882" s="2"/>
      <c r="OCR882" s="2"/>
      <c r="OCS882" s="2"/>
      <c r="OCT882" s="2"/>
      <c r="OCU882" s="2"/>
      <c r="OCV882" s="2"/>
      <c r="OCW882" s="2"/>
      <c r="OCX882" s="2"/>
      <c r="OCY882" s="2"/>
      <c r="OCZ882" s="2"/>
      <c r="ODA882" s="2"/>
      <c r="ODB882" s="2"/>
      <c r="ODC882" s="2"/>
      <c r="ODD882" s="2"/>
      <c r="ODE882" s="2"/>
      <c r="ODF882" s="2"/>
      <c r="ODG882" s="2"/>
      <c r="ODH882" s="2"/>
      <c r="ODI882" s="2"/>
      <c r="ODJ882" s="2"/>
      <c r="ODK882" s="2"/>
      <c r="ODL882" s="2"/>
      <c r="ODM882" s="2"/>
      <c r="ODN882" s="2"/>
      <c r="ODO882" s="2"/>
      <c r="ODP882" s="2"/>
      <c r="ODQ882" s="2"/>
      <c r="ODR882" s="2"/>
      <c r="ODS882" s="2"/>
      <c r="ODT882" s="2"/>
      <c r="ODU882" s="2"/>
      <c r="ODV882" s="2"/>
      <c r="ODW882" s="2"/>
      <c r="ODX882" s="2"/>
      <c r="ODY882" s="2"/>
      <c r="ODZ882" s="2"/>
      <c r="OEA882" s="2"/>
      <c r="OEB882" s="2"/>
      <c r="OEC882" s="2"/>
      <c r="OED882" s="2"/>
      <c r="OEE882" s="2"/>
      <c r="OEF882" s="2"/>
      <c r="OEG882" s="2"/>
      <c r="OEH882" s="2"/>
      <c r="OEI882" s="2"/>
      <c r="OEJ882" s="2"/>
      <c r="OEK882" s="2"/>
      <c r="OEL882" s="2"/>
      <c r="OEM882" s="2"/>
      <c r="OEN882" s="2"/>
      <c r="OEO882" s="2"/>
      <c r="OEP882" s="2"/>
      <c r="OEQ882" s="2"/>
      <c r="OER882" s="2"/>
      <c r="OES882" s="2"/>
      <c r="OET882" s="2"/>
      <c r="OEU882" s="2"/>
      <c r="OEV882" s="2"/>
      <c r="OEW882" s="2"/>
      <c r="OEX882" s="2"/>
      <c r="OEY882" s="2"/>
      <c r="OEZ882" s="2"/>
      <c r="OFA882" s="2"/>
      <c r="OFB882" s="2"/>
      <c r="OFC882" s="2"/>
      <c r="OFD882" s="2"/>
      <c r="OFE882" s="2"/>
      <c r="OFF882" s="2"/>
      <c r="OFG882" s="2"/>
      <c r="OFH882" s="2"/>
      <c r="OFI882" s="2"/>
      <c r="OFJ882" s="2"/>
      <c r="OFK882" s="2"/>
      <c r="OFL882" s="2"/>
      <c r="OFM882" s="2"/>
      <c r="OFN882" s="2"/>
      <c r="OFO882" s="2"/>
      <c r="OFP882" s="2"/>
      <c r="OFQ882" s="2"/>
      <c r="OFR882" s="2"/>
      <c r="OFS882" s="2"/>
      <c r="OFT882" s="2"/>
      <c r="OFU882" s="2"/>
      <c r="OFV882" s="2"/>
      <c r="OFW882" s="2"/>
      <c r="OFX882" s="2"/>
      <c r="OFY882" s="2"/>
      <c r="OFZ882" s="2"/>
      <c r="OGA882" s="2"/>
      <c r="OGB882" s="2"/>
      <c r="OGC882" s="2"/>
      <c r="OGD882" s="2"/>
      <c r="OGE882" s="2"/>
      <c r="OGF882" s="2"/>
      <c r="OGG882" s="2"/>
      <c r="OGH882" s="2"/>
      <c r="OGI882" s="2"/>
      <c r="OGJ882" s="2"/>
      <c r="OGK882" s="2"/>
      <c r="OGL882" s="2"/>
      <c r="OGM882" s="2"/>
      <c r="OGN882" s="2"/>
      <c r="OGO882" s="2"/>
      <c r="OGP882" s="2"/>
      <c r="OGQ882" s="2"/>
      <c r="OGR882" s="2"/>
      <c r="OGS882" s="2"/>
      <c r="OGT882" s="2"/>
      <c r="OGU882" s="2"/>
      <c r="OGV882" s="2"/>
      <c r="OGW882" s="2"/>
      <c r="OGX882" s="2"/>
      <c r="OGY882" s="2"/>
      <c r="OGZ882" s="2"/>
      <c r="OHA882" s="2"/>
      <c r="OHB882" s="2"/>
      <c r="OHC882" s="2"/>
      <c r="OHD882" s="2"/>
      <c r="OHE882" s="2"/>
      <c r="OHF882" s="2"/>
      <c r="OHG882" s="2"/>
      <c r="OHH882" s="2"/>
      <c r="OHI882" s="2"/>
      <c r="OHJ882" s="2"/>
      <c r="OHK882" s="2"/>
      <c r="OHL882" s="2"/>
      <c r="OHM882" s="2"/>
      <c r="OHN882" s="2"/>
      <c r="OHO882" s="2"/>
      <c r="OHP882" s="2"/>
      <c r="OHQ882" s="2"/>
      <c r="OHR882" s="2"/>
      <c r="OHS882" s="2"/>
      <c r="OHT882" s="2"/>
      <c r="OHU882" s="2"/>
      <c r="OHV882" s="2"/>
      <c r="OHW882" s="2"/>
      <c r="OHX882" s="2"/>
      <c r="OHY882" s="2"/>
      <c r="OHZ882" s="2"/>
      <c r="OIA882" s="2"/>
      <c r="OIB882" s="2"/>
      <c r="OIC882" s="2"/>
      <c r="OID882" s="2"/>
      <c r="OIE882" s="2"/>
      <c r="OIF882" s="2"/>
      <c r="OIG882" s="2"/>
      <c r="OIH882" s="2"/>
      <c r="OII882" s="2"/>
      <c r="OIJ882" s="2"/>
      <c r="OIK882" s="2"/>
      <c r="OIL882" s="2"/>
      <c r="OIM882" s="2"/>
      <c r="OIN882" s="2"/>
      <c r="OIO882" s="2"/>
      <c r="OIP882" s="2"/>
      <c r="OIQ882" s="2"/>
      <c r="OIR882" s="2"/>
      <c r="OIS882" s="2"/>
      <c r="OIT882" s="2"/>
      <c r="OIU882" s="2"/>
      <c r="OIV882" s="2"/>
      <c r="OIW882" s="2"/>
      <c r="OIX882" s="2"/>
      <c r="OIY882" s="2"/>
      <c r="OIZ882" s="2"/>
      <c r="OJA882" s="2"/>
      <c r="OJB882" s="2"/>
      <c r="OJC882" s="2"/>
      <c r="OJD882" s="2"/>
      <c r="OJE882" s="2"/>
      <c r="OJF882" s="2"/>
      <c r="OJG882" s="2"/>
      <c r="OJH882" s="2"/>
      <c r="OJI882" s="2"/>
      <c r="OJJ882" s="2"/>
      <c r="OJK882" s="2"/>
      <c r="OJL882" s="2"/>
      <c r="OJM882" s="2"/>
      <c r="OJN882" s="2"/>
      <c r="OJO882" s="2"/>
      <c r="OJP882" s="2"/>
      <c r="OJQ882" s="2"/>
      <c r="OJR882" s="2"/>
      <c r="OJS882" s="2"/>
      <c r="OJT882" s="2"/>
      <c r="OJU882" s="2"/>
      <c r="OJV882" s="2"/>
      <c r="OJW882" s="2"/>
      <c r="OJX882" s="2"/>
      <c r="OJY882" s="2"/>
      <c r="OJZ882" s="2"/>
      <c r="OKA882" s="2"/>
      <c r="OKB882" s="2"/>
      <c r="OKC882" s="2"/>
      <c r="OKD882" s="2"/>
      <c r="OKE882" s="2"/>
      <c r="OKF882" s="2"/>
      <c r="OKG882" s="2"/>
      <c r="OKH882" s="2"/>
      <c r="OKI882" s="2"/>
      <c r="OKJ882" s="2"/>
      <c r="OKK882" s="2"/>
      <c r="OKL882" s="2"/>
      <c r="OKM882" s="2"/>
      <c r="OKN882" s="2"/>
      <c r="OKO882" s="2"/>
      <c r="OKP882" s="2"/>
      <c r="OKQ882" s="2"/>
      <c r="OKR882" s="2"/>
      <c r="OKS882" s="2"/>
      <c r="OKT882" s="2"/>
      <c r="OKU882" s="2"/>
      <c r="OKV882" s="2"/>
      <c r="OKW882" s="2"/>
      <c r="OKX882" s="2"/>
      <c r="OKY882" s="2"/>
      <c r="OKZ882" s="2"/>
      <c r="OLA882" s="2"/>
      <c r="OLB882" s="2"/>
      <c r="OLC882" s="2"/>
      <c r="OLD882" s="2"/>
      <c r="OLE882" s="2"/>
      <c r="OLF882" s="2"/>
      <c r="OLG882" s="2"/>
      <c r="OLH882" s="2"/>
      <c r="OLI882" s="2"/>
      <c r="OLJ882" s="2"/>
      <c r="OLK882" s="2"/>
      <c r="OLL882" s="2"/>
      <c r="OLM882" s="2"/>
      <c r="OLN882" s="2"/>
      <c r="OLO882" s="2"/>
      <c r="OLP882" s="2"/>
      <c r="OLQ882" s="2"/>
      <c r="OLR882" s="2"/>
      <c r="OLS882" s="2"/>
      <c r="OLT882" s="2"/>
      <c r="OLU882" s="2"/>
      <c r="OLV882" s="2"/>
      <c r="OLW882" s="2"/>
      <c r="OLX882" s="2"/>
      <c r="OLY882" s="2"/>
      <c r="OLZ882" s="2"/>
      <c r="OMA882" s="2"/>
      <c r="OMB882" s="2"/>
      <c r="OMC882" s="2"/>
      <c r="OMD882" s="2"/>
      <c r="OME882" s="2"/>
      <c r="OMF882" s="2"/>
      <c r="OMG882" s="2"/>
      <c r="OMH882" s="2"/>
      <c r="OMI882" s="2"/>
      <c r="OMJ882" s="2"/>
      <c r="OMK882" s="2"/>
      <c r="OML882" s="2"/>
      <c r="OMM882" s="2"/>
      <c r="OMN882" s="2"/>
      <c r="OMO882" s="2"/>
      <c r="OMP882" s="2"/>
      <c r="OMQ882" s="2"/>
      <c r="OMR882" s="2"/>
      <c r="OMS882" s="2"/>
      <c r="OMT882" s="2"/>
      <c r="OMU882" s="2"/>
      <c r="OMV882" s="2"/>
      <c r="OMW882" s="2"/>
      <c r="OMX882" s="2"/>
      <c r="OMY882" s="2"/>
      <c r="OMZ882" s="2"/>
      <c r="ONA882" s="2"/>
      <c r="ONB882" s="2"/>
      <c r="ONC882" s="2"/>
      <c r="OND882" s="2"/>
      <c r="ONE882" s="2"/>
      <c r="ONF882" s="2"/>
      <c r="ONG882" s="2"/>
      <c r="ONH882" s="2"/>
      <c r="ONI882" s="2"/>
      <c r="ONJ882" s="2"/>
      <c r="ONK882" s="2"/>
      <c r="ONL882" s="2"/>
      <c r="ONM882" s="2"/>
      <c r="ONN882" s="2"/>
      <c r="ONO882" s="2"/>
      <c r="ONP882" s="2"/>
      <c r="ONQ882" s="2"/>
      <c r="ONR882" s="2"/>
      <c r="ONS882" s="2"/>
      <c r="ONT882" s="2"/>
      <c r="ONU882" s="2"/>
      <c r="ONV882" s="2"/>
      <c r="ONW882" s="2"/>
      <c r="ONX882" s="2"/>
      <c r="ONY882" s="2"/>
      <c r="ONZ882" s="2"/>
      <c r="OOA882" s="2"/>
      <c r="OOB882" s="2"/>
      <c r="OOC882" s="2"/>
      <c r="OOD882" s="2"/>
      <c r="OOE882" s="2"/>
      <c r="OOF882" s="2"/>
      <c r="OOG882" s="2"/>
      <c r="OOH882" s="2"/>
      <c r="OOI882" s="2"/>
      <c r="OOJ882" s="2"/>
      <c r="OOK882" s="2"/>
      <c r="OOL882" s="2"/>
      <c r="OOM882" s="2"/>
      <c r="OON882" s="2"/>
      <c r="OOO882" s="2"/>
      <c r="OOP882" s="2"/>
      <c r="OOQ882" s="2"/>
      <c r="OOR882" s="2"/>
      <c r="OOS882" s="2"/>
      <c r="OOT882" s="2"/>
      <c r="OOU882" s="2"/>
      <c r="OOV882" s="2"/>
      <c r="OOW882" s="2"/>
      <c r="OOX882" s="2"/>
      <c r="OOY882" s="2"/>
      <c r="OOZ882" s="2"/>
      <c r="OPA882" s="2"/>
      <c r="OPB882" s="2"/>
      <c r="OPC882" s="2"/>
      <c r="OPD882" s="2"/>
      <c r="OPE882" s="2"/>
      <c r="OPF882" s="2"/>
      <c r="OPG882" s="2"/>
      <c r="OPH882" s="2"/>
      <c r="OPI882" s="2"/>
      <c r="OPJ882" s="2"/>
      <c r="OPK882" s="2"/>
      <c r="OPL882" s="2"/>
      <c r="OPM882" s="2"/>
      <c r="OPN882" s="2"/>
      <c r="OPO882" s="2"/>
      <c r="OPP882" s="2"/>
      <c r="OPQ882" s="2"/>
      <c r="OPR882" s="2"/>
      <c r="OPS882" s="2"/>
      <c r="OPT882" s="2"/>
      <c r="OPU882" s="2"/>
      <c r="OPV882" s="2"/>
      <c r="OPW882" s="2"/>
      <c r="OPX882" s="2"/>
      <c r="OPY882" s="2"/>
      <c r="OPZ882" s="2"/>
      <c r="OQA882" s="2"/>
      <c r="OQB882" s="2"/>
      <c r="OQC882" s="2"/>
      <c r="OQD882" s="2"/>
      <c r="OQE882" s="2"/>
      <c r="OQF882" s="2"/>
      <c r="OQG882" s="2"/>
      <c r="OQH882" s="2"/>
      <c r="OQI882" s="2"/>
      <c r="OQJ882" s="2"/>
      <c r="OQK882" s="2"/>
      <c r="OQL882" s="2"/>
      <c r="OQM882" s="2"/>
      <c r="OQN882" s="2"/>
      <c r="OQO882" s="2"/>
      <c r="OQP882" s="2"/>
      <c r="OQQ882" s="2"/>
      <c r="OQR882" s="2"/>
      <c r="OQS882" s="2"/>
      <c r="OQT882" s="2"/>
      <c r="OQU882" s="2"/>
      <c r="OQV882" s="2"/>
      <c r="OQW882" s="2"/>
      <c r="OQX882" s="2"/>
      <c r="OQY882" s="2"/>
      <c r="OQZ882" s="2"/>
      <c r="ORA882" s="2"/>
      <c r="ORB882" s="2"/>
      <c r="ORC882" s="2"/>
      <c r="ORD882" s="2"/>
      <c r="ORE882" s="2"/>
      <c r="ORF882" s="2"/>
      <c r="ORG882" s="2"/>
      <c r="ORH882" s="2"/>
      <c r="ORI882" s="2"/>
      <c r="ORJ882" s="2"/>
      <c r="ORK882" s="2"/>
      <c r="ORL882" s="2"/>
      <c r="ORM882" s="2"/>
      <c r="ORN882" s="2"/>
      <c r="ORO882" s="2"/>
      <c r="ORP882" s="2"/>
      <c r="ORQ882" s="2"/>
      <c r="ORR882" s="2"/>
      <c r="ORS882" s="2"/>
      <c r="ORT882" s="2"/>
      <c r="ORU882" s="2"/>
      <c r="ORV882" s="2"/>
      <c r="ORW882" s="2"/>
      <c r="ORX882" s="2"/>
      <c r="ORY882" s="2"/>
      <c r="ORZ882" s="2"/>
      <c r="OSA882" s="2"/>
      <c r="OSB882" s="2"/>
      <c r="OSC882" s="2"/>
      <c r="OSD882" s="2"/>
      <c r="OSE882" s="2"/>
      <c r="OSF882" s="2"/>
      <c r="OSG882" s="2"/>
      <c r="OSH882" s="2"/>
      <c r="OSI882" s="2"/>
      <c r="OSJ882" s="2"/>
      <c r="OSK882" s="2"/>
      <c r="OSL882" s="2"/>
      <c r="OSM882" s="2"/>
      <c r="OSN882" s="2"/>
      <c r="OSO882" s="2"/>
      <c r="OSP882" s="2"/>
      <c r="OSQ882" s="2"/>
      <c r="OSR882" s="2"/>
      <c r="OSS882" s="2"/>
      <c r="OST882" s="2"/>
      <c r="OSU882" s="2"/>
      <c r="OSV882" s="2"/>
      <c r="OSW882" s="2"/>
      <c r="OSX882" s="2"/>
      <c r="OSY882" s="2"/>
      <c r="OSZ882" s="2"/>
      <c r="OTA882" s="2"/>
      <c r="OTB882" s="2"/>
      <c r="OTC882" s="2"/>
      <c r="OTD882" s="2"/>
      <c r="OTE882" s="2"/>
      <c r="OTF882" s="2"/>
      <c r="OTG882" s="2"/>
      <c r="OTH882" s="2"/>
      <c r="OTI882" s="2"/>
      <c r="OTJ882" s="2"/>
      <c r="OTK882" s="2"/>
      <c r="OTL882" s="2"/>
      <c r="OTM882" s="2"/>
      <c r="OTN882" s="2"/>
      <c r="OTO882" s="2"/>
      <c r="OTP882" s="2"/>
      <c r="OTQ882" s="2"/>
      <c r="OTR882" s="2"/>
      <c r="OTS882" s="2"/>
      <c r="OTT882" s="2"/>
      <c r="OTU882" s="2"/>
      <c r="OTV882" s="2"/>
      <c r="OTW882" s="2"/>
      <c r="OTX882" s="2"/>
      <c r="OTY882" s="2"/>
      <c r="OTZ882" s="2"/>
      <c r="OUA882" s="2"/>
      <c r="OUB882" s="2"/>
      <c r="OUC882" s="2"/>
      <c r="OUD882" s="2"/>
      <c r="OUE882" s="2"/>
      <c r="OUF882" s="2"/>
      <c r="OUG882" s="2"/>
      <c r="OUH882" s="2"/>
      <c r="OUI882" s="2"/>
      <c r="OUJ882" s="2"/>
      <c r="OUK882" s="2"/>
      <c r="OUL882" s="2"/>
      <c r="OUM882" s="2"/>
      <c r="OUN882" s="2"/>
      <c r="OUO882" s="2"/>
      <c r="OUP882" s="2"/>
      <c r="OUQ882" s="2"/>
      <c r="OUR882" s="2"/>
      <c r="OUS882" s="2"/>
      <c r="OUT882" s="2"/>
      <c r="OUU882" s="2"/>
      <c r="OUV882" s="2"/>
      <c r="OUW882" s="2"/>
      <c r="OUX882" s="2"/>
      <c r="OUY882" s="2"/>
      <c r="OUZ882" s="2"/>
      <c r="OVA882" s="2"/>
      <c r="OVB882" s="2"/>
      <c r="OVC882" s="2"/>
      <c r="OVD882" s="2"/>
      <c r="OVE882" s="2"/>
      <c r="OVF882" s="2"/>
      <c r="OVG882" s="2"/>
      <c r="OVH882" s="2"/>
      <c r="OVI882" s="2"/>
      <c r="OVJ882" s="2"/>
      <c r="OVK882" s="2"/>
      <c r="OVL882" s="2"/>
      <c r="OVM882" s="2"/>
      <c r="OVN882" s="2"/>
      <c r="OVO882" s="2"/>
      <c r="OVP882" s="2"/>
      <c r="OVQ882" s="2"/>
      <c r="OVR882" s="2"/>
      <c r="OVS882" s="2"/>
      <c r="OVT882" s="2"/>
      <c r="OVU882" s="2"/>
      <c r="OVV882" s="2"/>
      <c r="OVW882" s="2"/>
      <c r="OVX882" s="2"/>
      <c r="OVY882" s="2"/>
      <c r="OVZ882" s="2"/>
      <c r="OWA882" s="2"/>
      <c r="OWB882" s="2"/>
      <c r="OWC882" s="2"/>
      <c r="OWD882" s="2"/>
      <c r="OWE882" s="2"/>
      <c r="OWF882" s="2"/>
      <c r="OWG882" s="2"/>
      <c r="OWH882" s="2"/>
      <c r="OWI882" s="2"/>
      <c r="OWJ882" s="2"/>
      <c r="OWK882" s="2"/>
      <c r="OWL882" s="2"/>
      <c r="OWM882" s="2"/>
      <c r="OWN882" s="2"/>
      <c r="OWO882" s="2"/>
      <c r="OWP882" s="2"/>
      <c r="OWQ882" s="2"/>
      <c r="OWR882" s="2"/>
      <c r="OWS882" s="2"/>
      <c r="OWT882" s="2"/>
      <c r="OWU882" s="2"/>
      <c r="OWV882" s="2"/>
      <c r="OWW882" s="2"/>
      <c r="OWX882" s="2"/>
      <c r="OWY882" s="2"/>
      <c r="OWZ882" s="2"/>
      <c r="OXA882" s="2"/>
      <c r="OXB882" s="2"/>
      <c r="OXC882" s="2"/>
      <c r="OXD882" s="2"/>
      <c r="OXE882" s="2"/>
      <c r="OXF882" s="2"/>
      <c r="OXG882" s="2"/>
      <c r="OXH882" s="2"/>
      <c r="OXI882" s="2"/>
      <c r="OXJ882" s="2"/>
      <c r="OXK882" s="2"/>
      <c r="OXL882" s="2"/>
      <c r="OXM882" s="2"/>
      <c r="OXN882" s="2"/>
      <c r="OXO882" s="2"/>
      <c r="OXP882" s="2"/>
      <c r="OXQ882" s="2"/>
      <c r="OXR882" s="2"/>
      <c r="OXS882" s="2"/>
      <c r="OXT882" s="2"/>
      <c r="OXU882" s="2"/>
      <c r="OXV882" s="2"/>
      <c r="OXW882" s="2"/>
      <c r="OXX882" s="2"/>
      <c r="OXY882" s="2"/>
      <c r="OXZ882" s="2"/>
      <c r="OYA882" s="2"/>
      <c r="OYB882" s="2"/>
      <c r="OYC882" s="2"/>
      <c r="OYD882" s="2"/>
      <c r="OYE882" s="2"/>
      <c r="OYF882" s="2"/>
      <c r="OYG882" s="2"/>
      <c r="OYH882" s="2"/>
      <c r="OYI882" s="2"/>
      <c r="OYJ882" s="2"/>
      <c r="OYK882" s="2"/>
      <c r="OYL882" s="2"/>
      <c r="OYM882" s="2"/>
      <c r="OYN882" s="2"/>
      <c r="OYO882" s="2"/>
      <c r="OYP882" s="2"/>
      <c r="OYQ882" s="2"/>
      <c r="OYR882" s="2"/>
      <c r="OYS882" s="2"/>
      <c r="OYT882" s="2"/>
      <c r="OYU882" s="2"/>
      <c r="OYV882" s="2"/>
      <c r="OYW882" s="2"/>
      <c r="OYX882" s="2"/>
      <c r="OYY882" s="2"/>
      <c r="OYZ882" s="2"/>
      <c r="OZA882" s="2"/>
      <c r="OZB882" s="2"/>
      <c r="OZC882" s="2"/>
      <c r="OZD882" s="2"/>
      <c r="OZE882" s="2"/>
      <c r="OZF882" s="2"/>
      <c r="OZG882" s="2"/>
      <c r="OZH882" s="2"/>
      <c r="OZI882" s="2"/>
      <c r="OZJ882" s="2"/>
      <c r="OZK882" s="2"/>
      <c r="OZL882" s="2"/>
      <c r="OZM882" s="2"/>
      <c r="OZN882" s="2"/>
      <c r="OZO882" s="2"/>
      <c r="OZP882" s="2"/>
      <c r="OZQ882" s="2"/>
      <c r="OZR882" s="2"/>
      <c r="OZS882" s="2"/>
      <c r="OZT882" s="2"/>
      <c r="OZU882" s="2"/>
      <c r="OZV882" s="2"/>
      <c r="OZW882" s="2"/>
      <c r="OZX882" s="2"/>
      <c r="OZY882" s="2"/>
      <c r="OZZ882" s="2"/>
      <c r="PAA882" s="2"/>
      <c r="PAB882" s="2"/>
      <c r="PAC882" s="2"/>
      <c r="PAD882" s="2"/>
      <c r="PAE882" s="2"/>
      <c r="PAF882" s="2"/>
      <c r="PAG882" s="2"/>
      <c r="PAH882" s="2"/>
      <c r="PAI882" s="2"/>
      <c r="PAJ882" s="2"/>
      <c r="PAK882" s="2"/>
      <c r="PAL882" s="2"/>
      <c r="PAM882" s="2"/>
      <c r="PAN882" s="2"/>
      <c r="PAO882" s="2"/>
      <c r="PAP882" s="2"/>
      <c r="PAQ882" s="2"/>
      <c r="PAR882" s="2"/>
      <c r="PAS882" s="2"/>
      <c r="PAT882" s="2"/>
      <c r="PAU882" s="2"/>
      <c r="PAV882" s="2"/>
      <c r="PAW882" s="2"/>
      <c r="PAX882" s="2"/>
      <c r="PAY882" s="2"/>
      <c r="PAZ882" s="2"/>
      <c r="PBA882" s="2"/>
      <c r="PBB882" s="2"/>
      <c r="PBC882" s="2"/>
      <c r="PBD882" s="2"/>
      <c r="PBE882" s="2"/>
      <c r="PBF882" s="2"/>
      <c r="PBG882" s="2"/>
      <c r="PBH882" s="2"/>
      <c r="PBI882" s="2"/>
      <c r="PBJ882" s="2"/>
      <c r="PBK882" s="2"/>
      <c r="PBL882" s="2"/>
      <c r="PBM882" s="2"/>
      <c r="PBN882" s="2"/>
      <c r="PBO882" s="2"/>
      <c r="PBP882" s="2"/>
      <c r="PBQ882" s="2"/>
      <c r="PBR882" s="2"/>
      <c r="PBS882" s="2"/>
      <c r="PBT882" s="2"/>
      <c r="PBU882" s="2"/>
      <c r="PBV882" s="2"/>
      <c r="PBW882" s="2"/>
      <c r="PBX882" s="2"/>
      <c r="PBY882" s="2"/>
      <c r="PBZ882" s="2"/>
      <c r="PCA882" s="2"/>
      <c r="PCB882" s="2"/>
      <c r="PCC882" s="2"/>
      <c r="PCD882" s="2"/>
      <c r="PCE882" s="2"/>
      <c r="PCF882" s="2"/>
      <c r="PCG882" s="2"/>
      <c r="PCH882" s="2"/>
      <c r="PCI882" s="2"/>
      <c r="PCJ882" s="2"/>
      <c r="PCK882" s="2"/>
      <c r="PCL882" s="2"/>
      <c r="PCM882" s="2"/>
      <c r="PCN882" s="2"/>
      <c r="PCO882" s="2"/>
      <c r="PCP882" s="2"/>
      <c r="PCQ882" s="2"/>
      <c r="PCR882" s="2"/>
      <c r="PCS882" s="2"/>
      <c r="PCT882" s="2"/>
      <c r="PCU882" s="2"/>
      <c r="PCV882" s="2"/>
      <c r="PCW882" s="2"/>
      <c r="PCX882" s="2"/>
      <c r="PCY882" s="2"/>
      <c r="PCZ882" s="2"/>
      <c r="PDA882" s="2"/>
      <c r="PDB882" s="2"/>
      <c r="PDC882" s="2"/>
      <c r="PDD882" s="2"/>
      <c r="PDE882" s="2"/>
      <c r="PDF882" s="2"/>
      <c r="PDG882" s="2"/>
      <c r="PDH882" s="2"/>
      <c r="PDI882" s="2"/>
      <c r="PDJ882" s="2"/>
      <c r="PDK882" s="2"/>
      <c r="PDL882" s="2"/>
      <c r="PDM882" s="2"/>
      <c r="PDN882" s="2"/>
      <c r="PDO882" s="2"/>
      <c r="PDP882" s="2"/>
      <c r="PDQ882" s="2"/>
      <c r="PDR882" s="2"/>
      <c r="PDS882" s="2"/>
      <c r="PDT882" s="2"/>
      <c r="PDU882" s="2"/>
      <c r="PDV882" s="2"/>
      <c r="PDW882" s="2"/>
      <c r="PDX882" s="2"/>
      <c r="PDY882" s="2"/>
      <c r="PDZ882" s="2"/>
      <c r="PEA882" s="2"/>
      <c r="PEB882" s="2"/>
      <c r="PEC882" s="2"/>
      <c r="PED882" s="2"/>
      <c r="PEE882" s="2"/>
      <c r="PEF882" s="2"/>
      <c r="PEG882" s="2"/>
      <c r="PEH882" s="2"/>
      <c r="PEI882" s="2"/>
      <c r="PEJ882" s="2"/>
      <c r="PEK882" s="2"/>
      <c r="PEL882" s="2"/>
      <c r="PEM882" s="2"/>
      <c r="PEN882" s="2"/>
      <c r="PEO882" s="2"/>
      <c r="PEP882" s="2"/>
      <c r="PEQ882" s="2"/>
      <c r="PER882" s="2"/>
      <c r="PES882" s="2"/>
      <c r="PET882" s="2"/>
      <c r="PEU882" s="2"/>
      <c r="PEV882" s="2"/>
      <c r="PEW882" s="2"/>
      <c r="PEX882" s="2"/>
      <c r="PEY882" s="2"/>
      <c r="PEZ882" s="2"/>
      <c r="PFA882" s="2"/>
      <c r="PFB882" s="2"/>
      <c r="PFC882" s="2"/>
      <c r="PFD882" s="2"/>
      <c r="PFE882" s="2"/>
      <c r="PFF882" s="2"/>
      <c r="PFG882" s="2"/>
      <c r="PFH882" s="2"/>
      <c r="PFI882" s="2"/>
      <c r="PFJ882" s="2"/>
      <c r="PFK882" s="2"/>
      <c r="PFL882" s="2"/>
      <c r="PFM882" s="2"/>
      <c r="PFN882" s="2"/>
      <c r="PFO882" s="2"/>
      <c r="PFP882" s="2"/>
      <c r="PFQ882" s="2"/>
      <c r="PFR882" s="2"/>
      <c r="PFS882" s="2"/>
      <c r="PFT882" s="2"/>
      <c r="PFU882" s="2"/>
      <c r="PFV882" s="2"/>
      <c r="PFW882" s="2"/>
      <c r="PFX882" s="2"/>
      <c r="PFY882" s="2"/>
      <c r="PFZ882" s="2"/>
      <c r="PGA882" s="2"/>
      <c r="PGB882" s="2"/>
      <c r="PGC882" s="2"/>
      <c r="PGD882" s="2"/>
      <c r="PGE882" s="2"/>
      <c r="PGF882" s="2"/>
      <c r="PGG882" s="2"/>
      <c r="PGH882" s="2"/>
      <c r="PGI882" s="2"/>
      <c r="PGJ882" s="2"/>
      <c r="PGK882" s="2"/>
      <c r="PGL882" s="2"/>
      <c r="PGM882" s="2"/>
      <c r="PGN882" s="2"/>
      <c r="PGO882" s="2"/>
      <c r="PGP882" s="2"/>
      <c r="PGQ882" s="2"/>
      <c r="PGR882" s="2"/>
      <c r="PGS882" s="2"/>
      <c r="PGT882" s="2"/>
      <c r="PGU882" s="2"/>
      <c r="PGV882" s="2"/>
      <c r="PGW882" s="2"/>
      <c r="PGX882" s="2"/>
      <c r="PGY882" s="2"/>
      <c r="PGZ882" s="2"/>
      <c r="PHA882" s="2"/>
      <c r="PHB882" s="2"/>
      <c r="PHC882" s="2"/>
      <c r="PHD882" s="2"/>
      <c r="PHE882" s="2"/>
      <c r="PHF882" s="2"/>
      <c r="PHG882" s="2"/>
      <c r="PHH882" s="2"/>
      <c r="PHI882" s="2"/>
      <c r="PHJ882" s="2"/>
      <c r="PHK882" s="2"/>
      <c r="PHL882" s="2"/>
      <c r="PHM882" s="2"/>
      <c r="PHN882" s="2"/>
      <c r="PHO882" s="2"/>
      <c r="PHP882" s="2"/>
      <c r="PHQ882" s="2"/>
      <c r="PHR882" s="2"/>
      <c r="PHS882" s="2"/>
      <c r="PHT882" s="2"/>
      <c r="PHU882" s="2"/>
      <c r="PHV882" s="2"/>
      <c r="PHW882" s="2"/>
      <c r="PHX882" s="2"/>
      <c r="PHY882" s="2"/>
      <c r="PHZ882" s="2"/>
      <c r="PIA882" s="2"/>
      <c r="PIB882" s="2"/>
      <c r="PIC882" s="2"/>
      <c r="PID882" s="2"/>
      <c r="PIE882" s="2"/>
      <c r="PIF882" s="2"/>
      <c r="PIG882" s="2"/>
      <c r="PIH882" s="2"/>
      <c r="PII882" s="2"/>
      <c r="PIJ882" s="2"/>
      <c r="PIK882" s="2"/>
      <c r="PIL882" s="2"/>
      <c r="PIM882" s="2"/>
      <c r="PIN882" s="2"/>
      <c r="PIO882" s="2"/>
      <c r="PIP882" s="2"/>
      <c r="PIQ882" s="2"/>
      <c r="PIR882" s="2"/>
      <c r="PIS882" s="2"/>
      <c r="PIT882" s="2"/>
      <c r="PIU882" s="2"/>
      <c r="PIV882" s="2"/>
      <c r="PIW882" s="2"/>
      <c r="PIX882" s="2"/>
      <c r="PIY882" s="2"/>
      <c r="PIZ882" s="2"/>
      <c r="PJA882" s="2"/>
      <c r="PJB882" s="2"/>
      <c r="PJC882" s="2"/>
      <c r="PJD882" s="2"/>
      <c r="PJE882" s="2"/>
      <c r="PJF882" s="2"/>
      <c r="PJG882" s="2"/>
      <c r="PJH882" s="2"/>
      <c r="PJI882" s="2"/>
      <c r="PJJ882" s="2"/>
      <c r="PJK882" s="2"/>
      <c r="PJL882" s="2"/>
      <c r="PJM882" s="2"/>
      <c r="PJN882" s="2"/>
      <c r="PJO882" s="2"/>
      <c r="PJP882" s="2"/>
      <c r="PJQ882" s="2"/>
      <c r="PJR882" s="2"/>
      <c r="PJS882" s="2"/>
      <c r="PJT882" s="2"/>
      <c r="PJU882" s="2"/>
      <c r="PJV882" s="2"/>
      <c r="PJW882" s="2"/>
      <c r="PJX882" s="2"/>
      <c r="PJY882" s="2"/>
      <c r="PJZ882" s="2"/>
      <c r="PKA882" s="2"/>
      <c r="PKB882" s="2"/>
      <c r="PKC882" s="2"/>
      <c r="PKD882" s="2"/>
      <c r="PKE882" s="2"/>
      <c r="PKF882" s="2"/>
      <c r="PKG882" s="2"/>
      <c r="PKH882" s="2"/>
      <c r="PKI882" s="2"/>
      <c r="PKJ882" s="2"/>
      <c r="PKK882" s="2"/>
      <c r="PKL882" s="2"/>
      <c r="PKM882" s="2"/>
      <c r="PKN882" s="2"/>
      <c r="PKO882" s="2"/>
      <c r="PKP882" s="2"/>
      <c r="PKQ882" s="2"/>
      <c r="PKR882" s="2"/>
      <c r="PKS882" s="2"/>
      <c r="PKT882" s="2"/>
      <c r="PKU882" s="2"/>
      <c r="PKV882" s="2"/>
      <c r="PKW882" s="2"/>
      <c r="PKX882" s="2"/>
      <c r="PKY882" s="2"/>
      <c r="PKZ882" s="2"/>
      <c r="PLA882" s="2"/>
      <c r="PLB882" s="2"/>
      <c r="PLC882" s="2"/>
      <c r="PLD882" s="2"/>
      <c r="PLE882" s="2"/>
      <c r="PLF882" s="2"/>
      <c r="PLG882" s="2"/>
      <c r="PLH882" s="2"/>
      <c r="PLI882" s="2"/>
      <c r="PLJ882" s="2"/>
      <c r="PLK882" s="2"/>
      <c r="PLL882" s="2"/>
      <c r="PLM882" s="2"/>
      <c r="PLN882" s="2"/>
      <c r="PLO882" s="2"/>
      <c r="PLP882" s="2"/>
      <c r="PLQ882" s="2"/>
      <c r="PLR882" s="2"/>
      <c r="PLS882" s="2"/>
      <c r="PLT882" s="2"/>
      <c r="PLU882" s="2"/>
      <c r="PLV882" s="2"/>
      <c r="PLW882" s="2"/>
      <c r="PLX882" s="2"/>
      <c r="PLY882" s="2"/>
      <c r="PLZ882" s="2"/>
      <c r="PMA882" s="2"/>
      <c r="PMB882" s="2"/>
      <c r="PMC882" s="2"/>
      <c r="PMD882" s="2"/>
      <c r="PME882" s="2"/>
      <c r="PMF882" s="2"/>
      <c r="PMG882" s="2"/>
      <c r="PMH882" s="2"/>
      <c r="PMI882" s="2"/>
      <c r="PMJ882" s="2"/>
      <c r="PMK882" s="2"/>
      <c r="PML882" s="2"/>
      <c r="PMM882" s="2"/>
      <c r="PMN882" s="2"/>
      <c r="PMO882" s="2"/>
      <c r="PMP882" s="2"/>
      <c r="PMQ882" s="2"/>
      <c r="PMR882" s="2"/>
      <c r="PMS882" s="2"/>
      <c r="PMT882" s="2"/>
      <c r="PMU882" s="2"/>
      <c r="PMV882" s="2"/>
      <c r="PMW882" s="2"/>
      <c r="PMX882" s="2"/>
      <c r="PMY882" s="2"/>
      <c r="PMZ882" s="2"/>
      <c r="PNA882" s="2"/>
      <c r="PNB882" s="2"/>
      <c r="PNC882" s="2"/>
      <c r="PND882" s="2"/>
      <c r="PNE882" s="2"/>
      <c r="PNF882" s="2"/>
      <c r="PNG882" s="2"/>
      <c r="PNH882" s="2"/>
      <c r="PNI882" s="2"/>
      <c r="PNJ882" s="2"/>
      <c r="PNK882" s="2"/>
      <c r="PNL882" s="2"/>
      <c r="PNM882" s="2"/>
      <c r="PNN882" s="2"/>
      <c r="PNO882" s="2"/>
      <c r="PNP882" s="2"/>
      <c r="PNQ882" s="2"/>
      <c r="PNR882" s="2"/>
      <c r="PNS882" s="2"/>
      <c r="PNT882" s="2"/>
      <c r="PNU882" s="2"/>
      <c r="PNV882" s="2"/>
      <c r="PNW882" s="2"/>
      <c r="PNX882" s="2"/>
      <c r="PNY882" s="2"/>
      <c r="PNZ882" s="2"/>
      <c r="POA882" s="2"/>
      <c r="POB882" s="2"/>
      <c r="POC882" s="2"/>
      <c r="POD882" s="2"/>
      <c r="POE882" s="2"/>
      <c r="POF882" s="2"/>
      <c r="POG882" s="2"/>
      <c r="POH882" s="2"/>
      <c r="POI882" s="2"/>
      <c r="POJ882" s="2"/>
      <c r="POK882" s="2"/>
      <c r="POL882" s="2"/>
      <c r="POM882" s="2"/>
      <c r="PON882" s="2"/>
      <c r="POO882" s="2"/>
      <c r="POP882" s="2"/>
      <c r="POQ882" s="2"/>
      <c r="POR882" s="2"/>
      <c r="POS882" s="2"/>
      <c r="POT882" s="2"/>
      <c r="POU882" s="2"/>
      <c r="POV882" s="2"/>
      <c r="POW882" s="2"/>
      <c r="POX882" s="2"/>
      <c r="POY882" s="2"/>
      <c r="POZ882" s="2"/>
      <c r="PPA882" s="2"/>
      <c r="PPB882" s="2"/>
      <c r="PPC882" s="2"/>
      <c r="PPD882" s="2"/>
      <c r="PPE882" s="2"/>
      <c r="PPF882" s="2"/>
      <c r="PPG882" s="2"/>
      <c r="PPH882" s="2"/>
      <c r="PPI882" s="2"/>
      <c r="PPJ882" s="2"/>
      <c r="PPK882" s="2"/>
      <c r="PPL882" s="2"/>
      <c r="PPM882" s="2"/>
      <c r="PPN882" s="2"/>
      <c r="PPO882" s="2"/>
      <c r="PPP882" s="2"/>
      <c r="PPQ882" s="2"/>
      <c r="PPR882" s="2"/>
      <c r="PPS882" s="2"/>
      <c r="PPT882" s="2"/>
      <c r="PPU882" s="2"/>
      <c r="PPV882" s="2"/>
      <c r="PPW882" s="2"/>
      <c r="PPX882" s="2"/>
      <c r="PPY882" s="2"/>
      <c r="PPZ882" s="2"/>
      <c r="PQA882" s="2"/>
      <c r="PQB882" s="2"/>
      <c r="PQC882" s="2"/>
      <c r="PQD882" s="2"/>
      <c r="PQE882" s="2"/>
      <c r="PQF882" s="2"/>
      <c r="PQG882" s="2"/>
      <c r="PQH882" s="2"/>
      <c r="PQI882" s="2"/>
      <c r="PQJ882" s="2"/>
      <c r="PQK882" s="2"/>
      <c r="PQL882" s="2"/>
      <c r="PQM882" s="2"/>
      <c r="PQN882" s="2"/>
      <c r="PQO882" s="2"/>
      <c r="PQP882" s="2"/>
      <c r="PQQ882" s="2"/>
      <c r="PQR882" s="2"/>
      <c r="PQS882" s="2"/>
      <c r="PQT882" s="2"/>
      <c r="PQU882" s="2"/>
      <c r="PQV882" s="2"/>
      <c r="PQW882" s="2"/>
      <c r="PQX882" s="2"/>
      <c r="PQY882" s="2"/>
      <c r="PQZ882" s="2"/>
      <c r="PRA882" s="2"/>
      <c r="PRB882" s="2"/>
      <c r="PRC882" s="2"/>
      <c r="PRD882" s="2"/>
      <c r="PRE882" s="2"/>
      <c r="PRF882" s="2"/>
      <c r="PRG882" s="2"/>
      <c r="PRH882" s="2"/>
      <c r="PRI882" s="2"/>
      <c r="PRJ882" s="2"/>
      <c r="PRK882" s="2"/>
      <c r="PRL882" s="2"/>
      <c r="PRM882" s="2"/>
      <c r="PRN882" s="2"/>
      <c r="PRO882" s="2"/>
      <c r="PRP882" s="2"/>
      <c r="PRQ882" s="2"/>
      <c r="PRR882" s="2"/>
      <c r="PRS882" s="2"/>
      <c r="PRT882" s="2"/>
      <c r="PRU882" s="2"/>
      <c r="PRV882" s="2"/>
      <c r="PRW882" s="2"/>
      <c r="PRX882" s="2"/>
      <c r="PRY882" s="2"/>
      <c r="PRZ882" s="2"/>
      <c r="PSA882" s="2"/>
      <c r="PSB882" s="2"/>
      <c r="PSC882" s="2"/>
      <c r="PSD882" s="2"/>
      <c r="PSE882" s="2"/>
      <c r="PSF882" s="2"/>
      <c r="PSG882" s="2"/>
      <c r="PSH882" s="2"/>
      <c r="PSI882" s="2"/>
      <c r="PSJ882" s="2"/>
      <c r="PSK882" s="2"/>
      <c r="PSL882" s="2"/>
      <c r="PSM882" s="2"/>
      <c r="PSN882" s="2"/>
      <c r="PSO882" s="2"/>
      <c r="PSP882" s="2"/>
      <c r="PSQ882" s="2"/>
      <c r="PSR882" s="2"/>
      <c r="PSS882" s="2"/>
      <c r="PST882" s="2"/>
      <c r="PSU882" s="2"/>
      <c r="PSV882" s="2"/>
      <c r="PSW882" s="2"/>
      <c r="PSX882" s="2"/>
      <c r="PSY882" s="2"/>
      <c r="PSZ882" s="2"/>
      <c r="PTA882" s="2"/>
      <c r="PTB882" s="2"/>
      <c r="PTC882" s="2"/>
      <c r="PTD882" s="2"/>
      <c r="PTE882" s="2"/>
      <c r="PTF882" s="2"/>
      <c r="PTG882" s="2"/>
      <c r="PTH882" s="2"/>
      <c r="PTI882" s="2"/>
      <c r="PTJ882" s="2"/>
      <c r="PTK882" s="2"/>
      <c r="PTL882" s="2"/>
      <c r="PTM882" s="2"/>
      <c r="PTN882" s="2"/>
      <c r="PTO882" s="2"/>
      <c r="PTP882" s="2"/>
      <c r="PTQ882" s="2"/>
      <c r="PTR882" s="2"/>
      <c r="PTS882" s="2"/>
      <c r="PTT882" s="2"/>
      <c r="PTU882" s="2"/>
      <c r="PTV882" s="2"/>
      <c r="PTW882" s="2"/>
      <c r="PTX882" s="2"/>
      <c r="PTY882" s="2"/>
      <c r="PTZ882" s="2"/>
      <c r="PUA882" s="2"/>
      <c r="PUB882" s="2"/>
      <c r="PUC882" s="2"/>
      <c r="PUD882" s="2"/>
      <c r="PUE882" s="2"/>
      <c r="PUF882" s="2"/>
      <c r="PUG882" s="2"/>
      <c r="PUH882" s="2"/>
      <c r="PUI882" s="2"/>
      <c r="PUJ882" s="2"/>
      <c r="PUK882" s="2"/>
      <c r="PUL882" s="2"/>
      <c r="PUM882" s="2"/>
      <c r="PUN882" s="2"/>
      <c r="PUO882" s="2"/>
      <c r="PUP882" s="2"/>
      <c r="PUQ882" s="2"/>
      <c r="PUR882" s="2"/>
      <c r="PUS882" s="2"/>
      <c r="PUT882" s="2"/>
      <c r="PUU882" s="2"/>
      <c r="PUV882" s="2"/>
      <c r="PUW882" s="2"/>
      <c r="PUX882" s="2"/>
      <c r="PUY882" s="2"/>
      <c r="PUZ882" s="2"/>
      <c r="PVA882" s="2"/>
      <c r="PVB882" s="2"/>
      <c r="PVC882" s="2"/>
      <c r="PVD882" s="2"/>
      <c r="PVE882" s="2"/>
      <c r="PVF882" s="2"/>
      <c r="PVG882" s="2"/>
      <c r="PVH882" s="2"/>
      <c r="PVI882" s="2"/>
      <c r="PVJ882" s="2"/>
      <c r="PVK882" s="2"/>
      <c r="PVL882" s="2"/>
      <c r="PVM882" s="2"/>
      <c r="PVN882" s="2"/>
      <c r="PVO882" s="2"/>
      <c r="PVP882" s="2"/>
      <c r="PVQ882" s="2"/>
      <c r="PVR882" s="2"/>
      <c r="PVS882" s="2"/>
      <c r="PVT882" s="2"/>
      <c r="PVU882" s="2"/>
      <c r="PVV882" s="2"/>
      <c r="PVW882" s="2"/>
      <c r="PVX882" s="2"/>
      <c r="PVY882" s="2"/>
      <c r="PVZ882" s="2"/>
      <c r="PWA882" s="2"/>
      <c r="PWB882" s="2"/>
      <c r="PWC882" s="2"/>
      <c r="PWD882" s="2"/>
      <c r="PWE882" s="2"/>
      <c r="PWF882" s="2"/>
      <c r="PWG882" s="2"/>
      <c r="PWH882" s="2"/>
      <c r="PWI882" s="2"/>
      <c r="PWJ882" s="2"/>
      <c r="PWK882" s="2"/>
      <c r="PWL882" s="2"/>
      <c r="PWM882" s="2"/>
      <c r="PWN882" s="2"/>
      <c r="PWO882" s="2"/>
      <c r="PWP882" s="2"/>
      <c r="PWQ882" s="2"/>
      <c r="PWR882" s="2"/>
      <c r="PWS882" s="2"/>
      <c r="PWT882" s="2"/>
      <c r="PWU882" s="2"/>
      <c r="PWV882" s="2"/>
      <c r="PWW882" s="2"/>
      <c r="PWX882" s="2"/>
      <c r="PWY882" s="2"/>
      <c r="PWZ882" s="2"/>
      <c r="PXA882" s="2"/>
      <c r="PXB882" s="2"/>
      <c r="PXC882" s="2"/>
      <c r="PXD882" s="2"/>
      <c r="PXE882" s="2"/>
      <c r="PXF882" s="2"/>
      <c r="PXG882" s="2"/>
      <c r="PXH882" s="2"/>
      <c r="PXI882" s="2"/>
      <c r="PXJ882" s="2"/>
      <c r="PXK882" s="2"/>
      <c r="PXL882" s="2"/>
      <c r="PXM882" s="2"/>
      <c r="PXN882" s="2"/>
      <c r="PXO882" s="2"/>
      <c r="PXP882" s="2"/>
      <c r="PXQ882" s="2"/>
      <c r="PXR882" s="2"/>
      <c r="PXS882" s="2"/>
      <c r="PXT882" s="2"/>
      <c r="PXU882" s="2"/>
      <c r="PXV882" s="2"/>
      <c r="PXW882" s="2"/>
      <c r="PXX882" s="2"/>
      <c r="PXY882" s="2"/>
      <c r="PXZ882" s="2"/>
      <c r="PYA882" s="2"/>
      <c r="PYB882" s="2"/>
      <c r="PYC882" s="2"/>
      <c r="PYD882" s="2"/>
      <c r="PYE882" s="2"/>
      <c r="PYF882" s="2"/>
      <c r="PYG882" s="2"/>
      <c r="PYH882" s="2"/>
      <c r="PYI882" s="2"/>
      <c r="PYJ882" s="2"/>
      <c r="PYK882" s="2"/>
      <c r="PYL882" s="2"/>
      <c r="PYM882" s="2"/>
      <c r="PYN882" s="2"/>
      <c r="PYO882" s="2"/>
      <c r="PYP882" s="2"/>
      <c r="PYQ882" s="2"/>
      <c r="PYR882" s="2"/>
      <c r="PYS882" s="2"/>
      <c r="PYT882" s="2"/>
      <c r="PYU882" s="2"/>
      <c r="PYV882" s="2"/>
      <c r="PYW882" s="2"/>
      <c r="PYX882" s="2"/>
      <c r="PYY882" s="2"/>
      <c r="PYZ882" s="2"/>
      <c r="PZA882" s="2"/>
      <c r="PZB882" s="2"/>
      <c r="PZC882" s="2"/>
      <c r="PZD882" s="2"/>
      <c r="PZE882" s="2"/>
      <c r="PZF882" s="2"/>
      <c r="PZG882" s="2"/>
      <c r="PZH882" s="2"/>
      <c r="PZI882" s="2"/>
      <c r="PZJ882" s="2"/>
      <c r="PZK882" s="2"/>
      <c r="PZL882" s="2"/>
      <c r="PZM882" s="2"/>
      <c r="PZN882" s="2"/>
      <c r="PZO882" s="2"/>
      <c r="PZP882" s="2"/>
      <c r="PZQ882" s="2"/>
      <c r="PZR882" s="2"/>
      <c r="PZS882" s="2"/>
      <c r="PZT882" s="2"/>
      <c r="PZU882" s="2"/>
      <c r="PZV882" s="2"/>
      <c r="PZW882" s="2"/>
      <c r="PZX882" s="2"/>
      <c r="PZY882" s="2"/>
      <c r="PZZ882" s="2"/>
      <c r="QAA882" s="2"/>
      <c r="QAB882" s="2"/>
      <c r="QAC882" s="2"/>
      <c r="QAD882" s="2"/>
      <c r="QAE882" s="2"/>
      <c r="QAF882" s="2"/>
      <c r="QAG882" s="2"/>
      <c r="QAH882" s="2"/>
      <c r="QAI882" s="2"/>
      <c r="QAJ882" s="2"/>
      <c r="QAK882" s="2"/>
      <c r="QAL882" s="2"/>
      <c r="QAM882" s="2"/>
      <c r="QAN882" s="2"/>
      <c r="QAO882" s="2"/>
      <c r="QAP882" s="2"/>
      <c r="QAQ882" s="2"/>
      <c r="QAR882" s="2"/>
      <c r="QAS882" s="2"/>
      <c r="QAT882" s="2"/>
      <c r="QAU882" s="2"/>
      <c r="QAV882" s="2"/>
      <c r="QAW882" s="2"/>
      <c r="QAX882" s="2"/>
      <c r="QAY882" s="2"/>
      <c r="QAZ882" s="2"/>
      <c r="QBA882" s="2"/>
      <c r="QBB882" s="2"/>
      <c r="QBC882" s="2"/>
      <c r="QBD882" s="2"/>
      <c r="QBE882" s="2"/>
      <c r="QBF882" s="2"/>
      <c r="QBG882" s="2"/>
      <c r="QBH882" s="2"/>
      <c r="QBI882" s="2"/>
      <c r="QBJ882" s="2"/>
      <c r="QBK882" s="2"/>
      <c r="QBL882" s="2"/>
      <c r="QBM882" s="2"/>
      <c r="QBN882" s="2"/>
      <c r="QBO882" s="2"/>
      <c r="QBP882" s="2"/>
      <c r="QBQ882" s="2"/>
      <c r="QBR882" s="2"/>
      <c r="QBS882" s="2"/>
      <c r="QBT882" s="2"/>
      <c r="QBU882" s="2"/>
      <c r="QBV882" s="2"/>
      <c r="QBW882" s="2"/>
      <c r="QBX882" s="2"/>
      <c r="QBY882" s="2"/>
      <c r="QBZ882" s="2"/>
      <c r="QCA882" s="2"/>
      <c r="QCB882" s="2"/>
      <c r="QCC882" s="2"/>
      <c r="QCD882" s="2"/>
      <c r="QCE882" s="2"/>
      <c r="QCF882" s="2"/>
      <c r="QCG882" s="2"/>
      <c r="QCH882" s="2"/>
      <c r="QCI882" s="2"/>
      <c r="QCJ882" s="2"/>
      <c r="QCK882" s="2"/>
      <c r="QCL882" s="2"/>
      <c r="QCM882" s="2"/>
      <c r="QCN882" s="2"/>
      <c r="QCO882" s="2"/>
      <c r="QCP882" s="2"/>
      <c r="QCQ882" s="2"/>
      <c r="QCR882" s="2"/>
      <c r="QCS882" s="2"/>
      <c r="QCT882" s="2"/>
      <c r="QCU882" s="2"/>
      <c r="QCV882" s="2"/>
      <c r="QCW882" s="2"/>
      <c r="QCX882" s="2"/>
      <c r="QCY882" s="2"/>
      <c r="QCZ882" s="2"/>
      <c r="QDA882" s="2"/>
      <c r="QDB882" s="2"/>
      <c r="QDC882" s="2"/>
      <c r="QDD882" s="2"/>
      <c r="QDE882" s="2"/>
      <c r="QDF882" s="2"/>
      <c r="QDG882" s="2"/>
      <c r="QDH882" s="2"/>
      <c r="QDI882" s="2"/>
      <c r="QDJ882" s="2"/>
      <c r="QDK882" s="2"/>
      <c r="QDL882" s="2"/>
      <c r="QDM882" s="2"/>
      <c r="QDN882" s="2"/>
      <c r="QDO882" s="2"/>
      <c r="QDP882" s="2"/>
      <c r="QDQ882" s="2"/>
      <c r="QDR882" s="2"/>
      <c r="QDS882" s="2"/>
      <c r="QDT882" s="2"/>
      <c r="QDU882" s="2"/>
      <c r="QDV882" s="2"/>
      <c r="QDW882" s="2"/>
      <c r="QDX882" s="2"/>
      <c r="QDY882" s="2"/>
      <c r="QDZ882" s="2"/>
      <c r="QEA882" s="2"/>
      <c r="QEB882" s="2"/>
      <c r="QEC882" s="2"/>
      <c r="QED882" s="2"/>
      <c r="QEE882" s="2"/>
      <c r="QEF882" s="2"/>
      <c r="QEG882" s="2"/>
      <c r="QEH882" s="2"/>
      <c r="QEI882" s="2"/>
      <c r="QEJ882" s="2"/>
      <c r="QEK882" s="2"/>
      <c r="QEL882" s="2"/>
      <c r="QEM882" s="2"/>
      <c r="QEN882" s="2"/>
      <c r="QEO882" s="2"/>
      <c r="QEP882" s="2"/>
      <c r="QEQ882" s="2"/>
      <c r="QER882" s="2"/>
      <c r="QES882" s="2"/>
      <c r="QET882" s="2"/>
      <c r="QEU882" s="2"/>
      <c r="QEV882" s="2"/>
      <c r="QEW882" s="2"/>
      <c r="QEX882" s="2"/>
      <c r="QEY882" s="2"/>
      <c r="QEZ882" s="2"/>
      <c r="QFA882" s="2"/>
      <c r="QFB882" s="2"/>
      <c r="QFC882" s="2"/>
      <c r="QFD882" s="2"/>
      <c r="QFE882" s="2"/>
      <c r="QFF882" s="2"/>
      <c r="QFG882" s="2"/>
      <c r="QFH882" s="2"/>
      <c r="QFI882" s="2"/>
      <c r="QFJ882" s="2"/>
      <c r="QFK882" s="2"/>
      <c r="QFL882" s="2"/>
      <c r="QFM882" s="2"/>
      <c r="QFN882" s="2"/>
      <c r="QFO882" s="2"/>
      <c r="QFP882" s="2"/>
      <c r="QFQ882" s="2"/>
      <c r="QFR882" s="2"/>
      <c r="QFS882" s="2"/>
      <c r="QFT882" s="2"/>
      <c r="QFU882" s="2"/>
      <c r="QFV882" s="2"/>
      <c r="QFW882" s="2"/>
      <c r="QFX882" s="2"/>
      <c r="QFY882" s="2"/>
      <c r="QFZ882" s="2"/>
      <c r="QGA882" s="2"/>
      <c r="QGB882" s="2"/>
      <c r="QGC882" s="2"/>
      <c r="QGD882" s="2"/>
      <c r="QGE882" s="2"/>
      <c r="QGF882" s="2"/>
      <c r="QGG882" s="2"/>
      <c r="QGH882" s="2"/>
      <c r="QGI882" s="2"/>
      <c r="QGJ882" s="2"/>
      <c r="QGK882" s="2"/>
      <c r="QGL882" s="2"/>
      <c r="QGM882" s="2"/>
      <c r="QGN882" s="2"/>
      <c r="QGO882" s="2"/>
      <c r="QGP882" s="2"/>
      <c r="QGQ882" s="2"/>
      <c r="QGR882" s="2"/>
      <c r="QGS882" s="2"/>
      <c r="QGT882" s="2"/>
      <c r="QGU882" s="2"/>
      <c r="QGV882" s="2"/>
      <c r="QGW882" s="2"/>
      <c r="QGX882" s="2"/>
      <c r="QGY882" s="2"/>
      <c r="QGZ882" s="2"/>
      <c r="QHA882" s="2"/>
      <c r="QHB882" s="2"/>
      <c r="QHC882" s="2"/>
      <c r="QHD882" s="2"/>
      <c r="QHE882" s="2"/>
      <c r="QHF882" s="2"/>
      <c r="QHG882" s="2"/>
      <c r="QHH882" s="2"/>
      <c r="QHI882" s="2"/>
      <c r="QHJ882" s="2"/>
      <c r="QHK882" s="2"/>
      <c r="QHL882" s="2"/>
      <c r="QHM882" s="2"/>
      <c r="QHN882" s="2"/>
      <c r="QHO882" s="2"/>
      <c r="QHP882" s="2"/>
      <c r="QHQ882" s="2"/>
      <c r="QHR882" s="2"/>
      <c r="QHS882" s="2"/>
      <c r="QHT882" s="2"/>
      <c r="QHU882" s="2"/>
      <c r="QHV882" s="2"/>
      <c r="QHW882" s="2"/>
      <c r="QHX882" s="2"/>
      <c r="QHY882" s="2"/>
      <c r="QHZ882" s="2"/>
      <c r="QIA882" s="2"/>
      <c r="QIB882" s="2"/>
      <c r="QIC882" s="2"/>
      <c r="QID882" s="2"/>
      <c r="QIE882" s="2"/>
      <c r="QIF882" s="2"/>
      <c r="QIG882" s="2"/>
      <c r="QIH882" s="2"/>
      <c r="QII882" s="2"/>
      <c r="QIJ882" s="2"/>
      <c r="QIK882" s="2"/>
      <c r="QIL882" s="2"/>
      <c r="QIM882" s="2"/>
      <c r="QIN882" s="2"/>
      <c r="QIO882" s="2"/>
      <c r="QIP882" s="2"/>
      <c r="QIQ882" s="2"/>
      <c r="QIR882" s="2"/>
      <c r="QIS882" s="2"/>
      <c r="QIT882" s="2"/>
      <c r="QIU882" s="2"/>
      <c r="QIV882" s="2"/>
      <c r="QIW882" s="2"/>
      <c r="QIX882" s="2"/>
      <c r="QIY882" s="2"/>
      <c r="QIZ882" s="2"/>
      <c r="QJA882" s="2"/>
      <c r="QJB882" s="2"/>
      <c r="QJC882" s="2"/>
      <c r="QJD882" s="2"/>
      <c r="QJE882" s="2"/>
      <c r="QJF882" s="2"/>
      <c r="QJG882" s="2"/>
      <c r="QJH882" s="2"/>
      <c r="QJI882" s="2"/>
      <c r="QJJ882" s="2"/>
      <c r="QJK882" s="2"/>
      <c r="QJL882" s="2"/>
      <c r="QJM882" s="2"/>
      <c r="QJN882" s="2"/>
      <c r="QJO882" s="2"/>
      <c r="QJP882" s="2"/>
      <c r="QJQ882" s="2"/>
      <c r="QJR882" s="2"/>
      <c r="QJS882" s="2"/>
      <c r="QJT882" s="2"/>
      <c r="QJU882" s="2"/>
      <c r="QJV882" s="2"/>
      <c r="QJW882" s="2"/>
      <c r="QJX882" s="2"/>
      <c r="QJY882" s="2"/>
      <c r="QJZ882" s="2"/>
      <c r="QKA882" s="2"/>
      <c r="QKB882" s="2"/>
      <c r="QKC882" s="2"/>
      <c r="QKD882" s="2"/>
      <c r="QKE882" s="2"/>
      <c r="QKF882" s="2"/>
      <c r="QKG882" s="2"/>
      <c r="QKH882" s="2"/>
      <c r="QKI882" s="2"/>
      <c r="QKJ882" s="2"/>
      <c r="QKK882" s="2"/>
      <c r="QKL882" s="2"/>
      <c r="QKM882" s="2"/>
      <c r="QKN882" s="2"/>
      <c r="QKO882" s="2"/>
      <c r="QKP882" s="2"/>
      <c r="QKQ882" s="2"/>
      <c r="QKR882" s="2"/>
      <c r="QKS882" s="2"/>
      <c r="QKT882" s="2"/>
      <c r="QKU882" s="2"/>
      <c r="QKV882" s="2"/>
      <c r="QKW882" s="2"/>
      <c r="QKX882" s="2"/>
      <c r="QKY882" s="2"/>
      <c r="QKZ882" s="2"/>
      <c r="QLA882" s="2"/>
      <c r="QLB882" s="2"/>
      <c r="QLC882" s="2"/>
      <c r="QLD882" s="2"/>
      <c r="QLE882" s="2"/>
      <c r="QLF882" s="2"/>
      <c r="QLG882" s="2"/>
      <c r="QLH882" s="2"/>
      <c r="QLI882" s="2"/>
      <c r="QLJ882" s="2"/>
      <c r="QLK882" s="2"/>
      <c r="QLL882" s="2"/>
      <c r="QLM882" s="2"/>
      <c r="QLN882" s="2"/>
      <c r="QLO882" s="2"/>
      <c r="QLP882" s="2"/>
      <c r="QLQ882" s="2"/>
      <c r="QLR882" s="2"/>
      <c r="QLS882" s="2"/>
      <c r="QLT882" s="2"/>
      <c r="QLU882" s="2"/>
      <c r="QLV882" s="2"/>
      <c r="QLW882" s="2"/>
      <c r="QLX882" s="2"/>
      <c r="QLY882" s="2"/>
      <c r="QLZ882" s="2"/>
      <c r="QMA882" s="2"/>
      <c r="QMB882" s="2"/>
      <c r="QMC882" s="2"/>
      <c r="QMD882" s="2"/>
      <c r="QME882" s="2"/>
      <c r="QMF882" s="2"/>
      <c r="QMG882" s="2"/>
      <c r="QMH882" s="2"/>
      <c r="QMI882" s="2"/>
      <c r="QMJ882" s="2"/>
      <c r="QMK882" s="2"/>
      <c r="QML882" s="2"/>
      <c r="QMM882" s="2"/>
      <c r="QMN882" s="2"/>
      <c r="QMO882" s="2"/>
      <c r="QMP882" s="2"/>
      <c r="QMQ882" s="2"/>
      <c r="QMR882" s="2"/>
      <c r="QMS882" s="2"/>
      <c r="QMT882" s="2"/>
      <c r="QMU882" s="2"/>
      <c r="QMV882" s="2"/>
      <c r="QMW882" s="2"/>
      <c r="QMX882" s="2"/>
      <c r="QMY882" s="2"/>
      <c r="QMZ882" s="2"/>
      <c r="QNA882" s="2"/>
      <c r="QNB882" s="2"/>
      <c r="QNC882" s="2"/>
      <c r="QND882" s="2"/>
      <c r="QNE882" s="2"/>
      <c r="QNF882" s="2"/>
      <c r="QNG882" s="2"/>
      <c r="QNH882" s="2"/>
      <c r="QNI882" s="2"/>
      <c r="QNJ882" s="2"/>
      <c r="QNK882" s="2"/>
      <c r="QNL882" s="2"/>
      <c r="QNM882" s="2"/>
      <c r="QNN882" s="2"/>
      <c r="QNO882" s="2"/>
      <c r="QNP882" s="2"/>
      <c r="QNQ882" s="2"/>
      <c r="QNR882" s="2"/>
      <c r="QNS882" s="2"/>
      <c r="QNT882" s="2"/>
      <c r="QNU882" s="2"/>
      <c r="QNV882" s="2"/>
      <c r="QNW882" s="2"/>
      <c r="QNX882" s="2"/>
      <c r="QNY882" s="2"/>
      <c r="QNZ882" s="2"/>
      <c r="QOA882" s="2"/>
      <c r="QOB882" s="2"/>
      <c r="QOC882" s="2"/>
      <c r="QOD882" s="2"/>
      <c r="QOE882" s="2"/>
      <c r="QOF882" s="2"/>
      <c r="QOG882" s="2"/>
      <c r="QOH882" s="2"/>
      <c r="QOI882" s="2"/>
      <c r="QOJ882" s="2"/>
      <c r="QOK882" s="2"/>
      <c r="QOL882" s="2"/>
      <c r="QOM882" s="2"/>
      <c r="QON882" s="2"/>
      <c r="QOO882" s="2"/>
      <c r="QOP882" s="2"/>
      <c r="QOQ882" s="2"/>
      <c r="QOR882" s="2"/>
      <c r="QOS882" s="2"/>
      <c r="QOT882" s="2"/>
      <c r="QOU882" s="2"/>
      <c r="QOV882" s="2"/>
      <c r="QOW882" s="2"/>
      <c r="QOX882" s="2"/>
      <c r="QOY882" s="2"/>
      <c r="QOZ882" s="2"/>
      <c r="QPA882" s="2"/>
      <c r="QPB882" s="2"/>
      <c r="QPC882" s="2"/>
      <c r="QPD882" s="2"/>
      <c r="QPE882" s="2"/>
      <c r="QPF882" s="2"/>
      <c r="QPG882" s="2"/>
      <c r="QPH882" s="2"/>
      <c r="QPI882" s="2"/>
      <c r="QPJ882" s="2"/>
      <c r="QPK882" s="2"/>
      <c r="QPL882" s="2"/>
      <c r="QPM882" s="2"/>
      <c r="QPN882" s="2"/>
      <c r="QPO882" s="2"/>
      <c r="QPP882" s="2"/>
      <c r="QPQ882" s="2"/>
      <c r="QPR882" s="2"/>
      <c r="QPS882" s="2"/>
      <c r="QPT882" s="2"/>
      <c r="QPU882" s="2"/>
      <c r="QPV882" s="2"/>
      <c r="QPW882" s="2"/>
      <c r="QPX882" s="2"/>
      <c r="QPY882" s="2"/>
      <c r="QPZ882" s="2"/>
      <c r="QQA882" s="2"/>
      <c r="QQB882" s="2"/>
      <c r="QQC882" s="2"/>
      <c r="QQD882" s="2"/>
      <c r="QQE882" s="2"/>
      <c r="QQF882" s="2"/>
      <c r="QQG882" s="2"/>
      <c r="QQH882" s="2"/>
      <c r="QQI882" s="2"/>
      <c r="QQJ882" s="2"/>
      <c r="QQK882" s="2"/>
      <c r="QQL882" s="2"/>
      <c r="QQM882" s="2"/>
      <c r="QQN882" s="2"/>
      <c r="QQO882" s="2"/>
      <c r="QQP882" s="2"/>
      <c r="QQQ882" s="2"/>
      <c r="QQR882" s="2"/>
      <c r="QQS882" s="2"/>
      <c r="QQT882" s="2"/>
      <c r="QQU882" s="2"/>
      <c r="QQV882" s="2"/>
      <c r="QQW882" s="2"/>
      <c r="QQX882" s="2"/>
      <c r="QQY882" s="2"/>
      <c r="QQZ882" s="2"/>
      <c r="QRA882" s="2"/>
      <c r="QRB882" s="2"/>
      <c r="QRC882" s="2"/>
      <c r="QRD882" s="2"/>
      <c r="QRE882" s="2"/>
      <c r="QRF882" s="2"/>
      <c r="QRG882" s="2"/>
      <c r="QRH882" s="2"/>
      <c r="QRI882" s="2"/>
      <c r="QRJ882" s="2"/>
      <c r="QRK882" s="2"/>
      <c r="QRL882" s="2"/>
      <c r="QRM882" s="2"/>
      <c r="QRN882" s="2"/>
      <c r="QRO882" s="2"/>
      <c r="QRP882" s="2"/>
      <c r="QRQ882" s="2"/>
      <c r="QRR882" s="2"/>
      <c r="QRS882" s="2"/>
      <c r="QRT882" s="2"/>
      <c r="QRU882" s="2"/>
      <c r="QRV882" s="2"/>
      <c r="QRW882" s="2"/>
      <c r="QRX882" s="2"/>
      <c r="QRY882" s="2"/>
      <c r="QRZ882" s="2"/>
      <c r="QSA882" s="2"/>
      <c r="QSB882" s="2"/>
      <c r="QSC882" s="2"/>
      <c r="QSD882" s="2"/>
      <c r="QSE882" s="2"/>
      <c r="QSF882" s="2"/>
      <c r="QSG882" s="2"/>
      <c r="QSH882" s="2"/>
      <c r="QSI882" s="2"/>
      <c r="QSJ882" s="2"/>
      <c r="QSK882" s="2"/>
      <c r="QSL882" s="2"/>
      <c r="QSM882" s="2"/>
      <c r="QSN882" s="2"/>
      <c r="QSO882" s="2"/>
      <c r="QSP882" s="2"/>
      <c r="QSQ882" s="2"/>
      <c r="QSR882" s="2"/>
      <c r="QSS882" s="2"/>
      <c r="QST882" s="2"/>
      <c r="QSU882" s="2"/>
      <c r="QSV882" s="2"/>
      <c r="QSW882" s="2"/>
      <c r="QSX882" s="2"/>
      <c r="QSY882" s="2"/>
      <c r="QSZ882" s="2"/>
      <c r="QTA882" s="2"/>
      <c r="QTB882" s="2"/>
      <c r="QTC882" s="2"/>
      <c r="QTD882" s="2"/>
      <c r="QTE882" s="2"/>
      <c r="QTF882" s="2"/>
      <c r="QTG882" s="2"/>
      <c r="QTH882" s="2"/>
      <c r="QTI882" s="2"/>
      <c r="QTJ882" s="2"/>
      <c r="QTK882" s="2"/>
      <c r="QTL882" s="2"/>
      <c r="QTM882" s="2"/>
      <c r="QTN882" s="2"/>
      <c r="QTO882" s="2"/>
      <c r="QTP882" s="2"/>
      <c r="QTQ882" s="2"/>
      <c r="QTR882" s="2"/>
      <c r="QTS882" s="2"/>
      <c r="QTT882" s="2"/>
      <c r="QTU882" s="2"/>
      <c r="QTV882" s="2"/>
      <c r="QTW882" s="2"/>
      <c r="QTX882" s="2"/>
      <c r="QTY882" s="2"/>
      <c r="QTZ882" s="2"/>
      <c r="QUA882" s="2"/>
      <c r="QUB882" s="2"/>
      <c r="QUC882" s="2"/>
      <c r="QUD882" s="2"/>
      <c r="QUE882" s="2"/>
      <c r="QUF882" s="2"/>
      <c r="QUG882" s="2"/>
      <c r="QUH882" s="2"/>
      <c r="QUI882" s="2"/>
      <c r="QUJ882" s="2"/>
      <c r="QUK882" s="2"/>
      <c r="QUL882" s="2"/>
      <c r="QUM882" s="2"/>
      <c r="QUN882" s="2"/>
      <c r="QUO882" s="2"/>
      <c r="QUP882" s="2"/>
      <c r="QUQ882" s="2"/>
      <c r="QUR882" s="2"/>
      <c r="QUS882" s="2"/>
      <c r="QUT882" s="2"/>
      <c r="QUU882" s="2"/>
      <c r="QUV882" s="2"/>
      <c r="QUW882" s="2"/>
      <c r="QUX882" s="2"/>
      <c r="QUY882" s="2"/>
      <c r="QUZ882" s="2"/>
      <c r="QVA882" s="2"/>
      <c r="QVB882" s="2"/>
      <c r="QVC882" s="2"/>
      <c r="QVD882" s="2"/>
      <c r="QVE882" s="2"/>
      <c r="QVF882" s="2"/>
      <c r="QVG882" s="2"/>
      <c r="QVH882" s="2"/>
      <c r="QVI882" s="2"/>
      <c r="QVJ882" s="2"/>
      <c r="QVK882" s="2"/>
      <c r="QVL882" s="2"/>
      <c r="QVM882" s="2"/>
      <c r="QVN882" s="2"/>
      <c r="QVO882" s="2"/>
      <c r="QVP882" s="2"/>
      <c r="QVQ882" s="2"/>
      <c r="QVR882" s="2"/>
      <c r="QVS882" s="2"/>
      <c r="QVT882" s="2"/>
      <c r="QVU882" s="2"/>
      <c r="QVV882" s="2"/>
      <c r="QVW882" s="2"/>
      <c r="QVX882" s="2"/>
      <c r="QVY882" s="2"/>
      <c r="QVZ882" s="2"/>
      <c r="QWA882" s="2"/>
      <c r="QWB882" s="2"/>
      <c r="QWC882" s="2"/>
      <c r="QWD882" s="2"/>
      <c r="QWE882" s="2"/>
      <c r="QWF882" s="2"/>
      <c r="QWG882" s="2"/>
      <c r="QWH882" s="2"/>
      <c r="QWI882" s="2"/>
      <c r="QWJ882" s="2"/>
      <c r="QWK882" s="2"/>
      <c r="QWL882" s="2"/>
      <c r="QWM882" s="2"/>
      <c r="QWN882" s="2"/>
      <c r="QWO882" s="2"/>
      <c r="QWP882" s="2"/>
      <c r="QWQ882" s="2"/>
      <c r="QWR882" s="2"/>
      <c r="QWS882" s="2"/>
      <c r="QWT882" s="2"/>
      <c r="QWU882" s="2"/>
      <c r="QWV882" s="2"/>
      <c r="QWW882" s="2"/>
      <c r="QWX882" s="2"/>
      <c r="QWY882" s="2"/>
      <c r="QWZ882" s="2"/>
      <c r="QXA882" s="2"/>
      <c r="QXB882" s="2"/>
      <c r="QXC882" s="2"/>
      <c r="QXD882" s="2"/>
      <c r="QXE882" s="2"/>
      <c r="QXF882" s="2"/>
      <c r="QXG882" s="2"/>
      <c r="QXH882" s="2"/>
      <c r="QXI882" s="2"/>
      <c r="QXJ882" s="2"/>
      <c r="QXK882" s="2"/>
      <c r="QXL882" s="2"/>
      <c r="QXM882" s="2"/>
      <c r="QXN882" s="2"/>
      <c r="QXO882" s="2"/>
      <c r="QXP882" s="2"/>
      <c r="QXQ882" s="2"/>
      <c r="QXR882" s="2"/>
      <c r="QXS882" s="2"/>
      <c r="QXT882" s="2"/>
      <c r="QXU882" s="2"/>
      <c r="QXV882" s="2"/>
      <c r="QXW882" s="2"/>
      <c r="QXX882" s="2"/>
      <c r="QXY882" s="2"/>
      <c r="QXZ882" s="2"/>
      <c r="QYA882" s="2"/>
      <c r="QYB882" s="2"/>
      <c r="QYC882" s="2"/>
      <c r="QYD882" s="2"/>
      <c r="QYE882" s="2"/>
      <c r="QYF882" s="2"/>
      <c r="QYG882" s="2"/>
      <c r="QYH882" s="2"/>
      <c r="QYI882" s="2"/>
      <c r="QYJ882" s="2"/>
      <c r="QYK882" s="2"/>
      <c r="QYL882" s="2"/>
      <c r="QYM882" s="2"/>
      <c r="QYN882" s="2"/>
      <c r="QYO882" s="2"/>
      <c r="QYP882" s="2"/>
      <c r="QYQ882" s="2"/>
      <c r="QYR882" s="2"/>
      <c r="QYS882" s="2"/>
      <c r="QYT882" s="2"/>
      <c r="QYU882" s="2"/>
      <c r="QYV882" s="2"/>
      <c r="QYW882" s="2"/>
      <c r="QYX882" s="2"/>
      <c r="QYY882" s="2"/>
      <c r="QYZ882" s="2"/>
      <c r="QZA882" s="2"/>
      <c r="QZB882" s="2"/>
      <c r="QZC882" s="2"/>
      <c r="QZD882" s="2"/>
      <c r="QZE882" s="2"/>
      <c r="QZF882" s="2"/>
      <c r="QZG882" s="2"/>
      <c r="QZH882" s="2"/>
      <c r="QZI882" s="2"/>
      <c r="QZJ882" s="2"/>
      <c r="QZK882" s="2"/>
      <c r="QZL882" s="2"/>
      <c r="QZM882" s="2"/>
      <c r="QZN882" s="2"/>
      <c r="QZO882" s="2"/>
      <c r="QZP882" s="2"/>
      <c r="QZQ882" s="2"/>
      <c r="QZR882" s="2"/>
      <c r="QZS882" s="2"/>
      <c r="QZT882" s="2"/>
      <c r="QZU882" s="2"/>
      <c r="QZV882" s="2"/>
      <c r="QZW882" s="2"/>
      <c r="QZX882" s="2"/>
      <c r="QZY882" s="2"/>
      <c r="QZZ882" s="2"/>
      <c r="RAA882" s="2"/>
      <c r="RAB882" s="2"/>
      <c r="RAC882" s="2"/>
      <c r="RAD882" s="2"/>
      <c r="RAE882" s="2"/>
      <c r="RAF882" s="2"/>
      <c r="RAG882" s="2"/>
      <c r="RAH882" s="2"/>
      <c r="RAI882" s="2"/>
      <c r="RAJ882" s="2"/>
      <c r="RAK882" s="2"/>
      <c r="RAL882" s="2"/>
      <c r="RAM882" s="2"/>
      <c r="RAN882" s="2"/>
      <c r="RAO882" s="2"/>
      <c r="RAP882" s="2"/>
      <c r="RAQ882" s="2"/>
      <c r="RAR882" s="2"/>
      <c r="RAS882" s="2"/>
      <c r="RAT882" s="2"/>
      <c r="RAU882" s="2"/>
      <c r="RAV882" s="2"/>
      <c r="RAW882" s="2"/>
      <c r="RAX882" s="2"/>
      <c r="RAY882" s="2"/>
      <c r="RAZ882" s="2"/>
      <c r="RBA882" s="2"/>
      <c r="RBB882" s="2"/>
      <c r="RBC882" s="2"/>
      <c r="RBD882" s="2"/>
      <c r="RBE882" s="2"/>
      <c r="RBF882" s="2"/>
      <c r="RBG882" s="2"/>
      <c r="RBH882" s="2"/>
      <c r="RBI882" s="2"/>
      <c r="RBJ882" s="2"/>
      <c r="RBK882" s="2"/>
      <c r="RBL882" s="2"/>
      <c r="RBM882" s="2"/>
      <c r="RBN882" s="2"/>
      <c r="RBO882" s="2"/>
      <c r="RBP882" s="2"/>
      <c r="RBQ882" s="2"/>
      <c r="RBR882" s="2"/>
      <c r="RBS882" s="2"/>
      <c r="RBT882" s="2"/>
      <c r="RBU882" s="2"/>
      <c r="RBV882" s="2"/>
      <c r="RBW882" s="2"/>
      <c r="RBX882" s="2"/>
      <c r="RBY882" s="2"/>
      <c r="RBZ882" s="2"/>
      <c r="RCA882" s="2"/>
      <c r="RCB882" s="2"/>
      <c r="RCC882" s="2"/>
      <c r="RCD882" s="2"/>
      <c r="RCE882" s="2"/>
      <c r="RCF882" s="2"/>
      <c r="RCG882" s="2"/>
      <c r="RCH882" s="2"/>
      <c r="RCI882" s="2"/>
      <c r="RCJ882" s="2"/>
      <c r="RCK882" s="2"/>
      <c r="RCL882" s="2"/>
      <c r="RCM882" s="2"/>
      <c r="RCN882" s="2"/>
      <c r="RCO882" s="2"/>
      <c r="RCP882" s="2"/>
      <c r="RCQ882" s="2"/>
      <c r="RCR882" s="2"/>
      <c r="RCS882" s="2"/>
      <c r="RCT882" s="2"/>
      <c r="RCU882" s="2"/>
      <c r="RCV882" s="2"/>
      <c r="RCW882" s="2"/>
      <c r="RCX882" s="2"/>
      <c r="RCY882" s="2"/>
      <c r="RCZ882" s="2"/>
      <c r="RDA882" s="2"/>
      <c r="RDB882" s="2"/>
      <c r="RDC882" s="2"/>
      <c r="RDD882" s="2"/>
      <c r="RDE882" s="2"/>
      <c r="RDF882" s="2"/>
      <c r="RDG882" s="2"/>
      <c r="RDH882" s="2"/>
      <c r="RDI882" s="2"/>
      <c r="RDJ882" s="2"/>
      <c r="RDK882" s="2"/>
      <c r="RDL882" s="2"/>
      <c r="RDM882" s="2"/>
      <c r="RDN882" s="2"/>
      <c r="RDO882" s="2"/>
      <c r="RDP882" s="2"/>
      <c r="RDQ882" s="2"/>
      <c r="RDR882" s="2"/>
      <c r="RDS882" s="2"/>
      <c r="RDT882" s="2"/>
      <c r="RDU882" s="2"/>
      <c r="RDV882" s="2"/>
      <c r="RDW882" s="2"/>
      <c r="RDX882" s="2"/>
      <c r="RDY882" s="2"/>
      <c r="RDZ882" s="2"/>
      <c r="REA882" s="2"/>
      <c r="REB882" s="2"/>
      <c r="REC882" s="2"/>
      <c r="RED882" s="2"/>
      <c r="REE882" s="2"/>
      <c r="REF882" s="2"/>
      <c r="REG882" s="2"/>
      <c r="REH882" s="2"/>
      <c r="REI882" s="2"/>
      <c r="REJ882" s="2"/>
      <c r="REK882" s="2"/>
      <c r="REL882" s="2"/>
      <c r="REM882" s="2"/>
      <c r="REN882" s="2"/>
      <c r="REO882" s="2"/>
      <c r="REP882" s="2"/>
      <c r="REQ882" s="2"/>
      <c r="RER882" s="2"/>
      <c r="RES882" s="2"/>
      <c r="RET882" s="2"/>
      <c r="REU882" s="2"/>
      <c r="REV882" s="2"/>
      <c r="REW882" s="2"/>
      <c r="REX882" s="2"/>
      <c r="REY882" s="2"/>
      <c r="REZ882" s="2"/>
      <c r="RFA882" s="2"/>
      <c r="RFB882" s="2"/>
      <c r="RFC882" s="2"/>
      <c r="RFD882" s="2"/>
      <c r="RFE882" s="2"/>
      <c r="RFF882" s="2"/>
      <c r="RFG882" s="2"/>
      <c r="RFH882" s="2"/>
      <c r="RFI882" s="2"/>
      <c r="RFJ882" s="2"/>
      <c r="RFK882" s="2"/>
      <c r="RFL882" s="2"/>
      <c r="RFM882" s="2"/>
      <c r="RFN882" s="2"/>
      <c r="RFO882" s="2"/>
      <c r="RFP882" s="2"/>
      <c r="RFQ882" s="2"/>
      <c r="RFR882" s="2"/>
      <c r="RFS882" s="2"/>
      <c r="RFT882" s="2"/>
      <c r="RFU882" s="2"/>
      <c r="RFV882" s="2"/>
      <c r="RFW882" s="2"/>
      <c r="RFX882" s="2"/>
      <c r="RFY882" s="2"/>
      <c r="RFZ882" s="2"/>
      <c r="RGA882" s="2"/>
      <c r="RGB882" s="2"/>
      <c r="RGC882" s="2"/>
      <c r="RGD882" s="2"/>
      <c r="RGE882" s="2"/>
      <c r="RGF882" s="2"/>
      <c r="RGG882" s="2"/>
      <c r="RGH882" s="2"/>
      <c r="RGI882" s="2"/>
      <c r="RGJ882" s="2"/>
      <c r="RGK882" s="2"/>
      <c r="RGL882" s="2"/>
      <c r="RGM882" s="2"/>
      <c r="RGN882" s="2"/>
      <c r="RGO882" s="2"/>
      <c r="RGP882" s="2"/>
      <c r="RGQ882" s="2"/>
      <c r="RGR882" s="2"/>
      <c r="RGS882" s="2"/>
      <c r="RGT882" s="2"/>
      <c r="RGU882" s="2"/>
      <c r="RGV882" s="2"/>
      <c r="RGW882" s="2"/>
      <c r="RGX882" s="2"/>
      <c r="RGY882" s="2"/>
      <c r="RGZ882" s="2"/>
      <c r="RHA882" s="2"/>
      <c r="RHB882" s="2"/>
      <c r="RHC882" s="2"/>
      <c r="RHD882" s="2"/>
      <c r="RHE882" s="2"/>
      <c r="RHF882" s="2"/>
      <c r="RHG882" s="2"/>
      <c r="RHH882" s="2"/>
      <c r="RHI882" s="2"/>
      <c r="RHJ882" s="2"/>
      <c r="RHK882" s="2"/>
      <c r="RHL882" s="2"/>
      <c r="RHM882" s="2"/>
      <c r="RHN882" s="2"/>
      <c r="RHO882" s="2"/>
      <c r="RHP882" s="2"/>
      <c r="RHQ882" s="2"/>
      <c r="RHR882" s="2"/>
      <c r="RHS882" s="2"/>
      <c r="RHT882" s="2"/>
      <c r="RHU882" s="2"/>
      <c r="RHV882" s="2"/>
      <c r="RHW882" s="2"/>
      <c r="RHX882" s="2"/>
      <c r="RHY882" s="2"/>
      <c r="RHZ882" s="2"/>
      <c r="RIA882" s="2"/>
      <c r="RIB882" s="2"/>
      <c r="RIC882" s="2"/>
      <c r="RID882" s="2"/>
      <c r="RIE882" s="2"/>
      <c r="RIF882" s="2"/>
      <c r="RIG882" s="2"/>
      <c r="RIH882" s="2"/>
      <c r="RII882" s="2"/>
      <c r="RIJ882" s="2"/>
      <c r="RIK882" s="2"/>
      <c r="RIL882" s="2"/>
      <c r="RIM882" s="2"/>
      <c r="RIN882" s="2"/>
      <c r="RIO882" s="2"/>
      <c r="RIP882" s="2"/>
      <c r="RIQ882" s="2"/>
      <c r="RIR882" s="2"/>
      <c r="RIS882" s="2"/>
      <c r="RIT882" s="2"/>
      <c r="RIU882" s="2"/>
      <c r="RIV882" s="2"/>
      <c r="RIW882" s="2"/>
      <c r="RIX882" s="2"/>
      <c r="RIY882" s="2"/>
      <c r="RIZ882" s="2"/>
      <c r="RJA882" s="2"/>
      <c r="RJB882" s="2"/>
      <c r="RJC882" s="2"/>
      <c r="RJD882" s="2"/>
      <c r="RJE882" s="2"/>
      <c r="RJF882" s="2"/>
      <c r="RJG882" s="2"/>
      <c r="RJH882" s="2"/>
      <c r="RJI882" s="2"/>
      <c r="RJJ882" s="2"/>
      <c r="RJK882" s="2"/>
      <c r="RJL882" s="2"/>
      <c r="RJM882" s="2"/>
      <c r="RJN882" s="2"/>
      <c r="RJO882" s="2"/>
      <c r="RJP882" s="2"/>
      <c r="RJQ882" s="2"/>
      <c r="RJR882" s="2"/>
      <c r="RJS882" s="2"/>
      <c r="RJT882" s="2"/>
      <c r="RJU882" s="2"/>
      <c r="RJV882" s="2"/>
      <c r="RJW882" s="2"/>
      <c r="RJX882" s="2"/>
      <c r="RJY882" s="2"/>
      <c r="RJZ882" s="2"/>
      <c r="RKA882" s="2"/>
      <c r="RKB882" s="2"/>
      <c r="RKC882" s="2"/>
      <c r="RKD882" s="2"/>
      <c r="RKE882" s="2"/>
      <c r="RKF882" s="2"/>
      <c r="RKG882" s="2"/>
      <c r="RKH882" s="2"/>
      <c r="RKI882" s="2"/>
      <c r="RKJ882" s="2"/>
      <c r="RKK882" s="2"/>
      <c r="RKL882" s="2"/>
      <c r="RKM882" s="2"/>
      <c r="RKN882" s="2"/>
      <c r="RKO882" s="2"/>
      <c r="RKP882" s="2"/>
      <c r="RKQ882" s="2"/>
      <c r="RKR882" s="2"/>
      <c r="RKS882" s="2"/>
      <c r="RKT882" s="2"/>
      <c r="RKU882" s="2"/>
      <c r="RKV882" s="2"/>
      <c r="RKW882" s="2"/>
      <c r="RKX882" s="2"/>
      <c r="RKY882" s="2"/>
      <c r="RKZ882" s="2"/>
      <c r="RLA882" s="2"/>
      <c r="RLB882" s="2"/>
      <c r="RLC882" s="2"/>
      <c r="RLD882" s="2"/>
      <c r="RLE882" s="2"/>
      <c r="RLF882" s="2"/>
      <c r="RLG882" s="2"/>
      <c r="RLH882" s="2"/>
      <c r="RLI882" s="2"/>
      <c r="RLJ882" s="2"/>
      <c r="RLK882" s="2"/>
      <c r="RLL882" s="2"/>
      <c r="RLM882" s="2"/>
      <c r="RLN882" s="2"/>
      <c r="RLO882" s="2"/>
      <c r="RLP882" s="2"/>
      <c r="RLQ882" s="2"/>
      <c r="RLR882" s="2"/>
      <c r="RLS882" s="2"/>
      <c r="RLT882" s="2"/>
      <c r="RLU882" s="2"/>
      <c r="RLV882" s="2"/>
      <c r="RLW882" s="2"/>
      <c r="RLX882" s="2"/>
      <c r="RLY882" s="2"/>
      <c r="RLZ882" s="2"/>
      <c r="RMA882" s="2"/>
      <c r="RMB882" s="2"/>
      <c r="RMC882" s="2"/>
      <c r="RMD882" s="2"/>
      <c r="RME882" s="2"/>
      <c r="RMF882" s="2"/>
      <c r="RMG882" s="2"/>
      <c r="RMH882" s="2"/>
      <c r="RMI882" s="2"/>
      <c r="RMJ882" s="2"/>
      <c r="RMK882" s="2"/>
      <c r="RML882" s="2"/>
      <c r="RMM882" s="2"/>
      <c r="RMN882" s="2"/>
      <c r="RMO882" s="2"/>
      <c r="RMP882" s="2"/>
      <c r="RMQ882" s="2"/>
      <c r="RMR882" s="2"/>
      <c r="RMS882" s="2"/>
      <c r="RMT882" s="2"/>
      <c r="RMU882" s="2"/>
      <c r="RMV882" s="2"/>
      <c r="RMW882" s="2"/>
      <c r="RMX882" s="2"/>
      <c r="RMY882" s="2"/>
      <c r="RMZ882" s="2"/>
      <c r="RNA882" s="2"/>
      <c r="RNB882" s="2"/>
      <c r="RNC882" s="2"/>
      <c r="RND882" s="2"/>
      <c r="RNE882" s="2"/>
      <c r="RNF882" s="2"/>
      <c r="RNG882" s="2"/>
      <c r="RNH882" s="2"/>
      <c r="RNI882" s="2"/>
      <c r="RNJ882" s="2"/>
      <c r="RNK882" s="2"/>
      <c r="RNL882" s="2"/>
      <c r="RNM882" s="2"/>
      <c r="RNN882" s="2"/>
      <c r="RNO882" s="2"/>
      <c r="RNP882" s="2"/>
      <c r="RNQ882" s="2"/>
      <c r="RNR882" s="2"/>
      <c r="RNS882" s="2"/>
      <c r="RNT882" s="2"/>
      <c r="RNU882" s="2"/>
      <c r="RNV882" s="2"/>
      <c r="RNW882" s="2"/>
      <c r="RNX882" s="2"/>
      <c r="RNY882" s="2"/>
      <c r="RNZ882" s="2"/>
      <c r="ROA882" s="2"/>
      <c r="ROB882" s="2"/>
      <c r="ROC882" s="2"/>
      <c r="ROD882" s="2"/>
      <c r="ROE882" s="2"/>
      <c r="ROF882" s="2"/>
      <c r="ROG882" s="2"/>
      <c r="ROH882" s="2"/>
      <c r="ROI882" s="2"/>
      <c r="ROJ882" s="2"/>
      <c r="ROK882" s="2"/>
      <c r="ROL882" s="2"/>
      <c r="ROM882" s="2"/>
      <c r="RON882" s="2"/>
      <c r="ROO882" s="2"/>
      <c r="ROP882" s="2"/>
      <c r="ROQ882" s="2"/>
      <c r="ROR882" s="2"/>
      <c r="ROS882" s="2"/>
      <c r="ROT882" s="2"/>
      <c r="ROU882" s="2"/>
      <c r="ROV882" s="2"/>
      <c r="ROW882" s="2"/>
      <c r="ROX882" s="2"/>
      <c r="ROY882" s="2"/>
      <c r="ROZ882" s="2"/>
      <c r="RPA882" s="2"/>
      <c r="RPB882" s="2"/>
      <c r="RPC882" s="2"/>
      <c r="RPD882" s="2"/>
      <c r="RPE882" s="2"/>
      <c r="RPF882" s="2"/>
      <c r="RPG882" s="2"/>
      <c r="RPH882" s="2"/>
      <c r="RPI882" s="2"/>
      <c r="RPJ882" s="2"/>
      <c r="RPK882" s="2"/>
      <c r="RPL882" s="2"/>
      <c r="RPM882" s="2"/>
      <c r="RPN882" s="2"/>
      <c r="RPO882" s="2"/>
      <c r="RPP882" s="2"/>
      <c r="RPQ882" s="2"/>
      <c r="RPR882" s="2"/>
      <c r="RPS882" s="2"/>
      <c r="RPT882" s="2"/>
      <c r="RPU882" s="2"/>
      <c r="RPV882" s="2"/>
      <c r="RPW882" s="2"/>
      <c r="RPX882" s="2"/>
      <c r="RPY882" s="2"/>
      <c r="RPZ882" s="2"/>
      <c r="RQA882" s="2"/>
      <c r="RQB882" s="2"/>
      <c r="RQC882" s="2"/>
      <c r="RQD882" s="2"/>
      <c r="RQE882" s="2"/>
      <c r="RQF882" s="2"/>
      <c r="RQG882" s="2"/>
      <c r="RQH882" s="2"/>
      <c r="RQI882" s="2"/>
      <c r="RQJ882" s="2"/>
      <c r="RQK882" s="2"/>
      <c r="RQL882" s="2"/>
      <c r="RQM882" s="2"/>
      <c r="RQN882" s="2"/>
      <c r="RQO882" s="2"/>
      <c r="RQP882" s="2"/>
      <c r="RQQ882" s="2"/>
      <c r="RQR882" s="2"/>
      <c r="RQS882" s="2"/>
      <c r="RQT882" s="2"/>
      <c r="RQU882" s="2"/>
      <c r="RQV882" s="2"/>
      <c r="RQW882" s="2"/>
      <c r="RQX882" s="2"/>
      <c r="RQY882" s="2"/>
      <c r="RQZ882" s="2"/>
      <c r="RRA882" s="2"/>
      <c r="RRB882" s="2"/>
      <c r="RRC882" s="2"/>
      <c r="RRD882" s="2"/>
      <c r="RRE882" s="2"/>
      <c r="RRF882" s="2"/>
      <c r="RRG882" s="2"/>
      <c r="RRH882" s="2"/>
      <c r="RRI882" s="2"/>
      <c r="RRJ882" s="2"/>
      <c r="RRK882" s="2"/>
      <c r="RRL882" s="2"/>
      <c r="RRM882" s="2"/>
      <c r="RRN882" s="2"/>
      <c r="RRO882" s="2"/>
      <c r="RRP882" s="2"/>
      <c r="RRQ882" s="2"/>
      <c r="RRR882" s="2"/>
      <c r="RRS882" s="2"/>
      <c r="RRT882" s="2"/>
      <c r="RRU882" s="2"/>
      <c r="RRV882" s="2"/>
      <c r="RRW882" s="2"/>
      <c r="RRX882" s="2"/>
      <c r="RRY882" s="2"/>
      <c r="RRZ882" s="2"/>
      <c r="RSA882" s="2"/>
      <c r="RSB882" s="2"/>
      <c r="RSC882" s="2"/>
      <c r="RSD882" s="2"/>
      <c r="RSE882" s="2"/>
      <c r="RSF882" s="2"/>
      <c r="RSG882" s="2"/>
      <c r="RSH882" s="2"/>
      <c r="RSI882" s="2"/>
      <c r="RSJ882" s="2"/>
      <c r="RSK882" s="2"/>
      <c r="RSL882" s="2"/>
      <c r="RSM882" s="2"/>
      <c r="RSN882" s="2"/>
      <c r="RSO882" s="2"/>
      <c r="RSP882" s="2"/>
      <c r="RSQ882" s="2"/>
      <c r="RSR882" s="2"/>
      <c r="RSS882" s="2"/>
      <c r="RST882" s="2"/>
      <c r="RSU882" s="2"/>
      <c r="RSV882" s="2"/>
      <c r="RSW882" s="2"/>
      <c r="RSX882" s="2"/>
      <c r="RSY882" s="2"/>
      <c r="RSZ882" s="2"/>
      <c r="RTA882" s="2"/>
      <c r="RTB882" s="2"/>
      <c r="RTC882" s="2"/>
      <c r="RTD882" s="2"/>
      <c r="RTE882" s="2"/>
      <c r="RTF882" s="2"/>
      <c r="RTG882" s="2"/>
      <c r="RTH882" s="2"/>
      <c r="RTI882" s="2"/>
      <c r="RTJ882" s="2"/>
      <c r="RTK882" s="2"/>
      <c r="RTL882" s="2"/>
      <c r="RTM882" s="2"/>
      <c r="RTN882" s="2"/>
      <c r="RTO882" s="2"/>
      <c r="RTP882" s="2"/>
      <c r="RTQ882" s="2"/>
      <c r="RTR882" s="2"/>
      <c r="RTS882" s="2"/>
      <c r="RTT882" s="2"/>
      <c r="RTU882" s="2"/>
      <c r="RTV882" s="2"/>
      <c r="RTW882" s="2"/>
      <c r="RTX882" s="2"/>
      <c r="RTY882" s="2"/>
      <c r="RTZ882" s="2"/>
      <c r="RUA882" s="2"/>
      <c r="RUB882" s="2"/>
      <c r="RUC882" s="2"/>
      <c r="RUD882" s="2"/>
      <c r="RUE882" s="2"/>
      <c r="RUF882" s="2"/>
      <c r="RUG882" s="2"/>
      <c r="RUH882" s="2"/>
      <c r="RUI882" s="2"/>
      <c r="RUJ882" s="2"/>
      <c r="RUK882" s="2"/>
      <c r="RUL882" s="2"/>
      <c r="RUM882" s="2"/>
      <c r="RUN882" s="2"/>
      <c r="RUO882" s="2"/>
      <c r="RUP882" s="2"/>
      <c r="RUQ882" s="2"/>
      <c r="RUR882" s="2"/>
      <c r="RUS882" s="2"/>
      <c r="RUT882" s="2"/>
      <c r="RUU882" s="2"/>
      <c r="RUV882" s="2"/>
      <c r="RUW882" s="2"/>
      <c r="RUX882" s="2"/>
      <c r="RUY882" s="2"/>
      <c r="RUZ882" s="2"/>
      <c r="RVA882" s="2"/>
      <c r="RVB882" s="2"/>
      <c r="RVC882" s="2"/>
      <c r="RVD882" s="2"/>
      <c r="RVE882" s="2"/>
      <c r="RVF882" s="2"/>
      <c r="RVG882" s="2"/>
      <c r="RVH882" s="2"/>
      <c r="RVI882" s="2"/>
      <c r="RVJ882" s="2"/>
      <c r="RVK882" s="2"/>
      <c r="RVL882" s="2"/>
      <c r="RVM882" s="2"/>
      <c r="RVN882" s="2"/>
      <c r="RVO882" s="2"/>
      <c r="RVP882" s="2"/>
      <c r="RVQ882" s="2"/>
      <c r="RVR882" s="2"/>
      <c r="RVS882" s="2"/>
      <c r="RVT882" s="2"/>
      <c r="RVU882" s="2"/>
      <c r="RVV882" s="2"/>
      <c r="RVW882" s="2"/>
      <c r="RVX882" s="2"/>
      <c r="RVY882" s="2"/>
      <c r="RVZ882" s="2"/>
      <c r="RWA882" s="2"/>
      <c r="RWB882" s="2"/>
      <c r="RWC882" s="2"/>
      <c r="RWD882" s="2"/>
      <c r="RWE882" s="2"/>
      <c r="RWF882" s="2"/>
      <c r="RWG882" s="2"/>
      <c r="RWH882" s="2"/>
      <c r="RWI882" s="2"/>
      <c r="RWJ882" s="2"/>
      <c r="RWK882" s="2"/>
      <c r="RWL882" s="2"/>
      <c r="RWM882" s="2"/>
      <c r="RWN882" s="2"/>
      <c r="RWO882" s="2"/>
      <c r="RWP882" s="2"/>
      <c r="RWQ882" s="2"/>
      <c r="RWR882" s="2"/>
      <c r="RWS882" s="2"/>
      <c r="RWT882" s="2"/>
      <c r="RWU882" s="2"/>
      <c r="RWV882" s="2"/>
      <c r="RWW882" s="2"/>
      <c r="RWX882" s="2"/>
      <c r="RWY882" s="2"/>
      <c r="RWZ882" s="2"/>
      <c r="RXA882" s="2"/>
      <c r="RXB882" s="2"/>
      <c r="RXC882" s="2"/>
      <c r="RXD882" s="2"/>
      <c r="RXE882" s="2"/>
      <c r="RXF882" s="2"/>
      <c r="RXG882" s="2"/>
      <c r="RXH882" s="2"/>
      <c r="RXI882" s="2"/>
      <c r="RXJ882" s="2"/>
      <c r="RXK882" s="2"/>
      <c r="RXL882" s="2"/>
      <c r="RXM882" s="2"/>
      <c r="RXN882" s="2"/>
      <c r="RXO882" s="2"/>
      <c r="RXP882" s="2"/>
      <c r="RXQ882" s="2"/>
      <c r="RXR882" s="2"/>
      <c r="RXS882" s="2"/>
      <c r="RXT882" s="2"/>
      <c r="RXU882" s="2"/>
      <c r="RXV882" s="2"/>
      <c r="RXW882" s="2"/>
      <c r="RXX882" s="2"/>
      <c r="RXY882" s="2"/>
      <c r="RXZ882" s="2"/>
      <c r="RYA882" s="2"/>
      <c r="RYB882" s="2"/>
      <c r="RYC882" s="2"/>
      <c r="RYD882" s="2"/>
      <c r="RYE882" s="2"/>
      <c r="RYF882" s="2"/>
      <c r="RYG882" s="2"/>
      <c r="RYH882" s="2"/>
      <c r="RYI882" s="2"/>
      <c r="RYJ882" s="2"/>
      <c r="RYK882" s="2"/>
      <c r="RYL882" s="2"/>
      <c r="RYM882" s="2"/>
      <c r="RYN882" s="2"/>
      <c r="RYO882" s="2"/>
      <c r="RYP882" s="2"/>
      <c r="RYQ882" s="2"/>
      <c r="RYR882" s="2"/>
      <c r="RYS882" s="2"/>
      <c r="RYT882" s="2"/>
      <c r="RYU882" s="2"/>
      <c r="RYV882" s="2"/>
      <c r="RYW882" s="2"/>
      <c r="RYX882" s="2"/>
      <c r="RYY882" s="2"/>
      <c r="RYZ882" s="2"/>
      <c r="RZA882" s="2"/>
      <c r="RZB882" s="2"/>
      <c r="RZC882" s="2"/>
      <c r="RZD882" s="2"/>
      <c r="RZE882" s="2"/>
      <c r="RZF882" s="2"/>
      <c r="RZG882" s="2"/>
      <c r="RZH882" s="2"/>
      <c r="RZI882" s="2"/>
      <c r="RZJ882" s="2"/>
      <c r="RZK882" s="2"/>
      <c r="RZL882" s="2"/>
      <c r="RZM882" s="2"/>
      <c r="RZN882" s="2"/>
      <c r="RZO882" s="2"/>
      <c r="RZP882" s="2"/>
      <c r="RZQ882" s="2"/>
      <c r="RZR882" s="2"/>
      <c r="RZS882" s="2"/>
      <c r="RZT882" s="2"/>
      <c r="RZU882" s="2"/>
      <c r="RZV882" s="2"/>
      <c r="RZW882" s="2"/>
      <c r="RZX882" s="2"/>
      <c r="RZY882" s="2"/>
      <c r="RZZ882" s="2"/>
      <c r="SAA882" s="2"/>
      <c r="SAB882" s="2"/>
      <c r="SAC882" s="2"/>
      <c r="SAD882" s="2"/>
      <c r="SAE882" s="2"/>
      <c r="SAF882" s="2"/>
      <c r="SAG882" s="2"/>
      <c r="SAH882" s="2"/>
      <c r="SAI882" s="2"/>
      <c r="SAJ882" s="2"/>
      <c r="SAK882" s="2"/>
      <c r="SAL882" s="2"/>
      <c r="SAM882" s="2"/>
      <c r="SAN882" s="2"/>
      <c r="SAO882" s="2"/>
      <c r="SAP882" s="2"/>
      <c r="SAQ882" s="2"/>
      <c r="SAR882" s="2"/>
      <c r="SAS882" s="2"/>
      <c r="SAT882" s="2"/>
      <c r="SAU882" s="2"/>
      <c r="SAV882" s="2"/>
      <c r="SAW882" s="2"/>
      <c r="SAX882" s="2"/>
      <c r="SAY882" s="2"/>
      <c r="SAZ882" s="2"/>
      <c r="SBA882" s="2"/>
      <c r="SBB882" s="2"/>
      <c r="SBC882" s="2"/>
      <c r="SBD882" s="2"/>
      <c r="SBE882" s="2"/>
      <c r="SBF882" s="2"/>
      <c r="SBG882" s="2"/>
      <c r="SBH882" s="2"/>
      <c r="SBI882" s="2"/>
      <c r="SBJ882" s="2"/>
      <c r="SBK882" s="2"/>
      <c r="SBL882" s="2"/>
      <c r="SBM882" s="2"/>
      <c r="SBN882" s="2"/>
      <c r="SBO882" s="2"/>
      <c r="SBP882" s="2"/>
      <c r="SBQ882" s="2"/>
      <c r="SBR882" s="2"/>
      <c r="SBS882" s="2"/>
      <c r="SBT882" s="2"/>
      <c r="SBU882" s="2"/>
      <c r="SBV882" s="2"/>
      <c r="SBW882" s="2"/>
      <c r="SBX882" s="2"/>
      <c r="SBY882" s="2"/>
      <c r="SBZ882" s="2"/>
      <c r="SCA882" s="2"/>
      <c r="SCB882" s="2"/>
      <c r="SCC882" s="2"/>
      <c r="SCD882" s="2"/>
      <c r="SCE882" s="2"/>
      <c r="SCF882" s="2"/>
      <c r="SCG882" s="2"/>
      <c r="SCH882" s="2"/>
      <c r="SCI882" s="2"/>
      <c r="SCJ882" s="2"/>
      <c r="SCK882" s="2"/>
      <c r="SCL882" s="2"/>
      <c r="SCM882" s="2"/>
      <c r="SCN882" s="2"/>
      <c r="SCO882" s="2"/>
      <c r="SCP882" s="2"/>
      <c r="SCQ882" s="2"/>
      <c r="SCR882" s="2"/>
      <c r="SCS882" s="2"/>
      <c r="SCT882" s="2"/>
      <c r="SCU882" s="2"/>
      <c r="SCV882" s="2"/>
      <c r="SCW882" s="2"/>
      <c r="SCX882" s="2"/>
      <c r="SCY882" s="2"/>
      <c r="SCZ882" s="2"/>
      <c r="SDA882" s="2"/>
      <c r="SDB882" s="2"/>
      <c r="SDC882" s="2"/>
      <c r="SDD882" s="2"/>
      <c r="SDE882" s="2"/>
      <c r="SDF882" s="2"/>
      <c r="SDG882" s="2"/>
      <c r="SDH882" s="2"/>
      <c r="SDI882" s="2"/>
      <c r="SDJ882" s="2"/>
      <c r="SDK882" s="2"/>
      <c r="SDL882" s="2"/>
      <c r="SDM882" s="2"/>
      <c r="SDN882" s="2"/>
      <c r="SDO882" s="2"/>
      <c r="SDP882" s="2"/>
      <c r="SDQ882" s="2"/>
      <c r="SDR882" s="2"/>
      <c r="SDS882" s="2"/>
      <c r="SDT882" s="2"/>
      <c r="SDU882" s="2"/>
      <c r="SDV882" s="2"/>
      <c r="SDW882" s="2"/>
      <c r="SDX882" s="2"/>
      <c r="SDY882" s="2"/>
      <c r="SDZ882" s="2"/>
      <c r="SEA882" s="2"/>
      <c r="SEB882" s="2"/>
      <c r="SEC882" s="2"/>
      <c r="SED882" s="2"/>
      <c r="SEE882" s="2"/>
      <c r="SEF882" s="2"/>
      <c r="SEG882" s="2"/>
      <c r="SEH882" s="2"/>
      <c r="SEI882" s="2"/>
      <c r="SEJ882" s="2"/>
      <c r="SEK882" s="2"/>
      <c r="SEL882" s="2"/>
      <c r="SEM882" s="2"/>
      <c r="SEN882" s="2"/>
      <c r="SEO882" s="2"/>
      <c r="SEP882" s="2"/>
      <c r="SEQ882" s="2"/>
      <c r="SER882" s="2"/>
      <c r="SES882" s="2"/>
      <c r="SET882" s="2"/>
      <c r="SEU882" s="2"/>
      <c r="SEV882" s="2"/>
      <c r="SEW882" s="2"/>
      <c r="SEX882" s="2"/>
      <c r="SEY882" s="2"/>
      <c r="SEZ882" s="2"/>
      <c r="SFA882" s="2"/>
      <c r="SFB882" s="2"/>
      <c r="SFC882" s="2"/>
      <c r="SFD882" s="2"/>
      <c r="SFE882" s="2"/>
      <c r="SFF882" s="2"/>
      <c r="SFG882" s="2"/>
      <c r="SFH882" s="2"/>
      <c r="SFI882" s="2"/>
      <c r="SFJ882" s="2"/>
      <c r="SFK882" s="2"/>
      <c r="SFL882" s="2"/>
      <c r="SFM882" s="2"/>
      <c r="SFN882" s="2"/>
      <c r="SFO882" s="2"/>
      <c r="SFP882" s="2"/>
      <c r="SFQ882" s="2"/>
      <c r="SFR882" s="2"/>
      <c r="SFS882" s="2"/>
      <c r="SFT882" s="2"/>
      <c r="SFU882" s="2"/>
      <c r="SFV882" s="2"/>
      <c r="SFW882" s="2"/>
      <c r="SFX882" s="2"/>
      <c r="SFY882" s="2"/>
      <c r="SFZ882" s="2"/>
      <c r="SGA882" s="2"/>
      <c r="SGB882" s="2"/>
      <c r="SGC882" s="2"/>
      <c r="SGD882" s="2"/>
      <c r="SGE882" s="2"/>
      <c r="SGF882" s="2"/>
      <c r="SGG882" s="2"/>
      <c r="SGH882" s="2"/>
      <c r="SGI882" s="2"/>
      <c r="SGJ882" s="2"/>
      <c r="SGK882" s="2"/>
      <c r="SGL882" s="2"/>
      <c r="SGM882" s="2"/>
      <c r="SGN882" s="2"/>
      <c r="SGO882" s="2"/>
      <c r="SGP882" s="2"/>
      <c r="SGQ882" s="2"/>
      <c r="SGR882" s="2"/>
      <c r="SGS882" s="2"/>
      <c r="SGT882" s="2"/>
      <c r="SGU882" s="2"/>
      <c r="SGV882" s="2"/>
      <c r="SGW882" s="2"/>
      <c r="SGX882" s="2"/>
      <c r="SGY882" s="2"/>
      <c r="SGZ882" s="2"/>
      <c r="SHA882" s="2"/>
      <c r="SHB882" s="2"/>
      <c r="SHC882" s="2"/>
      <c r="SHD882" s="2"/>
      <c r="SHE882" s="2"/>
      <c r="SHF882" s="2"/>
      <c r="SHG882" s="2"/>
      <c r="SHH882" s="2"/>
      <c r="SHI882" s="2"/>
      <c r="SHJ882" s="2"/>
      <c r="SHK882" s="2"/>
      <c r="SHL882" s="2"/>
      <c r="SHM882" s="2"/>
      <c r="SHN882" s="2"/>
      <c r="SHO882" s="2"/>
      <c r="SHP882" s="2"/>
      <c r="SHQ882" s="2"/>
      <c r="SHR882" s="2"/>
      <c r="SHS882" s="2"/>
      <c r="SHT882" s="2"/>
      <c r="SHU882" s="2"/>
      <c r="SHV882" s="2"/>
      <c r="SHW882" s="2"/>
      <c r="SHX882" s="2"/>
      <c r="SHY882" s="2"/>
      <c r="SHZ882" s="2"/>
      <c r="SIA882" s="2"/>
      <c r="SIB882" s="2"/>
      <c r="SIC882" s="2"/>
      <c r="SID882" s="2"/>
      <c r="SIE882" s="2"/>
      <c r="SIF882" s="2"/>
      <c r="SIG882" s="2"/>
      <c r="SIH882" s="2"/>
      <c r="SII882" s="2"/>
      <c r="SIJ882" s="2"/>
      <c r="SIK882" s="2"/>
      <c r="SIL882" s="2"/>
      <c r="SIM882" s="2"/>
      <c r="SIN882" s="2"/>
      <c r="SIO882" s="2"/>
      <c r="SIP882" s="2"/>
      <c r="SIQ882" s="2"/>
      <c r="SIR882" s="2"/>
      <c r="SIS882" s="2"/>
      <c r="SIT882" s="2"/>
      <c r="SIU882" s="2"/>
      <c r="SIV882" s="2"/>
      <c r="SIW882" s="2"/>
      <c r="SIX882" s="2"/>
      <c r="SIY882" s="2"/>
      <c r="SIZ882" s="2"/>
      <c r="SJA882" s="2"/>
      <c r="SJB882" s="2"/>
      <c r="SJC882" s="2"/>
      <c r="SJD882" s="2"/>
      <c r="SJE882" s="2"/>
      <c r="SJF882" s="2"/>
      <c r="SJG882" s="2"/>
      <c r="SJH882" s="2"/>
      <c r="SJI882" s="2"/>
      <c r="SJJ882" s="2"/>
      <c r="SJK882" s="2"/>
      <c r="SJL882" s="2"/>
      <c r="SJM882" s="2"/>
      <c r="SJN882" s="2"/>
      <c r="SJO882" s="2"/>
      <c r="SJP882" s="2"/>
      <c r="SJQ882" s="2"/>
      <c r="SJR882" s="2"/>
      <c r="SJS882" s="2"/>
      <c r="SJT882" s="2"/>
      <c r="SJU882" s="2"/>
      <c r="SJV882" s="2"/>
      <c r="SJW882" s="2"/>
      <c r="SJX882" s="2"/>
      <c r="SJY882" s="2"/>
      <c r="SJZ882" s="2"/>
      <c r="SKA882" s="2"/>
      <c r="SKB882" s="2"/>
      <c r="SKC882" s="2"/>
      <c r="SKD882" s="2"/>
      <c r="SKE882" s="2"/>
      <c r="SKF882" s="2"/>
      <c r="SKG882" s="2"/>
      <c r="SKH882" s="2"/>
      <c r="SKI882" s="2"/>
      <c r="SKJ882" s="2"/>
      <c r="SKK882" s="2"/>
      <c r="SKL882" s="2"/>
      <c r="SKM882" s="2"/>
      <c r="SKN882" s="2"/>
      <c r="SKO882" s="2"/>
      <c r="SKP882" s="2"/>
      <c r="SKQ882" s="2"/>
      <c r="SKR882" s="2"/>
      <c r="SKS882" s="2"/>
      <c r="SKT882" s="2"/>
      <c r="SKU882" s="2"/>
      <c r="SKV882" s="2"/>
      <c r="SKW882" s="2"/>
      <c r="SKX882" s="2"/>
      <c r="SKY882" s="2"/>
      <c r="SKZ882" s="2"/>
      <c r="SLA882" s="2"/>
      <c r="SLB882" s="2"/>
      <c r="SLC882" s="2"/>
      <c r="SLD882" s="2"/>
      <c r="SLE882" s="2"/>
      <c r="SLF882" s="2"/>
      <c r="SLG882" s="2"/>
      <c r="SLH882" s="2"/>
      <c r="SLI882" s="2"/>
      <c r="SLJ882" s="2"/>
      <c r="SLK882" s="2"/>
      <c r="SLL882" s="2"/>
      <c r="SLM882" s="2"/>
      <c r="SLN882" s="2"/>
      <c r="SLO882" s="2"/>
      <c r="SLP882" s="2"/>
      <c r="SLQ882" s="2"/>
      <c r="SLR882" s="2"/>
      <c r="SLS882" s="2"/>
      <c r="SLT882" s="2"/>
      <c r="SLU882" s="2"/>
      <c r="SLV882" s="2"/>
      <c r="SLW882" s="2"/>
      <c r="SLX882" s="2"/>
      <c r="SLY882" s="2"/>
      <c r="SLZ882" s="2"/>
      <c r="SMA882" s="2"/>
      <c r="SMB882" s="2"/>
      <c r="SMC882" s="2"/>
      <c r="SMD882" s="2"/>
      <c r="SME882" s="2"/>
      <c r="SMF882" s="2"/>
      <c r="SMG882" s="2"/>
      <c r="SMH882" s="2"/>
      <c r="SMI882" s="2"/>
      <c r="SMJ882" s="2"/>
      <c r="SMK882" s="2"/>
      <c r="SML882" s="2"/>
      <c r="SMM882" s="2"/>
      <c r="SMN882" s="2"/>
      <c r="SMO882" s="2"/>
      <c r="SMP882" s="2"/>
      <c r="SMQ882" s="2"/>
      <c r="SMR882" s="2"/>
      <c r="SMS882" s="2"/>
      <c r="SMT882" s="2"/>
      <c r="SMU882" s="2"/>
      <c r="SMV882" s="2"/>
      <c r="SMW882" s="2"/>
      <c r="SMX882" s="2"/>
      <c r="SMY882" s="2"/>
      <c r="SMZ882" s="2"/>
      <c r="SNA882" s="2"/>
      <c r="SNB882" s="2"/>
      <c r="SNC882" s="2"/>
      <c r="SND882" s="2"/>
      <c r="SNE882" s="2"/>
      <c r="SNF882" s="2"/>
      <c r="SNG882" s="2"/>
      <c r="SNH882" s="2"/>
      <c r="SNI882" s="2"/>
      <c r="SNJ882" s="2"/>
      <c r="SNK882" s="2"/>
      <c r="SNL882" s="2"/>
      <c r="SNM882" s="2"/>
      <c r="SNN882" s="2"/>
      <c r="SNO882" s="2"/>
      <c r="SNP882" s="2"/>
      <c r="SNQ882" s="2"/>
      <c r="SNR882" s="2"/>
      <c r="SNS882" s="2"/>
      <c r="SNT882" s="2"/>
      <c r="SNU882" s="2"/>
      <c r="SNV882" s="2"/>
      <c r="SNW882" s="2"/>
      <c r="SNX882" s="2"/>
      <c r="SNY882" s="2"/>
      <c r="SNZ882" s="2"/>
      <c r="SOA882" s="2"/>
      <c r="SOB882" s="2"/>
      <c r="SOC882" s="2"/>
      <c r="SOD882" s="2"/>
      <c r="SOE882" s="2"/>
      <c r="SOF882" s="2"/>
      <c r="SOG882" s="2"/>
      <c r="SOH882" s="2"/>
      <c r="SOI882" s="2"/>
      <c r="SOJ882" s="2"/>
      <c r="SOK882" s="2"/>
      <c r="SOL882" s="2"/>
      <c r="SOM882" s="2"/>
      <c r="SON882" s="2"/>
      <c r="SOO882" s="2"/>
      <c r="SOP882" s="2"/>
      <c r="SOQ882" s="2"/>
      <c r="SOR882" s="2"/>
      <c r="SOS882" s="2"/>
      <c r="SOT882" s="2"/>
      <c r="SOU882" s="2"/>
      <c r="SOV882" s="2"/>
      <c r="SOW882" s="2"/>
      <c r="SOX882" s="2"/>
      <c r="SOY882" s="2"/>
      <c r="SOZ882" s="2"/>
      <c r="SPA882" s="2"/>
      <c r="SPB882" s="2"/>
      <c r="SPC882" s="2"/>
      <c r="SPD882" s="2"/>
      <c r="SPE882" s="2"/>
      <c r="SPF882" s="2"/>
      <c r="SPG882" s="2"/>
      <c r="SPH882" s="2"/>
      <c r="SPI882" s="2"/>
      <c r="SPJ882" s="2"/>
      <c r="SPK882" s="2"/>
      <c r="SPL882" s="2"/>
      <c r="SPM882" s="2"/>
      <c r="SPN882" s="2"/>
      <c r="SPO882" s="2"/>
      <c r="SPP882" s="2"/>
      <c r="SPQ882" s="2"/>
      <c r="SPR882" s="2"/>
      <c r="SPS882" s="2"/>
      <c r="SPT882" s="2"/>
      <c r="SPU882" s="2"/>
      <c r="SPV882" s="2"/>
      <c r="SPW882" s="2"/>
      <c r="SPX882" s="2"/>
      <c r="SPY882" s="2"/>
      <c r="SPZ882" s="2"/>
      <c r="SQA882" s="2"/>
      <c r="SQB882" s="2"/>
      <c r="SQC882" s="2"/>
      <c r="SQD882" s="2"/>
      <c r="SQE882" s="2"/>
      <c r="SQF882" s="2"/>
      <c r="SQG882" s="2"/>
      <c r="SQH882" s="2"/>
      <c r="SQI882" s="2"/>
      <c r="SQJ882" s="2"/>
      <c r="SQK882" s="2"/>
      <c r="SQL882" s="2"/>
      <c r="SQM882" s="2"/>
      <c r="SQN882" s="2"/>
      <c r="SQO882" s="2"/>
      <c r="SQP882" s="2"/>
      <c r="SQQ882" s="2"/>
      <c r="SQR882" s="2"/>
      <c r="SQS882" s="2"/>
      <c r="SQT882" s="2"/>
      <c r="SQU882" s="2"/>
      <c r="SQV882" s="2"/>
      <c r="SQW882" s="2"/>
      <c r="SQX882" s="2"/>
      <c r="SQY882" s="2"/>
      <c r="SQZ882" s="2"/>
      <c r="SRA882" s="2"/>
      <c r="SRB882" s="2"/>
      <c r="SRC882" s="2"/>
      <c r="SRD882" s="2"/>
      <c r="SRE882" s="2"/>
      <c r="SRF882" s="2"/>
      <c r="SRG882" s="2"/>
      <c r="SRH882" s="2"/>
      <c r="SRI882" s="2"/>
      <c r="SRJ882" s="2"/>
      <c r="SRK882" s="2"/>
      <c r="SRL882" s="2"/>
      <c r="SRM882" s="2"/>
      <c r="SRN882" s="2"/>
      <c r="SRO882" s="2"/>
      <c r="SRP882" s="2"/>
      <c r="SRQ882" s="2"/>
      <c r="SRR882" s="2"/>
      <c r="SRS882" s="2"/>
      <c r="SRT882" s="2"/>
      <c r="SRU882" s="2"/>
      <c r="SRV882" s="2"/>
      <c r="SRW882" s="2"/>
      <c r="SRX882" s="2"/>
      <c r="SRY882" s="2"/>
      <c r="SRZ882" s="2"/>
      <c r="SSA882" s="2"/>
      <c r="SSB882" s="2"/>
      <c r="SSC882" s="2"/>
      <c r="SSD882" s="2"/>
      <c r="SSE882" s="2"/>
      <c r="SSF882" s="2"/>
      <c r="SSG882" s="2"/>
      <c r="SSH882" s="2"/>
      <c r="SSI882" s="2"/>
      <c r="SSJ882" s="2"/>
      <c r="SSK882" s="2"/>
      <c r="SSL882" s="2"/>
      <c r="SSM882" s="2"/>
      <c r="SSN882" s="2"/>
      <c r="SSO882" s="2"/>
      <c r="SSP882" s="2"/>
      <c r="SSQ882" s="2"/>
      <c r="SSR882" s="2"/>
      <c r="SSS882" s="2"/>
      <c r="SST882" s="2"/>
      <c r="SSU882" s="2"/>
      <c r="SSV882" s="2"/>
      <c r="SSW882" s="2"/>
      <c r="SSX882" s="2"/>
      <c r="SSY882" s="2"/>
      <c r="SSZ882" s="2"/>
      <c r="STA882" s="2"/>
      <c r="STB882" s="2"/>
      <c r="STC882" s="2"/>
      <c r="STD882" s="2"/>
      <c r="STE882" s="2"/>
      <c r="STF882" s="2"/>
      <c r="STG882" s="2"/>
      <c r="STH882" s="2"/>
      <c r="STI882" s="2"/>
      <c r="STJ882" s="2"/>
      <c r="STK882" s="2"/>
      <c r="STL882" s="2"/>
      <c r="STM882" s="2"/>
      <c r="STN882" s="2"/>
      <c r="STO882" s="2"/>
      <c r="STP882" s="2"/>
      <c r="STQ882" s="2"/>
      <c r="STR882" s="2"/>
      <c r="STS882" s="2"/>
      <c r="STT882" s="2"/>
      <c r="STU882" s="2"/>
      <c r="STV882" s="2"/>
      <c r="STW882" s="2"/>
      <c r="STX882" s="2"/>
      <c r="STY882" s="2"/>
      <c r="STZ882" s="2"/>
      <c r="SUA882" s="2"/>
      <c r="SUB882" s="2"/>
      <c r="SUC882" s="2"/>
      <c r="SUD882" s="2"/>
      <c r="SUE882" s="2"/>
      <c r="SUF882" s="2"/>
      <c r="SUG882" s="2"/>
      <c r="SUH882" s="2"/>
      <c r="SUI882" s="2"/>
      <c r="SUJ882" s="2"/>
      <c r="SUK882" s="2"/>
      <c r="SUL882" s="2"/>
      <c r="SUM882" s="2"/>
      <c r="SUN882" s="2"/>
      <c r="SUO882" s="2"/>
      <c r="SUP882" s="2"/>
      <c r="SUQ882" s="2"/>
      <c r="SUR882" s="2"/>
      <c r="SUS882" s="2"/>
      <c r="SUT882" s="2"/>
      <c r="SUU882" s="2"/>
      <c r="SUV882" s="2"/>
      <c r="SUW882" s="2"/>
      <c r="SUX882" s="2"/>
      <c r="SUY882" s="2"/>
      <c r="SUZ882" s="2"/>
      <c r="SVA882" s="2"/>
      <c r="SVB882" s="2"/>
      <c r="SVC882" s="2"/>
      <c r="SVD882" s="2"/>
      <c r="SVE882" s="2"/>
      <c r="SVF882" s="2"/>
      <c r="SVG882" s="2"/>
      <c r="SVH882" s="2"/>
      <c r="SVI882" s="2"/>
      <c r="SVJ882" s="2"/>
      <c r="SVK882" s="2"/>
      <c r="SVL882" s="2"/>
      <c r="SVM882" s="2"/>
      <c r="SVN882" s="2"/>
      <c r="SVO882" s="2"/>
      <c r="SVP882" s="2"/>
      <c r="SVQ882" s="2"/>
      <c r="SVR882" s="2"/>
      <c r="SVS882" s="2"/>
      <c r="SVT882" s="2"/>
      <c r="SVU882" s="2"/>
      <c r="SVV882" s="2"/>
      <c r="SVW882" s="2"/>
      <c r="SVX882" s="2"/>
      <c r="SVY882" s="2"/>
      <c r="SVZ882" s="2"/>
      <c r="SWA882" s="2"/>
      <c r="SWB882" s="2"/>
      <c r="SWC882" s="2"/>
      <c r="SWD882" s="2"/>
      <c r="SWE882" s="2"/>
      <c r="SWF882" s="2"/>
      <c r="SWG882" s="2"/>
      <c r="SWH882" s="2"/>
      <c r="SWI882" s="2"/>
      <c r="SWJ882" s="2"/>
      <c r="SWK882" s="2"/>
      <c r="SWL882" s="2"/>
      <c r="SWM882" s="2"/>
      <c r="SWN882" s="2"/>
      <c r="SWO882" s="2"/>
      <c r="SWP882" s="2"/>
      <c r="SWQ882" s="2"/>
      <c r="SWR882" s="2"/>
      <c r="SWS882" s="2"/>
      <c r="SWT882" s="2"/>
      <c r="SWU882" s="2"/>
      <c r="SWV882" s="2"/>
      <c r="SWW882" s="2"/>
      <c r="SWX882" s="2"/>
      <c r="SWY882" s="2"/>
      <c r="SWZ882" s="2"/>
      <c r="SXA882" s="2"/>
      <c r="SXB882" s="2"/>
      <c r="SXC882" s="2"/>
      <c r="SXD882" s="2"/>
      <c r="SXE882" s="2"/>
      <c r="SXF882" s="2"/>
      <c r="SXG882" s="2"/>
      <c r="SXH882" s="2"/>
      <c r="SXI882" s="2"/>
      <c r="SXJ882" s="2"/>
      <c r="SXK882" s="2"/>
      <c r="SXL882" s="2"/>
      <c r="SXM882" s="2"/>
      <c r="SXN882" s="2"/>
      <c r="SXO882" s="2"/>
      <c r="SXP882" s="2"/>
      <c r="SXQ882" s="2"/>
      <c r="SXR882" s="2"/>
      <c r="SXS882" s="2"/>
      <c r="SXT882" s="2"/>
      <c r="SXU882" s="2"/>
      <c r="SXV882" s="2"/>
      <c r="SXW882" s="2"/>
      <c r="SXX882" s="2"/>
      <c r="SXY882" s="2"/>
      <c r="SXZ882" s="2"/>
      <c r="SYA882" s="2"/>
      <c r="SYB882" s="2"/>
      <c r="SYC882" s="2"/>
      <c r="SYD882" s="2"/>
      <c r="SYE882" s="2"/>
      <c r="SYF882" s="2"/>
      <c r="SYG882" s="2"/>
      <c r="SYH882" s="2"/>
      <c r="SYI882" s="2"/>
      <c r="SYJ882" s="2"/>
      <c r="SYK882" s="2"/>
      <c r="SYL882" s="2"/>
      <c r="SYM882" s="2"/>
      <c r="SYN882" s="2"/>
      <c r="SYO882" s="2"/>
      <c r="SYP882" s="2"/>
      <c r="SYQ882" s="2"/>
      <c r="SYR882" s="2"/>
      <c r="SYS882" s="2"/>
      <c r="SYT882" s="2"/>
      <c r="SYU882" s="2"/>
      <c r="SYV882" s="2"/>
      <c r="SYW882" s="2"/>
      <c r="SYX882" s="2"/>
      <c r="SYY882" s="2"/>
      <c r="SYZ882" s="2"/>
      <c r="SZA882" s="2"/>
      <c r="SZB882" s="2"/>
      <c r="SZC882" s="2"/>
      <c r="SZD882" s="2"/>
      <c r="SZE882" s="2"/>
      <c r="SZF882" s="2"/>
      <c r="SZG882" s="2"/>
      <c r="SZH882" s="2"/>
      <c r="SZI882" s="2"/>
      <c r="SZJ882" s="2"/>
      <c r="SZK882" s="2"/>
      <c r="SZL882" s="2"/>
      <c r="SZM882" s="2"/>
      <c r="SZN882" s="2"/>
      <c r="SZO882" s="2"/>
      <c r="SZP882" s="2"/>
      <c r="SZQ882" s="2"/>
      <c r="SZR882" s="2"/>
      <c r="SZS882" s="2"/>
      <c r="SZT882" s="2"/>
      <c r="SZU882" s="2"/>
      <c r="SZV882" s="2"/>
      <c r="SZW882" s="2"/>
      <c r="SZX882" s="2"/>
      <c r="SZY882" s="2"/>
      <c r="SZZ882" s="2"/>
      <c r="TAA882" s="2"/>
      <c r="TAB882" s="2"/>
      <c r="TAC882" s="2"/>
      <c r="TAD882" s="2"/>
      <c r="TAE882" s="2"/>
      <c r="TAF882" s="2"/>
      <c r="TAG882" s="2"/>
      <c r="TAH882" s="2"/>
      <c r="TAI882" s="2"/>
      <c r="TAJ882" s="2"/>
      <c r="TAK882" s="2"/>
      <c r="TAL882" s="2"/>
      <c r="TAM882" s="2"/>
      <c r="TAN882" s="2"/>
      <c r="TAO882" s="2"/>
      <c r="TAP882" s="2"/>
      <c r="TAQ882" s="2"/>
      <c r="TAR882" s="2"/>
      <c r="TAS882" s="2"/>
      <c r="TAT882" s="2"/>
      <c r="TAU882" s="2"/>
      <c r="TAV882" s="2"/>
      <c r="TAW882" s="2"/>
      <c r="TAX882" s="2"/>
      <c r="TAY882" s="2"/>
      <c r="TAZ882" s="2"/>
      <c r="TBA882" s="2"/>
      <c r="TBB882" s="2"/>
      <c r="TBC882" s="2"/>
      <c r="TBD882" s="2"/>
      <c r="TBE882" s="2"/>
      <c r="TBF882" s="2"/>
      <c r="TBG882" s="2"/>
      <c r="TBH882" s="2"/>
      <c r="TBI882" s="2"/>
      <c r="TBJ882" s="2"/>
      <c r="TBK882" s="2"/>
      <c r="TBL882" s="2"/>
      <c r="TBM882" s="2"/>
      <c r="TBN882" s="2"/>
      <c r="TBO882" s="2"/>
      <c r="TBP882" s="2"/>
      <c r="TBQ882" s="2"/>
      <c r="TBR882" s="2"/>
      <c r="TBS882" s="2"/>
      <c r="TBT882" s="2"/>
      <c r="TBU882" s="2"/>
      <c r="TBV882" s="2"/>
      <c r="TBW882" s="2"/>
      <c r="TBX882" s="2"/>
      <c r="TBY882" s="2"/>
      <c r="TBZ882" s="2"/>
      <c r="TCA882" s="2"/>
      <c r="TCB882" s="2"/>
      <c r="TCC882" s="2"/>
      <c r="TCD882" s="2"/>
      <c r="TCE882" s="2"/>
      <c r="TCF882" s="2"/>
      <c r="TCG882" s="2"/>
      <c r="TCH882" s="2"/>
      <c r="TCI882" s="2"/>
      <c r="TCJ882" s="2"/>
      <c r="TCK882" s="2"/>
      <c r="TCL882" s="2"/>
      <c r="TCM882" s="2"/>
      <c r="TCN882" s="2"/>
      <c r="TCO882" s="2"/>
      <c r="TCP882" s="2"/>
      <c r="TCQ882" s="2"/>
      <c r="TCR882" s="2"/>
      <c r="TCS882" s="2"/>
      <c r="TCT882" s="2"/>
      <c r="TCU882" s="2"/>
      <c r="TCV882" s="2"/>
      <c r="TCW882" s="2"/>
      <c r="TCX882" s="2"/>
      <c r="TCY882" s="2"/>
      <c r="TCZ882" s="2"/>
      <c r="TDA882" s="2"/>
      <c r="TDB882" s="2"/>
      <c r="TDC882" s="2"/>
      <c r="TDD882" s="2"/>
      <c r="TDE882" s="2"/>
      <c r="TDF882" s="2"/>
      <c r="TDG882" s="2"/>
      <c r="TDH882" s="2"/>
      <c r="TDI882" s="2"/>
      <c r="TDJ882" s="2"/>
      <c r="TDK882" s="2"/>
      <c r="TDL882" s="2"/>
      <c r="TDM882" s="2"/>
      <c r="TDN882" s="2"/>
      <c r="TDO882" s="2"/>
      <c r="TDP882" s="2"/>
      <c r="TDQ882" s="2"/>
      <c r="TDR882" s="2"/>
      <c r="TDS882" s="2"/>
      <c r="TDT882" s="2"/>
      <c r="TDU882" s="2"/>
      <c r="TDV882" s="2"/>
      <c r="TDW882" s="2"/>
      <c r="TDX882" s="2"/>
      <c r="TDY882" s="2"/>
      <c r="TDZ882" s="2"/>
      <c r="TEA882" s="2"/>
      <c r="TEB882" s="2"/>
      <c r="TEC882" s="2"/>
      <c r="TED882" s="2"/>
      <c r="TEE882" s="2"/>
      <c r="TEF882" s="2"/>
      <c r="TEG882" s="2"/>
      <c r="TEH882" s="2"/>
      <c r="TEI882" s="2"/>
      <c r="TEJ882" s="2"/>
      <c r="TEK882" s="2"/>
      <c r="TEL882" s="2"/>
      <c r="TEM882" s="2"/>
      <c r="TEN882" s="2"/>
      <c r="TEO882" s="2"/>
      <c r="TEP882" s="2"/>
      <c r="TEQ882" s="2"/>
      <c r="TER882" s="2"/>
      <c r="TES882" s="2"/>
      <c r="TET882" s="2"/>
      <c r="TEU882" s="2"/>
      <c r="TEV882" s="2"/>
      <c r="TEW882" s="2"/>
      <c r="TEX882" s="2"/>
      <c r="TEY882" s="2"/>
      <c r="TEZ882" s="2"/>
      <c r="TFA882" s="2"/>
      <c r="TFB882" s="2"/>
      <c r="TFC882" s="2"/>
      <c r="TFD882" s="2"/>
      <c r="TFE882" s="2"/>
      <c r="TFF882" s="2"/>
      <c r="TFG882" s="2"/>
      <c r="TFH882" s="2"/>
      <c r="TFI882" s="2"/>
      <c r="TFJ882" s="2"/>
      <c r="TFK882" s="2"/>
      <c r="TFL882" s="2"/>
      <c r="TFM882" s="2"/>
      <c r="TFN882" s="2"/>
      <c r="TFO882" s="2"/>
      <c r="TFP882" s="2"/>
      <c r="TFQ882" s="2"/>
      <c r="TFR882" s="2"/>
      <c r="TFS882" s="2"/>
      <c r="TFT882" s="2"/>
      <c r="TFU882" s="2"/>
      <c r="TFV882" s="2"/>
      <c r="TFW882" s="2"/>
      <c r="TFX882" s="2"/>
      <c r="TFY882" s="2"/>
      <c r="TFZ882" s="2"/>
      <c r="TGA882" s="2"/>
      <c r="TGB882" s="2"/>
      <c r="TGC882" s="2"/>
      <c r="TGD882" s="2"/>
      <c r="TGE882" s="2"/>
      <c r="TGF882" s="2"/>
      <c r="TGG882" s="2"/>
      <c r="TGH882" s="2"/>
      <c r="TGI882" s="2"/>
      <c r="TGJ882" s="2"/>
      <c r="TGK882" s="2"/>
      <c r="TGL882" s="2"/>
      <c r="TGM882" s="2"/>
      <c r="TGN882" s="2"/>
      <c r="TGO882" s="2"/>
      <c r="TGP882" s="2"/>
      <c r="TGQ882" s="2"/>
      <c r="TGR882" s="2"/>
      <c r="TGS882" s="2"/>
      <c r="TGT882" s="2"/>
      <c r="TGU882" s="2"/>
      <c r="TGV882" s="2"/>
      <c r="TGW882" s="2"/>
      <c r="TGX882" s="2"/>
      <c r="TGY882" s="2"/>
      <c r="TGZ882" s="2"/>
      <c r="THA882" s="2"/>
      <c r="THB882" s="2"/>
      <c r="THC882" s="2"/>
      <c r="THD882" s="2"/>
      <c r="THE882" s="2"/>
      <c r="THF882" s="2"/>
      <c r="THG882" s="2"/>
      <c r="THH882" s="2"/>
      <c r="THI882" s="2"/>
      <c r="THJ882" s="2"/>
      <c r="THK882" s="2"/>
      <c r="THL882" s="2"/>
      <c r="THM882" s="2"/>
      <c r="THN882" s="2"/>
      <c r="THO882" s="2"/>
      <c r="THP882" s="2"/>
      <c r="THQ882" s="2"/>
      <c r="THR882" s="2"/>
      <c r="THS882" s="2"/>
      <c r="THT882" s="2"/>
      <c r="THU882" s="2"/>
      <c r="THV882" s="2"/>
      <c r="THW882" s="2"/>
      <c r="THX882" s="2"/>
      <c r="THY882" s="2"/>
      <c r="THZ882" s="2"/>
      <c r="TIA882" s="2"/>
      <c r="TIB882" s="2"/>
      <c r="TIC882" s="2"/>
      <c r="TID882" s="2"/>
      <c r="TIE882" s="2"/>
      <c r="TIF882" s="2"/>
      <c r="TIG882" s="2"/>
      <c r="TIH882" s="2"/>
      <c r="TII882" s="2"/>
      <c r="TIJ882" s="2"/>
      <c r="TIK882" s="2"/>
      <c r="TIL882" s="2"/>
      <c r="TIM882" s="2"/>
      <c r="TIN882" s="2"/>
      <c r="TIO882" s="2"/>
      <c r="TIP882" s="2"/>
      <c r="TIQ882" s="2"/>
      <c r="TIR882" s="2"/>
      <c r="TIS882" s="2"/>
      <c r="TIT882" s="2"/>
      <c r="TIU882" s="2"/>
      <c r="TIV882" s="2"/>
      <c r="TIW882" s="2"/>
      <c r="TIX882" s="2"/>
      <c r="TIY882" s="2"/>
      <c r="TIZ882" s="2"/>
      <c r="TJA882" s="2"/>
      <c r="TJB882" s="2"/>
      <c r="TJC882" s="2"/>
      <c r="TJD882" s="2"/>
      <c r="TJE882" s="2"/>
      <c r="TJF882" s="2"/>
      <c r="TJG882" s="2"/>
      <c r="TJH882" s="2"/>
      <c r="TJI882" s="2"/>
      <c r="TJJ882" s="2"/>
      <c r="TJK882" s="2"/>
      <c r="TJL882" s="2"/>
      <c r="TJM882" s="2"/>
      <c r="TJN882" s="2"/>
      <c r="TJO882" s="2"/>
      <c r="TJP882" s="2"/>
      <c r="TJQ882" s="2"/>
      <c r="TJR882" s="2"/>
      <c r="TJS882" s="2"/>
      <c r="TJT882" s="2"/>
      <c r="TJU882" s="2"/>
      <c r="TJV882" s="2"/>
      <c r="TJW882" s="2"/>
      <c r="TJX882" s="2"/>
      <c r="TJY882" s="2"/>
      <c r="TJZ882" s="2"/>
      <c r="TKA882" s="2"/>
      <c r="TKB882" s="2"/>
      <c r="TKC882" s="2"/>
      <c r="TKD882" s="2"/>
      <c r="TKE882" s="2"/>
      <c r="TKF882" s="2"/>
      <c r="TKG882" s="2"/>
      <c r="TKH882" s="2"/>
      <c r="TKI882" s="2"/>
      <c r="TKJ882" s="2"/>
      <c r="TKK882" s="2"/>
      <c r="TKL882" s="2"/>
      <c r="TKM882" s="2"/>
      <c r="TKN882" s="2"/>
      <c r="TKO882" s="2"/>
      <c r="TKP882" s="2"/>
      <c r="TKQ882" s="2"/>
      <c r="TKR882" s="2"/>
      <c r="TKS882" s="2"/>
      <c r="TKT882" s="2"/>
      <c r="TKU882" s="2"/>
      <c r="TKV882" s="2"/>
      <c r="TKW882" s="2"/>
      <c r="TKX882" s="2"/>
      <c r="TKY882" s="2"/>
      <c r="TKZ882" s="2"/>
      <c r="TLA882" s="2"/>
      <c r="TLB882" s="2"/>
      <c r="TLC882" s="2"/>
      <c r="TLD882" s="2"/>
      <c r="TLE882" s="2"/>
      <c r="TLF882" s="2"/>
      <c r="TLG882" s="2"/>
      <c r="TLH882" s="2"/>
      <c r="TLI882" s="2"/>
      <c r="TLJ882" s="2"/>
      <c r="TLK882" s="2"/>
      <c r="TLL882" s="2"/>
      <c r="TLM882" s="2"/>
      <c r="TLN882" s="2"/>
      <c r="TLO882" s="2"/>
      <c r="TLP882" s="2"/>
      <c r="TLQ882" s="2"/>
      <c r="TLR882" s="2"/>
      <c r="TLS882" s="2"/>
      <c r="TLT882" s="2"/>
      <c r="TLU882" s="2"/>
      <c r="TLV882" s="2"/>
      <c r="TLW882" s="2"/>
      <c r="TLX882" s="2"/>
      <c r="TLY882" s="2"/>
      <c r="TLZ882" s="2"/>
      <c r="TMA882" s="2"/>
      <c r="TMB882" s="2"/>
      <c r="TMC882" s="2"/>
      <c r="TMD882" s="2"/>
      <c r="TME882" s="2"/>
      <c r="TMF882" s="2"/>
      <c r="TMG882" s="2"/>
      <c r="TMH882" s="2"/>
      <c r="TMI882" s="2"/>
      <c r="TMJ882" s="2"/>
      <c r="TMK882" s="2"/>
      <c r="TML882" s="2"/>
      <c r="TMM882" s="2"/>
      <c r="TMN882" s="2"/>
      <c r="TMO882" s="2"/>
      <c r="TMP882" s="2"/>
      <c r="TMQ882" s="2"/>
      <c r="TMR882" s="2"/>
      <c r="TMS882" s="2"/>
      <c r="TMT882" s="2"/>
      <c r="TMU882" s="2"/>
      <c r="TMV882" s="2"/>
      <c r="TMW882" s="2"/>
      <c r="TMX882" s="2"/>
      <c r="TMY882" s="2"/>
      <c r="TMZ882" s="2"/>
      <c r="TNA882" s="2"/>
      <c r="TNB882" s="2"/>
      <c r="TNC882" s="2"/>
      <c r="TND882" s="2"/>
      <c r="TNE882" s="2"/>
      <c r="TNF882" s="2"/>
      <c r="TNG882" s="2"/>
      <c r="TNH882" s="2"/>
      <c r="TNI882" s="2"/>
      <c r="TNJ882" s="2"/>
      <c r="TNK882" s="2"/>
      <c r="TNL882" s="2"/>
      <c r="TNM882" s="2"/>
      <c r="TNN882" s="2"/>
      <c r="TNO882" s="2"/>
      <c r="TNP882" s="2"/>
      <c r="TNQ882" s="2"/>
      <c r="TNR882" s="2"/>
      <c r="TNS882" s="2"/>
      <c r="TNT882" s="2"/>
      <c r="TNU882" s="2"/>
      <c r="TNV882" s="2"/>
      <c r="TNW882" s="2"/>
      <c r="TNX882" s="2"/>
      <c r="TNY882" s="2"/>
      <c r="TNZ882" s="2"/>
      <c r="TOA882" s="2"/>
      <c r="TOB882" s="2"/>
      <c r="TOC882" s="2"/>
      <c r="TOD882" s="2"/>
      <c r="TOE882" s="2"/>
      <c r="TOF882" s="2"/>
      <c r="TOG882" s="2"/>
      <c r="TOH882" s="2"/>
      <c r="TOI882" s="2"/>
      <c r="TOJ882" s="2"/>
      <c r="TOK882" s="2"/>
      <c r="TOL882" s="2"/>
      <c r="TOM882" s="2"/>
      <c r="TON882" s="2"/>
      <c r="TOO882" s="2"/>
      <c r="TOP882" s="2"/>
      <c r="TOQ882" s="2"/>
      <c r="TOR882" s="2"/>
      <c r="TOS882" s="2"/>
      <c r="TOT882" s="2"/>
      <c r="TOU882" s="2"/>
      <c r="TOV882" s="2"/>
      <c r="TOW882" s="2"/>
      <c r="TOX882" s="2"/>
      <c r="TOY882" s="2"/>
      <c r="TOZ882" s="2"/>
      <c r="TPA882" s="2"/>
      <c r="TPB882" s="2"/>
      <c r="TPC882" s="2"/>
      <c r="TPD882" s="2"/>
      <c r="TPE882" s="2"/>
      <c r="TPF882" s="2"/>
      <c r="TPG882" s="2"/>
      <c r="TPH882" s="2"/>
      <c r="TPI882" s="2"/>
      <c r="TPJ882" s="2"/>
      <c r="TPK882" s="2"/>
      <c r="TPL882" s="2"/>
      <c r="TPM882" s="2"/>
      <c r="TPN882" s="2"/>
      <c r="TPO882" s="2"/>
      <c r="TPP882" s="2"/>
      <c r="TPQ882" s="2"/>
      <c r="TPR882" s="2"/>
      <c r="TPS882" s="2"/>
      <c r="TPT882" s="2"/>
      <c r="TPU882" s="2"/>
      <c r="TPV882" s="2"/>
      <c r="TPW882" s="2"/>
      <c r="TPX882" s="2"/>
      <c r="TPY882" s="2"/>
      <c r="TPZ882" s="2"/>
      <c r="TQA882" s="2"/>
      <c r="TQB882" s="2"/>
      <c r="TQC882" s="2"/>
      <c r="TQD882" s="2"/>
      <c r="TQE882" s="2"/>
      <c r="TQF882" s="2"/>
      <c r="TQG882" s="2"/>
      <c r="TQH882" s="2"/>
      <c r="TQI882" s="2"/>
      <c r="TQJ882" s="2"/>
      <c r="TQK882" s="2"/>
      <c r="TQL882" s="2"/>
      <c r="TQM882" s="2"/>
      <c r="TQN882" s="2"/>
      <c r="TQO882" s="2"/>
      <c r="TQP882" s="2"/>
      <c r="TQQ882" s="2"/>
      <c r="TQR882" s="2"/>
      <c r="TQS882" s="2"/>
      <c r="TQT882" s="2"/>
      <c r="TQU882" s="2"/>
      <c r="TQV882" s="2"/>
      <c r="TQW882" s="2"/>
      <c r="TQX882" s="2"/>
      <c r="TQY882" s="2"/>
      <c r="TQZ882" s="2"/>
      <c r="TRA882" s="2"/>
      <c r="TRB882" s="2"/>
      <c r="TRC882" s="2"/>
      <c r="TRD882" s="2"/>
      <c r="TRE882" s="2"/>
      <c r="TRF882" s="2"/>
      <c r="TRG882" s="2"/>
      <c r="TRH882" s="2"/>
      <c r="TRI882" s="2"/>
      <c r="TRJ882" s="2"/>
      <c r="TRK882" s="2"/>
      <c r="TRL882" s="2"/>
      <c r="TRM882" s="2"/>
      <c r="TRN882" s="2"/>
      <c r="TRO882" s="2"/>
      <c r="TRP882" s="2"/>
      <c r="TRQ882" s="2"/>
      <c r="TRR882" s="2"/>
      <c r="TRS882" s="2"/>
      <c r="TRT882" s="2"/>
      <c r="TRU882" s="2"/>
      <c r="TRV882" s="2"/>
      <c r="TRW882" s="2"/>
      <c r="TRX882" s="2"/>
      <c r="TRY882" s="2"/>
      <c r="TRZ882" s="2"/>
      <c r="TSA882" s="2"/>
      <c r="TSB882" s="2"/>
      <c r="TSC882" s="2"/>
      <c r="TSD882" s="2"/>
      <c r="TSE882" s="2"/>
      <c r="TSF882" s="2"/>
      <c r="TSG882" s="2"/>
      <c r="TSH882" s="2"/>
      <c r="TSI882" s="2"/>
      <c r="TSJ882" s="2"/>
      <c r="TSK882" s="2"/>
      <c r="TSL882" s="2"/>
      <c r="TSM882" s="2"/>
      <c r="TSN882" s="2"/>
      <c r="TSO882" s="2"/>
      <c r="TSP882" s="2"/>
      <c r="TSQ882" s="2"/>
      <c r="TSR882" s="2"/>
      <c r="TSS882" s="2"/>
      <c r="TST882" s="2"/>
      <c r="TSU882" s="2"/>
      <c r="TSV882" s="2"/>
      <c r="TSW882" s="2"/>
      <c r="TSX882" s="2"/>
      <c r="TSY882" s="2"/>
      <c r="TSZ882" s="2"/>
      <c r="TTA882" s="2"/>
      <c r="TTB882" s="2"/>
      <c r="TTC882" s="2"/>
      <c r="TTD882" s="2"/>
      <c r="TTE882" s="2"/>
      <c r="TTF882" s="2"/>
      <c r="TTG882" s="2"/>
      <c r="TTH882" s="2"/>
      <c r="TTI882" s="2"/>
      <c r="TTJ882" s="2"/>
      <c r="TTK882" s="2"/>
      <c r="TTL882" s="2"/>
      <c r="TTM882" s="2"/>
      <c r="TTN882" s="2"/>
      <c r="TTO882" s="2"/>
      <c r="TTP882" s="2"/>
      <c r="TTQ882" s="2"/>
      <c r="TTR882" s="2"/>
      <c r="TTS882" s="2"/>
      <c r="TTT882" s="2"/>
      <c r="TTU882" s="2"/>
      <c r="TTV882" s="2"/>
      <c r="TTW882" s="2"/>
      <c r="TTX882" s="2"/>
      <c r="TTY882" s="2"/>
      <c r="TTZ882" s="2"/>
      <c r="TUA882" s="2"/>
      <c r="TUB882" s="2"/>
      <c r="TUC882" s="2"/>
      <c r="TUD882" s="2"/>
      <c r="TUE882" s="2"/>
      <c r="TUF882" s="2"/>
      <c r="TUG882" s="2"/>
      <c r="TUH882" s="2"/>
      <c r="TUI882" s="2"/>
      <c r="TUJ882" s="2"/>
      <c r="TUK882" s="2"/>
      <c r="TUL882" s="2"/>
      <c r="TUM882" s="2"/>
      <c r="TUN882" s="2"/>
      <c r="TUO882" s="2"/>
      <c r="TUP882" s="2"/>
      <c r="TUQ882" s="2"/>
      <c r="TUR882" s="2"/>
      <c r="TUS882" s="2"/>
      <c r="TUT882" s="2"/>
      <c r="TUU882" s="2"/>
      <c r="TUV882" s="2"/>
      <c r="TUW882" s="2"/>
      <c r="TUX882" s="2"/>
      <c r="TUY882" s="2"/>
      <c r="TUZ882" s="2"/>
      <c r="TVA882" s="2"/>
      <c r="TVB882" s="2"/>
      <c r="TVC882" s="2"/>
      <c r="TVD882" s="2"/>
      <c r="TVE882" s="2"/>
      <c r="TVF882" s="2"/>
      <c r="TVG882" s="2"/>
      <c r="TVH882" s="2"/>
      <c r="TVI882" s="2"/>
      <c r="TVJ882" s="2"/>
      <c r="TVK882" s="2"/>
      <c r="TVL882" s="2"/>
      <c r="TVM882" s="2"/>
      <c r="TVN882" s="2"/>
      <c r="TVO882" s="2"/>
      <c r="TVP882" s="2"/>
      <c r="TVQ882" s="2"/>
      <c r="TVR882" s="2"/>
      <c r="TVS882" s="2"/>
      <c r="TVT882" s="2"/>
      <c r="TVU882" s="2"/>
      <c r="TVV882" s="2"/>
      <c r="TVW882" s="2"/>
      <c r="TVX882" s="2"/>
      <c r="TVY882" s="2"/>
      <c r="TVZ882" s="2"/>
      <c r="TWA882" s="2"/>
      <c r="TWB882" s="2"/>
      <c r="TWC882" s="2"/>
      <c r="TWD882" s="2"/>
      <c r="TWE882" s="2"/>
      <c r="TWF882" s="2"/>
      <c r="TWG882" s="2"/>
      <c r="TWH882" s="2"/>
      <c r="TWI882" s="2"/>
      <c r="TWJ882" s="2"/>
      <c r="TWK882" s="2"/>
      <c r="TWL882" s="2"/>
      <c r="TWM882" s="2"/>
      <c r="TWN882" s="2"/>
      <c r="TWO882" s="2"/>
      <c r="TWP882" s="2"/>
      <c r="TWQ882" s="2"/>
      <c r="TWR882" s="2"/>
      <c r="TWS882" s="2"/>
      <c r="TWT882" s="2"/>
      <c r="TWU882" s="2"/>
      <c r="TWV882" s="2"/>
      <c r="TWW882" s="2"/>
      <c r="TWX882" s="2"/>
      <c r="TWY882" s="2"/>
      <c r="TWZ882" s="2"/>
      <c r="TXA882" s="2"/>
      <c r="TXB882" s="2"/>
      <c r="TXC882" s="2"/>
      <c r="TXD882" s="2"/>
      <c r="TXE882" s="2"/>
      <c r="TXF882" s="2"/>
      <c r="TXG882" s="2"/>
      <c r="TXH882" s="2"/>
      <c r="TXI882" s="2"/>
      <c r="TXJ882" s="2"/>
      <c r="TXK882" s="2"/>
      <c r="TXL882" s="2"/>
      <c r="TXM882" s="2"/>
      <c r="TXN882" s="2"/>
      <c r="TXO882" s="2"/>
      <c r="TXP882" s="2"/>
      <c r="TXQ882" s="2"/>
      <c r="TXR882" s="2"/>
      <c r="TXS882" s="2"/>
      <c r="TXT882" s="2"/>
      <c r="TXU882" s="2"/>
      <c r="TXV882" s="2"/>
      <c r="TXW882" s="2"/>
      <c r="TXX882" s="2"/>
      <c r="TXY882" s="2"/>
      <c r="TXZ882" s="2"/>
      <c r="TYA882" s="2"/>
      <c r="TYB882" s="2"/>
      <c r="TYC882" s="2"/>
      <c r="TYD882" s="2"/>
      <c r="TYE882" s="2"/>
      <c r="TYF882" s="2"/>
      <c r="TYG882" s="2"/>
      <c r="TYH882" s="2"/>
      <c r="TYI882" s="2"/>
      <c r="TYJ882" s="2"/>
      <c r="TYK882" s="2"/>
      <c r="TYL882" s="2"/>
      <c r="TYM882" s="2"/>
      <c r="TYN882" s="2"/>
      <c r="TYO882" s="2"/>
      <c r="TYP882" s="2"/>
      <c r="TYQ882" s="2"/>
      <c r="TYR882" s="2"/>
      <c r="TYS882" s="2"/>
      <c r="TYT882" s="2"/>
      <c r="TYU882" s="2"/>
      <c r="TYV882" s="2"/>
      <c r="TYW882" s="2"/>
      <c r="TYX882" s="2"/>
      <c r="TYY882" s="2"/>
      <c r="TYZ882" s="2"/>
      <c r="TZA882" s="2"/>
      <c r="TZB882" s="2"/>
      <c r="TZC882" s="2"/>
      <c r="TZD882" s="2"/>
      <c r="TZE882" s="2"/>
      <c r="TZF882" s="2"/>
      <c r="TZG882" s="2"/>
      <c r="TZH882" s="2"/>
      <c r="TZI882" s="2"/>
      <c r="TZJ882" s="2"/>
      <c r="TZK882" s="2"/>
      <c r="TZL882" s="2"/>
      <c r="TZM882" s="2"/>
      <c r="TZN882" s="2"/>
      <c r="TZO882" s="2"/>
      <c r="TZP882" s="2"/>
      <c r="TZQ882" s="2"/>
      <c r="TZR882" s="2"/>
      <c r="TZS882" s="2"/>
      <c r="TZT882" s="2"/>
      <c r="TZU882" s="2"/>
      <c r="TZV882" s="2"/>
      <c r="TZW882" s="2"/>
      <c r="TZX882" s="2"/>
      <c r="TZY882" s="2"/>
      <c r="TZZ882" s="2"/>
      <c r="UAA882" s="2"/>
      <c r="UAB882" s="2"/>
      <c r="UAC882" s="2"/>
      <c r="UAD882" s="2"/>
      <c r="UAE882" s="2"/>
      <c r="UAF882" s="2"/>
      <c r="UAG882" s="2"/>
      <c r="UAH882" s="2"/>
      <c r="UAI882" s="2"/>
      <c r="UAJ882" s="2"/>
      <c r="UAK882" s="2"/>
      <c r="UAL882" s="2"/>
      <c r="UAM882" s="2"/>
      <c r="UAN882" s="2"/>
      <c r="UAO882" s="2"/>
      <c r="UAP882" s="2"/>
      <c r="UAQ882" s="2"/>
      <c r="UAR882" s="2"/>
      <c r="UAS882" s="2"/>
      <c r="UAT882" s="2"/>
      <c r="UAU882" s="2"/>
      <c r="UAV882" s="2"/>
      <c r="UAW882" s="2"/>
      <c r="UAX882" s="2"/>
      <c r="UAY882" s="2"/>
      <c r="UAZ882" s="2"/>
      <c r="UBA882" s="2"/>
      <c r="UBB882" s="2"/>
      <c r="UBC882" s="2"/>
      <c r="UBD882" s="2"/>
      <c r="UBE882" s="2"/>
      <c r="UBF882" s="2"/>
      <c r="UBG882" s="2"/>
      <c r="UBH882" s="2"/>
      <c r="UBI882" s="2"/>
      <c r="UBJ882" s="2"/>
      <c r="UBK882" s="2"/>
      <c r="UBL882" s="2"/>
      <c r="UBM882" s="2"/>
      <c r="UBN882" s="2"/>
      <c r="UBO882" s="2"/>
      <c r="UBP882" s="2"/>
      <c r="UBQ882" s="2"/>
      <c r="UBR882" s="2"/>
      <c r="UBS882" s="2"/>
      <c r="UBT882" s="2"/>
      <c r="UBU882" s="2"/>
      <c r="UBV882" s="2"/>
      <c r="UBW882" s="2"/>
      <c r="UBX882" s="2"/>
      <c r="UBY882" s="2"/>
      <c r="UBZ882" s="2"/>
      <c r="UCA882" s="2"/>
      <c r="UCB882" s="2"/>
      <c r="UCC882" s="2"/>
      <c r="UCD882" s="2"/>
      <c r="UCE882" s="2"/>
      <c r="UCF882" s="2"/>
      <c r="UCG882" s="2"/>
      <c r="UCH882" s="2"/>
      <c r="UCI882" s="2"/>
      <c r="UCJ882" s="2"/>
      <c r="UCK882" s="2"/>
      <c r="UCL882" s="2"/>
      <c r="UCM882" s="2"/>
      <c r="UCN882" s="2"/>
      <c r="UCO882" s="2"/>
      <c r="UCP882" s="2"/>
      <c r="UCQ882" s="2"/>
      <c r="UCR882" s="2"/>
      <c r="UCS882" s="2"/>
      <c r="UCT882" s="2"/>
      <c r="UCU882" s="2"/>
      <c r="UCV882" s="2"/>
      <c r="UCW882" s="2"/>
      <c r="UCX882" s="2"/>
      <c r="UCY882" s="2"/>
      <c r="UCZ882" s="2"/>
      <c r="UDA882" s="2"/>
      <c r="UDB882" s="2"/>
      <c r="UDC882" s="2"/>
      <c r="UDD882" s="2"/>
      <c r="UDE882" s="2"/>
      <c r="UDF882" s="2"/>
      <c r="UDG882" s="2"/>
      <c r="UDH882" s="2"/>
      <c r="UDI882" s="2"/>
      <c r="UDJ882" s="2"/>
      <c r="UDK882" s="2"/>
      <c r="UDL882" s="2"/>
      <c r="UDM882" s="2"/>
      <c r="UDN882" s="2"/>
      <c r="UDO882" s="2"/>
      <c r="UDP882" s="2"/>
      <c r="UDQ882" s="2"/>
      <c r="UDR882" s="2"/>
      <c r="UDS882" s="2"/>
      <c r="UDT882" s="2"/>
      <c r="UDU882" s="2"/>
      <c r="UDV882" s="2"/>
      <c r="UDW882" s="2"/>
      <c r="UDX882" s="2"/>
      <c r="UDY882" s="2"/>
      <c r="UDZ882" s="2"/>
      <c r="UEA882" s="2"/>
      <c r="UEB882" s="2"/>
      <c r="UEC882" s="2"/>
      <c r="UED882" s="2"/>
      <c r="UEE882" s="2"/>
      <c r="UEF882" s="2"/>
      <c r="UEG882" s="2"/>
      <c r="UEH882" s="2"/>
      <c r="UEI882" s="2"/>
      <c r="UEJ882" s="2"/>
      <c r="UEK882" s="2"/>
      <c r="UEL882" s="2"/>
      <c r="UEM882" s="2"/>
      <c r="UEN882" s="2"/>
      <c r="UEO882" s="2"/>
      <c r="UEP882" s="2"/>
      <c r="UEQ882" s="2"/>
      <c r="UER882" s="2"/>
      <c r="UES882" s="2"/>
      <c r="UET882" s="2"/>
      <c r="UEU882" s="2"/>
      <c r="UEV882" s="2"/>
      <c r="UEW882" s="2"/>
      <c r="UEX882" s="2"/>
      <c r="UEY882" s="2"/>
      <c r="UEZ882" s="2"/>
      <c r="UFA882" s="2"/>
      <c r="UFB882" s="2"/>
      <c r="UFC882" s="2"/>
      <c r="UFD882" s="2"/>
      <c r="UFE882" s="2"/>
      <c r="UFF882" s="2"/>
      <c r="UFG882" s="2"/>
      <c r="UFH882" s="2"/>
      <c r="UFI882" s="2"/>
      <c r="UFJ882" s="2"/>
      <c r="UFK882" s="2"/>
      <c r="UFL882" s="2"/>
      <c r="UFM882" s="2"/>
      <c r="UFN882" s="2"/>
      <c r="UFO882" s="2"/>
      <c r="UFP882" s="2"/>
      <c r="UFQ882" s="2"/>
      <c r="UFR882" s="2"/>
      <c r="UFS882" s="2"/>
      <c r="UFT882" s="2"/>
      <c r="UFU882" s="2"/>
      <c r="UFV882" s="2"/>
      <c r="UFW882" s="2"/>
      <c r="UFX882" s="2"/>
      <c r="UFY882" s="2"/>
      <c r="UFZ882" s="2"/>
      <c r="UGA882" s="2"/>
      <c r="UGB882" s="2"/>
      <c r="UGC882" s="2"/>
      <c r="UGD882" s="2"/>
      <c r="UGE882" s="2"/>
      <c r="UGF882" s="2"/>
      <c r="UGG882" s="2"/>
      <c r="UGH882" s="2"/>
      <c r="UGI882" s="2"/>
      <c r="UGJ882" s="2"/>
      <c r="UGK882" s="2"/>
      <c r="UGL882" s="2"/>
      <c r="UGM882" s="2"/>
      <c r="UGN882" s="2"/>
      <c r="UGO882" s="2"/>
      <c r="UGP882" s="2"/>
      <c r="UGQ882" s="2"/>
      <c r="UGR882" s="2"/>
      <c r="UGS882" s="2"/>
      <c r="UGT882" s="2"/>
      <c r="UGU882" s="2"/>
      <c r="UGV882" s="2"/>
      <c r="UGW882" s="2"/>
      <c r="UGX882" s="2"/>
      <c r="UGY882" s="2"/>
      <c r="UGZ882" s="2"/>
      <c r="UHA882" s="2"/>
      <c r="UHB882" s="2"/>
      <c r="UHC882" s="2"/>
      <c r="UHD882" s="2"/>
      <c r="UHE882" s="2"/>
      <c r="UHF882" s="2"/>
      <c r="UHG882" s="2"/>
      <c r="UHH882" s="2"/>
      <c r="UHI882" s="2"/>
      <c r="UHJ882" s="2"/>
      <c r="UHK882" s="2"/>
      <c r="UHL882" s="2"/>
      <c r="UHM882" s="2"/>
      <c r="UHN882" s="2"/>
      <c r="UHO882" s="2"/>
      <c r="UHP882" s="2"/>
      <c r="UHQ882" s="2"/>
      <c r="UHR882" s="2"/>
      <c r="UHS882" s="2"/>
      <c r="UHT882" s="2"/>
      <c r="UHU882" s="2"/>
      <c r="UHV882" s="2"/>
      <c r="UHW882" s="2"/>
      <c r="UHX882" s="2"/>
      <c r="UHY882" s="2"/>
      <c r="UHZ882" s="2"/>
      <c r="UIA882" s="2"/>
      <c r="UIB882" s="2"/>
      <c r="UIC882" s="2"/>
      <c r="UID882" s="2"/>
      <c r="UIE882" s="2"/>
      <c r="UIF882" s="2"/>
      <c r="UIG882" s="2"/>
      <c r="UIH882" s="2"/>
      <c r="UII882" s="2"/>
      <c r="UIJ882" s="2"/>
      <c r="UIK882" s="2"/>
      <c r="UIL882" s="2"/>
      <c r="UIM882" s="2"/>
      <c r="UIN882" s="2"/>
      <c r="UIO882" s="2"/>
      <c r="UIP882" s="2"/>
      <c r="UIQ882" s="2"/>
      <c r="UIR882" s="2"/>
      <c r="UIS882" s="2"/>
      <c r="UIT882" s="2"/>
      <c r="UIU882" s="2"/>
      <c r="UIV882" s="2"/>
      <c r="UIW882" s="2"/>
      <c r="UIX882" s="2"/>
      <c r="UIY882" s="2"/>
      <c r="UIZ882" s="2"/>
      <c r="UJA882" s="2"/>
      <c r="UJB882" s="2"/>
      <c r="UJC882" s="2"/>
      <c r="UJD882" s="2"/>
      <c r="UJE882" s="2"/>
      <c r="UJF882" s="2"/>
      <c r="UJG882" s="2"/>
      <c r="UJH882" s="2"/>
      <c r="UJI882" s="2"/>
      <c r="UJJ882" s="2"/>
      <c r="UJK882" s="2"/>
      <c r="UJL882" s="2"/>
      <c r="UJM882" s="2"/>
      <c r="UJN882" s="2"/>
      <c r="UJO882" s="2"/>
      <c r="UJP882" s="2"/>
      <c r="UJQ882" s="2"/>
      <c r="UJR882" s="2"/>
      <c r="UJS882" s="2"/>
      <c r="UJT882" s="2"/>
      <c r="UJU882" s="2"/>
      <c r="UJV882" s="2"/>
      <c r="UJW882" s="2"/>
      <c r="UJX882" s="2"/>
      <c r="UJY882" s="2"/>
      <c r="UJZ882" s="2"/>
      <c r="UKA882" s="2"/>
      <c r="UKB882" s="2"/>
      <c r="UKC882" s="2"/>
      <c r="UKD882" s="2"/>
      <c r="UKE882" s="2"/>
      <c r="UKF882" s="2"/>
      <c r="UKG882" s="2"/>
      <c r="UKH882" s="2"/>
      <c r="UKI882" s="2"/>
      <c r="UKJ882" s="2"/>
      <c r="UKK882" s="2"/>
      <c r="UKL882" s="2"/>
      <c r="UKM882" s="2"/>
      <c r="UKN882" s="2"/>
      <c r="UKO882" s="2"/>
      <c r="UKP882" s="2"/>
      <c r="UKQ882" s="2"/>
      <c r="UKR882" s="2"/>
      <c r="UKS882" s="2"/>
      <c r="UKT882" s="2"/>
      <c r="UKU882" s="2"/>
      <c r="UKV882" s="2"/>
      <c r="UKW882" s="2"/>
      <c r="UKX882" s="2"/>
      <c r="UKY882" s="2"/>
      <c r="UKZ882" s="2"/>
      <c r="ULA882" s="2"/>
      <c r="ULB882" s="2"/>
      <c r="ULC882" s="2"/>
      <c r="ULD882" s="2"/>
      <c r="ULE882" s="2"/>
      <c r="ULF882" s="2"/>
      <c r="ULG882" s="2"/>
      <c r="ULH882" s="2"/>
      <c r="ULI882" s="2"/>
      <c r="ULJ882" s="2"/>
      <c r="ULK882" s="2"/>
      <c r="ULL882" s="2"/>
      <c r="ULM882" s="2"/>
      <c r="ULN882" s="2"/>
      <c r="ULO882" s="2"/>
      <c r="ULP882" s="2"/>
      <c r="ULQ882" s="2"/>
      <c r="ULR882" s="2"/>
      <c r="ULS882" s="2"/>
      <c r="ULT882" s="2"/>
      <c r="ULU882" s="2"/>
      <c r="ULV882" s="2"/>
      <c r="ULW882" s="2"/>
      <c r="ULX882" s="2"/>
      <c r="ULY882" s="2"/>
      <c r="ULZ882" s="2"/>
      <c r="UMA882" s="2"/>
      <c r="UMB882" s="2"/>
      <c r="UMC882" s="2"/>
      <c r="UMD882" s="2"/>
      <c r="UME882" s="2"/>
      <c r="UMF882" s="2"/>
      <c r="UMG882" s="2"/>
      <c r="UMH882" s="2"/>
      <c r="UMI882" s="2"/>
      <c r="UMJ882" s="2"/>
      <c r="UMK882" s="2"/>
      <c r="UML882" s="2"/>
      <c r="UMM882" s="2"/>
      <c r="UMN882" s="2"/>
      <c r="UMO882" s="2"/>
      <c r="UMP882" s="2"/>
      <c r="UMQ882" s="2"/>
      <c r="UMR882" s="2"/>
      <c r="UMS882" s="2"/>
      <c r="UMT882" s="2"/>
      <c r="UMU882" s="2"/>
      <c r="UMV882" s="2"/>
      <c r="UMW882" s="2"/>
      <c r="UMX882" s="2"/>
      <c r="UMY882" s="2"/>
      <c r="UMZ882" s="2"/>
      <c r="UNA882" s="2"/>
      <c r="UNB882" s="2"/>
      <c r="UNC882" s="2"/>
      <c r="UND882" s="2"/>
      <c r="UNE882" s="2"/>
      <c r="UNF882" s="2"/>
      <c r="UNG882" s="2"/>
      <c r="UNH882" s="2"/>
      <c r="UNI882" s="2"/>
      <c r="UNJ882" s="2"/>
      <c r="UNK882" s="2"/>
      <c r="UNL882" s="2"/>
      <c r="UNM882" s="2"/>
      <c r="UNN882" s="2"/>
      <c r="UNO882" s="2"/>
      <c r="UNP882" s="2"/>
      <c r="UNQ882" s="2"/>
      <c r="UNR882" s="2"/>
      <c r="UNS882" s="2"/>
      <c r="UNT882" s="2"/>
      <c r="UNU882" s="2"/>
      <c r="UNV882" s="2"/>
      <c r="UNW882" s="2"/>
      <c r="UNX882" s="2"/>
      <c r="UNY882" s="2"/>
      <c r="UNZ882" s="2"/>
      <c r="UOA882" s="2"/>
      <c r="UOB882" s="2"/>
      <c r="UOC882" s="2"/>
      <c r="UOD882" s="2"/>
      <c r="UOE882" s="2"/>
      <c r="UOF882" s="2"/>
      <c r="UOG882" s="2"/>
      <c r="UOH882" s="2"/>
      <c r="UOI882" s="2"/>
      <c r="UOJ882" s="2"/>
      <c r="UOK882" s="2"/>
      <c r="UOL882" s="2"/>
      <c r="UOM882" s="2"/>
      <c r="UON882" s="2"/>
      <c r="UOO882" s="2"/>
      <c r="UOP882" s="2"/>
      <c r="UOQ882" s="2"/>
      <c r="UOR882" s="2"/>
      <c r="UOS882" s="2"/>
      <c r="UOT882" s="2"/>
      <c r="UOU882" s="2"/>
      <c r="UOV882" s="2"/>
      <c r="UOW882" s="2"/>
      <c r="UOX882" s="2"/>
      <c r="UOY882" s="2"/>
      <c r="UOZ882" s="2"/>
      <c r="UPA882" s="2"/>
      <c r="UPB882" s="2"/>
      <c r="UPC882" s="2"/>
      <c r="UPD882" s="2"/>
      <c r="UPE882" s="2"/>
      <c r="UPF882" s="2"/>
      <c r="UPG882" s="2"/>
      <c r="UPH882" s="2"/>
      <c r="UPI882" s="2"/>
      <c r="UPJ882" s="2"/>
      <c r="UPK882" s="2"/>
      <c r="UPL882" s="2"/>
      <c r="UPM882" s="2"/>
      <c r="UPN882" s="2"/>
      <c r="UPO882" s="2"/>
      <c r="UPP882" s="2"/>
      <c r="UPQ882" s="2"/>
      <c r="UPR882" s="2"/>
      <c r="UPS882" s="2"/>
      <c r="UPT882" s="2"/>
      <c r="UPU882" s="2"/>
      <c r="UPV882" s="2"/>
      <c r="UPW882" s="2"/>
      <c r="UPX882" s="2"/>
      <c r="UPY882" s="2"/>
      <c r="UPZ882" s="2"/>
      <c r="UQA882" s="2"/>
      <c r="UQB882" s="2"/>
      <c r="UQC882" s="2"/>
      <c r="UQD882" s="2"/>
      <c r="UQE882" s="2"/>
      <c r="UQF882" s="2"/>
      <c r="UQG882" s="2"/>
      <c r="UQH882" s="2"/>
      <c r="UQI882" s="2"/>
      <c r="UQJ882" s="2"/>
      <c r="UQK882" s="2"/>
      <c r="UQL882" s="2"/>
      <c r="UQM882" s="2"/>
      <c r="UQN882" s="2"/>
      <c r="UQO882" s="2"/>
      <c r="UQP882" s="2"/>
      <c r="UQQ882" s="2"/>
      <c r="UQR882" s="2"/>
      <c r="UQS882" s="2"/>
      <c r="UQT882" s="2"/>
      <c r="UQU882" s="2"/>
      <c r="UQV882" s="2"/>
      <c r="UQW882" s="2"/>
      <c r="UQX882" s="2"/>
      <c r="UQY882" s="2"/>
      <c r="UQZ882" s="2"/>
      <c r="URA882" s="2"/>
      <c r="URB882" s="2"/>
      <c r="URC882" s="2"/>
      <c r="URD882" s="2"/>
      <c r="URE882" s="2"/>
      <c r="URF882" s="2"/>
      <c r="URG882" s="2"/>
      <c r="URH882" s="2"/>
      <c r="URI882" s="2"/>
      <c r="URJ882" s="2"/>
      <c r="URK882" s="2"/>
      <c r="URL882" s="2"/>
      <c r="URM882" s="2"/>
      <c r="URN882" s="2"/>
      <c r="URO882" s="2"/>
      <c r="URP882" s="2"/>
      <c r="URQ882" s="2"/>
      <c r="URR882" s="2"/>
      <c r="URS882" s="2"/>
      <c r="URT882" s="2"/>
      <c r="URU882" s="2"/>
      <c r="URV882" s="2"/>
      <c r="URW882" s="2"/>
      <c r="URX882" s="2"/>
      <c r="URY882" s="2"/>
      <c r="URZ882" s="2"/>
      <c r="USA882" s="2"/>
      <c r="USB882" s="2"/>
      <c r="USC882" s="2"/>
      <c r="USD882" s="2"/>
      <c r="USE882" s="2"/>
      <c r="USF882" s="2"/>
      <c r="USG882" s="2"/>
      <c r="USH882" s="2"/>
      <c r="USI882" s="2"/>
      <c r="USJ882" s="2"/>
      <c r="USK882" s="2"/>
      <c r="USL882" s="2"/>
      <c r="USM882" s="2"/>
      <c r="USN882" s="2"/>
      <c r="USO882" s="2"/>
      <c r="USP882" s="2"/>
      <c r="USQ882" s="2"/>
      <c r="USR882" s="2"/>
      <c r="USS882" s="2"/>
      <c r="UST882" s="2"/>
      <c r="USU882" s="2"/>
      <c r="USV882" s="2"/>
      <c r="USW882" s="2"/>
      <c r="USX882" s="2"/>
      <c r="USY882" s="2"/>
      <c r="USZ882" s="2"/>
      <c r="UTA882" s="2"/>
      <c r="UTB882" s="2"/>
      <c r="UTC882" s="2"/>
      <c r="UTD882" s="2"/>
      <c r="UTE882" s="2"/>
      <c r="UTF882" s="2"/>
      <c r="UTG882" s="2"/>
      <c r="UTH882" s="2"/>
      <c r="UTI882" s="2"/>
      <c r="UTJ882" s="2"/>
      <c r="UTK882" s="2"/>
      <c r="UTL882" s="2"/>
      <c r="UTM882" s="2"/>
      <c r="UTN882" s="2"/>
      <c r="UTO882" s="2"/>
      <c r="UTP882" s="2"/>
      <c r="UTQ882" s="2"/>
      <c r="UTR882" s="2"/>
      <c r="UTS882" s="2"/>
      <c r="UTT882" s="2"/>
      <c r="UTU882" s="2"/>
      <c r="UTV882" s="2"/>
      <c r="UTW882" s="2"/>
      <c r="UTX882" s="2"/>
      <c r="UTY882" s="2"/>
      <c r="UTZ882" s="2"/>
      <c r="UUA882" s="2"/>
      <c r="UUB882" s="2"/>
      <c r="UUC882" s="2"/>
      <c r="UUD882" s="2"/>
      <c r="UUE882" s="2"/>
      <c r="UUF882" s="2"/>
      <c r="UUG882" s="2"/>
      <c r="UUH882" s="2"/>
      <c r="UUI882" s="2"/>
      <c r="UUJ882" s="2"/>
      <c r="UUK882" s="2"/>
      <c r="UUL882" s="2"/>
      <c r="UUM882" s="2"/>
      <c r="UUN882" s="2"/>
      <c r="UUO882" s="2"/>
      <c r="UUP882" s="2"/>
      <c r="UUQ882" s="2"/>
      <c r="UUR882" s="2"/>
      <c r="UUS882" s="2"/>
      <c r="UUT882" s="2"/>
      <c r="UUU882" s="2"/>
      <c r="UUV882" s="2"/>
      <c r="UUW882" s="2"/>
      <c r="UUX882" s="2"/>
      <c r="UUY882" s="2"/>
      <c r="UUZ882" s="2"/>
      <c r="UVA882" s="2"/>
      <c r="UVB882" s="2"/>
      <c r="UVC882" s="2"/>
      <c r="UVD882" s="2"/>
      <c r="UVE882" s="2"/>
      <c r="UVF882" s="2"/>
      <c r="UVG882" s="2"/>
      <c r="UVH882" s="2"/>
      <c r="UVI882" s="2"/>
      <c r="UVJ882" s="2"/>
      <c r="UVK882" s="2"/>
      <c r="UVL882" s="2"/>
      <c r="UVM882" s="2"/>
      <c r="UVN882" s="2"/>
      <c r="UVO882" s="2"/>
      <c r="UVP882" s="2"/>
      <c r="UVQ882" s="2"/>
      <c r="UVR882" s="2"/>
      <c r="UVS882" s="2"/>
      <c r="UVT882" s="2"/>
      <c r="UVU882" s="2"/>
      <c r="UVV882" s="2"/>
      <c r="UVW882" s="2"/>
      <c r="UVX882" s="2"/>
      <c r="UVY882" s="2"/>
      <c r="UVZ882" s="2"/>
      <c r="UWA882" s="2"/>
      <c r="UWB882" s="2"/>
      <c r="UWC882" s="2"/>
      <c r="UWD882" s="2"/>
      <c r="UWE882" s="2"/>
      <c r="UWF882" s="2"/>
      <c r="UWG882" s="2"/>
      <c r="UWH882" s="2"/>
      <c r="UWI882" s="2"/>
      <c r="UWJ882" s="2"/>
      <c r="UWK882" s="2"/>
      <c r="UWL882" s="2"/>
      <c r="UWM882" s="2"/>
      <c r="UWN882" s="2"/>
      <c r="UWO882" s="2"/>
      <c r="UWP882" s="2"/>
      <c r="UWQ882" s="2"/>
      <c r="UWR882" s="2"/>
      <c r="UWS882" s="2"/>
      <c r="UWT882" s="2"/>
      <c r="UWU882" s="2"/>
      <c r="UWV882" s="2"/>
      <c r="UWW882" s="2"/>
      <c r="UWX882" s="2"/>
      <c r="UWY882" s="2"/>
      <c r="UWZ882" s="2"/>
      <c r="UXA882" s="2"/>
      <c r="UXB882" s="2"/>
      <c r="UXC882" s="2"/>
      <c r="UXD882" s="2"/>
      <c r="UXE882" s="2"/>
      <c r="UXF882" s="2"/>
      <c r="UXG882" s="2"/>
      <c r="UXH882" s="2"/>
      <c r="UXI882" s="2"/>
      <c r="UXJ882" s="2"/>
      <c r="UXK882" s="2"/>
      <c r="UXL882" s="2"/>
      <c r="UXM882" s="2"/>
      <c r="UXN882" s="2"/>
      <c r="UXO882" s="2"/>
      <c r="UXP882" s="2"/>
      <c r="UXQ882" s="2"/>
      <c r="UXR882" s="2"/>
      <c r="UXS882" s="2"/>
      <c r="UXT882" s="2"/>
      <c r="UXU882" s="2"/>
      <c r="UXV882" s="2"/>
      <c r="UXW882" s="2"/>
      <c r="UXX882" s="2"/>
      <c r="UXY882" s="2"/>
      <c r="UXZ882" s="2"/>
      <c r="UYA882" s="2"/>
      <c r="UYB882" s="2"/>
      <c r="UYC882" s="2"/>
      <c r="UYD882" s="2"/>
      <c r="UYE882" s="2"/>
      <c r="UYF882" s="2"/>
      <c r="UYG882" s="2"/>
      <c r="UYH882" s="2"/>
      <c r="UYI882" s="2"/>
      <c r="UYJ882" s="2"/>
      <c r="UYK882" s="2"/>
      <c r="UYL882" s="2"/>
      <c r="UYM882" s="2"/>
      <c r="UYN882" s="2"/>
      <c r="UYO882" s="2"/>
      <c r="UYP882" s="2"/>
      <c r="UYQ882" s="2"/>
      <c r="UYR882" s="2"/>
      <c r="UYS882" s="2"/>
      <c r="UYT882" s="2"/>
      <c r="UYU882" s="2"/>
      <c r="UYV882" s="2"/>
      <c r="UYW882" s="2"/>
      <c r="UYX882" s="2"/>
      <c r="UYY882" s="2"/>
      <c r="UYZ882" s="2"/>
      <c r="UZA882" s="2"/>
      <c r="UZB882" s="2"/>
      <c r="UZC882" s="2"/>
      <c r="UZD882" s="2"/>
      <c r="UZE882" s="2"/>
      <c r="UZF882" s="2"/>
      <c r="UZG882" s="2"/>
      <c r="UZH882" s="2"/>
      <c r="UZI882" s="2"/>
      <c r="UZJ882" s="2"/>
      <c r="UZK882" s="2"/>
      <c r="UZL882" s="2"/>
      <c r="UZM882" s="2"/>
      <c r="UZN882" s="2"/>
      <c r="UZO882" s="2"/>
      <c r="UZP882" s="2"/>
      <c r="UZQ882" s="2"/>
      <c r="UZR882" s="2"/>
      <c r="UZS882" s="2"/>
      <c r="UZT882" s="2"/>
      <c r="UZU882" s="2"/>
      <c r="UZV882" s="2"/>
      <c r="UZW882" s="2"/>
      <c r="UZX882" s="2"/>
      <c r="UZY882" s="2"/>
      <c r="UZZ882" s="2"/>
      <c r="VAA882" s="2"/>
      <c r="VAB882" s="2"/>
      <c r="VAC882" s="2"/>
      <c r="VAD882" s="2"/>
      <c r="VAE882" s="2"/>
      <c r="VAF882" s="2"/>
      <c r="VAG882" s="2"/>
      <c r="VAH882" s="2"/>
      <c r="VAI882" s="2"/>
      <c r="VAJ882" s="2"/>
      <c r="VAK882" s="2"/>
      <c r="VAL882" s="2"/>
      <c r="VAM882" s="2"/>
      <c r="VAN882" s="2"/>
      <c r="VAO882" s="2"/>
      <c r="VAP882" s="2"/>
      <c r="VAQ882" s="2"/>
      <c r="VAR882" s="2"/>
      <c r="VAS882" s="2"/>
      <c r="VAT882" s="2"/>
      <c r="VAU882" s="2"/>
      <c r="VAV882" s="2"/>
      <c r="VAW882" s="2"/>
      <c r="VAX882" s="2"/>
      <c r="VAY882" s="2"/>
      <c r="VAZ882" s="2"/>
      <c r="VBA882" s="2"/>
      <c r="VBB882" s="2"/>
      <c r="VBC882" s="2"/>
      <c r="VBD882" s="2"/>
      <c r="VBE882" s="2"/>
      <c r="VBF882" s="2"/>
      <c r="VBG882" s="2"/>
      <c r="VBH882" s="2"/>
      <c r="VBI882" s="2"/>
      <c r="VBJ882" s="2"/>
      <c r="VBK882" s="2"/>
      <c r="VBL882" s="2"/>
      <c r="VBM882" s="2"/>
      <c r="VBN882" s="2"/>
      <c r="VBO882" s="2"/>
      <c r="VBP882" s="2"/>
      <c r="VBQ882" s="2"/>
      <c r="VBR882" s="2"/>
      <c r="VBS882" s="2"/>
      <c r="VBT882" s="2"/>
      <c r="VBU882" s="2"/>
      <c r="VBV882" s="2"/>
      <c r="VBW882" s="2"/>
      <c r="VBX882" s="2"/>
      <c r="VBY882" s="2"/>
      <c r="VBZ882" s="2"/>
      <c r="VCA882" s="2"/>
      <c r="VCB882" s="2"/>
      <c r="VCC882" s="2"/>
      <c r="VCD882" s="2"/>
      <c r="VCE882" s="2"/>
      <c r="VCF882" s="2"/>
      <c r="VCG882" s="2"/>
      <c r="VCH882" s="2"/>
      <c r="VCI882" s="2"/>
      <c r="VCJ882" s="2"/>
      <c r="VCK882" s="2"/>
      <c r="VCL882" s="2"/>
      <c r="VCM882" s="2"/>
      <c r="VCN882" s="2"/>
      <c r="VCO882" s="2"/>
      <c r="VCP882" s="2"/>
      <c r="VCQ882" s="2"/>
      <c r="VCR882" s="2"/>
      <c r="VCS882" s="2"/>
      <c r="VCT882" s="2"/>
      <c r="VCU882" s="2"/>
      <c r="VCV882" s="2"/>
      <c r="VCW882" s="2"/>
      <c r="VCX882" s="2"/>
      <c r="VCY882" s="2"/>
      <c r="VCZ882" s="2"/>
      <c r="VDA882" s="2"/>
      <c r="VDB882" s="2"/>
      <c r="VDC882" s="2"/>
      <c r="VDD882" s="2"/>
      <c r="VDE882" s="2"/>
      <c r="VDF882" s="2"/>
      <c r="VDG882" s="2"/>
      <c r="VDH882" s="2"/>
      <c r="VDI882" s="2"/>
      <c r="VDJ882" s="2"/>
      <c r="VDK882" s="2"/>
      <c r="VDL882" s="2"/>
      <c r="VDM882" s="2"/>
      <c r="VDN882" s="2"/>
      <c r="VDO882" s="2"/>
      <c r="VDP882" s="2"/>
      <c r="VDQ882" s="2"/>
      <c r="VDR882" s="2"/>
      <c r="VDS882" s="2"/>
      <c r="VDT882" s="2"/>
      <c r="VDU882" s="2"/>
      <c r="VDV882" s="2"/>
      <c r="VDW882" s="2"/>
      <c r="VDX882" s="2"/>
      <c r="VDY882" s="2"/>
      <c r="VDZ882" s="2"/>
      <c r="VEA882" s="2"/>
      <c r="VEB882" s="2"/>
      <c r="VEC882" s="2"/>
      <c r="VED882" s="2"/>
      <c r="VEE882" s="2"/>
      <c r="VEF882" s="2"/>
      <c r="VEG882" s="2"/>
      <c r="VEH882" s="2"/>
      <c r="VEI882" s="2"/>
      <c r="VEJ882" s="2"/>
      <c r="VEK882" s="2"/>
      <c r="VEL882" s="2"/>
      <c r="VEM882" s="2"/>
      <c r="VEN882" s="2"/>
      <c r="VEO882" s="2"/>
      <c r="VEP882" s="2"/>
      <c r="VEQ882" s="2"/>
      <c r="VER882" s="2"/>
      <c r="VES882" s="2"/>
      <c r="VET882" s="2"/>
      <c r="VEU882" s="2"/>
      <c r="VEV882" s="2"/>
      <c r="VEW882" s="2"/>
      <c r="VEX882" s="2"/>
      <c r="VEY882" s="2"/>
      <c r="VEZ882" s="2"/>
      <c r="VFA882" s="2"/>
      <c r="VFB882" s="2"/>
      <c r="VFC882" s="2"/>
      <c r="VFD882" s="2"/>
      <c r="VFE882" s="2"/>
      <c r="VFF882" s="2"/>
      <c r="VFG882" s="2"/>
      <c r="VFH882" s="2"/>
      <c r="VFI882" s="2"/>
      <c r="VFJ882" s="2"/>
      <c r="VFK882" s="2"/>
      <c r="VFL882" s="2"/>
      <c r="VFM882" s="2"/>
      <c r="VFN882" s="2"/>
      <c r="VFO882" s="2"/>
      <c r="VFP882" s="2"/>
      <c r="VFQ882" s="2"/>
      <c r="VFR882" s="2"/>
      <c r="VFS882" s="2"/>
      <c r="VFT882" s="2"/>
      <c r="VFU882" s="2"/>
      <c r="VFV882" s="2"/>
      <c r="VFW882" s="2"/>
      <c r="VFX882" s="2"/>
      <c r="VFY882" s="2"/>
      <c r="VFZ882" s="2"/>
      <c r="VGA882" s="2"/>
      <c r="VGB882" s="2"/>
      <c r="VGC882" s="2"/>
      <c r="VGD882" s="2"/>
      <c r="VGE882" s="2"/>
      <c r="VGF882" s="2"/>
      <c r="VGG882" s="2"/>
      <c r="VGH882" s="2"/>
      <c r="VGI882" s="2"/>
      <c r="VGJ882" s="2"/>
      <c r="VGK882" s="2"/>
      <c r="VGL882" s="2"/>
      <c r="VGM882" s="2"/>
      <c r="VGN882" s="2"/>
      <c r="VGO882" s="2"/>
      <c r="VGP882" s="2"/>
      <c r="VGQ882" s="2"/>
      <c r="VGR882" s="2"/>
      <c r="VGS882" s="2"/>
      <c r="VGT882" s="2"/>
      <c r="VGU882" s="2"/>
      <c r="VGV882" s="2"/>
      <c r="VGW882" s="2"/>
      <c r="VGX882" s="2"/>
      <c r="VGY882" s="2"/>
      <c r="VGZ882" s="2"/>
      <c r="VHA882" s="2"/>
      <c r="VHB882" s="2"/>
      <c r="VHC882" s="2"/>
      <c r="VHD882" s="2"/>
      <c r="VHE882" s="2"/>
      <c r="VHF882" s="2"/>
      <c r="VHG882" s="2"/>
      <c r="VHH882" s="2"/>
      <c r="VHI882" s="2"/>
      <c r="VHJ882" s="2"/>
      <c r="VHK882" s="2"/>
      <c r="VHL882" s="2"/>
      <c r="VHM882" s="2"/>
      <c r="VHN882" s="2"/>
      <c r="VHO882" s="2"/>
      <c r="VHP882" s="2"/>
      <c r="VHQ882" s="2"/>
      <c r="VHR882" s="2"/>
      <c r="VHS882" s="2"/>
      <c r="VHT882" s="2"/>
      <c r="VHU882" s="2"/>
      <c r="VHV882" s="2"/>
      <c r="VHW882" s="2"/>
      <c r="VHX882" s="2"/>
      <c r="VHY882" s="2"/>
      <c r="VHZ882" s="2"/>
      <c r="VIA882" s="2"/>
      <c r="VIB882" s="2"/>
      <c r="VIC882" s="2"/>
      <c r="VID882" s="2"/>
      <c r="VIE882" s="2"/>
      <c r="VIF882" s="2"/>
      <c r="VIG882" s="2"/>
      <c r="VIH882" s="2"/>
      <c r="VII882" s="2"/>
      <c r="VIJ882" s="2"/>
      <c r="VIK882" s="2"/>
      <c r="VIL882" s="2"/>
      <c r="VIM882" s="2"/>
      <c r="VIN882" s="2"/>
      <c r="VIO882" s="2"/>
      <c r="VIP882" s="2"/>
      <c r="VIQ882" s="2"/>
      <c r="VIR882" s="2"/>
      <c r="VIS882" s="2"/>
      <c r="VIT882" s="2"/>
      <c r="VIU882" s="2"/>
      <c r="VIV882" s="2"/>
      <c r="VIW882" s="2"/>
      <c r="VIX882" s="2"/>
      <c r="VIY882" s="2"/>
      <c r="VIZ882" s="2"/>
      <c r="VJA882" s="2"/>
      <c r="VJB882" s="2"/>
      <c r="VJC882" s="2"/>
      <c r="VJD882" s="2"/>
      <c r="VJE882" s="2"/>
      <c r="VJF882" s="2"/>
      <c r="VJG882" s="2"/>
      <c r="VJH882" s="2"/>
      <c r="VJI882" s="2"/>
      <c r="VJJ882" s="2"/>
      <c r="VJK882" s="2"/>
      <c r="VJL882" s="2"/>
      <c r="VJM882" s="2"/>
      <c r="VJN882" s="2"/>
      <c r="VJO882" s="2"/>
      <c r="VJP882" s="2"/>
      <c r="VJQ882" s="2"/>
      <c r="VJR882" s="2"/>
      <c r="VJS882" s="2"/>
      <c r="VJT882" s="2"/>
      <c r="VJU882" s="2"/>
      <c r="VJV882" s="2"/>
      <c r="VJW882" s="2"/>
      <c r="VJX882" s="2"/>
      <c r="VJY882" s="2"/>
      <c r="VJZ882" s="2"/>
      <c r="VKA882" s="2"/>
      <c r="VKB882" s="2"/>
      <c r="VKC882" s="2"/>
      <c r="VKD882" s="2"/>
      <c r="VKE882" s="2"/>
      <c r="VKF882" s="2"/>
      <c r="VKG882" s="2"/>
      <c r="VKH882" s="2"/>
      <c r="VKI882" s="2"/>
      <c r="VKJ882" s="2"/>
      <c r="VKK882" s="2"/>
      <c r="VKL882" s="2"/>
      <c r="VKM882" s="2"/>
      <c r="VKN882" s="2"/>
      <c r="VKO882" s="2"/>
      <c r="VKP882" s="2"/>
      <c r="VKQ882" s="2"/>
      <c r="VKR882" s="2"/>
      <c r="VKS882" s="2"/>
      <c r="VKT882" s="2"/>
      <c r="VKU882" s="2"/>
      <c r="VKV882" s="2"/>
      <c r="VKW882" s="2"/>
      <c r="VKX882" s="2"/>
      <c r="VKY882" s="2"/>
      <c r="VKZ882" s="2"/>
      <c r="VLA882" s="2"/>
      <c r="VLB882" s="2"/>
      <c r="VLC882" s="2"/>
      <c r="VLD882" s="2"/>
      <c r="VLE882" s="2"/>
      <c r="VLF882" s="2"/>
      <c r="VLG882" s="2"/>
      <c r="VLH882" s="2"/>
      <c r="VLI882" s="2"/>
      <c r="VLJ882" s="2"/>
      <c r="VLK882" s="2"/>
      <c r="VLL882" s="2"/>
      <c r="VLM882" s="2"/>
      <c r="VLN882" s="2"/>
      <c r="VLO882" s="2"/>
      <c r="VLP882" s="2"/>
      <c r="VLQ882" s="2"/>
      <c r="VLR882" s="2"/>
      <c r="VLS882" s="2"/>
      <c r="VLT882" s="2"/>
      <c r="VLU882" s="2"/>
      <c r="VLV882" s="2"/>
      <c r="VLW882" s="2"/>
      <c r="VLX882" s="2"/>
      <c r="VLY882" s="2"/>
      <c r="VLZ882" s="2"/>
      <c r="VMA882" s="2"/>
      <c r="VMB882" s="2"/>
      <c r="VMC882" s="2"/>
      <c r="VMD882" s="2"/>
      <c r="VME882" s="2"/>
      <c r="VMF882" s="2"/>
      <c r="VMG882" s="2"/>
      <c r="VMH882" s="2"/>
      <c r="VMI882" s="2"/>
      <c r="VMJ882" s="2"/>
      <c r="VMK882" s="2"/>
      <c r="VML882" s="2"/>
      <c r="VMM882" s="2"/>
      <c r="VMN882" s="2"/>
      <c r="VMO882" s="2"/>
      <c r="VMP882" s="2"/>
      <c r="VMQ882" s="2"/>
      <c r="VMR882" s="2"/>
      <c r="VMS882" s="2"/>
      <c r="VMT882" s="2"/>
      <c r="VMU882" s="2"/>
      <c r="VMV882" s="2"/>
      <c r="VMW882" s="2"/>
      <c r="VMX882" s="2"/>
      <c r="VMY882" s="2"/>
      <c r="VMZ882" s="2"/>
      <c r="VNA882" s="2"/>
      <c r="VNB882" s="2"/>
      <c r="VNC882" s="2"/>
      <c r="VND882" s="2"/>
      <c r="VNE882" s="2"/>
      <c r="VNF882" s="2"/>
      <c r="VNG882" s="2"/>
      <c r="VNH882" s="2"/>
      <c r="VNI882" s="2"/>
      <c r="VNJ882" s="2"/>
      <c r="VNK882" s="2"/>
      <c r="VNL882" s="2"/>
      <c r="VNM882" s="2"/>
      <c r="VNN882" s="2"/>
      <c r="VNO882" s="2"/>
      <c r="VNP882" s="2"/>
      <c r="VNQ882" s="2"/>
      <c r="VNR882" s="2"/>
      <c r="VNS882" s="2"/>
      <c r="VNT882" s="2"/>
      <c r="VNU882" s="2"/>
      <c r="VNV882" s="2"/>
      <c r="VNW882" s="2"/>
      <c r="VNX882" s="2"/>
      <c r="VNY882" s="2"/>
      <c r="VNZ882" s="2"/>
      <c r="VOA882" s="2"/>
      <c r="VOB882" s="2"/>
      <c r="VOC882" s="2"/>
      <c r="VOD882" s="2"/>
      <c r="VOE882" s="2"/>
      <c r="VOF882" s="2"/>
      <c r="VOG882" s="2"/>
      <c r="VOH882" s="2"/>
      <c r="VOI882" s="2"/>
      <c r="VOJ882" s="2"/>
      <c r="VOK882" s="2"/>
      <c r="VOL882" s="2"/>
      <c r="VOM882" s="2"/>
      <c r="VON882" s="2"/>
      <c r="VOO882" s="2"/>
      <c r="VOP882" s="2"/>
      <c r="VOQ882" s="2"/>
      <c r="VOR882" s="2"/>
      <c r="VOS882" s="2"/>
      <c r="VOT882" s="2"/>
      <c r="VOU882" s="2"/>
      <c r="VOV882" s="2"/>
      <c r="VOW882" s="2"/>
      <c r="VOX882" s="2"/>
      <c r="VOY882" s="2"/>
      <c r="VOZ882" s="2"/>
      <c r="VPA882" s="2"/>
      <c r="VPB882" s="2"/>
      <c r="VPC882" s="2"/>
      <c r="VPD882" s="2"/>
      <c r="VPE882" s="2"/>
      <c r="VPF882" s="2"/>
      <c r="VPG882" s="2"/>
      <c r="VPH882" s="2"/>
      <c r="VPI882" s="2"/>
      <c r="VPJ882" s="2"/>
      <c r="VPK882" s="2"/>
      <c r="VPL882" s="2"/>
      <c r="VPM882" s="2"/>
      <c r="VPN882" s="2"/>
      <c r="VPO882" s="2"/>
      <c r="VPP882" s="2"/>
      <c r="VPQ882" s="2"/>
      <c r="VPR882" s="2"/>
      <c r="VPS882" s="2"/>
      <c r="VPT882" s="2"/>
      <c r="VPU882" s="2"/>
      <c r="VPV882" s="2"/>
      <c r="VPW882" s="2"/>
      <c r="VPX882" s="2"/>
      <c r="VPY882" s="2"/>
      <c r="VPZ882" s="2"/>
      <c r="VQA882" s="2"/>
      <c r="VQB882" s="2"/>
      <c r="VQC882" s="2"/>
      <c r="VQD882" s="2"/>
      <c r="VQE882" s="2"/>
      <c r="VQF882" s="2"/>
      <c r="VQG882" s="2"/>
      <c r="VQH882" s="2"/>
      <c r="VQI882" s="2"/>
      <c r="VQJ882" s="2"/>
      <c r="VQK882" s="2"/>
      <c r="VQL882" s="2"/>
      <c r="VQM882" s="2"/>
      <c r="VQN882" s="2"/>
      <c r="VQO882" s="2"/>
      <c r="VQP882" s="2"/>
      <c r="VQQ882" s="2"/>
      <c r="VQR882" s="2"/>
      <c r="VQS882" s="2"/>
      <c r="VQT882" s="2"/>
      <c r="VQU882" s="2"/>
      <c r="VQV882" s="2"/>
      <c r="VQW882" s="2"/>
      <c r="VQX882" s="2"/>
      <c r="VQY882" s="2"/>
      <c r="VQZ882" s="2"/>
      <c r="VRA882" s="2"/>
      <c r="VRB882" s="2"/>
      <c r="VRC882" s="2"/>
      <c r="VRD882" s="2"/>
      <c r="VRE882" s="2"/>
      <c r="VRF882" s="2"/>
      <c r="VRG882" s="2"/>
      <c r="VRH882" s="2"/>
      <c r="VRI882" s="2"/>
      <c r="VRJ882" s="2"/>
      <c r="VRK882" s="2"/>
      <c r="VRL882" s="2"/>
      <c r="VRM882" s="2"/>
      <c r="VRN882" s="2"/>
      <c r="VRO882" s="2"/>
      <c r="VRP882" s="2"/>
      <c r="VRQ882" s="2"/>
      <c r="VRR882" s="2"/>
      <c r="VRS882" s="2"/>
      <c r="VRT882" s="2"/>
      <c r="VRU882" s="2"/>
      <c r="VRV882" s="2"/>
      <c r="VRW882" s="2"/>
      <c r="VRX882" s="2"/>
      <c r="VRY882" s="2"/>
      <c r="VRZ882" s="2"/>
      <c r="VSA882" s="2"/>
      <c r="VSB882" s="2"/>
      <c r="VSC882" s="2"/>
      <c r="VSD882" s="2"/>
      <c r="VSE882" s="2"/>
      <c r="VSF882" s="2"/>
      <c r="VSG882" s="2"/>
      <c r="VSH882" s="2"/>
      <c r="VSI882" s="2"/>
      <c r="VSJ882" s="2"/>
      <c r="VSK882" s="2"/>
      <c r="VSL882" s="2"/>
      <c r="VSM882" s="2"/>
      <c r="VSN882" s="2"/>
      <c r="VSO882" s="2"/>
      <c r="VSP882" s="2"/>
      <c r="VSQ882" s="2"/>
      <c r="VSR882" s="2"/>
      <c r="VSS882" s="2"/>
      <c r="VST882" s="2"/>
      <c r="VSU882" s="2"/>
      <c r="VSV882" s="2"/>
      <c r="VSW882" s="2"/>
      <c r="VSX882" s="2"/>
      <c r="VSY882" s="2"/>
      <c r="VSZ882" s="2"/>
      <c r="VTA882" s="2"/>
      <c r="VTB882" s="2"/>
      <c r="VTC882" s="2"/>
      <c r="VTD882" s="2"/>
      <c r="VTE882" s="2"/>
      <c r="VTF882" s="2"/>
      <c r="VTG882" s="2"/>
      <c r="VTH882" s="2"/>
      <c r="VTI882" s="2"/>
      <c r="VTJ882" s="2"/>
      <c r="VTK882" s="2"/>
      <c r="VTL882" s="2"/>
      <c r="VTM882" s="2"/>
      <c r="VTN882" s="2"/>
      <c r="VTO882" s="2"/>
      <c r="VTP882" s="2"/>
      <c r="VTQ882" s="2"/>
      <c r="VTR882" s="2"/>
      <c r="VTS882" s="2"/>
      <c r="VTT882" s="2"/>
      <c r="VTU882" s="2"/>
      <c r="VTV882" s="2"/>
      <c r="VTW882" s="2"/>
      <c r="VTX882" s="2"/>
      <c r="VTY882" s="2"/>
      <c r="VTZ882" s="2"/>
      <c r="VUA882" s="2"/>
      <c r="VUB882" s="2"/>
      <c r="VUC882" s="2"/>
      <c r="VUD882" s="2"/>
      <c r="VUE882" s="2"/>
      <c r="VUF882" s="2"/>
      <c r="VUG882" s="2"/>
      <c r="VUH882" s="2"/>
      <c r="VUI882" s="2"/>
      <c r="VUJ882" s="2"/>
      <c r="VUK882" s="2"/>
      <c r="VUL882" s="2"/>
      <c r="VUM882" s="2"/>
      <c r="VUN882" s="2"/>
      <c r="VUO882" s="2"/>
      <c r="VUP882" s="2"/>
      <c r="VUQ882" s="2"/>
      <c r="VUR882" s="2"/>
      <c r="VUS882" s="2"/>
      <c r="VUT882" s="2"/>
      <c r="VUU882" s="2"/>
      <c r="VUV882" s="2"/>
      <c r="VUW882" s="2"/>
      <c r="VUX882" s="2"/>
      <c r="VUY882" s="2"/>
      <c r="VUZ882" s="2"/>
      <c r="VVA882" s="2"/>
      <c r="VVB882" s="2"/>
      <c r="VVC882" s="2"/>
      <c r="VVD882" s="2"/>
      <c r="VVE882" s="2"/>
      <c r="VVF882" s="2"/>
      <c r="VVG882" s="2"/>
      <c r="VVH882" s="2"/>
      <c r="VVI882" s="2"/>
      <c r="VVJ882" s="2"/>
      <c r="VVK882" s="2"/>
      <c r="VVL882" s="2"/>
      <c r="VVM882" s="2"/>
      <c r="VVN882" s="2"/>
      <c r="VVO882" s="2"/>
      <c r="VVP882" s="2"/>
      <c r="VVQ882" s="2"/>
      <c r="VVR882" s="2"/>
      <c r="VVS882" s="2"/>
      <c r="VVT882" s="2"/>
      <c r="VVU882" s="2"/>
      <c r="VVV882" s="2"/>
      <c r="VVW882" s="2"/>
      <c r="VVX882" s="2"/>
      <c r="VVY882" s="2"/>
      <c r="VVZ882" s="2"/>
      <c r="VWA882" s="2"/>
      <c r="VWB882" s="2"/>
      <c r="VWC882" s="2"/>
      <c r="VWD882" s="2"/>
      <c r="VWE882" s="2"/>
      <c r="VWF882" s="2"/>
      <c r="VWG882" s="2"/>
      <c r="VWH882" s="2"/>
      <c r="VWI882" s="2"/>
      <c r="VWJ882" s="2"/>
      <c r="VWK882" s="2"/>
      <c r="VWL882" s="2"/>
      <c r="VWM882" s="2"/>
      <c r="VWN882" s="2"/>
      <c r="VWO882" s="2"/>
      <c r="VWP882" s="2"/>
      <c r="VWQ882" s="2"/>
      <c r="VWR882" s="2"/>
      <c r="VWS882" s="2"/>
      <c r="VWT882" s="2"/>
      <c r="VWU882" s="2"/>
      <c r="VWV882" s="2"/>
      <c r="VWW882" s="2"/>
      <c r="VWX882" s="2"/>
      <c r="VWY882" s="2"/>
      <c r="VWZ882" s="2"/>
      <c r="VXA882" s="2"/>
      <c r="VXB882" s="2"/>
      <c r="VXC882" s="2"/>
      <c r="VXD882" s="2"/>
      <c r="VXE882" s="2"/>
      <c r="VXF882" s="2"/>
      <c r="VXG882" s="2"/>
      <c r="VXH882" s="2"/>
      <c r="VXI882" s="2"/>
      <c r="VXJ882" s="2"/>
      <c r="VXK882" s="2"/>
      <c r="VXL882" s="2"/>
      <c r="VXM882" s="2"/>
      <c r="VXN882" s="2"/>
      <c r="VXO882" s="2"/>
      <c r="VXP882" s="2"/>
      <c r="VXQ882" s="2"/>
      <c r="VXR882" s="2"/>
      <c r="VXS882" s="2"/>
      <c r="VXT882" s="2"/>
      <c r="VXU882" s="2"/>
      <c r="VXV882" s="2"/>
      <c r="VXW882" s="2"/>
      <c r="VXX882" s="2"/>
      <c r="VXY882" s="2"/>
      <c r="VXZ882" s="2"/>
      <c r="VYA882" s="2"/>
      <c r="VYB882" s="2"/>
      <c r="VYC882" s="2"/>
      <c r="VYD882" s="2"/>
      <c r="VYE882" s="2"/>
      <c r="VYF882" s="2"/>
      <c r="VYG882" s="2"/>
      <c r="VYH882" s="2"/>
      <c r="VYI882" s="2"/>
      <c r="VYJ882" s="2"/>
      <c r="VYK882" s="2"/>
      <c r="VYL882" s="2"/>
      <c r="VYM882" s="2"/>
      <c r="VYN882" s="2"/>
      <c r="VYO882" s="2"/>
      <c r="VYP882" s="2"/>
      <c r="VYQ882" s="2"/>
      <c r="VYR882" s="2"/>
      <c r="VYS882" s="2"/>
      <c r="VYT882" s="2"/>
      <c r="VYU882" s="2"/>
      <c r="VYV882" s="2"/>
      <c r="VYW882" s="2"/>
      <c r="VYX882" s="2"/>
      <c r="VYY882" s="2"/>
      <c r="VYZ882" s="2"/>
      <c r="VZA882" s="2"/>
      <c r="VZB882" s="2"/>
      <c r="VZC882" s="2"/>
      <c r="VZD882" s="2"/>
      <c r="VZE882" s="2"/>
      <c r="VZF882" s="2"/>
      <c r="VZG882" s="2"/>
      <c r="VZH882" s="2"/>
      <c r="VZI882" s="2"/>
      <c r="VZJ882" s="2"/>
      <c r="VZK882" s="2"/>
      <c r="VZL882" s="2"/>
      <c r="VZM882" s="2"/>
      <c r="VZN882" s="2"/>
      <c r="VZO882" s="2"/>
      <c r="VZP882" s="2"/>
      <c r="VZQ882" s="2"/>
      <c r="VZR882" s="2"/>
      <c r="VZS882" s="2"/>
      <c r="VZT882" s="2"/>
      <c r="VZU882" s="2"/>
      <c r="VZV882" s="2"/>
      <c r="VZW882" s="2"/>
      <c r="VZX882" s="2"/>
      <c r="VZY882" s="2"/>
      <c r="VZZ882" s="2"/>
      <c r="WAA882" s="2"/>
      <c r="WAB882" s="2"/>
      <c r="WAC882" s="2"/>
      <c r="WAD882" s="2"/>
      <c r="WAE882" s="2"/>
      <c r="WAF882" s="2"/>
      <c r="WAG882" s="2"/>
      <c r="WAH882" s="2"/>
      <c r="WAI882" s="2"/>
      <c r="WAJ882" s="2"/>
      <c r="WAK882" s="2"/>
      <c r="WAL882" s="2"/>
      <c r="WAM882" s="2"/>
      <c r="WAN882" s="2"/>
      <c r="WAO882" s="2"/>
      <c r="WAP882" s="2"/>
      <c r="WAQ882" s="2"/>
      <c r="WAR882" s="2"/>
      <c r="WAS882" s="2"/>
      <c r="WAT882" s="2"/>
      <c r="WAU882" s="2"/>
      <c r="WAV882" s="2"/>
      <c r="WAW882" s="2"/>
      <c r="WAX882" s="2"/>
      <c r="WAY882" s="2"/>
      <c r="WAZ882" s="2"/>
      <c r="WBA882" s="2"/>
      <c r="WBB882" s="2"/>
      <c r="WBC882" s="2"/>
      <c r="WBD882" s="2"/>
      <c r="WBE882" s="2"/>
      <c r="WBF882" s="2"/>
      <c r="WBG882" s="2"/>
      <c r="WBH882" s="2"/>
      <c r="WBI882" s="2"/>
      <c r="WBJ882" s="2"/>
      <c r="WBK882" s="2"/>
      <c r="WBL882" s="2"/>
      <c r="WBM882" s="2"/>
      <c r="WBN882" s="2"/>
      <c r="WBO882" s="2"/>
      <c r="WBP882" s="2"/>
      <c r="WBQ882" s="2"/>
      <c r="WBR882" s="2"/>
      <c r="WBS882" s="2"/>
      <c r="WBT882" s="2"/>
      <c r="WBU882" s="2"/>
      <c r="WBV882" s="2"/>
      <c r="WBW882" s="2"/>
      <c r="WBX882" s="2"/>
      <c r="WBY882" s="2"/>
      <c r="WBZ882" s="2"/>
      <c r="WCA882" s="2"/>
      <c r="WCB882" s="2"/>
      <c r="WCC882" s="2"/>
      <c r="WCD882" s="2"/>
      <c r="WCE882" s="2"/>
      <c r="WCF882" s="2"/>
      <c r="WCG882" s="2"/>
      <c r="WCH882" s="2"/>
      <c r="WCI882" s="2"/>
      <c r="WCJ882" s="2"/>
      <c r="WCK882" s="2"/>
      <c r="WCL882" s="2"/>
      <c r="WCM882" s="2"/>
      <c r="WCN882" s="2"/>
      <c r="WCO882" s="2"/>
      <c r="WCP882" s="2"/>
      <c r="WCQ882" s="2"/>
      <c r="WCR882" s="2"/>
      <c r="WCS882" s="2"/>
      <c r="WCT882" s="2"/>
      <c r="WCU882" s="2"/>
      <c r="WCV882" s="2"/>
      <c r="WCW882" s="2"/>
      <c r="WCX882" s="2"/>
      <c r="WCY882" s="2"/>
      <c r="WCZ882" s="2"/>
      <c r="WDA882" s="2"/>
      <c r="WDB882" s="2"/>
      <c r="WDC882" s="2"/>
      <c r="WDD882" s="2"/>
      <c r="WDE882" s="2"/>
      <c r="WDF882" s="2"/>
      <c r="WDG882" s="2"/>
      <c r="WDH882" s="2"/>
      <c r="WDI882" s="2"/>
      <c r="WDJ882" s="2"/>
      <c r="WDK882" s="2"/>
      <c r="WDL882" s="2"/>
      <c r="WDM882" s="2"/>
      <c r="WDN882" s="2"/>
      <c r="WDO882" s="2"/>
      <c r="WDP882" s="2"/>
      <c r="WDQ882" s="2"/>
      <c r="WDR882" s="2"/>
      <c r="WDS882" s="2"/>
      <c r="WDT882" s="2"/>
      <c r="WDU882" s="2"/>
      <c r="WDV882" s="2"/>
      <c r="WDW882" s="2"/>
      <c r="WDX882" s="2"/>
      <c r="WDY882" s="2"/>
      <c r="WDZ882" s="2"/>
      <c r="WEA882" s="2"/>
      <c r="WEB882" s="2"/>
      <c r="WEC882" s="2"/>
      <c r="WED882" s="2"/>
      <c r="WEE882" s="2"/>
      <c r="WEF882" s="2"/>
      <c r="WEG882" s="2"/>
      <c r="WEH882" s="2"/>
      <c r="WEI882" s="2"/>
      <c r="WEJ882" s="2"/>
      <c r="WEK882" s="2"/>
      <c r="WEL882" s="2"/>
      <c r="WEM882" s="2"/>
      <c r="WEN882" s="2"/>
      <c r="WEO882" s="2"/>
      <c r="WEP882" s="2"/>
      <c r="WEQ882" s="2"/>
      <c r="WER882" s="2"/>
      <c r="WES882" s="2"/>
      <c r="WET882" s="2"/>
      <c r="WEU882" s="2"/>
      <c r="WEV882" s="2"/>
      <c r="WEW882" s="2"/>
      <c r="WEX882" s="2"/>
      <c r="WEY882" s="2"/>
      <c r="WEZ882" s="2"/>
      <c r="WFA882" s="2"/>
      <c r="WFB882" s="2"/>
      <c r="WFC882" s="2"/>
      <c r="WFD882" s="2"/>
      <c r="WFE882" s="2"/>
      <c r="WFF882" s="2"/>
      <c r="WFG882" s="2"/>
      <c r="WFH882" s="2"/>
      <c r="WFI882" s="2"/>
      <c r="WFJ882" s="2"/>
      <c r="WFK882" s="2"/>
      <c r="WFL882" s="2"/>
      <c r="WFM882" s="2"/>
      <c r="WFN882" s="2"/>
      <c r="WFO882" s="2"/>
      <c r="WFP882" s="2"/>
      <c r="WFQ882" s="2"/>
      <c r="WFR882" s="2"/>
      <c r="WFS882" s="2"/>
      <c r="WFT882" s="2"/>
      <c r="WFU882" s="2"/>
      <c r="WFV882" s="2"/>
      <c r="WFW882" s="2"/>
      <c r="WFX882" s="2"/>
      <c r="WFY882" s="2"/>
      <c r="WFZ882" s="2"/>
      <c r="WGA882" s="2"/>
      <c r="WGB882" s="2"/>
      <c r="WGC882" s="2"/>
      <c r="WGD882" s="2"/>
      <c r="WGE882" s="2"/>
      <c r="WGF882" s="2"/>
      <c r="WGG882" s="2"/>
      <c r="WGH882" s="2"/>
      <c r="WGI882" s="2"/>
      <c r="WGJ882" s="2"/>
      <c r="WGK882" s="2"/>
      <c r="WGL882" s="2"/>
      <c r="WGM882" s="2"/>
      <c r="WGN882" s="2"/>
      <c r="WGO882" s="2"/>
      <c r="WGP882" s="2"/>
      <c r="WGQ882" s="2"/>
      <c r="WGR882" s="2"/>
      <c r="WGS882" s="2"/>
      <c r="WGT882" s="2"/>
      <c r="WGU882" s="2"/>
      <c r="WGV882" s="2"/>
      <c r="WGW882" s="2"/>
      <c r="WGX882" s="2"/>
      <c r="WGY882" s="2"/>
      <c r="WGZ882" s="2"/>
      <c r="WHA882" s="2"/>
      <c r="WHB882" s="2"/>
      <c r="WHC882" s="2"/>
      <c r="WHD882" s="2"/>
      <c r="WHE882" s="2"/>
      <c r="WHF882" s="2"/>
      <c r="WHG882" s="2"/>
      <c r="WHH882" s="2"/>
      <c r="WHI882" s="2"/>
      <c r="WHJ882" s="2"/>
      <c r="WHK882" s="2"/>
      <c r="WHL882" s="2"/>
      <c r="WHM882" s="2"/>
      <c r="WHN882" s="2"/>
      <c r="WHO882" s="2"/>
      <c r="WHP882" s="2"/>
      <c r="WHQ882" s="2"/>
      <c r="WHR882" s="2"/>
      <c r="WHS882" s="2"/>
      <c r="WHT882" s="2"/>
      <c r="WHU882" s="2"/>
      <c r="WHV882" s="2"/>
      <c r="WHW882" s="2"/>
      <c r="WHX882" s="2"/>
      <c r="WHY882" s="2"/>
      <c r="WHZ882" s="2"/>
      <c r="WIA882" s="2"/>
      <c r="WIB882" s="2"/>
      <c r="WIC882" s="2"/>
      <c r="WID882" s="2"/>
      <c r="WIE882" s="2"/>
      <c r="WIF882" s="2"/>
      <c r="WIG882" s="2"/>
      <c r="WIH882" s="2"/>
      <c r="WII882" s="2"/>
      <c r="WIJ882" s="2"/>
      <c r="WIK882" s="2"/>
      <c r="WIL882" s="2"/>
      <c r="WIM882" s="2"/>
      <c r="WIN882" s="2"/>
      <c r="WIO882" s="2"/>
      <c r="WIP882" s="2"/>
      <c r="WIQ882" s="2"/>
      <c r="WIR882" s="2"/>
      <c r="WIS882" s="2"/>
      <c r="WIT882" s="2"/>
      <c r="WIU882" s="2"/>
      <c r="WIV882" s="2"/>
      <c r="WIW882" s="2"/>
      <c r="WIX882" s="2"/>
      <c r="WIY882" s="2"/>
      <c r="WIZ882" s="2"/>
      <c r="WJA882" s="2"/>
      <c r="WJB882" s="2"/>
      <c r="WJC882" s="2"/>
      <c r="WJD882" s="2"/>
      <c r="WJE882" s="2"/>
      <c r="WJF882" s="2"/>
      <c r="WJG882" s="2"/>
      <c r="WJH882" s="2"/>
      <c r="WJI882" s="2"/>
      <c r="WJJ882" s="2"/>
      <c r="WJK882" s="2"/>
      <c r="WJL882" s="2"/>
      <c r="WJM882" s="2"/>
      <c r="WJN882" s="2"/>
      <c r="WJO882" s="2"/>
      <c r="WJP882" s="2"/>
      <c r="WJQ882" s="2"/>
      <c r="WJR882" s="2"/>
      <c r="WJS882" s="2"/>
      <c r="WJT882" s="2"/>
      <c r="WJU882" s="2"/>
      <c r="WJV882" s="2"/>
      <c r="WJW882" s="2"/>
      <c r="WJX882" s="2"/>
      <c r="WJY882" s="2"/>
      <c r="WJZ882" s="2"/>
      <c r="WKA882" s="2"/>
      <c r="WKB882" s="2"/>
      <c r="WKC882" s="2"/>
      <c r="WKD882" s="2"/>
      <c r="WKE882" s="2"/>
      <c r="WKF882" s="2"/>
      <c r="WKG882" s="2"/>
      <c r="WKH882" s="2"/>
      <c r="WKI882" s="2"/>
      <c r="WKJ882" s="2"/>
      <c r="WKK882" s="2"/>
      <c r="WKL882" s="2"/>
      <c r="WKM882" s="2"/>
      <c r="WKN882" s="2"/>
      <c r="WKO882" s="2"/>
      <c r="WKP882" s="2"/>
      <c r="WKQ882" s="2"/>
      <c r="WKR882" s="2"/>
      <c r="WKS882" s="2"/>
      <c r="WKT882" s="2"/>
      <c r="WKU882" s="2"/>
      <c r="WKV882" s="2"/>
      <c r="WKW882" s="2"/>
      <c r="WKX882" s="2"/>
      <c r="WKY882" s="2"/>
      <c r="WKZ882" s="2"/>
      <c r="WLA882" s="2"/>
      <c r="WLB882" s="2"/>
      <c r="WLC882" s="2"/>
      <c r="WLD882" s="2"/>
      <c r="WLE882" s="2"/>
      <c r="WLF882" s="2"/>
      <c r="WLG882" s="2"/>
      <c r="WLH882" s="2"/>
      <c r="WLI882" s="2"/>
      <c r="WLJ882" s="2"/>
      <c r="WLK882" s="2"/>
      <c r="WLL882" s="2"/>
      <c r="WLM882" s="2"/>
      <c r="WLN882" s="2"/>
      <c r="WLO882" s="2"/>
      <c r="WLP882" s="2"/>
      <c r="WLQ882" s="2"/>
      <c r="WLR882" s="2"/>
      <c r="WLS882" s="2"/>
      <c r="WLT882" s="2"/>
      <c r="WLU882" s="2"/>
      <c r="WLV882" s="2"/>
      <c r="WLW882" s="2"/>
      <c r="WLX882" s="2"/>
      <c r="WLY882" s="2"/>
      <c r="WLZ882" s="2"/>
      <c r="WMA882" s="2"/>
      <c r="WMB882" s="2"/>
      <c r="WMC882" s="2"/>
      <c r="WMD882" s="2"/>
      <c r="WME882" s="2"/>
      <c r="WMF882" s="2"/>
      <c r="WMG882" s="2"/>
      <c r="WMH882" s="2"/>
      <c r="WMI882" s="2"/>
      <c r="WMJ882" s="2"/>
      <c r="WMK882" s="2"/>
      <c r="WML882" s="2"/>
      <c r="WMM882" s="2"/>
      <c r="WMN882" s="2"/>
      <c r="WMO882" s="2"/>
      <c r="WMP882" s="2"/>
      <c r="WMQ882" s="2"/>
      <c r="WMR882" s="2"/>
      <c r="WMS882" s="2"/>
      <c r="WMT882" s="2"/>
      <c r="WMU882" s="2"/>
      <c r="WMV882" s="2"/>
      <c r="WMW882" s="2"/>
      <c r="WMX882" s="2"/>
      <c r="WMY882" s="2"/>
      <c r="WMZ882" s="2"/>
      <c r="WNA882" s="2"/>
      <c r="WNB882" s="2"/>
      <c r="WNC882" s="2"/>
      <c r="WND882" s="2"/>
      <c r="WNE882" s="2"/>
      <c r="WNF882" s="2"/>
      <c r="WNG882" s="2"/>
      <c r="WNH882" s="2"/>
      <c r="WNI882" s="2"/>
      <c r="WNJ882" s="2"/>
      <c r="WNK882" s="2"/>
      <c r="WNL882" s="2"/>
      <c r="WNM882" s="2"/>
      <c r="WNN882" s="2"/>
      <c r="WNO882" s="2"/>
      <c r="WNP882" s="2"/>
      <c r="WNQ882" s="2"/>
      <c r="WNR882" s="2"/>
      <c r="WNS882" s="2"/>
      <c r="WNT882" s="2"/>
      <c r="WNU882" s="2"/>
      <c r="WNV882" s="2"/>
      <c r="WNW882" s="2"/>
      <c r="WNX882" s="2"/>
      <c r="WNY882" s="2"/>
      <c r="WNZ882" s="2"/>
      <c r="WOA882" s="2"/>
      <c r="WOB882" s="2"/>
      <c r="WOC882" s="2"/>
      <c r="WOD882" s="2"/>
      <c r="WOE882" s="2"/>
      <c r="WOF882" s="2"/>
      <c r="WOG882" s="2"/>
      <c r="WOH882" s="2"/>
      <c r="WOI882" s="2"/>
      <c r="WOJ882" s="2"/>
      <c r="WOK882" s="2"/>
      <c r="WOL882" s="2"/>
      <c r="WOM882" s="2"/>
      <c r="WON882" s="2"/>
      <c r="WOO882" s="2"/>
      <c r="WOP882" s="2"/>
      <c r="WOQ882" s="2"/>
      <c r="WOR882" s="2"/>
      <c r="WOS882" s="2"/>
      <c r="WOT882" s="2"/>
      <c r="WOU882" s="2"/>
      <c r="WOV882" s="2"/>
      <c r="WOW882" s="2"/>
      <c r="WOX882" s="2"/>
      <c r="WOY882" s="2"/>
      <c r="WOZ882" s="2"/>
      <c r="WPA882" s="2"/>
      <c r="WPB882" s="2"/>
      <c r="WPC882" s="2"/>
      <c r="WPD882" s="2"/>
      <c r="WPE882" s="2"/>
      <c r="WPF882" s="2"/>
      <c r="WPG882" s="2"/>
      <c r="WPH882" s="2"/>
      <c r="WPI882" s="2"/>
      <c r="WPJ882" s="2"/>
      <c r="WPK882" s="2"/>
      <c r="WPL882" s="2"/>
      <c r="WPM882" s="2"/>
      <c r="WPN882" s="2"/>
      <c r="WPO882" s="2"/>
      <c r="WPP882" s="2"/>
      <c r="WPQ882" s="2"/>
      <c r="WPR882" s="2"/>
      <c r="WPS882" s="2"/>
      <c r="WPT882" s="2"/>
      <c r="WPU882" s="2"/>
      <c r="WPV882" s="2"/>
      <c r="WPW882" s="2"/>
      <c r="WPX882" s="2"/>
      <c r="WPY882" s="2"/>
      <c r="WPZ882" s="2"/>
      <c r="WQA882" s="2"/>
      <c r="WQB882" s="2"/>
      <c r="WQC882" s="2"/>
      <c r="WQD882" s="2"/>
      <c r="WQE882" s="2"/>
      <c r="WQF882" s="2"/>
      <c r="WQG882" s="2"/>
      <c r="WQH882" s="2"/>
      <c r="WQI882" s="2"/>
      <c r="WQJ882" s="2"/>
      <c r="WQK882" s="2"/>
      <c r="WQL882" s="2"/>
      <c r="WQM882" s="2"/>
      <c r="WQN882" s="2"/>
      <c r="WQO882" s="2"/>
      <c r="WQP882" s="2"/>
      <c r="WQQ882" s="2"/>
      <c r="WQR882" s="2"/>
      <c r="WQS882" s="2"/>
      <c r="WQT882" s="2"/>
      <c r="WQU882" s="2"/>
      <c r="WQV882" s="2"/>
      <c r="WQW882" s="2"/>
      <c r="WQX882" s="2"/>
      <c r="WQY882" s="2"/>
      <c r="WQZ882" s="2"/>
      <c r="WRA882" s="2"/>
      <c r="WRB882" s="2"/>
      <c r="WRC882" s="2"/>
      <c r="WRD882" s="2"/>
      <c r="WRE882" s="2"/>
      <c r="WRF882" s="2"/>
      <c r="WRG882" s="2"/>
      <c r="WRH882" s="2"/>
      <c r="WRI882" s="2"/>
      <c r="WRJ882" s="2"/>
      <c r="WRK882" s="2"/>
      <c r="WRL882" s="2"/>
      <c r="WRM882" s="2"/>
      <c r="WRN882" s="2"/>
      <c r="WRO882" s="2"/>
      <c r="WRP882" s="2"/>
      <c r="WRQ882" s="2"/>
      <c r="WRR882" s="2"/>
      <c r="WRS882" s="2"/>
      <c r="WRT882" s="2"/>
      <c r="WRU882" s="2"/>
      <c r="WRV882" s="2"/>
      <c r="WRW882" s="2"/>
      <c r="WRX882" s="2"/>
      <c r="WRY882" s="2"/>
      <c r="WRZ882" s="2"/>
      <c r="WSA882" s="2"/>
      <c r="WSB882" s="2"/>
      <c r="WSC882" s="2"/>
      <c r="WSD882" s="2"/>
      <c r="WSE882" s="2"/>
      <c r="WSF882" s="2"/>
      <c r="WSG882" s="2"/>
      <c r="WSH882" s="2"/>
      <c r="WSI882" s="2"/>
      <c r="WSJ882" s="2"/>
      <c r="WSK882" s="2"/>
      <c r="WSL882" s="2"/>
      <c r="WSM882" s="2"/>
      <c r="WSN882" s="2"/>
      <c r="WSO882" s="2"/>
      <c r="WSP882" s="2"/>
      <c r="WSQ882" s="2"/>
      <c r="WSR882" s="2"/>
      <c r="WSS882" s="2"/>
      <c r="WST882" s="2"/>
      <c r="WSU882" s="2"/>
      <c r="WSV882" s="2"/>
      <c r="WSW882" s="2"/>
      <c r="WSX882" s="2"/>
      <c r="WSY882" s="2"/>
      <c r="WSZ882" s="2"/>
      <c r="WTA882" s="2"/>
      <c r="WTB882" s="2"/>
      <c r="WTC882" s="2"/>
      <c r="WTD882" s="2"/>
      <c r="WTE882" s="2"/>
      <c r="WTF882" s="2"/>
      <c r="WTG882" s="2"/>
      <c r="WTH882" s="2"/>
      <c r="WTI882" s="2"/>
      <c r="WTJ882" s="2"/>
      <c r="WTK882" s="2"/>
      <c r="WTL882" s="2"/>
      <c r="WTM882" s="2"/>
      <c r="WTN882" s="2"/>
      <c r="WTO882" s="2"/>
      <c r="WTP882" s="2"/>
      <c r="WTQ882" s="2"/>
      <c r="WTR882" s="2"/>
      <c r="WTS882" s="2"/>
      <c r="WTT882" s="2"/>
      <c r="WTU882" s="2"/>
      <c r="WTV882" s="2"/>
      <c r="WTW882" s="2"/>
      <c r="WTX882" s="2"/>
      <c r="WTY882" s="2"/>
      <c r="WTZ882" s="2"/>
      <c r="WUA882" s="2"/>
      <c r="WUB882" s="2"/>
      <c r="WUC882" s="2"/>
      <c r="WUD882" s="2"/>
      <c r="WUE882" s="2"/>
      <c r="WUF882" s="2"/>
      <c r="WUG882" s="2"/>
      <c r="WUH882" s="2"/>
      <c r="WUI882" s="2"/>
      <c r="WUJ882" s="2"/>
      <c r="WUK882" s="2"/>
      <c r="WUL882" s="2"/>
      <c r="WUM882" s="2"/>
      <c r="WUN882" s="2"/>
      <c r="WUO882" s="2"/>
      <c r="WUP882" s="2"/>
      <c r="WUQ882" s="2"/>
      <c r="WUR882" s="2"/>
      <c r="WUS882" s="2"/>
      <c r="WUT882" s="2"/>
      <c r="WUU882" s="2"/>
      <c r="WUV882" s="2"/>
      <c r="WUW882" s="2"/>
      <c r="WUX882" s="2"/>
      <c r="WUY882" s="2"/>
      <c r="WUZ882" s="2"/>
      <c r="WVA882" s="2"/>
      <c r="WVB882" s="2"/>
      <c r="WVC882" s="2"/>
      <c r="WVD882" s="2"/>
      <c r="WVE882" s="2"/>
      <c r="WVF882" s="2"/>
      <c r="WVG882" s="2"/>
      <c r="WVH882" s="2"/>
      <c r="WVI882" s="2"/>
      <c r="WVJ882" s="2"/>
      <c r="WVK882" s="2"/>
      <c r="WVL882" s="2"/>
      <c r="WVM882" s="2"/>
      <c r="WVN882" s="2"/>
      <c r="WVO882" s="2"/>
      <c r="WVP882" s="2"/>
      <c r="WVQ882" s="2"/>
      <c r="WVR882" s="2"/>
      <c r="WVS882" s="2"/>
      <c r="WVT882" s="2"/>
      <c r="WVU882" s="2"/>
      <c r="WVV882" s="2"/>
      <c r="WVW882" s="2"/>
      <c r="WVX882" s="2"/>
      <c r="WVY882" s="2"/>
      <c r="WVZ882" s="2"/>
      <c r="WWA882" s="2"/>
      <c r="WWB882" s="2"/>
      <c r="WWC882" s="2"/>
      <c r="WWD882" s="2"/>
    </row>
  </sheetData>
  <sheetProtection sheet="1" objects="1" scenarios="1" autoFilter="0"/>
  <autoFilter ref="A1:A869">
    <filterColumn colId="0">
      <filters>
        <filter val="2"/>
      </filters>
    </filterColumn>
  </autoFilter>
  <mergeCells count="46">
    <mergeCell ref="R869:S869"/>
    <mergeCell ref="E317:H318"/>
    <mergeCell ref="E343:H344"/>
    <mergeCell ref="E394:H395"/>
    <mergeCell ref="E410:H411"/>
    <mergeCell ref="E436:H436"/>
    <mergeCell ref="E853:J853"/>
    <mergeCell ref="E854:H855"/>
    <mergeCell ref="E860:J860"/>
    <mergeCell ref="H862:K862"/>
    <mergeCell ref="J315:J316"/>
    <mergeCell ref="K315:L316"/>
    <mergeCell ref="P315:Q315"/>
    <mergeCell ref="S315:S316"/>
    <mergeCell ref="E315:H316"/>
    <mergeCell ref="I315:I316"/>
    <mergeCell ref="L261:L262"/>
    <mergeCell ref="E313:S314"/>
    <mergeCell ref="S261:S262"/>
    <mergeCell ref="E288:I289"/>
    <mergeCell ref="P288:Q288"/>
    <mergeCell ref="S288:S289"/>
    <mergeCell ref="E261:E262"/>
    <mergeCell ref="F261:F262"/>
    <mergeCell ref="G261:G262"/>
    <mergeCell ref="I261:I262"/>
    <mergeCell ref="J261:J262"/>
    <mergeCell ref="E286:S287"/>
    <mergeCell ref="E310:I310"/>
    <mergeCell ref="E311:I311"/>
    <mergeCell ref="P261:Q261"/>
    <mergeCell ref="V2:V4"/>
    <mergeCell ref="E3:E4"/>
    <mergeCell ref="F3:F4"/>
    <mergeCell ref="G3:G4"/>
    <mergeCell ref="I3:I4"/>
    <mergeCell ref="J3:J4"/>
    <mergeCell ref="L3:L4"/>
    <mergeCell ref="P3:Q3"/>
    <mergeCell ref="S3:S4"/>
    <mergeCell ref="E2:S2"/>
    <mergeCell ref="K257:L257"/>
    <mergeCell ref="K258:L258"/>
    <mergeCell ref="K259:L259"/>
    <mergeCell ref="T2:T4"/>
    <mergeCell ref="U2:U4"/>
  </mergeCells>
  <dataValidations disablePrompts="1" xWindow="951" yWindow="482" count="1">
    <dataValidation type="list" allowBlank="1" showInputMessage="1" showErrorMessage="1" promptTitle="Rudi:" prompt="Selain petak B.MP2 maka harus disort/diurutkan berdasarkan PETAK (Exl : A,B,C1,C2,C3...D1,D2,D3)" sqref="WWB983123:WWB983322 TL6:TL111 ADH6:ADH111 AND6:AND111 AWZ6:AWZ111 BGV6:BGV111 BQR6:BQR111 CAN6:CAN111 CKJ6:CKJ111 CUF6:CUF111 DEB6:DEB111 DNX6:DNX111 DXT6:DXT111 EHP6:EHP111 ERL6:ERL111 FBH6:FBH111 FLD6:FLD111 FUZ6:FUZ111 GEV6:GEV111 GOR6:GOR111 GYN6:GYN111 HIJ6:HIJ111 HSF6:HSF111 ICB6:ICB111 ILX6:ILX111 IVT6:IVT111 JFP6:JFP111 JPL6:JPL111 JZH6:JZH111 KJD6:KJD111 KSZ6:KSZ111 LCV6:LCV111 LMR6:LMR111 LWN6:LWN111 MGJ6:MGJ111 MQF6:MQF111 NAB6:NAB111 NJX6:NJX111 NTT6:NTT111 ODP6:ODP111 ONL6:ONL111 OXH6:OXH111 PHD6:PHD111 PQZ6:PQZ111 QAV6:QAV111 QKR6:QKR111 QUN6:QUN111 REJ6:REJ111 ROF6:ROF111 RYB6:RYB111 SHX6:SHX111 SRT6:SRT111 TBP6:TBP111 TLL6:TLL111 TVH6:TVH111 UFD6:UFD111 UOZ6:UOZ111 UYV6:UYV111 VIR6:VIR111 VSN6:VSN111 WCJ6:WCJ111 WMF6:WMF111 WWB6:WWB111 JP6:JP111 TG112:TG255 ADC112:ADC255 AMY112:AMY255 AWU112:AWU255 BGQ112:BGQ255 BQM112:BQM255 CAI112:CAI255 CKE112:CKE255 CUA112:CUA255 DDW112:DDW255 DNS112:DNS255 DXO112:DXO255 EHK112:EHK255 ERG112:ERG255 FBC112:FBC255 FKY112:FKY255 FUU112:FUU255 GEQ112:GEQ255 GOM112:GOM255 GYI112:GYI255 HIE112:HIE255 HSA112:HSA255 IBW112:IBW255 ILS112:ILS255 IVO112:IVO255 JFK112:JFK255 JPG112:JPG255 JZC112:JZC255 KIY112:KIY255 KSU112:KSU255 LCQ112:LCQ255 LMM112:LMM255 LWI112:LWI255 MGE112:MGE255 MQA112:MQA255 MZW112:MZW255 NJS112:NJS255 NTO112:NTO255 ODK112:ODK255 ONG112:ONG255 OXC112:OXC255 PGY112:PGY255 PQU112:PQU255 QAQ112:QAQ255 QKM112:QKM255 QUI112:QUI255 REE112:REE255 ROA112:ROA255 RXW112:RXW255 SHS112:SHS255 SRO112:SRO255 TBK112:TBK255 TLG112:TLG255 TVC112:TVC255 UEY112:UEY255 UOU112:UOU255 UYQ112:UYQ255 VIM112:VIM255 VSI112:VSI255 WCE112:WCE255 WMA112:WMA255 WVW112:WVW255 JK112:JK255 S65619:S65818 WMF983123:WMF983322 WCJ983123:WCJ983322 VSN983123:VSN983322 VIR983123:VIR983322 UYV983123:UYV983322 UOZ983123:UOZ983322 UFD983123:UFD983322 TVH983123:TVH983322 TLL983123:TLL983322 TBP983123:TBP983322 SRT983123:SRT983322 SHX983123:SHX983322 RYB983123:RYB983322 ROF983123:ROF983322 REJ983123:REJ983322 QUN983123:QUN983322 QKR983123:QKR983322 QAV983123:QAV983322 PQZ983123:PQZ983322 PHD983123:PHD983322 OXH983123:OXH983322 ONL983123:ONL983322 ODP983123:ODP983322 NTT983123:NTT983322 NJX983123:NJX983322 NAB983123:NAB983322 MQF983123:MQF983322 MGJ983123:MGJ983322 LWN983123:LWN983322 LMR983123:LMR983322 LCV983123:LCV983322 KSZ983123:KSZ983322 KJD983123:KJD983322 JZH983123:JZH983322 JPL983123:JPL983322 JFP983123:JFP983322 IVT983123:IVT983322 ILX983123:ILX983322 ICB983123:ICB983322 HSF983123:HSF983322 HIJ983123:HIJ983322 GYN983123:GYN983322 GOR983123:GOR983322 GEV983123:GEV983322 FUZ983123:FUZ983322 FLD983123:FLD983322 FBH983123:FBH983322 ERL983123:ERL983322 EHP983123:EHP983322 DXT983123:DXT983322 DNX983123:DNX983322 DEB983123:DEB983322 CUF983123:CUF983322 CKJ983123:CKJ983322 CAN983123:CAN983322 BQR983123:BQR983322 BGV983123:BGV983322 AWZ983123:AWZ983322 AND983123:AND983322 ADH983123:ADH983322 TL983123:TL983322 JP983123:JP983322 WWB917587:WWB917786 WMF917587:WMF917786 WCJ917587:WCJ917786 VSN917587:VSN917786 VIR917587:VIR917786 UYV917587:UYV917786 UOZ917587:UOZ917786 UFD917587:UFD917786 TVH917587:TVH917786 TLL917587:TLL917786 TBP917587:TBP917786 SRT917587:SRT917786 SHX917587:SHX917786 RYB917587:RYB917786 ROF917587:ROF917786 REJ917587:REJ917786 QUN917587:QUN917786 QKR917587:QKR917786 QAV917587:QAV917786 PQZ917587:PQZ917786 PHD917587:PHD917786 OXH917587:OXH917786 ONL917587:ONL917786 ODP917587:ODP917786 NTT917587:NTT917786 NJX917587:NJX917786 NAB917587:NAB917786 MQF917587:MQF917786 MGJ917587:MGJ917786 LWN917587:LWN917786 LMR917587:LMR917786 LCV917587:LCV917786 KSZ917587:KSZ917786 KJD917587:KJD917786 JZH917587:JZH917786 JPL917587:JPL917786 JFP917587:JFP917786 IVT917587:IVT917786 ILX917587:ILX917786 ICB917587:ICB917786 HSF917587:HSF917786 HIJ917587:HIJ917786 GYN917587:GYN917786 GOR917587:GOR917786 GEV917587:GEV917786 FUZ917587:FUZ917786 FLD917587:FLD917786 FBH917587:FBH917786 ERL917587:ERL917786 EHP917587:EHP917786 DXT917587:DXT917786 DNX917587:DNX917786 DEB917587:DEB917786 CUF917587:CUF917786 CKJ917587:CKJ917786 CAN917587:CAN917786 BQR917587:BQR917786 BGV917587:BGV917786 AWZ917587:AWZ917786 AND917587:AND917786 ADH917587:ADH917786 TL917587:TL917786 JP917587:JP917786 WWB852051:WWB852250 WMF852051:WMF852250 WCJ852051:WCJ852250 VSN852051:VSN852250 VIR852051:VIR852250 UYV852051:UYV852250 UOZ852051:UOZ852250 UFD852051:UFD852250 TVH852051:TVH852250 TLL852051:TLL852250 TBP852051:TBP852250 SRT852051:SRT852250 SHX852051:SHX852250 RYB852051:RYB852250 ROF852051:ROF852250 REJ852051:REJ852250 QUN852051:QUN852250 QKR852051:QKR852250 QAV852051:QAV852250 PQZ852051:PQZ852250 PHD852051:PHD852250 OXH852051:OXH852250 ONL852051:ONL852250 ODP852051:ODP852250 NTT852051:NTT852250 NJX852051:NJX852250 NAB852051:NAB852250 MQF852051:MQF852250 MGJ852051:MGJ852250 LWN852051:LWN852250 LMR852051:LMR852250 LCV852051:LCV852250 KSZ852051:KSZ852250 KJD852051:KJD852250 JZH852051:JZH852250 JPL852051:JPL852250 JFP852051:JFP852250 IVT852051:IVT852250 ILX852051:ILX852250 ICB852051:ICB852250 HSF852051:HSF852250 HIJ852051:HIJ852250 GYN852051:GYN852250 GOR852051:GOR852250 GEV852051:GEV852250 FUZ852051:FUZ852250 FLD852051:FLD852250 FBH852051:FBH852250 ERL852051:ERL852250 EHP852051:EHP852250 DXT852051:DXT852250 DNX852051:DNX852250 DEB852051:DEB852250 CUF852051:CUF852250 CKJ852051:CKJ852250 CAN852051:CAN852250 BQR852051:BQR852250 BGV852051:BGV852250 AWZ852051:AWZ852250 AND852051:AND852250 ADH852051:ADH852250 TL852051:TL852250 JP852051:JP852250 WWB786515:WWB786714 WMF786515:WMF786714 WCJ786515:WCJ786714 VSN786515:VSN786714 VIR786515:VIR786714 UYV786515:UYV786714 UOZ786515:UOZ786714 UFD786515:UFD786714 TVH786515:TVH786714 TLL786515:TLL786714 TBP786515:TBP786714 SRT786515:SRT786714 SHX786515:SHX786714 RYB786515:RYB786714 ROF786515:ROF786714 REJ786515:REJ786714 QUN786515:QUN786714 QKR786515:QKR786714 QAV786515:QAV786714 PQZ786515:PQZ786714 PHD786515:PHD786714 OXH786515:OXH786714 ONL786515:ONL786714 ODP786515:ODP786714 NTT786515:NTT786714 NJX786515:NJX786714 NAB786515:NAB786714 MQF786515:MQF786714 MGJ786515:MGJ786714 LWN786515:LWN786714 LMR786515:LMR786714 LCV786515:LCV786714 KSZ786515:KSZ786714 KJD786515:KJD786714 JZH786515:JZH786714 JPL786515:JPL786714 JFP786515:JFP786714 IVT786515:IVT786714 ILX786515:ILX786714 ICB786515:ICB786714 HSF786515:HSF786714 HIJ786515:HIJ786714 GYN786515:GYN786714 GOR786515:GOR786714 GEV786515:GEV786714 FUZ786515:FUZ786714 FLD786515:FLD786714 FBH786515:FBH786714 ERL786515:ERL786714 EHP786515:EHP786714 DXT786515:DXT786714 DNX786515:DNX786714 DEB786515:DEB786714 CUF786515:CUF786714 CKJ786515:CKJ786714 CAN786515:CAN786714 BQR786515:BQR786714 BGV786515:BGV786714 AWZ786515:AWZ786714 AND786515:AND786714 ADH786515:ADH786714 TL786515:TL786714 JP786515:JP786714 WWB720979:WWB721178 WMF720979:WMF721178 WCJ720979:WCJ721178 VSN720979:VSN721178 VIR720979:VIR721178 UYV720979:UYV721178 UOZ720979:UOZ721178 UFD720979:UFD721178 TVH720979:TVH721178 TLL720979:TLL721178 TBP720979:TBP721178 SRT720979:SRT721178 SHX720979:SHX721178 RYB720979:RYB721178 ROF720979:ROF721178 REJ720979:REJ721178 QUN720979:QUN721178 QKR720979:QKR721178 QAV720979:QAV721178 PQZ720979:PQZ721178 PHD720979:PHD721178 OXH720979:OXH721178 ONL720979:ONL721178 ODP720979:ODP721178 NTT720979:NTT721178 NJX720979:NJX721178 NAB720979:NAB721178 MQF720979:MQF721178 MGJ720979:MGJ721178 LWN720979:LWN721178 LMR720979:LMR721178 LCV720979:LCV721178 KSZ720979:KSZ721178 KJD720979:KJD721178 JZH720979:JZH721178 JPL720979:JPL721178 JFP720979:JFP721178 IVT720979:IVT721178 ILX720979:ILX721178 ICB720979:ICB721178 HSF720979:HSF721178 HIJ720979:HIJ721178 GYN720979:GYN721178 GOR720979:GOR721178 GEV720979:GEV721178 FUZ720979:FUZ721178 FLD720979:FLD721178 FBH720979:FBH721178 ERL720979:ERL721178 EHP720979:EHP721178 DXT720979:DXT721178 DNX720979:DNX721178 DEB720979:DEB721178 CUF720979:CUF721178 CKJ720979:CKJ721178 CAN720979:CAN721178 BQR720979:BQR721178 BGV720979:BGV721178 AWZ720979:AWZ721178 AND720979:AND721178 ADH720979:ADH721178 TL720979:TL721178 JP720979:JP721178 WWB655443:WWB655642 WMF655443:WMF655642 WCJ655443:WCJ655642 VSN655443:VSN655642 VIR655443:VIR655642 UYV655443:UYV655642 UOZ655443:UOZ655642 UFD655443:UFD655642 TVH655443:TVH655642 TLL655443:TLL655642 TBP655443:TBP655642 SRT655443:SRT655642 SHX655443:SHX655642 RYB655443:RYB655642 ROF655443:ROF655642 REJ655443:REJ655642 QUN655443:QUN655642 QKR655443:QKR655642 QAV655443:QAV655642 PQZ655443:PQZ655642 PHD655443:PHD655642 OXH655443:OXH655642 ONL655443:ONL655642 ODP655443:ODP655642 NTT655443:NTT655642 NJX655443:NJX655642 NAB655443:NAB655642 MQF655443:MQF655642 MGJ655443:MGJ655642 LWN655443:LWN655642 LMR655443:LMR655642 LCV655443:LCV655642 KSZ655443:KSZ655642 KJD655443:KJD655642 JZH655443:JZH655642 JPL655443:JPL655642 JFP655443:JFP655642 IVT655443:IVT655642 ILX655443:ILX655642 ICB655443:ICB655642 HSF655443:HSF655642 HIJ655443:HIJ655642 GYN655443:GYN655642 GOR655443:GOR655642 GEV655443:GEV655642 FUZ655443:FUZ655642 FLD655443:FLD655642 FBH655443:FBH655642 ERL655443:ERL655642 EHP655443:EHP655642 DXT655443:DXT655642 DNX655443:DNX655642 DEB655443:DEB655642 CUF655443:CUF655642 CKJ655443:CKJ655642 CAN655443:CAN655642 BQR655443:BQR655642 BGV655443:BGV655642 AWZ655443:AWZ655642 AND655443:AND655642 ADH655443:ADH655642 TL655443:TL655642 JP655443:JP655642 WWB589907:WWB590106 WMF589907:WMF590106 WCJ589907:WCJ590106 VSN589907:VSN590106 VIR589907:VIR590106 UYV589907:UYV590106 UOZ589907:UOZ590106 UFD589907:UFD590106 TVH589907:TVH590106 TLL589907:TLL590106 TBP589907:TBP590106 SRT589907:SRT590106 SHX589907:SHX590106 RYB589907:RYB590106 ROF589907:ROF590106 REJ589907:REJ590106 QUN589907:QUN590106 QKR589907:QKR590106 QAV589907:QAV590106 PQZ589907:PQZ590106 PHD589907:PHD590106 OXH589907:OXH590106 ONL589907:ONL590106 ODP589907:ODP590106 NTT589907:NTT590106 NJX589907:NJX590106 NAB589907:NAB590106 MQF589907:MQF590106 MGJ589907:MGJ590106 LWN589907:LWN590106 LMR589907:LMR590106 LCV589907:LCV590106 KSZ589907:KSZ590106 KJD589907:KJD590106 JZH589907:JZH590106 JPL589907:JPL590106 JFP589907:JFP590106 IVT589907:IVT590106 ILX589907:ILX590106 ICB589907:ICB590106 HSF589907:HSF590106 HIJ589907:HIJ590106 GYN589907:GYN590106 GOR589907:GOR590106 GEV589907:GEV590106 FUZ589907:FUZ590106 FLD589907:FLD590106 FBH589907:FBH590106 ERL589907:ERL590106 EHP589907:EHP590106 DXT589907:DXT590106 DNX589907:DNX590106 DEB589907:DEB590106 CUF589907:CUF590106 CKJ589907:CKJ590106 CAN589907:CAN590106 BQR589907:BQR590106 BGV589907:BGV590106 AWZ589907:AWZ590106 AND589907:AND590106 ADH589907:ADH590106 TL589907:TL590106 JP589907:JP590106 WWB524371:WWB524570 WMF524371:WMF524570 WCJ524371:WCJ524570 VSN524371:VSN524570 VIR524371:VIR524570 UYV524371:UYV524570 UOZ524371:UOZ524570 UFD524371:UFD524570 TVH524371:TVH524570 TLL524371:TLL524570 TBP524371:TBP524570 SRT524371:SRT524570 SHX524371:SHX524570 RYB524371:RYB524570 ROF524371:ROF524570 REJ524371:REJ524570 QUN524371:QUN524570 QKR524371:QKR524570 QAV524371:QAV524570 PQZ524371:PQZ524570 PHD524371:PHD524570 OXH524371:OXH524570 ONL524371:ONL524570 ODP524371:ODP524570 NTT524371:NTT524570 NJX524371:NJX524570 NAB524371:NAB524570 MQF524371:MQF524570 MGJ524371:MGJ524570 LWN524371:LWN524570 LMR524371:LMR524570 LCV524371:LCV524570 KSZ524371:KSZ524570 KJD524371:KJD524570 JZH524371:JZH524570 JPL524371:JPL524570 JFP524371:JFP524570 IVT524371:IVT524570 ILX524371:ILX524570 ICB524371:ICB524570 HSF524371:HSF524570 HIJ524371:HIJ524570 GYN524371:GYN524570 GOR524371:GOR524570 GEV524371:GEV524570 FUZ524371:FUZ524570 FLD524371:FLD524570 FBH524371:FBH524570 ERL524371:ERL524570 EHP524371:EHP524570 DXT524371:DXT524570 DNX524371:DNX524570 DEB524371:DEB524570 CUF524371:CUF524570 CKJ524371:CKJ524570 CAN524371:CAN524570 BQR524371:BQR524570 BGV524371:BGV524570 AWZ524371:AWZ524570 AND524371:AND524570 ADH524371:ADH524570 TL524371:TL524570 JP524371:JP524570 WWB458835:WWB459034 WMF458835:WMF459034 WCJ458835:WCJ459034 VSN458835:VSN459034 VIR458835:VIR459034 UYV458835:UYV459034 UOZ458835:UOZ459034 UFD458835:UFD459034 TVH458835:TVH459034 TLL458835:TLL459034 TBP458835:TBP459034 SRT458835:SRT459034 SHX458835:SHX459034 RYB458835:RYB459034 ROF458835:ROF459034 REJ458835:REJ459034 QUN458835:QUN459034 QKR458835:QKR459034 QAV458835:QAV459034 PQZ458835:PQZ459034 PHD458835:PHD459034 OXH458835:OXH459034 ONL458835:ONL459034 ODP458835:ODP459034 NTT458835:NTT459034 NJX458835:NJX459034 NAB458835:NAB459034 MQF458835:MQF459034 MGJ458835:MGJ459034 LWN458835:LWN459034 LMR458835:LMR459034 LCV458835:LCV459034 KSZ458835:KSZ459034 KJD458835:KJD459034 JZH458835:JZH459034 JPL458835:JPL459034 JFP458835:JFP459034 IVT458835:IVT459034 ILX458835:ILX459034 ICB458835:ICB459034 HSF458835:HSF459034 HIJ458835:HIJ459034 GYN458835:GYN459034 GOR458835:GOR459034 GEV458835:GEV459034 FUZ458835:FUZ459034 FLD458835:FLD459034 FBH458835:FBH459034 ERL458835:ERL459034 EHP458835:EHP459034 DXT458835:DXT459034 DNX458835:DNX459034 DEB458835:DEB459034 CUF458835:CUF459034 CKJ458835:CKJ459034 CAN458835:CAN459034 BQR458835:BQR459034 BGV458835:BGV459034 AWZ458835:AWZ459034 AND458835:AND459034 ADH458835:ADH459034 TL458835:TL459034 JP458835:JP459034 WWB393299:WWB393498 WMF393299:WMF393498 WCJ393299:WCJ393498 VSN393299:VSN393498 VIR393299:VIR393498 UYV393299:UYV393498 UOZ393299:UOZ393498 UFD393299:UFD393498 TVH393299:TVH393498 TLL393299:TLL393498 TBP393299:TBP393498 SRT393299:SRT393498 SHX393299:SHX393498 RYB393299:RYB393498 ROF393299:ROF393498 REJ393299:REJ393498 QUN393299:QUN393498 QKR393299:QKR393498 QAV393299:QAV393498 PQZ393299:PQZ393498 PHD393299:PHD393498 OXH393299:OXH393498 ONL393299:ONL393498 ODP393299:ODP393498 NTT393299:NTT393498 NJX393299:NJX393498 NAB393299:NAB393498 MQF393299:MQF393498 MGJ393299:MGJ393498 LWN393299:LWN393498 LMR393299:LMR393498 LCV393299:LCV393498 KSZ393299:KSZ393498 KJD393299:KJD393498 JZH393299:JZH393498 JPL393299:JPL393498 JFP393299:JFP393498 IVT393299:IVT393498 ILX393299:ILX393498 ICB393299:ICB393498 HSF393299:HSF393498 HIJ393299:HIJ393498 GYN393299:GYN393498 GOR393299:GOR393498 GEV393299:GEV393498 FUZ393299:FUZ393498 FLD393299:FLD393498 FBH393299:FBH393498 ERL393299:ERL393498 EHP393299:EHP393498 DXT393299:DXT393498 DNX393299:DNX393498 DEB393299:DEB393498 CUF393299:CUF393498 CKJ393299:CKJ393498 CAN393299:CAN393498 BQR393299:BQR393498 BGV393299:BGV393498 AWZ393299:AWZ393498 AND393299:AND393498 ADH393299:ADH393498 TL393299:TL393498 JP393299:JP393498 WWB327763:WWB327962 WMF327763:WMF327962 WCJ327763:WCJ327962 VSN327763:VSN327962 VIR327763:VIR327962 UYV327763:UYV327962 UOZ327763:UOZ327962 UFD327763:UFD327962 TVH327763:TVH327962 TLL327763:TLL327962 TBP327763:TBP327962 SRT327763:SRT327962 SHX327763:SHX327962 RYB327763:RYB327962 ROF327763:ROF327962 REJ327763:REJ327962 QUN327763:QUN327962 QKR327763:QKR327962 QAV327763:QAV327962 PQZ327763:PQZ327962 PHD327763:PHD327962 OXH327763:OXH327962 ONL327763:ONL327962 ODP327763:ODP327962 NTT327763:NTT327962 NJX327763:NJX327962 NAB327763:NAB327962 MQF327763:MQF327962 MGJ327763:MGJ327962 LWN327763:LWN327962 LMR327763:LMR327962 LCV327763:LCV327962 KSZ327763:KSZ327962 KJD327763:KJD327962 JZH327763:JZH327962 JPL327763:JPL327962 JFP327763:JFP327962 IVT327763:IVT327962 ILX327763:ILX327962 ICB327763:ICB327962 HSF327763:HSF327962 HIJ327763:HIJ327962 GYN327763:GYN327962 GOR327763:GOR327962 GEV327763:GEV327962 FUZ327763:FUZ327962 FLD327763:FLD327962 FBH327763:FBH327962 ERL327763:ERL327962 EHP327763:EHP327962 DXT327763:DXT327962 DNX327763:DNX327962 DEB327763:DEB327962 CUF327763:CUF327962 CKJ327763:CKJ327962 CAN327763:CAN327962 BQR327763:BQR327962 BGV327763:BGV327962 AWZ327763:AWZ327962 AND327763:AND327962 ADH327763:ADH327962 TL327763:TL327962 JP327763:JP327962 WWB262227:WWB262426 WMF262227:WMF262426 WCJ262227:WCJ262426 VSN262227:VSN262426 VIR262227:VIR262426 UYV262227:UYV262426 UOZ262227:UOZ262426 UFD262227:UFD262426 TVH262227:TVH262426 TLL262227:TLL262426 TBP262227:TBP262426 SRT262227:SRT262426 SHX262227:SHX262426 RYB262227:RYB262426 ROF262227:ROF262426 REJ262227:REJ262426 QUN262227:QUN262426 QKR262227:QKR262426 QAV262227:QAV262426 PQZ262227:PQZ262426 PHD262227:PHD262426 OXH262227:OXH262426 ONL262227:ONL262426 ODP262227:ODP262426 NTT262227:NTT262426 NJX262227:NJX262426 NAB262227:NAB262426 MQF262227:MQF262426 MGJ262227:MGJ262426 LWN262227:LWN262426 LMR262227:LMR262426 LCV262227:LCV262426 KSZ262227:KSZ262426 KJD262227:KJD262426 JZH262227:JZH262426 JPL262227:JPL262426 JFP262227:JFP262426 IVT262227:IVT262426 ILX262227:ILX262426 ICB262227:ICB262426 HSF262227:HSF262426 HIJ262227:HIJ262426 GYN262227:GYN262426 GOR262227:GOR262426 GEV262227:GEV262426 FUZ262227:FUZ262426 FLD262227:FLD262426 FBH262227:FBH262426 ERL262227:ERL262426 EHP262227:EHP262426 DXT262227:DXT262426 DNX262227:DNX262426 DEB262227:DEB262426 CUF262227:CUF262426 CKJ262227:CKJ262426 CAN262227:CAN262426 BQR262227:BQR262426 BGV262227:BGV262426 AWZ262227:AWZ262426 AND262227:AND262426 ADH262227:ADH262426 TL262227:TL262426 JP262227:JP262426 WWB196691:WWB196890 WMF196691:WMF196890 WCJ196691:WCJ196890 VSN196691:VSN196890 VIR196691:VIR196890 UYV196691:UYV196890 UOZ196691:UOZ196890 UFD196691:UFD196890 TVH196691:TVH196890 TLL196691:TLL196890 TBP196691:TBP196890 SRT196691:SRT196890 SHX196691:SHX196890 RYB196691:RYB196890 ROF196691:ROF196890 REJ196691:REJ196890 QUN196691:QUN196890 QKR196691:QKR196890 QAV196691:QAV196890 PQZ196691:PQZ196890 PHD196691:PHD196890 OXH196691:OXH196890 ONL196691:ONL196890 ODP196691:ODP196890 NTT196691:NTT196890 NJX196691:NJX196890 NAB196691:NAB196890 MQF196691:MQF196890 MGJ196691:MGJ196890 LWN196691:LWN196890 LMR196691:LMR196890 LCV196691:LCV196890 KSZ196691:KSZ196890 KJD196691:KJD196890 JZH196691:JZH196890 JPL196691:JPL196890 JFP196691:JFP196890 IVT196691:IVT196890 ILX196691:ILX196890 ICB196691:ICB196890 HSF196691:HSF196890 HIJ196691:HIJ196890 GYN196691:GYN196890 GOR196691:GOR196890 GEV196691:GEV196890 FUZ196691:FUZ196890 FLD196691:FLD196890 FBH196691:FBH196890 ERL196691:ERL196890 EHP196691:EHP196890 DXT196691:DXT196890 DNX196691:DNX196890 DEB196691:DEB196890 CUF196691:CUF196890 CKJ196691:CKJ196890 CAN196691:CAN196890 BQR196691:BQR196890 BGV196691:BGV196890 AWZ196691:AWZ196890 AND196691:AND196890 ADH196691:ADH196890 TL196691:TL196890 JP196691:JP196890 WWB131155:WWB131354 WMF131155:WMF131354 WCJ131155:WCJ131354 VSN131155:VSN131354 VIR131155:VIR131354 UYV131155:UYV131354 UOZ131155:UOZ131354 UFD131155:UFD131354 TVH131155:TVH131354 TLL131155:TLL131354 TBP131155:TBP131354 SRT131155:SRT131354 SHX131155:SHX131354 RYB131155:RYB131354 ROF131155:ROF131354 REJ131155:REJ131354 QUN131155:QUN131354 QKR131155:QKR131354 QAV131155:QAV131354 PQZ131155:PQZ131354 PHD131155:PHD131354 OXH131155:OXH131354 ONL131155:ONL131354 ODP131155:ODP131354 NTT131155:NTT131354 NJX131155:NJX131354 NAB131155:NAB131354 MQF131155:MQF131354 MGJ131155:MGJ131354 LWN131155:LWN131354 LMR131155:LMR131354 LCV131155:LCV131354 KSZ131155:KSZ131354 KJD131155:KJD131354 JZH131155:JZH131354 JPL131155:JPL131354 JFP131155:JFP131354 IVT131155:IVT131354 ILX131155:ILX131354 ICB131155:ICB131354 HSF131155:HSF131354 HIJ131155:HIJ131354 GYN131155:GYN131354 GOR131155:GOR131354 GEV131155:GEV131354 FUZ131155:FUZ131354 FLD131155:FLD131354 FBH131155:FBH131354 ERL131155:ERL131354 EHP131155:EHP131354 DXT131155:DXT131354 DNX131155:DNX131354 DEB131155:DEB131354 CUF131155:CUF131354 CKJ131155:CKJ131354 CAN131155:CAN131354 BQR131155:BQR131354 BGV131155:BGV131354 AWZ131155:AWZ131354 AND131155:AND131354 ADH131155:ADH131354 TL131155:TL131354 JP131155:JP131354 WWB65619:WWB65818 WMF65619:WMF65818 WCJ65619:WCJ65818 VSN65619:VSN65818 VIR65619:VIR65818 UYV65619:UYV65818 UOZ65619:UOZ65818 UFD65619:UFD65818 TVH65619:TVH65818 TLL65619:TLL65818 TBP65619:TBP65818 SRT65619:SRT65818 SHX65619:SHX65818 RYB65619:RYB65818 ROF65619:ROF65818 REJ65619:REJ65818 QUN65619:QUN65818 QKR65619:QKR65818 QAV65619:QAV65818 PQZ65619:PQZ65818 PHD65619:PHD65818 OXH65619:OXH65818 ONL65619:ONL65818 ODP65619:ODP65818 NTT65619:NTT65818 NJX65619:NJX65818 NAB65619:NAB65818 MQF65619:MQF65818 MGJ65619:MGJ65818 LWN65619:LWN65818 LMR65619:LMR65818 LCV65619:LCV65818 KSZ65619:KSZ65818 KJD65619:KJD65818 JZH65619:JZH65818 JPL65619:JPL65818 JFP65619:JFP65818 IVT65619:IVT65818 ILX65619:ILX65818 ICB65619:ICB65818 HSF65619:HSF65818 HIJ65619:HIJ65818 GYN65619:GYN65818 GOR65619:GOR65818 GEV65619:GEV65818 FUZ65619:FUZ65818 FLD65619:FLD65818 FBH65619:FBH65818 ERL65619:ERL65818 EHP65619:EHP65818 DXT65619:DXT65818 DNX65619:DNX65818 DEB65619:DEB65818 CUF65619:CUF65818 CKJ65619:CKJ65818 CAN65619:CAN65818 BQR65619:BQR65818 BGV65619:BGV65818 AWZ65619:AWZ65818 AND65619:AND65818 ADH65619:ADH65818 TL65619:TL65818 JP65619:JP65818 S131155:S131354 S196691:S196890 S262227:S262426 S327763:S327962 S393299:S393498 S458835:S459034 S524371:S524570 S589907:S590106 S655443:S655642 S720979:S721178 S786515:S786714 S852051:S852250 S917587:S917786 S983123:S983322">
      <formula1>$S$290:$S$309</formula1>
    </dataValidation>
  </dataValidations>
  <printOptions horizontalCentered="1"/>
  <pageMargins left="0.25" right="0.25" top="0.35" bottom="0.25" header="0.25" footer="0.25"/>
  <pageSetup paperSize="10003" scale="65" orientation="portrait" horizontalDpi="4294967293" verticalDpi="180" r:id="rId1"/>
  <headerFooter alignWithMargins="0"/>
  <legacyDrawing r:id="rId2"/>
  <controls>
    <control shapeId="59383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FD40139"/>
  <sheetViews>
    <sheetView zoomScale="85" zoomScaleNormal="85" workbookViewId="0">
      <pane xSplit="3" ySplit="1" topLeftCell="D2006" activePane="bottomRight" state="frozen"/>
      <selection activeCell="C1" sqref="C1"/>
      <selection pane="topRight" activeCell="D1" sqref="D1"/>
      <selection pane="bottomLeft" activeCell="C2" sqref="C2"/>
      <selection pane="bottomRight" activeCell="H2028" sqref="H2028"/>
    </sheetView>
  </sheetViews>
  <sheetFormatPr defaultRowHeight="10.5"/>
  <cols>
    <col min="1" max="1" width="9.28515625" style="340" hidden="1" customWidth="1"/>
    <col min="2" max="2" width="4.28515625" style="340" hidden="1" customWidth="1"/>
    <col min="3" max="3" width="13.140625" style="340" bestFit="1" customWidth="1"/>
    <col min="4" max="4" width="5.140625" style="340" customWidth="1"/>
    <col min="5" max="5" width="11.28515625" style="340" bestFit="1" customWidth="1"/>
    <col min="6" max="6" width="30.140625" style="340" bestFit="1" customWidth="1"/>
    <col min="7" max="7" width="14.7109375" style="340" bestFit="1" customWidth="1"/>
    <col min="8" max="8" width="11.7109375" style="340" customWidth="1"/>
    <col min="9" max="9" width="13.140625" style="340" bestFit="1" customWidth="1"/>
    <col min="10" max="10" width="11.42578125" style="193" bestFit="1" customWidth="1"/>
    <col min="11" max="11" width="10.140625" style="193" bestFit="1" customWidth="1"/>
    <col min="12" max="12" width="15.28515625" style="193" customWidth="1"/>
    <col min="13" max="13" width="6.85546875" style="193" customWidth="1"/>
    <col min="14" max="14" width="6.5703125" style="193" customWidth="1"/>
    <col min="15" max="15" width="9.28515625" style="193" customWidth="1"/>
    <col min="16" max="16" width="14.42578125" style="193" bestFit="1" customWidth="1"/>
    <col min="17" max="16384" width="9.140625" style="193"/>
  </cols>
  <sheetData>
    <row r="1" spans="1:1024 1026:2048 2050:3072 3074:4096 4098:5120 5122:6144 6146:7168 7170:8192 8194:9216 9218:10240 10242:11264 11266:12288 12290:13312 13314:14336 14338:15360 15362:16384" ht="27" customHeight="1">
      <c r="A1" s="396" t="s">
        <v>683</v>
      </c>
      <c r="B1" s="396" t="s">
        <v>1</v>
      </c>
      <c r="C1" s="397" t="s">
        <v>2</v>
      </c>
      <c r="D1" s="397" t="s">
        <v>3</v>
      </c>
      <c r="E1" s="397" t="s">
        <v>684</v>
      </c>
      <c r="F1" s="397" t="s">
        <v>5</v>
      </c>
      <c r="G1" s="397" t="s">
        <v>6</v>
      </c>
      <c r="H1" s="397" t="s">
        <v>685</v>
      </c>
      <c r="I1" s="397" t="s">
        <v>8</v>
      </c>
      <c r="J1" s="213" t="s">
        <v>678</v>
      </c>
      <c r="K1" s="213" t="s">
        <v>679</v>
      </c>
      <c r="L1" s="213" t="s">
        <v>680</v>
      </c>
      <c r="M1" s="213" t="s">
        <v>682</v>
      </c>
      <c r="N1" s="213" t="s">
        <v>18</v>
      </c>
      <c r="O1" s="213" t="s">
        <v>681</v>
      </c>
      <c r="P1" s="213" t="s">
        <v>11</v>
      </c>
    </row>
    <row r="2" spans="1:1024 1026:2048 2050:3072 3074:4096 4098:5120 5122:6144 6146:7168 7170:8192 8194:9216 9218:10240 10242:11264 11266:12288 12290:13312 13314:14336 14338:15360 15362:16384">
      <c r="A2" s="340" t="str">
        <f t="shared" ref="A2" si="0">C2&amp;B2</f>
        <v>438321</v>
      </c>
      <c r="B2" s="351">
        <v>1</v>
      </c>
      <c r="C2" s="435">
        <v>43832</v>
      </c>
      <c r="D2" s="399" t="s">
        <v>687</v>
      </c>
      <c r="E2" s="400" t="s">
        <v>777</v>
      </c>
      <c r="F2" s="340" t="s">
        <v>775</v>
      </c>
      <c r="G2" s="401" t="s">
        <v>371</v>
      </c>
      <c r="H2" s="401" t="s">
        <v>732</v>
      </c>
      <c r="I2" s="401" t="s">
        <v>686</v>
      </c>
      <c r="J2" s="194">
        <v>8880</v>
      </c>
      <c r="K2" s="194">
        <v>3920</v>
      </c>
      <c r="L2" s="195">
        <v>4960</v>
      </c>
      <c r="M2" s="196">
        <v>6</v>
      </c>
      <c r="N2" s="197">
        <v>297.59999999999997</v>
      </c>
      <c r="O2" s="197">
        <v>4662.3999999999996</v>
      </c>
      <c r="P2" s="231" t="s">
        <v>721</v>
      </c>
      <c r="R2" s="223"/>
      <c r="S2" s="225"/>
      <c r="T2" s="226"/>
      <c r="U2" s="227"/>
      <c r="W2" s="228"/>
      <c r="X2" s="229"/>
      <c r="Y2" s="230"/>
      <c r="Z2" s="194"/>
      <c r="AA2" s="194"/>
      <c r="AB2" s="195"/>
      <c r="AC2" s="196"/>
      <c r="AD2" s="197"/>
      <c r="AE2" s="197"/>
      <c r="AF2" s="231"/>
      <c r="AH2" s="223"/>
      <c r="AI2" s="225"/>
      <c r="AJ2" s="226"/>
      <c r="AK2" s="227"/>
      <c r="AM2" s="228"/>
      <c r="AN2" s="229"/>
      <c r="AO2" s="230"/>
      <c r="AP2" s="194"/>
      <c r="AQ2" s="194"/>
      <c r="AR2" s="195"/>
      <c r="AS2" s="196"/>
      <c r="AT2" s="197"/>
      <c r="AU2" s="197"/>
      <c r="AV2" s="231"/>
      <c r="AX2" s="223"/>
      <c r="AY2" s="225"/>
      <c r="AZ2" s="226"/>
      <c r="BA2" s="227"/>
      <c r="BC2" s="228"/>
      <c r="BD2" s="229"/>
      <c r="BE2" s="230"/>
      <c r="BF2" s="194"/>
      <c r="BG2" s="194"/>
      <c r="BH2" s="195"/>
      <c r="BI2" s="196"/>
      <c r="BJ2" s="197"/>
      <c r="BK2" s="197"/>
      <c r="BL2" s="231"/>
      <c r="BN2" s="223"/>
      <c r="BO2" s="225"/>
      <c r="BP2" s="226"/>
      <c r="BQ2" s="227"/>
      <c r="BS2" s="228"/>
      <c r="BT2" s="229"/>
      <c r="BU2" s="230"/>
      <c r="BV2" s="194"/>
      <c r="BW2" s="194"/>
      <c r="BX2" s="195"/>
      <c r="BY2" s="196"/>
      <c r="BZ2" s="197"/>
      <c r="CA2" s="197"/>
      <c r="CB2" s="231"/>
      <c r="CD2" s="223"/>
      <c r="CE2" s="225"/>
      <c r="CF2" s="226"/>
      <c r="CG2" s="227"/>
      <c r="CI2" s="228"/>
      <c r="CJ2" s="229"/>
      <c r="CK2" s="230"/>
      <c r="CL2" s="194"/>
      <c r="CM2" s="194"/>
      <c r="CN2" s="195"/>
      <c r="CO2" s="196"/>
      <c r="CP2" s="197"/>
      <c r="CQ2" s="197"/>
      <c r="CR2" s="231"/>
      <c r="CT2" s="223"/>
      <c r="CU2" s="225"/>
      <c r="CV2" s="226"/>
      <c r="CW2" s="227"/>
      <c r="CY2" s="228"/>
      <c r="CZ2" s="229"/>
      <c r="DA2" s="230"/>
      <c r="DB2" s="194"/>
      <c r="DC2" s="194"/>
      <c r="DD2" s="195"/>
      <c r="DE2" s="196"/>
      <c r="DF2" s="197"/>
      <c r="DG2" s="197"/>
      <c r="DH2" s="231"/>
      <c r="DJ2" s="223"/>
      <c r="DK2" s="225"/>
      <c r="DL2" s="226"/>
      <c r="DM2" s="227"/>
      <c r="DO2" s="228"/>
      <c r="DP2" s="229"/>
      <c r="DQ2" s="230"/>
      <c r="DR2" s="194"/>
      <c r="DS2" s="194"/>
      <c r="DT2" s="195"/>
      <c r="DU2" s="196"/>
      <c r="DV2" s="197"/>
      <c r="DW2" s="197"/>
      <c r="DX2" s="231"/>
      <c r="DZ2" s="223"/>
      <c r="EA2" s="225"/>
      <c r="EB2" s="226"/>
      <c r="EC2" s="227"/>
      <c r="EE2" s="228"/>
      <c r="EF2" s="229"/>
      <c r="EG2" s="230"/>
      <c r="EH2" s="194"/>
      <c r="EI2" s="194"/>
      <c r="EJ2" s="195"/>
      <c r="EK2" s="196"/>
      <c r="EL2" s="197"/>
      <c r="EM2" s="197"/>
      <c r="EN2" s="231"/>
      <c r="EP2" s="223"/>
      <c r="EQ2" s="225"/>
      <c r="ER2" s="226"/>
      <c r="ES2" s="227"/>
      <c r="EU2" s="228"/>
      <c r="EV2" s="229"/>
      <c r="EW2" s="230"/>
      <c r="EX2" s="194"/>
      <c r="EY2" s="194"/>
      <c r="EZ2" s="195"/>
      <c r="FA2" s="196"/>
      <c r="FB2" s="197"/>
      <c r="FC2" s="197"/>
      <c r="FD2" s="231"/>
      <c r="FF2" s="223"/>
      <c r="FG2" s="225"/>
      <c r="FH2" s="226"/>
      <c r="FI2" s="227"/>
      <c r="FK2" s="228"/>
      <c r="FL2" s="229"/>
      <c r="FM2" s="230"/>
      <c r="FN2" s="194"/>
      <c r="FO2" s="194"/>
      <c r="FP2" s="195"/>
      <c r="FQ2" s="196"/>
      <c r="FR2" s="197"/>
      <c r="FS2" s="197"/>
      <c r="FT2" s="231"/>
      <c r="FV2" s="223"/>
      <c r="FW2" s="225"/>
      <c r="FX2" s="226"/>
      <c r="FY2" s="227"/>
      <c r="GA2" s="228"/>
      <c r="GB2" s="229"/>
      <c r="GC2" s="230"/>
      <c r="GD2" s="194"/>
      <c r="GE2" s="194"/>
      <c r="GF2" s="195"/>
      <c r="GG2" s="196"/>
      <c r="GH2" s="197"/>
      <c r="GI2" s="197"/>
      <c r="GJ2" s="231"/>
      <c r="GL2" s="223"/>
      <c r="GM2" s="225"/>
      <c r="GN2" s="226"/>
      <c r="GO2" s="227"/>
      <c r="GQ2" s="228"/>
      <c r="GR2" s="229"/>
      <c r="GS2" s="230"/>
      <c r="GT2" s="194"/>
      <c r="GU2" s="194"/>
      <c r="GV2" s="195"/>
      <c r="GW2" s="196"/>
      <c r="GX2" s="197"/>
      <c r="GY2" s="197"/>
      <c r="GZ2" s="231"/>
      <c r="HB2" s="223"/>
      <c r="HC2" s="225"/>
      <c r="HD2" s="226"/>
      <c r="HE2" s="227"/>
      <c r="HG2" s="228"/>
      <c r="HH2" s="229"/>
      <c r="HI2" s="230"/>
      <c r="HJ2" s="194"/>
      <c r="HK2" s="194"/>
      <c r="HL2" s="195"/>
      <c r="HM2" s="196"/>
      <c r="HN2" s="197"/>
      <c r="HO2" s="197"/>
      <c r="HP2" s="231"/>
      <c r="HR2" s="223"/>
      <c r="HS2" s="225"/>
      <c r="HT2" s="226"/>
      <c r="HU2" s="227"/>
      <c r="HW2" s="228"/>
      <c r="HX2" s="229"/>
      <c r="HY2" s="230"/>
      <c r="HZ2" s="194"/>
      <c r="IA2" s="194"/>
      <c r="IB2" s="195"/>
      <c r="IC2" s="196"/>
      <c r="ID2" s="197"/>
      <c r="IE2" s="197"/>
      <c r="IF2" s="231"/>
      <c r="IH2" s="223"/>
      <c r="II2" s="225"/>
      <c r="IJ2" s="226"/>
      <c r="IK2" s="227"/>
      <c r="IM2" s="228"/>
      <c r="IN2" s="229"/>
      <c r="IO2" s="230"/>
      <c r="IP2" s="194"/>
      <c r="IQ2" s="194"/>
      <c r="IR2" s="195"/>
      <c r="IS2" s="196"/>
      <c r="IT2" s="197"/>
      <c r="IU2" s="197"/>
      <c r="IV2" s="231"/>
      <c r="IX2" s="223"/>
      <c r="IY2" s="225"/>
      <c r="IZ2" s="226"/>
      <c r="JA2" s="227"/>
      <c r="JC2" s="228"/>
      <c r="JD2" s="229"/>
      <c r="JE2" s="230"/>
      <c r="JF2" s="194"/>
      <c r="JG2" s="194"/>
      <c r="JH2" s="195"/>
      <c r="JI2" s="196"/>
      <c r="JJ2" s="197"/>
      <c r="JK2" s="197"/>
      <c r="JL2" s="231"/>
      <c r="JN2" s="223"/>
      <c r="JO2" s="225"/>
      <c r="JP2" s="226"/>
      <c r="JQ2" s="227"/>
      <c r="JS2" s="228"/>
      <c r="JT2" s="229"/>
      <c r="JU2" s="230"/>
      <c r="JV2" s="194"/>
      <c r="JW2" s="194"/>
      <c r="JX2" s="195"/>
      <c r="JY2" s="196"/>
      <c r="JZ2" s="197"/>
      <c r="KA2" s="197"/>
      <c r="KB2" s="231"/>
      <c r="KD2" s="223"/>
      <c r="KE2" s="225"/>
      <c r="KF2" s="226"/>
      <c r="KG2" s="227"/>
      <c r="KI2" s="228"/>
      <c r="KJ2" s="229"/>
      <c r="KK2" s="230"/>
      <c r="KL2" s="194"/>
      <c r="KM2" s="194"/>
      <c r="KN2" s="195"/>
      <c r="KO2" s="196"/>
      <c r="KP2" s="197"/>
      <c r="KQ2" s="197"/>
      <c r="KR2" s="231"/>
      <c r="KT2" s="223"/>
      <c r="KU2" s="225"/>
      <c r="KV2" s="226"/>
      <c r="KW2" s="227"/>
      <c r="KY2" s="228"/>
      <c r="KZ2" s="229"/>
      <c r="LA2" s="230"/>
      <c r="LB2" s="194"/>
      <c r="LC2" s="194"/>
      <c r="LD2" s="195"/>
      <c r="LE2" s="196"/>
      <c r="LF2" s="197"/>
      <c r="LG2" s="197"/>
      <c r="LH2" s="231"/>
      <c r="LJ2" s="223"/>
      <c r="LK2" s="225"/>
      <c r="LL2" s="226"/>
      <c r="LM2" s="227"/>
      <c r="LO2" s="228"/>
      <c r="LP2" s="229"/>
      <c r="LQ2" s="230"/>
      <c r="LR2" s="194"/>
      <c r="LS2" s="194"/>
      <c r="LT2" s="195"/>
      <c r="LU2" s="196"/>
      <c r="LV2" s="197"/>
      <c r="LW2" s="197"/>
      <c r="LX2" s="231"/>
      <c r="LZ2" s="223"/>
      <c r="MA2" s="225"/>
      <c r="MB2" s="226"/>
      <c r="MC2" s="227"/>
      <c r="ME2" s="228"/>
      <c r="MF2" s="229"/>
      <c r="MG2" s="230"/>
      <c r="MH2" s="194"/>
      <c r="MI2" s="194"/>
      <c r="MJ2" s="195"/>
      <c r="MK2" s="196"/>
      <c r="ML2" s="197"/>
      <c r="MM2" s="197"/>
      <c r="MN2" s="231"/>
      <c r="MP2" s="223"/>
      <c r="MQ2" s="225"/>
      <c r="MR2" s="226"/>
      <c r="MS2" s="227"/>
      <c r="MU2" s="228"/>
      <c r="MV2" s="229"/>
      <c r="MW2" s="230"/>
      <c r="MX2" s="194"/>
      <c r="MY2" s="194"/>
      <c r="MZ2" s="195"/>
      <c r="NA2" s="196"/>
      <c r="NB2" s="197"/>
      <c r="NC2" s="197"/>
      <c r="ND2" s="231"/>
      <c r="NF2" s="223"/>
      <c r="NG2" s="225"/>
      <c r="NH2" s="226"/>
      <c r="NI2" s="227"/>
      <c r="NK2" s="228"/>
      <c r="NL2" s="229"/>
      <c r="NM2" s="230"/>
      <c r="NN2" s="194"/>
      <c r="NO2" s="194"/>
      <c r="NP2" s="195"/>
      <c r="NQ2" s="196"/>
      <c r="NR2" s="197"/>
      <c r="NS2" s="197"/>
      <c r="NT2" s="231"/>
      <c r="NV2" s="223"/>
      <c r="NW2" s="225"/>
      <c r="NX2" s="226"/>
      <c r="NY2" s="227"/>
      <c r="OA2" s="228"/>
      <c r="OB2" s="229"/>
      <c r="OC2" s="230"/>
      <c r="OD2" s="194"/>
      <c r="OE2" s="194"/>
      <c r="OF2" s="195"/>
      <c r="OG2" s="196"/>
      <c r="OH2" s="197"/>
      <c r="OI2" s="197"/>
      <c r="OJ2" s="231"/>
      <c r="OL2" s="223"/>
      <c r="OM2" s="225"/>
      <c r="ON2" s="226"/>
      <c r="OO2" s="227"/>
      <c r="OQ2" s="228"/>
      <c r="OR2" s="229"/>
      <c r="OS2" s="230"/>
      <c r="OT2" s="194"/>
      <c r="OU2" s="194"/>
      <c r="OV2" s="195"/>
      <c r="OW2" s="196"/>
      <c r="OX2" s="197"/>
      <c r="OY2" s="197"/>
      <c r="OZ2" s="231"/>
      <c r="PB2" s="223"/>
      <c r="PC2" s="225"/>
      <c r="PD2" s="226"/>
      <c r="PE2" s="227"/>
      <c r="PG2" s="228"/>
      <c r="PH2" s="229"/>
      <c r="PI2" s="230"/>
      <c r="PJ2" s="194"/>
      <c r="PK2" s="194"/>
      <c r="PL2" s="195"/>
      <c r="PM2" s="196"/>
      <c r="PN2" s="197"/>
      <c r="PO2" s="197"/>
      <c r="PP2" s="231"/>
      <c r="PR2" s="223"/>
      <c r="PS2" s="225"/>
      <c r="PT2" s="226"/>
      <c r="PU2" s="227"/>
      <c r="PW2" s="228"/>
      <c r="PX2" s="229"/>
      <c r="PY2" s="230"/>
      <c r="PZ2" s="194"/>
      <c r="QA2" s="194"/>
      <c r="QB2" s="195"/>
      <c r="QC2" s="196"/>
      <c r="QD2" s="197"/>
      <c r="QE2" s="197"/>
      <c r="QF2" s="231"/>
      <c r="QH2" s="223"/>
      <c r="QI2" s="225"/>
      <c r="QJ2" s="226"/>
      <c r="QK2" s="227"/>
      <c r="QM2" s="228"/>
      <c r="QN2" s="229"/>
      <c r="QO2" s="230"/>
      <c r="QP2" s="194"/>
      <c r="QQ2" s="194"/>
      <c r="QR2" s="195"/>
      <c r="QS2" s="196"/>
      <c r="QT2" s="197"/>
      <c r="QU2" s="197"/>
      <c r="QV2" s="231"/>
      <c r="QX2" s="223"/>
      <c r="QY2" s="225"/>
      <c r="QZ2" s="226"/>
      <c r="RA2" s="227"/>
      <c r="RC2" s="228"/>
      <c r="RD2" s="229"/>
      <c r="RE2" s="230"/>
      <c r="RF2" s="194"/>
      <c r="RG2" s="194"/>
      <c r="RH2" s="195"/>
      <c r="RI2" s="196"/>
      <c r="RJ2" s="197"/>
      <c r="RK2" s="197"/>
      <c r="RL2" s="231"/>
      <c r="RN2" s="223"/>
      <c r="RO2" s="225"/>
      <c r="RP2" s="226"/>
      <c r="RQ2" s="227"/>
      <c r="RS2" s="228"/>
      <c r="RT2" s="229"/>
      <c r="RU2" s="230"/>
      <c r="RV2" s="194"/>
      <c r="RW2" s="194"/>
      <c r="RX2" s="195"/>
      <c r="RY2" s="196"/>
      <c r="RZ2" s="197"/>
      <c r="SA2" s="197"/>
      <c r="SB2" s="231"/>
      <c r="SD2" s="223"/>
      <c r="SE2" s="225"/>
      <c r="SF2" s="226"/>
      <c r="SG2" s="227"/>
      <c r="SI2" s="228"/>
      <c r="SJ2" s="229"/>
      <c r="SK2" s="230"/>
      <c r="SL2" s="194"/>
      <c r="SM2" s="194"/>
      <c r="SN2" s="195"/>
      <c r="SO2" s="196"/>
      <c r="SP2" s="197"/>
      <c r="SQ2" s="197"/>
      <c r="SR2" s="231"/>
      <c r="ST2" s="223"/>
      <c r="SU2" s="225"/>
      <c r="SV2" s="226"/>
      <c r="SW2" s="227"/>
      <c r="SY2" s="228"/>
      <c r="SZ2" s="229"/>
      <c r="TA2" s="230"/>
      <c r="TB2" s="194"/>
      <c r="TC2" s="194"/>
      <c r="TD2" s="195"/>
      <c r="TE2" s="196"/>
      <c r="TF2" s="197"/>
      <c r="TG2" s="197"/>
      <c r="TH2" s="231"/>
      <c r="TJ2" s="223"/>
      <c r="TK2" s="225"/>
      <c r="TL2" s="226"/>
      <c r="TM2" s="227"/>
      <c r="TO2" s="228"/>
      <c r="TP2" s="229"/>
      <c r="TQ2" s="230"/>
      <c r="TR2" s="194"/>
      <c r="TS2" s="194"/>
      <c r="TT2" s="195"/>
      <c r="TU2" s="196"/>
      <c r="TV2" s="197"/>
      <c r="TW2" s="197"/>
      <c r="TX2" s="231"/>
      <c r="TZ2" s="223"/>
      <c r="UA2" s="225"/>
      <c r="UB2" s="226"/>
      <c r="UC2" s="227"/>
      <c r="UE2" s="228"/>
      <c r="UF2" s="229"/>
      <c r="UG2" s="230"/>
      <c r="UH2" s="194"/>
      <c r="UI2" s="194"/>
      <c r="UJ2" s="195"/>
      <c r="UK2" s="196"/>
      <c r="UL2" s="197"/>
      <c r="UM2" s="197"/>
      <c r="UN2" s="231"/>
      <c r="UP2" s="223"/>
      <c r="UQ2" s="225"/>
      <c r="UR2" s="226"/>
      <c r="US2" s="227"/>
      <c r="UU2" s="228"/>
      <c r="UV2" s="229"/>
      <c r="UW2" s="230"/>
      <c r="UX2" s="194"/>
      <c r="UY2" s="194"/>
      <c r="UZ2" s="195"/>
      <c r="VA2" s="196"/>
      <c r="VB2" s="197"/>
      <c r="VC2" s="197"/>
      <c r="VD2" s="231"/>
      <c r="VF2" s="223"/>
      <c r="VG2" s="225"/>
      <c r="VH2" s="226"/>
      <c r="VI2" s="227"/>
      <c r="VK2" s="228"/>
      <c r="VL2" s="229"/>
      <c r="VM2" s="230"/>
      <c r="VN2" s="194"/>
      <c r="VO2" s="194"/>
      <c r="VP2" s="195"/>
      <c r="VQ2" s="196"/>
      <c r="VR2" s="197"/>
      <c r="VS2" s="197"/>
      <c r="VT2" s="231"/>
      <c r="VV2" s="223"/>
      <c r="VW2" s="225"/>
      <c r="VX2" s="226"/>
      <c r="VY2" s="227"/>
      <c r="WA2" s="228"/>
      <c r="WB2" s="229"/>
      <c r="WC2" s="230"/>
      <c r="WD2" s="194"/>
      <c r="WE2" s="194"/>
      <c r="WF2" s="195"/>
      <c r="WG2" s="196"/>
      <c r="WH2" s="197"/>
      <c r="WI2" s="197"/>
      <c r="WJ2" s="231"/>
      <c r="WL2" s="223"/>
      <c r="WM2" s="225"/>
      <c r="WN2" s="226"/>
      <c r="WO2" s="227"/>
      <c r="WQ2" s="228"/>
      <c r="WR2" s="229"/>
      <c r="WS2" s="230"/>
      <c r="WT2" s="194"/>
      <c r="WU2" s="194"/>
      <c r="WV2" s="195"/>
      <c r="WW2" s="196"/>
      <c r="WX2" s="197"/>
      <c r="WY2" s="197"/>
      <c r="WZ2" s="231"/>
      <c r="XB2" s="223"/>
      <c r="XC2" s="225"/>
      <c r="XD2" s="226"/>
      <c r="XE2" s="227"/>
      <c r="XG2" s="228"/>
      <c r="XH2" s="229"/>
      <c r="XI2" s="230"/>
      <c r="XJ2" s="194"/>
      <c r="XK2" s="194"/>
      <c r="XL2" s="195"/>
      <c r="XM2" s="196"/>
      <c r="XN2" s="197"/>
      <c r="XO2" s="197"/>
      <c r="XP2" s="231"/>
      <c r="XR2" s="223"/>
      <c r="XS2" s="225"/>
      <c r="XT2" s="226"/>
      <c r="XU2" s="227"/>
      <c r="XW2" s="228"/>
      <c r="XX2" s="229"/>
      <c r="XY2" s="230"/>
      <c r="XZ2" s="194"/>
      <c r="YA2" s="194"/>
      <c r="YB2" s="195"/>
      <c r="YC2" s="196"/>
      <c r="YD2" s="197"/>
      <c r="YE2" s="197"/>
      <c r="YF2" s="231"/>
      <c r="YH2" s="223"/>
      <c r="YI2" s="225"/>
      <c r="YJ2" s="226"/>
      <c r="YK2" s="227"/>
      <c r="YM2" s="228"/>
      <c r="YN2" s="229"/>
      <c r="YO2" s="230"/>
      <c r="YP2" s="194"/>
      <c r="YQ2" s="194"/>
      <c r="YR2" s="195"/>
      <c r="YS2" s="196"/>
      <c r="YT2" s="197"/>
      <c r="YU2" s="197"/>
      <c r="YV2" s="231"/>
      <c r="YX2" s="223"/>
      <c r="YY2" s="225"/>
      <c r="YZ2" s="226"/>
      <c r="ZA2" s="227"/>
      <c r="ZC2" s="228"/>
      <c r="ZD2" s="229"/>
      <c r="ZE2" s="230"/>
      <c r="ZF2" s="194"/>
      <c r="ZG2" s="194"/>
      <c r="ZH2" s="195"/>
      <c r="ZI2" s="196"/>
      <c r="ZJ2" s="197"/>
      <c r="ZK2" s="197"/>
      <c r="ZL2" s="231"/>
      <c r="ZN2" s="223"/>
      <c r="ZO2" s="225"/>
      <c r="ZP2" s="226"/>
      <c r="ZQ2" s="227"/>
      <c r="ZS2" s="228"/>
      <c r="ZT2" s="229"/>
      <c r="ZU2" s="230"/>
      <c r="ZV2" s="194"/>
      <c r="ZW2" s="194"/>
      <c r="ZX2" s="195"/>
      <c r="ZY2" s="196"/>
      <c r="ZZ2" s="197"/>
      <c r="AAA2" s="197"/>
      <c r="AAB2" s="231"/>
      <c r="AAD2" s="223"/>
      <c r="AAE2" s="225"/>
      <c r="AAF2" s="226"/>
      <c r="AAG2" s="227"/>
      <c r="AAI2" s="228"/>
      <c r="AAJ2" s="229"/>
      <c r="AAK2" s="230"/>
      <c r="AAL2" s="194"/>
      <c r="AAM2" s="194"/>
      <c r="AAN2" s="195"/>
      <c r="AAO2" s="196"/>
      <c r="AAP2" s="197"/>
      <c r="AAQ2" s="197"/>
      <c r="AAR2" s="231"/>
      <c r="AAT2" s="223"/>
      <c r="AAU2" s="225"/>
      <c r="AAV2" s="226"/>
      <c r="AAW2" s="227"/>
      <c r="AAY2" s="228"/>
      <c r="AAZ2" s="229"/>
      <c r="ABA2" s="230"/>
      <c r="ABB2" s="194"/>
      <c r="ABC2" s="194"/>
      <c r="ABD2" s="195"/>
      <c r="ABE2" s="196"/>
      <c r="ABF2" s="197"/>
      <c r="ABG2" s="197"/>
      <c r="ABH2" s="231"/>
      <c r="ABJ2" s="223"/>
      <c r="ABK2" s="225"/>
      <c r="ABL2" s="226"/>
      <c r="ABM2" s="227"/>
      <c r="ABO2" s="228"/>
      <c r="ABP2" s="229"/>
      <c r="ABQ2" s="230"/>
      <c r="ABR2" s="194"/>
      <c r="ABS2" s="194"/>
      <c r="ABT2" s="195"/>
      <c r="ABU2" s="196"/>
      <c r="ABV2" s="197"/>
      <c r="ABW2" s="197"/>
      <c r="ABX2" s="231"/>
      <c r="ABZ2" s="223"/>
      <c r="ACA2" s="225"/>
      <c r="ACB2" s="226"/>
      <c r="ACC2" s="227"/>
      <c r="ACE2" s="228"/>
      <c r="ACF2" s="229"/>
      <c r="ACG2" s="230"/>
      <c r="ACH2" s="194"/>
      <c r="ACI2" s="194"/>
      <c r="ACJ2" s="195"/>
      <c r="ACK2" s="196"/>
      <c r="ACL2" s="197"/>
      <c r="ACM2" s="197"/>
      <c r="ACN2" s="231"/>
      <c r="ACP2" s="223"/>
      <c r="ACQ2" s="225"/>
      <c r="ACR2" s="226"/>
      <c r="ACS2" s="227"/>
      <c r="ACU2" s="228"/>
      <c r="ACV2" s="229"/>
      <c r="ACW2" s="230"/>
      <c r="ACX2" s="194"/>
      <c r="ACY2" s="194"/>
      <c r="ACZ2" s="195"/>
      <c r="ADA2" s="196"/>
      <c r="ADB2" s="197"/>
      <c r="ADC2" s="197"/>
      <c r="ADD2" s="231"/>
      <c r="ADF2" s="223"/>
      <c r="ADG2" s="225"/>
      <c r="ADH2" s="226"/>
      <c r="ADI2" s="227"/>
      <c r="ADK2" s="228"/>
      <c r="ADL2" s="229"/>
      <c r="ADM2" s="230"/>
      <c r="ADN2" s="194"/>
      <c r="ADO2" s="194"/>
      <c r="ADP2" s="195"/>
      <c r="ADQ2" s="196"/>
      <c r="ADR2" s="197"/>
      <c r="ADS2" s="197"/>
      <c r="ADT2" s="231"/>
      <c r="ADV2" s="223"/>
      <c r="ADW2" s="225"/>
      <c r="ADX2" s="226"/>
      <c r="ADY2" s="227"/>
      <c r="AEA2" s="228"/>
      <c r="AEB2" s="229"/>
      <c r="AEC2" s="230"/>
      <c r="AED2" s="194"/>
      <c r="AEE2" s="194"/>
      <c r="AEF2" s="195"/>
      <c r="AEG2" s="196"/>
      <c r="AEH2" s="197"/>
      <c r="AEI2" s="197"/>
      <c r="AEJ2" s="231"/>
      <c r="AEL2" s="223"/>
      <c r="AEM2" s="225"/>
      <c r="AEN2" s="226"/>
      <c r="AEO2" s="227"/>
      <c r="AEQ2" s="228"/>
      <c r="AER2" s="229"/>
      <c r="AES2" s="230"/>
      <c r="AET2" s="194"/>
      <c r="AEU2" s="194"/>
      <c r="AEV2" s="195"/>
      <c r="AEW2" s="196"/>
      <c r="AEX2" s="197"/>
      <c r="AEY2" s="197"/>
      <c r="AEZ2" s="231"/>
      <c r="AFB2" s="223"/>
      <c r="AFC2" s="225"/>
      <c r="AFD2" s="226"/>
      <c r="AFE2" s="227"/>
      <c r="AFG2" s="228"/>
      <c r="AFH2" s="229"/>
      <c r="AFI2" s="230"/>
      <c r="AFJ2" s="194"/>
      <c r="AFK2" s="194"/>
      <c r="AFL2" s="195"/>
      <c r="AFM2" s="196"/>
      <c r="AFN2" s="197"/>
      <c r="AFO2" s="197"/>
      <c r="AFP2" s="231"/>
      <c r="AFR2" s="223"/>
      <c r="AFS2" s="225"/>
      <c r="AFT2" s="226"/>
      <c r="AFU2" s="227"/>
      <c r="AFW2" s="228"/>
      <c r="AFX2" s="229"/>
      <c r="AFY2" s="230"/>
      <c r="AFZ2" s="194"/>
      <c r="AGA2" s="194"/>
      <c r="AGB2" s="195"/>
      <c r="AGC2" s="196"/>
      <c r="AGD2" s="197"/>
      <c r="AGE2" s="197"/>
      <c r="AGF2" s="231"/>
      <c r="AGH2" s="223"/>
      <c r="AGI2" s="225"/>
      <c r="AGJ2" s="226"/>
      <c r="AGK2" s="227"/>
      <c r="AGM2" s="228"/>
      <c r="AGN2" s="229"/>
      <c r="AGO2" s="230"/>
      <c r="AGP2" s="194"/>
      <c r="AGQ2" s="194"/>
      <c r="AGR2" s="195"/>
      <c r="AGS2" s="196"/>
      <c r="AGT2" s="197"/>
      <c r="AGU2" s="197"/>
      <c r="AGV2" s="231"/>
      <c r="AGX2" s="223"/>
      <c r="AGY2" s="225"/>
      <c r="AGZ2" s="226"/>
      <c r="AHA2" s="227"/>
      <c r="AHC2" s="228"/>
      <c r="AHD2" s="229"/>
      <c r="AHE2" s="230"/>
      <c r="AHF2" s="194"/>
      <c r="AHG2" s="194"/>
      <c r="AHH2" s="195"/>
      <c r="AHI2" s="196"/>
      <c r="AHJ2" s="197"/>
      <c r="AHK2" s="197"/>
      <c r="AHL2" s="231"/>
      <c r="AHN2" s="223"/>
      <c r="AHO2" s="225"/>
      <c r="AHP2" s="226"/>
      <c r="AHQ2" s="227"/>
      <c r="AHS2" s="228"/>
      <c r="AHT2" s="229"/>
      <c r="AHU2" s="230"/>
      <c r="AHV2" s="194"/>
      <c r="AHW2" s="194"/>
      <c r="AHX2" s="195"/>
      <c r="AHY2" s="196"/>
      <c r="AHZ2" s="197"/>
      <c r="AIA2" s="197"/>
      <c r="AIB2" s="231"/>
      <c r="AID2" s="223"/>
      <c r="AIE2" s="225"/>
      <c r="AIF2" s="226"/>
      <c r="AIG2" s="227"/>
      <c r="AII2" s="228"/>
      <c r="AIJ2" s="229"/>
      <c r="AIK2" s="230"/>
      <c r="AIL2" s="194"/>
      <c r="AIM2" s="194"/>
      <c r="AIN2" s="195"/>
      <c r="AIO2" s="196"/>
      <c r="AIP2" s="197"/>
      <c r="AIQ2" s="197"/>
      <c r="AIR2" s="231"/>
      <c r="AIT2" s="223"/>
      <c r="AIU2" s="225"/>
      <c r="AIV2" s="226"/>
      <c r="AIW2" s="227"/>
      <c r="AIY2" s="228"/>
      <c r="AIZ2" s="229"/>
      <c r="AJA2" s="230"/>
      <c r="AJB2" s="194"/>
      <c r="AJC2" s="194"/>
      <c r="AJD2" s="195"/>
      <c r="AJE2" s="196"/>
      <c r="AJF2" s="197"/>
      <c r="AJG2" s="197"/>
      <c r="AJH2" s="231"/>
      <c r="AJJ2" s="223"/>
      <c r="AJK2" s="225"/>
      <c r="AJL2" s="226"/>
      <c r="AJM2" s="227"/>
      <c r="AJO2" s="228"/>
      <c r="AJP2" s="229"/>
      <c r="AJQ2" s="230"/>
      <c r="AJR2" s="194"/>
      <c r="AJS2" s="194"/>
      <c r="AJT2" s="195"/>
      <c r="AJU2" s="196"/>
      <c r="AJV2" s="197"/>
      <c r="AJW2" s="197"/>
      <c r="AJX2" s="231"/>
      <c r="AJZ2" s="223"/>
      <c r="AKA2" s="225"/>
      <c r="AKB2" s="226"/>
      <c r="AKC2" s="227"/>
      <c r="AKE2" s="228"/>
      <c r="AKF2" s="229"/>
      <c r="AKG2" s="230"/>
      <c r="AKH2" s="194"/>
      <c r="AKI2" s="194"/>
      <c r="AKJ2" s="195"/>
      <c r="AKK2" s="196"/>
      <c r="AKL2" s="197"/>
      <c r="AKM2" s="197"/>
      <c r="AKN2" s="231"/>
      <c r="AKP2" s="223"/>
      <c r="AKQ2" s="225"/>
      <c r="AKR2" s="226"/>
      <c r="AKS2" s="227"/>
      <c r="AKU2" s="228"/>
      <c r="AKV2" s="229"/>
      <c r="AKW2" s="230"/>
      <c r="AKX2" s="194"/>
      <c r="AKY2" s="194"/>
      <c r="AKZ2" s="195"/>
      <c r="ALA2" s="196"/>
      <c r="ALB2" s="197"/>
      <c r="ALC2" s="197"/>
      <c r="ALD2" s="231"/>
      <c r="ALF2" s="223"/>
      <c r="ALG2" s="225"/>
      <c r="ALH2" s="226"/>
      <c r="ALI2" s="227"/>
      <c r="ALK2" s="228"/>
      <c r="ALL2" s="229"/>
      <c r="ALM2" s="230"/>
      <c r="ALN2" s="194"/>
      <c r="ALO2" s="194"/>
      <c r="ALP2" s="195"/>
      <c r="ALQ2" s="196"/>
      <c r="ALR2" s="197"/>
      <c r="ALS2" s="197"/>
      <c r="ALT2" s="231"/>
      <c r="ALV2" s="223"/>
      <c r="ALW2" s="225"/>
      <c r="ALX2" s="226"/>
      <c r="ALY2" s="227"/>
      <c r="AMA2" s="228"/>
      <c r="AMB2" s="229"/>
      <c r="AMC2" s="230"/>
      <c r="AMD2" s="194"/>
      <c r="AME2" s="194"/>
      <c r="AMF2" s="195"/>
      <c r="AMG2" s="196"/>
      <c r="AMH2" s="197"/>
      <c r="AMI2" s="197"/>
      <c r="AMJ2" s="231"/>
      <c r="AML2" s="223"/>
      <c r="AMM2" s="225"/>
      <c r="AMN2" s="226"/>
      <c r="AMO2" s="227"/>
      <c r="AMQ2" s="228"/>
      <c r="AMR2" s="229"/>
      <c r="AMS2" s="230"/>
      <c r="AMT2" s="194"/>
      <c r="AMU2" s="194"/>
      <c r="AMV2" s="195"/>
      <c r="AMW2" s="196"/>
      <c r="AMX2" s="197"/>
      <c r="AMY2" s="197"/>
      <c r="AMZ2" s="231"/>
      <c r="ANB2" s="223"/>
      <c r="ANC2" s="225"/>
      <c r="AND2" s="226"/>
      <c r="ANE2" s="227"/>
      <c r="ANG2" s="228"/>
      <c r="ANH2" s="229"/>
      <c r="ANI2" s="230"/>
      <c r="ANJ2" s="194"/>
      <c r="ANK2" s="194"/>
      <c r="ANL2" s="195"/>
      <c r="ANM2" s="196"/>
      <c r="ANN2" s="197"/>
      <c r="ANO2" s="197"/>
      <c r="ANP2" s="231"/>
      <c r="ANR2" s="223"/>
      <c r="ANS2" s="225"/>
      <c r="ANT2" s="226"/>
      <c r="ANU2" s="227"/>
      <c r="ANW2" s="228"/>
      <c r="ANX2" s="229"/>
      <c r="ANY2" s="230"/>
      <c r="ANZ2" s="194"/>
      <c r="AOA2" s="194"/>
      <c r="AOB2" s="195"/>
      <c r="AOC2" s="196"/>
      <c r="AOD2" s="197"/>
      <c r="AOE2" s="197"/>
      <c r="AOF2" s="231"/>
      <c r="AOH2" s="223"/>
      <c r="AOI2" s="225"/>
      <c r="AOJ2" s="226"/>
      <c r="AOK2" s="227"/>
      <c r="AOM2" s="228"/>
      <c r="AON2" s="229"/>
      <c r="AOO2" s="230"/>
      <c r="AOP2" s="194"/>
      <c r="AOQ2" s="194"/>
      <c r="AOR2" s="195"/>
      <c r="AOS2" s="196"/>
      <c r="AOT2" s="197"/>
      <c r="AOU2" s="197"/>
      <c r="AOV2" s="231"/>
      <c r="AOX2" s="223"/>
      <c r="AOY2" s="225"/>
      <c r="AOZ2" s="226"/>
      <c r="APA2" s="227"/>
      <c r="APC2" s="228"/>
      <c r="APD2" s="229"/>
      <c r="APE2" s="230"/>
      <c r="APF2" s="194"/>
      <c r="APG2" s="194"/>
      <c r="APH2" s="195"/>
      <c r="API2" s="196"/>
      <c r="APJ2" s="197"/>
      <c r="APK2" s="197"/>
      <c r="APL2" s="231"/>
      <c r="APN2" s="223"/>
      <c r="APO2" s="225"/>
      <c r="APP2" s="226"/>
      <c r="APQ2" s="227"/>
      <c r="APS2" s="228"/>
      <c r="APT2" s="229"/>
      <c r="APU2" s="230"/>
      <c r="APV2" s="194"/>
      <c r="APW2" s="194"/>
      <c r="APX2" s="195"/>
      <c r="APY2" s="196"/>
      <c r="APZ2" s="197"/>
      <c r="AQA2" s="197"/>
      <c r="AQB2" s="231"/>
      <c r="AQD2" s="223"/>
      <c r="AQE2" s="225"/>
      <c r="AQF2" s="226"/>
      <c r="AQG2" s="227"/>
      <c r="AQI2" s="228"/>
      <c r="AQJ2" s="229"/>
      <c r="AQK2" s="230"/>
      <c r="AQL2" s="194"/>
      <c r="AQM2" s="194"/>
      <c r="AQN2" s="195"/>
      <c r="AQO2" s="196"/>
      <c r="AQP2" s="197"/>
      <c r="AQQ2" s="197"/>
      <c r="AQR2" s="231"/>
      <c r="AQT2" s="223"/>
      <c r="AQU2" s="225"/>
      <c r="AQV2" s="226"/>
      <c r="AQW2" s="227"/>
      <c r="AQY2" s="228"/>
      <c r="AQZ2" s="229"/>
      <c r="ARA2" s="230"/>
      <c r="ARB2" s="194"/>
      <c r="ARC2" s="194"/>
      <c r="ARD2" s="195"/>
      <c r="ARE2" s="196"/>
      <c r="ARF2" s="197"/>
      <c r="ARG2" s="197"/>
      <c r="ARH2" s="231"/>
      <c r="ARJ2" s="223"/>
      <c r="ARK2" s="225"/>
      <c r="ARL2" s="226"/>
      <c r="ARM2" s="227"/>
      <c r="ARO2" s="228"/>
      <c r="ARP2" s="229"/>
      <c r="ARQ2" s="230"/>
      <c r="ARR2" s="194"/>
      <c r="ARS2" s="194"/>
      <c r="ART2" s="195"/>
      <c r="ARU2" s="196"/>
      <c r="ARV2" s="197"/>
      <c r="ARW2" s="197"/>
      <c r="ARX2" s="231"/>
      <c r="ARZ2" s="223"/>
      <c r="ASA2" s="225"/>
      <c r="ASB2" s="226"/>
      <c r="ASC2" s="227"/>
      <c r="ASE2" s="228"/>
      <c r="ASF2" s="229"/>
      <c r="ASG2" s="230"/>
      <c r="ASH2" s="194"/>
      <c r="ASI2" s="194"/>
      <c r="ASJ2" s="195"/>
      <c r="ASK2" s="196"/>
      <c r="ASL2" s="197"/>
      <c r="ASM2" s="197"/>
      <c r="ASN2" s="231"/>
      <c r="ASP2" s="223"/>
      <c r="ASQ2" s="225"/>
      <c r="ASR2" s="226"/>
      <c r="ASS2" s="227"/>
      <c r="ASU2" s="228"/>
      <c r="ASV2" s="229"/>
      <c r="ASW2" s="230"/>
      <c r="ASX2" s="194"/>
      <c r="ASY2" s="194"/>
      <c r="ASZ2" s="195"/>
      <c r="ATA2" s="196"/>
      <c r="ATB2" s="197"/>
      <c r="ATC2" s="197"/>
      <c r="ATD2" s="231"/>
      <c r="ATF2" s="223"/>
      <c r="ATG2" s="225"/>
      <c r="ATH2" s="226"/>
      <c r="ATI2" s="227"/>
      <c r="ATK2" s="228"/>
      <c r="ATL2" s="229"/>
      <c r="ATM2" s="230"/>
      <c r="ATN2" s="194"/>
      <c r="ATO2" s="194"/>
      <c r="ATP2" s="195"/>
      <c r="ATQ2" s="196"/>
      <c r="ATR2" s="197"/>
      <c r="ATS2" s="197"/>
      <c r="ATT2" s="231"/>
      <c r="ATV2" s="223"/>
      <c r="ATW2" s="225"/>
      <c r="ATX2" s="226"/>
      <c r="ATY2" s="227"/>
      <c r="AUA2" s="228"/>
      <c r="AUB2" s="229"/>
      <c r="AUC2" s="230"/>
      <c r="AUD2" s="194"/>
      <c r="AUE2" s="194"/>
      <c r="AUF2" s="195"/>
      <c r="AUG2" s="196"/>
      <c r="AUH2" s="197"/>
      <c r="AUI2" s="197"/>
      <c r="AUJ2" s="231"/>
      <c r="AUL2" s="223"/>
      <c r="AUM2" s="225"/>
      <c r="AUN2" s="226"/>
      <c r="AUO2" s="227"/>
      <c r="AUQ2" s="228"/>
      <c r="AUR2" s="229"/>
      <c r="AUS2" s="230"/>
      <c r="AUT2" s="194"/>
      <c r="AUU2" s="194"/>
      <c r="AUV2" s="195"/>
      <c r="AUW2" s="196"/>
      <c r="AUX2" s="197"/>
      <c r="AUY2" s="197"/>
      <c r="AUZ2" s="231"/>
      <c r="AVB2" s="223"/>
      <c r="AVC2" s="225"/>
      <c r="AVD2" s="226"/>
      <c r="AVE2" s="227"/>
      <c r="AVG2" s="228"/>
      <c r="AVH2" s="229"/>
      <c r="AVI2" s="230"/>
      <c r="AVJ2" s="194"/>
      <c r="AVK2" s="194"/>
      <c r="AVL2" s="195"/>
      <c r="AVM2" s="196"/>
      <c r="AVN2" s="197"/>
      <c r="AVO2" s="197"/>
      <c r="AVP2" s="231"/>
      <c r="AVR2" s="223"/>
      <c r="AVS2" s="225"/>
      <c r="AVT2" s="226"/>
      <c r="AVU2" s="227"/>
      <c r="AVW2" s="228"/>
      <c r="AVX2" s="229"/>
      <c r="AVY2" s="230"/>
      <c r="AVZ2" s="194"/>
      <c r="AWA2" s="194"/>
      <c r="AWB2" s="195"/>
      <c r="AWC2" s="196"/>
      <c r="AWD2" s="197"/>
      <c r="AWE2" s="197"/>
      <c r="AWF2" s="231"/>
      <c r="AWH2" s="223"/>
      <c r="AWI2" s="225"/>
      <c r="AWJ2" s="226"/>
      <c r="AWK2" s="227"/>
      <c r="AWM2" s="228"/>
      <c r="AWN2" s="229"/>
      <c r="AWO2" s="230"/>
      <c r="AWP2" s="194"/>
      <c r="AWQ2" s="194"/>
      <c r="AWR2" s="195"/>
      <c r="AWS2" s="196"/>
      <c r="AWT2" s="197"/>
      <c r="AWU2" s="197"/>
      <c r="AWV2" s="231"/>
      <c r="AWX2" s="223"/>
      <c r="AWY2" s="225"/>
      <c r="AWZ2" s="226"/>
      <c r="AXA2" s="227"/>
      <c r="AXC2" s="228"/>
      <c r="AXD2" s="229"/>
      <c r="AXE2" s="230"/>
      <c r="AXF2" s="194"/>
      <c r="AXG2" s="194"/>
      <c r="AXH2" s="195"/>
      <c r="AXI2" s="196"/>
      <c r="AXJ2" s="197"/>
      <c r="AXK2" s="197"/>
      <c r="AXL2" s="231"/>
      <c r="AXN2" s="223"/>
      <c r="AXO2" s="225"/>
      <c r="AXP2" s="226"/>
      <c r="AXQ2" s="227"/>
      <c r="AXS2" s="228"/>
      <c r="AXT2" s="229"/>
      <c r="AXU2" s="230"/>
      <c r="AXV2" s="194"/>
      <c r="AXW2" s="194"/>
      <c r="AXX2" s="195"/>
      <c r="AXY2" s="196"/>
      <c r="AXZ2" s="197"/>
      <c r="AYA2" s="197"/>
      <c r="AYB2" s="231"/>
      <c r="AYD2" s="223"/>
      <c r="AYE2" s="225"/>
      <c r="AYF2" s="226"/>
      <c r="AYG2" s="227"/>
      <c r="AYI2" s="228"/>
      <c r="AYJ2" s="229"/>
      <c r="AYK2" s="230"/>
      <c r="AYL2" s="194"/>
      <c r="AYM2" s="194"/>
      <c r="AYN2" s="195"/>
      <c r="AYO2" s="196"/>
      <c r="AYP2" s="197"/>
      <c r="AYQ2" s="197"/>
      <c r="AYR2" s="231"/>
      <c r="AYT2" s="223"/>
      <c r="AYU2" s="225"/>
      <c r="AYV2" s="226"/>
      <c r="AYW2" s="227"/>
      <c r="AYY2" s="228"/>
      <c r="AYZ2" s="229"/>
      <c r="AZA2" s="230"/>
      <c r="AZB2" s="194"/>
      <c r="AZC2" s="194"/>
      <c r="AZD2" s="195"/>
      <c r="AZE2" s="196"/>
      <c r="AZF2" s="197"/>
      <c r="AZG2" s="197"/>
      <c r="AZH2" s="231"/>
      <c r="AZJ2" s="223"/>
      <c r="AZK2" s="225"/>
      <c r="AZL2" s="226"/>
      <c r="AZM2" s="227"/>
      <c r="AZO2" s="228"/>
      <c r="AZP2" s="229"/>
      <c r="AZQ2" s="230"/>
      <c r="AZR2" s="194"/>
      <c r="AZS2" s="194"/>
      <c r="AZT2" s="195"/>
      <c r="AZU2" s="196"/>
      <c r="AZV2" s="197"/>
      <c r="AZW2" s="197"/>
      <c r="AZX2" s="231"/>
      <c r="AZZ2" s="223"/>
      <c r="BAA2" s="225"/>
      <c r="BAB2" s="226"/>
      <c r="BAC2" s="227"/>
      <c r="BAE2" s="228"/>
      <c r="BAF2" s="229"/>
      <c r="BAG2" s="230"/>
      <c r="BAH2" s="194"/>
      <c r="BAI2" s="194"/>
      <c r="BAJ2" s="195"/>
      <c r="BAK2" s="196"/>
      <c r="BAL2" s="197"/>
      <c r="BAM2" s="197"/>
      <c r="BAN2" s="231"/>
      <c r="BAP2" s="223"/>
      <c r="BAQ2" s="225"/>
      <c r="BAR2" s="226"/>
      <c r="BAS2" s="227"/>
      <c r="BAU2" s="228"/>
      <c r="BAV2" s="229"/>
      <c r="BAW2" s="230"/>
      <c r="BAX2" s="194"/>
      <c r="BAY2" s="194"/>
      <c r="BAZ2" s="195"/>
      <c r="BBA2" s="196"/>
      <c r="BBB2" s="197"/>
      <c r="BBC2" s="197"/>
      <c r="BBD2" s="231"/>
      <c r="BBF2" s="223"/>
      <c r="BBG2" s="225"/>
      <c r="BBH2" s="226"/>
      <c r="BBI2" s="227"/>
      <c r="BBK2" s="228"/>
      <c r="BBL2" s="229"/>
      <c r="BBM2" s="230"/>
      <c r="BBN2" s="194"/>
      <c r="BBO2" s="194"/>
      <c r="BBP2" s="195"/>
      <c r="BBQ2" s="196"/>
      <c r="BBR2" s="197"/>
      <c r="BBS2" s="197"/>
      <c r="BBT2" s="231"/>
      <c r="BBV2" s="223"/>
      <c r="BBW2" s="225"/>
      <c r="BBX2" s="226"/>
      <c r="BBY2" s="227"/>
      <c r="BCA2" s="228"/>
      <c r="BCB2" s="229"/>
      <c r="BCC2" s="230"/>
      <c r="BCD2" s="194"/>
      <c r="BCE2" s="194"/>
      <c r="BCF2" s="195"/>
      <c r="BCG2" s="196"/>
      <c r="BCH2" s="197"/>
      <c r="BCI2" s="197"/>
      <c r="BCJ2" s="231"/>
      <c r="BCL2" s="223"/>
      <c r="BCM2" s="225"/>
      <c r="BCN2" s="226"/>
      <c r="BCO2" s="227"/>
      <c r="BCQ2" s="228"/>
      <c r="BCR2" s="229"/>
      <c r="BCS2" s="230"/>
      <c r="BCT2" s="194"/>
      <c r="BCU2" s="194"/>
      <c r="BCV2" s="195"/>
      <c r="BCW2" s="196"/>
      <c r="BCX2" s="197"/>
      <c r="BCY2" s="197"/>
      <c r="BCZ2" s="231"/>
      <c r="BDB2" s="223"/>
      <c r="BDC2" s="225"/>
      <c r="BDD2" s="226"/>
      <c r="BDE2" s="227"/>
      <c r="BDG2" s="228"/>
      <c r="BDH2" s="229"/>
      <c r="BDI2" s="230"/>
      <c r="BDJ2" s="194"/>
      <c r="BDK2" s="194"/>
      <c r="BDL2" s="195"/>
      <c r="BDM2" s="196"/>
      <c r="BDN2" s="197"/>
      <c r="BDO2" s="197"/>
      <c r="BDP2" s="231"/>
      <c r="BDR2" s="223"/>
      <c r="BDS2" s="225"/>
      <c r="BDT2" s="226"/>
      <c r="BDU2" s="227"/>
      <c r="BDW2" s="228"/>
      <c r="BDX2" s="229"/>
      <c r="BDY2" s="230"/>
      <c r="BDZ2" s="194"/>
      <c r="BEA2" s="194"/>
      <c r="BEB2" s="195"/>
      <c r="BEC2" s="196"/>
      <c r="BED2" s="197"/>
      <c r="BEE2" s="197"/>
      <c r="BEF2" s="231"/>
      <c r="BEH2" s="223"/>
      <c r="BEI2" s="225"/>
      <c r="BEJ2" s="226"/>
      <c r="BEK2" s="227"/>
      <c r="BEM2" s="228"/>
      <c r="BEN2" s="229"/>
      <c r="BEO2" s="230"/>
      <c r="BEP2" s="194"/>
      <c r="BEQ2" s="194"/>
      <c r="BER2" s="195"/>
      <c r="BES2" s="196"/>
      <c r="BET2" s="197"/>
      <c r="BEU2" s="197"/>
      <c r="BEV2" s="231"/>
      <c r="BEX2" s="223"/>
      <c r="BEY2" s="225"/>
      <c r="BEZ2" s="226"/>
      <c r="BFA2" s="227"/>
      <c r="BFC2" s="228"/>
      <c r="BFD2" s="229"/>
      <c r="BFE2" s="230"/>
      <c r="BFF2" s="194"/>
      <c r="BFG2" s="194"/>
      <c r="BFH2" s="195"/>
      <c r="BFI2" s="196"/>
      <c r="BFJ2" s="197"/>
      <c r="BFK2" s="197"/>
      <c r="BFL2" s="231"/>
      <c r="BFN2" s="223"/>
      <c r="BFO2" s="225"/>
      <c r="BFP2" s="226"/>
      <c r="BFQ2" s="227"/>
      <c r="BFS2" s="228"/>
      <c r="BFT2" s="229"/>
      <c r="BFU2" s="230"/>
      <c r="BFV2" s="194"/>
      <c r="BFW2" s="194"/>
      <c r="BFX2" s="195"/>
      <c r="BFY2" s="196"/>
      <c r="BFZ2" s="197"/>
      <c r="BGA2" s="197"/>
      <c r="BGB2" s="231"/>
      <c r="BGD2" s="223"/>
      <c r="BGE2" s="225"/>
      <c r="BGF2" s="226"/>
      <c r="BGG2" s="227"/>
      <c r="BGI2" s="228"/>
      <c r="BGJ2" s="229"/>
      <c r="BGK2" s="230"/>
      <c r="BGL2" s="194"/>
      <c r="BGM2" s="194"/>
      <c r="BGN2" s="195"/>
      <c r="BGO2" s="196"/>
      <c r="BGP2" s="197"/>
      <c r="BGQ2" s="197"/>
      <c r="BGR2" s="231"/>
      <c r="BGT2" s="223"/>
      <c r="BGU2" s="225"/>
      <c r="BGV2" s="226"/>
      <c r="BGW2" s="227"/>
      <c r="BGY2" s="228"/>
      <c r="BGZ2" s="229"/>
      <c r="BHA2" s="230"/>
      <c r="BHB2" s="194"/>
      <c r="BHC2" s="194"/>
      <c r="BHD2" s="195"/>
      <c r="BHE2" s="196"/>
      <c r="BHF2" s="197"/>
      <c r="BHG2" s="197"/>
      <c r="BHH2" s="231"/>
      <c r="BHJ2" s="223"/>
      <c r="BHK2" s="225"/>
      <c r="BHL2" s="226"/>
      <c r="BHM2" s="227"/>
      <c r="BHO2" s="228"/>
      <c r="BHP2" s="229"/>
      <c r="BHQ2" s="230"/>
      <c r="BHR2" s="194"/>
      <c r="BHS2" s="194"/>
      <c r="BHT2" s="195"/>
      <c r="BHU2" s="196"/>
      <c r="BHV2" s="197"/>
      <c r="BHW2" s="197"/>
      <c r="BHX2" s="231"/>
      <c r="BHZ2" s="223"/>
      <c r="BIA2" s="225"/>
      <c r="BIB2" s="226"/>
      <c r="BIC2" s="227"/>
      <c r="BIE2" s="228"/>
      <c r="BIF2" s="229"/>
      <c r="BIG2" s="230"/>
      <c r="BIH2" s="194"/>
      <c r="BII2" s="194"/>
      <c r="BIJ2" s="195"/>
      <c r="BIK2" s="196"/>
      <c r="BIL2" s="197"/>
      <c r="BIM2" s="197"/>
      <c r="BIN2" s="231"/>
      <c r="BIP2" s="223"/>
      <c r="BIQ2" s="225"/>
      <c r="BIR2" s="226"/>
      <c r="BIS2" s="227"/>
      <c r="BIU2" s="228"/>
      <c r="BIV2" s="229"/>
      <c r="BIW2" s="230"/>
      <c r="BIX2" s="194"/>
      <c r="BIY2" s="194"/>
      <c r="BIZ2" s="195"/>
      <c r="BJA2" s="196"/>
      <c r="BJB2" s="197"/>
      <c r="BJC2" s="197"/>
      <c r="BJD2" s="231"/>
      <c r="BJF2" s="223"/>
      <c r="BJG2" s="225"/>
      <c r="BJH2" s="226"/>
      <c r="BJI2" s="227"/>
      <c r="BJK2" s="228"/>
      <c r="BJL2" s="229"/>
      <c r="BJM2" s="230"/>
      <c r="BJN2" s="194"/>
      <c r="BJO2" s="194"/>
      <c r="BJP2" s="195"/>
      <c r="BJQ2" s="196"/>
      <c r="BJR2" s="197"/>
      <c r="BJS2" s="197"/>
      <c r="BJT2" s="231"/>
      <c r="BJV2" s="223"/>
      <c r="BJW2" s="225"/>
      <c r="BJX2" s="226"/>
      <c r="BJY2" s="227"/>
      <c r="BKA2" s="228"/>
      <c r="BKB2" s="229"/>
      <c r="BKC2" s="230"/>
      <c r="BKD2" s="194"/>
      <c r="BKE2" s="194"/>
      <c r="BKF2" s="195"/>
      <c r="BKG2" s="196"/>
      <c r="BKH2" s="197"/>
      <c r="BKI2" s="197"/>
      <c r="BKJ2" s="231"/>
      <c r="BKL2" s="223"/>
      <c r="BKM2" s="225"/>
      <c r="BKN2" s="226"/>
      <c r="BKO2" s="227"/>
      <c r="BKQ2" s="228"/>
      <c r="BKR2" s="229"/>
      <c r="BKS2" s="230"/>
      <c r="BKT2" s="194"/>
      <c r="BKU2" s="194"/>
      <c r="BKV2" s="195"/>
      <c r="BKW2" s="196"/>
      <c r="BKX2" s="197"/>
      <c r="BKY2" s="197"/>
      <c r="BKZ2" s="231"/>
      <c r="BLB2" s="223"/>
      <c r="BLC2" s="225"/>
      <c r="BLD2" s="226"/>
      <c r="BLE2" s="227"/>
      <c r="BLG2" s="228"/>
      <c r="BLH2" s="229"/>
      <c r="BLI2" s="230"/>
      <c r="BLJ2" s="194"/>
      <c r="BLK2" s="194"/>
      <c r="BLL2" s="195"/>
      <c r="BLM2" s="196"/>
      <c r="BLN2" s="197"/>
      <c r="BLO2" s="197"/>
      <c r="BLP2" s="231"/>
      <c r="BLR2" s="223"/>
      <c r="BLS2" s="225"/>
      <c r="BLT2" s="226"/>
      <c r="BLU2" s="227"/>
      <c r="BLW2" s="228"/>
      <c r="BLX2" s="229"/>
      <c r="BLY2" s="230"/>
      <c r="BLZ2" s="194"/>
      <c r="BMA2" s="194"/>
      <c r="BMB2" s="195"/>
      <c r="BMC2" s="196"/>
      <c r="BMD2" s="197"/>
      <c r="BME2" s="197"/>
      <c r="BMF2" s="231"/>
      <c r="BMH2" s="223"/>
      <c r="BMI2" s="225"/>
      <c r="BMJ2" s="226"/>
      <c r="BMK2" s="227"/>
      <c r="BMM2" s="228"/>
      <c r="BMN2" s="229"/>
      <c r="BMO2" s="230"/>
      <c r="BMP2" s="194"/>
      <c r="BMQ2" s="194"/>
      <c r="BMR2" s="195"/>
      <c r="BMS2" s="196"/>
      <c r="BMT2" s="197"/>
      <c r="BMU2" s="197"/>
      <c r="BMV2" s="231"/>
      <c r="BMX2" s="223"/>
      <c r="BMY2" s="225"/>
      <c r="BMZ2" s="226"/>
      <c r="BNA2" s="227"/>
      <c r="BNC2" s="228"/>
      <c r="BND2" s="229"/>
      <c r="BNE2" s="230"/>
      <c r="BNF2" s="194"/>
      <c r="BNG2" s="194"/>
      <c r="BNH2" s="195"/>
      <c r="BNI2" s="196"/>
      <c r="BNJ2" s="197"/>
      <c r="BNK2" s="197"/>
      <c r="BNL2" s="231"/>
      <c r="BNN2" s="223"/>
      <c r="BNO2" s="225"/>
      <c r="BNP2" s="226"/>
      <c r="BNQ2" s="227"/>
      <c r="BNS2" s="228"/>
      <c r="BNT2" s="229"/>
      <c r="BNU2" s="230"/>
      <c r="BNV2" s="194"/>
      <c r="BNW2" s="194"/>
      <c r="BNX2" s="195"/>
      <c r="BNY2" s="196"/>
      <c r="BNZ2" s="197"/>
      <c r="BOA2" s="197"/>
      <c r="BOB2" s="231"/>
      <c r="BOD2" s="223"/>
      <c r="BOE2" s="225"/>
      <c r="BOF2" s="226"/>
      <c r="BOG2" s="227"/>
      <c r="BOI2" s="228"/>
      <c r="BOJ2" s="229"/>
      <c r="BOK2" s="230"/>
      <c r="BOL2" s="194"/>
      <c r="BOM2" s="194"/>
      <c r="BON2" s="195"/>
      <c r="BOO2" s="196"/>
      <c r="BOP2" s="197"/>
      <c r="BOQ2" s="197"/>
      <c r="BOR2" s="231"/>
      <c r="BOT2" s="223"/>
      <c r="BOU2" s="225"/>
      <c r="BOV2" s="226"/>
      <c r="BOW2" s="227"/>
      <c r="BOY2" s="228"/>
      <c r="BOZ2" s="229"/>
      <c r="BPA2" s="230"/>
      <c r="BPB2" s="194"/>
      <c r="BPC2" s="194"/>
      <c r="BPD2" s="195"/>
      <c r="BPE2" s="196"/>
      <c r="BPF2" s="197"/>
      <c r="BPG2" s="197"/>
      <c r="BPH2" s="231"/>
      <c r="BPJ2" s="223"/>
      <c r="BPK2" s="225"/>
      <c r="BPL2" s="226"/>
      <c r="BPM2" s="227"/>
      <c r="BPO2" s="228"/>
      <c r="BPP2" s="229"/>
      <c r="BPQ2" s="230"/>
      <c r="BPR2" s="194"/>
      <c r="BPS2" s="194"/>
      <c r="BPT2" s="195"/>
      <c r="BPU2" s="196"/>
      <c r="BPV2" s="197"/>
      <c r="BPW2" s="197"/>
      <c r="BPX2" s="231"/>
      <c r="BPZ2" s="223"/>
      <c r="BQA2" s="225"/>
      <c r="BQB2" s="226"/>
      <c r="BQC2" s="227"/>
      <c r="BQE2" s="228"/>
      <c r="BQF2" s="229"/>
      <c r="BQG2" s="230"/>
      <c r="BQH2" s="194"/>
      <c r="BQI2" s="194"/>
      <c r="BQJ2" s="195"/>
      <c r="BQK2" s="196"/>
      <c r="BQL2" s="197"/>
      <c r="BQM2" s="197"/>
      <c r="BQN2" s="231"/>
      <c r="BQP2" s="223"/>
      <c r="BQQ2" s="225"/>
      <c r="BQR2" s="226"/>
      <c r="BQS2" s="227"/>
      <c r="BQU2" s="228"/>
      <c r="BQV2" s="229"/>
      <c r="BQW2" s="230"/>
      <c r="BQX2" s="194"/>
      <c r="BQY2" s="194"/>
      <c r="BQZ2" s="195"/>
      <c r="BRA2" s="196"/>
      <c r="BRB2" s="197"/>
      <c r="BRC2" s="197"/>
      <c r="BRD2" s="231"/>
      <c r="BRF2" s="223"/>
      <c r="BRG2" s="225"/>
      <c r="BRH2" s="226"/>
      <c r="BRI2" s="227"/>
      <c r="BRK2" s="228"/>
      <c r="BRL2" s="229"/>
      <c r="BRM2" s="230"/>
      <c r="BRN2" s="194"/>
      <c r="BRO2" s="194"/>
      <c r="BRP2" s="195"/>
      <c r="BRQ2" s="196"/>
      <c r="BRR2" s="197"/>
      <c r="BRS2" s="197"/>
      <c r="BRT2" s="231"/>
      <c r="BRV2" s="223"/>
      <c r="BRW2" s="225"/>
      <c r="BRX2" s="226"/>
      <c r="BRY2" s="227"/>
      <c r="BSA2" s="228"/>
      <c r="BSB2" s="229"/>
      <c r="BSC2" s="230"/>
      <c r="BSD2" s="194"/>
      <c r="BSE2" s="194"/>
      <c r="BSF2" s="195"/>
      <c r="BSG2" s="196"/>
      <c r="BSH2" s="197"/>
      <c r="BSI2" s="197"/>
      <c r="BSJ2" s="231"/>
      <c r="BSL2" s="223"/>
      <c r="BSM2" s="225"/>
      <c r="BSN2" s="226"/>
      <c r="BSO2" s="227"/>
      <c r="BSQ2" s="228"/>
      <c r="BSR2" s="229"/>
      <c r="BSS2" s="230"/>
      <c r="BST2" s="194"/>
      <c r="BSU2" s="194"/>
      <c r="BSV2" s="195"/>
      <c r="BSW2" s="196"/>
      <c r="BSX2" s="197"/>
      <c r="BSY2" s="197"/>
      <c r="BSZ2" s="231"/>
      <c r="BTB2" s="223"/>
      <c r="BTC2" s="225"/>
      <c r="BTD2" s="226"/>
      <c r="BTE2" s="227"/>
      <c r="BTG2" s="228"/>
      <c r="BTH2" s="229"/>
      <c r="BTI2" s="230"/>
      <c r="BTJ2" s="194"/>
      <c r="BTK2" s="194"/>
      <c r="BTL2" s="195"/>
      <c r="BTM2" s="196"/>
      <c r="BTN2" s="197"/>
      <c r="BTO2" s="197"/>
      <c r="BTP2" s="231"/>
      <c r="BTR2" s="223"/>
      <c r="BTS2" s="225"/>
      <c r="BTT2" s="226"/>
      <c r="BTU2" s="227"/>
      <c r="BTW2" s="228"/>
      <c r="BTX2" s="229"/>
      <c r="BTY2" s="230"/>
      <c r="BTZ2" s="194"/>
      <c r="BUA2" s="194"/>
      <c r="BUB2" s="195"/>
      <c r="BUC2" s="196"/>
      <c r="BUD2" s="197"/>
      <c r="BUE2" s="197"/>
      <c r="BUF2" s="231"/>
      <c r="BUH2" s="223"/>
      <c r="BUI2" s="225"/>
      <c r="BUJ2" s="226"/>
      <c r="BUK2" s="227"/>
      <c r="BUM2" s="228"/>
      <c r="BUN2" s="229"/>
      <c r="BUO2" s="230"/>
      <c r="BUP2" s="194"/>
      <c r="BUQ2" s="194"/>
      <c r="BUR2" s="195"/>
      <c r="BUS2" s="196"/>
      <c r="BUT2" s="197"/>
      <c r="BUU2" s="197"/>
      <c r="BUV2" s="231"/>
      <c r="BUX2" s="223"/>
      <c r="BUY2" s="225"/>
      <c r="BUZ2" s="226"/>
      <c r="BVA2" s="227"/>
      <c r="BVC2" s="228"/>
      <c r="BVD2" s="229"/>
      <c r="BVE2" s="230"/>
      <c r="BVF2" s="194"/>
      <c r="BVG2" s="194"/>
      <c r="BVH2" s="195"/>
      <c r="BVI2" s="196"/>
      <c r="BVJ2" s="197"/>
      <c r="BVK2" s="197"/>
      <c r="BVL2" s="231"/>
      <c r="BVN2" s="223"/>
      <c r="BVO2" s="225"/>
      <c r="BVP2" s="226"/>
      <c r="BVQ2" s="227"/>
      <c r="BVS2" s="228"/>
      <c r="BVT2" s="229"/>
      <c r="BVU2" s="230"/>
      <c r="BVV2" s="194"/>
      <c r="BVW2" s="194"/>
      <c r="BVX2" s="195"/>
      <c r="BVY2" s="196"/>
      <c r="BVZ2" s="197"/>
      <c r="BWA2" s="197"/>
      <c r="BWB2" s="231"/>
      <c r="BWD2" s="223"/>
      <c r="BWE2" s="225"/>
      <c r="BWF2" s="226"/>
      <c r="BWG2" s="227"/>
      <c r="BWI2" s="228"/>
      <c r="BWJ2" s="229"/>
      <c r="BWK2" s="230"/>
      <c r="BWL2" s="194"/>
      <c r="BWM2" s="194"/>
      <c r="BWN2" s="195"/>
      <c r="BWO2" s="196"/>
      <c r="BWP2" s="197"/>
      <c r="BWQ2" s="197"/>
      <c r="BWR2" s="231"/>
      <c r="BWT2" s="223"/>
      <c r="BWU2" s="225"/>
      <c r="BWV2" s="226"/>
      <c r="BWW2" s="227"/>
      <c r="BWY2" s="228"/>
      <c r="BWZ2" s="229"/>
      <c r="BXA2" s="230"/>
      <c r="BXB2" s="194"/>
      <c r="BXC2" s="194"/>
      <c r="BXD2" s="195"/>
      <c r="BXE2" s="196"/>
      <c r="BXF2" s="197"/>
      <c r="BXG2" s="197"/>
      <c r="BXH2" s="231"/>
      <c r="BXJ2" s="223"/>
      <c r="BXK2" s="225"/>
      <c r="BXL2" s="226"/>
      <c r="BXM2" s="227"/>
      <c r="BXO2" s="228"/>
      <c r="BXP2" s="229"/>
      <c r="BXQ2" s="230"/>
      <c r="BXR2" s="194"/>
      <c r="BXS2" s="194"/>
      <c r="BXT2" s="195"/>
      <c r="BXU2" s="196"/>
      <c r="BXV2" s="197"/>
      <c r="BXW2" s="197"/>
      <c r="BXX2" s="231"/>
      <c r="BXZ2" s="223"/>
      <c r="BYA2" s="225"/>
      <c r="BYB2" s="226"/>
      <c r="BYC2" s="227"/>
      <c r="BYE2" s="228"/>
      <c r="BYF2" s="229"/>
      <c r="BYG2" s="230"/>
      <c r="BYH2" s="194"/>
      <c r="BYI2" s="194"/>
      <c r="BYJ2" s="195"/>
      <c r="BYK2" s="196"/>
      <c r="BYL2" s="197"/>
      <c r="BYM2" s="197"/>
      <c r="BYN2" s="231"/>
      <c r="BYP2" s="223"/>
      <c r="BYQ2" s="225"/>
      <c r="BYR2" s="226"/>
      <c r="BYS2" s="227"/>
      <c r="BYU2" s="228"/>
      <c r="BYV2" s="229"/>
      <c r="BYW2" s="230"/>
      <c r="BYX2" s="194"/>
      <c r="BYY2" s="194"/>
      <c r="BYZ2" s="195"/>
      <c r="BZA2" s="196"/>
      <c r="BZB2" s="197"/>
      <c r="BZC2" s="197"/>
      <c r="BZD2" s="231"/>
      <c r="BZF2" s="223"/>
      <c r="BZG2" s="225"/>
      <c r="BZH2" s="226"/>
      <c r="BZI2" s="227"/>
      <c r="BZK2" s="228"/>
      <c r="BZL2" s="229"/>
      <c r="BZM2" s="230"/>
      <c r="BZN2" s="194"/>
      <c r="BZO2" s="194"/>
      <c r="BZP2" s="195"/>
      <c r="BZQ2" s="196"/>
      <c r="BZR2" s="197"/>
      <c r="BZS2" s="197"/>
      <c r="BZT2" s="231"/>
      <c r="BZV2" s="223"/>
      <c r="BZW2" s="225"/>
      <c r="BZX2" s="226"/>
      <c r="BZY2" s="227"/>
      <c r="CAA2" s="228"/>
      <c r="CAB2" s="229"/>
      <c r="CAC2" s="230"/>
      <c r="CAD2" s="194"/>
      <c r="CAE2" s="194"/>
      <c r="CAF2" s="195"/>
      <c r="CAG2" s="196"/>
      <c r="CAH2" s="197"/>
      <c r="CAI2" s="197"/>
      <c r="CAJ2" s="231"/>
      <c r="CAL2" s="223"/>
      <c r="CAM2" s="225"/>
      <c r="CAN2" s="226"/>
      <c r="CAO2" s="227"/>
      <c r="CAQ2" s="228"/>
      <c r="CAR2" s="229"/>
      <c r="CAS2" s="230"/>
      <c r="CAT2" s="194"/>
      <c r="CAU2" s="194"/>
      <c r="CAV2" s="195"/>
      <c r="CAW2" s="196"/>
      <c r="CAX2" s="197"/>
      <c r="CAY2" s="197"/>
      <c r="CAZ2" s="231"/>
      <c r="CBB2" s="223"/>
      <c r="CBC2" s="225"/>
      <c r="CBD2" s="226"/>
      <c r="CBE2" s="227"/>
      <c r="CBG2" s="228"/>
      <c r="CBH2" s="229"/>
      <c r="CBI2" s="230"/>
      <c r="CBJ2" s="194"/>
      <c r="CBK2" s="194"/>
      <c r="CBL2" s="195"/>
      <c r="CBM2" s="196"/>
      <c r="CBN2" s="197"/>
      <c r="CBO2" s="197"/>
      <c r="CBP2" s="231"/>
      <c r="CBR2" s="223"/>
      <c r="CBS2" s="225"/>
      <c r="CBT2" s="226"/>
      <c r="CBU2" s="227"/>
      <c r="CBW2" s="228"/>
      <c r="CBX2" s="229"/>
      <c r="CBY2" s="230"/>
      <c r="CBZ2" s="194"/>
      <c r="CCA2" s="194"/>
      <c r="CCB2" s="195"/>
      <c r="CCC2" s="196"/>
      <c r="CCD2" s="197"/>
      <c r="CCE2" s="197"/>
      <c r="CCF2" s="231"/>
      <c r="CCH2" s="223"/>
      <c r="CCI2" s="225"/>
      <c r="CCJ2" s="226"/>
      <c r="CCK2" s="227"/>
      <c r="CCM2" s="228"/>
      <c r="CCN2" s="229"/>
      <c r="CCO2" s="230"/>
      <c r="CCP2" s="194"/>
      <c r="CCQ2" s="194"/>
      <c r="CCR2" s="195"/>
      <c r="CCS2" s="196"/>
      <c r="CCT2" s="197"/>
      <c r="CCU2" s="197"/>
      <c r="CCV2" s="231"/>
      <c r="CCX2" s="223"/>
      <c r="CCY2" s="225"/>
      <c r="CCZ2" s="226"/>
      <c r="CDA2" s="227"/>
      <c r="CDC2" s="228"/>
      <c r="CDD2" s="229"/>
      <c r="CDE2" s="230"/>
      <c r="CDF2" s="194"/>
      <c r="CDG2" s="194"/>
      <c r="CDH2" s="195"/>
      <c r="CDI2" s="196"/>
      <c r="CDJ2" s="197"/>
      <c r="CDK2" s="197"/>
      <c r="CDL2" s="231"/>
      <c r="CDN2" s="223"/>
      <c r="CDO2" s="225"/>
      <c r="CDP2" s="226"/>
      <c r="CDQ2" s="227"/>
      <c r="CDS2" s="228"/>
      <c r="CDT2" s="229"/>
      <c r="CDU2" s="230"/>
      <c r="CDV2" s="194"/>
      <c r="CDW2" s="194"/>
      <c r="CDX2" s="195"/>
      <c r="CDY2" s="196"/>
      <c r="CDZ2" s="197"/>
      <c r="CEA2" s="197"/>
      <c r="CEB2" s="231"/>
      <c r="CED2" s="223"/>
      <c r="CEE2" s="225"/>
      <c r="CEF2" s="226"/>
      <c r="CEG2" s="227"/>
      <c r="CEI2" s="228"/>
      <c r="CEJ2" s="229"/>
      <c r="CEK2" s="230"/>
      <c r="CEL2" s="194"/>
      <c r="CEM2" s="194"/>
      <c r="CEN2" s="195"/>
      <c r="CEO2" s="196"/>
      <c r="CEP2" s="197"/>
      <c r="CEQ2" s="197"/>
      <c r="CER2" s="231"/>
      <c r="CET2" s="223"/>
      <c r="CEU2" s="225"/>
      <c r="CEV2" s="226"/>
      <c r="CEW2" s="227"/>
      <c r="CEY2" s="228"/>
      <c r="CEZ2" s="229"/>
      <c r="CFA2" s="230"/>
      <c r="CFB2" s="194"/>
      <c r="CFC2" s="194"/>
      <c r="CFD2" s="195"/>
      <c r="CFE2" s="196"/>
      <c r="CFF2" s="197"/>
      <c r="CFG2" s="197"/>
      <c r="CFH2" s="231"/>
      <c r="CFJ2" s="223"/>
      <c r="CFK2" s="225"/>
      <c r="CFL2" s="226"/>
      <c r="CFM2" s="227"/>
      <c r="CFO2" s="228"/>
      <c r="CFP2" s="229"/>
      <c r="CFQ2" s="230"/>
      <c r="CFR2" s="194"/>
      <c r="CFS2" s="194"/>
      <c r="CFT2" s="195"/>
      <c r="CFU2" s="196"/>
      <c r="CFV2" s="197"/>
      <c r="CFW2" s="197"/>
      <c r="CFX2" s="231"/>
      <c r="CFZ2" s="223"/>
      <c r="CGA2" s="225"/>
      <c r="CGB2" s="226"/>
      <c r="CGC2" s="227"/>
      <c r="CGE2" s="228"/>
      <c r="CGF2" s="229"/>
      <c r="CGG2" s="230"/>
      <c r="CGH2" s="194"/>
      <c r="CGI2" s="194"/>
      <c r="CGJ2" s="195"/>
      <c r="CGK2" s="196"/>
      <c r="CGL2" s="197"/>
      <c r="CGM2" s="197"/>
      <c r="CGN2" s="231"/>
      <c r="CGP2" s="223"/>
      <c r="CGQ2" s="225"/>
      <c r="CGR2" s="226"/>
      <c r="CGS2" s="227"/>
      <c r="CGU2" s="228"/>
      <c r="CGV2" s="229"/>
      <c r="CGW2" s="230"/>
      <c r="CGX2" s="194"/>
      <c r="CGY2" s="194"/>
      <c r="CGZ2" s="195"/>
      <c r="CHA2" s="196"/>
      <c r="CHB2" s="197"/>
      <c r="CHC2" s="197"/>
      <c r="CHD2" s="231"/>
      <c r="CHF2" s="223"/>
      <c r="CHG2" s="225"/>
      <c r="CHH2" s="226"/>
      <c r="CHI2" s="227"/>
      <c r="CHK2" s="228"/>
      <c r="CHL2" s="229"/>
      <c r="CHM2" s="230"/>
      <c r="CHN2" s="194"/>
      <c r="CHO2" s="194"/>
      <c r="CHP2" s="195"/>
      <c r="CHQ2" s="196"/>
      <c r="CHR2" s="197"/>
      <c r="CHS2" s="197"/>
      <c r="CHT2" s="231"/>
      <c r="CHV2" s="223"/>
      <c r="CHW2" s="225"/>
      <c r="CHX2" s="226"/>
      <c r="CHY2" s="227"/>
      <c r="CIA2" s="228"/>
      <c r="CIB2" s="229"/>
      <c r="CIC2" s="230"/>
      <c r="CID2" s="194"/>
      <c r="CIE2" s="194"/>
      <c r="CIF2" s="195"/>
      <c r="CIG2" s="196"/>
      <c r="CIH2" s="197"/>
      <c r="CII2" s="197"/>
      <c r="CIJ2" s="231"/>
      <c r="CIL2" s="223"/>
      <c r="CIM2" s="225"/>
      <c r="CIN2" s="226"/>
      <c r="CIO2" s="227"/>
      <c r="CIQ2" s="228"/>
      <c r="CIR2" s="229"/>
      <c r="CIS2" s="230"/>
      <c r="CIT2" s="194"/>
      <c r="CIU2" s="194"/>
      <c r="CIV2" s="195"/>
      <c r="CIW2" s="196"/>
      <c r="CIX2" s="197"/>
      <c r="CIY2" s="197"/>
      <c r="CIZ2" s="231"/>
      <c r="CJB2" s="223"/>
      <c r="CJC2" s="225"/>
      <c r="CJD2" s="226"/>
      <c r="CJE2" s="227"/>
      <c r="CJG2" s="228"/>
      <c r="CJH2" s="229"/>
      <c r="CJI2" s="230"/>
      <c r="CJJ2" s="194"/>
      <c r="CJK2" s="194"/>
      <c r="CJL2" s="195"/>
      <c r="CJM2" s="196"/>
      <c r="CJN2" s="197"/>
      <c r="CJO2" s="197"/>
      <c r="CJP2" s="231"/>
      <c r="CJR2" s="223"/>
      <c r="CJS2" s="225"/>
      <c r="CJT2" s="226"/>
      <c r="CJU2" s="227"/>
      <c r="CJW2" s="228"/>
      <c r="CJX2" s="229"/>
      <c r="CJY2" s="230"/>
      <c r="CJZ2" s="194"/>
      <c r="CKA2" s="194"/>
      <c r="CKB2" s="195"/>
      <c r="CKC2" s="196"/>
      <c r="CKD2" s="197"/>
      <c r="CKE2" s="197"/>
      <c r="CKF2" s="231"/>
      <c r="CKH2" s="223"/>
      <c r="CKI2" s="225"/>
      <c r="CKJ2" s="226"/>
      <c r="CKK2" s="227"/>
      <c r="CKM2" s="228"/>
      <c r="CKN2" s="229"/>
      <c r="CKO2" s="230"/>
      <c r="CKP2" s="194"/>
      <c r="CKQ2" s="194"/>
      <c r="CKR2" s="195"/>
      <c r="CKS2" s="196"/>
      <c r="CKT2" s="197"/>
      <c r="CKU2" s="197"/>
      <c r="CKV2" s="231"/>
      <c r="CKX2" s="223"/>
      <c r="CKY2" s="225"/>
      <c r="CKZ2" s="226"/>
      <c r="CLA2" s="227"/>
      <c r="CLC2" s="228"/>
      <c r="CLD2" s="229"/>
      <c r="CLE2" s="230"/>
      <c r="CLF2" s="194"/>
      <c r="CLG2" s="194"/>
      <c r="CLH2" s="195"/>
      <c r="CLI2" s="196"/>
      <c r="CLJ2" s="197"/>
      <c r="CLK2" s="197"/>
      <c r="CLL2" s="231"/>
      <c r="CLN2" s="223"/>
      <c r="CLO2" s="225"/>
      <c r="CLP2" s="226"/>
      <c r="CLQ2" s="227"/>
      <c r="CLS2" s="228"/>
      <c r="CLT2" s="229"/>
      <c r="CLU2" s="230"/>
      <c r="CLV2" s="194"/>
      <c r="CLW2" s="194"/>
      <c r="CLX2" s="195"/>
      <c r="CLY2" s="196"/>
      <c r="CLZ2" s="197"/>
      <c r="CMA2" s="197"/>
      <c r="CMB2" s="231"/>
      <c r="CMD2" s="223"/>
      <c r="CME2" s="225"/>
      <c r="CMF2" s="226"/>
      <c r="CMG2" s="227"/>
      <c r="CMI2" s="228"/>
      <c r="CMJ2" s="229"/>
      <c r="CMK2" s="230"/>
      <c r="CML2" s="194"/>
      <c r="CMM2" s="194"/>
      <c r="CMN2" s="195"/>
      <c r="CMO2" s="196"/>
      <c r="CMP2" s="197"/>
      <c r="CMQ2" s="197"/>
      <c r="CMR2" s="231"/>
      <c r="CMT2" s="223"/>
      <c r="CMU2" s="225"/>
      <c r="CMV2" s="226"/>
      <c r="CMW2" s="227"/>
      <c r="CMY2" s="228"/>
      <c r="CMZ2" s="229"/>
      <c r="CNA2" s="230"/>
      <c r="CNB2" s="194"/>
      <c r="CNC2" s="194"/>
      <c r="CND2" s="195"/>
      <c r="CNE2" s="196"/>
      <c r="CNF2" s="197"/>
      <c r="CNG2" s="197"/>
      <c r="CNH2" s="231"/>
      <c r="CNJ2" s="223"/>
      <c r="CNK2" s="225"/>
      <c r="CNL2" s="226"/>
      <c r="CNM2" s="227"/>
      <c r="CNO2" s="228"/>
      <c r="CNP2" s="229"/>
      <c r="CNQ2" s="230"/>
      <c r="CNR2" s="194"/>
      <c r="CNS2" s="194"/>
      <c r="CNT2" s="195"/>
      <c r="CNU2" s="196"/>
      <c r="CNV2" s="197"/>
      <c r="CNW2" s="197"/>
      <c r="CNX2" s="231"/>
      <c r="CNZ2" s="223"/>
      <c r="COA2" s="225"/>
      <c r="COB2" s="226"/>
      <c r="COC2" s="227"/>
      <c r="COE2" s="228"/>
      <c r="COF2" s="229"/>
      <c r="COG2" s="230"/>
      <c r="COH2" s="194"/>
      <c r="COI2" s="194"/>
      <c r="COJ2" s="195"/>
      <c r="COK2" s="196"/>
      <c r="COL2" s="197"/>
      <c r="COM2" s="197"/>
      <c r="CON2" s="231"/>
      <c r="COP2" s="223"/>
      <c r="COQ2" s="225"/>
      <c r="COR2" s="226"/>
      <c r="COS2" s="227"/>
      <c r="COU2" s="228"/>
      <c r="COV2" s="229"/>
      <c r="COW2" s="230"/>
      <c r="COX2" s="194"/>
      <c r="COY2" s="194"/>
      <c r="COZ2" s="195"/>
      <c r="CPA2" s="196"/>
      <c r="CPB2" s="197"/>
      <c r="CPC2" s="197"/>
      <c r="CPD2" s="231"/>
      <c r="CPF2" s="223"/>
      <c r="CPG2" s="225"/>
      <c r="CPH2" s="226"/>
      <c r="CPI2" s="227"/>
      <c r="CPK2" s="228"/>
      <c r="CPL2" s="229"/>
      <c r="CPM2" s="230"/>
      <c r="CPN2" s="194"/>
      <c r="CPO2" s="194"/>
      <c r="CPP2" s="195"/>
      <c r="CPQ2" s="196"/>
      <c r="CPR2" s="197"/>
      <c r="CPS2" s="197"/>
      <c r="CPT2" s="231"/>
      <c r="CPV2" s="223"/>
      <c r="CPW2" s="225"/>
      <c r="CPX2" s="226"/>
      <c r="CPY2" s="227"/>
      <c r="CQA2" s="228"/>
      <c r="CQB2" s="229"/>
      <c r="CQC2" s="230"/>
      <c r="CQD2" s="194"/>
      <c r="CQE2" s="194"/>
      <c r="CQF2" s="195"/>
      <c r="CQG2" s="196"/>
      <c r="CQH2" s="197"/>
      <c r="CQI2" s="197"/>
      <c r="CQJ2" s="231"/>
      <c r="CQL2" s="223"/>
      <c r="CQM2" s="225"/>
      <c r="CQN2" s="226"/>
      <c r="CQO2" s="227"/>
      <c r="CQQ2" s="228"/>
      <c r="CQR2" s="229"/>
      <c r="CQS2" s="230"/>
      <c r="CQT2" s="194"/>
      <c r="CQU2" s="194"/>
      <c r="CQV2" s="195"/>
      <c r="CQW2" s="196"/>
      <c r="CQX2" s="197"/>
      <c r="CQY2" s="197"/>
      <c r="CQZ2" s="231"/>
      <c r="CRB2" s="223"/>
      <c r="CRC2" s="225"/>
      <c r="CRD2" s="226"/>
      <c r="CRE2" s="227"/>
      <c r="CRG2" s="228"/>
      <c r="CRH2" s="229"/>
      <c r="CRI2" s="230"/>
      <c r="CRJ2" s="194"/>
      <c r="CRK2" s="194"/>
      <c r="CRL2" s="195"/>
      <c r="CRM2" s="196"/>
      <c r="CRN2" s="197"/>
      <c r="CRO2" s="197"/>
      <c r="CRP2" s="231"/>
      <c r="CRR2" s="223"/>
      <c r="CRS2" s="225"/>
      <c r="CRT2" s="226"/>
      <c r="CRU2" s="227"/>
      <c r="CRW2" s="228"/>
      <c r="CRX2" s="229"/>
      <c r="CRY2" s="230"/>
      <c r="CRZ2" s="194"/>
      <c r="CSA2" s="194"/>
      <c r="CSB2" s="195"/>
      <c r="CSC2" s="196"/>
      <c r="CSD2" s="197"/>
      <c r="CSE2" s="197"/>
      <c r="CSF2" s="231"/>
      <c r="CSH2" s="223"/>
      <c r="CSI2" s="225"/>
      <c r="CSJ2" s="226"/>
      <c r="CSK2" s="227"/>
      <c r="CSM2" s="228"/>
      <c r="CSN2" s="229"/>
      <c r="CSO2" s="230"/>
      <c r="CSP2" s="194"/>
      <c r="CSQ2" s="194"/>
      <c r="CSR2" s="195"/>
      <c r="CSS2" s="196"/>
      <c r="CST2" s="197"/>
      <c r="CSU2" s="197"/>
      <c r="CSV2" s="231"/>
      <c r="CSX2" s="223"/>
      <c r="CSY2" s="225"/>
      <c r="CSZ2" s="226"/>
      <c r="CTA2" s="227"/>
      <c r="CTC2" s="228"/>
      <c r="CTD2" s="229"/>
      <c r="CTE2" s="230"/>
      <c r="CTF2" s="194"/>
      <c r="CTG2" s="194"/>
      <c r="CTH2" s="195"/>
      <c r="CTI2" s="196"/>
      <c r="CTJ2" s="197"/>
      <c r="CTK2" s="197"/>
      <c r="CTL2" s="231"/>
      <c r="CTN2" s="223"/>
      <c r="CTO2" s="225"/>
      <c r="CTP2" s="226"/>
      <c r="CTQ2" s="227"/>
      <c r="CTS2" s="228"/>
      <c r="CTT2" s="229"/>
      <c r="CTU2" s="230"/>
      <c r="CTV2" s="194"/>
      <c r="CTW2" s="194"/>
      <c r="CTX2" s="195"/>
      <c r="CTY2" s="196"/>
      <c r="CTZ2" s="197"/>
      <c r="CUA2" s="197"/>
      <c r="CUB2" s="231"/>
      <c r="CUD2" s="223"/>
      <c r="CUE2" s="225"/>
      <c r="CUF2" s="226"/>
      <c r="CUG2" s="227"/>
      <c r="CUI2" s="228"/>
      <c r="CUJ2" s="229"/>
      <c r="CUK2" s="230"/>
      <c r="CUL2" s="194"/>
      <c r="CUM2" s="194"/>
      <c r="CUN2" s="195"/>
      <c r="CUO2" s="196"/>
      <c r="CUP2" s="197"/>
      <c r="CUQ2" s="197"/>
      <c r="CUR2" s="231"/>
      <c r="CUT2" s="223"/>
      <c r="CUU2" s="225"/>
      <c r="CUV2" s="226"/>
      <c r="CUW2" s="227"/>
      <c r="CUY2" s="228"/>
      <c r="CUZ2" s="229"/>
      <c r="CVA2" s="230"/>
      <c r="CVB2" s="194"/>
      <c r="CVC2" s="194"/>
      <c r="CVD2" s="195"/>
      <c r="CVE2" s="196"/>
      <c r="CVF2" s="197"/>
      <c r="CVG2" s="197"/>
      <c r="CVH2" s="231"/>
      <c r="CVJ2" s="223"/>
      <c r="CVK2" s="225"/>
      <c r="CVL2" s="226"/>
      <c r="CVM2" s="227"/>
      <c r="CVO2" s="228"/>
      <c r="CVP2" s="229"/>
      <c r="CVQ2" s="230"/>
      <c r="CVR2" s="194"/>
      <c r="CVS2" s="194"/>
      <c r="CVT2" s="195"/>
      <c r="CVU2" s="196"/>
      <c r="CVV2" s="197"/>
      <c r="CVW2" s="197"/>
      <c r="CVX2" s="231"/>
      <c r="CVZ2" s="223"/>
      <c r="CWA2" s="225"/>
      <c r="CWB2" s="226"/>
      <c r="CWC2" s="227"/>
      <c r="CWE2" s="228"/>
      <c r="CWF2" s="229"/>
      <c r="CWG2" s="230"/>
      <c r="CWH2" s="194"/>
      <c r="CWI2" s="194"/>
      <c r="CWJ2" s="195"/>
      <c r="CWK2" s="196"/>
      <c r="CWL2" s="197"/>
      <c r="CWM2" s="197"/>
      <c r="CWN2" s="231"/>
      <c r="CWP2" s="223"/>
      <c r="CWQ2" s="225"/>
      <c r="CWR2" s="226"/>
      <c r="CWS2" s="227"/>
      <c r="CWU2" s="228"/>
      <c r="CWV2" s="229"/>
      <c r="CWW2" s="230"/>
      <c r="CWX2" s="194"/>
      <c r="CWY2" s="194"/>
      <c r="CWZ2" s="195"/>
      <c r="CXA2" s="196"/>
      <c r="CXB2" s="197"/>
      <c r="CXC2" s="197"/>
      <c r="CXD2" s="231"/>
      <c r="CXF2" s="223"/>
      <c r="CXG2" s="225"/>
      <c r="CXH2" s="226"/>
      <c r="CXI2" s="227"/>
      <c r="CXK2" s="228"/>
      <c r="CXL2" s="229"/>
      <c r="CXM2" s="230"/>
      <c r="CXN2" s="194"/>
      <c r="CXO2" s="194"/>
      <c r="CXP2" s="195"/>
      <c r="CXQ2" s="196"/>
      <c r="CXR2" s="197"/>
      <c r="CXS2" s="197"/>
      <c r="CXT2" s="231"/>
      <c r="CXV2" s="223"/>
      <c r="CXW2" s="225"/>
      <c r="CXX2" s="226"/>
      <c r="CXY2" s="227"/>
      <c r="CYA2" s="228"/>
      <c r="CYB2" s="229"/>
      <c r="CYC2" s="230"/>
      <c r="CYD2" s="194"/>
      <c r="CYE2" s="194"/>
      <c r="CYF2" s="195"/>
      <c r="CYG2" s="196"/>
      <c r="CYH2" s="197"/>
      <c r="CYI2" s="197"/>
      <c r="CYJ2" s="231"/>
      <c r="CYL2" s="223"/>
      <c r="CYM2" s="225"/>
      <c r="CYN2" s="226"/>
      <c r="CYO2" s="227"/>
      <c r="CYQ2" s="228"/>
      <c r="CYR2" s="229"/>
      <c r="CYS2" s="230"/>
      <c r="CYT2" s="194"/>
      <c r="CYU2" s="194"/>
      <c r="CYV2" s="195"/>
      <c r="CYW2" s="196"/>
      <c r="CYX2" s="197"/>
      <c r="CYY2" s="197"/>
      <c r="CYZ2" s="231"/>
      <c r="CZB2" s="223"/>
      <c r="CZC2" s="225"/>
      <c r="CZD2" s="226"/>
      <c r="CZE2" s="227"/>
      <c r="CZG2" s="228"/>
      <c r="CZH2" s="229"/>
      <c r="CZI2" s="230"/>
      <c r="CZJ2" s="194"/>
      <c r="CZK2" s="194"/>
      <c r="CZL2" s="195"/>
      <c r="CZM2" s="196"/>
      <c r="CZN2" s="197"/>
      <c r="CZO2" s="197"/>
      <c r="CZP2" s="231"/>
      <c r="CZR2" s="223"/>
      <c r="CZS2" s="225"/>
      <c r="CZT2" s="226"/>
      <c r="CZU2" s="227"/>
      <c r="CZW2" s="228"/>
      <c r="CZX2" s="229"/>
      <c r="CZY2" s="230"/>
      <c r="CZZ2" s="194"/>
      <c r="DAA2" s="194"/>
      <c r="DAB2" s="195"/>
      <c r="DAC2" s="196"/>
      <c r="DAD2" s="197"/>
      <c r="DAE2" s="197"/>
      <c r="DAF2" s="231"/>
      <c r="DAH2" s="223"/>
      <c r="DAI2" s="225"/>
      <c r="DAJ2" s="226"/>
      <c r="DAK2" s="227"/>
      <c r="DAM2" s="228"/>
      <c r="DAN2" s="229"/>
      <c r="DAO2" s="230"/>
      <c r="DAP2" s="194"/>
      <c r="DAQ2" s="194"/>
      <c r="DAR2" s="195"/>
      <c r="DAS2" s="196"/>
      <c r="DAT2" s="197"/>
      <c r="DAU2" s="197"/>
      <c r="DAV2" s="231"/>
      <c r="DAX2" s="223"/>
      <c r="DAY2" s="225"/>
      <c r="DAZ2" s="226"/>
      <c r="DBA2" s="227"/>
      <c r="DBC2" s="228"/>
      <c r="DBD2" s="229"/>
      <c r="DBE2" s="230"/>
      <c r="DBF2" s="194"/>
      <c r="DBG2" s="194"/>
      <c r="DBH2" s="195"/>
      <c r="DBI2" s="196"/>
      <c r="DBJ2" s="197"/>
      <c r="DBK2" s="197"/>
      <c r="DBL2" s="231"/>
      <c r="DBN2" s="223"/>
      <c r="DBO2" s="225"/>
      <c r="DBP2" s="226"/>
      <c r="DBQ2" s="227"/>
      <c r="DBS2" s="228"/>
      <c r="DBT2" s="229"/>
      <c r="DBU2" s="230"/>
      <c r="DBV2" s="194"/>
      <c r="DBW2" s="194"/>
      <c r="DBX2" s="195"/>
      <c r="DBY2" s="196"/>
      <c r="DBZ2" s="197"/>
      <c r="DCA2" s="197"/>
      <c r="DCB2" s="231"/>
      <c r="DCD2" s="223"/>
      <c r="DCE2" s="225"/>
      <c r="DCF2" s="226"/>
      <c r="DCG2" s="227"/>
      <c r="DCI2" s="228"/>
      <c r="DCJ2" s="229"/>
      <c r="DCK2" s="230"/>
      <c r="DCL2" s="194"/>
      <c r="DCM2" s="194"/>
      <c r="DCN2" s="195"/>
      <c r="DCO2" s="196"/>
      <c r="DCP2" s="197"/>
      <c r="DCQ2" s="197"/>
      <c r="DCR2" s="231"/>
      <c r="DCT2" s="223"/>
      <c r="DCU2" s="225"/>
      <c r="DCV2" s="226"/>
      <c r="DCW2" s="227"/>
      <c r="DCY2" s="228"/>
      <c r="DCZ2" s="229"/>
      <c r="DDA2" s="230"/>
      <c r="DDB2" s="194"/>
      <c r="DDC2" s="194"/>
      <c r="DDD2" s="195"/>
      <c r="DDE2" s="196"/>
      <c r="DDF2" s="197"/>
      <c r="DDG2" s="197"/>
      <c r="DDH2" s="231"/>
      <c r="DDJ2" s="223"/>
      <c r="DDK2" s="225"/>
      <c r="DDL2" s="226"/>
      <c r="DDM2" s="227"/>
      <c r="DDO2" s="228"/>
      <c r="DDP2" s="229"/>
      <c r="DDQ2" s="230"/>
      <c r="DDR2" s="194"/>
      <c r="DDS2" s="194"/>
      <c r="DDT2" s="195"/>
      <c r="DDU2" s="196"/>
      <c r="DDV2" s="197"/>
      <c r="DDW2" s="197"/>
      <c r="DDX2" s="231"/>
      <c r="DDZ2" s="223"/>
      <c r="DEA2" s="225"/>
      <c r="DEB2" s="226"/>
      <c r="DEC2" s="227"/>
      <c r="DEE2" s="228"/>
      <c r="DEF2" s="229"/>
      <c r="DEG2" s="230"/>
      <c r="DEH2" s="194"/>
      <c r="DEI2" s="194"/>
      <c r="DEJ2" s="195"/>
      <c r="DEK2" s="196"/>
      <c r="DEL2" s="197"/>
      <c r="DEM2" s="197"/>
      <c r="DEN2" s="231"/>
      <c r="DEP2" s="223"/>
      <c r="DEQ2" s="225"/>
      <c r="DER2" s="226"/>
      <c r="DES2" s="227"/>
      <c r="DEU2" s="228"/>
      <c r="DEV2" s="229"/>
      <c r="DEW2" s="230"/>
      <c r="DEX2" s="194"/>
      <c r="DEY2" s="194"/>
      <c r="DEZ2" s="195"/>
      <c r="DFA2" s="196"/>
      <c r="DFB2" s="197"/>
      <c r="DFC2" s="197"/>
      <c r="DFD2" s="231"/>
      <c r="DFF2" s="223"/>
      <c r="DFG2" s="225"/>
      <c r="DFH2" s="226"/>
      <c r="DFI2" s="227"/>
      <c r="DFK2" s="228"/>
      <c r="DFL2" s="229"/>
      <c r="DFM2" s="230"/>
      <c r="DFN2" s="194"/>
      <c r="DFO2" s="194"/>
      <c r="DFP2" s="195"/>
      <c r="DFQ2" s="196"/>
      <c r="DFR2" s="197"/>
      <c r="DFS2" s="197"/>
      <c r="DFT2" s="231"/>
      <c r="DFV2" s="223"/>
      <c r="DFW2" s="225"/>
      <c r="DFX2" s="226"/>
      <c r="DFY2" s="227"/>
      <c r="DGA2" s="228"/>
      <c r="DGB2" s="229"/>
      <c r="DGC2" s="230"/>
      <c r="DGD2" s="194"/>
      <c r="DGE2" s="194"/>
      <c r="DGF2" s="195"/>
      <c r="DGG2" s="196"/>
      <c r="DGH2" s="197"/>
      <c r="DGI2" s="197"/>
      <c r="DGJ2" s="231"/>
      <c r="DGL2" s="223"/>
      <c r="DGM2" s="225"/>
      <c r="DGN2" s="226"/>
      <c r="DGO2" s="227"/>
      <c r="DGQ2" s="228"/>
      <c r="DGR2" s="229"/>
      <c r="DGS2" s="230"/>
      <c r="DGT2" s="194"/>
      <c r="DGU2" s="194"/>
      <c r="DGV2" s="195"/>
      <c r="DGW2" s="196"/>
      <c r="DGX2" s="197"/>
      <c r="DGY2" s="197"/>
      <c r="DGZ2" s="231"/>
      <c r="DHB2" s="223"/>
      <c r="DHC2" s="225"/>
      <c r="DHD2" s="226"/>
      <c r="DHE2" s="227"/>
      <c r="DHG2" s="228"/>
      <c r="DHH2" s="229"/>
      <c r="DHI2" s="230"/>
      <c r="DHJ2" s="194"/>
      <c r="DHK2" s="194"/>
      <c r="DHL2" s="195"/>
      <c r="DHM2" s="196"/>
      <c r="DHN2" s="197"/>
      <c r="DHO2" s="197"/>
      <c r="DHP2" s="231"/>
      <c r="DHR2" s="223"/>
      <c r="DHS2" s="225"/>
      <c r="DHT2" s="226"/>
      <c r="DHU2" s="227"/>
      <c r="DHW2" s="228"/>
      <c r="DHX2" s="229"/>
      <c r="DHY2" s="230"/>
      <c r="DHZ2" s="194"/>
      <c r="DIA2" s="194"/>
      <c r="DIB2" s="195"/>
      <c r="DIC2" s="196"/>
      <c r="DID2" s="197"/>
      <c r="DIE2" s="197"/>
      <c r="DIF2" s="231"/>
      <c r="DIH2" s="223"/>
      <c r="DII2" s="225"/>
      <c r="DIJ2" s="226"/>
      <c r="DIK2" s="227"/>
      <c r="DIM2" s="228"/>
      <c r="DIN2" s="229"/>
      <c r="DIO2" s="230"/>
      <c r="DIP2" s="194"/>
      <c r="DIQ2" s="194"/>
      <c r="DIR2" s="195"/>
      <c r="DIS2" s="196"/>
      <c r="DIT2" s="197"/>
      <c r="DIU2" s="197"/>
      <c r="DIV2" s="231"/>
      <c r="DIX2" s="223"/>
      <c r="DIY2" s="225"/>
      <c r="DIZ2" s="226"/>
      <c r="DJA2" s="227"/>
      <c r="DJC2" s="228"/>
      <c r="DJD2" s="229"/>
      <c r="DJE2" s="230"/>
      <c r="DJF2" s="194"/>
      <c r="DJG2" s="194"/>
      <c r="DJH2" s="195"/>
      <c r="DJI2" s="196"/>
      <c r="DJJ2" s="197"/>
      <c r="DJK2" s="197"/>
      <c r="DJL2" s="231"/>
      <c r="DJN2" s="223"/>
      <c r="DJO2" s="225"/>
      <c r="DJP2" s="226"/>
      <c r="DJQ2" s="227"/>
      <c r="DJS2" s="228"/>
      <c r="DJT2" s="229"/>
      <c r="DJU2" s="230"/>
      <c r="DJV2" s="194"/>
      <c r="DJW2" s="194"/>
      <c r="DJX2" s="195"/>
      <c r="DJY2" s="196"/>
      <c r="DJZ2" s="197"/>
      <c r="DKA2" s="197"/>
      <c r="DKB2" s="231"/>
      <c r="DKD2" s="223"/>
      <c r="DKE2" s="225"/>
      <c r="DKF2" s="226"/>
      <c r="DKG2" s="227"/>
      <c r="DKI2" s="228"/>
      <c r="DKJ2" s="229"/>
      <c r="DKK2" s="230"/>
      <c r="DKL2" s="194"/>
      <c r="DKM2" s="194"/>
      <c r="DKN2" s="195"/>
      <c r="DKO2" s="196"/>
      <c r="DKP2" s="197"/>
      <c r="DKQ2" s="197"/>
      <c r="DKR2" s="231"/>
      <c r="DKT2" s="223"/>
      <c r="DKU2" s="225"/>
      <c r="DKV2" s="226"/>
      <c r="DKW2" s="227"/>
      <c r="DKY2" s="228"/>
      <c r="DKZ2" s="229"/>
      <c r="DLA2" s="230"/>
      <c r="DLB2" s="194"/>
      <c r="DLC2" s="194"/>
      <c r="DLD2" s="195"/>
      <c r="DLE2" s="196"/>
      <c r="DLF2" s="197"/>
      <c r="DLG2" s="197"/>
      <c r="DLH2" s="231"/>
      <c r="DLJ2" s="223"/>
      <c r="DLK2" s="225"/>
      <c r="DLL2" s="226"/>
      <c r="DLM2" s="227"/>
      <c r="DLO2" s="228"/>
      <c r="DLP2" s="229"/>
      <c r="DLQ2" s="230"/>
      <c r="DLR2" s="194"/>
      <c r="DLS2" s="194"/>
      <c r="DLT2" s="195"/>
      <c r="DLU2" s="196"/>
      <c r="DLV2" s="197"/>
      <c r="DLW2" s="197"/>
      <c r="DLX2" s="231"/>
      <c r="DLZ2" s="223"/>
      <c r="DMA2" s="225"/>
      <c r="DMB2" s="226"/>
      <c r="DMC2" s="227"/>
      <c r="DME2" s="228"/>
      <c r="DMF2" s="229"/>
      <c r="DMG2" s="230"/>
      <c r="DMH2" s="194"/>
      <c r="DMI2" s="194"/>
      <c r="DMJ2" s="195"/>
      <c r="DMK2" s="196"/>
      <c r="DML2" s="197"/>
      <c r="DMM2" s="197"/>
      <c r="DMN2" s="231"/>
      <c r="DMP2" s="223"/>
      <c r="DMQ2" s="225"/>
      <c r="DMR2" s="226"/>
      <c r="DMS2" s="227"/>
      <c r="DMU2" s="228"/>
      <c r="DMV2" s="229"/>
      <c r="DMW2" s="230"/>
      <c r="DMX2" s="194"/>
      <c r="DMY2" s="194"/>
      <c r="DMZ2" s="195"/>
      <c r="DNA2" s="196"/>
      <c r="DNB2" s="197"/>
      <c r="DNC2" s="197"/>
      <c r="DND2" s="231"/>
      <c r="DNF2" s="223"/>
      <c r="DNG2" s="225"/>
      <c r="DNH2" s="226"/>
      <c r="DNI2" s="227"/>
      <c r="DNK2" s="228"/>
      <c r="DNL2" s="229"/>
      <c r="DNM2" s="230"/>
      <c r="DNN2" s="194"/>
      <c r="DNO2" s="194"/>
      <c r="DNP2" s="195"/>
      <c r="DNQ2" s="196"/>
      <c r="DNR2" s="197"/>
      <c r="DNS2" s="197"/>
      <c r="DNT2" s="231"/>
      <c r="DNV2" s="223"/>
      <c r="DNW2" s="225"/>
      <c r="DNX2" s="226"/>
      <c r="DNY2" s="227"/>
      <c r="DOA2" s="228"/>
      <c r="DOB2" s="229"/>
      <c r="DOC2" s="230"/>
      <c r="DOD2" s="194"/>
      <c r="DOE2" s="194"/>
      <c r="DOF2" s="195"/>
      <c r="DOG2" s="196"/>
      <c r="DOH2" s="197"/>
      <c r="DOI2" s="197"/>
      <c r="DOJ2" s="231"/>
      <c r="DOL2" s="223"/>
      <c r="DOM2" s="225"/>
      <c r="DON2" s="226"/>
      <c r="DOO2" s="227"/>
      <c r="DOQ2" s="228"/>
      <c r="DOR2" s="229"/>
      <c r="DOS2" s="230"/>
      <c r="DOT2" s="194"/>
      <c r="DOU2" s="194"/>
      <c r="DOV2" s="195"/>
      <c r="DOW2" s="196"/>
      <c r="DOX2" s="197"/>
      <c r="DOY2" s="197"/>
      <c r="DOZ2" s="231"/>
      <c r="DPB2" s="223"/>
      <c r="DPC2" s="225"/>
      <c r="DPD2" s="226"/>
      <c r="DPE2" s="227"/>
      <c r="DPG2" s="228"/>
      <c r="DPH2" s="229"/>
      <c r="DPI2" s="230"/>
      <c r="DPJ2" s="194"/>
      <c r="DPK2" s="194"/>
      <c r="DPL2" s="195"/>
      <c r="DPM2" s="196"/>
      <c r="DPN2" s="197"/>
      <c r="DPO2" s="197"/>
      <c r="DPP2" s="231"/>
      <c r="DPR2" s="223"/>
      <c r="DPS2" s="225"/>
      <c r="DPT2" s="226"/>
      <c r="DPU2" s="227"/>
      <c r="DPW2" s="228"/>
      <c r="DPX2" s="229"/>
      <c r="DPY2" s="230"/>
      <c r="DPZ2" s="194"/>
      <c r="DQA2" s="194"/>
      <c r="DQB2" s="195"/>
      <c r="DQC2" s="196"/>
      <c r="DQD2" s="197"/>
      <c r="DQE2" s="197"/>
      <c r="DQF2" s="231"/>
      <c r="DQH2" s="223"/>
      <c r="DQI2" s="225"/>
      <c r="DQJ2" s="226"/>
      <c r="DQK2" s="227"/>
      <c r="DQM2" s="228"/>
      <c r="DQN2" s="229"/>
      <c r="DQO2" s="230"/>
      <c r="DQP2" s="194"/>
      <c r="DQQ2" s="194"/>
      <c r="DQR2" s="195"/>
      <c r="DQS2" s="196"/>
      <c r="DQT2" s="197"/>
      <c r="DQU2" s="197"/>
      <c r="DQV2" s="231"/>
      <c r="DQX2" s="223"/>
      <c r="DQY2" s="225"/>
      <c r="DQZ2" s="226"/>
      <c r="DRA2" s="227"/>
      <c r="DRC2" s="228"/>
      <c r="DRD2" s="229"/>
      <c r="DRE2" s="230"/>
      <c r="DRF2" s="194"/>
      <c r="DRG2" s="194"/>
      <c r="DRH2" s="195"/>
      <c r="DRI2" s="196"/>
      <c r="DRJ2" s="197"/>
      <c r="DRK2" s="197"/>
      <c r="DRL2" s="231"/>
      <c r="DRN2" s="223"/>
      <c r="DRO2" s="225"/>
      <c r="DRP2" s="226"/>
      <c r="DRQ2" s="227"/>
      <c r="DRS2" s="228"/>
      <c r="DRT2" s="229"/>
      <c r="DRU2" s="230"/>
      <c r="DRV2" s="194"/>
      <c r="DRW2" s="194"/>
      <c r="DRX2" s="195"/>
      <c r="DRY2" s="196"/>
      <c r="DRZ2" s="197"/>
      <c r="DSA2" s="197"/>
      <c r="DSB2" s="231"/>
      <c r="DSD2" s="223"/>
      <c r="DSE2" s="225"/>
      <c r="DSF2" s="226"/>
      <c r="DSG2" s="227"/>
      <c r="DSI2" s="228"/>
      <c r="DSJ2" s="229"/>
      <c r="DSK2" s="230"/>
      <c r="DSL2" s="194"/>
      <c r="DSM2" s="194"/>
      <c r="DSN2" s="195"/>
      <c r="DSO2" s="196"/>
      <c r="DSP2" s="197"/>
      <c r="DSQ2" s="197"/>
      <c r="DSR2" s="231"/>
      <c r="DST2" s="223"/>
      <c r="DSU2" s="225"/>
      <c r="DSV2" s="226"/>
      <c r="DSW2" s="227"/>
      <c r="DSY2" s="228"/>
      <c r="DSZ2" s="229"/>
      <c r="DTA2" s="230"/>
      <c r="DTB2" s="194"/>
      <c r="DTC2" s="194"/>
      <c r="DTD2" s="195"/>
      <c r="DTE2" s="196"/>
      <c r="DTF2" s="197"/>
      <c r="DTG2" s="197"/>
      <c r="DTH2" s="231"/>
      <c r="DTJ2" s="223"/>
      <c r="DTK2" s="225"/>
      <c r="DTL2" s="226"/>
      <c r="DTM2" s="227"/>
      <c r="DTO2" s="228"/>
      <c r="DTP2" s="229"/>
      <c r="DTQ2" s="230"/>
      <c r="DTR2" s="194"/>
      <c r="DTS2" s="194"/>
      <c r="DTT2" s="195"/>
      <c r="DTU2" s="196"/>
      <c r="DTV2" s="197"/>
      <c r="DTW2" s="197"/>
      <c r="DTX2" s="231"/>
      <c r="DTZ2" s="223"/>
      <c r="DUA2" s="225"/>
      <c r="DUB2" s="226"/>
      <c r="DUC2" s="227"/>
      <c r="DUE2" s="228"/>
      <c r="DUF2" s="229"/>
      <c r="DUG2" s="230"/>
      <c r="DUH2" s="194"/>
      <c r="DUI2" s="194"/>
      <c r="DUJ2" s="195"/>
      <c r="DUK2" s="196"/>
      <c r="DUL2" s="197"/>
      <c r="DUM2" s="197"/>
      <c r="DUN2" s="231"/>
      <c r="DUP2" s="223"/>
      <c r="DUQ2" s="225"/>
      <c r="DUR2" s="226"/>
      <c r="DUS2" s="227"/>
      <c r="DUU2" s="228"/>
      <c r="DUV2" s="229"/>
      <c r="DUW2" s="230"/>
      <c r="DUX2" s="194"/>
      <c r="DUY2" s="194"/>
      <c r="DUZ2" s="195"/>
      <c r="DVA2" s="196"/>
      <c r="DVB2" s="197"/>
      <c r="DVC2" s="197"/>
      <c r="DVD2" s="231"/>
      <c r="DVF2" s="223"/>
      <c r="DVG2" s="225"/>
      <c r="DVH2" s="226"/>
      <c r="DVI2" s="227"/>
      <c r="DVK2" s="228"/>
      <c r="DVL2" s="229"/>
      <c r="DVM2" s="230"/>
      <c r="DVN2" s="194"/>
      <c r="DVO2" s="194"/>
      <c r="DVP2" s="195"/>
      <c r="DVQ2" s="196"/>
      <c r="DVR2" s="197"/>
      <c r="DVS2" s="197"/>
      <c r="DVT2" s="231"/>
      <c r="DVV2" s="223"/>
      <c r="DVW2" s="225"/>
      <c r="DVX2" s="226"/>
      <c r="DVY2" s="227"/>
      <c r="DWA2" s="228"/>
      <c r="DWB2" s="229"/>
      <c r="DWC2" s="230"/>
      <c r="DWD2" s="194"/>
      <c r="DWE2" s="194"/>
      <c r="DWF2" s="195"/>
      <c r="DWG2" s="196"/>
      <c r="DWH2" s="197"/>
      <c r="DWI2" s="197"/>
      <c r="DWJ2" s="231"/>
      <c r="DWL2" s="223"/>
      <c r="DWM2" s="225"/>
      <c r="DWN2" s="226"/>
      <c r="DWO2" s="227"/>
      <c r="DWQ2" s="228"/>
      <c r="DWR2" s="229"/>
      <c r="DWS2" s="230"/>
      <c r="DWT2" s="194"/>
      <c r="DWU2" s="194"/>
      <c r="DWV2" s="195"/>
      <c r="DWW2" s="196"/>
      <c r="DWX2" s="197"/>
      <c r="DWY2" s="197"/>
      <c r="DWZ2" s="231"/>
      <c r="DXB2" s="223"/>
      <c r="DXC2" s="225"/>
      <c r="DXD2" s="226"/>
      <c r="DXE2" s="227"/>
      <c r="DXG2" s="228"/>
      <c r="DXH2" s="229"/>
      <c r="DXI2" s="230"/>
      <c r="DXJ2" s="194"/>
      <c r="DXK2" s="194"/>
      <c r="DXL2" s="195"/>
      <c r="DXM2" s="196"/>
      <c r="DXN2" s="197"/>
      <c r="DXO2" s="197"/>
      <c r="DXP2" s="231"/>
      <c r="DXR2" s="223"/>
      <c r="DXS2" s="225"/>
      <c r="DXT2" s="226"/>
      <c r="DXU2" s="227"/>
      <c r="DXW2" s="228"/>
      <c r="DXX2" s="229"/>
      <c r="DXY2" s="230"/>
      <c r="DXZ2" s="194"/>
      <c r="DYA2" s="194"/>
      <c r="DYB2" s="195"/>
      <c r="DYC2" s="196"/>
      <c r="DYD2" s="197"/>
      <c r="DYE2" s="197"/>
      <c r="DYF2" s="231"/>
      <c r="DYH2" s="223"/>
      <c r="DYI2" s="225"/>
      <c r="DYJ2" s="226"/>
      <c r="DYK2" s="227"/>
      <c r="DYM2" s="228"/>
      <c r="DYN2" s="229"/>
      <c r="DYO2" s="230"/>
      <c r="DYP2" s="194"/>
      <c r="DYQ2" s="194"/>
      <c r="DYR2" s="195"/>
      <c r="DYS2" s="196"/>
      <c r="DYT2" s="197"/>
      <c r="DYU2" s="197"/>
      <c r="DYV2" s="231"/>
      <c r="DYX2" s="223"/>
      <c r="DYY2" s="225"/>
      <c r="DYZ2" s="226"/>
      <c r="DZA2" s="227"/>
      <c r="DZC2" s="228"/>
      <c r="DZD2" s="229"/>
      <c r="DZE2" s="230"/>
      <c r="DZF2" s="194"/>
      <c r="DZG2" s="194"/>
      <c r="DZH2" s="195"/>
      <c r="DZI2" s="196"/>
      <c r="DZJ2" s="197"/>
      <c r="DZK2" s="197"/>
      <c r="DZL2" s="231"/>
      <c r="DZN2" s="223"/>
      <c r="DZO2" s="225"/>
      <c r="DZP2" s="226"/>
      <c r="DZQ2" s="227"/>
      <c r="DZS2" s="228"/>
      <c r="DZT2" s="229"/>
      <c r="DZU2" s="230"/>
      <c r="DZV2" s="194"/>
      <c r="DZW2" s="194"/>
      <c r="DZX2" s="195"/>
      <c r="DZY2" s="196"/>
      <c r="DZZ2" s="197"/>
      <c r="EAA2" s="197"/>
      <c r="EAB2" s="231"/>
      <c r="EAD2" s="223"/>
      <c r="EAE2" s="225"/>
      <c r="EAF2" s="226"/>
      <c r="EAG2" s="227"/>
      <c r="EAI2" s="228"/>
      <c r="EAJ2" s="229"/>
      <c r="EAK2" s="230"/>
      <c r="EAL2" s="194"/>
      <c r="EAM2" s="194"/>
      <c r="EAN2" s="195"/>
      <c r="EAO2" s="196"/>
      <c r="EAP2" s="197"/>
      <c r="EAQ2" s="197"/>
      <c r="EAR2" s="231"/>
      <c r="EAT2" s="223"/>
      <c r="EAU2" s="225"/>
      <c r="EAV2" s="226"/>
      <c r="EAW2" s="227"/>
      <c r="EAY2" s="228"/>
      <c r="EAZ2" s="229"/>
      <c r="EBA2" s="230"/>
      <c r="EBB2" s="194"/>
      <c r="EBC2" s="194"/>
      <c r="EBD2" s="195"/>
      <c r="EBE2" s="196"/>
      <c r="EBF2" s="197"/>
      <c r="EBG2" s="197"/>
      <c r="EBH2" s="231"/>
      <c r="EBJ2" s="223"/>
      <c r="EBK2" s="225"/>
      <c r="EBL2" s="226"/>
      <c r="EBM2" s="227"/>
      <c r="EBO2" s="228"/>
      <c r="EBP2" s="229"/>
      <c r="EBQ2" s="230"/>
      <c r="EBR2" s="194"/>
      <c r="EBS2" s="194"/>
      <c r="EBT2" s="195"/>
      <c r="EBU2" s="196"/>
      <c r="EBV2" s="197"/>
      <c r="EBW2" s="197"/>
      <c r="EBX2" s="231"/>
      <c r="EBZ2" s="223"/>
      <c r="ECA2" s="225"/>
      <c r="ECB2" s="226"/>
      <c r="ECC2" s="227"/>
      <c r="ECE2" s="228"/>
      <c r="ECF2" s="229"/>
      <c r="ECG2" s="230"/>
      <c r="ECH2" s="194"/>
      <c r="ECI2" s="194"/>
      <c r="ECJ2" s="195"/>
      <c r="ECK2" s="196"/>
      <c r="ECL2" s="197"/>
      <c r="ECM2" s="197"/>
      <c r="ECN2" s="231"/>
      <c r="ECP2" s="223"/>
      <c r="ECQ2" s="225"/>
      <c r="ECR2" s="226"/>
      <c r="ECS2" s="227"/>
      <c r="ECU2" s="228"/>
      <c r="ECV2" s="229"/>
      <c r="ECW2" s="230"/>
      <c r="ECX2" s="194"/>
      <c r="ECY2" s="194"/>
      <c r="ECZ2" s="195"/>
      <c r="EDA2" s="196"/>
      <c r="EDB2" s="197"/>
      <c r="EDC2" s="197"/>
      <c r="EDD2" s="231"/>
      <c r="EDF2" s="223"/>
      <c r="EDG2" s="225"/>
      <c r="EDH2" s="226"/>
      <c r="EDI2" s="227"/>
      <c r="EDK2" s="228"/>
      <c r="EDL2" s="229"/>
      <c r="EDM2" s="230"/>
      <c r="EDN2" s="194"/>
      <c r="EDO2" s="194"/>
      <c r="EDP2" s="195"/>
      <c r="EDQ2" s="196"/>
      <c r="EDR2" s="197"/>
      <c r="EDS2" s="197"/>
      <c r="EDT2" s="231"/>
      <c r="EDV2" s="223"/>
      <c r="EDW2" s="225"/>
      <c r="EDX2" s="226"/>
      <c r="EDY2" s="227"/>
      <c r="EEA2" s="228"/>
      <c r="EEB2" s="229"/>
      <c r="EEC2" s="230"/>
      <c r="EED2" s="194"/>
      <c r="EEE2" s="194"/>
      <c r="EEF2" s="195"/>
      <c r="EEG2" s="196"/>
      <c r="EEH2" s="197"/>
      <c r="EEI2" s="197"/>
      <c r="EEJ2" s="231"/>
      <c r="EEL2" s="223"/>
      <c r="EEM2" s="225"/>
      <c r="EEN2" s="226"/>
      <c r="EEO2" s="227"/>
      <c r="EEQ2" s="228"/>
      <c r="EER2" s="229"/>
      <c r="EES2" s="230"/>
      <c r="EET2" s="194"/>
      <c r="EEU2" s="194"/>
      <c r="EEV2" s="195"/>
      <c r="EEW2" s="196"/>
      <c r="EEX2" s="197"/>
      <c r="EEY2" s="197"/>
      <c r="EEZ2" s="231"/>
      <c r="EFB2" s="223"/>
      <c r="EFC2" s="225"/>
      <c r="EFD2" s="226"/>
      <c r="EFE2" s="227"/>
      <c r="EFG2" s="228"/>
      <c r="EFH2" s="229"/>
      <c r="EFI2" s="230"/>
      <c r="EFJ2" s="194"/>
      <c r="EFK2" s="194"/>
      <c r="EFL2" s="195"/>
      <c r="EFM2" s="196"/>
      <c r="EFN2" s="197"/>
      <c r="EFO2" s="197"/>
      <c r="EFP2" s="231"/>
      <c r="EFR2" s="223"/>
      <c r="EFS2" s="225"/>
      <c r="EFT2" s="226"/>
      <c r="EFU2" s="227"/>
      <c r="EFW2" s="228"/>
      <c r="EFX2" s="229"/>
      <c r="EFY2" s="230"/>
      <c r="EFZ2" s="194"/>
      <c r="EGA2" s="194"/>
      <c r="EGB2" s="195"/>
      <c r="EGC2" s="196"/>
      <c r="EGD2" s="197"/>
      <c r="EGE2" s="197"/>
      <c r="EGF2" s="231"/>
      <c r="EGH2" s="223"/>
      <c r="EGI2" s="225"/>
      <c r="EGJ2" s="226"/>
      <c r="EGK2" s="227"/>
      <c r="EGM2" s="228"/>
      <c r="EGN2" s="229"/>
      <c r="EGO2" s="230"/>
      <c r="EGP2" s="194"/>
      <c r="EGQ2" s="194"/>
      <c r="EGR2" s="195"/>
      <c r="EGS2" s="196"/>
      <c r="EGT2" s="197"/>
      <c r="EGU2" s="197"/>
      <c r="EGV2" s="231"/>
      <c r="EGX2" s="223"/>
      <c r="EGY2" s="225"/>
      <c r="EGZ2" s="226"/>
      <c r="EHA2" s="227"/>
      <c r="EHC2" s="228"/>
      <c r="EHD2" s="229"/>
      <c r="EHE2" s="230"/>
      <c r="EHF2" s="194"/>
      <c r="EHG2" s="194"/>
      <c r="EHH2" s="195"/>
      <c r="EHI2" s="196"/>
      <c r="EHJ2" s="197"/>
      <c r="EHK2" s="197"/>
      <c r="EHL2" s="231"/>
      <c r="EHN2" s="223"/>
      <c r="EHO2" s="225"/>
      <c r="EHP2" s="226"/>
      <c r="EHQ2" s="227"/>
      <c r="EHS2" s="228"/>
      <c r="EHT2" s="229"/>
      <c r="EHU2" s="230"/>
      <c r="EHV2" s="194"/>
      <c r="EHW2" s="194"/>
      <c r="EHX2" s="195"/>
      <c r="EHY2" s="196"/>
      <c r="EHZ2" s="197"/>
      <c r="EIA2" s="197"/>
      <c r="EIB2" s="231"/>
      <c r="EID2" s="223"/>
      <c r="EIE2" s="225"/>
      <c r="EIF2" s="226"/>
      <c r="EIG2" s="227"/>
      <c r="EII2" s="228"/>
      <c r="EIJ2" s="229"/>
      <c r="EIK2" s="230"/>
      <c r="EIL2" s="194"/>
      <c r="EIM2" s="194"/>
      <c r="EIN2" s="195"/>
      <c r="EIO2" s="196"/>
      <c r="EIP2" s="197"/>
      <c r="EIQ2" s="197"/>
      <c r="EIR2" s="231"/>
      <c r="EIT2" s="223"/>
      <c r="EIU2" s="225"/>
      <c r="EIV2" s="226"/>
      <c r="EIW2" s="227"/>
      <c r="EIY2" s="228"/>
      <c r="EIZ2" s="229"/>
      <c r="EJA2" s="230"/>
      <c r="EJB2" s="194"/>
      <c r="EJC2" s="194"/>
      <c r="EJD2" s="195"/>
      <c r="EJE2" s="196"/>
      <c r="EJF2" s="197"/>
      <c r="EJG2" s="197"/>
      <c r="EJH2" s="231"/>
      <c r="EJJ2" s="223"/>
      <c r="EJK2" s="225"/>
      <c r="EJL2" s="226"/>
      <c r="EJM2" s="227"/>
      <c r="EJO2" s="228"/>
      <c r="EJP2" s="229"/>
      <c r="EJQ2" s="230"/>
      <c r="EJR2" s="194"/>
      <c r="EJS2" s="194"/>
      <c r="EJT2" s="195"/>
      <c r="EJU2" s="196"/>
      <c r="EJV2" s="197"/>
      <c r="EJW2" s="197"/>
      <c r="EJX2" s="231"/>
      <c r="EJZ2" s="223"/>
      <c r="EKA2" s="225"/>
      <c r="EKB2" s="226"/>
      <c r="EKC2" s="227"/>
      <c r="EKE2" s="228"/>
      <c r="EKF2" s="229"/>
      <c r="EKG2" s="230"/>
      <c r="EKH2" s="194"/>
      <c r="EKI2" s="194"/>
      <c r="EKJ2" s="195"/>
      <c r="EKK2" s="196"/>
      <c r="EKL2" s="197"/>
      <c r="EKM2" s="197"/>
      <c r="EKN2" s="231"/>
      <c r="EKP2" s="223"/>
      <c r="EKQ2" s="225"/>
      <c r="EKR2" s="226"/>
      <c r="EKS2" s="227"/>
      <c r="EKU2" s="228"/>
      <c r="EKV2" s="229"/>
      <c r="EKW2" s="230"/>
      <c r="EKX2" s="194"/>
      <c r="EKY2" s="194"/>
      <c r="EKZ2" s="195"/>
      <c r="ELA2" s="196"/>
      <c r="ELB2" s="197"/>
      <c r="ELC2" s="197"/>
      <c r="ELD2" s="231"/>
      <c r="ELF2" s="223"/>
      <c r="ELG2" s="225"/>
      <c r="ELH2" s="226"/>
      <c r="ELI2" s="227"/>
      <c r="ELK2" s="228"/>
      <c r="ELL2" s="229"/>
      <c r="ELM2" s="230"/>
      <c r="ELN2" s="194"/>
      <c r="ELO2" s="194"/>
      <c r="ELP2" s="195"/>
      <c r="ELQ2" s="196"/>
      <c r="ELR2" s="197"/>
      <c r="ELS2" s="197"/>
      <c r="ELT2" s="231"/>
      <c r="ELV2" s="223"/>
      <c r="ELW2" s="225"/>
      <c r="ELX2" s="226"/>
      <c r="ELY2" s="227"/>
      <c r="EMA2" s="228"/>
      <c r="EMB2" s="229"/>
      <c r="EMC2" s="230"/>
      <c r="EMD2" s="194"/>
      <c r="EME2" s="194"/>
      <c r="EMF2" s="195"/>
      <c r="EMG2" s="196"/>
      <c r="EMH2" s="197"/>
      <c r="EMI2" s="197"/>
      <c r="EMJ2" s="231"/>
      <c r="EML2" s="223"/>
      <c r="EMM2" s="225"/>
      <c r="EMN2" s="226"/>
      <c r="EMO2" s="227"/>
      <c r="EMQ2" s="228"/>
      <c r="EMR2" s="229"/>
      <c r="EMS2" s="230"/>
      <c r="EMT2" s="194"/>
      <c r="EMU2" s="194"/>
      <c r="EMV2" s="195"/>
      <c r="EMW2" s="196"/>
      <c r="EMX2" s="197"/>
      <c r="EMY2" s="197"/>
      <c r="EMZ2" s="231"/>
      <c r="ENB2" s="223"/>
      <c r="ENC2" s="225"/>
      <c r="END2" s="226"/>
      <c r="ENE2" s="227"/>
      <c r="ENG2" s="228"/>
      <c r="ENH2" s="229"/>
      <c r="ENI2" s="230"/>
      <c r="ENJ2" s="194"/>
      <c r="ENK2" s="194"/>
      <c r="ENL2" s="195"/>
      <c r="ENM2" s="196"/>
      <c r="ENN2" s="197"/>
      <c r="ENO2" s="197"/>
      <c r="ENP2" s="231"/>
      <c r="ENR2" s="223"/>
      <c r="ENS2" s="225"/>
      <c r="ENT2" s="226"/>
      <c r="ENU2" s="227"/>
      <c r="ENW2" s="228"/>
      <c r="ENX2" s="229"/>
      <c r="ENY2" s="230"/>
      <c r="ENZ2" s="194"/>
      <c r="EOA2" s="194"/>
      <c r="EOB2" s="195"/>
      <c r="EOC2" s="196"/>
      <c r="EOD2" s="197"/>
      <c r="EOE2" s="197"/>
      <c r="EOF2" s="231"/>
      <c r="EOH2" s="223"/>
      <c r="EOI2" s="225"/>
      <c r="EOJ2" s="226"/>
      <c r="EOK2" s="227"/>
      <c r="EOM2" s="228"/>
      <c r="EON2" s="229"/>
      <c r="EOO2" s="230"/>
      <c r="EOP2" s="194"/>
      <c r="EOQ2" s="194"/>
      <c r="EOR2" s="195"/>
      <c r="EOS2" s="196"/>
      <c r="EOT2" s="197"/>
      <c r="EOU2" s="197"/>
      <c r="EOV2" s="231"/>
      <c r="EOX2" s="223"/>
      <c r="EOY2" s="225"/>
      <c r="EOZ2" s="226"/>
      <c r="EPA2" s="227"/>
      <c r="EPC2" s="228"/>
      <c r="EPD2" s="229"/>
      <c r="EPE2" s="230"/>
      <c r="EPF2" s="194"/>
      <c r="EPG2" s="194"/>
      <c r="EPH2" s="195"/>
      <c r="EPI2" s="196"/>
      <c r="EPJ2" s="197"/>
      <c r="EPK2" s="197"/>
      <c r="EPL2" s="231"/>
      <c r="EPN2" s="223"/>
      <c r="EPO2" s="225"/>
      <c r="EPP2" s="226"/>
      <c r="EPQ2" s="227"/>
      <c r="EPS2" s="228"/>
      <c r="EPT2" s="229"/>
      <c r="EPU2" s="230"/>
      <c r="EPV2" s="194"/>
      <c r="EPW2" s="194"/>
      <c r="EPX2" s="195"/>
      <c r="EPY2" s="196"/>
      <c r="EPZ2" s="197"/>
      <c r="EQA2" s="197"/>
      <c r="EQB2" s="231"/>
      <c r="EQD2" s="223"/>
      <c r="EQE2" s="225"/>
      <c r="EQF2" s="226"/>
      <c r="EQG2" s="227"/>
      <c r="EQI2" s="228"/>
      <c r="EQJ2" s="229"/>
      <c r="EQK2" s="230"/>
      <c r="EQL2" s="194"/>
      <c r="EQM2" s="194"/>
      <c r="EQN2" s="195"/>
      <c r="EQO2" s="196"/>
      <c r="EQP2" s="197"/>
      <c r="EQQ2" s="197"/>
      <c r="EQR2" s="231"/>
      <c r="EQT2" s="223"/>
      <c r="EQU2" s="225"/>
      <c r="EQV2" s="226"/>
      <c r="EQW2" s="227"/>
      <c r="EQY2" s="228"/>
      <c r="EQZ2" s="229"/>
      <c r="ERA2" s="230"/>
      <c r="ERB2" s="194"/>
      <c r="ERC2" s="194"/>
      <c r="ERD2" s="195"/>
      <c r="ERE2" s="196"/>
      <c r="ERF2" s="197"/>
      <c r="ERG2" s="197"/>
      <c r="ERH2" s="231"/>
      <c r="ERJ2" s="223"/>
      <c r="ERK2" s="225"/>
      <c r="ERL2" s="226"/>
      <c r="ERM2" s="227"/>
      <c r="ERO2" s="228"/>
      <c r="ERP2" s="229"/>
      <c r="ERQ2" s="230"/>
      <c r="ERR2" s="194"/>
      <c r="ERS2" s="194"/>
      <c r="ERT2" s="195"/>
      <c r="ERU2" s="196"/>
      <c r="ERV2" s="197"/>
      <c r="ERW2" s="197"/>
      <c r="ERX2" s="231"/>
      <c r="ERZ2" s="223"/>
      <c r="ESA2" s="225"/>
      <c r="ESB2" s="226"/>
      <c r="ESC2" s="227"/>
      <c r="ESE2" s="228"/>
      <c r="ESF2" s="229"/>
      <c r="ESG2" s="230"/>
      <c r="ESH2" s="194"/>
      <c r="ESI2" s="194"/>
      <c r="ESJ2" s="195"/>
      <c r="ESK2" s="196"/>
      <c r="ESL2" s="197"/>
      <c r="ESM2" s="197"/>
      <c r="ESN2" s="231"/>
      <c r="ESP2" s="223"/>
      <c r="ESQ2" s="225"/>
      <c r="ESR2" s="226"/>
      <c r="ESS2" s="227"/>
      <c r="ESU2" s="228"/>
      <c r="ESV2" s="229"/>
      <c r="ESW2" s="230"/>
      <c r="ESX2" s="194"/>
      <c r="ESY2" s="194"/>
      <c r="ESZ2" s="195"/>
      <c r="ETA2" s="196"/>
      <c r="ETB2" s="197"/>
      <c r="ETC2" s="197"/>
      <c r="ETD2" s="231"/>
      <c r="ETF2" s="223"/>
      <c r="ETG2" s="225"/>
      <c r="ETH2" s="226"/>
      <c r="ETI2" s="227"/>
      <c r="ETK2" s="228"/>
      <c r="ETL2" s="229"/>
      <c r="ETM2" s="230"/>
      <c r="ETN2" s="194"/>
      <c r="ETO2" s="194"/>
      <c r="ETP2" s="195"/>
      <c r="ETQ2" s="196"/>
      <c r="ETR2" s="197"/>
      <c r="ETS2" s="197"/>
      <c r="ETT2" s="231"/>
      <c r="ETV2" s="223"/>
      <c r="ETW2" s="225"/>
      <c r="ETX2" s="226"/>
      <c r="ETY2" s="227"/>
      <c r="EUA2" s="228"/>
      <c r="EUB2" s="229"/>
      <c r="EUC2" s="230"/>
      <c r="EUD2" s="194"/>
      <c r="EUE2" s="194"/>
      <c r="EUF2" s="195"/>
      <c r="EUG2" s="196"/>
      <c r="EUH2" s="197"/>
      <c r="EUI2" s="197"/>
      <c r="EUJ2" s="231"/>
      <c r="EUL2" s="223"/>
      <c r="EUM2" s="225"/>
      <c r="EUN2" s="226"/>
      <c r="EUO2" s="227"/>
      <c r="EUQ2" s="228"/>
      <c r="EUR2" s="229"/>
      <c r="EUS2" s="230"/>
      <c r="EUT2" s="194"/>
      <c r="EUU2" s="194"/>
      <c r="EUV2" s="195"/>
      <c r="EUW2" s="196"/>
      <c r="EUX2" s="197"/>
      <c r="EUY2" s="197"/>
      <c r="EUZ2" s="231"/>
      <c r="EVB2" s="223"/>
      <c r="EVC2" s="225"/>
      <c r="EVD2" s="226"/>
      <c r="EVE2" s="227"/>
      <c r="EVG2" s="228"/>
      <c r="EVH2" s="229"/>
      <c r="EVI2" s="230"/>
      <c r="EVJ2" s="194"/>
      <c r="EVK2" s="194"/>
      <c r="EVL2" s="195"/>
      <c r="EVM2" s="196"/>
      <c r="EVN2" s="197"/>
      <c r="EVO2" s="197"/>
      <c r="EVP2" s="231"/>
      <c r="EVR2" s="223"/>
      <c r="EVS2" s="225"/>
      <c r="EVT2" s="226"/>
      <c r="EVU2" s="227"/>
      <c r="EVW2" s="228"/>
      <c r="EVX2" s="229"/>
      <c r="EVY2" s="230"/>
      <c r="EVZ2" s="194"/>
      <c r="EWA2" s="194"/>
      <c r="EWB2" s="195"/>
      <c r="EWC2" s="196"/>
      <c r="EWD2" s="197"/>
      <c r="EWE2" s="197"/>
      <c r="EWF2" s="231"/>
      <c r="EWH2" s="223"/>
      <c r="EWI2" s="225"/>
      <c r="EWJ2" s="226"/>
      <c r="EWK2" s="227"/>
      <c r="EWM2" s="228"/>
      <c r="EWN2" s="229"/>
      <c r="EWO2" s="230"/>
      <c r="EWP2" s="194"/>
      <c r="EWQ2" s="194"/>
      <c r="EWR2" s="195"/>
      <c r="EWS2" s="196"/>
      <c r="EWT2" s="197"/>
      <c r="EWU2" s="197"/>
      <c r="EWV2" s="231"/>
      <c r="EWX2" s="223"/>
      <c r="EWY2" s="225"/>
      <c r="EWZ2" s="226"/>
      <c r="EXA2" s="227"/>
      <c r="EXC2" s="228"/>
      <c r="EXD2" s="229"/>
      <c r="EXE2" s="230"/>
      <c r="EXF2" s="194"/>
      <c r="EXG2" s="194"/>
      <c r="EXH2" s="195"/>
      <c r="EXI2" s="196"/>
      <c r="EXJ2" s="197"/>
      <c r="EXK2" s="197"/>
      <c r="EXL2" s="231"/>
      <c r="EXN2" s="223"/>
      <c r="EXO2" s="225"/>
      <c r="EXP2" s="226"/>
      <c r="EXQ2" s="227"/>
      <c r="EXS2" s="228"/>
      <c r="EXT2" s="229"/>
      <c r="EXU2" s="230"/>
      <c r="EXV2" s="194"/>
      <c r="EXW2" s="194"/>
      <c r="EXX2" s="195"/>
      <c r="EXY2" s="196"/>
      <c r="EXZ2" s="197"/>
      <c r="EYA2" s="197"/>
      <c r="EYB2" s="231"/>
      <c r="EYD2" s="223"/>
      <c r="EYE2" s="225"/>
      <c r="EYF2" s="226"/>
      <c r="EYG2" s="227"/>
      <c r="EYI2" s="228"/>
      <c r="EYJ2" s="229"/>
      <c r="EYK2" s="230"/>
      <c r="EYL2" s="194"/>
      <c r="EYM2" s="194"/>
      <c r="EYN2" s="195"/>
      <c r="EYO2" s="196"/>
      <c r="EYP2" s="197"/>
      <c r="EYQ2" s="197"/>
      <c r="EYR2" s="231"/>
      <c r="EYT2" s="223"/>
      <c r="EYU2" s="225"/>
      <c r="EYV2" s="226"/>
      <c r="EYW2" s="227"/>
      <c r="EYY2" s="228"/>
      <c r="EYZ2" s="229"/>
      <c r="EZA2" s="230"/>
      <c r="EZB2" s="194"/>
      <c r="EZC2" s="194"/>
      <c r="EZD2" s="195"/>
      <c r="EZE2" s="196"/>
      <c r="EZF2" s="197"/>
      <c r="EZG2" s="197"/>
      <c r="EZH2" s="231"/>
      <c r="EZJ2" s="223"/>
      <c r="EZK2" s="225"/>
      <c r="EZL2" s="226"/>
      <c r="EZM2" s="227"/>
      <c r="EZO2" s="228"/>
      <c r="EZP2" s="229"/>
      <c r="EZQ2" s="230"/>
      <c r="EZR2" s="194"/>
      <c r="EZS2" s="194"/>
      <c r="EZT2" s="195"/>
      <c r="EZU2" s="196"/>
      <c r="EZV2" s="197"/>
      <c r="EZW2" s="197"/>
      <c r="EZX2" s="231"/>
      <c r="EZZ2" s="223"/>
      <c r="FAA2" s="225"/>
      <c r="FAB2" s="226"/>
      <c r="FAC2" s="227"/>
      <c r="FAE2" s="228"/>
      <c r="FAF2" s="229"/>
      <c r="FAG2" s="230"/>
      <c r="FAH2" s="194"/>
      <c r="FAI2" s="194"/>
      <c r="FAJ2" s="195"/>
      <c r="FAK2" s="196"/>
      <c r="FAL2" s="197"/>
      <c r="FAM2" s="197"/>
      <c r="FAN2" s="231"/>
      <c r="FAP2" s="223"/>
      <c r="FAQ2" s="225"/>
      <c r="FAR2" s="226"/>
      <c r="FAS2" s="227"/>
      <c r="FAU2" s="228"/>
      <c r="FAV2" s="229"/>
      <c r="FAW2" s="230"/>
      <c r="FAX2" s="194"/>
      <c r="FAY2" s="194"/>
      <c r="FAZ2" s="195"/>
      <c r="FBA2" s="196"/>
      <c r="FBB2" s="197"/>
      <c r="FBC2" s="197"/>
      <c r="FBD2" s="231"/>
      <c r="FBF2" s="223"/>
      <c r="FBG2" s="225"/>
      <c r="FBH2" s="226"/>
      <c r="FBI2" s="227"/>
      <c r="FBK2" s="228"/>
      <c r="FBL2" s="229"/>
      <c r="FBM2" s="230"/>
      <c r="FBN2" s="194"/>
      <c r="FBO2" s="194"/>
      <c r="FBP2" s="195"/>
      <c r="FBQ2" s="196"/>
      <c r="FBR2" s="197"/>
      <c r="FBS2" s="197"/>
      <c r="FBT2" s="231"/>
      <c r="FBV2" s="223"/>
      <c r="FBW2" s="225"/>
      <c r="FBX2" s="226"/>
      <c r="FBY2" s="227"/>
      <c r="FCA2" s="228"/>
      <c r="FCB2" s="229"/>
      <c r="FCC2" s="230"/>
      <c r="FCD2" s="194"/>
      <c r="FCE2" s="194"/>
      <c r="FCF2" s="195"/>
      <c r="FCG2" s="196"/>
      <c r="FCH2" s="197"/>
      <c r="FCI2" s="197"/>
      <c r="FCJ2" s="231"/>
      <c r="FCL2" s="223"/>
      <c r="FCM2" s="225"/>
      <c r="FCN2" s="226"/>
      <c r="FCO2" s="227"/>
      <c r="FCQ2" s="228"/>
      <c r="FCR2" s="229"/>
      <c r="FCS2" s="230"/>
      <c r="FCT2" s="194"/>
      <c r="FCU2" s="194"/>
      <c r="FCV2" s="195"/>
      <c r="FCW2" s="196"/>
      <c r="FCX2" s="197"/>
      <c r="FCY2" s="197"/>
      <c r="FCZ2" s="231"/>
      <c r="FDB2" s="223"/>
      <c r="FDC2" s="225"/>
      <c r="FDD2" s="226"/>
      <c r="FDE2" s="227"/>
      <c r="FDG2" s="228"/>
      <c r="FDH2" s="229"/>
      <c r="FDI2" s="230"/>
      <c r="FDJ2" s="194"/>
      <c r="FDK2" s="194"/>
      <c r="FDL2" s="195"/>
      <c r="FDM2" s="196"/>
      <c r="FDN2" s="197"/>
      <c r="FDO2" s="197"/>
      <c r="FDP2" s="231"/>
      <c r="FDR2" s="223"/>
      <c r="FDS2" s="225"/>
      <c r="FDT2" s="226"/>
      <c r="FDU2" s="227"/>
      <c r="FDW2" s="228"/>
      <c r="FDX2" s="229"/>
      <c r="FDY2" s="230"/>
      <c r="FDZ2" s="194"/>
      <c r="FEA2" s="194"/>
      <c r="FEB2" s="195"/>
      <c r="FEC2" s="196"/>
      <c r="FED2" s="197"/>
      <c r="FEE2" s="197"/>
      <c r="FEF2" s="231"/>
      <c r="FEH2" s="223"/>
      <c r="FEI2" s="225"/>
      <c r="FEJ2" s="226"/>
      <c r="FEK2" s="227"/>
      <c r="FEM2" s="228"/>
      <c r="FEN2" s="229"/>
      <c r="FEO2" s="230"/>
      <c r="FEP2" s="194"/>
      <c r="FEQ2" s="194"/>
      <c r="FER2" s="195"/>
      <c r="FES2" s="196"/>
      <c r="FET2" s="197"/>
      <c r="FEU2" s="197"/>
      <c r="FEV2" s="231"/>
      <c r="FEX2" s="223"/>
      <c r="FEY2" s="225"/>
      <c r="FEZ2" s="226"/>
      <c r="FFA2" s="227"/>
      <c r="FFC2" s="228"/>
      <c r="FFD2" s="229"/>
      <c r="FFE2" s="230"/>
      <c r="FFF2" s="194"/>
      <c r="FFG2" s="194"/>
      <c r="FFH2" s="195"/>
      <c r="FFI2" s="196"/>
      <c r="FFJ2" s="197"/>
      <c r="FFK2" s="197"/>
      <c r="FFL2" s="231"/>
      <c r="FFN2" s="223"/>
      <c r="FFO2" s="225"/>
      <c r="FFP2" s="226"/>
      <c r="FFQ2" s="227"/>
      <c r="FFS2" s="228"/>
      <c r="FFT2" s="229"/>
      <c r="FFU2" s="230"/>
      <c r="FFV2" s="194"/>
      <c r="FFW2" s="194"/>
      <c r="FFX2" s="195"/>
      <c r="FFY2" s="196"/>
      <c r="FFZ2" s="197"/>
      <c r="FGA2" s="197"/>
      <c r="FGB2" s="231"/>
      <c r="FGD2" s="223"/>
      <c r="FGE2" s="225"/>
      <c r="FGF2" s="226"/>
      <c r="FGG2" s="227"/>
      <c r="FGI2" s="228"/>
      <c r="FGJ2" s="229"/>
      <c r="FGK2" s="230"/>
      <c r="FGL2" s="194"/>
      <c r="FGM2" s="194"/>
      <c r="FGN2" s="195"/>
      <c r="FGO2" s="196"/>
      <c r="FGP2" s="197"/>
      <c r="FGQ2" s="197"/>
      <c r="FGR2" s="231"/>
      <c r="FGT2" s="223"/>
      <c r="FGU2" s="225"/>
      <c r="FGV2" s="226"/>
      <c r="FGW2" s="227"/>
      <c r="FGY2" s="228"/>
      <c r="FGZ2" s="229"/>
      <c r="FHA2" s="230"/>
      <c r="FHB2" s="194"/>
      <c r="FHC2" s="194"/>
      <c r="FHD2" s="195"/>
      <c r="FHE2" s="196"/>
      <c r="FHF2" s="197"/>
      <c r="FHG2" s="197"/>
      <c r="FHH2" s="231"/>
      <c r="FHJ2" s="223"/>
      <c r="FHK2" s="225"/>
      <c r="FHL2" s="226"/>
      <c r="FHM2" s="227"/>
      <c r="FHO2" s="228"/>
      <c r="FHP2" s="229"/>
      <c r="FHQ2" s="230"/>
      <c r="FHR2" s="194"/>
      <c r="FHS2" s="194"/>
      <c r="FHT2" s="195"/>
      <c r="FHU2" s="196"/>
      <c r="FHV2" s="197"/>
      <c r="FHW2" s="197"/>
      <c r="FHX2" s="231"/>
      <c r="FHZ2" s="223"/>
      <c r="FIA2" s="225"/>
      <c r="FIB2" s="226"/>
      <c r="FIC2" s="227"/>
      <c r="FIE2" s="228"/>
      <c r="FIF2" s="229"/>
      <c r="FIG2" s="230"/>
      <c r="FIH2" s="194"/>
      <c r="FII2" s="194"/>
      <c r="FIJ2" s="195"/>
      <c r="FIK2" s="196"/>
      <c r="FIL2" s="197"/>
      <c r="FIM2" s="197"/>
      <c r="FIN2" s="231"/>
      <c r="FIP2" s="223"/>
      <c r="FIQ2" s="225"/>
      <c r="FIR2" s="226"/>
      <c r="FIS2" s="227"/>
      <c r="FIU2" s="228"/>
      <c r="FIV2" s="229"/>
      <c r="FIW2" s="230"/>
      <c r="FIX2" s="194"/>
      <c r="FIY2" s="194"/>
      <c r="FIZ2" s="195"/>
      <c r="FJA2" s="196"/>
      <c r="FJB2" s="197"/>
      <c r="FJC2" s="197"/>
      <c r="FJD2" s="231"/>
      <c r="FJF2" s="223"/>
      <c r="FJG2" s="225"/>
      <c r="FJH2" s="226"/>
      <c r="FJI2" s="227"/>
      <c r="FJK2" s="228"/>
      <c r="FJL2" s="229"/>
      <c r="FJM2" s="230"/>
      <c r="FJN2" s="194"/>
      <c r="FJO2" s="194"/>
      <c r="FJP2" s="195"/>
      <c r="FJQ2" s="196"/>
      <c r="FJR2" s="197"/>
      <c r="FJS2" s="197"/>
      <c r="FJT2" s="231"/>
      <c r="FJV2" s="223"/>
      <c r="FJW2" s="225"/>
      <c r="FJX2" s="226"/>
      <c r="FJY2" s="227"/>
      <c r="FKA2" s="228"/>
      <c r="FKB2" s="229"/>
      <c r="FKC2" s="230"/>
      <c r="FKD2" s="194"/>
      <c r="FKE2" s="194"/>
      <c r="FKF2" s="195"/>
      <c r="FKG2" s="196"/>
      <c r="FKH2" s="197"/>
      <c r="FKI2" s="197"/>
      <c r="FKJ2" s="231"/>
      <c r="FKL2" s="223"/>
      <c r="FKM2" s="225"/>
      <c r="FKN2" s="226"/>
      <c r="FKO2" s="227"/>
      <c r="FKQ2" s="228"/>
      <c r="FKR2" s="229"/>
      <c r="FKS2" s="230"/>
      <c r="FKT2" s="194"/>
      <c r="FKU2" s="194"/>
      <c r="FKV2" s="195"/>
      <c r="FKW2" s="196"/>
      <c r="FKX2" s="197"/>
      <c r="FKY2" s="197"/>
      <c r="FKZ2" s="231"/>
      <c r="FLB2" s="223"/>
      <c r="FLC2" s="225"/>
      <c r="FLD2" s="226"/>
      <c r="FLE2" s="227"/>
      <c r="FLG2" s="228"/>
      <c r="FLH2" s="229"/>
      <c r="FLI2" s="230"/>
      <c r="FLJ2" s="194"/>
      <c r="FLK2" s="194"/>
      <c r="FLL2" s="195"/>
      <c r="FLM2" s="196"/>
      <c r="FLN2" s="197"/>
      <c r="FLO2" s="197"/>
      <c r="FLP2" s="231"/>
      <c r="FLR2" s="223"/>
      <c r="FLS2" s="225"/>
      <c r="FLT2" s="226"/>
      <c r="FLU2" s="227"/>
      <c r="FLW2" s="228"/>
      <c r="FLX2" s="229"/>
      <c r="FLY2" s="230"/>
      <c r="FLZ2" s="194"/>
      <c r="FMA2" s="194"/>
      <c r="FMB2" s="195"/>
      <c r="FMC2" s="196"/>
      <c r="FMD2" s="197"/>
      <c r="FME2" s="197"/>
      <c r="FMF2" s="231"/>
      <c r="FMH2" s="223"/>
      <c r="FMI2" s="225"/>
      <c r="FMJ2" s="226"/>
      <c r="FMK2" s="227"/>
      <c r="FMM2" s="228"/>
      <c r="FMN2" s="229"/>
      <c r="FMO2" s="230"/>
      <c r="FMP2" s="194"/>
      <c r="FMQ2" s="194"/>
      <c r="FMR2" s="195"/>
      <c r="FMS2" s="196"/>
      <c r="FMT2" s="197"/>
      <c r="FMU2" s="197"/>
      <c r="FMV2" s="231"/>
      <c r="FMX2" s="223"/>
      <c r="FMY2" s="225"/>
      <c r="FMZ2" s="226"/>
      <c r="FNA2" s="227"/>
      <c r="FNC2" s="228"/>
      <c r="FND2" s="229"/>
      <c r="FNE2" s="230"/>
      <c r="FNF2" s="194"/>
      <c r="FNG2" s="194"/>
      <c r="FNH2" s="195"/>
      <c r="FNI2" s="196"/>
      <c r="FNJ2" s="197"/>
      <c r="FNK2" s="197"/>
      <c r="FNL2" s="231"/>
      <c r="FNN2" s="223"/>
      <c r="FNO2" s="225"/>
      <c r="FNP2" s="226"/>
      <c r="FNQ2" s="227"/>
      <c r="FNS2" s="228"/>
      <c r="FNT2" s="229"/>
      <c r="FNU2" s="230"/>
      <c r="FNV2" s="194"/>
      <c r="FNW2" s="194"/>
      <c r="FNX2" s="195"/>
      <c r="FNY2" s="196"/>
      <c r="FNZ2" s="197"/>
      <c r="FOA2" s="197"/>
      <c r="FOB2" s="231"/>
      <c r="FOD2" s="223"/>
      <c r="FOE2" s="225"/>
      <c r="FOF2" s="226"/>
      <c r="FOG2" s="227"/>
      <c r="FOI2" s="228"/>
      <c r="FOJ2" s="229"/>
      <c r="FOK2" s="230"/>
      <c r="FOL2" s="194"/>
      <c r="FOM2" s="194"/>
      <c r="FON2" s="195"/>
      <c r="FOO2" s="196"/>
      <c r="FOP2" s="197"/>
      <c r="FOQ2" s="197"/>
      <c r="FOR2" s="231"/>
      <c r="FOT2" s="223"/>
      <c r="FOU2" s="225"/>
      <c r="FOV2" s="226"/>
      <c r="FOW2" s="227"/>
      <c r="FOY2" s="228"/>
      <c r="FOZ2" s="229"/>
      <c r="FPA2" s="230"/>
      <c r="FPB2" s="194"/>
      <c r="FPC2" s="194"/>
      <c r="FPD2" s="195"/>
      <c r="FPE2" s="196"/>
      <c r="FPF2" s="197"/>
      <c r="FPG2" s="197"/>
      <c r="FPH2" s="231"/>
      <c r="FPJ2" s="223"/>
      <c r="FPK2" s="225"/>
      <c r="FPL2" s="226"/>
      <c r="FPM2" s="227"/>
      <c r="FPO2" s="228"/>
      <c r="FPP2" s="229"/>
      <c r="FPQ2" s="230"/>
      <c r="FPR2" s="194"/>
      <c r="FPS2" s="194"/>
      <c r="FPT2" s="195"/>
      <c r="FPU2" s="196"/>
      <c r="FPV2" s="197"/>
      <c r="FPW2" s="197"/>
      <c r="FPX2" s="231"/>
      <c r="FPZ2" s="223"/>
      <c r="FQA2" s="225"/>
      <c r="FQB2" s="226"/>
      <c r="FQC2" s="227"/>
      <c r="FQE2" s="228"/>
      <c r="FQF2" s="229"/>
      <c r="FQG2" s="230"/>
      <c r="FQH2" s="194"/>
      <c r="FQI2" s="194"/>
      <c r="FQJ2" s="195"/>
      <c r="FQK2" s="196"/>
      <c r="FQL2" s="197"/>
      <c r="FQM2" s="197"/>
      <c r="FQN2" s="231"/>
      <c r="FQP2" s="223"/>
      <c r="FQQ2" s="225"/>
      <c r="FQR2" s="226"/>
      <c r="FQS2" s="227"/>
      <c r="FQU2" s="228"/>
      <c r="FQV2" s="229"/>
      <c r="FQW2" s="230"/>
      <c r="FQX2" s="194"/>
      <c r="FQY2" s="194"/>
      <c r="FQZ2" s="195"/>
      <c r="FRA2" s="196"/>
      <c r="FRB2" s="197"/>
      <c r="FRC2" s="197"/>
      <c r="FRD2" s="231"/>
      <c r="FRF2" s="223"/>
      <c r="FRG2" s="225"/>
      <c r="FRH2" s="226"/>
      <c r="FRI2" s="227"/>
      <c r="FRK2" s="228"/>
      <c r="FRL2" s="229"/>
      <c r="FRM2" s="230"/>
      <c r="FRN2" s="194"/>
      <c r="FRO2" s="194"/>
      <c r="FRP2" s="195"/>
      <c r="FRQ2" s="196"/>
      <c r="FRR2" s="197"/>
      <c r="FRS2" s="197"/>
      <c r="FRT2" s="231"/>
      <c r="FRV2" s="223"/>
      <c r="FRW2" s="225"/>
      <c r="FRX2" s="226"/>
      <c r="FRY2" s="227"/>
      <c r="FSA2" s="228"/>
      <c r="FSB2" s="229"/>
      <c r="FSC2" s="230"/>
      <c r="FSD2" s="194"/>
      <c r="FSE2" s="194"/>
      <c r="FSF2" s="195"/>
      <c r="FSG2" s="196"/>
      <c r="FSH2" s="197"/>
      <c r="FSI2" s="197"/>
      <c r="FSJ2" s="231"/>
      <c r="FSL2" s="223"/>
      <c r="FSM2" s="225"/>
      <c r="FSN2" s="226"/>
      <c r="FSO2" s="227"/>
      <c r="FSQ2" s="228"/>
      <c r="FSR2" s="229"/>
      <c r="FSS2" s="230"/>
      <c r="FST2" s="194"/>
      <c r="FSU2" s="194"/>
      <c r="FSV2" s="195"/>
      <c r="FSW2" s="196"/>
      <c r="FSX2" s="197"/>
      <c r="FSY2" s="197"/>
      <c r="FSZ2" s="231"/>
      <c r="FTB2" s="223"/>
      <c r="FTC2" s="225"/>
      <c r="FTD2" s="226"/>
      <c r="FTE2" s="227"/>
      <c r="FTG2" s="228"/>
      <c r="FTH2" s="229"/>
      <c r="FTI2" s="230"/>
      <c r="FTJ2" s="194"/>
      <c r="FTK2" s="194"/>
      <c r="FTL2" s="195"/>
      <c r="FTM2" s="196"/>
      <c r="FTN2" s="197"/>
      <c r="FTO2" s="197"/>
      <c r="FTP2" s="231"/>
      <c r="FTR2" s="223"/>
      <c r="FTS2" s="225"/>
      <c r="FTT2" s="226"/>
      <c r="FTU2" s="227"/>
      <c r="FTW2" s="228"/>
      <c r="FTX2" s="229"/>
      <c r="FTY2" s="230"/>
      <c r="FTZ2" s="194"/>
      <c r="FUA2" s="194"/>
      <c r="FUB2" s="195"/>
      <c r="FUC2" s="196"/>
      <c r="FUD2" s="197"/>
      <c r="FUE2" s="197"/>
      <c r="FUF2" s="231"/>
      <c r="FUH2" s="223"/>
      <c r="FUI2" s="225"/>
      <c r="FUJ2" s="226"/>
      <c r="FUK2" s="227"/>
      <c r="FUM2" s="228"/>
      <c r="FUN2" s="229"/>
      <c r="FUO2" s="230"/>
      <c r="FUP2" s="194"/>
      <c r="FUQ2" s="194"/>
      <c r="FUR2" s="195"/>
      <c r="FUS2" s="196"/>
      <c r="FUT2" s="197"/>
      <c r="FUU2" s="197"/>
      <c r="FUV2" s="231"/>
      <c r="FUX2" s="223"/>
      <c r="FUY2" s="225"/>
      <c r="FUZ2" s="226"/>
      <c r="FVA2" s="227"/>
      <c r="FVC2" s="228"/>
      <c r="FVD2" s="229"/>
      <c r="FVE2" s="230"/>
      <c r="FVF2" s="194"/>
      <c r="FVG2" s="194"/>
      <c r="FVH2" s="195"/>
      <c r="FVI2" s="196"/>
      <c r="FVJ2" s="197"/>
      <c r="FVK2" s="197"/>
      <c r="FVL2" s="231"/>
      <c r="FVN2" s="223"/>
      <c r="FVO2" s="225"/>
      <c r="FVP2" s="226"/>
      <c r="FVQ2" s="227"/>
      <c r="FVS2" s="228"/>
      <c r="FVT2" s="229"/>
      <c r="FVU2" s="230"/>
      <c r="FVV2" s="194"/>
      <c r="FVW2" s="194"/>
      <c r="FVX2" s="195"/>
      <c r="FVY2" s="196"/>
      <c r="FVZ2" s="197"/>
      <c r="FWA2" s="197"/>
      <c r="FWB2" s="231"/>
      <c r="FWD2" s="223"/>
      <c r="FWE2" s="225"/>
      <c r="FWF2" s="226"/>
      <c r="FWG2" s="227"/>
      <c r="FWI2" s="228"/>
      <c r="FWJ2" s="229"/>
      <c r="FWK2" s="230"/>
      <c r="FWL2" s="194"/>
      <c r="FWM2" s="194"/>
      <c r="FWN2" s="195"/>
      <c r="FWO2" s="196"/>
      <c r="FWP2" s="197"/>
      <c r="FWQ2" s="197"/>
      <c r="FWR2" s="231"/>
      <c r="FWT2" s="223"/>
      <c r="FWU2" s="225"/>
      <c r="FWV2" s="226"/>
      <c r="FWW2" s="227"/>
      <c r="FWY2" s="228"/>
      <c r="FWZ2" s="229"/>
      <c r="FXA2" s="230"/>
      <c r="FXB2" s="194"/>
      <c r="FXC2" s="194"/>
      <c r="FXD2" s="195"/>
      <c r="FXE2" s="196"/>
      <c r="FXF2" s="197"/>
      <c r="FXG2" s="197"/>
      <c r="FXH2" s="231"/>
      <c r="FXJ2" s="223"/>
      <c r="FXK2" s="225"/>
      <c r="FXL2" s="226"/>
      <c r="FXM2" s="227"/>
      <c r="FXO2" s="228"/>
      <c r="FXP2" s="229"/>
      <c r="FXQ2" s="230"/>
      <c r="FXR2" s="194"/>
      <c r="FXS2" s="194"/>
      <c r="FXT2" s="195"/>
      <c r="FXU2" s="196"/>
      <c r="FXV2" s="197"/>
      <c r="FXW2" s="197"/>
      <c r="FXX2" s="231"/>
      <c r="FXZ2" s="223"/>
      <c r="FYA2" s="225"/>
      <c r="FYB2" s="226"/>
      <c r="FYC2" s="227"/>
      <c r="FYE2" s="228"/>
      <c r="FYF2" s="229"/>
      <c r="FYG2" s="230"/>
      <c r="FYH2" s="194"/>
      <c r="FYI2" s="194"/>
      <c r="FYJ2" s="195"/>
      <c r="FYK2" s="196"/>
      <c r="FYL2" s="197"/>
      <c r="FYM2" s="197"/>
      <c r="FYN2" s="231"/>
      <c r="FYP2" s="223"/>
      <c r="FYQ2" s="225"/>
      <c r="FYR2" s="226"/>
      <c r="FYS2" s="227"/>
      <c r="FYU2" s="228"/>
      <c r="FYV2" s="229"/>
      <c r="FYW2" s="230"/>
      <c r="FYX2" s="194"/>
      <c r="FYY2" s="194"/>
      <c r="FYZ2" s="195"/>
      <c r="FZA2" s="196"/>
      <c r="FZB2" s="197"/>
      <c r="FZC2" s="197"/>
      <c r="FZD2" s="231"/>
      <c r="FZF2" s="223"/>
      <c r="FZG2" s="225"/>
      <c r="FZH2" s="226"/>
      <c r="FZI2" s="227"/>
      <c r="FZK2" s="228"/>
      <c r="FZL2" s="229"/>
      <c r="FZM2" s="230"/>
      <c r="FZN2" s="194"/>
      <c r="FZO2" s="194"/>
      <c r="FZP2" s="195"/>
      <c r="FZQ2" s="196"/>
      <c r="FZR2" s="197"/>
      <c r="FZS2" s="197"/>
      <c r="FZT2" s="231"/>
      <c r="FZV2" s="223"/>
      <c r="FZW2" s="225"/>
      <c r="FZX2" s="226"/>
      <c r="FZY2" s="227"/>
      <c r="GAA2" s="228"/>
      <c r="GAB2" s="229"/>
      <c r="GAC2" s="230"/>
      <c r="GAD2" s="194"/>
      <c r="GAE2" s="194"/>
      <c r="GAF2" s="195"/>
      <c r="GAG2" s="196"/>
      <c r="GAH2" s="197"/>
      <c r="GAI2" s="197"/>
      <c r="GAJ2" s="231"/>
      <c r="GAL2" s="223"/>
      <c r="GAM2" s="225"/>
      <c r="GAN2" s="226"/>
      <c r="GAO2" s="227"/>
      <c r="GAQ2" s="228"/>
      <c r="GAR2" s="229"/>
      <c r="GAS2" s="230"/>
      <c r="GAT2" s="194"/>
      <c r="GAU2" s="194"/>
      <c r="GAV2" s="195"/>
      <c r="GAW2" s="196"/>
      <c r="GAX2" s="197"/>
      <c r="GAY2" s="197"/>
      <c r="GAZ2" s="231"/>
      <c r="GBB2" s="223"/>
      <c r="GBC2" s="225"/>
      <c r="GBD2" s="226"/>
      <c r="GBE2" s="227"/>
      <c r="GBG2" s="228"/>
      <c r="GBH2" s="229"/>
      <c r="GBI2" s="230"/>
      <c r="GBJ2" s="194"/>
      <c r="GBK2" s="194"/>
      <c r="GBL2" s="195"/>
      <c r="GBM2" s="196"/>
      <c r="GBN2" s="197"/>
      <c r="GBO2" s="197"/>
      <c r="GBP2" s="231"/>
      <c r="GBR2" s="223"/>
      <c r="GBS2" s="225"/>
      <c r="GBT2" s="226"/>
      <c r="GBU2" s="227"/>
      <c r="GBW2" s="228"/>
      <c r="GBX2" s="229"/>
      <c r="GBY2" s="230"/>
      <c r="GBZ2" s="194"/>
      <c r="GCA2" s="194"/>
      <c r="GCB2" s="195"/>
      <c r="GCC2" s="196"/>
      <c r="GCD2" s="197"/>
      <c r="GCE2" s="197"/>
      <c r="GCF2" s="231"/>
      <c r="GCH2" s="223"/>
      <c r="GCI2" s="225"/>
      <c r="GCJ2" s="226"/>
      <c r="GCK2" s="227"/>
      <c r="GCM2" s="228"/>
      <c r="GCN2" s="229"/>
      <c r="GCO2" s="230"/>
      <c r="GCP2" s="194"/>
      <c r="GCQ2" s="194"/>
      <c r="GCR2" s="195"/>
      <c r="GCS2" s="196"/>
      <c r="GCT2" s="197"/>
      <c r="GCU2" s="197"/>
      <c r="GCV2" s="231"/>
      <c r="GCX2" s="223"/>
      <c r="GCY2" s="225"/>
      <c r="GCZ2" s="226"/>
      <c r="GDA2" s="227"/>
      <c r="GDC2" s="228"/>
      <c r="GDD2" s="229"/>
      <c r="GDE2" s="230"/>
      <c r="GDF2" s="194"/>
      <c r="GDG2" s="194"/>
      <c r="GDH2" s="195"/>
      <c r="GDI2" s="196"/>
      <c r="GDJ2" s="197"/>
      <c r="GDK2" s="197"/>
      <c r="GDL2" s="231"/>
      <c r="GDN2" s="223"/>
      <c r="GDO2" s="225"/>
      <c r="GDP2" s="226"/>
      <c r="GDQ2" s="227"/>
      <c r="GDS2" s="228"/>
      <c r="GDT2" s="229"/>
      <c r="GDU2" s="230"/>
      <c r="GDV2" s="194"/>
      <c r="GDW2" s="194"/>
      <c r="GDX2" s="195"/>
      <c r="GDY2" s="196"/>
      <c r="GDZ2" s="197"/>
      <c r="GEA2" s="197"/>
      <c r="GEB2" s="231"/>
      <c r="GED2" s="223"/>
      <c r="GEE2" s="225"/>
      <c r="GEF2" s="226"/>
      <c r="GEG2" s="227"/>
      <c r="GEI2" s="228"/>
      <c r="GEJ2" s="229"/>
      <c r="GEK2" s="230"/>
      <c r="GEL2" s="194"/>
      <c r="GEM2" s="194"/>
      <c r="GEN2" s="195"/>
      <c r="GEO2" s="196"/>
      <c r="GEP2" s="197"/>
      <c r="GEQ2" s="197"/>
      <c r="GER2" s="231"/>
      <c r="GET2" s="223"/>
      <c r="GEU2" s="225"/>
      <c r="GEV2" s="226"/>
      <c r="GEW2" s="227"/>
      <c r="GEY2" s="228"/>
      <c r="GEZ2" s="229"/>
      <c r="GFA2" s="230"/>
      <c r="GFB2" s="194"/>
      <c r="GFC2" s="194"/>
      <c r="GFD2" s="195"/>
      <c r="GFE2" s="196"/>
      <c r="GFF2" s="197"/>
      <c r="GFG2" s="197"/>
      <c r="GFH2" s="231"/>
      <c r="GFJ2" s="223"/>
      <c r="GFK2" s="225"/>
      <c r="GFL2" s="226"/>
      <c r="GFM2" s="227"/>
      <c r="GFO2" s="228"/>
      <c r="GFP2" s="229"/>
      <c r="GFQ2" s="230"/>
      <c r="GFR2" s="194"/>
      <c r="GFS2" s="194"/>
      <c r="GFT2" s="195"/>
      <c r="GFU2" s="196"/>
      <c r="GFV2" s="197"/>
      <c r="GFW2" s="197"/>
      <c r="GFX2" s="231"/>
      <c r="GFZ2" s="223"/>
      <c r="GGA2" s="225"/>
      <c r="GGB2" s="226"/>
      <c r="GGC2" s="227"/>
      <c r="GGE2" s="228"/>
      <c r="GGF2" s="229"/>
      <c r="GGG2" s="230"/>
      <c r="GGH2" s="194"/>
      <c r="GGI2" s="194"/>
      <c r="GGJ2" s="195"/>
      <c r="GGK2" s="196"/>
      <c r="GGL2" s="197"/>
      <c r="GGM2" s="197"/>
      <c r="GGN2" s="231"/>
      <c r="GGP2" s="223"/>
      <c r="GGQ2" s="225"/>
      <c r="GGR2" s="226"/>
      <c r="GGS2" s="227"/>
      <c r="GGU2" s="228"/>
      <c r="GGV2" s="229"/>
      <c r="GGW2" s="230"/>
      <c r="GGX2" s="194"/>
      <c r="GGY2" s="194"/>
      <c r="GGZ2" s="195"/>
      <c r="GHA2" s="196"/>
      <c r="GHB2" s="197"/>
      <c r="GHC2" s="197"/>
      <c r="GHD2" s="231"/>
      <c r="GHF2" s="223"/>
      <c r="GHG2" s="225"/>
      <c r="GHH2" s="226"/>
      <c r="GHI2" s="227"/>
      <c r="GHK2" s="228"/>
      <c r="GHL2" s="229"/>
      <c r="GHM2" s="230"/>
      <c r="GHN2" s="194"/>
      <c r="GHO2" s="194"/>
      <c r="GHP2" s="195"/>
      <c r="GHQ2" s="196"/>
      <c r="GHR2" s="197"/>
      <c r="GHS2" s="197"/>
      <c r="GHT2" s="231"/>
      <c r="GHV2" s="223"/>
      <c r="GHW2" s="225"/>
      <c r="GHX2" s="226"/>
      <c r="GHY2" s="227"/>
      <c r="GIA2" s="228"/>
      <c r="GIB2" s="229"/>
      <c r="GIC2" s="230"/>
      <c r="GID2" s="194"/>
      <c r="GIE2" s="194"/>
      <c r="GIF2" s="195"/>
      <c r="GIG2" s="196"/>
      <c r="GIH2" s="197"/>
      <c r="GII2" s="197"/>
      <c r="GIJ2" s="231"/>
      <c r="GIL2" s="223"/>
      <c r="GIM2" s="225"/>
      <c r="GIN2" s="226"/>
      <c r="GIO2" s="227"/>
      <c r="GIQ2" s="228"/>
      <c r="GIR2" s="229"/>
      <c r="GIS2" s="230"/>
      <c r="GIT2" s="194"/>
      <c r="GIU2" s="194"/>
      <c r="GIV2" s="195"/>
      <c r="GIW2" s="196"/>
      <c r="GIX2" s="197"/>
      <c r="GIY2" s="197"/>
      <c r="GIZ2" s="231"/>
      <c r="GJB2" s="223"/>
      <c r="GJC2" s="225"/>
      <c r="GJD2" s="226"/>
      <c r="GJE2" s="227"/>
      <c r="GJG2" s="228"/>
      <c r="GJH2" s="229"/>
      <c r="GJI2" s="230"/>
      <c r="GJJ2" s="194"/>
      <c r="GJK2" s="194"/>
      <c r="GJL2" s="195"/>
      <c r="GJM2" s="196"/>
      <c r="GJN2" s="197"/>
      <c r="GJO2" s="197"/>
      <c r="GJP2" s="231"/>
      <c r="GJR2" s="223"/>
      <c r="GJS2" s="225"/>
      <c r="GJT2" s="226"/>
      <c r="GJU2" s="227"/>
      <c r="GJW2" s="228"/>
      <c r="GJX2" s="229"/>
      <c r="GJY2" s="230"/>
      <c r="GJZ2" s="194"/>
      <c r="GKA2" s="194"/>
      <c r="GKB2" s="195"/>
      <c r="GKC2" s="196"/>
      <c r="GKD2" s="197"/>
      <c r="GKE2" s="197"/>
      <c r="GKF2" s="231"/>
      <c r="GKH2" s="223"/>
      <c r="GKI2" s="225"/>
      <c r="GKJ2" s="226"/>
      <c r="GKK2" s="227"/>
      <c r="GKM2" s="228"/>
      <c r="GKN2" s="229"/>
      <c r="GKO2" s="230"/>
      <c r="GKP2" s="194"/>
      <c r="GKQ2" s="194"/>
      <c r="GKR2" s="195"/>
      <c r="GKS2" s="196"/>
      <c r="GKT2" s="197"/>
      <c r="GKU2" s="197"/>
      <c r="GKV2" s="231"/>
      <c r="GKX2" s="223"/>
      <c r="GKY2" s="225"/>
      <c r="GKZ2" s="226"/>
      <c r="GLA2" s="227"/>
      <c r="GLC2" s="228"/>
      <c r="GLD2" s="229"/>
      <c r="GLE2" s="230"/>
      <c r="GLF2" s="194"/>
      <c r="GLG2" s="194"/>
      <c r="GLH2" s="195"/>
      <c r="GLI2" s="196"/>
      <c r="GLJ2" s="197"/>
      <c r="GLK2" s="197"/>
      <c r="GLL2" s="231"/>
      <c r="GLN2" s="223"/>
      <c r="GLO2" s="225"/>
      <c r="GLP2" s="226"/>
      <c r="GLQ2" s="227"/>
      <c r="GLS2" s="228"/>
      <c r="GLT2" s="229"/>
      <c r="GLU2" s="230"/>
      <c r="GLV2" s="194"/>
      <c r="GLW2" s="194"/>
      <c r="GLX2" s="195"/>
      <c r="GLY2" s="196"/>
      <c r="GLZ2" s="197"/>
      <c r="GMA2" s="197"/>
      <c r="GMB2" s="231"/>
      <c r="GMD2" s="223"/>
      <c r="GME2" s="225"/>
      <c r="GMF2" s="226"/>
      <c r="GMG2" s="227"/>
      <c r="GMI2" s="228"/>
      <c r="GMJ2" s="229"/>
      <c r="GMK2" s="230"/>
      <c r="GML2" s="194"/>
      <c r="GMM2" s="194"/>
      <c r="GMN2" s="195"/>
      <c r="GMO2" s="196"/>
      <c r="GMP2" s="197"/>
      <c r="GMQ2" s="197"/>
      <c r="GMR2" s="231"/>
      <c r="GMT2" s="223"/>
      <c r="GMU2" s="225"/>
      <c r="GMV2" s="226"/>
      <c r="GMW2" s="227"/>
      <c r="GMY2" s="228"/>
      <c r="GMZ2" s="229"/>
      <c r="GNA2" s="230"/>
      <c r="GNB2" s="194"/>
      <c r="GNC2" s="194"/>
      <c r="GND2" s="195"/>
      <c r="GNE2" s="196"/>
      <c r="GNF2" s="197"/>
      <c r="GNG2" s="197"/>
      <c r="GNH2" s="231"/>
      <c r="GNJ2" s="223"/>
      <c r="GNK2" s="225"/>
      <c r="GNL2" s="226"/>
      <c r="GNM2" s="227"/>
      <c r="GNO2" s="228"/>
      <c r="GNP2" s="229"/>
      <c r="GNQ2" s="230"/>
      <c r="GNR2" s="194"/>
      <c r="GNS2" s="194"/>
      <c r="GNT2" s="195"/>
      <c r="GNU2" s="196"/>
      <c r="GNV2" s="197"/>
      <c r="GNW2" s="197"/>
      <c r="GNX2" s="231"/>
      <c r="GNZ2" s="223"/>
      <c r="GOA2" s="225"/>
      <c r="GOB2" s="226"/>
      <c r="GOC2" s="227"/>
      <c r="GOE2" s="228"/>
      <c r="GOF2" s="229"/>
      <c r="GOG2" s="230"/>
      <c r="GOH2" s="194"/>
      <c r="GOI2" s="194"/>
      <c r="GOJ2" s="195"/>
      <c r="GOK2" s="196"/>
      <c r="GOL2" s="197"/>
      <c r="GOM2" s="197"/>
      <c r="GON2" s="231"/>
      <c r="GOP2" s="223"/>
      <c r="GOQ2" s="225"/>
      <c r="GOR2" s="226"/>
      <c r="GOS2" s="227"/>
      <c r="GOU2" s="228"/>
      <c r="GOV2" s="229"/>
      <c r="GOW2" s="230"/>
      <c r="GOX2" s="194"/>
      <c r="GOY2" s="194"/>
      <c r="GOZ2" s="195"/>
      <c r="GPA2" s="196"/>
      <c r="GPB2" s="197"/>
      <c r="GPC2" s="197"/>
      <c r="GPD2" s="231"/>
      <c r="GPF2" s="223"/>
      <c r="GPG2" s="225"/>
      <c r="GPH2" s="226"/>
      <c r="GPI2" s="227"/>
      <c r="GPK2" s="228"/>
      <c r="GPL2" s="229"/>
      <c r="GPM2" s="230"/>
      <c r="GPN2" s="194"/>
      <c r="GPO2" s="194"/>
      <c r="GPP2" s="195"/>
      <c r="GPQ2" s="196"/>
      <c r="GPR2" s="197"/>
      <c r="GPS2" s="197"/>
      <c r="GPT2" s="231"/>
      <c r="GPV2" s="223"/>
      <c r="GPW2" s="225"/>
      <c r="GPX2" s="226"/>
      <c r="GPY2" s="227"/>
      <c r="GQA2" s="228"/>
      <c r="GQB2" s="229"/>
      <c r="GQC2" s="230"/>
      <c r="GQD2" s="194"/>
      <c r="GQE2" s="194"/>
      <c r="GQF2" s="195"/>
      <c r="GQG2" s="196"/>
      <c r="GQH2" s="197"/>
      <c r="GQI2" s="197"/>
      <c r="GQJ2" s="231"/>
      <c r="GQL2" s="223"/>
      <c r="GQM2" s="225"/>
      <c r="GQN2" s="226"/>
      <c r="GQO2" s="227"/>
      <c r="GQQ2" s="228"/>
      <c r="GQR2" s="229"/>
      <c r="GQS2" s="230"/>
      <c r="GQT2" s="194"/>
      <c r="GQU2" s="194"/>
      <c r="GQV2" s="195"/>
      <c r="GQW2" s="196"/>
      <c r="GQX2" s="197"/>
      <c r="GQY2" s="197"/>
      <c r="GQZ2" s="231"/>
      <c r="GRB2" s="223"/>
      <c r="GRC2" s="225"/>
      <c r="GRD2" s="226"/>
      <c r="GRE2" s="227"/>
      <c r="GRG2" s="228"/>
      <c r="GRH2" s="229"/>
      <c r="GRI2" s="230"/>
      <c r="GRJ2" s="194"/>
      <c r="GRK2" s="194"/>
      <c r="GRL2" s="195"/>
      <c r="GRM2" s="196"/>
      <c r="GRN2" s="197"/>
      <c r="GRO2" s="197"/>
      <c r="GRP2" s="231"/>
      <c r="GRR2" s="223"/>
      <c r="GRS2" s="225"/>
      <c r="GRT2" s="226"/>
      <c r="GRU2" s="227"/>
      <c r="GRW2" s="228"/>
      <c r="GRX2" s="229"/>
      <c r="GRY2" s="230"/>
      <c r="GRZ2" s="194"/>
      <c r="GSA2" s="194"/>
      <c r="GSB2" s="195"/>
      <c r="GSC2" s="196"/>
      <c r="GSD2" s="197"/>
      <c r="GSE2" s="197"/>
      <c r="GSF2" s="231"/>
      <c r="GSH2" s="223"/>
      <c r="GSI2" s="225"/>
      <c r="GSJ2" s="226"/>
      <c r="GSK2" s="227"/>
      <c r="GSM2" s="228"/>
      <c r="GSN2" s="229"/>
      <c r="GSO2" s="230"/>
      <c r="GSP2" s="194"/>
      <c r="GSQ2" s="194"/>
      <c r="GSR2" s="195"/>
      <c r="GSS2" s="196"/>
      <c r="GST2" s="197"/>
      <c r="GSU2" s="197"/>
      <c r="GSV2" s="231"/>
      <c r="GSX2" s="223"/>
      <c r="GSY2" s="225"/>
      <c r="GSZ2" s="226"/>
      <c r="GTA2" s="227"/>
      <c r="GTC2" s="228"/>
      <c r="GTD2" s="229"/>
      <c r="GTE2" s="230"/>
      <c r="GTF2" s="194"/>
      <c r="GTG2" s="194"/>
      <c r="GTH2" s="195"/>
      <c r="GTI2" s="196"/>
      <c r="GTJ2" s="197"/>
      <c r="GTK2" s="197"/>
      <c r="GTL2" s="231"/>
      <c r="GTN2" s="223"/>
      <c r="GTO2" s="225"/>
      <c r="GTP2" s="226"/>
      <c r="GTQ2" s="227"/>
      <c r="GTS2" s="228"/>
      <c r="GTT2" s="229"/>
      <c r="GTU2" s="230"/>
      <c r="GTV2" s="194"/>
      <c r="GTW2" s="194"/>
      <c r="GTX2" s="195"/>
      <c r="GTY2" s="196"/>
      <c r="GTZ2" s="197"/>
      <c r="GUA2" s="197"/>
      <c r="GUB2" s="231"/>
      <c r="GUD2" s="223"/>
      <c r="GUE2" s="225"/>
      <c r="GUF2" s="226"/>
      <c r="GUG2" s="227"/>
      <c r="GUI2" s="228"/>
      <c r="GUJ2" s="229"/>
      <c r="GUK2" s="230"/>
      <c r="GUL2" s="194"/>
      <c r="GUM2" s="194"/>
      <c r="GUN2" s="195"/>
      <c r="GUO2" s="196"/>
      <c r="GUP2" s="197"/>
      <c r="GUQ2" s="197"/>
      <c r="GUR2" s="231"/>
      <c r="GUT2" s="223"/>
      <c r="GUU2" s="225"/>
      <c r="GUV2" s="226"/>
      <c r="GUW2" s="227"/>
      <c r="GUY2" s="228"/>
      <c r="GUZ2" s="229"/>
      <c r="GVA2" s="230"/>
      <c r="GVB2" s="194"/>
      <c r="GVC2" s="194"/>
      <c r="GVD2" s="195"/>
      <c r="GVE2" s="196"/>
      <c r="GVF2" s="197"/>
      <c r="GVG2" s="197"/>
      <c r="GVH2" s="231"/>
      <c r="GVJ2" s="223"/>
      <c r="GVK2" s="225"/>
      <c r="GVL2" s="226"/>
      <c r="GVM2" s="227"/>
      <c r="GVO2" s="228"/>
      <c r="GVP2" s="229"/>
      <c r="GVQ2" s="230"/>
      <c r="GVR2" s="194"/>
      <c r="GVS2" s="194"/>
      <c r="GVT2" s="195"/>
      <c r="GVU2" s="196"/>
      <c r="GVV2" s="197"/>
      <c r="GVW2" s="197"/>
      <c r="GVX2" s="231"/>
      <c r="GVZ2" s="223"/>
      <c r="GWA2" s="225"/>
      <c r="GWB2" s="226"/>
      <c r="GWC2" s="227"/>
      <c r="GWE2" s="228"/>
      <c r="GWF2" s="229"/>
      <c r="GWG2" s="230"/>
      <c r="GWH2" s="194"/>
      <c r="GWI2" s="194"/>
      <c r="GWJ2" s="195"/>
      <c r="GWK2" s="196"/>
      <c r="GWL2" s="197"/>
      <c r="GWM2" s="197"/>
      <c r="GWN2" s="231"/>
      <c r="GWP2" s="223"/>
      <c r="GWQ2" s="225"/>
      <c r="GWR2" s="226"/>
      <c r="GWS2" s="227"/>
      <c r="GWU2" s="228"/>
      <c r="GWV2" s="229"/>
      <c r="GWW2" s="230"/>
      <c r="GWX2" s="194"/>
      <c r="GWY2" s="194"/>
      <c r="GWZ2" s="195"/>
      <c r="GXA2" s="196"/>
      <c r="GXB2" s="197"/>
      <c r="GXC2" s="197"/>
      <c r="GXD2" s="231"/>
      <c r="GXF2" s="223"/>
      <c r="GXG2" s="225"/>
      <c r="GXH2" s="226"/>
      <c r="GXI2" s="227"/>
      <c r="GXK2" s="228"/>
      <c r="GXL2" s="229"/>
      <c r="GXM2" s="230"/>
      <c r="GXN2" s="194"/>
      <c r="GXO2" s="194"/>
      <c r="GXP2" s="195"/>
      <c r="GXQ2" s="196"/>
      <c r="GXR2" s="197"/>
      <c r="GXS2" s="197"/>
      <c r="GXT2" s="231"/>
      <c r="GXV2" s="223"/>
      <c r="GXW2" s="225"/>
      <c r="GXX2" s="226"/>
      <c r="GXY2" s="227"/>
      <c r="GYA2" s="228"/>
      <c r="GYB2" s="229"/>
      <c r="GYC2" s="230"/>
      <c r="GYD2" s="194"/>
      <c r="GYE2" s="194"/>
      <c r="GYF2" s="195"/>
      <c r="GYG2" s="196"/>
      <c r="GYH2" s="197"/>
      <c r="GYI2" s="197"/>
      <c r="GYJ2" s="231"/>
      <c r="GYL2" s="223"/>
      <c r="GYM2" s="225"/>
      <c r="GYN2" s="226"/>
      <c r="GYO2" s="227"/>
      <c r="GYQ2" s="228"/>
      <c r="GYR2" s="229"/>
      <c r="GYS2" s="230"/>
      <c r="GYT2" s="194"/>
      <c r="GYU2" s="194"/>
      <c r="GYV2" s="195"/>
      <c r="GYW2" s="196"/>
      <c r="GYX2" s="197"/>
      <c r="GYY2" s="197"/>
      <c r="GYZ2" s="231"/>
      <c r="GZB2" s="223"/>
      <c r="GZC2" s="225"/>
      <c r="GZD2" s="226"/>
      <c r="GZE2" s="227"/>
      <c r="GZG2" s="228"/>
      <c r="GZH2" s="229"/>
      <c r="GZI2" s="230"/>
      <c r="GZJ2" s="194"/>
      <c r="GZK2" s="194"/>
      <c r="GZL2" s="195"/>
      <c r="GZM2" s="196"/>
      <c r="GZN2" s="197"/>
      <c r="GZO2" s="197"/>
      <c r="GZP2" s="231"/>
      <c r="GZR2" s="223"/>
      <c r="GZS2" s="225"/>
      <c r="GZT2" s="226"/>
      <c r="GZU2" s="227"/>
      <c r="GZW2" s="228"/>
      <c r="GZX2" s="229"/>
      <c r="GZY2" s="230"/>
      <c r="GZZ2" s="194"/>
      <c r="HAA2" s="194"/>
      <c r="HAB2" s="195"/>
      <c r="HAC2" s="196"/>
      <c r="HAD2" s="197"/>
      <c r="HAE2" s="197"/>
      <c r="HAF2" s="231"/>
      <c r="HAH2" s="223"/>
      <c r="HAI2" s="225"/>
      <c r="HAJ2" s="226"/>
      <c r="HAK2" s="227"/>
      <c r="HAM2" s="228"/>
      <c r="HAN2" s="229"/>
      <c r="HAO2" s="230"/>
      <c r="HAP2" s="194"/>
      <c r="HAQ2" s="194"/>
      <c r="HAR2" s="195"/>
      <c r="HAS2" s="196"/>
      <c r="HAT2" s="197"/>
      <c r="HAU2" s="197"/>
      <c r="HAV2" s="231"/>
      <c r="HAX2" s="223"/>
      <c r="HAY2" s="225"/>
      <c r="HAZ2" s="226"/>
      <c r="HBA2" s="227"/>
      <c r="HBC2" s="228"/>
      <c r="HBD2" s="229"/>
      <c r="HBE2" s="230"/>
      <c r="HBF2" s="194"/>
      <c r="HBG2" s="194"/>
      <c r="HBH2" s="195"/>
      <c r="HBI2" s="196"/>
      <c r="HBJ2" s="197"/>
      <c r="HBK2" s="197"/>
      <c r="HBL2" s="231"/>
      <c r="HBN2" s="223"/>
      <c r="HBO2" s="225"/>
      <c r="HBP2" s="226"/>
      <c r="HBQ2" s="227"/>
      <c r="HBS2" s="228"/>
      <c r="HBT2" s="229"/>
      <c r="HBU2" s="230"/>
      <c r="HBV2" s="194"/>
      <c r="HBW2" s="194"/>
      <c r="HBX2" s="195"/>
      <c r="HBY2" s="196"/>
      <c r="HBZ2" s="197"/>
      <c r="HCA2" s="197"/>
      <c r="HCB2" s="231"/>
      <c r="HCD2" s="223"/>
      <c r="HCE2" s="225"/>
      <c r="HCF2" s="226"/>
      <c r="HCG2" s="227"/>
      <c r="HCI2" s="228"/>
      <c r="HCJ2" s="229"/>
      <c r="HCK2" s="230"/>
      <c r="HCL2" s="194"/>
      <c r="HCM2" s="194"/>
      <c r="HCN2" s="195"/>
      <c r="HCO2" s="196"/>
      <c r="HCP2" s="197"/>
      <c r="HCQ2" s="197"/>
      <c r="HCR2" s="231"/>
      <c r="HCT2" s="223"/>
      <c r="HCU2" s="225"/>
      <c r="HCV2" s="226"/>
      <c r="HCW2" s="227"/>
      <c r="HCY2" s="228"/>
      <c r="HCZ2" s="229"/>
      <c r="HDA2" s="230"/>
      <c r="HDB2" s="194"/>
      <c r="HDC2" s="194"/>
      <c r="HDD2" s="195"/>
      <c r="HDE2" s="196"/>
      <c r="HDF2" s="197"/>
      <c r="HDG2" s="197"/>
      <c r="HDH2" s="231"/>
      <c r="HDJ2" s="223"/>
      <c r="HDK2" s="225"/>
      <c r="HDL2" s="226"/>
      <c r="HDM2" s="227"/>
      <c r="HDO2" s="228"/>
      <c r="HDP2" s="229"/>
      <c r="HDQ2" s="230"/>
      <c r="HDR2" s="194"/>
      <c r="HDS2" s="194"/>
      <c r="HDT2" s="195"/>
      <c r="HDU2" s="196"/>
      <c r="HDV2" s="197"/>
      <c r="HDW2" s="197"/>
      <c r="HDX2" s="231"/>
      <c r="HDZ2" s="223"/>
      <c r="HEA2" s="225"/>
      <c r="HEB2" s="226"/>
      <c r="HEC2" s="227"/>
      <c r="HEE2" s="228"/>
      <c r="HEF2" s="229"/>
      <c r="HEG2" s="230"/>
      <c r="HEH2" s="194"/>
      <c r="HEI2" s="194"/>
      <c r="HEJ2" s="195"/>
      <c r="HEK2" s="196"/>
      <c r="HEL2" s="197"/>
      <c r="HEM2" s="197"/>
      <c r="HEN2" s="231"/>
      <c r="HEP2" s="223"/>
      <c r="HEQ2" s="225"/>
      <c r="HER2" s="226"/>
      <c r="HES2" s="227"/>
      <c r="HEU2" s="228"/>
      <c r="HEV2" s="229"/>
      <c r="HEW2" s="230"/>
      <c r="HEX2" s="194"/>
      <c r="HEY2" s="194"/>
      <c r="HEZ2" s="195"/>
      <c r="HFA2" s="196"/>
      <c r="HFB2" s="197"/>
      <c r="HFC2" s="197"/>
      <c r="HFD2" s="231"/>
      <c r="HFF2" s="223"/>
      <c r="HFG2" s="225"/>
      <c r="HFH2" s="226"/>
      <c r="HFI2" s="227"/>
      <c r="HFK2" s="228"/>
      <c r="HFL2" s="229"/>
      <c r="HFM2" s="230"/>
      <c r="HFN2" s="194"/>
      <c r="HFO2" s="194"/>
      <c r="HFP2" s="195"/>
      <c r="HFQ2" s="196"/>
      <c r="HFR2" s="197"/>
      <c r="HFS2" s="197"/>
      <c r="HFT2" s="231"/>
      <c r="HFV2" s="223"/>
      <c r="HFW2" s="225"/>
      <c r="HFX2" s="226"/>
      <c r="HFY2" s="227"/>
      <c r="HGA2" s="228"/>
      <c r="HGB2" s="229"/>
      <c r="HGC2" s="230"/>
      <c r="HGD2" s="194"/>
      <c r="HGE2" s="194"/>
      <c r="HGF2" s="195"/>
      <c r="HGG2" s="196"/>
      <c r="HGH2" s="197"/>
      <c r="HGI2" s="197"/>
      <c r="HGJ2" s="231"/>
      <c r="HGL2" s="223"/>
      <c r="HGM2" s="225"/>
      <c r="HGN2" s="226"/>
      <c r="HGO2" s="227"/>
      <c r="HGQ2" s="228"/>
      <c r="HGR2" s="229"/>
      <c r="HGS2" s="230"/>
      <c r="HGT2" s="194"/>
      <c r="HGU2" s="194"/>
      <c r="HGV2" s="195"/>
      <c r="HGW2" s="196"/>
      <c r="HGX2" s="197"/>
      <c r="HGY2" s="197"/>
      <c r="HGZ2" s="231"/>
      <c r="HHB2" s="223"/>
      <c r="HHC2" s="225"/>
      <c r="HHD2" s="226"/>
      <c r="HHE2" s="227"/>
      <c r="HHG2" s="228"/>
      <c r="HHH2" s="229"/>
      <c r="HHI2" s="230"/>
      <c r="HHJ2" s="194"/>
      <c r="HHK2" s="194"/>
      <c r="HHL2" s="195"/>
      <c r="HHM2" s="196"/>
      <c r="HHN2" s="197"/>
      <c r="HHO2" s="197"/>
      <c r="HHP2" s="231"/>
      <c r="HHR2" s="223"/>
      <c r="HHS2" s="225"/>
      <c r="HHT2" s="226"/>
      <c r="HHU2" s="227"/>
      <c r="HHW2" s="228"/>
      <c r="HHX2" s="229"/>
      <c r="HHY2" s="230"/>
      <c r="HHZ2" s="194"/>
      <c r="HIA2" s="194"/>
      <c r="HIB2" s="195"/>
      <c r="HIC2" s="196"/>
      <c r="HID2" s="197"/>
      <c r="HIE2" s="197"/>
      <c r="HIF2" s="231"/>
      <c r="HIH2" s="223"/>
      <c r="HII2" s="225"/>
      <c r="HIJ2" s="226"/>
      <c r="HIK2" s="227"/>
      <c r="HIM2" s="228"/>
      <c r="HIN2" s="229"/>
      <c r="HIO2" s="230"/>
      <c r="HIP2" s="194"/>
      <c r="HIQ2" s="194"/>
      <c r="HIR2" s="195"/>
      <c r="HIS2" s="196"/>
      <c r="HIT2" s="197"/>
      <c r="HIU2" s="197"/>
      <c r="HIV2" s="231"/>
      <c r="HIX2" s="223"/>
      <c r="HIY2" s="225"/>
      <c r="HIZ2" s="226"/>
      <c r="HJA2" s="227"/>
      <c r="HJC2" s="228"/>
      <c r="HJD2" s="229"/>
      <c r="HJE2" s="230"/>
      <c r="HJF2" s="194"/>
      <c r="HJG2" s="194"/>
      <c r="HJH2" s="195"/>
      <c r="HJI2" s="196"/>
      <c r="HJJ2" s="197"/>
      <c r="HJK2" s="197"/>
      <c r="HJL2" s="231"/>
      <c r="HJN2" s="223"/>
      <c r="HJO2" s="225"/>
      <c r="HJP2" s="226"/>
      <c r="HJQ2" s="227"/>
      <c r="HJS2" s="228"/>
      <c r="HJT2" s="229"/>
      <c r="HJU2" s="230"/>
      <c r="HJV2" s="194"/>
      <c r="HJW2" s="194"/>
      <c r="HJX2" s="195"/>
      <c r="HJY2" s="196"/>
      <c r="HJZ2" s="197"/>
      <c r="HKA2" s="197"/>
      <c r="HKB2" s="231"/>
      <c r="HKD2" s="223"/>
      <c r="HKE2" s="225"/>
      <c r="HKF2" s="226"/>
      <c r="HKG2" s="227"/>
      <c r="HKI2" s="228"/>
      <c r="HKJ2" s="229"/>
      <c r="HKK2" s="230"/>
      <c r="HKL2" s="194"/>
      <c r="HKM2" s="194"/>
      <c r="HKN2" s="195"/>
      <c r="HKO2" s="196"/>
      <c r="HKP2" s="197"/>
      <c r="HKQ2" s="197"/>
      <c r="HKR2" s="231"/>
      <c r="HKT2" s="223"/>
      <c r="HKU2" s="225"/>
      <c r="HKV2" s="226"/>
      <c r="HKW2" s="227"/>
      <c r="HKY2" s="228"/>
      <c r="HKZ2" s="229"/>
      <c r="HLA2" s="230"/>
      <c r="HLB2" s="194"/>
      <c r="HLC2" s="194"/>
      <c r="HLD2" s="195"/>
      <c r="HLE2" s="196"/>
      <c r="HLF2" s="197"/>
      <c r="HLG2" s="197"/>
      <c r="HLH2" s="231"/>
      <c r="HLJ2" s="223"/>
      <c r="HLK2" s="225"/>
      <c r="HLL2" s="226"/>
      <c r="HLM2" s="227"/>
      <c r="HLO2" s="228"/>
      <c r="HLP2" s="229"/>
      <c r="HLQ2" s="230"/>
      <c r="HLR2" s="194"/>
      <c r="HLS2" s="194"/>
      <c r="HLT2" s="195"/>
      <c r="HLU2" s="196"/>
      <c r="HLV2" s="197"/>
      <c r="HLW2" s="197"/>
      <c r="HLX2" s="231"/>
      <c r="HLZ2" s="223"/>
      <c r="HMA2" s="225"/>
      <c r="HMB2" s="226"/>
      <c r="HMC2" s="227"/>
      <c r="HME2" s="228"/>
      <c r="HMF2" s="229"/>
      <c r="HMG2" s="230"/>
      <c r="HMH2" s="194"/>
      <c r="HMI2" s="194"/>
      <c r="HMJ2" s="195"/>
      <c r="HMK2" s="196"/>
      <c r="HML2" s="197"/>
      <c r="HMM2" s="197"/>
      <c r="HMN2" s="231"/>
      <c r="HMP2" s="223"/>
      <c r="HMQ2" s="225"/>
      <c r="HMR2" s="226"/>
      <c r="HMS2" s="227"/>
      <c r="HMU2" s="228"/>
      <c r="HMV2" s="229"/>
      <c r="HMW2" s="230"/>
      <c r="HMX2" s="194"/>
      <c r="HMY2" s="194"/>
      <c r="HMZ2" s="195"/>
      <c r="HNA2" s="196"/>
      <c r="HNB2" s="197"/>
      <c r="HNC2" s="197"/>
      <c r="HND2" s="231"/>
      <c r="HNF2" s="223"/>
      <c r="HNG2" s="225"/>
      <c r="HNH2" s="226"/>
      <c r="HNI2" s="227"/>
      <c r="HNK2" s="228"/>
      <c r="HNL2" s="229"/>
      <c r="HNM2" s="230"/>
      <c r="HNN2" s="194"/>
      <c r="HNO2" s="194"/>
      <c r="HNP2" s="195"/>
      <c r="HNQ2" s="196"/>
      <c r="HNR2" s="197"/>
      <c r="HNS2" s="197"/>
      <c r="HNT2" s="231"/>
      <c r="HNV2" s="223"/>
      <c r="HNW2" s="225"/>
      <c r="HNX2" s="226"/>
      <c r="HNY2" s="227"/>
      <c r="HOA2" s="228"/>
      <c r="HOB2" s="229"/>
      <c r="HOC2" s="230"/>
      <c r="HOD2" s="194"/>
      <c r="HOE2" s="194"/>
      <c r="HOF2" s="195"/>
      <c r="HOG2" s="196"/>
      <c r="HOH2" s="197"/>
      <c r="HOI2" s="197"/>
      <c r="HOJ2" s="231"/>
      <c r="HOL2" s="223"/>
      <c r="HOM2" s="225"/>
      <c r="HON2" s="226"/>
      <c r="HOO2" s="227"/>
      <c r="HOQ2" s="228"/>
      <c r="HOR2" s="229"/>
      <c r="HOS2" s="230"/>
      <c r="HOT2" s="194"/>
      <c r="HOU2" s="194"/>
      <c r="HOV2" s="195"/>
      <c r="HOW2" s="196"/>
      <c r="HOX2" s="197"/>
      <c r="HOY2" s="197"/>
      <c r="HOZ2" s="231"/>
      <c r="HPB2" s="223"/>
      <c r="HPC2" s="225"/>
      <c r="HPD2" s="226"/>
      <c r="HPE2" s="227"/>
      <c r="HPG2" s="228"/>
      <c r="HPH2" s="229"/>
      <c r="HPI2" s="230"/>
      <c r="HPJ2" s="194"/>
      <c r="HPK2" s="194"/>
      <c r="HPL2" s="195"/>
      <c r="HPM2" s="196"/>
      <c r="HPN2" s="197"/>
      <c r="HPO2" s="197"/>
      <c r="HPP2" s="231"/>
      <c r="HPR2" s="223"/>
      <c r="HPS2" s="225"/>
      <c r="HPT2" s="226"/>
      <c r="HPU2" s="227"/>
      <c r="HPW2" s="228"/>
      <c r="HPX2" s="229"/>
      <c r="HPY2" s="230"/>
      <c r="HPZ2" s="194"/>
      <c r="HQA2" s="194"/>
      <c r="HQB2" s="195"/>
      <c r="HQC2" s="196"/>
      <c r="HQD2" s="197"/>
      <c r="HQE2" s="197"/>
      <c r="HQF2" s="231"/>
      <c r="HQH2" s="223"/>
      <c r="HQI2" s="225"/>
      <c r="HQJ2" s="226"/>
      <c r="HQK2" s="227"/>
      <c r="HQM2" s="228"/>
      <c r="HQN2" s="229"/>
      <c r="HQO2" s="230"/>
      <c r="HQP2" s="194"/>
      <c r="HQQ2" s="194"/>
      <c r="HQR2" s="195"/>
      <c r="HQS2" s="196"/>
      <c r="HQT2" s="197"/>
      <c r="HQU2" s="197"/>
      <c r="HQV2" s="231"/>
      <c r="HQX2" s="223"/>
      <c r="HQY2" s="225"/>
      <c r="HQZ2" s="226"/>
      <c r="HRA2" s="227"/>
      <c r="HRC2" s="228"/>
      <c r="HRD2" s="229"/>
      <c r="HRE2" s="230"/>
      <c r="HRF2" s="194"/>
      <c r="HRG2" s="194"/>
      <c r="HRH2" s="195"/>
      <c r="HRI2" s="196"/>
      <c r="HRJ2" s="197"/>
      <c r="HRK2" s="197"/>
      <c r="HRL2" s="231"/>
      <c r="HRN2" s="223"/>
      <c r="HRO2" s="225"/>
      <c r="HRP2" s="226"/>
      <c r="HRQ2" s="227"/>
      <c r="HRS2" s="228"/>
      <c r="HRT2" s="229"/>
      <c r="HRU2" s="230"/>
      <c r="HRV2" s="194"/>
      <c r="HRW2" s="194"/>
      <c r="HRX2" s="195"/>
      <c r="HRY2" s="196"/>
      <c r="HRZ2" s="197"/>
      <c r="HSA2" s="197"/>
      <c r="HSB2" s="231"/>
      <c r="HSD2" s="223"/>
      <c r="HSE2" s="225"/>
      <c r="HSF2" s="226"/>
      <c r="HSG2" s="227"/>
      <c r="HSI2" s="228"/>
      <c r="HSJ2" s="229"/>
      <c r="HSK2" s="230"/>
      <c r="HSL2" s="194"/>
      <c r="HSM2" s="194"/>
      <c r="HSN2" s="195"/>
      <c r="HSO2" s="196"/>
      <c r="HSP2" s="197"/>
      <c r="HSQ2" s="197"/>
      <c r="HSR2" s="231"/>
      <c r="HST2" s="223"/>
      <c r="HSU2" s="225"/>
      <c r="HSV2" s="226"/>
      <c r="HSW2" s="227"/>
      <c r="HSY2" s="228"/>
      <c r="HSZ2" s="229"/>
      <c r="HTA2" s="230"/>
      <c r="HTB2" s="194"/>
      <c r="HTC2" s="194"/>
      <c r="HTD2" s="195"/>
      <c r="HTE2" s="196"/>
      <c r="HTF2" s="197"/>
      <c r="HTG2" s="197"/>
      <c r="HTH2" s="231"/>
      <c r="HTJ2" s="223"/>
      <c r="HTK2" s="225"/>
      <c r="HTL2" s="226"/>
      <c r="HTM2" s="227"/>
      <c r="HTO2" s="228"/>
      <c r="HTP2" s="229"/>
      <c r="HTQ2" s="230"/>
      <c r="HTR2" s="194"/>
      <c r="HTS2" s="194"/>
      <c r="HTT2" s="195"/>
      <c r="HTU2" s="196"/>
      <c r="HTV2" s="197"/>
      <c r="HTW2" s="197"/>
      <c r="HTX2" s="231"/>
      <c r="HTZ2" s="223"/>
      <c r="HUA2" s="225"/>
      <c r="HUB2" s="226"/>
      <c r="HUC2" s="227"/>
      <c r="HUE2" s="228"/>
      <c r="HUF2" s="229"/>
      <c r="HUG2" s="230"/>
      <c r="HUH2" s="194"/>
      <c r="HUI2" s="194"/>
      <c r="HUJ2" s="195"/>
      <c r="HUK2" s="196"/>
      <c r="HUL2" s="197"/>
      <c r="HUM2" s="197"/>
      <c r="HUN2" s="231"/>
      <c r="HUP2" s="223"/>
      <c r="HUQ2" s="225"/>
      <c r="HUR2" s="226"/>
      <c r="HUS2" s="227"/>
      <c r="HUU2" s="228"/>
      <c r="HUV2" s="229"/>
      <c r="HUW2" s="230"/>
      <c r="HUX2" s="194"/>
      <c r="HUY2" s="194"/>
      <c r="HUZ2" s="195"/>
      <c r="HVA2" s="196"/>
      <c r="HVB2" s="197"/>
      <c r="HVC2" s="197"/>
      <c r="HVD2" s="231"/>
      <c r="HVF2" s="223"/>
      <c r="HVG2" s="225"/>
      <c r="HVH2" s="226"/>
      <c r="HVI2" s="227"/>
      <c r="HVK2" s="228"/>
      <c r="HVL2" s="229"/>
      <c r="HVM2" s="230"/>
      <c r="HVN2" s="194"/>
      <c r="HVO2" s="194"/>
      <c r="HVP2" s="195"/>
      <c r="HVQ2" s="196"/>
      <c r="HVR2" s="197"/>
      <c r="HVS2" s="197"/>
      <c r="HVT2" s="231"/>
      <c r="HVV2" s="223"/>
      <c r="HVW2" s="225"/>
      <c r="HVX2" s="226"/>
      <c r="HVY2" s="227"/>
      <c r="HWA2" s="228"/>
      <c r="HWB2" s="229"/>
      <c r="HWC2" s="230"/>
      <c r="HWD2" s="194"/>
      <c r="HWE2" s="194"/>
      <c r="HWF2" s="195"/>
      <c r="HWG2" s="196"/>
      <c r="HWH2" s="197"/>
      <c r="HWI2" s="197"/>
      <c r="HWJ2" s="231"/>
      <c r="HWL2" s="223"/>
      <c r="HWM2" s="225"/>
      <c r="HWN2" s="226"/>
      <c r="HWO2" s="227"/>
      <c r="HWQ2" s="228"/>
      <c r="HWR2" s="229"/>
      <c r="HWS2" s="230"/>
      <c r="HWT2" s="194"/>
      <c r="HWU2" s="194"/>
      <c r="HWV2" s="195"/>
      <c r="HWW2" s="196"/>
      <c r="HWX2" s="197"/>
      <c r="HWY2" s="197"/>
      <c r="HWZ2" s="231"/>
      <c r="HXB2" s="223"/>
      <c r="HXC2" s="225"/>
      <c r="HXD2" s="226"/>
      <c r="HXE2" s="227"/>
      <c r="HXG2" s="228"/>
      <c r="HXH2" s="229"/>
      <c r="HXI2" s="230"/>
      <c r="HXJ2" s="194"/>
      <c r="HXK2" s="194"/>
      <c r="HXL2" s="195"/>
      <c r="HXM2" s="196"/>
      <c r="HXN2" s="197"/>
      <c r="HXO2" s="197"/>
      <c r="HXP2" s="231"/>
      <c r="HXR2" s="223"/>
      <c r="HXS2" s="225"/>
      <c r="HXT2" s="226"/>
      <c r="HXU2" s="227"/>
      <c r="HXW2" s="228"/>
      <c r="HXX2" s="229"/>
      <c r="HXY2" s="230"/>
      <c r="HXZ2" s="194"/>
      <c r="HYA2" s="194"/>
      <c r="HYB2" s="195"/>
      <c r="HYC2" s="196"/>
      <c r="HYD2" s="197"/>
      <c r="HYE2" s="197"/>
      <c r="HYF2" s="231"/>
      <c r="HYH2" s="223"/>
      <c r="HYI2" s="225"/>
      <c r="HYJ2" s="226"/>
      <c r="HYK2" s="227"/>
      <c r="HYM2" s="228"/>
      <c r="HYN2" s="229"/>
      <c r="HYO2" s="230"/>
      <c r="HYP2" s="194"/>
      <c r="HYQ2" s="194"/>
      <c r="HYR2" s="195"/>
      <c r="HYS2" s="196"/>
      <c r="HYT2" s="197"/>
      <c r="HYU2" s="197"/>
      <c r="HYV2" s="231"/>
      <c r="HYX2" s="223"/>
      <c r="HYY2" s="225"/>
      <c r="HYZ2" s="226"/>
      <c r="HZA2" s="227"/>
      <c r="HZC2" s="228"/>
      <c r="HZD2" s="229"/>
      <c r="HZE2" s="230"/>
      <c r="HZF2" s="194"/>
      <c r="HZG2" s="194"/>
      <c r="HZH2" s="195"/>
      <c r="HZI2" s="196"/>
      <c r="HZJ2" s="197"/>
      <c r="HZK2" s="197"/>
      <c r="HZL2" s="231"/>
      <c r="HZN2" s="223"/>
      <c r="HZO2" s="225"/>
      <c r="HZP2" s="226"/>
      <c r="HZQ2" s="227"/>
      <c r="HZS2" s="228"/>
      <c r="HZT2" s="229"/>
      <c r="HZU2" s="230"/>
      <c r="HZV2" s="194"/>
      <c r="HZW2" s="194"/>
      <c r="HZX2" s="195"/>
      <c r="HZY2" s="196"/>
      <c r="HZZ2" s="197"/>
      <c r="IAA2" s="197"/>
      <c r="IAB2" s="231"/>
      <c r="IAD2" s="223"/>
      <c r="IAE2" s="225"/>
      <c r="IAF2" s="226"/>
      <c r="IAG2" s="227"/>
      <c r="IAI2" s="228"/>
      <c r="IAJ2" s="229"/>
      <c r="IAK2" s="230"/>
      <c r="IAL2" s="194"/>
      <c r="IAM2" s="194"/>
      <c r="IAN2" s="195"/>
      <c r="IAO2" s="196"/>
      <c r="IAP2" s="197"/>
      <c r="IAQ2" s="197"/>
      <c r="IAR2" s="231"/>
      <c r="IAT2" s="223"/>
      <c r="IAU2" s="225"/>
      <c r="IAV2" s="226"/>
      <c r="IAW2" s="227"/>
      <c r="IAY2" s="228"/>
      <c r="IAZ2" s="229"/>
      <c r="IBA2" s="230"/>
      <c r="IBB2" s="194"/>
      <c r="IBC2" s="194"/>
      <c r="IBD2" s="195"/>
      <c r="IBE2" s="196"/>
      <c r="IBF2" s="197"/>
      <c r="IBG2" s="197"/>
      <c r="IBH2" s="231"/>
      <c r="IBJ2" s="223"/>
      <c r="IBK2" s="225"/>
      <c r="IBL2" s="226"/>
      <c r="IBM2" s="227"/>
      <c r="IBO2" s="228"/>
      <c r="IBP2" s="229"/>
      <c r="IBQ2" s="230"/>
      <c r="IBR2" s="194"/>
      <c r="IBS2" s="194"/>
      <c r="IBT2" s="195"/>
      <c r="IBU2" s="196"/>
      <c r="IBV2" s="197"/>
      <c r="IBW2" s="197"/>
      <c r="IBX2" s="231"/>
      <c r="IBZ2" s="223"/>
      <c r="ICA2" s="225"/>
      <c r="ICB2" s="226"/>
      <c r="ICC2" s="227"/>
      <c r="ICE2" s="228"/>
      <c r="ICF2" s="229"/>
      <c r="ICG2" s="230"/>
      <c r="ICH2" s="194"/>
      <c r="ICI2" s="194"/>
      <c r="ICJ2" s="195"/>
      <c r="ICK2" s="196"/>
      <c r="ICL2" s="197"/>
      <c r="ICM2" s="197"/>
      <c r="ICN2" s="231"/>
      <c r="ICP2" s="223"/>
      <c r="ICQ2" s="225"/>
      <c r="ICR2" s="226"/>
      <c r="ICS2" s="227"/>
      <c r="ICU2" s="228"/>
      <c r="ICV2" s="229"/>
      <c r="ICW2" s="230"/>
      <c r="ICX2" s="194"/>
      <c r="ICY2" s="194"/>
      <c r="ICZ2" s="195"/>
      <c r="IDA2" s="196"/>
      <c r="IDB2" s="197"/>
      <c r="IDC2" s="197"/>
      <c r="IDD2" s="231"/>
      <c r="IDF2" s="223"/>
      <c r="IDG2" s="225"/>
      <c r="IDH2" s="226"/>
      <c r="IDI2" s="227"/>
      <c r="IDK2" s="228"/>
      <c r="IDL2" s="229"/>
      <c r="IDM2" s="230"/>
      <c r="IDN2" s="194"/>
      <c r="IDO2" s="194"/>
      <c r="IDP2" s="195"/>
      <c r="IDQ2" s="196"/>
      <c r="IDR2" s="197"/>
      <c r="IDS2" s="197"/>
      <c r="IDT2" s="231"/>
      <c r="IDV2" s="223"/>
      <c r="IDW2" s="225"/>
      <c r="IDX2" s="226"/>
      <c r="IDY2" s="227"/>
      <c r="IEA2" s="228"/>
      <c r="IEB2" s="229"/>
      <c r="IEC2" s="230"/>
      <c r="IED2" s="194"/>
      <c r="IEE2" s="194"/>
      <c r="IEF2" s="195"/>
      <c r="IEG2" s="196"/>
      <c r="IEH2" s="197"/>
      <c r="IEI2" s="197"/>
      <c r="IEJ2" s="231"/>
      <c r="IEL2" s="223"/>
      <c r="IEM2" s="225"/>
      <c r="IEN2" s="226"/>
      <c r="IEO2" s="227"/>
      <c r="IEQ2" s="228"/>
      <c r="IER2" s="229"/>
      <c r="IES2" s="230"/>
      <c r="IET2" s="194"/>
      <c r="IEU2" s="194"/>
      <c r="IEV2" s="195"/>
      <c r="IEW2" s="196"/>
      <c r="IEX2" s="197"/>
      <c r="IEY2" s="197"/>
      <c r="IEZ2" s="231"/>
      <c r="IFB2" s="223"/>
      <c r="IFC2" s="225"/>
      <c r="IFD2" s="226"/>
      <c r="IFE2" s="227"/>
      <c r="IFG2" s="228"/>
      <c r="IFH2" s="229"/>
      <c r="IFI2" s="230"/>
      <c r="IFJ2" s="194"/>
      <c r="IFK2" s="194"/>
      <c r="IFL2" s="195"/>
      <c r="IFM2" s="196"/>
      <c r="IFN2" s="197"/>
      <c r="IFO2" s="197"/>
      <c r="IFP2" s="231"/>
      <c r="IFR2" s="223"/>
      <c r="IFS2" s="225"/>
      <c r="IFT2" s="226"/>
      <c r="IFU2" s="227"/>
      <c r="IFW2" s="228"/>
      <c r="IFX2" s="229"/>
      <c r="IFY2" s="230"/>
      <c r="IFZ2" s="194"/>
      <c r="IGA2" s="194"/>
      <c r="IGB2" s="195"/>
      <c r="IGC2" s="196"/>
      <c r="IGD2" s="197"/>
      <c r="IGE2" s="197"/>
      <c r="IGF2" s="231"/>
      <c r="IGH2" s="223"/>
      <c r="IGI2" s="225"/>
      <c r="IGJ2" s="226"/>
      <c r="IGK2" s="227"/>
      <c r="IGM2" s="228"/>
      <c r="IGN2" s="229"/>
      <c r="IGO2" s="230"/>
      <c r="IGP2" s="194"/>
      <c r="IGQ2" s="194"/>
      <c r="IGR2" s="195"/>
      <c r="IGS2" s="196"/>
      <c r="IGT2" s="197"/>
      <c r="IGU2" s="197"/>
      <c r="IGV2" s="231"/>
      <c r="IGX2" s="223"/>
      <c r="IGY2" s="225"/>
      <c r="IGZ2" s="226"/>
      <c r="IHA2" s="227"/>
      <c r="IHC2" s="228"/>
      <c r="IHD2" s="229"/>
      <c r="IHE2" s="230"/>
      <c r="IHF2" s="194"/>
      <c r="IHG2" s="194"/>
      <c r="IHH2" s="195"/>
      <c r="IHI2" s="196"/>
      <c r="IHJ2" s="197"/>
      <c r="IHK2" s="197"/>
      <c r="IHL2" s="231"/>
      <c r="IHN2" s="223"/>
      <c r="IHO2" s="225"/>
      <c r="IHP2" s="226"/>
      <c r="IHQ2" s="227"/>
      <c r="IHS2" s="228"/>
      <c r="IHT2" s="229"/>
      <c r="IHU2" s="230"/>
      <c r="IHV2" s="194"/>
      <c r="IHW2" s="194"/>
      <c r="IHX2" s="195"/>
      <c r="IHY2" s="196"/>
      <c r="IHZ2" s="197"/>
      <c r="IIA2" s="197"/>
      <c r="IIB2" s="231"/>
      <c r="IID2" s="223"/>
      <c r="IIE2" s="225"/>
      <c r="IIF2" s="226"/>
      <c r="IIG2" s="227"/>
      <c r="III2" s="228"/>
      <c r="IIJ2" s="229"/>
      <c r="IIK2" s="230"/>
      <c r="IIL2" s="194"/>
      <c r="IIM2" s="194"/>
      <c r="IIN2" s="195"/>
      <c r="IIO2" s="196"/>
      <c r="IIP2" s="197"/>
      <c r="IIQ2" s="197"/>
      <c r="IIR2" s="231"/>
      <c r="IIT2" s="223"/>
      <c r="IIU2" s="225"/>
      <c r="IIV2" s="226"/>
      <c r="IIW2" s="227"/>
      <c r="IIY2" s="228"/>
      <c r="IIZ2" s="229"/>
      <c r="IJA2" s="230"/>
      <c r="IJB2" s="194"/>
      <c r="IJC2" s="194"/>
      <c r="IJD2" s="195"/>
      <c r="IJE2" s="196"/>
      <c r="IJF2" s="197"/>
      <c r="IJG2" s="197"/>
      <c r="IJH2" s="231"/>
      <c r="IJJ2" s="223"/>
      <c r="IJK2" s="225"/>
      <c r="IJL2" s="226"/>
      <c r="IJM2" s="227"/>
      <c r="IJO2" s="228"/>
      <c r="IJP2" s="229"/>
      <c r="IJQ2" s="230"/>
      <c r="IJR2" s="194"/>
      <c r="IJS2" s="194"/>
      <c r="IJT2" s="195"/>
      <c r="IJU2" s="196"/>
      <c r="IJV2" s="197"/>
      <c r="IJW2" s="197"/>
      <c r="IJX2" s="231"/>
      <c r="IJZ2" s="223"/>
      <c r="IKA2" s="225"/>
      <c r="IKB2" s="226"/>
      <c r="IKC2" s="227"/>
      <c r="IKE2" s="228"/>
      <c r="IKF2" s="229"/>
      <c r="IKG2" s="230"/>
      <c r="IKH2" s="194"/>
      <c r="IKI2" s="194"/>
      <c r="IKJ2" s="195"/>
      <c r="IKK2" s="196"/>
      <c r="IKL2" s="197"/>
      <c r="IKM2" s="197"/>
      <c r="IKN2" s="231"/>
      <c r="IKP2" s="223"/>
      <c r="IKQ2" s="225"/>
      <c r="IKR2" s="226"/>
      <c r="IKS2" s="227"/>
      <c r="IKU2" s="228"/>
      <c r="IKV2" s="229"/>
      <c r="IKW2" s="230"/>
      <c r="IKX2" s="194"/>
      <c r="IKY2" s="194"/>
      <c r="IKZ2" s="195"/>
      <c r="ILA2" s="196"/>
      <c r="ILB2" s="197"/>
      <c r="ILC2" s="197"/>
      <c r="ILD2" s="231"/>
      <c r="ILF2" s="223"/>
      <c r="ILG2" s="225"/>
      <c r="ILH2" s="226"/>
      <c r="ILI2" s="227"/>
      <c r="ILK2" s="228"/>
      <c r="ILL2" s="229"/>
      <c r="ILM2" s="230"/>
      <c r="ILN2" s="194"/>
      <c r="ILO2" s="194"/>
      <c r="ILP2" s="195"/>
      <c r="ILQ2" s="196"/>
      <c r="ILR2" s="197"/>
      <c r="ILS2" s="197"/>
      <c r="ILT2" s="231"/>
      <c r="ILV2" s="223"/>
      <c r="ILW2" s="225"/>
      <c r="ILX2" s="226"/>
      <c r="ILY2" s="227"/>
      <c r="IMA2" s="228"/>
      <c r="IMB2" s="229"/>
      <c r="IMC2" s="230"/>
      <c r="IMD2" s="194"/>
      <c r="IME2" s="194"/>
      <c r="IMF2" s="195"/>
      <c r="IMG2" s="196"/>
      <c r="IMH2" s="197"/>
      <c r="IMI2" s="197"/>
      <c r="IMJ2" s="231"/>
      <c r="IML2" s="223"/>
      <c r="IMM2" s="225"/>
      <c r="IMN2" s="226"/>
      <c r="IMO2" s="227"/>
      <c r="IMQ2" s="228"/>
      <c r="IMR2" s="229"/>
      <c r="IMS2" s="230"/>
      <c r="IMT2" s="194"/>
      <c r="IMU2" s="194"/>
      <c r="IMV2" s="195"/>
      <c r="IMW2" s="196"/>
      <c r="IMX2" s="197"/>
      <c r="IMY2" s="197"/>
      <c r="IMZ2" s="231"/>
      <c r="INB2" s="223"/>
      <c r="INC2" s="225"/>
      <c r="IND2" s="226"/>
      <c r="INE2" s="227"/>
      <c r="ING2" s="228"/>
      <c r="INH2" s="229"/>
      <c r="INI2" s="230"/>
      <c r="INJ2" s="194"/>
      <c r="INK2" s="194"/>
      <c r="INL2" s="195"/>
      <c r="INM2" s="196"/>
      <c r="INN2" s="197"/>
      <c r="INO2" s="197"/>
      <c r="INP2" s="231"/>
      <c r="INR2" s="223"/>
      <c r="INS2" s="225"/>
      <c r="INT2" s="226"/>
      <c r="INU2" s="227"/>
      <c r="INW2" s="228"/>
      <c r="INX2" s="229"/>
      <c r="INY2" s="230"/>
      <c r="INZ2" s="194"/>
      <c r="IOA2" s="194"/>
      <c r="IOB2" s="195"/>
      <c r="IOC2" s="196"/>
      <c r="IOD2" s="197"/>
      <c r="IOE2" s="197"/>
      <c r="IOF2" s="231"/>
      <c r="IOH2" s="223"/>
      <c r="IOI2" s="225"/>
      <c r="IOJ2" s="226"/>
      <c r="IOK2" s="227"/>
      <c r="IOM2" s="228"/>
      <c r="ION2" s="229"/>
      <c r="IOO2" s="230"/>
      <c r="IOP2" s="194"/>
      <c r="IOQ2" s="194"/>
      <c r="IOR2" s="195"/>
      <c r="IOS2" s="196"/>
      <c r="IOT2" s="197"/>
      <c r="IOU2" s="197"/>
      <c r="IOV2" s="231"/>
      <c r="IOX2" s="223"/>
      <c r="IOY2" s="225"/>
      <c r="IOZ2" s="226"/>
      <c r="IPA2" s="227"/>
      <c r="IPC2" s="228"/>
      <c r="IPD2" s="229"/>
      <c r="IPE2" s="230"/>
      <c r="IPF2" s="194"/>
      <c r="IPG2" s="194"/>
      <c r="IPH2" s="195"/>
      <c r="IPI2" s="196"/>
      <c r="IPJ2" s="197"/>
      <c r="IPK2" s="197"/>
      <c r="IPL2" s="231"/>
      <c r="IPN2" s="223"/>
      <c r="IPO2" s="225"/>
      <c r="IPP2" s="226"/>
      <c r="IPQ2" s="227"/>
      <c r="IPS2" s="228"/>
      <c r="IPT2" s="229"/>
      <c r="IPU2" s="230"/>
      <c r="IPV2" s="194"/>
      <c r="IPW2" s="194"/>
      <c r="IPX2" s="195"/>
      <c r="IPY2" s="196"/>
      <c r="IPZ2" s="197"/>
      <c r="IQA2" s="197"/>
      <c r="IQB2" s="231"/>
      <c r="IQD2" s="223"/>
      <c r="IQE2" s="225"/>
      <c r="IQF2" s="226"/>
      <c r="IQG2" s="227"/>
      <c r="IQI2" s="228"/>
      <c r="IQJ2" s="229"/>
      <c r="IQK2" s="230"/>
      <c r="IQL2" s="194"/>
      <c r="IQM2" s="194"/>
      <c r="IQN2" s="195"/>
      <c r="IQO2" s="196"/>
      <c r="IQP2" s="197"/>
      <c r="IQQ2" s="197"/>
      <c r="IQR2" s="231"/>
      <c r="IQT2" s="223"/>
      <c r="IQU2" s="225"/>
      <c r="IQV2" s="226"/>
      <c r="IQW2" s="227"/>
      <c r="IQY2" s="228"/>
      <c r="IQZ2" s="229"/>
      <c r="IRA2" s="230"/>
      <c r="IRB2" s="194"/>
      <c r="IRC2" s="194"/>
      <c r="IRD2" s="195"/>
      <c r="IRE2" s="196"/>
      <c r="IRF2" s="197"/>
      <c r="IRG2" s="197"/>
      <c r="IRH2" s="231"/>
      <c r="IRJ2" s="223"/>
      <c r="IRK2" s="225"/>
      <c r="IRL2" s="226"/>
      <c r="IRM2" s="227"/>
      <c r="IRO2" s="228"/>
      <c r="IRP2" s="229"/>
      <c r="IRQ2" s="230"/>
      <c r="IRR2" s="194"/>
      <c r="IRS2" s="194"/>
      <c r="IRT2" s="195"/>
      <c r="IRU2" s="196"/>
      <c r="IRV2" s="197"/>
      <c r="IRW2" s="197"/>
      <c r="IRX2" s="231"/>
      <c r="IRZ2" s="223"/>
      <c r="ISA2" s="225"/>
      <c r="ISB2" s="226"/>
      <c r="ISC2" s="227"/>
      <c r="ISE2" s="228"/>
      <c r="ISF2" s="229"/>
      <c r="ISG2" s="230"/>
      <c r="ISH2" s="194"/>
      <c r="ISI2" s="194"/>
      <c r="ISJ2" s="195"/>
      <c r="ISK2" s="196"/>
      <c r="ISL2" s="197"/>
      <c r="ISM2" s="197"/>
      <c r="ISN2" s="231"/>
      <c r="ISP2" s="223"/>
      <c r="ISQ2" s="225"/>
      <c r="ISR2" s="226"/>
      <c r="ISS2" s="227"/>
      <c r="ISU2" s="228"/>
      <c r="ISV2" s="229"/>
      <c r="ISW2" s="230"/>
      <c r="ISX2" s="194"/>
      <c r="ISY2" s="194"/>
      <c r="ISZ2" s="195"/>
      <c r="ITA2" s="196"/>
      <c r="ITB2" s="197"/>
      <c r="ITC2" s="197"/>
      <c r="ITD2" s="231"/>
      <c r="ITF2" s="223"/>
      <c r="ITG2" s="225"/>
      <c r="ITH2" s="226"/>
      <c r="ITI2" s="227"/>
      <c r="ITK2" s="228"/>
      <c r="ITL2" s="229"/>
      <c r="ITM2" s="230"/>
      <c r="ITN2" s="194"/>
      <c r="ITO2" s="194"/>
      <c r="ITP2" s="195"/>
      <c r="ITQ2" s="196"/>
      <c r="ITR2" s="197"/>
      <c r="ITS2" s="197"/>
      <c r="ITT2" s="231"/>
      <c r="ITV2" s="223"/>
      <c r="ITW2" s="225"/>
      <c r="ITX2" s="226"/>
      <c r="ITY2" s="227"/>
      <c r="IUA2" s="228"/>
      <c r="IUB2" s="229"/>
      <c r="IUC2" s="230"/>
      <c r="IUD2" s="194"/>
      <c r="IUE2" s="194"/>
      <c r="IUF2" s="195"/>
      <c r="IUG2" s="196"/>
      <c r="IUH2" s="197"/>
      <c r="IUI2" s="197"/>
      <c r="IUJ2" s="231"/>
      <c r="IUL2" s="223"/>
      <c r="IUM2" s="225"/>
      <c r="IUN2" s="226"/>
      <c r="IUO2" s="227"/>
      <c r="IUQ2" s="228"/>
      <c r="IUR2" s="229"/>
      <c r="IUS2" s="230"/>
      <c r="IUT2" s="194"/>
      <c r="IUU2" s="194"/>
      <c r="IUV2" s="195"/>
      <c r="IUW2" s="196"/>
      <c r="IUX2" s="197"/>
      <c r="IUY2" s="197"/>
      <c r="IUZ2" s="231"/>
      <c r="IVB2" s="223"/>
      <c r="IVC2" s="225"/>
      <c r="IVD2" s="226"/>
      <c r="IVE2" s="227"/>
      <c r="IVG2" s="228"/>
      <c r="IVH2" s="229"/>
      <c r="IVI2" s="230"/>
      <c r="IVJ2" s="194"/>
      <c r="IVK2" s="194"/>
      <c r="IVL2" s="195"/>
      <c r="IVM2" s="196"/>
      <c r="IVN2" s="197"/>
      <c r="IVO2" s="197"/>
      <c r="IVP2" s="231"/>
      <c r="IVR2" s="223"/>
      <c r="IVS2" s="225"/>
      <c r="IVT2" s="226"/>
      <c r="IVU2" s="227"/>
      <c r="IVW2" s="228"/>
      <c r="IVX2" s="229"/>
      <c r="IVY2" s="230"/>
      <c r="IVZ2" s="194"/>
      <c r="IWA2" s="194"/>
      <c r="IWB2" s="195"/>
      <c r="IWC2" s="196"/>
      <c r="IWD2" s="197"/>
      <c r="IWE2" s="197"/>
      <c r="IWF2" s="231"/>
      <c r="IWH2" s="223"/>
      <c r="IWI2" s="225"/>
      <c r="IWJ2" s="226"/>
      <c r="IWK2" s="227"/>
      <c r="IWM2" s="228"/>
      <c r="IWN2" s="229"/>
      <c r="IWO2" s="230"/>
      <c r="IWP2" s="194"/>
      <c r="IWQ2" s="194"/>
      <c r="IWR2" s="195"/>
      <c r="IWS2" s="196"/>
      <c r="IWT2" s="197"/>
      <c r="IWU2" s="197"/>
      <c r="IWV2" s="231"/>
      <c r="IWX2" s="223"/>
      <c r="IWY2" s="225"/>
      <c r="IWZ2" s="226"/>
      <c r="IXA2" s="227"/>
      <c r="IXC2" s="228"/>
      <c r="IXD2" s="229"/>
      <c r="IXE2" s="230"/>
      <c r="IXF2" s="194"/>
      <c r="IXG2" s="194"/>
      <c r="IXH2" s="195"/>
      <c r="IXI2" s="196"/>
      <c r="IXJ2" s="197"/>
      <c r="IXK2" s="197"/>
      <c r="IXL2" s="231"/>
      <c r="IXN2" s="223"/>
      <c r="IXO2" s="225"/>
      <c r="IXP2" s="226"/>
      <c r="IXQ2" s="227"/>
      <c r="IXS2" s="228"/>
      <c r="IXT2" s="229"/>
      <c r="IXU2" s="230"/>
      <c r="IXV2" s="194"/>
      <c r="IXW2" s="194"/>
      <c r="IXX2" s="195"/>
      <c r="IXY2" s="196"/>
      <c r="IXZ2" s="197"/>
      <c r="IYA2" s="197"/>
      <c r="IYB2" s="231"/>
      <c r="IYD2" s="223"/>
      <c r="IYE2" s="225"/>
      <c r="IYF2" s="226"/>
      <c r="IYG2" s="227"/>
      <c r="IYI2" s="228"/>
      <c r="IYJ2" s="229"/>
      <c r="IYK2" s="230"/>
      <c r="IYL2" s="194"/>
      <c r="IYM2" s="194"/>
      <c r="IYN2" s="195"/>
      <c r="IYO2" s="196"/>
      <c r="IYP2" s="197"/>
      <c r="IYQ2" s="197"/>
      <c r="IYR2" s="231"/>
      <c r="IYT2" s="223"/>
      <c r="IYU2" s="225"/>
      <c r="IYV2" s="226"/>
      <c r="IYW2" s="227"/>
      <c r="IYY2" s="228"/>
      <c r="IYZ2" s="229"/>
      <c r="IZA2" s="230"/>
      <c r="IZB2" s="194"/>
      <c r="IZC2" s="194"/>
      <c r="IZD2" s="195"/>
      <c r="IZE2" s="196"/>
      <c r="IZF2" s="197"/>
      <c r="IZG2" s="197"/>
      <c r="IZH2" s="231"/>
      <c r="IZJ2" s="223"/>
      <c r="IZK2" s="225"/>
      <c r="IZL2" s="226"/>
      <c r="IZM2" s="227"/>
      <c r="IZO2" s="228"/>
      <c r="IZP2" s="229"/>
      <c r="IZQ2" s="230"/>
      <c r="IZR2" s="194"/>
      <c r="IZS2" s="194"/>
      <c r="IZT2" s="195"/>
      <c r="IZU2" s="196"/>
      <c r="IZV2" s="197"/>
      <c r="IZW2" s="197"/>
      <c r="IZX2" s="231"/>
      <c r="IZZ2" s="223"/>
      <c r="JAA2" s="225"/>
      <c r="JAB2" s="226"/>
      <c r="JAC2" s="227"/>
      <c r="JAE2" s="228"/>
      <c r="JAF2" s="229"/>
      <c r="JAG2" s="230"/>
      <c r="JAH2" s="194"/>
      <c r="JAI2" s="194"/>
      <c r="JAJ2" s="195"/>
      <c r="JAK2" s="196"/>
      <c r="JAL2" s="197"/>
      <c r="JAM2" s="197"/>
      <c r="JAN2" s="231"/>
      <c r="JAP2" s="223"/>
      <c r="JAQ2" s="225"/>
      <c r="JAR2" s="226"/>
      <c r="JAS2" s="227"/>
      <c r="JAU2" s="228"/>
      <c r="JAV2" s="229"/>
      <c r="JAW2" s="230"/>
      <c r="JAX2" s="194"/>
      <c r="JAY2" s="194"/>
      <c r="JAZ2" s="195"/>
      <c r="JBA2" s="196"/>
      <c r="JBB2" s="197"/>
      <c r="JBC2" s="197"/>
      <c r="JBD2" s="231"/>
      <c r="JBF2" s="223"/>
      <c r="JBG2" s="225"/>
      <c r="JBH2" s="226"/>
      <c r="JBI2" s="227"/>
      <c r="JBK2" s="228"/>
      <c r="JBL2" s="229"/>
      <c r="JBM2" s="230"/>
      <c r="JBN2" s="194"/>
      <c r="JBO2" s="194"/>
      <c r="JBP2" s="195"/>
      <c r="JBQ2" s="196"/>
      <c r="JBR2" s="197"/>
      <c r="JBS2" s="197"/>
      <c r="JBT2" s="231"/>
      <c r="JBV2" s="223"/>
      <c r="JBW2" s="225"/>
      <c r="JBX2" s="226"/>
      <c r="JBY2" s="227"/>
      <c r="JCA2" s="228"/>
      <c r="JCB2" s="229"/>
      <c r="JCC2" s="230"/>
      <c r="JCD2" s="194"/>
      <c r="JCE2" s="194"/>
      <c r="JCF2" s="195"/>
      <c r="JCG2" s="196"/>
      <c r="JCH2" s="197"/>
      <c r="JCI2" s="197"/>
      <c r="JCJ2" s="231"/>
      <c r="JCL2" s="223"/>
      <c r="JCM2" s="225"/>
      <c r="JCN2" s="226"/>
      <c r="JCO2" s="227"/>
      <c r="JCQ2" s="228"/>
      <c r="JCR2" s="229"/>
      <c r="JCS2" s="230"/>
      <c r="JCT2" s="194"/>
      <c r="JCU2" s="194"/>
      <c r="JCV2" s="195"/>
      <c r="JCW2" s="196"/>
      <c r="JCX2" s="197"/>
      <c r="JCY2" s="197"/>
      <c r="JCZ2" s="231"/>
      <c r="JDB2" s="223"/>
      <c r="JDC2" s="225"/>
      <c r="JDD2" s="226"/>
      <c r="JDE2" s="227"/>
      <c r="JDG2" s="228"/>
      <c r="JDH2" s="229"/>
      <c r="JDI2" s="230"/>
      <c r="JDJ2" s="194"/>
      <c r="JDK2" s="194"/>
      <c r="JDL2" s="195"/>
      <c r="JDM2" s="196"/>
      <c r="JDN2" s="197"/>
      <c r="JDO2" s="197"/>
      <c r="JDP2" s="231"/>
      <c r="JDR2" s="223"/>
      <c r="JDS2" s="225"/>
      <c r="JDT2" s="226"/>
      <c r="JDU2" s="227"/>
      <c r="JDW2" s="228"/>
      <c r="JDX2" s="229"/>
      <c r="JDY2" s="230"/>
      <c r="JDZ2" s="194"/>
      <c r="JEA2" s="194"/>
      <c r="JEB2" s="195"/>
      <c r="JEC2" s="196"/>
      <c r="JED2" s="197"/>
      <c r="JEE2" s="197"/>
      <c r="JEF2" s="231"/>
      <c r="JEH2" s="223"/>
      <c r="JEI2" s="225"/>
      <c r="JEJ2" s="226"/>
      <c r="JEK2" s="227"/>
      <c r="JEM2" s="228"/>
      <c r="JEN2" s="229"/>
      <c r="JEO2" s="230"/>
      <c r="JEP2" s="194"/>
      <c r="JEQ2" s="194"/>
      <c r="JER2" s="195"/>
      <c r="JES2" s="196"/>
      <c r="JET2" s="197"/>
      <c r="JEU2" s="197"/>
      <c r="JEV2" s="231"/>
      <c r="JEX2" s="223"/>
      <c r="JEY2" s="225"/>
      <c r="JEZ2" s="226"/>
      <c r="JFA2" s="227"/>
      <c r="JFC2" s="228"/>
      <c r="JFD2" s="229"/>
      <c r="JFE2" s="230"/>
      <c r="JFF2" s="194"/>
      <c r="JFG2" s="194"/>
      <c r="JFH2" s="195"/>
      <c r="JFI2" s="196"/>
      <c r="JFJ2" s="197"/>
      <c r="JFK2" s="197"/>
      <c r="JFL2" s="231"/>
      <c r="JFN2" s="223"/>
      <c r="JFO2" s="225"/>
      <c r="JFP2" s="226"/>
      <c r="JFQ2" s="227"/>
      <c r="JFS2" s="228"/>
      <c r="JFT2" s="229"/>
      <c r="JFU2" s="230"/>
      <c r="JFV2" s="194"/>
      <c r="JFW2" s="194"/>
      <c r="JFX2" s="195"/>
      <c r="JFY2" s="196"/>
      <c r="JFZ2" s="197"/>
      <c r="JGA2" s="197"/>
      <c r="JGB2" s="231"/>
      <c r="JGD2" s="223"/>
      <c r="JGE2" s="225"/>
      <c r="JGF2" s="226"/>
      <c r="JGG2" s="227"/>
      <c r="JGI2" s="228"/>
      <c r="JGJ2" s="229"/>
      <c r="JGK2" s="230"/>
      <c r="JGL2" s="194"/>
      <c r="JGM2" s="194"/>
      <c r="JGN2" s="195"/>
      <c r="JGO2" s="196"/>
      <c r="JGP2" s="197"/>
      <c r="JGQ2" s="197"/>
      <c r="JGR2" s="231"/>
      <c r="JGT2" s="223"/>
      <c r="JGU2" s="225"/>
      <c r="JGV2" s="226"/>
      <c r="JGW2" s="227"/>
      <c r="JGY2" s="228"/>
      <c r="JGZ2" s="229"/>
      <c r="JHA2" s="230"/>
      <c r="JHB2" s="194"/>
      <c r="JHC2" s="194"/>
      <c r="JHD2" s="195"/>
      <c r="JHE2" s="196"/>
      <c r="JHF2" s="197"/>
      <c r="JHG2" s="197"/>
      <c r="JHH2" s="231"/>
      <c r="JHJ2" s="223"/>
      <c r="JHK2" s="225"/>
      <c r="JHL2" s="226"/>
      <c r="JHM2" s="227"/>
      <c r="JHO2" s="228"/>
      <c r="JHP2" s="229"/>
      <c r="JHQ2" s="230"/>
      <c r="JHR2" s="194"/>
      <c r="JHS2" s="194"/>
      <c r="JHT2" s="195"/>
      <c r="JHU2" s="196"/>
      <c r="JHV2" s="197"/>
      <c r="JHW2" s="197"/>
      <c r="JHX2" s="231"/>
      <c r="JHZ2" s="223"/>
      <c r="JIA2" s="225"/>
      <c r="JIB2" s="226"/>
      <c r="JIC2" s="227"/>
      <c r="JIE2" s="228"/>
      <c r="JIF2" s="229"/>
      <c r="JIG2" s="230"/>
      <c r="JIH2" s="194"/>
      <c r="JII2" s="194"/>
      <c r="JIJ2" s="195"/>
      <c r="JIK2" s="196"/>
      <c r="JIL2" s="197"/>
      <c r="JIM2" s="197"/>
      <c r="JIN2" s="231"/>
      <c r="JIP2" s="223"/>
      <c r="JIQ2" s="225"/>
      <c r="JIR2" s="226"/>
      <c r="JIS2" s="227"/>
      <c r="JIU2" s="228"/>
      <c r="JIV2" s="229"/>
      <c r="JIW2" s="230"/>
      <c r="JIX2" s="194"/>
      <c r="JIY2" s="194"/>
      <c r="JIZ2" s="195"/>
      <c r="JJA2" s="196"/>
      <c r="JJB2" s="197"/>
      <c r="JJC2" s="197"/>
      <c r="JJD2" s="231"/>
      <c r="JJF2" s="223"/>
      <c r="JJG2" s="225"/>
      <c r="JJH2" s="226"/>
      <c r="JJI2" s="227"/>
      <c r="JJK2" s="228"/>
      <c r="JJL2" s="229"/>
      <c r="JJM2" s="230"/>
      <c r="JJN2" s="194"/>
      <c r="JJO2" s="194"/>
      <c r="JJP2" s="195"/>
      <c r="JJQ2" s="196"/>
      <c r="JJR2" s="197"/>
      <c r="JJS2" s="197"/>
      <c r="JJT2" s="231"/>
      <c r="JJV2" s="223"/>
      <c r="JJW2" s="225"/>
      <c r="JJX2" s="226"/>
      <c r="JJY2" s="227"/>
      <c r="JKA2" s="228"/>
      <c r="JKB2" s="229"/>
      <c r="JKC2" s="230"/>
      <c r="JKD2" s="194"/>
      <c r="JKE2" s="194"/>
      <c r="JKF2" s="195"/>
      <c r="JKG2" s="196"/>
      <c r="JKH2" s="197"/>
      <c r="JKI2" s="197"/>
      <c r="JKJ2" s="231"/>
      <c r="JKL2" s="223"/>
      <c r="JKM2" s="225"/>
      <c r="JKN2" s="226"/>
      <c r="JKO2" s="227"/>
      <c r="JKQ2" s="228"/>
      <c r="JKR2" s="229"/>
      <c r="JKS2" s="230"/>
      <c r="JKT2" s="194"/>
      <c r="JKU2" s="194"/>
      <c r="JKV2" s="195"/>
      <c r="JKW2" s="196"/>
      <c r="JKX2" s="197"/>
      <c r="JKY2" s="197"/>
      <c r="JKZ2" s="231"/>
      <c r="JLB2" s="223"/>
      <c r="JLC2" s="225"/>
      <c r="JLD2" s="226"/>
      <c r="JLE2" s="227"/>
      <c r="JLG2" s="228"/>
      <c r="JLH2" s="229"/>
      <c r="JLI2" s="230"/>
      <c r="JLJ2" s="194"/>
      <c r="JLK2" s="194"/>
      <c r="JLL2" s="195"/>
      <c r="JLM2" s="196"/>
      <c r="JLN2" s="197"/>
      <c r="JLO2" s="197"/>
      <c r="JLP2" s="231"/>
      <c r="JLR2" s="223"/>
      <c r="JLS2" s="225"/>
      <c r="JLT2" s="226"/>
      <c r="JLU2" s="227"/>
      <c r="JLW2" s="228"/>
      <c r="JLX2" s="229"/>
      <c r="JLY2" s="230"/>
      <c r="JLZ2" s="194"/>
      <c r="JMA2" s="194"/>
      <c r="JMB2" s="195"/>
      <c r="JMC2" s="196"/>
      <c r="JMD2" s="197"/>
      <c r="JME2" s="197"/>
      <c r="JMF2" s="231"/>
      <c r="JMH2" s="223"/>
      <c r="JMI2" s="225"/>
      <c r="JMJ2" s="226"/>
      <c r="JMK2" s="227"/>
      <c r="JMM2" s="228"/>
      <c r="JMN2" s="229"/>
      <c r="JMO2" s="230"/>
      <c r="JMP2" s="194"/>
      <c r="JMQ2" s="194"/>
      <c r="JMR2" s="195"/>
      <c r="JMS2" s="196"/>
      <c r="JMT2" s="197"/>
      <c r="JMU2" s="197"/>
      <c r="JMV2" s="231"/>
      <c r="JMX2" s="223"/>
      <c r="JMY2" s="225"/>
      <c r="JMZ2" s="226"/>
      <c r="JNA2" s="227"/>
      <c r="JNC2" s="228"/>
      <c r="JND2" s="229"/>
      <c r="JNE2" s="230"/>
      <c r="JNF2" s="194"/>
      <c r="JNG2" s="194"/>
      <c r="JNH2" s="195"/>
      <c r="JNI2" s="196"/>
      <c r="JNJ2" s="197"/>
      <c r="JNK2" s="197"/>
      <c r="JNL2" s="231"/>
      <c r="JNN2" s="223"/>
      <c r="JNO2" s="225"/>
      <c r="JNP2" s="226"/>
      <c r="JNQ2" s="227"/>
      <c r="JNS2" s="228"/>
      <c r="JNT2" s="229"/>
      <c r="JNU2" s="230"/>
      <c r="JNV2" s="194"/>
      <c r="JNW2" s="194"/>
      <c r="JNX2" s="195"/>
      <c r="JNY2" s="196"/>
      <c r="JNZ2" s="197"/>
      <c r="JOA2" s="197"/>
      <c r="JOB2" s="231"/>
      <c r="JOD2" s="223"/>
      <c r="JOE2" s="225"/>
      <c r="JOF2" s="226"/>
      <c r="JOG2" s="227"/>
      <c r="JOI2" s="228"/>
      <c r="JOJ2" s="229"/>
      <c r="JOK2" s="230"/>
      <c r="JOL2" s="194"/>
      <c r="JOM2" s="194"/>
      <c r="JON2" s="195"/>
      <c r="JOO2" s="196"/>
      <c r="JOP2" s="197"/>
      <c r="JOQ2" s="197"/>
      <c r="JOR2" s="231"/>
      <c r="JOT2" s="223"/>
      <c r="JOU2" s="225"/>
      <c r="JOV2" s="226"/>
      <c r="JOW2" s="227"/>
      <c r="JOY2" s="228"/>
      <c r="JOZ2" s="229"/>
      <c r="JPA2" s="230"/>
      <c r="JPB2" s="194"/>
      <c r="JPC2" s="194"/>
      <c r="JPD2" s="195"/>
      <c r="JPE2" s="196"/>
      <c r="JPF2" s="197"/>
      <c r="JPG2" s="197"/>
      <c r="JPH2" s="231"/>
      <c r="JPJ2" s="223"/>
      <c r="JPK2" s="225"/>
      <c r="JPL2" s="226"/>
      <c r="JPM2" s="227"/>
      <c r="JPO2" s="228"/>
      <c r="JPP2" s="229"/>
      <c r="JPQ2" s="230"/>
      <c r="JPR2" s="194"/>
      <c r="JPS2" s="194"/>
      <c r="JPT2" s="195"/>
      <c r="JPU2" s="196"/>
      <c r="JPV2" s="197"/>
      <c r="JPW2" s="197"/>
      <c r="JPX2" s="231"/>
      <c r="JPZ2" s="223"/>
      <c r="JQA2" s="225"/>
      <c r="JQB2" s="226"/>
      <c r="JQC2" s="227"/>
      <c r="JQE2" s="228"/>
      <c r="JQF2" s="229"/>
      <c r="JQG2" s="230"/>
      <c r="JQH2" s="194"/>
      <c r="JQI2" s="194"/>
      <c r="JQJ2" s="195"/>
      <c r="JQK2" s="196"/>
      <c r="JQL2" s="197"/>
      <c r="JQM2" s="197"/>
      <c r="JQN2" s="231"/>
      <c r="JQP2" s="223"/>
      <c r="JQQ2" s="225"/>
      <c r="JQR2" s="226"/>
      <c r="JQS2" s="227"/>
      <c r="JQU2" s="228"/>
      <c r="JQV2" s="229"/>
      <c r="JQW2" s="230"/>
      <c r="JQX2" s="194"/>
      <c r="JQY2" s="194"/>
      <c r="JQZ2" s="195"/>
      <c r="JRA2" s="196"/>
      <c r="JRB2" s="197"/>
      <c r="JRC2" s="197"/>
      <c r="JRD2" s="231"/>
      <c r="JRF2" s="223"/>
      <c r="JRG2" s="225"/>
      <c r="JRH2" s="226"/>
      <c r="JRI2" s="227"/>
      <c r="JRK2" s="228"/>
      <c r="JRL2" s="229"/>
      <c r="JRM2" s="230"/>
      <c r="JRN2" s="194"/>
      <c r="JRO2" s="194"/>
      <c r="JRP2" s="195"/>
      <c r="JRQ2" s="196"/>
      <c r="JRR2" s="197"/>
      <c r="JRS2" s="197"/>
      <c r="JRT2" s="231"/>
      <c r="JRV2" s="223"/>
      <c r="JRW2" s="225"/>
      <c r="JRX2" s="226"/>
      <c r="JRY2" s="227"/>
      <c r="JSA2" s="228"/>
      <c r="JSB2" s="229"/>
      <c r="JSC2" s="230"/>
      <c r="JSD2" s="194"/>
      <c r="JSE2" s="194"/>
      <c r="JSF2" s="195"/>
      <c r="JSG2" s="196"/>
      <c r="JSH2" s="197"/>
      <c r="JSI2" s="197"/>
      <c r="JSJ2" s="231"/>
      <c r="JSL2" s="223"/>
      <c r="JSM2" s="225"/>
      <c r="JSN2" s="226"/>
      <c r="JSO2" s="227"/>
      <c r="JSQ2" s="228"/>
      <c r="JSR2" s="229"/>
      <c r="JSS2" s="230"/>
      <c r="JST2" s="194"/>
      <c r="JSU2" s="194"/>
      <c r="JSV2" s="195"/>
      <c r="JSW2" s="196"/>
      <c r="JSX2" s="197"/>
      <c r="JSY2" s="197"/>
      <c r="JSZ2" s="231"/>
      <c r="JTB2" s="223"/>
      <c r="JTC2" s="225"/>
      <c r="JTD2" s="226"/>
      <c r="JTE2" s="227"/>
      <c r="JTG2" s="228"/>
      <c r="JTH2" s="229"/>
      <c r="JTI2" s="230"/>
      <c r="JTJ2" s="194"/>
      <c r="JTK2" s="194"/>
      <c r="JTL2" s="195"/>
      <c r="JTM2" s="196"/>
      <c r="JTN2" s="197"/>
      <c r="JTO2" s="197"/>
      <c r="JTP2" s="231"/>
      <c r="JTR2" s="223"/>
      <c r="JTS2" s="225"/>
      <c r="JTT2" s="226"/>
      <c r="JTU2" s="227"/>
      <c r="JTW2" s="228"/>
      <c r="JTX2" s="229"/>
      <c r="JTY2" s="230"/>
      <c r="JTZ2" s="194"/>
      <c r="JUA2" s="194"/>
      <c r="JUB2" s="195"/>
      <c r="JUC2" s="196"/>
      <c r="JUD2" s="197"/>
      <c r="JUE2" s="197"/>
      <c r="JUF2" s="231"/>
      <c r="JUH2" s="223"/>
      <c r="JUI2" s="225"/>
      <c r="JUJ2" s="226"/>
      <c r="JUK2" s="227"/>
      <c r="JUM2" s="228"/>
      <c r="JUN2" s="229"/>
      <c r="JUO2" s="230"/>
      <c r="JUP2" s="194"/>
      <c r="JUQ2" s="194"/>
      <c r="JUR2" s="195"/>
      <c r="JUS2" s="196"/>
      <c r="JUT2" s="197"/>
      <c r="JUU2" s="197"/>
      <c r="JUV2" s="231"/>
      <c r="JUX2" s="223"/>
      <c r="JUY2" s="225"/>
      <c r="JUZ2" s="226"/>
      <c r="JVA2" s="227"/>
      <c r="JVC2" s="228"/>
      <c r="JVD2" s="229"/>
      <c r="JVE2" s="230"/>
      <c r="JVF2" s="194"/>
      <c r="JVG2" s="194"/>
      <c r="JVH2" s="195"/>
      <c r="JVI2" s="196"/>
      <c r="JVJ2" s="197"/>
      <c r="JVK2" s="197"/>
      <c r="JVL2" s="231"/>
      <c r="JVN2" s="223"/>
      <c r="JVO2" s="225"/>
      <c r="JVP2" s="226"/>
      <c r="JVQ2" s="227"/>
      <c r="JVS2" s="228"/>
      <c r="JVT2" s="229"/>
      <c r="JVU2" s="230"/>
      <c r="JVV2" s="194"/>
      <c r="JVW2" s="194"/>
      <c r="JVX2" s="195"/>
      <c r="JVY2" s="196"/>
      <c r="JVZ2" s="197"/>
      <c r="JWA2" s="197"/>
      <c r="JWB2" s="231"/>
      <c r="JWD2" s="223"/>
      <c r="JWE2" s="225"/>
      <c r="JWF2" s="226"/>
      <c r="JWG2" s="227"/>
      <c r="JWI2" s="228"/>
      <c r="JWJ2" s="229"/>
      <c r="JWK2" s="230"/>
      <c r="JWL2" s="194"/>
      <c r="JWM2" s="194"/>
      <c r="JWN2" s="195"/>
      <c r="JWO2" s="196"/>
      <c r="JWP2" s="197"/>
      <c r="JWQ2" s="197"/>
      <c r="JWR2" s="231"/>
      <c r="JWT2" s="223"/>
      <c r="JWU2" s="225"/>
      <c r="JWV2" s="226"/>
      <c r="JWW2" s="227"/>
      <c r="JWY2" s="228"/>
      <c r="JWZ2" s="229"/>
      <c r="JXA2" s="230"/>
      <c r="JXB2" s="194"/>
      <c r="JXC2" s="194"/>
      <c r="JXD2" s="195"/>
      <c r="JXE2" s="196"/>
      <c r="JXF2" s="197"/>
      <c r="JXG2" s="197"/>
      <c r="JXH2" s="231"/>
      <c r="JXJ2" s="223"/>
      <c r="JXK2" s="225"/>
      <c r="JXL2" s="226"/>
      <c r="JXM2" s="227"/>
      <c r="JXO2" s="228"/>
      <c r="JXP2" s="229"/>
      <c r="JXQ2" s="230"/>
      <c r="JXR2" s="194"/>
      <c r="JXS2" s="194"/>
      <c r="JXT2" s="195"/>
      <c r="JXU2" s="196"/>
      <c r="JXV2" s="197"/>
      <c r="JXW2" s="197"/>
      <c r="JXX2" s="231"/>
      <c r="JXZ2" s="223"/>
      <c r="JYA2" s="225"/>
      <c r="JYB2" s="226"/>
      <c r="JYC2" s="227"/>
      <c r="JYE2" s="228"/>
      <c r="JYF2" s="229"/>
      <c r="JYG2" s="230"/>
      <c r="JYH2" s="194"/>
      <c r="JYI2" s="194"/>
      <c r="JYJ2" s="195"/>
      <c r="JYK2" s="196"/>
      <c r="JYL2" s="197"/>
      <c r="JYM2" s="197"/>
      <c r="JYN2" s="231"/>
      <c r="JYP2" s="223"/>
      <c r="JYQ2" s="225"/>
      <c r="JYR2" s="226"/>
      <c r="JYS2" s="227"/>
      <c r="JYU2" s="228"/>
      <c r="JYV2" s="229"/>
      <c r="JYW2" s="230"/>
      <c r="JYX2" s="194"/>
      <c r="JYY2" s="194"/>
      <c r="JYZ2" s="195"/>
      <c r="JZA2" s="196"/>
      <c r="JZB2" s="197"/>
      <c r="JZC2" s="197"/>
      <c r="JZD2" s="231"/>
      <c r="JZF2" s="223"/>
      <c r="JZG2" s="225"/>
      <c r="JZH2" s="226"/>
      <c r="JZI2" s="227"/>
      <c r="JZK2" s="228"/>
      <c r="JZL2" s="229"/>
      <c r="JZM2" s="230"/>
      <c r="JZN2" s="194"/>
      <c r="JZO2" s="194"/>
      <c r="JZP2" s="195"/>
      <c r="JZQ2" s="196"/>
      <c r="JZR2" s="197"/>
      <c r="JZS2" s="197"/>
      <c r="JZT2" s="231"/>
      <c r="JZV2" s="223"/>
      <c r="JZW2" s="225"/>
      <c r="JZX2" s="226"/>
      <c r="JZY2" s="227"/>
      <c r="KAA2" s="228"/>
      <c r="KAB2" s="229"/>
      <c r="KAC2" s="230"/>
      <c r="KAD2" s="194"/>
      <c r="KAE2" s="194"/>
      <c r="KAF2" s="195"/>
      <c r="KAG2" s="196"/>
      <c r="KAH2" s="197"/>
      <c r="KAI2" s="197"/>
      <c r="KAJ2" s="231"/>
      <c r="KAL2" s="223"/>
      <c r="KAM2" s="225"/>
      <c r="KAN2" s="226"/>
      <c r="KAO2" s="227"/>
      <c r="KAQ2" s="228"/>
      <c r="KAR2" s="229"/>
      <c r="KAS2" s="230"/>
      <c r="KAT2" s="194"/>
      <c r="KAU2" s="194"/>
      <c r="KAV2" s="195"/>
      <c r="KAW2" s="196"/>
      <c r="KAX2" s="197"/>
      <c r="KAY2" s="197"/>
      <c r="KAZ2" s="231"/>
      <c r="KBB2" s="223"/>
      <c r="KBC2" s="225"/>
      <c r="KBD2" s="226"/>
      <c r="KBE2" s="227"/>
      <c r="KBG2" s="228"/>
      <c r="KBH2" s="229"/>
      <c r="KBI2" s="230"/>
      <c r="KBJ2" s="194"/>
      <c r="KBK2" s="194"/>
      <c r="KBL2" s="195"/>
      <c r="KBM2" s="196"/>
      <c r="KBN2" s="197"/>
      <c r="KBO2" s="197"/>
      <c r="KBP2" s="231"/>
      <c r="KBR2" s="223"/>
      <c r="KBS2" s="225"/>
      <c r="KBT2" s="226"/>
      <c r="KBU2" s="227"/>
      <c r="KBW2" s="228"/>
      <c r="KBX2" s="229"/>
      <c r="KBY2" s="230"/>
      <c r="KBZ2" s="194"/>
      <c r="KCA2" s="194"/>
      <c r="KCB2" s="195"/>
      <c r="KCC2" s="196"/>
      <c r="KCD2" s="197"/>
      <c r="KCE2" s="197"/>
      <c r="KCF2" s="231"/>
      <c r="KCH2" s="223"/>
      <c r="KCI2" s="225"/>
      <c r="KCJ2" s="226"/>
      <c r="KCK2" s="227"/>
      <c r="KCM2" s="228"/>
      <c r="KCN2" s="229"/>
      <c r="KCO2" s="230"/>
      <c r="KCP2" s="194"/>
      <c r="KCQ2" s="194"/>
      <c r="KCR2" s="195"/>
      <c r="KCS2" s="196"/>
      <c r="KCT2" s="197"/>
      <c r="KCU2" s="197"/>
      <c r="KCV2" s="231"/>
      <c r="KCX2" s="223"/>
      <c r="KCY2" s="225"/>
      <c r="KCZ2" s="226"/>
      <c r="KDA2" s="227"/>
      <c r="KDC2" s="228"/>
      <c r="KDD2" s="229"/>
      <c r="KDE2" s="230"/>
      <c r="KDF2" s="194"/>
      <c r="KDG2" s="194"/>
      <c r="KDH2" s="195"/>
      <c r="KDI2" s="196"/>
      <c r="KDJ2" s="197"/>
      <c r="KDK2" s="197"/>
      <c r="KDL2" s="231"/>
      <c r="KDN2" s="223"/>
      <c r="KDO2" s="225"/>
      <c r="KDP2" s="226"/>
      <c r="KDQ2" s="227"/>
      <c r="KDS2" s="228"/>
      <c r="KDT2" s="229"/>
      <c r="KDU2" s="230"/>
      <c r="KDV2" s="194"/>
      <c r="KDW2" s="194"/>
      <c r="KDX2" s="195"/>
      <c r="KDY2" s="196"/>
      <c r="KDZ2" s="197"/>
      <c r="KEA2" s="197"/>
      <c r="KEB2" s="231"/>
      <c r="KED2" s="223"/>
      <c r="KEE2" s="225"/>
      <c r="KEF2" s="226"/>
      <c r="KEG2" s="227"/>
      <c r="KEI2" s="228"/>
      <c r="KEJ2" s="229"/>
      <c r="KEK2" s="230"/>
      <c r="KEL2" s="194"/>
      <c r="KEM2" s="194"/>
      <c r="KEN2" s="195"/>
      <c r="KEO2" s="196"/>
      <c r="KEP2" s="197"/>
      <c r="KEQ2" s="197"/>
      <c r="KER2" s="231"/>
      <c r="KET2" s="223"/>
      <c r="KEU2" s="225"/>
      <c r="KEV2" s="226"/>
      <c r="KEW2" s="227"/>
      <c r="KEY2" s="228"/>
      <c r="KEZ2" s="229"/>
      <c r="KFA2" s="230"/>
      <c r="KFB2" s="194"/>
      <c r="KFC2" s="194"/>
      <c r="KFD2" s="195"/>
      <c r="KFE2" s="196"/>
      <c r="KFF2" s="197"/>
      <c r="KFG2" s="197"/>
      <c r="KFH2" s="231"/>
      <c r="KFJ2" s="223"/>
      <c r="KFK2" s="225"/>
      <c r="KFL2" s="226"/>
      <c r="KFM2" s="227"/>
      <c r="KFO2" s="228"/>
      <c r="KFP2" s="229"/>
      <c r="KFQ2" s="230"/>
      <c r="KFR2" s="194"/>
      <c r="KFS2" s="194"/>
      <c r="KFT2" s="195"/>
      <c r="KFU2" s="196"/>
      <c r="KFV2" s="197"/>
      <c r="KFW2" s="197"/>
      <c r="KFX2" s="231"/>
      <c r="KFZ2" s="223"/>
      <c r="KGA2" s="225"/>
      <c r="KGB2" s="226"/>
      <c r="KGC2" s="227"/>
      <c r="KGE2" s="228"/>
      <c r="KGF2" s="229"/>
      <c r="KGG2" s="230"/>
      <c r="KGH2" s="194"/>
      <c r="KGI2" s="194"/>
      <c r="KGJ2" s="195"/>
      <c r="KGK2" s="196"/>
      <c r="KGL2" s="197"/>
      <c r="KGM2" s="197"/>
      <c r="KGN2" s="231"/>
      <c r="KGP2" s="223"/>
      <c r="KGQ2" s="225"/>
      <c r="KGR2" s="226"/>
      <c r="KGS2" s="227"/>
      <c r="KGU2" s="228"/>
      <c r="KGV2" s="229"/>
      <c r="KGW2" s="230"/>
      <c r="KGX2" s="194"/>
      <c r="KGY2" s="194"/>
      <c r="KGZ2" s="195"/>
      <c r="KHA2" s="196"/>
      <c r="KHB2" s="197"/>
      <c r="KHC2" s="197"/>
      <c r="KHD2" s="231"/>
      <c r="KHF2" s="223"/>
      <c r="KHG2" s="225"/>
      <c r="KHH2" s="226"/>
      <c r="KHI2" s="227"/>
      <c r="KHK2" s="228"/>
      <c r="KHL2" s="229"/>
      <c r="KHM2" s="230"/>
      <c r="KHN2" s="194"/>
      <c r="KHO2" s="194"/>
      <c r="KHP2" s="195"/>
      <c r="KHQ2" s="196"/>
      <c r="KHR2" s="197"/>
      <c r="KHS2" s="197"/>
      <c r="KHT2" s="231"/>
      <c r="KHV2" s="223"/>
      <c r="KHW2" s="225"/>
      <c r="KHX2" s="226"/>
      <c r="KHY2" s="227"/>
      <c r="KIA2" s="228"/>
      <c r="KIB2" s="229"/>
      <c r="KIC2" s="230"/>
      <c r="KID2" s="194"/>
      <c r="KIE2" s="194"/>
      <c r="KIF2" s="195"/>
      <c r="KIG2" s="196"/>
      <c r="KIH2" s="197"/>
      <c r="KII2" s="197"/>
      <c r="KIJ2" s="231"/>
      <c r="KIL2" s="223"/>
      <c r="KIM2" s="225"/>
      <c r="KIN2" s="226"/>
      <c r="KIO2" s="227"/>
      <c r="KIQ2" s="228"/>
      <c r="KIR2" s="229"/>
      <c r="KIS2" s="230"/>
      <c r="KIT2" s="194"/>
      <c r="KIU2" s="194"/>
      <c r="KIV2" s="195"/>
      <c r="KIW2" s="196"/>
      <c r="KIX2" s="197"/>
      <c r="KIY2" s="197"/>
      <c r="KIZ2" s="231"/>
      <c r="KJB2" s="223"/>
      <c r="KJC2" s="225"/>
      <c r="KJD2" s="226"/>
      <c r="KJE2" s="227"/>
      <c r="KJG2" s="228"/>
      <c r="KJH2" s="229"/>
      <c r="KJI2" s="230"/>
      <c r="KJJ2" s="194"/>
      <c r="KJK2" s="194"/>
      <c r="KJL2" s="195"/>
      <c r="KJM2" s="196"/>
      <c r="KJN2" s="197"/>
      <c r="KJO2" s="197"/>
      <c r="KJP2" s="231"/>
      <c r="KJR2" s="223"/>
      <c r="KJS2" s="225"/>
      <c r="KJT2" s="226"/>
      <c r="KJU2" s="227"/>
      <c r="KJW2" s="228"/>
      <c r="KJX2" s="229"/>
      <c r="KJY2" s="230"/>
      <c r="KJZ2" s="194"/>
      <c r="KKA2" s="194"/>
      <c r="KKB2" s="195"/>
      <c r="KKC2" s="196"/>
      <c r="KKD2" s="197"/>
      <c r="KKE2" s="197"/>
      <c r="KKF2" s="231"/>
      <c r="KKH2" s="223"/>
      <c r="KKI2" s="225"/>
      <c r="KKJ2" s="226"/>
      <c r="KKK2" s="227"/>
      <c r="KKM2" s="228"/>
      <c r="KKN2" s="229"/>
      <c r="KKO2" s="230"/>
      <c r="KKP2" s="194"/>
      <c r="KKQ2" s="194"/>
      <c r="KKR2" s="195"/>
      <c r="KKS2" s="196"/>
      <c r="KKT2" s="197"/>
      <c r="KKU2" s="197"/>
      <c r="KKV2" s="231"/>
      <c r="KKX2" s="223"/>
      <c r="KKY2" s="225"/>
      <c r="KKZ2" s="226"/>
      <c r="KLA2" s="227"/>
      <c r="KLC2" s="228"/>
      <c r="KLD2" s="229"/>
      <c r="KLE2" s="230"/>
      <c r="KLF2" s="194"/>
      <c r="KLG2" s="194"/>
      <c r="KLH2" s="195"/>
      <c r="KLI2" s="196"/>
      <c r="KLJ2" s="197"/>
      <c r="KLK2" s="197"/>
      <c r="KLL2" s="231"/>
      <c r="KLN2" s="223"/>
      <c r="KLO2" s="225"/>
      <c r="KLP2" s="226"/>
      <c r="KLQ2" s="227"/>
      <c r="KLS2" s="228"/>
      <c r="KLT2" s="229"/>
      <c r="KLU2" s="230"/>
      <c r="KLV2" s="194"/>
      <c r="KLW2" s="194"/>
      <c r="KLX2" s="195"/>
      <c r="KLY2" s="196"/>
      <c r="KLZ2" s="197"/>
      <c r="KMA2" s="197"/>
      <c r="KMB2" s="231"/>
      <c r="KMD2" s="223"/>
      <c r="KME2" s="225"/>
      <c r="KMF2" s="226"/>
      <c r="KMG2" s="227"/>
      <c r="KMI2" s="228"/>
      <c r="KMJ2" s="229"/>
      <c r="KMK2" s="230"/>
      <c r="KML2" s="194"/>
      <c r="KMM2" s="194"/>
      <c r="KMN2" s="195"/>
      <c r="KMO2" s="196"/>
      <c r="KMP2" s="197"/>
      <c r="KMQ2" s="197"/>
      <c r="KMR2" s="231"/>
      <c r="KMT2" s="223"/>
      <c r="KMU2" s="225"/>
      <c r="KMV2" s="226"/>
      <c r="KMW2" s="227"/>
      <c r="KMY2" s="228"/>
      <c r="KMZ2" s="229"/>
      <c r="KNA2" s="230"/>
      <c r="KNB2" s="194"/>
      <c r="KNC2" s="194"/>
      <c r="KND2" s="195"/>
      <c r="KNE2" s="196"/>
      <c r="KNF2" s="197"/>
      <c r="KNG2" s="197"/>
      <c r="KNH2" s="231"/>
      <c r="KNJ2" s="223"/>
      <c r="KNK2" s="225"/>
      <c r="KNL2" s="226"/>
      <c r="KNM2" s="227"/>
      <c r="KNO2" s="228"/>
      <c r="KNP2" s="229"/>
      <c r="KNQ2" s="230"/>
      <c r="KNR2" s="194"/>
      <c r="KNS2" s="194"/>
      <c r="KNT2" s="195"/>
      <c r="KNU2" s="196"/>
      <c r="KNV2" s="197"/>
      <c r="KNW2" s="197"/>
      <c r="KNX2" s="231"/>
      <c r="KNZ2" s="223"/>
      <c r="KOA2" s="225"/>
      <c r="KOB2" s="226"/>
      <c r="KOC2" s="227"/>
      <c r="KOE2" s="228"/>
      <c r="KOF2" s="229"/>
      <c r="KOG2" s="230"/>
      <c r="KOH2" s="194"/>
      <c r="KOI2" s="194"/>
      <c r="KOJ2" s="195"/>
      <c r="KOK2" s="196"/>
      <c r="KOL2" s="197"/>
      <c r="KOM2" s="197"/>
      <c r="KON2" s="231"/>
      <c r="KOP2" s="223"/>
      <c r="KOQ2" s="225"/>
      <c r="KOR2" s="226"/>
      <c r="KOS2" s="227"/>
      <c r="KOU2" s="228"/>
      <c r="KOV2" s="229"/>
      <c r="KOW2" s="230"/>
      <c r="KOX2" s="194"/>
      <c r="KOY2" s="194"/>
      <c r="KOZ2" s="195"/>
      <c r="KPA2" s="196"/>
      <c r="KPB2" s="197"/>
      <c r="KPC2" s="197"/>
      <c r="KPD2" s="231"/>
      <c r="KPF2" s="223"/>
      <c r="KPG2" s="225"/>
      <c r="KPH2" s="226"/>
      <c r="KPI2" s="227"/>
      <c r="KPK2" s="228"/>
      <c r="KPL2" s="229"/>
      <c r="KPM2" s="230"/>
      <c r="KPN2" s="194"/>
      <c r="KPO2" s="194"/>
      <c r="KPP2" s="195"/>
      <c r="KPQ2" s="196"/>
      <c r="KPR2" s="197"/>
      <c r="KPS2" s="197"/>
      <c r="KPT2" s="231"/>
      <c r="KPV2" s="223"/>
      <c r="KPW2" s="225"/>
      <c r="KPX2" s="226"/>
      <c r="KPY2" s="227"/>
      <c r="KQA2" s="228"/>
      <c r="KQB2" s="229"/>
      <c r="KQC2" s="230"/>
      <c r="KQD2" s="194"/>
      <c r="KQE2" s="194"/>
      <c r="KQF2" s="195"/>
      <c r="KQG2" s="196"/>
      <c r="KQH2" s="197"/>
      <c r="KQI2" s="197"/>
      <c r="KQJ2" s="231"/>
      <c r="KQL2" s="223"/>
      <c r="KQM2" s="225"/>
      <c r="KQN2" s="226"/>
      <c r="KQO2" s="227"/>
      <c r="KQQ2" s="228"/>
      <c r="KQR2" s="229"/>
      <c r="KQS2" s="230"/>
      <c r="KQT2" s="194"/>
      <c r="KQU2" s="194"/>
      <c r="KQV2" s="195"/>
      <c r="KQW2" s="196"/>
      <c r="KQX2" s="197"/>
      <c r="KQY2" s="197"/>
      <c r="KQZ2" s="231"/>
      <c r="KRB2" s="223"/>
      <c r="KRC2" s="225"/>
      <c r="KRD2" s="226"/>
      <c r="KRE2" s="227"/>
      <c r="KRG2" s="228"/>
      <c r="KRH2" s="229"/>
      <c r="KRI2" s="230"/>
      <c r="KRJ2" s="194"/>
      <c r="KRK2" s="194"/>
      <c r="KRL2" s="195"/>
      <c r="KRM2" s="196"/>
      <c r="KRN2" s="197"/>
      <c r="KRO2" s="197"/>
      <c r="KRP2" s="231"/>
      <c r="KRR2" s="223"/>
      <c r="KRS2" s="225"/>
      <c r="KRT2" s="226"/>
      <c r="KRU2" s="227"/>
      <c r="KRW2" s="228"/>
      <c r="KRX2" s="229"/>
      <c r="KRY2" s="230"/>
      <c r="KRZ2" s="194"/>
      <c r="KSA2" s="194"/>
      <c r="KSB2" s="195"/>
      <c r="KSC2" s="196"/>
      <c r="KSD2" s="197"/>
      <c r="KSE2" s="197"/>
      <c r="KSF2" s="231"/>
      <c r="KSH2" s="223"/>
      <c r="KSI2" s="225"/>
      <c r="KSJ2" s="226"/>
      <c r="KSK2" s="227"/>
      <c r="KSM2" s="228"/>
      <c r="KSN2" s="229"/>
      <c r="KSO2" s="230"/>
      <c r="KSP2" s="194"/>
      <c r="KSQ2" s="194"/>
      <c r="KSR2" s="195"/>
      <c r="KSS2" s="196"/>
      <c r="KST2" s="197"/>
      <c r="KSU2" s="197"/>
      <c r="KSV2" s="231"/>
      <c r="KSX2" s="223"/>
      <c r="KSY2" s="225"/>
      <c r="KSZ2" s="226"/>
      <c r="KTA2" s="227"/>
      <c r="KTC2" s="228"/>
      <c r="KTD2" s="229"/>
      <c r="KTE2" s="230"/>
      <c r="KTF2" s="194"/>
      <c r="KTG2" s="194"/>
      <c r="KTH2" s="195"/>
      <c r="KTI2" s="196"/>
      <c r="KTJ2" s="197"/>
      <c r="KTK2" s="197"/>
      <c r="KTL2" s="231"/>
      <c r="KTN2" s="223"/>
      <c r="KTO2" s="225"/>
      <c r="KTP2" s="226"/>
      <c r="KTQ2" s="227"/>
      <c r="KTS2" s="228"/>
      <c r="KTT2" s="229"/>
      <c r="KTU2" s="230"/>
      <c r="KTV2" s="194"/>
      <c r="KTW2" s="194"/>
      <c r="KTX2" s="195"/>
      <c r="KTY2" s="196"/>
      <c r="KTZ2" s="197"/>
      <c r="KUA2" s="197"/>
      <c r="KUB2" s="231"/>
      <c r="KUD2" s="223"/>
      <c r="KUE2" s="225"/>
      <c r="KUF2" s="226"/>
      <c r="KUG2" s="227"/>
      <c r="KUI2" s="228"/>
      <c r="KUJ2" s="229"/>
      <c r="KUK2" s="230"/>
      <c r="KUL2" s="194"/>
      <c r="KUM2" s="194"/>
      <c r="KUN2" s="195"/>
      <c r="KUO2" s="196"/>
      <c r="KUP2" s="197"/>
      <c r="KUQ2" s="197"/>
      <c r="KUR2" s="231"/>
      <c r="KUT2" s="223"/>
      <c r="KUU2" s="225"/>
      <c r="KUV2" s="226"/>
      <c r="KUW2" s="227"/>
      <c r="KUY2" s="228"/>
      <c r="KUZ2" s="229"/>
      <c r="KVA2" s="230"/>
      <c r="KVB2" s="194"/>
      <c r="KVC2" s="194"/>
      <c r="KVD2" s="195"/>
      <c r="KVE2" s="196"/>
      <c r="KVF2" s="197"/>
      <c r="KVG2" s="197"/>
      <c r="KVH2" s="231"/>
      <c r="KVJ2" s="223"/>
      <c r="KVK2" s="225"/>
      <c r="KVL2" s="226"/>
      <c r="KVM2" s="227"/>
      <c r="KVO2" s="228"/>
      <c r="KVP2" s="229"/>
      <c r="KVQ2" s="230"/>
      <c r="KVR2" s="194"/>
      <c r="KVS2" s="194"/>
      <c r="KVT2" s="195"/>
      <c r="KVU2" s="196"/>
      <c r="KVV2" s="197"/>
      <c r="KVW2" s="197"/>
      <c r="KVX2" s="231"/>
      <c r="KVZ2" s="223"/>
      <c r="KWA2" s="225"/>
      <c r="KWB2" s="226"/>
      <c r="KWC2" s="227"/>
      <c r="KWE2" s="228"/>
      <c r="KWF2" s="229"/>
      <c r="KWG2" s="230"/>
      <c r="KWH2" s="194"/>
      <c r="KWI2" s="194"/>
      <c r="KWJ2" s="195"/>
      <c r="KWK2" s="196"/>
      <c r="KWL2" s="197"/>
      <c r="KWM2" s="197"/>
      <c r="KWN2" s="231"/>
      <c r="KWP2" s="223"/>
      <c r="KWQ2" s="225"/>
      <c r="KWR2" s="226"/>
      <c r="KWS2" s="227"/>
      <c r="KWU2" s="228"/>
      <c r="KWV2" s="229"/>
      <c r="KWW2" s="230"/>
      <c r="KWX2" s="194"/>
      <c r="KWY2" s="194"/>
      <c r="KWZ2" s="195"/>
      <c r="KXA2" s="196"/>
      <c r="KXB2" s="197"/>
      <c r="KXC2" s="197"/>
      <c r="KXD2" s="231"/>
      <c r="KXF2" s="223"/>
      <c r="KXG2" s="225"/>
      <c r="KXH2" s="226"/>
      <c r="KXI2" s="227"/>
      <c r="KXK2" s="228"/>
      <c r="KXL2" s="229"/>
      <c r="KXM2" s="230"/>
      <c r="KXN2" s="194"/>
      <c r="KXO2" s="194"/>
      <c r="KXP2" s="195"/>
      <c r="KXQ2" s="196"/>
      <c r="KXR2" s="197"/>
      <c r="KXS2" s="197"/>
      <c r="KXT2" s="231"/>
      <c r="KXV2" s="223"/>
      <c r="KXW2" s="225"/>
      <c r="KXX2" s="226"/>
      <c r="KXY2" s="227"/>
      <c r="KYA2" s="228"/>
      <c r="KYB2" s="229"/>
      <c r="KYC2" s="230"/>
      <c r="KYD2" s="194"/>
      <c r="KYE2" s="194"/>
      <c r="KYF2" s="195"/>
      <c r="KYG2" s="196"/>
      <c r="KYH2" s="197"/>
      <c r="KYI2" s="197"/>
      <c r="KYJ2" s="231"/>
      <c r="KYL2" s="223"/>
      <c r="KYM2" s="225"/>
      <c r="KYN2" s="226"/>
      <c r="KYO2" s="227"/>
      <c r="KYQ2" s="228"/>
      <c r="KYR2" s="229"/>
      <c r="KYS2" s="230"/>
      <c r="KYT2" s="194"/>
      <c r="KYU2" s="194"/>
      <c r="KYV2" s="195"/>
      <c r="KYW2" s="196"/>
      <c r="KYX2" s="197"/>
      <c r="KYY2" s="197"/>
      <c r="KYZ2" s="231"/>
      <c r="KZB2" s="223"/>
      <c r="KZC2" s="225"/>
      <c r="KZD2" s="226"/>
      <c r="KZE2" s="227"/>
      <c r="KZG2" s="228"/>
      <c r="KZH2" s="229"/>
      <c r="KZI2" s="230"/>
      <c r="KZJ2" s="194"/>
      <c r="KZK2" s="194"/>
      <c r="KZL2" s="195"/>
      <c r="KZM2" s="196"/>
      <c r="KZN2" s="197"/>
      <c r="KZO2" s="197"/>
      <c r="KZP2" s="231"/>
      <c r="KZR2" s="223"/>
      <c r="KZS2" s="225"/>
      <c r="KZT2" s="226"/>
      <c r="KZU2" s="227"/>
      <c r="KZW2" s="228"/>
      <c r="KZX2" s="229"/>
      <c r="KZY2" s="230"/>
      <c r="KZZ2" s="194"/>
      <c r="LAA2" s="194"/>
      <c r="LAB2" s="195"/>
      <c r="LAC2" s="196"/>
      <c r="LAD2" s="197"/>
      <c r="LAE2" s="197"/>
      <c r="LAF2" s="231"/>
      <c r="LAH2" s="223"/>
      <c r="LAI2" s="225"/>
      <c r="LAJ2" s="226"/>
      <c r="LAK2" s="227"/>
      <c r="LAM2" s="228"/>
      <c r="LAN2" s="229"/>
      <c r="LAO2" s="230"/>
      <c r="LAP2" s="194"/>
      <c r="LAQ2" s="194"/>
      <c r="LAR2" s="195"/>
      <c r="LAS2" s="196"/>
      <c r="LAT2" s="197"/>
      <c r="LAU2" s="197"/>
      <c r="LAV2" s="231"/>
      <c r="LAX2" s="223"/>
      <c r="LAY2" s="225"/>
      <c r="LAZ2" s="226"/>
      <c r="LBA2" s="227"/>
      <c r="LBC2" s="228"/>
      <c r="LBD2" s="229"/>
      <c r="LBE2" s="230"/>
      <c r="LBF2" s="194"/>
      <c r="LBG2" s="194"/>
      <c r="LBH2" s="195"/>
      <c r="LBI2" s="196"/>
      <c r="LBJ2" s="197"/>
      <c r="LBK2" s="197"/>
      <c r="LBL2" s="231"/>
      <c r="LBN2" s="223"/>
      <c r="LBO2" s="225"/>
      <c r="LBP2" s="226"/>
      <c r="LBQ2" s="227"/>
      <c r="LBS2" s="228"/>
      <c r="LBT2" s="229"/>
      <c r="LBU2" s="230"/>
      <c r="LBV2" s="194"/>
      <c r="LBW2" s="194"/>
      <c r="LBX2" s="195"/>
      <c r="LBY2" s="196"/>
      <c r="LBZ2" s="197"/>
      <c r="LCA2" s="197"/>
      <c r="LCB2" s="231"/>
      <c r="LCD2" s="223"/>
      <c r="LCE2" s="225"/>
      <c r="LCF2" s="226"/>
      <c r="LCG2" s="227"/>
      <c r="LCI2" s="228"/>
      <c r="LCJ2" s="229"/>
      <c r="LCK2" s="230"/>
      <c r="LCL2" s="194"/>
      <c r="LCM2" s="194"/>
      <c r="LCN2" s="195"/>
      <c r="LCO2" s="196"/>
      <c r="LCP2" s="197"/>
      <c r="LCQ2" s="197"/>
      <c r="LCR2" s="231"/>
      <c r="LCT2" s="223"/>
      <c r="LCU2" s="225"/>
      <c r="LCV2" s="226"/>
      <c r="LCW2" s="227"/>
      <c r="LCY2" s="228"/>
      <c r="LCZ2" s="229"/>
      <c r="LDA2" s="230"/>
      <c r="LDB2" s="194"/>
      <c r="LDC2" s="194"/>
      <c r="LDD2" s="195"/>
      <c r="LDE2" s="196"/>
      <c r="LDF2" s="197"/>
      <c r="LDG2" s="197"/>
      <c r="LDH2" s="231"/>
      <c r="LDJ2" s="223"/>
      <c r="LDK2" s="225"/>
      <c r="LDL2" s="226"/>
      <c r="LDM2" s="227"/>
      <c r="LDO2" s="228"/>
      <c r="LDP2" s="229"/>
      <c r="LDQ2" s="230"/>
      <c r="LDR2" s="194"/>
      <c r="LDS2" s="194"/>
      <c r="LDT2" s="195"/>
      <c r="LDU2" s="196"/>
      <c r="LDV2" s="197"/>
      <c r="LDW2" s="197"/>
      <c r="LDX2" s="231"/>
      <c r="LDZ2" s="223"/>
      <c r="LEA2" s="225"/>
      <c r="LEB2" s="226"/>
      <c r="LEC2" s="227"/>
      <c r="LEE2" s="228"/>
      <c r="LEF2" s="229"/>
      <c r="LEG2" s="230"/>
      <c r="LEH2" s="194"/>
      <c r="LEI2" s="194"/>
      <c r="LEJ2" s="195"/>
      <c r="LEK2" s="196"/>
      <c r="LEL2" s="197"/>
      <c r="LEM2" s="197"/>
      <c r="LEN2" s="231"/>
      <c r="LEP2" s="223"/>
      <c r="LEQ2" s="225"/>
      <c r="LER2" s="226"/>
      <c r="LES2" s="227"/>
      <c r="LEU2" s="228"/>
      <c r="LEV2" s="229"/>
      <c r="LEW2" s="230"/>
      <c r="LEX2" s="194"/>
      <c r="LEY2" s="194"/>
      <c r="LEZ2" s="195"/>
      <c r="LFA2" s="196"/>
      <c r="LFB2" s="197"/>
      <c r="LFC2" s="197"/>
      <c r="LFD2" s="231"/>
      <c r="LFF2" s="223"/>
      <c r="LFG2" s="225"/>
      <c r="LFH2" s="226"/>
      <c r="LFI2" s="227"/>
      <c r="LFK2" s="228"/>
      <c r="LFL2" s="229"/>
      <c r="LFM2" s="230"/>
      <c r="LFN2" s="194"/>
      <c r="LFO2" s="194"/>
      <c r="LFP2" s="195"/>
      <c r="LFQ2" s="196"/>
      <c r="LFR2" s="197"/>
      <c r="LFS2" s="197"/>
      <c r="LFT2" s="231"/>
      <c r="LFV2" s="223"/>
      <c r="LFW2" s="225"/>
      <c r="LFX2" s="226"/>
      <c r="LFY2" s="227"/>
      <c r="LGA2" s="228"/>
      <c r="LGB2" s="229"/>
      <c r="LGC2" s="230"/>
      <c r="LGD2" s="194"/>
      <c r="LGE2" s="194"/>
      <c r="LGF2" s="195"/>
      <c r="LGG2" s="196"/>
      <c r="LGH2" s="197"/>
      <c r="LGI2" s="197"/>
      <c r="LGJ2" s="231"/>
      <c r="LGL2" s="223"/>
      <c r="LGM2" s="225"/>
      <c r="LGN2" s="226"/>
      <c r="LGO2" s="227"/>
      <c r="LGQ2" s="228"/>
      <c r="LGR2" s="229"/>
      <c r="LGS2" s="230"/>
      <c r="LGT2" s="194"/>
      <c r="LGU2" s="194"/>
      <c r="LGV2" s="195"/>
      <c r="LGW2" s="196"/>
      <c r="LGX2" s="197"/>
      <c r="LGY2" s="197"/>
      <c r="LGZ2" s="231"/>
      <c r="LHB2" s="223"/>
      <c r="LHC2" s="225"/>
      <c r="LHD2" s="226"/>
      <c r="LHE2" s="227"/>
      <c r="LHG2" s="228"/>
      <c r="LHH2" s="229"/>
      <c r="LHI2" s="230"/>
      <c r="LHJ2" s="194"/>
      <c r="LHK2" s="194"/>
      <c r="LHL2" s="195"/>
      <c r="LHM2" s="196"/>
      <c r="LHN2" s="197"/>
      <c r="LHO2" s="197"/>
      <c r="LHP2" s="231"/>
      <c r="LHR2" s="223"/>
      <c r="LHS2" s="225"/>
      <c r="LHT2" s="226"/>
      <c r="LHU2" s="227"/>
      <c r="LHW2" s="228"/>
      <c r="LHX2" s="229"/>
      <c r="LHY2" s="230"/>
      <c r="LHZ2" s="194"/>
      <c r="LIA2" s="194"/>
      <c r="LIB2" s="195"/>
      <c r="LIC2" s="196"/>
      <c r="LID2" s="197"/>
      <c r="LIE2" s="197"/>
      <c r="LIF2" s="231"/>
      <c r="LIH2" s="223"/>
      <c r="LII2" s="225"/>
      <c r="LIJ2" s="226"/>
      <c r="LIK2" s="227"/>
      <c r="LIM2" s="228"/>
      <c r="LIN2" s="229"/>
      <c r="LIO2" s="230"/>
      <c r="LIP2" s="194"/>
      <c r="LIQ2" s="194"/>
      <c r="LIR2" s="195"/>
      <c r="LIS2" s="196"/>
      <c r="LIT2" s="197"/>
      <c r="LIU2" s="197"/>
      <c r="LIV2" s="231"/>
      <c r="LIX2" s="223"/>
      <c r="LIY2" s="225"/>
      <c r="LIZ2" s="226"/>
      <c r="LJA2" s="227"/>
      <c r="LJC2" s="228"/>
      <c r="LJD2" s="229"/>
      <c r="LJE2" s="230"/>
      <c r="LJF2" s="194"/>
      <c r="LJG2" s="194"/>
      <c r="LJH2" s="195"/>
      <c r="LJI2" s="196"/>
      <c r="LJJ2" s="197"/>
      <c r="LJK2" s="197"/>
      <c r="LJL2" s="231"/>
      <c r="LJN2" s="223"/>
      <c r="LJO2" s="225"/>
      <c r="LJP2" s="226"/>
      <c r="LJQ2" s="227"/>
      <c r="LJS2" s="228"/>
      <c r="LJT2" s="229"/>
      <c r="LJU2" s="230"/>
      <c r="LJV2" s="194"/>
      <c r="LJW2" s="194"/>
      <c r="LJX2" s="195"/>
      <c r="LJY2" s="196"/>
      <c r="LJZ2" s="197"/>
      <c r="LKA2" s="197"/>
      <c r="LKB2" s="231"/>
      <c r="LKD2" s="223"/>
      <c r="LKE2" s="225"/>
      <c r="LKF2" s="226"/>
      <c r="LKG2" s="227"/>
      <c r="LKI2" s="228"/>
      <c r="LKJ2" s="229"/>
      <c r="LKK2" s="230"/>
      <c r="LKL2" s="194"/>
      <c r="LKM2" s="194"/>
      <c r="LKN2" s="195"/>
      <c r="LKO2" s="196"/>
      <c r="LKP2" s="197"/>
      <c r="LKQ2" s="197"/>
      <c r="LKR2" s="231"/>
      <c r="LKT2" s="223"/>
      <c r="LKU2" s="225"/>
      <c r="LKV2" s="226"/>
      <c r="LKW2" s="227"/>
      <c r="LKY2" s="228"/>
      <c r="LKZ2" s="229"/>
      <c r="LLA2" s="230"/>
      <c r="LLB2" s="194"/>
      <c r="LLC2" s="194"/>
      <c r="LLD2" s="195"/>
      <c r="LLE2" s="196"/>
      <c r="LLF2" s="197"/>
      <c r="LLG2" s="197"/>
      <c r="LLH2" s="231"/>
      <c r="LLJ2" s="223"/>
      <c r="LLK2" s="225"/>
      <c r="LLL2" s="226"/>
      <c r="LLM2" s="227"/>
      <c r="LLO2" s="228"/>
      <c r="LLP2" s="229"/>
      <c r="LLQ2" s="230"/>
      <c r="LLR2" s="194"/>
      <c r="LLS2" s="194"/>
      <c r="LLT2" s="195"/>
      <c r="LLU2" s="196"/>
      <c r="LLV2" s="197"/>
      <c r="LLW2" s="197"/>
      <c r="LLX2" s="231"/>
      <c r="LLZ2" s="223"/>
      <c r="LMA2" s="225"/>
      <c r="LMB2" s="226"/>
      <c r="LMC2" s="227"/>
      <c r="LME2" s="228"/>
      <c r="LMF2" s="229"/>
      <c r="LMG2" s="230"/>
      <c r="LMH2" s="194"/>
      <c r="LMI2" s="194"/>
      <c r="LMJ2" s="195"/>
      <c r="LMK2" s="196"/>
      <c r="LML2" s="197"/>
      <c r="LMM2" s="197"/>
      <c r="LMN2" s="231"/>
      <c r="LMP2" s="223"/>
      <c r="LMQ2" s="225"/>
      <c r="LMR2" s="226"/>
      <c r="LMS2" s="227"/>
      <c r="LMU2" s="228"/>
      <c r="LMV2" s="229"/>
      <c r="LMW2" s="230"/>
      <c r="LMX2" s="194"/>
      <c r="LMY2" s="194"/>
      <c r="LMZ2" s="195"/>
      <c r="LNA2" s="196"/>
      <c r="LNB2" s="197"/>
      <c r="LNC2" s="197"/>
      <c r="LND2" s="231"/>
      <c r="LNF2" s="223"/>
      <c r="LNG2" s="225"/>
      <c r="LNH2" s="226"/>
      <c r="LNI2" s="227"/>
      <c r="LNK2" s="228"/>
      <c r="LNL2" s="229"/>
      <c r="LNM2" s="230"/>
      <c r="LNN2" s="194"/>
      <c r="LNO2" s="194"/>
      <c r="LNP2" s="195"/>
      <c r="LNQ2" s="196"/>
      <c r="LNR2" s="197"/>
      <c r="LNS2" s="197"/>
      <c r="LNT2" s="231"/>
      <c r="LNV2" s="223"/>
      <c r="LNW2" s="225"/>
      <c r="LNX2" s="226"/>
      <c r="LNY2" s="227"/>
      <c r="LOA2" s="228"/>
      <c r="LOB2" s="229"/>
      <c r="LOC2" s="230"/>
      <c r="LOD2" s="194"/>
      <c r="LOE2" s="194"/>
      <c r="LOF2" s="195"/>
      <c r="LOG2" s="196"/>
      <c r="LOH2" s="197"/>
      <c r="LOI2" s="197"/>
      <c r="LOJ2" s="231"/>
      <c r="LOL2" s="223"/>
      <c r="LOM2" s="225"/>
      <c r="LON2" s="226"/>
      <c r="LOO2" s="227"/>
      <c r="LOQ2" s="228"/>
      <c r="LOR2" s="229"/>
      <c r="LOS2" s="230"/>
      <c r="LOT2" s="194"/>
      <c r="LOU2" s="194"/>
      <c r="LOV2" s="195"/>
      <c r="LOW2" s="196"/>
      <c r="LOX2" s="197"/>
      <c r="LOY2" s="197"/>
      <c r="LOZ2" s="231"/>
      <c r="LPB2" s="223"/>
      <c r="LPC2" s="225"/>
      <c r="LPD2" s="226"/>
      <c r="LPE2" s="227"/>
      <c r="LPG2" s="228"/>
      <c r="LPH2" s="229"/>
      <c r="LPI2" s="230"/>
      <c r="LPJ2" s="194"/>
      <c r="LPK2" s="194"/>
      <c r="LPL2" s="195"/>
      <c r="LPM2" s="196"/>
      <c r="LPN2" s="197"/>
      <c r="LPO2" s="197"/>
      <c r="LPP2" s="231"/>
      <c r="LPR2" s="223"/>
      <c r="LPS2" s="225"/>
      <c r="LPT2" s="226"/>
      <c r="LPU2" s="227"/>
      <c r="LPW2" s="228"/>
      <c r="LPX2" s="229"/>
      <c r="LPY2" s="230"/>
      <c r="LPZ2" s="194"/>
      <c r="LQA2" s="194"/>
      <c r="LQB2" s="195"/>
      <c r="LQC2" s="196"/>
      <c r="LQD2" s="197"/>
      <c r="LQE2" s="197"/>
      <c r="LQF2" s="231"/>
      <c r="LQH2" s="223"/>
      <c r="LQI2" s="225"/>
      <c r="LQJ2" s="226"/>
      <c r="LQK2" s="227"/>
      <c r="LQM2" s="228"/>
      <c r="LQN2" s="229"/>
      <c r="LQO2" s="230"/>
      <c r="LQP2" s="194"/>
      <c r="LQQ2" s="194"/>
      <c r="LQR2" s="195"/>
      <c r="LQS2" s="196"/>
      <c r="LQT2" s="197"/>
      <c r="LQU2" s="197"/>
      <c r="LQV2" s="231"/>
      <c r="LQX2" s="223"/>
      <c r="LQY2" s="225"/>
      <c r="LQZ2" s="226"/>
      <c r="LRA2" s="227"/>
      <c r="LRC2" s="228"/>
      <c r="LRD2" s="229"/>
      <c r="LRE2" s="230"/>
      <c r="LRF2" s="194"/>
      <c r="LRG2" s="194"/>
      <c r="LRH2" s="195"/>
      <c r="LRI2" s="196"/>
      <c r="LRJ2" s="197"/>
      <c r="LRK2" s="197"/>
      <c r="LRL2" s="231"/>
      <c r="LRN2" s="223"/>
      <c r="LRO2" s="225"/>
      <c r="LRP2" s="226"/>
      <c r="LRQ2" s="227"/>
      <c r="LRS2" s="228"/>
      <c r="LRT2" s="229"/>
      <c r="LRU2" s="230"/>
      <c r="LRV2" s="194"/>
      <c r="LRW2" s="194"/>
      <c r="LRX2" s="195"/>
      <c r="LRY2" s="196"/>
      <c r="LRZ2" s="197"/>
      <c r="LSA2" s="197"/>
      <c r="LSB2" s="231"/>
      <c r="LSD2" s="223"/>
      <c r="LSE2" s="225"/>
      <c r="LSF2" s="226"/>
      <c r="LSG2" s="227"/>
      <c r="LSI2" s="228"/>
      <c r="LSJ2" s="229"/>
      <c r="LSK2" s="230"/>
      <c r="LSL2" s="194"/>
      <c r="LSM2" s="194"/>
      <c r="LSN2" s="195"/>
      <c r="LSO2" s="196"/>
      <c r="LSP2" s="197"/>
      <c r="LSQ2" s="197"/>
      <c r="LSR2" s="231"/>
      <c r="LST2" s="223"/>
      <c r="LSU2" s="225"/>
      <c r="LSV2" s="226"/>
      <c r="LSW2" s="227"/>
      <c r="LSY2" s="228"/>
      <c r="LSZ2" s="229"/>
      <c r="LTA2" s="230"/>
      <c r="LTB2" s="194"/>
      <c r="LTC2" s="194"/>
      <c r="LTD2" s="195"/>
      <c r="LTE2" s="196"/>
      <c r="LTF2" s="197"/>
      <c r="LTG2" s="197"/>
      <c r="LTH2" s="231"/>
      <c r="LTJ2" s="223"/>
      <c r="LTK2" s="225"/>
      <c r="LTL2" s="226"/>
      <c r="LTM2" s="227"/>
      <c r="LTO2" s="228"/>
      <c r="LTP2" s="229"/>
      <c r="LTQ2" s="230"/>
      <c r="LTR2" s="194"/>
      <c r="LTS2" s="194"/>
      <c r="LTT2" s="195"/>
      <c r="LTU2" s="196"/>
      <c r="LTV2" s="197"/>
      <c r="LTW2" s="197"/>
      <c r="LTX2" s="231"/>
      <c r="LTZ2" s="223"/>
      <c r="LUA2" s="225"/>
      <c r="LUB2" s="226"/>
      <c r="LUC2" s="227"/>
      <c r="LUE2" s="228"/>
      <c r="LUF2" s="229"/>
      <c r="LUG2" s="230"/>
      <c r="LUH2" s="194"/>
      <c r="LUI2" s="194"/>
      <c r="LUJ2" s="195"/>
      <c r="LUK2" s="196"/>
      <c r="LUL2" s="197"/>
      <c r="LUM2" s="197"/>
      <c r="LUN2" s="231"/>
      <c r="LUP2" s="223"/>
      <c r="LUQ2" s="225"/>
      <c r="LUR2" s="226"/>
      <c r="LUS2" s="227"/>
      <c r="LUU2" s="228"/>
      <c r="LUV2" s="229"/>
      <c r="LUW2" s="230"/>
      <c r="LUX2" s="194"/>
      <c r="LUY2" s="194"/>
      <c r="LUZ2" s="195"/>
      <c r="LVA2" s="196"/>
      <c r="LVB2" s="197"/>
      <c r="LVC2" s="197"/>
      <c r="LVD2" s="231"/>
      <c r="LVF2" s="223"/>
      <c r="LVG2" s="225"/>
      <c r="LVH2" s="226"/>
      <c r="LVI2" s="227"/>
      <c r="LVK2" s="228"/>
      <c r="LVL2" s="229"/>
      <c r="LVM2" s="230"/>
      <c r="LVN2" s="194"/>
      <c r="LVO2" s="194"/>
      <c r="LVP2" s="195"/>
      <c r="LVQ2" s="196"/>
      <c r="LVR2" s="197"/>
      <c r="LVS2" s="197"/>
      <c r="LVT2" s="231"/>
      <c r="LVV2" s="223"/>
      <c r="LVW2" s="225"/>
      <c r="LVX2" s="226"/>
      <c r="LVY2" s="227"/>
      <c r="LWA2" s="228"/>
      <c r="LWB2" s="229"/>
      <c r="LWC2" s="230"/>
      <c r="LWD2" s="194"/>
      <c r="LWE2" s="194"/>
      <c r="LWF2" s="195"/>
      <c r="LWG2" s="196"/>
      <c r="LWH2" s="197"/>
      <c r="LWI2" s="197"/>
      <c r="LWJ2" s="231"/>
      <c r="LWL2" s="223"/>
      <c r="LWM2" s="225"/>
      <c r="LWN2" s="226"/>
      <c r="LWO2" s="227"/>
      <c r="LWQ2" s="228"/>
      <c r="LWR2" s="229"/>
      <c r="LWS2" s="230"/>
      <c r="LWT2" s="194"/>
      <c r="LWU2" s="194"/>
      <c r="LWV2" s="195"/>
      <c r="LWW2" s="196"/>
      <c r="LWX2" s="197"/>
      <c r="LWY2" s="197"/>
      <c r="LWZ2" s="231"/>
      <c r="LXB2" s="223"/>
      <c r="LXC2" s="225"/>
      <c r="LXD2" s="226"/>
      <c r="LXE2" s="227"/>
      <c r="LXG2" s="228"/>
      <c r="LXH2" s="229"/>
      <c r="LXI2" s="230"/>
      <c r="LXJ2" s="194"/>
      <c r="LXK2" s="194"/>
      <c r="LXL2" s="195"/>
      <c r="LXM2" s="196"/>
      <c r="LXN2" s="197"/>
      <c r="LXO2" s="197"/>
      <c r="LXP2" s="231"/>
      <c r="LXR2" s="223"/>
      <c r="LXS2" s="225"/>
      <c r="LXT2" s="226"/>
      <c r="LXU2" s="227"/>
      <c r="LXW2" s="228"/>
      <c r="LXX2" s="229"/>
      <c r="LXY2" s="230"/>
      <c r="LXZ2" s="194"/>
      <c r="LYA2" s="194"/>
      <c r="LYB2" s="195"/>
      <c r="LYC2" s="196"/>
      <c r="LYD2" s="197"/>
      <c r="LYE2" s="197"/>
      <c r="LYF2" s="231"/>
      <c r="LYH2" s="223"/>
      <c r="LYI2" s="225"/>
      <c r="LYJ2" s="226"/>
      <c r="LYK2" s="227"/>
      <c r="LYM2" s="228"/>
      <c r="LYN2" s="229"/>
      <c r="LYO2" s="230"/>
      <c r="LYP2" s="194"/>
      <c r="LYQ2" s="194"/>
      <c r="LYR2" s="195"/>
      <c r="LYS2" s="196"/>
      <c r="LYT2" s="197"/>
      <c r="LYU2" s="197"/>
      <c r="LYV2" s="231"/>
      <c r="LYX2" s="223"/>
      <c r="LYY2" s="225"/>
      <c r="LYZ2" s="226"/>
      <c r="LZA2" s="227"/>
      <c r="LZC2" s="228"/>
      <c r="LZD2" s="229"/>
      <c r="LZE2" s="230"/>
      <c r="LZF2" s="194"/>
      <c r="LZG2" s="194"/>
      <c r="LZH2" s="195"/>
      <c r="LZI2" s="196"/>
      <c r="LZJ2" s="197"/>
      <c r="LZK2" s="197"/>
      <c r="LZL2" s="231"/>
      <c r="LZN2" s="223"/>
      <c r="LZO2" s="225"/>
      <c r="LZP2" s="226"/>
      <c r="LZQ2" s="227"/>
      <c r="LZS2" s="228"/>
      <c r="LZT2" s="229"/>
      <c r="LZU2" s="230"/>
      <c r="LZV2" s="194"/>
      <c r="LZW2" s="194"/>
      <c r="LZX2" s="195"/>
      <c r="LZY2" s="196"/>
      <c r="LZZ2" s="197"/>
      <c r="MAA2" s="197"/>
      <c r="MAB2" s="231"/>
      <c r="MAD2" s="223"/>
      <c r="MAE2" s="225"/>
      <c r="MAF2" s="226"/>
      <c r="MAG2" s="227"/>
      <c r="MAI2" s="228"/>
      <c r="MAJ2" s="229"/>
      <c r="MAK2" s="230"/>
      <c r="MAL2" s="194"/>
      <c r="MAM2" s="194"/>
      <c r="MAN2" s="195"/>
      <c r="MAO2" s="196"/>
      <c r="MAP2" s="197"/>
      <c r="MAQ2" s="197"/>
      <c r="MAR2" s="231"/>
      <c r="MAT2" s="223"/>
      <c r="MAU2" s="225"/>
      <c r="MAV2" s="226"/>
      <c r="MAW2" s="227"/>
      <c r="MAY2" s="228"/>
      <c r="MAZ2" s="229"/>
      <c r="MBA2" s="230"/>
      <c r="MBB2" s="194"/>
      <c r="MBC2" s="194"/>
      <c r="MBD2" s="195"/>
      <c r="MBE2" s="196"/>
      <c r="MBF2" s="197"/>
      <c r="MBG2" s="197"/>
      <c r="MBH2" s="231"/>
      <c r="MBJ2" s="223"/>
      <c r="MBK2" s="225"/>
      <c r="MBL2" s="226"/>
      <c r="MBM2" s="227"/>
      <c r="MBO2" s="228"/>
      <c r="MBP2" s="229"/>
      <c r="MBQ2" s="230"/>
      <c r="MBR2" s="194"/>
      <c r="MBS2" s="194"/>
      <c r="MBT2" s="195"/>
      <c r="MBU2" s="196"/>
      <c r="MBV2" s="197"/>
      <c r="MBW2" s="197"/>
      <c r="MBX2" s="231"/>
      <c r="MBZ2" s="223"/>
      <c r="MCA2" s="225"/>
      <c r="MCB2" s="226"/>
      <c r="MCC2" s="227"/>
      <c r="MCE2" s="228"/>
      <c r="MCF2" s="229"/>
      <c r="MCG2" s="230"/>
      <c r="MCH2" s="194"/>
      <c r="MCI2" s="194"/>
      <c r="MCJ2" s="195"/>
      <c r="MCK2" s="196"/>
      <c r="MCL2" s="197"/>
      <c r="MCM2" s="197"/>
      <c r="MCN2" s="231"/>
      <c r="MCP2" s="223"/>
      <c r="MCQ2" s="225"/>
      <c r="MCR2" s="226"/>
      <c r="MCS2" s="227"/>
      <c r="MCU2" s="228"/>
      <c r="MCV2" s="229"/>
      <c r="MCW2" s="230"/>
      <c r="MCX2" s="194"/>
      <c r="MCY2" s="194"/>
      <c r="MCZ2" s="195"/>
      <c r="MDA2" s="196"/>
      <c r="MDB2" s="197"/>
      <c r="MDC2" s="197"/>
      <c r="MDD2" s="231"/>
      <c r="MDF2" s="223"/>
      <c r="MDG2" s="225"/>
      <c r="MDH2" s="226"/>
      <c r="MDI2" s="227"/>
      <c r="MDK2" s="228"/>
      <c r="MDL2" s="229"/>
      <c r="MDM2" s="230"/>
      <c r="MDN2" s="194"/>
      <c r="MDO2" s="194"/>
      <c r="MDP2" s="195"/>
      <c r="MDQ2" s="196"/>
      <c r="MDR2" s="197"/>
      <c r="MDS2" s="197"/>
      <c r="MDT2" s="231"/>
      <c r="MDV2" s="223"/>
      <c r="MDW2" s="225"/>
      <c r="MDX2" s="226"/>
      <c r="MDY2" s="227"/>
      <c r="MEA2" s="228"/>
      <c r="MEB2" s="229"/>
      <c r="MEC2" s="230"/>
      <c r="MED2" s="194"/>
      <c r="MEE2" s="194"/>
      <c r="MEF2" s="195"/>
      <c r="MEG2" s="196"/>
      <c r="MEH2" s="197"/>
      <c r="MEI2" s="197"/>
      <c r="MEJ2" s="231"/>
      <c r="MEL2" s="223"/>
      <c r="MEM2" s="225"/>
      <c r="MEN2" s="226"/>
      <c r="MEO2" s="227"/>
      <c r="MEQ2" s="228"/>
      <c r="MER2" s="229"/>
      <c r="MES2" s="230"/>
      <c r="MET2" s="194"/>
      <c r="MEU2" s="194"/>
      <c r="MEV2" s="195"/>
      <c r="MEW2" s="196"/>
      <c r="MEX2" s="197"/>
      <c r="MEY2" s="197"/>
      <c r="MEZ2" s="231"/>
      <c r="MFB2" s="223"/>
      <c r="MFC2" s="225"/>
      <c r="MFD2" s="226"/>
      <c r="MFE2" s="227"/>
      <c r="MFG2" s="228"/>
      <c r="MFH2" s="229"/>
      <c r="MFI2" s="230"/>
      <c r="MFJ2" s="194"/>
      <c r="MFK2" s="194"/>
      <c r="MFL2" s="195"/>
      <c r="MFM2" s="196"/>
      <c r="MFN2" s="197"/>
      <c r="MFO2" s="197"/>
      <c r="MFP2" s="231"/>
      <c r="MFR2" s="223"/>
      <c r="MFS2" s="225"/>
      <c r="MFT2" s="226"/>
      <c r="MFU2" s="227"/>
      <c r="MFW2" s="228"/>
      <c r="MFX2" s="229"/>
      <c r="MFY2" s="230"/>
      <c r="MFZ2" s="194"/>
      <c r="MGA2" s="194"/>
      <c r="MGB2" s="195"/>
      <c r="MGC2" s="196"/>
      <c r="MGD2" s="197"/>
      <c r="MGE2" s="197"/>
      <c r="MGF2" s="231"/>
      <c r="MGH2" s="223"/>
      <c r="MGI2" s="225"/>
      <c r="MGJ2" s="226"/>
      <c r="MGK2" s="227"/>
      <c r="MGM2" s="228"/>
      <c r="MGN2" s="229"/>
      <c r="MGO2" s="230"/>
      <c r="MGP2" s="194"/>
      <c r="MGQ2" s="194"/>
      <c r="MGR2" s="195"/>
      <c r="MGS2" s="196"/>
      <c r="MGT2" s="197"/>
      <c r="MGU2" s="197"/>
      <c r="MGV2" s="231"/>
      <c r="MGX2" s="223"/>
      <c r="MGY2" s="225"/>
      <c r="MGZ2" s="226"/>
      <c r="MHA2" s="227"/>
      <c r="MHC2" s="228"/>
      <c r="MHD2" s="229"/>
      <c r="MHE2" s="230"/>
      <c r="MHF2" s="194"/>
      <c r="MHG2" s="194"/>
      <c r="MHH2" s="195"/>
      <c r="MHI2" s="196"/>
      <c r="MHJ2" s="197"/>
      <c r="MHK2" s="197"/>
      <c r="MHL2" s="231"/>
      <c r="MHN2" s="223"/>
      <c r="MHO2" s="225"/>
      <c r="MHP2" s="226"/>
      <c r="MHQ2" s="227"/>
      <c r="MHS2" s="228"/>
      <c r="MHT2" s="229"/>
      <c r="MHU2" s="230"/>
      <c r="MHV2" s="194"/>
      <c r="MHW2" s="194"/>
      <c r="MHX2" s="195"/>
      <c r="MHY2" s="196"/>
      <c r="MHZ2" s="197"/>
      <c r="MIA2" s="197"/>
      <c r="MIB2" s="231"/>
      <c r="MID2" s="223"/>
      <c r="MIE2" s="225"/>
      <c r="MIF2" s="226"/>
      <c r="MIG2" s="227"/>
      <c r="MII2" s="228"/>
      <c r="MIJ2" s="229"/>
      <c r="MIK2" s="230"/>
      <c r="MIL2" s="194"/>
      <c r="MIM2" s="194"/>
      <c r="MIN2" s="195"/>
      <c r="MIO2" s="196"/>
      <c r="MIP2" s="197"/>
      <c r="MIQ2" s="197"/>
      <c r="MIR2" s="231"/>
      <c r="MIT2" s="223"/>
      <c r="MIU2" s="225"/>
      <c r="MIV2" s="226"/>
      <c r="MIW2" s="227"/>
      <c r="MIY2" s="228"/>
      <c r="MIZ2" s="229"/>
      <c r="MJA2" s="230"/>
      <c r="MJB2" s="194"/>
      <c r="MJC2" s="194"/>
      <c r="MJD2" s="195"/>
      <c r="MJE2" s="196"/>
      <c r="MJF2" s="197"/>
      <c r="MJG2" s="197"/>
      <c r="MJH2" s="231"/>
      <c r="MJJ2" s="223"/>
      <c r="MJK2" s="225"/>
      <c r="MJL2" s="226"/>
      <c r="MJM2" s="227"/>
      <c r="MJO2" s="228"/>
      <c r="MJP2" s="229"/>
      <c r="MJQ2" s="230"/>
      <c r="MJR2" s="194"/>
      <c r="MJS2" s="194"/>
      <c r="MJT2" s="195"/>
      <c r="MJU2" s="196"/>
      <c r="MJV2" s="197"/>
      <c r="MJW2" s="197"/>
      <c r="MJX2" s="231"/>
      <c r="MJZ2" s="223"/>
      <c r="MKA2" s="225"/>
      <c r="MKB2" s="226"/>
      <c r="MKC2" s="227"/>
      <c r="MKE2" s="228"/>
      <c r="MKF2" s="229"/>
      <c r="MKG2" s="230"/>
      <c r="MKH2" s="194"/>
      <c r="MKI2" s="194"/>
      <c r="MKJ2" s="195"/>
      <c r="MKK2" s="196"/>
      <c r="MKL2" s="197"/>
      <c r="MKM2" s="197"/>
      <c r="MKN2" s="231"/>
      <c r="MKP2" s="223"/>
      <c r="MKQ2" s="225"/>
      <c r="MKR2" s="226"/>
      <c r="MKS2" s="227"/>
      <c r="MKU2" s="228"/>
      <c r="MKV2" s="229"/>
      <c r="MKW2" s="230"/>
      <c r="MKX2" s="194"/>
      <c r="MKY2" s="194"/>
      <c r="MKZ2" s="195"/>
      <c r="MLA2" s="196"/>
      <c r="MLB2" s="197"/>
      <c r="MLC2" s="197"/>
      <c r="MLD2" s="231"/>
      <c r="MLF2" s="223"/>
      <c r="MLG2" s="225"/>
      <c r="MLH2" s="226"/>
      <c r="MLI2" s="227"/>
      <c r="MLK2" s="228"/>
      <c r="MLL2" s="229"/>
      <c r="MLM2" s="230"/>
      <c r="MLN2" s="194"/>
      <c r="MLO2" s="194"/>
      <c r="MLP2" s="195"/>
      <c r="MLQ2" s="196"/>
      <c r="MLR2" s="197"/>
      <c r="MLS2" s="197"/>
      <c r="MLT2" s="231"/>
      <c r="MLV2" s="223"/>
      <c r="MLW2" s="225"/>
      <c r="MLX2" s="226"/>
      <c r="MLY2" s="227"/>
      <c r="MMA2" s="228"/>
      <c r="MMB2" s="229"/>
      <c r="MMC2" s="230"/>
      <c r="MMD2" s="194"/>
      <c r="MME2" s="194"/>
      <c r="MMF2" s="195"/>
      <c r="MMG2" s="196"/>
      <c r="MMH2" s="197"/>
      <c r="MMI2" s="197"/>
      <c r="MMJ2" s="231"/>
      <c r="MML2" s="223"/>
      <c r="MMM2" s="225"/>
      <c r="MMN2" s="226"/>
      <c r="MMO2" s="227"/>
      <c r="MMQ2" s="228"/>
      <c r="MMR2" s="229"/>
      <c r="MMS2" s="230"/>
      <c r="MMT2" s="194"/>
      <c r="MMU2" s="194"/>
      <c r="MMV2" s="195"/>
      <c r="MMW2" s="196"/>
      <c r="MMX2" s="197"/>
      <c r="MMY2" s="197"/>
      <c r="MMZ2" s="231"/>
      <c r="MNB2" s="223"/>
      <c r="MNC2" s="225"/>
      <c r="MND2" s="226"/>
      <c r="MNE2" s="227"/>
      <c r="MNG2" s="228"/>
      <c r="MNH2" s="229"/>
      <c r="MNI2" s="230"/>
      <c r="MNJ2" s="194"/>
      <c r="MNK2" s="194"/>
      <c r="MNL2" s="195"/>
      <c r="MNM2" s="196"/>
      <c r="MNN2" s="197"/>
      <c r="MNO2" s="197"/>
      <c r="MNP2" s="231"/>
      <c r="MNR2" s="223"/>
      <c r="MNS2" s="225"/>
      <c r="MNT2" s="226"/>
      <c r="MNU2" s="227"/>
      <c r="MNW2" s="228"/>
      <c r="MNX2" s="229"/>
      <c r="MNY2" s="230"/>
      <c r="MNZ2" s="194"/>
      <c r="MOA2" s="194"/>
      <c r="MOB2" s="195"/>
      <c r="MOC2" s="196"/>
      <c r="MOD2" s="197"/>
      <c r="MOE2" s="197"/>
      <c r="MOF2" s="231"/>
      <c r="MOH2" s="223"/>
      <c r="MOI2" s="225"/>
      <c r="MOJ2" s="226"/>
      <c r="MOK2" s="227"/>
      <c r="MOM2" s="228"/>
      <c r="MON2" s="229"/>
      <c r="MOO2" s="230"/>
      <c r="MOP2" s="194"/>
      <c r="MOQ2" s="194"/>
      <c r="MOR2" s="195"/>
      <c r="MOS2" s="196"/>
      <c r="MOT2" s="197"/>
      <c r="MOU2" s="197"/>
      <c r="MOV2" s="231"/>
      <c r="MOX2" s="223"/>
      <c r="MOY2" s="225"/>
      <c r="MOZ2" s="226"/>
      <c r="MPA2" s="227"/>
      <c r="MPC2" s="228"/>
      <c r="MPD2" s="229"/>
      <c r="MPE2" s="230"/>
      <c r="MPF2" s="194"/>
      <c r="MPG2" s="194"/>
      <c r="MPH2" s="195"/>
      <c r="MPI2" s="196"/>
      <c r="MPJ2" s="197"/>
      <c r="MPK2" s="197"/>
      <c r="MPL2" s="231"/>
      <c r="MPN2" s="223"/>
      <c r="MPO2" s="225"/>
      <c r="MPP2" s="226"/>
      <c r="MPQ2" s="227"/>
      <c r="MPS2" s="228"/>
      <c r="MPT2" s="229"/>
      <c r="MPU2" s="230"/>
      <c r="MPV2" s="194"/>
      <c r="MPW2" s="194"/>
      <c r="MPX2" s="195"/>
      <c r="MPY2" s="196"/>
      <c r="MPZ2" s="197"/>
      <c r="MQA2" s="197"/>
      <c r="MQB2" s="231"/>
      <c r="MQD2" s="223"/>
      <c r="MQE2" s="225"/>
      <c r="MQF2" s="226"/>
      <c r="MQG2" s="227"/>
      <c r="MQI2" s="228"/>
      <c r="MQJ2" s="229"/>
      <c r="MQK2" s="230"/>
      <c r="MQL2" s="194"/>
      <c r="MQM2" s="194"/>
      <c r="MQN2" s="195"/>
      <c r="MQO2" s="196"/>
      <c r="MQP2" s="197"/>
      <c r="MQQ2" s="197"/>
      <c r="MQR2" s="231"/>
      <c r="MQT2" s="223"/>
      <c r="MQU2" s="225"/>
      <c r="MQV2" s="226"/>
      <c r="MQW2" s="227"/>
      <c r="MQY2" s="228"/>
      <c r="MQZ2" s="229"/>
      <c r="MRA2" s="230"/>
      <c r="MRB2" s="194"/>
      <c r="MRC2" s="194"/>
      <c r="MRD2" s="195"/>
      <c r="MRE2" s="196"/>
      <c r="MRF2" s="197"/>
      <c r="MRG2" s="197"/>
      <c r="MRH2" s="231"/>
      <c r="MRJ2" s="223"/>
      <c r="MRK2" s="225"/>
      <c r="MRL2" s="226"/>
      <c r="MRM2" s="227"/>
      <c r="MRO2" s="228"/>
      <c r="MRP2" s="229"/>
      <c r="MRQ2" s="230"/>
      <c r="MRR2" s="194"/>
      <c r="MRS2" s="194"/>
      <c r="MRT2" s="195"/>
      <c r="MRU2" s="196"/>
      <c r="MRV2" s="197"/>
      <c r="MRW2" s="197"/>
      <c r="MRX2" s="231"/>
      <c r="MRZ2" s="223"/>
      <c r="MSA2" s="225"/>
      <c r="MSB2" s="226"/>
      <c r="MSC2" s="227"/>
      <c r="MSE2" s="228"/>
      <c r="MSF2" s="229"/>
      <c r="MSG2" s="230"/>
      <c r="MSH2" s="194"/>
      <c r="MSI2" s="194"/>
      <c r="MSJ2" s="195"/>
      <c r="MSK2" s="196"/>
      <c r="MSL2" s="197"/>
      <c r="MSM2" s="197"/>
      <c r="MSN2" s="231"/>
      <c r="MSP2" s="223"/>
      <c r="MSQ2" s="225"/>
      <c r="MSR2" s="226"/>
      <c r="MSS2" s="227"/>
      <c r="MSU2" s="228"/>
      <c r="MSV2" s="229"/>
      <c r="MSW2" s="230"/>
      <c r="MSX2" s="194"/>
      <c r="MSY2" s="194"/>
      <c r="MSZ2" s="195"/>
      <c r="MTA2" s="196"/>
      <c r="MTB2" s="197"/>
      <c r="MTC2" s="197"/>
      <c r="MTD2" s="231"/>
      <c r="MTF2" s="223"/>
      <c r="MTG2" s="225"/>
      <c r="MTH2" s="226"/>
      <c r="MTI2" s="227"/>
      <c r="MTK2" s="228"/>
      <c r="MTL2" s="229"/>
      <c r="MTM2" s="230"/>
      <c r="MTN2" s="194"/>
      <c r="MTO2" s="194"/>
      <c r="MTP2" s="195"/>
      <c r="MTQ2" s="196"/>
      <c r="MTR2" s="197"/>
      <c r="MTS2" s="197"/>
      <c r="MTT2" s="231"/>
      <c r="MTV2" s="223"/>
      <c r="MTW2" s="225"/>
      <c r="MTX2" s="226"/>
      <c r="MTY2" s="227"/>
      <c r="MUA2" s="228"/>
      <c r="MUB2" s="229"/>
      <c r="MUC2" s="230"/>
      <c r="MUD2" s="194"/>
      <c r="MUE2" s="194"/>
      <c r="MUF2" s="195"/>
      <c r="MUG2" s="196"/>
      <c r="MUH2" s="197"/>
      <c r="MUI2" s="197"/>
      <c r="MUJ2" s="231"/>
      <c r="MUL2" s="223"/>
      <c r="MUM2" s="225"/>
      <c r="MUN2" s="226"/>
      <c r="MUO2" s="227"/>
      <c r="MUQ2" s="228"/>
      <c r="MUR2" s="229"/>
      <c r="MUS2" s="230"/>
      <c r="MUT2" s="194"/>
      <c r="MUU2" s="194"/>
      <c r="MUV2" s="195"/>
      <c r="MUW2" s="196"/>
      <c r="MUX2" s="197"/>
      <c r="MUY2" s="197"/>
      <c r="MUZ2" s="231"/>
      <c r="MVB2" s="223"/>
      <c r="MVC2" s="225"/>
      <c r="MVD2" s="226"/>
      <c r="MVE2" s="227"/>
      <c r="MVG2" s="228"/>
      <c r="MVH2" s="229"/>
      <c r="MVI2" s="230"/>
      <c r="MVJ2" s="194"/>
      <c r="MVK2" s="194"/>
      <c r="MVL2" s="195"/>
      <c r="MVM2" s="196"/>
      <c r="MVN2" s="197"/>
      <c r="MVO2" s="197"/>
      <c r="MVP2" s="231"/>
      <c r="MVR2" s="223"/>
      <c r="MVS2" s="225"/>
      <c r="MVT2" s="226"/>
      <c r="MVU2" s="227"/>
      <c r="MVW2" s="228"/>
      <c r="MVX2" s="229"/>
      <c r="MVY2" s="230"/>
      <c r="MVZ2" s="194"/>
      <c r="MWA2" s="194"/>
      <c r="MWB2" s="195"/>
      <c r="MWC2" s="196"/>
      <c r="MWD2" s="197"/>
      <c r="MWE2" s="197"/>
      <c r="MWF2" s="231"/>
      <c r="MWH2" s="223"/>
      <c r="MWI2" s="225"/>
      <c r="MWJ2" s="226"/>
      <c r="MWK2" s="227"/>
      <c r="MWM2" s="228"/>
      <c r="MWN2" s="229"/>
      <c r="MWO2" s="230"/>
      <c r="MWP2" s="194"/>
      <c r="MWQ2" s="194"/>
      <c r="MWR2" s="195"/>
      <c r="MWS2" s="196"/>
      <c r="MWT2" s="197"/>
      <c r="MWU2" s="197"/>
      <c r="MWV2" s="231"/>
      <c r="MWX2" s="223"/>
      <c r="MWY2" s="225"/>
      <c r="MWZ2" s="226"/>
      <c r="MXA2" s="227"/>
      <c r="MXC2" s="228"/>
      <c r="MXD2" s="229"/>
      <c r="MXE2" s="230"/>
      <c r="MXF2" s="194"/>
      <c r="MXG2" s="194"/>
      <c r="MXH2" s="195"/>
      <c r="MXI2" s="196"/>
      <c r="MXJ2" s="197"/>
      <c r="MXK2" s="197"/>
      <c r="MXL2" s="231"/>
      <c r="MXN2" s="223"/>
      <c r="MXO2" s="225"/>
      <c r="MXP2" s="226"/>
      <c r="MXQ2" s="227"/>
      <c r="MXS2" s="228"/>
      <c r="MXT2" s="229"/>
      <c r="MXU2" s="230"/>
      <c r="MXV2" s="194"/>
      <c r="MXW2" s="194"/>
      <c r="MXX2" s="195"/>
      <c r="MXY2" s="196"/>
      <c r="MXZ2" s="197"/>
      <c r="MYA2" s="197"/>
      <c r="MYB2" s="231"/>
      <c r="MYD2" s="223"/>
      <c r="MYE2" s="225"/>
      <c r="MYF2" s="226"/>
      <c r="MYG2" s="227"/>
      <c r="MYI2" s="228"/>
      <c r="MYJ2" s="229"/>
      <c r="MYK2" s="230"/>
      <c r="MYL2" s="194"/>
      <c r="MYM2" s="194"/>
      <c r="MYN2" s="195"/>
      <c r="MYO2" s="196"/>
      <c r="MYP2" s="197"/>
      <c r="MYQ2" s="197"/>
      <c r="MYR2" s="231"/>
      <c r="MYT2" s="223"/>
      <c r="MYU2" s="225"/>
      <c r="MYV2" s="226"/>
      <c r="MYW2" s="227"/>
      <c r="MYY2" s="228"/>
      <c r="MYZ2" s="229"/>
      <c r="MZA2" s="230"/>
      <c r="MZB2" s="194"/>
      <c r="MZC2" s="194"/>
      <c r="MZD2" s="195"/>
      <c r="MZE2" s="196"/>
      <c r="MZF2" s="197"/>
      <c r="MZG2" s="197"/>
      <c r="MZH2" s="231"/>
      <c r="MZJ2" s="223"/>
      <c r="MZK2" s="225"/>
      <c r="MZL2" s="226"/>
      <c r="MZM2" s="227"/>
      <c r="MZO2" s="228"/>
      <c r="MZP2" s="229"/>
      <c r="MZQ2" s="230"/>
      <c r="MZR2" s="194"/>
      <c r="MZS2" s="194"/>
      <c r="MZT2" s="195"/>
      <c r="MZU2" s="196"/>
      <c r="MZV2" s="197"/>
      <c r="MZW2" s="197"/>
      <c r="MZX2" s="231"/>
      <c r="MZZ2" s="223"/>
      <c r="NAA2" s="225"/>
      <c r="NAB2" s="226"/>
      <c r="NAC2" s="227"/>
      <c r="NAE2" s="228"/>
      <c r="NAF2" s="229"/>
      <c r="NAG2" s="230"/>
      <c r="NAH2" s="194"/>
      <c r="NAI2" s="194"/>
      <c r="NAJ2" s="195"/>
      <c r="NAK2" s="196"/>
      <c r="NAL2" s="197"/>
      <c r="NAM2" s="197"/>
      <c r="NAN2" s="231"/>
      <c r="NAP2" s="223"/>
      <c r="NAQ2" s="225"/>
      <c r="NAR2" s="226"/>
      <c r="NAS2" s="227"/>
      <c r="NAU2" s="228"/>
      <c r="NAV2" s="229"/>
      <c r="NAW2" s="230"/>
      <c r="NAX2" s="194"/>
      <c r="NAY2" s="194"/>
      <c r="NAZ2" s="195"/>
      <c r="NBA2" s="196"/>
      <c r="NBB2" s="197"/>
      <c r="NBC2" s="197"/>
      <c r="NBD2" s="231"/>
      <c r="NBF2" s="223"/>
      <c r="NBG2" s="225"/>
      <c r="NBH2" s="226"/>
      <c r="NBI2" s="227"/>
      <c r="NBK2" s="228"/>
      <c r="NBL2" s="229"/>
      <c r="NBM2" s="230"/>
      <c r="NBN2" s="194"/>
      <c r="NBO2" s="194"/>
      <c r="NBP2" s="195"/>
      <c r="NBQ2" s="196"/>
      <c r="NBR2" s="197"/>
      <c r="NBS2" s="197"/>
      <c r="NBT2" s="231"/>
      <c r="NBV2" s="223"/>
      <c r="NBW2" s="225"/>
      <c r="NBX2" s="226"/>
      <c r="NBY2" s="227"/>
      <c r="NCA2" s="228"/>
      <c r="NCB2" s="229"/>
      <c r="NCC2" s="230"/>
      <c r="NCD2" s="194"/>
      <c r="NCE2" s="194"/>
      <c r="NCF2" s="195"/>
      <c r="NCG2" s="196"/>
      <c r="NCH2" s="197"/>
      <c r="NCI2" s="197"/>
      <c r="NCJ2" s="231"/>
      <c r="NCL2" s="223"/>
      <c r="NCM2" s="225"/>
      <c r="NCN2" s="226"/>
      <c r="NCO2" s="227"/>
      <c r="NCQ2" s="228"/>
      <c r="NCR2" s="229"/>
      <c r="NCS2" s="230"/>
      <c r="NCT2" s="194"/>
      <c r="NCU2" s="194"/>
      <c r="NCV2" s="195"/>
      <c r="NCW2" s="196"/>
      <c r="NCX2" s="197"/>
      <c r="NCY2" s="197"/>
      <c r="NCZ2" s="231"/>
      <c r="NDB2" s="223"/>
      <c r="NDC2" s="225"/>
      <c r="NDD2" s="226"/>
      <c r="NDE2" s="227"/>
      <c r="NDG2" s="228"/>
      <c r="NDH2" s="229"/>
      <c r="NDI2" s="230"/>
      <c r="NDJ2" s="194"/>
      <c r="NDK2" s="194"/>
      <c r="NDL2" s="195"/>
      <c r="NDM2" s="196"/>
      <c r="NDN2" s="197"/>
      <c r="NDO2" s="197"/>
      <c r="NDP2" s="231"/>
      <c r="NDR2" s="223"/>
      <c r="NDS2" s="225"/>
      <c r="NDT2" s="226"/>
      <c r="NDU2" s="227"/>
      <c r="NDW2" s="228"/>
      <c r="NDX2" s="229"/>
      <c r="NDY2" s="230"/>
      <c r="NDZ2" s="194"/>
      <c r="NEA2" s="194"/>
      <c r="NEB2" s="195"/>
      <c r="NEC2" s="196"/>
      <c r="NED2" s="197"/>
      <c r="NEE2" s="197"/>
      <c r="NEF2" s="231"/>
      <c r="NEH2" s="223"/>
      <c r="NEI2" s="225"/>
      <c r="NEJ2" s="226"/>
      <c r="NEK2" s="227"/>
      <c r="NEM2" s="228"/>
      <c r="NEN2" s="229"/>
      <c r="NEO2" s="230"/>
      <c r="NEP2" s="194"/>
      <c r="NEQ2" s="194"/>
      <c r="NER2" s="195"/>
      <c r="NES2" s="196"/>
      <c r="NET2" s="197"/>
      <c r="NEU2" s="197"/>
      <c r="NEV2" s="231"/>
      <c r="NEX2" s="223"/>
      <c r="NEY2" s="225"/>
      <c r="NEZ2" s="226"/>
      <c r="NFA2" s="227"/>
      <c r="NFC2" s="228"/>
      <c r="NFD2" s="229"/>
      <c r="NFE2" s="230"/>
      <c r="NFF2" s="194"/>
      <c r="NFG2" s="194"/>
      <c r="NFH2" s="195"/>
      <c r="NFI2" s="196"/>
      <c r="NFJ2" s="197"/>
      <c r="NFK2" s="197"/>
      <c r="NFL2" s="231"/>
      <c r="NFN2" s="223"/>
      <c r="NFO2" s="225"/>
      <c r="NFP2" s="226"/>
      <c r="NFQ2" s="227"/>
      <c r="NFS2" s="228"/>
      <c r="NFT2" s="229"/>
      <c r="NFU2" s="230"/>
      <c r="NFV2" s="194"/>
      <c r="NFW2" s="194"/>
      <c r="NFX2" s="195"/>
      <c r="NFY2" s="196"/>
      <c r="NFZ2" s="197"/>
      <c r="NGA2" s="197"/>
      <c r="NGB2" s="231"/>
      <c r="NGD2" s="223"/>
      <c r="NGE2" s="225"/>
      <c r="NGF2" s="226"/>
      <c r="NGG2" s="227"/>
      <c r="NGI2" s="228"/>
      <c r="NGJ2" s="229"/>
      <c r="NGK2" s="230"/>
      <c r="NGL2" s="194"/>
      <c r="NGM2" s="194"/>
      <c r="NGN2" s="195"/>
      <c r="NGO2" s="196"/>
      <c r="NGP2" s="197"/>
      <c r="NGQ2" s="197"/>
      <c r="NGR2" s="231"/>
      <c r="NGT2" s="223"/>
      <c r="NGU2" s="225"/>
      <c r="NGV2" s="226"/>
      <c r="NGW2" s="227"/>
      <c r="NGY2" s="228"/>
      <c r="NGZ2" s="229"/>
      <c r="NHA2" s="230"/>
      <c r="NHB2" s="194"/>
      <c r="NHC2" s="194"/>
      <c r="NHD2" s="195"/>
      <c r="NHE2" s="196"/>
      <c r="NHF2" s="197"/>
      <c r="NHG2" s="197"/>
      <c r="NHH2" s="231"/>
      <c r="NHJ2" s="223"/>
      <c r="NHK2" s="225"/>
      <c r="NHL2" s="226"/>
      <c r="NHM2" s="227"/>
      <c r="NHO2" s="228"/>
      <c r="NHP2" s="229"/>
      <c r="NHQ2" s="230"/>
      <c r="NHR2" s="194"/>
      <c r="NHS2" s="194"/>
      <c r="NHT2" s="195"/>
      <c r="NHU2" s="196"/>
      <c r="NHV2" s="197"/>
      <c r="NHW2" s="197"/>
      <c r="NHX2" s="231"/>
      <c r="NHZ2" s="223"/>
      <c r="NIA2" s="225"/>
      <c r="NIB2" s="226"/>
      <c r="NIC2" s="227"/>
      <c r="NIE2" s="228"/>
      <c r="NIF2" s="229"/>
      <c r="NIG2" s="230"/>
      <c r="NIH2" s="194"/>
      <c r="NII2" s="194"/>
      <c r="NIJ2" s="195"/>
      <c r="NIK2" s="196"/>
      <c r="NIL2" s="197"/>
      <c r="NIM2" s="197"/>
      <c r="NIN2" s="231"/>
      <c r="NIP2" s="223"/>
      <c r="NIQ2" s="225"/>
      <c r="NIR2" s="226"/>
      <c r="NIS2" s="227"/>
      <c r="NIU2" s="228"/>
      <c r="NIV2" s="229"/>
      <c r="NIW2" s="230"/>
      <c r="NIX2" s="194"/>
      <c r="NIY2" s="194"/>
      <c r="NIZ2" s="195"/>
      <c r="NJA2" s="196"/>
      <c r="NJB2" s="197"/>
      <c r="NJC2" s="197"/>
      <c r="NJD2" s="231"/>
      <c r="NJF2" s="223"/>
      <c r="NJG2" s="225"/>
      <c r="NJH2" s="226"/>
      <c r="NJI2" s="227"/>
      <c r="NJK2" s="228"/>
      <c r="NJL2" s="229"/>
      <c r="NJM2" s="230"/>
      <c r="NJN2" s="194"/>
      <c r="NJO2" s="194"/>
      <c r="NJP2" s="195"/>
      <c r="NJQ2" s="196"/>
      <c r="NJR2" s="197"/>
      <c r="NJS2" s="197"/>
      <c r="NJT2" s="231"/>
      <c r="NJV2" s="223"/>
      <c r="NJW2" s="225"/>
      <c r="NJX2" s="226"/>
      <c r="NJY2" s="227"/>
      <c r="NKA2" s="228"/>
      <c r="NKB2" s="229"/>
      <c r="NKC2" s="230"/>
      <c r="NKD2" s="194"/>
      <c r="NKE2" s="194"/>
      <c r="NKF2" s="195"/>
      <c r="NKG2" s="196"/>
      <c r="NKH2" s="197"/>
      <c r="NKI2" s="197"/>
      <c r="NKJ2" s="231"/>
      <c r="NKL2" s="223"/>
      <c r="NKM2" s="225"/>
      <c r="NKN2" s="226"/>
      <c r="NKO2" s="227"/>
      <c r="NKQ2" s="228"/>
      <c r="NKR2" s="229"/>
      <c r="NKS2" s="230"/>
      <c r="NKT2" s="194"/>
      <c r="NKU2" s="194"/>
      <c r="NKV2" s="195"/>
      <c r="NKW2" s="196"/>
      <c r="NKX2" s="197"/>
      <c r="NKY2" s="197"/>
      <c r="NKZ2" s="231"/>
      <c r="NLB2" s="223"/>
      <c r="NLC2" s="225"/>
      <c r="NLD2" s="226"/>
      <c r="NLE2" s="227"/>
      <c r="NLG2" s="228"/>
      <c r="NLH2" s="229"/>
      <c r="NLI2" s="230"/>
      <c r="NLJ2" s="194"/>
      <c r="NLK2" s="194"/>
      <c r="NLL2" s="195"/>
      <c r="NLM2" s="196"/>
      <c r="NLN2" s="197"/>
      <c r="NLO2" s="197"/>
      <c r="NLP2" s="231"/>
      <c r="NLR2" s="223"/>
      <c r="NLS2" s="225"/>
      <c r="NLT2" s="226"/>
      <c r="NLU2" s="227"/>
      <c r="NLW2" s="228"/>
      <c r="NLX2" s="229"/>
      <c r="NLY2" s="230"/>
      <c r="NLZ2" s="194"/>
      <c r="NMA2" s="194"/>
      <c r="NMB2" s="195"/>
      <c r="NMC2" s="196"/>
      <c r="NMD2" s="197"/>
      <c r="NME2" s="197"/>
      <c r="NMF2" s="231"/>
      <c r="NMH2" s="223"/>
      <c r="NMI2" s="225"/>
      <c r="NMJ2" s="226"/>
      <c r="NMK2" s="227"/>
      <c r="NMM2" s="228"/>
      <c r="NMN2" s="229"/>
      <c r="NMO2" s="230"/>
      <c r="NMP2" s="194"/>
      <c r="NMQ2" s="194"/>
      <c r="NMR2" s="195"/>
      <c r="NMS2" s="196"/>
      <c r="NMT2" s="197"/>
      <c r="NMU2" s="197"/>
      <c r="NMV2" s="231"/>
      <c r="NMX2" s="223"/>
      <c r="NMY2" s="225"/>
      <c r="NMZ2" s="226"/>
      <c r="NNA2" s="227"/>
      <c r="NNC2" s="228"/>
      <c r="NND2" s="229"/>
      <c r="NNE2" s="230"/>
      <c r="NNF2" s="194"/>
      <c r="NNG2" s="194"/>
      <c r="NNH2" s="195"/>
      <c r="NNI2" s="196"/>
      <c r="NNJ2" s="197"/>
      <c r="NNK2" s="197"/>
      <c r="NNL2" s="231"/>
      <c r="NNN2" s="223"/>
      <c r="NNO2" s="225"/>
      <c r="NNP2" s="226"/>
      <c r="NNQ2" s="227"/>
      <c r="NNS2" s="228"/>
      <c r="NNT2" s="229"/>
      <c r="NNU2" s="230"/>
      <c r="NNV2" s="194"/>
      <c r="NNW2" s="194"/>
      <c r="NNX2" s="195"/>
      <c r="NNY2" s="196"/>
      <c r="NNZ2" s="197"/>
      <c r="NOA2" s="197"/>
      <c r="NOB2" s="231"/>
      <c r="NOD2" s="223"/>
      <c r="NOE2" s="225"/>
      <c r="NOF2" s="226"/>
      <c r="NOG2" s="227"/>
      <c r="NOI2" s="228"/>
      <c r="NOJ2" s="229"/>
      <c r="NOK2" s="230"/>
      <c r="NOL2" s="194"/>
      <c r="NOM2" s="194"/>
      <c r="NON2" s="195"/>
      <c r="NOO2" s="196"/>
      <c r="NOP2" s="197"/>
      <c r="NOQ2" s="197"/>
      <c r="NOR2" s="231"/>
      <c r="NOT2" s="223"/>
      <c r="NOU2" s="225"/>
      <c r="NOV2" s="226"/>
      <c r="NOW2" s="227"/>
      <c r="NOY2" s="228"/>
      <c r="NOZ2" s="229"/>
      <c r="NPA2" s="230"/>
      <c r="NPB2" s="194"/>
      <c r="NPC2" s="194"/>
      <c r="NPD2" s="195"/>
      <c r="NPE2" s="196"/>
      <c r="NPF2" s="197"/>
      <c r="NPG2" s="197"/>
      <c r="NPH2" s="231"/>
      <c r="NPJ2" s="223"/>
      <c r="NPK2" s="225"/>
      <c r="NPL2" s="226"/>
      <c r="NPM2" s="227"/>
      <c r="NPO2" s="228"/>
      <c r="NPP2" s="229"/>
      <c r="NPQ2" s="230"/>
      <c r="NPR2" s="194"/>
      <c r="NPS2" s="194"/>
      <c r="NPT2" s="195"/>
      <c r="NPU2" s="196"/>
      <c r="NPV2" s="197"/>
      <c r="NPW2" s="197"/>
      <c r="NPX2" s="231"/>
      <c r="NPZ2" s="223"/>
      <c r="NQA2" s="225"/>
      <c r="NQB2" s="226"/>
      <c r="NQC2" s="227"/>
      <c r="NQE2" s="228"/>
      <c r="NQF2" s="229"/>
      <c r="NQG2" s="230"/>
      <c r="NQH2" s="194"/>
      <c r="NQI2" s="194"/>
      <c r="NQJ2" s="195"/>
      <c r="NQK2" s="196"/>
      <c r="NQL2" s="197"/>
      <c r="NQM2" s="197"/>
      <c r="NQN2" s="231"/>
      <c r="NQP2" s="223"/>
      <c r="NQQ2" s="225"/>
      <c r="NQR2" s="226"/>
      <c r="NQS2" s="227"/>
      <c r="NQU2" s="228"/>
      <c r="NQV2" s="229"/>
      <c r="NQW2" s="230"/>
      <c r="NQX2" s="194"/>
      <c r="NQY2" s="194"/>
      <c r="NQZ2" s="195"/>
      <c r="NRA2" s="196"/>
      <c r="NRB2" s="197"/>
      <c r="NRC2" s="197"/>
      <c r="NRD2" s="231"/>
      <c r="NRF2" s="223"/>
      <c r="NRG2" s="225"/>
      <c r="NRH2" s="226"/>
      <c r="NRI2" s="227"/>
      <c r="NRK2" s="228"/>
      <c r="NRL2" s="229"/>
      <c r="NRM2" s="230"/>
      <c r="NRN2" s="194"/>
      <c r="NRO2" s="194"/>
      <c r="NRP2" s="195"/>
      <c r="NRQ2" s="196"/>
      <c r="NRR2" s="197"/>
      <c r="NRS2" s="197"/>
      <c r="NRT2" s="231"/>
      <c r="NRV2" s="223"/>
      <c r="NRW2" s="225"/>
      <c r="NRX2" s="226"/>
      <c r="NRY2" s="227"/>
      <c r="NSA2" s="228"/>
      <c r="NSB2" s="229"/>
      <c r="NSC2" s="230"/>
      <c r="NSD2" s="194"/>
      <c r="NSE2" s="194"/>
      <c r="NSF2" s="195"/>
      <c r="NSG2" s="196"/>
      <c r="NSH2" s="197"/>
      <c r="NSI2" s="197"/>
      <c r="NSJ2" s="231"/>
      <c r="NSL2" s="223"/>
      <c r="NSM2" s="225"/>
      <c r="NSN2" s="226"/>
      <c r="NSO2" s="227"/>
      <c r="NSQ2" s="228"/>
      <c r="NSR2" s="229"/>
      <c r="NSS2" s="230"/>
      <c r="NST2" s="194"/>
      <c r="NSU2" s="194"/>
      <c r="NSV2" s="195"/>
      <c r="NSW2" s="196"/>
      <c r="NSX2" s="197"/>
      <c r="NSY2" s="197"/>
      <c r="NSZ2" s="231"/>
      <c r="NTB2" s="223"/>
      <c r="NTC2" s="225"/>
      <c r="NTD2" s="226"/>
      <c r="NTE2" s="227"/>
      <c r="NTG2" s="228"/>
      <c r="NTH2" s="229"/>
      <c r="NTI2" s="230"/>
      <c r="NTJ2" s="194"/>
      <c r="NTK2" s="194"/>
      <c r="NTL2" s="195"/>
      <c r="NTM2" s="196"/>
      <c r="NTN2" s="197"/>
      <c r="NTO2" s="197"/>
      <c r="NTP2" s="231"/>
      <c r="NTR2" s="223"/>
      <c r="NTS2" s="225"/>
      <c r="NTT2" s="226"/>
      <c r="NTU2" s="227"/>
      <c r="NTW2" s="228"/>
      <c r="NTX2" s="229"/>
      <c r="NTY2" s="230"/>
      <c r="NTZ2" s="194"/>
      <c r="NUA2" s="194"/>
      <c r="NUB2" s="195"/>
      <c r="NUC2" s="196"/>
      <c r="NUD2" s="197"/>
      <c r="NUE2" s="197"/>
      <c r="NUF2" s="231"/>
      <c r="NUH2" s="223"/>
      <c r="NUI2" s="225"/>
      <c r="NUJ2" s="226"/>
      <c r="NUK2" s="227"/>
      <c r="NUM2" s="228"/>
      <c r="NUN2" s="229"/>
      <c r="NUO2" s="230"/>
      <c r="NUP2" s="194"/>
      <c r="NUQ2" s="194"/>
      <c r="NUR2" s="195"/>
      <c r="NUS2" s="196"/>
      <c r="NUT2" s="197"/>
      <c r="NUU2" s="197"/>
      <c r="NUV2" s="231"/>
      <c r="NUX2" s="223"/>
      <c r="NUY2" s="225"/>
      <c r="NUZ2" s="226"/>
      <c r="NVA2" s="227"/>
      <c r="NVC2" s="228"/>
      <c r="NVD2" s="229"/>
      <c r="NVE2" s="230"/>
      <c r="NVF2" s="194"/>
      <c r="NVG2" s="194"/>
      <c r="NVH2" s="195"/>
      <c r="NVI2" s="196"/>
      <c r="NVJ2" s="197"/>
      <c r="NVK2" s="197"/>
      <c r="NVL2" s="231"/>
      <c r="NVN2" s="223"/>
      <c r="NVO2" s="225"/>
      <c r="NVP2" s="226"/>
      <c r="NVQ2" s="227"/>
      <c r="NVS2" s="228"/>
      <c r="NVT2" s="229"/>
      <c r="NVU2" s="230"/>
      <c r="NVV2" s="194"/>
      <c r="NVW2" s="194"/>
      <c r="NVX2" s="195"/>
      <c r="NVY2" s="196"/>
      <c r="NVZ2" s="197"/>
      <c r="NWA2" s="197"/>
      <c r="NWB2" s="231"/>
      <c r="NWD2" s="223"/>
      <c r="NWE2" s="225"/>
      <c r="NWF2" s="226"/>
      <c r="NWG2" s="227"/>
      <c r="NWI2" s="228"/>
      <c r="NWJ2" s="229"/>
      <c r="NWK2" s="230"/>
      <c r="NWL2" s="194"/>
      <c r="NWM2" s="194"/>
      <c r="NWN2" s="195"/>
      <c r="NWO2" s="196"/>
      <c r="NWP2" s="197"/>
      <c r="NWQ2" s="197"/>
      <c r="NWR2" s="231"/>
      <c r="NWT2" s="223"/>
      <c r="NWU2" s="225"/>
      <c r="NWV2" s="226"/>
      <c r="NWW2" s="227"/>
      <c r="NWY2" s="228"/>
      <c r="NWZ2" s="229"/>
      <c r="NXA2" s="230"/>
      <c r="NXB2" s="194"/>
      <c r="NXC2" s="194"/>
      <c r="NXD2" s="195"/>
      <c r="NXE2" s="196"/>
      <c r="NXF2" s="197"/>
      <c r="NXG2" s="197"/>
      <c r="NXH2" s="231"/>
      <c r="NXJ2" s="223"/>
      <c r="NXK2" s="225"/>
      <c r="NXL2" s="226"/>
      <c r="NXM2" s="227"/>
      <c r="NXO2" s="228"/>
      <c r="NXP2" s="229"/>
      <c r="NXQ2" s="230"/>
      <c r="NXR2" s="194"/>
      <c r="NXS2" s="194"/>
      <c r="NXT2" s="195"/>
      <c r="NXU2" s="196"/>
      <c r="NXV2" s="197"/>
      <c r="NXW2" s="197"/>
      <c r="NXX2" s="231"/>
      <c r="NXZ2" s="223"/>
      <c r="NYA2" s="225"/>
      <c r="NYB2" s="226"/>
      <c r="NYC2" s="227"/>
      <c r="NYE2" s="228"/>
      <c r="NYF2" s="229"/>
      <c r="NYG2" s="230"/>
      <c r="NYH2" s="194"/>
      <c r="NYI2" s="194"/>
      <c r="NYJ2" s="195"/>
      <c r="NYK2" s="196"/>
      <c r="NYL2" s="197"/>
      <c r="NYM2" s="197"/>
      <c r="NYN2" s="231"/>
      <c r="NYP2" s="223"/>
      <c r="NYQ2" s="225"/>
      <c r="NYR2" s="226"/>
      <c r="NYS2" s="227"/>
      <c r="NYU2" s="228"/>
      <c r="NYV2" s="229"/>
      <c r="NYW2" s="230"/>
      <c r="NYX2" s="194"/>
      <c r="NYY2" s="194"/>
      <c r="NYZ2" s="195"/>
      <c r="NZA2" s="196"/>
      <c r="NZB2" s="197"/>
      <c r="NZC2" s="197"/>
      <c r="NZD2" s="231"/>
      <c r="NZF2" s="223"/>
      <c r="NZG2" s="225"/>
      <c r="NZH2" s="226"/>
      <c r="NZI2" s="227"/>
      <c r="NZK2" s="228"/>
      <c r="NZL2" s="229"/>
      <c r="NZM2" s="230"/>
      <c r="NZN2" s="194"/>
      <c r="NZO2" s="194"/>
      <c r="NZP2" s="195"/>
      <c r="NZQ2" s="196"/>
      <c r="NZR2" s="197"/>
      <c r="NZS2" s="197"/>
      <c r="NZT2" s="231"/>
      <c r="NZV2" s="223"/>
      <c r="NZW2" s="225"/>
      <c r="NZX2" s="226"/>
      <c r="NZY2" s="227"/>
      <c r="OAA2" s="228"/>
      <c r="OAB2" s="229"/>
      <c r="OAC2" s="230"/>
      <c r="OAD2" s="194"/>
      <c r="OAE2" s="194"/>
      <c r="OAF2" s="195"/>
      <c r="OAG2" s="196"/>
      <c r="OAH2" s="197"/>
      <c r="OAI2" s="197"/>
      <c r="OAJ2" s="231"/>
      <c r="OAL2" s="223"/>
      <c r="OAM2" s="225"/>
      <c r="OAN2" s="226"/>
      <c r="OAO2" s="227"/>
      <c r="OAQ2" s="228"/>
      <c r="OAR2" s="229"/>
      <c r="OAS2" s="230"/>
      <c r="OAT2" s="194"/>
      <c r="OAU2" s="194"/>
      <c r="OAV2" s="195"/>
      <c r="OAW2" s="196"/>
      <c r="OAX2" s="197"/>
      <c r="OAY2" s="197"/>
      <c r="OAZ2" s="231"/>
      <c r="OBB2" s="223"/>
      <c r="OBC2" s="225"/>
      <c r="OBD2" s="226"/>
      <c r="OBE2" s="227"/>
      <c r="OBG2" s="228"/>
      <c r="OBH2" s="229"/>
      <c r="OBI2" s="230"/>
      <c r="OBJ2" s="194"/>
      <c r="OBK2" s="194"/>
      <c r="OBL2" s="195"/>
      <c r="OBM2" s="196"/>
      <c r="OBN2" s="197"/>
      <c r="OBO2" s="197"/>
      <c r="OBP2" s="231"/>
      <c r="OBR2" s="223"/>
      <c r="OBS2" s="225"/>
      <c r="OBT2" s="226"/>
      <c r="OBU2" s="227"/>
      <c r="OBW2" s="228"/>
      <c r="OBX2" s="229"/>
      <c r="OBY2" s="230"/>
      <c r="OBZ2" s="194"/>
      <c r="OCA2" s="194"/>
      <c r="OCB2" s="195"/>
      <c r="OCC2" s="196"/>
      <c r="OCD2" s="197"/>
      <c r="OCE2" s="197"/>
      <c r="OCF2" s="231"/>
      <c r="OCH2" s="223"/>
      <c r="OCI2" s="225"/>
      <c r="OCJ2" s="226"/>
      <c r="OCK2" s="227"/>
      <c r="OCM2" s="228"/>
      <c r="OCN2" s="229"/>
      <c r="OCO2" s="230"/>
      <c r="OCP2" s="194"/>
      <c r="OCQ2" s="194"/>
      <c r="OCR2" s="195"/>
      <c r="OCS2" s="196"/>
      <c r="OCT2" s="197"/>
      <c r="OCU2" s="197"/>
      <c r="OCV2" s="231"/>
      <c r="OCX2" s="223"/>
      <c r="OCY2" s="225"/>
      <c r="OCZ2" s="226"/>
      <c r="ODA2" s="227"/>
      <c r="ODC2" s="228"/>
      <c r="ODD2" s="229"/>
      <c r="ODE2" s="230"/>
      <c r="ODF2" s="194"/>
      <c r="ODG2" s="194"/>
      <c r="ODH2" s="195"/>
      <c r="ODI2" s="196"/>
      <c r="ODJ2" s="197"/>
      <c r="ODK2" s="197"/>
      <c r="ODL2" s="231"/>
      <c r="ODN2" s="223"/>
      <c r="ODO2" s="225"/>
      <c r="ODP2" s="226"/>
      <c r="ODQ2" s="227"/>
      <c r="ODS2" s="228"/>
      <c r="ODT2" s="229"/>
      <c r="ODU2" s="230"/>
      <c r="ODV2" s="194"/>
      <c r="ODW2" s="194"/>
      <c r="ODX2" s="195"/>
      <c r="ODY2" s="196"/>
      <c r="ODZ2" s="197"/>
      <c r="OEA2" s="197"/>
      <c r="OEB2" s="231"/>
      <c r="OED2" s="223"/>
      <c r="OEE2" s="225"/>
      <c r="OEF2" s="226"/>
      <c r="OEG2" s="227"/>
      <c r="OEI2" s="228"/>
      <c r="OEJ2" s="229"/>
      <c r="OEK2" s="230"/>
      <c r="OEL2" s="194"/>
      <c r="OEM2" s="194"/>
      <c r="OEN2" s="195"/>
      <c r="OEO2" s="196"/>
      <c r="OEP2" s="197"/>
      <c r="OEQ2" s="197"/>
      <c r="OER2" s="231"/>
      <c r="OET2" s="223"/>
      <c r="OEU2" s="225"/>
      <c r="OEV2" s="226"/>
      <c r="OEW2" s="227"/>
      <c r="OEY2" s="228"/>
      <c r="OEZ2" s="229"/>
      <c r="OFA2" s="230"/>
      <c r="OFB2" s="194"/>
      <c r="OFC2" s="194"/>
      <c r="OFD2" s="195"/>
      <c r="OFE2" s="196"/>
      <c r="OFF2" s="197"/>
      <c r="OFG2" s="197"/>
      <c r="OFH2" s="231"/>
      <c r="OFJ2" s="223"/>
      <c r="OFK2" s="225"/>
      <c r="OFL2" s="226"/>
      <c r="OFM2" s="227"/>
      <c r="OFO2" s="228"/>
      <c r="OFP2" s="229"/>
      <c r="OFQ2" s="230"/>
      <c r="OFR2" s="194"/>
      <c r="OFS2" s="194"/>
      <c r="OFT2" s="195"/>
      <c r="OFU2" s="196"/>
      <c r="OFV2" s="197"/>
      <c r="OFW2" s="197"/>
      <c r="OFX2" s="231"/>
      <c r="OFZ2" s="223"/>
      <c r="OGA2" s="225"/>
      <c r="OGB2" s="226"/>
      <c r="OGC2" s="227"/>
      <c r="OGE2" s="228"/>
      <c r="OGF2" s="229"/>
      <c r="OGG2" s="230"/>
      <c r="OGH2" s="194"/>
      <c r="OGI2" s="194"/>
      <c r="OGJ2" s="195"/>
      <c r="OGK2" s="196"/>
      <c r="OGL2" s="197"/>
      <c r="OGM2" s="197"/>
      <c r="OGN2" s="231"/>
      <c r="OGP2" s="223"/>
      <c r="OGQ2" s="225"/>
      <c r="OGR2" s="226"/>
      <c r="OGS2" s="227"/>
      <c r="OGU2" s="228"/>
      <c r="OGV2" s="229"/>
      <c r="OGW2" s="230"/>
      <c r="OGX2" s="194"/>
      <c r="OGY2" s="194"/>
      <c r="OGZ2" s="195"/>
      <c r="OHA2" s="196"/>
      <c r="OHB2" s="197"/>
      <c r="OHC2" s="197"/>
      <c r="OHD2" s="231"/>
      <c r="OHF2" s="223"/>
      <c r="OHG2" s="225"/>
      <c r="OHH2" s="226"/>
      <c r="OHI2" s="227"/>
      <c r="OHK2" s="228"/>
      <c r="OHL2" s="229"/>
      <c r="OHM2" s="230"/>
      <c r="OHN2" s="194"/>
      <c r="OHO2" s="194"/>
      <c r="OHP2" s="195"/>
      <c r="OHQ2" s="196"/>
      <c r="OHR2" s="197"/>
      <c r="OHS2" s="197"/>
      <c r="OHT2" s="231"/>
      <c r="OHV2" s="223"/>
      <c r="OHW2" s="225"/>
      <c r="OHX2" s="226"/>
      <c r="OHY2" s="227"/>
      <c r="OIA2" s="228"/>
      <c r="OIB2" s="229"/>
      <c r="OIC2" s="230"/>
      <c r="OID2" s="194"/>
      <c r="OIE2" s="194"/>
      <c r="OIF2" s="195"/>
      <c r="OIG2" s="196"/>
      <c r="OIH2" s="197"/>
      <c r="OII2" s="197"/>
      <c r="OIJ2" s="231"/>
      <c r="OIL2" s="223"/>
      <c r="OIM2" s="225"/>
      <c r="OIN2" s="226"/>
      <c r="OIO2" s="227"/>
      <c r="OIQ2" s="228"/>
      <c r="OIR2" s="229"/>
      <c r="OIS2" s="230"/>
      <c r="OIT2" s="194"/>
      <c r="OIU2" s="194"/>
      <c r="OIV2" s="195"/>
      <c r="OIW2" s="196"/>
      <c r="OIX2" s="197"/>
      <c r="OIY2" s="197"/>
      <c r="OIZ2" s="231"/>
      <c r="OJB2" s="223"/>
      <c r="OJC2" s="225"/>
      <c r="OJD2" s="226"/>
      <c r="OJE2" s="227"/>
      <c r="OJG2" s="228"/>
      <c r="OJH2" s="229"/>
      <c r="OJI2" s="230"/>
      <c r="OJJ2" s="194"/>
      <c r="OJK2" s="194"/>
      <c r="OJL2" s="195"/>
      <c r="OJM2" s="196"/>
      <c r="OJN2" s="197"/>
      <c r="OJO2" s="197"/>
      <c r="OJP2" s="231"/>
      <c r="OJR2" s="223"/>
      <c r="OJS2" s="225"/>
      <c r="OJT2" s="226"/>
      <c r="OJU2" s="227"/>
      <c r="OJW2" s="228"/>
      <c r="OJX2" s="229"/>
      <c r="OJY2" s="230"/>
      <c r="OJZ2" s="194"/>
      <c r="OKA2" s="194"/>
      <c r="OKB2" s="195"/>
      <c r="OKC2" s="196"/>
      <c r="OKD2" s="197"/>
      <c r="OKE2" s="197"/>
      <c r="OKF2" s="231"/>
      <c r="OKH2" s="223"/>
      <c r="OKI2" s="225"/>
      <c r="OKJ2" s="226"/>
      <c r="OKK2" s="227"/>
      <c r="OKM2" s="228"/>
      <c r="OKN2" s="229"/>
      <c r="OKO2" s="230"/>
      <c r="OKP2" s="194"/>
      <c r="OKQ2" s="194"/>
      <c r="OKR2" s="195"/>
      <c r="OKS2" s="196"/>
      <c r="OKT2" s="197"/>
      <c r="OKU2" s="197"/>
      <c r="OKV2" s="231"/>
      <c r="OKX2" s="223"/>
      <c r="OKY2" s="225"/>
      <c r="OKZ2" s="226"/>
      <c r="OLA2" s="227"/>
      <c r="OLC2" s="228"/>
      <c r="OLD2" s="229"/>
      <c r="OLE2" s="230"/>
      <c r="OLF2" s="194"/>
      <c r="OLG2" s="194"/>
      <c r="OLH2" s="195"/>
      <c r="OLI2" s="196"/>
      <c r="OLJ2" s="197"/>
      <c r="OLK2" s="197"/>
      <c r="OLL2" s="231"/>
      <c r="OLN2" s="223"/>
      <c r="OLO2" s="225"/>
      <c r="OLP2" s="226"/>
      <c r="OLQ2" s="227"/>
      <c r="OLS2" s="228"/>
      <c r="OLT2" s="229"/>
      <c r="OLU2" s="230"/>
      <c r="OLV2" s="194"/>
      <c r="OLW2" s="194"/>
      <c r="OLX2" s="195"/>
      <c r="OLY2" s="196"/>
      <c r="OLZ2" s="197"/>
      <c r="OMA2" s="197"/>
      <c r="OMB2" s="231"/>
      <c r="OMD2" s="223"/>
      <c r="OME2" s="225"/>
      <c r="OMF2" s="226"/>
      <c r="OMG2" s="227"/>
      <c r="OMI2" s="228"/>
      <c r="OMJ2" s="229"/>
      <c r="OMK2" s="230"/>
      <c r="OML2" s="194"/>
      <c r="OMM2" s="194"/>
      <c r="OMN2" s="195"/>
      <c r="OMO2" s="196"/>
      <c r="OMP2" s="197"/>
      <c r="OMQ2" s="197"/>
      <c r="OMR2" s="231"/>
      <c r="OMT2" s="223"/>
      <c r="OMU2" s="225"/>
      <c r="OMV2" s="226"/>
      <c r="OMW2" s="227"/>
      <c r="OMY2" s="228"/>
      <c r="OMZ2" s="229"/>
      <c r="ONA2" s="230"/>
      <c r="ONB2" s="194"/>
      <c r="ONC2" s="194"/>
      <c r="OND2" s="195"/>
      <c r="ONE2" s="196"/>
      <c r="ONF2" s="197"/>
      <c r="ONG2" s="197"/>
      <c r="ONH2" s="231"/>
      <c r="ONJ2" s="223"/>
      <c r="ONK2" s="225"/>
      <c r="ONL2" s="226"/>
      <c r="ONM2" s="227"/>
      <c r="ONO2" s="228"/>
      <c r="ONP2" s="229"/>
      <c r="ONQ2" s="230"/>
      <c r="ONR2" s="194"/>
      <c r="ONS2" s="194"/>
      <c r="ONT2" s="195"/>
      <c r="ONU2" s="196"/>
      <c r="ONV2" s="197"/>
      <c r="ONW2" s="197"/>
      <c r="ONX2" s="231"/>
      <c r="ONZ2" s="223"/>
      <c r="OOA2" s="225"/>
      <c r="OOB2" s="226"/>
      <c r="OOC2" s="227"/>
      <c r="OOE2" s="228"/>
      <c r="OOF2" s="229"/>
      <c r="OOG2" s="230"/>
      <c r="OOH2" s="194"/>
      <c r="OOI2" s="194"/>
      <c r="OOJ2" s="195"/>
      <c r="OOK2" s="196"/>
      <c r="OOL2" s="197"/>
      <c r="OOM2" s="197"/>
      <c r="OON2" s="231"/>
      <c r="OOP2" s="223"/>
      <c r="OOQ2" s="225"/>
      <c r="OOR2" s="226"/>
      <c r="OOS2" s="227"/>
      <c r="OOU2" s="228"/>
      <c r="OOV2" s="229"/>
      <c r="OOW2" s="230"/>
      <c r="OOX2" s="194"/>
      <c r="OOY2" s="194"/>
      <c r="OOZ2" s="195"/>
      <c r="OPA2" s="196"/>
      <c r="OPB2" s="197"/>
      <c r="OPC2" s="197"/>
      <c r="OPD2" s="231"/>
      <c r="OPF2" s="223"/>
      <c r="OPG2" s="225"/>
      <c r="OPH2" s="226"/>
      <c r="OPI2" s="227"/>
      <c r="OPK2" s="228"/>
      <c r="OPL2" s="229"/>
      <c r="OPM2" s="230"/>
      <c r="OPN2" s="194"/>
      <c r="OPO2" s="194"/>
      <c r="OPP2" s="195"/>
      <c r="OPQ2" s="196"/>
      <c r="OPR2" s="197"/>
      <c r="OPS2" s="197"/>
      <c r="OPT2" s="231"/>
      <c r="OPV2" s="223"/>
      <c r="OPW2" s="225"/>
      <c r="OPX2" s="226"/>
      <c r="OPY2" s="227"/>
      <c r="OQA2" s="228"/>
      <c r="OQB2" s="229"/>
      <c r="OQC2" s="230"/>
      <c r="OQD2" s="194"/>
      <c r="OQE2" s="194"/>
      <c r="OQF2" s="195"/>
      <c r="OQG2" s="196"/>
      <c r="OQH2" s="197"/>
      <c r="OQI2" s="197"/>
      <c r="OQJ2" s="231"/>
      <c r="OQL2" s="223"/>
      <c r="OQM2" s="225"/>
      <c r="OQN2" s="226"/>
      <c r="OQO2" s="227"/>
      <c r="OQQ2" s="228"/>
      <c r="OQR2" s="229"/>
      <c r="OQS2" s="230"/>
      <c r="OQT2" s="194"/>
      <c r="OQU2" s="194"/>
      <c r="OQV2" s="195"/>
      <c r="OQW2" s="196"/>
      <c r="OQX2" s="197"/>
      <c r="OQY2" s="197"/>
      <c r="OQZ2" s="231"/>
      <c r="ORB2" s="223"/>
      <c r="ORC2" s="225"/>
      <c r="ORD2" s="226"/>
      <c r="ORE2" s="227"/>
      <c r="ORG2" s="228"/>
      <c r="ORH2" s="229"/>
      <c r="ORI2" s="230"/>
      <c r="ORJ2" s="194"/>
      <c r="ORK2" s="194"/>
      <c r="ORL2" s="195"/>
      <c r="ORM2" s="196"/>
      <c r="ORN2" s="197"/>
      <c r="ORO2" s="197"/>
      <c r="ORP2" s="231"/>
      <c r="ORR2" s="223"/>
      <c r="ORS2" s="225"/>
      <c r="ORT2" s="226"/>
      <c r="ORU2" s="227"/>
      <c r="ORW2" s="228"/>
      <c r="ORX2" s="229"/>
      <c r="ORY2" s="230"/>
      <c r="ORZ2" s="194"/>
      <c r="OSA2" s="194"/>
      <c r="OSB2" s="195"/>
      <c r="OSC2" s="196"/>
      <c r="OSD2" s="197"/>
      <c r="OSE2" s="197"/>
      <c r="OSF2" s="231"/>
      <c r="OSH2" s="223"/>
      <c r="OSI2" s="225"/>
      <c r="OSJ2" s="226"/>
      <c r="OSK2" s="227"/>
      <c r="OSM2" s="228"/>
      <c r="OSN2" s="229"/>
      <c r="OSO2" s="230"/>
      <c r="OSP2" s="194"/>
      <c r="OSQ2" s="194"/>
      <c r="OSR2" s="195"/>
      <c r="OSS2" s="196"/>
      <c r="OST2" s="197"/>
      <c r="OSU2" s="197"/>
      <c r="OSV2" s="231"/>
      <c r="OSX2" s="223"/>
      <c r="OSY2" s="225"/>
      <c r="OSZ2" s="226"/>
      <c r="OTA2" s="227"/>
      <c r="OTC2" s="228"/>
      <c r="OTD2" s="229"/>
      <c r="OTE2" s="230"/>
      <c r="OTF2" s="194"/>
      <c r="OTG2" s="194"/>
      <c r="OTH2" s="195"/>
      <c r="OTI2" s="196"/>
      <c r="OTJ2" s="197"/>
      <c r="OTK2" s="197"/>
      <c r="OTL2" s="231"/>
      <c r="OTN2" s="223"/>
      <c r="OTO2" s="225"/>
      <c r="OTP2" s="226"/>
      <c r="OTQ2" s="227"/>
      <c r="OTS2" s="228"/>
      <c r="OTT2" s="229"/>
      <c r="OTU2" s="230"/>
      <c r="OTV2" s="194"/>
      <c r="OTW2" s="194"/>
      <c r="OTX2" s="195"/>
      <c r="OTY2" s="196"/>
      <c r="OTZ2" s="197"/>
      <c r="OUA2" s="197"/>
      <c r="OUB2" s="231"/>
      <c r="OUD2" s="223"/>
      <c r="OUE2" s="225"/>
      <c r="OUF2" s="226"/>
      <c r="OUG2" s="227"/>
      <c r="OUI2" s="228"/>
      <c r="OUJ2" s="229"/>
      <c r="OUK2" s="230"/>
      <c r="OUL2" s="194"/>
      <c r="OUM2" s="194"/>
      <c r="OUN2" s="195"/>
      <c r="OUO2" s="196"/>
      <c r="OUP2" s="197"/>
      <c r="OUQ2" s="197"/>
      <c r="OUR2" s="231"/>
      <c r="OUT2" s="223"/>
      <c r="OUU2" s="225"/>
      <c r="OUV2" s="226"/>
      <c r="OUW2" s="227"/>
      <c r="OUY2" s="228"/>
      <c r="OUZ2" s="229"/>
      <c r="OVA2" s="230"/>
      <c r="OVB2" s="194"/>
      <c r="OVC2" s="194"/>
      <c r="OVD2" s="195"/>
      <c r="OVE2" s="196"/>
      <c r="OVF2" s="197"/>
      <c r="OVG2" s="197"/>
      <c r="OVH2" s="231"/>
      <c r="OVJ2" s="223"/>
      <c r="OVK2" s="225"/>
      <c r="OVL2" s="226"/>
      <c r="OVM2" s="227"/>
      <c r="OVO2" s="228"/>
      <c r="OVP2" s="229"/>
      <c r="OVQ2" s="230"/>
      <c r="OVR2" s="194"/>
      <c r="OVS2" s="194"/>
      <c r="OVT2" s="195"/>
      <c r="OVU2" s="196"/>
      <c r="OVV2" s="197"/>
      <c r="OVW2" s="197"/>
      <c r="OVX2" s="231"/>
      <c r="OVZ2" s="223"/>
      <c r="OWA2" s="225"/>
      <c r="OWB2" s="226"/>
      <c r="OWC2" s="227"/>
      <c r="OWE2" s="228"/>
      <c r="OWF2" s="229"/>
      <c r="OWG2" s="230"/>
      <c r="OWH2" s="194"/>
      <c r="OWI2" s="194"/>
      <c r="OWJ2" s="195"/>
      <c r="OWK2" s="196"/>
      <c r="OWL2" s="197"/>
      <c r="OWM2" s="197"/>
      <c r="OWN2" s="231"/>
      <c r="OWP2" s="223"/>
      <c r="OWQ2" s="225"/>
      <c r="OWR2" s="226"/>
      <c r="OWS2" s="227"/>
      <c r="OWU2" s="228"/>
      <c r="OWV2" s="229"/>
      <c r="OWW2" s="230"/>
      <c r="OWX2" s="194"/>
      <c r="OWY2" s="194"/>
      <c r="OWZ2" s="195"/>
      <c r="OXA2" s="196"/>
      <c r="OXB2" s="197"/>
      <c r="OXC2" s="197"/>
      <c r="OXD2" s="231"/>
      <c r="OXF2" s="223"/>
      <c r="OXG2" s="225"/>
      <c r="OXH2" s="226"/>
      <c r="OXI2" s="227"/>
      <c r="OXK2" s="228"/>
      <c r="OXL2" s="229"/>
      <c r="OXM2" s="230"/>
      <c r="OXN2" s="194"/>
      <c r="OXO2" s="194"/>
      <c r="OXP2" s="195"/>
      <c r="OXQ2" s="196"/>
      <c r="OXR2" s="197"/>
      <c r="OXS2" s="197"/>
      <c r="OXT2" s="231"/>
      <c r="OXV2" s="223"/>
      <c r="OXW2" s="225"/>
      <c r="OXX2" s="226"/>
      <c r="OXY2" s="227"/>
      <c r="OYA2" s="228"/>
      <c r="OYB2" s="229"/>
      <c r="OYC2" s="230"/>
      <c r="OYD2" s="194"/>
      <c r="OYE2" s="194"/>
      <c r="OYF2" s="195"/>
      <c r="OYG2" s="196"/>
      <c r="OYH2" s="197"/>
      <c r="OYI2" s="197"/>
      <c r="OYJ2" s="231"/>
      <c r="OYL2" s="223"/>
      <c r="OYM2" s="225"/>
      <c r="OYN2" s="226"/>
      <c r="OYO2" s="227"/>
      <c r="OYQ2" s="228"/>
      <c r="OYR2" s="229"/>
      <c r="OYS2" s="230"/>
      <c r="OYT2" s="194"/>
      <c r="OYU2" s="194"/>
      <c r="OYV2" s="195"/>
      <c r="OYW2" s="196"/>
      <c r="OYX2" s="197"/>
      <c r="OYY2" s="197"/>
      <c r="OYZ2" s="231"/>
      <c r="OZB2" s="223"/>
      <c r="OZC2" s="225"/>
      <c r="OZD2" s="226"/>
      <c r="OZE2" s="227"/>
      <c r="OZG2" s="228"/>
      <c r="OZH2" s="229"/>
      <c r="OZI2" s="230"/>
      <c r="OZJ2" s="194"/>
      <c r="OZK2" s="194"/>
      <c r="OZL2" s="195"/>
      <c r="OZM2" s="196"/>
      <c r="OZN2" s="197"/>
      <c r="OZO2" s="197"/>
      <c r="OZP2" s="231"/>
      <c r="OZR2" s="223"/>
      <c r="OZS2" s="225"/>
      <c r="OZT2" s="226"/>
      <c r="OZU2" s="227"/>
      <c r="OZW2" s="228"/>
      <c r="OZX2" s="229"/>
      <c r="OZY2" s="230"/>
      <c r="OZZ2" s="194"/>
      <c r="PAA2" s="194"/>
      <c r="PAB2" s="195"/>
      <c r="PAC2" s="196"/>
      <c r="PAD2" s="197"/>
      <c r="PAE2" s="197"/>
      <c r="PAF2" s="231"/>
      <c r="PAH2" s="223"/>
      <c r="PAI2" s="225"/>
      <c r="PAJ2" s="226"/>
      <c r="PAK2" s="227"/>
      <c r="PAM2" s="228"/>
      <c r="PAN2" s="229"/>
      <c r="PAO2" s="230"/>
      <c r="PAP2" s="194"/>
      <c r="PAQ2" s="194"/>
      <c r="PAR2" s="195"/>
      <c r="PAS2" s="196"/>
      <c r="PAT2" s="197"/>
      <c r="PAU2" s="197"/>
      <c r="PAV2" s="231"/>
      <c r="PAX2" s="223"/>
      <c r="PAY2" s="225"/>
      <c r="PAZ2" s="226"/>
      <c r="PBA2" s="227"/>
      <c r="PBC2" s="228"/>
      <c r="PBD2" s="229"/>
      <c r="PBE2" s="230"/>
      <c r="PBF2" s="194"/>
      <c r="PBG2" s="194"/>
      <c r="PBH2" s="195"/>
      <c r="PBI2" s="196"/>
      <c r="PBJ2" s="197"/>
      <c r="PBK2" s="197"/>
      <c r="PBL2" s="231"/>
      <c r="PBN2" s="223"/>
      <c r="PBO2" s="225"/>
      <c r="PBP2" s="226"/>
      <c r="PBQ2" s="227"/>
      <c r="PBS2" s="228"/>
      <c r="PBT2" s="229"/>
      <c r="PBU2" s="230"/>
      <c r="PBV2" s="194"/>
      <c r="PBW2" s="194"/>
      <c r="PBX2" s="195"/>
      <c r="PBY2" s="196"/>
      <c r="PBZ2" s="197"/>
      <c r="PCA2" s="197"/>
      <c r="PCB2" s="231"/>
      <c r="PCD2" s="223"/>
      <c r="PCE2" s="225"/>
      <c r="PCF2" s="226"/>
      <c r="PCG2" s="227"/>
      <c r="PCI2" s="228"/>
      <c r="PCJ2" s="229"/>
      <c r="PCK2" s="230"/>
      <c r="PCL2" s="194"/>
      <c r="PCM2" s="194"/>
      <c r="PCN2" s="195"/>
      <c r="PCO2" s="196"/>
      <c r="PCP2" s="197"/>
      <c r="PCQ2" s="197"/>
      <c r="PCR2" s="231"/>
      <c r="PCT2" s="223"/>
      <c r="PCU2" s="225"/>
      <c r="PCV2" s="226"/>
      <c r="PCW2" s="227"/>
      <c r="PCY2" s="228"/>
      <c r="PCZ2" s="229"/>
      <c r="PDA2" s="230"/>
      <c r="PDB2" s="194"/>
      <c r="PDC2" s="194"/>
      <c r="PDD2" s="195"/>
      <c r="PDE2" s="196"/>
      <c r="PDF2" s="197"/>
      <c r="PDG2" s="197"/>
      <c r="PDH2" s="231"/>
      <c r="PDJ2" s="223"/>
      <c r="PDK2" s="225"/>
      <c r="PDL2" s="226"/>
      <c r="PDM2" s="227"/>
      <c r="PDO2" s="228"/>
      <c r="PDP2" s="229"/>
      <c r="PDQ2" s="230"/>
      <c r="PDR2" s="194"/>
      <c r="PDS2" s="194"/>
      <c r="PDT2" s="195"/>
      <c r="PDU2" s="196"/>
      <c r="PDV2" s="197"/>
      <c r="PDW2" s="197"/>
      <c r="PDX2" s="231"/>
      <c r="PDZ2" s="223"/>
      <c r="PEA2" s="225"/>
      <c r="PEB2" s="226"/>
      <c r="PEC2" s="227"/>
      <c r="PEE2" s="228"/>
      <c r="PEF2" s="229"/>
      <c r="PEG2" s="230"/>
      <c r="PEH2" s="194"/>
      <c r="PEI2" s="194"/>
      <c r="PEJ2" s="195"/>
      <c r="PEK2" s="196"/>
      <c r="PEL2" s="197"/>
      <c r="PEM2" s="197"/>
      <c r="PEN2" s="231"/>
      <c r="PEP2" s="223"/>
      <c r="PEQ2" s="225"/>
      <c r="PER2" s="226"/>
      <c r="PES2" s="227"/>
      <c r="PEU2" s="228"/>
      <c r="PEV2" s="229"/>
      <c r="PEW2" s="230"/>
      <c r="PEX2" s="194"/>
      <c r="PEY2" s="194"/>
      <c r="PEZ2" s="195"/>
      <c r="PFA2" s="196"/>
      <c r="PFB2" s="197"/>
      <c r="PFC2" s="197"/>
      <c r="PFD2" s="231"/>
      <c r="PFF2" s="223"/>
      <c r="PFG2" s="225"/>
      <c r="PFH2" s="226"/>
      <c r="PFI2" s="227"/>
      <c r="PFK2" s="228"/>
      <c r="PFL2" s="229"/>
      <c r="PFM2" s="230"/>
      <c r="PFN2" s="194"/>
      <c r="PFO2" s="194"/>
      <c r="PFP2" s="195"/>
      <c r="PFQ2" s="196"/>
      <c r="PFR2" s="197"/>
      <c r="PFS2" s="197"/>
      <c r="PFT2" s="231"/>
      <c r="PFV2" s="223"/>
      <c r="PFW2" s="225"/>
      <c r="PFX2" s="226"/>
      <c r="PFY2" s="227"/>
      <c r="PGA2" s="228"/>
      <c r="PGB2" s="229"/>
      <c r="PGC2" s="230"/>
      <c r="PGD2" s="194"/>
      <c r="PGE2" s="194"/>
      <c r="PGF2" s="195"/>
      <c r="PGG2" s="196"/>
      <c r="PGH2" s="197"/>
      <c r="PGI2" s="197"/>
      <c r="PGJ2" s="231"/>
      <c r="PGL2" s="223"/>
      <c r="PGM2" s="225"/>
      <c r="PGN2" s="226"/>
      <c r="PGO2" s="227"/>
      <c r="PGQ2" s="228"/>
      <c r="PGR2" s="229"/>
      <c r="PGS2" s="230"/>
      <c r="PGT2" s="194"/>
      <c r="PGU2" s="194"/>
      <c r="PGV2" s="195"/>
      <c r="PGW2" s="196"/>
      <c r="PGX2" s="197"/>
      <c r="PGY2" s="197"/>
      <c r="PGZ2" s="231"/>
      <c r="PHB2" s="223"/>
      <c r="PHC2" s="225"/>
      <c r="PHD2" s="226"/>
      <c r="PHE2" s="227"/>
      <c r="PHG2" s="228"/>
      <c r="PHH2" s="229"/>
      <c r="PHI2" s="230"/>
      <c r="PHJ2" s="194"/>
      <c r="PHK2" s="194"/>
      <c r="PHL2" s="195"/>
      <c r="PHM2" s="196"/>
      <c r="PHN2" s="197"/>
      <c r="PHO2" s="197"/>
      <c r="PHP2" s="231"/>
      <c r="PHR2" s="223"/>
      <c r="PHS2" s="225"/>
      <c r="PHT2" s="226"/>
      <c r="PHU2" s="227"/>
      <c r="PHW2" s="228"/>
      <c r="PHX2" s="229"/>
      <c r="PHY2" s="230"/>
      <c r="PHZ2" s="194"/>
      <c r="PIA2" s="194"/>
      <c r="PIB2" s="195"/>
      <c r="PIC2" s="196"/>
      <c r="PID2" s="197"/>
      <c r="PIE2" s="197"/>
      <c r="PIF2" s="231"/>
      <c r="PIH2" s="223"/>
      <c r="PII2" s="225"/>
      <c r="PIJ2" s="226"/>
      <c r="PIK2" s="227"/>
      <c r="PIM2" s="228"/>
      <c r="PIN2" s="229"/>
      <c r="PIO2" s="230"/>
      <c r="PIP2" s="194"/>
      <c r="PIQ2" s="194"/>
      <c r="PIR2" s="195"/>
      <c r="PIS2" s="196"/>
      <c r="PIT2" s="197"/>
      <c r="PIU2" s="197"/>
      <c r="PIV2" s="231"/>
      <c r="PIX2" s="223"/>
      <c r="PIY2" s="225"/>
      <c r="PIZ2" s="226"/>
      <c r="PJA2" s="227"/>
      <c r="PJC2" s="228"/>
      <c r="PJD2" s="229"/>
      <c r="PJE2" s="230"/>
      <c r="PJF2" s="194"/>
      <c r="PJG2" s="194"/>
      <c r="PJH2" s="195"/>
      <c r="PJI2" s="196"/>
      <c r="PJJ2" s="197"/>
      <c r="PJK2" s="197"/>
      <c r="PJL2" s="231"/>
      <c r="PJN2" s="223"/>
      <c r="PJO2" s="225"/>
      <c r="PJP2" s="226"/>
      <c r="PJQ2" s="227"/>
      <c r="PJS2" s="228"/>
      <c r="PJT2" s="229"/>
      <c r="PJU2" s="230"/>
      <c r="PJV2" s="194"/>
      <c r="PJW2" s="194"/>
      <c r="PJX2" s="195"/>
      <c r="PJY2" s="196"/>
      <c r="PJZ2" s="197"/>
      <c r="PKA2" s="197"/>
      <c r="PKB2" s="231"/>
      <c r="PKD2" s="223"/>
      <c r="PKE2" s="225"/>
      <c r="PKF2" s="226"/>
      <c r="PKG2" s="227"/>
      <c r="PKI2" s="228"/>
      <c r="PKJ2" s="229"/>
      <c r="PKK2" s="230"/>
      <c r="PKL2" s="194"/>
      <c r="PKM2" s="194"/>
      <c r="PKN2" s="195"/>
      <c r="PKO2" s="196"/>
      <c r="PKP2" s="197"/>
      <c r="PKQ2" s="197"/>
      <c r="PKR2" s="231"/>
      <c r="PKT2" s="223"/>
      <c r="PKU2" s="225"/>
      <c r="PKV2" s="226"/>
      <c r="PKW2" s="227"/>
      <c r="PKY2" s="228"/>
      <c r="PKZ2" s="229"/>
      <c r="PLA2" s="230"/>
      <c r="PLB2" s="194"/>
      <c r="PLC2" s="194"/>
      <c r="PLD2" s="195"/>
      <c r="PLE2" s="196"/>
      <c r="PLF2" s="197"/>
      <c r="PLG2" s="197"/>
      <c r="PLH2" s="231"/>
      <c r="PLJ2" s="223"/>
      <c r="PLK2" s="225"/>
      <c r="PLL2" s="226"/>
      <c r="PLM2" s="227"/>
      <c r="PLO2" s="228"/>
      <c r="PLP2" s="229"/>
      <c r="PLQ2" s="230"/>
      <c r="PLR2" s="194"/>
      <c r="PLS2" s="194"/>
      <c r="PLT2" s="195"/>
      <c r="PLU2" s="196"/>
      <c r="PLV2" s="197"/>
      <c r="PLW2" s="197"/>
      <c r="PLX2" s="231"/>
      <c r="PLZ2" s="223"/>
      <c r="PMA2" s="225"/>
      <c r="PMB2" s="226"/>
      <c r="PMC2" s="227"/>
      <c r="PME2" s="228"/>
      <c r="PMF2" s="229"/>
      <c r="PMG2" s="230"/>
      <c r="PMH2" s="194"/>
      <c r="PMI2" s="194"/>
      <c r="PMJ2" s="195"/>
      <c r="PMK2" s="196"/>
      <c r="PML2" s="197"/>
      <c r="PMM2" s="197"/>
      <c r="PMN2" s="231"/>
      <c r="PMP2" s="223"/>
      <c r="PMQ2" s="225"/>
      <c r="PMR2" s="226"/>
      <c r="PMS2" s="227"/>
      <c r="PMU2" s="228"/>
      <c r="PMV2" s="229"/>
      <c r="PMW2" s="230"/>
      <c r="PMX2" s="194"/>
      <c r="PMY2" s="194"/>
      <c r="PMZ2" s="195"/>
      <c r="PNA2" s="196"/>
      <c r="PNB2" s="197"/>
      <c r="PNC2" s="197"/>
      <c r="PND2" s="231"/>
      <c r="PNF2" s="223"/>
      <c r="PNG2" s="225"/>
      <c r="PNH2" s="226"/>
      <c r="PNI2" s="227"/>
      <c r="PNK2" s="228"/>
      <c r="PNL2" s="229"/>
      <c r="PNM2" s="230"/>
      <c r="PNN2" s="194"/>
      <c r="PNO2" s="194"/>
      <c r="PNP2" s="195"/>
      <c r="PNQ2" s="196"/>
      <c r="PNR2" s="197"/>
      <c r="PNS2" s="197"/>
      <c r="PNT2" s="231"/>
      <c r="PNV2" s="223"/>
      <c r="PNW2" s="225"/>
      <c r="PNX2" s="226"/>
      <c r="PNY2" s="227"/>
      <c r="POA2" s="228"/>
      <c r="POB2" s="229"/>
      <c r="POC2" s="230"/>
      <c r="POD2" s="194"/>
      <c r="POE2" s="194"/>
      <c r="POF2" s="195"/>
      <c r="POG2" s="196"/>
      <c r="POH2" s="197"/>
      <c r="POI2" s="197"/>
      <c r="POJ2" s="231"/>
      <c r="POL2" s="223"/>
      <c r="POM2" s="225"/>
      <c r="PON2" s="226"/>
      <c r="POO2" s="227"/>
      <c r="POQ2" s="228"/>
      <c r="POR2" s="229"/>
      <c r="POS2" s="230"/>
      <c r="POT2" s="194"/>
      <c r="POU2" s="194"/>
      <c r="POV2" s="195"/>
      <c r="POW2" s="196"/>
      <c r="POX2" s="197"/>
      <c r="POY2" s="197"/>
      <c r="POZ2" s="231"/>
      <c r="PPB2" s="223"/>
      <c r="PPC2" s="225"/>
      <c r="PPD2" s="226"/>
      <c r="PPE2" s="227"/>
      <c r="PPG2" s="228"/>
      <c r="PPH2" s="229"/>
      <c r="PPI2" s="230"/>
      <c r="PPJ2" s="194"/>
      <c r="PPK2" s="194"/>
      <c r="PPL2" s="195"/>
      <c r="PPM2" s="196"/>
      <c r="PPN2" s="197"/>
      <c r="PPO2" s="197"/>
      <c r="PPP2" s="231"/>
      <c r="PPR2" s="223"/>
      <c r="PPS2" s="225"/>
      <c r="PPT2" s="226"/>
      <c r="PPU2" s="227"/>
      <c r="PPW2" s="228"/>
      <c r="PPX2" s="229"/>
      <c r="PPY2" s="230"/>
      <c r="PPZ2" s="194"/>
      <c r="PQA2" s="194"/>
      <c r="PQB2" s="195"/>
      <c r="PQC2" s="196"/>
      <c r="PQD2" s="197"/>
      <c r="PQE2" s="197"/>
      <c r="PQF2" s="231"/>
      <c r="PQH2" s="223"/>
      <c r="PQI2" s="225"/>
      <c r="PQJ2" s="226"/>
      <c r="PQK2" s="227"/>
      <c r="PQM2" s="228"/>
      <c r="PQN2" s="229"/>
      <c r="PQO2" s="230"/>
      <c r="PQP2" s="194"/>
      <c r="PQQ2" s="194"/>
      <c r="PQR2" s="195"/>
      <c r="PQS2" s="196"/>
      <c r="PQT2" s="197"/>
      <c r="PQU2" s="197"/>
      <c r="PQV2" s="231"/>
      <c r="PQX2" s="223"/>
      <c r="PQY2" s="225"/>
      <c r="PQZ2" s="226"/>
      <c r="PRA2" s="227"/>
      <c r="PRC2" s="228"/>
      <c r="PRD2" s="229"/>
      <c r="PRE2" s="230"/>
      <c r="PRF2" s="194"/>
      <c r="PRG2" s="194"/>
      <c r="PRH2" s="195"/>
      <c r="PRI2" s="196"/>
      <c r="PRJ2" s="197"/>
      <c r="PRK2" s="197"/>
      <c r="PRL2" s="231"/>
      <c r="PRN2" s="223"/>
      <c r="PRO2" s="225"/>
      <c r="PRP2" s="226"/>
      <c r="PRQ2" s="227"/>
      <c r="PRS2" s="228"/>
      <c r="PRT2" s="229"/>
      <c r="PRU2" s="230"/>
      <c r="PRV2" s="194"/>
      <c r="PRW2" s="194"/>
      <c r="PRX2" s="195"/>
      <c r="PRY2" s="196"/>
      <c r="PRZ2" s="197"/>
      <c r="PSA2" s="197"/>
      <c r="PSB2" s="231"/>
      <c r="PSD2" s="223"/>
      <c r="PSE2" s="225"/>
      <c r="PSF2" s="226"/>
      <c r="PSG2" s="227"/>
      <c r="PSI2" s="228"/>
      <c r="PSJ2" s="229"/>
      <c r="PSK2" s="230"/>
      <c r="PSL2" s="194"/>
      <c r="PSM2" s="194"/>
      <c r="PSN2" s="195"/>
      <c r="PSO2" s="196"/>
      <c r="PSP2" s="197"/>
      <c r="PSQ2" s="197"/>
      <c r="PSR2" s="231"/>
      <c r="PST2" s="223"/>
      <c r="PSU2" s="225"/>
      <c r="PSV2" s="226"/>
      <c r="PSW2" s="227"/>
      <c r="PSY2" s="228"/>
      <c r="PSZ2" s="229"/>
      <c r="PTA2" s="230"/>
      <c r="PTB2" s="194"/>
      <c r="PTC2" s="194"/>
      <c r="PTD2" s="195"/>
      <c r="PTE2" s="196"/>
      <c r="PTF2" s="197"/>
      <c r="PTG2" s="197"/>
      <c r="PTH2" s="231"/>
      <c r="PTJ2" s="223"/>
      <c r="PTK2" s="225"/>
      <c r="PTL2" s="226"/>
      <c r="PTM2" s="227"/>
      <c r="PTO2" s="228"/>
      <c r="PTP2" s="229"/>
      <c r="PTQ2" s="230"/>
      <c r="PTR2" s="194"/>
      <c r="PTS2" s="194"/>
      <c r="PTT2" s="195"/>
      <c r="PTU2" s="196"/>
      <c r="PTV2" s="197"/>
      <c r="PTW2" s="197"/>
      <c r="PTX2" s="231"/>
      <c r="PTZ2" s="223"/>
      <c r="PUA2" s="225"/>
      <c r="PUB2" s="226"/>
      <c r="PUC2" s="227"/>
      <c r="PUE2" s="228"/>
      <c r="PUF2" s="229"/>
      <c r="PUG2" s="230"/>
      <c r="PUH2" s="194"/>
      <c r="PUI2" s="194"/>
      <c r="PUJ2" s="195"/>
      <c r="PUK2" s="196"/>
      <c r="PUL2" s="197"/>
      <c r="PUM2" s="197"/>
      <c r="PUN2" s="231"/>
      <c r="PUP2" s="223"/>
      <c r="PUQ2" s="225"/>
      <c r="PUR2" s="226"/>
      <c r="PUS2" s="227"/>
      <c r="PUU2" s="228"/>
      <c r="PUV2" s="229"/>
      <c r="PUW2" s="230"/>
      <c r="PUX2" s="194"/>
      <c r="PUY2" s="194"/>
      <c r="PUZ2" s="195"/>
      <c r="PVA2" s="196"/>
      <c r="PVB2" s="197"/>
      <c r="PVC2" s="197"/>
      <c r="PVD2" s="231"/>
      <c r="PVF2" s="223"/>
      <c r="PVG2" s="225"/>
      <c r="PVH2" s="226"/>
      <c r="PVI2" s="227"/>
      <c r="PVK2" s="228"/>
      <c r="PVL2" s="229"/>
      <c r="PVM2" s="230"/>
      <c r="PVN2" s="194"/>
      <c r="PVO2" s="194"/>
      <c r="PVP2" s="195"/>
      <c r="PVQ2" s="196"/>
      <c r="PVR2" s="197"/>
      <c r="PVS2" s="197"/>
      <c r="PVT2" s="231"/>
      <c r="PVV2" s="223"/>
      <c r="PVW2" s="225"/>
      <c r="PVX2" s="226"/>
      <c r="PVY2" s="227"/>
      <c r="PWA2" s="228"/>
      <c r="PWB2" s="229"/>
      <c r="PWC2" s="230"/>
      <c r="PWD2" s="194"/>
      <c r="PWE2" s="194"/>
      <c r="PWF2" s="195"/>
      <c r="PWG2" s="196"/>
      <c r="PWH2" s="197"/>
      <c r="PWI2" s="197"/>
      <c r="PWJ2" s="231"/>
      <c r="PWL2" s="223"/>
      <c r="PWM2" s="225"/>
      <c r="PWN2" s="226"/>
      <c r="PWO2" s="227"/>
      <c r="PWQ2" s="228"/>
      <c r="PWR2" s="229"/>
      <c r="PWS2" s="230"/>
      <c r="PWT2" s="194"/>
      <c r="PWU2" s="194"/>
      <c r="PWV2" s="195"/>
      <c r="PWW2" s="196"/>
      <c r="PWX2" s="197"/>
      <c r="PWY2" s="197"/>
      <c r="PWZ2" s="231"/>
      <c r="PXB2" s="223"/>
      <c r="PXC2" s="225"/>
      <c r="PXD2" s="226"/>
      <c r="PXE2" s="227"/>
      <c r="PXG2" s="228"/>
      <c r="PXH2" s="229"/>
      <c r="PXI2" s="230"/>
      <c r="PXJ2" s="194"/>
      <c r="PXK2" s="194"/>
      <c r="PXL2" s="195"/>
      <c r="PXM2" s="196"/>
      <c r="PXN2" s="197"/>
      <c r="PXO2" s="197"/>
      <c r="PXP2" s="231"/>
      <c r="PXR2" s="223"/>
      <c r="PXS2" s="225"/>
      <c r="PXT2" s="226"/>
      <c r="PXU2" s="227"/>
      <c r="PXW2" s="228"/>
      <c r="PXX2" s="229"/>
      <c r="PXY2" s="230"/>
      <c r="PXZ2" s="194"/>
      <c r="PYA2" s="194"/>
      <c r="PYB2" s="195"/>
      <c r="PYC2" s="196"/>
      <c r="PYD2" s="197"/>
      <c r="PYE2" s="197"/>
      <c r="PYF2" s="231"/>
      <c r="PYH2" s="223"/>
      <c r="PYI2" s="225"/>
      <c r="PYJ2" s="226"/>
      <c r="PYK2" s="227"/>
      <c r="PYM2" s="228"/>
      <c r="PYN2" s="229"/>
      <c r="PYO2" s="230"/>
      <c r="PYP2" s="194"/>
      <c r="PYQ2" s="194"/>
      <c r="PYR2" s="195"/>
      <c r="PYS2" s="196"/>
      <c r="PYT2" s="197"/>
      <c r="PYU2" s="197"/>
      <c r="PYV2" s="231"/>
      <c r="PYX2" s="223"/>
      <c r="PYY2" s="225"/>
      <c r="PYZ2" s="226"/>
      <c r="PZA2" s="227"/>
      <c r="PZC2" s="228"/>
      <c r="PZD2" s="229"/>
      <c r="PZE2" s="230"/>
      <c r="PZF2" s="194"/>
      <c r="PZG2" s="194"/>
      <c r="PZH2" s="195"/>
      <c r="PZI2" s="196"/>
      <c r="PZJ2" s="197"/>
      <c r="PZK2" s="197"/>
      <c r="PZL2" s="231"/>
      <c r="PZN2" s="223"/>
      <c r="PZO2" s="225"/>
      <c r="PZP2" s="226"/>
      <c r="PZQ2" s="227"/>
      <c r="PZS2" s="228"/>
      <c r="PZT2" s="229"/>
      <c r="PZU2" s="230"/>
      <c r="PZV2" s="194"/>
      <c r="PZW2" s="194"/>
      <c r="PZX2" s="195"/>
      <c r="PZY2" s="196"/>
      <c r="PZZ2" s="197"/>
      <c r="QAA2" s="197"/>
      <c r="QAB2" s="231"/>
      <c r="QAD2" s="223"/>
      <c r="QAE2" s="225"/>
      <c r="QAF2" s="226"/>
      <c r="QAG2" s="227"/>
      <c r="QAI2" s="228"/>
      <c r="QAJ2" s="229"/>
      <c r="QAK2" s="230"/>
      <c r="QAL2" s="194"/>
      <c r="QAM2" s="194"/>
      <c r="QAN2" s="195"/>
      <c r="QAO2" s="196"/>
      <c r="QAP2" s="197"/>
      <c r="QAQ2" s="197"/>
      <c r="QAR2" s="231"/>
      <c r="QAT2" s="223"/>
      <c r="QAU2" s="225"/>
      <c r="QAV2" s="226"/>
      <c r="QAW2" s="227"/>
      <c r="QAY2" s="228"/>
      <c r="QAZ2" s="229"/>
      <c r="QBA2" s="230"/>
      <c r="QBB2" s="194"/>
      <c r="QBC2" s="194"/>
      <c r="QBD2" s="195"/>
      <c r="QBE2" s="196"/>
      <c r="QBF2" s="197"/>
      <c r="QBG2" s="197"/>
      <c r="QBH2" s="231"/>
      <c r="QBJ2" s="223"/>
      <c r="QBK2" s="225"/>
      <c r="QBL2" s="226"/>
      <c r="QBM2" s="227"/>
      <c r="QBO2" s="228"/>
      <c r="QBP2" s="229"/>
      <c r="QBQ2" s="230"/>
      <c r="QBR2" s="194"/>
      <c r="QBS2" s="194"/>
      <c r="QBT2" s="195"/>
      <c r="QBU2" s="196"/>
      <c r="QBV2" s="197"/>
      <c r="QBW2" s="197"/>
      <c r="QBX2" s="231"/>
      <c r="QBZ2" s="223"/>
      <c r="QCA2" s="225"/>
      <c r="QCB2" s="226"/>
      <c r="QCC2" s="227"/>
      <c r="QCE2" s="228"/>
      <c r="QCF2" s="229"/>
      <c r="QCG2" s="230"/>
      <c r="QCH2" s="194"/>
      <c r="QCI2" s="194"/>
      <c r="QCJ2" s="195"/>
      <c r="QCK2" s="196"/>
      <c r="QCL2" s="197"/>
      <c r="QCM2" s="197"/>
      <c r="QCN2" s="231"/>
      <c r="QCP2" s="223"/>
      <c r="QCQ2" s="225"/>
      <c r="QCR2" s="226"/>
      <c r="QCS2" s="227"/>
      <c r="QCU2" s="228"/>
      <c r="QCV2" s="229"/>
      <c r="QCW2" s="230"/>
      <c r="QCX2" s="194"/>
      <c r="QCY2" s="194"/>
      <c r="QCZ2" s="195"/>
      <c r="QDA2" s="196"/>
      <c r="QDB2" s="197"/>
      <c r="QDC2" s="197"/>
      <c r="QDD2" s="231"/>
      <c r="QDF2" s="223"/>
      <c r="QDG2" s="225"/>
      <c r="QDH2" s="226"/>
      <c r="QDI2" s="227"/>
      <c r="QDK2" s="228"/>
      <c r="QDL2" s="229"/>
      <c r="QDM2" s="230"/>
      <c r="QDN2" s="194"/>
      <c r="QDO2" s="194"/>
      <c r="QDP2" s="195"/>
      <c r="QDQ2" s="196"/>
      <c r="QDR2" s="197"/>
      <c r="QDS2" s="197"/>
      <c r="QDT2" s="231"/>
      <c r="QDV2" s="223"/>
      <c r="QDW2" s="225"/>
      <c r="QDX2" s="226"/>
      <c r="QDY2" s="227"/>
      <c r="QEA2" s="228"/>
      <c r="QEB2" s="229"/>
      <c r="QEC2" s="230"/>
      <c r="QED2" s="194"/>
      <c r="QEE2" s="194"/>
      <c r="QEF2" s="195"/>
      <c r="QEG2" s="196"/>
      <c r="QEH2" s="197"/>
      <c r="QEI2" s="197"/>
      <c r="QEJ2" s="231"/>
      <c r="QEL2" s="223"/>
      <c r="QEM2" s="225"/>
      <c r="QEN2" s="226"/>
      <c r="QEO2" s="227"/>
      <c r="QEQ2" s="228"/>
      <c r="QER2" s="229"/>
      <c r="QES2" s="230"/>
      <c r="QET2" s="194"/>
      <c r="QEU2" s="194"/>
      <c r="QEV2" s="195"/>
      <c r="QEW2" s="196"/>
      <c r="QEX2" s="197"/>
      <c r="QEY2" s="197"/>
      <c r="QEZ2" s="231"/>
      <c r="QFB2" s="223"/>
      <c r="QFC2" s="225"/>
      <c r="QFD2" s="226"/>
      <c r="QFE2" s="227"/>
      <c r="QFG2" s="228"/>
      <c r="QFH2" s="229"/>
      <c r="QFI2" s="230"/>
      <c r="QFJ2" s="194"/>
      <c r="QFK2" s="194"/>
      <c r="QFL2" s="195"/>
      <c r="QFM2" s="196"/>
      <c r="QFN2" s="197"/>
      <c r="QFO2" s="197"/>
      <c r="QFP2" s="231"/>
      <c r="QFR2" s="223"/>
      <c r="QFS2" s="225"/>
      <c r="QFT2" s="226"/>
      <c r="QFU2" s="227"/>
      <c r="QFW2" s="228"/>
      <c r="QFX2" s="229"/>
      <c r="QFY2" s="230"/>
      <c r="QFZ2" s="194"/>
      <c r="QGA2" s="194"/>
      <c r="QGB2" s="195"/>
      <c r="QGC2" s="196"/>
      <c r="QGD2" s="197"/>
      <c r="QGE2" s="197"/>
      <c r="QGF2" s="231"/>
      <c r="QGH2" s="223"/>
      <c r="QGI2" s="225"/>
      <c r="QGJ2" s="226"/>
      <c r="QGK2" s="227"/>
      <c r="QGM2" s="228"/>
      <c r="QGN2" s="229"/>
      <c r="QGO2" s="230"/>
      <c r="QGP2" s="194"/>
      <c r="QGQ2" s="194"/>
      <c r="QGR2" s="195"/>
      <c r="QGS2" s="196"/>
      <c r="QGT2" s="197"/>
      <c r="QGU2" s="197"/>
      <c r="QGV2" s="231"/>
      <c r="QGX2" s="223"/>
      <c r="QGY2" s="225"/>
      <c r="QGZ2" s="226"/>
      <c r="QHA2" s="227"/>
      <c r="QHC2" s="228"/>
      <c r="QHD2" s="229"/>
      <c r="QHE2" s="230"/>
      <c r="QHF2" s="194"/>
      <c r="QHG2" s="194"/>
      <c r="QHH2" s="195"/>
      <c r="QHI2" s="196"/>
      <c r="QHJ2" s="197"/>
      <c r="QHK2" s="197"/>
      <c r="QHL2" s="231"/>
      <c r="QHN2" s="223"/>
      <c r="QHO2" s="225"/>
      <c r="QHP2" s="226"/>
      <c r="QHQ2" s="227"/>
      <c r="QHS2" s="228"/>
      <c r="QHT2" s="229"/>
      <c r="QHU2" s="230"/>
      <c r="QHV2" s="194"/>
      <c r="QHW2" s="194"/>
      <c r="QHX2" s="195"/>
      <c r="QHY2" s="196"/>
      <c r="QHZ2" s="197"/>
      <c r="QIA2" s="197"/>
      <c r="QIB2" s="231"/>
      <c r="QID2" s="223"/>
      <c r="QIE2" s="225"/>
      <c r="QIF2" s="226"/>
      <c r="QIG2" s="227"/>
      <c r="QII2" s="228"/>
      <c r="QIJ2" s="229"/>
      <c r="QIK2" s="230"/>
      <c r="QIL2" s="194"/>
      <c r="QIM2" s="194"/>
      <c r="QIN2" s="195"/>
      <c r="QIO2" s="196"/>
      <c r="QIP2" s="197"/>
      <c r="QIQ2" s="197"/>
      <c r="QIR2" s="231"/>
      <c r="QIT2" s="223"/>
      <c r="QIU2" s="225"/>
      <c r="QIV2" s="226"/>
      <c r="QIW2" s="227"/>
      <c r="QIY2" s="228"/>
      <c r="QIZ2" s="229"/>
      <c r="QJA2" s="230"/>
      <c r="QJB2" s="194"/>
      <c r="QJC2" s="194"/>
      <c r="QJD2" s="195"/>
      <c r="QJE2" s="196"/>
      <c r="QJF2" s="197"/>
      <c r="QJG2" s="197"/>
      <c r="QJH2" s="231"/>
      <c r="QJJ2" s="223"/>
      <c r="QJK2" s="225"/>
      <c r="QJL2" s="226"/>
      <c r="QJM2" s="227"/>
      <c r="QJO2" s="228"/>
      <c r="QJP2" s="229"/>
      <c r="QJQ2" s="230"/>
      <c r="QJR2" s="194"/>
      <c r="QJS2" s="194"/>
      <c r="QJT2" s="195"/>
      <c r="QJU2" s="196"/>
      <c r="QJV2" s="197"/>
      <c r="QJW2" s="197"/>
      <c r="QJX2" s="231"/>
      <c r="QJZ2" s="223"/>
      <c r="QKA2" s="225"/>
      <c r="QKB2" s="226"/>
      <c r="QKC2" s="227"/>
      <c r="QKE2" s="228"/>
      <c r="QKF2" s="229"/>
      <c r="QKG2" s="230"/>
      <c r="QKH2" s="194"/>
      <c r="QKI2" s="194"/>
      <c r="QKJ2" s="195"/>
      <c r="QKK2" s="196"/>
      <c r="QKL2" s="197"/>
      <c r="QKM2" s="197"/>
      <c r="QKN2" s="231"/>
      <c r="QKP2" s="223"/>
      <c r="QKQ2" s="225"/>
      <c r="QKR2" s="226"/>
      <c r="QKS2" s="227"/>
      <c r="QKU2" s="228"/>
      <c r="QKV2" s="229"/>
      <c r="QKW2" s="230"/>
      <c r="QKX2" s="194"/>
      <c r="QKY2" s="194"/>
      <c r="QKZ2" s="195"/>
      <c r="QLA2" s="196"/>
      <c r="QLB2" s="197"/>
      <c r="QLC2" s="197"/>
      <c r="QLD2" s="231"/>
      <c r="QLF2" s="223"/>
      <c r="QLG2" s="225"/>
      <c r="QLH2" s="226"/>
      <c r="QLI2" s="227"/>
      <c r="QLK2" s="228"/>
      <c r="QLL2" s="229"/>
      <c r="QLM2" s="230"/>
      <c r="QLN2" s="194"/>
      <c r="QLO2" s="194"/>
      <c r="QLP2" s="195"/>
      <c r="QLQ2" s="196"/>
      <c r="QLR2" s="197"/>
      <c r="QLS2" s="197"/>
      <c r="QLT2" s="231"/>
      <c r="QLV2" s="223"/>
      <c r="QLW2" s="225"/>
      <c r="QLX2" s="226"/>
      <c r="QLY2" s="227"/>
      <c r="QMA2" s="228"/>
      <c r="QMB2" s="229"/>
      <c r="QMC2" s="230"/>
      <c r="QMD2" s="194"/>
      <c r="QME2" s="194"/>
      <c r="QMF2" s="195"/>
      <c r="QMG2" s="196"/>
      <c r="QMH2" s="197"/>
      <c r="QMI2" s="197"/>
      <c r="QMJ2" s="231"/>
      <c r="QML2" s="223"/>
      <c r="QMM2" s="225"/>
      <c r="QMN2" s="226"/>
      <c r="QMO2" s="227"/>
      <c r="QMQ2" s="228"/>
      <c r="QMR2" s="229"/>
      <c r="QMS2" s="230"/>
      <c r="QMT2" s="194"/>
      <c r="QMU2" s="194"/>
      <c r="QMV2" s="195"/>
      <c r="QMW2" s="196"/>
      <c r="QMX2" s="197"/>
      <c r="QMY2" s="197"/>
      <c r="QMZ2" s="231"/>
      <c r="QNB2" s="223"/>
      <c r="QNC2" s="225"/>
      <c r="QND2" s="226"/>
      <c r="QNE2" s="227"/>
      <c r="QNG2" s="228"/>
      <c r="QNH2" s="229"/>
      <c r="QNI2" s="230"/>
      <c r="QNJ2" s="194"/>
      <c r="QNK2" s="194"/>
      <c r="QNL2" s="195"/>
      <c r="QNM2" s="196"/>
      <c r="QNN2" s="197"/>
      <c r="QNO2" s="197"/>
      <c r="QNP2" s="231"/>
      <c r="QNR2" s="223"/>
      <c r="QNS2" s="225"/>
      <c r="QNT2" s="226"/>
      <c r="QNU2" s="227"/>
      <c r="QNW2" s="228"/>
      <c r="QNX2" s="229"/>
      <c r="QNY2" s="230"/>
      <c r="QNZ2" s="194"/>
      <c r="QOA2" s="194"/>
      <c r="QOB2" s="195"/>
      <c r="QOC2" s="196"/>
      <c r="QOD2" s="197"/>
      <c r="QOE2" s="197"/>
      <c r="QOF2" s="231"/>
      <c r="QOH2" s="223"/>
      <c r="QOI2" s="225"/>
      <c r="QOJ2" s="226"/>
      <c r="QOK2" s="227"/>
      <c r="QOM2" s="228"/>
      <c r="QON2" s="229"/>
      <c r="QOO2" s="230"/>
      <c r="QOP2" s="194"/>
      <c r="QOQ2" s="194"/>
      <c r="QOR2" s="195"/>
      <c r="QOS2" s="196"/>
      <c r="QOT2" s="197"/>
      <c r="QOU2" s="197"/>
      <c r="QOV2" s="231"/>
      <c r="QOX2" s="223"/>
      <c r="QOY2" s="225"/>
      <c r="QOZ2" s="226"/>
      <c r="QPA2" s="227"/>
      <c r="QPC2" s="228"/>
      <c r="QPD2" s="229"/>
      <c r="QPE2" s="230"/>
      <c r="QPF2" s="194"/>
      <c r="QPG2" s="194"/>
      <c r="QPH2" s="195"/>
      <c r="QPI2" s="196"/>
      <c r="QPJ2" s="197"/>
      <c r="QPK2" s="197"/>
      <c r="QPL2" s="231"/>
      <c r="QPN2" s="223"/>
      <c r="QPO2" s="225"/>
      <c r="QPP2" s="226"/>
      <c r="QPQ2" s="227"/>
      <c r="QPS2" s="228"/>
      <c r="QPT2" s="229"/>
      <c r="QPU2" s="230"/>
      <c r="QPV2" s="194"/>
      <c r="QPW2" s="194"/>
      <c r="QPX2" s="195"/>
      <c r="QPY2" s="196"/>
      <c r="QPZ2" s="197"/>
      <c r="QQA2" s="197"/>
      <c r="QQB2" s="231"/>
      <c r="QQD2" s="223"/>
      <c r="QQE2" s="225"/>
      <c r="QQF2" s="226"/>
      <c r="QQG2" s="227"/>
      <c r="QQI2" s="228"/>
      <c r="QQJ2" s="229"/>
      <c r="QQK2" s="230"/>
      <c r="QQL2" s="194"/>
      <c r="QQM2" s="194"/>
      <c r="QQN2" s="195"/>
      <c r="QQO2" s="196"/>
      <c r="QQP2" s="197"/>
      <c r="QQQ2" s="197"/>
      <c r="QQR2" s="231"/>
      <c r="QQT2" s="223"/>
      <c r="QQU2" s="225"/>
      <c r="QQV2" s="226"/>
      <c r="QQW2" s="227"/>
      <c r="QQY2" s="228"/>
      <c r="QQZ2" s="229"/>
      <c r="QRA2" s="230"/>
      <c r="QRB2" s="194"/>
      <c r="QRC2" s="194"/>
      <c r="QRD2" s="195"/>
      <c r="QRE2" s="196"/>
      <c r="QRF2" s="197"/>
      <c r="QRG2" s="197"/>
      <c r="QRH2" s="231"/>
      <c r="QRJ2" s="223"/>
      <c r="QRK2" s="225"/>
      <c r="QRL2" s="226"/>
      <c r="QRM2" s="227"/>
      <c r="QRO2" s="228"/>
      <c r="QRP2" s="229"/>
      <c r="QRQ2" s="230"/>
      <c r="QRR2" s="194"/>
      <c r="QRS2" s="194"/>
      <c r="QRT2" s="195"/>
      <c r="QRU2" s="196"/>
      <c r="QRV2" s="197"/>
      <c r="QRW2" s="197"/>
      <c r="QRX2" s="231"/>
      <c r="QRZ2" s="223"/>
      <c r="QSA2" s="225"/>
      <c r="QSB2" s="226"/>
      <c r="QSC2" s="227"/>
      <c r="QSE2" s="228"/>
      <c r="QSF2" s="229"/>
      <c r="QSG2" s="230"/>
      <c r="QSH2" s="194"/>
      <c r="QSI2" s="194"/>
      <c r="QSJ2" s="195"/>
      <c r="QSK2" s="196"/>
      <c r="QSL2" s="197"/>
      <c r="QSM2" s="197"/>
      <c r="QSN2" s="231"/>
      <c r="QSP2" s="223"/>
      <c r="QSQ2" s="225"/>
      <c r="QSR2" s="226"/>
      <c r="QSS2" s="227"/>
      <c r="QSU2" s="228"/>
      <c r="QSV2" s="229"/>
      <c r="QSW2" s="230"/>
      <c r="QSX2" s="194"/>
      <c r="QSY2" s="194"/>
      <c r="QSZ2" s="195"/>
      <c r="QTA2" s="196"/>
      <c r="QTB2" s="197"/>
      <c r="QTC2" s="197"/>
      <c r="QTD2" s="231"/>
      <c r="QTF2" s="223"/>
      <c r="QTG2" s="225"/>
      <c r="QTH2" s="226"/>
      <c r="QTI2" s="227"/>
      <c r="QTK2" s="228"/>
      <c r="QTL2" s="229"/>
      <c r="QTM2" s="230"/>
      <c r="QTN2" s="194"/>
      <c r="QTO2" s="194"/>
      <c r="QTP2" s="195"/>
      <c r="QTQ2" s="196"/>
      <c r="QTR2" s="197"/>
      <c r="QTS2" s="197"/>
      <c r="QTT2" s="231"/>
      <c r="QTV2" s="223"/>
      <c r="QTW2" s="225"/>
      <c r="QTX2" s="226"/>
      <c r="QTY2" s="227"/>
      <c r="QUA2" s="228"/>
      <c r="QUB2" s="229"/>
      <c r="QUC2" s="230"/>
      <c r="QUD2" s="194"/>
      <c r="QUE2" s="194"/>
      <c r="QUF2" s="195"/>
      <c r="QUG2" s="196"/>
      <c r="QUH2" s="197"/>
      <c r="QUI2" s="197"/>
      <c r="QUJ2" s="231"/>
      <c r="QUL2" s="223"/>
      <c r="QUM2" s="225"/>
      <c r="QUN2" s="226"/>
      <c r="QUO2" s="227"/>
      <c r="QUQ2" s="228"/>
      <c r="QUR2" s="229"/>
      <c r="QUS2" s="230"/>
      <c r="QUT2" s="194"/>
      <c r="QUU2" s="194"/>
      <c r="QUV2" s="195"/>
      <c r="QUW2" s="196"/>
      <c r="QUX2" s="197"/>
      <c r="QUY2" s="197"/>
      <c r="QUZ2" s="231"/>
      <c r="QVB2" s="223"/>
      <c r="QVC2" s="225"/>
      <c r="QVD2" s="226"/>
      <c r="QVE2" s="227"/>
      <c r="QVG2" s="228"/>
      <c r="QVH2" s="229"/>
      <c r="QVI2" s="230"/>
      <c r="QVJ2" s="194"/>
      <c r="QVK2" s="194"/>
      <c r="QVL2" s="195"/>
      <c r="QVM2" s="196"/>
      <c r="QVN2" s="197"/>
      <c r="QVO2" s="197"/>
      <c r="QVP2" s="231"/>
      <c r="QVR2" s="223"/>
      <c r="QVS2" s="225"/>
      <c r="QVT2" s="226"/>
      <c r="QVU2" s="227"/>
      <c r="QVW2" s="228"/>
      <c r="QVX2" s="229"/>
      <c r="QVY2" s="230"/>
      <c r="QVZ2" s="194"/>
      <c r="QWA2" s="194"/>
      <c r="QWB2" s="195"/>
      <c r="QWC2" s="196"/>
      <c r="QWD2" s="197"/>
      <c r="QWE2" s="197"/>
      <c r="QWF2" s="231"/>
      <c r="QWH2" s="223"/>
      <c r="QWI2" s="225"/>
      <c r="QWJ2" s="226"/>
      <c r="QWK2" s="227"/>
      <c r="QWM2" s="228"/>
      <c r="QWN2" s="229"/>
      <c r="QWO2" s="230"/>
      <c r="QWP2" s="194"/>
      <c r="QWQ2" s="194"/>
      <c r="QWR2" s="195"/>
      <c r="QWS2" s="196"/>
      <c r="QWT2" s="197"/>
      <c r="QWU2" s="197"/>
      <c r="QWV2" s="231"/>
      <c r="QWX2" s="223"/>
      <c r="QWY2" s="225"/>
      <c r="QWZ2" s="226"/>
      <c r="QXA2" s="227"/>
      <c r="QXC2" s="228"/>
      <c r="QXD2" s="229"/>
      <c r="QXE2" s="230"/>
      <c r="QXF2" s="194"/>
      <c r="QXG2" s="194"/>
      <c r="QXH2" s="195"/>
      <c r="QXI2" s="196"/>
      <c r="QXJ2" s="197"/>
      <c r="QXK2" s="197"/>
      <c r="QXL2" s="231"/>
      <c r="QXN2" s="223"/>
      <c r="QXO2" s="225"/>
      <c r="QXP2" s="226"/>
      <c r="QXQ2" s="227"/>
      <c r="QXS2" s="228"/>
      <c r="QXT2" s="229"/>
      <c r="QXU2" s="230"/>
      <c r="QXV2" s="194"/>
      <c r="QXW2" s="194"/>
      <c r="QXX2" s="195"/>
      <c r="QXY2" s="196"/>
      <c r="QXZ2" s="197"/>
      <c r="QYA2" s="197"/>
      <c r="QYB2" s="231"/>
      <c r="QYD2" s="223"/>
      <c r="QYE2" s="225"/>
      <c r="QYF2" s="226"/>
      <c r="QYG2" s="227"/>
      <c r="QYI2" s="228"/>
      <c r="QYJ2" s="229"/>
      <c r="QYK2" s="230"/>
      <c r="QYL2" s="194"/>
      <c r="QYM2" s="194"/>
      <c r="QYN2" s="195"/>
      <c r="QYO2" s="196"/>
      <c r="QYP2" s="197"/>
      <c r="QYQ2" s="197"/>
      <c r="QYR2" s="231"/>
      <c r="QYT2" s="223"/>
      <c r="QYU2" s="225"/>
      <c r="QYV2" s="226"/>
      <c r="QYW2" s="227"/>
      <c r="QYY2" s="228"/>
      <c r="QYZ2" s="229"/>
      <c r="QZA2" s="230"/>
      <c r="QZB2" s="194"/>
      <c r="QZC2" s="194"/>
      <c r="QZD2" s="195"/>
      <c r="QZE2" s="196"/>
      <c r="QZF2" s="197"/>
      <c r="QZG2" s="197"/>
      <c r="QZH2" s="231"/>
      <c r="QZJ2" s="223"/>
      <c r="QZK2" s="225"/>
      <c r="QZL2" s="226"/>
      <c r="QZM2" s="227"/>
      <c r="QZO2" s="228"/>
      <c r="QZP2" s="229"/>
      <c r="QZQ2" s="230"/>
      <c r="QZR2" s="194"/>
      <c r="QZS2" s="194"/>
      <c r="QZT2" s="195"/>
      <c r="QZU2" s="196"/>
      <c r="QZV2" s="197"/>
      <c r="QZW2" s="197"/>
      <c r="QZX2" s="231"/>
      <c r="QZZ2" s="223"/>
      <c r="RAA2" s="225"/>
      <c r="RAB2" s="226"/>
      <c r="RAC2" s="227"/>
      <c r="RAE2" s="228"/>
      <c r="RAF2" s="229"/>
      <c r="RAG2" s="230"/>
      <c r="RAH2" s="194"/>
      <c r="RAI2" s="194"/>
      <c r="RAJ2" s="195"/>
      <c r="RAK2" s="196"/>
      <c r="RAL2" s="197"/>
      <c r="RAM2" s="197"/>
      <c r="RAN2" s="231"/>
      <c r="RAP2" s="223"/>
      <c r="RAQ2" s="225"/>
      <c r="RAR2" s="226"/>
      <c r="RAS2" s="227"/>
      <c r="RAU2" s="228"/>
      <c r="RAV2" s="229"/>
      <c r="RAW2" s="230"/>
      <c r="RAX2" s="194"/>
      <c r="RAY2" s="194"/>
      <c r="RAZ2" s="195"/>
      <c r="RBA2" s="196"/>
      <c r="RBB2" s="197"/>
      <c r="RBC2" s="197"/>
      <c r="RBD2" s="231"/>
      <c r="RBF2" s="223"/>
      <c r="RBG2" s="225"/>
      <c r="RBH2" s="226"/>
      <c r="RBI2" s="227"/>
      <c r="RBK2" s="228"/>
      <c r="RBL2" s="229"/>
      <c r="RBM2" s="230"/>
      <c r="RBN2" s="194"/>
      <c r="RBO2" s="194"/>
      <c r="RBP2" s="195"/>
      <c r="RBQ2" s="196"/>
      <c r="RBR2" s="197"/>
      <c r="RBS2" s="197"/>
      <c r="RBT2" s="231"/>
      <c r="RBV2" s="223"/>
      <c r="RBW2" s="225"/>
      <c r="RBX2" s="226"/>
      <c r="RBY2" s="227"/>
      <c r="RCA2" s="228"/>
      <c r="RCB2" s="229"/>
      <c r="RCC2" s="230"/>
      <c r="RCD2" s="194"/>
      <c r="RCE2" s="194"/>
      <c r="RCF2" s="195"/>
      <c r="RCG2" s="196"/>
      <c r="RCH2" s="197"/>
      <c r="RCI2" s="197"/>
      <c r="RCJ2" s="231"/>
      <c r="RCL2" s="223"/>
      <c r="RCM2" s="225"/>
      <c r="RCN2" s="226"/>
      <c r="RCO2" s="227"/>
      <c r="RCQ2" s="228"/>
      <c r="RCR2" s="229"/>
      <c r="RCS2" s="230"/>
      <c r="RCT2" s="194"/>
      <c r="RCU2" s="194"/>
      <c r="RCV2" s="195"/>
      <c r="RCW2" s="196"/>
      <c r="RCX2" s="197"/>
      <c r="RCY2" s="197"/>
      <c r="RCZ2" s="231"/>
      <c r="RDB2" s="223"/>
      <c r="RDC2" s="225"/>
      <c r="RDD2" s="226"/>
      <c r="RDE2" s="227"/>
      <c r="RDG2" s="228"/>
      <c r="RDH2" s="229"/>
      <c r="RDI2" s="230"/>
      <c r="RDJ2" s="194"/>
      <c r="RDK2" s="194"/>
      <c r="RDL2" s="195"/>
      <c r="RDM2" s="196"/>
      <c r="RDN2" s="197"/>
      <c r="RDO2" s="197"/>
      <c r="RDP2" s="231"/>
      <c r="RDR2" s="223"/>
      <c r="RDS2" s="225"/>
      <c r="RDT2" s="226"/>
      <c r="RDU2" s="227"/>
      <c r="RDW2" s="228"/>
      <c r="RDX2" s="229"/>
      <c r="RDY2" s="230"/>
      <c r="RDZ2" s="194"/>
      <c r="REA2" s="194"/>
      <c r="REB2" s="195"/>
      <c r="REC2" s="196"/>
      <c r="RED2" s="197"/>
      <c r="REE2" s="197"/>
      <c r="REF2" s="231"/>
      <c r="REH2" s="223"/>
      <c r="REI2" s="225"/>
      <c r="REJ2" s="226"/>
      <c r="REK2" s="227"/>
      <c r="REM2" s="228"/>
      <c r="REN2" s="229"/>
      <c r="REO2" s="230"/>
      <c r="REP2" s="194"/>
      <c r="REQ2" s="194"/>
      <c r="RER2" s="195"/>
      <c r="RES2" s="196"/>
      <c r="RET2" s="197"/>
      <c r="REU2" s="197"/>
      <c r="REV2" s="231"/>
      <c r="REX2" s="223"/>
      <c r="REY2" s="225"/>
      <c r="REZ2" s="226"/>
      <c r="RFA2" s="227"/>
      <c r="RFC2" s="228"/>
      <c r="RFD2" s="229"/>
      <c r="RFE2" s="230"/>
      <c r="RFF2" s="194"/>
      <c r="RFG2" s="194"/>
      <c r="RFH2" s="195"/>
      <c r="RFI2" s="196"/>
      <c r="RFJ2" s="197"/>
      <c r="RFK2" s="197"/>
      <c r="RFL2" s="231"/>
      <c r="RFN2" s="223"/>
      <c r="RFO2" s="225"/>
      <c r="RFP2" s="226"/>
      <c r="RFQ2" s="227"/>
      <c r="RFS2" s="228"/>
      <c r="RFT2" s="229"/>
      <c r="RFU2" s="230"/>
      <c r="RFV2" s="194"/>
      <c r="RFW2" s="194"/>
      <c r="RFX2" s="195"/>
      <c r="RFY2" s="196"/>
      <c r="RFZ2" s="197"/>
      <c r="RGA2" s="197"/>
      <c r="RGB2" s="231"/>
      <c r="RGD2" s="223"/>
      <c r="RGE2" s="225"/>
      <c r="RGF2" s="226"/>
      <c r="RGG2" s="227"/>
      <c r="RGI2" s="228"/>
      <c r="RGJ2" s="229"/>
      <c r="RGK2" s="230"/>
      <c r="RGL2" s="194"/>
      <c r="RGM2" s="194"/>
      <c r="RGN2" s="195"/>
      <c r="RGO2" s="196"/>
      <c r="RGP2" s="197"/>
      <c r="RGQ2" s="197"/>
      <c r="RGR2" s="231"/>
      <c r="RGT2" s="223"/>
      <c r="RGU2" s="225"/>
      <c r="RGV2" s="226"/>
      <c r="RGW2" s="227"/>
      <c r="RGY2" s="228"/>
      <c r="RGZ2" s="229"/>
      <c r="RHA2" s="230"/>
      <c r="RHB2" s="194"/>
      <c r="RHC2" s="194"/>
      <c r="RHD2" s="195"/>
      <c r="RHE2" s="196"/>
      <c r="RHF2" s="197"/>
      <c r="RHG2" s="197"/>
      <c r="RHH2" s="231"/>
      <c r="RHJ2" s="223"/>
      <c r="RHK2" s="225"/>
      <c r="RHL2" s="226"/>
      <c r="RHM2" s="227"/>
      <c r="RHO2" s="228"/>
      <c r="RHP2" s="229"/>
      <c r="RHQ2" s="230"/>
      <c r="RHR2" s="194"/>
      <c r="RHS2" s="194"/>
      <c r="RHT2" s="195"/>
      <c r="RHU2" s="196"/>
      <c r="RHV2" s="197"/>
      <c r="RHW2" s="197"/>
      <c r="RHX2" s="231"/>
      <c r="RHZ2" s="223"/>
      <c r="RIA2" s="225"/>
      <c r="RIB2" s="226"/>
      <c r="RIC2" s="227"/>
      <c r="RIE2" s="228"/>
      <c r="RIF2" s="229"/>
      <c r="RIG2" s="230"/>
      <c r="RIH2" s="194"/>
      <c r="RII2" s="194"/>
      <c r="RIJ2" s="195"/>
      <c r="RIK2" s="196"/>
      <c r="RIL2" s="197"/>
      <c r="RIM2" s="197"/>
      <c r="RIN2" s="231"/>
      <c r="RIP2" s="223"/>
      <c r="RIQ2" s="225"/>
      <c r="RIR2" s="226"/>
      <c r="RIS2" s="227"/>
      <c r="RIU2" s="228"/>
      <c r="RIV2" s="229"/>
      <c r="RIW2" s="230"/>
      <c r="RIX2" s="194"/>
      <c r="RIY2" s="194"/>
      <c r="RIZ2" s="195"/>
      <c r="RJA2" s="196"/>
      <c r="RJB2" s="197"/>
      <c r="RJC2" s="197"/>
      <c r="RJD2" s="231"/>
      <c r="RJF2" s="223"/>
      <c r="RJG2" s="225"/>
      <c r="RJH2" s="226"/>
      <c r="RJI2" s="227"/>
      <c r="RJK2" s="228"/>
      <c r="RJL2" s="229"/>
      <c r="RJM2" s="230"/>
      <c r="RJN2" s="194"/>
      <c r="RJO2" s="194"/>
      <c r="RJP2" s="195"/>
      <c r="RJQ2" s="196"/>
      <c r="RJR2" s="197"/>
      <c r="RJS2" s="197"/>
      <c r="RJT2" s="231"/>
      <c r="RJV2" s="223"/>
      <c r="RJW2" s="225"/>
      <c r="RJX2" s="226"/>
      <c r="RJY2" s="227"/>
      <c r="RKA2" s="228"/>
      <c r="RKB2" s="229"/>
      <c r="RKC2" s="230"/>
      <c r="RKD2" s="194"/>
      <c r="RKE2" s="194"/>
      <c r="RKF2" s="195"/>
      <c r="RKG2" s="196"/>
      <c r="RKH2" s="197"/>
      <c r="RKI2" s="197"/>
      <c r="RKJ2" s="231"/>
      <c r="RKL2" s="223"/>
      <c r="RKM2" s="225"/>
      <c r="RKN2" s="226"/>
      <c r="RKO2" s="227"/>
      <c r="RKQ2" s="228"/>
      <c r="RKR2" s="229"/>
      <c r="RKS2" s="230"/>
      <c r="RKT2" s="194"/>
      <c r="RKU2" s="194"/>
      <c r="RKV2" s="195"/>
      <c r="RKW2" s="196"/>
      <c r="RKX2" s="197"/>
      <c r="RKY2" s="197"/>
      <c r="RKZ2" s="231"/>
      <c r="RLB2" s="223"/>
      <c r="RLC2" s="225"/>
      <c r="RLD2" s="226"/>
      <c r="RLE2" s="227"/>
      <c r="RLG2" s="228"/>
      <c r="RLH2" s="229"/>
      <c r="RLI2" s="230"/>
      <c r="RLJ2" s="194"/>
      <c r="RLK2" s="194"/>
      <c r="RLL2" s="195"/>
      <c r="RLM2" s="196"/>
      <c r="RLN2" s="197"/>
      <c r="RLO2" s="197"/>
      <c r="RLP2" s="231"/>
      <c r="RLR2" s="223"/>
      <c r="RLS2" s="225"/>
      <c r="RLT2" s="226"/>
      <c r="RLU2" s="227"/>
      <c r="RLW2" s="228"/>
      <c r="RLX2" s="229"/>
      <c r="RLY2" s="230"/>
      <c r="RLZ2" s="194"/>
      <c r="RMA2" s="194"/>
      <c r="RMB2" s="195"/>
      <c r="RMC2" s="196"/>
      <c r="RMD2" s="197"/>
      <c r="RME2" s="197"/>
      <c r="RMF2" s="231"/>
      <c r="RMH2" s="223"/>
      <c r="RMI2" s="225"/>
      <c r="RMJ2" s="226"/>
      <c r="RMK2" s="227"/>
      <c r="RMM2" s="228"/>
      <c r="RMN2" s="229"/>
      <c r="RMO2" s="230"/>
      <c r="RMP2" s="194"/>
      <c r="RMQ2" s="194"/>
      <c r="RMR2" s="195"/>
      <c r="RMS2" s="196"/>
      <c r="RMT2" s="197"/>
      <c r="RMU2" s="197"/>
      <c r="RMV2" s="231"/>
      <c r="RMX2" s="223"/>
      <c r="RMY2" s="225"/>
      <c r="RMZ2" s="226"/>
      <c r="RNA2" s="227"/>
      <c r="RNC2" s="228"/>
      <c r="RND2" s="229"/>
      <c r="RNE2" s="230"/>
      <c r="RNF2" s="194"/>
      <c r="RNG2" s="194"/>
      <c r="RNH2" s="195"/>
      <c r="RNI2" s="196"/>
      <c r="RNJ2" s="197"/>
      <c r="RNK2" s="197"/>
      <c r="RNL2" s="231"/>
      <c r="RNN2" s="223"/>
      <c r="RNO2" s="225"/>
      <c r="RNP2" s="226"/>
      <c r="RNQ2" s="227"/>
      <c r="RNS2" s="228"/>
      <c r="RNT2" s="229"/>
      <c r="RNU2" s="230"/>
      <c r="RNV2" s="194"/>
      <c r="RNW2" s="194"/>
      <c r="RNX2" s="195"/>
      <c r="RNY2" s="196"/>
      <c r="RNZ2" s="197"/>
      <c r="ROA2" s="197"/>
      <c r="ROB2" s="231"/>
      <c r="ROD2" s="223"/>
      <c r="ROE2" s="225"/>
      <c r="ROF2" s="226"/>
      <c r="ROG2" s="227"/>
      <c r="ROI2" s="228"/>
      <c r="ROJ2" s="229"/>
      <c r="ROK2" s="230"/>
      <c r="ROL2" s="194"/>
      <c r="ROM2" s="194"/>
      <c r="RON2" s="195"/>
      <c r="ROO2" s="196"/>
      <c r="ROP2" s="197"/>
      <c r="ROQ2" s="197"/>
      <c r="ROR2" s="231"/>
      <c r="ROT2" s="223"/>
      <c r="ROU2" s="225"/>
      <c r="ROV2" s="226"/>
      <c r="ROW2" s="227"/>
      <c r="ROY2" s="228"/>
      <c r="ROZ2" s="229"/>
      <c r="RPA2" s="230"/>
      <c r="RPB2" s="194"/>
      <c r="RPC2" s="194"/>
      <c r="RPD2" s="195"/>
      <c r="RPE2" s="196"/>
      <c r="RPF2" s="197"/>
      <c r="RPG2" s="197"/>
      <c r="RPH2" s="231"/>
      <c r="RPJ2" s="223"/>
      <c r="RPK2" s="225"/>
      <c r="RPL2" s="226"/>
      <c r="RPM2" s="227"/>
      <c r="RPO2" s="228"/>
      <c r="RPP2" s="229"/>
      <c r="RPQ2" s="230"/>
      <c r="RPR2" s="194"/>
      <c r="RPS2" s="194"/>
      <c r="RPT2" s="195"/>
      <c r="RPU2" s="196"/>
      <c r="RPV2" s="197"/>
      <c r="RPW2" s="197"/>
      <c r="RPX2" s="231"/>
      <c r="RPZ2" s="223"/>
      <c r="RQA2" s="225"/>
      <c r="RQB2" s="226"/>
      <c r="RQC2" s="227"/>
      <c r="RQE2" s="228"/>
      <c r="RQF2" s="229"/>
      <c r="RQG2" s="230"/>
      <c r="RQH2" s="194"/>
      <c r="RQI2" s="194"/>
      <c r="RQJ2" s="195"/>
      <c r="RQK2" s="196"/>
      <c r="RQL2" s="197"/>
      <c r="RQM2" s="197"/>
      <c r="RQN2" s="231"/>
      <c r="RQP2" s="223"/>
      <c r="RQQ2" s="225"/>
      <c r="RQR2" s="226"/>
      <c r="RQS2" s="227"/>
      <c r="RQU2" s="228"/>
      <c r="RQV2" s="229"/>
      <c r="RQW2" s="230"/>
      <c r="RQX2" s="194"/>
      <c r="RQY2" s="194"/>
      <c r="RQZ2" s="195"/>
      <c r="RRA2" s="196"/>
      <c r="RRB2" s="197"/>
      <c r="RRC2" s="197"/>
      <c r="RRD2" s="231"/>
      <c r="RRF2" s="223"/>
      <c r="RRG2" s="225"/>
      <c r="RRH2" s="226"/>
      <c r="RRI2" s="227"/>
      <c r="RRK2" s="228"/>
      <c r="RRL2" s="229"/>
      <c r="RRM2" s="230"/>
      <c r="RRN2" s="194"/>
      <c r="RRO2" s="194"/>
      <c r="RRP2" s="195"/>
      <c r="RRQ2" s="196"/>
      <c r="RRR2" s="197"/>
      <c r="RRS2" s="197"/>
      <c r="RRT2" s="231"/>
      <c r="RRV2" s="223"/>
      <c r="RRW2" s="225"/>
      <c r="RRX2" s="226"/>
      <c r="RRY2" s="227"/>
      <c r="RSA2" s="228"/>
      <c r="RSB2" s="229"/>
      <c r="RSC2" s="230"/>
      <c r="RSD2" s="194"/>
      <c r="RSE2" s="194"/>
      <c r="RSF2" s="195"/>
      <c r="RSG2" s="196"/>
      <c r="RSH2" s="197"/>
      <c r="RSI2" s="197"/>
      <c r="RSJ2" s="231"/>
      <c r="RSL2" s="223"/>
      <c r="RSM2" s="225"/>
      <c r="RSN2" s="226"/>
      <c r="RSO2" s="227"/>
      <c r="RSQ2" s="228"/>
      <c r="RSR2" s="229"/>
      <c r="RSS2" s="230"/>
      <c r="RST2" s="194"/>
      <c r="RSU2" s="194"/>
      <c r="RSV2" s="195"/>
      <c r="RSW2" s="196"/>
      <c r="RSX2" s="197"/>
      <c r="RSY2" s="197"/>
      <c r="RSZ2" s="231"/>
      <c r="RTB2" s="223"/>
      <c r="RTC2" s="225"/>
      <c r="RTD2" s="226"/>
      <c r="RTE2" s="227"/>
      <c r="RTG2" s="228"/>
      <c r="RTH2" s="229"/>
      <c r="RTI2" s="230"/>
      <c r="RTJ2" s="194"/>
      <c r="RTK2" s="194"/>
      <c r="RTL2" s="195"/>
      <c r="RTM2" s="196"/>
      <c r="RTN2" s="197"/>
      <c r="RTO2" s="197"/>
      <c r="RTP2" s="231"/>
      <c r="RTR2" s="223"/>
      <c r="RTS2" s="225"/>
      <c r="RTT2" s="226"/>
      <c r="RTU2" s="227"/>
      <c r="RTW2" s="228"/>
      <c r="RTX2" s="229"/>
      <c r="RTY2" s="230"/>
      <c r="RTZ2" s="194"/>
      <c r="RUA2" s="194"/>
      <c r="RUB2" s="195"/>
      <c r="RUC2" s="196"/>
      <c r="RUD2" s="197"/>
      <c r="RUE2" s="197"/>
      <c r="RUF2" s="231"/>
      <c r="RUH2" s="223"/>
      <c r="RUI2" s="225"/>
      <c r="RUJ2" s="226"/>
      <c r="RUK2" s="227"/>
      <c r="RUM2" s="228"/>
      <c r="RUN2" s="229"/>
      <c r="RUO2" s="230"/>
      <c r="RUP2" s="194"/>
      <c r="RUQ2" s="194"/>
      <c r="RUR2" s="195"/>
      <c r="RUS2" s="196"/>
      <c r="RUT2" s="197"/>
      <c r="RUU2" s="197"/>
      <c r="RUV2" s="231"/>
      <c r="RUX2" s="223"/>
      <c r="RUY2" s="225"/>
      <c r="RUZ2" s="226"/>
      <c r="RVA2" s="227"/>
      <c r="RVC2" s="228"/>
      <c r="RVD2" s="229"/>
      <c r="RVE2" s="230"/>
      <c r="RVF2" s="194"/>
      <c r="RVG2" s="194"/>
      <c r="RVH2" s="195"/>
      <c r="RVI2" s="196"/>
      <c r="RVJ2" s="197"/>
      <c r="RVK2" s="197"/>
      <c r="RVL2" s="231"/>
      <c r="RVN2" s="223"/>
      <c r="RVO2" s="225"/>
      <c r="RVP2" s="226"/>
      <c r="RVQ2" s="227"/>
      <c r="RVS2" s="228"/>
      <c r="RVT2" s="229"/>
      <c r="RVU2" s="230"/>
      <c r="RVV2" s="194"/>
      <c r="RVW2" s="194"/>
      <c r="RVX2" s="195"/>
      <c r="RVY2" s="196"/>
      <c r="RVZ2" s="197"/>
      <c r="RWA2" s="197"/>
      <c r="RWB2" s="231"/>
      <c r="RWD2" s="223"/>
      <c r="RWE2" s="225"/>
      <c r="RWF2" s="226"/>
      <c r="RWG2" s="227"/>
      <c r="RWI2" s="228"/>
      <c r="RWJ2" s="229"/>
      <c r="RWK2" s="230"/>
      <c r="RWL2" s="194"/>
      <c r="RWM2" s="194"/>
      <c r="RWN2" s="195"/>
      <c r="RWO2" s="196"/>
      <c r="RWP2" s="197"/>
      <c r="RWQ2" s="197"/>
      <c r="RWR2" s="231"/>
      <c r="RWT2" s="223"/>
      <c r="RWU2" s="225"/>
      <c r="RWV2" s="226"/>
      <c r="RWW2" s="227"/>
      <c r="RWY2" s="228"/>
      <c r="RWZ2" s="229"/>
      <c r="RXA2" s="230"/>
      <c r="RXB2" s="194"/>
      <c r="RXC2" s="194"/>
      <c r="RXD2" s="195"/>
      <c r="RXE2" s="196"/>
      <c r="RXF2" s="197"/>
      <c r="RXG2" s="197"/>
      <c r="RXH2" s="231"/>
      <c r="RXJ2" s="223"/>
      <c r="RXK2" s="225"/>
      <c r="RXL2" s="226"/>
      <c r="RXM2" s="227"/>
      <c r="RXO2" s="228"/>
      <c r="RXP2" s="229"/>
      <c r="RXQ2" s="230"/>
      <c r="RXR2" s="194"/>
      <c r="RXS2" s="194"/>
      <c r="RXT2" s="195"/>
      <c r="RXU2" s="196"/>
      <c r="RXV2" s="197"/>
      <c r="RXW2" s="197"/>
      <c r="RXX2" s="231"/>
      <c r="RXZ2" s="223"/>
      <c r="RYA2" s="225"/>
      <c r="RYB2" s="226"/>
      <c r="RYC2" s="227"/>
      <c r="RYE2" s="228"/>
      <c r="RYF2" s="229"/>
      <c r="RYG2" s="230"/>
      <c r="RYH2" s="194"/>
      <c r="RYI2" s="194"/>
      <c r="RYJ2" s="195"/>
      <c r="RYK2" s="196"/>
      <c r="RYL2" s="197"/>
      <c r="RYM2" s="197"/>
      <c r="RYN2" s="231"/>
      <c r="RYP2" s="223"/>
      <c r="RYQ2" s="225"/>
      <c r="RYR2" s="226"/>
      <c r="RYS2" s="227"/>
      <c r="RYU2" s="228"/>
      <c r="RYV2" s="229"/>
      <c r="RYW2" s="230"/>
      <c r="RYX2" s="194"/>
      <c r="RYY2" s="194"/>
      <c r="RYZ2" s="195"/>
      <c r="RZA2" s="196"/>
      <c r="RZB2" s="197"/>
      <c r="RZC2" s="197"/>
      <c r="RZD2" s="231"/>
      <c r="RZF2" s="223"/>
      <c r="RZG2" s="225"/>
      <c r="RZH2" s="226"/>
      <c r="RZI2" s="227"/>
      <c r="RZK2" s="228"/>
      <c r="RZL2" s="229"/>
      <c r="RZM2" s="230"/>
      <c r="RZN2" s="194"/>
      <c r="RZO2" s="194"/>
      <c r="RZP2" s="195"/>
      <c r="RZQ2" s="196"/>
      <c r="RZR2" s="197"/>
      <c r="RZS2" s="197"/>
      <c r="RZT2" s="231"/>
      <c r="RZV2" s="223"/>
      <c r="RZW2" s="225"/>
      <c r="RZX2" s="226"/>
      <c r="RZY2" s="227"/>
      <c r="SAA2" s="228"/>
      <c r="SAB2" s="229"/>
      <c r="SAC2" s="230"/>
      <c r="SAD2" s="194"/>
      <c r="SAE2" s="194"/>
      <c r="SAF2" s="195"/>
      <c r="SAG2" s="196"/>
      <c r="SAH2" s="197"/>
      <c r="SAI2" s="197"/>
      <c r="SAJ2" s="231"/>
      <c r="SAL2" s="223"/>
      <c r="SAM2" s="225"/>
      <c r="SAN2" s="226"/>
      <c r="SAO2" s="227"/>
      <c r="SAQ2" s="228"/>
      <c r="SAR2" s="229"/>
      <c r="SAS2" s="230"/>
      <c r="SAT2" s="194"/>
      <c r="SAU2" s="194"/>
      <c r="SAV2" s="195"/>
      <c r="SAW2" s="196"/>
      <c r="SAX2" s="197"/>
      <c r="SAY2" s="197"/>
      <c r="SAZ2" s="231"/>
      <c r="SBB2" s="223"/>
      <c r="SBC2" s="225"/>
      <c r="SBD2" s="226"/>
      <c r="SBE2" s="227"/>
      <c r="SBG2" s="228"/>
      <c r="SBH2" s="229"/>
      <c r="SBI2" s="230"/>
      <c r="SBJ2" s="194"/>
      <c r="SBK2" s="194"/>
      <c r="SBL2" s="195"/>
      <c r="SBM2" s="196"/>
      <c r="SBN2" s="197"/>
      <c r="SBO2" s="197"/>
      <c r="SBP2" s="231"/>
      <c r="SBR2" s="223"/>
      <c r="SBS2" s="225"/>
      <c r="SBT2" s="226"/>
      <c r="SBU2" s="227"/>
      <c r="SBW2" s="228"/>
      <c r="SBX2" s="229"/>
      <c r="SBY2" s="230"/>
      <c r="SBZ2" s="194"/>
      <c r="SCA2" s="194"/>
      <c r="SCB2" s="195"/>
      <c r="SCC2" s="196"/>
      <c r="SCD2" s="197"/>
      <c r="SCE2" s="197"/>
      <c r="SCF2" s="231"/>
      <c r="SCH2" s="223"/>
      <c r="SCI2" s="225"/>
      <c r="SCJ2" s="226"/>
      <c r="SCK2" s="227"/>
      <c r="SCM2" s="228"/>
      <c r="SCN2" s="229"/>
      <c r="SCO2" s="230"/>
      <c r="SCP2" s="194"/>
      <c r="SCQ2" s="194"/>
      <c r="SCR2" s="195"/>
      <c r="SCS2" s="196"/>
      <c r="SCT2" s="197"/>
      <c r="SCU2" s="197"/>
      <c r="SCV2" s="231"/>
      <c r="SCX2" s="223"/>
      <c r="SCY2" s="225"/>
      <c r="SCZ2" s="226"/>
      <c r="SDA2" s="227"/>
      <c r="SDC2" s="228"/>
      <c r="SDD2" s="229"/>
      <c r="SDE2" s="230"/>
      <c r="SDF2" s="194"/>
      <c r="SDG2" s="194"/>
      <c r="SDH2" s="195"/>
      <c r="SDI2" s="196"/>
      <c r="SDJ2" s="197"/>
      <c r="SDK2" s="197"/>
      <c r="SDL2" s="231"/>
      <c r="SDN2" s="223"/>
      <c r="SDO2" s="225"/>
      <c r="SDP2" s="226"/>
      <c r="SDQ2" s="227"/>
      <c r="SDS2" s="228"/>
      <c r="SDT2" s="229"/>
      <c r="SDU2" s="230"/>
      <c r="SDV2" s="194"/>
      <c r="SDW2" s="194"/>
      <c r="SDX2" s="195"/>
      <c r="SDY2" s="196"/>
      <c r="SDZ2" s="197"/>
      <c r="SEA2" s="197"/>
      <c r="SEB2" s="231"/>
      <c r="SED2" s="223"/>
      <c r="SEE2" s="225"/>
      <c r="SEF2" s="226"/>
      <c r="SEG2" s="227"/>
      <c r="SEI2" s="228"/>
      <c r="SEJ2" s="229"/>
      <c r="SEK2" s="230"/>
      <c r="SEL2" s="194"/>
      <c r="SEM2" s="194"/>
      <c r="SEN2" s="195"/>
      <c r="SEO2" s="196"/>
      <c r="SEP2" s="197"/>
      <c r="SEQ2" s="197"/>
      <c r="SER2" s="231"/>
      <c r="SET2" s="223"/>
      <c r="SEU2" s="225"/>
      <c r="SEV2" s="226"/>
      <c r="SEW2" s="227"/>
      <c r="SEY2" s="228"/>
      <c r="SEZ2" s="229"/>
      <c r="SFA2" s="230"/>
      <c r="SFB2" s="194"/>
      <c r="SFC2" s="194"/>
      <c r="SFD2" s="195"/>
      <c r="SFE2" s="196"/>
      <c r="SFF2" s="197"/>
      <c r="SFG2" s="197"/>
      <c r="SFH2" s="231"/>
      <c r="SFJ2" s="223"/>
      <c r="SFK2" s="225"/>
      <c r="SFL2" s="226"/>
      <c r="SFM2" s="227"/>
      <c r="SFO2" s="228"/>
      <c r="SFP2" s="229"/>
      <c r="SFQ2" s="230"/>
      <c r="SFR2" s="194"/>
      <c r="SFS2" s="194"/>
      <c r="SFT2" s="195"/>
      <c r="SFU2" s="196"/>
      <c r="SFV2" s="197"/>
      <c r="SFW2" s="197"/>
      <c r="SFX2" s="231"/>
      <c r="SFZ2" s="223"/>
      <c r="SGA2" s="225"/>
      <c r="SGB2" s="226"/>
      <c r="SGC2" s="227"/>
      <c r="SGE2" s="228"/>
      <c r="SGF2" s="229"/>
      <c r="SGG2" s="230"/>
      <c r="SGH2" s="194"/>
      <c r="SGI2" s="194"/>
      <c r="SGJ2" s="195"/>
      <c r="SGK2" s="196"/>
      <c r="SGL2" s="197"/>
      <c r="SGM2" s="197"/>
      <c r="SGN2" s="231"/>
      <c r="SGP2" s="223"/>
      <c r="SGQ2" s="225"/>
      <c r="SGR2" s="226"/>
      <c r="SGS2" s="227"/>
      <c r="SGU2" s="228"/>
      <c r="SGV2" s="229"/>
      <c r="SGW2" s="230"/>
      <c r="SGX2" s="194"/>
      <c r="SGY2" s="194"/>
      <c r="SGZ2" s="195"/>
      <c r="SHA2" s="196"/>
      <c r="SHB2" s="197"/>
      <c r="SHC2" s="197"/>
      <c r="SHD2" s="231"/>
      <c r="SHF2" s="223"/>
      <c r="SHG2" s="225"/>
      <c r="SHH2" s="226"/>
      <c r="SHI2" s="227"/>
      <c r="SHK2" s="228"/>
      <c r="SHL2" s="229"/>
      <c r="SHM2" s="230"/>
      <c r="SHN2" s="194"/>
      <c r="SHO2" s="194"/>
      <c r="SHP2" s="195"/>
      <c r="SHQ2" s="196"/>
      <c r="SHR2" s="197"/>
      <c r="SHS2" s="197"/>
      <c r="SHT2" s="231"/>
      <c r="SHV2" s="223"/>
      <c r="SHW2" s="225"/>
      <c r="SHX2" s="226"/>
      <c r="SHY2" s="227"/>
      <c r="SIA2" s="228"/>
      <c r="SIB2" s="229"/>
      <c r="SIC2" s="230"/>
      <c r="SID2" s="194"/>
      <c r="SIE2" s="194"/>
      <c r="SIF2" s="195"/>
      <c r="SIG2" s="196"/>
      <c r="SIH2" s="197"/>
      <c r="SII2" s="197"/>
      <c r="SIJ2" s="231"/>
      <c r="SIL2" s="223"/>
      <c r="SIM2" s="225"/>
      <c r="SIN2" s="226"/>
      <c r="SIO2" s="227"/>
      <c r="SIQ2" s="228"/>
      <c r="SIR2" s="229"/>
      <c r="SIS2" s="230"/>
      <c r="SIT2" s="194"/>
      <c r="SIU2" s="194"/>
      <c r="SIV2" s="195"/>
      <c r="SIW2" s="196"/>
      <c r="SIX2" s="197"/>
      <c r="SIY2" s="197"/>
      <c r="SIZ2" s="231"/>
      <c r="SJB2" s="223"/>
      <c r="SJC2" s="225"/>
      <c r="SJD2" s="226"/>
      <c r="SJE2" s="227"/>
      <c r="SJG2" s="228"/>
      <c r="SJH2" s="229"/>
      <c r="SJI2" s="230"/>
      <c r="SJJ2" s="194"/>
      <c r="SJK2" s="194"/>
      <c r="SJL2" s="195"/>
      <c r="SJM2" s="196"/>
      <c r="SJN2" s="197"/>
      <c r="SJO2" s="197"/>
      <c r="SJP2" s="231"/>
      <c r="SJR2" s="223"/>
      <c r="SJS2" s="225"/>
      <c r="SJT2" s="226"/>
      <c r="SJU2" s="227"/>
      <c r="SJW2" s="228"/>
      <c r="SJX2" s="229"/>
      <c r="SJY2" s="230"/>
      <c r="SJZ2" s="194"/>
      <c r="SKA2" s="194"/>
      <c r="SKB2" s="195"/>
      <c r="SKC2" s="196"/>
      <c r="SKD2" s="197"/>
      <c r="SKE2" s="197"/>
      <c r="SKF2" s="231"/>
      <c r="SKH2" s="223"/>
      <c r="SKI2" s="225"/>
      <c r="SKJ2" s="226"/>
      <c r="SKK2" s="227"/>
      <c r="SKM2" s="228"/>
      <c r="SKN2" s="229"/>
      <c r="SKO2" s="230"/>
      <c r="SKP2" s="194"/>
      <c r="SKQ2" s="194"/>
      <c r="SKR2" s="195"/>
      <c r="SKS2" s="196"/>
      <c r="SKT2" s="197"/>
      <c r="SKU2" s="197"/>
      <c r="SKV2" s="231"/>
      <c r="SKX2" s="223"/>
      <c r="SKY2" s="225"/>
      <c r="SKZ2" s="226"/>
      <c r="SLA2" s="227"/>
      <c r="SLC2" s="228"/>
      <c r="SLD2" s="229"/>
      <c r="SLE2" s="230"/>
      <c r="SLF2" s="194"/>
      <c r="SLG2" s="194"/>
      <c r="SLH2" s="195"/>
      <c r="SLI2" s="196"/>
      <c r="SLJ2" s="197"/>
      <c r="SLK2" s="197"/>
      <c r="SLL2" s="231"/>
      <c r="SLN2" s="223"/>
      <c r="SLO2" s="225"/>
      <c r="SLP2" s="226"/>
      <c r="SLQ2" s="227"/>
      <c r="SLS2" s="228"/>
      <c r="SLT2" s="229"/>
      <c r="SLU2" s="230"/>
      <c r="SLV2" s="194"/>
      <c r="SLW2" s="194"/>
      <c r="SLX2" s="195"/>
      <c r="SLY2" s="196"/>
      <c r="SLZ2" s="197"/>
      <c r="SMA2" s="197"/>
      <c r="SMB2" s="231"/>
      <c r="SMD2" s="223"/>
      <c r="SME2" s="225"/>
      <c r="SMF2" s="226"/>
      <c r="SMG2" s="227"/>
      <c r="SMI2" s="228"/>
      <c r="SMJ2" s="229"/>
      <c r="SMK2" s="230"/>
      <c r="SML2" s="194"/>
      <c r="SMM2" s="194"/>
      <c r="SMN2" s="195"/>
      <c r="SMO2" s="196"/>
      <c r="SMP2" s="197"/>
      <c r="SMQ2" s="197"/>
      <c r="SMR2" s="231"/>
      <c r="SMT2" s="223"/>
      <c r="SMU2" s="225"/>
      <c r="SMV2" s="226"/>
      <c r="SMW2" s="227"/>
      <c r="SMY2" s="228"/>
      <c r="SMZ2" s="229"/>
      <c r="SNA2" s="230"/>
      <c r="SNB2" s="194"/>
      <c r="SNC2" s="194"/>
      <c r="SND2" s="195"/>
      <c r="SNE2" s="196"/>
      <c r="SNF2" s="197"/>
      <c r="SNG2" s="197"/>
      <c r="SNH2" s="231"/>
      <c r="SNJ2" s="223"/>
      <c r="SNK2" s="225"/>
      <c r="SNL2" s="226"/>
      <c r="SNM2" s="227"/>
      <c r="SNO2" s="228"/>
      <c r="SNP2" s="229"/>
      <c r="SNQ2" s="230"/>
      <c r="SNR2" s="194"/>
      <c r="SNS2" s="194"/>
      <c r="SNT2" s="195"/>
      <c r="SNU2" s="196"/>
      <c r="SNV2" s="197"/>
      <c r="SNW2" s="197"/>
      <c r="SNX2" s="231"/>
      <c r="SNZ2" s="223"/>
      <c r="SOA2" s="225"/>
      <c r="SOB2" s="226"/>
      <c r="SOC2" s="227"/>
      <c r="SOE2" s="228"/>
      <c r="SOF2" s="229"/>
      <c r="SOG2" s="230"/>
      <c r="SOH2" s="194"/>
      <c r="SOI2" s="194"/>
      <c r="SOJ2" s="195"/>
      <c r="SOK2" s="196"/>
      <c r="SOL2" s="197"/>
      <c r="SOM2" s="197"/>
      <c r="SON2" s="231"/>
      <c r="SOP2" s="223"/>
      <c r="SOQ2" s="225"/>
      <c r="SOR2" s="226"/>
      <c r="SOS2" s="227"/>
      <c r="SOU2" s="228"/>
      <c r="SOV2" s="229"/>
      <c r="SOW2" s="230"/>
      <c r="SOX2" s="194"/>
      <c r="SOY2" s="194"/>
      <c r="SOZ2" s="195"/>
      <c r="SPA2" s="196"/>
      <c r="SPB2" s="197"/>
      <c r="SPC2" s="197"/>
      <c r="SPD2" s="231"/>
      <c r="SPF2" s="223"/>
      <c r="SPG2" s="225"/>
      <c r="SPH2" s="226"/>
      <c r="SPI2" s="227"/>
      <c r="SPK2" s="228"/>
      <c r="SPL2" s="229"/>
      <c r="SPM2" s="230"/>
      <c r="SPN2" s="194"/>
      <c r="SPO2" s="194"/>
      <c r="SPP2" s="195"/>
      <c r="SPQ2" s="196"/>
      <c r="SPR2" s="197"/>
      <c r="SPS2" s="197"/>
      <c r="SPT2" s="231"/>
      <c r="SPV2" s="223"/>
      <c r="SPW2" s="225"/>
      <c r="SPX2" s="226"/>
      <c r="SPY2" s="227"/>
      <c r="SQA2" s="228"/>
      <c r="SQB2" s="229"/>
      <c r="SQC2" s="230"/>
      <c r="SQD2" s="194"/>
      <c r="SQE2" s="194"/>
      <c r="SQF2" s="195"/>
      <c r="SQG2" s="196"/>
      <c r="SQH2" s="197"/>
      <c r="SQI2" s="197"/>
      <c r="SQJ2" s="231"/>
      <c r="SQL2" s="223"/>
      <c r="SQM2" s="225"/>
      <c r="SQN2" s="226"/>
      <c r="SQO2" s="227"/>
      <c r="SQQ2" s="228"/>
      <c r="SQR2" s="229"/>
      <c r="SQS2" s="230"/>
      <c r="SQT2" s="194"/>
      <c r="SQU2" s="194"/>
      <c r="SQV2" s="195"/>
      <c r="SQW2" s="196"/>
      <c r="SQX2" s="197"/>
      <c r="SQY2" s="197"/>
      <c r="SQZ2" s="231"/>
      <c r="SRB2" s="223"/>
      <c r="SRC2" s="225"/>
      <c r="SRD2" s="226"/>
      <c r="SRE2" s="227"/>
      <c r="SRG2" s="228"/>
      <c r="SRH2" s="229"/>
      <c r="SRI2" s="230"/>
      <c r="SRJ2" s="194"/>
      <c r="SRK2" s="194"/>
      <c r="SRL2" s="195"/>
      <c r="SRM2" s="196"/>
      <c r="SRN2" s="197"/>
      <c r="SRO2" s="197"/>
      <c r="SRP2" s="231"/>
      <c r="SRR2" s="223"/>
      <c r="SRS2" s="225"/>
      <c r="SRT2" s="226"/>
      <c r="SRU2" s="227"/>
      <c r="SRW2" s="228"/>
      <c r="SRX2" s="229"/>
      <c r="SRY2" s="230"/>
      <c r="SRZ2" s="194"/>
      <c r="SSA2" s="194"/>
      <c r="SSB2" s="195"/>
      <c r="SSC2" s="196"/>
      <c r="SSD2" s="197"/>
      <c r="SSE2" s="197"/>
      <c r="SSF2" s="231"/>
      <c r="SSH2" s="223"/>
      <c r="SSI2" s="225"/>
      <c r="SSJ2" s="226"/>
      <c r="SSK2" s="227"/>
      <c r="SSM2" s="228"/>
      <c r="SSN2" s="229"/>
      <c r="SSO2" s="230"/>
      <c r="SSP2" s="194"/>
      <c r="SSQ2" s="194"/>
      <c r="SSR2" s="195"/>
      <c r="SSS2" s="196"/>
      <c r="SST2" s="197"/>
      <c r="SSU2" s="197"/>
      <c r="SSV2" s="231"/>
      <c r="SSX2" s="223"/>
      <c r="SSY2" s="225"/>
      <c r="SSZ2" s="226"/>
      <c r="STA2" s="227"/>
      <c r="STC2" s="228"/>
      <c r="STD2" s="229"/>
      <c r="STE2" s="230"/>
      <c r="STF2" s="194"/>
      <c r="STG2" s="194"/>
      <c r="STH2" s="195"/>
      <c r="STI2" s="196"/>
      <c r="STJ2" s="197"/>
      <c r="STK2" s="197"/>
      <c r="STL2" s="231"/>
      <c r="STN2" s="223"/>
      <c r="STO2" s="225"/>
      <c r="STP2" s="226"/>
      <c r="STQ2" s="227"/>
      <c r="STS2" s="228"/>
      <c r="STT2" s="229"/>
      <c r="STU2" s="230"/>
      <c r="STV2" s="194"/>
      <c r="STW2" s="194"/>
      <c r="STX2" s="195"/>
      <c r="STY2" s="196"/>
      <c r="STZ2" s="197"/>
      <c r="SUA2" s="197"/>
      <c r="SUB2" s="231"/>
      <c r="SUD2" s="223"/>
      <c r="SUE2" s="225"/>
      <c r="SUF2" s="226"/>
      <c r="SUG2" s="227"/>
      <c r="SUI2" s="228"/>
      <c r="SUJ2" s="229"/>
      <c r="SUK2" s="230"/>
      <c r="SUL2" s="194"/>
      <c r="SUM2" s="194"/>
      <c r="SUN2" s="195"/>
      <c r="SUO2" s="196"/>
      <c r="SUP2" s="197"/>
      <c r="SUQ2" s="197"/>
      <c r="SUR2" s="231"/>
      <c r="SUT2" s="223"/>
      <c r="SUU2" s="225"/>
      <c r="SUV2" s="226"/>
      <c r="SUW2" s="227"/>
      <c r="SUY2" s="228"/>
      <c r="SUZ2" s="229"/>
      <c r="SVA2" s="230"/>
      <c r="SVB2" s="194"/>
      <c r="SVC2" s="194"/>
      <c r="SVD2" s="195"/>
      <c r="SVE2" s="196"/>
      <c r="SVF2" s="197"/>
      <c r="SVG2" s="197"/>
      <c r="SVH2" s="231"/>
      <c r="SVJ2" s="223"/>
      <c r="SVK2" s="225"/>
      <c r="SVL2" s="226"/>
      <c r="SVM2" s="227"/>
      <c r="SVO2" s="228"/>
      <c r="SVP2" s="229"/>
      <c r="SVQ2" s="230"/>
      <c r="SVR2" s="194"/>
      <c r="SVS2" s="194"/>
      <c r="SVT2" s="195"/>
      <c r="SVU2" s="196"/>
      <c r="SVV2" s="197"/>
      <c r="SVW2" s="197"/>
      <c r="SVX2" s="231"/>
      <c r="SVZ2" s="223"/>
      <c r="SWA2" s="225"/>
      <c r="SWB2" s="226"/>
      <c r="SWC2" s="227"/>
      <c r="SWE2" s="228"/>
      <c r="SWF2" s="229"/>
      <c r="SWG2" s="230"/>
      <c r="SWH2" s="194"/>
      <c r="SWI2" s="194"/>
      <c r="SWJ2" s="195"/>
      <c r="SWK2" s="196"/>
      <c r="SWL2" s="197"/>
      <c r="SWM2" s="197"/>
      <c r="SWN2" s="231"/>
      <c r="SWP2" s="223"/>
      <c r="SWQ2" s="225"/>
      <c r="SWR2" s="226"/>
      <c r="SWS2" s="227"/>
      <c r="SWU2" s="228"/>
      <c r="SWV2" s="229"/>
      <c r="SWW2" s="230"/>
      <c r="SWX2" s="194"/>
      <c r="SWY2" s="194"/>
      <c r="SWZ2" s="195"/>
      <c r="SXA2" s="196"/>
      <c r="SXB2" s="197"/>
      <c r="SXC2" s="197"/>
      <c r="SXD2" s="231"/>
      <c r="SXF2" s="223"/>
      <c r="SXG2" s="225"/>
      <c r="SXH2" s="226"/>
      <c r="SXI2" s="227"/>
      <c r="SXK2" s="228"/>
      <c r="SXL2" s="229"/>
      <c r="SXM2" s="230"/>
      <c r="SXN2" s="194"/>
      <c r="SXO2" s="194"/>
      <c r="SXP2" s="195"/>
      <c r="SXQ2" s="196"/>
      <c r="SXR2" s="197"/>
      <c r="SXS2" s="197"/>
      <c r="SXT2" s="231"/>
      <c r="SXV2" s="223"/>
      <c r="SXW2" s="225"/>
      <c r="SXX2" s="226"/>
      <c r="SXY2" s="227"/>
      <c r="SYA2" s="228"/>
      <c r="SYB2" s="229"/>
      <c r="SYC2" s="230"/>
      <c r="SYD2" s="194"/>
      <c r="SYE2" s="194"/>
      <c r="SYF2" s="195"/>
      <c r="SYG2" s="196"/>
      <c r="SYH2" s="197"/>
      <c r="SYI2" s="197"/>
      <c r="SYJ2" s="231"/>
      <c r="SYL2" s="223"/>
      <c r="SYM2" s="225"/>
      <c r="SYN2" s="226"/>
      <c r="SYO2" s="227"/>
      <c r="SYQ2" s="228"/>
      <c r="SYR2" s="229"/>
      <c r="SYS2" s="230"/>
      <c r="SYT2" s="194"/>
      <c r="SYU2" s="194"/>
      <c r="SYV2" s="195"/>
      <c r="SYW2" s="196"/>
      <c r="SYX2" s="197"/>
      <c r="SYY2" s="197"/>
      <c r="SYZ2" s="231"/>
      <c r="SZB2" s="223"/>
      <c r="SZC2" s="225"/>
      <c r="SZD2" s="226"/>
      <c r="SZE2" s="227"/>
      <c r="SZG2" s="228"/>
      <c r="SZH2" s="229"/>
      <c r="SZI2" s="230"/>
      <c r="SZJ2" s="194"/>
      <c r="SZK2" s="194"/>
      <c r="SZL2" s="195"/>
      <c r="SZM2" s="196"/>
      <c r="SZN2" s="197"/>
      <c r="SZO2" s="197"/>
      <c r="SZP2" s="231"/>
      <c r="SZR2" s="223"/>
      <c r="SZS2" s="225"/>
      <c r="SZT2" s="226"/>
      <c r="SZU2" s="227"/>
      <c r="SZW2" s="228"/>
      <c r="SZX2" s="229"/>
      <c r="SZY2" s="230"/>
      <c r="SZZ2" s="194"/>
      <c r="TAA2" s="194"/>
      <c r="TAB2" s="195"/>
      <c r="TAC2" s="196"/>
      <c r="TAD2" s="197"/>
      <c r="TAE2" s="197"/>
      <c r="TAF2" s="231"/>
      <c r="TAH2" s="223"/>
      <c r="TAI2" s="225"/>
      <c r="TAJ2" s="226"/>
      <c r="TAK2" s="227"/>
      <c r="TAM2" s="228"/>
      <c r="TAN2" s="229"/>
      <c r="TAO2" s="230"/>
      <c r="TAP2" s="194"/>
      <c r="TAQ2" s="194"/>
      <c r="TAR2" s="195"/>
      <c r="TAS2" s="196"/>
      <c r="TAT2" s="197"/>
      <c r="TAU2" s="197"/>
      <c r="TAV2" s="231"/>
      <c r="TAX2" s="223"/>
      <c r="TAY2" s="225"/>
      <c r="TAZ2" s="226"/>
      <c r="TBA2" s="227"/>
      <c r="TBC2" s="228"/>
      <c r="TBD2" s="229"/>
      <c r="TBE2" s="230"/>
      <c r="TBF2" s="194"/>
      <c r="TBG2" s="194"/>
      <c r="TBH2" s="195"/>
      <c r="TBI2" s="196"/>
      <c r="TBJ2" s="197"/>
      <c r="TBK2" s="197"/>
      <c r="TBL2" s="231"/>
      <c r="TBN2" s="223"/>
      <c r="TBO2" s="225"/>
      <c r="TBP2" s="226"/>
      <c r="TBQ2" s="227"/>
      <c r="TBS2" s="228"/>
      <c r="TBT2" s="229"/>
      <c r="TBU2" s="230"/>
      <c r="TBV2" s="194"/>
      <c r="TBW2" s="194"/>
      <c r="TBX2" s="195"/>
      <c r="TBY2" s="196"/>
      <c r="TBZ2" s="197"/>
      <c r="TCA2" s="197"/>
      <c r="TCB2" s="231"/>
      <c r="TCD2" s="223"/>
      <c r="TCE2" s="225"/>
      <c r="TCF2" s="226"/>
      <c r="TCG2" s="227"/>
      <c r="TCI2" s="228"/>
      <c r="TCJ2" s="229"/>
      <c r="TCK2" s="230"/>
      <c r="TCL2" s="194"/>
      <c r="TCM2" s="194"/>
      <c r="TCN2" s="195"/>
      <c r="TCO2" s="196"/>
      <c r="TCP2" s="197"/>
      <c r="TCQ2" s="197"/>
      <c r="TCR2" s="231"/>
      <c r="TCT2" s="223"/>
      <c r="TCU2" s="225"/>
      <c r="TCV2" s="226"/>
      <c r="TCW2" s="227"/>
      <c r="TCY2" s="228"/>
      <c r="TCZ2" s="229"/>
      <c r="TDA2" s="230"/>
      <c r="TDB2" s="194"/>
      <c r="TDC2" s="194"/>
      <c r="TDD2" s="195"/>
      <c r="TDE2" s="196"/>
      <c r="TDF2" s="197"/>
      <c r="TDG2" s="197"/>
      <c r="TDH2" s="231"/>
      <c r="TDJ2" s="223"/>
      <c r="TDK2" s="225"/>
      <c r="TDL2" s="226"/>
      <c r="TDM2" s="227"/>
      <c r="TDO2" s="228"/>
      <c r="TDP2" s="229"/>
      <c r="TDQ2" s="230"/>
      <c r="TDR2" s="194"/>
      <c r="TDS2" s="194"/>
      <c r="TDT2" s="195"/>
      <c r="TDU2" s="196"/>
      <c r="TDV2" s="197"/>
      <c r="TDW2" s="197"/>
      <c r="TDX2" s="231"/>
      <c r="TDZ2" s="223"/>
      <c r="TEA2" s="225"/>
      <c r="TEB2" s="226"/>
      <c r="TEC2" s="227"/>
      <c r="TEE2" s="228"/>
      <c r="TEF2" s="229"/>
      <c r="TEG2" s="230"/>
      <c r="TEH2" s="194"/>
      <c r="TEI2" s="194"/>
      <c r="TEJ2" s="195"/>
      <c r="TEK2" s="196"/>
      <c r="TEL2" s="197"/>
      <c r="TEM2" s="197"/>
      <c r="TEN2" s="231"/>
      <c r="TEP2" s="223"/>
      <c r="TEQ2" s="225"/>
      <c r="TER2" s="226"/>
      <c r="TES2" s="227"/>
      <c r="TEU2" s="228"/>
      <c r="TEV2" s="229"/>
      <c r="TEW2" s="230"/>
      <c r="TEX2" s="194"/>
      <c r="TEY2" s="194"/>
      <c r="TEZ2" s="195"/>
      <c r="TFA2" s="196"/>
      <c r="TFB2" s="197"/>
      <c r="TFC2" s="197"/>
      <c r="TFD2" s="231"/>
      <c r="TFF2" s="223"/>
      <c r="TFG2" s="225"/>
      <c r="TFH2" s="226"/>
      <c r="TFI2" s="227"/>
      <c r="TFK2" s="228"/>
      <c r="TFL2" s="229"/>
      <c r="TFM2" s="230"/>
      <c r="TFN2" s="194"/>
      <c r="TFO2" s="194"/>
      <c r="TFP2" s="195"/>
      <c r="TFQ2" s="196"/>
      <c r="TFR2" s="197"/>
      <c r="TFS2" s="197"/>
      <c r="TFT2" s="231"/>
      <c r="TFV2" s="223"/>
      <c r="TFW2" s="225"/>
      <c r="TFX2" s="226"/>
      <c r="TFY2" s="227"/>
      <c r="TGA2" s="228"/>
      <c r="TGB2" s="229"/>
      <c r="TGC2" s="230"/>
      <c r="TGD2" s="194"/>
      <c r="TGE2" s="194"/>
      <c r="TGF2" s="195"/>
      <c r="TGG2" s="196"/>
      <c r="TGH2" s="197"/>
      <c r="TGI2" s="197"/>
      <c r="TGJ2" s="231"/>
      <c r="TGL2" s="223"/>
      <c r="TGM2" s="225"/>
      <c r="TGN2" s="226"/>
      <c r="TGO2" s="227"/>
      <c r="TGQ2" s="228"/>
      <c r="TGR2" s="229"/>
      <c r="TGS2" s="230"/>
      <c r="TGT2" s="194"/>
      <c r="TGU2" s="194"/>
      <c r="TGV2" s="195"/>
      <c r="TGW2" s="196"/>
      <c r="TGX2" s="197"/>
      <c r="TGY2" s="197"/>
      <c r="TGZ2" s="231"/>
      <c r="THB2" s="223"/>
      <c r="THC2" s="225"/>
      <c r="THD2" s="226"/>
      <c r="THE2" s="227"/>
      <c r="THG2" s="228"/>
      <c r="THH2" s="229"/>
      <c r="THI2" s="230"/>
      <c r="THJ2" s="194"/>
      <c r="THK2" s="194"/>
      <c r="THL2" s="195"/>
      <c r="THM2" s="196"/>
      <c r="THN2" s="197"/>
      <c r="THO2" s="197"/>
      <c r="THP2" s="231"/>
      <c r="THR2" s="223"/>
      <c r="THS2" s="225"/>
      <c r="THT2" s="226"/>
      <c r="THU2" s="227"/>
      <c r="THW2" s="228"/>
      <c r="THX2" s="229"/>
      <c r="THY2" s="230"/>
      <c r="THZ2" s="194"/>
      <c r="TIA2" s="194"/>
      <c r="TIB2" s="195"/>
      <c r="TIC2" s="196"/>
      <c r="TID2" s="197"/>
      <c r="TIE2" s="197"/>
      <c r="TIF2" s="231"/>
      <c r="TIH2" s="223"/>
      <c r="TII2" s="225"/>
      <c r="TIJ2" s="226"/>
      <c r="TIK2" s="227"/>
      <c r="TIM2" s="228"/>
      <c r="TIN2" s="229"/>
      <c r="TIO2" s="230"/>
      <c r="TIP2" s="194"/>
      <c r="TIQ2" s="194"/>
      <c r="TIR2" s="195"/>
      <c r="TIS2" s="196"/>
      <c r="TIT2" s="197"/>
      <c r="TIU2" s="197"/>
      <c r="TIV2" s="231"/>
      <c r="TIX2" s="223"/>
      <c r="TIY2" s="225"/>
      <c r="TIZ2" s="226"/>
      <c r="TJA2" s="227"/>
      <c r="TJC2" s="228"/>
      <c r="TJD2" s="229"/>
      <c r="TJE2" s="230"/>
      <c r="TJF2" s="194"/>
      <c r="TJG2" s="194"/>
      <c r="TJH2" s="195"/>
      <c r="TJI2" s="196"/>
      <c r="TJJ2" s="197"/>
      <c r="TJK2" s="197"/>
      <c r="TJL2" s="231"/>
      <c r="TJN2" s="223"/>
      <c r="TJO2" s="225"/>
      <c r="TJP2" s="226"/>
      <c r="TJQ2" s="227"/>
      <c r="TJS2" s="228"/>
      <c r="TJT2" s="229"/>
      <c r="TJU2" s="230"/>
      <c r="TJV2" s="194"/>
      <c r="TJW2" s="194"/>
      <c r="TJX2" s="195"/>
      <c r="TJY2" s="196"/>
      <c r="TJZ2" s="197"/>
      <c r="TKA2" s="197"/>
      <c r="TKB2" s="231"/>
      <c r="TKD2" s="223"/>
      <c r="TKE2" s="225"/>
      <c r="TKF2" s="226"/>
      <c r="TKG2" s="227"/>
      <c r="TKI2" s="228"/>
      <c r="TKJ2" s="229"/>
      <c r="TKK2" s="230"/>
      <c r="TKL2" s="194"/>
      <c r="TKM2" s="194"/>
      <c r="TKN2" s="195"/>
      <c r="TKO2" s="196"/>
      <c r="TKP2" s="197"/>
      <c r="TKQ2" s="197"/>
      <c r="TKR2" s="231"/>
      <c r="TKT2" s="223"/>
      <c r="TKU2" s="225"/>
      <c r="TKV2" s="226"/>
      <c r="TKW2" s="227"/>
      <c r="TKY2" s="228"/>
      <c r="TKZ2" s="229"/>
      <c r="TLA2" s="230"/>
      <c r="TLB2" s="194"/>
      <c r="TLC2" s="194"/>
      <c r="TLD2" s="195"/>
      <c r="TLE2" s="196"/>
      <c r="TLF2" s="197"/>
      <c r="TLG2" s="197"/>
      <c r="TLH2" s="231"/>
      <c r="TLJ2" s="223"/>
      <c r="TLK2" s="225"/>
      <c r="TLL2" s="226"/>
      <c r="TLM2" s="227"/>
      <c r="TLO2" s="228"/>
      <c r="TLP2" s="229"/>
      <c r="TLQ2" s="230"/>
      <c r="TLR2" s="194"/>
      <c r="TLS2" s="194"/>
      <c r="TLT2" s="195"/>
      <c r="TLU2" s="196"/>
      <c r="TLV2" s="197"/>
      <c r="TLW2" s="197"/>
      <c r="TLX2" s="231"/>
      <c r="TLZ2" s="223"/>
      <c r="TMA2" s="225"/>
      <c r="TMB2" s="226"/>
      <c r="TMC2" s="227"/>
      <c r="TME2" s="228"/>
      <c r="TMF2" s="229"/>
      <c r="TMG2" s="230"/>
      <c r="TMH2" s="194"/>
      <c r="TMI2" s="194"/>
      <c r="TMJ2" s="195"/>
      <c r="TMK2" s="196"/>
      <c r="TML2" s="197"/>
      <c r="TMM2" s="197"/>
      <c r="TMN2" s="231"/>
      <c r="TMP2" s="223"/>
      <c r="TMQ2" s="225"/>
      <c r="TMR2" s="226"/>
      <c r="TMS2" s="227"/>
      <c r="TMU2" s="228"/>
      <c r="TMV2" s="229"/>
      <c r="TMW2" s="230"/>
      <c r="TMX2" s="194"/>
      <c r="TMY2" s="194"/>
      <c r="TMZ2" s="195"/>
      <c r="TNA2" s="196"/>
      <c r="TNB2" s="197"/>
      <c r="TNC2" s="197"/>
      <c r="TND2" s="231"/>
      <c r="TNF2" s="223"/>
      <c r="TNG2" s="225"/>
      <c r="TNH2" s="226"/>
      <c r="TNI2" s="227"/>
      <c r="TNK2" s="228"/>
      <c r="TNL2" s="229"/>
      <c r="TNM2" s="230"/>
      <c r="TNN2" s="194"/>
      <c r="TNO2" s="194"/>
      <c r="TNP2" s="195"/>
      <c r="TNQ2" s="196"/>
      <c r="TNR2" s="197"/>
      <c r="TNS2" s="197"/>
      <c r="TNT2" s="231"/>
      <c r="TNV2" s="223"/>
      <c r="TNW2" s="225"/>
      <c r="TNX2" s="226"/>
      <c r="TNY2" s="227"/>
      <c r="TOA2" s="228"/>
      <c r="TOB2" s="229"/>
      <c r="TOC2" s="230"/>
      <c r="TOD2" s="194"/>
      <c r="TOE2" s="194"/>
      <c r="TOF2" s="195"/>
      <c r="TOG2" s="196"/>
      <c r="TOH2" s="197"/>
      <c r="TOI2" s="197"/>
      <c r="TOJ2" s="231"/>
      <c r="TOL2" s="223"/>
      <c r="TOM2" s="225"/>
      <c r="TON2" s="226"/>
      <c r="TOO2" s="227"/>
      <c r="TOQ2" s="228"/>
      <c r="TOR2" s="229"/>
      <c r="TOS2" s="230"/>
      <c r="TOT2" s="194"/>
      <c r="TOU2" s="194"/>
      <c r="TOV2" s="195"/>
      <c r="TOW2" s="196"/>
      <c r="TOX2" s="197"/>
      <c r="TOY2" s="197"/>
      <c r="TOZ2" s="231"/>
      <c r="TPB2" s="223"/>
      <c r="TPC2" s="225"/>
      <c r="TPD2" s="226"/>
      <c r="TPE2" s="227"/>
      <c r="TPG2" s="228"/>
      <c r="TPH2" s="229"/>
      <c r="TPI2" s="230"/>
      <c r="TPJ2" s="194"/>
      <c r="TPK2" s="194"/>
      <c r="TPL2" s="195"/>
      <c r="TPM2" s="196"/>
      <c r="TPN2" s="197"/>
      <c r="TPO2" s="197"/>
      <c r="TPP2" s="231"/>
      <c r="TPR2" s="223"/>
      <c r="TPS2" s="225"/>
      <c r="TPT2" s="226"/>
      <c r="TPU2" s="227"/>
      <c r="TPW2" s="228"/>
      <c r="TPX2" s="229"/>
      <c r="TPY2" s="230"/>
      <c r="TPZ2" s="194"/>
      <c r="TQA2" s="194"/>
      <c r="TQB2" s="195"/>
      <c r="TQC2" s="196"/>
      <c r="TQD2" s="197"/>
      <c r="TQE2" s="197"/>
      <c r="TQF2" s="231"/>
      <c r="TQH2" s="223"/>
      <c r="TQI2" s="225"/>
      <c r="TQJ2" s="226"/>
      <c r="TQK2" s="227"/>
      <c r="TQM2" s="228"/>
      <c r="TQN2" s="229"/>
      <c r="TQO2" s="230"/>
      <c r="TQP2" s="194"/>
      <c r="TQQ2" s="194"/>
      <c r="TQR2" s="195"/>
      <c r="TQS2" s="196"/>
      <c r="TQT2" s="197"/>
      <c r="TQU2" s="197"/>
      <c r="TQV2" s="231"/>
      <c r="TQX2" s="223"/>
      <c r="TQY2" s="225"/>
      <c r="TQZ2" s="226"/>
      <c r="TRA2" s="227"/>
      <c r="TRC2" s="228"/>
      <c r="TRD2" s="229"/>
      <c r="TRE2" s="230"/>
      <c r="TRF2" s="194"/>
      <c r="TRG2" s="194"/>
      <c r="TRH2" s="195"/>
      <c r="TRI2" s="196"/>
      <c r="TRJ2" s="197"/>
      <c r="TRK2" s="197"/>
      <c r="TRL2" s="231"/>
      <c r="TRN2" s="223"/>
      <c r="TRO2" s="225"/>
      <c r="TRP2" s="226"/>
      <c r="TRQ2" s="227"/>
      <c r="TRS2" s="228"/>
      <c r="TRT2" s="229"/>
      <c r="TRU2" s="230"/>
      <c r="TRV2" s="194"/>
      <c r="TRW2" s="194"/>
      <c r="TRX2" s="195"/>
      <c r="TRY2" s="196"/>
      <c r="TRZ2" s="197"/>
      <c r="TSA2" s="197"/>
      <c r="TSB2" s="231"/>
      <c r="TSD2" s="223"/>
      <c r="TSE2" s="225"/>
      <c r="TSF2" s="226"/>
      <c r="TSG2" s="227"/>
      <c r="TSI2" s="228"/>
      <c r="TSJ2" s="229"/>
      <c r="TSK2" s="230"/>
      <c r="TSL2" s="194"/>
      <c r="TSM2" s="194"/>
      <c r="TSN2" s="195"/>
      <c r="TSO2" s="196"/>
      <c r="TSP2" s="197"/>
      <c r="TSQ2" s="197"/>
      <c r="TSR2" s="231"/>
      <c r="TST2" s="223"/>
      <c r="TSU2" s="225"/>
      <c r="TSV2" s="226"/>
      <c r="TSW2" s="227"/>
      <c r="TSY2" s="228"/>
      <c r="TSZ2" s="229"/>
      <c r="TTA2" s="230"/>
      <c r="TTB2" s="194"/>
      <c r="TTC2" s="194"/>
      <c r="TTD2" s="195"/>
      <c r="TTE2" s="196"/>
      <c r="TTF2" s="197"/>
      <c r="TTG2" s="197"/>
      <c r="TTH2" s="231"/>
      <c r="TTJ2" s="223"/>
      <c r="TTK2" s="225"/>
      <c r="TTL2" s="226"/>
      <c r="TTM2" s="227"/>
      <c r="TTO2" s="228"/>
      <c r="TTP2" s="229"/>
      <c r="TTQ2" s="230"/>
      <c r="TTR2" s="194"/>
      <c r="TTS2" s="194"/>
      <c r="TTT2" s="195"/>
      <c r="TTU2" s="196"/>
      <c r="TTV2" s="197"/>
      <c r="TTW2" s="197"/>
      <c r="TTX2" s="231"/>
      <c r="TTZ2" s="223"/>
      <c r="TUA2" s="225"/>
      <c r="TUB2" s="226"/>
      <c r="TUC2" s="227"/>
      <c r="TUE2" s="228"/>
      <c r="TUF2" s="229"/>
      <c r="TUG2" s="230"/>
      <c r="TUH2" s="194"/>
      <c r="TUI2" s="194"/>
      <c r="TUJ2" s="195"/>
      <c r="TUK2" s="196"/>
      <c r="TUL2" s="197"/>
      <c r="TUM2" s="197"/>
      <c r="TUN2" s="231"/>
      <c r="TUP2" s="223"/>
      <c r="TUQ2" s="225"/>
      <c r="TUR2" s="226"/>
      <c r="TUS2" s="227"/>
      <c r="TUU2" s="228"/>
      <c r="TUV2" s="229"/>
      <c r="TUW2" s="230"/>
      <c r="TUX2" s="194"/>
      <c r="TUY2" s="194"/>
      <c r="TUZ2" s="195"/>
      <c r="TVA2" s="196"/>
      <c r="TVB2" s="197"/>
      <c r="TVC2" s="197"/>
      <c r="TVD2" s="231"/>
      <c r="TVF2" s="223"/>
      <c r="TVG2" s="225"/>
      <c r="TVH2" s="226"/>
      <c r="TVI2" s="227"/>
      <c r="TVK2" s="228"/>
      <c r="TVL2" s="229"/>
      <c r="TVM2" s="230"/>
      <c r="TVN2" s="194"/>
      <c r="TVO2" s="194"/>
      <c r="TVP2" s="195"/>
      <c r="TVQ2" s="196"/>
      <c r="TVR2" s="197"/>
      <c r="TVS2" s="197"/>
      <c r="TVT2" s="231"/>
      <c r="TVV2" s="223"/>
      <c r="TVW2" s="225"/>
      <c r="TVX2" s="226"/>
      <c r="TVY2" s="227"/>
      <c r="TWA2" s="228"/>
      <c r="TWB2" s="229"/>
      <c r="TWC2" s="230"/>
      <c r="TWD2" s="194"/>
      <c r="TWE2" s="194"/>
      <c r="TWF2" s="195"/>
      <c r="TWG2" s="196"/>
      <c r="TWH2" s="197"/>
      <c r="TWI2" s="197"/>
      <c r="TWJ2" s="231"/>
      <c r="TWL2" s="223"/>
      <c r="TWM2" s="225"/>
      <c r="TWN2" s="226"/>
      <c r="TWO2" s="227"/>
      <c r="TWQ2" s="228"/>
      <c r="TWR2" s="229"/>
      <c r="TWS2" s="230"/>
      <c r="TWT2" s="194"/>
      <c r="TWU2" s="194"/>
      <c r="TWV2" s="195"/>
      <c r="TWW2" s="196"/>
      <c r="TWX2" s="197"/>
      <c r="TWY2" s="197"/>
      <c r="TWZ2" s="231"/>
      <c r="TXB2" s="223"/>
      <c r="TXC2" s="225"/>
      <c r="TXD2" s="226"/>
      <c r="TXE2" s="227"/>
      <c r="TXG2" s="228"/>
      <c r="TXH2" s="229"/>
      <c r="TXI2" s="230"/>
      <c r="TXJ2" s="194"/>
      <c r="TXK2" s="194"/>
      <c r="TXL2" s="195"/>
      <c r="TXM2" s="196"/>
      <c r="TXN2" s="197"/>
      <c r="TXO2" s="197"/>
      <c r="TXP2" s="231"/>
      <c r="TXR2" s="223"/>
      <c r="TXS2" s="225"/>
      <c r="TXT2" s="226"/>
      <c r="TXU2" s="227"/>
      <c r="TXW2" s="228"/>
      <c r="TXX2" s="229"/>
      <c r="TXY2" s="230"/>
      <c r="TXZ2" s="194"/>
      <c r="TYA2" s="194"/>
      <c r="TYB2" s="195"/>
      <c r="TYC2" s="196"/>
      <c r="TYD2" s="197"/>
      <c r="TYE2" s="197"/>
      <c r="TYF2" s="231"/>
      <c r="TYH2" s="223"/>
      <c r="TYI2" s="225"/>
      <c r="TYJ2" s="226"/>
      <c r="TYK2" s="227"/>
      <c r="TYM2" s="228"/>
      <c r="TYN2" s="229"/>
      <c r="TYO2" s="230"/>
      <c r="TYP2" s="194"/>
      <c r="TYQ2" s="194"/>
      <c r="TYR2" s="195"/>
      <c r="TYS2" s="196"/>
      <c r="TYT2" s="197"/>
      <c r="TYU2" s="197"/>
      <c r="TYV2" s="231"/>
      <c r="TYX2" s="223"/>
      <c r="TYY2" s="225"/>
      <c r="TYZ2" s="226"/>
      <c r="TZA2" s="227"/>
      <c r="TZC2" s="228"/>
      <c r="TZD2" s="229"/>
      <c r="TZE2" s="230"/>
      <c r="TZF2" s="194"/>
      <c r="TZG2" s="194"/>
      <c r="TZH2" s="195"/>
      <c r="TZI2" s="196"/>
      <c r="TZJ2" s="197"/>
      <c r="TZK2" s="197"/>
      <c r="TZL2" s="231"/>
      <c r="TZN2" s="223"/>
      <c r="TZO2" s="225"/>
      <c r="TZP2" s="226"/>
      <c r="TZQ2" s="227"/>
      <c r="TZS2" s="228"/>
      <c r="TZT2" s="229"/>
      <c r="TZU2" s="230"/>
      <c r="TZV2" s="194"/>
      <c r="TZW2" s="194"/>
      <c r="TZX2" s="195"/>
      <c r="TZY2" s="196"/>
      <c r="TZZ2" s="197"/>
      <c r="UAA2" s="197"/>
      <c r="UAB2" s="231"/>
      <c r="UAD2" s="223"/>
      <c r="UAE2" s="225"/>
      <c r="UAF2" s="226"/>
      <c r="UAG2" s="227"/>
      <c r="UAI2" s="228"/>
      <c r="UAJ2" s="229"/>
      <c r="UAK2" s="230"/>
      <c r="UAL2" s="194"/>
      <c r="UAM2" s="194"/>
      <c r="UAN2" s="195"/>
      <c r="UAO2" s="196"/>
      <c r="UAP2" s="197"/>
      <c r="UAQ2" s="197"/>
      <c r="UAR2" s="231"/>
      <c r="UAT2" s="223"/>
      <c r="UAU2" s="225"/>
      <c r="UAV2" s="226"/>
      <c r="UAW2" s="227"/>
      <c r="UAY2" s="228"/>
      <c r="UAZ2" s="229"/>
      <c r="UBA2" s="230"/>
      <c r="UBB2" s="194"/>
      <c r="UBC2" s="194"/>
      <c r="UBD2" s="195"/>
      <c r="UBE2" s="196"/>
      <c r="UBF2" s="197"/>
      <c r="UBG2" s="197"/>
      <c r="UBH2" s="231"/>
      <c r="UBJ2" s="223"/>
      <c r="UBK2" s="225"/>
      <c r="UBL2" s="226"/>
      <c r="UBM2" s="227"/>
      <c r="UBO2" s="228"/>
      <c r="UBP2" s="229"/>
      <c r="UBQ2" s="230"/>
      <c r="UBR2" s="194"/>
      <c r="UBS2" s="194"/>
      <c r="UBT2" s="195"/>
      <c r="UBU2" s="196"/>
      <c r="UBV2" s="197"/>
      <c r="UBW2" s="197"/>
      <c r="UBX2" s="231"/>
      <c r="UBZ2" s="223"/>
      <c r="UCA2" s="225"/>
      <c r="UCB2" s="226"/>
      <c r="UCC2" s="227"/>
      <c r="UCE2" s="228"/>
      <c r="UCF2" s="229"/>
      <c r="UCG2" s="230"/>
      <c r="UCH2" s="194"/>
      <c r="UCI2" s="194"/>
      <c r="UCJ2" s="195"/>
      <c r="UCK2" s="196"/>
      <c r="UCL2" s="197"/>
      <c r="UCM2" s="197"/>
      <c r="UCN2" s="231"/>
      <c r="UCP2" s="223"/>
      <c r="UCQ2" s="225"/>
      <c r="UCR2" s="226"/>
      <c r="UCS2" s="227"/>
      <c r="UCU2" s="228"/>
      <c r="UCV2" s="229"/>
      <c r="UCW2" s="230"/>
      <c r="UCX2" s="194"/>
      <c r="UCY2" s="194"/>
      <c r="UCZ2" s="195"/>
      <c r="UDA2" s="196"/>
      <c r="UDB2" s="197"/>
      <c r="UDC2" s="197"/>
      <c r="UDD2" s="231"/>
      <c r="UDF2" s="223"/>
      <c r="UDG2" s="225"/>
      <c r="UDH2" s="226"/>
      <c r="UDI2" s="227"/>
      <c r="UDK2" s="228"/>
      <c r="UDL2" s="229"/>
      <c r="UDM2" s="230"/>
      <c r="UDN2" s="194"/>
      <c r="UDO2" s="194"/>
      <c r="UDP2" s="195"/>
      <c r="UDQ2" s="196"/>
      <c r="UDR2" s="197"/>
      <c r="UDS2" s="197"/>
      <c r="UDT2" s="231"/>
      <c r="UDV2" s="223"/>
      <c r="UDW2" s="225"/>
      <c r="UDX2" s="226"/>
      <c r="UDY2" s="227"/>
      <c r="UEA2" s="228"/>
      <c r="UEB2" s="229"/>
      <c r="UEC2" s="230"/>
      <c r="UED2" s="194"/>
      <c r="UEE2" s="194"/>
      <c r="UEF2" s="195"/>
      <c r="UEG2" s="196"/>
      <c r="UEH2" s="197"/>
      <c r="UEI2" s="197"/>
      <c r="UEJ2" s="231"/>
      <c r="UEL2" s="223"/>
      <c r="UEM2" s="225"/>
      <c r="UEN2" s="226"/>
      <c r="UEO2" s="227"/>
      <c r="UEQ2" s="228"/>
      <c r="UER2" s="229"/>
      <c r="UES2" s="230"/>
      <c r="UET2" s="194"/>
      <c r="UEU2" s="194"/>
      <c r="UEV2" s="195"/>
      <c r="UEW2" s="196"/>
      <c r="UEX2" s="197"/>
      <c r="UEY2" s="197"/>
      <c r="UEZ2" s="231"/>
      <c r="UFB2" s="223"/>
      <c r="UFC2" s="225"/>
      <c r="UFD2" s="226"/>
      <c r="UFE2" s="227"/>
      <c r="UFG2" s="228"/>
      <c r="UFH2" s="229"/>
      <c r="UFI2" s="230"/>
      <c r="UFJ2" s="194"/>
      <c r="UFK2" s="194"/>
      <c r="UFL2" s="195"/>
      <c r="UFM2" s="196"/>
      <c r="UFN2" s="197"/>
      <c r="UFO2" s="197"/>
      <c r="UFP2" s="231"/>
      <c r="UFR2" s="223"/>
      <c r="UFS2" s="225"/>
      <c r="UFT2" s="226"/>
      <c r="UFU2" s="227"/>
      <c r="UFW2" s="228"/>
      <c r="UFX2" s="229"/>
      <c r="UFY2" s="230"/>
      <c r="UFZ2" s="194"/>
      <c r="UGA2" s="194"/>
      <c r="UGB2" s="195"/>
      <c r="UGC2" s="196"/>
      <c r="UGD2" s="197"/>
      <c r="UGE2" s="197"/>
      <c r="UGF2" s="231"/>
      <c r="UGH2" s="223"/>
      <c r="UGI2" s="225"/>
      <c r="UGJ2" s="226"/>
      <c r="UGK2" s="227"/>
      <c r="UGM2" s="228"/>
      <c r="UGN2" s="229"/>
      <c r="UGO2" s="230"/>
      <c r="UGP2" s="194"/>
      <c r="UGQ2" s="194"/>
      <c r="UGR2" s="195"/>
      <c r="UGS2" s="196"/>
      <c r="UGT2" s="197"/>
      <c r="UGU2" s="197"/>
      <c r="UGV2" s="231"/>
      <c r="UGX2" s="223"/>
      <c r="UGY2" s="225"/>
      <c r="UGZ2" s="226"/>
      <c r="UHA2" s="227"/>
      <c r="UHC2" s="228"/>
      <c r="UHD2" s="229"/>
      <c r="UHE2" s="230"/>
      <c r="UHF2" s="194"/>
      <c r="UHG2" s="194"/>
      <c r="UHH2" s="195"/>
      <c r="UHI2" s="196"/>
      <c r="UHJ2" s="197"/>
      <c r="UHK2" s="197"/>
      <c r="UHL2" s="231"/>
      <c r="UHN2" s="223"/>
      <c r="UHO2" s="225"/>
      <c r="UHP2" s="226"/>
      <c r="UHQ2" s="227"/>
      <c r="UHS2" s="228"/>
      <c r="UHT2" s="229"/>
      <c r="UHU2" s="230"/>
      <c r="UHV2" s="194"/>
      <c r="UHW2" s="194"/>
      <c r="UHX2" s="195"/>
      <c r="UHY2" s="196"/>
      <c r="UHZ2" s="197"/>
      <c r="UIA2" s="197"/>
      <c r="UIB2" s="231"/>
      <c r="UID2" s="223"/>
      <c r="UIE2" s="225"/>
      <c r="UIF2" s="226"/>
      <c r="UIG2" s="227"/>
      <c r="UII2" s="228"/>
      <c r="UIJ2" s="229"/>
      <c r="UIK2" s="230"/>
      <c r="UIL2" s="194"/>
      <c r="UIM2" s="194"/>
      <c r="UIN2" s="195"/>
      <c r="UIO2" s="196"/>
      <c r="UIP2" s="197"/>
      <c r="UIQ2" s="197"/>
      <c r="UIR2" s="231"/>
      <c r="UIT2" s="223"/>
      <c r="UIU2" s="225"/>
      <c r="UIV2" s="226"/>
      <c r="UIW2" s="227"/>
      <c r="UIY2" s="228"/>
      <c r="UIZ2" s="229"/>
      <c r="UJA2" s="230"/>
      <c r="UJB2" s="194"/>
      <c r="UJC2" s="194"/>
      <c r="UJD2" s="195"/>
      <c r="UJE2" s="196"/>
      <c r="UJF2" s="197"/>
      <c r="UJG2" s="197"/>
      <c r="UJH2" s="231"/>
      <c r="UJJ2" s="223"/>
      <c r="UJK2" s="225"/>
      <c r="UJL2" s="226"/>
      <c r="UJM2" s="227"/>
      <c r="UJO2" s="228"/>
      <c r="UJP2" s="229"/>
      <c r="UJQ2" s="230"/>
      <c r="UJR2" s="194"/>
      <c r="UJS2" s="194"/>
      <c r="UJT2" s="195"/>
      <c r="UJU2" s="196"/>
      <c r="UJV2" s="197"/>
      <c r="UJW2" s="197"/>
      <c r="UJX2" s="231"/>
      <c r="UJZ2" s="223"/>
      <c r="UKA2" s="225"/>
      <c r="UKB2" s="226"/>
      <c r="UKC2" s="227"/>
      <c r="UKE2" s="228"/>
      <c r="UKF2" s="229"/>
      <c r="UKG2" s="230"/>
      <c r="UKH2" s="194"/>
      <c r="UKI2" s="194"/>
      <c r="UKJ2" s="195"/>
      <c r="UKK2" s="196"/>
      <c r="UKL2" s="197"/>
      <c r="UKM2" s="197"/>
      <c r="UKN2" s="231"/>
      <c r="UKP2" s="223"/>
      <c r="UKQ2" s="225"/>
      <c r="UKR2" s="226"/>
      <c r="UKS2" s="227"/>
      <c r="UKU2" s="228"/>
      <c r="UKV2" s="229"/>
      <c r="UKW2" s="230"/>
      <c r="UKX2" s="194"/>
      <c r="UKY2" s="194"/>
      <c r="UKZ2" s="195"/>
      <c r="ULA2" s="196"/>
      <c r="ULB2" s="197"/>
      <c r="ULC2" s="197"/>
      <c r="ULD2" s="231"/>
      <c r="ULF2" s="223"/>
      <c r="ULG2" s="225"/>
      <c r="ULH2" s="226"/>
      <c r="ULI2" s="227"/>
      <c r="ULK2" s="228"/>
      <c r="ULL2" s="229"/>
      <c r="ULM2" s="230"/>
      <c r="ULN2" s="194"/>
      <c r="ULO2" s="194"/>
      <c r="ULP2" s="195"/>
      <c r="ULQ2" s="196"/>
      <c r="ULR2" s="197"/>
      <c r="ULS2" s="197"/>
      <c r="ULT2" s="231"/>
      <c r="ULV2" s="223"/>
      <c r="ULW2" s="225"/>
      <c r="ULX2" s="226"/>
      <c r="ULY2" s="227"/>
      <c r="UMA2" s="228"/>
      <c r="UMB2" s="229"/>
      <c r="UMC2" s="230"/>
      <c r="UMD2" s="194"/>
      <c r="UME2" s="194"/>
      <c r="UMF2" s="195"/>
      <c r="UMG2" s="196"/>
      <c r="UMH2" s="197"/>
      <c r="UMI2" s="197"/>
      <c r="UMJ2" s="231"/>
      <c r="UML2" s="223"/>
      <c r="UMM2" s="225"/>
      <c r="UMN2" s="226"/>
      <c r="UMO2" s="227"/>
      <c r="UMQ2" s="228"/>
      <c r="UMR2" s="229"/>
      <c r="UMS2" s="230"/>
      <c r="UMT2" s="194"/>
      <c r="UMU2" s="194"/>
      <c r="UMV2" s="195"/>
      <c r="UMW2" s="196"/>
      <c r="UMX2" s="197"/>
      <c r="UMY2" s="197"/>
      <c r="UMZ2" s="231"/>
      <c r="UNB2" s="223"/>
      <c r="UNC2" s="225"/>
      <c r="UND2" s="226"/>
      <c r="UNE2" s="227"/>
      <c r="UNG2" s="228"/>
      <c r="UNH2" s="229"/>
      <c r="UNI2" s="230"/>
      <c r="UNJ2" s="194"/>
      <c r="UNK2" s="194"/>
      <c r="UNL2" s="195"/>
      <c r="UNM2" s="196"/>
      <c r="UNN2" s="197"/>
      <c r="UNO2" s="197"/>
      <c r="UNP2" s="231"/>
      <c r="UNR2" s="223"/>
      <c r="UNS2" s="225"/>
      <c r="UNT2" s="226"/>
      <c r="UNU2" s="227"/>
      <c r="UNW2" s="228"/>
      <c r="UNX2" s="229"/>
      <c r="UNY2" s="230"/>
      <c r="UNZ2" s="194"/>
      <c r="UOA2" s="194"/>
      <c r="UOB2" s="195"/>
      <c r="UOC2" s="196"/>
      <c r="UOD2" s="197"/>
      <c r="UOE2" s="197"/>
      <c r="UOF2" s="231"/>
      <c r="UOH2" s="223"/>
      <c r="UOI2" s="225"/>
      <c r="UOJ2" s="226"/>
      <c r="UOK2" s="227"/>
      <c r="UOM2" s="228"/>
      <c r="UON2" s="229"/>
      <c r="UOO2" s="230"/>
      <c r="UOP2" s="194"/>
      <c r="UOQ2" s="194"/>
      <c r="UOR2" s="195"/>
      <c r="UOS2" s="196"/>
      <c r="UOT2" s="197"/>
      <c r="UOU2" s="197"/>
      <c r="UOV2" s="231"/>
      <c r="UOX2" s="223"/>
      <c r="UOY2" s="225"/>
      <c r="UOZ2" s="226"/>
      <c r="UPA2" s="227"/>
      <c r="UPC2" s="228"/>
      <c r="UPD2" s="229"/>
      <c r="UPE2" s="230"/>
      <c r="UPF2" s="194"/>
      <c r="UPG2" s="194"/>
      <c r="UPH2" s="195"/>
      <c r="UPI2" s="196"/>
      <c r="UPJ2" s="197"/>
      <c r="UPK2" s="197"/>
      <c r="UPL2" s="231"/>
      <c r="UPN2" s="223"/>
      <c r="UPO2" s="225"/>
      <c r="UPP2" s="226"/>
      <c r="UPQ2" s="227"/>
      <c r="UPS2" s="228"/>
      <c r="UPT2" s="229"/>
      <c r="UPU2" s="230"/>
      <c r="UPV2" s="194"/>
      <c r="UPW2" s="194"/>
      <c r="UPX2" s="195"/>
      <c r="UPY2" s="196"/>
      <c r="UPZ2" s="197"/>
      <c r="UQA2" s="197"/>
      <c r="UQB2" s="231"/>
      <c r="UQD2" s="223"/>
      <c r="UQE2" s="225"/>
      <c r="UQF2" s="226"/>
      <c r="UQG2" s="227"/>
      <c r="UQI2" s="228"/>
      <c r="UQJ2" s="229"/>
      <c r="UQK2" s="230"/>
      <c r="UQL2" s="194"/>
      <c r="UQM2" s="194"/>
      <c r="UQN2" s="195"/>
      <c r="UQO2" s="196"/>
      <c r="UQP2" s="197"/>
      <c r="UQQ2" s="197"/>
      <c r="UQR2" s="231"/>
      <c r="UQT2" s="223"/>
      <c r="UQU2" s="225"/>
      <c r="UQV2" s="226"/>
      <c r="UQW2" s="227"/>
      <c r="UQY2" s="228"/>
      <c r="UQZ2" s="229"/>
      <c r="URA2" s="230"/>
      <c r="URB2" s="194"/>
      <c r="URC2" s="194"/>
      <c r="URD2" s="195"/>
      <c r="URE2" s="196"/>
      <c r="URF2" s="197"/>
      <c r="URG2" s="197"/>
      <c r="URH2" s="231"/>
      <c r="URJ2" s="223"/>
      <c r="URK2" s="225"/>
      <c r="URL2" s="226"/>
      <c r="URM2" s="227"/>
      <c r="URO2" s="228"/>
      <c r="URP2" s="229"/>
      <c r="URQ2" s="230"/>
      <c r="URR2" s="194"/>
      <c r="URS2" s="194"/>
      <c r="URT2" s="195"/>
      <c r="URU2" s="196"/>
      <c r="URV2" s="197"/>
      <c r="URW2" s="197"/>
      <c r="URX2" s="231"/>
      <c r="URZ2" s="223"/>
      <c r="USA2" s="225"/>
      <c r="USB2" s="226"/>
      <c r="USC2" s="227"/>
      <c r="USE2" s="228"/>
      <c r="USF2" s="229"/>
      <c r="USG2" s="230"/>
      <c r="USH2" s="194"/>
      <c r="USI2" s="194"/>
      <c r="USJ2" s="195"/>
      <c r="USK2" s="196"/>
      <c r="USL2" s="197"/>
      <c r="USM2" s="197"/>
      <c r="USN2" s="231"/>
      <c r="USP2" s="223"/>
      <c r="USQ2" s="225"/>
      <c r="USR2" s="226"/>
      <c r="USS2" s="227"/>
      <c r="USU2" s="228"/>
      <c r="USV2" s="229"/>
      <c r="USW2" s="230"/>
      <c r="USX2" s="194"/>
      <c r="USY2" s="194"/>
      <c r="USZ2" s="195"/>
      <c r="UTA2" s="196"/>
      <c r="UTB2" s="197"/>
      <c r="UTC2" s="197"/>
      <c r="UTD2" s="231"/>
      <c r="UTF2" s="223"/>
      <c r="UTG2" s="225"/>
      <c r="UTH2" s="226"/>
      <c r="UTI2" s="227"/>
      <c r="UTK2" s="228"/>
      <c r="UTL2" s="229"/>
      <c r="UTM2" s="230"/>
      <c r="UTN2" s="194"/>
      <c r="UTO2" s="194"/>
      <c r="UTP2" s="195"/>
      <c r="UTQ2" s="196"/>
      <c r="UTR2" s="197"/>
      <c r="UTS2" s="197"/>
      <c r="UTT2" s="231"/>
      <c r="UTV2" s="223"/>
      <c r="UTW2" s="225"/>
      <c r="UTX2" s="226"/>
      <c r="UTY2" s="227"/>
      <c r="UUA2" s="228"/>
      <c r="UUB2" s="229"/>
      <c r="UUC2" s="230"/>
      <c r="UUD2" s="194"/>
      <c r="UUE2" s="194"/>
      <c r="UUF2" s="195"/>
      <c r="UUG2" s="196"/>
      <c r="UUH2" s="197"/>
      <c r="UUI2" s="197"/>
      <c r="UUJ2" s="231"/>
      <c r="UUL2" s="223"/>
      <c r="UUM2" s="225"/>
      <c r="UUN2" s="226"/>
      <c r="UUO2" s="227"/>
      <c r="UUQ2" s="228"/>
      <c r="UUR2" s="229"/>
      <c r="UUS2" s="230"/>
      <c r="UUT2" s="194"/>
      <c r="UUU2" s="194"/>
      <c r="UUV2" s="195"/>
      <c r="UUW2" s="196"/>
      <c r="UUX2" s="197"/>
      <c r="UUY2" s="197"/>
      <c r="UUZ2" s="231"/>
      <c r="UVB2" s="223"/>
      <c r="UVC2" s="225"/>
      <c r="UVD2" s="226"/>
      <c r="UVE2" s="227"/>
      <c r="UVG2" s="228"/>
      <c r="UVH2" s="229"/>
      <c r="UVI2" s="230"/>
      <c r="UVJ2" s="194"/>
      <c r="UVK2" s="194"/>
      <c r="UVL2" s="195"/>
      <c r="UVM2" s="196"/>
      <c r="UVN2" s="197"/>
      <c r="UVO2" s="197"/>
      <c r="UVP2" s="231"/>
      <c r="UVR2" s="223"/>
      <c r="UVS2" s="225"/>
      <c r="UVT2" s="226"/>
      <c r="UVU2" s="227"/>
      <c r="UVW2" s="228"/>
      <c r="UVX2" s="229"/>
      <c r="UVY2" s="230"/>
      <c r="UVZ2" s="194"/>
      <c r="UWA2" s="194"/>
      <c r="UWB2" s="195"/>
      <c r="UWC2" s="196"/>
      <c r="UWD2" s="197"/>
      <c r="UWE2" s="197"/>
      <c r="UWF2" s="231"/>
      <c r="UWH2" s="223"/>
      <c r="UWI2" s="225"/>
      <c r="UWJ2" s="226"/>
      <c r="UWK2" s="227"/>
      <c r="UWM2" s="228"/>
      <c r="UWN2" s="229"/>
      <c r="UWO2" s="230"/>
      <c r="UWP2" s="194"/>
      <c r="UWQ2" s="194"/>
      <c r="UWR2" s="195"/>
      <c r="UWS2" s="196"/>
      <c r="UWT2" s="197"/>
      <c r="UWU2" s="197"/>
      <c r="UWV2" s="231"/>
      <c r="UWX2" s="223"/>
      <c r="UWY2" s="225"/>
      <c r="UWZ2" s="226"/>
      <c r="UXA2" s="227"/>
      <c r="UXC2" s="228"/>
      <c r="UXD2" s="229"/>
      <c r="UXE2" s="230"/>
      <c r="UXF2" s="194"/>
      <c r="UXG2" s="194"/>
      <c r="UXH2" s="195"/>
      <c r="UXI2" s="196"/>
      <c r="UXJ2" s="197"/>
      <c r="UXK2" s="197"/>
      <c r="UXL2" s="231"/>
      <c r="UXN2" s="223"/>
      <c r="UXO2" s="225"/>
      <c r="UXP2" s="226"/>
      <c r="UXQ2" s="227"/>
      <c r="UXS2" s="228"/>
      <c r="UXT2" s="229"/>
      <c r="UXU2" s="230"/>
      <c r="UXV2" s="194"/>
      <c r="UXW2" s="194"/>
      <c r="UXX2" s="195"/>
      <c r="UXY2" s="196"/>
      <c r="UXZ2" s="197"/>
      <c r="UYA2" s="197"/>
      <c r="UYB2" s="231"/>
      <c r="UYD2" s="223"/>
      <c r="UYE2" s="225"/>
      <c r="UYF2" s="226"/>
      <c r="UYG2" s="227"/>
      <c r="UYI2" s="228"/>
      <c r="UYJ2" s="229"/>
      <c r="UYK2" s="230"/>
      <c r="UYL2" s="194"/>
      <c r="UYM2" s="194"/>
      <c r="UYN2" s="195"/>
      <c r="UYO2" s="196"/>
      <c r="UYP2" s="197"/>
      <c r="UYQ2" s="197"/>
      <c r="UYR2" s="231"/>
      <c r="UYT2" s="223"/>
      <c r="UYU2" s="225"/>
      <c r="UYV2" s="226"/>
      <c r="UYW2" s="227"/>
      <c r="UYY2" s="228"/>
      <c r="UYZ2" s="229"/>
      <c r="UZA2" s="230"/>
      <c r="UZB2" s="194"/>
      <c r="UZC2" s="194"/>
      <c r="UZD2" s="195"/>
      <c r="UZE2" s="196"/>
      <c r="UZF2" s="197"/>
      <c r="UZG2" s="197"/>
      <c r="UZH2" s="231"/>
      <c r="UZJ2" s="223"/>
      <c r="UZK2" s="225"/>
      <c r="UZL2" s="226"/>
      <c r="UZM2" s="227"/>
      <c r="UZO2" s="228"/>
      <c r="UZP2" s="229"/>
      <c r="UZQ2" s="230"/>
      <c r="UZR2" s="194"/>
      <c r="UZS2" s="194"/>
      <c r="UZT2" s="195"/>
      <c r="UZU2" s="196"/>
      <c r="UZV2" s="197"/>
      <c r="UZW2" s="197"/>
      <c r="UZX2" s="231"/>
      <c r="UZZ2" s="223"/>
      <c r="VAA2" s="225"/>
      <c r="VAB2" s="226"/>
      <c r="VAC2" s="227"/>
      <c r="VAE2" s="228"/>
      <c r="VAF2" s="229"/>
      <c r="VAG2" s="230"/>
      <c r="VAH2" s="194"/>
      <c r="VAI2" s="194"/>
      <c r="VAJ2" s="195"/>
      <c r="VAK2" s="196"/>
      <c r="VAL2" s="197"/>
      <c r="VAM2" s="197"/>
      <c r="VAN2" s="231"/>
      <c r="VAP2" s="223"/>
      <c r="VAQ2" s="225"/>
      <c r="VAR2" s="226"/>
      <c r="VAS2" s="227"/>
      <c r="VAU2" s="228"/>
      <c r="VAV2" s="229"/>
      <c r="VAW2" s="230"/>
      <c r="VAX2" s="194"/>
      <c r="VAY2" s="194"/>
      <c r="VAZ2" s="195"/>
      <c r="VBA2" s="196"/>
      <c r="VBB2" s="197"/>
      <c r="VBC2" s="197"/>
      <c r="VBD2" s="231"/>
      <c r="VBF2" s="223"/>
      <c r="VBG2" s="225"/>
      <c r="VBH2" s="226"/>
      <c r="VBI2" s="227"/>
      <c r="VBK2" s="228"/>
      <c r="VBL2" s="229"/>
      <c r="VBM2" s="230"/>
      <c r="VBN2" s="194"/>
      <c r="VBO2" s="194"/>
      <c r="VBP2" s="195"/>
      <c r="VBQ2" s="196"/>
      <c r="VBR2" s="197"/>
      <c r="VBS2" s="197"/>
      <c r="VBT2" s="231"/>
      <c r="VBV2" s="223"/>
      <c r="VBW2" s="225"/>
      <c r="VBX2" s="226"/>
      <c r="VBY2" s="227"/>
      <c r="VCA2" s="228"/>
      <c r="VCB2" s="229"/>
      <c r="VCC2" s="230"/>
      <c r="VCD2" s="194"/>
      <c r="VCE2" s="194"/>
      <c r="VCF2" s="195"/>
      <c r="VCG2" s="196"/>
      <c r="VCH2" s="197"/>
      <c r="VCI2" s="197"/>
      <c r="VCJ2" s="231"/>
      <c r="VCL2" s="223"/>
      <c r="VCM2" s="225"/>
      <c r="VCN2" s="226"/>
      <c r="VCO2" s="227"/>
      <c r="VCQ2" s="228"/>
      <c r="VCR2" s="229"/>
      <c r="VCS2" s="230"/>
      <c r="VCT2" s="194"/>
      <c r="VCU2" s="194"/>
      <c r="VCV2" s="195"/>
      <c r="VCW2" s="196"/>
      <c r="VCX2" s="197"/>
      <c r="VCY2" s="197"/>
      <c r="VCZ2" s="231"/>
      <c r="VDB2" s="223"/>
      <c r="VDC2" s="225"/>
      <c r="VDD2" s="226"/>
      <c r="VDE2" s="227"/>
      <c r="VDG2" s="228"/>
      <c r="VDH2" s="229"/>
      <c r="VDI2" s="230"/>
      <c r="VDJ2" s="194"/>
      <c r="VDK2" s="194"/>
      <c r="VDL2" s="195"/>
      <c r="VDM2" s="196"/>
      <c r="VDN2" s="197"/>
      <c r="VDO2" s="197"/>
      <c r="VDP2" s="231"/>
      <c r="VDR2" s="223"/>
      <c r="VDS2" s="225"/>
      <c r="VDT2" s="226"/>
      <c r="VDU2" s="227"/>
      <c r="VDW2" s="228"/>
      <c r="VDX2" s="229"/>
      <c r="VDY2" s="230"/>
      <c r="VDZ2" s="194"/>
      <c r="VEA2" s="194"/>
      <c r="VEB2" s="195"/>
      <c r="VEC2" s="196"/>
      <c r="VED2" s="197"/>
      <c r="VEE2" s="197"/>
      <c r="VEF2" s="231"/>
      <c r="VEH2" s="223"/>
      <c r="VEI2" s="225"/>
      <c r="VEJ2" s="226"/>
      <c r="VEK2" s="227"/>
      <c r="VEM2" s="228"/>
      <c r="VEN2" s="229"/>
      <c r="VEO2" s="230"/>
      <c r="VEP2" s="194"/>
      <c r="VEQ2" s="194"/>
      <c r="VER2" s="195"/>
      <c r="VES2" s="196"/>
      <c r="VET2" s="197"/>
      <c r="VEU2" s="197"/>
      <c r="VEV2" s="231"/>
      <c r="VEX2" s="223"/>
      <c r="VEY2" s="225"/>
      <c r="VEZ2" s="226"/>
      <c r="VFA2" s="227"/>
      <c r="VFC2" s="228"/>
      <c r="VFD2" s="229"/>
      <c r="VFE2" s="230"/>
      <c r="VFF2" s="194"/>
      <c r="VFG2" s="194"/>
      <c r="VFH2" s="195"/>
      <c r="VFI2" s="196"/>
      <c r="VFJ2" s="197"/>
      <c r="VFK2" s="197"/>
      <c r="VFL2" s="231"/>
      <c r="VFN2" s="223"/>
      <c r="VFO2" s="225"/>
      <c r="VFP2" s="226"/>
      <c r="VFQ2" s="227"/>
      <c r="VFS2" s="228"/>
      <c r="VFT2" s="229"/>
      <c r="VFU2" s="230"/>
      <c r="VFV2" s="194"/>
      <c r="VFW2" s="194"/>
      <c r="VFX2" s="195"/>
      <c r="VFY2" s="196"/>
      <c r="VFZ2" s="197"/>
      <c r="VGA2" s="197"/>
      <c r="VGB2" s="231"/>
      <c r="VGD2" s="223"/>
      <c r="VGE2" s="225"/>
      <c r="VGF2" s="226"/>
      <c r="VGG2" s="227"/>
      <c r="VGI2" s="228"/>
      <c r="VGJ2" s="229"/>
      <c r="VGK2" s="230"/>
      <c r="VGL2" s="194"/>
      <c r="VGM2" s="194"/>
      <c r="VGN2" s="195"/>
      <c r="VGO2" s="196"/>
      <c r="VGP2" s="197"/>
      <c r="VGQ2" s="197"/>
      <c r="VGR2" s="231"/>
      <c r="VGT2" s="223"/>
      <c r="VGU2" s="225"/>
      <c r="VGV2" s="226"/>
      <c r="VGW2" s="227"/>
      <c r="VGY2" s="228"/>
      <c r="VGZ2" s="229"/>
      <c r="VHA2" s="230"/>
      <c r="VHB2" s="194"/>
      <c r="VHC2" s="194"/>
      <c r="VHD2" s="195"/>
      <c r="VHE2" s="196"/>
      <c r="VHF2" s="197"/>
      <c r="VHG2" s="197"/>
      <c r="VHH2" s="231"/>
      <c r="VHJ2" s="223"/>
      <c r="VHK2" s="225"/>
      <c r="VHL2" s="226"/>
      <c r="VHM2" s="227"/>
      <c r="VHO2" s="228"/>
      <c r="VHP2" s="229"/>
      <c r="VHQ2" s="230"/>
      <c r="VHR2" s="194"/>
      <c r="VHS2" s="194"/>
      <c r="VHT2" s="195"/>
      <c r="VHU2" s="196"/>
      <c r="VHV2" s="197"/>
      <c r="VHW2" s="197"/>
      <c r="VHX2" s="231"/>
      <c r="VHZ2" s="223"/>
      <c r="VIA2" s="225"/>
      <c r="VIB2" s="226"/>
      <c r="VIC2" s="227"/>
      <c r="VIE2" s="228"/>
      <c r="VIF2" s="229"/>
      <c r="VIG2" s="230"/>
      <c r="VIH2" s="194"/>
      <c r="VII2" s="194"/>
      <c r="VIJ2" s="195"/>
      <c r="VIK2" s="196"/>
      <c r="VIL2" s="197"/>
      <c r="VIM2" s="197"/>
      <c r="VIN2" s="231"/>
      <c r="VIP2" s="223"/>
      <c r="VIQ2" s="225"/>
      <c r="VIR2" s="226"/>
      <c r="VIS2" s="227"/>
      <c r="VIU2" s="228"/>
      <c r="VIV2" s="229"/>
      <c r="VIW2" s="230"/>
      <c r="VIX2" s="194"/>
      <c r="VIY2" s="194"/>
      <c r="VIZ2" s="195"/>
      <c r="VJA2" s="196"/>
      <c r="VJB2" s="197"/>
      <c r="VJC2" s="197"/>
      <c r="VJD2" s="231"/>
      <c r="VJF2" s="223"/>
      <c r="VJG2" s="225"/>
      <c r="VJH2" s="226"/>
      <c r="VJI2" s="227"/>
      <c r="VJK2" s="228"/>
      <c r="VJL2" s="229"/>
      <c r="VJM2" s="230"/>
      <c r="VJN2" s="194"/>
      <c r="VJO2" s="194"/>
      <c r="VJP2" s="195"/>
      <c r="VJQ2" s="196"/>
      <c r="VJR2" s="197"/>
      <c r="VJS2" s="197"/>
      <c r="VJT2" s="231"/>
      <c r="VJV2" s="223"/>
      <c r="VJW2" s="225"/>
      <c r="VJX2" s="226"/>
      <c r="VJY2" s="227"/>
      <c r="VKA2" s="228"/>
      <c r="VKB2" s="229"/>
      <c r="VKC2" s="230"/>
      <c r="VKD2" s="194"/>
      <c r="VKE2" s="194"/>
      <c r="VKF2" s="195"/>
      <c r="VKG2" s="196"/>
      <c r="VKH2" s="197"/>
      <c r="VKI2" s="197"/>
      <c r="VKJ2" s="231"/>
      <c r="VKL2" s="223"/>
      <c r="VKM2" s="225"/>
      <c r="VKN2" s="226"/>
      <c r="VKO2" s="227"/>
      <c r="VKQ2" s="228"/>
      <c r="VKR2" s="229"/>
      <c r="VKS2" s="230"/>
      <c r="VKT2" s="194"/>
      <c r="VKU2" s="194"/>
      <c r="VKV2" s="195"/>
      <c r="VKW2" s="196"/>
      <c r="VKX2" s="197"/>
      <c r="VKY2" s="197"/>
      <c r="VKZ2" s="231"/>
      <c r="VLB2" s="223"/>
      <c r="VLC2" s="225"/>
      <c r="VLD2" s="226"/>
      <c r="VLE2" s="227"/>
      <c r="VLG2" s="228"/>
      <c r="VLH2" s="229"/>
      <c r="VLI2" s="230"/>
      <c r="VLJ2" s="194"/>
      <c r="VLK2" s="194"/>
      <c r="VLL2" s="195"/>
      <c r="VLM2" s="196"/>
      <c r="VLN2" s="197"/>
      <c r="VLO2" s="197"/>
      <c r="VLP2" s="231"/>
      <c r="VLR2" s="223"/>
      <c r="VLS2" s="225"/>
      <c r="VLT2" s="226"/>
      <c r="VLU2" s="227"/>
      <c r="VLW2" s="228"/>
      <c r="VLX2" s="229"/>
      <c r="VLY2" s="230"/>
      <c r="VLZ2" s="194"/>
      <c r="VMA2" s="194"/>
      <c r="VMB2" s="195"/>
      <c r="VMC2" s="196"/>
      <c r="VMD2" s="197"/>
      <c r="VME2" s="197"/>
      <c r="VMF2" s="231"/>
      <c r="VMH2" s="223"/>
      <c r="VMI2" s="225"/>
      <c r="VMJ2" s="226"/>
      <c r="VMK2" s="227"/>
      <c r="VMM2" s="228"/>
      <c r="VMN2" s="229"/>
      <c r="VMO2" s="230"/>
      <c r="VMP2" s="194"/>
      <c r="VMQ2" s="194"/>
      <c r="VMR2" s="195"/>
      <c r="VMS2" s="196"/>
      <c r="VMT2" s="197"/>
      <c r="VMU2" s="197"/>
      <c r="VMV2" s="231"/>
      <c r="VMX2" s="223"/>
      <c r="VMY2" s="225"/>
      <c r="VMZ2" s="226"/>
      <c r="VNA2" s="227"/>
      <c r="VNC2" s="228"/>
      <c r="VND2" s="229"/>
      <c r="VNE2" s="230"/>
      <c r="VNF2" s="194"/>
      <c r="VNG2" s="194"/>
      <c r="VNH2" s="195"/>
      <c r="VNI2" s="196"/>
      <c r="VNJ2" s="197"/>
      <c r="VNK2" s="197"/>
      <c r="VNL2" s="231"/>
      <c r="VNN2" s="223"/>
      <c r="VNO2" s="225"/>
      <c r="VNP2" s="226"/>
      <c r="VNQ2" s="227"/>
      <c r="VNS2" s="228"/>
      <c r="VNT2" s="229"/>
      <c r="VNU2" s="230"/>
      <c r="VNV2" s="194"/>
      <c r="VNW2" s="194"/>
      <c r="VNX2" s="195"/>
      <c r="VNY2" s="196"/>
      <c r="VNZ2" s="197"/>
      <c r="VOA2" s="197"/>
      <c r="VOB2" s="231"/>
      <c r="VOD2" s="223"/>
      <c r="VOE2" s="225"/>
      <c r="VOF2" s="226"/>
      <c r="VOG2" s="227"/>
      <c r="VOI2" s="228"/>
      <c r="VOJ2" s="229"/>
      <c r="VOK2" s="230"/>
      <c r="VOL2" s="194"/>
      <c r="VOM2" s="194"/>
      <c r="VON2" s="195"/>
      <c r="VOO2" s="196"/>
      <c r="VOP2" s="197"/>
      <c r="VOQ2" s="197"/>
      <c r="VOR2" s="231"/>
      <c r="VOT2" s="223"/>
      <c r="VOU2" s="225"/>
      <c r="VOV2" s="226"/>
      <c r="VOW2" s="227"/>
      <c r="VOY2" s="228"/>
      <c r="VOZ2" s="229"/>
      <c r="VPA2" s="230"/>
      <c r="VPB2" s="194"/>
      <c r="VPC2" s="194"/>
      <c r="VPD2" s="195"/>
      <c r="VPE2" s="196"/>
      <c r="VPF2" s="197"/>
      <c r="VPG2" s="197"/>
      <c r="VPH2" s="231"/>
      <c r="VPJ2" s="223"/>
      <c r="VPK2" s="225"/>
      <c r="VPL2" s="226"/>
      <c r="VPM2" s="227"/>
      <c r="VPO2" s="228"/>
      <c r="VPP2" s="229"/>
      <c r="VPQ2" s="230"/>
      <c r="VPR2" s="194"/>
      <c r="VPS2" s="194"/>
      <c r="VPT2" s="195"/>
      <c r="VPU2" s="196"/>
      <c r="VPV2" s="197"/>
      <c r="VPW2" s="197"/>
      <c r="VPX2" s="231"/>
      <c r="VPZ2" s="223"/>
      <c r="VQA2" s="225"/>
      <c r="VQB2" s="226"/>
      <c r="VQC2" s="227"/>
      <c r="VQE2" s="228"/>
      <c r="VQF2" s="229"/>
      <c r="VQG2" s="230"/>
      <c r="VQH2" s="194"/>
      <c r="VQI2" s="194"/>
      <c r="VQJ2" s="195"/>
      <c r="VQK2" s="196"/>
      <c r="VQL2" s="197"/>
      <c r="VQM2" s="197"/>
      <c r="VQN2" s="231"/>
      <c r="VQP2" s="223"/>
      <c r="VQQ2" s="225"/>
      <c r="VQR2" s="226"/>
      <c r="VQS2" s="227"/>
      <c r="VQU2" s="228"/>
      <c r="VQV2" s="229"/>
      <c r="VQW2" s="230"/>
      <c r="VQX2" s="194"/>
      <c r="VQY2" s="194"/>
      <c r="VQZ2" s="195"/>
      <c r="VRA2" s="196"/>
      <c r="VRB2" s="197"/>
      <c r="VRC2" s="197"/>
      <c r="VRD2" s="231"/>
      <c r="VRF2" s="223"/>
      <c r="VRG2" s="225"/>
      <c r="VRH2" s="226"/>
      <c r="VRI2" s="227"/>
      <c r="VRK2" s="228"/>
      <c r="VRL2" s="229"/>
      <c r="VRM2" s="230"/>
      <c r="VRN2" s="194"/>
      <c r="VRO2" s="194"/>
      <c r="VRP2" s="195"/>
      <c r="VRQ2" s="196"/>
      <c r="VRR2" s="197"/>
      <c r="VRS2" s="197"/>
      <c r="VRT2" s="231"/>
      <c r="VRV2" s="223"/>
      <c r="VRW2" s="225"/>
      <c r="VRX2" s="226"/>
      <c r="VRY2" s="227"/>
      <c r="VSA2" s="228"/>
      <c r="VSB2" s="229"/>
      <c r="VSC2" s="230"/>
      <c r="VSD2" s="194"/>
      <c r="VSE2" s="194"/>
      <c r="VSF2" s="195"/>
      <c r="VSG2" s="196"/>
      <c r="VSH2" s="197"/>
      <c r="VSI2" s="197"/>
      <c r="VSJ2" s="231"/>
      <c r="VSL2" s="223"/>
      <c r="VSM2" s="225"/>
      <c r="VSN2" s="226"/>
      <c r="VSO2" s="227"/>
      <c r="VSQ2" s="228"/>
      <c r="VSR2" s="229"/>
      <c r="VSS2" s="230"/>
      <c r="VST2" s="194"/>
      <c r="VSU2" s="194"/>
      <c r="VSV2" s="195"/>
      <c r="VSW2" s="196"/>
      <c r="VSX2" s="197"/>
      <c r="VSY2" s="197"/>
      <c r="VSZ2" s="231"/>
      <c r="VTB2" s="223"/>
      <c r="VTC2" s="225"/>
      <c r="VTD2" s="226"/>
      <c r="VTE2" s="227"/>
      <c r="VTG2" s="228"/>
      <c r="VTH2" s="229"/>
      <c r="VTI2" s="230"/>
      <c r="VTJ2" s="194"/>
      <c r="VTK2" s="194"/>
      <c r="VTL2" s="195"/>
      <c r="VTM2" s="196"/>
      <c r="VTN2" s="197"/>
      <c r="VTO2" s="197"/>
      <c r="VTP2" s="231"/>
      <c r="VTR2" s="223"/>
      <c r="VTS2" s="225"/>
      <c r="VTT2" s="226"/>
      <c r="VTU2" s="227"/>
      <c r="VTW2" s="228"/>
      <c r="VTX2" s="229"/>
      <c r="VTY2" s="230"/>
      <c r="VTZ2" s="194"/>
      <c r="VUA2" s="194"/>
      <c r="VUB2" s="195"/>
      <c r="VUC2" s="196"/>
      <c r="VUD2" s="197"/>
      <c r="VUE2" s="197"/>
      <c r="VUF2" s="231"/>
      <c r="VUH2" s="223"/>
      <c r="VUI2" s="225"/>
      <c r="VUJ2" s="226"/>
      <c r="VUK2" s="227"/>
      <c r="VUM2" s="228"/>
      <c r="VUN2" s="229"/>
      <c r="VUO2" s="230"/>
      <c r="VUP2" s="194"/>
      <c r="VUQ2" s="194"/>
      <c r="VUR2" s="195"/>
      <c r="VUS2" s="196"/>
      <c r="VUT2" s="197"/>
      <c r="VUU2" s="197"/>
      <c r="VUV2" s="231"/>
      <c r="VUX2" s="223"/>
      <c r="VUY2" s="225"/>
      <c r="VUZ2" s="226"/>
      <c r="VVA2" s="227"/>
      <c r="VVC2" s="228"/>
      <c r="VVD2" s="229"/>
      <c r="VVE2" s="230"/>
      <c r="VVF2" s="194"/>
      <c r="VVG2" s="194"/>
      <c r="VVH2" s="195"/>
      <c r="VVI2" s="196"/>
      <c r="VVJ2" s="197"/>
      <c r="VVK2" s="197"/>
      <c r="VVL2" s="231"/>
      <c r="VVN2" s="223"/>
      <c r="VVO2" s="225"/>
      <c r="VVP2" s="226"/>
      <c r="VVQ2" s="227"/>
      <c r="VVS2" s="228"/>
      <c r="VVT2" s="229"/>
      <c r="VVU2" s="230"/>
      <c r="VVV2" s="194"/>
      <c r="VVW2" s="194"/>
      <c r="VVX2" s="195"/>
      <c r="VVY2" s="196"/>
      <c r="VVZ2" s="197"/>
      <c r="VWA2" s="197"/>
      <c r="VWB2" s="231"/>
      <c r="VWD2" s="223"/>
      <c r="VWE2" s="225"/>
      <c r="VWF2" s="226"/>
      <c r="VWG2" s="227"/>
      <c r="VWI2" s="228"/>
      <c r="VWJ2" s="229"/>
      <c r="VWK2" s="230"/>
      <c r="VWL2" s="194"/>
      <c r="VWM2" s="194"/>
      <c r="VWN2" s="195"/>
      <c r="VWO2" s="196"/>
      <c r="VWP2" s="197"/>
      <c r="VWQ2" s="197"/>
      <c r="VWR2" s="231"/>
      <c r="VWT2" s="223"/>
      <c r="VWU2" s="225"/>
      <c r="VWV2" s="226"/>
      <c r="VWW2" s="227"/>
      <c r="VWY2" s="228"/>
      <c r="VWZ2" s="229"/>
      <c r="VXA2" s="230"/>
      <c r="VXB2" s="194"/>
      <c r="VXC2" s="194"/>
      <c r="VXD2" s="195"/>
      <c r="VXE2" s="196"/>
      <c r="VXF2" s="197"/>
      <c r="VXG2" s="197"/>
      <c r="VXH2" s="231"/>
      <c r="VXJ2" s="223"/>
      <c r="VXK2" s="225"/>
      <c r="VXL2" s="226"/>
      <c r="VXM2" s="227"/>
      <c r="VXO2" s="228"/>
      <c r="VXP2" s="229"/>
      <c r="VXQ2" s="230"/>
      <c r="VXR2" s="194"/>
      <c r="VXS2" s="194"/>
      <c r="VXT2" s="195"/>
      <c r="VXU2" s="196"/>
      <c r="VXV2" s="197"/>
      <c r="VXW2" s="197"/>
      <c r="VXX2" s="231"/>
      <c r="VXZ2" s="223"/>
      <c r="VYA2" s="225"/>
      <c r="VYB2" s="226"/>
      <c r="VYC2" s="227"/>
      <c r="VYE2" s="228"/>
      <c r="VYF2" s="229"/>
      <c r="VYG2" s="230"/>
      <c r="VYH2" s="194"/>
      <c r="VYI2" s="194"/>
      <c r="VYJ2" s="195"/>
      <c r="VYK2" s="196"/>
      <c r="VYL2" s="197"/>
      <c r="VYM2" s="197"/>
      <c r="VYN2" s="231"/>
      <c r="VYP2" s="223"/>
      <c r="VYQ2" s="225"/>
      <c r="VYR2" s="226"/>
      <c r="VYS2" s="227"/>
      <c r="VYU2" s="228"/>
      <c r="VYV2" s="229"/>
      <c r="VYW2" s="230"/>
      <c r="VYX2" s="194"/>
      <c r="VYY2" s="194"/>
      <c r="VYZ2" s="195"/>
      <c r="VZA2" s="196"/>
      <c r="VZB2" s="197"/>
      <c r="VZC2" s="197"/>
      <c r="VZD2" s="231"/>
      <c r="VZF2" s="223"/>
      <c r="VZG2" s="225"/>
      <c r="VZH2" s="226"/>
      <c r="VZI2" s="227"/>
      <c r="VZK2" s="228"/>
      <c r="VZL2" s="229"/>
      <c r="VZM2" s="230"/>
      <c r="VZN2" s="194"/>
      <c r="VZO2" s="194"/>
      <c r="VZP2" s="195"/>
      <c r="VZQ2" s="196"/>
      <c r="VZR2" s="197"/>
      <c r="VZS2" s="197"/>
      <c r="VZT2" s="231"/>
      <c r="VZV2" s="223"/>
      <c r="VZW2" s="225"/>
      <c r="VZX2" s="226"/>
      <c r="VZY2" s="227"/>
      <c r="WAA2" s="228"/>
      <c r="WAB2" s="229"/>
      <c r="WAC2" s="230"/>
      <c r="WAD2" s="194"/>
      <c r="WAE2" s="194"/>
      <c r="WAF2" s="195"/>
      <c r="WAG2" s="196"/>
      <c r="WAH2" s="197"/>
      <c r="WAI2" s="197"/>
      <c r="WAJ2" s="231"/>
      <c r="WAL2" s="223"/>
      <c r="WAM2" s="225"/>
      <c r="WAN2" s="226"/>
      <c r="WAO2" s="227"/>
      <c r="WAQ2" s="228"/>
      <c r="WAR2" s="229"/>
      <c r="WAS2" s="230"/>
      <c r="WAT2" s="194"/>
      <c r="WAU2" s="194"/>
      <c r="WAV2" s="195"/>
      <c r="WAW2" s="196"/>
      <c r="WAX2" s="197"/>
      <c r="WAY2" s="197"/>
      <c r="WAZ2" s="231"/>
      <c r="WBB2" s="223"/>
      <c r="WBC2" s="225"/>
      <c r="WBD2" s="226"/>
      <c r="WBE2" s="227"/>
      <c r="WBG2" s="228"/>
      <c r="WBH2" s="229"/>
      <c r="WBI2" s="230"/>
      <c r="WBJ2" s="194"/>
      <c r="WBK2" s="194"/>
      <c r="WBL2" s="195"/>
      <c r="WBM2" s="196"/>
      <c r="WBN2" s="197"/>
      <c r="WBO2" s="197"/>
      <c r="WBP2" s="231"/>
      <c r="WBR2" s="223"/>
      <c r="WBS2" s="225"/>
      <c r="WBT2" s="226"/>
      <c r="WBU2" s="227"/>
      <c r="WBW2" s="228"/>
      <c r="WBX2" s="229"/>
      <c r="WBY2" s="230"/>
      <c r="WBZ2" s="194"/>
      <c r="WCA2" s="194"/>
      <c r="WCB2" s="195"/>
      <c r="WCC2" s="196"/>
      <c r="WCD2" s="197"/>
      <c r="WCE2" s="197"/>
      <c r="WCF2" s="231"/>
      <c r="WCH2" s="223"/>
      <c r="WCI2" s="225"/>
      <c r="WCJ2" s="226"/>
      <c r="WCK2" s="227"/>
      <c r="WCM2" s="228"/>
      <c r="WCN2" s="229"/>
      <c r="WCO2" s="230"/>
      <c r="WCP2" s="194"/>
      <c r="WCQ2" s="194"/>
      <c r="WCR2" s="195"/>
      <c r="WCS2" s="196"/>
      <c r="WCT2" s="197"/>
      <c r="WCU2" s="197"/>
      <c r="WCV2" s="231"/>
      <c r="WCX2" s="223"/>
      <c r="WCY2" s="225"/>
      <c r="WCZ2" s="226"/>
      <c r="WDA2" s="227"/>
      <c r="WDC2" s="228"/>
      <c r="WDD2" s="229"/>
      <c r="WDE2" s="230"/>
      <c r="WDF2" s="194"/>
      <c r="WDG2" s="194"/>
      <c r="WDH2" s="195"/>
      <c r="WDI2" s="196"/>
      <c r="WDJ2" s="197"/>
      <c r="WDK2" s="197"/>
      <c r="WDL2" s="231"/>
      <c r="WDN2" s="223"/>
      <c r="WDO2" s="225"/>
      <c r="WDP2" s="226"/>
      <c r="WDQ2" s="227"/>
      <c r="WDS2" s="228"/>
      <c r="WDT2" s="229"/>
      <c r="WDU2" s="230"/>
      <c r="WDV2" s="194"/>
      <c r="WDW2" s="194"/>
      <c r="WDX2" s="195"/>
      <c r="WDY2" s="196"/>
      <c r="WDZ2" s="197"/>
      <c r="WEA2" s="197"/>
      <c r="WEB2" s="231"/>
      <c r="WED2" s="223"/>
      <c r="WEE2" s="225"/>
      <c r="WEF2" s="226"/>
      <c r="WEG2" s="227"/>
      <c r="WEI2" s="228"/>
      <c r="WEJ2" s="229"/>
      <c r="WEK2" s="230"/>
      <c r="WEL2" s="194"/>
      <c r="WEM2" s="194"/>
      <c r="WEN2" s="195"/>
      <c r="WEO2" s="196"/>
      <c r="WEP2" s="197"/>
      <c r="WEQ2" s="197"/>
      <c r="WER2" s="231"/>
      <c r="WET2" s="223"/>
      <c r="WEU2" s="225"/>
      <c r="WEV2" s="226"/>
      <c r="WEW2" s="227"/>
      <c r="WEY2" s="228"/>
      <c r="WEZ2" s="229"/>
      <c r="WFA2" s="230"/>
      <c r="WFB2" s="194"/>
      <c r="WFC2" s="194"/>
      <c r="WFD2" s="195"/>
      <c r="WFE2" s="196"/>
      <c r="WFF2" s="197"/>
      <c r="WFG2" s="197"/>
      <c r="WFH2" s="231"/>
      <c r="WFJ2" s="223"/>
      <c r="WFK2" s="225"/>
      <c r="WFL2" s="226"/>
      <c r="WFM2" s="227"/>
      <c r="WFO2" s="228"/>
      <c r="WFP2" s="229"/>
      <c r="WFQ2" s="230"/>
      <c r="WFR2" s="194"/>
      <c r="WFS2" s="194"/>
      <c r="WFT2" s="195"/>
      <c r="WFU2" s="196"/>
      <c r="WFV2" s="197"/>
      <c r="WFW2" s="197"/>
      <c r="WFX2" s="231"/>
      <c r="WFZ2" s="223"/>
      <c r="WGA2" s="225"/>
      <c r="WGB2" s="226"/>
      <c r="WGC2" s="227"/>
      <c r="WGE2" s="228"/>
      <c r="WGF2" s="229"/>
      <c r="WGG2" s="230"/>
      <c r="WGH2" s="194"/>
      <c r="WGI2" s="194"/>
      <c r="WGJ2" s="195"/>
      <c r="WGK2" s="196"/>
      <c r="WGL2" s="197"/>
      <c r="WGM2" s="197"/>
      <c r="WGN2" s="231"/>
      <c r="WGP2" s="223"/>
      <c r="WGQ2" s="225"/>
      <c r="WGR2" s="226"/>
      <c r="WGS2" s="227"/>
      <c r="WGU2" s="228"/>
      <c r="WGV2" s="229"/>
      <c r="WGW2" s="230"/>
      <c r="WGX2" s="194"/>
      <c r="WGY2" s="194"/>
      <c r="WGZ2" s="195"/>
      <c r="WHA2" s="196"/>
      <c r="WHB2" s="197"/>
      <c r="WHC2" s="197"/>
      <c r="WHD2" s="231"/>
      <c r="WHF2" s="223"/>
      <c r="WHG2" s="225"/>
      <c r="WHH2" s="226"/>
      <c r="WHI2" s="227"/>
      <c r="WHK2" s="228"/>
      <c r="WHL2" s="229"/>
      <c r="WHM2" s="230"/>
      <c r="WHN2" s="194"/>
      <c r="WHO2" s="194"/>
      <c r="WHP2" s="195"/>
      <c r="WHQ2" s="196"/>
      <c r="WHR2" s="197"/>
      <c r="WHS2" s="197"/>
      <c r="WHT2" s="231"/>
      <c r="WHV2" s="223"/>
      <c r="WHW2" s="225"/>
      <c r="WHX2" s="226"/>
      <c r="WHY2" s="227"/>
      <c r="WIA2" s="228"/>
      <c r="WIB2" s="229"/>
      <c r="WIC2" s="230"/>
      <c r="WID2" s="194"/>
      <c r="WIE2" s="194"/>
      <c r="WIF2" s="195"/>
      <c r="WIG2" s="196"/>
      <c r="WIH2" s="197"/>
      <c r="WII2" s="197"/>
      <c r="WIJ2" s="231"/>
      <c r="WIL2" s="223"/>
      <c r="WIM2" s="225"/>
      <c r="WIN2" s="226"/>
      <c r="WIO2" s="227"/>
      <c r="WIQ2" s="228"/>
      <c r="WIR2" s="229"/>
      <c r="WIS2" s="230"/>
      <c r="WIT2" s="194"/>
      <c r="WIU2" s="194"/>
      <c r="WIV2" s="195"/>
      <c r="WIW2" s="196"/>
      <c r="WIX2" s="197"/>
      <c r="WIY2" s="197"/>
      <c r="WIZ2" s="231"/>
      <c r="WJB2" s="223"/>
      <c r="WJC2" s="225"/>
      <c r="WJD2" s="226"/>
      <c r="WJE2" s="227"/>
      <c r="WJG2" s="228"/>
      <c r="WJH2" s="229"/>
      <c r="WJI2" s="230"/>
      <c r="WJJ2" s="194"/>
      <c r="WJK2" s="194"/>
      <c r="WJL2" s="195"/>
      <c r="WJM2" s="196"/>
      <c r="WJN2" s="197"/>
      <c r="WJO2" s="197"/>
      <c r="WJP2" s="231"/>
      <c r="WJR2" s="223"/>
      <c r="WJS2" s="225"/>
      <c r="WJT2" s="226"/>
      <c r="WJU2" s="227"/>
      <c r="WJW2" s="228"/>
      <c r="WJX2" s="229"/>
      <c r="WJY2" s="230"/>
      <c r="WJZ2" s="194"/>
      <c r="WKA2" s="194"/>
      <c r="WKB2" s="195"/>
      <c r="WKC2" s="196"/>
      <c r="WKD2" s="197"/>
      <c r="WKE2" s="197"/>
      <c r="WKF2" s="231"/>
      <c r="WKH2" s="223"/>
      <c r="WKI2" s="225"/>
      <c r="WKJ2" s="226"/>
      <c r="WKK2" s="227"/>
      <c r="WKM2" s="228"/>
      <c r="WKN2" s="229"/>
      <c r="WKO2" s="230"/>
      <c r="WKP2" s="194"/>
      <c r="WKQ2" s="194"/>
      <c r="WKR2" s="195"/>
      <c r="WKS2" s="196"/>
      <c r="WKT2" s="197"/>
      <c r="WKU2" s="197"/>
      <c r="WKV2" s="231"/>
      <c r="WKX2" s="223"/>
      <c r="WKY2" s="225"/>
      <c r="WKZ2" s="226"/>
      <c r="WLA2" s="227"/>
      <c r="WLC2" s="228"/>
      <c r="WLD2" s="229"/>
      <c r="WLE2" s="230"/>
      <c r="WLF2" s="194"/>
      <c r="WLG2" s="194"/>
      <c r="WLH2" s="195"/>
      <c r="WLI2" s="196"/>
      <c r="WLJ2" s="197"/>
      <c r="WLK2" s="197"/>
      <c r="WLL2" s="231"/>
      <c r="WLN2" s="223"/>
      <c r="WLO2" s="225"/>
      <c r="WLP2" s="226"/>
      <c r="WLQ2" s="227"/>
      <c r="WLS2" s="228"/>
      <c r="WLT2" s="229"/>
      <c r="WLU2" s="230"/>
      <c r="WLV2" s="194"/>
      <c r="WLW2" s="194"/>
      <c r="WLX2" s="195"/>
      <c r="WLY2" s="196"/>
      <c r="WLZ2" s="197"/>
      <c r="WMA2" s="197"/>
      <c r="WMB2" s="231"/>
      <c r="WMD2" s="223"/>
      <c r="WME2" s="225"/>
      <c r="WMF2" s="226"/>
      <c r="WMG2" s="227"/>
      <c r="WMI2" s="228"/>
      <c r="WMJ2" s="229"/>
      <c r="WMK2" s="230"/>
      <c r="WML2" s="194"/>
      <c r="WMM2" s="194"/>
      <c r="WMN2" s="195"/>
      <c r="WMO2" s="196"/>
      <c r="WMP2" s="197"/>
      <c r="WMQ2" s="197"/>
      <c r="WMR2" s="231"/>
      <c r="WMT2" s="223"/>
      <c r="WMU2" s="225"/>
      <c r="WMV2" s="226"/>
      <c r="WMW2" s="227"/>
      <c r="WMY2" s="228"/>
      <c r="WMZ2" s="229"/>
      <c r="WNA2" s="230"/>
      <c r="WNB2" s="194"/>
      <c r="WNC2" s="194"/>
      <c r="WND2" s="195"/>
      <c r="WNE2" s="196"/>
      <c r="WNF2" s="197"/>
      <c r="WNG2" s="197"/>
      <c r="WNH2" s="231"/>
      <c r="WNJ2" s="223"/>
      <c r="WNK2" s="225"/>
      <c r="WNL2" s="226"/>
      <c r="WNM2" s="227"/>
      <c r="WNO2" s="228"/>
      <c r="WNP2" s="229"/>
      <c r="WNQ2" s="230"/>
      <c r="WNR2" s="194"/>
      <c r="WNS2" s="194"/>
      <c r="WNT2" s="195"/>
      <c r="WNU2" s="196"/>
      <c r="WNV2" s="197"/>
      <c r="WNW2" s="197"/>
      <c r="WNX2" s="231"/>
      <c r="WNZ2" s="223"/>
      <c r="WOA2" s="225"/>
      <c r="WOB2" s="226"/>
      <c r="WOC2" s="227"/>
      <c r="WOE2" s="228"/>
      <c r="WOF2" s="229"/>
      <c r="WOG2" s="230"/>
      <c r="WOH2" s="194"/>
      <c r="WOI2" s="194"/>
      <c r="WOJ2" s="195"/>
      <c r="WOK2" s="196"/>
      <c r="WOL2" s="197"/>
      <c r="WOM2" s="197"/>
      <c r="WON2" s="231"/>
      <c r="WOP2" s="223"/>
      <c r="WOQ2" s="225"/>
      <c r="WOR2" s="226"/>
      <c r="WOS2" s="227"/>
      <c r="WOU2" s="228"/>
      <c r="WOV2" s="229"/>
      <c r="WOW2" s="230"/>
      <c r="WOX2" s="194"/>
      <c r="WOY2" s="194"/>
      <c r="WOZ2" s="195"/>
      <c r="WPA2" s="196"/>
      <c r="WPB2" s="197"/>
      <c r="WPC2" s="197"/>
      <c r="WPD2" s="231"/>
      <c r="WPF2" s="223"/>
      <c r="WPG2" s="225"/>
      <c r="WPH2" s="226"/>
      <c r="WPI2" s="227"/>
      <c r="WPK2" s="228"/>
      <c r="WPL2" s="229"/>
      <c r="WPM2" s="230"/>
      <c r="WPN2" s="194"/>
      <c r="WPO2" s="194"/>
      <c r="WPP2" s="195"/>
      <c r="WPQ2" s="196"/>
      <c r="WPR2" s="197"/>
      <c r="WPS2" s="197"/>
      <c r="WPT2" s="231"/>
      <c r="WPV2" s="223"/>
      <c r="WPW2" s="225"/>
      <c r="WPX2" s="226"/>
      <c r="WPY2" s="227"/>
      <c r="WQA2" s="228"/>
      <c r="WQB2" s="229"/>
      <c r="WQC2" s="230"/>
      <c r="WQD2" s="194"/>
      <c r="WQE2" s="194"/>
      <c r="WQF2" s="195"/>
      <c r="WQG2" s="196"/>
      <c r="WQH2" s="197"/>
      <c r="WQI2" s="197"/>
      <c r="WQJ2" s="231"/>
      <c r="WQL2" s="223"/>
      <c r="WQM2" s="225"/>
      <c r="WQN2" s="226"/>
      <c r="WQO2" s="227"/>
      <c r="WQQ2" s="228"/>
      <c r="WQR2" s="229"/>
      <c r="WQS2" s="230"/>
      <c r="WQT2" s="194"/>
      <c r="WQU2" s="194"/>
      <c r="WQV2" s="195"/>
      <c r="WQW2" s="196"/>
      <c r="WQX2" s="197"/>
      <c r="WQY2" s="197"/>
      <c r="WQZ2" s="231"/>
      <c r="WRB2" s="223"/>
      <c r="WRC2" s="225"/>
      <c r="WRD2" s="226"/>
      <c r="WRE2" s="227"/>
      <c r="WRG2" s="228"/>
      <c r="WRH2" s="229"/>
      <c r="WRI2" s="230"/>
      <c r="WRJ2" s="194"/>
      <c r="WRK2" s="194"/>
      <c r="WRL2" s="195"/>
      <c r="WRM2" s="196"/>
      <c r="WRN2" s="197"/>
      <c r="WRO2" s="197"/>
      <c r="WRP2" s="231"/>
      <c r="WRR2" s="223"/>
      <c r="WRS2" s="225"/>
      <c r="WRT2" s="226"/>
      <c r="WRU2" s="227"/>
      <c r="WRW2" s="228"/>
      <c r="WRX2" s="229"/>
      <c r="WRY2" s="230"/>
      <c r="WRZ2" s="194"/>
      <c r="WSA2" s="194"/>
      <c r="WSB2" s="195"/>
      <c r="WSC2" s="196"/>
      <c r="WSD2" s="197"/>
      <c r="WSE2" s="197"/>
      <c r="WSF2" s="231"/>
      <c r="WSH2" s="223"/>
      <c r="WSI2" s="225"/>
      <c r="WSJ2" s="226"/>
      <c r="WSK2" s="227"/>
      <c r="WSM2" s="228"/>
      <c r="WSN2" s="229"/>
      <c r="WSO2" s="230"/>
      <c r="WSP2" s="194"/>
      <c r="WSQ2" s="194"/>
      <c r="WSR2" s="195"/>
      <c r="WSS2" s="196"/>
      <c r="WST2" s="197"/>
      <c r="WSU2" s="197"/>
      <c r="WSV2" s="231"/>
      <c r="WSX2" s="223"/>
      <c r="WSY2" s="225"/>
      <c r="WSZ2" s="226"/>
      <c r="WTA2" s="227"/>
      <c r="WTC2" s="228"/>
      <c r="WTD2" s="229"/>
      <c r="WTE2" s="230"/>
      <c r="WTF2" s="194"/>
      <c r="WTG2" s="194"/>
      <c r="WTH2" s="195"/>
      <c r="WTI2" s="196"/>
      <c r="WTJ2" s="197"/>
      <c r="WTK2" s="197"/>
      <c r="WTL2" s="231"/>
      <c r="WTN2" s="223"/>
      <c r="WTO2" s="225"/>
      <c r="WTP2" s="226"/>
      <c r="WTQ2" s="227"/>
      <c r="WTS2" s="228"/>
      <c r="WTT2" s="229"/>
      <c r="WTU2" s="230"/>
      <c r="WTV2" s="194"/>
      <c r="WTW2" s="194"/>
      <c r="WTX2" s="195"/>
      <c r="WTY2" s="196"/>
      <c r="WTZ2" s="197"/>
      <c r="WUA2" s="197"/>
      <c r="WUB2" s="231"/>
      <c r="WUD2" s="223"/>
      <c r="WUE2" s="225"/>
      <c r="WUF2" s="226"/>
      <c r="WUG2" s="227"/>
      <c r="WUI2" s="228"/>
      <c r="WUJ2" s="229"/>
      <c r="WUK2" s="230"/>
      <c r="WUL2" s="194"/>
      <c r="WUM2" s="194"/>
      <c r="WUN2" s="195"/>
      <c r="WUO2" s="196"/>
      <c r="WUP2" s="197"/>
      <c r="WUQ2" s="197"/>
      <c r="WUR2" s="231"/>
      <c r="WUT2" s="223"/>
      <c r="WUU2" s="225"/>
      <c r="WUV2" s="226"/>
      <c r="WUW2" s="227"/>
      <c r="WUY2" s="228"/>
      <c r="WUZ2" s="229"/>
      <c r="WVA2" s="230"/>
      <c r="WVB2" s="194"/>
      <c r="WVC2" s="194"/>
      <c r="WVD2" s="195"/>
      <c r="WVE2" s="196"/>
      <c r="WVF2" s="197"/>
      <c r="WVG2" s="197"/>
      <c r="WVH2" s="231"/>
      <c r="WVJ2" s="223"/>
      <c r="WVK2" s="225"/>
      <c r="WVL2" s="226"/>
      <c r="WVM2" s="227"/>
      <c r="WVO2" s="228"/>
      <c r="WVP2" s="229"/>
      <c r="WVQ2" s="230"/>
      <c r="WVR2" s="194"/>
      <c r="WVS2" s="194"/>
      <c r="WVT2" s="195"/>
      <c r="WVU2" s="196"/>
      <c r="WVV2" s="197"/>
      <c r="WVW2" s="197"/>
      <c r="WVX2" s="231"/>
      <c r="WVZ2" s="223"/>
      <c r="WWA2" s="225"/>
      <c r="WWB2" s="226"/>
      <c r="WWC2" s="227"/>
      <c r="WWE2" s="228"/>
      <c r="WWF2" s="229"/>
      <c r="WWG2" s="230"/>
      <c r="WWH2" s="194"/>
      <c r="WWI2" s="194"/>
      <c r="WWJ2" s="195"/>
      <c r="WWK2" s="196"/>
      <c r="WWL2" s="197"/>
      <c r="WWM2" s="197"/>
      <c r="WWN2" s="231"/>
      <c r="WWP2" s="223"/>
      <c r="WWQ2" s="225"/>
      <c r="WWR2" s="226"/>
      <c r="WWS2" s="227"/>
      <c r="WWU2" s="228"/>
      <c r="WWV2" s="229"/>
      <c r="WWW2" s="230"/>
      <c r="WWX2" s="194"/>
      <c r="WWY2" s="194"/>
      <c r="WWZ2" s="195"/>
      <c r="WXA2" s="196"/>
      <c r="WXB2" s="197"/>
      <c r="WXC2" s="197"/>
      <c r="WXD2" s="231"/>
      <c r="WXF2" s="223"/>
      <c r="WXG2" s="225"/>
      <c r="WXH2" s="226"/>
      <c r="WXI2" s="227"/>
      <c r="WXK2" s="228"/>
      <c r="WXL2" s="229"/>
      <c r="WXM2" s="230"/>
      <c r="WXN2" s="194"/>
      <c r="WXO2" s="194"/>
      <c r="WXP2" s="195"/>
      <c r="WXQ2" s="196"/>
      <c r="WXR2" s="197"/>
      <c r="WXS2" s="197"/>
      <c r="WXT2" s="231"/>
      <c r="WXV2" s="223"/>
      <c r="WXW2" s="225"/>
      <c r="WXX2" s="226"/>
      <c r="WXY2" s="227"/>
      <c r="WYA2" s="228"/>
      <c r="WYB2" s="229"/>
      <c r="WYC2" s="230"/>
      <c r="WYD2" s="194"/>
      <c r="WYE2" s="194"/>
      <c r="WYF2" s="195"/>
      <c r="WYG2" s="196"/>
      <c r="WYH2" s="197"/>
      <c r="WYI2" s="197"/>
      <c r="WYJ2" s="231"/>
      <c r="WYL2" s="223"/>
      <c r="WYM2" s="225"/>
      <c r="WYN2" s="226"/>
      <c r="WYO2" s="227"/>
      <c r="WYQ2" s="228"/>
      <c r="WYR2" s="229"/>
      <c r="WYS2" s="230"/>
      <c r="WYT2" s="194"/>
      <c r="WYU2" s="194"/>
      <c r="WYV2" s="195"/>
      <c r="WYW2" s="196"/>
      <c r="WYX2" s="197"/>
      <c r="WYY2" s="197"/>
      <c r="WYZ2" s="231"/>
      <c r="WZB2" s="223"/>
      <c r="WZC2" s="225"/>
      <c r="WZD2" s="226"/>
      <c r="WZE2" s="227"/>
      <c r="WZG2" s="228"/>
      <c r="WZH2" s="229"/>
      <c r="WZI2" s="230"/>
      <c r="WZJ2" s="194"/>
      <c r="WZK2" s="194"/>
      <c r="WZL2" s="195"/>
      <c r="WZM2" s="196"/>
      <c r="WZN2" s="197"/>
      <c r="WZO2" s="197"/>
      <c r="WZP2" s="231"/>
      <c r="WZR2" s="223"/>
      <c r="WZS2" s="225"/>
      <c r="WZT2" s="226"/>
      <c r="WZU2" s="227"/>
      <c r="WZW2" s="228"/>
      <c r="WZX2" s="229"/>
      <c r="WZY2" s="230"/>
      <c r="WZZ2" s="194"/>
      <c r="XAA2" s="194"/>
      <c r="XAB2" s="195"/>
      <c r="XAC2" s="196"/>
      <c r="XAD2" s="197"/>
      <c r="XAE2" s="197"/>
      <c r="XAF2" s="231"/>
      <c r="XAH2" s="223"/>
      <c r="XAI2" s="225"/>
      <c r="XAJ2" s="226"/>
      <c r="XAK2" s="227"/>
      <c r="XAM2" s="228"/>
      <c r="XAN2" s="229"/>
      <c r="XAO2" s="230"/>
      <c r="XAP2" s="194"/>
      <c r="XAQ2" s="194"/>
      <c r="XAR2" s="195"/>
      <c r="XAS2" s="196"/>
      <c r="XAT2" s="197"/>
      <c r="XAU2" s="197"/>
      <c r="XAV2" s="231"/>
      <c r="XAX2" s="223"/>
      <c r="XAY2" s="225"/>
      <c r="XAZ2" s="226"/>
      <c r="XBA2" s="227"/>
      <c r="XBC2" s="228"/>
      <c r="XBD2" s="229"/>
      <c r="XBE2" s="230"/>
      <c r="XBF2" s="194"/>
      <c r="XBG2" s="194"/>
      <c r="XBH2" s="195"/>
      <c r="XBI2" s="196"/>
      <c r="XBJ2" s="197"/>
      <c r="XBK2" s="197"/>
      <c r="XBL2" s="231"/>
      <c r="XBN2" s="223"/>
      <c r="XBO2" s="225"/>
      <c r="XBP2" s="226"/>
      <c r="XBQ2" s="227"/>
      <c r="XBS2" s="228"/>
      <c r="XBT2" s="229"/>
      <c r="XBU2" s="230"/>
      <c r="XBV2" s="194"/>
      <c r="XBW2" s="194"/>
      <c r="XBX2" s="195"/>
      <c r="XBY2" s="196"/>
      <c r="XBZ2" s="197"/>
      <c r="XCA2" s="197"/>
      <c r="XCB2" s="231"/>
      <c r="XCD2" s="223"/>
      <c r="XCE2" s="225"/>
      <c r="XCF2" s="226"/>
      <c r="XCG2" s="227"/>
      <c r="XCI2" s="228"/>
      <c r="XCJ2" s="229"/>
      <c r="XCK2" s="230"/>
      <c r="XCL2" s="194"/>
      <c r="XCM2" s="194"/>
      <c r="XCN2" s="195"/>
      <c r="XCO2" s="196"/>
      <c r="XCP2" s="197"/>
      <c r="XCQ2" s="197"/>
      <c r="XCR2" s="231"/>
      <c r="XCT2" s="223"/>
      <c r="XCU2" s="225"/>
      <c r="XCV2" s="226"/>
      <c r="XCW2" s="227"/>
      <c r="XCY2" s="228"/>
      <c r="XCZ2" s="229"/>
      <c r="XDA2" s="230"/>
      <c r="XDB2" s="194"/>
      <c r="XDC2" s="194"/>
      <c r="XDD2" s="195"/>
      <c r="XDE2" s="196"/>
      <c r="XDF2" s="197"/>
      <c r="XDG2" s="197"/>
      <c r="XDH2" s="231"/>
      <c r="XDJ2" s="223"/>
      <c r="XDK2" s="225"/>
      <c r="XDL2" s="226"/>
      <c r="XDM2" s="227"/>
      <c r="XDO2" s="228"/>
      <c r="XDP2" s="229"/>
      <c r="XDQ2" s="230"/>
      <c r="XDR2" s="194"/>
      <c r="XDS2" s="194"/>
      <c r="XDT2" s="195"/>
      <c r="XDU2" s="196"/>
      <c r="XDV2" s="197"/>
      <c r="XDW2" s="197"/>
      <c r="XDX2" s="231"/>
      <c r="XDZ2" s="223"/>
      <c r="XEA2" s="225"/>
      <c r="XEB2" s="226"/>
      <c r="XEC2" s="227"/>
      <c r="XEE2" s="228"/>
      <c r="XEF2" s="229"/>
      <c r="XEG2" s="230"/>
      <c r="XEH2" s="194"/>
      <c r="XEI2" s="194"/>
      <c r="XEJ2" s="195"/>
      <c r="XEK2" s="196"/>
      <c r="XEL2" s="197"/>
      <c r="XEM2" s="197"/>
      <c r="XEN2" s="231"/>
      <c r="XEP2" s="223"/>
      <c r="XEQ2" s="225"/>
      <c r="XER2" s="226"/>
      <c r="XES2" s="227"/>
      <c r="XEU2" s="228"/>
      <c r="XEV2" s="229"/>
      <c r="XEW2" s="230"/>
      <c r="XEX2" s="194"/>
      <c r="XEY2" s="194"/>
      <c r="XEZ2" s="195"/>
      <c r="XFA2" s="196"/>
      <c r="XFB2" s="197"/>
      <c r="XFC2" s="197"/>
      <c r="XFD2" s="231"/>
    </row>
    <row r="3" spans="1:1024 1026:2048 2050:3072 3074:4096 4098:5120 5122:6144 6146:7168 7170:8192 8194:9216 9218:10240 10242:11264 11266:12288 12290:13312 13314:14336 14338:15360 15362:16384">
      <c r="A3" s="340" t="str">
        <f t="shared" ref="A3:A34" si="1">C3&amp;B3</f>
        <v>438322</v>
      </c>
      <c r="B3" s="351">
        <f t="shared" ref="B3:B34" si="2">IF(C3=C2,B2+1,1)</f>
        <v>2</v>
      </c>
      <c r="C3" s="435">
        <v>43832</v>
      </c>
      <c r="D3" s="399" t="s">
        <v>687</v>
      </c>
      <c r="E3" s="400" t="s">
        <v>778</v>
      </c>
      <c r="F3" s="340" t="s">
        <v>771</v>
      </c>
      <c r="G3" s="401" t="s">
        <v>106</v>
      </c>
      <c r="H3" s="401" t="s">
        <v>697</v>
      </c>
      <c r="I3" s="401" t="s">
        <v>751</v>
      </c>
      <c r="J3" s="194">
        <v>8770</v>
      </c>
      <c r="K3" s="194">
        <v>4010</v>
      </c>
      <c r="L3" s="195">
        <v>4760</v>
      </c>
      <c r="M3" s="196">
        <v>6</v>
      </c>
      <c r="N3" s="197">
        <v>285.59999999999997</v>
      </c>
      <c r="O3" s="197">
        <v>4474.3999999999996</v>
      </c>
      <c r="P3" s="231" t="s">
        <v>721</v>
      </c>
      <c r="R3" s="223"/>
      <c r="S3" s="225"/>
      <c r="T3" s="226"/>
      <c r="U3" s="227"/>
      <c r="W3" s="228"/>
      <c r="X3" s="229"/>
      <c r="Y3" s="230"/>
      <c r="Z3" s="194"/>
      <c r="AA3" s="194"/>
      <c r="AB3" s="195"/>
      <c r="AC3" s="196"/>
      <c r="AD3" s="197"/>
      <c r="AE3" s="197"/>
      <c r="AF3" s="231"/>
      <c r="AH3" s="223"/>
      <c r="AI3" s="225"/>
      <c r="AJ3" s="226"/>
      <c r="AK3" s="227"/>
      <c r="AM3" s="228"/>
      <c r="AN3" s="229"/>
      <c r="AO3" s="230"/>
      <c r="AP3" s="194"/>
      <c r="AQ3" s="194"/>
      <c r="AR3" s="195"/>
      <c r="AS3" s="196"/>
      <c r="AT3" s="197"/>
      <c r="AU3" s="197"/>
      <c r="AV3" s="231"/>
      <c r="AX3" s="223"/>
      <c r="AY3" s="225"/>
      <c r="AZ3" s="226"/>
      <c r="BA3" s="227"/>
      <c r="BC3" s="228"/>
      <c r="BD3" s="229"/>
      <c r="BE3" s="230"/>
      <c r="BF3" s="194"/>
      <c r="BG3" s="194"/>
      <c r="BH3" s="195"/>
      <c r="BI3" s="196"/>
      <c r="BJ3" s="197"/>
      <c r="BK3" s="197"/>
      <c r="BL3" s="231"/>
      <c r="BN3" s="223"/>
      <c r="BO3" s="225"/>
      <c r="BP3" s="226"/>
      <c r="BQ3" s="227"/>
      <c r="BS3" s="228"/>
      <c r="BT3" s="229"/>
      <c r="BU3" s="230"/>
      <c r="BV3" s="194"/>
      <c r="BW3" s="194"/>
      <c r="BX3" s="195"/>
      <c r="BY3" s="196"/>
      <c r="BZ3" s="197"/>
      <c r="CA3" s="197"/>
      <c r="CB3" s="231"/>
      <c r="CD3" s="223"/>
      <c r="CE3" s="225"/>
      <c r="CF3" s="226"/>
      <c r="CG3" s="227"/>
      <c r="CI3" s="228"/>
      <c r="CJ3" s="229"/>
      <c r="CK3" s="230"/>
      <c r="CL3" s="194"/>
      <c r="CM3" s="194"/>
      <c r="CN3" s="195"/>
      <c r="CO3" s="196"/>
      <c r="CP3" s="197"/>
      <c r="CQ3" s="197"/>
      <c r="CR3" s="231"/>
      <c r="CT3" s="223"/>
      <c r="CU3" s="225"/>
      <c r="CV3" s="226"/>
      <c r="CW3" s="227"/>
      <c r="CY3" s="228"/>
      <c r="CZ3" s="229"/>
      <c r="DA3" s="230"/>
      <c r="DB3" s="194"/>
      <c r="DC3" s="194"/>
      <c r="DD3" s="195"/>
      <c r="DE3" s="196"/>
      <c r="DF3" s="197"/>
      <c r="DG3" s="197"/>
      <c r="DH3" s="231"/>
      <c r="DJ3" s="223"/>
      <c r="DK3" s="225"/>
      <c r="DL3" s="226"/>
      <c r="DM3" s="227"/>
      <c r="DO3" s="228"/>
      <c r="DP3" s="229"/>
      <c r="DQ3" s="230"/>
      <c r="DR3" s="194"/>
      <c r="DS3" s="194"/>
      <c r="DT3" s="195"/>
      <c r="DU3" s="196"/>
      <c r="DV3" s="197"/>
      <c r="DW3" s="197"/>
      <c r="DX3" s="231"/>
      <c r="DZ3" s="223"/>
      <c r="EA3" s="225"/>
      <c r="EB3" s="226"/>
      <c r="EC3" s="227"/>
      <c r="EE3" s="228"/>
      <c r="EF3" s="229"/>
      <c r="EG3" s="230"/>
      <c r="EH3" s="194"/>
      <c r="EI3" s="194"/>
      <c r="EJ3" s="195"/>
      <c r="EK3" s="196"/>
      <c r="EL3" s="197"/>
      <c r="EM3" s="197"/>
      <c r="EN3" s="231"/>
      <c r="EP3" s="223"/>
      <c r="EQ3" s="225"/>
      <c r="ER3" s="226"/>
      <c r="ES3" s="227"/>
      <c r="EU3" s="228"/>
      <c r="EV3" s="229"/>
      <c r="EW3" s="230"/>
      <c r="EX3" s="194"/>
      <c r="EY3" s="194"/>
      <c r="EZ3" s="195"/>
      <c r="FA3" s="196"/>
      <c r="FB3" s="197"/>
      <c r="FC3" s="197"/>
      <c r="FD3" s="231"/>
      <c r="FF3" s="223"/>
      <c r="FG3" s="225"/>
      <c r="FH3" s="226"/>
      <c r="FI3" s="227"/>
      <c r="FK3" s="228"/>
      <c r="FL3" s="229"/>
      <c r="FM3" s="230"/>
      <c r="FN3" s="194"/>
      <c r="FO3" s="194"/>
      <c r="FP3" s="195"/>
      <c r="FQ3" s="196"/>
      <c r="FR3" s="197"/>
      <c r="FS3" s="197"/>
      <c r="FT3" s="231"/>
      <c r="FV3" s="223"/>
      <c r="FW3" s="225"/>
      <c r="FX3" s="226"/>
      <c r="FY3" s="227"/>
      <c r="GA3" s="228"/>
      <c r="GB3" s="229"/>
      <c r="GC3" s="230"/>
      <c r="GD3" s="194"/>
      <c r="GE3" s="194"/>
      <c r="GF3" s="195"/>
      <c r="GG3" s="196"/>
      <c r="GH3" s="197"/>
      <c r="GI3" s="197"/>
      <c r="GJ3" s="231"/>
      <c r="GL3" s="223"/>
      <c r="GM3" s="225"/>
      <c r="GN3" s="226"/>
      <c r="GO3" s="227"/>
      <c r="GQ3" s="228"/>
      <c r="GR3" s="229"/>
      <c r="GS3" s="230"/>
      <c r="GT3" s="194"/>
      <c r="GU3" s="194"/>
      <c r="GV3" s="195"/>
      <c r="GW3" s="196"/>
      <c r="GX3" s="197"/>
      <c r="GY3" s="197"/>
      <c r="GZ3" s="231"/>
      <c r="HB3" s="223"/>
      <c r="HC3" s="225"/>
      <c r="HD3" s="226"/>
      <c r="HE3" s="227"/>
      <c r="HG3" s="228"/>
      <c r="HH3" s="229"/>
      <c r="HI3" s="230"/>
      <c r="HJ3" s="194"/>
      <c r="HK3" s="194"/>
      <c r="HL3" s="195"/>
      <c r="HM3" s="196"/>
      <c r="HN3" s="197"/>
      <c r="HO3" s="197"/>
      <c r="HP3" s="231"/>
      <c r="HR3" s="223"/>
      <c r="HS3" s="225"/>
      <c r="HT3" s="226"/>
      <c r="HU3" s="227"/>
      <c r="HW3" s="228"/>
      <c r="HX3" s="229"/>
      <c r="HY3" s="230"/>
      <c r="HZ3" s="194"/>
      <c r="IA3" s="194"/>
      <c r="IB3" s="195"/>
      <c r="IC3" s="196"/>
      <c r="ID3" s="197"/>
      <c r="IE3" s="197"/>
      <c r="IF3" s="231"/>
      <c r="IH3" s="223"/>
      <c r="II3" s="225"/>
      <c r="IJ3" s="226"/>
      <c r="IK3" s="227"/>
      <c r="IM3" s="228"/>
      <c r="IN3" s="229"/>
      <c r="IO3" s="230"/>
      <c r="IP3" s="194"/>
      <c r="IQ3" s="194"/>
      <c r="IR3" s="195"/>
      <c r="IS3" s="196"/>
      <c r="IT3" s="197"/>
      <c r="IU3" s="197"/>
      <c r="IV3" s="231"/>
      <c r="IX3" s="223"/>
      <c r="IY3" s="225"/>
      <c r="IZ3" s="226"/>
      <c r="JA3" s="227"/>
      <c r="JC3" s="228"/>
      <c r="JD3" s="229"/>
      <c r="JE3" s="230"/>
      <c r="JF3" s="194"/>
      <c r="JG3" s="194"/>
      <c r="JH3" s="195"/>
      <c r="JI3" s="196"/>
      <c r="JJ3" s="197"/>
      <c r="JK3" s="197"/>
      <c r="JL3" s="231"/>
      <c r="JN3" s="223"/>
      <c r="JO3" s="225"/>
      <c r="JP3" s="226"/>
      <c r="JQ3" s="227"/>
      <c r="JS3" s="228"/>
      <c r="JT3" s="229"/>
      <c r="JU3" s="230"/>
      <c r="JV3" s="194"/>
      <c r="JW3" s="194"/>
      <c r="JX3" s="195"/>
      <c r="JY3" s="196"/>
      <c r="JZ3" s="197"/>
      <c r="KA3" s="197"/>
      <c r="KB3" s="231"/>
      <c r="KD3" s="223"/>
      <c r="KE3" s="225"/>
      <c r="KF3" s="226"/>
      <c r="KG3" s="227"/>
      <c r="KI3" s="228"/>
      <c r="KJ3" s="229"/>
      <c r="KK3" s="230"/>
      <c r="KL3" s="194"/>
      <c r="KM3" s="194"/>
      <c r="KN3" s="195"/>
      <c r="KO3" s="196"/>
      <c r="KP3" s="197"/>
      <c r="KQ3" s="197"/>
      <c r="KR3" s="231"/>
      <c r="KT3" s="223"/>
      <c r="KU3" s="225"/>
      <c r="KV3" s="226"/>
      <c r="KW3" s="227"/>
      <c r="KY3" s="228"/>
      <c r="KZ3" s="229"/>
      <c r="LA3" s="230"/>
      <c r="LB3" s="194"/>
      <c r="LC3" s="194"/>
      <c r="LD3" s="195"/>
      <c r="LE3" s="196"/>
      <c r="LF3" s="197"/>
      <c r="LG3" s="197"/>
      <c r="LH3" s="231"/>
      <c r="LJ3" s="223"/>
      <c r="LK3" s="225"/>
      <c r="LL3" s="226"/>
      <c r="LM3" s="227"/>
      <c r="LO3" s="228"/>
      <c r="LP3" s="229"/>
      <c r="LQ3" s="230"/>
      <c r="LR3" s="194"/>
      <c r="LS3" s="194"/>
      <c r="LT3" s="195"/>
      <c r="LU3" s="196"/>
      <c r="LV3" s="197"/>
      <c r="LW3" s="197"/>
      <c r="LX3" s="231"/>
      <c r="LZ3" s="223"/>
      <c r="MA3" s="225"/>
      <c r="MB3" s="226"/>
      <c r="MC3" s="227"/>
      <c r="ME3" s="228"/>
      <c r="MF3" s="229"/>
      <c r="MG3" s="230"/>
      <c r="MH3" s="194"/>
      <c r="MI3" s="194"/>
      <c r="MJ3" s="195"/>
      <c r="MK3" s="196"/>
      <c r="ML3" s="197"/>
      <c r="MM3" s="197"/>
      <c r="MN3" s="231"/>
      <c r="MP3" s="223"/>
      <c r="MQ3" s="225"/>
      <c r="MR3" s="226"/>
      <c r="MS3" s="227"/>
      <c r="MU3" s="228"/>
      <c r="MV3" s="229"/>
      <c r="MW3" s="230"/>
      <c r="MX3" s="194"/>
      <c r="MY3" s="194"/>
      <c r="MZ3" s="195"/>
      <c r="NA3" s="196"/>
      <c r="NB3" s="197"/>
      <c r="NC3" s="197"/>
      <c r="ND3" s="231"/>
      <c r="NF3" s="223"/>
      <c r="NG3" s="225"/>
      <c r="NH3" s="226"/>
      <c r="NI3" s="227"/>
      <c r="NK3" s="228"/>
      <c r="NL3" s="229"/>
      <c r="NM3" s="230"/>
      <c r="NN3" s="194"/>
      <c r="NO3" s="194"/>
      <c r="NP3" s="195"/>
      <c r="NQ3" s="196"/>
      <c r="NR3" s="197"/>
      <c r="NS3" s="197"/>
      <c r="NT3" s="231"/>
      <c r="NV3" s="223"/>
      <c r="NW3" s="225"/>
      <c r="NX3" s="226"/>
      <c r="NY3" s="227"/>
      <c r="OA3" s="228"/>
      <c r="OB3" s="229"/>
      <c r="OC3" s="230"/>
      <c r="OD3" s="194"/>
      <c r="OE3" s="194"/>
      <c r="OF3" s="195"/>
      <c r="OG3" s="196"/>
      <c r="OH3" s="197"/>
      <c r="OI3" s="197"/>
      <c r="OJ3" s="231"/>
      <c r="OL3" s="223"/>
      <c r="OM3" s="225"/>
      <c r="ON3" s="226"/>
      <c r="OO3" s="227"/>
      <c r="OQ3" s="228"/>
      <c r="OR3" s="229"/>
      <c r="OS3" s="230"/>
      <c r="OT3" s="194"/>
      <c r="OU3" s="194"/>
      <c r="OV3" s="195"/>
      <c r="OW3" s="196"/>
      <c r="OX3" s="197"/>
      <c r="OY3" s="197"/>
      <c r="OZ3" s="231"/>
      <c r="PB3" s="223"/>
      <c r="PC3" s="225"/>
      <c r="PD3" s="226"/>
      <c r="PE3" s="227"/>
      <c r="PG3" s="228"/>
      <c r="PH3" s="229"/>
      <c r="PI3" s="230"/>
      <c r="PJ3" s="194"/>
      <c r="PK3" s="194"/>
      <c r="PL3" s="195"/>
      <c r="PM3" s="196"/>
      <c r="PN3" s="197"/>
      <c r="PO3" s="197"/>
      <c r="PP3" s="231"/>
      <c r="PR3" s="223"/>
      <c r="PS3" s="225"/>
      <c r="PT3" s="226"/>
      <c r="PU3" s="227"/>
      <c r="PW3" s="228"/>
      <c r="PX3" s="229"/>
      <c r="PY3" s="230"/>
      <c r="PZ3" s="194"/>
      <c r="QA3" s="194"/>
      <c r="QB3" s="195"/>
      <c r="QC3" s="196"/>
      <c r="QD3" s="197"/>
      <c r="QE3" s="197"/>
      <c r="QF3" s="231"/>
      <c r="QH3" s="223"/>
      <c r="QI3" s="225"/>
      <c r="QJ3" s="226"/>
      <c r="QK3" s="227"/>
      <c r="QM3" s="228"/>
      <c r="QN3" s="229"/>
      <c r="QO3" s="230"/>
      <c r="QP3" s="194"/>
      <c r="QQ3" s="194"/>
      <c r="QR3" s="195"/>
      <c r="QS3" s="196"/>
      <c r="QT3" s="197"/>
      <c r="QU3" s="197"/>
      <c r="QV3" s="231"/>
      <c r="QX3" s="223"/>
      <c r="QY3" s="225"/>
      <c r="QZ3" s="226"/>
      <c r="RA3" s="227"/>
      <c r="RC3" s="228"/>
      <c r="RD3" s="229"/>
      <c r="RE3" s="230"/>
      <c r="RF3" s="194"/>
      <c r="RG3" s="194"/>
      <c r="RH3" s="195"/>
      <c r="RI3" s="196"/>
      <c r="RJ3" s="197"/>
      <c r="RK3" s="197"/>
      <c r="RL3" s="231"/>
      <c r="RN3" s="223"/>
      <c r="RO3" s="225"/>
      <c r="RP3" s="226"/>
      <c r="RQ3" s="227"/>
      <c r="RS3" s="228"/>
      <c r="RT3" s="229"/>
      <c r="RU3" s="230"/>
      <c r="RV3" s="194"/>
      <c r="RW3" s="194"/>
      <c r="RX3" s="195"/>
      <c r="RY3" s="196"/>
      <c r="RZ3" s="197"/>
      <c r="SA3" s="197"/>
      <c r="SB3" s="231"/>
      <c r="SD3" s="223"/>
      <c r="SE3" s="225"/>
      <c r="SF3" s="226"/>
      <c r="SG3" s="227"/>
      <c r="SI3" s="228"/>
      <c r="SJ3" s="229"/>
      <c r="SK3" s="230"/>
      <c r="SL3" s="194"/>
      <c r="SM3" s="194"/>
      <c r="SN3" s="195"/>
      <c r="SO3" s="196"/>
      <c r="SP3" s="197"/>
      <c r="SQ3" s="197"/>
      <c r="SR3" s="231"/>
      <c r="ST3" s="223"/>
      <c r="SU3" s="225"/>
      <c r="SV3" s="226"/>
      <c r="SW3" s="227"/>
      <c r="SY3" s="228"/>
      <c r="SZ3" s="229"/>
      <c r="TA3" s="230"/>
      <c r="TB3" s="194"/>
      <c r="TC3" s="194"/>
      <c r="TD3" s="195"/>
      <c r="TE3" s="196"/>
      <c r="TF3" s="197"/>
      <c r="TG3" s="197"/>
      <c r="TH3" s="231"/>
      <c r="TJ3" s="223"/>
      <c r="TK3" s="225"/>
      <c r="TL3" s="226"/>
      <c r="TM3" s="227"/>
      <c r="TO3" s="228"/>
      <c r="TP3" s="229"/>
      <c r="TQ3" s="230"/>
      <c r="TR3" s="194"/>
      <c r="TS3" s="194"/>
      <c r="TT3" s="195"/>
      <c r="TU3" s="196"/>
      <c r="TV3" s="197"/>
      <c r="TW3" s="197"/>
      <c r="TX3" s="231"/>
      <c r="TZ3" s="223"/>
      <c r="UA3" s="225"/>
      <c r="UB3" s="226"/>
      <c r="UC3" s="227"/>
      <c r="UE3" s="228"/>
      <c r="UF3" s="229"/>
      <c r="UG3" s="230"/>
      <c r="UH3" s="194"/>
      <c r="UI3" s="194"/>
      <c r="UJ3" s="195"/>
      <c r="UK3" s="196"/>
      <c r="UL3" s="197"/>
      <c r="UM3" s="197"/>
      <c r="UN3" s="231"/>
      <c r="UP3" s="223"/>
      <c r="UQ3" s="225"/>
      <c r="UR3" s="226"/>
      <c r="US3" s="227"/>
      <c r="UU3" s="228"/>
      <c r="UV3" s="229"/>
      <c r="UW3" s="230"/>
      <c r="UX3" s="194"/>
      <c r="UY3" s="194"/>
      <c r="UZ3" s="195"/>
      <c r="VA3" s="196"/>
      <c r="VB3" s="197"/>
      <c r="VC3" s="197"/>
      <c r="VD3" s="231"/>
      <c r="VF3" s="223"/>
      <c r="VG3" s="225"/>
      <c r="VH3" s="226"/>
      <c r="VI3" s="227"/>
      <c r="VK3" s="228"/>
      <c r="VL3" s="229"/>
      <c r="VM3" s="230"/>
      <c r="VN3" s="194"/>
      <c r="VO3" s="194"/>
      <c r="VP3" s="195"/>
      <c r="VQ3" s="196"/>
      <c r="VR3" s="197"/>
      <c r="VS3" s="197"/>
      <c r="VT3" s="231"/>
      <c r="VV3" s="223"/>
      <c r="VW3" s="225"/>
      <c r="VX3" s="226"/>
      <c r="VY3" s="227"/>
      <c r="WA3" s="228"/>
      <c r="WB3" s="229"/>
      <c r="WC3" s="230"/>
      <c r="WD3" s="194"/>
      <c r="WE3" s="194"/>
      <c r="WF3" s="195"/>
      <c r="WG3" s="196"/>
      <c r="WH3" s="197"/>
      <c r="WI3" s="197"/>
      <c r="WJ3" s="231"/>
      <c r="WL3" s="223"/>
      <c r="WM3" s="225"/>
      <c r="WN3" s="226"/>
      <c r="WO3" s="227"/>
      <c r="WQ3" s="228"/>
      <c r="WR3" s="229"/>
      <c r="WS3" s="230"/>
      <c r="WT3" s="194"/>
      <c r="WU3" s="194"/>
      <c r="WV3" s="195"/>
      <c r="WW3" s="196"/>
      <c r="WX3" s="197"/>
      <c r="WY3" s="197"/>
      <c r="WZ3" s="231"/>
      <c r="XB3" s="223"/>
      <c r="XC3" s="225"/>
      <c r="XD3" s="226"/>
      <c r="XE3" s="227"/>
      <c r="XG3" s="228"/>
      <c r="XH3" s="229"/>
      <c r="XI3" s="230"/>
      <c r="XJ3" s="194"/>
      <c r="XK3" s="194"/>
      <c r="XL3" s="195"/>
      <c r="XM3" s="196"/>
      <c r="XN3" s="197"/>
      <c r="XO3" s="197"/>
      <c r="XP3" s="231"/>
      <c r="XR3" s="223"/>
      <c r="XS3" s="225"/>
      <c r="XT3" s="226"/>
      <c r="XU3" s="227"/>
      <c r="XW3" s="228"/>
      <c r="XX3" s="229"/>
      <c r="XY3" s="230"/>
      <c r="XZ3" s="194"/>
      <c r="YA3" s="194"/>
      <c r="YB3" s="195"/>
      <c r="YC3" s="196"/>
      <c r="YD3" s="197"/>
      <c r="YE3" s="197"/>
      <c r="YF3" s="231"/>
      <c r="YH3" s="223"/>
      <c r="YI3" s="225"/>
      <c r="YJ3" s="226"/>
      <c r="YK3" s="227"/>
      <c r="YM3" s="228"/>
      <c r="YN3" s="229"/>
      <c r="YO3" s="230"/>
      <c r="YP3" s="194"/>
      <c r="YQ3" s="194"/>
      <c r="YR3" s="195"/>
      <c r="YS3" s="196"/>
      <c r="YT3" s="197"/>
      <c r="YU3" s="197"/>
      <c r="YV3" s="231"/>
      <c r="YX3" s="223"/>
      <c r="YY3" s="225"/>
      <c r="YZ3" s="226"/>
      <c r="ZA3" s="227"/>
      <c r="ZC3" s="228"/>
      <c r="ZD3" s="229"/>
      <c r="ZE3" s="230"/>
      <c r="ZF3" s="194"/>
      <c r="ZG3" s="194"/>
      <c r="ZH3" s="195"/>
      <c r="ZI3" s="196"/>
      <c r="ZJ3" s="197"/>
      <c r="ZK3" s="197"/>
      <c r="ZL3" s="231"/>
      <c r="ZN3" s="223"/>
      <c r="ZO3" s="225"/>
      <c r="ZP3" s="226"/>
      <c r="ZQ3" s="227"/>
      <c r="ZS3" s="228"/>
      <c r="ZT3" s="229"/>
      <c r="ZU3" s="230"/>
      <c r="ZV3" s="194"/>
      <c r="ZW3" s="194"/>
      <c r="ZX3" s="195"/>
      <c r="ZY3" s="196"/>
      <c r="ZZ3" s="197"/>
      <c r="AAA3" s="197"/>
      <c r="AAB3" s="231"/>
      <c r="AAD3" s="223"/>
      <c r="AAE3" s="225"/>
      <c r="AAF3" s="226"/>
      <c r="AAG3" s="227"/>
      <c r="AAI3" s="228"/>
      <c r="AAJ3" s="229"/>
      <c r="AAK3" s="230"/>
      <c r="AAL3" s="194"/>
      <c r="AAM3" s="194"/>
      <c r="AAN3" s="195"/>
      <c r="AAO3" s="196"/>
      <c r="AAP3" s="197"/>
      <c r="AAQ3" s="197"/>
      <c r="AAR3" s="231"/>
      <c r="AAT3" s="223"/>
      <c r="AAU3" s="225"/>
      <c r="AAV3" s="226"/>
      <c r="AAW3" s="227"/>
      <c r="AAY3" s="228"/>
      <c r="AAZ3" s="229"/>
      <c r="ABA3" s="230"/>
      <c r="ABB3" s="194"/>
      <c r="ABC3" s="194"/>
      <c r="ABD3" s="195"/>
      <c r="ABE3" s="196"/>
      <c r="ABF3" s="197"/>
      <c r="ABG3" s="197"/>
      <c r="ABH3" s="231"/>
      <c r="ABJ3" s="223"/>
      <c r="ABK3" s="225"/>
      <c r="ABL3" s="226"/>
      <c r="ABM3" s="227"/>
      <c r="ABO3" s="228"/>
      <c r="ABP3" s="229"/>
      <c r="ABQ3" s="230"/>
      <c r="ABR3" s="194"/>
      <c r="ABS3" s="194"/>
      <c r="ABT3" s="195"/>
      <c r="ABU3" s="196"/>
      <c r="ABV3" s="197"/>
      <c r="ABW3" s="197"/>
      <c r="ABX3" s="231"/>
      <c r="ABZ3" s="223"/>
      <c r="ACA3" s="225"/>
      <c r="ACB3" s="226"/>
      <c r="ACC3" s="227"/>
      <c r="ACE3" s="228"/>
      <c r="ACF3" s="229"/>
      <c r="ACG3" s="230"/>
      <c r="ACH3" s="194"/>
      <c r="ACI3" s="194"/>
      <c r="ACJ3" s="195"/>
      <c r="ACK3" s="196"/>
      <c r="ACL3" s="197"/>
      <c r="ACM3" s="197"/>
      <c r="ACN3" s="231"/>
      <c r="ACP3" s="223"/>
      <c r="ACQ3" s="225"/>
      <c r="ACR3" s="226"/>
      <c r="ACS3" s="227"/>
      <c r="ACU3" s="228"/>
      <c r="ACV3" s="229"/>
      <c r="ACW3" s="230"/>
      <c r="ACX3" s="194"/>
      <c r="ACY3" s="194"/>
      <c r="ACZ3" s="195"/>
      <c r="ADA3" s="196"/>
      <c r="ADB3" s="197"/>
      <c r="ADC3" s="197"/>
      <c r="ADD3" s="231"/>
      <c r="ADF3" s="223"/>
      <c r="ADG3" s="225"/>
      <c r="ADH3" s="226"/>
      <c r="ADI3" s="227"/>
      <c r="ADK3" s="228"/>
      <c r="ADL3" s="229"/>
      <c r="ADM3" s="230"/>
      <c r="ADN3" s="194"/>
      <c r="ADO3" s="194"/>
      <c r="ADP3" s="195"/>
      <c r="ADQ3" s="196"/>
      <c r="ADR3" s="197"/>
      <c r="ADS3" s="197"/>
      <c r="ADT3" s="231"/>
      <c r="ADV3" s="223"/>
      <c r="ADW3" s="225"/>
      <c r="ADX3" s="226"/>
      <c r="ADY3" s="227"/>
      <c r="AEA3" s="228"/>
      <c r="AEB3" s="229"/>
      <c r="AEC3" s="230"/>
      <c r="AED3" s="194"/>
      <c r="AEE3" s="194"/>
      <c r="AEF3" s="195"/>
      <c r="AEG3" s="196"/>
      <c r="AEH3" s="197"/>
      <c r="AEI3" s="197"/>
      <c r="AEJ3" s="231"/>
      <c r="AEL3" s="223"/>
      <c r="AEM3" s="225"/>
      <c r="AEN3" s="226"/>
      <c r="AEO3" s="227"/>
      <c r="AEQ3" s="228"/>
      <c r="AER3" s="229"/>
      <c r="AES3" s="230"/>
      <c r="AET3" s="194"/>
      <c r="AEU3" s="194"/>
      <c r="AEV3" s="195"/>
      <c r="AEW3" s="196"/>
      <c r="AEX3" s="197"/>
      <c r="AEY3" s="197"/>
      <c r="AEZ3" s="231"/>
      <c r="AFB3" s="223"/>
      <c r="AFC3" s="225"/>
      <c r="AFD3" s="226"/>
      <c r="AFE3" s="227"/>
      <c r="AFG3" s="228"/>
      <c r="AFH3" s="229"/>
      <c r="AFI3" s="230"/>
      <c r="AFJ3" s="194"/>
      <c r="AFK3" s="194"/>
      <c r="AFL3" s="195"/>
      <c r="AFM3" s="196"/>
      <c r="AFN3" s="197"/>
      <c r="AFO3" s="197"/>
      <c r="AFP3" s="231"/>
      <c r="AFR3" s="223"/>
      <c r="AFS3" s="225"/>
      <c r="AFT3" s="226"/>
      <c r="AFU3" s="227"/>
      <c r="AFW3" s="228"/>
      <c r="AFX3" s="229"/>
      <c r="AFY3" s="230"/>
      <c r="AFZ3" s="194"/>
      <c r="AGA3" s="194"/>
      <c r="AGB3" s="195"/>
      <c r="AGC3" s="196"/>
      <c r="AGD3" s="197"/>
      <c r="AGE3" s="197"/>
      <c r="AGF3" s="231"/>
      <c r="AGH3" s="223"/>
      <c r="AGI3" s="225"/>
      <c r="AGJ3" s="226"/>
      <c r="AGK3" s="227"/>
      <c r="AGM3" s="228"/>
      <c r="AGN3" s="229"/>
      <c r="AGO3" s="230"/>
      <c r="AGP3" s="194"/>
      <c r="AGQ3" s="194"/>
      <c r="AGR3" s="195"/>
      <c r="AGS3" s="196"/>
      <c r="AGT3" s="197"/>
      <c r="AGU3" s="197"/>
      <c r="AGV3" s="231"/>
      <c r="AGX3" s="223"/>
      <c r="AGY3" s="225"/>
      <c r="AGZ3" s="226"/>
      <c r="AHA3" s="227"/>
      <c r="AHC3" s="228"/>
      <c r="AHD3" s="229"/>
      <c r="AHE3" s="230"/>
      <c r="AHF3" s="194"/>
      <c r="AHG3" s="194"/>
      <c r="AHH3" s="195"/>
      <c r="AHI3" s="196"/>
      <c r="AHJ3" s="197"/>
      <c r="AHK3" s="197"/>
      <c r="AHL3" s="231"/>
      <c r="AHN3" s="223"/>
      <c r="AHO3" s="225"/>
      <c r="AHP3" s="226"/>
      <c r="AHQ3" s="227"/>
      <c r="AHS3" s="228"/>
      <c r="AHT3" s="229"/>
      <c r="AHU3" s="230"/>
      <c r="AHV3" s="194"/>
      <c r="AHW3" s="194"/>
      <c r="AHX3" s="195"/>
      <c r="AHY3" s="196"/>
      <c r="AHZ3" s="197"/>
      <c r="AIA3" s="197"/>
      <c r="AIB3" s="231"/>
      <c r="AID3" s="223"/>
      <c r="AIE3" s="225"/>
      <c r="AIF3" s="226"/>
      <c r="AIG3" s="227"/>
      <c r="AII3" s="228"/>
      <c r="AIJ3" s="229"/>
      <c r="AIK3" s="230"/>
      <c r="AIL3" s="194"/>
      <c r="AIM3" s="194"/>
      <c r="AIN3" s="195"/>
      <c r="AIO3" s="196"/>
      <c r="AIP3" s="197"/>
      <c r="AIQ3" s="197"/>
      <c r="AIR3" s="231"/>
      <c r="AIT3" s="223"/>
      <c r="AIU3" s="225"/>
      <c r="AIV3" s="226"/>
      <c r="AIW3" s="227"/>
      <c r="AIY3" s="228"/>
      <c r="AIZ3" s="229"/>
      <c r="AJA3" s="230"/>
      <c r="AJB3" s="194"/>
      <c r="AJC3" s="194"/>
      <c r="AJD3" s="195"/>
      <c r="AJE3" s="196"/>
      <c r="AJF3" s="197"/>
      <c r="AJG3" s="197"/>
      <c r="AJH3" s="231"/>
      <c r="AJJ3" s="223"/>
      <c r="AJK3" s="225"/>
      <c r="AJL3" s="226"/>
      <c r="AJM3" s="227"/>
      <c r="AJO3" s="228"/>
      <c r="AJP3" s="229"/>
      <c r="AJQ3" s="230"/>
      <c r="AJR3" s="194"/>
      <c r="AJS3" s="194"/>
      <c r="AJT3" s="195"/>
      <c r="AJU3" s="196"/>
      <c r="AJV3" s="197"/>
      <c r="AJW3" s="197"/>
      <c r="AJX3" s="231"/>
      <c r="AJZ3" s="223"/>
      <c r="AKA3" s="225"/>
      <c r="AKB3" s="226"/>
      <c r="AKC3" s="227"/>
      <c r="AKE3" s="228"/>
      <c r="AKF3" s="229"/>
      <c r="AKG3" s="230"/>
      <c r="AKH3" s="194"/>
      <c r="AKI3" s="194"/>
      <c r="AKJ3" s="195"/>
      <c r="AKK3" s="196"/>
      <c r="AKL3" s="197"/>
      <c r="AKM3" s="197"/>
      <c r="AKN3" s="231"/>
      <c r="AKP3" s="223"/>
      <c r="AKQ3" s="225"/>
      <c r="AKR3" s="226"/>
      <c r="AKS3" s="227"/>
      <c r="AKU3" s="228"/>
      <c r="AKV3" s="229"/>
      <c r="AKW3" s="230"/>
      <c r="AKX3" s="194"/>
      <c r="AKY3" s="194"/>
      <c r="AKZ3" s="195"/>
      <c r="ALA3" s="196"/>
      <c r="ALB3" s="197"/>
      <c r="ALC3" s="197"/>
      <c r="ALD3" s="231"/>
      <c r="ALF3" s="223"/>
      <c r="ALG3" s="225"/>
      <c r="ALH3" s="226"/>
      <c r="ALI3" s="227"/>
      <c r="ALK3" s="228"/>
      <c r="ALL3" s="229"/>
      <c r="ALM3" s="230"/>
      <c r="ALN3" s="194"/>
      <c r="ALO3" s="194"/>
      <c r="ALP3" s="195"/>
      <c r="ALQ3" s="196"/>
      <c r="ALR3" s="197"/>
      <c r="ALS3" s="197"/>
      <c r="ALT3" s="231"/>
      <c r="ALV3" s="223"/>
      <c r="ALW3" s="225"/>
      <c r="ALX3" s="226"/>
      <c r="ALY3" s="227"/>
      <c r="AMA3" s="228"/>
      <c r="AMB3" s="229"/>
      <c r="AMC3" s="230"/>
      <c r="AMD3" s="194"/>
      <c r="AME3" s="194"/>
      <c r="AMF3" s="195"/>
      <c r="AMG3" s="196"/>
      <c r="AMH3" s="197"/>
      <c r="AMI3" s="197"/>
      <c r="AMJ3" s="231"/>
      <c r="AML3" s="223"/>
      <c r="AMM3" s="225"/>
      <c r="AMN3" s="226"/>
      <c r="AMO3" s="227"/>
      <c r="AMQ3" s="228"/>
      <c r="AMR3" s="229"/>
      <c r="AMS3" s="230"/>
      <c r="AMT3" s="194"/>
      <c r="AMU3" s="194"/>
      <c r="AMV3" s="195"/>
      <c r="AMW3" s="196"/>
      <c r="AMX3" s="197"/>
      <c r="AMY3" s="197"/>
      <c r="AMZ3" s="231"/>
      <c r="ANB3" s="223"/>
      <c r="ANC3" s="225"/>
      <c r="AND3" s="226"/>
      <c r="ANE3" s="227"/>
      <c r="ANG3" s="228"/>
      <c r="ANH3" s="229"/>
      <c r="ANI3" s="230"/>
      <c r="ANJ3" s="194"/>
      <c r="ANK3" s="194"/>
      <c r="ANL3" s="195"/>
      <c r="ANM3" s="196"/>
      <c r="ANN3" s="197"/>
      <c r="ANO3" s="197"/>
      <c r="ANP3" s="231"/>
      <c r="ANR3" s="223"/>
      <c r="ANS3" s="225"/>
      <c r="ANT3" s="226"/>
      <c r="ANU3" s="227"/>
      <c r="ANW3" s="228"/>
      <c r="ANX3" s="229"/>
      <c r="ANY3" s="230"/>
      <c r="ANZ3" s="194"/>
      <c r="AOA3" s="194"/>
      <c r="AOB3" s="195"/>
      <c r="AOC3" s="196"/>
      <c r="AOD3" s="197"/>
      <c r="AOE3" s="197"/>
      <c r="AOF3" s="231"/>
      <c r="AOH3" s="223"/>
      <c r="AOI3" s="225"/>
      <c r="AOJ3" s="226"/>
      <c r="AOK3" s="227"/>
      <c r="AOM3" s="228"/>
      <c r="AON3" s="229"/>
      <c r="AOO3" s="230"/>
      <c r="AOP3" s="194"/>
      <c r="AOQ3" s="194"/>
      <c r="AOR3" s="195"/>
      <c r="AOS3" s="196"/>
      <c r="AOT3" s="197"/>
      <c r="AOU3" s="197"/>
      <c r="AOV3" s="231"/>
      <c r="AOX3" s="223"/>
      <c r="AOY3" s="225"/>
      <c r="AOZ3" s="226"/>
      <c r="APA3" s="227"/>
      <c r="APC3" s="228"/>
      <c r="APD3" s="229"/>
      <c r="APE3" s="230"/>
      <c r="APF3" s="194"/>
      <c r="APG3" s="194"/>
      <c r="APH3" s="195"/>
      <c r="API3" s="196"/>
      <c r="APJ3" s="197"/>
      <c r="APK3" s="197"/>
      <c r="APL3" s="231"/>
      <c r="APN3" s="223"/>
      <c r="APO3" s="225"/>
      <c r="APP3" s="226"/>
      <c r="APQ3" s="227"/>
      <c r="APS3" s="228"/>
      <c r="APT3" s="229"/>
      <c r="APU3" s="230"/>
      <c r="APV3" s="194"/>
      <c r="APW3" s="194"/>
      <c r="APX3" s="195"/>
      <c r="APY3" s="196"/>
      <c r="APZ3" s="197"/>
      <c r="AQA3" s="197"/>
      <c r="AQB3" s="231"/>
      <c r="AQD3" s="223"/>
      <c r="AQE3" s="225"/>
      <c r="AQF3" s="226"/>
      <c r="AQG3" s="227"/>
      <c r="AQI3" s="228"/>
      <c r="AQJ3" s="229"/>
      <c r="AQK3" s="230"/>
      <c r="AQL3" s="194"/>
      <c r="AQM3" s="194"/>
      <c r="AQN3" s="195"/>
      <c r="AQO3" s="196"/>
      <c r="AQP3" s="197"/>
      <c r="AQQ3" s="197"/>
      <c r="AQR3" s="231"/>
      <c r="AQT3" s="223"/>
      <c r="AQU3" s="225"/>
      <c r="AQV3" s="226"/>
      <c r="AQW3" s="227"/>
      <c r="AQY3" s="228"/>
      <c r="AQZ3" s="229"/>
      <c r="ARA3" s="230"/>
      <c r="ARB3" s="194"/>
      <c r="ARC3" s="194"/>
      <c r="ARD3" s="195"/>
      <c r="ARE3" s="196"/>
      <c r="ARF3" s="197"/>
      <c r="ARG3" s="197"/>
      <c r="ARH3" s="231"/>
      <c r="ARJ3" s="223"/>
      <c r="ARK3" s="225"/>
      <c r="ARL3" s="226"/>
      <c r="ARM3" s="227"/>
      <c r="ARO3" s="228"/>
      <c r="ARP3" s="229"/>
      <c r="ARQ3" s="230"/>
      <c r="ARR3" s="194"/>
      <c r="ARS3" s="194"/>
      <c r="ART3" s="195"/>
      <c r="ARU3" s="196"/>
      <c r="ARV3" s="197"/>
      <c r="ARW3" s="197"/>
      <c r="ARX3" s="231"/>
      <c r="ARZ3" s="223"/>
      <c r="ASA3" s="225"/>
      <c r="ASB3" s="226"/>
      <c r="ASC3" s="227"/>
      <c r="ASE3" s="228"/>
      <c r="ASF3" s="229"/>
      <c r="ASG3" s="230"/>
      <c r="ASH3" s="194"/>
      <c r="ASI3" s="194"/>
      <c r="ASJ3" s="195"/>
      <c r="ASK3" s="196"/>
      <c r="ASL3" s="197"/>
      <c r="ASM3" s="197"/>
      <c r="ASN3" s="231"/>
      <c r="ASP3" s="223"/>
      <c r="ASQ3" s="225"/>
      <c r="ASR3" s="226"/>
      <c r="ASS3" s="227"/>
      <c r="ASU3" s="228"/>
      <c r="ASV3" s="229"/>
      <c r="ASW3" s="230"/>
      <c r="ASX3" s="194"/>
      <c r="ASY3" s="194"/>
      <c r="ASZ3" s="195"/>
      <c r="ATA3" s="196"/>
      <c r="ATB3" s="197"/>
      <c r="ATC3" s="197"/>
      <c r="ATD3" s="231"/>
      <c r="ATF3" s="223"/>
      <c r="ATG3" s="225"/>
      <c r="ATH3" s="226"/>
      <c r="ATI3" s="227"/>
      <c r="ATK3" s="228"/>
      <c r="ATL3" s="229"/>
      <c r="ATM3" s="230"/>
      <c r="ATN3" s="194"/>
      <c r="ATO3" s="194"/>
      <c r="ATP3" s="195"/>
      <c r="ATQ3" s="196"/>
      <c r="ATR3" s="197"/>
      <c r="ATS3" s="197"/>
      <c r="ATT3" s="231"/>
      <c r="ATV3" s="223"/>
      <c r="ATW3" s="225"/>
      <c r="ATX3" s="226"/>
      <c r="ATY3" s="227"/>
      <c r="AUA3" s="228"/>
      <c r="AUB3" s="229"/>
      <c r="AUC3" s="230"/>
      <c r="AUD3" s="194"/>
      <c r="AUE3" s="194"/>
      <c r="AUF3" s="195"/>
      <c r="AUG3" s="196"/>
      <c r="AUH3" s="197"/>
      <c r="AUI3" s="197"/>
      <c r="AUJ3" s="231"/>
      <c r="AUL3" s="223"/>
      <c r="AUM3" s="225"/>
      <c r="AUN3" s="226"/>
      <c r="AUO3" s="227"/>
      <c r="AUQ3" s="228"/>
      <c r="AUR3" s="229"/>
      <c r="AUS3" s="230"/>
      <c r="AUT3" s="194"/>
      <c r="AUU3" s="194"/>
      <c r="AUV3" s="195"/>
      <c r="AUW3" s="196"/>
      <c r="AUX3" s="197"/>
      <c r="AUY3" s="197"/>
      <c r="AUZ3" s="231"/>
      <c r="AVB3" s="223"/>
      <c r="AVC3" s="225"/>
      <c r="AVD3" s="226"/>
      <c r="AVE3" s="227"/>
      <c r="AVG3" s="228"/>
      <c r="AVH3" s="229"/>
      <c r="AVI3" s="230"/>
      <c r="AVJ3" s="194"/>
      <c r="AVK3" s="194"/>
      <c r="AVL3" s="195"/>
      <c r="AVM3" s="196"/>
      <c r="AVN3" s="197"/>
      <c r="AVO3" s="197"/>
      <c r="AVP3" s="231"/>
      <c r="AVR3" s="223"/>
      <c r="AVS3" s="225"/>
      <c r="AVT3" s="226"/>
      <c r="AVU3" s="227"/>
      <c r="AVW3" s="228"/>
      <c r="AVX3" s="229"/>
      <c r="AVY3" s="230"/>
      <c r="AVZ3" s="194"/>
      <c r="AWA3" s="194"/>
      <c r="AWB3" s="195"/>
      <c r="AWC3" s="196"/>
      <c r="AWD3" s="197"/>
      <c r="AWE3" s="197"/>
      <c r="AWF3" s="231"/>
      <c r="AWH3" s="223"/>
      <c r="AWI3" s="225"/>
      <c r="AWJ3" s="226"/>
      <c r="AWK3" s="227"/>
      <c r="AWM3" s="228"/>
      <c r="AWN3" s="229"/>
      <c r="AWO3" s="230"/>
      <c r="AWP3" s="194"/>
      <c r="AWQ3" s="194"/>
      <c r="AWR3" s="195"/>
      <c r="AWS3" s="196"/>
      <c r="AWT3" s="197"/>
      <c r="AWU3" s="197"/>
      <c r="AWV3" s="231"/>
      <c r="AWX3" s="223"/>
      <c r="AWY3" s="225"/>
      <c r="AWZ3" s="226"/>
      <c r="AXA3" s="227"/>
      <c r="AXC3" s="228"/>
      <c r="AXD3" s="229"/>
      <c r="AXE3" s="230"/>
      <c r="AXF3" s="194"/>
      <c r="AXG3" s="194"/>
      <c r="AXH3" s="195"/>
      <c r="AXI3" s="196"/>
      <c r="AXJ3" s="197"/>
      <c r="AXK3" s="197"/>
      <c r="AXL3" s="231"/>
      <c r="AXN3" s="223"/>
      <c r="AXO3" s="225"/>
      <c r="AXP3" s="226"/>
      <c r="AXQ3" s="227"/>
      <c r="AXS3" s="228"/>
      <c r="AXT3" s="229"/>
      <c r="AXU3" s="230"/>
      <c r="AXV3" s="194"/>
      <c r="AXW3" s="194"/>
      <c r="AXX3" s="195"/>
      <c r="AXY3" s="196"/>
      <c r="AXZ3" s="197"/>
      <c r="AYA3" s="197"/>
      <c r="AYB3" s="231"/>
      <c r="AYD3" s="223"/>
      <c r="AYE3" s="225"/>
      <c r="AYF3" s="226"/>
      <c r="AYG3" s="227"/>
      <c r="AYI3" s="228"/>
      <c r="AYJ3" s="229"/>
      <c r="AYK3" s="230"/>
      <c r="AYL3" s="194"/>
      <c r="AYM3" s="194"/>
      <c r="AYN3" s="195"/>
      <c r="AYO3" s="196"/>
      <c r="AYP3" s="197"/>
      <c r="AYQ3" s="197"/>
      <c r="AYR3" s="231"/>
      <c r="AYT3" s="223"/>
      <c r="AYU3" s="225"/>
      <c r="AYV3" s="226"/>
      <c r="AYW3" s="227"/>
      <c r="AYY3" s="228"/>
      <c r="AYZ3" s="229"/>
      <c r="AZA3" s="230"/>
      <c r="AZB3" s="194"/>
      <c r="AZC3" s="194"/>
      <c r="AZD3" s="195"/>
      <c r="AZE3" s="196"/>
      <c r="AZF3" s="197"/>
      <c r="AZG3" s="197"/>
      <c r="AZH3" s="231"/>
      <c r="AZJ3" s="223"/>
      <c r="AZK3" s="225"/>
      <c r="AZL3" s="226"/>
      <c r="AZM3" s="227"/>
      <c r="AZO3" s="228"/>
      <c r="AZP3" s="229"/>
      <c r="AZQ3" s="230"/>
      <c r="AZR3" s="194"/>
      <c r="AZS3" s="194"/>
      <c r="AZT3" s="195"/>
      <c r="AZU3" s="196"/>
      <c r="AZV3" s="197"/>
      <c r="AZW3" s="197"/>
      <c r="AZX3" s="231"/>
      <c r="AZZ3" s="223"/>
      <c r="BAA3" s="225"/>
      <c r="BAB3" s="226"/>
      <c r="BAC3" s="227"/>
      <c r="BAE3" s="228"/>
      <c r="BAF3" s="229"/>
      <c r="BAG3" s="230"/>
      <c r="BAH3" s="194"/>
      <c r="BAI3" s="194"/>
      <c r="BAJ3" s="195"/>
      <c r="BAK3" s="196"/>
      <c r="BAL3" s="197"/>
      <c r="BAM3" s="197"/>
      <c r="BAN3" s="231"/>
      <c r="BAP3" s="223"/>
      <c r="BAQ3" s="225"/>
      <c r="BAR3" s="226"/>
      <c r="BAS3" s="227"/>
      <c r="BAU3" s="228"/>
      <c r="BAV3" s="229"/>
      <c r="BAW3" s="230"/>
      <c r="BAX3" s="194"/>
      <c r="BAY3" s="194"/>
      <c r="BAZ3" s="195"/>
      <c r="BBA3" s="196"/>
      <c r="BBB3" s="197"/>
      <c r="BBC3" s="197"/>
      <c r="BBD3" s="231"/>
      <c r="BBF3" s="223"/>
      <c r="BBG3" s="225"/>
      <c r="BBH3" s="226"/>
      <c r="BBI3" s="227"/>
      <c r="BBK3" s="228"/>
      <c r="BBL3" s="229"/>
      <c r="BBM3" s="230"/>
      <c r="BBN3" s="194"/>
      <c r="BBO3" s="194"/>
      <c r="BBP3" s="195"/>
      <c r="BBQ3" s="196"/>
      <c r="BBR3" s="197"/>
      <c r="BBS3" s="197"/>
      <c r="BBT3" s="231"/>
      <c r="BBV3" s="223"/>
      <c r="BBW3" s="225"/>
      <c r="BBX3" s="226"/>
      <c r="BBY3" s="227"/>
      <c r="BCA3" s="228"/>
      <c r="BCB3" s="229"/>
      <c r="BCC3" s="230"/>
      <c r="BCD3" s="194"/>
      <c r="BCE3" s="194"/>
      <c r="BCF3" s="195"/>
      <c r="BCG3" s="196"/>
      <c r="BCH3" s="197"/>
      <c r="BCI3" s="197"/>
      <c r="BCJ3" s="231"/>
      <c r="BCL3" s="223"/>
      <c r="BCM3" s="225"/>
      <c r="BCN3" s="226"/>
      <c r="BCO3" s="227"/>
      <c r="BCQ3" s="228"/>
      <c r="BCR3" s="229"/>
      <c r="BCS3" s="230"/>
      <c r="BCT3" s="194"/>
      <c r="BCU3" s="194"/>
      <c r="BCV3" s="195"/>
      <c r="BCW3" s="196"/>
      <c r="BCX3" s="197"/>
      <c r="BCY3" s="197"/>
      <c r="BCZ3" s="231"/>
      <c r="BDB3" s="223"/>
      <c r="BDC3" s="225"/>
      <c r="BDD3" s="226"/>
      <c r="BDE3" s="227"/>
      <c r="BDG3" s="228"/>
      <c r="BDH3" s="229"/>
      <c r="BDI3" s="230"/>
      <c r="BDJ3" s="194"/>
      <c r="BDK3" s="194"/>
      <c r="BDL3" s="195"/>
      <c r="BDM3" s="196"/>
      <c r="BDN3" s="197"/>
      <c r="BDO3" s="197"/>
      <c r="BDP3" s="231"/>
      <c r="BDR3" s="223"/>
      <c r="BDS3" s="225"/>
      <c r="BDT3" s="226"/>
      <c r="BDU3" s="227"/>
      <c r="BDW3" s="228"/>
      <c r="BDX3" s="229"/>
      <c r="BDY3" s="230"/>
      <c r="BDZ3" s="194"/>
      <c r="BEA3" s="194"/>
      <c r="BEB3" s="195"/>
      <c r="BEC3" s="196"/>
      <c r="BED3" s="197"/>
      <c r="BEE3" s="197"/>
      <c r="BEF3" s="231"/>
      <c r="BEH3" s="223"/>
      <c r="BEI3" s="225"/>
      <c r="BEJ3" s="226"/>
      <c r="BEK3" s="227"/>
      <c r="BEM3" s="228"/>
      <c r="BEN3" s="229"/>
      <c r="BEO3" s="230"/>
      <c r="BEP3" s="194"/>
      <c r="BEQ3" s="194"/>
      <c r="BER3" s="195"/>
      <c r="BES3" s="196"/>
      <c r="BET3" s="197"/>
      <c r="BEU3" s="197"/>
      <c r="BEV3" s="231"/>
      <c r="BEX3" s="223"/>
      <c r="BEY3" s="225"/>
      <c r="BEZ3" s="226"/>
      <c r="BFA3" s="227"/>
      <c r="BFC3" s="228"/>
      <c r="BFD3" s="229"/>
      <c r="BFE3" s="230"/>
      <c r="BFF3" s="194"/>
      <c r="BFG3" s="194"/>
      <c r="BFH3" s="195"/>
      <c r="BFI3" s="196"/>
      <c r="BFJ3" s="197"/>
      <c r="BFK3" s="197"/>
      <c r="BFL3" s="231"/>
      <c r="BFN3" s="223"/>
      <c r="BFO3" s="225"/>
      <c r="BFP3" s="226"/>
      <c r="BFQ3" s="227"/>
      <c r="BFS3" s="228"/>
      <c r="BFT3" s="229"/>
      <c r="BFU3" s="230"/>
      <c r="BFV3" s="194"/>
      <c r="BFW3" s="194"/>
      <c r="BFX3" s="195"/>
      <c r="BFY3" s="196"/>
      <c r="BFZ3" s="197"/>
      <c r="BGA3" s="197"/>
      <c r="BGB3" s="231"/>
      <c r="BGD3" s="223"/>
      <c r="BGE3" s="225"/>
      <c r="BGF3" s="226"/>
      <c r="BGG3" s="227"/>
      <c r="BGI3" s="228"/>
      <c r="BGJ3" s="229"/>
      <c r="BGK3" s="230"/>
      <c r="BGL3" s="194"/>
      <c r="BGM3" s="194"/>
      <c r="BGN3" s="195"/>
      <c r="BGO3" s="196"/>
      <c r="BGP3" s="197"/>
      <c r="BGQ3" s="197"/>
      <c r="BGR3" s="231"/>
      <c r="BGT3" s="223"/>
      <c r="BGU3" s="225"/>
      <c r="BGV3" s="226"/>
      <c r="BGW3" s="227"/>
      <c r="BGY3" s="228"/>
      <c r="BGZ3" s="229"/>
      <c r="BHA3" s="230"/>
      <c r="BHB3" s="194"/>
      <c r="BHC3" s="194"/>
      <c r="BHD3" s="195"/>
      <c r="BHE3" s="196"/>
      <c r="BHF3" s="197"/>
      <c r="BHG3" s="197"/>
      <c r="BHH3" s="231"/>
      <c r="BHJ3" s="223"/>
      <c r="BHK3" s="225"/>
      <c r="BHL3" s="226"/>
      <c r="BHM3" s="227"/>
      <c r="BHO3" s="228"/>
      <c r="BHP3" s="229"/>
      <c r="BHQ3" s="230"/>
      <c r="BHR3" s="194"/>
      <c r="BHS3" s="194"/>
      <c r="BHT3" s="195"/>
      <c r="BHU3" s="196"/>
      <c r="BHV3" s="197"/>
      <c r="BHW3" s="197"/>
      <c r="BHX3" s="231"/>
      <c r="BHZ3" s="223"/>
      <c r="BIA3" s="225"/>
      <c r="BIB3" s="226"/>
      <c r="BIC3" s="227"/>
      <c r="BIE3" s="228"/>
      <c r="BIF3" s="229"/>
      <c r="BIG3" s="230"/>
      <c r="BIH3" s="194"/>
      <c r="BII3" s="194"/>
      <c r="BIJ3" s="195"/>
      <c r="BIK3" s="196"/>
      <c r="BIL3" s="197"/>
      <c r="BIM3" s="197"/>
      <c r="BIN3" s="231"/>
      <c r="BIP3" s="223"/>
      <c r="BIQ3" s="225"/>
      <c r="BIR3" s="226"/>
      <c r="BIS3" s="227"/>
      <c r="BIU3" s="228"/>
      <c r="BIV3" s="229"/>
      <c r="BIW3" s="230"/>
      <c r="BIX3" s="194"/>
      <c r="BIY3" s="194"/>
      <c r="BIZ3" s="195"/>
      <c r="BJA3" s="196"/>
      <c r="BJB3" s="197"/>
      <c r="BJC3" s="197"/>
      <c r="BJD3" s="231"/>
      <c r="BJF3" s="223"/>
      <c r="BJG3" s="225"/>
      <c r="BJH3" s="226"/>
      <c r="BJI3" s="227"/>
      <c r="BJK3" s="228"/>
      <c r="BJL3" s="229"/>
      <c r="BJM3" s="230"/>
      <c r="BJN3" s="194"/>
      <c r="BJO3" s="194"/>
      <c r="BJP3" s="195"/>
      <c r="BJQ3" s="196"/>
      <c r="BJR3" s="197"/>
      <c r="BJS3" s="197"/>
      <c r="BJT3" s="231"/>
      <c r="BJV3" s="223"/>
      <c r="BJW3" s="225"/>
      <c r="BJX3" s="226"/>
      <c r="BJY3" s="227"/>
      <c r="BKA3" s="228"/>
      <c r="BKB3" s="229"/>
      <c r="BKC3" s="230"/>
      <c r="BKD3" s="194"/>
      <c r="BKE3" s="194"/>
      <c r="BKF3" s="195"/>
      <c r="BKG3" s="196"/>
      <c r="BKH3" s="197"/>
      <c r="BKI3" s="197"/>
      <c r="BKJ3" s="231"/>
      <c r="BKL3" s="223"/>
      <c r="BKM3" s="225"/>
      <c r="BKN3" s="226"/>
      <c r="BKO3" s="227"/>
      <c r="BKQ3" s="228"/>
      <c r="BKR3" s="229"/>
      <c r="BKS3" s="230"/>
      <c r="BKT3" s="194"/>
      <c r="BKU3" s="194"/>
      <c r="BKV3" s="195"/>
      <c r="BKW3" s="196"/>
      <c r="BKX3" s="197"/>
      <c r="BKY3" s="197"/>
      <c r="BKZ3" s="231"/>
      <c r="BLB3" s="223"/>
      <c r="BLC3" s="225"/>
      <c r="BLD3" s="226"/>
      <c r="BLE3" s="227"/>
      <c r="BLG3" s="228"/>
      <c r="BLH3" s="229"/>
      <c r="BLI3" s="230"/>
      <c r="BLJ3" s="194"/>
      <c r="BLK3" s="194"/>
      <c r="BLL3" s="195"/>
      <c r="BLM3" s="196"/>
      <c r="BLN3" s="197"/>
      <c r="BLO3" s="197"/>
      <c r="BLP3" s="231"/>
      <c r="BLR3" s="223"/>
      <c r="BLS3" s="225"/>
      <c r="BLT3" s="226"/>
      <c r="BLU3" s="227"/>
      <c r="BLW3" s="228"/>
      <c r="BLX3" s="229"/>
      <c r="BLY3" s="230"/>
      <c r="BLZ3" s="194"/>
      <c r="BMA3" s="194"/>
      <c r="BMB3" s="195"/>
      <c r="BMC3" s="196"/>
      <c r="BMD3" s="197"/>
      <c r="BME3" s="197"/>
      <c r="BMF3" s="231"/>
      <c r="BMH3" s="223"/>
      <c r="BMI3" s="225"/>
      <c r="BMJ3" s="226"/>
      <c r="BMK3" s="227"/>
      <c r="BMM3" s="228"/>
      <c r="BMN3" s="229"/>
      <c r="BMO3" s="230"/>
      <c r="BMP3" s="194"/>
      <c r="BMQ3" s="194"/>
      <c r="BMR3" s="195"/>
      <c r="BMS3" s="196"/>
      <c r="BMT3" s="197"/>
      <c r="BMU3" s="197"/>
      <c r="BMV3" s="231"/>
      <c r="BMX3" s="223"/>
      <c r="BMY3" s="225"/>
      <c r="BMZ3" s="226"/>
      <c r="BNA3" s="227"/>
      <c r="BNC3" s="228"/>
      <c r="BND3" s="229"/>
      <c r="BNE3" s="230"/>
      <c r="BNF3" s="194"/>
      <c r="BNG3" s="194"/>
      <c r="BNH3" s="195"/>
      <c r="BNI3" s="196"/>
      <c r="BNJ3" s="197"/>
      <c r="BNK3" s="197"/>
      <c r="BNL3" s="231"/>
      <c r="BNN3" s="223"/>
      <c r="BNO3" s="225"/>
      <c r="BNP3" s="226"/>
      <c r="BNQ3" s="227"/>
      <c r="BNS3" s="228"/>
      <c r="BNT3" s="229"/>
      <c r="BNU3" s="230"/>
      <c r="BNV3" s="194"/>
      <c r="BNW3" s="194"/>
      <c r="BNX3" s="195"/>
      <c r="BNY3" s="196"/>
      <c r="BNZ3" s="197"/>
      <c r="BOA3" s="197"/>
      <c r="BOB3" s="231"/>
      <c r="BOD3" s="223"/>
      <c r="BOE3" s="225"/>
      <c r="BOF3" s="226"/>
      <c r="BOG3" s="227"/>
      <c r="BOI3" s="228"/>
      <c r="BOJ3" s="229"/>
      <c r="BOK3" s="230"/>
      <c r="BOL3" s="194"/>
      <c r="BOM3" s="194"/>
      <c r="BON3" s="195"/>
      <c r="BOO3" s="196"/>
      <c r="BOP3" s="197"/>
      <c r="BOQ3" s="197"/>
      <c r="BOR3" s="231"/>
      <c r="BOT3" s="223"/>
      <c r="BOU3" s="225"/>
      <c r="BOV3" s="226"/>
      <c r="BOW3" s="227"/>
      <c r="BOY3" s="228"/>
      <c r="BOZ3" s="229"/>
      <c r="BPA3" s="230"/>
      <c r="BPB3" s="194"/>
      <c r="BPC3" s="194"/>
      <c r="BPD3" s="195"/>
      <c r="BPE3" s="196"/>
      <c r="BPF3" s="197"/>
      <c r="BPG3" s="197"/>
      <c r="BPH3" s="231"/>
      <c r="BPJ3" s="223"/>
      <c r="BPK3" s="225"/>
      <c r="BPL3" s="226"/>
      <c r="BPM3" s="227"/>
      <c r="BPO3" s="228"/>
      <c r="BPP3" s="229"/>
      <c r="BPQ3" s="230"/>
      <c r="BPR3" s="194"/>
      <c r="BPS3" s="194"/>
      <c r="BPT3" s="195"/>
      <c r="BPU3" s="196"/>
      <c r="BPV3" s="197"/>
      <c r="BPW3" s="197"/>
      <c r="BPX3" s="231"/>
      <c r="BPZ3" s="223"/>
      <c r="BQA3" s="225"/>
      <c r="BQB3" s="226"/>
      <c r="BQC3" s="227"/>
      <c r="BQE3" s="228"/>
      <c r="BQF3" s="229"/>
      <c r="BQG3" s="230"/>
      <c r="BQH3" s="194"/>
      <c r="BQI3" s="194"/>
      <c r="BQJ3" s="195"/>
      <c r="BQK3" s="196"/>
      <c r="BQL3" s="197"/>
      <c r="BQM3" s="197"/>
      <c r="BQN3" s="231"/>
      <c r="BQP3" s="223"/>
      <c r="BQQ3" s="225"/>
      <c r="BQR3" s="226"/>
      <c r="BQS3" s="227"/>
      <c r="BQU3" s="228"/>
      <c r="BQV3" s="229"/>
      <c r="BQW3" s="230"/>
      <c r="BQX3" s="194"/>
      <c r="BQY3" s="194"/>
      <c r="BQZ3" s="195"/>
      <c r="BRA3" s="196"/>
      <c r="BRB3" s="197"/>
      <c r="BRC3" s="197"/>
      <c r="BRD3" s="231"/>
      <c r="BRF3" s="223"/>
      <c r="BRG3" s="225"/>
      <c r="BRH3" s="226"/>
      <c r="BRI3" s="227"/>
      <c r="BRK3" s="228"/>
      <c r="BRL3" s="229"/>
      <c r="BRM3" s="230"/>
      <c r="BRN3" s="194"/>
      <c r="BRO3" s="194"/>
      <c r="BRP3" s="195"/>
      <c r="BRQ3" s="196"/>
      <c r="BRR3" s="197"/>
      <c r="BRS3" s="197"/>
      <c r="BRT3" s="231"/>
      <c r="BRV3" s="223"/>
      <c r="BRW3" s="225"/>
      <c r="BRX3" s="226"/>
      <c r="BRY3" s="227"/>
      <c r="BSA3" s="228"/>
      <c r="BSB3" s="229"/>
      <c r="BSC3" s="230"/>
      <c r="BSD3" s="194"/>
      <c r="BSE3" s="194"/>
      <c r="BSF3" s="195"/>
      <c r="BSG3" s="196"/>
      <c r="BSH3" s="197"/>
      <c r="BSI3" s="197"/>
      <c r="BSJ3" s="231"/>
      <c r="BSL3" s="223"/>
      <c r="BSM3" s="225"/>
      <c r="BSN3" s="226"/>
      <c r="BSO3" s="227"/>
      <c r="BSQ3" s="228"/>
      <c r="BSR3" s="229"/>
      <c r="BSS3" s="230"/>
      <c r="BST3" s="194"/>
      <c r="BSU3" s="194"/>
      <c r="BSV3" s="195"/>
      <c r="BSW3" s="196"/>
      <c r="BSX3" s="197"/>
      <c r="BSY3" s="197"/>
      <c r="BSZ3" s="231"/>
      <c r="BTB3" s="223"/>
      <c r="BTC3" s="225"/>
      <c r="BTD3" s="226"/>
      <c r="BTE3" s="227"/>
      <c r="BTG3" s="228"/>
      <c r="BTH3" s="229"/>
      <c r="BTI3" s="230"/>
      <c r="BTJ3" s="194"/>
      <c r="BTK3" s="194"/>
      <c r="BTL3" s="195"/>
      <c r="BTM3" s="196"/>
      <c r="BTN3" s="197"/>
      <c r="BTO3" s="197"/>
      <c r="BTP3" s="231"/>
      <c r="BTR3" s="223"/>
      <c r="BTS3" s="225"/>
      <c r="BTT3" s="226"/>
      <c r="BTU3" s="227"/>
      <c r="BTW3" s="228"/>
      <c r="BTX3" s="229"/>
      <c r="BTY3" s="230"/>
      <c r="BTZ3" s="194"/>
      <c r="BUA3" s="194"/>
      <c r="BUB3" s="195"/>
      <c r="BUC3" s="196"/>
      <c r="BUD3" s="197"/>
      <c r="BUE3" s="197"/>
      <c r="BUF3" s="231"/>
      <c r="BUH3" s="223"/>
      <c r="BUI3" s="225"/>
      <c r="BUJ3" s="226"/>
      <c r="BUK3" s="227"/>
      <c r="BUM3" s="228"/>
      <c r="BUN3" s="229"/>
      <c r="BUO3" s="230"/>
      <c r="BUP3" s="194"/>
      <c r="BUQ3" s="194"/>
      <c r="BUR3" s="195"/>
      <c r="BUS3" s="196"/>
      <c r="BUT3" s="197"/>
      <c r="BUU3" s="197"/>
      <c r="BUV3" s="231"/>
      <c r="BUX3" s="223"/>
      <c r="BUY3" s="225"/>
      <c r="BUZ3" s="226"/>
      <c r="BVA3" s="227"/>
      <c r="BVC3" s="228"/>
      <c r="BVD3" s="229"/>
      <c r="BVE3" s="230"/>
      <c r="BVF3" s="194"/>
      <c r="BVG3" s="194"/>
      <c r="BVH3" s="195"/>
      <c r="BVI3" s="196"/>
      <c r="BVJ3" s="197"/>
      <c r="BVK3" s="197"/>
      <c r="BVL3" s="231"/>
      <c r="BVN3" s="223"/>
      <c r="BVO3" s="225"/>
      <c r="BVP3" s="226"/>
      <c r="BVQ3" s="227"/>
      <c r="BVS3" s="228"/>
      <c r="BVT3" s="229"/>
      <c r="BVU3" s="230"/>
      <c r="BVV3" s="194"/>
      <c r="BVW3" s="194"/>
      <c r="BVX3" s="195"/>
      <c r="BVY3" s="196"/>
      <c r="BVZ3" s="197"/>
      <c r="BWA3" s="197"/>
      <c r="BWB3" s="231"/>
      <c r="BWD3" s="223"/>
      <c r="BWE3" s="225"/>
      <c r="BWF3" s="226"/>
      <c r="BWG3" s="227"/>
      <c r="BWI3" s="228"/>
      <c r="BWJ3" s="229"/>
      <c r="BWK3" s="230"/>
      <c r="BWL3" s="194"/>
      <c r="BWM3" s="194"/>
      <c r="BWN3" s="195"/>
      <c r="BWO3" s="196"/>
      <c r="BWP3" s="197"/>
      <c r="BWQ3" s="197"/>
      <c r="BWR3" s="231"/>
      <c r="BWT3" s="223"/>
      <c r="BWU3" s="225"/>
      <c r="BWV3" s="226"/>
      <c r="BWW3" s="227"/>
      <c r="BWY3" s="228"/>
      <c r="BWZ3" s="229"/>
      <c r="BXA3" s="230"/>
      <c r="BXB3" s="194"/>
      <c r="BXC3" s="194"/>
      <c r="BXD3" s="195"/>
      <c r="BXE3" s="196"/>
      <c r="BXF3" s="197"/>
      <c r="BXG3" s="197"/>
      <c r="BXH3" s="231"/>
      <c r="BXJ3" s="223"/>
      <c r="BXK3" s="225"/>
      <c r="BXL3" s="226"/>
      <c r="BXM3" s="227"/>
      <c r="BXO3" s="228"/>
      <c r="BXP3" s="229"/>
      <c r="BXQ3" s="230"/>
      <c r="BXR3" s="194"/>
      <c r="BXS3" s="194"/>
      <c r="BXT3" s="195"/>
      <c r="BXU3" s="196"/>
      <c r="BXV3" s="197"/>
      <c r="BXW3" s="197"/>
      <c r="BXX3" s="231"/>
      <c r="BXZ3" s="223"/>
      <c r="BYA3" s="225"/>
      <c r="BYB3" s="226"/>
      <c r="BYC3" s="227"/>
      <c r="BYE3" s="228"/>
      <c r="BYF3" s="229"/>
      <c r="BYG3" s="230"/>
      <c r="BYH3" s="194"/>
      <c r="BYI3" s="194"/>
      <c r="BYJ3" s="195"/>
      <c r="BYK3" s="196"/>
      <c r="BYL3" s="197"/>
      <c r="BYM3" s="197"/>
      <c r="BYN3" s="231"/>
      <c r="BYP3" s="223"/>
      <c r="BYQ3" s="225"/>
      <c r="BYR3" s="226"/>
      <c r="BYS3" s="227"/>
      <c r="BYU3" s="228"/>
      <c r="BYV3" s="229"/>
      <c r="BYW3" s="230"/>
      <c r="BYX3" s="194"/>
      <c r="BYY3" s="194"/>
      <c r="BYZ3" s="195"/>
      <c r="BZA3" s="196"/>
      <c r="BZB3" s="197"/>
      <c r="BZC3" s="197"/>
      <c r="BZD3" s="231"/>
      <c r="BZF3" s="223"/>
      <c r="BZG3" s="225"/>
      <c r="BZH3" s="226"/>
      <c r="BZI3" s="227"/>
      <c r="BZK3" s="228"/>
      <c r="BZL3" s="229"/>
      <c r="BZM3" s="230"/>
      <c r="BZN3" s="194"/>
      <c r="BZO3" s="194"/>
      <c r="BZP3" s="195"/>
      <c r="BZQ3" s="196"/>
      <c r="BZR3" s="197"/>
      <c r="BZS3" s="197"/>
      <c r="BZT3" s="231"/>
      <c r="BZV3" s="223"/>
      <c r="BZW3" s="225"/>
      <c r="BZX3" s="226"/>
      <c r="BZY3" s="227"/>
      <c r="CAA3" s="228"/>
      <c r="CAB3" s="229"/>
      <c r="CAC3" s="230"/>
      <c r="CAD3" s="194"/>
      <c r="CAE3" s="194"/>
      <c r="CAF3" s="195"/>
      <c r="CAG3" s="196"/>
      <c r="CAH3" s="197"/>
      <c r="CAI3" s="197"/>
      <c r="CAJ3" s="231"/>
      <c r="CAL3" s="223"/>
      <c r="CAM3" s="225"/>
      <c r="CAN3" s="226"/>
      <c r="CAO3" s="227"/>
      <c r="CAQ3" s="228"/>
      <c r="CAR3" s="229"/>
      <c r="CAS3" s="230"/>
      <c r="CAT3" s="194"/>
      <c r="CAU3" s="194"/>
      <c r="CAV3" s="195"/>
      <c r="CAW3" s="196"/>
      <c r="CAX3" s="197"/>
      <c r="CAY3" s="197"/>
      <c r="CAZ3" s="231"/>
      <c r="CBB3" s="223"/>
      <c r="CBC3" s="225"/>
      <c r="CBD3" s="226"/>
      <c r="CBE3" s="227"/>
      <c r="CBG3" s="228"/>
      <c r="CBH3" s="229"/>
      <c r="CBI3" s="230"/>
      <c r="CBJ3" s="194"/>
      <c r="CBK3" s="194"/>
      <c r="CBL3" s="195"/>
      <c r="CBM3" s="196"/>
      <c r="CBN3" s="197"/>
      <c r="CBO3" s="197"/>
      <c r="CBP3" s="231"/>
      <c r="CBR3" s="223"/>
      <c r="CBS3" s="225"/>
      <c r="CBT3" s="226"/>
      <c r="CBU3" s="227"/>
      <c r="CBW3" s="228"/>
      <c r="CBX3" s="229"/>
      <c r="CBY3" s="230"/>
      <c r="CBZ3" s="194"/>
      <c r="CCA3" s="194"/>
      <c r="CCB3" s="195"/>
      <c r="CCC3" s="196"/>
      <c r="CCD3" s="197"/>
      <c r="CCE3" s="197"/>
      <c r="CCF3" s="231"/>
      <c r="CCH3" s="223"/>
      <c r="CCI3" s="225"/>
      <c r="CCJ3" s="226"/>
      <c r="CCK3" s="227"/>
      <c r="CCM3" s="228"/>
      <c r="CCN3" s="229"/>
      <c r="CCO3" s="230"/>
      <c r="CCP3" s="194"/>
      <c r="CCQ3" s="194"/>
      <c r="CCR3" s="195"/>
      <c r="CCS3" s="196"/>
      <c r="CCT3" s="197"/>
      <c r="CCU3" s="197"/>
      <c r="CCV3" s="231"/>
      <c r="CCX3" s="223"/>
      <c r="CCY3" s="225"/>
      <c r="CCZ3" s="226"/>
      <c r="CDA3" s="227"/>
      <c r="CDC3" s="228"/>
      <c r="CDD3" s="229"/>
      <c r="CDE3" s="230"/>
      <c r="CDF3" s="194"/>
      <c r="CDG3" s="194"/>
      <c r="CDH3" s="195"/>
      <c r="CDI3" s="196"/>
      <c r="CDJ3" s="197"/>
      <c r="CDK3" s="197"/>
      <c r="CDL3" s="231"/>
      <c r="CDN3" s="223"/>
      <c r="CDO3" s="225"/>
      <c r="CDP3" s="226"/>
      <c r="CDQ3" s="227"/>
      <c r="CDS3" s="228"/>
      <c r="CDT3" s="229"/>
      <c r="CDU3" s="230"/>
      <c r="CDV3" s="194"/>
      <c r="CDW3" s="194"/>
      <c r="CDX3" s="195"/>
      <c r="CDY3" s="196"/>
      <c r="CDZ3" s="197"/>
      <c r="CEA3" s="197"/>
      <c r="CEB3" s="231"/>
      <c r="CED3" s="223"/>
      <c r="CEE3" s="225"/>
      <c r="CEF3" s="226"/>
      <c r="CEG3" s="227"/>
      <c r="CEI3" s="228"/>
      <c r="CEJ3" s="229"/>
      <c r="CEK3" s="230"/>
      <c r="CEL3" s="194"/>
      <c r="CEM3" s="194"/>
      <c r="CEN3" s="195"/>
      <c r="CEO3" s="196"/>
      <c r="CEP3" s="197"/>
      <c r="CEQ3" s="197"/>
      <c r="CER3" s="231"/>
      <c r="CET3" s="223"/>
      <c r="CEU3" s="225"/>
      <c r="CEV3" s="226"/>
      <c r="CEW3" s="227"/>
      <c r="CEY3" s="228"/>
      <c r="CEZ3" s="229"/>
      <c r="CFA3" s="230"/>
      <c r="CFB3" s="194"/>
      <c r="CFC3" s="194"/>
      <c r="CFD3" s="195"/>
      <c r="CFE3" s="196"/>
      <c r="CFF3" s="197"/>
      <c r="CFG3" s="197"/>
      <c r="CFH3" s="231"/>
      <c r="CFJ3" s="223"/>
      <c r="CFK3" s="225"/>
      <c r="CFL3" s="226"/>
      <c r="CFM3" s="227"/>
      <c r="CFO3" s="228"/>
      <c r="CFP3" s="229"/>
      <c r="CFQ3" s="230"/>
      <c r="CFR3" s="194"/>
      <c r="CFS3" s="194"/>
      <c r="CFT3" s="195"/>
      <c r="CFU3" s="196"/>
      <c r="CFV3" s="197"/>
      <c r="CFW3" s="197"/>
      <c r="CFX3" s="231"/>
      <c r="CFZ3" s="223"/>
      <c r="CGA3" s="225"/>
      <c r="CGB3" s="226"/>
      <c r="CGC3" s="227"/>
      <c r="CGE3" s="228"/>
      <c r="CGF3" s="229"/>
      <c r="CGG3" s="230"/>
      <c r="CGH3" s="194"/>
      <c r="CGI3" s="194"/>
      <c r="CGJ3" s="195"/>
      <c r="CGK3" s="196"/>
      <c r="CGL3" s="197"/>
      <c r="CGM3" s="197"/>
      <c r="CGN3" s="231"/>
      <c r="CGP3" s="223"/>
      <c r="CGQ3" s="225"/>
      <c r="CGR3" s="226"/>
      <c r="CGS3" s="227"/>
      <c r="CGU3" s="228"/>
      <c r="CGV3" s="229"/>
      <c r="CGW3" s="230"/>
      <c r="CGX3" s="194"/>
      <c r="CGY3" s="194"/>
      <c r="CGZ3" s="195"/>
      <c r="CHA3" s="196"/>
      <c r="CHB3" s="197"/>
      <c r="CHC3" s="197"/>
      <c r="CHD3" s="231"/>
      <c r="CHF3" s="223"/>
      <c r="CHG3" s="225"/>
      <c r="CHH3" s="226"/>
      <c r="CHI3" s="227"/>
      <c r="CHK3" s="228"/>
      <c r="CHL3" s="229"/>
      <c r="CHM3" s="230"/>
      <c r="CHN3" s="194"/>
      <c r="CHO3" s="194"/>
      <c r="CHP3" s="195"/>
      <c r="CHQ3" s="196"/>
      <c r="CHR3" s="197"/>
      <c r="CHS3" s="197"/>
      <c r="CHT3" s="231"/>
      <c r="CHV3" s="223"/>
      <c r="CHW3" s="225"/>
      <c r="CHX3" s="226"/>
      <c r="CHY3" s="227"/>
      <c r="CIA3" s="228"/>
      <c r="CIB3" s="229"/>
      <c r="CIC3" s="230"/>
      <c r="CID3" s="194"/>
      <c r="CIE3" s="194"/>
      <c r="CIF3" s="195"/>
      <c r="CIG3" s="196"/>
      <c r="CIH3" s="197"/>
      <c r="CII3" s="197"/>
      <c r="CIJ3" s="231"/>
      <c r="CIL3" s="223"/>
      <c r="CIM3" s="225"/>
      <c r="CIN3" s="226"/>
      <c r="CIO3" s="227"/>
      <c r="CIQ3" s="228"/>
      <c r="CIR3" s="229"/>
      <c r="CIS3" s="230"/>
      <c r="CIT3" s="194"/>
      <c r="CIU3" s="194"/>
      <c r="CIV3" s="195"/>
      <c r="CIW3" s="196"/>
      <c r="CIX3" s="197"/>
      <c r="CIY3" s="197"/>
      <c r="CIZ3" s="231"/>
      <c r="CJB3" s="223"/>
      <c r="CJC3" s="225"/>
      <c r="CJD3" s="226"/>
      <c r="CJE3" s="227"/>
      <c r="CJG3" s="228"/>
      <c r="CJH3" s="229"/>
      <c r="CJI3" s="230"/>
      <c r="CJJ3" s="194"/>
      <c r="CJK3" s="194"/>
      <c r="CJL3" s="195"/>
      <c r="CJM3" s="196"/>
      <c r="CJN3" s="197"/>
      <c r="CJO3" s="197"/>
      <c r="CJP3" s="231"/>
      <c r="CJR3" s="223"/>
      <c r="CJS3" s="225"/>
      <c r="CJT3" s="226"/>
      <c r="CJU3" s="227"/>
      <c r="CJW3" s="228"/>
      <c r="CJX3" s="229"/>
      <c r="CJY3" s="230"/>
      <c r="CJZ3" s="194"/>
      <c r="CKA3" s="194"/>
      <c r="CKB3" s="195"/>
      <c r="CKC3" s="196"/>
      <c r="CKD3" s="197"/>
      <c r="CKE3" s="197"/>
      <c r="CKF3" s="231"/>
      <c r="CKH3" s="223"/>
      <c r="CKI3" s="225"/>
      <c r="CKJ3" s="226"/>
      <c r="CKK3" s="227"/>
      <c r="CKM3" s="228"/>
      <c r="CKN3" s="229"/>
      <c r="CKO3" s="230"/>
      <c r="CKP3" s="194"/>
      <c r="CKQ3" s="194"/>
      <c r="CKR3" s="195"/>
      <c r="CKS3" s="196"/>
      <c r="CKT3" s="197"/>
      <c r="CKU3" s="197"/>
      <c r="CKV3" s="231"/>
      <c r="CKX3" s="223"/>
      <c r="CKY3" s="225"/>
      <c r="CKZ3" s="226"/>
      <c r="CLA3" s="227"/>
      <c r="CLC3" s="228"/>
      <c r="CLD3" s="229"/>
      <c r="CLE3" s="230"/>
      <c r="CLF3" s="194"/>
      <c r="CLG3" s="194"/>
      <c r="CLH3" s="195"/>
      <c r="CLI3" s="196"/>
      <c r="CLJ3" s="197"/>
      <c r="CLK3" s="197"/>
      <c r="CLL3" s="231"/>
      <c r="CLN3" s="223"/>
      <c r="CLO3" s="225"/>
      <c r="CLP3" s="226"/>
      <c r="CLQ3" s="227"/>
      <c r="CLS3" s="228"/>
      <c r="CLT3" s="229"/>
      <c r="CLU3" s="230"/>
      <c r="CLV3" s="194"/>
      <c r="CLW3" s="194"/>
      <c r="CLX3" s="195"/>
      <c r="CLY3" s="196"/>
      <c r="CLZ3" s="197"/>
      <c r="CMA3" s="197"/>
      <c r="CMB3" s="231"/>
      <c r="CMD3" s="223"/>
      <c r="CME3" s="225"/>
      <c r="CMF3" s="226"/>
      <c r="CMG3" s="227"/>
      <c r="CMI3" s="228"/>
      <c r="CMJ3" s="229"/>
      <c r="CMK3" s="230"/>
      <c r="CML3" s="194"/>
      <c r="CMM3" s="194"/>
      <c r="CMN3" s="195"/>
      <c r="CMO3" s="196"/>
      <c r="CMP3" s="197"/>
      <c r="CMQ3" s="197"/>
      <c r="CMR3" s="231"/>
      <c r="CMT3" s="223"/>
      <c r="CMU3" s="225"/>
      <c r="CMV3" s="226"/>
      <c r="CMW3" s="227"/>
      <c r="CMY3" s="228"/>
      <c r="CMZ3" s="229"/>
      <c r="CNA3" s="230"/>
      <c r="CNB3" s="194"/>
      <c r="CNC3" s="194"/>
      <c r="CND3" s="195"/>
      <c r="CNE3" s="196"/>
      <c r="CNF3" s="197"/>
      <c r="CNG3" s="197"/>
      <c r="CNH3" s="231"/>
      <c r="CNJ3" s="223"/>
      <c r="CNK3" s="225"/>
      <c r="CNL3" s="226"/>
      <c r="CNM3" s="227"/>
      <c r="CNO3" s="228"/>
      <c r="CNP3" s="229"/>
      <c r="CNQ3" s="230"/>
      <c r="CNR3" s="194"/>
      <c r="CNS3" s="194"/>
      <c r="CNT3" s="195"/>
      <c r="CNU3" s="196"/>
      <c r="CNV3" s="197"/>
      <c r="CNW3" s="197"/>
      <c r="CNX3" s="231"/>
      <c r="CNZ3" s="223"/>
      <c r="COA3" s="225"/>
      <c r="COB3" s="226"/>
      <c r="COC3" s="227"/>
      <c r="COE3" s="228"/>
      <c r="COF3" s="229"/>
      <c r="COG3" s="230"/>
      <c r="COH3" s="194"/>
      <c r="COI3" s="194"/>
      <c r="COJ3" s="195"/>
      <c r="COK3" s="196"/>
      <c r="COL3" s="197"/>
      <c r="COM3" s="197"/>
      <c r="CON3" s="231"/>
      <c r="COP3" s="223"/>
      <c r="COQ3" s="225"/>
      <c r="COR3" s="226"/>
      <c r="COS3" s="227"/>
      <c r="COU3" s="228"/>
      <c r="COV3" s="229"/>
      <c r="COW3" s="230"/>
      <c r="COX3" s="194"/>
      <c r="COY3" s="194"/>
      <c r="COZ3" s="195"/>
      <c r="CPA3" s="196"/>
      <c r="CPB3" s="197"/>
      <c r="CPC3" s="197"/>
      <c r="CPD3" s="231"/>
      <c r="CPF3" s="223"/>
      <c r="CPG3" s="225"/>
      <c r="CPH3" s="226"/>
      <c r="CPI3" s="227"/>
      <c r="CPK3" s="228"/>
      <c r="CPL3" s="229"/>
      <c r="CPM3" s="230"/>
      <c r="CPN3" s="194"/>
      <c r="CPO3" s="194"/>
      <c r="CPP3" s="195"/>
      <c r="CPQ3" s="196"/>
      <c r="CPR3" s="197"/>
      <c r="CPS3" s="197"/>
      <c r="CPT3" s="231"/>
      <c r="CPV3" s="223"/>
      <c r="CPW3" s="225"/>
      <c r="CPX3" s="226"/>
      <c r="CPY3" s="227"/>
      <c r="CQA3" s="228"/>
      <c r="CQB3" s="229"/>
      <c r="CQC3" s="230"/>
      <c r="CQD3" s="194"/>
      <c r="CQE3" s="194"/>
      <c r="CQF3" s="195"/>
      <c r="CQG3" s="196"/>
      <c r="CQH3" s="197"/>
      <c r="CQI3" s="197"/>
      <c r="CQJ3" s="231"/>
      <c r="CQL3" s="223"/>
      <c r="CQM3" s="225"/>
      <c r="CQN3" s="226"/>
      <c r="CQO3" s="227"/>
      <c r="CQQ3" s="228"/>
      <c r="CQR3" s="229"/>
      <c r="CQS3" s="230"/>
      <c r="CQT3" s="194"/>
      <c r="CQU3" s="194"/>
      <c r="CQV3" s="195"/>
      <c r="CQW3" s="196"/>
      <c r="CQX3" s="197"/>
      <c r="CQY3" s="197"/>
      <c r="CQZ3" s="231"/>
      <c r="CRB3" s="223"/>
      <c r="CRC3" s="225"/>
      <c r="CRD3" s="226"/>
      <c r="CRE3" s="227"/>
      <c r="CRG3" s="228"/>
      <c r="CRH3" s="229"/>
      <c r="CRI3" s="230"/>
      <c r="CRJ3" s="194"/>
      <c r="CRK3" s="194"/>
      <c r="CRL3" s="195"/>
      <c r="CRM3" s="196"/>
      <c r="CRN3" s="197"/>
      <c r="CRO3" s="197"/>
      <c r="CRP3" s="231"/>
      <c r="CRR3" s="223"/>
      <c r="CRS3" s="225"/>
      <c r="CRT3" s="226"/>
      <c r="CRU3" s="227"/>
      <c r="CRW3" s="228"/>
      <c r="CRX3" s="229"/>
      <c r="CRY3" s="230"/>
      <c r="CRZ3" s="194"/>
      <c r="CSA3" s="194"/>
      <c r="CSB3" s="195"/>
      <c r="CSC3" s="196"/>
      <c r="CSD3" s="197"/>
      <c r="CSE3" s="197"/>
      <c r="CSF3" s="231"/>
      <c r="CSH3" s="223"/>
      <c r="CSI3" s="225"/>
      <c r="CSJ3" s="226"/>
      <c r="CSK3" s="227"/>
      <c r="CSM3" s="228"/>
      <c r="CSN3" s="229"/>
      <c r="CSO3" s="230"/>
      <c r="CSP3" s="194"/>
      <c r="CSQ3" s="194"/>
      <c r="CSR3" s="195"/>
      <c r="CSS3" s="196"/>
      <c r="CST3" s="197"/>
      <c r="CSU3" s="197"/>
      <c r="CSV3" s="231"/>
      <c r="CSX3" s="223"/>
      <c r="CSY3" s="225"/>
      <c r="CSZ3" s="226"/>
      <c r="CTA3" s="227"/>
      <c r="CTC3" s="228"/>
      <c r="CTD3" s="229"/>
      <c r="CTE3" s="230"/>
      <c r="CTF3" s="194"/>
      <c r="CTG3" s="194"/>
      <c r="CTH3" s="195"/>
      <c r="CTI3" s="196"/>
      <c r="CTJ3" s="197"/>
      <c r="CTK3" s="197"/>
      <c r="CTL3" s="231"/>
      <c r="CTN3" s="223"/>
      <c r="CTO3" s="225"/>
      <c r="CTP3" s="226"/>
      <c r="CTQ3" s="227"/>
      <c r="CTS3" s="228"/>
      <c r="CTT3" s="229"/>
      <c r="CTU3" s="230"/>
      <c r="CTV3" s="194"/>
      <c r="CTW3" s="194"/>
      <c r="CTX3" s="195"/>
      <c r="CTY3" s="196"/>
      <c r="CTZ3" s="197"/>
      <c r="CUA3" s="197"/>
      <c r="CUB3" s="231"/>
      <c r="CUD3" s="223"/>
      <c r="CUE3" s="225"/>
      <c r="CUF3" s="226"/>
      <c r="CUG3" s="227"/>
      <c r="CUI3" s="228"/>
      <c r="CUJ3" s="229"/>
      <c r="CUK3" s="230"/>
      <c r="CUL3" s="194"/>
      <c r="CUM3" s="194"/>
      <c r="CUN3" s="195"/>
      <c r="CUO3" s="196"/>
      <c r="CUP3" s="197"/>
      <c r="CUQ3" s="197"/>
      <c r="CUR3" s="231"/>
      <c r="CUT3" s="223"/>
      <c r="CUU3" s="225"/>
      <c r="CUV3" s="226"/>
      <c r="CUW3" s="227"/>
      <c r="CUY3" s="228"/>
      <c r="CUZ3" s="229"/>
      <c r="CVA3" s="230"/>
      <c r="CVB3" s="194"/>
      <c r="CVC3" s="194"/>
      <c r="CVD3" s="195"/>
      <c r="CVE3" s="196"/>
      <c r="CVF3" s="197"/>
      <c r="CVG3" s="197"/>
      <c r="CVH3" s="231"/>
      <c r="CVJ3" s="223"/>
      <c r="CVK3" s="225"/>
      <c r="CVL3" s="226"/>
      <c r="CVM3" s="227"/>
      <c r="CVO3" s="228"/>
      <c r="CVP3" s="229"/>
      <c r="CVQ3" s="230"/>
      <c r="CVR3" s="194"/>
      <c r="CVS3" s="194"/>
      <c r="CVT3" s="195"/>
      <c r="CVU3" s="196"/>
      <c r="CVV3" s="197"/>
      <c r="CVW3" s="197"/>
      <c r="CVX3" s="231"/>
      <c r="CVZ3" s="223"/>
      <c r="CWA3" s="225"/>
      <c r="CWB3" s="226"/>
      <c r="CWC3" s="227"/>
      <c r="CWE3" s="228"/>
      <c r="CWF3" s="229"/>
      <c r="CWG3" s="230"/>
      <c r="CWH3" s="194"/>
      <c r="CWI3" s="194"/>
      <c r="CWJ3" s="195"/>
      <c r="CWK3" s="196"/>
      <c r="CWL3" s="197"/>
      <c r="CWM3" s="197"/>
      <c r="CWN3" s="231"/>
      <c r="CWP3" s="223"/>
      <c r="CWQ3" s="225"/>
      <c r="CWR3" s="226"/>
      <c r="CWS3" s="227"/>
      <c r="CWU3" s="228"/>
      <c r="CWV3" s="229"/>
      <c r="CWW3" s="230"/>
      <c r="CWX3" s="194"/>
      <c r="CWY3" s="194"/>
      <c r="CWZ3" s="195"/>
      <c r="CXA3" s="196"/>
      <c r="CXB3" s="197"/>
      <c r="CXC3" s="197"/>
      <c r="CXD3" s="231"/>
      <c r="CXF3" s="223"/>
      <c r="CXG3" s="225"/>
      <c r="CXH3" s="226"/>
      <c r="CXI3" s="227"/>
      <c r="CXK3" s="228"/>
      <c r="CXL3" s="229"/>
      <c r="CXM3" s="230"/>
      <c r="CXN3" s="194"/>
      <c r="CXO3" s="194"/>
      <c r="CXP3" s="195"/>
      <c r="CXQ3" s="196"/>
      <c r="CXR3" s="197"/>
      <c r="CXS3" s="197"/>
      <c r="CXT3" s="231"/>
      <c r="CXV3" s="223"/>
      <c r="CXW3" s="225"/>
      <c r="CXX3" s="226"/>
      <c r="CXY3" s="227"/>
      <c r="CYA3" s="228"/>
      <c r="CYB3" s="229"/>
      <c r="CYC3" s="230"/>
      <c r="CYD3" s="194"/>
      <c r="CYE3" s="194"/>
      <c r="CYF3" s="195"/>
      <c r="CYG3" s="196"/>
      <c r="CYH3" s="197"/>
      <c r="CYI3" s="197"/>
      <c r="CYJ3" s="231"/>
      <c r="CYL3" s="223"/>
      <c r="CYM3" s="225"/>
      <c r="CYN3" s="226"/>
      <c r="CYO3" s="227"/>
      <c r="CYQ3" s="228"/>
      <c r="CYR3" s="229"/>
      <c r="CYS3" s="230"/>
      <c r="CYT3" s="194"/>
      <c r="CYU3" s="194"/>
      <c r="CYV3" s="195"/>
      <c r="CYW3" s="196"/>
      <c r="CYX3" s="197"/>
      <c r="CYY3" s="197"/>
      <c r="CYZ3" s="231"/>
      <c r="CZB3" s="223"/>
      <c r="CZC3" s="225"/>
      <c r="CZD3" s="226"/>
      <c r="CZE3" s="227"/>
      <c r="CZG3" s="228"/>
      <c r="CZH3" s="229"/>
      <c r="CZI3" s="230"/>
      <c r="CZJ3" s="194"/>
      <c r="CZK3" s="194"/>
      <c r="CZL3" s="195"/>
      <c r="CZM3" s="196"/>
      <c r="CZN3" s="197"/>
      <c r="CZO3" s="197"/>
      <c r="CZP3" s="231"/>
      <c r="CZR3" s="223"/>
      <c r="CZS3" s="225"/>
      <c r="CZT3" s="226"/>
      <c r="CZU3" s="227"/>
      <c r="CZW3" s="228"/>
      <c r="CZX3" s="229"/>
      <c r="CZY3" s="230"/>
      <c r="CZZ3" s="194"/>
      <c r="DAA3" s="194"/>
      <c r="DAB3" s="195"/>
      <c r="DAC3" s="196"/>
      <c r="DAD3" s="197"/>
      <c r="DAE3" s="197"/>
      <c r="DAF3" s="231"/>
      <c r="DAH3" s="223"/>
      <c r="DAI3" s="225"/>
      <c r="DAJ3" s="226"/>
      <c r="DAK3" s="227"/>
      <c r="DAM3" s="228"/>
      <c r="DAN3" s="229"/>
      <c r="DAO3" s="230"/>
      <c r="DAP3" s="194"/>
      <c r="DAQ3" s="194"/>
      <c r="DAR3" s="195"/>
      <c r="DAS3" s="196"/>
      <c r="DAT3" s="197"/>
      <c r="DAU3" s="197"/>
      <c r="DAV3" s="231"/>
      <c r="DAX3" s="223"/>
      <c r="DAY3" s="225"/>
      <c r="DAZ3" s="226"/>
      <c r="DBA3" s="227"/>
      <c r="DBC3" s="228"/>
      <c r="DBD3" s="229"/>
      <c r="DBE3" s="230"/>
      <c r="DBF3" s="194"/>
      <c r="DBG3" s="194"/>
      <c r="DBH3" s="195"/>
      <c r="DBI3" s="196"/>
      <c r="DBJ3" s="197"/>
      <c r="DBK3" s="197"/>
      <c r="DBL3" s="231"/>
      <c r="DBN3" s="223"/>
      <c r="DBO3" s="225"/>
      <c r="DBP3" s="226"/>
      <c r="DBQ3" s="227"/>
      <c r="DBS3" s="228"/>
      <c r="DBT3" s="229"/>
      <c r="DBU3" s="230"/>
      <c r="DBV3" s="194"/>
      <c r="DBW3" s="194"/>
      <c r="DBX3" s="195"/>
      <c r="DBY3" s="196"/>
      <c r="DBZ3" s="197"/>
      <c r="DCA3" s="197"/>
      <c r="DCB3" s="231"/>
      <c r="DCD3" s="223"/>
      <c r="DCE3" s="225"/>
      <c r="DCF3" s="226"/>
      <c r="DCG3" s="227"/>
      <c r="DCI3" s="228"/>
      <c r="DCJ3" s="229"/>
      <c r="DCK3" s="230"/>
      <c r="DCL3" s="194"/>
      <c r="DCM3" s="194"/>
      <c r="DCN3" s="195"/>
      <c r="DCO3" s="196"/>
      <c r="DCP3" s="197"/>
      <c r="DCQ3" s="197"/>
      <c r="DCR3" s="231"/>
      <c r="DCT3" s="223"/>
      <c r="DCU3" s="225"/>
      <c r="DCV3" s="226"/>
      <c r="DCW3" s="227"/>
      <c r="DCY3" s="228"/>
      <c r="DCZ3" s="229"/>
      <c r="DDA3" s="230"/>
      <c r="DDB3" s="194"/>
      <c r="DDC3" s="194"/>
      <c r="DDD3" s="195"/>
      <c r="DDE3" s="196"/>
      <c r="DDF3" s="197"/>
      <c r="DDG3" s="197"/>
      <c r="DDH3" s="231"/>
      <c r="DDJ3" s="223"/>
      <c r="DDK3" s="225"/>
      <c r="DDL3" s="226"/>
      <c r="DDM3" s="227"/>
      <c r="DDO3" s="228"/>
      <c r="DDP3" s="229"/>
      <c r="DDQ3" s="230"/>
      <c r="DDR3" s="194"/>
      <c r="DDS3" s="194"/>
      <c r="DDT3" s="195"/>
      <c r="DDU3" s="196"/>
      <c r="DDV3" s="197"/>
      <c r="DDW3" s="197"/>
      <c r="DDX3" s="231"/>
      <c r="DDZ3" s="223"/>
      <c r="DEA3" s="225"/>
      <c r="DEB3" s="226"/>
      <c r="DEC3" s="227"/>
      <c r="DEE3" s="228"/>
      <c r="DEF3" s="229"/>
      <c r="DEG3" s="230"/>
      <c r="DEH3" s="194"/>
      <c r="DEI3" s="194"/>
      <c r="DEJ3" s="195"/>
      <c r="DEK3" s="196"/>
      <c r="DEL3" s="197"/>
      <c r="DEM3" s="197"/>
      <c r="DEN3" s="231"/>
      <c r="DEP3" s="223"/>
      <c r="DEQ3" s="225"/>
      <c r="DER3" s="226"/>
      <c r="DES3" s="227"/>
      <c r="DEU3" s="228"/>
      <c r="DEV3" s="229"/>
      <c r="DEW3" s="230"/>
      <c r="DEX3" s="194"/>
      <c r="DEY3" s="194"/>
      <c r="DEZ3" s="195"/>
      <c r="DFA3" s="196"/>
      <c r="DFB3" s="197"/>
      <c r="DFC3" s="197"/>
      <c r="DFD3" s="231"/>
      <c r="DFF3" s="223"/>
      <c r="DFG3" s="225"/>
      <c r="DFH3" s="226"/>
      <c r="DFI3" s="227"/>
      <c r="DFK3" s="228"/>
      <c r="DFL3" s="229"/>
      <c r="DFM3" s="230"/>
      <c r="DFN3" s="194"/>
      <c r="DFO3" s="194"/>
      <c r="DFP3" s="195"/>
      <c r="DFQ3" s="196"/>
      <c r="DFR3" s="197"/>
      <c r="DFS3" s="197"/>
      <c r="DFT3" s="231"/>
      <c r="DFV3" s="223"/>
      <c r="DFW3" s="225"/>
      <c r="DFX3" s="226"/>
      <c r="DFY3" s="227"/>
      <c r="DGA3" s="228"/>
      <c r="DGB3" s="229"/>
      <c r="DGC3" s="230"/>
      <c r="DGD3" s="194"/>
      <c r="DGE3" s="194"/>
      <c r="DGF3" s="195"/>
      <c r="DGG3" s="196"/>
      <c r="DGH3" s="197"/>
      <c r="DGI3" s="197"/>
      <c r="DGJ3" s="231"/>
      <c r="DGL3" s="223"/>
      <c r="DGM3" s="225"/>
      <c r="DGN3" s="226"/>
      <c r="DGO3" s="227"/>
      <c r="DGQ3" s="228"/>
      <c r="DGR3" s="229"/>
      <c r="DGS3" s="230"/>
      <c r="DGT3" s="194"/>
      <c r="DGU3" s="194"/>
      <c r="DGV3" s="195"/>
      <c r="DGW3" s="196"/>
      <c r="DGX3" s="197"/>
      <c r="DGY3" s="197"/>
      <c r="DGZ3" s="231"/>
      <c r="DHB3" s="223"/>
      <c r="DHC3" s="225"/>
      <c r="DHD3" s="226"/>
      <c r="DHE3" s="227"/>
      <c r="DHG3" s="228"/>
      <c r="DHH3" s="229"/>
      <c r="DHI3" s="230"/>
      <c r="DHJ3" s="194"/>
      <c r="DHK3" s="194"/>
      <c r="DHL3" s="195"/>
      <c r="DHM3" s="196"/>
      <c r="DHN3" s="197"/>
      <c r="DHO3" s="197"/>
      <c r="DHP3" s="231"/>
      <c r="DHR3" s="223"/>
      <c r="DHS3" s="225"/>
      <c r="DHT3" s="226"/>
      <c r="DHU3" s="227"/>
      <c r="DHW3" s="228"/>
      <c r="DHX3" s="229"/>
      <c r="DHY3" s="230"/>
      <c r="DHZ3" s="194"/>
      <c r="DIA3" s="194"/>
      <c r="DIB3" s="195"/>
      <c r="DIC3" s="196"/>
      <c r="DID3" s="197"/>
      <c r="DIE3" s="197"/>
      <c r="DIF3" s="231"/>
      <c r="DIH3" s="223"/>
      <c r="DII3" s="225"/>
      <c r="DIJ3" s="226"/>
      <c r="DIK3" s="227"/>
      <c r="DIM3" s="228"/>
      <c r="DIN3" s="229"/>
      <c r="DIO3" s="230"/>
      <c r="DIP3" s="194"/>
      <c r="DIQ3" s="194"/>
      <c r="DIR3" s="195"/>
      <c r="DIS3" s="196"/>
      <c r="DIT3" s="197"/>
      <c r="DIU3" s="197"/>
      <c r="DIV3" s="231"/>
      <c r="DIX3" s="223"/>
      <c r="DIY3" s="225"/>
      <c r="DIZ3" s="226"/>
      <c r="DJA3" s="227"/>
      <c r="DJC3" s="228"/>
      <c r="DJD3" s="229"/>
      <c r="DJE3" s="230"/>
      <c r="DJF3" s="194"/>
      <c r="DJG3" s="194"/>
      <c r="DJH3" s="195"/>
      <c r="DJI3" s="196"/>
      <c r="DJJ3" s="197"/>
      <c r="DJK3" s="197"/>
      <c r="DJL3" s="231"/>
      <c r="DJN3" s="223"/>
      <c r="DJO3" s="225"/>
      <c r="DJP3" s="226"/>
      <c r="DJQ3" s="227"/>
      <c r="DJS3" s="228"/>
      <c r="DJT3" s="229"/>
      <c r="DJU3" s="230"/>
      <c r="DJV3" s="194"/>
      <c r="DJW3" s="194"/>
      <c r="DJX3" s="195"/>
      <c r="DJY3" s="196"/>
      <c r="DJZ3" s="197"/>
      <c r="DKA3" s="197"/>
      <c r="DKB3" s="231"/>
      <c r="DKD3" s="223"/>
      <c r="DKE3" s="225"/>
      <c r="DKF3" s="226"/>
      <c r="DKG3" s="227"/>
      <c r="DKI3" s="228"/>
      <c r="DKJ3" s="229"/>
      <c r="DKK3" s="230"/>
      <c r="DKL3" s="194"/>
      <c r="DKM3" s="194"/>
      <c r="DKN3" s="195"/>
      <c r="DKO3" s="196"/>
      <c r="DKP3" s="197"/>
      <c r="DKQ3" s="197"/>
      <c r="DKR3" s="231"/>
      <c r="DKT3" s="223"/>
      <c r="DKU3" s="225"/>
      <c r="DKV3" s="226"/>
      <c r="DKW3" s="227"/>
      <c r="DKY3" s="228"/>
      <c r="DKZ3" s="229"/>
      <c r="DLA3" s="230"/>
      <c r="DLB3" s="194"/>
      <c r="DLC3" s="194"/>
      <c r="DLD3" s="195"/>
      <c r="DLE3" s="196"/>
      <c r="DLF3" s="197"/>
      <c r="DLG3" s="197"/>
      <c r="DLH3" s="231"/>
      <c r="DLJ3" s="223"/>
      <c r="DLK3" s="225"/>
      <c r="DLL3" s="226"/>
      <c r="DLM3" s="227"/>
      <c r="DLO3" s="228"/>
      <c r="DLP3" s="229"/>
      <c r="DLQ3" s="230"/>
      <c r="DLR3" s="194"/>
      <c r="DLS3" s="194"/>
      <c r="DLT3" s="195"/>
      <c r="DLU3" s="196"/>
      <c r="DLV3" s="197"/>
      <c r="DLW3" s="197"/>
      <c r="DLX3" s="231"/>
      <c r="DLZ3" s="223"/>
      <c r="DMA3" s="225"/>
      <c r="DMB3" s="226"/>
      <c r="DMC3" s="227"/>
      <c r="DME3" s="228"/>
      <c r="DMF3" s="229"/>
      <c r="DMG3" s="230"/>
      <c r="DMH3" s="194"/>
      <c r="DMI3" s="194"/>
      <c r="DMJ3" s="195"/>
      <c r="DMK3" s="196"/>
      <c r="DML3" s="197"/>
      <c r="DMM3" s="197"/>
      <c r="DMN3" s="231"/>
      <c r="DMP3" s="223"/>
      <c r="DMQ3" s="225"/>
      <c r="DMR3" s="226"/>
      <c r="DMS3" s="227"/>
      <c r="DMU3" s="228"/>
      <c r="DMV3" s="229"/>
      <c r="DMW3" s="230"/>
      <c r="DMX3" s="194"/>
      <c r="DMY3" s="194"/>
      <c r="DMZ3" s="195"/>
      <c r="DNA3" s="196"/>
      <c r="DNB3" s="197"/>
      <c r="DNC3" s="197"/>
      <c r="DND3" s="231"/>
      <c r="DNF3" s="223"/>
      <c r="DNG3" s="225"/>
      <c r="DNH3" s="226"/>
      <c r="DNI3" s="227"/>
      <c r="DNK3" s="228"/>
      <c r="DNL3" s="229"/>
      <c r="DNM3" s="230"/>
      <c r="DNN3" s="194"/>
      <c r="DNO3" s="194"/>
      <c r="DNP3" s="195"/>
      <c r="DNQ3" s="196"/>
      <c r="DNR3" s="197"/>
      <c r="DNS3" s="197"/>
      <c r="DNT3" s="231"/>
      <c r="DNV3" s="223"/>
      <c r="DNW3" s="225"/>
      <c r="DNX3" s="226"/>
      <c r="DNY3" s="227"/>
      <c r="DOA3" s="228"/>
      <c r="DOB3" s="229"/>
      <c r="DOC3" s="230"/>
      <c r="DOD3" s="194"/>
      <c r="DOE3" s="194"/>
      <c r="DOF3" s="195"/>
      <c r="DOG3" s="196"/>
      <c r="DOH3" s="197"/>
      <c r="DOI3" s="197"/>
      <c r="DOJ3" s="231"/>
      <c r="DOL3" s="223"/>
      <c r="DOM3" s="225"/>
      <c r="DON3" s="226"/>
      <c r="DOO3" s="227"/>
      <c r="DOQ3" s="228"/>
      <c r="DOR3" s="229"/>
      <c r="DOS3" s="230"/>
      <c r="DOT3" s="194"/>
      <c r="DOU3" s="194"/>
      <c r="DOV3" s="195"/>
      <c r="DOW3" s="196"/>
      <c r="DOX3" s="197"/>
      <c r="DOY3" s="197"/>
      <c r="DOZ3" s="231"/>
      <c r="DPB3" s="223"/>
      <c r="DPC3" s="225"/>
      <c r="DPD3" s="226"/>
      <c r="DPE3" s="227"/>
      <c r="DPG3" s="228"/>
      <c r="DPH3" s="229"/>
      <c r="DPI3" s="230"/>
      <c r="DPJ3" s="194"/>
      <c r="DPK3" s="194"/>
      <c r="DPL3" s="195"/>
      <c r="DPM3" s="196"/>
      <c r="DPN3" s="197"/>
      <c r="DPO3" s="197"/>
      <c r="DPP3" s="231"/>
      <c r="DPR3" s="223"/>
      <c r="DPS3" s="225"/>
      <c r="DPT3" s="226"/>
      <c r="DPU3" s="227"/>
      <c r="DPW3" s="228"/>
      <c r="DPX3" s="229"/>
      <c r="DPY3" s="230"/>
      <c r="DPZ3" s="194"/>
      <c r="DQA3" s="194"/>
      <c r="DQB3" s="195"/>
      <c r="DQC3" s="196"/>
      <c r="DQD3" s="197"/>
      <c r="DQE3" s="197"/>
      <c r="DQF3" s="231"/>
      <c r="DQH3" s="223"/>
      <c r="DQI3" s="225"/>
      <c r="DQJ3" s="226"/>
      <c r="DQK3" s="227"/>
      <c r="DQM3" s="228"/>
      <c r="DQN3" s="229"/>
      <c r="DQO3" s="230"/>
      <c r="DQP3" s="194"/>
      <c r="DQQ3" s="194"/>
      <c r="DQR3" s="195"/>
      <c r="DQS3" s="196"/>
      <c r="DQT3" s="197"/>
      <c r="DQU3" s="197"/>
      <c r="DQV3" s="231"/>
      <c r="DQX3" s="223"/>
      <c r="DQY3" s="225"/>
      <c r="DQZ3" s="226"/>
      <c r="DRA3" s="227"/>
      <c r="DRC3" s="228"/>
      <c r="DRD3" s="229"/>
      <c r="DRE3" s="230"/>
      <c r="DRF3" s="194"/>
      <c r="DRG3" s="194"/>
      <c r="DRH3" s="195"/>
      <c r="DRI3" s="196"/>
      <c r="DRJ3" s="197"/>
      <c r="DRK3" s="197"/>
      <c r="DRL3" s="231"/>
      <c r="DRN3" s="223"/>
      <c r="DRO3" s="225"/>
      <c r="DRP3" s="226"/>
      <c r="DRQ3" s="227"/>
      <c r="DRS3" s="228"/>
      <c r="DRT3" s="229"/>
      <c r="DRU3" s="230"/>
      <c r="DRV3" s="194"/>
      <c r="DRW3" s="194"/>
      <c r="DRX3" s="195"/>
      <c r="DRY3" s="196"/>
      <c r="DRZ3" s="197"/>
      <c r="DSA3" s="197"/>
      <c r="DSB3" s="231"/>
      <c r="DSD3" s="223"/>
      <c r="DSE3" s="225"/>
      <c r="DSF3" s="226"/>
      <c r="DSG3" s="227"/>
      <c r="DSI3" s="228"/>
      <c r="DSJ3" s="229"/>
      <c r="DSK3" s="230"/>
      <c r="DSL3" s="194"/>
      <c r="DSM3" s="194"/>
      <c r="DSN3" s="195"/>
      <c r="DSO3" s="196"/>
      <c r="DSP3" s="197"/>
      <c r="DSQ3" s="197"/>
      <c r="DSR3" s="231"/>
      <c r="DST3" s="223"/>
      <c r="DSU3" s="225"/>
      <c r="DSV3" s="226"/>
      <c r="DSW3" s="227"/>
      <c r="DSY3" s="228"/>
      <c r="DSZ3" s="229"/>
      <c r="DTA3" s="230"/>
      <c r="DTB3" s="194"/>
      <c r="DTC3" s="194"/>
      <c r="DTD3" s="195"/>
      <c r="DTE3" s="196"/>
      <c r="DTF3" s="197"/>
      <c r="DTG3" s="197"/>
      <c r="DTH3" s="231"/>
      <c r="DTJ3" s="223"/>
      <c r="DTK3" s="225"/>
      <c r="DTL3" s="226"/>
      <c r="DTM3" s="227"/>
      <c r="DTO3" s="228"/>
      <c r="DTP3" s="229"/>
      <c r="DTQ3" s="230"/>
      <c r="DTR3" s="194"/>
      <c r="DTS3" s="194"/>
      <c r="DTT3" s="195"/>
      <c r="DTU3" s="196"/>
      <c r="DTV3" s="197"/>
      <c r="DTW3" s="197"/>
      <c r="DTX3" s="231"/>
      <c r="DTZ3" s="223"/>
      <c r="DUA3" s="225"/>
      <c r="DUB3" s="226"/>
      <c r="DUC3" s="227"/>
      <c r="DUE3" s="228"/>
      <c r="DUF3" s="229"/>
      <c r="DUG3" s="230"/>
      <c r="DUH3" s="194"/>
      <c r="DUI3" s="194"/>
      <c r="DUJ3" s="195"/>
      <c r="DUK3" s="196"/>
      <c r="DUL3" s="197"/>
      <c r="DUM3" s="197"/>
      <c r="DUN3" s="231"/>
      <c r="DUP3" s="223"/>
      <c r="DUQ3" s="225"/>
      <c r="DUR3" s="226"/>
      <c r="DUS3" s="227"/>
      <c r="DUU3" s="228"/>
      <c r="DUV3" s="229"/>
      <c r="DUW3" s="230"/>
      <c r="DUX3" s="194"/>
      <c r="DUY3" s="194"/>
      <c r="DUZ3" s="195"/>
      <c r="DVA3" s="196"/>
      <c r="DVB3" s="197"/>
      <c r="DVC3" s="197"/>
      <c r="DVD3" s="231"/>
      <c r="DVF3" s="223"/>
      <c r="DVG3" s="225"/>
      <c r="DVH3" s="226"/>
      <c r="DVI3" s="227"/>
      <c r="DVK3" s="228"/>
      <c r="DVL3" s="229"/>
      <c r="DVM3" s="230"/>
      <c r="DVN3" s="194"/>
      <c r="DVO3" s="194"/>
      <c r="DVP3" s="195"/>
      <c r="DVQ3" s="196"/>
      <c r="DVR3" s="197"/>
      <c r="DVS3" s="197"/>
      <c r="DVT3" s="231"/>
      <c r="DVV3" s="223"/>
      <c r="DVW3" s="225"/>
      <c r="DVX3" s="226"/>
      <c r="DVY3" s="227"/>
      <c r="DWA3" s="228"/>
      <c r="DWB3" s="229"/>
      <c r="DWC3" s="230"/>
      <c r="DWD3" s="194"/>
      <c r="DWE3" s="194"/>
      <c r="DWF3" s="195"/>
      <c r="DWG3" s="196"/>
      <c r="DWH3" s="197"/>
      <c r="DWI3" s="197"/>
      <c r="DWJ3" s="231"/>
      <c r="DWL3" s="223"/>
      <c r="DWM3" s="225"/>
      <c r="DWN3" s="226"/>
      <c r="DWO3" s="227"/>
      <c r="DWQ3" s="228"/>
      <c r="DWR3" s="229"/>
      <c r="DWS3" s="230"/>
      <c r="DWT3" s="194"/>
      <c r="DWU3" s="194"/>
      <c r="DWV3" s="195"/>
      <c r="DWW3" s="196"/>
      <c r="DWX3" s="197"/>
      <c r="DWY3" s="197"/>
      <c r="DWZ3" s="231"/>
      <c r="DXB3" s="223"/>
      <c r="DXC3" s="225"/>
      <c r="DXD3" s="226"/>
      <c r="DXE3" s="227"/>
      <c r="DXG3" s="228"/>
      <c r="DXH3" s="229"/>
      <c r="DXI3" s="230"/>
      <c r="DXJ3" s="194"/>
      <c r="DXK3" s="194"/>
      <c r="DXL3" s="195"/>
      <c r="DXM3" s="196"/>
      <c r="DXN3" s="197"/>
      <c r="DXO3" s="197"/>
      <c r="DXP3" s="231"/>
      <c r="DXR3" s="223"/>
      <c r="DXS3" s="225"/>
      <c r="DXT3" s="226"/>
      <c r="DXU3" s="227"/>
      <c r="DXW3" s="228"/>
      <c r="DXX3" s="229"/>
      <c r="DXY3" s="230"/>
      <c r="DXZ3" s="194"/>
      <c r="DYA3" s="194"/>
      <c r="DYB3" s="195"/>
      <c r="DYC3" s="196"/>
      <c r="DYD3" s="197"/>
      <c r="DYE3" s="197"/>
      <c r="DYF3" s="231"/>
      <c r="DYH3" s="223"/>
      <c r="DYI3" s="225"/>
      <c r="DYJ3" s="226"/>
      <c r="DYK3" s="227"/>
      <c r="DYM3" s="228"/>
      <c r="DYN3" s="229"/>
      <c r="DYO3" s="230"/>
      <c r="DYP3" s="194"/>
      <c r="DYQ3" s="194"/>
      <c r="DYR3" s="195"/>
      <c r="DYS3" s="196"/>
      <c r="DYT3" s="197"/>
      <c r="DYU3" s="197"/>
      <c r="DYV3" s="231"/>
      <c r="DYX3" s="223"/>
      <c r="DYY3" s="225"/>
      <c r="DYZ3" s="226"/>
      <c r="DZA3" s="227"/>
      <c r="DZC3" s="228"/>
      <c r="DZD3" s="229"/>
      <c r="DZE3" s="230"/>
      <c r="DZF3" s="194"/>
      <c r="DZG3" s="194"/>
      <c r="DZH3" s="195"/>
      <c r="DZI3" s="196"/>
      <c r="DZJ3" s="197"/>
      <c r="DZK3" s="197"/>
      <c r="DZL3" s="231"/>
      <c r="DZN3" s="223"/>
      <c r="DZO3" s="225"/>
      <c r="DZP3" s="226"/>
      <c r="DZQ3" s="227"/>
      <c r="DZS3" s="228"/>
      <c r="DZT3" s="229"/>
      <c r="DZU3" s="230"/>
      <c r="DZV3" s="194"/>
      <c r="DZW3" s="194"/>
      <c r="DZX3" s="195"/>
      <c r="DZY3" s="196"/>
      <c r="DZZ3" s="197"/>
      <c r="EAA3" s="197"/>
      <c r="EAB3" s="231"/>
      <c r="EAD3" s="223"/>
      <c r="EAE3" s="225"/>
      <c r="EAF3" s="226"/>
      <c r="EAG3" s="227"/>
      <c r="EAI3" s="228"/>
      <c r="EAJ3" s="229"/>
      <c r="EAK3" s="230"/>
      <c r="EAL3" s="194"/>
      <c r="EAM3" s="194"/>
      <c r="EAN3" s="195"/>
      <c r="EAO3" s="196"/>
      <c r="EAP3" s="197"/>
      <c r="EAQ3" s="197"/>
      <c r="EAR3" s="231"/>
      <c r="EAT3" s="223"/>
      <c r="EAU3" s="225"/>
      <c r="EAV3" s="226"/>
      <c r="EAW3" s="227"/>
      <c r="EAY3" s="228"/>
      <c r="EAZ3" s="229"/>
      <c r="EBA3" s="230"/>
      <c r="EBB3" s="194"/>
      <c r="EBC3" s="194"/>
      <c r="EBD3" s="195"/>
      <c r="EBE3" s="196"/>
      <c r="EBF3" s="197"/>
      <c r="EBG3" s="197"/>
      <c r="EBH3" s="231"/>
      <c r="EBJ3" s="223"/>
      <c r="EBK3" s="225"/>
      <c r="EBL3" s="226"/>
      <c r="EBM3" s="227"/>
      <c r="EBO3" s="228"/>
      <c r="EBP3" s="229"/>
      <c r="EBQ3" s="230"/>
      <c r="EBR3" s="194"/>
      <c r="EBS3" s="194"/>
      <c r="EBT3" s="195"/>
      <c r="EBU3" s="196"/>
      <c r="EBV3" s="197"/>
      <c r="EBW3" s="197"/>
      <c r="EBX3" s="231"/>
      <c r="EBZ3" s="223"/>
      <c r="ECA3" s="225"/>
      <c r="ECB3" s="226"/>
      <c r="ECC3" s="227"/>
      <c r="ECE3" s="228"/>
      <c r="ECF3" s="229"/>
      <c r="ECG3" s="230"/>
      <c r="ECH3" s="194"/>
      <c r="ECI3" s="194"/>
      <c r="ECJ3" s="195"/>
      <c r="ECK3" s="196"/>
      <c r="ECL3" s="197"/>
      <c r="ECM3" s="197"/>
      <c r="ECN3" s="231"/>
      <c r="ECP3" s="223"/>
      <c r="ECQ3" s="225"/>
      <c r="ECR3" s="226"/>
      <c r="ECS3" s="227"/>
      <c r="ECU3" s="228"/>
      <c r="ECV3" s="229"/>
      <c r="ECW3" s="230"/>
      <c r="ECX3" s="194"/>
      <c r="ECY3" s="194"/>
      <c r="ECZ3" s="195"/>
      <c r="EDA3" s="196"/>
      <c r="EDB3" s="197"/>
      <c r="EDC3" s="197"/>
      <c r="EDD3" s="231"/>
      <c r="EDF3" s="223"/>
      <c r="EDG3" s="225"/>
      <c r="EDH3" s="226"/>
      <c r="EDI3" s="227"/>
      <c r="EDK3" s="228"/>
      <c r="EDL3" s="229"/>
      <c r="EDM3" s="230"/>
      <c r="EDN3" s="194"/>
      <c r="EDO3" s="194"/>
      <c r="EDP3" s="195"/>
      <c r="EDQ3" s="196"/>
      <c r="EDR3" s="197"/>
      <c r="EDS3" s="197"/>
      <c r="EDT3" s="231"/>
      <c r="EDV3" s="223"/>
      <c r="EDW3" s="225"/>
      <c r="EDX3" s="226"/>
      <c r="EDY3" s="227"/>
      <c r="EEA3" s="228"/>
      <c r="EEB3" s="229"/>
      <c r="EEC3" s="230"/>
      <c r="EED3" s="194"/>
      <c r="EEE3" s="194"/>
      <c r="EEF3" s="195"/>
      <c r="EEG3" s="196"/>
      <c r="EEH3" s="197"/>
      <c r="EEI3" s="197"/>
      <c r="EEJ3" s="231"/>
      <c r="EEL3" s="223"/>
      <c r="EEM3" s="225"/>
      <c r="EEN3" s="226"/>
      <c r="EEO3" s="227"/>
      <c r="EEQ3" s="228"/>
      <c r="EER3" s="229"/>
      <c r="EES3" s="230"/>
      <c r="EET3" s="194"/>
      <c r="EEU3" s="194"/>
      <c r="EEV3" s="195"/>
      <c r="EEW3" s="196"/>
      <c r="EEX3" s="197"/>
      <c r="EEY3" s="197"/>
      <c r="EEZ3" s="231"/>
      <c r="EFB3" s="223"/>
      <c r="EFC3" s="225"/>
      <c r="EFD3" s="226"/>
      <c r="EFE3" s="227"/>
      <c r="EFG3" s="228"/>
      <c r="EFH3" s="229"/>
      <c r="EFI3" s="230"/>
      <c r="EFJ3" s="194"/>
      <c r="EFK3" s="194"/>
      <c r="EFL3" s="195"/>
      <c r="EFM3" s="196"/>
      <c r="EFN3" s="197"/>
      <c r="EFO3" s="197"/>
      <c r="EFP3" s="231"/>
      <c r="EFR3" s="223"/>
      <c r="EFS3" s="225"/>
      <c r="EFT3" s="226"/>
      <c r="EFU3" s="227"/>
      <c r="EFW3" s="228"/>
      <c r="EFX3" s="229"/>
      <c r="EFY3" s="230"/>
      <c r="EFZ3" s="194"/>
      <c r="EGA3" s="194"/>
      <c r="EGB3" s="195"/>
      <c r="EGC3" s="196"/>
      <c r="EGD3" s="197"/>
      <c r="EGE3" s="197"/>
      <c r="EGF3" s="231"/>
      <c r="EGH3" s="223"/>
      <c r="EGI3" s="225"/>
      <c r="EGJ3" s="226"/>
      <c r="EGK3" s="227"/>
      <c r="EGM3" s="228"/>
      <c r="EGN3" s="229"/>
      <c r="EGO3" s="230"/>
      <c r="EGP3" s="194"/>
      <c r="EGQ3" s="194"/>
      <c r="EGR3" s="195"/>
      <c r="EGS3" s="196"/>
      <c r="EGT3" s="197"/>
      <c r="EGU3" s="197"/>
      <c r="EGV3" s="231"/>
      <c r="EGX3" s="223"/>
      <c r="EGY3" s="225"/>
      <c r="EGZ3" s="226"/>
      <c r="EHA3" s="227"/>
      <c r="EHC3" s="228"/>
      <c r="EHD3" s="229"/>
      <c r="EHE3" s="230"/>
      <c r="EHF3" s="194"/>
      <c r="EHG3" s="194"/>
      <c r="EHH3" s="195"/>
      <c r="EHI3" s="196"/>
      <c r="EHJ3" s="197"/>
      <c r="EHK3" s="197"/>
      <c r="EHL3" s="231"/>
      <c r="EHN3" s="223"/>
      <c r="EHO3" s="225"/>
      <c r="EHP3" s="226"/>
      <c r="EHQ3" s="227"/>
      <c r="EHS3" s="228"/>
      <c r="EHT3" s="229"/>
      <c r="EHU3" s="230"/>
      <c r="EHV3" s="194"/>
      <c r="EHW3" s="194"/>
      <c r="EHX3" s="195"/>
      <c r="EHY3" s="196"/>
      <c r="EHZ3" s="197"/>
      <c r="EIA3" s="197"/>
      <c r="EIB3" s="231"/>
      <c r="EID3" s="223"/>
      <c r="EIE3" s="225"/>
      <c r="EIF3" s="226"/>
      <c r="EIG3" s="227"/>
      <c r="EII3" s="228"/>
      <c r="EIJ3" s="229"/>
      <c r="EIK3" s="230"/>
      <c r="EIL3" s="194"/>
      <c r="EIM3" s="194"/>
      <c r="EIN3" s="195"/>
      <c r="EIO3" s="196"/>
      <c r="EIP3" s="197"/>
      <c r="EIQ3" s="197"/>
      <c r="EIR3" s="231"/>
      <c r="EIT3" s="223"/>
      <c r="EIU3" s="225"/>
      <c r="EIV3" s="226"/>
      <c r="EIW3" s="227"/>
      <c r="EIY3" s="228"/>
      <c r="EIZ3" s="229"/>
      <c r="EJA3" s="230"/>
      <c r="EJB3" s="194"/>
      <c r="EJC3" s="194"/>
      <c r="EJD3" s="195"/>
      <c r="EJE3" s="196"/>
      <c r="EJF3" s="197"/>
      <c r="EJG3" s="197"/>
      <c r="EJH3" s="231"/>
      <c r="EJJ3" s="223"/>
      <c r="EJK3" s="225"/>
      <c r="EJL3" s="226"/>
      <c r="EJM3" s="227"/>
      <c r="EJO3" s="228"/>
      <c r="EJP3" s="229"/>
      <c r="EJQ3" s="230"/>
      <c r="EJR3" s="194"/>
      <c r="EJS3" s="194"/>
      <c r="EJT3" s="195"/>
      <c r="EJU3" s="196"/>
      <c r="EJV3" s="197"/>
      <c r="EJW3" s="197"/>
      <c r="EJX3" s="231"/>
      <c r="EJZ3" s="223"/>
      <c r="EKA3" s="225"/>
      <c r="EKB3" s="226"/>
      <c r="EKC3" s="227"/>
      <c r="EKE3" s="228"/>
      <c r="EKF3" s="229"/>
      <c r="EKG3" s="230"/>
      <c r="EKH3" s="194"/>
      <c r="EKI3" s="194"/>
      <c r="EKJ3" s="195"/>
      <c r="EKK3" s="196"/>
      <c r="EKL3" s="197"/>
      <c r="EKM3" s="197"/>
      <c r="EKN3" s="231"/>
      <c r="EKP3" s="223"/>
      <c r="EKQ3" s="225"/>
      <c r="EKR3" s="226"/>
      <c r="EKS3" s="227"/>
      <c r="EKU3" s="228"/>
      <c r="EKV3" s="229"/>
      <c r="EKW3" s="230"/>
      <c r="EKX3" s="194"/>
      <c r="EKY3" s="194"/>
      <c r="EKZ3" s="195"/>
      <c r="ELA3" s="196"/>
      <c r="ELB3" s="197"/>
      <c r="ELC3" s="197"/>
      <c r="ELD3" s="231"/>
      <c r="ELF3" s="223"/>
      <c r="ELG3" s="225"/>
      <c r="ELH3" s="226"/>
      <c r="ELI3" s="227"/>
      <c r="ELK3" s="228"/>
      <c r="ELL3" s="229"/>
      <c r="ELM3" s="230"/>
      <c r="ELN3" s="194"/>
      <c r="ELO3" s="194"/>
      <c r="ELP3" s="195"/>
      <c r="ELQ3" s="196"/>
      <c r="ELR3" s="197"/>
      <c r="ELS3" s="197"/>
      <c r="ELT3" s="231"/>
      <c r="ELV3" s="223"/>
      <c r="ELW3" s="225"/>
      <c r="ELX3" s="226"/>
      <c r="ELY3" s="227"/>
      <c r="EMA3" s="228"/>
      <c r="EMB3" s="229"/>
      <c r="EMC3" s="230"/>
      <c r="EMD3" s="194"/>
      <c r="EME3" s="194"/>
      <c r="EMF3" s="195"/>
      <c r="EMG3" s="196"/>
      <c r="EMH3" s="197"/>
      <c r="EMI3" s="197"/>
      <c r="EMJ3" s="231"/>
      <c r="EML3" s="223"/>
      <c r="EMM3" s="225"/>
      <c r="EMN3" s="226"/>
      <c r="EMO3" s="227"/>
      <c r="EMQ3" s="228"/>
      <c r="EMR3" s="229"/>
      <c r="EMS3" s="230"/>
      <c r="EMT3" s="194"/>
      <c r="EMU3" s="194"/>
      <c r="EMV3" s="195"/>
      <c r="EMW3" s="196"/>
      <c r="EMX3" s="197"/>
      <c r="EMY3" s="197"/>
      <c r="EMZ3" s="231"/>
      <c r="ENB3" s="223"/>
      <c r="ENC3" s="225"/>
      <c r="END3" s="226"/>
      <c r="ENE3" s="227"/>
      <c r="ENG3" s="228"/>
      <c r="ENH3" s="229"/>
      <c r="ENI3" s="230"/>
      <c r="ENJ3" s="194"/>
      <c r="ENK3" s="194"/>
      <c r="ENL3" s="195"/>
      <c r="ENM3" s="196"/>
      <c r="ENN3" s="197"/>
      <c r="ENO3" s="197"/>
      <c r="ENP3" s="231"/>
      <c r="ENR3" s="223"/>
      <c r="ENS3" s="225"/>
      <c r="ENT3" s="226"/>
      <c r="ENU3" s="227"/>
      <c r="ENW3" s="228"/>
      <c r="ENX3" s="229"/>
      <c r="ENY3" s="230"/>
      <c r="ENZ3" s="194"/>
      <c r="EOA3" s="194"/>
      <c r="EOB3" s="195"/>
      <c r="EOC3" s="196"/>
      <c r="EOD3" s="197"/>
      <c r="EOE3" s="197"/>
      <c r="EOF3" s="231"/>
      <c r="EOH3" s="223"/>
      <c r="EOI3" s="225"/>
      <c r="EOJ3" s="226"/>
      <c r="EOK3" s="227"/>
      <c r="EOM3" s="228"/>
      <c r="EON3" s="229"/>
      <c r="EOO3" s="230"/>
      <c r="EOP3" s="194"/>
      <c r="EOQ3" s="194"/>
      <c r="EOR3" s="195"/>
      <c r="EOS3" s="196"/>
      <c r="EOT3" s="197"/>
      <c r="EOU3" s="197"/>
      <c r="EOV3" s="231"/>
      <c r="EOX3" s="223"/>
      <c r="EOY3" s="225"/>
      <c r="EOZ3" s="226"/>
      <c r="EPA3" s="227"/>
      <c r="EPC3" s="228"/>
      <c r="EPD3" s="229"/>
      <c r="EPE3" s="230"/>
      <c r="EPF3" s="194"/>
      <c r="EPG3" s="194"/>
      <c r="EPH3" s="195"/>
      <c r="EPI3" s="196"/>
      <c r="EPJ3" s="197"/>
      <c r="EPK3" s="197"/>
      <c r="EPL3" s="231"/>
      <c r="EPN3" s="223"/>
      <c r="EPO3" s="225"/>
      <c r="EPP3" s="226"/>
      <c r="EPQ3" s="227"/>
      <c r="EPS3" s="228"/>
      <c r="EPT3" s="229"/>
      <c r="EPU3" s="230"/>
      <c r="EPV3" s="194"/>
      <c r="EPW3" s="194"/>
      <c r="EPX3" s="195"/>
      <c r="EPY3" s="196"/>
      <c r="EPZ3" s="197"/>
      <c r="EQA3" s="197"/>
      <c r="EQB3" s="231"/>
      <c r="EQD3" s="223"/>
      <c r="EQE3" s="225"/>
      <c r="EQF3" s="226"/>
      <c r="EQG3" s="227"/>
      <c r="EQI3" s="228"/>
      <c r="EQJ3" s="229"/>
      <c r="EQK3" s="230"/>
      <c r="EQL3" s="194"/>
      <c r="EQM3" s="194"/>
      <c r="EQN3" s="195"/>
      <c r="EQO3" s="196"/>
      <c r="EQP3" s="197"/>
      <c r="EQQ3" s="197"/>
      <c r="EQR3" s="231"/>
      <c r="EQT3" s="223"/>
      <c r="EQU3" s="225"/>
      <c r="EQV3" s="226"/>
      <c r="EQW3" s="227"/>
      <c r="EQY3" s="228"/>
      <c r="EQZ3" s="229"/>
      <c r="ERA3" s="230"/>
      <c r="ERB3" s="194"/>
      <c r="ERC3" s="194"/>
      <c r="ERD3" s="195"/>
      <c r="ERE3" s="196"/>
      <c r="ERF3" s="197"/>
      <c r="ERG3" s="197"/>
      <c r="ERH3" s="231"/>
      <c r="ERJ3" s="223"/>
      <c r="ERK3" s="225"/>
      <c r="ERL3" s="226"/>
      <c r="ERM3" s="227"/>
      <c r="ERO3" s="228"/>
      <c r="ERP3" s="229"/>
      <c r="ERQ3" s="230"/>
      <c r="ERR3" s="194"/>
      <c r="ERS3" s="194"/>
      <c r="ERT3" s="195"/>
      <c r="ERU3" s="196"/>
      <c r="ERV3" s="197"/>
      <c r="ERW3" s="197"/>
      <c r="ERX3" s="231"/>
      <c r="ERZ3" s="223"/>
      <c r="ESA3" s="225"/>
      <c r="ESB3" s="226"/>
      <c r="ESC3" s="227"/>
      <c r="ESE3" s="228"/>
      <c r="ESF3" s="229"/>
      <c r="ESG3" s="230"/>
      <c r="ESH3" s="194"/>
      <c r="ESI3" s="194"/>
      <c r="ESJ3" s="195"/>
      <c r="ESK3" s="196"/>
      <c r="ESL3" s="197"/>
      <c r="ESM3" s="197"/>
      <c r="ESN3" s="231"/>
      <c r="ESP3" s="223"/>
      <c r="ESQ3" s="225"/>
      <c r="ESR3" s="226"/>
      <c r="ESS3" s="227"/>
      <c r="ESU3" s="228"/>
      <c r="ESV3" s="229"/>
      <c r="ESW3" s="230"/>
      <c r="ESX3" s="194"/>
      <c r="ESY3" s="194"/>
      <c r="ESZ3" s="195"/>
      <c r="ETA3" s="196"/>
      <c r="ETB3" s="197"/>
      <c r="ETC3" s="197"/>
      <c r="ETD3" s="231"/>
      <c r="ETF3" s="223"/>
      <c r="ETG3" s="225"/>
      <c r="ETH3" s="226"/>
      <c r="ETI3" s="227"/>
      <c r="ETK3" s="228"/>
      <c r="ETL3" s="229"/>
      <c r="ETM3" s="230"/>
      <c r="ETN3" s="194"/>
      <c r="ETO3" s="194"/>
      <c r="ETP3" s="195"/>
      <c r="ETQ3" s="196"/>
      <c r="ETR3" s="197"/>
      <c r="ETS3" s="197"/>
      <c r="ETT3" s="231"/>
      <c r="ETV3" s="223"/>
      <c r="ETW3" s="225"/>
      <c r="ETX3" s="226"/>
      <c r="ETY3" s="227"/>
      <c r="EUA3" s="228"/>
      <c r="EUB3" s="229"/>
      <c r="EUC3" s="230"/>
      <c r="EUD3" s="194"/>
      <c r="EUE3" s="194"/>
      <c r="EUF3" s="195"/>
      <c r="EUG3" s="196"/>
      <c r="EUH3" s="197"/>
      <c r="EUI3" s="197"/>
      <c r="EUJ3" s="231"/>
      <c r="EUL3" s="223"/>
      <c r="EUM3" s="225"/>
      <c r="EUN3" s="226"/>
      <c r="EUO3" s="227"/>
      <c r="EUQ3" s="228"/>
      <c r="EUR3" s="229"/>
      <c r="EUS3" s="230"/>
      <c r="EUT3" s="194"/>
      <c r="EUU3" s="194"/>
      <c r="EUV3" s="195"/>
      <c r="EUW3" s="196"/>
      <c r="EUX3" s="197"/>
      <c r="EUY3" s="197"/>
      <c r="EUZ3" s="231"/>
      <c r="EVB3" s="223"/>
      <c r="EVC3" s="225"/>
      <c r="EVD3" s="226"/>
      <c r="EVE3" s="227"/>
      <c r="EVG3" s="228"/>
      <c r="EVH3" s="229"/>
      <c r="EVI3" s="230"/>
      <c r="EVJ3" s="194"/>
      <c r="EVK3" s="194"/>
      <c r="EVL3" s="195"/>
      <c r="EVM3" s="196"/>
      <c r="EVN3" s="197"/>
      <c r="EVO3" s="197"/>
      <c r="EVP3" s="231"/>
      <c r="EVR3" s="223"/>
      <c r="EVS3" s="225"/>
      <c r="EVT3" s="226"/>
      <c r="EVU3" s="227"/>
      <c r="EVW3" s="228"/>
      <c r="EVX3" s="229"/>
      <c r="EVY3" s="230"/>
      <c r="EVZ3" s="194"/>
      <c r="EWA3" s="194"/>
      <c r="EWB3" s="195"/>
      <c r="EWC3" s="196"/>
      <c r="EWD3" s="197"/>
      <c r="EWE3" s="197"/>
      <c r="EWF3" s="231"/>
      <c r="EWH3" s="223"/>
      <c r="EWI3" s="225"/>
      <c r="EWJ3" s="226"/>
      <c r="EWK3" s="227"/>
      <c r="EWM3" s="228"/>
      <c r="EWN3" s="229"/>
      <c r="EWO3" s="230"/>
      <c r="EWP3" s="194"/>
      <c r="EWQ3" s="194"/>
      <c r="EWR3" s="195"/>
      <c r="EWS3" s="196"/>
      <c r="EWT3" s="197"/>
      <c r="EWU3" s="197"/>
      <c r="EWV3" s="231"/>
      <c r="EWX3" s="223"/>
      <c r="EWY3" s="225"/>
      <c r="EWZ3" s="226"/>
      <c r="EXA3" s="227"/>
      <c r="EXC3" s="228"/>
      <c r="EXD3" s="229"/>
      <c r="EXE3" s="230"/>
      <c r="EXF3" s="194"/>
      <c r="EXG3" s="194"/>
      <c r="EXH3" s="195"/>
      <c r="EXI3" s="196"/>
      <c r="EXJ3" s="197"/>
      <c r="EXK3" s="197"/>
      <c r="EXL3" s="231"/>
      <c r="EXN3" s="223"/>
      <c r="EXO3" s="225"/>
      <c r="EXP3" s="226"/>
      <c r="EXQ3" s="227"/>
      <c r="EXS3" s="228"/>
      <c r="EXT3" s="229"/>
      <c r="EXU3" s="230"/>
      <c r="EXV3" s="194"/>
      <c r="EXW3" s="194"/>
      <c r="EXX3" s="195"/>
      <c r="EXY3" s="196"/>
      <c r="EXZ3" s="197"/>
      <c r="EYA3" s="197"/>
      <c r="EYB3" s="231"/>
      <c r="EYD3" s="223"/>
      <c r="EYE3" s="225"/>
      <c r="EYF3" s="226"/>
      <c r="EYG3" s="227"/>
      <c r="EYI3" s="228"/>
      <c r="EYJ3" s="229"/>
      <c r="EYK3" s="230"/>
      <c r="EYL3" s="194"/>
      <c r="EYM3" s="194"/>
      <c r="EYN3" s="195"/>
      <c r="EYO3" s="196"/>
      <c r="EYP3" s="197"/>
      <c r="EYQ3" s="197"/>
      <c r="EYR3" s="231"/>
      <c r="EYT3" s="223"/>
      <c r="EYU3" s="225"/>
      <c r="EYV3" s="226"/>
      <c r="EYW3" s="227"/>
      <c r="EYY3" s="228"/>
      <c r="EYZ3" s="229"/>
      <c r="EZA3" s="230"/>
      <c r="EZB3" s="194"/>
      <c r="EZC3" s="194"/>
      <c r="EZD3" s="195"/>
      <c r="EZE3" s="196"/>
      <c r="EZF3" s="197"/>
      <c r="EZG3" s="197"/>
      <c r="EZH3" s="231"/>
      <c r="EZJ3" s="223"/>
      <c r="EZK3" s="225"/>
      <c r="EZL3" s="226"/>
      <c r="EZM3" s="227"/>
      <c r="EZO3" s="228"/>
      <c r="EZP3" s="229"/>
      <c r="EZQ3" s="230"/>
      <c r="EZR3" s="194"/>
      <c r="EZS3" s="194"/>
      <c r="EZT3" s="195"/>
      <c r="EZU3" s="196"/>
      <c r="EZV3" s="197"/>
      <c r="EZW3" s="197"/>
      <c r="EZX3" s="231"/>
      <c r="EZZ3" s="223"/>
      <c r="FAA3" s="225"/>
      <c r="FAB3" s="226"/>
      <c r="FAC3" s="227"/>
      <c r="FAE3" s="228"/>
      <c r="FAF3" s="229"/>
      <c r="FAG3" s="230"/>
      <c r="FAH3" s="194"/>
      <c r="FAI3" s="194"/>
      <c r="FAJ3" s="195"/>
      <c r="FAK3" s="196"/>
      <c r="FAL3" s="197"/>
      <c r="FAM3" s="197"/>
      <c r="FAN3" s="231"/>
      <c r="FAP3" s="223"/>
      <c r="FAQ3" s="225"/>
      <c r="FAR3" s="226"/>
      <c r="FAS3" s="227"/>
      <c r="FAU3" s="228"/>
      <c r="FAV3" s="229"/>
      <c r="FAW3" s="230"/>
      <c r="FAX3" s="194"/>
      <c r="FAY3" s="194"/>
      <c r="FAZ3" s="195"/>
      <c r="FBA3" s="196"/>
      <c r="FBB3" s="197"/>
      <c r="FBC3" s="197"/>
      <c r="FBD3" s="231"/>
      <c r="FBF3" s="223"/>
      <c r="FBG3" s="225"/>
      <c r="FBH3" s="226"/>
      <c r="FBI3" s="227"/>
      <c r="FBK3" s="228"/>
      <c r="FBL3" s="229"/>
      <c r="FBM3" s="230"/>
      <c r="FBN3" s="194"/>
      <c r="FBO3" s="194"/>
      <c r="FBP3" s="195"/>
      <c r="FBQ3" s="196"/>
      <c r="FBR3" s="197"/>
      <c r="FBS3" s="197"/>
      <c r="FBT3" s="231"/>
      <c r="FBV3" s="223"/>
      <c r="FBW3" s="225"/>
      <c r="FBX3" s="226"/>
      <c r="FBY3" s="227"/>
      <c r="FCA3" s="228"/>
      <c r="FCB3" s="229"/>
      <c r="FCC3" s="230"/>
      <c r="FCD3" s="194"/>
      <c r="FCE3" s="194"/>
      <c r="FCF3" s="195"/>
      <c r="FCG3" s="196"/>
      <c r="FCH3" s="197"/>
      <c r="FCI3" s="197"/>
      <c r="FCJ3" s="231"/>
      <c r="FCL3" s="223"/>
      <c r="FCM3" s="225"/>
      <c r="FCN3" s="226"/>
      <c r="FCO3" s="227"/>
      <c r="FCQ3" s="228"/>
      <c r="FCR3" s="229"/>
      <c r="FCS3" s="230"/>
      <c r="FCT3" s="194"/>
      <c r="FCU3" s="194"/>
      <c r="FCV3" s="195"/>
      <c r="FCW3" s="196"/>
      <c r="FCX3" s="197"/>
      <c r="FCY3" s="197"/>
      <c r="FCZ3" s="231"/>
      <c r="FDB3" s="223"/>
      <c r="FDC3" s="225"/>
      <c r="FDD3" s="226"/>
      <c r="FDE3" s="227"/>
      <c r="FDG3" s="228"/>
      <c r="FDH3" s="229"/>
      <c r="FDI3" s="230"/>
      <c r="FDJ3" s="194"/>
      <c r="FDK3" s="194"/>
      <c r="FDL3" s="195"/>
      <c r="FDM3" s="196"/>
      <c r="FDN3" s="197"/>
      <c r="FDO3" s="197"/>
      <c r="FDP3" s="231"/>
      <c r="FDR3" s="223"/>
      <c r="FDS3" s="225"/>
      <c r="FDT3" s="226"/>
      <c r="FDU3" s="227"/>
      <c r="FDW3" s="228"/>
      <c r="FDX3" s="229"/>
      <c r="FDY3" s="230"/>
      <c r="FDZ3" s="194"/>
      <c r="FEA3" s="194"/>
      <c r="FEB3" s="195"/>
      <c r="FEC3" s="196"/>
      <c r="FED3" s="197"/>
      <c r="FEE3" s="197"/>
      <c r="FEF3" s="231"/>
      <c r="FEH3" s="223"/>
      <c r="FEI3" s="225"/>
      <c r="FEJ3" s="226"/>
      <c r="FEK3" s="227"/>
      <c r="FEM3" s="228"/>
      <c r="FEN3" s="229"/>
      <c r="FEO3" s="230"/>
      <c r="FEP3" s="194"/>
      <c r="FEQ3" s="194"/>
      <c r="FER3" s="195"/>
      <c r="FES3" s="196"/>
      <c r="FET3" s="197"/>
      <c r="FEU3" s="197"/>
      <c r="FEV3" s="231"/>
      <c r="FEX3" s="223"/>
      <c r="FEY3" s="225"/>
      <c r="FEZ3" s="226"/>
      <c r="FFA3" s="227"/>
      <c r="FFC3" s="228"/>
      <c r="FFD3" s="229"/>
      <c r="FFE3" s="230"/>
      <c r="FFF3" s="194"/>
      <c r="FFG3" s="194"/>
      <c r="FFH3" s="195"/>
      <c r="FFI3" s="196"/>
      <c r="FFJ3" s="197"/>
      <c r="FFK3" s="197"/>
      <c r="FFL3" s="231"/>
      <c r="FFN3" s="223"/>
      <c r="FFO3" s="225"/>
      <c r="FFP3" s="226"/>
      <c r="FFQ3" s="227"/>
      <c r="FFS3" s="228"/>
      <c r="FFT3" s="229"/>
      <c r="FFU3" s="230"/>
      <c r="FFV3" s="194"/>
      <c r="FFW3" s="194"/>
      <c r="FFX3" s="195"/>
      <c r="FFY3" s="196"/>
      <c r="FFZ3" s="197"/>
      <c r="FGA3" s="197"/>
      <c r="FGB3" s="231"/>
      <c r="FGD3" s="223"/>
      <c r="FGE3" s="225"/>
      <c r="FGF3" s="226"/>
      <c r="FGG3" s="227"/>
      <c r="FGI3" s="228"/>
      <c r="FGJ3" s="229"/>
      <c r="FGK3" s="230"/>
      <c r="FGL3" s="194"/>
      <c r="FGM3" s="194"/>
      <c r="FGN3" s="195"/>
      <c r="FGO3" s="196"/>
      <c r="FGP3" s="197"/>
      <c r="FGQ3" s="197"/>
      <c r="FGR3" s="231"/>
      <c r="FGT3" s="223"/>
      <c r="FGU3" s="225"/>
      <c r="FGV3" s="226"/>
      <c r="FGW3" s="227"/>
      <c r="FGY3" s="228"/>
      <c r="FGZ3" s="229"/>
      <c r="FHA3" s="230"/>
      <c r="FHB3" s="194"/>
      <c r="FHC3" s="194"/>
      <c r="FHD3" s="195"/>
      <c r="FHE3" s="196"/>
      <c r="FHF3" s="197"/>
      <c r="FHG3" s="197"/>
      <c r="FHH3" s="231"/>
      <c r="FHJ3" s="223"/>
      <c r="FHK3" s="225"/>
      <c r="FHL3" s="226"/>
      <c r="FHM3" s="227"/>
      <c r="FHO3" s="228"/>
      <c r="FHP3" s="229"/>
      <c r="FHQ3" s="230"/>
      <c r="FHR3" s="194"/>
      <c r="FHS3" s="194"/>
      <c r="FHT3" s="195"/>
      <c r="FHU3" s="196"/>
      <c r="FHV3" s="197"/>
      <c r="FHW3" s="197"/>
      <c r="FHX3" s="231"/>
      <c r="FHZ3" s="223"/>
      <c r="FIA3" s="225"/>
      <c r="FIB3" s="226"/>
      <c r="FIC3" s="227"/>
      <c r="FIE3" s="228"/>
      <c r="FIF3" s="229"/>
      <c r="FIG3" s="230"/>
      <c r="FIH3" s="194"/>
      <c r="FII3" s="194"/>
      <c r="FIJ3" s="195"/>
      <c r="FIK3" s="196"/>
      <c r="FIL3" s="197"/>
      <c r="FIM3" s="197"/>
      <c r="FIN3" s="231"/>
      <c r="FIP3" s="223"/>
      <c r="FIQ3" s="225"/>
      <c r="FIR3" s="226"/>
      <c r="FIS3" s="227"/>
      <c r="FIU3" s="228"/>
      <c r="FIV3" s="229"/>
      <c r="FIW3" s="230"/>
      <c r="FIX3" s="194"/>
      <c r="FIY3" s="194"/>
      <c r="FIZ3" s="195"/>
      <c r="FJA3" s="196"/>
      <c r="FJB3" s="197"/>
      <c r="FJC3" s="197"/>
      <c r="FJD3" s="231"/>
      <c r="FJF3" s="223"/>
      <c r="FJG3" s="225"/>
      <c r="FJH3" s="226"/>
      <c r="FJI3" s="227"/>
      <c r="FJK3" s="228"/>
      <c r="FJL3" s="229"/>
      <c r="FJM3" s="230"/>
      <c r="FJN3" s="194"/>
      <c r="FJO3" s="194"/>
      <c r="FJP3" s="195"/>
      <c r="FJQ3" s="196"/>
      <c r="FJR3" s="197"/>
      <c r="FJS3" s="197"/>
      <c r="FJT3" s="231"/>
      <c r="FJV3" s="223"/>
      <c r="FJW3" s="225"/>
      <c r="FJX3" s="226"/>
      <c r="FJY3" s="227"/>
      <c r="FKA3" s="228"/>
      <c r="FKB3" s="229"/>
      <c r="FKC3" s="230"/>
      <c r="FKD3" s="194"/>
      <c r="FKE3" s="194"/>
      <c r="FKF3" s="195"/>
      <c r="FKG3" s="196"/>
      <c r="FKH3" s="197"/>
      <c r="FKI3" s="197"/>
      <c r="FKJ3" s="231"/>
      <c r="FKL3" s="223"/>
      <c r="FKM3" s="225"/>
      <c r="FKN3" s="226"/>
      <c r="FKO3" s="227"/>
      <c r="FKQ3" s="228"/>
      <c r="FKR3" s="229"/>
      <c r="FKS3" s="230"/>
      <c r="FKT3" s="194"/>
      <c r="FKU3" s="194"/>
      <c r="FKV3" s="195"/>
      <c r="FKW3" s="196"/>
      <c r="FKX3" s="197"/>
      <c r="FKY3" s="197"/>
      <c r="FKZ3" s="231"/>
      <c r="FLB3" s="223"/>
      <c r="FLC3" s="225"/>
      <c r="FLD3" s="226"/>
      <c r="FLE3" s="227"/>
      <c r="FLG3" s="228"/>
      <c r="FLH3" s="229"/>
      <c r="FLI3" s="230"/>
      <c r="FLJ3" s="194"/>
      <c r="FLK3" s="194"/>
      <c r="FLL3" s="195"/>
      <c r="FLM3" s="196"/>
      <c r="FLN3" s="197"/>
      <c r="FLO3" s="197"/>
      <c r="FLP3" s="231"/>
      <c r="FLR3" s="223"/>
      <c r="FLS3" s="225"/>
      <c r="FLT3" s="226"/>
      <c r="FLU3" s="227"/>
      <c r="FLW3" s="228"/>
      <c r="FLX3" s="229"/>
      <c r="FLY3" s="230"/>
      <c r="FLZ3" s="194"/>
      <c r="FMA3" s="194"/>
      <c r="FMB3" s="195"/>
      <c r="FMC3" s="196"/>
      <c r="FMD3" s="197"/>
      <c r="FME3" s="197"/>
      <c r="FMF3" s="231"/>
      <c r="FMH3" s="223"/>
      <c r="FMI3" s="225"/>
      <c r="FMJ3" s="226"/>
      <c r="FMK3" s="227"/>
      <c r="FMM3" s="228"/>
      <c r="FMN3" s="229"/>
      <c r="FMO3" s="230"/>
      <c r="FMP3" s="194"/>
      <c r="FMQ3" s="194"/>
      <c r="FMR3" s="195"/>
      <c r="FMS3" s="196"/>
      <c r="FMT3" s="197"/>
      <c r="FMU3" s="197"/>
      <c r="FMV3" s="231"/>
      <c r="FMX3" s="223"/>
      <c r="FMY3" s="225"/>
      <c r="FMZ3" s="226"/>
      <c r="FNA3" s="227"/>
      <c r="FNC3" s="228"/>
      <c r="FND3" s="229"/>
      <c r="FNE3" s="230"/>
      <c r="FNF3" s="194"/>
      <c r="FNG3" s="194"/>
      <c r="FNH3" s="195"/>
      <c r="FNI3" s="196"/>
      <c r="FNJ3" s="197"/>
      <c r="FNK3" s="197"/>
      <c r="FNL3" s="231"/>
      <c r="FNN3" s="223"/>
      <c r="FNO3" s="225"/>
      <c r="FNP3" s="226"/>
      <c r="FNQ3" s="227"/>
      <c r="FNS3" s="228"/>
      <c r="FNT3" s="229"/>
      <c r="FNU3" s="230"/>
      <c r="FNV3" s="194"/>
      <c r="FNW3" s="194"/>
      <c r="FNX3" s="195"/>
      <c r="FNY3" s="196"/>
      <c r="FNZ3" s="197"/>
      <c r="FOA3" s="197"/>
      <c r="FOB3" s="231"/>
      <c r="FOD3" s="223"/>
      <c r="FOE3" s="225"/>
      <c r="FOF3" s="226"/>
      <c r="FOG3" s="227"/>
      <c r="FOI3" s="228"/>
      <c r="FOJ3" s="229"/>
      <c r="FOK3" s="230"/>
      <c r="FOL3" s="194"/>
      <c r="FOM3" s="194"/>
      <c r="FON3" s="195"/>
      <c r="FOO3" s="196"/>
      <c r="FOP3" s="197"/>
      <c r="FOQ3" s="197"/>
      <c r="FOR3" s="231"/>
      <c r="FOT3" s="223"/>
      <c r="FOU3" s="225"/>
      <c r="FOV3" s="226"/>
      <c r="FOW3" s="227"/>
      <c r="FOY3" s="228"/>
      <c r="FOZ3" s="229"/>
      <c r="FPA3" s="230"/>
      <c r="FPB3" s="194"/>
      <c r="FPC3" s="194"/>
      <c r="FPD3" s="195"/>
      <c r="FPE3" s="196"/>
      <c r="FPF3" s="197"/>
      <c r="FPG3" s="197"/>
      <c r="FPH3" s="231"/>
      <c r="FPJ3" s="223"/>
      <c r="FPK3" s="225"/>
      <c r="FPL3" s="226"/>
      <c r="FPM3" s="227"/>
      <c r="FPO3" s="228"/>
      <c r="FPP3" s="229"/>
      <c r="FPQ3" s="230"/>
      <c r="FPR3" s="194"/>
      <c r="FPS3" s="194"/>
      <c r="FPT3" s="195"/>
      <c r="FPU3" s="196"/>
      <c r="FPV3" s="197"/>
      <c r="FPW3" s="197"/>
      <c r="FPX3" s="231"/>
      <c r="FPZ3" s="223"/>
      <c r="FQA3" s="225"/>
      <c r="FQB3" s="226"/>
      <c r="FQC3" s="227"/>
      <c r="FQE3" s="228"/>
      <c r="FQF3" s="229"/>
      <c r="FQG3" s="230"/>
      <c r="FQH3" s="194"/>
      <c r="FQI3" s="194"/>
      <c r="FQJ3" s="195"/>
      <c r="FQK3" s="196"/>
      <c r="FQL3" s="197"/>
      <c r="FQM3" s="197"/>
      <c r="FQN3" s="231"/>
      <c r="FQP3" s="223"/>
      <c r="FQQ3" s="225"/>
      <c r="FQR3" s="226"/>
      <c r="FQS3" s="227"/>
      <c r="FQU3" s="228"/>
      <c r="FQV3" s="229"/>
      <c r="FQW3" s="230"/>
      <c r="FQX3" s="194"/>
      <c r="FQY3" s="194"/>
      <c r="FQZ3" s="195"/>
      <c r="FRA3" s="196"/>
      <c r="FRB3" s="197"/>
      <c r="FRC3" s="197"/>
      <c r="FRD3" s="231"/>
      <c r="FRF3" s="223"/>
      <c r="FRG3" s="225"/>
      <c r="FRH3" s="226"/>
      <c r="FRI3" s="227"/>
      <c r="FRK3" s="228"/>
      <c r="FRL3" s="229"/>
      <c r="FRM3" s="230"/>
      <c r="FRN3" s="194"/>
      <c r="FRO3" s="194"/>
      <c r="FRP3" s="195"/>
      <c r="FRQ3" s="196"/>
      <c r="FRR3" s="197"/>
      <c r="FRS3" s="197"/>
      <c r="FRT3" s="231"/>
      <c r="FRV3" s="223"/>
      <c r="FRW3" s="225"/>
      <c r="FRX3" s="226"/>
      <c r="FRY3" s="227"/>
      <c r="FSA3" s="228"/>
      <c r="FSB3" s="229"/>
      <c r="FSC3" s="230"/>
      <c r="FSD3" s="194"/>
      <c r="FSE3" s="194"/>
      <c r="FSF3" s="195"/>
      <c r="FSG3" s="196"/>
      <c r="FSH3" s="197"/>
      <c r="FSI3" s="197"/>
      <c r="FSJ3" s="231"/>
      <c r="FSL3" s="223"/>
      <c r="FSM3" s="225"/>
      <c r="FSN3" s="226"/>
      <c r="FSO3" s="227"/>
      <c r="FSQ3" s="228"/>
      <c r="FSR3" s="229"/>
      <c r="FSS3" s="230"/>
      <c r="FST3" s="194"/>
      <c r="FSU3" s="194"/>
      <c r="FSV3" s="195"/>
      <c r="FSW3" s="196"/>
      <c r="FSX3" s="197"/>
      <c r="FSY3" s="197"/>
      <c r="FSZ3" s="231"/>
      <c r="FTB3" s="223"/>
      <c r="FTC3" s="225"/>
      <c r="FTD3" s="226"/>
      <c r="FTE3" s="227"/>
      <c r="FTG3" s="228"/>
      <c r="FTH3" s="229"/>
      <c r="FTI3" s="230"/>
      <c r="FTJ3" s="194"/>
      <c r="FTK3" s="194"/>
      <c r="FTL3" s="195"/>
      <c r="FTM3" s="196"/>
      <c r="FTN3" s="197"/>
      <c r="FTO3" s="197"/>
      <c r="FTP3" s="231"/>
      <c r="FTR3" s="223"/>
      <c r="FTS3" s="225"/>
      <c r="FTT3" s="226"/>
      <c r="FTU3" s="227"/>
      <c r="FTW3" s="228"/>
      <c r="FTX3" s="229"/>
      <c r="FTY3" s="230"/>
      <c r="FTZ3" s="194"/>
      <c r="FUA3" s="194"/>
      <c r="FUB3" s="195"/>
      <c r="FUC3" s="196"/>
      <c r="FUD3" s="197"/>
      <c r="FUE3" s="197"/>
      <c r="FUF3" s="231"/>
      <c r="FUH3" s="223"/>
      <c r="FUI3" s="225"/>
      <c r="FUJ3" s="226"/>
      <c r="FUK3" s="227"/>
      <c r="FUM3" s="228"/>
      <c r="FUN3" s="229"/>
      <c r="FUO3" s="230"/>
      <c r="FUP3" s="194"/>
      <c r="FUQ3" s="194"/>
      <c r="FUR3" s="195"/>
      <c r="FUS3" s="196"/>
      <c r="FUT3" s="197"/>
      <c r="FUU3" s="197"/>
      <c r="FUV3" s="231"/>
      <c r="FUX3" s="223"/>
      <c r="FUY3" s="225"/>
      <c r="FUZ3" s="226"/>
      <c r="FVA3" s="227"/>
      <c r="FVC3" s="228"/>
      <c r="FVD3" s="229"/>
      <c r="FVE3" s="230"/>
      <c r="FVF3" s="194"/>
      <c r="FVG3" s="194"/>
      <c r="FVH3" s="195"/>
      <c r="FVI3" s="196"/>
      <c r="FVJ3" s="197"/>
      <c r="FVK3" s="197"/>
      <c r="FVL3" s="231"/>
      <c r="FVN3" s="223"/>
      <c r="FVO3" s="225"/>
      <c r="FVP3" s="226"/>
      <c r="FVQ3" s="227"/>
      <c r="FVS3" s="228"/>
      <c r="FVT3" s="229"/>
      <c r="FVU3" s="230"/>
      <c r="FVV3" s="194"/>
      <c r="FVW3" s="194"/>
      <c r="FVX3" s="195"/>
      <c r="FVY3" s="196"/>
      <c r="FVZ3" s="197"/>
      <c r="FWA3" s="197"/>
      <c r="FWB3" s="231"/>
      <c r="FWD3" s="223"/>
      <c r="FWE3" s="225"/>
      <c r="FWF3" s="226"/>
      <c r="FWG3" s="227"/>
      <c r="FWI3" s="228"/>
      <c r="FWJ3" s="229"/>
      <c r="FWK3" s="230"/>
      <c r="FWL3" s="194"/>
      <c r="FWM3" s="194"/>
      <c r="FWN3" s="195"/>
      <c r="FWO3" s="196"/>
      <c r="FWP3" s="197"/>
      <c r="FWQ3" s="197"/>
      <c r="FWR3" s="231"/>
      <c r="FWT3" s="223"/>
      <c r="FWU3" s="225"/>
      <c r="FWV3" s="226"/>
      <c r="FWW3" s="227"/>
      <c r="FWY3" s="228"/>
      <c r="FWZ3" s="229"/>
      <c r="FXA3" s="230"/>
      <c r="FXB3" s="194"/>
      <c r="FXC3" s="194"/>
      <c r="FXD3" s="195"/>
      <c r="FXE3" s="196"/>
      <c r="FXF3" s="197"/>
      <c r="FXG3" s="197"/>
      <c r="FXH3" s="231"/>
      <c r="FXJ3" s="223"/>
      <c r="FXK3" s="225"/>
      <c r="FXL3" s="226"/>
      <c r="FXM3" s="227"/>
      <c r="FXO3" s="228"/>
      <c r="FXP3" s="229"/>
      <c r="FXQ3" s="230"/>
      <c r="FXR3" s="194"/>
      <c r="FXS3" s="194"/>
      <c r="FXT3" s="195"/>
      <c r="FXU3" s="196"/>
      <c r="FXV3" s="197"/>
      <c r="FXW3" s="197"/>
      <c r="FXX3" s="231"/>
      <c r="FXZ3" s="223"/>
      <c r="FYA3" s="225"/>
      <c r="FYB3" s="226"/>
      <c r="FYC3" s="227"/>
      <c r="FYE3" s="228"/>
      <c r="FYF3" s="229"/>
      <c r="FYG3" s="230"/>
      <c r="FYH3" s="194"/>
      <c r="FYI3" s="194"/>
      <c r="FYJ3" s="195"/>
      <c r="FYK3" s="196"/>
      <c r="FYL3" s="197"/>
      <c r="FYM3" s="197"/>
      <c r="FYN3" s="231"/>
      <c r="FYP3" s="223"/>
      <c r="FYQ3" s="225"/>
      <c r="FYR3" s="226"/>
      <c r="FYS3" s="227"/>
      <c r="FYU3" s="228"/>
      <c r="FYV3" s="229"/>
      <c r="FYW3" s="230"/>
      <c r="FYX3" s="194"/>
      <c r="FYY3" s="194"/>
      <c r="FYZ3" s="195"/>
      <c r="FZA3" s="196"/>
      <c r="FZB3" s="197"/>
      <c r="FZC3" s="197"/>
      <c r="FZD3" s="231"/>
      <c r="FZF3" s="223"/>
      <c r="FZG3" s="225"/>
      <c r="FZH3" s="226"/>
      <c r="FZI3" s="227"/>
      <c r="FZK3" s="228"/>
      <c r="FZL3" s="229"/>
      <c r="FZM3" s="230"/>
      <c r="FZN3" s="194"/>
      <c r="FZO3" s="194"/>
      <c r="FZP3" s="195"/>
      <c r="FZQ3" s="196"/>
      <c r="FZR3" s="197"/>
      <c r="FZS3" s="197"/>
      <c r="FZT3" s="231"/>
      <c r="FZV3" s="223"/>
      <c r="FZW3" s="225"/>
      <c r="FZX3" s="226"/>
      <c r="FZY3" s="227"/>
      <c r="GAA3" s="228"/>
      <c r="GAB3" s="229"/>
      <c r="GAC3" s="230"/>
      <c r="GAD3" s="194"/>
      <c r="GAE3" s="194"/>
      <c r="GAF3" s="195"/>
      <c r="GAG3" s="196"/>
      <c r="GAH3" s="197"/>
      <c r="GAI3" s="197"/>
      <c r="GAJ3" s="231"/>
      <c r="GAL3" s="223"/>
      <c r="GAM3" s="225"/>
      <c r="GAN3" s="226"/>
      <c r="GAO3" s="227"/>
      <c r="GAQ3" s="228"/>
      <c r="GAR3" s="229"/>
      <c r="GAS3" s="230"/>
      <c r="GAT3" s="194"/>
      <c r="GAU3" s="194"/>
      <c r="GAV3" s="195"/>
      <c r="GAW3" s="196"/>
      <c r="GAX3" s="197"/>
      <c r="GAY3" s="197"/>
      <c r="GAZ3" s="231"/>
      <c r="GBB3" s="223"/>
      <c r="GBC3" s="225"/>
      <c r="GBD3" s="226"/>
      <c r="GBE3" s="227"/>
      <c r="GBG3" s="228"/>
      <c r="GBH3" s="229"/>
      <c r="GBI3" s="230"/>
      <c r="GBJ3" s="194"/>
      <c r="GBK3" s="194"/>
      <c r="GBL3" s="195"/>
      <c r="GBM3" s="196"/>
      <c r="GBN3" s="197"/>
      <c r="GBO3" s="197"/>
      <c r="GBP3" s="231"/>
      <c r="GBR3" s="223"/>
      <c r="GBS3" s="225"/>
      <c r="GBT3" s="226"/>
      <c r="GBU3" s="227"/>
      <c r="GBW3" s="228"/>
      <c r="GBX3" s="229"/>
      <c r="GBY3" s="230"/>
      <c r="GBZ3" s="194"/>
      <c r="GCA3" s="194"/>
      <c r="GCB3" s="195"/>
      <c r="GCC3" s="196"/>
      <c r="GCD3" s="197"/>
      <c r="GCE3" s="197"/>
      <c r="GCF3" s="231"/>
      <c r="GCH3" s="223"/>
      <c r="GCI3" s="225"/>
      <c r="GCJ3" s="226"/>
      <c r="GCK3" s="227"/>
      <c r="GCM3" s="228"/>
      <c r="GCN3" s="229"/>
      <c r="GCO3" s="230"/>
      <c r="GCP3" s="194"/>
      <c r="GCQ3" s="194"/>
      <c r="GCR3" s="195"/>
      <c r="GCS3" s="196"/>
      <c r="GCT3" s="197"/>
      <c r="GCU3" s="197"/>
      <c r="GCV3" s="231"/>
      <c r="GCX3" s="223"/>
      <c r="GCY3" s="225"/>
      <c r="GCZ3" s="226"/>
      <c r="GDA3" s="227"/>
      <c r="GDC3" s="228"/>
      <c r="GDD3" s="229"/>
      <c r="GDE3" s="230"/>
      <c r="GDF3" s="194"/>
      <c r="GDG3" s="194"/>
      <c r="GDH3" s="195"/>
      <c r="GDI3" s="196"/>
      <c r="GDJ3" s="197"/>
      <c r="GDK3" s="197"/>
      <c r="GDL3" s="231"/>
      <c r="GDN3" s="223"/>
      <c r="GDO3" s="225"/>
      <c r="GDP3" s="226"/>
      <c r="GDQ3" s="227"/>
      <c r="GDS3" s="228"/>
      <c r="GDT3" s="229"/>
      <c r="GDU3" s="230"/>
      <c r="GDV3" s="194"/>
      <c r="GDW3" s="194"/>
      <c r="GDX3" s="195"/>
      <c r="GDY3" s="196"/>
      <c r="GDZ3" s="197"/>
      <c r="GEA3" s="197"/>
      <c r="GEB3" s="231"/>
      <c r="GED3" s="223"/>
      <c r="GEE3" s="225"/>
      <c r="GEF3" s="226"/>
      <c r="GEG3" s="227"/>
      <c r="GEI3" s="228"/>
      <c r="GEJ3" s="229"/>
      <c r="GEK3" s="230"/>
      <c r="GEL3" s="194"/>
      <c r="GEM3" s="194"/>
      <c r="GEN3" s="195"/>
      <c r="GEO3" s="196"/>
      <c r="GEP3" s="197"/>
      <c r="GEQ3" s="197"/>
      <c r="GER3" s="231"/>
      <c r="GET3" s="223"/>
      <c r="GEU3" s="225"/>
      <c r="GEV3" s="226"/>
      <c r="GEW3" s="227"/>
      <c r="GEY3" s="228"/>
      <c r="GEZ3" s="229"/>
      <c r="GFA3" s="230"/>
      <c r="GFB3" s="194"/>
      <c r="GFC3" s="194"/>
      <c r="GFD3" s="195"/>
      <c r="GFE3" s="196"/>
      <c r="GFF3" s="197"/>
      <c r="GFG3" s="197"/>
      <c r="GFH3" s="231"/>
      <c r="GFJ3" s="223"/>
      <c r="GFK3" s="225"/>
      <c r="GFL3" s="226"/>
      <c r="GFM3" s="227"/>
      <c r="GFO3" s="228"/>
      <c r="GFP3" s="229"/>
      <c r="GFQ3" s="230"/>
      <c r="GFR3" s="194"/>
      <c r="GFS3" s="194"/>
      <c r="GFT3" s="195"/>
      <c r="GFU3" s="196"/>
      <c r="GFV3" s="197"/>
      <c r="GFW3" s="197"/>
      <c r="GFX3" s="231"/>
      <c r="GFZ3" s="223"/>
      <c r="GGA3" s="225"/>
      <c r="GGB3" s="226"/>
      <c r="GGC3" s="227"/>
      <c r="GGE3" s="228"/>
      <c r="GGF3" s="229"/>
      <c r="GGG3" s="230"/>
      <c r="GGH3" s="194"/>
      <c r="GGI3" s="194"/>
      <c r="GGJ3" s="195"/>
      <c r="GGK3" s="196"/>
      <c r="GGL3" s="197"/>
      <c r="GGM3" s="197"/>
      <c r="GGN3" s="231"/>
      <c r="GGP3" s="223"/>
      <c r="GGQ3" s="225"/>
      <c r="GGR3" s="226"/>
      <c r="GGS3" s="227"/>
      <c r="GGU3" s="228"/>
      <c r="GGV3" s="229"/>
      <c r="GGW3" s="230"/>
      <c r="GGX3" s="194"/>
      <c r="GGY3" s="194"/>
      <c r="GGZ3" s="195"/>
      <c r="GHA3" s="196"/>
      <c r="GHB3" s="197"/>
      <c r="GHC3" s="197"/>
      <c r="GHD3" s="231"/>
      <c r="GHF3" s="223"/>
      <c r="GHG3" s="225"/>
      <c r="GHH3" s="226"/>
      <c r="GHI3" s="227"/>
      <c r="GHK3" s="228"/>
      <c r="GHL3" s="229"/>
      <c r="GHM3" s="230"/>
      <c r="GHN3" s="194"/>
      <c r="GHO3" s="194"/>
      <c r="GHP3" s="195"/>
      <c r="GHQ3" s="196"/>
      <c r="GHR3" s="197"/>
      <c r="GHS3" s="197"/>
      <c r="GHT3" s="231"/>
      <c r="GHV3" s="223"/>
      <c r="GHW3" s="225"/>
      <c r="GHX3" s="226"/>
      <c r="GHY3" s="227"/>
      <c r="GIA3" s="228"/>
      <c r="GIB3" s="229"/>
      <c r="GIC3" s="230"/>
      <c r="GID3" s="194"/>
      <c r="GIE3" s="194"/>
      <c r="GIF3" s="195"/>
      <c r="GIG3" s="196"/>
      <c r="GIH3" s="197"/>
      <c r="GII3" s="197"/>
      <c r="GIJ3" s="231"/>
      <c r="GIL3" s="223"/>
      <c r="GIM3" s="225"/>
      <c r="GIN3" s="226"/>
      <c r="GIO3" s="227"/>
      <c r="GIQ3" s="228"/>
      <c r="GIR3" s="229"/>
      <c r="GIS3" s="230"/>
      <c r="GIT3" s="194"/>
      <c r="GIU3" s="194"/>
      <c r="GIV3" s="195"/>
      <c r="GIW3" s="196"/>
      <c r="GIX3" s="197"/>
      <c r="GIY3" s="197"/>
      <c r="GIZ3" s="231"/>
      <c r="GJB3" s="223"/>
      <c r="GJC3" s="225"/>
      <c r="GJD3" s="226"/>
      <c r="GJE3" s="227"/>
      <c r="GJG3" s="228"/>
      <c r="GJH3" s="229"/>
      <c r="GJI3" s="230"/>
      <c r="GJJ3" s="194"/>
      <c r="GJK3" s="194"/>
      <c r="GJL3" s="195"/>
      <c r="GJM3" s="196"/>
      <c r="GJN3" s="197"/>
      <c r="GJO3" s="197"/>
      <c r="GJP3" s="231"/>
      <c r="GJR3" s="223"/>
      <c r="GJS3" s="225"/>
      <c r="GJT3" s="226"/>
      <c r="GJU3" s="227"/>
      <c r="GJW3" s="228"/>
      <c r="GJX3" s="229"/>
      <c r="GJY3" s="230"/>
      <c r="GJZ3" s="194"/>
      <c r="GKA3" s="194"/>
      <c r="GKB3" s="195"/>
      <c r="GKC3" s="196"/>
      <c r="GKD3" s="197"/>
      <c r="GKE3" s="197"/>
      <c r="GKF3" s="231"/>
      <c r="GKH3" s="223"/>
      <c r="GKI3" s="225"/>
      <c r="GKJ3" s="226"/>
      <c r="GKK3" s="227"/>
      <c r="GKM3" s="228"/>
      <c r="GKN3" s="229"/>
      <c r="GKO3" s="230"/>
      <c r="GKP3" s="194"/>
      <c r="GKQ3" s="194"/>
      <c r="GKR3" s="195"/>
      <c r="GKS3" s="196"/>
      <c r="GKT3" s="197"/>
      <c r="GKU3" s="197"/>
      <c r="GKV3" s="231"/>
      <c r="GKX3" s="223"/>
      <c r="GKY3" s="225"/>
      <c r="GKZ3" s="226"/>
      <c r="GLA3" s="227"/>
      <c r="GLC3" s="228"/>
      <c r="GLD3" s="229"/>
      <c r="GLE3" s="230"/>
      <c r="GLF3" s="194"/>
      <c r="GLG3" s="194"/>
      <c r="GLH3" s="195"/>
      <c r="GLI3" s="196"/>
      <c r="GLJ3" s="197"/>
      <c r="GLK3" s="197"/>
      <c r="GLL3" s="231"/>
      <c r="GLN3" s="223"/>
      <c r="GLO3" s="225"/>
      <c r="GLP3" s="226"/>
      <c r="GLQ3" s="227"/>
      <c r="GLS3" s="228"/>
      <c r="GLT3" s="229"/>
      <c r="GLU3" s="230"/>
      <c r="GLV3" s="194"/>
      <c r="GLW3" s="194"/>
      <c r="GLX3" s="195"/>
      <c r="GLY3" s="196"/>
      <c r="GLZ3" s="197"/>
      <c r="GMA3" s="197"/>
      <c r="GMB3" s="231"/>
      <c r="GMD3" s="223"/>
      <c r="GME3" s="225"/>
      <c r="GMF3" s="226"/>
      <c r="GMG3" s="227"/>
      <c r="GMI3" s="228"/>
      <c r="GMJ3" s="229"/>
      <c r="GMK3" s="230"/>
      <c r="GML3" s="194"/>
      <c r="GMM3" s="194"/>
      <c r="GMN3" s="195"/>
      <c r="GMO3" s="196"/>
      <c r="GMP3" s="197"/>
      <c r="GMQ3" s="197"/>
      <c r="GMR3" s="231"/>
      <c r="GMT3" s="223"/>
      <c r="GMU3" s="225"/>
      <c r="GMV3" s="226"/>
      <c r="GMW3" s="227"/>
      <c r="GMY3" s="228"/>
      <c r="GMZ3" s="229"/>
      <c r="GNA3" s="230"/>
      <c r="GNB3" s="194"/>
      <c r="GNC3" s="194"/>
      <c r="GND3" s="195"/>
      <c r="GNE3" s="196"/>
      <c r="GNF3" s="197"/>
      <c r="GNG3" s="197"/>
      <c r="GNH3" s="231"/>
      <c r="GNJ3" s="223"/>
      <c r="GNK3" s="225"/>
      <c r="GNL3" s="226"/>
      <c r="GNM3" s="227"/>
      <c r="GNO3" s="228"/>
      <c r="GNP3" s="229"/>
      <c r="GNQ3" s="230"/>
      <c r="GNR3" s="194"/>
      <c r="GNS3" s="194"/>
      <c r="GNT3" s="195"/>
      <c r="GNU3" s="196"/>
      <c r="GNV3" s="197"/>
      <c r="GNW3" s="197"/>
      <c r="GNX3" s="231"/>
      <c r="GNZ3" s="223"/>
      <c r="GOA3" s="225"/>
      <c r="GOB3" s="226"/>
      <c r="GOC3" s="227"/>
      <c r="GOE3" s="228"/>
      <c r="GOF3" s="229"/>
      <c r="GOG3" s="230"/>
      <c r="GOH3" s="194"/>
      <c r="GOI3" s="194"/>
      <c r="GOJ3" s="195"/>
      <c r="GOK3" s="196"/>
      <c r="GOL3" s="197"/>
      <c r="GOM3" s="197"/>
      <c r="GON3" s="231"/>
      <c r="GOP3" s="223"/>
      <c r="GOQ3" s="225"/>
      <c r="GOR3" s="226"/>
      <c r="GOS3" s="227"/>
      <c r="GOU3" s="228"/>
      <c r="GOV3" s="229"/>
      <c r="GOW3" s="230"/>
      <c r="GOX3" s="194"/>
      <c r="GOY3" s="194"/>
      <c r="GOZ3" s="195"/>
      <c r="GPA3" s="196"/>
      <c r="GPB3" s="197"/>
      <c r="GPC3" s="197"/>
      <c r="GPD3" s="231"/>
      <c r="GPF3" s="223"/>
      <c r="GPG3" s="225"/>
      <c r="GPH3" s="226"/>
      <c r="GPI3" s="227"/>
      <c r="GPK3" s="228"/>
      <c r="GPL3" s="229"/>
      <c r="GPM3" s="230"/>
      <c r="GPN3" s="194"/>
      <c r="GPO3" s="194"/>
      <c r="GPP3" s="195"/>
      <c r="GPQ3" s="196"/>
      <c r="GPR3" s="197"/>
      <c r="GPS3" s="197"/>
      <c r="GPT3" s="231"/>
      <c r="GPV3" s="223"/>
      <c r="GPW3" s="225"/>
      <c r="GPX3" s="226"/>
      <c r="GPY3" s="227"/>
      <c r="GQA3" s="228"/>
      <c r="GQB3" s="229"/>
      <c r="GQC3" s="230"/>
      <c r="GQD3" s="194"/>
      <c r="GQE3" s="194"/>
      <c r="GQF3" s="195"/>
      <c r="GQG3" s="196"/>
      <c r="GQH3" s="197"/>
      <c r="GQI3" s="197"/>
      <c r="GQJ3" s="231"/>
      <c r="GQL3" s="223"/>
      <c r="GQM3" s="225"/>
      <c r="GQN3" s="226"/>
      <c r="GQO3" s="227"/>
      <c r="GQQ3" s="228"/>
      <c r="GQR3" s="229"/>
      <c r="GQS3" s="230"/>
      <c r="GQT3" s="194"/>
      <c r="GQU3" s="194"/>
      <c r="GQV3" s="195"/>
      <c r="GQW3" s="196"/>
      <c r="GQX3" s="197"/>
      <c r="GQY3" s="197"/>
      <c r="GQZ3" s="231"/>
      <c r="GRB3" s="223"/>
      <c r="GRC3" s="225"/>
      <c r="GRD3" s="226"/>
      <c r="GRE3" s="227"/>
      <c r="GRG3" s="228"/>
      <c r="GRH3" s="229"/>
      <c r="GRI3" s="230"/>
      <c r="GRJ3" s="194"/>
      <c r="GRK3" s="194"/>
      <c r="GRL3" s="195"/>
      <c r="GRM3" s="196"/>
      <c r="GRN3" s="197"/>
      <c r="GRO3" s="197"/>
      <c r="GRP3" s="231"/>
      <c r="GRR3" s="223"/>
      <c r="GRS3" s="225"/>
      <c r="GRT3" s="226"/>
      <c r="GRU3" s="227"/>
      <c r="GRW3" s="228"/>
      <c r="GRX3" s="229"/>
      <c r="GRY3" s="230"/>
      <c r="GRZ3" s="194"/>
      <c r="GSA3" s="194"/>
      <c r="GSB3" s="195"/>
      <c r="GSC3" s="196"/>
      <c r="GSD3" s="197"/>
      <c r="GSE3" s="197"/>
      <c r="GSF3" s="231"/>
      <c r="GSH3" s="223"/>
      <c r="GSI3" s="225"/>
      <c r="GSJ3" s="226"/>
      <c r="GSK3" s="227"/>
      <c r="GSM3" s="228"/>
      <c r="GSN3" s="229"/>
      <c r="GSO3" s="230"/>
      <c r="GSP3" s="194"/>
      <c r="GSQ3" s="194"/>
      <c r="GSR3" s="195"/>
      <c r="GSS3" s="196"/>
      <c r="GST3" s="197"/>
      <c r="GSU3" s="197"/>
      <c r="GSV3" s="231"/>
      <c r="GSX3" s="223"/>
      <c r="GSY3" s="225"/>
      <c r="GSZ3" s="226"/>
      <c r="GTA3" s="227"/>
      <c r="GTC3" s="228"/>
      <c r="GTD3" s="229"/>
      <c r="GTE3" s="230"/>
      <c r="GTF3" s="194"/>
      <c r="GTG3" s="194"/>
      <c r="GTH3" s="195"/>
      <c r="GTI3" s="196"/>
      <c r="GTJ3" s="197"/>
      <c r="GTK3" s="197"/>
      <c r="GTL3" s="231"/>
      <c r="GTN3" s="223"/>
      <c r="GTO3" s="225"/>
      <c r="GTP3" s="226"/>
      <c r="GTQ3" s="227"/>
      <c r="GTS3" s="228"/>
      <c r="GTT3" s="229"/>
      <c r="GTU3" s="230"/>
      <c r="GTV3" s="194"/>
      <c r="GTW3" s="194"/>
      <c r="GTX3" s="195"/>
      <c r="GTY3" s="196"/>
      <c r="GTZ3" s="197"/>
      <c r="GUA3" s="197"/>
      <c r="GUB3" s="231"/>
      <c r="GUD3" s="223"/>
      <c r="GUE3" s="225"/>
      <c r="GUF3" s="226"/>
      <c r="GUG3" s="227"/>
      <c r="GUI3" s="228"/>
      <c r="GUJ3" s="229"/>
      <c r="GUK3" s="230"/>
      <c r="GUL3" s="194"/>
      <c r="GUM3" s="194"/>
      <c r="GUN3" s="195"/>
      <c r="GUO3" s="196"/>
      <c r="GUP3" s="197"/>
      <c r="GUQ3" s="197"/>
      <c r="GUR3" s="231"/>
      <c r="GUT3" s="223"/>
      <c r="GUU3" s="225"/>
      <c r="GUV3" s="226"/>
      <c r="GUW3" s="227"/>
      <c r="GUY3" s="228"/>
      <c r="GUZ3" s="229"/>
      <c r="GVA3" s="230"/>
      <c r="GVB3" s="194"/>
      <c r="GVC3" s="194"/>
      <c r="GVD3" s="195"/>
      <c r="GVE3" s="196"/>
      <c r="GVF3" s="197"/>
      <c r="GVG3" s="197"/>
      <c r="GVH3" s="231"/>
      <c r="GVJ3" s="223"/>
      <c r="GVK3" s="225"/>
      <c r="GVL3" s="226"/>
      <c r="GVM3" s="227"/>
      <c r="GVO3" s="228"/>
      <c r="GVP3" s="229"/>
      <c r="GVQ3" s="230"/>
      <c r="GVR3" s="194"/>
      <c r="GVS3" s="194"/>
      <c r="GVT3" s="195"/>
      <c r="GVU3" s="196"/>
      <c r="GVV3" s="197"/>
      <c r="GVW3" s="197"/>
      <c r="GVX3" s="231"/>
      <c r="GVZ3" s="223"/>
      <c r="GWA3" s="225"/>
      <c r="GWB3" s="226"/>
      <c r="GWC3" s="227"/>
      <c r="GWE3" s="228"/>
      <c r="GWF3" s="229"/>
      <c r="GWG3" s="230"/>
      <c r="GWH3" s="194"/>
      <c r="GWI3" s="194"/>
      <c r="GWJ3" s="195"/>
      <c r="GWK3" s="196"/>
      <c r="GWL3" s="197"/>
      <c r="GWM3" s="197"/>
      <c r="GWN3" s="231"/>
      <c r="GWP3" s="223"/>
      <c r="GWQ3" s="225"/>
      <c r="GWR3" s="226"/>
      <c r="GWS3" s="227"/>
      <c r="GWU3" s="228"/>
      <c r="GWV3" s="229"/>
      <c r="GWW3" s="230"/>
      <c r="GWX3" s="194"/>
      <c r="GWY3" s="194"/>
      <c r="GWZ3" s="195"/>
      <c r="GXA3" s="196"/>
      <c r="GXB3" s="197"/>
      <c r="GXC3" s="197"/>
      <c r="GXD3" s="231"/>
      <c r="GXF3" s="223"/>
      <c r="GXG3" s="225"/>
      <c r="GXH3" s="226"/>
      <c r="GXI3" s="227"/>
      <c r="GXK3" s="228"/>
      <c r="GXL3" s="229"/>
      <c r="GXM3" s="230"/>
      <c r="GXN3" s="194"/>
      <c r="GXO3" s="194"/>
      <c r="GXP3" s="195"/>
      <c r="GXQ3" s="196"/>
      <c r="GXR3" s="197"/>
      <c r="GXS3" s="197"/>
      <c r="GXT3" s="231"/>
      <c r="GXV3" s="223"/>
      <c r="GXW3" s="225"/>
      <c r="GXX3" s="226"/>
      <c r="GXY3" s="227"/>
      <c r="GYA3" s="228"/>
      <c r="GYB3" s="229"/>
      <c r="GYC3" s="230"/>
      <c r="GYD3" s="194"/>
      <c r="GYE3" s="194"/>
      <c r="GYF3" s="195"/>
      <c r="GYG3" s="196"/>
      <c r="GYH3" s="197"/>
      <c r="GYI3" s="197"/>
      <c r="GYJ3" s="231"/>
      <c r="GYL3" s="223"/>
      <c r="GYM3" s="225"/>
      <c r="GYN3" s="226"/>
      <c r="GYO3" s="227"/>
      <c r="GYQ3" s="228"/>
      <c r="GYR3" s="229"/>
      <c r="GYS3" s="230"/>
      <c r="GYT3" s="194"/>
      <c r="GYU3" s="194"/>
      <c r="GYV3" s="195"/>
      <c r="GYW3" s="196"/>
      <c r="GYX3" s="197"/>
      <c r="GYY3" s="197"/>
      <c r="GYZ3" s="231"/>
      <c r="GZB3" s="223"/>
      <c r="GZC3" s="225"/>
      <c r="GZD3" s="226"/>
      <c r="GZE3" s="227"/>
      <c r="GZG3" s="228"/>
      <c r="GZH3" s="229"/>
      <c r="GZI3" s="230"/>
      <c r="GZJ3" s="194"/>
      <c r="GZK3" s="194"/>
      <c r="GZL3" s="195"/>
      <c r="GZM3" s="196"/>
      <c r="GZN3" s="197"/>
      <c r="GZO3" s="197"/>
      <c r="GZP3" s="231"/>
      <c r="GZR3" s="223"/>
      <c r="GZS3" s="225"/>
      <c r="GZT3" s="226"/>
      <c r="GZU3" s="227"/>
      <c r="GZW3" s="228"/>
      <c r="GZX3" s="229"/>
      <c r="GZY3" s="230"/>
      <c r="GZZ3" s="194"/>
      <c r="HAA3" s="194"/>
      <c r="HAB3" s="195"/>
      <c r="HAC3" s="196"/>
      <c r="HAD3" s="197"/>
      <c r="HAE3" s="197"/>
      <c r="HAF3" s="231"/>
      <c r="HAH3" s="223"/>
      <c r="HAI3" s="225"/>
      <c r="HAJ3" s="226"/>
      <c r="HAK3" s="227"/>
      <c r="HAM3" s="228"/>
      <c r="HAN3" s="229"/>
      <c r="HAO3" s="230"/>
      <c r="HAP3" s="194"/>
      <c r="HAQ3" s="194"/>
      <c r="HAR3" s="195"/>
      <c r="HAS3" s="196"/>
      <c r="HAT3" s="197"/>
      <c r="HAU3" s="197"/>
      <c r="HAV3" s="231"/>
      <c r="HAX3" s="223"/>
      <c r="HAY3" s="225"/>
      <c r="HAZ3" s="226"/>
      <c r="HBA3" s="227"/>
      <c r="HBC3" s="228"/>
      <c r="HBD3" s="229"/>
      <c r="HBE3" s="230"/>
      <c r="HBF3" s="194"/>
      <c r="HBG3" s="194"/>
      <c r="HBH3" s="195"/>
      <c r="HBI3" s="196"/>
      <c r="HBJ3" s="197"/>
      <c r="HBK3" s="197"/>
      <c r="HBL3" s="231"/>
      <c r="HBN3" s="223"/>
      <c r="HBO3" s="225"/>
      <c r="HBP3" s="226"/>
      <c r="HBQ3" s="227"/>
      <c r="HBS3" s="228"/>
      <c r="HBT3" s="229"/>
      <c r="HBU3" s="230"/>
      <c r="HBV3" s="194"/>
      <c r="HBW3" s="194"/>
      <c r="HBX3" s="195"/>
      <c r="HBY3" s="196"/>
      <c r="HBZ3" s="197"/>
      <c r="HCA3" s="197"/>
      <c r="HCB3" s="231"/>
      <c r="HCD3" s="223"/>
      <c r="HCE3" s="225"/>
      <c r="HCF3" s="226"/>
      <c r="HCG3" s="227"/>
      <c r="HCI3" s="228"/>
      <c r="HCJ3" s="229"/>
      <c r="HCK3" s="230"/>
      <c r="HCL3" s="194"/>
      <c r="HCM3" s="194"/>
      <c r="HCN3" s="195"/>
      <c r="HCO3" s="196"/>
      <c r="HCP3" s="197"/>
      <c r="HCQ3" s="197"/>
      <c r="HCR3" s="231"/>
      <c r="HCT3" s="223"/>
      <c r="HCU3" s="225"/>
      <c r="HCV3" s="226"/>
      <c r="HCW3" s="227"/>
      <c r="HCY3" s="228"/>
      <c r="HCZ3" s="229"/>
      <c r="HDA3" s="230"/>
      <c r="HDB3" s="194"/>
      <c r="HDC3" s="194"/>
      <c r="HDD3" s="195"/>
      <c r="HDE3" s="196"/>
      <c r="HDF3" s="197"/>
      <c r="HDG3" s="197"/>
      <c r="HDH3" s="231"/>
      <c r="HDJ3" s="223"/>
      <c r="HDK3" s="225"/>
      <c r="HDL3" s="226"/>
      <c r="HDM3" s="227"/>
      <c r="HDO3" s="228"/>
      <c r="HDP3" s="229"/>
      <c r="HDQ3" s="230"/>
      <c r="HDR3" s="194"/>
      <c r="HDS3" s="194"/>
      <c r="HDT3" s="195"/>
      <c r="HDU3" s="196"/>
      <c r="HDV3" s="197"/>
      <c r="HDW3" s="197"/>
      <c r="HDX3" s="231"/>
      <c r="HDZ3" s="223"/>
      <c r="HEA3" s="225"/>
      <c r="HEB3" s="226"/>
      <c r="HEC3" s="227"/>
      <c r="HEE3" s="228"/>
      <c r="HEF3" s="229"/>
      <c r="HEG3" s="230"/>
      <c r="HEH3" s="194"/>
      <c r="HEI3" s="194"/>
      <c r="HEJ3" s="195"/>
      <c r="HEK3" s="196"/>
      <c r="HEL3" s="197"/>
      <c r="HEM3" s="197"/>
      <c r="HEN3" s="231"/>
      <c r="HEP3" s="223"/>
      <c r="HEQ3" s="225"/>
      <c r="HER3" s="226"/>
      <c r="HES3" s="227"/>
      <c r="HEU3" s="228"/>
      <c r="HEV3" s="229"/>
      <c r="HEW3" s="230"/>
      <c r="HEX3" s="194"/>
      <c r="HEY3" s="194"/>
      <c r="HEZ3" s="195"/>
      <c r="HFA3" s="196"/>
      <c r="HFB3" s="197"/>
      <c r="HFC3" s="197"/>
      <c r="HFD3" s="231"/>
      <c r="HFF3" s="223"/>
      <c r="HFG3" s="225"/>
      <c r="HFH3" s="226"/>
      <c r="HFI3" s="227"/>
      <c r="HFK3" s="228"/>
      <c r="HFL3" s="229"/>
      <c r="HFM3" s="230"/>
      <c r="HFN3" s="194"/>
      <c r="HFO3" s="194"/>
      <c r="HFP3" s="195"/>
      <c r="HFQ3" s="196"/>
      <c r="HFR3" s="197"/>
      <c r="HFS3" s="197"/>
      <c r="HFT3" s="231"/>
      <c r="HFV3" s="223"/>
      <c r="HFW3" s="225"/>
      <c r="HFX3" s="226"/>
      <c r="HFY3" s="227"/>
      <c r="HGA3" s="228"/>
      <c r="HGB3" s="229"/>
      <c r="HGC3" s="230"/>
      <c r="HGD3" s="194"/>
      <c r="HGE3" s="194"/>
      <c r="HGF3" s="195"/>
      <c r="HGG3" s="196"/>
      <c r="HGH3" s="197"/>
      <c r="HGI3" s="197"/>
      <c r="HGJ3" s="231"/>
      <c r="HGL3" s="223"/>
      <c r="HGM3" s="225"/>
      <c r="HGN3" s="226"/>
      <c r="HGO3" s="227"/>
      <c r="HGQ3" s="228"/>
      <c r="HGR3" s="229"/>
      <c r="HGS3" s="230"/>
      <c r="HGT3" s="194"/>
      <c r="HGU3" s="194"/>
      <c r="HGV3" s="195"/>
      <c r="HGW3" s="196"/>
      <c r="HGX3" s="197"/>
      <c r="HGY3" s="197"/>
      <c r="HGZ3" s="231"/>
      <c r="HHB3" s="223"/>
      <c r="HHC3" s="225"/>
      <c r="HHD3" s="226"/>
      <c r="HHE3" s="227"/>
      <c r="HHG3" s="228"/>
      <c r="HHH3" s="229"/>
      <c r="HHI3" s="230"/>
      <c r="HHJ3" s="194"/>
      <c r="HHK3" s="194"/>
      <c r="HHL3" s="195"/>
      <c r="HHM3" s="196"/>
      <c r="HHN3" s="197"/>
      <c r="HHO3" s="197"/>
      <c r="HHP3" s="231"/>
      <c r="HHR3" s="223"/>
      <c r="HHS3" s="225"/>
      <c r="HHT3" s="226"/>
      <c r="HHU3" s="227"/>
      <c r="HHW3" s="228"/>
      <c r="HHX3" s="229"/>
      <c r="HHY3" s="230"/>
      <c r="HHZ3" s="194"/>
      <c r="HIA3" s="194"/>
      <c r="HIB3" s="195"/>
      <c r="HIC3" s="196"/>
      <c r="HID3" s="197"/>
      <c r="HIE3" s="197"/>
      <c r="HIF3" s="231"/>
      <c r="HIH3" s="223"/>
      <c r="HII3" s="225"/>
      <c r="HIJ3" s="226"/>
      <c r="HIK3" s="227"/>
      <c r="HIM3" s="228"/>
      <c r="HIN3" s="229"/>
      <c r="HIO3" s="230"/>
      <c r="HIP3" s="194"/>
      <c r="HIQ3" s="194"/>
      <c r="HIR3" s="195"/>
      <c r="HIS3" s="196"/>
      <c r="HIT3" s="197"/>
      <c r="HIU3" s="197"/>
      <c r="HIV3" s="231"/>
      <c r="HIX3" s="223"/>
      <c r="HIY3" s="225"/>
      <c r="HIZ3" s="226"/>
      <c r="HJA3" s="227"/>
      <c r="HJC3" s="228"/>
      <c r="HJD3" s="229"/>
      <c r="HJE3" s="230"/>
      <c r="HJF3" s="194"/>
      <c r="HJG3" s="194"/>
      <c r="HJH3" s="195"/>
      <c r="HJI3" s="196"/>
      <c r="HJJ3" s="197"/>
      <c r="HJK3" s="197"/>
      <c r="HJL3" s="231"/>
      <c r="HJN3" s="223"/>
      <c r="HJO3" s="225"/>
      <c r="HJP3" s="226"/>
      <c r="HJQ3" s="227"/>
      <c r="HJS3" s="228"/>
      <c r="HJT3" s="229"/>
      <c r="HJU3" s="230"/>
      <c r="HJV3" s="194"/>
      <c r="HJW3" s="194"/>
      <c r="HJX3" s="195"/>
      <c r="HJY3" s="196"/>
      <c r="HJZ3" s="197"/>
      <c r="HKA3" s="197"/>
      <c r="HKB3" s="231"/>
      <c r="HKD3" s="223"/>
      <c r="HKE3" s="225"/>
      <c r="HKF3" s="226"/>
      <c r="HKG3" s="227"/>
      <c r="HKI3" s="228"/>
      <c r="HKJ3" s="229"/>
      <c r="HKK3" s="230"/>
      <c r="HKL3" s="194"/>
      <c r="HKM3" s="194"/>
      <c r="HKN3" s="195"/>
      <c r="HKO3" s="196"/>
      <c r="HKP3" s="197"/>
      <c r="HKQ3" s="197"/>
      <c r="HKR3" s="231"/>
      <c r="HKT3" s="223"/>
      <c r="HKU3" s="225"/>
      <c r="HKV3" s="226"/>
      <c r="HKW3" s="227"/>
      <c r="HKY3" s="228"/>
      <c r="HKZ3" s="229"/>
      <c r="HLA3" s="230"/>
      <c r="HLB3" s="194"/>
      <c r="HLC3" s="194"/>
      <c r="HLD3" s="195"/>
      <c r="HLE3" s="196"/>
      <c r="HLF3" s="197"/>
      <c r="HLG3" s="197"/>
      <c r="HLH3" s="231"/>
      <c r="HLJ3" s="223"/>
      <c r="HLK3" s="225"/>
      <c r="HLL3" s="226"/>
      <c r="HLM3" s="227"/>
      <c r="HLO3" s="228"/>
      <c r="HLP3" s="229"/>
      <c r="HLQ3" s="230"/>
      <c r="HLR3" s="194"/>
      <c r="HLS3" s="194"/>
      <c r="HLT3" s="195"/>
      <c r="HLU3" s="196"/>
      <c r="HLV3" s="197"/>
      <c r="HLW3" s="197"/>
      <c r="HLX3" s="231"/>
      <c r="HLZ3" s="223"/>
      <c r="HMA3" s="225"/>
      <c r="HMB3" s="226"/>
      <c r="HMC3" s="227"/>
      <c r="HME3" s="228"/>
      <c r="HMF3" s="229"/>
      <c r="HMG3" s="230"/>
      <c r="HMH3" s="194"/>
      <c r="HMI3" s="194"/>
      <c r="HMJ3" s="195"/>
      <c r="HMK3" s="196"/>
      <c r="HML3" s="197"/>
      <c r="HMM3" s="197"/>
      <c r="HMN3" s="231"/>
      <c r="HMP3" s="223"/>
      <c r="HMQ3" s="225"/>
      <c r="HMR3" s="226"/>
      <c r="HMS3" s="227"/>
      <c r="HMU3" s="228"/>
      <c r="HMV3" s="229"/>
      <c r="HMW3" s="230"/>
      <c r="HMX3" s="194"/>
      <c r="HMY3" s="194"/>
      <c r="HMZ3" s="195"/>
      <c r="HNA3" s="196"/>
      <c r="HNB3" s="197"/>
      <c r="HNC3" s="197"/>
      <c r="HND3" s="231"/>
      <c r="HNF3" s="223"/>
      <c r="HNG3" s="225"/>
      <c r="HNH3" s="226"/>
      <c r="HNI3" s="227"/>
      <c r="HNK3" s="228"/>
      <c r="HNL3" s="229"/>
      <c r="HNM3" s="230"/>
      <c r="HNN3" s="194"/>
      <c r="HNO3" s="194"/>
      <c r="HNP3" s="195"/>
      <c r="HNQ3" s="196"/>
      <c r="HNR3" s="197"/>
      <c r="HNS3" s="197"/>
      <c r="HNT3" s="231"/>
      <c r="HNV3" s="223"/>
      <c r="HNW3" s="225"/>
      <c r="HNX3" s="226"/>
      <c r="HNY3" s="227"/>
      <c r="HOA3" s="228"/>
      <c r="HOB3" s="229"/>
      <c r="HOC3" s="230"/>
      <c r="HOD3" s="194"/>
      <c r="HOE3" s="194"/>
      <c r="HOF3" s="195"/>
      <c r="HOG3" s="196"/>
      <c r="HOH3" s="197"/>
      <c r="HOI3" s="197"/>
      <c r="HOJ3" s="231"/>
      <c r="HOL3" s="223"/>
      <c r="HOM3" s="225"/>
      <c r="HON3" s="226"/>
      <c r="HOO3" s="227"/>
      <c r="HOQ3" s="228"/>
      <c r="HOR3" s="229"/>
      <c r="HOS3" s="230"/>
      <c r="HOT3" s="194"/>
      <c r="HOU3" s="194"/>
      <c r="HOV3" s="195"/>
      <c r="HOW3" s="196"/>
      <c r="HOX3" s="197"/>
      <c r="HOY3" s="197"/>
      <c r="HOZ3" s="231"/>
      <c r="HPB3" s="223"/>
      <c r="HPC3" s="225"/>
      <c r="HPD3" s="226"/>
      <c r="HPE3" s="227"/>
      <c r="HPG3" s="228"/>
      <c r="HPH3" s="229"/>
      <c r="HPI3" s="230"/>
      <c r="HPJ3" s="194"/>
      <c r="HPK3" s="194"/>
      <c r="HPL3" s="195"/>
      <c r="HPM3" s="196"/>
      <c r="HPN3" s="197"/>
      <c r="HPO3" s="197"/>
      <c r="HPP3" s="231"/>
      <c r="HPR3" s="223"/>
      <c r="HPS3" s="225"/>
      <c r="HPT3" s="226"/>
      <c r="HPU3" s="227"/>
      <c r="HPW3" s="228"/>
      <c r="HPX3" s="229"/>
      <c r="HPY3" s="230"/>
      <c r="HPZ3" s="194"/>
      <c r="HQA3" s="194"/>
      <c r="HQB3" s="195"/>
      <c r="HQC3" s="196"/>
      <c r="HQD3" s="197"/>
      <c r="HQE3" s="197"/>
      <c r="HQF3" s="231"/>
      <c r="HQH3" s="223"/>
      <c r="HQI3" s="225"/>
      <c r="HQJ3" s="226"/>
      <c r="HQK3" s="227"/>
      <c r="HQM3" s="228"/>
      <c r="HQN3" s="229"/>
      <c r="HQO3" s="230"/>
      <c r="HQP3" s="194"/>
      <c r="HQQ3" s="194"/>
      <c r="HQR3" s="195"/>
      <c r="HQS3" s="196"/>
      <c r="HQT3" s="197"/>
      <c r="HQU3" s="197"/>
      <c r="HQV3" s="231"/>
      <c r="HQX3" s="223"/>
      <c r="HQY3" s="225"/>
      <c r="HQZ3" s="226"/>
      <c r="HRA3" s="227"/>
      <c r="HRC3" s="228"/>
      <c r="HRD3" s="229"/>
      <c r="HRE3" s="230"/>
      <c r="HRF3" s="194"/>
      <c r="HRG3" s="194"/>
      <c r="HRH3" s="195"/>
      <c r="HRI3" s="196"/>
      <c r="HRJ3" s="197"/>
      <c r="HRK3" s="197"/>
      <c r="HRL3" s="231"/>
      <c r="HRN3" s="223"/>
      <c r="HRO3" s="225"/>
      <c r="HRP3" s="226"/>
      <c r="HRQ3" s="227"/>
      <c r="HRS3" s="228"/>
      <c r="HRT3" s="229"/>
      <c r="HRU3" s="230"/>
      <c r="HRV3" s="194"/>
      <c r="HRW3" s="194"/>
      <c r="HRX3" s="195"/>
      <c r="HRY3" s="196"/>
      <c r="HRZ3" s="197"/>
      <c r="HSA3" s="197"/>
      <c r="HSB3" s="231"/>
      <c r="HSD3" s="223"/>
      <c r="HSE3" s="225"/>
      <c r="HSF3" s="226"/>
      <c r="HSG3" s="227"/>
      <c r="HSI3" s="228"/>
      <c r="HSJ3" s="229"/>
      <c r="HSK3" s="230"/>
      <c r="HSL3" s="194"/>
      <c r="HSM3" s="194"/>
      <c r="HSN3" s="195"/>
      <c r="HSO3" s="196"/>
      <c r="HSP3" s="197"/>
      <c r="HSQ3" s="197"/>
      <c r="HSR3" s="231"/>
      <c r="HST3" s="223"/>
      <c r="HSU3" s="225"/>
      <c r="HSV3" s="226"/>
      <c r="HSW3" s="227"/>
      <c r="HSY3" s="228"/>
      <c r="HSZ3" s="229"/>
      <c r="HTA3" s="230"/>
      <c r="HTB3" s="194"/>
      <c r="HTC3" s="194"/>
      <c r="HTD3" s="195"/>
      <c r="HTE3" s="196"/>
      <c r="HTF3" s="197"/>
      <c r="HTG3" s="197"/>
      <c r="HTH3" s="231"/>
      <c r="HTJ3" s="223"/>
      <c r="HTK3" s="225"/>
      <c r="HTL3" s="226"/>
      <c r="HTM3" s="227"/>
      <c r="HTO3" s="228"/>
      <c r="HTP3" s="229"/>
      <c r="HTQ3" s="230"/>
      <c r="HTR3" s="194"/>
      <c r="HTS3" s="194"/>
      <c r="HTT3" s="195"/>
      <c r="HTU3" s="196"/>
      <c r="HTV3" s="197"/>
      <c r="HTW3" s="197"/>
      <c r="HTX3" s="231"/>
      <c r="HTZ3" s="223"/>
      <c r="HUA3" s="225"/>
      <c r="HUB3" s="226"/>
      <c r="HUC3" s="227"/>
      <c r="HUE3" s="228"/>
      <c r="HUF3" s="229"/>
      <c r="HUG3" s="230"/>
      <c r="HUH3" s="194"/>
      <c r="HUI3" s="194"/>
      <c r="HUJ3" s="195"/>
      <c r="HUK3" s="196"/>
      <c r="HUL3" s="197"/>
      <c r="HUM3" s="197"/>
      <c r="HUN3" s="231"/>
      <c r="HUP3" s="223"/>
      <c r="HUQ3" s="225"/>
      <c r="HUR3" s="226"/>
      <c r="HUS3" s="227"/>
      <c r="HUU3" s="228"/>
      <c r="HUV3" s="229"/>
      <c r="HUW3" s="230"/>
      <c r="HUX3" s="194"/>
      <c r="HUY3" s="194"/>
      <c r="HUZ3" s="195"/>
      <c r="HVA3" s="196"/>
      <c r="HVB3" s="197"/>
      <c r="HVC3" s="197"/>
      <c r="HVD3" s="231"/>
      <c r="HVF3" s="223"/>
      <c r="HVG3" s="225"/>
      <c r="HVH3" s="226"/>
      <c r="HVI3" s="227"/>
      <c r="HVK3" s="228"/>
      <c r="HVL3" s="229"/>
      <c r="HVM3" s="230"/>
      <c r="HVN3" s="194"/>
      <c r="HVO3" s="194"/>
      <c r="HVP3" s="195"/>
      <c r="HVQ3" s="196"/>
      <c r="HVR3" s="197"/>
      <c r="HVS3" s="197"/>
      <c r="HVT3" s="231"/>
      <c r="HVV3" s="223"/>
      <c r="HVW3" s="225"/>
      <c r="HVX3" s="226"/>
      <c r="HVY3" s="227"/>
      <c r="HWA3" s="228"/>
      <c r="HWB3" s="229"/>
      <c r="HWC3" s="230"/>
      <c r="HWD3" s="194"/>
      <c r="HWE3" s="194"/>
      <c r="HWF3" s="195"/>
      <c r="HWG3" s="196"/>
      <c r="HWH3" s="197"/>
      <c r="HWI3" s="197"/>
      <c r="HWJ3" s="231"/>
      <c r="HWL3" s="223"/>
      <c r="HWM3" s="225"/>
      <c r="HWN3" s="226"/>
      <c r="HWO3" s="227"/>
      <c r="HWQ3" s="228"/>
      <c r="HWR3" s="229"/>
      <c r="HWS3" s="230"/>
      <c r="HWT3" s="194"/>
      <c r="HWU3" s="194"/>
      <c r="HWV3" s="195"/>
      <c r="HWW3" s="196"/>
      <c r="HWX3" s="197"/>
      <c r="HWY3" s="197"/>
      <c r="HWZ3" s="231"/>
      <c r="HXB3" s="223"/>
      <c r="HXC3" s="225"/>
      <c r="HXD3" s="226"/>
      <c r="HXE3" s="227"/>
      <c r="HXG3" s="228"/>
      <c r="HXH3" s="229"/>
      <c r="HXI3" s="230"/>
      <c r="HXJ3" s="194"/>
      <c r="HXK3" s="194"/>
      <c r="HXL3" s="195"/>
      <c r="HXM3" s="196"/>
      <c r="HXN3" s="197"/>
      <c r="HXO3" s="197"/>
      <c r="HXP3" s="231"/>
      <c r="HXR3" s="223"/>
      <c r="HXS3" s="225"/>
      <c r="HXT3" s="226"/>
      <c r="HXU3" s="227"/>
      <c r="HXW3" s="228"/>
      <c r="HXX3" s="229"/>
      <c r="HXY3" s="230"/>
      <c r="HXZ3" s="194"/>
      <c r="HYA3" s="194"/>
      <c r="HYB3" s="195"/>
      <c r="HYC3" s="196"/>
      <c r="HYD3" s="197"/>
      <c r="HYE3" s="197"/>
      <c r="HYF3" s="231"/>
      <c r="HYH3" s="223"/>
      <c r="HYI3" s="225"/>
      <c r="HYJ3" s="226"/>
      <c r="HYK3" s="227"/>
      <c r="HYM3" s="228"/>
      <c r="HYN3" s="229"/>
      <c r="HYO3" s="230"/>
      <c r="HYP3" s="194"/>
      <c r="HYQ3" s="194"/>
      <c r="HYR3" s="195"/>
      <c r="HYS3" s="196"/>
      <c r="HYT3" s="197"/>
      <c r="HYU3" s="197"/>
      <c r="HYV3" s="231"/>
      <c r="HYX3" s="223"/>
      <c r="HYY3" s="225"/>
      <c r="HYZ3" s="226"/>
      <c r="HZA3" s="227"/>
      <c r="HZC3" s="228"/>
      <c r="HZD3" s="229"/>
      <c r="HZE3" s="230"/>
      <c r="HZF3" s="194"/>
      <c r="HZG3" s="194"/>
      <c r="HZH3" s="195"/>
      <c r="HZI3" s="196"/>
      <c r="HZJ3" s="197"/>
      <c r="HZK3" s="197"/>
      <c r="HZL3" s="231"/>
      <c r="HZN3" s="223"/>
      <c r="HZO3" s="225"/>
      <c r="HZP3" s="226"/>
      <c r="HZQ3" s="227"/>
      <c r="HZS3" s="228"/>
      <c r="HZT3" s="229"/>
      <c r="HZU3" s="230"/>
      <c r="HZV3" s="194"/>
      <c r="HZW3" s="194"/>
      <c r="HZX3" s="195"/>
      <c r="HZY3" s="196"/>
      <c r="HZZ3" s="197"/>
      <c r="IAA3" s="197"/>
      <c r="IAB3" s="231"/>
      <c r="IAD3" s="223"/>
      <c r="IAE3" s="225"/>
      <c r="IAF3" s="226"/>
      <c r="IAG3" s="227"/>
      <c r="IAI3" s="228"/>
      <c r="IAJ3" s="229"/>
      <c r="IAK3" s="230"/>
      <c r="IAL3" s="194"/>
      <c r="IAM3" s="194"/>
      <c r="IAN3" s="195"/>
      <c r="IAO3" s="196"/>
      <c r="IAP3" s="197"/>
      <c r="IAQ3" s="197"/>
      <c r="IAR3" s="231"/>
      <c r="IAT3" s="223"/>
      <c r="IAU3" s="225"/>
      <c r="IAV3" s="226"/>
      <c r="IAW3" s="227"/>
      <c r="IAY3" s="228"/>
      <c r="IAZ3" s="229"/>
      <c r="IBA3" s="230"/>
      <c r="IBB3" s="194"/>
      <c r="IBC3" s="194"/>
      <c r="IBD3" s="195"/>
      <c r="IBE3" s="196"/>
      <c r="IBF3" s="197"/>
      <c r="IBG3" s="197"/>
      <c r="IBH3" s="231"/>
      <c r="IBJ3" s="223"/>
      <c r="IBK3" s="225"/>
      <c r="IBL3" s="226"/>
      <c r="IBM3" s="227"/>
      <c r="IBO3" s="228"/>
      <c r="IBP3" s="229"/>
      <c r="IBQ3" s="230"/>
      <c r="IBR3" s="194"/>
      <c r="IBS3" s="194"/>
      <c r="IBT3" s="195"/>
      <c r="IBU3" s="196"/>
      <c r="IBV3" s="197"/>
      <c r="IBW3" s="197"/>
      <c r="IBX3" s="231"/>
      <c r="IBZ3" s="223"/>
      <c r="ICA3" s="225"/>
      <c r="ICB3" s="226"/>
      <c r="ICC3" s="227"/>
      <c r="ICE3" s="228"/>
      <c r="ICF3" s="229"/>
      <c r="ICG3" s="230"/>
      <c r="ICH3" s="194"/>
      <c r="ICI3" s="194"/>
      <c r="ICJ3" s="195"/>
      <c r="ICK3" s="196"/>
      <c r="ICL3" s="197"/>
      <c r="ICM3" s="197"/>
      <c r="ICN3" s="231"/>
      <c r="ICP3" s="223"/>
      <c r="ICQ3" s="225"/>
      <c r="ICR3" s="226"/>
      <c r="ICS3" s="227"/>
      <c r="ICU3" s="228"/>
      <c r="ICV3" s="229"/>
      <c r="ICW3" s="230"/>
      <c r="ICX3" s="194"/>
      <c r="ICY3" s="194"/>
      <c r="ICZ3" s="195"/>
      <c r="IDA3" s="196"/>
      <c r="IDB3" s="197"/>
      <c r="IDC3" s="197"/>
      <c r="IDD3" s="231"/>
      <c r="IDF3" s="223"/>
      <c r="IDG3" s="225"/>
      <c r="IDH3" s="226"/>
      <c r="IDI3" s="227"/>
      <c r="IDK3" s="228"/>
      <c r="IDL3" s="229"/>
      <c r="IDM3" s="230"/>
      <c r="IDN3" s="194"/>
      <c r="IDO3" s="194"/>
      <c r="IDP3" s="195"/>
      <c r="IDQ3" s="196"/>
      <c r="IDR3" s="197"/>
      <c r="IDS3" s="197"/>
      <c r="IDT3" s="231"/>
      <c r="IDV3" s="223"/>
      <c r="IDW3" s="225"/>
      <c r="IDX3" s="226"/>
      <c r="IDY3" s="227"/>
      <c r="IEA3" s="228"/>
      <c r="IEB3" s="229"/>
      <c r="IEC3" s="230"/>
      <c r="IED3" s="194"/>
      <c r="IEE3" s="194"/>
      <c r="IEF3" s="195"/>
      <c r="IEG3" s="196"/>
      <c r="IEH3" s="197"/>
      <c r="IEI3" s="197"/>
      <c r="IEJ3" s="231"/>
      <c r="IEL3" s="223"/>
      <c r="IEM3" s="225"/>
      <c r="IEN3" s="226"/>
      <c r="IEO3" s="227"/>
      <c r="IEQ3" s="228"/>
      <c r="IER3" s="229"/>
      <c r="IES3" s="230"/>
      <c r="IET3" s="194"/>
      <c r="IEU3" s="194"/>
      <c r="IEV3" s="195"/>
      <c r="IEW3" s="196"/>
      <c r="IEX3" s="197"/>
      <c r="IEY3" s="197"/>
      <c r="IEZ3" s="231"/>
      <c r="IFB3" s="223"/>
      <c r="IFC3" s="225"/>
      <c r="IFD3" s="226"/>
      <c r="IFE3" s="227"/>
      <c r="IFG3" s="228"/>
      <c r="IFH3" s="229"/>
      <c r="IFI3" s="230"/>
      <c r="IFJ3" s="194"/>
      <c r="IFK3" s="194"/>
      <c r="IFL3" s="195"/>
      <c r="IFM3" s="196"/>
      <c r="IFN3" s="197"/>
      <c r="IFO3" s="197"/>
      <c r="IFP3" s="231"/>
      <c r="IFR3" s="223"/>
      <c r="IFS3" s="225"/>
      <c r="IFT3" s="226"/>
      <c r="IFU3" s="227"/>
      <c r="IFW3" s="228"/>
      <c r="IFX3" s="229"/>
      <c r="IFY3" s="230"/>
      <c r="IFZ3" s="194"/>
      <c r="IGA3" s="194"/>
      <c r="IGB3" s="195"/>
      <c r="IGC3" s="196"/>
      <c r="IGD3" s="197"/>
      <c r="IGE3" s="197"/>
      <c r="IGF3" s="231"/>
      <c r="IGH3" s="223"/>
      <c r="IGI3" s="225"/>
      <c r="IGJ3" s="226"/>
      <c r="IGK3" s="227"/>
      <c r="IGM3" s="228"/>
      <c r="IGN3" s="229"/>
      <c r="IGO3" s="230"/>
      <c r="IGP3" s="194"/>
      <c r="IGQ3" s="194"/>
      <c r="IGR3" s="195"/>
      <c r="IGS3" s="196"/>
      <c r="IGT3" s="197"/>
      <c r="IGU3" s="197"/>
      <c r="IGV3" s="231"/>
      <c r="IGX3" s="223"/>
      <c r="IGY3" s="225"/>
      <c r="IGZ3" s="226"/>
      <c r="IHA3" s="227"/>
      <c r="IHC3" s="228"/>
      <c r="IHD3" s="229"/>
      <c r="IHE3" s="230"/>
      <c r="IHF3" s="194"/>
      <c r="IHG3" s="194"/>
      <c r="IHH3" s="195"/>
      <c r="IHI3" s="196"/>
      <c r="IHJ3" s="197"/>
      <c r="IHK3" s="197"/>
      <c r="IHL3" s="231"/>
      <c r="IHN3" s="223"/>
      <c r="IHO3" s="225"/>
      <c r="IHP3" s="226"/>
      <c r="IHQ3" s="227"/>
      <c r="IHS3" s="228"/>
      <c r="IHT3" s="229"/>
      <c r="IHU3" s="230"/>
      <c r="IHV3" s="194"/>
      <c r="IHW3" s="194"/>
      <c r="IHX3" s="195"/>
      <c r="IHY3" s="196"/>
      <c r="IHZ3" s="197"/>
      <c r="IIA3" s="197"/>
      <c r="IIB3" s="231"/>
      <c r="IID3" s="223"/>
      <c r="IIE3" s="225"/>
      <c r="IIF3" s="226"/>
      <c r="IIG3" s="227"/>
      <c r="III3" s="228"/>
      <c r="IIJ3" s="229"/>
      <c r="IIK3" s="230"/>
      <c r="IIL3" s="194"/>
      <c r="IIM3" s="194"/>
      <c r="IIN3" s="195"/>
      <c r="IIO3" s="196"/>
      <c r="IIP3" s="197"/>
      <c r="IIQ3" s="197"/>
      <c r="IIR3" s="231"/>
      <c r="IIT3" s="223"/>
      <c r="IIU3" s="225"/>
      <c r="IIV3" s="226"/>
      <c r="IIW3" s="227"/>
      <c r="IIY3" s="228"/>
      <c r="IIZ3" s="229"/>
      <c r="IJA3" s="230"/>
      <c r="IJB3" s="194"/>
      <c r="IJC3" s="194"/>
      <c r="IJD3" s="195"/>
      <c r="IJE3" s="196"/>
      <c r="IJF3" s="197"/>
      <c r="IJG3" s="197"/>
      <c r="IJH3" s="231"/>
      <c r="IJJ3" s="223"/>
      <c r="IJK3" s="225"/>
      <c r="IJL3" s="226"/>
      <c r="IJM3" s="227"/>
      <c r="IJO3" s="228"/>
      <c r="IJP3" s="229"/>
      <c r="IJQ3" s="230"/>
      <c r="IJR3" s="194"/>
      <c r="IJS3" s="194"/>
      <c r="IJT3" s="195"/>
      <c r="IJU3" s="196"/>
      <c r="IJV3" s="197"/>
      <c r="IJW3" s="197"/>
      <c r="IJX3" s="231"/>
      <c r="IJZ3" s="223"/>
      <c r="IKA3" s="225"/>
      <c r="IKB3" s="226"/>
      <c r="IKC3" s="227"/>
      <c r="IKE3" s="228"/>
      <c r="IKF3" s="229"/>
      <c r="IKG3" s="230"/>
      <c r="IKH3" s="194"/>
      <c r="IKI3" s="194"/>
      <c r="IKJ3" s="195"/>
      <c r="IKK3" s="196"/>
      <c r="IKL3" s="197"/>
      <c r="IKM3" s="197"/>
      <c r="IKN3" s="231"/>
      <c r="IKP3" s="223"/>
      <c r="IKQ3" s="225"/>
      <c r="IKR3" s="226"/>
      <c r="IKS3" s="227"/>
      <c r="IKU3" s="228"/>
      <c r="IKV3" s="229"/>
      <c r="IKW3" s="230"/>
      <c r="IKX3" s="194"/>
      <c r="IKY3" s="194"/>
      <c r="IKZ3" s="195"/>
      <c r="ILA3" s="196"/>
      <c r="ILB3" s="197"/>
      <c r="ILC3" s="197"/>
      <c r="ILD3" s="231"/>
      <c r="ILF3" s="223"/>
      <c r="ILG3" s="225"/>
      <c r="ILH3" s="226"/>
      <c r="ILI3" s="227"/>
      <c r="ILK3" s="228"/>
      <c r="ILL3" s="229"/>
      <c r="ILM3" s="230"/>
      <c r="ILN3" s="194"/>
      <c r="ILO3" s="194"/>
      <c r="ILP3" s="195"/>
      <c r="ILQ3" s="196"/>
      <c r="ILR3" s="197"/>
      <c r="ILS3" s="197"/>
      <c r="ILT3" s="231"/>
      <c r="ILV3" s="223"/>
      <c r="ILW3" s="225"/>
      <c r="ILX3" s="226"/>
      <c r="ILY3" s="227"/>
      <c r="IMA3" s="228"/>
      <c r="IMB3" s="229"/>
      <c r="IMC3" s="230"/>
      <c r="IMD3" s="194"/>
      <c r="IME3" s="194"/>
      <c r="IMF3" s="195"/>
      <c r="IMG3" s="196"/>
      <c r="IMH3" s="197"/>
      <c r="IMI3" s="197"/>
      <c r="IMJ3" s="231"/>
      <c r="IML3" s="223"/>
      <c r="IMM3" s="225"/>
      <c r="IMN3" s="226"/>
      <c r="IMO3" s="227"/>
      <c r="IMQ3" s="228"/>
      <c r="IMR3" s="229"/>
      <c r="IMS3" s="230"/>
      <c r="IMT3" s="194"/>
      <c r="IMU3" s="194"/>
      <c r="IMV3" s="195"/>
      <c r="IMW3" s="196"/>
      <c r="IMX3" s="197"/>
      <c r="IMY3" s="197"/>
      <c r="IMZ3" s="231"/>
      <c r="INB3" s="223"/>
      <c r="INC3" s="225"/>
      <c r="IND3" s="226"/>
      <c r="INE3" s="227"/>
      <c r="ING3" s="228"/>
      <c r="INH3" s="229"/>
      <c r="INI3" s="230"/>
      <c r="INJ3" s="194"/>
      <c r="INK3" s="194"/>
      <c r="INL3" s="195"/>
      <c r="INM3" s="196"/>
      <c r="INN3" s="197"/>
      <c r="INO3" s="197"/>
      <c r="INP3" s="231"/>
      <c r="INR3" s="223"/>
      <c r="INS3" s="225"/>
      <c r="INT3" s="226"/>
      <c r="INU3" s="227"/>
      <c r="INW3" s="228"/>
      <c r="INX3" s="229"/>
      <c r="INY3" s="230"/>
      <c r="INZ3" s="194"/>
      <c r="IOA3" s="194"/>
      <c r="IOB3" s="195"/>
      <c r="IOC3" s="196"/>
      <c r="IOD3" s="197"/>
      <c r="IOE3" s="197"/>
      <c r="IOF3" s="231"/>
      <c r="IOH3" s="223"/>
      <c r="IOI3" s="225"/>
      <c r="IOJ3" s="226"/>
      <c r="IOK3" s="227"/>
      <c r="IOM3" s="228"/>
      <c r="ION3" s="229"/>
      <c r="IOO3" s="230"/>
      <c r="IOP3" s="194"/>
      <c r="IOQ3" s="194"/>
      <c r="IOR3" s="195"/>
      <c r="IOS3" s="196"/>
      <c r="IOT3" s="197"/>
      <c r="IOU3" s="197"/>
      <c r="IOV3" s="231"/>
      <c r="IOX3" s="223"/>
      <c r="IOY3" s="225"/>
      <c r="IOZ3" s="226"/>
      <c r="IPA3" s="227"/>
      <c r="IPC3" s="228"/>
      <c r="IPD3" s="229"/>
      <c r="IPE3" s="230"/>
      <c r="IPF3" s="194"/>
      <c r="IPG3" s="194"/>
      <c r="IPH3" s="195"/>
      <c r="IPI3" s="196"/>
      <c r="IPJ3" s="197"/>
      <c r="IPK3" s="197"/>
      <c r="IPL3" s="231"/>
      <c r="IPN3" s="223"/>
      <c r="IPO3" s="225"/>
      <c r="IPP3" s="226"/>
      <c r="IPQ3" s="227"/>
      <c r="IPS3" s="228"/>
      <c r="IPT3" s="229"/>
      <c r="IPU3" s="230"/>
      <c r="IPV3" s="194"/>
      <c r="IPW3" s="194"/>
      <c r="IPX3" s="195"/>
      <c r="IPY3" s="196"/>
      <c r="IPZ3" s="197"/>
      <c r="IQA3" s="197"/>
      <c r="IQB3" s="231"/>
      <c r="IQD3" s="223"/>
      <c r="IQE3" s="225"/>
      <c r="IQF3" s="226"/>
      <c r="IQG3" s="227"/>
      <c r="IQI3" s="228"/>
      <c r="IQJ3" s="229"/>
      <c r="IQK3" s="230"/>
      <c r="IQL3" s="194"/>
      <c r="IQM3" s="194"/>
      <c r="IQN3" s="195"/>
      <c r="IQO3" s="196"/>
      <c r="IQP3" s="197"/>
      <c r="IQQ3" s="197"/>
      <c r="IQR3" s="231"/>
      <c r="IQT3" s="223"/>
      <c r="IQU3" s="225"/>
      <c r="IQV3" s="226"/>
      <c r="IQW3" s="227"/>
      <c r="IQY3" s="228"/>
      <c r="IQZ3" s="229"/>
      <c r="IRA3" s="230"/>
      <c r="IRB3" s="194"/>
      <c r="IRC3" s="194"/>
      <c r="IRD3" s="195"/>
      <c r="IRE3" s="196"/>
      <c r="IRF3" s="197"/>
      <c r="IRG3" s="197"/>
      <c r="IRH3" s="231"/>
      <c r="IRJ3" s="223"/>
      <c r="IRK3" s="225"/>
      <c r="IRL3" s="226"/>
      <c r="IRM3" s="227"/>
      <c r="IRO3" s="228"/>
      <c r="IRP3" s="229"/>
      <c r="IRQ3" s="230"/>
      <c r="IRR3" s="194"/>
      <c r="IRS3" s="194"/>
      <c r="IRT3" s="195"/>
      <c r="IRU3" s="196"/>
      <c r="IRV3" s="197"/>
      <c r="IRW3" s="197"/>
      <c r="IRX3" s="231"/>
      <c r="IRZ3" s="223"/>
      <c r="ISA3" s="225"/>
      <c r="ISB3" s="226"/>
      <c r="ISC3" s="227"/>
      <c r="ISE3" s="228"/>
      <c r="ISF3" s="229"/>
      <c r="ISG3" s="230"/>
      <c r="ISH3" s="194"/>
      <c r="ISI3" s="194"/>
      <c r="ISJ3" s="195"/>
      <c r="ISK3" s="196"/>
      <c r="ISL3" s="197"/>
      <c r="ISM3" s="197"/>
      <c r="ISN3" s="231"/>
      <c r="ISP3" s="223"/>
      <c r="ISQ3" s="225"/>
      <c r="ISR3" s="226"/>
      <c r="ISS3" s="227"/>
      <c r="ISU3" s="228"/>
      <c r="ISV3" s="229"/>
      <c r="ISW3" s="230"/>
      <c r="ISX3" s="194"/>
      <c r="ISY3" s="194"/>
      <c r="ISZ3" s="195"/>
      <c r="ITA3" s="196"/>
      <c r="ITB3" s="197"/>
      <c r="ITC3" s="197"/>
      <c r="ITD3" s="231"/>
      <c r="ITF3" s="223"/>
      <c r="ITG3" s="225"/>
      <c r="ITH3" s="226"/>
      <c r="ITI3" s="227"/>
      <c r="ITK3" s="228"/>
      <c r="ITL3" s="229"/>
      <c r="ITM3" s="230"/>
      <c r="ITN3" s="194"/>
      <c r="ITO3" s="194"/>
      <c r="ITP3" s="195"/>
      <c r="ITQ3" s="196"/>
      <c r="ITR3" s="197"/>
      <c r="ITS3" s="197"/>
      <c r="ITT3" s="231"/>
      <c r="ITV3" s="223"/>
      <c r="ITW3" s="225"/>
      <c r="ITX3" s="226"/>
      <c r="ITY3" s="227"/>
      <c r="IUA3" s="228"/>
      <c r="IUB3" s="229"/>
      <c r="IUC3" s="230"/>
      <c r="IUD3" s="194"/>
      <c r="IUE3" s="194"/>
      <c r="IUF3" s="195"/>
      <c r="IUG3" s="196"/>
      <c r="IUH3" s="197"/>
      <c r="IUI3" s="197"/>
      <c r="IUJ3" s="231"/>
      <c r="IUL3" s="223"/>
      <c r="IUM3" s="225"/>
      <c r="IUN3" s="226"/>
      <c r="IUO3" s="227"/>
      <c r="IUQ3" s="228"/>
      <c r="IUR3" s="229"/>
      <c r="IUS3" s="230"/>
      <c r="IUT3" s="194"/>
      <c r="IUU3" s="194"/>
      <c r="IUV3" s="195"/>
      <c r="IUW3" s="196"/>
      <c r="IUX3" s="197"/>
      <c r="IUY3" s="197"/>
      <c r="IUZ3" s="231"/>
      <c r="IVB3" s="223"/>
      <c r="IVC3" s="225"/>
      <c r="IVD3" s="226"/>
      <c r="IVE3" s="227"/>
      <c r="IVG3" s="228"/>
      <c r="IVH3" s="229"/>
      <c r="IVI3" s="230"/>
      <c r="IVJ3" s="194"/>
      <c r="IVK3" s="194"/>
      <c r="IVL3" s="195"/>
      <c r="IVM3" s="196"/>
      <c r="IVN3" s="197"/>
      <c r="IVO3" s="197"/>
      <c r="IVP3" s="231"/>
      <c r="IVR3" s="223"/>
      <c r="IVS3" s="225"/>
      <c r="IVT3" s="226"/>
      <c r="IVU3" s="227"/>
      <c r="IVW3" s="228"/>
      <c r="IVX3" s="229"/>
      <c r="IVY3" s="230"/>
      <c r="IVZ3" s="194"/>
      <c r="IWA3" s="194"/>
      <c r="IWB3" s="195"/>
      <c r="IWC3" s="196"/>
      <c r="IWD3" s="197"/>
      <c r="IWE3" s="197"/>
      <c r="IWF3" s="231"/>
      <c r="IWH3" s="223"/>
      <c r="IWI3" s="225"/>
      <c r="IWJ3" s="226"/>
      <c r="IWK3" s="227"/>
      <c r="IWM3" s="228"/>
      <c r="IWN3" s="229"/>
      <c r="IWO3" s="230"/>
      <c r="IWP3" s="194"/>
      <c r="IWQ3" s="194"/>
      <c r="IWR3" s="195"/>
      <c r="IWS3" s="196"/>
      <c r="IWT3" s="197"/>
      <c r="IWU3" s="197"/>
      <c r="IWV3" s="231"/>
      <c r="IWX3" s="223"/>
      <c r="IWY3" s="225"/>
      <c r="IWZ3" s="226"/>
      <c r="IXA3" s="227"/>
      <c r="IXC3" s="228"/>
      <c r="IXD3" s="229"/>
      <c r="IXE3" s="230"/>
      <c r="IXF3" s="194"/>
      <c r="IXG3" s="194"/>
      <c r="IXH3" s="195"/>
      <c r="IXI3" s="196"/>
      <c r="IXJ3" s="197"/>
      <c r="IXK3" s="197"/>
      <c r="IXL3" s="231"/>
      <c r="IXN3" s="223"/>
      <c r="IXO3" s="225"/>
      <c r="IXP3" s="226"/>
      <c r="IXQ3" s="227"/>
      <c r="IXS3" s="228"/>
      <c r="IXT3" s="229"/>
      <c r="IXU3" s="230"/>
      <c r="IXV3" s="194"/>
      <c r="IXW3" s="194"/>
      <c r="IXX3" s="195"/>
      <c r="IXY3" s="196"/>
      <c r="IXZ3" s="197"/>
      <c r="IYA3" s="197"/>
      <c r="IYB3" s="231"/>
      <c r="IYD3" s="223"/>
      <c r="IYE3" s="225"/>
      <c r="IYF3" s="226"/>
      <c r="IYG3" s="227"/>
      <c r="IYI3" s="228"/>
      <c r="IYJ3" s="229"/>
      <c r="IYK3" s="230"/>
      <c r="IYL3" s="194"/>
      <c r="IYM3" s="194"/>
      <c r="IYN3" s="195"/>
      <c r="IYO3" s="196"/>
      <c r="IYP3" s="197"/>
      <c r="IYQ3" s="197"/>
      <c r="IYR3" s="231"/>
      <c r="IYT3" s="223"/>
      <c r="IYU3" s="225"/>
      <c r="IYV3" s="226"/>
      <c r="IYW3" s="227"/>
      <c r="IYY3" s="228"/>
      <c r="IYZ3" s="229"/>
      <c r="IZA3" s="230"/>
      <c r="IZB3" s="194"/>
      <c r="IZC3" s="194"/>
      <c r="IZD3" s="195"/>
      <c r="IZE3" s="196"/>
      <c r="IZF3" s="197"/>
      <c r="IZG3" s="197"/>
      <c r="IZH3" s="231"/>
      <c r="IZJ3" s="223"/>
      <c r="IZK3" s="225"/>
      <c r="IZL3" s="226"/>
      <c r="IZM3" s="227"/>
      <c r="IZO3" s="228"/>
      <c r="IZP3" s="229"/>
      <c r="IZQ3" s="230"/>
      <c r="IZR3" s="194"/>
      <c r="IZS3" s="194"/>
      <c r="IZT3" s="195"/>
      <c r="IZU3" s="196"/>
      <c r="IZV3" s="197"/>
      <c r="IZW3" s="197"/>
      <c r="IZX3" s="231"/>
      <c r="IZZ3" s="223"/>
      <c r="JAA3" s="225"/>
      <c r="JAB3" s="226"/>
      <c r="JAC3" s="227"/>
      <c r="JAE3" s="228"/>
      <c r="JAF3" s="229"/>
      <c r="JAG3" s="230"/>
      <c r="JAH3" s="194"/>
      <c r="JAI3" s="194"/>
      <c r="JAJ3" s="195"/>
      <c r="JAK3" s="196"/>
      <c r="JAL3" s="197"/>
      <c r="JAM3" s="197"/>
      <c r="JAN3" s="231"/>
      <c r="JAP3" s="223"/>
      <c r="JAQ3" s="225"/>
      <c r="JAR3" s="226"/>
      <c r="JAS3" s="227"/>
      <c r="JAU3" s="228"/>
      <c r="JAV3" s="229"/>
      <c r="JAW3" s="230"/>
      <c r="JAX3" s="194"/>
      <c r="JAY3" s="194"/>
      <c r="JAZ3" s="195"/>
      <c r="JBA3" s="196"/>
      <c r="JBB3" s="197"/>
      <c r="JBC3" s="197"/>
      <c r="JBD3" s="231"/>
      <c r="JBF3" s="223"/>
      <c r="JBG3" s="225"/>
      <c r="JBH3" s="226"/>
      <c r="JBI3" s="227"/>
      <c r="JBK3" s="228"/>
      <c r="JBL3" s="229"/>
      <c r="JBM3" s="230"/>
      <c r="JBN3" s="194"/>
      <c r="JBO3" s="194"/>
      <c r="JBP3" s="195"/>
      <c r="JBQ3" s="196"/>
      <c r="JBR3" s="197"/>
      <c r="JBS3" s="197"/>
      <c r="JBT3" s="231"/>
      <c r="JBV3" s="223"/>
      <c r="JBW3" s="225"/>
      <c r="JBX3" s="226"/>
      <c r="JBY3" s="227"/>
      <c r="JCA3" s="228"/>
      <c r="JCB3" s="229"/>
      <c r="JCC3" s="230"/>
      <c r="JCD3" s="194"/>
      <c r="JCE3" s="194"/>
      <c r="JCF3" s="195"/>
      <c r="JCG3" s="196"/>
      <c r="JCH3" s="197"/>
      <c r="JCI3" s="197"/>
      <c r="JCJ3" s="231"/>
      <c r="JCL3" s="223"/>
      <c r="JCM3" s="225"/>
      <c r="JCN3" s="226"/>
      <c r="JCO3" s="227"/>
      <c r="JCQ3" s="228"/>
      <c r="JCR3" s="229"/>
      <c r="JCS3" s="230"/>
      <c r="JCT3" s="194"/>
      <c r="JCU3" s="194"/>
      <c r="JCV3" s="195"/>
      <c r="JCW3" s="196"/>
      <c r="JCX3" s="197"/>
      <c r="JCY3" s="197"/>
      <c r="JCZ3" s="231"/>
      <c r="JDB3" s="223"/>
      <c r="JDC3" s="225"/>
      <c r="JDD3" s="226"/>
      <c r="JDE3" s="227"/>
      <c r="JDG3" s="228"/>
      <c r="JDH3" s="229"/>
      <c r="JDI3" s="230"/>
      <c r="JDJ3" s="194"/>
      <c r="JDK3" s="194"/>
      <c r="JDL3" s="195"/>
      <c r="JDM3" s="196"/>
      <c r="JDN3" s="197"/>
      <c r="JDO3" s="197"/>
      <c r="JDP3" s="231"/>
      <c r="JDR3" s="223"/>
      <c r="JDS3" s="225"/>
      <c r="JDT3" s="226"/>
      <c r="JDU3" s="227"/>
      <c r="JDW3" s="228"/>
      <c r="JDX3" s="229"/>
      <c r="JDY3" s="230"/>
      <c r="JDZ3" s="194"/>
      <c r="JEA3" s="194"/>
      <c r="JEB3" s="195"/>
      <c r="JEC3" s="196"/>
      <c r="JED3" s="197"/>
      <c r="JEE3" s="197"/>
      <c r="JEF3" s="231"/>
      <c r="JEH3" s="223"/>
      <c r="JEI3" s="225"/>
      <c r="JEJ3" s="226"/>
      <c r="JEK3" s="227"/>
      <c r="JEM3" s="228"/>
      <c r="JEN3" s="229"/>
      <c r="JEO3" s="230"/>
      <c r="JEP3" s="194"/>
      <c r="JEQ3" s="194"/>
      <c r="JER3" s="195"/>
      <c r="JES3" s="196"/>
      <c r="JET3" s="197"/>
      <c r="JEU3" s="197"/>
      <c r="JEV3" s="231"/>
      <c r="JEX3" s="223"/>
      <c r="JEY3" s="225"/>
      <c r="JEZ3" s="226"/>
      <c r="JFA3" s="227"/>
      <c r="JFC3" s="228"/>
      <c r="JFD3" s="229"/>
      <c r="JFE3" s="230"/>
      <c r="JFF3" s="194"/>
      <c r="JFG3" s="194"/>
      <c r="JFH3" s="195"/>
      <c r="JFI3" s="196"/>
      <c r="JFJ3" s="197"/>
      <c r="JFK3" s="197"/>
      <c r="JFL3" s="231"/>
      <c r="JFN3" s="223"/>
      <c r="JFO3" s="225"/>
      <c r="JFP3" s="226"/>
      <c r="JFQ3" s="227"/>
      <c r="JFS3" s="228"/>
      <c r="JFT3" s="229"/>
      <c r="JFU3" s="230"/>
      <c r="JFV3" s="194"/>
      <c r="JFW3" s="194"/>
      <c r="JFX3" s="195"/>
      <c r="JFY3" s="196"/>
      <c r="JFZ3" s="197"/>
      <c r="JGA3" s="197"/>
      <c r="JGB3" s="231"/>
      <c r="JGD3" s="223"/>
      <c r="JGE3" s="225"/>
      <c r="JGF3" s="226"/>
      <c r="JGG3" s="227"/>
      <c r="JGI3" s="228"/>
      <c r="JGJ3" s="229"/>
      <c r="JGK3" s="230"/>
      <c r="JGL3" s="194"/>
      <c r="JGM3" s="194"/>
      <c r="JGN3" s="195"/>
      <c r="JGO3" s="196"/>
      <c r="JGP3" s="197"/>
      <c r="JGQ3" s="197"/>
      <c r="JGR3" s="231"/>
      <c r="JGT3" s="223"/>
      <c r="JGU3" s="225"/>
      <c r="JGV3" s="226"/>
      <c r="JGW3" s="227"/>
      <c r="JGY3" s="228"/>
      <c r="JGZ3" s="229"/>
      <c r="JHA3" s="230"/>
      <c r="JHB3" s="194"/>
      <c r="JHC3" s="194"/>
      <c r="JHD3" s="195"/>
      <c r="JHE3" s="196"/>
      <c r="JHF3" s="197"/>
      <c r="JHG3" s="197"/>
      <c r="JHH3" s="231"/>
      <c r="JHJ3" s="223"/>
      <c r="JHK3" s="225"/>
      <c r="JHL3" s="226"/>
      <c r="JHM3" s="227"/>
      <c r="JHO3" s="228"/>
      <c r="JHP3" s="229"/>
      <c r="JHQ3" s="230"/>
      <c r="JHR3" s="194"/>
      <c r="JHS3" s="194"/>
      <c r="JHT3" s="195"/>
      <c r="JHU3" s="196"/>
      <c r="JHV3" s="197"/>
      <c r="JHW3" s="197"/>
      <c r="JHX3" s="231"/>
      <c r="JHZ3" s="223"/>
      <c r="JIA3" s="225"/>
      <c r="JIB3" s="226"/>
      <c r="JIC3" s="227"/>
      <c r="JIE3" s="228"/>
      <c r="JIF3" s="229"/>
      <c r="JIG3" s="230"/>
      <c r="JIH3" s="194"/>
      <c r="JII3" s="194"/>
      <c r="JIJ3" s="195"/>
      <c r="JIK3" s="196"/>
      <c r="JIL3" s="197"/>
      <c r="JIM3" s="197"/>
      <c r="JIN3" s="231"/>
      <c r="JIP3" s="223"/>
      <c r="JIQ3" s="225"/>
      <c r="JIR3" s="226"/>
      <c r="JIS3" s="227"/>
      <c r="JIU3" s="228"/>
      <c r="JIV3" s="229"/>
      <c r="JIW3" s="230"/>
      <c r="JIX3" s="194"/>
      <c r="JIY3" s="194"/>
      <c r="JIZ3" s="195"/>
      <c r="JJA3" s="196"/>
      <c r="JJB3" s="197"/>
      <c r="JJC3" s="197"/>
      <c r="JJD3" s="231"/>
      <c r="JJF3" s="223"/>
      <c r="JJG3" s="225"/>
      <c r="JJH3" s="226"/>
      <c r="JJI3" s="227"/>
      <c r="JJK3" s="228"/>
      <c r="JJL3" s="229"/>
      <c r="JJM3" s="230"/>
      <c r="JJN3" s="194"/>
      <c r="JJO3" s="194"/>
      <c r="JJP3" s="195"/>
      <c r="JJQ3" s="196"/>
      <c r="JJR3" s="197"/>
      <c r="JJS3" s="197"/>
      <c r="JJT3" s="231"/>
      <c r="JJV3" s="223"/>
      <c r="JJW3" s="225"/>
      <c r="JJX3" s="226"/>
      <c r="JJY3" s="227"/>
      <c r="JKA3" s="228"/>
      <c r="JKB3" s="229"/>
      <c r="JKC3" s="230"/>
      <c r="JKD3" s="194"/>
      <c r="JKE3" s="194"/>
      <c r="JKF3" s="195"/>
      <c r="JKG3" s="196"/>
      <c r="JKH3" s="197"/>
      <c r="JKI3" s="197"/>
      <c r="JKJ3" s="231"/>
      <c r="JKL3" s="223"/>
      <c r="JKM3" s="225"/>
      <c r="JKN3" s="226"/>
      <c r="JKO3" s="227"/>
      <c r="JKQ3" s="228"/>
      <c r="JKR3" s="229"/>
      <c r="JKS3" s="230"/>
      <c r="JKT3" s="194"/>
      <c r="JKU3" s="194"/>
      <c r="JKV3" s="195"/>
      <c r="JKW3" s="196"/>
      <c r="JKX3" s="197"/>
      <c r="JKY3" s="197"/>
      <c r="JKZ3" s="231"/>
      <c r="JLB3" s="223"/>
      <c r="JLC3" s="225"/>
      <c r="JLD3" s="226"/>
      <c r="JLE3" s="227"/>
      <c r="JLG3" s="228"/>
      <c r="JLH3" s="229"/>
      <c r="JLI3" s="230"/>
      <c r="JLJ3" s="194"/>
      <c r="JLK3" s="194"/>
      <c r="JLL3" s="195"/>
      <c r="JLM3" s="196"/>
      <c r="JLN3" s="197"/>
      <c r="JLO3" s="197"/>
      <c r="JLP3" s="231"/>
      <c r="JLR3" s="223"/>
      <c r="JLS3" s="225"/>
      <c r="JLT3" s="226"/>
      <c r="JLU3" s="227"/>
      <c r="JLW3" s="228"/>
      <c r="JLX3" s="229"/>
      <c r="JLY3" s="230"/>
      <c r="JLZ3" s="194"/>
      <c r="JMA3" s="194"/>
      <c r="JMB3" s="195"/>
      <c r="JMC3" s="196"/>
      <c r="JMD3" s="197"/>
      <c r="JME3" s="197"/>
      <c r="JMF3" s="231"/>
      <c r="JMH3" s="223"/>
      <c r="JMI3" s="225"/>
      <c r="JMJ3" s="226"/>
      <c r="JMK3" s="227"/>
      <c r="JMM3" s="228"/>
      <c r="JMN3" s="229"/>
      <c r="JMO3" s="230"/>
      <c r="JMP3" s="194"/>
      <c r="JMQ3" s="194"/>
      <c r="JMR3" s="195"/>
      <c r="JMS3" s="196"/>
      <c r="JMT3" s="197"/>
      <c r="JMU3" s="197"/>
      <c r="JMV3" s="231"/>
      <c r="JMX3" s="223"/>
      <c r="JMY3" s="225"/>
      <c r="JMZ3" s="226"/>
      <c r="JNA3" s="227"/>
      <c r="JNC3" s="228"/>
      <c r="JND3" s="229"/>
      <c r="JNE3" s="230"/>
      <c r="JNF3" s="194"/>
      <c r="JNG3" s="194"/>
      <c r="JNH3" s="195"/>
      <c r="JNI3" s="196"/>
      <c r="JNJ3" s="197"/>
      <c r="JNK3" s="197"/>
      <c r="JNL3" s="231"/>
      <c r="JNN3" s="223"/>
      <c r="JNO3" s="225"/>
      <c r="JNP3" s="226"/>
      <c r="JNQ3" s="227"/>
      <c r="JNS3" s="228"/>
      <c r="JNT3" s="229"/>
      <c r="JNU3" s="230"/>
      <c r="JNV3" s="194"/>
      <c r="JNW3" s="194"/>
      <c r="JNX3" s="195"/>
      <c r="JNY3" s="196"/>
      <c r="JNZ3" s="197"/>
      <c r="JOA3" s="197"/>
      <c r="JOB3" s="231"/>
      <c r="JOD3" s="223"/>
      <c r="JOE3" s="225"/>
      <c r="JOF3" s="226"/>
      <c r="JOG3" s="227"/>
      <c r="JOI3" s="228"/>
      <c r="JOJ3" s="229"/>
      <c r="JOK3" s="230"/>
      <c r="JOL3" s="194"/>
      <c r="JOM3" s="194"/>
      <c r="JON3" s="195"/>
      <c r="JOO3" s="196"/>
      <c r="JOP3" s="197"/>
      <c r="JOQ3" s="197"/>
      <c r="JOR3" s="231"/>
      <c r="JOT3" s="223"/>
      <c r="JOU3" s="225"/>
      <c r="JOV3" s="226"/>
      <c r="JOW3" s="227"/>
      <c r="JOY3" s="228"/>
      <c r="JOZ3" s="229"/>
      <c r="JPA3" s="230"/>
      <c r="JPB3" s="194"/>
      <c r="JPC3" s="194"/>
      <c r="JPD3" s="195"/>
      <c r="JPE3" s="196"/>
      <c r="JPF3" s="197"/>
      <c r="JPG3" s="197"/>
      <c r="JPH3" s="231"/>
      <c r="JPJ3" s="223"/>
      <c r="JPK3" s="225"/>
      <c r="JPL3" s="226"/>
      <c r="JPM3" s="227"/>
      <c r="JPO3" s="228"/>
      <c r="JPP3" s="229"/>
      <c r="JPQ3" s="230"/>
      <c r="JPR3" s="194"/>
      <c r="JPS3" s="194"/>
      <c r="JPT3" s="195"/>
      <c r="JPU3" s="196"/>
      <c r="JPV3" s="197"/>
      <c r="JPW3" s="197"/>
      <c r="JPX3" s="231"/>
      <c r="JPZ3" s="223"/>
      <c r="JQA3" s="225"/>
      <c r="JQB3" s="226"/>
      <c r="JQC3" s="227"/>
      <c r="JQE3" s="228"/>
      <c r="JQF3" s="229"/>
      <c r="JQG3" s="230"/>
      <c r="JQH3" s="194"/>
      <c r="JQI3" s="194"/>
      <c r="JQJ3" s="195"/>
      <c r="JQK3" s="196"/>
      <c r="JQL3" s="197"/>
      <c r="JQM3" s="197"/>
      <c r="JQN3" s="231"/>
      <c r="JQP3" s="223"/>
      <c r="JQQ3" s="225"/>
      <c r="JQR3" s="226"/>
      <c r="JQS3" s="227"/>
      <c r="JQU3" s="228"/>
      <c r="JQV3" s="229"/>
      <c r="JQW3" s="230"/>
      <c r="JQX3" s="194"/>
      <c r="JQY3" s="194"/>
      <c r="JQZ3" s="195"/>
      <c r="JRA3" s="196"/>
      <c r="JRB3" s="197"/>
      <c r="JRC3" s="197"/>
      <c r="JRD3" s="231"/>
      <c r="JRF3" s="223"/>
      <c r="JRG3" s="225"/>
      <c r="JRH3" s="226"/>
      <c r="JRI3" s="227"/>
      <c r="JRK3" s="228"/>
      <c r="JRL3" s="229"/>
      <c r="JRM3" s="230"/>
      <c r="JRN3" s="194"/>
      <c r="JRO3" s="194"/>
      <c r="JRP3" s="195"/>
      <c r="JRQ3" s="196"/>
      <c r="JRR3" s="197"/>
      <c r="JRS3" s="197"/>
      <c r="JRT3" s="231"/>
      <c r="JRV3" s="223"/>
      <c r="JRW3" s="225"/>
      <c r="JRX3" s="226"/>
      <c r="JRY3" s="227"/>
      <c r="JSA3" s="228"/>
      <c r="JSB3" s="229"/>
      <c r="JSC3" s="230"/>
      <c r="JSD3" s="194"/>
      <c r="JSE3" s="194"/>
      <c r="JSF3" s="195"/>
      <c r="JSG3" s="196"/>
      <c r="JSH3" s="197"/>
      <c r="JSI3" s="197"/>
      <c r="JSJ3" s="231"/>
      <c r="JSL3" s="223"/>
      <c r="JSM3" s="225"/>
      <c r="JSN3" s="226"/>
      <c r="JSO3" s="227"/>
      <c r="JSQ3" s="228"/>
      <c r="JSR3" s="229"/>
      <c r="JSS3" s="230"/>
      <c r="JST3" s="194"/>
      <c r="JSU3" s="194"/>
      <c r="JSV3" s="195"/>
      <c r="JSW3" s="196"/>
      <c r="JSX3" s="197"/>
      <c r="JSY3" s="197"/>
      <c r="JSZ3" s="231"/>
      <c r="JTB3" s="223"/>
      <c r="JTC3" s="225"/>
      <c r="JTD3" s="226"/>
      <c r="JTE3" s="227"/>
      <c r="JTG3" s="228"/>
      <c r="JTH3" s="229"/>
      <c r="JTI3" s="230"/>
      <c r="JTJ3" s="194"/>
      <c r="JTK3" s="194"/>
      <c r="JTL3" s="195"/>
      <c r="JTM3" s="196"/>
      <c r="JTN3" s="197"/>
      <c r="JTO3" s="197"/>
      <c r="JTP3" s="231"/>
      <c r="JTR3" s="223"/>
      <c r="JTS3" s="225"/>
      <c r="JTT3" s="226"/>
      <c r="JTU3" s="227"/>
      <c r="JTW3" s="228"/>
      <c r="JTX3" s="229"/>
      <c r="JTY3" s="230"/>
      <c r="JTZ3" s="194"/>
      <c r="JUA3" s="194"/>
      <c r="JUB3" s="195"/>
      <c r="JUC3" s="196"/>
      <c r="JUD3" s="197"/>
      <c r="JUE3" s="197"/>
      <c r="JUF3" s="231"/>
      <c r="JUH3" s="223"/>
      <c r="JUI3" s="225"/>
      <c r="JUJ3" s="226"/>
      <c r="JUK3" s="227"/>
      <c r="JUM3" s="228"/>
      <c r="JUN3" s="229"/>
      <c r="JUO3" s="230"/>
      <c r="JUP3" s="194"/>
      <c r="JUQ3" s="194"/>
      <c r="JUR3" s="195"/>
      <c r="JUS3" s="196"/>
      <c r="JUT3" s="197"/>
      <c r="JUU3" s="197"/>
      <c r="JUV3" s="231"/>
      <c r="JUX3" s="223"/>
      <c r="JUY3" s="225"/>
      <c r="JUZ3" s="226"/>
      <c r="JVA3" s="227"/>
      <c r="JVC3" s="228"/>
      <c r="JVD3" s="229"/>
      <c r="JVE3" s="230"/>
      <c r="JVF3" s="194"/>
      <c r="JVG3" s="194"/>
      <c r="JVH3" s="195"/>
      <c r="JVI3" s="196"/>
      <c r="JVJ3" s="197"/>
      <c r="JVK3" s="197"/>
      <c r="JVL3" s="231"/>
      <c r="JVN3" s="223"/>
      <c r="JVO3" s="225"/>
      <c r="JVP3" s="226"/>
      <c r="JVQ3" s="227"/>
      <c r="JVS3" s="228"/>
      <c r="JVT3" s="229"/>
      <c r="JVU3" s="230"/>
      <c r="JVV3" s="194"/>
      <c r="JVW3" s="194"/>
      <c r="JVX3" s="195"/>
      <c r="JVY3" s="196"/>
      <c r="JVZ3" s="197"/>
      <c r="JWA3" s="197"/>
      <c r="JWB3" s="231"/>
      <c r="JWD3" s="223"/>
      <c r="JWE3" s="225"/>
      <c r="JWF3" s="226"/>
      <c r="JWG3" s="227"/>
      <c r="JWI3" s="228"/>
      <c r="JWJ3" s="229"/>
      <c r="JWK3" s="230"/>
      <c r="JWL3" s="194"/>
      <c r="JWM3" s="194"/>
      <c r="JWN3" s="195"/>
      <c r="JWO3" s="196"/>
      <c r="JWP3" s="197"/>
      <c r="JWQ3" s="197"/>
      <c r="JWR3" s="231"/>
      <c r="JWT3" s="223"/>
      <c r="JWU3" s="225"/>
      <c r="JWV3" s="226"/>
      <c r="JWW3" s="227"/>
      <c r="JWY3" s="228"/>
      <c r="JWZ3" s="229"/>
      <c r="JXA3" s="230"/>
      <c r="JXB3" s="194"/>
      <c r="JXC3" s="194"/>
      <c r="JXD3" s="195"/>
      <c r="JXE3" s="196"/>
      <c r="JXF3" s="197"/>
      <c r="JXG3" s="197"/>
      <c r="JXH3" s="231"/>
      <c r="JXJ3" s="223"/>
      <c r="JXK3" s="225"/>
      <c r="JXL3" s="226"/>
      <c r="JXM3" s="227"/>
      <c r="JXO3" s="228"/>
      <c r="JXP3" s="229"/>
      <c r="JXQ3" s="230"/>
      <c r="JXR3" s="194"/>
      <c r="JXS3" s="194"/>
      <c r="JXT3" s="195"/>
      <c r="JXU3" s="196"/>
      <c r="JXV3" s="197"/>
      <c r="JXW3" s="197"/>
      <c r="JXX3" s="231"/>
      <c r="JXZ3" s="223"/>
      <c r="JYA3" s="225"/>
      <c r="JYB3" s="226"/>
      <c r="JYC3" s="227"/>
      <c r="JYE3" s="228"/>
      <c r="JYF3" s="229"/>
      <c r="JYG3" s="230"/>
      <c r="JYH3" s="194"/>
      <c r="JYI3" s="194"/>
      <c r="JYJ3" s="195"/>
      <c r="JYK3" s="196"/>
      <c r="JYL3" s="197"/>
      <c r="JYM3" s="197"/>
      <c r="JYN3" s="231"/>
      <c r="JYP3" s="223"/>
      <c r="JYQ3" s="225"/>
      <c r="JYR3" s="226"/>
      <c r="JYS3" s="227"/>
      <c r="JYU3" s="228"/>
      <c r="JYV3" s="229"/>
      <c r="JYW3" s="230"/>
      <c r="JYX3" s="194"/>
      <c r="JYY3" s="194"/>
      <c r="JYZ3" s="195"/>
      <c r="JZA3" s="196"/>
      <c r="JZB3" s="197"/>
      <c r="JZC3" s="197"/>
      <c r="JZD3" s="231"/>
      <c r="JZF3" s="223"/>
      <c r="JZG3" s="225"/>
      <c r="JZH3" s="226"/>
      <c r="JZI3" s="227"/>
      <c r="JZK3" s="228"/>
      <c r="JZL3" s="229"/>
      <c r="JZM3" s="230"/>
      <c r="JZN3" s="194"/>
      <c r="JZO3" s="194"/>
      <c r="JZP3" s="195"/>
      <c r="JZQ3" s="196"/>
      <c r="JZR3" s="197"/>
      <c r="JZS3" s="197"/>
      <c r="JZT3" s="231"/>
      <c r="JZV3" s="223"/>
      <c r="JZW3" s="225"/>
      <c r="JZX3" s="226"/>
      <c r="JZY3" s="227"/>
      <c r="KAA3" s="228"/>
      <c r="KAB3" s="229"/>
      <c r="KAC3" s="230"/>
      <c r="KAD3" s="194"/>
      <c r="KAE3" s="194"/>
      <c r="KAF3" s="195"/>
      <c r="KAG3" s="196"/>
      <c r="KAH3" s="197"/>
      <c r="KAI3" s="197"/>
      <c r="KAJ3" s="231"/>
      <c r="KAL3" s="223"/>
      <c r="KAM3" s="225"/>
      <c r="KAN3" s="226"/>
      <c r="KAO3" s="227"/>
      <c r="KAQ3" s="228"/>
      <c r="KAR3" s="229"/>
      <c r="KAS3" s="230"/>
      <c r="KAT3" s="194"/>
      <c r="KAU3" s="194"/>
      <c r="KAV3" s="195"/>
      <c r="KAW3" s="196"/>
      <c r="KAX3" s="197"/>
      <c r="KAY3" s="197"/>
      <c r="KAZ3" s="231"/>
      <c r="KBB3" s="223"/>
      <c r="KBC3" s="225"/>
      <c r="KBD3" s="226"/>
      <c r="KBE3" s="227"/>
      <c r="KBG3" s="228"/>
      <c r="KBH3" s="229"/>
      <c r="KBI3" s="230"/>
      <c r="KBJ3" s="194"/>
      <c r="KBK3" s="194"/>
      <c r="KBL3" s="195"/>
      <c r="KBM3" s="196"/>
      <c r="KBN3" s="197"/>
      <c r="KBO3" s="197"/>
      <c r="KBP3" s="231"/>
      <c r="KBR3" s="223"/>
      <c r="KBS3" s="225"/>
      <c r="KBT3" s="226"/>
      <c r="KBU3" s="227"/>
      <c r="KBW3" s="228"/>
      <c r="KBX3" s="229"/>
      <c r="KBY3" s="230"/>
      <c r="KBZ3" s="194"/>
      <c r="KCA3" s="194"/>
      <c r="KCB3" s="195"/>
      <c r="KCC3" s="196"/>
      <c r="KCD3" s="197"/>
      <c r="KCE3" s="197"/>
      <c r="KCF3" s="231"/>
      <c r="KCH3" s="223"/>
      <c r="KCI3" s="225"/>
      <c r="KCJ3" s="226"/>
      <c r="KCK3" s="227"/>
      <c r="KCM3" s="228"/>
      <c r="KCN3" s="229"/>
      <c r="KCO3" s="230"/>
      <c r="KCP3" s="194"/>
      <c r="KCQ3" s="194"/>
      <c r="KCR3" s="195"/>
      <c r="KCS3" s="196"/>
      <c r="KCT3" s="197"/>
      <c r="KCU3" s="197"/>
      <c r="KCV3" s="231"/>
      <c r="KCX3" s="223"/>
      <c r="KCY3" s="225"/>
      <c r="KCZ3" s="226"/>
      <c r="KDA3" s="227"/>
      <c r="KDC3" s="228"/>
      <c r="KDD3" s="229"/>
      <c r="KDE3" s="230"/>
      <c r="KDF3" s="194"/>
      <c r="KDG3" s="194"/>
      <c r="KDH3" s="195"/>
      <c r="KDI3" s="196"/>
      <c r="KDJ3" s="197"/>
      <c r="KDK3" s="197"/>
      <c r="KDL3" s="231"/>
      <c r="KDN3" s="223"/>
      <c r="KDO3" s="225"/>
      <c r="KDP3" s="226"/>
      <c r="KDQ3" s="227"/>
      <c r="KDS3" s="228"/>
      <c r="KDT3" s="229"/>
      <c r="KDU3" s="230"/>
      <c r="KDV3" s="194"/>
      <c r="KDW3" s="194"/>
      <c r="KDX3" s="195"/>
      <c r="KDY3" s="196"/>
      <c r="KDZ3" s="197"/>
      <c r="KEA3" s="197"/>
      <c r="KEB3" s="231"/>
      <c r="KED3" s="223"/>
      <c r="KEE3" s="225"/>
      <c r="KEF3" s="226"/>
      <c r="KEG3" s="227"/>
      <c r="KEI3" s="228"/>
      <c r="KEJ3" s="229"/>
      <c r="KEK3" s="230"/>
      <c r="KEL3" s="194"/>
      <c r="KEM3" s="194"/>
      <c r="KEN3" s="195"/>
      <c r="KEO3" s="196"/>
      <c r="KEP3" s="197"/>
      <c r="KEQ3" s="197"/>
      <c r="KER3" s="231"/>
      <c r="KET3" s="223"/>
      <c r="KEU3" s="225"/>
      <c r="KEV3" s="226"/>
      <c r="KEW3" s="227"/>
      <c r="KEY3" s="228"/>
      <c r="KEZ3" s="229"/>
      <c r="KFA3" s="230"/>
      <c r="KFB3" s="194"/>
      <c r="KFC3" s="194"/>
      <c r="KFD3" s="195"/>
      <c r="KFE3" s="196"/>
      <c r="KFF3" s="197"/>
      <c r="KFG3" s="197"/>
      <c r="KFH3" s="231"/>
      <c r="KFJ3" s="223"/>
      <c r="KFK3" s="225"/>
      <c r="KFL3" s="226"/>
      <c r="KFM3" s="227"/>
      <c r="KFO3" s="228"/>
      <c r="KFP3" s="229"/>
      <c r="KFQ3" s="230"/>
      <c r="KFR3" s="194"/>
      <c r="KFS3" s="194"/>
      <c r="KFT3" s="195"/>
      <c r="KFU3" s="196"/>
      <c r="KFV3" s="197"/>
      <c r="KFW3" s="197"/>
      <c r="KFX3" s="231"/>
      <c r="KFZ3" s="223"/>
      <c r="KGA3" s="225"/>
      <c r="KGB3" s="226"/>
      <c r="KGC3" s="227"/>
      <c r="KGE3" s="228"/>
      <c r="KGF3" s="229"/>
      <c r="KGG3" s="230"/>
      <c r="KGH3" s="194"/>
      <c r="KGI3" s="194"/>
      <c r="KGJ3" s="195"/>
      <c r="KGK3" s="196"/>
      <c r="KGL3" s="197"/>
      <c r="KGM3" s="197"/>
      <c r="KGN3" s="231"/>
      <c r="KGP3" s="223"/>
      <c r="KGQ3" s="225"/>
      <c r="KGR3" s="226"/>
      <c r="KGS3" s="227"/>
      <c r="KGU3" s="228"/>
      <c r="KGV3" s="229"/>
      <c r="KGW3" s="230"/>
      <c r="KGX3" s="194"/>
      <c r="KGY3" s="194"/>
      <c r="KGZ3" s="195"/>
      <c r="KHA3" s="196"/>
      <c r="KHB3" s="197"/>
      <c r="KHC3" s="197"/>
      <c r="KHD3" s="231"/>
      <c r="KHF3" s="223"/>
      <c r="KHG3" s="225"/>
      <c r="KHH3" s="226"/>
      <c r="KHI3" s="227"/>
      <c r="KHK3" s="228"/>
      <c r="KHL3" s="229"/>
      <c r="KHM3" s="230"/>
      <c r="KHN3" s="194"/>
      <c r="KHO3" s="194"/>
      <c r="KHP3" s="195"/>
      <c r="KHQ3" s="196"/>
      <c r="KHR3" s="197"/>
      <c r="KHS3" s="197"/>
      <c r="KHT3" s="231"/>
      <c r="KHV3" s="223"/>
      <c r="KHW3" s="225"/>
      <c r="KHX3" s="226"/>
      <c r="KHY3" s="227"/>
      <c r="KIA3" s="228"/>
      <c r="KIB3" s="229"/>
      <c r="KIC3" s="230"/>
      <c r="KID3" s="194"/>
      <c r="KIE3" s="194"/>
      <c r="KIF3" s="195"/>
      <c r="KIG3" s="196"/>
      <c r="KIH3" s="197"/>
      <c r="KII3" s="197"/>
      <c r="KIJ3" s="231"/>
      <c r="KIL3" s="223"/>
      <c r="KIM3" s="225"/>
      <c r="KIN3" s="226"/>
      <c r="KIO3" s="227"/>
      <c r="KIQ3" s="228"/>
      <c r="KIR3" s="229"/>
      <c r="KIS3" s="230"/>
      <c r="KIT3" s="194"/>
      <c r="KIU3" s="194"/>
      <c r="KIV3" s="195"/>
      <c r="KIW3" s="196"/>
      <c r="KIX3" s="197"/>
      <c r="KIY3" s="197"/>
      <c r="KIZ3" s="231"/>
      <c r="KJB3" s="223"/>
      <c r="KJC3" s="225"/>
      <c r="KJD3" s="226"/>
      <c r="KJE3" s="227"/>
      <c r="KJG3" s="228"/>
      <c r="KJH3" s="229"/>
      <c r="KJI3" s="230"/>
      <c r="KJJ3" s="194"/>
      <c r="KJK3" s="194"/>
      <c r="KJL3" s="195"/>
      <c r="KJM3" s="196"/>
      <c r="KJN3" s="197"/>
      <c r="KJO3" s="197"/>
      <c r="KJP3" s="231"/>
      <c r="KJR3" s="223"/>
      <c r="KJS3" s="225"/>
      <c r="KJT3" s="226"/>
      <c r="KJU3" s="227"/>
      <c r="KJW3" s="228"/>
      <c r="KJX3" s="229"/>
      <c r="KJY3" s="230"/>
      <c r="KJZ3" s="194"/>
      <c r="KKA3" s="194"/>
      <c r="KKB3" s="195"/>
      <c r="KKC3" s="196"/>
      <c r="KKD3" s="197"/>
      <c r="KKE3" s="197"/>
      <c r="KKF3" s="231"/>
      <c r="KKH3" s="223"/>
      <c r="KKI3" s="225"/>
      <c r="KKJ3" s="226"/>
      <c r="KKK3" s="227"/>
      <c r="KKM3" s="228"/>
      <c r="KKN3" s="229"/>
      <c r="KKO3" s="230"/>
      <c r="KKP3" s="194"/>
      <c r="KKQ3" s="194"/>
      <c r="KKR3" s="195"/>
      <c r="KKS3" s="196"/>
      <c r="KKT3" s="197"/>
      <c r="KKU3" s="197"/>
      <c r="KKV3" s="231"/>
      <c r="KKX3" s="223"/>
      <c r="KKY3" s="225"/>
      <c r="KKZ3" s="226"/>
      <c r="KLA3" s="227"/>
      <c r="KLC3" s="228"/>
      <c r="KLD3" s="229"/>
      <c r="KLE3" s="230"/>
      <c r="KLF3" s="194"/>
      <c r="KLG3" s="194"/>
      <c r="KLH3" s="195"/>
      <c r="KLI3" s="196"/>
      <c r="KLJ3" s="197"/>
      <c r="KLK3" s="197"/>
      <c r="KLL3" s="231"/>
      <c r="KLN3" s="223"/>
      <c r="KLO3" s="225"/>
      <c r="KLP3" s="226"/>
      <c r="KLQ3" s="227"/>
      <c r="KLS3" s="228"/>
      <c r="KLT3" s="229"/>
      <c r="KLU3" s="230"/>
      <c r="KLV3" s="194"/>
      <c r="KLW3" s="194"/>
      <c r="KLX3" s="195"/>
      <c r="KLY3" s="196"/>
      <c r="KLZ3" s="197"/>
      <c r="KMA3" s="197"/>
      <c r="KMB3" s="231"/>
      <c r="KMD3" s="223"/>
      <c r="KME3" s="225"/>
      <c r="KMF3" s="226"/>
      <c r="KMG3" s="227"/>
      <c r="KMI3" s="228"/>
      <c r="KMJ3" s="229"/>
      <c r="KMK3" s="230"/>
      <c r="KML3" s="194"/>
      <c r="KMM3" s="194"/>
      <c r="KMN3" s="195"/>
      <c r="KMO3" s="196"/>
      <c r="KMP3" s="197"/>
      <c r="KMQ3" s="197"/>
      <c r="KMR3" s="231"/>
      <c r="KMT3" s="223"/>
      <c r="KMU3" s="225"/>
      <c r="KMV3" s="226"/>
      <c r="KMW3" s="227"/>
      <c r="KMY3" s="228"/>
      <c r="KMZ3" s="229"/>
      <c r="KNA3" s="230"/>
      <c r="KNB3" s="194"/>
      <c r="KNC3" s="194"/>
      <c r="KND3" s="195"/>
      <c r="KNE3" s="196"/>
      <c r="KNF3" s="197"/>
      <c r="KNG3" s="197"/>
      <c r="KNH3" s="231"/>
      <c r="KNJ3" s="223"/>
      <c r="KNK3" s="225"/>
      <c r="KNL3" s="226"/>
      <c r="KNM3" s="227"/>
      <c r="KNO3" s="228"/>
      <c r="KNP3" s="229"/>
      <c r="KNQ3" s="230"/>
      <c r="KNR3" s="194"/>
      <c r="KNS3" s="194"/>
      <c r="KNT3" s="195"/>
      <c r="KNU3" s="196"/>
      <c r="KNV3" s="197"/>
      <c r="KNW3" s="197"/>
      <c r="KNX3" s="231"/>
      <c r="KNZ3" s="223"/>
      <c r="KOA3" s="225"/>
      <c r="KOB3" s="226"/>
      <c r="KOC3" s="227"/>
      <c r="KOE3" s="228"/>
      <c r="KOF3" s="229"/>
      <c r="KOG3" s="230"/>
      <c r="KOH3" s="194"/>
      <c r="KOI3" s="194"/>
      <c r="KOJ3" s="195"/>
      <c r="KOK3" s="196"/>
      <c r="KOL3" s="197"/>
      <c r="KOM3" s="197"/>
      <c r="KON3" s="231"/>
      <c r="KOP3" s="223"/>
      <c r="KOQ3" s="225"/>
      <c r="KOR3" s="226"/>
      <c r="KOS3" s="227"/>
      <c r="KOU3" s="228"/>
      <c r="KOV3" s="229"/>
      <c r="KOW3" s="230"/>
      <c r="KOX3" s="194"/>
      <c r="KOY3" s="194"/>
      <c r="KOZ3" s="195"/>
      <c r="KPA3" s="196"/>
      <c r="KPB3" s="197"/>
      <c r="KPC3" s="197"/>
      <c r="KPD3" s="231"/>
      <c r="KPF3" s="223"/>
      <c r="KPG3" s="225"/>
      <c r="KPH3" s="226"/>
      <c r="KPI3" s="227"/>
      <c r="KPK3" s="228"/>
      <c r="KPL3" s="229"/>
      <c r="KPM3" s="230"/>
      <c r="KPN3" s="194"/>
      <c r="KPO3" s="194"/>
      <c r="KPP3" s="195"/>
      <c r="KPQ3" s="196"/>
      <c r="KPR3" s="197"/>
      <c r="KPS3" s="197"/>
      <c r="KPT3" s="231"/>
      <c r="KPV3" s="223"/>
      <c r="KPW3" s="225"/>
      <c r="KPX3" s="226"/>
      <c r="KPY3" s="227"/>
      <c r="KQA3" s="228"/>
      <c r="KQB3" s="229"/>
      <c r="KQC3" s="230"/>
      <c r="KQD3" s="194"/>
      <c r="KQE3" s="194"/>
      <c r="KQF3" s="195"/>
      <c r="KQG3" s="196"/>
      <c r="KQH3" s="197"/>
      <c r="KQI3" s="197"/>
      <c r="KQJ3" s="231"/>
      <c r="KQL3" s="223"/>
      <c r="KQM3" s="225"/>
      <c r="KQN3" s="226"/>
      <c r="KQO3" s="227"/>
      <c r="KQQ3" s="228"/>
      <c r="KQR3" s="229"/>
      <c r="KQS3" s="230"/>
      <c r="KQT3" s="194"/>
      <c r="KQU3" s="194"/>
      <c r="KQV3" s="195"/>
      <c r="KQW3" s="196"/>
      <c r="KQX3" s="197"/>
      <c r="KQY3" s="197"/>
      <c r="KQZ3" s="231"/>
      <c r="KRB3" s="223"/>
      <c r="KRC3" s="225"/>
      <c r="KRD3" s="226"/>
      <c r="KRE3" s="227"/>
      <c r="KRG3" s="228"/>
      <c r="KRH3" s="229"/>
      <c r="KRI3" s="230"/>
      <c r="KRJ3" s="194"/>
      <c r="KRK3" s="194"/>
      <c r="KRL3" s="195"/>
      <c r="KRM3" s="196"/>
      <c r="KRN3" s="197"/>
      <c r="KRO3" s="197"/>
      <c r="KRP3" s="231"/>
      <c r="KRR3" s="223"/>
      <c r="KRS3" s="225"/>
      <c r="KRT3" s="226"/>
      <c r="KRU3" s="227"/>
      <c r="KRW3" s="228"/>
      <c r="KRX3" s="229"/>
      <c r="KRY3" s="230"/>
      <c r="KRZ3" s="194"/>
      <c r="KSA3" s="194"/>
      <c r="KSB3" s="195"/>
      <c r="KSC3" s="196"/>
      <c r="KSD3" s="197"/>
      <c r="KSE3" s="197"/>
      <c r="KSF3" s="231"/>
      <c r="KSH3" s="223"/>
      <c r="KSI3" s="225"/>
      <c r="KSJ3" s="226"/>
      <c r="KSK3" s="227"/>
      <c r="KSM3" s="228"/>
      <c r="KSN3" s="229"/>
      <c r="KSO3" s="230"/>
      <c r="KSP3" s="194"/>
      <c r="KSQ3" s="194"/>
      <c r="KSR3" s="195"/>
      <c r="KSS3" s="196"/>
      <c r="KST3" s="197"/>
      <c r="KSU3" s="197"/>
      <c r="KSV3" s="231"/>
      <c r="KSX3" s="223"/>
      <c r="KSY3" s="225"/>
      <c r="KSZ3" s="226"/>
      <c r="KTA3" s="227"/>
      <c r="KTC3" s="228"/>
      <c r="KTD3" s="229"/>
      <c r="KTE3" s="230"/>
      <c r="KTF3" s="194"/>
      <c r="KTG3" s="194"/>
      <c r="KTH3" s="195"/>
      <c r="KTI3" s="196"/>
      <c r="KTJ3" s="197"/>
      <c r="KTK3" s="197"/>
      <c r="KTL3" s="231"/>
      <c r="KTN3" s="223"/>
      <c r="KTO3" s="225"/>
      <c r="KTP3" s="226"/>
      <c r="KTQ3" s="227"/>
      <c r="KTS3" s="228"/>
      <c r="KTT3" s="229"/>
      <c r="KTU3" s="230"/>
      <c r="KTV3" s="194"/>
      <c r="KTW3" s="194"/>
      <c r="KTX3" s="195"/>
      <c r="KTY3" s="196"/>
      <c r="KTZ3" s="197"/>
      <c r="KUA3" s="197"/>
      <c r="KUB3" s="231"/>
      <c r="KUD3" s="223"/>
      <c r="KUE3" s="225"/>
      <c r="KUF3" s="226"/>
      <c r="KUG3" s="227"/>
      <c r="KUI3" s="228"/>
      <c r="KUJ3" s="229"/>
      <c r="KUK3" s="230"/>
      <c r="KUL3" s="194"/>
      <c r="KUM3" s="194"/>
      <c r="KUN3" s="195"/>
      <c r="KUO3" s="196"/>
      <c r="KUP3" s="197"/>
      <c r="KUQ3" s="197"/>
      <c r="KUR3" s="231"/>
      <c r="KUT3" s="223"/>
      <c r="KUU3" s="225"/>
      <c r="KUV3" s="226"/>
      <c r="KUW3" s="227"/>
      <c r="KUY3" s="228"/>
      <c r="KUZ3" s="229"/>
      <c r="KVA3" s="230"/>
      <c r="KVB3" s="194"/>
      <c r="KVC3" s="194"/>
      <c r="KVD3" s="195"/>
      <c r="KVE3" s="196"/>
      <c r="KVF3" s="197"/>
      <c r="KVG3" s="197"/>
      <c r="KVH3" s="231"/>
      <c r="KVJ3" s="223"/>
      <c r="KVK3" s="225"/>
      <c r="KVL3" s="226"/>
      <c r="KVM3" s="227"/>
      <c r="KVO3" s="228"/>
      <c r="KVP3" s="229"/>
      <c r="KVQ3" s="230"/>
      <c r="KVR3" s="194"/>
      <c r="KVS3" s="194"/>
      <c r="KVT3" s="195"/>
      <c r="KVU3" s="196"/>
      <c r="KVV3" s="197"/>
      <c r="KVW3" s="197"/>
      <c r="KVX3" s="231"/>
      <c r="KVZ3" s="223"/>
      <c r="KWA3" s="225"/>
      <c r="KWB3" s="226"/>
      <c r="KWC3" s="227"/>
      <c r="KWE3" s="228"/>
      <c r="KWF3" s="229"/>
      <c r="KWG3" s="230"/>
      <c r="KWH3" s="194"/>
      <c r="KWI3" s="194"/>
      <c r="KWJ3" s="195"/>
      <c r="KWK3" s="196"/>
      <c r="KWL3" s="197"/>
      <c r="KWM3" s="197"/>
      <c r="KWN3" s="231"/>
      <c r="KWP3" s="223"/>
      <c r="KWQ3" s="225"/>
      <c r="KWR3" s="226"/>
      <c r="KWS3" s="227"/>
      <c r="KWU3" s="228"/>
      <c r="KWV3" s="229"/>
      <c r="KWW3" s="230"/>
      <c r="KWX3" s="194"/>
      <c r="KWY3" s="194"/>
      <c r="KWZ3" s="195"/>
      <c r="KXA3" s="196"/>
      <c r="KXB3" s="197"/>
      <c r="KXC3" s="197"/>
      <c r="KXD3" s="231"/>
      <c r="KXF3" s="223"/>
      <c r="KXG3" s="225"/>
      <c r="KXH3" s="226"/>
      <c r="KXI3" s="227"/>
      <c r="KXK3" s="228"/>
      <c r="KXL3" s="229"/>
      <c r="KXM3" s="230"/>
      <c r="KXN3" s="194"/>
      <c r="KXO3" s="194"/>
      <c r="KXP3" s="195"/>
      <c r="KXQ3" s="196"/>
      <c r="KXR3" s="197"/>
      <c r="KXS3" s="197"/>
      <c r="KXT3" s="231"/>
      <c r="KXV3" s="223"/>
      <c r="KXW3" s="225"/>
      <c r="KXX3" s="226"/>
      <c r="KXY3" s="227"/>
      <c r="KYA3" s="228"/>
      <c r="KYB3" s="229"/>
      <c r="KYC3" s="230"/>
      <c r="KYD3" s="194"/>
      <c r="KYE3" s="194"/>
      <c r="KYF3" s="195"/>
      <c r="KYG3" s="196"/>
      <c r="KYH3" s="197"/>
      <c r="KYI3" s="197"/>
      <c r="KYJ3" s="231"/>
      <c r="KYL3" s="223"/>
      <c r="KYM3" s="225"/>
      <c r="KYN3" s="226"/>
      <c r="KYO3" s="227"/>
      <c r="KYQ3" s="228"/>
      <c r="KYR3" s="229"/>
      <c r="KYS3" s="230"/>
      <c r="KYT3" s="194"/>
      <c r="KYU3" s="194"/>
      <c r="KYV3" s="195"/>
      <c r="KYW3" s="196"/>
      <c r="KYX3" s="197"/>
      <c r="KYY3" s="197"/>
      <c r="KYZ3" s="231"/>
      <c r="KZB3" s="223"/>
      <c r="KZC3" s="225"/>
      <c r="KZD3" s="226"/>
      <c r="KZE3" s="227"/>
      <c r="KZG3" s="228"/>
      <c r="KZH3" s="229"/>
      <c r="KZI3" s="230"/>
      <c r="KZJ3" s="194"/>
      <c r="KZK3" s="194"/>
      <c r="KZL3" s="195"/>
      <c r="KZM3" s="196"/>
      <c r="KZN3" s="197"/>
      <c r="KZO3" s="197"/>
      <c r="KZP3" s="231"/>
      <c r="KZR3" s="223"/>
      <c r="KZS3" s="225"/>
      <c r="KZT3" s="226"/>
      <c r="KZU3" s="227"/>
      <c r="KZW3" s="228"/>
      <c r="KZX3" s="229"/>
      <c r="KZY3" s="230"/>
      <c r="KZZ3" s="194"/>
      <c r="LAA3" s="194"/>
      <c r="LAB3" s="195"/>
      <c r="LAC3" s="196"/>
      <c r="LAD3" s="197"/>
      <c r="LAE3" s="197"/>
      <c r="LAF3" s="231"/>
      <c r="LAH3" s="223"/>
      <c r="LAI3" s="225"/>
      <c r="LAJ3" s="226"/>
      <c r="LAK3" s="227"/>
      <c r="LAM3" s="228"/>
      <c r="LAN3" s="229"/>
      <c r="LAO3" s="230"/>
      <c r="LAP3" s="194"/>
      <c r="LAQ3" s="194"/>
      <c r="LAR3" s="195"/>
      <c r="LAS3" s="196"/>
      <c r="LAT3" s="197"/>
      <c r="LAU3" s="197"/>
      <c r="LAV3" s="231"/>
      <c r="LAX3" s="223"/>
      <c r="LAY3" s="225"/>
      <c r="LAZ3" s="226"/>
      <c r="LBA3" s="227"/>
      <c r="LBC3" s="228"/>
      <c r="LBD3" s="229"/>
      <c r="LBE3" s="230"/>
      <c r="LBF3" s="194"/>
      <c r="LBG3" s="194"/>
      <c r="LBH3" s="195"/>
      <c r="LBI3" s="196"/>
      <c r="LBJ3" s="197"/>
      <c r="LBK3" s="197"/>
      <c r="LBL3" s="231"/>
      <c r="LBN3" s="223"/>
      <c r="LBO3" s="225"/>
      <c r="LBP3" s="226"/>
      <c r="LBQ3" s="227"/>
      <c r="LBS3" s="228"/>
      <c r="LBT3" s="229"/>
      <c r="LBU3" s="230"/>
      <c r="LBV3" s="194"/>
      <c r="LBW3" s="194"/>
      <c r="LBX3" s="195"/>
      <c r="LBY3" s="196"/>
      <c r="LBZ3" s="197"/>
      <c r="LCA3" s="197"/>
      <c r="LCB3" s="231"/>
      <c r="LCD3" s="223"/>
      <c r="LCE3" s="225"/>
      <c r="LCF3" s="226"/>
      <c r="LCG3" s="227"/>
      <c r="LCI3" s="228"/>
      <c r="LCJ3" s="229"/>
      <c r="LCK3" s="230"/>
      <c r="LCL3" s="194"/>
      <c r="LCM3" s="194"/>
      <c r="LCN3" s="195"/>
      <c r="LCO3" s="196"/>
      <c r="LCP3" s="197"/>
      <c r="LCQ3" s="197"/>
      <c r="LCR3" s="231"/>
      <c r="LCT3" s="223"/>
      <c r="LCU3" s="225"/>
      <c r="LCV3" s="226"/>
      <c r="LCW3" s="227"/>
      <c r="LCY3" s="228"/>
      <c r="LCZ3" s="229"/>
      <c r="LDA3" s="230"/>
      <c r="LDB3" s="194"/>
      <c r="LDC3" s="194"/>
      <c r="LDD3" s="195"/>
      <c r="LDE3" s="196"/>
      <c r="LDF3" s="197"/>
      <c r="LDG3" s="197"/>
      <c r="LDH3" s="231"/>
      <c r="LDJ3" s="223"/>
      <c r="LDK3" s="225"/>
      <c r="LDL3" s="226"/>
      <c r="LDM3" s="227"/>
      <c r="LDO3" s="228"/>
      <c r="LDP3" s="229"/>
      <c r="LDQ3" s="230"/>
      <c r="LDR3" s="194"/>
      <c r="LDS3" s="194"/>
      <c r="LDT3" s="195"/>
      <c r="LDU3" s="196"/>
      <c r="LDV3" s="197"/>
      <c r="LDW3" s="197"/>
      <c r="LDX3" s="231"/>
      <c r="LDZ3" s="223"/>
      <c r="LEA3" s="225"/>
      <c r="LEB3" s="226"/>
      <c r="LEC3" s="227"/>
      <c r="LEE3" s="228"/>
      <c r="LEF3" s="229"/>
      <c r="LEG3" s="230"/>
      <c r="LEH3" s="194"/>
      <c r="LEI3" s="194"/>
      <c r="LEJ3" s="195"/>
      <c r="LEK3" s="196"/>
      <c r="LEL3" s="197"/>
      <c r="LEM3" s="197"/>
      <c r="LEN3" s="231"/>
      <c r="LEP3" s="223"/>
      <c r="LEQ3" s="225"/>
      <c r="LER3" s="226"/>
      <c r="LES3" s="227"/>
      <c r="LEU3" s="228"/>
      <c r="LEV3" s="229"/>
      <c r="LEW3" s="230"/>
      <c r="LEX3" s="194"/>
      <c r="LEY3" s="194"/>
      <c r="LEZ3" s="195"/>
      <c r="LFA3" s="196"/>
      <c r="LFB3" s="197"/>
      <c r="LFC3" s="197"/>
      <c r="LFD3" s="231"/>
      <c r="LFF3" s="223"/>
      <c r="LFG3" s="225"/>
      <c r="LFH3" s="226"/>
      <c r="LFI3" s="227"/>
      <c r="LFK3" s="228"/>
      <c r="LFL3" s="229"/>
      <c r="LFM3" s="230"/>
      <c r="LFN3" s="194"/>
      <c r="LFO3" s="194"/>
      <c r="LFP3" s="195"/>
      <c r="LFQ3" s="196"/>
      <c r="LFR3" s="197"/>
      <c r="LFS3" s="197"/>
      <c r="LFT3" s="231"/>
      <c r="LFV3" s="223"/>
      <c r="LFW3" s="225"/>
      <c r="LFX3" s="226"/>
      <c r="LFY3" s="227"/>
      <c r="LGA3" s="228"/>
      <c r="LGB3" s="229"/>
      <c r="LGC3" s="230"/>
      <c r="LGD3" s="194"/>
      <c r="LGE3" s="194"/>
      <c r="LGF3" s="195"/>
      <c r="LGG3" s="196"/>
      <c r="LGH3" s="197"/>
      <c r="LGI3" s="197"/>
      <c r="LGJ3" s="231"/>
      <c r="LGL3" s="223"/>
      <c r="LGM3" s="225"/>
      <c r="LGN3" s="226"/>
      <c r="LGO3" s="227"/>
      <c r="LGQ3" s="228"/>
      <c r="LGR3" s="229"/>
      <c r="LGS3" s="230"/>
      <c r="LGT3" s="194"/>
      <c r="LGU3" s="194"/>
      <c r="LGV3" s="195"/>
      <c r="LGW3" s="196"/>
      <c r="LGX3" s="197"/>
      <c r="LGY3" s="197"/>
      <c r="LGZ3" s="231"/>
      <c r="LHB3" s="223"/>
      <c r="LHC3" s="225"/>
      <c r="LHD3" s="226"/>
      <c r="LHE3" s="227"/>
      <c r="LHG3" s="228"/>
      <c r="LHH3" s="229"/>
      <c r="LHI3" s="230"/>
      <c r="LHJ3" s="194"/>
      <c r="LHK3" s="194"/>
      <c r="LHL3" s="195"/>
      <c r="LHM3" s="196"/>
      <c r="LHN3" s="197"/>
      <c r="LHO3" s="197"/>
      <c r="LHP3" s="231"/>
      <c r="LHR3" s="223"/>
      <c r="LHS3" s="225"/>
      <c r="LHT3" s="226"/>
      <c r="LHU3" s="227"/>
      <c r="LHW3" s="228"/>
      <c r="LHX3" s="229"/>
      <c r="LHY3" s="230"/>
      <c r="LHZ3" s="194"/>
      <c r="LIA3" s="194"/>
      <c r="LIB3" s="195"/>
      <c r="LIC3" s="196"/>
      <c r="LID3" s="197"/>
      <c r="LIE3" s="197"/>
      <c r="LIF3" s="231"/>
      <c r="LIH3" s="223"/>
      <c r="LII3" s="225"/>
      <c r="LIJ3" s="226"/>
      <c r="LIK3" s="227"/>
      <c r="LIM3" s="228"/>
      <c r="LIN3" s="229"/>
      <c r="LIO3" s="230"/>
      <c r="LIP3" s="194"/>
      <c r="LIQ3" s="194"/>
      <c r="LIR3" s="195"/>
      <c r="LIS3" s="196"/>
      <c r="LIT3" s="197"/>
      <c r="LIU3" s="197"/>
      <c r="LIV3" s="231"/>
      <c r="LIX3" s="223"/>
      <c r="LIY3" s="225"/>
      <c r="LIZ3" s="226"/>
      <c r="LJA3" s="227"/>
      <c r="LJC3" s="228"/>
      <c r="LJD3" s="229"/>
      <c r="LJE3" s="230"/>
      <c r="LJF3" s="194"/>
      <c r="LJG3" s="194"/>
      <c r="LJH3" s="195"/>
      <c r="LJI3" s="196"/>
      <c r="LJJ3" s="197"/>
      <c r="LJK3" s="197"/>
      <c r="LJL3" s="231"/>
      <c r="LJN3" s="223"/>
      <c r="LJO3" s="225"/>
      <c r="LJP3" s="226"/>
      <c r="LJQ3" s="227"/>
      <c r="LJS3" s="228"/>
      <c r="LJT3" s="229"/>
      <c r="LJU3" s="230"/>
      <c r="LJV3" s="194"/>
      <c r="LJW3" s="194"/>
      <c r="LJX3" s="195"/>
      <c r="LJY3" s="196"/>
      <c r="LJZ3" s="197"/>
      <c r="LKA3" s="197"/>
      <c r="LKB3" s="231"/>
      <c r="LKD3" s="223"/>
      <c r="LKE3" s="225"/>
      <c r="LKF3" s="226"/>
      <c r="LKG3" s="227"/>
      <c r="LKI3" s="228"/>
      <c r="LKJ3" s="229"/>
      <c r="LKK3" s="230"/>
      <c r="LKL3" s="194"/>
      <c r="LKM3" s="194"/>
      <c r="LKN3" s="195"/>
      <c r="LKO3" s="196"/>
      <c r="LKP3" s="197"/>
      <c r="LKQ3" s="197"/>
      <c r="LKR3" s="231"/>
      <c r="LKT3" s="223"/>
      <c r="LKU3" s="225"/>
      <c r="LKV3" s="226"/>
      <c r="LKW3" s="227"/>
      <c r="LKY3" s="228"/>
      <c r="LKZ3" s="229"/>
      <c r="LLA3" s="230"/>
      <c r="LLB3" s="194"/>
      <c r="LLC3" s="194"/>
      <c r="LLD3" s="195"/>
      <c r="LLE3" s="196"/>
      <c r="LLF3" s="197"/>
      <c r="LLG3" s="197"/>
      <c r="LLH3" s="231"/>
      <c r="LLJ3" s="223"/>
      <c r="LLK3" s="225"/>
      <c r="LLL3" s="226"/>
      <c r="LLM3" s="227"/>
      <c r="LLO3" s="228"/>
      <c r="LLP3" s="229"/>
      <c r="LLQ3" s="230"/>
      <c r="LLR3" s="194"/>
      <c r="LLS3" s="194"/>
      <c r="LLT3" s="195"/>
      <c r="LLU3" s="196"/>
      <c r="LLV3" s="197"/>
      <c r="LLW3" s="197"/>
      <c r="LLX3" s="231"/>
      <c r="LLZ3" s="223"/>
      <c r="LMA3" s="225"/>
      <c r="LMB3" s="226"/>
      <c r="LMC3" s="227"/>
      <c r="LME3" s="228"/>
      <c r="LMF3" s="229"/>
      <c r="LMG3" s="230"/>
      <c r="LMH3" s="194"/>
      <c r="LMI3" s="194"/>
      <c r="LMJ3" s="195"/>
      <c r="LMK3" s="196"/>
      <c r="LML3" s="197"/>
      <c r="LMM3" s="197"/>
      <c r="LMN3" s="231"/>
      <c r="LMP3" s="223"/>
      <c r="LMQ3" s="225"/>
      <c r="LMR3" s="226"/>
      <c r="LMS3" s="227"/>
      <c r="LMU3" s="228"/>
      <c r="LMV3" s="229"/>
      <c r="LMW3" s="230"/>
      <c r="LMX3" s="194"/>
      <c r="LMY3" s="194"/>
      <c r="LMZ3" s="195"/>
      <c r="LNA3" s="196"/>
      <c r="LNB3" s="197"/>
      <c r="LNC3" s="197"/>
      <c r="LND3" s="231"/>
      <c r="LNF3" s="223"/>
      <c r="LNG3" s="225"/>
      <c r="LNH3" s="226"/>
      <c r="LNI3" s="227"/>
      <c r="LNK3" s="228"/>
      <c r="LNL3" s="229"/>
      <c r="LNM3" s="230"/>
      <c r="LNN3" s="194"/>
      <c r="LNO3" s="194"/>
      <c r="LNP3" s="195"/>
      <c r="LNQ3" s="196"/>
      <c r="LNR3" s="197"/>
      <c r="LNS3" s="197"/>
      <c r="LNT3" s="231"/>
      <c r="LNV3" s="223"/>
      <c r="LNW3" s="225"/>
      <c r="LNX3" s="226"/>
      <c r="LNY3" s="227"/>
      <c r="LOA3" s="228"/>
      <c r="LOB3" s="229"/>
      <c r="LOC3" s="230"/>
      <c r="LOD3" s="194"/>
      <c r="LOE3" s="194"/>
      <c r="LOF3" s="195"/>
      <c r="LOG3" s="196"/>
      <c r="LOH3" s="197"/>
      <c r="LOI3" s="197"/>
      <c r="LOJ3" s="231"/>
      <c r="LOL3" s="223"/>
      <c r="LOM3" s="225"/>
      <c r="LON3" s="226"/>
      <c r="LOO3" s="227"/>
      <c r="LOQ3" s="228"/>
      <c r="LOR3" s="229"/>
      <c r="LOS3" s="230"/>
      <c r="LOT3" s="194"/>
      <c r="LOU3" s="194"/>
      <c r="LOV3" s="195"/>
      <c r="LOW3" s="196"/>
      <c r="LOX3" s="197"/>
      <c r="LOY3" s="197"/>
      <c r="LOZ3" s="231"/>
      <c r="LPB3" s="223"/>
      <c r="LPC3" s="225"/>
      <c r="LPD3" s="226"/>
      <c r="LPE3" s="227"/>
      <c r="LPG3" s="228"/>
      <c r="LPH3" s="229"/>
      <c r="LPI3" s="230"/>
      <c r="LPJ3" s="194"/>
      <c r="LPK3" s="194"/>
      <c r="LPL3" s="195"/>
      <c r="LPM3" s="196"/>
      <c r="LPN3" s="197"/>
      <c r="LPO3" s="197"/>
      <c r="LPP3" s="231"/>
      <c r="LPR3" s="223"/>
      <c r="LPS3" s="225"/>
      <c r="LPT3" s="226"/>
      <c r="LPU3" s="227"/>
      <c r="LPW3" s="228"/>
      <c r="LPX3" s="229"/>
      <c r="LPY3" s="230"/>
      <c r="LPZ3" s="194"/>
      <c r="LQA3" s="194"/>
      <c r="LQB3" s="195"/>
      <c r="LQC3" s="196"/>
      <c r="LQD3" s="197"/>
      <c r="LQE3" s="197"/>
      <c r="LQF3" s="231"/>
      <c r="LQH3" s="223"/>
      <c r="LQI3" s="225"/>
      <c r="LQJ3" s="226"/>
      <c r="LQK3" s="227"/>
      <c r="LQM3" s="228"/>
      <c r="LQN3" s="229"/>
      <c r="LQO3" s="230"/>
      <c r="LQP3" s="194"/>
      <c r="LQQ3" s="194"/>
      <c r="LQR3" s="195"/>
      <c r="LQS3" s="196"/>
      <c r="LQT3" s="197"/>
      <c r="LQU3" s="197"/>
      <c r="LQV3" s="231"/>
      <c r="LQX3" s="223"/>
      <c r="LQY3" s="225"/>
      <c r="LQZ3" s="226"/>
      <c r="LRA3" s="227"/>
      <c r="LRC3" s="228"/>
      <c r="LRD3" s="229"/>
      <c r="LRE3" s="230"/>
      <c r="LRF3" s="194"/>
      <c r="LRG3" s="194"/>
      <c r="LRH3" s="195"/>
      <c r="LRI3" s="196"/>
      <c r="LRJ3" s="197"/>
      <c r="LRK3" s="197"/>
      <c r="LRL3" s="231"/>
      <c r="LRN3" s="223"/>
      <c r="LRO3" s="225"/>
      <c r="LRP3" s="226"/>
      <c r="LRQ3" s="227"/>
      <c r="LRS3" s="228"/>
      <c r="LRT3" s="229"/>
      <c r="LRU3" s="230"/>
      <c r="LRV3" s="194"/>
      <c r="LRW3" s="194"/>
      <c r="LRX3" s="195"/>
      <c r="LRY3" s="196"/>
      <c r="LRZ3" s="197"/>
      <c r="LSA3" s="197"/>
      <c r="LSB3" s="231"/>
      <c r="LSD3" s="223"/>
      <c r="LSE3" s="225"/>
      <c r="LSF3" s="226"/>
      <c r="LSG3" s="227"/>
      <c r="LSI3" s="228"/>
      <c r="LSJ3" s="229"/>
      <c r="LSK3" s="230"/>
      <c r="LSL3" s="194"/>
      <c r="LSM3" s="194"/>
      <c r="LSN3" s="195"/>
      <c r="LSO3" s="196"/>
      <c r="LSP3" s="197"/>
      <c r="LSQ3" s="197"/>
      <c r="LSR3" s="231"/>
      <c r="LST3" s="223"/>
      <c r="LSU3" s="225"/>
      <c r="LSV3" s="226"/>
      <c r="LSW3" s="227"/>
      <c r="LSY3" s="228"/>
      <c r="LSZ3" s="229"/>
      <c r="LTA3" s="230"/>
      <c r="LTB3" s="194"/>
      <c r="LTC3" s="194"/>
      <c r="LTD3" s="195"/>
      <c r="LTE3" s="196"/>
      <c r="LTF3" s="197"/>
      <c r="LTG3" s="197"/>
      <c r="LTH3" s="231"/>
      <c r="LTJ3" s="223"/>
      <c r="LTK3" s="225"/>
      <c r="LTL3" s="226"/>
      <c r="LTM3" s="227"/>
      <c r="LTO3" s="228"/>
      <c r="LTP3" s="229"/>
      <c r="LTQ3" s="230"/>
      <c r="LTR3" s="194"/>
      <c r="LTS3" s="194"/>
      <c r="LTT3" s="195"/>
      <c r="LTU3" s="196"/>
      <c r="LTV3" s="197"/>
      <c r="LTW3" s="197"/>
      <c r="LTX3" s="231"/>
      <c r="LTZ3" s="223"/>
      <c r="LUA3" s="225"/>
      <c r="LUB3" s="226"/>
      <c r="LUC3" s="227"/>
      <c r="LUE3" s="228"/>
      <c r="LUF3" s="229"/>
      <c r="LUG3" s="230"/>
      <c r="LUH3" s="194"/>
      <c r="LUI3" s="194"/>
      <c r="LUJ3" s="195"/>
      <c r="LUK3" s="196"/>
      <c r="LUL3" s="197"/>
      <c r="LUM3" s="197"/>
      <c r="LUN3" s="231"/>
      <c r="LUP3" s="223"/>
      <c r="LUQ3" s="225"/>
      <c r="LUR3" s="226"/>
      <c r="LUS3" s="227"/>
      <c r="LUU3" s="228"/>
      <c r="LUV3" s="229"/>
      <c r="LUW3" s="230"/>
      <c r="LUX3" s="194"/>
      <c r="LUY3" s="194"/>
      <c r="LUZ3" s="195"/>
      <c r="LVA3" s="196"/>
      <c r="LVB3" s="197"/>
      <c r="LVC3" s="197"/>
      <c r="LVD3" s="231"/>
      <c r="LVF3" s="223"/>
      <c r="LVG3" s="225"/>
      <c r="LVH3" s="226"/>
      <c r="LVI3" s="227"/>
      <c r="LVK3" s="228"/>
      <c r="LVL3" s="229"/>
      <c r="LVM3" s="230"/>
      <c r="LVN3" s="194"/>
      <c r="LVO3" s="194"/>
      <c r="LVP3" s="195"/>
      <c r="LVQ3" s="196"/>
      <c r="LVR3" s="197"/>
      <c r="LVS3" s="197"/>
      <c r="LVT3" s="231"/>
      <c r="LVV3" s="223"/>
      <c r="LVW3" s="225"/>
      <c r="LVX3" s="226"/>
      <c r="LVY3" s="227"/>
      <c r="LWA3" s="228"/>
      <c r="LWB3" s="229"/>
      <c r="LWC3" s="230"/>
      <c r="LWD3" s="194"/>
      <c r="LWE3" s="194"/>
      <c r="LWF3" s="195"/>
      <c r="LWG3" s="196"/>
      <c r="LWH3" s="197"/>
      <c r="LWI3" s="197"/>
      <c r="LWJ3" s="231"/>
      <c r="LWL3" s="223"/>
      <c r="LWM3" s="225"/>
      <c r="LWN3" s="226"/>
      <c r="LWO3" s="227"/>
      <c r="LWQ3" s="228"/>
      <c r="LWR3" s="229"/>
      <c r="LWS3" s="230"/>
      <c r="LWT3" s="194"/>
      <c r="LWU3" s="194"/>
      <c r="LWV3" s="195"/>
      <c r="LWW3" s="196"/>
      <c r="LWX3" s="197"/>
      <c r="LWY3" s="197"/>
      <c r="LWZ3" s="231"/>
      <c r="LXB3" s="223"/>
      <c r="LXC3" s="225"/>
      <c r="LXD3" s="226"/>
      <c r="LXE3" s="227"/>
      <c r="LXG3" s="228"/>
      <c r="LXH3" s="229"/>
      <c r="LXI3" s="230"/>
      <c r="LXJ3" s="194"/>
      <c r="LXK3" s="194"/>
      <c r="LXL3" s="195"/>
      <c r="LXM3" s="196"/>
      <c r="LXN3" s="197"/>
      <c r="LXO3" s="197"/>
      <c r="LXP3" s="231"/>
      <c r="LXR3" s="223"/>
      <c r="LXS3" s="225"/>
      <c r="LXT3" s="226"/>
      <c r="LXU3" s="227"/>
      <c r="LXW3" s="228"/>
      <c r="LXX3" s="229"/>
      <c r="LXY3" s="230"/>
      <c r="LXZ3" s="194"/>
      <c r="LYA3" s="194"/>
      <c r="LYB3" s="195"/>
      <c r="LYC3" s="196"/>
      <c r="LYD3" s="197"/>
      <c r="LYE3" s="197"/>
      <c r="LYF3" s="231"/>
      <c r="LYH3" s="223"/>
      <c r="LYI3" s="225"/>
      <c r="LYJ3" s="226"/>
      <c r="LYK3" s="227"/>
      <c r="LYM3" s="228"/>
      <c r="LYN3" s="229"/>
      <c r="LYO3" s="230"/>
      <c r="LYP3" s="194"/>
      <c r="LYQ3" s="194"/>
      <c r="LYR3" s="195"/>
      <c r="LYS3" s="196"/>
      <c r="LYT3" s="197"/>
      <c r="LYU3" s="197"/>
      <c r="LYV3" s="231"/>
      <c r="LYX3" s="223"/>
      <c r="LYY3" s="225"/>
      <c r="LYZ3" s="226"/>
      <c r="LZA3" s="227"/>
      <c r="LZC3" s="228"/>
      <c r="LZD3" s="229"/>
      <c r="LZE3" s="230"/>
      <c r="LZF3" s="194"/>
      <c r="LZG3" s="194"/>
      <c r="LZH3" s="195"/>
      <c r="LZI3" s="196"/>
      <c r="LZJ3" s="197"/>
      <c r="LZK3" s="197"/>
      <c r="LZL3" s="231"/>
      <c r="LZN3" s="223"/>
      <c r="LZO3" s="225"/>
      <c r="LZP3" s="226"/>
      <c r="LZQ3" s="227"/>
      <c r="LZS3" s="228"/>
      <c r="LZT3" s="229"/>
      <c r="LZU3" s="230"/>
      <c r="LZV3" s="194"/>
      <c r="LZW3" s="194"/>
      <c r="LZX3" s="195"/>
      <c r="LZY3" s="196"/>
      <c r="LZZ3" s="197"/>
      <c r="MAA3" s="197"/>
      <c r="MAB3" s="231"/>
      <c r="MAD3" s="223"/>
      <c r="MAE3" s="225"/>
      <c r="MAF3" s="226"/>
      <c r="MAG3" s="227"/>
      <c r="MAI3" s="228"/>
      <c r="MAJ3" s="229"/>
      <c r="MAK3" s="230"/>
      <c r="MAL3" s="194"/>
      <c r="MAM3" s="194"/>
      <c r="MAN3" s="195"/>
      <c r="MAO3" s="196"/>
      <c r="MAP3" s="197"/>
      <c r="MAQ3" s="197"/>
      <c r="MAR3" s="231"/>
      <c r="MAT3" s="223"/>
      <c r="MAU3" s="225"/>
      <c r="MAV3" s="226"/>
      <c r="MAW3" s="227"/>
      <c r="MAY3" s="228"/>
      <c r="MAZ3" s="229"/>
      <c r="MBA3" s="230"/>
      <c r="MBB3" s="194"/>
      <c r="MBC3" s="194"/>
      <c r="MBD3" s="195"/>
      <c r="MBE3" s="196"/>
      <c r="MBF3" s="197"/>
      <c r="MBG3" s="197"/>
      <c r="MBH3" s="231"/>
      <c r="MBJ3" s="223"/>
      <c r="MBK3" s="225"/>
      <c r="MBL3" s="226"/>
      <c r="MBM3" s="227"/>
      <c r="MBO3" s="228"/>
      <c r="MBP3" s="229"/>
      <c r="MBQ3" s="230"/>
      <c r="MBR3" s="194"/>
      <c r="MBS3" s="194"/>
      <c r="MBT3" s="195"/>
      <c r="MBU3" s="196"/>
      <c r="MBV3" s="197"/>
      <c r="MBW3" s="197"/>
      <c r="MBX3" s="231"/>
      <c r="MBZ3" s="223"/>
      <c r="MCA3" s="225"/>
      <c r="MCB3" s="226"/>
      <c r="MCC3" s="227"/>
      <c r="MCE3" s="228"/>
      <c r="MCF3" s="229"/>
      <c r="MCG3" s="230"/>
      <c r="MCH3" s="194"/>
      <c r="MCI3" s="194"/>
      <c r="MCJ3" s="195"/>
      <c r="MCK3" s="196"/>
      <c r="MCL3" s="197"/>
      <c r="MCM3" s="197"/>
      <c r="MCN3" s="231"/>
      <c r="MCP3" s="223"/>
      <c r="MCQ3" s="225"/>
      <c r="MCR3" s="226"/>
      <c r="MCS3" s="227"/>
      <c r="MCU3" s="228"/>
      <c r="MCV3" s="229"/>
      <c r="MCW3" s="230"/>
      <c r="MCX3" s="194"/>
      <c r="MCY3" s="194"/>
      <c r="MCZ3" s="195"/>
      <c r="MDA3" s="196"/>
      <c r="MDB3" s="197"/>
      <c r="MDC3" s="197"/>
      <c r="MDD3" s="231"/>
      <c r="MDF3" s="223"/>
      <c r="MDG3" s="225"/>
      <c r="MDH3" s="226"/>
      <c r="MDI3" s="227"/>
      <c r="MDK3" s="228"/>
      <c r="MDL3" s="229"/>
      <c r="MDM3" s="230"/>
      <c r="MDN3" s="194"/>
      <c r="MDO3" s="194"/>
      <c r="MDP3" s="195"/>
      <c r="MDQ3" s="196"/>
      <c r="MDR3" s="197"/>
      <c r="MDS3" s="197"/>
      <c r="MDT3" s="231"/>
      <c r="MDV3" s="223"/>
      <c r="MDW3" s="225"/>
      <c r="MDX3" s="226"/>
      <c r="MDY3" s="227"/>
      <c r="MEA3" s="228"/>
      <c r="MEB3" s="229"/>
      <c r="MEC3" s="230"/>
      <c r="MED3" s="194"/>
      <c r="MEE3" s="194"/>
      <c r="MEF3" s="195"/>
      <c r="MEG3" s="196"/>
      <c r="MEH3" s="197"/>
      <c r="MEI3" s="197"/>
      <c r="MEJ3" s="231"/>
      <c r="MEL3" s="223"/>
      <c r="MEM3" s="225"/>
      <c r="MEN3" s="226"/>
      <c r="MEO3" s="227"/>
      <c r="MEQ3" s="228"/>
      <c r="MER3" s="229"/>
      <c r="MES3" s="230"/>
      <c r="MET3" s="194"/>
      <c r="MEU3" s="194"/>
      <c r="MEV3" s="195"/>
      <c r="MEW3" s="196"/>
      <c r="MEX3" s="197"/>
      <c r="MEY3" s="197"/>
      <c r="MEZ3" s="231"/>
      <c r="MFB3" s="223"/>
      <c r="MFC3" s="225"/>
      <c r="MFD3" s="226"/>
      <c r="MFE3" s="227"/>
      <c r="MFG3" s="228"/>
      <c r="MFH3" s="229"/>
      <c r="MFI3" s="230"/>
      <c r="MFJ3" s="194"/>
      <c r="MFK3" s="194"/>
      <c r="MFL3" s="195"/>
      <c r="MFM3" s="196"/>
      <c r="MFN3" s="197"/>
      <c r="MFO3" s="197"/>
      <c r="MFP3" s="231"/>
      <c r="MFR3" s="223"/>
      <c r="MFS3" s="225"/>
      <c r="MFT3" s="226"/>
      <c r="MFU3" s="227"/>
      <c r="MFW3" s="228"/>
      <c r="MFX3" s="229"/>
      <c r="MFY3" s="230"/>
      <c r="MFZ3" s="194"/>
      <c r="MGA3" s="194"/>
      <c r="MGB3" s="195"/>
      <c r="MGC3" s="196"/>
      <c r="MGD3" s="197"/>
      <c r="MGE3" s="197"/>
      <c r="MGF3" s="231"/>
      <c r="MGH3" s="223"/>
      <c r="MGI3" s="225"/>
      <c r="MGJ3" s="226"/>
      <c r="MGK3" s="227"/>
      <c r="MGM3" s="228"/>
      <c r="MGN3" s="229"/>
      <c r="MGO3" s="230"/>
      <c r="MGP3" s="194"/>
      <c r="MGQ3" s="194"/>
      <c r="MGR3" s="195"/>
      <c r="MGS3" s="196"/>
      <c r="MGT3" s="197"/>
      <c r="MGU3" s="197"/>
      <c r="MGV3" s="231"/>
      <c r="MGX3" s="223"/>
      <c r="MGY3" s="225"/>
      <c r="MGZ3" s="226"/>
      <c r="MHA3" s="227"/>
      <c r="MHC3" s="228"/>
      <c r="MHD3" s="229"/>
      <c r="MHE3" s="230"/>
      <c r="MHF3" s="194"/>
      <c r="MHG3" s="194"/>
      <c r="MHH3" s="195"/>
      <c r="MHI3" s="196"/>
      <c r="MHJ3" s="197"/>
      <c r="MHK3" s="197"/>
      <c r="MHL3" s="231"/>
      <c r="MHN3" s="223"/>
      <c r="MHO3" s="225"/>
      <c r="MHP3" s="226"/>
      <c r="MHQ3" s="227"/>
      <c r="MHS3" s="228"/>
      <c r="MHT3" s="229"/>
      <c r="MHU3" s="230"/>
      <c r="MHV3" s="194"/>
      <c r="MHW3" s="194"/>
      <c r="MHX3" s="195"/>
      <c r="MHY3" s="196"/>
      <c r="MHZ3" s="197"/>
      <c r="MIA3" s="197"/>
      <c r="MIB3" s="231"/>
      <c r="MID3" s="223"/>
      <c r="MIE3" s="225"/>
      <c r="MIF3" s="226"/>
      <c r="MIG3" s="227"/>
      <c r="MII3" s="228"/>
      <c r="MIJ3" s="229"/>
      <c r="MIK3" s="230"/>
      <c r="MIL3" s="194"/>
      <c r="MIM3" s="194"/>
      <c r="MIN3" s="195"/>
      <c r="MIO3" s="196"/>
      <c r="MIP3" s="197"/>
      <c r="MIQ3" s="197"/>
      <c r="MIR3" s="231"/>
      <c r="MIT3" s="223"/>
      <c r="MIU3" s="225"/>
      <c r="MIV3" s="226"/>
      <c r="MIW3" s="227"/>
      <c r="MIY3" s="228"/>
      <c r="MIZ3" s="229"/>
      <c r="MJA3" s="230"/>
      <c r="MJB3" s="194"/>
      <c r="MJC3" s="194"/>
      <c r="MJD3" s="195"/>
      <c r="MJE3" s="196"/>
      <c r="MJF3" s="197"/>
      <c r="MJG3" s="197"/>
      <c r="MJH3" s="231"/>
      <c r="MJJ3" s="223"/>
      <c r="MJK3" s="225"/>
      <c r="MJL3" s="226"/>
      <c r="MJM3" s="227"/>
      <c r="MJO3" s="228"/>
      <c r="MJP3" s="229"/>
      <c r="MJQ3" s="230"/>
      <c r="MJR3" s="194"/>
      <c r="MJS3" s="194"/>
      <c r="MJT3" s="195"/>
      <c r="MJU3" s="196"/>
      <c r="MJV3" s="197"/>
      <c r="MJW3" s="197"/>
      <c r="MJX3" s="231"/>
      <c r="MJZ3" s="223"/>
      <c r="MKA3" s="225"/>
      <c r="MKB3" s="226"/>
      <c r="MKC3" s="227"/>
      <c r="MKE3" s="228"/>
      <c r="MKF3" s="229"/>
      <c r="MKG3" s="230"/>
      <c r="MKH3" s="194"/>
      <c r="MKI3" s="194"/>
      <c r="MKJ3" s="195"/>
      <c r="MKK3" s="196"/>
      <c r="MKL3" s="197"/>
      <c r="MKM3" s="197"/>
      <c r="MKN3" s="231"/>
      <c r="MKP3" s="223"/>
      <c r="MKQ3" s="225"/>
      <c r="MKR3" s="226"/>
      <c r="MKS3" s="227"/>
      <c r="MKU3" s="228"/>
      <c r="MKV3" s="229"/>
      <c r="MKW3" s="230"/>
      <c r="MKX3" s="194"/>
      <c r="MKY3" s="194"/>
      <c r="MKZ3" s="195"/>
      <c r="MLA3" s="196"/>
      <c r="MLB3" s="197"/>
      <c r="MLC3" s="197"/>
      <c r="MLD3" s="231"/>
      <c r="MLF3" s="223"/>
      <c r="MLG3" s="225"/>
      <c r="MLH3" s="226"/>
      <c r="MLI3" s="227"/>
      <c r="MLK3" s="228"/>
      <c r="MLL3" s="229"/>
      <c r="MLM3" s="230"/>
      <c r="MLN3" s="194"/>
      <c r="MLO3" s="194"/>
      <c r="MLP3" s="195"/>
      <c r="MLQ3" s="196"/>
      <c r="MLR3" s="197"/>
      <c r="MLS3" s="197"/>
      <c r="MLT3" s="231"/>
      <c r="MLV3" s="223"/>
      <c r="MLW3" s="225"/>
      <c r="MLX3" s="226"/>
      <c r="MLY3" s="227"/>
      <c r="MMA3" s="228"/>
      <c r="MMB3" s="229"/>
      <c r="MMC3" s="230"/>
      <c r="MMD3" s="194"/>
      <c r="MME3" s="194"/>
      <c r="MMF3" s="195"/>
      <c r="MMG3" s="196"/>
      <c r="MMH3" s="197"/>
      <c r="MMI3" s="197"/>
      <c r="MMJ3" s="231"/>
      <c r="MML3" s="223"/>
      <c r="MMM3" s="225"/>
      <c r="MMN3" s="226"/>
      <c r="MMO3" s="227"/>
      <c r="MMQ3" s="228"/>
      <c r="MMR3" s="229"/>
      <c r="MMS3" s="230"/>
      <c r="MMT3" s="194"/>
      <c r="MMU3" s="194"/>
      <c r="MMV3" s="195"/>
      <c r="MMW3" s="196"/>
      <c r="MMX3" s="197"/>
      <c r="MMY3" s="197"/>
      <c r="MMZ3" s="231"/>
      <c r="MNB3" s="223"/>
      <c r="MNC3" s="225"/>
      <c r="MND3" s="226"/>
      <c r="MNE3" s="227"/>
      <c r="MNG3" s="228"/>
      <c r="MNH3" s="229"/>
      <c r="MNI3" s="230"/>
      <c r="MNJ3" s="194"/>
      <c r="MNK3" s="194"/>
      <c r="MNL3" s="195"/>
      <c r="MNM3" s="196"/>
      <c r="MNN3" s="197"/>
      <c r="MNO3" s="197"/>
      <c r="MNP3" s="231"/>
      <c r="MNR3" s="223"/>
      <c r="MNS3" s="225"/>
      <c r="MNT3" s="226"/>
      <c r="MNU3" s="227"/>
      <c r="MNW3" s="228"/>
      <c r="MNX3" s="229"/>
      <c r="MNY3" s="230"/>
      <c r="MNZ3" s="194"/>
      <c r="MOA3" s="194"/>
      <c r="MOB3" s="195"/>
      <c r="MOC3" s="196"/>
      <c r="MOD3" s="197"/>
      <c r="MOE3" s="197"/>
      <c r="MOF3" s="231"/>
      <c r="MOH3" s="223"/>
      <c r="MOI3" s="225"/>
      <c r="MOJ3" s="226"/>
      <c r="MOK3" s="227"/>
      <c r="MOM3" s="228"/>
      <c r="MON3" s="229"/>
      <c r="MOO3" s="230"/>
      <c r="MOP3" s="194"/>
      <c r="MOQ3" s="194"/>
      <c r="MOR3" s="195"/>
      <c r="MOS3" s="196"/>
      <c r="MOT3" s="197"/>
      <c r="MOU3" s="197"/>
      <c r="MOV3" s="231"/>
      <c r="MOX3" s="223"/>
      <c r="MOY3" s="225"/>
      <c r="MOZ3" s="226"/>
      <c r="MPA3" s="227"/>
      <c r="MPC3" s="228"/>
      <c r="MPD3" s="229"/>
      <c r="MPE3" s="230"/>
      <c r="MPF3" s="194"/>
      <c r="MPG3" s="194"/>
      <c r="MPH3" s="195"/>
      <c r="MPI3" s="196"/>
      <c r="MPJ3" s="197"/>
      <c r="MPK3" s="197"/>
      <c r="MPL3" s="231"/>
      <c r="MPN3" s="223"/>
      <c r="MPO3" s="225"/>
      <c r="MPP3" s="226"/>
      <c r="MPQ3" s="227"/>
      <c r="MPS3" s="228"/>
      <c r="MPT3" s="229"/>
      <c r="MPU3" s="230"/>
      <c r="MPV3" s="194"/>
      <c r="MPW3" s="194"/>
      <c r="MPX3" s="195"/>
      <c r="MPY3" s="196"/>
      <c r="MPZ3" s="197"/>
      <c r="MQA3" s="197"/>
      <c r="MQB3" s="231"/>
      <c r="MQD3" s="223"/>
      <c r="MQE3" s="225"/>
      <c r="MQF3" s="226"/>
      <c r="MQG3" s="227"/>
      <c r="MQI3" s="228"/>
      <c r="MQJ3" s="229"/>
      <c r="MQK3" s="230"/>
      <c r="MQL3" s="194"/>
      <c r="MQM3" s="194"/>
      <c r="MQN3" s="195"/>
      <c r="MQO3" s="196"/>
      <c r="MQP3" s="197"/>
      <c r="MQQ3" s="197"/>
      <c r="MQR3" s="231"/>
      <c r="MQT3" s="223"/>
      <c r="MQU3" s="225"/>
      <c r="MQV3" s="226"/>
      <c r="MQW3" s="227"/>
      <c r="MQY3" s="228"/>
      <c r="MQZ3" s="229"/>
      <c r="MRA3" s="230"/>
      <c r="MRB3" s="194"/>
      <c r="MRC3" s="194"/>
      <c r="MRD3" s="195"/>
      <c r="MRE3" s="196"/>
      <c r="MRF3" s="197"/>
      <c r="MRG3" s="197"/>
      <c r="MRH3" s="231"/>
      <c r="MRJ3" s="223"/>
      <c r="MRK3" s="225"/>
      <c r="MRL3" s="226"/>
      <c r="MRM3" s="227"/>
      <c r="MRO3" s="228"/>
      <c r="MRP3" s="229"/>
      <c r="MRQ3" s="230"/>
      <c r="MRR3" s="194"/>
      <c r="MRS3" s="194"/>
      <c r="MRT3" s="195"/>
      <c r="MRU3" s="196"/>
      <c r="MRV3" s="197"/>
      <c r="MRW3" s="197"/>
      <c r="MRX3" s="231"/>
      <c r="MRZ3" s="223"/>
      <c r="MSA3" s="225"/>
      <c r="MSB3" s="226"/>
      <c r="MSC3" s="227"/>
      <c r="MSE3" s="228"/>
      <c r="MSF3" s="229"/>
      <c r="MSG3" s="230"/>
      <c r="MSH3" s="194"/>
      <c r="MSI3" s="194"/>
      <c r="MSJ3" s="195"/>
      <c r="MSK3" s="196"/>
      <c r="MSL3" s="197"/>
      <c r="MSM3" s="197"/>
      <c r="MSN3" s="231"/>
      <c r="MSP3" s="223"/>
      <c r="MSQ3" s="225"/>
      <c r="MSR3" s="226"/>
      <c r="MSS3" s="227"/>
      <c r="MSU3" s="228"/>
      <c r="MSV3" s="229"/>
      <c r="MSW3" s="230"/>
      <c r="MSX3" s="194"/>
      <c r="MSY3" s="194"/>
      <c r="MSZ3" s="195"/>
      <c r="MTA3" s="196"/>
      <c r="MTB3" s="197"/>
      <c r="MTC3" s="197"/>
      <c r="MTD3" s="231"/>
      <c r="MTF3" s="223"/>
      <c r="MTG3" s="225"/>
      <c r="MTH3" s="226"/>
      <c r="MTI3" s="227"/>
      <c r="MTK3" s="228"/>
      <c r="MTL3" s="229"/>
      <c r="MTM3" s="230"/>
      <c r="MTN3" s="194"/>
      <c r="MTO3" s="194"/>
      <c r="MTP3" s="195"/>
      <c r="MTQ3" s="196"/>
      <c r="MTR3" s="197"/>
      <c r="MTS3" s="197"/>
      <c r="MTT3" s="231"/>
      <c r="MTV3" s="223"/>
      <c r="MTW3" s="225"/>
      <c r="MTX3" s="226"/>
      <c r="MTY3" s="227"/>
      <c r="MUA3" s="228"/>
      <c r="MUB3" s="229"/>
      <c r="MUC3" s="230"/>
      <c r="MUD3" s="194"/>
      <c r="MUE3" s="194"/>
      <c r="MUF3" s="195"/>
      <c r="MUG3" s="196"/>
      <c r="MUH3" s="197"/>
      <c r="MUI3" s="197"/>
      <c r="MUJ3" s="231"/>
      <c r="MUL3" s="223"/>
      <c r="MUM3" s="225"/>
      <c r="MUN3" s="226"/>
      <c r="MUO3" s="227"/>
      <c r="MUQ3" s="228"/>
      <c r="MUR3" s="229"/>
      <c r="MUS3" s="230"/>
      <c r="MUT3" s="194"/>
      <c r="MUU3" s="194"/>
      <c r="MUV3" s="195"/>
      <c r="MUW3" s="196"/>
      <c r="MUX3" s="197"/>
      <c r="MUY3" s="197"/>
      <c r="MUZ3" s="231"/>
      <c r="MVB3" s="223"/>
      <c r="MVC3" s="225"/>
      <c r="MVD3" s="226"/>
      <c r="MVE3" s="227"/>
      <c r="MVG3" s="228"/>
      <c r="MVH3" s="229"/>
      <c r="MVI3" s="230"/>
      <c r="MVJ3" s="194"/>
      <c r="MVK3" s="194"/>
      <c r="MVL3" s="195"/>
      <c r="MVM3" s="196"/>
      <c r="MVN3" s="197"/>
      <c r="MVO3" s="197"/>
      <c r="MVP3" s="231"/>
      <c r="MVR3" s="223"/>
      <c r="MVS3" s="225"/>
      <c r="MVT3" s="226"/>
      <c r="MVU3" s="227"/>
      <c r="MVW3" s="228"/>
      <c r="MVX3" s="229"/>
      <c r="MVY3" s="230"/>
      <c r="MVZ3" s="194"/>
      <c r="MWA3" s="194"/>
      <c r="MWB3" s="195"/>
      <c r="MWC3" s="196"/>
      <c r="MWD3" s="197"/>
      <c r="MWE3" s="197"/>
      <c r="MWF3" s="231"/>
      <c r="MWH3" s="223"/>
      <c r="MWI3" s="225"/>
      <c r="MWJ3" s="226"/>
      <c r="MWK3" s="227"/>
      <c r="MWM3" s="228"/>
      <c r="MWN3" s="229"/>
      <c r="MWO3" s="230"/>
      <c r="MWP3" s="194"/>
      <c r="MWQ3" s="194"/>
      <c r="MWR3" s="195"/>
      <c r="MWS3" s="196"/>
      <c r="MWT3" s="197"/>
      <c r="MWU3" s="197"/>
      <c r="MWV3" s="231"/>
      <c r="MWX3" s="223"/>
      <c r="MWY3" s="225"/>
      <c r="MWZ3" s="226"/>
      <c r="MXA3" s="227"/>
      <c r="MXC3" s="228"/>
      <c r="MXD3" s="229"/>
      <c r="MXE3" s="230"/>
      <c r="MXF3" s="194"/>
      <c r="MXG3" s="194"/>
      <c r="MXH3" s="195"/>
      <c r="MXI3" s="196"/>
      <c r="MXJ3" s="197"/>
      <c r="MXK3" s="197"/>
      <c r="MXL3" s="231"/>
      <c r="MXN3" s="223"/>
      <c r="MXO3" s="225"/>
      <c r="MXP3" s="226"/>
      <c r="MXQ3" s="227"/>
      <c r="MXS3" s="228"/>
      <c r="MXT3" s="229"/>
      <c r="MXU3" s="230"/>
      <c r="MXV3" s="194"/>
      <c r="MXW3" s="194"/>
      <c r="MXX3" s="195"/>
      <c r="MXY3" s="196"/>
      <c r="MXZ3" s="197"/>
      <c r="MYA3" s="197"/>
      <c r="MYB3" s="231"/>
      <c r="MYD3" s="223"/>
      <c r="MYE3" s="225"/>
      <c r="MYF3" s="226"/>
      <c r="MYG3" s="227"/>
      <c r="MYI3" s="228"/>
      <c r="MYJ3" s="229"/>
      <c r="MYK3" s="230"/>
      <c r="MYL3" s="194"/>
      <c r="MYM3" s="194"/>
      <c r="MYN3" s="195"/>
      <c r="MYO3" s="196"/>
      <c r="MYP3" s="197"/>
      <c r="MYQ3" s="197"/>
      <c r="MYR3" s="231"/>
      <c r="MYT3" s="223"/>
      <c r="MYU3" s="225"/>
      <c r="MYV3" s="226"/>
      <c r="MYW3" s="227"/>
      <c r="MYY3" s="228"/>
      <c r="MYZ3" s="229"/>
      <c r="MZA3" s="230"/>
      <c r="MZB3" s="194"/>
      <c r="MZC3" s="194"/>
      <c r="MZD3" s="195"/>
      <c r="MZE3" s="196"/>
      <c r="MZF3" s="197"/>
      <c r="MZG3" s="197"/>
      <c r="MZH3" s="231"/>
      <c r="MZJ3" s="223"/>
      <c r="MZK3" s="225"/>
      <c r="MZL3" s="226"/>
      <c r="MZM3" s="227"/>
      <c r="MZO3" s="228"/>
      <c r="MZP3" s="229"/>
      <c r="MZQ3" s="230"/>
      <c r="MZR3" s="194"/>
      <c r="MZS3" s="194"/>
      <c r="MZT3" s="195"/>
      <c r="MZU3" s="196"/>
      <c r="MZV3" s="197"/>
      <c r="MZW3" s="197"/>
      <c r="MZX3" s="231"/>
      <c r="MZZ3" s="223"/>
      <c r="NAA3" s="225"/>
      <c r="NAB3" s="226"/>
      <c r="NAC3" s="227"/>
      <c r="NAE3" s="228"/>
      <c r="NAF3" s="229"/>
      <c r="NAG3" s="230"/>
      <c r="NAH3" s="194"/>
      <c r="NAI3" s="194"/>
      <c r="NAJ3" s="195"/>
      <c r="NAK3" s="196"/>
      <c r="NAL3" s="197"/>
      <c r="NAM3" s="197"/>
      <c r="NAN3" s="231"/>
      <c r="NAP3" s="223"/>
      <c r="NAQ3" s="225"/>
      <c r="NAR3" s="226"/>
      <c r="NAS3" s="227"/>
      <c r="NAU3" s="228"/>
      <c r="NAV3" s="229"/>
      <c r="NAW3" s="230"/>
      <c r="NAX3" s="194"/>
      <c r="NAY3" s="194"/>
      <c r="NAZ3" s="195"/>
      <c r="NBA3" s="196"/>
      <c r="NBB3" s="197"/>
      <c r="NBC3" s="197"/>
      <c r="NBD3" s="231"/>
      <c r="NBF3" s="223"/>
      <c r="NBG3" s="225"/>
      <c r="NBH3" s="226"/>
      <c r="NBI3" s="227"/>
      <c r="NBK3" s="228"/>
      <c r="NBL3" s="229"/>
      <c r="NBM3" s="230"/>
      <c r="NBN3" s="194"/>
      <c r="NBO3" s="194"/>
      <c r="NBP3" s="195"/>
      <c r="NBQ3" s="196"/>
      <c r="NBR3" s="197"/>
      <c r="NBS3" s="197"/>
      <c r="NBT3" s="231"/>
      <c r="NBV3" s="223"/>
      <c r="NBW3" s="225"/>
      <c r="NBX3" s="226"/>
      <c r="NBY3" s="227"/>
      <c r="NCA3" s="228"/>
      <c r="NCB3" s="229"/>
      <c r="NCC3" s="230"/>
      <c r="NCD3" s="194"/>
      <c r="NCE3" s="194"/>
      <c r="NCF3" s="195"/>
      <c r="NCG3" s="196"/>
      <c r="NCH3" s="197"/>
      <c r="NCI3" s="197"/>
      <c r="NCJ3" s="231"/>
      <c r="NCL3" s="223"/>
      <c r="NCM3" s="225"/>
      <c r="NCN3" s="226"/>
      <c r="NCO3" s="227"/>
      <c r="NCQ3" s="228"/>
      <c r="NCR3" s="229"/>
      <c r="NCS3" s="230"/>
      <c r="NCT3" s="194"/>
      <c r="NCU3" s="194"/>
      <c r="NCV3" s="195"/>
      <c r="NCW3" s="196"/>
      <c r="NCX3" s="197"/>
      <c r="NCY3" s="197"/>
      <c r="NCZ3" s="231"/>
      <c r="NDB3" s="223"/>
      <c r="NDC3" s="225"/>
      <c r="NDD3" s="226"/>
      <c r="NDE3" s="227"/>
      <c r="NDG3" s="228"/>
      <c r="NDH3" s="229"/>
      <c r="NDI3" s="230"/>
      <c r="NDJ3" s="194"/>
      <c r="NDK3" s="194"/>
      <c r="NDL3" s="195"/>
      <c r="NDM3" s="196"/>
      <c r="NDN3" s="197"/>
      <c r="NDO3" s="197"/>
      <c r="NDP3" s="231"/>
      <c r="NDR3" s="223"/>
      <c r="NDS3" s="225"/>
      <c r="NDT3" s="226"/>
      <c r="NDU3" s="227"/>
      <c r="NDW3" s="228"/>
      <c r="NDX3" s="229"/>
      <c r="NDY3" s="230"/>
      <c r="NDZ3" s="194"/>
      <c r="NEA3" s="194"/>
      <c r="NEB3" s="195"/>
      <c r="NEC3" s="196"/>
      <c r="NED3" s="197"/>
      <c r="NEE3" s="197"/>
      <c r="NEF3" s="231"/>
      <c r="NEH3" s="223"/>
      <c r="NEI3" s="225"/>
      <c r="NEJ3" s="226"/>
      <c r="NEK3" s="227"/>
      <c r="NEM3" s="228"/>
      <c r="NEN3" s="229"/>
      <c r="NEO3" s="230"/>
      <c r="NEP3" s="194"/>
      <c r="NEQ3" s="194"/>
      <c r="NER3" s="195"/>
      <c r="NES3" s="196"/>
      <c r="NET3" s="197"/>
      <c r="NEU3" s="197"/>
      <c r="NEV3" s="231"/>
      <c r="NEX3" s="223"/>
      <c r="NEY3" s="225"/>
      <c r="NEZ3" s="226"/>
      <c r="NFA3" s="227"/>
      <c r="NFC3" s="228"/>
      <c r="NFD3" s="229"/>
      <c r="NFE3" s="230"/>
      <c r="NFF3" s="194"/>
      <c r="NFG3" s="194"/>
      <c r="NFH3" s="195"/>
      <c r="NFI3" s="196"/>
      <c r="NFJ3" s="197"/>
      <c r="NFK3" s="197"/>
      <c r="NFL3" s="231"/>
      <c r="NFN3" s="223"/>
      <c r="NFO3" s="225"/>
      <c r="NFP3" s="226"/>
      <c r="NFQ3" s="227"/>
      <c r="NFS3" s="228"/>
      <c r="NFT3" s="229"/>
      <c r="NFU3" s="230"/>
      <c r="NFV3" s="194"/>
      <c r="NFW3" s="194"/>
      <c r="NFX3" s="195"/>
      <c r="NFY3" s="196"/>
      <c r="NFZ3" s="197"/>
      <c r="NGA3" s="197"/>
      <c r="NGB3" s="231"/>
      <c r="NGD3" s="223"/>
      <c r="NGE3" s="225"/>
      <c r="NGF3" s="226"/>
      <c r="NGG3" s="227"/>
      <c r="NGI3" s="228"/>
      <c r="NGJ3" s="229"/>
      <c r="NGK3" s="230"/>
      <c r="NGL3" s="194"/>
      <c r="NGM3" s="194"/>
      <c r="NGN3" s="195"/>
      <c r="NGO3" s="196"/>
      <c r="NGP3" s="197"/>
      <c r="NGQ3" s="197"/>
      <c r="NGR3" s="231"/>
      <c r="NGT3" s="223"/>
      <c r="NGU3" s="225"/>
      <c r="NGV3" s="226"/>
      <c r="NGW3" s="227"/>
      <c r="NGY3" s="228"/>
      <c r="NGZ3" s="229"/>
      <c r="NHA3" s="230"/>
      <c r="NHB3" s="194"/>
      <c r="NHC3" s="194"/>
      <c r="NHD3" s="195"/>
      <c r="NHE3" s="196"/>
      <c r="NHF3" s="197"/>
      <c r="NHG3" s="197"/>
      <c r="NHH3" s="231"/>
      <c r="NHJ3" s="223"/>
      <c r="NHK3" s="225"/>
      <c r="NHL3" s="226"/>
      <c r="NHM3" s="227"/>
      <c r="NHO3" s="228"/>
      <c r="NHP3" s="229"/>
      <c r="NHQ3" s="230"/>
      <c r="NHR3" s="194"/>
      <c r="NHS3" s="194"/>
      <c r="NHT3" s="195"/>
      <c r="NHU3" s="196"/>
      <c r="NHV3" s="197"/>
      <c r="NHW3" s="197"/>
      <c r="NHX3" s="231"/>
      <c r="NHZ3" s="223"/>
      <c r="NIA3" s="225"/>
      <c r="NIB3" s="226"/>
      <c r="NIC3" s="227"/>
      <c r="NIE3" s="228"/>
      <c r="NIF3" s="229"/>
      <c r="NIG3" s="230"/>
      <c r="NIH3" s="194"/>
      <c r="NII3" s="194"/>
      <c r="NIJ3" s="195"/>
      <c r="NIK3" s="196"/>
      <c r="NIL3" s="197"/>
      <c r="NIM3" s="197"/>
      <c r="NIN3" s="231"/>
      <c r="NIP3" s="223"/>
      <c r="NIQ3" s="225"/>
      <c r="NIR3" s="226"/>
      <c r="NIS3" s="227"/>
      <c r="NIU3" s="228"/>
      <c r="NIV3" s="229"/>
      <c r="NIW3" s="230"/>
      <c r="NIX3" s="194"/>
      <c r="NIY3" s="194"/>
      <c r="NIZ3" s="195"/>
      <c r="NJA3" s="196"/>
      <c r="NJB3" s="197"/>
      <c r="NJC3" s="197"/>
      <c r="NJD3" s="231"/>
      <c r="NJF3" s="223"/>
      <c r="NJG3" s="225"/>
      <c r="NJH3" s="226"/>
      <c r="NJI3" s="227"/>
      <c r="NJK3" s="228"/>
      <c r="NJL3" s="229"/>
      <c r="NJM3" s="230"/>
      <c r="NJN3" s="194"/>
      <c r="NJO3" s="194"/>
      <c r="NJP3" s="195"/>
      <c r="NJQ3" s="196"/>
      <c r="NJR3" s="197"/>
      <c r="NJS3" s="197"/>
      <c r="NJT3" s="231"/>
      <c r="NJV3" s="223"/>
      <c r="NJW3" s="225"/>
      <c r="NJX3" s="226"/>
      <c r="NJY3" s="227"/>
      <c r="NKA3" s="228"/>
      <c r="NKB3" s="229"/>
      <c r="NKC3" s="230"/>
      <c r="NKD3" s="194"/>
      <c r="NKE3" s="194"/>
      <c r="NKF3" s="195"/>
      <c r="NKG3" s="196"/>
      <c r="NKH3" s="197"/>
      <c r="NKI3" s="197"/>
      <c r="NKJ3" s="231"/>
      <c r="NKL3" s="223"/>
      <c r="NKM3" s="225"/>
      <c r="NKN3" s="226"/>
      <c r="NKO3" s="227"/>
      <c r="NKQ3" s="228"/>
      <c r="NKR3" s="229"/>
      <c r="NKS3" s="230"/>
      <c r="NKT3" s="194"/>
      <c r="NKU3" s="194"/>
      <c r="NKV3" s="195"/>
      <c r="NKW3" s="196"/>
      <c r="NKX3" s="197"/>
      <c r="NKY3" s="197"/>
      <c r="NKZ3" s="231"/>
      <c r="NLB3" s="223"/>
      <c r="NLC3" s="225"/>
      <c r="NLD3" s="226"/>
      <c r="NLE3" s="227"/>
      <c r="NLG3" s="228"/>
      <c r="NLH3" s="229"/>
      <c r="NLI3" s="230"/>
      <c r="NLJ3" s="194"/>
      <c r="NLK3" s="194"/>
      <c r="NLL3" s="195"/>
      <c r="NLM3" s="196"/>
      <c r="NLN3" s="197"/>
      <c r="NLO3" s="197"/>
      <c r="NLP3" s="231"/>
      <c r="NLR3" s="223"/>
      <c r="NLS3" s="225"/>
      <c r="NLT3" s="226"/>
      <c r="NLU3" s="227"/>
      <c r="NLW3" s="228"/>
      <c r="NLX3" s="229"/>
      <c r="NLY3" s="230"/>
      <c r="NLZ3" s="194"/>
      <c r="NMA3" s="194"/>
      <c r="NMB3" s="195"/>
      <c r="NMC3" s="196"/>
      <c r="NMD3" s="197"/>
      <c r="NME3" s="197"/>
      <c r="NMF3" s="231"/>
      <c r="NMH3" s="223"/>
      <c r="NMI3" s="225"/>
      <c r="NMJ3" s="226"/>
      <c r="NMK3" s="227"/>
      <c r="NMM3" s="228"/>
      <c r="NMN3" s="229"/>
      <c r="NMO3" s="230"/>
      <c r="NMP3" s="194"/>
      <c r="NMQ3" s="194"/>
      <c r="NMR3" s="195"/>
      <c r="NMS3" s="196"/>
      <c r="NMT3" s="197"/>
      <c r="NMU3" s="197"/>
      <c r="NMV3" s="231"/>
      <c r="NMX3" s="223"/>
      <c r="NMY3" s="225"/>
      <c r="NMZ3" s="226"/>
      <c r="NNA3" s="227"/>
      <c r="NNC3" s="228"/>
      <c r="NND3" s="229"/>
      <c r="NNE3" s="230"/>
      <c r="NNF3" s="194"/>
      <c r="NNG3" s="194"/>
      <c r="NNH3" s="195"/>
      <c r="NNI3" s="196"/>
      <c r="NNJ3" s="197"/>
      <c r="NNK3" s="197"/>
      <c r="NNL3" s="231"/>
      <c r="NNN3" s="223"/>
      <c r="NNO3" s="225"/>
      <c r="NNP3" s="226"/>
      <c r="NNQ3" s="227"/>
      <c r="NNS3" s="228"/>
      <c r="NNT3" s="229"/>
      <c r="NNU3" s="230"/>
      <c r="NNV3" s="194"/>
      <c r="NNW3" s="194"/>
      <c r="NNX3" s="195"/>
      <c r="NNY3" s="196"/>
      <c r="NNZ3" s="197"/>
      <c r="NOA3" s="197"/>
      <c r="NOB3" s="231"/>
      <c r="NOD3" s="223"/>
      <c r="NOE3" s="225"/>
      <c r="NOF3" s="226"/>
      <c r="NOG3" s="227"/>
      <c r="NOI3" s="228"/>
      <c r="NOJ3" s="229"/>
      <c r="NOK3" s="230"/>
      <c r="NOL3" s="194"/>
      <c r="NOM3" s="194"/>
      <c r="NON3" s="195"/>
      <c r="NOO3" s="196"/>
      <c r="NOP3" s="197"/>
      <c r="NOQ3" s="197"/>
      <c r="NOR3" s="231"/>
      <c r="NOT3" s="223"/>
      <c r="NOU3" s="225"/>
      <c r="NOV3" s="226"/>
      <c r="NOW3" s="227"/>
      <c r="NOY3" s="228"/>
      <c r="NOZ3" s="229"/>
      <c r="NPA3" s="230"/>
      <c r="NPB3" s="194"/>
      <c r="NPC3" s="194"/>
      <c r="NPD3" s="195"/>
      <c r="NPE3" s="196"/>
      <c r="NPF3" s="197"/>
      <c r="NPG3" s="197"/>
      <c r="NPH3" s="231"/>
      <c r="NPJ3" s="223"/>
      <c r="NPK3" s="225"/>
      <c r="NPL3" s="226"/>
      <c r="NPM3" s="227"/>
      <c r="NPO3" s="228"/>
      <c r="NPP3" s="229"/>
      <c r="NPQ3" s="230"/>
      <c r="NPR3" s="194"/>
      <c r="NPS3" s="194"/>
      <c r="NPT3" s="195"/>
      <c r="NPU3" s="196"/>
      <c r="NPV3" s="197"/>
      <c r="NPW3" s="197"/>
      <c r="NPX3" s="231"/>
      <c r="NPZ3" s="223"/>
      <c r="NQA3" s="225"/>
      <c r="NQB3" s="226"/>
      <c r="NQC3" s="227"/>
      <c r="NQE3" s="228"/>
      <c r="NQF3" s="229"/>
      <c r="NQG3" s="230"/>
      <c r="NQH3" s="194"/>
      <c r="NQI3" s="194"/>
      <c r="NQJ3" s="195"/>
      <c r="NQK3" s="196"/>
      <c r="NQL3" s="197"/>
      <c r="NQM3" s="197"/>
      <c r="NQN3" s="231"/>
      <c r="NQP3" s="223"/>
      <c r="NQQ3" s="225"/>
      <c r="NQR3" s="226"/>
      <c r="NQS3" s="227"/>
      <c r="NQU3" s="228"/>
      <c r="NQV3" s="229"/>
      <c r="NQW3" s="230"/>
      <c r="NQX3" s="194"/>
      <c r="NQY3" s="194"/>
      <c r="NQZ3" s="195"/>
      <c r="NRA3" s="196"/>
      <c r="NRB3" s="197"/>
      <c r="NRC3" s="197"/>
      <c r="NRD3" s="231"/>
      <c r="NRF3" s="223"/>
      <c r="NRG3" s="225"/>
      <c r="NRH3" s="226"/>
      <c r="NRI3" s="227"/>
      <c r="NRK3" s="228"/>
      <c r="NRL3" s="229"/>
      <c r="NRM3" s="230"/>
      <c r="NRN3" s="194"/>
      <c r="NRO3" s="194"/>
      <c r="NRP3" s="195"/>
      <c r="NRQ3" s="196"/>
      <c r="NRR3" s="197"/>
      <c r="NRS3" s="197"/>
      <c r="NRT3" s="231"/>
      <c r="NRV3" s="223"/>
      <c r="NRW3" s="225"/>
      <c r="NRX3" s="226"/>
      <c r="NRY3" s="227"/>
      <c r="NSA3" s="228"/>
      <c r="NSB3" s="229"/>
      <c r="NSC3" s="230"/>
      <c r="NSD3" s="194"/>
      <c r="NSE3" s="194"/>
      <c r="NSF3" s="195"/>
      <c r="NSG3" s="196"/>
      <c r="NSH3" s="197"/>
      <c r="NSI3" s="197"/>
      <c r="NSJ3" s="231"/>
      <c r="NSL3" s="223"/>
      <c r="NSM3" s="225"/>
      <c r="NSN3" s="226"/>
      <c r="NSO3" s="227"/>
      <c r="NSQ3" s="228"/>
      <c r="NSR3" s="229"/>
      <c r="NSS3" s="230"/>
      <c r="NST3" s="194"/>
      <c r="NSU3" s="194"/>
      <c r="NSV3" s="195"/>
      <c r="NSW3" s="196"/>
      <c r="NSX3" s="197"/>
      <c r="NSY3" s="197"/>
      <c r="NSZ3" s="231"/>
      <c r="NTB3" s="223"/>
      <c r="NTC3" s="225"/>
      <c r="NTD3" s="226"/>
      <c r="NTE3" s="227"/>
      <c r="NTG3" s="228"/>
      <c r="NTH3" s="229"/>
      <c r="NTI3" s="230"/>
      <c r="NTJ3" s="194"/>
      <c r="NTK3" s="194"/>
      <c r="NTL3" s="195"/>
      <c r="NTM3" s="196"/>
      <c r="NTN3" s="197"/>
      <c r="NTO3" s="197"/>
      <c r="NTP3" s="231"/>
      <c r="NTR3" s="223"/>
      <c r="NTS3" s="225"/>
      <c r="NTT3" s="226"/>
      <c r="NTU3" s="227"/>
      <c r="NTW3" s="228"/>
      <c r="NTX3" s="229"/>
      <c r="NTY3" s="230"/>
      <c r="NTZ3" s="194"/>
      <c r="NUA3" s="194"/>
      <c r="NUB3" s="195"/>
      <c r="NUC3" s="196"/>
      <c r="NUD3" s="197"/>
      <c r="NUE3" s="197"/>
      <c r="NUF3" s="231"/>
      <c r="NUH3" s="223"/>
      <c r="NUI3" s="225"/>
      <c r="NUJ3" s="226"/>
      <c r="NUK3" s="227"/>
      <c r="NUM3" s="228"/>
      <c r="NUN3" s="229"/>
      <c r="NUO3" s="230"/>
      <c r="NUP3" s="194"/>
      <c r="NUQ3" s="194"/>
      <c r="NUR3" s="195"/>
      <c r="NUS3" s="196"/>
      <c r="NUT3" s="197"/>
      <c r="NUU3" s="197"/>
      <c r="NUV3" s="231"/>
      <c r="NUX3" s="223"/>
      <c r="NUY3" s="225"/>
      <c r="NUZ3" s="226"/>
      <c r="NVA3" s="227"/>
      <c r="NVC3" s="228"/>
      <c r="NVD3" s="229"/>
      <c r="NVE3" s="230"/>
      <c r="NVF3" s="194"/>
      <c r="NVG3" s="194"/>
      <c r="NVH3" s="195"/>
      <c r="NVI3" s="196"/>
      <c r="NVJ3" s="197"/>
      <c r="NVK3" s="197"/>
      <c r="NVL3" s="231"/>
      <c r="NVN3" s="223"/>
      <c r="NVO3" s="225"/>
      <c r="NVP3" s="226"/>
      <c r="NVQ3" s="227"/>
      <c r="NVS3" s="228"/>
      <c r="NVT3" s="229"/>
      <c r="NVU3" s="230"/>
      <c r="NVV3" s="194"/>
      <c r="NVW3" s="194"/>
      <c r="NVX3" s="195"/>
      <c r="NVY3" s="196"/>
      <c r="NVZ3" s="197"/>
      <c r="NWA3" s="197"/>
      <c r="NWB3" s="231"/>
      <c r="NWD3" s="223"/>
      <c r="NWE3" s="225"/>
      <c r="NWF3" s="226"/>
      <c r="NWG3" s="227"/>
      <c r="NWI3" s="228"/>
      <c r="NWJ3" s="229"/>
      <c r="NWK3" s="230"/>
      <c r="NWL3" s="194"/>
      <c r="NWM3" s="194"/>
      <c r="NWN3" s="195"/>
      <c r="NWO3" s="196"/>
      <c r="NWP3" s="197"/>
      <c r="NWQ3" s="197"/>
      <c r="NWR3" s="231"/>
      <c r="NWT3" s="223"/>
      <c r="NWU3" s="225"/>
      <c r="NWV3" s="226"/>
      <c r="NWW3" s="227"/>
      <c r="NWY3" s="228"/>
      <c r="NWZ3" s="229"/>
      <c r="NXA3" s="230"/>
      <c r="NXB3" s="194"/>
      <c r="NXC3" s="194"/>
      <c r="NXD3" s="195"/>
      <c r="NXE3" s="196"/>
      <c r="NXF3" s="197"/>
      <c r="NXG3" s="197"/>
      <c r="NXH3" s="231"/>
      <c r="NXJ3" s="223"/>
      <c r="NXK3" s="225"/>
      <c r="NXL3" s="226"/>
      <c r="NXM3" s="227"/>
      <c r="NXO3" s="228"/>
      <c r="NXP3" s="229"/>
      <c r="NXQ3" s="230"/>
      <c r="NXR3" s="194"/>
      <c r="NXS3" s="194"/>
      <c r="NXT3" s="195"/>
      <c r="NXU3" s="196"/>
      <c r="NXV3" s="197"/>
      <c r="NXW3" s="197"/>
      <c r="NXX3" s="231"/>
      <c r="NXZ3" s="223"/>
      <c r="NYA3" s="225"/>
      <c r="NYB3" s="226"/>
      <c r="NYC3" s="227"/>
      <c r="NYE3" s="228"/>
      <c r="NYF3" s="229"/>
      <c r="NYG3" s="230"/>
      <c r="NYH3" s="194"/>
      <c r="NYI3" s="194"/>
      <c r="NYJ3" s="195"/>
      <c r="NYK3" s="196"/>
      <c r="NYL3" s="197"/>
      <c r="NYM3" s="197"/>
      <c r="NYN3" s="231"/>
      <c r="NYP3" s="223"/>
      <c r="NYQ3" s="225"/>
      <c r="NYR3" s="226"/>
      <c r="NYS3" s="227"/>
      <c r="NYU3" s="228"/>
      <c r="NYV3" s="229"/>
      <c r="NYW3" s="230"/>
      <c r="NYX3" s="194"/>
      <c r="NYY3" s="194"/>
      <c r="NYZ3" s="195"/>
      <c r="NZA3" s="196"/>
      <c r="NZB3" s="197"/>
      <c r="NZC3" s="197"/>
      <c r="NZD3" s="231"/>
      <c r="NZF3" s="223"/>
      <c r="NZG3" s="225"/>
      <c r="NZH3" s="226"/>
      <c r="NZI3" s="227"/>
      <c r="NZK3" s="228"/>
      <c r="NZL3" s="229"/>
      <c r="NZM3" s="230"/>
      <c r="NZN3" s="194"/>
      <c r="NZO3" s="194"/>
      <c r="NZP3" s="195"/>
      <c r="NZQ3" s="196"/>
      <c r="NZR3" s="197"/>
      <c r="NZS3" s="197"/>
      <c r="NZT3" s="231"/>
      <c r="NZV3" s="223"/>
      <c r="NZW3" s="225"/>
      <c r="NZX3" s="226"/>
      <c r="NZY3" s="227"/>
      <c r="OAA3" s="228"/>
      <c r="OAB3" s="229"/>
      <c r="OAC3" s="230"/>
      <c r="OAD3" s="194"/>
      <c r="OAE3" s="194"/>
      <c r="OAF3" s="195"/>
      <c r="OAG3" s="196"/>
      <c r="OAH3" s="197"/>
      <c r="OAI3" s="197"/>
      <c r="OAJ3" s="231"/>
      <c r="OAL3" s="223"/>
      <c r="OAM3" s="225"/>
      <c r="OAN3" s="226"/>
      <c r="OAO3" s="227"/>
      <c r="OAQ3" s="228"/>
      <c r="OAR3" s="229"/>
      <c r="OAS3" s="230"/>
      <c r="OAT3" s="194"/>
      <c r="OAU3" s="194"/>
      <c r="OAV3" s="195"/>
      <c r="OAW3" s="196"/>
      <c r="OAX3" s="197"/>
      <c r="OAY3" s="197"/>
      <c r="OAZ3" s="231"/>
      <c r="OBB3" s="223"/>
      <c r="OBC3" s="225"/>
      <c r="OBD3" s="226"/>
      <c r="OBE3" s="227"/>
      <c r="OBG3" s="228"/>
      <c r="OBH3" s="229"/>
      <c r="OBI3" s="230"/>
      <c r="OBJ3" s="194"/>
      <c r="OBK3" s="194"/>
      <c r="OBL3" s="195"/>
      <c r="OBM3" s="196"/>
      <c r="OBN3" s="197"/>
      <c r="OBO3" s="197"/>
      <c r="OBP3" s="231"/>
      <c r="OBR3" s="223"/>
      <c r="OBS3" s="225"/>
      <c r="OBT3" s="226"/>
      <c r="OBU3" s="227"/>
      <c r="OBW3" s="228"/>
      <c r="OBX3" s="229"/>
      <c r="OBY3" s="230"/>
      <c r="OBZ3" s="194"/>
      <c r="OCA3" s="194"/>
      <c r="OCB3" s="195"/>
      <c r="OCC3" s="196"/>
      <c r="OCD3" s="197"/>
      <c r="OCE3" s="197"/>
      <c r="OCF3" s="231"/>
      <c r="OCH3" s="223"/>
      <c r="OCI3" s="225"/>
      <c r="OCJ3" s="226"/>
      <c r="OCK3" s="227"/>
      <c r="OCM3" s="228"/>
      <c r="OCN3" s="229"/>
      <c r="OCO3" s="230"/>
      <c r="OCP3" s="194"/>
      <c r="OCQ3" s="194"/>
      <c r="OCR3" s="195"/>
      <c r="OCS3" s="196"/>
      <c r="OCT3" s="197"/>
      <c r="OCU3" s="197"/>
      <c r="OCV3" s="231"/>
      <c r="OCX3" s="223"/>
      <c r="OCY3" s="225"/>
      <c r="OCZ3" s="226"/>
      <c r="ODA3" s="227"/>
      <c r="ODC3" s="228"/>
      <c r="ODD3" s="229"/>
      <c r="ODE3" s="230"/>
      <c r="ODF3" s="194"/>
      <c r="ODG3" s="194"/>
      <c r="ODH3" s="195"/>
      <c r="ODI3" s="196"/>
      <c r="ODJ3" s="197"/>
      <c r="ODK3" s="197"/>
      <c r="ODL3" s="231"/>
      <c r="ODN3" s="223"/>
      <c r="ODO3" s="225"/>
      <c r="ODP3" s="226"/>
      <c r="ODQ3" s="227"/>
      <c r="ODS3" s="228"/>
      <c r="ODT3" s="229"/>
      <c r="ODU3" s="230"/>
      <c r="ODV3" s="194"/>
      <c r="ODW3" s="194"/>
      <c r="ODX3" s="195"/>
      <c r="ODY3" s="196"/>
      <c r="ODZ3" s="197"/>
      <c r="OEA3" s="197"/>
      <c r="OEB3" s="231"/>
      <c r="OED3" s="223"/>
      <c r="OEE3" s="225"/>
      <c r="OEF3" s="226"/>
      <c r="OEG3" s="227"/>
      <c r="OEI3" s="228"/>
      <c r="OEJ3" s="229"/>
      <c r="OEK3" s="230"/>
      <c r="OEL3" s="194"/>
      <c r="OEM3" s="194"/>
      <c r="OEN3" s="195"/>
      <c r="OEO3" s="196"/>
      <c r="OEP3" s="197"/>
      <c r="OEQ3" s="197"/>
      <c r="OER3" s="231"/>
      <c r="OET3" s="223"/>
      <c r="OEU3" s="225"/>
      <c r="OEV3" s="226"/>
      <c r="OEW3" s="227"/>
      <c r="OEY3" s="228"/>
      <c r="OEZ3" s="229"/>
      <c r="OFA3" s="230"/>
      <c r="OFB3" s="194"/>
      <c r="OFC3" s="194"/>
      <c r="OFD3" s="195"/>
      <c r="OFE3" s="196"/>
      <c r="OFF3" s="197"/>
      <c r="OFG3" s="197"/>
      <c r="OFH3" s="231"/>
      <c r="OFJ3" s="223"/>
      <c r="OFK3" s="225"/>
      <c r="OFL3" s="226"/>
      <c r="OFM3" s="227"/>
      <c r="OFO3" s="228"/>
      <c r="OFP3" s="229"/>
      <c r="OFQ3" s="230"/>
      <c r="OFR3" s="194"/>
      <c r="OFS3" s="194"/>
      <c r="OFT3" s="195"/>
      <c r="OFU3" s="196"/>
      <c r="OFV3" s="197"/>
      <c r="OFW3" s="197"/>
      <c r="OFX3" s="231"/>
      <c r="OFZ3" s="223"/>
      <c r="OGA3" s="225"/>
      <c r="OGB3" s="226"/>
      <c r="OGC3" s="227"/>
      <c r="OGE3" s="228"/>
      <c r="OGF3" s="229"/>
      <c r="OGG3" s="230"/>
      <c r="OGH3" s="194"/>
      <c r="OGI3" s="194"/>
      <c r="OGJ3" s="195"/>
      <c r="OGK3" s="196"/>
      <c r="OGL3" s="197"/>
      <c r="OGM3" s="197"/>
      <c r="OGN3" s="231"/>
      <c r="OGP3" s="223"/>
      <c r="OGQ3" s="225"/>
      <c r="OGR3" s="226"/>
      <c r="OGS3" s="227"/>
      <c r="OGU3" s="228"/>
      <c r="OGV3" s="229"/>
      <c r="OGW3" s="230"/>
      <c r="OGX3" s="194"/>
      <c r="OGY3" s="194"/>
      <c r="OGZ3" s="195"/>
      <c r="OHA3" s="196"/>
      <c r="OHB3" s="197"/>
      <c r="OHC3" s="197"/>
      <c r="OHD3" s="231"/>
      <c r="OHF3" s="223"/>
      <c r="OHG3" s="225"/>
      <c r="OHH3" s="226"/>
      <c r="OHI3" s="227"/>
      <c r="OHK3" s="228"/>
      <c r="OHL3" s="229"/>
      <c r="OHM3" s="230"/>
      <c r="OHN3" s="194"/>
      <c r="OHO3" s="194"/>
      <c r="OHP3" s="195"/>
      <c r="OHQ3" s="196"/>
      <c r="OHR3" s="197"/>
      <c r="OHS3" s="197"/>
      <c r="OHT3" s="231"/>
      <c r="OHV3" s="223"/>
      <c r="OHW3" s="225"/>
      <c r="OHX3" s="226"/>
      <c r="OHY3" s="227"/>
      <c r="OIA3" s="228"/>
      <c r="OIB3" s="229"/>
      <c r="OIC3" s="230"/>
      <c r="OID3" s="194"/>
      <c r="OIE3" s="194"/>
      <c r="OIF3" s="195"/>
      <c r="OIG3" s="196"/>
      <c r="OIH3" s="197"/>
      <c r="OII3" s="197"/>
      <c r="OIJ3" s="231"/>
      <c r="OIL3" s="223"/>
      <c r="OIM3" s="225"/>
      <c r="OIN3" s="226"/>
      <c r="OIO3" s="227"/>
      <c r="OIQ3" s="228"/>
      <c r="OIR3" s="229"/>
      <c r="OIS3" s="230"/>
      <c r="OIT3" s="194"/>
      <c r="OIU3" s="194"/>
      <c r="OIV3" s="195"/>
      <c r="OIW3" s="196"/>
      <c r="OIX3" s="197"/>
      <c r="OIY3" s="197"/>
      <c r="OIZ3" s="231"/>
      <c r="OJB3" s="223"/>
      <c r="OJC3" s="225"/>
      <c r="OJD3" s="226"/>
      <c r="OJE3" s="227"/>
      <c r="OJG3" s="228"/>
      <c r="OJH3" s="229"/>
      <c r="OJI3" s="230"/>
      <c r="OJJ3" s="194"/>
      <c r="OJK3" s="194"/>
      <c r="OJL3" s="195"/>
      <c r="OJM3" s="196"/>
      <c r="OJN3" s="197"/>
      <c r="OJO3" s="197"/>
      <c r="OJP3" s="231"/>
      <c r="OJR3" s="223"/>
      <c r="OJS3" s="225"/>
      <c r="OJT3" s="226"/>
      <c r="OJU3" s="227"/>
      <c r="OJW3" s="228"/>
      <c r="OJX3" s="229"/>
      <c r="OJY3" s="230"/>
      <c r="OJZ3" s="194"/>
      <c r="OKA3" s="194"/>
      <c r="OKB3" s="195"/>
      <c r="OKC3" s="196"/>
      <c r="OKD3" s="197"/>
      <c r="OKE3" s="197"/>
      <c r="OKF3" s="231"/>
      <c r="OKH3" s="223"/>
      <c r="OKI3" s="225"/>
      <c r="OKJ3" s="226"/>
      <c r="OKK3" s="227"/>
      <c r="OKM3" s="228"/>
      <c r="OKN3" s="229"/>
      <c r="OKO3" s="230"/>
      <c r="OKP3" s="194"/>
      <c r="OKQ3" s="194"/>
      <c r="OKR3" s="195"/>
      <c r="OKS3" s="196"/>
      <c r="OKT3" s="197"/>
      <c r="OKU3" s="197"/>
      <c r="OKV3" s="231"/>
      <c r="OKX3" s="223"/>
      <c r="OKY3" s="225"/>
      <c r="OKZ3" s="226"/>
      <c r="OLA3" s="227"/>
      <c r="OLC3" s="228"/>
      <c r="OLD3" s="229"/>
      <c r="OLE3" s="230"/>
      <c r="OLF3" s="194"/>
      <c r="OLG3" s="194"/>
      <c r="OLH3" s="195"/>
      <c r="OLI3" s="196"/>
      <c r="OLJ3" s="197"/>
      <c r="OLK3" s="197"/>
      <c r="OLL3" s="231"/>
      <c r="OLN3" s="223"/>
      <c r="OLO3" s="225"/>
      <c r="OLP3" s="226"/>
      <c r="OLQ3" s="227"/>
      <c r="OLS3" s="228"/>
      <c r="OLT3" s="229"/>
      <c r="OLU3" s="230"/>
      <c r="OLV3" s="194"/>
      <c r="OLW3" s="194"/>
      <c r="OLX3" s="195"/>
      <c r="OLY3" s="196"/>
      <c r="OLZ3" s="197"/>
      <c r="OMA3" s="197"/>
      <c r="OMB3" s="231"/>
      <c r="OMD3" s="223"/>
      <c r="OME3" s="225"/>
      <c r="OMF3" s="226"/>
      <c r="OMG3" s="227"/>
      <c r="OMI3" s="228"/>
      <c r="OMJ3" s="229"/>
      <c r="OMK3" s="230"/>
      <c r="OML3" s="194"/>
      <c r="OMM3" s="194"/>
      <c r="OMN3" s="195"/>
      <c r="OMO3" s="196"/>
      <c r="OMP3" s="197"/>
      <c r="OMQ3" s="197"/>
      <c r="OMR3" s="231"/>
      <c r="OMT3" s="223"/>
      <c r="OMU3" s="225"/>
      <c r="OMV3" s="226"/>
      <c r="OMW3" s="227"/>
      <c r="OMY3" s="228"/>
      <c r="OMZ3" s="229"/>
      <c r="ONA3" s="230"/>
      <c r="ONB3" s="194"/>
      <c r="ONC3" s="194"/>
      <c r="OND3" s="195"/>
      <c r="ONE3" s="196"/>
      <c r="ONF3" s="197"/>
      <c r="ONG3" s="197"/>
      <c r="ONH3" s="231"/>
      <c r="ONJ3" s="223"/>
      <c r="ONK3" s="225"/>
      <c r="ONL3" s="226"/>
      <c r="ONM3" s="227"/>
      <c r="ONO3" s="228"/>
      <c r="ONP3" s="229"/>
      <c r="ONQ3" s="230"/>
      <c r="ONR3" s="194"/>
      <c r="ONS3" s="194"/>
      <c r="ONT3" s="195"/>
      <c r="ONU3" s="196"/>
      <c r="ONV3" s="197"/>
      <c r="ONW3" s="197"/>
      <c r="ONX3" s="231"/>
      <c r="ONZ3" s="223"/>
      <c r="OOA3" s="225"/>
      <c r="OOB3" s="226"/>
      <c r="OOC3" s="227"/>
      <c r="OOE3" s="228"/>
      <c r="OOF3" s="229"/>
      <c r="OOG3" s="230"/>
      <c r="OOH3" s="194"/>
      <c r="OOI3" s="194"/>
      <c r="OOJ3" s="195"/>
      <c r="OOK3" s="196"/>
      <c r="OOL3" s="197"/>
      <c r="OOM3" s="197"/>
      <c r="OON3" s="231"/>
      <c r="OOP3" s="223"/>
      <c r="OOQ3" s="225"/>
      <c r="OOR3" s="226"/>
      <c r="OOS3" s="227"/>
      <c r="OOU3" s="228"/>
      <c r="OOV3" s="229"/>
      <c r="OOW3" s="230"/>
      <c r="OOX3" s="194"/>
      <c r="OOY3" s="194"/>
      <c r="OOZ3" s="195"/>
      <c r="OPA3" s="196"/>
      <c r="OPB3" s="197"/>
      <c r="OPC3" s="197"/>
      <c r="OPD3" s="231"/>
      <c r="OPF3" s="223"/>
      <c r="OPG3" s="225"/>
      <c r="OPH3" s="226"/>
      <c r="OPI3" s="227"/>
      <c r="OPK3" s="228"/>
      <c r="OPL3" s="229"/>
      <c r="OPM3" s="230"/>
      <c r="OPN3" s="194"/>
      <c r="OPO3" s="194"/>
      <c r="OPP3" s="195"/>
      <c r="OPQ3" s="196"/>
      <c r="OPR3" s="197"/>
      <c r="OPS3" s="197"/>
      <c r="OPT3" s="231"/>
      <c r="OPV3" s="223"/>
      <c r="OPW3" s="225"/>
      <c r="OPX3" s="226"/>
      <c r="OPY3" s="227"/>
      <c r="OQA3" s="228"/>
      <c r="OQB3" s="229"/>
      <c r="OQC3" s="230"/>
      <c r="OQD3" s="194"/>
      <c r="OQE3" s="194"/>
      <c r="OQF3" s="195"/>
      <c r="OQG3" s="196"/>
      <c r="OQH3" s="197"/>
      <c r="OQI3" s="197"/>
      <c r="OQJ3" s="231"/>
      <c r="OQL3" s="223"/>
      <c r="OQM3" s="225"/>
      <c r="OQN3" s="226"/>
      <c r="OQO3" s="227"/>
      <c r="OQQ3" s="228"/>
      <c r="OQR3" s="229"/>
      <c r="OQS3" s="230"/>
      <c r="OQT3" s="194"/>
      <c r="OQU3" s="194"/>
      <c r="OQV3" s="195"/>
      <c r="OQW3" s="196"/>
      <c r="OQX3" s="197"/>
      <c r="OQY3" s="197"/>
      <c r="OQZ3" s="231"/>
      <c r="ORB3" s="223"/>
      <c r="ORC3" s="225"/>
      <c r="ORD3" s="226"/>
      <c r="ORE3" s="227"/>
      <c r="ORG3" s="228"/>
      <c r="ORH3" s="229"/>
      <c r="ORI3" s="230"/>
      <c r="ORJ3" s="194"/>
      <c r="ORK3" s="194"/>
      <c r="ORL3" s="195"/>
      <c r="ORM3" s="196"/>
      <c r="ORN3" s="197"/>
      <c r="ORO3" s="197"/>
      <c r="ORP3" s="231"/>
      <c r="ORR3" s="223"/>
      <c r="ORS3" s="225"/>
      <c r="ORT3" s="226"/>
      <c r="ORU3" s="227"/>
      <c r="ORW3" s="228"/>
      <c r="ORX3" s="229"/>
      <c r="ORY3" s="230"/>
      <c r="ORZ3" s="194"/>
      <c r="OSA3" s="194"/>
      <c r="OSB3" s="195"/>
      <c r="OSC3" s="196"/>
      <c r="OSD3" s="197"/>
      <c r="OSE3" s="197"/>
      <c r="OSF3" s="231"/>
      <c r="OSH3" s="223"/>
      <c r="OSI3" s="225"/>
      <c r="OSJ3" s="226"/>
      <c r="OSK3" s="227"/>
      <c r="OSM3" s="228"/>
      <c r="OSN3" s="229"/>
      <c r="OSO3" s="230"/>
      <c r="OSP3" s="194"/>
      <c r="OSQ3" s="194"/>
      <c r="OSR3" s="195"/>
      <c r="OSS3" s="196"/>
      <c r="OST3" s="197"/>
      <c r="OSU3" s="197"/>
      <c r="OSV3" s="231"/>
      <c r="OSX3" s="223"/>
      <c r="OSY3" s="225"/>
      <c r="OSZ3" s="226"/>
      <c r="OTA3" s="227"/>
      <c r="OTC3" s="228"/>
      <c r="OTD3" s="229"/>
      <c r="OTE3" s="230"/>
      <c r="OTF3" s="194"/>
      <c r="OTG3" s="194"/>
      <c r="OTH3" s="195"/>
      <c r="OTI3" s="196"/>
      <c r="OTJ3" s="197"/>
      <c r="OTK3" s="197"/>
      <c r="OTL3" s="231"/>
      <c r="OTN3" s="223"/>
      <c r="OTO3" s="225"/>
      <c r="OTP3" s="226"/>
      <c r="OTQ3" s="227"/>
      <c r="OTS3" s="228"/>
      <c r="OTT3" s="229"/>
      <c r="OTU3" s="230"/>
      <c r="OTV3" s="194"/>
      <c r="OTW3" s="194"/>
      <c r="OTX3" s="195"/>
      <c r="OTY3" s="196"/>
      <c r="OTZ3" s="197"/>
      <c r="OUA3" s="197"/>
      <c r="OUB3" s="231"/>
      <c r="OUD3" s="223"/>
      <c r="OUE3" s="225"/>
      <c r="OUF3" s="226"/>
      <c r="OUG3" s="227"/>
      <c r="OUI3" s="228"/>
      <c r="OUJ3" s="229"/>
      <c r="OUK3" s="230"/>
      <c r="OUL3" s="194"/>
      <c r="OUM3" s="194"/>
      <c r="OUN3" s="195"/>
      <c r="OUO3" s="196"/>
      <c r="OUP3" s="197"/>
      <c r="OUQ3" s="197"/>
      <c r="OUR3" s="231"/>
      <c r="OUT3" s="223"/>
      <c r="OUU3" s="225"/>
      <c r="OUV3" s="226"/>
      <c r="OUW3" s="227"/>
      <c r="OUY3" s="228"/>
      <c r="OUZ3" s="229"/>
      <c r="OVA3" s="230"/>
      <c r="OVB3" s="194"/>
      <c r="OVC3" s="194"/>
      <c r="OVD3" s="195"/>
      <c r="OVE3" s="196"/>
      <c r="OVF3" s="197"/>
      <c r="OVG3" s="197"/>
      <c r="OVH3" s="231"/>
      <c r="OVJ3" s="223"/>
      <c r="OVK3" s="225"/>
      <c r="OVL3" s="226"/>
      <c r="OVM3" s="227"/>
      <c r="OVO3" s="228"/>
      <c r="OVP3" s="229"/>
      <c r="OVQ3" s="230"/>
      <c r="OVR3" s="194"/>
      <c r="OVS3" s="194"/>
      <c r="OVT3" s="195"/>
      <c r="OVU3" s="196"/>
      <c r="OVV3" s="197"/>
      <c r="OVW3" s="197"/>
      <c r="OVX3" s="231"/>
      <c r="OVZ3" s="223"/>
      <c r="OWA3" s="225"/>
      <c r="OWB3" s="226"/>
      <c r="OWC3" s="227"/>
      <c r="OWE3" s="228"/>
      <c r="OWF3" s="229"/>
      <c r="OWG3" s="230"/>
      <c r="OWH3" s="194"/>
      <c r="OWI3" s="194"/>
      <c r="OWJ3" s="195"/>
      <c r="OWK3" s="196"/>
      <c r="OWL3" s="197"/>
      <c r="OWM3" s="197"/>
      <c r="OWN3" s="231"/>
      <c r="OWP3" s="223"/>
      <c r="OWQ3" s="225"/>
      <c r="OWR3" s="226"/>
      <c r="OWS3" s="227"/>
      <c r="OWU3" s="228"/>
      <c r="OWV3" s="229"/>
      <c r="OWW3" s="230"/>
      <c r="OWX3" s="194"/>
      <c r="OWY3" s="194"/>
      <c r="OWZ3" s="195"/>
      <c r="OXA3" s="196"/>
      <c r="OXB3" s="197"/>
      <c r="OXC3" s="197"/>
      <c r="OXD3" s="231"/>
      <c r="OXF3" s="223"/>
      <c r="OXG3" s="225"/>
      <c r="OXH3" s="226"/>
      <c r="OXI3" s="227"/>
      <c r="OXK3" s="228"/>
      <c r="OXL3" s="229"/>
      <c r="OXM3" s="230"/>
      <c r="OXN3" s="194"/>
      <c r="OXO3" s="194"/>
      <c r="OXP3" s="195"/>
      <c r="OXQ3" s="196"/>
      <c r="OXR3" s="197"/>
      <c r="OXS3" s="197"/>
      <c r="OXT3" s="231"/>
      <c r="OXV3" s="223"/>
      <c r="OXW3" s="225"/>
      <c r="OXX3" s="226"/>
      <c r="OXY3" s="227"/>
      <c r="OYA3" s="228"/>
      <c r="OYB3" s="229"/>
      <c r="OYC3" s="230"/>
      <c r="OYD3" s="194"/>
      <c r="OYE3" s="194"/>
      <c r="OYF3" s="195"/>
      <c r="OYG3" s="196"/>
      <c r="OYH3" s="197"/>
      <c r="OYI3" s="197"/>
      <c r="OYJ3" s="231"/>
      <c r="OYL3" s="223"/>
      <c r="OYM3" s="225"/>
      <c r="OYN3" s="226"/>
      <c r="OYO3" s="227"/>
      <c r="OYQ3" s="228"/>
      <c r="OYR3" s="229"/>
      <c r="OYS3" s="230"/>
      <c r="OYT3" s="194"/>
      <c r="OYU3" s="194"/>
      <c r="OYV3" s="195"/>
      <c r="OYW3" s="196"/>
      <c r="OYX3" s="197"/>
      <c r="OYY3" s="197"/>
      <c r="OYZ3" s="231"/>
      <c r="OZB3" s="223"/>
      <c r="OZC3" s="225"/>
      <c r="OZD3" s="226"/>
      <c r="OZE3" s="227"/>
      <c r="OZG3" s="228"/>
      <c r="OZH3" s="229"/>
      <c r="OZI3" s="230"/>
      <c r="OZJ3" s="194"/>
      <c r="OZK3" s="194"/>
      <c r="OZL3" s="195"/>
      <c r="OZM3" s="196"/>
      <c r="OZN3" s="197"/>
      <c r="OZO3" s="197"/>
      <c r="OZP3" s="231"/>
      <c r="OZR3" s="223"/>
      <c r="OZS3" s="225"/>
      <c r="OZT3" s="226"/>
      <c r="OZU3" s="227"/>
      <c r="OZW3" s="228"/>
      <c r="OZX3" s="229"/>
      <c r="OZY3" s="230"/>
      <c r="OZZ3" s="194"/>
      <c r="PAA3" s="194"/>
      <c r="PAB3" s="195"/>
      <c r="PAC3" s="196"/>
      <c r="PAD3" s="197"/>
      <c r="PAE3" s="197"/>
      <c r="PAF3" s="231"/>
      <c r="PAH3" s="223"/>
      <c r="PAI3" s="225"/>
      <c r="PAJ3" s="226"/>
      <c r="PAK3" s="227"/>
      <c r="PAM3" s="228"/>
      <c r="PAN3" s="229"/>
      <c r="PAO3" s="230"/>
      <c r="PAP3" s="194"/>
      <c r="PAQ3" s="194"/>
      <c r="PAR3" s="195"/>
      <c r="PAS3" s="196"/>
      <c r="PAT3" s="197"/>
      <c r="PAU3" s="197"/>
      <c r="PAV3" s="231"/>
      <c r="PAX3" s="223"/>
      <c r="PAY3" s="225"/>
      <c r="PAZ3" s="226"/>
      <c r="PBA3" s="227"/>
      <c r="PBC3" s="228"/>
      <c r="PBD3" s="229"/>
      <c r="PBE3" s="230"/>
      <c r="PBF3" s="194"/>
      <c r="PBG3" s="194"/>
      <c r="PBH3" s="195"/>
      <c r="PBI3" s="196"/>
      <c r="PBJ3" s="197"/>
      <c r="PBK3" s="197"/>
      <c r="PBL3" s="231"/>
      <c r="PBN3" s="223"/>
      <c r="PBO3" s="225"/>
      <c r="PBP3" s="226"/>
      <c r="PBQ3" s="227"/>
      <c r="PBS3" s="228"/>
      <c r="PBT3" s="229"/>
      <c r="PBU3" s="230"/>
      <c r="PBV3" s="194"/>
      <c r="PBW3" s="194"/>
      <c r="PBX3" s="195"/>
      <c r="PBY3" s="196"/>
      <c r="PBZ3" s="197"/>
      <c r="PCA3" s="197"/>
      <c r="PCB3" s="231"/>
      <c r="PCD3" s="223"/>
      <c r="PCE3" s="225"/>
      <c r="PCF3" s="226"/>
      <c r="PCG3" s="227"/>
      <c r="PCI3" s="228"/>
      <c r="PCJ3" s="229"/>
      <c r="PCK3" s="230"/>
      <c r="PCL3" s="194"/>
      <c r="PCM3" s="194"/>
      <c r="PCN3" s="195"/>
      <c r="PCO3" s="196"/>
      <c r="PCP3" s="197"/>
      <c r="PCQ3" s="197"/>
      <c r="PCR3" s="231"/>
      <c r="PCT3" s="223"/>
      <c r="PCU3" s="225"/>
      <c r="PCV3" s="226"/>
      <c r="PCW3" s="227"/>
      <c r="PCY3" s="228"/>
      <c r="PCZ3" s="229"/>
      <c r="PDA3" s="230"/>
      <c r="PDB3" s="194"/>
      <c r="PDC3" s="194"/>
      <c r="PDD3" s="195"/>
      <c r="PDE3" s="196"/>
      <c r="PDF3" s="197"/>
      <c r="PDG3" s="197"/>
      <c r="PDH3" s="231"/>
      <c r="PDJ3" s="223"/>
      <c r="PDK3" s="225"/>
      <c r="PDL3" s="226"/>
      <c r="PDM3" s="227"/>
      <c r="PDO3" s="228"/>
      <c r="PDP3" s="229"/>
      <c r="PDQ3" s="230"/>
      <c r="PDR3" s="194"/>
      <c r="PDS3" s="194"/>
      <c r="PDT3" s="195"/>
      <c r="PDU3" s="196"/>
      <c r="PDV3" s="197"/>
      <c r="PDW3" s="197"/>
      <c r="PDX3" s="231"/>
      <c r="PDZ3" s="223"/>
      <c r="PEA3" s="225"/>
      <c r="PEB3" s="226"/>
      <c r="PEC3" s="227"/>
      <c r="PEE3" s="228"/>
      <c r="PEF3" s="229"/>
      <c r="PEG3" s="230"/>
      <c r="PEH3" s="194"/>
      <c r="PEI3" s="194"/>
      <c r="PEJ3" s="195"/>
      <c r="PEK3" s="196"/>
      <c r="PEL3" s="197"/>
      <c r="PEM3" s="197"/>
      <c r="PEN3" s="231"/>
      <c r="PEP3" s="223"/>
      <c r="PEQ3" s="225"/>
      <c r="PER3" s="226"/>
      <c r="PES3" s="227"/>
      <c r="PEU3" s="228"/>
      <c r="PEV3" s="229"/>
      <c r="PEW3" s="230"/>
      <c r="PEX3" s="194"/>
      <c r="PEY3" s="194"/>
      <c r="PEZ3" s="195"/>
      <c r="PFA3" s="196"/>
      <c r="PFB3" s="197"/>
      <c r="PFC3" s="197"/>
      <c r="PFD3" s="231"/>
      <c r="PFF3" s="223"/>
      <c r="PFG3" s="225"/>
      <c r="PFH3" s="226"/>
      <c r="PFI3" s="227"/>
      <c r="PFK3" s="228"/>
      <c r="PFL3" s="229"/>
      <c r="PFM3" s="230"/>
      <c r="PFN3" s="194"/>
      <c r="PFO3" s="194"/>
      <c r="PFP3" s="195"/>
      <c r="PFQ3" s="196"/>
      <c r="PFR3" s="197"/>
      <c r="PFS3" s="197"/>
      <c r="PFT3" s="231"/>
      <c r="PFV3" s="223"/>
      <c r="PFW3" s="225"/>
      <c r="PFX3" s="226"/>
      <c r="PFY3" s="227"/>
      <c r="PGA3" s="228"/>
      <c r="PGB3" s="229"/>
      <c r="PGC3" s="230"/>
      <c r="PGD3" s="194"/>
      <c r="PGE3" s="194"/>
      <c r="PGF3" s="195"/>
      <c r="PGG3" s="196"/>
      <c r="PGH3" s="197"/>
      <c r="PGI3" s="197"/>
      <c r="PGJ3" s="231"/>
      <c r="PGL3" s="223"/>
      <c r="PGM3" s="225"/>
      <c r="PGN3" s="226"/>
      <c r="PGO3" s="227"/>
      <c r="PGQ3" s="228"/>
      <c r="PGR3" s="229"/>
      <c r="PGS3" s="230"/>
      <c r="PGT3" s="194"/>
      <c r="PGU3" s="194"/>
      <c r="PGV3" s="195"/>
      <c r="PGW3" s="196"/>
      <c r="PGX3" s="197"/>
      <c r="PGY3" s="197"/>
      <c r="PGZ3" s="231"/>
      <c r="PHB3" s="223"/>
      <c r="PHC3" s="225"/>
      <c r="PHD3" s="226"/>
      <c r="PHE3" s="227"/>
      <c r="PHG3" s="228"/>
      <c r="PHH3" s="229"/>
      <c r="PHI3" s="230"/>
      <c r="PHJ3" s="194"/>
      <c r="PHK3" s="194"/>
      <c r="PHL3" s="195"/>
      <c r="PHM3" s="196"/>
      <c r="PHN3" s="197"/>
      <c r="PHO3" s="197"/>
      <c r="PHP3" s="231"/>
      <c r="PHR3" s="223"/>
      <c r="PHS3" s="225"/>
      <c r="PHT3" s="226"/>
      <c r="PHU3" s="227"/>
      <c r="PHW3" s="228"/>
      <c r="PHX3" s="229"/>
      <c r="PHY3" s="230"/>
      <c r="PHZ3" s="194"/>
      <c r="PIA3" s="194"/>
      <c r="PIB3" s="195"/>
      <c r="PIC3" s="196"/>
      <c r="PID3" s="197"/>
      <c r="PIE3" s="197"/>
      <c r="PIF3" s="231"/>
      <c r="PIH3" s="223"/>
      <c r="PII3" s="225"/>
      <c r="PIJ3" s="226"/>
      <c r="PIK3" s="227"/>
      <c r="PIM3" s="228"/>
      <c r="PIN3" s="229"/>
      <c r="PIO3" s="230"/>
      <c r="PIP3" s="194"/>
      <c r="PIQ3" s="194"/>
      <c r="PIR3" s="195"/>
      <c r="PIS3" s="196"/>
      <c r="PIT3" s="197"/>
      <c r="PIU3" s="197"/>
      <c r="PIV3" s="231"/>
      <c r="PIX3" s="223"/>
      <c r="PIY3" s="225"/>
      <c r="PIZ3" s="226"/>
      <c r="PJA3" s="227"/>
      <c r="PJC3" s="228"/>
      <c r="PJD3" s="229"/>
      <c r="PJE3" s="230"/>
      <c r="PJF3" s="194"/>
      <c r="PJG3" s="194"/>
      <c r="PJH3" s="195"/>
      <c r="PJI3" s="196"/>
      <c r="PJJ3" s="197"/>
      <c r="PJK3" s="197"/>
      <c r="PJL3" s="231"/>
      <c r="PJN3" s="223"/>
      <c r="PJO3" s="225"/>
      <c r="PJP3" s="226"/>
      <c r="PJQ3" s="227"/>
      <c r="PJS3" s="228"/>
      <c r="PJT3" s="229"/>
      <c r="PJU3" s="230"/>
      <c r="PJV3" s="194"/>
      <c r="PJW3" s="194"/>
      <c r="PJX3" s="195"/>
      <c r="PJY3" s="196"/>
      <c r="PJZ3" s="197"/>
      <c r="PKA3" s="197"/>
      <c r="PKB3" s="231"/>
      <c r="PKD3" s="223"/>
      <c r="PKE3" s="225"/>
      <c r="PKF3" s="226"/>
      <c r="PKG3" s="227"/>
      <c r="PKI3" s="228"/>
      <c r="PKJ3" s="229"/>
      <c r="PKK3" s="230"/>
      <c r="PKL3" s="194"/>
      <c r="PKM3" s="194"/>
      <c r="PKN3" s="195"/>
      <c r="PKO3" s="196"/>
      <c r="PKP3" s="197"/>
      <c r="PKQ3" s="197"/>
      <c r="PKR3" s="231"/>
      <c r="PKT3" s="223"/>
      <c r="PKU3" s="225"/>
      <c r="PKV3" s="226"/>
      <c r="PKW3" s="227"/>
      <c r="PKY3" s="228"/>
      <c r="PKZ3" s="229"/>
      <c r="PLA3" s="230"/>
      <c r="PLB3" s="194"/>
      <c r="PLC3" s="194"/>
      <c r="PLD3" s="195"/>
      <c r="PLE3" s="196"/>
      <c r="PLF3" s="197"/>
      <c r="PLG3" s="197"/>
      <c r="PLH3" s="231"/>
      <c r="PLJ3" s="223"/>
      <c r="PLK3" s="225"/>
      <c r="PLL3" s="226"/>
      <c r="PLM3" s="227"/>
      <c r="PLO3" s="228"/>
      <c r="PLP3" s="229"/>
      <c r="PLQ3" s="230"/>
      <c r="PLR3" s="194"/>
      <c r="PLS3" s="194"/>
      <c r="PLT3" s="195"/>
      <c r="PLU3" s="196"/>
      <c r="PLV3" s="197"/>
      <c r="PLW3" s="197"/>
      <c r="PLX3" s="231"/>
      <c r="PLZ3" s="223"/>
      <c r="PMA3" s="225"/>
      <c r="PMB3" s="226"/>
      <c r="PMC3" s="227"/>
      <c r="PME3" s="228"/>
      <c r="PMF3" s="229"/>
      <c r="PMG3" s="230"/>
      <c r="PMH3" s="194"/>
      <c r="PMI3" s="194"/>
      <c r="PMJ3" s="195"/>
      <c r="PMK3" s="196"/>
      <c r="PML3" s="197"/>
      <c r="PMM3" s="197"/>
      <c r="PMN3" s="231"/>
      <c r="PMP3" s="223"/>
      <c r="PMQ3" s="225"/>
      <c r="PMR3" s="226"/>
      <c r="PMS3" s="227"/>
      <c r="PMU3" s="228"/>
      <c r="PMV3" s="229"/>
      <c r="PMW3" s="230"/>
      <c r="PMX3" s="194"/>
      <c r="PMY3" s="194"/>
      <c r="PMZ3" s="195"/>
      <c r="PNA3" s="196"/>
      <c r="PNB3" s="197"/>
      <c r="PNC3" s="197"/>
      <c r="PND3" s="231"/>
      <c r="PNF3" s="223"/>
      <c r="PNG3" s="225"/>
      <c r="PNH3" s="226"/>
      <c r="PNI3" s="227"/>
      <c r="PNK3" s="228"/>
      <c r="PNL3" s="229"/>
      <c r="PNM3" s="230"/>
      <c r="PNN3" s="194"/>
      <c r="PNO3" s="194"/>
      <c r="PNP3" s="195"/>
      <c r="PNQ3" s="196"/>
      <c r="PNR3" s="197"/>
      <c r="PNS3" s="197"/>
      <c r="PNT3" s="231"/>
      <c r="PNV3" s="223"/>
      <c r="PNW3" s="225"/>
      <c r="PNX3" s="226"/>
      <c r="PNY3" s="227"/>
      <c r="POA3" s="228"/>
      <c r="POB3" s="229"/>
      <c r="POC3" s="230"/>
      <c r="POD3" s="194"/>
      <c r="POE3" s="194"/>
      <c r="POF3" s="195"/>
      <c r="POG3" s="196"/>
      <c r="POH3" s="197"/>
      <c r="POI3" s="197"/>
      <c r="POJ3" s="231"/>
      <c r="POL3" s="223"/>
      <c r="POM3" s="225"/>
      <c r="PON3" s="226"/>
      <c r="POO3" s="227"/>
      <c r="POQ3" s="228"/>
      <c r="POR3" s="229"/>
      <c r="POS3" s="230"/>
      <c r="POT3" s="194"/>
      <c r="POU3" s="194"/>
      <c r="POV3" s="195"/>
      <c r="POW3" s="196"/>
      <c r="POX3" s="197"/>
      <c r="POY3" s="197"/>
      <c r="POZ3" s="231"/>
      <c r="PPB3" s="223"/>
      <c r="PPC3" s="225"/>
      <c r="PPD3" s="226"/>
      <c r="PPE3" s="227"/>
      <c r="PPG3" s="228"/>
      <c r="PPH3" s="229"/>
      <c r="PPI3" s="230"/>
      <c r="PPJ3" s="194"/>
      <c r="PPK3" s="194"/>
      <c r="PPL3" s="195"/>
      <c r="PPM3" s="196"/>
      <c r="PPN3" s="197"/>
      <c r="PPO3" s="197"/>
      <c r="PPP3" s="231"/>
      <c r="PPR3" s="223"/>
      <c r="PPS3" s="225"/>
      <c r="PPT3" s="226"/>
      <c r="PPU3" s="227"/>
      <c r="PPW3" s="228"/>
      <c r="PPX3" s="229"/>
      <c r="PPY3" s="230"/>
      <c r="PPZ3" s="194"/>
      <c r="PQA3" s="194"/>
      <c r="PQB3" s="195"/>
      <c r="PQC3" s="196"/>
      <c r="PQD3" s="197"/>
      <c r="PQE3" s="197"/>
      <c r="PQF3" s="231"/>
      <c r="PQH3" s="223"/>
      <c r="PQI3" s="225"/>
      <c r="PQJ3" s="226"/>
      <c r="PQK3" s="227"/>
      <c r="PQM3" s="228"/>
      <c r="PQN3" s="229"/>
      <c r="PQO3" s="230"/>
      <c r="PQP3" s="194"/>
      <c r="PQQ3" s="194"/>
      <c r="PQR3" s="195"/>
      <c r="PQS3" s="196"/>
      <c r="PQT3" s="197"/>
      <c r="PQU3" s="197"/>
      <c r="PQV3" s="231"/>
      <c r="PQX3" s="223"/>
      <c r="PQY3" s="225"/>
      <c r="PQZ3" s="226"/>
      <c r="PRA3" s="227"/>
      <c r="PRC3" s="228"/>
      <c r="PRD3" s="229"/>
      <c r="PRE3" s="230"/>
      <c r="PRF3" s="194"/>
      <c r="PRG3" s="194"/>
      <c r="PRH3" s="195"/>
      <c r="PRI3" s="196"/>
      <c r="PRJ3" s="197"/>
      <c r="PRK3" s="197"/>
      <c r="PRL3" s="231"/>
      <c r="PRN3" s="223"/>
      <c r="PRO3" s="225"/>
      <c r="PRP3" s="226"/>
      <c r="PRQ3" s="227"/>
      <c r="PRS3" s="228"/>
      <c r="PRT3" s="229"/>
      <c r="PRU3" s="230"/>
      <c r="PRV3" s="194"/>
      <c r="PRW3" s="194"/>
      <c r="PRX3" s="195"/>
      <c r="PRY3" s="196"/>
      <c r="PRZ3" s="197"/>
      <c r="PSA3" s="197"/>
      <c r="PSB3" s="231"/>
      <c r="PSD3" s="223"/>
      <c r="PSE3" s="225"/>
      <c r="PSF3" s="226"/>
      <c r="PSG3" s="227"/>
      <c r="PSI3" s="228"/>
      <c r="PSJ3" s="229"/>
      <c r="PSK3" s="230"/>
      <c r="PSL3" s="194"/>
      <c r="PSM3" s="194"/>
      <c r="PSN3" s="195"/>
      <c r="PSO3" s="196"/>
      <c r="PSP3" s="197"/>
      <c r="PSQ3" s="197"/>
      <c r="PSR3" s="231"/>
      <c r="PST3" s="223"/>
      <c r="PSU3" s="225"/>
      <c r="PSV3" s="226"/>
      <c r="PSW3" s="227"/>
      <c r="PSY3" s="228"/>
      <c r="PSZ3" s="229"/>
      <c r="PTA3" s="230"/>
      <c r="PTB3" s="194"/>
      <c r="PTC3" s="194"/>
      <c r="PTD3" s="195"/>
      <c r="PTE3" s="196"/>
      <c r="PTF3" s="197"/>
      <c r="PTG3" s="197"/>
      <c r="PTH3" s="231"/>
      <c r="PTJ3" s="223"/>
      <c r="PTK3" s="225"/>
      <c r="PTL3" s="226"/>
      <c r="PTM3" s="227"/>
      <c r="PTO3" s="228"/>
      <c r="PTP3" s="229"/>
      <c r="PTQ3" s="230"/>
      <c r="PTR3" s="194"/>
      <c r="PTS3" s="194"/>
      <c r="PTT3" s="195"/>
      <c r="PTU3" s="196"/>
      <c r="PTV3" s="197"/>
      <c r="PTW3" s="197"/>
      <c r="PTX3" s="231"/>
      <c r="PTZ3" s="223"/>
      <c r="PUA3" s="225"/>
      <c r="PUB3" s="226"/>
      <c r="PUC3" s="227"/>
      <c r="PUE3" s="228"/>
      <c r="PUF3" s="229"/>
      <c r="PUG3" s="230"/>
      <c r="PUH3" s="194"/>
      <c r="PUI3" s="194"/>
      <c r="PUJ3" s="195"/>
      <c r="PUK3" s="196"/>
      <c r="PUL3" s="197"/>
      <c r="PUM3" s="197"/>
      <c r="PUN3" s="231"/>
      <c r="PUP3" s="223"/>
      <c r="PUQ3" s="225"/>
      <c r="PUR3" s="226"/>
      <c r="PUS3" s="227"/>
      <c r="PUU3" s="228"/>
      <c r="PUV3" s="229"/>
      <c r="PUW3" s="230"/>
      <c r="PUX3" s="194"/>
      <c r="PUY3" s="194"/>
      <c r="PUZ3" s="195"/>
      <c r="PVA3" s="196"/>
      <c r="PVB3" s="197"/>
      <c r="PVC3" s="197"/>
      <c r="PVD3" s="231"/>
      <c r="PVF3" s="223"/>
      <c r="PVG3" s="225"/>
      <c r="PVH3" s="226"/>
      <c r="PVI3" s="227"/>
      <c r="PVK3" s="228"/>
      <c r="PVL3" s="229"/>
      <c r="PVM3" s="230"/>
      <c r="PVN3" s="194"/>
      <c r="PVO3" s="194"/>
      <c r="PVP3" s="195"/>
      <c r="PVQ3" s="196"/>
      <c r="PVR3" s="197"/>
      <c r="PVS3" s="197"/>
      <c r="PVT3" s="231"/>
      <c r="PVV3" s="223"/>
      <c r="PVW3" s="225"/>
      <c r="PVX3" s="226"/>
      <c r="PVY3" s="227"/>
      <c r="PWA3" s="228"/>
      <c r="PWB3" s="229"/>
      <c r="PWC3" s="230"/>
      <c r="PWD3" s="194"/>
      <c r="PWE3" s="194"/>
      <c r="PWF3" s="195"/>
      <c r="PWG3" s="196"/>
      <c r="PWH3" s="197"/>
      <c r="PWI3" s="197"/>
      <c r="PWJ3" s="231"/>
      <c r="PWL3" s="223"/>
      <c r="PWM3" s="225"/>
      <c r="PWN3" s="226"/>
      <c r="PWO3" s="227"/>
      <c r="PWQ3" s="228"/>
      <c r="PWR3" s="229"/>
      <c r="PWS3" s="230"/>
      <c r="PWT3" s="194"/>
      <c r="PWU3" s="194"/>
      <c r="PWV3" s="195"/>
      <c r="PWW3" s="196"/>
      <c r="PWX3" s="197"/>
      <c r="PWY3" s="197"/>
      <c r="PWZ3" s="231"/>
      <c r="PXB3" s="223"/>
      <c r="PXC3" s="225"/>
      <c r="PXD3" s="226"/>
      <c r="PXE3" s="227"/>
      <c r="PXG3" s="228"/>
      <c r="PXH3" s="229"/>
      <c r="PXI3" s="230"/>
      <c r="PXJ3" s="194"/>
      <c r="PXK3" s="194"/>
      <c r="PXL3" s="195"/>
      <c r="PXM3" s="196"/>
      <c r="PXN3" s="197"/>
      <c r="PXO3" s="197"/>
      <c r="PXP3" s="231"/>
      <c r="PXR3" s="223"/>
      <c r="PXS3" s="225"/>
      <c r="PXT3" s="226"/>
      <c r="PXU3" s="227"/>
      <c r="PXW3" s="228"/>
      <c r="PXX3" s="229"/>
      <c r="PXY3" s="230"/>
      <c r="PXZ3" s="194"/>
      <c r="PYA3" s="194"/>
      <c r="PYB3" s="195"/>
      <c r="PYC3" s="196"/>
      <c r="PYD3" s="197"/>
      <c r="PYE3" s="197"/>
      <c r="PYF3" s="231"/>
      <c r="PYH3" s="223"/>
      <c r="PYI3" s="225"/>
      <c r="PYJ3" s="226"/>
      <c r="PYK3" s="227"/>
      <c r="PYM3" s="228"/>
      <c r="PYN3" s="229"/>
      <c r="PYO3" s="230"/>
      <c r="PYP3" s="194"/>
      <c r="PYQ3" s="194"/>
      <c r="PYR3" s="195"/>
      <c r="PYS3" s="196"/>
      <c r="PYT3" s="197"/>
      <c r="PYU3" s="197"/>
      <c r="PYV3" s="231"/>
      <c r="PYX3" s="223"/>
      <c r="PYY3" s="225"/>
      <c r="PYZ3" s="226"/>
      <c r="PZA3" s="227"/>
      <c r="PZC3" s="228"/>
      <c r="PZD3" s="229"/>
      <c r="PZE3" s="230"/>
      <c r="PZF3" s="194"/>
      <c r="PZG3" s="194"/>
      <c r="PZH3" s="195"/>
      <c r="PZI3" s="196"/>
      <c r="PZJ3" s="197"/>
      <c r="PZK3" s="197"/>
      <c r="PZL3" s="231"/>
      <c r="PZN3" s="223"/>
      <c r="PZO3" s="225"/>
      <c r="PZP3" s="226"/>
      <c r="PZQ3" s="227"/>
      <c r="PZS3" s="228"/>
      <c r="PZT3" s="229"/>
      <c r="PZU3" s="230"/>
      <c r="PZV3" s="194"/>
      <c r="PZW3" s="194"/>
      <c r="PZX3" s="195"/>
      <c r="PZY3" s="196"/>
      <c r="PZZ3" s="197"/>
      <c r="QAA3" s="197"/>
      <c r="QAB3" s="231"/>
      <c r="QAD3" s="223"/>
      <c r="QAE3" s="225"/>
      <c r="QAF3" s="226"/>
      <c r="QAG3" s="227"/>
      <c r="QAI3" s="228"/>
      <c r="QAJ3" s="229"/>
      <c r="QAK3" s="230"/>
      <c r="QAL3" s="194"/>
      <c r="QAM3" s="194"/>
      <c r="QAN3" s="195"/>
      <c r="QAO3" s="196"/>
      <c r="QAP3" s="197"/>
      <c r="QAQ3" s="197"/>
      <c r="QAR3" s="231"/>
      <c r="QAT3" s="223"/>
      <c r="QAU3" s="225"/>
      <c r="QAV3" s="226"/>
      <c r="QAW3" s="227"/>
      <c r="QAY3" s="228"/>
      <c r="QAZ3" s="229"/>
      <c r="QBA3" s="230"/>
      <c r="QBB3" s="194"/>
      <c r="QBC3" s="194"/>
      <c r="QBD3" s="195"/>
      <c r="QBE3" s="196"/>
      <c r="QBF3" s="197"/>
      <c r="QBG3" s="197"/>
      <c r="QBH3" s="231"/>
      <c r="QBJ3" s="223"/>
      <c r="QBK3" s="225"/>
      <c r="QBL3" s="226"/>
      <c r="QBM3" s="227"/>
      <c r="QBO3" s="228"/>
      <c r="QBP3" s="229"/>
      <c r="QBQ3" s="230"/>
      <c r="QBR3" s="194"/>
      <c r="QBS3" s="194"/>
      <c r="QBT3" s="195"/>
      <c r="QBU3" s="196"/>
      <c r="QBV3" s="197"/>
      <c r="QBW3" s="197"/>
      <c r="QBX3" s="231"/>
      <c r="QBZ3" s="223"/>
      <c r="QCA3" s="225"/>
      <c r="QCB3" s="226"/>
      <c r="QCC3" s="227"/>
      <c r="QCE3" s="228"/>
      <c r="QCF3" s="229"/>
      <c r="QCG3" s="230"/>
      <c r="QCH3" s="194"/>
      <c r="QCI3" s="194"/>
      <c r="QCJ3" s="195"/>
      <c r="QCK3" s="196"/>
      <c r="QCL3" s="197"/>
      <c r="QCM3" s="197"/>
      <c r="QCN3" s="231"/>
      <c r="QCP3" s="223"/>
      <c r="QCQ3" s="225"/>
      <c r="QCR3" s="226"/>
      <c r="QCS3" s="227"/>
      <c r="QCU3" s="228"/>
      <c r="QCV3" s="229"/>
      <c r="QCW3" s="230"/>
      <c r="QCX3" s="194"/>
      <c r="QCY3" s="194"/>
      <c r="QCZ3" s="195"/>
      <c r="QDA3" s="196"/>
      <c r="QDB3" s="197"/>
      <c r="QDC3" s="197"/>
      <c r="QDD3" s="231"/>
      <c r="QDF3" s="223"/>
      <c r="QDG3" s="225"/>
      <c r="QDH3" s="226"/>
      <c r="QDI3" s="227"/>
      <c r="QDK3" s="228"/>
      <c r="QDL3" s="229"/>
      <c r="QDM3" s="230"/>
      <c r="QDN3" s="194"/>
      <c r="QDO3" s="194"/>
      <c r="QDP3" s="195"/>
      <c r="QDQ3" s="196"/>
      <c r="QDR3" s="197"/>
      <c r="QDS3" s="197"/>
      <c r="QDT3" s="231"/>
      <c r="QDV3" s="223"/>
      <c r="QDW3" s="225"/>
      <c r="QDX3" s="226"/>
      <c r="QDY3" s="227"/>
      <c r="QEA3" s="228"/>
      <c r="QEB3" s="229"/>
      <c r="QEC3" s="230"/>
      <c r="QED3" s="194"/>
      <c r="QEE3" s="194"/>
      <c r="QEF3" s="195"/>
      <c r="QEG3" s="196"/>
      <c r="QEH3" s="197"/>
      <c r="QEI3" s="197"/>
      <c r="QEJ3" s="231"/>
      <c r="QEL3" s="223"/>
      <c r="QEM3" s="225"/>
      <c r="QEN3" s="226"/>
      <c r="QEO3" s="227"/>
      <c r="QEQ3" s="228"/>
      <c r="QER3" s="229"/>
      <c r="QES3" s="230"/>
      <c r="QET3" s="194"/>
      <c r="QEU3" s="194"/>
      <c r="QEV3" s="195"/>
      <c r="QEW3" s="196"/>
      <c r="QEX3" s="197"/>
      <c r="QEY3" s="197"/>
      <c r="QEZ3" s="231"/>
      <c r="QFB3" s="223"/>
      <c r="QFC3" s="225"/>
      <c r="QFD3" s="226"/>
      <c r="QFE3" s="227"/>
      <c r="QFG3" s="228"/>
      <c r="QFH3" s="229"/>
      <c r="QFI3" s="230"/>
      <c r="QFJ3" s="194"/>
      <c r="QFK3" s="194"/>
      <c r="QFL3" s="195"/>
      <c r="QFM3" s="196"/>
      <c r="QFN3" s="197"/>
      <c r="QFO3" s="197"/>
      <c r="QFP3" s="231"/>
      <c r="QFR3" s="223"/>
      <c r="QFS3" s="225"/>
      <c r="QFT3" s="226"/>
      <c r="QFU3" s="227"/>
      <c r="QFW3" s="228"/>
      <c r="QFX3" s="229"/>
      <c r="QFY3" s="230"/>
      <c r="QFZ3" s="194"/>
      <c r="QGA3" s="194"/>
      <c r="QGB3" s="195"/>
      <c r="QGC3" s="196"/>
      <c r="QGD3" s="197"/>
      <c r="QGE3" s="197"/>
      <c r="QGF3" s="231"/>
      <c r="QGH3" s="223"/>
      <c r="QGI3" s="225"/>
      <c r="QGJ3" s="226"/>
      <c r="QGK3" s="227"/>
      <c r="QGM3" s="228"/>
      <c r="QGN3" s="229"/>
      <c r="QGO3" s="230"/>
      <c r="QGP3" s="194"/>
      <c r="QGQ3" s="194"/>
      <c r="QGR3" s="195"/>
      <c r="QGS3" s="196"/>
      <c r="QGT3" s="197"/>
      <c r="QGU3" s="197"/>
      <c r="QGV3" s="231"/>
      <c r="QGX3" s="223"/>
      <c r="QGY3" s="225"/>
      <c r="QGZ3" s="226"/>
      <c r="QHA3" s="227"/>
      <c r="QHC3" s="228"/>
      <c r="QHD3" s="229"/>
      <c r="QHE3" s="230"/>
      <c r="QHF3" s="194"/>
      <c r="QHG3" s="194"/>
      <c r="QHH3" s="195"/>
      <c r="QHI3" s="196"/>
      <c r="QHJ3" s="197"/>
      <c r="QHK3" s="197"/>
      <c r="QHL3" s="231"/>
      <c r="QHN3" s="223"/>
      <c r="QHO3" s="225"/>
      <c r="QHP3" s="226"/>
      <c r="QHQ3" s="227"/>
      <c r="QHS3" s="228"/>
      <c r="QHT3" s="229"/>
      <c r="QHU3" s="230"/>
      <c r="QHV3" s="194"/>
      <c r="QHW3" s="194"/>
      <c r="QHX3" s="195"/>
      <c r="QHY3" s="196"/>
      <c r="QHZ3" s="197"/>
      <c r="QIA3" s="197"/>
      <c r="QIB3" s="231"/>
      <c r="QID3" s="223"/>
      <c r="QIE3" s="225"/>
      <c r="QIF3" s="226"/>
      <c r="QIG3" s="227"/>
      <c r="QII3" s="228"/>
      <c r="QIJ3" s="229"/>
      <c r="QIK3" s="230"/>
      <c r="QIL3" s="194"/>
      <c r="QIM3" s="194"/>
      <c r="QIN3" s="195"/>
      <c r="QIO3" s="196"/>
      <c r="QIP3" s="197"/>
      <c r="QIQ3" s="197"/>
      <c r="QIR3" s="231"/>
      <c r="QIT3" s="223"/>
      <c r="QIU3" s="225"/>
      <c r="QIV3" s="226"/>
      <c r="QIW3" s="227"/>
      <c r="QIY3" s="228"/>
      <c r="QIZ3" s="229"/>
      <c r="QJA3" s="230"/>
      <c r="QJB3" s="194"/>
      <c r="QJC3" s="194"/>
      <c r="QJD3" s="195"/>
      <c r="QJE3" s="196"/>
      <c r="QJF3" s="197"/>
      <c r="QJG3" s="197"/>
      <c r="QJH3" s="231"/>
      <c r="QJJ3" s="223"/>
      <c r="QJK3" s="225"/>
      <c r="QJL3" s="226"/>
      <c r="QJM3" s="227"/>
      <c r="QJO3" s="228"/>
      <c r="QJP3" s="229"/>
      <c r="QJQ3" s="230"/>
      <c r="QJR3" s="194"/>
      <c r="QJS3" s="194"/>
      <c r="QJT3" s="195"/>
      <c r="QJU3" s="196"/>
      <c r="QJV3" s="197"/>
      <c r="QJW3" s="197"/>
      <c r="QJX3" s="231"/>
      <c r="QJZ3" s="223"/>
      <c r="QKA3" s="225"/>
      <c r="QKB3" s="226"/>
      <c r="QKC3" s="227"/>
      <c r="QKE3" s="228"/>
      <c r="QKF3" s="229"/>
      <c r="QKG3" s="230"/>
      <c r="QKH3" s="194"/>
      <c r="QKI3" s="194"/>
      <c r="QKJ3" s="195"/>
      <c r="QKK3" s="196"/>
      <c r="QKL3" s="197"/>
      <c r="QKM3" s="197"/>
      <c r="QKN3" s="231"/>
      <c r="QKP3" s="223"/>
      <c r="QKQ3" s="225"/>
      <c r="QKR3" s="226"/>
      <c r="QKS3" s="227"/>
      <c r="QKU3" s="228"/>
      <c r="QKV3" s="229"/>
      <c r="QKW3" s="230"/>
      <c r="QKX3" s="194"/>
      <c r="QKY3" s="194"/>
      <c r="QKZ3" s="195"/>
      <c r="QLA3" s="196"/>
      <c r="QLB3" s="197"/>
      <c r="QLC3" s="197"/>
      <c r="QLD3" s="231"/>
      <c r="QLF3" s="223"/>
      <c r="QLG3" s="225"/>
      <c r="QLH3" s="226"/>
      <c r="QLI3" s="227"/>
      <c r="QLK3" s="228"/>
      <c r="QLL3" s="229"/>
      <c r="QLM3" s="230"/>
      <c r="QLN3" s="194"/>
      <c r="QLO3" s="194"/>
      <c r="QLP3" s="195"/>
      <c r="QLQ3" s="196"/>
      <c r="QLR3" s="197"/>
      <c r="QLS3" s="197"/>
      <c r="QLT3" s="231"/>
      <c r="QLV3" s="223"/>
      <c r="QLW3" s="225"/>
      <c r="QLX3" s="226"/>
      <c r="QLY3" s="227"/>
      <c r="QMA3" s="228"/>
      <c r="QMB3" s="229"/>
      <c r="QMC3" s="230"/>
      <c r="QMD3" s="194"/>
      <c r="QME3" s="194"/>
      <c r="QMF3" s="195"/>
      <c r="QMG3" s="196"/>
      <c r="QMH3" s="197"/>
      <c r="QMI3" s="197"/>
      <c r="QMJ3" s="231"/>
      <c r="QML3" s="223"/>
      <c r="QMM3" s="225"/>
      <c r="QMN3" s="226"/>
      <c r="QMO3" s="227"/>
      <c r="QMQ3" s="228"/>
      <c r="QMR3" s="229"/>
      <c r="QMS3" s="230"/>
      <c r="QMT3" s="194"/>
      <c r="QMU3" s="194"/>
      <c r="QMV3" s="195"/>
      <c r="QMW3" s="196"/>
      <c r="QMX3" s="197"/>
      <c r="QMY3" s="197"/>
      <c r="QMZ3" s="231"/>
      <c r="QNB3" s="223"/>
      <c r="QNC3" s="225"/>
      <c r="QND3" s="226"/>
      <c r="QNE3" s="227"/>
      <c r="QNG3" s="228"/>
      <c r="QNH3" s="229"/>
      <c r="QNI3" s="230"/>
      <c r="QNJ3" s="194"/>
      <c r="QNK3" s="194"/>
      <c r="QNL3" s="195"/>
      <c r="QNM3" s="196"/>
      <c r="QNN3" s="197"/>
      <c r="QNO3" s="197"/>
      <c r="QNP3" s="231"/>
      <c r="QNR3" s="223"/>
      <c r="QNS3" s="225"/>
      <c r="QNT3" s="226"/>
      <c r="QNU3" s="227"/>
      <c r="QNW3" s="228"/>
      <c r="QNX3" s="229"/>
      <c r="QNY3" s="230"/>
      <c r="QNZ3" s="194"/>
      <c r="QOA3" s="194"/>
      <c r="QOB3" s="195"/>
      <c r="QOC3" s="196"/>
      <c r="QOD3" s="197"/>
      <c r="QOE3" s="197"/>
      <c r="QOF3" s="231"/>
      <c r="QOH3" s="223"/>
      <c r="QOI3" s="225"/>
      <c r="QOJ3" s="226"/>
      <c r="QOK3" s="227"/>
      <c r="QOM3" s="228"/>
      <c r="QON3" s="229"/>
      <c r="QOO3" s="230"/>
      <c r="QOP3" s="194"/>
      <c r="QOQ3" s="194"/>
      <c r="QOR3" s="195"/>
      <c r="QOS3" s="196"/>
      <c r="QOT3" s="197"/>
      <c r="QOU3" s="197"/>
      <c r="QOV3" s="231"/>
      <c r="QOX3" s="223"/>
      <c r="QOY3" s="225"/>
      <c r="QOZ3" s="226"/>
      <c r="QPA3" s="227"/>
      <c r="QPC3" s="228"/>
      <c r="QPD3" s="229"/>
      <c r="QPE3" s="230"/>
      <c r="QPF3" s="194"/>
      <c r="QPG3" s="194"/>
      <c r="QPH3" s="195"/>
      <c r="QPI3" s="196"/>
      <c r="QPJ3" s="197"/>
      <c r="QPK3" s="197"/>
      <c r="QPL3" s="231"/>
      <c r="QPN3" s="223"/>
      <c r="QPO3" s="225"/>
      <c r="QPP3" s="226"/>
      <c r="QPQ3" s="227"/>
      <c r="QPS3" s="228"/>
      <c r="QPT3" s="229"/>
      <c r="QPU3" s="230"/>
      <c r="QPV3" s="194"/>
      <c r="QPW3" s="194"/>
      <c r="QPX3" s="195"/>
      <c r="QPY3" s="196"/>
      <c r="QPZ3" s="197"/>
      <c r="QQA3" s="197"/>
      <c r="QQB3" s="231"/>
      <c r="QQD3" s="223"/>
      <c r="QQE3" s="225"/>
      <c r="QQF3" s="226"/>
      <c r="QQG3" s="227"/>
      <c r="QQI3" s="228"/>
      <c r="QQJ3" s="229"/>
      <c r="QQK3" s="230"/>
      <c r="QQL3" s="194"/>
      <c r="QQM3" s="194"/>
      <c r="QQN3" s="195"/>
      <c r="QQO3" s="196"/>
      <c r="QQP3" s="197"/>
      <c r="QQQ3" s="197"/>
      <c r="QQR3" s="231"/>
      <c r="QQT3" s="223"/>
      <c r="QQU3" s="225"/>
      <c r="QQV3" s="226"/>
      <c r="QQW3" s="227"/>
      <c r="QQY3" s="228"/>
      <c r="QQZ3" s="229"/>
      <c r="QRA3" s="230"/>
      <c r="QRB3" s="194"/>
      <c r="QRC3" s="194"/>
      <c r="QRD3" s="195"/>
      <c r="QRE3" s="196"/>
      <c r="QRF3" s="197"/>
      <c r="QRG3" s="197"/>
      <c r="QRH3" s="231"/>
      <c r="QRJ3" s="223"/>
      <c r="QRK3" s="225"/>
      <c r="QRL3" s="226"/>
      <c r="QRM3" s="227"/>
      <c r="QRO3" s="228"/>
      <c r="QRP3" s="229"/>
      <c r="QRQ3" s="230"/>
      <c r="QRR3" s="194"/>
      <c r="QRS3" s="194"/>
      <c r="QRT3" s="195"/>
      <c r="QRU3" s="196"/>
      <c r="QRV3" s="197"/>
      <c r="QRW3" s="197"/>
      <c r="QRX3" s="231"/>
      <c r="QRZ3" s="223"/>
      <c r="QSA3" s="225"/>
      <c r="QSB3" s="226"/>
      <c r="QSC3" s="227"/>
      <c r="QSE3" s="228"/>
      <c r="QSF3" s="229"/>
      <c r="QSG3" s="230"/>
      <c r="QSH3" s="194"/>
      <c r="QSI3" s="194"/>
      <c r="QSJ3" s="195"/>
      <c r="QSK3" s="196"/>
      <c r="QSL3" s="197"/>
      <c r="QSM3" s="197"/>
      <c r="QSN3" s="231"/>
      <c r="QSP3" s="223"/>
      <c r="QSQ3" s="225"/>
      <c r="QSR3" s="226"/>
      <c r="QSS3" s="227"/>
      <c r="QSU3" s="228"/>
      <c r="QSV3" s="229"/>
      <c r="QSW3" s="230"/>
      <c r="QSX3" s="194"/>
      <c r="QSY3" s="194"/>
      <c r="QSZ3" s="195"/>
      <c r="QTA3" s="196"/>
      <c r="QTB3" s="197"/>
      <c r="QTC3" s="197"/>
      <c r="QTD3" s="231"/>
      <c r="QTF3" s="223"/>
      <c r="QTG3" s="225"/>
      <c r="QTH3" s="226"/>
      <c r="QTI3" s="227"/>
      <c r="QTK3" s="228"/>
      <c r="QTL3" s="229"/>
      <c r="QTM3" s="230"/>
      <c r="QTN3" s="194"/>
      <c r="QTO3" s="194"/>
      <c r="QTP3" s="195"/>
      <c r="QTQ3" s="196"/>
      <c r="QTR3" s="197"/>
      <c r="QTS3" s="197"/>
      <c r="QTT3" s="231"/>
      <c r="QTV3" s="223"/>
      <c r="QTW3" s="225"/>
      <c r="QTX3" s="226"/>
      <c r="QTY3" s="227"/>
      <c r="QUA3" s="228"/>
      <c r="QUB3" s="229"/>
      <c r="QUC3" s="230"/>
      <c r="QUD3" s="194"/>
      <c r="QUE3" s="194"/>
      <c r="QUF3" s="195"/>
      <c r="QUG3" s="196"/>
      <c r="QUH3" s="197"/>
      <c r="QUI3" s="197"/>
      <c r="QUJ3" s="231"/>
      <c r="QUL3" s="223"/>
      <c r="QUM3" s="225"/>
      <c r="QUN3" s="226"/>
      <c r="QUO3" s="227"/>
      <c r="QUQ3" s="228"/>
      <c r="QUR3" s="229"/>
      <c r="QUS3" s="230"/>
      <c r="QUT3" s="194"/>
      <c r="QUU3" s="194"/>
      <c r="QUV3" s="195"/>
      <c r="QUW3" s="196"/>
      <c r="QUX3" s="197"/>
      <c r="QUY3" s="197"/>
      <c r="QUZ3" s="231"/>
      <c r="QVB3" s="223"/>
      <c r="QVC3" s="225"/>
      <c r="QVD3" s="226"/>
      <c r="QVE3" s="227"/>
      <c r="QVG3" s="228"/>
      <c r="QVH3" s="229"/>
      <c r="QVI3" s="230"/>
      <c r="QVJ3" s="194"/>
      <c r="QVK3" s="194"/>
      <c r="QVL3" s="195"/>
      <c r="QVM3" s="196"/>
      <c r="QVN3" s="197"/>
      <c r="QVO3" s="197"/>
      <c r="QVP3" s="231"/>
      <c r="QVR3" s="223"/>
      <c r="QVS3" s="225"/>
      <c r="QVT3" s="226"/>
      <c r="QVU3" s="227"/>
      <c r="QVW3" s="228"/>
      <c r="QVX3" s="229"/>
      <c r="QVY3" s="230"/>
      <c r="QVZ3" s="194"/>
      <c r="QWA3" s="194"/>
      <c r="QWB3" s="195"/>
      <c r="QWC3" s="196"/>
      <c r="QWD3" s="197"/>
      <c r="QWE3" s="197"/>
      <c r="QWF3" s="231"/>
      <c r="QWH3" s="223"/>
      <c r="QWI3" s="225"/>
      <c r="QWJ3" s="226"/>
      <c r="QWK3" s="227"/>
      <c r="QWM3" s="228"/>
      <c r="QWN3" s="229"/>
      <c r="QWO3" s="230"/>
      <c r="QWP3" s="194"/>
      <c r="QWQ3" s="194"/>
      <c r="QWR3" s="195"/>
      <c r="QWS3" s="196"/>
      <c r="QWT3" s="197"/>
      <c r="QWU3" s="197"/>
      <c r="QWV3" s="231"/>
      <c r="QWX3" s="223"/>
      <c r="QWY3" s="225"/>
      <c r="QWZ3" s="226"/>
      <c r="QXA3" s="227"/>
      <c r="QXC3" s="228"/>
      <c r="QXD3" s="229"/>
      <c r="QXE3" s="230"/>
      <c r="QXF3" s="194"/>
      <c r="QXG3" s="194"/>
      <c r="QXH3" s="195"/>
      <c r="QXI3" s="196"/>
      <c r="QXJ3" s="197"/>
      <c r="QXK3" s="197"/>
      <c r="QXL3" s="231"/>
      <c r="QXN3" s="223"/>
      <c r="QXO3" s="225"/>
      <c r="QXP3" s="226"/>
      <c r="QXQ3" s="227"/>
      <c r="QXS3" s="228"/>
      <c r="QXT3" s="229"/>
      <c r="QXU3" s="230"/>
      <c r="QXV3" s="194"/>
      <c r="QXW3" s="194"/>
      <c r="QXX3" s="195"/>
      <c r="QXY3" s="196"/>
      <c r="QXZ3" s="197"/>
      <c r="QYA3" s="197"/>
      <c r="QYB3" s="231"/>
      <c r="QYD3" s="223"/>
      <c r="QYE3" s="225"/>
      <c r="QYF3" s="226"/>
      <c r="QYG3" s="227"/>
      <c r="QYI3" s="228"/>
      <c r="QYJ3" s="229"/>
      <c r="QYK3" s="230"/>
      <c r="QYL3" s="194"/>
      <c r="QYM3" s="194"/>
      <c r="QYN3" s="195"/>
      <c r="QYO3" s="196"/>
      <c r="QYP3" s="197"/>
      <c r="QYQ3" s="197"/>
      <c r="QYR3" s="231"/>
      <c r="QYT3" s="223"/>
      <c r="QYU3" s="225"/>
      <c r="QYV3" s="226"/>
      <c r="QYW3" s="227"/>
      <c r="QYY3" s="228"/>
      <c r="QYZ3" s="229"/>
      <c r="QZA3" s="230"/>
      <c r="QZB3" s="194"/>
      <c r="QZC3" s="194"/>
      <c r="QZD3" s="195"/>
      <c r="QZE3" s="196"/>
      <c r="QZF3" s="197"/>
      <c r="QZG3" s="197"/>
      <c r="QZH3" s="231"/>
      <c r="QZJ3" s="223"/>
      <c r="QZK3" s="225"/>
      <c r="QZL3" s="226"/>
      <c r="QZM3" s="227"/>
      <c r="QZO3" s="228"/>
      <c r="QZP3" s="229"/>
      <c r="QZQ3" s="230"/>
      <c r="QZR3" s="194"/>
      <c r="QZS3" s="194"/>
      <c r="QZT3" s="195"/>
      <c r="QZU3" s="196"/>
      <c r="QZV3" s="197"/>
      <c r="QZW3" s="197"/>
      <c r="QZX3" s="231"/>
      <c r="QZZ3" s="223"/>
      <c r="RAA3" s="225"/>
      <c r="RAB3" s="226"/>
      <c r="RAC3" s="227"/>
      <c r="RAE3" s="228"/>
      <c r="RAF3" s="229"/>
      <c r="RAG3" s="230"/>
      <c r="RAH3" s="194"/>
      <c r="RAI3" s="194"/>
      <c r="RAJ3" s="195"/>
      <c r="RAK3" s="196"/>
      <c r="RAL3" s="197"/>
      <c r="RAM3" s="197"/>
      <c r="RAN3" s="231"/>
      <c r="RAP3" s="223"/>
      <c r="RAQ3" s="225"/>
      <c r="RAR3" s="226"/>
      <c r="RAS3" s="227"/>
      <c r="RAU3" s="228"/>
      <c r="RAV3" s="229"/>
      <c r="RAW3" s="230"/>
      <c r="RAX3" s="194"/>
      <c r="RAY3" s="194"/>
      <c r="RAZ3" s="195"/>
      <c r="RBA3" s="196"/>
      <c r="RBB3" s="197"/>
      <c r="RBC3" s="197"/>
      <c r="RBD3" s="231"/>
      <c r="RBF3" s="223"/>
      <c r="RBG3" s="225"/>
      <c r="RBH3" s="226"/>
      <c r="RBI3" s="227"/>
      <c r="RBK3" s="228"/>
      <c r="RBL3" s="229"/>
      <c r="RBM3" s="230"/>
      <c r="RBN3" s="194"/>
      <c r="RBO3" s="194"/>
      <c r="RBP3" s="195"/>
      <c r="RBQ3" s="196"/>
      <c r="RBR3" s="197"/>
      <c r="RBS3" s="197"/>
      <c r="RBT3" s="231"/>
      <c r="RBV3" s="223"/>
      <c r="RBW3" s="225"/>
      <c r="RBX3" s="226"/>
      <c r="RBY3" s="227"/>
      <c r="RCA3" s="228"/>
      <c r="RCB3" s="229"/>
      <c r="RCC3" s="230"/>
      <c r="RCD3" s="194"/>
      <c r="RCE3" s="194"/>
      <c r="RCF3" s="195"/>
      <c r="RCG3" s="196"/>
      <c r="RCH3" s="197"/>
      <c r="RCI3" s="197"/>
      <c r="RCJ3" s="231"/>
      <c r="RCL3" s="223"/>
      <c r="RCM3" s="225"/>
      <c r="RCN3" s="226"/>
      <c r="RCO3" s="227"/>
      <c r="RCQ3" s="228"/>
      <c r="RCR3" s="229"/>
      <c r="RCS3" s="230"/>
      <c r="RCT3" s="194"/>
      <c r="RCU3" s="194"/>
      <c r="RCV3" s="195"/>
      <c r="RCW3" s="196"/>
      <c r="RCX3" s="197"/>
      <c r="RCY3" s="197"/>
      <c r="RCZ3" s="231"/>
      <c r="RDB3" s="223"/>
      <c r="RDC3" s="225"/>
      <c r="RDD3" s="226"/>
      <c r="RDE3" s="227"/>
      <c r="RDG3" s="228"/>
      <c r="RDH3" s="229"/>
      <c r="RDI3" s="230"/>
      <c r="RDJ3" s="194"/>
      <c r="RDK3" s="194"/>
      <c r="RDL3" s="195"/>
      <c r="RDM3" s="196"/>
      <c r="RDN3" s="197"/>
      <c r="RDO3" s="197"/>
      <c r="RDP3" s="231"/>
      <c r="RDR3" s="223"/>
      <c r="RDS3" s="225"/>
      <c r="RDT3" s="226"/>
      <c r="RDU3" s="227"/>
      <c r="RDW3" s="228"/>
      <c r="RDX3" s="229"/>
      <c r="RDY3" s="230"/>
      <c r="RDZ3" s="194"/>
      <c r="REA3" s="194"/>
      <c r="REB3" s="195"/>
      <c r="REC3" s="196"/>
      <c r="RED3" s="197"/>
      <c r="REE3" s="197"/>
      <c r="REF3" s="231"/>
      <c r="REH3" s="223"/>
      <c r="REI3" s="225"/>
      <c r="REJ3" s="226"/>
      <c r="REK3" s="227"/>
      <c r="REM3" s="228"/>
      <c r="REN3" s="229"/>
      <c r="REO3" s="230"/>
      <c r="REP3" s="194"/>
      <c r="REQ3" s="194"/>
      <c r="RER3" s="195"/>
      <c r="RES3" s="196"/>
      <c r="RET3" s="197"/>
      <c r="REU3" s="197"/>
      <c r="REV3" s="231"/>
      <c r="REX3" s="223"/>
      <c r="REY3" s="225"/>
      <c r="REZ3" s="226"/>
      <c r="RFA3" s="227"/>
      <c r="RFC3" s="228"/>
      <c r="RFD3" s="229"/>
      <c r="RFE3" s="230"/>
      <c r="RFF3" s="194"/>
      <c r="RFG3" s="194"/>
      <c r="RFH3" s="195"/>
      <c r="RFI3" s="196"/>
      <c r="RFJ3" s="197"/>
      <c r="RFK3" s="197"/>
      <c r="RFL3" s="231"/>
      <c r="RFN3" s="223"/>
      <c r="RFO3" s="225"/>
      <c r="RFP3" s="226"/>
      <c r="RFQ3" s="227"/>
      <c r="RFS3" s="228"/>
      <c r="RFT3" s="229"/>
      <c r="RFU3" s="230"/>
      <c r="RFV3" s="194"/>
      <c r="RFW3" s="194"/>
      <c r="RFX3" s="195"/>
      <c r="RFY3" s="196"/>
      <c r="RFZ3" s="197"/>
      <c r="RGA3" s="197"/>
      <c r="RGB3" s="231"/>
      <c r="RGD3" s="223"/>
      <c r="RGE3" s="225"/>
      <c r="RGF3" s="226"/>
      <c r="RGG3" s="227"/>
      <c r="RGI3" s="228"/>
      <c r="RGJ3" s="229"/>
      <c r="RGK3" s="230"/>
      <c r="RGL3" s="194"/>
      <c r="RGM3" s="194"/>
      <c r="RGN3" s="195"/>
      <c r="RGO3" s="196"/>
      <c r="RGP3" s="197"/>
      <c r="RGQ3" s="197"/>
      <c r="RGR3" s="231"/>
      <c r="RGT3" s="223"/>
      <c r="RGU3" s="225"/>
      <c r="RGV3" s="226"/>
      <c r="RGW3" s="227"/>
      <c r="RGY3" s="228"/>
      <c r="RGZ3" s="229"/>
      <c r="RHA3" s="230"/>
      <c r="RHB3" s="194"/>
      <c r="RHC3" s="194"/>
      <c r="RHD3" s="195"/>
      <c r="RHE3" s="196"/>
      <c r="RHF3" s="197"/>
      <c r="RHG3" s="197"/>
      <c r="RHH3" s="231"/>
      <c r="RHJ3" s="223"/>
      <c r="RHK3" s="225"/>
      <c r="RHL3" s="226"/>
      <c r="RHM3" s="227"/>
      <c r="RHO3" s="228"/>
      <c r="RHP3" s="229"/>
      <c r="RHQ3" s="230"/>
      <c r="RHR3" s="194"/>
      <c r="RHS3" s="194"/>
      <c r="RHT3" s="195"/>
      <c r="RHU3" s="196"/>
      <c r="RHV3" s="197"/>
      <c r="RHW3" s="197"/>
      <c r="RHX3" s="231"/>
      <c r="RHZ3" s="223"/>
      <c r="RIA3" s="225"/>
      <c r="RIB3" s="226"/>
      <c r="RIC3" s="227"/>
      <c r="RIE3" s="228"/>
      <c r="RIF3" s="229"/>
      <c r="RIG3" s="230"/>
      <c r="RIH3" s="194"/>
      <c r="RII3" s="194"/>
      <c r="RIJ3" s="195"/>
      <c r="RIK3" s="196"/>
      <c r="RIL3" s="197"/>
      <c r="RIM3" s="197"/>
      <c r="RIN3" s="231"/>
      <c r="RIP3" s="223"/>
      <c r="RIQ3" s="225"/>
      <c r="RIR3" s="226"/>
      <c r="RIS3" s="227"/>
      <c r="RIU3" s="228"/>
      <c r="RIV3" s="229"/>
      <c r="RIW3" s="230"/>
      <c r="RIX3" s="194"/>
      <c r="RIY3" s="194"/>
      <c r="RIZ3" s="195"/>
      <c r="RJA3" s="196"/>
      <c r="RJB3" s="197"/>
      <c r="RJC3" s="197"/>
      <c r="RJD3" s="231"/>
      <c r="RJF3" s="223"/>
      <c r="RJG3" s="225"/>
      <c r="RJH3" s="226"/>
      <c r="RJI3" s="227"/>
      <c r="RJK3" s="228"/>
      <c r="RJL3" s="229"/>
      <c r="RJM3" s="230"/>
      <c r="RJN3" s="194"/>
      <c r="RJO3" s="194"/>
      <c r="RJP3" s="195"/>
      <c r="RJQ3" s="196"/>
      <c r="RJR3" s="197"/>
      <c r="RJS3" s="197"/>
      <c r="RJT3" s="231"/>
      <c r="RJV3" s="223"/>
      <c r="RJW3" s="225"/>
      <c r="RJX3" s="226"/>
      <c r="RJY3" s="227"/>
      <c r="RKA3" s="228"/>
      <c r="RKB3" s="229"/>
      <c r="RKC3" s="230"/>
      <c r="RKD3" s="194"/>
      <c r="RKE3" s="194"/>
      <c r="RKF3" s="195"/>
      <c r="RKG3" s="196"/>
      <c r="RKH3" s="197"/>
      <c r="RKI3" s="197"/>
      <c r="RKJ3" s="231"/>
      <c r="RKL3" s="223"/>
      <c r="RKM3" s="225"/>
      <c r="RKN3" s="226"/>
      <c r="RKO3" s="227"/>
      <c r="RKQ3" s="228"/>
      <c r="RKR3" s="229"/>
      <c r="RKS3" s="230"/>
      <c r="RKT3" s="194"/>
      <c r="RKU3" s="194"/>
      <c r="RKV3" s="195"/>
      <c r="RKW3" s="196"/>
      <c r="RKX3" s="197"/>
      <c r="RKY3" s="197"/>
      <c r="RKZ3" s="231"/>
      <c r="RLB3" s="223"/>
      <c r="RLC3" s="225"/>
      <c r="RLD3" s="226"/>
      <c r="RLE3" s="227"/>
      <c r="RLG3" s="228"/>
      <c r="RLH3" s="229"/>
      <c r="RLI3" s="230"/>
      <c r="RLJ3" s="194"/>
      <c r="RLK3" s="194"/>
      <c r="RLL3" s="195"/>
      <c r="RLM3" s="196"/>
      <c r="RLN3" s="197"/>
      <c r="RLO3" s="197"/>
      <c r="RLP3" s="231"/>
      <c r="RLR3" s="223"/>
      <c r="RLS3" s="225"/>
      <c r="RLT3" s="226"/>
      <c r="RLU3" s="227"/>
      <c r="RLW3" s="228"/>
      <c r="RLX3" s="229"/>
      <c r="RLY3" s="230"/>
      <c r="RLZ3" s="194"/>
      <c r="RMA3" s="194"/>
      <c r="RMB3" s="195"/>
      <c r="RMC3" s="196"/>
      <c r="RMD3" s="197"/>
      <c r="RME3" s="197"/>
      <c r="RMF3" s="231"/>
      <c r="RMH3" s="223"/>
      <c r="RMI3" s="225"/>
      <c r="RMJ3" s="226"/>
      <c r="RMK3" s="227"/>
      <c r="RMM3" s="228"/>
      <c r="RMN3" s="229"/>
      <c r="RMO3" s="230"/>
      <c r="RMP3" s="194"/>
      <c r="RMQ3" s="194"/>
      <c r="RMR3" s="195"/>
      <c r="RMS3" s="196"/>
      <c r="RMT3" s="197"/>
      <c r="RMU3" s="197"/>
      <c r="RMV3" s="231"/>
      <c r="RMX3" s="223"/>
      <c r="RMY3" s="225"/>
      <c r="RMZ3" s="226"/>
      <c r="RNA3" s="227"/>
      <c r="RNC3" s="228"/>
      <c r="RND3" s="229"/>
      <c r="RNE3" s="230"/>
      <c r="RNF3" s="194"/>
      <c r="RNG3" s="194"/>
      <c r="RNH3" s="195"/>
      <c r="RNI3" s="196"/>
      <c r="RNJ3" s="197"/>
      <c r="RNK3" s="197"/>
      <c r="RNL3" s="231"/>
      <c r="RNN3" s="223"/>
      <c r="RNO3" s="225"/>
      <c r="RNP3" s="226"/>
      <c r="RNQ3" s="227"/>
      <c r="RNS3" s="228"/>
      <c r="RNT3" s="229"/>
      <c r="RNU3" s="230"/>
      <c r="RNV3" s="194"/>
      <c r="RNW3" s="194"/>
      <c r="RNX3" s="195"/>
      <c r="RNY3" s="196"/>
      <c r="RNZ3" s="197"/>
      <c r="ROA3" s="197"/>
      <c r="ROB3" s="231"/>
      <c r="ROD3" s="223"/>
      <c r="ROE3" s="225"/>
      <c r="ROF3" s="226"/>
      <c r="ROG3" s="227"/>
      <c r="ROI3" s="228"/>
      <c r="ROJ3" s="229"/>
      <c r="ROK3" s="230"/>
      <c r="ROL3" s="194"/>
      <c r="ROM3" s="194"/>
      <c r="RON3" s="195"/>
      <c r="ROO3" s="196"/>
      <c r="ROP3" s="197"/>
      <c r="ROQ3" s="197"/>
      <c r="ROR3" s="231"/>
      <c r="ROT3" s="223"/>
      <c r="ROU3" s="225"/>
      <c r="ROV3" s="226"/>
      <c r="ROW3" s="227"/>
      <c r="ROY3" s="228"/>
      <c r="ROZ3" s="229"/>
      <c r="RPA3" s="230"/>
      <c r="RPB3" s="194"/>
      <c r="RPC3" s="194"/>
      <c r="RPD3" s="195"/>
      <c r="RPE3" s="196"/>
      <c r="RPF3" s="197"/>
      <c r="RPG3" s="197"/>
      <c r="RPH3" s="231"/>
      <c r="RPJ3" s="223"/>
      <c r="RPK3" s="225"/>
      <c r="RPL3" s="226"/>
      <c r="RPM3" s="227"/>
      <c r="RPO3" s="228"/>
      <c r="RPP3" s="229"/>
      <c r="RPQ3" s="230"/>
      <c r="RPR3" s="194"/>
      <c r="RPS3" s="194"/>
      <c r="RPT3" s="195"/>
      <c r="RPU3" s="196"/>
      <c r="RPV3" s="197"/>
      <c r="RPW3" s="197"/>
      <c r="RPX3" s="231"/>
      <c r="RPZ3" s="223"/>
      <c r="RQA3" s="225"/>
      <c r="RQB3" s="226"/>
      <c r="RQC3" s="227"/>
      <c r="RQE3" s="228"/>
      <c r="RQF3" s="229"/>
      <c r="RQG3" s="230"/>
      <c r="RQH3" s="194"/>
      <c r="RQI3" s="194"/>
      <c r="RQJ3" s="195"/>
      <c r="RQK3" s="196"/>
      <c r="RQL3" s="197"/>
      <c r="RQM3" s="197"/>
      <c r="RQN3" s="231"/>
      <c r="RQP3" s="223"/>
      <c r="RQQ3" s="225"/>
      <c r="RQR3" s="226"/>
      <c r="RQS3" s="227"/>
      <c r="RQU3" s="228"/>
      <c r="RQV3" s="229"/>
      <c r="RQW3" s="230"/>
      <c r="RQX3" s="194"/>
      <c r="RQY3" s="194"/>
      <c r="RQZ3" s="195"/>
      <c r="RRA3" s="196"/>
      <c r="RRB3" s="197"/>
      <c r="RRC3" s="197"/>
      <c r="RRD3" s="231"/>
      <c r="RRF3" s="223"/>
      <c r="RRG3" s="225"/>
      <c r="RRH3" s="226"/>
      <c r="RRI3" s="227"/>
      <c r="RRK3" s="228"/>
      <c r="RRL3" s="229"/>
      <c r="RRM3" s="230"/>
      <c r="RRN3" s="194"/>
      <c r="RRO3" s="194"/>
      <c r="RRP3" s="195"/>
      <c r="RRQ3" s="196"/>
      <c r="RRR3" s="197"/>
      <c r="RRS3" s="197"/>
      <c r="RRT3" s="231"/>
      <c r="RRV3" s="223"/>
      <c r="RRW3" s="225"/>
      <c r="RRX3" s="226"/>
      <c r="RRY3" s="227"/>
      <c r="RSA3" s="228"/>
      <c r="RSB3" s="229"/>
      <c r="RSC3" s="230"/>
      <c r="RSD3" s="194"/>
      <c r="RSE3" s="194"/>
      <c r="RSF3" s="195"/>
      <c r="RSG3" s="196"/>
      <c r="RSH3" s="197"/>
      <c r="RSI3" s="197"/>
      <c r="RSJ3" s="231"/>
      <c r="RSL3" s="223"/>
      <c r="RSM3" s="225"/>
      <c r="RSN3" s="226"/>
      <c r="RSO3" s="227"/>
      <c r="RSQ3" s="228"/>
      <c r="RSR3" s="229"/>
      <c r="RSS3" s="230"/>
      <c r="RST3" s="194"/>
      <c r="RSU3" s="194"/>
      <c r="RSV3" s="195"/>
      <c r="RSW3" s="196"/>
      <c r="RSX3" s="197"/>
      <c r="RSY3" s="197"/>
      <c r="RSZ3" s="231"/>
      <c r="RTB3" s="223"/>
      <c r="RTC3" s="225"/>
      <c r="RTD3" s="226"/>
      <c r="RTE3" s="227"/>
      <c r="RTG3" s="228"/>
      <c r="RTH3" s="229"/>
      <c r="RTI3" s="230"/>
      <c r="RTJ3" s="194"/>
      <c r="RTK3" s="194"/>
      <c r="RTL3" s="195"/>
      <c r="RTM3" s="196"/>
      <c r="RTN3" s="197"/>
      <c r="RTO3" s="197"/>
      <c r="RTP3" s="231"/>
      <c r="RTR3" s="223"/>
      <c r="RTS3" s="225"/>
      <c r="RTT3" s="226"/>
      <c r="RTU3" s="227"/>
      <c r="RTW3" s="228"/>
      <c r="RTX3" s="229"/>
      <c r="RTY3" s="230"/>
      <c r="RTZ3" s="194"/>
      <c r="RUA3" s="194"/>
      <c r="RUB3" s="195"/>
      <c r="RUC3" s="196"/>
      <c r="RUD3" s="197"/>
      <c r="RUE3" s="197"/>
      <c r="RUF3" s="231"/>
      <c r="RUH3" s="223"/>
      <c r="RUI3" s="225"/>
      <c r="RUJ3" s="226"/>
      <c r="RUK3" s="227"/>
      <c r="RUM3" s="228"/>
      <c r="RUN3" s="229"/>
      <c r="RUO3" s="230"/>
      <c r="RUP3" s="194"/>
      <c r="RUQ3" s="194"/>
      <c r="RUR3" s="195"/>
      <c r="RUS3" s="196"/>
      <c r="RUT3" s="197"/>
      <c r="RUU3" s="197"/>
      <c r="RUV3" s="231"/>
      <c r="RUX3" s="223"/>
      <c r="RUY3" s="225"/>
      <c r="RUZ3" s="226"/>
      <c r="RVA3" s="227"/>
      <c r="RVC3" s="228"/>
      <c r="RVD3" s="229"/>
      <c r="RVE3" s="230"/>
      <c r="RVF3" s="194"/>
      <c r="RVG3" s="194"/>
      <c r="RVH3" s="195"/>
      <c r="RVI3" s="196"/>
      <c r="RVJ3" s="197"/>
      <c r="RVK3" s="197"/>
      <c r="RVL3" s="231"/>
      <c r="RVN3" s="223"/>
      <c r="RVO3" s="225"/>
      <c r="RVP3" s="226"/>
      <c r="RVQ3" s="227"/>
      <c r="RVS3" s="228"/>
      <c r="RVT3" s="229"/>
      <c r="RVU3" s="230"/>
      <c r="RVV3" s="194"/>
      <c r="RVW3" s="194"/>
      <c r="RVX3" s="195"/>
      <c r="RVY3" s="196"/>
      <c r="RVZ3" s="197"/>
      <c r="RWA3" s="197"/>
      <c r="RWB3" s="231"/>
      <c r="RWD3" s="223"/>
      <c r="RWE3" s="225"/>
      <c r="RWF3" s="226"/>
      <c r="RWG3" s="227"/>
      <c r="RWI3" s="228"/>
      <c r="RWJ3" s="229"/>
      <c r="RWK3" s="230"/>
      <c r="RWL3" s="194"/>
      <c r="RWM3" s="194"/>
      <c r="RWN3" s="195"/>
      <c r="RWO3" s="196"/>
      <c r="RWP3" s="197"/>
      <c r="RWQ3" s="197"/>
      <c r="RWR3" s="231"/>
      <c r="RWT3" s="223"/>
      <c r="RWU3" s="225"/>
      <c r="RWV3" s="226"/>
      <c r="RWW3" s="227"/>
      <c r="RWY3" s="228"/>
      <c r="RWZ3" s="229"/>
      <c r="RXA3" s="230"/>
      <c r="RXB3" s="194"/>
      <c r="RXC3" s="194"/>
      <c r="RXD3" s="195"/>
      <c r="RXE3" s="196"/>
      <c r="RXF3" s="197"/>
      <c r="RXG3" s="197"/>
      <c r="RXH3" s="231"/>
      <c r="RXJ3" s="223"/>
      <c r="RXK3" s="225"/>
      <c r="RXL3" s="226"/>
      <c r="RXM3" s="227"/>
      <c r="RXO3" s="228"/>
      <c r="RXP3" s="229"/>
      <c r="RXQ3" s="230"/>
      <c r="RXR3" s="194"/>
      <c r="RXS3" s="194"/>
      <c r="RXT3" s="195"/>
      <c r="RXU3" s="196"/>
      <c r="RXV3" s="197"/>
      <c r="RXW3" s="197"/>
      <c r="RXX3" s="231"/>
      <c r="RXZ3" s="223"/>
      <c r="RYA3" s="225"/>
      <c r="RYB3" s="226"/>
      <c r="RYC3" s="227"/>
      <c r="RYE3" s="228"/>
      <c r="RYF3" s="229"/>
      <c r="RYG3" s="230"/>
      <c r="RYH3" s="194"/>
      <c r="RYI3" s="194"/>
      <c r="RYJ3" s="195"/>
      <c r="RYK3" s="196"/>
      <c r="RYL3" s="197"/>
      <c r="RYM3" s="197"/>
      <c r="RYN3" s="231"/>
      <c r="RYP3" s="223"/>
      <c r="RYQ3" s="225"/>
      <c r="RYR3" s="226"/>
      <c r="RYS3" s="227"/>
      <c r="RYU3" s="228"/>
      <c r="RYV3" s="229"/>
      <c r="RYW3" s="230"/>
      <c r="RYX3" s="194"/>
      <c r="RYY3" s="194"/>
      <c r="RYZ3" s="195"/>
      <c r="RZA3" s="196"/>
      <c r="RZB3" s="197"/>
      <c r="RZC3" s="197"/>
      <c r="RZD3" s="231"/>
      <c r="RZF3" s="223"/>
      <c r="RZG3" s="225"/>
      <c r="RZH3" s="226"/>
      <c r="RZI3" s="227"/>
      <c r="RZK3" s="228"/>
      <c r="RZL3" s="229"/>
      <c r="RZM3" s="230"/>
      <c r="RZN3" s="194"/>
      <c r="RZO3" s="194"/>
      <c r="RZP3" s="195"/>
      <c r="RZQ3" s="196"/>
      <c r="RZR3" s="197"/>
      <c r="RZS3" s="197"/>
      <c r="RZT3" s="231"/>
      <c r="RZV3" s="223"/>
      <c r="RZW3" s="225"/>
      <c r="RZX3" s="226"/>
      <c r="RZY3" s="227"/>
      <c r="SAA3" s="228"/>
      <c r="SAB3" s="229"/>
      <c r="SAC3" s="230"/>
      <c r="SAD3" s="194"/>
      <c r="SAE3" s="194"/>
      <c r="SAF3" s="195"/>
      <c r="SAG3" s="196"/>
      <c r="SAH3" s="197"/>
      <c r="SAI3" s="197"/>
      <c r="SAJ3" s="231"/>
      <c r="SAL3" s="223"/>
      <c r="SAM3" s="225"/>
      <c r="SAN3" s="226"/>
      <c r="SAO3" s="227"/>
      <c r="SAQ3" s="228"/>
      <c r="SAR3" s="229"/>
      <c r="SAS3" s="230"/>
      <c r="SAT3" s="194"/>
      <c r="SAU3" s="194"/>
      <c r="SAV3" s="195"/>
      <c r="SAW3" s="196"/>
      <c r="SAX3" s="197"/>
      <c r="SAY3" s="197"/>
      <c r="SAZ3" s="231"/>
      <c r="SBB3" s="223"/>
      <c r="SBC3" s="225"/>
      <c r="SBD3" s="226"/>
      <c r="SBE3" s="227"/>
      <c r="SBG3" s="228"/>
      <c r="SBH3" s="229"/>
      <c r="SBI3" s="230"/>
      <c r="SBJ3" s="194"/>
      <c r="SBK3" s="194"/>
      <c r="SBL3" s="195"/>
      <c r="SBM3" s="196"/>
      <c r="SBN3" s="197"/>
      <c r="SBO3" s="197"/>
      <c r="SBP3" s="231"/>
      <c r="SBR3" s="223"/>
      <c r="SBS3" s="225"/>
      <c r="SBT3" s="226"/>
      <c r="SBU3" s="227"/>
      <c r="SBW3" s="228"/>
      <c r="SBX3" s="229"/>
      <c r="SBY3" s="230"/>
      <c r="SBZ3" s="194"/>
      <c r="SCA3" s="194"/>
      <c r="SCB3" s="195"/>
      <c r="SCC3" s="196"/>
      <c r="SCD3" s="197"/>
      <c r="SCE3" s="197"/>
      <c r="SCF3" s="231"/>
      <c r="SCH3" s="223"/>
      <c r="SCI3" s="225"/>
      <c r="SCJ3" s="226"/>
      <c r="SCK3" s="227"/>
      <c r="SCM3" s="228"/>
      <c r="SCN3" s="229"/>
      <c r="SCO3" s="230"/>
      <c r="SCP3" s="194"/>
      <c r="SCQ3" s="194"/>
      <c r="SCR3" s="195"/>
      <c r="SCS3" s="196"/>
      <c r="SCT3" s="197"/>
      <c r="SCU3" s="197"/>
      <c r="SCV3" s="231"/>
      <c r="SCX3" s="223"/>
      <c r="SCY3" s="225"/>
      <c r="SCZ3" s="226"/>
      <c r="SDA3" s="227"/>
      <c r="SDC3" s="228"/>
      <c r="SDD3" s="229"/>
      <c r="SDE3" s="230"/>
      <c r="SDF3" s="194"/>
      <c r="SDG3" s="194"/>
      <c r="SDH3" s="195"/>
      <c r="SDI3" s="196"/>
      <c r="SDJ3" s="197"/>
      <c r="SDK3" s="197"/>
      <c r="SDL3" s="231"/>
      <c r="SDN3" s="223"/>
      <c r="SDO3" s="225"/>
      <c r="SDP3" s="226"/>
      <c r="SDQ3" s="227"/>
      <c r="SDS3" s="228"/>
      <c r="SDT3" s="229"/>
      <c r="SDU3" s="230"/>
      <c r="SDV3" s="194"/>
      <c r="SDW3" s="194"/>
      <c r="SDX3" s="195"/>
      <c r="SDY3" s="196"/>
      <c r="SDZ3" s="197"/>
      <c r="SEA3" s="197"/>
      <c r="SEB3" s="231"/>
      <c r="SED3" s="223"/>
      <c r="SEE3" s="225"/>
      <c r="SEF3" s="226"/>
      <c r="SEG3" s="227"/>
      <c r="SEI3" s="228"/>
      <c r="SEJ3" s="229"/>
      <c r="SEK3" s="230"/>
      <c r="SEL3" s="194"/>
      <c r="SEM3" s="194"/>
      <c r="SEN3" s="195"/>
      <c r="SEO3" s="196"/>
      <c r="SEP3" s="197"/>
      <c r="SEQ3" s="197"/>
      <c r="SER3" s="231"/>
      <c r="SET3" s="223"/>
      <c r="SEU3" s="225"/>
      <c r="SEV3" s="226"/>
      <c r="SEW3" s="227"/>
      <c r="SEY3" s="228"/>
      <c r="SEZ3" s="229"/>
      <c r="SFA3" s="230"/>
      <c r="SFB3" s="194"/>
      <c r="SFC3" s="194"/>
      <c r="SFD3" s="195"/>
      <c r="SFE3" s="196"/>
      <c r="SFF3" s="197"/>
      <c r="SFG3" s="197"/>
      <c r="SFH3" s="231"/>
      <c r="SFJ3" s="223"/>
      <c r="SFK3" s="225"/>
      <c r="SFL3" s="226"/>
      <c r="SFM3" s="227"/>
      <c r="SFO3" s="228"/>
      <c r="SFP3" s="229"/>
      <c r="SFQ3" s="230"/>
      <c r="SFR3" s="194"/>
      <c r="SFS3" s="194"/>
      <c r="SFT3" s="195"/>
      <c r="SFU3" s="196"/>
      <c r="SFV3" s="197"/>
      <c r="SFW3" s="197"/>
      <c r="SFX3" s="231"/>
      <c r="SFZ3" s="223"/>
      <c r="SGA3" s="225"/>
      <c r="SGB3" s="226"/>
      <c r="SGC3" s="227"/>
      <c r="SGE3" s="228"/>
      <c r="SGF3" s="229"/>
      <c r="SGG3" s="230"/>
      <c r="SGH3" s="194"/>
      <c r="SGI3" s="194"/>
      <c r="SGJ3" s="195"/>
      <c r="SGK3" s="196"/>
      <c r="SGL3" s="197"/>
      <c r="SGM3" s="197"/>
      <c r="SGN3" s="231"/>
      <c r="SGP3" s="223"/>
      <c r="SGQ3" s="225"/>
      <c r="SGR3" s="226"/>
      <c r="SGS3" s="227"/>
      <c r="SGU3" s="228"/>
      <c r="SGV3" s="229"/>
      <c r="SGW3" s="230"/>
      <c r="SGX3" s="194"/>
      <c r="SGY3" s="194"/>
      <c r="SGZ3" s="195"/>
      <c r="SHA3" s="196"/>
      <c r="SHB3" s="197"/>
      <c r="SHC3" s="197"/>
      <c r="SHD3" s="231"/>
      <c r="SHF3" s="223"/>
      <c r="SHG3" s="225"/>
      <c r="SHH3" s="226"/>
      <c r="SHI3" s="227"/>
      <c r="SHK3" s="228"/>
      <c r="SHL3" s="229"/>
      <c r="SHM3" s="230"/>
      <c r="SHN3" s="194"/>
      <c r="SHO3" s="194"/>
      <c r="SHP3" s="195"/>
      <c r="SHQ3" s="196"/>
      <c r="SHR3" s="197"/>
      <c r="SHS3" s="197"/>
      <c r="SHT3" s="231"/>
      <c r="SHV3" s="223"/>
      <c r="SHW3" s="225"/>
      <c r="SHX3" s="226"/>
      <c r="SHY3" s="227"/>
      <c r="SIA3" s="228"/>
      <c r="SIB3" s="229"/>
      <c r="SIC3" s="230"/>
      <c r="SID3" s="194"/>
      <c r="SIE3" s="194"/>
      <c r="SIF3" s="195"/>
      <c r="SIG3" s="196"/>
      <c r="SIH3" s="197"/>
      <c r="SII3" s="197"/>
      <c r="SIJ3" s="231"/>
      <c r="SIL3" s="223"/>
      <c r="SIM3" s="225"/>
      <c r="SIN3" s="226"/>
      <c r="SIO3" s="227"/>
      <c r="SIQ3" s="228"/>
      <c r="SIR3" s="229"/>
      <c r="SIS3" s="230"/>
      <c r="SIT3" s="194"/>
      <c r="SIU3" s="194"/>
      <c r="SIV3" s="195"/>
      <c r="SIW3" s="196"/>
      <c r="SIX3" s="197"/>
      <c r="SIY3" s="197"/>
      <c r="SIZ3" s="231"/>
      <c r="SJB3" s="223"/>
      <c r="SJC3" s="225"/>
      <c r="SJD3" s="226"/>
      <c r="SJE3" s="227"/>
      <c r="SJG3" s="228"/>
      <c r="SJH3" s="229"/>
      <c r="SJI3" s="230"/>
      <c r="SJJ3" s="194"/>
      <c r="SJK3" s="194"/>
      <c r="SJL3" s="195"/>
      <c r="SJM3" s="196"/>
      <c r="SJN3" s="197"/>
      <c r="SJO3" s="197"/>
      <c r="SJP3" s="231"/>
      <c r="SJR3" s="223"/>
      <c r="SJS3" s="225"/>
      <c r="SJT3" s="226"/>
      <c r="SJU3" s="227"/>
      <c r="SJW3" s="228"/>
      <c r="SJX3" s="229"/>
      <c r="SJY3" s="230"/>
      <c r="SJZ3" s="194"/>
      <c r="SKA3" s="194"/>
      <c r="SKB3" s="195"/>
      <c r="SKC3" s="196"/>
      <c r="SKD3" s="197"/>
      <c r="SKE3" s="197"/>
      <c r="SKF3" s="231"/>
      <c r="SKH3" s="223"/>
      <c r="SKI3" s="225"/>
      <c r="SKJ3" s="226"/>
      <c r="SKK3" s="227"/>
      <c r="SKM3" s="228"/>
      <c r="SKN3" s="229"/>
      <c r="SKO3" s="230"/>
      <c r="SKP3" s="194"/>
      <c r="SKQ3" s="194"/>
      <c r="SKR3" s="195"/>
      <c r="SKS3" s="196"/>
      <c r="SKT3" s="197"/>
      <c r="SKU3" s="197"/>
      <c r="SKV3" s="231"/>
      <c r="SKX3" s="223"/>
      <c r="SKY3" s="225"/>
      <c r="SKZ3" s="226"/>
      <c r="SLA3" s="227"/>
      <c r="SLC3" s="228"/>
      <c r="SLD3" s="229"/>
      <c r="SLE3" s="230"/>
      <c r="SLF3" s="194"/>
      <c r="SLG3" s="194"/>
      <c r="SLH3" s="195"/>
      <c r="SLI3" s="196"/>
      <c r="SLJ3" s="197"/>
      <c r="SLK3" s="197"/>
      <c r="SLL3" s="231"/>
      <c r="SLN3" s="223"/>
      <c r="SLO3" s="225"/>
      <c r="SLP3" s="226"/>
      <c r="SLQ3" s="227"/>
      <c r="SLS3" s="228"/>
      <c r="SLT3" s="229"/>
      <c r="SLU3" s="230"/>
      <c r="SLV3" s="194"/>
      <c r="SLW3" s="194"/>
      <c r="SLX3" s="195"/>
      <c r="SLY3" s="196"/>
      <c r="SLZ3" s="197"/>
      <c r="SMA3" s="197"/>
      <c r="SMB3" s="231"/>
      <c r="SMD3" s="223"/>
      <c r="SME3" s="225"/>
      <c r="SMF3" s="226"/>
      <c r="SMG3" s="227"/>
      <c r="SMI3" s="228"/>
      <c r="SMJ3" s="229"/>
      <c r="SMK3" s="230"/>
      <c r="SML3" s="194"/>
      <c r="SMM3" s="194"/>
      <c r="SMN3" s="195"/>
      <c r="SMO3" s="196"/>
      <c r="SMP3" s="197"/>
      <c r="SMQ3" s="197"/>
      <c r="SMR3" s="231"/>
      <c r="SMT3" s="223"/>
      <c r="SMU3" s="225"/>
      <c r="SMV3" s="226"/>
      <c r="SMW3" s="227"/>
      <c r="SMY3" s="228"/>
      <c r="SMZ3" s="229"/>
      <c r="SNA3" s="230"/>
      <c r="SNB3" s="194"/>
      <c r="SNC3" s="194"/>
      <c r="SND3" s="195"/>
      <c r="SNE3" s="196"/>
      <c r="SNF3" s="197"/>
      <c r="SNG3" s="197"/>
      <c r="SNH3" s="231"/>
      <c r="SNJ3" s="223"/>
      <c r="SNK3" s="225"/>
      <c r="SNL3" s="226"/>
      <c r="SNM3" s="227"/>
      <c r="SNO3" s="228"/>
      <c r="SNP3" s="229"/>
      <c r="SNQ3" s="230"/>
      <c r="SNR3" s="194"/>
      <c r="SNS3" s="194"/>
      <c r="SNT3" s="195"/>
      <c r="SNU3" s="196"/>
      <c r="SNV3" s="197"/>
      <c r="SNW3" s="197"/>
      <c r="SNX3" s="231"/>
      <c r="SNZ3" s="223"/>
      <c r="SOA3" s="225"/>
      <c r="SOB3" s="226"/>
      <c r="SOC3" s="227"/>
      <c r="SOE3" s="228"/>
      <c r="SOF3" s="229"/>
      <c r="SOG3" s="230"/>
      <c r="SOH3" s="194"/>
      <c r="SOI3" s="194"/>
      <c r="SOJ3" s="195"/>
      <c r="SOK3" s="196"/>
      <c r="SOL3" s="197"/>
      <c r="SOM3" s="197"/>
      <c r="SON3" s="231"/>
      <c r="SOP3" s="223"/>
      <c r="SOQ3" s="225"/>
      <c r="SOR3" s="226"/>
      <c r="SOS3" s="227"/>
      <c r="SOU3" s="228"/>
      <c r="SOV3" s="229"/>
      <c r="SOW3" s="230"/>
      <c r="SOX3" s="194"/>
      <c r="SOY3" s="194"/>
      <c r="SOZ3" s="195"/>
      <c r="SPA3" s="196"/>
      <c r="SPB3" s="197"/>
      <c r="SPC3" s="197"/>
      <c r="SPD3" s="231"/>
      <c r="SPF3" s="223"/>
      <c r="SPG3" s="225"/>
      <c r="SPH3" s="226"/>
      <c r="SPI3" s="227"/>
      <c r="SPK3" s="228"/>
      <c r="SPL3" s="229"/>
      <c r="SPM3" s="230"/>
      <c r="SPN3" s="194"/>
      <c r="SPO3" s="194"/>
      <c r="SPP3" s="195"/>
      <c r="SPQ3" s="196"/>
      <c r="SPR3" s="197"/>
      <c r="SPS3" s="197"/>
      <c r="SPT3" s="231"/>
      <c r="SPV3" s="223"/>
      <c r="SPW3" s="225"/>
      <c r="SPX3" s="226"/>
      <c r="SPY3" s="227"/>
      <c r="SQA3" s="228"/>
      <c r="SQB3" s="229"/>
      <c r="SQC3" s="230"/>
      <c r="SQD3" s="194"/>
      <c r="SQE3" s="194"/>
      <c r="SQF3" s="195"/>
      <c r="SQG3" s="196"/>
      <c r="SQH3" s="197"/>
      <c r="SQI3" s="197"/>
      <c r="SQJ3" s="231"/>
      <c r="SQL3" s="223"/>
      <c r="SQM3" s="225"/>
      <c r="SQN3" s="226"/>
      <c r="SQO3" s="227"/>
      <c r="SQQ3" s="228"/>
      <c r="SQR3" s="229"/>
      <c r="SQS3" s="230"/>
      <c r="SQT3" s="194"/>
      <c r="SQU3" s="194"/>
      <c r="SQV3" s="195"/>
      <c r="SQW3" s="196"/>
      <c r="SQX3" s="197"/>
      <c r="SQY3" s="197"/>
      <c r="SQZ3" s="231"/>
      <c r="SRB3" s="223"/>
      <c r="SRC3" s="225"/>
      <c r="SRD3" s="226"/>
      <c r="SRE3" s="227"/>
      <c r="SRG3" s="228"/>
      <c r="SRH3" s="229"/>
      <c r="SRI3" s="230"/>
      <c r="SRJ3" s="194"/>
      <c r="SRK3" s="194"/>
      <c r="SRL3" s="195"/>
      <c r="SRM3" s="196"/>
      <c r="SRN3" s="197"/>
      <c r="SRO3" s="197"/>
      <c r="SRP3" s="231"/>
      <c r="SRR3" s="223"/>
      <c r="SRS3" s="225"/>
      <c r="SRT3" s="226"/>
      <c r="SRU3" s="227"/>
      <c r="SRW3" s="228"/>
      <c r="SRX3" s="229"/>
      <c r="SRY3" s="230"/>
      <c r="SRZ3" s="194"/>
      <c r="SSA3" s="194"/>
      <c r="SSB3" s="195"/>
      <c r="SSC3" s="196"/>
      <c r="SSD3" s="197"/>
      <c r="SSE3" s="197"/>
      <c r="SSF3" s="231"/>
      <c r="SSH3" s="223"/>
      <c r="SSI3" s="225"/>
      <c r="SSJ3" s="226"/>
      <c r="SSK3" s="227"/>
      <c r="SSM3" s="228"/>
      <c r="SSN3" s="229"/>
      <c r="SSO3" s="230"/>
      <c r="SSP3" s="194"/>
      <c r="SSQ3" s="194"/>
      <c r="SSR3" s="195"/>
      <c r="SSS3" s="196"/>
      <c r="SST3" s="197"/>
      <c r="SSU3" s="197"/>
      <c r="SSV3" s="231"/>
      <c r="SSX3" s="223"/>
      <c r="SSY3" s="225"/>
      <c r="SSZ3" s="226"/>
      <c r="STA3" s="227"/>
      <c r="STC3" s="228"/>
      <c r="STD3" s="229"/>
      <c r="STE3" s="230"/>
      <c r="STF3" s="194"/>
      <c r="STG3" s="194"/>
      <c r="STH3" s="195"/>
      <c r="STI3" s="196"/>
      <c r="STJ3" s="197"/>
      <c r="STK3" s="197"/>
      <c r="STL3" s="231"/>
      <c r="STN3" s="223"/>
      <c r="STO3" s="225"/>
      <c r="STP3" s="226"/>
      <c r="STQ3" s="227"/>
      <c r="STS3" s="228"/>
      <c r="STT3" s="229"/>
      <c r="STU3" s="230"/>
      <c r="STV3" s="194"/>
      <c r="STW3" s="194"/>
      <c r="STX3" s="195"/>
      <c r="STY3" s="196"/>
      <c r="STZ3" s="197"/>
      <c r="SUA3" s="197"/>
      <c r="SUB3" s="231"/>
      <c r="SUD3" s="223"/>
      <c r="SUE3" s="225"/>
      <c r="SUF3" s="226"/>
      <c r="SUG3" s="227"/>
      <c r="SUI3" s="228"/>
      <c r="SUJ3" s="229"/>
      <c r="SUK3" s="230"/>
      <c r="SUL3" s="194"/>
      <c r="SUM3" s="194"/>
      <c r="SUN3" s="195"/>
      <c r="SUO3" s="196"/>
      <c r="SUP3" s="197"/>
      <c r="SUQ3" s="197"/>
      <c r="SUR3" s="231"/>
      <c r="SUT3" s="223"/>
      <c r="SUU3" s="225"/>
      <c r="SUV3" s="226"/>
      <c r="SUW3" s="227"/>
      <c r="SUY3" s="228"/>
      <c r="SUZ3" s="229"/>
      <c r="SVA3" s="230"/>
      <c r="SVB3" s="194"/>
      <c r="SVC3" s="194"/>
      <c r="SVD3" s="195"/>
      <c r="SVE3" s="196"/>
      <c r="SVF3" s="197"/>
      <c r="SVG3" s="197"/>
      <c r="SVH3" s="231"/>
      <c r="SVJ3" s="223"/>
      <c r="SVK3" s="225"/>
      <c r="SVL3" s="226"/>
      <c r="SVM3" s="227"/>
      <c r="SVO3" s="228"/>
      <c r="SVP3" s="229"/>
      <c r="SVQ3" s="230"/>
      <c r="SVR3" s="194"/>
      <c r="SVS3" s="194"/>
      <c r="SVT3" s="195"/>
      <c r="SVU3" s="196"/>
      <c r="SVV3" s="197"/>
      <c r="SVW3" s="197"/>
      <c r="SVX3" s="231"/>
      <c r="SVZ3" s="223"/>
      <c r="SWA3" s="225"/>
      <c r="SWB3" s="226"/>
      <c r="SWC3" s="227"/>
      <c r="SWE3" s="228"/>
      <c r="SWF3" s="229"/>
      <c r="SWG3" s="230"/>
      <c r="SWH3" s="194"/>
      <c r="SWI3" s="194"/>
      <c r="SWJ3" s="195"/>
      <c r="SWK3" s="196"/>
      <c r="SWL3" s="197"/>
      <c r="SWM3" s="197"/>
      <c r="SWN3" s="231"/>
      <c r="SWP3" s="223"/>
      <c r="SWQ3" s="225"/>
      <c r="SWR3" s="226"/>
      <c r="SWS3" s="227"/>
      <c r="SWU3" s="228"/>
      <c r="SWV3" s="229"/>
      <c r="SWW3" s="230"/>
      <c r="SWX3" s="194"/>
      <c r="SWY3" s="194"/>
      <c r="SWZ3" s="195"/>
      <c r="SXA3" s="196"/>
      <c r="SXB3" s="197"/>
      <c r="SXC3" s="197"/>
      <c r="SXD3" s="231"/>
      <c r="SXF3" s="223"/>
      <c r="SXG3" s="225"/>
      <c r="SXH3" s="226"/>
      <c r="SXI3" s="227"/>
      <c r="SXK3" s="228"/>
      <c r="SXL3" s="229"/>
      <c r="SXM3" s="230"/>
      <c r="SXN3" s="194"/>
      <c r="SXO3" s="194"/>
      <c r="SXP3" s="195"/>
      <c r="SXQ3" s="196"/>
      <c r="SXR3" s="197"/>
      <c r="SXS3" s="197"/>
      <c r="SXT3" s="231"/>
      <c r="SXV3" s="223"/>
      <c r="SXW3" s="225"/>
      <c r="SXX3" s="226"/>
      <c r="SXY3" s="227"/>
      <c r="SYA3" s="228"/>
      <c r="SYB3" s="229"/>
      <c r="SYC3" s="230"/>
      <c r="SYD3" s="194"/>
      <c r="SYE3" s="194"/>
      <c r="SYF3" s="195"/>
      <c r="SYG3" s="196"/>
      <c r="SYH3" s="197"/>
      <c r="SYI3" s="197"/>
      <c r="SYJ3" s="231"/>
      <c r="SYL3" s="223"/>
      <c r="SYM3" s="225"/>
      <c r="SYN3" s="226"/>
      <c r="SYO3" s="227"/>
      <c r="SYQ3" s="228"/>
      <c r="SYR3" s="229"/>
      <c r="SYS3" s="230"/>
      <c r="SYT3" s="194"/>
      <c r="SYU3" s="194"/>
      <c r="SYV3" s="195"/>
      <c r="SYW3" s="196"/>
      <c r="SYX3" s="197"/>
      <c r="SYY3" s="197"/>
      <c r="SYZ3" s="231"/>
      <c r="SZB3" s="223"/>
      <c r="SZC3" s="225"/>
      <c r="SZD3" s="226"/>
      <c r="SZE3" s="227"/>
      <c r="SZG3" s="228"/>
      <c r="SZH3" s="229"/>
      <c r="SZI3" s="230"/>
      <c r="SZJ3" s="194"/>
      <c r="SZK3" s="194"/>
      <c r="SZL3" s="195"/>
      <c r="SZM3" s="196"/>
      <c r="SZN3" s="197"/>
      <c r="SZO3" s="197"/>
      <c r="SZP3" s="231"/>
      <c r="SZR3" s="223"/>
      <c r="SZS3" s="225"/>
      <c r="SZT3" s="226"/>
      <c r="SZU3" s="227"/>
      <c r="SZW3" s="228"/>
      <c r="SZX3" s="229"/>
      <c r="SZY3" s="230"/>
      <c r="SZZ3" s="194"/>
      <c r="TAA3" s="194"/>
      <c r="TAB3" s="195"/>
      <c r="TAC3" s="196"/>
      <c r="TAD3" s="197"/>
      <c r="TAE3" s="197"/>
      <c r="TAF3" s="231"/>
      <c r="TAH3" s="223"/>
      <c r="TAI3" s="225"/>
      <c r="TAJ3" s="226"/>
      <c r="TAK3" s="227"/>
      <c r="TAM3" s="228"/>
      <c r="TAN3" s="229"/>
      <c r="TAO3" s="230"/>
      <c r="TAP3" s="194"/>
      <c r="TAQ3" s="194"/>
      <c r="TAR3" s="195"/>
      <c r="TAS3" s="196"/>
      <c r="TAT3" s="197"/>
      <c r="TAU3" s="197"/>
      <c r="TAV3" s="231"/>
      <c r="TAX3" s="223"/>
      <c r="TAY3" s="225"/>
      <c r="TAZ3" s="226"/>
      <c r="TBA3" s="227"/>
      <c r="TBC3" s="228"/>
      <c r="TBD3" s="229"/>
      <c r="TBE3" s="230"/>
      <c r="TBF3" s="194"/>
      <c r="TBG3" s="194"/>
      <c r="TBH3" s="195"/>
      <c r="TBI3" s="196"/>
      <c r="TBJ3" s="197"/>
      <c r="TBK3" s="197"/>
      <c r="TBL3" s="231"/>
      <c r="TBN3" s="223"/>
      <c r="TBO3" s="225"/>
      <c r="TBP3" s="226"/>
      <c r="TBQ3" s="227"/>
      <c r="TBS3" s="228"/>
      <c r="TBT3" s="229"/>
      <c r="TBU3" s="230"/>
      <c r="TBV3" s="194"/>
      <c r="TBW3" s="194"/>
      <c r="TBX3" s="195"/>
      <c r="TBY3" s="196"/>
      <c r="TBZ3" s="197"/>
      <c r="TCA3" s="197"/>
      <c r="TCB3" s="231"/>
      <c r="TCD3" s="223"/>
      <c r="TCE3" s="225"/>
      <c r="TCF3" s="226"/>
      <c r="TCG3" s="227"/>
      <c r="TCI3" s="228"/>
      <c r="TCJ3" s="229"/>
      <c r="TCK3" s="230"/>
      <c r="TCL3" s="194"/>
      <c r="TCM3" s="194"/>
      <c r="TCN3" s="195"/>
      <c r="TCO3" s="196"/>
      <c r="TCP3" s="197"/>
      <c r="TCQ3" s="197"/>
      <c r="TCR3" s="231"/>
      <c r="TCT3" s="223"/>
      <c r="TCU3" s="225"/>
      <c r="TCV3" s="226"/>
      <c r="TCW3" s="227"/>
      <c r="TCY3" s="228"/>
      <c r="TCZ3" s="229"/>
      <c r="TDA3" s="230"/>
      <c r="TDB3" s="194"/>
      <c r="TDC3" s="194"/>
      <c r="TDD3" s="195"/>
      <c r="TDE3" s="196"/>
      <c r="TDF3" s="197"/>
      <c r="TDG3" s="197"/>
      <c r="TDH3" s="231"/>
      <c r="TDJ3" s="223"/>
      <c r="TDK3" s="225"/>
      <c r="TDL3" s="226"/>
      <c r="TDM3" s="227"/>
      <c r="TDO3" s="228"/>
      <c r="TDP3" s="229"/>
      <c r="TDQ3" s="230"/>
      <c r="TDR3" s="194"/>
      <c r="TDS3" s="194"/>
      <c r="TDT3" s="195"/>
      <c r="TDU3" s="196"/>
      <c r="TDV3" s="197"/>
      <c r="TDW3" s="197"/>
      <c r="TDX3" s="231"/>
      <c r="TDZ3" s="223"/>
      <c r="TEA3" s="225"/>
      <c r="TEB3" s="226"/>
      <c r="TEC3" s="227"/>
      <c r="TEE3" s="228"/>
      <c r="TEF3" s="229"/>
      <c r="TEG3" s="230"/>
      <c r="TEH3" s="194"/>
      <c r="TEI3" s="194"/>
      <c r="TEJ3" s="195"/>
      <c r="TEK3" s="196"/>
      <c r="TEL3" s="197"/>
      <c r="TEM3" s="197"/>
      <c r="TEN3" s="231"/>
      <c r="TEP3" s="223"/>
      <c r="TEQ3" s="225"/>
      <c r="TER3" s="226"/>
      <c r="TES3" s="227"/>
      <c r="TEU3" s="228"/>
      <c r="TEV3" s="229"/>
      <c r="TEW3" s="230"/>
      <c r="TEX3" s="194"/>
      <c r="TEY3" s="194"/>
      <c r="TEZ3" s="195"/>
      <c r="TFA3" s="196"/>
      <c r="TFB3" s="197"/>
      <c r="TFC3" s="197"/>
      <c r="TFD3" s="231"/>
      <c r="TFF3" s="223"/>
      <c r="TFG3" s="225"/>
      <c r="TFH3" s="226"/>
      <c r="TFI3" s="227"/>
      <c r="TFK3" s="228"/>
      <c r="TFL3" s="229"/>
      <c r="TFM3" s="230"/>
      <c r="TFN3" s="194"/>
      <c r="TFO3" s="194"/>
      <c r="TFP3" s="195"/>
      <c r="TFQ3" s="196"/>
      <c r="TFR3" s="197"/>
      <c r="TFS3" s="197"/>
      <c r="TFT3" s="231"/>
      <c r="TFV3" s="223"/>
      <c r="TFW3" s="225"/>
      <c r="TFX3" s="226"/>
      <c r="TFY3" s="227"/>
      <c r="TGA3" s="228"/>
      <c r="TGB3" s="229"/>
      <c r="TGC3" s="230"/>
      <c r="TGD3" s="194"/>
      <c r="TGE3" s="194"/>
      <c r="TGF3" s="195"/>
      <c r="TGG3" s="196"/>
      <c r="TGH3" s="197"/>
      <c r="TGI3" s="197"/>
      <c r="TGJ3" s="231"/>
      <c r="TGL3" s="223"/>
      <c r="TGM3" s="225"/>
      <c r="TGN3" s="226"/>
      <c r="TGO3" s="227"/>
      <c r="TGQ3" s="228"/>
      <c r="TGR3" s="229"/>
      <c r="TGS3" s="230"/>
      <c r="TGT3" s="194"/>
      <c r="TGU3" s="194"/>
      <c r="TGV3" s="195"/>
      <c r="TGW3" s="196"/>
      <c r="TGX3" s="197"/>
      <c r="TGY3" s="197"/>
      <c r="TGZ3" s="231"/>
      <c r="THB3" s="223"/>
      <c r="THC3" s="225"/>
      <c r="THD3" s="226"/>
      <c r="THE3" s="227"/>
      <c r="THG3" s="228"/>
      <c r="THH3" s="229"/>
      <c r="THI3" s="230"/>
      <c r="THJ3" s="194"/>
      <c r="THK3" s="194"/>
      <c r="THL3" s="195"/>
      <c r="THM3" s="196"/>
      <c r="THN3" s="197"/>
      <c r="THO3" s="197"/>
      <c r="THP3" s="231"/>
      <c r="THR3" s="223"/>
      <c r="THS3" s="225"/>
      <c r="THT3" s="226"/>
      <c r="THU3" s="227"/>
      <c r="THW3" s="228"/>
      <c r="THX3" s="229"/>
      <c r="THY3" s="230"/>
      <c r="THZ3" s="194"/>
      <c r="TIA3" s="194"/>
      <c r="TIB3" s="195"/>
      <c r="TIC3" s="196"/>
      <c r="TID3" s="197"/>
      <c r="TIE3" s="197"/>
      <c r="TIF3" s="231"/>
      <c r="TIH3" s="223"/>
      <c r="TII3" s="225"/>
      <c r="TIJ3" s="226"/>
      <c r="TIK3" s="227"/>
      <c r="TIM3" s="228"/>
      <c r="TIN3" s="229"/>
      <c r="TIO3" s="230"/>
      <c r="TIP3" s="194"/>
      <c r="TIQ3" s="194"/>
      <c r="TIR3" s="195"/>
      <c r="TIS3" s="196"/>
      <c r="TIT3" s="197"/>
      <c r="TIU3" s="197"/>
      <c r="TIV3" s="231"/>
      <c r="TIX3" s="223"/>
      <c r="TIY3" s="225"/>
      <c r="TIZ3" s="226"/>
      <c r="TJA3" s="227"/>
      <c r="TJC3" s="228"/>
      <c r="TJD3" s="229"/>
      <c r="TJE3" s="230"/>
      <c r="TJF3" s="194"/>
      <c r="TJG3" s="194"/>
      <c r="TJH3" s="195"/>
      <c r="TJI3" s="196"/>
      <c r="TJJ3" s="197"/>
      <c r="TJK3" s="197"/>
      <c r="TJL3" s="231"/>
      <c r="TJN3" s="223"/>
      <c r="TJO3" s="225"/>
      <c r="TJP3" s="226"/>
      <c r="TJQ3" s="227"/>
      <c r="TJS3" s="228"/>
      <c r="TJT3" s="229"/>
      <c r="TJU3" s="230"/>
      <c r="TJV3" s="194"/>
      <c r="TJW3" s="194"/>
      <c r="TJX3" s="195"/>
      <c r="TJY3" s="196"/>
      <c r="TJZ3" s="197"/>
      <c r="TKA3" s="197"/>
      <c r="TKB3" s="231"/>
      <c r="TKD3" s="223"/>
      <c r="TKE3" s="225"/>
      <c r="TKF3" s="226"/>
      <c r="TKG3" s="227"/>
      <c r="TKI3" s="228"/>
      <c r="TKJ3" s="229"/>
      <c r="TKK3" s="230"/>
      <c r="TKL3" s="194"/>
      <c r="TKM3" s="194"/>
      <c r="TKN3" s="195"/>
      <c r="TKO3" s="196"/>
      <c r="TKP3" s="197"/>
      <c r="TKQ3" s="197"/>
      <c r="TKR3" s="231"/>
      <c r="TKT3" s="223"/>
      <c r="TKU3" s="225"/>
      <c r="TKV3" s="226"/>
      <c r="TKW3" s="227"/>
      <c r="TKY3" s="228"/>
      <c r="TKZ3" s="229"/>
      <c r="TLA3" s="230"/>
      <c r="TLB3" s="194"/>
      <c r="TLC3" s="194"/>
      <c r="TLD3" s="195"/>
      <c r="TLE3" s="196"/>
      <c r="TLF3" s="197"/>
      <c r="TLG3" s="197"/>
      <c r="TLH3" s="231"/>
      <c r="TLJ3" s="223"/>
      <c r="TLK3" s="225"/>
      <c r="TLL3" s="226"/>
      <c r="TLM3" s="227"/>
      <c r="TLO3" s="228"/>
      <c r="TLP3" s="229"/>
      <c r="TLQ3" s="230"/>
      <c r="TLR3" s="194"/>
      <c r="TLS3" s="194"/>
      <c r="TLT3" s="195"/>
      <c r="TLU3" s="196"/>
      <c r="TLV3" s="197"/>
      <c r="TLW3" s="197"/>
      <c r="TLX3" s="231"/>
      <c r="TLZ3" s="223"/>
      <c r="TMA3" s="225"/>
      <c r="TMB3" s="226"/>
      <c r="TMC3" s="227"/>
      <c r="TME3" s="228"/>
      <c r="TMF3" s="229"/>
      <c r="TMG3" s="230"/>
      <c r="TMH3" s="194"/>
      <c r="TMI3" s="194"/>
      <c r="TMJ3" s="195"/>
      <c r="TMK3" s="196"/>
      <c r="TML3" s="197"/>
      <c r="TMM3" s="197"/>
      <c r="TMN3" s="231"/>
      <c r="TMP3" s="223"/>
      <c r="TMQ3" s="225"/>
      <c r="TMR3" s="226"/>
      <c r="TMS3" s="227"/>
      <c r="TMU3" s="228"/>
      <c r="TMV3" s="229"/>
      <c r="TMW3" s="230"/>
      <c r="TMX3" s="194"/>
      <c r="TMY3" s="194"/>
      <c r="TMZ3" s="195"/>
      <c r="TNA3" s="196"/>
      <c r="TNB3" s="197"/>
      <c r="TNC3" s="197"/>
      <c r="TND3" s="231"/>
      <c r="TNF3" s="223"/>
      <c r="TNG3" s="225"/>
      <c r="TNH3" s="226"/>
      <c r="TNI3" s="227"/>
      <c r="TNK3" s="228"/>
      <c r="TNL3" s="229"/>
      <c r="TNM3" s="230"/>
      <c r="TNN3" s="194"/>
      <c r="TNO3" s="194"/>
      <c r="TNP3" s="195"/>
      <c r="TNQ3" s="196"/>
      <c r="TNR3" s="197"/>
      <c r="TNS3" s="197"/>
      <c r="TNT3" s="231"/>
      <c r="TNV3" s="223"/>
      <c r="TNW3" s="225"/>
      <c r="TNX3" s="226"/>
      <c r="TNY3" s="227"/>
      <c r="TOA3" s="228"/>
      <c r="TOB3" s="229"/>
      <c r="TOC3" s="230"/>
      <c r="TOD3" s="194"/>
      <c r="TOE3" s="194"/>
      <c r="TOF3" s="195"/>
      <c r="TOG3" s="196"/>
      <c r="TOH3" s="197"/>
      <c r="TOI3" s="197"/>
      <c r="TOJ3" s="231"/>
      <c r="TOL3" s="223"/>
      <c r="TOM3" s="225"/>
      <c r="TON3" s="226"/>
      <c r="TOO3" s="227"/>
      <c r="TOQ3" s="228"/>
      <c r="TOR3" s="229"/>
      <c r="TOS3" s="230"/>
      <c r="TOT3" s="194"/>
      <c r="TOU3" s="194"/>
      <c r="TOV3" s="195"/>
      <c r="TOW3" s="196"/>
      <c r="TOX3" s="197"/>
      <c r="TOY3" s="197"/>
      <c r="TOZ3" s="231"/>
      <c r="TPB3" s="223"/>
      <c r="TPC3" s="225"/>
      <c r="TPD3" s="226"/>
      <c r="TPE3" s="227"/>
      <c r="TPG3" s="228"/>
      <c r="TPH3" s="229"/>
      <c r="TPI3" s="230"/>
      <c r="TPJ3" s="194"/>
      <c r="TPK3" s="194"/>
      <c r="TPL3" s="195"/>
      <c r="TPM3" s="196"/>
      <c r="TPN3" s="197"/>
      <c r="TPO3" s="197"/>
      <c r="TPP3" s="231"/>
      <c r="TPR3" s="223"/>
      <c r="TPS3" s="225"/>
      <c r="TPT3" s="226"/>
      <c r="TPU3" s="227"/>
      <c r="TPW3" s="228"/>
      <c r="TPX3" s="229"/>
      <c r="TPY3" s="230"/>
      <c r="TPZ3" s="194"/>
      <c r="TQA3" s="194"/>
      <c r="TQB3" s="195"/>
      <c r="TQC3" s="196"/>
      <c r="TQD3" s="197"/>
      <c r="TQE3" s="197"/>
      <c r="TQF3" s="231"/>
      <c r="TQH3" s="223"/>
      <c r="TQI3" s="225"/>
      <c r="TQJ3" s="226"/>
      <c r="TQK3" s="227"/>
      <c r="TQM3" s="228"/>
      <c r="TQN3" s="229"/>
      <c r="TQO3" s="230"/>
      <c r="TQP3" s="194"/>
      <c r="TQQ3" s="194"/>
      <c r="TQR3" s="195"/>
      <c r="TQS3" s="196"/>
      <c r="TQT3" s="197"/>
      <c r="TQU3" s="197"/>
      <c r="TQV3" s="231"/>
      <c r="TQX3" s="223"/>
      <c r="TQY3" s="225"/>
      <c r="TQZ3" s="226"/>
      <c r="TRA3" s="227"/>
      <c r="TRC3" s="228"/>
      <c r="TRD3" s="229"/>
      <c r="TRE3" s="230"/>
      <c r="TRF3" s="194"/>
      <c r="TRG3" s="194"/>
      <c r="TRH3" s="195"/>
      <c r="TRI3" s="196"/>
      <c r="TRJ3" s="197"/>
      <c r="TRK3" s="197"/>
      <c r="TRL3" s="231"/>
      <c r="TRN3" s="223"/>
      <c r="TRO3" s="225"/>
      <c r="TRP3" s="226"/>
      <c r="TRQ3" s="227"/>
      <c r="TRS3" s="228"/>
      <c r="TRT3" s="229"/>
      <c r="TRU3" s="230"/>
      <c r="TRV3" s="194"/>
      <c r="TRW3" s="194"/>
      <c r="TRX3" s="195"/>
      <c r="TRY3" s="196"/>
      <c r="TRZ3" s="197"/>
      <c r="TSA3" s="197"/>
      <c r="TSB3" s="231"/>
      <c r="TSD3" s="223"/>
      <c r="TSE3" s="225"/>
      <c r="TSF3" s="226"/>
      <c r="TSG3" s="227"/>
      <c r="TSI3" s="228"/>
      <c r="TSJ3" s="229"/>
      <c r="TSK3" s="230"/>
      <c r="TSL3" s="194"/>
      <c r="TSM3" s="194"/>
      <c r="TSN3" s="195"/>
      <c r="TSO3" s="196"/>
      <c r="TSP3" s="197"/>
      <c r="TSQ3" s="197"/>
      <c r="TSR3" s="231"/>
      <c r="TST3" s="223"/>
      <c r="TSU3" s="225"/>
      <c r="TSV3" s="226"/>
      <c r="TSW3" s="227"/>
      <c r="TSY3" s="228"/>
      <c r="TSZ3" s="229"/>
      <c r="TTA3" s="230"/>
      <c r="TTB3" s="194"/>
      <c r="TTC3" s="194"/>
      <c r="TTD3" s="195"/>
      <c r="TTE3" s="196"/>
      <c r="TTF3" s="197"/>
      <c r="TTG3" s="197"/>
      <c r="TTH3" s="231"/>
      <c r="TTJ3" s="223"/>
      <c r="TTK3" s="225"/>
      <c r="TTL3" s="226"/>
      <c r="TTM3" s="227"/>
      <c r="TTO3" s="228"/>
      <c r="TTP3" s="229"/>
      <c r="TTQ3" s="230"/>
      <c r="TTR3" s="194"/>
      <c r="TTS3" s="194"/>
      <c r="TTT3" s="195"/>
      <c r="TTU3" s="196"/>
      <c r="TTV3" s="197"/>
      <c r="TTW3" s="197"/>
      <c r="TTX3" s="231"/>
      <c r="TTZ3" s="223"/>
      <c r="TUA3" s="225"/>
      <c r="TUB3" s="226"/>
      <c r="TUC3" s="227"/>
      <c r="TUE3" s="228"/>
      <c r="TUF3" s="229"/>
      <c r="TUG3" s="230"/>
      <c r="TUH3" s="194"/>
      <c r="TUI3" s="194"/>
      <c r="TUJ3" s="195"/>
      <c r="TUK3" s="196"/>
      <c r="TUL3" s="197"/>
      <c r="TUM3" s="197"/>
      <c r="TUN3" s="231"/>
      <c r="TUP3" s="223"/>
      <c r="TUQ3" s="225"/>
      <c r="TUR3" s="226"/>
      <c r="TUS3" s="227"/>
      <c r="TUU3" s="228"/>
      <c r="TUV3" s="229"/>
      <c r="TUW3" s="230"/>
      <c r="TUX3" s="194"/>
      <c r="TUY3" s="194"/>
      <c r="TUZ3" s="195"/>
      <c r="TVA3" s="196"/>
      <c r="TVB3" s="197"/>
      <c r="TVC3" s="197"/>
      <c r="TVD3" s="231"/>
      <c r="TVF3" s="223"/>
      <c r="TVG3" s="225"/>
      <c r="TVH3" s="226"/>
      <c r="TVI3" s="227"/>
      <c r="TVK3" s="228"/>
      <c r="TVL3" s="229"/>
      <c r="TVM3" s="230"/>
      <c r="TVN3" s="194"/>
      <c r="TVO3" s="194"/>
      <c r="TVP3" s="195"/>
      <c r="TVQ3" s="196"/>
      <c r="TVR3" s="197"/>
      <c r="TVS3" s="197"/>
      <c r="TVT3" s="231"/>
      <c r="TVV3" s="223"/>
      <c r="TVW3" s="225"/>
      <c r="TVX3" s="226"/>
      <c r="TVY3" s="227"/>
      <c r="TWA3" s="228"/>
      <c r="TWB3" s="229"/>
      <c r="TWC3" s="230"/>
      <c r="TWD3" s="194"/>
      <c r="TWE3" s="194"/>
      <c r="TWF3" s="195"/>
      <c r="TWG3" s="196"/>
      <c r="TWH3" s="197"/>
      <c r="TWI3" s="197"/>
      <c r="TWJ3" s="231"/>
      <c r="TWL3" s="223"/>
      <c r="TWM3" s="225"/>
      <c r="TWN3" s="226"/>
      <c r="TWO3" s="227"/>
      <c r="TWQ3" s="228"/>
      <c r="TWR3" s="229"/>
      <c r="TWS3" s="230"/>
      <c r="TWT3" s="194"/>
      <c r="TWU3" s="194"/>
      <c r="TWV3" s="195"/>
      <c r="TWW3" s="196"/>
      <c r="TWX3" s="197"/>
      <c r="TWY3" s="197"/>
      <c r="TWZ3" s="231"/>
      <c r="TXB3" s="223"/>
      <c r="TXC3" s="225"/>
      <c r="TXD3" s="226"/>
      <c r="TXE3" s="227"/>
      <c r="TXG3" s="228"/>
      <c r="TXH3" s="229"/>
      <c r="TXI3" s="230"/>
      <c r="TXJ3" s="194"/>
      <c r="TXK3" s="194"/>
      <c r="TXL3" s="195"/>
      <c r="TXM3" s="196"/>
      <c r="TXN3" s="197"/>
      <c r="TXO3" s="197"/>
      <c r="TXP3" s="231"/>
      <c r="TXR3" s="223"/>
      <c r="TXS3" s="225"/>
      <c r="TXT3" s="226"/>
      <c r="TXU3" s="227"/>
      <c r="TXW3" s="228"/>
      <c r="TXX3" s="229"/>
      <c r="TXY3" s="230"/>
      <c r="TXZ3" s="194"/>
      <c r="TYA3" s="194"/>
      <c r="TYB3" s="195"/>
      <c r="TYC3" s="196"/>
      <c r="TYD3" s="197"/>
      <c r="TYE3" s="197"/>
      <c r="TYF3" s="231"/>
      <c r="TYH3" s="223"/>
      <c r="TYI3" s="225"/>
      <c r="TYJ3" s="226"/>
      <c r="TYK3" s="227"/>
      <c r="TYM3" s="228"/>
      <c r="TYN3" s="229"/>
      <c r="TYO3" s="230"/>
      <c r="TYP3" s="194"/>
      <c r="TYQ3" s="194"/>
      <c r="TYR3" s="195"/>
      <c r="TYS3" s="196"/>
      <c r="TYT3" s="197"/>
      <c r="TYU3" s="197"/>
      <c r="TYV3" s="231"/>
      <c r="TYX3" s="223"/>
      <c r="TYY3" s="225"/>
      <c r="TYZ3" s="226"/>
      <c r="TZA3" s="227"/>
      <c r="TZC3" s="228"/>
      <c r="TZD3" s="229"/>
      <c r="TZE3" s="230"/>
      <c r="TZF3" s="194"/>
      <c r="TZG3" s="194"/>
      <c r="TZH3" s="195"/>
      <c r="TZI3" s="196"/>
      <c r="TZJ3" s="197"/>
      <c r="TZK3" s="197"/>
      <c r="TZL3" s="231"/>
      <c r="TZN3" s="223"/>
      <c r="TZO3" s="225"/>
      <c r="TZP3" s="226"/>
      <c r="TZQ3" s="227"/>
      <c r="TZS3" s="228"/>
      <c r="TZT3" s="229"/>
      <c r="TZU3" s="230"/>
      <c r="TZV3" s="194"/>
      <c r="TZW3" s="194"/>
      <c r="TZX3" s="195"/>
      <c r="TZY3" s="196"/>
      <c r="TZZ3" s="197"/>
      <c r="UAA3" s="197"/>
      <c r="UAB3" s="231"/>
      <c r="UAD3" s="223"/>
      <c r="UAE3" s="225"/>
      <c r="UAF3" s="226"/>
      <c r="UAG3" s="227"/>
      <c r="UAI3" s="228"/>
      <c r="UAJ3" s="229"/>
      <c r="UAK3" s="230"/>
      <c r="UAL3" s="194"/>
      <c r="UAM3" s="194"/>
      <c r="UAN3" s="195"/>
      <c r="UAO3" s="196"/>
      <c r="UAP3" s="197"/>
      <c r="UAQ3" s="197"/>
      <c r="UAR3" s="231"/>
      <c r="UAT3" s="223"/>
      <c r="UAU3" s="225"/>
      <c r="UAV3" s="226"/>
      <c r="UAW3" s="227"/>
      <c r="UAY3" s="228"/>
      <c r="UAZ3" s="229"/>
      <c r="UBA3" s="230"/>
      <c r="UBB3" s="194"/>
      <c r="UBC3" s="194"/>
      <c r="UBD3" s="195"/>
      <c r="UBE3" s="196"/>
      <c r="UBF3" s="197"/>
      <c r="UBG3" s="197"/>
      <c r="UBH3" s="231"/>
      <c r="UBJ3" s="223"/>
      <c r="UBK3" s="225"/>
      <c r="UBL3" s="226"/>
      <c r="UBM3" s="227"/>
      <c r="UBO3" s="228"/>
      <c r="UBP3" s="229"/>
      <c r="UBQ3" s="230"/>
      <c r="UBR3" s="194"/>
      <c r="UBS3" s="194"/>
      <c r="UBT3" s="195"/>
      <c r="UBU3" s="196"/>
      <c r="UBV3" s="197"/>
      <c r="UBW3" s="197"/>
      <c r="UBX3" s="231"/>
      <c r="UBZ3" s="223"/>
      <c r="UCA3" s="225"/>
      <c r="UCB3" s="226"/>
      <c r="UCC3" s="227"/>
      <c r="UCE3" s="228"/>
      <c r="UCF3" s="229"/>
      <c r="UCG3" s="230"/>
      <c r="UCH3" s="194"/>
      <c r="UCI3" s="194"/>
      <c r="UCJ3" s="195"/>
      <c r="UCK3" s="196"/>
      <c r="UCL3" s="197"/>
      <c r="UCM3" s="197"/>
      <c r="UCN3" s="231"/>
      <c r="UCP3" s="223"/>
      <c r="UCQ3" s="225"/>
      <c r="UCR3" s="226"/>
      <c r="UCS3" s="227"/>
      <c r="UCU3" s="228"/>
      <c r="UCV3" s="229"/>
      <c r="UCW3" s="230"/>
      <c r="UCX3" s="194"/>
      <c r="UCY3" s="194"/>
      <c r="UCZ3" s="195"/>
      <c r="UDA3" s="196"/>
      <c r="UDB3" s="197"/>
      <c r="UDC3" s="197"/>
      <c r="UDD3" s="231"/>
      <c r="UDF3" s="223"/>
      <c r="UDG3" s="225"/>
      <c r="UDH3" s="226"/>
      <c r="UDI3" s="227"/>
      <c r="UDK3" s="228"/>
      <c r="UDL3" s="229"/>
      <c r="UDM3" s="230"/>
      <c r="UDN3" s="194"/>
      <c r="UDO3" s="194"/>
      <c r="UDP3" s="195"/>
      <c r="UDQ3" s="196"/>
      <c r="UDR3" s="197"/>
      <c r="UDS3" s="197"/>
      <c r="UDT3" s="231"/>
      <c r="UDV3" s="223"/>
      <c r="UDW3" s="225"/>
      <c r="UDX3" s="226"/>
      <c r="UDY3" s="227"/>
      <c r="UEA3" s="228"/>
      <c r="UEB3" s="229"/>
      <c r="UEC3" s="230"/>
      <c r="UED3" s="194"/>
      <c r="UEE3" s="194"/>
      <c r="UEF3" s="195"/>
      <c r="UEG3" s="196"/>
      <c r="UEH3" s="197"/>
      <c r="UEI3" s="197"/>
      <c r="UEJ3" s="231"/>
      <c r="UEL3" s="223"/>
      <c r="UEM3" s="225"/>
      <c r="UEN3" s="226"/>
      <c r="UEO3" s="227"/>
      <c r="UEQ3" s="228"/>
      <c r="UER3" s="229"/>
      <c r="UES3" s="230"/>
      <c r="UET3" s="194"/>
      <c r="UEU3" s="194"/>
      <c r="UEV3" s="195"/>
      <c r="UEW3" s="196"/>
      <c r="UEX3" s="197"/>
      <c r="UEY3" s="197"/>
      <c r="UEZ3" s="231"/>
      <c r="UFB3" s="223"/>
      <c r="UFC3" s="225"/>
      <c r="UFD3" s="226"/>
      <c r="UFE3" s="227"/>
      <c r="UFG3" s="228"/>
      <c r="UFH3" s="229"/>
      <c r="UFI3" s="230"/>
      <c r="UFJ3" s="194"/>
      <c r="UFK3" s="194"/>
      <c r="UFL3" s="195"/>
      <c r="UFM3" s="196"/>
      <c r="UFN3" s="197"/>
      <c r="UFO3" s="197"/>
      <c r="UFP3" s="231"/>
      <c r="UFR3" s="223"/>
      <c r="UFS3" s="225"/>
      <c r="UFT3" s="226"/>
      <c r="UFU3" s="227"/>
      <c r="UFW3" s="228"/>
      <c r="UFX3" s="229"/>
      <c r="UFY3" s="230"/>
      <c r="UFZ3" s="194"/>
      <c r="UGA3" s="194"/>
      <c r="UGB3" s="195"/>
      <c r="UGC3" s="196"/>
      <c r="UGD3" s="197"/>
      <c r="UGE3" s="197"/>
      <c r="UGF3" s="231"/>
      <c r="UGH3" s="223"/>
      <c r="UGI3" s="225"/>
      <c r="UGJ3" s="226"/>
      <c r="UGK3" s="227"/>
      <c r="UGM3" s="228"/>
      <c r="UGN3" s="229"/>
      <c r="UGO3" s="230"/>
      <c r="UGP3" s="194"/>
      <c r="UGQ3" s="194"/>
      <c r="UGR3" s="195"/>
      <c r="UGS3" s="196"/>
      <c r="UGT3" s="197"/>
      <c r="UGU3" s="197"/>
      <c r="UGV3" s="231"/>
      <c r="UGX3" s="223"/>
      <c r="UGY3" s="225"/>
      <c r="UGZ3" s="226"/>
      <c r="UHA3" s="227"/>
      <c r="UHC3" s="228"/>
      <c r="UHD3" s="229"/>
      <c r="UHE3" s="230"/>
      <c r="UHF3" s="194"/>
      <c r="UHG3" s="194"/>
      <c r="UHH3" s="195"/>
      <c r="UHI3" s="196"/>
      <c r="UHJ3" s="197"/>
      <c r="UHK3" s="197"/>
      <c r="UHL3" s="231"/>
      <c r="UHN3" s="223"/>
      <c r="UHO3" s="225"/>
      <c r="UHP3" s="226"/>
      <c r="UHQ3" s="227"/>
      <c r="UHS3" s="228"/>
      <c r="UHT3" s="229"/>
      <c r="UHU3" s="230"/>
      <c r="UHV3" s="194"/>
      <c r="UHW3" s="194"/>
      <c r="UHX3" s="195"/>
      <c r="UHY3" s="196"/>
      <c r="UHZ3" s="197"/>
      <c r="UIA3" s="197"/>
      <c r="UIB3" s="231"/>
      <c r="UID3" s="223"/>
      <c r="UIE3" s="225"/>
      <c r="UIF3" s="226"/>
      <c r="UIG3" s="227"/>
      <c r="UII3" s="228"/>
      <c r="UIJ3" s="229"/>
      <c r="UIK3" s="230"/>
      <c r="UIL3" s="194"/>
      <c r="UIM3" s="194"/>
      <c r="UIN3" s="195"/>
      <c r="UIO3" s="196"/>
      <c r="UIP3" s="197"/>
      <c r="UIQ3" s="197"/>
      <c r="UIR3" s="231"/>
      <c r="UIT3" s="223"/>
      <c r="UIU3" s="225"/>
      <c r="UIV3" s="226"/>
      <c r="UIW3" s="227"/>
      <c r="UIY3" s="228"/>
      <c r="UIZ3" s="229"/>
      <c r="UJA3" s="230"/>
      <c r="UJB3" s="194"/>
      <c r="UJC3" s="194"/>
      <c r="UJD3" s="195"/>
      <c r="UJE3" s="196"/>
      <c r="UJF3" s="197"/>
      <c r="UJG3" s="197"/>
      <c r="UJH3" s="231"/>
      <c r="UJJ3" s="223"/>
      <c r="UJK3" s="225"/>
      <c r="UJL3" s="226"/>
      <c r="UJM3" s="227"/>
      <c r="UJO3" s="228"/>
      <c r="UJP3" s="229"/>
      <c r="UJQ3" s="230"/>
      <c r="UJR3" s="194"/>
      <c r="UJS3" s="194"/>
      <c r="UJT3" s="195"/>
      <c r="UJU3" s="196"/>
      <c r="UJV3" s="197"/>
      <c r="UJW3" s="197"/>
      <c r="UJX3" s="231"/>
      <c r="UJZ3" s="223"/>
      <c r="UKA3" s="225"/>
      <c r="UKB3" s="226"/>
      <c r="UKC3" s="227"/>
      <c r="UKE3" s="228"/>
      <c r="UKF3" s="229"/>
      <c r="UKG3" s="230"/>
      <c r="UKH3" s="194"/>
      <c r="UKI3" s="194"/>
      <c r="UKJ3" s="195"/>
      <c r="UKK3" s="196"/>
      <c r="UKL3" s="197"/>
      <c r="UKM3" s="197"/>
      <c r="UKN3" s="231"/>
      <c r="UKP3" s="223"/>
      <c r="UKQ3" s="225"/>
      <c r="UKR3" s="226"/>
      <c r="UKS3" s="227"/>
      <c r="UKU3" s="228"/>
      <c r="UKV3" s="229"/>
      <c r="UKW3" s="230"/>
      <c r="UKX3" s="194"/>
      <c r="UKY3" s="194"/>
      <c r="UKZ3" s="195"/>
      <c r="ULA3" s="196"/>
      <c r="ULB3" s="197"/>
      <c r="ULC3" s="197"/>
      <c r="ULD3" s="231"/>
      <c r="ULF3" s="223"/>
      <c r="ULG3" s="225"/>
      <c r="ULH3" s="226"/>
      <c r="ULI3" s="227"/>
      <c r="ULK3" s="228"/>
      <c r="ULL3" s="229"/>
      <c r="ULM3" s="230"/>
      <c r="ULN3" s="194"/>
      <c r="ULO3" s="194"/>
      <c r="ULP3" s="195"/>
      <c r="ULQ3" s="196"/>
      <c r="ULR3" s="197"/>
      <c r="ULS3" s="197"/>
      <c r="ULT3" s="231"/>
      <c r="ULV3" s="223"/>
      <c r="ULW3" s="225"/>
      <c r="ULX3" s="226"/>
      <c r="ULY3" s="227"/>
      <c r="UMA3" s="228"/>
      <c r="UMB3" s="229"/>
      <c r="UMC3" s="230"/>
      <c r="UMD3" s="194"/>
      <c r="UME3" s="194"/>
      <c r="UMF3" s="195"/>
      <c r="UMG3" s="196"/>
      <c r="UMH3" s="197"/>
      <c r="UMI3" s="197"/>
      <c r="UMJ3" s="231"/>
      <c r="UML3" s="223"/>
      <c r="UMM3" s="225"/>
      <c r="UMN3" s="226"/>
      <c r="UMO3" s="227"/>
      <c r="UMQ3" s="228"/>
      <c r="UMR3" s="229"/>
      <c r="UMS3" s="230"/>
      <c r="UMT3" s="194"/>
      <c r="UMU3" s="194"/>
      <c r="UMV3" s="195"/>
      <c r="UMW3" s="196"/>
      <c r="UMX3" s="197"/>
      <c r="UMY3" s="197"/>
      <c r="UMZ3" s="231"/>
      <c r="UNB3" s="223"/>
      <c r="UNC3" s="225"/>
      <c r="UND3" s="226"/>
      <c r="UNE3" s="227"/>
      <c r="UNG3" s="228"/>
      <c r="UNH3" s="229"/>
      <c r="UNI3" s="230"/>
      <c r="UNJ3" s="194"/>
      <c r="UNK3" s="194"/>
      <c r="UNL3" s="195"/>
      <c r="UNM3" s="196"/>
      <c r="UNN3" s="197"/>
      <c r="UNO3" s="197"/>
      <c r="UNP3" s="231"/>
      <c r="UNR3" s="223"/>
      <c r="UNS3" s="225"/>
      <c r="UNT3" s="226"/>
      <c r="UNU3" s="227"/>
      <c r="UNW3" s="228"/>
      <c r="UNX3" s="229"/>
      <c r="UNY3" s="230"/>
      <c r="UNZ3" s="194"/>
      <c r="UOA3" s="194"/>
      <c r="UOB3" s="195"/>
      <c r="UOC3" s="196"/>
      <c r="UOD3" s="197"/>
      <c r="UOE3" s="197"/>
      <c r="UOF3" s="231"/>
      <c r="UOH3" s="223"/>
      <c r="UOI3" s="225"/>
      <c r="UOJ3" s="226"/>
      <c r="UOK3" s="227"/>
      <c r="UOM3" s="228"/>
      <c r="UON3" s="229"/>
      <c r="UOO3" s="230"/>
      <c r="UOP3" s="194"/>
      <c r="UOQ3" s="194"/>
      <c r="UOR3" s="195"/>
      <c r="UOS3" s="196"/>
      <c r="UOT3" s="197"/>
      <c r="UOU3" s="197"/>
      <c r="UOV3" s="231"/>
      <c r="UOX3" s="223"/>
      <c r="UOY3" s="225"/>
      <c r="UOZ3" s="226"/>
      <c r="UPA3" s="227"/>
      <c r="UPC3" s="228"/>
      <c r="UPD3" s="229"/>
      <c r="UPE3" s="230"/>
      <c r="UPF3" s="194"/>
      <c r="UPG3" s="194"/>
      <c r="UPH3" s="195"/>
      <c r="UPI3" s="196"/>
      <c r="UPJ3" s="197"/>
      <c r="UPK3" s="197"/>
      <c r="UPL3" s="231"/>
      <c r="UPN3" s="223"/>
      <c r="UPO3" s="225"/>
      <c r="UPP3" s="226"/>
      <c r="UPQ3" s="227"/>
      <c r="UPS3" s="228"/>
      <c r="UPT3" s="229"/>
      <c r="UPU3" s="230"/>
      <c r="UPV3" s="194"/>
      <c r="UPW3" s="194"/>
      <c r="UPX3" s="195"/>
      <c r="UPY3" s="196"/>
      <c r="UPZ3" s="197"/>
      <c r="UQA3" s="197"/>
      <c r="UQB3" s="231"/>
      <c r="UQD3" s="223"/>
      <c r="UQE3" s="225"/>
      <c r="UQF3" s="226"/>
      <c r="UQG3" s="227"/>
      <c r="UQI3" s="228"/>
      <c r="UQJ3" s="229"/>
      <c r="UQK3" s="230"/>
      <c r="UQL3" s="194"/>
      <c r="UQM3" s="194"/>
      <c r="UQN3" s="195"/>
      <c r="UQO3" s="196"/>
      <c r="UQP3" s="197"/>
      <c r="UQQ3" s="197"/>
      <c r="UQR3" s="231"/>
      <c r="UQT3" s="223"/>
      <c r="UQU3" s="225"/>
      <c r="UQV3" s="226"/>
      <c r="UQW3" s="227"/>
      <c r="UQY3" s="228"/>
      <c r="UQZ3" s="229"/>
      <c r="URA3" s="230"/>
      <c r="URB3" s="194"/>
      <c r="URC3" s="194"/>
      <c r="URD3" s="195"/>
      <c r="URE3" s="196"/>
      <c r="URF3" s="197"/>
      <c r="URG3" s="197"/>
      <c r="URH3" s="231"/>
      <c r="URJ3" s="223"/>
      <c r="URK3" s="225"/>
      <c r="URL3" s="226"/>
      <c r="URM3" s="227"/>
      <c r="URO3" s="228"/>
      <c r="URP3" s="229"/>
      <c r="URQ3" s="230"/>
      <c r="URR3" s="194"/>
      <c r="URS3" s="194"/>
      <c r="URT3" s="195"/>
      <c r="URU3" s="196"/>
      <c r="URV3" s="197"/>
      <c r="URW3" s="197"/>
      <c r="URX3" s="231"/>
      <c r="URZ3" s="223"/>
      <c r="USA3" s="225"/>
      <c r="USB3" s="226"/>
      <c r="USC3" s="227"/>
      <c r="USE3" s="228"/>
      <c r="USF3" s="229"/>
      <c r="USG3" s="230"/>
      <c r="USH3" s="194"/>
      <c r="USI3" s="194"/>
      <c r="USJ3" s="195"/>
      <c r="USK3" s="196"/>
      <c r="USL3" s="197"/>
      <c r="USM3" s="197"/>
      <c r="USN3" s="231"/>
      <c r="USP3" s="223"/>
      <c r="USQ3" s="225"/>
      <c r="USR3" s="226"/>
      <c r="USS3" s="227"/>
      <c r="USU3" s="228"/>
      <c r="USV3" s="229"/>
      <c r="USW3" s="230"/>
      <c r="USX3" s="194"/>
      <c r="USY3" s="194"/>
      <c r="USZ3" s="195"/>
      <c r="UTA3" s="196"/>
      <c r="UTB3" s="197"/>
      <c r="UTC3" s="197"/>
      <c r="UTD3" s="231"/>
      <c r="UTF3" s="223"/>
      <c r="UTG3" s="225"/>
      <c r="UTH3" s="226"/>
      <c r="UTI3" s="227"/>
      <c r="UTK3" s="228"/>
      <c r="UTL3" s="229"/>
      <c r="UTM3" s="230"/>
      <c r="UTN3" s="194"/>
      <c r="UTO3" s="194"/>
      <c r="UTP3" s="195"/>
      <c r="UTQ3" s="196"/>
      <c r="UTR3" s="197"/>
      <c r="UTS3" s="197"/>
      <c r="UTT3" s="231"/>
      <c r="UTV3" s="223"/>
      <c r="UTW3" s="225"/>
      <c r="UTX3" s="226"/>
      <c r="UTY3" s="227"/>
      <c r="UUA3" s="228"/>
      <c r="UUB3" s="229"/>
      <c r="UUC3" s="230"/>
      <c r="UUD3" s="194"/>
      <c r="UUE3" s="194"/>
      <c r="UUF3" s="195"/>
      <c r="UUG3" s="196"/>
      <c r="UUH3" s="197"/>
      <c r="UUI3" s="197"/>
      <c r="UUJ3" s="231"/>
      <c r="UUL3" s="223"/>
      <c r="UUM3" s="225"/>
      <c r="UUN3" s="226"/>
      <c r="UUO3" s="227"/>
      <c r="UUQ3" s="228"/>
      <c r="UUR3" s="229"/>
      <c r="UUS3" s="230"/>
      <c r="UUT3" s="194"/>
      <c r="UUU3" s="194"/>
      <c r="UUV3" s="195"/>
      <c r="UUW3" s="196"/>
      <c r="UUX3" s="197"/>
      <c r="UUY3" s="197"/>
      <c r="UUZ3" s="231"/>
      <c r="UVB3" s="223"/>
      <c r="UVC3" s="225"/>
      <c r="UVD3" s="226"/>
      <c r="UVE3" s="227"/>
      <c r="UVG3" s="228"/>
      <c r="UVH3" s="229"/>
      <c r="UVI3" s="230"/>
      <c r="UVJ3" s="194"/>
      <c r="UVK3" s="194"/>
      <c r="UVL3" s="195"/>
      <c r="UVM3" s="196"/>
      <c r="UVN3" s="197"/>
      <c r="UVO3" s="197"/>
      <c r="UVP3" s="231"/>
      <c r="UVR3" s="223"/>
      <c r="UVS3" s="225"/>
      <c r="UVT3" s="226"/>
      <c r="UVU3" s="227"/>
      <c r="UVW3" s="228"/>
      <c r="UVX3" s="229"/>
      <c r="UVY3" s="230"/>
      <c r="UVZ3" s="194"/>
      <c r="UWA3" s="194"/>
      <c r="UWB3" s="195"/>
      <c r="UWC3" s="196"/>
      <c r="UWD3" s="197"/>
      <c r="UWE3" s="197"/>
      <c r="UWF3" s="231"/>
      <c r="UWH3" s="223"/>
      <c r="UWI3" s="225"/>
      <c r="UWJ3" s="226"/>
      <c r="UWK3" s="227"/>
      <c r="UWM3" s="228"/>
      <c r="UWN3" s="229"/>
      <c r="UWO3" s="230"/>
      <c r="UWP3" s="194"/>
      <c r="UWQ3" s="194"/>
      <c r="UWR3" s="195"/>
      <c r="UWS3" s="196"/>
      <c r="UWT3" s="197"/>
      <c r="UWU3" s="197"/>
      <c r="UWV3" s="231"/>
      <c r="UWX3" s="223"/>
      <c r="UWY3" s="225"/>
      <c r="UWZ3" s="226"/>
      <c r="UXA3" s="227"/>
      <c r="UXC3" s="228"/>
      <c r="UXD3" s="229"/>
      <c r="UXE3" s="230"/>
      <c r="UXF3" s="194"/>
      <c r="UXG3" s="194"/>
      <c r="UXH3" s="195"/>
      <c r="UXI3" s="196"/>
      <c r="UXJ3" s="197"/>
      <c r="UXK3" s="197"/>
      <c r="UXL3" s="231"/>
      <c r="UXN3" s="223"/>
      <c r="UXO3" s="225"/>
      <c r="UXP3" s="226"/>
      <c r="UXQ3" s="227"/>
      <c r="UXS3" s="228"/>
      <c r="UXT3" s="229"/>
      <c r="UXU3" s="230"/>
      <c r="UXV3" s="194"/>
      <c r="UXW3" s="194"/>
      <c r="UXX3" s="195"/>
      <c r="UXY3" s="196"/>
      <c r="UXZ3" s="197"/>
      <c r="UYA3" s="197"/>
      <c r="UYB3" s="231"/>
      <c r="UYD3" s="223"/>
      <c r="UYE3" s="225"/>
      <c r="UYF3" s="226"/>
      <c r="UYG3" s="227"/>
      <c r="UYI3" s="228"/>
      <c r="UYJ3" s="229"/>
      <c r="UYK3" s="230"/>
      <c r="UYL3" s="194"/>
      <c r="UYM3" s="194"/>
      <c r="UYN3" s="195"/>
      <c r="UYO3" s="196"/>
      <c r="UYP3" s="197"/>
      <c r="UYQ3" s="197"/>
      <c r="UYR3" s="231"/>
      <c r="UYT3" s="223"/>
      <c r="UYU3" s="225"/>
      <c r="UYV3" s="226"/>
      <c r="UYW3" s="227"/>
      <c r="UYY3" s="228"/>
      <c r="UYZ3" s="229"/>
      <c r="UZA3" s="230"/>
      <c r="UZB3" s="194"/>
      <c r="UZC3" s="194"/>
      <c r="UZD3" s="195"/>
      <c r="UZE3" s="196"/>
      <c r="UZF3" s="197"/>
      <c r="UZG3" s="197"/>
      <c r="UZH3" s="231"/>
      <c r="UZJ3" s="223"/>
      <c r="UZK3" s="225"/>
      <c r="UZL3" s="226"/>
      <c r="UZM3" s="227"/>
      <c r="UZO3" s="228"/>
      <c r="UZP3" s="229"/>
      <c r="UZQ3" s="230"/>
      <c r="UZR3" s="194"/>
      <c r="UZS3" s="194"/>
      <c r="UZT3" s="195"/>
      <c r="UZU3" s="196"/>
      <c r="UZV3" s="197"/>
      <c r="UZW3" s="197"/>
      <c r="UZX3" s="231"/>
      <c r="UZZ3" s="223"/>
      <c r="VAA3" s="225"/>
      <c r="VAB3" s="226"/>
      <c r="VAC3" s="227"/>
      <c r="VAE3" s="228"/>
      <c r="VAF3" s="229"/>
      <c r="VAG3" s="230"/>
      <c r="VAH3" s="194"/>
      <c r="VAI3" s="194"/>
      <c r="VAJ3" s="195"/>
      <c r="VAK3" s="196"/>
      <c r="VAL3" s="197"/>
      <c r="VAM3" s="197"/>
      <c r="VAN3" s="231"/>
      <c r="VAP3" s="223"/>
      <c r="VAQ3" s="225"/>
      <c r="VAR3" s="226"/>
      <c r="VAS3" s="227"/>
      <c r="VAU3" s="228"/>
      <c r="VAV3" s="229"/>
      <c r="VAW3" s="230"/>
      <c r="VAX3" s="194"/>
      <c r="VAY3" s="194"/>
      <c r="VAZ3" s="195"/>
      <c r="VBA3" s="196"/>
      <c r="VBB3" s="197"/>
      <c r="VBC3" s="197"/>
      <c r="VBD3" s="231"/>
      <c r="VBF3" s="223"/>
      <c r="VBG3" s="225"/>
      <c r="VBH3" s="226"/>
      <c r="VBI3" s="227"/>
      <c r="VBK3" s="228"/>
      <c r="VBL3" s="229"/>
      <c r="VBM3" s="230"/>
      <c r="VBN3" s="194"/>
      <c r="VBO3" s="194"/>
      <c r="VBP3" s="195"/>
      <c r="VBQ3" s="196"/>
      <c r="VBR3" s="197"/>
      <c r="VBS3" s="197"/>
      <c r="VBT3" s="231"/>
      <c r="VBV3" s="223"/>
      <c r="VBW3" s="225"/>
      <c r="VBX3" s="226"/>
      <c r="VBY3" s="227"/>
      <c r="VCA3" s="228"/>
      <c r="VCB3" s="229"/>
      <c r="VCC3" s="230"/>
      <c r="VCD3" s="194"/>
      <c r="VCE3" s="194"/>
      <c r="VCF3" s="195"/>
      <c r="VCG3" s="196"/>
      <c r="VCH3" s="197"/>
      <c r="VCI3" s="197"/>
      <c r="VCJ3" s="231"/>
      <c r="VCL3" s="223"/>
      <c r="VCM3" s="225"/>
      <c r="VCN3" s="226"/>
      <c r="VCO3" s="227"/>
      <c r="VCQ3" s="228"/>
      <c r="VCR3" s="229"/>
      <c r="VCS3" s="230"/>
      <c r="VCT3" s="194"/>
      <c r="VCU3" s="194"/>
      <c r="VCV3" s="195"/>
      <c r="VCW3" s="196"/>
      <c r="VCX3" s="197"/>
      <c r="VCY3" s="197"/>
      <c r="VCZ3" s="231"/>
      <c r="VDB3" s="223"/>
      <c r="VDC3" s="225"/>
      <c r="VDD3" s="226"/>
      <c r="VDE3" s="227"/>
      <c r="VDG3" s="228"/>
      <c r="VDH3" s="229"/>
      <c r="VDI3" s="230"/>
      <c r="VDJ3" s="194"/>
      <c r="VDK3" s="194"/>
      <c r="VDL3" s="195"/>
      <c r="VDM3" s="196"/>
      <c r="VDN3" s="197"/>
      <c r="VDO3" s="197"/>
      <c r="VDP3" s="231"/>
      <c r="VDR3" s="223"/>
      <c r="VDS3" s="225"/>
      <c r="VDT3" s="226"/>
      <c r="VDU3" s="227"/>
      <c r="VDW3" s="228"/>
      <c r="VDX3" s="229"/>
      <c r="VDY3" s="230"/>
      <c r="VDZ3" s="194"/>
      <c r="VEA3" s="194"/>
      <c r="VEB3" s="195"/>
      <c r="VEC3" s="196"/>
      <c r="VED3" s="197"/>
      <c r="VEE3" s="197"/>
      <c r="VEF3" s="231"/>
      <c r="VEH3" s="223"/>
      <c r="VEI3" s="225"/>
      <c r="VEJ3" s="226"/>
      <c r="VEK3" s="227"/>
      <c r="VEM3" s="228"/>
      <c r="VEN3" s="229"/>
      <c r="VEO3" s="230"/>
      <c r="VEP3" s="194"/>
      <c r="VEQ3" s="194"/>
      <c r="VER3" s="195"/>
      <c r="VES3" s="196"/>
      <c r="VET3" s="197"/>
      <c r="VEU3" s="197"/>
      <c r="VEV3" s="231"/>
      <c r="VEX3" s="223"/>
      <c r="VEY3" s="225"/>
      <c r="VEZ3" s="226"/>
      <c r="VFA3" s="227"/>
      <c r="VFC3" s="228"/>
      <c r="VFD3" s="229"/>
      <c r="VFE3" s="230"/>
      <c r="VFF3" s="194"/>
      <c r="VFG3" s="194"/>
      <c r="VFH3" s="195"/>
      <c r="VFI3" s="196"/>
      <c r="VFJ3" s="197"/>
      <c r="VFK3" s="197"/>
      <c r="VFL3" s="231"/>
      <c r="VFN3" s="223"/>
      <c r="VFO3" s="225"/>
      <c r="VFP3" s="226"/>
      <c r="VFQ3" s="227"/>
      <c r="VFS3" s="228"/>
      <c r="VFT3" s="229"/>
      <c r="VFU3" s="230"/>
      <c r="VFV3" s="194"/>
      <c r="VFW3" s="194"/>
      <c r="VFX3" s="195"/>
      <c r="VFY3" s="196"/>
      <c r="VFZ3" s="197"/>
      <c r="VGA3" s="197"/>
      <c r="VGB3" s="231"/>
      <c r="VGD3" s="223"/>
      <c r="VGE3" s="225"/>
      <c r="VGF3" s="226"/>
      <c r="VGG3" s="227"/>
      <c r="VGI3" s="228"/>
      <c r="VGJ3" s="229"/>
      <c r="VGK3" s="230"/>
      <c r="VGL3" s="194"/>
      <c r="VGM3" s="194"/>
      <c r="VGN3" s="195"/>
      <c r="VGO3" s="196"/>
      <c r="VGP3" s="197"/>
      <c r="VGQ3" s="197"/>
      <c r="VGR3" s="231"/>
      <c r="VGT3" s="223"/>
      <c r="VGU3" s="225"/>
      <c r="VGV3" s="226"/>
      <c r="VGW3" s="227"/>
      <c r="VGY3" s="228"/>
      <c r="VGZ3" s="229"/>
      <c r="VHA3" s="230"/>
      <c r="VHB3" s="194"/>
      <c r="VHC3" s="194"/>
      <c r="VHD3" s="195"/>
      <c r="VHE3" s="196"/>
      <c r="VHF3" s="197"/>
      <c r="VHG3" s="197"/>
      <c r="VHH3" s="231"/>
      <c r="VHJ3" s="223"/>
      <c r="VHK3" s="225"/>
      <c r="VHL3" s="226"/>
      <c r="VHM3" s="227"/>
      <c r="VHO3" s="228"/>
      <c r="VHP3" s="229"/>
      <c r="VHQ3" s="230"/>
      <c r="VHR3" s="194"/>
      <c r="VHS3" s="194"/>
      <c r="VHT3" s="195"/>
      <c r="VHU3" s="196"/>
      <c r="VHV3" s="197"/>
      <c r="VHW3" s="197"/>
      <c r="VHX3" s="231"/>
      <c r="VHZ3" s="223"/>
      <c r="VIA3" s="225"/>
      <c r="VIB3" s="226"/>
      <c r="VIC3" s="227"/>
      <c r="VIE3" s="228"/>
      <c r="VIF3" s="229"/>
      <c r="VIG3" s="230"/>
      <c r="VIH3" s="194"/>
      <c r="VII3" s="194"/>
      <c r="VIJ3" s="195"/>
      <c r="VIK3" s="196"/>
      <c r="VIL3" s="197"/>
      <c r="VIM3" s="197"/>
      <c r="VIN3" s="231"/>
      <c r="VIP3" s="223"/>
      <c r="VIQ3" s="225"/>
      <c r="VIR3" s="226"/>
      <c r="VIS3" s="227"/>
      <c r="VIU3" s="228"/>
      <c r="VIV3" s="229"/>
      <c r="VIW3" s="230"/>
      <c r="VIX3" s="194"/>
      <c r="VIY3" s="194"/>
      <c r="VIZ3" s="195"/>
      <c r="VJA3" s="196"/>
      <c r="VJB3" s="197"/>
      <c r="VJC3" s="197"/>
      <c r="VJD3" s="231"/>
      <c r="VJF3" s="223"/>
      <c r="VJG3" s="225"/>
      <c r="VJH3" s="226"/>
      <c r="VJI3" s="227"/>
      <c r="VJK3" s="228"/>
      <c r="VJL3" s="229"/>
      <c r="VJM3" s="230"/>
      <c r="VJN3" s="194"/>
      <c r="VJO3" s="194"/>
      <c r="VJP3" s="195"/>
      <c r="VJQ3" s="196"/>
      <c r="VJR3" s="197"/>
      <c r="VJS3" s="197"/>
      <c r="VJT3" s="231"/>
      <c r="VJV3" s="223"/>
      <c r="VJW3" s="225"/>
      <c r="VJX3" s="226"/>
      <c r="VJY3" s="227"/>
      <c r="VKA3" s="228"/>
      <c r="VKB3" s="229"/>
      <c r="VKC3" s="230"/>
      <c r="VKD3" s="194"/>
      <c r="VKE3" s="194"/>
      <c r="VKF3" s="195"/>
      <c r="VKG3" s="196"/>
      <c r="VKH3" s="197"/>
      <c r="VKI3" s="197"/>
      <c r="VKJ3" s="231"/>
      <c r="VKL3" s="223"/>
      <c r="VKM3" s="225"/>
      <c r="VKN3" s="226"/>
      <c r="VKO3" s="227"/>
      <c r="VKQ3" s="228"/>
      <c r="VKR3" s="229"/>
      <c r="VKS3" s="230"/>
      <c r="VKT3" s="194"/>
      <c r="VKU3" s="194"/>
      <c r="VKV3" s="195"/>
      <c r="VKW3" s="196"/>
      <c r="VKX3" s="197"/>
      <c r="VKY3" s="197"/>
      <c r="VKZ3" s="231"/>
      <c r="VLB3" s="223"/>
      <c r="VLC3" s="225"/>
      <c r="VLD3" s="226"/>
      <c r="VLE3" s="227"/>
      <c r="VLG3" s="228"/>
      <c r="VLH3" s="229"/>
      <c r="VLI3" s="230"/>
      <c r="VLJ3" s="194"/>
      <c r="VLK3" s="194"/>
      <c r="VLL3" s="195"/>
      <c r="VLM3" s="196"/>
      <c r="VLN3" s="197"/>
      <c r="VLO3" s="197"/>
      <c r="VLP3" s="231"/>
      <c r="VLR3" s="223"/>
      <c r="VLS3" s="225"/>
      <c r="VLT3" s="226"/>
      <c r="VLU3" s="227"/>
      <c r="VLW3" s="228"/>
      <c r="VLX3" s="229"/>
      <c r="VLY3" s="230"/>
      <c r="VLZ3" s="194"/>
      <c r="VMA3" s="194"/>
      <c r="VMB3" s="195"/>
      <c r="VMC3" s="196"/>
      <c r="VMD3" s="197"/>
      <c r="VME3" s="197"/>
      <c r="VMF3" s="231"/>
      <c r="VMH3" s="223"/>
      <c r="VMI3" s="225"/>
      <c r="VMJ3" s="226"/>
      <c r="VMK3" s="227"/>
      <c r="VMM3" s="228"/>
      <c r="VMN3" s="229"/>
      <c r="VMO3" s="230"/>
      <c r="VMP3" s="194"/>
      <c r="VMQ3" s="194"/>
      <c r="VMR3" s="195"/>
      <c r="VMS3" s="196"/>
      <c r="VMT3" s="197"/>
      <c r="VMU3" s="197"/>
      <c r="VMV3" s="231"/>
      <c r="VMX3" s="223"/>
      <c r="VMY3" s="225"/>
      <c r="VMZ3" s="226"/>
      <c r="VNA3" s="227"/>
      <c r="VNC3" s="228"/>
      <c r="VND3" s="229"/>
      <c r="VNE3" s="230"/>
      <c r="VNF3" s="194"/>
      <c r="VNG3" s="194"/>
      <c r="VNH3" s="195"/>
      <c r="VNI3" s="196"/>
      <c r="VNJ3" s="197"/>
      <c r="VNK3" s="197"/>
      <c r="VNL3" s="231"/>
      <c r="VNN3" s="223"/>
      <c r="VNO3" s="225"/>
      <c r="VNP3" s="226"/>
      <c r="VNQ3" s="227"/>
      <c r="VNS3" s="228"/>
      <c r="VNT3" s="229"/>
      <c r="VNU3" s="230"/>
      <c r="VNV3" s="194"/>
      <c r="VNW3" s="194"/>
      <c r="VNX3" s="195"/>
      <c r="VNY3" s="196"/>
      <c r="VNZ3" s="197"/>
      <c r="VOA3" s="197"/>
      <c r="VOB3" s="231"/>
      <c r="VOD3" s="223"/>
      <c r="VOE3" s="225"/>
      <c r="VOF3" s="226"/>
      <c r="VOG3" s="227"/>
      <c r="VOI3" s="228"/>
      <c r="VOJ3" s="229"/>
      <c r="VOK3" s="230"/>
      <c r="VOL3" s="194"/>
      <c r="VOM3" s="194"/>
      <c r="VON3" s="195"/>
      <c r="VOO3" s="196"/>
      <c r="VOP3" s="197"/>
      <c r="VOQ3" s="197"/>
      <c r="VOR3" s="231"/>
      <c r="VOT3" s="223"/>
      <c r="VOU3" s="225"/>
      <c r="VOV3" s="226"/>
      <c r="VOW3" s="227"/>
      <c r="VOY3" s="228"/>
      <c r="VOZ3" s="229"/>
      <c r="VPA3" s="230"/>
      <c r="VPB3" s="194"/>
      <c r="VPC3" s="194"/>
      <c r="VPD3" s="195"/>
      <c r="VPE3" s="196"/>
      <c r="VPF3" s="197"/>
      <c r="VPG3" s="197"/>
      <c r="VPH3" s="231"/>
      <c r="VPJ3" s="223"/>
      <c r="VPK3" s="225"/>
      <c r="VPL3" s="226"/>
      <c r="VPM3" s="227"/>
      <c r="VPO3" s="228"/>
      <c r="VPP3" s="229"/>
      <c r="VPQ3" s="230"/>
      <c r="VPR3" s="194"/>
      <c r="VPS3" s="194"/>
      <c r="VPT3" s="195"/>
      <c r="VPU3" s="196"/>
      <c r="VPV3" s="197"/>
      <c r="VPW3" s="197"/>
      <c r="VPX3" s="231"/>
      <c r="VPZ3" s="223"/>
      <c r="VQA3" s="225"/>
      <c r="VQB3" s="226"/>
      <c r="VQC3" s="227"/>
      <c r="VQE3" s="228"/>
      <c r="VQF3" s="229"/>
      <c r="VQG3" s="230"/>
      <c r="VQH3" s="194"/>
      <c r="VQI3" s="194"/>
      <c r="VQJ3" s="195"/>
      <c r="VQK3" s="196"/>
      <c r="VQL3" s="197"/>
      <c r="VQM3" s="197"/>
      <c r="VQN3" s="231"/>
      <c r="VQP3" s="223"/>
      <c r="VQQ3" s="225"/>
      <c r="VQR3" s="226"/>
      <c r="VQS3" s="227"/>
      <c r="VQU3" s="228"/>
      <c r="VQV3" s="229"/>
      <c r="VQW3" s="230"/>
      <c r="VQX3" s="194"/>
      <c r="VQY3" s="194"/>
      <c r="VQZ3" s="195"/>
      <c r="VRA3" s="196"/>
      <c r="VRB3" s="197"/>
      <c r="VRC3" s="197"/>
      <c r="VRD3" s="231"/>
      <c r="VRF3" s="223"/>
      <c r="VRG3" s="225"/>
      <c r="VRH3" s="226"/>
      <c r="VRI3" s="227"/>
      <c r="VRK3" s="228"/>
      <c r="VRL3" s="229"/>
      <c r="VRM3" s="230"/>
      <c r="VRN3" s="194"/>
      <c r="VRO3" s="194"/>
      <c r="VRP3" s="195"/>
      <c r="VRQ3" s="196"/>
      <c r="VRR3" s="197"/>
      <c r="VRS3" s="197"/>
      <c r="VRT3" s="231"/>
      <c r="VRV3" s="223"/>
      <c r="VRW3" s="225"/>
      <c r="VRX3" s="226"/>
      <c r="VRY3" s="227"/>
      <c r="VSA3" s="228"/>
      <c r="VSB3" s="229"/>
      <c r="VSC3" s="230"/>
      <c r="VSD3" s="194"/>
      <c r="VSE3" s="194"/>
      <c r="VSF3" s="195"/>
      <c r="VSG3" s="196"/>
      <c r="VSH3" s="197"/>
      <c r="VSI3" s="197"/>
      <c r="VSJ3" s="231"/>
      <c r="VSL3" s="223"/>
      <c r="VSM3" s="225"/>
      <c r="VSN3" s="226"/>
      <c r="VSO3" s="227"/>
      <c r="VSQ3" s="228"/>
      <c r="VSR3" s="229"/>
      <c r="VSS3" s="230"/>
      <c r="VST3" s="194"/>
      <c r="VSU3" s="194"/>
      <c r="VSV3" s="195"/>
      <c r="VSW3" s="196"/>
      <c r="VSX3" s="197"/>
      <c r="VSY3" s="197"/>
      <c r="VSZ3" s="231"/>
      <c r="VTB3" s="223"/>
      <c r="VTC3" s="225"/>
      <c r="VTD3" s="226"/>
      <c r="VTE3" s="227"/>
      <c r="VTG3" s="228"/>
      <c r="VTH3" s="229"/>
      <c r="VTI3" s="230"/>
      <c r="VTJ3" s="194"/>
      <c r="VTK3" s="194"/>
      <c r="VTL3" s="195"/>
      <c r="VTM3" s="196"/>
      <c r="VTN3" s="197"/>
      <c r="VTO3" s="197"/>
      <c r="VTP3" s="231"/>
      <c r="VTR3" s="223"/>
      <c r="VTS3" s="225"/>
      <c r="VTT3" s="226"/>
      <c r="VTU3" s="227"/>
      <c r="VTW3" s="228"/>
      <c r="VTX3" s="229"/>
      <c r="VTY3" s="230"/>
      <c r="VTZ3" s="194"/>
      <c r="VUA3" s="194"/>
      <c r="VUB3" s="195"/>
      <c r="VUC3" s="196"/>
      <c r="VUD3" s="197"/>
      <c r="VUE3" s="197"/>
      <c r="VUF3" s="231"/>
      <c r="VUH3" s="223"/>
      <c r="VUI3" s="225"/>
      <c r="VUJ3" s="226"/>
      <c r="VUK3" s="227"/>
      <c r="VUM3" s="228"/>
      <c r="VUN3" s="229"/>
      <c r="VUO3" s="230"/>
      <c r="VUP3" s="194"/>
      <c r="VUQ3" s="194"/>
      <c r="VUR3" s="195"/>
      <c r="VUS3" s="196"/>
      <c r="VUT3" s="197"/>
      <c r="VUU3" s="197"/>
      <c r="VUV3" s="231"/>
      <c r="VUX3" s="223"/>
      <c r="VUY3" s="225"/>
      <c r="VUZ3" s="226"/>
      <c r="VVA3" s="227"/>
      <c r="VVC3" s="228"/>
      <c r="VVD3" s="229"/>
      <c r="VVE3" s="230"/>
      <c r="VVF3" s="194"/>
      <c r="VVG3" s="194"/>
      <c r="VVH3" s="195"/>
      <c r="VVI3" s="196"/>
      <c r="VVJ3" s="197"/>
      <c r="VVK3" s="197"/>
      <c r="VVL3" s="231"/>
      <c r="VVN3" s="223"/>
      <c r="VVO3" s="225"/>
      <c r="VVP3" s="226"/>
      <c r="VVQ3" s="227"/>
      <c r="VVS3" s="228"/>
      <c r="VVT3" s="229"/>
      <c r="VVU3" s="230"/>
      <c r="VVV3" s="194"/>
      <c r="VVW3" s="194"/>
      <c r="VVX3" s="195"/>
      <c r="VVY3" s="196"/>
      <c r="VVZ3" s="197"/>
      <c r="VWA3" s="197"/>
      <c r="VWB3" s="231"/>
      <c r="VWD3" s="223"/>
      <c r="VWE3" s="225"/>
      <c r="VWF3" s="226"/>
      <c r="VWG3" s="227"/>
      <c r="VWI3" s="228"/>
      <c r="VWJ3" s="229"/>
      <c r="VWK3" s="230"/>
      <c r="VWL3" s="194"/>
      <c r="VWM3" s="194"/>
      <c r="VWN3" s="195"/>
      <c r="VWO3" s="196"/>
      <c r="VWP3" s="197"/>
      <c r="VWQ3" s="197"/>
      <c r="VWR3" s="231"/>
      <c r="VWT3" s="223"/>
      <c r="VWU3" s="225"/>
      <c r="VWV3" s="226"/>
      <c r="VWW3" s="227"/>
      <c r="VWY3" s="228"/>
      <c r="VWZ3" s="229"/>
      <c r="VXA3" s="230"/>
      <c r="VXB3" s="194"/>
      <c r="VXC3" s="194"/>
      <c r="VXD3" s="195"/>
      <c r="VXE3" s="196"/>
      <c r="VXF3" s="197"/>
      <c r="VXG3" s="197"/>
      <c r="VXH3" s="231"/>
      <c r="VXJ3" s="223"/>
      <c r="VXK3" s="225"/>
      <c r="VXL3" s="226"/>
      <c r="VXM3" s="227"/>
      <c r="VXO3" s="228"/>
      <c r="VXP3" s="229"/>
      <c r="VXQ3" s="230"/>
      <c r="VXR3" s="194"/>
      <c r="VXS3" s="194"/>
      <c r="VXT3" s="195"/>
      <c r="VXU3" s="196"/>
      <c r="VXV3" s="197"/>
      <c r="VXW3" s="197"/>
      <c r="VXX3" s="231"/>
      <c r="VXZ3" s="223"/>
      <c r="VYA3" s="225"/>
      <c r="VYB3" s="226"/>
      <c r="VYC3" s="227"/>
      <c r="VYE3" s="228"/>
      <c r="VYF3" s="229"/>
      <c r="VYG3" s="230"/>
      <c r="VYH3" s="194"/>
      <c r="VYI3" s="194"/>
      <c r="VYJ3" s="195"/>
      <c r="VYK3" s="196"/>
      <c r="VYL3" s="197"/>
      <c r="VYM3" s="197"/>
      <c r="VYN3" s="231"/>
      <c r="VYP3" s="223"/>
      <c r="VYQ3" s="225"/>
      <c r="VYR3" s="226"/>
      <c r="VYS3" s="227"/>
      <c r="VYU3" s="228"/>
      <c r="VYV3" s="229"/>
      <c r="VYW3" s="230"/>
      <c r="VYX3" s="194"/>
      <c r="VYY3" s="194"/>
      <c r="VYZ3" s="195"/>
      <c r="VZA3" s="196"/>
      <c r="VZB3" s="197"/>
      <c r="VZC3" s="197"/>
      <c r="VZD3" s="231"/>
      <c r="VZF3" s="223"/>
      <c r="VZG3" s="225"/>
      <c r="VZH3" s="226"/>
      <c r="VZI3" s="227"/>
      <c r="VZK3" s="228"/>
      <c r="VZL3" s="229"/>
      <c r="VZM3" s="230"/>
      <c r="VZN3" s="194"/>
      <c r="VZO3" s="194"/>
      <c r="VZP3" s="195"/>
      <c r="VZQ3" s="196"/>
      <c r="VZR3" s="197"/>
      <c r="VZS3" s="197"/>
      <c r="VZT3" s="231"/>
      <c r="VZV3" s="223"/>
      <c r="VZW3" s="225"/>
      <c r="VZX3" s="226"/>
      <c r="VZY3" s="227"/>
      <c r="WAA3" s="228"/>
      <c r="WAB3" s="229"/>
      <c r="WAC3" s="230"/>
      <c r="WAD3" s="194"/>
      <c r="WAE3" s="194"/>
      <c r="WAF3" s="195"/>
      <c r="WAG3" s="196"/>
      <c r="WAH3" s="197"/>
      <c r="WAI3" s="197"/>
      <c r="WAJ3" s="231"/>
      <c r="WAL3" s="223"/>
      <c r="WAM3" s="225"/>
      <c r="WAN3" s="226"/>
      <c r="WAO3" s="227"/>
      <c r="WAQ3" s="228"/>
      <c r="WAR3" s="229"/>
      <c r="WAS3" s="230"/>
      <c r="WAT3" s="194"/>
      <c r="WAU3" s="194"/>
      <c r="WAV3" s="195"/>
      <c r="WAW3" s="196"/>
      <c r="WAX3" s="197"/>
      <c r="WAY3" s="197"/>
      <c r="WAZ3" s="231"/>
      <c r="WBB3" s="223"/>
      <c r="WBC3" s="225"/>
      <c r="WBD3" s="226"/>
      <c r="WBE3" s="227"/>
      <c r="WBG3" s="228"/>
      <c r="WBH3" s="229"/>
      <c r="WBI3" s="230"/>
      <c r="WBJ3" s="194"/>
      <c r="WBK3" s="194"/>
      <c r="WBL3" s="195"/>
      <c r="WBM3" s="196"/>
      <c r="WBN3" s="197"/>
      <c r="WBO3" s="197"/>
      <c r="WBP3" s="231"/>
      <c r="WBR3" s="223"/>
      <c r="WBS3" s="225"/>
      <c r="WBT3" s="226"/>
      <c r="WBU3" s="227"/>
      <c r="WBW3" s="228"/>
      <c r="WBX3" s="229"/>
      <c r="WBY3" s="230"/>
      <c r="WBZ3" s="194"/>
      <c r="WCA3" s="194"/>
      <c r="WCB3" s="195"/>
      <c r="WCC3" s="196"/>
      <c r="WCD3" s="197"/>
      <c r="WCE3" s="197"/>
      <c r="WCF3" s="231"/>
      <c r="WCH3" s="223"/>
      <c r="WCI3" s="225"/>
      <c r="WCJ3" s="226"/>
      <c r="WCK3" s="227"/>
      <c r="WCM3" s="228"/>
      <c r="WCN3" s="229"/>
      <c r="WCO3" s="230"/>
      <c r="WCP3" s="194"/>
      <c r="WCQ3" s="194"/>
      <c r="WCR3" s="195"/>
      <c r="WCS3" s="196"/>
      <c r="WCT3" s="197"/>
      <c r="WCU3" s="197"/>
      <c r="WCV3" s="231"/>
      <c r="WCX3" s="223"/>
      <c r="WCY3" s="225"/>
      <c r="WCZ3" s="226"/>
      <c r="WDA3" s="227"/>
      <c r="WDC3" s="228"/>
      <c r="WDD3" s="229"/>
      <c r="WDE3" s="230"/>
      <c r="WDF3" s="194"/>
      <c r="WDG3" s="194"/>
      <c r="WDH3" s="195"/>
      <c r="WDI3" s="196"/>
      <c r="WDJ3" s="197"/>
      <c r="WDK3" s="197"/>
      <c r="WDL3" s="231"/>
      <c r="WDN3" s="223"/>
      <c r="WDO3" s="225"/>
      <c r="WDP3" s="226"/>
      <c r="WDQ3" s="227"/>
      <c r="WDS3" s="228"/>
      <c r="WDT3" s="229"/>
      <c r="WDU3" s="230"/>
      <c r="WDV3" s="194"/>
      <c r="WDW3" s="194"/>
      <c r="WDX3" s="195"/>
      <c r="WDY3" s="196"/>
      <c r="WDZ3" s="197"/>
      <c r="WEA3" s="197"/>
      <c r="WEB3" s="231"/>
      <c r="WED3" s="223"/>
      <c r="WEE3" s="225"/>
      <c r="WEF3" s="226"/>
      <c r="WEG3" s="227"/>
      <c r="WEI3" s="228"/>
      <c r="WEJ3" s="229"/>
      <c r="WEK3" s="230"/>
      <c r="WEL3" s="194"/>
      <c r="WEM3" s="194"/>
      <c r="WEN3" s="195"/>
      <c r="WEO3" s="196"/>
      <c r="WEP3" s="197"/>
      <c r="WEQ3" s="197"/>
      <c r="WER3" s="231"/>
      <c r="WET3" s="223"/>
      <c r="WEU3" s="225"/>
      <c r="WEV3" s="226"/>
      <c r="WEW3" s="227"/>
      <c r="WEY3" s="228"/>
      <c r="WEZ3" s="229"/>
      <c r="WFA3" s="230"/>
      <c r="WFB3" s="194"/>
      <c r="WFC3" s="194"/>
      <c r="WFD3" s="195"/>
      <c r="WFE3" s="196"/>
      <c r="WFF3" s="197"/>
      <c r="WFG3" s="197"/>
      <c r="WFH3" s="231"/>
      <c r="WFJ3" s="223"/>
      <c r="WFK3" s="225"/>
      <c r="WFL3" s="226"/>
      <c r="WFM3" s="227"/>
      <c r="WFO3" s="228"/>
      <c r="WFP3" s="229"/>
      <c r="WFQ3" s="230"/>
      <c r="WFR3" s="194"/>
      <c r="WFS3" s="194"/>
      <c r="WFT3" s="195"/>
      <c r="WFU3" s="196"/>
      <c r="WFV3" s="197"/>
      <c r="WFW3" s="197"/>
      <c r="WFX3" s="231"/>
      <c r="WFZ3" s="223"/>
      <c r="WGA3" s="225"/>
      <c r="WGB3" s="226"/>
      <c r="WGC3" s="227"/>
      <c r="WGE3" s="228"/>
      <c r="WGF3" s="229"/>
      <c r="WGG3" s="230"/>
      <c r="WGH3" s="194"/>
      <c r="WGI3" s="194"/>
      <c r="WGJ3" s="195"/>
      <c r="WGK3" s="196"/>
      <c r="WGL3" s="197"/>
      <c r="WGM3" s="197"/>
      <c r="WGN3" s="231"/>
      <c r="WGP3" s="223"/>
      <c r="WGQ3" s="225"/>
      <c r="WGR3" s="226"/>
      <c r="WGS3" s="227"/>
      <c r="WGU3" s="228"/>
      <c r="WGV3" s="229"/>
      <c r="WGW3" s="230"/>
      <c r="WGX3" s="194"/>
      <c r="WGY3" s="194"/>
      <c r="WGZ3" s="195"/>
      <c r="WHA3" s="196"/>
      <c r="WHB3" s="197"/>
      <c r="WHC3" s="197"/>
      <c r="WHD3" s="231"/>
      <c r="WHF3" s="223"/>
      <c r="WHG3" s="225"/>
      <c r="WHH3" s="226"/>
      <c r="WHI3" s="227"/>
      <c r="WHK3" s="228"/>
      <c r="WHL3" s="229"/>
      <c r="WHM3" s="230"/>
      <c r="WHN3" s="194"/>
      <c r="WHO3" s="194"/>
      <c r="WHP3" s="195"/>
      <c r="WHQ3" s="196"/>
      <c r="WHR3" s="197"/>
      <c r="WHS3" s="197"/>
      <c r="WHT3" s="231"/>
      <c r="WHV3" s="223"/>
      <c r="WHW3" s="225"/>
      <c r="WHX3" s="226"/>
      <c r="WHY3" s="227"/>
      <c r="WIA3" s="228"/>
      <c r="WIB3" s="229"/>
      <c r="WIC3" s="230"/>
      <c r="WID3" s="194"/>
      <c r="WIE3" s="194"/>
      <c r="WIF3" s="195"/>
      <c r="WIG3" s="196"/>
      <c r="WIH3" s="197"/>
      <c r="WII3" s="197"/>
      <c r="WIJ3" s="231"/>
      <c r="WIL3" s="223"/>
      <c r="WIM3" s="225"/>
      <c r="WIN3" s="226"/>
      <c r="WIO3" s="227"/>
      <c r="WIQ3" s="228"/>
      <c r="WIR3" s="229"/>
      <c r="WIS3" s="230"/>
      <c r="WIT3" s="194"/>
      <c r="WIU3" s="194"/>
      <c r="WIV3" s="195"/>
      <c r="WIW3" s="196"/>
      <c r="WIX3" s="197"/>
      <c r="WIY3" s="197"/>
      <c r="WIZ3" s="231"/>
      <c r="WJB3" s="223"/>
      <c r="WJC3" s="225"/>
      <c r="WJD3" s="226"/>
      <c r="WJE3" s="227"/>
      <c r="WJG3" s="228"/>
      <c r="WJH3" s="229"/>
      <c r="WJI3" s="230"/>
      <c r="WJJ3" s="194"/>
      <c r="WJK3" s="194"/>
      <c r="WJL3" s="195"/>
      <c r="WJM3" s="196"/>
      <c r="WJN3" s="197"/>
      <c r="WJO3" s="197"/>
      <c r="WJP3" s="231"/>
      <c r="WJR3" s="223"/>
      <c r="WJS3" s="225"/>
      <c r="WJT3" s="226"/>
      <c r="WJU3" s="227"/>
      <c r="WJW3" s="228"/>
      <c r="WJX3" s="229"/>
      <c r="WJY3" s="230"/>
      <c r="WJZ3" s="194"/>
      <c r="WKA3" s="194"/>
      <c r="WKB3" s="195"/>
      <c r="WKC3" s="196"/>
      <c r="WKD3" s="197"/>
      <c r="WKE3" s="197"/>
      <c r="WKF3" s="231"/>
      <c r="WKH3" s="223"/>
      <c r="WKI3" s="225"/>
      <c r="WKJ3" s="226"/>
      <c r="WKK3" s="227"/>
      <c r="WKM3" s="228"/>
      <c r="WKN3" s="229"/>
      <c r="WKO3" s="230"/>
      <c r="WKP3" s="194"/>
      <c r="WKQ3" s="194"/>
      <c r="WKR3" s="195"/>
      <c r="WKS3" s="196"/>
      <c r="WKT3" s="197"/>
      <c r="WKU3" s="197"/>
      <c r="WKV3" s="231"/>
      <c r="WKX3" s="223"/>
      <c r="WKY3" s="225"/>
      <c r="WKZ3" s="226"/>
      <c r="WLA3" s="227"/>
      <c r="WLC3" s="228"/>
      <c r="WLD3" s="229"/>
      <c r="WLE3" s="230"/>
      <c r="WLF3" s="194"/>
      <c r="WLG3" s="194"/>
      <c r="WLH3" s="195"/>
      <c r="WLI3" s="196"/>
      <c r="WLJ3" s="197"/>
      <c r="WLK3" s="197"/>
      <c r="WLL3" s="231"/>
      <c r="WLN3" s="223"/>
      <c r="WLO3" s="225"/>
      <c r="WLP3" s="226"/>
      <c r="WLQ3" s="227"/>
      <c r="WLS3" s="228"/>
      <c r="WLT3" s="229"/>
      <c r="WLU3" s="230"/>
      <c r="WLV3" s="194"/>
      <c r="WLW3" s="194"/>
      <c r="WLX3" s="195"/>
      <c r="WLY3" s="196"/>
      <c r="WLZ3" s="197"/>
      <c r="WMA3" s="197"/>
      <c r="WMB3" s="231"/>
      <c r="WMD3" s="223"/>
      <c r="WME3" s="225"/>
      <c r="WMF3" s="226"/>
      <c r="WMG3" s="227"/>
      <c r="WMI3" s="228"/>
      <c r="WMJ3" s="229"/>
      <c r="WMK3" s="230"/>
      <c r="WML3" s="194"/>
      <c r="WMM3" s="194"/>
      <c r="WMN3" s="195"/>
      <c r="WMO3" s="196"/>
      <c r="WMP3" s="197"/>
      <c r="WMQ3" s="197"/>
      <c r="WMR3" s="231"/>
      <c r="WMT3" s="223"/>
      <c r="WMU3" s="225"/>
      <c r="WMV3" s="226"/>
      <c r="WMW3" s="227"/>
      <c r="WMY3" s="228"/>
      <c r="WMZ3" s="229"/>
      <c r="WNA3" s="230"/>
      <c r="WNB3" s="194"/>
      <c r="WNC3" s="194"/>
      <c r="WND3" s="195"/>
      <c r="WNE3" s="196"/>
      <c r="WNF3" s="197"/>
      <c r="WNG3" s="197"/>
      <c r="WNH3" s="231"/>
      <c r="WNJ3" s="223"/>
      <c r="WNK3" s="225"/>
      <c r="WNL3" s="226"/>
      <c r="WNM3" s="227"/>
      <c r="WNO3" s="228"/>
      <c r="WNP3" s="229"/>
      <c r="WNQ3" s="230"/>
      <c r="WNR3" s="194"/>
      <c r="WNS3" s="194"/>
      <c r="WNT3" s="195"/>
      <c r="WNU3" s="196"/>
      <c r="WNV3" s="197"/>
      <c r="WNW3" s="197"/>
      <c r="WNX3" s="231"/>
      <c r="WNZ3" s="223"/>
      <c r="WOA3" s="225"/>
      <c r="WOB3" s="226"/>
      <c r="WOC3" s="227"/>
      <c r="WOE3" s="228"/>
      <c r="WOF3" s="229"/>
      <c r="WOG3" s="230"/>
      <c r="WOH3" s="194"/>
      <c r="WOI3" s="194"/>
      <c r="WOJ3" s="195"/>
      <c r="WOK3" s="196"/>
      <c r="WOL3" s="197"/>
      <c r="WOM3" s="197"/>
      <c r="WON3" s="231"/>
      <c r="WOP3" s="223"/>
      <c r="WOQ3" s="225"/>
      <c r="WOR3" s="226"/>
      <c r="WOS3" s="227"/>
      <c r="WOU3" s="228"/>
      <c r="WOV3" s="229"/>
      <c r="WOW3" s="230"/>
      <c r="WOX3" s="194"/>
      <c r="WOY3" s="194"/>
      <c r="WOZ3" s="195"/>
      <c r="WPA3" s="196"/>
      <c r="WPB3" s="197"/>
      <c r="WPC3" s="197"/>
      <c r="WPD3" s="231"/>
      <c r="WPF3" s="223"/>
      <c r="WPG3" s="225"/>
      <c r="WPH3" s="226"/>
      <c r="WPI3" s="227"/>
      <c r="WPK3" s="228"/>
      <c r="WPL3" s="229"/>
      <c r="WPM3" s="230"/>
      <c r="WPN3" s="194"/>
      <c r="WPO3" s="194"/>
      <c r="WPP3" s="195"/>
      <c r="WPQ3" s="196"/>
      <c r="WPR3" s="197"/>
      <c r="WPS3" s="197"/>
      <c r="WPT3" s="231"/>
      <c r="WPV3" s="223"/>
      <c r="WPW3" s="225"/>
      <c r="WPX3" s="226"/>
      <c r="WPY3" s="227"/>
      <c r="WQA3" s="228"/>
      <c r="WQB3" s="229"/>
      <c r="WQC3" s="230"/>
      <c r="WQD3" s="194"/>
      <c r="WQE3" s="194"/>
      <c r="WQF3" s="195"/>
      <c r="WQG3" s="196"/>
      <c r="WQH3" s="197"/>
      <c r="WQI3" s="197"/>
      <c r="WQJ3" s="231"/>
      <c r="WQL3" s="223"/>
      <c r="WQM3" s="225"/>
      <c r="WQN3" s="226"/>
      <c r="WQO3" s="227"/>
      <c r="WQQ3" s="228"/>
      <c r="WQR3" s="229"/>
      <c r="WQS3" s="230"/>
      <c r="WQT3" s="194"/>
      <c r="WQU3" s="194"/>
      <c r="WQV3" s="195"/>
      <c r="WQW3" s="196"/>
      <c r="WQX3" s="197"/>
      <c r="WQY3" s="197"/>
      <c r="WQZ3" s="231"/>
      <c r="WRB3" s="223"/>
      <c r="WRC3" s="225"/>
      <c r="WRD3" s="226"/>
      <c r="WRE3" s="227"/>
      <c r="WRG3" s="228"/>
      <c r="WRH3" s="229"/>
      <c r="WRI3" s="230"/>
      <c r="WRJ3" s="194"/>
      <c r="WRK3" s="194"/>
      <c r="WRL3" s="195"/>
      <c r="WRM3" s="196"/>
      <c r="WRN3" s="197"/>
      <c r="WRO3" s="197"/>
      <c r="WRP3" s="231"/>
      <c r="WRR3" s="223"/>
      <c r="WRS3" s="225"/>
      <c r="WRT3" s="226"/>
      <c r="WRU3" s="227"/>
      <c r="WRW3" s="228"/>
      <c r="WRX3" s="229"/>
      <c r="WRY3" s="230"/>
      <c r="WRZ3" s="194"/>
      <c r="WSA3" s="194"/>
      <c r="WSB3" s="195"/>
      <c r="WSC3" s="196"/>
      <c r="WSD3" s="197"/>
      <c r="WSE3" s="197"/>
      <c r="WSF3" s="231"/>
      <c r="WSH3" s="223"/>
      <c r="WSI3" s="225"/>
      <c r="WSJ3" s="226"/>
      <c r="WSK3" s="227"/>
      <c r="WSM3" s="228"/>
      <c r="WSN3" s="229"/>
      <c r="WSO3" s="230"/>
      <c r="WSP3" s="194"/>
      <c r="WSQ3" s="194"/>
      <c r="WSR3" s="195"/>
      <c r="WSS3" s="196"/>
      <c r="WST3" s="197"/>
      <c r="WSU3" s="197"/>
      <c r="WSV3" s="231"/>
      <c r="WSX3" s="223"/>
      <c r="WSY3" s="225"/>
      <c r="WSZ3" s="226"/>
      <c r="WTA3" s="227"/>
      <c r="WTC3" s="228"/>
      <c r="WTD3" s="229"/>
      <c r="WTE3" s="230"/>
      <c r="WTF3" s="194"/>
      <c r="WTG3" s="194"/>
      <c r="WTH3" s="195"/>
      <c r="WTI3" s="196"/>
      <c r="WTJ3" s="197"/>
      <c r="WTK3" s="197"/>
      <c r="WTL3" s="231"/>
      <c r="WTN3" s="223"/>
      <c r="WTO3" s="225"/>
      <c r="WTP3" s="226"/>
      <c r="WTQ3" s="227"/>
      <c r="WTS3" s="228"/>
      <c r="WTT3" s="229"/>
      <c r="WTU3" s="230"/>
      <c r="WTV3" s="194"/>
      <c r="WTW3" s="194"/>
      <c r="WTX3" s="195"/>
      <c r="WTY3" s="196"/>
      <c r="WTZ3" s="197"/>
      <c r="WUA3" s="197"/>
      <c r="WUB3" s="231"/>
      <c r="WUD3" s="223"/>
      <c r="WUE3" s="225"/>
      <c r="WUF3" s="226"/>
      <c r="WUG3" s="227"/>
      <c r="WUI3" s="228"/>
      <c r="WUJ3" s="229"/>
      <c r="WUK3" s="230"/>
      <c r="WUL3" s="194"/>
      <c r="WUM3" s="194"/>
      <c r="WUN3" s="195"/>
      <c r="WUO3" s="196"/>
      <c r="WUP3" s="197"/>
      <c r="WUQ3" s="197"/>
      <c r="WUR3" s="231"/>
      <c r="WUT3" s="223"/>
      <c r="WUU3" s="225"/>
      <c r="WUV3" s="226"/>
      <c r="WUW3" s="227"/>
      <c r="WUY3" s="228"/>
      <c r="WUZ3" s="229"/>
      <c r="WVA3" s="230"/>
      <c r="WVB3" s="194"/>
      <c r="WVC3" s="194"/>
      <c r="WVD3" s="195"/>
      <c r="WVE3" s="196"/>
      <c r="WVF3" s="197"/>
      <c r="WVG3" s="197"/>
      <c r="WVH3" s="231"/>
      <c r="WVJ3" s="223"/>
      <c r="WVK3" s="225"/>
      <c r="WVL3" s="226"/>
      <c r="WVM3" s="227"/>
      <c r="WVO3" s="228"/>
      <c r="WVP3" s="229"/>
      <c r="WVQ3" s="230"/>
      <c r="WVR3" s="194"/>
      <c r="WVS3" s="194"/>
      <c r="WVT3" s="195"/>
      <c r="WVU3" s="196"/>
      <c r="WVV3" s="197"/>
      <c r="WVW3" s="197"/>
      <c r="WVX3" s="231"/>
      <c r="WVZ3" s="223"/>
      <c r="WWA3" s="225"/>
      <c r="WWB3" s="226"/>
      <c r="WWC3" s="227"/>
      <c r="WWE3" s="228"/>
      <c r="WWF3" s="229"/>
      <c r="WWG3" s="230"/>
      <c r="WWH3" s="194"/>
      <c r="WWI3" s="194"/>
      <c r="WWJ3" s="195"/>
      <c r="WWK3" s="196"/>
      <c r="WWL3" s="197"/>
      <c r="WWM3" s="197"/>
      <c r="WWN3" s="231"/>
      <c r="WWP3" s="223"/>
      <c r="WWQ3" s="225"/>
      <c r="WWR3" s="226"/>
      <c r="WWS3" s="227"/>
      <c r="WWU3" s="228"/>
      <c r="WWV3" s="229"/>
      <c r="WWW3" s="230"/>
      <c r="WWX3" s="194"/>
      <c r="WWY3" s="194"/>
      <c r="WWZ3" s="195"/>
      <c r="WXA3" s="196"/>
      <c r="WXB3" s="197"/>
      <c r="WXC3" s="197"/>
      <c r="WXD3" s="231"/>
      <c r="WXF3" s="223"/>
      <c r="WXG3" s="225"/>
      <c r="WXH3" s="226"/>
      <c r="WXI3" s="227"/>
      <c r="WXK3" s="228"/>
      <c r="WXL3" s="229"/>
      <c r="WXM3" s="230"/>
      <c r="WXN3" s="194"/>
      <c r="WXO3" s="194"/>
      <c r="WXP3" s="195"/>
      <c r="WXQ3" s="196"/>
      <c r="WXR3" s="197"/>
      <c r="WXS3" s="197"/>
      <c r="WXT3" s="231"/>
      <c r="WXV3" s="223"/>
      <c r="WXW3" s="225"/>
      <c r="WXX3" s="226"/>
      <c r="WXY3" s="227"/>
      <c r="WYA3" s="228"/>
      <c r="WYB3" s="229"/>
      <c r="WYC3" s="230"/>
      <c r="WYD3" s="194"/>
      <c r="WYE3" s="194"/>
      <c r="WYF3" s="195"/>
      <c r="WYG3" s="196"/>
      <c r="WYH3" s="197"/>
      <c r="WYI3" s="197"/>
      <c r="WYJ3" s="231"/>
      <c r="WYL3" s="223"/>
      <c r="WYM3" s="225"/>
      <c r="WYN3" s="226"/>
      <c r="WYO3" s="227"/>
      <c r="WYQ3" s="228"/>
      <c r="WYR3" s="229"/>
      <c r="WYS3" s="230"/>
      <c r="WYT3" s="194"/>
      <c r="WYU3" s="194"/>
      <c r="WYV3" s="195"/>
      <c r="WYW3" s="196"/>
      <c r="WYX3" s="197"/>
      <c r="WYY3" s="197"/>
      <c r="WYZ3" s="231"/>
      <c r="WZB3" s="223"/>
      <c r="WZC3" s="225"/>
      <c r="WZD3" s="226"/>
      <c r="WZE3" s="227"/>
      <c r="WZG3" s="228"/>
      <c r="WZH3" s="229"/>
      <c r="WZI3" s="230"/>
      <c r="WZJ3" s="194"/>
      <c r="WZK3" s="194"/>
      <c r="WZL3" s="195"/>
      <c r="WZM3" s="196"/>
      <c r="WZN3" s="197"/>
      <c r="WZO3" s="197"/>
      <c r="WZP3" s="231"/>
      <c r="WZR3" s="223"/>
      <c r="WZS3" s="225"/>
      <c r="WZT3" s="226"/>
      <c r="WZU3" s="227"/>
      <c r="WZW3" s="228"/>
      <c r="WZX3" s="229"/>
      <c r="WZY3" s="230"/>
      <c r="WZZ3" s="194"/>
      <c r="XAA3" s="194"/>
      <c r="XAB3" s="195"/>
      <c r="XAC3" s="196"/>
      <c r="XAD3" s="197"/>
      <c r="XAE3" s="197"/>
      <c r="XAF3" s="231"/>
      <c r="XAH3" s="223"/>
      <c r="XAI3" s="225"/>
      <c r="XAJ3" s="226"/>
      <c r="XAK3" s="227"/>
      <c r="XAM3" s="228"/>
      <c r="XAN3" s="229"/>
      <c r="XAO3" s="230"/>
      <c r="XAP3" s="194"/>
      <c r="XAQ3" s="194"/>
      <c r="XAR3" s="195"/>
      <c r="XAS3" s="196"/>
      <c r="XAT3" s="197"/>
      <c r="XAU3" s="197"/>
      <c r="XAV3" s="231"/>
      <c r="XAX3" s="223"/>
      <c r="XAY3" s="225"/>
      <c r="XAZ3" s="226"/>
      <c r="XBA3" s="227"/>
      <c r="XBC3" s="228"/>
      <c r="XBD3" s="229"/>
      <c r="XBE3" s="230"/>
      <c r="XBF3" s="194"/>
      <c r="XBG3" s="194"/>
      <c r="XBH3" s="195"/>
      <c r="XBI3" s="196"/>
      <c r="XBJ3" s="197"/>
      <c r="XBK3" s="197"/>
      <c r="XBL3" s="231"/>
      <c r="XBN3" s="223"/>
      <c r="XBO3" s="225"/>
      <c r="XBP3" s="226"/>
      <c r="XBQ3" s="227"/>
      <c r="XBS3" s="228"/>
      <c r="XBT3" s="229"/>
      <c r="XBU3" s="230"/>
      <c r="XBV3" s="194"/>
      <c r="XBW3" s="194"/>
      <c r="XBX3" s="195"/>
      <c r="XBY3" s="196"/>
      <c r="XBZ3" s="197"/>
      <c r="XCA3" s="197"/>
      <c r="XCB3" s="231"/>
      <c r="XCD3" s="223"/>
      <c r="XCE3" s="225"/>
      <c r="XCF3" s="226"/>
      <c r="XCG3" s="227"/>
      <c r="XCI3" s="228"/>
      <c r="XCJ3" s="229"/>
      <c r="XCK3" s="230"/>
      <c r="XCL3" s="194"/>
      <c r="XCM3" s="194"/>
      <c r="XCN3" s="195"/>
      <c r="XCO3" s="196"/>
      <c r="XCP3" s="197"/>
      <c r="XCQ3" s="197"/>
      <c r="XCR3" s="231"/>
      <c r="XCT3" s="223"/>
      <c r="XCU3" s="225"/>
      <c r="XCV3" s="226"/>
      <c r="XCW3" s="227"/>
      <c r="XCY3" s="228"/>
      <c r="XCZ3" s="229"/>
      <c r="XDA3" s="230"/>
      <c r="XDB3" s="194"/>
      <c r="XDC3" s="194"/>
      <c r="XDD3" s="195"/>
      <c r="XDE3" s="196"/>
      <c r="XDF3" s="197"/>
      <c r="XDG3" s="197"/>
      <c r="XDH3" s="231"/>
      <c r="XDJ3" s="223"/>
      <c r="XDK3" s="225"/>
      <c r="XDL3" s="226"/>
      <c r="XDM3" s="227"/>
      <c r="XDO3" s="228"/>
      <c r="XDP3" s="229"/>
      <c r="XDQ3" s="230"/>
      <c r="XDR3" s="194"/>
      <c r="XDS3" s="194"/>
      <c r="XDT3" s="195"/>
      <c r="XDU3" s="196"/>
      <c r="XDV3" s="197"/>
      <c r="XDW3" s="197"/>
      <c r="XDX3" s="231"/>
      <c r="XDZ3" s="223"/>
      <c r="XEA3" s="225"/>
      <c r="XEB3" s="226"/>
      <c r="XEC3" s="227"/>
      <c r="XEE3" s="228"/>
      <c r="XEF3" s="229"/>
      <c r="XEG3" s="230"/>
      <c r="XEH3" s="194"/>
      <c r="XEI3" s="194"/>
      <c r="XEJ3" s="195"/>
      <c r="XEK3" s="196"/>
      <c r="XEL3" s="197"/>
      <c r="XEM3" s="197"/>
      <c r="XEN3" s="231"/>
      <c r="XEP3" s="223"/>
      <c r="XEQ3" s="225"/>
      <c r="XER3" s="226"/>
      <c r="XES3" s="227"/>
      <c r="XEU3" s="228"/>
      <c r="XEV3" s="229"/>
      <c r="XEW3" s="230"/>
      <c r="XEX3" s="194"/>
      <c r="XEY3" s="194"/>
      <c r="XEZ3" s="195"/>
      <c r="XFA3" s="196"/>
      <c r="XFB3" s="197"/>
      <c r="XFC3" s="197"/>
      <c r="XFD3" s="231"/>
    </row>
    <row r="4" spans="1:1024 1026:2048 2050:3072 3074:4096 4098:5120 5122:6144 6146:7168 7170:8192 8194:9216 9218:10240 10242:11264 11266:12288 12290:13312 13314:14336 14338:15360 15362:16384">
      <c r="A4" s="340" t="str">
        <f t="shared" si="1"/>
        <v>438323</v>
      </c>
      <c r="B4" s="351">
        <f t="shared" si="2"/>
        <v>3</v>
      </c>
      <c r="C4" s="435">
        <v>43832</v>
      </c>
      <c r="D4" s="399"/>
      <c r="E4" s="400" t="s">
        <v>779</v>
      </c>
      <c r="F4" s="340" t="s">
        <v>771</v>
      </c>
      <c r="G4" s="401" t="s">
        <v>95</v>
      </c>
      <c r="H4" s="401" t="s">
        <v>735</v>
      </c>
      <c r="I4" s="401" t="s">
        <v>751</v>
      </c>
      <c r="J4" s="194">
        <v>8300</v>
      </c>
      <c r="K4" s="194">
        <v>3870</v>
      </c>
      <c r="L4" s="195">
        <v>4430</v>
      </c>
      <c r="M4" s="196">
        <v>6</v>
      </c>
      <c r="N4" s="197">
        <v>265.8</v>
      </c>
      <c r="O4" s="197">
        <v>4164.2</v>
      </c>
      <c r="P4" s="231" t="s">
        <v>721</v>
      </c>
      <c r="R4" s="223"/>
      <c r="S4" s="225"/>
      <c r="T4" s="226"/>
      <c r="U4" s="227"/>
      <c r="W4" s="228"/>
      <c r="X4" s="229"/>
      <c r="Y4" s="230"/>
      <c r="Z4" s="194"/>
      <c r="AA4" s="194"/>
      <c r="AB4" s="195"/>
      <c r="AC4" s="196"/>
      <c r="AD4" s="197"/>
      <c r="AE4" s="197"/>
      <c r="AF4" s="231"/>
      <c r="AH4" s="223"/>
      <c r="AI4" s="225"/>
      <c r="AJ4" s="226"/>
      <c r="AK4" s="227"/>
      <c r="AM4" s="228"/>
      <c r="AN4" s="229"/>
      <c r="AO4" s="230"/>
      <c r="AP4" s="194"/>
      <c r="AQ4" s="194"/>
      <c r="AR4" s="195"/>
      <c r="AS4" s="196"/>
      <c r="AT4" s="197"/>
      <c r="AU4" s="197"/>
      <c r="AV4" s="231"/>
      <c r="AX4" s="223"/>
      <c r="AY4" s="225"/>
      <c r="AZ4" s="226"/>
      <c r="BA4" s="227"/>
      <c r="BC4" s="228"/>
      <c r="BD4" s="229"/>
      <c r="BE4" s="230"/>
      <c r="BF4" s="194"/>
      <c r="BG4" s="194"/>
      <c r="BH4" s="195"/>
      <c r="BI4" s="196"/>
      <c r="BJ4" s="197"/>
      <c r="BK4" s="197"/>
      <c r="BL4" s="231"/>
      <c r="BN4" s="223"/>
      <c r="BO4" s="225"/>
      <c r="BP4" s="226"/>
      <c r="BQ4" s="227"/>
      <c r="BS4" s="228"/>
      <c r="BT4" s="229"/>
      <c r="BU4" s="230"/>
      <c r="BV4" s="194"/>
      <c r="BW4" s="194"/>
      <c r="BX4" s="195"/>
      <c r="BY4" s="196"/>
      <c r="BZ4" s="197"/>
      <c r="CA4" s="197"/>
      <c r="CB4" s="231"/>
      <c r="CD4" s="223"/>
      <c r="CE4" s="225"/>
      <c r="CF4" s="226"/>
      <c r="CG4" s="227"/>
      <c r="CI4" s="228"/>
      <c r="CJ4" s="229"/>
      <c r="CK4" s="230"/>
      <c r="CL4" s="194"/>
      <c r="CM4" s="194"/>
      <c r="CN4" s="195"/>
      <c r="CO4" s="196"/>
      <c r="CP4" s="197"/>
      <c r="CQ4" s="197"/>
      <c r="CR4" s="231"/>
      <c r="CT4" s="223"/>
      <c r="CU4" s="225"/>
      <c r="CV4" s="226"/>
      <c r="CW4" s="227"/>
      <c r="CY4" s="228"/>
      <c r="CZ4" s="229"/>
      <c r="DA4" s="230"/>
      <c r="DB4" s="194"/>
      <c r="DC4" s="194"/>
      <c r="DD4" s="195"/>
      <c r="DE4" s="196"/>
      <c r="DF4" s="197"/>
      <c r="DG4" s="197"/>
      <c r="DH4" s="231"/>
      <c r="DJ4" s="223"/>
      <c r="DK4" s="225"/>
      <c r="DL4" s="226"/>
      <c r="DM4" s="227"/>
      <c r="DO4" s="228"/>
      <c r="DP4" s="229"/>
      <c r="DQ4" s="230"/>
      <c r="DR4" s="194"/>
      <c r="DS4" s="194"/>
      <c r="DT4" s="195"/>
      <c r="DU4" s="196"/>
      <c r="DV4" s="197"/>
      <c r="DW4" s="197"/>
      <c r="DX4" s="231"/>
      <c r="DZ4" s="223"/>
      <c r="EA4" s="225"/>
      <c r="EB4" s="226"/>
      <c r="EC4" s="227"/>
      <c r="EE4" s="228"/>
      <c r="EF4" s="229"/>
      <c r="EG4" s="230"/>
      <c r="EH4" s="194"/>
      <c r="EI4" s="194"/>
      <c r="EJ4" s="195"/>
      <c r="EK4" s="196"/>
      <c r="EL4" s="197"/>
      <c r="EM4" s="197"/>
      <c r="EN4" s="231"/>
      <c r="EP4" s="223"/>
      <c r="EQ4" s="225"/>
      <c r="ER4" s="226"/>
      <c r="ES4" s="227"/>
      <c r="EU4" s="228"/>
      <c r="EV4" s="229"/>
      <c r="EW4" s="230"/>
      <c r="EX4" s="194"/>
      <c r="EY4" s="194"/>
      <c r="EZ4" s="195"/>
      <c r="FA4" s="196"/>
      <c r="FB4" s="197"/>
      <c r="FC4" s="197"/>
      <c r="FD4" s="231"/>
      <c r="FF4" s="223"/>
      <c r="FG4" s="225"/>
      <c r="FH4" s="226"/>
      <c r="FI4" s="227"/>
      <c r="FK4" s="228"/>
      <c r="FL4" s="229"/>
      <c r="FM4" s="230"/>
      <c r="FN4" s="194"/>
      <c r="FO4" s="194"/>
      <c r="FP4" s="195"/>
      <c r="FQ4" s="196"/>
      <c r="FR4" s="197"/>
      <c r="FS4" s="197"/>
      <c r="FT4" s="231"/>
      <c r="FV4" s="223"/>
      <c r="FW4" s="225"/>
      <c r="FX4" s="226"/>
      <c r="FY4" s="227"/>
      <c r="GA4" s="228"/>
      <c r="GB4" s="229"/>
      <c r="GC4" s="230"/>
      <c r="GD4" s="194"/>
      <c r="GE4" s="194"/>
      <c r="GF4" s="195"/>
      <c r="GG4" s="196"/>
      <c r="GH4" s="197"/>
      <c r="GI4" s="197"/>
      <c r="GJ4" s="231"/>
      <c r="GL4" s="223"/>
      <c r="GM4" s="225"/>
      <c r="GN4" s="226"/>
      <c r="GO4" s="227"/>
      <c r="GQ4" s="228"/>
      <c r="GR4" s="229"/>
      <c r="GS4" s="230"/>
      <c r="GT4" s="194"/>
      <c r="GU4" s="194"/>
      <c r="GV4" s="195"/>
      <c r="GW4" s="196"/>
      <c r="GX4" s="197"/>
      <c r="GY4" s="197"/>
      <c r="GZ4" s="231"/>
      <c r="HB4" s="223"/>
      <c r="HC4" s="225"/>
      <c r="HD4" s="226"/>
      <c r="HE4" s="227"/>
      <c r="HG4" s="228"/>
      <c r="HH4" s="229"/>
      <c r="HI4" s="230"/>
      <c r="HJ4" s="194"/>
      <c r="HK4" s="194"/>
      <c r="HL4" s="195"/>
      <c r="HM4" s="196"/>
      <c r="HN4" s="197"/>
      <c r="HO4" s="197"/>
      <c r="HP4" s="231"/>
      <c r="HR4" s="223"/>
      <c r="HS4" s="225"/>
      <c r="HT4" s="226"/>
      <c r="HU4" s="227"/>
      <c r="HW4" s="228"/>
      <c r="HX4" s="229"/>
      <c r="HY4" s="230"/>
      <c r="HZ4" s="194"/>
      <c r="IA4" s="194"/>
      <c r="IB4" s="195"/>
      <c r="IC4" s="196"/>
      <c r="ID4" s="197"/>
      <c r="IE4" s="197"/>
      <c r="IF4" s="231"/>
      <c r="IH4" s="223"/>
      <c r="II4" s="225"/>
      <c r="IJ4" s="226"/>
      <c r="IK4" s="227"/>
      <c r="IM4" s="228"/>
      <c r="IN4" s="229"/>
      <c r="IO4" s="230"/>
      <c r="IP4" s="194"/>
      <c r="IQ4" s="194"/>
      <c r="IR4" s="195"/>
      <c r="IS4" s="196"/>
      <c r="IT4" s="197"/>
      <c r="IU4" s="197"/>
      <c r="IV4" s="231"/>
      <c r="IX4" s="223"/>
      <c r="IY4" s="225"/>
      <c r="IZ4" s="226"/>
      <c r="JA4" s="227"/>
      <c r="JC4" s="228"/>
      <c r="JD4" s="229"/>
      <c r="JE4" s="230"/>
      <c r="JF4" s="194"/>
      <c r="JG4" s="194"/>
      <c r="JH4" s="195"/>
      <c r="JI4" s="196"/>
      <c r="JJ4" s="197"/>
      <c r="JK4" s="197"/>
      <c r="JL4" s="231"/>
      <c r="JN4" s="223"/>
      <c r="JO4" s="225"/>
      <c r="JP4" s="226"/>
      <c r="JQ4" s="227"/>
      <c r="JS4" s="228"/>
      <c r="JT4" s="229"/>
      <c r="JU4" s="230"/>
      <c r="JV4" s="194"/>
      <c r="JW4" s="194"/>
      <c r="JX4" s="195"/>
      <c r="JY4" s="196"/>
      <c r="JZ4" s="197"/>
      <c r="KA4" s="197"/>
      <c r="KB4" s="231"/>
      <c r="KD4" s="223"/>
      <c r="KE4" s="225"/>
      <c r="KF4" s="226"/>
      <c r="KG4" s="227"/>
      <c r="KI4" s="228"/>
      <c r="KJ4" s="229"/>
      <c r="KK4" s="230"/>
      <c r="KL4" s="194"/>
      <c r="KM4" s="194"/>
      <c r="KN4" s="195"/>
      <c r="KO4" s="196"/>
      <c r="KP4" s="197"/>
      <c r="KQ4" s="197"/>
      <c r="KR4" s="231"/>
      <c r="KT4" s="223"/>
      <c r="KU4" s="225"/>
      <c r="KV4" s="226"/>
      <c r="KW4" s="227"/>
      <c r="KY4" s="228"/>
      <c r="KZ4" s="229"/>
      <c r="LA4" s="230"/>
      <c r="LB4" s="194"/>
      <c r="LC4" s="194"/>
      <c r="LD4" s="195"/>
      <c r="LE4" s="196"/>
      <c r="LF4" s="197"/>
      <c r="LG4" s="197"/>
      <c r="LH4" s="231"/>
      <c r="LJ4" s="223"/>
      <c r="LK4" s="225"/>
      <c r="LL4" s="226"/>
      <c r="LM4" s="227"/>
      <c r="LO4" s="228"/>
      <c r="LP4" s="229"/>
      <c r="LQ4" s="230"/>
      <c r="LR4" s="194"/>
      <c r="LS4" s="194"/>
      <c r="LT4" s="195"/>
      <c r="LU4" s="196"/>
      <c r="LV4" s="197"/>
      <c r="LW4" s="197"/>
      <c r="LX4" s="231"/>
      <c r="LZ4" s="223"/>
      <c r="MA4" s="225"/>
      <c r="MB4" s="226"/>
      <c r="MC4" s="227"/>
      <c r="ME4" s="228"/>
      <c r="MF4" s="229"/>
      <c r="MG4" s="230"/>
      <c r="MH4" s="194"/>
      <c r="MI4" s="194"/>
      <c r="MJ4" s="195"/>
      <c r="MK4" s="196"/>
      <c r="ML4" s="197"/>
      <c r="MM4" s="197"/>
      <c r="MN4" s="231"/>
      <c r="MP4" s="223"/>
      <c r="MQ4" s="225"/>
      <c r="MR4" s="226"/>
      <c r="MS4" s="227"/>
      <c r="MU4" s="228"/>
      <c r="MV4" s="229"/>
      <c r="MW4" s="230"/>
      <c r="MX4" s="194"/>
      <c r="MY4" s="194"/>
      <c r="MZ4" s="195"/>
      <c r="NA4" s="196"/>
      <c r="NB4" s="197"/>
      <c r="NC4" s="197"/>
      <c r="ND4" s="231"/>
      <c r="NF4" s="223"/>
      <c r="NG4" s="225"/>
      <c r="NH4" s="226"/>
      <c r="NI4" s="227"/>
      <c r="NK4" s="228"/>
      <c r="NL4" s="229"/>
      <c r="NM4" s="230"/>
      <c r="NN4" s="194"/>
      <c r="NO4" s="194"/>
      <c r="NP4" s="195"/>
      <c r="NQ4" s="196"/>
      <c r="NR4" s="197"/>
      <c r="NS4" s="197"/>
      <c r="NT4" s="231"/>
      <c r="NV4" s="223"/>
      <c r="NW4" s="225"/>
      <c r="NX4" s="226"/>
      <c r="NY4" s="227"/>
      <c r="OA4" s="228"/>
      <c r="OB4" s="229"/>
      <c r="OC4" s="230"/>
      <c r="OD4" s="194"/>
      <c r="OE4" s="194"/>
      <c r="OF4" s="195"/>
      <c r="OG4" s="196"/>
      <c r="OH4" s="197"/>
      <c r="OI4" s="197"/>
      <c r="OJ4" s="231"/>
      <c r="OL4" s="223"/>
      <c r="OM4" s="225"/>
      <c r="ON4" s="226"/>
      <c r="OO4" s="227"/>
      <c r="OQ4" s="228"/>
      <c r="OR4" s="229"/>
      <c r="OS4" s="230"/>
      <c r="OT4" s="194"/>
      <c r="OU4" s="194"/>
      <c r="OV4" s="195"/>
      <c r="OW4" s="196"/>
      <c r="OX4" s="197"/>
      <c r="OY4" s="197"/>
      <c r="OZ4" s="231"/>
      <c r="PB4" s="223"/>
      <c r="PC4" s="225"/>
      <c r="PD4" s="226"/>
      <c r="PE4" s="227"/>
      <c r="PG4" s="228"/>
      <c r="PH4" s="229"/>
      <c r="PI4" s="230"/>
      <c r="PJ4" s="194"/>
      <c r="PK4" s="194"/>
      <c r="PL4" s="195"/>
      <c r="PM4" s="196"/>
      <c r="PN4" s="197"/>
      <c r="PO4" s="197"/>
      <c r="PP4" s="231"/>
      <c r="PR4" s="223"/>
      <c r="PS4" s="225"/>
      <c r="PT4" s="226"/>
      <c r="PU4" s="227"/>
      <c r="PW4" s="228"/>
      <c r="PX4" s="229"/>
      <c r="PY4" s="230"/>
      <c r="PZ4" s="194"/>
      <c r="QA4" s="194"/>
      <c r="QB4" s="195"/>
      <c r="QC4" s="196"/>
      <c r="QD4" s="197"/>
      <c r="QE4" s="197"/>
      <c r="QF4" s="231"/>
      <c r="QH4" s="223"/>
      <c r="QI4" s="225"/>
      <c r="QJ4" s="226"/>
      <c r="QK4" s="227"/>
      <c r="QM4" s="228"/>
      <c r="QN4" s="229"/>
      <c r="QO4" s="230"/>
      <c r="QP4" s="194"/>
      <c r="QQ4" s="194"/>
      <c r="QR4" s="195"/>
      <c r="QS4" s="196"/>
      <c r="QT4" s="197"/>
      <c r="QU4" s="197"/>
      <c r="QV4" s="231"/>
      <c r="QX4" s="223"/>
      <c r="QY4" s="225"/>
      <c r="QZ4" s="226"/>
      <c r="RA4" s="227"/>
      <c r="RC4" s="228"/>
      <c r="RD4" s="229"/>
      <c r="RE4" s="230"/>
      <c r="RF4" s="194"/>
      <c r="RG4" s="194"/>
      <c r="RH4" s="195"/>
      <c r="RI4" s="196"/>
      <c r="RJ4" s="197"/>
      <c r="RK4" s="197"/>
      <c r="RL4" s="231"/>
      <c r="RN4" s="223"/>
      <c r="RO4" s="225"/>
      <c r="RP4" s="226"/>
      <c r="RQ4" s="227"/>
      <c r="RS4" s="228"/>
      <c r="RT4" s="229"/>
      <c r="RU4" s="230"/>
      <c r="RV4" s="194"/>
      <c r="RW4" s="194"/>
      <c r="RX4" s="195"/>
      <c r="RY4" s="196"/>
      <c r="RZ4" s="197"/>
      <c r="SA4" s="197"/>
      <c r="SB4" s="231"/>
      <c r="SD4" s="223"/>
      <c r="SE4" s="225"/>
      <c r="SF4" s="226"/>
      <c r="SG4" s="227"/>
      <c r="SI4" s="228"/>
      <c r="SJ4" s="229"/>
      <c r="SK4" s="230"/>
      <c r="SL4" s="194"/>
      <c r="SM4" s="194"/>
      <c r="SN4" s="195"/>
      <c r="SO4" s="196"/>
      <c r="SP4" s="197"/>
      <c r="SQ4" s="197"/>
      <c r="SR4" s="231"/>
      <c r="ST4" s="223"/>
      <c r="SU4" s="225"/>
      <c r="SV4" s="226"/>
      <c r="SW4" s="227"/>
      <c r="SY4" s="228"/>
      <c r="SZ4" s="229"/>
      <c r="TA4" s="230"/>
      <c r="TB4" s="194"/>
      <c r="TC4" s="194"/>
      <c r="TD4" s="195"/>
      <c r="TE4" s="196"/>
      <c r="TF4" s="197"/>
      <c r="TG4" s="197"/>
      <c r="TH4" s="231"/>
      <c r="TJ4" s="223"/>
      <c r="TK4" s="225"/>
      <c r="TL4" s="226"/>
      <c r="TM4" s="227"/>
      <c r="TO4" s="228"/>
      <c r="TP4" s="229"/>
      <c r="TQ4" s="230"/>
      <c r="TR4" s="194"/>
      <c r="TS4" s="194"/>
      <c r="TT4" s="195"/>
      <c r="TU4" s="196"/>
      <c r="TV4" s="197"/>
      <c r="TW4" s="197"/>
      <c r="TX4" s="231"/>
      <c r="TZ4" s="223"/>
      <c r="UA4" s="225"/>
      <c r="UB4" s="226"/>
      <c r="UC4" s="227"/>
      <c r="UE4" s="228"/>
      <c r="UF4" s="229"/>
      <c r="UG4" s="230"/>
      <c r="UH4" s="194"/>
      <c r="UI4" s="194"/>
      <c r="UJ4" s="195"/>
      <c r="UK4" s="196"/>
      <c r="UL4" s="197"/>
      <c r="UM4" s="197"/>
      <c r="UN4" s="231"/>
      <c r="UP4" s="223"/>
      <c r="UQ4" s="225"/>
      <c r="UR4" s="226"/>
      <c r="US4" s="227"/>
      <c r="UU4" s="228"/>
      <c r="UV4" s="229"/>
      <c r="UW4" s="230"/>
      <c r="UX4" s="194"/>
      <c r="UY4" s="194"/>
      <c r="UZ4" s="195"/>
      <c r="VA4" s="196"/>
      <c r="VB4" s="197"/>
      <c r="VC4" s="197"/>
      <c r="VD4" s="231"/>
      <c r="VF4" s="223"/>
      <c r="VG4" s="225"/>
      <c r="VH4" s="226"/>
      <c r="VI4" s="227"/>
      <c r="VK4" s="228"/>
      <c r="VL4" s="229"/>
      <c r="VM4" s="230"/>
      <c r="VN4" s="194"/>
      <c r="VO4" s="194"/>
      <c r="VP4" s="195"/>
      <c r="VQ4" s="196"/>
      <c r="VR4" s="197"/>
      <c r="VS4" s="197"/>
      <c r="VT4" s="231"/>
      <c r="VV4" s="223"/>
      <c r="VW4" s="225"/>
      <c r="VX4" s="226"/>
      <c r="VY4" s="227"/>
      <c r="WA4" s="228"/>
      <c r="WB4" s="229"/>
      <c r="WC4" s="230"/>
      <c r="WD4" s="194"/>
      <c r="WE4" s="194"/>
      <c r="WF4" s="195"/>
      <c r="WG4" s="196"/>
      <c r="WH4" s="197"/>
      <c r="WI4" s="197"/>
      <c r="WJ4" s="231"/>
      <c r="WL4" s="223"/>
      <c r="WM4" s="225"/>
      <c r="WN4" s="226"/>
      <c r="WO4" s="227"/>
      <c r="WQ4" s="228"/>
      <c r="WR4" s="229"/>
      <c r="WS4" s="230"/>
      <c r="WT4" s="194"/>
      <c r="WU4" s="194"/>
      <c r="WV4" s="195"/>
      <c r="WW4" s="196"/>
      <c r="WX4" s="197"/>
      <c r="WY4" s="197"/>
      <c r="WZ4" s="231"/>
      <c r="XB4" s="223"/>
      <c r="XC4" s="225"/>
      <c r="XD4" s="226"/>
      <c r="XE4" s="227"/>
      <c r="XG4" s="228"/>
      <c r="XH4" s="229"/>
      <c r="XI4" s="230"/>
      <c r="XJ4" s="194"/>
      <c r="XK4" s="194"/>
      <c r="XL4" s="195"/>
      <c r="XM4" s="196"/>
      <c r="XN4" s="197"/>
      <c r="XO4" s="197"/>
      <c r="XP4" s="231"/>
      <c r="XR4" s="223"/>
      <c r="XS4" s="225"/>
      <c r="XT4" s="226"/>
      <c r="XU4" s="227"/>
      <c r="XW4" s="228"/>
      <c r="XX4" s="229"/>
      <c r="XY4" s="230"/>
      <c r="XZ4" s="194"/>
      <c r="YA4" s="194"/>
      <c r="YB4" s="195"/>
      <c r="YC4" s="196"/>
      <c r="YD4" s="197"/>
      <c r="YE4" s="197"/>
      <c r="YF4" s="231"/>
      <c r="YH4" s="223"/>
      <c r="YI4" s="225"/>
      <c r="YJ4" s="226"/>
      <c r="YK4" s="227"/>
      <c r="YM4" s="228"/>
      <c r="YN4" s="229"/>
      <c r="YO4" s="230"/>
      <c r="YP4" s="194"/>
      <c r="YQ4" s="194"/>
      <c r="YR4" s="195"/>
      <c r="YS4" s="196"/>
      <c r="YT4" s="197"/>
      <c r="YU4" s="197"/>
      <c r="YV4" s="231"/>
      <c r="YX4" s="223"/>
      <c r="YY4" s="225"/>
      <c r="YZ4" s="226"/>
      <c r="ZA4" s="227"/>
      <c r="ZC4" s="228"/>
      <c r="ZD4" s="229"/>
      <c r="ZE4" s="230"/>
      <c r="ZF4" s="194"/>
      <c r="ZG4" s="194"/>
      <c r="ZH4" s="195"/>
      <c r="ZI4" s="196"/>
      <c r="ZJ4" s="197"/>
      <c r="ZK4" s="197"/>
      <c r="ZL4" s="231"/>
      <c r="ZN4" s="223"/>
      <c r="ZO4" s="225"/>
      <c r="ZP4" s="226"/>
      <c r="ZQ4" s="227"/>
      <c r="ZS4" s="228"/>
      <c r="ZT4" s="229"/>
      <c r="ZU4" s="230"/>
      <c r="ZV4" s="194"/>
      <c r="ZW4" s="194"/>
      <c r="ZX4" s="195"/>
      <c r="ZY4" s="196"/>
      <c r="ZZ4" s="197"/>
      <c r="AAA4" s="197"/>
      <c r="AAB4" s="231"/>
      <c r="AAD4" s="223"/>
      <c r="AAE4" s="225"/>
      <c r="AAF4" s="226"/>
      <c r="AAG4" s="227"/>
      <c r="AAI4" s="228"/>
      <c r="AAJ4" s="229"/>
      <c r="AAK4" s="230"/>
      <c r="AAL4" s="194"/>
      <c r="AAM4" s="194"/>
      <c r="AAN4" s="195"/>
      <c r="AAO4" s="196"/>
      <c r="AAP4" s="197"/>
      <c r="AAQ4" s="197"/>
      <c r="AAR4" s="231"/>
      <c r="AAT4" s="223"/>
      <c r="AAU4" s="225"/>
      <c r="AAV4" s="226"/>
      <c r="AAW4" s="227"/>
      <c r="AAY4" s="228"/>
      <c r="AAZ4" s="229"/>
      <c r="ABA4" s="230"/>
      <c r="ABB4" s="194"/>
      <c r="ABC4" s="194"/>
      <c r="ABD4" s="195"/>
      <c r="ABE4" s="196"/>
      <c r="ABF4" s="197"/>
      <c r="ABG4" s="197"/>
      <c r="ABH4" s="231"/>
      <c r="ABJ4" s="223"/>
      <c r="ABK4" s="225"/>
      <c r="ABL4" s="226"/>
      <c r="ABM4" s="227"/>
      <c r="ABO4" s="228"/>
      <c r="ABP4" s="229"/>
      <c r="ABQ4" s="230"/>
      <c r="ABR4" s="194"/>
      <c r="ABS4" s="194"/>
      <c r="ABT4" s="195"/>
      <c r="ABU4" s="196"/>
      <c r="ABV4" s="197"/>
      <c r="ABW4" s="197"/>
      <c r="ABX4" s="231"/>
      <c r="ABZ4" s="223"/>
      <c r="ACA4" s="225"/>
      <c r="ACB4" s="226"/>
      <c r="ACC4" s="227"/>
      <c r="ACE4" s="228"/>
      <c r="ACF4" s="229"/>
      <c r="ACG4" s="230"/>
      <c r="ACH4" s="194"/>
      <c r="ACI4" s="194"/>
      <c r="ACJ4" s="195"/>
      <c r="ACK4" s="196"/>
      <c r="ACL4" s="197"/>
      <c r="ACM4" s="197"/>
      <c r="ACN4" s="231"/>
      <c r="ACP4" s="223"/>
      <c r="ACQ4" s="225"/>
      <c r="ACR4" s="226"/>
      <c r="ACS4" s="227"/>
      <c r="ACU4" s="228"/>
      <c r="ACV4" s="229"/>
      <c r="ACW4" s="230"/>
      <c r="ACX4" s="194"/>
      <c r="ACY4" s="194"/>
      <c r="ACZ4" s="195"/>
      <c r="ADA4" s="196"/>
      <c r="ADB4" s="197"/>
      <c r="ADC4" s="197"/>
      <c r="ADD4" s="231"/>
      <c r="ADF4" s="223"/>
      <c r="ADG4" s="225"/>
      <c r="ADH4" s="226"/>
      <c r="ADI4" s="227"/>
      <c r="ADK4" s="228"/>
      <c r="ADL4" s="229"/>
      <c r="ADM4" s="230"/>
      <c r="ADN4" s="194"/>
      <c r="ADO4" s="194"/>
      <c r="ADP4" s="195"/>
      <c r="ADQ4" s="196"/>
      <c r="ADR4" s="197"/>
      <c r="ADS4" s="197"/>
      <c r="ADT4" s="231"/>
      <c r="ADV4" s="223"/>
      <c r="ADW4" s="225"/>
      <c r="ADX4" s="226"/>
      <c r="ADY4" s="227"/>
      <c r="AEA4" s="228"/>
      <c r="AEB4" s="229"/>
      <c r="AEC4" s="230"/>
      <c r="AED4" s="194"/>
      <c r="AEE4" s="194"/>
      <c r="AEF4" s="195"/>
      <c r="AEG4" s="196"/>
      <c r="AEH4" s="197"/>
      <c r="AEI4" s="197"/>
      <c r="AEJ4" s="231"/>
      <c r="AEL4" s="223"/>
      <c r="AEM4" s="225"/>
      <c r="AEN4" s="226"/>
      <c r="AEO4" s="227"/>
      <c r="AEQ4" s="228"/>
      <c r="AER4" s="229"/>
      <c r="AES4" s="230"/>
      <c r="AET4" s="194"/>
      <c r="AEU4" s="194"/>
      <c r="AEV4" s="195"/>
      <c r="AEW4" s="196"/>
      <c r="AEX4" s="197"/>
      <c r="AEY4" s="197"/>
      <c r="AEZ4" s="231"/>
      <c r="AFB4" s="223"/>
      <c r="AFC4" s="225"/>
      <c r="AFD4" s="226"/>
      <c r="AFE4" s="227"/>
      <c r="AFG4" s="228"/>
      <c r="AFH4" s="229"/>
      <c r="AFI4" s="230"/>
      <c r="AFJ4" s="194"/>
      <c r="AFK4" s="194"/>
      <c r="AFL4" s="195"/>
      <c r="AFM4" s="196"/>
      <c r="AFN4" s="197"/>
      <c r="AFO4" s="197"/>
      <c r="AFP4" s="231"/>
      <c r="AFR4" s="223"/>
      <c r="AFS4" s="225"/>
      <c r="AFT4" s="226"/>
      <c r="AFU4" s="227"/>
      <c r="AFW4" s="228"/>
      <c r="AFX4" s="229"/>
      <c r="AFY4" s="230"/>
      <c r="AFZ4" s="194"/>
      <c r="AGA4" s="194"/>
      <c r="AGB4" s="195"/>
      <c r="AGC4" s="196"/>
      <c r="AGD4" s="197"/>
      <c r="AGE4" s="197"/>
      <c r="AGF4" s="231"/>
      <c r="AGH4" s="223"/>
      <c r="AGI4" s="225"/>
      <c r="AGJ4" s="226"/>
      <c r="AGK4" s="227"/>
      <c r="AGM4" s="228"/>
      <c r="AGN4" s="229"/>
      <c r="AGO4" s="230"/>
      <c r="AGP4" s="194"/>
      <c r="AGQ4" s="194"/>
      <c r="AGR4" s="195"/>
      <c r="AGS4" s="196"/>
      <c r="AGT4" s="197"/>
      <c r="AGU4" s="197"/>
      <c r="AGV4" s="231"/>
      <c r="AGX4" s="223"/>
      <c r="AGY4" s="225"/>
      <c r="AGZ4" s="226"/>
      <c r="AHA4" s="227"/>
      <c r="AHC4" s="228"/>
      <c r="AHD4" s="229"/>
      <c r="AHE4" s="230"/>
      <c r="AHF4" s="194"/>
      <c r="AHG4" s="194"/>
      <c r="AHH4" s="195"/>
      <c r="AHI4" s="196"/>
      <c r="AHJ4" s="197"/>
      <c r="AHK4" s="197"/>
      <c r="AHL4" s="231"/>
      <c r="AHN4" s="223"/>
      <c r="AHO4" s="225"/>
      <c r="AHP4" s="226"/>
      <c r="AHQ4" s="227"/>
      <c r="AHS4" s="228"/>
      <c r="AHT4" s="229"/>
      <c r="AHU4" s="230"/>
      <c r="AHV4" s="194"/>
      <c r="AHW4" s="194"/>
      <c r="AHX4" s="195"/>
      <c r="AHY4" s="196"/>
      <c r="AHZ4" s="197"/>
      <c r="AIA4" s="197"/>
      <c r="AIB4" s="231"/>
      <c r="AID4" s="223"/>
      <c r="AIE4" s="225"/>
      <c r="AIF4" s="226"/>
      <c r="AIG4" s="227"/>
      <c r="AII4" s="228"/>
      <c r="AIJ4" s="229"/>
      <c r="AIK4" s="230"/>
      <c r="AIL4" s="194"/>
      <c r="AIM4" s="194"/>
      <c r="AIN4" s="195"/>
      <c r="AIO4" s="196"/>
      <c r="AIP4" s="197"/>
      <c r="AIQ4" s="197"/>
      <c r="AIR4" s="231"/>
      <c r="AIT4" s="223"/>
      <c r="AIU4" s="225"/>
      <c r="AIV4" s="226"/>
      <c r="AIW4" s="227"/>
      <c r="AIY4" s="228"/>
      <c r="AIZ4" s="229"/>
      <c r="AJA4" s="230"/>
      <c r="AJB4" s="194"/>
      <c r="AJC4" s="194"/>
      <c r="AJD4" s="195"/>
      <c r="AJE4" s="196"/>
      <c r="AJF4" s="197"/>
      <c r="AJG4" s="197"/>
      <c r="AJH4" s="231"/>
      <c r="AJJ4" s="223"/>
      <c r="AJK4" s="225"/>
      <c r="AJL4" s="226"/>
      <c r="AJM4" s="227"/>
      <c r="AJO4" s="228"/>
      <c r="AJP4" s="229"/>
      <c r="AJQ4" s="230"/>
      <c r="AJR4" s="194"/>
      <c r="AJS4" s="194"/>
      <c r="AJT4" s="195"/>
      <c r="AJU4" s="196"/>
      <c r="AJV4" s="197"/>
      <c r="AJW4" s="197"/>
      <c r="AJX4" s="231"/>
      <c r="AJZ4" s="223"/>
      <c r="AKA4" s="225"/>
      <c r="AKB4" s="226"/>
      <c r="AKC4" s="227"/>
      <c r="AKE4" s="228"/>
      <c r="AKF4" s="229"/>
      <c r="AKG4" s="230"/>
      <c r="AKH4" s="194"/>
      <c r="AKI4" s="194"/>
      <c r="AKJ4" s="195"/>
      <c r="AKK4" s="196"/>
      <c r="AKL4" s="197"/>
      <c r="AKM4" s="197"/>
      <c r="AKN4" s="231"/>
      <c r="AKP4" s="223"/>
      <c r="AKQ4" s="225"/>
      <c r="AKR4" s="226"/>
      <c r="AKS4" s="227"/>
      <c r="AKU4" s="228"/>
      <c r="AKV4" s="229"/>
      <c r="AKW4" s="230"/>
      <c r="AKX4" s="194"/>
      <c r="AKY4" s="194"/>
      <c r="AKZ4" s="195"/>
      <c r="ALA4" s="196"/>
      <c r="ALB4" s="197"/>
      <c r="ALC4" s="197"/>
      <c r="ALD4" s="231"/>
      <c r="ALF4" s="223"/>
      <c r="ALG4" s="225"/>
      <c r="ALH4" s="226"/>
      <c r="ALI4" s="227"/>
      <c r="ALK4" s="228"/>
      <c r="ALL4" s="229"/>
      <c r="ALM4" s="230"/>
      <c r="ALN4" s="194"/>
      <c r="ALO4" s="194"/>
      <c r="ALP4" s="195"/>
      <c r="ALQ4" s="196"/>
      <c r="ALR4" s="197"/>
      <c r="ALS4" s="197"/>
      <c r="ALT4" s="231"/>
      <c r="ALV4" s="223"/>
      <c r="ALW4" s="225"/>
      <c r="ALX4" s="226"/>
      <c r="ALY4" s="227"/>
      <c r="AMA4" s="228"/>
      <c r="AMB4" s="229"/>
      <c r="AMC4" s="230"/>
      <c r="AMD4" s="194"/>
      <c r="AME4" s="194"/>
      <c r="AMF4" s="195"/>
      <c r="AMG4" s="196"/>
      <c r="AMH4" s="197"/>
      <c r="AMI4" s="197"/>
      <c r="AMJ4" s="231"/>
      <c r="AML4" s="223"/>
      <c r="AMM4" s="225"/>
      <c r="AMN4" s="226"/>
      <c r="AMO4" s="227"/>
      <c r="AMQ4" s="228"/>
      <c r="AMR4" s="229"/>
      <c r="AMS4" s="230"/>
      <c r="AMT4" s="194"/>
      <c r="AMU4" s="194"/>
      <c r="AMV4" s="195"/>
      <c r="AMW4" s="196"/>
      <c r="AMX4" s="197"/>
      <c r="AMY4" s="197"/>
      <c r="AMZ4" s="231"/>
      <c r="ANB4" s="223"/>
      <c r="ANC4" s="225"/>
      <c r="AND4" s="226"/>
      <c r="ANE4" s="227"/>
      <c r="ANG4" s="228"/>
      <c r="ANH4" s="229"/>
      <c r="ANI4" s="230"/>
      <c r="ANJ4" s="194"/>
      <c r="ANK4" s="194"/>
      <c r="ANL4" s="195"/>
      <c r="ANM4" s="196"/>
      <c r="ANN4" s="197"/>
      <c r="ANO4" s="197"/>
      <c r="ANP4" s="231"/>
      <c r="ANR4" s="223"/>
      <c r="ANS4" s="225"/>
      <c r="ANT4" s="226"/>
      <c r="ANU4" s="227"/>
      <c r="ANW4" s="228"/>
      <c r="ANX4" s="229"/>
      <c r="ANY4" s="230"/>
      <c r="ANZ4" s="194"/>
      <c r="AOA4" s="194"/>
      <c r="AOB4" s="195"/>
      <c r="AOC4" s="196"/>
      <c r="AOD4" s="197"/>
      <c r="AOE4" s="197"/>
      <c r="AOF4" s="231"/>
      <c r="AOH4" s="223"/>
      <c r="AOI4" s="225"/>
      <c r="AOJ4" s="226"/>
      <c r="AOK4" s="227"/>
      <c r="AOM4" s="228"/>
      <c r="AON4" s="229"/>
      <c r="AOO4" s="230"/>
      <c r="AOP4" s="194"/>
      <c r="AOQ4" s="194"/>
      <c r="AOR4" s="195"/>
      <c r="AOS4" s="196"/>
      <c r="AOT4" s="197"/>
      <c r="AOU4" s="197"/>
      <c r="AOV4" s="231"/>
      <c r="AOX4" s="223"/>
      <c r="AOY4" s="225"/>
      <c r="AOZ4" s="226"/>
      <c r="APA4" s="227"/>
      <c r="APC4" s="228"/>
      <c r="APD4" s="229"/>
      <c r="APE4" s="230"/>
      <c r="APF4" s="194"/>
      <c r="APG4" s="194"/>
      <c r="APH4" s="195"/>
      <c r="API4" s="196"/>
      <c r="APJ4" s="197"/>
      <c r="APK4" s="197"/>
      <c r="APL4" s="231"/>
      <c r="APN4" s="223"/>
      <c r="APO4" s="225"/>
      <c r="APP4" s="226"/>
      <c r="APQ4" s="227"/>
      <c r="APS4" s="228"/>
      <c r="APT4" s="229"/>
      <c r="APU4" s="230"/>
      <c r="APV4" s="194"/>
      <c r="APW4" s="194"/>
      <c r="APX4" s="195"/>
      <c r="APY4" s="196"/>
      <c r="APZ4" s="197"/>
      <c r="AQA4" s="197"/>
      <c r="AQB4" s="231"/>
      <c r="AQD4" s="223"/>
      <c r="AQE4" s="225"/>
      <c r="AQF4" s="226"/>
      <c r="AQG4" s="227"/>
      <c r="AQI4" s="228"/>
      <c r="AQJ4" s="229"/>
      <c r="AQK4" s="230"/>
      <c r="AQL4" s="194"/>
      <c r="AQM4" s="194"/>
      <c r="AQN4" s="195"/>
      <c r="AQO4" s="196"/>
      <c r="AQP4" s="197"/>
      <c r="AQQ4" s="197"/>
      <c r="AQR4" s="231"/>
      <c r="AQT4" s="223"/>
      <c r="AQU4" s="225"/>
      <c r="AQV4" s="226"/>
      <c r="AQW4" s="227"/>
      <c r="AQY4" s="228"/>
      <c r="AQZ4" s="229"/>
      <c r="ARA4" s="230"/>
      <c r="ARB4" s="194"/>
      <c r="ARC4" s="194"/>
      <c r="ARD4" s="195"/>
      <c r="ARE4" s="196"/>
      <c r="ARF4" s="197"/>
      <c r="ARG4" s="197"/>
      <c r="ARH4" s="231"/>
      <c r="ARJ4" s="223"/>
      <c r="ARK4" s="225"/>
      <c r="ARL4" s="226"/>
      <c r="ARM4" s="227"/>
      <c r="ARO4" s="228"/>
      <c r="ARP4" s="229"/>
      <c r="ARQ4" s="230"/>
      <c r="ARR4" s="194"/>
      <c r="ARS4" s="194"/>
      <c r="ART4" s="195"/>
      <c r="ARU4" s="196"/>
      <c r="ARV4" s="197"/>
      <c r="ARW4" s="197"/>
      <c r="ARX4" s="231"/>
      <c r="ARZ4" s="223"/>
      <c r="ASA4" s="225"/>
      <c r="ASB4" s="226"/>
      <c r="ASC4" s="227"/>
      <c r="ASE4" s="228"/>
      <c r="ASF4" s="229"/>
      <c r="ASG4" s="230"/>
      <c r="ASH4" s="194"/>
      <c r="ASI4" s="194"/>
      <c r="ASJ4" s="195"/>
      <c r="ASK4" s="196"/>
      <c r="ASL4" s="197"/>
      <c r="ASM4" s="197"/>
      <c r="ASN4" s="231"/>
      <c r="ASP4" s="223"/>
      <c r="ASQ4" s="225"/>
      <c r="ASR4" s="226"/>
      <c r="ASS4" s="227"/>
      <c r="ASU4" s="228"/>
      <c r="ASV4" s="229"/>
      <c r="ASW4" s="230"/>
      <c r="ASX4" s="194"/>
      <c r="ASY4" s="194"/>
      <c r="ASZ4" s="195"/>
      <c r="ATA4" s="196"/>
      <c r="ATB4" s="197"/>
      <c r="ATC4" s="197"/>
      <c r="ATD4" s="231"/>
      <c r="ATF4" s="223"/>
      <c r="ATG4" s="225"/>
      <c r="ATH4" s="226"/>
      <c r="ATI4" s="227"/>
      <c r="ATK4" s="228"/>
      <c r="ATL4" s="229"/>
      <c r="ATM4" s="230"/>
      <c r="ATN4" s="194"/>
      <c r="ATO4" s="194"/>
      <c r="ATP4" s="195"/>
      <c r="ATQ4" s="196"/>
      <c r="ATR4" s="197"/>
      <c r="ATS4" s="197"/>
      <c r="ATT4" s="231"/>
      <c r="ATV4" s="223"/>
      <c r="ATW4" s="225"/>
      <c r="ATX4" s="226"/>
      <c r="ATY4" s="227"/>
      <c r="AUA4" s="228"/>
      <c r="AUB4" s="229"/>
      <c r="AUC4" s="230"/>
      <c r="AUD4" s="194"/>
      <c r="AUE4" s="194"/>
      <c r="AUF4" s="195"/>
      <c r="AUG4" s="196"/>
      <c r="AUH4" s="197"/>
      <c r="AUI4" s="197"/>
      <c r="AUJ4" s="231"/>
      <c r="AUL4" s="223"/>
      <c r="AUM4" s="225"/>
      <c r="AUN4" s="226"/>
      <c r="AUO4" s="227"/>
      <c r="AUQ4" s="228"/>
      <c r="AUR4" s="229"/>
      <c r="AUS4" s="230"/>
      <c r="AUT4" s="194"/>
      <c r="AUU4" s="194"/>
      <c r="AUV4" s="195"/>
      <c r="AUW4" s="196"/>
      <c r="AUX4" s="197"/>
      <c r="AUY4" s="197"/>
      <c r="AUZ4" s="231"/>
      <c r="AVB4" s="223"/>
      <c r="AVC4" s="225"/>
      <c r="AVD4" s="226"/>
      <c r="AVE4" s="227"/>
      <c r="AVG4" s="228"/>
      <c r="AVH4" s="229"/>
      <c r="AVI4" s="230"/>
      <c r="AVJ4" s="194"/>
      <c r="AVK4" s="194"/>
      <c r="AVL4" s="195"/>
      <c r="AVM4" s="196"/>
      <c r="AVN4" s="197"/>
      <c r="AVO4" s="197"/>
      <c r="AVP4" s="231"/>
      <c r="AVR4" s="223"/>
      <c r="AVS4" s="225"/>
      <c r="AVT4" s="226"/>
      <c r="AVU4" s="227"/>
      <c r="AVW4" s="228"/>
      <c r="AVX4" s="229"/>
      <c r="AVY4" s="230"/>
      <c r="AVZ4" s="194"/>
      <c r="AWA4" s="194"/>
      <c r="AWB4" s="195"/>
      <c r="AWC4" s="196"/>
      <c r="AWD4" s="197"/>
      <c r="AWE4" s="197"/>
      <c r="AWF4" s="231"/>
      <c r="AWH4" s="223"/>
      <c r="AWI4" s="225"/>
      <c r="AWJ4" s="226"/>
      <c r="AWK4" s="227"/>
      <c r="AWM4" s="228"/>
      <c r="AWN4" s="229"/>
      <c r="AWO4" s="230"/>
      <c r="AWP4" s="194"/>
      <c r="AWQ4" s="194"/>
      <c r="AWR4" s="195"/>
      <c r="AWS4" s="196"/>
      <c r="AWT4" s="197"/>
      <c r="AWU4" s="197"/>
      <c r="AWV4" s="231"/>
      <c r="AWX4" s="223"/>
      <c r="AWY4" s="225"/>
      <c r="AWZ4" s="226"/>
      <c r="AXA4" s="227"/>
      <c r="AXC4" s="228"/>
      <c r="AXD4" s="229"/>
      <c r="AXE4" s="230"/>
      <c r="AXF4" s="194"/>
      <c r="AXG4" s="194"/>
      <c r="AXH4" s="195"/>
      <c r="AXI4" s="196"/>
      <c r="AXJ4" s="197"/>
      <c r="AXK4" s="197"/>
      <c r="AXL4" s="231"/>
      <c r="AXN4" s="223"/>
      <c r="AXO4" s="225"/>
      <c r="AXP4" s="226"/>
      <c r="AXQ4" s="227"/>
      <c r="AXS4" s="228"/>
      <c r="AXT4" s="229"/>
      <c r="AXU4" s="230"/>
      <c r="AXV4" s="194"/>
      <c r="AXW4" s="194"/>
      <c r="AXX4" s="195"/>
      <c r="AXY4" s="196"/>
      <c r="AXZ4" s="197"/>
      <c r="AYA4" s="197"/>
      <c r="AYB4" s="231"/>
      <c r="AYD4" s="223"/>
      <c r="AYE4" s="225"/>
      <c r="AYF4" s="226"/>
      <c r="AYG4" s="227"/>
      <c r="AYI4" s="228"/>
      <c r="AYJ4" s="229"/>
      <c r="AYK4" s="230"/>
      <c r="AYL4" s="194"/>
      <c r="AYM4" s="194"/>
      <c r="AYN4" s="195"/>
      <c r="AYO4" s="196"/>
      <c r="AYP4" s="197"/>
      <c r="AYQ4" s="197"/>
      <c r="AYR4" s="231"/>
      <c r="AYT4" s="223"/>
      <c r="AYU4" s="225"/>
      <c r="AYV4" s="226"/>
      <c r="AYW4" s="227"/>
      <c r="AYY4" s="228"/>
      <c r="AYZ4" s="229"/>
      <c r="AZA4" s="230"/>
      <c r="AZB4" s="194"/>
      <c r="AZC4" s="194"/>
      <c r="AZD4" s="195"/>
      <c r="AZE4" s="196"/>
      <c r="AZF4" s="197"/>
      <c r="AZG4" s="197"/>
      <c r="AZH4" s="231"/>
      <c r="AZJ4" s="223"/>
      <c r="AZK4" s="225"/>
      <c r="AZL4" s="226"/>
      <c r="AZM4" s="227"/>
      <c r="AZO4" s="228"/>
      <c r="AZP4" s="229"/>
      <c r="AZQ4" s="230"/>
      <c r="AZR4" s="194"/>
      <c r="AZS4" s="194"/>
      <c r="AZT4" s="195"/>
      <c r="AZU4" s="196"/>
      <c r="AZV4" s="197"/>
      <c r="AZW4" s="197"/>
      <c r="AZX4" s="231"/>
      <c r="AZZ4" s="223"/>
      <c r="BAA4" s="225"/>
      <c r="BAB4" s="226"/>
      <c r="BAC4" s="227"/>
      <c r="BAE4" s="228"/>
      <c r="BAF4" s="229"/>
      <c r="BAG4" s="230"/>
      <c r="BAH4" s="194"/>
      <c r="BAI4" s="194"/>
      <c r="BAJ4" s="195"/>
      <c r="BAK4" s="196"/>
      <c r="BAL4" s="197"/>
      <c r="BAM4" s="197"/>
      <c r="BAN4" s="231"/>
      <c r="BAP4" s="223"/>
      <c r="BAQ4" s="225"/>
      <c r="BAR4" s="226"/>
      <c r="BAS4" s="227"/>
      <c r="BAU4" s="228"/>
      <c r="BAV4" s="229"/>
      <c r="BAW4" s="230"/>
      <c r="BAX4" s="194"/>
      <c r="BAY4" s="194"/>
      <c r="BAZ4" s="195"/>
      <c r="BBA4" s="196"/>
      <c r="BBB4" s="197"/>
      <c r="BBC4" s="197"/>
      <c r="BBD4" s="231"/>
      <c r="BBF4" s="223"/>
      <c r="BBG4" s="225"/>
      <c r="BBH4" s="226"/>
      <c r="BBI4" s="227"/>
      <c r="BBK4" s="228"/>
      <c r="BBL4" s="229"/>
      <c r="BBM4" s="230"/>
      <c r="BBN4" s="194"/>
      <c r="BBO4" s="194"/>
      <c r="BBP4" s="195"/>
      <c r="BBQ4" s="196"/>
      <c r="BBR4" s="197"/>
      <c r="BBS4" s="197"/>
      <c r="BBT4" s="231"/>
      <c r="BBV4" s="223"/>
      <c r="BBW4" s="225"/>
      <c r="BBX4" s="226"/>
      <c r="BBY4" s="227"/>
      <c r="BCA4" s="228"/>
      <c r="BCB4" s="229"/>
      <c r="BCC4" s="230"/>
      <c r="BCD4" s="194"/>
      <c r="BCE4" s="194"/>
      <c r="BCF4" s="195"/>
      <c r="BCG4" s="196"/>
      <c r="BCH4" s="197"/>
      <c r="BCI4" s="197"/>
      <c r="BCJ4" s="231"/>
      <c r="BCL4" s="223"/>
      <c r="BCM4" s="225"/>
      <c r="BCN4" s="226"/>
      <c r="BCO4" s="227"/>
      <c r="BCQ4" s="228"/>
      <c r="BCR4" s="229"/>
      <c r="BCS4" s="230"/>
      <c r="BCT4" s="194"/>
      <c r="BCU4" s="194"/>
      <c r="BCV4" s="195"/>
      <c r="BCW4" s="196"/>
      <c r="BCX4" s="197"/>
      <c r="BCY4" s="197"/>
      <c r="BCZ4" s="231"/>
      <c r="BDB4" s="223"/>
      <c r="BDC4" s="225"/>
      <c r="BDD4" s="226"/>
      <c r="BDE4" s="227"/>
      <c r="BDG4" s="228"/>
      <c r="BDH4" s="229"/>
      <c r="BDI4" s="230"/>
      <c r="BDJ4" s="194"/>
      <c r="BDK4" s="194"/>
      <c r="BDL4" s="195"/>
      <c r="BDM4" s="196"/>
      <c r="BDN4" s="197"/>
      <c r="BDO4" s="197"/>
      <c r="BDP4" s="231"/>
      <c r="BDR4" s="223"/>
      <c r="BDS4" s="225"/>
      <c r="BDT4" s="226"/>
      <c r="BDU4" s="227"/>
      <c r="BDW4" s="228"/>
      <c r="BDX4" s="229"/>
      <c r="BDY4" s="230"/>
      <c r="BDZ4" s="194"/>
      <c r="BEA4" s="194"/>
      <c r="BEB4" s="195"/>
      <c r="BEC4" s="196"/>
      <c r="BED4" s="197"/>
      <c r="BEE4" s="197"/>
      <c r="BEF4" s="231"/>
      <c r="BEH4" s="223"/>
      <c r="BEI4" s="225"/>
      <c r="BEJ4" s="226"/>
      <c r="BEK4" s="227"/>
      <c r="BEM4" s="228"/>
      <c r="BEN4" s="229"/>
      <c r="BEO4" s="230"/>
      <c r="BEP4" s="194"/>
      <c r="BEQ4" s="194"/>
      <c r="BER4" s="195"/>
      <c r="BES4" s="196"/>
      <c r="BET4" s="197"/>
      <c r="BEU4" s="197"/>
      <c r="BEV4" s="231"/>
      <c r="BEX4" s="223"/>
      <c r="BEY4" s="225"/>
      <c r="BEZ4" s="226"/>
      <c r="BFA4" s="227"/>
      <c r="BFC4" s="228"/>
      <c r="BFD4" s="229"/>
      <c r="BFE4" s="230"/>
      <c r="BFF4" s="194"/>
      <c r="BFG4" s="194"/>
      <c r="BFH4" s="195"/>
      <c r="BFI4" s="196"/>
      <c r="BFJ4" s="197"/>
      <c r="BFK4" s="197"/>
      <c r="BFL4" s="231"/>
      <c r="BFN4" s="223"/>
      <c r="BFO4" s="225"/>
      <c r="BFP4" s="226"/>
      <c r="BFQ4" s="227"/>
      <c r="BFS4" s="228"/>
      <c r="BFT4" s="229"/>
      <c r="BFU4" s="230"/>
      <c r="BFV4" s="194"/>
      <c r="BFW4" s="194"/>
      <c r="BFX4" s="195"/>
      <c r="BFY4" s="196"/>
      <c r="BFZ4" s="197"/>
      <c r="BGA4" s="197"/>
      <c r="BGB4" s="231"/>
      <c r="BGD4" s="223"/>
      <c r="BGE4" s="225"/>
      <c r="BGF4" s="226"/>
      <c r="BGG4" s="227"/>
      <c r="BGI4" s="228"/>
      <c r="BGJ4" s="229"/>
      <c r="BGK4" s="230"/>
      <c r="BGL4" s="194"/>
      <c r="BGM4" s="194"/>
      <c r="BGN4" s="195"/>
      <c r="BGO4" s="196"/>
      <c r="BGP4" s="197"/>
      <c r="BGQ4" s="197"/>
      <c r="BGR4" s="231"/>
      <c r="BGT4" s="223"/>
      <c r="BGU4" s="225"/>
      <c r="BGV4" s="226"/>
      <c r="BGW4" s="227"/>
      <c r="BGY4" s="228"/>
      <c r="BGZ4" s="229"/>
      <c r="BHA4" s="230"/>
      <c r="BHB4" s="194"/>
      <c r="BHC4" s="194"/>
      <c r="BHD4" s="195"/>
      <c r="BHE4" s="196"/>
      <c r="BHF4" s="197"/>
      <c r="BHG4" s="197"/>
      <c r="BHH4" s="231"/>
      <c r="BHJ4" s="223"/>
      <c r="BHK4" s="225"/>
      <c r="BHL4" s="226"/>
      <c r="BHM4" s="227"/>
      <c r="BHO4" s="228"/>
      <c r="BHP4" s="229"/>
      <c r="BHQ4" s="230"/>
      <c r="BHR4" s="194"/>
      <c r="BHS4" s="194"/>
      <c r="BHT4" s="195"/>
      <c r="BHU4" s="196"/>
      <c r="BHV4" s="197"/>
      <c r="BHW4" s="197"/>
      <c r="BHX4" s="231"/>
      <c r="BHZ4" s="223"/>
      <c r="BIA4" s="225"/>
      <c r="BIB4" s="226"/>
      <c r="BIC4" s="227"/>
      <c r="BIE4" s="228"/>
      <c r="BIF4" s="229"/>
      <c r="BIG4" s="230"/>
      <c r="BIH4" s="194"/>
      <c r="BII4" s="194"/>
      <c r="BIJ4" s="195"/>
      <c r="BIK4" s="196"/>
      <c r="BIL4" s="197"/>
      <c r="BIM4" s="197"/>
      <c r="BIN4" s="231"/>
      <c r="BIP4" s="223"/>
      <c r="BIQ4" s="225"/>
      <c r="BIR4" s="226"/>
      <c r="BIS4" s="227"/>
      <c r="BIU4" s="228"/>
      <c r="BIV4" s="229"/>
      <c r="BIW4" s="230"/>
      <c r="BIX4" s="194"/>
      <c r="BIY4" s="194"/>
      <c r="BIZ4" s="195"/>
      <c r="BJA4" s="196"/>
      <c r="BJB4" s="197"/>
      <c r="BJC4" s="197"/>
      <c r="BJD4" s="231"/>
      <c r="BJF4" s="223"/>
      <c r="BJG4" s="225"/>
      <c r="BJH4" s="226"/>
      <c r="BJI4" s="227"/>
      <c r="BJK4" s="228"/>
      <c r="BJL4" s="229"/>
      <c r="BJM4" s="230"/>
      <c r="BJN4" s="194"/>
      <c r="BJO4" s="194"/>
      <c r="BJP4" s="195"/>
      <c r="BJQ4" s="196"/>
      <c r="BJR4" s="197"/>
      <c r="BJS4" s="197"/>
      <c r="BJT4" s="231"/>
      <c r="BJV4" s="223"/>
      <c r="BJW4" s="225"/>
      <c r="BJX4" s="226"/>
      <c r="BJY4" s="227"/>
      <c r="BKA4" s="228"/>
      <c r="BKB4" s="229"/>
      <c r="BKC4" s="230"/>
      <c r="BKD4" s="194"/>
      <c r="BKE4" s="194"/>
      <c r="BKF4" s="195"/>
      <c r="BKG4" s="196"/>
      <c r="BKH4" s="197"/>
      <c r="BKI4" s="197"/>
      <c r="BKJ4" s="231"/>
      <c r="BKL4" s="223"/>
      <c r="BKM4" s="225"/>
      <c r="BKN4" s="226"/>
      <c r="BKO4" s="227"/>
      <c r="BKQ4" s="228"/>
      <c r="BKR4" s="229"/>
      <c r="BKS4" s="230"/>
      <c r="BKT4" s="194"/>
      <c r="BKU4" s="194"/>
      <c r="BKV4" s="195"/>
      <c r="BKW4" s="196"/>
      <c r="BKX4" s="197"/>
      <c r="BKY4" s="197"/>
      <c r="BKZ4" s="231"/>
      <c r="BLB4" s="223"/>
      <c r="BLC4" s="225"/>
      <c r="BLD4" s="226"/>
      <c r="BLE4" s="227"/>
      <c r="BLG4" s="228"/>
      <c r="BLH4" s="229"/>
      <c r="BLI4" s="230"/>
      <c r="BLJ4" s="194"/>
      <c r="BLK4" s="194"/>
      <c r="BLL4" s="195"/>
      <c r="BLM4" s="196"/>
      <c r="BLN4" s="197"/>
      <c r="BLO4" s="197"/>
      <c r="BLP4" s="231"/>
      <c r="BLR4" s="223"/>
      <c r="BLS4" s="225"/>
      <c r="BLT4" s="226"/>
      <c r="BLU4" s="227"/>
      <c r="BLW4" s="228"/>
      <c r="BLX4" s="229"/>
      <c r="BLY4" s="230"/>
      <c r="BLZ4" s="194"/>
      <c r="BMA4" s="194"/>
      <c r="BMB4" s="195"/>
      <c r="BMC4" s="196"/>
      <c r="BMD4" s="197"/>
      <c r="BME4" s="197"/>
      <c r="BMF4" s="231"/>
      <c r="BMH4" s="223"/>
      <c r="BMI4" s="225"/>
      <c r="BMJ4" s="226"/>
      <c r="BMK4" s="227"/>
      <c r="BMM4" s="228"/>
      <c r="BMN4" s="229"/>
      <c r="BMO4" s="230"/>
      <c r="BMP4" s="194"/>
      <c r="BMQ4" s="194"/>
      <c r="BMR4" s="195"/>
      <c r="BMS4" s="196"/>
      <c r="BMT4" s="197"/>
      <c r="BMU4" s="197"/>
      <c r="BMV4" s="231"/>
      <c r="BMX4" s="223"/>
      <c r="BMY4" s="225"/>
      <c r="BMZ4" s="226"/>
      <c r="BNA4" s="227"/>
      <c r="BNC4" s="228"/>
      <c r="BND4" s="229"/>
      <c r="BNE4" s="230"/>
      <c r="BNF4" s="194"/>
      <c r="BNG4" s="194"/>
      <c r="BNH4" s="195"/>
      <c r="BNI4" s="196"/>
      <c r="BNJ4" s="197"/>
      <c r="BNK4" s="197"/>
      <c r="BNL4" s="231"/>
      <c r="BNN4" s="223"/>
      <c r="BNO4" s="225"/>
      <c r="BNP4" s="226"/>
      <c r="BNQ4" s="227"/>
      <c r="BNS4" s="228"/>
      <c r="BNT4" s="229"/>
      <c r="BNU4" s="230"/>
      <c r="BNV4" s="194"/>
      <c r="BNW4" s="194"/>
      <c r="BNX4" s="195"/>
      <c r="BNY4" s="196"/>
      <c r="BNZ4" s="197"/>
      <c r="BOA4" s="197"/>
      <c r="BOB4" s="231"/>
      <c r="BOD4" s="223"/>
      <c r="BOE4" s="225"/>
      <c r="BOF4" s="226"/>
      <c r="BOG4" s="227"/>
      <c r="BOI4" s="228"/>
      <c r="BOJ4" s="229"/>
      <c r="BOK4" s="230"/>
      <c r="BOL4" s="194"/>
      <c r="BOM4" s="194"/>
      <c r="BON4" s="195"/>
      <c r="BOO4" s="196"/>
      <c r="BOP4" s="197"/>
      <c r="BOQ4" s="197"/>
      <c r="BOR4" s="231"/>
      <c r="BOT4" s="223"/>
      <c r="BOU4" s="225"/>
      <c r="BOV4" s="226"/>
      <c r="BOW4" s="227"/>
      <c r="BOY4" s="228"/>
      <c r="BOZ4" s="229"/>
      <c r="BPA4" s="230"/>
      <c r="BPB4" s="194"/>
      <c r="BPC4" s="194"/>
      <c r="BPD4" s="195"/>
      <c r="BPE4" s="196"/>
      <c r="BPF4" s="197"/>
      <c r="BPG4" s="197"/>
      <c r="BPH4" s="231"/>
      <c r="BPJ4" s="223"/>
      <c r="BPK4" s="225"/>
      <c r="BPL4" s="226"/>
      <c r="BPM4" s="227"/>
      <c r="BPO4" s="228"/>
      <c r="BPP4" s="229"/>
      <c r="BPQ4" s="230"/>
      <c r="BPR4" s="194"/>
      <c r="BPS4" s="194"/>
      <c r="BPT4" s="195"/>
      <c r="BPU4" s="196"/>
      <c r="BPV4" s="197"/>
      <c r="BPW4" s="197"/>
      <c r="BPX4" s="231"/>
      <c r="BPZ4" s="223"/>
      <c r="BQA4" s="225"/>
      <c r="BQB4" s="226"/>
      <c r="BQC4" s="227"/>
      <c r="BQE4" s="228"/>
      <c r="BQF4" s="229"/>
      <c r="BQG4" s="230"/>
      <c r="BQH4" s="194"/>
      <c r="BQI4" s="194"/>
      <c r="BQJ4" s="195"/>
      <c r="BQK4" s="196"/>
      <c r="BQL4" s="197"/>
      <c r="BQM4" s="197"/>
      <c r="BQN4" s="231"/>
      <c r="BQP4" s="223"/>
      <c r="BQQ4" s="225"/>
      <c r="BQR4" s="226"/>
      <c r="BQS4" s="227"/>
      <c r="BQU4" s="228"/>
      <c r="BQV4" s="229"/>
      <c r="BQW4" s="230"/>
      <c r="BQX4" s="194"/>
      <c r="BQY4" s="194"/>
      <c r="BQZ4" s="195"/>
      <c r="BRA4" s="196"/>
      <c r="BRB4" s="197"/>
      <c r="BRC4" s="197"/>
      <c r="BRD4" s="231"/>
      <c r="BRF4" s="223"/>
      <c r="BRG4" s="225"/>
      <c r="BRH4" s="226"/>
      <c r="BRI4" s="227"/>
      <c r="BRK4" s="228"/>
      <c r="BRL4" s="229"/>
      <c r="BRM4" s="230"/>
      <c r="BRN4" s="194"/>
      <c r="BRO4" s="194"/>
      <c r="BRP4" s="195"/>
      <c r="BRQ4" s="196"/>
      <c r="BRR4" s="197"/>
      <c r="BRS4" s="197"/>
      <c r="BRT4" s="231"/>
      <c r="BRV4" s="223"/>
      <c r="BRW4" s="225"/>
      <c r="BRX4" s="226"/>
      <c r="BRY4" s="227"/>
      <c r="BSA4" s="228"/>
      <c r="BSB4" s="229"/>
      <c r="BSC4" s="230"/>
      <c r="BSD4" s="194"/>
      <c r="BSE4" s="194"/>
      <c r="BSF4" s="195"/>
      <c r="BSG4" s="196"/>
      <c r="BSH4" s="197"/>
      <c r="BSI4" s="197"/>
      <c r="BSJ4" s="231"/>
      <c r="BSL4" s="223"/>
      <c r="BSM4" s="225"/>
      <c r="BSN4" s="226"/>
      <c r="BSO4" s="227"/>
      <c r="BSQ4" s="228"/>
      <c r="BSR4" s="229"/>
      <c r="BSS4" s="230"/>
      <c r="BST4" s="194"/>
      <c r="BSU4" s="194"/>
      <c r="BSV4" s="195"/>
      <c r="BSW4" s="196"/>
      <c r="BSX4" s="197"/>
      <c r="BSY4" s="197"/>
      <c r="BSZ4" s="231"/>
      <c r="BTB4" s="223"/>
      <c r="BTC4" s="225"/>
      <c r="BTD4" s="226"/>
      <c r="BTE4" s="227"/>
      <c r="BTG4" s="228"/>
      <c r="BTH4" s="229"/>
      <c r="BTI4" s="230"/>
      <c r="BTJ4" s="194"/>
      <c r="BTK4" s="194"/>
      <c r="BTL4" s="195"/>
      <c r="BTM4" s="196"/>
      <c r="BTN4" s="197"/>
      <c r="BTO4" s="197"/>
      <c r="BTP4" s="231"/>
      <c r="BTR4" s="223"/>
      <c r="BTS4" s="225"/>
      <c r="BTT4" s="226"/>
      <c r="BTU4" s="227"/>
      <c r="BTW4" s="228"/>
      <c r="BTX4" s="229"/>
      <c r="BTY4" s="230"/>
      <c r="BTZ4" s="194"/>
      <c r="BUA4" s="194"/>
      <c r="BUB4" s="195"/>
      <c r="BUC4" s="196"/>
      <c r="BUD4" s="197"/>
      <c r="BUE4" s="197"/>
      <c r="BUF4" s="231"/>
      <c r="BUH4" s="223"/>
      <c r="BUI4" s="225"/>
      <c r="BUJ4" s="226"/>
      <c r="BUK4" s="227"/>
      <c r="BUM4" s="228"/>
      <c r="BUN4" s="229"/>
      <c r="BUO4" s="230"/>
      <c r="BUP4" s="194"/>
      <c r="BUQ4" s="194"/>
      <c r="BUR4" s="195"/>
      <c r="BUS4" s="196"/>
      <c r="BUT4" s="197"/>
      <c r="BUU4" s="197"/>
      <c r="BUV4" s="231"/>
      <c r="BUX4" s="223"/>
      <c r="BUY4" s="225"/>
      <c r="BUZ4" s="226"/>
      <c r="BVA4" s="227"/>
      <c r="BVC4" s="228"/>
      <c r="BVD4" s="229"/>
      <c r="BVE4" s="230"/>
      <c r="BVF4" s="194"/>
      <c r="BVG4" s="194"/>
      <c r="BVH4" s="195"/>
      <c r="BVI4" s="196"/>
      <c r="BVJ4" s="197"/>
      <c r="BVK4" s="197"/>
      <c r="BVL4" s="231"/>
      <c r="BVN4" s="223"/>
      <c r="BVO4" s="225"/>
      <c r="BVP4" s="226"/>
      <c r="BVQ4" s="227"/>
      <c r="BVS4" s="228"/>
      <c r="BVT4" s="229"/>
      <c r="BVU4" s="230"/>
      <c r="BVV4" s="194"/>
      <c r="BVW4" s="194"/>
      <c r="BVX4" s="195"/>
      <c r="BVY4" s="196"/>
      <c r="BVZ4" s="197"/>
      <c r="BWA4" s="197"/>
      <c r="BWB4" s="231"/>
      <c r="BWD4" s="223"/>
      <c r="BWE4" s="225"/>
      <c r="BWF4" s="226"/>
      <c r="BWG4" s="227"/>
      <c r="BWI4" s="228"/>
      <c r="BWJ4" s="229"/>
      <c r="BWK4" s="230"/>
      <c r="BWL4" s="194"/>
      <c r="BWM4" s="194"/>
      <c r="BWN4" s="195"/>
      <c r="BWO4" s="196"/>
      <c r="BWP4" s="197"/>
      <c r="BWQ4" s="197"/>
      <c r="BWR4" s="231"/>
      <c r="BWT4" s="223"/>
      <c r="BWU4" s="225"/>
      <c r="BWV4" s="226"/>
      <c r="BWW4" s="227"/>
      <c r="BWY4" s="228"/>
      <c r="BWZ4" s="229"/>
      <c r="BXA4" s="230"/>
      <c r="BXB4" s="194"/>
      <c r="BXC4" s="194"/>
      <c r="BXD4" s="195"/>
      <c r="BXE4" s="196"/>
      <c r="BXF4" s="197"/>
      <c r="BXG4" s="197"/>
      <c r="BXH4" s="231"/>
      <c r="BXJ4" s="223"/>
      <c r="BXK4" s="225"/>
      <c r="BXL4" s="226"/>
      <c r="BXM4" s="227"/>
      <c r="BXO4" s="228"/>
      <c r="BXP4" s="229"/>
      <c r="BXQ4" s="230"/>
      <c r="BXR4" s="194"/>
      <c r="BXS4" s="194"/>
      <c r="BXT4" s="195"/>
      <c r="BXU4" s="196"/>
      <c r="BXV4" s="197"/>
      <c r="BXW4" s="197"/>
      <c r="BXX4" s="231"/>
      <c r="BXZ4" s="223"/>
      <c r="BYA4" s="225"/>
      <c r="BYB4" s="226"/>
      <c r="BYC4" s="227"/>
      <c r="BYE4" s="228"/>
      <c r="BYF4" s="229"/>
      <c r="BYG4" s="230"/>
      <c r="BYH4" s="194"/>
      <c r="BYI4" s="194"/>
      <c r="BYJ4" s="195"/>
      <c r="BYK4" s="196"/>
      <c r="BYL4" s="197"/>
      <c r="BYM4" s="197"/>
      <c r="BYN4" s="231"/>
      <c r="BYP4" s="223"/>
      <c r="BYQ4" s="225"/>
      <c r="BYR4" s="226"/>
      <c r="BYS4" s="227"/>
      <c r="BYU4" s="228"/>
      <c r="BYV4" s="229"/>
      <c r="BYW4" s="230"/>
      <c r="BYX4" s="194"/>
      <c r="BYY4" s="194"/>
      <c r="BYZ4" s="195"/>
      <c r="BZA4" s="196"/>
      <c r="BZB4" s="197"/>
      <c r="BZC4" s="197"/>
      <c r="BZD4" s="231"/>
      <c r="BZF4" s="223"/>
      <c r="BZG4" s="225"/>
      <c r="BZH4" s="226"/>
      <c r="BZI4" s="227"/>
      <c r="BZK4" s="228"/>
      <c r="BZL4" s="229"/>
      <c r="BZM4" s="230"/>
      <c r="BZN4" s="194"/>
      <c r="BZO4" s="194"/>
      <c r="BZP4" s="195"/>
      <c r="BZQ4" s="196"/>
      <c r="BZR4" s="197"/>
      <c r="BZS4" s="197"/>
      <c r="BZT4" s="231"/>
      <c r="BZV4" s="223"/>
      <c r="BZW4" s="225"/>
      <c r="BZX4" s="226"/>
      <c r="BZY4" s="227"/>
      <c r="CAA4" s="228"/>
      <c r="CAB4" s="229"/>
      <c r="CAC4" s="230"/>
      <c r="CAD4" s="194"/>
      <c r="CAE4" s="194"/>
      <c r="CAF4" s="195"/>
      <c r="CAG4" s="196"/>
      <c r="CAH4" s="197"/>
      <c r="CAI4" s="197"/>
      <c r="CAJ4" s="231"/>
      <c r="CAL4" s="223"/>
      <c r="CAM4" s="225"/>
      <c r="CAN4" s="226"/>
      <c r="CAO4" s="227"/>
      <c r="CAQ4" s="228"/>
      <c r="CAR4" s="229"/>
      <c r="CAS4" s="230"/>
      <c r="CAT4" s="194"/>
      <c r="CAU4" s="194"/>
      <c r="CAV4" s="195"/>
      <c r="CAW4" s="196"/>
      <c r="CAX4" s="197"/>
      <c r="CAY4" s="197"/>
      <c r="CAZ4" s="231"/>
      <c r="CBB4" s="223"/>
      <c r="CBC4" s="225"/>
      <c r="CBD4" s="226"/>
      <c r="CBE4" s="227"/>
      <c r="CBG4" s="228"/>
      <c r="CBH4" s="229"/>
      <c r="CBI4" s="230"/>
      <c r="CBJ4" s="194"/>
      <c r="CBK4" s="194"/>
      <c r="CBL4" s="195"/>
      <c r="CBM4" s="196"/>
      <c r="CBN4" s="197"/>
      <c r="CBO4" s="197"/>
      <c r="CBP4" s="231"/>
      <c r="CBR4" s="223"/>
      <c r="CBS4" s="225"/>
      <c r="CBT4" s="226"/>
      <c r="CBU4" s="227"/>
      <c r="CBW4" s="228"/>
      <c r="CBX4" s="229"/>
      <c r="CBY4" s="230"/>
      <c r="CBZ4" s="194"/>
      <c r="CCA4" s="194"/>
      <c r="CCB4" s="195"/>
      <c r="CCC4" s="196"/>
      <c r="CCD4" s="197"/>
      <c r="CCE4" s="197"/>
      <c r="CCF4" s="231"/>
      <c r="CCH4" s="223"/>
      <c r="CCI4" s="225"/>
      <c r="CCJ4" s="226"/>
      <c r="CCK4" s="227"/>
      <c r="CCM4" s="228"/>
      <c r="CCN4" s="229"/>
      <c r="CCO4" s="230"/>
      <c r="CCP4" s="194"/>
      <c r="CCQ4" s="194"/>
      <c r="CCR4" s="195"/>
      <c r="CCS4" s="196"/>
      <c r="CCT4" s="197"/>
      <c r="CCU4" s="197"/>
      <c r="CCV4" s="231"/>
      <c r="CCX4" s="223"/>
      <c r="CCY4" s="225"/>
      <c r="CCZ4" s="226"/>
      <c r="CDA4" s="227"/>
      <c r="CDC4" s="228"/>
      <c r="CDD4" s="229"/>
      <c r="CDE4" s="230"/>
      <c r="CDF4" s="194"/>
      <c r="CDG4" s="194"/>
      <c r="CDH4" s="195"/>
      <c r="CDI4" s="196"/>
      <c r="CDJ4" s="197"/>
      <c r="CDK4" s="197"/>
      <c r="CDL4" s="231"/>
      <c r="CDN4" s="223"/>
      <c r="CDO4" s="225"/>
      <c r="CDP4" s="226"/>
      <c r="CDQ4" s="227"/>
      <c r="CDS4" s="228"/>
      <c r="CDT4" s="229"/>
      <c r="CDU4" s="230"/>
      <c r="CDV4" s="194"/>
      <c r="CDW4" s="194"/>
      <c r="CDX4" s="195"/>
      <c r="CDY4" s="196"/>
      <c r="CDZ4" s="197"/>
      <c r="CEA4" s="197"/>
      <c r="CEB4" s="231"/>
      <c r="CED4" s="223"/>
      <c r="CEE4" s="225"/>
      <c r="CEF4" s="226"/>
      <c r="CEG4" s="227"/>
      <c r="CEI4" s="228"/>
      <c r="CEJ4" s="229"/>
      <c r="CEK4" s="230"/>
      <c r="CEL4" s="194"/>
      <c r="CEM4" s="194"/>
      <c r="CEN4" s="195"/>
      <c r="CEO4" s="196"/>
      <c r="CEP4" s="197"/>
      <c r="CEQ4" s="197"/>
      <c r="CER4" s="231"/>
      <c r="CET4" s="223"/>
      <c r="CEU4" s="225"/>
      <c r="CEV4" s="226"/>
      <c r="CEW4" s="227"/>
      <c r="CEY4" s="228"/>
      <c r="CEZ4" s="229"/>
      <c r="CFA4" s="230"/>
      <c r="CFB4" s="194"/>
      <c r="CFC4" s="194"/>
      <c r="CFD4" s="195"/>
      <c r="CFE4" s="196"/>
      <c r="CFF4" s="197"/>
      <c r="CFG4" s="197"/>
      <c r="CFH4" s="231"/>
      <c r="CFJ4" s="223"/>
      <c r="CFK4" s="225"/>
      <c r="CFL4" s="226"/>
      <c r="CFM4" s="227"/>
      <c r="CFO4" s="228"/>
      <c r="CFP4" s="229"/>
      <c r="CFQ4" s="230"/>
      <c r="CFR4" s="194"/>
      <c r="CFS4" s="194"/>
      <c r="CFT4" s="195"/>
      <c r="CFU4" s="196"/>
      <c r="CFV4" s="197"/>
      <c r="CFW4" s="197"/>
      <c r="CFX4" s="231"/>
      <c r="CFZ4" s="223"/>
      <c r="CGA4" s="225"/>
      <c r="CGB4" s="226"/>
      <c r="CGC4" s="227"/>
      <c r="CGE4" s="228"/>
      <c r="CGF4" s="229"/>
      <c r="CGG4" s="230"/>
      <c r="CGH4" s="194"/>
      <c r="CGI4" s="194"/>
      <c r="CGJ4" s="195"/>
      <c r="CGK4" s="196"/>
      <c r="CGL4" s="197"/>
      <c r="CGM4" s="197"/>
      <c r="CGN4" s="231"/>
      <c r="CGP4" s="223"/>
      <c r="CGQ4" s="225"/>
      <c r="CGR4" s="226"/>
      <c r="CGS4" s="227"/>
      <c r="CGU4" s="228"/>
      <c r="CGV4" s="229"/>
      <c r="CGW4" s="230"/>
      <c r="CGX4" s="194"/>
      <c r="CGY4" s="194"/>
      <c r="CGZ4" s="195"/>
      <c r="CHA4" s="196"/>
      <c r="CHB4" s="197"/>
      <c r="CHC4" s="197"/>
      <c r="CHD4" s="231"/>
      <c r="CHF4" s="223"/>
      <c r="CHG4" s="225"/>
      <c r="CHH4" s="226"/>
      <c r="CHI4" s="227"/>
      <c r="CHK4" s="228"/>
      <c r="CHL4" s="229"/>
      <c r="CHM4" s="230"/>
      <c r="CHN4" s="194"/>
      <c r="CHO4" s="194"/>
      <c r="CHP4" s="195"/>
      <c r="CHQ4" s="196"/>
      <c r="CHR4" s="197"/>
      <c r="CHS4" s="197"/>
      <c r="CHT4" s="231"/>
      <c r="CHV4" s="223"/>
      <c r="CHW4" s="225"/>
      <c r="CHX4" s="226"/>
      <c r="CHY4" s="227"/>
      <c r="CIA4" s="228"/>
      <c r="CIB4" s="229"/>
      <c r="CIC4" s="230"/>
      <c r="CID4" s="194"/>
      <c r="CIE4" s="194"/>
      <c r="CIF4" s="195"/>
      <c r="CIG4" s="196"/>
      <c r="CIH4" s="197"/>
      <c r="CII4" s="197"/>
      <c r="CIJ4" s="231"/>
      <c r="CIL4" s="223"/>
      <c r="CIM4" s="225"/>
      <c r="CIN4" s="226"/>
      <c r="CIO4" s="227"/>
      <c r="CIQ4" s="228"/>
      <c r="CIR4" s="229"/>
      <c r="CIS4" s="230"/>
      <c r="CIT4" s="194"/>
      <c r="CIU4" s="194"/>
      <c r="CIV4" s="195"/>
      <c r="CIW4" s="196"/>
      <c r="CIX4" s="197"/>
      <c r="CIY4" s="197"/>
      <c r="CIZ4" s="231"/>
      <c r="CJB4" s="223"/>
      <c r="CJC4" s="225"/>
      <c r="CJD4" s="226"/>
      <c r="CJE4" s="227"/>
      <c r="CJG4" s="228"/>
      <c r="CJH4" s="229"/>
      <c r="CJI4" s="230"/>
      <c r="CJJ4" s="194"/>
      <c r="CJK4" s="194"/>
      <c r="CJL4" s="195"/>
      <c r="CJM4" s="196"/>
      <c r="CJN4" s="197"/>
      <c r="CJO4" s="197"/>
      <c r="CJP4" s="231"/>
      <c r="CJR4" s="223"/>
      <c r="CJS4" s="225"/>
      <c r="CJT4" s="226"/>
      <c r="CJU4" s="227"/>
      <c r="CJW4" s="228"/>
      <c r="CJX4" s="229"/>
      <c r="CJY4" s="230"/>
      <c r="CJZ4" s="194"/>
      <c r="CKA4" s="194"/>
      <c r="CKB4" s="195"/>
      <c r="CKC4" s="196"/>
      <c r="CKD4" s="197"/>
      <c r="CKE4" s="197"/>
      <c r="CKF4" s="231"/>
      <c r="CKH4" s="223"/>
      <c r="CKI4" s="225"/>
      <c r="CKJ4" s="226"/>
      <c r="CKK4" s="227"/>
      <c r="CKM4" s="228"/>
      <c r="CKN4" s="229"/>
      <c r="CKO4" s="230"/>
      <c r="CKP4" s="194"/>
      <c r="CKQ4" s="194"/>
      <c r="CKR4" s="195"/>
      <c r="CKS4" s="196"/>
      <c r="CKT4" s="197"/>
      <c r="CKU4" s="197"/>
      <c r="CKV4" s="231"/>
      <c r="CKX4" s="223"/>
      <c r="CKY4" s="225"/>
      <c r="CKZ4" s="226"/>
      <c r="CLA4" s="227"/>
      <c r="CLC4" s="228"/>
      <c r="CLD4" s="229"/>
      <c r="CLE4" s="230"/>
      <c r="CLF4" s="194"/>
      <c r="CLG4" s="194"/>
      <c r="CLH4" s="195"/>
      <c r="CLI4" s="196"/>
      <c r="CLJ4" s="197"/>
      <c r="CLK4" s="197"/>
      <c r="CLL4" s="231"/>
      <c r="CLN4" s="223"/>
      <c r="CLO4" s="225"/>
      <c r="CLP4" s="226"/>
      <c r="CLQ4" s="227"/>
      <c r="CLS4" s="228"/>
      <c r="CLT4" s="229"/>
      <c r="CLU4" s="230"/>
      <c r="CLV4" s="194"/>
      <c r="CLW4" s="194"/>
      <c r="CLX4" s="195"/>
      <c r="CLY4" s="196"/>
      <c r="CLZ4" s="197"/>
      <c r="CMA4" s="197"/>
      <c r="CMB4" s="231"/>
      <c r="CMD4" s="223"/>
      <c r="CME4" s="225"/>
      <c r="CMF4" s="226"/>
      <c r="CMG4" s="227"/>
      <c r="CMI4" s="228"/>
      <c r="CMJ4" s="229"/>
      <c r="CMK4" s="230"/>
      <c r="CML4" s="194"/>
      <c r="CMM4" s="194"/>
      <c r="CMN4" s="195"/>
      <c r="CMO4" s="196"/>
      <c r="CMP4" s="197"/>
      <c r="CMQ4" s="197"/>
      <c r="CMR4" s="231"/>
      <c r="CMT4" s="223"/>
      <c r="CMU4" s="225"/>
      <c r="CMV4" s="226"/>
      <c r="CMW4" s="227"/>
      <c r="CMY4" s="228"/>
      <c r="CMZ4" s="229"/>
      <c r="CNA4" s="230"/>
      <c r="CNB4" s="194"/>
      <c r="CNC4" s="194"/>
      <c r="CND4" s="195"/>
      <c r="CNE4" s="196"/>
      <c r="CNF4" s="197"/>
      <c r="CNG4" s="197"/>
      <c r="CNH4" s="231"/>
      <c r="CNJ4" s="223"/>
      <c r="CNK4" s="225"/>
      <c r="CNL4" s="226"/>
      <c r="CNM4" s="227"/>
      <c r="CNO4" s="228"/>
      <c r="CNP4" s="229"/>
      <c r="CNQ4" s="230"/>
      <c r="CNR4" s="194"/>
      <c r="CNS4" s="194"/>
      <c r="CNT4" s="195"/>
      <c r="CNU4" s="196"/>
      <c r="CNV4" s="197"/>
      <c r="CNW4" s="197"/>
      <c r="CNX4" s="231"/>
      <c r="CNZ4" s="223"/>
      <c r="COA4" s="225"/>
      <c r="COB4" s="226"/>
      <c r="COC4" s="227"/>
      <c r="COE4" s="228"/>
      <c r="COF4" s="229"/>
      <c r="COG4" s="230"/>
      <c r="COH4" s="194"/>
      <c r="COI4" s="194"/>
      <c r="COJ4" s="195"/>
      <c r="COK4" s="196"/>
      <c r="COL4" s="197"/>
      <c r="COM4" s="197"/>
      <c r="CON4" s="231"/>
      <c r="COP4" s="223"/>
      <c r="COQ4" s="225"/>
      <c r="COR4" s="226"/>
      <c r="COS4" s="227"/>
      <c r="COU4" s="228"/>
      <c r="COV4" s="229"/>
      <c r="COW4" s="230"/>
      <c r="COX4" s="194"/>
      <c r="COY4" s="194"/>
      <c r="COZ4" s="195"/>
      <c r="CPA4" s="196"/>
      <c r="CPB4" s="197"/>
      <c r="CPC4" s="197"/>
      <c r="CPD4" s="231"/>
      <c r="CPF4" s="223"/>
      <c r="CPG4" s="225"/>
      <c r="CPH4" s="226"/>
      <c r="CPI4" s="227"/>
      <c r="CPK4" s="228"/>
      <c r="CPL4" s="229"/>
      <c r="CPM4" s="230"/>
      <c r="CPN4" s="194"/>
      <c r="CPO4" s="194"/>
      <c r="CPP4" s="195"/>
      <c r="CPQ4" s="196"/>
      <c r="CPR4" s="197"/>
      <c r="CPS4" s="197"/>
      <c r="CPT4" s="231"/>
      <c r="CPV4" s="223"/>
      <c r="CPW4" s="225"/>
      <c r="CPX4" s="226"/>
      <c r="CPY4" s="227"/>
      <c r="CQA4" s="228"/>
      <c r="CQB4" s="229"/>
      <c r="CQC4" s="230"/>
      <c r="CQD4" s="194"/>
      <c r="CQE4" s="194"/>
      <c r="CQF4" s="195"/>
      <c r="CQG4" s="196"/>
      <c r="CQH4" s="197"/>
      <c r="CQI4" s="197"/>
      <c r="CQJ4" s="231"/>
      <c r="CQL4" s="223"/>
      <c r="CQM4" s="225"/>
      <c r="CQN4" s="226"/>
      <c r="CQO4" s="227"/>
      <c r="CQQ4" s="228"/>
      <c r="CQR4" s="229"/>
      <c r="CQS4" s="230"/>
      <c r="CQT4" s="194"/>
      <c r="CQU4" s="194"/>
      <c r="CQV4" s="195"/>
      <c r="CQW4" s="196"/>
      <c r="CQX4" s="197"/>
      <c r="CQY4" s="197"/>
      <c r="CQZ4" s="231"/>
      <c r="CRB4" s="223"/>
      <c r="CRC4" s="225"/>
      <c r="CRD4" s="226"/>
      <c r="CRE4" s="227"/>
      <c r="CRG4" s="228"/>
      <c r="CRH4" s="229"/>
      <c r="CRI4" s="230"/>
      <c r="CRJ4" s="194"/>
      <c r="CRK4" s="194"/>
      <c r="CRL4" s="195"/>
      <c r="CRM4" s="196"/>
      <c r="CRN4" s="197"/>
      <c r="CRO4" s="197"/>
      <c r="CRP4" s="231"/>
      <c r="CRR4" s="223"/>
      <c r="CRS4" s="225"/>
      <c r="CRT4" s="226"/>
      <c r="CRU4" s="227"/>
      <c r="CRW4" s="228"/>
      <c r="CRX4" s="229"/>
      <c r="CRY4" s="230"/>
      <c r="CRZ4" s="194"/>
      <c r="CSA4" s="194"/>
      <c r="CSB4" s="195"/>
      <c r="CSC4" s="196"/>
      <c r="CSD4" s="197"/>
      <c r="CSE4" s="197"/>
      <c r="CSF4" s="231"/>
      <c r="CSH4" s="223"/>
      <c r="CSI4" s="225"/>
      <c r="CSJ4" s="226"/>
      <c r="CSK4" s="227"/>
      <c r="CSM4" s="228"/>
      <c r="CSN4" s="229"/>
      <c r="CSO4" s="230"/>
      <c r="CSP4" s="194"/>
      <c r="CSQ4" s="194"/>
      <c r="CSR4" s="195"/>
      <c r="CSS4" s="196"/>
      <c r="CST4" s="197"/>
      <c r="CSU4" s="197"/>
      <c r="CSV4" s="231"/>
      <c r="CSX4" s="223"/>
      <c r="CSY4" s="225"/>
      <c r="CSZ4" s="226"/>
      <c r="CTA4" s="227"/>
      <c r="CTC4" s="228"/>
      <c r="CTD4" s="229"/>
      <c r="CTE4" s="230"/>
      <c r="CTF4" s="194"/>
      <c r="CTG4" s="194"/>
      <c r="CTH4" s="195"/>
      <c r="CTI4" s="196"/>
      <c r="CTJ4" s="197"/>
      <c r="CTK4" s="197"/>
      <c r="CTL4" s="231"/>
      <c r="CTN4" s="223"/>
      <c r="CTO4" s="225"/>
      <c r="CTP4" s="226"/>
      <c r="CTQ4" s="227"/>
      <c r="CTS4" s="228"/>
      <c r="CTT4" s="229"/>
      <c r="CTU4" s="230"/>
      <c r="CTV4" s="194"/>
      <c r="CTW4" s="194"/>
      <c r="CTX4" s="195"/>
      <c r="CTY4" s="196"/>
      <c r="CTZ4" s="197"/>
      <c r="CUA4" s="197"/>
      <c r="CUB4" s="231"/>
      <c r="CUD4" s="223"/>
      <c r="CUE4" s="225"/>
      <c r="CUF4" s="226"/>
      <c r="CUG4" s="227"/>
      <c r="CUI4" s="228"/>
      <c r="CUJ4" s="229"/>
      <c r="CUK4" s="230"/>
      <c r="CUL4" s="194"/>
      <c r="CUM4" s="194"/>
      <c r="CUN4" s="195"/>
      <c r="CUO4" s="196"/>
      <c r="CUP4" s="197"/>
      <c r="CUQ4" s="197"/>
      <c r="CUR4" s="231"/>
      <c r="CUT4" s="223"/>
      <c r="CUU4" s="225"/>
      <c r="CUV4" s="226"/>
      <c r="CUW4" s="227"/>
      <c r="CUY4" s="228"/>
      <c r="CUZ4" s="229"/>
      <c r="CVA4" s="230"/>
      <c r="CVB4" s="194"/>
      <c r="CVC4" s="194"/>
      <c r="CVD4" s="195"/>
      <c r="CVE4" s="196"/>
      <c r="CVF4" s="197"/>
      <c r="CVG4" s="197"/>
      <c r="CVH4" s="231"/>
      <c r="CVJ4" s="223"/>
      <c r="CVK4" s="225"/>
      <c r="CVL4" s="226"/>
      <c r="CVM4" s="227"/>
      <c r="CVO4" s="228"/>
      <c r="CVP4" s="229"/>
      <c r="CVQ4" s="230"/>
      <c r="CVR4" s="194"/>
      <c r="CVS4" s="194"/>
      <c r="CVT4" s="195"/>
      <c r="CVU4" s="196"/>
      <c r="CVV4" s="197"/>
      <c r="CVW4" s="197"/>
      <c r="CVX4" s="231"/>
      <c r="CVZ4" s="223"/>
      <c r="CWA4" s="225"/>
      <c r="CWB4" s="226"/>
      <c r="CWC4" s="227"/>
      <c r="CWE4" s="228"/>
      <c r="CWF4" s="229"/>
      <c r="CWG4" s="230"/>
      <c r="CWH4" s="194"/>
      <c r="CWI4" s="194"/>
      <c r="CWJ4" s="195"/>
      <c r="CWK4" s="196"/>
      <c r="CWL4" s="197"/>
      <c r="CWM4" s="197"/>
      <c r="CWN4" s="231"/>
      <c r="CWP4" s="223"/>
      <c r="CWQ4" s="225"/>
      <c r="CWR4" s="226"/>
      <c r="CWS4" s="227"/>
      <c r="CWU4" s="228"/>
      <c r="CWV4" s="229"/>
      <c r="CWW4" s="230"/>
      <c r="CWX4" s="194"/>
      <c r="CWY4" s="194"/>
      <c r="CWZ4" s="195"/>
      <c r="CXA4" s="196"/>
      <c r="CXB4" s="197"/>
      <c r="CXC4" s="197"/>
      <c r="CXD4" s="231"/>
      <c r="CXF4" s="223"/>
      <c r="CXG4" s="225"/>
      <c r="CXH4" s="226"/>
      <c r="CXI4" s="227"/>
      <c r="CXK4" s="228"/>
      <c r="CXL4" s="229"/>
      <c r="CXM4" s="230"/>
      <c r="CXN4" s="194"/>
      <c r="CXO4" s="194"/>
      <c r="CXP4" s="195"/>
      <c r="CXQ4" s="196"/>
      <c r="CXR4" s="197"/>
      <c r="CXS4" s="197"/>
      <c r="CXT4" s="231"/>
      <c r="CXV4" s="223"/>
      <c r="CXW4" s="225"/>
      <c r="CXX4" s="226"/>
      <c r="CXY4" s="227"/>
      <c r="CYA4" s="228"/>
      <c r="CYB4" s="229"/>
      <c r="CYC4" s="230"/>
      <c r="CYD4" s="194"/>
      <c r="CYE4" s="194"/>
      <c r="CYF4" s="195"/>
      <c r="CYG4" s="196"/>
      <c r="CYH4" s="197"/>
      <c r="CYI4" s="197"/>
      <c r="CYJ4" s="231"/>
      <c r="CYL4" s="223"/>
      <c r="CYM4" s="225"/>
      <c r="CYN4" s="226"/>
      <c r="CYO4" s="227"/>
      <c r="CYQ4" s="228"/>
      <c r="CYR4" s="229"/>
      <c r="CYS4" s="230"/>
      <c r="CYT4" s="194"/>
      <c r="CYU4" s="194"/>
      <c r="CYV4" s="195"/>
      <c r="CYW4" s="196"/>
      <c r="CYX4" s="197"/>
      <c r="CYY4" s="197"/>
      <c r="CYZ4" s="231"/>
      <c r="CZB4" s="223"/>
      <c r="CZC4" s="225"/>
      <c r="CZD4" s="226"/>
      <c r="CZE4" s="227"/>
      <c r="CZG4" s="228"/>
      <c r="CZH4" s="229"/>
      <c r="CZI4" s="230"/>
      <c r="CZJ4" s="194"/>
      <c r="CZK4" s="194"/>
      <c r="CZL4" s="195"/>
      <c r="CZM4" s="196"/>
      <c r="CZN4" s="197"/>
      <c r="CZO4" s="197"/>
      <c r="CZP4" s="231"/>
      <c r="CZR4" s="223"/>
      <c r="CZS4" s="225"/>
      <c r="CZT4" s="226"/>
      <c r="CZU4" s="227"/>
      <c r="CZW4" s="228"/>
      <c r="CZX4" s="229"/>
      <c r="CZY4" s="230"/>
      <c r="CZZ4" s="194"/>
      <c r="DAA4" s="194"/>
      <c r="DAB4" s="195"/>
      <c r="DAC4" s="196"/>
      <c r="DAD4" s="197"/>
      <c r="DAE4" s="197"/>
      <c r="DAF4" s="231"/>
      <c r="DAH4" s="223"/>
      <c r="DAI4" s="225"/>
      <c r="DAJ4" s="226"/>
      <c r="DAK4" s="227"/>
      <c r="DAM4" s="228"/>
      <c r="DAN4" s="229"/>
      <c r="DAO4" s="230"/>
      <c r="DAP4" s="194"/>
      <c r="DAQ4" s="194"/>
      <c r="DAR4" s="195"/>
      <c r="DAS4" s="196"/>
      <c r="DAT4" s="197"/>
      <c r="DAU4" s="197"/>
      <c r="DAV4" s="231"/>
      <c r="DAX4" s="223"/>
      <c r="DAY4" s="225"/>
      <c r="DAZ4" s="226"/>
      <c r="DBA4" s="227"/>
      <c r="DBC4" s="228"/>
      <c r="DBD4" s="229"/>
      <c r="DBE4" s="230"/>
      <c r="DBF4" s="194"/>
      <c r="DBG4" s="194"/>
      <c r="DBH4" s="195"/>
      <c r="DBI4" s="196"/>
      <c r="DBJ4" s="197"/>
      <c r="DBK4" s="197"/>
      <c r="DBL4" s="231"/>
      <c r="DBN4" s="223"/>
      <c r="DBO4" s="225"/>
      <c r="DBP4" s="226"/>
      <c r="DBQ4" s="227"/>
      <c r="DBS4" s="228"/>
      <c r="DBT4" s="229"/>
      <c r="DBU4" s="230"/>
      <c r="DBV4" s="194"/>
      <c r="DBW4" s="194"/>
      <c r="DBX4" s="195"/>
      <c r="DBY4" s="196"/>
      <c r="DBZ4" s="197"/>
      <c r="DCA4" s="197"/>
      <c r="DCB4" s="231"/>
      <c r="DCD4" s="223"/>
      <c r="DCE4" s="225"/>
      <c r="DCF4" s="226"/>
      <c r="DCG4" s="227"/>
      <c r="DCI4" s="228"/>
      <c r="DCJ4" s="229"/>
      <c r="DCK4" s="230"/>
      <c r="DCL4" s="194"/>
      <c r="DCM4" s="194"/>
      <c r="DCN4" s="195"/>
      <c r="DCO4" s="196"/>
      <c r="DCP4" s="197"/>
      <c r="DCQ4" s="197"/>
      <c r="DCR4" s="231"/>
      <c r="DCT4" s="223"/>
      <c r="DCU4" s="225"/>
      <c r="DCV4" s="226"/>
      <c r="DCW4" s="227"/>
      <c r="DCY4" s="228"/>
      <c r="DCZ4" s="229"/>
      <c r="DDA4" s="230"/>
      <c r="DDB4" s="194"/>
      <c r="DDC4" s="194"/>
      <c r="DDD4" s="195"/>
      <c r="DDE4" s="196"/>
      <c r="DDF4" s="197"/>
      <c r="DDG4" s="197"/>
      <c r="DDH4" s="231"/>
      <c r="DDJ4" s="223"/>
      <c r="DDK4" s="225"/>
      <c r="DDL4" s="226"/>
      <c r="DDM4" s="227"/>
      <c r="DDO4" s="228"/>
      <c r="DDP4" s="229"/>
      <c r="DDQ4" s="230"/>
      <c r="DDR4" s="194"/>
      <c r="DDS4" s="194"/>
      <c r="DDT4" s="195"/>
      <c r="DDU4" s="196"/>
      <c r="DDV4" s="197"/>
      <c r="DDW4" s="197"/>
      <c r="DDX4" s="231"/>
      <c r="DDZ4" s="223"/>
      <c r="DEA4" s="225"/>
      <c r="DEB4" s="226"/>
      <c r="DEC4" s="227"/>
      <c r="DEE4" s="228"/>
      <c r="DEF4" s="229"/>
      <c r="DEG4" s="230"/>
      <c r="DEH4" s="194"/>
      <c r="DEI4" s="194"/>
      <c r="DEJ4" s="195"/>
      <c r="DEK4" s="196"/>
      <c r="DEL4" s="197"/>
      <c r="DEM4" s="197"/>
      <c r="DEN4" s="231"/>
      <c r="DEP4" s="223"/>
      <c r="DEQ4" s="225"/>
      <c r="DER4" s="226"/>
      <c r="DES4" s="227"/>
      <c r="DEU4" s="228"/>
      <c r="DEV4" s="229"/>
      <c r="DEW4" s="230"/>
      <c r="DEX4" s="194"/>
      <c r="DEY4" s="194"/>
      <c r="DEZ4" s="195"/>
      <c r="DFA4" s="196"/>
      <c r="DFB4" s="197"/>
      <c r="DFC4" s="197"/>
      <c r="DFD4" s="231"/>
      <c r="DFF4" s="223"/>
      <c r="DFG4" s="225"/>
      <c r="DFH4" s="226"/>
      <c r="DFI4" s="227"/>
      <c r="DFK4" s="228"/>
      <c r="DFL4" s="229"/>
      <c r="DFM4" s="230"/>
      <c r="DFN4" s="194"/>
      <c r="DFO4" s="194"/>
      <c r="DFP4" s="195"/>
      <c r="DFQ4" s="196"/>
      <c r="DFR4" s="197"/>
      <c r="DFS4" s="197"/>
      <c r="DFT4" s="231"/>
      <c r="DFV4" s="223"/>
      <c r="DFW4" s="225"/>
      <c r="DFX4" s="226"/>
      <c r="DFY4" s="227"/>
      <c r="DGA4" s="228"/>
      <c r="DGB4" s="229"/>
      <c r="DGC4" s="230"/>
      <c r="DGD4" s="194"/>
      <c r="DGE4" s="194"/>
      <c r="DGF4" s="195"/>
      <c r="DGG4" s="196"/>
      <c r="DGH4" s="197"/>
      <c r="DGI4" s="197"/>
      <c r="DGJ4" s="231"/>
      <c r="DGL4" s="223"/>
      <c r="DGM4" s="225"/>
      <c r="DGN4" s="226"/>
      <c r="DGO4" s="227"/>
      <c r="DGQ4" s="228"/>
      <c r="DGR4" s="229"/>
      <c r="DGS4" s="230"/>
      <c r="DGT4" s="194"/>
      <c r="DGU4" s="194"/>
      <c r="DGV4" s="195"/>
      <c r="DGW4" s="196"/>
      <c r="DGX4" s="197"/>
      <c r="DGY4" s="197"/>
      <c r="DGZ4" s="231"/>
      <c r="DHB4" s="223"/>
      <c r="DHC4" s="225"/>
      <c r="DHD4" s="226"/>
      <c r="DHE4" s="227"/>
      <c r="DHG4" s="228"/>
      <c r="DHH4" s="229"/>
      <c r="DHI4" s="230"/>
      <c r="DHJ4" s="194"/>
      <c r="DHK4" s="194"/>
      <c r="DHL4" s="195"/>
      <c r="DHM4" s="196"/>
      <c r="DHN4" s="197"/>
      <c r="DHO4" s="197"/>
      <c r="DHP4" s="231"/>
      <c r="DHR4" s="223"/>
      <c r="DHS4" s="225"/>
      <c r="DHT4" s="226"/>
      <c r="DHU4" s="227"/>
      <c r="DHW4" s="228"/>
      <c r="DHX4" s="229"/>
      <c r="DHY4" s="230"/>
      <c r="DHZ4" s="194"/>
      <c r="DIA4" s="194"/>
      <c r="DIB4" s="195"/>
      <c r="DIC4" s="196"/>
      <c r="DID4" s="197"/>
      <c r="DIE4" s="197"/>
      <c r="DIF4" s="231"/>
      <c r="DIH4" s="223"/>
      <c r="DII4" s="225"/>
      <c r="DIJ4" s="226"/>
      <c r="DIK4" s="227"/>
      <c r="DIM4" s="228"/>
      <c r="DIN4" s="229"/>
      <c r="DIO4" s="230"/>
      <c r="DIP4" s="194"/>
      <c r="DIQ4" s="194"/>
      <c r="DIR4" s="195"/>
      <c r="DIS4" s="196"/>
      <c r="DIT4" s="197"/>
      <c r="DIU4" s="197"/>
      <c r="DIV4" s="231"/>
      <c r="DIX4" s="223"/>
      <c r="DIY4" s="225"/>
      <c r="DIZ4" s="226"/>
      <c r="DJA4" s="227"/>
      <c r="DJC4" s="228"/>
      <c r="DJD4" s="229"/>
      <c r="DJE4" s="230"/>
      <c r="DJF4" s="194"/>
      <c r="DJG4" s="194"/>
      <c r="DJH4" s="195"/>
      <c r="DJI4" s="196"/>
      <c r="DJJ4" s="197"/>
      <c r="DJK4" s="197"/>
      <c r="DJL4" s="231"/>
      <c r="DJN4" s="223"/>
      <c r="DJO4" s="225"/>
      <c r="DJP4" s="226"/>
      <c r="DJQ4" s="227"/>
      <c r="DJS4" s="228"/>
      <c r="DJT4" s="229"/>
      <c r="DJU4" s="230"/>
      <c r="DJV4" s="194"/>
      <c r="DJW4" s="194"/>
      <c r="DJX4" s="195"/>
      <c r="DJY4" s="196"/>
      <c r="DJZ4" s="197"/>
      <c r="DKA4" s="197"/>
      <c r="DKB4" s="231"/>
      <c r="DKD4" s="223"/>
      <c r="DKE4" s="225"/>
      <c r="DKF4" s="226"/>
      <c r="DKG4" s="227"/>
      <c r="DKI4" s="228"/>
      <c r="DKJ4" s="229"/>
      <c r="DKK4" s="230"/>
      <c r="DKL4" s="194"/>
      <c r="DKM4" s="194"/>
      <c r="DKN4" s="195"/>
      <c r="DKO4" s="196"/>
      <c r="DKP4" s="197"/>
      <c r="DKQ4" s="197"/>
      <c r="DKR4" s="231"/>
      <c r="DKT4" s="223"/>
      <c r="DKU4" s="225"/>
      <c r="DKV4" s="226"/>
      <c r="DKW4" s="227"/>
      <c r="DKY4" s="228"/>
      <c r="DKZ4" s="229"/>
      <c r="DLA4" s="230"/>
      <c r="DLB4" s="194"/>
      <c r="DLC4" s="194"/>
      <c r="DLD4" s="195"/>
      <c r="DLE4" s="196"/>
      <c r="DLF4" s="197"/>
      <c r="DLG4" s="197"/>
      <c r="DLH4" s="231"/>
      <c r="DLJ4" s="223"/>
      <c r="DLK4" s="225"/>
      <c r="DLL4" s="226"/>
      <c r="DLM4" s="227"/>
      <c r="DLO4" s="228"/>
      <c r="DLP4" s="229"/>
      <c r="DLQ4" s="230"/>
      <c r="DLR4" s="194"/>
      <c r="DLS4" s="194"/>
      <c r="DLT4" s="195"/>
      <c r="DLU4" s="196"/>
      <c r="DLV4" s="197"/>
      <c r="DLW4" s="197"/>
      <c r="DLX4" s="231"/>
      <c r="DLZ4" s="223"/>
      <c r="DMA4" s="225"/>
      <c r="DMB4" s="226"/>
      <c r="DMC4" s="227"/>
      <c r="DME4" s="228"/>
      <c r="DMF4" s="229"/>
      <c r="DMG4" s="230"/>
      <c r="DMH4" s="194"/>
      <c r="DMI4" s="194"/>
      <c r="DMJ4" s="195"/>
      <c r="DMK4" s="196"/>
      <c r="DML4" s="197"/>
      <c r="DMM4" s="197"/>
      <c r="DMN4" s="231"/>
      <c r="DMP4" s="223"/>
      <c r="DMQ4" s="225"/>
      <c r="DMR4" s="226"/>
      <c r="DMS4" s="227"/>
      <c r="DMU4" s="228"/>
      <c r="DMV4" s="229"/>
      <c r="DMW4" s="230"/>
      <c r="DMX4" s="194"/>
      <c r="DMY4" s="194"/>
      <c r="DMZ4" s="195"/>
      <c r="DNA4" s="196"/>
      <c r="DNB4" s="197"/>
      <c r="DNC4" s="197"/>
      <c r="DND4" s="231"/>
      <c r="DNF4" s="223"/>
      <c r="DNG4" s="225"/>
      <c r="DNH4" s="226"/>
      <c r="DNI4" s="227"/>
      <c r="DNK4" s="228"/>
      <c r="DNL4" s="229"/>
      <c r="DNM4" s="230"/>
      <c r="DNN4" s="194"/>
      <c r="DNO4" s="194"/>
      <c r="DNP4" s="195"/>
      <c r="DNQ4" s="196"/>
      <c r="DNR4" s="197"/>
      <c r="DNS4" s="197"/>
      <c r="DNT4" s="231"/>
      <c r="DNV4" s="223"/>
      <c r="DNW4" s="225"/>
      <c r="DNX4" s="226"/>
      <c r="DNY4" s="227"/>
      <c r="DOA4" s="228"/>
      <c r="DOB4" s="229"/>
      <c r="DOC4" s="230"/>
      <c r="DOD4" s="194"/>
      <c r="DOE4" s="194"/>
      <c r="DOF4" s="195"/>
      <c r="DOG4" s="196"/>
      <c r="DOH4" s="197"/>
      <c r="DOI4" s="197"/>
      <c r="DOJ4" s="231"/>
      <c r="DOL4" s="223"/>
      <c r="DOM4" s="225"/>
      <c r="DON4" s="226"/>
      <c r="DOO4" s="227"/>
      <c r="DOQ4" s="228"/>
      <c r="DOR4" s="229"/>
      <c r="DOS4" s="230"/>
      <c r="DOT4" s="194"/>
      <c r="DOU4" s="194"/>
      <c r="DOV4" s="195"/>
      <c r="DOW4" s="196"/>
      <c r="DOX4" s="197"/>
      <c r="DOY4" s="197"/>
      <c r="DOZ4" s="231"/>
      <c r="DPB4" s="223"/>
      <c r="DPC4" s="225"/>
      <c r="DPD4" s="226"/>
      <c r="DPE4" s="227"/>
      <c r="DPG4" s="228"/>
      <c r="DPH4" s="229"/>
      <c r="DPI4" s="230"/>
      <c r="DPJ4" s="194"/>
      <c r="DPK4" s="194"/>
      <c r="DPL4" s="195"/>
      <c r="DPM4" s="196"/>
      <c r="DPN4" s="197"/>
      <c r="DPO4" s="197"/>
      <c r="DPP4" s="231"/>
      <c r="DPR4" s="223"/>
      <c r="DPS4" s="225"/>
      <c r="DPT4" s="226"/>
      <c r="DPU4" s="227"/>
      <c r="DPW4" s="228"/>
      <c r="DPX4" s="229"/>
      <c r="DPY4" s="230"/>
      <c r="DPZ4" s="194"/>
      <c r="DQA4" s="194"/>
      <c r="DQB4" s="195"/>
      <c r="DQC4" s="196"/>
      <c r="DQD4" s="197"/>
      <c r="DQE4" s="197"/>
      <c r="DQF4" s="231"/>
      <c r="DQH4" s="223"/>
      <c r="DQI4" s="225"/>
      <c r="DQJ4" s="226"/>
      <c r="DQK4" s="227"/>
      <c r="DQM4" s="228"/>
      <c r="DQN4" s="229"/>
      <c r="DQO4" s="230"/>
      <c r="DQP4" s="194"/>
      <c r="DQQ4" s="194"/>
      <c r="DQR4" s="195"/>
      <c r="DQS4" s="196"/>
      <c r="DQT4" s="197"/>
      <c r="DQU4" s="197"/>
      <c r="DQV4" s="231"/>
      <c r="DQX4" s="223"/>
      <c r="DQY4" s="225"/>
      <c r="DQZ4" s="226"/>
      <c r="DRA4" s="227"/>
      <c r="DRC4" s="228"/>
      <c r="DRD4" s="229"/>
      <c r="DRE4" s="230"/>
      <c r="DRF4" s="194"/>
      <c r="DRG4" s="194"/>
      <c r="DRH4" s="195"/>
      <c r="DRI4" s="196"/>
      <c r="DRJ4" s="197"/>
      <c r="DRK4" s="197"/>
      <c r="DRL4" s="231"/>
      <c r="DRN4" s="223"/>
      <c r="DRO4" s="225"/>
      <c r="DRP4" s="226"/>
      <c r="DRQ4" s="227"/>
      <c r="DRS4" s="228"/>
      <c r="DRT4" s="229"/>
      <c r="DRU4" s="230"/>
      <c r="DRV4" s="194"/>
      <c r="DRW4" s="194"/>
      <c r="DRX4" s="195"/>
      <c r="DRY4" s="196"/>
      <c r="DRZ4" s="197"/>
      <c r="DSA4" s="197"/>
      <c r="DSB4" s="231"/>
      <c r="DSD4" s="223"/>
      <c r="DSE4" s="225"/>
      <c r="DSF4" s="226"/>
      <c r="DSG4" s="227"/>
      <c r="DSI4" s="228"/>
      <c r="DSJ4" s="229"/>
      <c r="DSK4" s="230"/>
      <c r="DSL4" s="194"/>
      <c r="DSM4" s="194"/>
      <c r="DSN4" s="195"/>
      <c r="DSO4" s="196"/>
      <c r="DSP4" s="197"/>
      <c r="DSQ4" s="197"/>
      <c r="DSR4" s="231"/>
      <c r="DST4" s="223"/>
      <c r="DSU4" s="225"/>
      <c r="DSV4" s="226"/>
      <c r="DSW4" s="227"/>
      <c r="DSY4" s="228"/>
      <c r="DSZ4" s="229"/>
      <c r="DTA4" s="230"/>
      <c r="DTB4" s="194"/>
      <c r="DTC4" s="194"/>
      <c r="DTD4" s="195"/>
      <c r="DTE4" s="196"/>
      <c r="DTF4" s="197"/>
      <c r="DTG4" s="197"/>
      <c r="DTH4" s="231"/>
      <c r="DTJ4" s="223"/>
      <c r="DTK4" s="225"/>
      <c r="DTL4" s="226"/>
      <c r="DTM4" s="227"/>
      <c r="DTO4" s="228"/>
      <c r="DTP4" s="229"/>
      <c r="DTQ4" s="230"/>
      <c r="DTR4" s="194"/>
      <c r="DTS4" s="194"/>
      <c r="DTT4" s="195"/>
      <c r="DTU4" s="196"/>
      <c r="DTV4" s="197"/>
      <c r="DTW4" s="197"/>
      <c r="DTX4" s="231"/>
      <c r="DTZ4" s="223"/>
      <c r="DUA4" s="225"/>
      <c r="DUB4" s="226"/>
      <c r="DUC4" s="227"/>
      <c r="DUE4" s="228"/>
      <c r="DUF4" s="229"/>
      <c r="DUG4" s="230"/>
      <c r="DUH4" s="194"/>
      <c r="DUI4" s="194"/>
      <c r="DUJ4" s="195"/>
      <c r="DUK4" s="196"/>
      <c r="DUL4" s="197"/>
      <c r="DUM4" s="197"/>
      <c r="DUN4" s="231"/>
      <c r="DUP4" s="223"/>
      <c r="DUQ4" s="225"/>
      <c r="DUR4" s="226"/>
      <c r="DUS4" s="227"/>
      <c r="DUU4" s="228"/>
      <c r="DUV4" s="229"/>
      <c r="DUW4" s="230"/>
      <c r="DUX4" s="194"/>
      <c r="DUY4" s="194"/>
      <c r="DUZ4" s="195"/>
      <c r="DVA4" s="196"/>
      <c r="DVB4" s="197"/>
      <c r="DVC4" s="197"/>
      <c r="DVD4" s="231"/>
      <c r="DVF4" s="223"/>
      <c r="DVG4" s="225"/>
      <c r="DVH4" s="226"/>
      <c r="DVI4" s="227"/>
      <c r="DVK4" s="228"/>
      <c r="DVL4" s="229"/>
      <c r="DVM4" s="230"/>
      <c r="DVN4" s="194"/>
      <c r="DVO4" s="194"/>
      <c r="DVP4" s="195"/>
      <c r="DVQ4" s="196"/>
      <c r="DVR4" s="197"/>
      <c r="DVS4" s="197"/>
      <c r="DVT4" s="231"/>
      <c r="DVV4" s="223"/>
      <c r="DVW4" s="225"/>
      <c r="DVX4" s="226"/>
      <c r="DVY4" s="227"/>
      <c r="DWA4" s="228"/>
      <c r="DWB4" s="229"/>
      <c r="DWC4" s="230"/>
      <c r="DWD4" s="194"/>
      <c r="DWE4" s="194"/>
      <c r="DWF4" s="195"/>
      <c r="DWG4" s="196"/>
      <c r="DWH4" s="197"/>
      <c r="DWI4" s="197"/>
      <c r="DWJ4" s="231"/>
      <c r="DWL4" s="223"/>
      <c r="DWM4" s="225"/>
      <c r="DWN4" s="226"/>
      <c r="DWO4" s="227"/>
      <c r="DWQ4" s="228"/>
      <c r="DWR4" s="229"/>
      <c r="DWS4" s="230"/>
      <c r="DWT4" s="194"/>
      <c r="DWU4" s="194"/>
      <c r="DWV4" s="195"/>
      <c r="DWW4" s="196"/>
      <c r="DWX4" s="197"/>
      <c r="DWY4" s="197"/>
      <c r="DWZ4" s="231"/>
      <c r="DXB4" s="223"/>
      <c r="DXC4" s="225"/>
      <c r="DXD4" s="226"/>
      <c r="DXE4" s="227"/>
      <c r="DXG4" s="228"/>
      <c r="DXH4" s="229"/>
      <c r="DXI4" s="230"/>
      <c r="DXJ4" s="194"/>
      <c r="DXK4" s="194"/>
      <c r="DXL4" s="195"/>
      <c r="DXM4" s="196"/>
      <c r="DXN4" s="197"/>
      <c r="DXO4" s="197"/>
      <c r="DXP4" s="231"/>
      <c r="DXR4" s="223"/>
      <c r="DXS4" s="225"/>
      <c r="DXT4" s="226"/>
      <c r="DXU4" s="227"/>
      <c r="DXW4" s="228"/>
      <c r="DXX4" s="229"/>
      <c r="DXY4" s="230"/>
      <c r="DXZ4" s="194"/>
      <c r="DYA4" s="194"/>
      <c r="DYB4" s="195"/>
      <c r="DYC4" s="196"/>
      <c r="DYD4" s="197"/>
      <c r="DYE4" s="197"/>
      <c r="DYF4" s="231"/>
      <c r="DYH4" s="223"/>
      <c r="DYI4" s="225"/>
      <c r="DYJ4" s="226"/>
      <c r="DYK4" s="227"/>
      <c r="DYM4" s="228"/>
      <c r="DYN4" s="229"/>
      <c r="DYO4" s="230"/>
      <c r="DYP4" s="194"/>
      <c r="DYQ4" s="194"/>
      <c r="DYR4" s="195"/>
      <c r="DYS4" s="196"/>
      <c r="DYT4" s="197"/>
      <c r="DYU4" s="197"/>
      <c r="DYV4" s="231"/>
      <c r="DYX4" s="223"/>
      <c r="DYY4" s="225"/>
      <c r="DYZ4" s="226"/>
      <c r="DZA4" s="227"/>
      <c r="DZC4" s="228"/>
      <c r="DZD4" s="229"/>
      <c r="DZE4" s="230"/>
      <c r="DZF4" s="194"/>
      <c r="DZG4" s="194"/>
      <c r="DZH4" s="195"/>
      <c r="DZI4" s="196"/>
      <c r="DZJ4" s="197"/>
      <c r="DZK4" s="197"/>
      <c r="DZL4" s="231"/>
      <c r="DZN4" s="223"/>
      <c r="DZO4" s="225"/>
      <c r="DZP4" s="226"/>
      <c r="DZQ4" s="227"/>
      <c r="DZS4" s="228"/>
      <c r="DZT4" s="229"/>
      <c r="DZU4" s="230"/>
      <c r="DZV4" s="194"/>
      <c r="DZW4" s="194"/>
      <c r="DZX4" s="195"/>
      <c r="DZY4" s="196"/>
      <c r="DZZ4" s="197"/>
      <c r="EAA4" s="197"/>
      <c r="EAB4" s="231"/>
      <c r="EAD4" s="223"/>
      <c r="EAE4" s="225"/>
      <c r="EAF4" s="226"/>
      <c r="EAG4" s="227"/>
      <c r="EAI4" s="228"/>
      <c r="EAJ4" s="229"/>
      <c r="EAK4" s="230"/>
      <c r="EAL4" s="194"/>
      <c r="EAM4" s="194"/>
      <c r="EAN4" s="195"/>
      <c r="EAO4" s="196"/>
      <c r="EAP4" s="197"/>
      <c r="EAQ4" s="197"/>
      <c r="EAR4" s="231"/>
      <c r="EAT4" s="223"/>
      <c r="EAU4" s="225"/>
      <c r="EAV4" s="226"/>
      <c r="EAW4" s="227"/>
      <c r="EAY4" s="228"/>
      <c r="EAZ4" s="229"/>
      <c r="EBA4" s="230"/>
      <c r="EBB4" s="194"/>
      <c r="EBC4" s="194"/>
      <c r="EBD4" s="195"/>
      <c r="EBE4" s="196"/>
      <c r="EBF4" s="197"/>
      <c r="EBG4" s="197"/>
      <c r="EBH4" s="231"/>
      <c r="EBJ4" s="223"/>
      <c r="EBK4" s="225"/>
      <c r="EBL4" s="226"/>
      <c r="EBM4" s="227"/>
      <c r="EBO4" s="228"/>
      <c r="EBP4" s="229"/>
      <c r="EBQ4" s="230"/>
      <c r="EBR4" s="194"/>
      <c r="EBS4" s="194"/>
      <c r="EBT4" s="195"/>
      <c r="EBU4" s="196"/>
      <c r="EBV4" s="197"/>
      <c r="EBW4" s="197"/>
      <c r="EBX4" s="231"/>
      <c r="EBZ4" s="223"/>
      <c r="ECA4" s="225"/>
      <c r="ECB4" s="226"/>
      <c r="ECC4" s="227"/>
      <c r="ECE4" s="228"/>
      <c r="ECF4" s="229"/>
      <c r="ECG4" s="230"/>
      <c r="ECH4" s="194"/>
      <c r="ECI4" s="194"/>
      <c r="ECJ4" s="195"/>
      <c r="ECK4" s="196"/>
      <c r="ECL4" s="197"/>
      <c r="ECM4" s="197"/>
      <c r="ECN4" s="231"/>
      <c r="ECP4" s="223"/>
      <c r="ECQ4" s="225"/>
      <c r="ECR4" s="226"/>
      <c r="ECS4" s="227"/>
      <c r="ECU4" s="228"/>
      <c r="ECV4" s="229"/>
      <c r="ECW4" s="230"/>
      <c r="ECX4" s="194"/>
      <c r="ECY4" s="194"/>
      <c r="ECZ4" s="195"/>
      <c r="EDA4" s="196"/>
      <c r="EDB4" s="197"/>
      <c r="EDC4" s="197"/>
      <c r="EDD4" s="231"/>
      <c r="EDF4" s="223"/>
      <c r="EDG4" s="225"/>
      <c r="EDH4" s="226"/>
      <c r="EDI4" s="227"/>
      <c r="EDK4" s="228"/>
      <c r="EDL4" s="229"/>
      <c r="EDM4" s="230"/>
      <c r="EDN4" s="194"/>
      <c r="EDO4" s="194"/>
      <c r="EDP4" s="195"/>
      <c r="EDQ4" s="196"/>
      <c r="EDR4" s="197"/>
      <c r="EDS4" s="197"/>
      <c r="EDT4" s="231"/>
      <c r="EDV4" s="223"/>
      <c r="EDW4" s="225"/>
      <c r="EDX4" s="226"/>
      <c r="EDY4" s="227"/>
      <c r="EEA4" s="228"/>
      <c r="EEB4" s="229"/>
      <c r="EEC4" s="230"/>
      <c r="EED4" s="194"/>
      <c r="EEE4" s="194"/>
      <c r="EEF4" s="195"/>
      <c r="EEG4" s="196"/>
      <c r="EEH4" s="197"/>
      <c r="EEI4" s="197"/>
      <c r="EEJ4" s="231"/>
      <c r="EEL4" s="223"/>
      <c r="EEM4" s="225"/>
      <c r="EEN4" s="226"/>
      <c r="EEO4" s="227"/>
      <c r="EEQ4" s="228"/>
      <c r="EER4" s="229"/>
      <c r="EES4" s="230"/>
      <c r="EET4" s="194"/>
      <c r="EEU4" s="194"/>
      <c r="EEV4" s="195"/>
      <c r="EEW4" s="196"/>
      <c r="EEX4" s="197"/>
      <c r="EEY4" s="197"/>
      <c r="EEZ4" s="231"/>
      <c r="EFB4" s="223"/>
      <c r="EFC4" s="225"/>
      <c r="EFD4" s="226"/>
      <c r="EFE4" s="227"/>
      <c r="EFG4" s="228"/>
      <c r="EFH4" s="229"/>
      <c r="EFI4" s="230"/>
      <c r="EFJ4" s="194"/>
      <c r="EFK4" s="194"/>
      <c r="EFL4" s="195"/>
      <c r="EFM4" s="196"/>
      <c r="EFN4" s="197"/>
      <c r="EFO4" s="197"/>
      <c r="EFP4" s="231"/>
      <c r="EFR4" s="223"/>
      <c r="EFS4" s="225"/>
      <c r="EFT4" s="226"/>
      <c r="EFU4" s="227"/>
      <c r="EFW4" s="228"/>
      <c r="EFX4" s="229"/>
      <c r="EFY4" s="230"/>
      <c r="EFZ4" s="194"/>
      <c r="EGA4" s="194"/>
      <c r="EGB4" s="195"/>
      <c r="EGC4" s="196"/>
      <c r="EGD4" s="197"/>
      <c r="EGE4" s="197"/>
      <c r="EGF4" s="231"/>
      <c r="EGH4" s="223"/>
      <c r="EGI4" s="225"/>
      <c r="EGJ4" s="226"/>
      <c r="EGK4" s="227"/>
      <c r="EGM4" s="228"/>
      <c r="EGN4" s="229"/>
      <c r="EGO4" s="230"/>
      <c r="EGP4" s="194"/>
      <c r="EGQ4" s="194"/>
      <c r="EGR4" s="195"/>
      <c r="EGS4" s="196"/>
      <c r="EGT4" s="197"/>
      <c r="EGU4" s="197"/>
      <c r="EGV4" s="231"/>
      <c r="EGX4" s="223"/>
      <c r="EGY4" s="225"/>
      <c r="EGZ4" s="226"/>
      <c r="EHA4" s="227"/>
      <c r="EHC4" s="228"/>
      <c r="EHD4" s="229"/>
      <c r="EHE4" s="230"/>
      <c r="EHF4" s="194"/>
      <c r="EHG4" s="194"/>
      <c r="EHH4" s="195"/>
      <c r="EHI4" s="196"/>
      <c r="EHJ4" s="197"/>
      <c r="EHK4" s="197"/>
      <c r="EHL4" s="231"/>
      <c r="EHN4" s="223"/>
      <c r="EHO4" s="225"/>
      <c r="EHP4" s="226"/>
      <c r="EHQ4" s="227"/>
      <c r="EHS4" s="228"/>
      <c r="EHT4" s="229"/>
      <c r="EHU4" s="230"/>
      <c r="EHV4" s="194"/>
      <c r="EHW4" s="194"/>
      <c r="EHX4" s="195"/>
      <c r="EHY4" s="196"/>
      <c r="EHZ4" s="197"/>
      <c r="EIA4" s="197"/>
      <c r="EIB4" s="231"/>
      <c r="EID4" s="223"/>
      <c r="EIE4" s="225"/>
      <c r="EIF4" s="226"/>
      <c r="EIG4" s="227"/>
      <c r="EII4" s="228"/>
      <c r="EIJ4" s="229"/>
      <c r="EIK4" s="230"/>
      <c r="EIL4" s="194"/>
      <c r="EIM4" s="194"/>
      <c r="EIN4" s="195"/>
      <c r="EIO4" s="196"/>
      <c r="EIP4" s="197"/>
      <c r="EIQ4" s="197"/>
      <c r="EIR4" s="231"/>
      <c r="EIT4" s="223"/>
      <c r="EIU4" s="225"/>
      <c r="EIV4" s="226"/>
      <c r="EIW4" s="227"/>
      <c r="EIY4" s="228"/>
      <c r="EIZ4" s="229"/>
      <c r="EJA4" s="230"/>
      <c r="EJB4" s="194"/>
      <c r="EJC4" s="194"/>
      <c r="EJD4" s="195"/>
      <c r="EJE4" s="196"/>
      <c r="EJF4" s="197"/>
      <c r="EJG4" s="197"/>
      <c r="EJH4" s="231"/>
      <c r="EJJ4" s="223"/>
      <c r="EJK4" s="225"/>
      <c r="EJL4" s="226"/>
      <c r="EJM4" s="227"/>
      <c r="EJO4" s="228"/>
      <c r="EJP4" s="229"/>
      <c r="EJQ4" s="230"/>
      <c r="EJR4" s="194"/>
      <c r="EJS4" s="194"/>
      <c r="EJT4" s="195"/>
      <c r="EJU4" s="196"/>
      <c r="EJV4" s="197"/>
      <c r="EJW4" s="197"/>
      <c r="EJX4" s="231"/>
      <c r="EJZ4" s="223"/>
      <c r="EKA4" s="225"/>
      <c r="EKB4" s="226"/>
      <c r="EKC4" s="227"/>
      <c r="EKE4" s="228"/>
      <c r="EKF4" s="229"/>
      <c r="EKG4" s="230"/>
      <c r="EKH4" s="194"/>
      <c r="EKI4" s="194"/>
      <c r="EKJ4" s="195"/>
      <c r="EKK4" s="196"/>
      <c r="EKL4" s="197"/>
      <c r="EKM4" s="197"/>
      <c r="EKN4" s="231"/>
      <c r="EKP4" s="223"/>
      <c r="EKQ4" s="225"/>
      <c r="EKR4" s="226"/>
      <c r="EKS4" s="227"/>
      <c r="EKU4" s="228"/>
      <c r="EKV4" s="229"/>
      <c r="EKW4" s="230"/>
      <c r="EKX4" s="194"/>
      <c r="EKY4" s="194"/>
      <c r="EKZ4" s="195"/>
      <c r="ELA4" s="196"/>
      <c r="ELB4" s="197"/>
      <c r="ELC4" s="197"/>
      <c r="ELD4" s="231"/>
      <c r="ELF4" s="223"/>
      <c r="ELG4" s="225"/>
      <c r="ELH4" s="226"/>
      <c r="ELI4" s="227"/>
      <c r="ELK4" s="228"/>
      <c r="ELL4" s="229"/>
      <c r="ELM4" s="230"/>
      <c r="ELN4" s="194"/>
      <c r="ELO4" s="194"/>
      <c r="ELP4" s="195"/>
      <c r="ELQ4" s="196"/>
      <c r="ELR4" s="197"/>
      <c r="ELS4" s="197"/>
      <c r="ELT4" s="231"/>
      <c r="ELV4" s="223"/>
      <c r="ELW4" s="225"/>
      <c r="ELX4" s="226"/>
      <c r="ELY4" s="227"/>
      <c r="EMA4" s="228"/>
      <c r="EMB4" s="229"/>
      <c r="EMC4" s="230"/>
      <c r="EMD4" s="194"/>
      <c r="EME4" s="194"/>
      <c r="EMF4" s="195"/>
      <c r="EMG4" s="196"/>
      <c r="EMH4" s="197"/>
      <c r="EMI4" s="197"/>
      <c r="EMJ4" s="231"/>
      <c r="EML4" s="223"/>
      <c r="EMM4" s="225"/>
      <c r="EMN4" s="226"/>
      <c r="EMO4" s="227"/>
      <c r="EMQ4" s="228"/>
      <c r="EMR4" s="229"/>
      <c r="EMS4" s="230"/>
      <c r="EMT4" s="194"/>
      <c r="EMU4" s="194"/>
      <c r="EMV4" s="195"/>
      <c r="EMW4" s="196"/>
      <c r="EMX4" s="197"/>
      <c r="EMY4" s="197"/>
      <c r="EMZ4" s="231"/>
      <c r="ENB4" s="223"/>
      <c r="ENC4" s="225"/>
      <c r="END4" s="226"/>
      <c r="ENE4" s="227"/>
      <c r="ENG4" s="228"/>
      <c r="ENH4" s="229"/>
      <c r="ENI4" s="230"/>
      <c r="ENJ4" s="194"/>
      <c r="ENK4" s="194"/>
      <c r="ENL4" s="195"/>
      <c r="ENM4" s="196"/>
      <c r="ENN4" s="197"/>
      <c r="ENO4" s="197"/>
      <c r="ENP4" s="231"/>
      <c r="ENR4" s="223"/>
      <c r="ENS4" s="225"/>
      <c r="ENT4" s="226"/>
      <c r="ENU4" s="227"/>
      <c r="ENW4" s="228"/>
      <c r="ENX4" s="229"/>
      <c r="ENY4" s="230"/>
      <c r="ENZ4" s="194"/>
      <c r="EOA4" s="194"/>
      <c r="EOB4" s="195"/>
      <c r="EOC4" s="196"/>
      <c r="EOD4" s="197"/>
      <c r="EOE4" s="197"/>
      <c r="EOF4" s="231"/>
      <c r="EOH4" s="223"/>
      <c r="EOI4" s="225"/>
      <c r="EOJ4" s="226"/>
      <c r="EOK4" s="227"/>
      <c r="EOM4" s="228"/>
      <c r="EON4" s="229"/>
      <c r="EOO4" s="230"/>
      <c r="EOP4" s="194"/>
      <c r="EOQ4" s="194"/>
      <c r="EOR4" s="195"/>
      <c r="EOS4" s="196"/>
      <c r="EOT4" s="197"/>
      <c r="EOU4" s="197"/>
      <c r="EOV4" s="231"/>
      <c r="EOX4" s="223"/>
      <c r="EOY4" s="225"/>
      <c r="EOZ4" s="226"/>
      <c r="EPA4" s="227"/>
      <c r="EPC4" s="228"/>
      <c r="EPD4" s="229"/>
      <c r="EPE4" s="230"/>
      <c r="EPF4" s="194"/>
      <c r="EPG4" s="194"/>
      <c r="EPH4" s="195"/>
      <c r="EPI4" s="196"/>
      <c r="EPJ4" s="197"/>
      <c r="EPK4" s="197"/>
      <c r="EPL4" s="231"/>
      <c r="EPN4" s="223"/>
      <c r="EPO4" s="225"/>
      <c r="EPP4" s="226"/>
      <c r="EPQ4" s="227"/>
      <c r="EPS4" s="228"/>
      <c r="EPT4" s="229"/>
      <c r="EPU4" s="230"/>
      <c r="EPV4" s="194"/>
      <c r="EPW4" s="194"/>
      <c r="EPX4" s="195"/>
      <c r="EPY4" s="196"/>
      <c r="EPZ4" s="197"/>
      <c r="EQA4" s="197"/>
      <c r="EQB4" s="231"/>
      <c r="EQD4" s="223"/>
      <c r="EQE4" s="225"/>
      <c r="EQF4" s="226"/>
      <c r="EQG4" s="227"/>
      <c r="EQI4" s="228"/>
      <c r="EQJ4" s="229"/>
      <c r="EQK4" s="230"/>
      <c r="EQL4" s="194"/>
      <c r="EQM4" s="194"/>
      <c r="EQN4" s="195"/>
      <c r="EQO4" s="196"/>
      <c r="EQP4" s="197"/>
      <c r="EQQ4" s="197"/>
      <c r="EQR4" s="231"/>
      <c r="EQT4" s="223"/>
      <c r="EQU4" s="225"/>
      <c r="EQV4" s="226"/>
      <c r="EQW4" s="227"/>
      <c r="EQY4" s="228"/>
      <c r="EQZ4" s="229"/>
      <c r="ERA4" s="230"/>
      <c r="ERB4" s="194"/>
      <c r="ERC4" s="194"/>
      <c r="ERD4" s="195"/>
      <c r="ERE4" s="196"/>
      <c r="ERF4" s="197"/>
      <c r="ERG4" s="197"/>
      <c r="ERH4" s="231"/>
      <c r="ERJ4" s="223"/>
      <c r="ERK4" s="225"/>
      <c r="ERL4" s="226"/>
      <c r="ERM4" s="227"/>
      <c r="ERO4" s="228"/>
      <c r="ERP4" s="229"/>
      <c r="ERQ4" s="230"/>
      <c r="ERR4" s="194"/>
      <c r="ERS4" s="194"/>
      <c r="ERT4" s="195"/>
      <c r="ERU4" s="196"/>
      <c r="ERV4" s="197"/>
      <c r="ERW4" s="197"/>
      <c r="ERX4" s="231"/>
      <c r="ERZ4" s="223"/>
      <c r="ESA4" s="225"/>
      <c r="ESB4" s="226"/>
      <c r="ESC4" s="227"/>
      <c r="ESE4" s="228"/>
      <c r="ESF4" s="229"/>
      <c r="ESG4" s="230"/>
      <c r="ESH4" s="194"/>
      <c r="ESI4" s="194"/>
      <c r="ESJ4" s="195"/>
      <c r="ESK4" s="196"/>
      <c r="ESL4" s="197"/>
      <c r="ESM4" s="197"/>
      <c r="ESN4" s="231"/>
      <c r="ESP4" s="223"/>
      <c r="ESQ4" s="225"/>
      <c r="ESR4" s="226"/>
      <c r="ESS4" s="227"/>
      <c r="ESU4" s="228"/>
      <c r="ESV4" s="229"/>
      <c r="ESW4" s="230"/>
      <c r="ESX4" s="194"/>
      <c r="ESY4" s="194"/>
      <c r="ESZ4" s="195"/>
      <c r="ETA4" s="196"/>
      <c r="ETB4" s="197"/>
      <c r="ETC4" s="197"/>
      <c r="ETD4" s="231"/>
      <c r="ETF4" s="223"/>
      <c r="ETG4" s="225"/>
      <c r="ETH4" s="226"/>
      <c r="ETI4" s="227"/>
      <c r="ETK4" s="228"/>
      <c r="ETL4" s="229"/>
      <c r="ETM4" s="230"/>
      <c r="ETN4" s="194"/>
      <c r="ETO4" s="194"/>
      <c r="ETP4" s="195"/>
      <c r="ETQ4" s="196"/>
      <c r="ETR4" s="197"/>
      <c r="ETS4" s="197"/>
      <c r="ETT4" s="231"/>
      <c r="ETV4" s="223"/>
      <c r="ETW4" s="225"/>
      <c r="ETX4" s="226"/>
      <c r="ETY4" s="227"/>
      <c r="EUA4" s="228"/>
      <c r="EUB4" s="229"/>
      <c r="EUC4" s="230"/>
      <c r="EUD4" s="194"/>
      <c r="EUE4" s="194"/>
      <c r="EUF4" s="195"/>
      <c r="EUG4" s="196"/>
      <c r="EUH4" s="197"/>
      <c r="EUI4" s="197"/>
      <c r="EUJ4" s="231"/>
      <c r="EUL4" s="223"/>
      <c r="EUM4" s="225"/>
      <c r="EUN4" s="226"/>
      <c r="EUO4" s="227"/>
      <c r="EUQ4" s="228"/>
      <c r="EUR4" s="229"/>
      <c r="EUS4" s="230"/>
      <c r="EUT4" s="194"/>
      <c r="EUU4" s="194"/>
      <c r="EUV4" s="195"/>
      <c r="EUW4" s="196"/>
      <c r="EUX4" s="197"/>
      <c r="EUY4" s="197"/>
      <c r="EUZ4" s="231"/>
      <c r="EVB4" s="223"/>
      <c r="EVC4" s="225"/>
      <c r="EVD4" s="226"/>
      <c r="EVE4" s="227"/>
      <c r="EVG4" s="228"/>
      <c r="EVH4" s="229"/>
      <c r="EVI4" s="230"/>
      <c r="EVJ4" s="194"/>
      <c r="EVK4" s="194"/>
      <c r="EVL4" s="195"/>
      <c r="EVM4" s="196"/>
      <c r="EVN4" s="197"/>
      <c r="EVO4" s="197"/>
      <c r="EVP4" s="231"/>
      <c r="EVR4" s="223"/>
      <c r="EVS4" s="225"/>
      <c r="EVT4" s="226"/>
      <c r="EVU4" s="227"/>
      <c r="EVW4" s="228"/>
      <c r="EVX4" s="229"/>
      <c r="EVY4" s="230"/>
      <c r="EVZ4" s="194"/>
      <c r="EWA4" s="194"/>
      <c r="EWB4" s="195"/>
      <c r="EWC4" s="196"/>
      <c r="EWD4" s="197"/>
      <c r="EWE4" s="197"/>
      <c r="EWF4" s="231"/>
      <c r="EWH4" s="223"/>
      <c r="EWI4" s="225"/>
      <c r="EWJ4" s="226"/>
      <c r="EWK4" s="227"/>
      <c r="EWM4" s="228"/>
      <c r="EWN4" s="229"/>
      <c r="EWO4" s="230"/>
      <c r="EWP4" s="194"/>
      <c r="EWQ4" s="194"/>
      <c r="EWR4" s="195"/>
      <c r="EWS4" s="196"/>
      <c r="EWT4" s="197"/>
      <c r="EWU4" s="197"/>
      <c r="EWV4" s="231"/>
      <c r="EWX4" s="223"/>
      <c r="EWY4" s="225"/>
      <c r="EWZ4" s="226"/>
      <c r="EXA4" s="227"/>
      <c r="EXC4" s="228"/>
      <c r="EXD4" s="229"/>
      <c r="EXE4" s="230"/>
      <c r="EXF4" s="194"/>
      <c r="EXG4" s="194"/>
      <c r="EXH4" s="195"/>
      <c r="EXI4" s="196"/>
      <c r="EXJ4" s="197"/>
      <c r="EXK4" s="197"/>
      <c r="EXL4" s="231"/>
      <c r="EXN4" s="223"/>
      <c r="EXO4" s="225"/>
      <c r="EXP4" s="226"/>
      <c r="EXQ4" s="227"/>
      <c r="EXS4" s="228"/>
      <c r="EXT4" s="229"/>
      <c r="EXU4" s="230"/>
      <c r="EXV4" s="194"/>
      <c r="EXW4" s="194"/>
      <c r="EXX4" s="195"/>
      <c r="EXY4" s="196"/>
      <c r="EXZ4" s="197"/>
      <c r="EYA4" s="197"/>
      <c r="EYB4" s="231"/>
      <c r="EYD4" s="223"/>
      <c r="EYE4" s="225"/>
      <c r="EYF4" s="226"/>
      <c r="EYG4" s="227"/>
      <c r="EYI4" s="228"/>
      <c r="EYJ4" s="229"/>
      <c r="EYK4" s="230"/>
      <c r="EYL4" s="194"/>
      <c r="EYM4" s="194"/>
      <c r="EYN4" s="195"/>
      <c r="EYO4" s="196"/>
      <c r="EYP4" s="197"/>
      <c r="EYQ4" s="197"/>
      <c r="EYR4" s="231"/>
      <c r="EYT4" s="223"/>
      <c r="EYU4" s="225"/>
      <c r="EYV4" s="226"/>
      <c r="EYW4" s="227"/>
      <c r="EYY4" s="228"/>
      <c r="EYZ4" s="229"/>
      <c r="EZA4" s="230"/>
      <c r="EZB4" s="194"/>
      <c r="EZC4" s="194"/>
      <c r="EZD4" s="195"/>
      <c r="EZE4" s="196"/>
      <c r="EZF4" s="197"/>
      <c r="EZG4" s="197"/>
      <c r="EZH4" s="231"/>
      <c r="EZJ4" s="223"/>
      <c r="EZK4" s="225"/>
      <c r="EZL4" s="226"/>
      <c r="EZM4" s="227"/>
      <c r="EZO4" s="228"/>
      <c r="EZP4" s="229"/>
      <c r="EZQ4" s="230"/>
      <c r="EZR4" s="194"/>
      <c r="EZS4" s="194"/>
      <c r="EZT4" s="195"/>
      <c r="EZU4" s="196"/>
      <c r="EZV4" s="197"/>
      <c r="EZW4" s="197"/>
      <c r="EZX4" s="231"/>
      <c r="EZZ4" s="223"/>
      <c r="FAA4" s="225"/>
      <c r="FAB4" s="226"/>
      <c r="FAC4" s="227"/>
      <c r="FAE4" s="228"/>
      <c r="FAF4" s="229"/>
      <c r="FAG4" s="230"/>
      <c r="FAH4" s="194"/>
      <c r="FAI4" s="194"/>
      <c r="FAJ4" s="195"/>
      <c r="FAK4" s="196"/>
      <c r="FAL4" s="197"/>
      <c r="FAM4" s="197"/>
      <c r="FAN4" s="231"/>
      <c r="FAP4" s="223"/>
      <c r="FAQ4" s="225"/>
      <c r="FAR4" s="226"/>
      <c r="FAS4" s="227"/>
      <c r="FAU4" s="228"/>
      <c r="FAV4" s="229"/>
      <c r="FAW4" s="230"/>
      <c r="FAX4" s="194"/>
      <c r="FAY4" s="194"/>
      <c r="FAZ4" s="195"/>
      <c r="FBA4" s="196"/>
      <c r="FBB4" s="197"/>
      <c r="FBC4" s="197"/>
      <c r="FBD4" s="231"/>
      <c r="FBF4" s="223"/>
      <c r="FBG4" s="225"/>
      <c r="FBH4" s="226"/>
      <c r="FBI4" s="227"/>
      <c r="FBK4" s="228"/>
      <c r="FBL4" s="229"/>
      <c r="FBM4" s="230"/>
      <c r="FBN4" s="194"/>
      <c r="FBO4" s="194"/>
      <c r="FBP4" s="195"/>
      <c r="FBQ4" s="196"/>
      <c r="FBR4" s="197"/>
      <c r="FBS4" s="197"/>
      <c r="FBT4" s="231"/>
      <c r="FBV4" s="223"/>
      <c r="FBW4" s="225"/>
      <c r="FBX4" s="226"/>
      <c r="FBY4" s="227"/>
      <c r="FCA4" s="228"/>
      <c r="FCB4" s="229"/>
      <c r="FCC4" s="230"/>
      <c r="FCD4" s="194"/>
      <c r="FCE4" s="194"/>
      <c r="FCF4" s="195"/>
      <c r="FCG4" s="196"/>
      <c r="FCH4" s="197"/>
      <c r="FCI4" s="197"/>
      <c r="FCJ4" s="231"/>
      <c r="FCL4" s="223"/>
      <c r="FCM4" s="225"/>
      <c r="FCN4" s="226"/>
      <c r="FCO4" s="227"/>
      <c r="FCQ4" s="228"/>
      <c r="FCR4" s="229"/>
      <c r="FCS4" s="230"/>
      <c r="FCT4" s="194"/>
      <c r="FCU4" s="194"/>
      <c r="FCV4" s="195"/>
      <c r="FCW4" s="196"/>
      <c r="FCX4" s="197"/>
      <c r="FCY4" s="197"/>
      <c r="FCZ4" s="231"/>
      <c r="FDB4" s="223"/>
      <c r="FDC4" s="225"/>
      <c r="FDD4" s="226"/>
      <c r="FDE4" s="227"/>
      <c r="FDG4" s="228"/>
      <c r="FDH4" s="229"/>
      <c r="FDI4" s="230"/>
      <c r="FDJ4" s="194"/>
      <c r="FDK4" s="194"/>
      <c r="FDL4" s="195"/>
      <c r="FDM4" s="196"/>
      <c r="FDN4" s="197"/>
      <c r="FDO4" s="197"/>
      <c r="FDP4" s="231"/>
      <c r="FDR4" s="223"/>
      <c r="FDS4" s="225"/>
      <c r="FDT4" s="226"/>
      <c r="FDU4" s="227"/>
      <c r="FDW4" s="228"/>
      <c r="FDX4" s="229"/>
      <c r="FDY4" s="230"/>
      <c r="FDZ4" s="194"/>
      <c r="FEA4" s="194"/>
      <c r="FEB4" s="195"/>
      <c r="FEC4" s="196"/>
      <c r="FED4" s="197"/>
      <c r="FEE4" s="197"/>
      <c r="FEF4" s="231"/>
      <c r="FEH4" s="223"/>
      <c r="FEI4" s="225"/>
      <c r="FEJ4" s="226"/>
      <c r="FEK4" s="227"/>
      <c r="FEM4" s="228"/>
      <c r="FEN4" s="229"/>
      <c r="FEO4" s="230"/>
      <c r="FEP4" s="194"/>
      <c r="FEQ4" s="194"/>
      <c r="FER4" s="195"/>
      <c r="FES4" s="196"/>
      <c r="FET4" s="197"/>
      <c r="FEU4" s="197"/>
      <c r="FEV4" s="231"/>
      <c r="FEX4" s="223"/>
      <c r="FEY4" s="225"/>
      <c r="FEZ4" s="226"/>
      <c r="FFA4" s="227"/>
      <c r="FFC4" s="228"/>
      <c r="FFD4" s="229"/>
      <c r="FFE4" s="230"/>
      <c r="FFF4" s="194"/>
      <c r="FFG4" s="194"/>
      <c r="FFH4" s="195"/>
      <c r="FFI4" s="196"/>
      <c r="FFJ4" s="197"/>
      <c r="FFK4" s="197"/>
      <c r="FFL4" s="231"/>
      <c r="FFN4" s="223"/>
      <c r="FFO4" s="225"/>
      <c r="FFP4" s="226"/>
      <c r="FFQ4" s="227"/>
      <c r="FFS4" s="228"/>
      <c r="FFT4" s="229"/>
      <c r="FFU4" s="230"/>
      <c r="FFV4" s="194"/>
      <c r="FFW4" s="194"/>
      <c r="FFX4" s="195"/>
      <c r="FFY4" s="196"/>
      <c r="FFZ4" s="197"/>
      <c r="FGA4" s="197"/>
      <c r="FGB4" s="231"/>
      <c r="FGD4" s="223"/>
      <c r="FGE4" s="225"/>
      <c r="FGF4" s="226"/>
      <c r="FGG4" s="227"/>
      <c r="FGI4" s="228"/>
      <c r="FGJ4" s="229"/>
      <c r="FGK4" s="230"/>
      <c r="FGL4" s="194"/>
      <c r="FGM4" s="194"/>
      <c r="FGN4" s="195"/>
      <c r="FGO4" s="196"/>
      <c r="FGP4" s="197"/>
      <c r="FGQ4" s="197"/>
      <c r="FGR4" s="231"/>
      <c r="FGT4" s="223"/>
      <c r="FGU4" s="225"/>
      <c r="FGV4" s="226"/>
      <c r="FGW4" s="227"/>
      <c r="FGY4" s="228"/>
      <c r="FGZ4" s="229"/>
      <c r="FHA4" s="230"/>
      <c r="FHB4" s="194"/>
      <c r="FHC4" s="194"/>
      <c r="FHD4" s="195"/>
      <c r="FHE4" s="196"/>
      <c r="FHF4" s="197"/>
      <c r="FHG4" s="197"/>
      <c r="FHH4" s="231"/>
      <c r="FHJ4" s="223"/>
      <c r="FHK4" s="225"/>
      <c r="FHL4" s="226"/>
      <c r="FHM4" s="227"/>
      <c r="FHO4" s="228"/>
      <c r="FHP4" s="229"/>
      <c r="FHQ4" s="230"/>
      <c r="FHR4" s="194"/>
      <c r="FHS4" s="194"/>
      <c r="FHT4" s="195"/>
      <c r="FHU4" s="196"/>
      <c r="FHV4" s="197"/>
      <c r="FHW4" s="197"/>
      <c r="FHX4" s="231"/>
      <c r="FHZ4" s="223"/>
      <c r="FIA4" s="225"/>
      <c r="FIB4" s="226"/>
      <c r="FIC4" s="227"/>
      <c r="FIE4" s="228"/>
      <c r="FIF4" s="229"/>
      <c r="FIG4" s="230"/>
      <c r="FIH4" s="194"/>
      <c r="FII4" s="194"/>
      <c r="FIJ4" s="195"/>
      <c r="FIK4" s="196"/>
      <c r="FIL4" s="197"/>
      <c r="FIM4" s="197"/>
      <c r="FIN4" s="231"/>
      <c r="FIP4" s="223"/>
      <c r="FIQ4" s="225"/>
      <c r="FIR4" s="226"/>
      <c r="FIS4" s="227"/>
      <c r="FIU4" s="228"/>
      <c r="FIV4" s="229"/>
      <c r="FIW4" s="230"/>
      <c r="FIX4" s="194"/>
      <c r="FIY4" s="194"/>
      <c r="FIZ4" s="195"/>
      <c r="FJA4" s="196"/>
      <c r="FJB4" s="197"/>
      <c r="FJC4" s="197"/>
      <c r="FJD4" s="231"/>
      <c r="FJF4" s="223"/>
      <c r="FJG4" s="225"/>
      <c r="FJH4" s="226"/>
      <c r="FJI4" s="227"/>
      <c r="FJK4" s="228"/>
      <c r="FJL4" s="229"/>
      <c r="FJM4" s="230"/>
      <c r="FJN4" s="194"/>
      <c r="FJO4" s="194"/>
      <c r="FJP4" s="195"/>
      <c r="FJQ4" s="196"/>
      <c r="FJR4" s="197"/>
      <c r="FJS4" s="197"/>
      <c r="FJT4" s="231"/>
      <c r="FJV4" s="223"/>
      <c r="FJW4" s="225"/>
      <c r="FJX4" s="226"/>
      <c r="FJY4" s="227"/>
      <c r="FKA4" s="228"/>
      <c r="FKB4" s="229"/>
      <c r="FKC4" s="230"/>
      <c r="FKD4" s="194"/>
      <c r="FKE4" s="194"/>
      <c r="FKF4" s="195"/>
      <c r="FKG4" s="196"/>
      <c r="FKH4" s="197"/>
      <c r="FKI4" s="197"/>
      <c r="FKJ4" s="231"/>
      <c r="FKL4" s="223"/>
      <c r="FKM4" s="225"/>
      <c r="FKN4" s="226"/>
      <c r="FKO4" s="227"/>
      <c r="FKQ4" s="228"/>
      <c r="FKR4" s="229"/>
      <c r="FKS4" s="230"/>
      <c r="FKT4" s="194"/>
      <c r="FKU4" s="194"/>
      <c r="FKV4" s="195"/>
      <c r="FKW4" s="196"/>
      <c r="FKX4" s="197"/>
      <c r="FKY4" s="197"/>
      <c r="FKZ4" s="231"/>
      <c r="FLB4" s="223"/>
      <c r="FLC4" s="225"/>
      <c r="FLD4" s="226"/>
      <c r="FLE4" s="227"/>
      <c r="FLG4" s="228"/>
      <c r="FLH4" s="229"/>
      <c r="FLI4" s="230"/>
      <c r="FLJ4" s="194"/>
      <c r="FLK4" s="194"/>
      <c r="FLL4" s="195"/>
      <c r="FLM4" s="196"/>
      <c r="FLN4" s="197"/>
      <c r="FLO4" s="197"/>
      <c r="FLP4" s="231"/>
      <c r="FLR4" s="223"/>
      <c r="FLS4" s="225"/>
      <c r="FLT4" s="226"/>
      <c r="FLU4" s="227"/>
      <c r="FLW4" s="228"/>
      <c r="FLX4" s="229"/>
      <c r="FLY4" s="230"/>
      <c r="FLZ4" s="194"/>
      <c r="FMA4" s="194"/>
      <c r="FMB4" s="195"/>
      <c r="FMC4" s="196"/>
      <c r="FMD4" s="197"/>
      <c r="FME4" s="197"/>
      <c r="FMF4" s="231"/>
      <c r="FMH4" s="223"/>
      <c r="FMI4" s="225"/>
      <c r="FMJ4" s="226"/>
      <c r="FMK4" s="227"/>
      <c r="FMM4" s="228"/>
      <c r="FMN4" s="229"/>
      <c r="FMO4" s="230"/>
      <c r="FMP4" s="194"/>
      <c r="FMQ4" s="194"/>
      <c r="FMR4" s="195"/>
      <c r="FMS4" s="196"/>
      <c r="FMT4" s="197"/>
      <c r="FMU4" s="197"/>
      <c r="FMV4" s="231"/>
      <c r="FMX4" s="223"/>
      <c r="FMY4" s="225"/>
      <c r="FMZ4" s="226"/>
      <c r="FNA4" s="227"/>
      <c r="FNC4" s="228"/>
      <c r="FND4" s="229"/>
      <c r="FNE4" s="230"/>
      <c r="FNF4" s="194"/>
      <c r="FNG4" s="194"/>
      <c r="FNH4" s="195"/>
      <c r="FNI4" s="196"/>
      <c r="FNJ4" s="197"/>
      <c r="FNK4" s="197"/>
      <c r="FNL4" s="231"/>
      <c r="FNN4" s="223"/>
      <c r="FNO4" s="225"/>
      <c r="FNP4" s="226"/>
      <c r="FNQ4" s="227"/>
      <c r="FNS4" s="228"/>
      <c r="FNT4" s="229"/>
      <c r="FNU4" s="230"/>
      <c r="FNV4" s="194"/>
      <c r="FNW4" s="194"/>
      <c r="FNX4" s="195"/>
      <c r="FNY4" s="196"/>
      <c r="FNZ4" s="197"/>
      <c r="FOA4" s="197"/>
      <c r="FOB4" s="231"/>
      <c r="FOD4" s="223"/>
      <c r="FOE4" s="225"/>
      <c r="FOF4" s="226"/>
      <c r="FOG4" s="227"/>
      <c r="FOI4" s="228"/>
      <c r="FOJ4" s="229"/>
      <c r="FOK4" s="230"/>
      <c r="FOL4" s="194"/>
      <c r="FOM4" s="194"/>
      <c r="FON4" s="195"/>
      <c r="FOO4" s="196"/>
      <c r="FOP4" s="197"/>
      <c r="FOQ4" s="197"/>
      <c r="FOR4" s="231"/>
      <c r="FOT4" s="223"/>
      <c r="FOU4" s="225"/>
      <c r="FOV4" s="226"/>
      <c r="FOW4" s="227"/>
      <c r="FOY4" s="228"/>
      <c r="FOZ4" s="229"/>
      <c r="FPA4" s="230"/>
      <c r="FPB4" s="194"/>
      <c r="FPC4" s="194"/>
      <c r="FPD4" s="195"/>
      <c r="FPE4" s="196"/>
      <c r="FPF4" s="197"/>
      <c r="FPG4" s="197"/>
      <c r="FPH4" s="231"/>
      <c r="FPJ4" s="223"/>
      <c r="FPK4" s="225"/>
      <c r="FPL4" s="226"/>
      <c r="FPM4" s="227"/>
      <c r="FPO4" s="228"/>
      <c r="FPP4" s="229"/>
      <c r="FPQ4" s="230"/>
      <c r="FPR4" s="194"/>
      <c r="FPS4" s="194"/>
      <c r="FPT4" s="195"/>
      <c r="FPU4" s="196"/>
      <c r="FPV4" s="197"/>
      <c r="FPW4" s="197"/>
      <c r="FPX4" s="231"/>
      <c r="FPZ4" s="223"/>
      <c r="FQA4" s="225"/>
      <c r="FQB4" s="226"/>
      <c r="FQC4" s="227"/>
      <c r="FQE4" s="228"/>
      <c r="FQF4" s="229"/>
      <c r="FQG4" s="230"/>
      <c r="FQH4" s="194"/>
      <c r="FQI4" s="194"/>
      <c r="FQJ4" s="195"/>
      <c r="FQK4" s="196"/>
      <c r="FQL4" s="197"/>
      <c r="FQM4" s="197"/>
      <c r="FQN4" s="231"/>
      <c r="FQP4" s="223"/>
      <c r="FQQ4" s="225"/>
      <c r="FQR4" s="226"/>
      <c r="FQS4" s="227"/>
      <c r="FQU4" s="228"/>
      <c r="FQV4" s="229"/>
      <c r="FQW4" s="230"/>
      <c r="FQX4" s="194"/>
      <c r="FQY4" s="194"/>
      <c r="FQZ4" s="195"/>
      <c r="FRA4" s="196"/>
      <c r="FRB4" s="197"/>
      <c r="FRC4" s="197"/>
      <c r="FRD4" s="231"/>
      <c r="FRF4" s="223"/>
      <c r="FRG4" s="225"/>
      <c r="FRH4" s="226"/>
      <c r="FRI4" s="227"/>
      <c r="FRK4" s="228"/>
      <c r="FRL4" s="229"/>
      <c r="FRM4" s="230"/>
      <c r="FRN4" s="194"/>
      <c r="FRO4" s="194"/>
      <c r="FRP4" s="195"/>
      <c r="FRQ4" s="196"/>
      <c r="FRR4" s="197"/>
      <c r="FRS4" s="197"/>
      <c r="FRT4" s="231"/>
      <c r="FRV4" s="223"/>
      <c r="FRW4" s="225"/>
      <c r="FRX4" s="226"/>
      <c r="FRY4" s="227"/>
      <c r="FSA4" s="228"/>
      <c r="FSB4" s="229"/>
      <c r="FSC4" s="230"/>
      <c r="FSD4" s="194"/>
      <c r="FSE4" s="194"/>
      <c r="FSF4" s="195"/>
      <c r="FSG4" s="196"/>
      <c r="FSH4" s="197"/>
      <c r="FSI4" s="197"/>
      <c r="FSJ4" s="231"/>
      <c r="FSL4" s="223"/>
      <c r="FSM4" s="225"/>
      <c r="FSN4" s="226"/>
      <c r="FSO4" s="227"/>
      <c r="FSQ4" s="228"/>
      <c r="FSR4" s="229"/>
      <c r="FSS4" s="230"/>
      <c r="FST4" s="194"/>
      <c r="FSU4" s="194"/>
      <c r="FSV4" s="195"/>
      <c r="FSW4" s="196"/>
      <c r="FSX4" s="197"/>
      <c r="FSY4" s="197"/>
      <c r="FSZ4" s="231"/>
      <c r="FTB4" s="223"/>
      <c r="FTC4" s="225"/>
      <c r="FTD4" s="226"/>
      <c r="FTE4" s="227"/>
      <c r="FTG4" s="228"/>
      <c r="FTH4" s="229"/>
      <c r="FTI4" s="230"/>
      <c r="FTJ4" s="194"/>
      <c r="FTK4" s="194"/>
      <c r="FTL4" s="195"/>
      <c r="FTM4" s="196"/>
      <c r="FTN4" s="197"/>
      <c r="FTO4" s="197"/>
      <c r="FTP4" s="231"/>
      <c r="FTR4" s="223"/>
      <c r="FTS4" s="225"/>
      <c r="FTT4" s="226"/>
      <c r="FTU4" s="227"/>
      <c r="FTW4" s="228"/>
      <c r="FTX4" s="229"/>
      <c r="FTY4" s="230"/>
      <c r="FTZ4" s="194"/>
      <c r="FUA4" s="194"/>
      <c r="FUB4" s="195"/>
      <c r="FUC4" s="196"/>
      <c r="FUD4" s="197"/>
      <c r="FUE4" s="197"/>
      <c r="FUF4" s="231"/>
      <c r="FUH4" s="223"/>
      <c r="FUI4" s="225"/>
      <c r="FUJ4" s="226"/>
      <c r="FUK4" s="227"/>
      <c r="FUM4" s="228"/>
      <c r="FUN4" s="229"/>
      <c r="FUO4" s="230"/>
      <c r="FUP4" s="194"/>
      <c r="FUQ4" s="194"/>
      <c r="FUR4" s="195"/>
      <c r="FUS4" s="196"/>
      <c r="FUT4" s="197"/>
      <c r="FUU4" s="197"/>
      <c r="FUV4" s="231"/>
      <c r="FUX4" s="223"/>
      <c r="FUY4" s="225"/>
      <c r="FUZ4" s="226"/>
      <c r="FVA4" s="227"/>
      <c r="FVC4" s="228"/>
      <c r="FVD4" s="229"/>
      <c r="FVE4" s="230"/>
      <c r="FVF4" s="194"/>
      <c r="FVG4" s="194"/>
      <c r="FVH4" s="195"/>
      <c r="FVI4" s="196"/>
      <c r="FVJ4" s="197"/>
      <c r="FVK4" s="197"/>
      <c r="FVL4" s="231"/>
      <c r="FVN4" s="223"/>
      <c r="FVO4" s="225"/>
      <c r="FVP4" s="226"/>
      <c r="FVQ4" s="227"/>
      <c r="FVS4" s="228"/>
      <c r="FVT4" s="229"/>
      <c r="FVU4" s="230"/>
      <c r="FVV4" s="194"/>
      <c r="FVW4" s="194"/>
      <c r="FVX4" s="195"/>
      <c r="FVY4" s="196"/>
      <c r="FVZ4" s="197"/>
      <c r="FWA4" s="197"/>
      <c r="FWB4" s="231"/>
      <c r="FWD4" s="223"/>
      <c r="FWE4" s="225"/>
      <c r="FWF4" s="226"/>
      <c r="FWG4" s="227"/>
      <c r="FWI4" s="228"/>
      <c r="FWJ4" s="229"/>
      <c r="FWK4" s="230"/>
      <c r="FWL4" s="194"/>
      <c r="FWM4" s="194"/>
      <c r="FWN4" s="195"/>
      <c r="FWO4" s="196"/>
      <c r="FWP4" s="197"/>
      <c r="FWQ4" s="197"/>
      <c r="FWR4" s="231"/>
      <c r="FWT4" s="223"/>
      <c r="FWU4" s="225"/>
      <c r="FWV4" s="226"/>
      <c r="FWW4" s="227"/>
      <c r="FWY4" s="228"/>
      <c r="FWZ4" s="229"/>
      <c r="FXA4" s="230"/>
      <c r="FXB4" s="194"/>
      <c r="FXC4" s="194"/>
      <c r="FXD4" s="195"/>
      <c r="FXE4" s="196"/>
      <c r="FXF4" s="197"/>
      <c r="FXG4" s="197"/>
      <c r="FXH4" s="231"/>
      <c r="FXJ4" s="223"/>
      <c r="FXK4" s="225"/>
      <c r="FXL4" s="226"/>
      <c r="FXM4" s="227"/>
      <c r="FXO4" s="228"/>
      <c r="FXP4" s="229"/>
      <c r="FXQ4" s="230"/>
      <c r="FXR4" s="194"/>
      <c r="FXS4" s="194"/>
      <c r="FXT4" s="195"/>
      <c r="FXU4" s="196"/>
      <c r="FXV4" s="197"/>
      <c r="FXW4" s="197"/>
      <c r="FXX4" s="231"/>
      <c r="FXZ4" s="223"/>
      <c r="FYA4" s="225"/>
      <c r="FYB4" s="226"/>
      <c r="FYC4" s="227"/>
      <c r="FYE4" s="228"/>
      <c r="FYF4" s="229"/>
      <c r="FYG4" s="230"/>
      <c r="FYH4" s="194"/>
      <c r="FYI4" s="194"/>
      <c r="FYJ4" s="195"/>
      <c r="FYK4" s="196"/>
      <c r="FYL4" s="197"/>
      <c r="FYM4" s="197"/>
      <c r="FYN4" s="231"/>
      <c r="FYP4" s="223"/>
      <c r="FYQ4" s="225"/>
      <c r="FYR4" s="226"/>
      <c r="FYS4" s="227"/>
      <c r="FYU4" s="228"/>
      <c r="FYV4" s="229"/>
      <c r="FYW4" s="230"/>
      <c r="FYX4" s="194"/>
      <c r="FYY4" s="194"/>
      <c r="FYZ4" s="195"/>
      <c r="FZA4" s="196"/>
      <c r="FZB4" s="197"/>
      <c r="FZC4" s="197"/>
      <c r="FZD4" s="231"/>
      <c r="FZF4" s="223"/>
      <c r="FZG4" s="225"/>
      <c r="FZH4" s="226"/>
      <c r="FZI4" s="227"/>
      <c r="FZK4" s="228"/>
      <c r="FZL4" s="229"/>
      <c r="FZM4" s="230"/>
      <c r="FZN4" s="194"/>
      <c r="FZO4" s="194"/>
      <c r="FZP4" s="195"/>
      <c r="FZQ4" s="196"/>
      <c r="FZR4" s="197"/>
      <c r="FZS4" s="197"/>
      <c r="FZT4" s="231"/>
      <c r="FZV4" s="223"/>
      <c r="FZW4" s="225"/>
      <c r="FZX4" s="226"/>
      <c r="FZY4" s="227"/>
      <c r="GAA4" s="228"/>
      <c r="GAB4" s="229"/>
      <c r="GAC4" s="230"/>
      <c r="GAD4" s="194"/>
      <c r="GAE4" s="194"/>
      <c r="GAF4" s="195"/>
      <c r="GAG4" s="196"/>
      <c r="GAH4" s="197"/>
      <c r="GAI4" s="197"/>
      <c r="GAJ4" s="231"/>
      <c r="GAL4" s="223"/>
      <c r="GAM4" s="225"/>
      <c r="GAN4" s="226"/>
      <c r="GAO4" s="227"/>
      <c r="GAQ4" s="228"/>
      <c r="GAR4" s="229"/>
      <c r="GAS4" s="230"/>
      <c r="GAT4" s="194"/>
      <c r="GAU4" s="194"/>
      <c r="GAV4" s="195"/>
      <c r="GAW4" s="196"/>
      <c r="GAX4" s="197"/>
      <c r="GAY4" s="197"/>
      <c r="GAZ4" s="231"/>
      <c r="GBB4" s="223"/>
      <c r="GBC4" s="225"/>
      <c r="GBD4" s="226"/>
      <c r="GBE4" s="227"/>
      <c r="GBG4" s="228"/>
      <c r="GBH4" s="229"/>
      <c r="GBI4" s="230"/>
      <c r="GBJ4" s="194"/>
      <c r="GBK4" s="194"/>
      <c r="GBL4" s="195"/>
      <c r="GBM4" s="196"/>
      <c r="GBN4" s="197"/>
      <c r="GBO4" s="197"/>
      <c r="GBP4" s="231"/>
      <c r="GBR4" s="223"/>
      <c r="GBS4" s="225"/>
      <c r="GBT4" s="226"/>
      <c r="GBU4" s="227"/>
      <c r="GBW4" s="228"/>
      <c r="GBX4" s="229"/>
      <c r="GBY4" s="230"/>
      <c r="GBZ4" s="194"/>
      <c r="GCA4" s="194"/>
      <c r="GCB4" s="195"/>
      <c r="GCC4" s="196"/>
      <c r="GCD4" s="197"/>
      <c r="GCE4" s="197"/>
      <c r="GCF4" s="231"/>
      <c r="GCH4" s="223"/>
      <c r="GCI4" s="225"/>
      <c r="GCJ4" s="226"/>
      <c r="GCK4" s="227"/>
      <c r="GCM4" s="228"/>
      <c r="GCN4" s="229"/>
      <c r="GCO4" s="230"/>
      <c r="GCP4" s="194"/>
      <c r="GCQ4" s="194"/>
      <c r="GCR4" s="195"/>
      <c r="GCS4" s="196"/>
      <c r="GCT4" s="197"/>
      <c r="GCU4" s="197"/>
      <c r="GCV4" s="231"/>
      <c r="GCX4" s="223"/>
      <c r="GCY4" s="225"/>
      <c r="GCZ4" s="226"/>
      <c r="GDA4" s="227"/>
      <c r="GDC4" s="228"/>
      <c r="GDD4" s="229"/>
      <c r="GDE4" s="230"/>
      <c r="GDF4" s="194"/>
      <c r="GDG4" s="194"/>
      <c r="GDH4" s="195"/>
      <c r="GDI4" s="196"/>
      <c r="GDJ4" s="197"/>
      <c r="GDK4" s="197"/>
      <c r="GDL4" s="231"/>
      <c r="GDN4" s="223"/>
      <c r="GDO4" s="225"/>
      <c r="GDP4" s="226"/>
      <c r="GDQ4" s="227"/>
      <c r="GDS4" s="228"/>
      <c r="GDT4" s="229"/>
      <c r="GDU4" s="230"/>
      <c r="GDV4" s="194"/>
      <c r="GDW4" s="194"/>
      <c r="GDX4" s="195"/>
      <c r="GDY4" s="196"/>
      <c r="GDZ4" s="197"/>
      <c r="GEA4" s="197"/>
      <c r="GEB4" s="231"/>
      <c r="GED4" s="223"/>
      <c r="GEE4" s="225"/>
      <c r="GEF4" s="226"/>
      <c r="GEG4" s="227"/>
      <c r="GEI4" s="228"/>
      <c r="GEJ4" s="229"/>
      <c r="GEK4" s="230"/>
      <c r="GEL4" s="194"/>
      <c r="GEM4" s="194"/>
      <c r="GEN4" s="195"/>
      <c r="GEO4" s="196"/>
      <c r="GEP4" s="197"/>
      <c r="GEQ4" s="197"/>
      <c r="GER4" s="231"/>
      <c r="GET4" s="223"/>
      <c r="GEU4" s="225"/>
      <c r="GEV4" s="226"/>
      <c r="GEW4" s="227"/>
      <c r="GEY4" s="228"/>
      <c r="GEZ4" s="229"/>
      <c r="GFA4" s="230"/>
      <c r="GFB4" s="194"/>
      <c r="GFC4" s="194"/>
      <c r="GFD4" s="195"/>
      <c r="GFE4" s="196"/>
      <c r="GFF4" s="197"/>
      <c r="GFG4" s="197"/>
      <c r="GFH4" s="231"/>
      <c r="GFJ4" s="223"/>
      <c r="GFK4" s="225"/>
      <c r="GFL4" s="226"/>
      <c r="GFM4" s="227"/>
      <c r="GFO4" s="228"/>
      <c r="GFP4" s="229"/>
      <c r="GFQ4" s="230"/>
      <c r="GFR4" s="194"/>
      <c r="GFS4" s="194"/>
      <c r="GFT4" s="195"/>
      <c r="GFU4" s="196"/>
      <c r="GFV4" s="197"/>
      <c r="GFW4" s="197"/>
      <c r="GFX4" s="231"/>
      <c r="GFZ4" s="223"/>
      <c r="GGA4" s="225"/>
      <c r="GGB4" s="226"/>
      <c r="GGC4" s="227"/>
      <c r="GGE4" s="228"/>
      <c r="GGF4" s="229"/>
      <c r="GGG4" s="230"/>
      <c r="GGH4" s="194"/>
      <c r="GGI4" s="194"/>
      <c r="GGJ4" s="195"/>
      <c r="GGK4" s="196"/>
      <c r="GGL4" s="197"/>
      <c r="GGM4" s="197"/>
      <c r="GGN4" s="231"/>
      <c r="GGP4" s="223"/>
      <c r="GGQ4" s="225"/>
      <c r="GGR4" s="226"/>
      <c r="GGS4" s="227"/>
      <c r="GGU4" s="228"/>
      <c r="GGV4" s="229"/>
      <c r="GGW4" s="230"/>
      <c r="GGX4" s="194"/>
      <c r="GGY4" s="194"/>
      <c r="GGZ4" s="195"/>
      <c r="GHA4" s="196"/>
      <c r="GHB4" s="197"/>
      <c r="GHC4" s="197"/>
      <c r="GHD4" s="231"/>
      <c r="GHF4" s="223"/>
      <c r="GHG4" s="225"/>
      <c r="GHH4" s="226"/>
      <c r="GHI4" s="227"/>
      <c r="GHK4" s="228"/>
      <c r="GHL4" s="229"/>
      <c r="GHM4" s="230"/>
      <c r="GHN4" s="194"/>
      <c r="GHO4" s="194"/>
      <c r="GHP4" s="195"/>
      <c r="GHQ4" s="196"/>
      <c r="GHR4" s="197"/>
      <c r="GHS4" s="197"/>
      <c r="GHT4" s="231"/>
      <c r="GHV4" s="223"/>
      <c r="GHW4" s="225"/>
      <c r="GHX4" s="226"/>
      <c r="GHY4" s="227"/>
      <c r="GIA4" s="228"/>
      <c r="GIB4" s="229"/>
      <c r="GIC4" s="230"/>
      <c r="GID4" s="194"/>
      <c r="GIE4" s="194"/>
      <c r="GIF4" s="195"/>
      <c r="GIG4" s="196"/>
      <c r="GIH4" s="197"/>
      <c r="GII4" s="197"/>
      <c r="GIJ4" s="231"/>
      <c r="GIL4" s="223"/>
      <c r="GIM4" s="225"/>
      <c r="GIN4" s="226"/>
      <c r="GIO4" s="227"/>
      <c r="GIQ4" s="228"/>
      <c r="GIR4" s="229"/>
      <c r="GIS4" s="230"/>
      <c r="GIT4" s="194"/>
      <c r="GIU4" s="194"/>
      <c r="GIV4" s="195"/>
      <c r="GIW4" s="196"/>
      <c r="GIX4" s="197"/>
      <c r="GIY4" s="197"/>
      <c r="GIZ4" s="231"/>
      <c r="GJB4" s="223"/>
      <c r="GJC4" s="225"/>
      <c r="GJD4" s="226"/>
      <c r="GJE4" s="227"/>
      <c r="GJG4" s="228"/>
      <c r="GJH4" s="229"/>
      <c r="GJI4" s="230"/>
      <c r="GJJ4" s="194"/>
      <c r="GJK4" s="194"/>
      <c r="GJL4" s="195"/>
      <c r="GJM4" s="196"/>
      <c r="GJN4" s="197"/>
      <c r="GJO4" s="197"/>
      <c r="GJP4" s="231"/>
      <c r="GJR4" s="223"/>
      <c r="GJS4" s="225"/>
      <c r="GJT4" s="226"/>
      <c r="GJU4" s="227"/>
      <c r="GJW4" s="228"/>
      <c r="GJX4" s="229"/>
      <c r="GJY4" s="230"/>
      <c r="GJZ4" s="194"/>
      <c r="GKA4" s="194"/>
      <c r="GKB4" s="195"/>
      <c r="GKC4" s="196"/>
      <c r="GKD4" s="197"/>
      <c r="GKE4" s="197"/>
      <c r="GKF4" s="231"/>
      <c r="GKH4" s="223"/>
      <c r="GKI4" s="225"/>
      <c r="GKJ4" s="226"/>
      <c r="GKK4" s="227"/>
      <c r="GKM4" s="228"/>
      <c r="GKN4" s="229"/>
      <c r="GKO4" s="230"/>
      <c r="GKP4" s="194"/>
      <c r="GKQ4" s="194"/>
      <c r="GKR4" s="195"/>
      <c r="GKS4" s="196"/>
      <c r="GKT4" s="197"/>
      <c r="GKU4" s="197"/>
      <c r="GKV4" s="231"/>
      <c r="GKX4" s="223"/>
      <c r="GKY4" s="225"/>
      <c r="GKZ4" s="226"/>
      <c r="GLA4" s="227"/>
      <c r="GLC4" s="228"/>
      <c r="GLD4" s="229"/>
      <c r="GLE4" s="230"/>
      <c r="GLF4" s="194"/>
      <c r="GLG4" s="194"/>
      <c r="GLH4" s="195"/>
      <c r="GLI4" s="196"/>
      <c r="GLJ4" s="197"/>
      <c r="GLK4" s="197"/>
      <c r="GLL4" s="231"/>
      <c r="GLN4" s="223"/>
      <c r="GLO4" s="225"/>
      <c r="GLP4" s="226"/>
      <c r="GLQ4" s="227"/>
      <c r="GLS4" s="228"/>
      <c r="GLT4" s="229"/>
      <c r="GLU4" s="230"/>
      <c r="GLV4" s="194"/>
      <c r="GLW4" s="194"/>
      <c r="GLX4" s="195"/>
      <c r="GLY4" s="196"/>
      <c r="GLZ4" s="197"/>
      <c r="GMA4" s="197"/>
      <c r="GMB4" s="231"/>
      <c r="GMD4" s="223"/>
      <c r="GME4" s="225"/>
      <c r="GMF4" s="226"/>
      <c r="GMG4" s="227"/>
      <c r="GMI4" s="228"/>
      <c r="GMJ4" s="229"/>
      <c r="GMK4" s="230"/>
      <c r="GML4" s="194"/>
      <c r="GMM4" s="194"/>
      <c r="GMN4" s="195"/>
      <c r="GMO4" s="196"/>
      <c r="GMP4" s="197"/>
      <c r="GMQ4" s="197"/>
      <c r="GMR4" s="231"/>
      <c r="GMT4" s="223"/>
      <c r="GMU4" s="225"/>
      <c r="GMV4" s="226"/>
      <c r="GMW4" s="227"/>
      <c r="GMY4" s="228"/>
      <c r="GMZ4" s="229"/>
      <c r="GNA4" s="230"/>
      <c r="GNB4" s="194"/>
      <c r="GNC4" s="194"/>
      <c r="GND4" s="195"/>
      <c r="GNE4" s="196"/>
      <c r="GNF4" s="197"/>
      <c r="GNG4" s="197"/>
      <c r="GNH4" s="231"/>
      <c r="GNJ4" s="223"/>
      <c r="GNK4" s="225"/>
      <c r="GNL4" s="226"/>
      <c r="GNM4" s="227"/>
      <c r="GNO4" s="228"/>
      <c r="GNP4" s="229"/>
      <c r="GNQ4" s="230"/>
      <c r="GNR4" s="194"/>
      <c r="GNS4" s="194"/>
      <c r="GNT4" s="195"/>
      <c r="GNU4" s="196"/>
      <c r="GNV4" s="197"/>
      <c r="GNW4" s="197"/>
      <c r="GNX4" s="231"/>
      <c r="GNZ4" s="223"/>
      <c r="GOA4" s="225"/>
      <c r="GOB4" s="226"/>
      <c r="GOC4" s="227"/>
      <c r="GOE4" s="228"/>
      <c r="GOF4" s="229"/>
      <c r="GOG4" s="230"/>
      <c r="GOH4" s="194"/>
      <c r="GOI4" s="194"/>
      <c r="GOJ4" s="195"/>
      <c r="GOK4" s="196"/>
      <c r="GOL4" s="197"/>
      <c r="GOM4" s="197"/>
      <c r="GON4" s="231"/>
      <c r="GOP4" s="223"/>
      <c r="GOQ4" s="225"/>
      <c r="GOR4" s="226"/>
      <c r="GOS4" s="227"/>
      <c r="GOU4" s="228"/>
      <c r="GOV4" s="229"/>
      <c r="GOW4" s="230"/>
      <c r="GOX4" s="194"/>
      <c r="GOY4" s="194"/>
      <c r="GOZ4" s="195"/>
      <c r="GPA4" s="196"/>
      <c r="GPB4" s="197"/>
      <c r="GPC4" s="197"/>
      <c r="GPD4" s="231"/>
      <c r="GPF4" s="223"/>
      <c r="GPG4" s="225"/>
      <c r="GPH4" s="226"/>
      <c r="GPI4" s="227"/>
      <c r="GPK4" s="228"/>
      <c r="GPL4" s="229"/>
      <c r="GPM4" s="230"/>
      <c r="GPN4" s="194"/>
      <c r="GPO4" s="194"/>
      <c r="GPP4" s="195"/>
      <c r="GPQ4" s="196"/>
      <c r="GPR4" s="197"/>
      <c r="GPS4" s="197"/>
      <c r="GPT4" s="231"/>
      <c r="GPV4" s="223"/>
      <c r="GPW4" s="225"/>
      <c r="GPX4" s="226"/>
      <c r="GPY4" s="227"/>
      <c r="GQA4" s="228"/>
      <c r="GQB4" s="229"/>
      <c r="GQC4" s="230"/>
      <c r="GQD4" s="194"/>
      <c r="GQE4" s="194"/>
      <c r="GQF4" s="195"/>
      <c r="GQG4" s="196"/>
      <c r="GQH4" s="197"/>
      <c r="GQI4" s="197"/>
      <c r="GQJ4" s="231"/>
      <c r="GQL4" s="223"/>
      <c r="GQM4" s="225"/>
      <c r="GQN4" s="226"/>
      <c r="GQO4" s="227"/>
      <c r="GQQ4" s="228"/>
      <c r="GQR4" s="229"/>
      <c r="GQS4" s="230"/>
      <c r="GQT4" s="194"/>
      <c r="GQU4" s="194"/>
      <c r="GQV4" s="195"/>
      <c r="GQW4" s="196"/>
      <c r="GQX4" s="197"/>
      <c r="GQY4" s="197"/>
      <c r="GQZ4" s="231"/>
      <c r="GRB4" s="223"/>
      <c r="GRC4" s="225"/>
      <c r="GRD4" s="226"/>
      <c r="GRE4" s="227"/>
      <c r="GRG4" s="228"/>
      <c r="GRH4" s="229"/>
      <c r="GRI4" s="230"/>
      <c r="GRJ4" s="194"/>
      <c r="GRK4" s="194"/>
      <c r="GRL4" s="195"/>
      <c r="GRM4" s="196"/>
      <c r="GRN4" s="197"/>
      <c r="GRO4" s="197"/>
      <c r="GRP4" s="231"/>
      <c r="GRR4" s="223"/>
      <c r="GRS4" s="225"/>
      <c r="GRT4" s="226"/>
      <c r="GRU4" s="227"/>
      <c r="GRW4" s="228"/>
      <c r="GRX4" s="229"/>
      <c r="GRY4" s="230"/>
      <c r="GRZ4" s="194"/>
      <c r="GSA4" s="194"/>
      <c r="GSB4" s="195"/>
      <c r="GSC4" s="196"/>
      <c r="GSD4" s="197"/>
      <c r="GSE4" s="197"/>
      <c r="GSF4" s="231"/>
      <c r="GSH4" s="223"/>
      <c r="GSI4" s="225"/>
      <c r="GSJ4" s="226"/>
      <c r="GSK4" s="227"/>
      <c r="GSM4" s="228"/>
      <c r="GSN4" s="229"/>
      <c r="GSO4" s="230"/>
      <c r="GSP4" s="194"/>
      <c r="GSQ4" s="194"/>
      <c r="GSR4" s="195"/>
      <c r="GSS4" s="196"/>
      <c r="GST4" s="197"/>
      <c r="GSU4" s="197"/>
      <c r="GSV4" s="231"/>
      <c r="GSX4" s="223"/>
      <c r="GSY4" s="225"/>
      <c r="GSZ4" s="226"/>
      <c r="GTA4" s="227"/>
      <c r="GTC4" s="228"/>
      <c r="GTD4" s="229"/>
      <c r="GTE4" s="230"/>
      <c r="GTF4" s="194"/>
      <c r="GTG4" s="194"/>
      <c r="GTH4" s="195"/>
      <c r="GTI4" s="196"/>
      <c r="GTJ4" s="197"/>
      <c r="GTK4" s="197"/>
      <c r="GTL4" s="231"/>
      <c r="GTN4" s="223"/>
      <c r="GTO4" s="225"/>
      <c r="GTP4" s="226"/>
      <c r="GTQ4" s="227"/>
      <c r="GTS4" s="228"/>
      <c r="GTT4" s="229"/>
      <c r="GTU4" s="230"/>
      <c r="GTV4" s="194"/>
      <c r="GTW4" s="194"/>
      <c r="GTX4" s="195"/>
      <c r="GTY4" s="196"/>
      <c r="GTZ4" s="197"/>
      <c r="GUA4" s="197"/>
      <c r="GUB4" s="231"/>
      <c r="GUD4" s="223"/>
      <c r="GUE4" s="225"/>
      <c r="GUF4" s="226"/>
      <c r="GUG4" s="227"/>
      <c r="GUI4" s="228"/>
      <c r="GUJ4" s="229"/>
      <c r="GUK4" s="230"/>
      <c r="GUL4" s="194"/>
      <c r="GUM4" s="194"/>
      <c r="GUN4" s="195"/>
      <c r="GUO4" s="196"/>
      <c r="GUP4" s="197"/>
      <c r="GUQ4" s="197"/>
      <c r="GUR4" s="231"/>
      <c r="GUT4" s="223"/>
      <c r="GUU4" s="225"/>
      <c r="GUV4" s="226"/>
      <c r="GUW4" s="227"/>
      <c r="GUY4" s="228"/>
      <c r="GUZ4" s="229"/>
      <c r="GVA4" s="230"/>
      <c r="GVB4" s="194"/>
      <c r="GVC4" s="194"/>
      <c r="GVD4" s="195"/>
      <c r="GVE4" s="196"/>
      <c r="GVF4" s="197"/>
      <c r="GVG4" s="197"/>
      <c r="GVH4" s="231"/>
      <c r="GVJ4" s="223"/>
      <c r="GVK4" s="225"/>
      <c r="GVL4" s="226"/>
      <c r="GVM4" s="227"/>
      <c r="GVO4" s="228"/>
      <c r="GVP4" s="229"/>
      <c r="GVQ4" s="230"/>
      <c r="GVR4" s="194"/>
      <c r="GVS4" s="194"/>
      <c r="GVT4" s="195"/>
      <c r="GVU4" s="196"/>
      <c r="GVV4" s="197"/>
      <c r="GVW4" s="197"/>
      <c r="GVX4" s="231"/>
      <c r="GVZ4" s="223"/>
      <c r="GWA4" s="225"/>
      <c r="GWB4" s="226"/>
      <c r="GWC4" s="227"/>
      <c r="GWE4" s="228"/>
      <c r="GWF4" s="229"/>
      <c r="GWG4" s="230"/>
      <c r="GWH4" s="194"/>
      <c r="GWI4" s="194"/>
      <c r="GWJ4" s="195"/>
      <c r="GWK4" s="196"/>
      <c r="GWL4" s="197"/>
      <c r="GWM4" s="197"/>
      <c r="GWN4" s="231"/>
      <c r="GWP4" s="223"/>
      <c r="GWQ4" s="225"/>
      <c r="GWR4" s="226"/>
      <c r="GWS4" s="227"/>
      <c r="GWU4" s="228"/>
      <c r="GWV4" s="229"/>
      <c r="GWW4" s="230"/>
      <c r="GWX4" s="194"/>
      <c r="GWY4" s="194"/>
      <c r="GWZ4" s="195"/>
      <c r="GXA4" s="196"/>
      <c r="GXB4" s="197"/>
      <c r="GXC4" s="197"/>
      <c r="GXD4" s="231"/>
      <c r="GXF4" s="223"/>
      <c r="GXG4" s="225"/>
      <c r="GXH4" s="226"/>
      <c r="GXI4" s="227"/>
      <c r="GXK4" s="228"/>
      <c r="GXL4" s="229"/>
      <c r="GXM4" s="230"/>
      <c r="GXN4" s="194"/>
      <c r="GXO4" s="194"/>
      <c r="GXP4" s="195"/>
      <c r="GXQ4" s="196"/>
      <c r="GXR4" s="197"/>
      <c r="GXS4" s="197"/>
      <c r="GXT4" s="231"/>
      <c r="GXV4" s="223"/>
      <c r="GXW4" s="225"/>
      <c r="GXX4" s="226"/>
      <c r="GXY4" s="227"/>
      <c r="GYA4" s="228"/>
      <c r="GYB4" s="229"/>
      <c r="GYC4" s="230"/>
      <c r="GYD4" s="194"/>
      <c r="GYE4" s="194"/>
      <c r="GYF4" s="195"/>
      <c r="GYG4" s="196"/>
      <c r="GYH4" s="197"/>
      <c r="GYI4" s="197"/>
      <c r="GYJ4" s="231"/>
      <c r="GYL4" s="223"/>
      <c r="GYM4" s="225"/>
      <c r="GYN4" s="226"/>
      <c r="GYO4" s="227"/>
      <c r="GYQ4" s="228"/>
      <c r="GYR4" s="229"/>
      <c r="GYS4" s="230"/>
      <c r="GYT4" s="194"/>
      <c r="GYU4" s="194"/>
      <c r="GYV4" s="195"/>
      <c r="GYW4" s="196"/>
      <c r="GYX4" s="197"/>
      <c r="GYY4" s="197"/>
      <c r="GYZ4" s="231"/>
      <c r="GZB4" s="223"/>
      <c r="GZC4" s="225"/>
      <c r="GZD4" s="226"/>
      <c r="GZE4" s="227"/>
      <c r="GZG4" s="228"/>
      <c r="GZH4" s="229"/>
      <c r="GZI4" s="230"/>
      <c r="GZJ4" s="194"/>
      <c r="GZK4" s="194"/>
      <c r="GZL4" s="195"/>
      <c r="GZM4" s="196"/>
      <c r="GZN4" s="197"/>
      <c r="GZO4" s="197"/>
      <c r="GZP4" s="231"/>
      <c r="GZR4" s="223"/>
      <c r="GZS4" s="225"/>
      <c r="GZT4" s="226"/>
      <c r="GZU4" s="227"/>
      <c r="GZW4" s="228"/>
      <c r="GZX4" s="229"/>
      <c r="GZY4" s="230"/>
      <c r="GZZ4" s="194"/>
      <c r="HAA4" s="194"/>
      <c r="HAB4" s="195"/>
      <c r="HAC4" s="196"/>
      <c r="HAD4" s="197"/>
      <c r="HAE4" s="197"/>
      <c r="HAF4" s="231"/>
      <c r="HAH4" s="223"/>
      <c r="HAI4" s="225"/>
      <c r="HAJ4" s="226"/>
      <c r="HAK4" s="227"/>
      <c r="HAM4" s="228"/>
      <c r="HAN4" s="229"/>
      <c r="HAO4" s="230"/>
      <c r="HAP4" s="194"/>
      <c r="HAQ4" s="194"/>
      <c r="HAR4" s="195"/>
      <c r="HAS4" s="196"/>
      <c r="HAT4" s="197"/>
      <c r="HAU4" s="197"/>
      <c r="HAV4" s="231"/>
      <c r="HAX4" s="223"/>
      <c r="HAY4" s="225"/>
      <c r="HAZ4" s="226"/>
      <c r="HBA4" s="227"/>
      <c r="HBC4" s="228"/>
      <c r="HBD4" s="229"/>
      <c r="HBE4" s="230"/>
      <c r="HBF4" s="194"/>
      <c r="HBG4" s="194"/>
      <c r="HBH4" s="195"/>
      <c r="HBI4" s="196"/>
      <c r="HBJ4" s="197"/>
      <c r="HBK4" s="197"/>
      <c r="HBL4" s="231"/>
      <c r="HBN4" s="223"/>
      <c r="HBO4" s="225"/>
      <c r="HBP4" s="226"/>
      <c r="HBQ4" s="227"/>
      <c r="HBS4" s="228"/>
      <c r="HBT4" s="229"/>
      <c r="HBU4" s="230"/>
      <c r="HBV4" s="194"/>
      <c r="HBW4" s="194"/>
      <c r="HBX4" s="195"/>
      <c r="HBY4" s="196"/>
      <c r="HBZ4" s="197"/>
      <c r="HCA4" s="197"/>
      <c r="HCB4" s="231"/>
      <c r="HCD4" s="223"/>
      <c r="HCE4" s="225"/>
      <c r="HCF4" s="226"/>
      <c r="HCG4" s="227"/>
      <c r="HCI4" s="228"/>
      <c r="HCJ4" s="229"/>
      <c r="HCK4" s="230"/>
      <c r="HCL4" s="194"/>
      <c r="HCM4" s="194"/>
      <c r="HCN4" s="195"/>
      <c r="HCO4" s="196"/>
      <c r="HCP4" s="197"/>
      <c r="HCQ4" s="197"/>
      <c r="HCR4" s="231"/>
      <c r="HCT4" s="223"/>
      <c r="HCU4" s="225"/>
      <c r="HCV4" s="226"/>
      <c r="HCW4" s="227"/>
      <c r="HCY4" s="228"/>
      <c r="HCZ4" s="229"/>
      <c r="HDA4" s="230"/>
      <c r="HDB4" s="194"/>
      <c r="HDC4" s="194"/>
      <c r="HDD4" s="195"/>
      <c r="HDE4" s="196"/>
      <c r="HDF4" s="197"/>
      <c r="HDG4" s="197"/>
      <c r="HDH4" s="231"/>
      <c r="HDJ4" s="223"/>
      <c r="HDK4" s="225"/>
      <c r="HDL4" s="226"/>
      <c r="HDM4" s="227"/>
      <c r="HDO4" s="228"/>
      <c r="HDP4" s="229"/>
      <c r="HDQ4" s="230"/>
      <c r="HDR4" s="194"/>
      <c r="HDS4" s="194"/>
      <c r="HDT4" s="195"/>
      <c r="HDU4" s="196"/>
      <c r="HDV4" s="197"/>
      <c r="HDW4" s="197"/>
      <c r="HDX4" s="231"/>
      <c r="HDZ4" s="223"/>
      <c r="HEA4" s="225"/>
      <c r="HEB4" s="226"/>
      <c r="HEC4" s="227"/>
      <c r="HEE4" s="228"/>
      <c r="HEF4" s="229"/>
      <c r="HEG4" s="230"/>
      <c r="HEH4" s="194"/>
      <c r="HEI4" s="194"/>
      <c r="HEJ4" s="195"/>
      <c r="HEK4" s="196"/>
      <c r="HEL4" s="197"/>
      <c r="HEM4" s="197"/>
      <c r="HEN4" s="231"/>
      <c r="HEP4" s="223"/>
      <c r="HEQ4" s="225"/>
      <c r="HER4" s="226"/>
      <c r="HES4" s="227"/>
      <c r="HEU4" s="228"/>
      <c r="HEV4" s="229"/>
      <c r="HEW4" s="230"/>
      <c r="HEX4" s="194"/>
      <c r="HEY4" s="194"/>
      <c r="HEZ4" s="195"/>
      <c r="HFA4" s="196"/>
      <c r="HFB4" s="197"/>
      <c r="HFC4" s="197"/>
      <c r="HFD4" s="231"/>
      <c r="HFF4" s="223"/>
      <c r="HFG4" s="225"/>
      <c r="HFH4" s="226"/>
      <c r="HFI4" s="227"/>
      <c r="HFK4" s="228"/>
      <c r="HFL4" s="229"/>
      <c r="HFM4" s="230"/>
      <c r="HFN4" s="194"/>
      <c r="HFO4" s="194"/>
      <c r="HFP4" s="195"/>
      <c r="HFQ4" s="196"/>
      <c r="HFR4" s="197"/>
      <c r="HFS4" s="197"/>
      <c r="HFT4" s="231"/>
      <c r="HFV4" s="223"/>
      <c r="HFW4" s="225"/>
      <c r="HFX4" s="226"/>
      <c r="HFY4" s="227"/>
      <c r="HGA4" s="228"/>
      <c r="HGB4" s="229"/>
      <c r="HGC4" s="230"/>
      <c r="HGD4" s="194"/>
      <c r="HGE4" s="194"/>
      <c r="HGF4" s="195"/>
      <c r="HGG4" s="196"/>
      <c r="HGH4" s="197"/>
      <c r="HGI4" s="197"/>
      <c r="HGJ4" s="231"/>
      <c r="HGL4" s="223"/>
      <c r="HGM4" s="225"/>
      <c r="HGN4" s="226"/>
      <c r="HGO4" s="227"/>
      <c r="HGQ4" s="228"/>
      <c r="HGR4" s="229"/>
      <c r="HGS4" s="230"/>
      <c r="HGT4" s="194"/>
      <c r="HGU4" s="194"/>
      <c r="HGV4" s="195"/>
      <c r="HGW4" s="196"/>
      <c r="HGX4" s="197"/>
      <c r="HGY4" s="197"/>
      <c r="HGZ4" s="231"/>
      <c r="HHB4" s="223"/>
      <c r="HHC4" s="225"/>
      <c r="HHD4" s="226"/>
      <c r="HHE4" s="227"/>
      <c r="HHG4" s="228"/>
      <c r="HHH4" s="229"/>
      <c r="HHI4" s="230"/>
      <c r="HHJ4" s="194"/>
      <c r="HHK4" s="194"/>
      <c r="HHL4" s="195"/>
      <c r="HHM4" s="196"/>
      <c r="HHN4" s="197"/>
      <c r="HHO4" s="197"/>
      <c r="HHP4" s="231"/>
      <c r="HHR4" s="223"/>
      <c r="HHS4" s="225"/>
      <c r="HHT4" s="226"/>
      <c r="HHU4" s="227"/>
      <c r="HHW4" s="228"/>
      <c r="HHX4" s="229"/>
      <c r="HHY4" s="230"/>
      <c r="HHZ4" s="194"/>
      <c r="HIA4" s="194"/>
      <c r="HIB4" s="195"/>
      <c r="HIC4" s="196"/>
      <c r="HID4" s="197"/>
      <c r="HIE4" s="197"/>
      <c r="HIF4" s="231"/>
      <c r="HIH4" s="223"/>
      <c r="HII4" s="225"/>
      <c r="HIJ4" s="226"/>
      <c r="HIK4" s="227"/>
      <c r="HIM4" s="228"/>
      <c r="HIN4" s="229"/>
      <c r="HIO4" s="230"/>
      <c r="HIP4" s="194"/>
      <c r="HIQ4" s="194"/>
      <c r="HIR4" s="195"/>
      <c r="HIS4" s="196"/>
      <c r="HIT4" s="197"/>
      <c r="HIU4" s="197"/>
      <c r="HIV4" s="231"/>
      <c r="HIX4" s="223"/>
      <c r="HIY4" s="225"/>
      <c r="HIZ4" s="226"/>
      <c r="HJA4" s="227"/>
      <c r="HJC4" s="228"/>
      <c r="HJD4" s="229"/>
      <c r="HJE4" s="230"/>
      <c r="HJF4" s="194"/>
      <c r="HJG4" s="194"/>
      <c r="HJH4" s="195"/>
      <c r="HJI4" s="196"/>
      <c r="HJJ4" s="197"/>
      <c r="HJK4" s="197"/>
      <c r="HJL4" s="231"/>
      <c r="HJN4" s="223"/>
      <c r="HJO4" s="225"/>
      <c r="HJP4" s="226"/>
      <c r="HJQ4" s="227"/>
      <c r="HJS4" s="228"/>
      <c r="HJT4" s="229"/>
      <c r="HJU4" s="230"/>
      <c r="HJV4" s="194"/>
      <c r="HJW4" s="194"/>
      <c r="HJX4" s="195"/>
      <c r="HJY4" s="196"/>
      <c r="HJZ4" s="197"/>
      <c r="HKA4" s="197"/>
      <c r="HKB4" s="231"/>
      <c r="HKD4" s="223"/>
      <c r="HKE4" s="225"/>
      <c r="HKF4" s="226"/>
      <c r="HKG4" s="227"/>
      <c r="HKI4" s="228"/>
      <c r="HKJ4" s="229"/>
      <c r="HKK4" s="230"/>
      <c r="HKL4" s="194"/>
      <c r="HKM4" s="194"/>
      <c r="HKN4" s="195"/>
      <c r="HKO4" s="196"/>
      <c r="HKP4" s="197"/>
      <c r="HKQ4" s="197"/>
      <c r="HKR4" s="231"/>
      <c r="HKT4" s="223"/>
      <c r="HKU4" s="225"/>
      <c r="HKV4" s="226"/>
      <c r="HKW4" s="227"/>
      <c r="HKY4" s="228"/>
      <c r="HKZ4" s="229"/>
      <c r="HLA4" s="230"/>
      <c r="HLB4" s="194"/>
      <c r="HLC4" s="194"/>
      <c r="HLD4" s="195"/>
      <c r="HLE4" s="196"/>
      <c r="HLF4" s="197"/>
      <c r="HLG4" s="197"/>
      <c r="HLH4" s="231"/>
      <c r="HLJ4" s="223"/>
      <c r="HLK4" s="225"/>
      <c r="HLL4" s="226"/>
      <c r="HLM4" s="227"/>
      <c r="HLO4" s="228"/>
      <c r="HLP4" s="229"/>
      <c r="HLQ4" s="230"/>
      <c r="HLR4" s="194"/>
      <c r="HLS4" s="194"/>
      <c r="HLT4" s="195"/>
      <c r="HLU4" s="196"/>
      <c r="HLV4" s="197"/>
      <c r="HLW4" s="197"/>
      <c r="HLX4" s="231"/>
      <c r="HLZ4" s="223"/>
      <c r="HMA4" s="225"/>
      <c r="HMB4" s="226"/>
      <c r="HMC4" s="227"/>
      <c r="HME4" s="228"/>
      <c r="HMF4" s="229"/>
      <c r="HMG4" s="230"/>
      <c r="HMH4" s="194"/>
      <c r="HMI4" s="194"/>
      <c r="HMJ4" s="195"/>
      <c r="HMK4" s="196"/>
      <c r="HML4" s="197"/>
      <c r="HMM4" s="197"/>
      <c r="HMN4" s="231"/>
      <c r="HMP4" s="223"/>
      <c r="HMQ4" s="225"/>
      <c r="HMR4" s="226"/>
      <c r="HMS4" s="227"/>
      <c r="HMU4" s="228"/>
      <c r="HMV4" s="229"/>
      <c r="HMW4" s="230"/>
      <c r="HMX4" s="194"/>
      <c r="HMY4" s="194"/>
      <c r="HMZ4" s="195"/>
      <c r="HNA4" s="196"/>
      <c r="HNB4" s="197"/>
      <c r="HNC4" s="197"/>
      <c r="HND4" s="231"/>
      <c r="HNF4" s="223"/>
      <c r="HNG4" s="225"/>
      <c r="HNH4" s="226"/>
      <c r="HNI4" s="227"/>
      <c r="HNK4" s="228"/>
      <c r="HNL4" s="229"/>
      <c r="HNM4" s="230"/>
      <c r="HNN4" s="194"/>
      <c r="HNO4" s="194"/>
      <c r="HNP4" s="195"/>
      <c r="HNQ4" s="196"/>
      <c r="HNR4" s="197"/>
      <c r="HNS4" s="197"/>
      <c r="HNT4" s="231"/>
      <c r="HNV4" s="223"/>
      <c r="HNW4" s="225"/>
      <c r="HNX4" s="226"/>
      <c r="HNY4" s="227"/>
      <c r="HOA4" s="228"/>
      <c r="HOB4" s="229"/>
      <c r="HOC4" s="230"/>
      <c r="HOD4" s="194"/>
      <c r="HOE4" s="194"/>
      <c r="HOF4" s="195"/>
      <c r="HOG4" s="196"/>
      <c r="HOH4" s="197"/>
      <c r="HOI4" s="197"/>
      <c r="HOJ4" s="231"/>
      <c r="HOL4" s="223"/>
      <c r="HOM4" s="225"/>
      <c r="HON4" s="226"/>
      <c r="HOO4" s="227"/>
      <c r="HOQ4" s="228"/>
      <c r="HOR4" s="229"/>
      <c r="HOS4" s="230"/>
      <c r="HOT4" s="194"/>
      <c r="HOU4" s="194"/>
      <c r="HOV4" s="195"/>
      <c r="HOW4" s="196"/>
      <c r="HOX4" s="197"/>
      <c r="HOY4" s="197"/>
      <c r="HOZ4" s="231"/>
      <c r="HPB4" s="223"/>
      <c r="HPC4" s="225"/>
      <c r="HPD4" s="226"/>
      <c r="HPE4" s="227"/>
      <c r="HPG4" s="228"/>
      <c r="HPH4" s="229"/>
      <c r="HPI4" s="230"/>
      <c r="HPJ4" s="194"/>
      <c r="HPK4" s="194"/>
      <c r="HPL4" s="195"/>
      <c r="HPM4" s="196"/>
      <c r="HPN4" s="197"/>
      <c r="HPO4" s="197"/>
      <c r="HPP4" s="231"/>
      <c r="HPR4" s="223"/>
      <c r="HPS4" s="225"/>
      <c r="HPT4" s="226"/>
      <c r="HPU4" s="227"/>
      <c r="HPW4" s="228"/>
      <c r="HPX4" s="229"/>
      <c r="HPY4" s="230"/>
      <c r="HPZ4" s="194"/>
      <c r="HQA4" s="194"/>
      <c r="HQB4" s="195"/>
      <c r="HQC4" s="196"/>
      <c r="HQD4" s="197"/>
      <c r="HQE4" s="197"/>
      <c r="HQF4" s="231"/>
      <c r="HQH4" s="223"/>
      <c r="HQI4" s="225"/>
      <c r="HQJ4" s="226"/>
      <c r="HQK4" s="227"/>
      <c r="HQM4" s="228"/>
      <c r="HQN4" s="229"/>
      <c r="HQO4" s="230"/>
      <c r="HQP4" s="194"/>
      <c r="HQQ4" s="194"/>
      <c r="HQR4" s="195"/>
      <c r="HQS4" s="196"/>
      <c r="HQT4" s="197"/>
      <c r="HQU4" s="197"/>
      <c r="HQV4" s="231"/>
      <c r="HQX4" s="223"/>
      <c r="HQY4" s="225"/>
      <c r="HQZ4" s="226"/>
      <c r="HRA4" s="227"/>
      <c r="HRC4" s="228"/>
      <c r="HRD4" s="229"/>
      <c r="HRE4" s="230"/>
      <c r="HRF4" s="194"/>
      <c r="HRG4" s="194"/>
      <c r="HRH4" s="195"/>
      <c r="HRI4" s="196"/>
      <c r="HRJ4" s="197"/>
      <c r="HRK4" s="197"/>
      <c r="HRL4" s="231"/>
      <c r="HRN4" s="223"/>
      <c r="HRO4" s="225"/>
      <c r="HRP4" s="226"/>
      <c r="HRQ4" s="227"/>
      <c r="HRS4" s="228"/>
      <c r="HRT4" s="229"/>
      <c r="HRU4" s="230"/>
      <c r="HRV4" s="194"/>
      <c r="HRW4" s="194"/>
      <c r="HRX4" s="195"/>
      <c r="HRY4" s="196"/>
      <c r="HRZ4" s="197"/>
      <c r="HSA4" s="197"/>
      <c r="HSB4" s="231"/>
      <c r="HSD4" s="223"/>
      <c r="HSE4" s="225"/>
      <c r="HSF4" s="226"/>
      <c r="HSG4" s="227"/>
      <c r="HSI4" s="228"/>
      <c r="HSJ4" s="229"/>
      <c r="HSK4" s="230"/>
      <c r="HSL4" s="194"/>
      <c r="HSM4" s="194"/>
      <c r="HSN4" s="195"/>
      <c r="HSO4" s="196"/>
      <c r="HSP4" s="197"/>
      <c r="HSQ4" s="197"/>
      <c r="HSR4" s="231"/>
      <c r="HST4" s="223"/>
      <c r="HSU4" s="225"/>
      <c r="HSV4" s="226"/>
      <c r="HSW4" s="227"/>
      <c r="HSY4" s="228"/>
      <c r="HSZ4" s="229"/>
      <c r="HTA4" s="230"/>
      <c r="HTB4" s="194"/>
      <c r="HTC4" s="194"/>
      <c r="HTD4" s="195"/>
      <c r="HTE4" s="196"/>
      <c r="HTF4" s="197"/>
      <c r="HTG4" s="197"/>
      <c r="HTH4" s="231"/>
      <c r="HTJ4" s="223"/>
      <c r="HTK4" s="225"/>
      <c r="HTL4" s="226"/>
      <c r="HTM4" s="227"/>
      <c r="HTO4" s="228"/>
      <c r="HTP4" s="229"/>
      <c r="HTQ4" s="230"/>
      <c r="HTR4" s="194"/>
      <c r="HTS4" s="194"/>
      <c r="HTT4" s="195"/>
      <c r="HTU4" s="196"/>
      <c r="HTV4" s="197"/>
      <c r="HTW4" s="197"/>
      <c r="HTX4" s="231"/>
      <c r="HTZ4" s="223"/>
      <c r="HUA4" s="225"/>
      <c r="HUB4" s="226"/>
      <c r="HUC4" s="227"/>
      <c r="HUE4" s="228"/>
      <c r="HUF4" s="229"/>
      <c r="HUG4" s="230"/>
      <c r="HUH4" s="194"/>
      <c r="HUI4" s="194"/>
      <c r="HUJ4" s="195"/>
      <c r="HUK4" s="196"/>
      <c r="HUL4" s="197"/>
      <c r="HUM4" s="197"/>
      <c r="HUN4" s="231"/>
      <c r="HUP4" s="223"/>
      <c r="HUQ4" s="225"/>
      <c r="HUR4" s="226"/>
      <c r="HUS4" s="227"/>
      <c r="HUU4" s="228"/>
      <c r="HUV4" s="229"/>
      <c r="HUW4" s="230"/>
      <c r="HUX4" s="194"/>
      <c r="HUY4" s="194"/>
      <c r="HUZ4" s="195"/>
      <c r="HVA4" s="196"/>
      <c r="HVB4" s="197"/>
      <c r="HVC4" s="197"/>
      <c r="HVD4" s="231"/>
      <c r="HVF4" s="223"/>
      <c r="HVG4" s="225"/>
      <c r="HVH4" s="226"/>
      <c r="HVI4" s="227"/>
      <c r="HVK4" s="228"/>
      <c r="HVL4" s="229"/>
      <c r="HVM4" s="230"/>
      <c r="HVN4" s="194"/>
      <c r="HVO4" s="194"/>
      <c r="HVP4" s="195"/>
      <c r="HVQ4" s="196"/>
      <c r="HVR4" s="197"/>
      <c r="HVS4" s="197"/>
      <c r="HVT4" s="231"/>
      <c r="HVV4" s="223"/>
      <c r="HVW4" s="225"/>
      <c r="HVX4" s="226"/>
      <c r="HVY4" s="227"/>
      <c r="HWA4" s="228"/>
      <c r="HWB4" s="229"/>
      <c r="HWC4" s="230"/>
      <c r="HWD4" s="194"/>
      <c r="HWE4" s="194"/>
      <c r="HWF4" s="195"/>
      <c r="HWG4" s="196"/>
      <c r="HWH4" s="197"/>
      <c r="HWI4" s="197"/>
      <c r="HWJ4" s="231"/>
      <c r="HWL4" s="223"/>
      <c r="HWM4" s="225"/>
      <c r="HWN4" s="226"/>
      <c r="HWO4" s="227"/>
      <c r="HWQ4" s="228"/>
      <c r="HWR4" s="229"/>
      <c r="HWS4" s="230"/>
      <c r="HWT4" s="194"/>
      <c r="HWU4" s="194"/>
      <c r="HWV4" s="195"/>
      <c r="HWW4" s="196"/>
      <c r="HWX4" s="197"/>
      <c r="HWY4" s="197"/>
      <c r="HWZ4" s="231"/>
      <c r="HXB4" s="223"/>
      <c r="HXC4" s="225"/>
      <c r="HXD4" s="226"/>
      <c r="HXE4" s="227"/>
      <c r="HXG4" s="228"/>
      <c r="HXH4" s="229"/>
      <c r="HXI4" s="230"/>
      <c r="HXJ4" s="194"/>
      <c r="HXK4" s="194"/>
      <c r="HXL4" s="195"/>
      <c r="HXM4" s="196"/>
      <c r="HXN4" s="197"/>
      <c r="HXO4" s="197"/>
      <c r="HXP4" s="231"/>
      <c r="HXR4" s="223"/>
      <c r="HXS4" s="225"/>
      <c r="HXT4" s="226"/>
      <c r="HXU4" s="227"/>
      <c r="HXW4" s="228"/>
      <c r="HXX4" s="229"/>
      <c r="HXY4" s="230"/>
      <c r="HXZ4" s="194"/>
      <c r="HYA4" s="194"/>
      <c r="HYB4" s="195"/>
      <c r="HYC4" s="196"/>
      <c r="HYD4" s="197"/>
      <c r="HYE4" s="197"/>
      <c r="HYF4" s="231"/>
      <c r="HYH4" s="223"/>
      <c r="HYI4" s="225"/>
      <c r="HYJ4" s="226"/>
      <c r="HYK4" s="227"/>
      <c r="HYM4" s="228"/>
      <c r="HYN4" s="229"/>
      <c r="HYO4" s="230"/>
      <c r="HYP4" s="194"/>
      <c r="HYQ4" s="194"/>
      <c r="HYR4" s="195"/>
      <c r="HYS4" s="196"/>
      <c r="HYT4" s="197"/>
      <c r="HYU4" s="197"/>
      <c r="HYV4" s="231"/>
      <c r="HYX4" s="223"/>
      <c r="HYY4" s="225"/>
      <c r="HYZ4" s="226"/>
      <c r="HZA4" s="227"/>
      <c r="HZC4" s="228"/>
      <c r="HZD4" s="229"/>
      <c r="HZE4" s="230"/>
      <c r="HZF4" s="194"/>
      <c r="HZG4" s="194"/>
      <c r="HZH4" s="195"/>
      <c r="HZI4" s="196"/>
      <c r="HZJ4" s="197"/>
      <c r="HZK4" s="197"/>
      <c r="HZL4" s="231"/>
      <c r="HZN4" s="223"/>
      <c r="HZO4" s="225"/>
      <c r="HZP4" s="226"/>
      <c r="HZQ4" s="227"/>
      <c r="HZS4" s="228"/>
      <c r="HZT4" s="229"/>
      <c r="HZU4" s="230"/>
      <c r="HZV4" s="194"/>
      <c r="HZW4" s="194"/>
      <c r="HZX4" s="195"/>
      <c r="HZY4" s="196"/>
      <c r="HZZ4" s="197"/>
      <c r="IAA4" s="197"/>
      <c r="IAB4" s="231"/>
      <c r="IAD4" s="223"/>
      <c r="IAE4" s="225"/>
      <c r="IAF4" s="226"/>
      <c r="IAG4" s="227"/>
      <c r="IAI4" s="228"/>
      <c r="IAJ4" s="229"/>
      <c r="IAK4" s="230"/>
      <c r="IAL4" s="194"/>
      <c r="IAM4" s="194"/>
      <c r="IAN4" s="195"/>
      <c r="IAO4" s="196"/>
      <c r="IAP4" s="197"/>
      <c r="IAQ4" s="197"/>
      <c r="IAR4" s="231"/>
      <c r="IAT4" s="223"/>
      <c r="IAU4" s="225"/>
      <c r="IAV4" s="226"/>
      <c r="IAW4" s="227"/>
      <c r="IAY4" s="228"/>
      <c r="IAZ4" s="229"/>
      <c r="IBA4" s="230"/>
      <c r="IBB4" s="194"/>
      <c r="IBC4" s="194"/>
      <c r="IBD4" s="195"/>
      <c r="IBE4" s="196"/>
      <c r="IBF4" s="197"/>
      <c r="IBG4" s="197"/>
      <c r="IBH4" s="231"/>
      <c r="IBJ4" s="223"/>
      <c r="IBK4" s="225"/>
      <c r="IBL4" s="226"/>
      <c r="IBM4" s="227"/>
      <c r="IBO4" s="228"/>
      <c r="IBP4" s="229"/>
      <c r="IBQ4" s="230"/>
      <c r="IBR4" s="194"/>
      <c r="IBS4" s="194"/>
      <c r="IBT4" s="195"/>
      <c r="IBU4" s="196"/>
      <c r="IBV4" s="197"/>
      <c r="IBW4" s="197"/>
      <c r="IBX4" s="231"/>
      <c r="IBZ4" s="223"/>
      <c r="ICA4" s="225"/>
      <c r="ICB4" s="226"/>
      <c r="ICC4" s="227"/>
      <c r="ICE4" s="228"/>
      <c r="ICF4" s="229"/>
      <c r="ICG4" s="230"/>
      <c r="ICH4" s="194"/>
      <c r="ICI4" s="194"/>
      <c r="ICJ4" s="195"/>
      <c r="ICK4" s="196"/>
      <c r="ICL4" s="197"/>
      <c r="ICM4" s="197"/>
      <c r="ICN4" s="231"/>
      <c r="ICP4" s="223"/>
      <c r="ICQ4" s="225"/>
      <c r="ICR4" s="226"/>
      <c r="ICS4" s="227"/>
      <c r="ICU4" s="228"/>
      <c r="ICV4" s="229"/>
      <c r="ICW4" s="230"/>
      <c r="ICX4" s="194"/>
      <c r="ICY4" s="194"/>
      <c r="ICZ4" s="195"/>
      <c r="IDA4" s="196"/>
      <c r="IDB4" s="197"/>
      <c r="IDC4" s="197"/>
      <c r="IDD4" s="231"/>
      <c r="IDF4" s="223"/>
      <c r="IDG4" s="225"/>
      <c r="IDH4" s="226"/>
      <c r="IDI4" s="227"/>
      <c r="IDK4" s="228"/>
      <c r="IDL4" s="229"/>
      <c r="IDM4" s="230"/>
      <c r="IDN4" s="194"/>
      <c r="IDO4" s="194"/>
      <c r="IDP4" s="195"/>
      <c r="IDQ4" s="196"/>
      <c r="IDR4" s="197"/>
      <c r="IDS4" s="197"/>
      <c r="IDT4" s="231"/>
      <c r="IDV4" s="223"/>
      <c r="IDW4" s="225"/>
      <c r="IDX4" s="226"/>
      <c r="IDY4" s="227"/>
      <c r="IEA4" s="228"/>
      <c r="IEB4" s="229"/>
      <c r="IEC4" s="230"/>
      <c r="IED4" s="194"/>
      <c r="IEE4" s="194"/>
      <c r="IEF4" s="195"/>
      <c r="IEG4" s="196"/>
      <c r="IEH4" s="197"/>
      <c r="IEI4" s="197"/>
      <c r="IEJ4" s="231"/>
      <c r="IEL4" s="223"/>
      <c r="IEM4" s="225"/>
      <c r="IEN4" s="226"/>
      <c r="IEO4" s="227"/>
      <c r="IEQ4" s="228"/>
      <c r="IER4" s="229"/>
      <c r="IES4" s="230"/>
      <c r="IET4" s="194"/>
      <c r="IEU4" s="194"/>
      <c r="IEV4" s="195"/>
      <c r="IEW4" s="196"/>
      <c r="IEX4" s="197"/>
      <c r="IEY4" s="197"/>
      <c r="IEZ4" s="231"/>
      <c r="IFB4" s="223"/>
      <c r="IFC4" s="225"/>
      <c r="IFD4" s="226"/>
      <c r="IFE4" s="227"/>
      <c r="IFG4" s="228"/>
      <c r="IFH4" s="229"/>
      <c r="IFI4" s="230"/>
      <c r="IFJ4" s="194"/>
      <c r="IFK4" s="194"/>
      <c r="IFL4" s="195"/>
      <c r="IFM4" s="196"/>
      <c r="IFN4" s="197"/>
      <c r="IFO4" s="197"/>
      <c r="IFP4" s="231"/>
      <c r="IFR4" s="223"/>
      <c r="IFS4" s="225"/>
      <c r="IFT4" s="226"/>
      <c r="IFU4" s="227"/>
      <c r="IFW4" s="228"/>
      <c r="IFX4" s="229"/>
      <c r="IFY4" s="230"/>
      <c r="IFZ4" s="194"/>
      <c r="IGA4" s="194"/>
      <c r="IGB4" s="195"/>
      <c r="IGC4" s="196"/>
      <c r="IGD4" s="197"/>
      <c r="IGE4" s="197"/>
      <c r="IGF4" s="231"/>
      <c r="IGH4" s="223"/>
      <c r="IGI4" s="225"/>
      <c r="IGJ4" s="226"/>
      <c r="IGK4" s="227"/>
      <c r="IGM4" s="228"/>
      <c r="IGN4" s="229"/>
      <c r="IGO4" s="230"/>
      <c r="IGP4" s="194"/>
      <c r="IGQ4" s="194"/>
      <c r="IGR4" s="195"/>
      <c r="IGS4" s="196"/>
      <c r="IGT4" s="197"/>
      <c r="IGU4" s="197"/>
      <c r="IGV4" s="231"/>
      <c r="IGX4" s="223"/>
      <c r="IGY4" s="225"/>
      <c r="IGZ4" s="226"/>
      <c r="IHA4" s="227"/>
      <c r="IHC4" s="228"/>
      <c r="IHD4" s="229"/>
      <c r="IHE4" s="230"/>
      <c r="IHF4" s="194"/>
      <c r="IHG4" s="194"/>
      <c r="IHH4" s="195"/>
      <c r="IHI4" s="196"/>
      <c r="IHJ4" s="197"/>
      <c r="IHK4" s="197"/>
      <c r="IHL4" s="231"/>
      <c r="IHN4" s="223"/>
      <c r="IHO4" s="225"/>
      <c r="IHP4" s="226"/>
      <c r="IHQ4" s="227"/>
      <c r="IHS4" s="228"/>
      <c r="IHT4" s="229"/>
      <c r="IHU4" s="230"/>
      <c r="IHV4" s="194"/>
      <c r="IHW4" s="194"/>
      <c r="IHX4" s="195"/>
      <c r="IHY4" s="196"/>
      <c r="IHZ4" s="197"/>
      <c r="IIA4" s="197"/>
      <c r="IIB4" s="231"/>
      <c r="IID4" s="223"/>
      <c r="IIE4" s="225"/>
      <c r="IIF4" s="226"/>
      <c r="IIG4" s="227"/>
      <c r="III4" s="228"/>
      <c r="IIJ4" s="229"/>
      <c r="IIK4" s="230"/>
      <c r="IIL4" s="194"/>
      <c r="IIM4" s="194"/>
      <c r="IIN4" s="195"/>
      <c r="IIO4" s="196"/>
      <c r="IIP4" s="197"/>
      <c r="IIQ4" s="197"/>
      <c r="IIR4" s="231"/>
      <c r="IIT4" s="223"/>
      <c r="IIU4" s="225"/>
      <c r="IIV4" s="226"/>
      <c r="IIW4" s="227"/>
      <c r="IIY4" s="228"/>
      <c r="IIZ4" s="229"/>
      <c r="IJA4" s="230"/>
      <c r="IJB4" s="194"/>
      <c r="IJC4" s="194"/>
      <c r="IJD4" s="195"/>
      <c r="IJE4" s="196"/>
      <c r="IJF4" s="197"/>
      <c r="IJG4" s="197"/>
      <c r="IJH4" s="231"/>
      <c r="IJJ4" s="223"/>
      <c r="IJK4" s="225"/>
      <c r="IJL4" s="226"/>
      <c r="IJM4" s="227"/>
      <c r="IJO4" s="228"/>
      <c r="IJP4" s="229"/>
      <c r="IJQ4" s="230"/>
      <c r="IJR4" s="194"/>
      <c r="IJS4" s="194"/>
      <c r="IJT4" s="195"/>
      <c r="IJU4" s="196"/>
      <c r="IJV4" s="197"/>
      <c r="IJW4" s="197"/>
      <c r="IJX4" s="231"/>
      <c r="IJZ4" s="223"/>
      <c r="IKA4" s="225"/>
      <c r="IKB4" s="226"/>
      <c r="IKC4" s="227"/>
      <c r="IKE4" s="228"/>
      <c r="IKF4" s="229"/>
      <c r="IKG4" s="230"/>
      <c r="IKH4" s="194"/>
      <c r="IKI4" s="194"/>
      <c r="IKJ4" s="195"/>
      <c r="IKK4" s="196"/>
      <c r="IKL4" s="197"/>
      <c r="IKM4" s="197"/>
      <c r="IKN4" s="231"/>
      <c r="IKP4" s="223"/>
      <c r="IKQ4" s="225"/>
      <c r="IKR4" s="226"/>
      <c r="IKS4" s="227"/>
      <c r="IKU4" s="228"/>
      <c r="IKV4" s="229"/>
      <c r="IKW4" s="230"/>
      <c r="IKX4" s="194"/>
      <c r="IKY4" s="194"/>
      <c r="IKZ4" s="195"/>
      <c r="ILA4" s="196"/>
      <c r="ILB4" s="197"/>
      <c r="ILC4" s="197"/>
      <c r="ILD4" s="231"/>
      <c r="ILF4" s="223"/>
      <c r="ILG4" s="225"/>
      <c r="ILH4" s="226"/>
      <c r="ILI4" s="227"/>
      <c r="ILK4" s="228"/>
      <c r="ILL4" s="229"/>
      <c r="ILM4" s="230"/>
      <c r="ILN4" s="194"/>
      <c r="ILO4" s="194"/>
      <c r="ILP4" s="195"/>
      <c r="ILQ4" s="196"/>
      <c r="ILR4" s="197"/>
      <c r="ILS4" s="197"/>
      <c r="ILT4" s="231"/>
      <c r="ILV4" s="223"/>
      <c r="ILW4" s="225"/>
      <c r="ILX4" s="226"/>
      <c r="ILY4" s="227"/>
      <c r="IMA4" s="228"/>
      <c r="IMB4" s="229"/>
      <c r="IMC4" s="230"/>
      <c r="IMD4" s="194"/>
      <c r="IME4" s="194"/>
      <c r="IMF4" s="195"/>
      <c r="IMG4" s="196"/>
      <c r="IMH4" s="197"/>
      <c r="IMI4" s="197"/>
      <c r="IMJ4" s="231"/>
      <c r="IML4" s="223"/>
      <c r="IMM4" s="225"/>
      <c r="IMN4" s="226"/>
      <c r="IMO4" s="227"/>
      <c r="IMQ4" s="228"/>
      <c r="IMR4" s="229"/>
      <c r="IMS4" s="230"/>
      <c r="IMT4" s="194"/>
      <c r="IMU4" s="194"/>
      <c r="IMV4" s="195"/>
      <c r="IMW4" s="196"/>
      <c r="IMX4" s="197"/>
      <c r="IMY4" s="197"/>
      <c r="IMZ4" s="231"/>
      <c r="INB4" s="223"/>
      <c r="INC4" s="225"/>
      <c r="IND4" s="226"/>
      <c r="INE4" s="227"/>
      <c r="ING4" s="228"/>
      <c r="INH4" s="229"/>
      <c r="INI4" s="230"/>
      <c r="INJ4" s="194"/>
      <c r="INK4" s="194"/>
      <c r="INL4" s="195"/>
      <c r="INM4" s="196"/>
      <c r="INN4" s="197"/>
      <c r="INO4" s="197"/>
      <c r="INP4" s="231"/>
      <c r="INR4" s="223"/>
      <c r="INS4" s="225"/>
      <c r="INT4" s="226"/>
      <c r="INU4" s="227"/>
      <c r="INW4" s="228"/>
      <c r="INX4" s="229"/>
      <c r="INY4" s="230"/>
      <c r="INZ4" s="194"/>
      <c r="IOA4" s="194"/>
      <c r="IOB4" s="195"/>
      <c r="IOC4" s="196"/>
      <c r="IOD4" s="197"/>
      <c r="IOE4" s="197"/>
      <c r="IOF4" s="231"/>
      <c r="IOH4" s="223"/>
      <c r="IOI4" s="225"/>
      <c r="IOJ4" s="226"/>
      <c r="IOK4" s="227"/>
      <c r="IOM4" s="228"/>
      <c r="ION4" s="229"/>
      <c r="IOO4" s="230"/>
      <c r="IOP4" s="194"/>
      <c r="IOQ4" s="194"/>
      <c r="IOR4" s="195"/>
      <c r="IOS4" s="196"/>
      <c r="IOT4" s="197"/>
      <c r="IOU4" s="197"/>
      <c r="IOV4" s="231"/>
      <c r="IOX4" s="223"/>
      <c r="IOY4" s="225"/>
      <c r="IOZ4" s="226"/>
      <c r="IPA4" s="227"/>
      <c r="IPC4" s="228"/>
      <c r="IPD4" s="229"/>
      <c r="IPE4" s="230"/>
      <c r="IPF4" s="194"/>
      <c r="IPG4" s="194"/>
      <c r="IPH4" s="195"/>
      <c r="IPI4" s="196"/>
      <c r="IPJ4" s="197"/>
      <c r="IPK4" s="197"/>
      <c r="IPL4" s="231"/>
      <c r="IPN4" s="223"/>
      <c r="IPO4" s="225"/>
      <c r="IPP4" s="226"/>
      <c r="IPQ4" s="227"/>
      <c r="IPS4" s="228"/>
      <c r="IPT4" s="229"/>
      <c r="IPU4" s="230"/>
      <c r="IPV4" s="194"/>
      <c r="IPW4" s="194"/>
      <c r="IPX4" s="195"/>
      <c r="IPY4" s="196"/>
      <c r="IPZ4" s="197"/>
      <c r="IQA4" s="197"/>
      <c r="IQB4" s="231"/>
      <c r="IQD4" s="223"/>
      <c r="IQE4" s="225"/>
      <c r="IQF4" s="226"/>
      <c r="IQG4" s="227"/>
      <c r="IQI4" s="228"/>
      <c r="IQJ4" s="229"/>
      <c r="IQK4" s="230"/>
      <c r="IQL4" s="194"/>
      <c r="IQM4" s="194"/>
      <c r="IQN4" s="195"/>
      <c r="IQO4" s="196"/>
      <c r="IQP4" s="197"/>
      <c r="IQQ4" s="197"/>
      <c r="IQR4" s="231"/>
      <c r="IQT4" s="223"/>
      <c r="IQU4" s="225"/>
      <c r="IQV4" s="226"/>
      <c r="IQW4" s="227"/>
      <c r="IQY4" s="228"/>
      <c r="IQZ4" s="229"/>
      <c r="IRA4" s="230"/>
      <c r="IRB4" s="194"/>
      <c r="IRC4" s="194"/>
      <c r="IRD4" s="195"/>
      <c r="IRE4" s="196"/>
      <c r="IRF4" s="197"/>
      <c r="IRG4" s="197"/>
      <c r="IRH4" s="231"/>
      <c r="IRJ4" s="223"/>
      <c r="IRK4" s="225"/>
      <c r="IRL4" s="226"/>
      <c r="IRM4" s="227"/>
      <c r="IRO4" s="228"/>
      <c r="IRP4" s="229"/>
      <c r="IRQ4" s="230"/>
      <c r="IRR4" s="194"/>
      <c r="IRS4" s="194"/>
      <c r="IRT4" s="195"/>
      <c r="IRU4" s="196"/>
      <c r="IRV4" s="197"/>
      <c r="IRW4" s="197"/>
      <c r="IRX4" s="231"/>
      <c r="IRZ4" s="223"/>
      <c r="ISA4" s="225"/>
      <c r="ISB4" s="226"/>
      <c r="ISC4" s="227"/>
      <c r="ISE4" s="228"/>
      <c r="ISF4" s="229"/>
      <c r="ISG4" s="230"/>
      <c r="ISH4" s="194"/>
      <c r="ISI4" s="194"/>
      <c r="ISJ4" s="195"/>
      <c r="ISK4" s="196"/>
      <c r="ISL4" s="197"/>
      <c r="ISM4" s="197"/>
      <c r="ISN4" s="231"/>
      <c r="ISP4" s="223"/>
      <c r="ISQ4" s="225"/>
      <c r="ISR4" s="226"/>
      <c r="ISS4" s="227"/>
      <c r="ISU4" s="228"/>
      <c r="ISV4" s="229"/>
      <c r="ISW4" s="230"/>
      <c r="ISX4" s="194"/>
      <c r="ISY4" s="194"/>
      <c r="ISZ4" s="195"/>
      <c r="ITA4" s="196"/>
      <c r="ITB4" s="197"/>
      <c r="ITC4" s="197"/>
      <c r="ITD4" s="231"/>
      <c r="ITF4" s="223"/>
      <c r="ITG4" s="225"/>
      <c r="ITH4" s="226"/>
      <c r="ITI4" s="227"/>
      <c r="ITK4" s="228"/>
      <c r="ITL4" s="229"/>
      <c r="ITM4" s="230"/>
      <c r="ITN4" s="194"/>
      <c r="ITO4" s="194"/>
      <c r="ITP4" s="195"/>
      <c r="ITQ4" s="196"/>
      <c r="ITR4" s="197"/>
      <c r="ITS4" s="197"/>
      <c r="ITT4" s="231"/>
      <c r="ITV4" s="223"/>
      <c r="ITW4" s="225"/>
      <c r="ITX4" s="226"/>
      <c r="ITY4" s="227"/>
      <c r="IUA4" s="228"/>
      <c r="IUB4" s="229"/>
      <c r="IUC4" s="230"/>
      <c r="IUD4" s="194"/>
      <c r="IUE4" s="194"/>
      <c r="IUF4" s="195"/>
      <c r="IUG4" s="196"/>
      <c r="IUH4" s="197"/>
      <c r="IUI4" s="197"/>
      <c r="IUJ4" s="231"/>
      <c r="IUL4" s="223"/>
      <c r="IUM4" s="225"/>
      <c r="IUN4" s="226"/>
      <c r="IUO4" s="227"/>
      <c r="IUQ4" s="228"/>
      <c r="IUR4" s="229"/>
      <c r="IUS4" s="230"/>
      <c r="IUT4" s="194"/>
      <c r="IUU4" s="194"/>
      <c r="IUV4" s="195"/>
      <c r="IUW4" s="196"/>
      <c r="IUX4" s="197"/>
      <c r="IUY4" s="197"/>
      <c r="IUZ4" s="231"/>
      <c r="IVB4" s="223"/>
      <c r="IVC4" s="225"/>
      <c r="IVD4" s="226"/>
      <c r="IVE4" s="227"/>
      <c r="IVG4" s="228"/>
      <c r="IVH4" s="229"/>
      <c r="IVI4" s="230"/>
      <c r="IVJ4" s="194"/>
      <c r="IVK4" s="194"/>
      <c r="IVL4" s="195"/>
      <c r="IVM4" s="196"/>
      <c r="IVN4" s="197"/>
      <c r="IVO4" s="197"/>
      <c r="IVP4" s="231"/>
      <c r="IVR4" s="223"/>
      <c r="IVS4" s="225"/>
      <c r="IVT4" s="226"/>
      <c r="IVU4" s="227"/>
      <c r="IVW4" s="228"/>
      <c r="IVX4" s="229"/>
      <c r="IVY4" s="230"/>
      <c r="IVZ4" s="194"/>
      <c r="IWA4" s="194"/>
      <c r="IWB4" s="195"/>
      <c r="IWC4" s="196"/>
      <c r="IWD4" s="197"/>
      <c r="IWE4" s="197"/>
      <c r="IWF4" s="231"/>
      <c r="IWH4" s="223"/>
      <c r="IWI4" s="225"/>
      <c r="IWJ4" s="226"/>
      <c r="IWK4" s="227"/>
      <c r="IWM4" s="228"/>
      <c r="IWN4" s="229"/>
      <c r="IWO4" s="230"/>
      <c r="IWP4" s="194"/>
      <c r="IWQ4" s="194"/>
      <c r="IWR4" s="195"/>
      <c r="IWS4" s="196"/>
      <c r="IWT4" s="197"/>
      <c r="IWU4" s="197"/>
      <c r="IWV4" s="231"/>
      <c r="IWX4" s="223"/>
      <c r="IWY4" s="225"/>
      <c r="IWZ4" s="226"/>
      <c r="IXA4" s="227"/>
      <c r="IXC4" s="228"/>
      <c r="IXD4" s="229"/>
      <c r="IXE4" s="230"/>
      <c r="IXF4" s="194"/>
      <c r="IXG4" s="194"/>
      <c r="IXH4" s="195"/>
      <c r="IXI4" s="196"/>
      <c r="IXJ4" s="197"/>
      <c r="IXK4" s="197"/>
      <c r="IXL4" s="231"/>
      <c r="IXN4" s="223"/>
      <c r="IXO4" s="225"/>
      <c r="IXP4" s="226"/>
      <c r="IXQ4" s="227"/>
      <c r="IXS4" s="228"/>
      <c r="IXT4" s="229"/>
      <c r="IXU4" s="230"/>
      <c r="IXV4" s="194"/>
      <c r="IXW4" s="194"/>
      <c r="IXX4" s="195"/>
      <c r="IXY4" s="196"/>
      <c r="IXZ4" s="197"/>
      <c r="IYA4" s="197"/>
      <c r="IYB4" s="231"/>
      <c r="IYD4" s="223"/>
      <c r="IYE4" s="225"/>
      <c r="IYF4" s="226"/>
      <c r="IYG4" s="227"/>
      <c r="IYI4" s="228"/>
      <c r="IYJ4" s="229"/>
      <c r="IYK4" s="230"/>
      <c r="IYL4" s="194"/>
      <c r="IYM4" s="194"/>
      <c r="IYN4" s="195"/>
      <c r="IYO4" s="196"/>
      <c r="IYP4" s="197"/>
      <c r="IYQ4" s="197"/>
      <c r="IYR4" s="231"/>
      <c r="IYT4" s="223"/>
      <c r="IYU4" s="225"/>
      <c r="IYV4" s="226"/>
      <c r="IYW4" s="227"/>
      <c r="IYY4" s="228"/>
      <c r="IYZ4" s="229"/>
      <c r="IZA4" s="230"/>
      <c r="IZB4" s="194"/>
      <c r="IZC4" s="194"/>
      <c r="IZD4" s="195"/>
      <c r="IZE4" s="196"/>
      <c r="IZF4" s="197"/>
      <c r="IZG4" s="197"/>
      <c r="IZH4" s="231"/>
      <c r="IZJ4" s="223"/>
      <c r="IZK4" s="225"/>
      <c r="IZL4" s="226"/>
      <c r="IZM4" s="227"/>
      <c r="IZO4" s="228"/>
      <c r="IZP4" s="229"/>
      <c r="IZQ4" s="230"/>
      <c r="IZR4" s="194"/>
      <c r="IZS4" s="194"/>
      <c r="IZT4" s="195"/>
      <c r="IZU4" s="196"/>
      <c r="IZV4" s="197"/>
      <c r="IZW4" s="197"/>
      <c r="IZX4" s="231"/>
      <c r="IZZ4" s="223"/>
      <c r="JAA4" s="225"/>
      <c r="JAB4" s="226"/>
      <c r="JAC4" s="227"/>
      <c r="JAE4" s="228"/>
      <c r="JAF4" s="229"/>
      <c r="JAG4" s="230"/>
      <c r="JAH4" s="194"/>
      <c r="JAI4" s="194"/>
      <c r="JAJ4" s="195"/>
      <c r="JAK4" s="196"/>
      <c r="JAL4" s="197"/>
      <c r="JAM4" s="197"/>
      <c r="JAN4" s="231"/>
      <c r="JAP4" s="223"/>
      <c r="JAQ4" s="225"/>
      <c r="JAR4" s="226"/>
      <c r="JAS4" s="227"/>
      <c r="JAU4" s="228"/>
      <c r="JAV4" s="229"/>
      <c r="JAW4" s="230"/>
      <c r="JAX4" s="194"/>
      <c r="JAY4" s="194"/>
      <c r="JAZ4" s="195"/>
      <c r="JBA4" s="196"/>
      <c r="JBB4" s="197"/>
      <c r="JBC4" s="197"/>
      <c r="JBD4" s="231"/>
      <c r="JBF4" s="223"/>
      <c r="JBG4" s="225"/>
      <c r="JBH4" s="226"/>
      <c r="JBI4" s="227"/>
      <c r="JBK4" s="228"/>
      <c r="JBL4" s="229"/>
      <c r="JBM4" s="230"/>
      <c r="JBN4" s="194"/>
      <c r="JBO4" s="194"/>
      <c r="JBP4" s="195"/>
      <c r="JBQ4" s="196"/>
      <c r="JBR4" s="197"/>
      <c r="JBS4" s="197"/>
      <c r="JBT4" s="231"/>
      <c r="JBV4" s="223"/>
      <c r="JBW4" s="225"/>
      <c r="JBX4" s="226"/>
      <c r="JBY4" s="227"/>
      <c r="JCA4" s="228"/>
      <c r="JCB4" s="229"/>
      <c r="JCC4" s="230"/>
      <c r="JCD4" s="194"/>
      <c r="JCE4" s="194"/>
      <c r="JCF4" s="195"/>
      <c r="JCG4" s="196"/>
      <c r="JCH4" s="197"/>
      <c r="JCI4" s="197"/>
      <c r="JCJ4" s="231"/>
      <c r="JCL4" s="223"/>
      <c r="JCM4" s="225"/>
      <c r="JCN4" s="226"/>
      <c r="JCO4" s="227"/>
      <c r="JCQ4" s="228"/>
      <c r="JCR4" s="229"/>
      <c r="JCS4" s="230"/>
      <c r="JCT4" s="194"/>
      <c r="JCU4" s="194"/>
      <c r="JCV4" s="195"/>
      <c r="JCW4" s="196"/>
      <c r="JCX4" s="197"/>
      <c r="JCY4" s="197"/>
      <c r="JCZ4" s="231"/>
      <c r="JDB4" s="223"/>
      <c r="JDC4" s="225"/>
      <c r="JDD4" s="226"/>
      <c r="JDE4" s="227"/>
      <c r="JDG4" s="228"/>
      <c r="JDH4" s="229"/>
      <c r="JDI4" s="230"/>
      <c r="JDJ4" s="194"/>
      <c r="JDK4" s="194"/>
      <c r="JDL4" s="195"/>
      <c r="JDM4" s="196"/>
      <c r="JDN4" s="197"/>
      <c r="JDO4" s="197"/>
      <c r="JDP4" s="231"/>
      <c r="JDR4" s="223"/>
      <c r="JDS4" s="225"/>
      <c r="JDT4" s="226"/>
      <c r="JDU4" s="227"/>
      <c r="JDW4" s="228"/>
      <c r="JDX4" s="229"/>
      <c r="JDY4" s="230"/>
      <c r="JDZ4" s="194"/>
      <c r="JEA4" s="194"/>
      <c r="JEB4" s="195"/>
      <c r="JEC4" s="196"/>
      <c r="JED4" s="197"/>
      <c r="JEE4" s="197"/>
      <c r="JEF4" s="231"/>
      <c r="JEH4" s="223"/>
      <c r="JEI4" s="225"/>
      <c r="JEJ4" s="226"/>
      <c r="JEK4" s="227"/>
      <c r="JEM4" s="228"/>
      <c r="JEN4" s="229"/>
      <c r="JEO4" s="230"/>
      <c r="JEP4" s="194"/>
      <c r="JEQ4" s="194"/>
      <c r="JER4" s="195"/>
      <c r="JES4" s="196"/>
      <c r="JET4" s="197"/>
      <c r="JEU4" s="197"/>
      <c r="JEV4" s="231"/>
      <c r="JEX4" s="223"/>
      <c r="JEY4" s="225"/>
      <c r="JEZ4" s="226"/>
      <c r="JFA4" s="227"/>
      <c r="JFC4" s="228"/>
      <c r="JFD4" s="229"/>
      <c r="JFE4" s="230"/>
      <c r="JFF4" s="194"/>
      <c r="JFG4" s="194"/>
      <c r="JFH4" s="195"/>
      <c r="JFI4" s="196"/>
      <c r="JFJ4" s="197"/>
      <c r="JFK4" s="197"/>
      <c r="JFL4" s="231"/>
      <c r="JFN4" s="223"/>
      <c r="JFO4" s="225"/>
      <c r="JFP4" s="226"/>
      <c r="JFQ4" s="227"/>
      <c r="JFS4" s="228"/>
      <c r="JFT4" s="229"/>
      <c r="JFU4" s="230"/>
      <c r="JFV4" s="194"/>
      <c r="JFW4" s="194"/>
      <c r="JFX4" s="195"/>
      <c r="JFY4" s="196"/>
      <c r="JFZ4" s="197"/>
      <c r="JGA4" s="197"/>
      <c r="JGB4" s="231"/>
      <c r="JGD4" s="223"/>
      <c r="JGE4" s="225"/>
      <c r="JGF4" s="226"/>
      <c r="JGG4" s="227"/>
      <c r="JGI4" s="228"/>
      <c r="JGJ4" s="229"/>
      <c r="JGK4" s="230"/>
      <c r="JGL4" s="194"/>
      <c r="JGM4" s="194"/>
      <c r="JGN4" s="195"/>
      <c r="JGO4" s="196"/>
      <c r="JGP4" s="197"/>
      <c r="JGQ4" s="197"/>
      <c r="JGR4" s="231"/>
      <c r="JGT4" s="223"/>
      <c r="JGU4" s="225"/>
      <c r="JGV4" s="226"/>
      <c r="JGW4" s="227"/>
      <c r="JGY4" s="228"/>
      <c r="JGZ4" s="229"/>
      <c r="JHA4" s="230"/>
      <c r="JHB4" s="194"/>
      <c r="JHC4" s="194"/>
      <c r="JHD4" s="195"/>
      <c r="JHE4" s="196"/>
      <c r="JHF4" s="197"/>
      <c r="JHG4" s="197"/>
      <c r="JHH4" s="231"/>
      <c r="JHJ4" s="223"/>
      <c r="JHK4" s="225"/>
      <c r="JHL4" s="226"/>
      <c r="JHM4" s="227"/>
      <c r="JHO4" s="228"/>
      <c r="JHP4" s="229"/>
      <c r="JHQ4" s="230"/>
      <c r="JHR4" s="194"/>
      <c r="JHS4" s="194"/>
      <c r="JHT4" s="195"/>
      <c r="JHU4" s="196"/>
      <c r="JHV4" s="197"/>
      <c r="JHW4" s="197"/>
      <c r="JHX4" s="231"/>
      <c r="JHZ4" s="223"/>
      <c r="JIA4" s="225"/>
      <c r="JIB4" s="226"/>
      <c r="JIC4" s="227"/>
      <c r="JIE4" s="228"/>
      <c r="JIF4" s="229"/>
      <c r="JIG4" s="230"/>
      <c r="JIH4" s="194"/>
      <c r="JII4" s="194"/>
      <c r="JIJ4" s="195"/>
      <c r="JIK4" s="196"/>
      <c r="JIL4" s="197"/>
      <c r="JIM4" s="197"/>
      <c r="JIN4" s="231"/>
      <c r="JIP4" s="223"/>
      <c r="JIQ4" s="225"/>
      <c r="JIR4" s="226"/>
      <c r="JIS4" s="227"/>
      <c r="JIU4" s="228"/>
      <c r="JIV4" s="229"/>
      <c r="JIW4" s="230"/>
      <c r="JIX4" s="194"/>
      <c r="JIY4" s="194"/>
      <c r="JIZ4" s="195"/>
      <c r="JJA4" s="196"/>
      <c r="JJB4" s="197"/>
      <c r="JJC4" s="197"/>
      <c r="JJD4" s="231"/>
      <c r="JJF4" s="223"/>
      <c r="JJG4" s="225"/>
      <c r="JJH4" s="226"/>
      <c r="JJI4" s="227"/>
      <c r="JJK4" s="228"/>
      <c r="JJL4" s="229"/>
      <c r="JJM4" s="230"/>
      <c r="JJN4" s="194"/>
      <c r="JJO4" s="194"/>
      <c r="JJP4" s="195"/>
      <c r="JJQ4" s="196"/>
      <c r="JJR4" s="197"/>
      <c r="JJS4" s="197"/>
      <c r="JJT4" s="231"/>
      <c r="JJV4" s="223"/>
      <c r="JJW4" s="225"/>
      <c r="JJX4" s="226"/>
      <c r="JJY4" s="227"/>
      <c r="JKA4" s="228"/>
      <c r="JKB4" s="229"/>
      <c r="JKC4" s="230"/>
      <c r="JKD4" s="194"/>
      <c r="JKE4" s="194"/>
      <c r="JKF4" s="195"/>
      <c r="JKG4" s="196"/>
      <c r="JKH4" s="197"/>
      <c r="JKI4" s="197"/>
      <c r="JKJ4" s="231"/>
      <c r="JKL4" s="223"/>
      <c r="JKM4" s="225"/>
      <c r="JKN4" s="226"/>
      <c r="JKO4" s="227"/>
      <c r="JKQ4" s="228"/>
      <c r="JKR4" s="229"/>
      <c r="JKS4" s="230"/>
      <c r="JKT4" s="194"/>
      <c r="JKU4" s="194"/>
      <c r="JKV4" s="195"/>
      <c r="JKW4" s="196"/>
      <c r="JKX4" s="197"/>
      <c r="JKY4" s="197"/>
      <c r="JKZ4" s="231"/>
      <c r="JLB4" s="223"/>
      <c r="JLC4" s="225"/>
      <c r="JLD4" s="226"/>
      <c r="JLE4" s="227"/>
      <c r="JLG4" s="228"/>
      <c r="JLH4" s="229"/>
      <c r="JLI4" s="230"/>
      <c r="JLJ4" s="194"/>
      <c r="JLK4" s="194"/>
      <c r="JLL4" s="195"/>
      <c r="JLM4" s="196"/>
      <c r="JLN4" s="197"/>
      <c r="JLO4" s="197"/>
      <c r="JLP4" s="231"/>
      <c r="JLR4" s="223"/>
      <c r="JLS4" s="225"/>
      <c r="JLT4" s="226"/>
      <c r="JLU4" s="227"/>
      <c r="JLW4" s="228"/>
      <c r="JLX4" s="229"/>
      <c r="JLY4" s="230"/>
      <c r="JLZ4" s="194"/>
      <c r="JMA4" s="194"/>
      <c r="JMB4" s="195"/>
      <c r="JMC4" s="196"/>
      <c r="JMD4" s="197"/>
      <c r="JME4" s="197"/>
      <c r="JMF4" s="231"/>
      <c r="JMH4" s="223"/>
      <c r="JMI4" s="225"/>
      <c r="JMJ4" s="226"/>
      <c r="JMK4" s="227"/>
      <c r="JMM4" s="228"/>
      <c r="JMN4" s="229"/>
      <c r="JMO4" s="230"/>
      <c r="JMP4" s="194"/>
      <c r="JMQ4" s="194"/>
      <c r="JMR4" s="195"/>
      <c r="JMS4" s="196"/>
      <c r="JMT4" s="197"/>
      <c r="JMU4" s="197"/>
      <c r="JMV4" s="231"/>
      <c r="JMX4" s="223"/>
      <c r="JMY4" s="225"/>
      <c r="JMZ4" s="226"/>
      <c r="JNA4" s="227"/>
      <c r="JNC4" s="228"/>
      <c r="JND4" s="229"/>
      <c r="JNE4" s="230"/>
      <c r="JNF4" s="194"/>
      <c r="JNG4" s="194"/>
      <c r="JNH4" s="195"/>
      <c r="JNI4" s="196"/>
      <c r="JNJ4" s="197"/>
      <c r="JNK4" s="197"/>
      <c r="JNL4" s="231"/>
      <c r="JNN4" s="223"/>
      <c r="JNO4" s="225"/>
      <c r="JNP4" s="226"/>
      <c r="JNQ4" s="227"/>
      <c r="JNS4" s="228"/>
      <c r="JNT4" s="229"/>
      <c r="JNU4" s="230"/>
      <c r="JNV4" s="194"/>
      <c r="JNW4" s="194"/>
      <c r="JNX4" s="195"/>
      <c r="JNY4" s="196"/>
      <c r="JNZ4" s="197"/>
      <c r="JOA4" s="197"/>
      <c r="JOB4" s="231"/>
      <c r="JOD4" s="223"/>
      <c r="JOE4" s="225"/>
      <c r="JOF4" s="226"/>
      <c r="JOG4" s="227"/>
      <c r="JOI4" s="228"/>
      <c r="JOJ4" s="229"/>
      <c r="JOK4" s="230"/>
      <c r="JOL4" s="194"/>
      <c r="JOM4" s="194"/>
      <c r="JON4" s="195"/>
      <c r="JOO4" s="196"/>
      <c r="JOP4" s="197"/>
      <c r="JOQ4" s="197"/>
      <c r="JOR4" s="231"/>
      <c r="JOT4" s="223"/>
      <c r="JOU4" s="225"/>
      <c r="JOV4" s="226"/>
      <c r="JOW4" s="227"/>
      <c r="JOY4" s="228"/>
      <c r="JOZ4" s="229"/>
      <c r="JPA4" s="230"/>
      <c r="JPB4" s="194"/>
      <c r="JPC4" s="194"/>
      <c r="JPD4" s="195"/>
      <c r="JPE4" s="196"/>
      <c r="JPF4" s="197"/>
      <c r="JPG4" s="197"/>
      <c r="JPH4" s="231"/>
      <c r="JPJ4" s="223"/>
      <c r="JPK4" s="225"/>
      <c r="JPL4" s="226"/>
      <c r="JPM4" s="227"/>
      <c r="JPO4" s="228"/>
      <c r="JPP4" s="229"/>
      <c r="JPQ4" s="230"/>
      <c r="JPR4" s="194"/>
      <c r="JPS4" s="194"/>
      <c r="JPT4" s="195"/>
      <c r="JPU4" s="196"/>
      <c r="JPV4" s="197"/>
      <c r="JPW4" s="197"/>
      <c r="JPX4" s="231"/>
      <c r="JPZ4" s="223"/>
      <c r="JQA4" s="225"/>
      <c r="JQB4" s="226"/>
      <c r="JQC4" s="227"/>
      <c r="JQE4" s="228"/>
      <c r="JQF4" s="229"/>
      <c r="JQG4" s="230"/>
      <c r="JQH4" s="194"/>
      <c r="JQI4" s="194"/>
      <c r="JQJ4" s="195"/>
      <c r="JQK4" s="196"/>
      <c r="JQL4" s="197"/>
      <c r="JQM4" s="197"/>
      <c r="JQN4" s="231"/>
      <c r="JQP4" s="223"/>
      <c r="JQQ4" s="225"/>
      <c r="JQR4" s="226"/>
      <c r="JQS4" s="227"/>
      <c r="JQU4" s="228"/>
      <c r="JQV4" s="229"/>
      <c r="JQW4" s="230"/>
      <c r="JQX4" s="194"/>
      <c r="JQY4" s="194"/>
      <c r="JQZ4" s="195"/>
      <c r="JRA4" s="196"/>
      <c r="JRB4" s="197"/>
      <c r="JRC4" s="197"/>
      <c r="JRD4" s="231"/>
      <c r="JRF4" s="223"/>
      <c r="JRG4" s="225"/>
      <c r="JRH4" s="226"/>
      <c r="JRI4" s="227"/>
      <c r="JRK4" s="228"/>
      <c r="JRL4" s="229"/>
      <c r="JRM4" s="230"/>
      <c r="JRN4" s="194"/>
      <c r="JRO4" s="194"/>
      <c r="JRP4" s="195"/>
      <c r="JRQ4" s="196"/>
      <c r="JRR4" s="197"/>
      <c r="JRS4" s="197"/>
      <c r="JRT4" s="231"/>
      <c r="JRV4" s="223"/>
      <c r="JRW4" s="225"/>
      <c r="JRX4" s="226"/>
      <c r="JRY4" s="227"/>
      <c r="JSA4" s="228"/>
      <c r="JSB4" s="229"/>
      <c r="JSC4" s="230"/>
      <c r="JSD4" s="194"/>
      <c r="JSE4" s="194"/>
      <c r="JSF4" s="195"/>
      <c r="JSG4" s="196"/>
      <c r="JSH4" s="197"/>
      <c r="JSI4" s="197"/>
      <c r="JSJ4" s="231"/>
      <c r="JSL4" s="223"/>
      <c r="JSM4" s="225"/>
      <c r="JSN4" s="226"/>
      <c r="JSO4" s="227"/>
      <c r="JSQ4" s="228"/>
      <c r="JSR4" s="229"/>
      <c r="JSS4" s="230"/>
      <c r="JST4" s="194"/>
      <c r="JSU4" s="194"/>
      <c r="JSV4" s="195"/>
      <c r="JSW4" s="196"/>
      <c r="JSX4" s="197"/>
      <c r="JSY4" s="197"/>
      <c r="JSZ4" s="231"/>
      <c r="JTB4" s="223"/>
      <c r="JTC4" s="225"/>
      <c r="JTD4" s="226"/>
      <c r="JTE4" s="227"/>
      <c r="JTG4" s="228"/>
      <c r="JTH4" s="229"/>
      <c r="JTI4" s="230"/>
      <c r="JTJ4" s="194"/>
      <c r="JTK4" s="194"/>
      <c r="JTL4" s="195"/>
      <c r="JTM4" s="196"/>
      <c r="JTN4" s="197"/>
      <c r="JTO4" s="197"/>
      <c r="JTP4" s="231"/>
      <c r="JTR4" s="223"/>
      <c r="JTS4" s="225"/>
      <c r="JTT4" s="226"/>
      <c r="JTU4" s="227"/>
      <c r="JTW4" s="228"/>
      <c r="JTX4" s="229"/>
      <c r="JTY4" s="230"/>
      <c r="JTZ4" s="194"/>
      <c r="JUA4" s="194"/>
      <c r="JUB4" s="195"/>
      <c r="JUC4" s="196"/>
      <c r="JUD4" s="197"/>
      <c r="JUE4" s="197"/>
      <c r="JUF4" s="231"/>
      <c r="JUH4" s="223"/>
      <c r="JUI4" s="225"/>
      <c r="JUJ4" s="226"/>
      <c r="JUK4" s="227"/>
      <c r="JUM4" s="228"/>
      <c r="JUN4" s="229"/>
      <c r="JUO4" s="230"/>
      <c r="JUP4" s="194"/>
      <c r="JUQ4" s="194"/>
      <c r="JUR4" s="195"/>
      <c r="JUS4" s="196"/>
      <c r="JUT4" s="197"/>
      <c r="JUU4" s="197"/>
      <c r="JUV4" s="231"/>
      <c r="JUX4" s="223"/>
      <c r="JUY4" s="225"/>
      <c r="JUZ4" s="226"/>
      <c r="JVA4" s="227"/>
      <c r="JVC4" s="228"/>
      <c r="JVD4" s="229"/>
      <c r="JVE4" s="230"/>
      <c r="JVF4" s="194"/>
      <c r="JVG4" s="194"/>
      <c r="JVH4" s="195"/>
      <c r="JVI4" s="196"/>
      <c r="JVJ4" s="197"/>
      <c r="JVK4" s="197"/>
      <c r="JVL4" s="231"/>
      <c r="JVN4" s="223"/>
      <c r="JVO4" s="225"/>
      <c r="JVP4" s="226"/>
      <c r="JVQ4" s="227"/>
      <c r="JVS4" s="228"/>
      <c r="JVT4" s="229"/>
      <c r="JVU4" s="230"/>
      <c r="JVV4" s="194"/>
      <c r="JVW4" s="194"/>
      <c r="JVX4" s="195"/>
      <c r="JVY4" s="196"/>
      <c r="JVZ4" s="197"/>
      <c r="JWA4" s="197"/>
      <c r="JWB4" s="231"/>
      <c r="JWD4" s="223"/>
      <c r="JWE4" s="225"/>
      <c r="JWF4" s="226"/>
      <c r="JWG4" s="227"/>
      <c r="JWI4" s="228"/>
      <c r="JWJ4" s="229"/>
      <c r="JWK4" s="230"/>
      <c r="JWL4" s="194"/>
      <c r="JWM4" s="194"/>
      <c r="JWN4" s="195"/>
      <c r="JWO4" s="196"/>
      <c r="JWP4" s="197"/>
      <c r="JWQ4" s="197"/>
      <c r="JWR4" s="231"/>
      <c r="JWT4" s="223"/>
      <c r="JWU4" s="225"/>
      <c r="JWV4" s="226"/>
      <c r="JWW4" s="227"/>
      <c r="JWY4" s="228"/>
      <c r="JWZ4" s="229"/>
      <c r="JXA4" s="230"/>
      <c r="JXB4" s="194"/>
      <c r="JXC4" s="194"/>
      <c r="JXD4" s="195"/>
      <c r="JXE4" s="196"/>
      <c r="JXF4" s="197"/>
      <c r="JXG4" s="197"/>
      <c r="JXH4" s="231"/>
      <c r="JXJ4" s="223"/>
      <c r="JXK4" s="225"/>
      <c r="JXL4" s="226"/>
      <c r="JXM4" s="227"/>
      <c r="JXO4" s="228"/>
      <c r="JXP4" s="229"/>
      <c r="JXQ4" s="230"/>
      <c r="JXR4" s="194"/>
      <c r="JXS4" s="194"/>
      <c r="JXT4" s="195"/>
      <c r="JXU4" s="196"/>
      <c r="JXV4" s="197"/>
      <c r="JXW4" s="197"/>
      <c r="JXX4" s="231"/>
      <c r="JXZ4" s="223"/>
      <c r="JYA4" s="225"/>
      <c r="JYB4" s="226"/>
      <c r="JYC4" s="227"/>
      <c r="JYE4" s="228"/>
      <c r="JYF4" s="229"/>
      <c r="JYG4" s="230"/>
      <c r="JYH4" s="194"/>
      <c r="JYI4" s="194"/>
      <c r="JYJ4" s="195"/>
      <c r="JYK4" s="196"/>
      <c r="JYL4" s="197"/>
      <c r="JYM4" s="197"/>
      <c r="JYN4" s="231"/>
      <c r="JYP4" s="223"/>
      <c r="JYQ4" s="225"/>
      <c r="JYR4" s="226"/>
      <c r="JYS4" s="227"/>
      <c r="JYU4" s="228"/>
      <c r="JYV4" s="229"/>
      <c r="JYW4" s="230"/>
      <c r="JYX4" s="194"/>
      <c r="JYY4" s="194"/>
      <c r="JYZ4" s="195"/>
      <c r="JZA4" s="196"/>
      <c r="JZB4" s="197"/>
      <c r="JZC4" s="197"/>
      <c r="JZD4" s="231"/>
      <c r="JZF4" s="223"/>
      <c r="JZG4" s="225"/>
      <c r="JZH4" s="226"/>
      <c r="JZI4" s="227"/>
      <c r="JZK4" s="228"/>
      <c r="JZL4" s="229"/>
      <c r="JZM4" s="230"/>
      <c r="JZN4" s="194"/>
      <c r="JZO4" s="194"/>
      <c r="JZP4" s="195"/>
      <c r="JZQ4" s="196"/>
      <c r="JZR4" s="197"/>
      <c r="JZS4" s="197"/>
      <c r="JZT4" s="231"/>
      <c r="JZV4" s="223"/>
      <c r="JZW4" s="225"/>
      <c r="JZX4" s="226"/>
      <c r="JZY4" s="227"/>
      <c r="KAA4" s="228"/>
      <c r="KAB4" s="229"/>
      <c r="KAC4" s="230"/>
      <c r="KAD4" s="194"/>
      <c r="KAE4" s="194"/>
      <c r="KAF4" s="195"/>
      <c r="KAG4" s="196"/>
      <c r="KAH4" s="197"/>
      <c r="KAI4" s="197"/>
      <c r="KAJ4" s="231"/>
      <c r="KAL4" s="223"/>
      <c r="KAM4" s="225"/>
      <c r="KAN4" s="226"/>
      <c r="KAO4" s="227"/>
      <c r="KAQ4" s="228"/>
      <c r="KAR4" s="229"/>
      <c r="KAS4" s="230"/>
      <c r="KAT4" s="194"/>
      <c r="KAU4" s="194"/>
      <c r="KAV4" s="195"/>
      <c r="KAW4" s="196"/>
      <c r="KAX4" s="197"/>
      <c r="KAY4" s="197"/>
      <c r="KAZ4" s="231"/>
      <c r="KBB4" s="223"/>
      <c r="KBC4" s="225"/>
      <c r="KBD4" s="226"/>
      <c r="KBE4" s="227"/>
      <c r="KBG4" s="228"/>
      <c r="KBH4" s="229"/>
      <c r="KBI4" s="230"/>
      <c r="KBJ4" s="194"/>
      <c r="KBK4" s="194"/>
      <c r="KBL4" s="195"/>
      <c r="KBM4" s="196"/>
      <c r="KBN4" s="197"/>
      <c r="KBO4" s="197"/>
      <c r="KBP4" s="231"/>
      <c r="KBR4" s="223"/>
      <c r="KBS4" s="225"/>
      <c r="KBT4" s="226"/>
      <c r="KBU4" s="227"/>
      <c r="KBW4" s="228"/>
      <c r="KBX4" s="229"/>
      <c r="KBY4" s="230"/>
      <c r="KBZ4" s="194"/>
      <c r="KCA4" s="194"/>
      <c r="KCB4" s="195"/>
      <c r="KCC4" s="196"/>
      <c r="KCD4" s="197"/>
      <c r="KCE4" s="197"/>
      <c r="KCF4" s="231"/>
      <c r="KCH4" s="223"/>
      <c r="KCI4" s="225"/>
      <c r="KCJ4" s="226"/>
      <c r="KCK4" s="227"/>
      <c r="KCM4" s="228"/>
      <c r="KCN4" s="229"/>
      <c r="KCO4" s="230"/>
      <c r="KCP4" s="194"/>
      <c r="KCQ4" s="194"/>
      <c r="KCR4" s="195"/>
      <c r="KCS4" s="196"/>
      <c r="KCT4" s="197"/>
      <c r="KCU4" s="197"/>
      <c r="KCV4" s="231"/>
      <c r="KCX4" s="223"/>
      <c r="KCY4" s="225"/>
      <c r="KCZ4" s="226"/>
      <c r="KDA4" s="227"/>
      <c r="KDC4" s="228"/>
      <c r="KDD4" s="229"/>
      <c r="KDE4" s="230"/>
      <c r="KDF4" s="194"/>
      <c r="KDG4" s="194"/>
      <c r="KDH4" s="195"/>
      <c r="KDI4" s="196"/>
      <c r="KDJ4" s="197"/>
      <c r="KDK4" s="197"/>
      <c r="KDL4" s="231"/>
      <c r="KDN4" s="223"/>
      <c r="KDO4" s="225"/>
      <c r="KDP4" s="226"/>
      <c r="KDQ4" s="227"/>
      <c r="KDS4" s="228"/>
      <c r="KDT4" s="229"/>
      <c r="KDU4" s="230"/>
      <c r="KDV4" s="194"/>
      <c r="KDW4" s="194"/>
      <c r="KDX4" s="195"/>
      <c r="KDY4" s="196"/>
      <c r="KDZ4" s="197"/>
      <c r="KEA4" s="197"/>
      <c r="KEB4" s="231"/>
      <c r="KED4" s="223"/>
      <c r="KEE4" s="225"/>
      <c r="KEF4" s="226"/>
      <c r="KEG4" s="227"/>
      <c r="KEI4" s="228"/>
      <c r="KEJ4" s="229"/>
      <c r="KEK4" s="230"/>
      <c r="KEL4" s="194"/>
      <c r="KEM4" s="194"/>
      <c r="KEN4" s="195"/>
      <c r="KEO4" s="196"/>
      <c r="KEP4" s="197"/>
      <c r="KEQ4" s="197"/>
      <c r="KER4" s="231"/>
      <c r="KET4" s="223"/>
      <c r="KEU4" s="225"/>
      <c r="KEV4" s="226"/>
      <c r="KEW4" s="227"/>
      <c r="KEY4" s="228"/>
      <c r="KEZ4" s="229"/>
      <c r="KFA4" s="230"/>
      <c r="KFB4" s="194"/>
      <c r="KFC4" s="194"/>
      <c r="KFD4" s="195"/>
      <c r="KFE4" s="196"/>
      <c r="KFF4" s="197"/>
      <c r="KFG4" s="197"/>
      <c r="KFH4" s="231"/>
      <c r="KFJ4" s="223"/>
      <c r="KFK4" s="225"/>
      <c r="KFL4" s="226"/>
      <c r="KFM4" s="227"/>
      <c r="KFO4" s="228"/>
      <c r="KFP4" s="229"/>
      <c r="KFQ4" s="230"/>
      <c r="KFR4" s="194"/>
      <c r="KFS4" s="194"/>
      <c r="KFT4" s="195"/>
      <c r="KFU4" s="196"/>
      <c r="KFV4" s="197"/>
      <c r="KFW4" s="197"/>
      <c r="KFX4" s="231"/>
      <c r="KFZ4" s="223"/>
      <c r="KGA4" s="225"/>
      <c r="KGB4" s="226"/>
      <c r="KGC4" s="227"/>
      <c r="KGE4" s="228"/>
      <c r="KGF4" s="229"/>
      <c r="KGG4" s="230"/>
      <c r="KGH4" s="194"/>
      <c r="KGI4" s="194"/>
      <c r="KGJ4" s="195"/>
      <c r="KGK4" s="196"/>
      <c r="KGL4" s="197"/>
      <c r="KGM4" s="197"/>
      <c r="KGN4" s="231"/>
      <c r="KGP4" s="223"/>
      <c r="KGQ4" s="225"/>
      <c r="KGR4" s="226"/>
      <c r="KGS4" s="227"/>
      <c r="KGU4" s="228"/>
      <c r="KGV4" s="229"/>
      <c r="KGW4" s="230"/>
      <c r="KGX4" s="194"/>
      <c r="KGY4" s="194"/>
      <c r="KGZ4" s="195"/>
      <c r="KHA4" s="196"/>
      <c r="KHB4" s="197"/>
      <c r="KHC4" s="197"/>
      <c r="KHD4" s="231"/>
      <c r="KHF4" s="223"/>
      <c r="KHG4" s="225"/>
      <c r="KHH4" s="226"/>
      <c r="KHI4" s="227"/>
      <c r="KHK4" s="228"/>
      <c r="KHL4" s="229"/>
      <c r="KHM4" s="230"/>
      <c r="KHN4" s="194"/>
      <c r="KHO4" s="194"/>
      <c r="KHP4" s="195"/>
      <c r="KHQ4" s="196"/>
      <c r="KHR4" s="197"/>
      <c r="KHS4" s="197"/>
      <c r="KHT4" s="231"/>
      <c r="KHV4" s="223"/>
      <c r="KHW4" s="225"/>
      <c r="KHX4" s="226"/>
      <c r="KHY4" s="227"/>
      <c r="KIA4" s="228"/>
      <c r="KIB4" s="229"/>
      <c r="KIC4" s="230"/>
      <c r="KID4" s="194"/>
      <c r="KIE4" s="194"/>
      <c r="KIF4" s="195"/>
      <c r="KIG4" s="196"/>
      <c r="KIH4" s="197"/>
      <c r="KII4" s="197"/>
      <c r="KIJ4" s="231"/>
      <c r="KIL4" s="223"/>
      <c r="KIM4" s="225"/>
      <c r="KIN4" s="226"/>
      <c r="KIO4" s="227"/>
      <c r="KIQ4" s="228"/>
      <c r="KIR4" s="229"/>
      <c r="KIS4" s="230"/>
      <c r="KIT4" s="194"/>
      <c r="KIU4" s="194"/>
      <c r="KIV4" s="195"/>
      <c r="KIW4" s="196"/>
      <c r="KIX4" s="197"/>
      <c r="KIY4" s="197"/>
      <c r="KIZ4" s="231"/>
      <c r="KJB4" s="223"/>
      <c r="KJC4" s="225"/>
      <c r="KJD4" s="226"/>
      <c r="KJE4" s="227"/>
      <c r="KJG4" s="228"/>
      <c r="KJH4" s="229"/>
      <c r="KJI4" s="230"/>
      <c r="KJJ4" s="194"/>
      <c r="KJK4" s="194"/>
      <c r="KJL4" s="195"/>
      <c r="KJM4" s="196"/>
      <c r="KJN4" s="197"/>
      <c r="KJO4" s="197"/>
      <c r="KJP4" s="231"/>
      <c r="KJR4" s="223"/>
      <c r="KJS4" s="225"/>
      <c r="KJT4" s="226"/>
      <c r="KJU4" s="227"/>
      <c r="KJW4" s="228"/>
      <c r="KJX4" s="229"/>
      <c r="KJY4" s="230"/>
      <c r="KJZ4" s="194"/>
      <c r="KKA4" s="194"/>
      <c r="KKB4" s="195"/>
      <c r="KKC4" s="196"/>
      <c r="KKD4" s="197"/>
      <c r="KKE4" s="197"/>
      <c r="KKF4" s="231"/>
      <c r="KKH4" s="223"/>
      <c r="KKI4" s="225"/>
      <c r="KKJ4" s="226"/>
      <c r="KKK4" s="227"/>
      <c r="KKM4" s="228"/>
      <c r="KKN4" s="229"/>
      <c r="KKO4" s="230"/>
      <c r="KKP4" s="194"/>
      <c r="KKQ4" s="194"/>
      <c r="KKR4" s="195"/>
      <c r="KKS4" s="196"/>
      <c r="KKT4" s="197"/>
      <c r="KKU4" s="197"/>
      <c r="KKV4" s="231"/>
      <c r="KKX4" s="223"/>
      <c r="KKY4" s="225"/>
      <c r="KKZ4" s="226"/>
      <c r="KLA4" s="227"/>
      <c r="KLC4" s="228"/>
      <c r="KLD4" s="229"/>
      <c r="KLE4" s="230"/>
      <c r="KLF4" s="194"/>
      <c r="KLG4" s="194"/>
      <c r="KLH4" s="195"/>
      <c r="KLI4" s="196"/>
      <c r="KLJ4" s="197"/>
      <c r="KLK4" s="197"/>
      <c r="KLL4" s="231"/>
      <c r="KLN4" s="223"/>
      <c r="KLO4" s="225"/>
      <c r="KLP4" s="226"/>
      <c r="KLQ4" s="227"/>
      <c r="KLS4" s="228"/>
      <c r="KLT4" s="229"/>
      <c r="KLU4" s="230"/>
      <c r="KLV4" s="194"/>
      <c r="KLW4" s="194"/>
      <c r="KLX4" s="195"/>
      <c r="KLY4" s="196"/>
      <c r="KLZ4" s="197"/>
      <c r="KMA4" s="197"/>
      <c r="KMB4" s="231"/>
      <c r="KMD4" s="223"/>
      <c r="KME4" s="225"/>
      <c r="KMF4" s="226"/>
      <c r="KMG4" s="227"/>
      <c r="KMI4" s="228"/>
      <c r="KMJ4" s="229"/>
      <c r="KMK4" s="230"/>
      <c r="KML4" s="194"/>
      <c r="KMM4" s="194"/>
      <c r="KMN4" s="195"/>
      <c r="KMO4" s="196"/>
      <c r="KMP4" s="197"/>
      <c r="KMQ4" s="197"/>
      <c r="KMR4" s="231"/>
      <c r="KMT4" s="223"/>
      <c r="KMU4" s="225"/>
      <c r="KMV4" s="226"/>
      <c r="KMW4" s="227"/>
      <c r="KMY4" s="228"/>
      <c r="KMZ4" s="229"/>
      <c r="KNA4" s="230"/>
      <c r="KNB4" s="194"/>
      <c r="KNC4" s="194"/>
      <c r="KND4" s="195"/>
      <c r="KNE4" s="196"/>
      <c r="KNF4" s="197"/>
      <c r="KNG4" s="197"/>
      <c r="KNH4" s="231"/>
      <c r="KNJ4" s="223"/>
      <c r="KNK4" s="225"/>
      <c r="KNL4" s="226"/>
      <c r="KNM4" s="227"/>
      <c r="KNO4" s="228"/>
      <c r="KNP4" s="229"/>
      <c r="KNQ4" s="230"/>
      <c r="KNR4" s="194"/>
      <c r="KNS4" s="194"/>
      <c r="KNT4" s="195"/>
      <c r="KNU4" s="196"/>
      <c r="KNV4" s="197"/>
      <c r="KNW4" s="197"/>
      <c r="KNX4" s="231"/>
      <c r="KNZ4" s="223"/>
      <c r="KOA4" s="225"/>
      <c r="KOB4" s="226"/>
      <c r="KOC4" s="227"/>
      <c r="KOE4" s="228"/>
      <c r="KOF4" s="229"/>
      <c r="KOG4" s="230"/>
      <c r="KOH4" s="194"/>
      <c r="KOI4" s="194"/>
      <c r="KOJ4" s="195"/>
      <c r="KOK4" s="196"/>
      <c r="KOL4" s="197"/>
      <c r="KOM4" s="197"/>
      <c r="KON4" s="231"/>
      <c r="KOP4" s="223"/>
      <c r="KOQ4" s="225"/>
      <c r="KOR4" s="226"/>
      <c r="KOS4" s="227"/>
      <c r="KOU4" s="228"/>
      <c r="KOV4" s="229"/>
      <c r="KOW4" s="230"/>
      <c r="KOX4" s="194"/>
      <c r="KOY4" s="194"/>
      <c r="KOZ4" s="195"/>
      <c r="KPA4" s="196"/>
      <c r="KPB4" s="197"/>
      <c r="KPC4" s="197"/>
      <c r="KPD4" s="231"/>
      <c r="KPF4" s="223"/>
      <c r="KPG4" s="225"/>
      <c r="KPH4" s="226"/>
      <c r="KPI4" s="227"/>
      <c r="KPK4" s="228"/>
      <c r="KPL4" s="229"/>
      <c r="KPM4" s="230"/>
      <c r="KPN4" s="194"/>
      <c r="KPO4" s="194"/>
      <c r="KPP4" s="195"/>
      <c r="KPQ4" s="196"/>
      <c r="KPR4" s="197"/>
      <c r="KPS4" s="197"/>
      <c r="KPT4" s="231"/>
      <c r="KPV4" s="223"/>
      <c r="KPW4" s="225"/>
      <c r="KPX4" s="226"/>
      <c r="KPY4" s="227"/>
      <c r="KQA4" s="228"/>
      <c r="KQB4" s="229"/>
      <c r="KQC4" s="230"/>
      <c r="KQD4" s="194"/>
      <c r="KQE4" s="194"/>
      <c r="KQF4" s="195"/>
      <c r="KQG4" s="196"/>
      <c r="KQH4" s="197"/>
      <c r="KQI4" s="197"/>
      <c r="KQJ4" s="231"/>
      <c r="KQL4" s="223"/>
      <c r="KQM4" s="225"/>
      <c r="KQN4" s="226"/>
      <c r="KQO4" s="227"/>
      <c r="KQQ4" s="228"/>
      <c r="KQR4" s="229"/>
      <c r="KQS4" s="230"/>
      <c r="KQT4" s="194"/>
      <c r="KQU4" s="194"/>
      <c r="KQV4" s="195"/>
      <c r="KQW4" s="196"/>
      <c r="KQX4" s="197"/>
      <c r="KQY4" s="197"/>
      <c r="KQZ4" s="231"/>
      <c r="KRB4" s="223"/>
      <c r="KRC4" s="225"/>
      <c r="KRD4" s="226"/>
      <c r="KRE4" s="227"/>
      <c r="KRG4" s="228"/>
      <c r="KRH4" s="229"/>
      <c r="KRI4" s="230"/>
      <c r="KRJ4" s="194"/>
      <c r="KRK4" s="194"/>
      <c r="KRL4" s="195"/>
      <c r="KRM4" s="196"/>
      <c r="KRN4" s="197"/>
      <c r="KRO4" s="197"/>
      <c r="KRP4" s="231"/>
      <c r="KRR4" s="223"/>
      <c r="KRS4" s="225"/>
      <c r="KRT4" s="226"/>
      <c r="KRU4" s="227"/>
      <c r="KRW4" s="228"/>
      <c r="KRX4" s="229"/>
      <c r="KRY4" s="230"/>
      <c r="KRZ4" s="194"/>
      <c r="KSA4" s="194"/>
      <c r="KSB4" s="195"/>
      <c r="KSC4" s="196"/>
      <c r="KSD4" s="197"/>
      <c r="KSE4" s="197"/>
      <c r="KSF4" s="231"/>
      <c r="KSH4" s="223"/>
      <c r="KSI4" s="225"/>
      <c r="KSJ4" s="226"/>
      <c r="KSK4" s="227"/>
      <c r="KSM4" s="228"/>
      <c r="KSN4" s="229"/>
      <c r="KSO4" s="230"/>
      <c r="KSP4" s="194"/>
      <c r="KSQ4" s="194"/>
      <c r="KSR4" s="195"/>
      <c r="KSS4" s="196"/>
      <c r="KST4" s="197"/>
      <c r="KSU4" s="197"/>
      <c r="KSV4" s="231"/>
      <c r="KSX4" s="223"/>
      <c r="KSY4" s="225"/>
      <c r="KSZ4" s="226"/>
      <c r="KTA4" s="227"/>
      <c r="KTC4" s="228"/>
      <c r="KTD4" s="229"/>
      <c r="KTE4" s="230"/>
      <c r="KTF4" s="194"/>
      <c r="KTG4" s="194"/>
      <c r="KTH4" s="195"/>
      <c r="KTI4" s="196"/>
      <c r="KTJ4" s="197"/>
      <c r="KTK4" s="197"/>
      <c r="KTL4" s="231"/>
      <c r="KTN4" s="223"/>
      <c r="KTO4" s="225"/>
      <c r="KTP4" s="226"/>
      <c r="KTQ4" s="227"/>
      <c r="KTS4" s="228"/>
      <c r="KTT4" s="229"/>
      <c r="KTU4" s="230"/>
      <c r="KTV4" s="194"/>
      <c r="KTW4" s="194"/>
      <c r="KTX4" s="195"/>
      <c r="KTY4" s="196"/>
      <c r="KTZ4" s="197"/>
      <c r="KUA4" s="197"/>
      <c r="KUB4" s="231"/>
      <c r="KUD4" s="223"/>
      <c r="KUE4" s="225"/>
      <c r="KUF4" s="226"/>
      <c r="KUG4" s="227"/>
      <c r="KUI4" s="228"/>
      <c r="KUJ4" s="229"/>
      <c r="KUK4" s="230"/>
      <c r="KUL4" s="194"/>
      <c r="KUM4" s="194"/>
      <c r="KUN4" s="195"/>
      <c r="KUO4" s="196"/>
      <c r="KUP4" s="197"/>
      <c r="KUQ4" s="197"/>
      <c r="KUR4" s="231"/>
      <c r="KUT4" s="223"/>
      <c r="KUU4" s="225"/>
      <c r="KUV4" s="226"/>
      <c r="KUW4" s="227"/>
      <c r="KUY4" s="228"/>
      <c r="KUZ4" s="229"/>
      <c r="KVA4" s="230"/>
      <c r="KVB4" s="194"/>
      <c r="KVC4" s="194"/>
      <c r="KVD4" s="195"/>
      <c r="KVE4" s="196"/>
      <c r="KVF4" s="197"/>
      <c r="KVG4" s="197"/>
      <c r="KVH4" s="231"/>
      <c r="KVJ4" s="223"/>
      <c r="KVK4" s="225"/>
      <c r="KVL4" s="226"/>
      <c r="KVM4" s="227"/>
      <c r="KVO4" s="228"/>
      <c r="KVP4" s="229"/>
      <c r="KVQ4" s="230"/>
      <c r="KVR4" s="194"/>
      <c r="KVS4" s="194"/>
      <c r="KVT4" s="195"/>
      <c r="KVU4" s="196"/>
      <c r="KVV4" s="197"/>
      <c r="KVW4" s="197"/>
      <c r="KVX4" s="231"/>
      <c r="KVZ4" s="223"/>
      <c r="KWA4" s="225"/>
      <c r="KWB4" s="226"/>
      <c r="KWC4" s="227"/>
      <c r="KWE4" s="228"/>
      <c r="KWF4" s="229"/>
      <c r="KWG4" s="230"/>
      <c r="KWH4" s="194"/>
      <c r="KWI4" s="194"/>
      <c r="KWJ4" s="195"/>
      <c r="KWK4" s="196"/>
      <c r="KWL4" s="197"/>
      <c r="KWM4" s="197"/>
      <c r="KWN4" s="231"/>
      <c r="KWP4" s="223"/>
      <c r="KWQ4" s="225"/>
      <c r="KWR4" s="226"/>
      <c r="KWS4" s="227"/>
      <c r="KWU4" s="228"/>
      <c r="KWV4" s="229"/>
      <c r="KWW4" s="230"/>
      <c r="KWX4" s="194"/>
      <c r="KWY4" s="194"/>
      <c r="KWZ4" s="195"/>
      <c r="KXA4" s="196"/>
      <c r="KXB4" s="197"/>
      <c r="KXC4" s="197"/>
      <c r="KXD4" s="231"/>
      <c r="KXF4" s="223"/>
      <c r="KXG4" s="225"/>
      <c r="KXH4" s="226"/>
      <c r="KXI4" s="227"/>
      <c r="KXK4" s="228"/>
      <c r="KXL4" s="229"/>
      <c r="KXM4" s="230"/>
      <c r="KXN4" s="194"/>
      <c r="KXO4" s="194"/>
      <c r="KXP4" s="195"/>
      <c r="KXQ4" s="196"/>
      <c r="KXR4" s="197"/>
      <c r="KXS4" s="197"/>
      <c r="KXT4" s="231"/>
      <c r="KXV4" s="223"/>
      <c r="KXW4" s="225"/>
      <c r="KXX4" s="226"/>
      <c r="KXY4" s="227"/>
      <c r="KYA4" s="228"/>
      <c r="KYB4" s="229"/>
      <c r="KYC4" s="230"/>
      <c r="KYD4" s="194"/>
      <c r="KYE4" s="194"/>
      <c r="KYF4" s="195"/>
      <c r="KYG4" s="196"/>
      <c r="KYH4" s="197"/>
      <c r="KYI4" s="197"/>
      <c r="KYJ4" s="231"/>
      <c r="KYL4" s="223"/>
      <c r="KYM4" s="225"/>
      <c r="KYN4" s="226"/>
      <c r="KYO4" s="227"/>
      <c r="KYQ4" s="228"/>
      <c r="KYR4" s="229"/>
      <c r="KYS4" s="230"/>
      <c r="KYT4" s="194"/>
      <c r="KYU4" s="194"/>
      <c r="KYV4" s="195"/>
      <c r="KYW4" s="196"/>
      <c r="KYX4" s="197"/>
      <c r="KYY4" s="197"/>
      <c r="KYZ4" s="231"/>
      <c r="KZB4" s="223"/>
      <c r="KZC4" s="225"/>
      <c r="KZD4" s="226"/>
      <c r="KZE4" s="227"/>
      <c r="KZG4" s="228"/>
      <c r="KZH4" s="229"/>
      <c r="KZI4" s="230"/>
      <c r="KZJ4" s="194"/>
      <c r="KZK4" s="194"/>
      <c r="KZL4" s="195"/>
      <c r="KZM4" s="196"/>
      <c r="KZN4" s="197"/>
      <c r="KZO4" s="197"/>
      <c r="KZP4" s="231"/>
      <c r="KZR4" s="223"/>
      <c r="KZS4" s="225"/>
      <c r="KZT4" s="226"/>
      <c r="KZU4" s="227"/>
      <c r="KZW4" s="228"/>
      <c r="KZX4" s="229"/>
      <c r="KZY4" s="230"/>
      <c r="KZZ4" s="194"/>
      <c r="LAA4" s="194"/>
      <c r="LAB4" s="195"/>
      <c r="LAC4" s="196"/>
      <c r="LAD4" s="197"/>
      <c r="LAE4" s="197"/>
      <c r="LAF4" s="231"/>
      <c r="LAH4" s="223"/>
      <c r="LAI4" s="225"/>
      <c r="LAJ4" s="226"/>
      <c r="LAK4" s="227"/>
      <c r="LAM4" s="228"/>
      <c r="LAN4" s="229"/>
      <c r="LAO4" s="230"/>
      <c r="LAP4" s="194"/>
      <c r="LAQ4" s="194"/>
      <c r="LAR4" s="195"/>
      <c r="LAS4" s="196"/>
      <c r="LAT4" s="197"/>
      <c r="LAU4" s="197"/>
      <c r="LAV4" s="231"/>
      <c r="LAX4" s="223"/>
      <c r="LAY4" s="225"/>
      <c r="LAZ4" s="226"/>
      <c r="LBA4" s="227"/>
      <c r="LBC4" s="228"/>
      <c r="LBD4" s="229"/>
      <c r="LBE4" s="230"/>
      <c r="LBF4" s="194"/>
      <c r="LBG4" s="194"/>
      <c r="LBH4" s="195"/>
      <c r="LBI4" s="196"/>
      <c r="LBJ4" s="197"/>
      <c r="LBK4" s="197"/>
      <c r="LBL4" s="231"/>
      <c r="LBN4" s="223"/>
      <c r="LBO4" s="225"/>
      <c r="LBP4" s="226"/>
      <c r="LBQ4" s="227"/>
      <c r="LBS4" s="228"/>
      <c r="LBT4" s="229"/>
      <c r="LBU4" s="230"/>
      <c r="LBV4" s="194"/>
      <c r="LBW4" s="194"/>
      <c r="LBX4" s="195"/>
      <c r="LBY4" s="196"/>
      <c r="LBZ4" s="197"/>
      <c r="LCA4" s="197"/>
      <c r="LCB4" s="231"/>
      <c r="LCD4" s="223"/>
      <c r="LCE4" s="225"/>
      <c r="LCF4" s="226"/>
      <c r="LCG4" s="227"/>
      <c r="LCI4" s="228"/>
      <c r="LCJ4" s="229"/>
      <c r="LCK4" s="230"/>
      <c r="LCL4" s="194"/>
      <c r="LCM4" s="194"/>
      <c r="LCN4" s="195"/>
      <c r="LCO4" s="196"/>
      <c r="LCP4" s="197"/>
      <c r="LCQ4" s="197"/>
      <c r="LCR4" s="231"/>
      <c r="LCT4" s="223"/>
      <c r="LCU4" s="225"/>
      <c r="LCV4" s="226"/>
      <c r="LCW4" s="227"/>
      <c r="LCY4" s="228"/>
      <c r="LCZ4" s="229"/>
      <c r="LDA4" s="230"/>
      <c r="LDB4" s="194"/>
      <c r="LDC4" s="194"/>
      <c r="LDD4" s="195"/>
      <c r="LDE4" s="196"/>
      <c r="LDF4" s="197"/>
      <c r="LDG4" s="197"/>
      <c r="LDH4" s="231"/>
      <c r="LDJ4" s="223"/>
      <c r="LDK4" s="225"/>
      <c r="LDL4" s="226"/>
      <c r="LDM4" s="227"/>
      <c r="LDO4" s="228"/>
      <c r="LDP4" s="229"/>
      <c r="LDQ4" s="230"/>
      <c r="LDR4" s="194"/>
      <c r="LDS4" s="194"/>
      <c r="LDT4" s="195"/>
      <c r="LDU4" s="196"/>
      <c r="LDV4" s="197"/>
      <c r="LDW4" s="197"/>
      <c r="LDX4" s="231"/>
      <c r="LDZ4" s="223"/>
      <c r="LEA4" s="225"/>
      <c r="LEB4" s="226"/>
      <c r="LEC4" s="227"/>
      <c r="LEE4" s="228"/>
      <c r="LEF4" s="229"/>
      <c r="LEG4" s="230"/>
      <c r="LEH4" s="194"/>
      <c r="LEI4" s="194"/>
      <c r="LEJ4" s="195"/>
      <c r="LEK4" s="196"/>
      <c r="LEL4" s="197"/>
      <c r="LEM4" s="197"/>
      <c r="LEN4" s="231"/>
      <c r="LEP4" s="223"/>
      <c r="LEQ4" s="225"/>
      <c r="LER4" s="226"/>
      <c r="LES4" s="227"/>
      <c r="LEU4" s="228"/>
      <c r="LEV4" s="229"/>
      <c r="LEW4" s="230"/>
      <c r="LEX4" s="194"/>
      <c r="LEY4" s="194"/>
      <c r="LEZ4" s="195"/>
      <c r="LFA4" s="196"/>
      <c r="LFB4" s="197"/>
      <c r="LFC4" s="197"/>
      <c r="LFD4" s="231"/>
      <c r="LFF4" s="223"/>
      <c r="LFG4" s="225"/>
      <c r="LFH4" s="226"/>
      <c r="LFI4" s="227"/>
      <c r="LFK4" s="228"/>
      <c r="LFL4" s="229"/>
      <c r="LFM4" s="230"/>
      <c r="LFN4" s="194"/>
      <c r="LFO4" s="194"/>
      <c r="LFP4" s="195"/>
      <c r="LFQ4" s="196"/>
      <c r="LFR4" s="197"/>
      <c r="LFS4" s="197"/>
      <c r="LFT4" s="231"/>
      <c r="LFV4" s="223"/>
      <c r="LFW4" s="225"/>
      <c r="LFX4" s="226"/>
      <c r="LFY4" s="227"/>
      <c r="LGA4" s="228"/>
      <c r="LGB4" s="229"/>
      <c r="LGC4" s="230"/>
      <c r="LGD4" s="194"/>
      <c r="LGE4" s="194"/>
      <c r="LGF4" s="195"/>
      <c r="LGG4" s="196"/>
      <c r="LGH4" s="197"/>
      <c r="LGI4" s="197"/>
      <c r="LGJ4" s="231"/>
      <c r="LGL4" s="223"/>
      <c r="LGM4" s="225"/>
      <c r="LGN4" s="226"/>
      <c r="LGO4" s="227"/>
      <c r="LGQ4" s="228"/>
      <c r="LGR4" s="229"/>
      <c r="LGS4" s="230"/>
      <c r="LGT4" s="194"/>
      <c r="LGU4" s="194"/>
      <c r="LGV4" s="195"/>
      <c r="LGW4" s="196"/>
      <c r="LGX4" s="197"/>
      <c r="LGY4" s="197"/>
      <c r="LGZ4" s="231"/>
      <c r="LHB4" s="223"/>
      <c r="LHC4" s="225"/>
      <c r="LHD4" s="226"/>
      <c r="LHE4" s="227"/>
      <c r="LHG4" s="228"/>
      <c r="LHH4" s="229"/>
      <c r="LHI4" s="230"/>
      <c r="LHJ4" s="194"/>
      <c r="LHK4" s="194"/>
      <c r="LHL4" s="195"/>
      <c r="LHM4" s="196"/>
      <c r="LHN4" s="197"/>
      <c r="LHO4" s="197"/>
      <c r="LHP4" s="231"/>
      <c r="LHR4" s="223"/>
      <c r="LHS4" s="225"/>
      <c r="LHT4" s="226"/>
      <c r="LHU4" s="227"/>
      <c r="LHW4" s="228"/>
      <c r="LHX4" s="229"/>
      <c r="LHY4" s="230"/>
      <c r="LHZ4" s="194"/>
      <c r="LIA4" s="194"/>
      <c r="LIB4" s="195"/>
      <c r="LIC4" s="196"/>
      <c r="LID4" s="197"/>
      <c r="LIE4" s="197"/>
      <c r="LIF4" s="231"/>
      <c r="LIH4" s="223"/>
      <c r="LII4" s="225"/>
      <c r="LIJ4" s="226"/>
      <c r="LIK4" s="227"/>
      <c r="LIM4" s="228"/>
      <c r="LIN4" s="229"/>
      <c r="LIO4" s="230"/>
      <c r="LIP4" s="194"/>
      <c r="LIQ4" s="194"/>
      <c r="LIR4" s="195"/>
      <c r="LIS4" s="196"/>
      <c r="LIT4" s="197"/>
      <c r="LIU4" s="197"/>
      <c r="LIV4" s="231"/>
      <c r="LIX4" s="223"/>
      <c r="LIY4" s="225"/>
      <c r="LIZ4" s="226"/>
      <c r="LJA4" s="227"/>
      <c r="LJC4" s="228"/>
      <c r="LJD4" s="229"/>
      <c r="LJE4" s="230"/>
      <c r="LJF4" s="194"/>
      <c r="LJG4" s="194"/>
      <c r="LJH4" s="195"/>
      <c r="LJI4" s="196"/>
      <c r="LJJ4" s="197"/>
      <c r="LJK4" s="197"/>
      <c r="LJL4" s="231"/>
      <c r="LJN4" s="223"/>
      <c r="LJO4" s="225"/>
      <c r="LJP4" s="226"/>
      <c r="LJQ4" s="227"/>
      <c r="LJS4" s="228"/>
      <c r="LJT4" s="229"/>
      <c r="LJU4" s="230"/>
      <c r="LJV4" s="194"/>
      <c r="LJW4" s="194"/>
      <c r="LJX4" s="195"/>
      <c r="LJY4" s="196"/>
      <c r="LJZ4" s="197"/>
      <c r="LKA4" s="197"/>
      <c r="LKB4" s="231"/>
      <c r="LKD4" s="223"/>
      <c r="LKE4" s="225"/>
      <c r="LKF4" s="226"/>
      <c r="LKG4" s="227"/>
      <c r="LKI4" s="228"/>
      <c r="LKJ4" s="229"/>
      <c r="LKK4" s="230"/>
      <c r="LKL4" s="194"/>
      <c r="LKM4" s="194"/>
      <c r="LKN4" s="195"/>
      <c r="LKO4" s="196"/>
      <c r="LKP4" s="197"/>
      <c r="LKQ4" s="197"/>
      <c r="LKR4" s="231"/>
      <c r="LKT4" s="223"/>
      <c r="LKU4" s="225"/>
      <c r="LKV4" s="226"/>
      <c r="LKW4" s="227"/>
      <c r="LKY4" s="228"/>
      <c r="LKZ4" s="229"/>
      <c r="LLA4" s="230"/>
      <c r="LLB4" s="194"/>
      <c r="LLC4" s="194"/>
      <c r="LLD4" s="195"/>
      <c r="LLE4" s="196"/>
      <c r="LLF4" s="197"/>
      <c r="LLG4" s="197"/>
      <c r="LLH4" s="231"/>
      <c r="LLJ4" s="223"/>
      <c r="LLK4" s="225"/>
      <c r="LLL4" s="226"/>
      <c r="LLM4" s="227"/>
      <c r="LLO4" s="228"/>
      <c r="LLP4" s="229"/>
      <c r="LLQ4" s="230"/>
      <c r="LLR4" s="194"/>
      <c r="LLS4" s="194"/>
      <c r="LLT4" s="195"/>
      <c r="LLU4" s="196"/>
      <c r="LLV4" s="197"/>
      <c r="LLW4" s="197"/>
      <c r="LLX4" s="231"/>
      <c r="LLZ4" s="223"/>
      <c r="LMA4" s="225"/>
      <c r="LMB4" s="226"/>
      <c r="LMC4" s="227"/>
      <c r="LME4" s="228"/>
      <c r="LMF4" s="229"/>
      <c r="LMG4" s="230"/>
      <c r="LMH4" s="194"/>
      <c r="LMI4" s="194"/>
      <c r="LMJ4" s="195"/>
      <c r="LMK4" s="196"/>
      <c r="LML4" s="197"/>
      <c r="LMM4" s="197"/>
      <c r="LMN4" s="231"/>
      <c r="LMP4" s="223"/>
      <c r="LMQ4" s="225"/>
      <c r="LMR4" s="226"/>
      <c r="LMS4" s="227"/>
      <c r="LMU4" s="228"/>
      <c r="LMV4" s="229"/>
      <c r="LMW4" s="230"/>
      <c r="LMX4" s="194"/>
      <c r="LMY4" s="194"/>
      <c r="LMZ4" s="195"/>
      <c r="LNA4" s="196"/>
      <c r="LNB4" s="197"/>
      <c r="LNC4" s="197"/>
      <c r="LND4" s="231"/>
      <c r="LNF4" s="223"/>
      <c r="LNG4" s="225"/>
      <c r="LNH4" s="226"/>
      <c r="LNI4" s="227"/>
      <c r="LNK4" s="228"/>
      <c r="LNL4" s="229"/>
      <c r="LNM4" s="230"/>
      <c r="LNN4" s="194"/>
      <c r="LNO4" s="194"/>
      <c r="LNP4" s="195"/>
      <c r="LNQ4" s="196"/>
      <c r="LNR4" s="197"/>
      <c r="LNS4" s="197"/>
      <c r="LNT4" s="231"/>
      <c r="LNV4" s="223"/>
      <c r="LNW4" s="225"/>
      <c r="LNX4" s="226"/>
      <c r="LNY4" s="227"/>
      <c r="LOA4" s="228"/>
      <c r="LOB4" s="229"/>
      <c r="LOC4" s="230"/>
      <c r="LOD4" s="194"/>
      <c r="LOE4" s="194"/>
      <c r="LOF4" s="195"/>
      <c r="LOG4" s="196"/>
      <c r="LOH4" s="197"/>
      <c r="LOI4" s="197"/>
      <c r="LOJ4" s="231"/>
      <c r="LOL4" s="223"/>
      <c r="LOM4" s="225"/>
      <c r="LON4" s="226"/>
      <c r="LOO4" s="227"/>
      <c r="LOQ4" s="228"/>
      <c r="LOR4" s="229"/>
      <c r="LOS4" s="230"/>
      <c r="LOT4" s="194"/>
      <c r="LOU4" s="194"/>
      <c r="LOV4" s="195"/>
      <c r="LOW4" s="196"/>
      <c r="LOX4" s="197"/>
      <c r="LOY4" s="197"/>
      <c r="LOZ4" s="231"/>
      <c r="LPB4" s="223"/>
      <c r="LPC4" s="225"/>
      <c r="LPD4" s="226"/>
      <c r="LPE4" s="227"/>
      <c r="LPG4" s="228"/>
      <c r="LPH4" s="229"/>
      <c r="LPI4" s="230"/>
      <c r="LPJ4" s="194"/>
      <c r="LPK4" s="194"/>
      <c r="LPL4" s="195"/>
      <c r="LPM4" s="196"/>
      <c r="LPN4" s="197"/>
      <c r="LPO4" s="197"/>
      <c r="LPP4" s="231"/>
      <c r="LPR4" s="223"/>
      <c r="LPS4" s="225"/>
      <c r="LPT4" s="226"/>
      <c r="LPU4" s="227"/>
      <c r="LPW4" s="228"/>
      <c r="LPX4" s="229"/>
      <c r="LPY4" s="230"/>
      <c r="LPZ4" s="194"/>
      <c r="LQA4" s="194"/>
      <c r="LQB4" s="195"/>
      <c r="LQC4" s="196"/>
      <c r="LQD4" s="197"/>
      <c r="LQE4" s="197"/>
      <c r="LQF4" s="231"/>
      <c r="LQH4" s="223"/>
      <c r="LQI4" s="225"/>
      <c r="LQJ4" s="226"/>
      <c r="LQK4" s="227"/>
      <c r="LQM4" s="228"/>
      <c r="LQN4" s="229"/>
      <c r="LQO4" s="230"/>
      <c r="LQP4" s="194"/>
      <c r="LQQ4" s="194"/>
      <c r="LQR4" s="195"/>
      <c r="LQS4" s="196"/>
      <c r="LQT4" s="197"/>
      <c r="LQU4" s="197"/>
      <c r="LQV4" s="231"/>
      <c r="LQX4" s="223"/>
      <c r="LQY4" s="225"/>
      <c r="LQZ4" s="226"/>
      <c r="LRA4" s="227"/>
      <c r="LRC4" s="228"/>
      <c r="LRD4" s="229"/>
      <c r="LRE4" s="230"/>
      <c r="LRF4" s="194"/>
      <c r="LRG4" s="194"/>
      <c r="LRH4" s="195"/>
      <c r="LRI4" s="196"/>
      <c r="LRJ4" s="197"/>
      <c r="LRK4" s="197"/>
      <c r="LRL4" s="231"/>
      <c r="LRN4" s="223"/>
      <c r="LRO4" s="225"/>
      <c r="LRP4" s="226"/>
      <c r="LRQ4" s="227"/>
      <c r="LRS4" s="228"/>
      <c r="LRT4" s="229"/>
      <c r="LRU4" s="230"/>
      <c r="LRV4" s="194"/>
      <c r="LRW4" s="194"/>
      <c r="LRX4" s="195"/>
      <c r="LRY4" s="196"/>
      <c r="LRZ4" s="197"/>
      <c r="LSA4" s="197"/>
      <c r="LSB4" s="231"/>
      <c r="LSD4" s="223"/>
      <c r="LSE4" s="225"/>
      <c r="LSF4" s="226"/>
      <c r="LSG4" s="227"/>
      <c r="LSI4" s="228"/>
      <c r="LSJ4" s="229"/>
      <c r="LSK4" s="230"/>
      <c r="LSL4" s="194"/>
      <c r="LSM4" s="194"/>
      <c r="LSN4" s="195"/>
      <c r="LSO4" s="196"/>
      <c r="LSP4" s="197"/>
      <c r="LSQ4" s="197"/>
      <c r="LSR4" s="231"/>
      <c r="LST4" s="223"/>
      <c r="LSU4" s="225"/>
      <c r="LSV4" s="226"/>
      <c r="LSW4" s="227"/>
      <c r="LSY4" s="228"/>
      <c r="LSZ4" s="229"/>
      <c r="LTA4" s="230"/>
      <c r="LTB4" s="194"/>
      <c r="LTC4" s="194"/>
      <c r="LTD4" s="195"/>
      <c r="LTE4" s="196"/>
      <c r="LTF4" s="197"/>
      <c r="LTG4" s="197"/>
      <c r="LTH4" s="231"/>
      <c r="LTJ4" s="223"/>
      <c r="LTK4" s="225"/>
      <c r="LTL4" s="226"/>
      <c r="LTM4" s="227"/>
      <c r="LTO4" s="228"/>
      <c r="LTP4" s="229"/>
      <c r="LTQ4" s="230"/>
      <c r="LTR4" s="194"/>
      <c r="LTS4" s="194"/>
      <c r="LTT4" s="195"/>
      <c r="LTU4" s="196"/>
      <c r="LTV4" s="197"/>
      <c r="LTW4" s="197"/>
      <c r="LTX4" s="231"/>
      <c r="LTZ4" s="223"/>
      <c r="LUA4" s="225"/>
      <c r="LUB4" s="226"/>
      <c r="LUC4" s="227"/>
      <c r="LUE4" s="228"/>
      <c r="LUF4" s="229"/>
      <c r="LUG4" s="230"/>
      <c r="LUH4" s="194"/>
      <c r="LUI4" s="194"/>
      <c r="LUJ4" s="195"/>
      <c r="LUK4" s="196"/>
      <c r="LUL4" s="197"/>
      <c r="LUM4" s="197"/>
      <c r="LUN4" s="231"/>
      <c r="LUP4" s="223"/>
      <c r="LUQ4" s="225"/>
      <c r="LUR4" s="226"/>
      <c r="LUS4" s="227"/>
      <c r="LUU4" s="228"/>
      <c r="LUV4" s="229"/>
      <c r="LUW4" s="230"/>
      <c r="LUX4" s="194"/>
      <c r="LUY4" s="194"/>
      <c r="LUZ4" s="195"/>
      <c r="LVA4" s="196"/>
      <c r="LVB4" s="197"/>
      <c r="LVC4" s="197"/>
      <c r="LVD4" s="231"/>
      <c r="LVF4" s="223"/>
      <c r="LVG4" s="225"/>
      <c r="LVH4" s="226"/>
      <c r="LVI4" s="227"/>
      <c r="LVK4" s="228"/>
      <c r="LVL4" s="229"/>
      <c r="LVM4" s="230"/>
      <c r="LVN4" s="194"/>
      <c r="LVO4" s="194"/>
      <c r="LVP4" s="195"/>
      <c r="LVQ4" s="196"/>
      <c r="LVR4" s="197"/>
      <c r="LVS4" s="197"/>
      <c r="LVT4" s="231"/>
      <c r="LVV4" s="223"/>
      <c r="LVW4" s="225"/>
      <c r="LVX4" s="226"/>
      <c r="LVY4" s="227"/>
      <c r="LWA4" s="228"/>
      <c r="LWB4" s="229"/>
      <c r="LWC4" s="230"/>
      <c r="LWD4" s="194"/>
      <c r="LWE4" s="194"/>
      <c r="LWF4" s="195"/>
      <c r="LWG4" s="196"/>
      <c r="LWH4" s="197"/>
      <c r="LWI4" s="197"/>
      <c r="LWJ4" s="231"/>
      <c r="LWL4" s="223"/>
      <c r="LWM4" s="225"/>
      <c r="LWN4" s="226"/>
      <c r="LWO4" s="227"/>
      <c r="LWQ4" s="228"/>
      <c r="LWR4" s="229"/>
      <c r="LWS4" s="230"/>
      <c r="LWT4" s="194"/>
      <c r="LWU4" s="194"/>
      <c r="LWV4" s="195"/>
      <c r="LWW4" s="196"/>
      <c r="LWX4" s="197"/>
      <c r="LWY4" s="197"/>
      <c r="LWZ4" s="231"/>
      <c r="LXB4" s="223"/>
      <c r="LXC4" s="225"/>
      <c r="LXD4" s="226"/>
      <c r="LXE4" s="227"/>
      <c r="LXG4" s="228"/>
      <c r="LXH4" s="229"/>
      <c r="LXI4" s="230"/>
      <c r="LXJ4" s="194"/>
      <c r="LXK4" s="194"/>
      <c r="LXL4" s="195"/>
      <c r="LXM4" s="196"/>
      <c r="LXN4" s="197"/>
      <c r="LXO4" s="197"/>
      <c r="LXP4" s="231"/>
      <c r="LXR4" s="223"/>
      <c r="LXS4" s="225"/>
      <c r="LXT4" s="226"/>
      <c r="LXU4" s="227"/>
      <c r="LXW4" s="228"/>
      <c r="LXX4" s="229"/>
      <c r="LXY4" s="230"/>
      <c r="LXZ4" s="194"/>
      <c r="LYA4" s="194"/>
      <c r="LYB4" s="195"/>
      <c r="LYC4" s="196"/>
      <c r="LYD4" s="197"/>
      <c r="LYE4" s="197"/>
      <c r="LYF4" s="231"/>
      <c r="LYH4" s="223"/>
      <c r="LYI4" s="225"/>
      <c r="LYJ4" s="226"/>
      <c r="LYK4" s="227"/>
      <c r="LYM4" s="228"/>
      <c r="LYN4" s="229"/>
      <c r="LYO4" s="230"/>
      <c r="LYP4" s="194"/>
      <c r="LYQ4" s="194"/>
      <c r="LYR4" s="195"/>
      <c r="LYS4" s="196"/>
      <c r="LYT4" s="197"/>
      <c r="LYU4" s="197"/>
      <c r="LYV4" s="231"/>
      <c r="LYX4" s="223"/>
      <c r="LYY4" s="225"/>
      <c r="LYZ4" s="226"/>
      <c r="LZA4" s="227"/>
      <c r="LZC4" s="228"/>
      <c r="LZD4" s="229"/>
      <c r="LZE4" s="230"/>
      <c r="LZF4" s="194"/>
      <c r="LZG4" s="194"/>
      <c r="LZH4" s="195"/>
      <c r="LZI4" s="196"/>
      <c r="LZJ4" s="197"/>
      <c r="LZK4" s="197"/>
      <c r="LZL4" s="231"/>
      <c r="LZN4" s="223"/>
      <c r="LZO4" s="225"/>
      <c r="LZP4" s="226"/>
      <c r="LZQ4" s="227"/>
      <c r="LZS4" s="228"/>
      <c r="LZT4" s="229"/>
      <c r="LZU4" s="230"/>
      <c r="LZV4" s="194"/>
      <c r="LZW4" s="194"/>
      <c r="LZX4" s="195"/>
      <c r="LZY4" s="196"/>
      <c r="LZZ4" s="197"/>
      <c r="MAA4" s="197"/>
      <c r="MAB4" s="231"/>
      <c r="MAD4" s="223"/>
      <c r="MAE4" s="225"/>
      <c r="MAF4" s="226"/>
      <c r="MAG4" s="227"/>
      <c r="MAI4" s="228"/>
      <c r="MAJ4" s="229"/>
      <c r="MAK4" s="230"/>
      <c r="MAL4" s="194"/>
      <c r="MAM4" s="194"/>
      <c r="MAN4" s="195"/>
      <c r="MAO4" s="196"/>
      <c r="MAP4" s="197"/>
      <c r="MAQ4" s="197"/>
      <c r="MAR4" s="231"/>
      <c r="MAT4" s="223"/>
      <c r="MAU4" s="225"/>
      <c r="MAV4" s="226"/>
      <c r="MAW4" s="227"/>
      <c r="MAY4" s="228"/>
      <c r="MAZ4" s="229"/>
      <c r="MBA4" s="230"/>
      <c r="MBB4" s="194"/>
      <c r="MBC4" s="194"/>
      <c r="MBD4" s="195"/>
      <c r="MBE4" s="196"/>
      <c r="MBF4" s="197"/>
      <c r="MBG4" s="197"/>
      <c r="MBH4" s="231"/>
      <c r="MBJ4" s="223"/>
      <c r="MBK4" s="225"/>
      <c r="MBL4" s="226"/>
      <c r="MBM4" s="227"/>
      <c r="MBO4" s="228"/>
      <c r="MBP4" s="229"/>
      <c r="MBQ4" s="230"/>
      <c r="MBR4" s="194"/>
      <c r="MBS4" s="194"/>
      <c r="MBT4" s="195"/>
      <c r="MBU4" s="196"/>
      <c r="MBV4" s="197"/>
      <c r="MBW4" s="197"/>
      <c r="MBX4" s="231"/>
      <c r="MBZ4" s="223"/>
      <c r="MCA4" s="225"/>
      <c r="MCB4" s="226"/>
      <c r="MCC4" s="227"/>
      <c r="MCE4" s="228"/>
      <c r="MCF4" s="229"/>
      <c r="MCG4" s="230"/>
      <c r="MCH4" s="194"/>
      <c r="MCI4" s="194"/>
      <c r="MCJ4" s="195"/>
      <c r="MCK4" s="196"/>
      <c r="MCL4" s="197"/>
      <c r="MCM4" s="197"/>
      <c r="MCN4" s="231"/>
      <c r="MCP4" s="223"/>
      <c r="MCQ4" s="225"/>
      <c r="MCR4" s="226"/>
      <c r="MCS4" s="227"/>
      <c r="MCU4" s="228"/>
      <c r="MCV4" s="229"/>
      <c r="MCW4" s="230"/>
      <c r="MCX4" s="194"/>
      <c r="MCY4" s="194"/>
      <c r="MCZ4" s="195"/>
      <c r="MDA4" s="196"/>
      <c r="MDB4" s="197"/>
      <c r="MDC4" s="197"/>
      <c r="MDD4" s="231"/>
      <c r="MDF4" s="223"/>
      <c r="MDG4" s="225"/>
      <c r="MDH4" s="226"/>
      <c r="MDI4" s="227"/>
      <c r="MDK4" s="228"/>
      <c r="MDL4" s="229"/>
      <c r="MDM4" s="230"/>
      <c r="MDN4" s="194"/>
      <c r="MDO4" s="194"/>
      <c r="MDP4" s="195"/>
      <c r="MDQ4" s="196"/>
      <c r="MDR4" s="197"/>
      <c r="MDS4" s="197"/>
      <c r="MDT4" s="231"/>
      <c r="MDV4" s="223"/>
      <c r="MDW4" s="225"/>
      <c r="MDX4" s="226"/>
      <c r="MDY4" s="227"/>
      <c r="MEA4" s="228"/>
      <c r="MEB4" s="229"/>
      <c r="MEC4" s="230"/>
      <c r="MED4" s="194"/>
      <c r="MEE4" s="194"/>
      <c r="MEF4" s="195"/>
      <c r="MEG4" s="196"/>
      <c r="MEH4" s="197"/>
      <c r="MEI4" s="197"/>
      <c r="MEJ4" s="231"/>
      <c r="MEL4" s="223"/>
      <c r="MEM4" s="225"/>
      <c r="MEN4" s="226"/>
      <c r="MEO4" s="227"/>
      <c r="MEQ4" s="228"/>
      <c r="MER4" s="229"/>
      <c r="MES4" s="230"/>
      <c r="MET4" s="194"/>
      <c r="MEU4" s="194"/>
      <c r="MEV4" s="195"/>
      <c r="MEW4" s="196"/>
      <c r="MEX4" s="197"/>
      <c r="MEY4" s="197"/>
      <c r="MEZ4" s="231"/>
      <c r="MFB4" s="223"/>
      <c r="MFC4" s="225"/>
      <c r="MFD4" s="226"/>
      <c r="MFE4" s="227"/>
      <c r="MFG4" s="228"/>
      <c r="MFH4" s="229"/>
      <c r="MFI4" s="230"/>
      <c r="MFJ4" s="194"/>
      <c r="MFK4" s="194"/>
      <c r="MFL4" s="195"/>
      <c r="MFM4" s="196"/>
      <c r="MFN4" s="197"/>
      <c r="MFO4" s="197"/>
      <c r="MFP4" s="231"/>
      <c r="MFR4" s="223"/>
      <c r="MFS4" s="225"/>
      <c r="MFT4" s="226"/>
      <c r="MFU4" s="227"/>
      <c r="MFW4" s="228"/>
      <c r="MFX4" s="229"/>
      <c r="MFY4" s="230"/>
      <c r="MFZ4" s="194"/>
      <c r="MGA4" s="194"/>
      <c r="MGB4" s="195"/>
      <c r="MGC4" s="196"/>
      <c r="MGD4" s="197"/>
      <c r="MGE4" s="197"/>
      <c r="MGF4" s="231"/>
      <c r="MGH4" s="223"/>
      <c r="MGI4" s="225"/>
      <c r="MGJ4" s="226"/>
      <c r="MGK4" s="227"/>
      <c r="MGM4" s="228"/>
      <c r="MGN4" s="229"/>
      <c r="MGO4" s="230"/>
      <c r="MGP4" s="194"/>
      <c r="MGQ4" s="194"/>
      <c r="MGR4" s="195"/>
      <c r="MGS4" s="196"/>
      <c r="MGT4" s="197"/>
      <c r="MGU4" s="197"/>
      <c r="MGV4" s="231"/>
      <c r="MGX4" s="223"/>
      <c r="MGY4" s="225"/>
      <c r="MGZ4" s="226"/>
      <c r="MHA4" s="227"/>
      <c r="MHC4" s="228"/>
      <c r="MHD4" s="229"/>
      <c r="MHE4" s="230"/>
      <c r="MHF4" s="194"/>
      <c r="MHG4" s="194"/>
      <c r="MHH4" s="195"/>
      <c r="MHI4" s="196"/>
      <c r="MHJ4" s="197"/>
      <c r="MHK4" s="197"/>
      <c r="MHL4" s="231"/>
      <c r="MHN4" s="223"/>
      <c r="MHO4" s="225"/>
      <c r="MHP4" s="226"/>
      <c r="MHQ4" s="227"/>
      <c r="MHS4" s="228"/>
      <c r="MHT4" s="229"/>
      <c r="MHU4" s="230"/>
      <c r="MHV4" s="194"/>
      <c r="MHW4" s="194"/>
      <c r="MHX4" s="195"/>
      <c r="MHY4" s="196"/>
      <c r="MHZ4" s="197"/>
      <c r="MIA4" s="197"/>
      <c r="MIB4" s="231"/>
      <c r="MID4" s="223"/>
      <c r="MIE4" s="225"/>
      <c r="MIF4" s="226"/>
      <c r="MIG4" s="227"/>
      <c r="MII4" s="228"/>
      <c r="MIJ4" s="229"/>
      <c r="MIK4" s="230"/>
      <c r="MIL4" s="194"/>
      <c r="MIM4" s="194"/>
      <c r="MIN4" s="195"/>
      <c r="MIO4" s="196"/>
      <c r="MIP4" s="197"/>
      <c r="MIQ4" s="197"/>
      <c r="MIR4" s="231"/>
      <c r="MIT4" s="223"/>
      <c r="MIU4" s="225"/>
      <c r="MIV4" s="226"/>
      <c r="MIW4" s="227"/>
      <c r="MIY4" s="228"/>
      <c r="MIZ4" s="229"/>
      <c r="MJA4" s="230"/>
      <c r="MJB4" s="194"/>
      <c r="MJC4" s="194"/>
      <c r="MJD4" s="195"/>
      <c r="MJE4" s="196"/>
      <c r="MJF4" s="197"/>
      <c r="MJG4" s="197"/>
      <c r="MJH4" s="231"/>
      <c r="MJJ4" s="223"/>
      <c r="MJK4" s="225"/>
      <c r="MJL4" s="226"/>
      <c r="MJM4" s="227"/>
      <c r="MJO4" s="228"/>
      <c r="MJP4" s="229"/>
      <c r="MJQ4" s="230"/>
      <c r="MJR4" s="194"/>
      <c r="MJS4" s="194"/>
      <c r="MJT4" s="195"/>
      <c r="MJU4" s="196"/>
      <c r="MJV4" s="197"/>
      <c r="MJW4" s="197"/>
      <c r="MJX4" s="231"/>
      <c r="MJZ4" s="223"/>
      <c r="MKA4" s="225"/>
      <c r="MKB4" s="226"/>
      <c r="MKC4" s="227"/>
      <c r="MKE4" s="228"/>
      <c r="MKF4" s="229"/>
      <c r="MKG4" s="230"/>
      <c r="MKH4" s="194"/>
      <c r="MKI4" s="194"/>
      <c r="MKJ4" s="195"/>
      <c r="MKK4" s="196"/>
      <c r="MKL4" s="197"/>
      <c r="MKM4" s="197"/>
      <c r="MKN4" s="231"/>
      <c r="MKP4" s="223"/>
      <c r="MKQ4" s="225"/>
      <c r="MKR4" s="226"/>
      <c r="MKS4" s="227"/>
      <c r="MKU4" s="228"/>
      <c r="MKV4" s="229"/>
      <c r="MKW4" s="230"/>
      <c r="MKX4" s="194"/>
      <c r="MKY4" s="194"/>
      <c r="MKZ4" s="195"/>
      <c r="MLA4" s="196"/>
      <c r="MLB4" s="197"/>
      <c r="MLC4" s="197"/>
      <c r="MLD4" s="231"/>
      <c r="MLF4" s="223"/>
      <c r="MLG4" s="225"/>
      <c r="MLH4" s="226"/>
      <c r="MLI4" s="227"/>
      <c r="MLK4" s="228"/>
      <c r="MLL4" s="229"/>
      <c r="MLM4" s="230"/>
      <c r="MLN4" s="194"/>
      <c r="MLO4" s="194"/>
      <c r="MLP4" s="195"/>
      <c r="MLQ4" s="196"/>
      <c r="MLR4" s="197"/>
      <c r="MLS4" s="197"/>
      <c r="MLT4" s="231"/>
      <c r="MLV4" s="223"/>
      <c r="MLW4" s="225"/>
      <c r="MLX4" s="226"/>
      <c r="MLY4" s="227"/>
      <c r="MMA4" s="228"/>
      <c r="MMB4" s="229"/>
      <c r="MMC4" s="230"/>
      <c r="MMD4" s="194"/>
      <c r="MME4" s="194"/>
      <c r="MMF4" s="195"/>
      <c r="MMG4" s="196"/>
      <c r="MMH4" s="197"/>
      <c r="MMI4" s="197"/>
      <c r="MMJ4" s="231"/>
      <c r="MML4" s="223"/>
      <c r="MMM4" s="225"/>
      <c r="MMN4" s="226"/>
      <c r="MMO4" s="227"/>
      <c r="MMQ4" s="228"/>
      <c r="MMR4" s="229"/>
      <c r="MMS4" s="230"/>
      <c r="MMT4" s="194"/>
      <c r="MMU4" s="194"/>
      <c r="MMV4" s="195"/>
      <c r="MMW4" s="196"/>
      <c r="MMX4" s="197"/>
      <c r="MMY4" s="197"/>
      <c r="MMZ4" s="231"/>
      <c r="MNB4" s="223"/>
      <c r="MNC4" s="225"/>
      <c r="MND4" s="226"/>
      <c r="MNE4" s="227"/>
      <c r="MNG4" s="228"/>
      <c r="MNH4" s="229"/>
      <c r="MNI4" s="230"/>
      <c r="MNJ4" s="194"/>
      <c r="MNK4" s="194"/>
      <c r="MNL4" s="195"/>
      <c r="MNM4" s="196"/>
      <c r="MNN4" s="197"/>
      <c r="MNO4" s="197"/>
      <c r="MNP4" s="231"/>
      <c r="MNR4" s="223"/>
      <c r="MNS4" s="225"/>
      <c r="MNT4" s="226"/>
      <c r="MNU4" s="227"/>
      <c r="MNW4" s="228"/>
      <c r="MNX4" s="229"/>
      <c r="MNY4" s="230"/>
      <c r="MNZ4" s="194"/>
      <c r="MOA4" s="194"/>
      <c r="MOB4" s="195"/>
      <c r="MOC4" s="196"/>
      <c r="MOD4" s="197"/>
      <c r="MOE4" s="197"/>
      <c r="MOF4" s="231"/>
      <c r="MOH4" s="223"/>
      <c r="MOI4" s="225"/>
      <c r="MOJ4" s="226"/>
      <c r="MOK4" s="227"/>
      <c r="MOM4" s="228"/>
      <c r="MON4" s="229"/>
      <c r="MOO4" s="230"/>
      <c r="MOP4" s="194"/>
      <c r="MOQ4" s="194"/>
      <c r="MOR4" s="195"/>
      <c r="MOS4" s="196"/>
      <c r="MOT4" s="197"/>
      <c r="MOU4" s="197"/>
      <c r="MOV4" s="231"/>
      <c r="MOX4" s="223"/>
      <c r="MOY4" s="225"/>
      <c r="MOZ4" s="226"/>
      <c r="MPA4" s="227"/>
      <c r="MPC4" s="228"/>
      <c r="MPD4" s="229"/>
      <c r="MPE4" s="230"/>
      <c r="MPF4" s="194"/>
      <c r="MPG4" s="194"/>
      <c r="MPH4" s="195"/>
      <c r="MPI4" s="196"/>
      <c r="MPJ4" s="197"/>
      <c r="MPK4" s="197"/>
      <c r="MPL4" s="231"/>
      <c r="MPN4" s="223"/>
      <c r="MPO4" s="225"/>
      <c r="MPP4" s="226"/>
      <c r="MPQ4" s="227"/>
      <c r="MPS4" s="228"/>
      <c r="MPT4" s="229"/>
      <c r="MPU4" s="230"/>
      <c r="MPV4" s="194"/>
      <c r="MPW4" s="194"/>
      <c r="MPX4" s="195"/>
      <c r="MPY4" s="196"/>
      <c r="MPZ4" s="197"/>
      <c r="MQA4" s="197"/>
      <c r="MQB4" s="231"/>
      <c r="MQD4" s="223"/>
      <c r="MQE4" s="225"/>
      <c r="MQF4" s="226"/>
      <c r="MQG4" s="227"/>
      <c r="MQI4" s="228"/>
      <c r="MQJ4" s="229"/>
      <c r="MQK4" s="230"/>
      <c r="MQL4" s="194"/>
      <c r="MQM4" s="194"/>
      <c r="MQN4" s="195"/>
      <c r="MQO4" s="196"/>
      <c r="MQP4" s="197"/>
      <c r="MQQ4" s="197"/>
      <c r="MQR4" s="231"/>
      <c r="MQT4" s="223"/>
      <c r="MQU4" s="225"/>
      <c r="MQV4" s="226"/>
      <c r="MQW4" s="227"/>
      <c r="MQY4" s="228"/>
      <c r="MQZ4" s="229"/>
      <c r="MRA4" s="230"/>
      <c r="MRB4" s="194"/>
      <c r="MRC4" s="194"/>
      <c r="MRD4" s="195"/>
      <c r="MRE4" s="196"/>
      <c r="MRF4" s="197"/>
      <c r="MRG4" s="197"/>
      <c r="MRH4" s="231"/>
      <c r="MRJ4" s="223"/>
      <c r="MRK4" s="225"/>
      <c r="MRL4" s="226"/>
      <c r="MRM4" s="227"/>
      <c r="MRO4" s="228"/>
      <c r="MRP4" s="229"/>
      <c r="MRQ4" s="230"/>
      <c r="MRR4" s="194"/>
      <c r="MRS4" s="194"/>
      <c r="MRT4" s="195"/>
      <c r="MRU4" s="196"/>
      <c r="MRV4" s="197"/>
      <c r="MRW4" s="197"/>
      <c r="MRX4" s="231"/>
      <c r="MRZ4" s="223"/>
      <c r="MSA4" s="225"/>
      <c r="MSB4" s="226"/>
      <c r="MSC4" s="227"/>
      <c r="MSE4" s="228"/>
      <c r="MSF4" s="229"/>
      <c r="MSG4" s="230"/>
      <c r="MSH4" s="194"/>
      <c r="MSI4" s="194"/>
      <c r="MSJ4" s="195"/>
      <c r="MSK4" s="196"/>
      <c r="MSL4" s="197"/>
      <c r="MSM4" s="197"/>
      <c r="MSN4" s="231"/>
      <c r="MSP4" s="223"/>
      <c r="MSQ4" s="225"/>
      <c r="MSR4" s="226"/>
      <c r="MSS4" s="227"/>
      <c r="MSU4" s="228"/>
      <c r="MSV4" s="229"/>
      <c r="MSW4" s="230"/>
      <c r="MSX4" s="194"/>
      <c r="MSY4" s="194"/>
      <c r="MSZ4" s="195"/>
      <c r="MTA4" s="196"/>
      <c r="MTB4" s="197"/>
      <c r="MTC4" s="197"/>
      <c r="MTD4" s="231"/>
      <c r="MTF4" s="223"/>
      <c r="MTG4" s="225"/>
      <c r="MTH4" s="226"/>
      <c r="MTI4" s="227"/>
      <c r="MTK4" s="228"/>
      <c r="MTL4" s="229"/>
      <c r="MTM4" s="230"/>
      <c r="MTN4" s="194"/>
      <c r="MTO4" s="194"/>
      <c r="MTP4" s="195"/>
      <c r="MTQ4" s="196"/>
      <c r="MTR4" s="197"/>
      <c r="MTS4" s="197"/>
      <c r="MTT4" s="231"/>
      <c r="MTV4" s="223"/>
      <c r="MTW4" s="225"/>
      <c r="MTX4" s="226"/>
      <c r="MTY4" s="227"/>
      <c r="MUA4" s="228"/>
      <c r="MUB4" s="229"/>
      <c r="MUC4" s="230"/>
      <c r="MUD4" s="194"/>
      <c r="MUE4" s="194"/>
      <c r="MUF4" s="195"/>
      <c r="MUG4" s="196"/>
      <c r="MUH4" s="197"/>
      <c r="MUI4" s="197"/>
      <c r="MUJ4" s="231"/>
      <c r="MUL4" s="223"/>
      <c r="MUM4" s="225"/>
      <c r="MUN4" s="226"/>
      <c r="MUO4" s="227"/>
      <c r="MUQ4" s="228"/>
      <c r="MUR4" s="229"/>
      <c r="MUS4" s="230"/>
      <c r="MUT4" s="194"/>
      <c r="MUU4" s="194"/>
      <c r="MUV4" s="195"/>
      <c r="MUW4" s="196"/>
      <c r="MUX4" s="197"/>
      <c r="MUY4" s="197"/>
      <c r="MUZ4" s="231"/>
      <c r="MVB4" s="223"/>
      <c r="MVC4" s="225"/>
      <c r="MVD4" s="226"/>
      <c r="MVE4" s="227"/>
      <c r="MVG4" s="228"/>
      <c r="MVH4" s="229"/>
      <c r="MVI4" s="230"/>
      <c r="MVJ4" s="194"/>
      <c r="MVK4" s="194"/>
      <c r="MVL4" s="195"/>
      <c r="MVM4" s="196"/>
      <c r="MVN4" s="197"/>
      <c r="MVO4" s="197"/>
      <c r="MVP4" s="231"/>
      <c r="MVR4" s="223"/>
      <c r="MVS4" s="225"/>
      <c r="MVT4" s="226"/>
      <c r="MVU4" s="227"/>
      <c r="MVW4" s="228"/>
      <c r="MVX4" s="229"/>
      <c r="MVY4" s="230"/>
      <c r="MVZ4" s="194"/>
      <c r="MWA4" s="194"/>
      <c r="MWB4" s="195"/>
      <c r="MWC4" s="196"/>
      <c r="MWD4" s="197"/>
      <c r="MWE4" s="197"/>
      <c r="MWF4" s="231"/>
      <c r="MWH4" s="223"/>
      <c r="MWI4" s="225"/>
      <c r="MWJ4" s="226"/>
      <c r="MWK4" s="227"/>
      <c r="MWM4" s="228"/>
      <c r="MWN4" s="229"/>
      <c r="MWO4" s="230"/>
      <c r="MWP4" s="194"/>
      <c r="MWQ4" s="194"/>
      <c r="MWR4" s="195"/>
      <c r="MWS4" s="196"/>
      <c r="MWT4" s="197"/>
      <c r="MWU4" s="197"/>
      <c r="MWV4" s="231"/>
      <c r="MWX4" s="223"/>
      <c r="MWY4" s="225"/>
      <c r="MWZ4" s="226"/>
      <c r="MXA4" s="227"/>
      <c r="MXC4" s="228"/>
      <c r="MXD4" s="229"/>
      <c r="MXE4" s="230"/>
      <c r="MXF4" s="194"/>
      <c r="MXG4" s="194"/>
      <c r="MXH4" s="195"/>
      <c r="MXI4" s="196"/>
      <c r="MXJ4" s="197"/>
      <c r="MXK4" s="197"/>
      <c r="MXL4" s="231"/>
      <c r="MXN4" s="223"/>
      <c r="MXO4" s="225"/>
      <c r="MXP4" s="226"/>
      <c r="MXQ4" s="227"/>
      <c r="MXS4" s="228"/>
      <c r="MXT4" s="229"/>
      <c r="MXU4" s="230"/>
      <c r="MXV4" s="194"/>
      <c r="MXW4" s="194"/>
      <c r="MXX4" s="195"/>
      <c r="MXY4" s="196"/>
      <c r="MXZ4" s="197"/>
      <c r="MYA4" s="197"/>
      <c r="MYB4" s="231"/>
      <c r="MYD4" s="223"/>
      <c r="MYE4" s="225"/>
      <c r="MYF4" s="226"/>
      <c r="MYG4" s="227"/>
      <c r="MYI4" s="228"/>
      <c r="MYJ4" s="229"/>
      <c r="MYK4" s="230"/>
      <c r="MYL4" s="194"/>
      <c r="MYM4" s="194"/>
      <c r="MYN4" s="195"/>
      <c r="MYO4" s="196"/>
      <c r="MYP4" s="197"/>
      <c r="MYQ4" s="197"/>
      <c r="MYR4" s="231"/>
      <c r="MYT4" s="223"/>
      <c r="MYU4" s="225"/>
      <c r="MYV4" s="226"/>
      <c r="MYW4" s="227"/>
      <c r="MYY4" s="228"/>
      <c r="MYZ4" s="229"/>
      <c r="MZA4" s="230"/>
      <c r="MZB4" s="194"/>
      <c r="MZC4" s="194"/>
      <c r="MZD4" s="195"/>
      <c r="MZE4" s="196"/>
      <c r="MZF4" s="197"/>
      <c r="MZG4" s="197"/>
      <c r="MZH4" s="231"/>
      <c r="MZJ4" s="223"/>
      <c r="MZK4" s="225"/>
      <c r="MZL4" s="226"/>
      <c r="MZM4" s="227"/>
      <c r="MZO4" s="228"/>
      <c r="MZP4" s="229"/>
      <c r="MZQ4" s="230"/>
      <c r="MZR4" s="194"/>
      <c r="MZS4" s="194"/>
      <c r="MZT4" s="195"/>
      <c r="MZU4" s="196"/>
      <c r="MZV4" s="197"/>
      <c r="MZW4" s="197"/>
      <c r="MZX4" s="231"/>
      <c r="MZZ4" s="223"/>
      <c r="NAA4" s="225"/>
      <c r="NAB4" s="226"/>
      <c r="NAC4" s="227"/>
      <c r="NAE4" s="228"/>
      <c r="NAF4" s="229"/>
      <c r="NAG4" s="230"/>
      <c r="NAH4" s="194"/>
      <c r="NAI4" s="194"/>
      <c r="NAJ4" s="195"/>
      <c r="NAK4" s="196"/>
      <c r="NAL4" s="197"/>
      <c r="NAM4" s="197"/>
      <c r="NAN4" s="231"/>
      <c r="NAP4" s="223"/>
      <c r="NAQ4" s="225"/>
      <c r="NAR4" s="226"/>
      <c r="NAS4" s="227"/>
      <c r="NAU4" s="228"/>
      <c r="NAV4" s="229"/>
      <c r="NAW4" s="230"/>
      <c r="NAX4" s="194"/>
      <c r="NAY4" s="194"/>
      <c r="NAZ4" s="195"/>
      <c r="NBA4" s="196"/>
      <c r="NBB4" s="197"/>
      <c r="NBC4" s="197"/>
      <c r="NBD4" s="231"/>
      <c r="NBF4" s="223"/>
      <c r="NBG4" s="225"/>
      <c r="NBH4" s="226"/>
      <c r="NBI4" s="227"/>
      <c r="NBK4" s="228"/>
      <c r="NBL4" s="229"/>
      <c r="NBM4" s="230"/>
      <c r="NBN4" s="194"/>
      <c r="NBO4" s="194"/>
      <c r="NBP4" s="195"/>
      <c r="NBQ4" s="196"/>
      <c r="NBR4" s="197"/>
      <c r="NBS4" s="197"/>
      <c r="NBT4" s="231"/>
      <c r="NBV4" s="223"/>
      <c r="NBW4" s="225"/>
      <c r="NBX4" s="226"/>
      <c r="NBY4" s="227"/>
      <c r="NCA4" s="228"/>
      <c r="NCB4" s="229"/>
      <c r="NCC4" s="230"/>
      <c r="NCD4" s="194"/>
      <c r="NCE4" s="194"/>
      <c r="NCF4" s="195"/>
      <c r="NCG4" s="196"/>
      <c r="NCH4" s="197"/>
      <c r="NCI4" s="197"/>
      <c r="NCJ4" s="231"/>
      <c r="NCL4" s="223"/>
      <c r="NCM4" s="225"/>
      <c r="NCN4" s="226"/>
      <c r="NCO4" s="227"/>
      <c r="NCQ4" s="228"/>
      <c r="NCR4" s="229"/>
      <c r="NCS4" s="230"/>
      <c r="NCT4" s="194"/>
      <c r="NCU4" s="194"/>
      <c r="NCV4" s="195"/>
      <c r="NCW4" s="196"/>
      <c r="NCX4" s="197"/>
      <c r="NCY4" s="197"/>
      <c r="NCZ4" s="231"/>
      <c r="NDB4" s="223"/>
      <c r="NDC4" s="225"/>
      <c r="NDD4" s="226"/>
      <c r="NDE4" s="227"/>
      <c r="NDG4" s="228"/>
      <c r="NDH4" s="229"/>
      <c r="NDI4" s="230"/>
      <c r="NDJ4" s="194"/>
      <c r="NDK4" s="194"/>
      <c r="NDL4" s="195"/>
      <c r="NDM4" s="196"/>
      <c r="NDN4" s="197"/>
      <c r="NDO4" s="197"/>
      <c r="NDP4" s="231"/>
      <c r="NDR4" s="223"/>
      <c r="NDS4" s="225"/>
      <c r="NDT4" s="226"/>
      <c r="NDU4" s="227"/>
      <c r="NDW4" s="228"/>
      <c r="NDX4" s="229"/>
      <c r="NDY4" s="230"/>
      <c r="NDZ4" s="194"/>
      <c r="NEA4" s="194"/>
      <c r="NEB4" s="195"/>
      <c r="NEC4" s="196"/>
      <c r="NED4" s="197"/>
      <c r="NEE4" s="197"/>
      <c r="NEF4" s="231"/>
      <c r="NEH4" s="223"/>
      <c r="NEI4" s="225"/>
      <c r="NEJ4" s="226"/>
      <c r="NEK4" s="227"/>
      <c r="NEM4" s="228"/>
      <c r="NEN4" s="229"/>
      <c r="NEO4" s="230"/>
      <c r="NEP4" s="194"/>
      <c r="NEQ4" s="194"/>
      <c r="NER4" s="195"/>
      <c r="NES4" s="196"/>
      <c r="NET4" s="197"/>
      <c r="NEU4" s="197"/>
      <c r="NEV4" s="231"/>
      <c r="NEX4" s="223"/>
      <c r="NEY4" s="225"/>
      <c r="NEZ4" s="226"/>
      <c r="NFA4" s="227"/>
      <c r="NFC4" s="228"/>
      <c r="NFD4" s="229"/>
      <c r="NFE4" s="230"/>
      <c r="NFF4" s="194"/>
      <c r="NFG4" s="194"/>
      <c r="NFH4" s="195"/>
      <c r="NFI4" s="196"/>
      <c r="NFJ4" s="197"/>
      <c r="NFK4" s="197"/>
      <c r="NFL4" s="231"/>
      <c r="NFN4" s="223"/>
      <c r="NFO4" s="225"/>
      <c r="NFP4" s="226"/>
      <c r="NFQ4" s="227"/>
      <c r="NFS4" s="228"/>
      <c r="NFT4" s="229"/>
      <c r="NFU4" s="230"/>
      <c r="NFV4" s="194"/>
      <c r="NFW4" s="194"/>
      <c r="NFX4" s="195"/>
      <c r="NFY4" s="196"/>
      <c r="NFZ4" s="197"/>
      <c r="NGA4" s="197"/>
      <c r="NGB4" s="231"/>
      <c r="NGD4" s="223"/>
      <c r="NGE4" s="225"/>
      <c r="NGF4" s="226"/>
      <c r="NGG4" s="227"/>
      <c r="NGI4" s="228"/>
      <c r="NGJ4" s="229"/>
      <c r="NGK4" s="230"/>
      <c r="NGL4" s="194"/>
      <c r="NGM4" s="194"/>
      <c r="NGN4" s="195"/>
      <c r="NGO4" s="196"/>
      <c r="NGP4" s="197"/>
      <c r="NGQ4" s="197"/>
      <c r="NGR4" s="231"/>
      <c r="NGT4" s="223"/>
      <c r="NGU4" s="225"/>
      <c r="NGV4" s="226"/>
      <c r="NGW4" s="227"/>
      <c r="NGY4" s="228"/>
      <c r="NGZ4" s="229"/>
      <c r="NHA4" s="230"/>
      <c r="NHB4" s="194"/>
      <c r="NHC4" s="194"/>
      <c r="NHD4" s="195"/>
      <c r="NHE4" s="196"/>
      <c r="NHF4" s="197"/>
      <c r="NHG4" s="197"/>
      <c r="NHH4" s="231"/>
      <c r="NHJ4" s="223"/>
      <c r="NHK4" s="225"/>
      <c r="NHL4" s="226"/>
      <c r="NHM4" s="227"/>
      <c r="NHO4" s="228"/>
      <c r="NHP4" s="229"/>
      <c r="NHQ4" s="230"/>
      <c r="NHR4" s="194"/>
      <c r="NHS4" s="194"/>
      <c r="NHT4" s="195"/>
      <c r="NHU4" s="196"/>
      <c r="NHV4" s="197"/>
      <c r="NHW4" s="197"/>
      <c r="NHX4" s="231"/>
      <c r="NHZ4" s="223"/>
      <c r="NIA4" s="225"/>
      <c r="NIB4" s="226"/>
      <c r="NIC4" s="227"/>
      <c r="NIE4" s="228"/>
      <c r="NIF4" s="229"/>
      <c r="NIG4" s="230"/>
      <c r="NIH4" s="194"/>
      <c r="NII4" s="194"/>
      <c r="NIJ4" s="195"/>
      <c r="NIK4" s="196"/>
      <c r="NIL4" s="197"/>
      <c r="NIM4" s="197"/>
      <c r="NIN4" s="231"/>
      <c r="NIP4" s="223"/>
      <c r="NIQ4" s="225"/>
      <c r="NIR4" s="226"/>
      <c r="NIS4" s="227"/>
      <c r="NIU4" s="228"/>
      <c r="NIV4" s="229"/>
      <c r="NIW4" s="230"/>
      <c r="NIX4" s="194"/>
      <c r="NIY4" s="194"/>
      <c r="NIZ4" s="195"/>
      <c r="NJA4" s="196"/>
      <c r="NJB4" s="197"/>
      <c r="NJC4" s="197"/>
      <c r="NJD4" s="231"/>
      <c r="NJF4" s="223"/>
      <c r="NJG4" s="225"/>
      <c r="NJH4" s="226"/>
      <c r="NJI4" s="227"/>
      <c r="NJK4" s="228"/>
      <c r="NJL4" s="229"/>
      <c r="NJM4" s="230"/>
      <c r="NJN4" s="194"/>
      <c r="NJO4" s="194"/>
      <c r="NJP4" s="195"/>
      <c r="NJQ4" s="196"/>
      <c r="NJR4" s="197"/>
      <c r="NJS4" s="197"/>
      <c r="NJT4" s="231"/>
      <c r="NJV4" s="223"/>
      <c r="NJW4" s="225"/>
      <c r="NJX4" s="226"/>
      <c r="NJY4" s="227"/>
      <c r="NKA4" s="228"/>
      <c r="NKB4" s="229"/>
      <c r="NKC4" s="230"/>
      <c r="NKD4" s="194"/>
      <c r="NKE4" s="194"/>
      <c r="NKF4" s="195"/>
      <c r="NKG4" s="196"/>
      <c r="NKH4" s="197"/>
      <c r="NKI4" s="197"/>
      <c r="NKJ4" s="231"/>
      <c r="NKL4" s="223"/>
      <c r="NKM4" s="225"/>
      <c r="NKN4" s="226"/>
      <c r="NKO4" s="227"/>
      <c r="NKQ4" s="228"/>
      <c r="NKR4" s="229"/>
      <c r="NKS4" s="230"/>
      <c r="NKT4" s="194"/>
      <c r="NKU4" s="194"/>
      <c r="NKV4" s="195"/>
      <c r="NKW4" s="196"/>
      <c r="NKX4" s="197"/>
      <c r="NKY4" s="197"/>
      <c r="NKZ4" s="231"/>
      <c r="NLB4" s="223"/>
      <c r="NLC4" s="225"/>
      <c r="NLD4" s="226"/>
      <c r="NLE4" s="227"/>
      <c r="NLG4" s="228"/>
      <c r="NLH4" s="229"/>
      <c r="NLI4" s="230"/>
      <c r="NLJ4" s="194"/>
      <c r="NLK4" s="194"/>
      <c r="NLL4" s="195"/>
      <c r="NLM4" s="196"/>
      <c r="NLN4" s="197"/>
      <c r="NLO4" s="197"/>
      <c r="NLP4" s="231"/>
      <c r="NLR4" s="223"/>
      <c r="NLS4" s="225"/>
      <c r="NLT4" s="226"/>
      <c r="NLU4" s="227"/>
      <c r="NLW4" s="228"/>
      <c r="NLX4" s="229"/>
      <c r="NLY4" s="230"/>
      <c r="NLZ4" s="194"/>
      <c r="NMA4" s="194"/>
      <c r="NMB4" s="195"/>
      <c r="NMC4" s="196"/>
      <c r="NMD4" s="197"/>
      <c r="NME4" s="197"/>
      <c r="NMF4" s="231"/>
      <c r="NMH4" s="223"/>
      <c r="NMI4" s="225"/>
      <c r="NMJ4" s="226"/>
      <c r="NMK4" s="227"/>
      <c r="NMM4" s="228"/>
      <c r="NMN4" s="229"/>
      <c r="NMO4" s="230"/>
      <c r="NMP4" s="194"/>
      <c r="NMQ4" s="194"/>
      <c r="NMR4" s="195"/>
      <c r="NMS4" s="196"/>
      <c r="NMT4" s="197"/>
      <c r="NMU4" s="197"/>
      <c r="NMV4" s="231"/>
      <c r="NMX4" s="223"/>
      <c r="NMY4" s="225"/>
      <c r="NMZ4" s="226"/>
      <c r="NNA4" s="227"/>
      <c r="NNC4" s="228"/>
      <c r="NND4" s="229"/>
      <c r="NNE4" s="230"/>
      <c r="NNF4" s="194"/>
      <c r="NNG4" s="194"/>
      <c r="NNH4" s="195"/>
      <c r="NNI4" s="196"/>
      <c r="NNJ4" s="197"/>
      <c r="NNK4" s="197"/>
      <c r="NNL4" s="231"/>
      <c r="NNN4" s="223"/>
      <c r="NNO4" s="225"/>
      <c r="NNP4" s="226"/>
      <c r="NNQ4" s="227"/>
      <c r="NNS4" s="228"/>
      <c r="NNT4" s="229"/>
      <c r="NNU4" s="230"/>
      <c r="NNV4" s="194"/>
      <c r="NNW4" s="194"/>
      <c r="NNX4" s="195"/>
      <c r="NNY4" s="196"/>
      <c r="NNZ4" s="197"/>
      <c r="NOA4" s="197"/>
      <c r="NOB4" s="231"/>
      <c r="NOD4" s="223"/>
      <c r="NOE4" s="225"/>
      <c r="NOF4" s="226"/>
      <c r="NOG4" s="227"/>
      <c r="NOI4" s="228"/>
      <c r="NOJ4" s="229"/>
      <c r="NOK4" s="230"/>
      <c r="NOL4" s="194"/>
      <c r="NOM4" s="194"/>
      <c r="NON4" s="195"/>
      <c r="NOO4" s="196"/>
      <c r="NOP4" s="197"/>
      <c r="NOQ4" s="197"/>
      <c r="NOR4" s="231"/>
      <c r="NOT4" s="223"/>
      <c r="NOU4" s="225"/>
      <c r="NOV4" s="226"/>
      <c r="NOW4" s="227"/>
      <c r="NOY4" s="228"/>
      <c r="NOZ4" s="229"/>
      <c r="NPA4" s="230"/>
      <c r="NPB4" s="194"/>
      <c r="NPC4" s="194"/>
      <c r="NPD4" s="195"/>
      <c r="NPE4" s="196"/>
      <c r="NPF4" s="197"/>
      <c r="NPG4" s="197"/>
      <c r="NPH4" s="231"/>
      <c r="NPJ4" s="223"/>
      <c r="NPK4" s="225"/>
      <c r="NPL4" s="226"/>
      <c r="NPM4" s="227"/>
      <c r="NPO4" s="228"/>
      <c r="NPP4" s="229"/>
      <c r="NPQ4" s="230"/>
      <c r="NPR4" s="194"/>
      <c r="NPS4" s="194"/>
      <c r="NPT4" s="195"/>
      <c r="NPU4" s="196"/>
      <c r="NPV4" s="197"/>
      <c r="NPW4" s="197"/>
      <c r="NPX4" s="231"/>
      <c r="NPZ4" s="223"/>
      <c r="NQA4" s="225"/>
      <c r="NQB4" s="226"/>
      <c r="NQC4" s="227"/>
      <c r="NQE4" s="228"/>
      <c r="NQF4" s="229"/>
      <c r="NQG4" s="230"/>
      <c r="NQH4" s="194"/>
      <c r="NQI4" s="194"/>
      <c r="NQJ4" s="195"/>
      <c r="NQK4" s="196"/>
      <c r="NQL4" s="197"/>
      <c r="NQM4" s="197"/>
      <c r="NQN4" s="231"/>
      <c r="NQP4" s="223"/>
      <c r="NQQ4" s="225"/>
      <c r="NQR4" s="226"/>
      <c r="NQS4" s="227"/>
      <c r="NQU4" s="228"/>
      <c r="NQV4" s="229"/>
      <c r="NQW4" s="230"/>
      <c r="NQX4" s="194"/>
      <c r="NQY4" s="194"/>
      <c r="NQZ4" s="195"/>
      <c r="NRA4" s="196"/>
      <c r="NRB4" s="197"/>
      <c r="NRC4" s="197"/>
      <c r="NRD4" s="231"/>
      <c r="NRF4" s="223"/>
      <c r="NRG4" s="225"/>
      <c r="NRH4" s="226"/>
      <c r="NRI4" s="227"/>
      <c r="NRK4" s="228"/>
      <c r="NRL4" s="229"/>
      <c r="NRM4" s="230"/>
      <c r="NRN4" s="194"/>
      <c r="NRO4" s="194"/>
      <c r="NRP4" s="195"/>
      <c r="NRQ4" s="196"/>
      <c r="NRR4" s="197"/>
      <c r="NRS4" s="197"/>
      <c r="NRT4" s="231"/>
      <c r="NRV4" s="223"/>
      <c r="NRW4" s="225"/>
      <c r="NRX4" s="226"/>
      <c r="NRY4" s="227"/>
      <c r="NSA4" s="228"/>
      <c r="NSB4" s="229"/>
      <c r="NSC4" s="230"/>
      <c r="NSD4" s="194"/>
      <c r="NSE4" s="194"/>
      <c r="NSF4" s="195"/>
      <c r="NSG4" s="196"/>
      <c r="NSH4" s="197"/>
      <c r="NSI4" s="197"/>
      <c r="NSJ4" s="231"/>
      <c r="NSL4" s="223"/>
      <c r="NSM4" s="225"/>
      <c r="NSN4" s="226"/>
      <c r="NSO4" s="227"/>
      <c r="NSQ4" s="228"/>
      <c r="NSR4" s="229"/>
      <c r="NSS4" s="230"/>
      <c r="NST4" s="194"/>
      <c r="NSU4" s="194"/>
      <c r="NSV4" s="195"/>
      <c r="NSW4" s="196"/>
      <c r="NSX4" s="197"/>
      <c r="NSY4" s="197"/>
      <c r="NSZ4" s="231"/>
      <c r="NTB4" s="223"/>
      <c r="NTC4" s="225"/>
      <c r="NTD4" s="226"/>
      <c r="NTE4" s="227"/>
      <c r="NTG4" s="228"/>
      <c r="NTH4" s="229"/>
      <c r="NTI4" s="230"/>
      <c r="NTJ4" s="194"/>
      <c r="NTK4" s="194"/>
      <c r="NTL4" s="195"/>
      <c r="NTM4" s="196"/>
      <c r="NTN4" s="197"/>
      <c r="NTO4" s="197"/>
      <c r="NTP4" s="231"/>
      <c r="NTR4" s="223"/>
      <c r="NTS4" s="225"/>
      <c r="NTT4" s="226"/>
      <c r="NTU4" s="227"/>
      <c r="NTW4" s="228"/>
      <c r="NTX4" s="229"/>
      <c r="NTY4" s="230"/>
      <c r="NTZ4" s="194"/>
      <c r="NUA4" s="194"/>
      <c r="NUB4" s="195"/>
      <c r="NUC4" s="196"/>
      <c r="NUD4" s="197"/>
      <c r="NUE4" s="197"/>
      <c r="NUF4" s="231"/>
      <c r="NUH4" s="223"/>
      <c r="NUI4" s="225"/>
      <c r="NUJ4" s="226"/>
      <c r="NUK4" s="227"/>
      <c r="NUM4" s="228"/>
      <c r="NUN4" s="229"/>
      <c r="NUO4" s="230"/>
      <c r="NUP4" s="194"/>
      <c r="NUQ4" s="194"/>
      <c r="NUR4" s="195"/>
      <c r="NUS4" s="196"/>
      <c r="NUT4" s="197"/>
      <c r="NUU4" s="197"/>
      <c r="NUV4" s="231"/>
      <c r="NUX4" s="223"/>
      <c r="NUY4" s="225"/>
      <c r="NUZ4" s="226"/>
      <c r="NVA4" s="227"/>
      <c r="NVC4" s="228"/>
      <c r="NVD4" s="229"/>
      <c r="NVE4" s="230"/>
      <c r="NVF4" s="194"/>
      <c r="NVG4" s="194"/>
      <c r="NVH4" s="195"/>
      <c r="NVI4" s="196"/>
      <c r="NVJ4" s="197"/>
      <c r="NVK4" s="197"/>
      <c r="NVL4" s="231"/>
      <c r="NVN4" s="223"/>
      <c r="NVO4" s="225"/>
      <c r="NVP4" s="226"/>
      <c r="NVQ4" s="227"/>
      <c r="NVS4" s="228"/>
      <c r="NVT4" s="229"/>
      <c r="NVU4" s="230"/>
      <c r="NVV4" s="194"/>
      <c r="NVW4" s="194"/>
      <c r="NVX4" s="195"/>
      <c r="NVY4" s="196"/>
      <c r="NVZ4" s="197"/>
      <c r="NWA4" s="197"/>
      <c r="NWB4" s="231"/>
      <c r="NWD4" s="223"/>
      <c r="NWE4" s="225"/>
      <c r="NWF4" s="226"/>
      <c r="NWG4" s="227"/>
      <c r="NWI4" s="228"/>
      <c r="NWJ4" s="229"/>
      <c r="NWK4" s="230"/>
      <c r="NWL4" s="194"/>
      <c r="NWM4" s="194"/>
      <c r="NWN4" s="195"/>
      <c r="NWO4" s="196"/>
      <c r="NWP4" s="197"/>
      <c r="NWQ4" s="197"/>
      <c r="NWR4" s="231"/>
      <c r="NWT4" s="223"/>
      <c r="NWU4" s="225"/>
      <c r="NWV4" s="226"/>
      <c r="NWW4" s="227"/>
      <c r="NWY4" s="228"/>
      <c r="NWZ4" s="229"/>
      <c r="NXA4" s="230"/>
      <c r="NXB4" s="194"/>
      <c r="NXC4" s="194"/>
      <c r="NXD4" s="195"/>
      <c r="NXE4" s="196"/>
      <c r="NXF4" s="197"/>
      <c r="NXG4" s="197"/>
      <c r="NXH4" s="231"/>
      <c r="NXJ4" s="223"/>
      <c r="NXK4" s="225"/>
      <c r="NXL4" s="226"/>
      <c r="NXM4" s="227"/>
      <c r="NXO4" s="228"/>
      <c r="NXP4" s="229"/>
      <c r="NXQ4" s="230"/>
      <c r="NXR4" s="194"/>
      <c r="NXS4" s="194"/>
      <c r="NXT4" s="195"/>
      <c r="NXU4" s="196"/>
      <c r="NXV4" s="197"/>
      <c r="NXW4" s="197"/>
      <c r="NXX4" s="231"/>
      <c r="NXZ4" s="223"/>
      <c r="NYA4" s="225"/>
      <c r="NYB4" s="226"/>
      <c r="NYC4" s="227"/>
      <c r="NYE4" s="228"/>
      <c r="NYF4" s="229"/>
      <c r="NYG4" s="230"/>
      <c r="NYH4" s="194"/>
      <c r="NYI4" s="194"/>
      <c r="NYJ4" s="195"/>
      <c r="NYK4" s="196"/>
      <c r="NYL4" s="197"/>
      <c r="NYM4" s="197"/>
      <c r="NYN4" s="231"/>
      <c r="NYP4" s="223"/>
      <c r="NYQ4" s="225"/>
      <c r="NYR4" s="226"/>
      <c r="NYS4" s="227"/>
      <c r="NYU4" s="228"/>
      <c r="NYV4" s="229"/>
      <c r="NYW4" s="230"/>
      <c r="NYX4" s="194"/>
      <c r="NYY4" s="194"/>
      <c r="NYZ4" s="195"/>
      <c r="NZA4" s="196"/>
      <c r="NZB4" s="197"/>
      <c r="NZC4" s="197"/>
      <c r="NZD4" s="231"/>
      <c r="NZF4" s="223"/>
      <c r="NZG4" s="225"/>
      <c r="NZH4" s="226"/>
      <c r="NZI4" s="227"/>
      <c r="NZK4" s="228"/>
      <c r="NZL4" s="229"/>
      <c r="NZM4" s="230"/>
      <c r="NZN4" s="194"/>
      <c r="NZO4" s="194"/>
      <c r="NZP4" s="195"/>
      <c r="NZQ4" s="196"/>
      <c r="NZR4" s="197"/>
      <c r="NZS4" s="197"/>
      <c r="NZT4" s="231"/>
      <c r="NZV4" s="223"/>
      <c r="NZW4" s="225"/>
      <c r="NZX4" s="226"/>
      <c r="NZY4" s="227"/>
      <c r="OAA4" s="228"/>
      <c r="OAB4" s="229"/>
      <c r="OAC4" s="230"/>
      <c r="OAD4" s="194"/>
      <c r="OAE4" s="194"/>
      <c r="OAF4" s="195"/>
      <c r="OAG4" s="196"/>
      <c r="OAH4" s="197"/>
      <c r="OAI4" s="197"/>
      <c r="OAJ4" s="231"/>
      <c r="OAL4" s="223"/>
      <c r="OAM4" s="225"/>
      <c r="OAN4" s="226"/>
      <c r="OAO4" s="227"/>
      <c r="OAQ4" s="228"/>
      <c r="OAR4" s="229"/>
      <c r="OAS4" s="230"/>
      <c r="OAT4" s="194"/>
      <c r="OAU4" s="194"/>
      <c r="OAV4" s="195"/>
      <c r="OAW4" s="196"/>
      <c r="OAX4" s="197"/>
      <c r="OAY4" s="197"/>
      <c r="OAZ4" s="231"/>
      <c r="OBB4" s="223"/>
      <c r="OBC4" s="225"/>
      <c r="OBD4" s="226"/>
      <c r="OBE4" s="227"/>
      <c r="OBG4" s="228"/>
      <c r="OBH4" s="229"/>
      <c r="OBI4" s="230"/>
      <c r="OBJ4" s="194"/>
      <c r="OBK4" s="194"/>
      <c r="OBL4" s="195"/>
      <c r="OBM4" s="196"/>
      <c r="OBN4" s="197"/>
      <c r="OBO4" s="197"/>
      <c r="OBP4" s="231"/>
      <c r="OBR4" s="223"/>
      <c r="OBS4" s="225"/>
      <c r="OBT4" s="226"/>
      <c r="OBU4" s="227"/>
      <c r="OBW4" s="228"/>
      <c r="OBX4" s="229"/>
      <c r="OBY4" s="230"/>
      <c r="OBZ4" s="194"/>
      <c r="OCA4" s="194"/>
      <c r="OCB4" s="195"/>
      <c r="OCC4" s="196"/>
      <c r="OCD4" s="197"/>
      <c r="OCE4" s="197"/>
      <c r="OCF4" s="231"/>
      <c r="OCH4" s="223"/>
      <c r="OCI4" s="225"/>
      <c r="OCJ4" s="226"/>
      <c r="OCK4" s="227"/>
      <c r="OCM4" s="228"/>
      <c r="OCN4" s="229"/>
      <c r="OCO4" s="230"/>
      <c r="OCP4" s="194"/>
      <c r="OCQ4" s="194"/>
      <c r="OCR4" s="195"/>
      <c r="OCS4" s="196"/>
      <c r="OCT4" s="197"/>
      <c r="OCU4" s="197"/>
      <c r="OCV4" s="231"/>
      <c r="OCX4" s="223"/>
      <c r="OCY4" s="225"/>
      <c r="OCZ4" s="226"/>
      <c r="ODA4" s="227"/>
      <c r="ODC4" s="228"/>
      <c r="ODD4" s="229"/>
      <c r="ODE4" s="230"/>
      <c r="ODF4" s="194"/>
      <c r="ODG4" s="194"/>
      <c r="ODH4" s="195"/>
      <c r="ODI4" s="196"/>
      <c r="ODJ4" s="197"/>
      <c r="ODK4" s="197"/>
      <c r="ODL4" s="231"/>
      <c r="ODN4" s="223"/>
      <c r="ODO4" s="225"/>
      <c r="ODP4" s="226"/>
      <c r="ODQ4" s="227"/>
      <c r="ODS4" s="228"/>
      <c r="ODT4" s="229"/>
      <c r="ODU4" s="230"/>
      <c r="ODV4" s="194"/>
      <c r="ODW4" s="194"/>
      <c r="ODX4" s="195"/>
      <c r="ODY4" s="196"/>
      <c r="ODZ4" s="197"/>
      <c r="OEA4" s="197"/>
      <c r="OEB4" s="231"/>
      <c r="OED4" s="223"/>
      <c r="OEE4" s="225"/>
      <c r="OEF4" s="226"/>
      <c r="OEG4" s="227"/>
      <c r="OEI4" s="228"/>
      <c r="OEJ4" s="229"/>
      <c r="OEK4" s="230"/>
      <c r="OEL4" s="194"/>
      <c r="OEM4" s="194"/>
      <c r="OEN4" s="195"/>
      <c r="OEO4" s="196"/>
      <c r="OEP4" s="197"/>
      <c r="OEQ4" s="197"/>
      <c r="OER4" s="231"/>
      <c r="OET4" s="223"/>
      <c r="OEU4" s="225"/>
      <c r="OEV4" s="226"/>
      <c r="OEW4" s="227"/>
      <c r="OEY4" s="228"/>
      <c r="OEZ4" s="229"/>
      <c r="OFA4" s="230"/>
      <c r="OFB4" s="194"/>
      <c r="OFC4" s="194"/>
      <c r="OFD4" s="195"/>
      <c r="OFE4" s="196"/>
      <c r="OFF4" s="197"/>
      <c r="OFG4" s="197"/>
      <c r="OFH4" s="231"/>
      <c r="OFJ4" s="223"/>
      <c r="OFK4" s="225"/>
      <c r="OFL4" s="226"/>
      <c r="OFM4" s="227"/>
      <c r="OFO4" s="228"/>
      <c r="OFP4" s="229"/>
      <c r="OFQ4" s="230"/>
      <c r="OFR4" s="194"/>
      <c r="OFS4" s="194"/>
      <c r="OFT4" s="195"/>
      <c r="OFU4" s="196"/>
      <c r="OFV4" s="197"/>
      <c r="OFW4" s="197"/>
      <c r="OFX4" s="231"/>
      <c r="OFZ4" s="223"/>
      <c r="OGA4" s="225"/>
      <c r="OGB4" s="226"/>
      <c r="OGC4" s="227"/>
      <c r="OGE4" s="228"/>
      <c r="OGF4" s="229"/>
      <c r="OGG4" s="230"/>
      <c r="OGH4" s="194"/>
      <c r="OGI4" s="194"/>
      <c r="OGJ4" s="195"/>
      <c r="OGK4" s="196"/>
      <c r="OGL4" s="197"/>
      <c r="OGM4" s="197"/>
      <c r="OGN4" s="231"/>
      <c r="OGP4" s="223"/>
      <c r="OGQ4" s="225"/>
      <c r="OGR4" s="226"/>
      <c r="OGS4" s="227"/>
      <c r="OGU4" s="228"/>
      <c r="OGV4" s="229"/>
      <c r="OGW4" s="230"/>
      <c r="OGX4" s="194"/>
      <c r="OGY4" s="194"/>
      <c r="OGZ4" s="195"/>
      <c r="OHA4" s="196"/>
      <c r="OHB4" s="197"/>
      <c r="OHC4" s="197"/>
      <c r="OHD4" s="231"/>
      <c r="OHF4" s="223"/>
      <c r="OHG4" s="225"/>
      <c r="OHH4" s="226"/>
      <c r="OHI4" s="227"/>
      <c r="OHK4" s="228"/>
      <c r="OHL4" s="229"/>
      <c r="OHM4" s="230"/>
      <c r="OHN4" s="194"/>
      <c r="OHO4" s="194"/>
      <c r="OHP4" s="195"/>
      <c r="OHQ4" s="196"/>
      <c r="OHR4" s="197"/>
      <c r="OHS4" s="197"/>
      <c r="OHT4" s="231"/>
      <c r="OHV4" s="223"/>
      <c r="OHW4" s="225"/>
      <c r="OHX4" s="226"/>
      <c r="OHY4" s="227"/>
      <c r="OIA4" s="228"/>
      <c r="OIB4" s="229"/>
      <c r="OIC4" s="230"/>
      <c r="OID4" s="194"/>
      <c r="OIE4" s="194"/>
      <c r="OIF4" s="195"/>
      <c r="OIG4" s="196"/>
      <c r="OIH4" s="197"/>
      <c r="OII4" s="197"/>
      <c r="OIJ4" s="231"/>
      <c r="OIL4" s="223"/>
      <c r="OIM4" s="225"/>
      <c r="OIN4" s="226"/>
      <c r="OIO4" s="227"/>
      <c r="OIQ4" s="228"/>
      <c r="OIR4" s="229"/>
      <c r="OIS4" s="230"/>
      <c r="OIT4" s="194"/>
      <c r="OIU4" s="194"/>
      <c r="OIV4" s="195"/>
      <c r="OIW4" s="196"/>
      <c r="OIX4" s="197"/>
      <c r="OIY4" s="197"/>
      <c r="OIZ4" s="231"/>
      <c r="OJB4" s="223"/>
      <c r="OJC4" s="225"/>
      <c r="OJD4" s="226"/>
      <c r="OJE4" s="227"/>
      <c r="OJG4" s="228"/>
      <c r="OJH4" s="229"/>
      <c r="OJI4" s="230"/>
      <c r="OJJ4" s="194"/>
      <c r="OJK4" s="194"/>
      <c r="OJL4" s="195"/>
      <c r="OJM4" s="196"/>
      <c r="OJN4" s="197"/>
      <c r="OJO4" s="197"/>
      <c r="OJP4" s="231"/>
      <c r="OJR4" s="223"/>
      <c r="OJS4" s="225"/>
      <c r="OJT4" s="226"/>
      <c r="OJU4" s="227"/>
      <c r="OJW4" s="228"/>
      <c r="OJX4" s="229"/>
      <c r="OJY4" s="230"/>
      <c r="OJZ4" s="194"/>
      <c r="OKA4" s="194"/>
      <c r="OKB4" s="195"/>
      <c r="OKC4" s="196"/>
      <c r="OKD4" s="197"/>
      <c r="OKE4" s="197"/>
      <c r="OKF4" s="231"/>
      <c r="OKH4" s="223"/>
      <c r="OKI4" s="225"/>
      <c r="OKJ4" s="226"/>
      <c r="OKK4" s="227"/>
      <c r="OKM4" s="228"/>
      <c r="OKN4" s="229"/>
      <c r="OKO4" s="230"/>
      <c r="OKP4" s="194"/>
      <c r="OKQ4" s="194"/>
      <c r="OKR4" s="195"/>
      <c r="OKS4" s="196"/>
      <c r="OKT4" s="197"/>
      <c r="OKU4" s="197"/>
      <c r="OKV4" s="231"/>
      <c r="OKX4" s="223"/>
      <c r="OKY4" s="225"/>
      <c r="OKZ4" s="226"/>
      <c r="OLA4" s="227"/>
      <c r="OLC4" s="228"/>
      <c r="OLD4" s="229"/>
      <c r="OLE4" s="230"/>
      <c r="OLF4" s="194"/>
      <c r="OLG4" s="194"/>
      <c r="OLH4" s="195"/>
      <c r="OLI4" s="196"/>
      <c r="OLJ4" s="197"/>
      <c r="OLK4" s="197"/>
      <c r="OLL4" s="231"/>
      <c r="OLN4" s="223"/>
      <c r="OLO4" s="225"/>
      <c r="OLP4" s="226"/>
      <c r="OLQ4" s="227"/>
      <c r="OLS4" s="228"/>
      <c r="OLT4" s="229"/>
      <c r="OLU4" s="230"/>
      <c r="OLV4" s="194"/>
      <c r="OLW4" s="194"/>
      <c r="OLX4" s="195"/>
      <c r="OLY4" s="196"/>
      <c r="OLZ4" s="197"/>
      <c r="OMA4" s="197"/>
      <c r="OMB4" s="231"/>
      <c r="OMD4" s="223"/>
      <c r="OME4" s="225"/>
      <c r="OMF4" s="226"/>
      <c r="OMG4" s="227"/>
      <c r="OMI4" s="228"/>
      <c r="OMJ4" s="229"/>
      <c r="OMK4" s="230"/>
      <c r="OML4" s="194"/>
      <c r="OMM4" s="194"/>
      <c r="OMN4" s="195"/>
      <c r="OMO4" s="196"/>
      <c r="OMP4" s="197"/>
      <c r="OMQ4" s="197"/>
      <c r="OMR4" s="231"/>
      <c r="OMT4" s="223"/>
      <c r="OMU4" s="225"/>
      <c r="OMV4" s="226"/>
      <c r="OMW4" s="227"/>
      <c r="OMY4" s="228"/>
      <c r="OMZ4" s="229"/>
      <c r="ONA4" s="230"/>
      <c r="ONB4" s="194"/>
      <c r="ONC4" s="194"/>
      <c r="OND4" s="195"/>
      <c r="ONE4" s="196"/>
      <c r="ONF4" s="197"/>
      <c r="ONG4" s="197"/>
      <c r="ONH4" s="231"/>
      <c r="ONJ4" s="223"/>
      <c r="ONK4" s="225"/>
      <c r="ONL4" s="226"/>
      <c r="ONM4" s="227"/>
      <c r="ONO4" s="228"/>
      <c r="ONP4" s="229"/>
      <c r="ONQ4" s="230"/>
      <c r="ONR4" s="194"/>
      <c r="ONS4" s="194"/>
      <c r="ONT4" s="195"/>
      <c r="ONU4" s="196"/>
      <c r="ONV4" s="197"/>
      <c r="ONW4" s="197"/>
      <c r="ONX4" s="231"/>
      <c r="ONZ4" s="223"/>
      <c r="OOA4" s="225"/>
      <c r="OOB4" s="226"/>
      <c r="OOC4" s="227"/>
      <c r="OOE4" s="228"/>
      <c r="OOF4" s="229"/>
      <c r="OOG4" s="230"/>
      <c r="OOH4" s="194"/>
      <c r="OOI4" s="194"/>
      <c r="OOJ4" s="195"/>
      <c r="OOK4" s="196"/>
      <c r="OOL4" s="197"/>
      <c r="OOM4" s="197"/>
      <c r="OON4" s="231"/>
      <c r="OOP4" s="223"/>
      <c r="OOQ4" s="225"/>
      <c r="OOR4" s="226"/>
      <c r="OOS4" s="227"/>
      <c r="OOU4" s="228"/>
      <c r="OOV4" s="229"/>
      <c r="OOW4" s="230"/>
      <c r="OOX4" s="194"/>
      <c r="OOY4" s="194"/>
      <c r="OOZ4" s="195"/>
      <c r="OPA4" s="196"/>
      <c r="OPB4" s="197"/>
      <c r="OPC4" s="197"/>
      <c r="OPD4" s="231"/>
      <c r="OPF4" s="223"/>
      <c r="OPG4" s="225"/>
      <c r="OPH4" s="226"/>
      <c r="OPI4" s="227"/>
      <c r="OPK4" s="228"/>
      <c r="OPL4" s="229"/>
      <c r="OPM4" s="230"/>
      <c r="OPN4" s="194"/>
      <c r="OPO4" s="194"/>
      <c r="OPP4" s="195"/>
      <c r="OPQ4" s="196"/>
      <c r="OPR4" s="197"/>
      <c r="OPS4" s="197"/>
      <c r="OPT4" s="231"/>
      <c r="OPV4" s="223"/>
      <c r="OPW4" s="225"/>
      <c r="OPX4" s="226"/>
      <c r="OPY4" s="227"/>
      <c r="OQA4" s="228"/>
      <c r="OQB4" s="229"/>
      <c r="OQC4" s="230"/>
      <c r="OQD4" s="194"/>
      <c r="OQE4" s="194"/>
      <c r="OQF4" s="195"/>
      <c r="OQG4" s="196"/>
      <c r="OQH4" s="197"/>
      <c r="OQI4" s="197"/>
      <c r="OQJ4" s="231"/>
      <c r="OQL4" s="223"/>
      <c r="OQM4" s="225"/>
      <c r="OQN4" s="226"/>
      <c r="OQO4" s="227"/>
      <c r="OQQ4" s="228"/>
      <c r="OQR4" s="229"/>
      <c r="OQS4" s="230"/>
      <c r="OQT4" s="194"/>
      <c r="OQU4" s="194"/>
      <c r="OQV4" s="195"/>
      <c r="OQW4" s="196"/>
      <c r="OQX4" s="197"/>
      <c r="OQY4" s="197"/>
      <c r="OQZ4" s="231"/>
      <c r="ORB4" s="223"/>
      <c r="ORC4" s="225"/>
      <c r="ORD4" s="226"/>
      <c r="ORE4" s="227"/>
      <c r="ORG4" s="228"/>
      <c r="ORH4" s="229"/>
      <c r="ORI4" s="230"/>
      <c r="ORJ4" s="194"/>
      <c r="ORK4" s="194"/>
      <c r="ORL4" s="195"/>
      <c r="ORM4" s="196"/>
      <c r="ORN4" s="197"/>
      <c r="ORO4" s="197"/>
      <c r="ORP4" s="231"/>
      <c r="ORR4" s="223"/>
      <c r="ORS4" s="225"/>
      <c r="ORT4" s="226"/>
      <c r="ORU4" s="227"/>
      <c r="ORW4" s="228"/>
      <c r="ORX4" s="229"/>
      <c r="ORY4" s="230"/>
      <c r="ORZ4" s="194"/>
      <c r="OSA4" s="194"/>
      <c r="OSB4" s="195"/>
      <c r="OSC4" s="196"/>
      <c r="OSD4" s="197"/>
      <c r="OSE4" s="197"/>
      <c r="OSF4" s="231"/>
      <c r="OSH4" s="223"/>
      <c r="OSI4" s="225"/>
      <c r="OSJ4" s="226"/>
      <c r="OSK4" s="227"/>
      <c r="OSM4" s="228"/>
      <c r="OSN4" s="229"/>
      <c r="OSO4" s="230"/>
      <c r="OSP4" s="194"/>
      <c r="OSQ4" s="194"/>
      <c r="OSR4" s="195"/>
      <c r="OSS4" s="196"/>
      <c r="OST4" s="197"/>
      <c r="OSU4" s="197"/>
      <c r="OSV4" s="231"/>
      <c r="OSX4" s="223"/>
      <c r="OSY4" s="225"/>
      <c r="OSZ4" s="226"/>
      <c r="OTA4" s="227"/>
      <c r="OTC4" s="228"/>
      <c r="OTD4" s="229"/>
      <c r="OTE4" s="230"/>
      <c r="OTF4" s="194"/>
      <c r="OTG4" s="194"/>
      <c r="OTH4" s="195"/>
      <c r="OTI4" s="196"/>
      <c r="OTJ4" s="197"/>
      <c r="OTK4" s="197"/>
      <c r="OTL4" s="231"/>
      <c r="OTN4" s="223"/>
      <c r="OTO4" s="225"/>
      <c r="OTP4" s="226"/>
      <c r="OTQ4" s="227"/>
      <c r="OTS4" s="228"/>
      <c r="OTT4" s="229"/>
      <c r="OTU4" s="230"/>
      <c r="OTV4" s="194"/>
      <c r="OTW4" s="194"/>
      <c r="OTX4" s="195"/>
      <c r="OTY4" s="196"/>
      <c r="OTZ4" s="197"/>
      <c r="OUA4" s="197"/>
      <c r="OUB4" s="231"/>
      <c r="OUD4" s="223"/>
      <c r="OUE4" s="225"/>
      <c r="OUF4" s="226"/>
      <c r="OUG4" s="227"/>
      <c r="OUI4" s="228"/>
      <c r="OUJ4" s="229"/>
      <c r="OUK4" s="230"/>
      <c r="OUL4" s="194"/>
      <c r="OUM4" s="194"/>
      <c r="OUN4" s="195"/>
      <c r="OUO4" s="196"/>
      <c r="OUP4" s="197"/>
      <c r="OUQ4" s="197"/>
      <c r="OUR4" s="231"/>
      <c r="OUT4" s="223"/>
      <c r="OUU4" s="225"/>
      <c r="OUV4" s="226"/>
      <c r="OUW4" s="227"/>
      <c r="OUY4" s="228"/>
      <c r="OUZ4" s="229"/>
      <c r="OVA4" s="230"/>
      <c r="OVB4" s="194"/>
      <c r="OVC4" s="194"/>
      <c r="OVD4" s="195"/>
      <c r="OVE4" s="196"/>
      <c r="OVF4" s="197"/>
      <c r="OVG4" s="197"/>
      <c r="OVH4" s="231"/>
      <c r="OVJ4" s="223"/>
      <c r="OVK4" s="225"/>
      <c r="OVL4" s="226"/>
      <c r="OVM4" s="227"/>
      <c r="OVO4" s="228"/>
      <c r="OVP4" s="229"/>
      <c r="OVQ4" s="230"/>
      <c r="OVR4" s="194"/>
      <c r="OVS4" s="194"/>
      <c r="OVT4" s="195"/>
      <c r="OVU4" s="196"/>
      <c r="OVV4" s="197"/>
      <c r="OVW4" s="197"/>
      <c r="OVX4" s="231"/>
      <c r="OVZ4" s="223"/>
      <c r="OWA4" s="225"/>
      <c r="OWB4" s="226"/>
      <c r="OWC4" s="227"/>
      <c r="OWE4" s="228"/>
      <c r="OWF4" s="229"/>
      <c r="OWG4" s="230"/>
      <c r="OWH4" s="194"/>
      <c r="OWI4" s="194"/>
      <c r="OWJ4" s="195"/>
      <c r="OWK4" s="196"/>
      <c r="OWL4" s="197"/>
      <c r="OWM4" s="197"/>
      <c r="OWN4" s="231"/>
      <c r="OWP4" s="223"/>
      <c r="OWQ4" s="225"/>
      <c r="OWR4" s="226"/>
      <c r="OWS4" s="227"/>
      <c r="OWU4" s="228"/>
      <c r="OWV4" s="229"/>
      <c r="OWW4" s="230"/>
      <c r="OWX4" s="194"/>
      <c r="OWY4" s="194"/>
      <c r="OWZ4" s="195"/>
      <c r="OXA4" s="196"/>
      <c r="OXB4" s="197"/>
      <c r="OXC4" s="197"/>
      <c r="OXD4" s="231"/>
      <c r="OXF4" s="223"/>
      <c r="OXG4" s="225"/>
      <c r="OXH4" s="226"/>
      <c r="OXI4" s="227"/>
      <c r="OXK4" s="228"/>
      <c r="OXL4" s="229"/>
      <c r="OXM4" s="230"/>
      <c r="OXN4" s="194"/>
      <c r="OXO4" s="194"/>
      <c r="OXP4" s="195"/>
      <c r="OXQ4" s="196"/>
      <c r="OXR4" s="197"/>
      <c r="OXS4" s="197"/>
      <c r="OXT4" s="231"/>
      <c r="OXV4" s="223"/>
      <c r="OXW4" s="225"/>
      <c r="OXX4" s="226"/>
      <c r="OXY4" s="227"/>
      <c r="OYA4" s="228"/>
      <c r="OYB4" s="229"/>
      <c r="OYC4" s="230"/>
      <c r="OYD4" s="194"/>
      <c r="OYE4" s="194"/>
      <c r="OYF4" s="195"/>
      <c r="OYG4" s="196"/>
      <c r="OYH4" s="197"/>
      <c r="OYI4" s="197"/>
      <c r="OYJ4" s="231"/>
      <c r="OYL4" s="223"/>
      <c r="OYM4" s="225"/>
      <c r="OYN4" s="226"/>
      <c r="OYO4" s="227"/>
      <c r="OYQ4" s="228"/>
      <c r="OYR4" s="229"/>
      <c r="OYS4" s="230"/>
      <c r="OYT4" s="194"/>
      <c r="OYU4" s="194"/>
      <c r="OYV4" s="195"/>
      <c r="OYW4" s="196"/>
      <c r="OYX4" s="197"/>
      <c r="OYY4" s="197"/>
      <c r="OYZ4" s="231"/>
      <c r="OZB4" s="223"/>
      <c r="OZC4" s="225"/>
      <c r="OZD4" s="226"/>
      <c r="OZE4" s="227"/>
      <c r="OZG4" s="228"/>
      <c r="OZH4" s="229"/>
      <c r="OZI4" s="230"/>
      <c r="OZJ4" s="194"/>
      <c r="OZK4" s="194"/>
      <c r="OZL4" s="195"/>
      <c r="OZM4" s="196"/>
      <c r="OZN4" s="197"/>
      <c r="OZO4" s="197"/>
      <c r="OZP4" s="231"/>
      <c r="OZR4" s="223"/>
      <c r="OZS4" s="225"/>
      <c r="OZT4" s="226"/>
      <c r="OZU4" s="227"/>
      <c r="OZW4" s="228"/>
      <c r="OZX4" s="229"/>
      <c r="OZY4" s="230"/>
      <c r="OZZ4" s="194"/>
      <c r="PAA4" s="194"/>
      <c r="PAB4" s="195"/>
      <c r="PAC4" s="196"/>
      <c r="PAD4" s="197"/>
      <c r="PAE4" s="197"/>
      <c r="PAF4" s="231"/>
      <c r="PAH4" s="223"/>
      <c r="PAI4" s="225"/>
      <c r="PAJ4" s="226"/>
      <c r="PAK4" s="227"/>
      <c r="PAM4" s="228"/>
      <c r="PAN4" s="229"/>
      <c r="PAO4" s="230"/>
      <c r="PAP4" s="194"/>
      <c r="PAQ4" s="194"/>
      <c r="PAR4" s="195"/>
      <c r="PAS4" s="196"/>
      <c r="PAT4" s="197"/>
      <c r="PAU4" s="197"/>
      <c r="PAV4" s="231"/>
      <c r="PAX4" s="223"/>
      <c r="PAY4" s="225"/>
      <c r="PAZ4" s="226"/>
      <c r="PBA4" s="227"/>
      <c r="PBC4" s="228"/>
      <c r="PBD4" s="229"/>
      <c r="PBE4" s="230"/>
      <c r="PBF4" s="194"/>
      <c r="PBG4" s="194"/>
      <c r="PBH4" s="195"/>
      <c r="PBI4" s="196"/>
      <c r="PBJ4" s="197"/>
      <c r="PBK4" s="197"/>
      <c r="PBL4" s="231"/>
      <c r="PBN4" s="223"/>
      <c r="PBO4" s="225"/>
      <c r="PBP4" s="226"/>
      <c r="PBQ4" s="227"/>
      <c r="PBS4" s="228"/>
      <c r="PBT4" s="229"/>
      <c r="PBU4" s="230"/>
      <c r="PBV4" s="194"/>
      <c r="PBW4" s="194"/>
      <c r="PBX4" s="195"/>
      <c r="PBY4" s="196"/>
      <c r="PBZ4" s="197"/>
      <c r="PCA4" s="197"/>
      <c r="PCB4" s="231"/>
      <c r="PCD4" s="223"/>
      <c r="PCE4" s="225"/>
      <c r="PCF4" s="226"/>
      <c r="PCG4" s="227"/>
      <c r="PCI4" s="228"/>
      <c r="PCJ4" s="229"/>
      <c r="PCK4" s="230"/>
      <c r="PCL4" s="194"/>
      <c r="PCM4" s="194"/>
      <c r="PCN4" s="195"/>
      <c r="PCO4" s="196"/>
      <c r="PCP4" s="197"/>
      <c r="PCQ4" s="197"/>
      <c r="PCR4" s="231"/>
      <c r="PCT4" s="223"/>
      <c r="PCU4" s="225"/>
      <c r="PCV4" s="226"/>
      <c r="PCW4" s="227"/>
      <c r="PCY4" s="228"/>
      <c r="PCZ4" s="229"/>
      <c r="PDA4" s="230"/>
      <c r="PDB4" s="194"/>
      <c r="PDC4" s="194"/>
      <c r="PDD4" s="195"/>
      <c r="PDE4" s="196"/>
      <c r="PDF4" s="197"/>
      <c r="PDG4" s="197"/>
      <c r="PDH4" s="231"/>
      <c r="PDJ4" s="223"/>
      <c r="PDK4" s="225"/>
      <c r="PDL4" s="226"/>
      <c r="PDM4" s="227"/>
      <c r="PDO4" s="228"/>
      <c r="PDP4" s="229"/>
      <c r="PDQ4" s="230"/>
      <c r="PDR4" s="194"/>
      <c r="PDS4" s="194"/>
      <c r="PDT4" s="195"/>
      <c r="PDU4" s="196"/>
      <c r="PDV4" s="197"/>
      <c r="PDW4" s="197"/>
      <c r="PDX4" s="231"/>
      <c r="PDZ4" s="223"/>
      <c r="PEA4" s="225"/>
      <c r="PEB4" s="226"/>
      <c r="PEC4" s="227"/>
      <c r="PEE4" s="228"/>
      <c r="PEF4" s="229"/>
      <c r="PEG4" s="230"/>
      <c r="PEH4" s="194"/>
      <c r="PEI4" s="194"/>
      <c r="PEJ4" s="195"/>
      <c r="PEK4" s="196"/>
      <c r="PEL4" s="197"/>
      <c r="PEM4" s="197"/>
      <c r="PEN4" s="231"/>
      <c r="PEP4" s="223"/>
      <c r="PEQ4" s="225"/>
      <c r="PER4" s="226"/>
      <c r="PES4" s="227"/>
      <c r="PEU4" s="228"/>
      <c r="PEV4" s="229"/>
      <c r="PEW4" s="230"/>
      <c r="PEX4" s="194"/>
      <c r="PEY4" s="194"/>
      <c r="PEZ4" s="195"/>
      <c r="PFA4" s="196"/>
      <c r="PFB4" s="197"/>
      <c r="PFC4" s="197"/>
      <c r="PFD4" s="231"/>
      <c r="PFF4" s="223"/>
      <c r="PFG4" s="225"/>
      <c r="PFH4" s="226"/>
      <c r="PFI4" s="227"/>
      <c r="PFK4" s="228"/>
      <c r="PFL4" s="229"/>
      <c r="PFM4" s="230"/>
      <c r="PFN4" s="194"/>
      <c r="PFO4" s="194"/>
      <c r="PFP4" s="195"/>
      <c r="PFQ4" s="196"/>
      <c r="PFR4" s="197"/>
      <c r="PFS4" s="197"/>
      <c r="PFT4" s="231"/>
      <c r="PFV4" s="223"/>
      <c r="PFW4" s="225"/>
      <c r="PFX4" s="226"/>
      <c r="PFY4" s="227"/>
      <c r="PGA4" s="228"/>
      <c r="PGB4" s="229"/>
      <c r="PGC4" s="230"/>
      <c r="PGD4" s="194"/>
      <c r="PGE4" s="194"/>
      <c r="PGF4" s="195"/>
      <c r="PGG4" s="196"/>
      <c r="PGH4" s="197"/>
      <c r="PGI4" s="197"/>
      <c r="PGJ4" s="231"/>
      <c r="PGL4" s="223"/>
      <c r="PGM4" s="225"/>
      <c r="PGN4" s="226"/>
      <c r="PGO4" s="227"/>
      <c r="PGQ4" s="228"/>
      <c r="PGR4" s="229"/>
      <c r="PGS4" s="230"/>
      <c r="PGT4" s="194"/>
      <c r="PGU4" s="194"/>
      <c r="PGV4" s="195"/>
      <c r="PGW4" s="196"/>
      <c r="PGX4" s="197"/>
      <c r="PGY4" s="197"/>
      <c r="PGZ4" s="231"/>
      <c r="PHB4" s="223"/>
      <c r="PHC4" s="225"/>
      <c r="PHD4" s="226"/>
      <c r="PHE4" s="227"/>
      <c r="PHG4" s="228"/>
      <c r="PHH4" s="229"/>
      <c r="PHI4" s="230"/>
      <c r="PHJ4" s="194"/>
      <c r="PHK4" s="194"/>
      <c r="PHL4" s="195"/>
      <c r="PHM4" s="196"/>
      <c r="PHN4" s="197"/>
      <c r="PHO4" s="197"/>
      <c r="PHP4" s="231"/>
      <c r="PHR4" s="223"/>
      <c r="PHS4" s="225"/>
      <c r="PHT4" s="226"/>
      <c r="PHU4" s="227"/>
      <c r="PHW4" s="228"/>
      <c r="PHX4" s="229"/>
      <c r="PHY4" s="230"/>
      <c r="PHZ4" s="194"/>
      <c r="PIA4" s="194"/>
      <c r="PIB4" s="195"/>
      <c r="PIC4" s="196"/>
      <c r="PID4" s="197"/>
      <c r="PIE4" s="197"/>
      <c r="PIF4" s="231"/>
      <c r="PIH4" s="223"/>
      <c r="PII4" s="225"/>
      <c r="PIJ4" s="226"/>
      <c r="PIK4" s="227"/>
      <c r="PIM4" s="228"/>
      <c r="PIN4" s="229"/>
      <c r="PIO4" s="230"/>
      <c r="PIP4" s="194"/>
      <c r="PIQ4" s="194"/>
      <c r="PIR4" s="195"/>
      <c r="PIS4" s="196"/>
      <c r="PIT4" s="197"/>
      <c r="PIU4" s="197"/>
      <c r="PIV4" s="231"/>
      <c r="PIX4" s="223"/>
      <c r="PIY4" s="225"/>
      <c r="PIZ4" s="226"/>
      <c r="PJA4" s="227"/>
      <c r="PJC4" s="228"/>
      <c r="PJD4" s="229"/>
      <c r="PJE4" s="230"/>
      <c r="PJF4" s="194"/>
      <c r="PJG4" s="194"/>
      <c r="PJH4" s="195"/>
      <c r="PJI4" s="196"/>
      <c r="PJJ4" s="197"/>
      <c r="PJK4" s="197"/>
      <c r="PJL4" s="231"/>
      <c r="PJN4" s="223"/>
      <c r="PJO4" s="225"/>
      <c r="PJP4" s="226"/>
      <c r="PJQ4" s="227"/>
      <c r="PJS4" s="228"/>
      <c r="PJT4" s="229"/>
      <c r="PJU4" s="230"/>
      <c r="PJV4" s="194"/>
      <c r="PJW4" s="194"/>
      <c r="PJX4" s="195"/>
      <c r="PJY4" s="196"/>
      <c r="PJZ4" s="197"/>
      <c r="PKA4" s="197"/>
      <c r="PKB4" s="231"/>
      <c r="PKD4" s="223"/>
      <c r="PKE4" s="225"/>
      <c r="PKF4" s="226"/>
      <c r="PKG4" s="227"/>
      <c r="PKI4" s="228"/>
      <c r="PKJ4" s="229"/>
      <c r="PKK4" s="230"/>
      <c r="PKL4" s="194"/>
      <c r="PKM4" s="194"/>
      <c r="PKN4" s="195"/>
      <c r="PKO4" s="196"/>
      <c r="PKP4" s="197"/>
      <c r="PKQ4" s="197"/>
      <c r="PKR4" s="231"/>
      <c r="PKT4" s="223"/>
      <c r="PKU4" s="225"/>
      <c r="PKV4" s="226"/>
      <c r="PKW4" s="227"/>
      <c r="PKY4" s="228"/>
      <c r="PKZ4" s="229"/>
      <c r="PLA4" s="230"/>
      <c r="PLB4" s="194"/>
      <c r="PLC4" s="194"/>
      <c r="PLD4" s="195"/>
      <c r="PLE4" s="196"/>
      <c r="PLF4" s="197"/>
      <c r="PLG4" s="197"/>
      <c r="PLH4" s="231"/>
      <c r="PLJ4" s="223"/>
      <c r="PLK4" s="225"/>
      <c r="PLL4" s="226"/>
      <c r="PLM4" s="227"/>
      <c r="PLO4" s="228"/>
      <c r="PLP4" s="229"/>
      <c r="PLQ4" s="230"/>
      <c r="PLR4" s="194"/>
      <c r="PLS4" s="194"/>
      <c r="PLT4" s="195"/>
      <c r="PLU4" s="196"/>
      <c r="PLV4" s="197"/>
      <c r="PLW4" s="197"/>
      <c r="PLX4" s="231"/>
      <c r="PLZ4" s="223"/>
      <c r="PMA4" s="225"/>
      <c r="PMB4" s="226"/>
      <c r="PMC4" s="227"/>
      <c r="PME4" s="228"/>
      <c r="PMF4" s="229"/>
      <c r="PMG4" s="230"/>
      <c r="PMH4" s="194"/>
      <c r="PMI4" s="194"/>
      <c r="PMJ4" s="195"/>
      <c r="PMK4" s="196"/>
      <c r="PML4" s="197"/>
      <c r="PMM4" s="197"/>
      <c r="PMN4" s="231"/>
      <c r="PMP4" s="223"/>
      <c r="PMQ4" s="225"/>
      <c r="PMR4" s="226"/>
      <c r="PMS4" s="227"/>
      <c r="PMU4" s="228"/>
      <c r="PMV4" s="229"/>
      <c r="PMW4" s="230"/>
      <c r="PMX4" s="194"/>
      <c r="PMY4" s="194"/>
      <c r="PMZ4" s="195"/>
      <c r="PNA4" s="196"/>
      <c r="PNB4" s="197"/>
      <c r="PNC4" s="197"/>
      <c r="PND4" s="231"/>
      <c r="PNF4" s="223"/>
      <c r="PNG4" s="225"/>
      <c r="PNH4" s="226"/>
      <c r="PNI4" s="227"/>
      <c r="PNK4" s="228"/>
      <c r="PNL4" s="229"/>
      <c r="PNM4" s="230"/>
      <c r="PNN4" s="194"/>
      <c r="PNO4" s="194"/>
      <c r="PNP4" s="195"/>
      <c r="PNQ4" s="196"/>
      <c r="PNR4" s="197"/>
      <c r="PNS4" s="197"/>
      <c r="PNT4" s="231"/>
      <c r="PNV4" s="223"/>
      <c r="PNW4" s="225"/>
      <c r="PNX4" s="226"/>
      <c r="PNY4" s="227"/>
      <c r="POA4" s="228"/>
      <c r="POB4" s="229"/>
      <c r="POC4" s="230"/>
      <c r="POD4" s="194"/>
      <c r="POE4" s="194"/>
      <c r="POF4" s="195"/>
      <c r="POG4" s="196"/>
      <c r="POH4" s="197"/>
      <c r="POI4" s="197"/>
      <c r="POJ4" s="231"/>
      <c r="POL4" s="223"/>
      <c r="POM4" s="225"/>
      <c r="PON4" s="226"/>
      <c r="POO4" s="227"/>
      <c r="POQ4" s="228"/>
      <c r="POR4" s="229"/>
      <c r="POS4" s="230"/>
      <c r="POT4" s="194"/>
      <c r="POU4" s="194"/>
      <c r="POV4" s="195"/>
      <c r="POW4" s="196"/>
      <c r="POX4" s="197"/>
      <c r="POY4" s="197"/>
      <c r="POZ4" s="231"/>
      <c r="PPB4" s="223"/>
      <c r="PPC4" s="225"/>
      <c r="PPD4" s="226"/>
      <c r="PPE4" s="227"/>
      <c r="PPG4" s="228"/>
      <c r="PPH4" s="229"/>
      <c r="PPI4" s="230"/>
      <c r="PPJ4" s="194"/>
      <c r="PPK4" s="194"/>
      <c r="PPL4" s="195"/>
      <c r="PPM4" s="196"/>
      <c r="PPN4" s="197"/>
      <c r="PPO4" s="197"/>
      <c r="PPP4" s="231"/>
      <c r="PPR4" s="223"/>
      <c r="PPS4" s="225"/>
      <c r="PPT4" s="226"/>
      <c r="PPU4" s="227"/>
      <c r="PPW4" s="228"/>
      <c r="PPX4" s="229"/>
      <c r="PPY4" s="230"/>
      <c r="PPZ4" s="194"/>
      <c r="PQA4" s="194"/>
      <c r="PQB4" s="195"/>
      <c r="PQC4" s="196"/>
      <c r="PQD4" s="197"/>
      <c r="PQE4" s="197"/>
      <c r="PQF4" s="231"/>
      <c r="PQH4" s="223"/>
      <c r="PQI4" s="225"/>
      <c r="PQJ4" s="226"/>
      <c r="PQK4" s="227"/>
      <c r="PQM4" s="228"/>
      <c r="PQN4" s="229"/>
      <c r="PQO4" s="230"/>
      <c r="PQP4" s="194"/>
      <c r="PQQ4" s="194"/>
      <c r="PQR4" s="195"/>
      <c r="PQS4" s="196"/>
      <c r="PQT4" s="197"/>
      <c r="PQU4" s="197"/>
      <c r="PQV4" s="231"/>
      <c r="PQX4" s="223"/>
      <c r="PQY4" s="225"/>
      <c r="PQZ4" s="226"/>
      <c r="PRA4" s="227"/>
      <c r="PRC4" s="228"/>
      <c r="PRD4" s="229"/>
      <c r="PRE4" s="230"/>
      <c r="PRF4" s="194"/>
      <c r="PRG4" s="194"/>
      <c r="PRH4" s="195"/>
      <c r="PRI4" s="196"/>
      <c r="PRJ4" s="197"/>
      <c r="PRK4" s="197"/>
      <c r="PRL4" s="231"/>
      <c r="PRN4" s="223"/>
      <c r="PRO4" s="225"/>
      <c r="PRP4" s="226"/>
      <c r="PRQ4" s="227"/>
      <c r="PRS4" s="228"/>
      <c r="PRT4" s="229"/>
      <c r="PRU4" s="230"/>
      <c r="PRV4" s="194"/>
      <c r="PRW4" s="194"/>
      <c r="PRX4" s="195"/>
      <c r="PRY4" s="196"/>
      <c r="PRZ4" s="197"/>
      <c r="PSA4" s="197"/>
      <c r="PSB4" s="231"/>
      <c r="PSD4" s="223"/>
      <c r="PSE4" s="225"/>
      <c r="PSF4" s="226"/>
      <c r="PSG4" s="227"/>
      <c r="PSI4" s="228"/>
      <c r="PSJ4" s="229"/>
      <c r="PSK4" s="230"/>
      <c r="PSL4" s="194"/>
      <c r="PSM4" s="194"/>
      <c r="PSN4" s="195"/>
      <c r="PSO4" s="196"/>
      <c r="PSP4" s="197"/>
      <c r="PSQ4" s="197"/>
      <c r="PSR4" s="231"/>
      <c r="PST4" s="223"/>
      <c r="PSU4" s="225"/>
      <c r="PSV4" s="226"/>
      <c r="PSW4" s="227"/>
      <c r="PSY4" s="228"/>
      <c r="PSZ4" s="229"/>
      <c r="PTA4" s="230"/>
      <c r="PTB4" s="194"/>
      <c r="PTC4" s="194"/>
      <c r="PTD4" s="195"/>
      <c r="PTE4" s="196"/>
      <c r="PTF4" s="197"/>
      <c r="PTG4" s="197"/>
      <c r="PTH4" s="231"/>
      <c r="PTJ4" s="223"/>
      <c r="PTK4" s="225"/>
      <c r="PTL4" s="226"/>
      <c r="PTM4" s="227"/>
      <c r="PTO4" s="228"/>
      <c r="PTP4" s="229"/>
      <c r="PTQ4" s="230"/>
      <c r="PTR4" s="194"/>
      <c r="PTS4" s="194"/>
      <c r="PTT4" s="195"/>
      <c r="PTU4" s="196"/>
      <c r="PTV4" s="197"/>
      <c r="PTW4" s="197"/>
      <c r="PTX4" s="231"/>
      <c r="PTZ4" s="223"/>
      <c r="PUA4" s="225"/>
      <c r="PUB4" s="226"/>
      <c r="PUC4" s="227"/>
      <c r="PUE4" s="228"/>
      <c r="PUF4" s="229"/>
      <c r="PUG4" s="230"/>
      <c r="PUH4" s="194"/>
      <c r="PUI4" s="194"/>
      <c r="PUJ4" s="195"/>
      <c r="PUK4" s="196"/>
      <c r="PUL4" s="197"/>
      <c r="PUM4" s="197"/>
      <c r="PUN4" s="231"/>
      <c r="PUP4" s="223"/>
      <c r="PUQ4" s="225"/>
      <c r="PUR4" s="226"/>
      <c r="PUS4" s="227"/>
      <c r="PUU4" s="228"/>
      <c r="PUV4" s="229"/>
      <c r="PUW4" s="230"/>
      <c r="PUX4" s="194"/>
      <c r="PUY4" s="194"/>
      <c r="PUZ4" s="195"/>
      <c r="PVA4" s="196"/>
      <c r="PVB4" s="197"/>
      <c r="PVC4" s="197"/>
      <c r="PVD4" s="231"/>
      <c r="PVF4" s="223"/>
      <c r="PVG4" s="225"/>
      <c r="PVH4" s="226"/>
      <c r="PVI4" s="227"/>
      <c r="PVK4" s="228"/>
      <c r="PVL4" s="229"/>
      <c r="PVM4" s="230"/>
      <c r="PVN4" s="194"/>
      <c r="PVO4" s="194"/>
      <c r="PVP4" s="195"/>
      <c r="PVQ4" s="196"/>
      <c r="PVR4" s="197"/>
      <c r="PVS4" s="197"/>
      <c r="PVT4" s="231"/>
      <c r="PVV4" s="223"/>
      <c r="PVW4" s="225"/>
      <c r="PVX4" s="226"/>
      <c r="PVY4" s="227"/>
      <c r="PWA4" s="228"/>
      <c r="PWB4" s="229"/>
      <c r="PWC4" s="230"/>
      <c r="PWD4" s="194"/>
      <c r="PWE4" s="194"/>
      <c r="PWF4" s="195"/>
      <c r="PWG4" s="196"/>
      <c r="PWH4" s="197"/>
      <c r="PWI4" s="197"/>
      <c r="PWJ4" s="231"/>
      <c r="PWL4" s="223"/>
      <c r="PWM4" s="225"/>
      <c r="PWN4" s="226"/>
      <c r="PWO4" s="227"/>
      <c r="PWQ4" s="228"/>
      <c r="PWR4" s="229"/>
      <c r="PWS4" s="230"/>
      <c r="PWT4" s="194"/>
      <c r="PWU4" s="194"/>
      <c r="PWV4" s="195"/>
      <c r="PWW4" s="196"/>
      <c r="PWX4" s="197"/>
      <c r="PWY4" s="197"/>
      <c r="PWZ4" s="231"/>
      <c r="PXB4" s="223"/>
      <c r="PXC4" s="225"/>
      <c r="PXD4" s="226"/>
      <c r="PXE4" s="227"/>
      <c r="PXG4" s="228"/>
      <c r="PXH4" s="229"/>
      <c r="PXI4" s="230"/>
      <c r="PXJ4" s="194"/>
      <c r="PXK4" s="194"/>
      <c r="PXL4" s="195"/>
      <c r="PXM4" s="196"/>
      <c r="PXN4" s="197"/>
      <c r="PXO4" s="197"/>
      <c r="PXP4" s="231"/>
      <c r="PXR4" s="223"/>
      <c r="PXS4" s="225"/>
      <c r="PXT4" s="226"/>
      <c r="PXU4" s="227"/>
      <c r="PXW4" s="228"/>
      <c r="PXX4" s="229"/>
      <c r="PXY4" s="230"/>
      <c r="PXZ4" s="194"/>
      <c r="PYA4" s="194"/>
      <c r="PYB4" s="195"/>
      <c r="PYC4" s="196"/>
      <c r="PYD4" s="197"/>
      <c r="PYE4" s="197"/>
      <c r="PYF4" s="231"/>
      <c r="PYH4" s="223"/>
      <c r="PYI4" s="225"/>
      <c r="PYJ4" s="226"/>
      <c r="PYK4" s="227"/>
      <c r="PYM4" s="228"/>
      <c r="PYN4" s="229"/>
      <c r="PYO4" s="230"/>
      <c r="PYP4" s="194"/>
      <c r="PYQ4" s="194"/>
      <c r="PYR4" s="195"/>
      <c r="PYS4" s="196"/>
      <c r="PYT4" s="197"/>
      <c r="PYU4" s="197"/>
      <c r="PYV4" s="231"/>
      <c r="PYX4" s="223"/>
      <c r="PYY4" s="225"/>
      <c r="PYZ4" s="226"/>
      <c r="PZA4" s="227"/>
      <c r="PZC4" s="228"/>
      <c r="PZD4" s="229"/>
      <c r="PZE4" s="230"/>
      <c r="PZF4" s="194"/>
      <c r="PZG4" s="194"/>
      <c r="PZH4" s="195"/>
      <c r="PZI4" s="196"/>
      <c r="PZJ4" s="197"/>
      <c r="PZK4" s="197"/>
      <c r="PZL4" s="231"/>
      <c r="PZN4" s="223"/>
      <c r="PZO4" s="225"/>
      <c r="PZP4" s="226"/>
      <c r="PZQ4" s="227"/>
      <c r="PZS4" s="228"/>
      <c r="PZT4" s="229"/>
      <c r="PZU4" s="230"/>
      <c r="PZV4" s="194"/>
      <c r="PZW4" s="194"/>
      <c r="PZX4" s="195"/>
      <c r="PZY4" s="196"/>
      <c r="PZZ4" s="197"/>
      <c r="QAA4" s="197"/>
      <c r="QAB4" s="231"/>
      <c r="QAD4" s="223"/>
      <c r="QAE4" s="225"/>
      <c r="QAF4" s="226"/>
      <c r="QAG4" s="227"/>
      <c r="QAI4" s="228"/>
      <c r="QAJ4" s="229"/>
      <c r="QAK4" s="230"/>
      <c r="QAL4" s="194"/>
      <c r="QAM4" s="194"/>
      <c r="QAN4" s="195"/>
      <c r="QAO4" s="196"/>
      <c r="QAP4" s="197"/>
      <c r="QAQ4" s="197"/>
      <c r="QAR4" s="231"/>
      <c r="QAT4" s="223"/>
      <c r="QAU4" s="225"/>
      <c r="QAV4" s="226"/>
      <c r="QAW4" s="227"/>
      <c r="QAY4" s="228"/>
      <c r="QAZ4" s="229"/>
      <c r="QBA4" s="230"/>
      <c r="QBB4" s="194"/>
      <c r="QBC4" s="194"/>
      <c r="QBD4" s="195"/>
      <c r="QBE4" s="196"/>
      <c r="QBF4" s="197"/>
      <c r="QBG4" s="197"/>
      <c r="QBH4" s="231"/>
      <c r="QBJ4" s="223"/>
      <c r="QBK4" s="225"/>
      <c r="QBL4" s="226"/>
      <c r="QBM4" s="227"/>
      <c r="QBO4" s="228"/>
      <c r="QBP4" s="229"/>
      <c r="QBQ4" s="230"/>
      <c r="QBR4" s="194"/>
      <c r="QBS4" s="194"/>
      <c r="QBT4" s="195"/>
      <c r="QBU4" s="196"/>
      <c r="QBV4" s="197"/>
      <c r="QBW4" s="197"/>
      <c r="QBX4" s="231"/>
      <c r="QBZ4" s="223"/>
      <c r="QCA4" s="225"/>
      <c r="QCB4" s="226"/>
      <c r="QCC4" s="227"/>
      <c r="QCE4" s="228"/>
      <c r="QCF4" s="229"/>
      <c r="QCG4" s="230"/>
      <c r="QCH4" s="194"/>
      <c r="QCI4" s="194"/>
      <c r="QCJ4" s="195"/>
      <c r="QCK4" s="196"/>
      <c r="QCL4" s="197"/>
      <c r="QCM4" s="197"/>
      <c r="QCN4" s="231"/>
      <c r="QCP4" s="223"/>
      <c r="QCQ4" s="225"/>
      <c r="QCR4" s="226"/>
      <c r="QCS4" s="227"/>
      <c r="QCU4" s="228"/>
      <c r="QCV4" s="229"/>
      <c r="QCW4" s="230"/>
      <c r="QCX4" s="194"/>
      <c r="QCY4" s="194"/>
      <c r="QCZ4" s="195"/>
      <c r="QDA4" s="196"/>
      <c r="QDB4" s="197"/>
      <c r="QDC4" s="197"/>
      <c r="QDD4" s="231"/>
      <c r="QDF4" s="223"/>
      <c r="QDG4" s="225"/>
      <c r="QDH4" s="226"/>
      <c r="QDI4" s="227"/>
      <c r="QDK4" s="228"/>
      <c r="QDL4" s="229"/>
      <c r="QDM4" s="230"/>
      <c r="QDN4" s="194"/>
      <c r="QDO4" s="194"/>
      <c r="QDP4" s="195"/>
      <c r="QDQ4" s="196"/>
      <c r="QDR4" s="197"/>
      <c r="QDS4" s="197"/>
      <c r="QDT4" s="231"/>
      <c r="QDV4" s="223"/>
      <c r="QDW4" s="225"/>
      <c r="QDX4" s="226"/>
      <c r="QDY4" s="227"/>
      <c r="QEA4" s="228"/>
      <c r="QEB4" s="229"/>
      <c r="QEC4" s="230"/>
      <c r="QED4" s="194"/>
      <c r="QEE4" s="194"/>
      <c r="QEF4" s="195"/>
      <c r="QEG4" s="196"/>
      <c r="QEH4" s="197"/>
      <c r="QEI4" s="197"/>
      <c r="QEJ4" s="231"/>
      <c r="QEL4" s="223"/>
      <c r="QEM4" s="225"/>
      <c r="QEN4" s="226"/>
      <c r="QEO4" s="227"/>
      <c r="QEQ4" s="228"/>
      <c r="QER4" s="229"/>
      <c r="QES4" s="230"/>
      <c r="QET4" s="194"/>
      <c r="QEU4" s="194"/>
      <c r="QEV4" s="195"/>
      <c r="QEW4" s="196"/>
      <c r="QEX4" s="197"/>
      <c r="QEY4" s="197"/>
      <c r="QEZ4" s="231"/>
      <c r="QFB4" s="223"/>
      <c r="QFC4" s="225"/>
      <c r="QFD4" s="226"/>
      <c r="QFE4" s="227"/>
      <c r="QFG4" s="228"/>
      <c r="QFH4" s="229"/>
      <c r="QFI4" s="230"/>
      <c r="QFJ4" s="194"/>
      <c r="QFK4" s="194"/>
      <c r="QFL4" s="195"/>
      <c r="QFM4" s="196"/>
      <c r="QFN4" s="197"/>
      <c r="QFO4" s="197"/>
      <c r="QFP4" s="231"/>
      <c r="QFR4" s="223"/>
      <c r="QFS4" s="225"/>
      <c r="QFT4" s="226"/>
      <c r="QFU4" s="227"/>
      <c r="QFW4" s="228"/>
      <c r="QFX4" s="229"/>
      <c r="QFY4" s="230"/>
      <c r="QFZ4" s="194"/>
      <c r="QGA4" s="194"/>
      <c r="QGB4" s="195"/>
      <c r="QGC4" s="196"/>
      <c r="QGD4" s="197"/>
      <c r="QGE4" s="197"/>
      <c r="QGF4" s="231"/>
      <c r="QGH4" s="223"/>
      <c r="QGI4" s="225"/>
      <c r="QGJ4" s="226"/>
      <c r="QGK4" s="227"/>
      <c r="QGM4" s="228"/>
      <c r="QGN4" s="229"/>
      <c r="QGO4" s="230"/>
      <c r="QGP4" s="194"/>
      <c r="QGQ4" s="194"/>
      <c r="QGR4" s="195"/>
      <c r="QGS4" s="196"/>
      <c r="QGT4" s="197"/>
      <c r="QGU4" s="197"/>
      <c r="QGV4" s="231"/>
      <c r="QGX4" s="223"/>
      <c r="QGY4" s="225"/>
      <c r="QGZ4" s="226"/>
      <c r="QHA4" s="227"/>
      <c r="QHC4" s="228"/>
      <c r="QHD4" s="229"/>
      <c r="QHE4" s="230"/>
      <c r="QHF4" s="194"/>
      <c r="QHG4" s="194"/>
      <c r="QHH4" s="195"/>
      <c r="QHI4" s="196"/>
      <c r="QHJ4" s="197"/>
      <c r="QHK4" s="197"/>
      <c r="QHL4" s="231"/>
      <c r="QHN4" s="223"/>
      <c r="QHO4" s="225"/>
      <c r="QHP4" s="226"/>
      <c r="QHQ4" s="227"/>
      <c r="QHS4" s="228"/>
      <c r="QHT4" s="229"/>
      <c r="QHU4" s="230"/>
      <c r="QHV4" s="194"/>
      <c r="QHW4" s="194"/>
      <c r="QHX4" s="195"/>
      <c r="QHY4" s="196"/>
      <c r="QHZ4" s="197"/>
      <c r="QIA4" s="197"/>
      <c r="QIB4" s="231"/>
      <c r="QID4" s="223"/>
      <c r="QIE4" s="225"/>
      <c r="QIF4" s="226"/>
      <c r="QIG4" s="227"/>
      <c r="QII4" s="228"/>
      <c r="QIJ4" s="229"/>
      <c r="QIK4" s="230"/>
      <c r="QIL4" s="194"/>
      <c r="QIM4" s="194"/>
      <c r="QIN4" s="195"/>
      <c r="QIO4" s="196"/>
      <c r="QIP4" s="197"/>
      <c r="QIQ4" s="197"/>
      <c r="QIR4" s="231"/>
      <c r="QIT4" s="223"/>
      <c r="QIU4" s="225"/>
      <c r="QIV4" s="226"/>
      <c r="QIW4" s="227"/>
      <c r="QIY4" s="228"/>
      <c r="QIZ4" s="229"/>
      <c r="QJA4" s="230"/>
      <c r="QJB4" s="194"/>
      <c r="QJC4" s="194"/>
      <c r="QJD4" s="195"/>
      <c r="QJE4" s="196"/>
      <c r="QJF4" s="197"/>
      <c r="QJG4" s="197"/>
      <c r="QJH4" s="231"/>
      <c r="QJJ4" s="223"/>
      <c r="QJK4" s="225"/>
      <c r="QJL4" s="226"/>
      <c r="QJM4" s="227"/>
      <c r="QJO4" s="228"/>
      <c r="QJP4" s="229"/>
      <c r="QJQ4" s="230"/>
      <c r="QJR4" s="194"/>
      <c r="QJS4" s="194"/>
      <c r="QJT4" s="195"/>
      <c r="QJU4" s="196"/>
      <c r="QJV4" s="197"/>
      <c r="QJW4" s="197"/>
      <c r="QJX4" s="231"/>
      <c r="QJZ4" s="223"/>
      <c r="QKA4" s="225"/>
      <c r="QKB4" s="226"/>
      <c r="QKC4" s="227"/>
      <c r="QKE4" s="228"/>
      <c r="QKF4" s="229"/>
      <c r="QKG4" s="230"/>
      <c r="QKH4" s="194"/>
      <c r="QKI4" s="194"/>
      <c r="QKJ4" s="195"/>
      <c r="QKK4" s="196"/>
      <c r="QKL4" s="197"/>
      <c r="QKM4" s="197"/>
      <c r="QKN4" s="231"/>
      <c r="QKP4" s="223"/>
      <c r="QKQ4" s="225"/>
      <c r="QKR4" s="226"/>
      <c r="QKS4" s="227"/>
      <c r="QKU4" s="228"/>
      <c r="QKV4" s="229"/>
      <c r="QKW4" s="230"/>
      <c r="QKX4" s="194"/>
      <c r="QKY4" s="194"/>
      <c r="QKZ4" s="195"/>
      <c r="QLA4" s="196"/>
      <c r="QLB4" s="197"/>
      <c r="QLC4" s="197"/>
      <c r="QLD4" s="231"/>
      <c r="QLF4" s="223"/>
      <c r="QLG4" s="225"/>
      <c r="QLH4" s="226"/>
      <c r="QLI4" s="227"/>
      <c r="QLK4" s="228"/>
      <c r="QLL4" s="229"/>
      <c r="QLM4" s="230"/>
      <c r="QLN4" s="194"/>
      <c r="QLO4" s="194"/>
      <c r="QLP4" s="195"/>
      <c r="QLQ4" s="196"/>
      <c r="QLR4" s="197"/>
      <c r="QLS4" s="197"/>
      <c r="QLT4" s="231"/>
      <c r="QLV4" s="223"/>
      <c r="QLW4" s="225"/>
      <c r="QLX4" s="226"/>
      <c r="QLY4" s="227"/>
      <c r="QMA4" s="228"/>
      <c r="QMB4" s="229"/>
      <c r="QMC4" s="230"/>
      <c r="QMD4" s="194"/>
      <c r="QME4" s="194"/>
      <c r="QMF4" s="195"/>
      <c r="QMG4" s="196"/>
      <c r="QMH4" s="197"/>
      <c r="QMI4" s="197"/>
      <c r="QMJ4" s="231"/>
      <c r="QML4" s="223"/>
      <c r="QMM4" s="225"/>
      <c r="QMN4" s="226"/>
      <c r="QMO4" s="227"/>
      <c r="QMQ4" s="228"/>
      <c r="QMR4" s="229"/>
      <c r="QMS4" s="230"/>
      <c r="QMT4" s="194"/>
      <c r="QMU4" s="194"/>
      <c r="QMV4" s="195"/>
      <c r="QMW4" s="196"/>
      <c r="QMX4" s="197"/>
      <c r="QMY4" s="197"/>
      <c r="QMZ4" s="231"/>
      <c r="QNB4" s="223"/>
      <c r="QNC4" s="225"/>
      <c r="QND4" s="226"/>
      <c r="QNE4" s="227"/>
      <c r="QNG4" s="228"/>
      <c r="QNH4" s="229"/>
      <c r="QNI4" s="230"/>
      <c r="QNJ4" s="194"/>
      <c r="QNK4" s="194"/>
      <c r="QNL4" s="195"/>
      <c r="QNM4" s="196"/>
      <c r="QNN4" s="197"/>
      <c r="QNO4" s="197"/>
      <c r="QNP4" s="231"/>
      <c r="QNR4" s="223"/>
      <c r="QNS4" s="225"/>
      <c r="QNT4" s="226"/>
      <c r="QNU4" s="227"/>
      <c r="QNW4" s="228"/>
      <c r="QNX4" s="229"/>
      <c r="QNY4" s="230"/>
      <c r="QNZ4" s="194"/>
      <c r="QOA4" s="194"/>
      <c r="QOB4" s="195"/>
      <c r="QOC4" s="196"/>
      <c r="QOD4" s="197"/>
      <c r="QOE4" s="197"/>
      <c r="QOF4" s="231"/>
      <c r="QOH4" s="223"/>
      <c r="QOI4" s="225"/>
      <c r="QOJ4" s="226"/>
      <c r="QOK4" s="227"/>
      <c r="QOM4" s="228"/>
      <c r="QON4" s="229"/>
      <c r="QOO4" s="230"/>
      <c r="QOP4" s="194"/>
      <c r="QOQ4" s="194"/>
      <c r="QOR4" s="195"/>
      <c r="QOS4" s="196"/>
      <c r="QOT4" s="197"/>
      <c r="QOU4" s="197"/>
      <c r="QOV4" s="231"/>
      <c r="QOX4" s="223"/>
      <c r="QOY4" s="225"/>
      <c r="QOZ4" s="226"/>
      <c r="QPA4" s="227"/>
      <c r="QPC4" s="228"/>
      <c r="QPD4" s="229"/>
      <c r="QPE4" s="230"/>
      <c r="QPF4" s="194"/>
      <c r="QPG4" s="194"/>
      <c r="QPH4" s="195"/>
      <c r="QPI4" s="196"/>
      <c r="QPJ4" s="197"/>
      <c r="QPK4" s="197"/>
      <c r="QPL4" s="231"/>
      <c r="QPN4" s="223"/>
      <c r="QPO4" s="225"/>
      <c r="QPP4" s="226"/>
      <c r="QPQ4" s="227"/>
      <c r="QPS4" s="228"/>
      <c r="QPT4" s="229"/>
      <c r="QPU4" s="230"/>
      <c r="QPV4" s="194"/>
      <c r="QPW4" s="194"/>
      <c r="QPX4" s="195"/>
      <c r="QPY4" s="196"/>
      <c r="QPZ4" s="197"/>
      <c r="QQA4" s="197"/>
      <c r="QQB4" s="231"/>
      <c r="QQD4" s="223"/>
      <c r="QQE4" s="225"/>
      <c r="QQF4" s="226"/>
      <c r="QQG4" s="227"/>
      <c r="QQI4" s="228"/>
      <c r="QQJ4" s="229"/>
      <c r="QQK4" s="230"/>
      <c r="QQL4" s="194"/>
      <c r="QQM4" s="194"/>
      <c r="QQN4" s="195"/>
      <c r="QQO4" s="196"/>
      <c r="QQP4" s="197"/>
      <c r="QQQ4" s="197"/>
      <c r="QQR4" s="231"/>
      <c r="QQT4" s="223"/>
      <c r="QQU4" s="225"/>
      <c r="QQV4" s="226"/>
      <c r="QQW4" s="227"/>
      <c r="QQY4" s="228"/>
      <c r="QQZ4" s="229"/>
      <c r="QRA4" s="230"/>
      <c r="QRB4" s="194"/>
      <c r="QRC4" s="194"/>
      <c r="QRD4" s="195"/>
      <c r="QRE4" s="196"/>
      <c r="QRF4" s="197"/>
      <c r="QRG4" s="197"/>
      <c r="QRH4" s="231"/>
      <c r="QRJ4" s="223"/>
      <c r="QRK4" s="225"/>
      <c r="QRL4" s="226"/>
      <c r="QRM4" s="227"/>
      <c r="QRO4" s="228"/>
      <c r="QRP4" s="229"/>
      <c r="QRQ4" s="230"/>
      <c r="QRR4" s="194"/>
      <c r="QRS4" s="194"/>
      <c r="QRT4" s="195"/>
      <c r="QRU4" s="196"/>
      <c r="QRV4" s="197"/>
      <c r="QRW4" s="197"/>
      <c r="QRX4" s="231"/>
      <c r="QRZ4" s="223"/>
      <c r="QSA4" s="225"/>
      <c r="QSB4" s="226"/>
      <c r="QSC4" s="227"/>
      <c r="QSE4" s="228"/>
      <c r="QSF4" s="229"/>
      <c r="QSG4" s="230"/>
      <c r="QSH4" s="194"/>
      <c r="QSI4" s="194"/>
      <c r="QSJ4" s="195"/>
      <c r="QSK4" s="196"/>
      <c r="QSL4" s="197"/>
      <c r="QSM4" s="197"/>
      <c r="QSN4" s="231"/>
      <c r="QSP4" s="223"/>
      <c r="QSQ4" s="225"/>
      <c r="QSR4" s="226"/>
      <c r="QSS4" s="227"/>
      <c r="QSU4" s="228"/>
      <c r="QSV4" s="229"/>
      <c r="QSW4" s="230"/>
      <c r="QSX4" s="194"/>
      <c r="QSY4" s="194"/>
      <c r="QSZ4" s="195"/>
      <c r="QTA4" s="196"/>
      <c r="QTB4" s="197"/>
      <c r="QTC4" s="197"/>
      <c r="QTD4" s="231"/>
      <c r="QTF4" s="223"/>
      <c r="QTG4" s="225"/>
      <c r="QTH4" s="226"/>
      <c r="QTI4" s="227"/>
      <c r="QTK4" s="228"/>
      <c r="QTL4" s="229"/>
      <c r="QTM4" s="230"/>
      <c r="QTN4" s="194"/>
      <c r="QTO4" s="194"/>
      <c r="QTP4" s="195"/>
      <c r="QTQ4" s="196"/>
      <c r="QTR4" s="197"/>
      <c r="QTS4" s="197"/>
      <c r="QTT4" s="231"/>
      <c r="QTV4" s="223"/>
      <c r="QTW4" s="225"/>
      <c r="QTX4" s="226"/>
      <c r="QTY4" s="227"/>
      <c r="QUA4" s="228"/>
      <c r="QUB4" s="229"/>
      <c r="QUC4" s="230"/>
      <c r="QUD4" s="194"/>
      <c r="QUE4" s="194"/>
      <c r="QUF4" s="195"/>
      <c r="QUG4" s="196"/>
      <c r="QUH4" s="197"/>
      <c r="QUI4" s="197"/>
      <c r="QUJ4" s="231"/>
      <c r="QUL4" s="223"/>
      <c r="QUM4" s="225"/>
      <c r="QUN4" s="226"/>
      <c r="QUO4" s="227"/>
      <c r="QUQ4" s="228"/>
      <c r="QUR4" s="229"/>
      <c r="QUS4" s="230"/>
      <c r="QUT4" s="194"/>
      <c r="QUU4" s="194"/>
      <c r="QUV4" s="195"/>
      <c r="QUW4" s="196"/>
      <c r="QUX4" s="197"/>
      <c r="QUY4" s="197"/>
      <c r="QUZ4" s="231"/>
      <c r="QVB4" s="223"/>
      <c r="QVC4" s="225"/>
      <c r="QVD4" s="226"/>
      <c r="QVE4" s="227"/>
      <c r="QVG4" s="228"/>
      <c r="QVH4" s="229"/>
      <c r="QVI4" s="230"/>
      <c r="QVJ4" s="194"/>
      <c r="QVK4" s="194"/>
      <c r="QVL4" s="195"/>
      <c r="QVM4" s="196"/>
      <c r="QVN4" s="197"/>
      <c r="QVO4" s="197"/>
      <c r="QVP4" s="231"/>
      <c r="QVR4" s="223"/>
      <c r="QVS4" s="225"/>
      <c r="QVT4" s="226"/>
      <c r="QVU4" s="227"/>
      <c r="QVW4" s="228"/>
      <c r="QVX4" s="229"/>
      <c r="QVY4" s="230"/>
      <c r="QVZ4" s="194"/>
      <c r="QWA4" s="194"/>
      <c r="QWB4" s="195"/>
      <c r="QWC4" s="196"/>
      <c r="QWD4" s="197"/>
      <c r="QWE4" s="197"/>
      <c r="QWF4" s="231"/>
      <c r="QWH4" s="223"/>
      <c r="QWI4" s="225"/>
      <c r="QWJ4" s="226"/>
      <c r="QWK4" s="227"/>
      <c r="QWM4" s="228"/>
      <c r="QWN4" s="229"/>
      <c r="QWO4" s="230"/>
      <c r="QWP4" s="194"/>
      <c r="QWQ4" s="194"/>
      <c r="QWR4" s="195"/>
      <c r="QWS4" s="196"/>
      <c r="QWT4" s="197"/>
      <c r="QWU4" s="197"/>
      <c r="QWV4" s="231"/>
      <c r="QWX4" s="223"/>
      <c r="QWY4" s="225"/>
      <c r="QWZ4" s="226"/>
      <c r="QXA4" s="227"/>
      <c r="QXC4" s="228"/>
      <c r="QXD4" s="229"/>
      <c r="QXE4" s="230"/>
      <c r="QXF4" s="194"/>
      <c r="QXG4" s="194"/>
      <c r="QXH4" s="195"/>
      <c r="QXI4" s="196"/>
      <c r="QXJ4" s="197"/>
      <c r="QXK4" s="197"/>
      <c r="QXL4" s="231"/>
      <c r="QXN4" s="223"/>
      <c r="QXO4" s="225"/>
      <c r="QXP4" s="226"/>
      <c r="QXQ4" s="227"/>
      <c r="QXS4" s="228"/>
      <c r="QXT4" s="229"/>
      <c r="QXU4" s="230"/>
      <c r="QXV4" s="194"/>
      <c r="QXW4" s="194"/>
      <c r="QXX4" s="195"/>
      <c r="QXY4" s="196"/>
      <c r="QXZ4" s="197"/>
      <c r="QYA4" s="197"/>
      <c r="QYB4" s="231"/>
      <c r="QYD4" s="223"/>
      <c r="QYE4" s="225"/>
      <c r="QYF4" s="226"/>
      <c r="QYG4" s="227"/>
      <c r="QYI4" s="228"/>
      <c r="QYJ4" s="229"/>
      <c r="QYK4" s="230"/>
      <c r="QYL4" s="194"/>
      <c r="QYM4" s="194"/>
      <c r="QYN4" s="195"/>
      <c r="QYO4" s="196"/>
      <c r="QYP4" s="197"/>
      <c r="QYQ4" s="197"/>
      <c r="QYR4" s="231"/>
      <c r="QYT4" s="223"/>
      <c r="QYU4" s="225"/>
      <c r="QYV4" s="226"/>
      <c r="QYW4" s="227"/>
      <c r="QYY4" s="228"/>
      <c r="QYZ4" s="229"/>
      <c r="QZA4" s="230"/>
      <c r="QZB4" s="194"/>
      <c r="QZC4" s="194"/>
      <c r="QZD4" s="195"/>
      <c r="QZE4" s="196"/>
      <c r="QZF4" s="197"/>
      <c r="QZG4" s="197"/>
      <c r="QZH4" s="231"/>
      <c r="QZJ4" s="223"/>
      <c r="QZK4" s="225"/>
      <c r="QZL4" s="226"/>
      <c r="QZM4" s="227"/>
      <c r="QZO4" s="228"/>
      <c r="QZP4" s="229"/>
      <c r="QZQ4" s="230"/>
      <c r="QZR4" s="194"/>
      <c r="QZS4" s="194"/>
      <c r="QZT4" s="195"/>
      <c r="QZU4" s="196"/>
      <c r="QZV4" s="197"/>
      <c r="QZW4" s="197"/>
      <c r="QZX4" s="231"/>
      <c r="QZZ4" s="223"/>
      <c r="RAA4" s="225"/>
      <c r="RAB4" s="226"/>
      <c r="RAC4" s="227"/>
      <c r="RAE4" s="228"/>
      <c r="RAF4" s="229"/>
      <c r="RAG4" s="230"/>
      <c r="RAH4" s="194"/>
      <c r="RAI4" s="194"/>
      <c r="RAJ4" s="195"/>
      <c r="RAK4" s="196"/>
      <c r="RAL4" s="197"/>
      <c r="RAM4" s="197"/>
      <c r="RAN4" s="231"/>
      <c r="RAP4" s="223"/>
      <c r="RAQ4" s="225"/>
      <c r="RAR4" s="226"/>
      <c r="RAS4" s="227"/>
      <c r="RAU4" s="228"/>
      <c r="RAV4" s="229"/>
      <c r="RAW4" s="230"/>
      <c r="RAX4" s="194"/>
      <c r="RAY4" s="194"/>
      <c r="RAZ4" s="195"/>
      <c r="RBA4" s="196"/>
      <c r="RBB4" s="197"/>
      <c r="RBC4" s="197"/>
      <c r="RBD4" s="231"/>
      <c r="RBF4" s="223"/>
      <c r="RBG4" s="225"/>
      <c r="RBH4" s="226"/>
      <c r="RBI4" s="227"/>
      <c r="RBK4" s="228"/>
      <c r="RBL4" s="229"/>
      <c r="RBM4" s="230"/>
      <c r="RBN4" s="194"/>
      <c r="RBO4" s="194"/>
      <c r="RBP4" s="195"/>
      <c r="RBQ4" s="196"/>
      <c r="RBR4" s="197"/>
      <c r="RBS4" s="197"/>
      <c r="RBT4" s="231"/>
      <c r="RBV4" s="223"/>
      <c r="RBW4" s="225"/>
      <c r="RBX4" s="226"/>
      <c r="RBY4" s="227"/>
      <c r="RCA4" s="228"/>
      <c r="RCB4" s="229"/>
      <c r="RCC4" s="230"/>
      <c r="RCD4" s="194"/>
      <c r="RCE4" s="194"/>
      <c r="RCF4" s="195"/>
      <c r="RCG4" s="196"/>
      <c r="RCH4" s="197"/>
      <c r="RCI4" s="197"/>
      <c r="RCJ4" s="231"/>
      <c r="RCL4" s="223"/>
      <c r="RCM4" s="225"/>
      <c r="RCN4" s="226"/>
      <c r="RCO4" s="227"/>
      <c r="RCQ4" s="228"/>
      <c r="RCR4" s="229"/>
      <c r="RCS4" s="230"/>
      <c r="RCT4" s="194"/>
      <c r="RCU4" s="194"/>
      <c r="RCV4" s="195"/>
      <c r="RCW4" s="196"/>
      <c r="RCX4" s="197"/>
      <c r="RCY4" s="197"/>
      <c r="RCZ4" s="231"/>
      <c r="RDB4" s="223"/>
      <c r="RDC4" s="225"/>
      <c r="RDD4" s="226"/>
      <c r="RDE4" s="227"/>
      <c r="RDG4" s="228"/>
      <c r="RDH4" s="229"/>
      <c r="RDI4" s="230"/>
      <c r="RDJ4" s="194"/>
      <c r="RDK4" s="194"/>
      <c r="RDL4" s="195"/>
      <c r="RDM4" s="196"/>
      <c r="RDN4" s="197"/>
      <c r="RDO4" s="197"/>
      <c r="RDP4" s="231"/>
      <c r="RDR4" s="223"/>
      <c r="RDS4" s="225"/>
      <c r="RDT4" s="226"/>
      <c r="RDU4" s="227"/>
      <c r="RDW4" s="228"/>
      <c r="RDX4" s="229"/>
      <c r="RDY4" s="230"/>
      <c r="RDZ4" s="194"/>
      <c r="REA4" s="194"/>
      <c r="REB4" s="195"/>
      <c r="REC4" s="196"/>
      <c r="RED4" s="197"/>
      <c r="REE4" s="197"/>
      <c r="REF4" s="231"/>
      <c r="REH4" s="223"/>
      <c r="REI4" s="225"/>
      <c r="REJ4" s="226"/>
      <c r="REK4" s="227"/>
      <c r="REM4" s="228"/>
      <c r="REN4" s="229"/>
      <c r="REO4" s="230"/>
      <c r="REP4" s="194"/>
      <c r="REQ4" s="194"/>
      <c r="RER4" s="195"/>
      <c r="RES4" s="196"/>
      <c r="RET4" s="197"/>
      <c r="REU4" s="197"/>
      <c r="REV4" s="231"/>
      <c r="REX4" s="223"/>
      <c r="REY4" s="225"/>
      <c r="REZ4" s="226"/>
      <c r="RFA4" s="227"/>
      <c r="RFC4" s="228"/>
      <c r="RFD4" s="229"/>
      <c r="RFE4" s="230"/>
      <c r="RFF4" s="194"/>
      <c r="RFG4" s="194"/>
      <c r="RFH4" s="195"/>
      <c r="RFI4" s="196"/>
      <c r="RFJ4" s="197"/>
      <c r="RFK4" s="197"/>
      <c r="RFL4" s="231"/>
      <c r="RFN4" s="223"/>
      <c r="RFO4" s="225"/>
      <c r="RFP4" s="226"/>
      <c r="RFQ4" s="227"/>
      <c r="RFS4" s="228"/>
      <c r="RFT4" s="229"/>
      <c r="RFU4" s="230"/>
      <c r="RFV4" s="194"/>
      <c r="RFW4" s="194"/>
      <c r="RFX4" s="195"/>
      <c r="RFY4" s="196"/>
      <c r="RFZ4" s="197"/>
      <c r="RGA4" s="197"/>
      <c r="RGB4" s="231"/>
      <c r="RGD4" s="223"/>
      <c r="RGE4" s="225"/>
      <c r="RGF4" s="226"/>
      <c r="RGG4" s="227"/>
      <c r="RGI4" s="228"/>
      <c r="RGJ4" s="229"/>
      <c r="RGK4" s="230"/>
      <c r="RGL4" s="194"/>
      <c r="RGM4" s="194"/>
      <c r="RGN4" s="195"/>
      <c r="RGO4" s="196"/>
      <c r="RGP4" s="197"/>
      <c r="RGQ4" s="197"/>
      <c r="RGR4" s="231"/>
      <c r="RGT4" s="223"/>
      <c r="RGU4" s="225"/>
      <c r="RGV4" s="226"/>
      <c r="RGW4" s="227"/>
      <c r="RGY4" s="228"/>
      <c r="RGZ4" s="229"/>
      <c r="RHA4" s="230"/>
      <c r="RHB4" s="194"/>
      <c r="RHC4" s="194"/>
      <c r="RHD4" s="195"/>
      <c r="RHE4" s="196"/>
      <c r="RHF4" s="197"/>
      <c r="RHG4" s="197"/>
      <c r="RHH4" s="231"/>
      <c r="RHJ4" s="223"/>
      <c r="RHK4" s="225"/>
      <c r="RHL4" s="226"/>
      <c r="RHM4" s="227"/>
      <c r="RHO4" s="228"/>
      <c r="RHP4" s="229"/>
      <c r="RHQ4" s="230"/>
      <c r="RHR4" s="194"/>
      <c r="RHS4" s="194"/>
      <c r="RHT4" s="195"/>
      <c r="RHU4" s="196"/>
      <c r="RHV4" s="197"/>
      <c r="RHW4" s="197"/>
      <c r="RHX4" s="231"/>
      <c r="RHZ4" s="223"/>
      <c r="RIA4" s="225"/>
      <c r="RIB4" s="226"/>
      <c r="RIC4" s="227"/>
      <c r="RIE4" s="228"/>
      <c r="RIF4" s="229"/>
      <c r="RIG4" s="230"/>
      <c r="RIH4" s="194"/>
      <c r="RII4" s="194"/>
      <c r="RIJ4" s="195"/>
      <c r="RIK4" s="196"/>
      <c r="RIL4" s="197"/>
      <c r="RIM4" s="197"/>
      <c r="RIN4" s="231"/>
      <c r="RIP4" s="223"/>
      <c r="RIQ4" s="225"/>
      <c r="RIR4" s="226"/>
      <c r="RIS4" s="227"/>
      <c r="RIU4" s="228"/>
      <c r="RIV4" s="229"/>
      <c r="RIW4" s="230"/>
      <c r="RIX4" s="194"/>
      <c r="RIY4" s="194"/>
      <c r="RIZ4" s="195"/>
      <c r="RJA4" s="196"/>
      <c r="RJB4" s="197"/>
      <c r="RJC4" s="197"/>
      <c r="RJD4" s="231"/>
      <c r="RJF4" s="223"/>
      <c r="RJG4" s="225"/>
      <c r="RJH4" s="226"/>
      <c r="RJI4" s="227"/>
      <c r="RJK4" s="228"/>
      <c r="RJL4" s="229"/>
      <c r="RJM4" s="230"/>
      <c r="RJN4" s="194"/>
      <c r="RJO4" s="194"/>
      <c r="RJP4" s="195"/>
      <c r="RJQ4" s="196"/>
      <c r="RJR4" s="197"/>
      <c r="RJS4" s="197"/>
      <c r="RJT4" s="231"/>
      <c r="RJV4" s="223"/>
      <c r="RJW4" s="225"/>
      <c r="RJX4" s="226"/>
      <c r="RJY4" s="227"/>
      <c r="RKA4" s="228"/>
      <c r="RKB4" s="229"/>
      <c r="RKC4" s="230"/>
      <c r="RKD4" s="194"/>
      <c r="RKE4" s="194"/>
      <c r="RKF4" s="195"/>
      <c r="RKG4" s="196"/>
      <c r="RKH4" s="197"/>
      <c r="RKI4" s="197"/>
      <c r="RKJ4" s="231"/>
      <c r="RKL4" s="223"/>
      <c r="RKM4" s="225"/>
      <c r="RKN4" s="226"/>
      <c r="RKO4" s="227"/>
      <c r="RKQ4" s="228"/>
      <c r="RKR4" s="229"/>
      <c r="RKS4" s="230"/>
      <c r="RKT4" s="194"/>
      <c r="RKU4" s="194"/>
      <c r="RKV4" s="195"/>
      <c r="RKW4" s="196"/>
      <c r="RKX4" s="197"/>
      <c r="RKY4" s="197"/>
      <c r="RKZ4" s="231"/>
      <c r="RLB4" s="223"/>
      <c r="RLC4" s="225"/>
      <c r="RLD4" s="226"/>
      <c r="RLE4" s="227"/>
      <c r="RLG4" s="228"/>
      <c r="RLH4" s="229"/>
      <c r="RLI4" s="230"/>
      <c r="RLJ4" s="194"/>
      <c r="RLK4" s="194"/>
      <c r="RLL4" s="195"/>
      <c r="RLM4" s="196"/>
      <c r="RLN4" s="197"/>
      <c r="RLO4" s="197"/>
      <c r="RLP4" s="231"/>
      <c r="RLR4" s="223"/>
      <c r="RLS4" s="225"/>
      <c r="RLT4" s="226"/>
      <c r="RLU4" s="227"/>
      <c r="RLW4" s="228"/>
      <c r="RLX4" s="229"/>
      <c r="RLY4" s="230"/>
      <c r="RLZ4" s="194"/>
      <c r="RMA4" s="194"/>
      <c r="RMB4" s="195"/>
      <c r="RMC4" s="196"/>
      <c r="RMD4" s="197"/>
      <c r="RME4" s="197"/>
      <c r="RMF4" s="231"/>
      <c r="RMH4" s="223"/>
      <c r="RMI4" s="225"/>
      <c r="RMJ4" s="226"/>
      <c r="RMK4" s="227"/>
      <c r="RMM4" s="228"/>
      <c r="RMN4" s="229"/>
      <c r="RMO4" s="230"/>
      <c r="RMP4" s="194"/>
      <c r="RMQ4" s="194"/>
      <c r="RMR4" s="195"/>
      <c r="RMS4" s="196"/>
      <c r="RMT4" s="197"/>
      <c r="RMU4" s="197"/>
      <c r="RMV4" s="231"/>
      <c r="RMX4" s="223"/>
      <c r="RMY4" s="225"/>
      <c r="RMZ4" s="226"/>
      <c r="RNA4" s="227"/>
      <c r="RNC4" s="228"/>
      <c r="RND4" s="229"/>
      <c r="RNE4" s="230"/>
      <c r="RNF4" s="194"/>
      <c r="RNG4" s="194"/>
      <c r="RNH4" s="195"/>
      <c r="RNI4" s="196"/>
      <c r="RNJ4" s="197"/>
      <c r="RNK4" s="197"/>
      <c r="RNL4" s="231"/>
      <c r="RNN4" s="223"/>
      <c r="RNO4" s="225"/>
      <c r="RNP4" s="226"/>
      <c r="RNQ4" s="227"/>
      <c r="RNS4" s="228"/>
      <c r="RNT4" s="229"/>
      <c r="RNU4" s="230"/>
      <c r="RNV4" s="194"/>
      <c r="RNW4" s="194"/>
      <c r="RNX4" s="195"/>
      <c r="RNY4" s="196"/>
      <c r="RNZ4" s="197"/>
      <c r="ROA4" s="197"/>
      <c r="ROB4" s="231"/>
      <c r="ROD4" s="223"/>
      <c r="ROE4" s="225"/>
      <c r="ROF4" s="226"/>
      <c r="ROG4" s="227"/>
      <c r="ROI4" s="228"/>
      <c r="ROJ4" s="229"/>
      <c r="ROK4" s="230"/>
      <c r="ROL4" s="194"/>
      <c r="ROM4" s="194"/>
      <c r="RON4" s="195"/>
      <c r="ROO4" s="196"/>
      <c r="ROP4" s="197"/>
      <c r="ROQ4" s="197"/>
      <c r="ROR4" s="231"/>
      <c r="ROT4" s="223"/>
      <c r="ROU4" s="225"/>
      <c r="ROV4" s="226"/>
      <c r="ROW4" s="227"/>
      <c r="ROY4" s="228"/>
      <c r="ROZ4" s="229"/>
      <c r="RPA4" s="230"/>
      <c r="RPB4" s="194"/>
      <c r="RPC4" s="194"/>
      <c r="RPD4" s="195"/>
      <c r="RPE4" s="196"/>
      <c r="RPF4" s="197"/>
      <c r="RPG4" s="197"/>
      <c r="RPH4" s="231"/>
      <c r="RPJ4" s="223"/>
      <c r="RPK4" s="225"/>
      <c r="RPL4" s="226"/>
      <c r="RPM4" s="227"/>
      <c r="RPO4" s="228"/>
      <c r="RPP4" s="229"/>
      <c r="RPQ4" s="230"/>
      <c r="RPR4" s="194"/>
      <c r="RPS4" s="194"/>
      <c r="RPT4" s="195"/>
      <c r="RPU4" s="196"/>
      <c r="RPV4" s="197"/>
      <c r="RPW4" s="197"/>
      <c r="RPX4" s="231"/>
      <c r="RPZ4" s="223"/>
      <c r="RQA4" s="225"/>
      <c r="RQB4" s="226"/>
      <c r="RQC4" s="227"/>
      <c r="RQE4" s="228"/>
      <c r="RQF4" s="229"/>
      <c r="RQG4" s="230"/>
      <c r="RQH4" s="194"/>
      <c r="RQI4" s="194"/>
      <c r="RQJ4" s="195"/>
      <c r="RQK4" s="196"/>
      <c r="RQL4" s="197"/>
      <c r="RQM4" s="197"/>
      <c r="RQN4" s="231"/>
      <c r="RQP4" s="223"/>
      <c r="RQQ4" s="225"/>
      <c r="RQR4" s="226"/>
      <c r="RQS4" s="227"/>
      <c r="RQU4" s="228"/>
      <c r="RQV4" s="229"/>
      <c r="RQW4" s="230"/>
      <c r="RQX4" s="194"/>
      <c r="RQY4" s="194"/>
      <c r="RQZ4" s="195"/>
      <c r="RRA4" s="196"/>
      <c r="RRB4" s="197"/>
      <c r="RRC4" s="197"/>
      <c r="RRD4" s="231"/>
      <c r="RRF4" s="223"/>
      <c r="RRG4" s="225"/>
      <c r="RRH4" s="226"/>
      <c r="RRI4" s="227"/>
      <c r="RRK4" s="228"/>
      <c r="RRL4" s="229"/>
      <c r="RRM4" s="230"/>
      <c r="RRN4" s="194"/>
      <c r="RRO4" s="194"/>
      <c r="RRP4" s="195"/>
      <c r="RRQ4" s="196"/>
      <c r="RRR4" s="197"/>
      <c r="RRS4" s="197"/>
      <c r="RRT4" s="231"/>
      <c r="RRV4" s="223"/>
      <c r="RRW4" s="225"/>
      <c r="RRX4" s="226"/>
      <c r="RRY4" s="227"/>
      <c r="RSA4" s="228"/>
      <c r="RSB4" s="229"/>
      <c r="RSC4" s="230"/>
      <c r="RSD4" s="194"/>
      <c r="RSE4" s="194"/>
      <c r="RSF4" s="195"/>
      <c r="RSG4" s="196"/>
      <c r="RSH4" s="197"/>
      <c r="RSI4" s="197"/>
      <c r="RSJ4" s="231"/>
      <c r="RSL4" s="223"/>
      <c r="RSM4" s="225"/>
      <c r="RSN4" s="226"/>
      <c r="RSO4" s="227"/>
      <c r="RSQ4" s="228"/>
      <c r="RSR4" s="229"/>
      <c r="RSS4" s="230"/>
      <c r="RST4" s="194"/>
      <c r="RSU4" s="194"/>
      <c r="RSV4" s="195"/>
      <c r="RSW4" s="196"/>
      <c r="RSX4" s="197"/>
      <c r="RSY4" s="197"/>
      <c r="RSZ4" s="231"/>
      <c r="RTB4" s="223"/>
      <c r="RTC4" s="225"/>
      <c r="RTD4" s="226"/>
      <c r="RTE4" s="227"/>
      <c r="RTG4" s="228"/>
      <c r="RTH4" s="229"/>
      <c r="RTI4" s="230"/>
      <c r="RTJ4" s="194"/>
      <c r="RTK4" s="194"/>
      <c r="RTL4" s="195"/>
      <c r="RTM4" s="196"/>
      <c r="RTN4" s="197"/>
      <c r="RTO4" s="197"/>
      <c r="RTP4" s="231"/>
      <c r="RTR4" s="223"/>
      <c r="RTS4" s="225"/>
      <c r="RTT4" s="226"/>
      <c r="RTU4" s="227"/>
      <c r="RTW4" s="228"/>
      <c r="RTX4" s="229"/>
      <c r="RTY4" s="230"/>
      <c r="RTZ4" s="194"/>
      <c r="RUA4" s="194"/>
      <c r="RUB4" s="195"/>
      <c r="RUC4" s="196"/>
      <c r="RUD4" s="197"/>
      <c r="RUE4" s="197"/>
      <c r="RUF4" s="231"/>
      <c r="RUH4" s="223"/>
      <c r="RUI4" s="225"/>
      <c r="RUJ4" s="226"/>
      <c r="RUK4" s="227"/>
      <c r="RUM4" s="228"/>
      <c r="RUN4" s="229"/>
      <c r="RUO4" s="230"/>
      <c r="RUP4" s="194"/>
      <c r="RUQ4" s="194"/>
      <c r="RUR4" s="195"/>
      <c r="RUS4" s="196"/>
      <c r="RUT4" s="197"/>
      <c r="RUU4" s="197"/>
      <c r="RUV4" s="231"/>
      <c r="RUX4" s="223"/>
      <c r="RUY4" s="225"/>
      <c r="RUZ4" s="226"/>
      <c r="RVA4" s="227"/>
      <c r="RVC4" s="228"/>
      <c r="RVD4" s="229"/>
      <c r="RVE4" s="230"/>
      <c r="RVF4" s="194"/>
      <c r="RVG4" s="194"/>
      <c r="RVH4" s="195"/>
      <c r="RVI4" s="196"/>
      <c r="RVJ4" s="197"/>
      <c r="RVK4" s="197"/>
      <c r="RVL4" s="231"/>
      <c r="RVN4" s="223"/>
      <c r="RVO4" s="225"/>
      <c r="RVP4" s="226"/>
      <c r="RVQ4" s="227"/>
      <c r="RVS4" s="228"/>
      <c r="RVT4" s="229"/>
      <c r="RVU4" s="230"/>
      <c r="RVV4" s="194"/>
      <c r="RVW4" s="194"/>
      <c r="RVX4" s="195"/>
      <c r="RVY4" s="196"/>
      <c r="RVZ4" s="197"/>
      <c r="RWA4" s="197"/>
      <c r="RWB4" s="231"/>
      <c r="RWD4" s="223"/>
      <c r="RWE4" s="225"/>
      <c r="RWF4" s="226"/>
      <c r="RWG4" s="227"/>
      <c r="RWI4" s="228"/>
      <c r="RWJ4" s="229"/>
      <c r="RWK4" s="230"/>
      <c r="RWL4" s="194"/>
      <c r="RWM4" s="194"/>
      <c r="RWN4" s="195"/>
      <c r="RWO4" s="196"/>
      <c r="RWP4" s="197"/>
      <c r="RWQ4" s="197"/>
      <c r="RWR4" s="231"/>
      <c r="RWT4" s="223"/>
      <c r="RWU4" s="225"/>
      <c r="RWV4" s="226"/>
      <c r="RWW4" s="227"/>
      <c r="RWY4" s="228"/>
      <c r="RWZ4" s="229"/>
      <c r="RXA4" s="230"/>
      <c r="RXB4" s="194"/>
      <c r="RXC4" s="194"/>
      <c r="RXD4" s="195"/>
      <c r="RXE4" s="196"/>
      <c r="RXF4" s="197"/>
      <c r="RXG4" s="197"/>
      <c r="RXH4" s="231"/>
      <c r="RXJ4" s="223"/>
      <c r="RXK4" s="225"/>
      <c r="RXL4" s="226"/>
      <c r="RXM4" s="227"/>
      <c r="RXO4" s="228"/>
      <c r="RXP4" s="229"/>
      <c r="RXQ4" s="230"/>
      <c r="RXR4" s="194"/>
      <c r="RXS4" s="194"/>
      <c r="RXT4" s="195"/>
      <c r="RXU4" s="196"/>
      <c r="RXV4" s="197"/>
      <c r="RXW4" s="197"/>
      <c r="RXX4" s="231"/>
      <c r="RXZ4" s="223"/>
      <c r="RYA4" s="225"/>
      <c r="RYB4" s="226"/>
      <c r="RYC4" s="227"/>
      <c r="RYE4" s="228"/>
      <c r="RYF4" s="229"/>
      <c r="RYG4" s="230"/>
      <c r="RYH4" s="194"/>
      <c r="RYI4" s="194"/>
      <c r="RYJ4" s="195"/>
      <c r="RYK4" s="196"/>
      <c r="RYL4" s="197"/>
      <c r="RYM4" s="197"/>
      <c r="RYN4" s="231"/>
      <c r="RYP4" s="223"/>
      <c r="RYQ4" s="225"/>
      <c r="RYR4" s="226"/>
      <c r="RYS4" s="227"/>
      <c r="RYU4" s="228"/>
      <c r="RYV4" s="229"/>
      <c r="RYW4" s="230"/>
      <c r="RYX4" s="194"/>
      <c r="RYY4" s="194"/>
      <c r="RYZ4" s="195"/>
      <c r="RZA4" s="196"/>
      <c r="RZB4" s="197"/>
      <c r="RZC4" s="197"/>
      <c r="RZD4" s="231"/>
      <c r="RZF4" s="223"/>
      <c r="RZG4" s="225"/>
      <c r="RZH4" s="226"/>
      <c r="RZI4" s="227"/>
      <c r="RZK4" s="228"/>
      <c r="RZL4" s="229"/>
      <c r="RZM4" s="230"/>
      <c r="RZN4" s="194"/>
      <c r="RZO4" s="194"/>
      <c r="RZP4" s="195"/>
      <c r="RZQ4" s="196"/>
      <c r="RZR4" s="197"/>
      <c r="RZS4" s="197"/>
      <c r="RZT4" s="231"/>
      <c r="RZV4" s="223"/>
      <c r="RZW4" s="225"/>
      <c r="RZX4" s="226"/>
      <c r="RZY4" s="227"/>
      <c r="SAA4" s="228"/>
      <c r="SAB4" s="229"/>
      <c r="SAC4" s="230"/>
      <c r="SAD4" s="194"/>
      <c r="SAE4" s="194"/>
      <c r="SAF4" s="195"/>
      <c r="SAG4" s="196"/>
      <c r="SAH4" s="197"/>
      <c r="SAI4" s="197"/>
      <c r="SAJ4" s="231"/>
      <c r="SAL4" s="223"/>
      <c r="SAM4" s="225"/>
      <c r="SAN4" s="226"/>
      <c r="SAO4" s="227"/>
      <c r="SAQ4" s="228"/>
      <c r="SAR4" s="229"/>
      <c r="SAS4" s="230"/>
      <c r="SAT4" s="194"/>
      <c r="SAU4" s="194"/>
      <c r="SAV4" s="195"/>
      <c r="SAW4" s="196"/>
      <c r="SAX4" s="197"/>
      <c r="SAY4" s="197"/>
      <c r="SAZ4" s="231"/>
      <c r="SBB4" s="223"/>
      <c r="SBC4" s="225"/>
      <c r="SBD4" s="226"/>
      <c r="SBE4" s="227"/>
      <c r="SBG4" s="228"/>
      <c r="SBH4" s="229"/>
      <c r="SBI4" s="230"/>
      <c r="SBJ4" s="194"/>
      <c r="SBK4" s="194"/>
      <c r="SBL4" s="195"/>
      <c r="SBM4" s="196"/>
      <c r="SBN4" s="197"/>
      <c r="SBO4" s="197"/>
      <c r="SBP4" s="231"/>
      <c r="SBR4" s="223"/>
      <c r="SBS4" s="225"/>
      <c r="SBT4" s="226"/>
      <c r="SBU4" s="227"/>
      <c r="SBW4" s="228"/>
      <c r="SBX4" s="229"/>
      <c r="SBY4" s="230"/>
      <c r="SBZ4" s="194"/>
      <c r="SCA4" s="194"/>
      <c r="SCB4" s="195"/>
      <c r="SCC4" s="196"/>
      <c r="SCD4" s="197"/>
      <c r="SCE4" s="197"/>
      <c r="SCF4" s="231"/>
      <c r="SCH4" s="223"/>
      <c r="SCI4" s="225"/>
      <c r="SCJ4" s="226"/>
      <c r="SCK4" s="227"/>
      <c r="SCM4" s="228"/>
      <c r="SCN4" s="229"/>
      <c r="SCO4" s="230"/>
      <c r="SCP4" s="194"/>
      <c r="SCQ4" s="194"/>
      <c r="SCR4" s="195"/>
      <c r="SCS4" s="196"/>
      <c r="SCT4" s="197"/>
      <c r="SCU4" s="197"/>
      <c r="SCV4" s="231"/>
      <c r="SCX4" s="223"/>
      <c r="SCY4" s="225"/>
      <c r="SCZ4" s="226"/>
      <c r="SDA4" s="227"/>
      <c r="SDC4" s="228"/>
      <c r="SDD4" s="229"/>
      <c r="SDE4" s="230"/>
      <c r="SDF4" s="194"/>
      <c r="SDG4" s="194"/>
      <c r="SDH4" s="195"/>
      <c r="SDI4" s="196"/>
      <c r="SDJ4" s="197"/>
      <c r="SDK4" s="197"/>
      <c r="SDL4" s="231"/>
      <c r="SDN4" s="223"/>
      <c r="SDO4" s="225"/>
      <c r="SDP4" s="226"/>
      <c r="SDQ4" s="227"/>
      <c r="SDS4" s="228"/>
      <c r="SDT4" s="229"/>
      <c r="SDU4" s="230"/>
      <c r="SDV4" s="194"/>
      <c r="SDW4" s="194"/>
      <c r="SDX4" s="195"/>
      <c r="SDY4" s="196"/>
      <c r="SDZ4" s="197"/>
      <c r="SEA4" s="197"/>
      <c r="SEB4" s="231"/>
      <c r="SED4" s="223"/>
      <c r="SEE4" s="225"/>
      <c r="SEF4" s="226"/>
      <c r="SEG4" s="227"/>
      <c r="SEI4" s="228"/>
      <c r="SEJ4" s="229"/>
      <c r="SEK4" s="230"/>
      <c r="SEL4" s="194"/>
      <c r="SEM4" s="194"/>
      <c r="SEN4" s="195"/>
      <c r="SEO4" s="196"/>
      <c r="SEP4" s="197"/>
      <c r="SEQ4" s="197"/>
      <c r="SER4" s="231"/>
      <c r="SET4" s="223"/>
      <c r="SEU4" s="225"/>
      <c r="SEV4" s="226"/>
      <c r="SEW4" s="227"/>
      <c r="SEY4" s="228"/>
      <c r="SEZ4" s="229"/>
      <c r="SFA4" s="230"/>
      <c r="SFB4" s="194"/>
      <c r="SFC4" s="194"/>
      <c r="SFD4" s="195"/>
      <c r="SFE4" s="196"/>
      <c r="SFF4" s="197"/>
      <c r="SFG4" s="197"/>
      <c r="SFH4" s="231"/>
      <c r="SFJ4" s="223"/>
      <c r="SFK4" s="225"/>
      <c r="SFL4" s="226"/>
      <c r="SFM4" s="227"/>
      <c r="SFO4" s="228"/>
      <c r="SFP4" s="229"/>
      <c r="SFQ4" s="230"/>
      <c r="SFR4" s="194"/>
      <c r="SFS4" s="194"/>
      <c r="SFT4" s="195"/>
      <c r="SFU4" s="196"/>
      <c r="SFV4" s="197"/>
      <c r="SFW4" s="197"/>
      <c r="SFX4" s="231"/>
      <c r="SFZ4" s="223"/>
      <c r="SGA4" s="225"/>
      <c r="SGB4" s="226"/>
      <c r="SGC4" s="227"/>
      <c r="SGE4" s="228"/>
      <c r="SGF4" s="229"/>
      <c r="SGG4" s="230"/>
      <c r="SGH4" s="194"/>
      <c r="SGI4" s="194"/>
      <c r="SGJ4" s="195"/>
      <c r="SGK4" s="196"/>
      <c r="SGL4" s="197"/>
      <c r="SGM4" s="197"/>
      <c r="SGN4" s="231"/>
      <c r="SGP4" s="223"/>
      <c r="SGQ4" s="225"/>
      <c r="SGR4" s="226"/>
      <c r="SGS4" s="227"/>
      <c r="SGU4" s="228"/>
      <c r="SGV4" s="229"/>
      <c r="SGW4" s="230"/>
      <c r="SGX4" s="194"/>
      <c r="SGY4" s="194"/>
      <c r="SGZ4" s="195"/>
      <c r="SHA4" s="196"/>
      <c r="SHB4" s="197"/>
      <c r="SHC4" s="197"/>
      <c r="SHD4" s="231"/>
      <c r="SHF4" s="223"/>
      <c r="SHG4" s="225"/>
      <c r="SHH4" s="226"/>
      <c r="SHI4" s="227"/>
      <c r="SHK4" s="228"/>
      <c r="SHL4" s="229"/>
      <c r="SHM4" s="230"/>
      <c r="SHN4" s="194"/>
      <c r="SHO4" s="194"/>
      <c r="SHP4" s="195"/>
      <c r="SHQ4" s="196"/>
      <c r="SHR4" s="197"/>
      <c r="SHS4" s="197"/>
      <c r="SHT4" s="231"/>
      <c r="SHV4" s="223"/>
      <c r="SHW4" s="225"/>
      <c r="SHX4" s="226"/>
      <c r="SHY4" s="227"/>
      <c r="SIA4" s="228"/>
      <c r="SIB4" s="229"/>
      <c r="SIC4" s="230"/>
      <c r="SID4" s="194"/>
      <c r="SIE4" s="194"/>
      <c r="SIF4" s="195"/>
      <c r="SIG4" s="196"/>
      <c r="SIH4" s="197"/>
      <c r="SII4" s="197"/>
      <c r="SIJ4" s="231"/>
      <c r="SIL4" s="223"/>
      <c r="SIM4" s="225"/>
      <c r="SIN4" s="226"/>
      <c r="SIO4" s="227"/>
      <c r="SIQ4" s="228"/>
      <c r="SIR4" s="229"/>
      <c r="SIS4" s="230"/>
      <c r="SIT4" s="194"/>
      <c r="SIU4" s="194"/>
      <c r="SIV4" s="195"/>
      <c r="SIW4" s="196"/>
      <c r="SIX4" s="197"/>
      <c r="SIY4" s="197"/>
      <c r="SIZ4" s="231"/>
      <c r="SJB4" s="223"/>
      <c r="SJC4" s="225"/>
      <c r="SJD4" s="226"/>
      <c r="SJE4" s="227"/>
      <c r="SJG4" s="228"/>
      <c r="SJH4" s="229"/>
      <c r="SJI4" s="230"/>
      <c r="SJJ4" s="194"/>
      <c r="SJK4" s="194"/>
      <c r="SJL4" s="195"/>
      <c r="SJM4" s="196"/>
      <c r="SJN4" s="197"/>
      <c r="SJO4" s="197"/>
      <c r="SJP4" s="231"/>
      <c r="SJR4" s="223"/>
      <c r="SJS4" s="225"/>
      <c r="SJT4" s="226"/>
      <c r="SJU4" s="227"/>
      <c r="SJW4" s="228"/>
      <c r="SJX4" s="229"/>
      <c r="SJY4" s="230"/>
      <c r="SJZ4" s="194"/>
      <c r="SKA4" s="194"/>
      <c r="SKB4" s="195"/>
      <c r="SKC4" s="196"/>
      <c r="SKD4" s="197"/>
      <c r="SKE4" s="197"/>
      <c r="SKF4" s="231"/>
      <c r="SKH4" s="223"/>
      <c r="SKI4" s="225"/>
      <c r="SKJ4" s="226"/>
      <c r="SKK4" s="227"/>
      <c r="SKM4" s="228"/>
      <c r="SKN4" s="229"/>
      <c r="SKO4" s="230"/>
      <c r="SKP4" s="194"/>
      <c r="SKQ4" s="194"/>
      <c r="SKR4" s="195"/>
      <c r="SKS4" s="196"/>
      <c r="SKT4" s="197"/>
      <c r="SKU4" s="197"/>
      <c r="SKV4" s="231"/>
      <c r="SKX4" s="223"/>
      <c r="SKY4" s="225"/>
      <c r="SKZ4" s="226"/>
      <c r="SLA4" s="227"/>
      <c r="SLC4" s="228"/>
      <c r="SLD4" s="229"/>
      <c r="SLE4" s="230"/>
      <c r="SLF4" s="194"/>
      <c r="SLG4" s="194"/>
      <c r="SLH4" s="195"/>
      <c r="SLI4" s="196"/>
      <c r="SLJ4" s="197"/>
      <c r="SLK4" s="197"/>
      <c r="SLL4" s="231"/>
      <c r="SLN4" s="223"/>
      <c r="SLO4" s="225"/>
      <c r="SLP4" s="226"/>
      <c r="SLQ4" s="227"/>
      <c r="SLS4" s="228"/>
      <c r="SLT4" s="229"/>
      <c r="SLU4" s="230"/>
      <c r="SLV4" s="194"/>
      <c r="SLW4" s="194"/>
      <c r="SLX4" s="195"/>
      <c r="SLY4" s="196"/>
      <c r="SLZ4" s="197"/>
      <c r="SMA4" s="197"/>
      <c r="SMB4" s="231"/>
      <c r="SMD4" s="223"/>
      <c r="SME4" s="225"/>
      <c r="SMF4" s="226"/>
      <c r="SMG4" s="227"/>
      <c r="SMI4" s="228"/>
      <c r="SMJ4" s="229"/>
      <c r="SMK4" s="230"/>
      <c r="SML4" s="194"/>
      <c r="SMM4" s="194"/>
      <c r="SMN4" s="195"/>
      <c r="SMO4" s="196"/>
      <c r="SMP4" s="197"/>
      <c r="SMQ4" s="197"/>
      <c r="SMR4" s="231"/>
      <c r="SMT4" s="223"/>
      <c r="SMU4" s="225"/>
      <c r="SMV4" s="226"/>
      <c r="SMW4" s="227"/>
      <c r="SMY4" s="228"/>
      <c r="SMZ4" s="229"/>
      <c r="SNA4" s="230"/>
      <c r="SNB4" s="194"/>
      <c r="SNC4" s="194"/>
      <c r="SND4" s="195"/>
      <c r="SNE4" s="196"/>
      <c r="SNF4" s="197"/>
      <c r="SNG4" s="197"/>
      <c r="SNH4" s="231"/>
      <c r="SNJ4" s="223"/>
      <c r="SNK4" s="225"/>
      <c r="SNL4" s="226"/>
      <c r="SNM4" s="227"/>
      <c r="SNO4" s="228"/>
      <c r="SNP4" s="229"/>
      <c r="SNQ4" s="230"/>
      <c r="SNR4" s="194"/>
      <c r="SNS4" s="194"/>
      <c r="SNT4" s="195"/>
      <c r="SNU4" s="196"/>
      <c r="SNV4" s="197"/>
      <c r="SNW4" s="197"/>
      <c r="SNX4" s="231"/>
      <c r="SNZ4" s="223"/>
      <c r="SOA4" s="225"/>
      <c r="SOB4" s="226"/>
      <c r="SOC4" s="227"/>
      <c r="SOE4" s="228"/>
      <c r="SOF4" s="229"/>
      <c r="SOG4" s="230"/>
      <c r="SOH4" s="194"/>
      <c r="SOI4" s="194"/>
      <c r="SOJ4" s="195"/>
      <c r="SOK4" s="196"/>
      <c r="SOL4" s="197"/>
      <c r="SOM4" s="197"/>
      <c r="SON4" s="231"/>
      <c r="SOP4" s="223"/>
      <c r="SOQ4" s="225"/>
      <c r="SOR4" s="226"/>
      <c r="SOS4" s="227"/>
      <c r="SOU4" s="228"/>
      <c r="SOV4" s="229"/>
      <c r="SOW4" s="230"/>
      <c r="SOX4" s="194"/>
      <c r="SOY4" s="194"/>
      <c r="SOZ4" s="195"/>
      <c r="SPA4" s="196"/>
      <c r="SPB4" s="197"/>
      <c r="SPC4" s="197"/>
      <c r="SPD4" s="231"/>
      <c r="SPF4" s="223"/>
      <c r="SPG4" s="225"/>
      <c r="SPH4" s="226"/>
      <c r="SPI4" s="227"/>
      <c r="SPK4" s="228"/>
      <c r="SPL4" s="229"/>
      <c r="SPM4" s="230"/>
      <c r="SPN4" s="194"/>
      <c r="SPO4" s="194"/>
      <c r="SPP4" s="195"/>
      <c r="SPQ4" s="196"/>
      <c r="SPR4" s="197"/>
      <c r="SPS4" s="197"/>
      <c r="SPT4" s="231"/>
      <c r="SPV4" s="223"/>
      <c r="SPW4" s="225"/>
      <c r="SPX4" s="226"/>
      <c r="SPY4" s="227"/>
      <c r="SQA4" s="228"/>
      <c r="SQB4" s="229"/>
      <c r="SQC4" s="230"/>
      <c r="SQD4" s="194"/>
      <c r="SQE4" s="194"/>
      <c r="SQF4" s="195"/>
      <c r="SQG4" s="196"/>
      <c r="SQH4" s="197"/>
      <c r="SQI4" s="197"/>
      <c r="SQJ4" s="231"/>
      <c r="SQL4" s="223"/>
      <c r="SQM4" s="225"/>
      <c r="SQN4" s="226"/>
      <c r="SQO4" s="227"/>
      <c r="SQQ4" s="228"/>
      <c r="SQR4" s="229"/>
      <c r="SQS4" s="230"/>
      <c r="SQT4" s="194"/>
      <c r="SQU4" s="194"/>
      <c r="SQV4" s="195"/>
      <c r="SQW4" s="196"/>
      <c r="SQX4" s="197"/>
      <c r="SQY4" s="197"/>
      <c r="SQZ4" s="231"/>
      <c r="SRB4" s="223"/>
      <c r="SRC4" s="225"/>
      <c r="SRD4" s="226"/>
      <c r="SRE4" s="227"/>
      <c r="SRG4" s="228"/>
      <c r="SRH4" s="229"/>
      <c r="SRI4" s="230"/>
      <c r="SRJ4" s="194"/>
      <c r="SRK4" s="194"/>
      <c r="SRL4" s="195"/>
      <c r="SRM4" s="196"/>
      <c r="SRN4" s="197"/>
      <c r="SRO4" s="197"/>
      <c r="SRP4" s="231"/>
      <c r="SRR4" s="223"/>
      <c r="SRS4" s="225"/>
      <c r="SRT4" s="226"/>
      <c r="SRU4" s="227"/>
      <c r="SRW4" s="228"/>
      <c r="SRX4" s="229"/>
      <c r="SRY4" s="230"/>
      <c r="SRZ4" s="194"/>
      <c r="SSA4" s="194"/>
      <c r="SSB4" s="195"/>
      <c r="SSC4" s="196"/>
      <c r="SSD4" s="197"/>
      <c r="SSE4" s="197"/>
      <c r="SSF4" s="231"/>
      <c r="SSH4" s="223"/>
      <c r="SSI4" s="225"/>
      <c r="SSJ4" s="226"/>
      <c r="SSK4" s="227"/>
      <c r="SSM4" s="228"/>
      <c r="SSN4" s="229"/>
      <c r="SSO4" s="230"/>
      <c r="SSP4" s="194"/>
      <c r="SSQ4" s="194"/>
      <c r="SSR4" s="195"/>
      <c r="SSS4" s="196"/>
      <c r="SST4" s="197"/>
      <c r="SSU4" s="197"/>
      <c r="SSV4" s="231"/>
      <c r="SSX4" s="223"/>
      <c r="SSY4" s="225"/>
      <c r="SSZ4" s="226"/>
      <c r="STA4" s="227"/>
      <c r="STC4" s="228"/>
      <c r="STD4" s="229"/>
      <c r="STE4" s="230"/>
      <c r="STF4" s="194"/>
      <c r="STG4" s="194"/>
      <c r="STH4" s="195"/>
      <c r="STI4" s="196"/>
      <c r="STJ4" s="197"/>
      <c r="STK4" s="197"/>
      <c r="STL4" s="231"/>
      <c r="STN4" s="223"/>
      <c r="STO4" s="225"/>
      <c r="STP4" s="226"/>
      <c r="STQ4" s="227"/>
      <c r="STS4" s="228"/>
      <c r="STT4" s="229"/>
      <c r="STU4" s="230"/>
      <c r="STV4" s="194"/>
      <c r="STW4" s="194"/>
      <c r="STX4" s="195"/>
      <c r="STY4" s="196"/>
      <c r="STZ4" s="197"/>
      <c r="SUA4" s="197"/>
      <c r="SUB4" s="231"/>
      <c r="SUD4" s="223"/>
      <c r="SUE4" s="225"/>
      <c r="SUF4" s="226"/>
      <c r="SUG4" s="227"/>
      <c r="SUI4" s="228"/>
      <c r="SUJ4" s="229"/>
      <c r="SUK4" s="230"/>
      <c r="SUL4" s="194"/>
      <c r="SUM4" s="194"/>
      <c r="SUN4" s="195"/>
      <c r="SUO4" s="196"/>
      <c r="SUP4" s="197"/>
      <c r="SUQ4" s="197"/>
      <c r="SUR4" s="231"/>
      <c r="SUT4" s="223"/>
      <c r="SUU4" s="225"/>
      <c r="SUV4" s="226"/>
      <c r="SUW4" s="227"/>
      <c r="SUY4" s="228"/>
      <c r="SUZ4" s="229"/>
      <c r="SVA4" s="230"/>
      <c r="SVB4" s="194"/>
      <c r="SVC4" s="194"/>
      <c r="SVD4" s="195"/>
      <c r="SVE4" s="196"/>
      <c r="SVF4" s="197"/>
      <c r="SVG4" s="197"/>
      <c r="SVH4" s="231"/>
      <c r="SVJ4" s="223"/>
      <c r="SVK4" s="225"/>
      <c r="SVL4" s="226"/>
      <c r="SVM4" s="227"/>
      <c r="SVO4" s="228"/>
      <c r="SVP4" s="229"/>
      <c r="SVQ4" s="230"/>
      <c r="SVR4" s="194"/>
      <c r="SVS4" s="194"/>
      <c r="SVT4" s="195"/>
      <c r="SVU4" s="196"/>
      <c r="SVV4" s="197"/>
      <c r="SVW4" s="197"/>
      <c r="SVX4" s="231"/>
      <c r="SVZ4" s="223"/>
      <c r="SWA4" s="225"/>
      <c r="SWB4" s="226"/>
      <c r="SWC4" s="227"/>
      <c r="SWE4" s="228"/>
      <c r="SWF4" s="229"/>
      <c r="SWG4" s="230"/>
      <c r="SWH4" s="194"/>
      <c r="SWI4" s="194"/>
      <c r="SWJ4" s="195"/>
      <c r="SWK4" s="196"/>
      <c r="SWL4" s="197"/>
      <c r="SWM4" s="197"/>
      <c r="SWN4" s="231"/>
      <c r="SWP4" s="223"/>
      <c r="SWQ4" s="225"/>
      <c r="SWR4" s="226"/>
      <c r="SWS4" s="227"/>
      <c r="SWU4" s="228"/>
      <c r="SWV4" s="229"/>
      <c r="SWW4" s="230"/>
      <c r="SWX4" s="194"/>
      <c r="SWY4" s="194"/>
      <c r="SWZ4" s="195"/>
      <c r="SXA4" s="196"/>
      <c r="SXB4" s="197"/>
      <c r="SXC4" s="197"/>
      <c r="SXD4" s="231"/>
      <c r="SXF4" s="223"/>
      <c r="SXG4" s="225"/>
      <c r="SXH4" s="226"/>
      <c r="SXI4" s="227"/>
      <c r="SXK4" s="228"/>
      <c r="SXL4" s="229"/>
      <c r="SXM4" s="230"/>
      <c r="SXN4" s="194"/>
      <c r="SXO4" s="194"/>
      <c r="SXP4" s="195"/>
      <c r="SXQ4" s="196"/>
      <c r="SXR4" s="197"/>
      <c r="SXS4" s="197"/>
      <c r="SXT4" s="231"/>
      <c r="SXV4" s="223"/>
      <c r="SXW4" s="225"/>
      <c r="SXX4" s="226"/>
      <c r="SXY4" s="227"/>
      <c r="SYA4" s="228"/>
      <c r="SYB4" s="229"/>
      <c r="SYC4" s="230"/>
      <c r="SYD4" s="194"/>
      <c r="SYE4" s="194"/>
      <c r="SYF4" s="195"/>
      <c r="SYG4" s="196"/>
      <c r="SYH4" s="197"/>
      <c r="SYI4" s="197"/>
      <c r="SYJ4" s="231"/>
      <c r="SYL4" s="223"/>
      <c r="SYM4" s="225"/>
      <c r="SYN4" s="226"/>
      <c r="SYO4" s="227"/>
      <c r="SYQ4" s="228"/>
      <c r="SYR4" s="229"/>
      <c r="SYS4" s="230"/>
      <c r="SYT4" s="194"/>
      <c r="SYU4" s="194"/>
      <c r="SYV4" s="195"/>
      <c r="SYW4" s="196"/>
      <c r="SYX4" s="197"/>
      <c r="SYY4" s="197"/>
      <c r="SYZ4" s="231"/>
      <c r="SZB4" s="223"/>
      <c r="SZC4" s="225"/>
      <c r="SZD4" s="226"/>
      <c r="SZE4" s="227"/>
      <c r="SZG4" s="228"/>
      <c r="SZH4" s="229"/>
      <c r="SZI4" s="230"/>
      <c r="SZJ4" s="194"/>
      <c r="SZK4" s="194"/>
      <c r="SZL4" s="195"/>
      <c r="SZM4" s="196"/>
      <c r="SZN4" s="197"/>
      <c r="SZO4" s="197"/>
      <c r="SZP4" s="231"/>
      <c r="SZR4" s="223"/>
      <c r="SZS4" s="225"/>
      <c r="SZT4" s="226"/>
      <c r="SZU4" s="227"/>
      <c r="SZW4" s="228"/>
      <c r="SZX4" s="229"/>
      <c r="SZY4" s="230"/>
      <c r="SZZ4" s="194"/>
      <c r="TAA4" s="194"/>
      <c r="TAB4" s="195"/>
      <c r="TAC4" s="196"/>
      <c r="TAD4" s="197"/>
      <c r="TAE4" s="197"/>
      <c r="TAF4" s="231"/>
      <c r="TAH4" s="223"/>
      <c r="TAI4" s="225"/>
      <c r="TAJ4" s="226"/>
      <c r="TAK4" s="227"/>
      <c r="TAM4" s="228"/>
      <c r="TAN4" s="229"/>
      <c r="TAO4" s="230"/>
      <c r="TAP4" s="194"/>
      <c r="TAQ4" s="194"/>
      <c r="TAR4" s="195"/>
      <c r="TAS4" s="196"/>
      <c r="TAT4" s="197"/>
      <c r="TAU4" s="197"/>
      <c r="TAV4" s="231"/>
      <c r="TAX4" s="223"/>
      <c r="TAY4" s="225"/>
      <c r="TAZ4" s="226"/>
      <c r="TBA4" s="227"/>
      <c r="TBC4" s="228"/>
      <c r="TBD4" s="229"/>
      <c r="TBE4" s="230"/>
      <c r="TBF4" s="194"/>
      <c r="TBG4" s="194"/>
      <c r="TBH4" s="195"/>
      <c r="TBI4" s="196"/>
      <c r="TBJ4" s="197"/>
      <c r="TBK4" s="197"/>
      <c r="TBL4" s="231"/>
      <c r="TBN4" s="223"/>
      <c r="TBO4" s="225"/>
      <c r="TBP4" s="226"/>
      <c r="TBQ4" s="227"/>
      <c r="TBS4" s="228"/>
      <c r="TBT4" s="229"/>
      <c r="TBU4" s="230"/>
      <c r="TBV4" s="194"/>
      <c r="TBW4" s="194"/>
      <c r="TBX4" s="195"/>
      <c r="TBY4" s="196"/>
      <c r="TBZ4" s="197"/>
      <c r="TCA4" s="197"/>
      <c r="TCB4" s="231"/>
      <c r="TCD4" s="223"/>
      <c r="TCE4" s="225"/>
      <c r="TCF4" s="226"/>
      <c r="TCG4" s="227"/>
      <c r="TCI4" s="228"/>
      <c r="TCJ4" s="229"/>
      <c r="TCK4" s="230"/>
      <c r="TCL4" s="194"/>
      <c r="TCM4" s="194"/>
      <c r="TCN4" s="195"/>
      <c r="TCO4" s="196"/>
      <c r="TCP4" s="197"/>
      <c r="TCQ4" s="197"/>
      <c r="TCR4" s="231"/>
      <c r="TCT4" s="223"/>
      <c r="TCU4" s="225"/>
      <c r="TCV4" s="226"/>
      <c r="TCW4" s="227"/>
      <c r="TCY4" s="228"/>
      <c r="TCZ4" s="229"/>
      <c r="TDA4" s="230"/>
      <c r="TDB4" s="194"/>
      <c r="TDC4" s="194"/>
      <c r="TDD4" s="195"/>
      <c r="TDE4" s="196"/>
      <c r="TDF4" s="197"/>
      <c r="TDG4" s="197"/>
      <c r="TDH4" s="231"/>
      <c r="TDJ4" s="223"/>
      <c r="TDK4" s="225"/>
      <c r="TDL4" s="226"/>
      <c r="TDM4" s="227"/>
      <c r="TDO4" s="228"/>
      <c r="TDP4" s="229"/>
      <c r="TDQ4" s="230"/>
      <c r="TDR4" s="194"/>
      <c r="TDS4" s="194"/>
      <c r="TDT4" s="195"/>
      <c r="TDU4" s="196"/>
      <c r="TDV4" s="197"/>
      <c r="TDW4" s="197"/>
      <c r="TDX4" s="231"/>
      <c r="TDZ4" s="223"/>
      <c r="TEA4" s="225"/>
      <c r="TEB4" s="226"/>
      <c r="TEC4" s="227"/>
      <c r="TEE4" s="228"/>
      <c r="TEF4" s="229"/>
      <c r="TEG4" s="230"/>
      <c r="TEH4" s="194"/>
      <c r="TEI4" s="194"/>
      <c r="TEJ4" s="195"/>
      <c r="TEK4" s="196"/>
      <c r="TEL4" s="197"/>
      <c r="TEM4" s="197"/>
      <c r="TEN4" s="231"/>
      <c r="TEP4" s="223"/>
      <c r="TEQ4" s="225"/>
      <c r="TER4" s="226"/>
      <c r="TES4" s="227"/>
      <c r="TEU4" s="228"/>
      <c r="TEV4" s="229"/>
      <c r="TEW4" s="230"/>
      <c r="TEX4" s="194"/>
      <c r="TEY4" s="194"/>
      <c r="TEZ4" s="195"/>
      <c r="TFA4" s="196"/>
      <c r="TFB4" s="197"/>
      <c r="TFC4" s="197"/>
      <c r="TFD4" s="231"/>
      <c r="TFF4" s="223"/>
      <c r="TFG4" s="225"/>
      <c r="TFH4" s="226"/>
      <c r="TFI4" s="227"/>
      <c r="TFK4" s="228"/>
      <c r="TFL4" s="229"/>
      <c r="TFM4" s="230"/>
      <c r="TFN4" s="194"/>
      <c r="TFO4" s="194"/>
      <c r="TFP4" s="195"/>
      <c r="TFQ4" s="196"/>
      <c r="TFR4" s="197"/>
      <c r="TFS4" s="197"/>
      <c r="TFT4" s="231"/>
      <c r="TFV4" s="223"/>
      <c r="TFW4" s="225"/>
      <c r="TFX4" s="226"/>
      <c r="TFY4" s="227"/>
      <c r="TGA4" s="228"/>
      <c r="TGB4" s="229"/>
      <c r="TGC4" s="230"/>
      <c r="TGD4" s="194"/>
      <c r="TGE4" s="194"/>
      <c r="TGF4" s="195"/>
      <c r="TGG4" s="196"/>
      <c r="TGH4" s="197"/>
      <c r="TGI4" s="197"/>
      <c r="TGJ4" s="231"/>
      <c r="TGL4" s="223"/>
      <c r="TGM4" s="225"/>
      <c r="TGN4" s="226"/>
      <c r="TGO4" s="227"/>
      <c r="TGQ4" s="228"/>
      <c r="TGR4" s="229"/>
      <c r="TGS4" s="230"/>
      <c r="TGT4" s="194"/>
      <c r="TGU4" s="194"/>
      <c r="TGV4" s="195"/>
      <c r="TGW4" s="196"/>
      <c r="TGX4" s="197"/>
      <c r="TGY4" s="197"/>
      <c r="TGZ4" s="231"/>
      <c r="THB4" s="223"/>
      <c r="THC4" s="225"/>
      <c r="THD4" s="226"/>
      <c r="THE4" s="227"/>
      <c r="THG4" s="228"/>
      <c r="THH4" s="229"/>
      <c r="THI4" s="230"/>
      <c r="THJ4" s="194"/>
      <c r="THK4" s="194"/>
      <c r="THL4" s="195"/>
      <c r="THM4" s="196"/>
      <c r="THN4" s="197"/>
      <c r="THO4" s="197"/>
      <c r="THP4" s="231"/>
      <c r="THR4" s="223"/>
      <c r="THS4" s="225"/>
      <c r="THT4" s="226"/>
      <c r="THU4" s="227"/>
      <c r="THW4" s="228"/>
      <c r="THX4" s="229"/>
      <c r="THY4" s="230"/>
      <c r="THZ4" s="194"/>
      <c r="TIA4" s="194"/>
      <c r="TIB4" s="195"/>
      <c r="TIC4" s="196"/>
      <c r="TID4" s="197"/>
      <c r="TIE4" s="197"/>
      <c r="TIF4" s="231"/>
      <c r="TIH4" s="223"/>
      <c r="TII4" s="225"/>
      <c r="TIJ4" s="226"/>
      <c r="TIK4" s="227"/>
      <c r="TIM4" s="228"/>
      <c r="TIN4" s="229"/>
      <c r="TIO4" s="230"/>
      <c r="TIP4" s="194"/>
      <c r="TIQ4" s="194"/>
      <c r="TIR4" s="195"/>
      <c r="TIS4" s="196"/>
      <c r="TIT4" s="197"/>
      <c r="TIU4" s="197"/>
      <c r="TIV4" s="231"/>
      <c r="TIX4" s="223"/>
      <c r="TIY4" s="225"/>
      <c r="TIZ4" s="226"/>
      <c r="TJA4" s="227"/>
      <c r="TJC4" s="228"/>
      <c r="TJD4" s="229"/>
      <c r="TJE4" s="230"/>
      <c r="TJF4" s="194"/>
      <c r="TJG4" s="194"/>
      <c r="TJH4" s="195"/>
      <c r="TJI4" s="196"/>
      <c r="TJJ4" s="197"/>
      <c r="TJK4" s="197"/>
      <c r="TJL4" s="231"/>
      <c r="TJN4" s="223"/>
      <c r="TJO4" s="225"/>
      <c r="TJP4" s="226"/>
      <c r="TJQ4" s="227"/>
      <c r="TJS4" s="228"/>
      <c r="TJT4" s="229"/>
      <c r="TJU4" s="230"/>
      <c r="TJV4" s="194"/>
      <c r="TJW4" s="194"/>
      <c r="TJX4" s="195"/>
      <c r="TJY4" s="196"/>
      <c r="TJZ4" s="197"/>
      <c r="TKA4" s="197"/>
      <c r="TKB4" s="231"/>
      <c r="TKD4" s="223"/>
      <c r="TKE4" s="225"/>
      <c r="TKF4" s="226"/>
      <c r="TKG4" s="227"/>
      <c r="TKI4" s="228"/>
      <c r="TKJ4" s="229"/>
      <c r="TKK4" s="230"/>
      <c r="TKL4" s="194"/>
      <c r="TKM4" s="194"/>
      <c r="TKN4" s="195"/>
      <c r="TKO4" s="196"/>
      <c r="TKP4" s="197"/>
      <c r="TKQ4" s="197"/>
      <c r="TKR4" s="231"/>
      <c r="TKT4" s="223"/>
      <c r="TKU4" s="225"/>
      <c r="TKV4" s="226"/>
      <c r="TKW4" s="227"/>
      <c r="TKY4" s="228"/>
      <c r="TKZ4" s="229"/>
      <c r="TLA4" s="230"/>
      <c r="TLB4" s="194"/>
      <c r="TLC4" s="194"/>
      <c r="TLD4" s="195"/>
      <c r="TLE4" s="196"/>
      <c r="TLF4" s="197"/>
      <c r="TLG4" s="197"/>
      <c r="TLH4" s="231"/>
      <c r="TLJ4" s="223"/>
      <c r="TLK4" s="225"/>
      <c r="TLL4" s="226"/>
      <c r="TLM4" s="227"/>
      <c r="TLO4" s="228"/>
      <c r="TLP4" s="229"/>
      <c r="TLQ4" s="230"/>
      <c r="TLR4" s="194"/>
      <c r="TLS4" s="194"/>
      <c r="TLT4" s="195"/>
      <c r="TLU4" s="196"/>
      <c r="TLV4" s="197"/>
      <c r="TLW4" s="197"/>
      <c r="TLX4" s="231"/>
      <c r="TLZ4" s="223"/>
      <c r="TMA4" s="225"/>
      <c r="TMB4" s="226"/>
      <c r="TMC4" s="227"/>
      <c r="TME4" s="228"/>
      <c r="TMF4" s="229"/>
      <c r="TMG4" s="230"/>
      <c r="TMH4" s="194"/>
      <c r="TMI4" s="194"/>
      <c r="TMJ4" s="195"/>
      <c r="TMK4" s="196"/>
      <c r="TML4" s="197"/>
      <c r="TMM4" s="197"/>
      <c r="TMN4" s="231"/>
      <c r="TMP4" s="223"/>
      <c r="TMQ4" s="225"/>
      <c r="TMR4" s="226"/>
      <c r="TMS4" s="227"/>
      <c r="TMU4" s="228"/>
      <c r="TMV4" s="229"/>
      <c r="TMW4" s="230"/>
      <c r="TMX4" s="194"/>
      <c r="TMY4" s="194"/>
      <c r="TMZ4" s="195"/>
      <c r="TNA4" s="196"/>
      <c r="TNB4" s="197"/>
      <c r="TNC4" s="197"/>
      <c r="TND4" s="231"/>
      <c r="TNF4" s="223"/>
      <c r="TNG4" s="225"/>
      <c r="TNH4" s="226"/>
      <c r="TNI4" s="227"/>
      <c r="TNK4" s="228"/>
      <c r="TNL4" s="229"/>
      <c r="TNM4" s="230"/>
      <c r="TNN4" s="194"/>
      <c r="TNO4" s="194"/>
      <c r="TNP4" s="195"/>
      <c r="TNQ4" s="196"/>
      <c r="TNR4" s="197"/>
      <c r="TNS4" s="197"/>
      <c r="TNT4" s="231"/>
      <c r="TNV4" s="223"/>
      <c r="TNW4" s="225"/>
      <c r="TNX4" s="226"/>
      <c r="TNY4" s="227"/>
      <c r="TOA4" s="228"/>
      <c r="TOB4" s="229"/>
      <c r="TOC4" s="230"/>
      <c r="TOD4" s="194"/>
      <c r="TOE4" s="194"/>
      <c r="TOF4" s="195"/>
      <c r="TOG4" s="196"/>
      <c r="TOH4" s="197"/>
      <c r="TOI4" s="197"/>
      <c r="TOJ4" s="231"/>
      <c r="TOL4" s="223"/>
      <c r="TOM4" s="225"/>
      <c r="TON4" s="226"/>
      <c r="TOO4" s="227"/>
      <c r="TOQ4" s="228"/>
      <c r="TOR4" s="229"/>
      <c r="TOS4" s="230"/>
      <c r="TOT4" s="194"/>
      <c r="TOU4" s="194"/>
      <c r="TOV4" s="195"/>
      <c r="TOW4" s="196"/>
      <c r="TOX4" s="197"/>
      <c r="TOY4" s="197"/>
      <c r="TOZ4" s="231"/>
      <c r="TPB4" s="223"/>
      <c r="TPC4" s="225"/>
      <c r="TPD4" s="226"/>
      <c r="TPE4" s="227"/>
      <c r="TPG4" s="228"/>
      <c r="TPH4" s="229"/>
      <c r="TPI4" s="230"/>
      <c r="TPJ4" s="194"/>
      <c r="TPK4" s="194"/>
      <c r="TPL4" s="195"/>
      <c r="TPM4" s="196"/>
      <c r="TPN4" s="197"/>
      <c r="TPO4" s="197"/>
      <c r="TPP4" s="231"/>
      <c r="TPR4" s="223"/>
      <c r="TPS4" s="225"/>
      <c r="TPT4" s="226"/>
      <c r="TPU4" s="227"/>
      <c r="TPW4" s="228"/>
      <c r="TPX4" s="229"/>
      <c r="TPY4" s="230"/>
      <c r="TPZ4" s="194"/>
      <c r="TQA4" s="194"/>
      <c r="TQB4" s="195"/>
      <c r="TQC4" s="196"/>
      <c r="TQD4" s="197"/>
      <c r="TQE4" s="197"/>
      <c r="TQF4" s="231"/>
      <c r="TQH4" s="223"/>
      <c r="TQI4" s="225"/>
      <c r="TQJ4" s="226"/>
      <c r="TQK4" s="227"/>
      <c r="TQM4" s="228"/>
      <c r="TQN4" s="229"/>
      <c r="TQO4" s="230"/>
      <c r="TQP4" s="194"/>
      <c r="TQQ4" s="194"/>
      <c r="TQR4" s="195"/>
      <c r="TQS4" s="196"/>
      <c r="TQT4" s="197"/>
      <c r="TQU4" s="197"/>
      <c r="TQV4" s="231"/>
      <c r="TQX4" s="223"/>
      <c r="TQY4" s="225"/>
      <c r="TQZ4" s="226"/>
      <c r="TRA4" s="227"/>
      <c r="TRC4" s="228"/>
      <c r="TRD4" s="229"/>
      <c r="TRE4" s="230"/>
      <c r="TRF4" s="194"/>
      <c r="TRG4" s="194"/>
      <c r="TRH4" s="195"/>
      <c r="TRI4" s="196"/>
      <c r="TRJ4" s="197"/>
      <c r="TRK4" s="197"/>
      <c r="TRL4" s="231"/>
      <c r="TRN4" s="223"/>
      <c r="TRO4" s="225"/>
      <c r="TRP4" s="226"/>
      <c r="TRQ4" s="227"/>
      <c r="TRS4" s="228"/>
      <c r="TRT4" s="229"/>
      <c r="TRU4" s="230"/>
      <c r="TRV4" s="194"/>
      <c r="TRW4" s="194"/>
      <c r="TRX4" s="195"/>
      <c r="TRY4" s="196"/>
      <c r="TRZ4" s="197"/>
      <c r="TSA4" s="197"/>
      <c r="TSB4" s="231"/>
      <c r="TSD4" s="223"/>
      <c r="TSE4" s="225"/>
      <c r="TSF4" s="226"/>
      <c r="TSG4" s="227"/>
      <c r="TSI4" s="228"/>
      <c r="TSJ4" s="229"/>
      <c r="TSK4" s="230"/>
      <c r="TSL4" s="194"/>
      <c r="TSM4" s="194"/>
      <c r="TSN4" s="195"/>
      <c r="TSO4" s="196"/>
      <c r="TSP4" s="197"/>
      <c r="TSQ4" s="197"/>
      <c r="TSR4" s="231"/>
      <c r="TST4" s="223"/>
      <c r="TSU4" s="225"/>
      <c r="TSV4" s="226"/>
      <c r="TSW4" s="227"/>
      <c r="TSY4" s="228"/>
      <c r="TSZ4" s="229"/>
      <c r="TTA4" s="230"/>
      <c r="TTB4" s="194"/>
      <c r="TTC4" s="194"/>
      <c r="TTD4" s="195"/>
      <c r="TTE4" s="196"/>
      <c r="TTF4" s="197"/>
      <c r="TTG4" s="197"/>
      <c r="TTH4" s="231"/>
      <c r="TTJ4" s="223"/>
      <c r="TTK4" s="225"/>
      <c r="TTL4" s="226"/>
      <c r="TTM4" s="227"/>
      <c r="TTO4" s="228"/>
      <c r="TTP4" s="229"/>
      <c r="TTQ4" s="230"/>
      <c r="TTR4" s="194"/>
      <c r="TTS4" s="194"/>
      <c r="TTT4" s="195"/>
      <c r="TTU4" s="196"/>
      <c r="TTV4" s="197"/>
      <c r="TTW4" s="197"/>
      <c r="TTX4" s="231"/>
      <c r="TTZ4" s="223"/>
      <c r="TUA4" s="225"/>
      <c r="TUB4" s="226"/>
      <c r="TUC4" s="227"/>
      <c r="TUE4" s="228"/>
      <c r="TUF4" s="229"/>
      <c r="TUG4" s="230"/>
      <c r="TUH4" s="194"/>
      <c r="TUI4" s="194"/>
      <c r="TUJ4" s="195"/>
      <c r="TUK4" s="196"/>
      <c r="TUL4" s="197"/>
      <c r="TUM4" s="197"/>
      <c r="TUN4" s="231"/>
      <c r="TUP4" s="223"/>
      <c r="TUQ4" s="225"/>
      <c r="TUR4" s="226"/>
      <c r="TUS4" s="227"/>
      <c r="TUU4" s="228"/>
      <c r="TUV4" s="229"/>
      <c r="TUW4" s="230"/>
      <c r="TUX4" s="194"/>
      <c r="TUY4" s="194"/>
      <c r="TUZ4" s="195"/>
      <c r="TVA4" s="196"/>
      <c r="TVB4" s="197"/>
      <c r="TVC4" s="197"/>
      <c r="TVD4" s="231"/>
      <c r="TVF4" s="223"/>
      <c r="TVG4" s="225"/>
      <c r="TVH4" s="226"/>
      <c r="TVI4" s="227"/>
      <c r="TVK4" s="228"/>
      <c r="TVL4" s="229"/>
      <c r="TVM4" s="230"/>
      <c r="TVN4" s="194"/>
      <c r="TVO4" s="194"/>
      <c r="TVP4" s="195"/>
      <c r="TVQ4" s="196"/>
      <c r="TVR4" s="197"/>
      <c r="TVS4" s="197"/>
      <c r="TVT4" s="231"/>
      <c r="TVV4" s="223"/>
      <c r="TVW4" s="225"/>
      <c r="TVX4" s="226"/>
      <c r="TVY4" s="227"/>
      <c r="TWA4" s="228"/>
      <c r="TWB4" s="229"/>
      <c r="TWC4" s="230"/>
      <c r="TWD4" s="194"/>
      <c r="TWE4" s="194"/>
      <c r="TWF4" s="195"/>
      <c r="TWG4" s="196"/>
      <c r="TWH4" s="197"/>
      <c r="TWI4" s="197"/>
      <c r="TWJ4" s="231"/>
      <c r="TWL4" s="223"/>
      <c r="TWM4" s="225"/>
      <c r="TWN4" s="226"/>
      <c r="TWO4" s="227"/>
      <c r="TWQ4" s="228"/>
      <c r="TWR4" s="229"/>
      <c r="TWS4" s="230"/>
      <c r="TWT4" s="194"/>
      <c r="TWU4" s="194"/>
      <c r="TWV4" s="195"/>
      <c r="TWW4" s="196"/>
      <c r="TWX4" s="197"/>
      <c r="TWY4" s="197"/>
      <c r="TWZ4" s="231"/>
      <c r="TXB4" s="223"/>
      <c r="TXC4" s="225"/>
      <c r="TXD4" s="226"/>
      <c r="TXE4" s="227"/>
      <c r="TXG4" s="228"/>
      <c r="TXH4" s="229"/>
      <c r="TXI4" s="230"/>
      <c r="TXJ4" s="194"/>
      <c r="TXK4" s="194"/>
      <c r="TXL4" s="195"/>
      <c r="TXM4" s="196"/>
      <c r="TXN4" s="197"/>
      <c r="TXO4" s="197"/>
      <c r="TXP4" s="231"/>
      <c r="TXR4" s="223"/>
      <c r="TXS4" s="225"/>
      <c r="TXT4" s="226"/>
      <c r="TXU4" s="227"/>
      <c r="TXW4" s="228"/>
      <c r="TXX4" s="229"/>
      <c r="TXY4" s="230"/>
      <c r="TXZ4" s="194"/>
      <c r="TYA4" s="194"/>
      <c r="TYB4" s="195"/>
      <c r="TYC4" s="196"/>
      <c r="TYD4" s="197"/>
      <c r="TYE4" s="197"/>
      <c r="TYF4" s="231"/>
      <c r="TYH4" s="223"/>
      <c r="TYI4" s="225"/>
      <c r="TYJ4" s="226"/>
      <c r="TYK4" s="227"/>
      <c r="TYM4" s="228"/>
      <c r="TYN4" s="229"/>
      <c r="TYO4" s="230"/>
      <c r="TYP4" s="194"/>
      <c r="TYQ4" s="194"/>
      <c r="TYR4" s="195"/>
      <c r="TYS4" s="196"/>
      <c r="TYT4" s="197"/>
      <c r="TYU4" s="197"/>
      <c r="TYV4" s="231"/>
      <c r="TYX4" s="223"/>
      <c r="TYY4" s="225"/>
      <c r="TYZ4" s="226"/>
      <c r="TZA4" s="227"/>
      <c r="TZC4" s="228"/>
      <c r="TZD4" s="229"/>
      <c r="TZE4" s="230"/>
      <c r="TZF4" s="194"/>
      <c r="TZG4" s="194"/>
      <c r="TZH4" s="195"/>
      <c r="TZI4" s="196"/>
      <c r="TZJ4" s="197"/>
      <c r="TZK4" s="197"/>
      <c r="TZL4" s="231"/>
      <c r="TZN4" s="223"/>
      <c r="TZO4" s="225"/>
      <c r="TZP4" s="226"/>
      <c r="TZQ4" s="227"/>
      <c r="TZS4" s="228"/>
      <c r="TZT4" s="229"/>
      <c r="TZU4" s="230"/>
      <c r="TZV4" s="194"/>
      <c r="TZW4" s="194"/>
      <c r="TZX4" s="195"/>
      <c r="TZY4" s="196"/>
      <c r="TZZ4" s="197"/>
      <c r="UAA4" s="197"/>
      <c r="UAB4" s="231"/>
      <c r="UAD4" s="223"/>
      <c r="UAE4" s="225"/>
      <c r="UAF4" s="226"/>
      <c r="UAG4" s="227"/>
      <c r="UAI4" s="228"/>
      <c r="UAJ4" s="229"/>
      <c r="UAK4" s="230"/>
      <c r="UAL4" s="194"/>
      <c r="UAM4" s="194"/>
      <c r="UAN4" s="195"/>
      <c r="UAO4" s="196"/>
      <c r="UAP4" s="197"/>
      <c r="UAQ4" s="197"/>
      <c r="UAR4" s="231"/>
      <c r="UAT4" s="223"/>
      <c r="UAU4" s="225"/>
      <c r="UAV4" s="226"/>
      <c r="UAW4" s="227"/>
      <c r="UAY4" s="228"/>
      <c r="UAZ4" s="229"/>
      <c r="UBA4" s="230"/>
      <c r="UBB4" s="194"/>
      <c r="UBC4" s="194"/>
      <c r="UBD4" s="195"/>
      <c r="UBE4" s="196"/>
      <c r="UBF4" s="197"/>
      <c r="UBG4" s="197"/>
      <c r="UBH4" s="231"/>
      <c r="UBJ4" s="223"/>
      <c r="UBK4" s="225"/>
      <c r="UBL4" s="226"/>
      <c r="UBM4" s="227"/>
      <c r="UBO4" s="228"/>
      <c r="UBP4" s="229"/>
      <c r="UBQ4" s="230"/>
      <c r="UBR4" s="194"/>
      <c r="UBS4" s="194"/>
      <c r="UBT4" s="195"/>
      <c r="UBU4" s="196"/>
      <c r="UBV4" s="197"/>
      <c r="UBW4" s="197"/>
      <c r="UBX4" s="231"/>
      <c r="UBZ4" s="223"/>
      <c r="UCA4" s="225"/>
      <c r="UCB4" s="226"/>
      <c r="UCC4" s="227"/>
      <c r="UCE4" s="228"/>
      <c r="UCF4" s="229"/>
      <c r="UCG4" s="230"/>
      <c r="UCH4" s="194"/>
      <c r="UCI4" s="194"/>
      <c r="UCJ4" s="195"/>
      <c r="UCK4" s="196"/>
      <c r="UCL4" s="197"/>
      <c r="UCM4" s="197"/>
      <c r="UCN4" s="231"/>
      <c r="UCP4" s="223"/>
      <c r="UCQ4" s="225"/>
      <c r="UCR4" s="226"/>
      <c r="UCS4" s="227"/>
      <c r="UCU4" s="228"/>
      <c r="UCV4" s="229"/>
      <c r="UCW4" s="230"/>
      <c r="UCX4" s="194"/>
      <c r="UCY4" s="194"/>
      <c r="UCZ4" s="195"/>
      <c r="UDA4" s="196"/>
      <c r="UDB4" s="197"/>
      <c r="UDC4" s="197"/>
      <c r="UDD4" s="231"/>
      <c r="UDF4" s="223"/>
      <c r="UDG4" s="225"/>
      <c r="UDH4" s="226"/>
      <c r="UDI4" s="227"/>
      <c r="UDK4" s="228"/>
      <c r="UDL4" s="229"/>
      <c r="UDM4" s="230"/>
      <c r="UDN4" s="194"/>
      <c r="UDO4" s="194"/>
      <c r="UDP4" s="195"/>
      <c r="UDQ4" s="196"/>
      <c r="UDR4" s="197"/>
      <c r="UDS4" s="197"/>
      <c r="UDT4" s="231"/>
      <c r="UDV4" s="223"/>
      <c r="UDW4" s="225"/>
      <c r="UDX4" s="226"/>
      <c r="UDY4" s="227"/>
      <c r="UEA4" s="228"/>
      <c r="UEB4" s="229"/>
      <c r="UEC4" s="230"/>
      <c r="UED4" s="194"/>
      <c r="UEE4" s="194"/>
      <c r="UEF4" s="195"/>
      <c r="UEG4" s="196"/>
      <c r="UEH4" s="197"/>
      <c r="UEI4" s="197"/>
      <c r="UEJ4" s="231"/>
      <c r="UEL4" s="223"/>
      <c r="UEM4" s="225"/>
      <c r="UEN4" s="226"/>
      <c r="UEO4" s="227"/>
      <c r="UEQ4" s="228"/>
      <c r="UER4" s="229"/>
      <c r="UES4" s="230"/>
      <c r="UET4" s="194"/>
      <c r="UEU4" s="194"/>
      <c r="UEV4" s="195"/>
      <c r="UEW4" s="196"/>
      <c r="UEX4" s="197"/>
      <c r="UEY4" s="197"/>
      <c r="UEZ4" s="231"/>
      <c r="UFB4" s="223"/>
      <c r="UFC4" s="225"/>
      <c r="UFD4" s="226"/>
      <c r="UFE4" s="227"/>
      <c r="UFG4" s="228"/>
      <c r="UFH4" s="229"/>
      <c r="UFI4" s="230"/>
      <c r="UFJ4" s="194"/>
      <c r="UFK4" s="194"/>
      <c r="UFL4" s="195"/>
      <c r="UFM4" s="196"/>
      <c r="UFN4" s="197"/>
      <c r="UFO4" s="197"/>
      <c r="UFP4" s="231"/>
      <c r="UFR4" s="223"/>
      <c r="UFS4" s="225"/>
      <c r="UFT4" s="226"/>
      <c r="UFU4" s="227"/>
      <c r="UFW4" s="228"/>
      <c r="UFX4" s="229"/>
      <c r="UFY4" s="230"/>
      <c r="UFZ4" s="194"/>
      <c r="UGA4" s="194"/>
      <c r="UGB4" s="195"/>
      <c r="UGC4" s="196"/>
      <c r="UGD4" s="197"/>
      <c r="UGE4" s="197"/>
      <c r="UGF4" s="231"/>
      <c r="UGH4" s="223"/>
      <c r="UGI4" s="225"/>
      <c r="UGJ4" s="226"/>
      <c r="UGK4" s="227"/>
      <c r="UGM4" s="228"/>
      <c r="UGN4" s="229"/>
      <c r="UGO4" s="230"/>
      <c r="UGP4" s="194"/>
      <c r="UGQ4" s="194"/>
      <c r="UGR4" s="195"/>
      <c r="UGS4" s="196"/>
      <c r="UGT4" s="197"/>
      <c r="UGU4" s="197"/>
      <c r="UGV4" s="231"/>
      <c r="UGX4" s="223"/>
      <c r="UGY4" s="225"/>
      <c r="UGZ4" s="226"/>
      <c r="UHA4" s="227"/>
      <c r="UHC4" s="228"/>
      <c r="UHD4" s="229"/>
      <c r="UHE4" s="230"/>
      <c r="UHF4" s="194"/>
      <c r="UHG4" s="194"/>
      <c r="UHH4" s="195"/>
      <c r="UHI4" s="196"/>
      <c r="UHJ4" s="197"/>
      <c r="UHK4" s="197"/>
      <c r="UHL4" s="231"/>
      <c r="UHN4" s="223"/>
      <c r="UHO4" s="225"/>
      <c r="UHP4" s="226"/>
      <c r="UHQ4" s="227"/>
      <c r="UHS4" s="228"/>
      <c r="UHT4" s="229"/>
      <c r="UHU4" s="230"/>
      <c r="UHV4" s="194"/>
      <c r="UHW4" s="194"/>
      <c r="UHX4" s="195"/>
      <c r="UHY4" s="196"/>
      <c r="UHZ4" s="197"/>
      <c r="UIA4" s="197"/>
      <c r="UIB4" s="231"/>
      <c r="UID4" s="223"/>
      <c r="UIE4" s="225"/>
      <c r="UIF4" s="226"/>
      <c r="UIG4" s="227"/>
      <c r="UII4" s="228"/>
      <c r="UIJ4" s="229"/>
      <c r="UIK4" s="230"/>
      <c r="UIL4" s="194"/>
      <c r="UIM4" s="194"/>
      <c r="UIN4" s="195"/>
      <c r="UIO4" s="196"/>
      <c r="UIP4" s="197"/>
      <c r="UIQ4" s="197"/>
      <c r="UIR4" s="231"/>
      <c r="UIT4" s="223"/>
      <c r="UIU4" s="225"/>
      <c r="UIV4" s="226"/>
      <c r="UIW4" s="227"/>
      <c r="UIY4" s="228"/>
      <c r="UIZ4" s="229"/>
      <c r="UJA4" s="230"/>
      <c r="UJB4" s="194"/>
      <c r="UJC4" s="194"/>
      <c r="UJD4" s="195"/>
      <c r="UJE4" s="196"/>
      <c r="UJF4" s="197"/>
      <c r="UJG4" s="197"/>
      <c r="UJH4" s="231"/>
      <c r="UJJ4" s="223"/>
      <c r="UJK4" s="225"/>
      <c r="UJL4" s="226"/>
      <c r="UJM4" s="227"/>
      <c r="UJO4" s="228"/>
      <c r="UJP4" s="229"/>
      <c r="UJQ4" s="230"/>
      <c r="UJR4" s="194"/>
      <c r="UJS4" s="194"/>
      <c r="UJT4" s="195"/>
      <c r="UJU4" s="196"/>
      <c r="UJV4" s="197"/>
      <c r="UJW4" s="197"/>
      <c r="UJX4" s="231"/>
      <c r="UJZ4" s="223"/>
      <c r="UKA4" s="225"/>
      <c r="UKB4" s="226"/>
      <c r="UKC4" s="227"/>
      <c r="UKE4" s="228"/>
      <c r="UKF4" s="229"/>
      <c r="UKG4" s="230"/>
      <c r="UKH4" s="194"/>
      <c r="UKI4" s="194"/>
      <c r="UKJ4" s="195"/>
      <c r="UKK4" s="196"/>
      <c r="UKL4" s="197"/>
      <c r="UKM4" s="197"/>
      <c r="UKN4" s="231"/>
      <c r="UKP4" s="223"/>
      <c r="UKQ4" s="225"/>
      <c r="UKR4" s="226"/>
      <c r="UKS4" s="227"/>
      <c r="UKU4" s="228"/>
      <c r="UKV4" s="229"/>
      <c r="UKW4" s="230"/>
      <c r="UKX4" s="194"/>
      <c r="UKY4" s="194"/>
      <c r="UKZ4" s="195"/>
      <c r="ULA4" s="196"/>
      <c r="ULB4" s="197"/>
      <c r="ULC4" s="197"/>
      <c r="ULD4" s="231"/>
      <c r="ULF4" s="223"/>
      <c r="ULG4" s="225"/>
      <c r="ULH4" s="226"/>
      <c r="ULI4" s="227"/>
      <c r="ULK4" s="228"/>
      <c r="ULL4" s="229"/>
      <c r="ULM4" s="230"/>
      <c r="ULN4" s="194"/>
      <c r="ULO4" s="194"/>
      <c r="ULP4" s="195"/>
      <c r="ULQ4" s="196"/>
      <c r="ULR4" s="197"/>
      <c r="ULS4" s="197"/>
      <c r="ULT4" s="231"/>
      <c r="ULV4" s="223"/>
      <c r="ULW4" s="225"/>
      <c r="ULX4" s="226"/>
      <c r="ULY4" s="227"/>
      <c r="UMA4" s="228"/>
      <c r="UMB4" s="229"/>
      <c r="UMC4" s="230"/>
      <c r="UMD4" s="194"/>
      <c r="UME4" s="194"/>
      <c r="UMF4" s="195"/>
      <c r="UMG4" s="196"/>
      <c r="UMH4" s="197"/>
      <c r="UMI4" s="197"/>
      <c r="UMJ4" s="231"/>
      <c r="UML4" s="223"/>
      <c r="UMM4" s="225"/>
      <c r="UMN4" s="226"/>
      <c r="UMO4" s="227"/>
      <c r="UMQ4" s="228"/>
      <c r="UMR4" s="229"/>
      <c r="UMS4" s="230"/>
      <c r="UMT4" s="194"/>
      <c r="UMU4" s="194"/>
      <c r="UMV4" s="195"/>
      <c r="UMW4" s="196"/>
      <c r="UMX4" s="197"/>
      <c r="UMY4" s="197"/>
      <c r="UMZ4" s="231"/>
      <c r="UNB4" s="223"/>
      <c r="UNC4" s="225"/>
      <c r="UND4" s="226"/>
      <c r="UNE4" s="227"/>
      <c r="UNG4" s="228"/>
      <c r="UNH4" s="229"/>
      <c r="UNI4" s="230"/>
      <c r="UNJ4" s="194"/>
      <c r="UNK4" s="194"/>
      <c r="UNL4" s="195"/>
      <c r="UNM4" s="196"/>
      <c r="UNN4" s="197"/>
      <c r="UNO4" s="197"/>
      <c r="UNP4" s="231"/>
      <c r="UNR4" s="223"/>
      <c r="UNS4" s="225"/>
      <c r="UNT4" s="226"/>
      <c r="UNU4" s="227"/>
      <c r="UNW4" s="228"/>
      <c r="UNX4" s="229"/>
      <c r="UNY4" s="230"/>
      <c r="UNZ4" s="194"/>
      <c r="UOA4" s="194"/>
      <c r="UOB4" s="195"/>
      <c r="UOC4" s="196"/>
      <c r="UOD4" s="197"/>
      <c r="UOE4" s="197"/>
      <c r="UOF4" s="231"/>
      <c r="UOH4" s="223"/>
      <c r="UOI4" s="225"/>
      <c r="UOJ4" s="226"/>
      <c r="UOK4" s="227"/>
      <c r="UOM4" s="228"/>
      <c r="UON4" s="229"/>
      <c r="UOO4" s="230"/>
      <c r="UOP4" s="194"/>
      <c r="UOQ4" s="194"/>
      <c r="UOR4" s="195"/>
      <c r="UOS4" s="196"/>
      <c r="UOT4" s="197"/>
      <c r="UOU4" s="197"/>
      <c r="UOV4" s="231"/>
      <c r="UOX4" s="223"/>
      <c r="UOY4" s="225"/>
      <c r="UOZ4" s="226"/>
      <c r="UPA4" s="227"/>
      <c r="UPC4" s="228"/>
      <c r="UPD4" s="229"/>
      <c r="UPE4" s="230"/>
      <c r="UPF4" s="194"/>
      <c r="UPG4" s="194"/>
      <c r="UPH4" s="195"/>
      <c r="UPI4" s="196"/>
      <c r="UPJ4" s="197"/>
      <c r="UPK4" s="197"/>
      <c r="UPL4" s="231"/>
      <c r="UPN4" s="223"/>
      <c r="UPO4" s="225"/>
      <c r="UPP4" s="226"/>
      <c r="UPQ4" s="227"/>
      <c r="UPS4" s="228"/>
      <c r="UPT4" s="229"/>
      <c r="UPU4" s="230"/>
      <c r="UPV4" s="194"/>
      <c r="UPW4" s="194"/>
      <c r="UPX4" s="195"/>
      <c r="UPY4" s="196"/>
      <c r="UPZ4" s="197"/>
      <c r="UQA4" s="197"/>
      <c r="UQB4" s="231"/>
      <c r="UQD4" s="223"/>
      <c r="UQE4" s="225"/>
      <c r="UQF4" s="226"/>
      <c r="UQG4" s="227"/>
      <c r="UQI4" s="228"/>
      <c r="UQJ4" s="229"/>
      <c r="UQK4" s="230"/>
      <c r="UQL4" s="194"/>
      <c r="UQM4" s="194"/>
      <c r="UQN4" s="195"/>
      <c r="UQO4" s="196"/>
      <c r="UQP4" s="197"/>
      <c r="UQQ4" s="197"/>
      <c r="UQR4" s="231"/>
      <c r="UQT4" s="223"/>
      <c r="UQU4" s="225"/>
      <c r="UQV4" s="226"/>
      <c r="UQW4" s="227"/>
      <c r="UQY4" s="228"/>
      <c r="UQZ4" s="229"/>
      <c r="URA4" s="230"/>
      <c r="URB4" s="194"/>
      <c r="URC4" s="194"/>
      <c r="URD4" s="195"/>
      <c r="URE4" s="196"/>
      <c r="URF4" s="197"/>
      <c r="URG4" s="197"/>
      <c r="URH4" s="231"/>
      <c r="URJ4" s="223"/>
      <c r="URK4" s="225"/>
      <c r="URL4" s="226"/>
      <c r="URM4" s="227"/>
      <c r="URO4" s="228"/>
      <c r="URP4" s="229"/>
      <c r="URQ4" s="230"/>
      <c r="URR4" s="194"/>
      <c r="URS4" s="194"/>
      <c r="URT4" s="195"/>
      <c r="URU4" s="196"/>
      <c r="URV4" s="197"/>
      <c r="URW4" s="197"/>
      <c r="URX4" s="231"/>
      <c r="URZ4" s="223"/>
      <c r="USA4" s="225"/>
      <c r="USB4" s="226"/>
      <c r="USC4" s="227"/>
      <c r="USE4" s="228"/>
      <c r="USF4" s="229"/>
      <c r="USG4" s="230"/>
      <c r="USH4" s="194"/>
      <c r="USI4" s="194"/>
      <c r="USJ4" s="195"/>
      <c r="USK4" s="196"/>
      <c r="USL4" s="197"/>
      <c r="USM4" s="197"/>
      <c r="USN4" s="231"/>
      <c r="USP4" s="223"/>
      <c r="USQ4" s="225"/>
      <c r="USR4" s="226"/>
      <c r="USS4" s="227"/>
      <c r="USU4" s="228"/>
      <c r="USV4" s="229"/>
      <c r="USW4" s="230"/>
      <c r="USX4" s="194"/>
      <c r="USY4" s="194"/>
      <c r="USZ4" s="195"/>
      <c r="UTA4" s="196"/>
      <c r="UTB4" s="197"/>
      <c r="UTC4" s="197"/>
      <c r="UTD4" s="231"/>
      <c r="UTF4" s="223"/>
      <c r="UTG4" s="225"/>
      <c r="UTH4" s="226"/>
      <c r="UTI4" s="227"/>
      <c r="UTK4" s="228"/>
      <c r="UTL4" s="229"/>
      <c r="UTM4" s="230"/>
      <c r="UTN4" s="194"/>
      <c r="UTO4" s="194"/>
      <c r="UTP4" s="195"/>
      <c r="UTQ4" s="196"/>
      <c r="UTR4" s="197"/>
      <c r="UTS4" s="197"/>
      <c r="UTT4" s="231"/>
      <c r="UTV4" s="223"/>
      <c r="UTW4" s="225"/>
      <c r="UTX4" s="226"/>
      <c r="UTY4" s="227"/>
      <c r="UUA4" s="228"/>
      <c r="UUB4" s="229"/>
      <c r="UUC4" s="230"/>
      <c r="UUD4" s="194"/>
      <c r="UUE4" s="194"/>
      <c r="UUF4" s="195"/>
      <c r="UUG4" s="196"/>
      <c r="UUH4" s="197"/>
      <c r="UUI4" s="197"/>
      <c r="UUJ4" s="231"/>
      <c r="UUL4" s="223"/>
      <c r="UUM4" s="225"/>
      <c r="UUN4" s="226"/>
      <c r="UUO4" s="227"/>
      <c r="UUQ4" s="228"/>
      <c r="UUR4" s="229"/>
      <c r="UUS4" s="230"/>
      <c r="UUT4" s="194"/>
      <c r="UUU4" s="194"/>
      <c r="UUV4" s="195"/>
      <c r="UUW4" s="196"/>
      <c r="UUX4" s="197"/>
      <c r="UUY4" s="197"/>
      <c r="UUZ4" s="231"/>
      <c r="UVB4" s="223"/>
      <c r="UVC4" s="225"/>
      <c r="UVD4" s="226"/>
      <c r="UVE4" s="227"/>
      <c r="UVG4" s="228"/>
      <c r="UVH4" s="229"/>
      <c r="UVI4" s="230"/>
      <c r="UVJ4" s="194"/>
      <c r="UVK4" s="194"/>
      <c r="UVL4" s="195"/>
      <c r="UVM4" s="196"/>
      <c r="UVN4" s="197"/>
      <c r="UVO4" s="197"/>
      <c r="UVP4" s="231"/>
      <c r="UVR4" s="223"/>
      <c r="UVS4" s="225"/>
      <c r="UVT4" s="226"/>
      <c r="UVU4" s="227"/>
      <c r="UVW4" s="228"/>
      <c r="UVX4" s="229"/>
      <c r="UVY4" s="230"/>
      <c r="UVZ4" s="194"/>
      <c r="UWA4" s="194"/>
      <c r="UWB4" s="195"/>
      <c r="UWC4" s="196"/>
      <c r="UWD4" s="197"/>
      <c r="UWE4" s="197"/>
      <c r="UWF4" s="231"/>
      <c r="UWH4" s="223"/>
      <c r="UWI4" s="225"/>
      <c r="UWJ4" s="226"/>
      <c r="UWK4" s="227"/>
      <c r="UWM4" s="228"/>
      <c r="UWN4" s="229"/>
      <c r="UWO4" s="230"/>
      <c r="UWP4" s="194"/>
      <c r="UWQ4" s="194"/>
      <c r="UWR4" s="195"/>
      <c r="UWS4" s="196"/>
      <c r="UWT4" s="197"/>
      <c r="UWU4" s="197"/>
      <c r="UWV4" s="231"/>
      <c r="UWX4" s="223"/>
      <c r="UWY4" s="225"/>
      <c r="UWZ4" s="226"/>
      <c r="UXA4" s="227"/>
      <c r="UXC4" s="228"/>
      <c r="UXD4" s="229"/>
      <c r="UXE4" s="230"/>
      <c r="UXF4" s="194"/>
      <c r="UXG4" s="194"/>
      <c r="UXH4" s="195"/>
      <c r="UXI4" s="196"/>
      <c r="UXJ4" s="197"/>
      <c r="UXK4" s="197"/>
      <c r="UXL4" s="231"/>
      <c r="UXN4" s="223"/>
      <c r="UXO4" s="225"/>
      <c r="UXP4" s="226"/>
      <c r="UXQ4" s="227"/>
      <c r="UXS4" s="228"/>
      <c r="UXT4" s="229"/>
      <c r="UXU4" s="230"/>
      <c r="UXV4" s="194"/>
      <c r="UXW4" s="194"/>
      <c r="UXX4" s="195"/>
      <c r="UXY4" s="196"/>
      <c r="UXZ4" s="197"/>
      <c r="UYA4" s="197"/>
      <c r="UYB4" s="231"/>
      <c r="UYD4" s="223"/>
      <c r="UYE4" s="225"/>
      <c r="UYF4" s="226"/>
      <c r="UYG4" s="227"/>
      <c r="UYI4" s="228"/>
      <c r="UYJ4" s="229"/>
      <c r="UYK4" s="230"/>
      <c r="UYL4" s="194"/>
      <c r="UYM4" s="194"/>
      <c r="UYN4" s="195"/>
      <c r="UYO4" s="196"/>
      <c r="UYP4" s="197"/>
      <c r="UYQ4" s="197"/>
      <c r="UYR4" s="231"/>
      <c r="UYT4" s="223"/>
      <c r="UYU4" s="225"/>
      <c r="UYV4" s="226"/>
      <c r="UYW4" s="227"/>
      <c r="UYY4" s="228"/>
      <c r="UYZ4" s="229"/>
      <c r="UZA4" s="230"/>
      <c r="UZB4" s="194"/>
      <c r="UZC4" s="194"/>
      <c r="UZD4" s="195"/>
      <c r="UZE4" s="196"/>
      <c r="UZF4" s="197"/>
      <c r="UZG4" s="197"/>
      <c r="UZH4" s="231"/>
      <c r="UZJ4" s="223"/>
      <c r="UZK4" s="225"/>
      <c r="UZL4" s="226"/>
      <c r="UZM4" s="227"/>
      <c r="UZO4" s="228"/>
      <c r="UZP4" s="229"/>
      <c r="UZQ4" s="230"/>
      <c r="UZR4" s="194"/>
      <c r="UZS4" s="194"/>
      <c r="UZT4" s="195"/>
      <c r="UZU4" s="196"/>
      <c r="UZV4" s="197"/>
      <c r="UZW4" s="197"/>
      <c r="UZX4" s="231"/>
      <c r="UZZ4" s="223"/>
      <c r="VAA4" s="225"/>
      <c r="VAB4" s="226"/>
      <c r="VAC4" s="227"/>
      <c r="VAE4" s="228"/>
      <c r="VAF4" s="229"/>
      <c r="VAG4" s="230"/>
      <c r="VAH4" s="194"/>
      <c r="VAI4" s="194"/>
      <c r="VAJ4" s="195"/>
      <c r="VAK4" s="196"/>
      <c r="VAL4" s="197"/>
      <c r="VAM4" s="197"/>
      <c r="VAN4" s="231"/>
      <c r="VAP4" s="223"/>
      <c r="VAQ4" s="225"/>
      <c r="VAR4" s="226"/>
      <c r="VAS4" s="227"/>
      <c r="VAU4" s="228"/>
      <c r="VAV4" s="229"/>
      <c r="VAW4" s="230"/>
      <c r="VAX4" s="194"/>
      <c r="VAY4" s="194"/>
      <c r="VAZ4" s="195"/>
      <c r="VBA4" s="196"/>
      <c r="VBB4" s="197"/>
      <c r="VBC4" s="197"/>
      <c r="VBD4" s="231"/>
      <c r="VBF4" s="223"/>
      <c r="VBG4" s="225"/>
      <c r="VBH4" s="226"/>
      <c r="VBI4" s="227"/>
      <c r="VBK4" s="228"/>
      <c r="VBL4" s="229"/>
      <c r="VBM4" s="230"/>
      <c r="VBN4" s="194"/>
      <c r="VBO4" s="194"/>
      <c r="VBP4" s="195"/>
      <c r="VBQ4" s="196"/>
      <c r="VBR4" s="197"/>
      <c r="VBS4" s="197"/>
      <c r="VBT4" s="231"/>
      <c r="VBV4" s="223"/>
      <c r="VBW4" s="225"/>
      <c r="VBX4" s="226"/>
      <c r="VBY4" s="227"/>
      <c r="VCA4" s="228"/>
      <c r="VCB4" s="229"/>
      <c r="VCC4" s="230"/>
      <c r="VCD4" s="194"/>
      <c r="VCE4" s="194"/>
      <c r="VCF4" s="195"/>
      <c r="VCG4" s="196"/>
      <c r="VCH4" s="197"/>
      <c r="VCI4" s="197"/>
      <c r="VCJ4" s="231"/>
      <c r="VCL4" s="223"/>
      <c r="VCM4" s="225"/>
      <c r="VCN4" s="226"/>
      <c r="VCO4" s="227"/>
      <c r="VCQ4" s="228"/>
      <c r="VCR4" s="229"/>
      <c r="VCS4" s="230"/>
      <c r="VCT4" s="194"/>
      <c r="VCU4" s="194"/>
      <c r="VCV4" s="195"/>
      <c r="VCW4" s="196"/>
      <c r="VCX4" s="197"/>
      <c r="VCY4" s="197"/>
      <c r="VCZ4" s="231"/>
      <c r="VDB4" s="223"/>
      <c r="VDC4" s="225"/>
      <c r="VDD4" s="226"/>
      <c r="VDE4" s="227"/>
      <c r="VDG4" s="228"/>
      <c r="VDH4" s="229"/>
      <c r="VDI4" s="230"/>
      <c r="VDJ4" s="194"/>
      <c r="VDK4" s="194"/>
      <c r="VDL4" s="195"/>
      <c r="VDM4" s="196"/>
      <c r="VDN4" s="197"/>
      <c r="VDO4" s="197"/>
      <c r="VDP4" s="231"/>
      <c r="VDR4" s="223"/>
      <c r="VDS4" s="225"/>
      <c r="VDT4" s="226"/>
      <c r="VDU4" s="227"/>
      <c r="VDW4" s="228"/>
      <c r="VDX4" s="229"/>
      <c r="VDY4" s="230"/>
      <c r="VDZ4" s="194"/>
      <c r="VEA4" s="194"/>
      <c r="VEB4" s="195"/>
      <c r="VEC4" s="196"/>
      <c r="VED4" s="197"/>
      <c r="VEE4" s="197"/>
      <c r="VEF4" s="231"/>
      <c r="VEH4" s="223"/>
      <c r="VEI4" s="225"/>
      <c r="VEJ4" s="226"/>
      <c r="VEK4" s="227"/>
      <c r="VEM4" s="228"/>
      <c r="VEN4" s="229"/>
      <c r="VEO4" s="230"/>
      <c r="VEP4" s="194"/>
      <c r="VEQ4" s="194"/>
      <c r="VER4" s="195"/>
      <c r="VES4" s="196"/>
      <c r="VET4" s="197"/>
      <c r="VEU4" s="197"/>
      <c r="VEV4" s="231"/>
      <c r="VEX4" s="223"/>
      <c r="VEY4" s="225"/>
      <c r="VEZ4" s="226"/>
      <c r="VFA4" s="227"/>
      <c r="VFC4" s="228"/>
      <c r="VFD4" s="229"/>
      <c r="VFE4" s="230"/>
      <c r="VFF4" s="194"/>
      <c r="VFG4" s="194"/>
      <c r="VFH4" s="195"/>
      <c r="VFI4" s="196"/>
      <c r="VFJ4" s="197"/>
      <c r="VFK4" s="197"/>
      <c r="VFL4" s="231"/>
      <c r="VFN4" s="223"/>
      <c r="VFO4" s="225"/>
      <c r="VFP4" s="226"/>
      <c r="VFQ4" s="227"/>
      <c r="VFS4" s="228"/>
      <c r="VFT4" s="229"/>
      <c r="VFU4" s="230"/>
      <c r="VFV4" s="194"/>
      <c r="VFW4" s="194"/>
      <c r="VFX4" s="195"/>
      <c r="VFY4" s="196"/>
      <c r="VFZ4" s="197"/>
      <c r="VGA4" s="197"/>
      <c r="VGB4" s="231"/>
      <c r="VGD4" s="223"/>
      <c r="VGE4" s="225"/>
      <c r="VGF4" s="226"/>
      <c r="VGG4" s="227"/>
      <c r="VGI4" s="228"/>
      <c r="VGJ4" s="229"/>
      <c r="VGK4" s="230"/>
      <c r="VGL4" s="194"/>
      <c r="VGM4" s="194"/>
      <c r="VGN4" s="195"/>
      <c r="VGO4" s="196"/>
      <c r="VGP4" s="197"/>
      <c r="VGQ4" s="197"/>
      <c r="VGR4" s="231"/>
      <c r="VGT4" s="223"/>
      <c r="VGU4" s="225"/>
      <c r="VGV4" s="226"/>
      <c r="VGW4" s="227"/>
      <c r="VGY4" s="228"/>
      <c r="VGZ4" s="229"/>
      <c r="VHA4" s="230"/>
      <c r="VHB4" s="194"/>
      <c r="VHC4" s="194"/>
      <c r="VHD4" s="195"/>
      <c r="VHE4" s="196"/>
      <c r="VHF4" s="197"/>
      <c r="VHG4" s="197"/>
      <c r="VHH4" s="231"/>
      <c r="VHJ4" s="223"/>
      <c r="VHK4" s="225"/>
      <c r="VHL4" s="226"/>
      <c r="VHM4" s="227"/>
      <c r="VHO4" s="228"/>
      <c r="VHP4" s="229"/>
      <c r="VHQ4" s="230"/>
      <c r="VHR4" s="194"/>
      <c r="VHS4" s="194"/>
      <c r="VHT4" s="195"/>
      <c r="VHU4" s="196"/>
      <c r="VHV4" s="197"/>
      <c r="VHW4" s="197"/>
      <c r="VHX4" s="231"/>
      <c r="VHZ4" s="223"/>
      <c r="VIA4" s="225"/>
      <c r="VIB4" s="226"/>
      <c r="VIC4" s="227"/>
      <c r="VIE4" s="228"/>
      <c r="VIF4" s="229"/>
      <c r="VIG4" s="230"/>
      <c r="VIH4" s="194"/>
      <c r="VII4" s="194"/>
      <c r="VIJ4" s="195"/>
      <c r="VIK4" s="196"/>
      <c r="VIL4" s="197"/>
      <c r="VIM4" s="197"/>
      <c r="VIN4" s="231"/>
      <c r="VIP4" s="223"/>
      <c r="VIQ4" s="225"/>
      <c r="VIR4" s="226"/>
      <c r="VIS4" s="227"/>
      <c r="VIU4" s="228"/>
      <c r="VIV4" s="229"/>
      <c r="VIW4" s="230"/>
      <c r="VIX4" s="194"/>
      <c r="VIY4" s="194"/>
      <c r="VIZ4" s="195"/>
      <c r="VJA4" s="196"/>
      <c r="VJB4" s="197"/>
      <c r="VJC4" s="197"/>
      <c r="VJD4" s="231"/>
      <c r="VJF4" s="223"/>
      <c r="VJG4" s="225"/>
      <c r="VJH4" s="226"/>
      <c r="VJI4" s="227"/>
      <c r="VJK4" s="228"/>
      <c r="VJL4" s="229"/>
      <c r="VJM4" s="230"/>
      <c r="VJN4" s="194"/>
      <c r="VJO4" s="194"/>
      <c r="VJP4" s="195"/>
      <c r="VJQ4" s="196"/>
      <c r="VJR4" s="197"/>
      <c r="VJS4" s="197"/>
      <c r="VJT4" s="231"/>
      <c r="VJV4" s="223"/>
      <c r="VJW4" s="225"/>
      <c r="VJX4" s="226"/>
      <c r="VJY4" s="227"/>
      <c r="VKA4" s="228"/>
      <c r="VKB4" s="229"/>
      <c r="VKC4" s="230"/>
      <c r="VKD4" s="194"/>
      <c r="VKE4" s="194"/>
      <c r="VKF4" s="195"/>
      <c r="VKG4" s="196"/>
      <c r="VKH4" s="197"/>
      <c r="VKI4" s="197"/>
      <c r="VKJ4" s="231"/>
      <c r="VKL4" s="223"/>
      <c r="VKM4" s="225"/>
      <c r="VKN4" s="226"/>
      <c r="VKO4" s="227"/>
      <c r="VKQ4" s="228"/>
      <c r="VKR4" s="229"/>
      <c r="VKS4" s="230"/>
      <c r="VKT4" s="194"/>
      <c r="VKU4" s="194"/>
      <c r="VKV4" s="195"/>
      <c r="VKW4" s="196"/>
      <c r="VKX4" s="197"/>
      <c r="VKY4" s="197"/>
      <c r="VKZ4" s="231"/>
      <c r="VLB4" s="223"/>
      <c r="VLC4" s="225"/>
      <c r="VLD4" s="226"/>
      <c r="VLE4" s="227"/>
      <c r="VLG4" s="228"/>
      <c r="VLH4" s="229"/>
      <c r="VLI4" s="230"/>
      <c r="VLJ4" s="194"/>
      <c r="VLK4" s="194"/>
      <c r="VLL4" s="195"/>
      <c r="VLM4" s="196"/>
      <c r="VLN4" s="197"/>
      <c r="VLO4" s="197"/>
      <c r="VLP4" s="231"/>
      <c r="VLR4" s="223"/>
      <c r="VLS4" s="225"/>
      <c r="VLT4" s="226"/>
      <c r="VLU4" s="227"/>
      <c r="VLW4" s="228"/>
      <c r="VLX4" s="229"/>
      <c r="VLY4" s="230"/>
      <c r="VLZ4" s="194"/>
      <c r="VMA4" s="194"/>
      <c r="VMB4" s="195"/>
      <c r="VMC4" s="196"/>
      <c r="VMD4" s="197"/>
      <c r="VME4" s="197"/>
      <c r="VMF4" s="231"/>
      <c r="VMH4" s="223"/>
      <c r="VMI4" s="225"/>
      <c r="VMJ4" s="226"/>
      <c r="VMK4" s="227"/>
      <c r="VMM4" s="228"/>
      <c r="VMN4" s="229"/>
      <c r="VMO4" s="230"/>
      <c r="VMP4" s="194"/>
      <c r="VMQ4" s="194"/>
      <c r="VMR4" s="195"/>
      <c r="VMS4" s="196"/>
      <c r="VMT4" s="197"/>
      <c r="VMU4" s="197"/>
      <c r="VMV4" s="231"/>
      <c r="VMX4" s="223"/>
      <c r="VMY4" s="225"/>
      <c r="VMZ4" s="226"/>
      <c r="VNA4" s="227"/>
      <c r="VNC4" s="228"/>
      <c r="VND4" s="229"/>
      <c r="VNE4" s="230"/>
      <c r="VNF4" s="194"/>
      <c r="VNG4" s="194"/>
      <c r="VNH4" s="195"/>
      <c r="VNI4" s="196"/>
      <c r="VNJ4" s="197"/>
      <c r="VNK4" s="197"/>
      <c r="VNL4" s="231"/>
      <c r="VNN4" s="223"/>
      <c r="VNO4" s="225"/>
      <c r="VNP4" s="226"/>
      <c r="VNQ4" s="227"/>
      <c r="VNS4" s="228"/>
      <c r="VNT4" s="229"/>
      <c r="VNU4" s="230"/>
      <c r="VNV4" s="194"/>
      <c r="VNW4" s="194"/>
      <c r="VNX4" s="195"/>
      <c r="VNY4" s="196"/>
      <c r="VNZ4" s="197"/>
      <c r="VOA4" s="197"/>
      <c r="VOB4" s="231"/>
      <c r="VOD4" s="223"/>
      <c r="VOE4" s="225"/>
      <c r="VOF4" s="226"/>
      <c r="VOG4" s="227"/>
      <c r="VOI4" s="228"/>
      <c r="VOJ4" s="229"/>
      <c r="VOK4" s="230"/>
      <c r="VOL4" s="194"/>
      <c r="VOM4" s="194"/>
      <c r="VON4" s="195"/>
      <c r="VOO4" s="196"/>
      <c r="VOP4" s="197"/>
      <c r="VOQ4" s="197"/>
      <c r="VOR4" s="231"/>
      <c r="VOT4" s="223"/>
      <c r="VOU4" s="225"/>
      <c r="VOV4" s="226"/>
      <c r="VOW4" s="227"/>
      <c r="VOY4" s="228"/>
      <c r="VOZ4" s="229"/>
      <c r="VPA4" s="230"/>
      <c r="VPB4" s="194"/>
      <c r="VPC4" s="194"/>
      <c r="VPD4" s="195"/>
      <c r="VPE4" s="196"/>
      <c r="VPF4" s="197"/>
      <c r="VPG4" s="197"/>
      <c r="VPH4" s="231"/>
      <c r="VPJ4" s="223"/>
      <c r="VPK4" s="225"/>
      <c r="VPL4" s="226"/>
      <c r="VPM4" s="227"/>
      <c r="VPO4" s="228"/>
      <c r="VPP4" s="229"/>
      <c r="VPQ4" s="230"/>
      <c r="VPR4" s="194"/>
      <c r="VPS4" s="194"/>
      <c r="VPT4" s="195"/>
      <c r="VPU4" s="196"/>
      <c r="VPV4" s="197"/>
      <c r="VPW4" s="197"/>
      <c r="VPX4" s="231"/>
      <c r="VPZ4" s="223"/>
      <c r="VQA4" s="225"/>
      <c r="VQB4" s="226"/>
      <c r="VQC4" s="227"/>
      <c r="VQE4" s="228"/>
      <c r="VQF4" s="229"/>
      <c r="VQG4" s="230"/>
      <c r="VQH4" s="194"/>
      <c r="VQI4" s="194"/>
      <c r="VQJ4" s="195"/>
      <c r="VQK4" s="196"/>
      <c r="VQL4" s="197"/>
      <c r="VQM4" s="197"/>
      <c r="VQN4" s="231"/>
      <c r="VQP4" s="223"/>
      <c r="VQQ4" s="225"/>
      <c r="VQR4" s="226"/>
      <c r="VQS4" s="227"/>
      <c r="VQU4" s="228"/>
      <c r="VQV4" s="229"/>
      <c r="VQW4" s="230"/>
      <c r="VQX4" s="194"/>
      <c r="VQY4" s="194"/>
      <c r="VQZ4" s="195"/>
      <c r="VRA4" s="196"/>
      <c r="VRB4" s="197"/>
      <c r="VRC4" s="197"/>
      <c r="VRD4" s="231"/>
      <c r="VRF4" s="223"/>
      <c r="VRG4" s="225"/>
      <c r="VRH4" s="226"/>
      <c r="VRI4" s="227"/>
      <c r="VRK4" s="228"/>
      <c r="VRL4" s="229"/>
      <c r="VRM4" s="230"/>
      <c r="VRN4" s="194"/>
      <c r="VRO4" s="194"/>
      <c r="VRP4" s="195"/>
      <c r="VRQ4" s="196"/>
      <c r="VRR4" s="197"/>
      <c r="VRS4" s="197"/>
      <c r="VRT4" s="231"/>
      <c r="VRV4" s="223"/>
      <c r="VRW4" s="225"/>
      <c r="VRX4" s="226"/>
      <c r="VRY4" s="227"/>
      <c r="VSA4" s="228"/>
      <c r="VSB4" s="229"/>
      <c r="VSC4" s="230"/>
      <c r="VSD4" s="194"/>
      <c r="VSE4" s="194"/>
      <c r="VSF4" s="195"/>
      <c r="VSG4" s="196"/>
      <c r="VSH4" s="197"/>
      <c r="VSI4" s="197"/>
      <c r="VSJ4" s="231"/>
      <c r="VSL4" s="223"/>
      <c r="VSM4" s="225"/>
      <c r="VSN4" s="226"/>
      <c r="VSO4" s="227"/>
      <c r="VSQ4" s="228"/>
      <c r="VSR4" s="229"/>
      <c r="VSS4" s="230"/>
      <c r="VST4" s="194"/>
      <c r="VSU4" s="194"/>
      <c r="VSV4" s="195"/>
      <c r="VSW4" s="196"/>
      <c r="VSX4" s="197"/>
      <c r="VSY4" s="197"/>
      <c r="VSZ4" s="231"/>
      <c r="VTB4" s="223"/>
      <c r="VTC4" s="225"/>
      <c r="VTD4" s="226"/>
      <c r="VTE4" s="227"/>
      <c r="VTG4" s="228"/>
      <c r="VTH4" s="229"/>
      <c r="VTI4" s="230"/>
      <c r="VTJ4" s="194"/>
      <c r="VTK4" s="194"/>
      <c r="VTL4" s="195"/>
      <c r="VTM4" s="196"/>
      <c r="VTN4" s="197"/>
      <c r="VTO4" s="197"/>
      <c r="VTP4" s="231"/>
      <c r="VTR4" s="223"/>
      <c r="VTS4" s="225"/>
      <c r="VTT4" s="226"/>
      <c r="VTU4" s="227"/>
      <c r="VTW4" s="228"/>
      <c r="VTX4" s="229"/>
      <c r="VTY4" s="230"/>
      <c r="VTZ4" s="194"/>
      <c r="VUA4" s="194"/>
      <c r="VUB4" s="195"/>
      <c r="VUC4" s="196"/>
      <c r="VUD4" s="197"/>
      <c r="VUE4" s="197"/>
      <c r="VUF4" s="231"/>
      <c r="VUH4" s="223"/>
      <c r="VUI4" s="225"/>
      <c r="VUJ4" s="226"/>
      <c r="VUK4" s="227"/>
      <c r="VUM4" s="228"/>
      <c r="VUN4" s="229"/>
      <c r="VUO4" s="230"/>
      <c r="VUP4" s="194"/>
      <c r="VUQ4" s="194"/>
      <c r="VUR4" s="195"/>
      <c r="VUS4" s="196"/>
      <c r="VUT4" s="197"/>
      <c r="VUU4" s="197"/>
      <c r="VUV4" s="231"/>
      <c r="VUX4" s="223"/>
      <c r="VUY4" s="225"/>
      <c r="VUZ4" s="226"/>
      <c r="VVA4" s="227"/>
      <c r="VVC4" s="228"/>
      <c r="VVD4" s="229"/>
      <c r="VVE4" s="230"/>
      <c r="VVF4" s="194"/>
      <c r="VVG4" s="194"/>
      <c r="VVH4" s="195"/>
      <c r="VVI4" s="196"/>
      <c r="VVJ4" s="197"/>
      <c r="VVK4" s="197"/>
      <c r="VVL4" s="231"/>
      <c r="VVN4" s="223"/>
      <c r="VVO4" s="225"/>
      <c r="VVP4" s="226"/>
      <c r="VVQ4" s="227"/>
      <c r="VVS4" s="228"/>
      <c r="VVT4" s="229"/>
      <c r="VVU4" s="230"/>
      <c r="VVV4" s="194"/>
      <c r="VVW4" s="194"/>
      <c r="VVX4" s="195"/>
      <c r="VVY4" s="196"/>
      <c r="VVZ4" s="197"/>
      <c r="VWA4" s="197"/>
      <c r="VWB4" s="231"/>
      <c r="VWD4" s="223"/>
      <c r="VWE4" s="225"/>
      <c r="VWF4" s="226"/>
      <c r="VWG4" s="227"/>
      <c r="VWI4" s="228"/>
      <c r="VWJ4" s="229"/>
      <c r="VWK4" s="230"/>
      <c r="VWL4" s="194"/>
      <c r="VWM4" s="194"/>
      <c r="VWN4" s="195"/>
      <c r="VWO4" s="196"/>
      <c r="VWP4" s="197"/>
      <c r="VWQ4" s="197"/>
      <c r="VWR4" s="231"/>
      <c r="VWT4" s="223"/>
      <c r="VWU4" s="225"/>
      <c r="VWV4" s="226"/>
      <c r="VWW4" s="227"/>
      <c r="VWY4" s="228"/>
      <c r="VWZ4" s="229"/>
      <c r="VXA4" s="230"/>
      <c r="VXB4" s="194"/>
      <c r="VXC4" s="194"/>
      <c r="VXD4" s="195"/>
      <c r="VXE4" s="196"/>
      <c r="VXF4" s="197"/>
      <c r="VXG4" s="197"/>
      <c r="VXH4" s="231"/>
      <c r="VXJ4" s="223"/>
      <c r="VXK4" s="225"/>
      <c r="VXL4" s="226"/>
      <c r="VXM4" s="227"/>
      <c r="VXO4" s="228"/>
      <c r="VXP4" s="229"/>
      <c r="VXQ4" s="230"/>
      <c r="VXR4" s="194"/>
      <c r="VXS4" s="194"/>
      <c r="VXT4" s="195"/>
      <c r="VXU4" s="196"/>
      <c r="VXV4" s="197"/>
      <c r="VXW4" s="197"/>
      <c r="VXX4" s="231"/>
      <c r="VXZ4" s="223"/>
      <c r="VYA4" s="225"/>
      <c r="VYB4" s="226"/>
      <c r="VYC4" s="227"/>
      <c r="VYE4" s="228"/>
      <c r="VYF4" s="229"/>
      <c r="VYG4" s="230"/>
      <c r="VYH4" s="194"/>
      <c r="VYI4" s="194"/>
      <c r="VYJ4" s="195"/>
      <c r="VYK4" s="196"/>
      <c r="VYL4" s="197"/>
      <c r="VYM4" s="197"/>
      <c r="VYN4" s="231"/>
      <c r="VYP4" s="223"/>
      <c r="VYQ4" s="225"/>
      <c r="VYR4" s="226"/>
      <c r="VYS4" s="227"/>
      <c r="VYU4" s="228"/>
      <c r="VYV4" s="229"/>
      <c r="VYW4" s="230"/>
      <c r="VYX4" s="194"/>
      <c r="VYY4" s="194"/>
      <c r="VYZ4" s="195"/>
      <c r="VZA4" s="196"/>
      <c r="VZB4" s="197"/>
      <c r="VZC4" s="197"/>
      <c r="VZD4" s="231"/>
      <c r="VZF4" s="223"/>
      <c r="VZG4" s="225"/>
      <c r="VZH4" s="226"/>
      <c r="VZI4" s="227"/>
      <c r="VZK4" s="228"/>
      <c r="VZL4" s="229"/>
      <c r="VZM4" s="230"/>
      <c r="VZN4" s="194"/>
      <c r="VZO4" s="194"/>
      <c r="VZP4" s="195"/>
      <c r="VZQ4" s="196"/>
      <c r="VZR4" s="197"/>
      <c r="VZS4" s="197"/>
      <c r="VZT4" s="231"/>
      <c r="VZV4" s="223"/>
      <c r="VZW4" s="225"/>
      <c r="VZX4" s="226"/>
      <c r="VZY4" s="227"/>
      <c r="WAA4" s="228"/>
      <c r="WAB4" s="229"/>
      <c r="WAC4" s="230"/>
      <c r="WAD4" s="194"/>
      <c r="WAE4" s="194"/>
      <c r="WAF4" s="195"/>
      <c r="WAG4" s="196"/>
      <c r="WAH4" s="197"/>
      <c r="WAI4" s="197"/>
      <c r="WAJ4" s="231"/>
      <c r="WAL4" s="223"/>
      <c r="WAM4" s="225"/>
      <c r="WAN4" s="226"/>
      <c r="WAO4" s="227"/>
      <c r="WAQ4" s="228"/>
      <c r="WAR4" s="229"/>
      <c r="WAS4" s="230"/>
      <c r="WAT4" s="194"/>
      <c r="WAU4" s="194"/>
      <c r="WAV4" s="195"/>
      <c r="WAW4" s="196"/>
      <c r="WAX4" s="197"/>
      <c r="WAY4" s="197"/>
      <c r="WAZ4" s="231"/>
      <c r="WBB4" s="223"/>
      <c r="WBC4" s="225"/>
      <c r="WBD4" s="226"/>
      <c r="WBE4" s="227"/>
      <c r="WBG4" s="228"/>
      <c r="WBH4" s="229"/>
      <c r="WBI4" s="230"/>
      <c r="WBJ4" s="194"/>
      <c r="WBK4" s="194"/>
      <c r="WBL4" s="195"/>
      <c r="WBM4" s="196"/>
      <c r="WBN4" s="197"/>
      <c r="WBO4" s="197"/>
      <c r="WBP4" s="231"/>
      <c r="WBR4" s="223"/>
      <c r="WBS4" s="225"/>
      <c r="WBT4" s="226"/>
      <c r="WBU4" s="227"/>
      <c r="WBW4" s="228"/>
      <c r="WBX4" s="229"/>
      <c r="WBY4" s="230"/>
      <c r="WBZ4" s="194"/>
      <c r="WCA4" s="194"/>
      <c r="WCB4" s="195"/>
      <c r="WCC4" s="196"/>
      <c r="WCD4" s="197"/>
      <c r="WCE4" s="197"/>
      <c r="WCF4" s="231"/>
      <c r="WCH4" s="223"/>
      <c r="WCI4" s="225"/>
      <c r="WCJ4" s="226"/>
      <c r="WCK4" s="227"/>
      <c r="WCM4" s="228"/>
      <c r="WCN4" s="229"/>
      <c r="WCO4" s="230"/>
      <c r="WCP4" s="194"/>
      <c r="WCQ4" s="194"/>
      <c r="WCR4" s="195"/>
      <c r="WCS4" s="196"/>
      <c r="WCT4" s="197"/>
      <c r="WCU4" s="197"/>
      <c r="WCV4" s="231"/>
      <c r="WCX4" s="223"/>
      <c r="WCY4" s="225"/>
      <c r="WCZ4" s="226"/>
      <c r="WDA4" s="227"/>
      <c r="WDC4" s="228"/>
      <c r="WDD4" s="229"/>
      <c r="WDE4" s="230"/>
      <c r="WDF4" s="194"/>
      <c r="WDG4" s="194"/>
      <c r="WDH4" s="195"/>
      <c r="WDI4" s="196"/>
      <c r="WDJ4" s="197"/>
      <c r="WDK4" s="197"/>
      <c r="WDL4" s="231"/>
      <c r="WDN4" s="223"/>
      <c r="WDO4" s="225"/>
      <c r="WDP4" s="226"/>
      <c r="WDQ4" s="227"/>
      <c r="WDS4" s="228"/>
      <c r="WDT4" s="229"/>
      <c r="WDU4" s="230"/>
      <c r="WDV4" s="194"/>
      <c r="WDW4" s="194"/>
      <c r="WDX4" s="195"/>
      <c r="WDY4" s="196"/>
      <c r="WDZ4" s="197"/>
      <c r="WEA4" s="197"/>
      <c r="WEB4" s="231"/>
      <c r="WED4" s="223"/>
      <c r="WEE4" s="225"/>
      <c r="WEF4" s="226"/>
      <c r="WEG4" s="227"/>
      <c r="WEI4" s="228"/>
      <c r="WEJ4" s="229"/>
      <c r="WEK4" s="230"/>
      <c r="WEL4" s="194"/>
      <c r="WEM4" s="194"/>
      <c r="WEN4" s="195"/>
      <c r="WEO4" s="196"/>
      <c r="WEP4" s="197"/>
      <c r="WEQ4" s="197"/>
      <c r="WER4" s="231"/>
      <c r="WET4" s="223"/>
      <c r="WEU4" s="225"/>
      <c r="WEV4" s="226"/>
      <c r="WEW4" s="227"/>
      <c r="WEY4" s="228"/>
      <c r="WEZ4" s="229"/>
      <c r="WFA4" s="230"/>
      <c r="WFB4" s="194"/>
      <c r="WFC4" s="194"/>
      <c r="WFD4" s="195"/>
      <c r="WFE4" s="196"/>
      <c r="WFF4" s="197"/>
      <c r="WFG4" s="197"/>
      <c r="WFH4" s="231"/>
      <c r="WFJ4" s="223"/>
      <c r="WFK4" s="225"/>
      <c r="WFL4" s="226"/>
      <c r="WFM4" s="227"/>
      <c r="WFO4" s="228"/>
      <c r="WFP4" s="229"/>
      <c r="WFQ4" s="230"/>
      <c r="WFR4" s="194"/>
      <c r="WFS4" s="194"/>
      <c r="WFT4" s="195"/>
      <c r="WFU4" s="196"/>
      <c r="WFV4" s="197"/>
      <c r="WFW4" s="197"/>
      <c r="WFX4" s="231"/>
      <c r="WFZ4" s="223"/>
      <c r="WGA4" s="225"/>
      <c r="WGB4" s="226"/>
      <c r="WGC4" s="227"/>
      <c r="WGE4" s="228"/>
      <c r="WGF4" s="229"/>
      <c r="WGG4" s="230"/>
      <c r="WGH4" s="194"/>
      <c r="WGI4" s="194"/>
      <c r="WGJ4" s="195"/>
      <c r="WGK4" s="196"/>
      <c r="WGL4" s="197"/>
      <c r="WGM4" s="197"/>
      <c r="WGN4" s="231"/>
      <c r="WGP4" s="223"/>
      <c r="WGQ4" s="225"/>
      <c r="WGR4" s="226"/>
      <c r="WGS4" s="227"/>
      <c r="WGU4" s="228"/>
      <c r="WGV4" s="229"/>
      <c r="WGW4" s="230"/>
      <c r="WGX4" s="194"/>
      <c r="WGY4" s="194"/>
      <c r="WGZ4" s="195"/>
      <c r="WHA4" s="196"/>
      <c r="WHB4" s="197"/>
      <c r="WHC4" s="197"/>
      <c r="WHD4" s="231"/>
      <c r="WHF4" s="223"/>
      <c r="WHG4" s="225"/>
      <c r="WHH4" s="226"/>
      <c r="WHI4" s="227"/>
      <c r="WHK4" s="228"/>
      <c r="WHL4" s="229"/>
      <c r="WHM4" s="230"/>
      <c r="WHN4" s="194"/>
      <c r="WHO4" s="194"/>
      <c r="WHP4" s="195"/>
      <c r="WHQ4" s="196"/>
      <c r="WHR4" s="197"/>
      <c r="WHS4" s="197"/>
      <c r="WHT4" s="231"/>
      <c r="WHV4" s="223"/>
      <c r="WHW4" s="225"/>
      <c r="WHX4" s="226"/>
      <c r="WHY4" s="227"/>
      <c r="WIA4" s="228"/>
      <c r="WIB4" s="229"/>
      <c r="WIC4" s="230"/>
      <c r="WID4" s="194"/>
      <c r="WIE4" s="194"/>
      <c r="WIF4" s="195"/>
      <c r="WIG4" s="196"/>
      <c r="WIH4" s="197"/>
      <c r="WII4" s="197"/>
      <c r="WIJ4" s="231"/>
      <c r="WIL4" s="223"/>
      <c r="WIM4" s="225"/>
      <c r="WIN4" s="226"/>
      <c r="WIO4" s="227"/>
      <c r="WIQ4" s="228"/>
      <c r="WIR4" s="229"/>
      <c r="WIS4" s="230"/>
      <c r="WIT4" s="194"/>
      <c r="WIU4" s="194"/>
      <c r="WIV4" s="195"/>
      <c r="WIW4" s="196"/>
      <c r="WIX4" s="197"/>
      <c r="WIY4" s="197"/>
      <c r="WIZ4" s="231"/>
      <c r="WJB4" s="223"/>
      <c r="WJC4" s="225"/>
      <c r="WJD4" s="226"/>
      <c r="WJE4" s="227"/>
      <c r="WJG4" s="228"/>
      <c r="WJH4" s="229"/>
      <c r="WJI4" s="230"/>
      <c r="WJJ4" s="194"/>
      <c r="WJK4" s="194"/>
      <c r="WJL4" s="195"/>
      <c r="WJM4" s="196"/>
      <c r="WJN4" s="197"/>
      <c r="WJO4" s="197"/>
      <c r="WJP4" s="231"/>
      <c r="WJR4" s="223"/>
      <c r="WJS4" s="225"/>
      <c r="WJT4" s="226"/>
      <c r="WJU4" s="227"/>
      <c r="WJW4" s="228"/>
      <c r="WJX4" s="229"/>
      <c r="WJY4" s="230"/>
      <c r="WJZ4" s="194"/>
      <c r="WKA4" s="194"/>
      <c r="WKB4" s="195"/>
      <c r="WKC4" s="196"/>
      <c r="WKD4" s="197"/>
      <c r="WKE4" s="197"/>
      <c r="WKF4" s="231"/>
      <c r="WKH4" s="223"/>
      <c r="WKI4" s="225"/>
      <c r="WKJ4" s="226"/>
      <c r="WKK4" s="227"/>
      <c r="WKM4" s="228"/>
      <c r="WKN4" s="229"/>
      <c r="WKO4" s="230"/>
      <c r="WKP4" s="194"/>
      <c r="WKQ4" s="194"/>
      <c r="WKR4" s="195"/>
      <c r="WKS4" s="196"/>
      <c r="WKT4" s="197"/>
      <c r="WKU4" s="197"/>
      <c r="WKV4" s="231"/>
      <c r="WKX4" s="223"/>
      <c r="WKY4" s="225"/>
      <c r="WKZ4" s="226"/>
      <c r="WLA4" s="227"/>
      <c r="WLC4" s="228"/>
      <c r="WLD4" s="229"/>
      <c r="WLE4" s="230"/>
      <c r="WLF4" s="194"/>
      <c r="WLG4" s="194"/>
      <c r="WLH4" s="195"/>
      <c r="WLI4" s="196"/>
      <c r="WLJ4" s="197"/>
      <c r="WLK4" s="197"/>
      <c r="WLL4" s="231"/>
      <c r="WLN4" s="223"/>
      <c r="WLO4" s="225"/>
      <c r="WLP4" s="226"/>
      <c r="WLQ4" s="227"/>
      <c r="WLS4" s="228"/>
      <c r="WLT4" s="229"/>
      <c r="WLU4" s="230"/>
      <c r="WLV4" s="194"/>
      <c r="WLW4" s="194"/>
      <c r="WLX4" s="195"/>
      <c r="WLY4" s="196"/>
      <c r="WLZ4" s="197"/>
      <c r="WMA4" s="197"/>
      <c r="WMB4" s="231"/>
      <c r="WMD4" s="223"/>
      <c r="WME4" s="225"/>
      <c r="WMF4" s="226"/>
      <c r="WMG4" s="227"/>
      <c r="WMI4" s="228"/>
      <c r="WMJ4" s="229"/>
      <c r="WMK4" s="230"/>
      <c r="WML4" s="194"/>
      <c r="WMM4" s="194"/>
      <c r="WMN4" s="195"/>
      <c r="WMO4" s="196"/>
      <c r="WMP4" s="197"/>
      <c r="WMQ4" s="197"/>
      <c r="WMR4" s="231"/>
      <c r="WMT4" s="223"/>
      <c r="WMU4" s="225"/>
      <c r="WMV4" s="226"/>
      <c r="WMW4" s="227"/>
      <c r="WMY4" s="228"/>
      <c r="WMZ4" s="229"/>
      <c r="WNA4" s="230"/>
      <c r="WNB4" s="194"/>
      <c r="WNC4" s="194"/>
      <c r="WND4" s="195"/>
      <c r="WNE4" s="196"/>
      <c r="WNF4" s="197"/>
      <c r="WNG4" s="197"/>
      <c r="WNH4" s="231"/>
      <c r="WNJ4" s="223"/>
      <c r="WNK4" s="225"/>
      <c r="WNL4" s="226"/>
      <c r="WNM4" s="227"/>
      <c r="WNO4" s="228"/>
      <c r="WNP4" s="229"/>
      <c r="WNQ4" s="230"/>
      <c r="WNR4" s="194"/>
      <c r="WNS4" s="194"/>
      <c r="WNT4" s="195"/>
      <c r="WNU4" s="196"/>
      <c r="WNV4" s="197"/>
      <c r="WNW4" s="197"/>
      <c r="WNX4" s="231"/>
      <c r="WNZ4" s="223"/>
      <c r="WOA4" s="225"/>
      <c r="WOB4" s="226"/>
      <c r="WOC4" s="227"/>
      <c r="WOE4" s="228"/>
      <c r="WOF4" s="229"/>
      <c r="WOG4" s="230"/>
      <c r="WOH4" s="194"/>
      <c r="WOI4" s="194"/>
      <c r="WOJ4" s="195"/>
      <c r="WOK4" s="196"/>
      <c r="WOL4" s="197"/>
      <c r="WOM4" s="197"/>
      <c r="WON4" s="231"/>
      <c r="WOP4" s="223"/>
      <c r="WOQ4" s="225"/>
      <c r="WOR4" s="226"/>
      <c r="WOS4" s="227"/>
      <c r="WOU4" s="228"/>
      <c r="WOV4" s="229"/>
      <c r="WOW4" s="230"/>
      <c r="WOX4" s="194"/>
      <c r="WOY4" s="194"/>
      <c r="WOZ4" s="195"/>
      <c r="WPA4" s="196"/>
      <c r="WPB4" s="197"/>
      <c r="WPC4" s="197"/>
      <c r="WPD4" s="231"/>
      <c r="WPF4" s="223"/>
      <c r="WPG4" s="225"/>
      <c r="WPH4" s="226"/>
      <c r="WPI4" s="227"/>
      <c r="WPK4" s="228"/>
      <c r="WPL4" s="229"/>
      <c r="WPM4" s="230"/>
      <c r="WPN4" s="194"/>
      <c r="WPO4" s="194"/>
      <c r="WPP4" s="195"/>
      <c r="WPQ4" s="196"/>
      <c r="WPR4" s="197"/>
      <c r="WPS4" s="197"/>
      <c r="WPT4" s="231"/>
      <c r="WPV4" s="223"/>
      <c r="WPW4" s="225"/>
      <c r="WPX4" s="226"/>
      <c r="WPY4" s="227"/>
      <c r="WQA4" s="228"/>
      <c r="WQB4" s="229"/>
      <c r="WQC4" s="230"/>
      <c r="WQD4" s="194"/>
      <c r="WQE4" s="194"/>
      <c r="WQF4" s="195"/>
      <c r="WQG4" s="196"/>
      <c r="WQH4" s="197"/>
      <c r="WQI4" s="197"/>
      <c r="WQJ4" s="231"/>
      <c r="WQL4" s="223"/>
      <c r="WQM4" s="225"/>
      <c r="WQN4" s="226"/>
      <c r="WQO4" s="227"/>
      <c r="WQQ4" s="228"/>
      <c r="WQR4" s="229"/>
      <c r="WQS4" s="230"/>
      <c r="WQT4" s="194"/>
      <c r="WQU4" s="194"/>
      <c r="WQV4" s="195"/>
      <c r="WQW4" s="196"/>
      <c r="WQX4" s="197"/>
      <c r="WQY4" s="197"/>
      <c r="WQZ4" s="231"/>
      <c r="WRB4" s="223"/>
      <c r="WRC4" s="225"/>
      <c r="WRD4" s="226"/>
      <c r="WRE4" s="227"/>
      <c r="WRG4" s="228"/>
      <c r="WRH4" s="229"/>
      <c r="WRI4" s="230"/>
      <c r="WRJ4" s="194"/>
      <c r="WRK4" s="194"/>
      <c r="WRL4" s="195"/>
      <c r="WRM4" s="196"/>
      <c r="WRN4" s="197"/>
      <c r="WRO4" s="197"/>
      <c r="WRP4" s="231"/>
      <c r="WRR4" s="223"/>
      <c r="WRS4" s="225"/>
      <c r="WRT4" s="226"/>
      <c r="WRU4" s="227"/>
      <c r="WRW4" s="228"/>
      <c r="WRX4" s="229"/>
      <c r="WRY4" s="230"/>
      <c r="WRZ4" s="194"/>
      <c r="WSA4" s="194"/>
      <c r="WSB4" s="195"/>
      <c r="WSC4" s="196"/>
      <c r="WSD4" s="197"/>
      <c r="WSE4" s="197"/>
      <c r="WSF4" s="231"/>
      <c r="WSH4" s="223"/>
      <c r="WSI4" s="225"/>
      <c r="WSJ4" s="226"/>
      <c r="WSK4" s="227"/>
      <c r="WSM4" s="228"/>
      <c r="WSN4" s="229"/>
      <c r="WSO4" s="230"/>
      <c r="WSP4" s="194"/>
      <c r="WSQ4" s="194"/>
      <c r="WSR4" s="195"/>
      <c r="WSS4" s="196"/>
      <c r="WST4" s="197"/>
      <c r="WSU4" s="197"/>
      <c r="WSV4" s="231"/>
      <c r="WSX4" s="223"/>
      <c r="WSY4" s="225"/>
      <c r="WSZ4" s="226"/>
      <c r="WTA4" s="227"/>
      <c r="WTC4" s="228"/>
      <c r="WTD4" s="229"/>
      <c r="WTE4" s="230"/>
      <c r="WTF4" s="194"/>
      <c r="WTG4" s="194"/>
      <c r="WTH4" s="195"/>
      <c r="WTI4" s="196"/>
      <c r="WTJ4" s="197"/>
      <c r="WTK4" s="197"/>
      <c r="WTL4" s="231"/>
      <c r="WTN4" s="223"/>
      <c r="WTO4" s="225"/>
      <c r="WTP4" s="226"/>
      <c r="WTQ4" s="227"/>
      <c r="WTS4" s="228"/>
      <c r="WTT4" s="229"/>
      <c r="WTU4" s="230"/>
      <c r="WTV4" s="194"/>
      <c r="WTW4" s="194"/>
      <c r="WTX4" s="195"/>
      <c r="WTY4" s="196"/>
      <c r="WTZ4" s="197"/>
      <c r="WUA4" s="197"/>
      <c r="WUB4" s="231"/>
      <c r="WUD4" s="223"/>
      <c r="WUE4" s="225"/>
      <c r="WUF4" s="226"/>
      <c r="WUG4" s="227"/>
      <c r="WUI4" s="228"/>
      <c r="WUJ4" s="229"/>
      <c r="WUK4" s="230"/>
      <c r="WUL4" s="194"/>
      <c r="WUM4" s="194"/>
      <c r="WUN4" s="195"/>
      <c r="WUO4" s="196"/>
      <c r="WUP4" s="197"/>
      <c r="WUQ4" s="197"/>
      <c r="WUR4" s="231"/>
      <c r="WUT4" s="223"/>
      <c r="WUU4" s="225"/>
      <c r="WUV4" s="226"/>
      <c r="WUW4" s="227"/>
      <c r="WUY4" s="228"/>
      <c r="WUZ4" s="229"/>
      <c r="WVA4" s="230"/>
      <c r="WVB4" s="194"/>
      <c r="WVC4" s="194"/>
      <c r="WVD4" s="195"/>
      <c r="WVE4" s="196"/>
      <c r="WVF4" s="197"/>
      <c r="WVG4" s="197"/>
      <c r="WVH4" s="231"/>
      <c r="WVJ4" s="223"/>
      <c r="WVK4" s="225"/>
      <c r="WVL4" s="226"/>
      <c r="WVM4" s="227"/>
      <c r="WVO4" s="228"/>
      <c r="WVP4" s="229"/>
      <c r="WVQ4" s="230"/>
      <c r="WVR4" s="194"/>
      <c r="WVS4" s="194"/>
      <c r="WVT4" s="195"/>
      <c r="WVU4" s="196"/>
      <c r="WVV4" s="197"/>
      <c r="WVW4" s="197"/>
      <c r="WVX4" s="231"/>
      <c r="WVZ4" s="223"/>
      <c r="WWA4" s="225"/>
      <c r="WWB4" s="226"/>
      <c r="WWC4" s="227"/>
      <c r="WWE4" s="228"/>
      <c r="WWF4" s="229"/>
      <c r="WWG4" s="230"/>
      <c r="WWH4" s="194"/>
      <c r="WWI4" s="194"/>
      <c r="WWJ4" s="195"/>
      <c r="WWK4" s="196"/>
      <c r="WWL4" s="197"/>
      <c r="WWM4" s="197"/>
      <c r="WWN4" s="231"/>
      <c r="WWP4" s="223"/>
      <c r="WWQ4" s="225"/>
      <c r="WWR4" s="226"/>
      <c r="WWS4" s="227"/>
      <c r="WWU4" s="228"/>
      <c r="WWV4" s="229"/>
      <c r="WWW4" s="230"/>
      <c r="WWX4" s="194"/>
      <c r="WWY4" s="194"/>
      <c r="WWZ4" s="195"/>
      <c r="WXA4" s="196"/>
      <c r="WXB4" s="197"/>
      <c r="WXC4" s="197"/>
      <c r="WXD4" s="231"/>
      <c r="WXF4" s="223"/>
      <c r="WXG4" s="225"/>
      <c r="WXH4" s="226"/>
      <c r="WXI4" s="227"/>
      <c r="WXK4" s="228"/>
      <c r="WXL4" s="229"/>
      <c r="WXM4" s="230"/>
      <c r="WXN4" s="194"/>
      <c r="WXO4" s="194"/>
      <c r="WXP4" s="195"/>
      <c r="WXQ4" s="196"/>
      <c r="WXR4" s="197"/>
      <c r="WXS4" s="197"/>
      <c r="WXT4" s="231"/>
      <c r="WXV4" s="223"/>
      <c r="WXW4" s="225"/>
      <c r="WXX4" s="226"/>
      <c r="WXY4" s="227"/>
      <c r="WYA4" s="228"/>
      <c r="WYB4" s="229"/>
      <c r="WYC4" s="230"/>
      <c r="WYD4" s="194"/>
      <c r="WYE4" s="194"/>
      <c r="WYF4" s="195"/>
      <c r="WYG4" s="196"/>
      <c r="WYH4" s="197"/>
      <c r="WYI4" s="197"/>
      <c r="WYJ4" s="231"/>
      <c r="WYL4" s="223"/>
      <c r="WYM4" s="225"/>
      <c r="WYN4" s="226"/>
      <c r="WYO4" s="227"/>
      <c r="WYQ4" s="228"/>
      <c r="WYR4" s="229"/>
      <c r="WYS4" s="230"/>
      <c r="WYT4" s="194"/>
      <c r="WYU4" s="194"/>
      <c r="WYV4" s="195"/>
      <c r="WYW4" s="196"/>
      <c r="WYX4" s="197"/>
      <c r="WYY4" s="197"/>
      <c r="WYZ4" s="231"/>
      <c r="WZB4" s="223"/>
      <c r="WZC4" s="225"/>
      <c r="WZD4" s="226"/>
      <c r="WZE4" s="227"/>
      <c r="WZG4" s="228"/>
      <c r="WZH4" s="229"/>
      <c r="WZI4" s="230"/>
      <c r="WZJ4" s="194"/>
      <c r="WZK4" s="194"/>
      <c r="WZL4" s="195"/>
      <c r="WZM4" s="196"/>
      <c r="WZN4" s="197"/>
      <c r="WZO4" s="197"/>
      <c r="WZP4" s="231"/>
      <c r="WZR4" s="223"/>
      <c r="WZS4" s="225"/>
      <c r="WZT4" s="226"/>
      <c r="WZU4" s="227"/>
      <c r="WZW4" s="228"/>
      <c r="WZX4" s="229"/>
      <c r="WZY4" s="230"/>
      <c r="WZZ4" s="194"/>
      <c r="XAA4" s="194"/>
      <c r="XAB4" s="195"/>
      <c r="XAC4" s="196"/>
      <c r="XAD4" s="197"/>
      <c r="XAE4" s="197"/>
      <c r="XAF4" s="231"/>
      <c r="XAH4" s="223"/>
      <c r="XAI4" s="225"/>
      <c r="XAJ4" s="226"/>
      <c r="XAK4" s="227"/>
      <c r="XAM4" s="228"/>
      <c r="XAN4" s="229"/>
      <c r="XAO4" s="230"/>
      <c r="XAP4" s="194"/>
      <c r="XAQ4" s="194"/>
      <c r="XAR4" s="195"/>
      <c r="XAS4" s="196"/>
      <c r="XAT4" s="197"/>
      <c r="XAU4" s="197"/>
      <c r="XAV4" s="231"/>
      <c r="XAX4" s="223"/>
      <c r="XAY4" s="225"/>
      <c r="XAZ4" s="226"/>
      <c r="XBA4" s="227"/>
      <c r="XBC4" s="228"/>
      <c r="XBD4" s="229"/>
      <c r="XBE4" s="230"/>
      <c r="XBF4" s="194"/>
      <c r="XBG4" s="194"/>
      <c r="XBH4" s="195"/>
      <c r="XBI4" s="196"/>
      <c r="XBJ4" s="197"/>
      <c r="XBK4" s="197"/>
      <c r="XBL4" s="231"/>
      <c r="XBN4" s="223"/>
      <c r="XBO4" s="225"/>
      <c r="XBP4" s="226"/>
      <c r="XBQ4" s="227"/>
      <c r="XBS4" s="228"/>
      <c r="XBT4" s="229"/>
      <c r="XBU4" s="230"/>
      <c r="XBV4" s="194"/>
      <c r="XBW4" s="194"/>
      <c r="XBX4" s="195"/>
      <c r="XBY4" s="196"/>
      <c r="XBZ4" s="197"/>
      <c r="XCA4" s="197"/>
      <c r="XCB4" s="231"/>
      <c r="XCD4" s="223"/>
      <c r="XCE4" s="225"/>
      <c r="XCF4" s="226"/>
      <c r="XCG4" s="227"/>
      <c r="XCI4" s="228"/>
      <c r="XCJ4" s="229"/>
      <c r="XCK4" s="230"/>
      <c r="XCL4" s="194"/>
      <c r="XCM4" s="194"/>
      <c r="XCN4" s="195"/>
      <c r="XCO4" s="196"/>
      <c r="XCP4" s="197"/>
      <c r="XCQ4" s="197"/>
      <c r="XCR4" s="231"/>
      <c r="XCT4" s="223"/>
      <c r="XCU4" s="225"/>
      <c r="XCV4" s="226"/>
      <c r="XCW4" s="227"/>
      <c r="XCY4" s="228"/>
      <c r="XCZ4" s="229"/>
      <c r="XDA4" s="230"/>
      <c r="XDB4" s="194"/>
      <c r="XDC4" s="194"/>
      <c r="XDD4" s="195"/>
      <c r="XDE4" s="196"/>
      <c r="XDF4" s="197"/>
      <c r="XDG4" s="197"/>
      <c r="XDH4" s="231"/>
      <c r="XDJ4" s="223"/>
      <c r="XDK4" s="225"/>
      <c r="XDL4" s="226"/>
      <c r="XDM4" s="227"/>
      <c r="XDO4" s="228"/>
      <c r="XDP4" s="229"/>
      <c r="XDQ4" s="230"/>
      <c r="XDR4" s="194"/>
      <c r="XDS4" s="194"/>
      <c r="XDT4" s="195"/>
      <c r="XDU4" s="196"/>
      <c r="XDV4" s="197"/>
      <c r="XDW4" s="197"/>
      <c r="XDX4" s="231"/>
      <c r="XDZ4" s="223"/>
      <c r="XEA4" s="225"/>
      <c r="XEB4" s="226"/>
      <c r="XEC4" s="227"/>
      <c r="XEE4" s="228"/>
      <c r="XEF4" s="229"/>
      <c r="XEG4" s="230"/>
      <c r="XEH4" s="194"/>
      <c r="XEI4" s="194"/>
      <c r="XEJ4" s="195"/>
      <c r="XEK4" s="196"/>
      <c r="XEL4" s="197"/>
      <c r="XEM4" s="197"/>
      <c r="XEN4" s="231"/>
      <c r="XEP4" s="223"/>
      <c r="XEQ4" s="225"/>
      <c r="XER4" s="226"/>
      <c r="XES4" s="227"/>
      <c r="XEU4" s="228"/>
      <c r="XEV4" s="229"/>
      <c r="XEW4" s="230"/>
      <c r="XEX4" s="194"/>
      <c r="XEY4" s="194"/>
      <c r="XEZ4" s="195"/>
      <c r="XFA4" s="196"/>
      <c r="XFB4" s="197"/>
      <c r="XFC4" s="197"/>
      <c r="XFD4" s="231"/>
    </row>
    <row r="5" spans="1:1024 1026:2048 2050:3072 3074:4096 4098:5120 5122:6144 6146:7168 7170:8192 8194:9216 9218:10240 10242:11264 11266:12288 12290:13312 13314:14336 14338:15360 15362:16384">
      <c r="A5" s="340" t="str">
        <f t="shared" si="1"/>
        <v>438324</v>
      </c>
      <c r="B5" s="351">
        <f t="shared" si="2"/>
        <v>4</v>
      </c>
      <c r="C5" s="435">
        <v>43832</v>
      </c>
      <c r="D5" s="399"/>
      <c r="E5" s="400" t="s">
        <v>780</v>
      </c>
      <c r="F5" s="340" t="s">
        <v>771</v>
      </c>
      <c r="G5" s="401" t="s">
        <v>736</v>
      </c>
      <c r="H5" s="401" t="s">
        <v>733</v>
      </c>
      <c r="I5" s="401" t="s">
        <v>751</v>
      </c>
      <c r="J5" s="194">
        <v>8230</v>
      </c>
      <c r="K5" s="194">
        <v>3890</v>
      </c>
      <c r="L5" s="195">
        <v>4340</v>
      </c>
      <c r="M5" s="196">
        <v>6</v>
      </c>
      <c r="N5" s="197">
        <v>260.39999999999998</v>
      </c>
      <c r="O5" s="197">
        <v>4079.6</v>
      </c>
      <c r="P5" s="231" t="s">
        <v>721</v>
      </c>
      <c r="R5" s="223"/>
      <c r="S5" s="225"/>
      <c r="T5" s="226"/>
      <c r="U5" s="227"/>
      <c r="W5" s="228"/>
      <c r="X5" s="229"/>
      <c r="Y5" s="230"/>
      <c r="Z5" s="194"/>
      <c r="AA5" s="194"/>
      <c r="AB5" s="195"/>
      <c r="AC5" s="196"/>
      <c r="AD5" s="197"/>
      <c r="AE5" s="197"/>
      <c r="AF5" s="231"/>
      <c r="AH5" s="223"/>
      <c r="AI5" s="225"/>
      <c r="AJ5" s="226"/>
      <c r="AK5" s="227"/>
      <c r="AM5" s="228"/>
      <c r="AN5" s="229"/>
      <c r="AO5" s="230"/>
      <c r="AP5" s="194"/>
      <c r="AQ5" s="194"/>
      <c r="AR5" s="195"/>
      <c r="AS5" s="196"/>
      <c r="AT5" s="197"/>
      <c r="AU5" s="197"/>
      <c r="AV5" s="231"/>
      <c r="AX5" s="223"/>
      <c r="AY5" s="225"/>
      <c r="AZ5" s="226"/>
      <c r="BA5" s="227"/>
      <c r="BC5" s="228"/>
      <c r="BD5" s="229"/>
      <c r="BE5" s="230"/>
      <c r="BF5" s="194"/>
      <c r="BG5" s="194"/>
      <c r="BH5" s="195"/>
      <c r="BI5" s="196"/>
      <c r="BJ5" s="197"/>
      <c r="BK5" s="197"/>
      <c r="BL5" s="231"/>
      <c r="BN5" s="223"/>
      <c r="BO5" s="225"/>
      <c r="BP5" s="226"/>
      <c r="BQ5" s="227"/>
      <c r="BS5" s="228"/>
      <c r="BT5" s="229"/>
      <c r="BU5" s="230"/>
      <c r="BV5" s="194"/>
      <c r="BW5" s="194"/>
      <c r="BX5" s="195"/>
      <c r="BY5" s="196"/>
      <c r="BZ5" s="197"/>
      <c r="CA5" s="197"/>
      <c r="CB5" s="231"/>
      <c r="CD5" s="223"/>
      <c r="CE5" s="225"/>
      <c r="CF5" s="226"/>
      <c r="CG5" s="227"/>
      <c r="CI5" s="228"/>
      <c r="CJ5" s="229"/>
      <c r="CK5" s="230"/>
      <c r="CL5" s="194"/>
      <c r="CM5" s="194"/>
      <c r="CN5" s="195"/>
      <c r="CO5" s="196"/>
      <c r="CP5" s="197"/>
      <c r="CQ5" s="197"/>
      <c r="CR5" s="231"/>
      <c r="CT5" s="223"/>
      <c r="CU5" s="225"/>
      <c r="CV5" s="226"/>
      <c r="CW5" s="227"/>
      <c r="CY5" s="228"/>
      <c r="CZ5" s="229"/>
      <c r="DA5" s="230"/>
      <c r="DB5" s="194"/>
      <c r="DC5" s="194"/>
      <c r="DD5" s="195"/>
      <c r="DE5" s="196"/>
      <c r="DF5" s="197"/>
      <c r="DG5" s="197"/>
      <c r="DH5" s="231"/>
      <c r="DJ5" s="223"/>
      <c r="DK5" s="225"/>
      <c r="DL5" s="226"/>
      <c r="DM5" s="227"/>
      <c r="DO5" s="228"/>
      <c r="DP5" s="229"/>
      <c r="DQ5" s="230"/>
      <c r="DR5" s="194"/>
      <c r="DS5" s="194"/>
      <c r="DT5" s="195"/>
      <c r="DU5" s="196"/>
      <c r="DV5" s="197"/>
      <c r="DW5" s="197"/>
      <c r="DX5" s="231"/>
      <c r="DZ5" s="223"/>
      <c r="EA5" s="225"/>
      <c r="EB5" s="226"/>
      <c r="EC5" s="227"/>
      <c r="EE5" s="228"/>
      <c r="EF5" s="229"/>
      <c r="EG5" s="230"/>
      <c r="EH5" s="194"/>
      <c r="EI5" s="194"/>
      <c r="EJ5" s="195"/>
      <c r="EK5" s="196"/>
      <c r="EL5" s="197"/>
      <c r="EM5" s="197"/>
      <c r="EN5" s="231"/>
      <c r="EP5" s="223"/>
      <c r="EQ5" s="225"/>
      <c r="ER5" s="226"/>
      <c r="ES5" s="227"/>
      <c r="EU5" s="228"/>
      <c r="EV5" s="229"/>
      <c r="EW5" s="230"/>
      <c r="EX5" s="194"/>
      <c r="EY5" s="194"/>
      <c r="EZ5" s="195"/>
      <c r="FA5" s="196"/>
      <c r="FB5" s="197"/>
      <c r="FC5" s="197"/>
      <c r="FD5" s="231"/>
      <c r="FF5" s="223"/>
      <c r="FG5" s="225"/>
      <c r="FH5" s="226"/>
      <c r="FI5" s="227"/>
      <c r="FK5" s="228"/>
      <c r="FL5" s="229"/>
      <c r="FM5" s="230"/>
      <c r="FN5" s="194"/>
      <c r="FO5" s="194"/>
      <c r="FP5" s="195"/>
      <c r="FQ5" s="196"/>
      <c r="FR5" s="197"/>
      <c r="FS5" s="197"/>
      <c r="FT5" s="231"/>
      <c r="FV5" s="223"/>
      <c r="FW5" s="225"/>
      <c r="FX5" s="226"/>
      <c r="FY5" s="227"/>
      <c r="GA5" s="228"/>
      <c r="GB5" s="229"/>
      <c r="GC5" s="230"/>
      <c r="GD5" s="194"/>
      <c r="GE5" s="194"/>
      <c r="GF5" s="195"/>
      <c r="GG5" s="196"/>
      <c r="GH5" s="197"/>
      <c r="GI5" s="197"/>
      <c r="GJ5" s="231"/>
      <c r="GL5" s="223"/>
      <c r="GM5" s="225"/>
      <c r="GN5" s="226"/>
      <c r="GO5" s="227"/>
      <c r="GQ5" s="228"/>
      <c r="GR5" s="229"/>
      <c r="GS5" s="230"/>
      <c r="GT5" s="194"/>
      <c r="GU5" s="194"/>
      <c r="GV5" s="195"/>
      <c r="GW5" s="196"/>
      <c r="GX5" s="197"/>
      <c r="GY5" s="197"/>
      <c r="GZ5" s="231"/>
      <c r="HB5" s="223"/>
      <c r="HC5" s="225"/>
      <c r="HD5" s="226"/>
      <c r="HE5" s="227"/>
      <c r="HG5" s="228"/>
      <c r="HH5" s="229"/>
      <c r="HI5" s="230"/>
      <c r="HJ5" s="194"/>
      <c r="HK5" s="194"/>
      <c r="HL5" s="195"/>
      <c r="HM5" s="196"/>
      <c r="HN5" s="197"/>
      <c r="HO5" s="197"/>
      <c r="HP5" s="231"/>
      <c r="HR5" s="223"/>
      <c r="HS5" s="225"/>
      <c r="HT5" s="226"/>
      <c r="HU5" s="227"/>
      <c r="HW5" s="228"/>
      <c r="HX5" s="229"/>
      <c r="HY5" s="230"/>
      <c r="HZ5" s="194"/>
      <c r="IA5" s="194"/>
      <c r="IB5" s="195"/>
      <c r="IC5" s="196"/>
      <c r="ID5" s="197"/>
      <c r="IE5" s="197"/>
      <c r="IF5" s="231"/>
      <c r="IH5" s="223"/>
      <c r="II5" s="225"/>
      <c r="IJ5" s="226"/>
      <c r="IK5" s="227"/>
      <c r="IM5" s="228"/>
      <c r="IN5" s="229"/>
      <c r="IO5" s="230"/>
      <c r="IP5" s="194"/>
      <c r="IQ5" s="194"/>
      <c r="IR5" s="195"/>
      <c r="IS5" s="196"/>
      <c r="IT5" s="197"/>
      <c r="IU5" s="197"/>
      <c r="IV5" s="231"/>
      <c r="IX5" s="223"/>
      <c r="IY5" s="225"/>
      <c r="IZ5" s="226"/>
      <c r="JA5" s="227"/>
      <c r="JC5" s="228"/>
      <c r="JD5" s="229"/>
      <c r="JE5" s="230"/>
      <c r="JF5" s="194"/>
      <c r="JG5" s="194"/>
      <c r="JH5" s="195"/>
      <c r="JI5" s="196"/>
      <c r="JJ5" s="197"/>
      <c r="JK5" s="197"/>
      <c r="JL5" s="231"/>
      <c r="JN5" s="223"/>
      <c r="JO5" s="225"/>
      <c r="JP5" s="226"/>
      <c r="JQ5" s="227"/>
      <c r="JS5" s="228"/>
      <c r="JT5" s="229"/>
      <c r="JU5" s="230"/>
      <c r="JV5" s="194"/>
      <c r="JW5" s="194"/>
      <c r="JX5" s="195"/>
      <c r="JY5" s="196"/>
      <c r="JZ5" s="197"/>
      <c r="KA5" s="197"/>
      <c r="KB5" s="231"/>
      <c r="KD5" s="223"/>
      <c r="KE5" s="225"/>
      <c r="KF5" s="226"/>
      <c r="KG5" s="227"/>
      <c r="KI5" s="228"/>
      <c r="KJ5" s="229"/>
      <c r="KK5" s="230"/>
      <c r="KL5" s="194"/>
      <c r="KM5" s="194"/>
      <c r="KN5" s="195"/>
      <c r="KO5" s="196"/>
      <c r="KP5" s="197"/>
      <c r="KQ5" s="197"/>
      <c r="KR5" s="231"/>
      <c r="KT5" s="223"/>
      <c r="KU5" s="225"/>
      <c r="KV5" s="226"/>
      <c r="KW5" s="227"/>
      <c r="KY5" s="228"/>
      <c r="KZ5" s="229"/>
      <c r="LA5" s="230"/>
      <c r="LB5" s="194"/>
      <c r="LC5" s="194"/>
      <c r="LD5" s="195"/>
      <c r="LE5" s="196"/>
      <c r="LF5" s="197"/>
      <c r="LG5" s="197"/>
      <c r="LH5" s="231"/>
      <c r="LJ5" s="223"/>
      <c r="LK5" s="225"/>
      <c r="LL5" s="226"/>
      <c r="LM5" s="227"/>
      <c r="LO5" s="228"/>
      <c r="LP5" s="229"/>
      <c r="LQ5" s="230"/>
      <c r="LR5" s="194"/>
      <c r="LS5" s="194"/>
      <c r="LT5" s="195"/>
      <c r="LU5" s="196"/>
      <c r="LV5" s="197"/>
      <c r="LW5" s="197"/>
      <c r="LX5" s="231"/>
      <c r="LZ5" s="223"/>
      <c r="MA5" s="225"/>
      <c r="MB5" s="226"/>
      <c r="MC5" s="227"/>
      <c r="ME5" s="228"/>
      <c r="MF5" s="229"/>
      <c r="MG5" s="230"/>
      <c r="MH5" s="194"/>
      <c r="MI5" s="194"/>
      <c r="MJ5" s="195"/>
      <c r="MK5" s="196"/>
      <c r="ML5" s="197"/>
      <c r="MM5" s="197"/>
      <c r="MN5" s="231"/>
      <c r="MP5" s="223"/>
      <c r="MQ5" s="225"/>
      <c r="MR5" s="226"/>
      <c r="MS5" s="227"/>
      <c r="MU5" s="228"/>
      <c r="MV5" s="229"/>
      <c r="MW5" s="230"/>
      <c r="MX5" s="194"/>
      <c r="MY5" s="194"/>
      <c r="MZ5" s="195"/>
      <c r="NA5" s="196"/>
      <c r="NB5" s="197"/>
      <c r="NC5" s="197"/>
      <c r="ND5" s="231"/>
      <c r="NF5" s="223"/>
      <c r="NG5" s="225"/>
      <c r="NH5" s="226"/>
      <c r="NI5" s="227"/>
      <c r="NK5" s="228"/>
      <c r="NL5" s="229"/>
      <c r="NM5" s="230"/>
      <c r="NN5" s="194"/>
      <c r="NO5" s="194"/>
      <c r="NP5" s="195"/>
      <c r="NQ5" s="196"/>
      <c r="NR5" s="197"/>
      <c r="NS5" s="197"/>
      <c r="NT5" s="231"/>
      <c r="NV5" s="223"/>
      <c r="NW5" s="225"/>
      <c r="NX5" s="226"/>
      <c r="NY5" s="227"/>
      <c r="OA5" s="228"/>
      <c r="OB5" s="229"/>
      <c r="OC5" s="230"/>
      <c r="OD5" s="194"/>
      <c r="OE5" s="194"/>
      <c r="OF5" s="195"/>
      <c r="OG5" s="196"/>
      <c r="OH5" s="197"/>
      <c r="OI5" s="197"/>
      <c r="OJ5" s="231"/>
      <c r="OL5" s="223"/>
      <c r="OM5" s="225"/>
      <c r="ON5" s="226"/>
      <c r="OO5" s="227"/>
      <c r="OQ5" s="228"/>
      <c r="OR5" s="229"/>
      <c r="OS5" s="230"/>
      <c r="OT5" s="194"/>
      <c r="OU5" s="194"/>
      <c r="OV5" s="195"/>
      <c r="OW5" s="196"/>
      <c r="OX5" s="197"/>
      <c r="OY5" s="197"/>
      <c r="OZ5" s="231"/>
      <c r="PB5" s="223"/>
      <c r="PC5" s="225"/>
      <c r="PD5" s="226"/>
      <c r="PE5" s="227"/>
      <c r="PG5" s="228"/>
      <c r="PH5" s="229"/>
      <c r="PI5" s="230"/>
      <c r="PJ5" s="194"/>
      <c r="PK5" s="194"/>
      <c r="PL5" s="195"/>
      <c r="PM5" s="196"/>
      <c r="PN5" s="197"/>
      <c r="PO5" s="197"/>
      <c r="PP5" s="231"/>
      <c r="PR5" s="223"/>
      <c r="PS5" s="225"/>
      <c r="PT5" s="226"/>
      <c r="PU5" s="227"/>
      <c r="PW5" s="228"/>
      <c r="PX5" s="229"/>
      <c r="PY5" s="230"/>
      <c r="PZ5" s="194"/>
      <c r="QA5" s="194"/>
      <c r="QB5" s="195"/>
      <c r="QC5" s="196"/>
      <c r="QD5" s="197"/>
      <c r="QE5" s="197"/>
      <c r="QF5" s="231"/>
      <c r="QH5" s="223"/>
      <c r="QI5" s="225"/>
      <c r="QJ5" s="226"/>
      <c r="QK5" s="227"/>
      <c r="QM5" s="228"/>
      <c r="QN5" s="229"/>
      <c r="QO5" s="230"/>
      <c r="QP5" s="194"/>
      <c r="QQ5" s="194"/>
      <c r="QR5" s="195"/>
      <c r="QS5" s="196"/>
      <c r="QT5" s="197"/>
      <c r="QU5" s="197"/>
      <c r="QV5" s="231"/>
      <c r="QX5" s="223"/>
      <c r="QY5" s="225"/>
      <c r="QZ5" s="226"/>
      <c r="RA5" s="227"/>
      <c r="RC5" s="228"/>
      <c r="RD5" s="229"/>
      <c r="RE5" s="230"/>
      <c r="RF5" s="194"/>
      <c r="RG5" s="194"/>
      <c r="RH5" s="195"/>
      <c r="RI5" s="196"/>
      <c r="RJ5" s="197"/>
      <c r="RK5" s="197"/>
      <c r="RL5" s="231"/>
      <c r="RN5" s="223"/>
      <c r="RO5" s="225"/>
      <c r="RP5" s="226"/>
      <c r="RQ5" s="227"/>
      <c r="RS5" s="228"/>
      <c r="RT5" s="229"/>
      <c r="RU5" s="230"/>
      <c r="RV5" s="194"/>
      <c r="RW5" s="194"/>
      <c r="RX5" s="195"/>
      <c r="RY5" s="196"/>
      <c r="RZ5" s="197"/>
      <c r="SA5" s="197"/>
      <c r="SB5" s="231"/>
      <c r="SD5" s="223"/>
      <c r="SE5" s="225"/>
      <c r="SF5" s="226"/>
      <c r="SG5" s="227"/>
      <c r="SI5" s="228"/>
      <c r="SJ5" s="229"/>
      <c r="SK5" s="230"/>
      <c r="SL5" s="194"/>
      <c r="SM5" s="194"/>
      <c r="SN5" s="195"/>
      <c r="SO5" s="196"/>
      <c r="SP5" s="197"/>
      <c r="SQ5" s="197"/>
      <c r="SR5" s="231"/>
      <c r="ST5" s="223"/>
      <c r="SU5" s="225"/>
      <c r="SV5" s="226"/>
      <c r="SW5" s="227"/>
      <c r="SY5" s="228"/>
      <c r="SZ5" s="229"/>
      <c r="TA5" s="230"/>
      <c r="TB5" s="194"/>
      <c r="TC5" s="194"/>
      <c r="TD5" s="195"/>
      <c r="TE5" s="196"/>
      <c r="TF5" s="197"/>
      <c r="TG5" s="197"/>
      <c r="TH5" s="231"/>
      <c r="TJ5" s="223"/>
      <c r="TK5" s="225"/>
      <c r="TL5" s="226"/>
      <c r="TM5" s="227"/>
      <c r="TO5" s="228"/>
      <c r="TP5" s="229"/>
      <c r="TQ5" s="230"/>
      <c r="TR5" s="194"/>
      <c r="TS5" s="194"/>
      <c r="TT5" s="195"/>
      <c r="TU5" s="196"/>
      <c r="TV5" s="197"/>
      <c r="TW5" s="197"/>
      <c r="TX5" s="231"/>
      <c r="TZ5" s="223"/>
      <c r="UA5" s="225"/>
      <c r="UB5" s="226"/>
      <c r="UC5" s="227"/>
      <c r="UE5" s="228"/>
      <c r="UF5" s="229"/>
      <c r="UG5" s="230"/>
      <c r="UH5" s="194"/>
      <c r="UI5" s="194"/>
      <c r="UJ5" s="195"/>
      <c r="UK5" s="196"/>
      <c r="UL5" s="197"/>
      <c r="UM5" s="197"/>
      <c r="UN5" s="231"/>
      <c r="UP5" s="223"/>
      <c r="UQ5" s="225"/>
      <c r="UR5" s="226"/>
      <c r="US5" s="227"/>
      <c r="UU5" s="228"/>
      <c r="UV5" s="229"/>
      <c r="UW5" s="230"/>
      <c r="UX5" s="194"/>
      <c r="UY5" s="194"/>
      <c r="UZ5" s="195"/>
      <c r="VA5" s="196"/>
      <c r="VB5" s="197"/>
      <c r="VC5" s="197"/>
      <c r="VD5" s="231"/>
      <c r="VF5" s="223"/>
      <c r="VG5" s="225"/>
      <c r="VH5" s="226"/>
      <c r="VI5" s="227"/>
      <c r="VK5" s="228"/>
      <c r="VL5" s="229"/>
      <c r="VM5" s="230"/>
      <c r="VN5" s="194"/>
      <c r="VO5" s="194"/>
      <c r="VP5" s="195"/>
      <c r="VQ5" s="196"/>
      <c r="VR5" s="197"/>
      <c r="VS5" s="197"/>
      <c r="VT5" s="231"/>
      <c r="VV5" s="223"/>
      <c r="VW5" s="225"/>
      <c r="VX5" s="226"/>
      <c r="VY5" s="227"/>
      <c r="WA5" s="228"/>
      <c r="WB5" s="229"/>
      <c r="WC5" s="230"/>
      <c r="WD5" s="194"/>
      <c r="WE5" s="194"/>
      <c r="WF5" s="195"/>
      <c r="WG5" s="196"/>
      <c r="WH5" s="197"/>
      <c r="WI5" s="197"/>
      <c r="WJ5" s="231"/>
      <c r="WL5" s="223"/>
      <c r="WM5" s="225"/>
      <c r="WN5" s="226"/>
      <c r="WO5" s="227"/>
      <c r="WQ5" s="228"/>
      <c r="WR5" s="229"/>
      <c r="WS5" s="230"/>
      <c r="WT5" s="194"/>
      <c r="WU5" s="194"/>
      <c r="WV5" s="195"/>
      <c r="WW5" s="196"/>
      <c r="WX5" s="197"/>
      <c r="WY5" s="197"/>
      <c r="WZ5" s="231"/>
      <c r="XB5" s="223"/>
      <c r="XC5" s="225"/>
      <c r="XD5" s="226"/>
      <c r="XE5" s="227"/>
      <c r="XG5" s="228"/>
      <c r="XH5" s="229"/>
      <c r="XI5" s="230"/>
      <c r="XJ5" s="194"/>
      <c r="XK5" s="194"/>
      <c r="XL5" s="195"/>
      <c r="XM5" s="196"/>
      <c r="XN5" s="197"/>
      <c r="XO5" s="197"/>
      <c r="XP5" s="231"/>
      <c r="XR5" s="223"/>
      <c r="XS5" s="225"/>
      <c r="XT5" s="226"/>
      <c r="XU5" s="227"/>
      <c r="XW5" s="228"/>
      <c r="XX5" s="229"/>
      <c r="XY5" s="230"/>
      <c r="XZ5" s="194"/>
      <c r="YA5" s="194"/>
      <c r="YB5" s="195"/>
      <c r="YC5" s="196"/>
      <c r="YD5" s="197"/>
      <c r="YE5" s="197"/>
      <c r="YF5" s="231"/>
      <c r="YH5" s="223"/>
      <c r="YI5" s="225"/>
      <c r="YJ5" s="226"/>
      <c r="YK5" s="227"/>
      <c r="YM5" s="228"/>
      <c r="YN5" s="229"/>
      <c r="YO5" s="230"/>
      <c r="YP5" s="194"/>
      <c r="YQ5" s="194"/>
      <c r="YR5" s="195"/>
      <c r="YS5" s="196"/>
      <c r="YT5" s="197"/>
      <c r="YU5" s="197"/>
      <c r="YV5" s="231"/>
      <c r="YX5" s="223"/>
      <c r="YY5" s="225"/>
      <c r="YZ5" s="226"/>
      <c r="ZA5" s="227"/>
      <c r="ZC5" s="228"/>
      <c r="ZD5" s="229"/>
      <c r="ZE5" s="230"/>
      <c r="ZF5" s="194"/>
      <c r="ZG5" s="194"/>
      <c r="ZH5" s="195"/>
      <c r="ZI5" s="196"/>
      <c r="ZJ5" s="197"/>
      <c r="ZK5" s="197"/>
      <c r="ZL5" s="231"/>
      <c r="ZN5" s="223"/>
      <c r="ZO5" s="225"/>
      <c r="ZP5" s="226"/>
      <c r="ZQ5" s="227"/>
      <c r="ZS5" s="228"/>
      <c r="ZT5" s="229"/>
      <c r="ZU5" s="230"/>
      <c r="ZV5" s="194"/>
      <c r="ZW5" s="194"/>
      <c r="ZX5" s="195"/>
      <c r="ZY5" s="196"/>
      <c r="ZZ5" s="197"/>
      <c r="AAA5" s="197"/>
      <c r="AAB5" s="231"/>
      <c r="AAD5" s="223"/>
      <c r="AAE5" s="225"/>
      <c r="AAF5" s="226"/>
      <c r="AAG5" s="227"/>
      <c r="AAI5" s="228"/>
      <c r="AAJ5" s="229"/>
      <c r="AAK5" s="230"/>
      <c r="AAL5" s="194"/>
      <c r="AAM5" s="194"/>
      <c r="AAN5" s="195"/>
      <c r="AAO5" s="196"/>
      <c r="AAP5" s="197"/>
      <c r="AAQ5" s="197"/>
      <c r="AAR5" s="231"/>
      <c r="AAT5" s="223"/>
      <c r="AAU5" s="225"/>
      <c r="AAV5" s="226"/>
      <c r="AAW5" s="227"/>
      <c r="AAY5" s="228"/>
      <c r="AAZ5" s="229"/>
      <c r="ABA5" s="230"/>
      <c r="ABB5" s="194"/>
      <c r="ABC5" s="194"/>
      <c r="ABD5" s="195"/>
      <c r="ABE5" s="196"/>
      <c r="ABF5" s="197"/>
      <c r="ABG5" s="197"/>
      <c r="ABH5" s="231"/>
      <c r="ABJ5" s="223"/>
      <c r="ABK5" s="225"/>
      <c r="ABL5" s="226"/>
      <c r="ABM5" s="227"/>
      <c r="ABO5" s="228"/>
      <c r="ABP5" s="229"/>
      <c r="ABQ5" s="230"/>
      <c r="ABR5" s="194"/>
      <c r="ABS5" s="194"/>
      <c r="ABT5" s="195"/>
      <c r="ABU5" s="196"/>
      <c r="ABV5" s="197"/>
      <c r="ABW5" s="197"/>
      <c r="ABX5" s="231"/>
      <c r="ABZ5" s="223"/>
      <c r="ACA5" s="225"/>
      <c r="ACB5" s="226"/>
      <c r="ACC5" s="227"/>
      <c r="ACE5" s="228"/>
      <c r="ACF5" s="229"/>
      <c r="ACG5" s="230"/>
      <c r="ACH5" s="194"/>
      <c r="ACI5" s="194"/>
      <c r="ACJ5" s="195"/>
      <c r="ACK5" s="196"/>
      <c r="ACL5" s="197"/>
      <c r="ACM5" s="197"/>
      <c r="ACN5" s="231"/>
      <c r="ACP5" s="223"/>
      <c r="ACQ5" s="225"/>
      <c r="ACR5" s="226"/>
      <c r="ACS5" s="227"/>
      <c r="ACU5" s="228"/>
      <c r="ACV5" s="229"/>
      <c r="ACW5" s="230"/>
      <c r="ACX5" s="194"/>
      <c r="ACY5" s="194"/>
      <c r="ACZ5" s="195"/>
      <c r="ADA5" s="196"/>
      <c r="ADB5" s="197"/>
      <c r="ADC5" s="197"/>
      <c r="ADD5" s="231"/>
      <c r="ADF5" s="223"/>
      <c r="ADG5" s="225"/>
      <c r="ADH5" s="226"/>
      <c r="ADI5" s="227"/>
      <c r="ADK5" s="228"/>
      <c r="ADL5" s="229"/>
      <c r="ADM5" s="230"/>
      <c r="ADN5" s="194"/>
      <c r="ADO5" s="194"/>
      <c r="ADP5" s="195"/>
      <c r="ADQ5" s="196"/>
      <c r="ADR5" s="197"/>
      <c r="ADS5" s="197"/>
      <c r="ADT5" s="231"/>
      <c r="ADV5" s="223"/>
      <c r="ADW5" s="225"/>
      <c r="ADX5" s="226"/>
      <c r="ADY5" s="227"/>
      <c r="AEA5" s="228"/>
      <c r="AEB5" s="229"/>
      <c r="AEC5" s="230"/>
      <c r="AED5" s="194"/>
      <c r="AEE5" s="194"/>
      <c r="AEF5" s="195"/>
      <c r="AEG5" s="196"/>
      <c r="AEH5" s="197"/>
      <c r="AEI5" s="197"/>
      <c r="AEJ5" s="231"/>
      <c r="AEL5" s="223"/>
      <c r="AEM5" s="225"/>
      <c r="AEN5" s="226"/>
      <c r="AEO5" s="227"/>
      <c r="AEQ5" s="228"/>
      <c r="AER5" s="229"/>
      <c r="AES5" s="230"/>
      <c r="AET5" s="194"/>
      <c r="AEU5" s="194"/>
      <c r="AEV5" s="195"/>
      <c r="AEW5" s="196"/>
      <c r="AEX5" s="197"/>
      <c r="AEY5" s="197"/>
      <c r="AEZ5" s="231"/>
      <c r="AFB5" s="223"/>
      <c r="AFC5" s="225"/>
      <c r="AFD5" s="226"/>
      <c r="AFE5" s="227"/>
      <c r="AFG5" s="228"/>
      <c r="AFH5" s="229"/>
      <c r="AFI5" s="230"/>
      <c r="AFJ5" s="194"/>
      <c r="AFK5" s="194"/>
      <c r="AFL5" s="195"/>
      <c r="AFM5" s="196"/>
      <c r="AFN5" s="197"/>
      <c r="AFO5" s="197"/>
      <c r="AFP5" s="231"/>
      <c r="AFR5" s="223"/>
      <c r="AFS5" s="225"/>
      <c r="AFT5" s="226"/>
      <c r="AFU5" s="227"/>
      <c r="AFW5" s="228"/>
      <c r="AFX5" s="229"/>
      <c r="AFY5" s="230"/>
      <c r="AFZ5" s="194"/>
      <c r="AGA5" s="194"/>
      <c r="AGB5" s="195"/>
      <c r="AGC5" s="196"/>
      <c r="AGD5" s="197"/>
      <c r="AGE5" s="197"/>
      <c r="AGF5" s="231"/>
      <c r="AGH5" s="223"/>
      <c r="AGI5" s="225"/>
      <c r="AGJ5" s="226"/>
      <c r="AGK5" s="227"/>
      <c r="AGM5" s="228"/>
      <c r="AGN5" s="229"/>
      <c r="AGO5" s="230"/>
      <c r="AGP5" s="194"/>
      <c r="AGQ5" s="194"/>
      <c r="AGR5" s="195"/>
      <c r="AGS5" s="196"/>
      <c r="AGT5" s="197"/>
      <c r="AGU5" s="197"/>
      <c r="AGV5" s="231"/>
      <c r="AGX5" s="223"/>
      <c r="AGY5" s="225"/>
      <c r="AGZ5" s="226"/>
      <c r="AHA5" s="227"/>
      <c r="AHC5" s="228"/>
      <c r="AHD5" s="229"/>
      <c r="AHE5" s="230"/>
      <c r="AHF5" s="194"/>
      <c r="AHG5" s="194"/>
      <c r="AHH5" s="195"/>
      <c r="AHI5" s="196"/>
      <c r="AHJ5" s="197"/>
      <c r="AHK5" s="197"/>
      <c r="AHL5" s="231"/>
      <c r="AHN5" s="223"/>
      <c r="AHO5" s="225"/>
      <c r="AHP5" s="226"/>
      <c r="AHQ5" s="227"/>
      <c r="AHS5" s="228"/>
      <c r="AHT5" s="229"/>
      <c r="AHU5" s="230"/>
      <c r="AHV5" s="194"/>
      <c r="AHW5" s="194"/>
      <c r="AHX5" s="195"/>
      <c r="AHY5" s="196"/>
      <c r="AHZ5" s="197"/>
      <c r="AIA5" s="197"/>
      <c r="AIB5" s="231"/>
      <c r="AID5" s="223"/>
      <c r="AIE5" s="225"/>
      <c r="AIF5" s="226"/>
      <c r="AIG5" s="227"/>
      <c r="AII5" s="228"/>
      <c r="AIJ5" s="229"/>
      <c r="AIK5" s="230"/>
      <c r="AIL5" s="194"/>
      <c r="AIM5" s="194"/>
      <c r="AIN5" s="195"/>
      <c r="AIO5" s="196"/>
      <c r="AIP5" s="197"/>
      <c r="AIQ5" s="197"/>
      <c r="AIR5" s="231"/>
      <c r="AIT5" s="223"/>
      <c r="AIU5" s="225"/>
      <c r="AIV5" s="226"/>
      <c r="AIW5" s="227"/>
      <c r="AIY5" s="228"/>
      <c r="AIZ5" s="229"/>
      <c r="AJA5" s="230"/>
      <c r="AJB5" s="194"/>
      <c r="AJC5" s="194"/>
      <c r="AJD5" s="195"/>
      <c r="AJE5" s="196"/>
      <c r="AJF5" s="197"/>
      <c r="AJG5" s="197"/>
      <c r="AJH5" s="231"/>
      <c r="AJJ5" s="223"/>
      <c r="AJK5" s="225"/>
      <c r="AJL5" s="226"/>
      <c r="AJM5" s="227"/>
      <c r="AJO5" s="228"/>
      <c r="AJP5" s="229"/>
      <c r="AJQ5" s="230"/>
      <c r="AJR5" s="194"/>
      <c r="AJS5" s="194"/>
      <c r="AJT5" s="195"/>
      <c r="AJU5" s="196"/>
      <c r="AJV5" s="197"/>
      <c r="AJW5" s="197"/>
      <c r="AJX5" s="231"/>
      <c r="AJZ5" s="223"/>
      <c r="AKA5" s="225"/>
      <c r="AKB5" s="226"/>
      <c r="AKC5" s="227"/>
      <c r="AKE5" s="228"/>
      <c r="AKF5" s="229"/>
      <c r="AKG5" s="230"/>
      <c r="AKH5" s="194"/>
      <c r="AKI5" s="194"/>
      <c r="AKJ5" s="195"/>
      <c r="AKK5" s="196"/>
      <c r="AKL5" s="197"/>
      <c r="AKM5" s="197"/>
      <c r="AKN5" s="231"/>
      <c r="AKP5" s="223"/>
      <c r="AKQ5" s="225"/>
      <c r="AKR5" s="226"/>
      <c r="AKS5" s="227"/>
      <c r="AKU5" s="228"/>
      <c r="AKV5" s="229"/>
      <c r="AKW5" s="230"/>
      <c r="AKX5" s="194"/>
      <c r="AKY5" s="194"/>
      <c r="AKZ5" s="195"/>
      <c r="ALA5" s="196"/>
      <c r="ALB5" s="197"/>
      <c r="ALC5" s="197"/>
      <c r="ALD5" s="231"/>
      <c r="ALF5" s="223"/>
      <c r="ALG5" s="225"/>
      <c r="ALH5" s="226"/>
      <c r="ALI5" s="227"/>
      <c r="ALK5" s="228"/>
      <c r="ALL5" s="229"/>
      <c r="ALM5" s="230"/>
      <c r="ALN5" s="194"/>
      <c r="ALO5" s="194"/>
      <c r="ALP5" s="195"/>
      <c r="ALQ5" s="196"/>
      <c r="ALR5" s="197"/>
      <c r="ALS5" s="197"/>
      <c r="ALT5" s="231"/>
      <c r="ALV5" s="223"/>
      <c r="ALW5" s="225"/>
      <c r="ALX5" s="226"/>
      <c r="ALY5" s="227"/>
      <c r="AMA5" s="228"/>
      <c r="AMB5" s="229"/>
      <c r="AMC5" s="230"/>
      <c r="AMD5" s="194"/>
      <c r="AME5" s="194"/>
      <c r="AMF5" s="195"/>
      <c r="AMG5" s="196"/>
      <c r="AMH5" s="197"/>
      <c r="AMI5" s="197"/>
      <c r="AMJ5" s="231"/>
      <c r="AML5" s="223"/>
      <c r="AMM5" s="225"/>
      <c r="AMN5" s="226"/>
      <c r="AMO5" s="227"/>
      <c r="AMQ5" s="228"/>
      <c r="AMR5" s="229"/>
      <c r="AMS5" s="230"/>
      <c r="AMT5" s="194"/>
      <c r="AMU5" s="194"/>
      <c r="AMV5" s="195"/>
      <c r="AMW5" s="196"/>
      <c r="AMX5" s="197"/>
      <c r="AMY5" s="197"/>
      <c r="AMZ5" s="231"/>
      <c r="ANB5" s="223"/>
      <c r="ANC5" s="225"/>
      <c r="AND5" s="226"/>
      <c r="ANE5" s="227"/>
      <c r="ANG5" s="228"/>
      <c r="ANH5" s="229"/>
      <c r="ANI5" s="230"/>
      <c r="ANJ5" s="194"/>
      <c r="ANK5" s="194"/>
      <c r="ANL5" s="195"/>
      <c r="ANM5" s="196"/>
      <c r="ANN5" s="197"/>
      <c r="ANO5" s="197"/>
      <c r="ANP5" s="231"/>
      <c r="ANR5" s="223"/>
      <c r="ANS5" s="225"/>
      <c r="ANT5" s="226"/>
      <c r="ANU5" s="227"/>
      <c r="ANW5" s="228"/>
      <c r="ANX5" s="229"/>
      <c r="ANY5" s="230"/>
      <c r="ANZ5" s="194"/>
      <c r="AOA5" s="194"/>
      <c r="AOB5" s="195"/>
      <c r="AOC5" s="196"/>
      <c r="AOD5" s="197"/>
      <c r="AOE5" s="197"/>
      <c r="AOF5" s="231"/>
      <c r="AOH5" s="223"/>
      <c r="AOI5" s="225"/>
      <c r="AOJ5" s="226"/>
      <c r="AOK5" s="227"/>
      <c r="AOM5" s="228"/>
      <c r="AON5" s="229"/>
      <c r="AOO5" s="230"/>
      <c r="AOP5" s="194"/>
      <c r="AOQ5" s="194"/>
      <c r="AOR5" s="195"/>
      <c r="AOS5" s="196"/>
      <c r="AOT5" s="197"/>
      <c r="AOU5" s="197"/>
      <c r="AOV5" s="231"/>
      <c r="AOX5" s="223"/>
      <c r="AOY5" s="225"/>
      <c r="AOZ5" s="226"/>
      <c r="APA5" s="227"/>
      <c r="APC5" s="228"/>
      <c r="APD5" s="229"/>
      <c r="APE5" s="230"/>
      <c r="APF5" s="194"/>
      <c r="APG5" s="194"/>
      <c r="APH5" s="195"/>
      <c r="API5" s="196"/>
      <c r="APJ5" s="197"/>
      <c r="APK5" s="197"/>
      <c r="APL5" s="231"/>
      <c r="APN5" s="223"/>
      <c r="APO5" s="225"/>
      <c r="APP5" s="226"/>
      <c r="APQ5" s="227"/>
      <c r="APS5" s="228"/>
      <c r="APT5" s="229"/>
      <c r="APU5" s="230"/>
      <c r="APV5" s="194"/>
      <c r="APW5" s="194"/>
      <c r="APX5" s="195"/>
      <c r="APY5" s="196"/>
      <c r="APZ5" s="197"/>
      <c r="AQA5" s="197"/>
      <c r="AQB5" s="231"/>
      <c r="AQD5" s="223"/>
      <c r="AQE5" s="225"/>
      <c r="AQF5" s="226"/>
      <c r="AQG5" s="227"/>
      <c r="AQI5" s="228"/>
      <c r="AQJ5" s="229"/>
      <c r="AQK5" s="230"/>
      <c r="AQL5" s="194"/>
      <c r="AQM5" s="194"/>
      <c r="AQN5" s="195"/>
      <c r="AQO5" s="196"/>
      <c r="AQP5" s="197"/>
      <c r="AQQ5" s="197"/>
      <c r="AQR5" s="231"/>
      <c r="AQT5" s="223"/>
      <c r="AQU5" s="225"/>
      <c r="AQV5" s="226"/>
      <c r="AQW5" s="227"/>
      <c r="AQY5" s="228"/>
      <c r="AQZ5" s="229"/>
      <c r="ARA5" s="230"/>
      <c r="ARB5" s="194"/>
      <c r="ARC5" s="194"/>
      <c r="ARD5" s="195"/>
      <c r="ARE5" s="196"/>
      <c r="ARF5" s="197"/>
      <c r="ARG5" s="197"/>
      <c r="ARH5" s="231"/>
      <c r="ARJ5" s="223"/>
      <c r="ARK5" s="225"/>
      <c r="ARL5" s="226"/>
      <c r="ARM5" s="227"/>
      <c r="ARO5" s="228"/>
      <c r="ARP5" s="229"/>
      <c r="ARQ5" s="230"/>
      <c r="ARR5" s="194"/>
      <c r="ARS5" s="194"/>
      <c r="ART5" s="195"/>
      <c r="ARU5" s="196"/>
      <c r="ARV5" s="197"/>
      <c r="ARW5" s="197"/>
      <c r="ARX5" s="231"/>
      <c r="ARZ5" s="223"/>
      <c r="ASA5" s="225"/>
      <c r="ASB5" s="226"/>
      <c r="ASC5" s="227"/>
      <c r="ASE5" s="228"/>
      <c r="ASF5" s="229"/>
      <c r="ASG5" s="230"/>
      <c r="ASH5" s="194"/>
      <c r="ASI5" s="194"/>
      <c r="ASJ5" s="195"/>
      <c r="ASK5" s="196"/>
      <c r="ASL5" s="197"/>
      <c r="ASM5" s="197"/>
      <c r="ASN5" s="231"/>
      <c r="ASP5" s="223"/>
      <c r="ASQ5" s="225"/>
      <c r="ASR5" s="226"/>
      <c r="ASS5" s="227"/>
      <c r="ASU5" s="228"/>
      <c r="ASV5" s="229"/>
      <c r="ASW5" s="230"/>
      <c r="ASX5" s="194"/>
      <c r="ASY5" s="194"/>
      <c r="ASZ5" s="195"/>
      <c r="ATA5" s="196"/>
      <c r="ATB5" s="197"/>
      <c r="ATC5" s="197"/>
      <c r="ATD5" s="231"/>
      <c r="ATF5" s="223"/>
      <c r="ATG5" s="225"/>
      <c r="ATH5" s="226"/>
      <c r="ATI5" s="227"/>
      <c r="ATK5" s="228"/>
      <c r="ATL5" s="229"/>
      <c r="ATM5" s="230"/>
      <c r="ATN5" s="194"/>
      <c r="ATO5" s="194"/>
      <c r="ATP5" s="195"/>
      <c r="ATQ5" s="196"/>
      <c r="ATR5" s="197"/>
      <c r="ATS5" s="197"/>
      <c r="ATT5" s="231"/>
      <c r="ATV5" s="223"/>
      <c r="ATW5" s="225"/>
      <c r="ATX5" s="226"/>
      <c r="ATY5" s="227"/>
      <c r="AUA5" s="228"/>
      <c r="AUB5" s="229"/>
      <c r="AUC5" s="230"/>
      <c r="AUD5" s="194"/>
      <c r="AUE5" s="194"/>
      <c r="AUF5" s="195"/>
      <c r="AUG5" s="196"/>
      <c r="AUH5" s="197"/>
      <c r="AUI5" s="197"/>
      <c r="AUJ5" s="231"/>
      <c r="AUL5" s="223"/>
      <c r="AUM5" s="225"/>
      <c r="AUN5" s="226"/>
      <c r="AUO5" s="227"/>
      <c r="AUQ5" s="228"/>
      <c r="AUR5" s="229"/>
      <c r="AUS5" s="230"/>
      <c r="AUT5" s="194"/>
      <c r="AUU5" s="194"/>
      <c r="AUV5" s="195"/>
      <c r="AUW5" s="196"/>
      <c r="AUX5" s="197"/>
      <c r="AUY5" s="197"/>
      <c r="AUZ5" s="231"/>
      <c r="AVB5" s="223"/>
      <c r="AVC5" s="225"/>
      <c r="AVD5" s="226"/>
      <c r="AVE5" s="227"/>
      <c r="AVG5" s="228"/>
      <c r="AVH5" s="229"/>
      <c r="AVI5" s="230"/>
      <c r="AVJ5" s="194"/>
      <c r="AVK5" s="194"/>
      <c r="AVL5" s="195"/>
      <c r="AVM5" s="196"/>
      <c r="AVN5" s="197"/>
      <c r="AVO5" s="197"/>
      <c r="AVP5" s="231"/>
      <c r="AVR5" s="223"/>
      <c r="AVS5" s="225"/>
      <c r="AVT5" s="226"/>
      <c r="AVU5" s="227"/>
      <c r="AVW5" s="228"/>
      <c r="AVX5" s="229"/>
      <c r="AVY5" s="230"/>
      <c r="AVZ5" s="194"/>
      <c r="AWA5" s="194"/>
      <c r="AWB5" s="195"/>
      <c r="AWC5" s="196"/>
      <c r="AWD5" s="197"/>
      <c r="AWE5" s="197"/>
      <c r="AWF5" s="231"/>
      <c r="AWH5" s="223"/>
      <c r="AWI5" s="225"/>
      <c r="AWJ5" s="226"/>
      <c r="AWK5" s="227"/>
      <c r="AWM5" s="228"/>
      <c r="AWN5" s="229"/>
      <c r="AWO5" s="230"/>
      <c r="AWP5" s="194"/>
      <c r="AWQ5" s="194"/>
      <c r="AWR5" s="195"/>
      <c r="AWS5" s="196"/>
      <c r="AWT5" s="197"/>
      <c r="AWU5" s="197"/>
      <c r="AWV5" s="231"/>
      <c r="AWX5" s="223"/>
      <c r="AWY5" s="225"/>
      <c r="AWZ5" s="226"/>
      <c r="AXA5" s="227"/>
      <c r="AXC5" s="228"/>
      <c r="AXD5" s="229"/>
      <c r="AXE5" s="230"/>
      <c r="AXF5" s="194"/>
      <c r="AXG5" s="194"/>
      <c r="AXH5" s="195"/>
      <c r="AXI5" s="196"/>
      <c r="AXJ5" s="197"/>
      <c r="AXK5" s="197"/>
      <c r="AXL5" s="231"/>
      <c r="AXN5" s="223"/>
      <c r="AXO5" s="225"/>
      <c r="AXP5" s="226"/>
      <c r="AXQ5" s="227"/>
      <c r="AXS5" s="228"/>
      <c r="AXT5" s="229"/>
      <c r="AXU5" s="230"/>
      <c r="AXV5" s="194"/>
      <c r="AXW5" s="194"/>
      <c r="AXX5" s="195"/>
      <c r="AXY5" s="196"/>
      <c r="AXZ5" s="197"/>
      <c r="AYA5" s="197"/>
      <c r="AYB5" s="231"/>
      <c r="AYD5" s="223"/>
      <c r="AYE5" s="225"/>
      <c r="AYF5" s="226"/>
      <c r="AYG5" s="227"/>
      <c r="AYI5" s="228"/>
      <c r="AYJ5" s="229"/>
      <c r="AYK5" s="230"/>
      <c r="AYL5" s="194"/>
      <c r="AYM5" s="194"/>
      <c r="AYN5" s="195"/>
      <c r="AYO5" s="196"/>
      <c r="AYP5" s="197"/>
      <c r="AYQ5" s="197"/>
      <c r="AYR5" s="231"/>
      <c r="AYT5" s="223"/>
      <c r="AYU5" s="225"/>
      <c r="AYV5" s="226"/>
      <c r="AYW5" s="227"/>
      <c r="AYY5" s="228"/>
      <c r="AYZ5" s="229"/>
      <c r="AZA5" s="230"/>
      <c r="AZB5" s="194"/>
      <c r="AZC5" s="194"/>
      <c r="AZD5" s="195"/>
      <c r="AZE5" s="196"/>
      <c r="AZF5" s="197"/>
      <c r="AZG5" s="197"/>
      <c r="AZH5" s="231"/>
      <c r="AZJ5" s="223"/>
      <c r="AZK5" s="225"/>
      <c r="AZL5" s="226"/>
      <c r="AZM5" s="227"/>
      <c r="AZO5" s="228"/>
      <c r="AZP5" s="229"/>
      <c r="AZQ5" s="230"/>
      <c r="AZR5" s="194"/>
      <c r="AZS5" s="194"/>
      <c r="AZT5" s="195"/>
      <c r="AZU5" s="196"/>
      <c r="AZV5" s="197"/>
      <c r="AZW5" s="197"/>
      <c r="AZX5" s="231"/>
      <c r="AZZ5" s="223"/>
      <c r="BAA5" s="225"/>
      <c r="BAB5" s="226"/>
      <c r="BAC5" s="227"/>
      <c r="BAE5" s="228"/>
      <c r="BAF5" s="229"/>
      <c r="BAG5" s="230"/>
      <c r="BAH5" s="194"/>
      <c r="BAI5" s="194"/>
      <c r="BAJ5" s="195"/>
      <c r="BAK5" s="196"/>
      <c r="BAL5" s="197"/>
      <c r="BAM5" s="197"/>
      <c r="BAN5" s="231"/>
      <c r="BAP5" s="223"/>
      <c r="BAQ5" s="225"/>
      <c r="BAR5" s="226"/>
      <c r="BAS5" s="227"/>
      <c r="BAU5" s="228"/>
      <c r="BAV5" s="229"/>
      <c r="BAW5" s="230"/>
      <c r="BAX5" s="194"/>
      <c r="BAY5" s="194"/>
      <c r="BAZ5" s="195"/>
      <c r="BBA5" s="196"/>
      <c r="BBB5" s="197"/>
      <c r="BBC5" s="197"/>
      <c r="BBD5" s="231"/>
      <c r="BBF5" s="223"/>
      <c r="BBG5" s="225"/>
      <c r="BBH5" s="226"/>
      <c r="BBI5" s="227"/>
      <c r="BBK5" s="228"/>
      <c r="BBL5" s="229"/>
      <c r="BBM5" s="230"/>
      <c r="BBN5" s="194"/>
      <c r="BBO5" s="194"/>
      <c r="BBP5" s="195"/>
      <c r="BBQ5" s="196"/>
      <c r="BBR5" s="197"/>
      <c r="BBS5" s="197"/>
      <c r="BBT5" s="231"/>
      <c r="BBV5" s="223"/>
      <c r="BBW5" s="225"/>
      <c r="BBX5" s="226"/>
      <c r="BBY5" s="227"/>
      <c r="BCA5" s="228"/>
      <c r="BCB5" s="229"/>
      <c r="BCC5" s="230"/>
      <c r="BCD5" s="194"/>
      <c r="BCE5" s="194"/>
      <c r="BCF5" s="195"/>
      <c r="BCG5" s="196"/>
      <c r="BCH5" s="197"/>
      <c r="BCI5" s="197"/>
      <c r="BCJ5" s="231"/>
      <c r="BCL5" s="223"/>
      <c r="BCM5" s="225"/>
      <c r="BCN5" s="226"/>
      <c r="BCO5" s="227"/>
      <c r="BCQ5" s="228"/>
      <c r="BCR5" s="229"/>
      <c r="BCS5" s="230"/>
      <c r="BCT5" s="194"/>
      <c r="BCU5" s="194"/>
      <c r="BCV5" s="195"/>
      <c r="BCW5" s="196"/>
      <c r="BCX5" s="197"/>
      <c r="BCY5" s="197"/>
      <c r="BCZ5" s="231"/>
      <c r="BDB5" s="223"/>
      <c r="BDC5" s="225"/>
      <c r="BDD5" s="226"/>
      <c r="BDE5" s="227"/>
      <c r="BDG5" s="228"/>
      <c r="BDH5" s="229"/>
      <c r="BDI5" s="230"/>
      <c r="BDJ5" s="194"/>
      <c r="BDK5" s="194"/>
      <c r="BDL5" s="195"/>
      <c r="BDM5" s="196"/>
      <c r="BDN5" s="197"/>
      <c r="BDO5" s="197"/>
      <c r="BDP5" s="231"/>
      <c r="BDR5" s="223"/>
      <c r="BDS5" s="225"/>
      <c r="BDT5" s="226"/>
      <c r="BDU5" s="227"/>
      <c r="BDW5" s="228"/>
      <c r="BDX5" s="229"/>
      <c r="BDY5" s="230"/>
      <c r="BDZ5" s="194"/>
      <c r="BEA5" s="194"/>
      <c r="BEB5" s="195"/>
      <c r="BEC5" s="196"/>
      <c r="BED5" s="197"/>
      <c r="BEE5" s="197"/>
      <c r="BEF5" s="231"/>
      <c r="BEH5" s="223"/>
      <c r="BEI5" s="225"/>
      <c r="BEJ5" s="226"/>
      <c r="BEK5" s="227"/>
      <c r="BEM5" s="228"/>
      <c r="BEN5" s="229"/>
      <c r="BEO5" s="230"/>
      <c r="BEP5" s="194"/>
      <c r="BEQ5" s="194"/>
      <c r="BER5" s="195"/>
      <c r="BES5" s="196"/>
      <c r="BET5" s="197"/>
      <c r="BEU5" s="197"/>
      <c r="BEV5" s="231"/>
      <c r="BEX5" s="223"/>
      <c r="BEY5" s="225"/>
      <c r="BEZ5" s="226"/>
      <c r="BFA5" s="227"/>
      <c r="BFC5" s="228"/>
      <c r="BFD5" s="229"/>
      <c r="BFE5" s="230"/>
      <c r="BFF5" s="194"/>
      <c r="BFG5" s="194"/>
      <c r="BFH5" s="195"/>
      <c r="BFI5" s="196"/>
      <c r="BFJ5" s="197"/>
      <c r="BFK5" s="197"/>
      <c r="BFL5" s="231"/>
      <c r="BFN5" s="223"/>
      <c r="BFO5" s="225"/>
      <c r="BFP5" s="226"/>
      <c r="BFQ5" s="227"/>
      <c r="BFS5" s="228"/>
      <c r="BFT5" s="229"/>
      <c r="BFU5" s="230"/>
      <c r="BFV5" s="194"/>
      <c r="BFW5" s="194"/>
      <c r="BFX5" s="195"/>
      <c r="BFY5" s="196"/>
      <c r="BFZ5" s="197"/>
      <c r="BGA5" s="197"/>
      <c r="BGB5" s="231"/>
      <c r="BGD5" s="223"/>
      <c r="BGE5" s="225"/>
      <c r="BGF5" s="226"/>
      <c r="BGG5" s="227"/>
      <c r="BGI5" s="228"/>
      <c r="BGJ5" s="229"/>
      <c r="BGK5" s="230"/>
      <c r="BGL5" s="194"/>
      <c r="BGM5" s="194"/>
      <c r="BGN5" s="195"/>
      <c r="BGO5" s="196"/>
      <c r="BGP5" s="197"/>
      <c r="BGQ5" s="197"/>
      <c r="BGR5" s="231"/>
      <c r="BGT5" s="223"/>
      <c r="BGU5" s="225"/>
      <c r="BGV5" s="226"/>
      <c r="BGW5" s="227"/>
      <c r="BGY5" s="228"/>
      <c r="BGZ5" s="229"/>
      <c r="BHA5" s="230"/>
      <c r="BHB5" s="194"/>
      <c r="BHC5" s="194"/>
      <c r="BHD5" s="195"/>
      <c r="BHE5" s="196"/>
      <c r="BHF5" s="197"/>
      <c r="BHG5" s="197"/>
      <c r="BHH5" s="231"/>
      <c r="BHJ5" s="223"/>
      <c r="BHK5" s="225"/>
      <c r="BHL5" s="226"/>
      <c r="BHM5" s="227"/>
      <c r="BHO5" s="228"/>
      <c r="BHP5" s="229"/>
      <c r="BHQ5" s="230"/>
      <c r="BHR5" s="194"/>
      <c r="BHS5" s="194"/>
      <c r="BHT5" s="195"/>
      <c r="BHU5" s="196"/>
      <c r="BHV5" s="197"/>
      <c r="BHW5" s="197"/>
      <c r="BHX5" s="231"/>
      <c r="BHZ5" s="223"/>
      <c r="BIA5" s="225"/>
      <c r="BIB5" s="226"/>
      <c r="BIC5" s="227"/>
      <c r="BIE5" s="228"/>
      <c r="BIF5" s="229"/>
      <c r="BIG5" s="230"/>
      <c r="BIH5" s="194"/>
      <c r="BII5" s="194"/>
      <c r="BIJ5" s="195"/>
      <c r="BIK5" s="196"/>
      <c r="BIL5" s="197"/>
      <c r="BIM5" s="197"/>
      <c r="BIN5" s="231"/>
      <c r="BIP5" s="223"/>
      <c r="BIQ5" s="225"/>
      <c r="BIR5" s="226"/>
      <c r="BIS5" s="227"/>
      <c r="BIU5" s="228"/>
      <c r="BIV5" s="229"/>
      <c r="BIW5" s="230"/>
      <c r="BIX5" s="194"/>
      <c r="BIY5" s="194"/>
      <c r="BIZ5" s="195"/>
      <c r="BJA5" s="196"/>
      <c r="BJB5" s="197"/>
      <c r="BJC5" s="197"/>
      <c r="BJD5" s="231"/>
      <c r="BJF5" s="223"/>
      <c r="BJG5" s="225"/>
      <c r="BJH5" s="226"/>
      <c r="BJI5" s="227"/>
      <c r="BJK5" s="228"/>
      <c r="BJL5" s="229"/>
      <c r="BJM5" s="230"/>
      <c r="BJN5" s="194"/>
      <c r="BJO5" s="194"/>
      <c r="BJP5" s="195"/>
      <c r="BJQ5" s="196"/>
      <c r="BJR5" s="197"/>
      <c r="BJS5" s="197"/>
      <c r="BJT5" s="231"/>
      <c r="BJV5" s="223"/>
      <c r="BJW5" s="225"/>
      <c r="BJX5" s="226"/>
      <c r="BJY5" s="227"/>
      <c r="BKA5" s="228"/>
      <c r="BKB5" s="229"/>
      <c r="BKC5" s="230"/>
      <c r="BKD5" s="194"/>
      <c r="BKE5" s="194"/>
      <c r="BKF5" s="195"/>
      <c r="BKG5" s="196"/>
      <c r="BKH5" s="197"/>
      <c r="BKI5" s="197"/>
      <c r="BKJ5" s="231"/>
      <c r="BKL5" s="223"/>
      <c r="BKM5" s="225"/>
      <c r="BKN5" s="226"/>
      <c r="BKO5" s="227"/>
      <c r="BKQ5" s="228"/>
      <c r="BKR5" s="229"/>
      <c r="BKS5" s="230"/>
      <c r="BKT5" s="194"/>
      <c r="BKU5" s="194"/>
      <c r="BKV5" s="195"/>
      <c r="BKW5" s="196"/>
      <c r="BKX5" s="197"/>
      <c r="BKY5" s="197"/>
      <c r="BKZ5" s="231"/>
      <c r="BLB5" s="223"/>
      <c r="BLC5" s="225"/>
      <c r="BLD5" s="226"/>
      <c r="BLE5" s="227"/>
      <c r="BLG5" s="228"/>
      <c r="BLH5" s="229"/>
      <c r="BLI5" s="230"/>
      <c r="BLJ5" s="194"/>
      <c r="BLK5" s="194"/>
      <c r="BLL5" s="195"/>
      <c r="BLM5" s="196"/>
      <c r="BLN5" s="197"/>
      <c r="BLO5" s="197"/>
      <c r="BLP5" s="231"/>
      <c r="BLR5" s="223"/>
      <c r="BLS5" s="225"/>
      <c r="BLT5" s="226"/>
      <c r="BLU5" s="227"/>
      <c r="BLW5" s="228"/>
      <c r="BLX5" s="229"/>
      <c r="BLY5" s="230"/>
      <c r="BLZ5" s="194"/>
      <c r="BMA5" s="194"/>
      <c r="BMB5" s="195"/>
      <c r="BMC5" s="196"/>
      <c r="BMD5" s="197"/>
      <c r="BME5" s="197"/>
      <c r="BMF5" s="231"/>
      <c r="BMH5" s="223"/>
      <c r="BMI5" s="225"/>
      <c r="BMJ5" s="226"/>
      <c r="BMK5" s="227"/>
      <c r="BMM5" s="228"/>
      <c r="BMN5" s="229"/>
      <c r="BMO5" s="230"/>
      <c r="BMP5" s="194"/>
      <c r="BMQ5" s="194"/>
      <c r="BMR5" s="195"/>
      <c r="BMS5" s="196"/>
      <c r="BMT5" s="197"/>
      <c r="BMU5" s="197"/>
      <c r="BMV5" s="231"/>
      <c r="BMX5" s="223"/>
      <c r="BMY5" s="225"/>
      <c r="BMZ5" s="226"/>
      <c r="BNA5" s="227"/>
      <c r="BNC5" s="228"/>
      <c r="BND5" s="229"/>
      <c r="BNE5" s="230"/>
      <c r="BNF5" s="194"/>
      <c r="BNG5" s="194"/>
      <c r="BNH5" s="195"/>
      <c r="BNI5" s="196"/>
      <c r="BNJ5" s="197"/>
      <c r="BNK5" s="197"/>
      <c r="BNL5" s="231"/>
      <c r="BNN5" s="223"/>
      <c r="BNO5" s="225"/>
      <c r="BNP5" s="226"/>
      <c r="BNQ5" s="227"/>
      <c r="BNS5" s="228"/>
      <c r="BNT5" s="229"/>
      <c r="BNU5" s="230"/>
      <c r="BNV5" s="194"/>
      <c r="BNW5" s="194"/>
      <c r="BNX5" s="195"/>
      <c r="BNY5" s="196"/>
      <c r="BNZ5" s="197"/>
      <c r="BOA5" s="197"/>
      <c r="BOB5" s="231"/>
      <c r="BOD5" s="223"/>
      <c r="BOE5" s="225"/>
      <c r="BOF5" s="226"/>
      <c r="BOG5" s="227"/>
      <c r="BOI5" s="228"/>
      <c r="BOJ5" s="229"/>
      <c r="BOK5" s="230"/>
      <c r="BOL5" s="194"/>
      <c r="BOM5" s="194"/>
      <c r="BON5" s="195"/>
      <c r="BOO5" s="196"/>
      <c r="BOP5" s="197"/>
      <c r="BOQ5" s="197"/>
      <c r="BOR5" s="231"/>
      <c r="BOT5" s="223"/>
      <c r="BOU5" s="225"/>
      <c r="BOV5" s="226"/>
      <c r="BOW5" s="227"/>
      <c r="BOY5" s="228"/>
      <c r="BOZ5" s="229"/>
      <c r="BPA5" s="230"/>
      <c r="BPB5" s="194"/>
      <c r="BPC5" s="194"/>
      <c r="BPD5" s="195"/>
      <c r="BPE5" s="196"/>
      <c r="BPF5" s="197"/>
      <c r="BPG5" s="197"/>
      <c r="BPH5" s="231"/>
      <c r="BPJ5" s="223"/>
      <c r="BPK5" s="225"/>
      <c r="BPL5" s="226"/>
      <c r="BPM5" s="227"/>
      <c r="BPO5" s="228"/>
      <c r="BPP5" s="229"/>
      <c r="BPQ5" s="230"/>
      <c r="BPR5" s="194"/>
      <c r="BPS5" s="194"/>
      <c r="BPT5" s="195"/>
      <c r="BPU5" s="196"/>
      <c r="BPV5" s="197"/>
      <c r="BPW5" s="197"/>
      <c r="BPX5" s="231"/>
      <c r="BPZ5" s="223"/>
      <c r="BQA5" s="225"/>
      <c r="BQB5" s="226"/>
      <c r="BQC5" s="227"/>
      <c r="BQE5" s="228"/>
      <c r="BQF5" s="229"/>
      <c r="BQG5" s="230"/>
      <c r="BQH5" s="194"/>
      <c r="BQI5" s="194"/>
      <c r="BQJ5" s="195"/>
      <c r="BQK5" s="196"/>
      <c r="BQL5" s="197"/>
      <c r="BQM5" s="197"/>
      <c r="BQN5" s="231"/>
      <c r="BQP5" s="223"/>
      <c r="BQQ5" s="225"/>
      <c r="BQR5" s="226"/>
      <c r="BQS5" s="227"/>
      <c r="BQU5" s="228"/>
      <c r="BQV5" s="229"/>
      <c r="BQW5" s="230"/>
      <c r="BQX5" s="194"/>
      <c r="BQY5" s="194"/>
      <c r="BQZ5" s="195"/>
      <c r="BRA5" s="196"/>
      <c r="BRB5" s="197"/>
      <c r="BRC5" s="197"/>
      <c r="BRD5" s="231"/>
      <c r="BRF5" s="223"/>
      <c r="BRG5" s="225"/>
      <c r="BRH5" s="226"/>
      <c r="BRI5" s="227"/>
      <c r="BRK5" s="228"/>
      <c r="BRL5" s="229"/>
      <c r="BRM5" s="230"/>
      <c r="BRN5" s="194"/>
      <c r="BRO5" s="194"/>
      <c r="BRP5" s="195"/>
      <c r="BRQ5" s="196"/>
      <c r="BRR5" s="197"/>
      <c r="BRS5" s="197"/>
      <c r="BRT5" s="231"/>
      <c r="BRV5" s="223"/>
      <c r="BRW5" s="225"/>
      <c r="BRX5" s="226"/>
      <c r="BRY5" s="227"/>
      <c r="BSA5" s="228"/>
      <c r="BSB5" s="229"/>
      <c r="BSC5" s="230"/>
      <c r="BSD5" s="194"/>
      <c r="BSE5" s="194"/>
      <c r="BSF5" s="195"/>
      <c r="BSG5" s="196"/>
      <c r="BSH5" s="197"/>
      <c r="BSI5" s="197"/>
      <c r="BSJ5" s="231"/>
      <c r="BSL5" s="223"/>
      <c r="BSM5" s="225"/>
      <c r="BSN5" s="226"/>
      <c r="BSO5" s="227"/>
      <c r="BSQ5" s="228"/>
      <c r="BSR5" s="229"/>
      <c r="BSS5" s="230"/>
      <c r="BST5" s="194"/>
      <c r="BSU5" s="194"/>
      <c r="BSV5" s="195"/>
      <c r="BSW5" s="196"/>
      <c r="BSX5" s="197"/>
      <c r="BSY5" s="197"/>
      <c r="BSZ5" s="231"/>
      <c r="BTB5" s="223"/>
      <c r="BTC5" s="225"/>
      <c r="BTD5" s="226"/>
      <c r="BTE5" s="227"/>
      <c r="BTG5" s="228"/>
      <c r="BTH5" s="229"/>
      <c r="BTI5" s="230"/>
      <c r="BTJ5" s="194"/>
      <c r="BTK5" s="194"/>
      <c r="BTL5" s="195"/>
      <c r="BTM5" s="196"/>
      <c r="BTN5" s="197"/>
      <c r="BTO5" s="197"/>
      <c r="BTP5" s="231"/>
      <c r="BTR5" s="223"/>
      <c r="BTS5" s="225"/>
      <c r="BTT5" s="226"/>
      <c r="BTU5" s="227"/>
      <c r="BTW5" s="228"/>
      <c r="BTX5" s="229"/>
      <c r="BTY5" s="230"/>
      <c r="BTZ5" s="194"/>
      <c r="BUA5" s="194"/>
      <c r="BUB5" s="195"/>
      <c r="BUC5" s="196"/>
      <c r="BUD5" s="197"/>
      <c r="BUE5" s="197"/>
      <c r="BUF5" s="231"/>
      <c r="BUH5" s="223"/>
      <c r="BUI5" s="225"/>
      <c r="BUJ5" s="226"/>
      <c r="BUK5" s="227"/>
      <c r="BUM5" s="228"/>
      <c r="BUN5" s="229"/>
      <c r="BUO5" s="230"/>
      <c r="BUP5" s="194"/>
      <c r="BUQ5" s="194"/>
      <c r="BUR5" s="195"/>
      <c r="BUS5" s="196"/>
      <c r="BUT5" s="197"/>
      <c r="BUU5" s="197"/>
      <c r="BUV5" s="231"/>
      <c r="BUX5" s="223"/>
      <c r="BUY5" s="225"/>
      <c r="BUZ5" s="226"/>
      <c r="BVA5" s="227"/>
      <c r="BVC5" s="228"/>
      <c r="BVD5" s="229"/>
      <c r="BVE5" s="230"/>
      <c r="BVF5" s="194"/>
      <c r="BVG5" s="194"/>
      <c r="BVH5" s="195"/>
      <c r="BVI5" s="196"/>
      <c r="BVJ5" s="197"/>
      <c r="BVK5" s="197"/>
      <c r="BVL5" s="231"/>
      <c r="BVN5" s="223"/>
      <c r="BVO5" s="225"/>
      <c r="BVP5" s="226"/>
      <c r="BVQ5" s="227"/>
      <c r="BVS5" s="228"/>
      <c r="BVT5" s="229"/>
      <c r="BVU5" s="230"/>
      <c r="BVV5" s="194"/>
      <c r="BVW5" s="194"/>
      <c r="BVX5" s="195"/>
      <c r="BVY5" s="196"/>
      <c r="BVZ5" s="197"/>
      <c r="BWA5" s="197"/>
      <c r="BWB5" s="231"/>
      <c r="BWD5" s="223"/>
      <c r="BWE5" s="225"/>
      <c r="BWF5" s="226"/>
      <c r="BWG5" s="227"/>
      <c r="BWI5" s="228"/>
      <c r="BWJ5" s="229"/>
      <c r="BWK5" s="230"/>
      <c r="BWL5" s="194"/>
      <c r="BWM5" s="194"/>
      <c r="BWN5" s="195"/>
      <c r="BWO5" s="196"/>
      <c r="BWP5" s="197"/>
      <c r="BWQ5" s="197"/>
      <c r="BWR5" s="231"/>
      <c r="BWT5" s="223"/>
      <c r="BWU5" s="225"/>
      <c r="BWV5" s="226"/>
      <c r="BWW5" s="227"/>
      <c r="BWY5" s="228"/>
      <c r="BWZ5" s="229"/>
      <c r="BXA5" s="230"/>
      <c r="BXB5" s="194"/>
      <c r="BXC5" s="194"/>
      <c r="BXD5" s="195"/>
      <c r="BXE5" s="196"/>
      <c r="BXF5" s="197"/>
      <c r="BXG5" s="197"/>
      <c r="BXH5" s="231"/>
      <c r="BXJ5" s="223"/>
      <c r="BXK5" s="225"/>
      <c r="BXL5" s="226"/>
      <c r="BXM5" s="227"/>
      <c r="BXO5" s="228"/>
      <c r="BXP5" s="229"/>
      <c r="BXQ5" s="230"/>
      <c r="BXR5" s="194"/>
      <c r="BXS5" s="194"/>
      <c r="BXT5" s="195"/>
      <c r="BXU5" s="196"/>
      <c r="BXV5" s="197"/>
      <c r="BXW5" s="197"/>
      <c r="BXX5" s="231"/>
      <c r="BXZ5" s="223"/>
      <c r="BYA5" s="225"/>
      <c r="BYB5" s="226"/>
      <c r="BYC5" s="227"/>
      <c r="BYE5" s="228"/>
      <c r="BYF5" s="229"/>
      <c r="BYG5" s="230"/>
      <c r="BYH5" s="194"/>
      <c r="BYI5" s="194"/>
      <c r="BYJ5" s="195"/>
      <c r="BYK5" s="196"/>
      <c r="BYL5" s="197"/>
      <c r="BYM5" s="197"/>
      <c r="BYN5" s="231"/>
      <c r="BYP5" s="223"/>
      <c r="BYQ5" s="225"/>
      <c r="BYR5" s="226"/>
      <c r="BYS5" s="227"/>
      <c r="BYU5" s="228"/>
      <c r="BYV5" s="229"/>
      <c r="BYW5" s="230"/>
      <c r="BYX5" s="194"/>
      <c r="BYY5" s="194"/>
      <c r="BYZ5" s="195"/>
      <c r="BZA5" s="196"/>
      <c r="BZB5" s="197"/>
      <c r="BZC5" s="197"/>
      <c r="BZD5" s="231"/>
      <c r="BZF5" s="223"/>
      <c r="BZG5" s="225"/>
      <c r="BZH5" s="226"/>
      <c r="BZI5" s="227"/>
      <c r="BZK5" s="228"/>
      <c r="BZL5" s="229"/>
      <c r="BZM5" s="230"/>
      <c r="BZN5" s="194"/>
      <c r="BZO5" s="194"/>
      <c r="BZP5" s="195"/>
      <c r="BZQ5" s="196"/>
      <c r="BZR5" s="197"/>
      <c r="BZS5" s="197"/>
      <c r="BZT5" s="231"/>
      <c r="BZV5" s="223"/>
      <c r="BZW5" s="225"/>
      <c r="BZX5" s="226"/>
      <c r="BZY5" s="227"/>
      <c r="CAA5" s="228"/>
      <c r="CAB5" s="229"/>
      <c r="CAC5" s="230"/>
      <c r="CAD5" s="194"/>
      <c r="CAE5" s="194"/>
      <c r="CAF5" s="195"/>
      <c r="CAG5" s="196"/>
      <c r="CAH5" s="197"/>
      <c r="CAI5" s="197"/>
      <c r="CAJ5" s="231"/>
      <c r="CAL5" s="223"/>
      <c r="CAM5" s="225"/>
      <c r="CAN5" s="226"/>
      <c r="CAO5" s="227"/>
      <c r="CAQ5" s="228"/>
      <c r="CAR5" s="229"/>
      <c r="CAS5" s="230"/>
      <c r="CAT5" s="194"/>
      <c r="CAU5" s="194"/>
      <c r="CAV5" s="195"/>
      <c r="CAW5" s="196"/>
      <c r="CAX5" s="197"/>
      <c r="CAY5" s="197"/>
      <c r="CAZ5" s="231"/>
      <c r="CBB5" s="223"/>
      <c r="CBC5" s="225"/>
      <c r="CBD5" s="226"/>
      <c r="CBE5" s="227"/>
      <c r="CBG5" s="228"/>
      <c r="CBH5" s="229"/>
      <c r="CBI5" s="230"/>
      <c r="CBJ5" s="194"/>
      <c r="CBK5" s="194"/>
      <c r="CBL5" s="195"/>
      <c r="CBM5" s="196"/>
      <c r="CBN5" s="197"/>
      <c r="CBO5" s="197"/>
      <c r="CBP5" s="231"/>
      <c r="CBR5" s="223"/>
      <c r="CBS5" s="225"/>
      <c r="CBT5" s="226"/>
      <c r="CBU5" s="227"/>
      <c r="CBW5" s="228"/>
      <c r="CBX5" s="229"/>
      <c r="CBY5" s="230"/>
      <c r="CBZ5" s="194"/>
      <c r="CCA5" s="194"/>
      <c r="CCB5" s="195"/>
      <c r="CCC5" s="196"/>
      <c r="CCD5" s="197"/>
      <c r="CCE5" s="197"/>
      <c r="CCF5" s="231"/>
      <c r="CCH5" s="223"/>
      <c r="CCI5" s="225"/>
      <c r="CCJ5" s="226"/>
      <c r="CCK5" s="227"/>
      <c r="CCM5" s="228"/>
      <c r="CCN5" s="229"/>
      <c r="CCO5" s="230"/>
      <c r="CCP5" s="194"/>
      <c r="CCQ5" s="194"/>
      <c r="CCR5" s="195"/>
      <c r="CCS5" s="196"/>
      <c r="CCT5" s="197"/>
      <c r="CCU5" s="197"/>
      <c r="CCV5" s="231"/>
      <c r="CCX5" s="223"/>
      <c r="CCY5" s="225"/>
      <c r="CCZ5" s="226"/>
      <c r="CDA5" s="227"/>
      <c r="CDC5" s="228"/>
      <c r="CDD5" s="229"/>
      <c r="CDE5" s="230"/>
      <c r="CDF5" s="194"/>
      <c r="CDG5" s="194"/>
      <c r="CDH5" s="195"/>
      <c r="CDI5" s="196"/>
      <c r="CDJ5" s="197"/>
      <c r="CDK5" s="197"/>
      <c r="CDL5" s="231"/>
      <c r="CDN5" s="223"/>
      <c r="CDO5" s="225"/>
      <c r="CDP5" s="226"/>
      <c r="CDQ5" s="227"/>
      <c r="CDS5" s="228"/>
      <c r="CDT5" s="229"/>
      <c r="CDU5" s="230"/>
      <c r="CDV5" s="194"/>
      <c r="CDW5" s="194"/>
      <c r="CDX5" s="195"/>
      <c r="CDY5" s="196"/>
      <c r="CDZ5" s="197"/>
      <c r="CEA5" s="197"/>
      <c r="CEB5" s="231"/>
      <c r="CED5" s="223"/>
      <c r="CEE5" s="225"/>
      <c r="CEF5" s="226"/>
      <c r="CEG5" s="227"/>
      <c r="CEI5" s="228"/>
      <c r="CEJ5" s="229"/>
      <c r="CEK5" s="230"/>
      <c r="CEL5" s="194"/>
      <c r="CEM5" s="194"/>
      <c r="CEN5" s="195"/>
      <c r="CEO5" s="196"/>
      <c r="CEP5" s="197"/>
      <c r="CEQ5" s="197"/>
      <c r="CER5" s="231"/>
      <c r="CET5" s="223"/>
      <c r="CEU5" s="225"/>
      <c r="CEV5" s="226"/>
      <c r="CEW5" s="227"/>
      <c r="CEY5" s="228"/>
      <c r="CEZ5" s="229"/>
      <c r="CFA5" s="230"/>
      <c r="CFB5" s="194"/>
      <c r="CFC5" s="194"/>
      <c r="CFD5" s="195"/>
      <c r="CFE5" s="196"/>
      <c r="CFF5" s="197"/>
      <c r="CFG5" s="197"/>
      <c r="CFH5" s="231"/>
      <c r="CFJ5" s="223"/>
      <c r="CFK5" s="225"/>
      <c r="CFL5" s="226"/>
      <c r="CFM5" s="227"/>
      <c r="CFO5" s="228"/>
      <c r="CFP5" s="229"/>
      <c r="CFQ5" s="230"/>
      <c r="CFR5" s="194"/>
      <c r="CFS5" s="194"/>
      <c r="CFT5" s="195"/>
      <c r="CFU5" s="196"/>
      <c r="CFV5" s="197"/>
      <c r="CFW5" s="197"/>
      <c r="CFX5" s="231"/>
      <c r="CFZ5" s="223"/>
      <c r="CGA5" s="225"/>
      <c r="CGB5" s="226"/>
      <c r="CGC5" s="227"/>
      <c r="CGE5" s="228"/>
      <c r="CGF5" s="229"/>
      <c r="CGG5" s="230"/>
      <c r="CGH5" s="194"/>
      <c r="CGI5" s="194"/>
      <c r="CGJ5" s="195"/>
      <c r="CGK5" s="196"/>
      <c r="CGL5" s="197"/>
      <c r="CGM5" s="197"/>
      <c r="CGN5" s="231"/>
      <c r="CGP5" s="223"/>
      <c r="CGQ5" s="225"/>
      <c r="CGR5" s="226"/>
      <c r="CGS5" s="227"/>
      <c r="CGU5" s="228"/>
      <c r="CGV5" s="229"/>
      <c r="CGW5" s="230"/>
      <c r="CGX5" s="194"/>
      <c r="CGY5" s="194"/>
      <c r="CGZ5" s="195"/>
      <c r="CHA5" s="196"/>
      <c r="CHB5" s="197"/>
      <c r="CHC5" s="197"/>
      <c r="CHD5" s="231"/>
      <c r="CHF5" s="223"/>
      <c r="CHG5" s="225"/>
      <c r="CHH5" s="226"/>
      <c r="CHI5" s="227"/>
      <c r="CHK5" s="228"/>
      <c r="CHL5" s="229"/>
      <c r="CHM5" s="230"/>
      <c r="CHN5" s="194"/>
      <c r="CHO5" s="194"/>
      <c r="CHP5" s="195"/>
      <c r="CHQ5" s="196"/>
      <c r="CHR5" s="197"/>
      <c r="CHS5" s="197"/>
      <c r="CHT5" s="231"/>
      <c r="CHV5" s="223"/>
      <c r="CHW5" s="225"/>
      <c r="CHX5" s="226"/>
      <c r="CHY5" s="227"/>
      <c r="CIA5" s="228"/>
      <c r="CIB5" s="229"/>
      <c r="CIC5" s="230"/>
      <c r="CID5" s="194"/>
      <c r="CIE5" s="194"/>
      <c r="CIF5" s="195"/>
      <c r="CIG5" s="196"/>
      <c r="CIH5" s="197"/>
      <c r="CII5" s="197"/>
      <c r="CIJ5" s="231"/>
      <c r="CIL5" s="223"/>
      <c r="CIM5" s="225"/>
      <c r="CIN5" s="226"/>
      <c r="CIO5" s="227"/>
      <c r="CIQ5" s="228"/>
      <c r="CIR5" s="229"/>
      <c r="CIS5" s="230"/>
      <c r="CIT5" s="194"/>
      <c r="CIU5" s="194"/>
      <c r="CIV5" s="195"/>
      <c r="CIW5" s="196"/>
      <c r="CIX5" s="197"/>
      <c r="CIY5" s="197"/>
      <c r="CIZ5" s="231"/>
      <c r="CJB5" s="223"/>
      <c r="CJC5" s="225"/>
      <c r="CJD5" s="226"/>
      <c r="CJE5" s="227"/>
      <c r="CJG5" s="228"/>
      <c r="CJH5" s="229"/>
      <c r="CJI5" s="230"/>
      <c r="CJJ5" s="194"/>
      <c r="CJK5" s="194"/>
      <c r="CJL5" s="195"/>
      <c r="CJM5" s="196"/>
      <c r="CJN5" s="197"/>
      <c r="CJO5" s="197"/>
      <c r="CJP5" s="231"/>
      <c r="CJR5" s="223"/>
      <c r="CJS5" s="225"/>
      <c r="CJT5" s="226"/>
      <c r="CJU5" s="227"/>
      <c r="CJW5" s="228"/>
      <c r="CJX5" s="229"/>
      <c r="CJY5" s="230"/>
      <c r="CJZ5" s="194"/>
      <c r="CKA5" s="194"/>
      <c r="CKB5" s="195"/>
      <c r="CKC5" s="196"/>
      <c r="CKD5" s="197"/>
      <c r="CKE5" s="197"/>
      <c r="CKF5" s="231"/>
      <c r="CKH5" s="223"/>
      <c r="CKI5" s="225"/>
      <c r="CKJ5" s="226"/>
      <c r="CKK5" s="227"/>
      <c r="CKM5" s="228"/>
      <c r="CKN5" s="229"/>
      <c r="CKO5" s="230"/>
      <c r="CKP5" s="194"/>
      <c r="CKQ5" s="194"/>
      <c r="CKR5" s="195"/>
      <c r="CKS5" s="196"/>
      <c r="CKT5" s="197"/>
      <c r="CKU5" s="197"/>
      <c r="CKV5" s="231"/>
      <c r="CKX5" s="223"/>
      <c r="CKY5" s="225"/>
      <c r="CKZ5" s="226"/>
      <c r="CLA5" s="227"/>
      <c r="CLC5" s="228"/>
      <c r="CLD5" s="229"/>
      <c r="CLE5" s="230"/>
      <c r="CLF5" s="194"/>
      <c r="CLG5" s="194"/>
      <c r="CLH5" s="195"/>
      <c r="CLI5" s="196"/>
      <c r="CLJ5" s="197"/>
      <c r="CLK5" s="197"/>
      <c r="CLL5" s="231"/>
      <c r="CLN5" s="223"/>
      <c r="CLO5" s="225"/>
      <c r="CLP5" s="226"/>
      <c r="CLQ5" s="227"/>
      <c r="CLS5" s="228"/>
      <c r="CLT5" s="229"/>
      <c r="CLU5" s="230"/>
      <c r="CLV5" s="194"/>
      <c r="CLW5" s="194"/>
      <c r="CLX5" s="195"/>
      <c r="CLY5" s="196"/>
      <c r="CLZ5" s="197"/>
      <c r="CMA5" s="197"/>
      <c r="CMB5" s="231"/>
      <c r="CMD5" s="223"/>
      <c r="CME5" s="225"/>
      <c r="CMF5" s="226"/>
      <c r="CMG5" s="227"/>
      <c r="CMI5" s="228"/>
      <c r="CMJ5" s="229"/>
      <c r="CMK5" s="230"/>
      <c r="CML5" s="194"/>
      <c r="CMM5" s="194"/>
      <c r="CMN5" s="195"/>
      <c r="CMO5" s="196"/>
      <c r="CMP5" s="197"/>
      <c r="CMQ5" s="197"/>
      <c r="CMR5" s="231"/>
      <c r="CMT5" s="223"/>
      <c r="CMU5" s="225"/>
      <c r="CMV5" s="226"/>
      <c r="CMW5" s="227"/>
      <c r="CMY5" s="228"/>
      <c r="CMZ5" s="229"/>
      <c r="CNA5" s="230"/>
      <c r="CNB5" s="194"/>
      <c r="CNC5" s="194"/>
      <c r="CND5" s="195"/>
      <c r="CNE5" s="196"/>
      <c r="CNF5" s="197"/>
      <c r="CNG5" s="197"/>
      <c r="CNH5" s="231"/>
      <c r="CNJ5" s="223"/>
      <c r="CNK5" s="225"/>
      <c r="CNL5" s="226"/>
      <c r="CNM5" s="227"/>
      <c r="CNO5" s="228"/>
      <c r="CNP5" s="229"/>
      <c r="CNQ5" s="230"/>
      <c r="CNR5" s="194"/>
      <c r="CNS5" s="194"/>
      <c r="CNT5" s="195"/>
      <c r="CNU5" s="196"/>
      <c r="CNV5" s="197"/>
      <c r="CNW5" s="197"/>
      <c r="CNX5" s="231"/>
      <c r="CNZ5" s="223"/>
      <c r="COA5" s="225"/>
      <c r="COB5" s="226"/>
      <c r="COC5" s="227"/>
      <c r="COE5" s="228"/>
      <c r="COF5" s="229"/>
      <c r="COG5" s="230"/>
      <c r="COH5" s="194"/>
      <c r="COI5" s="194"/>
      <c r="COJ5" s="195"/>
      <c r="COK5" s="196"/>
      <c r="COL5" s="197"/>
      <c r="COM5" s="197"/>
      <c r="CON5" s="231"/>
      <c r="COP5" s="223"/>
      <c r="COQ5" s="225"/>
      <c r="COR5" s="226"/>
      <c r="COS5" s="227"/>
      <c r="COU5" s="228"/>
      <c r="COV5" s="229"/>
      <c r="COW5" s="230"/>
      <c r="COX5" s="194"/>
      <c r="COY5" s="194"/>
      <c r="COZ5" s="195"/>
      <c r="CPA5" s="196"/>
      <c r="CPB5" s="197"/>
      <c r="CPC5" s="197"/>
      <c r="CPD5" s="231"/>
      <c r="CPF5" s="223"/>
      <c r="CPG5" s="225"/>
      <c r="CPH5" s="226"/>
      <c r="CPI5" s="227"/>
      <c r="CPK5" s="228"/>
      <c r="CPL5" s="229"/>
      <c r="CPM5" s="230"/>
      <c r="CPN5" s="194"/>
      <c r="CPO5" s="194"/>
      <c r="CPP5" s="195"/>
      <c r="CPQ5" s="196"/>
      <c r="CPR5" s="197"/>
      <c r="CPS5" s="197"/>
      <c r="CPT5" s="231"/>
      <c r="CPV5" s="223"/>
      <c r="CPW5" s="225"/>
      <c r="CPX5" s="226"/>
      <c r="CPY5" s="227"/>
      <c r="CQA5" s="228"/>
      <c r="CQB5" s="229"/>
      <c r="CQC5" s="230"/>
      <c r="CQD5" s="194"/>
      <c r="CQE5" s="194"/>
      <c r="CQF5" s="195"/>
      <c r="CQG5" s="196"/>
      <c r="CQH5" s="197"/>
      <c r="CQI5" s="197"/>
      <c r="CQJ5" s="231"/>
      <c r="CQL5" s="223"/>
      <c r="CQM5" s="225"/>
      <c r="CQN5" s="226"/>
      <c r="CQO5" s="227"/>
      <c r="CQQ5" s="228"/>
      <c r="CQR5" s="229"/>
      <c r="CQS5" s="230"/>
      <c r="CQT5" s="194"/>
      <c r="CQU5" s="194"/>
      <c r="CQV5" s="195"/>
      <c r="CQW5" s="196"/>
      <c r="CQX5" s="197"/>
      <c r="CQY5" s="197"/>
      <c r="CQZ5" s="231"/>
      <c r="CRB5" s="223"/>
      <c r="CRC5" s="225"/>
      <c r="CRD5" s="226"/>
      <c r="CRE5" s="227"/>
      <c r="CRG5" s="228"/>
      <c r="CRH5" s="229"/>
      <c r="CRI5" s="230"/>
      <c r="CRJ5" s="194"/>
      <c r="CRK5" s="194"/>
      <c r="CRL5" s="195"/>
      <c r="CRM5" s="196"/>
      <c r="CRN5" s="197"/>
      <c r="CRO5" s="197"/>
      <c r="CRP5" s="231"/>
      <c r="CRR5" s="223"/>
      <c r="CRS5" s="225"/>
      <c r="CRT5" s="226"/>
      <c r="CRU5" s="227"/>
      <c r="CRW5" s="228"/>
      <c r="CRX5" s="229"/>
      <c r="CRY5" s="230"/>
      <c r="CRZ5" s="194"/>
      <c r="CSA5" s="194"/>
      <c r="CSB5" s="195"/>
      <c r="CSC5" s="196"/>
      <c r="CSD5" s="197"/>
      <c r="CSE5" s="197"/>
      <c r="CSF5" s="231"/>
      <c r="CSH5" s="223"/>
      <c r="CSI5" s="225"/>
      <c r="CSJ5" s="226"/>
      <c r="CSK5" s="227"/>
      <c r="CSM5" s="228"/>
      <c r="CSN5" s="229"/>
      <c r="CSO5" s="230"/>
      <c r="CSP5" s="194"/>
      <c r="CSQ5" s="194"/>
      <c r="CSR5" s="195"/>
      <c r="CSS5" s="196"/>
      <c r="CST5" s="197"/>
      <c r="CSU5" s="197"/>
      <c r="CSV5" s="231"/>
      <c r="CSX5" s="223"/>
      <c r="CSY5" s="225"/>
      <c r="CSZ5" s="226"/>
      <c r="CTA5" s="227"/>
      <c r="CTC5" s="228"/>
      <c r="CTD5" s="229"/>
      <c r="CTE5" s="230"/>
      <c r="CTF5" s="194"/>
      <c r="CTG5" s="194"/>
      <c r="CTH5" s="195"/>
      <c r="CTI5" s="196"/>
      <c r="CTJ5" s="197"/>
      <c r="CTK5" s="197"/>
      <c r="CTL5" s="231"/>
      <c r="CTN5" s="223"/>
      <c r="CTO5" s="225"/>
      <c r="CTP5" s="226"/>
      <c r="CTQ5" s="227"/>
      <c r="CTS5" s="228"/>
      <c r="CTT5" s="229"/>
      <c r="CTU5" s="230"/>
      <c r="CTV5" s="194"/>
      <c r="CTW5" s="194"/>
      <c r="CTX5" s="195"/>
      <c r="CTY5" s="196"/>
      <c r="CTZ5" s="197"/>
      <c r="CUA5" s="197"/>
      <c r="CUB5" s="231"/>
      <c r="CUD5" s="223"/>
      <c r="CUE5" s="225"/>
      <c r="CUF5" s="226"/>
      <c r="CUG5" s="227"/>
      <c r="CUI5" s="228"/>
      <c r="CUJ5" s="229"/>
      <c r="CUK5" s="230"/>
      <c r="CUL5" s="194"/>
      <c r="CUM5" s="194"/>
      <c r="CUN5" s="195"/>
      <c r="CUO5" s="196"/>
      <c r="CUP5" s="197"/>
      <c r="CUQ5" s="197"/>
      <c r="CUR5" s="231"/>
      <c r="CUT5" s="223"/>
      <c r="CUU5" s="225"/>
      <c r="CUV5" s="226"/>
      <c r="CUW5" s="227"/>
      <c r="CUY5" s="228"/>
      <c r="CUZ5" s="229"/>
      <c r="CVA5" s="230"/>
      <c r="CVB5" s="194"/>
      <c r="CVC5" s="194"/>
      <c r="CVD5" s="195"/>
      <c r="CVE5" s="196"/>
      <c r="CVF5" s="197"/>
      <c r="CVG5" s="197"/>
      <c r="CVH5" s="231"/>
      <c r="CVJ5" s="223"/>
      <c r="CVK5" s="225"/>
      <c r="CVL5" s="226"/>
      <c r="CVM5" s="227"/>
      <c r="CVO5" s="228"/>
      <c r="CVP5" s="229"/>
      <c r="CVQ5" s="230"/>
      <c r="CVR5" s="194"/>
      <c r="CVS5" s="194"/>
      <c r="CVT5" s="195"/>
      <c r="CVU5" s="196"/>
      <c r="CVV5" s="197"/>
      <c r="CVW5" s="197"/>
      <c r="CVX5" s="231"/>
      <c r="CVZ5" s="223"/>
      <c r="CWA5" s="225"/>
      <c r="CWB5" s="226"/>
      <c r="CWC5" s="227"/>
      <c r="CWE5" s="228"/>
      <c r="CWF5" s="229"/>
      <c r="CWG5" s="230"/>
      <c r="CWH5" s="194"/>
      <c r="CWI5" s="194"/>
      <c r="CWJ5" s="195"/>
      <c r="CWK5" s="196"/>
      <c r="CWL5" s="197"/>
      <c r="CWM5" s="197"/>
      <c r="CWN5" s="231"/>
      <c r="CWP5" s="223"/>
      <c r="CWQ5" s="225"/>
      <c r="CWR5" s="226"/>
      <c r="CWS5" s="227"/>
      <c r="CWU5" s="228"/>
      <c r="CWV5" s="229"/>
      <c r="CWW5" s="230"/>
      <c r="CWX5" s="194"/>
      <c r="CWY5" s="194"/>
      <c r="CWZ5" s="195"/>
      <c r="CXA5" s="196"/>
      <c r="CXB5" s="197"/>
      <c r="CXC5" s="197"/>
      <c r="CXD5" s="231"/>
      <c r="CXF5" s="223"/>
      <c r="CXG5" s="225"/>
      <c r="CXH5" s="226"/>
      <c r="CXI5" s="227"/>
      <c r="CXK5" s="228"/>
      <c r="CXL5" s="229"/>
      <c r="CXM5" s="230"/>
      <c r="CXN5" s="194"/>
      <c r="CXO5" s="194"/>
      <c r="CXP5" s="195"/>
      <c r="CXQ5" s="196"/>
      <c r="CXR5" s="197"/>
      <c r="CXS5" s="197"/>
      <c r="CXT5" s="231"/>
      <c r="CXV5" s="223"/>
      <c r="CXW5" s="225"/>
      <c r="CXX5" s="226"/>
      <c r="CXY5" s="227"/>
      <c r="CYA5" s="228"/>
      <c r="CYB5" s="229"/>
      <c r="CYC5" s="230"/>
      <c r="CYD5" s="194"/>
      <c r="CYE5" s="194"/>
      <c r="CYF5" s="195"/>
      <c r="CYG5" s="196"/>
      <c r="CYH5" s="197"/>
      <c r="CYI5" s="197"/>
      <c r="CYJ5" s="231"/>
      <c r="CYL5" s="223"/>
      <c r="CYM5" s="225"/>
      <c r="CYN5" s="226"/>
      <c r="CYO5" s="227"/>
      <c r="CYQ5" s="228"/>
      <c r="CYR5" s="229"/>
      <c r="CYS5" s="230"/>
      <c r="CYT5" s="194"/>
      <c r="CYU5" s="194"/>
      <c r="CYV5" s="195"/>
      <c r="CYW5" s="196"/>
      <c r="CYX5" s="197"/>
      <c r="CYY5" s="197"/>
      <c r="CYZ5" s="231"/>
      <c r="CZB5" s="223"/>
      <c r="CZC5" s="225"/>
      <c r="CZD5" s="226"/>
      <c r="CZE5" s="227"/>
      <c r="CZG5" s="228"/>
      <c r="CZH5" s="229"/>
      <c r="CZI5" s="230"/>
      <c r="CZJ5" s="194"/>
      <c r="CZK5" s="194"/>
      <c r="CZL5" s="195"/>
      <c r="CZM5" s="196"/>
      <c r="CZN5" s="197"/>
      <c r="CZO5" s="197"/>
      <c r="CZP5" s="231"/>
      <c r="CZR5" s="223"/>
      <c r="CZS5" s="225"/>
      <c r="CZT5" s="226"/>
      <c r="CZU5" s="227"/>
      <c r="CZW5" s="228"/>
      <c r="CZX5" s="229"/>
      <c r="CZY5" s="230"/>
      <c r="CZZ5" s="194"/>
      <c r="DAA5" s="194"/>
      <c r="DAB5" s="195"/>
      <c r="DAC5" s="196"/>
      <c r="DAD5" s="197"/>
      <c r="DAE5" s="197"/>
      <c r="DAF5" s="231"/>
      <c r="DAH5" s="223"/>
      <c r="DAI5" s="225"/>
      <c r="DAJ5" s="226"/>
      <c r="DAK5" s="227"/>
      <c r="DAM5" s="228"/>
      <c r="DAN5" s="229"/>
      <c r="DAO5" s="230"/>
      <c r="DAP5" s="194"/>
      <c r="DAQ5" s="194"/>
      <c r="DAR5" s="195"/>
      <c r="DAS5" s="196"/>
      <c r="DAT5" s="197"/>
      <c r="DAU5" s="197"/>
      <c r="DAV5" s="231"/>
      <c r="DAX5" s="223"/>
      <c r="DAY5" s="225"/>
      <c r="DAZ5" s="226"/>
      <c r="DBA5" s="227"/>
      <c r="DBC5" s="228"/>
      <c r="DBD5" s="229"/>
      <c r="DBE5" s="230"/>
      <c r="DBF5" s="194"/>
      <c r="DBG5" s="194"/>
      <c r="DBH5" s="195"/>
      <c r="DBI5" s="196"/>
      <c r="DBJ5" s="197"/>
      <c r="DBK5" s="197"/>
      <c r="DBL5" s="231"/>
      <c r="DBN5" s="223"/>
      <c r="DBO5" s="225"/>
      <c r="DBP5" s="226"/>
      <c r="DBQ5" s="227"/>
      <c r="DBS5" s="228"/>
      <c r="DBT5" s="229"/>
      <c r="DBU5" s="230"/>
      <c r="DBV5" s="194"/>
      <c r="DBW5" s="194"/>
      <c r="DBX5" s="195"/>
      <c r="DBY5" s="196"/>
      <c r="DBZ5" s="197"/>
      <c r="DCA5" s="197"/>
      <c r="DCB5" s="231"/>
      <c r="DCD5" s="223"/>
      <c r="DCE5" s="225"/>
      <c r="DCF5" s="226"/>
      <c r="DCG5" s="227"/>
      <c r="DCI5" s="228"/>
      <c r="DCJ5" s="229"/>
      <c r="DCK5" s="230"/>
      <c r="DCL5" s="194"/>
      <c r="DCM5" s="194"/>
      <c r="DCN5" s="195"/>
      <c r="DCO5" s="196"/>
      <c r="DCP5" s="197"/>
      <c r="DCQ5" s="197"/>
      <c r="DCR5" s="231"/>
      <c r="DCT5" s="223"/>
      <c r="DCU5" s="225"/>
      <c r="DCV5" s="226"/>
      <c r="DCW5" s="227"/>
      <c r="DCY5" s="228"/>
      <c r="DCZ5" s="229"/>
      <c r="DDA5" s="230"/>
      <c r="DDB5" s="194"/>
      <c r="DDC5" s="194"/>
      <c r="DDD5" s="195"/>
      <c r="DDE5" s="196"/>
      <c r="DDF5" s="197"/>
      <c r="DDG5" s="197"/>
      <c r="DDH5" s="231"/>
      <c r="DDJ5" s="223"/>
      <c r="DDK5" s="225"/>
      <c r="DDL5" s="226"/>
      <c r="DDM5" s="227"/>
      <c r="DDO5" s="228"/>
      <c r="DDP5" s="229"/>
      <c r="DDQ5" s="230"/>
      <c r="DDR5" s="194"/>
      <c r="DDS5" s="194"/>
      <c r="DDT5" s="195"/>
      <c r="DDU5" s="196"/>
      <c r="DDV5" s="197"/>
      <c r="DDW5" s="197"/>
      <c r="DDX5" s="231"/>
      <c r="DDZ5" s="223"/>
      <c r="DEA5" s="225"/>
      <c r="DEB5" s="226"/>
      <c r="DEC5" s="227"/>
      <c r="DEE5" s="228"/>
      <c r="DEF5" s="229"/>
      <c r="DEG5" s="230"/>
      <c r="DEH5" s="194"/>
      <c r="DEI5" s="194"/>
      <c r="DEJ5" s="195"/>
      <c r="DEK5" s="196"/>
      <c r="DEL5" s="197"/>
      <c r="DEM5" s="197"/>
      <c r="DEN5" s="231"/>
      <c r="DEP5" s="223"/>
      <c r="DEQ5" s="225"/>
      <c r="DER5" s="226"/>
      <c r="DES5" s="227"/>
      <c r="DEU5" s="228"/>
      <c r="DEV5" s="229"/>
      <c r="DEW5" s="230"/>
      <c r="DEX5" s="194"/>
      <c r="DEY5" s="194"/>
      <c r="DEZ5" s="195"/>
      <c r="DFA5" s="196"/>
      <c r="DFB5" s="197"/>
      <c r="DFC5" s="197"/>
      <c r="DFD5" s="231"/>
      <c r="DFF5" s="223"/>
      <c r="DFG5" s="225"/>
      <c r="DFH5" s="226"/>
      <c r="DFI5" s="227"/>
      <c r="DFK5" s="228"/>
      <c r="DFL5" s="229"/>
      <c r="DFM5" s="230"/>
      <c r="DFN5" s="194"/>
      <c r="DFO5" s="194"/>
      <c r="DFP5" s="195"/>
      <c r="DFQ5" s="196"/>
      <c r="DFR5" s="197"/>
      <c r="DFS5" s="197"/>
      <c r="DFT5" s="231"/>
      <c r="DFV5" s="223"/>
      <c r="DFW5" s="225"/>
      <c r="DFX5" s="226"/>
      <c r="DFY5" s="227"/>
      <c r="DGA5" s="228"/>
      <c r="DGB5" s="229"/>
      <c r="DGC5" s="230"/>
      <c r="DGD5" s="194"/>
      <c r="DGE5" s="194"/>
      <c r="DGF5" s="195"/>
      <c r="DGG5" s="196"/>
      <c r="DGH5" s="197"/>
      <c r="DGI5" s="197"/>
      <c r="DGJ5" s="231"/>
      <c r="DGL5" s="223"/>
      <c r="DGM5" s="225"/>
      <c r="DGN5" s="226"/>
      <c r="DGO5" s="227"/>
      <c r="DGQ5" s="228"/>
      <c r="DGR5" s="229"/>
      <c r="DGS5" s="230"/>
      <c r="DGT5" s="194"/>
      <c r="DGU5" s="194"/>
      <c r="DGV5" s="195"/>
      <c r="DGW5" s="196"/>
      <c r="DGX5" s="197"/>
      <c r="DGY5" s="197"/>
      <c r="DGZ5" s="231"/>
      <c r="DHB5" s="223"/>
      <c r="DHC5" s="225"/>
      <c r="DHD5" s="226"/>
      <c r="DHE5" s="227"/>
      <c r="DHG5" s="228"/>
      <c r="DHH5" s="229"/>
      <c r="DHI5" s="230"/>
      <c r="DHJ5" s="194"/>
      <c r="DHK5" s="194"/>
      <c r="DHL5" s="195"/>
      <c r="DHM5" s="196"/>
      <c r="DHN5" s="197"/>
      <c r="DHO5" s="197"/>
      <c r="DHP5" s="231"/>
      <c r="DHR5" s="223"/>
      <c r="DHS5" s="225"/>
      <c r="DHT5" s="226"/>
      <c r="DHU5" s="227"/>
      <c r="DHW5" s="228"/>
      <c r="DHX5" s="229"/>
      <c r="DHY5" s="230"/>
      <c r="DHZ5" s="194"/>
      <c r="DIA5" s="194"/>
      <c r="DIB5" s="195"/>
      <c r="DIC5" s="196"/>
      <c r="DID5" s="197"/>
      <c r="DIE5" s="197"/>
      <c r="DIF5" s="231"/>
      <c r="DIH5" s="223"/>
      <c r="DII5" s="225"/>
      <c r="DIJ5" s="226"/>
      <c r="DIK5" s="227"/>
      <c r="DIM5" s="228"/>
      <c r="DIN5" s="229"/>
      <c r="DIO5" s="230"/>
      <c r="DIP5" s="194"/>
      <c r="DIQ5" s="194"/>
      <c r="DIR5" s="195"/>
      <c r="DIS5" s="196"/>
      <c r="DIT5" s="197"/>
      <c r="DIU5" s="197"/>
      <c r="DIV5" s="231"/>
      <c r="DIX5" s="223"/>
      <c r="DIY5" s="225"/>
      <c r="DIZ5" s="226"/>
      <c r="DJA5" s="227"/>
      <c r="DJC5" s="228"/>
      <c r="DJD5" s="229"/>
      <c r="DJE5" s="230"/>
      <c r="DJF5" s="194"/>
      <c r="DJG5" s="194"/>
      <c r="DJH5" s="195"/>
      <c r="DJI5" s="196"/>
      <c r="DJJ5" s="197"/>
      <c r="DJK5" s="197"/>
      <c r="DJL5" s="231"/>
      <c r="DJN5" s="223"/>
      <c r="DJO5" s="225"/>
      <c r="DJP5" s="226"/>
      <c r="DJQ5" s="227"/>
      <c r="DJS5" s="228"/>
      <c r="DJT5" s="229"/>
      <c r="DJU5" s="230"/>
      <c r="DJV5" s="194"/>
      <c r="DJW5" s="194"/>
      <c r="DJX5" s="195"/>
      <c r="DJY5" s="196"/>
      <c r="DJZ5" s="197"/>
      <c r="DKA5" s="197"/>
      <c r="DKB5" s="231"/>
      <c r="DKD5" s="223"/>
      <c r="DKE5" s="225"/>
      <c r="DKF5" s="226"/>
      <c r="DKG5" s="227"/>
      <c r="DKI5" s="228"/>
      <c r="DKJ5" s="229"/>
      <c r="DKK5" s="230"/>
      <c r="DKL5" s="194"/>
      <c r="DKM5" s="194"/>
      <c r="DKN5" s="195"/>
      <c r="DKO5" s="196"/>
      <c r="DKP5" s="197"/>
      <c r="DKQ5" s="197"/>
      <c r="DKR5" s="231"/>
      <c r="DKT5" s="223"/>
      <c r="DKU5" s="225"/>
      <c r="DKV5" s="226"/>
      <c r="DKW5" s="227"/>
      <c r="DKY5" s="228"/>
      <c r="DKZ5" s="229"/>
      <c r="DLA5" s="230"/>
      <c r="DLB5" s="194"/>
      <c r="DLC5" s="194"/>
      <c r="DLD5" s="195"/>
      <c r="DLE5" s="196"/>
      <c r="DLF5" s="197"/>
      <c r="DLG5" s="197"/>
      <c r="DLH5" s="231"/>
      <c r="DLJ5" s="223"/>
      <c r="DLK5" s="225"/>
      <c r="DLL5" s="226"/>
      <c r="DLM5" s="227"/>
      <c r="DLO5" s="228"/>
      <c r="DLP5" s="229"/>
      <c r="DLQ5" s="230"/>
      <c r="DLR5" s="194"/>
      <c r="DLS5" s="194"/>
      <c r="DLT5" s="195"/>
      <c r="DLU5" s="196"/>
      <c r="DLV5" s="197"/>
      <c r="DLW5" s="197"/>
      <c r="DLX5" s="231"/>
      <c r="DLZ5" s="223"/>
      <c r="DMA5" s="225"/>
      <c r="DMB5" s="226"/>
      <c r="DMC5" s="227"/>
      <c r="DME5" s="228"/>
      <c r="DMF5" s="229"/>
      <c r="DMG5" s="230"/>
      <c r="DMH5" s="194"/>
      <c r="DMI5" s="194"/>
      <c r="DMJ5" s="195"/>
      <c r="DMK5" s="196"/>
      <c r="DML5" s="197"/>
      <c r="DMM5" s="197"/>
      <c r="DMN5" s="231"/>
      <c r="DMP5" s="223"/>
      <c r="DMQ5" s="225"/>
      <c r="DMR5" s="226"/>
      <c r="DMS5" s="227"/>
      <c r="DMU5" s="228"/>
      <c r="DMV5" s="229"/>
      <c r="DMW5" s="230"/>
      <c r="DMX5" s="194"/>
      <c r="DMY5" s="194"/>
      <c r="DMZ5" s="195"/>
      <c r="DNA5" s="196"/>
      <c r="DNB5" s="197"/>
      <c r="DNC5" s="197"/>
      <c r="DND5" s="231"/>
      <c r="DNF5" s="223"/>
      <c r="DNG5" s="225"/>
      <c r="DNH5" s="226"/>
      <c r="DNI5" s="227"/>
      <c r="DNK5" s="228"/>
      <c r="DNL5" s="229"/>
      <c r="DNM5" s="230"/>
      <c r="DNN5" s="194"/>
      <c r="DNO5" s="194"/>
      <c r="DNP5" s="195"/>
      <c r="DNQ5" s="196"/>
      <c r="DNR5" s="197"/>
      <c r="DNS5" s="197"/>
      <c r="DNT5" s="231"/>
      <c r="DNV5" s="223"/>
      <c r="DNW5" s="225"/>
      <c r="DNX5" s="226"/>
      <c r="DNY5" s="227"/>
      <c r="DOA5" s="228"/>
      <c r="DOB5" s="229"/>
      <c r="DOC5" s="230"/>
      <c r="DOD5" s="194"/>
      <c r="DOE5" s="194"/>
      <c r="DOF5" s="195"/>
      <c r="DOG5" s="196"/>
      <c r="DOH5" s="197"/>
      <c r="DOI5" s="197"/>
      <c r="DOJ5" s="231"/>
      <c r="DOL5" s="223"/>
      <c r="DOM5" s="225"/>
      <c r="DON5" s="226"/>
      <c r="DOO5" s="227"/>
      <c r="DOQ5" s="228"/>
      <c r="DOR5" s="229"/>
      <c r="DOS5" s="230"/>
      <c r="DOT5" s="194"/>
      <c r="DOU5" s="194"/>
      <c r="DOV5" s="195"/>
      <c r="DOW5" s="196"/>
      <c r="DOX5" s="197"/>
      <c r="DOY5" s="197"/>
      <c r="DOZ5" s="231"/>
      <c r="DPB5" s="223"/>
      <c r="DPC5" s="225"/>
      <c r="DPD5" s="226"/>
      <c r="DPE5" s="227"/>
      <c r="DPG5" s="228"/>
      <c r="DPH5" s="229"/>
      <c r="DPI5" s="230"/>
      <c r="DPJ5" s="194"/>
      <c r="DPK5" s="194"/>
      <c r="DPL5" s="195"/>
      <c r="DPM5" s="196"/>
      <c r="DPN5" s="197"/>
      <c r="DPO5" s="197"/>
      <c r="DPP5" s="231"/>
      <c r="DPR5" s="223"/>
      <c r="DPS5" s="225"/>
      <c r="DPT5" s="226"/>
      <c r="DPU5" s="227"/>
      <c r="DPW5" s="228"/>
      <c r="DPX5" s="229"/>
      <c r="DPY5" s="230"/>
      <c r="DPZ5" s="194"/>
      <c r="DQA5" s="194"/>
      <c r="DQB5" s="195"/>
      <c r="DQC5" s="196"/>
      <c r="DQD5" s="197"/>
      <c r="DQE5" s="197"/>
      <c r="DQF5" s="231"/>
      <c r="DQH5" s="223"/>
      <c r="DQI5" s="225"/>
      <c r="DQJ5" s="226"/>
      <c r="DQK5" s="227"/>
      <c r="DQM5" s="228"/>
      <c r="DQN5" s="229"/>
      <c r="DQO5" s="230"/>
      <c r="DQP5" s="194"/>
      <c r="DQQ5" s="194"/>
      <c r="DQR5" s="195"/>
      <c r="DQS5" s="196"/>
      <c r="DQT5" s="197"/>
      <c r="DQU5" s="197"/>
      <c r="DQV5" s="231"/>
      <c r="DQX5" s="223"/>
      <c r="DQY5" s="225"/>
      <c r="DQZ5" s="226"/>
      <c r="DRA5" s="227"/>
      <c r="DRC5" s="228"/>
      <c r="DRD5" s="229"/>
      <c r="DRE5" s="230"/>
      <c r="DRF5" s="194"/>
      <c r="DRG5" s="194"/>
      <c r="DRH5" s="195"/>
      <c r="DRI5" s="196"/>
      <c r="DRJ5" s="197"/>
      <c r="DRK5" s="197"/>
      <c r="DRL5" s="231"/>
      <c r="DRN5" s="223"/>
      <c r="DRO5" s="225"/>
      <c r="DRP5" s="226"/>
      <c r="DRQ5" s="227"/>
      <c r="DRS5" s="228"/>
      <c r="DRT5" s="229"/>
      <c r="DRU5" s="230"/>
      <c r="DRV5" s="194"/>
      <c r="DRW5" s="194"/>
      <c r="DRX5" s="195"/>
      <c r="DRY5" s="196"/>
      <c r="DRZ5" s="197"/>
      <c r="DSA5" s="197"/>
      <c r="DSB5" s="231"/>
      <c r="DSD5" s="223"/>
      <c r="DSE5" s="225"/>
      <c r="DSF5" s="226"/>
      <c r="DSG5" s="227"/>
      <c r="DSI5" s="228"/>
      <c r="DSJ5" s="229"/>
      <c r="DSK5" s="230"/>
      <c r="DSL5" s="194"/>
      <c r="DSM5" s="194"/>
      <c r="DSN5" s="195"/>
      <c r="DSO5" s="196"/>
      <c r="DSP5" s="197"/>
      <c r="DSQ5" s="197"/>
      <c r="DSR5" s="231"/>
      <c r="DST5" s="223"/>
      <c r="DSU5" s="225"/>
      <c r="DSV5" s="226"/>
      <c r="DSW5" s="227"/>
      <c r="DSY5" s="228"/>
      <c r="DSZ5" s="229"/>
      <c r="DTA5" s="230"/>
      <c r="DTB5" s="194"/>
      <c r="DTC5" s="194"/>
      <c r="DTD5" s="195"/>
      <c r="DTE5" s="196"/>
      <c r="DTF5" s="197"/>
      <c r="DTG5" s="197"/>
      <c r="DTH5" s="231"/>
      <c r="DTJ5" s="223"/>
      <c r="DTK5" s="225"/>
      <c r="DTL5" s="226"/>
      <c r="DTM5" s="227"/>
      <c r="DTO5" s="228"/>
      <c r="DTP5" s="229"/>
      <c r="DTQ5" s="230"/>
      <c r="DTR5" s="194"/>
      <c r="DTS5" s="194"/>
      <c r="DTT5" s="195"/>
      <c r="DTU5" s="196"/>
      <c r="DTV5" s="197"/>
      <c r="DTW5" s="197"/>
      <c r="DTX5" s="231"/>
      <c r="DTZ5" s="223"/>
      <c r="DUA5" s="225"/>
      <c r="DUB5" s="226"/>
      <c r="DUC5" s="227"/>
      <c r="DUE5" s="228"/>
      <c r="DUF5" s="229"/>
      <c r="DUG5" s="230"/>
      <c r="DUH5" s="194"/>
      <c r="DUI5" s="194"/>
      <c r="DUJ5" s="195"/>
      <c r="DUK5" s="196"/>
      <c r="DUL5" s="197"/>
      <c r="DUM5" s="197"/>
      <c r="DUN5" s="231"/>
      <c r="DUP5" s="223"/>
      <c r="DUQ5" s="225"/>
      <c r="DUR5" s="226"/>
      <c r="DUS5" s="227"/>
      <c r="DUU5" s="228"/>
      <c r="DUV5" s="229"/>
      <c r="DUW5" s="230"/>
      <c r="DUX5" s="194"/>
      <c r="DUY5" s="194"/>
      <c r="DUZ5" s="195"/>
      <c r="DVA5" s="196"/>
      <c r="DVB5" s="197"/>
      <c r="DVC5" s="197"/>
      <c r="DVD5" s="231"/>
      <c r="DVF5" s="223"/>
      <c r="DVG5" s="225"/>
      <c r="DVH5" s="226"/>
      <c r="DVI5" s="227"/>
      <c r="DVK5" s="228"/>
      <c r="DVL5" s="229"/>
      <c r="DVM5" s="230"/>
      <c r="DVN5" s="194"/>
      <c r="DVO5" s="194"/>
      <c r="DVP5" s="195"/>
      <c r="DVQ5" s="196"/>
      <c r="DVR5" s="197"/>
      <c r="DVS5" s="197"/>
      <c r="DVT5" s="231"/>
      <c r="DVV5" s="223"/>
      <c r="DVW5" s="225"/>
      <c r="DVX5" s="226"/>
      <c r="DVY5" s="227"/>
      <c r="DWA5" s="228"/>
      <c r="DWB5" s="229"/>
      <c r="DWC5" s="230"/>
      <c r="DWD5" s="194"/>
      <c r="DWE5" s="194"/>
      <c r="DWF5" s="195"/>
      <c r="DWG5" s="196"/>
      <c r="DWH5" s="197"/>
      <c r="DWI5" s="197"/>
      <c r="DWJ5" s="231"/>
      <c r="DWL5" s="223"/>
      <c r="DWM5" s="225"/>
      <c r="DWN5" s="226"/>
      <c r="DWO5" s="227"/>
      <c r="DWQ5" s="228"/>
      <c r="DWR5" s="229"/>
      <c r="DWS5" s="230"/>
      <c r="DWT5" s="194"/>
      <c r="DWU5" s="194"/>
      <c r="DWV5" s="195"/>
      <c r="DWW5" s="196"/>
      <c r="DWX5" s="197"/>
      <c r="DWY5" s="197"/>
      <c r="DWZ5" s="231"/>
      <c r="DXB5" s="223"/>
      <c r="DXC5" s="225"/>
      <c r="DXD5" s="226"/>
      <c r="DXE5" s="227"/>
      <c r="DXG5" s="228"/>
      <c r="DXH5" s="229"/>
      <c r="DXI5" s="230"/>
      <c r="DXJ5" s="194"/>
      <c r="DXK5" s="194"/>
      <c r="DXL5" s="195"/>
      <c r="DXM5" s="196"/>
      <c r="DXN5" s="197"/>
      <c r="DXO5" s="197"/>
      <c r="DXP5" s="231"/>
      <c r="DXR5" s="223"/>
      <c r="DXS5" s="225"/>
      <c r="DXT5" s="226"/>
      <c r="DXU5" s="227"/>
      <c r="DXW5" s="228"/>
      <c r="DXX5" s="229"/>
      <c r="DXY5" s="230"/>
      <c r="DXZ5" s="194"/>
      <c r="DYA5" s="194"/>
      <c r="DYB5" s="195"/>
      <c r="DYC5" s="196"/>
      <c r="DYD5" s="197"/>
      <c r="DYE5" s="197"/>
      <c r="DYF5" s="231"/>
      <c r="DYH5" s="223"/>
      <c r="DYI5" s="225"/>
      <c r="DYJ5" s="226"/>
      <c r="DYK5" s="227"/>
      <c r="DYM5" s="228"/>
      <c r="DYN5" s="229"/>
      <c r="DYO5" s="230"/>
      <c r="DYP5" s="194"/>
      <c r="DYQ5" s="194"/>
      <c r="DYR5" s="195"/>
      <c r="DYS5" s="196"/>
      <c r="DYT5" s="197"/>
      <c r="DYU5" s="197"/>
      <c r="DYV5" s="231"/>
      <c r="DYX5" s="223"/>
      <c r="DYY5" s="225"/>
      <c r="DYZ5" s="226"/>
      <c r="DZA5" s="227"/>
      <c r="DZC5" s="228"/>
      <c r="DZD5" s="229"/>
      <c r="DZE5" s="230"/>
      <c r="DZF5" s="194"/>
      <c r="DZG5" s="194"/>
      <c r="DZH5" s="195"/>
      <c r="DZI5" s="196"/>
      <c r="DZJ5" s="197"/>
      <c r="DZK5" s="197"/>
      <c r="DZL5" s="231"/>
      <c r="DZN5" s="223"/>
      <c r="DZO5" s="225"/>
      <c r="DZP5" s="226"/>
      <c r="DZQ5" s="227"/>
      <c r="DZS5" s="228"/>
      <c r="DZT5" s="229"/>
      <c r="DZU5" s="230"/>
      <c r="DZV5" s="194"/>
      <c r="DZW5" s="194"/>
      <c r="DZX5" s="195"/>
      <c r="DZY5" s="196"/>
      <c r="DZZ5" s="197"/>
      <c r="EAA5" s="197"/>
      <c r="EAB5" s="231"/>
      <c r="EAD5" s="223"/>
      <c r="EAE5" s="225"/>
      <c r="EAF5" s="226"/>
      <c r="EAG5" s="227"/>
      <c r="EAI5" s="228"/>
      <c r="EAJ5" s="229"/>
      <c r="EAK5" s="230"/>
      <c r="EAL5" s="194"/>
      <c r="EAM5" s="194"/>
      <c r="EAN5" s="195"/>
      <c r="EAO5" s="196"/>
      <c r="EAP5" s="197"/>
      <c r="EAQ5" s="197"/>
      <c r="EAR5" s="231"/>
      <c r="EAT5" s="223"/>
      <c r="EAU5" s="225"/>
      <c r="EAV5" s="226"/>
      <c r="EAW5" s="227"/>
      <c r="EAY5" s="228"/>
      <c r="EAZ5" s="229"/>
      <c r="EBA5" s="230"/>
      <c r="EBB5" s="194"/>
      <c r="EBC5" s="194"/>
      <c r="EBD5" s="195"/>
      <c r="EBE5" s="196"/>
      <c r="EBF5" s="197"/>
      <c r="EBG5" s="197"/>
      <c r="EBH5" s="231"/>
      <c r="EBJ5" s="223"/>
      <c r="EBK5" s="225"/>
      <c r="EBL5" s="226"/>
      <c r="EBM5" s="227"/>
      <c r="EBO5" s="228"/>
      <c r="EBP5" s="229"/>
      <c r="EBQ5" s="230"/>
      <c r="EBR5" s="194"/>
      <c r="EBS5" s="194"/>
      <c r="EBT5" s="195"/>
      <c r="EBU5" s="196"/>
      <c r="EBV5" s="197"/>
      <c r="EBW5" s="197"/>
      <c r="EBX5" s="231"/>
      <c r="EBZ5" s="223"/>
      <c r="ECA5" s="225"/>
      <c r="ECB5" s="226"/>
      <c r="ECC5" s="227"/>
      <c r="ECE5" s="228"/>
      <c r="ECF5" s="229"/>
      <c r="ECG5" s="230"/>
      <c r="ECH5" s="194"/>
      <c r="ECI5" s="194"/>
      <c r="ECJ5" s="195"/>
      <c r="ECK5" s="196"/>
      <c r="ECL5" s="197"/>
      <c r="ECM5" s="197"/>
      <c r="ECN5" s="231"/>
      <c r="ECP5" s="223"/>
      <c r="ECQ5" s="225"/>
      <c r="ECR5" s="226"/>
      <c r="ECS5" s="227"/>
      <c r="ECU5" s="228"/>
      <c r="ECV5" s="229"/>
      <c r="ECW5" s="230"/>
      <c r="ECX5" s="194"/>
      <c r="ECY5" s="194"/>
      <c r="ECZ5" s="195"/>
      <c r="EDA5" s="196"/>
      <c r="EDB5" s="197"/>
      <c r="EDC5" s="197"/>
      <c r="EDD5" s="231"/>
      <c r="EDF5" s="223"/>
      <c r="EDG5" s="225"/>
      <c r="EDH5" s="226"/>
      <c r="EDI5" s="227"/>
      <c r="EDK5" s="228"/>
      <c r="EDL5" s="229"/>
      <c r="EDM5" s="230"/>
      <c r="EDN5" s="194"/>
      <c r="EDO5" s="194"/>
      <c r="EDP5" s="195"/>
      <c r="EDQ5" s="196"/>
      <c r="EDR5" s="197"/>
      <c r="EDS5" s="197"/>
      <c r="EDT5" s="231"/>
      <c r="EDV5" s="223"/>
      <c r="EDW5" s="225"/>
      <c r="EDX5" s="226"/>
      <c r="EDY5" s="227"/>
      <c r="EEA5" s="228"/>
      <c r="EEB5" s="229"/>
      <c r="EEC5" s="230"/>
      <c r="EED5" s="194"/>
      <c r="EEE5" s="194"/>
      <c r="EEF5" s="195"/>
      <c r="EEG5" s="196"/>
      <c r="EEH5" s="197"/>
      <c r="EEI5" s="197"/>
      <c r="EEJ5" s="231"/>
      <c r="EEL5" s="223"/>
      <c r="EEM5" s="225"/>
      <c r="EEN5" s="226"/>
      <c r="EEO5" s="227"/>
      <c r="EEQ5" s="228"/>
      <c r="EER5" s="229"/>
      <c r="EES5" s="230"/>
      <c r="EET5" s="194"/>
      <c r="EEU5" s="194"/>
      <c r="EEV5" s="195"/>
      <c r="EEW5" s="196"/>
      <c r="EEX5" s="197"/>
      <c r="EEY5" s="197"/>
      <c r="EEZ5" s="231"/>
      <c r="EFB5" s="223"/>
      <c r="EFC5" s="225"/>
      <c r="EFD5" s="226"/>
      <c r="EFE5" s="227"/>
      <c r="EFG5" s="228"/>
      <c r="EFH5" s="229"/>
      <c r="EFI5" s="230"/>
      <c r="EFJ5" s="194"/>
      <c r="EFK5" s="194"/>
      <c r="EFL5" s="195"/>
      <c r="EFM5" s="196"/>
      <c r="EFN5" s="197"/>
      <c r="EFO5" s="197"/>
      <c r="EFP5" s="231"/>
      <c r="EFR5" s="223"/>
      <c r="EFS5" s="225"/>
      <c r="EFT5" s="226"/>
      <c r="EFU5" s="227"/>
      <c r="EFW5" s="228"/>
      <c r="EFX5" s="229"/>
      <c r="EFY5" s="230"/>
      <c r="EFZ5" s="194"/>
      <c r="EGA5" s="194"/>
      <c r="EGB5" s="195"/>
      <c r="EGC5" s="196"/>
      <c r="EGD5" s="197"/>
      <c r="EGE5" s="197"/>
      <c r="EGF5" s="231"/>
      <c r="EGH5" s="223"/>
      <c r="EGI5" s="225"/>
      <c r="EGJ5" s="226"/>
      <c r="EGK5" s="227"/>
      <c r="EGM5" s="228"/>
      <c r="EGN5" s="229"/>
      <c r="EGO5" s="230"/>
      <c r="EGP5" s="194"/>
      <c r="EGQ5" s="194"/>
      <c r="EGR5" s="195"/>
      <c r="EGS5" s="196"/>
      <c r="EGT5" s="197"/>
      <c r="EGU5" s="197"/>
      <c r="EGV5" s="231"/>
      <c r="EGX5" s="223"/>
      <c r="EGY5" s="225"/>
      <c r="EGZ5" s="226"/>
      <c r="EHA5" s="227"/>
      <c r="EHC5" s="228"/>
      <c r="EHD5" s="229"/>
      <c r="EHE5" s="230"/>
      <c r="EHF5" s="194"/>
      <c r="EHG5" s="194"/>
      <c r="EHH5" s="195"/>
      <c r="EHI5" s="196"/>
      <c r="EHJ5" s="197"/>
      <c r="EHK5" s="197"/>
      <c r="EHL5" s="231"/>
      <c r="EHN5" s="223"/>
      <c r="EHO5" s="225"/>
      <c r="EHP5" s="226"/>
      <c r="EHQ5" s="227"/>
      <c r="EHS5" s="228"/>
      <c r="EHT5" s="229"/>
      <c r="EHU5" s="230"/>
      <c r="EHV5" s="194"/>
      <c r="EHW5" s="194"/>
      <c r="EHX5" s="195"/>
      <c r="EHY5" s="196"/>
      <c r="EHZ5" s="197"/>
      <c r="EIA5" s="197"/>
      <c r="EIB5" s="231"/>
      <c r="EID5" s="223"/>
      <c r="EIE5" s="225"/>
      <c r="EIF5" s="226"/>
      <c r="EIG5" s="227"/>
      <c r="EII5" s="228"/>
      <c r="EIJ5" s="229"/>
      <c r="EIK5" s="230"/>
      <c r="EIL5" s="194"/>
      <c r="EIM5" s="194"/>
      <c r="EIN5" s="195"/>
      <c r="EIO5" s="196"/>
      <c r="EIP5" s="197"/>
      <c r="EIQ5" s="197"/>
      <c r="EIR5" s="231"/>
      <c r="EIT5" s="223"/>
      <c r="EIU5" s="225"/>
      <c r="EIV5" s="226"/>
      <c r="EIW5" s="227"/>
      <c r="EIY5" s="228"/>
      <c r="EIZ5" s="229"/>
      <c r="EJA5" s="230"/>
      <c r="EJB5" s="194"/>
      <c r="EJC5" s="194"/>
      <c r="EJD5" s="195"/>
      <c r="EJE5" s="196"/>
      <c r="EJF5" s="197"/>
      <c r="EJG5" s="197"/>
      <c r="EJH5" s="231"/>
      <c r="EJJ5" s="223"/>
      <c r="EJK5" s="225"/>
      <c r="EJL5" s="226"/>
      <c r="EJM5" s="227"/>
      <c r="EJO5" s="228"/>
      <c r="EJP5" s="229"/>
      <c r="EJQ5" s="230"/>
      <c r="EJR5" s="194"/>
      <c r="EJS5" s="194"/>
      <c r="EJT5" s="195"/>
      <c r="EJU5" s="196"/>
      <c r="EJV5" s="197"/>
      <c r="EJW5" s="197"/>
      <c r="EJX5" s="231"/>
      <c r="EJZ5" s="223"/>
      <c r="EKA5" s="225"/>
      <c r="EKB5" s="226"/>
      <c r="EKC5" s="227"/>
      <c r="EKE5" s="228"/>
      <c r="EKF5" s="229"/>
      <c r="EKG5" s="230"/>
      <c r="EKH5" s="194"/>
      <c r="EKI5" s="194"/>
      <c r="EKJ5" s="195"/>
      <c r="EKK5" s="196"/>
      <c r="EKL5" s="197"/>
      <c r="EKM5" s="197"/>
      <c r="EKN5" s="231"/>
      <c r="EKP5" s="223"/>
      <c r="EKQ5" s="225"/>
      <c r="EKR5" s="226"/>
      <c r="EKS5" s="227"/>
      <c r="EKU5" s="228"/>
      <c r="EKV5" s="229"/>
      <c r="EKW5" s="230"/>
      <c r="EKX5" s="194"/>
      <c r="EKY5" s="194"/>
      <c r="EKZ5" s="195"/>
      <c r="ELA5" s="196"/>
      <c r="ELB5" s="197"/>
      <c r="ELC5" s="197"/>
      <c r="ELD5" s="231"/>
      <c r="ELF5" s="223"/>
      <c r="ELG5" s="225"/>
      <c r="ELH5" s="226"/>
      <c r="ELI5" s="227"/>
      <c r="ELK5" s="228"/>
      <c r="ELL5" s="229"/>
      <c r="ELM5" s="230"/>
      <c r="ELN5" s="194"/>
      <c r="ELO5" s="194"/>
      <c r="ELP5" s="195"/>
      <c r="ELQ5" s="196"/>
      <c r="ELR5" s="197"/>
      <c r="ELS5" s="197"/>
      <c r="ELT5" s="231"/>
      <c r="ELV5" s="223"/>
      <c r="ELW5" s="225"/>
      <c r="ELX5" s="226"/>
      <c r="ELY5" s="227"/>
      <c r="EMA5" s="228"/>
      <c r="EMB5" s="229"/>
      <c r="EMC5" s="230"/>
      <c r="EMD5" s="194"/>
      <c r="EME5" s="194"/>
      <c r="EMF5" s="195"/>
      <c r="EMG5" s="196"/>
      <c r="EMH5" s="197"/>
      <c r="EMI5" s="197"/>
      <c r="EMJ5" s="231"/>
      <c r="EML5" s="223"/>
      <c r="EMM5" s="225"/>
      <c r="EMN5" s="226"/>
      <c r="EMO5" s="227"/>
      <c r="EMQ5" s="228"/>
      <c r="EMR5" s="229"/>
      <c r="EMS5" s="230"/>
      <c r="EMT5" s="194"/>
      <c r="EMU5" s="194"/>
      <c r="EMV5" s="195"/>
      <c r="EMW5" s="196"/>
      <c r="EMX5" s="197"/>
      <c r="EMY5" s="197"/>
      <c r="EMZ5" s="231"/>
      <c r="ENB5" s="223"/>
      <c r="ENC5" s="225"/>
      <c r="END5" s="226"/>
      <c r="ENE5" s="227"/>
      <c r="ENG5" s="228"/>
      <c r="ENH5" s="229"/>
      <c r="ENI5" s="230"/>
      <c r="ENJ5" s="194"/>
      <c r="ENK5" s="194"/>
      <c r="ENL5" s="195"/>
      <c r="ENM5" s="196"/>
      <c r="ENN5" s="197"/>
      <c r="ENO5" s="197"/>
      <c r="ENP5" s="231"/>
      <c r="ENR5" s="223"/>
      <c r="ENS5" s="225"/>
      <c r="ENT5" s="226"/>
      <c r="ENU5" s="227"/>
      <c r="ENW5" s="228"/>
      <c r="ENX5" s="229"/>
      <c r="ENY5" s="230"/>
      <c r="ENZ5" s="194"/>
      <c r="EOA5" s="194"/>
      <c r="EOB5" s="195"/>
      <c r="EOC5" s="196"/>
      <c r="EOD5" s="197"/>
      <c r="EOE5" s="197"/>
      <c r="EOF5" s="231"/>
      <c r="EOH5" s="223"/>
      <c r="EOI5" s="225"/>
      <c r="EOJ5" s="226"/>
      <c r="EOK5" s="227"/>
      <c r="EOM5" s="228"/>
      <c r="EON5" s="229"/>
      <c r="EOO5" s="230"/>
      <c r="EOP5" s="194"/>
      <c r="EOQ5" s="194"/>
      <c r="EOR5" s="195"/>
      <c r="EOS5" s="196"/>
      <c r="EOT5" s="197"/>
      <c r="EOU5" s="197"/>
      <c r="EOV5" s="231"/>
      <c r="EOX5" s="223"/>
      <c r="EOY5" s="225"/>
      <c r="EOZ5" s="226"/>
      <c r="EPA5" s="227"/>
      <c r="EPC5" s="228"/>
      <c r="EPD5" s="229"/>
      <c r="EPE5" s="230"/>
      <c r="EPF5" s="194"/>
      <c r="EPG5" s="194"/>
      <c r="EPH5" s="195"/>
      <c r="EPI5" s="196"/>
      <c r="EPJ5" s="197"/>
      <c r="EPK5" s="197"/>
      <c r="EPL5" s="231"/>
      <c r="EPN5" s="223"/>
      <c r="EPO5" s="225"/>
      <c r="EPP5" s="226"/>
      <c r="EPQ5" s="227"/>
      <c r="EPS5" s="228"/>
      <c r="EPT5" s="229"/>
      <c r="EPU5" s="230"/>
      <c r="EPV5" s="194"/>
      <c r="EPW5" s="194"/>
      <c r="EPX5" s="195"/>
      <c r="EPY5" s="196"/>
      <c r="EPZ5" s="197"/>
      <c r="EQA5" s="197"/>
      <c r="EQB5" s="231"/>
      <c r="EQD5" s="223"/>
      <c r="EQE5" s="225"/>
      <c r="EQF5" s="226"/>
      <c r="EQG5" s="227"/>
      <c r="EQI5" s="228"/>
      <c r="EQJ5" s="229"/>
      <c r="EQK5" s="230"/>
      <c r="EQL5" s="194"/>
      <c r="EQM5" s="194"/>
      <c r="EQN5" s="195"/>
      <c r="EQO5" s="196"/>
      <c r="EQP5" s="197"/>
      <c r="EQQ5" s="197"/>
      <c r="EQR5" s="231"/>
      <c r="EQT5" s="223"/>
      <c r="EQU5" s="225"/>
      <c r="EQV5" s="226"/>
      <c r="EQW5" s="227"/>
      <c r="EQY5" s="228"/>
      <c r="EQZ5" s="229"/>
      <c r="ERA5" s="230"/>
      <c r="ERB5" s="194"/>
      <c r="ERC5" s="194"/>
      <c r="ERD5" s="195"/>
      <c r="ERE5" s="196"/>
      <c r="ERF5" s="197"/>
      <c r="ERG5" s="197"/>
      <c r="ERH5" s="231"/>
      <c r="ERJ5" s="223"/>
      <c r="ERK5" s="225"/>
      <c r="ERL5" s="226"/>
      <c r="ERM5" s="227"/>
      <c r="ERO5" s="228"/>
      <c r="ERP5" s="229"/>
      <c r="ERQ5" s="230"/>
      <c r="ERR5" s="194"/>
      <c r="ERS5" s="194"/>
      <c r="ERT5" s="195"/>
      <c r="ERU5" s="196"/>
      <c r="ERV5" s="197"/>
      <c r="ERW5" s="197"/>
      <c r="ERX5" s="231"/>
      <c r="ERZ5" s="223"/>
      <c r="ESA5" s="225"/>
      <c r="ESB5" s="226"/>
      <c r="ESC5" s="227"/>
      <c r="ESE5" s="228"/>
      <c r="ESF5" s="229"/>
      <c r="ESG5" s="230"/>
      <c r="ESH5" s="194"/>
      <c r="ESI5" s="194"/>
      <c r="ESJ5" s="195"/>
      <c r="ESK5" s="196"/>
      <c r="ESL5" s="197"/>
      <c r="ESM5" s="197"/>
      <c r="ESN5" s="231"/>
      <c r="ESP5" s="223"/>
      <c r="ESQ5" s="225"/>
      <c r="ESR5" s="226"/>
      <c r="ESS5" s="227"/>
      <c r="ESU5" s="228"/>
      <c r="ESV5" s="229"/>
      <c r="ESW5" s="230"/>
      <c r="ESX5" s="194"/>
      <c r="ESY5" s="194"/>
      <c r="ESZ5" s="195"/>
      <c r="ETA5" s="196"/>
      <c r="ETB5" s="197"/>
      <c r="ETC5" s="197"/>
      <c r="ETD5" s="231"/>
      <c r="ETF5" s="223"/>
      <c r="ETG5" s="225"/>
      <c r="ETH5" s="226"/>
      <c r="ETI5" s="227"/>
      <c r="ETK5" s="228"/>
      <c r="ETL5" s="229"/>
      <c r="ETM5" s="230"/>
      <c r="ETN5" s="194"/>
      <c r="ETO5" s="194"/>
      <c r="ETP5" s="195"/>
      <c r="ETQ5" s="196"/>
      <c r="ETR5" s="197"/>
      <c r="ETS5" s="197"/>
      <c r="ETT5" s="231"/>
      <c r="ETV5" s="223"/>
      <c r="ETW5" s="225"/>
      <c r="ETX5" s="226"/>
      <c r="ETY5" s="227"/>
      <c r="EUA5" s="228"/>
      <c r="EUB5" s="229"/>
      <c r="EUC5" s="230"/>
      <c r="EUD5" s="194"/>
      <c r="EUE5" s="194"/>
      <c r="EUF5" s="195"/>
      <c r="EUG5" s="196"/>
      <c r="EUH5" s="197"/>
      <c r="EUI5" s="197"/>
      <c r="EUJ5" s="231"/>
      <c r="EUL5" s="223"/>
      <c r="EUM5" s="225"/>
      <c r="EUN5" s="226"/>
      <c r="EUO5" s="227"/>
      <c r="EUQ5" s="228"/>
      <c r="EUR5" s="229"/>
      <c r="EUS5" s="230"/>
      <c r="EUT5" s="194"/>
      <c r="EUU5" s="194"/>
      <c r="EUV5" s="195"/>
      <c r="EUW5" s="196"/>
      <c r="EUX5" s="197"/>
      <c r="EUY5" s="197"/>
      <c r="EUZ5" s="231"/>
      <c r="EVB5" s="223"/>
      <c r="EVC5" s="225"/>
      <c r="EVD5" s="226"/>
      <c r="EVE5" s="227"/>
      <c r="EVG5" s="228"/>
      <c r="EVH5" s="229"/>
      <c r="EVI5" s="230"/>
      <c r="EVJ5" s="194"/>
      <c r="EVK5" s="194"/>
      <c r="EVL5" s="195"/>
      <c r="EVM5" s="196"/>
      <c r="EVN5" s="197"/>
      <c r="EVO5" s="197"/>
      <c r="EVP5" s="231"/>
      <c r="EVR5" s="223"/>
      <c r="EVS5" s="225"/>
      <c r="EVT5" s="226"/>
      <c r="EVU5" s="227"/>
      <c r="EVW5" s="228"/>
      <c r="EVX5" s="229"/>
      <c r="EVY5" s="230"/>
      <c r="EVZ5" s="194"/>
      <c r="EWA5" s="194"/>
      <c r="EWB5" s="195"/>
      <c r="EWC5" s="196"/>
      <c r="EWD5" s="197"/>
      <c r="EWE5" s="197"/>
      <c r="EWF5" s="231"/>
      <c r="EWH5" s="223"/>
      <c r="EWI5" s="225"/>
      <c r="EWJ5" s="226"/>
      <c r="EWK5" s="227"/>
      <c r="EWM5" s="228"/>
      <c r="EWN5" s="229"/>
      <c r="EWO5" s="230"/>
      <c r="EWP5" s="194"/>
      <c r="EWQ5" s="194"/>
      <c r="EWR5" s="195"/>
      <c r="EWS5" s="196"/>
      <c r="EWT5" s="197"/>
      <c r="EWU5" s="197"/>
      <c r="EWV5" s="231"/>
      <c r="EWX5" s="223"/>
      <c r="EWY5" s="225"/>
      <c r="EWZ5" s="226"/>
      <c r="EXA5" s="227"/>
      <c r="EXC5" s="228"/>
      <c r="EXD5" s="229"/>
      <c r="EXE5" s="230"/>
      <c r="EXF5" s="194"/>
      <c r="EXG5" s="194"/>
      <c r="EXH5" s="195"/>
      <c r="EXI5" s="196"/>
      <c r="EXJ5" s="197"/>
      <c r="EXK5" s="197"/>
      <c r="EXL5" s="231"/>
      <c r="EXN5" s="223"/>
      <c r="EXO5" s="225"/>
      <c r="EXP5" s="226"/>
      <c r="EXQ5" s="227"/>
      <c r="EXS5" s="228"/>
      <c r="EXT5" s="229"/>
      <c r="EXU5" s="230"/>
      <c r="EXV5" s="194"/>
      <c r="EXW5" s="194"/>
      <c r="EXX5" s="195"/>
      <c r="EXY5" s="196"/>
      <c r="EXZ5" s="197"/>
      <c r="EYA5" s="197"/>
      <c r="EYB5" s="231"/>
      <c r="EYD5" s="223"/>
      <c r="EYE5" s="225"/>
      <c r="EYF5" s="226"/>
      <c r="EYG5" s="227"/>
      <c r="EYI5" s="228"/>
      <c r="EYJ5" s="229"/>
      <c r="EYK5" s="230"/>
      <c r="EYL5" s="194"/>
      <c r="EYM5" s="194"/>
      <c r="EYN5" s="195"/>
      <c r="EYO5" s="196"/>
      <c r="EYP5" s="197"/>
      <c r="EYQ5" s="197"/>
      <c r="EYR5" s="231"/>
      <c r="EYT5" s="223"/>
      <c r="EYU5" s="225"/>
      <c r="EYV5" s="226"/>
      <c r="EYW5" s="227"/>
      <c r="EYY5" s="228"/>
      <c r="EYZ5" s="229"/>
      <c r="EZA5" s="230"/>
      <c r="EZB5" s="194"/>
      <c r="EZC5" s="194"/>
      <c r="EZD5" s="195"/>
      <c r="EZE5" s="196"/>
      <c r="EZF5" s="197"/>
      <c r="EZG5" s="197"/>
      <c r="EZH5" s="231"/>
      <c r="EZJ5" s="223"/>
      <c r="EZK5" s="225"/>
      <c r="EZL5" s="226"/>
      <c r="EZM5" s="227"/>
      <c r="EZO5" s="228"/>
      <c r="EZP5" s="229"/>
      <c r="EZQ5" s="230"/>
      <c r="EZR5" s="194"/>
      <c r="EZS5" s="194"/>
      <c r="EZT5" s="195"/>
      <c r="EZU5" s="196"/>
      <c r="EZV5" s="197"/>
      <c r="EZW5" s="197"/>
      <c r="EZX5" s="231"/>
      <c r="EZZ5" s="223"/>
      <c r="FAA5" s="225"/>
      <c r="FAB5" s="226"/>
      <c r="FAC5" s="227"/>
      <c r="FAE5" s="228"/>
      <c r="FAF5" s="229"/>
      <c r="FAG5" s="230"/>
      <c r="FAH5" s="194"/>
      <c r="FAI5" s="194"/>
      <c r="FAJ5" s="195"/>
      <c r="FAK5" s="196"/>
      <c r="FAL5" s="197"/>
      <c r="FAM5" s="197"/>
      <c r="FAN5" s="231"/>
      <c r="FAP5" s="223"/>
      <c r="FAQ5" s="225"/>
      <c r="FAR5" s="226"/>
      <c r="FAS5" s="227"/>
      <c r="FAU5" s="228"/>
      <c r="FAV5" s="229"/>
      <c r="FAW5" s="230"/>
      <c r="FAX5" s="194"/>
      <c r="FAY5" s="194"/>
      <c r="FAZ5" s="195"/>
      <c r="FBA5" s="196"/>
      <c r="FBB5" s="197"/>
      <c r="FBC5" s="197"/>
      <c r="FBD5" s="231"/>
      <c r="FBF5" s="223"/>
      <c r="FBG5" s="225"/>
      <c r="FBH5" s="226"/>
      <c r="FBI5" s="227"/>
      <c r="FBK5" s="228"/>
      <c r="FBL5" s="229"/>
      <c r="FBM5" s="230"/>
      <c r="FBN5" s="194"/>
      <c r="FBO5" s="194"/>
      <c r="FBP5" s="195"/>
      <c r="FBQ5" s="196"/>
      <c r="FBR5" s="197"/>
      <c r="FBS5" s="197"/>
      <c r="FBT5" s="231"/>
      <c r="FBV5" s="223"/>
      <c r="FBW5" s="225"/>
      <c r="FBX5" s="226"/>
      <c r="FBY5" s="227"/>
      <c r="FCA5" s="228"/>
      <c r="FCB5" s="229"/>
      <c r="FCC5" s="230"/>
      <c r="FCD5" s="194"/>
      <c r="FCE5" s="194"/>
      <c r="FCF5" s="195"/>
      <c r="FCG5" s="196"/>
      <c r="FCH5" s="197"/>
      <c r="FCI5" s="197"/>
      <c r="FCJ5" s="231"/>
      <c r="FCL5" s="223"/>
      <c r="FCM5" s="225"/>
      <c r="FCN5" s="226"/>
      <c r="FCO5" s="227"/>
      <c r="FCQ5" s="228"/>
      <c r="FCR5" s="229"/>
      <c r="FCS5" s="230"/>
      <c r="FCT5" s="194"/>
      <c r="FCU5" s="194"/>
      <c r="FCV5" s="195"/>
      <c r="FCW5" s="196"/>
      <c r="FCX5" s="197"/>
      <c r="FCY5" s="197"/>
      <c r="FCZ5" s="231"/>
      <c r="FDB5" s="223"/>
      <c r="FDC5" s="225"/>
      <c r="FDD5" s="226"/>
      <c r="FDE5" s="227"/>
      <c r="FDG5" s="228"/>
      <c r="FDH5" s="229"/>
      <c r="FDI5" s="230"/>
      <c r="FDJ5" s="194"/>
      <c r="FDK5" s="194"/>
      <c r="FDL5" s="195"/>
      <c r="FDM5" s="196"/>
      <c r="FDN5" s="197"/>
      <c r="FDO5" s="197"/>
      <c r="FDP5" s="231"/>
      <c r="FDR5" s="223"/>
      <c r="FDS5" s="225"/>
      <c r="FDT5" s="226"/>
      <c r="FDU5" s="227"/>
      <c r="FDW5" s="228"/>
      <c r="FDX5" s="229"/>
      <c r="FDY5" s="230"/>
      <c r="FDZ5" s="194"/>
      <c r="FEA5" s="194"/>
      <c r="FEB5" s="195"/>
      <c r="FEC5" s="196"/>
      <c r="FED5" s="197"/>
      <c r="FEE5" s="197"/>
      <c r="FEF5" s="231"/>
      <c r="FEH5" s="223"/>
      <c r="FEI5" s="225"/>
      <c r="FEJ5" s="226"/>
      <c r="FEK5" s="227"/>
      <c r="FEM5" s="228"/>
      <c r="FEN5" s="229"/>
      <c r="FEO5" s="230"/>
      <c r="FEP5" s="194"/>
      <c r="FEQ5" s="194"/>
      <c r="FER5" s="195"/>
      <c r="FES5" s="196"/>
      <c r="FET5" s="197"/>
      <c r="FEU5" s="197"/>
      <c r="FEV5" s="231"/>
      <c r="FEX5" s="223"/>
      <c r="FEY5" s="225"/>
      <c r="FEZ5" s="226"/>
      <c r="FFA5" s="227"/>
      <c r="FFC5" s="228"/>
      <c r="FFD5" s="229"/>
      <c r="FFE5" s="230"/>
      <c r="FFF5" s="194"/>
      <c r="FFG5" s="194"/>
      <c r="FFH5" s="195"/>
      <c r="FFI5" s="196"/>
      <c r="FFJ5" s="197"/>
      <c r="FFK5" s="197"/>
      <c r="FFL5" s="231"/>
      <c r="FFN5" s="223"/>
      <c r="FFO5" s="225"/>
      <c r="FFP5" s="226"/>
      <c r="FFQ5" s="227"/>
      <c r="FFS5" s="228"/>
      <c r="FFT5" s="229"/>
      <c r="FFU5" s="230"/>
      <c r="FFV5" s="194"/>
      <c r="FFW5" s="194"/>
      <c r="FFX5" s="195"/>
      <c r="FFY5" s="196"/>
      <c r="FFZ5" s="197"/>
      <c r="FGA5" s="197"/>
      <c r="FGB5" s="231"/>
      <c r="FGD5" s="223"/>
      <c r="FGE5" s="225"/>
      <c r="FGF5" s="226"/>
      <c r="FGG5" s="227"/>
      <c r="FGI5" s="228"/>
      <c r="FGJ5" s="229"/>
      <c r="FGK5" s="230"/>
      <c r="FGL5" s="194"/>
      <c r="FGM5" s="194"/>
      <c r="FGN5" s="195"/>
      <c r="FGO5" s="196"/>
      <c r="FGP5" s="197"/>
      <c r="FGQ5" s="197"/>
      <c r="FGR5" s="231"/>
      <c r="FGT5" s="223"/>
      <c r="FGU5" s="225"/>
      <c r="FGV5" s="226"/>
      <c r="FGW5" s="227"/>
      <c r="FGY5" s="228"/>
      <c r="FGZ5" s="229"/>
      <c r="FHA5" s="230"/>
      <c r="FHB5" s="194"/>
      <c r="FHC5" s="194"/>
      <c r="FHD5" s="195"/>
      <c r="FHE5" s="196"/>
      <c r="FHF5" s="197"/>
      <c r="FHG5" s="197"/>
      <c r="FHH5" s="231"/>
      <c r="FHJ5" s="223"/>
      <c r="FHK5" s="225"/>
      <c r="FHL5" s="226"/>
      <c r="FHM5" s="227"/>
      <c r="FHO5" s="228"/>
      <c r="FHP5" s="229"/>
      <c r="FHQ5" s="230"/>
      <c r="FHR5" s="194"/>
      <c r="FHS5" s="194"/>
      <c r="FHT5" s="195"/>
      <c r="FHU5" s="196"/>
      <c r="FHV5" s="197"/>
      <c r="FHW5" s="197"/>
      <c r="FHX5" s="231"/>
      <c r="FHZ5" s="223"/>
      <c r="FIA5" s="225"/>
      <c r="FIB5" s="226"/>
      <c r="FIC5" s="227"/>
      <c r="FIE5" s="228"/>
      <c r="FIF5" s="229"/>
      <c r="FIG5" s="230"/>
      <c r="FIH5" s="194"/>
      <c r="FII5" s="194"/>
      <c r="FIJ5" s="195"/>
      <c r="FIK5" s="196"/>
      <c r="FIL5" s="197"/>
      <c r="FIM5" s="197"/>
      <c r="FIN5" s="231"/>
      <c r="FIP5" s="223"/>
      <c r="FIQ5" s="225"/>
      <c r="FIR5" s="226"/>
      <c r="FIS5" s="227"/>
      <c r="FIU5" s="228"/>
      <c r="FIV5" s="229"/>
      <c r="FIW5" s="230"/>
      <c r="FIX5" s="194"/>
      <c r="FIY5" s="194"/>
      <c r="FIZ5" s="195"/>
      <c r="FJA5" s="196"/>
      <c r="FJB5" s="197"/>
      <c r="FJC5" s="197"/>
      <c r="FJD5" s="231"/>
      <c r="FJF5" s="223"/>
      <c r="FJG5" s="225"/>
      <c r="FJH5" s="226"/>
      <c r="FJI5" s="227"/>
      <c r="FJK5" s="228"/>
      <c r="FJL5" s="229"/>
      <c r="FJM5" s="230"/>
      <c r="FJN5" s="194"/>
      <c r="FJO5" s="194"/>
      <c r="FJP5" s="195"/>
      <c r="FJQ5" s="196"/>
      <c r="FJR5" s="197"/>
      <c r="FJS5" s="197"/>
      <c r="FJT5" s="231"/>
      <c r="FJV5" s="223"/>
      <c r="FJW5" s="225"/>
      <c r="FJX5" s="226"/>
      <c r="FJY5" s="227"/>
      <c r="FKA5" s="228"/>
      <c r="FKB5" s="229"/>
      <c r="FKC5" s="230"/>
      <c r="FKD5" s="194"/>
      <c r="FKE5" s="194"/>
      <c r="FKF5" s="195"/>
      <c r="FKG5" s="196"/>
      <c r="FKH5" s="197"/>
      <c r="FKI5" s="197"/>
      <c r="FKJ5" s="231"/>
      <c r="FKL5" s="223"/>
      <c r="FKM5" s="225"/>
      <c r="FKN5" s="226"/>
      <c r="FKO5" s="227"/>
      <c r="FKQ5" s="228"/>
      <c r="FKR5" s="229"/>
      <c r="FKS5" s="230"/>
      <c r="FKT5" s="194"/>
      <c r="FKU5" s="194"/>
      <c r="FKV5" s="195"/>
      <c r="FKW5" s="196"/>
      <c r="FKX5" s="197"/>
      <c r="FKY5" s="197"/>
      <c r="FKZ5" s="231"/>
      <c r="FLB5" s="223"/>
      <c r="FLC5" s="225"/>
      <c r="FLD5" s="226"/>
      <c r="FLE5" s="227"/>
      <c r="FLG5" s="228"/>
      <c r="FLH5" s="229"/>
      <c r="FLI5" s="230"/>
      <c r="FLJ5" s="194"/>
      <c r="FLK5" s="194"/>
      <c r="FLL5" s="195"/>
      <c r="FLM5" s="196"/>
      <c r="FLN5" s="197"/>
      <c r="FLO5" s="197"/>
      <c r="FLP5" s="231"/>
      <c r="FLR5" s="223"/>
      <c r="FLS5" s="225"/>
      <c r="FLT5" s="226"/>
      <c r="FLU5" s="227"/>
      <c r="FLW5" s="228"/>
      <c r="FLX5" s="229"/>
      <c r="FLY5" s="230"/>
      <c r="FLZ5" s="194"/>
      <c r="FMA5" s="194"/>
      <c r="FMB5" s="195"/>
      <c r="FMC5" s="196"/>
      <c r="FMD5" s="197"/>
      <c r="FME5" s="197"/>
      <c r="FMF5" s="231"/>
      <c r="FMH5" s="223"/>
      <c r="FMI5" s="225"/>
      <c r="FMJ5" s="226"/>
      <c r="FMK5" s="227"/>
      <c r="FMM5" s="228"/>
      <c r="FMN5" s="229"/>
      <c r="FMO5" s="230"/>
      <c r="FMP5" s="194"/>
      <c r="FMQ5" s="194"/>
      <c r="FMR5" s="195"/>
      <c r="FMS5" s="196"/>
      <c r="FMT5" s="197"/>
      <c r="FMU5" s="197"/>
      <c r="FMV5" s="231"/>
      <c r="FMX5" s="223"/>
      <c r="FMY5" s="225"/>
      <c r="FMZ5" s="226"/>
      <c r="FNA5" s="227"/>
      <c r="FNC5" s="228"/>
      <c r="FND5" s="229"/>
      <c r="FNE5" s="230"/>
      <c r="FNF5" s="194"/>
      <c r="FNG5" s="194"/>
      <c r="FNH5" s="195"/>
      <c r="FNI5" s="196"/>
      <c r="FNJ5" s="197"/>
      <c r="FNK5" s="197"/>
      <c r="FNL5" s="231"/>
      <c r="FNN5" s="223"/>
      <c r="FNO5" s="225"/>
      <c r="FNP5" s="226"/>
      <c r="FNQ5" s="227"/>
      <c r="FNS5" s="228"/>
      <c r="FNT5" s="229"/>
      <c r="FNU5" s="230"/>
      <c r="FNV5" s="194"/>
      <c r="FNW5" s="194"/>
      <c r="FNX5" s="195"/>
      <c r="FNY5" s="196"/>
      <c r="FNZ5" s="197"/>
      <c r="FOA5" s="197"/>
      <c r="FOB5" s="231"/>
      <c r="FOD5" s="223"/>
      <c r="FOE5" s="225"/>
      <c r="FOF5" s="226"/>
      <c r="FOG5" s="227"/>
      <c r="FOI5" s="228"/>
      <c r="FOJ5" s="229"/>
      <c r="FOK5" s="230"/>
      <c r="FOL5" s="194"/>
      <c r="FOM5" s="194"/>
      <c r="FON5" s="195"/>
      <c r="FOO5" s="196"/>
      <c r="FOP5" s="197"/>
      <c r="FOQ5" s="197"/>
      <c r="FOR5" s="231"/>
      <c r="FOT5" s="223"/>
      <c r="FOU5" s="225"/>
      <c r="FOV5" s="226"/>
      <c r="FOW5" s="227"/>
      <c r="FOY5" s="228"/>
      <c r="FOZ5" s="229"/>
      <c r="FPA5" s="230"/>
      <c r="FPB5" s="194"/>
      <c r="FPC5" s="194"/>
      <c r="FPD5" s="195"/>
      <c r="FPE5" s="196"/>
      <c r="FPF5" s="197"/>
      <c r="FPG5" s="197"/>
      <c r="FPH5" s="231"/>
      <c r="FPJ5" s="223"/>
      <c r="FPK5" s="225"/>
      <c r="FPL5" s="226"/>
      <c r="FPM5" s="227"/>
      <c r="FPO5" s="228"/>
      <c r="FPP5" s="229"/>
      <c r="FPQ5" s="230"/>
      <c r="FPR5" s="194"/>
      <c r="FPS5" s="194"/>
      <c r="FPT5" s="195"/>
      <c r="FPU5" s="196"/>
      <c r="FPV5" s="197"/>
      <c r="FPW5" s="197"/>
      <c r="FPX5" s="231"/>
      <c r="FPZ5" s="223"/>
      <c r="FQA5" s="225"/>
      <c r="FQB5" s="226"/>
      <c r="FQC5" s="227"/>
      <c r="FQE5" s="228"/>
      <c r="FQF5" s="229"/>
      <c r="FQG5" s="230"/>
      <c r="FQH5" s="194"/>
      <c r="FQI5" s="194"/>
      <c r="FQJ5" s="195"/>
      <c r="FQK5" s="196"/>
      <c r="FQL5" s="197"/>
      <c r="FQM5" s="197"/>
      <c r="FQN5" s="231"/>
      <c r="FQP5" s="223"/>
      <c r="FQQ5" s="225"/>
      <c r="FQR5" s="226"/>
      <c r="FQS5" s="227"/>
      <c r="FQU5" s="228"/>
      <c r="FQV5" s="229"/>
      <c r="FQW5" s="230"/>
      <c r="FQX5" s="194"/>
      <c r="FQY5" s="194"/>
      <c r="FQZ5" s="195"/>
      <c r="FRA5" s="196"/>
      <c r="FRB5" s="197"/>
      <c r="FRC5" s="197"/>
      <c r="FRD5" s="231"/>
      <c r="FRF5" s="223"/>
      <c r="FRG5" s="225"/>
      <c r="FRH5" s="226"/>
      <c r="FRI5" s="227"/>
      <c r="FRK5" s="228"/>
      <c r="FRL5" s="229"/>
      <c r="FRM5" s="230"/>
      <c r="FRN5" s="194"/>
      <c r="FRO5" s="194"/>
      <c r="FRP5" s="195"/>
      <c r="FRQ5" s="196"/>
      <c r="FRR5" s="197"/>
      <c r="FRS5" s="197"/>
      <c r="FRT5" s="231"/>
      <c r="FRV5" s="223"/>
      <c r="FRW5" s="225"/>
      <c r="FRX5" s="226"/>
      <c r="FRY5" s="227"/>
      <c r="FSA5" s="228"/>
      <c r="FSB5" s="229"/>
      <c r="FSC5" s="230"/>
      <c r="FSD5" s="194"/>
      <c r="FSE5" s="194"/>
      <c r="FSF5" s="195"/>
      <c r="FSG5" s="196"/>
      <c r="FSH5" s="197"/>
      <c r="FSI5" s="197"/>
      <c r="FSJ5" s="231"/>
      <c r="FSL5" s="223"/>
      <c r="FSM5" s="225"/>
      <c r="FSN5" s="226"/>
      <c r="FSO5" s="227"/>
      <c r="FSQ5" s="228"/>
      <c r="FSR5" s="229"/>
      <c r="FSS5" s="230"/>
      <c r="FST5" s="194"/>
      <c r="FSU5" s="194"/>
      <c r="FSV5" s="195"/>
      <c r="FSW5" s="196"/>
      <c r="FSX5" s="197"/>
      <c r="FSY5" s="197"/>
      <c r="FSZ5" s="231"/>
      <c r="FTB5" s="223"/>
      <c r="FTC5" s="225"/>
      <c r="FTD5" s="226"/>
      <c r="FTE5" s="227"/>
      <c r="FTG5" s="228"/>
      <c r="FTH5" s="229"/>
      <c r="FTI5" s="230"/>
      <c r="FTJ5" s="194"/>
      <c r="FTK5" s="194"/>
      <c r="FTL5" s="195"/>
      <c r="FTM5" s="196"/>
      <c r="FTN5" s="197"/>
      <c r="FTO5" s="197"/>
      <c r="FTP5" s="231"/>
      <c r="FTR5" s="223"/>
      <c r="FTS5" s="225"/>
      <c r="FTT5" s="226"/>
      <c r="FTU5" s="227"/>
      <c r="FTW5" s="228"/>
      <c r="FTX5" s="229"/>
      <c r="FTY5" s="230"/>
      <c r="FTZ5" s="194"/>
      <c r="FUA5" s="194"/>
      <c r="FUB5" s="195"/>
      <c r="FUC5" s="196"/>
      <c r="FUD5" s="197"/>
      <c r="FUE5" s="197"/>
      <c r="FUF5" s="231"/>
      <c r="FUH5" s="223"/>
      <c r="FUI5" s="225"/>
      <c r="FUJ5" s="226"/>
      <c r="FUK5" s="227"/>
      <c r="FUM5" s="228"/>
      <c r="FUN5" s="229"/>
      <c r="FUO5" s="230"/>
      <c r="FUP5" s="194"/>
      <c r="FUQ5" s="194"/>
      <c r="FUR5" s="195"/>
      <c r="FUS5" s="196"/>
      <c r="FUT5" s="197"/>
      <c r="FUU5" s="197"/>
      <c r="FUV5" s="231"/>
      <c r="FUX5" s="223"/>
      <c r="FUY5" s="225"/>
      <c r="FUZ5" s="226"/>
      <c r="FVA5" s="227"/>
      <c r="FVC5" s="228"/>
      <c r="FVD5" s="229"/>
      <c r="FVE5" s="230"/>
      <c r="FVF5" s="194"/>
      <c r="FVG5" s="194"/>
      <c r="FVH5" s="195"/>
      <c r="FVI5" s="196"/>
      <c r="FVJ5" s="197"/>
      <c r="FVK5" s="197"/>
      <c r="FVL5" s="231"/>
      <c r="FVN5" s="223"/>
      <c r="FVO5" s="225"/>
      <c r="FVP5" s="226"/>
      <c r="FVQ5" s="227"/>
      <c r="FVS5" s="228"/>
      <c r="FVT5" s="229"/>
      <c r="FVU5" s="230"/>
      <c r="FVV5" s="194"/>
      <c r="FVW5" s="194"/>
      <c r="FVX5" s="195"/>
      <c r="FVY5" s="196"/>
      <c r="FVZ5" s="197"/>
      <c r="FWA5" s="197"/>
      <c r="FWB5" s="231"/>
      <c r="FWD5" s="223"/>
      <c r="FWE5" s="225"/>
      <c r="FWF5" s="226"/>
      <c r="FWG5" s="227"/>
      <c r="FWI5" s="228"/>
      <c r="FWJ5" s="229"/>
      <c r="FWK5" s="230"/>
      <c r="FWL5" s="194"/>
      <c r="FWM5" s="194"/>
      <c r="FWN5" s="195"/>
      <c r="FWO5" s="196"/>
      <c r="FWP5" s="197"/>
      <c r="FWQ5" s="197"/>
      <c r="FWR5" s="231"/>
      <c r="FWT5" s="223"/>
      <c r="FWU5" s="225"/>
      <c r="FWV5" s="226"/>
      <c r="FWW5" s="227"/>
      <c r="FWY5" s="228"/>
      <c r="FWZ5" s="229"/>
      <c r="FXA5" s="230"/>
      <c r="FXB5" s="194"/>
      <c r="FXC5" s="194"/>
      <c r="FXD5" s="195"/>
      <c r="FXE5" s="196"/>
      <c r="FXF5" s="197"/>
      <c r="FXG5" s="197"/>
      <c r="FXH5" s="231"/>
      <c r="FXJ5" s="223"/>
      <c r="FXK5" s="225"/>
      <c r="FXL5" s="226"/>
      <c r="FXM5" s="227"/>
      <c r="FXO5" s="228"/>
      <c r="FXP5" s="229"/>
      <c r="FXQ5" s="230"/>
      <c r="FXR5" s="194"/>
      <c r="FXS5" s="194"/>
      <c r="FXT5" s="195"/>
      <c r="FXU5" s="196"/>
      <c r="FXV5" s="197"/>
      <c r="FXW5" s="197"/>
      <c r="FXX5" s="231"/>
      <c r="FXZ5" s="223"/>
      <c r="FYA5" s="225"/>
      <c r="FYB5" s="226"/>
      <c r="FYC5" s="227"/>
      <c r="FYE5" s="228"/>
      <c r="FYF5" s="229"/>
      <c r="FYG5" s="230"/>
      <c r="FYH5" s="194"/>
      <c r="FYI5" s="194"/>
      <c r="FYJ5" s="195"/>
      <c r="FYK5" s="196"/>
      <c r="FYL5" s="197"/>
      <c r="FYM5" s="197"/>
      <c r="FYN5" s="231"/>
      <c r="FYP5" s="223"/>
      <c r="FYQ5" s="225"/>
      <c r="FYR5" s="226"/>
      <c r="FYS5" s="227"/>
      <c r="FYU5" s="228"/>
      <c r="FYV5" s="229"/>
      <c r="FYW5" s="230"/>
      <c r="FYX5" s="194"/>
      <c r="FYY5" s="194"/>
      <c r="FYZ5" s="195"/>
      <c r="FZA5" s="196"/>
      <c r="FZB5" s="197"/>
      <c r="FZC5" s="197"/>
      <c r="FZD5" s="231"/>
      <c r="FZF5" s="223"/>
      <c r="FZG5" s="225"/>
      <c r="FZH5" s="226"/>
      <c r="FZI5" s="227"/>
      <c r="FZK5" s="228"/>
      <c r="FZL5" s="229"/>
      <c r="FZM5" s="230"/>
      <c r="FZN5" s="194"/>
      <c r="FZO5" s="194"/>
      <c r="FZP5" s="195"/>
      <c r="FZQ5" s="196"/>
      <c r="FZR5" s="197"/>
      <c r="FZS5" s="197"/>
      <c r="FZT5" s="231"/>
      <c r="FZV5" s="223"/>
      <c r="FZW5" s="225"/>
      <c r="FZX5" s="226"/>
      <c r="FZY5" s="227"/>
      <c r="GAA5" s="228"/>
      <c r="GAB5" s="229"/>
      <c r="GAC5" s="230"/>
      <c r="GAD5" s="194"/>
      <c r="GAE5" s="194"/>
      <c r="GAF5" s="195"/>
      <c r="GAG5" s="196"/>
      <c r="GAH5" s="197"/>
      <c r="GAI5" s="197"/>
      <c r="GAJ5" s="231"/>
      <c r="GAL5" s="223"/>
      <c r="GAM5" s="225"/>
      <c r="GAN5" s="226"/>
      <c r="GAO5" s="227"/>
      <c r="GAQ5" s="228"/>
      <c r="GAR5" s="229"/>
      <c r="GAS5" s="230"/>
      <c r="GAT5" s="194"/>
      <c r="GAU5" s="194"/>
      <c r="GAV5" s="195"/>
      <c r="GAW5" s="196"/>
      <c r="GAX5" s="197"/>
      <c r="GAY5" s="197"/>
      <c r="GAZ5" s="231"/>
      <c r="GBB5" s="223"/>
      <c r="GBC5" s="225"/>
      <c r="GBD5" s="226"/>
      <c r="GBE5" s="227"/>
      <c r="GBG5" s="228"/>
      <c r="GBH5" s="229"/>
      <c r="GBI5" s="230"/>
      <c r="GBJ5" s="194"/>
      <c r="GBK5" s="194"/>
      <c r="GBL5" s="195"/>
      <c r="GBM5" s="196"/>
      <c r="GBN5" s="197"/>
      <c r="GBO5" s="197"/>
      <c r="GBP5" s="231"/>
      <c r="GBR5" s="223"/>
      <c r="GBS5" s="225"/>
      <c r="GBT5" s="226"/>
      <c r="GBU5" s="227"/>
      <c r="GBW5" s="228"/>
      <c r="GBX5" s="229"/>
      <c r="GBY5" s="230"/>
      <c r="GBZ5" s="194"/>
      <c r="GCA5" s="194"/>
      <c r="GCB5" s="195"/>
      <c r="GCC5" s="196"/>
      <c r="GCD5" s="197"/>
      <c r="GCE5" s="197"/>
      <c r="GCF5" s="231"/>
      <c r="GCH5" s="223"/>
      <c r="GCI5" s="225"/>
      <c r="GCJ5" s="226"/>
      <c r="GCK5" s="227"/>
      <c r="GCM5" s="228"/>
      <c r="GCN5" s="229"/>
      <c r="GCO5" s="230"/>
      <c r="GCP5" s="194"/>
      <c r="GCQ5" s="194"/>
      <c r="GCR5" s="195"/>
      <c r="GCS5" s="196"/>
      <c r="GCT5" s="197"/>
      <c r="GCU5" s="197"/>
      <c r="GCV5" s="231"/>
      <c r="GCX5" s="223"/>
      <c r="GCY5" s="225"/>
      <c r="GCZ5" s="226"/>
      <c r="GDA5" s="227"/>
      <c r="GDC5" s="228"/>
      <c r="GDD5" s="229"/>
      <c r="GDE5" s="230"/>
      <c r="GDF5" s="194"/>
      <c r="GDG5" s="194"/>
      <c r="GDH5" s="195"/>
      <c r="GDI5" s="196"/>
      <c r="GDJ5" s="197"/>
      <c r="GDK5" s="197"/>
      <c r="GDL5" s="231"/>
      <c r="GDN5" s="223"/>
      <c r="GDO5" s="225"/>
      <c r="GDP5" s="226"/>
      <c r="GDQ5" s="227"/>
      <c r="GDS5" s="228"/>
      <c r="GDT5" s="229"/>
      <c r="GDU5" s="230"/>
      <c r="GDV5" s="194"/>
      <c r="GDW5" s="194"/>
      <c r="GDX5" s="195"/>
      <c r="GDY5" s="196"/>
      <c r="GDZ5" s="197"/>
      <c r="GEA5" s="197"/>
      <c r="GEB5" s="231"/>
      <c r="GED5" s="223"/>
      <c r="GEE5" s="225"/>
      <c r="GEF5" s="226"/>
      <c r="GEG5" s="227"/>
      <c r="GEI5" s="228"/>
      <c r="GEJ5" s="229"/>
      <c r="GEK5" s="230"/>
      <c r="GEL5" s="194"/>
      <c r="GEM5" s="194"/>
      <c r="GEN5" s="195"/>
      <c r="GEO5" s="196"/>
      <c r="GEP5" s="197"/>
      <c r="GEQ5" s="197"/>
      <c r="GER5" s="231"/>
      <c r="GET5" s="223"/>
      <c r="GEU5" s="225"/>
      <c r="GEV5" s="226"/>
      <c r="GEW5" s="227"/>
      <c r="GEY5" s="228"/>
      <c r="GEZ5" s="229"/>
      <c r="GFA5" s="230"/>
      <c r="GFB5" s="194"/>
      <c r="GFC5" s="194"/>
      <c r="GFD5" s="195"/>
      <c r="GFE5" s="196"/>
      <c r="GFF5" s="197"/>
      <c r="GFG5" s="197"/>
      <c r="GFH5" s="231"/>
      <c r="GFJ5" s="223"/>
      <c r="GFK5" s="225"/>
      <c r="GFL5" s="226"/>
      <c r="GFM5" s="227"/>
      <c r="GFO5" s="228"/>
      <c r="GFP5" s="229"/>
      <c r="GFQ5" s="230"/>
      <c r="GFR5" s="194"/>
      <c r="GFS5" s="194"/>
      <c r="GFT5" s="195"/>
      <c r="GFU5" s="196"/>
      <c r="GFV5" s="197"/>
      <c r="GFW5" s="197"/>
      <c r="GFX5" s="231"/>
      <c r="GFZ5" s="223"/>
      <c r="GGA5" s="225"/>
      <c r="GGB5" s="226"/>
      <c r="GGC5" s="227"/>
      <c r="GGE5" s="228"/>
      <c r="GGF5" s="229"/>
      <c r="GGG5" s="230"/>
      <c r="GGH5" s="194"/>
      <c r="GGI5" s="194"/>
      <c r="GGJ5" s="195"/>
      <c r="GGK5" s="196"/>
      <c r="GGL5" s="197"/>
      <c r="GGM5" s="197"/>
      <c r="GGN5" s="231"/>
      <c r="GGP5" s="223"/>
      <c r="GGQ5" s="225"/>
      <c r="GGR5" s="226"/>
      <c r="GGS5" s="227"/>
      <c r="GGU5" s="228"/>
      <c r="GGV5" s="229"/>
      <c r="GGW5" s="230"/>
      <c r="GGX5" s="194"/>
      <c r="GGY5" s="194"/>
      <c r="GGZ5" s="195"/>
      <c r="GHA5" s="196"/>
      <c r="GHB5" s="197"/>
      <c r="GHC5" s="197"/>
      <c r="GHD5" s="231"/>
      <c r="GHF5" s="223"/>
      <c r="GHG5" s="225"/>
      <c r="GHH5" s="226"/>
      <c r="GHI5" s="227"/>
      <c r="GHK5" s="228"/>
      <c r="GHL5" s="229"/>
      <c r="GHM5" s="230"/>
      <c r="GHN5" s="194"/>
      <c r="GHO5" s="194"/>
      <c r="GHP5" s="195"/>
      <c r="GHQ5" s="196"/>
      <c r="GHR5" s="197"/>
      <c r="GHS5" s="197"/>
      <c r="GHT5" s="231"/>
      <c r="GHV5" s="223"/>
      <c r="GHW5" s="225"/>
      <c r="GHX5" s="226"/>
      <c r="GHY5" s="227"/>
      <c r="GIA5" s="228"/>
      <c r="GIB5" s="229"/>
      <c r="GIC5" s="230"/>
      <c r="GID5" s="194"/>
      <c r="GIE5" s="194"/>
      <c r="GIF5" s="195"/>
      <c r="GIG5" s="196"/>
      <c r="GIH5" s="197"/>
      <c r="GII5" s="197"/>
      <c r="GIJ5" s="231"/>
      <c r="GIL5" s="223"/>
      <c r="GIM5" s="225"/>
      <c r="GIN5" s="226"/>
      <c r="GIO5" s="227"/>
      <c r="GIQ5" s="228"/>
      <c r="GIR5" s="229"/>
      <c r="GIS5" s="230"/>
      <c r="GIT5" s="194"/>
      <c r="GIU5" s="194"/>
      <c r="GIV5" s="195"/>
      <c r="GIW5" s="196"/>
      <c r="GIX5" s="197"/>
      <c r="GIY5" s="197"/>
      <c r="GIZ5" s="231"/>
      <c r="GJB5" s="223"/>
      <c r="GJC5" s="225"/>
      <c r="GJD5" s="226"/>
      <c r="GJE5" s="227"/>
      <c r="GJG5" s="228"/>
      <c r="GJH5" s="229"/>
      <c r="GJI5" s="230"/>
      <c r="GJJ5" s="194"/>
      <c r="GJK5" s="194"/>
      <c r="GJL5" s="195"/>
      <c r="GJM5" s="196"/>
      <c r="GJN5" s="197"/>
      <c r="GJO5" s="197"/>
      <c r="GJP5" s="231"/>
      <c r="GJR5" s="223"/>
      <c r="GJS5" s="225"/>
      <c r="GJT5" s="226"/>
      <c r="GJU5" s="227"/>
      <c r="GJW5" s="228"/>
      <c r="GJX5" s="229"/>
      <c r="GJY5" s="230"/>
      <c r="GJZ5" s="194"/>
      <c r="GKA5" s="194"/>
      <c r="GKB5" s="195"/>
      <c r="GKC5" s="196"/>
      <c r="GKD5" s="197"/>
      <c r="GKE5" s="197"/>
      <c r="GKF5" s="231"/>
      <c r="GKH5" s="223"/>
      <c r="GKI5" s="225"/>
      <c r="GKJ5" s="226"/>
      <c r="GKK5" s="227"/>
      <c r="GKM5" s="228"/>
      <c r="GKN5" s="229"/>
      <c r="GKO5" s="230"/>
      <c r="GKP5" s="194"/>
      <c r="GKQ5" s="194"/>
      <c r="GKR5" s="195"/>
      <c r="GKS5" s="196"/>
      <c r="GKT5" s="197"/>
      <c r="GKU5" s="197"/>
      <c r="GKV5" s="231"/>
      <c r="GKX5" s="223"/>
      <c r="GKY5" s="225"/>
      <c r="GKZ5" s="226"/>
      <c r="GLA5" s="227"/>
      <c r="GLC5" s="228"/>
      <c r="GLD5" s="229"/>
      <c r="GLE5" s="230"/>
      <c r="GLF5" s="194"/>
      <c r="GLG5" s="194"/>
      <c r="GLH5" s="195"/>
      <c r="GLI5" s="196"/>
      <c r="GLJ5" s="197"/>
      <c r="GLK5" s="197"/>
      <c r="GLL5" s="231"/>
      <c r="GLN5" s="223"/>
      <c r="GLO5" s="225"/>
      <c r="GLP5" s="226"/>
      <c r="GLQ5" s="227"/>
      <c r="GLS5" s="228"/>
      <c r="GLT5" s="229"/>
      <c r="GLU5" s="230"/>
      <c r="GLV5" s="194"/>
      <c r="GLW5" s="194"/>
      <c r="GLX5" s="195"/>
      <c r="GLY5" s="196"/>
      <c r="GLZ5" s="197"/>
      <c r="GMA5" s="197"/>
      <c r="GMB5" s="231"/>
      <c r="GMD5" s="223"/>
      <c r="GME5" s="225"/>
      <c r="GMF5" s="226"/>
      <c r="GMG5" s="227"/>
      <c r="GMI5" s="228"/>
      <c r="GMJ5" s="229"/>
      <c r="GMK5" s="230"/>
      <c r="GML5" s="194"/>
      <c r="GMM5" s="194"/>
      <c r="GMN5" s="195"/>
      <c r="GMO5" s="196"/>
      <c r="GMP5" s="197"/>
      <c r="GMQ5" s="197"/>
      <c r="GMR5" s="231"/>
      <c r="GMT5" s="223"/>
      <c r="GMU5" s="225"/>
      <c r="GMV5" s="226"/>
      <c r="GMW5" s="227"/>
      <c r="GMY5" s="228"/>
      <c r="GMZ5" s="229"/>
      <c r="GNA5" s="230"/>
      <c r="GNB5" s="194"/>
      <c r="GNC5" s="194"/>
      <c r="GND5" s="195"/>
      <c r="GNE5" s="196"/>
      <c r="GNF5" s="197"/>
      <c r="GNG5" s="197"/>
      <c r="GNH5" s="231"/>
      <c r="GNJ5" s="223"/>
      <c r="GNK5" s="225"/>
      <c r="GNL5" s="226"/>
      <c r="GNM5" s="227"/>
      <c r="GNO5" s="228"/>
      <c r="GNP5" s="229"/>
      <c r="GNQ5" s="230"/>
      <c r="GNR5" s="194"/>
      <c r="GNS5" s="194"/>
      <c r="GNT5" s="195"/>
      <c r="GNU5" s="196"/>
      <c r="GNV5" s="197"/>
      <c r="GNW5" s="197"/>
      <c r="GNX5" s="231"/>
      <c r="GNZ5" s="223"/>
      <c r="GOA5" s="225"/>
      <c r="GOB5" s="226"/>
      <c r="GOC5" s="227"/>
      <c r="GOE5" s="228"/>
      <c r="GOF5" s="229"/>
      <c r="GOG5" s="230"/>
      <c r="GOH5" s="194"/>
      <c r="GOI5" s="194"/>
      <c r="GOJ5" s="195"/>
      <c r="GOK5" s="196"/>
      <c r="GOL5" s="197"/>
      <c r="GOM5" s="197"/>
      <c r="GON5" s="231"/>
      <c r="GOP5" s="223"/>
      <c r="GOQ5" s="225"/>
      <c r="GOR5" s="226"/>
      <c r="GOS5" s="227"/>
      <c r="GOU5" s="228"/>
      <c r="GOV5" s="229"/>
      <c r="GOW5" s="230"/>
      <c r="GOX5" s="194"/>
      <c r="GOY5" s="194"/>
      <c r="GOZ5" s="195"/>
      <c r="GPA5" s="196"/>
      <c r="GPB5" s="197"/>
      <c r="GPC5" s="197"/>
      <c r="GPD5" s="231"/>
      <c r="GPF5" s="223"/>
      <c r="GPG5" s="225"/>
      <c r="GPH5" s="226"/>
      <c r="GPI5" s="227"/>
      <c r="GPK5" s="228"/>
      <c r="GPL5" s="229"/>
      <c r="GPM5" s="230"/>
      <c r="GPN5" s="194"/>
      <c r="GPO5" s="194"/>
      <c r="GPP5" s="195"/>
      <c r="GPQ5" s="196"/>
      <c r="GPR5" s="197"/>
      <c r="GPS5" s="197"/>
      <c r="GPT5" s="231"/>
      <c r="GPV5" s="223"/>
      <c r="GPW5" s="225"/>
      <c r="GPX5" s="226"/>
      <c r="GPY5" s="227"/>
      <c r="GQA5" s="228"/>
      <c r="GQB5" s="229"/>
      <c r="GQC5" s="230"/>
      <c r="GQD5" s="194"/>
      <c r="GQE5" s="194"/>
      <c r="GQF5" s="195"/>
      <c r="GQG5" s="196"/>
      <c r="GQH5" s="197"/>
      <c r="GQI5" s="197"/>
      <c r="GQJ5" s="231"/>
      <c r="GQL5" s="223"/>
      <c r="GQM5" s="225"/>
      <c r="GQN5" s="226"/>
      <c r="GQO5" s="227"/>
      <c r="GQQ5" s="228"/>
      <c r="GQR5" s="229"/>
      <c r="GQS5" s="230"/>
      <c r="GQT5" s="194"/>
      <c r="GQU5" s="194"/>
      <c r="GQV5" s="195"/>
      <c r="GQW5" s="196"/>
      <c r="GQX5" s="197"/>
      <c r="GQY5" s="197"/>
      <c r="GQZ5" s="231"/>
      <c r="GRB5" s="223"/>
      <c r="GRC5" s="225"/>
      <c r="GRD5" s="226"/>
      <c r="GRE5" s="227"/>
      <c r="GRG5" s="228"/>
      <c r="GRH5" s="229"/>
      <c r="GRI5" s="230"/>
      <c r="GRJ5" s="194"/>
      <c r="GRK5" s="194"/>
      <c r="GRL5" s="195"/>
      <c r="GRM5" s="196"/>
      <c r="GRN5" s="197"/>
      <c r="GRO5" s="197"/>
      <c r="GRP5" s="231"/>
      <c r="GRR5" s="223"/>
      <c r="GRS5" s="225"/>
      <c r="GRT5" s="226"/>
      <c r="GRU5" s="227"/>
      <c r="GRW5" s="228"/>
      <c r="GRX5" s="229"/>
      <c r="GRY5" s="230"/>
      <c r="GRZ5" s="194"/>
      <c r="GSA5" s="194"/>
      <c r="GSB5" s="195"/>
      <c r="GSC5" s="196"/>
      <c r="GSD5" s="197"/>
      <c r="GSE5" s="197"/>
      <c r="GSF5" s="231"/>
      <c r="GSH5" s="223"/>
      <c r="GSI5" s="225"/>
      <c r="GSJ5" s="226"/>
      <c r="GSK5" s="227"/>
      <c r="GSM5" s="228"/>
      <c r="GSN5" s="229"/>
      <c r="GSO5" s="230"/>
      <c r="GSP5" s="194"/>
      <c r="GSQ5" s="194"/>
      <c r="GSR5" s="195"/>
      <c r="GSS5" s="196"/>
      <c r="GST5" s="197"/>
      <c r="GSU5" s="197"/>
      <c r="GSV5" s="231"/>
      <c r="GSX5" s="223"/>
      <c r="GSY5" s="225"/>
      <c r="GSZ5" s="226"/>
      <c r="GTA5" s="227"/>
      <c r="GTC5" s="228"/>
      <c r="GTD5" s="229"/>
      <c r="GTE5" s="230"/>
      <c r="GTF5" s="194"/>
      <c r="GTG5" s="194"/>
      <c r="GTH5" s="195"/>
      <c r="GTI5" s="196"/>
      <c r="GTJ5" s="197"/>
      <c r="GTK5" s="197"/>
      <c r="GTL5" s="231"/>
      <c r="GTN5" s="223"/>
      <c r="GTO5" s="225"/>
      <c r="GTP5" s="226"/>
      <c r="GTQ5" s="227"/>
      <c r="GTS5" s="228"/>
      <c r="GTT5" s="229"/>
      <c r="GTU5" s="230"/>
      <c r="GTV5" s="194"/>
      <c r="GTW5" s="194"/>
      <c r="GTX5" s="195"/>
      <c r="GTY5" s="196"/>
      <c r="GTZ5" s="197"/>
      <c r="GUA5" s="197"/>
      <c r="GUB5" s="231"/>
      <c r="GUD5" s="223"/>
      <c r="GUE5" s="225"/>
      <c r="GUF5" s="226"/>
      <c r="GUG5" s="227"/>
      <c r="GUI5" s="228"/>
      <c r="GUJ5" s="229"/>
      <c r="GUK5" s="230"/>
      <c r="GUL5" s="194"/>
      <c r="GUM5" s="194"/>
      <c r="GUN5" s="195"/>
      <c r="GUO5" s="196"/>
      <c r="GUP5" s="197"/>
      <c r="GUQ5" s="197"/>
      <c r="GUR5" s="231"/>
      <c r="GUT5" s="223"/>
      <c r="GUU5" s="225"/>
      <c r="GUV5" s="226"/>
      <c r="GUW5" s="227"/>
      <c r="GUY5" s="228"/>
      <c r="GUZ5" s="229"/>
      <c r="GVA5" s="230"/>
      <c r="GVB5" s="194"/>
      <c r="GVC5" s="194"/>
      <c r="GVD5" s="195"/>
      <c r="GVE5" s="196"/>
      <c r="GVF5" s="197"/>
      <c r="GVG5" s="197"/>
      <c r="GVH5" s="231"/>
      <c r="GVJ5" s="223"/>
      <c r="GVK5" s="225"/>
      <c r="GVL5" s="226"/>
      <c r="GVM5" s="227"/>
      <c r="GVO5" s="228"/>
      <c r="GVP5" s="229"/>
      <c r="GVQ5" s="230"/>
      <c r="GVR5" s="194"/>
      <c r="GVS5" s="194"/>
      <c r="GVT5" s="195"/>
      <c r="GVU5" s="196"/>
      <c r="GVV5" s="197"/>
      <c r="GVW5" s="197"/>
      <c r="GVX5" s="231"/>
      <c r="GVZ5" s="223"/>
      <c r="GWA5" s="225"/>
      <c r="GWB5" s="226"/>
      <c r="GWC5" s="227"/>
      <c r="GWE5" s="228"/>
      <c r="GWF5" s="229"/>
      <c r="GWG5" s="230"/>
      <c r="GWH5" s="194"/>
      <c r="GWI5" s="194"/>
      <c r="GWJ5" s="195"/>
      <c r="GWK5" s="196"/>
      <c r="GWL5" s="197"/>
      <c r="GWM5" s="197"/>
      <c r="GWN5" s="231"/>
      <c r="GWP5" s="223"/>
      <c r="GWQ5" s="225"/>
      <c r="GWR5" s="226"/>
      <c r="GWS5" s="227"/>
      <c r="GWU5" s="228"/>
      <c r="GWV5" s="229"/>
      <c r="GWW5" s="230"/>
      <c r="GWX5" s="194"/>
      <c r="GWY5" s="194"/>
      <c r="GWZ5" s="195"/>
      <c r="GXA5" s="196"/>
      <c r="GXB5" s="197"/>
      <c r="GXC5" s="197"/>
      <c r="GXD5" s="231"/>
      <c r="GXF5" s="223"/>
      <c r="GXG5" s="225"/>
      <c r="GXH5" s="226"/>
      <c r="GXI5" s="227"/>
      <c r="GXK5" s="228"/>
      <c r="GXL5" s="229"/>
      <c r="GXM5" s="230"/>
      <c r="GXN5" s="194"/>
      <c r="GXO5" s="194"/>
      <c r="GXP5" s="195"/>
      <c r="GXQ5" s="196"/>
      <c r="GXR5" s="197"/>
      <c r="GXS5" s="197"/>
      <c r="GXT5" s="231"/>
      <c r="GXV5" s="223"/>
      <c r="GXW5" s="225"/>
      <c r="GXX5" s="226"/>
      <c r="GXY5" s="227"/>
      <c r="GYA5" s="228"/>
      <c r="GYB5" s="229"/>
      <c r="GYC5" s="230"/>
      <c r="GYD5" s="194"/>
      <c r="GYE5" s="194"/>
      <c r="GYF5" s="195"/>
      <c r="GYG5" s="196"/>
      <c r="GYH5" s="197"/>
      <c r="GYI5" s="197"/>
      <c r="GYJ5" s="231"/>
      <c r="GYL5" s="223"/>
      <c r="GYM5" s="225"/>
      <c r="GYN5" s="226"/>
      <c r="GYO5" s="227"/>
      <c r="GYQ5" s="228"/>
      <c r="GYR5" s="229"/>
      <c r="GYS5" s="230"/>
      <c r="GYT5" s="194"/>
      <c r="GYU5" s="194"/>
      <c r="GYV5" s="195"/>
      <c r="GYW5" s="196"/>
      <c r="GYX5" s="197"/>
      <c r="GYY5" s="197"/>
      <c r="GYZ5" s="231"/>
      <c r="GZB5" s="223"/>
      <c r="GZC5" s="225"/>
      <c r="GZD5" s="226"/>
      <c r="GZE5" s="227"/>
      <c r="GZG5" s="228"/>
      <c r="GZH5" s="229"/>
      <c r="GZI5" s="230"/>
      <c r="GZJ5" s="194"/>
      <c r="GZK5" s="194"/>
      <c r="GZL5" s="195"/>
      <c r="GZM5" s="196"/>
      <c r="GZN5" s="197"/>
      <c r="GZO5" s="197"/>
      <c r="GZP5" s="231"/>
      <c r="GZR5" s="223"/>
      <c r="GZS5" s="225"/>
      <c r="GZT5" s="226"/>
      <c r="GZU5" s="227"/>
      <c r="GZW5" s="228"/>
      <c r="GZX5" s="229"/>
      <c r="GZY5" s="230"/>
      <c r="GZZ5" s="194"/>
      <c r="HAA5" s="194"/>
      <c r="HAB5" s="195"/>
      <c r="HAC5" s="196"/>
      <c r="HAD5" s="197"/>
      <c r="HAE5" s="197"/>
      <c r="HAF5" s="231"/>
      <c r="HAH5" s="223"/>
      <c r="HAI5" s="225"/>
      <c r="HAJ5" s="226"/>
      <c r="HAK5" s="227"/>
      <c r="HAM5" s="228"/>
      <c r="HAN5" s="229"/>
      <c r="HAO5" s="230"/>
      <c r="HAP5" s="194"/>
      <c r="HAQ5" s="194"/>
      <c r="HAR5" s="195"/>
      <c r="HAS5" s="196"/>
      <c r="HAT5" s="197"/>
      <c r="HAU5" s="197"/>
      <c r="HAV5" s="231"/>
      <c r="HAX5" s="223"/>
      <c r="HAY5" s="225"/>
      <c r="HAZ5" s="226"/>
      <c r="HBA5" s="227"/>
      <c r="HBC5" s="228"/>
      <c r="HBD5" s="229"/>
      <c r="HBE5" s="230"/>
      <c r="HBF5" s="194"/>
      <c r="HBG5" s="194"/>
      <c r="HBH5" s="195"/>
      <c r="HBI5" s="196"/>
      <c r="HBJ5" s="197"/>
      <c r="HBK5" s="197"/>
      <c r="HBL5" s="231"/>
      <c r="HBN5" s="223"/>
      <c r="HBO5" s="225"/>
      <c r="HBP5" s="226"/>
      <c r="HBQ5" s="227"/>
      <c r="HBS5" s="228"/>
      <c r="HBT5" s="229"/>
      <c r="HBU5" s="230"/>
      <c r="HBV5" s="194"/>
      <c r="HBW5" s="194"/>
      <c r="HBX5" s="195"/>
      <c r="HBY5" s="196"/>
      <c r="HBZ5" s="197"/>
      <c r="HCA5" s="197"/>
      <c r="HCB5" s="231"/>
      <c r="HCD5" s="223"/>
      <c r="HCE5" s="225"/>
      <c r="HCF5" s="226"/>
      <c r="HCG5" s="227"/>
      <c r="HCI5" s="228"/>
      <c r="HCJ5" s="229"/>
      <c r="HCK5" s="230"/>
      <c r="HCL5" s="194"/>
      <c r="HCM5" s="194"/>
      <c r="HCN5" s="195"/>
      <c r="HCO5" s="196"/>
      <c r="HCP5" s="197"/>
      <c r="HCQ5" s="197"/>
      <c r="HCR5" s="231"/>
      <c r="HCT5" s="223"/>
      <c r="HCU5" s="225"/>
      <c r="HCV5" s="226"/>
      <c r="HCW5" s="227"/>
      <c r="HCY5" s="228"/>
      <c r="HCZ5" s="229"/>
      <c r="HDA5" s="230"/>
      <c r="HDB5" s="194"/>
      <c r="HDC5" s="194"/>
      <c r="HDD5" s="195"/>
      <c r="HDE5" s="196"/>
      <c r="HDF5" s="197"/>
      <c r="HDG5" s="197"/>
      <c r="HDH5" s="231"/>
      <c r="HDJ5" s="223"/>
      <c r="HDK5" s="225"/>
      <c r="HDL5" s="226"/>
      <c r="HDM5" s="227"/>
      <c r="HDO5" s="228"/>
      <c r="HDP5" s="229"/>
      <c r="HDQ5" s="230"/>
      <c r="HDR5" s="194"/>
      <c r="HDS5" s="194"/>
      <c r="HDT5" s="195"/>
      <c r="HDU5" s="196"/>
      <c r="HDV5" s="197"/>
      <c r="HDW5" s="197"/>
      <c r="HDX5" s="231"/>
      <c r="HDZ5" s="223"/>
      <c r="HEA5" s="225"/>
      <c r="HEB5" s="226"/>
      <c r="HEC5" s="227"/>
      <c r="HEE5" s="228"/>
      <c r="HEF5" s="229"/>
      <c r="HEG5" s="230"/>
      <c r="HEH5" s="194"/>
      <c r="HEI5" s="194"/>
      <c r="HEJ5" s="195"/>
      <c r="HEK5" s="196"/>
      <c r="HEL5" s="197"/>
      <c r="HEM5" s="197"/>
      <c r="HEN5" s="231"/>
      <c r="HEP5" s="223"/>
      <c r="HEQ5" s="225"/>
      <c r="HER5" s="226"/>
      <c r="HES5" s="227"/>
      <c r="HEU5" s="228"/>
      <c r="HEV5" s="229"/>
      <c r="HEW5" s="230"/>
      <c r="HEX5" s="194"/>
      <c r="HEY5" s="194"/>
      <c r="HEZ5" s="195"/>
      <c r="HFA5" s="196"/>
      <c r="HFB5" s="197"/>
      <c r="HFC5" s="197"/>
      <c r="HFD5" s="231"/>
      <c r="HFF5" s="223"/>
      <c r="HFG5" s="225"/>
      <c r="HFH5" s="226"/>
      <c r="HFI5" s="227"/>
      <c r="HFK5" s="228"/>
      <c r="HFL5" s="229"/>
      <c r="HFM5" s="230"/>
      <c r="HFN5" s="194"/>
      <c r="HFO5" s="194"/>
      <c r="HFP5" s="195"/>
      <c r="HFQ5" s="196"/>
      <c r="HFR5" s="197"/>
      <c r="HFS5" s="197"/>
      <c r="HFT5" s="231"/>
      <c r="HFV5" s="223"/>
      <c r="HFW5" s="225"/>
      <c r="HFX5" s="226"/>
      <c r="HFY5" s="227"/>
      <c r="HGA5" s="228"/>
      <c r="HGB5" s="229"/>
      <c r="HGC5" s="230"/>
      <c r="HGD5" s="194"/>
      <c r="HGE5" s="194"/>
      <c r="HGF5" s="195"/>
      <c r="HGG5" s="196"/>
      <c r="HGH5" s="197"/>
      <c r="HGI5" s="197"/>
      <c r="HGJ5" s="231"/>
      <c r="HGL5" s="223"/>
      <c r="HGM5" s="225"/>
      <c r="HGN5" s="226"/>
      <c r="HGO5" s="227"/>
      <c r="HGQ5" s="228"/>
      <c r="HGR5" s="229"/>
      <c r="HGS5" s="230"/>
      <c r="HGT5" s="194"/>
      <c r="HGU5" s="194"/>
      <c r="HGV5" s="195"/>
      <c r="HGW5" s="196"/>
      <c r="HGX5" s="197"/>
      <c r="HGY5" s="197"/>
      <c r="HGZ5" s="231"/>
      <c r="HHB5" s="223"/>
      <c r="HHC5" s="225"/>
      <c r="HHD5" s="226"/>
      <c r="HHE5" s="227"/>
      <c r="HHG5" s="228"/>
      <c r="HHH5" s="229"/>
      <c r="HHI5" s="230"/>
      <c r="HHJ5" s="194"/>
      <c r="HHK5" s="194"/>
      <c r="HHL5" s="195"/>
      <c r="HHM5" s="196"/>
      <c r="HHN5" s="197"/>
      <c r="HHO5" s="197"/>
      <c r="HHP5" s="231"/>
      <c r="HHR5" s="223"/>
      <c r="HHS5" s="225"/>
      <c r="HHT5" s="226"/>
      <c r="HHU5" s="227"/>
      <c r="HHW5" s="228"/>
      <c r="HHX5" s="229"/>
      <c r="HHY5" s="230"/>
      <c r="HHZ5" s="194"/>
      <c r="HIA5" s="194"/>
      <c r="HIB5" s="195"/>
      <c r="HIC5" s="196"/>
      <c r="HID5" s="197"/>
      <c r="HIE5" s="197"/>
      <c r="HIF5" s="231"/>
      <c r="HIH5" s="223"/>
      <c r="HII5" s="225"/>
      <c r="HIJ5" s="226"/>
      <c r="HIK5" s="227"/>
      <c r="HIM5" s="228"/>
      <c r="HIN5" s="229"/>
      <c r="HIO5" s="230"/>
      <c r="HIP5" s="194"/>
      <c r="HIQ5" s="194"/>
      <c r="HIR5" s="195"/>
      <c r="HIS5" s="196"/>
      <c r="HIT5" s="197"/>
      <c r="HIU5" s="197"/>
      <c r="HIV5" s="231"/>
      <c r="HIX5" s="223"/>
      <c r="HIY5" s="225"/>
      <c r="HIZ5" s="226"/>
      <c r="HJA5" s="227"/>
      <c r="HJC5" s="228"/>
      <c r="HJD5" s="229"/>
      <c r="HJE5" s="230"/>
      <c r="HJF5" s="194"/>
      <c r="HJG5" s="194"/>
      <c r="HJH5" s="195"/>
      <c r="HJI5" s="196"/>
      <c r="HJJ5" s="197"/>
      <c r="HJK5" s="197"/>
      <c r="HJL5" s="231"/>
      <c r="HJN5" s="223"/>
      <c r="HJO5" s="225"/>
      <c r="HJP5" s="226"/>
      <c r="HJQ5" s="227"/>
      <c r="HJS5" s="228"/>
      <c r="HJT5" s="229"/>
      <c r="HJU5" s="230"/>
      <c r="HJV5" s="194"/>
      <c r="HJW5" s="194"/>
      <c r="HJX5" s="195"/>
      <c r="HJY5" s="196"/>
      <c r="HJZ5" s="197"/>
      <c r="HKA5" s="197"/>
      <c r="HKB5" s="231"/>
      <c r="HKD5" s="223"/>
      <c r="HKE5" s="225"/>
      <c r="HKF5" s="226"/>
      <c r="HKG5" s="227"/>
      <c r="HKI5" s="228"/>
      <c r="HKJ5" s="229"/>
      <c r="HKK5" s="230"/>
      <c r="HKL5" s="194"/>
      <c r="HKM5" s="194"/>
      <c r="HKN5" s="195"/>
      <c r="HKO5" s="196"/>
      <c r="HKP5" s="197"/>
      <c r="HKQ5" s="197"/>
      <c r="HKR5" s="231"/>
      <c r="HKT5" s="223"/>
      <c r="HKU5" s="225"/>
      <c r="HKV5" s="226"/>
      <c r="HKW5" s="227"/>
      <c r="HKY5" s="228"/>
      <c r="HKZ5" s="229"/>
      <c r="HLA5" s="230"/>
      <c r="HLB5" s="194"/>
      <c r="HLC5" s="194"/>
      <c r="HLD5" s="195"/>
      <c r="HLE5" s="196"/>
      <c r="HLF5" s="197"/>
      <c r="HLG5" s="197"/>
      <c r="HLH5" s="231"/>
      <c r="HLJ5" s="223"/>
      <c r="HLK5" s="225"/>
      <c r="HLL5" s="226"/>
      <c r="HLM5" s="227"/>
      <c r="HLO5" s="228"/>
      <c r="HLP5" s="229"/>
      <c r="HLQ5" s="230"/>
      <c r="HLR5" s="194"/>
      <c r="HLS5" s="194"/>
      <c r="HLT5" s="195"/>
      <c r="HLU5" s="196"/>
      <c r="HLV5" s="197"/>
      <c r="HLW5" s="197"/>
      <c r="HLX5" s="231"/>
      <c r="HLZ5" s="223"/>
      <c r="HMA5" s="225"/>
      <c r="HMB5" s="226"/>
      <c r="HMC5" s="227"/>
      <c r="HME5" s="228"/>
      <c r="HMF5" s="229"/>
      <c r="HMG5" s="230"/>
      <c r="HMH5" s="194"/>
      <c r="HMI5" s="194"/>
      <c r="HMJ5" s="195"/>
      <c r="HMK5" s="196"/>
      <c r="HML5" s="197"/>
      <c r="HMM5" s="197"/>
      <c r="HMN5" s="231"/>
      <c r="HMP5" s="223"/>
      <c r="HMQ5" s="225"/>
      <c r="HMR5" s="226"/>
      <c r="HMS5" s="227"/>
      <c r="HMU5" s="228"/>
      <c r="HMV5" s="229"/>
      <c r="HMW5" s="230"/>
      <c r="HMX5" s="194"/>
      <c r="HMY5" s="194"/>
      <c r="HMZ5" s="195"/>
      <c r="HNA5" s="196"/>
      <c r="HNB5" s="197"/>
      <c r="HNC5" s="197"/>
      <c r="HND5" s="231"/>
      <c r="HNF5" s="223"/>
      <c r="HNG5" s="225"/>
      <c r="HNH5" s="226"/>
      <c r="HNI5" s="227"/>
      <c r="HNK5" s="228"/>
      <c r="HNL5" s="229"/>
      <c r="HNM5" s="230"/>
      <c r="HNN5" s="194"/>
      <c r="HNO5" s="194"/>
      <c r="HNP5" s="195"/>
      <c r="HNQ5" s="196"/>
      <c r="HNR5" s="197"/>
      <c r="HNS5" s="197"/>
      <c r="HNT5" s="231"/>
      <c r="HNV5" s="223"/>
      <c r="HNW5" s="225"/>
      <c r="HNX5" s="226"/>
      <c r="HNY5" s="227"/>
      <c r="HOA5" s="228"/>
      <c r="HOB5" s="229"/>
      <c r="HOC5" s="230"/>
      <c r="HOD5" s="194"/>
      <c r="HOE5" s="194"/>
      <c r="HOF5" s="195"/>
      <c r="HOG5" s="196"/>
      <c r="HOH5" s="197"/>
      <c r="HOI5" s="197"/>
      <c r="HOJ5" s="231"/>
      <c r="HOL5" s="223"/>
      <c r="HOM5" s="225"/>
      <c r="HON5" s="226"/>
      <c r="HOO5" s="227"/>
      <c r="HOQ5" s="228"/>
      <c r="HOR5" s="229"/>
      <c r="HOS5" s="230"/>
      <c r="HOT5" s="194"/>
      <c r="HOU5" s="194"/>
      <c r="HOV5" s="195"/>
      <c r="HOW5" s="196"/>
      <c r="HOX5" s="197"/>
      <c r="HOY5" s="197"/>
      <c r="HOZ5" s="231"/>
      <c r="HPB5" s="223"/>
      <c r="HPC5" s="225"/>
      <c r="HPD5" s="226"/>
      <c r="HPE5" s="227"/>
      <c r="HPG5" s="228"/>
      <c r="HPH5" s="229"/>
      <c r="HPI5" s="230"/>
      <c r="HPJ5" s="194"/>
      <c r="HPK5" s="194"/>
      <c r="HPL5" s="195"/>
      <c r="HPM5" s="196"/>
      <c r="HPN5" s="197"/>
      <c r="HPO5" s="197"/>
      <c r="HPP5" s="231"/>
      <c r="HPR5" s="223"/>
      <c r="HPS5" s="225"/>
      <c r="HPT5" s="226"/>
      <c r="HPU5" s="227"/>
      <c r="HPW5" s="228"/>
      <c r="HPX5" s="229"/>
      <c r="HPY5" s="230"/>
      <c r="HPZ5" s="194"/>
      <c r="HQA5" s="194"/>
      <c r="HQB5" s="195"/>
      <c r="HQC5" s="196"/>
      <c r="HQD5" s="197"/>
      <c r="HQE5" s="197"/>
      <c r="HQF5" s="231"/>
      <c r="HQH5" s="223"/>
      <c r="HQI5" s="225"/>
      <c r="HQJ5" s="226"/>
      <c r="HQK5" s="227"/>
      <c r="HQM5" s="228"/>
      <c r="HQN5" s="229"/>
      <c r="HQO5" s="230"/>
      <c r="HQP5" s="194"/>
      <c r="HQQ5" s="194"/>
      <c r="HQR5" s="195"/>
      <c r="HQS5" s="196"/>
      <c r="HQT5" s="197"/>
      <c r="HQU5" s="197"/>
      <c r="HQV5" s="231"/>
      <c r="HQX5" s="223"/>
      <c r="HQY5" s="225"/>
      <c r="HQZ5" s="226"/>
      <c r="HRA5" s="227"/>
      <c r="HRC5" s="228"/>
      <c r="HRD5" s="229"/>
      <c r="HRE5" s="230"/>
      <c r="HRF5" s="194"/>
      <c r="HRG5" s="194"/>
      <c r="HRH5" s="195"/>
      <c r="HRI5" s="196"/>
      <c r="HRJ5" s="197"/>
      <c r="HRK5" s="197"/>
      <c r="HRL5" s="231"/>
      <c r="HRN5" s="223"/>
      <c r="HRO5" s="225"/>
      <c r="HRP5" s="226"/>
      <c r="HRQ5" s="227"/>
      <c r="HRS5" s="228"/>
      <c r="HRT5" s="229"/>
      <c r="HRU5" s="230"/>
      <c r="HRV5" s="194"/>
      <c r="HRW5" s="194"/>
      <c r="HRX5" s="195"/>
      <c r="HRY5" s="196"/>
      <c r="HRZ5" s="197"/>
      <c r="HSA5" s="197"/>
      <c r="HSB5" s="231"/>
      <c r="HSD5" s="223"/>
      <c r="HSE5" s="225"/>
      <c r="HSF5" s="226"/>
      <c r="HSG5" s="227"/>
      <c r="HSI5" s="228"/>
      <c r="HSJ5" s="229"/>
      <c r="HSK5" s="230"/>
      <c r="HSL5" s="194"/>
      <c r="HSM5" s="194"/>
      <c r="HSN5" s="195"/>
      <c r="HSO5" s="196"/>
      <c r="HSP5" s="197"/>
      <c r="HSQ5" s="197"/>
      <c r="HSR5" s="231"/>
      <c r="HST5" s="223"/>
      <c r="HSU5" s="225"/>
      <c r="HSV5" s="226"/>
      <c r="HSW5" s="227"/>
      <c r="HSY5" s="228"/>
      <c r="HSZ5" s="229"/>
      <c r="HTA5" s="230"/>
      <c r="HTB5" s="194"/>
      <c r="HTC5" s="194"/>
      <c r="HTD5" s="195"/>
      <c r="HTE5" s="196"/>
      <c r="HTF5" s="197"/>
      <c r="HTG5" s="197"/>
      <c r="HTH5" s="231"/>
      <c r="HTJ5" s="223"/>
      <c r="HTK5" s="225"/>
      <c r="HTL5" s="226"/>
      <c r="HTM5" s="227"/>
      <c r="HTO5" s="228"/>
      <c r="HTP5" s="229"/>
      <c r="HTQ5" s="230"/>
      <c r="HTR5" s="194"/>
      <c r="HTS5" s="194"/>
      <c r="HTT5" s="195"/>
      <c r="HTU5" s="196"/>
      <c r="HTV5" s="197"/>
      <c r="HTW5" s="197"/>
      <c r="HTX5" s="231"/>
      <c r="HTZ5" s="223"/>
      <c r="HUA5" s="225"/>
      <c r="HUB5" s="226"/>
      <c r="HUC5" s="227"/>
      <c r="HUE5" s="228"/>
      <c r="HUF5" s="229"/>
      <c r="HUG5" s="230"/>
      <c r="HUH5" s="194"/>
      <c r="HUI5" s="194"/>
      <c r="HUJ5" s="195"/>
      <c r="HUK5" s="196"/>
      <c r="HUL5" s="197"/>
      <c r="HUM5" s="197"/>
      <c r="HUN5" s="231"/>
      <c r="HUP5" s="223"/>
      <c r="HUQ5" s="225"/>
      <c r="HUR5" s="226"/>
      <c r="HUS5" s="227"/>
      <c r="HUU5" s="228"/>
      <c r="HUV5" s="229"/>
      <c r="HUW5" s="230"/>
      <c r="HUX5" s="194"/>
      <c r="HUY5" s="194"/>
      <c r="HUZ5" s="195"/>
      <c r="HVA5" s="196"/>
      <c r="HVB5" s="197"/>
      <c r="HVC5" s="197"/>
      <c r="HVD5" s="231"/>
      <c r="HVF5" s="223"/>
      <c r="HVG5" s="225"/>
      <c r="HVH5" s="226"/>
      <c r="HVI5" s="227"/>
      <c r="HVK5" s="228"/>
      <c r="HVL5" s="229"/>
      <c r="HVM5" s="230"/>
      <c r="HVN5" s="194"/>
      <c r="HVO5" s="194"/>
      <c r="HVP5" s="195"/>
      <c r="HVQ5" s="196"/>
      <c r="HVR5" s="197"/>
      <c r="HVS5" s="197"/>
      <c r="HVT5" s="231"/>
      <c r="HVV5" s="223"/>
      <c r="HVW5" s="225"/>
      <c r="HVX5" s="226"/>
      <c r="HVY5" s="227"/>
      <c r="HWA5" s="228"/>
      <c r="HWB5" s="229"/>
      <c r="HWC5" s="230"/>
      <c r="HWD5" s="194"/>
      <c r="HWE5" s="194"/>
      <c r="HWF5" s="195"/>
      <c r="HWG5" s="196"/>
      <c r="HWH5" s="197"/>
      <c r="HWI5" s="197"/>
      <c r="HWJ5" s="231"/>
      <c r="HWL5" s="223"/>
      <c r="HWM5" s="225"/>
      <c r="HWN5" s="226"/>
      <c r="HWO5" s="227"/>
      <c r="HWQ5" s="228"/>
      <c r="HWR5" s="229"/>
      <c r="HWS5" s="230"/>
      <c r="HWT5" s="194"/>
      <c r="HWU5" s="194"/>
      <c r="HWV5" s="195"/>
      <c r="HWW5" s="196"/>
      <c r="HWX5" s="197"/>
      <c r="HWY5" s="197"/>
      <c r="HWZ5" s="231"/>
      <c r="HXB5" s="223"/>
      <c r="HXC5" s="225"/>
      <c r="HXD5" s="226"/>
      <c r="HXE5" s="227"/>
      <c r="HXG5" s="228"/>
      <c r="HXH5" s="229"/>
      <c r="HXI5" s="230"/>
      <c r="HXJ5" s="194"/>
      <c r="HXK5" s="194"/>
      <c r="HXL5" s="195"/>
      <c r="HXM5" s="196"/>
      <c r="HXN5" s="197"/>
      <c r="HXO5" s="197"/>
      <c r="HXP5" s="231"/>
      <c r="HXR5" s="223"/>
      <c r="HXS5" s="225"/>
      <c r="HXT5" s="226"/>
      <c r="HXU5" s="227"/>
      <c r="HXW5" s="228"/>
      <c r="HXX5" s="229"/>
      <c r="HXY5" s="230"/>
      <c r="HXZ5" s="194"/>
      <c r="HYA5" s="194"/>
      <c r="HYB5" s="195"/>
      <c r="HYC5" s="196"/>
      <c r="HYD5" s="197"/>
      <c r="HYE5" s="197"/>
      <c r="HYF5" s="231"/>
      <c r="HYH5" s="223"/>
      <c r="HYI5" s="225"/>
      <c r="HYJ5" s="226"/>
      <c r="HYK5" s="227"/>
      <c r="HYM5" s="228"/>
      <c r="HYN5" s="229"/>
      <c r="HYO5" s="230"/>
      <c r="HYP5" s="194"/>
      <c r="HYQ5" s="194"/>
      <c r="HYR5" s="195"/>
      <c r="HYS5" s="196"/>
      <c r="HYT5" s="197"/>
      <c r="HYU5" s="197"/>
      <c r="HYV5" s="231"/>
      <c r="HYX5" s="223"/>
      <c r="HYY5" s="225"/>
      <c r="HYZ5" s="226"/>
      <c r="HZA5" s="227"/>
      <c r="HZC5" s="228"/>
      <c r="HZD5" s="229"/>
      <c r="HZE5" s="230"/>
      <c r="HZF5" s="194"/>
      <c r="HZG5" s="194"/>
      <c r="HZH5" s="195"/>
      <c r="HZI5" s="196"/>
      <c r="HZJ5" s="197"/>
      <c r="HZK5" s="197"/>
      <c r="HZL5" s="231"/>
      <c r="HZN5" s="223"/>
      <c r="HZO5" s="225"/>
      <c r="HZP5" s="226"/>
      <c r="HZQ5" s="227"/>
      <c r="HZS5" s="228"/>
      <c r="HZT5" s="229"/>
      <c r="HZU5" s="230"/>
      <c r="HZV5" s="194"/>
      <c r="HZW5" s="194"/>
      <c r="HZX5" s="195"/>
      <c r="HZY5" s="196"/>
      <c r="HZZ5" s="197"/>
      <c r="IAA5" s="197"/>
      <c r="IAB5" s="231"/>
      <c r="IAD5" s="223"/>
      <c r="IAE5" s="225"/>
      <c r="IAF5" s="226"/>
      <c r="IAG5" s="227"/>
      <c r="IAI5" s="228"/>
      <c r="IAJ5" s="229"/>
      <c r="IAK5" s="230"/>
      <c r="IAL5" s="194"/>
      <c r="IAM5" s="194"/>
      <c r="IAN5" s="195"/>
      <c r="IAO5" s="196"/>
      <c r="IAP5" s="197"/>
      <c r="IAQ5" s="197"/>
      <c r="IAR5" s="231"/>
      <c r="IAT5" s="223"/>
      <c r="IAU5" s="225"/>
      <c r="IAV5" s="226"/>
      <c r="IAW5" s="227"/>
      <c r="IAY5" s="228"/>
      <c r="IAZ5" s="229"/>
      <c r="IBA5" s="230"/>
      <c r="IBB5" s="194"/>
      <c r="IBC5" s="194"/>
      <c r="IBD5" s="195"/>
      <c r="IBE5" s="196"/>
      <c r="IBF5" s="197"/>
      <c r="IBG5" s="197"/>
      <c r="IBH5" s="231"/>
      <c r="IBJ5" s="223"/>
      <c r="IBK5" s="225"/>
      <c r="IBL5" s="226"/>
      <c r="IBM5" s="227"/>
      <c r="IBO5" s="228"/>
      <c r="IBP5" s="229"/>
      <c r="IBQ5" s="230"/>
      <c r="IBR5" s="194"/>
      <c r="IBS5" s="194"/>
      <c r="IBT5" s="195"/>
      <c r="IBU5" s="196"/>
      <c r="IBV5" s="197"/>
      <c r="IBW5" s="197"/>
      <c r="IBX5" s="231"/>
      <c r="IBZ5" s="223"/>
      <c r="ICA5" s="225"/>
      <c r="ICB5" s="226"/>
      <c r="ICC5" s="227"/>
      <c r="ICE5" s="228"/>
      <c r="ICF5" s="229"/>
      <c r="ICG5" s="230"/>
      <c r="ICH5" s="194"/>
      <c r="ICI5" s="194"/>
      <c r="ICJ5" s="195"/>
      <c r="ICK5" s="196"/>
      <c r="ICL5" s="197"/>
      <c r="ICM5" s="197"/>
      <c r="ICN5" s="231"/>
      <c r="ICP5" s="223"/>
      <c r="ICQ5" s="225"/>
      <c r="ICR5" s="226"/>
      <c r="ICS5" s="227"/>
      <c r="ICU5" s="228"/>
      <c r="ICV5" s="229"/>
      <c r="ICW5" s="230"/>
      <c r="ICX5" s="194"/>
      <c r="ICY5" s="194"/>
      <c r="ICZ5" s="195"/>
      <c r="IDA5" s="196"/>
      <c r="IDB5" s="197"/>
      <c r="IDC5" s="197"/>
      <c r="IDD5" s="231"/>
      <c r="IDF5" s="223"/>
      <c r="IDG5" s="225"/>
      <c r="IDH5" s="226"/>
      <c r="IDI5" s="227"/>
      <c r="IDK5" s="228"/>
      <c r="IDL5" s="229"/>
      <c r="IDM5" s="230"/>
      <c r="IDN5" s="194"/>
      <c r="IDO5" s="194"/>
      <c r="IDP5" s="195"/>
      <c r="IDQ5" s="196"/>
      <c r="IDR5" s="197"/>
      <c r="IDS5" s="197"/>
      <c r="IDT5" s="231"/>
      <c r="IDV5" s="223"/>
      <c r="IDW5" s="225"/>
      <c r="IDX5" s="226"/>
      <c r="IDY5" s="227"/>
      <c r="IEA5" s="228"/>
      <c r="IEB5" s="229"/>
      <c r="IEC5" s="230"/>
      <c r="IED5" s="194"/>
      <c r="IEE5" s="194"/>
      <c r="IEF5" s="195"/>
      <c r="IEG5" s="196"/>
      <c r="IEH5" s="197"/>
      <c r="IEI5" s="197"/>
      <c r="IEJ5" s="231"/>
      <c r="IEL5" s="223"/>
      <c r="IEM5" s="225"/>
      <c r="IEN5" s="226"/>
      <c r="IEO5" s="227"/>
      <c r="IEQ5" s="228"/>
      <c r="IER5" s="229"/>
      <c r="IES5" s="230"/>
      <c r="IET5" s="194"/>
      <c r="IEU5" s="194"/>
      <c r="IEV5" s="195"/>
      <c r="IEW5" s="196"/>
      <c r="IEX5" s="197"/>
      <c r="IEY5" s="197"/>
      <c r="IEZ5" s="231"/>
      <c r="IFB5" s="223"/>
      <c r="IFC5" s="225"/>
      <c r="IFD5" s="226"/>
      <c r="IFE5" s="227"/>
      <c r="IFG5" s="228"/>
      <c r="IFH5" s="229"/>
      <c r="IFI5" s="230"/>
      <c r="IFJ5" s="194"/>
      <c r="IFK5" s="194"/>
      <c r="IFL5" s="195"/>
      <c r="IFM5" s="196"/>
      <c r="IFN5" s="197"/>
      <c r="IFO5" s="197"/>
      <c r="IFP5" s="231"/>
      <c r="IFR5" s="223"/>
      <c r="IFS5" s="225"/>
      <c r="IFT5" s="226"/>
      <c r="IFU5" s="227"/>
      <c r="IFW5" s="228"/>
      <c r="IFX5" s="229"/>
      <c r="IFY5" s="230"/>
      <c r="IFZ5" s="194"/>
      <c r="IGA5" s="194"/>
      <c r="IGB5" s="195"/>
      <c r="IGC5" s="196"/>
      <c r="IGD5" s="197"/>
      <c r="IGE5" s="197"/>
      <c r="IGF5" s="231"/>
      <c r="IGH5" s="223"/>
      <c r="IGI5" s="225"/>
      <c r="IGJ5" s="226"/>
      <c r="IGK5" s="227"/>
      <c r="IGM5" s="228"/>
      <c r="IGN5" s="229"/>
      <c r="IGO5" s="230"/>
      <c r="IGP5" s="194"/>
      <c r="IGQ5" s="194"/>
      <c r="IGR5" s="195"/>
      <c r="IGS5" s="196"/>
      <c r="IGT5" s="197"/>
      <c r="IGU5" s="197"/>
      <c r="IGV5" s="231"/>
      <c r="IGX5" s="223"/>
      <c r="IGY5" s="225"/>
      <c r="IGZ5" s="226"/>
      <c r="IHA5" s="227"/>
      <c r="IHC5" s="228"/>
      <c r="IHD5" s="229"/>
      <c r="IHE5" s="230"/>
      <c r="IHF5" s="194"/>
      <c r="IHG5" s="194"/>
      <c r="IHH5" s="195"/>
      <c r="IHI5" s="196"/>
      <c r="IHJ5" s="197"/>
      <c r="IHK5" s="197"/>
      <c r="IHL5" s="231"/>
      <c r="IHN5" s="223"/>
      <c r="IHO5" s="225"/>
      <c r="IHP5" s="226"/>
      <c r="IHQ5" s="227"/>
      <c r="IHS5" s="228"/>
      <c r="IHT5" s="229"/>
      <c r="IHU5" s="230"/>
      <c r="IHV5" s="194"/>
      <c r="IHW5" s="194"/>
      <c r="IHX5" s="195"/>
      <c r="IHY5" s="196"/>
      <c r="IHZ5" s="197"/>
      <c r="IIA5" s="197"/>
      <c r="IIB5" s="231"/>
      <c r="IID5" s="223"/>
      <c r="IIE5" s="225"/>
      <c r="IIF5" s="226"/>
      <c r="IIG5" s="227"/>
      <c r="III5" s="228"/>
      <c r="IIJ5" s="229"/>
      <c r="IIK5" s="230"/>
      <c r="IIL5" s="194"/>
      <c r="IIM5" s="194"/>
      <c r="IIN5" s="195"/>
      <c r="IIO5" s="196"/>
      <c r="IIP5" s="197"/>
      <c r="IIQ5" s="197"/>
      <c r="IIR5" s="231"/>
      <c r="IIT5" s="223"/>
      <c r="IIU5" s="225"/>
      <c r="IIV5" s="226"/>
      <c r="IIW5" s="227"/>
      <c r="IIY5" s="228"/>
      <c r="IIZ5" s="229"/>
      <c r="IJA5" s="230"/>
      <c r="IJB5" s="194"/>
      <c r="IJC5" s="194"/>
      <c r="IJD5" s="195"/>
      <c r="IJE5" s="196"/>
      <c r="IJF5" s="197"/>
      <c r="IJG5" s="197"/>
      <c r="IJH5" s="231"/>
      <c r="IJJ5" s="223"/>
      <c r="IJK5" s="225"/>
      <c r="IJL5" s="226"/>
      <c r="IJM5" s="227"/>
      <c r="IJO5" s="228"/>
      <c r="IJP5" s="229"/>
      <c r="IJQ5" s="230"/>
      <c r="IJR5" s="194"/>
      <c r="IJS5" s="194"/>
      <c r="IJT5" s="195"/>
      <c r="IJU5" s="196"/>
      <c r="IJV5" s="197"/>
      <c r="IJW5" s="197"/>
      <c r="IJX5" s="231"/>
      <c r="IJZ5" s="223"/>
      <c r="IKA5" s="225"/>
      <c r="IKB5" s="226"/>
      <c r="IKC5" s="227"/>
      <c r="IKE5" s="228"/>
      <c r="IKF5" s="229"/>
      <c r="IKG5" s="230"/>
      <c r="IKH5" s="194"/>
      <c r="IKI5" s="194"/>
      <c r="IKJ5" s="195"/>
      <c r="IKK5" s="196"/>
      <c r="IKL5" s="197"/>
      <c r="IKM5" s="197"/>
      <c r="IKN5" s="231"/>
      <c r="IKP5" s="223"/>
      <c r="IKQ5" s="225"/>
      <c r="IKR5" s="226"/>
      <c r="IKS5" s="227"/>
      <c r="IKU5" s="228"/>
      <c r="IKV5" s="229"/>
      <c r="IKW5" s="230"/>
      <c r="IKX5" s="194"/>
      <c r="IKY5" s="194"/>
      <c r="IKZ5" s="195"/>
      <c r="ILA5" s="196"/>
      <c r="ILB5" s="197"/>
      <c r="ILC5" s="197"/>
      <c r="ILD5" s="231"/>
      <c r="ILF5" s="223"/>
      <c r="ILG5" s="225"/>
      <c r="ILH5" s="226"/>
      <c r="ILI5" s="227"/>
      <c r="ILK5" s="228"/>
      <c r="ILL5" s="229"/>
      <c r="ILM5" s="230"/>
      <c r="ILN5" s="194"/>
      <c r="ILO5" s="194"/>
      <c r="ILP5" s="195"/>
      <c r="ILQ5" s="196"/>
      <c r="ILR5" s="197"/>
      <c r="ILS5" s="197"/>
      <c r="ILT5" s="231"/>
      <c r="ILV5" s="223"/>
      <c r="ILW5" s="225"/>
      <c r="ILX5" s="226"/>
      <c r="ILY5" s="227"/>
      <c r="IMA5" s="228"/>
      <c r="IMB5" s="229"/>
      <c r="IMC5" s="230"/>
      <c r="IMD5" s="194"/>
      <c r="IME5" s="194"/>
      <c r="IMF5" s="195"/>
      <c r="IMG5" s="196"/>
      <c r="IMH5" s="197"/>
      <c r="IMI5" s="197"/>
      <c r="IMJ5" s="231"/>
      <c r="IML5" s="223"/>
      <c r="IMM5" s="225"/>
      <c r="IMN5" s="226"/>
      <c r="IMO5" s="227"/>
      <c r="IMQ5" s="228"/>
      <c r="IMR5" s="229"/>
      <c r="IMS5" s="230"/>
      <c r="IMT5" s="194"/>
      <c r="IMU5" s="194"/>
      <c r="IMV5" s="195"/>
      <c r="IMW5" s="196"/>
      <c r="IMX5" s="197"/>
      <c r="IMY5" s="197"/>
      <c r="IMZ5" s="231"/>
      <c r="INB5" s="223"/>
      <c r="INC5" s="225"/>
      <c r="IND5" s="226"/>
      <c r="INE5" s="227"/>
      <c r="ING5" s="228"/>
      <c r="INH5" s="229"/>
      <c r="INI5" s="230"/>
      <c r="INJ5" s="194"/>
      <c r="INK5" s="194"/>
      <c r="INL5" s="195"/>
      <c r="INM5" s="196"/>
      <c r="INN5" s="197"/>
      <c r="INO5" s="197"/>
      <c r="INP5" s="231"/>
      <c r="INR5" s="223"/>
      <c r="INS5" s="225"/>
      <c r="INT5" s="226"/>
      <c r="INU5" s="227"/>
      <c r="INW5" s="228"/>
      <c r="INX5" s="229"/>
      <c r="INY5" s="230"/>
      <c r="INZ5" s="194"/>
      <c r="IOA5" s="194"/>
      <c r="IOB5" s="195"/>
      <c r="IOC5" s="196"/>
      <c r="IOD5" s="197"/>
      <c r="IOE5" s="197"/>
      <c r="IOF5" s="231"/>
      <c r="IOH5" s="223"/>
      <c r="IOI5" s="225"/>
      <c r="IOJ5" s="226"/>
      <c r="IOK5" s="227"/>
      <c r="IOM5" s="228"/>
      <c r="ION5" s="229"/>
      <c r="IOO5" s="230"/>
      <c r="IOP5" s="194"/>
      <c r="IOQ5" s="194"/>
      <c r="IOR5" s="195"/>
      <c r="IOS5" s="196"/>
      <c r="IOT5" s="197"/>
      <c r="IOU5" s="197"/>
      <c r="IOV5" s="231"/>
      <c r="IOX5" s="223"/>
      <c r="IOY5" s="225"/>
      <c r="IOZ5" s="226"/>
      <c r="IPA5" s="227"/>
      <c r="IPC5" s="228"/>
      <c r="IPD5" s="229"/>
      <c r="IPE5" s="230"/>
      <c r="IPF5" s="194"/>
      <c r="IPG5" s="194"/>
      <c r="IPH5" s="195"/>
      <c r="IPI5" s="196"/>
      <c r="IPJ5" s="197"/>
      <c r="IPK5" s="197"/>
      <c r="IPL5" s="231"/>
      <c r="IPN5" s="223"/>
      <c r="IPO5" s="225"/>
      <c r="IPP5" s="226"/>
      <c r="IPQ5" s="227"/>
      <c r="IPS5" s="228"/>
      <c r="IPT5" s="229"/>
      <c r="IPU5" s="230"/>
      <c r="IPV5" s="194"/>
      <c r="IPW5" s="194"/>
      <c r="IPX5" s="195"/>
      <c r="IPY5" s="196"/>
      <c r="IPZ5" s="197"/>
      <c r="IQA5" s="197"/>
      <c r="IQB5" s="231"/>
      <c r="IQD5" s="223"/>
      <c r="IQE5" s="225"/>
      <c r="IQF5" s="226"/>
      <c r="IQG5" s="227"/>
      <c r="IQI5" s="228"/>
      <c r="IQJ5" s="229"/>
      <c r="IQK5" s="230"/>
      <c r="IQL5" s="194"/>
      <c r="IQM5" s="194"/>
      <c r="IQN5" s="195"/>
      <c r="IQO5" s="196"/>
      <c r="IQP5" s="197"/>
      <c r="IQQ5" s="197"/>
      <c r="IQR5" s="231"/>
      <c r="IQT5" s="223"/>
      <c r="IQU5" s="225"/>
      <c r="IQV5" s="226"/>
      <c r="IQW5" s="227"/>
      <c r="IQY5" s="228"/>
      <c r="IQZ5" s="229"/>
      <c r="IRA5" s="230"/>
      <c r="IRB5" s="194"/>
      <c r="IRC5" s="194"/>
      <c r="IRD5" s="195"/>
      <c r="IRE5" s="196"/>
      <c r="IRF5" s="197"/>
      <c r="IRG5" s="197"/>
      <c r="IRH5" s="231"/>
      <c r="IRJ5" s="223"/>
      <c r="IRK5" s="225"/>
      <c r="IRL5" s="226"/>
      <c r="IRM5" s="227"/>
      <c r="IRO5" s="228"/>
      <c r="IRP5" s="229"/>
      <c r="IRQ5" s="230"/>
      <c r="IRR5" s="194"/>
      <c r="IRS5" s="194"/>
      <c r="IRT5" s="195"/>
      <c r="IRU5" s="196"/>
      <c r="IRV5" s="197"/>
      <c r="IRW5" s="197"/>
      <c r="IRX5" s="231"/>
      <c r="IRZ5" s="223"/>
      <c r="ISA5" s="225"/>
      <c r="ISB5" s="226"/>
      <c r="ISC5" s="227"/>
      <c r="ISE5" s="228"/>
      <c r="ISF5" s="229"/>
      <c r="ISG5" s="230"/>
      <c r="ISH5" s="194"/>
      <c r="ISI5" s="194"/>
      <c r="ISJ5" s="195"/>
      <c r="ISK5" s="196"/>
      <c r="ISL5" s="197"/>
      <c r="ISM5" s="197"/>
      <c r="ISN5" s="231"/>
      <c r="ISP5" s="223"/>
      <c r="ISQ5" s="225"/>
      <c r="ISR5" s="226"/>
      <c r="ISS5" s="227"/>
      <c r="ISU5" s="228"/>
      <c r="ISV5" s="229"/>
      <c r="ISW5" s="230"/>
      <c r="ISX5" s="194"/>
      <c r="ISY5" s="194"/>
      <c r="ISZ5" s="195"/>
      <c r="ITA5" s="196"/>
      <c r="ITB5" s="197"/>
      <c r="ITC5" s="197"/>
      <c r="ITD5" s="231"/>
      <c r="ITF5" s="223"/>
      <c r="ITG5" s="225"/>
      <c r="ITH5" s="226"/>
      <c r="ITI5" s="227"/>
      <c r="ITK5" s="228"/>
      <c r="ITL5" s="229"/>
      <c r="ITM5" s="230"/>
      <c r="ITN5" s="194"/>
      <c r="ITO5" s="194"/>
      <c r="ITP5" s="195"/>
      <c r="ITQ5" s="196"/>
      <c r="ITR5" s="197"/>
      <c r="ITS5" s="197"/>
      <c r="ITT5" s="231"/>
      <c r="ITV5" s="223"/>
      <c r="ITW5" s="225"/>
      <c r="ITX5" s="226"/>
      <c r="ITY5" s="227"/>
      <c r="IUA5" s="228"/>
      <c r="IUB5" s="229"/>
      <c r="IUC5" s="230"/>
      <c r="IUD5" s="194"/>
      <c r="IUE5" s="194"/>
      <c r="IUF5" s="195"/>
      <c r="IUG5" s="196"/>
      <c r="IUH5" s="197"/>
      <c r="IUI5" s="197"/>
      <c r="IUJ5" s="231"/>
      <c r="IUL5" s="223"/>
      <c r="IUM5" s="225"/>
      <c r="IUN5" s="226"/>
      <c r="IUO5" s="227"/>
      <c r="IUQ5" s="228"/>
      <c r="IUR5" s="229"/>
      <c r="IUS5" s="230"/>
      <c r="IUT5" s="194"/>
      <c r="IUU5" s="194"/>
      <c r="IUV5" s="195"/>
      <c r="IUW5" s="196"/>
      <c r="IUX5" s="197"/>
      <c r="IUY5" s="197"/>
      <c r="IUZ5" s="231"/>
      <c r="IVB5" s="223"/>
      <c r="IVC5" s="225"/>
      <c r="IVD5" s="226"/>
      <c r="IVE5" s="227"/>
      <c r="IVG5" s="228"/>
      <c r="IVH5" s="229"/>
      <c r="IVI5" s="230"/>
      <c r="IVJ5" s="194"/>
      <c r="IVK5" s="194"/>
      <c r="IVL5" s="195"/>
      <c r="IVM5" s="196"/>
      <c r="IVN5" s="197"/>
      <c r="IVO5" s="197"/>
      <c r="IVP5" s="231"/>
      <c r="IVR5" s="223"/>
      <c r="IVS5" s="225"/>
      <c r="IVT5" s="226"/>
      <c r="IVU5" s="227"/>
      <c r="IVW5" s="228"/>
      <c r="IVX5" s="229"/>
      <c r="IVY5" s="230"/>
      <c r="IVZ5" s="194"/>
      <c r="IWA5" s="194"/>
      <c r="IWB5" s="195"/>
      <c r="IWC5" s="196"/>
      <c r="IWD5" s="197"/>
      <c r="IWE5" s="197"/>
      <c r="IWF5" s="231"/>
      <c r="IWH5" s="223"/>
      <c r="IWI5" s="225"/>
      <c r="IWJ5" s="226"/>
      <c r="IWK5" s="227"/>
      <c r="IWM5" s="228"/>
      <c r="IWN5" s="229"/>
      <c r="IWO5" s="230"/>
      <c r="IWP5" s="194"/>
      <c r="IWQ5" s="194"/>
      <c r="IWR5" s="195"/>
      <c r="IWS5" s="196"/>
      <c r="IWT5" s="197"/>
      <c r="IWU5" s="197"/>
      <c r="IWV5" s="231"/>
      <c r="IWX5" s="223"/>
      <c r="IWY5" s="225"/>
      <c r="IWZ5" s="226"/>
      <c r="IXA5" s="227"/>
      <c r="IXC5" s="228"/>
      <c r="IXD5" s="229"/>
      <c r="IXE5" s="230"/>
      <c r="IXF5" s="194"/>
      <c r="IXG5" s="194"/>
      <c r="IXH5" s="195"/>
      <c r="IXI5" s="196"/>
      <c r="IXJ5" s="197"/>
      <c r="IXK5" s="197"/>
      <c r="IXL5" s="231"/>
      <c r="IXN5" s="223"/>
      <c r="IXO5" s="225"/>
      <c r="IXP5" s="226"/>
      <c r="IXQ5" s="227"/>
      <c r="IXS5" s="228"/>
      <c r="IXT5" s="229"/>
      <c r="IXU5" s="230"/>
      <c r="IXV5" s="194"/>
      <c r="IXW5" s="194"/>
      <c r="IXX5" s="195"/>
      <c r="IXY5" s="196"/>
      <c r="IXZ5" s="197"/>
      <c r="IYA5" s="197"/>
      <c r="IYB5" s="231"/>
      <c r="IYD5" s="223"/>
      <c r="IYE5" s="225"/>
      <c r="IYF5" s="226"/>
      <c r="IYG5" s="227"/>
      <c r="IYI5" s="228"/>
      <c r="IYJ5" s="229"/>
      <c r="IYK5" s="230"/>
      <c r="IYL5" s="194"/>
      <c r="IYM5" s="194"/>
      <c r="IYN5" s="195"/>
      <c r="IYO5" s="196"/>
      <c r="IYP5" s="197"/>
      <c r="IYQ5" s="197"/>
      <c r="IYR5" s="231"/>
      <c r="IYT5" s="223"/>
      <c r="IYU5" s="225"/>
      <c r="IYV5" s="226"/>
      <c r="IYW5" s="227"/>
      <c r="IYY5" s="228"/>
      <c r="IYZ5" s="229"/>
      <c r="IZA5" s="230"/>
      <c r="IZB5" s="194"/>
      <c r="IZC5" s="194"/>
      <c r="IZD5" s="195"/>
      <c r="IZE5" s="196"/>
      <c r="IZF5" s="197"/>
      <c r="IZG5" s="197"/>
      <c r="IZH5" s="231"/>
      <c r="IZJ5" s="223"/>
      <c r="IZK5" s="225"/>
      <c r="IZL5" s="226"/>
      <c r="IZM5" s="227"/>
      <c r="IZO5" s="228"/>
      <c r="IZP5" s="229"/>
      <c r="IZQ5" s="230"/>
      <c r="IZR5" s="194"/>
      <c r="IZS5" s="194"/>
      <c r="IZT5" s="195"/>
      <c r="IZU5" s="196"/>
      <c r="IZV5" s="197"/>
      <c r="IZW5" s="197"/>
      <c r="IZX5" s="231"/>
      <c r="IZZ5" s="223"/>
      <c r="JAA5" s="225"/>
      <c r="JAB5" s="226"/>
      <c r="JAC5" s="227"/>
      <c r="JAE5" s="228"/>
      <c r="JAF5" s="229"/>
      <c r="JAG5" s="230"/>
      <c r="JAH5" s="194"/>
      <c r="JAI5" s="194"/>
      <c r="JAJ5" s="195"/>
      <c r="JAK5" s="196"/>
      <c r="JAL5" s="197"/>
      <c r="JAM5" s="197"/>
      <c r="JAN5" s="231"/>
      <c r="JAP5" s="223"/>
      <c r="JAQ5" s="225"/>
      <c r="JAR5" s="226"/>
      <c r="JAS5" s="227"/>
      <c r="JAU5" s="228"/>
      <c r="JAV5" s="229"/>
      <c r="JAW5" s="230"/>
      <c r="JAX5" s="194"/>
      <c r="JAY5" s="194"/>
      <c r="JAZ5" s="195"/>
      <c r="JBA5" s="196"/>
      <c r="JBB5" s="197"/>
      <c r="JBC5" s="197"/>
      <c r="JBD5" s="231"/>
      <c r="JBF5" s="223"/>
      <c r="JBG5" s="225"/>
      <c r="JBH5" s="226"/>
      <c r="JBI5" s="227"/>
      <c r="JBK5" s="228"/>
      <c r="JBL5" s="229"/>
      <c r="JBM5" s="230"/>
      <c r="JBN5" s="194"/>
      <c r="JBO5" s="194"/>
      <c r="JBP5" s="195"/>
      <c r="JBQ5" s="196"/>
      <c r="JBR5" s="197"/>
      <c r="JBS5" s="197"/>
      <c r="JBT5" s="231"/>
      <c r="JBV5" s="223"/>
      <c r="JBW5" s="225"/>
      <c r="JBX5" s="226"/>
      <c r="JBY5" s="227"/>
      <c r="JCA5" s="228"/>
      <c r="JCB5" s="229"/>
      <c r="JCC5" s="230"/>
      <c r="JCD5" s="194"/>
      <c r="JCE5" s="194"/>
      <c r="JCF5" s="195"/>
      <c r="JCG5" s="196"/>
      <c r="JCH5" s="197"/>
      <c r="JCI5" s="197"/>
      <c r="JCJ5" s="231"/>
      <c r="JCL5" s="223"/>
      <c r="JCM5" s="225"/>
      <c r="JCN5" s="226"/>
      <c r="JCO5" s="227"/>
      <c r="JCQ5" s="228"/>
      <c r="JCR5" s="229"/>
      <c r="JCS5" s="230"/>
      <c r="JCT5" s="194"/>
      <c r="JCU5" s="194"/>
      <c r="JCV5" s="195"/>
      <c r="JCW5" s="196"/>
      <c r="JCX5" s="197"/>
      <c r="JCY5" s="197"/>
      <c r="JCZ5" s="231"/>
      <c r="JDB5" s="223"/>
      <c r="JDC5" s="225"/>
      <c r="JDD5" s="226"/>
      <c r="JDE5" s="227"/>
      <c r="JDG5" s="228"/>
      <c r="JDH5" s="229"/>
      <c r="JDI5" s="230"/>
      <c r="JDJ5" s="194"/>
      <c r="JDK5" s="194"/>
      <c r="JDL5" s="195"/>
      <c r="JDM5" s="196"/>
      <c r="JDN5" s="197"/>
      <c r="JDO5" s="197"/>
      <c r="JDP5" s="231"/>
      <c r="JDR5" s="223"/>
      <c r="JDS5" s="225"/>
      <c r="JDT5" s="226"/>
      <c r="JDU5" s="227"/>
      <c r="JDW5" s="228"/>
      <c r="JDX5" s="229"/>
      <c r="JDY5" s="230"/>
      <c r="JDZ5" s="194"/>
      <c r="JEA5" s="194"/>
      <c r="JEB5" s="195"/>
      <c r="JEC5" s="196"/>
      <c r="JED5" s="197"/>
      <c r="JEE5" s="197"/>
      <c r="JEF5" s="231"/>
      <c r="JEH5" s="223"/>
      <c r="JEI5" s="225"/>
      <c r="JEJ5" s="226"/>
      <c r="JEK5" s="227"/>
      <c r="JEM5" s="228"/>
      <c r="JEN5" s="229"/>
      <c r="JEO5" s="230"/>
      <c r="JEP5" s="194"/>
      <c r="JEQ5" s="194"/>
      <c r="JER5" s="195"/>
      <c r="JES5" s="196"/>
      <c r="JET5" s="197"/>
      <c r="JEU5" s="197"/>
      <c r="JEV5" s="231"/>
      <c r="JEX5" s="223"/>
      <c r="JEY5" s="225"/>
      <c r="JEZ5" s="226"/>
      <c r="JFA5" s="227"/>
      <c r="JFC5" s="228"/>
      <c r="JFD5" s="229"/>
      <c r="JFE5" s="230"/>
      <c r="JFF5" s="194"/>
      <c r="JFG5" s="194"/>
      <c r="JFH5" s="195"/>
      <c r="JFI5" s="196"/>
      <c r="JFJ5" s="197"/>
      <c r="JFK5" s="197"/>
      <c r="JFL5" s="231"/>
      <c r="JFN5" s="223"/>
      <c r="JFO5" s="225"/>
      <c r="JFP5" s="226"/>
      <c r="JFQ5" s="227"/>
      <c r="JFS5" s="228"/>
      <c r="JFT5" s="229"/>
      <c r="JFU5" s="230"/>
      <c r="JFV5" s="194"/>
      <c r="JFW5" s="194"/>
      <c r="JFX5" s="195"/>
      <c r="JFY5" s="196"/>
      <c r="JFZ5" s="197"/>
      <c r="JGA5" s="197"/>
      <c r="JGB5" s="231"/>
      <c r="JGD5" s="223"/>
      <c r="JGE5" s="225"/>
      <c r="JGF5" s="226"/>
      <c r="JGG5" s="227"/>
      <c r="JGI5" s="228"/>
      <c r="JGJ5" s="229"/>
      <c r="JGK5" s="230"/>
      <c r="JGL5" s="194"/>
      <c r="JGM5" s="194"/>
      <c r="JGN5" s="195"/>
      <c r="JGO5" s="196"/>
      <c r="JGP5" s="197"/>
      <c r="JGQ5" s="197"/>
      <c r="JGR5" s="231"/>
      <c r="JGT5" s="223"/>
      <c r="JGU5" s="225"/>
      <c r="JGV5" s="226"/>
      <c r="JGW5" s="227"/>
      <c r="JGY5" s="228"/>
      <c r="JGZ5" s="229"/>
      <c r="JHA5" s="230"/>
      <c r="JHB5" s="194"/>
      <c r="JHC5" s="194"/>
      <c r="JHD5" s="195"/>
      <c r="JHE5" s="196"/>
      <c r="JHF5" s="197"/>
      <c r="JHG5" s="197"/>
      <c r="JHH5" s="231"/>
      <c r="JHJ5" s="223"/>
      <c r="JHK5" s="225"/>
      <c r="JHL5" s="226"/>
      <c r="JHM5" s="227"/>
      <c r="JHO5" s="228"/>
      <c r="JHP5" s="229"/>
      <c r="JHQ5" s="230"/>
      <c r="JHR5" s="194"/>
      <c r="JHS5" s="194"/>
      <c r="JHT5" s="195"/>
      <c r="JHU5" s="196"/>
      <c r="JHV5" s="197"/>
      <c r="JHW5" s="197"/>
      <c r="JHX5" s="231"/>
      <c r="JHZ5" s="223"/>
      <c r="JIA5" s="225"/>
      <c r="JIB5" s="226"/>
      <c r="JIC5" s="227"/>
      <c r="JIE5" s="228"/>
      <c r="JIF5" s="229"/>
      <c r="JIG5" s="230"/>
      <c r="JIH5" s="194"/>
      <c r="JII5" s="194"/>
      <c r="JIJ5" s="195"/>
      <c r="JIK5" s="196"/>
      <c r="JIL5" s="197"/>
      <c r="JIM5" s="197"/>
      <c r="JIN5" s="231"/>
      <c r="JIP5" s="223"/>
      <c r="JIQ5" s="225"/>
      <c r="JIR5" s="226"/>
      <c r="JIS5" s="227"/>
      <c r="JIU5" s="228"/>
      <c r="JIV5" s="229"/>
      <c r="JIW5" s="230"/>
      <c r="JIX5" s="194"/>
      <c r="JIY5" s="194"/>
      <c r="JIZ5" s="195"/>
      <c r="JJA5" s="196"/>
      <c r="JJB5" s="197"/>
      <c r="JJC5" s="197"/>
      <c r="JJD5" s="231"/>
      <c r="JJF5" s="223"/>
      <c r="JJG5" s="225"/>
      <c r="JJH5" s="226"/>
      <c r="JJI5" s="227"/>
      <c r="JJK5" s="228"/>
      <c r="JJL5" s="229"/>
      <c r="JJM5" s="230"/>
      <c r="JJN5" s="194"/>
      <c r="JJO5" s="194"/>
      <c r="JJP5" s="195"/>
      <c r="JJQ5" s="196"/>
      <c r="JJR5" s="197"/>
      <c r="JJS5" s="197"/>
      <c r="JJT5" s="231"/>
      <c r="JJV5" s="223"/>
      <c r="JJW5" s="225"/>
      <c r="JJX5" s="226"/>
      <c r="JJY5" s="227"/>
      <c r="JKA5" s="228"/>
      <c r="JKB5" s="229"/>
      <c r="JKC5" s="230"/>
      <c r="JKD5" s="194"/>
      <c r="JKE5" s="194"/>
      <c r="JKF5" s="195"/>
      <c r="JKG5" s="196"/>
      <c r="JKH5" s="197"/>
      <c r="JKI5" s="197"/>
      <c r="JKJ5" s="231"/>
      <c r="JKL5" s="223"/>
      <c r="JKM5" s="225"/>
      <c r="JKN5" s="226"/>
      <c r="JKO5" s="227"/>
      <c r="JKQ5" s="228"/>
      <c r="JKR5" s="229"/>
      <c r="JKS5" s="230"/>
      <c r="JKT5" s="194"/>
      <c r="JKU5" s="194"/>
      <c r="JKV5" s="195"/>
      <c r="JKW5" s="196"/>
      <c r="JKX5" s="197"/>
      <c r="JKY5" s="197"/>
      <c r="JKZ5" s="231"/>
      <c r="JLB5" s="223"/>
      <c r="JLC5" s="225"/>
      <c r="JLD5" s="226"/>
      <c r="JLE5" s="227"/>
      <c r="JLG5" s="228"/>
      <c r="JLH5" s="229"/>
      <c r="JLI5" s="230"/>
      <c r="JLJ5" s="194"/>
      <c r="JLK5" s="194"/>
      <c r="JLL5" s="195"/>
      <c r="JLM5" s="196"/>
      <c r="JLN5" s="197"/>
      <c r="JLO5" s="197"/>
      <c r="JLP5" s="231"/>
      <c r="JLR5" s="223"/>
      <c r="JLS5" s="225"/>
      <c r="JLT5" s="226"/>
      <c r="JLU5" s="227"/>
      <c r="JLW5" s="228"/>
      <c r="JLX5" s="229"/>
      <c r="JLY5" s="230"/>
      <c r="JLZ5" s="194"/>
      <c r="JMA5" s="194"/>
      <c r="JMB5" s="195"/>
      <c r="JMC5" s="196"/>
      <c r="JMD5" s="197"/>
      <c r="JME5" s="197"/>
      <c r="JMF5" s="231"/>
      <c r="JMH5" s="223"/>
      <c r="JMI5" s="225"/>
      <c r="JMJ5" s="226"/>
      <c r="JMK5" s="227"/>
      <c r="JMM5" s="228"/>
      <c r="JMN5" s="229"/>
      <c r="JMO5" s="230"/>
      <c r="JMP5" s="194"/>
      <c r="JMQ5" s="194"/>
      <c r="JMR5" s="195"/>
      <c r="JMS5" s="196"/>
      <c r="JMT5" s="197"/>
      <c r="JMU5" s="197"/>
      <c r="JMV5" s="231"/>
      <c r="JMX5" s="223"/>
      <c r="JMY5" s="225"/>
      <c r="JMZ5" s="226"/>
      <c r="JNA5" s="227"/>
      <c r="JNC5" s="228"/>
      <c r="JND5" s="229"/>
      <c r="JNE5" s="230"/>
      <c r="JNF5" s="194"/>
      <c r="JNG5" s="194"/>
      <c r="JNH5" s="195"/>
      <c r="JNI5" s="196"/>
      <c r="JNJ5" s="197"/>
      <c r="JNK5" s="197"/>
      <c r="JNL5" s="231"/>
      <c r="JNN5" s="223"/>
      <c r="JNO5" s="225"/>
      <c r="JNP5" s="226"/>
      <c r="JNQ5" s="227"/>
      <c r="JNS5" s="228"/>
      <c r="JNT5" s="229"/>
      <c r="JNU5" s="230"/>
      <c r="JNV5" s="194"/>
      <c r="JNW5" s="194"/>
      <c r="JNX5" s="195"/>
      <c r="JNY5" s="196"/>
      <c r="JNZ5" s="197"/>
      <c r="JOA5" s="197"/>
      <c r="JOB5" s="231"/>
      <c r="JOD5" s="223"/>
      <c r="JOE5" s="225"/>
      <c r="JOF5" s="226"/>
      <c r="JOG5" s="227"/>
      <c r="JOI5" s="228"/>
      <c r="JOJ5" s="229"/>
      <c r="JOK5" s="230"/>
      <c r="JOL5" s="194"/>
      <c r="JOM5" s="194"/>
      <c r="JON5" s="195"/>
      <c r="JOO5" s="196"/>
      <c r="JOP5" s="197"/>
      <c r="JOQ5" s="197"/>
      <c r="JOR5" s="231"/>
      <c r="JOT5" s="223"/>
      <c r="JOU5" s="225"/>
      <c r="JOV5" s="226"/>
      <c r="JOW5" s="227"/>
      <c r="JOY5" s="228"/>
      <c r="JOZ5" s="229"/>
      <c r="JPA5" s="230"/>
      <c r="JPB5" s="194"/>
      <c r="JPC5" s="194"/>
      <c r="JPD5" s="195"/>
      <c r="JPE5" s="196"/>
      <c r="JPF5" s="197"/>
      <c r="JPG5" s="197"/>
      <c r="JPH5" s="231"/>
      <c r="JPJ5" s="223"/>
      <c r="JPK5" s="225"/>
      <c r="JPL5" s="226"/>
      <c r="JPM5" s="227"/>
      <c r="JPO5" s="228"/>
      <c r="JPP5" s="229"/>
      <c r="JPQ5" s="230"/>
      <c r="JPR5" s="194"/>
      <c r="JPS5" s="194"/>
      <c r="JPT5" s="195"/>
      <c r="JPU5" s="196"/>
      <c r="JPV5" s="197"/>
      <c r="JPW5" s="197"/>
      <c r="JPX5" s="231"/>
      <c r="JPZ5" s="223"/>
      <c r="JQA5" s="225"/>
      <c r="JQB5" s="226"/>
      <c r="JQC5" s="227"/>
      <c r="JQE5" s="228"/>
      <c r="JQF5" s="229"/>
      <c r="JQG5" s="230"/>
      <c r="JQH5" s="194"/>
      <c r="JQI5" s="194"/>
      <c r="JQJ5" s="195"/>
      <c r="JQK5" s="196"/>
      <c r="JQL5" s="197"/>
      <c r="JQM5" s="197"/>
      <c r="JQN5" s="231"/>
      <c r="JQP5" s="223"/>
      <c r="JQQ5" s="225"/>
      <c r="JQR5" s="226"/>
      <c r="JQS5" s="227"/>
      <c r="JQU5" s="228"/>
      <c r="JQV5" s="229"/>
      <c r="JQW5" s="230"/>
      <c r="JQX5" s="194"/>
      <c r="JQY5" s="194"/>
      <c r="JQZ5" s="195"/>
      <c r="JRA5" s="196"/>
      <c r="JRB5" s="197"/>
      <c r="JRC5" s="197"/>
      <c r="JRD5" s="231"/>
      <c r="JRF5" s="223"/>
      <c r="JRG5" s="225"/>
      <c r="JRH5" s="226"/>
      <c r="JRI5" s="227"/>
      <c r="JRK5" s="228"/>
      <c r="JRL5" s="229"/>
      <c r="JRM5" s="230"/>
      <c r="JRN5" s="194"/>
      <c r="JRO5" s="194"/>
      <c r="JRP5" s="195"/>
      <c r="JRQ5" s="196"/>
      <c r="JRR5" s="197"/>
      <c r="JRS5" s="197"/>
      <c r="JRT5" s="231"/>
      <c r="JRV5" s="223"/>
      <c r="JRW5" s="225"/>
      <c r="JRX5" s="226"/>
      <c r="JRY5" s="227"/>
      <c r="JSA5" s="228"/>
      <c r="JSB5" s="229"/>
      <c r="JSC5" s="230"/>
      <c r="JSD5" s="194"/>
      <c r="JSE5" s="194"/>
      <c r="JSF5" s="195"/>
      <c r="JSG5" s="196"/>
      <c r="JSH5" s="197"/>
      <c r="JSI5" s="197"/>
      <c r="JSJ5" s="231"/>
      <c r="JSL5" s="223"/>
      <c r="JSM5" s="225"/>
      <c r="JSN5" s="226"/>
      <c r="JSO5" s="227"/>
      <c r="JSQ5" s="228"/>
      <c r="JSR5" s="229"/>
      <c r="JSS5" s="230"/>
      <c r="JST5" s="194"/>
      <c r="JSU5" s="194"/>
      <c r="JSV5" s="195"/>
      <c r="JSW5" s="196"/>
      <c r="JSX5" s="197"/>
      <c r="JSY5" s="197"/>
      <c r="JSZ5" s="231"/>
      <c r="JTB5" s="223"/>
      <c r="JTC5" s="225"/>
      <c r="JTD5" s="226"/>
      <c r="JTE5" s="227"/>
      <c r="JTG5" s="228"/>
      <c r="JTH5" s="229"/>
      <c r="JTI5" s="230"/>
      <c r="JTJ5" s="194"/>
      <c r="JTK5" s="194"/>
      <c r="JTL5" s="195"/>
      <c r="JTM5" s="196"/>
      <c r="JTN5" s="197"/>
      <c r="JTO5" s="197"/>
      <c r="JTP5" s="231"/>
      <c r="JTR5" s="223"/>
      <c r="JTS5" s="225"/>
      <c r="JTT5" s="226"/>
      <c r="JTU5" s="227"/>
      <c r="JTW5" s="228"/>
      <c r="JTX5" s="229"/>
      <c r="JTY5" s="230"/>
      <c r="JTZ5" s="194"/>
      <c r="JUA5" s="194"/>
      <c r="JUB5" s="195"/>
      <c r="JUC5" s="196"/>
      <c r="JUD5" s="197"/>
      <c r="JUE5" s="197"/>
      <c r="JUF5" s="231"/>
      <c r="JUH5" s="223"/>
      <c r="JUI5" s="225"/>
      <c r="JUJ5" s="226"/>
      <c r="JUK5" s="227"/>
      <c r="JUM5" s="228"/>
      <c r="JUN5" s="229"/>
      <c r="JUO5" s="230"/>
      <c r="JUP5" s="194"/>
      <c r="JUQ5" s="194"/>
      <c r="JUR5" s="195"/>
      <c r="JUS5" s="196"/>
      <c r="JUT5" s="197"/>
      <c r="JUU5" s="197"/>
      <c r="JUV5" s="231"/>
      <c r="JUX5" s="223"/>
      <c r="JUY5" s="225"/>
      <c r="JUZ5" s="226"/>
      <c r="JVA5" s="227"/>
      <c r="JVC5" s="228"/>
      <c r="JVD5" s="229"/>
      <c r="JVE5" s="230"/>
      <c r="JVF5" s="194"/>
      <c r="JVG5" s="194"/>
      <c r="JVH5" s="195"/>
      <c r="JVI5" s="196"/>
      <c r="JVJ5" s="197"/>
      <c r="JVK5" s="197"/>
      <c r="JVL5" s="231"/>
      <c r="JVN5" s="223"/>
      <c r="JVO5" s="225"/>
      <c r="JVP5" s="226"/>
      <c r="JVQ5" s="227"/>
      <c r="JVS5" s="228"/>
      <c r="JVT5" s="229"/>
      <c r="JVU5" s="230"/>
      <c r="JVV5" s="194"/>
      <c r="JVW5" s="194"/>
      <c r="JVX5" s="195"/>
      <c r="JVY5" s="196"/>
      <c r="JVZ5" s="197"/>
      <c r="JWA5" s="197"/>
      <c r="JWB5" s="231"/>
      <c r="JWD5" s="223"/>
      <c r="JWE5" s="225"/>
      <c r="JWF5" s="226"/>
      <c r="JWG5" s="227"/>
      <c r="JWI5" s="228"/>
      <c r="JWJ5" s="229"/>
      <c r="JWK5" s="230"/>
      <c r="JWL5" s="194"/>
      <c r="JWM5" s="194"/>
      <c r="JWN5" s="195"/>
      <c r="JWO5" s="196"/>
      <c r="JWP5" s="197"/>
      <c r="JWQ5" s="197"/>
      <c r="JWR5" s="231"/>
      <c r="JWT5" s="223"/>
      <c r="JWU5" s="225"/>
      <c r="JWV5" s="226"/>
      <c r="JWW5" s="227"/>
      <c r="JWY5" s="228"/>
      <c r="JWZ5" s="229"/>
      <c r="JXA5" s="230"/>
      <c r="JXB5" s="194"/>
      <c r="JXC5" s="194"/>
      <c r="JXD5" s="195"/>
      <c r="JXE5" s="196"/>
      <c r="JXF5" s="197"/>
      <c r="JXG5" s="197"/>
      <c r="JXH5" s="231"/>
      <c r="JXJ5" s="223"/>
      <c r="JXK5" s="225"/>
      <c r="JXL5" s="226"/>
      <c r="JXM5" s="227"/>
      <c r="JXO5" s="228"/>
      <c r="JXP5" s="229"/>
      <c r="JXQ5" s="230"/>
      <c r="JXR5" s="194"/>
      <c r="JXS5" s="194"/>
      <c r="JXT5" s="195"/>
      <c r="JXU5" s="196"/>
      <c r="JXV5" s="197"/>
      <c r="JXW5" s="197"/>
      <c r="JXX5" s="231"/>
      <c r="JXZ5" s="223"/>
      <c r="JYA5" s="225"/>
      <c r="JYB5" s="226"/>
      <c r="JYC5" s="227"/>
      <c r="JYE5" s="228"/>
      <c r="JYF5" s="229"/>
      <c r="JYG5" s="230"/>
      <c r="JYH5" s="194"/>
      <c r="JYI5" s="194"/>
      <c r="JYJ5" s="195"/>
      <c r="JYK5" s="196"/>
      <c r="JYL5" s="197"/>
      <c r="JYM5" s="197"/>
      <c r="JYN5" s="231"/>
      <c r="JYP5" s="223"/>
      <c r="JYQ5" s="225"/>
      <c r="JYR5" s="226"/>
      <c r="JYS5" s="227"/>
      <c r="JYU5" s="228"/>
      <c r="JYV5" s="229"/>
      <c r="JYW5" s="230"/>
      <c r="JYX5" s="194"/>
      <c r="JYY5" s="194"/>
      <c r="JYZ5" s="195"/>
      <c r="JZA5" s="196"/>
      <c r="JZB5" s="197"/>
      <c r="JZC5" s="197"/>
      <c r="JZD5" s="231"/>
      <c r="JZF5" s="223"/>
      <c r="JZG5" s="225"/>
      <c r="JZH5" s="226"/>
      <c r="JZI5" s="227"/>
      <c r="JZK5" s="228"/>
      <c r="JZL5" s="229"/>
      <c r="JZM5" s="230"/>
      <c r="JZN5" s="194"/>
      <c r="JZO5" s="194"/>
      <c r="JZP5" s="195"/>
      <c r="JZQ5" s="196"/>
      <c r="JZR5" s="197"/>
      <c r="JZS5" s="197"/>
      <c r="JZT5" s="231"/>
      <c r="JZV5" s="223"/>
      <c r="JZW5" s="225"/>
      <c r="JZX5" s="226"/>
      <c r="JZY5" s="227"/>
      <c r="KAA5" s="228"/>
      <c r="KAB5" s="229"/>
      <c r="KAC5" s="230"/>
      <c r="KAD5" s="194"/>
      <c r="KAE5" s="194"/>
      <c r="KAF5" s="195"/>
      <c r="KAG5" s="196"/>
      <c r="KAH5" s="197"/>
      <c r="KAI5" s="197"/>
      <c r="KAJ5" s="231"/>
      <c r="KAL5" s="223"/>
      <c r="KAM5" s="225"/>
      <c r="KAN5" s="226"/>
      <c r="KAO5" s="227"/>
      <c r="KAQ5" s="228"/>
      <c r="KAR5" s="229"/>
      <c r="KAS5" s="230"/>
      <c r="KAT5" s="194"/>
      <c r="KAU5" s="194"/>
      <c r="KAV5" s="195"/>
      <c r="KAW5" s="196"/>
      <c r="KAX5" s="197"/>
      <c r="KAY5" s="197"/>
      <c r="KAZ5" s="231"/>
      <c r="KBB5" s="223"/>
      <c r="KBC5" s="225"/>
      <c r="KBD5" s="226"/>
      <c r="KBE5" s="227"/>
      <c r="KBG5" s="228"/>
      <c r="KBH5" s="229"/>
      <c r="KBI5" s="230"/>
      <c r="KBJ5" s="194"/>
      <c r="KBK5" s="194"/>
      <c r="KBL5" s="195"/>
      <c r="KBM5" s="196"/>
      <c r="KBN5" s="197"/>
      <c r="KBO5" s="197"/>
      <c r="KBP5" s="231"/>
      <c r="KBR5" s="223"/>
      <c r="KBS5" s="225"/>
      <c r="KBT5" s="226"/>
      <c r="KBU5" s="227"/>
      <c r="KBW5" s="228"/>
      <c r="KBX5" s="229"/>
      <c r="KBY5" s="230"/>
      <c r="KBZ5" s="194"/>
      <c r="KCA5" s="194"/>
      <c r="KCB5" s="195"/>
      <c r="KCC5" s="196"/>
      <c r="KCD5" s="197"/>
      <c r="KCE5" s="197"/>
      <c r="KCF5" s="231"/>
      <c r="KCH5" s="223"/>
      <c r="KCI5" s="225"/>
      <c r="KCJ5" s="226"/>
      <c r="KCK5" s="227"/>
      <c r="KCM5" s="228"/>
      <c r="KCN5" s="229"/>
      <c r="KCO5" s="230"/>
      <c r="KCP5" s="194"/>
      <c r="KCQ5" s="194"/>
      <c r="KCR5" s="195"/>
      <c r="KCS5" s="196"/>
      <c r="KCT5" s="197"/>
      <c r="KCU5" s="197"/>
      <c r="KCV5" s="231"/>
      <c r="KCX5" s="223"/>
      <c r="KCY5" s="225"/>
      <c r="KCZ5" s="226"/>
      <c r="KDA5" s="227"/>
      <c r="KDC5" s="228"/>
      <c r="KDD5" s="229"/>
      <c r="KDE5" s="230"/>
      <c r="KDF5" s="194"/>
      <c r="KDG5" s="194"/>
      <c r="KDH5" s="195"/>
      <c r="KDI5" s="196"/>
      <c r="KDJ5" s="197"/>
      <c r="KDK5" s="197"/>
      <c r="KDL5" s="231"/>
      <c r="KDN5" s="223"/>
      <c r="KDO5" s="225"/>
      <c r="KDP5" s="226"/>
      <c r="KDQ5" s="227"/>
      <c r="KDS5" s="228"/>
      <c r="KDT5" s="229"/>
      <c r="KDU5" s="230"/>
      <c r="KDV5" s="194"/>
      <c r="KDW5" s="194"/>
      <c r="KDX5" s="195"/>
      <c r="KDY5" s="196"/>
      <c r="KDZ5" s="197"/>
      <c r="KEA5" s="197"/>
      <c r="KEB5" s="231"/>
      <c r="KED5" s="223"/>
      <c r="KEE5" s="225"/>
      <c r="KEF5" s="226"/>
      <c r="KEG5" s="227"/>
      <c r="KEI5" s="228"/>
      <c r="KEJ5" s="229"/>
      <c r="KEK5" s="230"/>
      <c r="KEL5" s="194"/>
      <c r="KEM5" s="194"/>
      <c r="KEN5" s="195"/>
      <c r="KEO5" s="196"/>
      <c r="KEP5" s="197"/>
      <c r="KEQ5" s="197"/>
      <c r="KER5" s="231"/>
      <c r="KET5" s="223"/>
      <c r="KEU5" s="225"/>
      <c r="KEV5" s="226"/>
      <c r="KEW5" s="227"/>
      <c r="KEY5" s="228"/>
      <c r="KEZ5" s="229"/>
      <c r="KFA5" s="230"/>
      <c r="KFB5" s="194"/>
      <c r="KFC5" s="194"/>
      <c r="KFD5" s="195"/>
      <c r="KFE5" s="196"/>
      <c r="KFF5" s="197"/>
      <c r="KFG5" s="197"/>
      <c r="KFH5" s="231"/>
      <c r="KFJ5" s="223"/>
      <c r="KFK5" s="225"/>
      <c r="KFL5" s="226"/>
      <c r="KFM5" s="227"/>
      <c r="KFO5" s="228"/>
      <c r="KFP5" s="229"/>
      <c r="KFQ5" s="230"/>
      <c r="KFR5" s="194"/>
      <c r="KFS5" s="194"/>
      <c r="KFT5" s="195"/>
      <c r="KFU5" s="196"/>
      <c r="KFV5" s="197"/>
      <c r="KFW5" s="197"/>
      <c r="KFX5" s="231"/>
      <c r="KFZ5" s="223"/>
      <c r="KGA5" s="225"/>
      <c r="KGB5" s="226"/>
      <c r="KGC5" s="227"/>
      <c r="KGE5" s="228"/>
      <c r="KGF5" s="229"/>
      <c r="KGG5" s="230"/>
      <c r="KGH5" s="194"/>
      <c r="KGI5" s="194"/>
      <c r="KGJ5" s="195"/>
      <c r="KGK5" s="196"/>
      <c r="KGL5" s="197"/>
      <c r="KGM5" s="197"/>
      <c r="KGN5" s="231"/>
      <c r="KGP5" s="223"/>
      <c r="KGQ5" s="225"/>
      <c r="KGR5" s="226"/>
      <c r="KGS5" s="227"/>
      <c r="KGU5" s="228"/>
      <c r="KGV5" s="229"/>
      <c r="KGW5" s="230"/>
      <c r="KGX5" s="194"/>
      <c r="KGY5" s="194"/>
      <c r="KGZ5" s="195"/>
      <c r="KHA5" s="196"/>
      <c r="KHB5" s="197"/>
      <c r="KHC5" s="197"/>
      <c r="KHD5" s="231"/>
      <c r="KHF5" s="223"/>
      <c r="KHG5" s="225"/>
      <c r="KHH5" s="226"/>
      <c r="KHI5" s="227"/>
      <c r="KHK5" s="228"/>
      <c r="KHL5" s="229"/>
      <c r="KHM5" s="230"/>
      <c r="KHN5" s="194"/>
      <c r="KHO5" s="194"/>
      <c r="KHP5" s="195"/>
      <c r="KHQ5" s="196"/>
      <c r="KHR5" s="197"/>
      <c r="KHS5" s="197"/>
      <c r="KHT5" s="231"/>
      <c r="KHV5" s="223"/>
      <c r="KHW5" s="225"/>
      <c r="KHX5" s="226"/>
      <c r="KHY5" s="227"/>
      <c r="KIA5" s="228"/>
      <c r="KIB5" s="229"/>
      <c r="KIC5" s="230"/>
      <c r="KID5" s="194"/>
      <c r="KIE5" s="194"/>
      <c r="KIF5" s="195"/>
      <c r="KIG5" s="196"/>
      <c r="KIH5" s="197"/>
      <c r="KII5" s="197"/>
      <c r="KIJ5" s="231"/>
      <c r="KIL5" s="223"/>
      <c r="KIM5" s="225"/>
      <c r="KIN5" s="226"/>
      <c r="KIO5" s="227"/>
      <c r="KIQ5" s="228"/>
      <c r="KIR5" s="229"/>
      <c r="KIS5" s="230"/>
      <c r="KIT5" s="194"/>
      <c r="KIU5" s="194"/>
      <c r="KIV5" s="195"/>
      <c r="KIW5" s="196"/>
      <c r="KIX5" s="197"/>
      <c r="KIY5" s="197"/>
      <c r="KIZ5" s="231"/>
      <c r="KJB5" s="223"/>
      <c r="KJC5" s="225"/>
      <c r="KJD5" s="226"/>
      <c r="KJE5" s="227"/>
      <c r="KJG5" s="228"/>
      <c r="KJH5" s="229"/>
      <c r="KJI5" s="230"/>
      <c r="KJJ5" s="194"/>
      <c r="KJK5" s="194"/>
      <c r="KJL5" s="195"/>
      <c r="KJM5" s="196"/>
      <c r="KJN5" s="197"/>
      <c r="KJO5" s="197"/>
      <c r="KJP5" s="231"/>
      <c r="KJR5" s="223"/>
      <c r="KJS5" s="225"/>
      <c r="KJT5" s="226"/>
      <c r="KJU5" s="227"/>
      <c r="KJW5" s="228"/>
      <c r="KJX5" s="229"/>
      <c r="KJY5" s="230"/>
      <c r="KJZ5" s="194"/>
      <c r="KKA5" s="194"/>
      <c r="KKB5" s="195"/>
      <c r="KKC5" s="196"/>
      <c r="KKD5" s="197"/>
      <c r="KKE5" s="197"/>
      <c r="KKF5" s="231"/>
      <c r="KKH5" s="223"/>
      <c r="KKI5" s="225"/>
      <c r="KKJ5" s="226"/>
      <c r="KKK5" s="227"/>
      <c r="KKM5" s="228"/>
      <c r="KKN5" s="229"/>
      <c r="KKO5" s="230"/>
      <c r="KKP5" s="194"/>
      <c r="KKQ5" s="194"/>
      <c r="KKR5" s="195"/>
      <c r="KKS5" s="196"/>
      <c r="KKT5" s="197"/>
      <c r="KKU5" s="197"/>
      <c r="KKV5" s="231"/>
      <c r="KKX5" s="223"/>
      <c r="KKY5" s="225"/>
      <c r="KKZ5" s="226"/>
      <c r="KLA5" s="227"/>
      <c r="KLC5" s="228"/>
      <c r="KLD5" s="229"/>
      <c r="KLE5" s="230"/>
      <c r="KLF5" s="194"/>
      <c r="KLG5" s="194"/>
      <c r="KLH5" s="195"/>
      <c r="KLI5" s="196"/>
      <c r="KLJ5" s="197"/>
      <c r="KLK5" s="197"/>
      <c r="KLL5" s="231"/>
      <c r="KLN5" s="223"/>
      <c r="KLO5" s="225"/>
      <c r="KLP5" s="226"/>
      <c r="KLQ5" s="227"/>
      <c r="KLS5" s="228"/>
      <c r="KLT5" s="229"/>
      <c r="KLU5" s="230"/>
      <c r="KLV5" s="194"/>
      <c r="KLW5" s="194"/>
      <c r="KLX5" s="195"/>
      <c r="KLY5" s="196"/>
      <c r="KLZ5" s="197"/>
      <c r="KMA5" s="197"/>
      <c r="KMB5" s="231"/>
      <c r="KMD5" s="223"/>
      <c r="KME5" s="225"/>
      <c r="KMF5" s="226"/>
      <c r="KMG5" s="227"/>
      <c r="KMI5" s="228"/>
      <c r="KMJ5" s="229"/>
      <c r="KMK5" s="230"/>
      <c r="KML5" s="194"/>
      <c r="KMM5" s="194"/>
      <c r="KMN5" s="195"/>
      <c r="KMO5" s="196"/>
      <c r="KMP5" s="197"/>
      <c r="KMQ5" s="197"/>
      <c r="KMR5" s="231"/>
      <c r="KMT5" s="223"/>
      <c r="KMU5" s="225"/>
      <c r="KMV5" s="226"/>
      <c r="KMW5" s="227"/>
      <c r="KMY5" s="228"/>
      <c r="KMZ5" s="229"/>
      <c r="KNA5" s="230"/>
      <c r="KNB5" s="194"/>
      <c r="KNC5" s="194"/>
      <c r="KND5" s="195"/>
      <c r="KNE5" s="196"/>
      <c r="KNF5" s="197"/>
      <c r="KNG5" s="197"/>
      <c r="KNH5" s="231"/>
      <c r="KNJ5" s="223"/>
      <c r="KNK5" s="225"/>
      <c r="KNL5" s="226"/>
      <c r="KNM5" s="227"/>
      <c r="KNO5" s="228"/>
      <c r="KNP5" s="229"/>
      <c r="KNQ5" s="230"/>
      <c r="KNR5" s="194"/>
      <c r="KNS5" s="194"/>
      <c r="KNT5" s="195"/>
      <c r="KNU5" s="196"/>
      <c r="KNV5" s="197"/>
      <c r="KNW5" s="197"/>
      <c r="KNX5" s="231"/>
      <c r="KNZ5" s="223"/>
      <c r="KOA5" s="225"/>
      <c r="KOB5" s="226"/>
      <c r="KOC5" s="227"/>
      <c r="KOE5" s="228"/>
      <c r="KOF5" s="229"/>
      <c r="KOG5" s="230"/>
      <c r="KOH5" s="194"/>
      <c r="KOI5" s="194"/>
      <c r="KOJ5" s="195"/>
      <c r="KOK5" s="196"/>
      <c r="KOL5" s="197"/>
      <c r="KOM5" s="197"/>
      <c r="KON5" s="231"/>
      <c r="KOP5" s="223"/>
      <c r="KOQ5" s="225"/>
      <c r="KOR5" s="226"/>
      <c r="KOS5" s="227"/>
      <c r="KOU5" s="228"/>
      <c r="KOV5" s="229"/>
      <c r="KOW5" s="230"/>
      <c r="KOX5" s="194"/>
      <c r="KOY5" s="194"/>
      <c r="KOZ5" s="195"/>
      <c r="KPA5" s="196"/>
      <c r="KPB5" s="197"/>
      <c r="KPC5" s="197"/>
      <c r="KPD5" s="231"/>
      <c r="KPF5" s="223"/>
      <c r="KPG5" s="225"/>
      <c r="KPH5" s="226"/>
      <c r="KPI5" s="227"/>
      <c r="KPK5" s="228"/>
      <c r="KPL5" s="229"/>
      <c r="KPM5" s="230"/>
      <c r="KPN5" s="194"/>
      <c r="KPO5" s="194"/>
      <c r="KPP5" s="195"/>
      <c r="KPQ5" s="196"/>
      <c r="KPR5" s="197"/>
      <c r="KPS5" s="197"/>
      <c r="KPT5" s="231"/>
      <c r="KPV5" s="223"/>
      <c r="KPW5" s="225"/>
      <c r="KPX5" s="226"/>
      <c r="KPY5" s="227"/>
      <c r="KQA5" s="228"/>
      <c r="KQB5" s="229"/>
      <c r="KQC5" s="230"/>
      <c r="KQD5" s="194"/>
      <c r="KQE5" s="194"/>
      <c r="KQF5" s="195"/>
      <c r="KQG5" s="196"/>
      <c r="KQH5" s="197"/>
      <c r="KQI5" s="197"/>
      <c r="KQJ5" s="231"/>
      <c r="KQL5" s="223"/>
      <c r="KQM5" s="225"/>
      <c r="KQN5" s="226"/>
      <c r="KQO5" s="227"/>
      <c r="KQQ5" s="228"/>
      <c r="KQR5" s="229"/>
      <c r="KQS5" s="230"/>
      <c r="KQT5" s="194"/>
      <c r="KQU5" s="194"/>
      <c r="KQV5" s="195"/>
      <c r="KQW5" s="196"/>
      <c r="KQX5" s="197"/>
      <c r="KQY5" s="197"/>
      <c r="KQZ5" s="231"/>
      <c r="KRB5" s="223"/>
      <c r="KRC5" s="225"/>
      <c r="KRD5" s="226"/>
      <c r="KRE5" s="227"/>
      <c r="KRG5" s="228"/>
      <c r="KRH5" s="229"/>
      <c r="KRI5" s="230"/>
      <c r="KRJ5" s="194"/>
      <c r="KRK5" s="194"/>
      <c r="KRL5" s="195"/>
      <c r="KRM5" s="196"/>
      <c r="KRN5" s="197"/>
      <c r="KRO5" s="197"/>
      <c r="KRP5" s="231"/>
      <c r="KRR5" s="223"/>
      <c r="KRS5" s="225"/>
      <c r="KRT5" s="226"/>
      <c r="KRU5" s="227"/>
      <c r="KRW5" s="228"/>
      <c r="KRX5" s="229"/>
      <c r="KRY5" s="230"/>
      <c r="KRZ5" s="194"/>
      <c r="KSA5" s="194"/>
      <c r="KSB5" s="195"/>
      <c r="KSC5" s="196"/>
      <c r="KSD5" s="197"/>
      <c r="KSE5" s="197"/>
      <c r="KSF5" s="231"/>
      <c r="KSH5" s="223"/>
      <c r="KSI5" s="225"/>
      <c r="KSJ5" s="226"/>
      <c r="KSK5" s="227"/>
      <c r="KSM5" s="228"/>
      <c r="KSN5" s="229"/>
      <c r="KSO5" s="230"/>
      <c r="KSP5" s="194"/>
      <c r="KSQ5" s="194"/>
      <c r="KSR5" s="195"/>
      <c r="KSS5" s="196"/>
      <c r="KST5" s="197"/>
      <c r="KSU5" s="197"/>
      <c r="KSV5" s="231"/>
      <c r="KSX5" s="223"/>
      <c r="KSY5" s="225"/>
      <c r="KSZ5" s="226"/>
      <c r="KTA5" s="227"/>
      <c r="KTC5" s="228"/>
      <c r="KTD5" s="229"/>
      <c r="KTE5" s="230"/>
      <c r="KTF5" s="194"/>
      <c r="KTG5" s="194"/>
      <c r="KTH5" s="195"/>
      <c r="KTI5" s="196"/>
      <c r="KTJ5" s="197"/>
      <c r="KTK5" s="197"/>
      <c r="KTL5" s="231"/>
      <c r="KTN5" s="223"/>
      <c r="KTO5" s="225"/>
      <c r="KTP5" s="226"/>
      <c r="KTQ5" s="227"/>
      <c r="KTS5" s="228"/>
      <c r="KTT5" s="229"/>
      <c r="KTU5" s="230"/>
      <c r="KTV5" s="194"/>
      <c r="KTW5" s="194"/>
      <c r="KTX5" s="195"/>
      <c r="KTY5" s="196"/>
      <c r="KTZ5" s="197"/>
      <c r="KUA5" s="197"/>
      <c r="KUB5" s="231"/>
      <c r="KUD5" s="223"/>
      <c r="KUE5" s="225"/>
      <c r="KUF5" s="226"/>
      <c r="KUG5" s="227"/>
      <c r="KUI5" s="228"/>
      <c r="KUJ5" s="229"/>
      <c r="KUK5" s="230"/>
      <c r="KUL5" s="194"/>
      <c r="KUM5" s="194"/>
      <c r="KUN5" s="195"/>
      <c r="KUO5" s="196"/>
      <c r="KUP5" s="197"/>
      <c r="KUQ5" s="197"/>
      <c r="KUR5" s="231"/>
      <c r="KUT5" s="223"/>
      <c r="KUU5" s="225"/>
      <c r="KUV5" s="226"/>
      <c r="KUW5" s="227"/>
      <c r="KUY5" s="228"/>
      <c r="KUZ5" s="229"/>
      <c r="KVA5" s="230"/>
      <c r="KVB5" s="194"/>
      <c r="KVC5" s="194"/>
      <c r="KVD5" s="195"/>
      <c r="KVE5" s="196"/>
      <c r="KVF5" s="197"/>
      <c r="KVG5" s="197"/>
      <c r="KVH5" s="231"/>
      <c r="KVJ5" s="223"/>
      <c r="KVK5" s="225"/>
      <c r="KVL5" s="226"/>
      <c r="KVM5" s="227"/>
      <c r="KVO5" s="228"/>
      <c r="KVP5" s="229"/>
      <c r="KVQ5" s="230"/>
      <c r="KVR5" s="194"/>
      <c r="KVS5" s="194"/>
      <c r="KVT5" s="195"/>
      <c r="KVU5" s="196"/>
      <c r="KVV5" s="197"/>
      <c r="KVW5" s="197"/>
      <c r="KVX5" s="231"/>
      <c r="KVZ5" s="223"/>
      <c r="KWA5" s="225"/>
      <c r="KWB5" s="226"/>
      <c r="KWC5" s="227"/>
      <c r="KWE5" s="228"/>
      <c r="KWF5" s="229"/>
      <c r="KWG5" s="230"/>
      <c r="KWH5" s="194"/>
      <c r="KWI5" s="194"/>
      <c r="KWJ5" s="195"/>
      <c r="KWK5" s="196"/>
      <c r="KWL5" s="197"/>
      <c r="KWM5" s="197"/>
      <c r="KWN5" s="231"/>
      <c r="KWP5" s="223"/>
      <c r="KWQ5" s="225"/>
      <c r="KWR5" s="226"/>
      <c r="KWS5" s="227"/>
      <c r="KWU5" s="228"/>
      <c r="KWV5" s="229"/>
      <c r="KWW5" s="230"/>
      <c r="KWX5" s="194"/>
      <c r="KWY5" s="194"/>
      <c r="KWZ5" s="195"/>
      <c r="KXA5" s="196"/>
      <c r="KXB5" s="197"/>
      <c r="KXC5" s="197"/>
      <c r="KXD5" s="231"/>
      <c r="KXF5" s="223"/>
      <c r="KXG5" s="225"/>
      <c r="KXH5" s="226"/>
      <c r="KXI5" s="227"/>
      <c r="KXK5" s="228"/>
      <c r="KXL5" s="229"/>
      <c r="KXM5" s="230"/>
      <c r="KXN5" s="194"/>
      <c r="KXO5" s="194"/>
      <c r="KXP5" s="195"/>
      <c r="KXQ5" s="196"/>
      <c r="KXR5" s="197"/>
      <c r="KXS5" s="197"/>
      <c r="KXT5" s="231"/>
      <c r="KXV5" s="223"/>
      <c r="KXW5" s="225"/>
      <c r="KXX5" s="226"/>
      <c r="KXY5" s="227"/>
      <c r="KYA5" s="228"/>
      <c r="KYB5" s="229"/>
      <c r="KYC5" s="230"/>
      <c r="KYD5" s="194"/>
      <c r="KYE5" s="194"/>
      <c r="KYF5" s="195"/>
      <c r="KYG5" s="196"/>
      <c r="KYH5" s="197"/>
      <c r="KYI5" s="197"/>
      <c r="KYJ5" s="231"/>
      <c r="KYL5" s="223"/>
      <c r="KYM5" s="225"/>
      <c r="KYN5" s="226"/>
      <c r="KYO5" s="227"/>
      <c r="KYQ5" s="228"/>
      <c r="KYR5" s="229"/>
      <c r="KYS5" s="230"/>
      <c r="KYT5" s="194"/>
      <c r="KYU5" s="194"/>
      <c r="KYV5" s="195"/>
      <c r="KYW5" s="196"/>
      <c r="KYX5" s="197"/>
      <c r="KYY5" s="197"/>
      <c r="KYZ5" s="231"/>
      <c r="KZB5" s="223"/>
      <c r="KZC5" s="225"/>
      <c r="KZD5" s="226"/>
      <c r="KZE5" s="227"/>
      <c r="KZG5" s="228"/>
      <c r="KZH5" s="229"/>
      <c r="KZI5" s="230"/>
      <c r="KZJ5" s="194"/>
      <c r="KZK5" s="194"/>
      <c r="KZL5" s="195"/>
      <c r="KZM5" s="196"/>
      <c r="KZN5" s="197"/>
      <c r="KZO5" s="197"/>
      <c r="KZP5" s="231"/>
      <c r="KZR5" s="223"/>
      <c r="KZS5" s="225"/>
      <c r="KZT5" s="226"/>
      <c r="KZU5" s="227"/>
      <c r="KZW5" s="228"/>
      <c r="KZX5" s="229"/>
      <c r="KZY5" s="230"/>
      <c r="KZZ5" s="194"/>
      <c r="LAA5" s="194"/>
      <c r="LAB5" s="195"/>
      <c r="LAC5" s="196"/>
      <c r="LAD5" s="197"/>
      <c r="LAE5" s="197"/>
      <c r="LAF5" s="231"/>
      <c r="LAH5" s="223"/>
      <c r="LAI5" s="225"/>
      <c r="LAJ5" s="226"/>
      <c r="LAK5" s="227"/>
      <c r="LAM5" s="228"/>
      <c r="LAN5" s="229"/>
      <c r="LAO5" s="230"/>
      <c r="LAP5" s="194"/>
      <c r="LAQ5" s="194"/>
      <c r="LAR5" s="195"/>
      <c r="LAS5" s="196"/>
      <c r="LAT5" s="197"/>
      <c r="LAU5" s="197"/>
      <c r="LAV5" s="231"/>
      <c r="LAX5" s="223"/>
      <c r="LAY5" s="225"/>
      <c r="LAZ5" s="226"/>
      <c r="LBA5" s="227"/>
      <c r="LBC5" s="228"/>
      <c r="LBD5" s="229"/>
      <c r="LBE5" s="230"/>
      <c r="LBF5" s="194"/>
      <c r="LBG5" s="194"/>
      <c r="LBH5" s="195"/>
      <c r="LBI5" s="196"/>
      <c r="LBJ5" s="197"/>
      <c r="LBK5" s="197"/>
      <c r="LBL5" s="231"/>
      <c r="LBN5" s="223"/>
      <c r="LBO5" s="225"/>
      <c r="LBP5" s="226"/>
      <c r="LBQ5" s="227"/>
      <c r="LBS5" s="228"/>
      <c r="LBT5" s="229"/>
      <c r="LBU5" s="230"/>
      <c r="LBV5" s="194"/>
      <c r="LBW5" s="194"/>
      <c r="LBX5" s="195"/>
      <c r="LBY5" s="196"/>
      <c r="LBZ5" s="197"/>
      <c r="LCA5" s="197"/>
      <c r="LCB5" s="231"/>
      <c r="LCD5" s="223"/>
      <c r="LCE5" s="225"/>
      <c r="LCF5" s="226"/>
      <c r="LCG5" s="227"/>
      <c r="LCI5" s="228"/>
      <c r="LCJ5" s="229"/>
      <c r="LCK5" s="230"/>
      <c r="LCL5" s="194"/>
      <c r="LCM5" s="194"/>
      <c r="LCN5" s="195"/>
      <c r="LCO5" s="196"/>
      <c r="LCP5" s="197"/>
      <c r="LCQ5" s="197"/>
      <c r="LCR5" s="231"/>
      <c r="LCT5" s="223"/>
      <c r="LCU5" s="225"/>
      <c r="LCV5" s="226"/>
      <c r="LCW5" s="227"/>
      <c r="LCY5" s="228"/>
      <c r="LCZ5" s="229"/>
      <c r="LDA5" s="230"/>
      <c r="LDB5" s="194"/>
      <c r="LDC5" s="194"/>
      <c r="LDD5" s="195"/>
      <c r="LDE5" s="196"/>
      <c r="LDF5" s="197"/>
      <c r="LDG5" s="197"/>
      <c r="LDH5" s="231"/>
      <c r="LDJ5" s="223"/>
      <c r="LDK5" s="225"/>
      <c r="LDL5" s="226"/>
      <c r="LDM5" s="227"/>
      <c r="LDO5" s="228"/>
      <c r="LDP5" s="229"/>
      <c r="LDQ5" s="230"/>
      <c r="LDR5" s="194"/>
      <c r="LDS5" s="194"/>
      <c r="LDT5" s="195"/>
      <c r="LDU5" s="196"/>
      <c r="LDV5" s="197"/>
      <c r="LDW5" s="197"/>
      <c r="LDX5" s="231"/>
      <c r="LDZ5" s="223"/>
      <c r="LEA5" s="225"/>
      <c r="LEB5" s="226"/>
      <c r="LEC5" s="227"/>
      <c r="LEE5" s="228"/>
      <c r="LEF5" s="229"/>
      <c r="LEG5" s="230"/>
      <c r="LEH5" s="194"/>
      <c r="LEI5" s="194"/>
      <c r="LEJ5" s="195"/>
      <c r="LEK5" s="196"/>
      <c r="LEL5" s="197"/>
      <c r="LEM5" s="197"/>
      <c r="LEN5" s="231"/>
      <c r="LEP5" s="223"/>
      <c r="LEQ5" s="225"/>
      <c r="LER5" s="226"/>
      <c r="LES5" s="227"/>
      <c r="LEU5" s="228"/>
      <c r="LEV5" s="229"/>
      <c r="LEW5" s="230"/>
      <c r="LEX5" s="194"/>
      <c r="LEY5" s="194"/>
      <c r="LEZ5" s="195"/>
      <c r="LFA5" s="196"/>
      <c r="LFB5" s="197"/>
      <c r="LFC5" s="197"/>
      <c r="LFD5" s="231"/>
      <c r="LFF5" s="223"/>
      <c r="LFG5" s="225"/>
      <c r="LFH5" s="226"/>
      <c r="LFI5" s="227"/>
      <c r="LFK5" s="228"/>
      <c r="LFL5" s="229"/>
      <c r="LFM5" s="230"/>
      <c r="LFN5" s="194"/>
      <c r="LFO5" s="194"/>
      <c r="LFP5" s="195"/>
      <c r="LFQ5" s="196"/>
      <c r="LFR5" s="197"/>
      <c r="LFS5" s="197"/>
      <c r="LFT5" s="231"/>
      <c r="LFV5" s="223"/>
      <c r="LFW5" s="225"/>
      <c r="LFX5" s="226"/>
      <c r="LFY5" s="227"/>
      <c r="LGA5" s="228"/>
      <c r="LGB5" s="229"/>
      <c r="LGC5" s="230"/>
      <c r="LGD5" s="194"/>
      <c r="LGE5" s="194"/>
      <c r="LGF5" s="195"/>
      <c r="LGG5" s="196"/>
      <c r="LGH5" s="197"/>
      <c r="LGI5" s="197"/>
      <c r="LGJ5" s="231"/>
      <c r="LGL5" s="223"/>
      <c r="LGM5" s="225"/>
      <c r="LGN5" s="226"/>
      <c r="LGO5" s="227"/>
      <c r="LGQ5" s="228"/>
      <c r="LGR5" s="229"/>
      <c r="LGS5" s="230"/>
      <c r="LGT5" s="194"/>
      <c r="LGU5" s="194"/>
      <c r="LGV5" s="195"/>
      <c r="LGW5" s="196"/>
      <c r="LGX5" s="197"/>
      <c r="LGY5" s="197"/>
      <c r="LGZ5" s="231"/>
      <c r="LHB5" s="223"/>
      <c r="LHC5" s="225"/>
      <c r="LHD5" s="226"/>
      <c r="LHE5" s="227"/>
      <c r="LHG5" s="228"/>
      <c r="LHH5" s="229"/>
      <c r="LHI5" s="230"/>
      <c r="LHJ5" s="194"/>
      <c r="LHK5" s="194"/>
      <c r="LHL5" s="195"/>
      <c r="LHM5" s="196"/>
      <c r="LHN5" s="197"/>
      <c r="LHO5" s="197"/>
      <c r="LHP5" s="231"/>
      <c r="LHR5" s="223"/>
      <c r="LHS5" s="225"/>
      <c r="LHT5" s="226"/>
      <c r="LHU5" s="227"/>
      <c r="LHW5" s="228"/>
      <c r="LHX5" s="229"/>
      <c r="LHY5" s="230"/>
      <c r="LHZ5" s="194"/>
      <c r="LIA5" s="194"/>
      <c r="LIB5" s="195"/>
      <c r="LIC5" s="196"/>
      <c r="LID5" s="197"/>
      <c r="LIE5" s="197"/>
      <c r="LIF5" s="231"/>
      <c r="LIH5" s="223"/>
      <c r="LII5" s="225"/>
      <c r="LIJ5" s="226"/>
      <c r="LIK5" s="227"/>
      <c r="LIM5" s="228"/>
      <c r="LIN5" s="229"/>
      <c r="LIO5" s="230"/>
      <c r="LIP5" s="194"/>
      <c r="LIQ5" s="194"/>
      <c r="LIR5" s="195"/>
      <c r="LIS5" s="196"/>
      <c r="LIT5" s="197"/>
      <c r="LIU5" s="197"/>
      <c r="LIV5" s="231"/>
      <c r="LIX5" s="223"/>
      <c r="LIY5" s="225"/>
      <c r="LIZ5" s="226"/>
      <c r="LJA5" s="227"/>
      <c r="LJC5" s="228"/>
      <c r="LJD5" s="229"/>
      <c r="LJE5" s="230"/>
      <c r="LJF5" s="194"/>
      <c r="LJG5" s="194"/>
      <c r="LJH5" s="195"/>
      <c r="LJI5" s="196"/>
      <c r="LJJ5" s="197"/>
      <c r="LJK5" s="197"/>
      <c r="LJL5" s="231"/>
      <c r="LJN5" s="223"/>
      <c r="LJO5" s="225"/>
      <c r="LJP5" s="226"/>
      <c r="LJQ5" s="227"/>
      <c r="LJS5" s="228"/>
      <c r="LJT5" s="229"/>
      <c r="LJU5" s="230"/>
      <c r="LJV5" s="194"/>
      <c r="LJW5" s="194"/>
      <c r="LJX5" s="195"/>
      <c r="LJY5" s="196"/>
      <c r="LJZ5" s="197"/>
      <c r="LKA5" s="197"/>
      <c r="LKB5" s="231"/>
      <c r="LKD5" s="223"/>
      <c r="LKE5" s="225"/>
      <c r="LKF5" s="226"/>
      <c r="LKG5" s="227"/>
      <c r="LKI5" s="228"/>
      <c r="LKJ5" s="229"/>
      <c r="LKK5" s="230"/>
      <c r="LKL5" s="194"/>
      <c r="LKM5" s="194"/>
      <c r="LKN5" s="195"/>
      <c r="LKO5" s="196"/>
      <c r="LKP5" s="197"/>
      <c r="LKQ5" s="197"/>
      <c r="LKR5" s="231"/>
      <c r="LKT5" s="223"/>
      <c r="LKU5" s="225"/>
      <c r="LKV5" s="226"/>
      <c r="LKW5" s="227"/>
      <c r="LKY5" s="228"/>
      <c r="LKZ5" s="229"/>
      <c r="LLA5" s="230"/>
      <c r="LLB5" s="194"/>
      <c r="LLC5" s="194"/>
      <c r="LLD5" s="195"/>
      <c r="LLE5" s="196"/>
      <c r="LLF5" s="197"/>
      <c r="LLG5" s="197"/>
      <c r="LLH5" s="231"/>
      <c r="LLJ5" s="223"/>
      <c r="LLK5" s="225"/>
      <c r="LLL5" s="226"/>
      <c r="LLM5" s="227"/>
      <c r="LLO5" s="228"/>
      <c r="LLP5" s="229"/>
      <c r="LLQ5" s="230"/>
      <c r="LLR5" s="194"/>
      <c r="LLS5" s="194"/>
      <c r="LLT5" s="195"/>
      <c r="LLU5" s="196"/>
      <c r="LLV5" s="197"/>
      <c r="LLW5" s="197"/>
      <c r="LLX5" s="231"/>
      <c r="LLZ5" s="223"/>
      <c r="LMA5" s="225"/>
      <c r="LMB5" s="226"/>
      <c r="LMC5" s="227"/>
      <c r="LME5" s="228"/>
      <c r="LMF5" s="229"/>
      <c r="LMG5" s="230"/>
      <c r="LMH5" s="194"/>
      <c r="LMI5" s="194"/>
      <c r="LMJ5" s="195"/>
      <c r="LMK5" s="196"/>
      <c r="LML5" s="197"/>
      <c r="LMM5" s="197"/>
      <c r="LMN5" s="231"/>
      <c r="LMP5" s="223"/>
      <c r="LMQ5" s="225"/>
      <c r="LMR5" s="226"/>
      <c r="LMS5" s="227"/>
      <c r="LMU5" s="228"/>
      <c r="LMV5" s="229"/>
      <c r="LMW5" s="230"/>
      <c r="LMX5" s="194"/>
      <c r="LMY5" s="194"/>
      <c r="LMZ5" s="195"/>
      <c r="LNA5" s="196"/>
      <c r="LNB5" s="197"/>
      <c r="LNC5" s="197"/>
      <c r="LND5" s="231"/>
      <c r="LNF5" s="223"/>
      <c r="LNG5" s="225"/>
      <c r="LNH5" s="226"/>
      <c r="LNI5" s="227"/>
      <c r="LNK5" s="228"/>
      <c r="LNL5" s="229"/>
      <c r="LNM5" s="230"/>
      <c r="LNN5" s="194"/>
      <c r="LNO5" s="194"/>
      <c r="LNP5" s="195"/>
      <c r="LNQ5" s="196"/>
      <c r="LNR5" s="197"/>
      <c r="LNS5" s="197"/>
      <c r="LNT5" s="231"/>
      <c r="LNV5" s="223"/>
      <c r="LNW5" s="225"/>
      <c r="LNX5" s="226"/>
      <c r="LNY5" s="227"/>
      <c r="LOA5" s="228"/>
      <c r="LOB5" s="229"/>
      <c r="LOC5" s="230"/>
      <c r="LOD5" s="194"/>
      <c r="LOE5" s="194"/>
      <c r="LOF5" s="195"/>
      <c r="LOG5" s="196"/>
      <c r="LOH5" s="197"/>
      <c r="LOI5" s="197"/>
      <c r="LOJ5" s="231"/>
      <c r="LOL5" s="223"/>
      <c r="LOM5" s="225"/>
      <c r="LON5" s="226"/>
      <c r="LOO5" s="227"/>
      <c r="LOQ5" s="228"/>
      <c r="LOR5" s="229"/>
      <c r="LOS5" s="230"/>
      <c r="LOT5" s="194"/>
      <c r="LOU5" s="194"/>
      <c r="LOV5" s="195"/>
      <c r="LOW5" s="196"/>
      <c r="LOX5" s="197"/>
      <c r="LOY5" s="197"/>
      <c r="LOZ5" s="231"/>
      <c r="LPB5" s="223"/>
      <c r="LPC5" s="225"/>
      <c r="LPD5" s="226"/>
      <c r="LPE5" s="227"/>
      <c r="LPG5" s="228"/>
      <c r="LPH5" s="229"/>
      <c r="LPI5" s="230"/>
      <c r="LPJ5" s="194"/>
      <c r="LPK5" s="194"/>
      <c r="LPL5" s="195"/>
      <c r="LPM5" s="196"/>
      <c r="LPN5" s="197"/>
      <c r="LPO5" s="197"/>
      <c r="LPP5" s="231"/>
      <c r="LPR5" s="223"/>
      <c r="LPS5" s="225"/>
      <c r="LPT5" s="226"/>
      <c r="LPU5" s="227"/>
      <c r="LPW5" s="228"/>
      <c r="LPX5" s="229"/>
      <c r="LPY5" s="230"/>
      <c r="LPZ5" s="194"/>
      <c r="LQA5" s="194"/>
      <c r="LQB5" s="195"/>
      <c r="LQC5" s="196"/>
      <c r="LQD5" s="197"/>
      <c r="LQE5" s="197"/>
      <c r="LQF5" s="231"/>
      <c r="LQH5" s="223"/>
      <c r="LQI5" s="225"/>
      <c r="LQJ5" s="226"/>
      <c r="LQK5" s="227"/>
      <c r="LQM5" s="228"/>
      <c r="LQN5" s="229"/>
      <c r="LQO5" s="230"/>
      <c r="LQP5" s="194"/>
      <c r="LQQ5" s="194"/>
      <c r="LQR5" s="195"/>
      <c r="LQS5" s="196"/>
      <c r="LQT5" s="197"/>
      <c r="LQU5" s="197"/>
      <c r="LQV5" s="231"/>
      <c r="LQX5" s="223"/>
      <c r="LQY5" s="225"/>
      <c r="LQZ5" s="226"/>
      <c r="LRA5" s="227"/>
      <c r="LRC5" s="228"/>
      <c r="LRD5" s="229"/>
      <c r="LRE5" s="230"/>
      <c r="LRF5" s="194"/>
      <c r="LRG5" s="194"/>
      <c r="LRH5" s="195"/>
      <c r="LRI5" s="196"/>
      <c r="LRJ5" s="197"/>
      <c r="LRK5" s="197"/>
      <c r="LRL5" s="231"/>
      <c r="LRN5" s="223"/>
      <c r="LRO5" s="225"/>
      <c r="LRP5" s="226"/>
      <c r="LRQ5" s="227"/>
      <c r="LRS5" s="228"/>
      <c r="LRT5" s="229"/>
      <c r="LRU5" s="230"/>
      <c r="LRV5" s="194"/>
      <c r="LRW5" s="194"/>
      <c r="LRX5" s="195"/>
      <c r="LRY5" s="196"/>
      <c r="LRZ5" s="197"/>
      <c r="LSA5" s="197"/>
      <c r="LSB5" s="231"/>
      <c r="LSD5" s="223"/>
      <c r="LSE5" s="225"/>
      <c r="LSF5" s="226"/>
      <c r="LSG5" s="227"/>
      <c r="LSI5" s="228"/>
      <c r="LSJ5" s="229"/>
      <c r="LSK5" s="230"/>
      <c r="LSL5" s="194"/>
      <c r="LSM5" s="194"/>
      <c r="LSN5" s="195"/>
      <c r="LSO5" s="196"/>
      <c r="LSP5" s="197"/>
      <c r="LSQ5" s="197"/>
      <c r="LSR5" s="231"/>
      <c r="LST5" s="223"/>
      <c r="LSU5" s="225"/>
      <c r="LSV5" s="226"/>
      <c r="LSW5" s="227"/>
      <c r="LSY5" s="228"/>
      <c r="LSZ5" s="229"/>
      <c r="LTA5" s="230"/>
      <c r="LTB5" s="194"/>
      <c r="LTC5" s="194"/>
      <c r="LTD5" s="195"/>
      <c r="LTE5" s="196"/>
      <c r="LTF5" s="197"/>
      <c r="LTG5" s="197"/>
      <c r="LTH5" s="231"/>
      <c r="LTJ5" s="223"/>
      <c r="LTK5" s="225"/>
      <c r="LTL5" s="226"/>
      <c r="LTM5" s="227"/>
      <c r="LTO5" s="228"/>
      <c r="LTP5" s="229"/>
      <c r="LTQ5" s="230"/>
      <c r="LTR5" s="194"/>
      <c r="LTS5" s="194"/>
      <c r="LTT5" s="195"/>
      <c r="LTU5" s="196"/>
      <c r="LTV5" s="197"/>
      <c r="LTW5" s="197"/>
      <c r="LTX5" s="231"/>
      <c r="LTZ5" s="223"/>
      <c r="LUA5" s="225"/>
      <c r="LUB5" s="226"/>
      <c r="LUC5" s="227"/>
      <c r="LUE5" s="228"/>
      <c r="LUF5" s="229"/>
      <c r="LUG5" s="230"/>
      <c r="LUH5" s="194"/>
      <c r="LUI5" s="194"/>
      <c r="LUJ5" s="195"/>
      <c r="LUK5" s="196"/>
      <c r="LUL5" s="197"/>
      <c r="LUM5" s="197"/>
      <c r="LUN5" s="231"/>
      <c r="LUP5" s="223"/>
      <c r="LUQ5" s="225"/>
      <c r="LUR5" s="226"/>
      <c r="LUS5" s="227"/>
      <c r="LUU5" s="228"/>
      <c r="LUV5" s="229"/>
      <c r="LUW5" s="230"/>
      <c r="LUX5" s="194"/>
      <c r="LUY5" s="194"/>
      <c r="LUZ5" s="195"/>
      <c r="LVA5" s="196"/>
      <c r="LVB5" s="197"/>
      <c r="LVC5" s="197"/>
      <c r="LVD5" s="231"/>
      <c r="LVF5" s="223"/>
      <c r="LVG5" s="225"/>
      <c r="LVH5" s="226"/>
      <c r="LVI5" s="227"/>
      <c r="LVK5" s="228"/>
      <c r="LVL5" s="229"/>
      <c r="LVM5" s="230"/>
      <c r="LVN5" s="194"/>
      <c r="LVO5" s="194"/>
      <c r="LVP5" s="195"/>
      <c r="LVQ5" s="196"/>
      <c r="LVR5" s="197"/>
      <c r="LVS5" s="197"/>
      <c r="LVT5" s="231"/>
      <c r="LVV5" s="223"/>
      <c r="LVW5" s="225"/>
      <c r="LVX5" s="226"/>
      <c r="LVY5" s="227"/>
      <c r="LWA5" s="228"/>
      <c r="LWB5" s="229"/>
      <c r="LWC5" s="230"/>
      <c r="LWD5" s="194"/>
      <c r="LWE5" s="194"/>
      <c r="LWF5" s="195"/>
      <c r="LWG5" s="196"/>
      <c r="LWH5" s="197"/>
      <c r="LWI5" s="197"/>
      <c r="LWJ5" s="231"/>
      <c r="LWL5" s="223"/>
      <c r="LWM5" s="225"/>
      <c r="LWN5" s="226"/>
      <c r="LWO5" s="227"/>
      <c r="LWQ5" s="228"/>
      <c r="LWR5" s="229"/>
      <c r="LWS5" s="230"/>
      <c r="LWT5" s="194"/>
      <c r="LWU5" s="194"/>
      <c r="LWV5" s="195"/>
      <c r="LWW5" s="196"/>
      <c r="LWX5" s="197"/>
      <c r="LWY5" s="197"/>
      <c r="LWZ5" s="231"/>
      <c r="LXB5" s="223"/>
      <c r="LXC5" s="225"/>
      <c r="LXD5" s="226"/>
      <c r="LXE5" s="227"/>
      <c r="LXG5" s="228"/>
      <c r="LXH5" s="229"/>
      <c r="LXI5" s="230"/>
      <c r="LXJ5" s="194"/>
      <c r="LXK5" s="194"/>
      <c r="LXL5" s="195"/>
      <c r="LXM5" s="196"/>
      <c r="LXN5" s="197"/>
      <c r="LXO5" s="197"/>
      <c r="LXP5" s="231"/>
      <c r="LXR5" s="223"/>
      <c r="LXS5" s="225"/>
      <c r="LXT5" s="226"/>
      <c r="LXU5" s="227"/>
      <c r="LXW5" s="228"/>
      <c r="LXX5" s="229"/>
      <c r="LXY5" s="230"/>
      <c r="LXZ5" s="194"/>
      <c r="LYA5" s="194"/>
      <c r="LYB5" s="195"/>
      <c r="LYC5" s="196"/>
      <c r="LYD5" s="197"/>
      <c r="LYE5" s="197"/>
      <c r="LYF5" s="231"/>
      <c r="LYH5" s="223"/>
      <c r="LYI5" s="225"/>
      <c r="LYJ5" s="226"/>
      <c r="LYK5" s="227"/>
      <c r="LYM5" s="228"/>
      <c r="LYN5" s="229"/>
      <c r="LYO5" s="230"/>
      <c r="LYP5" s="194"/>
      <c r="LYQ5" s="194"/>
      <c r="LYR5" s="195"/>
      <c r="LYS5" s="196"/>
      <c r="LYT5" s="197"/>
      <c r="LYU5" s="197"/>
      <c r="LYV5" s="231"/>
      <c r="LYX5" s="223"/>
      <c r="LYY5" s="225"/>
      <c r="LYZ5" s="226"/>
      <c r="LZA5" s="227"/>
      <c r="LZC5" s="228"/>
      <c r="LZD5" s="229"/>
      <c r="LZE5" s="230"/>
      <c r="LZF5" s="194"/>
      <c r="LZG5" s="194"/>
      <c r="LZH5" s="195"/>
      <c r="LZI5" s="196"/>
      <c r="LZJ5" s="197"/>
      <c r="LZK5" s="197"/>
      <c r="LZL5" s="231"/>
      <c r="LZN5" s="223"/>
      <c r="LZO5" s="225"/>
      <c r="LZP5" s="226"/>
      <c r="LZQ5" s="227"/>
      <c r="LZS5" s="228"/>
      <c r="LZT5" s="229"/>
      <c r="LZU5" s="230"/>
      <c r="LZV5" s="194"/>
      <c r="LZW5" s="194"/>
      <c r="LZX5" s="195"/>
      <c r="LZY5" s="196"/>
      <c r="LZZ5" s="197"/>
      <c r="MAA5" s="197"/>
      <c r="MAB5" s="231"/>
      <c r="MAD5" s="223"/>
      <c r="MAE5" s="225"/>
      <c r="MAF5" s="226"/>
      <c r="MAG5" s="227"/>
      <c r="MAI5" s="228"/>
      <c r="MAJ5" s="229"/>
      <c r="MAK5" s="230"/>
      <c r="MAL5" s="194"/>
      <c r="MAM5" s="194"/>
      <c r="MAN5" s="195"/>
      <c r="MAO5" s="196"/>
      <c r="MAP5" s="197"/>
      <c r="MAQ5" s="197"/>
      <c r="MAR5" s="231"/>
      <c r="MAT5" s="223"/>
      <c r="MAU5" s="225"/>
      <c r="MAV5" s="226"/>
      <c r="MAW5" s="227"/>
      <c r="MAY5" s="228"/>
      <c r="MAZ5" s="229"/>
      <c r="MBA5" s="230"/>
      <c r="MBB5" s="194"/>
      <c r="MBC5" s="194"/>
      <c r="MBD5" s="195"/>
      <c r="MBE5" s="196"/>
      <c r="MBF5" s="197"/>
      <c r="MBG5" s="197"/>
      <c r="MBH5" s="231"/>
      <c r="MBJ5" s="223"/>
      <c r="MBK5" s="225"/>
      <c r="MBL5" s="226"/>
      <c r="MBM5" s="227"/>
      <c r="MBO5" s="228"/>
      <c r="MBP5" s="229"/>
      <c r="MBQ5" s="230"/>
      <c r="MBR5" s="194"/>
      <c r="MBS5" s="194"/>
      <c r="MBT5" s="195"/>
      <c r="MBU5" s="196"/>
      <c r="MBV5" s="197"/>
      <c r="MBW5" s="197"/>
      <c r="MBX5" s="231"/>
      <c r="MBZ5" s="223"/>
      <c r="MCA5" s="225"/>
      <c r="MCB5" s="226"/>
      <c r="MCC5" s="227"/>
      <c r="MCE5" s="228"/>
      <c r="MCF5" s="229"/>
      <c r="MCG5" s="230"/>
      <c r="MCH5" s="194"/>
      <c r="MCI5" s="194"/>
      <c r="MCJ5" s="195"/>
      <c r="MCK5" s="196"/>
      <c r="MCL5" s="197"/>
      <c r="MCM5" s="197"/>
      <c r="MCN5" s="231"/>
      <c r="MCP5" s="223"/>
      <c r="MCQ5" s="225"/>
      <c r="MCR5" s="226"/>
      <c r="MCS5" s="227"/>
      <c r="MCU5" s="228"/>
      <c r="MCV5" s="229"/>
      <c r="MCW5" s="230"/>
      <c r="MCX5" s="194"/>
      <c r="MCY5" s="194"/>
      <c r="MCZ5" s="195"/>
      <c r="MDA5" s="196"/>
      <c r="MDB5" s="197"/>
      <c r="MDC5" s="197"/>
      <c r="MDD5" s="231"/>
      <c r="MDF5" s="223"/>
      <c r="MDG5" s="225"/>
      <c r="MDH5" s="226"/>
      <c r="MDI5" s="227"/>
      <c r="MDK5" s="228"/>
      <c r="MDL5" s="229"/>
      <c r="MDM5" s="230"/>
      <c r="MDN5" s="194"/>
      <c r="MDO5" s="194"/>
      <c r="MDP5" s="195"/>
      <c r="MDQ5" s="196"/>
      <c r="MDR5" s="197"/>
      <c r="MDS5" s="197"/>
      <c r="MDT5" s="231"/>
      <c r="MDV5" s="223"/>
      <c r="MDW5" s="225"/>
      <c r="MDX5" s="226"/>
      <c r="MDY5" s="227"/>
      <c r="MEA5" s="228"/>
      <c r="MEB5" s="229"/>
      <c r="MEC5" s="230"/>
      <c r="MED5" s="194"/>
      <c r="MEE5" s="194"/>
      <c r="MEF5" s="195"/>
      <c r="MEG5" s="196"/>
      <c r="MEH5" s="197"/>
      <c r="MEI5" s="197"/>
      <c r="MEJ5" s="231"/>
      <c r="MEL5" s="223"/>
      <c r="MEM5" s="225"/>
      <c r="MEN5" s="226"/>
      <c r="MEO5" s="227"/>
      <c r="MEQ5" s="228"/>
      <c r="MER5" s="229"/>
      <c r="MES5" s="230"/>
      <c r="MET5" s="194"/>
      <c r="MEU5" s="194"/>
      <c r="MEV5" s="195"/>
      <c r="MEW5" s="196"/>
      <c r="MEX5" s="197"/>
      <c r="MEY5" s="197"/>
      <c r="MEZ5" s="231"/>
      <c r="MFB5" s="223"/>
      <c r="MFC5" s="225"/>
      <c r="MFD5" s="226"/>
      <c r="MFE5" s="227"/>
      <c r="MFG5" s="228"/>
      <c r="MFH5" s="229"/>
      <c r="MFI5" s="230"/>
      <c r="MFJ5" s="194"/>
      <c r="MFK5" s="194"/>
      <c r="MFL5" s="195"/>
      <c r="MFM5" s="196"/>
      <c r="MFN5" s="197"/>
      <c r="MFO5" s="197"/>
      <c r="MFP5" s="231"/>
      <c r="MFR5" s="223"/>
      <c r="MFS5" s="225"/>
      <c r="MFT5" s="226"/>
      <c r="MFU5" s="227"/>
      <c r="MFW5" s="228"/>
      <c r="MFX5" s="229"/>
      <c r="MFY5" s="230"/>
      <c r="MFZ5" s="194"/>
      <c r="MGA5" s="194"/>
      <c r="MGB5" s="195"/>
      <c r="MGC5" s="196"/>
      <c r="MGD5" s="197"/>
      <c r="MGE5" s="197"/>
      <c r="MGF5" s="231"/>
      <c r="MGH5" s="223"/>
      <c r="MGI5" s="225"/>
      <c r="MGJ5" s="226"/>
      <c r="MGK5" s="227"/>
      <c r="MGM5" s="228"/>
      <c r="MGN5" s="229"/>
      <c r="MGO5" s="230"/>
      <c r="MGP5" s="194"/>
      <c r="MGQ5" s="194"/>
      <c r="MGR5" s="195"/>
      <c r="MGS5" s="196"/>
      <c r="MGT5" s="197"/>
      <c r="MGU5" s="197"/>
      <c r="MGV5" s="231"/>
      <c r="MGX5" s="223"/>
      <c r="MGY5" s="225"/>
      <c r="MGZ5" s="226"/>
      <c r="MHA5" s="227"/>
      <c r="MHC5" s="228"/>
      <c r="MHD5" s="229"/>
      <c r="MHE5" s="230"/>
      <c r="MHF5" s="194"/>
      <c r="MHG5" s="194"/>
      <c r="MHH5" s="195"/>
      <c r="MHI5" s="196"/>
      <c r="MHJ5" s="197"/>
      <c r="MHK5" s="197"/>
      <c r="MHL5" s="231"/>
      <c r="MHN5" s="223"/>
      <c r="MHO5" s="225"/>
      <c r="MHP5" s="226"/>
      <c r="MHQ5" s="227"/>
      <c r="MHS5" s="228"/>
      <c r="MHT5" s="229"/>
      <c r="MHU5" s="230"/>
      <c r="MHV5" s="194"/>
      <c r="MHW5" s="194"/>
      <c r="MHX5" s="195"/>
      <c r="MHY5" s="196"/>
      <c r="MHZ5" s="197"/>
      <c r="MIA5" s="197"/>
      <c r="MIB5" s="231"/>
      <c r="MID5" s="223"/>
      <c r="MIE5" s="225"/>
      <c r="MIF5" s="226"/>
      <c r="MIG5" s="227"/>
      <c r="MII5" s="228"/>
      <c r="MIJ5" s="229"/>
      <c r="MIK5" s="230"/>
      <c r="MIL5" s="194"/>
      <c r="MIM5" s="194"/>
      <c r="MIN5" s="195"/>
      <c r="MIO5" s="196"/>
      <c r="MIP5" s="197"/>
      <c r="MIQ5" s="197"/>
      <c r="MIR5" s="231"/>
      <c r="MIT5" s="223"/>
      <c r="MIU5" s="225"/>
      <c r="MIV5" s="226"/>
      <c r="MIW5" s="227"/>
      <c r="MIY5" s="228"/>
      <c r="MIZ5" s="229"/>
      <c r="MJA5" s="230"/>
      <c r="MJB5" s="194"/>
      <c r="MJC5" s="194"/>
      <c r="MJD5" s="195"/>
      <c r="MJE5" s="196"/>
      <c r="MJF5" s="197"/>
      <c r="MJG5" s="197"/>
      <c r="MJH5" s="231"/>
      <c r="MJJ5" s="223"/>
      <c r="MJK5" s="225"/>
      <c r="MJL5" s="226"/>
      <c r="MJM5" s="227"/>
      <c r="MJO5" s="228"/>
      <c r="MJP5" s="229"/>
      <c r="MJQ5" s="230"/>
      <c r="MJR5" s="194"/>
      <c r="MJS5" s="194"/>
      <c r="MJT5" s="195"/>
      <c r="MJU5" s="196"/>
      <c r="MJV5" s="197"/>
      <c r="MJW5" s="197"/>
      <c r="MJX5" s="231"/>
      <c r="MJZ5" s="223"/>
      <c r="MKA5" s="225"/>
      <c r="MKB5" s="226"/>
      <c r="MKC5" s="227"/>
      <c r="MKE5" s="228"/>
      <c r="MKF5" s="229"/>
      <c r="MKG5" s="230"/>
      <c r="MKH5" s="194"/>
      <c r="MKI5" s="194"/>
      <c r="MKJ5" s="195"/>
      <c r="MKK5" s="196"/>
      <c r="MKL5" s="197"/>
      <c r="MKM5" s="197"/>
      <c r="MKN5" s="231"/>
      <c r="MKP5" s="223"/>
      <c r="MKQ5" s="225"/>
      <c r="MKR5" s="226"/>
      <c r="MKS5" s="227"/>
      <c r="MKU5" s="228"/>
      <c r="MKV5" s="229"/>
      <c r="MKW5" s="230"/>
      <c r="MKX5" s="194"/>
      <c r="MKY5" s="194"/>
      <c r="MKZ5" s="195"/>
      <c r="MLA5" s="196"/>
      <c r="MLB5" s="197"/>
      <c r="MLC5" s="197"/>
      <c r="MLD5" s="231"/>
      <c r="MLF5" s="223"/>
      <c r="MLG5" s="225"/>
      <c r="MLH5" s="226"/>
      <c r="MLI5" s="227"/>
      <c r="MLK5" s="228"/>
      <c r="MLL5" s="229"/>
      <c r="MLM5" s="230"/>
      <c r="MLN5" s="194"/>
      <c r="MLO5" s="194"/>
      <c r="MLP5" s="195"/>
      <c r="MLQ5" s="196"/>
      <c r="MLR5" s="197"/>
      <c r="MLS5" s="197"/>
      <c r="MLT5" s="231"/>
      <c r="MLV5" s="223"/>
      <c r="MLW5" s="225"/>
      <c r="MLX5" s="226"/>
      <c r="MLY5" s="227"/>
      <c r="MMA5" s="228"/>
      <c r="MMB5" s="229"/>
      <c r="MMC5" s="230"/>
      <c r="MMD5" s="194"/>
      <c r="MME5" s="194"/>
      <c r="MMF5" s="195"/>
      <c r="MMG5" s="196"/>
      <c r="MMH5" s="197"/>
      <c r="MMI5" s="197"/>
      <c r="MMJ5" s="231"/>
      <c r="MML5" s="223"/>
      <c r="MMM5" s="225"/>
      <c r="MMN5" s="226"/>
      <c r="MMO5" s="227"/>
      <c r="MMQ5" s="228"/>
      <c r="MMR5" s="229"/>
      <c r="MMS5" s="230"/>
      <c r="MMT5" s="194"/>
      <c r="MMU5" s="194"/>
      <c r="MMV5" s="195"/>
      <c r="MMW5" s="196"/>
      <c r="MMX5" s="197"/>
      <c r="MMY5" s="197"/>
      <c r="MMZ5" s="231"/>
      <c r="MNB5" s="223"/>
      <c r="MNC5" s="225"/>
      <c r="MND5" s="226"/>
      <c r="MNE5" s="227"/>
      <c r="MNG5" s="228"/>
      <c r="MNH5" s="229"/>
      <c r="MNI5" s="230"/>
      <c r="MNJ5" s="194"/>
      <c r="MNK5" s="194"/>
      <c r="MNL5" s="195"/>
      <c r="MNM5" s="196"/>
      <c r="MNN5" s="197"/>
      <c r="MNO5" s="197"/>
      <c r="MNP5" s="231"/>
      <c r="MNR5" s="223"/>
      <c r="MNS5" s="225"/>
      <c r="MNT5" s="226"/>
      <c r="MNU5" s="227"/>
      <c r="MNW5" s="228"/>
      <c r="MNX5" s="229"/>
      <c r="MNY5" s="230"/>
      <c r="MNZ5" s="194"/>
      <c r="MOA5" s="194"/>
      <c r="MOB5" s="195"/>
      <c r="MOC5" s="196"/>
      <c r="MOD5" s="197"/>
      <c r="MOE5" s="197"/>
      <c r="MOF5" s="231"/>
      <c r="MOH5" s="223"/>
      <c r="MOI5" s="225"/>
      <c r="MOJ5" s="226"/>
      <c r="MOK5" s="227"/>
      <c r="MOM5" s="228"/>
      <c r="MON5" s="229"/>
      <c r="MOO5" s="230"/>
      <c r="MOP5" s="194"/>
      <c r="MOQ5" s="194"/>
      <c r="MOR5" s="195"/>
      <c r="MOS5" s="196"/>
      <c r="MOT5" s="197"/>
      <c r="MOU5" s="197"/>
      <c r="MOV5" s="231"/>
      <c r="MOX5" s="223"/>
      <c r="MOY5" s="225"/>
      <c r="MOZ5" s="226"/>
      <c r="MPA5" s="227"/>
      <c r="MPC5" s="228"/>
      <c r="MPD5" s="229"/>
      <c r="MPE5" s="230"/>
      <c r="MPF5" s="194"/>
      <c r="MPG5" s="194"/>
      <c r="MPH5" s="195"/>
      <c r="MPI5" s="196"/>
      <c r="MPJ5" s="197"/>
      <c r="MPK5" s="197"/>
      <c r="MPL5" s="231"/>
      <c r="MPN5" s="223"/>
      <c r="MPO5" s="225"/>
      <c r="MPP5" s="226"/>
      <c r="MPQ5" s="227"/>
      <c r="MPS5" s="228"/>
      <c r="MPT5" s="229"/>
      <c r="MPU5" s="230"/>
      <c r="MPV5" s="194"/>
      <c r="MPW5" s="194"/>
      <c r="MPX5" s="195"/>
      <c r="MPY5" s="196"/>
      <c r="MPZ5" s="197"/>
      <c r="MQA5" s="197"/>
      <c r="MQB5" s="231"/>
      <c r="MQD5" s="223"/>
      <c r="MQE5" s="225"/>
      <c r="MQF5" s="226"/>
      <c r="MQG5" s="227"/>
      <c r="MQI5" s="228"/>
      <c r="MQJ5" s="229"/>
      <c r="MQK5" s="230"/>
      <c r="MQL5" s="194"/>
      <c r="MQM5" s="194"/>
      <c r="MQN5" s="195"/>
      <c r="MQO5" s="196"/>
      <c r="MQP5" s="197"/>
      <c r="MQQ5" s="197"/>
      <c r="MQR5" s="231"/>
      <c r="MQT5" s="223"/>
      <c r="MQU5" s="225"/>
      <c r="MQV5" s="226"/>
      <c r="MQW5" s="227"/>
      <c r="MQY5" s="228"/>
      <c r="MQZ5" s="229"/>
      <c r="MRA5" s="230"/>
      <c r="MRB5" s="194"/>
      <c r="MRC5" s="194"/>
      <c r="MRD5" s="195"/>
      <c r="MRE5" s="196"/>
      <c r="MRF5" s="197"/>
      <c r="MRG5" s="197"/>
      <c r="MRH5" s="231"/>
      <c r="MRJ5" s="223"/>
      <c r="MRK5" s="225"/>
      <c r="MRL5" s="226"/>
      <c r="MRM5" s="227"/>
      <c r="MRO5" s="228"/>
      <c r="MRP5" s="229"/>
      <c r="MRQ5" s="230"/>
      <c r="MRR5" s="194"/>
      <c r="MRS5" s="194"/>
      <c r="MRT5" s="195"/>
      <c r="MRU5" s="196"/>
      <c r="MRV5" s="197"/>
      <c r="MRW5" s="197"/>
      <c r="MRX5" s="231"/>
      <c r="MRZ5" s="223"/>
      <c r="MSA5" s="225"/>
      <c r="MSB5" s="226"/>
      <c r="MSC5" s="227"/>
      <c r="MSE5" s="228"/>
      <c r="MSF5" s="229"/>
      <c r="MSG5" s="230"/>
      <c r="MSH5" s="194"/>
      <c r="MSI5" s="194"/>
      <c r="MSJ5" s="195"/>
      <c r="MSK5" s="196"/>
      <c r="MSL5" s="197"/>
      <c r="MSM5" s="197"/>
      <c r="MSN5" s="231"/>
      <c r="MSP5" s="223"/>
      <c r="MSQ5" s="225"/>
      <c r="MSR5" s="226"/>
      <c r="MSS5" s="227"/>
      <c r="MSU5" s="228"/>
      <c r="MSV5" s="229"/>
      <c r="MSW5" s="230"/>
      <c r="MSX5" s="194"/>
      <c r="MSY5" s="194"/>
      <c r="MSZ5" s="195"/>
      <c r="MTA5" s="196"/>
      <c r="MTB5" s="197"/>
      <c r="MTC5" s="197"/>
      <c r="MTD5" s="231"/>
      <c r="MTF5" s="223"/>
      <c r="MTG5" s="225"/>
      <c r="MTH5" s="226"/>
      <c r="MTI5" s="227"/>
      <c r="MTK5" s="228"/>
      <c r="MTL5" s="229"/>
      <c r="MTM5" s="230"/>
      <c r="MTN5" s="194"/>
      <c r="MTO5" s="194"/>
      <c r="MTP5" s="195"/>
      <c r="MTQ5" s="196"/>
      <c r="MTR5" s="197"/>
      <c r="MTS5" s="197"/>
      <c r="MTT5" s="231"/>
      <c r="MTV5" s="223"/>
      <c r="MTW5" s="225"/>
      <c r="MTX5" s="226"/>
      <c r="MTY5" s="227"/>
      <c r="MUA5" s="228"/>
      <c r="MUB5" s="229"/>
      <c r="MUC5" s="230"/>
      <c r="MUD5" s="194"/>
      <c r="MUE5" s="194"/>
      <c r="MUF5" s="195"/>
      <c r="MUG5" s="196"/>
      <c r="MUH5" s="197"/>
      <c r="MUI5" s="197"/>
      <c r="MUJ5" s="231"/>
      <c r="MUL5" s="223"/>
      <c r="MUM5" s="225"/>
      <c r="MUN5" s="226"/>
      <c r="MUO5" s="227"/>
      <c r="MUQ5" s="228"/>
      <c r="MUR5" s="229"/>
      <c r="MUS5" s="230"/>
      <c r="MUT5" s="194"/>
      <c r="MUU5" s="194"/>
      <c r="MUV5" s="195"/>
      <c r="MUW5" s="196"/>
      <c r="MUX5" s="197"/>
      <c r="MUY5" s="197"/>
      <c r="MUZ5" s="231"/>
      <c r="MVB5" s="223"/>
      <c r="MVC5" s="225"/>
      <c r="MVD5" s="226"/>
      <c r="MVE5" s="227"/>
      <c r="MVG5" s="228"/>
      <c r="MVH5" s="229"/>
      <c r="MVI5" s="230"/>
      <c r="MVJ5" s="194"/>
      <c r="MVK5" s="194"/>
      <c r="MVL5" s="195"/>
      <c r="MVM5" s="196"/>
      <c r="MVN5" s="197"/>
      <c r="MVO5" s="197"/>
      <c r="MVP5" s="231"/>
      <c r="MVR5" s="223"/>
      <c r="MVS5" s="225"/>
      <c r="MVT5" s="226"/>
      <c r="MVU5" s="227"/>
      <c r="MVW5" s="228"/>
      <c r="MVX5" s="229"/>
      <c r="MVY5" s="230"/>
      <c r="MVZ5" s="194"/>
      <c r="MWA5" s="194"/>
      <c r="MWB5" s="195"/>
      <c r="MWC5" s="196"/>
      <c r="MWD5" s="197"/>
      <c r="MWE5" s="197"/>
      <c r="MWF5" s="231"/>
      <c r="MWH5" s="223"/>
      <c r="MWI5" s="225"/>
      <c r="MWJ5" s="226"/>
      <c r="MWK5" s="227"/>
      <c r="MWM5" s="228"/>
      <c r="MWN5" s="229"/>
      <c r="MWO5" s="230"/>
      <c r="MWP5" s="194"/>
      <c r="MWQ5" s="194"/>
      <c r="MWR5" s="195"/>
      <c r="MWS5" s="196"/>
      <c r="MWT5" s="197"/>
      <c r="MWU5" s="197"/>
      <c r="MWV5" s="231"/>
      <c r="MWX5" s="223"/>
      <c r="MWY5" s="225"/>
      <c r="MWZ5" s="226"/>
      <c r="MXA5" s="227"/>
      <c r="MXC5" s="228"/>
      <c r="MXD5" s="229"/>
      <c r="MXE5" s="230"/>
      <c r="MXF5" s="194"/>
      <c r="MXG5" s="194"/>
      <c r="MXH5" s="195"/>
      <c r="MXI5" s="196"/>
      <c r="MXJ5" s="197"/>
      <c r="MXK5" s="197"/>
      <c r="MXL5" s="231"/>
      <c r="MXN5" s="223"/>
      <c r="MXO5" s="225"/>
      <c r="MXP5" s="226"/>
      <c r="MXQ5" s="227"/>
      <c r="MXS5" s="228"/>
      <c r="MXT5" s="229"/>
      <c r="MXU5" s="230"/>
      <c r="MXV5" s="194"/>
      <c r="MXW5" s="194"/>
      <c r="MXX5" s="195"/>
      <c r="MXY5" s="196"/>
      <c r="MXZ5" s="197"/>
      <c r="MYA5" s="197"/>
      <c r="MYB5" s="231"/>
      <c r="MYD5" s="223"/>
      <c r="MYE5" s="225"/>
      <c r="MYF5" s="226"/>
      <c r="MYG5" s="227"/>
      <c r="MYI5" s="228"/>
      <c r="MYJ5" s="229"/>
      <c r="MYK5" s="230"/>
      <c r="MYL5" s="194"/>
      <c r="MYM5" s="194"/>
      <c r="MYN5" s="195"/>
      <c r="MYO5" s="196"/>
      <c r="MYP5" s="197"/>
      <c r="MYQ5" s="197"/>
      <c r="MYR5" s="231"/>
      <c r="MYT5" s="223"/>
      <c r="MYU5" s="225"/>
      <c r="MYV5" s="226"/>
      <c r="MYW5" s="227"/>
      <c r="MYY5" s="228"/>
      <c r="MYZ5" s="229"/>
      <c r="MZA5" s="230"/>
      <c r="MZB5" s="194"/>
      <c r="MZC5" s="194"/>
      <c r="MZD5" s="195"/>
      <c r="MZE5" s="196"/>
      <c r="MZF5" s="197"/>
      <c r="MZG5" s="197"/>
      <c r="MZH5" s="231"/>
      <c r="MZJ5" s="223"/>
      <c r="MZK5" s="225"/>
      <c r="MZL5" s="226"/>
      <c r="MZM5" s="227"/>
      <c r="MZO5" s="228"/>
      <c r="MZP5" s="229"/>
      <c r="MZQ5" s="230"/>
      <c r="MZR5" s="194"/>
      <c r="MZS5" s="194"/>
      <c r="MZT5" s="195"/>
      <c r="MZU5" s="196"/>
      <c r="MZV5" s="197"/>
      <c r="MZW5" s="197"/>
      <c r="MZX5" s="231"/>
      <c r="MZZ5" s="223"/>
      <c r="NAA5" s="225"/>
      <c r="NAB5" s="226"/>
      <c r="NAC5" s="227"/>
      <c r="NAE5" s="228"/>
      <c r="NAF5" s="229"/>
      <c r="NAG5" s="230"/>
      <c r="NAH5" s="194"/>
      <c r="NAI5" s="194"/>
      <c r="NAJ5" s="195"/>
      <c r="NAK5" s="196"/>
      <c r="NAL5" s="197"/>
      <c r="NAM5" s="197"/>
      <c r="NAN5" s="231"/>
      <c r="NAP5" s="223"/>
      <c r="NAQ5" s="225"/>
      <c r="NAR5" s="226"/>
      <c r="NAS5" s="227"/>
      <c r="NAU5" s="228"/>
      <c r="NAV5" s="229"/>
      <c r="NAW5" s="230"/>
      <c r="NAX5" s="194"/>
      <c r="NAY5" s="194"/>
      <c r="NAZ5" s="195"/>
      <c r="NBA5" s="196"/>
      <c r="NBB5" s="197"/>
      <c r="NBC5" s="197"/>
      <c r="NBD5" s="231"/>
      <c r="NBF5" s="223"/>
      <c r="NBG5" s="225"/>
      <c r="NBH5" s="226"/>
      <c r="NBI5" s="227"/>
      <c r="NBK5" s="228"/>
      <c r="NBL5" s="229"/>
      <c r="NBM5" s="230"/>
      <c r="NBN5" s="194"/>
      <c r="NBO5" s="194"/>
      <c r="NBP5" s="195"/>
      <c r="NBQ5" s="196"/>
      <c r="NBR5" s="197"/>
      <c r="NBS5" s="197"/>
      <c r="NBT5" s="231"/>
      <c r="NBV5" s="223"/>
      <c r="NBW5" s="225"/>
      <c r="NBX5" s="226"/>
      <c r="NBY5" s="227"/>
      <c r="NCA5" s="228"/>
      <c r="NCB5" s="229"/>
      <c r="NCC5" s="230"/>
      <c r="NCD5" s="194"/>
      <c r="NCE5" s="194"/>
      <c r="NCF5" s="195"/>
      <c r="NCG5" s="196"/>
      <c r="NCH5" s="197"/>
      <c r="NCI5" s="197"/>
      <c r="NCJ5" s="231"/>
      <c r="NCL5" s="223"/>
      <c r="NCM5" s="225"/>
      <c r="NCN5" s="226"/>
      <c r="NCO5" s="227"/>
      <c r="NCQ5" s="228"/>
      <c r="NCR5" s="229"/>
      <c r="NCS5" s="230"/>
      <c r="NCT5" s="194"/>
      <c r="NCU5" s="194"/>
      <c r="NCV5" s="195"/>
      <c r="NCW5" s="196"/>
      <c r="NCX5" s="197"/>
      <c r="NCY5" s="197"/>
      <c r="NCZ5" s="231"/>
      <c r="NDB5" s="223"/>
      <c r="NDC5" s="225"/>
      <c r="NDD5" s="226"/>
      <c r="NDE5" s="227"/>
      <c r="NDG5" s="228"/>
      <c r="NDH5" s="229"/>
      <c r="NDI5" s="230"/>
      <c r="NDJ5" s="194"/>
      <c r="NDK5" s="194"/>
      <c r="NDL5" s="195"/>
      <c r="NDM5" s="196"/>
      <c r="NDN5" s="197"/>
      <c r="NDO5" s="197"/>
      <c r="NDP5" s="231"/>
      <c r="NDR5" s="223"/>
      <c r="NDS5" s="225"/>
      <c r="NDT5" s="226"/>
      <c r="NDU5" s="227"/>
      <c r="NDW5" s="228"/>
      <c r="NDX5" s="229"/>
      <c r="NDY5" s="230"/>
      <c r="NDZ5" s="194"/>
      <c r="NEA5" s="194"/>
      <c r="NEB5" s="195"/>
      <c r="NEC5" s="196"/>
      <c r="NED5" s="197"/>
      <c r="NEE5" s="197"/>
      <c r="NEF5" s="231"/>
      <c r="NEH5" s="223"/>
      <c r="NEI5" s="225"/>
      <c r="NEJ5" s="226"/>
      <c r="NEK5" s="227"/>
      <c r="NEM5" s="228"/>
      <c r="NEN5" s="229"/>
      <c r="NEO5" s="230"/>
      <c r="NEP5" s="194"/>
      <c r="NEQ5" s="194"/>
      <c r="NER5" s="195"/>
      <c r="NES5" s="196"/>
      <c r="NET5" s="197"/>
      <c r="NEU5" s="197"/>
      <c r="NEV5" s="231"/>
      <c r="NEX5" s="223"/>
      <c r="NEY5" s="225"/>
      <c r="NEZ5" s="226"/>
      <c r="NFA5" s="227"/>
      <c r="NFC5" s="228"/>
      <c r="NFD5" s="229"/>
      <c r="NFE5" s="230"/>
      <c r="NFF5" s="194"/>
      <c r="NFG5" s="194"/>
      <c r="NFH5" s="195"/>
      <c r="NFI5" s="196"/>
      <c r="NFJ5" s="197"/>
      <c r="NFK5" s="197"/>
      <c r="NFL5" s="231"/>
      <c r="NFN5" s="223"/>
      <c r="NFO5" s="225"/>
      <c r="NFP5" s="226"/>
      <c r="NFQ5" s="227"/>
      <c r="NFS5" s="228"/>
      <c r="NFT5" s="229"/>
      <c r="NFU5" s="230"/>
      <c r="NFV5" s="194"/>
      <c r="NFW5" s="194"/>
      <c r="NFX5" s="195"/>
      <c r="NFY5" s="196"/>
      <c r="NFZ5" s="197"/>
      <c r="NGA5" s="197"/>
      <c r="NGB5" s="231"/>
      <c r="NGD5" s="223"/>
      <c r="NGE5" s="225"/>
      <c r="NGF5" s="226"/>
      <c r="NGG5" s="227"/>
      <c r="NGI5" s="228"/>
      <c r="NGJ5" s="229"/>
      <c r="NGK5" s="230"/>
      <c r="NGL5" s="194"/>
      <c r="NGM5" s="194"/>
      <c r="NGN5" s="195"/>
      <c r="NGO5" s="196"/>
      <c r="NGP5" s="197"/>
      <c r="NGQ5" s="197"/>
      <c r="NGR5" s="231"/>
      <c r="NGT5" s="223"/>
      <c r="NGU5" s="225"/>
      <c r="NGV5" s="226"/>
      <c r="NGW5" s="227"/>
      <c r="NGY5" s="228"/>
      <c r="NGZ5" s="229"/>
      <c r="NHA5" s="230"/>
      <c r="NHB5" s="194"/>
      <c r="NHC5" s="194"/>
      <c r="NHD5" s="195"/>
      <c r="NHE5" s="196"/>
      <c r="NHF5" s="197"/>
      <c r="NHG5" s="197"/>
      <c r="NHH5" s="231"/>
      <c r="NHJ5" s="223"/>
      <c r="NHK5" s="225"/>
      <c r="NHL5" s="226"/>
      <c r="NHM5" s="227"/>
      <c r="NHO5" s="228"/>
      <c r="NHP5" s="229"/>
      <c r="NHQ5" s="230"/>
      <c r="NHR5" s="194"/>
      <c r="NHS5" s="194"/>
      <c r="NHT5" s="195"/>
      <c r="NHU5" s="196"/>
      <c r="NHV5" s="197"/>
      <c r="NHW5" s="197"/>
      <c r="NHX5" s="231"/>
      <c r="NHZ5" s="223"/>
      <c r="NIA5" s="225"/>
      <c r="NIB5" s="226"/>
      <c r="NIC5" s="227"/>
      <c r="NIE5" s="228"/>
      <c r="NIF5" s="229"/>
      <c r="NIG5" s="230"/>
      <c r="NIH5" s="194"/>
      <c r="NII5" s="194"/>
      <c r="NIJ5" s="195"/>
      <c r="NIK5" s="196"/>
      <c r="NIL5" s="197"/>
      <c r="NIM5" s="197"/>
      <c r="NIN5" s="231"/>
      <c r="NIP5" s="223"/>
      <c r="NIQ5" s="225"/>
      <c r="NIR5" s="226"/>
      <c r="NIS5" s="227"/>
      <c r="NIU5" s="228"/>
      <c r="NIV5" s="229"/>
      <c r="NIW5" s="230"/>
      <c r="NIX5" s="194"/>
      <c r="NIY5" s="194"/>
      <c r="NIZ5" s="195"/>
      <c r="NJA5" s="196"/>
      <c r="NJB5" s="197"/>
      <c r="NJC5" s="197"/>
      <c r="NJD5" s="231"/>
      <c r="NJF5" s="223"/>
      <c r="NJG5" s="225"/>
      <c r="NJH5" s="226"/>
      <c r="NJI5" s="227"/>
      <c r="NJK5" s="228"/>
      <c r="NJL5" s="229"/>
      <c r="NJM5" s="230"/>
      <c r="NJN5" s="194"/>
      <c r="NJO5" s="194"/>
      <c r="NJP5" s="195"/>
      <c r="NJQ5" s="196"/>
      <c r="NJR5" s="197"/>
      <c r="NJS5" s="197"/>
      <c r="NJT5" s="231"/>
      <c r="NJV5" s="223"/>
      <c r="NJW5" s="225"/>
      <c r="NJX5" s="226"/>
      <c r="NJY5" s="227"/>
      <c r="NKA5" s="228"/>
      <c r="NKB5" s="229"/>
      <c r="NKC5" s="230"/>
      <c r="NKD5" s="194"/>
      <c r="NKE5" s="194"/>
      <c r="NKF5" s="195"/>
      <c r="NKG5" s="196"/>
      <c r="NKH5" s="197"/>
      <c r="NKI5" s="197"/>
      <c r="NKJ5" s="231"/>
      <c r="NKL5" s="223"/>
      <c r="NKM5" s="225"/>
      <c r="NKN5" s="226"/>
      <c r="NKO5" s="227"/>
      <c r="NKQ5" s="228"/>
      <c r="NKR5" s="229"/>
      <c r="NKS5" s="230"/>
      <c r="NKT5" s="194"/>
      <c r="NKU5" s="194"/>
      <c r="NKV5" s="195"/>
      <c r="NKW5" s="196"/>
      <c r="NKX5" s="197"/>
      <c r="NKY5" s="197"/>
      <c r="NKZ5" s="231"/>
      <c r="NLB5" s="223"/>
      <c r="NLC5" s="225"/>
      <c r="NLD5" s="226"/>
      <c r="NLE5" s="227"/>
      <c r="NLG5" s="228"/>
      <c r="NLH5" s="229"/>
      <c r="NLI5" s="230"/>
      <c r="NLJ5" s="194"/>
      <c r="NLK5" s="194"/>
      <c r="NLL5" s="195"/>
      <c r="NLM5" s="196"/>
      <c r="NLN5" s="197"/>
      <c r="NLO5" s="197"/>
      <c r="NLP5" s="231"/>
      <c r="NLR5" s="223"/>
      <c r="NLS5" s="225"/>
      <c r="NLT5" s="226"/>
      <c r="NLU5" s="227"/>
      <c r="NLW5" s="228"/>
      <c r="NLX5" s="229"/>
      <c r="NLY5" s="230"/>
      <c r="NLZ5" s="194"/>
      <c r="NMA5" s="194"/>
      <c r="NMB5" s="195"/>
      <c r="NMC5" s="196"/>
      <c r="NMD5" s="197"/>
      <c r="NME5" s="197"/>
      <c r="NMF5" s="231"/>
      <c r="NMH5" s="223"/>
      <c r="NMI5" s="225"/>
      <c r="NMJ5" s="226"/>
      <c r="NMK5" s="227"/>
      <c r="NMM5" s="228"/>
      <c r="NMN5" s="229"/>
      <c r="NMO5" s="230"/>
      <c r="NMP5" s="194"/>
      <c r="NMQ5" s="194"/>
      <c r="NMR5" s="195"/>
      <c r="NMS5" s="196"/>
      <c r="NMT5" s="197"/>
      <c r="NMU5" s="197"/>
      <c r="NMV5" s="231"/>
      <c r="NMX5" s="223"/>
      <c r="NMY5" s="225"/>
      <c r="NMZ5" s="226"/>
      <c r="NNA5" s="227"/>
      <c r="NNC5" s="228"/>
      <c r="NND5" s="229"/>
      <c r="NNE5" s="230"/>
      <c r="NNF5" s="194"/>
      <c r="NNG5" s="194"/>
      <c r="NNH5" s="195"/>
      <c r="NNI5" s="196"/>
      <c r="NNJ5" s="197"/>
      <c r="NNK5" s="197"/>
      <c r="NNL5" s="231"/>
      <c r="NNN5" s="223"/>
      <c r="NNO5" s="225"/>
      <c r="NNP5" s="226"/>
      <c r="NNQ5" s="227"/>
      <c r="NNS5" s="228"/>
      <c r="NNT5" s="229"/>
      <c r="NNU5" s="230"/>
      <c r="NNV5" s="194"/>
      <c r="NNW5" s="194"/>
      <c r="NNX5" s="195"/>
      <c r="NNY5" s="196"/>
      <c r="NNZ5" s="197"/>
      <c r="NOA5" s="197"/>
      <c r="NOB5" s="231"/>
      <c r="NOD5" s="223"/>
      <c r="NOE5" s="225"/>
      <c r="NOF5" s="226"/>
      <c r="NOG5" s="227"/>
      <c r="NOI5" s="228"/>
      <c r="NOJ5" s="229"/>
      <c r="NOK5" s="230"/>
      <c r="NOL5" s="194"/>
      <c r="NOM5" s="194"/>
      <c r="NON5" s="195"/>
      <c r="NOO5" s="196"/>
      <c r="NOP5" s="197"/>
      <c r="NOQ5" s="197"/>
      <c r="NOR5" s="231"/>
      <c r="NOT5" s="223"/>
      <c r="NOU5" s="225"/>
      <c r="NOV5" s="226"/>
      <c r="NOW5" s="227"/>
      <c r="NOY5" s="228"/>
      <c r="NOZ5" s="229"/>
      <c r="NPA5" s="230"/>
      <c r="NPB5" s="194"/>
      <c r="NPC5" s="194"/>
      <c r="NPD5" s="195"/>
      <c r="NPE5" s="196"/>
      <c r="NPF5" s="197"/>
      <c r="NPG5" s="197"/>
      <c r="NPH5" s="231"/>
      <c r="NPJ5" s="223"/>
      <c r="NPK5" s="225"/>
      <c r="NPL5" s="226"/>
      <c r="NPM5" s="227"/>
      <c r="NPO5" s="228"/>
      <c r="NPP5" s="229"/>
      <c r="NPQ5" s="230"/>
      <c r="NPR5" s="194"/>
      <c r="NPS5" s="194"/>
      <c r="NPT5" s="195"/>
      <c r="NPU5" s="196"/>
      <c r="NPV5" s="197"/>
      <c r="NPW5" s="197"/>
      <c r="NPX5" s="231"/>
      <c r="NPZ5" s="223"/>
      <c r="NQA5" s="225"/>
      <c r="NQB5" s="226"/>
      <c r="NQC5" s="227"/>
      <c r="NQE5" s="228"/>
      <c r="NQF5" s="229"/>
      <c r="NQG5" s="230"/>
      <c r="NQH5" s="194"/>
      <c r="NQI5" s="194"/>
      <c r="NQJ5" s="195"/>
      <c r="NQK5" s="196"/>
      <c r="NQL5" s="197"/>
      <c r="NQM5" s="197"/>
      <c r="NQN5" s="231"/>
      <c r="NQP5" s="223"/>
      <c r="NQQ5" s="225"/>
      <c r="NQR5" s="226"/>
      <c r="NQS5" s="227"/>
      <c r="NQU5" s="228"/>
      <c r="NQV5" s="229"/>
      <c r="NQW5" s="230"/>
      <c r="NQX5" s="194"/>
      <c r="NQY5" s="194"/>
      <c r="NQZ5" s="195"/>
      <c r="NRA5" s="196"/>
      <c r="NRB5" s="197"/>
      <c r="NRC5" s="197"/>
      <c r="NRD5" s="231"/>
      <c r="NRF5" s="223"/>
      <c r="NRG5" s="225"/>
      <c r="NRH5" s="226"/>
      <c r="NRI5" s="227"/>
      <c r="NRK5" s="228"/>
      <c r="NRL5" s="229"/>
      <c r="NRM5" s="230"/>
      <c r="NRN5" s="194"/>
      <c r="NRO5" s="194"/>
      <c r="NRP5" s="195"/>
      <c r="NRQ5" s="196"/>
      <c r="NRR5" s="197"/>
      <c r="NRS5" s="197"/>
      <c r="NRT5" s="231"/>
      <c r="NRV5" s="223"/>
      <c r="NRW5" s="225"/>
      <c r="NRX5" s="226"/>
      <c r="NRY5" s="227"/>
      <c r="NSA5" s="228"/>
      <c r="NSB5" s="229"/>
      <c r="NSC5" s="230"/>
      <c r="NSD5" s="194"/>
      <c r="NSE5" s="194"/>
      <c r="NSF5" s="195"/>
      <c r="NSG5" s="196"/>
      <c r="NSH5" s="197"/>
      <c r="NSI5" s="197"/>
      <c r="NSJ5" s="231"/>
      <c r="NSL5" s="223"/>
      <c r="NSM5" s="225"/>
      <c r="NSN5" s="226"/>
      <c r="NSO5" s="227"/>
      <c r="NSQ5" s="228"/>
      <c r="NSR5" s="229"/>
      <c r="NSS5" s="230"/>
      <c r="NST5" s="194"/>
      <c r="NSU5" s="194"/>
      <c r="NSV5" s="195"/>
      <c r="NSW5" s="196"/>
      <c r="NSX5" s="197"/>
      <c r="NSY5" s="197"/>
      <c r="NSZ5" s="231"/>
      <c r="NTB5" s="223"/>
      <c r="NTC5" s="225"/>
      <c r="NTD5" s="226"/>
      <c r="NTE5" s="227"/>
      <c r="NTG5" s="228"/>
      <c r="NTH5" s="229"/>
      <c r="NTI5" s="230"/>
      <c r="NTJ5" s="194"/>
      <c r="NTK5" s="194"/>
      <c r="NTL5" s="195"/>
      <c r="NTM5" s="196"/>
      <c r="NTN5" s="197"/>
      <c r="NTO5" s="197"/>
      <c r="NTP5" s="231"/>
      <c r="NTR5" s="223"/>
      <c r="NTS5" s="225"/>
      <c r="NTT5" s="226"/>
      <c r="NTU5" s="227"/>
      <c r="NTW5" s="228"/>
      <c r="NTX5" s="229"/>
      <c r="NTY5" s="230"/>
      <c r="NTZ5" s="194"/>
      <c r="NUA5" s="194"/>
      <c r="NUB5" s="195"/>
      <c r="NUC5" s="196"/>
      <c r="NUD5" s="197"/>
      <c r="NUE5" s="197"/>
      <c r="NUF5" s="231"/>
      <c r="NUH5" s="223"/>
      <c r="NUI5" s="225"/>
      <c r="NUJ5" s="226"/>
      <c r="NUK5" s="227"/>
      <c r="NUM5" s="228"/>
      <c r="NUN5" s="229"/>
      <c r="NUO5" s="230"/>
      <c r="NUP5" s="194"/>
      <c r="NUQ5" s="194"/>
      <c r="NUR5" s="195"/>
      <c r="NUS5" s="196"/>
      <c r="NUT5" s="197"/>
      <c r="NUU5" s="197"/>
      <c r="NUV5" s="231"/>
      <c r="NUX5" s="223"/>
      <c r="NUY5" s="225"/>
      <c r="NUZ5" s="226"/>
      <c r="NVA5" s="227"/>
      <c r="NVC5" s="228"/>
      <c r="NVD5" s="229"/>
      <c r="NVE5" s="230"/>
      <c r="NVF5" s="194"/>
      <c r="NVG5" s="194"/>
      <c r="NVH5" s="195"/>
      <c r="NVI5" s="196"/>
      <c r="NVJ5" s="197"/>
      <c r="NVK5" s="197"/>
      <c r="NVL5" s="231"/>
      <c r="NVN5" s="223"/>
      <c r="NVO5" s="225"/>
      <c r="NVP5" s="226"/>
      <c r="NVQ5" s="227"/>
      <c r="NVS5" s="228"/>
      <c r="NVT5" s="229"/>
      <c r="NVU5" s="230"/>
      <c r="NVV5" s="194"/>
      <c r="NVW5" s="194"/>
      <c r="NVX5" s="195"/>
      <c r="NVY5" s="196"/>
      <c r="NVZ5" s="197"/>
      <c r="NWA5" s="197"/>
      <c r="NWB5" s="231"/>
      <c r="NWD5" s="223"/>
      <c r="NWE5" s="225"/>
      <c r="NWF5" s="226"/>
      <c r="NWG5" s="227"/>
      <c r="NWI5" s="228"/>
      <c r="NWJ5" s="229"/>
      <c r="NWK5" s="230"/>
      <c r="NWL5" s="194"/>
      <c r="NWM5" s="194"/>
      <c r="NWN5" s="195"/>
      <c r="NWO5" s="196"/>
      <c r="NWP5" s="197"/>
      <c r="NWQ5" s="197"/>
      <c r="NWR5" s="231"/>
      <c r="NWT5" s="223"/>
      <c r="NWU5" s="225"/>
      <c r="NWV5" s="226"/>
      <c r="NWW5" s="227"/>
      <c r="NWY5" s="228"/>
      <c r="NWZ5" s="229"/>
      <c r="NXA5" s="230"/>
      <c r="NXB5" s="194"/>
      <c r="NXC5" s="194"/>
      <c r="NXD5" s="195"/>
      <c r="NXE5" s="196"/>
      <c r="NXF5" s="197"/>
      <c r="NXG5" s="197"/>
      <c r="NXH5" s="231"/>
      <c r="NXJ5" s="223"/>
      <c r="NXK5" s="225"/>
      <c r="NXL5" s="226"/>
      <c r="NXM5" s="227"/>
      <c r="NXO5" s="228"/>
      <c r="NXP5" s="229"/>
      <c r="NXQ5" s="230"/>
      <c r="NXR5" s="194"/>
      <c r="NXS5" s="194"/>
      <c r="NXT5" s="195"/>
      <c r="NXU5" s="196"/>
      <c r="NXV5" s="197"/>
      <c r="NXW5" s="197"/>
      <c r="NXX5" s="231"/>
      <c r="NXZ5" s="223"/>
      <c r="NYA5" s="225"/>
      <c r="NYB5" s="226"/>
      <c r="NYC5" s="227"/>
      <c r="NYE5" s="228"/>
      <c r="NYF5" s="229"/>
      <c r="NYG5" s="230"/>
      <c r="NYH5" s="194"/>
      <c r="NYI5" s="194"/>
      <c r="NYJ5" s="195"/>
      <c r="NYK5" s="196"/>
      <c r="NYL5" s="197"/>
      <c r="NYM5" s="197"/>
      <c r="NYN5" s="231"/>
      <c r="NYP5" s="223"/>
      <c r="NYQ5" s="225"/>
      <c r="NYR5" s="226"/>
      <c r="NYS5" s="227"/>
      <c r="NYU5" s="228"/>
      <c r="NYV5" s="229"/>
      <c r="NYW5" s="230"/>
      <c r="NYX5" s="194"/>
      <c r="NYY5" s="194"/>
      <c r="NYZ5" s="195"/>
      <c r="NZA5" s="196"/>
      <c r="NZB5" s="197"/>
      <c r="NZC5" s="197"/>
      <c r="NZD5" s="231"/>
      <c r="NZF5" s="223"/>
      <c r="NZG5" s="225"/>
      <c r="NZH5" s="226"/>
      <c r="NZI5" s="227"/>
      <c r="NZK5" s="228"/>
      <c r="NZL5" s="229"/>
      <c r="NZM5" s="230"/>
      <c r="NZN5" s="194"/>
      <c r="NZO5" s="194"/>
      <c r="NZP5" s="195"/>
      <c r="NZQ5" s="196"/>
      <c r="NZR5" s="197"/>
      <c r="NZS5" s="197"/>
      <c r="NZT5" s="231"/>
      <c r="NZV5" s="223"/>
      <c r="NZW5" s="225"/>
      <c r="NZX5" s="226"/>
      <c r="NZY5" s="227"/>
      <c r="OAA5" s="228"/>
      <c r="OAB5" s="229"/>
      <c r="OAC5" s="230"/>
      <c r="OAD5" s="194"/>
      <c r="OAE5" s="194"/>
      <c r="OAF5" s="195"/>
      <c r="OAG5" s="196"/>
      <c r="OAH5" s="197"/>
      <c r="OAI5" s="197"/>
      <c r="OAJ5" s="231"/>
      <c r="OAL5" s="223"/>
      <c r="OAM5" s="225"/>
      <c r="OAN5" s="226"/>
      <c r="OAO5" s="227"/>
      <c r="OAQ5" s="228"/>
      <c r="OAR5" s="229"/>
      <c r="OAS5" s="230"/>
      <c r="OAT5" s="194"/>
      <c r="OAU5" s="194"/>
      <c r="OAV5" s="195"/>
      <c r="OAW5" s="196"/>
      <c r="OAX5" s="197"/>
      <c r="OAY5" s="197"/>
      <c r="OAZ5" s="231"/>
      <c r="OBB5" s="223"/>
      <c r="OBC5" s="225"/>
      <c r="OBD5" s="226"/>
      <c r="OBE5" s="227"/>
      <c r="OBG5" s="228"/>
      <c r="OBH5" s="229"/>
      <c r="OBI5" s="230"/>
      <c r="OBJ5" s="194"/>
      <c r="OBK5" s="194"/>
      <c r="OBL5" s="195"/>
      <c r="OBM5" s="196"/>
      <c r="OBN5" s="197"/>
      <c r="OBO5" s="197"/>
      <c r="OBP5" s="231"/>
      <c r="OBR5" s="223"/>
      <c r="OBS5" s="225"/>
      <c r="OBT5" s="226"/>
      <c r="OBU5" s="227"/>
      <c r="OBW5" s="228"/>
      <c r="OBX5" s="229"/>
      <c r="OBY5" s="230"/>
      <c r="OBZ5" s="194"/>
      <c r="OCA5" s="194"/>
      <c r="OCB5" s="195"/>
      <c r="OCC5" s="196"/>
      <c r="OCD5" s="197"/>
      <c r="OCE5" s="197"/>
      <c r="OCF5" s="231"/>
      <c r="OCH5" s="223"/>
      <c r="OCI5" s="225"/>
      <c r="OCJ5" s="226"/>
      <c r="OCK5" s="227"/>
      <c r="OCM5" s="228"/>
      <c r="OCN5" s="229"/>
      <c r="OCO5" s="230"/>
      <c r="OCP5" s="194"/>
      <c r="OCQ5" s="194"/>
      <c r="OCR5" s="195"/>
      <c r="OCS5" s="196"/>
      <c r="OCT5" s="197"/>
      <c r="OCU5" s="197"/>
      <c r="OCV5" s="231"/>
      <c r="OCX5" s="223"/>
      <c r="OCY5" s="225"/>
      <c r="OCZ5" s="226"/>
      <c r="ODA5" s="227"/>
      <c r="ODC5" s="228"/>
      <c r="ODD5" s="229"/>
      <c r="ODE5" s="230"/>
      <c r="ODF5" s="194"/>
      <c r="ODG5" s="194"/>
      <c r="ODH5" s="195"/>
      <c r="ODI5" s="196"/>
      <c r="ODJ5" s="197"/>
      <c r="ODK5" s="197"/>
      <c r="ODL5" s="231"/>
      <c r="ODN5" s="223"/>
      <c r="ODO5" s="225"/>
      <c r="ODP5" s="226"/>
      <c r="ODQ5" s="227"/>
      <c r="ODS5" s="228"/>
      <c r="ODT5" s="229"/>
      <c r="ODU5" s="230"/>
      <c r="ODV5" s="194"/>
      <c r="ODW5" s="194"/>
      <c r="ODX5" s="195"/>
      <c r="ODY5" s="196"/>
      <c r="ODZ5" s="197"/>
      <c r="OEA5" s="197"/>
      <c r="OEB5" s="231"/>
      <c r="OED5" s="223"/>
      <c r="OEE5" s="225"/>
      <c r="OEF5" s="226"/>
      <c r="OEG5" s="227"/>
      <c r="OEI5" s="228"/>
      <c r="OEJ5" s="229"/>
      <c r="OEK5" s="230"/>
      <c r="OEL5" s="194"/>
      <c r="OEM5" s="194"/>
      <c r="OEN5" s="195"/>
      <c r="OEO5" s="196"/>
      <c r="OEP5" s="197"/>
      <c r="OEQ5" s="197"/>
      <c r="OER5" s="231"/>
      <c r="OET5" s="223"/>
      <c r="OEU5" s="225"/>
      <c r="OEV5" s="226"/>
      <c r="OEW5" s="227"/>
      <c r="OEY5" s="228"/>
      <c r="OEZ5" s="229"/>
      <c r="OFA5" s="230"/>
      <c r="OFB5" s="194"/>
      <c r="OFC5" s="194"/>
      <c r="OFD5" s="195"/>
      <c r="OFE5" s="196"/>
      <c r="OFF5" s="197"/>
      <c r="OFG5" s="197"/>
      <c r="OFH5" s="231"/>
      <c r="OFJ5" s="223"/>
      <c r="OFK5" s="225"/>
      <c r="OFL5" s="226"/>
      <c r="OFM5" s="227"/>
      <c r="OFO5" s="228"/>
      <c r="OFP5" s="229"/>
      <c r="OFQ5" s="230"/>
      <c r="OFR5" s="194"/>
      <c r="OFS5" s="194"/>
      <c r="OFT5" s="195"/>
      <c r="OFU5" s="196"/>
      <c r="OFV5" s="197"/>
      <c r="OFW5" s="197"/>
      <c r="OFX5" s="231"/>
      <c r="OFZ5" s="223"/>
      <c r="OGA5" s="225"/>
      <c r="OGB5" s="226"/>
      <c r="OGC5" s="227"/>
      <c r="OGE5" s="228"/>
      <c r="OGF5" s="229"/>
      <c r="OGG5" s="230"/>
      <c r="OGH5" s="194"/>
      <c r="OGI5" s="194"/>
      <c r="OGJ5" s="195"/>
      <c r="OGK5" s="196"/>
      <c r="OGL5" s="197"/>
      <c r="OGM5" s="197"/>
      <c r="OGN5" s="231"/>
      <c r="OGP5" s="223"/>
      <c r="OGQ5" s="225"/>
      <c r="OGR5" s="226"/>
      <c r="OGS5" s="227"/>
      <c r="OGU5" s="228"/>
      <c r="OGV5" s="229"/>
      <c r="OGW5" s="230"/>
      <c r="OGX5" s="194"/>
      <c r="OGY5" s="194"/>
      <c r="OGZ5" s="195"/>
      <c r="OHA5" s="196"/>
      <c r="OHB5" s="197"/>
      <c r="OHC5" s="197"/>
      <c r="OHD5" s="231"/>
      <c r="OHF5" s="223"/>
      <c r="OHG5" s="225"/>
      <c r="OHH5" s="226"/>
      <c r="OHI5" s="227"/>
      <c r="OHK5" s="228"/>
      <c r="OHL5" s="229"/>
      <c r="OHM5" s="230"/>
      <c r="OHN5" s="194"/>
      <c r="OHO5" s="194"/>
      <c r="OHP5" s="195"/>
      <c r="OHQ5" s="196"/>
      <c r="OHR5" s="197"/>
      <c r="OHS5" s="197"/>
      <c r="OHT5" s="231"/>
      <c r="OHV5" s="223"/>
      <c r="OHW5" s="225"/>
      <c r="OHX5" s="226"/>
      <c r="OHY5" s="227"/>
      <c r="OIA5" s="228"/>
      <c r="OIB5" s="229"/>
      <c r="OIC5" s="230"/>
      <c r="OID5" s="194"/>
      <c r="OIE5" s="194"/>
      <c r="OIF5" s="195"/>
      <c r="OIG5" s="196"/>
      <c r="OIH5" s="197"/>
      <c r="OII5" s="197"/>
      <c r="OIJ5" s="231"/>
      <c r="OIL5" s="223"/>
      <c r="OIM5" s="225"/>
      <c r="OIN5" s="226"/>
      <c r="OIO5" s="227"/>
      <c r="OIQ5" s="228"/>
      <c r="OIR5" s="229"/>
      <c r="OIS5" s="230"/>
      <c r="OIT5" s="194"/>
      <c r="OIU5" s="194"/>
      <c r="OIV5" s="195"/>
      <c r="OIW5" s="196"/>
      <c r="OIX5" s="197"/>
      <c r="OIY5" s="197"/>
      <c r="OIZ5" s="231"/>
      <c r="OJB5" s="223"/>
      <c r="OJC5" s="225"/>
      <c r="OJD5" s="226"/>
      <c r="OJE5" s="227"/>
      <c r="OJG5" s="228"/>
      <c r="OJH5" s="229"/>
      <c r="OJI5" s="230"/>
      <c r="OJJ5" s="194"/>
      <c r="OJK5" s="194"/>
      <c r="OJL5" s="195"/>
      <c r="OJM5" s="196"/>
      <c r="OJN5" s="197"/>
      <c r="OJO5" s="197"/>
      <c r="OJP5" s="231"/>
      <c r="OJR5" s="223"/>
      <c r="OJS5" s="225"/>
      <c r="OJT5" s="226"/>
      <c r="OJU5" s="227"/>
      <c r="OJW5" s="228"/>
      <c r="OJX5" s="229"/>
      <c r="OJY5" s="230"/>
      <c r="OJZ5" s="194"/>
      <c r="OKA5" s="194"/>
      <c r="OKB5" s="195"/>
      <c r="OKC5" s="196"/>
      <c r="OKD5" s="197"/>
      <c r="OKE5" s="197"/>
      <c r="OKF5" s="231"/>
      <c r="OKH5" s="223"/>
      <c r="OKI5" s="225"/>
      <c r="OKJ5" s="226"/>
      <c r="OKK5" s="227"/>
      <c r="OKM5" s="228"/>
      <c r="OKN5" s="229"/>
      <c r="OKO5" s="230"/>
      <c r="OKP5" s="194"/>
      <c r="OKQ5" s="194"/>
      <c r="OKR5" s="195"/>
      <c r="OKS5" s="196"/>
      <c r="OKT5" s="197"/>
      <c r="OKU5" s="197"/>
      <c r="OKV5" s="231"/>
      <c r="OKX5" s="223"/>
      <c r="OKY5" s="225"/>
      <c r="OKZ5" s="226"/>
      <c r="OLA5" s="227"/>
      <c r="OLC5" s="228"/>
      <c r="OLD5" s="229"/>
      <c r="OLE5" s="230"/>
      <c r="OLF5" s="194"/>
      <c r="OLG5" s="194"/>
      <c r="OLH5" s="195"/>
      <c r="OLI5" s="196"/>
      <c r="OLJ5" s="197"/>
      <c r="OLK5" s="197"/>
      <c r="OLL5" s="231"/>
      <c r="OLN5" s="223"/>
      <c r="OLO5" s="225"/>
      <c r="OLP5" s="226"/>
      <c r="OLQ5" s="227"/>
      <c r="OLS5" s="228"/>
      <c r="OLT5" s="229"/>
      <c r="OLU5" s="230"/>
      <c r="OLV5" s="194"/>
      <c r="OLW5" s="194"/>
      <c r="OLX5" s="195"/>
      <c r="OLY5" s="196"/>
      <c r="OLZ5" s="197"/>
      <c r="OMA5" s="197"/>
      <c r="OMB5" s="231"/>
      <c r="OMD5" s="223"/>
      <c r="OME5" s="225"/>
      <c r="OMF5" s="226"/>
      <c r="OMG5" s="227"/>
      <c r="OMI5" s="228"/>
      <c r="OMJ5" s="229"/>
      <c r="OMK5" s="230"/>
      <c r="OML5" s="194"/>
      <c r="OMM5" s="194"/>
      <c r="OMN5" s="195"/>
      <c r="OMO5" s="196"/>
      <c r="OMP5" s="197"/>
      <c r="OMQ5" s="197"/>
      <c r="OMR5" s="231"/>
      <c r="OMT5" s="223"/>
      <c r="OMU5" s="225"/>
      <c r="OMV5" s="226"/>
      <c r="OMW5" s="227"/>
      <c r="OMY5" s="228"/>
      <c r="OMZ5" s="229"/>
      <c r="ONA5" s="230"/>
      <c r="ONB5" s="194"/>
      <c r="ONC5" s="194"/>
      <c r="OND5" s="195"/>
      <c r="ONE5" s="196"/>
      <c r="ONF5" s="197"/>
      <c r="ONG5" s="197"/>
      <c r="ONH5" s="231"/>
      <c r="ONJ5" s="223"/>
      <c r="ONK5" s="225"/>
      <c r="ONL5" s="226"/>
      <c r="ONM5" s="227"/>
      <c r="ONO5" s="228"/>
      <c r="ONP5" s="229"/>
      <c r="ONQ5" s="230"/>
      <c r="ONR5" s="194"/>
      <c r="ONS5" s="194"/>
      <c r="ONT5" s="195"/>
      <c r="ONU5" s="196"/>
      <c r="ONV5" s="197"/>
      <c r="ONW5" s="197"/>
      <c r="ONX5" s="231"/>
      <c r="ONZ5" s="223"/>
      <c r="OOA5" s="225"/>
      <c r="OOB5" s="226"/>
      <c r="OOC5" s="227"/>
      <c r="OOE5" s="228"/>
      <c r="OOF5" s="229"/>
      <c r="OOG5" s="230"/>
      <c r="OOH5" s="194"/>
      <c r="OOI5" s="194"/>
      <c r="OOJ5" s="195"/>
      <c r="OOK5" s="196"/>
      <c r="OOL5" s="197"/>
      <c r="OOM5" s="197"/>
      <c r="OON5" s="231"/>
      <c r="OOP5" s="223"/>
      <c r="OOQ5" s="225"/>
      <c r="OOR5" s="226"/>
      <c r="OOS5" s="227"/>
      <c r="OOU5" s="228"/>
      <c r="OOV5" s="229"/>
      <c r="OOW5" s="230"/>
      <c r="OOX5" s="194"/>
      <c r="OOY5" s="194"/>
      <c r="OOZ5" s="195"/>
      <c r="OPA5" s="196"/>
      <c r="OPB5" s="197"/>
      <c r="OPC5" s="197"/>
      <c r="OPD5" s="231"/>
      <c r="OPF5" s="223"/>
      <c r="OPG5" s="225"/>
      <c r="OPH5" s="226"/>
      <c r="OPI5" s="227"/>
      <c r="OPK5" s="228"/>
      <c r="OPL5" s="229"/>
      <c r="OPM5" s="230"/>
      <c r="OPN5" s="194"/>
      <c r="OPO5" s="194"/>
      <c r="OPP5" s="195"/>
      <c r="OPQ5" s="196"/>
      <c r="OPR5" s="197"/>
      <c r="OPS5" s="197"/>
      <c r="OPT5" s="231"/>
      <c r="OPV5" s="223"/>
      <c r="OPW5" s="225"/>
      <c r="OPX5" s="226"/>
      <c r="OPY5" s="227"/>
      <c r="OQA5" s="228"/>
      <c r="OQB5" s="229"/>
      <c r="OQC5" s="230"/>
      <c r="OQD5" s="194"/>
      <c r="OQE5" s="194"/>
      <c r="OQF5" s="195"/>
      <c r="OQG5" s="196"/>
      <c r="OQH5" s="197"/>
      <c r="OQI5" s="197"/>
      <c r="OQJ5" s="231"/>
      <c r="OQL5" s="223"/>
      <c r="OQM5" s="225"/>
      <c r="OQN5" s="226"/>
      <c r="OQO5" s="227"/>
      <c r="OQQ5" s="228"/>
      <c r="OQR5" s="229"/>
      <c r="OQS5" s="230"/>
      <c r="OQT5" s="194"/>
      <c r="OQU5" s="194"/>
      <c r="OQV5" s="195"/>
      <c r="OQW5" s="196"/>
      <c r="OQX5" s="197"/>
      <c r="OQY5" s="197"/>
      <c r="OQZ5" s="231"/>
      <c r="ORB5" s="223"/>
      <c r="ORC5" s="225"/>
      <c r="ORD5" s="226"/>
      <c r="ORE5" s="227"/>
      <c r="ORG5" s="228"/>
      <c r="ORH5" s="229"/>
      <c r="ORI5" s="230"/>
      <c r="ORJ5" s="194"/>
      <c r="ORK5" s="194"/>
      <c r="ORL5" s="195"/>
      <c r="ORM5" s="196"/>
      <c r="ORN5" s="197"/>
      <c r="ORO5" s="197"/>
      <c r="ORP5" s="231"/>
      <c r="ORR5" s="223"/>
      <c r="ORS5" s="225"/>
      <c r="ORT5" s="226"/>
      <c r="ORU5" s="227"/>
      <c r="ORW5" s="228"/>
      <c r="ORX5" s="229"/>
      <c r="ORY5" s="230"/>
      <c r="ORZ5" s="194"/>
      <c r="OSA5" s="194"/>
      <c r="OSB5" s="195"/>
      <c r="OSC5" s="196"/>
      <c r="OSD5" s="197"/>
      <c r="OSE5" s="197"/>
      <c r="OSF5" s="231"/>
      <c r="OSH5" s="223"/>
      <c r="OSI5" s="225"/>
      <c r="OSJ5" s="226"/>
      <c r="OSK5" s="227"/>
      <c r="OSM5" s="228"/>
      <c r="OSN5" s="229"/>
      <c r="OSO5" s="230"/>
      <c r="OSP5" s="194"/>
      <c r="OSQ5" s="194"/>
      <c r="OSR5" s="195"/>
      <c r="OSS5" s="196"/>
      <c r="OST5" s="197"/>
      <c r="OSU5" s="197"/>
      <c r="OSV5" s="231"/>
      <c r="OSX5" s="223"/>
      <c r="OSY5" s="225"/>
      <c r="OSZ5" s="226"/>
      <c r="OTA5" s="227"/>
      <c r="OTC5" s="228"/>
      <c r="OTD5" s="229"/>
      <c r="OTE5" s="230"/>
      <c r="OTF5" s="194"/>
      <c r="OTG5" s="194"/>
      <c r="OTH5" s="195"/>
      <c r="OTI5" s="196"/>
      <c r="OTJ5" s="197"/>
      <c r="OTK5" s="197"/>
      <c r="OTL5" s="231"/>
      <c r="OTN5" s="223"/>
      <c r="OTO5" s="225"/>
      <c r="OTP5" s="226"/>
      <c r="OTQ5" s="227"/>
      <c r="OTS5" s="228"/>
      <c r="OTT5" s="229"/>
      <c r="OTU5" s="230"/>
      <c r="OTV5" s="194"/>
      <c r="OTW5" s="194"/>
      <c r="OTX5" s="195"/>
      <c r="OTY5" s="196"/>
      <c r="OTZ5" s="197"/>
      <c r="OUA5" s="197"/>
      <c r="OUB5" s="231"/>
      <c r="OUD5" s="223"/>
      <c r="OUE5" s="225"/>
      <c r="OUF5" s="226"/>
      <c r="OUG5" s="227"/>
      <c r="OUI5" s="228"/>
      <c r="OUJ5" s="229"/>
      <c r="OUK5" s="230"/>
      <c r="OUL5" s="194"/>
      <c r="OUM5" s="194"/>
      <c r="OUN5" s="195"/>
      <c r="OUO5" s="196"/>
      <c r="OUP5" s="197"/>
      <c r="OUQ5" s="197"/>
      <c r="OUR5" s="231"/>
      <c r="OUT5" s="223"/>
      <c r="OUU5" s="225"/>
      <c r="OUV5" s="226"/>
      <c r="OUW5" s="227"/>
      <c r="OUY5" s="228"/>
      <c r="OUZ5" s="229"/>
      <c r="OVA5" s="230"/>
      <c r="OVB5" s="194"/>
      <c r="OVC5" s="194"/>
      <c r="OVD5" s="195"/>
      <c r="OVE5" s="196"/>
      <c r="OVF5" s="197"/>
      <c r="OVG5" s="197"/>
      <c r="OVH5" s="231"/>
      <c r="OVJ5" s="223"/>
      <c r="OVK5" s="225"/>
      <c r="OVL5" s="226"/>
      <c r="OVM5" s="227"/>
      <c r="OVO5" s="228"/>
      <c r="OVP5" s="229"/>
      <c r="OVQ5" s="230"/>
      <c r="OVR5" s="194"/>
      <c r="OVS5" s="194"/>
      <c r="OVT5" s="195"/>
      <c r="OVU5" s="196"/>
      <c r="OVV5" s="197"/>
      <c r="OVW5" s="197"/>
      <c r="OVX5" s="231"/>
      <c r="OVZ5" s="223"/>
      <c r="OWA5" s="225"/>
      <c r="OWB5" s="226"/>
      <c r="OWC5" s="227"/>
      <c r="OWE5" s="228"/>
      <c r="OWF5" s="229"/>
      <c r="OWG5" s="230"/>
      <c r="OWH5" s="194"/>
      <c r="OWI5" s="194"/>
      <c r="OWJ5" s="195"/>
      <c r="OWK5" s="196"/>
      <c r="OWL5" s="197"/>
      <c r="OWM5" s="197"/>
      <c r="OWN5" s="231"/>
      <c r="OWP5" s="223"/>
      <c r="OWQ5" s="225"/>
      <c r="OWR5" s="226"/>
      <c r="OWS5" s="227"/>
      <c r="OWU5" s="228"/>
      <c r="OWV5" s="229"/>
      <c r="OWW5" s="230"/>
      <c r="OWX5" s="194"/>
      <c r="OWY5" s="194"/>
      <c r="OWZ5" s="195"/>
      <c r="OXA5" s="196"/>
      <c r="OXB5" s="197"/>
      <c r="OXC5" s="197"/>
      <c r="OXD5" s="231"/>
      <c r="OXF5" s="223"/>
      <c r="OXG5" s="225"/>
      <c r="OXH5" s="226"/>
      <c r="OXI5" s="227"/>
      <c r="OXK5" s="228"/>
      <c r="OXL5" s="229"/>
      <c r="OXM5" s="230"/>
      <c r="OXN5" s="194"/>
      <c r="OXO5" s="194"/>
      <c r="OXP5" s="195"/>
      <c r="OXQ5" s="196"/>
      <c r="OXR5" s="197"/>
      <c r="OXS5" s="197"/>
      <c r="OXT5" s="231"/>
      <c r="OXV5" s="223"/>
      <c r="OXW5" s="225"/>
      <c r="OXX5" s="226"/>
      <c r="OXY5" s="227"/>
      <c r="OYA5" s="228"/>
      <c r="OYB5" s="229"/>
      <c r="OYC5" s="230"/>
      <c r="OYD5" s="194"/>
      <c r="OYE5" s="194"/>
      <c r="OYF5" s="195"/>
      <c r="OYG5" s="196"/>
      <c r="OYH5" s="197"/>
      <c r="OYI5" s="197"/>
      <c r="OYJ5" s="231"/>
      <c r="OYL5" s="223"/>
      <c r="OYM5" s="225"/>
      <c r="OYN5" s="226"/>
      <c r="OYO5" s="227"/>
      <c r="OYQ5" s="228"/>
      <c r="OYR5" s="229"/>
      <c r="OYS5" s="230"/>
      <c r="OYT5" s="194"/>
      <c r="OYU5" s="194"/>
      <c r="OYV5" s="195"/>
      <c r="OYW5" s="196"/>
      <c r="OYX5" s="197"/>
      <c r="OYY5" s="197"/>
      <c r="OYZ5" s="231"/>
      <c r="OZB5" s="223"/>
      <c r="OZC5" s="225"/>
      <c r="OZD5" s="226"/>
      <c r="OZE5" s="227"/>
      <c r="OZG5" s="228"/>
      <c r="OZH5" s="229"/>
      <c r="OZI5" s="230"/>
      <c r="OZJ5" s="194"/>
      <c r="OZK5" s="194"/>
      <c r="OZL5" s="195"/>
      <c r="OZM5" s="196"/>
      <c r="OZN5" s="197"/>
      <c r="OZO5" s="197"/>
      <c r="OZP5" s="231"/>
      <c r="OZR5" s="223"/>
      <c r="OZS5" s="225"/>
      <c r="OZT5" s="226"/>
      <c r="OZU5" s="227"/>
      <c r="OZW5" s="228"/>
      <c r="OZX5" s="229"/>
      <c r="OZY5" s="230"/>
      <c r="OZZ5" s="194"/>
      <c r="PAA5" s="194"/>
      <c r="PAB5" s="195"/>
      <c r="PAC5" s="196"/>
      <c r="PAD5" s="197"/>
      <c r="PAE5" s="197"/>
      <c r="PAF5" s="231"/>
      <c r="PAH5" s="223"/>
      <c r="PAI5" s="225"/>
      <c r="PAJ5" s="226"/>
      <c r="PAK5" s="227"/>
      <c r="PAM5" s="228"/>
      <c r="PAN5" s="229"/>
      <c r="PAO5" s="230"/>
      <c r="PAP5" s="194"/>
      <c r="PAQ5" s="194"/>
      <c r="PAR5" s="195"/>
      <c r="PAS5" s="196"/>
      <c r="PAT5" s="197"/>
      <c r="PAU5" s="197"/>
      <c r="PAV5" s="231"/>
      <c r="PAX5" s="223"/>
      <c r="PAY5" s="225"/>
      <c r="PAZ5" s="226"/>
      <c r="PBA5" s="227"/>
      <c r="PBC5" s="228"/>
      <c r="PBD5" s="229"/>
      <c r="PBE5" s="230"/>
      <c r="PBF5" s="194"/>
      <c r="PBG5" s="194"/>
      <c r="PBH5" s="195"/>
      <c r="PBI5" s="196"/>
      <c r="PBJ5" s="197"/>
      <c r="PBK5" s="197"/>
      <c r="PBL5" s="231"/>
      <c r="PBN5" s="223"/>
      <c r="PBO5" s="225"/>
      <c r="PBP5" s="226"/>
      <c r="PBQ5" s="227"/>
      <c r="PBS5" s="228"/>
      <c r="PBT5" s="229"/>
      <c r="PBU5" s="230"/>
      <c r="PBV5" s="194"/>
      <c r="PBW5" s="194"/>
      <c r="PBX5" s="195"/>
      <c r="PBY5" s="196"/>
      <c r="PBZ5" s="197"/>
      <c r="PCA5" s="197"/>
      <c r="PCB5" s="231"/>
      <c r="PCD5" s="223"/>
      <c r="PCE5" s="225"/>
      <c r="PCF5" s="226"/>
      <c r="PCG5" s="227"/>
      <c r="PCI5" s="228"/>
      <c r="PCJ5" s="229"/>
      <c r="PCK5" s="230"/>
      <c r="PCL5" s="194"/>
      <c r="PCM5" s="194"/>
      <c r="PCN5" s="195"/>
      <c r="PCO5" s="196"/>
      <c r="PCP5" s="197"/>
      <c r="PCQ5" s="197"/>
      <c r="PCR5" s="231"/>
      <c r="PCT5" s="223"/>
      <c r="PCU5" s="225"/>
      <c r="PCV5" s="226"/>
      <c r="PCW5" s="227"/>
      <c r="PCY5" s="228"/>
      <c r="PCZ5" s="229"/>
      <c r="PDA5" s="230"/>
      <c r="PDB5" s="194"/>
      <c r="PDC5" s="194"/>
      <c r="PDD5" s="195"/>
      <c r="PDE5" s="196"/>
      <c r="PDF5" s="197"/>
      <c r="PDG5" s="197"/>
      <c r="PDH5" s="231"/>
      <c r="PDJ5" s="223"/>
      <c r="PDK5" s="225"/>
      <c r="PDL5" s="226"/>
      <c r="PDM5" s="227"/>
      <c r="PDO5" s="228"/>
      <c r="PDP5" s="229"/>
      <c r="PDQ5" s="230"/>
      <c r="PDR5" s="194"/>
      <c r="PDS5" s="194"/>
      <c r="PDT5" s="195"/>
      <c r="PDU5" s="196"/>
      <c r="PDV5" s="197"/>
      <c r="PDW5" s="197"/>
      <c r="PDX5" s="231"/>
      <c r="PDZ5" s="223"/>
      <c r="PEA5" s="225"/>
      <c r="PEB5" s="226"/>
      <c r="PEC5" s="227"/>
      <c r="PEE5" s="228"/>
      <c r="PEF5" s="229"/>
      <c r="PEG5" s="230"/>
      <c r="PEH5" s="194"/>
      <c r="PEI5" s="194"/>
      <c r="PEJ5" s="195"/>
      <c r="PEK5" s="196"/>
      <c r="PEL5" s="197"/>
      <c r="PEM5" s="197"/>
      <c r="PEN5" s="231"/>
      <c r="PEP5" s="223"/>
      <c r="PEQ5" s="225"/>
      <c r="PER5" s="226"/>
      <c r="PES5" s="227"/>
      <c r="PEU5" s="228"/>
      <c r="PEV5" s="229"/>
      <c r="PEW5" s="230"/>
      <c r="PEX5" s="194"/>
      <c r="PEY5" s="194"/>
      <c r="PEZ5" s="195"/>
      <c r="PFA5" s="196"/>
      <c r="PFB5" s="197"/>
      <c r="PFC5" s="197"/>
      <c r="PFD5" s="231"/>
      <c r="PFF5" s="223"/>
      <c r="PFG5" s="225"/>
      <c r="PFH5" s="226"/>
      <c r="PFI5" s="227"/>
      <c r="PFK5" s="228"/>
      <c r="PFL5" s="229"/>
      <c r="PFM5" s="230"/>
      <c r="PFN5" s="194"/>
      <c r="PFO5" s="194"/>
      <c r="PFP5" s="195"/>
      <c r="PFQ5" s="196"/>
      <c r="PFR5" s="197"/>
      <c r="PFS5" s="197"/>
      <c r="PFT5" s="231"/>
      <c r="PFV5" s="223"/>
      <c r="PFW5" s="225"/>
      <c r="PFX5" s="226"/>
      <c r="PFY5" s="227"/>
      <c r="PGA5" s="228"/>
      <c r="PGB5" s="229"/>
      <c r="PGC5" s="230"/>
      <c r="PGD5" s="194"/>
      <c r="PGE5" s="194"/>
      <c r="PGF5" s="195"/>
      <c r="PGG5" s="196"/>
      <c r="PGH5" s="197"/>
      <c r="PGI5" s="197"/>
      <c r="PGJ5" s="231"/>
      <c r="PGL5" s="223"/>
      <c r="PGM5" s="225"/>
      <c r="PGN5" s="226"/>
      <c r="PGO5" s="227"/>
      <c r="PGQ5" s="228"/>
      <c r="PGR5" s="229"/>
      <c r="PGS5" s="230"/>
      <c r="PGT5" s="194"/>
      <c r="PGU5" s="194"/>
      <c r="PGV5" s="195"/>
      <c r="PGW5" s="196"/>
      <c r="PGX5" s="197"/>
      <c r="PGY5" s="197"/>
      <c r="PGZ5" s="231"/>
      <c r="PHB5" s="223"/>
      <c r="PHC5" s="225"/>
      <c r="PHD5" s="226"/>
      <c r="PHE5" s="227"/>
      <c r="PHG5" s="228"/>
      <c r="PHH5" s="229"/>
      <c r="PHI5" s="230"/>
      <c r="PHJ5" s="194"/>
      <c r="PHK5" s="194"/>
      <c r="PHL5" s="195"/>
      <c r="PHM5" s="196"/>
      <c r="PHN5" s="197"/>
      <c r="PHO5" s="197"/>
      <c r="PHP5" s="231"/>
      <c r="PHR5" s="223"/>
      <c r="PHS5" s="225"/>
      <c r="PHT5" s="226"/>
      <c r="PHU5" s="227"/>
      <c r="PHW5" s="228"/>
      <c r="PHX5" s="229"/>
      <c r="PHY5" s="230"/>
      <c r="PHZ5" s="194"/>
      <c r="PIA5" s="194"/>
      <c r="PIB5" s="195"/>
      <c r="PIC5" s="196"/>
      <c r="PID5" s="197"/>
      <c r="PIE5" s="197"/>
      <c r="PIF5" s="231"/>
      <c r="PIH5" s="223"/>
      <c r="PII5" s="225"/>
      <c r="PIJ5" s="226"/>
      <c r="PIK5" s="227"/>
      <c r="PIM5" s="228"/>
      <c r="PIN5" s="229"/>
      <c r="PIO5" s="230"/>
      <c r="PIP5" s="194"/>
      <c r="PIQ5" s="194"/>
      <c r="PIR5" s="195"/>
      <c r="PIS5" s="196"/>
      <c r="PIT5" s="197"/>
      <c r="PIU5" s="197"/>
      <c r="PIV5" s="231"/>
      <c r="PIX5" s="223"/>
      <c r="PIY5" s="225"/>
      <c r="PIZ5" s="226"/>
      <c r="PJA5" s="227"/>
      <c r="PJC5" s="228"/>
      <c r="PJD5" s="229"/>
      <c r="PJE5" s="230"/>
      <c r="PJF5" s="194"/>
      <c r="PJG5" s="194"/>
      <c r="PJH5" s="195"/>
      <c r="PJI5" s="196"/>
      <c r="PJJ5" s="197"/>
      <c r="PJK5" s="197"/>
      <c r="PJL5" s="231"/>
      <c r="PJN5" s="223"/>
      <c r="PJO5" s="225"/>
      <c r="PJP5" s="226"/>
      <c r="PJQ5" s="227"/>
      <c r="PJS5" s="228"/>
      <c r="PJT5" s="229"/>
      <c r="PJU5" s="230"/>
      <c r="PJV5" s="194"/>
      <c r="PJW5" s="194"/>
      <c r="PJX5" s="195"/>
      <c r="PJY5" s="196"/>
      <c r="PJZ5" s="197"/>
      <c r="PKA5" s="197"/>
      <c r="PKB5" s="231"/>
      <c r="PKD5" s="223"/>
      <c r="PKE5" s="225"/>
      <c r="PKF5" s="226"/>
      <c r="PKG5" s="227"/>
      <c r="PKI5" s="228"/>
      <c r="PKJ5" s="229"/>
      <c r="PKK5" s="230"/>
      <c r="PKL5" s="194"/>
      <c r="PKM5" s="194"/>
      <c r="PKN5" s="195"/>
      <c r="PKO5" s="196"/>
      <c r="PKP5" s="197"/>
      <c r="PKQ5" s="197"/>
      <c r="PKR5" s="231"/>
      <c r="PKT5" s="223"/>
      <c r="PKU5" s="225"/>
      <c r="PKV5" s="226"/>
      <c r="PKW5" s="227"/>
      <c r="PKY5" s="228"/>
      <c r="PKZ5" s="229"/>
      <c r="PLA5" s="230"/>
      <c r="PLB5" s="194"/>
      <c r="PLC5" s="194"/>
      <c r="PLD5" s="195"/>
      <c r="PLE5" s="196"/>
      <c r="PLF5" s="197"/>
      <c r="PLG5" s="197"/>
      <c r="PLH5" s="231"/>
      <c r="PLJ5" s="223"/>
      <c r="PLK5" s="225"/>
      <c r="PLL5" s="226"/>
      <c r="PLM5" s="227"/>
      <c r="PLO5" s="228"/>
      <c r="PLP5" s="229"/>
      <c r="PLQ5" s="230"/>
      <c r="PLR5" s="194"/>
      <c r="PLS5" s="194"/>
      <c r="PLT5" s="195"/>
      <c r="PLU5" s="196"/>
      <c r="PLV5" s="197"/>
      <c r="PLW5" s="197"/>
      <c r="PLX5" s="231"/>
      <c r="PLZ5" s="223"/>
      <c r="PMA5" s="225"/>
      <c r="PMB5" s="226"/>
      <c r="PMC5" s="227"/>
      <c r="PME5" s="228"/>
      <c r="PMF5" s="229"/>
      <c r="PMG5" s="230"/>
      <c r="PMH5" s="194"/>
      <c r="PMI5" s="194"/>
      <c r="PMJ5" s="195"/>
      <c r="PMK5" s="196"/>
      <c r="PML5" s="197"/>
      <c r="PMM5" s="197"/>
      <c r="PMN5" s="231"/>
      <c r="PMP5" s="223"/>
      <c r="PMQ5" s="225"/>
      <c r="PMR5" s="226"/>
      <c r="PMS5" s="227"/>
      <c r="PMU5" s="228"/>
      <c r="PMV5" s="229"/>
      <c r="PMW5" s="230"/>
      <c r="PMX5" s="194"/>
      <c r="PMY5" s="194"/>
      <c r="PMZ5" s="195"/>
      <c r="PNA5" s="196"/>
      <c r="PNB5" s="197"/>
      <c r="PNC5" s="197"/>
      <c r="PND5" s="231"/>
      <c r="PNF5" s="223"/>
      <c r="PNG5" s="225"/>
      <c r="PNH5" s="226"/>
      <c r="PNI5" s="227"/>
      <c r="PNK5" s="228"/>
      <c r="PNL5" s="229"/>
      <c r="PNM5" s="230"/>
      <c r="PNN5" s="194"/>
      <c r="PNO5" s="194"/>
      <c r="PNP5" s="195"/>
      <c r="PNQ5" s="196"/>
      <c r="PNR5" s="197"/>
      <c r="PNS5" s="197"/>
      <c r="PNT5" s="231"/>
      <c r="PNV5" s="223"/>
      <c r="PNW5" s="225"/>
      <c r="PNX5" s="226"/>
      <c r="PNY5" s="227"/>
      <c r="POA5" s="228"/>
      <c r="POB5" s="229"/>
      <c r="POC5" s="230"/>
      <c r="POD5" s="194"/>
      <c r="POE5" s="194"/>
      <c r="POF5" s="195"/>
      <c r="POG5" s="196"/>
      <c r="POH5" s="197"/>
      <c r="POI5" s="197"/>
      <c r="POJ5" s="231"/>
      <c r="POL5" s="223"/>
      <c r="POM5" s="225"/>
      <c r="PON5" s="226"/>
      <c r="POO5" s="227"/>
      <c r="POQ5" s="228"/>
      <c r="POR5" s="229"/>
      <c r="POS5" s="230"/>
      <c r="POT5" s="194"/>
      <c r="POU5" s="194"/>
      <c r="POV5" s="195"/>
      <c r="POW5" s="196"/>
      <c r="POX5" s="197"/>
      <c r="POY5" s="197"/>
      <c r="POZ5" s="231"/>
      <c r="PPB5" s="223"/>
      <c r="PPC5" s="225"/>
      <c r="PPD5" s="226"/>
      <c r="PPE5" s="227"/>
      <c r="PPG5" s="228"/>
      <c r="PPH5" s="229"/>
      <c r="PPI5" s="230"/>
      <c r="PPJ5" s="194"/>
      <c r="PPK5" s="194"/>
      <c r="PPL5" s="195"/>
      <c r="PPM5" s="196"/>
      <c r="PPN5" s="197"/>
      <c r="PPO5" s="197"/>
      <c r="PPP5" s="231"/>
      <c r="PPR5" s="223"/>
      <c r="PPS5" s="225"/>
      <c r="PPT5" s="226"/>
      <c r="PPU5" s="227"/>
      <c r="PPW5" s="228"/>
      <c r="PPX5" s="229"/>
      <c r="PPY5" s="230"/>
      <c r="PPZ5" s="194"/>
      <c r="PQA5" s="194"/>
      <c r="PQB5" s="195"/>
      <c r="PQC5" s="196"/>
      <c r="PQD5" s="197"/>
      <c r="PQE5" s="197"/>
      <c r="PQF5" s="231"/>
      <c r="PQH5" s="223"/>
      <c r="PQI5" s="225"/>
      <c r="PQJ5" s="226"/>
      <c r="PQK5" s="227"/>
      <c r="PQM5" s="228"/>
      <c r="PQN5" s="229"/>
      <c r="PQO5" s="230"/>
      <c r="PQP5" s="194"/>
      <c r="PQQ5" s="194"/>
      <c r="PQR5" s="195"/>
      <c r="PQS5" s="196"/>
      <c r="PQT5" s="197"/>
      <c r="PQU5" s="197"/>
      <c r="PQV5" s="231"/>
      <c r="PQX5" s="223"/>
      <c r="PQY5" s="225"/>
      <c r="PQZ5" s="226"/>
      <c r="PRA5" s="227"/>
      <c r="PRC5" s="228"/>
      <c r="PRD5" s="229"/>
      <c r="PRE5" s="230"/>
      <c r="PRF5" s="194"/>
      <c r="PRG5" s="194"/>
      <c r="PRH5" s="195"/>
      <c r="PRI5" s="196"/>
      <c r="PRJ5" s="197"/>
      <c r="PRK5" s="197"/>
      <c r="PRL5" s="231"/>
      <c r="PRN5" s="223"/>
      <c r="PRO5" s="225"/>
      <c r="PRP5" s="226"/>
      <c r="PRQ5" s="227"/>
      <c r="PRS5" s="228"/>
      <c r="PRT5" s="229"/>
      <c r="PRU5" s="230"/>
      <c r="PRV5" s="194"/>
      <c r="PRW5" s="194"/>
      <c r="PRX5" s="195"/>
      <c r="PRY5" s="196"/>
      <c r="PRZ5" s="197"/>
      <c r="PSA5" s="197"/>
      <c r="PSB5" s="231"/>
      <c r="PSD5" s="223"/>
      <c r="PSE5" s="225"/>
      <c r="PSF5" s="226"/>
      <c r="PSG5" s="227"/>
      <c r="PSI5" s="228"/>
      <c r="PSJ5" s="229"/>
      <c r="PSK5" s="230"/>
      <c r="PSL5" s="194"/>
      <c r="PSM5" s="194"/>
      <c r="PSN5" s="195"/>
      <c r="PSO5" s="196"/>
      <c r="PSP5" s="197"/>
      <c r="PSQ5" s="197"/>
      <c r="PSR5" s="231"/>
      <c r="PST5" s="223"/>
      <c r="PSU5" s="225"/>
      <c r="PSV5" s="226"/>
      <c r="PSW5" s="227"/>
      <c r="PSY5" s="228"/>
      <c r="PSZ5" s="229"/>
      <c r="PTA5" s="230"/>
      <c r="PTB5" s="194"/>
      <c r="PTC5" s="194"/>
      <c r="PTD5" s="195"/>
      <c r="PTE5" s="196"/>
      <c r="PTF5" s="197"/>
      <c r="PTG5" s="197"/>
      <c r="PTH5" s="231"/>
      <c r="PTJ5" s="223"/>
      <c r="PTK5" s="225"/>
      <c r="PTL5" s="226"/>
      <c r="PTM5" s="227"/>
      <c r="PTO5" s="228"/>
      <c r="PTP5" s="229"/>
      <c r="PTQ5" s="230"/>
      <c r="PTR5" s="194"/>
      <c r="PTS5" s="194"/>
      <c r="PTT5" s="195"/>
      <c r="PTU5" s="196"/>
      <c r="PTV5" s="197"/>
      <c r="PTW5" s="197"/>
      <c r="PTX5" s="231"/>
      <c r="PTZ5" s="223"/>
      <c r="PUA5" s="225"/>
      <c r="PUB5" s="226"/>
      <c r="PUC5" s="227"/>
      <c r="PUE5" s="228"/>
      <c r="PUF5" s="229"/>
      <c r="PUG5" s="230"/>
      <c r="PUH5" s="194"/>
      <c r="PUI5" s="194"/>
      <c r="PUJ5" s="195"/>
      <c r="PUK5" s="196"/>
      <c r="PUL5" s="197"/>
      <c r="PUM5" s="197"/>
      <c r="PUN5" s="231"/>
      <c r="PUP5" s="223"/>
      <c r="PUQ5" s="225"/>
      <c r="PUR5" s="226"/>
      <c r="PUS5" s="227"/>
      <c r="PUU5" s="228"/>
      <c r="PUV5" s="229"/>
      <c r="PUW5" s="230"/>
      <c r="PUX5" s="194"/>
      <c r="PUY5" s="194"/>
      <c r="PUZ5" s="195"/>
      <c r="PVA5" s="196"/>
      <c r="PVB5" s="197"/>
      <c r="PVC5" s="197"/>
      <c r="PVD5" s="231"/>
      <c r="PVF5" s="223"/>
      <c r="PVG5" s="225"/>
      <c r="PVH5" s="226"/>
      <c r="PVI5" s="227"/>
      <c r="PVK5" s="228"/>
      <c r="PVL5" s="229"/>
      <c r="PVM5" s="230"/>
      <c r="PVN5" s="194"/>
      <c r="PVO5" s="194"/>
      <c r="PVP5" s="195"/>
      <c r="PVQ5" s="196"/>
      <c r="PVR5" s="197"/>
      <c r="PVS5" s="197"/>
      <c r="PVT5" s="231"/>
      <c r="PVV5" s="223"/>
      <c r="PVW5" s="225"/>
      <c r="PVX5" s="226"/>
      <c r="PVY5" s="227"/>
      <c r="PWA5" s="228"/>
      <c r="PWB5" s="229"/>
      <c r="PWC5" s="230"/>
      <c r="PWD5" s="194"/>
      <c r="PWE5" s="194"/>
      <c r="PWF5" s="195"/>
      <c r="PWG5" s="196"/>
      <c r="PWH5" s="197"/>
      <c r="PWI5" s="197"/>
      <c r="PWJ5" s="231"/>
      <c r="PWL5" s="223"/>
      <c r="PWM5" s="225"/>
      <c r="PWN5" s="226"/>
      <c r="PWO5" s="227"/>
      <c r="PWQ5" s="228"/>
      <c r="PWR5" s="229"/>
      <c r="PWS5" s="230"/>
      <c r="PWT5" s="194"/>
      <c r="PWU5" s="194"/>
      <c r="PWV5" s="195"/>
      <c r="PWW5" s="196"/>
      <c r="PWX5" s="197"/>
      <c r="PWY5" s="197"/>
      <c r="PWZ5" s="231"/>
      <c r="PXB5" s="223"/>
      <c r="PXC5" s="225"/>
      <c r="PXD5" s="226"/>
      <c r="PXE5" s="227"/>
      <c r="PXG5" s="228"/>
      <c r="PXH5" s="229"/>
      <c r="PXI5" s="230"/>
      <c r="PXJ5" s="194"/>
      <c r="PXK5" s="194"/>
      <c r="PXL5" s="195"/>
      <c r="PXM5" s="196"/>
      <c r="PXN5" s="197"/>
      <c r="PXO5" s="197"/>
      <c r="PXP5" s="231"/>
      <c r="PXR5" s="223"/>
      <c r="PXS5" s="225"/>
      <c r="PXT5" s="226"/>
      <c r="PXU5" s="227"/>
      <c r="PXW5" s="228"/>
      <c r="PXX5" s="229"/>
      <c r="PXY5" s="230"/>
      <c r="PXZ5" s="194"/>
      <c r="PYA5" s="194"/>
      <c r="PYB5" s="195"/>
      <c r="PYC5" s="196"/>
      <c r="PYD5" s="197"/>
      <c r="PYE5" s="197"/>
      <c r="PYF5" s="231"/>
      <c r="PYH5" s="223"/>
      <c r="PYI5" s="225"/>
      <c r="PYJ5" s="226"/>
      <c r="PYK5" s="227"/>
      <c r="PYM5" s="228"/>
      <c r="PYN5" s="229"/>
      <c r="PYO5" s="230"/>
      <c r="PYP5" s="194"/>
      <c r="PYQ5" s="194"/>
      <c r="PYR5" s="195"/>
      <c r="PYS5" s="196"/>
      <c r="PYT5" s="197"/>
      <c r="PYU5" s="197"/>
      <c r="PYV5" s="231"/>
      <c r="PYX5" s="223"/>
      <c r="PYY5" s="225"/>
      <c r="PYZ5" s="226"/>
      <c r="PZA5" s="227"/>
      <c r="PZC5" s="228"/>
      <c r="PZD5" s="229"/>
      <c r="PZE5" s="230"/>
      <c r="PZF5" s="194"/>
      <c r="PZG5" s="194"/>
      <c r="PZH5" s="195"/>
      <c r="PZI5" s="196"/>
      <c r="PZJ5" s="197"/>
      <c r="PZK5" s="197"/>
      <c r="PZL5" s="231"/>
      <c r="PZN5" s="223"/>
      <c r="PZO5" s="225"/>
      <c r="PZP5" s="226"/>
      <c r="PZQ5" s="227"/>
      <c r="PZS5" s="228"/>
      <c r="PZT5" s="229"/>
      <c r="PZU5" s="230"/>
      <c r="PZV5" s="194"/>
      <c r="PZW5" s="194"/>
      <c r="PZX5" s="195"/>
      <c r="PZY5" s="196"/>
      <c r="PZZ5" s="197"/>
      <c r="QAA5" s="197"/>
      <c r="QAB5" s="231"/>
      <c r="QAD5" s="223"/>
      <c r="QAE5" s="225"/>
      <c r="QAF5" s="226"/>
      <c r="QAG5" s="227"/>
      <c r="QAI5" s="228"/>
      <c r="QAJ5" s="229"/>
      <c r="QAK5" s="230"/>
      <c r="QAL5" s="194"/>
      <c r="QAM5" s="194"/>
      <c r="QAN5" s="195"/>
      <c r="QAO5" s="196"/>
      <c r="QAP5" s="197"/>
      <c r="QAQ5" s="197"/>
      <c r="QAR5" s="231"/>
      <c r="QAT5" s="223"/>
      <c r="QAU5" s="225"/>
      <c r="QAV5" s="226"/>
      <c r="QAW5" s="227"/>
      <c r="QAY5" s="228"/>
      <c r="QAZ5" s="229"/>
      <c r="QBA5" s="230"/>
      <c r="QBB5" s="194"/>
      <c r="QBC5" s="194"/>
      <c r="QBD5" s="195"/>
      <c r="QBE5" s="196"/>
      <c r="QBF5" s="197"/>
      <c r="QBG5" s="197"/>
      <c r="QBH5" s="231"/>
      <c r="QBJ5" s="223"/>
      <c r="QBK5" s="225"/>
      <c r="QBL5" s="226"/>
      <c r="QBM5" s="227"/>
      <c r="QBO5" s="228"/>
      <c r="QBP5" s="229"/>
      <c r="QBQ5" s="230"/>
      <c r="QBR5" s="194"/>
      <c r="QBS5" s="194"/>
      <c r="QBT5" s="195"/>
      <c r="QBU5" s="196"/>
      <c r="QBV5" s="197"/>
      <c r="QBW5" s="197"/>
      <c r="QBX5" s="231"/>
      <c r="QBZ5" s="223"/>
      <c r="QCA5" s="225"/>
      <c r="QCB5" s="226"/>
      <c r="QCC5" s="227"/>
      <c r="QCE5" s="228"/>
      <c r="QCF5" s="229"/>
      <c r="QCG5" s="230"/>
      <c r="QCH5" s="194"/>
      <c r="QCI5" s="194"/>
      <c r="QCJ5" s="195"/>
      <c r="QCK5" s="196"/>
      <c r="QCL5" s="197"/>
      <c r="QCM5" s="197"/>
      <c r="QCN5" s="231"/>
      <c r="QCP5" s="223"/>
      <c r="QCQ5" s="225"/>
      <c r="QCR5" s="226"/>
      <c r="QCS5" s="227"/>
      <c r="QCU5" s="228"/>
      <c r="QCV5" s="229"/>
      <c r="QCW5" s="230"/>
      <c r="QCX5" s="194"/>
      <c r="QCY5" s="194"/>
      <c r="QCZ5" s="195"/>
      <c r="QDA5" s="196"/>
      <c r="QDB5" s="197"/>
      <c r="QDC5" s="197"/>
      <c r="QDD5" s="231"/>
      <c r="QDF5" s="223"/>
      <c r="QDG5" s="225"/>
      <c r="QDH5" s="226"/>
      <c r="QDI5" s="227"/>
      <c r="QDK5" s="228"/>
      <c r="QDL5" s="229"/>
      <c r="QDM5" s="230"/>
      <c r="QDN5" s="194"/>
      <c r="QDO5" s="194"/>
      <c r="QDP5" s="195"/>
      <c r="QDQ5" s="196"/>
      <c r="QDR5" s="197"/>
      <c r="QDS5" s="197"/>
      <c r="QDT5" s="231"/>
      <c r="QDV5" s="223"/>
      <c r="QDW5" s="225"/>
      <c r="QDX5" s="226"/>
      <c r="QDY5" s="227"/>
      <c r="QEA5" s="228"/>
      <c r="QEB5" s="229"/>
      <c r="QEC5" s="230"/>
      <c r="QED5" s="194"/>
      <c r="QEE5" s="194"/>
      <c r="QEF5" s="195"/>
      <c r="QEG5" s="196"/>
      <c r="QEH5" s="197"/>
      <c r="QEI5" s="197"/>
      <c r="QEJ5" s="231"/>
      <c r="QEL5" s="223"/>
      <c r="QEM5" s="225"/>
      <c r="QEN5" s="226"/>
      <c r="QEO5" s="227"/>
      <c r="QEQ5" s="228"/>
      <c r="QER5" s="229"/>
      <c r="QES5" s="230"/>
      <c r="QET5" s="194"/>
      <c r="QEU5" s="194"/>
      <c r="QEV5" s="195"/>
      <c r="QEW5" s="196"/>
      <c r="QEX5" s="197"/>
      <c r="QEY5" s="197"/>
      <c r="QEZ5" s="231"/>
      <c r="QFB5" s="223"/>
      <c r="QFC5" s="225"/>
      <c r="QFD5" s="226"/>
      <c r="QFE5" s="227"/>
      <c r="QFG5" s="228"/>
      <c r="QFH5" s="229"/>
      <c r="QFI5" s="230"/>
      <c r="QFJ5" s="194"/>
      <c r="QFK5" s="194"/>
      <c r="QFL5" s="195"/>
      <c r="QFM5" s="196"/>
      <c r="QFN5" s="197"/>
      <c r="QFO5" s="197"/>
      <c r="QFP5" s="231"/>
      <c r="QFR5" s="223"/>
      <c r="QFS5" s="225"/>
      <c r="QFT5" s="226"/>
      <c r="QFU5" s="227"/>
      <c r="QFW5" s="228"/>
      <c r="QFX5" s="229"/>
      <c r="QFY5" s="230"/>
      <c r="QFZ5" s="194"/>
      <c r="QGA5" s="194"/>
      <c r="QGB5" s="195"/>
      <c r="QGC5" s="196"/>
      <c r="QGD5" s="197"/>
      <c r="QGE5" s="197"/>
      <c r="QGF5" s="231"/>
      <c r="QGH5" s="223"/>
      <c r="QGI5" s="225"/>
      <c r="QGJ5" s="226"/>
      <c r="QGK5" s="227"/>
      <c r="QGM5" s="228"/>
      <c r="QGN5" s="229"/>
      <c r="QGO5" s="230"/>
      <c r="QGP5" s="194"/>
      <c r="QGQ5" s="194"/>
      <c r="QGR5" s="195"/>
      <c r="QGS5" s="196"/>
      <c r="QGT5" s="197"/>
      <c r="QGU5" s="197"/>
      <c r="QGV5" s="231"/>
      <c r="QGX5" s="223"/>
      <c r="QGY5" s="225"/>
      <c r="QGZ5" s="226"/>
      <c r="QHA5" s="227"/>
      <c r="QHC5" s="228"/>
      <c r="QHD5" s="229"/>
      <c r="QHE5" s="230"/>
      <c r="QHF5" s="194"/>
      <c r="QHG5" s="194"/>
      <c r="QHH5" s="195"/>
      <c r="QHI5" s="196"/>
      <c r="QHJ5" s="197"/>
      <c r="QHK5" s="197"/>
      <c r="QHL5" s="231"/>
      <c r="QHN5" s="223"/>
      <c r="QHO5" s="225"/>
      <c r="QHP5" s="226"/>
      <c r="QHQ5" s="227"/>
      <c r="QHS5" s="228"/>
      <c r="QHT5" s="229"/>
      <c r="QHU5" s="230"/>
      <c r="QHV5" s="194"/>
      <c r="QHW5" s="194"/>
      <c r="QHX5" s="195"/>
      <c r="QHY5" s="196"/>
      <c r="QHZ5" s="197"/>
      <c r="QIA5" s="197"/>
      <c r="QIB5" s="231"/>
      <c r="QID5" s="223"/>
      <c r="QIE5" s="225"/>
      <c r="QIF5" s="226"/>
      <c r="QIG5" s="227"/>
      <c r="QII5" s="228"/>
      <c r="QIJ5" s="229"/>
      <c r="QIK5" s="230"/>
      <c r="QIL5" s="194"/>
      <c r="QIM5" s="194"/>
      <c r="QIN5" s="195"/>
      <c r="QIO5" s="196"/>
      <c r="QIP5" s="197"/>
      <c r="QIQ5" s="197"/>
      <c r="QIR5" s="231"/>
      <c r="QIT5" s="223"/>
      <c r="QIU5" s="225"/>
      <c r="QIV5" s="226"/>
      <c r="QIW5" s="227"/>
      <c r="QIY5" s="228"/>
      <c r="QIZ5" s="229"/>
      <c r="QJA5" s="230"/>
      <c r="QJB5" s="194"/>
      <c r="QJC5" s="194"/>
      <c r="QJD5" s="195"/>
      <c r="QJE5" s="196"/>
      <c r="QJF5" s="197"/>
      <c r="QJG5" s="197"/>
      <c r="QJH5" s="231"/>
      <c r="QJJ5" s="223"/>
      <c r="QJK5" s="225"/>
      <c r="QJL5" s="226"/>
      <c r="QJM5" s="227"/>
      <c r="QJO5" s="228"/>
      <c r="QJP5" s="229"/>
      <c r="QJQ5" s="230"/>
      <c r="QJR5" s="194"/>
      <c r="QJS5" s="194"/>
      <c r="QJT5" s="195"/>
      <c r="QJU5" s="196"/>
      <c r="QJV5" s="197"/>
      <c r="QJW5" s="197"/>
      <c r="QJX5" s="231"/>
      <c r="QJZ5" s="223"/>
      <c r="QKA5" s="225"/>
      <c r="QKB5" s="226"/>
      <c r="QKC5" s="227"/>
      <c r="QKE5" s="228"/>
      <c r="QKF5" s="229"/>
      <c r="QKG5" s="230"/>
      <c r="QKH5" s="194"/>
      <c r="QKI5" s="194"/>
      <c r="QKJ5" s="195"/>
      <c r="QKK5" s="196"/>
      <c r="QKL5" s="197"/>
      <c r="QKM5" s="197"/>
      <c r="QKN5" s="231"/>
      <c r="QKP5" s="223"/>
      <c r="QKQ5" s="225"/>
      <c r="QKR5" s="226"/>
      <c r="QKS5" s="227"/>
      <c r="QKU5" s="228"/>
      <c r="QKV5" s="229"/>
      <c r="QKW5" s="230"/>
      <c r="QKX5" s="194"/>
      <c r="QKY5" s="194"/>
      <c r="QKZ5" s="195"/>
      <c r="QLA5" s="196"/>
      <c r="QLB5" s="197"/>
      <c r="QLC5" s="197"/>
      <c r="QLD5" s="231"/>
      <c r="QLF5" s="223"/>
      <c r="QLG5" s="225"/>
      <c r="QLH5" s="226"/>
      <c r="QLI5" s="227"/>
      <c r="QLK5" s="228"/>
      <c r="QLL5" s="229"/>
      <c r="QLM5" s="230"/>
      <c r="QLN5" s="194"/>
      <c r="QLO5" s="194"/>
      <c r="QLP5" s="195"/>
      <c r="QLQ5" s="196"/>
      <c r="QLR5" s="197"/>
      <c r="QLS5" s="197"/>
      <c r="QLT5" s="231"/>
      <c r="QLV5" s="223"/>
      <c r="QLW5" s="225"/>
      <c r="QLX5" s="226"/>
      <c r="QLY5" s="227"/>
      <c r="QMA5" s="228"/>
      <c r="QMB5" s="229"/>
      <c r="QMC5" s="230"/>
      <c r="QMD5" s="194"/>
      <c r="QME5" s="194"/>
      <c r="QMF5" s="195"/>
      <c r="QMG5" s="196"/>
      <c r="QMH5" s="197"/>
      <c r="QMI5" s="197"/>
      <c r="QMJ5" s="231"/>
      <c r="QML5" s="223"/>
      <c r="QMM5" s="225"/>
      <c r="QMN5" s="226"/>
      <c r="QMO5" s="227"/>
      <c r="QMQ5" s="228"/>
      <c r="QMR5" s="229"/>
      <c r="QMS5" s="230"/>
      <c r="QMT5" s="194"/>
      <c r="QMU5" s="194"/>
      <c r="QMV5" s="195"/>
      <c r="QMW5" s="196"/>
      <c r="QMX5" s="197"/>
      <c r="QMY5" s="197"/>
      <c r="QMZ5" s="231"/>
      <c r="QNB5" s="223"/>
      <c r="QNC5" s="225"/>
      <c r="QND5" s="226"/>
      <c r="QNE5" s="227"/>
      <c r="QNG5" s="228"/>
      <c r="QNH5" s="229"/>
      <c r="QNI5" s="230"/>
      <c r="QNJ5" s="194"/>
      <c r="QNK5" s="194"/>
      <c r="QNL5" s="195"/>
      <c r="QNM5" s="196"/>
      <c r="QNN5" s="197"/>
      <c r="QNO5" s="197"/>
      <c r="QNP5" s="231"/>
      <c r="QNR5" s="223"/>
      <c r="QNS5" s="225"/>
      <c r="QNT5" s="226"/>
      <c r="QNU5" s="227"/>
      <c r="QNW5" s="228"/>
      <c r="QNX5" s="229"/>
      <c r="QNY5" s="230"/>
      <c r="QNZ5" s="194"/>
      <c r="QOA5" s="194"/>
      <c r="QOB5" s="195"/>
      <c r="QOC5" s="196"/>
      <c r="QOD5" s="197"/>
      <c r="QOE5" s="197"/>
      <c r="QOF5" s="231"/>
      <c r="QOH5" s="223"/>
      <c r="QOI5" s="225"/>
      <c r="QOJ5" s="226"/>
      <c r="QOK5" s="227"/>
      <c r="QOM5" s="228"/>
      <c r="QON5" s="229"/>
      <c r="QOO5" s="230"/>
      <c r="QOP5" s="194"/>
      <c r="QOQ5" s="194"/>
      <c r="QOR5" s="195"/>
      <c r="QOS5" s="196"/>
      <c r="QOT5" s="197"/>
      <c r="QOU5" s="197"/>
      <c r="QOV5" s="231"/>
      <c r="QOX5" s="223"/>
      <c r="QOY5" s="225"/>
      <c r="QOZ5" s="226"/>
      <c r="QPA5" s="227"/>
      <c r="QPC5" s="228"/>
      <c r="QPD5" s="229"/>
      <c r="QPE5" s="230"/>
      <c r="QPF5" s="194"/>
      <c r="QPG5" s="194"/>
      <c r="QPH5" s="195"/>
      <c r="QPI5" s="196"/>
      <c r="QPJ5" s="197"/>
      <c r="QPK5" s="197"/>
      <c r="QPL5" s="231"/>
      <c r="QPN5" s="223"/>
      <c r="QPO5" s="225"/>
      <c r="QPP5" s="226"/>
      <c r="QPQ5" s="227"/>
      <c r="QPS5" s="228"/>
      <c r="QPT5" s="229"/>
      <c r="QPU5" s="230"/>
      <c r="QPV5" s="194"/>
      <c r="QPW5" s="194"/>
      <c r="QPX5" s="195"/>
      <c r="QPY5" s="196"/>
      <c r="QPZ5" s="197"/>
      <c r="QQA5" s="197"/>
      <c r="QQB5" s="231"/>
      <c r="QQD5" s="223"/>
      <c r="QQE5" s="225"/>
      <c r="QQF5" s="226"/>
      <c r="QQG5" s="227"/>
      <c r="QQI5" s="228"/>
      <c r="QQJ5" s="229"/>
      <c r="QQK5" s="230"/>
      <c r="QQL5" s="194"/>
      <c r="QQM5" s="194"/>
      <c r="QQN5" s="195"/>
      <c r="QQO5" s="196"/>
      <c r="QQP5" s="197"/>
      <c r="QQQ5" s="197"/>
      <c r="QQR5" s="231"/>
      <c r="QQT5" s="223"/>
      <c r="QQU5" s="225"/>
      <c r="QQV5" s="226"/>
      <c r="QQW5" s="227"/>
      <c r="QQY5" s="228"/>
      <c r="QQZ5" s="229"/>
      <c r="QRA5" s="230"/>
      <c r="QRB5" s="194"/>
      <c r="QRC5" s="194"/>
      <c r="QRD5" s="195"/>
      <c r="QRE5" s="196"/>
      <c r="QRF5" s="197"/>
      <c r="QRG5" s="197"/>
      <c r="QRH5" s="231"/>
      <c r="QRJ5" s="223"/>
      <c r="QRK5" s="225"/>
      <c r="QRL5" s="226"/>
      <c r="QRM5" s="227"/>
      <c r="QRO5" s="228"/>
      <c r="QRP5" s="229"/>
      <c r="QRQ5" s="230"/>
      <c r="QRR5" s="194"/>
      <c r="QRS5" s="194"/>
      <c r="QRT5" s="195"/>
      <c r="QRU5" s="196"/>
      <c r="QRV5" s="197"/>
      <c r="QRW5" s="197"/>
      <c r="QRX5" s="231"/>
      <c r="QRZ5" s="223"/>
      <c r="QSA5" s="225"/>
      <c r="QSB5" s="226"/>
      <c r="QSC5" s="227"/>
      <c r="QSE5" s="228"/>
      <c r="QSF5" s="229"/>
      <c r="QSG5" s="230"/>
      <c r="QSH5" s="194"/>
      <c r="QSI5" s="194"/>
      <c r="QSJ5" s="195"/>
      <c r="QSK5" s="196"/>
      <c r="QSL5" s="197"/>
      <c r="QSM5" s="197"/>
      <c r="QSN5" s="231"/>
      <c r="QSP5" s="223"/>
      <c r="QSQ5" s="225"/>
      <c r="QSR5" s="226"/>
      <c r="QSS5" s="227"/>
      <c r="QSU5" s="228"/>
      <c r="QSV5" s="229"/>
      <c r="QSW5" s="230"/>
      <c r="QSX5" s="194"/>
      <c r="QSY5" s="194"/>
      <c r="QSZ5" s="195"/>
      <c r="QTA5" s="196"/>
      <c r="QTB5" s="197"/>
      <c r="QTC5" s="197"/>
      <c r="QTD5" s="231"/>
      <c r="QTF5" s="223"/>
      <c r="QTG5" s="225"/>
      <c r="QTH5" s="226"/>
      <c r="QTI5" s="227"/>
      <c r="QTK5" s="228"/>
      <c r="QTL5" s="229"/>
      <c r="QTM5" s="230"/>
      <c r="QTN5" s="194"/>
      <c r="QTO5" s="194"/>
      <c r="QTP5" s="195"/>
      <c r="QTQ5" s="196"/>
      <c r="QTR5" s="197"/>
      <c r="QTS5" s="197"/>
      <c r="QTT5" s="231"/>
      <c r="QTV5" s="223"/>
      <c r="QTW5" s="225"/>
      <c r="QTX5" s="226"/>
      <c r="QTY5" s="227"/>
      <c r="QUA5" s="228"/>
      <c r="QUB5" s="229"/>
      <c r="QUC5" s="230"/>
      <c r="QUD5" s="194"/>
      <c r="QUE5" s="194"/>
      <c r="QUF5" s="195"/>
      <c r="QUG5" s="196"/>
      <c r="QUH5" s="197"/>
      <c r="QUI5" s="197"/>
      <c r="QUJ5" s="231"/>
      <c r="QUL5" s="223"/>
      <c r="QUM5" s="225"/>
      <c r="QUN5" s="226"/>
      <c r="QUO5" s="227"/>
      <c r="QUQ5" s="228"/>
      <c r="QUR5" s="229"/>
      <c r="QUS5" s="230"/>
      <c r="QUT5" s="194"/>
      <c r="QUU5" s="194"/>
      <c r="QUV5" s="195"/>
      <c r="QUW5" s="196"/>
      <c r="QUX5" s="197"/>
      <c r="QUY5" s="197"/>
      <c r="QUZ5" s="231"/>
      <c r="QVB5" s="223"/>
      <c r="QVC5" s="225"/>
      <c r="QVD5" s="226"/>
      <c r="QVE5" s="227"/>
      <c r="QVG5" s="228"/>
      <c r="QVH5" s="229"/>
      <c r="QVI5" s="230"/>
      <c r="QVJ5" s="194"/>
      <c r="QVK5" s="194"/>
      <c r="QVL5" s="195"/>
      <c r="QVM5" s="196"/>
      <c r="QVN5" s="197"/>
      <c r="QVO5" s="197"/>
      <c r="QVP5" s="231"/>
      <c r="QVR5" s="223"/>
      <c r="QVS5" s="225"/>
      <c r="QVT5" s="226"/>
      <c r="QVU5" s="227"/>
      <c r="QVW5" s="228"/>
      <c r="QVX5" s="229"/>
      <c r="QVY5" s="230"/>
      <c r="QVZ5" s="194"/>
      <c r="QWA5" s="194"/>
      <c r="QWB5" s="195"/>
      <c r="QWC5" s="196"/>
      <c r="QWD5" s="197"/>
      <c r="QWE5" s="197"/>
      <c r="QWF5" s="231"/>
      <c r="QWH5" s="223"/>
      <c r="QWI5" s="225"/>
      <c r="QWJ5" s="226"/>
      <c r="QWK5" s="227"/>
      <c r="QWM5" s="228"/>
      <c r="QWN5" s="229"/>
      <c r="QWO5" s="230"/>
      <c r="QWP5" s="194"/>
      <c r="QWQ5" s="194"/>
      <c r="QWR5" s="195"/>
      <c r="QWS5" s="196"/>
      <c r="QWT5" s="197"/>
      <c r="QWU5" s="197"/>
      <c r="QWV5" s="231"/>
      <c r="QWX5" s="223"/>
      <c r="QWY5" s="225"/>
      <c r="QWZ5" s="226"/>
      <c r="QXA5" s="227"/>
      <c r="QXC5" s="228"/>
      <c r="QXD5" s="229"/>
      <c r="QXE5" s="230"/>
      <c r="QXF5" s="194"/>
      <c r="QXG5" s="194"/>
      <c r="QXH5" s="195"/>
      <c r="QXI5" s="196"/>
      <c r="QXJ5" s="197"/>
      <c r="QXK5" s="197"/>
      <c r="QXL5" s="231"/>
      <c r="QXN5" s="223"/>
      <c r="QXO5" s="225"/>
      <c r="QXP5" s="226"/>
      <c r="QXQ5" s="227"/>
      <c r="QXS5" s="228"/>
      <c r="QXT5" s="229"/>
      <c r="QXU5" s="230"/>
      <c r="QXV5" s="194"/>
      <c r="QXW5" s="194"/>
      <c r="QXX5" s="195"/>
      <c r="QXY5" s="196"/>
      <c r="QXZ5" s="197"/>
      <c r="QYA5" s="197"/>
      <c r="QYB5" s="231"/>
      <c r="QYD5" s="223"/>
      <c r="QYE5" s="225"/>
      <c r="QYF5" s="226"/>
      <c r="QYG5" s="227"/>
      <c r="QYI5" s="228"/>
      <c r="QYJ5" s="229"/>
      <c r="QYK5" s="230"/>
      <c r="QYL5" s="194"/>
      <c r="QYM5" s="194"/>
      <c r="QYN5" s="195"/>
      <c r="QYO5" s="196"/>
      <c r="QYP5" s="197"/>
      <c r="QYQ5" s="197"/>
      <c r="QYR5" s="231"/>
      <c r="QYT5" s="223"/>
      <c r="QYU5" s="225"/>
      <c r="QYV5" s="226"/>
      <c r="QYW5" s="227"/>
      <c r="QYY5" s="228"/>
      <c r="QYZ5" s="229"/>
      <c r="QZA5" s="230"/>
      <c r="QZB5" s="194"/>
      <c r="QZC5" s="194"/>
      <c r="QZD5" s="195"/>
      <c r="QZE5" s="196"/>
      <c r="QZF5" s="197"/>
      <c r="QZG5" s="197"/>
      <c r="QZH5" s="231"/>
      <c r="QZJ5" s="223"/>
      <c r="QZK5" s="225"/>
      <c r="QZL5" s="226"/>
      <c r="QZM5" s="227"/>
      <c r="QZO5" s="228"/>
      <c r="QZP5" s="229"/>
      <c r="QZQ5" s="230"/>
      <c r="QZR5" s="194"/>
      <c r="QZS5" s="194"/>
      <c r="QZT5" s="195"/>
      <c r="QZU5" s="196"/>
      <c r="QZV5" s="197"/>
      <c r="QZW5" s="197"/>
      <c r="QZX5" s="231"/>
      <c r="QZZ5" s="223"/>
      <c r="RAA5" s="225"/>
      <c r="RAB5" s="226"/>
      <c r="RAC5" s="227"/>
      <c r="RAE5" s="228"/>
      <c r="RAF5" s="229"/>
      <c r="RAG5" s="230"/>
      <c r="RAH5" s="194"/>
      <c r="RAI5" s="194"/>
      <c r="RAJ5" s="195"/>
      <c r="RAK5" s="196"/>
      <c r="RAL5" s="197"/>
      <c r="RAM5" s="197"/>
      <c r="RAN5" s="231"/>
      <c r="RAP5" s="223"/>
      <c r="RAQ5" s="225"/>
      <c r="RAR5" s="226"/>
      <c r="RAS5" s="227"/>
      <c r="RAU5" s="228"/>
      <c r="RAV5" s="229"/>
      <c r="RAW5" s="230"/>
      <c r="RAX5" s="194"/>
      <c r="RAY5" s="194"/>
      <c r="RAZ5" s="195"/>
      <c r="RBA5" s="196"/>
      <c r="RBB5" s="197"/>
      <c r="RBC5" s="197"/>
      <c r="RBD5" s="231"/>
      <c r="RBF5" s="223"/>
      <c r="RBG5" s="225"/>
      <c r="RBH5" s="226"/>
      <c r="RBI5" s="227"/>
      <c r="RBK5" s="228"/>
      <c r="RBL5" s="229"/>
      <c r="RBM5" s="230"/>
      <c r="RBN5" s="194"/>
      <c r="RBO5" s="194"/>
      <c r="RBP5" s="195"/>
      <c r="RBQ5" s="196"/>
      <c r="RBR5" s="197"/>
      <c r="RBS5" s="197"/>
      <c r="RBT5" s="231"/>
      <c r="RBV5" s="223"/>
      <c r="RBW5" s="225"/>
      <c r="RBX5" s="226"/>
      <c r="RBY5" s="227"/>
      <c r="RCA5" s="228"/>
      <c r="RCB5" s="229"/>
      <c r="RCC5" s="230"/>
      <c r="RCD5" s="194"/>
      <c r="RCE5" s="194"/>
      <c r="RCF5" s="195"/>
      <c r="RCG5" s="196"/>
      <c r="RCH5" s="197"/>
      <c r="RCI5" s="197"/>
      <c r="RCJ5" s="231"/>
      <c r="RCL5" s="223"/>
      <c r="RCM5" s="225"/>
      <c r="RCN5" s="226"/>
      <c r="RCO5" s="227"/>
      <c r="RCQ5" s="228"/>
      <c r="RCR5" s="229"/>
      <c r="RCS5" s="230"/>
      <c r="RCT5" s="194"/>
      <c r="RCU5" s="194"/>
      <c r="RCV5" s="195"/>
      <c r="RCW5" s="196"/>
      <c r="RCX5" s="197"/>
      <c r="RCY5" s="197"/>
      <c r="RCZ5" s="231"/>
      <c r="RDB5" s="223"/>
      <c r="RDC5" s="225"/>
      <c r="RDD5" s="226"/>
      <c r="RDE5" s="227"/>
      <c r="RDG5" s="228"/>
      <c r="RDH5" s="229"/>
      <c r="RDI5" s="230"/>
      <c r="RDJ5" s="194"/>
      <c r="RDK5" s="194"/>
      <c r="RDL5" s="195"/>
      <c r="RDM5" s="196"/>
      <c r="RDN5" s="197"/>
      <c r="RDO5" s="197"/>
      <c r="RDP5" s="231"/>
      <c r="RDR5" s="223"/>
      <c r="RDS5" s="225"/>
      <c r="RDT5" s="226"/>
      <c r="RDU5" s="227"/>
      <c r="RDW5" s="228"/>
      <c r="RDX5" s="229"/>
      <c r="RDY5" s="230"/>
      <c r="RDZ5" s="194"/>
      <c r="REA5" s="194"/>
      <c r="REB5" s="195"/>
      <c r="REC5" s="196"/>
      <c r="RED5" s="197"/>
      <c r="REE5" s="197"/>
      <c r="REF5" s="231"/>
      <c r="REH5" s="223"/>
      <c r="REI5" s="225"/>
      <c r="REJ5" s="226"/>
      <c r="REK5" s="227"/>
      <c r="REM5" s="228"/>
      <c r="REN5" s="229"/>
      <c r="REO5" s="230"/>
      <c r="REP5" s="194"/>
      <c r="REQ5" s="194"/>
      <c r="RER5" s="195"/>
      <c r="RES5" s="196"/>
      <c r="RET5" s="197"/>
      <c r="REU5" s="197"/>
      <c r="REV5" s="231"/>
      <c r="REX5" s="223"/>
      <c r="REY5" s="225"/>
      <c r="REZ5" s="226"/>
      <c r="RFA5" s="227"/>
      <c r="RFC5" s="228"/>
      <c r="RFD5" s="229"/>
      <c r="RFE5" s="230"/>
      <c r="RFF5" s="194"/>
      <c r="RFG5" s="194"/>
      <c r="RFH5" s="195"/>
      <c r="RFI5" s="196"/>
      <c r="RFJ5" s="197"/>
      <c r="RFK5" s="197"/>
      <c r="RFL5" s="231"/>
      <c r="RFN5" s="223"/>
      <c r="RFO5" s="225"/>
      <c r="RFP5" s="226"/>
      <c r="RFQ5" s="227"/>
      <c r="RFS5" s="228"/>
      <c r="RFT5" s="229"/>
      <c r="RFU5" s="230"/>
      <c r="RFV5" s="194"/>
      <c r="RFW5" s="194"/>
      <c r="RFX5" s="195"/>
      <c r="RFY5" s="196"/>
      <c r="RFZ5" s="197"/>
      <c r="RGA5" s="197"/>
      <c r="RGB5" s="231"/>
      <c r="RGD5" s="223"/>
      <c r="RGE5" s="225"/>
      <c r="RGF5" s="226"/>
      <c r="RGG5" s="227"/>
      <c r="RGI5" s="228"/>
      <c r="RGJ5" s="229"/>
      <c r="RGK5" s="230"/>
      <c r="RGL5" s="194"/>
      <c r="RGM5" s="194"/>
      <c r="RGN5" s="195"/>
      <c r="RGO5" s="196"/>
      <c r="RGP5" s="197"/>
      <c r="RGQ5" s="197"/>
      <c r="RGR5" s="231"/>
      <c r="RGT5" s="223"/>
      <c r="RGU5" s="225"/>
      <c r="RGV5" s="226"/>
      <c r="RGW5" s="227"/>
      <c r="RGY5" s="228"/>
      <c r="RGZ5" s="229"/>
      <c r="RHA5" s="230"/>
      <c r="RHB5" s="194"/>
      <c r="RHC5" s="194"/>
      <c r="RHD5" s="195"/>
      <c r="RHE5" s="196"/>
      <c r="RHF5" s="197"/>
      <c r="RHG5" s="197"/>
      <c r="RHH5" s="231"/>
      <c r="RHJ5" s="223"/>
      <c r="RHK5" s="225"/>
      <c r="RHL5" s="226"/>
      <c r="RHM5" s="227"/>
      <c r="RHO5" s="228"/>
      <c r="RHP5" s="229"/>
      <c r="RHQ5" s="230"/>
      <c r="RHR5" s="194"/>
      <c r="RHS5" s="194"/>
      <c r="RHT5" s="195"/>
      <c r="RHU5" s="196"/>
      <c r="RHV5" s="197"/>
      <c r="RHW5" s="197"/>
      <c r="RHX5" s="231"/>
      <c r="RHZ5" s="223"/>
      <c r="RIA5" s="225"/>
      <c r="RIB5" s="226"/>
      <c r="RIC5" s="227"/>
      <c r="RIE5" s="228"/>
      <c r="RIF5" s="229"/>
      <c r="RIG5" s="230"/>
      <c r="RIH5" s="194"/>
      <c r="RII5" s="194"/>
      <c r="RIJ5" s="195"/>
      <c r="RIK5" s="196"/>
      <c r="RIL5" s="197"/>
      <c r="RIM5" s="197"/>
      <c r="RIN5" s="231"/>
      <c r="RIP5" s="223"/>
      <c r="RIQ5" s="225"/>
      <c r="RIR5" s="226"/>
      <c r="RIS5" s="227"/>
      <c r="RIU5" s="228"/>
      <c r="RIV5" s="229"/>
      <c r="RIW5" s="230"/>
      <c r="RIX5" s="194"/>
      <c r="RIY5" s="194"/>
      <c r="RIZ5" s="195"/>
      <c r="RJA5" s="196"/>
      <c r="RJB5" s="197"/>
      <c r="RJC5" s="197"/>
      <c r="RJD5" s="231"/>
      <c r="RJF5" s="223"/>
      <c r="RJG5" s="225"/>
      <c r="RJH5" s="226"/>
      <c r="RJI5" s="227"/>
      <c r="RJK5" s="228"/>
      <c r="RJL5" s="229"/>
      <c r="RJM5" s="230"/>
      <c r="RJN5" s="194"/>
      <c r="RJO5" s="194"/>
      <c r="RJP5" s="195"/>
      <c r="RJQ5" s="196"/>
      <c r="RJR5" s="197"/>
      <c r="RJS5" s="197"/>
      <c r="RJT5" s="231"/>
      <c r="RJV5" s="223"/>
      <c r="RJW5" s="225"/>
      <c r="RJX5" s="226"/>
      <c r="RJY5" s="227"/>
      <c r="RKA5" s="228"/>
      <c r="RKB5" s="229"/>
      <c r="RKC5" s="230"/>
      <c r="RKD5" s="194"/>
      <c r="RKE5" s="194"/>
      <c r="RKF5" s="195"/>
      <c r="RKG5" s="196"/>
      <c r="RKH5" s="197"/>
      <c r="RKI5" s="197"/>
      <c r="RKJ5" s="231"/>
      <c r="RKL5" s="223"/>
      <c r="RKM5" s="225"/>
      <c r="RKN5" s="226"/>
      <c r="RKO5" s="227"/>
      <c r="RKQ5" s="228"/>
      <c r="RKR5" s="229"/>
      <c r="RKS5" s="230"/>
      <c r="RKT5" s="194"/>
      <c r="RKU5" s="194"/>
      <c r="RKV5" s="195"/>
      <c r="RKW5" s="196"/>
      <c r="RKX5" s="197"/>
      <c r="RKY5" s="197"/>
      <c r="RKZ5" s="231"/>
      <c r="RLB5" s="223"/>
      <c r="RLC5" s="225"/>
      <c r="RLD5" s="226"/>
      <c r="RLE5" s="227"/>
      <c r="RLG5" s="228"/>
      <c r="RLH5" s="229"/>
      <c r="RLI5" s="230"/>
      <c r="RLJ5" s="194"/>
      <c r="RLK5" s="194"/>
      <c r="RLL5" s="195"/>
      <c r="RLM5" s="196"/>
      <c r="RLN5" s="197"/>
      <c r="RLO5" s="197"/>
      <c r="RLP5" s="231"/>
      <c r="RLR5" s="223"/>
      <c r="RLS5" s="225"/>
      <c r="RLT5" s="226"/>
      <c r="RLU5" s="227"/>
      <c r="RLW5" s="228"/>
      <c r="RLX5" s="229"/>
      <c r="RLY5" s="230"/>
      <c r="RLZ5" s="194"/>
      <c r="RMA5" s="194"/>
      <c r="RMB5" s="195"/>
      <c r="RMC5" s="196"/>
      <c r="RMD5" s="197"/>
      <c r="RME5" s="197"/>
      <c r="RMF5" s="231"/>
      <c r="RMH5" s="223"/>
      <c r="RMI5" s="225"/>
      <c r="RMJ5" s="226"/>
      <c r="RMK5" s="227"/>
      <c r="RMM5" s="228"/>
      <c r="RMN5" s="229"/>
      <c r="RMO5" s="230"/>
      <c r="RMP5" s="194"/>
      <c r="RMQ5" s="194"/>
      <c r="RMR5" s="195"/>
      <c r="RMS5" s="196"/>
      <c r="RMT5" s="197"/>
      <c r="RMU5" s="197"/>
      <c r="RMV5" s="231"/>
      <c r="RMX5" s="223"/>
      <c r="RMY5" s="225"/>
      <c r="RMZ5" s="226"/>
      <c r="RNA5" s="227"/>
      <c r="RNC5" s="228"/>
      <c r="RND5" s="229"/>
      <c r="RNE5" s="230"/>
      <c r="RNF5" s="194"/>
      <c r="RNG5" s="194"/>
      <c r="RNH5" s="195"/>
      <c r="RNI5" s="196"/>
      <c r="RNJ5" s="197"/>
      <c r="RNK5" s="197"/>
      <c r="RNL5" s="231"/>
      <c r="RNN5" s="223"/>
      <c r="RNO5" s="225"/>
      <c r="RNP5" s="226"/>
      <c r="RNQ5" s="227"/>
      <c r="RNS5" s="228"/>
      <c r="RNT5" s="229"/>
      <c r="RNU5" s="230"/>
      <c r="RNV5" s="194"/>
      <c r="RNW5" s="194"/>
      <c r="RNX5" s="195"/>
      <c r="RNY5" s="196"/>
      <c r="RNZ5" s="197"/>
      <c r="ROA5" s="197"/>
      <c r="ROB5" s="231"/>
      <c r="ROD5" s="223"/>
      <c r="ROE5" s="225"/>
      <c r="ROF5" s="226"/>
      <c r="ROG5" s="227"/>
      <c r="ROI5" s="228"/>
      <c r="ROJ5" s="229"/>
      <c r="ROK5" s="230"/>
      <c r="ROL5" s="194"/>
      <c r="ROM5" s="194"/>
      <c r="RON5" s="195"/>
      <c r="ROO5" s="196"/>
      <c r="ROP5" s="197"/>
      <c r="ROQ5" s="197"/>
      <c r="ROR5" s="231"/>
      <c r="ROT5" s="223"/>
      <c r="ROU5" s="225"/>
      <c r="ROV5" s="226"/>
      <c r="ROW5" s="227"/>
      <c r="ROY5" s="228"/>
      <c r="ROZ5" s="229"/>
      <c r="RPA5" s="230"/>
      <c r="RPB5" s="194"/>
      <c r="RPC5" s="194"/>
      <c r="RPD5" s="195"/>
      <c r="RPE5" s="196"/>
      <c r="RPF5" s="197"/>
      <c r="RPG5" s="197"/>
      <c r="RPH5" s="231"/>
      <c r="RPJ5" s="223"/>
      <c r="RPK5" s="225"/>
      <c r="RPL5" s="226"/>
      <c r="RPM5" s="227"/>
      <c r="RPO5" s="228"/>
      <c r="RPP5" s="229"/>
      <c r="RPQ5" s="230"/>
      <c r="RPR5" s="194"/>
      <c r="RPS5" s="194"/>
      <c r="RPT5" s="195"/>
      <c r="RPU5" s="196"/>
      <c r="RPV5" s="197"/>
      <c r="RPW5" s="197"/>
      <c r="RPX5" s="231"/>
      <c r="RPZ5" s="223"/>
      <c r="RQA5" s="225"/>
      <c r="RQB5" s="226"/>
      <c r="RQC5" s="227"/>
      <c r="RQE5" s="228"/>
      <c r="RQF5" s="229"/>
      <c r="RQG5" s="230"/>
      <c r="RQH5" s="194"/>
      <c r="RQI5" s="194"/>
      <c r="RQJ5" s="195"/>
      <c r="RQK5" s="196"/>
      <c r="RQL5" s="197"/>
      <c r="RQM5" s="197"/>
      <c r="RQN5" s="231"/>
      <c r="RQP5" s="223"/>
      <c r="RQQ5" s="225"/>
      <c r="RQR5" s="226"/>
      <c r="RQS5" s="227"/>
      <c r="RQU5" s="228"/>
      <c r="RQV5" s="229"/>
      <c r="RQW5" s="230"/>
      <c r="RQX5" s="194"/>
      <c r="RQY5" s="194"/>
      <c r="RQZ5" s="195"/>
      <c r="RRA5" s="196"/>
      <c r="RRB5" s="197"/>
      <c r="RRC5" s="197"/>
      <c r="RRD5" s="231"/>
      <c r="RRF5" s="223"/>
      <c r="RRG5" s="225"/>
      <c r="RRH5" s="226"/>
      <c r="RRI5" s="227"/>
      <c r="RRK5" s="228"/>
      <c r="RRL5" s="229"/>
      <c r="RRM5" s="230"/>
      <c r="RRN5" s="194"/>
      <c r="RRO5" s="194"/>
      <c r="RRP5" s="195"/>
      <c r="RRQ5" s="196"/>
      <c r="RRR5" s="197"/>
      <c r="RRS5" s="197"/>
      <c r="RRT5" s="231"/>
      <c r="RRV5" s="223"/>
      <c r="RRW5" s="225"/>
      <c r="RRX5" s="226"/>
      <c r="RRY5" s="227"/>
      <c r="RSA5" s="228"/>
      <c r="RSB5" s="229"/>
      <c r="RSC5" s="230"/>
      <c r="RSD5" s="194"/>
      <c r="RSE5" s="194"/>
      <c r="RSF5" s="195"/>
      <c r="RSG5" s="196"/>
      <c r="RSH5" s="197"/>
      <c r="RSI5" s="197"/>
      <c r="RSJ5" s="231"/>
      <c r="RSL5" s="223"/>
      <c r="RSM5" s="225"/>
      <c r="RSN5" s="226"/>
      <c r="RSO5" s="227"/>
      <c r="RSQ5" s="228"/>
      <c r="RSR5" s="229"/>
      <c r="RSS5" s="230"/>
      <c r="RST5" s="194"/>
      <c r="RSU5" s="194"/>
      <c r="RSV5" s="195"/>
      <c r="RSW5" s="196"/>
      <c r="RSX5" s="197"/>
      <c r="RSY5" s="197"/>
      <c r="RSZ5" s="231"/>
      <c r="RTB5" s="223"/>
      <c r="RTC5" s="225"/>
      <c r="RTD5" s="226"/>
      <c r="RTE5" s="227"/>
      <c r="RTG5" s="228"/>
      <c r="RTH5" s="229"/>
      <c r="RTI5" s="230"/>
      <c r="RTJ5" s="194"/>
      <c r="RTK5" s="194"/>
      <c r="RTL5" s="195"/>
      <c r="RTM5" s="196"/>
      <c r="RTN5" s="197"/>
      <c r="RTO5" s="197"/>
      <c r="RTP5" s="231"/>
      <c r="RTR5" s="223"/>
      <c r="RTS5" s="225"/>
      <c r="RTT5" s="226"/>
      <c r="RTU5" s="227"/>
      <c r="RTW5" s="228"/>
      <c r="RTX5" s="229"/>
      <c r="RTY5" s="230"/>
      <c r="RTZ5" s="194"/>
      <c r="RUA5" s="194"/>
      <c r="RUB5" s="195"/>
      <c r="RUC5" s="196"/>
      <c r="RUD5" s="197"/>
      <c r="RUE5" s="197"/>
      <c r="RUF5" s="231"/>
      <c r="RUH5" s="223"/>
      <c r="RUI5" s="225"/>
      <c r="RUJ5" s="226"/>
      <c r="RUK5" s="227"/>
      <c r="RUM5" s="228"/>
      <c r="RUN5" s="229"/>
      <c r="RUO5" s="230"/>
      <c r="RUP5" s="194"/>
      <c r="RUQ5" s="194"/>
      <c r="RUR5" s="195"/>
      <c r="RUS5" s="196"/>
      <c r="RUT5" s="197"/>
      <c r="RUU5" s="197"/>
      <c r="RUV5" s="231"/>
      <c r="RUX5" s="223"/>
      <c r="RUY5" s="225"/>
      <c r="RUZ5" s="226"/>
      <c r="RVA5" s="227"/>
      <c r="RVC5" s="228"/>
      <c r="RVD5" s="229"/>
      <c r="RVE5" s="230"/>
      <c r="RVF5" s="194"/>
      <c r="RVG5" s="194"/>
      <c r="RVH5" s="195"/>
      <c r="RVI5" s="196"/>
      <c r="RVJ5" s="197"/>
      <c r="RVK5" s="197"/>
      <c r="RVL5" s="231"/>
      <c r="RVN5" s="223"/>
      <c r="RVO5" s="225"/>
      <c r="RVP5" s="226"/>
      <c r="RVQ5" s="227"/>
      <c r="RVS5" s="228"/>
      <c r="RVT5" s="229"/>
      <c r="RVU5" s="230"/>
      <c r="RVV5" s="194"/>
      <c r="RVW5" s="194"/>
      <c r="RVX5" s="195"/>
      <c r="RVY5" s="196"/>
      <c r="RVZ5" s="197"/>
      <c r="RWA5" s="197"/>
      <c r="RWB5" s="231"/>
      <c r="RWD5" s="223"/>
      <c r="RWE5" s="225"/>
      <c r="RWF5" s="226"/>
      <c r="RWG5" s="227"/>
      <c r="RWI5" s="228"/>
      <c r="RWJ5" s="229"/>
      <c r="RWK5" s="230"/>
      <c r="RWL5" s="194"/>
      <c r="RWM5" s="194"/>
      <c r="RWN5" s="195"/>
      <c r="RWO5" s="196"/>
      <c r="RWP5" s="197"/>
      <c r="RWQ5" s="197"/>
      <c r="RWR5" s="231"/>
      <c r="RWT5" s="223"/>
      <c r="RWU5" s="225"/>
      <c r="RWV5" s="226"/>
      <c r="RWW5" s="227"/>
      <c r="RWY5" s="228"/>
      <c r="RWZ5" s="229"/>
      <c r="RXA5" s="230"/>
      <c r="RXB5" s="194"/>
      <c r="RXC5" s="194"/>
      <c r="RXD5" s="195"/>
      <c r="RXE5" s="196"/>
      <c r="RXF5" s="197"/>
      <c r="RXG5" s="197"/>
      <c r="RXH5" s="231"/>
      <c r="RXJ5" s="223"/>
      <c r="RXK5" s="225"/>
      <c r="RXL5" s="226"/>
      <c r="RXM5" s="227"/>
      <c r="RXO5" s="228"/>
      <c r="RXP5" s="229"/>
      <c r="RXQ5" s="230"/>
      <c r="RXR5" s="194"/>
      <c r="RXS5" s="194"/>
      <c r="RXT5" s="195"/>
      <c r="RXU5" s="196"/>
      <c r="RXV5" s="197"/>
      <c r="RXW5" s="197"/>
      <c r="RXX5" s="231"/>
      <c r="RXZ5" s="223"/>
      <c r="RYA5" s="225"/>
      <c r="RYB5" s="226"/>
      <c r="RYC5" s="227"/>
      <c r="RYE5" s="228"/>
      <c r="RYF5" s="229"/>
      <c r="RYG5" s="230"/>
      <c r="RYH5" s="194"/>
      <c r="RYI5" s="194"/>
      <c r="RYJ5" s="195"/>
      <c r="RYK5" s="196"/>
      <c r="RYL5" s="197"/>
      <c r="RYM5" s="197"/>
      <c r="RYN5" s="231"/>
      <c r="RYP5" s="223"/>
      <c r="RYQ5" s="225"/>
      <c r="RYR5" s="226"/>
      <c r="RYS5" s="227"/>
      <c r="RYU5" s="228"/>
      <c r="RYV5" s="229"/>
      <c r="RYW5" s="230"/>
      <c r="RYX5" s="194"/>
      <c r="RYY5" s="194"/>
      <c r="RYZ5" s="195"/>
      <c r="RZA5" s="196"/>
      <c r="RZB5" s="197"/>
      <c r="RZC5" s="197"/>
      <c r="RZD5" s="231"/>
      <c r="RZF5" s="223"/>
      <c r="RZG5" s="225"/>
      <c r="RZH5" s="226"/>
      <c r="RZI5" s="227"/>
      <c r="RZK5" s="228"/>
      <c r="RZL5" s="229"/>
      <c r="RZM5" s="230"/>
      <c r="RZN5" s="194"/>
      <c r="RZO5" s="194"/>
      <c r="RZP5" s="195"/>
      <c r="RZQ5" s="196"/>
      <c r="RZR5" s="197"/>
      <c r="RZS5" s="197"/>
      <c r="RZT5" s="231"/>
      <c r="RZV5" s="223"/>
      <c r="RZW5" s="225"/>
      <c r="RZX5" s="226"/>
      <c r="RZY5" s="227"/>
      <c r="SAA5" s="228"/>
      <c r="SAB5" s="229"/>
      <c r="SAC5" s="230"/>
      <c r="SAD5" s="194"/>
      <c r="SAE5" s="194"/>
      <c r="SAF5" s="195"/>
      <c r="SAG5" s="196"/>
      <c r="SAH5" s="197"/>
      <c r="SAI5" s="197"/>
      <c r="SAJ5" s="231"/>
      <c r="SAL5" s="223"/>
      <c r="SAM5" s="225"/>
      <c r="SAN5" s="226"/>
      <c r="SAO5" s="227"/>
      <c r="SAQ5" s="228"/>
      <c r="SAR5" s="229"/>
      <c r="SAS5" s="230"/>
      <c r="SAT5" s="194"/>
      <c r="SAU5" s="194"/>
      <c r="SAV5" s="195"/>
      <c r="SAW5" s="196"/>
      <c r="SAX5" s="197"/>
      <c r="SAY5" s="197"/>
      <c r="SAZ5" s="231"/>
      <c r="SBB5" s="223"/>
      <c r="SBC5" s="225"/>
      <c r="SBD5" s="226"/>
      <c r="SBE5" s="227"/>
      <c r="SBG5" s="228"/>
      <c r="SBH5" s="229"/>
      <c r="SBI5" s="230"/>
      <c r="SBJ5" s="194"/>
      <c r="SBK5" s="194"/>
      <c r="SBL5" s="195"/>
      <c r="SBM5" s="196"/>
      <c r="SBN5" s="197"/>
      <c r="SBO5" s="197"/>
      <c r="SBP5" s="231"/>
      <c r="SBR5" s="223"/>
      <c r="SBS5" s="225"/>
      <c r="SBT5" s="226"/>
      <c r="SBU5" s="227"/>
      <c r="SBW5" s="228"/>
      <c r="SBX5" s="229"/>
      <c r="SBY5" s="230"/>
      <c r="SBZ5" s="194"/>
      <c r="SCA5" s="194"/>
      <c r="SCB5" s="195"/>
      <c r="SCC5" s="196"/>
      <c r="SCD5" s="197"/>
      <c r="SCE5" s="197"/>
      <c r="SCF5" s="231"/>
      <c r="SCH5" s="223"/>
      <c r="SCI5" s="225"/>
      <c r="SCJ5" s="226"/>
      <c r="SCK5" s="227"/>
      <c r="SCM5" s="228"/>
      <c r="SCN5" s="229"/>
      <c r="SCO5" s="230"/>
      <c r="SCP5" s="194"/>
      <c r="SCQ5" s="194"/>
      <c r="SCR5" s="195"/>
      <c r="SCS5" s="196"/>
      <c r="SCT5" s="197"/>
      <c r="SCU5" s="197"/>
      <c r="SCV5" s="231"/>
      <c r="SCX5" s="223"/>
      <c r="SCY5" s="225"/>
      <c r="SCZ5" s="226"/>
      <c r="SDA5" s="227"/>
      <c r="SDC5" s="228"/>
      <c r="SDD5" s="229"/>
      <c r="SDE5" s="230"/>
      <c r="SDF5" s="194"/>
      <c r="SDG5" s="194"/>
      <c r="SDH5" s="195"/>
      <c r="SDI5" s="196"/>
      <c r="SDJ5" s="197"/>
      <c r="SDK5" s="197"/>
      <c r="SDL5" s="231"/>
      <c r="SDN5" s="223"/>
      <c r="SDO5" s="225"/>
      <c r="SDP5" s="226"/>
      <c r="SDQ5" s="227"/>
      <c r="SDS5" s="228"/>
      <c r="SDT5" s="229"/>
      <c r="SDU5" s="230"/>
      <c r="SDV5" s="194"/>
      <c r="SDW5" s="194"/>
      <c r="SDX5" s="195"/>
      <c r="SDY5" s="196"/>
      <c r="SDZ5" s="197"/>
      <c r="SEA5" s="197"/>
      <c r="SEB5" s="231"/>
      <c r="SED5" s="223"/>
      <c r="SEE5" s="225"/>
      <c r="SEF5" s="226"/>
      <c r="SEG5" s="227"/>
      <c r="SEI5" s="228"/>
      <c r="SEJ5" s="229"/>
      <c r="SEK5" s="230"/>
      <c r="SEL5" s="194"/>
      <c r="SEM5" s="194"/>
      <c r="SEN5" s="195"/>
      <c r="SEO5" s="196"/>
      <c r="SEP5" s="197"/>
      <c r="SEQ5" s="197"/>
      <c r="SER5" s="231"/>
      <c r="SET5" s="223"/>
      <c r="SEU5" s="225"/>
      <c r="SEV5" s="226"/>
      <c r="SEW5" s="227"/>
      <c r="SEY5" s="228"/>
      <c r="SEZ5" s="229"/>
      <c r="SFA5" s="230"/>
      <c r="SFB5" s="194"/>
      <c r="SFC5" s="194"/>
      <c r="SFD5" s="195"/>
      <c r="SFE5" s="196"/>
      <c r="SFF5" s="197"/>
      <c r="SFG5" s="197"/>
      <c r="SFH5" s="231"/>
      <c r="SFJ5" s="223"/>
      <c r="SFK5" s="225"/>
      <c r="SFL5" s="226"/>
      <c r="SFM5" s="227"/>
      <c r="SFO5" s="228"/>
      <c r="SFP5" s="229"/>
      <c r="SFQ5" s="230"/>
      <c r="SFR5" s="194"/>
      <c r="SFS5" s="194"/>
      <c r="SFT5" s="195"/>
      <c r="SFU5" s="196"/>
      <c r="SFV5" s="197"/>
      <c r="SFW5" s="197"/>
      <c r="SFX5" s="231"/>
      <c r="SFZ5" s="223"/>
      <c r="SGA5" s="225"/>
      <c r="SGB5" s="226"/>
      <c r="SGC5" s="227"/>
      <c r="SGE5" s="228"/>
      <c r="SGF5" s="229"/>
      <c r="SGG5" s="230"/>
      <c r="SGH5" s="194"/>
      <c r="SGI5" s="194"/>
      <c r="SGJ5" s="195"/>
      <c r="SGK5" s="196"/>
      <c r="SGL5" s="197"/>
      <c r="SGM5" s="197"/>
      <c r="SGN5" s="231"/>
      <c r="SGP5" s="223"/>
      <c r="SGQ5" s="225"/>
      <c r="SGR5" s="226"/>
      <c r="SGS5" s="227"/>
      <c r="SGU5" s="228"/>
      <c r="SGV5" s="229"/>
      <c r="SGW5" s="230"/>
      <c r="SGX5" s="194"/>
      <c r="SGY5" s="194"/>
      <c r="SGZ5" s="195"/>
      <c r="SHA5" s="196"/>
      <c r="SHB5" s="197"/>
      <c r="SHC5" s="197"/>
      <c r="SHD5" s="231"/>
      <c r="SHF5" s="223"/>
      <c r="SHG5" s="225"/>
      <c r="SHH5" s="226"/>
      <c r="SHI5" s="227"/>
      <c r="SHK5" s="228"/>
      <c r="SHL5" s="229"/>
      <c r="SHM5" s="230"/>
      <c r="SHN5" s="194"/>
      <c r="SHO5" s="194"/>
      <c r="SHP5" s="195"/>
      <c r="SHQ5" s="196"/>
      <c r="SHR5" s="197"/>
      <c r="SHS5" s="197"/>
      <c r="SHT5" s="231"/>
      <c r="SHV5" s="223"/>
      <c r="SHW5" s="225"/>
      <c r="SHX5" s="226"/>
      <c r="SHY5" s="227"/>
      <c r="SIA5" s="228"/>
      <c r="SIB5" s="229"/>
      <c r="SIC5" s="230"/>
      <c r="SID5" s="194"/>
      <c r="SIE5" s="194"/>
      <c r="SIF5" s="195"/>
      <c r="SIG5" s="196"/>
      <c r="SIH5" s="197"/>
      <c r="SII5" s="197"/>
      <c r="SIJ5" s="231"/>
      <c r="SIL5" s="223"/>
      <c r="SIM5" s="225"/>
      <c r="SIN5" s="226"/>
      <c r="SIO5" s="227"/>
      <c r="SIQ5" s="228"/>
      <c r="SIR5" s="229"/>
      <c r="SIS5" s="230"/>
      <c r="SIT5" s="194"/>
      <c r="SIU5" s="194"/>
      <c r="SIV5" s="195"/>
      <c r="SIW5" s="196"/>
      <c r="SIX5" s="197"/>
      <c r="SIY5" s="197"/>
      <c r="SIZ5" s="231"/>
      <c r="SJB5" s="223"/>
      <c r="SJC5" s="225"/>
      <c r="SJD5" s="226"/>
      <c r="SJE5" s="227"/>
      <c r="SJG5" s="228"/>
      <c r="SJH5" s="229"/>
      <c r="SJI5" s="230"/>
      <c r="SJJ5" s="194"/>
      <c r="SJK5" s="194"/>
      <c r="SJL5" s="195"/>
      <c r="SJM5" s="196"/>
      <c r="SJN5" s="197"/>
      <c r="SJO5" s="197"/>
      <c r="SJP5" s="231"/>
      <c r="SJR5" s="223"/>
      <c r="SJS5" s="225"/>
      <c r="SJT5" s="226"/>
      <c r="SJU5" s="227"/>
      <c r="SJW5" s="228"/>
      <c r="SJX5" s="229"/>
      <c r="SJY5" s="230"/>
      <c r="SJZ5" s="194"/>
      <c r="SKA5" s="194"/>
      <c r="SKB5" s="195"/>
      <c r="SKC5" s="196"/>
      <c r="SKD5" s="197"/>
      <c r="SKE5" s="197"/>
      <c r="SKF5" s="231"/>
      <c r="SKH5" s="223"/>
      <c r="SKI5" s="225"/>
      <c r="SKJ5" s="226"/>
      <c r="SKK5" s="227"/>
      <c r="SKM5" s="228"/>
      <c r="SKN5" s="229"/>
      <c r="SKO5" s="230"/>
      <c r="SKP5" s="194"/>
      <c r="SKQ5" s="194"/>
      <c r="SKR5" s="195"/>
      <c r="SKS5" s="196"/>
      <c r="SKT5" s="197"/>
      <c r="SKU5" s="197"/>
      <c r="SKV5" s="231"/>
      <c r="SKX5" s="223"/>
      <c r="SKY5" s="225"/>
      <c r="SKZ5" s="226"/>
      <c r="SLA5" s="227"/>
      <c r="SLC5" s="228"/>
      <c r="SLD5" s="229"/>
      <c r="SLE5" s="230"/>
      <c r="SLF5" s="194"/>
      <c r="SLG5" s="194"/>
      <c r="SLH5" s="195"/>
      <c r="SLI5" s="196"/>
      <c r="SLJ5" s="197"/>
      <c r="SLK5" s="197"/>
      <c r="SLL5" s="231"/>
      <c r="SLN5" s="223"/>
      <c r="SLO5" s="225"/>
      <c r="SLP5" s="226"/>
      <c r="SLQ5" s="227"/>
      <c r="SLS5" s="228"/>
      <c r="SLT5" s="229"/>
      <c r="SLU5" s="230"/>
      <c r="SLV5" s="194"/>
      <c r="SLW5" s="194"/>
      <c r="SLX5" s="195"/>
      <c r="SLY5" s="196"/>
      <c r="SLZ5" s="197"/>
      <c r="SMA5" s="197"/>
      <c r="SMB5" s="231"/>
      <c r="SMD5" s="223"/>
      <c r="SME5" s="225"/>
      <c r="SMF5" s="226"/>
      <c r="SMG5" s="227"/>
      <c r="SMI5" s="228"/>
      <c r="SMJ5" s="229"/>
      <c r="SMK5" s="230"/>
      <c r="SML5" s="194"/>
      <c r="SMM5" s="194"/>
      <c r="SMN5" s="195"/>
      <c r="SMO5" s="196"/>
      <c r="SMP5" s="197"/>
      <c r="SMQ5" s="197"/>
      <c r="SMR5" s="231"/>
      <c r="SMT5" s="223"/>
      <c r="SMU5" s="225"/>
      <c r="SMV5" s="226"/>
      <c r="SMW5" s="227"/>
      <c r="SMY5" s="228"/>
      <c r="SMZ5" s="229"/>
      <c r="SNA5" s="230"/>
      <c r="SNB5" s="194"/>
      <c r="SNC5" s="194"/>
      <c r="SND5" s="195"/>
      <c r="SNE5" s="196"/>
      <c r="SNF5" s="197"/>
      <c r="SNG5" s="197"/>
      <c r="SNH5" s="231"/>
      <c r="SNJ5" s="223"/>
      <c r="SNK5" s="225"/>
      <c r="SNL5" s="226"/>
      <c r="SNM5" s="227"/>
      <c r="SNO5" s="228"/>
      <c r="SNP5" s="229"/>
      <c r="SNQ5" s="230"/>
      <c r="SNR5" s="194"/>
      <c r="SNS5" s="194"/>
      <c r="SNT5" s="195"/>
      <c r="SNU5" s="196"/>
      <c r="SNV5" s="197"/>
      <c r="SNW5" s="197"/>
      <c r="SNX5" s="231"/>
      <c r="SNZ5" s="223"/>
      <c r="SOA5" s="225"/>
      <c r="SOB5" s="226"/>
      <c r="SOC5" s="227"/>
      <c r="SOE5" s="228"/>
      <c r="SOF5" s="229"/>
      <c r="SOG5" s="230"/>
      <c r="SOH5" s="194"/>
      <c r="SOI5" s="194"/>
      <c r="SOJ5" s="195"/>
      <c r="SOK5" s="196"/>
      <c r="SOL5" s="197"/>
      <c r="SOM5" s="197"/>
      <c r="SON5" s="231"/>
      <c r="SOP5" s="223"/>
      <c r="SOQ5" s="225"/>
      <c r="SOR5" s="226"/>
      <c r="SOS5" s="227"/>
      <c r="SOU5" s="228"/>
      <c r="SOV5" s="229"/>
      <c r="SOW5" s="230"/>
      <c r="SOX5" s="194"/>
      <c r="SOY5" s="194"/>
      <c r="SOZ5" s="195"/>
      <c r="SPA5" s="196"/>
      <c r="SPB5" s="197"/>
      <c r="SPC5" s="197"/>
      <c r="SPD5" s="231"/>
      <c r="SPF5" s="223"/>
      <c r="SPG5" s="225"/>
      <c r="SPH5" s="226"/>
      <c r="SPI5" s="227"/>
      <c r="SPK5" s="228"/>
      <c r="SPL5" s="229"/>
      <c r="SPM5" s="230"/>
      <c r="SPN5" s="194"/>
      <c r="SPO5" s="194"/>
      <c r="SPP5" s="195"/>
      <c r="SPQ5" s="196"/>
      <c r="SPR5" s="197"/>
      <c r="SPS5" s="197"/>
      <c r="SPT5" s="231"/>
      <c r="SPV5" s="223"/>
      <c r="SPW5" s="225"/>
      <c r="SPX5" s="226"/>
      <c r="SPY5" s="227"/>
      <c r="SQA5" s="228"/>
      <c r="SQB5" s="229"/>
      <c r="SQC5" s="230"/>
      <c r="SQD5" s="194"/>
      <c r="SQE5" s="194"/>
      <c r="SQF5" s="195"/>
      <c r="SQG5" s="196"/>
      <c r="SQH5" s="197"/>
      <c r="SQI5" s="197"/>
      <c r="SQJ5" s="231"/>
      <c r="SQL5" s="223"/>
      <c r="SQM5" s="225"/>
      <c r="SQN5" s="226"/>
      <c r="SQO5" s="227"/>
      <c r="SQQ5" s="228"/>
      <c r="SQR5" s="229"/>
      <c r="SQS5" s="230"/>
      <c r="SQT5" s="194"/>
      <c r="SQU5" s="194"/>
      <c r="SQV5" s="195"/>
      <c r="SQW5" s="196"/>
      <c r="SQX5" s="197"/>
      <c r="SQY5" s="197"/>
      <c r="SQZ5" s="231"/>
      <c r="SRB5" s="223"/>
      <c r="SRC5" s="225"/>
      <c r="SRD5" s="226"/>
      <c r="SRE5" s="227"/>
      <c r="SRG5" s="228"/>
      <c r="SRH5" s="229"/>
      <c r="SRI5" s="230"/>
      <c r="SRJ5" s="194"/>
      <c r="SRK5" s="194"/>
      <c r="SRL5" s="195"/>
      <c r="SRM5" s="196"/>
      <c r="SRN5" s="197"/>
      <c r="SRO5" s="197"/>
      <c r="SRP5" s="231"/>
      <c r="SRR5" s="223"/>
      <c r="SRS5" s="225"/>
      <c r="SRT5" s="226"/>
      <c r="SRU5" s="227"/>
      <c r="SRW5" s="228"/>
      <c r="SRX5" s="229"/>
      <c r="SRY5" s="230"/>
      <c r="SRZ5" s="194"/>
      <c r="SSA5" s="194"/>
      <c r="SSB5" s="195"/>
      <c r="SSC5" s="196"/>
      <c r="SSD5" s="197"/>
      <c r="SSE5" s="197"/>
      <c r="SSF5" s="231"/>
      <c r="SSH5" s="223"/>
      <c r="SSI5" s="225"/>
      <c r="SSJ5" s="226"/>
      <c r="SSK5" s="227"/>
      <c r="SSM5" s="228"/>
      <c r="SSN5" s="229"/>
      <c r="SSO5" s="230"/>
      <c r="SSP5" s="194"/>
      <c r="SSQ5" s="194"/>
      <c r="SSR5" s="195"/>
      <c r="SSS5" s="196"/>
      <c r="SST5" s="197"/>
      <c r="SSU5" s="197"/>
      <c r="SSV5" s="231"/>
      <c r="SSX5" s="223"/>
      <c r="SSY5" s="225"/>
      <c r="SSZ5" s="226"/>
      <c r="STA5" s="227"/>
      <c r="STC5" s="228"/>
      <c r="STD5" s="229"/>
      <c r="STE5" s="230"/>
      <c r="STF5" s="194"/>
      <c r="STG5" s="194"/>
      <c r="STH5" s="195"/>
      <c r="STI5" s="196"/>
      <c r="STJ5" s="197"/>
      <c r="STK5" s="197"/>
      <c r="STL5" s="231"/>
      <c r="STN5" s="223"/>
      <c r="STO5" s="225"/>
      <c r="STP5" s="226"/>
      <c r="STQ5" s="227"/>
      <c r="STS5" s="228"/>
      <c r="STT5" s="229"/>
      <c r="STU5" s="230"/>
      <c r="STV5" s="194"/>
      <c r="STW5" s="194"/>
      <c r="STX5" s="195"/>
      <c r="STY5" s="196"/>
      <c r="STZ5" s="197"/>
      <c r="SUA5" s="197"/>
      <c r="SUB5" s="231"/>
      <c r="SUD5" s="223"/>
      <c r="SUE5" s="225"/>
      <c r="SUF5" s="226"/>
      <c r="SUG5" s="227"/>
      <c r="SUI5" s="228"/>
      <c r="SUJ5" s="229"/>
      <c r="SUK5" s="230"/>
      <c r="SUL5" s="194"/>
      <c r="SUM5" s="194"/>
      <c r="SUN5" s="195"/>
      <c r="SUO5" s="196"/>
      <c r="SUP5" s="197"/>
      <c r="SUQ5" s="197"/>
      <c r="SUR5" s="231"/>
      <c r="SUT5" s="223"/>
      <c r="SUU5" s="225"/>
      <c r="SUV5" s="226"/>
      <c r="SUW5" s="227"/>
      <c r="SUY5" s="228"/>
      <c r="SUZ5" s="229"/>
      <c r="SVA5" s="230"/>
      <c r="SVB5" s="194"/>
      <c r="SVC5" s="194"/>
      <c r="SVD5" s="195"/>
      <c r="SVE5" s="196"/>
      <c r="SVF5" s="197"/>
      <c r="SVG5" s="197"/>
      <c r="SVH5" s="231"/>
      <c r="SVJ5" s="223"/>
      <c r="SVK5" s="225"/>
      <c r="SVL5" s="226"/>
      <c r="SVM5" s="227"/>
      <c r="SVO5" s="228"/>
      <c r="SVP5" s="229"/>
      <c r="SVQ5" s="230"/>
      <c r="SVR5" s="194"/>
      <c r="SVS5" s="194"/>
      <c r="SVT5" s="195"/>
      <c r="SVU5" s="196"/>
      <c r="SVV5" s="197"/>
      <c r="SVW5" s="197"/>
      <c r="SVX5" s="231"/>
      <c r="SVZ5" s="223"/>
      <c r="SWA5" s="225"/>
      <c r="SWB5" s="226"/>
      <c r="SWC5" s="227"/>
      <c r="SWE5" s="228"/>
      <c r="SWF5" s="229"/>
      <c r="SWG5" s="230"/>
      <c r="SWH5" s="194"/>
      <c r="SWI5" s="194"/>
      <c r="SWJ5" s="195"/>
      <c r="SWK5" s="196"/>
      <c r="SWL5" s="197"/>
      <c r="SWM5" s="197"/>
      <c r="SWN5" s="231"/>
      <c r="SWP5" s="223"/>
      <c r="SWQ5" s="225"/>
      <c r="SWR5" s="226"/>
      <c r="SWS5" s="227"/>
      <c r="SWU5" s="228"/>
      <c r="SWV5" s="229"/>
      <c r="SWW5" s="230"/>
      <c r="SWX5" s="194"/>
      <c r="SWY5" s="194"/>
      <c r="SWZ5" s="195"/>
      <c r="SXA5" s="196"/>
      <c r="SXB5" s="197"/>
      <c r="SXC5" s="197"/>
      <c r="SXD5" s="231"/>
      <c r="SXF5" s="223"/>
      <c r="SXG5" s="225"/>
      <c r="SXH5" s="226"/>
      <c r="SXI5" s="227"/>
      <c r="SXK5" s="228"/>
      <c r="SXL5" s="229"/>
      <c r="SXM5" s="230"/>
      <c r="SXN5" s="194"/>
      <c r="SXO5" s="194"/>
      <c r="SXP5" s="195"/>
      <c r="SXQ5" s="196"/>
      <c r="SXR5" s="197"/>
      <c r="SXS5" s="197"/>
      <c r="SXT5" s="231"/>
      <c r="SXV5" s="223"/>
      <c r="SXW5" s="225"/>
      <c r="SXX5" s="226"/>
      <c r="SXY5" s="227"/>
      <c r="SYA5" s="228"/>
      <c r="SYB5" s="229"/>
      <c r="SYC5" s="230"/>
      <c r="SYD5" s="194"/>
      <c r="SYE5" s="194"/>
      <c r="SYF5" s="195"/>
      <c r="SYG5" s="196"/>
      <c r="SYH5" s="197"/>
      <c r="SYI5" s="197"/>
      <c r="SYJ5" s="231"/>
      <c r="SYL5" s="223"/>
      <c r="SYM5" s="225"/>
      <c r="SYN5" s="226"/>
      <c r="SYO5" s="227"/>
      <c r="SYQ5" s="228"/>
      <c r="SYR5" s="229"/>
      <c r="SYS5" s="230"/>
      <c r="SYT5" s="194"/>
      <c r="SYU5" s="194"/>
      <c r="SYV5" s="195"/>
      <c r="SYW5" s="196"/>
      <c r="SYX5" s="197"/>
      <c r="SYY5" s="197"/>
      <c r="SYZ5" s="231"/>
      <c r="SZB5" s="223"/>
      <c r="SZC5" s="225"/>
      <c r="SZD5" s="226"/>
      <c r="SZE5" s="227"/>
      <c r="SZG5" s="228"/>
      <c r="SZH5" s="229"/>
      <c r="SZI5" s="230"/>
      <c r="SZJ5" s="194"/>
      <c r="SZK5" s="194"/>
      <c r="SZL5" s="195"/>
      <c r="SZM5" s="196"/>
      <c r="SZN5" s="197"/>
      <c r="SZO5" s="197"/>
      <c r="SZP5" s="231"/>
      <c r="SZR5" s="223"/>
      <c r="SZS5" s="225"/>
      <c r="SZT5" s="226"/>
      <c r="SZU5" s="227"/>
      <c r="SZW5" s="228"/>
      <c r="SZX5" s="229"/>
      <c r="SZY5" s="230"/>
      <c r="SZZ5" s="194"/>
      <c r="TAA5" s="194"/>
      <c r="TAB5" s="195"/>
      <c r="TAC5" s="196"/>
      <c r="TAD5" s="197"/>
      <c r="TAE5" s="197"/>
      <c r="TAF5" s="231"/>
      <c r="TAH5" s="223"/>
      <c r="TAI5" s="225"/>
      <c r="TAJ5" s="226"/>
      <c r="TAK5" s="227"/>
      <c r="TAM5" s="228"/>
      <c r="TAN5" s="229"/>
      <c r="TAO5" s="230"/>
      <c r="TAP5" s="194"/>
      <c r="TAQ5" s="194"/>
      <c r="TAR5" s="195"/>
      <c r="TAS5" s="196"/>
      <c r="TAT5" s="197"/>
      <c r="TAU5" s="197"/>
      <c r="TAV5" s="231"/>
      <c r="TAX5" s="223"/>
      <c r="TAY5" s="225"/>
      <c r="TAZ5" s="226"/>
      <c r="TBA5" s="227"/>
      <c r="TBC5" s="228"/>
      <c r="TBD5" s="229"/>
      <c r="TBE5" s="230"/>
      <c r="TBF5" s="194"/>
      <c r="TBG5" s="194"/>
      <c r="TBH5" s="195"/>
      <c r="TBI5" s="196"/>
      <c r="TBJ5" s="197"/>
      <c r="TBK5" s="197"/>
      <c r="TBL5" s="231"/>
      <c r="TBN5" s="223"/>
      <c r="TBO5" s="225"/>
      <c r="TBP5" s="226"/>
      <c r="TBQ5" s="227"/>
      <c r="TBS5" s="228"/>
      <c r="TBT5" s="229"/>
      <c r="TBU5" s="230"/>
      <c r="TBV5" s="194"/>
      <c r="TBW5" s="194"/>
      <c r="TBX5" s="195"/>
      <c r="TBY5" s="196"/>
      <c r="TBZ5" s="197"/>
      <c r="TCA5" s="197"/>
      <c r="TCB5" s="231"/>
      <c r="TCD5" s="223"/>
      <c r="TCE5" s="225"/>
      <c r="TCF5" s="226"/>
      <c r="TCG5" s="227"/>
      <c r="TCI5" s="228"/>
      <c r="TCJ5" s="229"/>
      <c r="TCK5" s="230"/>
      <c r="TCL5" s="194"/>
      <c r="TCM5" s="194"/>
      <c r="TCN5" s="195"/>
      <c r="TCO5" s="196"/>
      <c r="TCP5" s="197"/>
      <c r="TCQ5" s="197"/>
      <c r="TCR5" s="231"/>
      <c r="TCT5" s="223"/>
      <c r="TCU5" s="225"/>
      <c r="TCV5" s="226"/>
      <c r="TCW5" s="227"/>
      <c r="TCY5" s="228"/>
      <c r="TCZ5" s="229"/>
      <c r="TDA5" s="230"/>
      <c r="TDB5" s="194"/>
      <c r="TDC5" s="194"/>
      <c r="TDD5" s="195"/>
      <c r="TDE5" s="196"/>
      <c r="TDF5" s="197"/>
      <c r="TDG5" s="197"/>
      <c r="TDH5" s="231"/>
      <c r="TDJ5" s="223"/>
      <c r="TDK5" s="225"/>
      <c r="TDL5" s="226"/>
      <c r="TDM5" s="227"/>
      <c r="TDO5" s="228"/>
      <c r="TDP5" s="229"/>
      <c r="TDQ5" s="230"/>
      <c r="TDR5" s="194"/>
      <c r="TDS5" s="194"/>
      <c r="TDT5" s="195"/>
      <c r="TDU5" s="196"/>
      <c r="TDV5" s="197"/>
      <c r="TDW5" s="197"/>
      <c r="TDX5" s="231"/>
      <c r="TDZ5" s="223"/>
      <c r="TEA5" s="225"/>
      <c r="TEB5" s="226"/>
      <c r="TEC5" s="227"/>
      <c r="TEE5" s="228"/>
      <c r="TEF5" s="229"/>
      <c r="TEG5" s="230"/>
      <c r="TEH5" s="194"/>
      <c r="TEI5" s="194"/>
      <c r="TEJ5" s="195"/>
      <c r="TEK5" s="196"/>
      <c r="TEL5" s="197"/>
      <c r="TEM5" s="197"/>
      <c r="TEN5" s="231"/>
      <c r="TEP5" s="223"/>
      <c r="TEQ5" s="225"/>
      <c r="TER5" s="226"/>
      <c r="TES5" s="227"/>
      <c r="TEU5" s="228"/>
      <c r="TEV5" s="229"/>
      <c r="TEW5" s="230"/>
      <c r="TEX5" s="194"/>
      <c r="TEY5" s="194"/>
      <c r="TEZ5" s="195"/>
      <c r="TFA5" s="196"/>
      <c r="TFB5" s="197"/>
      <c r="TFC5" s="197"/>
      <c r="TFD5" s="231"/>
      <c r="TFF5" s="223"/>
      <c r="TFG5" s="225"/>
      <c r="TFH5" s="226"/>
      <c r="TFI5" s="227"/>
      <c r="TFK5" s="228"/>
      <c r="TFL5" s="229"/>
      <c r="TFM5" s="230"/>
      <c r="TFN5" s="194"/>
      <c r="TFO5" s="194"/>
      <c r="TFP5" s="195"/>
      <c r="TFQ5" s="196"/>
      <c r="TFR5" s="197"/>
      <c r="TFS5" s="197"/>
      <c r="TFT5" s="231"/>
      <c r="TFV5" s="223"/>
      <c r="TFW5" s="225"/>
      <c r="TFX5" s="226"/>
      <c r="TFY5" s="227"/>
      <c r="TGA5" s="228"/>
      <c r="TGB5" s="229"/>
      <c r="TGC5" s="230"/>
      <c r="TGD5" s="194"/>
      <c r="TGE5" s="194"/>
      <c r="TGF5" s="195"/>
      <c r="TGG5" s="196"/>
      <c r="TGH5" s="197"/>
      <c r="TGI5" s="197"/>
      <c r="TGJ5" s="231"/>
      <c r="TGL5" s="223"/>
      <c r="TGM5" s="225"/>
      <c r="TGN5" s="226"/>
      <c r="TGO5" s="227"/>
      <c r="TGQ5" s="228"/>
      <c r="TGR5" s="229"/>
      <c r="TGS5" s="230"/>
      <c r="TGT5" s="194"/>
      <c r="TGU5" s="194"/>
      <c r="TGV5" s="195"/>
      <c r="TGW5" s="196"/>
      <c r="TGX5" s="197"/>
      <c r="TGY5" s="197"/>
      <c r="TGZ5" s="231"/>
      <c r="THB5" s="223"/>
      <c r="THC5" s="225"/>
      <c r="THD5" s="226"/>
      <c r="THE5" s="227"/>
      <c r="THG5" s="228"/>
      <c r="THH5" s="229"/>
      <c r="THI5" s="230"/>
      <c r="THJ5" s="194"/>
      <c r="THK5" s="194"/>
      <c r="THL5" s="195"/>
      <c r="THM5" s="196"/>
      <c r="THN5" s="197"/>
      <c r="THO5" s="197"/>
      <c r="THP5" s="231"/>
      <c r="THR5" s="223"/>
      <c r="THS5" s="225"/>
      <c r="THT5" s="226"/>
      <c r="THU5" s="227"/>
      <c r="THW5" s="228"/>
      <c r="THX5" s="229"/>
      <c r="THY5" s="230"/>
      <c r="THZ5" s="194"/>
      <c r="TIA5" s="194"/>
      <c r="TIB5" s="195"/>
      <c r="TIC5" s="196"/>
      <c r="TID5" s="197"/>
      <c r="TIE5" s="197"/>
      <c r="TIF5" s="231"/>
      <c r="TIH5" s="223"/>
      <c r="TII5" s="225"/>
      <c r="TIJ5" s="226"/>
      <c r="TIK5" s="227"/>
      <c r="TIM5" s="228"/>
      <c r="TIN5" s="229"/>
      <c r="TIO5" s="230"/>
      <c r="TIP5" s="194"/>
      <c r="TIQ5" s="194"/>
      <c r="TIR5" s="195"/>
      <c r="TIS5" s="196"/>
      <c r="TIT5" s="197"/>
      <c r="TIU5" s="197"/>
      <c r="TIV5" s="231"/>
      <c r="TIX5" s="223"/>
      <c r="TIY5" s="225"/>
      <c r="TIZ5" s="226"/>
      <c r="TJA5" s="227"/>
      <c r="TJC5" s="228"/>
      <c r="TJD5" s="229"/>
      <c r="TJE5" s="230"/>
      <c r="TJF5" s="194"/>
      <c r="TJG5" s="194"/>
      <c r="TJH5" s="195"/>
      <c r="TJI5" s="196"/>
      <c r="TJJ5" s="197"/>
      <c r="TJK5" s="197"/>
      <c r="TJL5" s="231"/>
      <c r="TJN5" s="223"/>
      <c r="TJO5" s="225"/>
      <c r="TJP5" s="226"/>
      <c r="TJQ5" s="227"/>
      <c r="TJS5" s="228"/>
      <c r="TJT5" s="229"/>
      <c r="TJU5" s="230"/>
      <c r="TJV5" s="194"/>
      <c r="TJW5" s="194"/>
      <c r="TJX5" s="195"/>
      <c r="TJY5" s="196"/>
      <c r="TJZ5" s="197"/>
      <c r="TKA5" s="197"/>
      <c r="TKB5" s="231"/>
      <c r="TKD5" s="223"/>
      <c r="TKE5" s="225"/>
      <c r="TKF5" s="226"/>
      <c r="TKG5" s="227"/>
      <c r="TKI5" s="228"/>
      <c r="TKJ5" s="229"/>
      <c r="TKK5" s="230"/>
      <c r="TKL5" s="194"/>
      <c r="TKM5" s="194"/>
      <c r="TKN5" s="195"/>
      <c r="TKO5" s="196"/>
      <c r="TKP5" s="197"/>
      <c r="TKQ5" s="197"/>
      <c r="TKR5" s="231"/>
      <c r="TKT5" s="223"/>
      <c r="TKU5" s="225"/>
      <c r="TKV5" s="226"/>
      <c r="TKW5" s="227"/>
      <c r="TKY5" s="228"/>
      <c r="TKZ5" s="229"/>
      <c r="TLA5" s="230"/>
      <c r="TLB5" s="194"/>
      <c r="TLC5" s="194"/>
      <c r="TLD5" s="195"/>
      <c r="TLE5" s="196"/>
      <c r="TLF5" s="197"/>
      <c r="TLG5" s="197"/>
      <c r="TLH5" s="231"/>
      <c r="TLJ5" s="223"/>
      <c r="TLK5" s="225"/>
      <c r="TLL5" s="226"/>
      <c r="TLM5" s="227"/>
      <c r="TLO5" s="228"/>
      <c r="TLP5" s="229"/>
      <c r="TLQ5" s="230"/>
      <c r="TLR5" s="194"/>
      <c r="TLS5" s="194"/>
      <c r="TLT5" s="195"/>
      <c r="TLU5" s="196"/>
      <c r="TLV5" s="197"/>
      <c r="TLW5" s="197"/>
      <c r="TLX5" s="231"/>
      <c r="TLZ5" s="223"/>
      <c r="TMA5" s="225"/>
      <c r="TMB5" s="226"/>
      <c r="TMC5" s="227"/>
      <c r="TME5" s="228"/>
      <c r="TMF5" s="229"/>
      <c r="TMG5" s="230"/>
      <c r="TMH5" s="194"/>
      <c r="TMI5" s="194"/>
      <c r="TMJ5" s="195"/>
      <c r="TMK5" s="196"/>
      <c r="TML5" s="197"/>
      <c r="TMM5" s="197"/>
      <c r="TMN5" s="231"/>
      <c r="TMP5" s="223"/>
      <c r="TMQ5" s="225"/>
      <c r="TMR5" s="226"/>
      <c r="TMS5" s="227"/>
      <c r="TMU5" s="228"/>
      <c r="TMV5" s="229"/>
      <c r="TMW5" s="230"/>
      <c r="TMX5" s="194"/>
      <c r="TMY5" s="194"/>
      <c r="TMZ5" s="195"/>
      <c r="TNA5" s="196"/>
      <c r="TNB5" s="197"/>
      <c r="TNC5" s="197"/>
      <c r="TND5" s="231"/>
      <c r="TNF5" s="223"/>
      <c r="TNG5" s="225"/>
      <c r="TNH5" s="226"/>
      <c r="TNI5" s="227"/>
      <c r="TNK5" s="228"/>
      <c r="TNL5" s="229"/>
      <c r="TNM5" s="230"/>
      <c r="TNN5" s="194"/>
      <c r="TNO5" s="194"/>
      <c r="TNP5" s="195"/>
      <c r="TNQ5" s="196"/>
      <c r="TNR5" s="197"/>
      <c r="TNS5" s="197"/>
      <c r="TNT5" s="231"/>
      <c r="TNV5" s="223"/>
      <c r="TNW5" s="225"/>
      <c r="TNX5" s="226"/>
      <c r="TNY5" s="227"/>
      <c r="TOA5" s="228"/>
      <c r="TOB5" s="229"/>
      <c r="TOC5" s="230"/>
      <c r="TOD5" s="194"/>
      <c r="TOE5" s="194"/>
      <c r="TOF5" s="195"/>
      <c r="TOG5" s="196"/>
      <c r="TOH5" s="197"/>
      <c r="TOI5" s="197"/>
      <c r="TOJ5" s="231"/>
      <c r="TOL5" s="223"/>
      <c r="TOM5" s="225"/>
      <c r="TON5" s="226"/>
      <c r="TOO5" s="227"/>
      <c r="TOQ5" s="228"/>
      <c r="TOR5" s="229"/>
      <c r="TOS5" s="230"/>
      <c r="TOT5" s="194"/>
      <c r="TOU5" s="194"/>
      <c r="TOV5" s="195"/>
      <c r="TOW5" s="196"/>
      <c r="TOX5" s="197"/>
      <c r="TOY5" s="197"/>
      <c r="TOZ5" s="231"/>
      <c r="TPB5" s="223"/>
      <c r="TPC5" s="225"/>
      <c r="TPD5" s="226"/>
      <c r="TPE5" s="227"/>
      <c r="TPG5" s="228"/>
      <c r="TPH5" s="229"/>
      <c r="TPI5" s="230"/>
      <c r="TPJ5" s="194"/>
      <c r="TPK5" s="194"/>
      <c r="TPL5" s="195"/>
      <c r="TPM5" s="196"/>
      <c r="TPN5" s="197"/>
      <c r="TPO5" s="197"/>
      <c r="TPP5" s="231"/>
      <c r="TPR5" s="223"/>
      <c r="TPS5" s="225"/>
      <c r="TPT5" s="226"/>
      <c r="TPU5" s="227"/>
      <c r="TPW5" s="228"/>
      <c r="TPX5" s="229"/>
      <c r="TPY5" s="230"/>
      <c r="TPZ5" s="194"/>
      <c r="TQA5" s="194"/>
      <c r="TQB5" s="195"/>
      <c r="TQC5" s="196"/>
      <c r="TQD5" s="197"/>
      <c r="TQE5" s="197"/>
      <c r="TQF5" s="231"/>
      <c r="TQH5" s="223"/>
      <c r="TQI5" s="225"/>
      <c r="TQJ5" s="226"/>
      <c r="TQK5" s="227"/>
      <c r="TQM5" s="228"/>
      <c r="TQN5" s="229"/>
      <c r="TQO5" s="230"/>
      <c r="TQP5" s="194"/>
      <c r="TQQ5" s="194"/>
      <c r="TQR5" s="195"/>
      <c r="TQS5" s="196"/>
      <c r="TQT5" s="197"/>
      <c r="TQU5" s="197"/>
      <c r="TQV5" s="231"/>
      <c r="TQX5" s="223"/>
      <c r="TQY5" s="225"/>
      <c r="TQZ5" s="226"/>
      <c r="TRA5" s="227"/>
      <c r="TRC5" s="228"/>
      <c r="TRD5" s="229"/>
      <c r="TRE5" s="230"/>
      <c r="TRF5" s="194"/>
      <c r="TRG5" s="194"/>
      <c r="TRH5" s="195"/>
      <c r="TRI5" s="196"/>
      <c r="TRJ5" s="197"/>
      <c r="TRK5" s="197"/>
      <c r="TRL5" s="231"/>
      <c r="TRN5" s="223"/>
      <c r="TRO5" s="225"/>
      <c r="TRP5" s="226"/>
      <c r="TRQ5" s="227"/>
      <c r="TRS5" s="228"/>
      <c r="TRT5" s="229"/>
      <c r="TRU5" s="230"/>
      <c r="TRV5" s="194"/>
      <c r="TRW5" s="194"/>
      <c r="TRX5" s="195"/>
      <c r="TRY5" s="196"/>
      <c r="TRZ5" s="197"/>
      <c r="TSA5" s="197"/>
      <c r="TSB5" s="231"/>
      <c r="TSD5" s="223"/>
      <c r="TSE5" s="225"/>
      <c r="TSF5" s="226"/>
      <c r="TSG5" s="227"/>
      <c r="TSI5" s="228"/>
      <c r="TSJ5" s="229"/>
      <c r="TSK5" s="230"/>
      <c r="TSL5" s="194"/>
      <c r="TSM5" s="194"/>
      <c r="TSN5" s="195"/>
      <c r="TSO5" s="196"/>
      <c r="TSP5" s="197"/>
      <c r="TSQ5" s="197"/>
      <c r="TSR5" s="231"/>
      <c r="TST5" s="223"/>
      <c r="TSU5" s="225"/>
      <c r="TSV5" s="226"/>
      <c r="TSW5" s="227"/>
      <c r="TSY5" s="228"/>
      <c r="TSZ5" s="229"/>
      <c r="TTA5" s="230"/>
      <c r="TTB5" s="194"/>
      <c r="TTC5" s="194"/>
      <c r="TTD5" s="195"/>
      <c r="TTE5" s="196"/>
      <c r="TTF5" s="197"/>
      <c r="TTG5" s="197"/>
      <c r="TTH5" s="231"/>
      <c r="TTJ5" s="223"/>
      <c r="TTK5" s="225"/>
      <c r="TTL5" s="226"/>
      <c r="TTM5" s="227"/>
      <c r="TTO5" s="228"/>
      <c r="TTP5" s="229"/>
      <c r="TTQ5" s="230"/>
      <c r="TTR5" s="194"/>
      <c r="TTS5" s="194"/>
      <c r="TTT5" s="195"/>
      <c r="TTU5" s="196"/>
      <c r="TTV5" s="197"/>
      <c r="TTW5" s="197"/>
      <c r="TTX5" s="231"/>
      <c r="TTZ5" s="223"/>
      <c r="TUA5" s="225"/>
      <c r="TUB5" s="226"/>
      <c r="TUC5" s="227"/>
      <c r="TUE5" s="228"/>
      <c r="TUF5" s="229"/>
      <c r="TUG5" s="230"/>
      <c r="TUH5" s="194"/>
      <c r="TUI5" s="194"/>
      <c r="TUJ5" s="195"/>
      <c r="TUK5" s="196"/>
      <c r="TUL5" s="197"/>
      <c r="TUM5" s="197"/>
      <c r="TUN5" s="231"/>
      <c r="TUP5" s="223"/>
      <c r="TUQ5" s="225"/>
      <c r="TUR5" s="226"/>
      <c r="TUS5" s="227"/>
      <c r="TUU5" s="228"/>
      <c r="TUV5" s="229"/>
      <c r="TUW5" s="230"/>
      <c r="TUX5" s="194"/>
      <c r="TUY5" s="194"/>
      <c r="TUZ5" s="195"/>
      <c r="TVA5" s="196"/>
      <c r="TVB5" s="197"/>
      <c r="TVC5" s="197"/>
      <c r="TVD5" s="231"/>
      <c r="TVF5" s="223"/>
      <c r="TVG5" s="225"/>
      <c r="TVH5" s="226"/>
      <c r="TVI5" s="227"/>
      <c r="TVK5" s="228"/>
      <c r="TVL5" s="229"/>
      <c r="TVM5" s="230"/>
      <c r="TVN5" s="194"/>
      <c r="TVO5" s="194"/>
      <c r="TVP5" s="195"/>
      <c r="TVQ5" s="196"/>
      <c r="TVR5" s="197"/>
      <c r="TVS5" s="197"/>
      <c r="TVT5" s="231"/>
      <c r="TVV5" s="223"/>
      <c r="TVW5" s="225"/>
      <c r="TVX5" s="226"/>
      <c r="TVY5" s="227"/>
      <c r="TWA5" s="228"/>
      <c r="TWB5" s="229"/>
      <c r="TWC5" s="230"/>
      <c r="TWD5" s="194"/>
      <c r="TWE5" s="194"/>
      <c r="TWF5" s="195"/>
      <c r="TWG5" s="196"/>
      <c r="TWH5" s="197"/>
      <c r="TWI5" s="197"/>
      <c r="TWJ5" s="231"/>
      <c r="TWL5" s="223"/>
      <c r="TWM5" s="225"/>
      <c r="TWN5" s="226"/>
      <c r="TWO5" s="227"/>
      <c r="TWQ5" s="228"/>
      <c r="TWR5" s="229"/>
      <c r="TWS5" s="230"/>
      <c r="TWT5" s="194"/>
      <c r="TWU5" s="194"/>
      <c r="TWV5" s="195"/>
      <c r="TWW5" s="196"/>
      <c r="TWX5" s="197"/>
      <c r="TWY5" s="197"/>
      <c r="TWZ5" s="231"/>
      <c r="TXB5" s="223"/>
      <c r="TXC5" s="225"/>
      <c r="TXD5" s="226"/>
      <c r="TXE5" s="227"/>
      <c r="TXG5" s="228"/>
      <c r="TXH5" s="229"/>
      <c r="TXI5" s="230"/>
      <c r="TXJ5" s="194"/>
      <c r="TXK5" s="194"/>
      <c r="TXL5" s="195"/>
      <c r="TXM5" s="196"/>
      <c r="TXN5" s="197"/>
      <c r="TXO5" s="197"/>
      <c r="TXP5" s="231"/>
      <c r="TXR5" s="223"/>
      <c r="TXS5" s="225"/>
      <c r="TXT5" s="226"/>
      <c r="TXU5" s="227"/>
      <c r="TXW5" s="228"/>
      <c r="TXX5" s="229"/>
      <c r="TXY5" s="230"/>
      <c r="TXZ5" s="194"/>
      <c r="TYA5" s="194"/>
      <c r="TYB5" s="195"/>
      <c r="TYC5" s="196"/>
      <c r="TYD5" s="197"/>
      <c r="TYE5" s="197"/>
      <c r="TYF5" s="231"/>
      <c r="TYH5" s="223"/>
      <c r="TYI5" s="225"/>
      <c r="TYJ5" s="226"/>
      <c r="TYK5" s="227"/>
      <c r="TYM5" s="228"/>
      <c r="TYN5" s="229"/>
      <c r="TYO5" s="230"/>
      <c r="TYP5" s="194"/>
      <c r="TYQ5" s="194"/>
      <c r="TYR5" s="195"/>
      <c r="TYS5" s="196"/>
      <c r="TYT5" s="197"/>
      <c r="TYU5" s="197"/>
      <c r="TYV5" s="231"/>
      <c r="TYX5" s="223"/>
      <c r="TYY5" s="225"/>
      <c r="TYZ5" s="226"/>
      <c r="TZA5" s="227"/>
      <c r="TZC5" s="228"/>
      <c r="TZD5" s="229"/>
      <c r="TZE5" s="230"/>
      <c r="TZF5" s="194"/>
      <c r="TZG5" s="194"/>
      <c r="TZH5" s="195"/>
      <c r="TZI5" s="196"/>
      <c r="TZJ5" s="197"/>
      <c r="TZK5" s="197"/>
      <c r="TZL5" s="231"/>
      <c r="TZN5" s="223"/>
      <c r="TZO5" s="225"/>
      <c r="TZP5" s="226"/>
      <c r="TZQ5" s="227"/>
      <c r="TZS5" s="228"/>
      <c r="TZT5" s="229"/>
      <c r="TZU5" s="230"/>
      <c r="TZV5" s="194"/>
      <c r="TZW5" s="194"/>
      <c r="TZX5" s="195"/>
      <c r="TZY5" s="196"/>
      <c r="TZZ5" s="197"/>
      <c r="UAA5" s="197"/>
      <c r="UAB5" s="231"/>
      <c r="UAD5" s="223"/>
      <c r="UAE5" s="225"/>
      <c r="UAF5" s="226"/>
      <c r="UAG5" s="227"/>
      <c r="UAI5" s="228"/>
      <c r="UAJ5" s="229"/>
      <c r="UAK5" s="230"/>
      <c r="UAL5" s="194"/>
      <c r="UAM5" s="194"/>
      <c r="UAN5" s="195"/>
      <c r="UAO5" s="196"/>
      <c r="UAP5" s="197"/>
      <c r="UAQ5" s="197"/>
      <c r="UAR5" s="231"/>
      <c r="UAT5" s="223"/>
      <c r="UAU5" s="225"/>
      <c r="UAV5" s="226"/>
      <c r="UAW5" s="227"/>
      <c r="UAY5" s="228"/>
      <c r="UAZ5" s="229"/>
      <c r="UBA5" s="230"/>
      <c r="UBB5" s="194"/>
      <c r="UBC5" s="194"/>
      <c r="UBD5" s="195"/>
      <c r="UBE5" s="196"/>
      <c r="UBF5" s="197"/>
      <c r="UBG5" s="197"/>
      <c r="UBH5" s="231"/>
      <c r="UBJ5" s="223"/>
      <c r="UBK5" s="225"/>
      <c r="UBL5" s="226"/>
      <c r="UBM5" s="227"/>
      <c r="UBO5" s="228"/>
      <c r="UBP5" s="229"/>
      <c r="UBQ5" s="230"/>
      <c r="UBR5" s="194"/>
      <c r="UBS5" s="194"/>
      <c r="UBT5" s="195"/>
      <c r="UBU5" s="196"/>
      <c r="UBV5" s="197"/>
      <c r="UBW5" s="197"/>
      <c r="UBX5" s="231"/>
      <c r="UBZ5" s="223"/>
      <c r="UCA5" s="225"/>
      <c r="UCB5" s="226"/>
      <c r="UCC5" s="227"/>
      <c r="UCE5" s="228"/>
      <c r="UCF5" s="229"/>
      <c r="UCG5" s="230"/>
      <c r="UCH5" s="194"/>
      <c r="UCI5" s="194"/>
      <c r="UCJ5" s="195"/>
      <c r="UCK5" s="196"/>
      <c r="UCL5" s="197"/>
      <c r="UCM5" s="197"/>
      <c r="UCN5" s="231"/>
      <c r="UCP5" s="223"/>
      <c r="UCQ5" s="225"/>
      <c r="UCR5" s="226"/>
      <c r="UCS5" s="227"/>
      <c r="UCU5" s="228"/>
      <c r="UCV5" s="229"/>
      <c r="UCW5" s="230"/>
      <c r="UCX5" s="194"/>
      <c r="UCY5" s="194"/>
      <c r="UCZ5" s="195"/>
      <c r="UDA5" s="196"/>
      <c r="UDB5" s="197"/>
      <c r="UDC5" s="197"/>
      <c r="UDD5" s="231"/>
      <c r="UDF5" s="223"/>
      <c r="UDG5" s="225"/>
      <c r="UDH5" s="226"/>
      <c r="UDI5" s="227"/>
      <c r="UDK5" s="228"/>
      <c r="UDL5" s="229"/>
      <c r="UDM5" s="230"/>
      <c r="UDN5" s="194"/>
      <c r="UDO5" s="194"/>
      <c r="UDP5" s="195"/>
      <c r="UDQ5" s="196"/>
      <c r="UDR5" s="197"/>
      <c r="UDS5" s="197"/>
      <c r="UDT5" s="231"/>
      <c r="UDV5" s="223"/>
      <c r="UDW5" s="225"/>
      <c r="UDX5" s="226"/>
      <c r="UDY5" s="227"/>
      <c r="UEA5" s="228"/>
      <c r="UEB5" s="229"/>
      <c r="UEC5" s="230"/>
      <c r="UED5" s="194"/>
      <c r="UEE5" s="194"/>
      <c r="UEF5" s="195"/>
      <c r="UEG5" s="196"/>
      <c r="UEH5" s="197"/>
      <c r="UEI5" s="197"/>
      <c r="UEJ5" s="231"/>
      <c r="UEL5" s="223"/>
      <c r="UEM5" s="225"/>
      <c r="UEN5" s="226"/>
      <c r="UEO5" s="227"/>
      <c r="UEQ5" s="228"/>
      <c r="UER5" s="229"/>
      <c r="UES5" s="230"/>
      <c r="UET5" s="194"/>
      <c r="UEU5" s="194"/>
      <c r="UEV5" s="195"/>
      <c r="UEW5" s="196"/>
      <c r="UEX5" s="197"/>
      <c r="UEY5" s="197"/>
      <c r="UEZ5" s="231"/>
      <c r="UFB5" s="223"/>
      <c r="UFC5" s="225"/>
      <c r="UFD5" s="226"/>
      <c r="UFE5" s="227"/>
      <c r="UFG5" s="228"/>
      <c r="UFH5" s="229"/>
      <c r="UFI5" s="230"/>
      <c r="UFJ5" s="194"/>
      <c r="UFK5" s="194"/>
      <c r="UFL5" s="195"/>
      <c r="UFM5" s="196"/>
      <c r="UFN5" s="197"/>
      <c r="UFO5" s="197"/>
      <c r="UFP5" s="231"/>
      <c r="UFR5" s="223"/>
      <c r="UFS5" s="225"/>
      <c r="UFT5" s="226"/>
      <c r="UFU5" s="227"/>
      <c r="UFW5" s="228"/>
      <c r="UFX5" s="229"/>
      <c r="UFY5" s="230"/>
      <c r="UFZ5" s="194"/>
      <c r="UGA5" s="194"/>
      <c r="UGB5" s="195"/>
      <c r="UGC5" s="196"/>
      <c r="UGD5" s="197"/>
      <c r="UGE5" s="197"/>
      <c r="UGF5" s="231"/>
      <c r="UGH5" s="223"/>
      <c r="UGI5" s="225"/>
      <c r="UGJ5" s="226"/>
      <c r="UGK5" s="227"/>
      <c r="UGM5" s="228"/>
      <c r="UGN5" s="229"/>
      <c r="UGO5" s="230"/>
      <c r="UGP5" s="194"/>
      <c r="UGQ5" s="194"/>
      <c r="UGR5" s="195"/>
      <c r="UGS5" s="196"/>
      <c r="UGT5" s="197"/>
      <c r="UGU5" s="197"/>
      <c r="UGV5" s="231"/>
      <c r="UGX5" s="223"/>
      <c r="UGY5" s="225"/>
      <c r="UGZ5" s="226"/>
      <c r="UHA5" s="227"/>
      <c r="UHC5" s="228"/>
      <c r="UHD5" s="229"/>
      <c r="UHE5" s="230"/>
      <c r="UHF5" s="194"/>
      <c r="UHG5" s="194"/>
      <c r="UHH5" s="195"/>
      <c r="UHI5" s="196"/>
      <c r="UHJ5" s="197"/>
      <c r="UHK5" s="197"/>
      <c r="UHL5" s="231"/>
      <c r="UHN5" s="223"/>
      <c r="UHO5" s="225"/>
      <c r="UHP5" s="226"/>
      <c r="UHQ5" s="227"/>
      <c r="UHS5" s="228"/>
      <c r="UHT5" s="229"/>
      <c r="UHU5" s="230"/>
      <c r="UHV5" s="194"/>
      <c r="UHW5" s="194"/>
      <c r="UHX5" s="195"/>
      <c r="UHY5" s="196"/>
      <c r="UHZ5" s="197"/>
      <c r="UIA5" s="197"/>
      <c r="UIB5" s="231"/>
      <c r="UID5" s="223"/>
      <c r="UIE5" s="225"/>
      <c r="UIF5" s="226"/>
      <c r="UIG5" s="227"/>
      <c r="UII5" s="228"/>
      <c r="UIJ5" s="229"/>
      <c r="UIK5" s="230"/>
      <c r="UIL5" s="194"/>
      <c r="UIM5" s="194"/>
      <c r="UIN5" s="195"/>
      <c r="UIO5" s="196"/>
      <c r="UIP5" s="197"/>
      <c r="UIQ5" s="197"/>
      <c r="UIR5" s="231"/>
      <c r="UIT5" s="223"/>
      <c r="UIU5" s="225"/>
      <c r="UIV5" s="226"/>
      <c r="UIW5" s="227"/>
      <c r="UIY5" s="228"/>
      <c r="UIZ5" s="229"/>
      <c r="UJA5" s="230"/>
      <c r="UJB5" s="194"/>
      <c r="UJC5" s="194"/>
      <c r="UJD5" s="195"/>
      <c r="UJE5" s="196"/>
      <c r="UJF5" s="197"/>
      <c r="UJG5" s="197"/>
      <c r="UJH5" s="231"/>
      <c r="UJJ5" s="223"/>
      <c r="UJK5" s="225"/>
      <c r="UJL5" s="226"/>
      <c r="UJM5" s="227"/>
      <c r="UJO5" s="228"/>
      <c r="UJP5" s="229"/>
      <c r="UJQ5" s="230"/>
      <c r="UJR5" s="194"/>
      <c r="UJS5" s="194"/>
      <c r="UJT5" s="195"/>
      <c r="UJU5" s="196"/>
      <c r="UJV5" s="197"/>
      <c r="UJW5" s="197"/>
      <c r="UJX5" s="231"/>
      <c r="UJZ5" s="223"/>
      <c r="UKA5" s="225"/>
      <c r="UKB5" s="226"/>
      <c r="UKC5" s="227"/>
      <c r="UKE5" s="228"/>
      <c r="UKF5" s="229"/>
      <c r="UKG5" s="230"/>
      <c r="UKH5" s="194"/>
      <c r="UKI5" s="194"/>
      <c r="UKJ5" s="195"/>
      <c r="UKK5" s="196"/>
      <c r="UKL5" s="197"/>
      <c r="UKM5" s="197"/>
      <c r="UKN5" s="231"/>
      <c r="UKP5" s="223"/>
      <c r="UKQ5" s="225"/>
      <c r="UKR5" s="226"/>
      <c r="UKS5" s="227"/>
      <c r="UKU5" s="228"/>
      <c r="UKV5" s="229"/>
      <c r="UKW5" s="230"/>
      <c r="UKX5" s="194"/>
      <c r="UKY5" s="194"/>
      <c r="UKZ5" s="195"/>
      <c r="ULA5" s="196"/>
      <c r="ULB5" s="197"/>
      <c r="ULC5" s="197"/>
      <c r="ULD5" s="231"/>
      <c r="ULF5" s="223"/>
      <c r="ULG5" s="225"/>
      <c r="ULH5" s="226"/>
      <c r="ULI5" s="227"/>
      <c r="ULK5" s="228"/>
      <c r="ULL5" s="229"/>
      <c r="ULM5" s="230"/>
      <c r="ULN5" s="194"/>
      <c r="ULO5" s="194"/>
      <c r="ULP5" s="195"/>
      <c r="ULQ5" s="196"/>
      <c r="ULR5" s="197"/>
      <c r="ULS5" s="197"/>
      <c r="ULT5" s="231"/>
      <c r="ULV5" s="223"/>
      <c r="ULW5" s="225"/>
      <c r="ULX5" s="226"/>
      <c r="ULY5" s="227"/>
      <c r="UMA5" s="228"/>
      <c r="UMB5" s="229"/>
      <c r="UMC5" s="230"/>
      <c r="UMD5" s="194"/>
      <c r="UME5" s="194"/>
      <c r="UMF5" s="195"/>
      <c r="UMG5" s="196"/>
      <c r="UMH5" s="197"/>
      <c r="UMI5" s="197"/>
      <c r="UMJ5" s="231"/>
      <c r="UML5" s="223"/>
      <c r="UMM5" s="225"/>
      <c r="UMN5" s="226"/>
      <c r="UMO5" s="227"/>
      <c r="UMQ5" s="228"/>
      <c r="UMR5" s="229"/>
      <c r="UMS5" s="230"/>
      <c r="UMT5" s="194"/>
      <c r="UMU5" s="194"/>
      <c r="UMV5" s="195"/>
      <c r="UMW5" s="196"/>
      <c r="UMX5" s="197"/>
      <c r="UMY5" s="197"/>
      <c r="UMZ5" s="231"/>
      <c r="UNB5" s="223"/>
      <c r="UNC5" s="225"/>
      <c r="UND5" s="226"/>
      <c r="UNE5" s="227"/>
      <c r="UNG5" s="228"/>
      <c r="UNH5" s="229"/>
      <c r="UNI5" s="230"/>
      <c r="UNJ5" s="194"/>
      <c r="UNK5" s="194"/>
      <c r="UNL5" s="195"/>
      <c r="UNM5" s="196"/>
      <c r="UNN5" s="197"/>
      <c r="UNO5" s="197"/>
      <c r="UNP5" s="231"/>
      <c r="UNR5" s="223"/>
      <c r="UNS5" s="225"/>
      <c r="UNT5" s="226"/>
      <c r="UNU5" s="227"/>
      <c r="UNW5" s="228"/>
      <c r="UNX5" s="229"/>
      <c r="UNY5" s="230"/>
      <c r="UNZ5" s="194"/>
      <c r="UOA5" s="194"/>
      <c r="UOB5" s="195"/>
      <c r="UOC5" s="196"/>
      <c r="UOD5" s="197"/>
      <c r="UOE5" s="197"/>
      <c r="UOF5" s="231"/>
      <c r="UOH5" s="223"/>
      <c r="UOI5" s="225"/>
      <c r="UOJ5" s="226"/>
      <c r="UOK5" s="227"/>
      <c r="UOM5" s="228"/>
      <c r="UON5" s="229"/>
      <c r="UOO5" s="230"/>
      <c r="UOP5" s="194"/>
      <c r="UOQ5" s="194"/>
      <c r="UOR5" s="195"/>
      <c r="UOS5" s="196"/>
      <c r="UOT5" s="197"/>
      <c r="UOU5" s="197"/>
      <c r="UOV5" s="231"/>
      <c r="UOX5" s="223"/>
      <c r="UOY5" s="225"/>
      <c r="UOZ5" s="226"/>
      <c r="UPA5" s="227"/>
      <c r="UPC5" s="228"/>
      <c r="UPD5" s="229"/>
      <c r="UPE5" s="230"/>
      <c r="UPF5" s="194"/>
      <c r="UPG5" s="194"/>
      <c r="UPH5" s="195"/>
      <c r="UPI5" s="196"/>
      <c r="UPJ5" s="197"/>
      <c r="UPK5" s="197"/>
      <c r="UPL5" s="231"/>
      <c r="UPN5" s="223"/>
      <c r="UPO5" s="225"/>
      <c r="UPP5" s="226"/>
      <c r="UPQ5" s="227"/>
      <c r="UPS5" s="228"/>
      <c r="UPT5" s="229"/>
      <c r="UPU5" s="230"/>
      <c r="UPV5" s="194"/>
      <c r="UPW5" s="194"/>
      <c r="UPX5" s="195"/>
      <c r="UPY5" s="196"/>
      <c r="UPZ5" s="197"/>
      <c r="UQA5" s="197"/>
      <c r="UQB5" s="231"/>
      <c r="UQD5" s="223"/>
      <c r="UQE5" s="225"/>
      <c r="UQF5" s="226"/>
      <c r="UQG5" s="227"/>
      <c r="UQI5" s="228"/>
      <c r="UQJ5" s="229"/>
      <c r="UQK5" s="230"/>
      <c r="UQL5" s="194"/>
      <c r="UQM5" s="194"/>
      <c r="UQN5" s="195"/>
      <c r="UQO5" s="196"/>
      <c r="UQP5" s="197"/>
      <c r="UQQ5" s="197"/>
      <c r="UQR5" s="231"/>
      <c r="UQT5" s="223"/>
      <c r="UQU5" s="225"/>
      <c r="UQV5" s="226"/>
      <c r="UQW5" s="227"/>
      <c r="UQY5" s="228"/>
      <c r="UQZ5" s="229"/>
      <c r="URA5" s="230"/>
      <c r="URB5" s="194"/>
      <c r="URC5" s="194"/>
      <c r="URD5" s="195"/>
      <c r="URE5" s="196"/>
      <c r="URF5" s="197"/>
      <c r="URG5" s="197"/>
      <c r="URH5" s="231"/>
      <c r="URJ5" s="223"/>
      <c r="URK5" s="225"/>
      <c r="URL5" s="226"/>
      <c r="URM5" s="227"/>
      <c r="URO5" s="228"/>
      <c r="URP5" s="229"/>
      <c r="URQ5" s="230"/>
      <c r="URR5" s="194"/>
      <c r="URS5" s="194"/>
      <c r="URT5" s="195"/>
      <c r="URU5" s="196"/>
      <c r="URV5" s="197"/>
      <c r="URW5" s="197"/>
      <c r="URX5" s="231"/>
      <c r="URZ5" s="223"/>
      <c r="USA5" s="225"/>
      <c r="USB5" s="226"/>
      <c r="USC5" s="227"/>
      <c r="USE5" s="228"/>
      <c r="USF5" s="229"/>
      <c r="USG5" s="230"/>
      <c r="USH5" s="194"/>
      <c r="USI5" s="194"/>
      <c r="USJ5" s="195"/>
      <c r="USK5" s="196"/>
      <c r="USL5" s="197"/>
      <c r="USM5" s="197"/>
      <c r="USN5" s="231"/>
      <c r="USP5" s="223"/>
      <c r="USQ5" s="225"/>
      <c r="USR5" s="226"/>
      <c r="USS5" s="227"/>
      <c r="USU5" s="228"/>
      <c r="USV5" s="229"/>
      <c r="USW5" s="230"/>
      <c r="USX5" s="194"/>
      <c r="USY5" s="194"/>
      <c r="USZ5" s="195"/>
      <c r="UTA5" s="196"/>
      <c r="UTB5" s="197"/>
      <c r="UTC5" s="197"/>
      <c r="UTD5" s="231"/>
      <c r="UTF5" s="223"/>
      <c r="UTG5" s="225"/>
      <c r="UTH5" s="226"/>
      <c r="UTI5" s="227"/>
      <c r="UTK5" s="228"/>
      <c r="UTL5" s="229"/>
      <c r="UTM5" s="230"/>
      <c r="UTN5" s="194"/>
      <c r="UTO5" s="194"/>
      <c r="UTP5" s="195"/>
      <c r="UTQ5" s="196"/>
      <c r="UTR5" s="197"/>
      <c r="UTS5" s="197"/>
      <c r="UTT5" s="231"/>
      <c r="UTV5" s="223"/>
      <c r="UTW5" s="225"/>
      <c r="UTX5" s="226"/>
      <c r="UTY5" s="227"/>
      <c r="UUA5" s="228"/>
      <c r="UUB5" s="229"/>
      <c r="UUC5" s="230"/>
      <c r="UUD5" s="194"/>
      <c r="UUE5" s="194"/>
      <c r="UUF5" s="195"/>
      <c r="UUG5" s="196"/>
      <c r="UUH5" s="197"/>
      <c r="UUI5" s="197"/>
      <c r="UUJ5" s="231"/>
      <c r="UUL5" s="223"/>
      <c r="UUM5" s="225"/>
      <c r="UUN5" s="226"/>
      <c r="UUO5" s="227"/>
      <c r="UUQ5" s="228"/>
      <c r="UUR5" s="229"/>
      <c r="UUS5" s="230"/>
      <c r="UUT5" s="194"/>
      <c r="UUU5" s="194"/>
      <c r="UUV5" s="195"/>
      <c r="UUW5" s="196"/>
      <c r="UUX5" s="197"/>
      <c r="UUY5" s="197"/>
      <c r="UUZ5" s="231"/>
      <c r="UVB5" s="223"/>
      <c r="UVC5" s="225"/>
      <c r="UVD5" s="226"/>
      <c r="UVE5" s="227"/>
      <c r="UVG5" s="228"/>
      <c r="UVH5" s="229"/>
      <c r="UVI5" s="230"/>
      <c r="UVJ5" s="194"/>
      <c r="UVK5" s="194"/>
      <c r="UVL5" s="195"/>
      <c r="UVM5" s="196"/>
      <c r="UVN5" s="197"/>
      <c r="UVO5" s="197"/>
      <c r="UVP5" s="231"/>
      <c r="UVR5" s="223"/>
      <c r="UVS5" s="225"/>
      <c r="UVT5" s="226"/>
      <c r="UVU5" s="227"/>
      <c r="UVW5" s="228"/>
      <c r="UVX5" s="229"/>
      <c r="UVY5" s="230"/>
      <c r="UVZ5" s="194"/>
      <c r="UWA5" s="194"/>
      <c r="UWB5" s="195"/>
      <c r="UWC5" s="196"/>
      <c r="UWD5" s="197"/>
      <c r="UWE5" s="197"/>
      <c r="UWF5" s="231"/>
      <c r="UWH5" s="223"/>
      <c r="UWI5" s="225"/>
      <c r="UWJ5" s="226"/>
      <c r="UWK5" s="227"/>
      <c r="UWM5" s="228"/>
      <c r="UWN5" s="229"/>
      <c r="UWO5" s="230"/>
      <c r="UWP5" s="194"/>
      <c r="UWQ5" s="194"/>
      <c r="UWR5" s="195"/>
      <c r="UWS5" s="196"/>
      <c r="UWT5" s="197"/>
      <c r="UWU5" s="197"/>
      <c r="UWV5" s="231"/>
      <c r="UWX5" s="223"/>
      <c r="UWY5" s="225"/>
      <c r="UWZ5" s="226"/>
      <c r="UXA5" s="227"/>
      <c r="UXC5" s="228"/>
      <c r="UXD5" s="229"/>
      <c r="UXE5" s="230"/>
      <c r="UXF5" s="194"/>
      <c r="UXG5" s="194"/>
      <c r="UXH5" s="195"/>
      <c r="UXI5" s="196"/>
      <c r="UXJ5" s="197"/>
      <c r="UXK5" s="197"/>
      <c r="UXL5" s="231"/>
      <c r="UXN5" s="223"/>
      <c r="UXO5" s="225"/>
      <c r="UXP5" s="226"/>
      <c r="UXQ5" s="227"/>
      <c r="UXS5" s="228"/>
      <c r="UXT5" s="229"/>
      <c r="UXU5" s="230"/>
      <c r="UXV5" s="194"/>
      <c r="UXW5" s="194"/>
      <c r="UXX5" s="195"/>
      <c r="UXY5" s="196"/>
      <c r="UXZ5" s="197"/>
      <c r="UYA5" s="197"/>
      <c r="UYB5" s="231"/>
      <c r="UYD5" s="223"/>
      <c r="UYE5" s="225"/>
      <c r="UYF5" s="226"/>
      <c r="UYG5" s="227"/>
      <c r="UYI5" s="228"/>
      <c r="UYJ5" s="229"/>
      <c r="UYK5" s="230"/>
      <c r="UYL5" s="194"/>
      <c r="UYM5" s="194"/>
      <c r="UYN5" s="195"/>
      <c r="UYO5" s="196"/>
      <c r="UYP5" s="197"/>
      <c r="UYQ5" s="197"/>
      <c r="UYR5" s="231"/>
      <c r="UYT5" s="223"/>
      <c r="UYU5" s="225"/>
      <c r="UYV5" s="226"/>
      <c r="UYW5" s="227"/>
      <c r="UYY5" s="228"/>
      <c r="UYZ5" s="229"/>
      <c r="UZA5" s="230"/>
      <c r="UZB5" s="194"/>
      <c r="UZC5" s="194"/>
      <c r="UZD5" s="195"/>
      <c r="UZE5" s="196"/>
      <c r="UZF5" s="197"/>
      <c r="UZG5" s="197"/>
      <c r="UZH5" s="231"/>
      <c r="UZJ5" s="223"/>
      <c r="UZK5" s="225"/>
      <c r="UZL5" s="226"/>
      <c r="UZM5" s="227"/>
      <c r="UZO5" s="228"/>
      <c r="UZP5" s="229"/>
      <c r="UZQ5" s="230"/>
      <c r="UZR5" s="194"/>
      <c r="UZS5" s="194"/>
      <c r="UZT5" s="195"/>
      <c r="UZU5" s="196"/>
      <c r="UZV5" s="197"/>
      <c r="UZW5" s="197"/>
      <c r="UZX5" s="231"/>
      <c r="UZZ5" s="223"/>
      <c r="VAA5" s="225"/>
      <c r="VAB5" s="226"/>
      <c r="VAC5" s="227"/>
      <c r="VAE5" s="228"/>
      <c r="VAF5" s="229"/>
      <c r="VAG5" s="230"/>
      <c r="VAH5" s="194"/>
      <c r="VAI5" s="194"/>
      <c r="VAJ5" s="195"/>
      <c r="VAK5" s="196"/>
      <c r="VAL5" s="197"/>
      <c r="VAM5" s="197"/>
      <c r="VAN5" s="231"/>
      <c r="VAP5" s="223"/>
      <c r="VAQ5" s="225"/>
      <c r="VAR5" s="226"/>
      <c r="VAS5" s="227"/>
      <c r="VAU5" s="228"/>
      <c r="VAV5" s="229"/>
      <c r="VAW5" s="230"/>
      <c r="VAX5" s="194"/>
      <c r="VAY5" s="194"/>
      <c r="VAZ5" s="195"/>
      <c r="VBA5" s="196"/>
      <c r="VBB5" s="197"/>
      <c r="VBC5" s="197"/>
      <c r="VBD5" s="231"/>
      <c r="VBF5" s="223"/>
      <c r="VBG5" s="225"/>
      <c r="VBH5" s="226"/>
      <c r="VBI5" s="227"/>
      <c r="VBK5" s="228"/>
      <c r="VBL5" s="229"/>
      <c r="VBM5" s="230"/>
      <c r="VBN5" s="194"/>
      <c r="VBO5" s="194"/>
      <c r="VBP5" s="195"/>
      <c r="VBQ5" s="196"/>
      <c r="VBR5" s="197"/>
      <c r="VBS5" s="197"/>
      <c r="VBT5" s="231"/>
      <c r="VBV5" s="223"/>
      <c r="VBW5" s="225"/>
      <c r="VBX5" s="226"/>
      <c r="VBY5" s="227"/>
      <c r="VCA5" s="228"/>
      <c r="VCB5" s="229"/>
      <c r="VCC5" s="230"/>
      <c r="VCD5" s="194"/>
      <c r="VCE5" s="194"/>
      <c r="VCF5" s="195"/>
      <c r="VCG5" s="196"/>
      <c r="VCH5" s="197"/>
      <c r="VCI5" s="197"/>
      <c r="VCJ5" s="231"/>
      <c r="VCL5" s="223"/>
      <c r="VCM5" s="225"/>
      <c r="VCN5" s="226"/>
      <c r="VCO5" s="227"/>
      <c r="VCQ5" s="228"/>
      <c r="VCR5" s="229"/>
      <c r="VCS5" s="230"/>
      <c r="VCT5" s="194"/>
      <c r="VCU5" s="194"/>
      <c r="VCV5" s="195"/>
      <c r="VCW5" s="196"/>
      <c r="VCX5" s="197"/>
      <c r="VCY5" s="197"/>
      <c r="VCZ5" s="231"/>
      <c r="VDB5" s="223"/>
      <c r="VDC5" s="225"/>
      <c r="VDD5" s="226"/>
      <c r="VDE5" s="227"/>
      <c r="VDG5" s="228"/>
      <c r="VDH5" s="229"/>
      <c r="VDI5" s="230"/>
      <c r="VDJ5" s="194"/>
      <c r="VDK5" s="194"/>
      <c r="VDL5" s="195"/>
      <c r="VDM5" s="196"/>
      <c r="VDN5" s="197"/>
      <c r="VDO5" s="197"/>
      <c r="VDP5" s="231"/>
      <c r="VDR5" s="223"/>
      <c r="VDS5" s="225"/>
      <c r="VDT5" s="226"/>
      <c r="VDU5" s="227"/>
      <c r="VDW5" s="228"/>
      <c r="VDX5" s="229"/>
      <c r="VDY5" s="230"/>
      <c r="VDZ5" s="194"/>
      <c r="VEA5" s="194"/>
      <c r="VEB5" s="195"/>
      <c r="VEC5" s="196"/>
      <c r="VED5" s="197"/>
      <c r="VEE5" s="197"/>
      <c r="VEF5" s="231"/>
      <c r="VEH5" s="223"/>
      <c r="VEI5" s="225"/>
      <c r="VEJ5" s="226"/>
      <c r="VEK5" s="227"/>
      <c r="VEM5" s="228"/>
      <c r="VEN5" s="229"/>
      <c r="VEO5" s="230"/>
      <c r="VEP5" s="194"/>
      <c r="VEQ5" s="194"/>
      <c r="VER5" s="195"/>
      <c r="VES5" s="196"/>
      <c r="VET5" s="197"/>
      <c r="VEU5" s="197"/>
      <c r="VEV5" s="231"/>
      <c r="VEX5" s="223"/>
      <c r="VEY5" s="225"/>
      <c r="VEZ5" s="226"/>
      <c r="VFA5" s="227"/>
      <c r="VFC5" s="228"/>
      <c r="VFD5" s="229"/>
      <c r="VFE5" s="230"/>
      <c r="VFF5" s="194"/>
      <c r="VFG5" s="194"/>
      <c r="VFH5" s="195"/>
      <c r="VFI5" s="196"/>
      <c r="VFJ5" s="197"/>
      <c r="VFK5" s="197"/>
      <c r="VFL5" s="231"/>
      <c r="VFN5" s="223"/>
      <c r="VFO5" s="225"/>
      <c r="VFP5" s="226"/>
      <c r="VFQ5" s="227"/>
      <c r="VFS5" s="228"/>
      <c r="VFT5" s="229"/>
      <c r="VFU5" s="230"/>
      <c r="VFV5" s="194"/>
      <c r="VFW5" s="194"/>
      <c r="VFX5" s="195"/>
      <c r="VFY5" s="196"/>
      <c r="VFZ5" s="197"/>
      <c r="VGA5" s="197"/>
      <c r="VGB5" s="231"/>
      <c r="VGD5" s="223"/>
      <c r="VGE5" s="225"/>
      <c r="VGF5" s="226"/>
      <c r="VGG5" s="227"/>
      <c r="VGI5" s="228"/>
      <c r="VGJ5" s="229"/>
      <c r="VGK5" s="230"/>
      <c r="VGL5" s="194"/>
      <c r="VGM5" s="194"/>
      <c r="VGN5" s="195"/>
      <c r="VGO5" s="196"/>
      <c r="VGP5" s="197"/>
      <c r="VGQ5" s="197"/>
      <c r="VGR5" s="231"/>
      <c r="VGT5" s="223"/>
      <c r="VGU5" s="225"/>
      <c r="VGV5" s="226"/>
      <c r="VGW5" s="227"/>
      <c r="VGY5" s="228"/>
      <c r="VGZ5" s="229"/>
      <c r="VHA5" s="230"/>
      <c r="VHB5" s="194"/>
      <c r="VHC5" s="194"/>
      <c r="VHD5" s="195"/>
      <c r="VHE5" s="196"/>
      <c r="VHF5" s="197"/>
      <c r="VHG5" s="197"/>
      <c r="VHH5" s="231"/>
      <c r="VHJ5" s="223"/>
      <c r="VHK5" s="225"/>
      <c r="VHL5" s="226"/>
      <c r="VHM5" s="227"/>
      <c r="VHO5" s="228"/>
      <c r="VHP5" s="229"/>
      <c r="VHQ5" s="230"/>
      <c r="VHR5" s="194"/>
      <c r="VHS5" s="194"/>
      <c r="VHT5" s="195"/>
      <c r="VHU5" s="196"/>
      <c r="VHV5" s="197"/>
      <c r="VHW5" s="197"/>
      <c r="VHX5" s="231"/>
      <c r="VHZ5" s="223"/>
      <c r="VIA5" s="225"/>
      <c r="VIB5" s="226"/>
      <c r="VIC5" s="227"/>
      <c r="VIE5" s="228"/>
      <c r="VIF5" s="229"/>
      <c r="VIG5" s="230"/>
      <c r="VIH5" s="194"/>
      <c r="VII5" s="194"/>
      <c r="VIJ5" s="195"/>
      <c r="VIK5" s="196"/>
      <c r="VIL5" s="197"/>
      <c r="VIM5" s="197"/>
      <c r="VIN5" s="231"/>
      <c r="VIP5" s="223"/>
      <c r="VIQ5" s="225"/>
      <c r="VIR5" s="226"/>
      <c r="VIS5" s="227"/>
      <c r="VIU5" s="228"/>
      <c r="VIV5" s="229"/>
      <c r="VIW5" s="230"/>
      <c r="VIX5" s="194"/>
      <c r="VIY5" s="194"/>
      <c r="VIZ5" s="195"/>
      <c r="VJA5" s="196"/>
      <c r="VJB5" s="197"/>
      <c r="VJC5" s="197"/>
      <c r="VJD5" s="231"/>
      <c r="VJF5" s="223"/>
      <c r="VJG5" s="225"/>
      <c r="VJH5" s="226"/>
      <c r="VJI5" s="227"/>
      <c r="VJK5" s="228"/>
      <c r="VJL5" s="229"/>
      <c r="VJM5" s="230"/>
      <c r="VJN5" s="194"/>
      <c r="VJO5" s="194"/>
      <c r="VJP5" s="195"/>
      <c r="VJQ5" s="196"/>
      <c r="VJR5" s="197"/>
      <c r="VJS5" s="197"/>
      <c r="VJT5" s="231"/>
      <c r="VJV5" s="223"/>
      <c r="VJW5" s="225"/>
      <c r="VJX5" s="226"/>
      <c r="VJY5" s="227"/>
      <c r="VKA5" s="228"/>
      <c r="VKB5" s="229"/>
      <c r="VKC5" s="230"/>
      <c r="VKD5" s="194"/>
      <c r="VKE5" s="194"/>
      <c r="VKF5" s="195"/>
      <c r="VKG5" s="196"/>
      <c r="VKH5" s="197"/>
      <c r="VKI5" s="197"/>
      <c r="VKJ5" s="231"/>
      <c r="VKL5" s="223"/>
      <c r="VKM5" s="225"/>
      <c r="VKN5" s="226"/>
      <c r="VKO5" s="227"/>
      <c r="VKQ5" s="228"/>
      <c r="VKR5" s="229"/>
      <c r="VKS5" s="230"/>
      <c r="VKT5" s="194"/>
      <c r="VKU5" s="194"/>
      <c r="VKV5" s="195"/>
      <c r="VKW5" s="196"/>
      <c r="VKX5" s="197"/>
      <c r="VKY5" s="197"/>
      <c r="VKZ5" s="231"/>
      <c r="VLB5" s="223"/>
      <c r="VLC5" s="225"/>
      <c r="VLD5" s="226"/>
      <c r="VLE5" s="227"/>
      <c r="VLG5" s="228"/>
      <c r="VLH5" s="229"/>
      <c r="VLI5" s="230"/>
      <c r="VLJ5" s="194"/>
      <c r="VLK5" s="194"/>
      <c r="VLL5" s="195"/>
      <c r="VLM5" s="196"/>
      <c r="VLN5" s="197"/>
      <c r="VLO5" s="197"/>
      <c r="VLP5" s="231"/>
      <c r="VLR5" s="223"/>
      <c r="VLS5" s="225"/>
      <c r="VLT5" s="226"/>
      <c r="VLU5" s="227"/>
      <c r="VLW5" s="228"/>
      <c r="VLX5" s="229"/>
      <c r="VLY5" s="230"/>
      <c r="VLZ5" s="194"/>
      <c r="VMA5" s="194"/>
      <c r="VMB5" s="195"/>
      <c r="VMC5" s="196"/>
      <c r="VMD5" s="197"/>
      <c r="VME5" s="197"/>
      <c r="VMF5" s="231"/>
      <c r="VMH5" s="223"/>
      <c r="VMI5" s="225"/>
      <c r="VMJ5" s="226"/>
      <c r="VMK5" s="227"/>
      <c r="VMM5" s="228"/>
      <c r="VMN5" s="229"/>
      <c r="VMO5" s="230"/>
      <c r="VMP5" s="194"/>
      <c r="VMQ5" s="194"/>
      <c r="VMR5" s="195"/>
      <c r="VMS5" s="196"/>
      <c r="VMT5" s="197"/>
      <c r="VMU5" s="197"/>
      <c r="VMV5" s="231"/>
      <c r="VMX5" s="223"/>
      <c r="VMY5" s="225"/>
      <c r="VMZ5" s="226"/>
      <c r="VNA5" s="227"/>
      <c r="VNC5" s="228"/>
      <c r="VND5" s="229"/>
      <c r="VNE5" s="230"/>
      <c r="VNF5" s="194"/>
      <c r="VNG5" s="194"/>
      <c r="VNH5" s="195"/>
      <c r="VNI5" s="196"/>
      <c r="VNJ5" s="197"/>
      <c r="VNK5" s="197"/>
      <c r="VNL5" s="231"/>
      <c r="VNN5" s="223"/>
      <c r="VNO5" s="225"/>
      <c r="VNP5" s="226"/>
      <c r="VNQ5" s="227"/>
      <c r="VNS5" s="228"/>
      <c r="VNT5" s="229"/>
      <c r="VNU5" s="230"/>
      <c r="VNV5" s="194"/>
      <c r="VNW5" s="194"/>
      <c r="VNX5" s="195"/>
      <c r="VNY5" s="196"/>
      <c r="VNZ5" s="197"/>
      <c r="VOA5" s="197"/>
      <c r="VOB5" s="231"/>
      <c r="VOD5" s="223"/>
      <c r="VOE5" s="225"/>
      <c r="VOF5" s="226"/>
      <c r="VOG5" s="227"/>
      <c r="VOI5" s="228"/>
      <c r="VOJ5" s="229"/>
      <c r="VOK5" s="230"/>
      <c r="VOL5" s="194"/>
      <c r="VOM5" s="194"/>
      <c r="VON5" s="195"/>
      <c r="VOO5" s="196"/>
      <c r="VOP5" s="197"/>
      <c r="VOQ5" s="197"/>
      <c r="VOR5" s="231"/>
      <c r="VOT5" s="223"/>
      <c r="VOU5" s="225"/>
      <c r="VOV5" s="226"/>
      <c r="VOW5" s="227"/>
      <c r="VOY5" s="228"/>
      <c r="VOZ5" s="229"/>
      <c r="VPA5" s="230"/>
      <c r="VPB5" s="194"/>
      <c r="VPC5" s="194"/>
      <c r="VPD5" s="195"/>
      <c r="VPE5" s="196"/>
      <c r="VPF5" s="197"/>
      <c r="VPG5" s="197"/>
      <c r="VPH5" s="231"/>
      <c r="VPJ5" s="223"/>
      <c r="VPK5" s="225"/>
      <c r="VPL5" s="226"/>
      <c r="VPM5" s="227"/>
      <c r="VPO5" s="228"/>
      <c r="VPP5" s="229"/>
      <c r="VPQ5" s="230"/>
      <c r="VPR5" s="194"/>
      <c r="VPS5" s="194"/>
      <c r="VPT5" s="195"/>
      <c r="VPU5" s="196"/>
      <c r="VPV5" s="197"/>
      <c r="VPW5" s="197"/>
      <c r="VPX5" s="231"/>
      <c r="VPZ5" s="223"/>
      <c r="VQA5" s="225"/>
      <c r="VQB5" s="226"/>
      <c r="VQC5" s="227"/>
      <c r="VQE5" s="228"/>
      <c r="VQF5" s="229"/>
      <c r="VQG5" s="230"/>
      <c r="VQH5" s="194"/>
      <c r="VQI5" s="194"/>
      <c r="VQJ5" s="195"/>
      <c r="VQK5" s="196"/>
      <c r="VQL5" s="197"/>
      <c r="VQM5" s="197"/>
      <c r="VQN5" s="231"/>
      <c r="VQP5" s="223"/>
      <c r="VQQ5" s="225"/>
      <c r="VQR5" s="226"/>
      <c r="VQS5" s="227"/>
      <c r="VQU5" s="228"/>
      <c r="VQV5" s="229"/>
      <c r="VQW5" s="230"/>
      <c r="VQX5" s="194"/>
      <c r="VQY5" s="194"/>
      <c r="VQZ5" s="195"/>
      <c r="VRA5" s="196"/>
      <c r="VRB5" s="197"/>
      <c r="VRC5" s="197"/>
      <c r="VRD5" s="231"/>
      <c r="VRF5" s="223"/>
      <c r="VRG5" s="225"/>
      <c r="VRH5" s="226"/>
      <c r="VRI5" s="227"/>
      <c r="VRK5" s="228"/>
      <c r="VRL5" s="229"/>
      <c r="VRM5" s="230"/>
      <c r="VRN5" s="194"/>
      <c r="VRO5" s="194"/>
      <c r="VRP5" s="195"/>
      <c r="VRQ5" s="196"/>
      <c r="VRR5" s="197"/>
      <c r="VRS5" s="197"/>
      <c r="VRT5" s="231"/>
      <c r="VRV5" s="223"/>
      <c r="VRW5" s="225"/>
      <c r="VRX5" s="226"/>
      <c r="VRY5" s="227"/>
      <c r="VSA5" s="228"/>
      <c r="VSB5" s="229"/>
      <c r="VSC5" s="230"/>
      <c r="VSD5" s="194"/>
      <c r="VSE5" s="194"/>
      <c r="VSF5" s="195"/>
      <c r="VSG5" s="196"/>
      <c r="VSH5" s="197"/>
      <c r="VSI5" s="197"/>
      <c r="VSJ5" s="231"/>
      <c r="VSL5" s="223"/>
      <c r="VSM5" s="225"/>
      <c r="VSN5" s="226"/>
      <c r="VSO5" s="227"/>
      <c r="VSQ5" s="228"/>
      <c r="VSR5" s="229"/>
      <c r="VSS5" s="230"/>
      <c r="VST5" s="194"/>
      <c r="VSU5" s="194"/>
      <c r="VSV5" s="195"/>
      <c r="VSW5" s="196"/>
      <c r="VSX5" s="197"/>
      <c r="VSY5" s="197"/>
      <c r="VSZ5" s="231"/>
      <c r="VTB5" s="223"/>
      <c r="VTC5" s="225"/>
      <c r="VTD5" s="226"/>
      <c r="VTE5" s="227"/>
      <c r="VTG5" s="228"/>
      <c r="VTH5" s="229"/>
      <c r="VTI5" s="230"/>
      <c r="VTJ5" s="194"/>
      <c r="VTK5" s="194"/>
      <c r="VTL5" s="195"/>
      <c r="VTM5" s="196"/>
      <c r="VTN5" s="197"/>
      <c r="VTO5" s="197"/>
      <c r="VTP5" s="231"/>
      <c r="VTR5" s="223"/>
      <c r="VTS5" s="225"/>
      <c r="VTT5" s="226"/>
      <c r="VTU5" s="227"/>
      <c r="VTW5" s="228"/>
      <c r="VTX5" s="229"/>
      <c r="VTY5" s="230"/>
      <c r="VTZ5" s="194"/>
      <c r="VUA5" s="194"/>
      <c r="VUB5" s="195"/>
      <c r="VUC5" s="196"/>
      <c r="VUD5" s="197"/>
      <c r="VUE5" s="197"/>
      <c r="VUF5" s="231"/>
      <c r="VUH5" s="223"/>
      <c r="VUI5" s="225"/>
      <c r="VUJ5" s="226"/>
      <c r="VUK5" s="227"/>
      <c r="VUM5" s="228"/>
      <c r="VUN5" s="229"/>
      <c r="VUO5" s="230"/>
      <c r="VUP5" s="194"/>
      <c r="VUQ5" s="194"/>
      <c r="VUR5" s="195"/>
      <c r="VUS5" s="196"/>
      <c r="VUT5" s="197"/>
      <c r="VUU5" s="197"/>
      <c r="VUV5" s="231"/>
      <c r="VUX5" s="223"/>
      <c r="VUY5" s="225"/>
      <c r="VUZ5" s="226"/>
      <c r="VVA5" s="227"/>
      <c r="VVC5" s="228"/>
      <c r="VVD5" s="229"/>
      <c r="VVE5" s="230"/>
      <c r="VVF5" s="194"/>
      <c r="VVG5" s="194"/>
      <c r="VVH5" s="195"/>
      <c r="VVI5" s="196"/>
      <c r="VVJ5" s="197"/>
      <c r="VVK5" s="197"/>
      <c r="VVL5" s="231"/>
      <c r="VVN5" s="223"/>
      <c r="VVO5" s="225"/>
      <c r="VVP5" s="226"/>
      <c r="VVQ5" s="227"/>
      <c r="VVS5" s="228"/>
      <c r="VVT5" s="229"/>
      <c r="VVU5" s="230"/>
      <c r="VVV5" s="194"/>
      <c r="VVW5" s="194"/>
      <c r="VVX5" s="195"/>
      <c r="VVY5" s="196"/>
      <c r="VVZ5" s="197"/>
      <c r="VWA5" s="197"/>
      <c r="VWB5" s="231"/>
      <c r="VWD5" s="223"/>
      <c r="VWE5" s="225"/>
      <c r="VWF5" s="226"/>
      <c r="VWG5" s="227"/>
      <c r="VWI5" s="228"/>
      <c r="VWJ5" s="229"/>
      <c r="VWK5" s="230"/>
      <c r="VWL5" s="194"/>
      <c r="VWM5" s="194"/>
      <c r="VWN5" s="195"/>
      <c r="VWO5" s="196"/>
      <c r="VWP5" s="197"/>
      <c r="VWQ5" s="197"/>
      <c r="VWR5" s="231"/>
      <c r="VWT5" s="223"/>
      <c r="VWU5" s="225"/>
      <c r="VWV5" s="226"/>
      <c r="VWW5" s="227"/>
      <c r="VWY5" s="228"/>
      <c r="VWZ5" s="229"/>
      <c r="VXA5" s="230"/>
      <c r="VXB5" s="194"/>
      <c r="VXC5" s="194"/>
      <c r="VXD5" s="195"/>
      <c r="VXE5" s="196"/>
      <c r="VXF5" s="197"/>
      <c r="VXG5" s="197"/>
      <c r="VXH5" s="231"/>
      <c r="VXJ5" s="223"/>
      <c r="VXK5" s="225"/>
      <c r="VXL5" s="226"/>
      <c r="VXM5" s="227"/>
      <c r="VXO5" s="228"/>
      <c r="VXP5" s="229"/>
      <c r="VXQ5" s="230"/>
      <c r="VXR5" s="194"/>
      <c r="VXS5" s="194"/>
      <c r="VXT5" s="195"/>
      <c r="VXU5" s="196"/>
      <c r="VXV5" s="197"/>
      <c r="VXW5" s="197"/>
      <c r="VXX5" s="231"/>
      <c r="VXZ5" s="223"/>
      <c r="VYA5" s="225"/>
      <c r="VYB5" s="226"/>
      <c r="VYC5" s="227"/>
      <c r="VYE5" s="228"/>
      <c r="VYF5" s="229"/>
      <c r="VYG5" s="230"/>
      <c r="VYH5" s="194"/>
      <c r="VYI5" s="194"/>
      <c r="VYJ5" s="195"/>
      <c r="VYK5" s="196"/>
      <c r="VYL5" s="197"/>
      <c r="VYM5" s="197"/>
      <c r="VYN5" s="231"/>
      <c r="VYP5" s="223"/>
      <c r="VYQ5" s="225"/>
      <c r="VYR5" s="226"/>
      <c r="VYS5" s="227"/>
      <c r="VYU5" s="228"/>
      <c r="VYV5" s="229"/>
      <c r="VYW5" s="230"/>
      <c r="VYX5" s="194"/>
      <c r="VYY5" s="194"/>
      <c r="VYZ5" s="195"/>
      <c r="VZA5" s="196"/>
      <c r="VZB5" s="197"/>
      <c r="VZC5" s="197"/>
      <c r="VZD5" s="231"/>
      <c r="VZF5" s="223"/>
      <c r="VZG5" s="225"/>
      <c r="VZH5" s="226"/>
      <c r="VZI5" s="227"/>
      <c r="VZK5" s="228"/>
      <c r="VZL5" s="229"/>
      <c r="VZM5" s="230"/>
      <c r="VZN5" s="194"/>
      <c r="VZO5" s="194"/>
      <c r="VZP5" s="195"/>
      <c r="VZQ5" s="196"/>
      <c r="VZR5" s="197"/>
      <c r="VZS5" s="197"/>
      <c r="VZT5" s="231"/>
      <c r="VZV5" s="223"/>
      <c r="VZW5" s="225"/>
      <c r="VZX5" s="226"/>
      <c r="VZY5" s="227"/>
      <c r="WAA5" s="228"/>
      <c r="WAB5" s="229"/>
      <c r="WAC5" s="230"/>
      <c r="WAD5" s="194"/>
      <c r="WAE5" s="194"/>
      <c r="WAF5" s="195"/>
      <c r="WAG5" s="196"/>
      <c r="WAH5" s="197"/>
      <c r="WAI5" s="197"/>
      <c r="WAJ5" s="231"/>
      <c r="WAL5" s="223"/>
      <c r="WAM5" s="225"/>
      <c r="WAN5" s="226"/>
      <c r="WAO5" s="227"/>
      <c r="WAQ5" s="228"/>
      <c r="WAR5" s="229"/>
      <c r="WAS5" s="230"/>
      <c r="WAT5" s="194"/>
      <c r="WAU5" s="194"/>
      <c r="WAV5" s="195"/>
      <c r="WAW5" s="196"/>
      <c r="WAX5" s="197"/>
      <c r="WAY5" s="197"/>
      <c r="WAZ5" s="231"/>
      <c r="WBB5" s="223"/>
      <c r="WBC5" s="225"/>
      <c r="WBD5" s="226"/>
      <c r="WBE5" s="227"/>
      <c r="WBG5" s="228"/>
      <c r="WBH5" s="229"/>
      <c r="WBI5" s="230"/>
      <c r="WBJ5" s="194"/>
      <c r="WBK5" s="194"/>
      <c r="WBL5" s="195"/>
      <c r="WBM5" s="196"/>
      <c r="WBN5" s="197"/>
      <c r="WBO5" s="197"/>
      <c r="WBP5" s="231"/>
      <c r="WBR5" s="223"/>
      <c r="WBS5" s="225"/>
      <c r="WBT5" s="226"/>
      <c r="WBU5" s="227"/>
      <c r="WBW5" s="228"/>
      <c r="WBX5" s="229"/>
      <c r="WBY5" s="230"/>
      <c r="WBZ5" s="194"/>
      <c r="WCA5" s="194"/>
      <c r="WCB5" s="195"/>
      <c r="WCC5" s="196"/>
      <c r="WCD5" s="197"/>
      <c r="WCE5" s="197"/>
      <c r="WCF5" s="231"/>
      <c r="WCH5" s="223"/>
      <c r="WCI5" s="225"/>
      <c r="WCJ5" s="226"/>
      <c r="WCK5" s="227"/>
      <c r="WCM5" s="228"/>
      <c r="WCN5" s="229"/>
      <c r="WCO5" s="230"/>
      <c r="WCP5" s="194"/>
      <c r="WCQ5" s="194"/>
      <c r="WCR5" s="195"/>
      <c r="WCS5" s="196"/>
      <c r="WCT5" s="197"/>
      <c r="WCU5" s="197"/>
      <c r="WCV5" s="231"/>
      <c r="WCX5" s="223"/>
      <c r="WCY5" s="225"/>
      <c r="WCZ5" s="226"/>
      <c r="WDA5" s="227"/>
      <c r="WDC5" s="228"/>
      <c r="WDD5" s="229"/>
      <c r="WDE5" s="230"/>
      <c r="WDF5" s="194"/>
      <c r="WDG5" s="194"/>
      <c r="WDH5" s="195"/>
      <c r="WDI5" s="196"/>
      <c r="WDJ5" s="197"/>
      <c r="WDK5" s="197"/>
      <c r="WDL5" s="231"/>
      <c r="WDN5" s="223"/>
      <c r="WDO5" s="225"/>
      <c r="WDP5" s="226"/>
      <c r="WDQ5" s="227"/>
      <c r="WDS5" s="228"/>
      <c r="WDT5" s="229"/>
      <c r="WDU5" s="230"/>
      <c r="WDV5" s="194"/>
      <c r="WDW5" s="194"/>
      <c r="WDX5" s="195"/>
      <c r="WDY5" s="196"/>
      <c r="WDZ5" s="197"/>
      <c r="WEA5" s="197"/>
      <c r="WEB5" s="231"/>
      <c r="WED5" s="223"/>
      <c r="WEE5" s="225"/>
      <c r="WEF5" s="226"/>
      <c r="WEG5" s="227"/>
      <c r="WEI5" s="228"/>
      <c r="WEJ5" s="229"/>
      <c r="WEK5" s="230"/>
      <c r="WEL5" s="194"/>
      <c r="WEM5" s="194"/>
      <c r="WEN5" s="195"/>
      <c r="WEO5" s="196"/>
      <c r="WEP5" s="197"/>
      <c r="WEQ5" s="197"/>
      <c r="WER5" s="231"/>
      <c r="WET5" s="223"/>
      <c r="WEU5" s="225"/>
      <c r="WEV5" s="226"/>
      <c r="WEW5" s="227"/>
      <c r="WEY5" s="228"/>
      <c r="WEZ5" s="229"/>
      <c r="WFA5" s="230"/>
      <c r="WFB5" s="194"/>
      <c r="WFC5" s="194"/>
      <c r="WFD5" s="195"/>
      <c r="WFE5" s="196"/>
      <c r="WFF5" s="197"/>
      <c r="WFG5" s="197"/>
      <c r="WFH5" s="231"/>
      <c r="WFJ5" s="223"/>
      <c r="WFK5" s="225"/>
      <c r="WFL5" s="226"/>
      <c r="WFM5" s="227"/>
      <c r="WFO5" s="228"/>
      <c r="WFP5" s="229"/>
      <c r="WFQ5" s="230"/>
      <c r="WFR5" s="194"/>
      <c r="WFS5" s="194"/>
      <c r="WFT5" s="195"/>
      <c r="WFU5" s="196"/>
      <c r="WFV5" s="197"/>
      <c r="WFW5" s="197"/>
      <c r="WFX5" s="231"/>
      <c r="WFZ5" s="223"/>
      <c r="WGA5" s="225"/>
      <c r="WGB5" s="226"/>
      <c r="WGC5" s="227"/>
      <c r="WGE5" s="228"/>
      <c r="WGF5" s="229"/>
      <c r="WGG5" s="230"/>
      <c r="WGH5" s="194"/>
      <c r="WGI5" s="194"/>
      <c r="WGJ5" s="195"/>
      <c r="WGK5" s="196"/>
      <c r="WGL5" s="197"/>
      <c r="WGM5" s="197"/>
      <c r="WGN5" s="231"/>
      <c r="WGP5" s="223"/>
      <c r="WGQ5" s="225"/>
      <c r="WGR5" s="226"/>
      <c r="WGS5" s="227"/>
      <c r="WGU5" s="228"/>
      <c r="WGV5" s="229"/>
      <c r="WGW5" s="230"/>
      <c r="WGX5" s="194"/>
      <c r="WGY5" s="194"/>
      <c r="WGZ5" s="195"/>
      <c r="WHA5" s="196"/>
      <c r="WHB5" s="197"/>
      <c r="WHC5" s="197"/>
      <c r="WHD5" s="231"/>
      <c r="WHF5" s="223"/>
      <c r="WHG5" s="225"/>
      <c r="WHH5" s="226"/>
      <c r="WHI5" s="227"/>
      <c r="WHK5" s="228"/>
      <c r="WHL5" s="229"/>
      <c r="WHM5" s="230"/>
      <c r="WHN5" s="194"/>
      <c r="WHO5" s="194"/>
      <c r="WHP5" s="195"/>
      <c r="WHQ5" s="196"/>
      <c r="WHR5" s="197"/>
      <c r="WHS5" s="197"/>
      <c r="WHT5" s="231"/>
      <c r="WHV5" s="223"/>
      <c r="WHW5" s="225"/>
      <c r="WHX5" s="226"/>
      <c r="WHY5" s="227"/>
      <c r="WIA5" s="228"/>
      <c r="WIB5" s="229"/>
      <c r="WIC5" s="230"/>
      <c r="WID5" s="194"/>
      <c r="WIE5" s="194"/>
      <c r="WIF5" s="195"/>
      <c r="WIG5" s="196"/>
      <c r="WIH5" s="197"/>
      <c r="WII5" s="197"/>
      <c r="WIJ5" s="231"/>
      <c r="WIL5" s="223"/>
      <c r="WIM5" s="225"/>
      <c r="WIN5" s="226"/>
      <c r="WIO5" s="227"/>
      <c r="WIQ5" s="228"/>
      <c r="WIR5" s="229"/>
      <c r="WIS5" s="230"/>
      <c r="WIT5" s="194"/>
      <c r="WIU5" s="194"/>
      <c r="WIV5" s="195"/>
      <c r="WIW5" s="196"/>
      <c r="WIX5" s="197"/>
      <c r="WIY5" s="197"/>
      <c r="WIZ5" s="231"/>
      <c r="WJB5" s="223"/>
      <c r="WJC5" s="225"/>
      <c r="WJD5" s="226"/>
      <c r="WJE5" s="227"/>
      <c r="WJG5" s="228"/>
      <c r="WJH5" s="229"/>
      <c r="WJI5" s="230"/>
      <c r="WJJ5" s="194"/>
      <c r="WJK5" s="194"/>
      <c r="WJL5" s="195"/>
      <c r="WJM5" s="196"/>
      <c r="WJN5" s="197"/>
      <c r="WJO5" s="197"/>
      <c r="WJP5" s="231"/>
      <c r="WJR5" s="223"/>
      <c r="WJS5" s="225"/>
      <c r="WJT5" s="226"/>
      <c r="WJU5" s="227"/>
      <c r="WJW5" s="228"/>
      <c r="WJX5" s="229"/>
      <c r="WJY5" s="230"/>
      <c r="WJZ5" s="194"/>
      <c r="WKA5" s="194"/>
      <c r="WKB5" s="195"/>
      <c r="WKC5" s="196"/>
      <c r="WKD5" s="197"/>
      <c r="WKE5" s="197"/>
      <c r="WKF5" s="231"/>
      <c r="WKH5" s="223"/>
      <c r="WKI5" s="225"/>
      <c r="WKJ5" s="226"/>
      <c r="WKK5" s="227"/>
      <c r="WKM5" s="228"/>
      <c r="WKN5" s="229"/>
      <c r="WKO5" s="230"/>
      <c r="WKP5" s="194"/>
      <c r="WKQ5" s="194"/>
      <c r="WKR5" s="195"/>
      <c r="WKS5" s="196"/>
      <c r="WKT5" s="197"/>
      <c r="WKU5" s="197"/>
      <c r="WKV5" s="231"/>
      <c r="WKX5" s="223"/>
      <c r="WKY5" s="225"/>
      <c r="WKZ5" s="226"/>
      <c r="WLA5" s="227"/>
      <c r="WLC5" s="228"/>
      <c r="WLD5" s="229"/>
      <c r="WLE5" s="230"/>
      <c r="WLF5" s="194"/>
      <c r="WLG5" s="194"/>
      <c r="WLH5" s="195"/>
      <c r="WLI5" s="196"/>
      <c r="WLJ5" s="197"/>
      <c r="WLK5" s="197"/>
      <c r="WLL5" s="231"/>
      <c r="WLN5" s="223"/>
      <c r="WLO5" s="225"/>
      <c r="WLP5" s="226"/>
      <c r="WLQ5" s="227"/>
      <c r="WLS5" s="228"/>
      <c r="WLT5" s="229"/>
      <c r="WLU5" s="230"/>
      <c r="WLV5" s="194"/>
      <c r="WLW5" s="194"/>
      <c r="WLX5" s="195"/>
      <c r="WLY5" s="196"/>
      <c r="WLZ5" s="197"/>
      <c r="WMA5" s="197"/>
      <c r="WMB5" s="231"/>
      <c r="WMD5" s="223"/>
      <c r="WME5" s="225"/>
      <c r="WMF5" s="226"/>
      <c r="WMG5" s="227"/>
      <c r="WMI5" s="228"/>
      <c r="WMJ5" s="229"/>
      <c r="WMK5" s="230"/>
      <c r="WML5" s="194"/>
      <c r="WMM5" s="194"/>
      <c r="WMN5" s="195"/>
      <c r="WMO5" s="196"/>
      <c r="WMP5" s="197"/>
      <c r="WMQ5" s="197"/>
      <c r="WMR5" s="231"/>
      <c r="WMT5" s="223"/>
      <c r="WMU5" s="225"/>
      <c r="WMV5" s="226"/>
      <c r="WMW5" s="227"/>
      <c r="WMY5" s="228"/>
      <c r="WMZ5" s="229"/>
      <c r="WNA5" s="230"/>
      <c r="WNB5" s="194"/>
      <c r="WNC5" s="194"/>
      <c r="WND5" s="195"/>
      <c r="WNE5" s="196"/>
      <c r="WNF5" s="197"/>
      <c r="WNG5" s="197"/>
      <c r="WNH5" s="231"/>
      <c r="WNJ5" s="223"/>
      <c r="WNK5" s="225"/>
      <c r="WNL5" s="226"/>
      <c r="WNM5" s="227"/>
      <c r="WNO5" s="228"/>
      <c r="WNP5" s="229"/>
      <c r="WNQ5" s="230"/>
      <c r="WNR5" s="194"/>
      <c r="WNS5" s="194"/>
      <c r="WNT5" s="195"/>
      <c r="WNU5" s="196"/>
      <c r="WNV5" s="197"/>
      <c r="WNW5" s="197"/>
      <c r="WNX5" s="231"/>
      <c r="WNZ5" s="223"/>
      <c r="WOA5" s="225"/>
      <c r="WOB5" s="226"/>
      <c r="WOC5" s="227"/>
      <c r="WOE5" s="228"/>
      <c r="WOF5" s="229"/>
      <c r="WOG5" s="230"/>
      <c r="WOH5" s="194"/>
      <c r="WOI5" s="194"/>
      <c r="WOJ5" s="195"/>
      <c r="WOK5" s="196"/>
      <c r="WOL5" s="197"/>
      <c r="WOM5" s="197"/>
      <c r="WON5" s="231"/>
      <c r="WOP5" s="223"/>
      <c r="WOQ5" s="225"/>
      <c r="WOR5" s="226"/>
      <c r="WOS5" s="227"/>
      <c r="WOU5" s="228"/>
      <c r="WOV5" s="229"/>
      <c r="WOW5" s="230"/>
      <c r="WOX5" s="194"/>
      <c r="WOY5" s="194"/>
      <c r="WOZ5" s="195"/>
      <c r="WPA5" s="196"/>
      <c r="WPB5" s="197"/>
      <c r="WPC5" s="197"/>
      <c r="WPD5" s="231"/>
      <c r="WPF5" s="223"/>
      <c r="WPG5" s="225"/>
      <c r="WPH5" s="226"/>
      <c r="WPI5" s="227"/>
      <c r="WPK5" s="228"/>
      <c r="WPL5" s="229"/>
      <c r="WPM5" s="230"/>
      <c r="WPN5" s="194"/>
      <c r="WPO5" s="194"/>
      <c r="WPP5" s="195"/>
      <c r="WPQ5" s="196"/>
      <c r="WPR5" s="197"/>
      <c r="WPS5" s="197"/>
      <c r="WPT5" s="231"/>
      <c r="WPV5" s="223"/>
      <c r="WPW5" s="225"/>
      <c r="WPX5" s="226"/>
      <c r="WPY5" s="227"/>
      <c r="WQA5" s="228"/>
      <c r="WQB5" s="229"/>
      <c r="WQC5" s="230"/>
      <c r="WQD5" s="194"/>
      <c r="WQE5" s="194"/>
      <c r="WQF5" s="195"/>
      <c r="WQG5" s="196"/>
      <c r="WQH5" s="197"/>
      <c r="WQI5" s="197"/>
      <c r="WQJ5" s="231"/>
      <c r="WQL5" s="223"/>
      <c r="WQM5" s="225"/>
      <c r="WQN5" s="226"/>
      <c r="WQO5" s="227"/>
      <c r="WQQ5" s="228"/>
      <c r="WQR5" s="229"/>
      <c r="WQS5" s="230"/>
      <c r="WQT5" s="194"/>
      <c r="WQU5" s="194"/>
      <c r="WQV5" s="195"/>
      <c r="WQW5" s="196"/>
      <c r="WQX5" s="197"/>
      <c r="WQY5" s="197"/>
      <c r="WQZ5" s="231"/>
      <c r="WRB5" s="223"/>
      <c r="WRC5" s="225"/>
      <c r="WRD5" s="226"/>
      <c r="WRE5" s="227"/>
      <c r="WRG5" s="228"/>
      <c r="WRH5" s="229"/>
      <c r="WRI5" s="230"/>
      <c r="WRJ5" s="194"/>
      <c r="WRK5" s="194"/>
      <c r="WRL5" s="195"/>
      <c r="WRM5" s="196"/>
      <c r="WRN5" s="197"/>
      <c r="WRO5" s="197"/>
      <c r="WRP5" s="231"/>
      <c r="WRR5" s="223"/>
      <c r="WRS5" s="225"/>
      <c r="WRT5" s="226"/>
      <c r="WRU5" s="227"/>
      <c r="WRW5" s="228"/>
      <c r="WRX5" s="229"/>
      <c r="WRY5" s="230"/>
      <c r="WRZ5" s="194"/>
      <c r="WSA5" s="194"/>
      <c r="WSB5" s="195"/>
      <c r="WSC5" s="196"/>
      <c r="WSD5" s="197"/>
      <c r="WSE5" s="197"/>
      <c r="WSF5" s="231"/>
      <c r="WSH5" s="223"/>
      <c r="WSI5" s="225"/>
      <c r="WSJ5" s="226"/>
      <c r="WSK5" s="227"/>
      <c r="WSM5" s="228"/>
      <c r="WSN5" s="229"/>
      <c r="WSO5" s="230"/>
      <c r="WSP5" s="194"/>
      <c r="WSQ5" s="194"/>
      <c r="WSR5" s="195"/>
      <c r="WSS5" s="196"/>
      <c r="WST5" s="197"/>
      <c r="WSU5" s="197"/>
      <c r="WSV5" s="231"/>
      <c r="WSX5" s="223"/>
      <c r="WSY5" s="225"/>
      <c r="WSZ5" s="226"/>
      <c r="WTA5" s="227"/>
      <c r="WTC5" s="228"/>
      <c r="WTD5" s="229"/>
      <c r="WTE5" s="230"/>
      <c r="WTF5" s="194"/>
      <c r="WTG5" s="194"/>
      <c r="WTH5" s="195"/>
      <c r="WTI5" s="196"/>
      <c r="WTJ5" s="197"/>
      <c r="WTK5" s="197"/>
      <c r="WTL5" s="231"/>
      <c r="WTN5" s="223"/>
      <c r="WTO5" s="225"/>
      <c r="WTP5" s="226"/>
      <c r="WTQ5" s="227"/>
      <c r="WTS5" s="228"/>
      <c r="WTT5" s="229"/>
      <c r="WTU5" s="230"/>
      <c r="WTV5" s="194"/>
      <c r="WTW5" s="194"/>
      <c r="WTX5" s="195"/>
      <c r="WTY5" s="196"/>
      <c r="WTZ5" s="197"/>
      <c r="WUA5" s="197"/>
      <c r="WUB5" s="231"/>
      <c r="WUD5" s="223"/>
      <c r="WUE5" s="225"/>
      <c r="WUF5" s="226"/>
      <c r="WUG5" s="227"/>
      <c r="WUI5" s="228"/>
      <c r="WUJ5" s="229"/>
      <c r="WUK5" s="230"/>
      <c r="WUL5" s="194"/>
      <c r="WUM5" s="194"/>
      <c r="WUN5" s="195"/>
      <c r="WUO5" s="196"/>
      <c r="WUP5" s="197"/>
      <c r="WUQ5" s="197"/>
      <c r="WUR5" s="231"/>
      <c r="WUT5" s="223"/>
      <c r="WUU5" s="225"/>
      <c r="WUV5" s="226"/>
      <c r="WUW5" s="227"/>
      <c r="WUY5" s="228"/>
      <c r="WUZ5" s="229"/>
      <c r="WVA5" s="230"/>
      <c r="WVB5" s="194"/>
      <c r="WVC5" s="194"/>
      <c r="WVD5" s="195"/>
      <c r="WVE5" s="196"/>
      <c r="WVF5" s="197"/>
      <c r="WVG5" s="197"/>
      <c r="WVH5" s="231"/>
      <c r="WVJ5" s="223"/>
      <c r="WVK5" s="225"/>
      <c r="WVL5" s="226"/>
      <c r="WVM5" s="227"/>
      <c r="WVO5" s="228"/>
      <c r="WVP5" s="229"/>
      <c r="WVQ5" s="230"/>
      <c r="WVR5" s="194"/>
      <c r="WVS5" s="194"/>
      <c r="WVT5" s="195"/>
      <c r="WVU5" s="196"/>
      <c r="WVV5" s="197"/>
      <c r="WVW5" s="197"/>
      <c r="WVX5" s="231"/>
      <c r="WVZ5" s="223"/>
      <c r="WWA5" s="225"/>
      <c r="WWB5" s="226"/>
      <c r="WWC5" s="227"/>
      <c r="WWE5" s="228"/>
      <c r="WWF5" s="229"/>
      <c r="WWG5" s="230"/>
      <c r="WWH5" s="194"/>
      <c r="WWI5" s="194"/>
      <c r="WWJ5" s="195"/>
      <c r="WWK5" s="196"/>
      <c r="WWL5" s="197"/>
      <c r="WWM5" s="197"/>
      <c r="WWN5" s="231"/>
      <c r="WWP5" s="223"/>
      <c r="WWQ5" s="225"/>
      <c r="WWR5" s="226"/>
      <c r="WWS5" s="227"/>
      <c r="WWU5" s="228"/>
      <c r="WWV5" s="229"/>
      <c r="WWW5" s="230"/>
      <c r="WWX5" s="194"/>
      <c r="WWY5" s="194"/>
      <c r="WWZ5" s="195"/>
      <c r="WXA5" s="196"/>
      <c r="WXB5" s="197"/>
      <c r="WXC5" s="197"/>
      <c r="WXD5" s="231"/>
      <c r="WXF5" s="223"/>
      <c r="WXG5" s="225"/>
      <c r="WXH5" s="226"/>
      <c r="WXI5" s="227"/>
      <c r="WXK5" s="228"/>
      <c r="WXL5" s="229"/>
      <c r="WXM5" s="230"/>
      <c r="WXN5" s="194"/>
      <c r="WXO5" s="194"/>
      <c r="WXP5" s="195"/>
      <c r="WXQ5" s="196"/>
      <c r="WXR5" s="197"/>
      <c r="WXS5" s="197"/>
      <c r="WXT5" s="231"/>
      <c r="WXV5" s="223"/>
      <c r="WXW5" s="225"/>
      <c r="WXX5" s="226"/>
      <c r="WXY5" s="227"/>
      <c r="WYA5" s="228"/>
      <c r="WYB5" s="229"/>
      <c r="WYC5" s="230"/>
      <c r="WYD5" s="194"/>
      <c r="WYE5" s="194"/>
      <c r="WYF5" s="195"/>
      <c r="WYG5" s="196"/>
      <c r="WYH5" s="197"/>
      <c r="WYI5" s="197"/>
      <c r="WYJ5" s="231"/>
      <c r="WYL5" s="223"/>
      <c r="WYM5" s="225"/>
      <c r="WYN5" s="226"/>
      <c r="WYO5" s="227"/>
      <c r="WYQ5" s="228"/>
      <c r="WYR5" s="229"/>
      <c r="WYS5" s="230"/>
      <c r="WYT5" s="194"/>
      <c r="WYU5" s="194"/>
      <c r="WYV5" s="195"/>
      <c r="WYW5" s="196"/>
      <c r="WYX5" s="197"/>
      <c r="WYY5" s="197"/>
      <c r="WYZ5" s="231"/>
      <c r="WZB5" s="223"/>
      <c r="WZC5" s="225"/>
      <c r="WZD5" s="226"/>
      <c r="WZE5" s="227"/>
      <c r="WZG5" s="228"/>
      <c r="WZH5" s="229"/>
      <c r="WZI5" s="230"/>
      <c r="WZJ5" s="194"/>
      <c r="WZK5" s="194"/>
      <c r="WZL5" s="195"/>
      <c r="WZM5" s="196"/>
      <c r="WZN5" s="197"/>
      <c r="WZO5" s="197"/>
      <c r="WZP5" s="231"/>
      <c r="WZR5" s="223"/>
      <c r="WZS5" s="225"/>
      <c r="WZT5" s="226"/>
      <c r="WZU5" s="227"/>
      <c r="WZW5" s="228"/>
      <c r="WZX5" s="229"/>
      <c r="WZY5" s="230"/>
      <c r="WZZ5" s="194"/>
      <c r="XAA5" s="194"/>
      <c r="XAB5" s="195"/>
      <c r="XAC5" s="196"/>
      <c r="XAD5" s="197"/>
      <c r="XAE5" s="197"/>
      <c r="XAF5" s="231"/>
      <c r="XAH5" s="223"/>
      <c r="XAI5" s="225"/>
      <c r="XAJ5" s="226"/>
      <c r="XAK5" s="227"/>
      <c r="XAM5" s="228"/>
      <c r="XAN5" s="229"/>
      <c r="XAO5" s="230"/>
      <c r="XAP5" s="194"/>
      <c r="XAQ5" s="194"/>
      <c r="XAR5" s="195"/>
      <c r="XAS5" s="196"/>
      <c r="XAT5" s="197"/>
      <c r="XAU5" s="197"/>
      <c r="XAV5" s="231"/>
      <c r="XAX5" s="223"/>
      <c r="XAY5" s="225"/>
      <c r="XAZ5" s="226"/>
      <c r="XBA5" s="227"/>
      <c r="XBC5" s="228"/>
      <c r="XBD5" s="229"/>
      <c r="XBE5" s="230"/>
      <c r="XBF5" s="194"/>
      <c r="XBG5" s="194"/>
      <c r="XBH5" s="195"/>
      <c r="XBI5" s="196"/>
      <c r="XBJ5" s="197"/>
      <c r="XBK5" s="197"/>
      <c r="XBL5" s="231"/>
      <c r="XBN5" s="223"/>
      <c r="XBO5" s="225"/>
      <c r="XBP5" s="226"/>
      <c r="XBQ5" s="227"/>
      <c r="XBS5" s="228"/>
      <c r="XBT5" s="229"/>
      <c r="XBU5" s="230"/>
      <c r="XBV5" s="194"/>
      <c r="XBW5" s="194"/>
      <c r="XBX5" s="195"/>
      <c r="XBY5" s="196"/>
      <c r="XBZ5" s="197"/>
      <c r="XCA5" s="197"/>
      <c r="XCB5" s="231"/>
      <c r="XCD5" s="223"/>
      <c r="XCE5" s="225"/>
      <c r="XCF5" s="226"/>
      <c r="XCG5" s="227"/>
      <c r="XCI5" s="228"/>
      <c r="XCJ5" s="229"/>
      <c r="XCK5" s="230"/>
      <c r="XCL5" s="194"/>
      <c r="XCM5" s="194"/>
      <c r="XCN5" s="195"/>
      <c r="XCO5" s="196"/>
      <c r="XCP5" s="197"/>
      <c r="XCQ5" s="197"/>
      <c r="XCR5" s="231"/>
      <c r="XCT5" s="223"/>
      <c r="XCU5" s="225"/>
      <c r="XCV5" s="226"/>
      <c r="XCW5" s="227"/>
      <c r="XCY5" s="228"/>
      <c r="XCZ5" s="229"/>
      <c r="XDA5" s="230"/>
      <c r="XDB5" s="194"/>
      <c r="XDC5" s="194"/>
      <c r="XDD5" s="195"/>
      <c r="XDE5" s="196"/>
      <c r="XDF5" s="197"/>
      <c r="XDG5" s="197"/>
      <c r="XDH5" s="231"/>
      <c r="XDJ5" s="223"/>
      <c r="XDK5" s="225"/>
      <c r="XDL5" s="226"/>
      <c r="XDM5" s="227"/>
      <c r="XDO5" s="228"/>
      <c r="XDP5" s="229"/>
      <c r="XDQ5" s="230"/>
      <c r="XDR5" s="194"/>
      <c r="XDS5" s="194"/>
      <c r="XDT5" s="195"/>
      <c r="XDU5" s="196"/>
      <c r="XDV5" s="197"/>
      <c r="XDW5" s="197"/>
      <c r="XDX5" s="231"/>
      <c r="XDZ5" s="223"/>
      <c r="XEA5" s="225"/>
      <c r="XEB5" s="226"/>
      <c r="XEC5" s="227"/>
      <c r="XEE5" s="228"/>
      <c r="XEF5" s="229"/>
      <c r="XEG5" s="230"/>
      <c r="XEH5" s="194"/>
      <c r="XEI5" s="194"/>
      <c r="XEJ5" s="195"/>
      <c r="XEK5" s="196"/>
      <c r="XEL5" s="197"/>
      <c r="XEM5" s="197"/>
      <c r="XEN5" s="231"/>
      <c r="XEP5" s="223"/>
      <c r="XEQ5" s="225"/>
      <c r="XER5" s="226"/>
      <c r="XES5" s="227"/>
      <c r="XEU5" s="228"/>
      <c r="XEV5" s="229"/>
      <c r="XEW5" s="230"/>
      <c r="XEX5" s="194"/>
      <c r="XEY5" s="194"/>
      <c r="XEZ5" s="195"/>
      <c r="XFA5" s="196"/>
      <c r="XFB5" s="197"/>
      <c r="XFC5" s="197"/>
      <c r="XFD5" s="231"/>
    </row>
    <row r="6" spans="1:1024 1026:2048 2050:3072 3074:4096 4098:5120 5122:6144 6146:7168 7170:8192 8194:9216 9218:10240 10242:11264 11266:12288 12290:13312 13314:14336 14338:15360 15362:16384">
      <c r="A6" s="340" t="str">
        <f t="shared" si="1"/>
        <v>438325</v>
      </c>
      <c r="B6" s="351">
        <f t="shared" si="2"/>
        <v>5</v>
      </c>
      <c r="C6" s="435">
        <v>43832</v>
      </c>
      <c r="D6" s="399"/>
      <c r="E6" s="400" t="s">
        <v>781</v>
      </c>
      <c r="F6" s="340" t="s">
        <v>771</v>
      </c>
      <c r="G6" s="401" t="s">
        <v>702</v>
      </c>
      <c r="H6" s="401" t="s">
        <v>693</v>
      </c>
      <c r="I6" s="401" t="s">
        <v>751</v>
      </c>
      <c r="J6" s="194">
        <v>8560</v>
      </c>
      <c r="K6" s="194">
        <v>4000</v>
      </c>
      <c r="L6" s="195">
        <v>4560</v>
      </c>
      <c r="M6" s="196">
        <v>6</v>
      </c>
      <c r="N6" s="197">
        <v>273.59999999999997</v>
      </c>
      <c r="O6" s="197">
        <v>4286.3999999999996</v>
      </c>
      <c r="P6" s="231" t="s">
        <v>721</v>
      </c>
      <c r="R6" s="223"/>
      <c r="S6" s="225"/>
      <c r="T6" s="226"/>
      <c r="U6" s="227"/>
      <c r="W6" s="228"/>
      <c r="X6" s="229"/>
      <c r="Y6" s="230"/>
      <c r="Z6" s="194"/>
      <c r="AA6" s="194"/>
      <c r="AB6" s="195"/>
      <c r="AC6" s="196"/>
      <c r="AD6" s="197"/>
      <c r="AE6" s="197"/>
      <c r="AF6" s="231"/>
      <c r="AH6" s="223"/>
      <c r="AI6" s="225"/>
      <c r="AJ6" s="226"/>
      <c r="AK6" s="227"/>
      <c r="AM6" s="228"/>
      <c r="AN6" s="229"/>
      <c r="AO6" s="230"/>
      <c r="AP6" s="194"/>
      <c r="AQ6" s="194"/>
      <c r="AR6" s="195"/>
      <c r="AS6" s="196"/>
      <c r="AT6" s="197"/>
      <c r="AU6" s="197"/>
      <c r="AV6" s="231"/>
      <c r="AX6" s="223"/>
      <c r="AY6" s="225"/>
      <c r="AZ6" s="226"/>
      <c r="BA6" s="227"/>
      <c r="BC6" s="228"/>
      <c r="BD6" s="229"/>
      <c r="BE6" s="230"/>
      <c r="BF6" s="194"/>
      <c r="BG6" s="194"/>
      <c r="BH6" s="195"/>
      <c r="BI6" s="196"/>
      <c r="BJ6" s="197"/>
      <c r="BK6" s="197"/>
      <c r="BL6" s="231"/>
      <c r="BN6" s="223"/>
      <c r="BO6" s="225"/>
      <c r="BP6" s="226"/>
      <c r="BQ6" s="227"/>
      <c r="BS6" s="228"/>
      <c r="BT6" s="229"/>
      <c r="BU6" s="230"/>
      <c r="BV6" s="194"/>
      <c r="BW6" s="194"/>
      <c r="BX6" s="195"/>
      <c r="BY6" s="196"/>
      <c r="BZ6" s="197"/>
      <c r="CA6" s="197"/>
      <c r="CB6" s="231"/>
      <c r="CD6" s="223"/>
      <c r="CE6" s="225"/>
      <c r="CF6" s="226"/>
      <c r="CG6" s="227"/>
      <c r="CI6" s="228"/>
      <c r="CJ6" s="229"/>
      <c r="CK6" s="230"/>
      <c r="CL6" s="194"/>
      <c r="CM6" s="194"/>
      <c r="CN6" s="195"/>
      <c r="CO6" s="196"/>
      <c r="CP6" s="197"/>
      <c r="CQ6" s="197"/>
      <c r="CR6" s="231"/>
      <c r="CT6" s="223"/>
      <c r="CU6" s="225"/>
      <c r="CV6" s="226"/>
      <c r="CW6" s="227"/>
      <c r="CY6" s="228"/>
      <c r="CZ6" s="229"/>
      <c r="DA6" s="230"/>
      <c r="DB6" s="194"/>
      <c r="DC6" s="194"/>
      <c r="DD6" s="195"/>
      <c r="DE6" s="196"/>
      <c r="DF6" s="197"/>
      <c r="DG6" s="197"/>
      <c r="DH6" s="231"/>
      <c r="DJ6" s="223"/>
      <c r="DK6" s="225"/>
      <c r="DL6" s="226"/>
      <c r="DM6" s="227"/>
      <c r="DO6" s="228"/>
      <c r="DP6" s="229"/>
      <c r="DQ6" s="230"/>
      <c r="DR6" s="194"/>
      <c r="DS6" s="194"/>
      <c r="DT6" s="195"/>
      <c r="DU6" s="196"/>
      <c r="DV6" s="197"/>
      <c r="DW6" s="197"/>
      <c r="DX6" s="231"/>
      <c r="DZ6" s="223"/>
      <c r="EA6" s="225"/>
      <c r="EB6" s="226"/>
      <c r="EC6" s="227"/>
      <c r="EE6" s="228"/>
      <c r="EF6" s="229"/>
      <c r="EG6" s="230"/>
      <c r="EH6" s="194"/>
      <c r="EI6" s="194"/>
      <c r="EJ6" s="195"/>
      <c r="EK6" s="196"/>
      <c r="EL6" s="197"/>
      <c r="EM6" s="197"/>
      <c r="EN6" s="231"/>
      <c r="EP6" s="223"/>
      <c r="EQ6" s="225"/>
      <c r="ER6" s="226"/>
      <c r="ES6" s="227"/>
      <c r="EU6" s="228"/>
      <c r="EV6" s="229"/>
      <c r="EW6" s="230"/>
      <c r="EX6" s="194"/>
      <c r="EY6" s="194"/>
      <c r="EZ6" s="195"/>
      <c r="FA6" s="196"/>
      <c r="FB6" s="197"/>
      <c r="FC6" s="197"/>
      <c r="FD6" s="231"/>
      <c r="FF6" s="223"/>
      <c r="FG6" s="225"/>
      <c r="FH6" s="226"/>
      <c r="FI6" s="227"/>
      <c r="FK6" s="228"/>
      <c r="FL6" s="229"/>
      <c r="FM6" s="230"/>
      <c r="FN6" s="194"/>
      <c r="FO6" s="194"/>
      <c r="FP6" s="195"/>
      <c r="FQ6" s="196"/>
      <c r="FR6" s="197"/>
      <c r="FS6" s="197"/>
      <c r="FT6" s="231"/>
      <c r="FV6" s="223"/>
      <c r="FW6" s="225"/>
      <c r="FX6" s="226"/>
      <c r="FY6" s="227"/>
      <c r="GA6" s="228"/>
      <c r="GB6" s="229"/>
      <c r="GC6" s="230"/>
      <c r="GD6" s="194"/>
      <c r="GE6" s="194"/>
      <c r="GF6" s="195"/>
      <c r="GG6" s="196"/>
      <c r="GH6" s="197"/>
      <c r="GI6" s="197"/>
      <c r="GJ6" s="231"/>
      <c r="GL6" s="223"/>
      <c r="GM6" s="225"/>
      <c r="GN6" s="226"/>
      <c r="GO6" s="227"/>
      <c r="GQ6" s="228"/>
      <c r="GR6" s="229"/>
      <c r="GS6" s="230"/>
      <c r="GT6" s="194"/>
      <c r="GU6" s="194"/>
      <c r="GV6" s="195"/>
      <c r="GW6" s="196"/>
      <c r="GX6" s="197"/>
      <c r="GY6" s="197"/>
      <c r="GZ6" s="231"/>
      <c r="HB6" s="223"/>
      <c r="HC6" s="225"/>
      <c r="HD6" s="226"/>
      <c r="HE6" s="227"/>
      <c r="HG6" s="228"/>
      <c r="HH6" s="229"/>
      <c r="HI6" s="230"/>
      <c r="HJ6" s="194"/>
      <c r="HK6" s="194"/>
      <c r="HL6" s="195"/>
      <c r="HM6" s="196"/>
      <c r="HN6" s="197"/>
      <c r="HO6" s="197"/>
      <c r="HP6" s="231"/>
      <c r="HR6" s="223"/>
      <c r="HS6" s="225"/>
      <c r="HT6" s="226"/>
      <c r="HU6" s="227"/>
      <c r="HW6" s="228"/>
      <c r="HX6" s="229"/>
      <c r="HY6" s="230"/>
      <c r="HZ6" s="194"/>
      <c r="IA6" s="194"/>
      <c r="IB6" s="195"/>
      <c r="IC6" s="196"/>
      <c r="ID6" s="197"/>
      <c r="IE6" s="197"/>
      <c r="IF6" s="231"/>
      <c r="IH6" s="223"/>
      <c r="II6" s="225"/>
      <c r="IJ6" s="226"/>
      <c r="IK6" s="227"/>
      <c r="IM6" s="228"/>
      <c r="IN6" s="229"/>
      <c r="IO6" s="230"/>
      <c r="IP6" s="194"/>
      <c r="IQ6" s="194"/>
      <c r="IR6" s="195"/>
      <c r="IS6" s="196"/>
      <c r="IT6" s="197"/>
      <c r="IU6" s="197"/>
      <c r="IV6" s="231"/>
      <c r="IX6" s="223"/>
      <c r="IY6" s="225"/>
      <c r="IZ6" s="226"/>
      <c r="JA6" s="227"/>
      <c r="JC6" s="228"/>
      <c r="JD6" s="229"/>
      <c r="JE6" s="230"/>
      <c r="JF6" s="194"/>
      <c r="JG6" s="194"/>
      <c r="JH6" s="195"/>
      <c r="JI6" s="196"/>
      <c r="JJ6" s="197"/>
      <c r="JK6" s="197"/>
      <c r="JL6" s="231"/>
      <c r="JN6" s="223"/>
      <c r="JO6" s="225"/>
      <c r="JP6" s="226"/>
      <c r="JQ6" s="227"/>
      <c r="JS6" s="228"/>
      <c r="JT6" s="229"/>
      <c r="JU6" s="230"/>
      <c r="JV6" s="194"/>
      <c r="JW6" s="194"/>
      <c r="JX6" s="195"/>
      <c r="JY6" s="196"/>
      <c r="JZ6" s="197"/>
      <c r="KA6" s="197"/>
      <c r="KB6" s="231"/>
      <c r="KD6" s="223"/>
      <c r="KE6" s="225"/>
      <c r="KF6" s="226"/>
      <c r="KG6" s="227"/>
      <c r="KI6" s="228"/>
      <c r="KJ6" s="229"/>
      <c r="KK6" s="230"/>
      <c r="KL6" s="194"/>
      <c r="KM6" s="194"/>
      <c r="KN6" s="195"/>
      <c r="KO6" s="196"/>
      <c r="KP6" s="197"/>
      <c r="KQ6" s="197"/>
      <c r="KR6" s="231"/>
      <c r="KT6" s="223"/>
      <c r="KU6" s="225"/>
      <c r="KV6" s="226"/>
      <c r="KW6" s="227"/>
      <c r="KY6" s="228"/>
      <c r="KZ6" s="229"/>
      <c r="LA6" s="230"/>
      <c r="LB6" s="194"/>
      <c r="LC6" s="194"/>
      <c r="LD6" s="195"/>
      <c r="LE6" s="196"/>
      <c r="LF6" s="197"/>
      <c r="LG6" s="197"/>
      <c r="LH6" s="231"/>
      <c r="LJ6" s="223"/>
      <c r="LK6" s="225"/>
      <c r="LL6" s="226"/>
      <c r="LM6" s="227"/>
      <c r="LO6" s="228"/>
      <c r="LP6" s="229"/>
      <c r="LQ6" s="230"/>
      <c r="LR6" s="194"/>
      <c r="LS6" s="194"/>
      <c r="LT6" s="195"/>
      <c r="LU6" s="196"/>
      <c r="LV6" s="197"/>
      <c r="LW6" s="197"/>
      <c r="LX6" s="231"/>
      <c r="LZ6" s="223"/>
      <c r="MA6" s="225"/>
      <c r="MB6" s="226"/>
      <c r="MC6" s="227"/>
      <c r="ME6" s="228"/>
      <c r="MF6" s="229"/>
      <c r="MG6" s="230"/>
      <c r="MH6" s="194"/>
      <c r="MI6" s="194"/>
      <c r="MJ6" s="195"/>
      <c r="MK6" s="196"/>
      <c r="ML6" s="197"/>
      <c r="MM6" s="197"/>
      <c r="MN6" s="231"/>
      <c r="MP6" s="223"/>
      <c r="MQ6" s="225"/>
      <c r="MR6" s="226"/>
      <c r="MS6" s="227"/>
      <c r="MU6" s="228"/>
      <c r="MV6" s="229"/>
      <c r="MW6" s="230"/>
      <c r="MX6" s="194"/>
      <c r="MY6" s="194"/>
      <c r="MZ6" s="195"/>
      <c r="NA6" s="196"/>
      <c r="NB6" s="197"/>
      <c r="NC6" s="197"/>
      <c r="ND6" s="231"/>
      <c r="NF6" s="223"/>
      <c r="NG6" s="225"/>
      <c r="NH6" s="226"/>
      <c r="NI6" s="227"/>
      <c r="NK6" s="228"/>
      <c r="NL6" s="229"/>
      <c r="NM6" s="230"/>
      <c r="NN6" s="194"/>
      <c r="NO6" s="194"/>
      <c r="NP6" s="195"/>
      <c r="NQ6" s="196"/>
      <c r="NR6" s="197"/>
      <c r="NS6" s="197"/>
      <c r="NT6" s="231"/>
      <c r="NV6" s="223"/>
      <c r="NW6" s="225"/>
      <c r="NX6" s="226"/>
      <c r="NY6" s="227"/>
      <c r="OA6" s="228"/>
      <c r="OB6" s="229"/>
      <c r="OC6" s="230"/>
      <c r="OD6" s="194"/>
      <c r="OE6" s="194"/>
      <c r="OF6" s="195"/>
      <c r="OG6" s="196"/>
      <c r="OH6" s="197"/>
      <c r="OI6" s="197"/>
      <c r="OJ6" s="231"/>
      <c r="OL6" s="223"/>
      <c r="OM6" s="225"/>
      <c r="ON6" s="226"/>
      <c r="OO6" s="227"/>
      <c r="OQ6" s="228"/>
      <c r="OR6" s="229"/>
      <c r="OS6" s="230"/>
      <c r="OT6" s="194"/>
      <c r="OU6" s="194"/>
      <c r="OV6" s="195"/>
      <c r="OW6" s="196"/>
      <c r="OX6" s="197"/>
      <c r="OY6" s="197"/>
      <c r="OZ6" s="231"/>
      <c r="PB6" s="223"/>
      <c r="PC6" s="225"/>
      <c r="PD6" s="226"/>
      <c r="PE6" s="227"/>
      <c r="PG6" s="228"/>
      <c r="PH6" s="229"/>
      <c r="PI6" s="230"/>
      <c r="PJ6" s="194"/>
      <c r="PK6" s="194"/>
      <c r="PL6" s="195"/>
      <c r="PM6" s="196"/>
      <c r="PN6" s="197"/>
      <c r="PO6" s="197"/>
      <c r="PP6" s="231"/>
      <c r="PR6" s="223"/>
      <c r="PS6" s="225"/>
      <c r="PT6" s="226"/>
      <c r="PU6" s="227"/>
      <c r="PW6" s="228"/>
      <c r="PX6" s="229"/>
      <c r="PY6" s="230"/>
      <c r="PZ6" s="194"/>
      <c r="QA6" s="194"/>
      <c r="QB6" s="195"/>
      <c r="QC6" s="196"/>
      <c r="QD6" s="197"/>
      <c r="QE6" s="197"/>
      <c r="QF6" s="231"/>
      <c r="QH6" s="223"/>
      <c r="QI6" s="225"/>
      <c r="QJ6" s="226"/>
      <c r="QK6" s="227"/>
      <c r="QM6" s="228"/>
      <c r="QN6" s="229"/>
      <c r="QO6" s="230"/>
      <c r="QP6" s="194"/>
      <c r="QQ6" s="194"/>
      <c r="QR6" s="195"/>
      <c r="QS6" s="196"/>
      <c r="QT6" s="197"/>
      <c r="QU6" s="197"/>
      <c r="QV6" s="231"/>
      <c r="QX6" s="223"/>
      <c r="QY6" s="225"/>
      <c r="QZ6" s="226"/>
      <c r="RA6" s="227"/>
      <c r="RC6" s="228"/>
      <c r="RD6" s="229"/>
      <c r="RE6" s="230"/>
      <c r="RF6" s="194"/>
      <c r="RG6" s="194"/>
      <c r="RH6" s="195"/>
      <c r="RI6" s="196"/>
      <c r="RJ6" s="197"/>
      <c r="RK6" s="197"/>
      <c r="RL6" s="231"/>
      <c r="RN6" s="223"/>
      <c r="RO6" s="225"/>
      <c r="RP6" s="226"/>
      <c r="RQ6" s="227"/>
      <c r="RS6" s="228"/>
      <c r="RT6" s="229"/>
      <c r="RU6" s="230"/>
      <c r="RV6" s="194"/>
      <c r="RW6" s="194"/>
      <c r="RX6" s="195"/>
      <c r="RY6" s="196"/>
      <c r="RZ6" s="197"/>
      <c r="SA6" s="197"/>
      <c r="SB6" s="231"/>
      <c r="SD6" s="223"/>
      <c r="SE6" s="225"/>
      <c r="SF6" s="226"/>
      <c r="SG6" s="227"/>
      <c r="SI6" s="228"/>
      <c r="SJ6" s="229"/>
      <c r="SK6" s="230"/>
      <c r="SL6" s="194"/>
      <c r="SM6" s="194"/>
      <c r="SN6" s="195"/>
      <c r="SO6" s="196"/>
      <c r="SP6" s="197"/>
      <c r="SQ6" s="197"/>
      <c r="SR6" s="231"/>
      <c r="ST6" s="223"/>
      <c r="SU6" s="225"/>
      <c r="SV6" s="226"/>
      <c r="SW6" s="227"/>
      <c r="SY6" s="228"/>
      <c r="SZ6" s="229"/>
      <c r="TA6" s="230"/>
      <c r="TB6" s="194"/>
      <c r="TC6" s="194"/>
      <c r="TD6" s="195"/>
      <c r="TE6" s="196"/>
      <c r="TF6" s="197"/>
      <c r="TG6" s="197"/>
      <c r="TH6" s="231"/>
      <c r="TJ6" s="223"/>
      <c r="TK6" s="225"/>
      <c r="TL6" s="226"/>
      <c r="TM6" s="227"/>
      <c r="TO6" s="228"/>
      <c r="TP6" s="229"/>
      <c r="TQ6" s="230"/>
      <c r="TR6" s="194"/>
      <c r="TS6" s="194"/>
      <c r="TT6" s="195"/>
      <c r="TU6" s="196"/>
      <c r="TV6" s="197"/>
      <c r="TW6" s="197"/>
      <c r="TX6" s="231"/>
      <c r="TZ6" s="223"/>
      <c r="UA6" s="225"/>
      <c r="UB6" s="226"/>
      <c r="UC6" s="227"/>
      <c r="UE6" s="228"/>
      <c r="UF6" s="229"/>
      <c r="UG6" s="230"/>
      <c r="UH6" s="194"/>
      <c r="UI6" s="194"/>
      <c r="UJ6" s="195"/>
      <c r="UK6" s="196"/>
      <c r="UL6" s="197"/>
      <c r="UM6" s="197"/>
      <c r="UN6" s="231"/>
      <c r="UP6" s="223"/>
      <c r="UQ6" s="225"/>
      <c r="UR6" s="226"/>
      <c r="US6" s="227"/>
      <c r="UU6" s="228"/>
      <c r="UV6" s="229"/>
      <c r="UW6" s="230"/>
      <c r="UX6" s="194"/>
      <c r="UY6" s="194"/>
      <c r="UZ6" s="195"/>
      <c r="VA6" s="196"/>
      <c r="VB6" s="197"/>
      <c r="VC6" s="197"/>
      <c r="VD6" s="231"/>
      <c r="VF6" s="223"/>
      <c r="VG6" s="225"/>
      <c r="VH6" s="226"/>
      <c r="VI6" s="227"/>
      <c r="VK6" s="228"/>
      <c r="VL6" s="229"/>
      <c r="VM6" s="230"/>
      <c r="VN6" s="194"/>
      <c r="VO6" s="194"/>
      <c r="VP6" s="195"/>
      <c r="VQ6" s="196"/>
      <c r="VR6" s="197"/>
      <c r="VS6" s="197"/>
      <c r="VT6" s="231"/>
      <c r="VV6" s="223"/>
      <c r="VW6" s="225"/>
      <c r="VX6" s="226"/>
      <c r="VY6" s="227"/>
      <c r="WA6" s="228"/>
      <c r="WB6" s="229"/>
      <c r="WC6" s="230"/>
      <c r="WD6" s="194"/>
      <c r="WE6" s="194"/>
      <c r="WF6" s="195"/>
      <c r="WG6" s="196"/>
      <c r="WH6" s="197"/>
      <c r="WI6" s="197"/>
      <c r="WJ6" s="231"/>
      <c r="WL6" s="223"/>
      <c r="WM6" s="225"/>
      <c r="WN6" s="226"/>
      <c r="WO6" s="227"/>
      <c r="WQ6" s="228"/>
      <c r="WR6" s="229"/>
      <c r="WS6" s="230"/>
      <c r="WT6" s="194"/>
      <c r="WU6" s="194"/>
      <c r="WV6" s="195"/>
      <c r="WW6" s="196"/>
      <c r="WX6" s="197"/>
      <c r="WY6" s="197"/>
      <c r="WZ6" s="231"/>
      <c r="XB6" s="223"/>
      <c r="XC6" s="225"/>
      <c r="XD6" s="226"/>
      <c r="XE6" s="227"/>
      <c r="XG6" s="228"/>
      <c r="XH6" s="229"/>
      <c r="XI6" s="230"/>
      <c r="XJ6" s="194"/>
      <c r="XK6" s="194"/>
      <c r="XL6" s="195"/>
      <c r="XM6" s="196"/>
      <c r="XN6" s="197"/>
      <c r="XO6" s="197"/>
      <c r="XP6" s="231"/>
      <c r="XR6" s="223"/>
      <c r="XS6" s="225"/>
      <c r="XT6" s="226"/>
      <c r="XU6" s="227"/>
      <c r="XW6" s="228"/>
      <c r="XX6" s="229"/>
      <c r="XY6" s="230"/>
      <c r="XZ6" s="194"/>
      <c r="YA6" s="194"/>
      <c r="YB6" s="195"/>
      <c r="YC6" s="196"/>
      <c r="YD6" s="197"/>
      <c r="YE6" s="197"/>
      <c r="YF6" s="231"/>
      <c r="YH6" s="223"/>
      <c r="YI6" s="225"/>
      <c r="YJ6" s="226"/>
      <c r="YK6" s="227"/>
      <c r="YM6" s="228"/>
      <c r="YN6" s="229"/>
      <c r="YO6" s="230"/>
      <c r="YP6" s="194"/>
      <c r="YQ6" s="194"/>
      <c r="YR6" s="195"/>
      <c r="YS6" s="196"/>
      <c r="YT6" s="197"/>
      <c r="YU6" s="197"/>
      <c r="YV6" s="231"/>
      <c r="YX6" s="223"/>
      <c r="YY6" s="225"/>
      <c r="YZ6" s="226"/>
      <c r="ZA6" s="227"/>
      <c r="ZC6" s="228"/>
      <c r="ZD6" s="229"/>
      <c r="ZE6" s="230"/>
      <c r="ZF6" s="194"/>
      <c r="ZG6" s="194"/>
      <c r="ZH6" s="195"/>
      <c r="ZI6" s="196"/>
      <c r="ZJ6" s="197"/>
      <c r="ZK6" s="197"/>
      <c r="ZL6" s="231"/>
      <c r="ZN6" s="223"/>
      <c r="ZO6" s="225"/>
      <c r="ZP6" s="226"/>
      <c r="ZQ6" s="227"/>
      <c r="ZS6" s="228"/>
      <c r="ZT6" s="229"/>
      <c r="ZU6" s="230"/>
      <c r="ZV6" s="194"/>
      <c r="ZW6" s="194"/>
      <c r="ZX6" s="195"/>
      <c r="ZY6" s="196"/>
      <c r="ZZ6" s="197"/>
      <c r="AAA6" s="197"/>
      <c r="AAB6" s="231"/>
      <c r="AAD6" s="223"/>
      <c r="AAE6" s="225"/>
      <c r="AAF6" s="226"/>
      <c r="AAG6" s="227"/>
      <c r="AAI6" s="228"/>
      <c r="AAJ6" s="229"/>
      <c r="AAK6" s="230"/>
      <c r="AAL6" s="194"/>
      <c r="AAM6" s="194"/>
      <c r="AAN6" s="195"/>
      <c r="AAO6" s="196"/>
      <c r="AAP6" s="197"/>
      <c r="AAQ6" s="197"/>
      <c r="AAR6" s="231"/>
      <c r="AAT6" s="223"/>
      <c r="AAU6" s="225"/>
      <c r="AAV6" s="226"/>
      <c r="AAW6" s="227"/>
      <c r="AAY6" s="228"/>
      <c r="AAZ6" s="229"/>
      <c r="ABA6" s="230"/>
      <c r="ABB6" s="194"/>
      <c r="ABC6" s="194"/>
      <c r="ABD6" s="195"/>
      <c r="ABE6" s="196"/>
      <c r="ABF6" s="197"/>
      <c r="ABG6" s="197"/>
      <c r="ABH6" s="231"/>
      <c r="ABJ6" s="223"/>
      <c r="ABK6" s="225"/>
      <c r="ABL6" s="226"/>
      <c r="ABM6" s="227"/>
      <c r="ABO6" s="228"/>
      <c r="ABP6" s="229"/>
      <c r="ABQ6" s="230"/>
      <c r="ABR6" s="194"/>
      <c r="ABS6" s="194"/>
      <c r="ABT6" s="195"/>
      <c r="ABU6" s="196"/>
      <c r="ABV6" s="197"/>
      <c r="ABW6" s="197"/>
      <c r="ABX6" s="231"/>
      <c r="ABZ6" s="223"/>
      <c r="ACA6" s="225"/>
      <c r="ACB6" s="226"/>
      <c r="ACC6" s="227"/>
      <c r="ACE6" s="228"/>
      <c r="ACF6" s="229"/>
      <c r="ACG6" s="230"/>
      <c r="ACH6" s="194"/>
      <c r="ACI6" s="194"/>
      <c r="ACJ6" s="195"/>
      <c r="ACK6" s="196"/>
      <c r="ACL6" s="197"/>
      <c r="ACM6" s="197"/>
      <c r="ACN6" s="231"/>
      <c r="ACP6" s="223"/>
      <c r="ACQ6" s="225"/>
      <c r="ACR6" s="226"/>
      <c r="ACS6" s="227"/>
      <c r="ACU6" s="228"/>
      <c r="ACV6" s="229"/>
      <c r="ACW6" s="230"/>
      <c r="ACX6" s="194"/>
      <c r="ACY6" s="194"/>
      <c r="ACZ6" s="195"/>
      <c r="ADA6" s="196"/>
      <c r="ADB6" s="197"/>
      <c r="ADC6" s="197"/>
      <c r="ADD6" s="231"/>
      <c r="ADF6" s="223"/>
      <c r="ADG6" s="225"/>
      <c r="ADH6" s="226"/>
      <c r="ADI6" s="227"/>
      <c r="ADK6" s="228"/>
      <c r="ADL6" s="229"/>
      <c r="ADM6" s="230"/>
      <c r="ADN6" s="194"/>
      <c r="ADO6" s="194"/>
      <c r="ADP6" s="195"/>
      <c r="ADQ6" s="196"/>
      <c r="ADR6" s="197"/>
      <c r="ADS6" s="197"/>
      <c r="ADT6" s="231"/>
      <c r="ADV6" s="223"/>
      <c r="ADW6" s="225"/>
      <c r="ADX6" s="226"/>
      <c r="ADY6" s="227"/>
      <c r="AEA6" s="228"/>
      <c r="AEB6" s="229"/>
      <c r="AEC6" s="230"/>
      <c r="AED6" s="194"/>
      <c r="AEE6" s="194"/>
      <c r="AEF6" s="195"/>
      <c r="AEG6" s="196"/>
      <c r="AEH6" s="197"/>
      <c r="AEI6" s="197"/>
      <c r="AEJ6" s="231"/>
      <c r="AEL6" s="223"/>
      <c r="AEM6" s="225"/>
      <c r="AEN6" s="226"/>
      <c r="AEO6" s="227"/>
      <c r="AEQ6" s="228"/>
      <c r="AER6" s="229"/>
      <c r="AES6" s="230"/>
      <c r="AET6" s="194"/>
      <c r="AEU6" s="194"/>
      <c r="AEV6" s="195"/>
      <c r="AEW6" s="196"/>
      <c r="AEX6" s="197"/>
      <c r="AEY6" s="197"/>
      <c r="AEZ6" s="231"/>
      <c r="AFB6" s="223"/>
      <c r="AFC6" s="225"/>
      <c r="AFD6" s="226"/>
      <c r="AFE6" s="227"/>
      <c r="AFG6" s="228"/>
      <c r="AFH6" s="229"/>
      <c r="AFI6" s="230"/>
      <c r="AFJ6" s="194"/>
      <c r="AFK6" s="194"/>
      <c r="AFL6" s="195"/>
      <c r="AFM6" s="196"/>
      <c r="AFN6" s="197"/>
      <c r="AFO6" s="197"/>
      <c r="AFP6" s="231"/>
      <c r="AFR6" s="223"/>
      <c r="AFS6" s="225"/>
      <c r="AFT6" s="226"/>
      <c r="AFU6" s="227"/>
      <c r="AFW6" s="228"/>
      <c r="AFX6" s="229"/>
      <c r="AFY6" s="230"/>
      <c r="AFZ6" s="194"/>
      <c r="AGA6" s="194"/>
      <c r="AGB6" s="195"/>
      <c r="AGC6" s="196"/>
      <c r="AGD6" s="197"/>
      <c r="AGE6" s="197"/>
      <c r="AGF6" s="231"/>
      <c r="AGH6" s="223"/>
      <c r="AGI6" s="225"/>
      <c r="AGJ6" s="226"/>
      <c r="AGK6" s="227"/>
      <c r="AGM6" s="228"/>
      <c r="AGN6" s="229"/>
      <c r="AGO6" s="230"/>
      <c r="AGP6" s="194"/>
      <c r="AGQ6" s="194"/>
      <c r="AGR6" s="195"/>
      <c r="AGS6" s="196"/>
      <c r="AGT6" s="197"/>
      <c r="AGU6" s="197"/>
      <c r="AGV6" s="231"/>
      <c r="AGX6" s="223"/>
      <c r="AGY6" s="225"/>
      <c r="AGZ6" s="226"/>
      <c r="AHA6" s="227"/>
      <c r="AHC6" s="228"/>
      <c r="AHD6" s="229"/>
      <c r="AHE6" s="230"/>
      <c r="AHF6" s="194"/>
      <c r="AHG6" s="194"/>
      <c r="AHH6" s="195"/>
      <c r="AHI6" s="196"/>
      <c r="AHJ6" s="197"/>
      <c r="AHK6" s="197"/>
      <c r="AHL6" s="231"/>
      <c r="AHN6" s="223"/>
      <c r="AHO6" s="225"/>
      <c r="AHP6" s="226"/>
      <c r="AHQ6" s="227"/>
      <c r="AHS6" s="228"/>
      <c r="AHT6" s="229"/>
      <c r="AHU6" s="230"/>
      <c r="AHV6" s="194"/>
      <c r="AHW6" s="194"/>
      <c r="AHX6" s="195"/>
      <c r="AHY6" s="196"/>
      <c r="AHZ6" s="197"/>
      <c r="AIA6" s="197"/>
      <c r="AIB6" s="231"/>
      <c r="AID6" s="223"/>
      <c r="AIE6" s="225"/>
      <c r="AIF6" s="226"/>
      <c r="AIG6" s="227"/>
      <c r="AII6" s="228"/>
      <c r="AIJ6" s="229"/>
      <c r="AIK6" s="230"/>
      <c r="AIL6" s="194"/>
      <c r="AIM6" s="194"/>
      <c r="AIN6" s="195"/>
      <c r="AIO6" s="196"/>
      <c r="AIP6" s="197"/>
      <c r="AIQ6" s="197"/>
      <c r="AIR6" s="231"/>
      <c r="AIT6" s="223"/>
      <c r="AIU6" s="225"/>
      <c r="AIV6" s="226"/>
      <c r="AIW6" s="227"/>
      <c r="AIY6" s="228"/>
      <c r="AIZ6" s="229"/>
      <c r="AJA6" s="230"/>
      <c r="AJB6" s="194"/>
      <c r="AJC6" s="194"/>
      <c r="AJD6" s="195"/>
      <c r="AJE6" s="196"/>
      <c r="AJF6" s="197"/>
      <c r="AJG6" s="197"/>
      <c r="AJH6" s="231"/>
      <c r="AJJ6" s="223"/>
      <c r="AJK6" s="225"/>
      <c r="AJL6" s="226"/>
      <c r="AJM6" s="227"/>
      <c r="AJO6" s="228"/>
      <c r="AJP6" s="229"/>
      <c r="AJQ6" s="230"/>
      <c r="AJR6" s="194"/>
      <c r="AJS6" s="194"/>
      <c r="AJT6" s="195"/>
      <c r="AJU6" s="196"/>
      <c r="AJV6" s="197"/>
      <c r="AJW6" s="197"/>
      <c r="AJX6" s="231"/>
      <c r="AJZ6" s="223"/>
      <c r="AKA6" s="225"/>
      <c r="AKB6" s="226"/>
      <c r="AKC6" s="227"/>
      <c r="AKE6" s="228"/>
      <c r="AKF6" s="229"/>
      <c r="AKG6" s="230"/>
      <c r="AKH6" s="194"/>
      <c r="AKI6" s="194"/>
      <c r="AKJ6" s="195"/>
      <c r="AKK6" s="196"/>
      <c r="AKL6" s="197"/>
      <c r="AKM6" s="197"/>
      <c r="AKN6" s="231"/>
      <c r="AKP6" s="223"/>
      <c r="AKQ6" s="225"/>
      <c r="AKR6" s="226"/>
      <c r="AKS6" s="227"/>
      <c r="AKU6" s="228"/>
      <c r="AKV6" s="229"/>
      <c r="AKW6" s="230"/>
      <c r="AKX6" s="194"/>
      <c r="AKY6" s="194"/>
      <c r="AKZ6" s="195"/>
      <c r="ALA6" s="196"/>
      <c r="ALB6" s="197"/>
      <c r="ALC6" s="197"/>
      <c r="ALD6" s="231"/>
      <c r="ALF6" s="223"/>
      <c r="ALG6" s="225"/>
      <c r="ALH6" s="226"/>
      <c r="ALI6" s="227"/>
      <c r="ALK6" s="228"/>
      <c r="ALL6" s="229"/>
      <c r="ALM6" s="230"/>
      <c r="ALN6" s="194"/>
      <c r="ALO6" s="194"/>
      <c r="ALP6" s="195"/>
      <c r="ALQ6" s="196"/>
      <c r="ALR6" s="197"/>
      <c r="ALS6" s="197"/>
      <c r="ALT6" s="231"/>
      <c r="ALV6" s="223"/>
      <c r="ALW6" s="225"/>
      <c r="ALX6" s="226"/>
      <c r="ALY6" s="227"/>
      <c r="AMA6" s="228"/>
      <c r="AMB6" s="229"/>
      <c r="AMC6" s="230"/>
      <c r="AMD6" s="194"/>
      <c r="AME6" s="194"/>
      <c r="AMF6" s="195"/>
      <c r="AMG6" s="196"/>
      <c r="AMH6" s="197"/>
      <c r="AMI6" s="197"/>
      <c r="AMJ6" s="231"/>
      <c r="AML6" s="223"/>
      <c r="AMM6" s="225"/>
      <c r="AMN6" s="226"/>
      <c r="AMO6" s="227"/>
      <c r="AMQ6" s="228"/>
      <c r="AMR6" s="229"/>
      <c r="AMS6" s="230"/>
      <c r="AMT6" s="194"/>
      <c r="AMU6" s="194"/>
      <c r="AMV6" s="195"/>
      <c r="AMW6" s="196"/>
      <c r="AMX6" s="197"/>
      <c r="AMY6" s="197"/>
      <c r="AMZ6" s="231"/>
      <c r="ANB6" s="223"/>
      <c r="ANC6" s="225"/>
      <c r="AND6" s="226"/>
      <c r="ANE6" s="227"/>
      <c r="ANG6" s="228"/>
      <c r="ANH6" s="229"/>
      <c r="ANI6" s="230"/>
      <c r="ANJ6" s="194"/>
      <c r="ANK6" s="194"/>
      <c r="ANL6" s="195"/>
      <c r="ANM6" s="196"/>
      <c r="ANN6" s="197"/>
      <c r="ANO6" s="197"/>
      <c r="ANP6" s="231"/>
      <c r="ANR6" s="223"/>
      <c r="ANS6" s="225"/>
      <c r="ANT6" s="226"/>
      <c r="ANU6" s="227"/>
      <c r="ANW6" s="228"/>
      <c r="ANX6" s="229"/>
      <c r="ANY6" s="230"/>
      <c r="ANZ6" s="194"/>
      <c r="AOA6" s="194"/>
      <c r="AOB6" s="195"/>
      <c r="AOC6" s="196"/>
      <c r="AOD6" s="197"/>
      <c r="AOE6" s="197"/>
      <c r="AOF6" s="231"/>
      <c r="AOH6" s="223"/>
      <c r="AOI6" s="225"/>
      <c r="AOJ6" s="226"/>
      <c r="AOK6" s="227"/>
      <c r="AOM6" s="228"/>
      <c r="AON6" s="229"/>
      <c r="AOO6" s="230"/>
      <c r="AOP6" s="194"/>
      <c r="AOQ6" s="194"/>
      <c r="AOR6" s="195"/>
      <c r="AOS6" s="196"/>
      <c r="AOT6" s="197"/>
      <c r="AOU6" s="197"/>
      <c r="AOV6" s="231"/>
      <c r="AOX6" s="223"/>
      <c r="AOY6" s="225"/>
      <c r="AOZ6" s="226"/>
      <c r="APA6" s="227"/>
      <c r="APC6" s="228"/>
      <c r="APD6" s="229"/>
      <c r="APE6" s="230"/>
      <c r="APF6" s="194"/>
      <c r="APG6" s="194"/>
      <c r="APH6" s="195"/>
      <c r="API6" s="196"/>
      <c r="APJ6" s="197"/>
      <c r="APK6" s="197"/>
      <c r="APL6" s="231"/>
      <c r="APN6" s="223"/>
      <c r="APO6" s="225"/>
      <c r="APP6" s="226"/>
      <c r="APQ6" s="227"/>
      <c r="APS6" s="228"/>
      <c r="APT6" s="229"/>
      <c r="APU6" s="230"/>
      <c r="APV6" s="194"/>
      <c r="APW6" s="194"/>
      <c r="APX6" s="195"/>
      <c r="APY6" s="196"/>
      <c r="APZ6" s="197"/>
      <c r="AQA6" s="197"/>
      <c r="AQB6" s="231"/>
      <c r="AQD6" s="223"/>
      <c r="AQE6" s="225"/>
      <c r="AQF6" s="226"/>
      <c r="AQG6" s="227"/>
      <c r="AQI6" s="228"/>
      <c r="AQJ6" s="229"/>
      <c r="AQK6" s="230"/>
      <c r="AQL6" s="194"/>
      <c r="AQM6" s="194"/>
      <c r="AQN6" s="195"/>
      <c r="AQO6" s="196"/>
      <c r="AQP6" s="197"/>
      <c r="AQQ6" s="197"/>
      <c r="AQR6" s="231"/>
      <c r="AQT6" s="223"/>
      <c r="AQU6" s="225"/>
      <c r="AQV6" s="226"/>
      <c r="AQW6" s="227"/>
      <c r="AQY6" s="228"/>
      <c r="AQZ6" s="229"/>
      <c r="ARA6" s="230"/>
      <c r="ARB6" s="194"/>
      <c r="ARC6" s="194"/>
      <c r="ARD6" s="195"/>
      <c r="ARE6" s="196"/>
      <c r="ARF6" s="197"/>
      <c r="ARG6" s="197"/>
      <c r="ARH6" s="231"/>
      <c r="ARJ6" s="223"/>
      <c r="ARK6" s="225"/>
      <c r="ARL6" s="226"/>
      <c r="ARM6" s="227"/>
      <c r="ARO6" s="228"/>
      <c r="ARP6" s="229"/>
      <c r="ARQ6" s="230"/>
      <c r="ARR6" s="194"/>
      <c r="ARS6" s="194"/>
      <c r="ART6" s="195"/>
      <c r="ARU6" s="196"/>
      <c r="ARV6" s="197"/>
      <c r="ARW6" s="197"/>
      <c r="ARX6" s="231"/>
      <c r="ARZ6" s="223"/>
      <c r="ASA6" s="225"/>
      <c r="ASB6" s="226"/>
      <c r="ASC6" s="227"/>
      <c r="ASE6" s="228"/>
      <c r="ASF6" s="229"/>
      <c r="ASG6" s="230"/>
      <c r="ASH6" s="194"/>
      <c r="ASI6" s="194"/>
      <c r="ASJ6" s="195"/>
      <c r="ASK6" s="196"/>
      <c r="ASL6" s="197"/>
      <c r="ASM6" s="197"/>
      <c r="ASN6" s="231"/>
      <c r="ASP6" s="223"/>
      <c r="ASQ6" s="225"/>
      <c r="ASR6" s="226"/>
      <c r="ASS6" s="227"/>
      <c r="ASU6" s="228"/>
      <c r="ASV6" s="229"/>
      <c r="ASW6" s="230"/>
      <c r="ASX6" s="194"/>
      <c r="ASY6" s="194"/>
      <c r="ASZ6" s="195"/>
      <c r="ATA6" s="196"/>
      <c r="ATB6" s="197"/>
      <c r="ATC6" s="197"/>
      <c r="ATD6" s="231"/>
      <c r="ATF6" s="223"/>
      <c r="ATG6" s="225"/>
      <c r="ATH6" s="226"/>
      <c r="ATI6" s="227"/>
      <c r="ATK6" s="228"/>
      <c r="ATL6" s="229"/>
      <c r="ATM6" s="230"/>
      <c r="ATN6" s="194"/>
      <c r="ATO6" s="194"/>
      <c r="ATP6" s="195"/>
      <c r="ATQ6" s="196"/>
      <c r="ATR6" s="197"/>
      <c r="ATS6" s="197"/>
      <c r="ATT6" s="231"/>
      <c r="ATV6" s="223"/>
      <c r="ATW6" s="225"/>
      <c r="ATX6" s="226"/>
      <c r="ATY6" s="227"/>
      <c r="AUA6" s="228"/>
      <c r="AUB6" s="229"/>
      <c r="AUC6" s="230"/>
      <c r="AUD6" s="194"/>
      <c r="AUE6" s="194"/>
      <c r="AUF6" s="195"/>
      <c r="AUG6" s="196"/>
      <c r="AUH6" s="197"/>
      <c r="AUI6" s="197"/>
      <c r="AUJ6" s="231"/>
      <c r="AUL6" s="223"/>
      <c r="AUM6" s="225"/>
      <c r="AUN6" s="226"/>
      <c r="AUO6" s="227"/>
      <c r="AUQ6" s="228"/>
      <c r="AUR6" s="229"/>
      <c r="AUS6" s="230"/>
      <c r="AUT6" s="194"/>
      <c r="AUU6" s="194"/>
      <c r="AUV6" s="195"/>
      <c r="AUW6" s="196"/>
      <c r="AUX6" s="197"/>
      <c r="AUY6" s="197"/>
      <c r="AUZ6" s="231"/>
      <c r="AVB6" s="223"/>
      <c r="AVC6" s="225"/>
      <c r="AVD6" s="226"/>
      <c r="AVE6" s="227"/>
      <c r="AVG6" s="228"/>
      <c r="AVH6" s="229"/>
      <c r="AVI6" s="230"/>
      <c r="AVJ6" s="194"/>
      <c r="AVK6" s="194"/>
      <c r="AVL6" s="195"/>
      <c r="AVM6" s="196"/>
      <c r="AVN6" s="197"/>
      <c r="AVO6" s="197"/>
      <c r="AVP6" s="231"/>
      <c r="AVR6" s="223"/>
      <c r="AVS6" s="225"/>
      <c r="AVT6" s="226"/>
      <c r="AVU6" s="227"/>
      <c r="AVW6" s="228"/>
      <c r="AVX6" s="229"/>
      <c r="AVY6" s="230"/>
      <c r="AVZ6" s="194"/>
      <c r="AWA6" s="194"/>
      <c r="AWB6" s="195"/>
      <c r="AWC6" s="196"/>
      <c r="AWD6" s="197"/>
      <c r="AWE6" s="197"/>
      <c r="AWF6" s="231"/>
      <c r="AWH6" s="223"/>
      <c r="AWI6" s="225"/>
      <c r="AWJ6" s="226"/>
      <c r="AWK6" s="227"/>
      <c r="AWM6" s="228"/>
      <c r="AWN6" s="229"/>
      <c r="AWO6" s="230"/>
      <c r="AWP6" s="194"/>
      <c r="AWQ6" s="194"/>
      <c r="AWR6" s="195"/>
      <c r="AWS6" s="196"/>
      <c r="AWT6" s="197"/>
      <c r="AWU6" s="197"/>
      <c r="AWV6" s="231"/>
      <c r="AWX6" s="223"/>
      <c r="AWY6" s="225"/>
      <c r="AWZ6" s="226"/>
      <c r="AXA6" s="227"/>
      <c r="AXC6" s="228"/>
      <c r="AXD6" s="229"/>
      <c r="AXE6" s="230"/>
      <c r="AXF6" s="194"/>
      <c r="AXG6" s="194"/>
      <c r="AXH6" s="195"/>
      <c r="AXI6" s="196"/>
      <c r="AXJ6" s="197"/>
      <c r="AXK6" s="197"/>
      <c r="AXL6" s="231"/>
      <c r="AXN6" s="223"/>
      <c r="AXO6" s="225"/>
      <c r="AXP6" s="226"/>
      <c r="AXQ6" s="227"/>
      <c r="AXS6" s="228"/>
      <c r="AXT6" s="229"/>
      <c r="AXU6" s="230"/>
      <c r="AXV6" s="194"/>
      <c r="AXW6" s="194"/>
      <c r="AXX6" s="195"/>
      <c r="AXY6" s="196"/>
      <c r="AXZ6" s="197"/>
      <c r="AYA6" s="197"/>
      <c r="AYB6" s="231"/>
      <c r="AYD6" s="223"/>
      <c r="AYE6" s="225"/>
      <c r="AYF6" s="226"/>
      <c r="AYG6" s="227"/>
      <c r="AYI6" s="228"/>
      <c r="AYJ6" s="229"/>
      <c r="AYK6" s="230"/>
      <c r="AYL6" s="194"/>
      <c r="AYM6" s="194"/>
      <c r="AYN6" s="195"/>
      <c r="AYO6" s="196"/>
      <c r="AYP6" s="197"/>
      <c r="AYQ6" s="197"/>
      <c r="AYR6" s="231"/>
      <c r="AYT6" s="223"/>
      <c r="AYU6" s="225"/>
      <c r="AYV6" s="226"/>
      <c r="AYW6" s="227"/>
      <c r="AYY6" s="228"/>
      <c r="AYZ6" s="229"/>
      <c r="AZA6" s="230"/>
      <c r="AZB6" s="194"/>
      <c r="AZC6" s="194"/>
      <c r="AZD6" s="195"/>
      <c r="AZE6" s="196"/>
      <c r="AZF6" s="197"/>
      <c r="AZG6" s="197"/>
      <c r="AZH6" s="231"/>
      <c r="AZJ6" s="223"/>
      <c r="AZK6" s="225"/>
      <c r="AZL6" s="226"/>
      <c r="AZM6" s="227"/>
      <c r="AZO6" s="228"/>
      <c r="AZP6" s="229"/>
      <c r="AZQ6" s="230"/>
      <c r="AZR6" s="194"/>
      <c r="AZS6" s="194"/>
      <c r="AZT6" s="195"/>
      <c r="AZU6" s="196"/>
      <c r="AZV6" s="197"/>
      <c r="AZW6" s="197"/>
      <c r="AZX6" s="231"/>
      <c r="AZZ6" s="223"/>
      <c r="BAA6" s="225"/>
      <c r="BAB6" s="226"/>
      <c r="BAC6" s="227"/>
      <c r="BAE6" s="228"/>
      <c r="BAF6" s="229"/>
      <c r="BAG6" s="230"/>
      <c r="BAH6" s="194"/>
      <c r="BAI6" s="194"/>
      <c r="BAJ6" s="195"/>
      <c r="BAK6" s="196"/>
      <c r="BAL6" s="197"/>
      <c r="BAM6" s="197"/>
      <c r="BAN6" s="231"/>
      <c r="BAP6" s="223"/>
      <c r="BAQ6" s="225"/>
      <c r="BAR6" s="226"/>
      <c r="BAS6" s="227"/>
      <c r="BAU6" s="228"/>
      <c r="BAV6" s="229"/>
      <c r="BAW6" s="230"/>
      <c r="BAX6" s="194"/>
      <c r="BAY6" s="194"/>
      <c r="BAZ6" s="195"/>
      <c r="BBA6" s="196"/>
      <c r="BBB6" s="197"/>
      <c r="BBC6" s="197"/>
      <c r="BBD6" s="231"/>
      <c r="BBF6" s="223"/>
      <c r="BBG6" s="225"/>
      <c r="BBH6" s="226"/>
      <c r="BBI6" s="227"/>
      <c r="BBK6" s="228"/>
      <c r="BBL6" s="229"/>
      <c r="BBM6" s="230"/>
      <c r="BBN6" s="194"/>
      <c r="BBO6" s="194"/>
      <c r="BBP6" s="195"/>
      <c r="BBQ6" s="196"/>
      <c r="BBR6" s="197"/>
      <c r="BBS6" s="197"/>
      <c r="BBT6" s="231"/>
      <c r="BBV6" s="223"/>
      <c r="BBW6" s="225"/>
      <c r="BBX6" s="226"/>
      <c r="BBY6" s="227"/>
      <c r="BCA6" s="228"/>
      <c r="BCB6" s="229"/>
      <c r="BCC6" s="230"/>
      <c r="BCD6" s="194"/>
      <c r="BCE6" s="194"/>
      <c r="BCF6" s="195"/>
      <c r="BCG6" s="196"/>
      <c r="BCH6" s="197"/>
      <c r="BCI6" s="197"/>
      <c r="BCJ6" s="231"/>
      <c r="BCL6" s="223"/>
      <c r="BCM6" s="225"/>
      <c r="BCN6" s="226"/>
      <c r="BCO6" s="227"/>
      <c r="BCQ6" s="228"/>
      <c r="BCR6" s="229"/>
      <c r="BCS6" s="230"/>
      <c r="BCT6" s="194"/>
      <c r="BCU6" s="194"/>
      <c r="BCV6" s="195"/>
      <c r="BCW6" s="196"/>
      <c r="BCX6" s="197"/>
      <c r="BCY6" s="197"/>
      <c r="BCZ6" s="231"/>
      <c r="BDB6" s="223"/>
      <c r="BDC6" s="225"/>
      <c r="BDD6" s="226"/>
      <c r="BDE6" s="227"/>
      <c r="BDG6" s="228"/>
      <c r="BDH6" s="229"/>
      <c r="BDI6" s="230"/>
      <c r="BDJ6" s="194"/>
      <c r="BDK6" s="194"/>
      <c r="BDL6" s="195"/>
      <c r="BDM6" s="196"/>
      <c r="BDN6" s="197"/>
      <c r="BDO6" s="197"/>
      <c r="BDP6" s="231"/>
      <c r="BDR6" s="223"/>
      <c r="BDS6" s="225"/>
      <c r="BDT6" s="226"/>
      <c r="BDU6" s="227"/>
      <c r="BDW6" s="228"/>
      <c r="BDX6" s="229"/>
      <c r="BDY6" s="230"/>
      <c r="BDZ6" s="194"/>
      <c r="BEA6" s="194"/>
      <c r="BEB6" s="195"/>
      <c r="BEC6" s="196"/>
      <c r="BED6" s="197"/>
      <c r="BEE6" s="197"/>
      <c r="BEF6" s="231"/>
      <c r="BEH6" s="223"/>
      <c r="BEI6" s="225"/>
      <c r="BEJ6" s="226"/>
      <c r="BEK6" s="227"/>
      <c r="BEM6" s="228"/>
      <c r="BEN6" s="229"/>
      <c r="BEO6" s="230"/>
      <c r="BEP6" s="194"/>
      <c r="BEQ6" s="194"/>
      <c r="BER6" s="195"/>
      <c r="BES6" s="196"/>
      <c r="BET6" s="197"/>
      <c r="BEU6" s="197"/>
      <c r="BEV6" s="231"/>
      <c r="BEX6" s="223"/>
      <c r="BEY6" s="225"/>
      <c r="BEZ6" s="226"/>
      <c r="BFA6" s="227"/>
      <c r="BFC6" s="228"/>
      <c r="BFD6" s="229"/>
      <c r="BFE6" s="230"/>
      <c r="BFF6" s="194"/>
      <c r="BFG6" s="194"/>
      <c r="BFH6" s="195"/>
      <c r="BFI6" s="196"/>
      <c r="BFJ6" s="197"/>
      <c r="BFK6" s="197"/>
      <c r="BFL6" s="231"/>
      <c r="BFN6" s="223"/>
      <c r="BFO6" s="225"/>
      <c r="BFP6" s="226"/>
      <c r="BFQ6" s="227"/>
      <c r="BFS6" s="228"/>
      <c r="BFT6" s="229"/>
      <c r="BFU6" s="230"/>
      <c r="BFV6" s="194"/>
      <c r="BFW6" s="194"/>
      <c r="BFX6" s="195"/>
      <c r="BFY6" s="196"/>
      <c r="BFZ6" s="197"/>
      <c r="BGA6" s="197"/>
      <c r="BGB6" s="231"/>
      <c r="BGD6" s="223"/>
      <c r="BGE6" s="225"/>
      <c r="BGF6" s="226"/>
      <c r="BGG6" s="227"/>
      <c r="BGI6" s="228"/>
      <c r="BGJ6" s="229"/>
      <c r="BGK6" s="230"/>
      <c r="BGL6" s="194"/>
      <c r="BGM6" s="194"/>
      <c r="BGN6" s="195"/>
      <c r="BGO6" s="196"/>
      <c r="BGP6" s="197"/>
      <c r="BGQ6" s="197"/>
      <c r="BGR6" s="231"/>
      <c r="BGT6" s="223"/>
      <c r="BGU6" s="225"/>
      <c r="BGV6" s="226"/>
      <c r="BGW6" s="227"/>
      <c r="BGY6" s="228"/>
      <c r="BGZ6" s="229"/>
      <c r="BHA6" s="230"/>
      <c r="BHB6" s="194"/>
      <c r="BHC6" s="194"/>
      <c r="BHD6" s="195"/>
      <c r="BHE6" s="196"/>
      <c r="BHF6" s="197"/>
      <c r="BHG6" s="197"/>
      <c r="BHH6" s="231"/>
      <c r="BHJ6" s="223"/>
      <c r="BHK6" s="225"/>
      <c r="BHL6" s="226"/>
      <c r="BHM6" s="227"/>
      <c r="BHO6" s="228"/>
      <c r="BHP6" s="229"/>
      <c r="BHQ6" s="230"/>
      <c r="BHR6" s="194"/>
      <c r="BHS6" s="194"/>
      <c r="BHT6" s="195"/>
      <c r="BHU6" s="196"/>
      <c r="BHV6" s="197"/>
      <c r="BHW6" s="197"/>
      <c r="BHX6" s="231"/>
      <c r="BHZ6" s="223"/>
      <c r="BIA6" s="225"/>
      <c r="BIB6" s="226"/>
      <c r="BIC6" s="227"/>
      <c r="BIE6" s="228"/>
      <c r="BIF6" s="229"/>
      <c r="BIG6" s="230"/>
      <c r="BIH6" s="194"/>
      <c r="BII6" s="194"/>
      <c r="BIJ6" s="195"/>
      <c r="BIK6" s="196"/>
      <c r="BIL6" s="197"/>
      <c r="BIM6" s="197"/>
      <c r="BIN6" s="231"/>
      <c r="BIP6" s="223"/>
      <c r="BIQ6" s="225"/>
      <c r="BIR6" s="226"/>
      <c r="BIS6" s="227"/>
      <c r="BIU6" s="228"/>
      <c r="BIV6" s="229"/>
      <c r="BIW6" s="230"/>
      <c r="BIX6" s="194"/>
      <c r="BIY6" s="194"/>
      <c r="BIZ6" s="195"/>
      <c r="BJA6" s="196"/>
      <c r="BJB6" s="197"/>
      <c r="BJC6" s="197"/>
      <c r="BJD6" s="231"/>
      <c r="BJF6" s="223"/>
      <c r="BJG6" s="225"/>
      <c r="BJH6" s="226"/>
      <c r="BJI6" s="227"/>
      <c r="BJK6" s="228"/>
      <c r="BJL6" s="229"/>
      <c r="BJM6" s="230"/>
      <c r="BJN6" s="194"/>
      <c r="BJO6" s="194"/>
      <c r="BJP6" s="195"/>
      <c r="BJQ6" s="196"/>
      <c r="BJR6" s="197"/>
      <c r="BJS6" s="197"/>
      <c r="BJT6" s="231"/>
      <c r="BJV6" s="223"/>
      <c r="BJW6" s="225"/>
      <c r="BJX6" s="226"/>
      <c r="BJY6" s="227"/>
      <c r="BKA6" s="228"/>
      <c r="BKB6" s="229"/>
      <c r="BKC6" s="230"/>
      <c r="BKD6" s="194"/>
      <c r="BKE6" s="194"/>
      <c r="BKF6" s="195"/>
      <c r="BKG6" s="196"/>
      <c r="BKH6" s="197"/>
      <c r="BKI6" s="197"/>
      <c r="BKJ6" s="231"/>
      <c r="BKL6" s="223"/>
      <c r="BKM6" s="225"/>
      <c r="BKN6" s="226"/>
      <c r="BKO6" s="227"/>
      <c r="BKQ6" s="228"/>
      <c r="BKR6" s="229"/>
      <c r="BKS6" s="230"/>
      <c r="BKT6" s="194"/>
      <c r="BKU6" s="194"/>
      <c r="BKV6" s="195"/>
      <c r="BKW6" s="196"/>
      <c r="BKX6" s="197"/>
      <c r="BKY6" s="197"/>
      <c r="BKZ6" s="231"/>
      <c r="BLB6" s="223"/>
      <c r="BLC6" s="225"/>
      <c r="BLD6" s="226"/>
      <c r="BLE6" s="227"/>
      <c r="BLG6" s="228"/>
      <c r="BLH6" s="229"/>
      <c r="BLI6" s="230"/>
      <c r="BLJ6" s="194"/>
      <c r="BLK6" s="194"/>
      <c r="BLL6" s="195"/>
      <c r="BLM6" s="196"/>
      <c r="BLN6" s="197"/>
      <c r="BLO6" s="197"/>
      <c r="BLP6" s="231"/>
      <c r="BLR6" s="223"/>
      <c r="BLS6" s="225"/>
      <c r="BLT6" s="226"/>
      <c r="BLU6" s="227"/>
      <c r="BLW6" s="228"/>
      <c r="BLX6" s="229"/>
      <c r="BLY6" s="230"/>
      <c r="BLZ6" s="194"/>
      <c r="BMA6" s="194"/>
      <c r="BMB6" s="195"/>
      <c r="BMC6" s="196"/>
      <c r="BMD6" s="197"/>
      <c r="BME6" s="197"/>
      <c r="BMF6" s="231"/>
      <c r="BMH6" s="223"/>
      <c r="BMI6" s="225"/>
      <c r="BMJ6" s="226"/>
      <c r="BMK6" s="227"/>
      <c r="BMM6" s="228"/>
      <c r="BMN6" s="229"/>
      <c r="BMO6" s="230"/>
      <c r="BMP6" s="194"/>
      <c r="BMQ6" s="194"/>
      <c r="BMR6" s="195"/>
      <c r="BMS6" s="196"/>
      <c r="BMT6" s="197"/>
      <c r="BMU6" s="197"/>
      <c r="BMV6" s="231"/>
      <c r="BMX6" s="223"/>
      <c r="BMY6" s="225"/>
      <c r="BMZ6" s="226"/>
      <c r="BNA6" s="227"/>
      <c r="BNC6" s="228"/>
      <c r="BND6" s="229"/>
      <c r="BNE6" s="230"/>
      <c r="BNF6" s="194"/>
      <c r="BNG6" s="194"/>
      <c r="BNH6" s="195"/>
      <c r="BNI6" s="196"/>
      <c r="BNJ6" s="197"/>
      <c r="BNK6" s="197"/>
      <c r="BNL6" s="231"/>
      <c r="BNN6" s="223"/>
      <c r="BNO6" s="225"/>
      <c r="BNP6" s="226"/>
      <c r="BNQ6" s="227"/>
      <c r="BNS6" s="228"/>
      <c r="BNT6" s="229"/>
      <c r="BNU6" s="230"/>
      <c r="BNV6" s="194"/>
      <c r="BNW6" s="194"/>
      <c r="BNX6" s="195"/>
      <c r="BNY6" s="196"/>
      <c r="BNZ6" s="197"/>
      <c r="BOA6" s="197"/>
      <c r="BOB6" s="231"/>
      <c r="BOD6" s="223"/>
      <c r="BOE6" s="225"/>
      <c r="BOF6" s="226"/>
      <c r="BOG6" s="227"/>
      <c r="BOI6" s="228"/>
      <c r="BOJ6" s="229"/>
      <c r="BOK6" s="230"/>
      <c r="BOL6" s="194"/>
      <c r="BOM6" s="194"/>
      <c r="BON6" s="195"/>
      <c r="BOO6" s="196"/>
      <c r="BOP6" s="197"/>
      <c r="BOQ6" s="197"/>
      <c r="BOR6" s="231"/>
      <c r="BOT6" s="223"/>
      <c r="BOU6" s="225"/>
      <c r="BOV6" s="226"/>
      <c r="BOW6" s="227"/>
      <c r="BOY6" s="228"/>
      <c r="BOZ6" s="229"/>
      <c r="BPA6" s="230"/>
      <c r="BPB6" s="194"/>
      <c r="BPC6" s="194"/>
      <c r="BPD6" s="195"/>
      <c r="BPE6" s="196"/>
      <c r="BPF6" s="197"/>
      <c r="BPG6" s="197"/>
      <c r="BPH6" s="231"/>
      <c r="BPJ6" s="223"/>
      <c r="BPK6" s="225"/>
      <c r="BPL6" s="226"/>
      <c r="BPM6" s="227"/>
      <c r="BPO6" s="228"/>
      <c r="BPP6" s="229"/>
      <c r="BPQ6" s="230"/>
      <c r="BPR6" s="194"/>
      <c r="BPS6" s="194"/>
      <c r="BPT6" s="195"/>
      <c r="BPU6" s="196"/>
      <c r="BPV6" s="197"/>
      <c r="BPW6" s="197"/>
      <c r="BPX6" s="231"/>
      <c r="BPZ6" s="223"/>
      <c r="BQA6" s="225"/>
      <c r="BQB6" s="226"/>
      <c r="BQC6" s="227"/>
      <c r="BQE6" s="228"/>
      <c r="BQF6" s="229"/>
      <c r="BQG6" s="230"/>
      <c r="BQH6" s="194"/>
      <c r="BQI6" s="194"/>
      <c r="BQJ6" s="195"/>
      <c r="BQK6" s="196"/>
      <c r="BQL6" s="197"/>
      <c r="BQM6" s="197"/>
      <c r="BQN6" s="231"/>
      <c r="BQP6" s="223"/>
      <c r="BQQ6" s="225"/>
      <c r="BQR6" s="226"/>
      <c r="BQS6" s="227"/>
      <c r="BQU6" s="228"/>
      <c r="BQV6" s="229"/>
      <c r="BQW6" s="230"/>
      <c r="BQX6" s="194"/>
      <c r="BQY6" s="194"/>
      <c r="BQZ6" s="195"/>
      <c r="BRA6" s="196"/>
      <c r="BRB6" s="197"/>
      <c r="BRC6" s="197"/>
      <c r="BRD6" s="231"/>
      <c r="BRF6" s="223"/>
      <c r="BRG6" s="225"/>
      <c r="BRH6" s="226"/>
      <c r="BRI6" s="227"/>
      <c r="BRK6" s="228"/>
      <c r="BRL6" s="229"/>
      <c r="BRM6" s="230"/>
      <c r="BRN6" s="194"/>
      <c r="BRO6" s="194"/>
      <c r="BRP6" s="195"/>
      <c r="BRQ6" s="196"/>
      <c r="BRR6" s="197"/>
      <c r="BRS6" s="197"/>
      <c r="BRT6" s="231"/>
      <c r="BRV6" s="223"/>
      <c r="BRW6" s="225"/>
      <c r="BRX6" s="226"/>
      <c r="BRY6" s="227"/>
      <c r="BSA6" s="228"/>
      <c r="BSB6" s="229"/>
      <c r="BSC6" s="230"/>
      <c r="BSD6" s="194"/>
      <c r="BSE6" s="194"/>
      <c r="BSF6" s="195"/>
      <c r="BSG6" s="196"/>
      <c r="BSH6" s="197"/>
      <c r="BSI6" s="197"/>
      <c r="BSJ6" s="231"/>
      <c r="BSL6" s="223"/>
      <c r="BSM6" s="225"/>
      <c r="BSN6" s="226"/>
      <c r="BSO6" s="227"/>
      <c r="BSQ6" s="228"/>
      <c r="BSR6" s="229"/>
      <c r="BSS6" s="230"/>
      <c r="BST6" s="194"/>
      <c r="BSU6" s="194"/>
      <c r="BSV6" s="195"/>
      <c r="BSW6" s="196"/>
      <c r="BSX6" s="197"/>
      <c r="BSY6" s="197"/>
      <c r="BSZ6" s="231"/>
      <c r="BTB6" s="223"/>
      <c r="BTC6" s="225"/>
      <c r="BTD6" s="226"/>
      <c r="BTE6" s="227"/>
      <c r="BTG6" s="228"/>
      <c r="BTH6" s="229"/>
      <c r="BTI6" s="230"/>
      <c r="BTJ6" s="194"/>
      <c r="BTK6" s="194"/>
      <c r="BTL6" s="195"/>
      <c r="BTM6" s="196"/>
      <c r="BTN6" s="197"/>
      <c r="BTO6" s="197"/>
      <c r="BTP6" s="231"/>
      <c r="BTR6" s="223"/>
      <c r="BTS6" s="225"/>
      <c r="BTT6" s="226"/>
      <c r="BTU6" s="227"/>
      <c r="BTW6" s="228"/>
      <c r="BTX6" s="229"/>
      <c r="BTY6" s="230"/>
      <c r="BTZ6" s="194"/>
      <c r="BUA6" s="194"/>
      <c r="BUB6" s="195"/>
      <c r="BUC6" s="196"/>
      <c r="BUD6" s="197"/>
      <c r="BUE6" s="197"/>
      <c r="BUF6" s="231"/>
      <c r="BUH6" s="223"/>
      <c r="BUI6" s="225"/>
      <c r="BUJ6" s="226"/>
      <c r="BUK6" s="227"/>
      <c r="BUM6" s="228"/>
      <c r="BUN6" s="229"/>
      <c r="BUO6" s="230"/>
      <c r="BUP6" s="194"/>
      <c r="BUQ6" s="194"/>
      <c r="BUR6" s="195"/>
      <c r="BUS6" s="196"/>
      <c r="BUT6" s="197"/>
      <c r="BUU6" s="197"/>
      <c r="BUV6" s="231"/>
      <c r="BUX6" s="223"/>
      <c r="BUY6" s="225"/>
      <c r="BUZ6" s="226"/>
      <c r="BVA6" s="227"/>
      <c r="BVC6" s="228"/>
      <c r="BVD6" s="229"/>
      <c r="BVE6" s="230"/>
      <c r="BVF6" s="194"/>
      <c r="BVG6" s="194"/>
      <c r="BVH6" s="195"/>
      <c r="BVI6" s="196"/>
      <c r="BVJ6" s="197"/>
      <c r="BVK6" s="197"/>
      <c r="BVL6" s="231"/>
      <c r="BVN6" s="223"/>
      <c r="BVO6" s="225"/>
      <c r="BVP6" s="226"/>
      <c r="BVQ6" s="227"/>
      <c r="BVS6" s="228"/>
      <c r="BVT6" s="229"/>
      <c r="BVU6" s="230"/>
      <c r="BVV6" s="194"/>
      <c r="BVW6" s="194"/>
      <c r="BVX6" s="195"/>
      <c r="BVY6" s="196"/>
      <c r="BVZ6" s="197"/>
      <c r="BWA6" s="197"/>
      <c r="BWB6" s="231"/>
      <c r="BWD6" s="223"/>
      <c r="BWE6" s="225"/>
      <c r="BWF6" s="226"/>
      <c r="BWG6" s="227"/>
      <c r="BWI6" s="228"/>
      <c r="BWJ6" s="229"/>
      <c r="BWK6" s="230"/>
      <c r="BWL6" s="194"/>
      <c r="BWM6" s="194"/>
      <c r="BWN6" s="195"/>
      <c r="BWO6" s="196"/>
      <c r="BWP6" s="197"/>
      <c r="BWQ6" s="197"/>
      <c r="BWR6" s="231"/>
      <c r="BWT6" s="223"/>
      <c r="BWU6" s="225"/>
      <c r="BWV6" s="226"/>
      <c r="BWW6" s="227"/>
      <c r="BWY6" s="228"/>
      <c r="BWZ6" s="229"/>
      <c r="BXA6" s="230"/>
      <c r="BXB6" s="194"/>
      <c r="BXC6" s="194"/>
      <c r="BXD6" s="195"/>
      <c r="BXE6" s="196"/>
      <c r="BXF6" s="197"/>
      <c r="BXG6" s="197"/>
      <c r="BXH6" s="231"/>
      <c r="BXJ6" s="223"/>
      <c r="BXK6" s="225"/>
      <c r="BXL6" s="226"/>
      <c r="BXM6" s="227"/>
      <c r="BXO6" s="228"/>
      <c r="BXP6" s="229"/>
      <c r="BXQ6" s="230"/>
      <c r="BXR6" s="194"/>
      <c r="BXS6" s="194"/>
      <c r="BXT6" s="195"/>
      <c r="BXU6" s="196"/>
      <c r="BXV6" s="197"/>
      <c r="BXW6" s="197"/>
      <c r="BXX6" s="231"/>
      <c r="BXZ6" s="223"/>
      <c r="BYA6" s="225"/>
      <c r="BYB6" s="226"/>
      <c r="BYC6" s="227"/>
      <c r="BYE6" s="228"/>
      <c r="BYF6" s="229"/>
      <c r="BYG6" s="230"/>
      <c r="BYH6" s="194"/>
      <c r="BYI6" s="194"/>
      <c r="BYJ6" s="195"/>
      <c r="BYK6" s="196"/>
      <c r="BYL6" s="197"/>
      <c r="BYM6" s="197"/>
      <c r="BYN6" s="231"/>
      <c r="BYP6" s="223"/>
      <c r="BYQ6" s="225"/>
      <c r="BYR6" s="226"/>
      <c r="BYS6" s="227"/>
      <c r="BYU6" s="228"/>
      <c r="BYV6" s="229"/>
      <c r="BYW6" s="230"/>
      <c r="BYX6" s="194"/>
      <c r="BYY6" s="194"/>
      <c r="BYZ6" s="195"/>
      <c r="BZA6" s="196"/>
      <c r="BZB6" s="197"/>
      <c r="BZC6" s="197"/>
      <c r="BZD6" s="231"/>
      <c r="BZF6" s="223"/>
      <c r="BZG6" s="225"/>
      <c r="BZH6" s="226"/>
      <c r="BZI6" s="227"/>
      <c r="BZK6" s="228"/>
      <c r="BZL6" s="229"/>
      <c r="BZM6" s="230"/>
      <c r="BZN6" s="194"/>
      <c r="BZO6" s="194"/>
      <c r="BZP6" s="195"/>
      <c r="BZQ6" s="196"/>
      <c r="BZR6" s="197"/>
      <c r="BZS6" s="197"/>
      <c r="BZT6" s="231"/>
      <c r="BZV6" s="223"/>
      <c r="BZW6" s="225"/>
      <c r="BZX6" s="226"/>
      <c r="BZY6" s="227"/>
      <c r="CAA6" s="228"/>
      <c r="CAB6" s="229"/>
      <c r="CAC6" s="230"/>
      <c r="CAD6" s="194"/>
      <c r="CAE6" s="194"/>
      <c r="CAF6" s="195"/>
      <c r="CAG6" s="196"/>
      <c r="CAH6" s="197"/>
      <c r="CAI6" s="197"/>
      <c r="CAJ6" s="231"/>
      <c r="CAL6" s="223"/>
      <c r="CAM6" s="225"/>
      <c r="CAN6" s="226"/>
      <c r="CAO6" s="227"/>
      <c r="CAQ6" s="228"/>
      <c r="CAR6" s="229"/>
      <c r="CAS6" s="230"/>
      <c r="CAT6" s="194"/>
      <c r="CAU6" s="194"/>
      <c r="CAV6" s="195"/>
      <c r="CAW6" s="196"/>
      <c r="CAX6" s="197"/>
      <c r="CAY6" s="197"/>
      <c r="CAZ6" s="231"/>
      <c r="CBB6" s="223"/>
      <c r="CBC6" s="225"/>
      <c r="CBD6" s="226"/>
      <c r="CBE6" s="227"/>
      <c r="CBG6" s="228"/>
      <c r="CBH6" s="229"/>
      <c r="CBI6" s="230"/>
      <c r="CBJ6" s="194"/>
      <c r="CBK6" s="194"/>
      <c r="CBL6" s="195"/>
      <c r="CBM6" s="196"/>
      <c r="CBN6" s="197"/>
      <c r="CBO6" s="197"/>
      <c r="CBP6" s="231"/>
      <c r="CBR6" s="223"/>
      <c r="CBS6" s="225"/>
      <c r="CBT6" s="226"/>
      <c r="CBU6" s="227"/>
      <c r="CBW6" s="228"/>
      <c r="CBX6" s="229"/>
      <c r="CBY6" s="230"/>
      <c r="CBZ6" s="194"/>
      <c r="CCA6" s="194"/>
      <c r="CCB6" s="195"/>
      <c r="CCC6" s="196"/>
      <c r="CCD6" s="197"/>
      <c r="CCE6" s="197"/>
      <c r="CCF6" s="231"/>
      <c r="CCH6" s="223"/>
      <c r="CCI6" s="225"/>
      <c r="CCJ6" s="226"/>
      <c r="CCK6" s="227"/>
      <c r="CCM6" s="228"/>
      <c r="CCN6" s="229"/>
      <c r="CCO6" s="230"/>
      <c r="CCP6" s="194"/>
      <c r="CCQ6" s="194"/>
      <c r="CCR6" s="195"/>
      <c r="CCS6" s="196"/>
      <c r="CCT6" s="197"/>
      <c r="CCU6" s="197"/>
      <c r="CCV6" s="231"/>
      <c r="CCX6" s="223"/>
      <c r="CCY6" s="225"/>
      <c r="CCZ6" s="226"/>
      <c r="CDA6" s="227"/>
      <c r="CDC6" s="228"/>
      <c r="CDD6" s="229"/>
      <c r="CDE6" s="230"/>
      <c r="CDF6" s="194"/>
      <c r="CDG6" s="194"/>
      <c r="CDH6" s="195"/>
      <c r="CDI6" s="196"/>
      <c r="CDJ6" s="197"/>
      <c r="CDK6" s="197"/>
      <c r="CDL6" s="231"/>
      <c r="CDN6" s="223"/>
      <c r="CDO6" s="225"/>
      <c r="CDP6" s="226"/>
      <c r="CDQ6" s="227"/>
      <c r="CDS6" s="228"/>
      <c r="CDT6" s="229"/>
      <c r="CDU6" s="230"/>
      <c r="CDV6" s="194"/>
      <c r="CDW6" s="194"/>
      <c r="CDX6" s="195"/>
      <c r="CDY6" s="196"/>
      <c r="CDZ6" s="197"/>
      <c r="CEA6" s="197"/>
      <c r="CEB6" s="231"/>
      <c r="CED6" s="223"/>
      <c r="CEE6" s="225"/>
      <c r="CEF6" s="226"/>
      <c r="CEG6" s="227"/>
      <c r="CEI6" s="228"/>
      <c r="CEJ6" s="229"/>
      <c r="CEK6" s="230"/>
      <c r="CEL6" s="194"/>
      <c r="CEM6" s="194"/>
      <c r="CEN6" s="195"/>
      <c r="CEO6" s="196"/>
      <c r="CEP6" s="197"/>
      <c r="CEQ6" s="197"/>
      <c r="CER6" s="231"/>
      <c r="CET6" s="223"/>
      <c r="CEU6" s="225"/>
      <c r="CEV6" s="226"/>
      <c r="CEW6" s="227"/>
      <c r="CEY6" s="228"/>
      <c r="CEZ6" s="229"/>
      <c r="CFA6" s="230"/>
      <c r="CFB6" s="194"/>
      <c r="CFC6" s="194"/>
      <c r="CFD6" s="195"/>
      <c r="CFE6" s="196"/>
      <c r="CFF6" s="197"/>
      <c r="CFG6" s="197"/>
      <c r="CFH6" s="231"/>
      <c r="CFJ6" s="223"/>
      <c r="CFK6" s="225"/>
      <c r="CFL6" s="226"/>
      <c r="CFM6" s="227"/>
      <c r="CFO6" s="228"/>
      <c r="CFP6" s="229"/>
      <c r="CFQ6" s="230"/>
      <c r="CFR6" s="194"/>
      <c r="CFS6" s="194"/>
      <c r="CFT6" s="195"/>
      <c r="CFU6" s="196"/>
      <c r="CFV6" s="197"/>
      <c r="CFW6" s="197"/>
      <c r="CFX6" s="231"/>
      <c r="CFZ6" s="223"/>
      <c r="CGA6" s="225"/>
      <c r="CGB6" s="226"/>
      <c r="CGC6" s="227"/>
      <c r="CGE6" s="228"/>
      <c r="CGF6" s="229"/>
      <c r="CGG6" s="230"/>
      <c r="CGH6" s="194"/>
      <c r="CGI6" s="194"/>
      <c r="CGJ6" s="195"/>
      <c r="CGK6" s="196"/>
      <c r="CGL6" s="197"/>
      <c r="CGM6" s="197"/>
      <c r="CGN6" s="231"/>
      <c r="CGP6" s="223"/>
      <c r="CGQ6" s="225"/>
      <c r="CGR6" s="226"/>
      <c r="CGS6" s="227"/>
      <c r="CGU6" s="228"/>
      <c r="CGV6" s="229"/>
      <c r="CGW6" s="230"/>
      <c r="CGX6" s="194"/>
      <c r="CGY6" s="194"/>
      <c r="CGZ6" s="195"/>
      <c r="CHA6" s="196"/>
      <c r="CHB6" s="197"/>
      <c r="CHC6" s="197"/>
      <c r="CHD6" s="231"/>
      <c r="CHF6" s="223"/>
      <c r="CHG6" s="225"/>
      <c r="CHH6" s="226"/>
      <c r="CHI6" s="227"/>
      <c r="CHK6" s="228"/>
      <c r="CHL6" s="229"/>
      <c r="CHM6" s="230"/>
      <c r="CHN6" s="194"/>
      <c r="CHO6" s="194"/>
      <c r="CHP6" s="195"/>
      <c r="CHQ6" s="196"/>
      <c r="CHR6" s="197"/>
      <c r="CHS6" s="197"/>
      <c r="CHT6" s="231"/>
      <c r="CHV6" s="223"/>
      <c r="CHW6" s="225"/>
      <c r="CHX6" s="226"/>
      <c r="CHY6" s="227"/>
      <c r="CIA6" s="228"/>
      <c r="CIB6" s="229"/>
      <c r="CIC6" s="230"/>
      <c r="CID6" s="194"/>
      <c r="CIE6" s="194"/>
      <c r="CIF6" s="195"/>
      <c r="CIG6" s="196"/>
      <c r="CIH6" s="197"/>
      <c r="CII6" s="197"/>
      <c r="CIJ6" s="231"/>
      <c r="CIL6" s="223"/>
      <c r="CIM6" s="225"/>
      <c r="CIN6" s="226"/>
      <c r="CIO6" s="227"/>
      <c r="CIQ6" s="228"/>
      <c r="CIR6" s="229"/>
      <c r="CIS6" s="230"/>
      <c r="CIT6" s="194"/>
      <c r="CIU6" s="194"/>
      <c r="CIV6" s="195"/>
      <c r="CIW6" s="196"/>
      <c r="CIX6" s="197"/>
      <c r="CIY6" s="197"/>
      <c r="CIZ6" s="231"/>
      <c r="CJB6" s="223"/>
      <c r="CJC6" s="225"/>
      <c r="CJD6" s="226"/>
      <c r="CJE6" s="227"/>
      <c r="CJG6" s="228"/>
      <c r="CJH6" s="229"/>
      <c r="CJI6" s="230"/>
      <c r="CJJ6" s="194"/>
      <c r="CJK6" s="194"/>
      <c r="CJL6" s="195"/>
      <c r="CJM6" s="196"/>
      <c r="CJN6" s="197"/>
      <c r="CJO6" s="197"/>
      <c r="CJP6" s="231"/>
      <c r="CJR6" s="223"/>
      <c r="CJS6" s="225"/>
      <c r="CJT6" s="226"/>
      <c r="CJU6" s="227"/>
      <c r="CJW6" s="228"/>
      <c r="CJX6" s="229"/>
      <c r="CJY6" s="230"/>
      <c r="CJZ6" s="194"/>
      <c r="CKA6" s="194"/>
      <c r="CKB6" s="195"/>
      <c r="CKC6" s="196"/>
      <c r="CKD6" s="197"/>
      <c r="CKE6" s="197"/>
      <c r="CKF6" s="231"/>
      <c r="CKH6" s="223"/>
      <c r="CKI6" s="225"/>
      <c r="CKJ6" s="226"/>
      <c r="CKK6" s="227"/>
      <c r="CKM6" s="228"/>
      <c r="CKN6" s="229"/>
      <c r="CKO6" s="230"/>
      <c r="CKP6" s="194"/>
      <c r="CKQ6" s="194"/>
      <c r="CKR6" s="195"/>
      <c r="CKS6" s="196"/>
      <c r="CKT6" s="197"/>
      <c r="CKU6" s="197"/>
      <c r="CKV6" s="231"/>
      <c r="CKX6" s="223"/>
      <c r="CKY6" s="225"/>
      <c r="CKZ6" s="226"/>
      <c r="CLA6" s="227"/>
      <c r="CLC6" s="228"/>
      <c r="CLD6" s="229"/>
      <c r="CLE6" s="230"/>
      <c r="CLF6" s="194"/>
      <c r="CLG6" s="194"/>
      <c r="CLH6" s="195"/>
      <c r="CLI6" s="196"/>
      <c r="CLJ6" s="197"/>
      <c r="CLK6" s="197"/>
      <c r="CLL6" s="231"/>
      <c r="CLN6" s="223"/>
      <c r="CLO6" s="225"/>
      <c r="CLP6" s="226"/>
      <c r="CLQ6" s="227"/>
      <c r="CLS6" s="228"/>
      <c r="CLT6" s="229"/>
      <c r="CLU6" s="230"/>
      <c r="CLV6" s="194"/>
      <c r="CLW6" s="194"/>
      <c r="CLX6" s="195"/>
      <c r="CLY6" s="196"/>
      <c r="CLZ6" s="197"/>
      <c r="CMA6" s="197"/>
      <c r="CMB6" s="231"/>
      <c r="CMD6" s="223"/>
      <c r="CME6" s="225"/>
      <c r="CMF6" s="226"/>
      <c r="CMG6" s="227"/>
      <c r="CMI6" s="228"/>
      <c r="CMJ6" s="229"/>
      <c r="CMK6" s="230"/>
      <c r="CML6" s="194"/>
      <c r="CMM6" s="194"/>
      <c r="CMN6" s="195"/>
      <c r="CMO6" s="196"/>
      <c r="CMP6" s="197"/>
      <c r="CMQ6" s="197"/>
      <c r="CMR6" s="231"/>
      <c r="CMT6" s="223"/>
      <c r="CMU6" s="225"/>
      <c r="CMV6" s="226"/>
      <c r="CMW6" s="227"/>
      <c r="CMY6" s="228"/>
      <c r="CMZ6" s="229"/>
      <c r="CNA6" s="230"/>
      <c r="CNB6" s="194"/>
      <c r="CNC6" s="194"/>
      <c r="CND6" s="195"/>
      <c r="CNE6" s="196"/>
      <c r="CNF6" s="197"/>
      <c r="CNG6" s="197"/>
      <c r="CNH6" s="231"/>
      <c r="CNJ6" s="223"/>
      <c r="CNK6" s="225"/>
      <c r="CNL6" s="226"/>
      <c r="CNM6" s="227"/>
      <c r="CNO6" s="228"/>
      <c r="CNP6" s="229"/>
      <c r="CNQ6" s="230"/>
      <c r="CNR6" s="194"/>
      <c r="CNS6" s="194"/>
      <c r="CNT6" s="195"/>
      <c r="CNU6" s="196"/>
      <c r="CNV6" s="197"/>
      <c r="CNW6" s="197"/>
      <c r="CNX6" s="231"/>
      <c r="CNZ6" s="223"/>
      <c r="COA6" s="225"/>
      <c r="COB6" s="226"/>
      <c r="COC6" s="227"/>
      <c r="COE6" s="228"/>
      <c r="COF6" s="229"/>
      <c r="COG6" s="230"/>
      <c r="COH6" s="194"/>
      <c r="COI6" s="194"/>
      <c r="COJ6" s="195"/>
      <c r="COK6" s="196"/>
      <c r="COL6" s="197"/>
      <c r="COM6" s="197"/>
      <c r="CON6" s="231"/>
      <c r="COP6" s="223"/>
      <c r="COQ6" s="225"/>
      <c r="COR6" s="226"/>
      <c r="COS6" s="227"/>
      <c r="COU6" s="228"/>
      <c r="COV6" s="229"/>
      <c r="COW6" s="230"/>
      <c r="COX6" s="194"/>
      <c r="COY6" s="194"/>
      <c r="COZ6" s="195"/>
      <c r="CPA6" s="196"/>
      <c r="CPB6" s="197"/>
      <c r="CPC6" s="197"/>
      <c r="CPD6" s="231"/>
      <c r="CPF6" s="223"/>
      <c r="CPG6" s="225"/>
      <c r="CPH6" s="226"/>
      <c r="CPI6" s="227"/>
      <c r="CPK6" s="228"/>
      <c r="CPL6" s="229"/>
      <c r="CPM6" s="230"/>
      <c r="CPN6" s="194"/>
      <c r="CPO6" s="194"/>
      <c r="CPP6" s="195"/>
      <c r="CPQ6" s="196"/>
      <c r="CPR6" s="197"/>
      <c r="CPS6" s="197"/>
      <c r="CPT6" s="231"/>
      <c r="CPV6" s="223"/>
      <c r="CPW6" s="225"/>
      <c r="CPX6" s="226"/>
      <c r="CPY6" s="227"/>
      <c r="CQA6" s="228"/>
      <c r="CQB6" s="229"/>
      <c r="CQC6" s="230"/>
      <c r="CQD6" s="194"/>
      <c r="CQE6" s="194"/>
      <c r="CQF6" s="195"/>
      <c r="CQG6" s="196"/>
      <c r="CQH6" s="197"/>
      <c r="CQI6" s="197"/>
      <c r="CQJ6" s="231"/>
      <c r="CQL6" s="223"/>
      <c r="CQM6" s="225"/>
      <c r="CQN6" s="226"/>
      <c r="CQO6" s="227"/>
      <c r="CQQ6" s="228"/>
      <c r="CQR6" s="229"/>
      <c r="CQS6" s="230"/>
      <c r="CQT6" s="194"/>
      <c r="CQU6" s="194"/>
      <c r="CQV6" s="195"/>
      <c r="CQW6" s="196"/>
      <c r="CQX6" s="197"/>
      <c r="CQY6" s="197"/>
      <c r="CQZ6" s="231"/>
      <c r="CRB6" s="223"/>
      <c r="CRC6" s="225"/>
      <c r="CRD6" s="226"/>
      <c r="CRE6" s="227"/>
      <c r="CRG6" s="228"/>
      <c r="CRH6" s="229"/>
      <c r="CRI6" s="230"/>
      <c r="CRJ6" s="194"/>
      <c r="CRK6" s="194"/>
      <c r="CRL6" s="195"/>
      <c r="CRM6" s="196"/>
      <c r="CRN6" s="197"/>
      <c r="CRO6" s="197"/>
      <c r="CRP6" s="231"/>
      <c r="CRR6" s="223"/>
      <c r="CRS6" s="225"/>
      <c r="CRT6" s="226"/>
      <c r="CRU6" s="227"/>
      <c r="CRW6" s="228"/>
      <c r="CRX6" s="229"/>
      <c r="CRY6" s="230"/>
      <c r="CRZ6" s="194"/>
      <c r="CSA6" s="194"/>
      <c r="CSB6" s="195"/>
      <c r="CSC6" s="196"/>
      <c r="CSD6" s="197"/>
      <c r="CSE6" s="197"/>
      <c r="CSF6" s="231"/>
      <c r="CSH6" s="223"/>
      <c r="CSI6" s="225"/>
      <c r="CSJ6" s="226"/>
      <c r="CSK6" s="227"/>
      <c r="CSM6" s="228"/>
      <c r="CSN6" s="229"/>
      <c r="CSO6" s="230"/>
      <c r="CSP6" s="194"/>
      <c r="CSQ6" s="194"/>
      <c r="CSR6" s="195"/>
      <c r="CSS6" s="196"/>
      <c r="CST6" s="197"/>
      <c r="CSU6" s="197"/>
      <c r="CSV6" s="231"/>
      <c r="CSX6" s="223"/>
      <c r="CSY6" s="225"/>
      <c r="CSZ6" s="226"/>
      <c r="CTA6" s="227"/>
      <c r="CTC6" s="228"/>
      <c r="CTD6" s="229"/>
      <c r="CTE6" s="230"/>
      <c r="CTF6" s="194"/>
      <c r="CTG6" s="194"/>
      <c r="CTH6" s="195"/>
      <c r="CTI6" s="196"/>
      <c r="CTJ6" s="197"/>
      <c r="CTK6" s="197"/>
      <c r="CTL6" s="231"/>
      <c r="CTN6" s="223"/>
      <c r="CTO6" s="225"/>
      <c r="CTP6" s="226"/>
      <c r="CTQ6" s="227"/>
      <c r="CTS6" s="228"/>
      <c r="CTT6" s="229"/>
      <c r="CTU6" s="230"/>
      <c r="CTV6" s="194"/>
      <c r="CTW6" s="194"/>
      <c r="CTX6" s="195"/>
      <c r="CTY6" s="196"/>
      <c r="CTZ6" s="197"/>
      <c r="CUA6" s="197"/>
      <c r="CUB6" s="231"/>
      <c r="CUD6" s="223"/>
      <c r="CUE6" s="225"/>
      <c r="CUF6" s="226"/>
      <c r="CUG6" s="227"/>
      <c r="CUI6" s="228"/>
      <c r="CUJ6" s="229"/>
      <c r="CUK6" s="230"/>
      <c r="CUL6" s="194"/>
      <c r="CUM6" s="194"/>
      <c r="CUN6" s="195"/>
      <c r="CUO6" s="196"/>
      <c r="CUP6" s="197"/>
      <c r="CUQ6" s="197"/>
      <c r="CUR6" s="231"/>
      <c r="CUT6" s="223"/>
      <c r="CUU6" s="225"/>
      <c r="CUV6" s="226"/>
      <c r="CUW6" s="227"/>
      <c r="CUY6" s="228"/>
      <c r="CUZ6" s="229"/>
      <c r="CVA6" s="230"/>
      <c r="CVB6" s="194"/>
      <c r="CVC6" s="194"/>
      <c r="CVD6" s="195"/>
      <c r="CVE6" s="196"/>
      <c r="CVF6" s="197"/>
      <c r="CVG6" s="197"/>
      <c r="CVH6" s="231"/>
      <c r="CVJ6" s="223"/>
      <c r="CVK6" s="225"/>
      <c r="CVL6" s="226"/>
      <c r="CVM6" s="227"/>
      <c r="CVO6" s="228"/>
      <c r="CVP6" s="229"/>
      <c r="CVQ6" s="230"/>
      <c r="CVR6" s="194"/>
      <c r="CVS6" s="194"/>
      <c r="CVT6" s="195"/>
      <c r="CVU6" s="196"/>
      <c r="CVV6" s="197"/>
      <c r="CVW6" s="197"/>
      <c r="CVX6" s="231"/>
      <c r="CVZ6" s="223"/>
      <c r="CWA6" s="225"/>
      <c r="CWB6" s="226"/>
      <c r="CWC6" s="227"/>
      <c r="CWE6" s="228"/>
      <c r="CWF6" s="229"/>
      <c r="CWG6" s="230"/>
      <c r="CWH6" s="194"/>
      <c r="CWI6" s="194"/>
      <c r="CWJ6" s="195"/>
      <c r="CWK6" s="196"/>
      <c r="CWL6" s="197"/>
      <c r="CWM6" s="197"/>
      <c r="CWN6" s="231"/>
      <c r="CWP6" s="223"/>
      <c r="CWQ6" s="225"/>
      <c r="CWR6" s="226"/>
      <c r="CWS6" s="227"/>
      <c r="CWU6" s="228"/>
      <c r="CWV6" s="229"/>
      <c r="CWW6" s="230"/>
      <c r="CWX6" s="194"/>
      <c r="CWY6" s="194"/>
      <c r="CWZ6" s="195"/>
      <c r="CXA6" s="196"/>
      <c r="CXB6" s="197"/>
      <c r="CXC6" s="197"/>
      <c r="CXD6" s="231"/>
      <c r="CXF6" s="223"/>
      <c r="CXG6" s="225"/>
      <c r="CXH6" s="226"/>
      <c r="CXI6" s="227"/>
      <c r="CXK6" s="228"/>
      <c r="CXL6" s="229"/>
      <c r="CXM6" s="230"/>
      <c r="CXN6" s="194"/>
      <c r="CXO6" s="194"/>
      <c r="CXP6" s="195"/>
      <c r="CXQ6" s="196"/>
      <c r="CXR6" s="197"/>
      <c r="CXS6" s="197"/>
      <c r="CXT6" s="231"/>
      <c r="CXV6" s="223"/>
      <c r="CXW6" s="225"/>
      <c r="CXX6" s="226"/>
      <c r="CXY6" s="227"/>
      <c r="CYA6" s="228"/>
      <c r="CYB6" s="229"/>
      <c r="CYC6" s="230"/>
      <c r="CYD6" s="194"/>
      <c r="CYE6" s="194"/>
      <c r="CYF6" s="195"/>
      <c r="CYG6" s="196"/>
      <c r="CYH6" s="197"/>
      <c r="CYI6" s="197"/>
      <c r="CYJ6" s="231"/>
      <c r="CYL6" s="223"/>
      <c r="CYM6" s="225"/>
      <c r="CYN6" s="226"/>
      <c r="CYO6" s="227"/>
      <c r="CYQ6" s="228"/>
      <c r="CYR6" s="229"/>
      <c r="CYS6" s="230"/>
      <c r="CYT6" s="194"/>
      <c r="CYU6" s="194"/>
      <c r="CYV6" s="195"/>
      <c r="CYW6" s="196"/>
      <c r="CYX6" s="197"/>
      <c r="CYY6" s="197"/>
      <c r="CYZ6" s="231"/>
      <c r="CZB6" s="223"/>
      <c r="CZC6" s="225"/>
      <c r="CZD6" s="226"/>
      <c r="CZE6" s="227"/>
      <c r="CZG6" s="228"/>
      <c r="CZH6" s="229"/>
      <c r="CZI6" s="230"/>
      <c r="CZJ6" s="194"/>
      <c r="CZK6" s="194"/>
      <c r="CZL6" s="195"/>
      <c r="CZM6" s="196"/>
      <c r="CZN6" s="197"/>
      <c r="CZO6" s="197"/>
      <c r="CZP6" s="231"/>
      <c r="CZR6" s="223"/>
      <c r="CZS6" s="225"/>
      <c r="CZT6" s="226"/>
      <c r="CZU6" s="227"/>
      <c r="CZW6" s="228"/>
      <c r="CZX6" s="229"/>
      <c r="CZY6" s="230"/>
      <c r="CZZ6" s="194"/>
      <c r="DAA6" s="194"/>
      <c r="DAB6" s="195"/>
      <c r="DAC6" s="196"/>
      <c r="DAD6" s="197"/>
      <c r="DAE6" s="197"/>
      <c r="DAF6" s="231"/>
      <c r="DAH6" s="223"/>
      <c r="DAI6" s="225"/>
      <c r="DAJ6" s="226"/>
      <c r="DAK6" s="227"/>
      <c r="DAM6" s="228"/>
      <c r="DAN6" s="229"/>
      <c r="DAO6" s="230"/>
      <c r="DAP6" s="194"/>
      <c r="DAQ6" s="194"/>
      <c r="DAR6" s="195"/>
      <c r="DAS6" s="196"/>
      <c r="DAT6" s="197"/>
      <c r="DAU6" s="197"/>
      <c r="DAV6" s="231"/>
      <c r="DAX6" s="223"/>
      <c r="DAY6" s="225"/>
      <c r="DAZ6" s="226"/>
      <c r="DBA6" s="227"/>
      <c r="DBC6" s="228"/>
      <c r="DBD6" s="229"/>
      <c r="DBE6" s="230"/>
      <c r="DBF6" s="194"/>
      <c r="DBG6" s="194"/>
      <c r="DBH6" s="195"/>
      <c r="DBI6" s="196"/>
      <c r="DBJ6" s="197"/>
      <c r="DBK6" s="197"/>
      <c r="DBL6" s="231"/>
      <c r="DBN6" s="223"/>
      <c r="DBO6" s="225"/>
      <c r="DBP6" s="226"/>
      <c r="DBQ6" s="227"/>
      <c r="DBS6" s="228"/>
      <c r="DBT6" s="229"/>
      <c r="DBU6" s="230"/>
      <c r="DBV6" s="194"/>
      <c r="DBW6" s="194"/>
      <c r="DBX6" s="195"/>
      <c r="DBY6" s="196"/>
      <c r="DBZ6" s="197"/>
      <c r="DCA6" s="197"/>
      <c r="DCB6" s="231"/>
      <c r="DCD6" s="223"/>
      <c r="DCE6" s="225"/>
      <c r="DCF6" s="226"/>
      <c r="DCG6" s="227"/>
      <c r="DCI6" s="228"/>
      <c r="DCJ6" s="229"/>
      <c r="DCK6" s="230"/>
      <c r="DCL6" s="194"/>
      <c r="DCM6" s="194"/>
      <c r="DCN6" s="195"/>
      <c r="DCO6" s="196"/>
      <c r="DCP6" s="197"/>
      <c r="DCQ6" s="197"/>
      <c r="DCR6" s="231"/>
      <c r="DCT6" s="223"/>
      <c r="DCU6" s="225"/>
      <c r="DCV6" s="226"/>
      <c r="DCW6" s="227"/>
      <c r="DCY6" s="228"/>
      <c r="DCZ6" s="229"/>
      <c r="DDA6" s="230"/>
      <c r="DDB6" s="194"/>
      <c r="DDC6" s="194"/>
      <c r="DDD6" s="195"/>
      <c r="DDE6" s="196"/>
      <c r="DDF6" s="197"/>
      <c r="DDG6" s="197"/>
      <c r="DDH6" s="231"/>
      <c r="DDJ6" s="223"/>
      <c r="DDK6" s="225"/>
      <c r="DDL6" s="226"/>
      <c r="DDM6" s="227"/>
      <c r="DDO6" s="228"/>
      <c r="DDP6" s="229"/>
      <c r="DDQ6" s="230"/>
      <c r="DDR6" s="194"/>
      <c r="DDS6" s="194"/>
      <c r="DDT6" s="195"/>
      <c r="DDU6" s="196"/>
      <c r="DDV6" s="197"/>
      <c r="DDW6" s="197"/>
      <c r="DDX6" s="231"/>
      <c r="DDZ6" s="223"/>
      <c r="DEA6" s="225"/>
      <c r="DEB6" s="226"/>
      <c r="DEC6" s="227"/>
      <c r="DEE6" s="228"/>
      <c r="DEF6" s="229"/>
      <c r="DEG6" s="230"/>
      <c r="DEH6" s="194"/>
      <c r="DEI6" s="194"/>
      <c r="DEJ6" s="195"/>
      <c r="DEK6" s="196"/>
      <c r="DEL6" s="197"/>
      <c r="DEM6" s="197"/>
      <c r="DEN6" s="231"/>
      <c r="DEP6" s="223"/>
      <c r="DEQ6" s="225"/>
      <c r="DER6" s="226"/>
      <c r="DES6" s="227"/>
      <c r="DEU6" s="228"/>
      <c r="DEV6" s="229"/>
      <c r="DEW6" s="230"/>
      <c r="DEX6" s="194"/>
      <c r="DEY6" s="194"/>
      <c r="DEZ6" s="195"/>
      <c r="DFA6" s="196"/>
      <c r="DFB6" s="197"/>
      <c r="DFC6" s="197"/>
      <c r="DFD6" s="231"/>
      <c r="DFF6" s="223"/>
      <c r="DFG6" s="225"/>
      <c r="DFH6" s="226"/>
      <c r="DFI6" s="227"/>
      <c r="DFK6" s="228"/>
      <c r="DFL6" s="229"/>
      <c r="DFM6" s="230"/>
      <c r="DFN6" s="194"/>
      <c r="DFO6" s="194"/>
      <c r="DFP6" s="195"/>
      <c r="DFQ6" s="196"/>
      <c r="DFR6" s="197"/>
      <c r="DFS6" s="197"/>
      <c r="DFT6" s="231"/>
      <c r="DFV6" s="223"/>
      <c r="DFW6" s="225"/>
      <c r="DFX6" s="226"/>
      <c r="DFY6" s="227"/>
      <c r="DGA6" s="228"/>
      <c r="DGB6" s="229"/>
      <c r="DGC6" s="230"/>
      <c r="DGD6" s="194"/>
      <c r="DGE6" s="194"/>
      <c r="DGF6" s="195"/>
      <c r="DGG6" s="196"/>
      <c r="DGH6" s="197"/>
      <c r="DGI6" s="197"/>
      <c r="DGJ6" s="231"/>
      <c r="DGL6" s="223"/>
      <c r="DGM6" s="225"/>
      <c r="DGN6" s="226"/>
      <c r="DGO6" s="227"/>
      <c r="DGQ6" s="228"/>
      <c r="DGR6" s="229"/>
      <c r="DGS6" s="230"/>
      <c r="DGT6" s="194"/>
      <c r="DGU6" s="194"/>
      <c r="DGV6" s="195"/>
      <c r="DGW6" s="196"/>
      <c r="DGX6" s="197"/>
      <c r="DGY6" s="197"/>
      <c r="DGZ6" s="231"/>
      <c r="DHB6" s="223"/>
      <c r="DHC6" s="225"/>
      <c r="DHD6" s="226"/>
      <c r="DHE6" s="227"/>
      <c r="DHG6" s="228"/>
      <c r="DHH6" s="229"/>
      <c r="DHI6" s="230"/>
      <c r="DHJ6" s="194"/>
      <c r="DHK6" s="194"/>
      <c r="DHL6" s="195"/>
      <c r="DHM6" s="196"/>
      <c r="DHN6" s="197"/>
      <c r="DHO6" s="197"/>
      <c r="DHP6" s="231"/>
      <c r="DHR6" s="223"/>
      <c r="DHS6" s="225"/>
      <c r="DHT6" s="226"/>
      <c r="DHU6" s="227"/>
      <c r="DHW6" s="228"/>
      <c r="DHX6" s="229"/>
      <c r="DHY6" s="230"/>
      <c r="DHZ6" s="194"/>
      <c r="DIA6" s="194"/>
      <c r="DIB6" s="195"/>
      <c r="DIC6" s="196"/>
      <c r="DID6" s="197"/>
      <c r="DIE6" s="197"/>
      <c r="DIF6" s="231"/>
      <c r="DIH6" s="223"/>
      <c r="DII6" s="225"/>
      <c r="DIJ6" s="226"/>
      <c r="DIK6" s="227"/>
      <c r="DIM6" s="228"/>
      <c r="DIN6" s="229"/>
      <c r="DIO6" s="230"/>
      <c r="DIP6" s="194"/>
      <c r="DIQ6" s="194"/>
      <c r="DIR6" s="195"/>
      <c r="DIS6" s="196"/>
      <c r="DIT6" s="197"/>
      <c r="DIU6" s="197"/>
      <c r="DIV6" s="231"/>
      <c r="DIX6" s="223"/>
      <c r="DIY6" s="225"/>
      <c r="DIZ6" s="226"/>
      <c r="DJA6" s="227"/>
      <c r="DJC6" s="228"/>
      <c r="DJD6" s="229"/>
      <c r="DJE6" s="230"/>
      <c r="DJF6" s="194"/>
      <c r="DJG6" s="194"/>
      <c r="DJH6" s="195"/>
      <c r="DJI6" s="196"/>
      <c r="DJJ6" s="197"/>
      <c r="DJK6" s="197"/>
      <c r="DJL6" s="231"/>
      <c r="DJN6" s="223"/>
      <c r="DJO6" s="225"/>
      <c r="DJP6" s="226"/>
      <c r="DJQ6" s="227"/>
      <c r="DJS6" s="228"/>
      <c r="DJT6" s="229"/>
      <c r="DJU6" s="230"/>
      <c r="DJV6" s="194"/>
      <c r="DJW6" s="194"/>
      <c r="DJX6" s="195"/>
      <c r="DJY6" s="196"/>
      <c r="DJZ6" s="197"/>
      <c r="DKA6" s="197"/>
      <c r="DKB6" s="231"/>
      <c r="DKD6" s="223"/>
      <c r="DKE6" s="225"/>
      <c r="DKF6" s="226"/>
      <c r="DKG6" s="227"/>
      <c r="DKI6" s="228"/>
      <c r="DKJ6" s="229"/>
      <c r="DKK6" s="230"/>
      <c r="DKL6" s="194"/>
      <c r="DKM6" s="194"/>
      <c r="DKN6" s="195"/>
      <c r="DKO6" s="196"/>
      <c r="DKP6" s="197"/>
      <c r="DKQ6" s="197"/>
      <c r="DKR6" s="231"/>
      <c r="DKT6" s="223"/>
      <c r="DKU6" s="225"/>
      <c r="DKV6" s="226"/>
      <c r="DKW6" s="227"/>
      <c r="DKY6" s="228"/>
      <c r="DKZ6" s="229"/>
      <c r="DLA6" s="230"/>
      <c r="DLB6" s="194"/>
      <c r="DLC6" s="194"/>
      <c r="DLD6" s="195"/>
      <c r="DLE6" s="196"/>
      <c r="DLF6" s="197"/>
      <c r="DLG6" s="197"/>
      <c r="DLH6" s="231"/>
      <c r="DLJ6" s="223"/>
      <c r="DLK6" s="225"/>
      <c r="DLL6" s="226"/>
      <c r="DLM6" s="227"/>
      <c r="DLO6" s="228"/>
      <c r="DLP6" s="229"/>
      <c r="DLQ6" s="230"/>
      <c r="DLR6" s="194"/>
      <c r="DLS6" s="194"/>
      <c r="DLT6" s="195"/>
      <c r="DLU6" s="196"/>
      <c r="DLV6" s="197"/>
      <c r="DLW6" s="197"/>
      <c r="DLX6" s="231"/>
      <c r="DLZ6" s="223"/>
      <c r="DMA6" s="225"/>
      <c r="DMB6" s="226"/>
      <c r="DMC6" s="227"/>
      <c r="DME6" s="228"/>
      <c r="DMF6" s="229"/>
      <c r="DMG6" s="230"/>
      <c r="DMH6" s="194"/>
      <c r="DMI6" s="194"/>
      <c r="DMJ6" s="195"/>
      <c r="DMK6" s="196"/>
      <c r="DML6" s="197"/>
      <c r="DMM6" s="197"/>
      <c r="DMN6" s="231"/>
      <c r="DMP6" s="223"/>
      <c r="DMQ6" s="225"/>
      <c r="DMR6" s="226"/>
      <c r="DMS6" s="227"/>
      <c r="DMU6" s="228"/>
      <c r="DMV6" s="229"/>
      <c r="DMW6" s="230"/>
      <c r="DMX6" s="194"/>
      <c r="DMY6" s="194"/>
      <c r="DMZ6" s="195"/>
      <c r="DNA6" s="196"/>
      <c r="DNB6" s="197"/>
      <c r="DNC6" s="197"/>
      <c r="DND6" s="231"/>
      <c r="DNF6" s="223"/>
      <c r="DNG6" s="225"/>
      <c r="DNH6" s="226"/>
      <c r="DNI6" s="227"/>
      <c r="DNK6" s="228"/>
      <c r="DNL6" s="229"/>
      <c r="DNM6" s="230"/>
      <c r="DNN6" s="194"/>
      <c r="DNO6" s="194"/>
      <c r="DNP6" s="195"/>
      <c r="DNQ6" s="196"/>
      <c r="DNR6" s="197"/>
      <c r="DNS6" s="197"/>
      <c r="DNT6" s="231"/>
      <c r="DNV6" s="223"/>
      <c r="DNW6" s="225"/>
      <c r="DNX6" s="226"/>
      <c r="DNY6" s="227"/>
      <c r="DOA6" s="228"/>
      <c r="DOB6" s="229"/>
      <c r="DOC6" s="230"/>
      <c r="DOD6" s="194"/>
      <c r="DOE6" s="194"/>
      <c r="DOF6" s="195"/>
      <c r="DOG6" s="196"/>
      <c r="DOH6" s="197"/>
      <c r="DOI6" s="197"/>
      <c r="DOJ6" s="231"/>
      <c r="DOL6" s="223"/>
      <c r="DOM6" s="225"/>
      <c r="DON6" s="226"/>
      <c r="DOO6" s="227"/>
      <c r="DOQ6" s="228"/>
      <c r="DOR6" s="229"/>
      <c r="DOS6" s="230"/>
      <c r="DOT6" s="194"/>
      <c r="DOU6" s="194"/>
      <c r="DOV6" s="195"/>
      <c r="DOW6" s="196"/>
      <c r="DOX6" s="197"/>
      <c r="DOY6" s="197"/>
      <c r="DOZ6" s="231"/>
      <c r="DPB6" s="223"/>
      <c r="DPC6" s="225"/>
      <c r="DPD6" s="226"/>
      <c r="DPE6" s="227"/>
      <c r="DPG6" s="228"/>
      <c r="DPH6" s="229"/>
      <c r="DPI6" s="230"/>
      <c r="DPJ6" s="194"/>
      <c r="DPK6" s="194"/>
      <c r="DPL6" s="195"/>
      <c r="DPM6" s="196"/>
      <c r="DPN6" s="197"/>
      <c r="DPO6" s="197"/>
      <c r="DPP6" s="231"/>
      <c r="DPR6" s="223"/>
      <c r="DPS6" s="225"/>
      <c r="DPT6" s="226"/>
      <c r="DPU6" s="227"/>
      <c r="DPW6" s="228"/>
      <c r="DPX6" s="229"/>
      <c r="DPY6" s="230"/>
      <c r="DPZ6" s="194"/>
      <c r="DQA6" s="194"/>
      <c r="DQB6" s="195"/>
      <c r="DQC6" s="196"/>
      <c r="DQD6" s="197"/>
      <c r="DQE6" s="197"/>
      <c r="DQF6" s="231"/>
      <c r="DQH6" s="223"/>
      <c r="DQI6" s="225"/>
      <c r="DQJ6" s="226"/>
      <c r="DQK6" s="227"/>
      <c r="DQM6" s="228"/>
      <c r="DQN6" s="229"/>
      <c r="DQO6" s="230"/>
      <c r="DQP6" s="194"/>
      <c r="DQQ6" s="194"/>
      <c r="DQR6" s="195"/>
      <c r="DQS6" s="196"/>
      <c r="DQT6" s="197"/>
      <c r="DQU6" s="197"/>
      <c r="DQV6" s="231"/>
      <c r="DQX6" s="223"/>
      <c r="DQY6" s="225"/>
      <c r="DQZ6" s="226"/>
      <c r="DRA6" s="227"/>
      <c r="DRC6" s="228"/>
      <c r="DRD6" s="229"/>
      <c r="DRE6" s="230"/>
      <c r="DRF6" s="194"/>
      <c r="DRG6" s="194"/>
      <c r="DRH6" s="195"/>
      <c r="DRI6" s="196"/>
      <c r="DRJ6" s="197"/>
      <c r="DRK6" s="197"/>
      <c r="DRL6" s="231"/>
      <c r="DRN6" s="223"/>
      <c r="DRO6" s="225"/>
      <c r="DRP6" s="226"/>
      <c r="DRQ6" s="227"/>
      <c r="DRS6" s="228"/>
      <c r="DRT6" s="229"/>
      <c r="DRU6" s="230"/>
      <c r="DRV6" s="194"/>
      <c r="DRW6" s="194"/>
      <c r="DRX6" s="195"/>
      <c r="DRY6" s="196"/>
      <c r="DRZ6" s="197"/>
      <c r="DSA6" s="197"/>
      <c r="DSB6" s="231"/>
      <c r="DSD6" s="223"/>
      <c r="DSE6" s="225"/>
      <c r="DSF6" s="226"/>
      <c r="DSG6" s="227"/>
      <c r="DSI6" s="228"/>
      <c r="DSJ6" s="229"/>
      <c r="DSK6" s="230"/>
      <c r="DSL6" s="194"/>
      <c r="DSM6" s="194"/>
      <c r="DSN6" s="195"/>
      <c r="DSO6" s="196"/>
      <c r="DSP6" s="197"/>
      <c r="DSQ6" s="197"/>
      <c r="DSR6" s="231"/>
      <c r="DST6" s="223"/>
      <c r="DSU6" s="225"/>
      <c r="DSV6" s="226"/>
      <c r="DSW6" s="227"/>
      <c r="DSY6" s="228"/>
      <c r="DSZ6" s="229"/>
      <c r="DTA6" s="230"/>
      <c r="DTB6" s="194"/>
      <c r="DTC6" s="194"/>
      <c r="DTD6" s="195"/>
      <c r="DTE6" s="196"/>
      <c r="DTF6" s="197"/>
      <c r="DTG6" s="197"/>
      <c r="DTH6" s="231"/>
      <c r="DTJ6" s="223"/>
      <c r="DTK6" s="225"/>
      <c r="DTL6" s="226"/>
      <c r="DTM6" s="227"/>
      <c r="DTO6" s="228"/>
      <c r="DTP6" s="229"/>
      <c r="DTQ6" s="230"/>
      <c r="DTR6" s="194"/>
      <c r="DTS6" s="194"/>
      <c r="DTT6" s="195"/>
      <c r="DTU6" s="196"/>
      <c r="DTV6" s="197"/>
      <c r="DTW6" s="197"/>
      <c r="DTX6" s="231"/>
      <c r="DTZ6" s="223"/>
      <c r="DUA6" s="225"/>
      <c r="DUB6" s="226"/>
      <c r="DUC6" s="227"/>
      <c r="DUE6" s="228"/>
      <c r="DUF6" s="229"/>
      <c r="DUG6" s="230"/>
      <c r="DUH6" s="194"/>
      <c r="DUI6" s="194"/>
      <c r="DUJ6" s="195"/>
      <c r="DUK6" s="196"/>
      <c r="DUL6" s="197"/>
      <c r="DUM6" s="197"/>
      <c r="DUN6" s="231"/>
      <c r="DUP6" s="223"/>
      <c r="DUQ6" s="225"/>
      <c r="DUR6" s="226"/>
      <c r="DUS6" s="227"/>
      <c r="DUU6" s="228"/>
      <c r="DUV6" s="229"/>
      <c r="DUW6" s="230"/>
      <c r="DUX6" s="194"/>
      <c r="DUY6" s="194"/>
      <c r="DUZ6" s="195"/>
      <c r="DVA6" s="196"/>
      <c r="DVB6" s="197"/>
      <c r="DVC6" s="197"/>
      <c r="DVD6" s="231"/>
      <c r="DVF6" s="223"/>
      <c r="DVG6" s="225"/>
      <c r="DVH6" s="226"/>
      <c r="DVI6" s="227"/>
      <c r="DVK6" s="228"/>
      <c r="DVL6" s="229"/>
      <c r="DVM6" s="230"/>
      <c r="DVN6" s="194"/>
      <c r="DVO6" s="194"/>
      <c r="DVP6" s="195"/>
      <c r="DVQ6" s="196"/>
      <c r="DVR6" s="197"/>
      <c r="DVS6" s="197"/>
      <c r="DVT6" s="231"/>
      <c r="DVV6" s="223"/>
      <c r="DVW6" s="225"/>
      <c r="DVX6" s="226"/>
      <c r="DVY6" s="227"/>
      <c r="DWA6" s="228"/>
      <c r="DWB6" s="229"/>
      <c r="DWC6" s="230"/>
      <c r="DWD6" s="194"/>
      <c r="DWE6" s="194"/>
      <c r="DWF6" s="195"/>
      <c r="DWG6" s="196"/>
      <c r="DWH6" s="197"/>
      <c r="DWI6" s="197"/>
      <c r="DWJ6" s="231"/>
      <c r="DWL6" s="223"/>
      <c r="DWM6" s="225"/>
      <c r="DWN6" s="226"/>
      <c r="DWO6" s="227"/>
      <c r="DWQ6" s="228"/>
      <c r="DWR6" s="229"/>
      <c r="DWS6" s="230"/>
      <c r="DWT6" s="194"/>
      <c r="DWU6" s="194"/>
      <c r="DWV6" s="195"/>
      <c r="DWW6" s="196"/>
      <c r="DWX6" s="197"/>
      <c r="DWY6" s="197"/>
      <c r="DWZ6" s="231"/>
      <c r="DXB6" s="223"/>
      <c r="DXC6" s="225"/>
      <c r="DXD6" s="226"/>
      <c r="DXE6" s="227"/>
      <c r="DXG6" s="228"/>
      <c r="DXH6" s="229"/>
      <c r="DXI6" s="230"/>
      <c r="DXJ6" s="194"/>
      <c r="DXK6" s="194"/>
      <c r="DXL6" s="195"/>
      <c r="DXM6" s="196"/>
      <c r="DXN6" s="197"/>
      <c r="DXO6" s="197"/>
      <c r="DXP6" s="231"/>
      <c r="DXR6" s="223"/>
      <c r="DXS6" s="225"/>
      <c r="DXT6" s="226"/>
      <c r="DXU6" s="227"/>
      <c r="DXW6" s="228"/>
      <c r="DXX6" s="229"/>
      <c r="DXY6" s="230"/>
      <c r="DXZ6" s="194"/>
      <c r="DYA6" s="194"/>
      <c r="DYB6" s="195"/>
      <c r="DYC6" s="196"/>
      <c r="DYD6" s="197"/>
      <c r="DYE6" s="197"/>
      <c r="DYF6" s="231"/>
      <c r="DYH6" s="223"/>
      <c r="DYI6" s="225"/>
      <c r="DYJ6" s="226"/>
      <c r="DYK6" s="227"/>
      <c r="DYM6" s="228"/>
      <c r="DYN6" s="229"/>
      <c r="DYO6" s="230"/>
      <c r="DYP6" s="194"/>
      <c r="DYQ6" s="194"/>
      <c r="DYR6" s="195"/>
      <c r="DYS6" s="196"/>
      <c r="DYT6" s="197"/>
      <c r="DYU6" s="197"/>
      <c r="DYV6" s="231"/>
      <c r="DYX6" s="223"/>
      <c r="DYY6" s="225"/>
      <c r="DYZ6" s="226"/>
      <c r="DZA6" s="227"/>
      <c r="DZC6" s="228"/>
      <c r="DZD6" s="229"/>
      <c r="DZE6" s="230"/>
      <c r="DZF6" s="194"/>
      <c r="DZG6" s="194"/>
      <c r="DZH6" s="195"/>
      <c r="DZI6" s="196"/>
      <c r="DZJ6" s="197"/>
      <c r="DZK6" s="197"/>
      <c r="DZL6" s="231"/>
      <c r="DZN6" s="223"/>
      <c r="DZO6" s="225"/>
      <c r="DZP6" s="226"/>
      <c r="DZQ6" s="227"/>
      <c r="DZS6" s="228"/>
      <c r="DZT6" s="229"/>
      <c r="DZU6" s="230"/>
      <c r="DZV6" s="194"/>
      <c r="DZW6" s="194"/>
      <c r="DZX6" s="195"/>
      <c r="DZY6" s="196"/>
      <c r="DZZ6" s="197"/>
      <c r="EAA6" s="197"/>
      <c r="EAB6" s="231"/>
      <c r="EAD6" s="223"/>
      <c r="EAE6" s="225"/>
      <c r="EAF6" s="226"/>
      <c r="EAG6" s="227"/>
      <c r="EAI6" s="228"/>
      <c r="EAJ6" s="229"/>
      <c r="EAK6" s="230"/>
      <c r="EAL6" s="194"/>
      <c r="EAM6" s="194"/>
      <c r="EAN6" s="195"/>
      <c r="EAO6" s="196"/>
      <c r="EAP6" s="197"/>
      <c r="EAQ6" s="197"/>
      <c r="EAR6" s="231"/>
      <c r="EAT6" s="223"/>
      <c r="EAU6" s="225"/>
      <c r="EAV6" s="226"/>
      <c r="EAW6" s="227"/>
      <c r="EAY6" s="228"/>
      <c r="EAZ6" s="229"/>
      <c r="EBA6" s="230"/>
      <c r="EBB6" s="194"/>
      <c r="EBC6" s="194"/>
      <c r="EBD6" s="195"/>
      <c r="EBE6" s="196"/>
      <c r="EBF6" s="197"/>
      <c r="EBG6" s="197"/>
      <c r="EBH6" s="231"/>
      <c r="EBJ6" s="223"/>
      <c r="EBK6" s="225"/>
      <c r="EBL6" s="226"/>
      <c r="EBM6" s="227"/>
      <c r="EBO6" s="228"/>
      <c r="EBP6" s="229"/>
      <c r="EBQ6" s="230"/>
      <c r="EBR6" s="194"/>
      <c r="EBS6" s="194"/>
      <c r="EBT6" s="195"/>
      <c r="EBU6" s="196"/>
      <c r="EBV6" s="197"/>
      <c r="EBW6" s="197"/>
      <c r="EBX6" s="231"/>
      <c r="EBZ6" s="223"/>
      <c r="ECA6" s="225"/>
      <c r="ECB6" s="226"/>
      <c r="ECC6" s="227"/>
      <c r="ECE6" s="228"/>
      <c r="ECF6" s="229"/>
      <c r="ECG6" s="230"/>
      <c r="ECH6" s="194"/>
      <c r="ECI6" s="194"/>
      <c r="ECJ6" s="195"/>
      <c r="ECK6" s="196"/>
      <c r="ECL6" s="197"/>
      <c r="ECM6" s="197"/>
      <c r="ECN6" s="231"/>
      <c r="ECP6" s="223"/>
      <c r="ECQ6" s="225"/>
      <c r="ECR6" s="226"/>
      <c r="ECS6" s="227"/>
      <c r="ECU6" s="228"/>
      <c r="ECV6" s="229"/>
      <c r="ECW6" s="230"/>
      <c r="ECX6" s="194"/>
      <c r="ECY6" s="194"/>
      <c r="ECZ6" s="195"/>
      <c r="EDA6" s="196"/>
      <c r="EDB6" s="197"/>
      <c r="EDC6" s="197"/>
      <c r="EDD6" s="231"/>
      <c r="EDF6" s="223"/>
      <c r="EDG6" s="225"/>
      <c r="EDH6" s="226"/>
      <c r="EDI6" s="227"/>
      <c r="EDK6" s="228"/>
      <c r="EDL6" s="229"/>
      <c r="EDM6" s="230"/>
      <c r="EDN6" s="194"/>
      <c r="EDO6" s="194"/>
      <c r="EDP6" s="195"/>
      <c r="EDQ6" s="196"/>
      <c r="EDR6" s="197"/>
      <c r="EDS6" s="197"/>
      <c r="EDT6" s="231"/>
      <c r="EDV6" s="223"/>
      <c r="EDW6" s="225"/>
      <c r="EDX6" s="226"/>
      <c r="EDY6" s="227"/>
      <c r="EEA6" s="228"/>
      <c r="EEB6" s="229"/>
      <c r="EEC6" s="230"/>
      <c r="EED6" s="194"/>
      <c r="EEE6" s="194"/>
      <c r="EEF6" s="195"/>
      <c r="EEG6" s="196"/>
      <c r="EEH6" s="197"/>
      <c r="EEI6" s="197"/>
      <c r="EEJ6" s="231"/>
      <c r="EEL6" s="223"/>
      <c r="EEM6" s="225"/>
      <c r="EEN6" s="226"/>
      <c r="EEO6" s="227"/>
      <c r="EEQ6" s="228"/>
      <c r="EER6" s="229"/>
      <c r="EES6" s="230"/>
      <c r="EET6" s="194"/>
      <c r="EEU6" s="194"/>
      <c r="EEV6" s="195"/>
      <c r="EEW6" s="196"/>
      <c r="EEX6" s="197"/>
      <c r="EEY6" s="197"/>
      <c r="EEZ6" s="231"/>
      <c r="EFB6" s="223"/>
      <c r="EFC6" s="225"/>
      <c r="EFD6" s="226"/>
      <c r="EFE6" s="227"/>
      <c r="EFG6" s="228"/>
      <c r="EFH6" s="229"/>
      <c r="EFI6" s="230"/>
      <c r="EFJ6" s="194"/>
      <c r="EFK6" s="194"/>
      <c r="EFL6" s="195"/>
      <c r="EFM6" s="196"/>
      <c r="EFN6" s="197"/>
      <c r="EFO6" s="197"/>
      <c r="EFP6" s="231"/>
      <c r="EFR6" s="223"/>
      <c r="EFS6" s="225"/>
      <c r="EFT6" s="226"/>
      <c r="EFU6" s="227"/>
      <c r="EFW6" s="228"/>
      <c r="EFX6" s="229"/>
      <c r="EFY6" s="230"/>
      <c r="EFZ6" s="194"/>
      <c r="EGA6" s="194"/>
      <c r="EGB6" s="195"/>
      <c r="EGC6" s="196"/>
      <c r="EGD6" s="197"/>
      <c r="EGE6" s="197"/>
      <c r="EGF6" s="231"/>
      <c r="EGH6" s="223"/>
      <c r="EGI6" s="225"/>
      <c r="EGJ6" s="226"/>
      <c r="EGK6" s="227"/>
      <c r="EGM6" s="228"/>
      <c r="EGN6" s="229"/>
      <c r="EGO6" s="230"/>
      <c r="EGP6" s="194"/>
      <c r="EGQ6" s="194"/>
      <c r="EGR6" s="195"/>
      <c r="EGS6" s="196"/>
      <c r="EGT6" s="197"/>
      <c r="EGU6" s="197"/>
      <c r="EGV6" s="231"/>
      <c r="EGX6" s="223"/>
      <c r="EGY6" s="225"/>
      <c r="EGZ6" s="226"/>
      <c r="EHA6" s="227"/>
      <c r="EHC6" s="228"/>
      <c r="EHD6" s="229"/>
      <c r="EHE6" s="230"/>
      <c r="EHF6" s="194"/>
      <c r="EHG6" s="194"/>
      <c r="EHH6" s="195"/>
      <c r="EHI6" s="196"/>
      <c r="EHJ6" s="197"/>
      <c r="EHK6" s="197"/>
      <c r="EHL6" s="231"/>
      <c r="EHN6" s="223"/>
      <c r="EHO6" s="225"/>
      <c r="EHP6" s="226"/>
      <c r="EHQ6" s="227"/>
      <c r="EHS6" s="228"/>
      <c r="EHT6" s="229"/>
      <c r="EHU6" s="230"/>
      <c r="EHV6" s="194"/>
      <c r="EHW6" s="194"/>
      <c r="EHX6" s="195"/>
      <c r="EHY6" s="196"/>
      <c r="EHZ6" s="197"/>
      <c r="EIA6" s="197"/>
      <c r="EIB6" s="231"/>
      <c r="EID6" s="223"/>
      <c r="EIE6" s="225"/>
      <c r="EIF6" s="226"/>
      <c r="EIG6" s="227"/>
      <c r="EII6" s="228"/>
      <c r="EIJ6" s="229"/>
      <c r="EIK6" s="230"/>
      <c r="EIL6" s="194"/>
      <c r="EIM6" s="194"/>
      <c r="EIN6" s="195"/>
      <c r="EIO6" s="196"/>
      <c r="EIP6" s="197"/>
      <c r="EIQ6" s="197"/>
      <c r="EIR6" s="231"/>
      <c r="EIT6" s="223"/>
      <c r="EIU6" s="225"/>
      <c r="EIV6" s="226"/>
      <c r="EIW6" s="227"/>
      <c r="EIY6" s="228"/>
      <c r="EIZ6" s="229"/>
      <c r="EJA6" s="230"/>
      <c r="EJB6" s="194"/>
      <c r="EJC6" s="194"/>
      <c r="EJD6" s="195"/>
      <c r="EJE6" s="196"/>
      <c r="EJF6" s="197"/>
      <c r="EJG6" s="197"/>
      <c r="EJH6" s="231"/>
      <c r="EJJ6" s="223"/>
      <c r="EJK6" s="225"/>
      <c r="EJL6" s="226"/>
      <c r="EJM6" s="227"/>
      <c r="EJO6" s="228"/>
      <c r="EJP6" s="229"/>
      <c r="EJQ6" s="230"/>
      <c r="EJR6" s="194"/>
      <c r="EJS6" s="194"/>
      <c r="EJT6" s="195"/>
      <c r="EJU6" s="196"/>
      <c r="EJV6" s="197"/>
      <c r="EJW6" s="197"/>
      <c r="EJX6" s="231"/>
      <c r="EJZ6" s="223"/>
      <c r="EKA6" s="225"/>
      <c r="EKB6" s="226"/>
      <c r="EKC6" s="227"/>
      <c r="EKE6" s="228"/>
      <c r="EKF6" s="229"/>
      <c r="EKG6" s="230"/>
      <c r="EKH6" s="194"/>
      <c r="EKI6" s="194"/>
      <c r="EKJ6" s="195"/>
      <c r="EKK6" s="196"/>
      <c r="EKL6" s="197"/>
      <c r="EKM6" s="197"/>
      <c r="EKN6" s="231"/>
      <c r="EKP6" s="223"/>
      <c r="EKQ6" s="225"/>
      <c r="EKR6" s="226"/>
      <c r="EKS6" s="227"/>
      <c r="EKU6" s="228"/>
      <c r="EKV6" s="229"/>
      <c r="EKW6" s="230"/>
      <c r="EKX6" s="194"/>
      <c r="EKY6" s="194"/>
      <c r="EKZ6" s="195"/>
      <c r="ELA6" s="196"/>
      <c r="ELB6" s="197"/>
      <c r="ELC6" s="197"/>
      <c r="ELD6" s="231"/>
      <c r="ELF6" s="223"/>
      <c r="ELG6" s="225"/>
      <c r="ELH6" s="226"/>
      <c r="ELI6" s="227"/>
      <c r="ELK6" s="228"/>
      <c r="ELL6" s="229"/>
      <c r="ELM6" s="230"/>
      <c r="ELN6" s="194"/>
      <c r="ELO6" s="194"/>
      <c r="ELP6" s="195"/>
      <c r="ELQ6" s="196"/>
      <c r="ELR6" s="197"/>
      <c r="ELS6" s="197"/>
      <c r="ELT6" s="231"/>
      <c r="ELV6" s="223"/>
      <c r="ELW6" s="225"/>
      <c r="ELX6" s="226"/>
      <c r="ELY6" s="227"/>
      <c r="EMA6" s="228"/>
      <c r="EMB6" s="229"/>
      <c r="EMC6" s="230"/>
      <c r="EMD6" s="194"/>
      <c r="EME6" s="194"/>
      <c r="EMF6" s="195"/>
      <c r="EMG6" s="196"/>
      <c r="EMH6" s="197"/>
      <c r="EMI6" s="197"/>
      <c r="EMJ6" s="231"/>
      <c r="EML6" s="223"/>
      <c r="EMM6" s="225"/>
      <c r="EMN6" s="226"/>
      <c r="EMO6" s="227"/>
      <c r="EMQ6" s="228"/>
      <c r="EMR6" s="229"/>
      <c r="EMS6" s="230"/>
      <c r="EMT6" s="194"/>
      <c r="EMU6" s="194"/>
      <c r="EMV6" s="195"/>
      <c r="EMW6" s="196"/>
      <c r="EMX6" s="197"/>
      <c r="EMY6" s="197"/>
      <c r="EMZ6" s="231"/>
      <c r="ENB6" s="223"/>
      <c r="ENC6" s="225"/>
      <c r="END6" s="226"/>
      <c r="ENE6" s="227"/>
      <c r="ENG6" s="228"/>
      <c r="ENH6" s="229"/>
      <c r="ENI6" s="230"/>
      <c r="ENJ6" s="194"/>
      <c r="ENK6" s="194"/>
      <c r="ENL6" s="195"/>
      <c r="ENM6" s="196"/>
      <c r="ENN6" s="197"/>
      <c r="ENO6" s="197"/>
      <c r="ENP6" s="231"/>
      <c r="ENR6" s="223"/>
      <c r="ENS6" s="225"/>
      <c r="ENT6" s="226"/>
      <c r="ENU6" s="227"/>
      <c r="ENW6" s="228"/>
      <c r="ENX6" s="229"/>
      <c r="ENY6" s="230"/>
      <c r="ENZ6" s="194"/>
      <c r="EOA6" s="194"/>
      <c r="EOB6" s="195"/>
      <c r="EOC6" s="196"/>
      <c r="EOD6" s="197"/>
      <c r="EOE6" s="197"/>
      <c r="EOF6" s="231"/>
      <c r="EOH6" s="223"/>
      <c r="EOI6" s="225"/>
      <c r="EOJ6" s="226"/>
      <c r="EOK6" s="227"/>
      <c r="EOM6" s="228"/>
      <c r="EON6" s="229"/>
      <c r="EOO6" s="230"/>
      <c r="EOP6" s="194"/>
      <c r="EOQ6" s="194"/>
      <c r="EOR6" s="195"/>
      <c r="EOS6" s="196"/>
      <c r="EOT6" s="197"/>
      <c r="EOU6" s="197"/>
      <c r="EOV6" s="231"/>
      <c r="EOX6" s="223"/>
      <c r="EOY6" s="225"/>
      <c r="EOZ6" s="226"/>
      <c r="EPA6" s="227"/>
      <c r="EPC6" s="228"/>
      <c r="EPD6" s="229"/>
      <c r="EPE6" s="230"/>
      <c r="EPF6" s="194"/>
      <c r="EPG6" s="194"/>
      <c r="EPH6" s="195"/>
      <c r="EPI6" s="196"/>
      <c r="EPJ6" s="197"/>
      <c r="EPK6" s="197"/>
      <c r="EPL6" s="231"/>
      <c r="EPN6" s="223"/>
      <c r="EPO6" s="225"/>
      <c r="EPP6" s="226"/>
      <c r="EPQ6" s="227"/>
      <c r="EPS6" s="228"/>
      <c r="EPT6" s="229"/>
      <c r="EPU6" s="230"/>
      <c r="EPV6" s="194"/>
      <c r="EPW6" s="194"/>
      <c r="EPX6" s="195"/>
      <c r="EPY6" s="196"/>
      <c r="EPZ6" s="197"/>
      <c r="EQA6" s="197"/>
      <c r="EQB6" s="231"/>
      <c r="EQD6" s="223"/>
      <c r="EQE6" s="225"/>
      <c r="EQF6" s="226"/>
      <c r="EQG6" s="227"/>
      <c r="EQI6" s="228"/>
      <c r="EQJ6" s="229"/>
      <c r="EQK6" s="230"/>
      <c r="EQL6" s="194"/>
      <c r="EQM6" s="194"/>
      <c r="EQN6" s="195"/>
      <c r="EQO6" s="196"/>
      <c r="EQP6" s="197"/>
      <c r="EQQ6" s="197"/>
      <c r="EQR6" s="231"/>
      <c r="EQT6" s="223"/>
      <c r="EQU6" s="225"/>
      <c r="EQV6" s="226"/>
      <c r="EQW6" s="227"/>
      <c r="EQY6" s="228"/>
      <c r="EQZ6" s="229"/>
      <c r="ERA6" s="230"/>
      <c r="ERB6" s="194"/>
      <c r="ERC6" s="194"/>
      <c r="ERD6" s="195"/>
      <c r="ERE6" s="196"/>
      <c r="ERF6" s="197"/>
      <c r="ERG6" s="197"/>
      <c r="ERH6" s="231"/>
      <c r="ERJ6" s="223"/>
      <c r="ERK6" s="225"/>
      <c r="ERL6" s="226"/>
      <c r="ERM6" s="227"/>
      <c r="ERO6" s="228"/>
      <c r="ERP6" s="229"/>
      <c r="ERQ6" s="230"/>
      <c r="ERR6" s="194"/>
      <c r="ERS6" s="194"/>
      <c r="ERT6" s="195"/>
      <c r="ERU6" s="196"/>
      <c r="ERV6" s="197"/>
      <c r="ERW6" s="197"/>
      <c r="ERX6" s="231"/>
      <c r="ERZ6" s="223"/>
      <c r="ESA6" s="225"/>
      <c r="ESB6" s="226"/>
      <c r="ESC6" s="227"/>
      <c r="ESE6" s="228"/>
      <c r="ESF6" s="229"/>
      <c r="ESG6" s="230"/>
      <c r="ESH6" s="194"/>
      <c r="ESI6" s="194"/>
      <c r="ESJ6" s="195"/>
      <c r="ESK6" s="196"/>
      <c r="ESL6" s="197"/>
      <c r="ESM6" s="197"/>
      <c r="ESN6" s="231"/>
      <c r="ESP6" s="223"/>
      <c r="ESQ6" s="225"/>
      <c r="ESR6" s="226"/>
      <c r="ESS6" s="227"/>
      <c r="ESU6" s="228"/>
      <c r="ESV6" s="229"/>
      <c r="ESW6" s="230"/>
      <c r="ESX6" s="194"/>
      <c r="ESY6" s="194"/>
      <c r="ESZ6" s="195"/>
      <c r="ETA6" s="196"/>
      <c r="ETB6" s="197"/>
      <c r="ETC6" s="197"/>
      <c r="ETD6" s="231"/>
      <c r="ETF6" s="223"/>
      <c r="ETG6" s="225"/>
      <c r="ETH6" s="226"/>
      <c r="ETI6" s="227"/>
      <c r="ETK6" s="228"/>
      <c r="ETL6" s="229"/>
      <c r="ETM6" s="230"/>
      <c r="ETN6" s="194"/>
      <c r="ETO6" s="194"/>
      <c r="ETP6" s="195"/>
      <c r="ETQ6" s="196"/>
      <c r="ETR6" s="197"/>
      <c r="ETS6" s="197"/>
      <c r="ETT6" s="231"/>
      <c r="ETV6" s="223"/>
      <c r="ETW6" s="225"/>
      <c r="ETX6" s="226"/>
      <c r="ETY6" s="227"/>
      <c r="EUA6" s="228"/>
      <c r="EUB6" s="229"/>
      <c r="EUC6" s="230"/>
      <c r="EUD6" s="194"/>
      <c r="EUE6" s="194"/>
      <c r="EUF6" s="195"/>
      <c r="EUG6" s="196"/>
      <c r="EUH6" s="197"/>
      <c r="EUI6" s="197"/>
      <c r="EUJ6" s="231"/>
      <c r="EUL6" s="223"/>
      <c r="EUM6" s="225"/>
      <c r="EUN6" s="226"/>
      <c r="EUO6" s="227"/>
      <c r="EUQ6" s="228"/>
      <c r="EUR6" s="229"/>
      <c r="EUS6" s="230"/>
      <c r="EUT6" s="194"/>
      <c r="EUU6" s="194"/>
      <c r="EUV6" s="195"/>
      <c r="EUW6" s="196"/>
      <c r="EUX6" s="197"/>
      <c r="EUY6" s="197"/>
      <c r="EUZ6" s="231"/>
      <c r="EVB6" s="223"/>
      <c r="EVC6" s="225"/>
      <c r="EVD6" s="226"/>
      <c r="EVE6" s="227"/>
      <c r="EVG6" s="228"/>
      <c r="EVH6" s="229"/>
      <c r="EVI6" s="230"/>
      <c r="EVJ6" s="194"/>
      <c r="EVK6" s="194"/>
      <c r="EVL6" s="195"/>
      <c r="EVM6" s="196"/>
      <c r="EVN6" s="197"/>
      <c r="EVO6" s="197"/>
      <c r="EVP6" s="231"/>
      <c r="EVR6" s="223"/>
      <c r="EVS6" s="225"/>
      <c r="EVT6" s="226"/>
      <c r="EVU6" s="227"/>
      <c r="EVW6" s="228"/>
      <c r="EVX6" s="229"/>
      <c r="EVY6" s="230"/>
      <c r="EVZ6" s="194"/>
      <c r="EWA6" s="194"/>
      <c r="EWB6" s="195"/>
      <c r="EWC6" s="196"/>
      <c r="EWD6" s="197"/>
      <c r="EWE6" s="197"/>
      <c r="EWF6" s="231"/>
      <c r="EWH6" s="223"/>
      <c r="EWI6" s="225"/>
      <c r="EWJ6" s="226"/>
      <c r="EWK6" s="227"/>
      <c r="EWM6" s="228"/>
      <c r="EWN6" s="229"/>
      <c r="EWO6" s="230"/>
      <c r="EWP6" s="194"/>
      <c r="EWQ6" s="194"/>
      <c r="EWR6" s="195"/>
      <c r="EWS6" s="196"/>
      <c r="EWT6" s="197"/>
      <c r="EWU6" s="197"/>
      <c r="EWV6" s="231"/>
      <c r="EWX6" s="223"/>
      <c r="EWY6" s="225"/>
      <c r="EWZ6" s="226"/>
      <c r="EXA6" s="227"/>
      <c r="EXC6" s="228"/>
      <c r="EXD6" s="229"/>
      <c r="EXE6" s="230"/>
      <c r="EXF6" s="194"/>
      <c r="EXG6" s="194"/>
      <c r="EXH6" s="195"/>
      <c r="EXI6" s="196"/>
      <c r="EXJ6" s="197"/>
      <c r="EXK6" s="197"/>
      <c r="EXL6" s="231"/>
      <c r="EXN6" s="223"/>
      <c r="EXO6" s="225"/>
      <c r="EXP6" s="226"/>
      <c r="EXQ6" s="227"/>
      <c r="EXS6" s="228"/>
      <c r="EXT6" s="229"/>
      <c r="EXU6" s="230"/>
      <c r="EXV6" s="194"/>
      <c r="EXW6" s="194"/>
      <c r="EXX6" s="195"/>
      <c r="EXY6" s="196"/>
      <c r="EXZ6" s="197"/>
      <c r="EYA6" s="197"/>
      <c r="EYB6" s="231"/>
      <c r="EYD6" s="223"/>
      <c r="EYE6" s="225"/>
      <c r="EYF6" s="226"/>
      <c r="EYG6" s="227"/>
      <c r="EYI6" s="228"/>
      <c r="EYJ6" s="229"/>
      <c r="EYK6" s="230"/>
      <c r="EYL6" s="194"/>
      <c r="EYM6" s="194"/>
      <c r="EYN6" s="195"/>
      <c r="EYO6" s="196"/>
      <c r="EYP6" s="197"/>
      <c r="EYQ6" s="197"/>
      <c r="EYR6" s="231"/>
      <c r="EYT6" s="223"/>
      <c r="EYU6" s="225"/>
      <c r="EYV6" s="226"/>
      <c r="EYW6" s="227"/>
      <c r="EYY6" s="228"/>
      <c r="EYZ6" s="229"/>
      <c r="EZA6" s="230"/>
      <c r="EZB6" s="194"/>
      <c r="EZC6" s="194"/>
      <c r="EZD6" s="195"/>
      <c r="EZE6" s="196"/>
      <c r="EZF6" s="197"/>
      <c r="EZG6" s="197"/>
      <c r="EZH6" s="231"/>
      <c r="EZJ6" s="223"/>
      <c r="EZK6" s="225"/>
      <c r="EZL6" s="226"/>
      <c r="EZM6" s="227"/>
      <c r="EZO6" s="228"/>
      <c r="EZP6" s="229"/>
      <c r="EZQ6" s="230"/>
      <c r="EZR6" s="194"/>
      <c r="EZS6" s="194"/>
      <c r="EZT6" s="195"/>
      <c r="EZU6" s="196"/>
      <c r="EZV6" s="197"/>
      <c r="EZW6" s="197"/>
      <c r="EZX6" s="231"/>
      <c r="EZZ6" s="223"/>
      <c r="FAA6" s="225"/>
      <c r="FAB6" s="226"/>
      <c r="FAC6" s="227"/>
      <c r="FAE6" s="228"/>
      <c r="FAF6" s="229"/>
      <c r="FAG6" s="230"/>
      <c r="FAH6" s="194"/>
      <c r="FAI6" s="194"/>
      <c r="FAJ6" s="195"/>
      <c r="FAK6" s="196"/>
      <c r="FAL6" s="197"/>
      <c r="FAM6" s="197"/>
      <c r="FAN6" s="231"/>
      <c r="FAP6" s="223"/>
      <c r="FAQ6" s="225"/>
      <c r="FAR6" s="226"/>
      <c r="FAS6" s="227"/>
      <c r="FAU6" s="228"/>
      <c r="FAV6" s="229"/>
      <c r="FAW6" s="230"/>
      <c r="FAX6" s="194"/>
      <c r="FAY6" s="194"/>
      <c r="FAZ6" s="195"/>
      <c r="FBA6" s="196"/>
      <c r="FBB6" s="197"/>
      <c r="FBC6" s="197"/>
      <c r="FBD6" s="231"/>
      <c r="FBF6" s="223"/>
      <c r="FBG6" s="225"/>
      <c r="FBH6" s="226"/>
      <c r="FBI6" s="227"/>
      <c r="FBK6" s="228"/>
      <c r="FBL6" s="229"/>
      <c r="FBM6" s="230"/>
      <c r="FBN6" s="194"/>
      <c r="FBO6" s="194"/>
      <c r="FBP6" s="195"/>
      <c r="FBQ6" s="196"/>
      <c r="FBR6" s="197"/>
      <c r="FBS6" s="197"/>
      <c r="FBT6" s="231"/>
      <c r="FBV6" s="223"/>
      <c r="FBW6" s="225"/>
      <c r="FBX6" s="226"/>
      <c r="FBY6" s="227"/>
      <c r="FCA6" s="228"/>
      <c r="FCB6" s="229"/>
      <c r="FCC6" s="230"/>
      <c r="FCD6" s="194"/>
      <c r="FCE6" s="194"/>
      <c r="FCF6" s="195"/>
      <c r="FCG6" s="196"/>
      <c r="FCH6" s="197"/>
      <c r="FCI6" s="197"/>
      <c r="FCJ6" s="231"/>
      <c r="FCL6" s="223"/>
      <c r="FCM6" s="225"/>
      <c r="FCN6" s="226"/>
      <c r="FCO6" s="227"/>
      <c r="FCQ6" s="228"/>
      <c r="FCR6" s="229"/>
      <c r="FCS6" s="230"/>
      <c r="FCT6" s="194"/>
      <c r="FCU6" s="194"/>
      <c r="FCV6" s="195"/>
      <c r="FCW6" s="196"/>
      <c r="FCX6" s="197"/>
      <c r="FCY6" s="197"/>
      <c r="FCZ6" s="231"/>
      <c r="FDB6" s="223"/>
      <c r="FDC6" s="225"/>
      <c r="FDD6" s="226"/>
      <c r="FDE6" s="227"/>
      <c r="FDG6" s="228"/>
      <c r="FDH6" s="229"/>
      <c r="FDI6" s="230"/>
      <c r="FDJ6" s="194"/>
      <c r="FDK6" s="194"/>
      <c r="FDL6" s="195"/>
      <c r="FDM6" s="196"/>
      <c r="FDN6" s="197"/>
      <c r="FDO6" s="197"/>
      <c r="FDP6" s="231"/>
      <c r="FDR6" s="223"/>
      <c r="FDS6" s="225"/>
      <c r="FDT6" s="226"/>
      <c r="FDU6" s="227"/>
      <c r="FDW6" s="228"/>
      <c r="FDX6" s="229"/>
      <c r="FDY6" s="230"/>
      <c r="FDZ6" s="194"/>
      <c r="FEA6" s="194"/>
      <c r="FEB6" s="195"/>
      <c r="FEC6" s="196"/>
      <c r="FED6" s="197"/>
      <c r="FEE6" s="197"/>
      <c r="FEF6" s="231"/>
      <c r="FEH6" s="223"/>
      <c r="FEI6" s="225"/>
      <c r="FEJ6" s="226"/>
      <c r="FEK6" s="227"/>
      <c r="FEM6" s="228"/>
      <c r="FEN6" s="229"/>
      <c r="FEO6" s="230"/>
      <c r="FEP6" s="194"/>
      <c r="FEQ6" s="194"/>
      <c r="FER6" s="195"/>
      <c r="FES6" s="196"/>
      <c r="FET6" s="197"/>
      <c r="FEU6" s="197"/>
      <c r="FEV6" s="231"/>
      <c r="FEX6" s="223"/>
      <c r="FEY6" s="225"/>
      <c r="FEZ6" s="226"/>
      <c r="FFA6" s="227"/>
      <c r="FFC6" s="228"/>
      <c r="FFD6" s="229"/>
      <c r="FFE6" s="230"/>
      <c r="FFF6" s="194"/>
      <c r="FFG6" s="194"/>
      <c r="FFH6" s="195"/>
      <c r="FFI6" s="196"/>
      <c r="FFJ6" s="197"/>
      <c r="FFK6" s="197"/>
      <c r="FFL6" s="231"/>
      <c r="FFN6" s="223"/>
      <c r="FFO6" s="225"/>
      <c r="FFP6" s="226"/>
      <c r="FFQ6" s="227"/>
      <c r="FFS6" s="228"/>
      <c r="FFT6" s="229"/>
      <c r="FFU6" s="230"/>
      <c r="FFV6" s="194"/>
      <c r="FFW6" s="194"/>
      <c r="FFX6" s="195"/>
      <c r="FFY6" s="196"/>
      <c r="FFZ6" s="197"/>
      <c r="FGA6" s="197"/>
      <c r="FGB6" s="231"/>
      <c r="FGD6" s="223"/>
      <c r="FGE6" s="225"/>
      <c r="FGF6" s="226"/>
      <c r="FGG6" s="227"/>
      <c r="FGI6" s="228"/>
      <c r="FGJ6" s="229"/>
      <c r="FGK6" s="230"/>
      <c r="FGL6" s="194"/>
      <c r="FGM6" s="194"/>
      <c r="FGN6" s="195"/>
      <c r="FGO6" s="196"/>
      <c r="FGP6" s="197"/>
      <c r="FGQ6" s="197"/>
      <c r="FGR6" s="231"/>
      <c r="FGT6" s="223"/>
      <c r="FGU6" s="225"/>
      <c r="FGV6" s="226"/>
      <c r="FGW6" s="227"/>
      <c r="FGY6" s="228"/>
      <c r="FGZ6" s="229"/>
      <c r="FHA6" s="230"/>
      <c r="FHB6" s="194"/>
      <c r="FHC6" s="194"/>
      <c r="FHD6" s="195"/>
      <c r="FHE6" s="196"/>
      <c r="FHF6" s="197"/>
      <c r="FHG6" s="197"/>
      <c r="FHH6" s="231"/>
      <c r="FHJ6" s="223"/>
      <c r="FHK6" s="225"/>
      <c r="FHL6" s="226"/>
      <c r="FHM6" s="227"/>
      <c r="FHO6" s="228"/>
      <c r="FHP6" s="229"/>
      <c r="FHQ6" s="230"/>
      <c r="FHR6" s="194"/>
      <c r="FHS6" s="194"/>
      <c r="FHT6" s="195"/>
      <c r="FHU6" s="196"/>
      <c r="FHV6" s="197"/>
      <c r="FHW6" s="197"/>
      <c r="FHX6" s="231"/>
      <c r="FHZ6" s="223"/>
      <c r="FIA6" s="225"/>
      <c r="FIB6" s="226"/>
      <c r="FIC6" s="227"/>
      <c r="FIE6" s="228"/>
      <c r="FIF6" s="229"/>
      <c r="FIG6" s="230"/>
      <c r="FIH6" s="194"/>
      <c r="FII6" s="194"/>
      <c r="FIJ6" s="195"/>
      <c r="FIK6" s="196"/>
      <c r="FIL6" s="197"/>
      <c r="FIM6" s="197"/>
      <c r="FIN6" s="231"/>
      <c r="FIP6" s="223"/>
      <c r="FIQ6" s="225"/>
      <c r="FIR6" s="226"/>
      <c r="FIS6" s="227"/>
      <c r="FIU6" s="228"/>
      <c r="FIV6" s="229"/>
      <c r="FIW6" s="230"/>
      <c r="FIX6" s="194"/>
      <c r="FIY6" s="194"/>
      <c r="FIZ6" s="195"/>
      <c r="FJA6" s="196"/>
      <c r="FJB6" s="197"/>
      <c r="FJC6" s="197"/>
      <c r="FJD6" s="231"/>
      <c r="FJF6" s="223"/>
      <c r="FJG6" s="225"/>
      <c r="FJH6" s="226"/>
      <c r="FJI6" s="227"/>
      <c r="FJK6" s="228"/>
      <c r="FJL6" s="229"/>
      <c r="FJM6" s="230"/>
      <c r="FJN6" s="194"/>
      <c r="FJO6" s="194"/>
      <c r="FJP6" s="195"/>
      <c r="FJQ6" s="196"/>
      <c r="FJR6" s="197"/>
      <c r="FJS6" s="197"/>
      <c r="FJT6" s="231"/>
      <c r="FJV6" s="223"/>
      <c r="FJW6" s="225"/>
      <c r="FJX6" s="226"/>
      <c r="FJY6" s="227"/>
      <c r="FKA6" s="228"/>
      <c r="FKB6" s="229"/>
      <c r="FKC6" s="230"/>
      <c r="FKD6" s="194"/>
      <c r="FKE6" s="194"/>
      <c r="FKF6" s="195"/>
      <c r="FKG6" s="196"/>
      <c r="FKH6" s="197"/>
      <c r="FKI6" s="197"/>
      <c r="FKJ6" s="231"/>
      <c r="FKL6" s="223"/>
      <c r="FKM6" s="225"/>
      <c r="FKN6" s="226"/>
      <c r="FKO6" s="227"/>
      <c r="FKQ6" s="228"/>
      <c r="FKR6" s="229"/>
      <c r="FKS6" s="230"/>
      <c r="FKT6" s="194"/>
      <c r="FKU6" s="194"/>
      <c r="FKV6" s="195"/>
      <c r="FKW6" s="196"/>
      <c r="FKX6" s="197"/>
      <c r="FKY6" s="197"/>
      <c r="FKZ6" s="231"/>
      <c r="FLB6" s="223"/>
      <c r="FLC6" s="225"/>
      <c r="FLD6" s="226"/>
      <c r="FLE6" s="227"/>
      <c r="FLG6" s="228"/>
      <c r="FLH6" s="229"/>
      <c r="FLI6" s="230"/>
      <c r="FLJ6" s="194"/>
      <c r="FLK6" s="194"/>
      <c r="FLL6" s="195"/>
      <c r="FLM6" s="196"/>
      <c r="FLN6" s="197"/>
      <c r="FLO6" s="197"/>
      <c r="FLP6" s="231"/>
      <c r="FLR6" s="223"/>
      <c r="FLS6" s="225"/>
      <c r="FLT6" s="226"/>
      <c r="FLU6" s="227"/>
      <c r="FLW6" s="228"/>
      <c r="FLX6" s="229"/>
      <c r="FLY6" s="230"/>
      <c r="FLZ6" s="194"/>
      <c r="FMA6" s="194"/>
      <c r="FMB6" s="195"/>
      <c r="FMC6" s="196"/>
      <c r="FMD6" s="197"/>
      <c r="FME6" s="197"/>
      <c r="FMF6" s="231"/>
      <c r="FMH6" s="223"/>
      <c r="FMI6" s="225"/>
      <c r="FMJ6" s="226"/>
      <c r="FMK6" s="227"/>
      <c r="FMM6" s="228"/>
      <c r="FMN6" s="229"/>
      <c r="FMO6" s="230"/>
      <c r="FMP6" s="194"/>
      <c r="FMQ6" s="194"/>
      <c r="FMR6" s="195"/>
      <c r="FMS6" s="196"/>
      <c r="FMT6" s="197"/>
      <c r="FMU6" s="197"/>
      <c r="FMV6" s="231"/>
      <c r="FMX6" s="223"/>
      <c r="FMY6" s="225"/>
      <c r="FMZ6" s="226"/>
      <c r="FNA6" s="227"/>
      <c r="FNC6" s="228"/>
      <c r="FND6" s="229"/>
      <c r="FNE6" s="230"/>
      <c r="FNF6" s="194"/>
      <c r="FNG6" s="194"/>
      <c r="FNH6" s="195"/>
      <c r="FNI6" s="196"/>
      <c r="FNJ6" s="197"/>
      <c r="FNK6" s="197"/>
      <c r="FNL6" s="231"/>
      <c r="FNN6" s="223"/>
      <c r="FNO6" s="225"/>
      <c r="FNP6" s="226"/>
      <c r="FNQ6" s="227"/>
      <c r="FNS6" s="228"/>
      <c r="FNT6" s="229"/>
      <c r="FNU6" s="230"/>
      <c r="FNV6" s="194"/>
      <c r="FNW6" s="194"/>
      <c r="FNX6" s="195"/>
      <c r="FNY6" s="196"/>
      <c r="FNZ6" s="197"/>
      <c r="FOA6" s="197"/>
      <c r="FOB6" s="231"/>
      <c r="FOD6" s="223"/>
      <c r="FOE6" s="225"/>
      <c r="FOF6" s="226"/>
      <c r="FOG6" s="227"/>
      <c r="FOI6" s="228"/>
      <c r="FOJ6" s="229"/>
      <c r="FOK6" s="230"/>
      <c r="FOL6" s="194"/>
      <c r="FOM6" s="194"/>
      <c r="FON6" s="195"/>
      <c r="FOO6" s="196"/>
      <c r="FOP6" s="197"/>
      <c r="FOQ6" s="197"/>
      <c r="FOR6" s="231"/>
      <c r="FOT6" s="223"/>
      <c r="FOU6" s="225"/>
      <c r="FOV6" s="226"/>
      <c r="FOW6" s="227"/>
      <c r="FOY6" s="228"/>
      <c r="FOZ6" s="229"/>
      <c r="FPA6" s="230"/>
      <c r="FPB6" s="194"/>
      <c r="FPC6" s="194"/>
      <c r="FPD6" s="195"/>
      <c r="FPE6" s="196"/>
      <c r="FPF6" s="197"/>
      <c r="FPG6" s="197"/>
      <c r="FPH6" s="231"/>
      <c r="FPJ6" s="223"/>
      <c r="FPK6" s="225"/>
      <c r="FPL6" s="226"/>
      <c r="FPM6" s="227"/>
      <c r="FPO6" s="228"/>
      <c r="FPP6" s="229"/>
      <c r="FPQ6" s="230"/>
      <c r="FPR6" s="194"/>
      <c r="FPS6" s="194"/>
      <c r="FPT6" s="195"/>
      <c r="FPU6" s="196"/>
      <c r="FPV6" s="197"/>
      <c r="FPW6" s="197"/>
      <c r="FPX6" s="231"/>
      <c r="FPZ6" s="223"/>
      <c r="FQA6" s="225"/>
      <c r="FQB6" s="226"/>
      <c r="FQC6" s="227"/>
      <c r="FQE6" s="228"/>
      <c r="FQF6" s="229"/>
      <c r="FQG6" s="230"/>
      <c r="FQH6" s="194"/>
      <c r="FQI6" s="194"/>
      <c r="FQJ6" s="195"/>
      <c r="FQK6" s="196"/>
      <c r="FQL6" s="197"/>
      <c r="FQM6" s="197"/>
      <c r="FQN6" s="231"/>
      <c r="FQP6" s="223"/>
      <c r="FQQ6" s="225"/>
      <c r="FQR6" s="226"/>
      <c r="FQS6" s="227"/>
      <c r="FQU6" s="228"/>
      <c r="FQV6" s="229"/>
      <c r="FQW6" s="230"/>
      <c r="FQX6" s="194"/>
      <c r="FQY6" s="194"/>
      <c r="FQZ6" s="195"/>
      <c r="FRA6" s="196"/>
      <c r="FRB6" s="197"/>
      <c r="FRC6" s="197"/>
      <c r="FRD6" s="231"/>
      <c r="FRF6" s="223"/>
      <c r="FRG6" s="225"/>
      <c r="FRH6" s="226"/>
      <c r="FRI6" s="227"/>
      <c r="FRK6" s="228"/>
      <c r="FRL6" s="229"/>
      <c r="FRM6" s="230"/>
      <c r="FRN6" s="194"/>
      <c r="FRO6" s="194"/>
      <c r="FRP6" s="195"/>
      <c r="FRQ6" s="196"/>
      <c r="FRR6" s="197"/>
      <c r="FRS6" s="197"/>
      <c r="FRT6" s="231"/>
      <c r="FRV6" s="223"/>
      <c r="FRW6" s="225"/>
      <c r="FRX6" s="226"/>
      <c r="FRY6" s="227"/>
      <c r="FSA6" s="228"/>
      <c r="FSB6" s="229"/>
      <c r="FSC6" s="230"/>
      <c r="FSD6" s="194"/>
      <c r="FSE6" s="194"/>
      <c r="FSF6" s="195"/>
      <c r="FSG6" s="196"/>
      <c r="FSH6" s="197"/>
      <c r="FSI6" s="197"/>
      <c r="FSJ6" s="231"/>
      <c r="FSL6" s="223"/>
      <c r="FSM6" s="225"/>
      <c r="FSN6" s="226"/>
      <c r="FSO6" s="227"/>
      <c r="FSQ6" s="228"/>
      <c r="FSR6" s="229"/>
      <c r="FSS6" s="230"/>
      <c r="FST6" s="194"/>
      <c r="FSU6" s="194"/>
      <c r="FSV6" s="195"/>
      <c r="FSW6" s="196"/>
      <c r="FSX6" s="197"/>
      <c r="FSY6" s="197"/>
      <c r="FSZ6" s="231"/>
      <c r="FTB6" s="223"/>
      <c r="FTC6" s="225"/>
      <c r="FTD6" s="226"/>
      <c r="FTE6" s="227"/>
      <c r="FTG6" s="228"/>
      <c r="FTH6" s="229"/>
      <c r="FTI6" s="230"/>
      <c r="FTJ6" s="194"/>
      <c r="FTK6" s="194"/>
      <c r="FTL6" s="195"/>
      <c r="FTM6" s="196"/>
      <c r="FTN6" s="197"/>
      <c r="FTO6" s="197"/>
      <c r="FTP6" s="231"/>
      <c r="FTR6" s="223"/>
      <c r="FTS6" s="225"/>
      <c r="FTT6" s="226"/>
      <c r="FTU6" s="227"/>
      <c r="FTW6" s="228"/>
      <c r="FTX6" s="229"/>
      <c r="FTY6" s="230"/>
      <c r="FTZ6" s="194"/>
      <c r="FUA6" s="194"/>
      <c r="FUB6" s="195"/>
      <c r="FUC6" s="196"/>
      <c r="FUD6" s="197"/>
      <c r="FUE6" s="197"/>
      <c r="FUF6" s="231"/>
      <c r="FUH6" s="223"/>
      <c r="FUI6" s="225"/>
      <c r="FUJ6" s="226"/>
      <c r="FUK6" s="227"/>
      <c r="FUM6" s="228"/>
      <c r="FUN6" s="229"/>
      <c r="FUO6" s="230"/>
      <c r="FUP6" s="194"/>
      <c r="FUQ6" s="194"/>
      <c r="FUR6" s="195"/>
      <c r="FUS6" s="196"/>
      <c r="FUT6" s="197"/>
      <c r="FUU6" s="197"/>
      <c r="FUV6" s="231"/>
      <c r="FUX6" s="223"/>
      <c r="FUY6" s="225"/>
      <c r="FUZ6" s="226"/>
      <c r="FVA6" s="227"/>
      <c r="FVC6" s="228"/>
      <c r="FVD6" s="229"/>
      <c r="FVE6" s="230"/>
      <c r="FVF6" s="194"/>
      <c r="FVG6" s="194"/>
      <c r="FVH6" s="195"/>
      <c r="FVI6" s="196"/>
      <c r="FVJ6" s="197"/>
      <c r="FVK6" s="197"/>
      <c r="FVL6" s="231"/>
      <c r="FVN6" s="223"/>
      <c r="FVO6" s="225"/>
      <c r="FVP6" s="226"/>
      <c r="FVQ6" s="227"/>
      <c r="FVS6" s="228"/>
      <c r="FVT6" s="229"/>
      <c r="FVU6" s="230"/>
      <c r="FVV6" s="194"/>
      <c r="FVW6" s="194"/>
      <c r="FVX6" s="195"/>
      <c r="FVY6" s="196"/>
      <c r="FVZ6" s="197"/>
      <c r="FWA6" s="197"/>
      <c r="FWB6" s="231"/>
      <c r="FWD6" s="223"/>
      <c r="FWE6" s="225"/>
      <c r="FWF6" s="226"/>
      <c r="FWG6" s="227"/>
      <c r="FWI6" s="228"/>
      <c r="FWJ6" s="229"/>
      <c r="FWK6" s="230"/>
      <c r="FWL6" s="194"/>
      <c r="FWM6" s="194"/>
      <c r="FWN6" s="195"/>
      <c r="FWO6" s="196"/>
      <c r="FWP6" s="197"/>
      <c r="FWQ6" s="197"/>
      <c r="FWR6" s="231"/>
      <c r="FWT6" s="223"/>
      <c r="FWU6" s="225"/>
      <c r="FWV6" s="226"/>
      <c r="FWW6" s="227"/>
      <c r="FWY6" s="228"/>
      <c r="FWZ6" s="229"/>
      <c r="FXA6" s="230"/>
      <c r="FXB6" s="194"/>
      <c r="FXC6" s="194"/>
      <c r="FXD6" s="195"/>
      <c r="FXE6" s="196"/>
      <c r="FXF6" s="197"/>
      <c r="FXG6" s="197"/>
      <c r="FXH6" s="231"/>
      <c r="FXJ6" s="223"/>
      <c r="FXK6" s="225"/>
      <c r="FXL6" s="226"/>
      <c r="FXM6" s="227"/>
      <c r="FXO6" s="228"/>
      <c r="FXP6" s="229"/>
      <c r="FXQ6" s="230"/>
      <c r="FXR6" s="194"/>
      <c r="FXS6" s="194"/>
      <c r="FXT6" s="195"/>
      <c r="FXU6" s="196"/>
      <c r="FXV6" s="197"/>
      <c r="FXW6" s="197"/>
      <c r="FXX6" s="231"/>
      <c r="FXZ6" s="223"/>
      <c r="FYA6" s="225"/>
      <c r="FYB6" s="226"/>
      <c r="FYC6" s="227"/>
      <c r="FYE6" s="228"/>
      <c r="FYF6" s="229"/>
      <c r="FYG6" s="230"/>
      <c r="FYH6" s="194"/>
      <c r="FYI6" s="194"/>
      <c r="FYJ6" s="195"/>
      <c r="FYK6" s="196"/>
      <c r="FYL6" s="197"/>
      <c r="FYM6" s="197"/>
      <c r="FYN6" s="231"/>
      <c r="FYP6" s="223"/>
      <c r="FYQ6" s="225"/>
      <c r="FYR6" s="226"/>
      <c r="FYS6" s="227"/>
      <c r="FYU6" s="228"/>
      <c r="FYV6" s="229"/>
      <c r="FYW6" s="230"/>
      <c r="FYX6" s="194"/>
      <c r="FYY6" s="194"/>
      <c r="FYZ6" s="195"/>
      <c r="FZA6" s="196"/>
      <c r="FZB6" s="197"/>
      <c r="FZC6" s="197"/>
      <c r="FZD6" s="231"/>
      <c r="FZF6" s="223"/>
      <c r="FZG6" s="225"/>
      <c r="FZH6" s="226"/>
      <c r="FZI6" s="227"/>
      <c r="FZK6" s="228"/>
      <c r="FZL6" s="229"/>
      <c r="FZM6" s="230"/>
      <c r="FZN6" s="194"/>
      <c r="FZO6" s="194"/>
      <c r="FZP6" s="195"/>
      <c r="FZQ6" s="196"/>
      <c r="FZR6" s="197"/>
      <c r="FZS6" s="197"/>
      <c r="FZT6" s="231"/>
      <c r="FZV6" s="223"/>
      <c r="FZW6" s="225"/>
      <c r="FZX6" s="226"/>
      <c r="FZY6" s="227"/>
      <c r="GAA6" s="228"/>
      <c r="GAB6" s="229"/>
      <c r="GAC6" s="230"/>
      <c r="GAD6" s="194"/>
      <c r="GAE6" s="194"/>
      <c r="GAF6" s="195"/>
      <c r="GAG6" s="196"/>
      <c r="GAH6" s="197"/>
      <c r="GAI6" s="197"/>
      <c r="GAJ6" s="231"/>
      <c r="GAL6" s="223"/>
      <c r="GAM6" s="225"/>
      <c r="GAN6" s="226"/>
      <c r="GAO6" s="227"/>
      <c r="GAQ6" s="228"/>
      <c r="GAR6" s="229"/>
      <c r="GAS6" s="230"/>
      <c r="GAT6" s="194"/>
      <c r="GAU6" s="194"/>
      <c r="GAV6" s="195"/>
      <c r="GAW6" s="196"/>
      <c r="GAX6" s="197"/>
      <c r="GAY6" s="197"/>
      <c r="GAZ6" s="231"/>
      <c r="GBB6" s="223"/>
      <c r="GBC6" s="225"/>
      <c r="GBD6" s="226"/>
      <c r="GBE6" s="227"/>
      <c r="GBG6" s="228"/>
      <c r="GBH6" s="229"/>
      <c r="GBI6" s="230"/>
      <c r="GBJ6" s="194"/>
      <c r="GBK6" s="194"/>
      <c r="GBL6" s="195"/>
      <c r="GBM6" s="196"/>
      <c r="GBN6" s="197"/>
      <c r="GBO6" s="197"/>
      <c r="GBP6" s="231"/>
      <c r="GBR6" s="223"/>
      <c r="GBS6" s="225"/>
      <c r="GBT6" s="226"/>
      <c r="GBU6" s="227"/>
      <c r="GBW6" s="228"/>
      <c r="GBX6" s="229"/>
      <c r="GBY6" s="230"/>
      <c r="GBZ6" s="194"/>
      <c r="GCA6" s="194"/>
      <c r="GCB6" s="195"/>
      <c r="GCC6" s="196"/>
      <c r="GCD6" s="197"/>
      <c r="GCE6" s="197"/>
      <c r="GCF6" s="231"/>
      <c r="GCH6" s="223"/>
      <c r="GCI6" s="225"/>
      <c r="GCJ6" s="226"/>
      <c r="GCK6" s="227"/>
      <c r="GCM6" s="228"/>
      <c r="GCN6" s="229"/>
      <c r="GCO6" s="230"/>
      <c r="GCP6" s="194"/>
      <c r="GCQ6" s="194"/>
      <c r="GCR6" s="195"/>
      <c r="GCS6" s="196"/>
      <c r="GCT6" s="197"/>
      <c r="GCU6" s="197"/>
      <c r="GCV6" s="231"/>
      <c r="GCX6" s="223"/>
      <c r="GCY6" s="225"/>
      <c r="GCZ6" s="226"/>
      <c r="GDA6" s="227"/>
      <c r="GDC6" s="228"/>
      <c r="GDD6" s="229"/>
      <c r="GDE6" s="230"/>
      <c r="GDF6" s="194"/>
      <c r="GDG6" s="194"/>
      <c r="GDH6" s="195"/>
      <c r="GDI6" s="196"/>
      <c r="GDJ6" s="197"/>
      <c r="GDK6" s="197"/>
      <c r="GDL6" s="231"/>
      <c r="GDN6" s="223"/>
      <c r="GDO6" s="225"/>
      <c r="GDP6" s="226"/>
      <c r="GDQ6" s="227"/>
      <c r="GDS6" s="228"/>
      <c r="GDT6" s="229"/>
      <c r="GDU6" s="230"/>
      <c r="GDV6" s="194"/>
      <c r="GDW6" s="194"/>
      <c r="GDX6" s="195"/>
      <c r="GDY6" s="196"/>
      <c r="GDZ6" s="197"/>
      <c r="GEA6" s="197"/>
      <c r="GEB6" s="231"/>
      <c r="GED6" s="223"/>
      <c r="GEE6" s="225"/>
      <c r="GEF6" s="226"/>
      <c r="GEG6" s="227"/>
      <c r="GEI6" s="228"/>
      <c r="GEJ6" s="229"/>
      <c r="GEK6" s="230"/>
      <c r="GEL6" s="194"/>
      <c r="GEM6" s="194"/>
      <c r="GEN6" s="195"/>
      <c r="GEO6" s="196"/>
      <c r="GEP6" s="197"/>
      <c r="GEQ6" s="197"/>
      <c r="GER6" s="231"/>
      <c r="GET6" s="223"/>
      <c r="GEU6" s="225"/>
      <c r="GEV6" s="226"/>
      <c r="GEW6" s="227"/>
      <c r="GEY6" s="228"/>
      <c r="GEZ6" s="229"/>
      <c r="GFA6" s="230"/>
      <c r="GFB6" s="194"/>
      <c r="GFC6" s="194"/>
      <c r="GFD6" s="195"/>
      <c r="GFE6" s="196"/>
      <c r="GFF6" s="197"/>
      <c r="GFG6" s="197"/>
      <c r="GFH6" s="231"/>
      <c r="GFJ6" s="223"/>
      <c r="GFK6" s="225"/>
      <c r="GFL6" s="226"/>
      <c r="GFM6" s="227"/>
      <c r="GFO6" s="228"/>
      <c r="GFP6" s="229"/>
      <c r="GFQ6" s="230"/>
      <c r="GFR6" s="194"/>
      <c r="GFS6" s="194"/>
      <c r="GFT6" s="195"/>
      <c r="GFU6" s="196"/>
      <c r="GFV6" s="197"/>
      <c r="GFW6" s="197"/>
      <c r="GFX6" s="231"/>
      <c r="GFZ6" s="223"/>
      <c r="GGA6" s="225"/>
      <c r="GGB6" s="226"/>
      <c r="GGC6" s="227"/>
      <c r="GGE6" s="228"/>
      <c r="GGF6" s="229"/>
      <c r="GGG6" s="230"/>
      <c r="GGH6" s="194"/>
      <c r="GGI6" s="194"/>
      <c r="GGJ6" s="195"/>
      <c r="GGK6" s="196"/>
      <c r="GGL6" s="197"/>
      <c r="GGM6" s="197"/>
      <c r="GGN6" s="231"/>
      <c r="GGP6" s="223"/>
      <c r="GGQ6" s="225"/>
      <c r="GGR6" s="226"/>
      <c r="GGS6" s="227"/>
      <c r="GGU6" s="228"/>
      <c r="GGV6" s="229"/>
      <c r="GGW6" s="230"/>
      <c r="GGX6" s="194"/>
      <c r="GGY6" s="194"/>
      <c r="GGZ6" s="195"/>
      <c r="GHA6" s="196"/>
      <c r="GHB6" s="197"/>
      <c r="GHC6" s="197"/>
      <c r="GHD6" s="231"/>
      <c r="GHF6" s="223"/>
      <c r="GHG6" s="225"/>
      <c r="GHH6" s="226"/>
      <c r="GHI6" s="227"/>
      <c r="GHK6" s="228"/>
      <c r="GHL6" s="229"/>
      <c r="GHM6" s="230"/>
      <c r="GHN6" s="194"/>
      <c r="GHO6" s="194"/>
      <c r="GHP6" s="195"/>
      <c r="GHQ6" s="196"/>
      <c r="GHR6" s="197"/>
      <c r="GHS6" s="197"/>
      <c r="GHT6" s="231"/>
      <c r="GHV6" s="223"/>
      <c r="GHW6" s="225"/>
      <c r="GHX6" s="226"/>
      <c r="GHY6" s="227"/>
      <c r="GIA6" s="228"/>
      <c r="GIB6" s="229"/>
      <c r="GIC6" s="230"/>
      <c r="GID6" s="194"/>
      <c r="GIE6" s="194"/>
      <c r="GIF6" s="195"/>
      <c r="GIG6" s="196"/>
      <c r="GIH6" s="197"/>
      <c r="GII6" s="197"/>
      <c r="GIJ6" s="231"/>
      <c r="GIL6" s="223"/>
      <c r="GIM6" s="225"/>
      <c r="GIN6" s="226"/>
      <c r="GIO6" s="227"/>
      <c r="GIQ6" s="228"/>
      <c r="GIR6" s="229"/>
      <c r="GIS6" s="230"/>
      <c r="GIT6" s="194"/>
      <c r="GIU6" s="194"/>
      <c r="GIV6" s="195"/>
      <c r="GIW6" s="196"/>
      <c r="GIX6" s="197"/>
      <c r="GIY6" s="197"/>
      <c r="GIZ6" s="231"/>
      <c r="GJB6" s="223"/>
      <c r="GJC6" s="225"/>
      <c r="GJD6" s="226"/>
      <c r="GJE6" s="227"/>
      <c r="GJG6" s="228"/>
      <c r="GJH6" s="229"/>
      <c r="GJI6" s="230"/>
      <c r="GJJ6" s="194"/>
      <c r="GJK6" s="194"/>
      <c r="GJL6" s="195"/>
      <c r="GJM6" s="196"/>
      <c r="GJN6" s="197"/>
      <c r="GJO6" s="197"/>
      <c r="GJP6" s="231"/>
      <c r="GJR6" s="223"/>
      <c r="GJS6" s="225"/>
      <c r="GJT6" s="226"/>
      <c r="GJU6" s="227"/>
      <c r="GJW6" s="228"/>
      <c r="GJX6" s="229"/>
      <c r="GJY6" s="230"/>
      <c r="GJZ6" s="194"/>
      <c r="GKA6" s="194"/>
      <c r="GKB6" s="195"/>
      <c r="GKC6" s="196"/>
      <c r="GKD6" s="197"/>
      <c r="GKE6" s="197"/>
      <c r="GKF6" s="231"/>
      <c r="GKH6" s="223"/>
      <c r="GKI6" s="225"/>
      <c r="GKJ6" s="226"/>
      <c r="GKK6" s="227"/>
      <c r="GKM6" s="228"/>
      <c r="GKN6" s="229"/>
      <c r="GKO6" s="230"/>
      <c r="GKP6" s="194"/>
      <c r="GKQ6" s="194"/>
      <c r="GKR6" s="195"/>
      <c r="GKS6" s="196"/>
      <c r="GKT6" s="197"/>
      <c r="GKU6" s="197"/>
      <c r="GKV6" s="231"/>
      <c r="GKX6" s="223"/>
      <c r="GKY6" s="225"/>
      <c r="GKZ6" s="226"/>
      <c r="GLA6" s="227"/>
      <c r="GLC6" s="228"/>
      <c r="GLD6" s="229"/>
      <c r="GLE6" s="230"/>
      <c r="GLF6" s="194"/>
      <c r="GLG6" s="194"/>
      <c r="GLH6" s="195"/>
      <c r="GLI6" s="196"/>
      <c r="GLJ6" s="197"/>
      <c r="GLK6" s="197"/>
      <c r="GLL6" s="231"/>
      <c r="GLN6" s="223"/>
      <c r="GLO6" s="225"/>
      <c r="GLP6" s="226"/>
      <c r="GLQ6" s="227"/>
      <c r="GLS6" s="228"/>
      <c r="GLT6" s="229"/>
      <c r="GLU6" s="230"/>
      <c r="GLV6" s="194"/>
      <c r="GLW6" s="194"/>
      <c r="GLX6" s="195"/>
      <c r="GLY6" s="196"/>
      <c r="GLZ6" s="197"/>
      <c r="GMA6" s="197"/>
      <c r="GMB6" s="231"/>
      <c r="GMD6" s="223"/>
      <c r="GME6" s="225"/>
      <c r="GMF6" s="226"/>
      <c r="GMG6" s="227"/>
      <c r="GMI6" s="228"/>
      <c r="GMJ6" s="229"/>
      <c r="GMK6" s="230"/>
      <c r="GML6" s="194"/>
      <c r="GMM6" s="194"/>
      <c r="GMN6" s="195"/>
      <c r="GMO6" s="196"/>
      <c r="GMP6" s="197"/>
      <c r="GMQ6" s="197"/>
      <c r="GMR6" s="231"/>
      <c r="GMT6" s="223"/>
      <c r="GMU6" s="225"/>
      <c r="GMV6" s="226"/>
      <c r="GMW6" s="227"/>
      <c r="GMY6" s="228"/>
      <c r="GMZ6" s="229"/>
      <c r="GNA6" s="230"/>
      <c r="GNB6" s="194"/>
      <c r="GNC6" s="194"/>
      <c r="GND6" s="195"/>
      <c r="GNE6" s="196"/>
      <c r="GNF6" s="197"/>
      <c r="GNG6" s="197"/>
      <c r="GNH6" s="231"/>
      <c r="GNJ6" s="223"/>
      <c r="GNK6" s="225"/>
      <c r="GNL6" s="226"/>
      <c r="GNM6" s="227"/>
      <c r="GNO6" s="228"/>
      <c r="GNP6" s="229"/>
      <c r="GNQ6" s="230"/>
      <c r="GNR6" s="194"/>
      <c r="GNS6" s="194"/>
      <c r="GNT6" s="195"/>
      <c r="GNU6" s="196"/>
      <c r="GNV6" s="197"/>
      <c r="GNW6" s="197"/>
      <c r="GNX6" s="231"/>
      <c r="GNZ6" s="223"/>
      <c r="GOA6" s="225"/>
      <c r="GOB6" s="226"/>
      <c r="GOC6" s="227"/>
      <c r="GOE6" s="228"/>
      <c r="GOF6" s="229"/>
      <c r="GOG6" s="230"/>
      <c r="GOH6" s="194"/>
      <c r="GOI6" s="194"/>
      <c r="GOJ6" s="195"/>
      <c r="GOK6" s="196"/>
      <c r="GOL6" s="197"/>
      <c r="GOM6" s="197"/>
      <c r="GON6" s="231"/>
      <c r="GOP6" s="223"/>
      <c r="GOQ6" s="225"/>
      <c r="GOR6" s="226"/>
      <c r="GOS6" s="227"/>
      <c r="GOU6" s="228"/>
      <c r="GOV6" s="229"/>
      <c r="GOW6" s="230"/>
      <c r="GOX6" s="194"/>
      <c r="GOY6" s="194"/>
      <c r="GOZ6" s="195"/>
      <c r="GPA6" s="196"/>
      <c r="GPB6" s="197"/>
      <c r="GPC6" s="197"/>
      <c r="GPD6" s="231"/>
      <c r="GPF6" s="223"/>
      <c r="GPG6" s="225"/>
      <c r="GPH6" s="226"/>
      <c r="GPI6" s="227"/>
      <c r="GPK6" s="228"/>
      <c r="GPL6" s="229"/>
      <c r="GPM6" s="230"/>
      <c r="GPN6" s="194"/>
      <c r="GPO6" s="194"/>
      <c r="GPP6" s="195"/>
      <c r="GPQ6" s="196"/>
      <c r="GPR6" s="197"/>
      <c r="GPS6" s="197"/>
      <c r="GPT6" s="231"/>
      <c r="GPV6" s="223"/>
      <c r="GPW6" s="225"/>
      <c r="GPX6" s="226"/>
      <c r="GPY6" s="227"/>
      <c r="GQA6" s="228"/>
      <c r="GQB6" s="229"/>
      <c r="GQC6" s="230"/>
      <c r="GQD6" s="194"/>
      <c r="GQE6" s="194"/>
      <c r="GQF6" s="195"/>
      <c r="GQG6" s="196"/>
      <c r="GQH6" s="197"/>
      <c r="GQI6" s="197"/>
      <c r="GQJ6" s="231"/>
      <c r="GQL6" s="223"/>
      <c r="GQM6" s="225"/>
      <c r="GQN6" s="226"/>
      <c r="GQO6" s="227"/>
      <c r="GQQ6" s="228"/>
      <c r="GQR6" s="229"/>
      <c r="GQS6" s="230"/>
      <c r="GQT6" s="194"/>
      <c r="GQU6" s="194"/>
      <c r="GQV6" s="195"/>
      <c r="GQW6" s="196"/>
      <c r="GQX6" s="197"/>
      <c r="GQY6" s="197"/>
      <c r="GQZ6" s="231"/>
      <c r="GRB6" s="223"/>
      <c r="GRC6" s="225"/>
      <c r="GRD6" s="226"/>
      <c r="GRE6" s="227"/>
      <c r="GRG6" s="228"/>
      <c r="GRH6" s="229"/>
      <c r="GRI6" s="230"/>
      <c r="GRJ6" s="194"/>
      <c r="GRK6" s="194"/>
      <c r="GRL6" s="195"/>
      <c r="GRM6" s="196"/>
      <c r="GRN6" s="197"/>
      <c r="GRO6" s="197"/>
      <c r="GRP6" s="231"/>
      <c r="GRR6" s="223"/>
      <c r="GRS6" s="225"/>
      <c r="GRT6" s="226"/>
      <c r="GRU6" s="227"/>
      <c r="GRW6" s="228"/>
      <c r="GRX6" s="229"/>
      <c r="GRY6" s="230"/>
      <c r="GRZ6" s="194"/>
      <c r="GSA6" s="194"/>
      <c r="GSB6" s="195"/>
      <c r="GSC6" s="196"/>
      <c r="GSD6" s="197"/>
      <c r="GSE6" s="197"/>
      <c r="GSF6" s="231"/>
      <c r="GSH6" s="223"/>
      <c r="GSI6" s="225"/>
      <c r="GSJ6" s="226"/>
      <c r="GSK6" s="227"/>
      <c r="GSM6" s="228"/>
      <c r="GSN6" s="229"/>
      <c r="GSO6" s="230"/>
      <c r="GSP6" s="194"/>
      <c r="GSQ6" s="194"/>
      <c r="GSR6" s="195"/>
      <c r="GSS6" s="196"/>
      <c r="GST6" s="197"/>
      <c r="GSU6" s="197"/>
      <c r="GSV6" s="231"/>
      <c r="GSX6" s="223"/>
      <c r="GSY6" s="225"/>
      <c r="GSZ6" s="226"/>
      <c r="GTA6" s="227"/>
      <c r="GTC6" s="228"/>
      <c r="GTD6" s="229"/>
      <c r="GTE6" s="230"/>
      <c r="GTF6" s="194"/>
      <c r="GTG6" s="194"/>
      <c r="GTH6" s="195"/>
      <c r="GTI6" s="196"/>
      <c r="GTJ6" s="197"/>
      <c r="GTK6" s="197"/>
      <c r="GTL6" s="231"/>
      <c r="GTN6" s="223"/>
      <c r="GTO6" s="225"/>
      <c r="GTP6" s="226"/>
      <c r="GTQ6" s="227"/>
      <c r="GTS6" s="228"/>
      <c r="GTT6" s="229"/>
      <c r="GTU6" s="230"/>
      <c r="GTV6" s="194"/>
      <c r="GTW6" s="194"/>
      <c r="GTX6" s="195"/>
      <c r="GTY6" s="196"/>
      <c r="GTZ6" s="197"/>
      <c r="GUA6" s="197"/>
      <c r="GUB6" s="231"/>
      <c r="GUD6" s="223"/>
      <c r="GUE6" s="225"/>
      <c r="GUF6" s="226"/>
      <c r="GUG6" s="227"/>
      <c r="GUI6" s="228"/>
      <c r="GUJ6" s="229"/>
      <c r="GUK6" s="230"/>
      <c r="GUL6" s="194"/>
      <c r="GUM6" s="194"/>
      <c r="GUN6" s="195"/>
      <c r="GUO6" s="196"/>
      <c r="GUP6" s="197"/>
      <c r="GUQ6" s="197"/>
      <c r="GUR6" s="231"/>
      <c r="GUT6" s="223"/>
      <c r="GUU6" s="225"/>
      <c r="GUV6" s="226"/>
      <c r="GUW6" s="227"/>
      <c r="GUY6" s="228"/>
      <c r="GUZ6" s="229"/>
      <c r="GVA6" s="230"/>
      <c r="GVB6" s="194"/>
      <c r="GVC6" s="194"/>
      <c r="GVD6" s="195"/>
      <c r="GVE6" s="196"/>
      <c r="GVF6" s="197"/>
      <c r="GVG6" s="197"/>
      <c r="GVH6" s="231"/>
      <c r="GVJ6" s="223"/>
      <c r="GVK6" s="225"/>
      <c r="GVL6" s="226"/>
      <c r="GVM6" s="227"/>
      <c r="GVO6" s="228"/>
      <c r="GVP6" s="229"/>
      <c r="GVQ6" s="230"/>
      <c r="GVR6" s="194"/>
      <c r="GVS6" s="194"/>
      <c r="GVT6" s="195"/>
      <c r="GVU6" s="196"/>
      <c r="GVV6" s="197"/>
      <c r="GVW6" s="197"/>
      <c r="GVX6" s="231"/>
      <c r="GVZ6" s="223"/>
      <c r="GWA6" s="225"/>
      <c r="GWB6" s="226"/>
      <c r="GWC6" s="227"/>
      <c r="GWE6" s="228"/>
      <c r="GWF6" s="229"/>
      <c r="GWG6" s="230"/>
      <c r="GWH6" s="194"/>
      <c r="GWI6" s="194"/>
      <c r="GWJ6" s="195"/>
      <c r="GWK6" s="196"/>
      <c r="GWL6" s="197"/>
      <c r="GWM6" s="197"/>
      <c r="GWN6" s="231"/>
      <c r="GWP6" s="223"/>
      <c r="GWQ6" s="225"/>
      <c r="GWR6" s="226"/>
      <c r="GWS6" s="227"/>
      <c r="GWU6" s="228"/>
      <c r="GWV6" s="229"/>
      <c r="GWW6" s="230"/>
      <c r="GWX6" s="194"/>
      <c r="GWY6" s="194"/>
      <c r="GWZ6" s="195"/>
      <c r="GXA6" s="196"/>
      <c r="GXB6" s="197"/>
      <c r="GXC6" s="197"/>
      <c r="GXD6" s="231"/>
      <c r="GXF6" s="223"/>
      <c r="GXG6" s="225"/>
      <c r="GXH6" s="226"/>
      <c r="GXI6" s="227"/>
      <c r="GXK6" s="228"/>
      <c r="GXL6" s="229"/>
      <c r="GXM6" s="230"/>
      <c r="GXN6" s="194"/>
      <c r="GXO6" s="194"/>
      <c r="GXP6" s="195"/>
      <c r="GXQ6" s="196"/>
      <c r="GXR6" s="197"/>
      <c r="GXS6" s="197"/>
      <c r="GXT6" s="231"/>
      <c r="GXV6" s="223"/>
      <c r="GXW6" s="225"/>
      <c r="GXX6" s="226"/>
      <c r="GXY6" s="227"/>
      <c r="GYA6" s="228"/>
      <c r="GYB6" s="229"/>
      <c r="GYC6" s="230"/>
      <c r="GYD6" s="194"/>
      <c r="GYE6" s="194"/>
      <c r="GYF6" s="195"/>
      <c r="GYG6" s="196"/>
      <c r="GYH6" s="197"/>
      <c r="GYI6" s="197"/>
      <c r="GYJ6" s="231"/>
      <c r="GYL6" s="223"/>
      <c r="GYM6" s="225"/>
      <c r="GYN6" s="226"/>
      <c r="GYO6" s="227"/>
      <c r="GYQ6" s="228"/>
      <c r="GYR6" s="229"/>
      <c r="GYS6" s="230"/>
      <c r="GYT6" s="194"/>
      <c r="GYU6" s="194"/>
      <c r="GYV6" s="195"/>
      <c r="GYW6" s="196"/>
      <c r="GYX6" s="197"/>
      <c r="GYY6" s="197"/>
      <c r="GYZ6" s="231"/>
      <c r="GZB6" s="223"/>
      <c r="GZC6" s="225"/>
      <c r="GZD6" s="226"/>
      <c r="GZE6" s="227"/>
      <c r="GZG6" s="228"/>
      <c r="GZH6" s="229"/>
      <c r="GZI6" s="230"/>
      <c r="GZJ6" s="194"/>
      <c r="GZK6" s="194"/>
      <c r="GZL6" s="195"/>
      <c r="GZM6" s="196"/>
      <c r="GZN6" s="197"/>
      <c r="GZO6" s="197"/>
      <c r="GZP6" s="231"/>
      <c r="GZR6" s="223"/>
      <c r="GZS6" s="225"/>
      <c r="GZT6" s="226"/>
      <c r="GZU6" s="227"/>
      <c r="GZW6" s="228"/>
      <c r="GZX6" s="229"/>
      <c r="GZY6" s="230"/>
      <c r="GZZ6" s="194"/>
      <c r="HAA6" s="194"/>
      <c r="HAB6" s="195"/>
      <c r="HAC6" s="196"/>
      <c r="HAD6" s="197"/>
      <c r="HAE6" s="197"/>
      <c r="HAF6" s="231"/>
      <c r="HAH6" s="223"/>
      <c r="HAI6" s="225"/>
      <c r="HAJ6" s="226"/>
      <c r="HAK6" s="227"/>
      <c r="HAM6" s="228"/>
      <c r="HAN6" s="229"/>
      <c r="HAO6" s="230"/>
      <c r="HAP6" s="194"/>
      <c r="HAQ6" s="194"/>
      <c r="HAR6" s="195"/>
      <c r="HAS6" s="196"/>
      <c r="HAT6" s="197"/>
      <c r="HAU6" s="197"/>
      <c r="HAV6" s="231"/>
      <c r="HAX6" s="223"/>
      <c r="HAY6" s="225"/>
      <c r="HAZ6" s="226"/>
      <c r="HBA6" s="227"/>
      <c r="HBC6" s="228"/>
      <c r="HBD6" s="229"/>
      <c r="HBE6" s="230"/>
      <c r="HBF6" s="194"/>
      <c r="HBG6" s="194"/>
      <c r="HBH6" s="195"/>
      <c r="HBI6" s="196"/>
      <c r="HBJ6" s="197"/>
      <c r="HBK6" s="197"/>
      <c r="HBL6" s="231"/>
      <c r="HBN6" s="223"/>
      <c r="HBO6" s="225"/>
      <c r="HBP6" s="226"/>
      <c r="HBQ6" s="227"/>
      <c r="HBS6" s="228"/>
      <c r="HBT6" s="229"/>
      <c r="HBU6" s="230"/>
      <c r="HBV6" s="194"/>
      <c r="HBW6" s="194"/>
      <c r="HBX6" s="195"/>
      <c r="HBY6" s="196"/>
      <c r="HBZ6" s="197"/>
      <c r="HCA6" s="197"/>
      <c r="HCB6" s="231"/>
      <c r="HCD6" s="223"/>
      <c r="HCE6" s="225"/>
      <c r="HCF6" s="226"/>
      <c r="HCG6" s="227"/>
      <c r="HCI6" s="228"/>
      <c r="HCJ6" s="229"/>
      <c r="HCK6" s="230"/>
      <c r="HCL6" s="194"/>
      <c r="HCM6" s="194"/>
      <c r="HCN6" s="195"/>
      <c r="HCO6" s="196"/>
      <c r="HCP6" s="197"/>
      <c r="HCQ6" s="197"/>
      <c r="HCR6" s="231"/>
      <c r="HCT6" s="223"/>
      <c r="HCU6" s="225"/>
      <c r="HCV6" s="226"/>
      <c r="HCW6" s="227"/>
      <c r="HCY6" s="228"/>
      <c r="HCZ6" s="229"/>
      <c r="HDA6" s="230"/>
      <c r="HDB6" s="194"/>
      <c r="HDC6" s="194"/>
      <c r="HDD6" s="195"/>
      <c r="HDE6" s="196"/>
      <c r="HDF6" s="197"/>
      <c r="HDG6" s="197"/>
      <c r="HDH6" s="231"/>
      <c r="HDJ6" s="223"/>
      <c r="HDK6" s="225"/>
      <c r="HDL6" s="226"/>
      <c r="HDM6" s="227"/>
      <c r="HDO6" s="228"/>
      <c r="HDP6" s="229"/>
      <c r="HDQ6" s="230"/>
      <c r="HDR6" s="194"/>
      <c r="HDS6" s="194"/>
      <c r="HDT6" s="195"/>
      <c r="HDU6" s="196"/>
      <c r="HDV6" s="197"/>
      <c r="HDW6" s="197"/>
      <c r="HDX6" s="231"/>
      <c r="HDZ6" s="223"/>
      <c r="HEA6" s="225"/>
      <c r="HEB6" s="226"/>
      <c r="HEC6" s="227"/>
      <c r="HEE6" s="228"/>
      <c r="HEF6" s="229"/>
      <c r="HEG6" s="230"/>
      <c r="HEH6" s="194"/>
      <c r="HEI6" s="194"/>
      <c r="HEJ6" s="195"/>
      <c r="HEK6" s="196"/>
      <c r="HEL6" s="197"/>
      <c r="HEM6" s="197"/>
      <c r="HEN6" s="231"/>
      <c r="HEP6" s="223"/>
      <c r="HEQ6" s="225"/>
      <c r="HER6" s="226"/>
      <c r="HES6" s="227"/>
      <c r="HEU6" s="228"/>
      <c r="HEV6" s="229"/>
      <c r="HEW6" s="230"/>
      <c r="HEX6" s="194"/>
      <c r="HEY6" s="194"/>
      <c r="HEZ6" s="195"/>
      <c r="HFA6" s="196"/>
      <c r="HFB6" s="197"/>
      <c r="HFC6" s="197"/>
      <c r="HFD6" s="231"/>
      <c r="HFF6" s="223"/>
      <c r="HFG6" s="225"/>
      <c r="HFH6" s="226"/>
      <c r="HFI6" s="227"/>
      <c r="HFK6" s="228"/>
      <c r="HFL6" s="229"/>
      <c r="HFM6" s="230"/>
      <c r="HFN6" s="194"/>
      <c r="HFO6" s="194"/>
      <c r="HFP6" s="195"/>
      <c r="HFQ6" s="196"/>
      <c r="HFR6" s="197"/>
      <c r="HFS6" s="197"/>
      <c r="HFT6" s="231"/>
      <c r="HFV6" s="223"/>
      <c r="HFW6" s="225"/>
      <c r="HFX6" s="226"/>
      <c r="HFY6" s="227"/>
      <c r="HGA6" s="228"/>
      <c r="HGB6" s="229"/>
      <c r="HGC6" s="230"/>
      <c r="HGD6" s="194"/>
      <c r="HGE6" s="194"/>
      <c r="HGF6" s="195"/>
      <c r="HGG6" s="196"/>
      <c r="HGH6" s="197"/>
      <c r="HGI6" s="197"/>
      <c r="HGJ6" s="231"/>
      <c r="HGL6" s="223"/>
      <c r="HGM6" s="225"/>
      <c r="HGN6" s="226"/>
      <c r="HGO6" s="227"/>
      <c r="HGQ6" s="228"/>
      <c r="HGR6" s="229"/>
      <c r="HGS6" s="230"/>
      <c r="HGT6" s="194"/>
      <c r="HGU6" s="194"/>
      <c r="HGV6" s="195"/>
      <c r="HGW6" s="196"/>
      <c r="HGX6" s="197"/>
      <c r="HGY6" s="197"/>
      <c r="HGZ6" s="231"/>
      <c r="HHB6" s="223"/>
      <c r="HHC6" s="225"/>
      <c r="HHD6" s="226"/>
      <c r="HHE6" s="227"/>
      <c r="HHG6" s="228"/>
      <c r="HHH6" s="229"/>
      <c r="HHI6" s="230"/>
      <c r="HHJ6" s="194"/>
      <c r="HHK6" s="194"/>
      <c r="HHL6" s="195"/>
      <c r="HHM6" s="196"/>
      <c r="HHN6" s="197"/>
      <c r="HHO6" s="197"/>
      <c r="HHP6" s="231"/>
      <c r="HHR6" s="223"/>
      <c r="HHS6" s="225"/>
      <c r="HHT6" s="226"/>
      <c r="HHU6" s="227"/>
      <c r="HHW6" s="228"/>
      <c r="HHX6" s="229"/>
      <c r="HHY6" s="230"/>
      <c r="HHZ6" s="194"/>
      <c r="HIA6" s="194"/>
      <c r="HIB6" s="195"/>
      <c r="HIC6" s="196"/>
      <c r="HID6" s="197"/>
      <c r="HIE6" s="197"/>
      <c r="HIF6" s="231"/>
      <c r="HIH6" s="223"/>
      <c r="HII6" s="225"/>
      <c r="HIJ6" s="226"/>
      <c r="HIK6" s="227"/>
      <c r="HIM6" s="228"/>
      <c r="HIN6" s="229"/>
      <c r="HIO6" s="230"/>
      <c r="HIP6" s="194"/>
      <c r="HIQ6" s="194"/>
      <c r="HIR6" s="195"/>
      <c r="HIS6" s="196"/>
      <c r="HIT6" s="197"/>
      <c r="HIU6" s="197"/>
      <c r="HIV6" s="231"/>
      <c r="HIX6" s="223"/>
      <c r="HIY6" s="225"/>
      <c r="HIZ6" s="226"/>
      <c r="HJA6" s="227"/>
      <c r="HJC6" s="228"/>
      <c r="HJD6" s="229"/>
      <c r="HJE6" s="230"/>
      <c r="HJF6" s="194"/>
      <c r="HJG6" s="194"/>
      <c r="HJH6" s="195"/>
      <c r="HJI6" s="196"/>
      <c r="HJJ6" s="197"/>
      <c r="HJK6" s="197"/>
      <c r="HJL6" s="231"/>
      <c r="HJN6" s="223"/>
      <c r="HJO6" s="225"/>
      <c r="HJP6" s="226"/>
      <c r="HJQ6" s="227"/>
      <c r="HJS6" s="228"/>
      <c r="HJT6" s="229"/>
      <c r="HJU6" s="230"/>
      <c r="HJV6" s="194"/>
      <c r="HJW6" s="194"/>
      <c r="HJX6" s="195"/>
      <c r="HJY6" s="196"/>
      <c r="HJZ6" s="197"/>
      <c r="HKA6" s="197"/>
      <c r="HKB6" s="231"/>
      <c r="HKD6" s="223"/>
      <c r="HKE6" s="225"/>
      <c r="HKF6" s="226"/>
      <c r="HKG6" s="227"/>
      <c r="HKI6" s="228"/>
      <c r="HKJ6" s="229"/>
      <c r="HKK6" s="230"/>
      <c r="HKL6" s="194"/>
      <c r="HKM6" s="194"/>
      <c r="HKN6" s="195"/>
      <c r="HKO6" s="196"/>
      <c r="HKP6" s="197"/>
      <c r="HKQ6" s="197"/>
      <c r="HKR6" s="231"/>
      <c r="HKT6" s="223"/>
      <c r="HKU6" s="225"/>
      <c r="HKV6" s="226"/>
      <c r="HKW6" s="227"/>
      <c r="HKY6" s="228"/>
      <c r="HKZ6" s="229"/>
      <c r="HLA6" s="230"/>
      <c r="HLB6" s="194"/>
      <c r="HLC6" s="194"/>
      <c r="HLD6" s="195"/>
      <c r="HLE6" s="196"/>
      <c r="HLF6" s="197"/>
      <c r="HLG6" s="197"/>
      <c r="HLH6" s="231"/>
      <c r="HLJ6" s="223"/>
      <c r="HLK6" s="225"/>
      <c r="HLL6" s="226"/>
      <c r="HLM6" s="227"/>
      <c r="HLO6" s="228"/>
      <c r="HLP6" s="229"/>
      <c r="HLQ6" s="230"/>
      <c r="HLR6" s="194"/>
      <c r="HLS6" s="194"/>
      <c r="HLT6" s="195"/>
      <c r="HLU6" s="196"/>
      <c r="HLV6" s="197"/>
      <c r="HLW6" s="197"/>
      <c r="HLX6" s="231"/>
      <c r="HLZ6" s="223"/>
      <c r="HMA6" s="225"/>
      <c r="HMB6" s="226"/>
      <c r="HMC6" s="227"/>
      <c r="HME6" s="228"/>
      <c r="HMF6" s="229"/>
      <c r="HMG6" s="230"/>
      <c r="HMH6" s="194"/>
      <c r="HMI6" s="194"/>
      <c r="HMJ6" s="195"/>
      <c r="HMK6" s="196"/>
      <c r="HML6" s="197"/>
      <c r="HMM6" s="197"/>
      <c r="HMN6" s="231"/>
      <c r="HMP6" s="223"/>
      <c r="HMQ6" s="225"/>
      <c r="HMR6" s="226"/>
      <c r="HMS6" s="227"/>
      <c r="HMU6" s="228"/>
      <c r="HMV6" s="229"/>
      <c r="HMW6" s="230"/>
      <c r="HMX6" s="194"/>
      <c r="HMY6" s="194"/>
      <c r="HMZ6" s="195"/>
      <c r="HNA6" s="196"/>
      <c r="HNB6" s="197"/>
      <c r="HNC6" s="197"/>
      <c r="HND6" s="231"/>
      <c r="HNF6" s="223"/>
      <c r="HNG6" s="225"/>
      <c r="HNH6" s="226"/>
      <c r="HNI6" s="227"/>
      <c r="HNK6" s="228"/>
      <c r="HNL6" s="229"/>
      <c r="HNM6" s="230"/>
      <c r="HNN6" s="194"/>
      <c r="HNO6" s="194"/>
      <c r="HNP6" s="195"/>
      <c r="HNQ6" s="196"/>
      <c r="HNR6" s="197"/>
      <c r="HNS6" s="197"/>
      <c r="HNT6" s="231"/>
      <c r="HNV6" s="223"/>
      <c r="HNW6" s="225"/>
      <c r="HNX6" s="226"/>
      <c r="HNY6" s="227"/>
      <c r="HOA6" s="228"/>
      <c r="HOB6" s="229"/>
      <c r="HOC6" s="230"/>
      <c r="HOD6" s="194"/>
      <c r="HOE6" s="194"/>
      <c r="HOF6" s="195"/>
      <c r="HOG6" s="196"/>
      <c r="HOH6" s="197"/>
      <c r="HOI6" s="197"/>
      <c r="HOJ6" s="231"/>
      <c r="HOL6" s="223"/>
      <c r="HOM6" s="225"/>
      <c r="HON6" s="226"/>
      <c r="HOO6" s="227"/>
      <c r="HOQ6" s="228"/>
      <c r="HOR6" s="229"/>
      <c r="HOS6" s="230"/>
      <c r="HOT6" s="194"/>
      <c r="HOU6" s="194"/>
      <c r="HOV6" s="195"/>
      <c r="HOW6" s="196"/>
      <c r="HOX6" s="197"/>
      <c r="HOY6" s="197"/>
      <c r="HOZ6" s="231"/>
      <c r="HPB6" s="223"/>
      <c r="HPC6" s="225"/>
      <c r="HPD6" s="226"/>
      <c r="HPE6" s="227"/>
      <c r="HPG6" s="228"/>
      <c r="HPH6" s="229"/>
      <c r="HPI6" s="230"/>
      <c r="HPJ6" s="194"/>
      <c r="HPK6" s="194"/>
      <c r="HPL6" s="195"/>
      <c r="HPM6" s="196"/>
      <c r="HPN6" s="197"/>
      <c r="HPO6" s="197"/>
      <c r="HPP6" s="231"/>
      <c r="HPR6" s="223"/>
      <c r="HPS6" s="225"/>
      <c r="HPT6" s="226"/>
      <c r="HPU6" s="227"/>
      <c r="HPW6" s="228"/>
      <c r="HPX6" s="229"/>
      <c r="HPY6" s="230"/>
      <c r="HPZ6" s="194"/>
      <c r="HQA6" s="194"/>
      <c r="HQB6" s="195"/>
      <c r="HQC6" s="196"/>
      <c r="HQD6" s="197"/>
      <c r="HQE6" s="197"/>
      <c r="HQF6" s="231"/>
      <c r="HQH6" s="223"/>
      <c r="HQI6" s="225"/>
      <c r="HQJ6" s="226"/>
      <c r="HQK6" s="227"/>
      <c r="HQM6" s="228"/>
      <c r="HQN6" s="229"/>
      <c r="HQO6" s="230"/>
      <c r="HQP6" s="194"/>
      <c r="HQQ6" s="194"/>
      <c r="HQR6" s="195"/>
      <c r="HQS6" s="196"/>
      <c r="HQT6" s="197"/>
      <c r="HQU6" s="197"/>
      <c r="HQV6" s="231"/>
      <c r="HQX6" s="223"/>
      <c r="HQY6" s="225"/>
      <c r="HQZ6" s="226"/>
      <c r="HRA6" s="227"/>
      <c r="HRC6" s="228"/>
      <c r="HRD6" s="229"/>
      <c r="HRE6" s="230"/>
      <c r="HRF6" s="194"/>
      <c r="HRG6" s="194"/>
      <c r="HRH6" s="195"/>
      <c r="HRI6" s="196"/>
      <c r="HRJ6" s="197"/>
      <c r="HRK6" s="197"/>
      <c r="HRL6" s="231"/>
      <c r="HRN6" s="223"/>
      <c r="HRO6" s="225"/>
      <c r="HRP6" s="226"/>
      <c r="HRQ6" s="227"/>
      <c r="HRS6" s="228"/>
      <c r="HRT6" s="229"/>
      <c r="HRU6" s="230"/>
      <c r="HRV6" s="194"/>
      <c r="HRW6" s="194"/>
      <c r="HRX6" s="195"/>
      <c r="HRY6" s="196"/>
      <c r="HRZ6" s="197"/>
      <c r="HSA6" s="197"/>
      <c r="HSB6" s="231"/>
      <c r="HSD6" s="223"/>
      <c r="HSE6" s="225"/>
      <c r="HSF6" s="226"/>
      <c r="HSG6" s="227"/>
      <c r="HSI6" s="228"/>
      <c r="HSJ6" s="229"/>
      <c r="HSK6" s="230"/>
      <c r="HSL6" s="194"/>
      <c r="HSM6" s="194"/>
      <c r="HSN6" s="195"/>
      <c r="HSO6" s="196"/>
      <c r="HSP6" s="197"/>
      <c r="HSQ6" s="197"/>
      <c r="HSR6" s="231"/>
      <c r="HST6" s="223"/>
      <c r="HSU6" s="225"/>
      <c r="HSV6" s="226"/>
      <c r="HSW6" s="227"/>
      <c r="HSY6" s="228"/>
      <c r="HSZ6" s="229"/>
      <c r="HTA6" s="230"/>
      <c r="HTB6" s="194"/>
      <c r="HTC6" s="194"/>
      <c r="HTD6" s="195"/>
      <c r="HTE6" s="196"/>
      <c r="HTF6" s="197"/>
      <c r="HTG6" s="197"/>
      <c r="HTH6" s="231"/>
      <c r="HTJ6" s="223"/>
      <c r="HTK6" s="225"/>
      <c r="HTL6" s="226"/>
      <c r="HTM6" s="227"/>
      <c r="HTO6" s="228"/>
      <c r="HTP6" s="229"/>
      <c r="HTQ6" s="230"/>
      <c r="HTR6" s="194"/>
      <c r="HTS6" s="194"/>
      <c r="HTT6" s="195"/>
      <c r="HTU6" s="196"/>
      <c r="HTV6" s="197"/>
      <c r="HTW6" s="197"/>
      <c r="HTX6" s="231"/>
      <c r="HTZ6" s="223"/>
      <c r="HUA6" s="225"/>
      <c r="HUB6" s="226"/>
      <c r="HUC6" s="227"/>
      <c r="HUE6" s="228"/>
      <c r="HUF6" s="229"/>
      <c r="HUG6" s="230"/>
      <c r="HUH6" s="194"/>
      <c r="HUI6" s="194"/>
      <c r="HUJ6" s="195"/>
      <c r="HUK6" s="196"/>
      <c r="HUL6" s="197"/>
      <c r="HUM6" s="197"/>
      <c r="HUN6" s="231"/>
      <c r="HUP6" s="223"/>
      <c r="HUQ6" s="225"/>
      <c r="HUR6" s="226"/>
      <c r="HUS6" s="227"/>
      <c r="HUU6" s="228"/>
      <c r="HUV6" s="229"/>
      <c r="HUW6" s="230"/>
      <c r="HUX6" s="194"/>
      <c r="HUY6" s="194"/>
      <c r="HUZ6" s="195"/>
      <c r="HVA6" s="196"/>
      <c r="HVB6" s="197"/>
      <c r="HVC6" s="197"/>
      <c r="HVD6" s="231"/>
      <c r="HVF6" s="223"/>
      <c r="HVG6" s="225"/>
      <c r="HVH6" s="226"/>
      <c r="HVI6" s="227"/>
      <c r="HVK6" s="228"/>
      <c r="HVL6" s="229"/>
      <c r="HVM6" s="230"/>
      <c r="HVN6" s="194"/>
      <c r="HVO6" s="194"/>
      <c r="HVP6" s="195"/>
      <c r="HVQ6" s="196"/>
      <c r="HVR6" s="197"/>
      <c r="HVS6" s="197"/>
      <c r="HVT6" s="231"/>
      <c r="HVV6" s="223"/>
      <c r="HVW6" s="225"/>
      <c r="HVX6" s="226"/>
      <c r="HVY6" s="227"/>
      <c r="HWA6" s="228"/>
      <c r="HWB6" s="229"/>
      <c r="HWC6" s="230"/>
      <c r="HWD6" s="194"/>
      <c r="HWE6" s="194"/>
      <c r="HWF6" s="195"/>
      <c r="HWG6" s="196"/>
      <c r="HWH6" s="197"/>
      <c r="HWI6" s="197"/>
      <c r="HWJ6" s="231"/>
      <c r="HWL6" s="223"/>
      <c r="HWM6" s="225"/>
      <c r="HWN6" s="226"/>
      <c r="HWO6" s="227"/>
      <c r="HWQ6" s="228"/>
      <c r="HWR6" s="229"/>
      <c r="HWS6" s="230"/>
      <c r="HWT6" s="194"/>
      <c r="HWU6" s="194"/>
      <c r="HWV6" s="195"/>
      <c r="HWW6" s="196"/>
      <c r="HWX6" s="197"/>
      <c r="HWY6" s="197"/>
      <c r="HWZ6" s="231"/>
      <c r="HXB6" s="223"/>
      <c r="HXC6" s="225"/>
      <c r="HXD6" s="226"/>
      <c r="HXE6" s="227"/>
      <c r="HXG6" s="228"/>
      <c r="HXH6" s="229"/>
      <c r="HXI6" s="230"/>
      <c r="HXJ6" s="194"/>
      <c r="HXK6" s="194"/>
      <c r="HXL6" s="195"/>
      <c r="HXM6" s="196"/>
      <c r="HXN6" s="197"/>
      <c r="HXO6" s="197"/>
      <c r="HXP6" s="231"/>
      <c r="HXR6" s="223"/>
      <c r="HXS6" s="225"/>
      <c r="HXT6" s="226"/>
      <c r="HXU6" s="227"/>
      <c r="HXW6" s="228"/>
      <c r="HXX6" s="229"/>
      <c r="HXY6" s="230"/>
      <c r="HXZ6" s="194"/>
      <c r="HYA6" s="194"/>
      <c r="HYB6" s="195"/>
      <c r="HYC6" s="196"/>
      <c r="HYD6" s="197"/>
      <c r="HYE6" s="197"/>
      <c r="HYF6" s="231"/>
      <c r="HYH6" s="223"/>
      <c r="HYI6" s="225"/>
      <c r="HYJ6" s="226"/>
      <c r="HYK6" s="227"/>
      <c r="HYM6" s="228"/>
      <c r="HYN6" s="229"/>
      <c r="HYO6" s="230"/>
      <c r="HYP6" s="194"/>
      <c r="HYQ6" s="194"/>
      <c r="HYR6" s="195"/>
      <c r="HYS6" s="196"/>
      <c r="HYT6" s="197"/>
      <c r="HYU6" s="197"/>
      <c r="HYV6" s="231"/>
      <c r="HYX6" s="223"/>
      <c r="HYY6" s="225"/>
      <c r="HYZ6" s="226"/>
      <c r="HZA6" s="227"/>
      <c r="HZC6" s="228"/>
      <c r="HZD6" s="229"/>
      <c r="HZE6" s="230"/>
      <c r="HZF6" s="194"/>
      <c r="HZG6" s="194"/>
      <c r="HZH6" s="195"/>
      <c r="HZI6" s="196"/>
      <c r="HZJ6" s="197"/>
      <c r="HZK6" s="197"/>
      <c r="HZL6" s="231"/>
      <c r="HZN6" s="223"/>
      <c r="HZO6" s="225"/>
      <c r="HZP6" s="226"/>
      <c r="HZQ6" s="227"/>
      <c r="HZS6" s="228"/>
      <c r="HZT6" s="229"/>
      <c r="HZU6" s="230"/>
      <c r="HZV6" s="194"/>
      <c r="HZW6" s="194"/>
      <c r="HZX6" s="195"/>
      <c r="HZY6" s="196"/>
      <c r="HZZ6" s="197"/>
      <c r="IAA6" s="197"/>
      <c r="IAB6" s="231"/>
      <c r="IAD6" s="223"/>
      <c r="IAE6" s="225"/>
      <c r="IAF6" s="226"/>
      <c r="IAG6" s="227"/>
      <c r="IAI6" s="228"/>
      <c r="IAJ6" s="229"/>
      <c r="IAK6" s="230"/>
      <c r="IAL6" s="194"/>
      <c r="IAM6" s="194"/>
      <c r="IAN6" s="195"/>
      <c r="IAO6" s="196"/>
      <c r="IAP6" s="197"/>
      <c r="IAQ6" s="197"/>
      <c r="IAR6" s="231"/>
      <c r="IAT6" s="223"/>
      <c r="IAU6" s="225"/>
      <c r="IAV6" s="226"/>
      <c r="IAW6" s="227"/>
      <c r="IAY6" s="228"/>
      <c r="IAZ6" s="229"/>
      <c r="IBA6" s="230"/>
      <c r="IBB6" s="194"/>
      <c r="IBC6" s="194"/>
      <c r="IBD6" s="195"/>
      <c r="IBE6" s="196"/>
      <c r="IBF6" s="197"/>
      <c r="IBG6" s="197"/>
      <c r="IBH6" s="231"/>
      <c r="IBJ6" s="223"/>
      <c r="IBK6" s="225"/>
      <c r="IBL6" s="226"/>
      <c r="IBM6" s="227"/>
      <c r="IBO6" s="228"/>
      <c r="IBP6" s="229"/>
      <c r="IBQ6" s="230"/>
      <c r="IBR6" s="194"/>
      <c r="IBS6" s="194"/>
      <c r="IBT6" s="195"/>
      <c r="IBU6" s="196"/>
      <c r="IBV6" s="197"/>
      <c r="IBW6" s="197"/>
      <c r="IBX6" s="231"/>
      <c r="IBZ6" s="223"/>
      <c r="ICA6" s="225"/>
      <c r="ICB6" s="226"/>
      <c r="ICC6" s="227"/>
      <c r="ICE6" s="228"/>
      <c r="ICF6" s="229"/>
      <c r="ICG6" s="230"/>
      <c r="ICH6" s="194"/>
      <c r="ICI6" s="194"/>
      <c r="ICJ6" s="195"/>
      <c r="ICK6" s="196"/>
      <c r="ICL6" s="197"/>
      <c r="ICM6" s="197"/>
      <c r="ICN6" s="231"/>
      <c r="ICP6" s="223"/>
      <c r="ICQ6" s="225"/>
      <c r="ICR6" s="226"/>
      <c r="ICS6" s="227"/>
      <c r="ICU6" s="228"/>
      <c r="ICV6" s="229"/>
      <c r="ICW6" s="230"/>
      <c r="ICX6" s="194"/>
      <c r="ICY6" s="194"/>
      <c r="ICZ6" s="195"/>
      <c r="IDA6" s="196"/>
      <c r="IDB6" s="197"/>
      <c r="IDC6" s="197"/>
      <c r="IDD6" s="231"/>
      <c r="IDF6" s="223"/>
      <c r="IDG6" s="225"/>
      <c r="IDH6" s="226"/>
      <c r="IDI6" s="227"/>
      <c r="IDK6" s="228"/>
      <c r="IDL6" s="229"/>
      <c r="IDM6" s="230"/>
      <c r="IDN6" s="194"/>
      <c r="IDO6" s="194"/>
      <c r="IDP6" s="195"/>
      <c r="IDQ6" s="196"/>
      <c r="IDR6" s="197"/>
      <c r="IDS6" s="197"/>
      <c r="IDT6" s="231"/>
      <c r="IDV6" s="223"/>
      <c r="IDW6" s="225"/>
      <c r="IDX6" s="226"/>
      <c r="IDY6" s="227"/>
      <c r="IEA6" s="228"/>
      <c r="IEB6" s="229"/>
      <c r="IEC6" s="230"/>
      <c r="IED6" s="194"/>
      <c r="IEE6" s="194"/>
      <c r="IEF6" s="195"/>
      <c r="IEG6" s="196"/>
      <c r="IEH6" s="197"/>
      <c r="IEI6" s="197"/>
      <c r="IEJ6" s="231"/>
      <c r="IEL6" s="223"/>
      <c r="IEM6" s="225"/>
      <c r="IEN6" s="226"/>
      <c r="IEO6" s="227"/>
      <c r="IEQ6" s="228"/>
      <c r="IER6" s="229"/>
      <c r="IES6" s="230"/>
      <c r="IET6" s="194"/>
      <c r="IEU6" s="194"/>
      <c r="IEV6" s="195"/>
      <c r="IEW6" s="196"/>
      <c r="IEX6" s="197"/>
      <c r="IEY6" s="197"/>
      <c r="IEZ6" s="231"/>
      <c r="IFB6" s="223"/>
      <c r="IFC6" s="225"/>
      <c r="IFD6" s="226"/>
      <c r="IFE6" s="227"/>
      <c r="IFG6" s="228"/>
      <c r="IFH6" s="229"/>
      <c r="IFI6" s="230"/>
      <c r="IFJ6" s="194"/>
      <c r="IFK6" s="194"/>
      <c r="IFL6" s="195"/>
      <c r="IFM6" s="196"/>
      <c r="IFN6" s="197"/>
      <c r="IFO6" s="197"/>
      <c r="IFP6" s="231"/>
      <c r="IFR6" s="223"/>
      <c r="IFS6" s="225"/>
      <c r="IFT6" s="226"/>
      <c r="IFU6" s="227"/>
      <c r="IFW6" s="228"/>
      <c r="IFX6" s="229"/>
      <c r="IFY6" s="230"/>
      <c r="IFZ6" s="194"/>
      <c r="IGA6" s="194"/>
      <c r="IGB6" s="195"/>
      <c r="IGC6" s="196"/>
      <c r="IGD6" s="197"/>
      <c r="IGE6" s="197"/>
      <c r="IGF6" s="231"/>
      <c r="IGH6" s="223"/>
      <c r="IGI6" s="225"/>
      <c r="IGJ6" s="226"/>
      <c r="IGK6" s="227"/>
      <c r="IGM6" s="228"/>
      <c r="IGN6" s="229"/>
      <c r="IGO6" s="230"/>
      <c r="IGP6" s="194"/>
      <c r="IGQ6" s="194"/>
      <c r="IGR6" s="195"/>
      <c r="IGS6" s="196"/>
      <c r="IGT6" s="197"/>
      <c r="IGU6" s="197"/>
      <c r="IGV6" s="231"/>
      <c r="IGX6" s="223"/>
      <c r="IGY6" s="225"/>
      <c r="IGZ6" s="226"/>
      <c r="IHA6" s="227"/>
      <c r="IHC6" s="228"/>
      <c r="IHD6" s="229"/>
      <c r="IHE6" s="230"/>
      <c r="IHF6" s="194"/>
      <c r="IHG6" s="194"/>
      <c r="IHH6" s="195"/>
      <c r="IHI6" s="196"/>
      <c r="IHJ6" s="197"/>
      <c r="IHK6" s="197"/>
      <c r="IHL6" s="231"/>
      <c r="IHN6" s="223"/>
      <c r="IHO6" s="225"/>
      <c r="IHP6" s="226"/>
      <c r="IHQ6" s="227"/>
      <c r="IHS6" s="228"/>
      <c r="IHT6" s="229"/>
      <c r="IHU6" s="230"/>
      <c r="IHV6" s="194"/>
      <c r="IHW6" s="194"/>
      <c r="IHX6" s="195"/>
      <c r="IHY6" s="196"/>
      <c r="IHZ6" s="197"/>
      <c r="IIA6" s="197"/>
      <c r="IIB6" s="231"/>
      <c r="IID6" s="223"/>
      <c r="IIE6" s="225"/>
      <c r="IIF6" s="226"/>
      <c r="IIG6" s="227"/>
      <c r="III6" s="228"/>
      <c r="IIJ6" s="229"/>
      <c r="IIK6" s="230"/>
      <c r="IIL6" s="194"/>
      <c r="IIM6" s="194"/>
      <c r="IIN6" s="195"/>
      <c r="IIO6" s="196"/>
      <c r="IIP6" s="197"/>
      <c r="IIQ6" s="197"/>
      <c r="IIR6" s="231"/>
      <c r="IIT6" s="223"/>
      <c r="IIU6" s="225"/>
      <c r="IIV6" s="226"/>
      <c r="IIW6" s="227"/>
      <c r="IIY6" s="228"/>
      <c r="IIZ6" s="229"/>
      <c r="IJA6" s="230"/>
      <c r="IJB6" s="194"/>
      <c r="IJC6" s="194"/>
      <c r="IJD6" s="195"/>
      <c r="IJE6" s="196"/>
      <c r="IJF6" s="197"/>
      <c r="IJG6" s="197"/>
      <c r="IJH6" s="231"/>
      <c r="IJJ6" s="223"/>
      <c r="IJK6" s="225"/>
      <c r="IJL6" s="226"/>
      <c r="IJM6" s="227"/>
      <c r="IJO6" s="228"/>
      <c r="IJP6" s="229"/>
      <c r="IJQ6" s="230"/>
      <c r="IJR6" s="194"/>
      <c r="IJS6" s="194"/>
      <c r="IJT6" s="195"/>
      <c r="IJU6" s="196"/>
      <c r="IJV6" s="197"/>
      <c r="IJW6" s="197"/>
      <c r="IJX6" s="231"/>
      <c r="IJZ6" s="223"/>
      <c r="IKA6" s="225"/>
      <c r="IKB6" s="226"/>
      <c r="IKC6" s="227"/>
      <c r="IKE6" s="228"/>
      <c r="IKF6" s="229"/>
      <c r="IKG6" s="230"/>
      <c r="IKH6" s="194"/>
      <c r="IKI6" s="194"/>
      <c r="IKJ6" s="195"/>
      <c r="IKK6" s="196"/>
      <c r="IKL6" s="197"/>
      <c r="IKM6" s="197"/>
      <c r="IKN6" s="231"/>
      <c r="IKP6" s="223"/>
      <c r="IKQ6" s="225"/>
      <c r="IKR6" s="226"/>
      <c r="IKS6" s="227"/>
      <c r="IKU6" s="228"/>
      <c r="IKV6" s="229"/>
      <c r="IKW6" s="230"/>
      <c r="IKX6" s="194"/>
      <c r="IKY6" s="194"/>
      <c r="IKZ6" s="195"/>
      <c r="ILA6" s="196"/>
      <c r="ILB6" s="197"/>
      <c r="ILC6" s="197"/>
      <c r="ILD6" s="231"/>
      <c r="ILF6" s="223"/>
      <c r="ILG6" s="225"/>
      <c r="ILH6" s="226"/>
      <c r="ILI6" s="227"/>
      <c r="ILK6" s="228"/>
      <c r="ILL6" s="229"/>
      <c r="ILM6" s="230"/>
      <c r="ILN6" s="194"/>
      <c r="ILO6" s="194"/>
      <c r="ILP6" s="195"/>
      <c r="ILQ6" s="196"/>
      <c r="ILR6" s="197"/>
      <c r="ILS6" s="197"/>
      <c r="ILT6" s="231"/>
      <c r="ILV6" s="223"/>
      <c r="ILW6" s="225"/>
      <c r="ILX6" s="226"/>
      <c r="ILY6" s="227"/>
      <c r="IMA6" s="228"/>
      <c r="IMB6" s="229"/>
      <c r="IMC6" s="230"/>
      <c r="IMD6" s="194"/>
      <c r="IME6" s="194"/>
      <c r="IMF6" s="195"/>
      <c r="IMG6" s="196"/>
      <c r="IMH6" s="197"/>
      <c r="IMI6" s="197"/>
      <c r="IMJ6" s="231"/>
      <c r="IML6" s="223"/>
      <c r="IMM6" s="225"/>
      <c r="IMN6" s="226"/>
      <c r="IMO6" s="227"/>
      <c r="IMQ6" s="228"/>
      <c r="IMR6" s="229"/>
      <c r="IMS6" s="230"/>
      <c r="IMT6" s="194"/>
      <c r="IMU6" s="194"/>
      <c r="IMV6" s="195"/>
      <c r="IMW6" s="196"/>
      <c r="IMX6" s="197"/>
      <c r="IMY6" s="197"/>
      <c r="IMZ6" s="231"/>
      <c r="INB6" s="223"/>
      <c r="INC6" s="225"/>
      <c r="IND6" s="226"/>
      <c r="INE6" s="227"/>
      <c r="ING6" s="228"/>
      <c r="INH6" s="229"/>
      <c r="INI6" s="230"/>
      <c r="INJ6" s="194"/>
      <c r="INK6" s="194"/>
      <c r="INL6" s="195"/>
      <c r="INM6" s="196"/>
      <c r="INN6" s="197"/>
      <c r="INO6" s="197"/>
      <c r="INP6" s="231"/>
      <c r="INR6" s="223"/>
      <c r="INS6" s="225"/>
      <c r="INT6" s="226"/>
      <c r="INU6" s="227"/>
      <c r="INW6" s="228"/>
      <c r="INX6" s="229"/>
      <c r="INY6" s="230"/>
      <c r="INZ6" s="194"/>
      <c r="IOA6" s="194"/>
      <c r="IOB6" s="195"/>
      <c r="IOC6" s="196"/>
      <c r="IOD6" s="197"/>
      <c r="IOE6" s="197"/>
      <c r="IOF6" s="231"/>
      <c r="IOH6" s="223"/>
      <c r="IOI6" s="225"/>
      <c r="IOJ6" s="226"/>
      <c r="IOK6" s="227"/>
      <c r="IOM6" s="228"/>
      <c r="ION6" s="229"/>
      <c r="IOO6" s="230"/>
      <c r="IOP6" s="194"/>
      <c r="IOQ6" s="194"/>
      <c r="IOR6" s="195"/>
      <c r="IOS6" s="196"/>
      <c r="IOT6" s="197"/>
      <c r="IOU6" s="197"/>
      <c r="IOV6" s="231"/>
      <c r="IOX6" s="223"/>
      <c r="IOY6" s="225"/>
      <c r="IOZ6" s="226"/>
      <c r="IPA6" s="227"/>
      <c r="IPC6" s="228"/>
      <c r="IPD6" s="229"/>
      <c r="IPE6" s="230"/>
      <c r="IPF6" s="194"/>
      <c r="IPG6" s="194"/>
      <c r="IPH6" s="195"/>
      <c r="IPI6" s="196"/>
      <c r="IPJ6" s="197"/>
      <c r="IPK6" s="197"/>
      <c r="IPL6" s="231"/>
      <c r="IPN6" s="223"/>
      <c r="IPO6" s="225"/>
      <c r="IPP6" s="226"/>
      <c r="IPQ6" s="227"/>
      <c r="IPS6" s="228"/>
      <c r="IPT6" s="229"/>
      <c r="IPU6" s="230"/>
      <c r="IPV6" s="194"/>
      <c r="IPW6" s="194"/>
      <c r="IPX6" s="195"/>
      <c r="IPY6" s="196"/>
      <c r="IPZ6" s="197"/>
      <c r="IQA6" s="197"/>
      <c r="IQB6" s="231"/>
      <c r="IQD6" s="223"/>
      <c r="IQE6" s="225"/>
      <c r="IQF6" s="226"/>
      <c r="IQG6" s="227"/>
      <c r="IQI6" s="228"/>
      <c r="IQJ6" s="229"/>
      <c r="IQK6" s="230"/>
      <c r="IQL6" s="194"/>
      <c r="IQM6" s="194"/>
      <c r="IQN6" s="195"/>
      <c r="IQO6" s="196"/>
      <c r="IQP6" s="197"/>
      <c r="IQQ6" s="197"/>
      <c r="IQR6" s="231"/>
      <c r="IQT6" s="223"/>
      <c r="IQU6" s="225"/>
      <c r="IQV6" s="226"/>
      <c r="IQW6" s="227"/>
      <c r="IQY6" s="228"/>
      <c r="IQZ6" s="229"/>
      <c r="IRA6" s="230"/>
      <c r="IRB6" s="194"/>
      <c r="IRC6" s="194"/>
      <c r="IRD6" s="195"/>
      <c r="IRE6" s="196"/>
      <c r="IRF6" s="197"/>
      <c r="IRG6" s="197"/>
      <c r="IRH6" s="231"/>
      <c r="IRJ6" s="223"/>
      <c r="IRK6" s="225"/>
      <c r="IRL6" s="226"/>
      <c r="IRM6" s="227"/>
      <c r="IRO6" s="228"/>
      <c r="IRP6" s="229"/>
      <c r="IRQ6" s="230"/>
      <c r="IRR6" s="194"/>
      <c r="IRS6" s="194"/>
      <c r="IRT6" s="195"/>
      <c r="IRU6" s="196"/>
      <c r="IRV6" s="197"/>
      <c r="IRW6" s="197"/>
      <c r="IRX6" s="231"/>
      <c r="IRZ6" s="223"/>
      <c r="ISA6" s="225"/>
      <c r="ISB6" s="226"/>
      <c r="ISC6" s="227"/>
      <c r="ISE6" s="228"/>
      <c r="ISF6" s="229"/>
      <c r="ISG6" s="230"/>
      <c r="ISH6" s="194"/>
      <c r="ISI6" s="194"/>
      <c r="ISJ6" s="195"/>
      <c r="ISK6" s="196"/>
      <c r="ISL6" s="197"/>
      <c r="ISM6" s="197"/>
      <c r="ISN6" s="231"/>
      <c r="ISP6" s="223"/>
      <c r="ISQ6" s="225"/>
      <c r="ISR6" s="226"/>
      <c r="ISS6" s="227"/>
      <c r="ISU6" s="228"/>
      <c r="ISV6" s="229"/>
      <c r="ISW6" s="230"/>
      <c r="ISX6" s="194"/>
      <c r="ISY6" s="194"/>
      <c r="ISZ6" s="195"/>
      <c r="ITA6" s="196"/>
      <c r="ITB6" s="197"/>
      <c r="ITC6" s="197"/>
      <c r="ITD6" s="231"/>
      <c r="ITF6" s="223"/>
      <c r="ITG6" s="225"/>
      <c r="ITH6" s="226"/>
      <c r="ITI6" s="227"/>
      <c r="ITK6" s="228"/>
      <c r="ITL6" s="229"/>
      <c r="ITM6" s="230"/>
      <c r="ITN6" s="194"/>
      <c r="ITO6" s="194"/>
      <c r="ITP6" s="195"/>
      <c r="ITQ6" s="196"/>
      <c r="ITR6" s="197"/>
      <c r="ITS6" s="197"/>
      <c r="ITT6" s="231"/>
      <c r="ITV6" s="223"/>
      <c r="ITW6" s="225"/>
      <c r="ITX6" s="226"/>
      <c r="ITY6" s="227"/>
      <c r="IUA6" s="228"/>
      <c r="IUB6" s="229"/>
      <c r="IUC6" s="230"/>
      <c r="IUD6" s="194"/>
      <c r="IUE6" s="194"/>
      <c r="IUF6" s="195"/>
      <c r="IUG6" s="196"/>
      <c r="IUH6" s="197"/>
      <c r="IUI6" s="197"/>
      <c r="IUJ6" s="231"/>
      <c r="IUL6" s="223"/>
      <c r="IUM6" s="225"/>
      <c r="IUN6" s="226"/>
      <c r="IUO6" s="227"/>
      <c r="IUQ6" s="228"/>
      <c r="IUR6" s="229"/>
      <c r="IUS6" s="230"/>
      <c r="IUT6" s="194"/>
      <c r="IUU6" s="194"/>
      <c r="IUV6" s="195"/>
      <c r="IUW6" s="196"/>
      <c r="IUX6" s="197"/>
      <c r="IUY6" s="197"/>
      <c r="IUZ6" s="231"/>
      <c r="IVB6" s="223"/>
      <c r="IVC6" s="225"/>
      <c r="IVD6" s="226"/>
      <c r="IVE6" s="227"/>
      <c r="IVG6" s="228"/>
      <c r="IVH6" s="229"/>
      <c r="IVI6" s="230"/>
      <c r="IVJ6" s="194"/>
      <c r="IVK6" s="194"/>
      <c r="IVL6" s="195"/>
      <c r="IVM6" s="196"/>
      <c r="IVN6" s="197"/>
      <c r="IVO6" s="197"/>
      <c r="IVP6" s="231"/>
      <c r="IVR6" s="223"/>
      <c r="IVS6" s="225"/>
      <c r="IVT6" s="226"/>
      <c r="IVU6" s="227"/>
      <c r="IVW6" s="228"/>
      <c r="IVX6" s="229"/>
      <c r="IVY6" s="230"/>
      <c r="IVZ6" s="194"/>
      <c r="IWA6" s="194"/>
      <c r="IWB6" s="195"/>
      <c r="IWC6" s="196"/>
      <c r="IWD6" s="197"/>
      <c r="IWE6" s="197"/>
      <c r="IWF6" s="231"/>
      <c r="IWH6" s="223"/>
      <c r="IWI6" s="225"/>
      <c r="IWJ6" s="226"/>
      <c r="IWK6" s="227"/>
      <c r="IWM6" s="228"/>
      <c r="IWN6" s="229"/>
      <c r="IWO6" s="230"/>
      <c r="IWP6" s="194"/>
      <c r="IWQ6" s="194"/>
      <c r="IWR6" s="195"/>
      <c r="IWS6" s="196"/>
      <c r="IWT6" s="197"/>
      <c r="IWU6" s="197"/>
      <c r="IWV6" s="231"/>
      <c r="IWX6" s="223"/>
      <c r="IWY6" s="225"/>
      <c r="IWZ6" s="226"/>
      <c r="IXA6" s="227"/>
      <c r="IXC6" s="228"/>
      <c r="IXD6" s="229"/>
      <c r="IXE6" s="230"/>
      <c r="IXF6" s="194"/>
      <c r="IXG6" s="194"/>
      <c r="IXH6" s="195"/>
      <c r="IXI6" s="196"/>
      <c r="IXJ6" s="197"/>
      <c r="IXK6" s="197"/>
      <c r="IXL6" s="231"/>
      <c r="IXN6" s="223"/>
      <c r="IXO6" s="225"/>
      <c r="IXP6" s="226"/>
      <c r="IXQ6" s="227"/>
      <c r="IXS6" s="228"/>
      <c r="IXT6" s="229"/>
      <c r="IXU6" s="230"/>
      <c r="IXV6" s="194"/>
      <c r="IXW6" s="194"/>
      <c r="IXX6" s="195"/>
      <c r="IXY6" s="196"/>
      <c r="IXZ6" s="197"/>
      <c r="IYA6" s="197"/>
      <c r="IYB6" s="231"/>
      <c r="IYD6" s="223"/>
      <c r="IYE6" s="225"/>
      <c r="IYF6" s="226"/>
      <c r="IYG6" s="227"/>
      <c r="IYI6" s="228"/>
      <c r="IYJ6" s="229"/>
      <c r="IYK6" s="230"/>
      <c r="IYL6" s="194"/>
      <c r="IYM6" s="194"/>
      <c r="IYN6" s="195"/>
      <c r="IYO6" s="196"/>
      <c r="IYP6" s="197"/>
      <c r="IYQ6" s="197"/>
      <c r="IYR6" s="231"/>
      <c r="IYT6" s="223"/>
      <c r="IYU6" s="225"/>
      <c r="IYV6" s="226"/>
      <c r="IYW6" s="227"/>
      <c r="IYY6" s="228"/>
      <c r="IYZ6" s="229"/>
      <c r="IZA6" s="230"/>
      <c r="IZB6" s="194"/>
      <c r="IZC6" s="194"/>
      <c r="IZD6" s="195"/>
      <c r="IZE6" s="196"/>
      <c r="IZF6" s="197"/>
      <c r="IZG6" s="197"/>
      <c r="IZH6" s="231"/>
      <c r="IZJ6" s="223"/>
      <c r="IZK6" s="225"/>
      <c r="IZL6" s="226"/>
      <c r="IZM6" s="227"/>
      <c r="IZO6" s="228"/>
      <c r="IZP6" s="229"/>
      <c r="IZQ6" s="230"/>
      <c r="IZR6" s="194"/>
      <c r="IZS6" s="194"/>
      <c r="IZT6" s="195"/>
      <c r="IZU6" s="196"/>
      <c r="IZV6" s="197"/>
      <c r="IZW6" s="197"/>
      <c r="IZX6" s="231"/>
      <c r="IZZ6" s="223"/>
      <c r="JAA6" s="225"/>
      <c r="JAB6" s="226"/>
      <c r="JAC6" s="227"/>
      <c r="JAE6" s="228"/>
      <c r="JAF6" s="229"/>
      <c r="JAG6" s="230"/>
      <c r="JAH6" s="194"/>
      <c r="JAI6" s="194"/>
      <c r="JAJ6" s="195"/>
      <c r="JAK6" s="196"/>
      <c r="JAL6" s="197"/>
      <c r="JAM6" s="197"/>
      <c r="JAN6" s="231"/>
      <c r="JAP6" s="223"/>
      <c r="JAQ6" s="225"/>
      <c r="JAR6" s="226"/>
      <c r="JAS6" s="227"/>
      <c r="JAU6" s="228"/>
      <c r="JAV6" s="229"/>
      <c r="JAW6" s="230"/>
      <c r="JAX6" s="194"/>
      <c r="JAY6" s="194"/>
      <c r="JAZ6" s="195"/>
      <c r="JBA6" s="196"/>
      <c r="JBB6" s="197"/>
      <c r="JBC6" s="197"/>
      <c r="JBD6" s="231"/>
      <c r="JBF6" s="223"/>
      <c r="JBG6" s="225"/>
      <c r="JBH6" s="226"/>
      <c r="JBI6" s="227"/>
      <c r="JBK6" s="228"/>
      <c r="JBL6" s="229"/>
      <c r="JBM6" s="230"/>
      <c r="JBN6" s="194"/>
      <c r="JBO6" s="194"/>
      <c r="JBP6" s="195"/>
      <c r="JBQ6" s="196"/>
      <c r="JBR6" s="197"/>
      <c r="JBS6" s="197"/>
      <c r="JBT6" s="231"/>
      <c r="JBV6" s="223"/>
      <c r="JBW6" s="225"/>
      <c r="JBX6" s="226"/>
      <c r="JBY6" s="227"/>
      <c r="JCA6" s="228"/>
      <c r="JCB6" s="229"/>
      <c r="JCC6" s="230"/>
      <c r="JCD6" s="194"/>
      <c r="JCE6" s="194"/>
      <c r="JCF6" s="195"/>
      <c r="JCG6" s="196"/>
      <c r="JCH6" s="197"/>
      <c r="JCI6" s="197"/>
      <c r="JCJ6" s="231"/>
      <c r="JCL6" s="223"/>
      <c r="JCM6" s="225"/>
      <c r="JCN6" s="226"/>
      <c r="JCO6" s="227"/>
      <c r="JCQ6" s="228"/>
      <c r="JCR6" s="229"/>
      <c r="JCS6" s="230"/>
      <c r="JCT6" s="194"/>
      <c r="JCU6" s="194"/>
      <c r="JCV6" s="195"/>
      <c r="JCW6" s="196"/>
      <c r="JCX6" s="197"/>
      <c r="JCY6" s="197"/>
      <c r="JCZ6" s="231"/>
      <c r="JDB6" s="223"/>
      <c r="JDC6" s="225"/>
      <c r="JDD6" s="226"/>
      <c r="JDE6" s="227"/>
      <c r="JDG6" s="228"/>
      <c r="JDH6" s="229"/>
      <c r="JDI6" s="230"/>
      <c r="JDJ6" s="194"/>
      <c r="JDK6" s="194"/>
      <c r="JDL6" s="195"/>
      <c r="JDM6" s="196"/>
      <c r="JDN6" s="197"/>
      <c r="JDO6" s="197"/>
      <c r="JDP6" s="231"/>
      <c r="JDR6" s="223"/>
      <c r="JDS6" s="225"/>
      <c r="JDT6" s="226"/>
      <c r="JDU6" s="227"/>
      <c r="JDW6" s="228"/>
      <c r="JDX6" s="229"/>
      <c r="JDY6" s="230"/>
      <c r="JDZ6" s="194"/>
      <c r="JEA6" s="194"/>
      <c r="JEB6" s="195"/>
      <c r="JEC6" s="196"/>
      <c r="JED6" s="197"/>
      <c r="JEE6" s="197"/>
      <c r="JEF6" s="231"/>
      <c r="JEH6" s="223"/>
      <c r="JEI6" s="225"/>
      <c r="JEJ6" s="226"/>
      <c r="JEK6" s="227"/>
      <c r="JEM6" s="228"/>
      <c r="JEN6" s="229"/>
      <c r="JEO6" s="230"/>
      <c r="JEP6" s="194"/>
      <c r="JEQ6" s="194"/>
      <c r="JER6" s="195"/>
      <c r="JES6" s="196"/>
      <c r="JET6" s="197"/>
      <c r="JEU6" s="197"/>
      <c r="JEV6" s="231"/>
      <c r="JEX6" s="223"/>
      <c r="JEY6" s="225"/>
      <c r="JEZ6" s="226"/>
      <c r="JFA6" s="227"/>
      <c r="JFC6" s="228"/>
      <c r="JFD6" s="229"/>
      <c r="JFE6" s="230"/>
      <c r="JFF6" s="194"/>
      <c r="JFG6" s="194"/>
      <c r="JFH6" s="195"/>
      <c r="JFI6" s="196"/>
      <c r="JFJ6" s="197"/>
      <c r="JFK6" s="197"/>
      <c r="JFL6" s="231"/>
      <c r="JFN6" s="223"/>
      <c r="JFO6" s="225"/>
      <c r="JFP6" s="226"/>
      <c r="JFQ6" s="227"/>
      <c r="JFS6" s="228"/>
      <c r="JFT6" s="229"/>
      <c r="JFU6" s="230"/>
      <c r="JFV6" s="194"/>
      <c r="JFW6" s="194"/>
      <c r="JFX6" s="195"/>
      <c r="JFY6" s="196"/>
      <c r="JFZ6" s="197"/>
      <c r="JGA6" s="197"/>
      <c r="JGB6" s="231"/>
      <c r="JGD6" s="223"/>
      <c r="JGE6" s="225"/>
      <c r="JGF6" s="226"/>
      <c r="JGG6" s="227"/>
      <c r="JGI6" s="228"/>
      <c r="JGJ6" s="229"/>
      <c r="JGK6" s="230"/>
      <c r="JGL6" s="194"/>
      <c r="JGM6" s="194"/>
      <c r="JGN6" s="195"/>
      <c r="JGO6" s="196"/>
      <c r="JGP6" s="197"/>
      <c r="JGQ6" s="197"/>
      <c r="JGR6" s="231"/>
      <c r="JGT6" s="223"/>
      <c r="JGU6" s="225"/>
      <c r="JGV6" s="226"/>
      <c r="JGW6" s="227"/>
      <c r="JGY6" s="228"/>
      <c r="JGZ6" s="229"/>
      <c r="JHA6" s="230"/>
      <c r="JHB6" s="194"/>
      <c r="JHC6" s="194"/>
      <c r="JHD6" s="195"/>
      <c r="JHE6" s="196"/>
      <c r="JHF6" s="197"/>
      <c r="JHG6" s="197"/>
      <c r="JHH6" s="231"/>
      <c r="JHJ6" s="223"/>
      <c r="JHK6" s="225"/>
      <c r="JHL6" s="226"/>
      <c r="JHM6" s="227"/>
      <c r="JHO6" s="228"/>
      <c r="JHP6" s="229"/>
      <c r="JHQ6" s="230"/>
      <c r="JHR6" s="194"/>
      <c r="JHS6" s="194"/>
      <c r="JHT6" s="195"/>
      <c r="JHU6" s="196"/>
      <c r="JHV6" s="197"/>
      <c r="JHW6" s="197"/>
      <c r="JHX6" s="231"/>
      <c r="JHZ6" s="223"/>
      <c r="JIA6" s="225"/>
      <c r="JIB6" s="226"/>
      <c r="JIC6" s="227"/>
      <c r="JIE6" s="228"/>
      <c r="JIF6" s="229"/>
      <c r="JIG6" s="230"/>
      <c r="JIH6" s="194"/>
      <c r="JII6" s="194"/>
      <c r="JIJ6" s="195"/>
      <c r="JIK6" s="196"/>
      <c r="JIL6" s="197"/>
      <c r="JIM6" s="197"/>
      <c r="JIN6" s="231"/>
      <c r="JIP6" s="223"/>
      <c r="JIQ6" s="225"/>
      <c r="JIR6" s="226"/>
      <c r="JIS6" s="227"/>
      <c r="JIU6" s="228"/>
      <c r="JIV6" s="229"/>
      <c r="JIW6" s="230"/>
      <c r="JIX6" s="194"/>
      <c r="JIY6" s="194"/>
      <c r="JIZ6" s="195"/>
      <c r="JJA6" s="196"/>
      <c r="JJB6" s="197"/>
      <c r="JJC6" s="197"/>
      <c r="JJD6" s="231"/>
      <c r="JJF6" s="223"/>
      <c r="JJG6" s="225"/>
      <c r="JJH6" s="226"/>
      <c r="JJI6" s="227"/>
      <c r="JJK6" s="228"/>
      <c r="JJL6" s="229"/>
      <c r="JJM6" s="230"/>
      <c r="JJN6" s="194"/>
      <c r="JJO6" s="194"/>
      <c r="JJP6" s="195"/>
      <c r="JJQ6" s="196"/>
      <c r="JJR6" s="197"/>
      <c r="JJS6" s="197"/>
      <c r="JJT6" s="231"/>
      <c r="JJV6" s="223"/>
      <c r="JJW6" s="225"/>
      <c r="JJX6" s="226"/>
      <c r="JJY6" s="227"/>
      <c r="JKA6" s="228"/>
      <c r="JKB6" s="229"/>
      <c r="JKC6" s="230"/>
      <c r="JKD6" s="194"/>
      <c r="JKE6" s="194"/>
      <c r="JKF6" s="195"/>
      <c r="JKG6" s="196"/>
      <c r="JKH6" s="197"/>
      <c r="JKI6" s="197"/>
      <c r="JKJ6" s="231"/>
      <c r="JKL6" s="223"/>
      <c r="JKM6" s="225"/>
      <c r="JKN6" s="226"/>
      <c r="JKO6" s="227"/>
      <c r="JKQ6" s="228"/>
      <c r="JKR6" s="229"/>
      <c r="JKS6" s="230"/>
      <c r="JKT6" s="194"/>
      <c r="JKU6" s="194"/>
      <c r="JKV6" s="195"/>
      <c r="JKW6" s="196"/>
      <c r="JKX6" s="197"/>
      <c r="JKY6" s="197"/>
      <c r="JKZ6" s="231"/>
      <c r="JLB6" s="223"/>
      <c r="JLC6" s="225"/>
      <c r="JLD6" s="226"/>
      <c r="JLE6" s="227"/>
      <c r="JLG6" s="228"/>
      <c r="JLH6" s="229"/>
      <c r="JLI6" s="230"/>
      <c r="JLJ6" s="194"/>
      <c r="JLK6" s="194"/>
      <c r="JLL6" s="195"/>
      <c r="JLM6" s="196"/>
      <c r="JLN6" s="197"/>
      <c r="JLO6" s="197"/>
      <c r="JLP6" s="231"/>
      <c r="JLR6" s="223"/>
      <c r="JLS6" s="225"/>
      <c r="JLT6" s="226"/>
      <c r="JLU6" s="227"/>
      <c r="JLW6" s="228"/>
      <c r="JLX6" s="229"/>
      <c r="JLY6" s="230"/>
      <c r="JLZ6" s="194"/>
      <c r="JMA6" s="194"/>
      <c r="JMB6" s="195"/>
      <c r="JMC6" s="196"/>
      <c r="JMD6" s="197"/>
      <c r="JME6" s="197"/>
      <c r="JMF6" s="231"/>
      <c r="JMH6" s="223"/>
      <c r="JMI6" s="225"/>
      <c r="JMJ6" s="226"/>
      <c r="JMK6" s="227"/>
      <c r="JMM6" s="228"/>
      <c r="JMN6" s="229"/>
      <c r="JMO6" s="230"/>
      <c r="JMP6" s="194"/>
      <c r="JMQ6" s="194"/>
      <c r="JMR6" s="195"/>
      <c r="JMS6" s="196"/>
      <c r="JMT6" s="197"/>
      <c r="JMU6" s="197"/>
      <c r="JMV6" s="231"/>
      <c r="JMX6" s="223"/>
      <c r="JMY6" s="225"/>
      <c r="JMZ6" s="226"/>
      <c r="JNA6" s="227"/>
      <c r="JNC6" s="228"/>
      <c r="JND6" s="229"/>
      <c r="JNE6" s="230"/>
      <c r="JNF6" s="194"/>
      <c r="JNG6" s="194"/>
      <c r="JNH6" s="195"/>
      <c r="JNI6" s="196"/>
      <c r="JNJ6" s="197"/>
      <c r="JNK6" s="197"/>
      <c r="JNL6" s="231"/>
      <c r="JNN6" s="223"/>
      <c r="JNO6" s="225"/>
      <c r="JNP6" s="226"/>
      <c r="JNQ6" s="227"/>
      <c r="JNS6" s="228"/>
      <c r="JNT6" s="229"/>
      <c r="JNU6" s="230"/>
      <c r="JNV6" s="194"/>
      <c r="JNW6" s="194"/>
      <c r="JNX6" s="195"/>
      <c r="JNY6" s="196"/>
      <c r="JNZ6" s="197"/>
      <c r="JOA6" s="197"/>
      <c r="JOB6" s="231"/>
      <c r="JOD6" s="223"/>
      <c r="JOE6" s="225"/>
      <c r="JOF6" s="226"/>
      <c r="JOG6" s="227"/>
      <c r="JOI6" s="228"/>
      <c r="JOJ6" s="229"/>
      <c r="JOK6" s="230"/>
      <c r="JOL6" s="194"/>
      <c r="JOM6" s="194"/>
      <c r="JON6" s="195"/>
      <c r="JOO6" s="196"/>
      <c r="JOP6" s="197"/>
      <c r="JOQ6" s="197"/>
      <c r="JOR6" s="231"/>
      <c r="JOT6" s="223"/>
      <c r="JOU6" s="225"/>
      <c r="JOV6" s="226"/>
      <c r="JOW6" s="227"/>
      <c r="JOY6" s="228"/>
      <c r="JOZ6" s="229"/>
      <c r="JPA6" s="230"/>
      <c r="JPB6" s="194"/>
      <c r="JPC6" s="194"/>
      <c r="JPD6" s="195"/>
      <c r="JPE6" s="196"/>
      <c r="JPF6" s="197"/>
      <c r="JPG6" s="197"/>
      <c r="JPH6" s="231"/>
      <c r="JPJ6" s="223"/>
      <c r="JPK6" s="225"/>
      <c r="JPL6" s="226"/>
      <c r="JPM6" s="227"/>
      <c r="JPO6" s="228"/>
      <c r="JPP6" s="229"/>
      <c r="JPQ6" s="230"/>
      <c r="JPR6" s="194"/>
      <c r="JPS6" s="194"/>
      <c r="JPT6" s="195"/>
      <c r="JPU6" s="196"/>
      <c r="JPV6" s="197"/>
      <c r="JPW6" s="197"/>
      <c r="JPX6" s="231"/>
      <c r="JPZ6" s="223"/>
      <c r="JQA6" s="225"/>
      <c r="JQB6" s="226"/>
      <c r="JQC6" s="227"/>
      <c r="JQE6" s="228"/>
      <c r="JQF6" s="229"/>
      <c r="JQG6" s="230"/>
      <c r="JQH6" s="194"/>
      <c r="JQI6" s="194"/>
      <c r="JQJ6" s="195"/>
      <c r="JQK6" s="196"/>
      <c r="JQL6" s="197"/>
      <c r="JQM6" s="197"/>
      <c r="JQN6" s="231"/>
      <c r="JQP6" s="223"/>
      <c r="JQQ6" s="225"/>
      <c r="JQR6" s="226"/>
      <c r="JQS6" s="227"/>
      <c r="JQU6" s="228"/>
      <c r="JQV6" s="229"/>
      <c r="JQW6" s="230"/>
      <c r="JQX6" s="194"/>
      <c r="JQY6" s="194"/>
      <c r="JQZ6" s="195"/>
      <c r="JRA6" s="196"/>
      <c r="JRB6" s="197"/>
      <c r="JRC6" s="197"/>
      <c r="JRD6" s="231"/>
      <c r="JRF6" s="223"/>
      <c r="JRG6" s="225"/>
      <c r="JRH6" s="226"/>
      <c r="JRI6" s="227"/>
      <c r="JRK6" s="228"/>
      <c r="JRL6" s="229"/>
      <c r="JRM6" s="230"/>
      <c r="JRN6" s="194"/>
      <c r="JRO6" s="194"/>
      <c r="JRP6" s="195"/>
      <c r="JRQ6" s="196"/>
      <c r="JRR6" s="197"/>
      <c r="JRS6" s="197"/>
      <c r="JRT6" s="231"/>
      <c r="JRV6" s="223"/>
      <c r="JRW6" s="225"/>
      <c r="JRX6" s="226"/>
      <c r="JRY6" s="227"/>
      <c r="JSA6" s="228"/>
      <c r="JSB6" s="229"/>
      <c r="JSC6" s="230"/>
      <c r="JSD6" s="194"/>
      <c r="JSE6" s="194"/>
      <c r="JSF6" s="195"/>
      <c r="JSG6" s="196"/>
      <c r="JSH6" s="197"/>
      <c r="JSI6" s="197"/>
      <c r="JSJ6" s="231"/>
      <c r="JSL6" s="223"/>
      <c r="JSM6" s="225"/>
      <c r="JSN6" s="226"/>
      <c r="JSO6" s="227"/>
      <c r="JSQ6" s="228"/>
      <c r="JSR6" s="229"/>
      <c r="JSS6" s="230"/>
      <c r="JST6" s="194"/>
      <c r="JSU6" s="194"/>
      <c r="JSV6" s="195"/>
      <c r="JSW6" s="196"/>
      <c r="JSX6" s="197"/>
      <c r="JSY6" s="197"/>
      <c r="JSZ6" s="231"/>
      <c r="JTB6" s="223"/>
      <c r="JTC6" s="225"/>
      <c r="JTD6" s="226"/>
      <c r="JTE6" s="227"/>
      <c r="JTG6" s="228"/>
      <c r="JTH6" s="229"/>
      <c r="JTI6" s="230"/>
      <c r="JTJ6" s="194"/>
      <c r="JTK6" s="194"/>
      <c r="JTL6" s="195"/>
      <c r="JTM6" s="196"/>
      <c r="JTN6" s="197"/>
      <c r="JTO6" s="197"/>
      <c r="JTP6" s="231"/>
      <c r="JTR6" s="223"/>
      <c r="JTS6" s="225"/>
      <c r="JTT6" s="226"/>
      <c r="JTU6" s="227"/>
      <c r="JTW6" s="228"/>
      <c r="JTX6" s="229"/>
      <c r="JTY6" s="230"/>
      <c r="JTZ6" s="194"/>
      <c r="JUA6" s="194"/>
      <c r="JUB6" s="195"/>
      <c r="JUC6" s="196"/>
      <c r="JUD6" s="197"/>
      <c r="JUE6" s="197"/>
      <c r="JUF6" s="231"/>
      <c r="JUH6" s="223"/>
      <c r="JUI6" s="225"/>
      <c r="JUJ6" s="226"/>
      <c r="JUK6" s="227"/>
      <c r="JUM6" s="228"/>
      <c r="JUN6" s="229"/>
      <c r="JUO6" s="230"/>
      <c r="JUP6" s="194"/>
      <c r="JUQ6" s="194"/>
      <c r="JUR6" s="195"/>
      <c r="JUS6" s="196"/>
      <c r="JUT6" s="197"/>
      <c r="JUU6" s="197"/>
      <c r="JUV6" s="231"/>
      <c r="JUX6" s="223"/>
      <c r="JUY6" s="225"/>
      <c r="JUZ6" s="226"/>
      <c r="JVA6" s="227"/>
      <c r="JVC6" s="228"/>
      <c r="JVD6" s="229"/>
      <c r="JVE6" s="230"/>
      <c r="JVF6" s="194"/>
      <c r="JVG6" s="194"/>
      <c r="JVH6" s="195"/>
      <c r="JVI6" s="196"/>
      <c r="JVJ6" s="197"/>
      <c r="JVK6" s="197"/>
      <c r="JVL6" s="231"/>
      <c r="JVN6" s="223"/>
      <c r="JVO6" s="225"/>
      <c r="JVP6" s="226"/>
      <c r="JVQ6" s="227"/>
      <c r="JVS6" s="228"/>
      <c r="JVT6" s="229"/>
      <c r="JVU6" s="230"/>
      <c r="JVV6" s="194"/>
      <c r="JVW6" s="194"/>
      <c r="JVX6" s="195"/>
      <c r="JVY6" s="196"/>
      <c r="JVZ6" s="197"/>
      <c r="JWA6" s="197"/>
      <c r="JWB6" s="231"/>
      <c r="JWD6" s="223"/>
      <c r="JWE6" s="225"/>
      <c r="JWF6" s="226"/>
      <c r="JWG6" s="227"/>
      <c r="JWI6" s="228"/>
      <c r="JWJ6" s="229"/>
      <c r="JWK6" s="230"/>
      <c r="JWL6" s="194"/>
      <c r="JWM6" s="194"/>
      <c r="JWN6" s="195"/>
      <c r="JWO6" s="196"/>
      <c r="JWP6" s="197"/>
      <c r="JWQ6" s="197"/>
      <c r="JWR6" s="231"/>
      <c r="JWT6" s="223"/>
      <c r="JWU6" s="225"/>
      <c r="JWV6" s="226"/>
      <c r="JWW6" s="227"/>
      <c r="JWY6" s="228"/>
      <c r="JWZ6" s="229"/>
      <c r="JXA6" s="230"/>
      <c r="JXB6" s="194"/>
      <c r="JXC6" s="194"/>
      <c r="JXD6" s="195"/>
      <c r="JXE6" s="196"/>
      <c r="JXF6" s="197"/>
      <c r="JXG6" s="197"/>
      <c r="JXH6" s="231"/>
      <c r="JXJ6" s="223"/>
      <c r="JXK6" s="225"/>
      <c r="JXL6" s="226"/>
      <c r="JXM6" s="227"/>
      <c r="JXO6" s="228"/>
      <c r="JXP6" s="229"/>
      <c r="JXQ6" s="230"/>
      <c r="JXR6" s="194"/>
      <c r="JXS6" s="194"/>
      <c r="JXT6" s="195"/>
      <c r="JXU6" s="196"/>
      <c r="JXV6" s="197"/>
      <c r="JXW6" s="197"/>
      <c r="JXX6" s="231"/>
      <c r="JXZ6" s="223"/>
      <c r="JYA6" s="225"/>
      <c r="JYB6" s="226"/>
      <c r="JYC6" s="227"/>
      <c r="JYE6" s="228"/>
      <c r="JYF6" s="229"/>
      <c r="JYG6" s="230"/>
      <c r="JYH6" s="194"/>
      <c r="JYI6" s="194"/>
      <c r="JYJ6" s="195"/>
      <c r="JYK6" s="196"/>
      <c r="JYL6" s="197"/>
      <c r="JYM6" s="197"/>
      <c r="JYN6" s="231"/>
      <c r="JYP6" s="223"/>
      <c r="JYQ6" s="225"/>
      <c r="JYR6" s="226"/>
      <c r="JYS6" s="227"/>
      <c r="JYU6" s="228"/>
      <c r="JYV6" s="229"/>
      <c r="JYW6" s="230"/>
      <c r="JYX6" s="194"/>
      <c r="JYY6" s="194"/>
      <c r="JYZ6" s="195"/>
      <c r="JZA6" s="196"/>
      <c r="JZB6" s="197"/>
      <c r="JZC6" s="197"/>
      <c r="JZD6" s="231"/>
      <c r="JZF6" s="223"/>
      <c r="JZG6" s="225"/>
      <c r="JZH6" s="226"/>
      <c r="JZI6" s="227"/>
      <c r="JZK6" s="228"/>
      <c r="JZL6" s="229"/>
      <c r="JZM6" s="230"/>
      <c r="JZN6" s="194"/>
      <c r="JZO6" s="194"/>
      <c r="JZP6" s="195"/>
      <c r="JZQ6" s="196"/>
      <c r="JZR6" s="197"/>
      <c r="JZS6" s="197"/>
      <c r="JZT6" s="231"/>
      <c r="JZV6" s="223"/>
      <c r="JZW6" s="225"/>
      <c r="JZX6" s="226"/>
      <c r="JZY6" s="227"/>
      <c r="KAA6" s="228"/>
      <c r="KAB6" s="229"/>
      <c r="KAC6" s="230"/>
      <c r="KAD6" s="194"/>
      <c r="KAE6" s="194"/>
      <c r="KAF6" s="195"/>
      <c r="KAG6" s="196"/>
      <c r="KAH6" s="197"/>
      <c r="KAI6" s="197"/>
      <c r="KAJ6" s="231"/>
      <c r="KAL6" s="223"/>
      <c r="KAM6" s="225"/>
      <c r="KAN6" s="226"/>
      <c r="KAO6" s="227"/>
      <c r="KAQ6" s="228"/>
      <c r="KAR6" s="229"/>
      <c r="KAS6" s="230"/>
      <c r="KAT6" s="194"/>
      <c r="KAU6" s="194"/>
      <c r="KAV6" s="195"/>
      <c r="KAW6" s="196"/>
      <c r="KAX6" s="197"/>
      <c r="KAY6" s="197"/>
      <c r="KAZ6" s="231"/>
      <c r="KBB6" s="223"/>
      <c r="KBC6" s="225"/>
      <c r="KBD6" s="226"/>
      <c r="KBE6" s="227"/>
      <c r="KBG6" s="228"/>
      <c r="KBH6" s="229"/>
      <c r="KBI6" s="230"/>
      <c r="KBJ6" s="194"/>
      <c r="KBK6" s="194"/>
      <c r="KBL6" s="195"/>
      <c r="KBM6" s="196"/>
      <c r="KBN6" s="197"/>
      <c r="KBO6" s="197"/>
      <c r="KBP6" s="231"/>
      <c r="KBR6" s="223"/>
      <c r="KBS6" s="225"/>
      <c r="KBT6" s="226"/>
      <c r="KBU6" s="227"/>
      <c r="KBW6" s="228"/>
      <c r="KBX6" s="229"/>
      <c r="KBY6" s="230"/>
      <c r="KBZ6" s="194"/>
      <c r="KCA6" s="194"/>
      <c r="KCB6" s="195"/>
      <c r="KCC6" s="196"/>
      <c r="KCD6" s="197"/>
      <c r="KCE6" s="197"/>
      <c r="KCF6" s="231"/>
      <c r="KCH6" s="223"/>
      <c r="KCI6" s="225"/>
      <c r="KCJ6" s="226"/>
      <c r="KCK6" s="227"/>
      <c r="KCM6" s="228"/>
      <c r="KCN6" s="229"/>
      <c r="KCO6" s="230"/>
      <c r="KCP6" s="194"/>
      <c r="KCQ6" s="194"/>
      <c r="KCR6" s="195"/>
      <c r="KCS6" s="196"/>
      <c r="KCT6" s="197"/>
      <c r="KCU6" s="197"/>
      <c r="KCV6" s="231"/>
      <c r="KCX6" s="223"/>
      <c r="KCY6" s="225"/>
      <c r="KCZ6" s="226"/>
      <c r="KDA6" s="227"/>
      <c r="KDC6" s="228"/>
      <c r="KDD6" s="229"/>
      <c r="KDE6" s="230"/>
      <c r="KDF6" s="194"/>
      <c r="KDG6" s="194"/>
      <c r="KDH6" s="195"/>
      <c r="KDI6" s="196"/>
      <c r="KDJ6" s="197"/>
      <c r="KDK6" s="197"/>
      <c r="KDL6" s="231"/>
      <c r="KDN6" s="223"/>
      <c r="KDO6" s="225"/>
      <c r="KDP6" s="226"/>
      <c r="KDQ6" s="227"/>
      <c r="KDS6" s="228"/>
      <c r="KDT6" s="229"/>
      <c r="KDU6" s="230"/>
      <c r="KDV6" s="194"/>
      <c r="KDW6" s="194"/>
      <c r="KDX6" s="195"/>
      <c r="KDY6" s="196"/>
      <c r="KDZ6" s="197"/>
      <c r="KEA6" s="197"/>
      <c r="KEB6" s="231"/>
      <c r="KED6" s="223"/>
      <c r="KEE6" s="225"/>
      <c r="KEF6" s="226"/>
      <c r="KEG6" s="227"/>
      <c r="KEI6" s="228"/>
      <c r="KEJ6" s="229"/>
      <c r="KEK6" s="230"/>
      <c r="KEL6" s="194"/>
      <c r="KEM6" s="194"/>
      <c r="KEN6" s="195"/>
      <c r="KEO6" s="196"/>
      <c r="KEP6" s="197"/>
      <c r="KEQ6" s="197"/>
      <c r="KER6" s="231"/>
      <c r="KET6" s="223"/>
      <c r="KEU6" s="225"/>
      <c r="KEV6" s="226"/>
      <c r="KEW6" s="227"/>
      <c r="KEY6" s="228"/>
      <c r="KEZ6" s="229"/>
      <c r="KFA6" s="230"/>
      <c r="KFB6" s="194"/>
      <c r="KFC6" s="194"/>
      <c r="KFD6" s="195"/>
      <c r="KFE6" s="196"/>
      <c r="KFF6" s="197"/>
      <c r="KFG6" s="197"/>
      <c r="KFH6" s="231"/>
      <c r="KFJ6" s="223"/>
      <c r="KFK6" s="225"/>
      <c r="KFL6" s="226"/>
      <c r="KFM6" s="227"/>
      <c r="KFO6" s="228"/>
      <c r="KFP6" s="229"/>
      <c r="KFQ6" s="230"/>
      <c r="KFR6" s="194"/>
      <c r="KFS6" s="194"/>
      <c r="KFT6" s="195"/>
      <c r="KFU6" s="196"/>
      <c r="KFV6" s="197"/>
      <c r="KFW6" s="197"/>
      <c r="KFX6" s="231"/>
      <c r="KFZ6" s="223"/>
      <c r="KGA6" s="225"/>
      <c r="KGB6" s="226"/>
      <c r="KGC6" s="227"/>
      <c r="KGE6" s="228"/>
      <c r="KGF6" s="229"/>
      <c r="KGG6" s="230"/>
      <c r="KGH6" s="194"/>
      <c r="KGI6" s="194"/>
      <c r="KGJ6" s="195"/>
      <c r="KGK6" s="196"/>
      <c r="KGL6" s="197"/>
      <c r="KGM6" s="197"/>
      <c r="KGN6" s="231"/>
      <c r="KGP6" s="223"/>
      <c r="KGQ6" s="225"/>
      <c r="KGR6" s="226"/>
      <c r="KGS6" s="227"/>
      <c r="KGU6" s="228"/>
      <c r="KGV6" s="229"/>
      <c r="KGW6" s="230"/>
      <c r="KGX6" s="194"/>
      <c r="KGY6" s="194"/>
      <c r="KGZ6" s="195"/>
      <c r="KHA6" s="196"/>
      <c r="KHB6" s="197"/>
      <c r="KHC6" s="197"/>
      <c r="KHD6" s="231"/>
      <c r="KHF6" s="223"/>
      <c r="KHG6" s="225"/>
      <c r="KHH6" s="226"/>
      <c r="KHI6" s="227"/>
      <c r="KHK6" s="228"/>
      <c r="KHL6" s="229"/>
      <c r="KHM6" s="230"/>
      <c r="KHN6" s="194"/>
      <c r="KHO6" s="194"/>
      <c r="KHP6" s="195"/>
      <c r="KHQ6" s="196"/>
      <c r="KHR6" s="197"/>
      <c r="KHS6" s="197"/>
      <c r="KHT6" s="231"/>
      <c r="KHV6" s="223"/>
      <c r="KHW6" s="225"/>
      <c r="KHX6" s="226"/>
      <c r="KHY6" s="227"/>
      <c r="KIA6" s="228"/>
      <c r="KIB6" s="229"/>
      <c r="KIC6" s="230"/>
      <c r="KID6" s="194"/>
      <c r="KIE6" s="194"/>
      <c r="KIF6" s="195"/>
      <c r="KIG6" s="196"/>
      <c r="KIH6" s="197"/>
      <c r="KII6" s="197"/>
      <c r="KIJ6" s="231"/>
      <c r="KIL6" s="223"/>
      <c r="KIM6" s="225"/>
      <c r="KIN6" s="226"/>
      <c r="KIO6" s="227"/>
      <c r="KIQ6" s="228"/>
      <c r="KIR6" s="229"/>
      <c r="KIS6" s="230"/>
      <c r="KIT6" s="194"/>
      <c r="KIU6" s="194"/>
      <c r="KIV6" s="195"/>
      <c r="KIW6" s="196"/>
      <c r="KIX6" s="197"/>
      <c r="KIY6" s="197"/>
      <c r="KIZ6" s="231"/>
      <c r="KJB6" s="223"/>
      <c r="KJC6" s="225"/>
      <c r="KJD6" s="226"/>
      <c r="KJE6" s="227"/>
      <c r="KJG6" s="228"/>
      <c r="KJH6" s="229"/>
      <c r="KJI6" s="230"/>
      <c r="KJJ6" s="194"/>
      <c r="KJK6" s="194"/>
      <c r="KJL6" s="195"/>
      <c r="KJM6" s="196"/>
      <c r="KJN6" s="197"/>
      <c r="KJO6" s="197"/>
      <c r="KJP6" s="231"/>
      <c r="KJR6" s="223"/>
      <c r="KJS6" s="225"/>
      <c r="KJT6" s="226"/>
      <c r="KJU6" s="227"/>
      <c r="KJW6" s="228"/>
      <c r="KJX6" s="229"/>
      <c r="KJY6" s="230"/>
      <c r="KJZ6" s="194"/>
      <c r="KKA6" s="194"/>
      <c r="KKB6" s="195"/>
      <c r="KKC6" s="196"/>
      <c r="KKD6" s="197"/>
      <c r="KKE6" s="197"/>
      <c r="KKF6" s="231"/>
      <c r="KKH6" s="223"/>
      <c r="KKI6" s="225"/>
      <c r="KKJ6" s="226"/>
      <c r="KKK6" s="227"/>
      <c r="KKM6" s="228"/>
      <c r="KKN6" s="229"/>
      <c r="KKO6" s="230"/>
      <c r="KKP6" s="194"/>
      <c r="KKQ6" s="194"/>
      <c r="KKR6" s="195"/>
      <c r="KKS6" s="196"/>
      <c r="KKT6" s="197"/>
      <c r="KKU6" s="197"/>
      <c r="KKV6" s="231"/>
      <c r="KKX6" s="223"/>
      <c r="KKY6" s="225"/>
      <c r="KKZ6" s="226"/>
      <c r="KLA6" s="227"/>
      <c r="KLC6" s="228"/>
      <c r="KLD6" s="229"/>
      <c r="KLE6" s="230"/>
      <c r="KLF6" s="194"/>
      <c r="KLG6" s="194"/>
      <c r="KLH6" s="195"/>
      <c r="KLI6" s="196"/>
      <c r="KLJ6" s="197"/>
      <c r="KLK6" s="197"/>
      <c r="KLL6" s="231"/>
      <c r="KLN6" s="223"/>
      <c r="KLO6" s="225"/>
      <c r="KLP6" s="226"/>
      <c r="KLQ6" s="227"/>
      <c r="KLS6" s="228"/>
      <c r="KLT6" s="229"/>
      <c r="KLU6" s="230"/>
      <c r="KLV6" s="194"/>
      <c r="KLW6" s="194"/>
      <c r="KLX6" s="195"/>
      <c r="KLY6" s="196"/>
      <c r="KLZ6" s="197"/>
      <c r="KMA6" s="197"/>
      <c r="KMB6" s="231"/>
      <c r="KMD6" s="223"/>
      <c r="KME6" s="225"/>
      <c r="KMF6" s="226"/>
      <c r="KMG6" s="227"/>
      <c r="KMI6" s="228"/>
      <c r="KMJ6" s="229"/>
      <c r="KMK6" s="230"/>
      <c r="KML6" s="194"/>
      <c r="KMM6" s="194"/>
      <c r="KMN6" s="195"/>
      <c r="KMO6" s="196"/>
      <c r="KMP6" s="197"/>
      <c r="KMQ6" s="197"/>
      <c r="KMR6" s="231"/>
      <c r="KMT6" s="223"/>
      <c r="KMU6" s="225"/>
      <c r="KMV6" s="226"/>
      <c r="KMW6" s="227"/>
      <c r="KMY6" s="228"/>
      <c r="KMZ6" s="229"/>
      <c r="KNA6" s="230"/>
      <c r="KNB6" s="194"/>
      <c r="KNC6" s="194"/>
      <c r="KND6" s="195"/>
      <c r="KNE6" s="196"/>
      <c r="KNF6" s="197"/>
      <c r="KNG6" s="197"/>
      <c r="KNH6" s="231"/>
      <c r="KNJ6" s="223"/>
      <c r="KNK6" s="225"/>
      <c r="KNL6" s="226"/>
      <c r="KNM6" s="227"/>
      <c r="KNO6" s="228"/>
      <c r="KNP6" s="229"/>
      <c r="KNQ6" s="230"/>
      <c r="KNR6" s="194"/>
      <c r="KNS6" s="194"/>
      <c r="KNT6" s="195"/>
      <c r="KNU6" s="196"/>
      <c r="KNV6" s="197"/>
      <c r="KNW6" s="197"/>
      <c r="KNX6" s="231"/>
      <c r="KNZ6" s="223"/>
      <c r="KOA6" s="225"/>
      <c r="KOB6" s="226"/>
      <c r="KOC6" s="227"/>
      <c r="KOE6" s="228"/>
      <c r="KOF6" s="229"/>
      <c r="KOG6" s="230"/>
      <c r="KOH6" s="194"/>
      <c r="KOI6" s="194"/>
      <c r="KOJ6" s="195"/>
      <c r="KOK6" s="196"/>
      <c r="KOL6" s="197"/>
      <c r="KOM6" s="197"/>
      <c r="KON6" s="231"/>
      <c r="KOP6" s="223"/>
      <c r="KOQ6" s="225"/>
      <c r="KOR6" s="226"/>
      <c r="KOS6" s="227"/>
      <c r="KOU6" s="228"/>
      <c r="KOV6" s="229"/>
      <c r="KOW6" s="230"/>
      <c r="KOX6" s="194"/>
      <c r="KOY6" s="194"/>
      <c r="KOZ6" s="195"/>
      <c r="KPA6" s="196"/>
      <c r="KPB6" s="197"/>
      <c r="KPC6" s="197"/>
      <c r="KPD6" s="231"/>
      <c r="KPF6" s="223"/>
      <c r="KPG6" s="225"/>
      <c r="KPH6" s="226"/>
      <c r="KPI6" s="227"/>
      <c r="KPK6" s="228"/>
      <c r="KPL6" s="229"/>
      <c r="KPM6" s="230"/>
      <c r="KPN6" s="194"/>
      <c r="KPO6" s="194"/>
      <c r="KPP6" s="195"/>
      <c r="KPQ6" s="196"/>
      <c r="KPR6" s="197"/>
      <c r="KPS6" s="197"/>
      <c r="KPT6" s="231"/>
      <c r="KPV6" s="223"/>
      <c r="KPW6" s="225"/>
      <c r="KPX6" s="226"/>
      <c r="KPY6" s="227"/>
      <c r="KQA6" s="228"/>
      <c r="KQB6" s="229"/>
      <c r="KQC6" s="230"/>
      <c r="KQD6" s="194"/>
      <c r="KQE6" s="194"/>
      <c r="KQF6" s="195"/>
      <c r="KQG6" s="196"/>
      <c r="KQH6" s="197"/>
      <c r="KQI6" s="197"/>
      <c r="KQJ6" s="231"/>
      <c r="KQL6" s="223"/>
      <c r="KQM6" s="225"/>
      <c r="KQN6" s="226"/>
      <c r="KQO6" s="227"/>
      <c r="KQQ6" s="228"/>
      <c r="KQR6" s="229"/>
      <c r="KQS6" s="230"/>
      <c r="KQT6" s="194"/>
      <c r="KQU6" s="194"/>
      <c r="KQV6" s="195"/>
      <c r="KQW6" s="196"/>
      <c r="KQX6" s="197"/>
      <c r="KQY6" s="197"/>
      <c r="KQZ6" s="231"/>
      <c r="KRB6" s="223"/>
      <c r="KRC6" s="225"/>
      <c r="KRD6" s="226"/>
      <c r="KRE6" s="227"/>
      <c r="KRG6" s="228"/>
      <c r="KRH6" s="229"/>
      <c r="KRI6" s="230"/>
      <c r="KRJ6" s="194"/>
      <c r="KRK6" s="194"/>
      <c r="KRL6" s="195"/>
      <c r="KRM6" s="196"/>
      <c r="KRN6" s="197"/>
      <c r="KRO6" s="197"/>
      <c r="KRP6" s="231"/>
      <c r="KRR6" s="223"/>
      <c r="KRS6" s="225"/>
      <c r="KRT6" s="226"/>
      <c r="KRU6" s="227"/>
      <c r="KRW6" s="228"/>
      <c r="KRX6" s="229"/>
      <c r="KRY6" s="230"/>
      <c r="KRZ6" s="194"/>
      <c r="KSA6" s="194"/>
      <c r="KSB6" s="195"/>
      <c r="KSC6" s="196"/>
      <c r="KSD6" s="197"/>
      <c r="KSE6" s="197"/>
      <c r="KSF6" s="231"/>
      <c r="KSH6" s="223"/>
      <c r="KSI6" s="225"/>
      <c r="KSJ6" s="226"/>
      <c r="KSK6" s="227"/>
      <c r="KSM6" s="228"/>
      <c r="KSN6" s="229"/>
      <c r="KSO6" s="230"/>
      <c r="KSP6" s="194"/>
      <c r="KSQ6" s="194"/>
      <c r="KSR6" s="195"/>
      <c r="KSS6" s="196"/>
      <c r="KST6" s="197"/>
      <c r="KSU6" s="197"/>
      <c r="KSV6" s="231"/>
      <c r="KSX6" s="223"/>
      <c r="KSY6" s="225"/>
      <c r="KSZ6" s="226"/>
      <c r="KTA6" s="227"/>
      <c r="KTC6" s="228"/>
      <c r="KTD6" s="229"/>
      <c r="KTE6" s="230"/>
      <c r="KTF6" s="194"/>
      <c r="KTG6" s="194"/>
      <c r="KTH6" s="195"/>
      <c r="KTI6" s="196"/>
      <c r="KTJ6" s="197"/>
      <c r="KTK6" s="197"/>
      <c r="KTL6" s="231"/>
      <c r="KTN6" s="223"/>
      <c r="KTO6" s="225"/>
      <c r="KTP6" s="226"/>
      <c r="KTQ6" s="227"/>
      <c r="KTS6" s="228"/>
      <c r="KTT6" s="229"/>
      <c r="KTU6" s="230"/>
      <c r="KTV6" s="194"/>
      <c r="KTW6" s="194"/>
      <c r="KTX6" s="195"/>
      <c r="KTY6" s="196"/>
      <c r="KTZ6" s="197"/>
      <c r="KUA6" s="197"/>
      <c r="KUB6" s="231"/>
      <c r="KUD6" s="223"/>
      <c r="KUE6" s="225"/>
      <c r="KUF6" s="226"/>
      <c r="KUG6" s="227"/>
      <c r="KUI6" s="228"/>
      <c r="KUJ6" s="229"/>
      <c r="KUK6" s="230"/>
      <c r="KUL6" s="194"/>
      <c r="KUM6" s="194"/>
      <c r="KUN6" s="195"/>
      <c r="KUO6" s="196"/>
      <c r="KUP6" s="197"/>
      <c r="KUQ6" s="197"/>
      <c r="KUR6" s="231"/>
      <c r="KUT6" s="223"/>
      <c r="KUU6" s="225"/>
      <c r="KUV6" s="226"/>
      <c r="KUW6" s="227"/>
      <c r="KUY6" s="228"/>
      <c r="KUZ6" s="229"/>
      <c r="KVA6" s="230"/>
      <c r="KVB6" s="194"/>
      <c r="KVC6" s="194"/>
      <c r="KVD6" s="195"/>
      <c r="KVE6" s="196"/>
      <c r="KVF6" s="197"/>
      <c r="KVG6" s="197"/>
      <c r="KVH6" s="231"/>
      <c r="KVJ6" s="223"/>
      <c r="KVK6" s="225"/>
      <c r="KVL6" s="226"/>
      <c r="KVM6" s="227"/>
      <c r="KVO6" s="228"/>
      <c r="KVP6" s="229"/>
      <c r="KVQ6" s="230"/>
      <c r="KVR6" s="194"/>
      <c r="KVS6" s="194"/>
      <c r="KVT6" s="195"/>
      <c r="KVU6" s="196"/>
      <c r="KVV6" s="197"/>
      <c r="KVW6" s="197"/>
      <c r="KVX6" s="231"/>
      <c r="KVZ6" s="223"/>
      <c r="KWA6" s="225"/>
      <c r="KWB6" s="226"/>
      <c r="KWC6" s="227"/>
      <c r="KWE6" s="228"/>
      <c r="KWF6" s="229"/>
      <c r="KWG6" s="230"/>
      <c r="KWH6" s="194"/>
      <c r="KWI6" s="194"/>
      <c r="KWJ6" s="195"/>
      <c r="KWK6" s="196"/>
      <c r="KWL6" s="197"/>
      <c r="KWM6" s="197"/>
      <c r="KWN6" s="231"/>
      <c r="KWP6" s="223"/>
      <c r="KWQ6" s="225"/>
      <c r="KWR6" s="226"/>
      <c r="KWS6" s="227"/>
      <c r="KWU6" s="228"/>
      <c r="KWV6" s="229"/>
      <c r="KWW6" s="230"/>
      <c r="KWX6" s="194"/>
      <c r="KWY6" s="194"/>
      <c r="KWZ6" s="195"/>
      <c r="KXA6" s="196"/>
      <c r="KXB6" s="197"/>
      <c r="KXC6" s="197"/>
      <c r="KXD6" s="231"/>
      <c r="KXF6" s="223"/>
      <c r="KXG6" s="225"/>
      <c r="KXH6" s="226"/>
      <c r="KXI6" s="227"/>
      <c r="KXK6" s="228"/>
      <c r="KXL6" s="229"/>
      <c r="KXM6" s="230"/>
      <c r="KXN6" s="194"/>
      <c r="KXO6" s="194"/>
      <c r="KXP6" s="195"/>
      <c r="KXQ6" s="196"/>
      <c r="KXR6" s="197"/>
      <c r="KXS6" s="197"/>
      <c r="KXT6" s="231"/>
      <c r="KXV6" s="223"/>
      <c r="KXW6" s="225"/>
      <c r="KXX6" s="226"/>
      <c r="KXY6" s="227"/>
      <c r="KYA6" s="228"/>
      <c r="KYB6" s="229"/>
      <c r="KYC6" s="230"/>
      <c r="KYD6" s="194"/>
      <c r="KYE6" s="194"/>
      <c r="KYF6" s="195"/>
      <c r="KYG6" s="196"/>
      <c r="KYH6" s="197"/>
      <c r="KYI6" s="197"/>
      <c r="KYJ6" s="231"/>
      <c r="KYL6" s="223"/>
      <c r="KYM6" s="225"/>
      <c r="KYN6" s="226"/>
      <c r="KYO6" s="227"/>
      <c r="KYQ6" s="228"/>
      <c r="KYR6" s="229"/>
      <c r="KYS6" s="230"/>
      <c r="KYT6" s="194"/>
      <c r="KYU6" s="194"/>
      <c r="KYV6" s="195"/>
      <c r="KYW6" s="196"/>
      <c r="KYX6" s="197"/>
      <c r="KYY6" s="197"/>
      <c r="KYZ6" s="231"/>
      <c r="KZB6" s="223"/>
      <c r="KZC6" s="225"/>
      <c r="KZD6" s="226"/>
      <c r="KZE6" s="227"/>
      <c r="KZG6" s="228"/>
      <c r="KZH6" s="229"/>
      <c r="KZI6" s="230"/>
      <c r="KZJ6" s="194"/>
      <c r="KZK6" s="194"/>
      <c r="KZL6" s="195"/>
      <c r="KZM6" s="196"/>
      <c r="KZN6" s="197"/>
      <c r="KZO6" s="197"/>
      <c r="KZP6" s="231"/>
      <c r="KZR6" s="223"/>
      <c r="KZS6" s="225"/>
      <c r="KZT6" s="226"/>
      <c r="KZU6" s="227"/>
      <c r="KZW6" s="228"/>
      <c r="KZX6" s="229"/>
      <c r="KZY6" s="230"/>
      <c r="KZZ6" s="194"/>
      <c r="LAA6" s="194"/>
      <c r="LAB6" s="195"/>
      <c r="LAC6" s="196"/>
      <c r="LAD6" s="197"/>
      <c r="LAE6" s="197"/>
      <c r="LAF6" s="231"/>
      <c r="LAH6" s="223"/>
      <c r="LAI6" s="225"/>
      <c r="LAJ6" s="226"/>
      <c r="LAK6" s="227"/>
      <c r="LAM6" s="228"/>
      <c r="LAN6" s="229"/>
      <c r="LAO6" s="230"/>
      <c r="LAP6" s="194"/>
      <c r="LAQ6" s="194"/>
      <c r="LAR6" s="195"/>
      <c r="LAS6" s="196"/>
      <c r="LAT6" s="197"/>
      <c r="LAU6" s="197"/>
      <c r="LAV6" s="231"/>
      <c r="LAX6" s="223"/>
      <c r="LAY6" s="225"/>
      <c r="LAZ6" s="226"/>
      <c r="LBA6" s="227"/>
      <c r="LBC6" s="228"/>
      <c r="LBD6" s="229"/>
      <c r="LBE6" s="230"/>
      <c r="LBF6" s="194"/>
      <c r="LBG6" s="194"/>
      <c r="LBH6" s="195"/>
      <c r="LBI6" s="196"/>
      <c r="LBJ6" s="197"/>
      <c r="LBK6" s="197"/>
      <c r="LBL6" s="231"/>
      <c r="LBN6" s="223"/>
      <c r="LBO6" s="225"/>
      <c r="LBP6" s="226"/>
      <c r="LBQ6" s="227"/>
      <c r="LBS6" s="228"/>
      <c r="LBT6" s="229"/>
      <c r="LBU6" s="230"/>
      <c r="LBV6" s="194"/>
      <c r="LBW6" s="194"/>
      <c r="LBX6" s="195"/>
      <c r="LBY6" s="196"/>
      <c r="LBZ6" s="197"/>
      <c r="LCA6" s="197"/>
      <c r="LCB6" s="231"/>
      <c r="LCD6" s="223"/>
      <c r="LCE6" s="225"/>
      <c r="LCF6" s="226"/>
      <c r="LCG6" s="227"/>
      <c r="LCI6" s="228"/>
      <c r="LCJ6" s="229"/>
      <c r="LCK6" s="230"/>
      <c r="LCL6" s="194"/>
      <c r="LCM6" s="194"/>
      <c r="LCN6" s="195"/>
      <c r="LCO6" s="196"/>
      <c r="LCP6" s="197"/>
      <c r="LCQ6" s="197"/>
      <c r="LCR6" s="231"/>
      <c r="LCT6" s="223"/>
      <c r="LCU6" s="225"/>
      <c r="LCV6" s="226"/>
      <c r="LCW6" s="227"/>
      <c r="LCY6" s="228"/>
      <c r="LCZ6" s="229"/>
      <c r="LDA6" s="230"/>
      <c r="LDB6" s="194"/>
      <c r="LDC6" s="194"/>
      <c r="LDD6" s="195"/>
      <c r="LDE6" s="196"/>
      <c r="LDF6" s="197"/>
      <c r="LDG6" s="197"/>
      <c r="LDH6" s="231"/>
      <c r="LDJ6" s="223"/>
      <c r="LDK6" s="225"/>
      <c r="LDL6" s="226"/>
      <c r="LDM6" s="227"/>
      <c r="LDO6" s="228"/>
      <c r="LDP6" s="229"/>
      <c r="LDQ6" s="230"/>
      <c r="LDR6" s="194"/>
      <c r="LDS6" s="194"/>
      <c r="LDT6" s="195"/>
      <c r="LDU6" s="196"/>
      <c r="LDV6" s="197"/>
      <c r="LDW6" s="197"/>
      <c r="LDX6" s="231"/>
      <c r="LDZ6" s="223"/>
      <c r="LEA6" s="225"/>
      <c r="LEB6" s="226"/>
      <c r="LEC6" s="227"/>
      <c r="LEE6" s="228"/>
      <c r="LEF6" s="229"/>
      <c r="LEG6" s="230"/>
      <c r="LEH6" s="194"/>
      <c r="LEI6" s="194"/>
      <c r="LEJ6" s="195"/>
      <c r="LEK6" s="196"/>
      <c r="LEL6" s="197"/>
      <c r="LEM6" s="197"/>
      <c r="LEN6" s="231"/>
      <c r="LEP6" s="223"/>
      <c r="LEQ6" s="225"/>
      <c r="LER6" s="226"/>
      <c r="LES6" s="227"/>
      <c r="LEU6" s="228"/>
      <c r="LEV6" s="229"/>
      <c r="LEW6" s="230"/>
      <c r="LEX6" s="194"/>
      <c r="LEY6" s="194"/>
      <c r="LEZ6" s="195"/>
      <c r="LFA6" s="196"/>
      <c r="LFB6" s="197"/>
      <c r="LFC6" s="197"/>
      <c r="LFD6" s="231"/>
      <c r="LFF6" s="223"/>
      <c r="LFG6" s="225"/>
      <c r="LFH6" s="226"/>
      <c r="LFI6" s="227"/>
      <c r="LFK6" s="228"/>
      <c r="LFL6" s="229"/>
      <c r="LFM6" s="230"/>
      <c r="LFN6" s="194"/>
      <c r="LFO6" s="194"/>
      <c r="LFP6" s="195"/>
      <c r="LFQ6" s="196"/>
      <c r="LFR6" s="197"/>
      <c r="LFS6" s="197"/>
      <c r="LFT6" s="231"/>
      <c r="LFV6" s="223"/>
      <c r="LFW6" s="225"/>
      <c r="LFX6" s="226"/>
      <c r="LFY6" s="227"/>
      <c r="LGA6" s="228"/>
      <c r="LGB6" s="229"/>
      <c r="LGC6" s="230"/>
      <c r="LGD6" s="194"/>
      <c r="LGE6" s="194"/>
      <c r="LGF6" s="195"/>
      <c r="LGG6" s="196"/>
      <c r="LGH6" s="197"/>
      <c r="LGI6" s="197"/>
      <c r="LGJ6" s="231"/>
      <c r="LGL6" s="223"/>
      <c r="LGM6" s="225"/>
      <c r="LGN6" s="226"/>
      <c r="LGO6" s="227"/>
      <c r="LGQ6" s="228"/>
      <c r="LGR6" s="229"/>
      <c r="LGS6" s="230"/>
      <c r="LGT6" s="194"/>
      <c r="LGU6" s="194"/>
      <c r="LGV6" s="195"/>
      <c r="LGW6" s="196"/>
      <c r="LGX6" s="197"/>
      <c r="LGY6" s="197"/>
      <c r="LGZ6" s="231"/>
      <c r="LHB6" s="223"/>
      <c r="LHC6" s="225"/>
      <c r="LHD6" s="226"/>
      <c r="LHE6" s="227"/>
      <c r="LHG6" s="228"/>
      <c r="LHH6" s="229"/>
      <c r="LHI6" s="230"/>
      <c r="LHJ6" s="194"/>
      <c r="LHK6" s="194"/>
      <c r="LHL6" s="195"/>
      <c r="LHM6" s="196"/>
      <c r="LHN6" s="197"/>
      <c r="LHO6" s="197"/>
      <c r="LHP6" s="231"/>
      <c r="LHR6" s="223"/>
      <c r="LHS6" s="225"/>
      <c r="LHT6" s="226"/>
      <c r="LHU6" s="227"/>
      <c r="LHW6" s="228"/>
      <c r="LHX6" s="229"/>
      <c r="LHY6" s="230"/>
      <c r="LHZ6" s="194"/>
      <c r="LIA6" s="194"/>
      <c r="LIB6" s="195"/>
      <c r="LIC6" s="196"/>
      <c r="LID6" s="197"/>
      <c r="LIE6" s="197"/>
      <c r="LIF6" s="231"/>
      <c r="LIH6" s="223"/>
      <c r="LII6" s="225"/>
      <c r="LIJ6" s="226"/>
      <c r="LIK6" s="227"/>
      <c r="LIM6" s="228"/>
      <c r="LIN6" s="229"/>
      <c r="LIO6" s="230"/>
      <c r="LIP6" s="194"/>
      <c r="LIQ6" s="194"/>
      <c r="LIR6" s="195"/>
      <c r="LIS6" s="196"/>
      <c r="LIT6" s="197"/>
      <c r="LIU6" s="197"/>
      <c r="LIV6" s="231"/>
      <c r="LIX6" s="223"/>
      <c r="LIY6" s="225"/>
      <c r="LIZ6" s="226"/>
      <c r="LJA6" s="227"/>
      <c r="LJC6" s="228"/>
      <c r="LJD6" s="229"/>
      <c r="LJE6" s="230"/>
      <c r="LJF6" s="194"/>
      <c r="LJG6" s="194"/>
      <c r="LJH6" s="195"/>
      <c r="LJI6" s="196"/>
      <c r="LJJ6" s="197"/>
      <c r="LJK6" s="197"/>
      <c r="LJL6" s="231"/>
      <c r="LJN6" s="223"/>
      <c r="LJO6" s="225"/>
      <c r="LJP6" s="226"/>
      <c r="LJQ6" s="227"/>
      <c r="LJS6" s="228"/>
      <c r="LJT6" s="229"/>
      <c r="LJU6" s="230"/>
      <c r="LJV6" s="194"/>
      <c r="LJW6" s="194"/>
      <c r="LJX6" s="195"/>
      <c r="LJY6" s="196"/>
      <c r="LJZ6" s="197"/>
      <c r="LKA6" s="197"/>
      <c r="LKB6" s="231"/>
      <c r="LKD6" s="223"/>
      <c r="LKE6" s="225"/>
      <c r="LKF6" s="226"/>
      <c r="LKG6" s="227"/>
      <c r="LKI6" s="228"/>
      <c r="LKJ6" s="229"/>
      <c r="LKK6" s="230"/>
      <c r="LKL6" s="194"/>
      <c r="LKM6" s="194"/>
      <c r="LKN6" s="195"/>
      <c r="LKO6" s="196"/>
      <c r="LKP6" s="197"/>
      <c r="LKQ6" s="197"/>
      <c r="LKR6" s="231"/>
      <c r="LKT6" s="223"/>
      <c r="LKU6" s="225"/>
      <c r="LKV6" s="226"/>
      <c r="LKW6" s="227"/>
      <c r="LKY6" s="228"/>
      <c r="LKZ6" s="229"/>
      <c r="LLA6" s="230"/>
      <c r="LLB6" s="194"/>
      <c r="LLC6" s="194"/>
      <c r="LLD6" s="195"/>
      <c r="LLE6" s="196"/>
      <c r="LLF6" s="197"/>
      <c r="LLG6" s="197"/>
      <c r="LLH6" s="231"/>
      <c r="LLJ6" s="223"/>
      <c r="LLK6" s="225"/>
      <c r="LLL6" s="226"/>
      <c r="LLM6" s="227"/>
      <c r="LLO6" s="228"/>
      <c r="LLP6" s="229"/>
      <c r="LLQ6" s="230"/>
      <c r="LLR6" s="194"/>
      <c r="LLS6" s="194"/>
      <c r="LLT6" s="195"/>
      <c r="LLU6" s="196"/>
      <c r="LLV6" s="197"/>
      <c r="LLW6" s="197"/>
      <c r="LLX6" s="231"/>
      <c r="LLZ6" s="223"/>
      <c r="LMA6" s="225"/>
      <c r="LMB6" s="226"/>
      <c r="LMC6" s="227"/>
      <c r="LME6" s="228"/>
      <c r="LMF6" s="229"/>
      <c r="LMG6" s="230"/>
      <c r="LMH6" s="194"/>
      <c r="LMI6" s="194"/>
      <c r="LMJ6" s="195"/>
      <c r="LMK6" s="196"/>
      <c r="LML6" s="197"/>
      <c r="LMM6" s="197"/>
      <c r="LMN6" s="231"/>
      <c r="LMP6" s="223"/>
      <c r="LMQ6" s="225"/>
      <c r="LMR6" s="226"/>
      <c r="LMS6" s="227"/>
      <c r="LMU6" s="228"/>
      <c r="LMV6" s="229"/>
      <c r="LMW6" s="230"/>
      <c r="LMX6" s="194"/>
      <c r="LMY6" s="194"/>
      <c r="LMZ6" s="195"/>
      <c r="LNA6" s="196"/>
      <c r="LNB6" s="197"/>
      <c r="LNC6" s="197"/>
      <c r="LND6" s="231"/>
      <c r="LNF6" s="223"/>
      <c r="LNG6" s="225"/>
      <c r="LNH6" s="226"/>
      <c r="LNI6" s="227"/>
      <c r="LNK6" s="228"/>
      <c r="LNL6" s="229"/>
      <c r="LNM6" s="230"/>
      <c r="LNN6" s="194"/>
      <c r="LNO6" s="194"/>
      <c r="LNP6" s="195"/>
      <c r="LNQ6" s="196"/>
      <c r="LNR6" s="197"/>
      <c r="LNS6" s="197"/>
      <c r="LNT6" s="231"/>
      <c r="LNV6" s="223"/>
      <c r="LNW6" s="225"/>
      <c r="LNX6" s="226"/>
      <c r="LNY6" s="227"/>
      <c r="LOA6" s="228"/>
      <c r="LOB6" s="229"/>
      <c r="LOC6" s="230"/>
      <c r="LOD6" s="194"/>
      <c r="LOE6" s="194"/>
      <c r="LOF6" s="195"/>
      <c r="LOG6" s="196"/>
      <c r="LOH6" s="197"/>
      <c r="LOI6" s="197"/>
      <c r="LOJ6" s="231"/>
      <c r="LOL6" s="223"/>
      <c r="LOM6" s="225"/>
      <c r="LON6" s="226"/>
      <c r="LOO6" s="227"/>
      <c r="LOQ6" s="228"/>
      <c r="LOR6" s="229"/>
      <c r="LOS6" s="230"/>
      <c r="LOT6" s="194"/>
      <c r="LOU6" s="194"/>
      <c r="LOV6" s="195"/>
      <c r="LOW6" s="196"/>
      <c r="LOX6" s="197"/>
      <c r="LOY6" s="197"/>
      <c r="LOZ6" s="231"/>
      <c r="LPB6" s="223"/>
      <c r="LPC6" s="225"/>
      <c r="LPD6" s="226"/>
      <c r="LPE6" s="227"/>
      <c r="LPG6" s="228"/>
      <c r="LPH6" s="229"/>
      <c r="LPI6" s="230"/>
      <c r="LPJ6" s="194"/>
      <c r="LPK6" s="194"/>
      <c r="LPL6" s="195"/>
      <c r="LPM6" s="196"/>
      <c r="LPN6" s="197"/>
      <c r="LPO6" s="197"/>
      <c r="LPP6" s="231"/>
      <c r="LPR6" s="223"/>
      <c r="LPS6" s="225"/>
      <c r="LPT6" s="226"/>
      <c r="LPU6" s="227"/>
      <c r="LPW6" s="228"/>
      <c r="LPX6" s="229"/>
      <c r="LPY6" s="230"/>
      <c r="LPZ6" s="194"/>
      <c r="LQA6" s="194"/>
      <c r="LQB6" s="195"/>
      <c r="LQC6" s="196"/>
      <c r="LQD6" s="197"/>
      <c r="LQE6" s="197"/>
      <c r="LQF6" s="231"/>
      <c r="LQH6" s="223"/>
      <c r="LQI6" s="225"/>
      <c r="LQJ6" s="226"/>
      <c r="LQK6" s="227"/>
      <c r="LQM6" s="228"/>
      <c r="LQN6" s="229"/>
      <c r="LQO6" s="230"/>
      <c r="LQP6" s="194"/>
      <c r="LQQ6" s="194"/>
      <c r="LQR6" s="195"/>
      <c r="LQS6" s="196"/>
      <c r="LQT6" s="197"/>
      <c r="LQU6" s="197"/>
      <c r="LQV6" s="231"/>
      <c r="LQX6" s="223"/>
      <c r="LQY6" s="225"/>
      <c r="LQZ6" s="226"/>
      <c r="LRA6" s="227"/>
      <c r="LRC6" s="228"/>
      <c r="LRD6" s="229"/>
      <c r="LRE6" s="230"/>
      <c r="LRF6" s="194"/>
      <c r="LRG6" s="194"/>
      <c r="LRH6" s="195"/>
      <c r="LRI6" s="196"/>
      <c r="LRJ6" s="197"/>
      <c r="LRK6" s="197"/>
      <c r="LRL6" s="231"/>
      <c r="LRN6" s="223"/>
      <c r="LRO6" s="225"/>
      <c r="LRP6" s="226"/>
      <c r="LRQ6" s="227"/>
      <c r="LRS6" s="228"/>
      <c r="LRT6" s="229"/>
      <c r="LRU6" s="230"/>
      <c r="LRV6" s="194"/>
      <c r="LRW6" s="194"/>
      <c r="LRX6" s="195"/>
      <c r="LRY6" s="196"/>
      <c r="LRZ6" s="197"/>
      <c r="LSA6" s="197"/>
      <c r="LSB6" s="231"/>
      <c r="LSD6" s="223"/>
      <c r="LSE6" s="225"/>
      <c r="LSF6" s="226"/>
      <c r="LSG6" s="227"/>
      <c r="LSI6" s="228"/>
      <c r="LSJ6" s="229"/>
      <c r="LSK6" s="230"/>
      <c r="LSL6" s="194"/>
      <c r="LSM6" s="194"/>
      <c r="LSN6" s="195"/>
      <c r="LSO6" s="196"/>
      <c r="LSP6" s="197"/>
      <c r="LSQ6" s="197"/>
      <c r="LSR6" s="231"/>
      <c r="LST6" s="223"/>
      <c r="LSU6" s="225"/>
      <c r="LSV6" s="226"/>
      <c r="LSW6" s="227"/>
      <c r="LSY6" s="228"/>
      <c r="LSZ6" s="229"/>
      <c r="LTA6" s="230"/>
      <c r="LTB6" s="194"/>
      <c r="LTC6" s="194"/>
      <c r="LTD6" s="195"/>
      <c r="LTE6" s="196"/>
      <c r="LTF6" s="197"/>
      <c r="LTG6" s="197"/>
      <c r="LTH6" s="231"/>
      <c r="LTJ6" s="223"/>
      <c r="LTK6" s="225"/>
      <c r="LTL6" s="226"/>
      <c r="LTM6" s="227"/>
      <c r="LTO6" s="228"/>
      <c r="LTP6" s="229"/>
      <c r="LTQ6" s="230"/>
      <c r="LTR6" s="194"/>
      <c r="LTS6" s="194"/>
      <c r="LTT6" s="195"/>
      <c r="LTU6" s="196"/>
      <c r="LTV6" s="197"/>
      <c r="LTW6" s="197"/>
      <c r="LTX6" s="231"/>
      <c r="LTZ6" s="223"/>
      <c r="LUA6" s="225"/>
      <c r="LUB6" s="226"/>
      <c r="LUC6" s="227"/>
      <c r="LUE6" s="228"/>
      <c r="LUF6" s="229"/>
      <c r="LUG6" s="230"/>
      <c r="LUH6" s="194"/>
      <c r="LUI6" s="194"/>
      <c r="LUJ6" s="195"/>
      <c r="LUK6" s="196"/>
      <c r="LUL6" s="197"/>
      <c r="LUM6" s="197"/>
      <c r="LUN6" s="231"/>
      <c r="LUP6" s="223"/>
      <c r="LUQ6" s="225"/>
      <c r="LUR6" s="226"/>
      <c r="LUS6" s="227"/>
      <c r="LUU6" s="228"/>
      <c r="LUV6" s="229"/>
      <c r="LUW6" s="230"/>
      <c r="LUX6" s="194"/>
      <c r="LUY6" s="194"/>
      <c r="LUZ6" s="195"/>
      <c r="LVA6" s="196"/>
      <c r="LVB6" s="197"/>
      <c r="LVC6" s="197"/>
      <c r="LVD6" s="231"/>
      <c r="LVF6" s="223"/>
      <c r="LVG6" s="225"/>
      <c r="LVH6" s="226"/>
      <c r="LVI6" s="227"/>
      <c r="LVK6" s="228"/>
      <c r="LVL6" s="229"/>
      <c r="LVM6" s="230"/>
      <c r="LVN6" s="194"/>
      <c r="LVO6" s="194"/>
      <c r="LVP6" s="195"/>
      <c r="LVQ6" s="196"/>
      <c r="LVR6" s="197"/>
      <c r="LVS6" s="197"/>
      <c r="LVT6" s="231"/>
      <c r="LVV6" s="223"/>
      <c r="LVW6" s="225"/>
      <c r="LVX6" s="226"/>
      <c r="LVY6" s="227"/>
      <c r="LWA6" s="228"/>
      <c r="LWB6" s="229"/>
      <c r="LWC6" s="230"/>
      <c r="LWD6" s="194"/>
      <c r="LWE6" s="194"/>
      <c r="LWF6" s="195"/>
      <c r="LWG6" s="196"/>
      <c r="LWH6" s="197"/>
      <c r="LWI6" s="197"/>
      <c r="LWJ6" s="231"/>
      <c r="LWL6" s="223"/>
      <c r="LWM6" s="225"/>
      <c r="LWN6" s="226"/>
      <c r="LWO6" s="227"/>
      <c r="LWQ6" s="228"/>
      <c r="LWR6" s="229"/>
      <c r="LWS6" s="230"/>
      <c r="LWT6" s="194"/>
      <c r="LWU6" s="194"/>
      <c r="LWV6" s="195"/>
      <c r="LWW6" s="196"/>
      <c r="LWX6" s="197"/>
      <c r="LWY6" s="197"/>
      <c r="LWZ6" s="231"/>
      <c r="LXB6" s="223"/>
      <c r="LXC6" s="225"/>
      <c r="LXD6" s="226"/>
      <c r="LXE6" s="227"/>
      <c r="LXG6" s="228"/>
      <c r="LXH6" s="229"/>
      <c r="LXI6" s="230"/>
      <c r="LXJ6" s="194"/>
      <c r="LXK6" s="194"/>
      <c r="LXL6" s="195"/>
      <c r="LXM6" s="196"/>
      <c r="LXN6" s="197"/>
      <c r="LXO6" s="197"/>
      <c r="LXP6" s="231"/>
      <c r="LXR6" s="223"/>
      <c r="LXS6" s="225"/>
      <c r="LXT6" s="226"/>
      <c r="LXU6" s="227"/>
      <c r="LXW6" s="228"/>
      <c r="LXX6" s="229"/>
      <c r="LXY6" s="230"/>
      <c r="LXZ6" s="194"/>
      <c r="LYA6" s="194"/>
      <c r="LYB6" s="195"/>
      <c r="LYC6" s="196"/>
      <c r="LYD6" s="197"/>
      <c r="LYE6" s="197"/>
      <c r="LYF6" s="231"/>
      <c r="LYH6" s="223"/>
      <c r="LYI6" s="225"/>
      <c r="LYJ6" s="226"/>
      <c r="LYK6" s="227"/>
      <c r="LYM6" s="228"/>
      <c r="LYN6" s="229"/>
      <c r="LYO6" s="230"/>
      <c r="LYP6" s="194"/>
      <c r="LYQ6" s="194"/>
      <c r="LYR6" s="195"/>
      <c r="LYS6" s="196"/>
      <c r="LYT6" s="197"/>
      <c r="LYU6" s="197"/>
      <c r="LYV6" s="231"/>
      <c r="LYX6" s="223"/>
      <c r="LYY6" s="225"/>
      <c r="LYZ6" s="226"/>
      <c r="LZA6" s="227"/>
      <c r="LZC6" s="228"/>
      <c r="LZD6" s="229"/>
      <c r="LZE6" s="230"/>
      <c r="LZF6" s="194"/>
      <c r="LZG6" s="194"/>
      <c r="LZH6" s="195"/>
      <c r="LZI6" s="196"/>
      <c r="LZJ6" s="197"/>
      <c r="LZK6" s="197"/>
      <c r="LZL6" s="231"/>
      <c r="LZN6" s="223"/>
      <c r="LZO6" s="225"/>
      <c r="LZP6" s="226"/>
      <c r="LZQ6" s="227"/>
      <c r="LZS6" s="228"/>
      <c r="LZT6" s="229"/>
      <c r="LZU6" s="230"/>
      <c r="LZV6" s="194"/>
      <c r="LZW6" s="194"/>
      <c r="LZX6" s="195"/>
      <c r="LZY6" s="196"/>
      <c r="LZZ6" s="197"/>
      <c r="MAA6" s="197"/>
      <c r="MAB6" s="231"/>
      <c r="MAD6" s="223"/>
      <c r="MAE6" s="225"/>
      <c r="MAF6" s="226"/>
      <c r="MAG6" s="227"/>
      <c r="MAI6" s="228"/>
      <c r="MAJ6" s="229"/>
      <c r="MAK6" s="230"/>
      <c r="MAL6" s="194"/>
      <c r="MAM6" s="194"/>
      <c r="MAN6" s="195"/>
      <c r="MAO6" s="196"/>
      <c r="MAP6" s="197"/>
      <c r="MAQ6" s="197"/>
      <c r="MAR6" s="231"/>
      <c r="MAT6" s="223"/>
      <c r="MAU6" s="225"/>
      <c r="MAV6" s="226"/>
      <c r="MAW6" s="227"/>
      <c r="MAY6" s="228"/>
      <c r="MAZ6" s="229"/>
      <c r="MBA6" s="230"/>
      <c r="MBB6" s="194"/>
      <c r="MBC6" s="194"/>
      <c r="MBD6" s="195"/>
      <c r="MBE6" s="196"/>
      <c r="MBF6" s="197"/>
      <c r="MBG6" s="197"/>
      <c r="MBH6" s="231"/>
      <c r="MBJ6" s="223"/>
      <c r="MBK6" s="225"/>
      <c r="MBL6" s="226"/>
      <c r="MBM6" s="227"/>
      <c r="MBO6" s="228"/>
      <c r="MBP6" s="229"/>
      <c r="MBQ6" s="230"/>
      <c r="MBR6" s="194"/>
      <c r="MBS6" s="194"/>
      <c r="MBT6" s="195"/>
      <c r="MBU6" s="196"/>
      <c r="MBV6" s="197"/>
      <c r="MBW6" s="197"/>
      <c r="MBX6" s="231"/>
      <c r="MBZ6" s="223"/>
      <c r="MCA6" s="225"/>
      <c r="MCB6" s="226"/>
      <c r="MCC6" s="227"/>
      <c r="MCE6" s="228"/>
      <c r="MCF6" s="229"/>
      <c r="MCG6" s="230"/>
      <c r="MCH6" s="194"/>
      <c r="MCI6" s="194"/>
      <c r="MCJ6" s="195"/>
      <c r="MCK6" s="196"/>
      <c r="MCL6" s="197"/>
      <c r="MCM6" s="197"/>
      <c r="MCN6" s="231"/>
      <c r="MCP6" s="223"/>
      <c r="MCQ6" s="225"/>
      <c r="MCR6" s="226"/>
      <c r="MCS6" s="227"/>
      <c r="MCU6" s="228"/>
      <c r="MCV6" s="229"/>
      <c r="MCW6" s="230"/>
      <c r="MCX6" s="194"/>
      <c r="MCY6" s="194"/>
      <c r="MCZ6" s="195"/>
      <c r="MDA6" s="196"/>
      <c r="MDB6" s="197"/>
      <c r="MDC6" s="197"/>
      <c r="MDD6" s="231"/>
      <c r="MDF6" s="223"/>
      <c r="MDG6" s="225"/>
      <c r="MDH6" s="226"/>
      <c r="MDI6" s="227"/>
      <c r="MDK6" s="228"/>
      <c r="MDL6" s="229"/>
      <c r="MDM6" s="230"/>
      <c r="MDN6" s="194"/>
      <c r="MDO6" s="194"/>
      <c r="MDP6" s="195"/>
      <c r="MDQ6" s="196"/>
      <c r="MDR6" s="197"/>
      <c r="MDS6" s="197"/>
      <c r="MDT6" s="231"/>
      <c r="MDV6" s="223"/>
      <c r="MDW6" s="225"/>
      <c r="MDX6" s="226"/>
      <c r="MDY6" s="227"/>
      <c r="MEA6" s="228"/>
      <c r="MEB6" s="229"/>
      <c r="MEC6" s="230"/>
      <c r="MED6" s="194"/>
      <c r="MEE6" s="194"/>
      <c r="MEF6" s="195"/>
      <c r="MEG6" s="196"/>
      <c r="MEH6" s="197"/>
      <c r="MEI6" s="197"/>
      <c r="MEJ6" s="231"/>
      <c r="MEL6" s="223"/>
      <c r="MEM6" s="225"/>
      <c r="MEN6" s="226"/>
      <c r="MEO6" s="227"/>
      <c r="MEQ6" s="228"/>
      <c r="MER6" s="229"/>
      <c r="MES6" s="230"/>
      <c r="MET6" s="194"/>
      <c r="MEU6" s="194"/>
      <c r="MEV6" s="195"/>
      <c r="MEW6" s="196"/>
      <c r="MEX6" s="197"/>
      <c r="MEY6" s="197"/>
      <c r="MEZ6" s="231"/>
      <c r="MFB6" s="223"/>
      <c r="MFC6" s="225"/>
      <c r="MFD6" s="226"/>
      <c r="MFE6" s="227"/>
      <c r="MFG6" s="228"/>
      <c r="MFH6" s="229"/>
      <c r="MFI6" s="230"/>
      <c r="MFJ6" s="194"/>
      <c r="MFK6" s="194"/>
      <c r="MFL6" s="195"/>
      <c r="MFM6" s="196"/>
      <c r="MFN6" s="197"/>
      <c r="MFO6" s="197"/>
      <c r="MFP6" s="231"/>
      <c r="MFR6" s="223"/>
      <c r="MFS6" s="225"/>
      <c r="MFT6" s="226"/>
      <c r="MFU6" s="227"/>
      <c r="MFW6" s="228"/>
      <c r="MFX6" s="229"/>
      <c r="MFY6" s="230"/>
      <c r="MFZ6" s="194"/>
      <c r="MGA6" s="194"/>
      <c r="MGB6" s="195"/>
      <c r="MGC6" s="196"/>
      <c r="MGD6" s="197"/>
      <c r="MGE6" s="197"/>
      <c r="MGF6" s="231"/>
      <c r="MGH6" s="223"/>
      <c r="MGI6" s="225"/>
      <c r="MGJ6" s="226"/>
      <c r="MGK6" s="227"/>
      <c r="MGM6" s="228"/>
      <c r="MGN6" s="229"/>
      <c r="MGO6" s="230"/>
      <c r="MGP6" s="194"/>
      <c r="MGQ6" s="194"/>
      <c r="MGR6" s="195"/>
      <c r="MGS6" s="196"/>
      <c r="MGT6" s="197"/>
      <c r="MGU6" s="197"/>
      <c r="MGV6" s="231"/>
      <c r="MGX6" s="223"/>
      <c r="MGY6" s="225"/>
      <c r="MGZ6" s="226"/>
      <c r="MHA6" s="227"/>
      <c r="MHC6" s="228"/>
      <c r="MHD6" s="229"/>
      <c r="MHE6" s="230"/>
      <c r="MHF6" s="194"/>
      <c r="MHG6" s="194"/>
      <c r="MHH6" s="195"/>
      <c r="MHI6" s="196"/>
      <c r="MHJ6" s="197"/>
      <c r="MHK6" s="197"/>
      <c r="MHL6" s="231"/>
      <c r="MHN6" s="223"/>
      <c r="MHO6" s="225"/>
      <c r="MHP6" s="226"/>
      <c r="MHQ6" s="227"/>
      <c r="MHS6" s="228"/>
      <c r="MHT6" s="229"/>
      <c r="MHU6" s="230"/>
      <c r="MHV6" s="194"/>
      <c r="MHW6" s="194"/>
      <c r="MHX6" s="195"/>
      <c r="MHY6" s="196"/>
      <c r="MHZ6" s="197"/>
      <c r="MIA6" s="197"/>
      <c r="MIB6" s="231"/>
      <c r="MID6" s="223"/>
      <c r="MIE6" s="225"/>
      <c r="MIF6" s="226"/>
      <c r="MIG6" s="227"/>
      <c r="MII6" s="228"/>
      <c r="MIJ6" s="229"/>
      <c r="MIK6" s="230"/>
      <c r="MIL6" s="194"/>
      <c r="MIM6" s="194"/>
      <c r="MIN6" s="195"/>
      <c r="MIO6" s="196"/>
      <c r="MIP6" s="197"/>
      <c r="MIQ6" s="197"/>
      <c r="MIR6" s="231"/>
      <c r="MIT6" s="223"/>
      <c r="MIU6" s="225"/>
      <c r="MIV6" s="226"/>
      <c r="MIW6" s="227"/>
      <c r="MIY6" s="228"/>
      <c r="MIZ6" s="229"/>
      <c r="MJA6" s="230"/>
      <c r="MJB6" s="194"/>
      <c r="MJC6" s="194"/>
      <c r="MJD6" s="195"/>
      <c r="MJE6" s="196"/>
      <c r="MJF6" s="197"/>
      <c r="MJG6" s="197"/>
      <c r="MJH6" s="231"/>
      <c r="MJJ6" s="223"/>
      <c r="MJK6" s="225"/>
      <c r="MJL6" s="226"/>
      <c r="MJM6" s="227"/>
      <c r="MJO6" s="228"/>
      <c r="MJP6" s="229"/>
      <c r="MJQ6" s="230"/>
      <c r="MJR6" s="194"/>
      <c r="MJS6" s="194"/>
      <c r="MJT6" s="195"/>
      <c r="MJU6" s="196"/>
      <c r="MJV6" s="197"/>
      <c r="MJW6" s="197"/>
      <c r="MJX6" s="231"/>
      <c r="MJZ6" s="223"/>
      <c r="MKA6" s="225"/>
      <c r="MKB6" s="226"/>
      <c r="MKC6" s="227"/>
      <c r="MKE6" s="228"/>
      <c r="MKF6" s="229"/>
      <c r="MKG6" s="230"/>
      <c r="MKH6" s="194"/>
      <c r="MKI6" s="194"/>
      <c r="MKJ6" s="195"/>
      <c r="MKK6" s="196"/>
      <c r="MKL6" s="197"/>
      <c r="MKM6" s="197"/>
      <c r="MKN6" s="231"/>
      <c r="MKP6" s="223"/>
      <c r="MKQ6" s="225"/>
      <c r="MKR6" s="226"/>
      <c r="MKS6" s="227"/>
      <c r="MKU6" s="228"/>
      <c r="MKV6" s="229"/>
      <c r="MKW6" s="230"/>
      <c r="MKX6" s="194"/>
      <c r="MKY6" s="194"/>
      <c r="MKZ6" s="195"/>
      <c r="MLA6" s="196"/>
      <c r="MLB6" s="197"/>
      <c r="MLC6" s="197"/>
      <c r="MLD6" s="231"/>
      <c r="MLF6" s="223"/>
      <c r="MLG6" s="225"/>
      <c r="MLH6" s="226"/>
      <c r="MLI6" s="227"/>
      <c r="MLK6" s="228"/>
      <c r="MLL6" s="229"/>
      <c r="MLM6" s="230"/>
      <c r="MLN6" s="194"/>
      <c r="MLO6" s="194"/>
      <c r="MLP6" s="195"/>
      <c r="MLQ6" s="196"/>
      <c r="MLR6" s="197"/>
      <c r="MLS6" s="197"/>
      <c r="MLT6" s="231"/>
      <c r="MLV6" s="223"/>
      <c r="MLW6" s="225"/>
      <c r="MLX6" s="226"/>
      <c r="MLY6" s="227"/>
      <c r="MMA6" s="228"/>
      <c r="MMB6" s="229"/>
      <c r="MMC6" s="230"/>
      <c r="MMD6" s="194"/>
      <c r="MME6" s="194"/>
      <c r="MMF6" s="195"/>
      <c r="MMG6" s="196"/>
      <c r="MMH6" s="197"/>
      <c r="MMI6" s="197"/>
      <c r="MMJ6" s="231"/>
      <c r="MML6" s="223"/>
      <c r="MMM6" s="225"/>
      <c r="MMN6" s="226"/>
      <c r="MMO6" s="227"/>
      <c r="MMQ6" s="228"/>
      <c r="MMR6" s="229"/>
      <c r="MMS6" s="230"/>
      <c r="MMT6" s="194"/>
      <c r="MMU6" s="194"/>
      <c r="MMV6" s="195"/>
      <c r="MMW6" s="196"/>
      <c r="MMX6" s="197"/>
      <c r="MMY6" s="197"/>
      <c r="MMZ6" s="231"/>
      <c r="MNB6" s="223"/>
      <c r="MNC6" s="225"/>
      <c r="MND6" s="226"/>
      <c r="MNE6" s="227"/>
      <c r="MNG6" s="228"/>
      <c r="MNH6" s="229"/>
      <c r="MNI6" s="230"/>
      <c r="MNJ6" s="194"/>
      <c r="MNK6" s="194"/>
      <c r="MNL6" s="195"/>
      <c r="MNM6" s="196"/>
      <c r="MNN6" s="197"/>
      <c r="MNO6" s="197"/>
      <c r="MNP6" s="231"/>
      <c r="MNR6" s="223"/>
      <c r="MNS6" s="225"/>
      <c r="MNT6" s="226"/>
      <c r="MNU6" s="227"/>
      <c r="MNW6" s="228"/>
      <c r="MNX6" s="229"/>
      <c r="MNY6" s="230"/>
      <c r="MNZ6" s="194"/>
      <c r="MOA6" s="194"/>
      <c r="MOB6" s="195"/>
      <c r="MOC6" s="196"/>
      <c r="MOD6" s="197"/>
      <c r="MOE6" s="197"/>
      <c r="MOF6" s="231"/>
      <c r="MOH6" s="223"/>
      <c r="MOI6" s="225"/>
      <c r="MOJ6" s="226"/>
      <c r="MOK6" s="227"/>
      <c r="MOM6" s="228"/>
      <c r="MON6" s="229"/>
      <c r="MOO6" s="230"/>
      <c r="MOP6" s="194"/>
      <c r="MOQ6" s="194"/>
      <c r="MOR6" s="195"/>
      <c r="MOS6" s="196"/>
      <c r="MOT6" s="197"/>
      <c r="MOU6" s="197"/>
      <c r="MOV6" s="231"/>
      <c r="MOX6" s="223"/>
      <c r="MOY6" s="225"/>
      <c r="MOZ6" s="226"/>
      <c r="MPA6" s="227"/>
      <c r="MPC6" s="228"/>
      <c r="MPD6" s="229"/>
      <c r="MPE6" s="230"/>
      <c r="MPF6" s="194"/>
      <c r="MPG6" s="194"/>
      <c r="MPH6" s="195"/>
      <c r="MPI6" s="196"/>
      <c r="MPJ6" s="197"/>
      <c r="MPK6" s="197"/>
      <c r="MPL6" s="231"/>
      <c r="MPN6" s="223"/>
      <c r="MPO6" s="225"/>
      <c r="MPP6" s="226"/>
      <c r="MPQ6" s="227"/>
      <c r="MPS6" s="228"/>
      <c r="MPT6" s="229"/>
      <c r="MPU6" s="230"/>
      <c r="MPV6" s="194"/>
      <c r="MPW6" s="194"/>
      <c r="MPX6" s="195"/>
      <c r="MPY6" s="196"/>
      <c r="MPZ6" s="197"/>
      <c r="MQA6" s="197"/>
      <c r="MQB6" s="231"/>
      <c r="MQD6" s="223"/>
      <c r="MQE6" s="225"/>
      <c r="MQF6" s="226"/>
      <c r="MQG6" s="227"/>
      <c r="MQI6" s="228"/>
      <c r="MQJ6" s="229"/>
      <c r="MQK6" s="230"/>
      <c r="MQL6" s="194"/>
      <c r="MQM6" s="194"/>
      <c r="MQN6" s="195"/>
      <c r="MQO6" s="196"/>
      <c r="MQP6" s="197"/>
      <c r="MQQ6" s="197"/>
      <c r="MQR6" s="231"/>
      <c r="MQT6" s="223"/>
      <c r="MQU6" s="225"/>
      <c r="MQV6" s="226"/>
      <c r="MQW6" s="227"/>
      <c r="MQY6" s="228"/>
      <c r="MQZ6" s="229"/>
      <c r="MRA6" s="230"/>
      <c r="MRB6" s="194"/>
      <c r="MRC6" s="194"/>
      <c r="MRD6" s="195"/>
      <c r="MRE6" s="196"/>
      <c r="MRF6" s="197"/>
      <c r="MRG6" s="197"/>
      <c r="MRH6" s="231"/>
      <c r="MRJ6" s="223"/>
      <c r="MRK6" s="225"/>
      <c r="MRL6" s="226"/>
      <c r="MRM6" s="227"/>
      <c r="MRO6" s="228"/>
      <c r="MRP6" s="229"/>
      <c r="MRQ6" s="230"/>
      <c r="MRR6" s="194"/>
      <c r="MRS6" s="194"/>
      <c r="MRT6" s="195"/>
      <c r="MRU6" s="196"/>
      <c r="MRV6" s="197"/>
      <c r="MRW6" s="197"/>
      <c r="MRX6" s="231"/>
      <c r="MRZ6" s="223"/>
      <c r="MSA6" s="225"/>
      <c r="MSB6" s="226"/>
      <c r="MSC6" s="227"/>
      <c r="MSE6" s="228"/>
      <c r="MSF6" s="229"/>
      <c r="MSG6" s="230"/>
      <c r="MSH6" s="194"/>
      <c r="MSI6" s="194"/>
      <c r="MSJ6" s="195"/>
      <c r="MSK6" s="196"/>
      <c r="MSL6" s="197"/>
      <c r="MSM6" s="197"/>
      <c r="MSN6" s="231"/>
      <c r="MSP6" s="223"/>
      <c r="MSQ6" s="225"/>
      <c r="MSR6" s="226"/>
      <c r="MSS6" s="227"/>
      <c r="MSU6" s="228"/>
      <c r="MSV6" s="229"/>
      <c r="MSW6" s="230"/>
      <c r="MSX6" s="194"/>
      <c r="MSY6" s="194"/>
      <c r="MSZ6" s="195"/>
      <c r="MTA6" s="196"/>
      <c r="MTB6" s="197"/>
      <c r="MTC6" s="197"/>
      <c r="MTD6" s="231"/>
      <c r="MTF6" s="223"/>
      <c r="MTG6" s="225"/>
      <c r="MTH6" s="226"/>
      <c r="MTI6" s="227"/>
      <c r="MTK6" s="228"/>
      <c r="MTL6" s="229"/>
      <c r="MTM6" s="230"/>
      <c r="MTN6" s="194"/>
      <c r="MTO6" s="194"/>
      <c r="MTP6" s="195"/>
      <c r="MTQ6" s="196"/>
      <c r="MTR6" s="197"/>
      <c r="MTS6" s="197"/>
      <c r="MTT6" s="231"/>
      <c r="MTV6" s="223"/>
      <c r="MTW6" s="225"/>
      <c r="MTX6" s="226"/>
      <c r="MTY6" s="227"/>
      <c r="MUA6" s="228"/>
      <c r="MUB6" s="229"/>
      <c r="MUC6" s="230"/>
      <c r="MUD6" s="194"/>
      <c r="MUE6" s="194"/>
      <c r="MUF6" s="195"/>
      <c r="MUG6" s="196"/>
      <c r="MUH6" s="197"/>
      <c r="MUI6" s="197"/>
      <c r="MUJ6" s="231"/>
      <c r="MUL6" s="223"/>
      <c r="MUM6" s="225"/>
      <c r="MUN6" s="226"/>
      <c r="MUO6" s="227"/>
      <c r="MUQ6" s="228"/>
      <c r="MUR6" s="229"/>
      <c r="MUS6" s="230"/>
      <c r="MUT6" s="194"/>
      <c r="MUU6" s="194"/>
      <c r="MUV6" s="195"/>
      <c r="MUW6" s="196"/>
      <c r="MUX6" s="197"/>
      <c r="MUY6" s="197"/>
      <c r="MUZ6" s="231"/>
      <c r="MVB6" s="223"/>
      <c r="MVC6" s="225"/>
      <c r="MVD6" s="226"/>
      <c r="MVE6" s="227"/>
      <c r="MVG6" s="228"/>
      <c r="MVH6" s="229"/>
      <c r="MVI6" s="230"/>
      <c r="MVJ6" s="194"/>
      <c r="MVK6" s="194"/>
      <c r="MVL6" s="195"/>
      <c r="MVM6" s="196"/>
      <c r="MVN6" s="197"/>
      <c r="MVO6" s="197"/>
      <c r="MVP6" s="231"/>
      <c r="MVR6" s="223"/>
      <c r="MVS6" s="225"/>
      <c r="MVT6" s="226"/>
      <c r="MVU6" s="227"/>
      <c r="MVW6" s="228"/>
      <c r="MVX6" s="229"/>
      <c r="MVY6" s="230"/>
      <c r="MVZ6" s="194"/>
      <c r="MWA6" s="194"/>
      <c r="MWB6" s="195"/>
      <c r="MWC6" s="196"/>
      <c r="MWD6" s="197"/>
      <c r="MWE6" s="197"/>
      <c r="MWF6" s="231"/>
      <c r="MWH6" s="223"/>
      <c r="MWI6" s="225"/>
      <c r="MWJ6" s="226"/>
      <c r="MWK6" s="227"/>
      <c r="MWM6" s="228"/>
      <c r="MWN6" s="229"/>
      <c r="MWO6" s="230"/>
      <c r="MWP6" s="194"/>
      <c r="MWQ6" s="194"/>
      <c r="MWR6" s="195"/>
      <c r="MWS6" s="196"/>
      <c r="MWT6" s="197"/>
      <c r="MWU6" s="197"/>
      <c r="MWV6" s="231"/>
      <c r="MWX6" s="223"/>
      <c r="MWY6" s="225"/>
      <c r="MWZ6" s="226"/>
      <c r="MXA6" s="227"/>
      <c r="MXC6" s="228"/>
      <c r="MXD6" s="229"/>
      <c r="MXE6" s="230"/>
      <c r="MXF6" s="194"/>
      <c r="MXG6" s="194"/>
      <c r="MXH6" s="195"/>
      <c r="MXI6" s="196"/>
      <c r="MXJ6" s="197"/>
      <c r="MXK6" s="197"/>
      <c r="MXL6" s="231"/>
      <c r="MXN6" s="223"/>
      <c r="MXO6" s="225"/>
      <c r="MXP6" s="226"/>
      <c r="MXQ6" s="227"/>
      <c r="MXS6" s="228"/>
      <c r="MXT6" s="229"/>
      <c r="MXU6" s="230"/>
      <c r="MXV6" s="194"/>
      <c r="MXW6" s="194"/>
      <c r="MXX6" s="195"/>
      <c r="MXY6" s="196"/>
      <c r="MXZ6" s="197"/>
      <c r="MYA6" s="197"/>
      <c r="MYB6" s="231"/>
      <c r="MYD6" s="223"/>
      <c r="MYE6" s="225"/>
      <c r="MYF6" s="226"/>
      <c r="MYG6" s="227"/>
      <c r="MYI6" s="228"/>
      <c r="MYJ6" s="229"/>
      <c r="MYK6" s="230"/>
      <c r="MYL6" s="194"/>
      <c r="MYM6" s="194"/>
      <c r="MYN6" s="195"/>
      <c r="MYO6" s="196"/>
      <c r="MYP6" s="197"/>
      <c r="MYQ6" s="197"/>
      <c r="MYR6" s="231"/>
      <c r="MYT6" s="223"/>
      <c r="MYU6" s="225"/>
      <c r="MYV6" s="226"/>
      <c r="MYW6" s="227"/>
      <c r="MYY6" s="228"/>
      <c r="MYZ6" s="229"/>
      <c r="MZA6" s="230"/>
      <c r="MZB6" s="194"/>
      <c r="MZC6" s="194"/>
      <c r="MZD6" s="195"/>
      <c r="MZE6" s="196"/>
      <c r="MZF6" s="197"/>
      <c r="MZG6" s="197"/>
      <c r="MZH6" s="231"/>
      <c r="MZJ6" s="223"/>
      <c r="MZK6" s="225"/>
      <c r="MZL6" s="226"/>
      <c r="MZM6" s="227"/>
      <c r="MZO6" s="228"/>
      <c r="MZP6" s="229"/>
      <c r="MZQ6" s="230"/>
      <c r="MZR6" s="194"/>
      <c r="MZS6" s="194"/>
      <c r="MZT6" s="195"/>
      <c r="MZU6" s="196"/>
      <c r="MZV6" s="197"/>
      <c r="MZW6" s="197"/>
      <c r="MZX6" s="231"/>
      <c r="MZZ6" s="223"/>
      <c r="NAA6" s="225"/>
      <c r="NAB6" s="226"/>
      <c r="NAC6" s="227"/>
      <c r="NAE6" s="228"/>
      <c r="NAF6" s="229"/>
      <c r="NAG6" s="230"/>
      <c r="NAH6" s="194"/>
      <c r="NAI6" s="194"/>
      <c r="NAJ6" s="195"/>
      <c r="NAK6" s="196"/>
      <c r="NAL6" s="197"/>
      <c r="NAM6" s="197"/>
      <c r="NAN6" s="231"/>
      <c r="NAP6" s="223"/>
      <c r="NAQ6" s="225"/>
      <c r="NAR6" s="226"/>
      <c r="NAS6" s="227"/>
      <c r="NAU6" s="228"/>
      <c r="NAV6" s="229"/>
      <c r="NAW6" s="230"/>
      <c r="NAX6" s="194"/>
      <c r="NAY6" s="194"/>
      <c r="NAZ6" s="195"/>
      <c r="NBA6" s="196"/>
      <c r="NBB6" s="197"/>
      <c r="NBC6" s="197"/>
      <c r="NBD6" s="231"/>
      <c r="NBF6" s="223"/>
      <c r="NBG6" s="225"/>
      <c r="NBH6" s="226"/>
      <c r="NBI6" s="227"/>
      <c r="NBK6" s="228"/>
      <c r="NBL6" s="229"/>
      <c r="NBM6" s="230"/>
      <c r="NBN6" s="194"/>
      <c r="NBO6" s="194"/>
      <c r="NBP6" s="195"/>
      <c r="NBQ6" s="196"/>
      <c r="NBR6" s="197"/>
      <c r="NBS6" s="197"/>
      <c r="NBT6" s="231"/>
      <c r="NBV6" s="223"/>
      <c r="NBW6" s="225"/>
      <c r="NBX6" s="226"/>
      <c r="NBY6" s="227"/>
      <c r="NCA6" s="228"/>
      <c r="NCB6" s="229"/>
      <c r="NCC6" s="230"/>
      <c r="NCD6" s="194"/>
      <c r="NCE6" s="194"/>
      <c r="NCF6" s="195"/>
      <c r="NCG6" s="196"/>
      <c r="NCH6" s="197"/>
      <c r="NCI6" s="197"/>
      <c r="NCJ6" s="231"/>
      <c r="NCL6" s="223"/>
      <c r="NCM6" s="225"/>
      <c r="NCN6" s="226"/>
      <c r="NCO6" s="227"/>
      <c r="NCQ6" s="228"/>
      <c r="NCR6" s="229"/>
      <c r="NCS6" s="230"/>
      <c r="NCT6" s="194"/>
      <c r="NCU6" s="194"/>
      <c r="NCV6" s="195"/>
      <c r="NCW6" s="196"/>
      <c r="NCX6" s="197"/>
      <c r="NCY6" s="197"/>
      <c r="NCZ6" s="231"/>
      <c r="NDB6" s="223"/>
      <c r="NDC6" s="225"/>
      <c r="NDD6" s="226"/>
      <c r="NDE6" s="227"/>
      <c r="NDG6" s="228"/>
      <c r="NDH6" s="229"/>
      <c r="NDI6" s="230"/>
      <c r="NDJ6" s="194"/>
      <c r="NDK6" s="194"/>
      <c r="NDL6" s="195"/>
      <c r="NDM6" s="196"/>
      <c r="NDN6" s="197"/>
      <c r="NDO6" s="197"/>
      <c r="NDP6" s="231"/>
      <c r="NDR6" s="223"/>
      <c r="NDS6" s="225"/>
      <c r="NDT6" s="226"/>
      <c r="NDU6" s="227"/>
      <c r="NDW6" s="228"/>
      <c r="NDX6" s="229"/>
      <c r="NDY6" s="230"/>
      <c r="NDZ6" s="194"/>
      <c r="NEA6" s="194"/>
      <c r="NEB6" s="195"/>
      <c r="NEC6" s="196"/>
      <c r="NED6" s="197"/>
      <c r="NEE6" s="197"/>
      <c r="NEF6" s="231"/>
      <c r="NEH6" s="223"/>
      <c r="NEI6" s="225"/>
      <c r="NEJ6" s="226"/>
      <c r="NEK6" s="227"/>
      <c r="NEM6" s="228"/>
      <c r="NEN6" s="229"/>
      <c r="NEO6" s="230"/>
      <c r="NEP6" s="194"/>
      <c r="NEQ6" s="194"/>
      <c r="NER6" s="195"/>
      <c r="NES6" s="196"/>
      <c r="NET6" s="197"/>
      <c r="NEU6" s="197"/>
      <c r="NEV6" s="231"/>
      <c r="NEX6" s="223"/>
      <c r="NEY6" s="225"/>
      <c r="NEZ6" s="226"/>
      <c r="NFA6" s="227"/>
      <c r="NFC6" s="228"/>
      <c r="NFD6" s="229"/>
      <c r="NFE6" s="230"/>
      <c r="NFF6" s="194"/>
      <c r="NFG6" s="194"/>
      <c r="NFH6" s="195"/>
      <c r="NFI6" s="196"/>
      <c r="NFJ6" s="197"/>
      <c r="NFK6" s="197"/>
      <c r="NFL6" s="231"/>
      <c r="NFN6" s="223"/>
      <c r="NFO6" s="225"/>
      <c r="NFP6" s="226"/>
      <c r="NFQ6" s="227"/>
      <c r="NFS6" s="228"/>
      <c r="NFT6" s="229"/>
      <c r="NFU6" s="230"/>
      <c r="NFV6" s="194"/>
      <c r="NFW6" s="194"/>
      <c r="NFX6" s="195"/>
      <c r="NFY6" s="196"/>
      <c r="NFZ6" s="197"/>
      <c r="NGA6" s="197"/>
      <c r="NGB6" s="231"/>
      <c r="NGD6" s="223"/>
      <c r="NGE6" s="225"/>
      <c r="NGF6" s="226"/>
      <c r="NGG6" s="227"/>
      <c r="NGI6" s="228"/>
      <c r="NGJ6" s="229"/>
      <c r="NGK6" s="230"/>
      <c r="NGL6" s="194"/>
      <c r="NGM6" s="194"/>
      <c r="NGN6" s="195"/>
      <c r="NGO6" s="196"/>
      <c r="NGP6" s="197"/>
      <c r="NGQ6" s="197"/>
      <c r="NGR6" s="231"/>
      <c r="NGT6" s="223"/>
      <c r="NGU6" s="225"/>
      <c r="NGV6" s="226"/>
      <c r="NGW6" s="227"/>
      <c r="NGY6" s="228"/>
      <c r="NGZ6" s="229"/>
      <c r="NHA6" s="230"/>
      <c r="NHB6" s="194"/>
      <c r="NHC6" s="194"/>
      <c r="NHD6" s="195"/>
      <c r="NHE6" s="196"/>
      <c r="NHF6" s="197"/>
      <c r="NHG6" s="197"/>
      <c r="NHH6" s="231"/>
      <c r="NHJ6" s="223"/>
      <c r="NHK6" s="225"/>
      <c r="NHL6" s="226"/>
      <c r="NHM6" s="227"/>
      <c r="NHO6" s="228"/>
      <c r="NHP6" s="229"/>
      <c r="NHQ6" s="230"/>
      <c r="NHR6" s="194"/>
      <c r="NHS6" s="194"/>
      <c r="NHT6" s="195"/>
      <c r="NHU6" s="196"/>
      <c r="NHV6" s="197"/>
      <c r="NHW6" s="197"/>
      <c r="NHX6" s="231"/>
      <c r="NHZ6" s="223"/>
      <c r="NIA6" s="225"/>
      <c r="NIB6" s="226"/>
      <c r="NIC6" s="227"/>
      <c r="NIE6" s="228"/>
      <c r="NIF6" s="229"/>
      <c r="NIG6" s="230"/>
      <c r="NIH6" s="194"/>
      <c r="NII6" s="194"/>
      <c r="NIJ6" s="195"/>
      <c r="NIK6" s="196"/>
      <c r="NIL6" s="197"/>
      <c r="NIM6" s="197"/>
      <c r="NIN6" s="231"/>
      <c r="NIP6" s="223"/>
      <c r="NIQ6" s="225"/>
      <c r="NIR6" s="226"/>
      <c r="NIS6" s="227"/>
      <c r="NIU6" s="228"/>
      <c r="NIV6" s="229"/>
      <c r="NIW6" s="230"/>
      <c r="NIX6" s="194"/>
      <c r="NIY6" s="194"/>
      <c r="NIZ6" s="195"/>
      <c r="NJA6" s="196"/>
      <c r="NJB6" s="197"/>
      <c r="NJC6" s="197"/>
      <c r="NJD6" s="231"/>
      <c r="NJF6" s="223"/>
      <c r="NJG6" s="225"/>
      <c r="NJH6" s="226"/>
      <c r="NJI6" s="227"/>
      <c r="NJK6" s="228"/>
      <c r="NJL6" s="229"/>
      <c r="NJM6" s="230"/>
      <c r="NJN6" s="194"/>
      <c r="NJO6" s="194"/>
      <c r="NJP6" s="195"/>
      <c r="NJQ6" s="196"/>
      <c r="NJR6" s="197"/>
      <c r="NJS6" s="197"/>
      <c r="NJT6" s="231"/>
      <c r="NJV6" s="223"/>
      <c r="NJW6" s="225"/>
      <c r="NJX6" s="226"/>
      <c r="NJY6" s="227"/>
      <c r="NKA6" s="228"/>
      <c r="NKB6" s="229"/>
      <c r="NKC6" s="230"/>
      <c r="NKD6" s="194"/>
      <c r="NKE6" s="194"/>
      <c r="NKF6" s="195"/>
      <c r="NKG6" s="196"/>
      <c r="NKH6" s="197"/>
      <c r="NKI6" s="197"/>
      <c r="NKJ6" s="231"/>
      <c r="NKL6" s="223"/>
      <c r="NKM6" s="225"/>
      <c r="NKN6" s="226"/>
      <c r="NKO6" s="227"/>
      <c r="NKQ6" s="228"/>
      <c r="NKR6" s="229"/>
      <c r="NKS6" s="230"/>
      <c r="NKT6" s="194"/>
      <c r="NKU6" s="194"/>
      <c r="NKV6" s="195"/>
      <c r="NKW6" s="196"/>
      <c r="NKX6" s="197"/>
      <c r="NKY6" s="197"/>
      <c r="NKZ6" s="231"/>
      <c r="NLB6" s="223"/>
      <c r="NLC6" s="225"/>
      <c r="NLD6" s="226"/>
      <c r="NLE6" s="227"/>
      <c r="NLG6" s="228"/>
      <c r="NLH6" s="229"/>
      <c r="NLI6" s="230"/>
      <c r="NLJ6" s="194"/>
      <c r="NLK6" s="194"/>
      <c r="NLL6" s="195"/>
      <c r="NLM6" s="196"/>
      <c r="NLN6" s="197"/>
      <c r="NLO6" s="197"/>
      <c r="NLP6" s="231"/>
      <c r="NLR6" s="223"/>
      <c r="NLS6" s="225"/>
      <c r="NLT6" s="226"/>
      <c r="NLU6" s="227"/>
      <c r="NLW6" s="228"/>
      <c r="NLX6" s="229"/>
      <c r="NLY6" s="230"/>
      <c r="NLZ6" s="194"/>
      <c r="NMA6" s="194"/>
      <c r="NMB6" s="195"/>
      <c r="NMC6" s="196"/>
      <c r="NMD6" s="197"/>
      <c r="NME6" s="197"/>
      <c r="NMF6" s="231"/>
      <c r="NMH6" s="223"/>
      <c r="NMI6" s="225"/>
      <c r="NMJ6" s="226"/>
      <c r="NMK6" s="227"/>
      <c r="NMM6" s="228"/>
      <c r="NMN6" s="229"/>
      <c r="NMO6" s="230"/>
      <c r="NMP6" s="194"/>
      <c r="NMQ6" s="194"/>
      <c r="NMR6" s="195"/>
      <c r="NMS6" s="196"/>
      <c r="NMT6" s="197"/>
      <c r="NMU6" s="197"/>
      <c r="NMV6" s="231"/>
      <c r="NMX6" s="223"/>
      <c r="NMY6" s="225"/>
      <c r="NMZ6" s="226"/>
      <c r="NNA6" s="227"/>
      <c r="NNC6" s="228"/>
      <c r="NND6" s="229"/>
      <c r="NNE6" s="230"/>
      <c r="NNF6" s="194"/>
      <c r="NNG6" s="194"/>
      <c r="NNH6" s="195"/>
      <c r="NNI6" s="196"/>
      <c r="NNJ6" s="197"/>
      <c r="NNK6" s="197"/>
      <c r="NNL6" s="231"/>
      <c r="NNN6" s="223"/>
      <c r="NNO6" s="225"/>
      <c r="NNP6" s="226"/>
      <c r="NNQ6" s="227"/>
      <c r="NNS6" s="228"/>
      <c r="NNT6" s="229"/>
      <c r="NNU6" s="230"/>
      <c r="NNV6" s="194"/>
      <c r="NNW6" s="194"/>
      <c r="NNX6" s="195"/>
      <c r="NNY6" s="196"/>
      <c r="NNZ6" s="197"/>
      <c r="NOA6" s="197"/>
      <c r="NOB6" s="231"/>
      <c r="NOD6" s="223"/>
      <c r="NOE6" s="225"/>
      <c r="NOF6" s="226"/>
      <c r="NOG6" s="227"/>
      <c r="NOI6" s="228"/>
      <c r="NOJ6" s="229"/>
      <c r="NOK6" s="230"/>
      <c r="NOL6" s="194"/>
      <c r="NOM6" s="194"/>
      <c r="NON6" s="195"/>
      <c r="NOO6" s="196"/>
      <c r="NOP6" s="197"/>
      <c r="NOQ6" s="197"/>
      <c r="NOR6" s="231"/>
      <c r="NOT6" s="223"/>
      <c r="NOU6" s="225"/>
      <c r="NOV6" s="226"/>
      <c r="NOW6" s="227"/>
      <c r="NOY6" s="228"/>
      <c r="NOZ6" s="229"/>
      <c r="NPA6" s="230"/>
      <c r="NPB6" s="194"/>
      <c r="NPC6" s="194"/>
      <c r="NPD6" s="195"/>
      <c r="NPE6" s="196"/>
      <c r="NPF6" s="197"/>
      <c r="NPG6" s="197"/>
      <c r="NPH6" s="231"/>
      <c r="NPJ6" s="223"/>
      <c r="NPK6" s="225"/>
      <c r="NPL6" s="226"/>
      <c r="NPM6" s="227"/>
      <c r="NPO6" s="228"/>
      <c r="NPP6" s="229"/>
      <c r="NPQ6" s="230"/>
      <c r="NPR6" s="194"/>
      <c r="NPS6" s="194"/>
      <c r="NPT6" s="195"/>
      <c r="NPU6" s="196"/>
      <c r="NPV6" s="197"/>
      <c r="NPW6" s="197"/>
      <c r="NPX6" s="231"/>
      <c r="NPZ6" s="223"/>
      <c r="NQA6" s="225"/>
      <c r="NQB6" s="226"/>
      <c r="NQC6" s="227"/>
      <c r="NQE6" s="228"/>
      <c r="NQF6" s="229"/>
      <c r="NQG6" s="230"/>
      <c r="NQH6" s="194"/>
      <c r="NQI6" s="194"/>
      <c r="NQJ6" s="195"/>
      <c r="NQK6" s="196"/>
      <c r="NQL6" s="197"/>
      <c r="NQM6" s="197"/>
      <c r="NQN6" s="231"/>
      <c r="NQP6" s="223"/>
      <c r="NQQ6" s="225"/>
      <c r="NQR6" s="226"/>
      <c r="NQS6" s="227"/>
      <c r="NQU6" s="228"/>
      <c r="NQV6" s="229"/>
      <c r="NQW6" s="230"/>
      <c r="NQX6" s="194"/>
      <c r="NQY6" s="194"/>
      <c r="NQZ6" s="195"/>
      <c r="NRA6" s="196"/>
      <c r="NRB6" s="197"/>
      <c r="NRC6" s="197"/>
      <c r="NRD6" s="231"/>
      <c r="NRF6" s="223"/>
      <c r="NRG6" s="225"/>
      <c r="NRH6" s="226"/>
      <c r="NRI6" s="227"/>
      <c r="NRK6" s="228"/>
      <c r="NRL6" s="229"/>
      <c r="NRM6" s="230"/>
      <c r="NRN6" s="194"/>
      <c r="NRO6" s="194"/>
      <c r="NRP6" s="195"/>
      <c r="NRQ6" s="196"/>
      <c r="NRR6" s="197"/>
      <c r="NRS6" s="197"/>
      <c r="NRT6" s="231"/>
      <c r="NRV6" s="223"/>
      <c r="NRW6" s="225"/>
      <c r="NRX6" s="226"/>
      <c r="NRY6" s="227"/>
      <c r="NSA6" s="228"/>
      <c r="NSB6" s="229"/>
      <c r="NSC6" s="230"/>
      <c r="NSD6" s="194"/>
      <c r="NSE6" s="194"/>
      <c r="NSF6" s="195"/>
      <c r="NSG6" s="196"/>
      <c r="NSH6" s="197"/>
      <c r="NSI6" s="197"/>
      <c r="NSJ6" s="231"/>
      <c r="NSL6" s="223"/>
      <c r="NSM6" s="225"/>
      <c r="NSN6" s="226"/>
      <c r="NSO6" s="227"/>
      <c r="NSQ6" s="228"/>
      <c r="NSR6" s="229"/>
      <c r="NSS6" s="230"/>
      <c r="NST6" s="194"/>
      <c r="NSU6" s="194"/>
      <c r="NSV6" s="195"/>
      <c r="NSW6" s="196"/>
      <c r="NSX6" s="197"/>
      <c r="NSY6" s="197"/>
      <c r="NSZ6" s="231"/>
      <c r="NTB6" s="223"/>
      <c r="NTC6" s="225"/>
      <c r="NTD6" s="226"/>
      <c r="NTE6" s="227"/>
      <c r="NTG6" s="228"/>
      <c r="NTH6" s="229"/>
      <c r="NTI6" s="230"/>
      <c r="NTJ6" s="194"/>
      <c r="NTK6" s="194"/>
      <c r="NTL6" s="195"/>
      <c r="NTM6" s="196"/>
      <c r="NTN6" s="197"/>
      <c r="NTO6" s="197"/>
      <c r="NTP6" s="231"/>
      <c r="NTR6" s="223"/>
      <c r="NTS6" s="225"/>
      <c r="NTT6" s="226"/>
      <c r="NTU6" s="227"/>
      <c r="NTW6" s="228"/>
      <c r="NTX6" s="229"/>
      <c r="NTY6" s="230"/>
      <c r="NTZ6" s="194"/>
      <c r="NUA6" s="194"/>
      <c r="NUB6" s="195"/>
      <c r="NUC6" s="196"/>
      <c r="NUD6" s="197"/>
      <c r="NUE6" s="197"/>
      <c r="NUF6" s="231"/>
      <c r="NUH6" s="223"/>
      <c r="NUI6" s="225"/>
      <c r="NUJ6" s="226"/>
      <c r="NUK6" s="227"/>
      <c r="NUM6" s="228"/>
      <c r="NUN6" s="229"/>
      <c r="NUO6" s="230"/>
      <c r="NUP6" s="194"/>
      <c r="NUQ6" s="194"/>
      <c r="NUR6" s="195"/>
      <c r="NUS6" s="196"/>
      <c r="NUT6" s="197"/>
      <c r="NUU6" s="197"/>
      <c r="NUV6" s="231"/>
      <c r="NUX6" s="223"/>
      <c r="NUY6" s="225"/>
      <c r="NUZ6" s="226"/>
      <c r="NVA6" s="227"/>
      <c r="NVC6" s="228"/>
      <c r="NVD6" s="229"/>
      <c r="NVE6" s="230"/>
      <c r="NVF6" s="194"/>
      <c r="NVG6" s="194"/>
      <c r="NVH6" s="195"/>
      <c r="NVI6" s="196"/>
      <c r="NVJ6" s="197"/>
      <c r="NVK6" s="197"/>
      <c r="NVL6" s="231"/>
      <c r="NVN6" s="223"/>
      <c r="NVO6" s="225"/>
      <c r="NVP6" s="226"/>
      <c r="NVQ6" s="227"/>
      <c r="NVS6" s="228"/>
      <c r="NVT6" s="229"/>
      <c r="NVU6" s="230"/>
      <c r="NVV6" s="194"/>
      <c r="NVW6" s="194"/>
      <c r="NVX6" s="195"/>
      <c r="NVY6" s="196"/>
      <c r="NVZ6" s="197"/>
      <c r="NWA6" s="197"/>
      <c r="NWB6" s="231"/>
      <c r="NWD6" s="223"/>
      <c r="NWE6" s="225"/>
      <c r="NWF6" s="226"/>
      <c r="NWG6" s="227"/>
      <c r="NWI6" s="228"/>
      <c r="NWJ6" s="229"/>
      <c r="NWK6" s="230"/>
      <c r="NWL6" s="194"/>
      <c r="NWM6" s="194"/>
      <c r="NWN6" s="195"/>
      <c r="NWO6" s="196"/>
      <c r="NWP6" s="197"/>
      <c r="NWQ6" s="197"/>
      <c r="NWR6" s="231"/>
      <c r="NWT6" s="223"/>
      <c r="NWU6" s="225"/>
      <c r="NWV6" s="226"/>
      <c r="NWW6" s="227"/>
      <c r="NWY6" s="228"/>
      <c r="NWZ6" s="229"/>
      <c r="NXA6" s="230"/>
      <c r="NXB6" s="194"/>
      <c r="NXC6" s="194"/>
      <c r="NXD6" s="195"/>
      <c r="NXE6" s="196"/>
      <c r="NXF6" s="197"/>
      <c r="NXG6" s="197"/>
      <c r="NXH6" s="231"/>
      <c r="NXJ6" s="223"/>
      <c r="NXK6" s="225"/>
      <c r="NXL6" s="226"/>
      <c r="NXM6" s="227"/>
      <c r="NXO6" s="228"/>
      <c r="NXP6" s="229"/>
      <c r="NXQ6" s="230"/>
      <c r="NXR6" s="194"/>
      <c r="NXS6" s="194"/>
      <c r="NXT6" s="195"/>
      <c r="NXU6" s="196"/>
      <c r="NXV6" s="197"/>
      <c r="NXW6" s="197"/>
      <c r="NXX6" s="231"/>
      <c r="NXZ6" s="223"/>
      <c r="NYA6" s="225"/>
      <c r="NYB6" s="226"/>
      <c r="NYC6" s="227"/>
      <c r="NYE6" s="228"/>
      <c r="NYF6" s="229"/>
      <c r="NYG6" s="230"/>
      <c r="NYH6" s="194"/>
      <c r="NYI6" s="194"/>
      <c r="NYJ6" s="195"/>
      <c r="NYK6" s="196"/>
      <c r="NYL6" s="197"/>
      <c r="NYM6" s="197"/>
      <c r="NYN6" s="231"/>
      <c r="NYP6" s="223"/>
      <c r="NYQ6" s="225"/>
      <c r="NYR6" s="226"/>
      <c r="NYS6" s="227"/>
      <c r="NYU6" s="228"/>
      <c r="NYV6" s="229"/>
      <c r="NYW6" s="230"/>
      <c r="NYX6" s="194"/>
      <c r="NYY6" s="194"/>
      <c r="NYZ6" s="195"/>
      <c r="NZA6" s="196"/>
      <c r="NZB6" s="197"/>
      <c r="NZC6" s="197"/>
      <c r="NZD6" s="231"/>
      <c r="NZF6" s="223"/>
      <c r="NZG6" s="225"/>
      <c r="NZH6" s="226"/>
      <c r="NZI6" s="227"/>
      <c r="NZK6" s="228"/>
      <c r="NZL6" s="229"/>
      <c r="NZM6" s="230"/>
      <c r="NZN6" s="194"/>
      <c r="NZO6" s="194"/>
      <c r="NZP6" s="195"/>
      <c r="NZQ6" s="196"/>
      <c r="NZR6" s="197"/>
      <c r="NZS6" s="197"/>
      <c r="NZT6" s="231"/>
      <c r="NZV6" s="223"/>
      <c r="NZW6" s="225"/>
      <c r="NZX6" s="226"/>
      <c r="NZY6" s="227"/>
      <c r="OAA6" s="228"/>
      <c r="OAB6" s="229"/>
      <c r="OAC6" s="230"/>
      <c r="OAD6" s="194"/>
      <c r="OAE6" s="194"/>
      <c r="OAF6" s="195"/>
      <c r="OAG6" s="196"/>
      <c r="OAH6" s="197"/>
      <c r="OAI6" s="197"/>
      <c r="OAJ6" s="231"/>
      <c r="OAL6" s="223"/>
      <c r="OAM6" s="225"/>
      <c r="OAN6" s="226"/>
      <c r="OAO6" s="227"/>
      <c r="OAQ6" s="228"/>
      <c r="OAR6" s="229"/>
      <c r="OAS6" s="230"/>
      <c r="OAT6" s="194"/>
      <c r="OAU6" s="194"/>
      <c r="OAV6" s="195"/>
      <c r="OAW6" s="196"/>
      <c r="OAX6" s="197"/>
      <c r="OAY6" s="197"/>
      <c r="OAZ6" s="231"/>
      <c r="OBB6" s="223"/>
      <c r="OBC6" s="225"/>
      <c r="OBD6" s="226"/>
      <c r="OBE6" s="227"/>
      <c r="OBG6" s="228"/>
      <c r="OBH6" s="229"/>
      <c r="OBI6" s="230"/>
      <c r="OBJ6" s="194"/>
      <c r="OBK6" s="194"/>
      <c r="OBL6" s="195"/>
      <c r="OBM6" s="196"/>
      <c r="OBN6" s="197"/>
      <c r="OBO6" s="197"/>
      <c r="OBP6" s="231"/>
      <c r="OBR6" s="223"/>
      <c r="OBS6" s="225"/>
      <c r="OBT6" s="226"/>
      <c r="OBU6" s="227"/>
      <c r="OBW6" s="228"/>
      <c r="OBX6" s="229"/>
      <c r="OBY6" s="230"/>
      <c r="OBZ6" s="194"/>
      <c r="OCA6" s="194"/>
      <c r="OCB6" s="195"/>
      <c r="OCC6" s="196"/>
      <c r="OCD6" s="197"/>
      <c r="OCE6" s="197"/>
      <c r="OCF6" s="231"/>
      <c r="OCH6" s="223"/>
      <c r="OCI6" s="225"/>
      <c r="OCJ6" s="226"/>
      <c r="OCK6" s="227"/>
      <c r="OCM6" s="228"/>
      <c r="OCN6" s="229"/>
      <c r="OCO6" s="230"/>
      <c r="OCP6" s="194"/>
      <c r="OCQ6" s="194"/>
      <c r="OCR6" s="195"/>
      <c r="OCS6" s="196"/>
      <c r="OCT6" s="197"/>
      <c r="OCU6" s="197"/>
      <c r="OCV6" s="231"/>
      <c r="OCX6" s="223"/>
      <c r="OCY6" s="225"/>
      <c r="OCZ6" s="226"/>
      <c r="ODA6" s="227"/>
      <c r="ODC6" s="228"/>
      <c r="ODD6" s="229"/>
      <c r="ODE6" s="230"/>
      <c r="ODF6" s="194"/>
      <c r="ODG6" s="194"/>
      <c r="ODH6" s="195"/>
      <c r="ODI6" s="196"/>
      <c r="ODJ6" s="197"/>
      <c r="ODK6" s="197"/>
      <c r="ODL6" s="231"/>
      <c r="ODN6" s="223"/>
      <c r="ODO6" s="225"/>
      <c r="ODP6" s="226"/>
      <c r="ODQ6" s="227"/>
      <c r="ODS6" s="228"/>
      <c r="ODT6" s="229"/>
      <c r="ODU6" s="230"/>
      <c r="ODV6" s="194"/>
      <c r="ODW6" s="194"/>
      <c r="ODX6" s="195"/>
      <c r="ODY6" s="196"/>
      <c r="ODZ6" s="197"/>
      <c r="OEA6" s="197"/>
      <c r="OEB6" s="231"/>
      <c r="OED6" s="223"/>
      <c r="OEE6" s="225"/>
      <c r="OEF6" s="226"/>
      <c r="OEG6" s="227"/>
      <c r="OEI6" s="228"/>
      <c r="OEJ6" s="229"/>
      <c r="OEK6" s="230"/>
      <c r="OEL6" s="194"/>
      <c r="OEM6" s="194"/>
      <c r="OEN6" s="195"/>
      <c r="OEO6" s="196"/>
      <c r="OEP6" s="197"/>
      <c r="OEQ6" s="197"/>
      <c r="OER6" s="231"/>
      <c r="OET6" s="223"/>
      <c r="OEU6" s="225"/>
      <c r="OEV6" s="226"/>
      <c r="OEW6" s="227"/>
      <c r="OEY6" s="228"/>
      <c r="OEZ6" s="229"/>
      <c r="OFA6" s="230"/>
      <c r="OFB6" s="194"/>
      <c r="OFC6" s="194"/>
      <c r="OFD6" s="195"/>
      <c r="OFE6" s="196"/>
      <c r="OFF6" s="197"/>
      <c r="OFG6" s="197"/>
      <c r="OFH6" s="231"/>
      <c r="OFJ6" s="223"/>
      <c r="OFK6" s="225"/>
      <c r="OFL6" s="226"/>
      <c r="OFM6" s="227"/>
      <c r="OFO6" s="228"/>
      <c r="OFP6" s="229"/>
      <c r="OFQ6" s="230"/>
      <c r="OFR6" s="194"/>
      <c r="OFS6" s="194"/>
      <c r="OFT6" s="195"/>
      <c r="OFU6" s="196"/>
      <c r="OFV6" s="197"/>
      <c r="OFW6" s="197"/>
      <c r="OFX6" s="231"/>
      <c r="OFZ6" s="223"/>
      <c r="OGA6" s="225"/>
      <c r="OGB6" s="226"/>
      <c r="OGC6" s="227"/>
      <c r="OGE6" s="228"/>
      <c r="OGF6" s="229"/>
      <c r="OGG6" s="230"/>
      <c r="OGH6" s="194"/>
      <c r="OGI6" s="194"/>
      <c r="OGJ6" s="195"/>
      <c r="OGK6" s="196"/>
      <c r="OGL6" s="197"/>
      <c r="OGM6" s="197"/>
      <c r="OGN6" s="231"/>
      <c r="OGP6" s="223"/>
      <c r="OGQ6" s="225"/>
      <c r="OGR6" s="226"/>
      <c r="OGS6" s="227"/>
      <c r="OGU6" s="228"/>
      <c r="OGV6" s="229"/>
      <c r="OGW6" s="230"/>
      <c r="OGX6" s="194"/>
      <c r="OGY6" s="194"/>
      <c r="OGZ6" s="195"/>
      <c r="OHA6" s="196"/>
      <c r="OHB6" s="197"/>
      <c r="OHC6" s="197"/>
      <c r="OHD6" s="231"/>
      <c r="OHF6" s="223"/>
      <c r="OHG6" s="225"/>
      <c r="OHH6" s="226"/>
      <c r="OHI6" s="227"/>
      <c r="OHK6" s="228"/>
      <c r="OHL6" s="229"/>
      <c r="OHM6" s="230"/>
      <c r="OHN6" s="194"/>
      <c r="OHO6" s="194"/>
      <c r="OHP6" s="195"/>
      <c r="OHQ6" s="196"/>
      <c r="OHR6" s="197"/>
      <c r="OHS6" s="197"/>
      <c r="OHT6" s="231"/>
      <c r="OHV6" s="223"/>
      <c r="OHW6" s="225"/>
      <c r="OHX6" s="226"/>
      <c r="OHY6" s="227"/>
      <c r="OIA6" s="228"/>
      <c r="OIB6" s="229"/>
      <c r="OIC6" s="230"/>
      <c r="OID6" s="194"/>
      <c r="OIE6" s="194"/>
      <c r="OIF6" s="195"/>
      <c r="OIG6" s="196"/>
      <c r="OIH6" s="197"/>
      <c r="OII6" s="197"/>
      <c r="OIJ6" s="231"/>
      <c r="OIL6" s="223"/>
      <c r="OIM6" s="225"/>
      <c r="OIN6" s="226"/>
      <c r="OIO6" s="227"/>
      <c r="OIQ6" s="228"/>
      <c r="OIR6" s="229"/>
      <c r="OIS6" s="230"/>
      <c r="OIT6" s="194"/>
      <c r="OIU6" s="194"/>
      <c r="OIV6" s="195"/>
      <c r="OIW6" s="196"/>
      <c r="OIX6" s="197"/>
      <c r="OIY6" s="197"/>
      <c r="OIZ6" s="231"/>
      <c r="OJB6" s="223"/>
      <c r="OJC6" s="225"/>
      <c r="OJD6" s="226"/>
      <c r="OJE6" s="227"/>
      <c r="OJG6" s="228"/>
      <c r="OJH6" s="229"/>
      <c r="OJI6" s="230"/>
      <c r="OJJ6" s="194"/>
      <c r="OJK6" s="194"/>
      <c r="OJL6" s="195"/>
      <c r="OJM6" s="196"/>
      <c r="OJN6" s="197"/>
      <c r="OJO6" s="197"/>
      <c r="OJP6" s="231"/>
      <c r="OJR6" s="223"/>
      <c r="OJS6" s="225"/>
      <c r="OJT6" s="226"/>
      <c r="OJU6" s="227"/>
      <c r="OJW6" s="228"/>
      <c r="OJX6" s="229"/>
      <c r="OJY6" s="230"/>
      <c r="OJZ6" s="194"/>
      <c r="OKA6" s="194"/>
      <c r="OKB6" s="195"/>
      <c r="OKC6" s="196"/>
      <c r="OKD6" s="197"/>
      <c r="OKE6" s="197"/>
      <c r="OKF6" s="231"/>
      <c r="OKH6" s="223"/>
      <c r="OKI6" s="225"/>
      <c r="OKJ6" s="226"/>
      <c r="OKK6" s="227"/>
      <c r="OKM6" s="228"/>
      <c r="OKN6" s="229"/>
      <c r="OKO6" s="230"/>
      <c r="OKP6" s="194"/>
      <c r="OKQ6" s="194"/>
      <c r="OKR6" s="195"/>
      <c r="OKS6" s="196"/>
      <c r="OKT6" s="197"/>
      <c r="OKU6" s="197"/>
      <c r="OKV6" s="231"/>
      <c r="OKX6" s="223"/>
      <c r="OKY6" s="225"/>
      <c r="OKZ6" s="226"/>
      <c r="OLA6" s="227"/>
      <c r="OLC6" s="228"/>
      <c r="OLD6" s="229"/>
      <c r="OLE6" s="230"/>
      <c r="OLF6" s="194"/>
      <c r="OLG6" s="194"/>
      <c r="OLH6" s="195"/>
      <c r="OLI6" s="196"/>
      <c r="OLJ6" s="197"/>
      <c r="OLK6" s="197"/>
      <c r="OLL6" s="231"/>
      <c r="OLN6" s="223"/>
      <c r="OLO6" s="225"/>
      <c r="OLP6" s="226"/>
      <c r="OLQ6" s="227"/>
      <c r="OLS6" s="228"/>
      <c r="OLT6" s="229"/>
      <c r="OLU6" s="230"/>
      <c r="OLV6" s="194"/>
      <c r="OLW6" s="194"/>
      <c r="OLX6" s="195"/>
      <c r="OLY6" s="196"/>
      <c r="OLZ6" s="197"/>
      <c r="OMA6" s="197"/>
      <c r="OMB6" s="231"/>
      <c r="OMD6" s="223"/>
      <c r="OME6" s="225"/>
      <c r="OMF6" s="226"/>
      <c r="OMG6" s="227"/>
      <c r="OMI6" s="228"/>
      <c r="OMJ6" s="229"/>
      <c r="OMK6" s="230"/>
      <c r="OML6" s="194"/>
      <c r="OMM6" s="194"/>
      <c r="OMN6" s="195"/>
      <c r="OMO6" s="196"/>
      <c r="OMP6" s="197"/>
      <c r="OMQ6" s="197"/>
      <c r="OMR6" s="231"/>
      <c r="OMT6" s="223"/>
      <c r="OMU6" s="225"/>
      <c r="OMV6" s="226"/>
      <c r="OMW6" s="227"/>
      <c r="OMY6" s="228"/>
      <c r="OMZ6" s="229"/>
      <c r="ONA6" s="230"/>
      <c r="ONB6" s="194"/>
      <c r="ONC6" s="194"/>
      <c r="OND6" s="195"/>
      <c r="ONE6" s="196"/>
      <c r="ONF6" s="197"/>
      <c r="ONG6" s="197"/>
      <c r="ONH6" s="231"/>
      <c r="ONJ6" s="223"/>
      <c r="ONK6" s="225"/>
      <c r="ONL6" s="226"/>
      <c r="ONM6" s="227"/>
      <c r="ONO6" s="228"/>
      <c r="ONP6" s="229"/>
      <c r="ONQ6" s="230"/>
      <c r="ONR6" s="194"/>
      <c r="ONS6" s="194"/>
      <c r="ONT6" s="195"/>
      <c r="ONU6" s="196"/>
      <c r="ONV6" s="197"/>
      <c r="ONW6" s="197"/>
      <c r="ONX6" s="231"/>
      <c r="ONZ6" s="223"/>
      <c r="OOA6" s="225"/>
      <c r="OOB6" s="226"/>
      <c r="OOC6" s="227"/>
      <c r="OOE6" s="228"/>
      <c r="OOF6" s="229"/>
      <c r="OOG6" s="230"/>
      <c r="OOH6" s="194"/>
      <c r="OOI6" s="194"/>
      <c r="OOJ6" s="195"/>
      <c r="OOK6" s="196"/>
      <c r="OOL6" s="197"/>
      <c r="OOM6" s="197"/>
      <c r="OON6" s="231"/>
      <c r="OOP6" s="223"/>
      <c r="OOQ6" s="225"/>
      <c r="OOR6" s="226"/>
      <c r="OOS6" s="227"/>
      <c r="OOU6" s="228"/>
      <c r="OOV6" s="229"/>
      <c r="OOW6" s="230"/>
      <c r="OOX6" s="194"/>
      <c r="OOY6" s="194"/>
      <c r="OOZ6" s="195"/>
      <c r="OPA6" s="196"/>
      <c r="OPB6" s="197"/>
      <c r="OPC6" s="197"/>
      <c r="OPD6" s="231"/>
      <c r="OPF6" s="223"/>
      <c r="OPG6" s="225"/>
      <c r="OPH6" s="226"/>
      <c r="OPI6" s="227"/>
      <c r="OPK6" s="228"/>
      <c r="OPL6" s="229"/>
      <c r="OPM6" s="230"/>
      <c r="OPN6" s="194"/>
      <c r="OPO6" s="194"/>
      <c r="OPP6" s="195"/>
      <c r="OPQ6" s="196"/>
      <c r="OPR6" s="197"/>
      <c r="OPS6" s="197"/>
      <c r="OPT6" s="231"/>
      <c r="OPV6" s="223"/>
      <c r="OPW6" s="225"/>
      <c r="OPX6" s="226"/>
      <c r="OPY6" s="227"/>
      <c r="OQA6" s="228"/>
      <c r="OQB6" s="229"/>
      <c r="OQC6" s="230"/>
      <c r="OQD6" s="194"/>
      <c r="OQE6" s="194"/>
      <c r="OQF6" s="195"/>
      <c r="OQG6" s="196"/>
      <c r="OQH6" s="197"/>
      <c r="OQI6" s="197"/>
      <c r="OQJ6" s="231"/>
      <c r="OQL6" s="223"/>
      <c r="OQM6" s="225"/>
      <c r="OQN6" s="226"/>
      <c r="OQO6" s="227"/>
      <c r="OQQ6" s="228"/>
      <c r="OQR6" s="229"/>
      <c r="OQS6" s="230"/>
      <c r="OQT6" s="194"/>
      <c r="OQU6" s="194"/>
      <c r="OQV6" s="195"/>
      <c r="OQW6" s="196"/>
      <c r="OQX6" s="197"/>
      <c r="OQY6" s="197"/>
      <c r="OQZ6" s="231"/>
      <c r="ORB6" s="223"/>
      <c r="ORC6" s="225"/>
      <c r="ORD6" s="226"/>
      <c r="ORE6" s="227"/>
      <c r="ORG6" s="228"/>
      <c r="ORH6" s="229"/>
      <c r="ORI6" s="230"/>
      <c r="ORJ6" s="194"/>
      <c r="ORK6" s="194"/>
      <c r="ORL6" s="195"/>
      <c r="ORM6" s="196"/>
      <c r="ORN6" s="197"/>
      <c r="ORO6" s="197"/>
      <c r="ORP6" s="231"/>
      <c r="ORR6" s="223"/>
      <c r="ORS6" s="225"/>
      <c r="ORT6" s="226"/>
      <c r="ORU6" s="227"/>
      <c r="ORW6" s="228"/>
      <c r="ORX6" s="229"/>
      <c r="ORY6" s="230"/>
      <c r="ORZ6" s="194"/>
      <c r="OSA6" s="194"/>
      <c r="OSB6" s="195"/>
      <c r="OSC6" s="196"/>
      <c r="OSD6" s="197"/>
      <c r="OSE6" s="197"/>
      <c r="OSF6" s="231"/>
      <c r="OSH6" s="223"/>
      <c r="OSI6" s="225"/>
      <c r="OSJ6" s="226"/>
      <c r="OSK6" s="227"/>
      <c r="OSM6" s="228"/>
      <c r="OSN6" s="229"/>
      <c r="OSO6" s="230"/>
      <c r="OSP6" s="194"/>
      <c r="OSQ6" s="194"/>
      <c r="OSR6" s="195"/>
      <c r="OSS6" s="196"/>
      <c r="OST6" s="197"/>
      <c r="OSU6" s="197"/>
      <c r="OSV6" s="231"/>
      <c r="OSX6" s="223"/>
      <c r="OSY6" s="225"/>
      <c r="OSZ6" s="226"/>
      <c r="OTA6" s="227"/>
      <c r="OTC6" s="228"/>
      <c r="OTD6" s="229"/>
      <c r="OTE6" s="230"/>
      <c r="OTF6" s="194"/>
      <c r="OTG6" s="194"/>
      <c r="OTH6" s="195"/>
      <c r="OTI6" s="196"/>
      <c r="OTJ6" s="197"/>
      <c r="OTK6" s="197"/>
      <c r="OTL6" s="231"/>
      <c r="OTN6" s="223"/>
      <c r="OTO6" s="225"/>
      <c r="OTP6" s="226"/>
      <c r="OTQ6" s="227"/>
      <c r="OTS6" s="228"/>
      <c r="OTT6" s="229"/>
      <c r="OTU6" s="230"/>
      <c r="OTV6" s="194"/>
      <c r="OTW6" s="194"/>
      <c r="OTX6" s="195"/>
      <c r="OTY6" s="196"/>
      <c r="OTZ6" s="197"/>
      <c r="OUA6" s="197"/>
      <c r="OUB6" s="231"/>
      <c r="OUD6" s="223"/>
      <c r="OUE6" s="225"/>
      <c r="OUF6" s="226"/>
      <c r="OUG6" s="227"/>
      <c r="OUI6" s="228"/>
      <c r="OUJ6" s="229"/>
      <c r="OUK6" s="230"/>
      <c r="OUL6" s="194"/>
      <c r="OUM6" s="194"/>
      <c r="OUN6" s="195"/>
      <c r="OUO6" s="196"/>
      <c r="OUP6" s="197"/>
      <c r="OUQ6" s="197"/>
      <c r="OUR6" s="231"/>
      <c r="OUT6" s="223"/>
      <c r="OUU6" s="225"/>
      <c r="OUV6" s="226"/>
      <c r="OUW6" s="227"/>
      <c r="OUY6" s="228"/>
      <c r="OUZ6" s="229"/>
      <c r="OVA6" s="230"/>
      <c r="OVB6" s="194"/>
      <c r="OVC6" s="194"/>
      <c r="OVD6" s="195"/>
      <c r="OVE6" s="196"/>
      <c r="OVF6" s="197"/>
      <c r="OVG6" s="197"/>
      <c r="OVH6" s="231"/>
      <c r="OVJ6" s="223"/>
      <c r="OVK6" s="225"/>
      <c r="OVL6" s="226"/>
      <c r="OVM6" s="227"/>
      <c r="OVO6" s="228"/>
      <c r="OVP6" s="229"/>
      <c r="OVQ6" s="230"/>
      <c r="OVR6" s="194"/>
      <c r="OVS6" s="194"/>
      <c r="OVT6" s="195"/>
      <c r="OVU6" s="196"/>
      <c r="OVV6" s="197"/>
      <c r="OVW6" s="197"/>
      <c r="OVX6" s="231"/>
      <c r="OVZ6" s="223"/>
      <c r="OWA6" s="225"/>
      <c r="OWB6" s="226"/>
      <c r="OWC6" s="227"/>
      <c r="OWE6" s="228"/>
      <c r="OWF6" s="229"/>
      <c r="OWG6" s="230"/>
      <c r="OWH6" s="194"/>
      <c r="OWI6" s="194"/>
      <c r="OWJ6" s="195"/>
      <c r="OWK6" s="196"/>
      <c r="OWL6" s="197"/>
      <c r="OWM6" s="197"/>
      <c r="OWN6" s="231"/>
      <c r="OWP6" s="223"/>
      <c r="OWQ6" s="225"/>
      <c r="OWR6" s="226"/>
      <c r="OWS6" s="227"/>
      <c r="OWU6" s="228"/>
      <c r="OWV6" s="229"/>
      <c r="OWW6" s="230"/>
      <c r="OWX6" s="194"/>
      <c r="OWY6" s="194"/>
      <c r="OWZ6" s="195"/>
      <c r="OXA6" s="196"/>
      <c r="OXB6" s="197"/>
      <c r="OXC6" s="197"/>
      <c r="OXD6" s="231"/>
      <c r="OXF6" s="223"/>
      <c r="OXG6" s="225"/>
      <c r="OXH6" s="226"/>
      <c r="OXI6" s="227"/>
      <c r="OXK6" s="228"/>
      <c r="OXL6" s="229"/>
      <c r="OXM6" s="230"/>
      <c r="OXN6" s="194"/>
      <c r="OXO6" s="194"/>
      <c r="OXP6" s="195"/>
      <c r="OXQ6" s="196"/>
      <c r="OXR6" s="197"/>
      <c r="OXS6" s="197"/>
      <c r="OXT6" s="231"/>
      <c r="OXV6" s="223"/>
      <c r="OXW6" s="225"/>
      <c r="OXX6" s="226"/>
      <c r="OXY6" s="227"/>
      <c r="OYA6" s="228"/>
      <c r="OYB6" s="229"/>
      <c r="OYC6" s="230"/>
      <c r="OYD6" s="194"/>
      <c r="OYE6" s="194"/>
      <c r="OYF6" s="195"/>
      <c r="OYG6" s="196"/>
      <c r="OYH6" s="197"/>
      <c r="OYI6" s="197"/>
      <c r="OYJ6" s="231"/>
      <c r="OYL6" s="223"/>
      <c r="OYM6" s="225"/>
      <c r="OYN6" s="226"/>
      <c r="OYO6" s="227"/>
      <c r="OYQ6" s="228"/>
      <c r="OYR6" s="229"/>
      <c r="OYS6" s="230"/>
      <c r="OYT6" s="194"/>
      <c r="OYU6" s="194"/>
      <c r="OYV6" s="195"/>
      <c r="OYW6" s="196"/>
      <c r="OYX6" s="197"/>
      <c r="OYY6" s="197"/>
      <c r="OYZ6" s="231"/>
      <c r="OZB6" s="223"/>
      <c r="OZC6" s="225"/>
      <c r="OZD6" s="226"/>
      <c r="OZE6" s="227"/>
      <c r="OZG6" s="228"/>
      <c r="OZH6" s="229"/>
      <c r="OZI6" s="230"/>
      <c r="OZJ6" s="194"/>
      <c r="OZK6" s="194"/>
      <c r="OZL6" s="195"/>
      <c r="OZM6" s="196"/>
      <c r="OZN6" s="197"/>
      <c r="OZO6" s="197"/>
      <c r="OZP6" s="231"/>
      <c r="OZR6" s="223"/>
      <c r="OZS6" s="225"/>
      <c r="OZT6" s="226"/>
      <c r="OZU6" s="227"/>
      <c r="OZW6" s="228"/>
      <c r="OZX6" s="229"/>
      <c r="OZY6" s="230"/>
      <c r="OZZ6" s="194"/>
      <c r="PAA6" s="194"/>
      <c r="PAB6" s="195"/>
      <c r="PAC6" s="196"/>
      <c r="PAD6" s="197"/>
      <c r="PAE6" s="197"/>
      <c r="PAF6" s="231"/>
      <c r="PAH6" s="223"/>
      <c r="PAI6" s="225"/>
      <c r="PAJ6" s="226"/>
      <c r="PAK6" s="227"/>
      <c r="PAM6" s="228"/>
      <c r="PAN6" s="229"/>
      <c r="PAO6" s="230"/>
      <c r="PAP6" s="194"/>
      <c r="PAQ6" s="194"/>
      <c r="PAR6" s="195"/>
      <c r="PAS6" s="196"/>
      <c r="PAT6" s="197"/>
      <c r="PAU6" s="197"/>
      <c r="PAV6" s="231"/>
      <c r="PAX6" s="223"/>
      <c r="PAY6" s="225"/>
      <c r="PAZ6" s="226"/>
      <c r="PBA6" s="227"/>
      <c r="PBC6" s="228"/>
      <c r="PBD6" s="229"/>
      <c r="PBE6" s="230"/>
      <c r="PBF6" s="194"/>
      <c r="PBG6" s="194"/>
      <c r="PBH6" s="195"/>
      <c r="PBI6" s="196"/>
      <c r="PBJ6" s="197"/>
      <c r="PBK6" s="197"/>
      <c r="PBL6" s="231"/>
      <c r="PBN6" s="223"/>
      <c r="PBO6" s="225"/>
      <c r="PBP6" s="226"/>
      <c r="PBQ6" s="227"/>
      <c r="PBS6" s="228"/>
      <c r="PBT6" s="229"/>
      <c r="PBU6" s="230"/>
      <c r="PBV6" s="194"/>
      <c r="PBW6" s="194"/>
      <c r="PBX6" s="195"/>
      <c r="PBY6" s="196"/>
      <c r="PBZ6" s="197"/>
      <c r="PCA6" s="197"/>
      <c r="PCB6" s="231"/>
      <c r="PCD6" s="223"/>
      <c r="PCE6" s="225"/>
      <c r="PCF6" s="226"/>
      <c r="PCG6" s="227"/>
      <c r="PCI6" s="228"/>
      <c r="PCJ6" s="229"/>
      <c r="PCK6" s="230"/>
      <c r="PCL6" s="194"/>
      <c r="PCM6" s="194"/>
      <c r="PCN6" s="195"/>
      <c r="PCO6" s="196"/>
      <c r="PCP6" s="197"/>
      <c r="PCQ6" s="197"/>
      <c r="PCR6" s="231"/>
      <c r="PCT6" s="223"/>
      <c r="PCU6" s="225"/>
      <c r="PCV6" s="226"/>
      <c r="PCW6" s="227"/>
      <c r="PCY6" s="228"/>
      <c r="PCZ6" s="229"/>
      <c r="PDA6" s="230"/>
      <c r="PDB6" s="194"/>
      <c r="PDC6" s="194"/>
      <c r="PDD6" s="195"/>
      <c r="PDE6" s="196"/>
      <c r="PDF6" s="197"/>
      <c r="PDG6" s="197"/>
      <c r="PDH6" s="231"/>
      <c r="PDJ6" s="223"/>
      <c r="PDK6" s="225"/>
      <c r="PDL6" s="226"/>
      <c r="PDM6" s="227"/>
      <c r="PDO6" s="228"/>
      <c r="PDP6" s="229"/>
      <c r="PDQ6" s="230"/>
      <c r="PDR6" s="194"/>
      <c r="PDS6" s="194"/>
      <c r="PDT6" s="195"/>
      <c r="PDU6" s="196"/>
      <c r="PDV6" s="197"/>
      <c r="PDW6" s="197"/>
      <c r="PDX6" s="231"/>
      <c r="PDZ6" s="223"/>
      <c r="PEA6" s="225"/>
      <c r="PEB6" s="226"/>
      <c r="PEC6" s="227"/>
      <c r="PEE6" s="228"/>
      <c r="PEF6" s="229"/>
      <c r="PEG6" s="230"/>
      <c r="PEH6" s="194"/>
      <c r="PEI6" s="194"/>
      <c r="PEJ6" s="195"/>
      <c r="PEK6" s="196"/>
      <c r="PEL6" s="197"/>
      <c r="PEM6" s="197"/>
      <c r="PEN6" s="231"/>
      <c r="PEP6" s="223"/>
      <c r="PEQ6" s="225"/>
      <c r="PER6" s="226"/>
      <c r="PES6" s="227"/>
      <c r="PEU6" s="228"/>
      <c r="PEV6" s="229"/>
      <c r="PEW6" s="230"/>
      <c r="PEX6" s="194"/>
      <c r="PEY6" s="194"/>
      <c r="PEZ6" s="195"/>
      <c r="PFA6" s="196"/>
      <c r="PFB6" s="197"/>
      <c r="PFC6" s="197"/>
      <c r="PFD6" s="231"/>
      <c r="PFF6" s="223"/>
      <c r="PFG6" s="225"/>
      <c r="PFH6" s="226"/>
      <c r="PFI6" s="227"/>
      <c r="PFK6" s="228"/>
      <c r="PFL6" s="229"/>
      <c r="PFM6" s="230"/>
      <c r="PFN6" s="194"/>
      <c r="PFO6" s="194"/>
      <c r="PFP6" s="195"/>
      <c r="PFQ6" s="196"/>
      <c r="PFR6" s="197"/>
      <c r="PFS6" s="197"/>
      <c r="PFT6" s="231"/>
      <c r="PFV6" s="223"/>
      <c r="PFW6" s="225"/>
      <c r="PFX6" s="226"/>
      <c r="PFY6" s="227"/>
      <c r="PGA6" s="228"/>
      <c r="PGB6" s="229"/>
      <c r="PGC6" s="230"/>
      <c r="PGD6" s="194"/>
      <c r="PGE6" s="194"/>
      <c r="PGF6" s="195"/>
      <c r="PGG6" s="196"/>
      <c r="PGH6" s="197"/>
      <c r="PGI6" s="197"/>
      <c r="PGJ6" s="231"/>
      <c r="PGL6" s="223"/>
      <c r="PGM6" s="225"/>
      <c r="PGN6" s="226"/>
      <c r="PGO6" s="227"/>
      <c r="PGQ6" s="228"/>
      <c r="PGR6" s="229"/>
      <c r="PGS6" s="230"/>
      <c r="PGT6" s="194"/>
      <c r="PGU6" s="194"/>
      <c r="PGV6" s="195"/>
      <c r="PGW6" s="196"/>
      <c r="PGX6" s="197"/>
      <c r="PGY6" s="197"/>
      <c r="PGZ6" s="231"/>
      <c r="PHB6" s="223"/>
      <c r="PHC6" s="225"/>
      <c r="PHD6" s="226"/>
      <c r="PHE6" s="227"/>
      <c r="PHG6" s="228"/>
      <c r="PHH6" s="229"/>
      <c r="PHI6" s="230"/>
      <c r="PHJ6" s="194"/>
      <c r="PHK6" s="194"/>
      <c r="PHL6" s="195"/>
      <c r="PHM6" s="196"/>
      <c r="PHN6" s="197"/>
      <c r="PHO6" s="197"/>
      <c r="PHP6" s="231"/>
      <c r="PHR6" s="223"/>
      <c r="PHS6" s="225"/>
      <c r="PHT6" s="226"/>
      <c r="PHU6" s="227"/>
      <c r="PHW6" s="228"/>
      <c r="PHX6" s="229"/>
      <c r="PHY6" s="230"/>
      <c r="PHZ6" s="194"/>
      <c r="PIA6" s="194"/>
      <c r="PIB6" s="195"/>
      <c r="PIC6" s="196"/>
      <c r="PID6" s="197"/>
      <c r="PIE6" s="197"/>
      <c r="PIF6" s="231"/>
      <c r="PIH6" s="223"/>
      <c r="PII6" s="225"/>
      <c r="PIJ6" s="226"/>
      <c r="PIK6" s="227"/>
      <c r="PIM6" s="228"/>
      <c r="PIN6" s="229"/>
      <c r="PIO6" s="230"/>
      <c r="PIP6" s="194"/>
      <c r="PIQ6" s="194"/>
      <c r="PIR6" s="195"/>
      <c r="PIS6" s="196"/>
      <c r="PIT6" s="197"/>
      <c r="PIU6" s="197"/>
      <c r="PIV6" s="231"/>
      <c r="PIX6" s="223"/>
      <c r="PIY6" s="225"/>
      <c r="PIZ6" s="226"/>
      <c r="PJA6" s="227"/>
      <c r="PJC6" s="228"/>
      <c r="PJD6" s="229"/>
      <c r="PJE6" s="230"/>
      <c r="PJF6" s="194"/>
      <c r="PJG6" s="194"/>
      <c r="PJH6" s="195"/>
      <c r="PJI6" s="196"/>
      <c r="PJJ6" s="197"/>
      <c r="PJK6" s="197"/>
      <c r="PJL6" s="231"/>
      <c r="PJN6" s="223"/>
      <c r="PJO6" s="225"/>
      <c r="PJP6" s="226"/>
      <c r="PJQ6" s="227"/>
      <c r="PJS6" s="228"/>
      <c r="PJT6" s="229"/>
      <c r="PJU6" s="230"/>
      <c r="PJV6" s="194"/>
      <c r="PJW6" s="194"/>
      <c r="PJX6" s="195"/>
      <c r="PJY6" s="196"/>
      <c r="PJZ6" s="197"/>
      <c r="PKA6" s="197"/>
      <c r="PKB6" s="231"/>
      <c r="PKD6" s="223"/>
      <c r="PKE6" s="225"/>
      <c r="PKF6" s="226"/>
      <c r="PKG6" s="227"/>
      <c r="PKI6" s="228"/>
      <c r="PKJ6" s="229"/>
      <c r="PKK6" s="230"/>
      <c r="PKL6" s="194"/>
      <c r="PKM6" s="194"/>
      <c r="PKN6" s="195"/>
      <c r="PKO6" s="196"/>
      <c r="PKP6" s="197"/>
      <c r="PKQ6" s="197"/>
      <c r="PKR6" s="231"/>
      <c r="PKT6" s="223"/>
      <c r="PKU6" s="225"/>
      <c r="PKV6" s="226"/>
      <c r="PKW6" s="227"/>
      <c r="PKY6" s="228"/>
      <c r="PKZ6" s="229"/>
      <c r="PLA6" s="230"/>
      <c r="PLB6" s="194"/>
      <c r="PLC6" s="194"/>
      <c r="PLD6" s="195"/>
      <c r="PLE6" s="196"/>
      <c r="PLF6" s="197"/>
      <c r="PLG6" s="197"/>
      <c r="PLH6" s="231"/>
      <c r="PLJ6" s="223"/>
      <c r="PLK6" s="225"/>
      <c r="PLL6" s="226"/>
      <c r="PLM6" s="227"/>
      <c r="PLO6" s="228"/>
      <c r="PLP6" s="229"/>
      <c r="PLQ6" s="230"/>
      <c r="PLR6" s="194"/>
      <c r="PLS6" s="194"/>
      <c r="PLT6" s="195"/>
      <c r="PLU6" s="196"/>
      <c r="PLV6" s="197"/>
      <c r="PLW6" s="197"/>
      <c r="PLX6" s="231"/>
      <c r="PLZ6" s="223"/>
      <c r="PMA6" s="225"/>
      <c r="PMB6" s="226"/>
      <c r="PMC6" s="227"/>
      <c r="PME6" s="228"/>
      <c r="PMF6" s="229"/>
      <c r="PMG6" s="230"/>
      <c r="PMH6" s="194"/>
      <c r="PMI6" s="194"/>
      <c r="PMJ6" s="195"/>
      <c r="PMK6" s="196"/>
      <c r="PML6" s="197"/>
      <c r="PMM6" s="197"/>
      <c r="PMN6" s="231"/>
      <c r="PMP6" s="223"/>
      <c r="PMQ6" s="225"/>
      <c r="PMR6" s="226"/>
      <c r="PMS6" s="227"/>
      <c r="PMU6" s="228"/>
      <c r="PMV6" s="229"/>
      <c r="PMW6" s="230"/>
      <c r="PMX6" s="194"/>
      <c r="PMY6" s="194"/>
      <c r="PMZ6" s="195"/>
      <c r="PNA6" s="196"/>
      <c r="PNB6" s="197"/>
      <c r="PNC6" s="197"/>
      <c r="PND6" s="231"/>
      <c r="PNF6" s="223"/>
      <c r="PNG6" s="225"/>
      <c r="PNH6" s="226"/>
      <c r="PNI6" s="227"/>
      <c r="PNK6" s="228"/>
      <c r="PNL6" s="229"/>
      <c r="PNM6" s="230"/>
      <c r="PNN6" s="194"/>
      <c r="PNO6" s="194"/>
      <c r="PNP6" s="195"/>
      <c r="PNQ6" s="196"/>
      <c r="PNR6" s="197"/>
      <c r="PNS6" s="197"/>
      <c r="PNT6" s="231"/>
      <c r="PNV6" s="223"/>
      <c r="PNW6" s="225"/>
      <c r="PNX6" s="226"/>
      <c r="PNY6" s="227"/>
      <c r="POA6" s="228"/>
      <c r="POB6" s="229"/>
      <c r="POC6" s="230"/>
      <c r="POD6" s="194"/>
      <c r="POE6" s="194"/>
      <c r="POF6" s="195"/>
      <c r="POG6" s="196"/>
      <c r="POH6" s="197"/>
      <c r="POI6" s="197"/>
      <c r="POJ6" s="231"/>
      <c r="POL6" s="223"/>
      <c r="POM6" s="225"/>
      <c r="PON6" s="226"/>
      <c r="POO6" s="227"/>
      <c r="POQ6" s="228"/>
      <c r="POR6" s="229"/>
      <c r="POS6" s="230"/>
      <c r="POT6" s="194"/>
      <c r="POU6" s="194"/>
      <c r="POV6" s="195"/>
      <c r="POW6" s="196"/>
      <c r="POX6" s="197"/>
      <c r="POY6" s="197"/>
      <c r="POZ6" s="231"/>
      <c r="PPB6" s="223"/>
      <c r="PPC6" s="225"/>
      <c r="PPD6" s="226"/>
      <c r="PPE6" s="227"/>
      <c r="PPG6" s="228"/>
      <c r="PPH6" s="229"/>
      <c r="PPI6" s="230"/>
      <c r="PPJ6" s="194"/>
      <c r="PPK6" s="194"/>
      <c r="PPL6" s="195"/>
      <c r="PPM6" s="196"/>
      <c r="PPN6" s="197"/>
      <c r="PPO6" s="197"/>
      <c r="PPP6" s="231"/>
      <c r="PPR6" s="223"/>
      <c r="PPS6" s="225"/>
      <c r="PPT6" s="226"/>
      <c r="PPU6" s="227"/>
      <c r="PPW6" s="228"/>
      <c r="PPX6" s="229"/>
      <c r="PPY6" s="230"/>
      <c r="PPZ6" s="194"/>
      <c r="PQA6" s="194"/>
      <c r="PQB6" s="195"/>
      <c r="PQC6" s="196"/>
      <c r="PQD6" s="197"/>
      <c r="PQE6" s="197"/>
      <c r="PQF6" s="231"/>
      <c r="PQH6" s="223"/>
      <c r="PQI6" s="225"/>
      <c r="PQJ6" s="226"/>
      <c r="PQK6" s="227"/>
      <c r="PQM6" s="228"/>
      <c r="PQN6" s="229"/>
      <c r="PQO6" s="230"/>
      <c r="PQP6" s="194"/>
      <c r="PQQ6" s="194"/>
      <c r="PQR6" s="195"/>
      <c r="PQS6" s="196"/>
      <c r="PQT6" s="197"/>
      <c r="PQU6" s="197"/>
      <c r="PQV6" s="231"/>
      <c r="PQX6" s="223"/>
      <c r="PQY6" s="225"/>
      <c r="PQZ6" s="226"/>
      <c r="PRA6" s="227"/>
      <c r="PRC6" s="228"/>
      <c r="PRD6" s="229"/>
      <c r="PRE6" s="230"/>
      <c r="PRF6" s="194"/>
      <c r="PRG6" s="194"/>
      <c r="PRH6" s="195"/>
      <c r="PRI6" s="196"/>
      <c r="PRJ6" s="197"/>
      <c r="PRK6" s="197"/>
      <c r="PRL6" s="231"/>
      <c r="PRN6" s="223"/>
      <c r="PRO6" s="225"/>
      <c r="PRP6" s="226"/>
      <c r="PRQ6" s="227"/>
      <c r="PRS6" s="228"/>
      <c r="PRT6" s="229"/>
      <c r="PRU6" s="230"/>
      <c r="PRV6" s="194"/>
      <c r="PRW6" s="194"/>
      <c r="PRX6" s="195"/>
      <c r="PRY6" s="196"/>
      <c r="PRZ6" s="197"/>
      <c r="PSA6" s="197"/>
      <c r="PSB6" s="231"/>
      <c r="PSD6" s="223"/>
      <c r="PSE6" s="225"/>
      <c r="PSF6" s="226"/>
      <c r="PSG6" s="227"/>
      <c r="PSI6" s="228"/>
      <c r="PSJ6" s="229"/>
      <c r="PSK6" s="230"/>
      <c r="PSL6" s="194"/>
      <c r="PSM6" s="194"/>
      <c r="PSN6" s="195"/>
      <c r="PSO6" s="196"/>
      <c r="PSP6" s="197"/>
      <c r="PSQ6" s="197"/>
      <c r="PSR6" s="231"/>
      <c r="PST6" s="223"/>
      <c r="PSU6" s="225"/>
      <c r="PSV6" s="226"/>
      <c r="PSW6" s="227"/>
      <c r="PSY6" s="228"/>
      <c r="PSZ6" s="229"/>
      <c r="PTA6" s="230"/>
      <c r="PTB6" s="194"/>
      <c r="PTC6" s="194"/>
      <c r="PTD6" s="195"/>
      <c r="PTE6" s="196"/>
      <c r="PTF6" s="197"/>
      <c r="PTG6" s="197"/>
      <c r="PTH6" s="231"/>
      <c r="PTJ6" s="223"/>
      <c r="PTK6" s="225"/>
      <c r="PTL6" s="226"/>
      <c r="PTM6" s="227"/>
      <c r="PTO6" s="228"/>
      <c r="PTP6" s="229"/>
      <c r="PTQ6" s="230"/>
      <c r="PTR6" s="194"/>
      <c r="PTS6" s="194"/>
      <c r="PTT6" s="195"/>
      <c r="PTU6" s="196"/>
      <c r="PTV6" s="197"/>
      <c r="PTW6" s="197"/>
      <c r="PTX6" s="231"/>
      <c r="PTZ6" s="223"/>
      <c r="PUA6" s="225"/>
      <c r="PUB6" s="226"/>
      <c r="PUC6" s="227"/>
      <c r="PUE6" s="228"/>
      <c r="PUF6" s="229"/>
      <c r="PUG6" s="230"/>
      <c r="PUH6" s="194"/>
      <c r="PUI6" s="194"/>
      <c r="PUJ6" s="195"/>
      <c r="PUK6" s="196"/>
      <c r="PUL6" s="197"/>
      <c r="PUM6" s="197"/>
      <c r="PUN6" s="231"/>
      <c r="PUP6" s="223"/>
      <c r="PUQ6" s="225"/>
      <c r="PUR6" s="226"/>
      <c r="PUS6" s="227"/>
      <c r="PUU6" s="228"/>
      <c r="PUV6" s="229"/>
      <c r="PUW6" s="230"/>
      <c r="PUX6" s="194"/>
      <c r="PUY6" s="194"/>
      <c r="PUZ6" s="195"/>
      <c r="PVA6" s="196"/>
      <c r="PVB6" s="197"/>
      <c r="PVC6" s="197"/>
      <c r="PVD6" s="231"/>
      <c r="PVF6" s="223"/>
      <c r="PVG6" s="225"/>
      <c r="PVH6" s="226"/>
      <c r="PVI6" s="227"/>
      <c r="PVK6" s="228"/>
      <c r="PVL6" s="229"/>
      <c r="PVM6" s="230"/>
      <c r="PVN6" s="194"/>
      <c r="PVO6" s="194"/>
      <c r="PVP6" s="195"/>
      <c r="PVQ6" s="196"/>
      <c r="PVR6" s="197"/>
      <c r="PVS6" s="197"/>
      <c r="PVT6" s="231"/>
      <c r="PVV6" s="223"/>
      <c r="PVW6" s="225"/>
      <c r="PVX6" s="226"/>
      <c r="PVY6" s="227"/>
      <c r="PWA6" s="228"/>
      <c r="PWB6" s="229"/>
      <c r="PWC6" s="230"/>
      <c r="PWD6" s="194"/>
      <c r="PWE6" s="194"/>
      <c r="PWF6" s="195"/>
      <c r="PWG6" s="196"/>
      <c r="PWH6" s="197"/>
      <c r="PWI6" s="197"/>
      <c r="PWJ6" s="231"/>
      <c r="PWL6" s="223"/>
      <c r="PWM6" s="225"/>
      <c r="PWN6" s="226"/>
      <c r="PWO6" s="227"/>
      <c r="PWQ6" s="228"/>
      <c r="PWR6" s="229"/>
      <c r="PWS6" s="230"/>
      <c r="PWT6" s="194"/>
      <c r="PWU6" s="194"/>
      <c r="PWV6" s="195"/>
      <c r="PWW6" s="196"/>
      <c r="PWX6" s="197"/>
      <c r="PWY6" s="197"/>
      <c r="PWZ6" s="231"/>
      <c r="PXB6" s="223"/>
      <c r="PXC6" s="225"/>
      <c r="PXD6" s="226"/>
      <c r="PXE6" s="227"/>
      <c r="PXG6" s="228"/>
      <c r="PXH6" s="229"/>
      <c r="PXI6" s="230"/>
      <c r="PXJ6" s="194"/>
      <c r="PXK6" s="194"/>
      <c r="PXL6" s="195"/>
      <c r="PXM6" s="196"/>
      <c r="PXN6" s="197"/>
      <c r="PXO6" s="197"/>
      <c r="PXP6" s="231"/>
      <c r="PXR6" s="223"/>
      <c r="PXS6" s="225"/>
      <c r="PXT6" s="226"/>
      <c r="PXU6" s="227"/>
      <c r="PXW6" s="228"/>
      <c r="PXX6" s="229"/>
      <c r="PXY6" s="230"/>
      <c r="PXZ6" s="194"/>
      <c r="PYA6" s="194"/>
      <c r="PYB6" s="195"/>
      <c r="PYC6" s="196"/>
      <c r="PYD6" s="197"/>
      <c r="PYE6" s="197"/>
      <c r="PYF6" s="231"/>
      <c r="PYH6" s="223"/>
      <c r="PYI6" s="225"/>
      <c r="PYJ6" s="226"/>
      <c r="PYK6" s="227"/>
      <c r="PYM6" s="228"/>
      <c r="PYN6" s="229"/>
      <c r="PYO6" s="230"/>
      <c r="PYP6" s="194"/>
      <c r="PYQ6" s="194"/>
      <c r="PYR6" s="195"/>
      <c r="PYS6" s="196"/>
      <c r="PYT6" s="197"/>
      <c r="PYU6" s="197"/>
      <c r="PYV6" s="231"/>
      <c r="PYX6" s="223"/>
      <c r="PYY6" s="225"/>
      <c r="PYZ6" s="226"/>
      <c r="PZA6" s="227"/>
      <c r="PZC6" s="228"/>
      <c r="PZD6" s="229"/>
      <c r="PZE6" s="230"/>
      <c r="PZF6" s="194"/>
      <c r="PZG6" s="194"/>
      <c r="PZH6" s="195"/>
      <c r="PZI6" s="196"/>
      <c r="PZJ6" s="197"/>
      <c r="PZK6" s="197"/>
      <c r="PZL6" s="231"/>
      <c r="PZN6" s="223"/>
      <c r="PZO6" s="225"/>
      <c r="PZP6" s="226"/>
      <c r="PZQ6" s="227"/>
      <c r="PZS6" s="228"/>
      <c r="PZT6" s="229"/>
      <c r="PZU6" s="230"/>
      <c r="PZV6" s="194"/>
      <c r="PZW6" s="194"/>
      <c r="PZX6" s="195"/>
      <c r="PZY6" s="196"/>
      <c r="PZZ6" s="197"/>
      <c r="QAA6" s="197"/>
      <c r="QAB6" s="231"/>
      <c r="QAD6" s="223"/>
      <c r="QAE6" s="225"/>
      <c r="QAF6" s="226"/>
      <c r="QAG6" s="227"/>
      <c r="QAI6" s="228"/>
      <c r="QAJ6" s="229"/>
      <c r="QAK6" s="230"/>
      <c r="QAL6" s="194"/>
      <c r="QAM6" s="194"/>
      <c r="QAN6" s="195"/>
      <c r="QAO6" s="196"/>
      <c r="QAP6" s="197"/>
      <c r="QAQ6" s="197"/>
      <c r="QAR6" s="231"/>
      <c r="QAT6" s="223"/>
      <c r="QAU6" s="225"/>
      <c r="QAV6" s="226"/>
      <c r="QAW6" s="227"/>
      <c r="QAY6" s="228"/>
      <c r="QAZ6" s="229"/>
      <c r="QBA6" s="230"/>
      <c r="QBB6" s="194"/>
      <c r="QBC6" s="194"/>
      <c r="QBD6" s="195"/>
      <c r="QBE6" s="196"/>
      <c r="QBF6" s="197"/>
      <c r="QBG6" s="197"/>
      <c r="QBH6" s="231"/>
      <c r="QBJ6" s="223"/>
      <c r="QBK6" s="225"/>
      <c r="QBL6" s="226"/>
      <c r="QBM6" s="227"/>
      <c r="QBO6" s="228"/>
      <c r="QBP6" s="229"/>
      <c r="QBQ6" s="230"/>
      <c r="QBR6" s="194"/>
      <c r="QBS6" s="194"/>
      <c r="QBT6" s="195"/>
      <c r="QBU6" s="196"/>
      <c r="QBV6" s="197"/>
      <c r="QBW6" s="197"/>
      <c r="QBX6" s="231"/>
      <c r="QBZ6" s="223"/>
      <c r="QCA6" s="225"/>
      <c r="QCB6" s="226"/>
      <c r="QCC6" s="227"/>
      <c r="QCE6" s="228"/>
      <c r="QCF6" s="229"/>
      <c r="QCG6" s="230"/>
      <c r="QCH6" s="194"/>
      <c r="QCI6" s="194"/>
      <c r="QCJ6" s="195"/>
      <c r="QCK6" s="196"/>
      <c r="QCL6" s="197"/>
      <c r="QCM6" s="197"/>
      <c r="QCN6" s="231"/>
      <c r="QCP6" s="223"/>
      <c r="QCQ6" s="225"/>
      <c r="QCR6" s="226"/>
      <c r="QCS6" s="227"/>
      <c r="QCU6" s="228"/>
      <c r="QCV6" s="229"/>
      <c r="QCW6" s="230"/>
      <c r="QCX6" s="194"/>
      <c r="QCY6" s="194"/>
      <c r="QCZ6" s="195"/>
      <c r="QDA6" s="196"/>
      <c r="QDB6" s="197"/>
      <c r="QDC6" s="197"/>
      <c r="QDD6" s="231"/>
      <c r="QDF6" s="223"/>
      <c r="QDG6" s="225"/>
      <c r="QDH6" s="226"/>
      <c r="QDI6" s="227"/>
      <c r="QDK6" s="228"/>
      <c r="QDL6" s="229"/>
      <c r="QDM6" s="230"/>
      <c r="QDN6" s="194"/>
      <c r="QDO6" s="194"/>
      <c r="QDP6" s="195"/>
      <c r="QDQ6" s="196"/>
      <c r="QDR6" s="197"/>
      <c r="QDS6" s="197"/>
      <c r="QDT6" s="231"/>
      <c r="QDV6" s="223"/>
      <c r="QDW6" s="225"/>
      <c r="QDX6" s="226"/>
      <c r="QDY6" s="227"/>
      <c r="QEA6" s="228"/>
      <c r="QEB6" s="229"/>
      <c r="QEC6" s="230"/>
      <c r="QED6" s="194"/>
      <c r="QEE6" s="194"/>
      <c r="QEF6" s="195"/>
      <c r="QEG6" s="196"/>
      <c r="QEH6" s="197"/>
      <c r="QEI6" s="197"/>
      <c r="QEJ6" s="231"/>
      <c r="QEL6" s="223"/>
      <c r="QEM6" s="225"/>
      <c r="QEN6" s="226"/>
      <c r="QEO6" s="227"/>
      <c r="QEQ6" s="228"/>
      <c r="QER6" s="229"/>
      <c r="QES6" s="230"/>
      <c r="QET6" s="194"/>
      <c r="QEU6" s="194"/>
      <c r="QEV6" s="195"/>
      <c r="QEW6" s="196"/>
      <c r="QEX6" s="197"/>
      <c r="QEY6" s="197"/>
      <c r="QEZ6" s="231"/>
      <c r="QFB6" s="223"/>
      <c r="QFC6" s="225"/>
      <c r="QFD6" s="226"/>
      <c r="QFE6" s="227"/>
      <c r="QFG6" s="228"/>
      <c r="QFH6" s="229"/>
      <c r="QFI6" s="230"/>
      <c r="QFJ6" s="194"/>
      <c r="QFK6" s="194"/>
      <c r="QFL6" s="195"/>
      <c r="QFM6" s="196"/>
      <c r="QFN6" s="197"/>
      <c r="QFO6" s="197"/>
      <c r="QFP6" s="231"/>
      <c r="QFR6" s="223"/>
      <c r="QFS6" s="225"/>
      <c r="QFT6" s="226"/>
      <c r="QFU6" s="227"/>
      <c r="QFW6" s="228"/>
      <c r="QFX6" s="229"/>
      <c r="QFY6" s="230"/>
      <c r="QFZ6" s="194"/>
      <c r="QGA6" s="194"/>
      <c r="QGB6" s="195"/>
      <c r="QGC6" s="196"/>
      <c r="QGD6" s="197"/>
      <c r="QGE6" s="197"/>
      <c r="QGF6" s="231"/>
      <c r="QGH6" s="223"/>
      <c r="QGI6" s="225"/>
      <c r="QGJ6" s="226"/>
      <c r="QGK6" s="227"/>
      <c r="QGM6" s="228"/>
      <c r="QGN6" s="229"/>
      <c r="QGO6" s="230"/>
      <c r="QGP6" s="194"/>
      <c r="QGQ6" s="194"/>
      <c r="QGR6" s="195"/>
      <c r="QGS6" s="196"/>
      <c r="QGT6" s="197"/>
      <c r="QGU6" s="197"/>
      <c r="QGV6" s="231"/>
      <c r="QGX6" s="223"/>
      <c r="QGY6" s="225"/>
      <c r="QGZ6" s="226"/>
      <c r="QHA6" s="227"/>
      <c r="QHC6" s="228"/>
      <c r="QHD6" s="229"/>
      <c r="QHE6" s="230"/>
      <c r="QHF6" s="194"/>
      <c r="QHG6" s="194"/>
      <c r="QHH6" s="195"/>
      <c r="QHI6" s="196"/>
      <c r="QHJ6" s="197"/>
      <c r="QHK6" s="197"/>
      <c r="QHL6" s="231"/>
      <c r="QHN6" s="223"/>
      <c r="QHO6" s="225"/>
      <c r="QHP6" s="226"/>
      <c r="QHQ6" s="227"/>
      <c r="QHS6" s="228"/>
      <c r="QHT6" s="229"/>
      <c r="QHU6" s="230"/>
      <c r="QHV6" s="194"/>
      <c r="QHW6" s="194"/>
      <c r="QHX6" s="195"/>
      <c r="QHY6" s="196"/>
      <c r="QHZ6" s="197"/>
      <c r="QIA6" s="197"/>
      <c r="QIB6" s="231"/>
      <c r="QID6" s="223"/>
      <c r="QIE6" s="225"/>
      <c r="QIF6" s="226"/>
      <c r="QIG6" s="227"/>
      <c r="QII6" s="228"/>
      <c r="QIJ6" s="229"/>
      <c r="QIK6" s="230"/>
      <c r="QIL6" s="194"/>
      <c r="QIM6" s="194"/>
      <c r="QIN6" s="195"/>
      <c r="QIO6" s="196"/>
      <c r="QIP6" s="197"/>
      <c r="QIQ6" s="197"/>
      <c r="QIR6" s="231"/>
      <c r="QIT6" s="223"/>
      <c r="QIU6" s="225"/>
      <c r="QIV6" s="226"/>
      <c r="QIW6" s="227"/>
      <c r="QIY6" s="228"/>
      <c r="QIZ6" s="229"/>
      <c r="QJA6" s="230"/>
      <c r="QJB6" s="194"/>
      <c r="QJC6" s="194"/>
      <c r="QJD6" s="195"/>
      <c r="QJE6" s="196"/>
      <c r="QJF6" s="197"/>
      <c r="QJG6" s="197"/>
      <c r="QJH6" s="231"/>
      <c r="QJJ6" s="223"/>
      <c r="QJK6" s="225"/>
      <c r="QJL6" s="226"/>
      <c r="QJM6" s="227"/>
      <c r="QJO6" s="228"/>
      <c r="QJP6" s="229"/>
      <c r="QJQ6" s="230"/>
      <c r="QJR6" s="194"/>
      <c r="QJS6" s="194"/>
      <c r="QJT6" s="195"/>
      <c r="QJU6" s="196"/>
      <c r="QJV6" s="197"/>
      <c r="QJW6" s="197"/>
      <c r="QJX6" s="231"/>
      <c r="QJZ6" s="223"/>
      <c r="QKA6" s="225"/>
      <c r="QKB6" s="226"/>
      <c r="QKC6" s="227"/>
      <c r="QKE6" s="228"/>
      <c r="QKF6" s="229"/>
      <c r="QKG6" s="230"/>
      <c r="QKH6" s="194"/>
      <c r="QKI6" s="194"/>
      <c r="QKJ6" s="195"/>
      <c r="QKK6" s="196"/>
      <c r="QKL6" s="197"/>
      <c r="QKM6" s="197"/>
      <c r="QKN6" s="231"/>
      <c r="QKP6" s="223"/>
      <c r="QKQ6" s="225"/>
      <c r="QKR6" s="226"/>
      <c r="QKS6" s="227"/>
      <c r="QKU6" s="228"/>
      <c r="QKV6" s="229"/>
      <c r="QKW6" s="230"/>
      <c r="QKX6" s="194"/>
      <c r="QKY6" s="194"/>
      <c r="QKZ6" s="195"/>
      <c r="QLA6" s="196"/>
      <c r="QLB6" s="197"/>
      <c r="QLC6" s="197"/>
      <c r="QLD6" s="231"/>
      <c r="QLF6" s="223"/>
      <c r="QLG6" s="225"/>
      <c r="QLH6" s="226"/>
      <c r="QLI6" s="227"/>
      <c r="QLK6" s="228"/>
      <c r="QLL6" s="229"/>
      <c r="QLM6" s="230"/>
      <c r="QLN6" s="194"/>
      <c r="QLO6" s="194"/>
      <c r="QLP6" s="195"/>
      <c r="QLQ6" s="196"/>
      <c r="QLR6" s="197"/>
      <c r="QLS6" s="197"/>
      <c r="QLT6" s="231"/>
      <c r="QLV6" s="223"/>
      <c r="QLW6" s="225"/>
      <c r="QLX6" s="226"/>
      <c r="QLY6" s="227"/>
      <c r="QMA6" s="228"/>
      <c r="QMB6" s="229"/>
      <c r="QMC6" s="230"/>
      <c r="QMD6" s="194"/>
      <c r="QME6" s="194"/>
      <c r="QMF6" s="195"/>
      <c r="QMG6" s="196"/>
      <c r="QMH6" s="197"/>
      <c r="QMI6" s="197"/>
      <c r="QMJ6" s="231"/>
      <c r="QML6" s="223"/>
      <c r="QMM6" s="225"/>
      <c r="QMN6" s="226"/>
      <c r="QMO6" s="227"/>
      <c r="QMQ6" s="228"/>
      <c r="QMR6" s="229"/>
      <c r="QMS6" s="230"/>
      <c r="QMT6" s="194"/>
      <c r="QMU6" s="194"/>
      <c r="QMV6" s="195"/>
      <c r="QMW6" s="196"/>
      <c r="QMX6" s="197"/>
      <c r="QMY6" s="197"/>
      <c r="QMZ6" s="231"/>
      <c r="QNB6" s="223"/>
      <c r="QNC6" s="225"/>
      <c r="QND6" s="226"/>
      <c r="QNE6" s="227"/>
      <c r="QNG6" s="228"/>
      <c r="QNH6" s="229"/>
      <c r="QNI6" s="230"/>
      <c r="QNJ6" s="194"/>
      <c r="QNK6" s="194"/>
      <c r="QNL6" s="195"/>
      <c r="QNM6" s="196"/>
      <c r="QNN6" s="197"/>
      <c r="QNO6" s="197"/>
      <c r="QNP6" s="231"/>
      <c r="QNR6" s="223"/>
      <c r="QNS6" s="225"/>
      <c r="QNT6" s="226"/>
      <c r="QNU6" s="227"/>
      <c r="QNW6" s="228"/>
      <c r="QNX6" s="229"/>
      <c r="QNY6" s="230"/>
      <c r="QNZ6" s="194"/>
      <c r="QOA6" s="194"/>
      <c r="QOB6" s="195"/>
      <c r="QOC6" s="196"/>
      <c r="QOD6" s="197"/>
      <c r="QOE6" s="197"/>
      <c r="QOF6" s="231"/>
      <c r="QOH6" s="223"/>
      <c r="QOI6" s="225"/>
      <c r="QOJ6" s="226"/>
      <c r="QOK6" s="227"/>
      <c r="QOM6" s="228"/>
      <c r="QON6" s="229"/>
      <c r="QOO6" s="230"/>
      <c r="QOP6" s="194"/>
      <c r="QOQ6" s="194"/>
      <c r="QOR6" s="195"/>
      <c r="QOS6" s="196"/>
      <c r="QOT6" s="197"/>
      <c r="QOU6" s="197"/>
      <c r="QOV6" s="231"/>
      <c r="QOX6" s="223"/>
      <c r="QOY6" s="225"/>
      <c r="QOZ6" s="226"/>
      <c r="QPA6" s="227"/>
      <c r="QPC6" s="228"/>
      <c r="QPD6" s="229"/>
      <c r="QPE6" s="230"/>
      <c r="QPF6" s="194"/>
      <c r="QPG6" s="194"/>
      <c r="QPH6" s="195"/>
      <c r="QPI6" s="196"/>
      <c r="QPJ6" s="197"/>
      <c r="QPK6" s="197"/>
      <c r="QPL6" s="231"/>
      <c r="QPN6" s="223"/>
      <c r="QPO6" s="225"/>
      <c r="QPP6" s="226"/>
      <c r="QPQ6" s="227"/>
      <c r="QPS6" s="228"/>
      <c r="QPT6" s="229"/>
      <c r="QPU6" s="230"/>
      <c r="QPV6" s="194"/>
      <c r="QPW6" s="194"/>
      <c r="QPX6" s="195"/>
      <c r="QPY6" s="196"/>
      <c r="QPZ6" s="197"/>
      <c r="QQA6" s="197"/>
      <c r="QQB6" s="231"/>
      <c r="QQD6" s="223"/>
      <c r="QQE6" s="225"/>
      <c r="QQF6" s="226"/>
      <c r="QQG6" s="227"/>
      <c r="QQI6" s="228"/>
      <c r="QQJ6" s="229"/>
      <c r="QQK6" s="230"/>
      <c r="QQL6" s="194"/>
      <c r="QQM6" s="194"/>
      <c r="QQN6" s="195"/>
      <c r="QQO6" s="196"/>
      <c r="QQP6" s="197"/>
      <c r="QQQ6" s="197"/>
      <c r="QQR6" s="231"/>
      <c r="QQT6" s="223"/>
      <c r="QQU6" s="225"/>
      <c r="QQV6" s="226"/>
      <c r="QQW6" s="227"/>
      <c r="QQY6" s="228"/>
      <c r="QQZ6" s="229"/>
      <c r="QRA6" s="230"/>
      <c r="QRB6" s="194"/>
      <c r="QRC6" s="194"/>
      <c r="QRD6" s="195"/>
      <c r="QRE6" s="196"/>
      <c r="QRF6" s="197"/>
      <c r="QRG6" s="197"/>
      <c r="QRH6" s="231"/>
      <c r="QRJ6" s="223"/>
      <c r="QRK6" s="225"/>
      <c r="QRL6" s="226"/>
      <c r="QRM6" s="227"/>
      <c r="QRO6" s="228"/>
      <c r="QRP6" s="229"/>
      <c r="QRQ6" s="230"/>
      <c r="QRR6" s="194"/>
      <c r="QRS6" s="194"/>
      <c r="QRT6" s="195"/>
      <c r="QRU6" s="196"/>
      <c r="QRV6" s="197"/>
      <c r="QRW6" s="197"/>
      <c r="QRX6" s="231"/>
      <c r="QRZ6" s="223"/>
      <c r="QSA6" s="225"/>
      <c r="QSB6" s="226"/>
      <c r="QSC6" s="227"/>
      <c r="QSE6" s="228"/>
      <c r="QSF6" s="229"/>
      <c r="QSG6" s="230"/>
      <c r="QSH6" s="194"/>
      <c r="QSI6" s="194"/>
      <c r="QSJ6" s="195"/>
      <c r="QSK6" s="196"/>
      <c r="QSL6" s="197"/>
      <c r="QSM6" s="197"/>
      <c r="QSN6" s="231"/>
      <c r="QSP6" s="223"/>
      <c r="QSQ6" s="225"/>
      <c r="QSR6" s="226"/>
      <c r="QSS6" s="227"/>
      <c r="QSU6" s="228"/>
      <c r="QSV6" s="229"/>
      <c r="QSW6" s="230"/>
      <c r="QSX6" s="194"/>
      <c r="QSY6" s="194"/>
      <c r="QSZ6" s="195"/>
      <c r="QTA6" s="196"/>
      <c r="QTB6" s="197"/>
      <c r="QTC6" s="197"/>
      <c r="QTD6" s="231"/>
      <c r="QTF6" s="223"/>
      <c r="QTG6" s="225"/>
      <c r="QTH6" s="226"/>
      <c r="QTI6" s="227"/>
      <c r="QTK6" s="228"/>
      <c r="QTL6" s="229"/>
      <c r="QTM6" s="230"/>
      <c r="QTN6" s="194"/>
      <c r="QTO6" s="194"/>
      <c r="QTP6" s="195"/>
      <c r="QTQ6" s="196"/>
      <c r="QTR6" s="197"/>
      <c r="QTS6" s="197"/>
      <c r="QTT6" s="231"/>
      <c r="QTV6" s="223"/>
      <c r="QTW6" s="225"/>
      <c r="QTX6" s="226"/>
      <c r="QTY6" s="227"/>
      <c r="QUA6" s="228"/>
      <c r="QUB6" s="229"/>
      <c r="QUC6" s="230"/>
      <c r="QUD6" s="194"/>
      <c r="QUE6" s="194"/>
      <c r="QUF6" s="195"/>
      <c r="QUG6" s="196"/>
      <c r="QUH6" s="197"/>
      <c r="QUI6" s="197"/>
      <c r="QUJ6" s="231"/>
      <c r="QUL6" s="223"/>
      <c r="QUM6" s="225"/>
      <c r="QUN6" s="226"/>
      <c r="QUO6" s="227"/>
      <c r="QUQ6" s="228"/>
      <c r="QUR6" s="229"/>
      <c r="QUS6" s="230"/>
      <c r="QUT6" s="194"/>
      <c r="QUU6" s="194"/>
      <c r="QUV6" s="195"/>
      <c r="QUW6" s="196"/>
      <c r="QUX6" s="197"/>
      <c r="QUY6" s="197"/>
      <c r="QUZ6" s="231"/>
      <c r="QVB6" s="223"/>
      <c r="QVC6" s="225"/>
      <c r="QVD6" s="226"/>
      <c r="QVE6" s="227"/>
      <c r="QVG6" s="228"/>
      <c r="QVH6" s="229"/>
      <c r="QVI6" s="230"/>
      <c r="QVJ6" s="194"/>
      <c r="QVK6" s="194"/>
      <c r="QVL6" s="195"/>
      <c r="QVM6" s="196"/>
      <c r="QVN6" s="197"/>
      <c r="QVO6" s="197"/>
      <c r="QVP6" s="231"/>
      <c r="QVR6" s="223"/>
      <c r="QVS6" s="225"/>
      <c r="QVT6" s="226"/>
      <c r="QVU6" s="227"/>
      <c r="QVW6" s="228"/>
      <c r="QVX6" s="229"/>
      <c r="QVY6" s="230"/>
      <c r="QVZ6" s="194"/>
      <c r="QWA6" s="194"/>
      <c r="QWB6" s="195"/>
      <c r="QWC6" s="196"/>
      <c r="QWD6" s="197"/>
      <c r="QWE6" s="197"/>
      <c r="QWF6" s="231"/>
      <c r="QWH6" s="223"/>
      <c r="QWI6" s="225"/>
      <c r="QWJ6" s="226"/>
      <c r="QWK6" s="227"/>
      <c r="QWM6" s="228"/>
      <c r="QWN6" s="229"/>
      <c r="QWO6" s="230"/>
      <c r="QWP6" s="194"/>
      <c r="QWQ6" s="194"/>
      <c r="QWR6" s="195"/>
      <c r="QWS6" s="196"/>
      <c r="QWT6" s="197"/>
      <c r="QWU6" s="197"/>
      <c r="QWV6" s="231"/>
      <c r="QWX6" s="223"/>
      <c r="QWY6" s="225"/>
      <c r="QWZ6" s="226"/>
      <c r="QXA6" s="227"/>
      <c r="QXC6" s="228"/>
      <c r="QXD6" s="229"/>
      <c r="QXE6" s="230"/>
      <c r="QXF6" s="194"/>
      <c r="QXG6" s="194"/>
      <c r="QXH6" s="195"/>
      <c r="QXI6" s="196"/>
      <c r="QXJ6" s="197"/>
      <c r="QXK6" s="197"/>
      <c r="QXL6" s="231"/>
      <c r="QXN6" s="223"/>
      <c r="QXO6" s="225"/>
      <c r="QXP6" s="226"/>
      <c r="QXQ6" s="227"/>
      <c r="QXS6" s="228"/>
      <c r="QXT6" s="229"/>
      <c r="QXU6" s="230"/>
      <c r="QXV6" s="194"/>
      <c r="QXW6" s="194"/>
      <c r="QXX6" s="195"/>
      <c r="QXY6" s="196"/>
      <c r="QXZ6" s="197"/>
      <c r="QYA6" s="197"/>
      <c r="QYB6" s="231"/>
      <c r="QYD6" s="223"/>
      <c r="QYE6" s="225"/>
      <c r="QYF6" s="226"/>
      <c r="QYG6" s="227"/>
      <c r="QYI6" s="228"/>
      <c r="QYJ6" s="229"/>
      <c r="QYK6" s="230"/>
      <c r="QYL6" s="194"/>
      <c r="QYM6" s="194"/>
      <c r="QYN6" s="195"/>
      <c r="QYO6" s="196"/>
      <c r="QYP6" s="197"/>
      <c r="QYQ6" s="197"/>
      <c r="QYR6" s="231"/>
      <c r="QYT6" s="223"/>
      <c r="QYU6" s="225"/>
      <c r="QYV6" s="226"/>
      <c r="QYW6" s="227"/>
      <c r="QYY6" s="228"/>
      <c r="QYZ6" s="229"/>
      <c r="QZA6" s="230"/>
      <c r="QZB6" s="194"/>
      <c r="QZC6" s="194"/>
      <c r="QZD6" s="195"/>
      <c r="QZE6" s="196"/>
      <c r="QZF6" s="197"/>
      <c r="QZG6" s="197"/>
      <c r="QZH6" s="231"/>
      <c r="QZJ6" s="223"/>
      <c r="QZK6" s="225"/>
      <c r="QZL6" s="226"/>
      <c r="QZM6" s="227"/>
      <c r="QZO6" s="228"/>
      <c r="QZP6" s="229"/>
      <c r="QZQ6" s="230"/>
      <c r="QZR6" s="194"/>
      <c r="QZS6" s="194"/>
      <c r="QZT6" s="195"/>
      <c r="QZU6" s="196"/>
      <c r="QZV6" s="197"/>
      <c r="QZW6" s="197"/>
      <c r="QZX6" s="231"/>
      <c r="QZZ6" s="223"/>
      <c r="RAA6" s="225"/>
      <c r="RAB6" s="226"/>
      <c r="RAC6" s="227"/>
      <c r="RAE6" s="228"/>
      <c r="RAF6" s="229"/>
      <c r="RAG6" s="230"/>
      <c r="RAH6" s="194"/>
      <c r="RAI6" s="194"/>
      <c r="RAJ6" s="195"/>
      <c r="RAK6" s="196"/>
      <c r="RAL6" s="197"/>
      <c r="RAM6" s="197"/>
      <c r="RAN6" s="231"/>
      <c r="RAP6" s="223"/>
      <c r="RAQ6" s="225"/>
      <c r="RAR6" s="226"/>
      <c r="RAS6" s="227"/>
      <c r="RAU6" s="228"/>
      <c r="RAV6" s="229"/>
      <c r="RAW6" s="230"/>
      <c r="RAX6" s="194"/>
      <c r="RAY6" s="194"/>
      <c r="RAZ6" s="195"/>
      <c r="RBA6" s="196"/>
      <c r="RBB6" s="197"/>
      <c r="RBC6" s="197"/>
      <c r="RBD6" s="231"/>
      <c r="RBF6" s="223"/>
      <c r="RBG6" s="225"/>
      <c r="RBH6" s="226"/>
      <c r="RBI6" s="227"/>
      <c r="RBK6" s="228"/>
      <c r="RBL6" s="229"/>
      <c r="RBM6" s="230"/>
      <c r="RBN6" s="194"/>
      <c r="RBO6" s="194"/>
      <c r="RBP6" s="195"/>
      <c r="RBQ6" s="196"/>
      <c r="RBR6" s="197"/>
      <c r="RBS6" s="197"/>
      <c r="RBT6" s="231"/>
      <c r="RBV6" s="223"/>
      <c r="RBW6" s="225"/>
      <c r="RBX6" s="226"/>
      <c r="RBY6" s="227"/>
      <c r="RCA6" s="228"/>
      <c r="RCB6" s="229"/>
      <c r="RCC6" s="230"/>
      <c r="RCD6" s="194"/>
      <c r="RCE6" s="194"/>
      <c r="RCF6" s="195"/>
      <c r="RCG6" s="196"/>
      <c r="RCH6" s="197"/>
      <c r="RCI6" s="197"/>
      <c r="RCJ6" s="231"/>
      <c r="RCL6" s="223"/>
      <c r="RCM6" s="225"/>
      <c r="RCN6" s="226"/>
      <c r="RCO6" s="227"/>
      <c r="RCQ6" s="228"/>
      <c r="RCR6" s="229"/>
      <c r="RCS6" s="230"/>
      <c r="RCT6" s="194"/>
      <c r="RCU6" s="194"/>
      <c r="RCV6" s="195"/>
      <c r="RCW6" s="196"/>
      <c r="RCX6" s="197"/>
      <c r="RCY6" s="197"/>
      <c r="RCZ6" s="231"/>
      <c r="RDB6" s="223"/>
      <c r="RDC6" s="225"/>
      <c r="RDD6" s="226"/>
      <c r="RDE6" s="227"/>
      <c r="RDG6" s="228"/>
      <c r="RDH6" s="229"/>
      <c r="RDI6" s="230"/>
      <c r="RDJ6" s="194"/>
      <c r="RDK6" s="194"/>
      <c r="RDL6" s="195"/>
      <c r="RDM6" s="196"/>
      <c r="RDN6" s="197"/>
      <c r="RDO6" s="197"/>
      <c r="RDP6" s="231"/>
      <c r="RDR6" s="223"/>
      <c r="RDS6" s="225"/>
      <c r="RDT6" s="226"/>
      <c r="RDU6" s="227"/>
      <c r="RDW6" s="228"/>
      <c r="RDX6" s="229"/>
      <c r="RDY6" s="230"/>
      <c r="RDZ6" s="194"/>
      <c r="REA6" s="194"/>
      <c r="REB6" s="195"/>
      <c r="REC6" s="196"/>
      <c r="RED6" s="197"/>
      <c r="REE6" s="197"/>
      <c r="REF6" s="231"/>
      <c r="REH6" s="223"/>
      <c r="REI6" s="225"/>
      <c r="REJ6" s="226"/>
      <c r="REK6" s="227"/>
      <c r="REM6" s="228"/>
      <c r="REN6" s="229"/>
      <c r="REO6" s="230"/>
      <c r="REP6" s="194"/>
      <c r="REQ6" s="194"/>
      <c r="RER6" s="195"/>
      <c r="RES6" s="196"/>
      <c r="RET6" s="197"/>
      <c r="REU6" s="197"/>
      <c r="REV6" s="231"/>
      <c r="REX6" s="223"/>
      <c r="REY6" s="225"/>
      <c r="REZ6" s="226"/>
      <c r="RFA6" s="227"/>
      <c r="RFC6" s="228"/>
      <c r="RFD6" s="229"/>
      <c r="RFE6" s="230"/>
      <c r="RFF6" s="194"/>
      <c r="RFG6" s="194"/>
      <c r="RFH6" s="195"/>
      <c r="RFI6" s="196"/>
      <c r="RFJ6" s="197"/>
      <c r="RFK6" s="197"/>
      <c r="RFL6" s="231"/>
      <c r="RFN6" s="223"/>
      <c r="RFO6" s="225"/>
      <c r="RFP6" s="226"/>
      <c r="RFQ6" s="227"/>
      <c r="RFS6" s="228"/>
      <c r="RFT6" s="229"/>
      <c r="RFU6" s="230"/>
      <c r="RFV6" s="194"/>
      <c r="RFW6" s="194"/>
      <c r="RFX6" s="195"/>
      <c r="RFY6" s="196"/>
      <c r="RFZ6" s="197"/>
      <c r="RGA6" s="197"/>
      <c r="RGB6" s="231"/>
      <c r="RGD6" s="223"/>
      <c r="RGE6" s="225"/>
      <c r="RGF6" s="226"/>
      <c r="RGG6" s="227"/>
      <c r="RGI6" s="228"/>
      <c r="RGJ6" s="229"/>
      <c r="RGK6" s="230"/>
      <c r="RGL6" s="194"/>
      <c r="RGM6" s="194"/>
      <c r="RGN6" s="195"/>
      <c r="RGO6" s="196"/>
      <c r="RGP6" s="197"/>
      <c r="RGQ6" s="197"/>
      <c r="RGR6" s="231"/>
      <c r="RGT6" s="223"/>
      <c r="RGU6" s="225"/>
      <c r="RGV6" s="226"/>
      <c r="RGW6" s="227"/>
      <c r="RGY6" s="228"/>
      <c r="RGZ6" s="229"/>
      <c r="RHA6" s="230"/>
      <c r="RHB6" s="194"/>
      <c r="RHC6" s="194"/>
      <c r="RHD6" s="195"/>
      <c r="RHE6" s="196"/>
      <c r="RHF6" s="197"/>
      <c r="RHG6" s="197"/>
      <c r="RHH6" s="231"/>
      <c r="RHJ6" s="223"/>
      <c r="RHK6" s="225"/>
      <c r="RHL6" s="226"/>
      <c r="RHM6" s="227"/>
      <c r="RHO6" s="228"/>
      <c r="RHP6" s="229"/>
      <c r="RHQ6" s="230"/>
      <c r="RHR6" s="194"/>
      <c r="RHS6" s="194"/>
      <c r="RHT6" s="195"/>
      <c r="RHU6" s="196"/>
      <c r="RHV6" s="197"/>
      <c r="RHW6" s="197"/>
      <c r="RHX6" s="231"/>
      <c r="RHZ6" s="223"/>
      <c r="RIA6" s="225"/>
      <c r="RIB6" s="226"/>
      <c r="RIC6" s="227"/>
      <c r="RIE6" s="228"/>
      <c r="RIF6" s="229"/>
      <c r="RIG6" s="230"/>
      <c r="RIH6" s="194"/>
      <c r="RII6" s="194"/>
      <c r="RIJ6" s="195"/>
      <c r="RIK6" s="196"/>
      <c r="RIL6" s="197"/>
      <c r="RIM6" s="197"/>
      <c r="RIN6" s="231"/>
      <c r="RIP6" s="223"/>
      <c r="RIQ6" s="225"/>
      <c r="RIR6" s="226"/>
      <c r="RIS6" s="227"/>
      <c r="RIU6" s="228"/>
      <c r="RIV6" s="229"/>
      <c r="RIW6" s="230"/>
      <c r="RIX6" s="194"/>
      <c r="RIY6" s="194"/>
      <c r="RIZ6" s="195"/>
      <c r="RJA6" s="196"/>
      <c r="RJB6" s="197"/>
      <c r="RJC6" s="197"/>
      <c r="RJD6" s="231"/>
      <c r="RJF6" s="223"/>
      <c r="RJG6" s="225"/>
      <c r="RJH6" s="226"/>
      <c r="RJI6" s="227"/>
      <c r="RJK6" s="228"/>
      <c r="RJL6" s="229"/>
      <c r="RJM6" s="230"/>
      <c r="RJN6" s="194"/>
      <c r="RJO6" s="194"/>
      <c r="RJP6" s="195"/>
      <c r="RJQ6" s="196"/>
      <c r="RJR6" s="197"/>
      <c r="RJS6" s="197"/>
      <c r="RJT6" s="231"/>
      <c r="RJV6" s="223"/>
      <c r="RJW6" s="225"/>
      <c r="RJX6" s="226"/>
      <c r="RJY6" s="227"/>
      <c r="RKA6" s="228"/>
      <c r="RKB6" s="229"/>
      <c r="RKC6" s="230"/>
      <c r="RKD6" s="194"/>
      <c r="RKE6" s="194"/>
      <c r="RKF6" s="195"/>
      <c r="RKG6" s="196"/>
      <c r="RKH6" s="197"/>
      <c r="RKI6" s="197"/>
      <c r="RKJ6" s="231"/>
      <c r="RKL6" s="223"/>
      <c r="RKM6" s="225"/>
      <c r="RKN6" s="226"/>
      <c r="RKO6" s="227"/>
      <c r="RKQ6" s="228"/>
      <c r="RKR6" s="229"/>
      <c r="RKS6" s="230"/>
      <c r="RKT6" s="194"/>
      <c r="RKU6" s="194"/>
      <c r="RKV6" s="195"/>
      <c r="RKW6" s="196"/>
      <c r="RKX6" s="197"/>
      <c r="RKY6" s="197"/>
      <c r="RKZ6" s="231"/>
      <c r="RLB6" s="223"/>
      <c r="RLC6" s="225"/>
      <c r="RLD6" s="226"/>
      <c r="RLE6" s="227"/>
      <c r="RLG6" s="228"/>
      <c r="RLH6" s="229"/>
      <c r="RLI6" s="230"/>
      <c r="RLJ6" s="194"/>
      <c r="RLK6" s="194"/>
      <c r="RLL6" s="195"/>
      <c r="RLM6" s="196"/>
      <c r="RLN6" s="197"/>
      <c r="RLO6" s="197"/>
      <c r="RLP6" s="231"/>
      <c r="RLR6" s="223"/>
      <c r="RLS6" s="225"/>
      <c r="RLT6" s="226"/>
      <c r="RLU6" s="227"/>
      <c r="RLW6" s="228"/>
      <c r="RLX6" s="229"/>
      <c r="RLY6" s="230"/>
      <c r="RLZ6" s="194"/>
      <c r="RMA6" s="194"/>
      <c r="RMB6" s="195"/>
      <c r="RMC6" s="196"/>
      <c r="RMD6" s="197"/>
      <c r="RME6" s="197"/>
      <c r="RMF6" s="231"/>
      <c r="RMH6" s="223"/>
      <c r="RMI6" s="225"/>
      <c r="RMJ6" s="226"/>
      <c r="RMK6" s="227"/>
      <c r="RMM6" s="228"/>
      <c r="RMN6" s="229"/>
      <c r="RMO6" s="230"/>
      <c r="RMP6" s="194"/>
      <c r="RMQ6" s="194"/>
      <c r="RMR6" s="195"/>
      <c r="RMS6" s="196"/>
      <c r="RMT6" s="197"/>
      <c r="RMU6" s="197"/>
      <c r="RMV6" s="231"/>
      <c r="RMX6" s="223"/>
      <c r="RMY6" s="225"/>
      <c r="RMZ6" s="226"/>
      <c r="RNA6" s="227"/>
      <c r="RNC6" s="228"/>
      <c r="RND6" s="229"/>
      <c r="RNE6" s="230"/>
      <c r="RNF6" s="194"/>
      <c r="RNG6" s="194"/>
      <c r="RNH6" s="195"/>
      <c r="RNI6" s="196"/>
      <c r="RNJ6" s="197"/>
      <c r="RNK6" s="197"/>
      <c r="RNL6" s="231"/>
      <c r="RNN6" s="223"/>
      <c r="RNO6" s="225"/>
      <c r="RNP6" s="226"/>
      <c r="RNQ6" s="227"/>
      <c r="RNS6" s="228"/>
      <c r="RNT6" s="229"/>
      <c r="RNU6" s="230"/>
      <c r="RNV6" s="194"/>
      <c r="RNW6" s="194"/>
      <c r="RNX6" s="195"/>
      <c r="RNY6" s="196"/>
      <c r="RNZ6" s="197"/>
      <c r="ROA6" s="197"/>
      <c r="ROB6" s="231"/>
      <c r="ROD6" s="223"/>
      <c r="ROE6" s="225"/>
      <c r="ROF6" s="226"/>
      <c r="ROG6" s="227"/>
      <c r="ROI6" s="228"/>
      <c r="ROJ6" s="229"/>
      <c r="ROK6" s="230"/>
      <c r="ROL6" s="194"/>
      <c r="ROM6" s="194"/>
      <c r="RON6" s="195"/>
      <c r="ROO6" s="196"/>
      <c r="ROP6" s="197"/>
      <c r="ROQ6" s="197"/>
      <c r="ROR6" s="231"/>
      <c r="ROT6" s="223"/>
      <c r="ROU6" s="225"/>
      <c r="ROV6" s="226"/>
      <c r="ROW6" s="227"/>
      <c r="ROY6" s="228"/>
      <c r="ROZ6" s="229"/>
      <c r="RPA6" s="230"/>
      <c r="RPB6" s="194"/>
      <c r="RPC6" s="194"/>
      <c r="RPD6" s="195"/>
      <c r="RPE6" s="196"/>
      <c r="RPF6" s="197"/>
      <c r="RPG6" s="197"/>
      <c r="RPH6" s="231"/>
      <c r="RPJ6" s="223"/>
      <c r="RPK6" s="225"/>
      <c r="RPL6" s="226"/>
      <c r="RPM6" s="227"/>
      <c r="RPO6" s="228"/>
      <c r="RPP6" s="229"/>
      <c r="RPQ6" s="230"/>
      <c r="RPR6" s="194"/>
      <c r="RPS6" s="194"/>
      <c r="RPT6" s="195"/>
      <c r="RPU6" s="196"/>
      <c r="RPV6" s="197"/>
      <c r="RPW6" s="197"/>
      <c r="RPX6" s="231"/>
      <c r="RPZ6" s="223"/>
      <c r="RQA6" s="225"/>
      <c r="RQB6" s="226"/>
      <c r="RQC6" s="227"/>
      <c r="RQE6" s="228"/>
      <c r="RQF6" s="229"/>
      <c r="RQG6" s="230"/>
      <c r="RQH6" s="194"/>
      <c r="RQI6" s="194"/>
      <c r="RQJ6" s="195"/>
      <c r="RQK6" s="196"/>
      <c r="RQL6" s="197"/>
      <c r="RQM6" s="197"/>
      <c r="RQN6" s="231"/>
      <c r="RQP6" s="223"/>
      <c r="RQQ6" s="225"/>
      <c r="RQR6" s="226"/>
      <c r="RQS6" s="227"/>
      <c r="RQU6" s="228"/>
      <c r="RQV6" s="229"/>
      <c r="RQW6" s="230"/>
      <c r="RQX6" s="194"/>
      <c r="RQY6" s="194"/>
      <c r="RQZ6" s="195"/>
      <c r="RRA6" s="196"/>
      <c r="RRB6" s="197"/>
      <c r="RRC6" s="197"/>
      <c r="RRD6" s="231"/>
      <c r="RRF6" s="223"/>
      <c r="RRG6" s="225"/>
      <c r="RRH6" s="226"/>
      <c r="RRI6" s="227"/>
      <c r="RRK6" s="228"/>
      <c r="RRL6" s="229"/>
      <c r="RRM6" s="230"/>
      <c r="RRN6" s="194"/>
      <c r="RRO6" s="194"/>
      <c r="RRP6" s="195"/>
      <c r="RRQ6" s="196"/>
      <c r="RRR6" s="197"/>
      <c r="RRS6" s="197"/>
      <c r="RRT6" s="231"/>
      <c r="RRV6" s="223"/>
      <c r="RRW6" s="225"/>
      <c r="RRX6" s="226"/>
      <c r="RRY6" s="227"/>
      <c r="RSA6" s="228"/>
      <c r="RSB6" s="229"/>
      <c r="RSC6" s="230"/>
      <c r="RSD6" s="194"/>
      <c r="RSE6" s="194"/>
      <c r="RSF6" s="195"/>
      <c r="RSG6" s="196"/>
      <c r="RSH6" s="197"/>
      <c r="RSI6" s="197"/>
      <c r="RSJ6" s="231"/>
      <c r="RSL6" s="223"/>
      <c r="RSM6" s="225"/>
      <c r="RSN6" s="226"/>
      <c r="RSO6" s="227"/>
      <c r="RSQ6" s="228"/>
      <c r="RSR6" s="229"/>
      <c r="RSS6" s="230"/>
      <c r="RST6" s="194"/>
      <c r="RSU6" s="194"/>
      <c r="RSV6" s="195"/>
      <c r="RSW6" s="196"/>
      <c r="RSX6" s="197"/>
      <c r="RSY6" s="197"/>
      <c r="RSZ6" s="231"/>
      <c r="RTB6" s="223"/>
      <c r="RTC6" s="225"/>
      <c r="RTD6" s="226"/>
      <c r="RTE6" s="227"/>
      <c r="RTG6" s="228"/>
      <c r="RTH6" s="229"/>
      <c r="RTI6" s="230"/>
      <c r="RTJ6" s="194"/>
      <c r="RTK6" s="194"/>
      <c r="RTL6" s="195"/>
      <c r="RTM6" s="196"/>
      <c r="RTN6" s="197"/>
      <c r="RTO6" s="197"/>
      <c r="RTP6" s="231"/>
      <c r="RTR6" s="223"/>
      <c r="RTS6" s="225"/>
      <c r="RTT6" s="226"/>
      <c r="RTU6" s="227"/>
      <c r="RTW6" s="228"/>
      <c r="RTX6" s="229"/>
      <c r="RTY6" s="230"/>
      <c r="RTZ6" s="194"/>
      <c r="RUA6" s="194"/>
      <c r="RUB6" s="195"/>
      <c r="RUC6" s="196"/>
      <c r="RUD6" s="197"/>
      <c r="RUE6" s="197"/>
      <c r="RUF6" s="231"/>
      <c r="RUH6" s="223"/>
      <c r="RUI6" s="225"/>
      <c r="RUJ6" s="226"/>
      <c r="RUK6" s="227"/>
      <c r="RUM6" s="228"/>
      <c r="RUN6" s="229"/>
      <c r="RUO6" s="230"/>
      <c r="RUP6" s="194"/>
      <c r="RUQ6" s="194"/>
      <c r="RUR6" s="195"/>
      <c r="RUS6" s="196"/>
      <c r="RUT6" s="197"/>
      <c r="RUU6" s="197"/>
      <c r="RUV6" s="231"/>
      <c r="RUX6" s="223"/>
      <c r="RUY6" s="225"/>
      <c r="RUZ6" s="226"/>
      <c r="RVA6" s="227"/>
      <c r="RVC6" s="228"/>
      <c r="RVD6" s="229"/>
      <c r="RVE6" s="230"/>
      <c r="RVF6" s="194"/>
      <c r="RVG6" s="194"/>
      <c r="RVH6" s="195"/>
      <c r="RVI6" s="196"/>
      <c r="RVJ6" s="197"/>
      <c r="RVK6" s="197"/>
      <c r="RVL6" s="231"/>
      <c r="RVN6" s="223"/>
      <c r="RVO6" s="225"/>
      <c r="RVP6" s="226"/>
      <c r="RVQ6" s="227"/>
      <c r="RVS6" s="228"/>
      <c r="RVT6" s="229"/>
      <c r="RVU6" s="230"/>
      <c r="RVV6" s="194"/>
      <c r="RVW6" s="194"/>
      <c r="RVX6" s="195"/>
      <c r="RVY6" s="196"/>
      <c r="RVZ6" s="197"/>
      <c r="RWA6" s="197"/>
      <c r="RWB6" s="231"/>
      <c r="RWD6" s="223"/>
      <c r="RWE6" s="225"/>
      <c r="RWF6" s="226"/>
      <c r="RWG6" s="227"/>
      <c r="RWI6" s="228"/>
      <c r="RWJ6" s="229"/>
      <c r="RWK6" s="230"/>
      <c r="RWL6" s="194"/>
      <c r="RWM6" s="194"/>
      <c r="RWN6" s="195"/>
      <c r="RWO6" s="196"/>
      <c r="RWP6" s="197"/>
      <c r="RWQ6" s="197"/>
      <c r="RWR6" s="231"/>
      <c r="RWT6" s="223"/>
      <c r="RWU6" s="225"/>
      <c r="RWV6" s="226"/>
      <c r="RWW6" s="227"/>
      <c r="RWY6" s="228"/>
      <c r="RWZ6" s="229"/>
      <c r="RXA6" s="230"/>
      <c r="RXB6" s="194"/>
      <c r="RXC6" s="194"/>
      <c r="RXD6" s="195"/>
      <c r="RXE6" s="196"/>
      <c r="RXF6" s="197"/>
      <c r="RXG6" s="197"/>
      <c r="RXH6" s="231"/>
      <c r="RXJ6" s="223"/>
      <c r="RXK6" s="225"/>
      <c r="RXL6" s="226"/>
      <c r="RXM6" s="227"/>
      <c r="RXO6" s="228"/>
      <c r="RXP6" s="229"/>
      <c r="RXQ6" s="230"/>
      <c r="RXR6" s="194"/>
      <c r="RXS6" s="194"/>
      <c r="RXT6" s="195"/>
      <c r="RXU6" s="196"/>
      <c r="RXV6" s="197"/>
      <c r="RXW6" s="197"/>
      <c r="RXX6" s="231"/>
      <c r="RXZ6" s="223"/>
      <c r="RYA6" s="225"/>
      <c r="RYB6" s="226"/>
      <c r="RYC6" s="227"/>
      <c r="RYE6" s="228"/>
      <c r="RYF6" s="229"/>
      <c r="RYG6" s="230"/>
      <c r="RYH6" s="194"/>
      <c r="RYI6" s="194"/>
      <c r="RYJ6" s="195"/>
      <c r="RYK6" s="196"/>
      <c r="RYL6" s="197"/>
      <c r="RYM6" s="197"/>
      <c r="RYN6" s="231"/>
      <c r="RYP6" s="223"/>
      <c r="RYQ6" s="225"/>
      <c r="RYR6" s="226"/>
      <c r="RYS6" s="227"/>
      <c r="RYU6" s="228"/>
      <c r="RYV6" s="229"/>
      <c r="RYW6" s="230"/>
      <c r="RYX6" s="194"/>
      <c r="RYY6" s="194"/>
      <c r="RYZ6" s="195"/>
      <c r="RZA6" s="196"/>
      <c r="RZB6" s="197"/>
      <c r="RZC6" s="197"/>
      <c r="RZD6" s="231"/>
      <c r="RZF6" s="223"/>
      <c r="RZG6" s="225"/>
      <c r="RZH6" s="226"/>
      <c r="RZI6" s="227"/>
      <c r="RZK6" s="228"/>
      <c r="RZL6" s="229"/>
      <c r="RZM6" s="230"/>
      <c r="RZN6" s="194"/>
      <c r="RZO6" s="194"/>
      <c r="RZP6" s="195"/>
      <c r="RZQ6" s="196"/>
      <c r="RZR6" s="197"/>
      <c r="RZS6" s="197"/>
      <c r="RZT6" s="231"/>
      <c r="RZV6" s="223"/>
      <c r="RZW6" s="225"/>
      <c r="RZX6" s="226"/>
      <c r="RZY6" s="227"/>
      <c r="SAA6" s="228"/>
      <c r="SAB6" s="229"/>
      <c r="SAC6" s="230"/>
      <c r="SAD6" s="194"/>
      <c r="SAE6" s="194"/>
      <c r="SAF6" s="195"/>
      <c r="SAG6" s="196"/>
      <c r="SAH6" s="197"/>
      <c r="SAI6" s="197"/>
      <c r="SAJ6" s="231"/>
      <c r="SAL6" s="223"/>
      <c r="SAM6" s="225"/>
      <c r="SAN6" s="226"/>
      <c r="SAO6" s="227"/>
      <c r="SAQ6" s="228"/>
      <c r="SAR6" s="229"/>
      <c r="SAS6" s="230"/>
      <c r="SAT6" s="194"/>
      <c r="SAU6" s="194"/>
      <c r="SAV6" s="195"/>
      <c r="SAW6" s="196"/>
      <c r="SAX6" s="197"/>
      <c r="SAY6" s="197"/>
      <c r="SAZ6" s="231"/>
      <c r="SBB6" s="223"/>
      <c r="SBC6" s="225"/>
      <c r="SBD6" s="226"/>
      <c r="SBE6" s="227"/>
      <c r="SBG6" s="228"/>
      <c r="SBH6" s="229"/>
      <c r="SBI6" s="230"/>
      <c r="SBJ6" s="194"/>
      <c r="SBK6" s="194"/>
      <c r="SBL6" s="195"/>
      <c r="SBM6" s="196"/>
      <c r="SBN6" s="197"/>
      <c r="SBO6" s="197"/>
      <c r="SBP6" s="231"/>
      <c r="SBR6" s="223"/>
      <c r="SBS6" s="225"/>
      <c r="SBT6" s="226"/>
      <c r="SBU6" s="227"/>
      <c r="SBW6" s="228"/>
      <c r="SBX6" s="229"/>
      <c r="SBY6" s="230"/>
      <c r="SBZ6" s="194"/>
      <c r="SCA6" s="194"/>
      <c r="SCB6" s="195"/>
      <c r="SCC6" s="196"/>
      <c r="SCD6" s="197"/>
      <c r="SCE6" s="197"/>
      <c r="SCF6" s="231"/>
      <c r="SCH6" s="223"/>
      <c r="SCI6" s="225"/>
      <c r="SCJ6" s="226"/>
      <c r="SCK6" s="227"/>
      <c r="SCM6" s="228"/>
      <c r="SCN6" s="229"/>
      <c r="SCO6" s="230"/>
      <c r="SCP6" s="194"/>
      <c r="SCQ6" s="194"/>
      <c r="SCR6" s="195"/>
      <c r="SCS6" s="196"/>
      <c r="SCT6" s="197"/>
      <c r="SCU6" s="197"/>
      <c r="SCV6" s="231"/>
      <c r="SCX6" s="223"/>
      <c r="SCY6" s="225"/>
      <c r="SCZ6" s="226"/>
      <c r="SDA6" s="227"/>
      <c r="SDC6" s="228"/>
      <c r="SDD6" s="229"/>
      <c r="SDE6" s="230"/>
      <c r="SDF6" s="194"/>
      <c r="SDG6" s="194"/>
      <c r="SDH6" s="195"/>
      <c r="SDI6" s="196"/>
      <c r="SDJ6" s="197"/>
      <c r="SDK6" s="197"/>
      <c r="SDL6" s="231"/>
      <c r="SDN6" s="223"/>
      <c r="SDO6" s="225"/>
      <c r="SDP6" s="226"/>
      <c r="SDQ6" s="227"/>
      <c r="SDS6" s="228"/>
      <c r="SDT6" s="229"/>
      <c r="SDU6" s="230"/>
      <c r="SDV6" s="194"/>
      <c r="SDW6" s="194"/>
      <c r="SDX6" s="195"/>
      <c r="SDY6" s="196"/>
      <c r="SDZ6" s="197"/>
      <c r="SEA6" s="197"/>
      <c r="SEB6" s="231"/>
      <c r="SED6" s="223"/>
      <c r="SEE6" s="225"/>
      <c r="SEF6" s="226"/>
      <c r="SEG6" s="227"/>
      <c r="SEI6" s="228"/>
      <c r="SEJ6" s="229"/>
      <c r="SEK6" s="230"/>
      <c r="SEL6" s="194"/>
      <c r="SEM6" s="194"/>
      <c r="SEN6" s="195"/>
      <c r="SEO6" s="196"/>
      <c r="SEP6" s="197"/>
      <c r="SEQ6" s="197"/>
      <c r="SER6" s="231"/>
      <c r="SET6" s="223"/>
      <c r="SEU6" s="225"/>
      <c r="SEV6" s="226"/>
      <c r="SEW6" s="227"/>
      <c r="SEY6" s="228"/>
      <c r="SEZ6" s="229"/>
      <c r="SFA6" s="230"/>
      <c r="SFB6" s="194"/>
      <c r="SFC6" s="194"/>
      <c r="SFD6" s="195"/>
      <c r="SFE6" s="196"/>
      <c r="SFF6" s="197"/>
      <c r="SFG6" s="197"/>
      <c r="SFH6" s="231"/>
      <c r="SFJ6" s="223"/>
      <c r="SFK6" s="225"/>
      <c r="SFL6" s="226"/>
      <c r="SFM6" s="227"/>
      <c r="SFO6" s="228"/>
      <c r="SFP6" s="229"/>
      <c r="SFQ6" s="230"/>
      <c r="SFR6" s="194"/>
      <c r="SFS6" s="194"/>
      <c r="SFT6" s="195"/>
      <c r="SFU6" s="196"/>
      <c r="SFV6" s="197"/>
      <c r="SFW6" s="197"/>
      <c r="SFX6" s="231"/>
      <c r="SFZ6" s="223"/>
      <c r="SGA6" s="225"/>
      <c r="SGB6" s="226"/>
      <c r="SGC6" s="227"/>
      <c r="SGE6" s="228"/>
      <c r="SGF6" s="229"/>
      <c r="SGG6" s="230"/>
      <c r="SGH6" s="194"/>
      <c r="SGI6" s="194"/>
      <c r="SGJ6" s="195"/>
      <c r="SGK6" s="196"/>
      <c r="SGL6" s="197"/>
      <c r="SGM6" s="197"/>
      <c r="SGN6" s="231"/>
      <c r="SGP6" s="223"/>
      <c r="SGQ6" s="225"/>
      <c r="SGR6" s="226"/>
      <c r="SGS6" s="227"/>
      <c r="SGU6" s="228"/>
      <c r="SGV6" s="229"/>
      <c r="SGW6" s="230"/>
      <c r="SGX6" s="194"/>
      <c r="SGY6" s="194"/>
      <c r="SGZ6" s="195"/>
      <c r="SHA6" s="196"/>
      <c r="SHB6" s="197"/>
      <c r="SHC6" s="197"/>
      <c r="SHD6" s="231"/>
      <c r="SHF6" s="223"/>
      <c r="SHG6" s="225"/>
      <c r="SHH6" s="226"/>
      <c r="SHI6" s="227"/>
      <c r="SHK6" s="228"/>
      <c r="SHL6" s="229"/>
      <c r="SHM6" s="230"/>
      <c r="SHN6" s="194"/>
      <c r="SHO6" s="194"/>
      <c r="SHP6" s="195"/>
      <c r="SHQ6" s="196"/>
      <c r="SHR6" s="197"/>
      <c r="SHS6" s="197"/>
      <c r="SHT6" s="231"/>
      <c r="SHV6" s="223"/>
      <c r="SHW6" s="225"/>
      <c r="SHX6" s="226"/>
      <c r="SHY6" s="227"/>
      <c r="SIA6" s="228"/>
      <c r="SIB6" s="229"/>
      <c r="SIC6" s="230"/>
      <c r="SID6" s="194"/>
      <c r="SIE6" s="194"/>
      <c r="SIF6" s="195"/>
      <c r="SIG6" s="196"/>
      <c r="SIH6" s="197"/>
      <c r="SII6" s="197"/>
      <c r="SIJ6" s="231"/>
      <c r="SIL6" s="223"/>
      <c r="SIM6" s="225"/>
      <c r="SIN6" s="226"/>
      <c r="SIO6" s="227"/>
      <c r="SIQ6" s="228"/>
      <c r="SIR6" s="229"/>
      <c r="SIS6" s="230"/>
      <c r="SIT6" s="194"/>
      <c r="SIU6" s="194"/>
      <c r="SIV6" s="195"/>
      <c r="SIW6" s="196"/>
      <c r="SIX6" s="197"/>
      <c r="SIY6" s="197"/>
      <c r="SIZ6" s="231"/>
      <c r="SJB6" s="223"/>
      <c r="SJC6" s="225"/>
      <c r="SJD6" s="226"/>
      <c r="SJE6" s="227"/>
      <c r="SJG6" s="228"/>
      <c r="SJH6" s="229"/>
      <c r="SJI6" s="230"/>
      <c r="SJJ6" s="194"/>
      <c r="SJK6" s="194"/>
      <c r="SJL6" s="195"/>
      <c r="SJM6" s="196"/>
      <c r="SJN6" s="197"/>
      <c r="SJO6" s="197"/>
      <c r="SJP6" s="231"/>
      <c r="SJR6" s="223"/>
      <c r="SJS6" s="225"/>
      <c r="SJT6" s="226"/>
      <c r="SJU6" s="227"/>
      <c r="SJW6" s="228"/>
      <c r="SJX6" s="229"/>
      <c r="SJY6" s="230"/>
      <c r="SJZ6" s="194"/>
      <c r="SKA6" s="194"/>
      <c r="SKB6" s="195"/>
      <c r="SKC6" s="196"/>
      <c r="SKD6" s="197"/>
      <c r="SKE6" s="197"/>
      <c r="SKF6" s="231"/>
      <c r="SKH6" s="223"/>
      <c r="SKI6" s="225"/>
      <c r="SKJ6" s="226"/>
      <c r="SKK6" s="227"/>
      <c r="SKM6" s="228"/>
      <c r="SKN6" s="229"/>
      <c r="SKO6" s="230"/>
      <c r="SKP6" s="194"/>
      <c r="SKQ6" s="194"/>
      <c r="SKR6" s="195"/>
      <c r="SKS6" s="196"/>
      <c r="SKT6" s="197"/>
      <c r="SKU6" s="197"/>
      <c r="SKV6" s="231"/>
      <c r="SKX6" s="223"/>
      <c r="SKY6" s="225"/>
      <c r="SKZ6" s="226"/>
      <c r="SLA6" s="227"/>
      <c r="SLC6" s="228"/>
      <c r="SLD6" s="229"/>
      <c r="SLE6" s="230"/>
      <c r="SLF6" s="194"/>
      <c r="SLG6" s="194"/>
      <c r="SLH6" s="195"/>
      <c r="SLI6" s="196"/>
      <c r="SLJ6" s="197"/>
      <c r="SLK6" s="197"/>
      <c r="SLL6" s="231"/>
      <c r="SLN6" s="223"/>
      <c r="SLO6" s="225"/>
      <c r="SLP6" s="226"/>
      <c r="SLQ6" s="227"/>
      <c r="SLS6" s="228"/>
      <c r="SLT6" s="229"/>
      <c r="SLU6" s="230"/>
      <c r="SLV6" s="194"/>
      <c r="SLW6" s="194"/>
      <c r="SLX6" s="195"/>
      <c r="SLY6" s="196"/>
      <c r="SLZ6" s="197"/>
      <c r="SMA6" s="197"/>
      <c r="SMB6" s="231"/>
      <c r="SMD6" s="223"/>
      <c r="SME6" s="225"/>
      <c r="SMF6" s="226"/>
      <c r="SMG6" s="227"/>
      <c r="SMI6" s="228"/>
      <c r="SMJ6" s="229"/>
      <c r="SMK6" s="230"/>
      <c r="SML6" s="194"/>
      <c r="SMM6" s="194"/>
      <c r="SMN6" s="195"/>
      <c r="SMO6" s="196"/>
      <c r="SMP6" s="197"/>
      <c r="SMQ6" s="197"/>
      <c r="SMR6" s="231"/>
      <c r="SMT6" s="223"/>
      <c r="SMU6" s="225"/>
      <c r="SMV6" s="226"/>
      <c r="SMW6" s="227"/>
      <c r="SMY6" s="228"/>
      <c r="SMZ6" s="229"/>
      <c r="SNA6" s="230"/>
      <c r="SNB6" s="194"/>
      <c r="SNC6" s="194"/>
      <c r="SND6" s="195"/>
      <c r="SNE6" s="196"/>
      <c r="SNF6" s="197"/>
      <c r="SNG6" s="197"/>
      <c r="SNH6" s="231"/>
      <c r="SNJ6" s="223"/>
      <c r="SNK6" s="225"/>
      <c r="SNL6" s="226"/>
      <c r="SNM6" s="227"/>
      <c r="SNO6" s="228"/>
      <c r="SNP6" s="229"/>
      <c r="SNQ6" s="230"/>
      <c r="SNR6" s="194"/>
      <c r="SNS6" s="194"/>
      <c r="SNT6" s="195"/>
      <c r="SNU6" s="196"/>
      <c r="SNV6" s="197"/>
      <c r="SNW6" s="197"/>
      <c r="SNX6" s="231"/>
      <c r="SNZ6" s="223"/>
      <c r="SOA6" s="225"/>
      <c r="SOB6" s="226"/>
      <c r="SOC6" s="227"/>
      <c r="SOE6" s="228"/>
      <c r="SOF6" s="229"/>
      <c r="SOG6" s="230"/>
      <c r="SOH6" s="194"/>
      <c r="SOI6" s="194"/>
      <c r="SOJ6" s="195"/>
      <c r="SOK6" s="196"/>
      <c r="SOL6" s="197"/>
      <c r="SOM6" s="197"/>
      <c r="SON6" s="231"/>
      <c r="SOP6" s="223"/>
      <c r="SOQ6" s="225"/>
      <c r="SOR6" s="226"/>
      <c r="SOS6" s="227"/>
      <c r="SOU6" s="228"/>
      <c r="SOV6" s="229"/>
      <c r="SOW6" s="230"/>
      <c r="SOX6" s="194"/>
      <c r="SOY6" s="194"/>
      <c r="SOZ6" s="195"/>
      <c r="SPA6" s="196"/>
      <c r="SPB6" s="197"/>
      <c r="SPC6" s="197"/>
      <c r="SPD6" s="231"/>
      <c r="SPF6" s="223"/>
      <c r="SPG6" s="225"/>
      <c r="SPH6" s="226"/>
      <c r="SPI6" s="227"/>
      <c r="SPK6" s="228"/>
      <c r="SPL6" s="229"/>
      <c r="SPM6" s="230"/>
      <c r="SPN6" s="194"/>
      <c r="SPO6" s="194"/>
      <c r="SPP6" s="195"/>
      <c r="SPQ6" s="196"/>
      <c r="SPR6" s="197"/>
      <c r="SPS6" s="197"/>
      <c r="SPT6" s="231"/>
      <c r="SPV6" s="223"/>
      <c r="SPW6" s="225"/>
      <c r="SPX6" s="226"/>
      <c r="SPY6" s="227"/>
      <c r="SQA6" s="228"/>
      <c r="SQB6" s="229"/>
      <c r="SQC6" s="230"/>
      <c r="SQD6" s="194"/>
      <c r="SQE6" s="194"/>
      <c r="SQF6" s="195"/>
      <c r="SQG6" s="196"/>
      <c r="SQH6" s="197"/>
      <c r="SQI6" s="197"/>
      <c r="SQJ6" s="231"/>
      <c r="SQL6" s="223"/>
      <c r="SQM6" s="225"/>
      <c r="SQN6" s="226"/>
      <c r="SQO6" s="227"/>
      <c r="SQQ6" s="228"/>
      <c r="SQR6" s="229"/>
      <c r="SQS6" s="230"/>
      <c r="SQT6" s="194"/>
      <c r="SQU6" s="194"/>
      <c r="SQV6" s="195"/>
      <c r="SQW6" s="196"/>
      <c r="SQX6" s="197"/>
      <c r="SQY6" s="197"/>
      <c r="SQZ6" s="231"/>
      <c r="SRB6" s="223"/>
      <c r="SRC6" s="225"/>
      <c r="SRD6" s="226"/>
      <c r="SRE6" s="227"/>
      <c r="SRG6" s="228"/>
      <c r="SRH6" s="229"/>
      <c r="SRI6" s="230"/>
      <c r="SRJ6" s="194"/>
      <c r="SRK6" s="194"/>
      <c r="SRL6" s="195"/>
      <c r="SRM6" s="196"/>
      <c r="SRN6" s="197"/>
      <c r="SRO6" s="197"/>
      <c r="SRP6" s="231"/>
      <c r="SRR6" s="223"/>
      <c r="SRS6" s="225"/>
      <c r="SRT6" s="226"/>
      <c r="SRU6" s="227"/>
      <c r="SRW6" s="228"/>
      <c r="SRX6" s="229"/>
      <c r="SRY6" s="230"/>
      <c r="SRZ6" s="194"/>
      <c r="SSA6" s="194"/>
      <c r="SSB6" s="195"/>
      <c r="SSC6" s="196"/>
      <c r="SSD6" s="197"/>
      <c r="SSE6" s="197"/>
      <c r="SSF6" s="231"/>
      <c r="SSH6" s="223"/>
      <c r="SSI6" s="225"/>
      <c r="SSJ6" s="226"/>
      <c r="SSK6" s="227"/>
      <c r="SSM6" s="228"/>
      <c r="SSN6" s="229"/>
      <c r="SSO6" s="230"/>
      <c r="SSP6" s="194"/>
      <c r="SSQ6" s="194"/>
      <c r="SSR6" s="195"/>
      <c r="SSS6" s="196"/>
      <c r="SST6" s="197"/>
      <c r="SSU6" s="197"/>
      <c r="SSV6" s="231"/>
      <c r="SSX6" s="223"/>
      <c r="SSY6" s="225"/>
      <c r="SSZ6" s="226"/>
      <c r="STA6" s="227"/>
      <c r="STC6" s="228"/>
      <c r="STD6" s="229"/>
      <c r="STE6" s="230"/>
      <c r="STF6" s="194"/>
      <c r="STG6" s="194"/>
      <c r="STH6" s="195"/>
      <c r="STI6" s="196"/>
      <c r="STJ6" s="197"/>
      <c r="STK6" s="197"/>
      <c r="STL6" s="231"/>
      <c r="STN6" s="223"/>
      <c r="STO6" s="225"/>
      <c r="STP6" s="226"/>
      <c r="STQ6" s="227"/>
      <c r="STS6" s="228"/>
      <c r="STT6" s="229"/>
      <c r="STU6" s="230"/>
      <c r="STV6" s="194"/>
      <c r="STW6" s="194"/>
      <c r="STX6" s="195"/>
      <c r="STY6" s="196"/>
      <c r="STZ6" s="197"/>
      <c r="SUA6" s="197"/>
      <c r="SUB6" s="231"/>
      <c r="SUD6" s="223"/>
      <c r="SUE6" s="225"/>
      <c r="SUF6" s="226"/>
      <c r="SUG6" s="227"/>
      <c r="SUI6" s="228"/>
      <c r="SUJ6" s="229"/>
      <c r="SUK6" s="230"/>
      <c r="SUL6" s="194"/>
      <c r="SUM6" s="194"/>
      <c r="SUN6" s="195"/>
      <c r="SUO6" s="196"/>
      <c r="SUP6" s="197"/>
      <c r="SUQ6" s="197"/>
      <c r="SUR6" s="231"/>
      <c r="SUT6" s="223"/>
      <c r="SUU6" s="225"/>
      <c r="SUV6" s="226"/>
      <c r="SUW6" s="227"/>
      <c r="SUY6" s="228"/>
      <c r="SUZ6" s="229"/>
      <c r="SVA6" s="230"/>
      <c r="SVB6" s="194"/>
      <c r="SVC6" s="194"/>
      <c r="SVD6" s="195"/>
      <c r="SVE6" s="196"/>
      <c r="SVF6" s="197"/>
      <c r="SVG6" s="197"/>
      <c r="SVH6" s="231"/>
      <c r="SVJ6" s="223"/>
      <c r="SVK6" s="225"/>
      <c r="SVL6" s="226"/>
      <c r="SVM6" s="227"/>
      <c r="SVO6" s="228"/>
      <c r="SVP6" s="229"/>
      <c r="SVQ6" s="230"/>
      <c r="SVR6" s="194"/>
      <c r="SVS6" s="194"/>
      <c r="SVT6" s="195"/>
      <c r="SVU6" s="196"/>
      <c r="SVV6" s="197"/>
      <c r="SVW6" s="197"/>
      <c r="SVX6" s="231"/>
      <c r="SVZ6" s="223"/>
      <c r="SWA6" s="225"/>
      <c r="SWB6" s="226"/>
      <c r="SWC6" s="227"/>
      <c r="SWE6" s="228"/>
      <c r="SWF6" s="229"/>
      <c r="SWG6" s="230"/>
      <c r="SWH6" s="194"/>
      <c r="SWI6" s="194"/>
      <c r="SWJ6" s="195"/>
      <c r="SWK6" s="196"/>
      <c r="SWL6" s="197"/>
      <c r="SWM6" s="197"/>
      <c r="SWN6" s="231"/>
      <c r="SWP6" s="223"/>
      <c r="SWQ6" s="225"/>
      <c r="SWR6" s="226"/>
      <c r="SWS6" s="227"/>
      <c r="SWU6" s="228"/>
      <c r="SWV6" s="229"/>
      <c r="SWW6" s="230"/>
      <c r="SWX6" s="194"/>
      <c r="SWY6" s="194"/>
      <c r="SWZ6" s="195"/>
      <c r="SXA6" s="196"/>
      <c r="SXB6" s="197"/>
      <c r="SXC6" s="197"/>
      <c r="SXD6" s="231"/>
      <c r="SXF6" s="223"/>
      <c r="SXG6" s="225"/>
      <c r="SXH6" s="226"/>
      <c r="SXI6" s="227"/>
      <c r="SXK6" s="228"/>
      <c r="SXL6" s="229"/>
      <c r="SXM6" s="230"/>
      <c r="SXN6" s="194"/>
      <c r="SXO6" s="194"/>
      <c r="SXP6" s="195"/>
      <c r="SXQ6" s="196"/>
      <c r="SXR6" s="197"/>
      <c r="SXS6" s="197"/>
      <c r="SXT6" s="231"/>
      <c r="SXV6" s="223"/>
      <c r="SXW6" s="225"/>
      <c r="SXX6" s="226"/>
      <c r="SXY6" s="227"/>
      <c r="SYA6" s="228"/>
      <c r="SYB6" s="229"/>
      <c r="SYC6" s="230"/>
      <c r="SYD6" s="194"/>
      <c r="SYE6" s="194"/>
      <c r="SYF6" s="195"/>
      <c r="SYG6" s="196"/>
      <c r="SYH6" s="197"/>
      <c r="SYI6" s="197"/>
      <c r="SYJ6" s="231"/>
      <c r="SYL6" s="223"/>
      <c r="SYM6" s="225"/>
      <c r="SYN6" s="226"/>
      <c r="SYO6" s="227"/>
      <c r="SYQ6" s="228"/>
      <c r="SYR6" s="229"/>
      <c r="SYS6" s="230"/>
      <c r="SYT6" s="194"/>
      <c r="SYU6" s="194"/>
      <c r="SYV6" s="195"/>
      <c r="SYW6" s="196"/>
      <c r="SYX6" s="197"/>
      <c r="SYY6" s="197"/>
      <c r="SYZ6" s="231"/>
      <c r="SZB6" s="223"/>
      <c r="SZC6" s="225"/>
      <c r="SZD6" s="226"/>
      <c r="SZE6" s="227"/>
      <c r="SZG6" s="228"/>
      <c r="SZH6" s="229"/>
      <c r="SZI6" s="230"/>
      <c r="SZJ6" s="194"/>
      <c r="SZK6" s="194"/>
      <c r="SZL6" s="195"/>
      <c r="SZM6" s="196"/>
      <c r="SZN6" s="197"/>
      <c r="SZO6" s="197"/>
      <c r="SZP6" s="231"/>
      <c r="SZR6" s="223"/>
      <c r="SZS6" s="225"/>
      <c r="SZT6" s="226"/>
      <c r="SZU6" s="227"/>
      <c r="SZW6" s="228"/>
      <c r="SZX6" s="229"/>
      <c r="SZY6" s="230"/>
      <c r="SZZ6" s="194"/>
      <c r="TAA6" s="194"/>
      <c r="TAB6" s="195"/>
      <c r="TAC6" s="196"/>
      <c r="TAD6" s="197"/>
      <c r="TAE6" s="197"/>
      <c r="TAF6" s="231"/>
      <c r="TAH6" s="223"/>
      <c r="TAI6" s="225"/>
      <c r="TAJ6" s="226"/>
      <c r="TAK6" s="227"/>
      <c r="TAM6" s="228"/>
      <c r="TAN6" s="229"/>
      <c r="TAO6" s="230"/>
      <c r="TAP6" s="194"/>
      <c r="TAQ6" s="194"/>
      <c r="TAR6" s="195"/>
      <c r="TAS6" s="196"/>
      <c r="TAT6" s="197"/>
      <c r="TAU6" s="197"/>
      <c r="TAV6" s="231"/>
      <c r="TAX6" s="223"/>
      <c r="TAY6" s="225"/>
      <c r="TAZ6" s="226"/>
      <c r="TBA6" s="227"/>
      <c r="TBC6" s="228"/>
      <c r="TBD6" s="229"/>
      <c r="TBE6" s="230"/>
      <c r="TBF6" s="194"/>
      <c r="TBG6" s="194"/>
      <c r="TBH6" s="195"/>
      <c r="TBI6" s="196"/>
      <c r="TBJ6" s="197"/>
      <c r="TBK6" s="197"/>
      <c r="TBL6" s="231"/>
      <c r="TBN6" s="223"/>
      <c r="TBO6" s="225"/>
      <c r="TBP6" s="226"/>
      <c r="TBQ6" s="227"/>
      <c r="TBS6" s="228"/>
      <c r="TBT6" s="229"/>
      <c r="TBU6" s="230"/>
      <c r="TBV6" s="194"/>
      <c r="TBW6" s="194"/>
      <c r="TBX6" s="195"/>
      <c r="TBY6" s="196"/>
      <c r="TBZ6" s="197"/>
      <c r="TCA6" s="197"/>
      <c r="TCB6" s="231"/>
      <c r="TCD6" s="223"/>
      <c r="TCE6" s="225"/>
      <c r="TCF6" s="226"/>
      <c r="TCG6" s="227"/>
      <c r="TCI6" s="228"/>
      <c r="TCJ6" s="229"/>
      <c r="TCK6" s="230"/>
      <c r="TCL6" s="194"/>
      <c r="TCM6" s="194"/>
      <c r="TCN6" s="195"/>
      <c r="TCO6" s="196"/>
      <c r="TCP6" s="197"/>
      <c r="TCQ6" s="197"/>
      <c r="TCR6" s="231"/>
      <c r="TCT6" s="223"/>
      <c r="TCU6" s="225"/>
      <c r="TCV6" s="226"/>
      <c r="TCW6" s="227"/>
      <c r="TCY6" s="228"/>
      <c r="TCZ6" s="229"/>
      <c r="TDA6" s="230"/>
      <c r="TDB6" s="194"/>
      <c r="TDC6" s="194"/>
      <c r="TDD6" s="195"/>
      <c r="TDE6" s="196"/>
      <c r="TDF6" s="197"/>
      <c r="TDG6" s="197"/>
      <c r="TDH6" s="231"/>
      <c r="TDJ6" s="223"/>
      <c r="TDK6" s="225"/>
      <c r="TDL6" s="226"/>
      <c r="TDM6" s="227"/>
      <c r="TDO6" s="228"/>
      <c r="TDP6" s="229"/>
      <c r="TDQ6" s="230"/>
      <c r="TDR6" s="194"/>
      <c r="TDS6" s="194"/>
      <c r="TDT6" s="195"/>
      <c r="TDU6" s="196"/>
      <c r="TDV6" s="197"/>
      <c r="TDW6" s="197"/>
      <c r="TDX6" s="231"/>
      <c r="TDZ6" s="223"/>
      <c r="TEA6" s="225"/>
      <c r="TEB6" s="226"/>
      <c r="TEC6" s="227"/>
      <c r="TEE6" s="228"/>
      <c r="TEF6" s="229"/>
      <c r="TEG6" s="230"/>
      <c r="TEH6" s="194"/>
      <c r="TEI6" s="194"/>
      <c r="TEJ6" s="195"/>
      <c r="TEK6" s="196"/>
      <c r="TEL6" s="197"/>
      <c r="TEM6" s="197"/>
      <c r="TEN6" s="231"/>
      <c r="TEP6" s="223"/>
      <c r="TEQ6" s="225"/>
      <c r="TER6" s="226"/>
      <c r="TES6" s="227"/>
      <c r="TEU6" s="228"/>
      <c r="TEV6" s="229"/>
      <c r="TEW6" s="230"/>
      <c r="TEX6" s="194"/>
      <c r="TEY6" s="194"/>
      <c r="TEZ6" s="195"/>
      <c r="TFA6" s="196"/>
      <c r="TFB6" s="197"/>
      <c r="TFC6" s="197"/>
      <c r="TFD6" s="231"/>
      <c r="TFF6" s="223"/>
      <c r="TFG6" s="225"/>
      <c r="TFH6" s="226"/>
      <c r="TFI6" s="227"/>
      <c r="TFK6" s="228"/>
      <c r="TFL6" s="229"/>
      <c r="TFM6" s="230"/>
      <c r="TFN6" s="194"/>
      <c r="TFO6" s="194"/>
      <c r="TFP6" s="195"/>
      <c r="TFQ6" s="196"/>
      <c r="TFR6" s="197"/>
      <c r="TFS6" s="197"/>
      <c r="TFT6" s="231"/>
      <c r="TFV6" s="223"/>
      <c r="TFW6" s="225"/>
      <c r="TFX6" s="226"/>
      <c r="TFY6" s="227"/>
      <c r="TGA6" s="228"/>
      <c r="TGB6" s="229"/>
      <c r="TGC6" s="230"/>
      <c r="TGD6" s="194"/>
      <c r="TGE6" s="194"/>
      <c r="TGF6" s="195"/>
      <c r="TGG6" s="196"/>
      <c r="TGH6" s="197"/>
      <c r="TGI6" s="197"/>
      <c r="TGJ6" s="231"/>
      <c r="TGL6" s="223"/>
      <c r="TGM6" s="225"/>
      <c r="TGN6" s="226"/>
      <c r="TGO6" s="227"/>
      <c r="TGQ6" s="228"/>
      <c r="TGR6" s="229"/>
      <c r="TGS6" s="230"/>
      <c r="TGT6" s="194"/>
      <c r="TGU6" s="194"/>
      <c r="TGV6" s="195"/>
      <c r="TGW6" s="196"/>
      <c r="TGX6" s="197"/>
      <c r="TGY6" s="197"/>
      <c r="TGZ6" s="231"/>
      <c r="THB6" s="223"/>
      <c r="THC6" s="225"/>
      <c r="THD6" s="226"/>
      <c r="THE6" s="227"/>
      <c r="THG6" s="228"/>
      <c r="THH6" s="229"/>
      <c r="THI6" s="230"/>
      <c r="THJ6" s="194"/>
      <c r="THK6" s="194"/>
      <c r="THL6" s="195"/>
      <c r="THM6" s="196"/>
      <c r="THN6" s="197"/>
      <c r="THO6" s="197"/>
      <c r="THP6" s="231"/>
      <c r="THR6" s="223"/>
      <c r="THS6" s="225"/>
      <c r="THT6" s="226"/>
      <c r="THU6" s="227"/>
      <c r="THW6" s="228"/>
      <c r="THX6" s="229"/>
      <c r="THY6" s="230"/>
      <c r="THZ6" s="194"/>
      <c r="TIA6" s="194"/>
      <c r="TIB6" s="195"/>
      <c r="TIC6" s="196"/>
      <c r="TID6" s="197"/>
      <c r="TIE6" s="197"/>
      <c r="TIF6" s="231"/>
      <c r="TIH6" s="223"/>
      <c r="TII6" s="225"/>
      <c r="TIJ6" s="226"/>
      <c r="TIK6" s="227"/>
      <c r="TIM6" s="228"/>
      <c r="TIN6" s="229"/>
      <c r="TIO6" s="230"/>
      <c r="TIP6" s="194"/>
      <c r="TIQ6" s="194"/>
      <c r="TIR6" s="195"/>
      <c r="TIS6" s="196"/>
      <c r="TIT6" s="197"/>
      <c r="TIU6" s="197"/>
      <c r="TIV6" s="231"/>
      <c r="TIX6" s="223"/>
      <c r="TIY6" s="225"/>
      <c r="TIZ6" s="226"/>
      <c r="TJA6" s="227"/>
      <c r="TJC6" s="228"/>
      <c r="TJD6" s="229"/>
      <c r="TJE6" s="230"/>
      <c r="TJF6" s="194"/>
      <c r="TJG6" s="194"/>
      <c r="TJH6" s="195"/>
      <c r="TJI6" s="196"/>
      <c r="TJJ6" s="197"/>
      <c r="TJK6" s="197"/>
      <c r="TJL6" s="231"/>
      <c r="TJN6" s="223"/>
      <c r="TJO6" s="225"/>
      <c r="TJP6" s="226"/>
      <c r="TJQ6" s="227"/>
      <c r="TJS6" s="228"/>
      <c r="TJT6" s="229"/>
      <c r="TJU6" s="230"/>
      <c r="TJV6" s="194"/>
      <c r="TJW6" s="194"/>
      <c r="TJX6" s="195"/>
      <c r="TJY6" s="196"/>
      <c r="TJZ6" s="197"/>
      <c r="TKA6" s="197"/>
      <c r="TKB6" s="231"/>
      <c r="TKD6" s="223"/>
      <c r="TKE6" s="225"/>
      <c r="TKF6" s="226"/>
      <c r="TKG6" s="227"/>
      <c r="TKI6" s="228"/>
      <c r="TKJ6" s="229"/>
      <c r="TKK6" s="230"/>
      <c r="TKL6" s="194"/>
      <c r="TKM6" s="194"/>
      <c r="TKN6" s="195"/>
      <c r="TKO6" s="196"/>
      <c r="TKP6" s="197"/>
      <c r="TKQ6" s="197"/>
      <c r="TKR6" s="231"/>
      <c r="TKT6" s="223"/>
      <c r="TKU6" s="225"/>
      <c r="TKV6" s="226"/>
      <c r="TKW6" s="227"/>
      <c r="TKY6" s="228"/>
      <c r="TKZ6" s="229"/>
      <c r="TLA6" s="230"/>
      <c r="TLB6" s="194"/>
      <c r="TLC6" s="194"/>
      <c r="TLD6" s="195"/>
      <c r="TLE6" s="196"/>
      <c r="TLF6" s="197"/>
      <c r="TLG6" s="197"/>
      <c r="TLH6" s="231"/>
      <c r="TLJ6" s="223"/>
      <c r="TLK6" s="225"/>
      <c r="TLL6" s="226"/>
      <c r="TLM6" s="227"/>
      <c r="TLO6" s="228"/>
      <c r="TLP6" s="229"/>
      <c r="TLQ6" s="230"/>
      <c r="TLR6" s="194"/>
      <c r="TLS6" s="194"/>
      <c r="TLT6" s="195"/>
      <c r="TLU6" s="196"/>
      <c r="TLV6" s="197"/>
      <c r="TLW6" s="197"/>
      <c r="TLX6" s="231"/>
      <c r="TLZ6" s="223"/>
      <c r="TMA6" s="225"/>
      <c r="TMB6" s="226"/>
      <c r="TMC6" s="227"/>
      <c r="TME6" s="228"/>
      <c r="TMF6" s="229"/>
      <c r="TMG6" s="230"/>
      <c r="TMH6" s="194"/>
      <c r="TMI6" s="194"/>
      <c r="TMJ6" s="195"/>
      <c r="TMK6" s="196"/>
      <c r="TML6" s="197"/>
      <c r="TMM6" s="197"/>
      <c r="TMN6" s="231"/>
      <c r="TMP6" s="223"/>
      <c r="TMQ6" s="225"/>
      <c r="TMR6" s="226"/>
      <c r="TMS6" s="227"/>
      <c r="TMU6" s="228"/>
      <c r="TMV6" s="229"/>
      <c r="TMW6" s="230"/>
      <c r="TMX6" s="194"/>
      <c r="TMY6" s="194"/>
      <c r="TMZ6" s="195"/>
      <c r="TNA6" s="196"/>
      <c r="TNB6" s="197"/>
      <c r="TNC6" s="197"/>
      <c r="TND6" s="231"/>
      <c r="TNF6" s="223"/>
      <c r="TNG6" s="225"/>
      <c r="TNH6" s="226"/>
      <c r="TNI6" s="227"/>
      <c r="TNK6" s="228"/>
      <c r="TNL6" s="229"/>
      <c r="TNM6" s="230"/>
      <c r="TNN6" s="194"/>
      <c r="TNO6" s="194"/>
      <c r="TNP6" s="195"/>
      <c r="TNQ6" s="196"/>
      <c r="TNR6" s="197"/>
      <c r="TNS6" s="197"/>
      <c r="TNT6" s="231"/>
      <c r="TNV6" s="223"/>
      <c r="TNW6" s="225"/>
      <c r="TNX6" s="226"/>
      <c r="TNY6" s="227"/>
      <c r="TOA6" s="228"/>
      <c r="TOB6" s="229"/>
      <c r="TOC6" s="230"/>
      <c r="TOD6" s="194"/>
      <c r="TOE6" s="194"/>
      <c r="TOF6" s="195"/>
      <c r="TOG6" s="196"/>
      <c r="TOH6" s="197"/>
      <c r="TOI6" s="197"/>
      <c r="TOJ6" s="231"/>
      <c r="TOL6" s="223"/>
      <c r="TOM6" s="225"/>
      <c r="TON6" s="226"/>
      <c r="TOO6" s="227"/>
      <c r="TOQ6" s="228"/>
      <c r="TOR6" s="229"/>
      <c r="TOS6" s="230"/>
      <c r="TOT6" s="194"/>
      <c r="TOU6" s="194"/>
      <c r="TOV6" s="195"/>
      <c r="TOW6" s="196"/>
      <c r="TOX6" s="197"/>
      <c r="TOY6" s="197"/>
      <c r="TOZ6" s="231"/>
      <c r="TPB6" s="223"/>
      <c r="TPC6" s="225"/>
      <c r="TPD6" s="226"/>
      <c r="TPE6" s="227"/>
      <c r="TPG6" s="228"/>
      <c r="TPH6" s="229"/>
      <c r="TPI6" s="230"/>
      <c r="TPJ6" s="194"/>
      <c r="TPK6" s="194"/>
      <c r="TPL6" s="195"/>
      <c r="TPM6" s="196"/>
      <c r="TPN6" s="197"/>
      <c r="TPO6" s="197"/>
      <c r="TPP6" s="231"/>
      <c r="TPR6" s="223"/>
      <c r="TPS6" s="225"/>
      <c r="TPT6" s="226"/>
      <c r="TPU6" s="227"/>
      <c r="TPW6" s="228"/>
      <c r="TPX6" s="229"/>
      <c r="TPY6" s="230"/>
      <c r="TPZ6" s="194"/>
      <c r="TQA6" s="194"/>
      <c r="TQB6" s="195"/>
      <c r="TQC6" s="196"/>
      <c r="TQD6" s="197"/>
      <c r="TQE6" s="197"/>
      <c r="TQF6" s="231"/>
      <c r="TQH6" s="223"/>
      <c r="TQI6" s="225"/>
      <c r="TQJ6" s="226"/>
      <c r="TQK6" s="227"/>
      <c r="TQM6" s="228"/>
      <c r="TQN6" s="229"/>
      <c r="TQO6" s="230"/>
      <c r="TQP6" s="194"/>
      <c r="TQQ6" s="194"/>
      <c r="TQR6" s="195"/>
      <c r="TQS6" s="196"/>
      <c r="TQT6" s="197"/>
      <c r="TQU6" s="197"/>
      <c r="TQV6" s="231"/>
      <c r="TQX6" s="223"/>
      <c r="TQY6" s="225"/>
      <c r="TQZ6" s="226"/>
      <c r="TRA6" s="227"/>
      <c r="TRC6" s="228"/>
      <c r="TRD6" s="229"/>
      <c r="TRE6" s="230"/>
      <c r="TRF6" s="194"/>
      <c r="TRG6" s="194"/>
      <c r="TRH6" s="195"/>
      <c r="TRI6" s="196"/>
      <c r="TRJ6" s="197"/>
      <c r="TRK6" s="197"/>
      <c r="TRL6" s="231"/>
      <c r="TRN6" s="223"/>
      <c r="TRO6" s="225"/>
      <c r="TRP6" s="226"/>
      <c r="TRQ6" s="227"/>
      <c r="TRS6" s="228"/>
      <c r="TRT6" s="229"/>
      <c r="TRU6" s="230"/>
      <c r="TRV6" s="194"/>
      <c r="TRW6" s="194"/>
      <c r="TRX6" s="195"/>
      <c r="TRY6" s="196"/>
      <c r="TRZ6" s="197"/>
      <c r="TSA6" s="197"/>
      <c r="TSB6" s="231"/>
      <c r="TSD6" s="223"/>
      <c r="TSE6" s="225"/>
      <c r="TSF6" s="226"/>
      <c r="TSG6" s="227"/>
      <c r="TSI6" s="228"/>
      <c r="TSJ6" s="229"/>
      <c r="TSK6" s="230"/>
      <c r="TSL6" s="194"/>
      <c r="TSM6" s="194"/>
      <c r="TSN6" s="195"/>
      <c r="TSO6" s="196"/>
      <c r="TSP6" s="197"/>
      <c r="TSQ6" s="197"/>
      <c r="TSR6" s="231"/>
      <c r="TST6" s="223"/>
      <c r="TSU6" s="225"/>
      <c r="TSV6" s="226"/>
      <c r="TSW6" s="227"/>
      <c r="TSY6" s="228"/>
      <c r="TSZ6" s="229"/>
      <c r="TTA6" s="230"/>
      <c r="TTB6" s="194"/>
      <c r="TTC6" s="194"/>
      <c r="TTD6" s="195"/>
      <c r="TTE6" s="196"/>
      <c r="TTF6" s="197"/>
      <c r="TTG6" s="197"/>
      <c r="TTH6" s="231"/>
      <c r="TTJ6" s="223"/>
      <c r="TTK6" s="225"/>
      <c r="TTL6" s="226"/>
      <c r="TTM6" s="227"/>
      <c r="TTO6" s="228"/>
      <c r="TTP6" s="229"/>
      <c r="TTQ6" s="230"/>
      <c r="TTR6" s="194"/>
      <c r="TTS6" s="194"/>
      <c r="TTT6" s="195"/>
      <c r="TTU6" s="196"/>
      <c r="TTV6" s="197"/>
      <c r="TTW6" s="197"/>
      <c r="TTX6" s="231"/>
      <c r="TTZ6" s="223"/>
      <c r="TUA6" s="225"/>
      <c r="TUB6" s="226"/>
      <c r="TUC6" s="227"/>
      <c r="TUE6" s="228"/>
      <c r="TUF6" s="229"/>
      <c r="TUG6" s="230"/>
      <c r="TUH6" s="194"/>
      <c r="TUI6" s="194"/>
      <c r="TUJ6" s="195"/>
      <c r="TUK6" s="196"/>
      <c r="TUL6" s="197"/>
      <c r="TUM6" s="197"/>
      <c r="TUN6" s="231"/>
      <c r="TUP6" s="223"/>
      <c r="TUQ6" s="225"/>
      <c r="TUR6" s="226"/>
      <c r="TUS6" s="227"/>
      <c r="TUU6" s="228"/>
      <c r="TUV6" s="229"/>
      <c r="TUW6" s="230"/>
      <c r="TUX6" s="194"/>
      <c r="TUY6" s="194"/>
      <c r="TUZ6" s="195"/>
      <c r="TVA6" s="196"/>
      <c r="TVB6" s="197"/>
      <c r="TVC6" s="197"/>
      <c r="TVD6" s="231"/>
      <c r="TVF6" s="223"/>
      <c r="TVG6" s="225"/>
      <c r="TVH6" s="226"/>
      <c r="TVI6" s="227"/>
      <c r="TVK6" s="228"/>
      <c r="TVL6" s="229"/>
      <c r="TVM6" s="230"/>
      <c r="TVN6" s="194"/>
      <c r="TVO6" s="194"/>
      <c r="TVP6" s="195"/>
      <c r="TVQ6" s="196"/>
      <c r="TVR6" s="197"/>
      <c r="TVS6" s="197"/>
      <c r="TVT6" s="231"/>
      <c r="TVV6" s="223"/>
      <c r="TVW6" s="225"/>
      <c r="TVX6" s="226"/>
      <c r="TVY6" s="227"/>
      <c r="TWA6" s="228"/>
      <c r="TWB6" s="229"/>
      <c r="TWC6" s="230"/>
      <c r="TWD6" s="194"/>
      <c r="TWE6" s="194"/>
      <c r="TWF6" s="195"/>
      <c r="TWG6" s="196"/>
      <c r="TWH6" s="197"/>
      <c r="TWI6" s="197"/>
      <c r="TWJ6" s="231"/>
      <c r="TWL6" s="223"/>
      <c r="TWM6" s="225"/>
      <c r="TWN6" s="226"/>
      <c r="TWO6" s="227"/>
      <c r="TWQ6" s="228"/>
      <c r="TWR6" s="229"/>
      <c r="TWS6" s="230"/>
      <c r="TWT6" s="194"/>
      <c r="TWU6" s="194"/>
      <c r="TWV6" s="195"/>
      <c r="TWW6" s="196"/>
      <c r="TWX6" s="197"/>
      <c r="TWY6" s="197"/>
      <c r="TWZ6" s="231"/>
      <c r="TXB6" s="223"/>
      <c r="TXC6" s="225"/>
      <c r="TXD6" s="226"/>
      <c r="TXE6" s="227"/>
      <c r="TXG6" s="228"/>
      <c r="TXH6" s="229"/>
      <c r="TXI6" s="230"/>
      <c r="TXJ6" s="194"/>
      <c r="TXK6" s="194"/>
      <c r="TXL6" s="195"/>
      <c r="TXM6" s="196"/>
      <c r="TXN6" s="197"/>
      <c r="TXO6" s="197"/>
      <c r="TXP6" s="231"/>
      <c r="TXR6" s="223"/>
      <c r="TXS6" s="225"/>
      <c r="TXT6" s="226"/>
      <c r="TXU6" s="227"/>
      <c r="TXW6" s="228"/>
      <c r="TXX6" s="229"/>
      <c r="TXY6" s="230"/>
      <c r="TXZ6" s="194"/>
      <c r="TYA6" s="194"/>
      <c r="TYB6" s="195"/>
      <c r="TYC6" s="196"/>
      <c r="TYD6" s="197"/>
      <c r="TYE6" s="197"/>
      <c r="TYF6" s="231"/>
      <c r="TYH6" s="223"/>
      <c r="TYI6" s="225"/>
      <c r="TYJ6" s="226"/>
      <c r="TYK6" s="227"/>
      <c r="TYM6" s="228"/>
      <c r="TYN6" s="229"/>
      <c r="TYO6" s="230"/>
      <c r="TYP6" s="194"/>
      <c r="TYQ6" s="194"/>
      <c r="TYR6" s="195"/>
      <c r="TYS6" s="196"/>
      <c r="TYT6" s="197"/>
      <c r="TYU6" s="197"/>
      <c r="TYV6" s="231"/>
      <c r="TYX6" s="223"/>
      <c r="TYY6" s="225"/>
      <c r="TYZ6" s="226"/>
      <c r="TZA6" s="227"/>
      <c r="TZC6" s="228"/>
      <c r="TZD6" s="229"/>
      <c r="TZE6" s="230"/>
      <c r="TZF6" s="194"/>
      <c r="TZG6" s="194"/>
      <c r="TZH6" s="195"/>
      <c r="TZI6" s="196"/>
      <c r="TZJ6" s="197"/>
      <c r="TZK6" s="197"/>
      <c r="TZL6" s="231"/>
      <c r="TZN6" s="223"/>
      <c r="TZO6" s="225"/>
      <c r="TZP6" s="226"/>
      <c r="TZQ6" s="227"/>
      <c r="TZS6" s="228"/>
      <c r="TZT6" s="229"/>
      <c r="TZU6" s="230"/>
      <c r="TZV6" s="194"/>
      <c r="TZW6" s="194"/>
      <c r="TZX6" s="195"/>
      <c r="TZY6" s="196"/>
      <c r="TZZ6" s="197"/>
      <c r="UAA6" s="197"/>
      <c r="UAB6" s="231"/>
      <c r="UAD6" s="223"/>
      <c r="UAE6" s="225"/>
      <c r="UAF6" s="226"/>
      <c r="UAG6" s="227"/>
      <c r="UAI6" s="228"/>
      <c r="UAJ6" s="229"/>
      <c r="UAK6" s="230"/>
      <c r="UAL6" s="194"/>
      <c r="UAM6" s="194"/>
      <c r="UAN6" s="195"/>
      <c r="UAO6" s="196"/>
      <c r="UAP6" s="197"/>
      <c r="UAQ6" s="197"/>
      <c r="UAR6" s="231"/>
      <c r="UAT6" s="223"/>
      <c r="UAU6" s="225"/>
      <c r="UAV6" s="226"/>
      <c r="UAW6" s="227"/>
      <c r="UAY6" s="228"/>
      <c r="UAZ6" s="229"/>
      <c r="UBA6" s="230"/>
      <c r="UBB6" s="194"/>
      <c r="UBC6" s="194"/>
      <c r="UBD6" s="195"/>
      <c r="UBE6" s="196"/>
      <c r="UBF6" s="197"/>
      <c r="UBG6" s="197"/>
      <c r="UBH6" s="231"/>
      <c r="UBJ6" s="223"/>
      <c r="UBK6" s="225"/>
      <c r="UBL6" s="226"/>
      <c r="UBM6" s="227"/>
      <c r="UBO6" s="228"/>
      <c r="UBP6" s="229"/>
      <c r="UBQ6" s="230"/>
      <c r="UBR6" s="194"/>
      <c r="UBS6" s="194"/>
      <c r="UBT6" s="195"/>
      <c r="UBU6" s="196"/>
      <c r="UBV6" s="197"/>
      <c r="UBW6" s="197"/>
      <c r="UBX6" s="231"/>
      <c r="UBZ6" s="223"/>
      <c r="UCA6" s="225"/>
      <c r="UCB6" s="226"/>
      <c r="UCC6" s="227"/>
      <c r="UCE6" s="228"/>
      <c r="UCF6" s="229"/>
      <c r="UCG6" s="230"/>
      <c r="UCH6" s="194"/>
      <c r="UCI6" s="194"/>
      <c r="UCJ6" s="195"/>
      <c r="UCK6" s="196"/>
      <c r="UCL6" s="197"/>
      <c r="UCM6" s="197"/>
      <c r="UCN6" s="231"/>
      <c r="UCP6" s="223"/>
      <c r="UCQ6" s="225"/>
      <c r="UCR6" s="226"/>
      <c r="UCS6" s="227"/>
      <c r="UCU6" s="228"/>
      <c r="UCV6" s="229"/>
      <c r="UCW6" s="230"/>
      <c r="UCX6" s="194"/>
      <c r="UCY6" s="194"/>
      <c r="UCZ6" s="195"/>
      <c r="UDA6" s="196"/>
      <c r="UDB6" s="197"/>
      <c r="UDC6" s="197"/>
      <c r="UDD6" s="231"/>
      <c r="UDF6" s="223"/>
      <c r="UDG6" s="225"/>
      <c r="UDH6" s="226"/>
      <c r="UDI6" s="227"/>
      <c r="UDK6" s="228"/>
      <c r="UDL6" s="229"/>
      <c r="UDM6" s="230"/>
      <c r="UDN6" s="194"/>
      <c r="UDO6" s="194"/>
      <c r="UDP6" s="195"/>
      <c r="UDQ6" s="196"/>
      <c r="UDR6" s="197"/>
      <c r="UDS6" s="197"/>
      <c r="UDT6" s="231"/>
      <c r="UDV6" s="223"/>
      <c r="UDW6" s="225"/>
      <c r="UDX6" s="226"/>
      <c r="UDY6" s="227"/>
      <c r="UEA6" s="228"/>
      <c r="UEB6" s="229"/>
      <c r="UEC6" s="230"/>
      <c r="UED6" s="194"/>
      <c r="UEE6" s="194"/>
      <c r="UEF6" s="195"/>
      <c r="UEG6" s="196"/>
      <c r="UEH6" s="197"/>
      <c r="UEI6" s="197"/>
      <c r="UEJ6" s="231"/>
      <c r="UEL6" s="223"/>
      <c r="UEM6" s="225"/>
      <c r="UEN6" s="226"/>
      <c r="UEO6" s="227"/>
      <c r="UEQ6" s="228"/>
      <c r="UER6" s="229"/>
      <c r="UES6" s="230"/>
      <c r="UET6" s="194"/>
      <c r="UEU6" s="194"/>
      <c r="UEV6" s="195"/>
      <c r="UEW6" s="196"/>
      <c r="UEX6" s="197"/>
      <c r="UEY6" s="197"/>
      <c r="UEZ6" s="231"/>
      <c r="UFB6" s="223"/>
      <c r="UFC6" s="225"/>
      <c r="UFD6" s="226"/>
      <c r="UFE6" s="227"/>
      <c r="UFG6" s="228"/>
      <c r="UFH6" s="229"/>
      <c r="UFI6" s="230"/>
      <c r="UFJ6" s="194"/>
      <c r="UFK6" s="194"/>
      <c r="UFL6" s="195"/>
      <c r="UFM6" s="196"/>
      <c r="UFN6" s="197"/>
      <c r="UFO6" s="197"/>
      <c r="UFP6" s="231"/>
      <c r="UFR6" s="223"/>
      <c r="UFS6" s="225"/>
      <c r="UFT6" s="226"/>
      <c r="UFU6" s="227"/>
      <c r="UFW6" s="228"/>
      <c r="UFX6" s="229"/>
      <c r="UFY6" s="230"/>
      <c r="UFZ6" s="194"/>
      <c r="UGA6" s="194"/>
      <c r="UGB6" s="195"/>
      <c r="UGC6" s="196"/>
      <c r="UGD6" s="197"/>
      <c r="UGE6" s="197"/>
      <c r="UGF6" s="231"/>
      <c r="UGH6" s="223"/>
      <c r="UGI6" s="225"/>
      <c r="UGJ6" s="226"/>
      <c r="UGK6" s="227"/>
      <c r="UGM6" s="228"/>
      <c r="UGN6" s="229"/>
      <c r="UGO6" s="230"/>
      <c r="UGP6" s="194"/>
      <c r="UGQ6" s="194"/>
      <c r="UGR6" s="195"/>
      <c r="UGS6" s="196"/>
      <c r="UGT6" s="197"/>
      <c r="UGU6" s="197"/>
      <c r="UGV6" s="231"/>
      <c r="UGX6" s="223"/>
      <c r="UGY6" s="225"/>
      <c r="UGZ6" s="226"/>
      <c r="UHA6" s="227"/>
      <c r="UHC6" s="228"/>
      <c r="UHD6" s="229"/>
      <c r="UHE6" s="230"/>
      <c r="UHF6" s="194"/>
      <c r="UHG6" s="194"/>
      <c r="UHH6" s="195"/>
      <c r="UHI6" s="196"/>
      <c r="UHJ6" s="197"/>
      <c r="UHK6" s="197"/>
      <c r="UHL6" s="231"/>
      <c r="UHN6" s="223"/>
      <c r="UHO6" s="225"/>
      <c r="UHP6" s="226"/>
      <c r="UHQ6" s="227"/>
      <c r="UHS6" s="228"/>
      <c r="UHT6" s="229"/>
      <c r="UHU6" s="230"/>
      <c r="UHV6" s="194"/>
      <c r="UHW6" s="194"/>
      <c r="UHX6" s="195"/>
      <c r="UHY6" s="196"/>
      <c r="UHZ6" s="197"/>
      <c r="UIA6" s="197"/>
      <c r="UIB6" s="231"/>
      <c r="UID6" s="223"/>
      <c r="UIE6" s="225"/>
      <c r="UIF6" s="226"/>
      <c r="UIG6" s="227"/>
      <c r="UII6" s="228"/>
      <c r="UIJ6" s="229"/>
      <c r="UIK6" s="230"/>
      <c r="UIL6" s="194"/>
      <c r="UIM6" s="194"/>
      <c r="UIN6" s="195"/>
      <c r="UIO6" s="196"/>
      <c r="UIP6" s="197"/>
      <c r="UIQ6" s="197"/>
      <c r="UIR6" s="231"/>
      <c r="UIT6" s="223"/>
      <c r="UIU6" s="225"/>
      <c r="UIV6" s="226"/>
      <c r="UIW6" s="227"/>
      <c r="UIY6" s="228"/>
      <c r="UIZ6" s="229"/>
      <c r="UJA6" s="230"/>
      <c r="UJB6" s="194"/>
      <c r="UJC6" s="194"/>
      <c r="UJD6" s="195"/>
      <c r="UJE6" s="196"/>
      <c r="UJF6" s="197"/>
      <c r="UJG6" s="197"/>
      <c r="UJH6" s="231"/>
      <c r="UJJ6" s="223"/>
      <c r="UJK6" s="225"/>
      <c r="UJL6" s="226"/>
      <c r="UJM6" s="227"/>
      <c r="UJO6" s="228"/>
      <c r="UJP6" s="229"/>
      <c r="UJQ6" s="230"/>
      <c r="UJR6" s="194"/>
      <c r="UJS6" s="194"/>
      <c r="UJT6" s="195"/>
      <c r="UJU6" s="196"/>
      <c r="UJV6" s="197"/>
      <c r="UJW6" s="197"/>
      <c r="UJX6" s="231"/>
      <c r="UJZ6" s="223"/>
      <c r="UKA6" s="225"/>
      <c r="UKB6" s="226"/>
      <c r="UKC6" s="227"/>
      <c r="UKE6" s="228"/>
      <c r="UKF6" s="229"/>
      <c r="UKG6" s="230"/>
      <c r="UKH6" s="194"/>
      <c r="UKI6" s="194"/>
      <c r="UKJ6" s="195"/>
      <c r="UKK6" s="196"/>
      <c r="UKL6" s="197"/>
      <c r="UKM6" s="197"/>
      <c r="UKN6" s="231"/>
      <c r="UKP6" s="223"/>
      <c r="UKQ6" s="225"/>
      <c r="UKR6" s="226"/>
      <c r="UKS6" s="227"/>
      <c r="UKU6" s="228"/>
      <c r="UKV6" s="229"/>
      <c r="UKW6" s="230"/>
      <c r="UKX6" s="194"/>
      <c r="UKY6" s="194"/>
      <c r="UKZ6" s="195"/>
      <c r="ULA6" s="196"/>
      <c r="ULB6" s="197"/>
      <c r="ULC6" s="197"/>
      <c r="ULD6" s="231"/>
      <c r="ULF6" s="223"/>
      <c r="ULG6" s="225"/>
      <c r="ULH6" s="226"/>
      <c r="ULI6" s="227"/>
      <c r="ULK6" s="228"/>
      <c r="ULL6" s="229"/>
      <c r="ULM6" s="230"/>
      <c r="ULN6" s="194"/>
      <c r="ULO6" s="194"/>
      <c r="ULP6" s="195"/>
      <c r="ULQ6" s="196"/>
      <c r="ULR6" s="197"/>
      <c r="ULS6" s="197"/>
      <c r="ULT6" s="231"/>
      <c r="ULV6" s="223"/>
      <c r="ULW6" s="225"/>
      <c r="ULX6" s="226"/>
      <c r="ULY6" s="227"/>
      <c r="UMA6" s="228"/>
      <c r="UMB6" s="229"/>
      <c r="UMC6" s="230"/>
      <c r="UMD6" s="194"/>
      <c r="UME6" s="194"/>
      <c r="UMF6" s="195"/>
      <c r="UMG6" s="196"/>
      <c r="UMH6" s="197"/>
      <c r="UMI6" s="197"/>
      <c r="UMJ6" s="231"/>
      <c r="UML6" s="223"/>
      <c r="UMM6" s="225"/>
      <c r="UMN6" s="226"/>
      <c r="UMO6" s="227"/>
      <c r="UMQ6" s="228"/>
      <c r="UMR6" s="229"/>
      <c r="UMS6" s="230"/>
      <c r="UMT6" s="194"/>
      <c r="UMU6" s="194"/>
      <c r="UMV6" s="195"/>
      <c r="UMW6" s="196"/>
      <c r="UMX6" s="197"/>
      <c r="UMY6" s="197"/>
      <c r="UMZ6" s="231"/>
      <c r="UNB6" s="223"/>
      <c r="UNC6" s="225"/>
      <c r="UND6" s="226"/>
      <c r="UNE6" s="227"/>
      <c r="UNG6" s="228"/>
      <c r="UNH6" s="229"/>
      <c r="UNI6" s="230"/>
      <c r="UNJ6" s="194"/>
      <c r="UNK6" s="194"/>
      <c r="UNL6" s="195"/>
      <c r="UNM6" s="196"/>
      <c r="UNN6" s="197"/>
      <c r="UNO6" s="197"/>
      <c r="UNP6" s="231"/>
      <c r="UNR6" s="223"/>
      <c r="UNS6" s="225"/>
      <c r="UNT6" s="226"/>
      <c r="UNU6" s="227"/>
      <c r="UNW6" s="228"/>
      <c r="UNX6" s="229"/>
      <c r="UNY6" s="230"/>
      <c r="UNZ6" s="194"/>
      <c r="UOA6" s="194"/>
      <c r="UOB6" s="195"/>
      <c r="UOC6" s="196"/>
      <c r="UOD6" s="197"/>
      <c r="UOE6" s="197"/>
      <c r="UOF6" s="231"/>
      <c r="UOH6" s="223"/>
      <c r="UOI6" s="225"/>
      <c r="UOJ6" s="226"/>
      <c r="UOK6" s="227"/>
      <c r="UOM6" s="228"/>
      <c r="UON6" s="229"/>
      <c r="UOO6" s="230"/>
      <c r="UOP6" s="194"/>
      <c r="UOQ6" s="194"/>
      <c r="UOR6" s="195"/>
      <c r="UOS6" s="196"/>
      <c r="UOT6" s="197"/>
      <c r="UOU6" s="197"/>
      <c r="UOV6" s="231"/>
      <c r="UOX6" s="223"/>
      <c r="UOY6" s="225"/>
      <c r="UOZ6" s="226"/>
      <c r="UPA6" s="227"/>
      <c r="UPC6" s="228"/>
      <c r="UPD6" s="229"/>
      <c r="UPE6" s="230"/>
      <c r="UPF6" s="194"/>
      <c r="UPG6" s="194"/>
      <c r="UPH6" s="195"/>
      <c r="UPI6" s="196"/>
      <c r="UPJ6" s="197"/>
      <c r="UPK6" s="197"/>
      <c r="UPL6" s="231"/>
      <c r="UPN6" s="223"/>
      <c r="UPO6" s="225"/>
      <c r="UPP6" s="226"/>
      <c r="UPQ6" s="227"/>
      <c r="UPS6" s="228"/>
      <c r="UPT6" s="229"/>
      <c r="UPU6" s="230"/>
      <c r="UPV6" s="194"/>
      <c r="UPW6" s="194"/>
      <c r="UPX6" s="195"/>
      <c r="UPY6" s="196"/>
      <c r="UPZ6" s="197"/>
      <c r="UQA6" s="197"/>
      <c r="UQB6" s="231"/>
      <c r="UQD6" s="223"/>
      <c r="UQE6" s="225"/>
      <c r="UQF6" s="226"/>
      <c r="UQG6" s="227"/>
      <c r="UQI6" s="228"/>
      <c r="UQJ6" s="229"/>
      <c r="UQK6" s="230"/>
      <c r="UQL6" s="194"/>
      <c r="UQM6" s="194"/>
      <c r="UQN6" s="195"/>
      <c r="UQO6" s="196"/>
      <c r="UQP6" s="197"/>
      <c r="UQQ6" s="197"/>
      <c r="UQR6" s="231"/>
      <c r="UQT6" s="223"/>
      <c r="UQU6" s="225"/>
      <c r="UQV6" s="226"/>
      <c r="UQW6" s="227"/>
      <c r="UQY6" s="228"/>
      <c r="UQZ6" s="229"/>
      <c r="URA6" s="230"/>
      <c r="URB6" s="194"/>
      <c r="URC6" s="194"/>
      <c r="URD6" s="195"/>
      <c r="URE6" s="196"/>
      <c r="URF6" s="197"/>
      <c r="URG6" s="197"/>
      <c r="URH6" s="231"/>
      <c r="URJ6" s="223"/>
      <c r="URK6" s="225"/>
      <c r="URL6" s="226"/>
      <c r="URM6" s="227"/>
      <c r="URO6" s="228"/>
      <c r="URP6" s="229"/>
      <c r="URQ6" s="230"/>
      <c r="URR6" s="194"/>
      <c r="URS6" s="194"/>
      <c r="URT6" s="195"/>
      <c r="URU6" s="196"/>
      <c r="URV6" s="197"/>
      <c r="URW6" s="197"/>
      <c r="URX6" s="231"/>
      <c r="URZ6" s="223"/>
      <c r="USA6" s="225"/>
      <c r="USB6" s="226"/>
      <c r="USC6" s="227"/>
      <c r="USE6" s="228"/>
      <c r="USF6" s="229"/>
      <c r="USG6" s="230"/>
      <c r="USH6" s="194"/>
      <c r="USI6" s="194"/>
      <c r="USJ6" s="195"/>
      <c r="USK6" s="196"/>
      <c r="USL6" s="197"/>
      <c r="USM6" s="197"/>
      <c r="USN6" s="231"/>
      <c r="USP6" s="223"/>
      <c r="USQ6" s="225"/>
      <c r="USR6" s="226"/>
      <c r="USS6" s="227"/>
      <c r="USU6" s="228"/>
      <c r="USV6" s="229"/>
      <c r="USW6" s="230"/>
      <c r="USX6" s="194"/>
      <c r="USY6" s="194"/>
      <c r="USZ6" s="195"/>
      <c r="UTA6" s="196"/>
      <c r="UTB6" s="197"/>
      <c r="UTC6" s="197"/>
      <c r="UTD6" s="231"/>
      <c r="UTF6" s="223"/>
      <c r="UTG6" s="225"/>
      <c r="UTH6" s="226"/>
      <c r="UTI6" s="227"/>
      <c r="UTK6" s="228"/>
      <c r="UTL6" s="229"/>
      <c r="UTM6" s="230"/>
      <c r="UTN6" s="194"/>
      <c r="UTO6" s="194"/>
      <c r="UTP6" s="195"/>
      <c r="UTQ6" s="196"/>
      <c r="UTR6" s="197"/>
      <c r="UTS6" s="197"/>
      <c r="UTT6" s="231"/>
      <c r="UTV6" s="223"/>
      <c r="UTW6" s="225"/>
      <c r="UTX6" s="226"/>
      <c r="UTY6" s="227"/>
      <c r="UUA6" s="228"/>
      <c r="UUB6" s="229"/>
      <c r="UUC6" s="230"/>
      <c r="UUD6" s="194"/>
      <c r="UUE6" s="194"/>
      <c r="UUF6" s="195"/>
      <c r="UUG6" s="196"/>
      <c r="UUH6" s="197"/>
      <c r="UUI6" s="197"/>
      <c r="UUJ6" s="231"/>
      <c r="UUL6" s="223"/>
      <c r="UUM6" s="225"/>
      <c r="UUN6" s="226"/>
      <c r="UUO6" s="227"/>
      <c r="UUQ6" s="228"/>
      <c r="UUR6" s="229"/>
      <c r="UUS6" s="230"/>
      <c r="UUT6" s="194"/>
      <c r="UUU6" s="194"/>
      <c r="UUV6" s="195"/>
      <c r="UUW6" s="196"/>
      <c r="UUX6" s="197"/>
      <c r="UUY6" s="197"/>
      <c r="UUZ6" s="231"/>
      <c r="UVB6" s="223"/>
      <c r="UVC6" s="225"/>
      <c r="UVD6" s="226"/>
      <c r="UVE6" s="227"/>
      <c r="UVG6" s="228"/>
      <c r="UVH6" s="229"/>
      <c r="UVI6" s="230"/>
      <c r="UVJ6" s="194"/>
      <c r="UVK6" s="194"/>
      <c r="UVL6" s="195"/>
      <c r="UVM6" s="196"/>
      <c r="UVN6" s="197"/>
      <c r="UVO6" s="197"/>
      <c r="UVP6" s="231"/>
      <c r="UVR6" s="223"/>
      <c r="UVS6" s="225"/>
      <c r="UVT6" s="226"/>
      <c r="UVU6" s="227"/>
      <c r="UVW6" s="228"/>
      <c r="UVX6" s="229"/>
      <c r="UVY6" s="230"/>
      <c r="UVZ6" s="194"/>
      <c r="UWA6" s="194"/>
      <c r="UWB6" s="195"/>
      <c r="UWC6" s="196"/>
      <c r="UWD6" s="197"/>
      <c r="UWE6" s="197"/>
      <c r="UWF6" s="231"/>
      <c r="UWH6" s="223"/>
      <c r="UWI6" s="225"/>
      <c r="UWJ6" s="226"/>
      <c r="UWK6" s="227"/>
      <c r="UWM6" s="228"/>
      <c r="UWN6" s="229"/>
      <c r="UWO6" s="230"/>
      <c r="UWP6" s="194"/>
      <c r="UWQ6" s="194"/>
      <c r="UWR6" s="195"/>
      <c r="UWS6" s="196"/>
      <c r="UWT6" s="197"/>
      <c r="UWU6" s="197"/>
      <c r="UWV6" s="231"/>
      <c r="UWX6" s="223"/>
      <c r="UWY6" s="225"/>
      <c r="UWZ6" s="226"/>
      <c r="UXA6" s="227"/>
      <c r="UXC6" s="228"/>
      <c r="UXD6" s="229"/>
      <c r="UXE6" s="230"/>
      <c r="UXF6" s="194"/>
      <c r="UXG6" s="194"/>
      <c r="UXH6" s="195"/>
      <c r="UXI6" s="196"/>
      <c r="UXJ6" s="197"/>
      <c r="UXK6" s="197"/>
      <c r="UXL6" s="231"/>
      <c r="UXN6" s="223"/>
      <c r="UXO6" s="225"/>
      <c r="UXP6" s="226"/>
      <c r="UXQ6" s="227"/>
      <c r="UXS6" s="228"/>
      <c r="UXT6" s="229"/>
      <c r="UXU6" s="230"/>
      <c r="UXV6" s="194"/>
      <c r="UXW6" s="194"/>
      <c r="UXX6" s="195"/>
      <c r="UXY6" s="196"/>
      <c r="UXZ6" s="197"/>
      <c r="UYA6" s="197"/>
      <c r="UYB6" s="231"/>
      <c r="UYD6" s="223"/>
      <c r="UYE6" s="225"/>
      <c r="UYF6" s="226"/>
      <c r="UYG6" s="227"/>
      <c r="UYI6" s="228"/>
      <c r="UYJ6" s="229"/>
      <c r="UYK6" s="230"/>
      <c r="UYL6" s="194"/>
      <c r="UYM6" s="194"/>
      <c r="UYN6" s="195"/>
      <c r="UYO6" s="196"/>
      <c r="UYP6" s="197"/>
      <c r="UYQ6" s="197"/>
      <c r="UYR6" s="231"/>
      <c r="UYT6" s="223"/>
      <c r="UYU6" s="225"/>
      <c r="UYV6" s="226"/>
      <c r="UYW6" s="227"/>
      <c r="UYY6" s="228"/>
      <c r="UYZ6" s="229"/>
      <c r="UZA6" s="230"/>
      <c r="UZB6" s="194"/>
      <c r="UZC6" s="194"/>
      <c r="UZD6" s="195"/>
      <c r="UZE6" s="196"/>
      <c r="UZF6" s="197"/>
      <c r="UZG6" s="197"/>
      <c r="UZH6" s="231"/>
      <c r="UZJ6" s="223"/>
      <c r="UZK6" s="225"/>
      <c r="UZL6" s="226"/>
      <c r="UZM6" s="227"/>
      <c r="UZO6" s="228"/>
      <c r="UZP6" s="229"/>
      <c r="UZQ6" s="230"/>
      <c r="UZR6" s="194"/>
      <c r="UZS6" s="194"/>
      <c r="UZT6" s="195"/>
      <c r="UZU6" s="196"/>
      <c r="UZV6" s="197"/>
      <c r="UZW6" s="197"/>
      <c r="UZX6" s="231"/>
      <c r="UZZ6" s="223"/>
      <c r="VAA6" s="225"/>
      <c r="VAB6" s="226"/>
      <c r="VAC6" s="227"/>
      <c r="VAE6" s="228"/>
      <c r="VAF6" s="229"/>
      <c r="VAG6" s="230"/>
      <c r="VAH6" s="194"/>
      <c r="VAI6" s="194"/>
      <c r="VAJ6" s="195"/>
      <c r="VAK6" s="196"/>
      <c r="VAL6" s="197"/>
      <c r="VAM6" s="197"/>
      <c r="VAN6" s="231"/>
      <c r="VAP6" s="223"/>
      <c r="VAQ6" s="225"/>
      <c r="VAR6" s="226"/>
      <c r="VAS6" s="227"/>
      <c r="VAU6" s="228"/>
      <c r="VAV6" s="229"/>
      <c r="VAW6" s="230"/>
      <c r="VAX6" s="194"/>
      <c r="VAY6" s="194"/>
      <c r="VAZ6" s="195"/>
      <c r="VBA6" s="196"/>
      <c r="VBB6" s="197"/>
      <c r="VBC6" s="197"/>
      <c r="VBD6" s="231"/>
      <c r="VBF6" s="223"/>
      <c r="VBG6" s="225"/>
      <c r="VBH6" s="226"/>
      <c r="VBI6" s="227"/>
      <c r="VBK6" s="228"/>
      <c r="VBL6" s="229"/>
      <c r="VBM6" s="230"/>
      <c r="VBN6" s="194"/>
      <c r="VBO6" s="194"/>
      <c r="VBP6" s="195"/>
      <c r="VBQ6" s="196"/>
      <c r="VBR6" s="197"/>
      <c r="VBS6" s="197"/>
      <c r="VBT6" s="231"/>
      <c r="VBV6" s="223"/>
      <c r="VBW6" s="225"/>
      <c r="VBX6" s="226"/>
      <c r="VBY6" s="227"/>
      <c r="VCA6" s="228"/>
      <c r="VCB6" s="229"/>
      <c r="VCC6" s="230"/>
      <c r="VCD6" s="194"/>
      <c r="VCE6" s="194"/>
      <c r="VCF6" s="195"/>
      <c r="VCG6" s="196"/>
      <c r="VCH6" s="197"/>
      <c r="VCI6" s="197"/>
      <c r="VCJ6" s="231"/>
      <c r="VCL6" s="223"/>
      <c r="VCM6" s="225"/>
      <c r="VCN6" s="226"/>
      <c r="VCO6" s="227"/>
      <c r="VCQ6" s="228"/>
      <c r="VCR6" s="229"/>
      <c r="VCS6" s="230"/>
      <c r="VCT6" s="194"/>
      <c r="VCU6" s="194"/>
      <c r="VCV6" s="195"/>
      <c r="VCW6" s="196"/>
      <c r="VCX6" s="197"/>
      <c r="VCY6" s="197"/>
      <c r="VCZ6" s="231"/>
      <c r="VDB6" s="223"/>
      <c r="VDC6" s="225"/>
      <c r="VDD6" s="226"/>
      <c r="VDE6" s="227"/>
      <c r="VDG6" s="228"/>
      <c r="VDH6" s="229"/>
      <c r="VDI6" s="230"/>
      <c r="VDJ6" s="194"/>
      <c r="VDK6" s="194"/>
      <c r="VDL6" s="195"/>
      <c r="VDM6" s="196"/>
      <c r="VDN6" s="197"/>
      <c r="VDO6" s="197"/>
      <c r="VDP6" s="231"/>
      <c r="VDR6" s="223"/>
      <c r="VDS6" s="225"/>
      <c r="VDT6" s="226"/>
      <c r="VDU6" s="227"/>
      <c r="VDW6" s="228"/>
      <c r="VDX6" s="229"/>
      <c r="VDY6" s="230"/>
      <c r="VDZ6" s="194"/>
      <c r="VEA6" s="194"/>
      <c r="VEB6" s="195"/>
      <c r="VEC6" s="196"/>
      <c r="VED6" s="197"/>
      <c r="VEE6" s="197"/>
      <c r="VEF6" s="231"/>
      <c r="VEH6" s="223"/>
      <c r="VEI6" s="225"/>
      <c r="VEJ6" s="226"/>
      <c r="VEK6" s="227"/>
      <c r="VEM6" s="228"/>
      <c r="VEN6" s="229"/>
      <c r="VEO6" s="230"/>
      <c r="VEP6" s="194"/>
      <c r="VEQ6" s="194"/>
      <c r="VER6" s="195"/>
      <c r="VES6" s="196"/>
      <c r="VET6" s="197"/>
      <c r="VEU6" s="197"/>
      <c r="VEV6" s="231"/>
      <c r="VEX6" s="223"/>
      <c r="VEY6" s="225"/>
      <c r="VEZ6" s="226"/>
      <c r="VFA6" s="227"/>
      <c r="VFC6" s="228"/>
      <c r="VFD6" s="229"/>
      <c r="VFE6" s="230"/>
      <c r="VFF6" s="194"/>
      <c r="VFG6" s="194"/>
      <c r="VFH6" s="195"/>
      <c r="VFI6" s="196"/>
      <c r="VFJ6" s="197"/>
      <c r="VFK6" s="197"/>
      <c r="VFL6" s="231"/>
      <c r="VFN6" s="223"/>
      <c r="VFO6" s="225"/>
      <c r="VFP6" s="226"/>
      <c r="VFQ6" s="227"/>
      <c r="VFS6" s="228"/>
      <c r="VFT6" s="229"/>
      <c r="VFU6" s="230"/>
      <c r="VFV6" s="194"/>
      <c r="VFW6" s="194"/>
      <c r="VFX6" s="195"/>
      <c r="VFY6" s="196"/>
      <c r="VFZ6" s="197"/>
      <c r="VGA6" s="197"/>
      <c r="VGB6" s="231"/>
      <c r="VGD6" s="223"/>
      <c r="VGE6" s="225"/>
      <c r="VGF6" s="226"/>
      <c r="VGG6" s="227"/>
      <c r="VGI6" s="228"/>
      <c r="VGJ6" s="229"/>
      <c r="VGK6" s="230"/>
      <c r="VGL6" s="194"/>
      <c r="VGM6" s="194"/>
      <c r="VGN6" s="195"/>
      <c r="VGO6" s="196"/>
      <c r="VGP6" s="197"/>
      <c r="VGQ6" s="197"/>
      <c r="VGR6" s="231"/>
      <c r="VGT6" s="223"/>
      <c r="VGU6" s="225"/>
      <c r="VGV6" s="226"/>
      <c r="VGW6" s="227"/>
      <c r="VGY6" s="228"/>
      <c r="VGZ6" s="229"/>
      <c r="VHA6" s="230"/>
      <c r="VHB6" s="194"/>
      <c r="VHC6" s="194"/>
      <c r="VHD6" s="195"/>
      <c r="VHE6" s="196"/>
      <c r="VHF6" s="197"/>
      <c r="VHG6" s="197"/>
      <c r="VHH6" s="231"/>
      <c r="VHJ6" s="223"/>
      <c r="VHK6" s="225"/>
      <c r="VHL6" s="226"/>
      <c r="VHM6" s="227"/>
      <c r="VHO6" s="228"/>
      <c r="VHP6" s="229"/>
      <c r="VHQ6" s="230"/>
      <c r="VHR6" s="194"/>
      <c r="VHS6" s="194"/>
      <c r="VHT6" s="195"/>
      <c r="VHU6" s="196"/>
      <c r="VHV6" s="197"/>
      <c r="VHW6" s="197"/>
      <c r="VHX6" s="231"/>
      <c r="VHZ6" s="223"/>
      <c r="VIA6" s="225"/>
      <c r="VIB6" s="226"/>
      <c r="VIC6" s="227"/>
      <c r="VIE6" s="228"/>
      <c r="VIF6" s="229"/>
      <c r="VIG6" s="230"/>
      <c r="VIH6" s="194"/>
      <c r="VII6" s="194"/>
      <c r="VIJ6" s="195"/>
      <c r="VIK6" s="196"/>
      <c r="VIL6" s="197"/>
      <c r="VIM6" s="197"/>
      <c r="VIN6" s="231"/>
      <c r="VIP6" s="223"/>
      <c r="VIQ6" s="225"/>
      <c r="VIR6" s="226"/>
      <c r="VIS6" s="227"/>
      <c r="VIU6" s="228"/>
      <c r="VIV6" s="229"/>
      <c r="VIW6" s="230"/>
      <c r="VIX6" s="194"/>
      <c r="VIY6" s="194"/>
      <c r="VIZ6" s="195"/>
      <c r="VJA6" s="196"/>
      <c r="VJB6" s="197"/>
      <c r="VJC6" s="197"/>
      <c r="VJD6" s="231"/>
      <c r="VJF6" s="223"/>
      <c r="VJG6" s="225"/>
      <c r="VJH6" s="226"/>
      <c r="VJI6" s="227"/>
      <c r="VJK6" s="228"/>
      <c r="VJL6" s="229"/>
      <c r="VJM6" s="230"/>
      <c r="VJN6" s="194"/>
      <c r="VJO6" s="194"/>
      <c r="VJP6" s="195"/>
      <c r="VJQ6" s="196"/>
      <c r="VJR6" s="197"/>
      <c r="VJS6" s="197"/>
      <c r="VJT6" s="231"/>
      <c r="VJV6" s="223"/>
      <c r="VJW6" s="225"/>
      <c r="VJX6" s="226"/>
      <c r="VJY6" s="227"/>
      <c r="VKA6" s="228"/>
      <c r="VKB6" s="229"/>
      <c r="VKC6" s="230"/>
      <c r="VKD6" s="194"/>
      <c r="VKE6" s="194"/>
      <c r="VKF6" s="195"/>
      <c r="VKG6" s="196"/>
      <c r="VKH6" s="197"/>
      <c r="VKI6" s="197"/>
      <c r="VKJ6" s="231"/>
      <c r="VKL6" s="223"/>
      <c r="VKM6" s="225"/>
      <c r="VKN6" s="226"/>
      <c r="VKO6" s="227"/>
      <c r="VKQ6" s="228"/>
      <c r="VKR6" s="229"/>
      <c r="VKS6" s="230"/>
      <c r="VKT6" s="194"/>
      <c r="VKU6" s="194"/>
      <c r="VKV6" s="195"/>
      <c r="VKW6" s="196"/>
      <c r="VKX6" s="197"/>
      <c r="VKY6" s="197"/>
      <c r="VKZ6" s="231"/>
      <c r="VLB6" s="223"/>
      <c r="VLC6" s="225"/>
      <c r="VLD6" s="226"/>
      <c r="VLE6" s="227"/>
      <c r="VLG6" s="228"/>
      <c r="VLH6" s="229"/>
      <c r="VLI6" s="230"/>
      <c r="VLJ6" s="194"/>
      <c r="VLK6" s="194"/>
      <c r="VLL6" s="195"/>
      <c r="VLM6" s="196"/>
      <c r="VLN6" s="197"/>
      <c r="VLO6" s="197"/>
      <c r="VLP6" s="231"/>
      <c r="VLR6" s="223"/>
      <c r="VLS6" s="225"/>
      <c r="VLT6" s="226"/>
      <c r="VLU6" s="227"/>
      <c r="VLW6" s="228"/>
      <c r="VLX6" s="229"/>
      <c r="VLY6" s="230"/>
      <c r="VLZ6" s="194"/>
      <c r="VMA6" s="194"/>
      <c r="VMB6" s="195"/>
      <c r="VMC6" s="196"/>
      <c r="VMD6" s="197"/>
      <c r="VME6" s="197"/>
      <c r="VMF6" s="231"/>
      <c r="VMH6" s="223"/>
      <c r="VMI6" s="225"/>
      <c r="VMJ6" s="226"/>
      <c r="VMK6" s="227"/>
      <c r="VMM6" s="228"/>
      <c r="VMN6" s="229"/>
      <c r="VMO6" s="230"/>
      <c r="VMP6" s="194"/>
      <c r="VMQ6" s="194"/>
      <c r="VMR6" s="195"/>
      <c r="VMS6" s="196"/>
      <c r="VMT6" s="197"/>
      <c r="VMU6" s="197"/>
      <c r="VMV6" s="231"/>
      <c r="VMX6" s="223"/>
      <c r="VMY6" s="225"/>
      <c r="VMZ6" s="226"/>
      <c r="VNA6" s="227"/>
      <c r="VNC6" s="228"/>
      <c r="VND6" s="229"/>
      <c r="VNE6" s="230"/>
      <c r="VNF6" s="194"/>
      <c r="VNG6" s="194"/>
      <c r="VNH6" s="195"/>
      <c r="VNI6" s="196"/>
      <c r="VNJ6" s="197"/>
      <c r="VNK6" s="197"/>
      <c r="VNL6" s="231"/>
      <c r="VNN6" s="223"/>
      <c r="VNO6" s="225"/>
      <c r="VNP6" s="226"/>
      <c r="VNQ6" s="227"/>
      <c r="VNS6" s="228"/>
      <c r="VNT6" s="229"/>
      <c r="VNU6" s="230"/>
      <c r="VNV6" s="194"/>
      <c r="VNW6" s="194"/>
      <c r="VNX6" s="195"/>
      <c r="VNY6" s="196"/>
      <c r="VNZ6" s="197"/>
      <c r="VOA6" s="197"/>
      <c r="VOB6" s="231"/>
      <c r="VOD6" s="223"/>
      <c r="VOE6" s="225"/>
      <c r="VOF6" s="226"/>
      <c r="VOG6" s="227"/>
      <c r="VOI6" s="228"/>
      <c r="VOJ6" s="229"/>
      <c r="VOK6" s="230"/>
      <c r="VOL6" s="194"/>
      <c r="VOM6" s="194"/>
      <c r="VON6" s="195"/>
      <c r="VOO6" s="196"/>
      <c r="VOP6" s="197"/>
      <c r="VOQ6" s="197"/>
      <c r="VOR6" s="231"/>
      <c r="VOT6" s="223"/>
      <c r="VOU6" s="225"/>
      <c r="VOV6" s="226"/>
      <c r="VOW6" s="227"/>
      <c r="VOY6" s="228"/>
      <c r="VOZ6" s="229"/>
      <c r="VPA6" s="230"/>
      <c r="VPB6" s="194"/>
      <c r="VPC6" s="194"/>
      <c r="VPD6" s="195"/>
      <c r="VPE6" s="196"/>
      <c r="VPF6" s="197"/>
      <c r="VPG6" s="197"/>
      <c r="VPH6" s="231"/>
      <c r="VPJ6" s="223"/>
      <c r="VPK6" s="225"/>
      <c r="VPL6" s="226"/>
      <c r="VPM6" s="227"/>
      <c r="VPO6" s="228"/>
      <c r="VPP6" s="229"/>
      <c r="VPQ6" s="230"/>
      <c r="VPR6" s="194"/>
      <c r="VPS6" s="194"/>
      <c r="VPT6" s="195"/>
      <c r="VPU6" s="196"/>
      <c r="VPV6" s="197"/>
      <c r="VPW6" s="197"/>
      <c r="VPX6" s="231"/>
      <c r="VPZ6" s="223"/>
      <c r="VQA6" s="225"/>
      <c r="VQB6" s="226"/>
      <c r="VQC6" s="227"/>
      <c r="VQE6" s="228"/>
      <c r="VQF6" s="229"/>
      <c r="VQG6" s="230"/>
      <c r="VQH6" s="194"/>
      <c r="VQI6" s="194"/>
      <c r="VQJ6" s="195"/>
      <c r="VQK6" s="196"/>
      <c r="VQL6" s="197"/>
      <c r="VQM6" s="197"/>
      <c r="VQN6" s="231"/>
      <c r="VQP6" s="223"/>
      <c r="VQQ6" s="225"/>
      <c r="VQR6" s="226"/>
      <c r="VQS6" s="227"/>
      <c r="VQU6" s="228"/>
      <c r="VQV6" s="229"/>
      <c r="VQW6" s="230"/>
      <c r="VQX6" s="194"/>
      <c r="VQY6" s="194"/>
      <c r="VQZ6" s="195"/>
      <c r="VRA6" s="196"/>
      <c r="VRB6" s="197"/>
      <c r="VRC6" s="197"/>
      <c r="VRD6" s="231"/>
      <c r="VRF6" s="223"/>
      <c r="VRG6" s="225"/>
      <c r="VRH6" s="226"/>
      <c r="VRI6" s="227"/>
      <c r="VRK6" s="228"/>
      <c r="VRL6" s="229"/>
      <c r="VRM6" s="230"/>
      <c r="VRN6" s="194"/>
      <c r="VRO6" s="194"/>
      <c r="VRP6" s="195"/>
      <c r="VRQ6" s="196"/>
      <c r="VRR6" s="197"/>
      <c r="VRS6" s="197"/>
      <c r="VRT6" s="231"/>
      <c r="VRV6" s="223"/>
      <c r="VRW6" s="225"/>
      <c r="VRX6" s="226"/>
      <c r="VRY6" s="227"/>
      <c r="VSA6" s="228"/>
      <c r="VSB6" s="229"/>
      <c r="VSC6" s="230"/>
      <c r="VSD6" s="194"/>
      <c r="VSE6" s="194"/>
      <c r="VSF6" s="195"/>
      <c r="VSG6" s="196"/>
      <c r="VSH6" s="197"/>
      <c r="VSI6" s="197"/>
      <c r="VSJ6" s="231"/>
      <c r="VSL6" s="223"/>
      <c r="VSM6" s="225"/>
      <c r="VSN6" s="226"/>
      <c r="VSO6" s="227"/>
      <c r="VSQ6" s="228"/>
      <c r="VSR6" s="229"/>
      <c r="VSS6" s="230"/>
      <c r="VST6" s="194"/>
      <c r="VSU6" s="194"/>
      <c r="VSV6" s="195"/>
      <c r="VSW6" s="196"/>
      <c r="VSX6" s="197"/>
      <c r="VSY6" s="197"/>
      <c r="VSZ6" s="231"/>
      <c r="VTB6" s="223"/>
      <c r="VTC6" s="225"/>
      <c r="VTD6" s="226"/>
      <c r="VTE6" s="227"/>
      <c r="VTG6" s="228"/>
      <c r="VTH6" s="229"/>
      <c r="VTI6" s="230"/>
      <c r="VTJ6" s="194"/>
      <c r="VTK6" s="194"/>
      <c r="VTL6" s="195"/>
      <c r="VTM6" s="196"/>
      <c r="VTN6" s="197"/>
      <c r="VTO6" s="197"/>
      <c r="VTP6" s="231"/>
      <c r="VTR6" s="223"/>
      <c r="VTS6" s="225"/>
      <c r="VTT6" s="226"/>
      <c r="VTU6" s="227"/>
      <c r="VTW6" s="228"/>
      <c r="VTX6" s="229"/>
      <c r="VTY6" s="230"/>
      <c r="VTZ6" s="194"/>
      <c r="VUA6" s="194"/>
      <c r="VUB6" s="195"/>
      <c r="VUC6" s="196"/>
      <c r="VUD6" s="197"/>
      <c r="VUE6" s="197"/>
      <c r="VUF6" s="231"/>
      <c r="VUH6" s="223"/>
      <c r="VUI6" s="225"/>
      <c r="VUJ6" s="226"/>
      <c r="VUK6" s="227"/>
      <c r="VUM6" s="228"/>
      <c r="VUN6" s="229"/>
      <c r="VUO6" s="230"/>
      <c r="VUP6" s="194"/>
      <c r="VUQ6" s="194"/>
      <c r="VUR6" s="195"/>
      <c r="VUS6" s="196"/>
      <c r="VUT6" s="197"/>
      <c r="VUU6" s="197"/>
      <c r="VUV6" s="231"/>
      <c r="VUX6" s="223"/>
      <c r="VUY6" s="225"/>
      <c r="VUZ6" s="226"/>
      <c r="VVA6" s="227"/>
      <c r="VVC6" s="228"/>
      <c r="VVD6" s="229"/>
      <c r="VVE6" s="230"/>
      <c r="VVF6" s="194"/>
      <c r="VVG6" s="194"/>
      <c r="VVH6" s="195"/>
      <c r="VVI6" s="196"/>
      <c r="VVJ6" s="197"/>
      <c r="VVK6" s="197"/>
      <c r="VVL6" s="231"/>
      <c r="VVN6" s="223"/>
      <c r="VVO6" s="225"/>
      <c r="VVP6" s="226"/>
      <c r="VVQ6" s="227"/>
      <c r="VVS6" s="228"/>
      <c r="VVT6" s="229"/>
      <c r="VVU6" s="230"/>
      <c r="VVV6" s="194"/>
      <c r="VVW6" s="194"/>
      <c r="VVX6" s="195"/>
      <c r="VVY6" s="196"/>
      <c r="VVZ6" s="197"/>
      <c r="VWA6" s="197"/>
      <c r="VWB6" s="231"/>
      <c r="VWD6" s="223"/>
      <c r="VWE6" s="225"/>
      <c r="VWF6" s="226"/>
      <c r="VWG6" s="227"/>
      <c r="VWI6" s="228"/>
      <c r="VWJ6" s="229"/>
      <c r="VWK6" s="230"/>
      <c r="VWL6" s="194"/>
      <c r="VWM6" s="194"/>
      <c r="VWN6" s="195"/>
      <c r="VWO6" s="196"/>
      <c r="VWP6" s="197"/>
      <c r="VWQ6" s="197"/>
      <c r="VWR6" s="231"/>
      <c r="VWT6" s="223"/>
      <c r="VWU6" s="225"/>
      <c r="VWV6" s="226"/>
      <c r="VWW6" s="227"/>
      <c r="VWY6" s="228"/>
      <c r="VWZ6" s="229"/>
      <c r="VXA6" s="230"/>
      <c r="VXB6" s="194"/>
      <c r="VXC6" s="194"/>
      <c r="VXD6" s="195"/>
      <c r="VXE6" s="196"/>
      <c r="VXF6" s="197"/>
      <c r="VXG6" s="197"/>
      <c r="VXH6" s="231"/>
      <c r="VXJ6" s="223"/>
      <c r="VXK6" s="225"/>
      <c r="VXL6" s="226"/>
      <c r="VXM6" s="227"/>
      <c r="VXO6" s="228"/>
      <c r="VXP6" s="229"/>
      <c r="VXQ6" s="230"/>
      <c r="VXR6" s="194"/>
      <c r="VXS6" s="194"/>
      <c r="VXT6" s="195"/>
      <c r="VXU6" s="196"/>
      <c r="VXV6" s="197"/>
      <c r="VXW6" s="197"/>
      <c r="VXX6" s="231"/>
      <c r="VXZ6" s="223"/>
      <c r="VYA6" s="225"/>
      <c r="VYB6" s="226"/>
      <c r="VYC6" s="227"/>
      <c r="VYE6" s="228"/>
      <c r="VYF6" s="229"/>
      <c r="VYG6" s="230"/>
      <c r="VYH6" s="194"/>
      <c r="VYI6" s="194"/>
      <c r="VYJ6" s="195"/>
      <c r="VYK6" s="196"/>
      <c r="VYL6" s="197"/>
      <c r="VYM6" s="197"/>
      <c r="VYN6" s="231"/>
      <c r="VYP6" s="223"/>
      <c r="VYQ6" s="225"/>
      <c r="VYR6" s="226"/>
      <c r="VYS6" s="227"/>
      <c r="VYU6" s="228"/>
      <c r="VYV6" s="229"/>
      <c r="VYW6" s="230"/>
      <c r="VYX6" s="194"/>
      <c r="VYY6" s="194"/>
      <c r="VYZ6" s="195"/>
      <c r="VZA6" s="196"/>
      <c r="VZB6" s="197"/>
      <c r="VZC6" s="197"/>
      <c r="VZD6" s="231"/>
      <c r="VZF6" s="223"/>
      <c r="VZG6" s="225"/>
      <c r="VZH6" s="226"/>
      <c r="VZI6" s="227"/>
      <c r="VZK6" s="228"/>
      <c r="VZL6" s="229"/>
      <c r="VZM6" s="230"/>
      <c r="VZN6" s="194"/>
      <c r="VZO6" s="194"/>
      <c r="VZP6" s="195"/>
      <c r="VZQ6" s="196"/>
      <c r="VZR6" s="197"/>
      <c r="VZS6" s="197"/>
      <c r="VZT6" s="231"/>
      <c r="VZV6" s="223"/>
      <c r="VZW6" s="225"/>
      <c r="VZX6" s="226"/>
      <c r="VZY6" s="227"/>
      <c r="WAA6" s="228"/>
      <c r="WAB6" s="229"/>
      <c r="WAC6" s="230"/>
      <c r="WAD6" s="194"/>
      <c r="WAE6" s="194"/>
      <c r="WAF6" s="195"/>
      <c r="WAG6" s="196"/>
      <c r="WAH6" s="197"/>
      <c r="WAI6" s="197"/>
      <c r="WAJ6" s="231"/>
      <c r="WAL6" s="223"/>
      <c r="WAM6" s="225"/>
      <c r="WAN6" s="226"/>
      <c r="WAO6" s="227"/>
      <c r="WAQ6" s="228"/>
      <c r="WAR6" s="229"/>
      <c r="WAS6" s="230"/>
      <c r="WAT6" s="194"/>
      <c r="WAU6" s="194"/>
      <c r="WAV6" s="195"/>
      <c r="WAW6" s="196"/>
      <c r="WAX6" s="197"/>
      <c r="WAY6" s="197"/>
      <c r="WAZ6" s="231"/>
      <c r="WBB6" s="223"/>
      <c r="WBC6" s="225"/>
      <c r="WBD6" s="226"/>
      <c r="WBE6" s="227"/>
      <c r="WBG6" s="228"/>
      <c r="WBH6" s="229"/>
      <c r="WBI6" s="230"/>
      <c r="WBJ6" s="194"/>
      <c r="WBK6" s="194"/>
      <c r="WBL6" s="195"/>
      <c r="WBM6" s="196"/>
      <c r="WBN6" s="197"/>
      <c r="WBO6" s="197"/>
      <c r="WBP6" s="231"/>
      <c r="WBR6" s="223"/>
      <c r="WBS6" s="225"/>
      <c r="WBT6" s="226"/>
      <c r="WBU6" s="227"/>
      <c r="WBW6" s="228"/>
      <c r="WBX6" s="229"/>
      <c r="WBY6" s="230"/>
      <c r="WBZ6" s="194"/>
      <c r="WCA6" s="194"/>
      <c r="WCB6" s="195"/>
      <c r="WCC6" s="196"/>
      <c r="WCD6" s="197"/>
      <c r="WCE6" s="197"/>
      <c r="WCF6" s="231"/>
      <c r="WCH6" s="223"/>
      <c r="WCI6" s="225"/>
      <c r="WCJ6" s="226"/>
      <c r="WCK6" s="227"/>
      <c r="WCM6" s="228"/>
      <c r="WCN6" s="229"/>
      <c r="WCO6" s="230"/>
      <c r="WCP6" s="194"/>
      <c r="WCQ6" s="194"/>
      <c r="WCR6" s="195"/>
      <c r="WCS6" s="196"/>
      <c r="WCT6" s="197"/>
      <c r="WCU6" s="197"/>
      <c r="WCV6" s="231"/>
      <c r="WCX6" s="223"/>
      <c r="WCY6" s="225"/>
      <c r="WCZ6" s="226"/>
      <c r="WDA6" s="227"/>
      <c r="WDC6" s="228"/>
      <c r="WDD6" s="229"/>
      <c r="WDE6" s="230"/>
      <c r="WDF6" s="194"/>
      <c r="WDG6" s="194"/>
      <c r="WDH6" s="195"/>
      <c r="WDI6" s="196"/>
      <c r="WDJ6" s="197"/>
      <c r="WDK6" s="197"/>
      <c r="WDL6" s="231"/>
      <c r="WDN6" s="223"/>
      <c r="WDO6" s="225"/>
      <c r="WDP6" s="226"/>
      <c r="WDQ6" s="227"/>
      <c r="WDS6" s="228"/>
      <c r="WDT6" s="229"/>
      <c r="WDU6" s="230"/>
      <c r="WDV6" s="194"/>
      <c r="WDW6" s="194"/>
      <c r="WDX6" s="195"/>
      <c r="WDY6" s="196"/>
      <c r="WDZ6" s="197"/>
      <c r="WEA6" s="197"/>
      <c r="WEB6" s="231"/>
      <c r="WED6" s="223"/>
      <c r="WEE6" s="225"/>
      <c r="WEF6" s="226"/>
      <c r="WEG6" s="227"/>
      <c r="WEI6" s="228"/>
      <c r="WEJ6" s="229"/>
      <c r="WEK6" s="230"/>
      <c r="WEL6" s="194"/>
      <c r="WEM6" s="194"/>
      <c r="WEN6" s="195"/>
      <c r="WEO6" s="196"/>
      <c r="WEP6" s="197"/>
      <c r="WEQ6" s="197"/>
      <c r="WER6" s="231"/>
      <c r="WET6" s="223"/>
      <c r="WEU6" s="225"/>
      <c r="WEV6" s="226"/>
      <c r="WEW6" s="227"/>
      <c r="WEY6" s="228"/>
      <c r="WEZ6" s="229"/>
      <c r="WFA6" s="230"/>
      <c r="WFB6" s="194"/>
      <c r="WFC6" s="194"/>
      <c r="WFD6" s="195"/>
      <c r="WFE6" s="196"/>
      <c r="WFF6" s="197"/>
      <c r="WFG6" s="197"/>
      <c r="WFH6" s="231"/>
      <c r="WFJ6" s="223"/>
      <c r="WFK6" s="225"/>
      <c r="WFL6" s="226"/>
      <c r="WFM6" s="227"/>
      <c r="WFO6" s="228"/>
      <c r="WFP6" s="229"/>
      <c r="WFQ6" s="230"/>
      <c r="WFR6" s="194"/>
      <c r="WFS6" s="194"/>
      <c r="WFT6" s="195"/>
      <c r="WFU6" s="196"/>
      <c r="WFV6" s="197"/>
      <c r="WFW6" s="197"/>
      <c r="WFX6" s="231"/>
      <c r="WFZ6" s="223"/>
      <c r="WGA6" s="225"/>
      <c r="WGB6" s="226"/>
      <c r="WGC6" s="227"/>
      <c r="WGE6" s="228"/>
      <c r="WGF6" s="229"/>
      <c r="WGG6" s="230"/>
      <c r="WGH6" s="194"/>
      <c r="WGI6" s="194"/>
      <c r="WGJ6" s="195"/>
      <c r="WGK6" s="196"/>
      <c r="WGL6" s="197"/>
      <c r="WGM6" s="197"/>
      <c r="WGN6" s="231"/>
      <c r="WGP6" s="223"/>
      <c r="WGQ6" s="225"/>
      <c r="WGR6" s="226"/>
      <c r="WGS6" s="227"/>
      <c r="WGU6" s="228"/>
      <c r="WGV6" s="229"/>
      <c r="WGW6" s="230"/>
      <c r="WGX6" s="194"/>
      <c r="WGY6" s="194"/>
      <c r="WGZ6" s="195"/>
      <c r="WHA6" s="196"/>
      <c r="WHB6" s="197"/>
      <c r="WHC6" s="197"/>
      <c r="WHD6" s="231"/>
      <c r="WHF6" s="223"/>
      <c r="WHG6" s="225"/>
      <c r="WHH6" s="226"/>
      <c r="WHI6" s="227"/>
      <c r="WHK6" s="228"/>
      <c r="WHL6" s="229"/>
      <c r="WHM6" s="230"/>
      <c r="WHN6" s="194"/>
      <c r="WHO6" s="194"/>
      <c r="WHP6" s="195"/>
      <c r="WHQ6" s="196"/>
      <c r="WHR6" s="197"/>
      <c r="WHS6" s="197"/>
      <c r="WHT6" s="231"/>
      <c r="WHV6" s="223"/>
      <c r="WHW6" s="225"/>
      <c r="WHX6" s="226"/>
      <c r="WHY6" s="227"/>
      <c r="WIA6" s="228"/>
      <c r="WIB6" s="229"/>
      <c r="WIC6" s="230"/>
      <c r="WID6" s="194"/>
      <c r="WIE6" s="194"/>
      <c r="WIF6" s="195"/>
      <c r="WIG6" s="196"/>
      <c r="WIH6" s="197"/>
      <c r="WII6" s="197"/>
      <c r="WIJ6" s="231"/>
      <c r="WIL6" s="223"/>
      <c r="WIM6" s="225"/>
      <c r="WIN6" s="226"/>
      <c r="WIO6" s="227"/>
      <c r="WIQ6" s="228"/>
      <c r="WIR6" s="229"/>
      <c r="WIS6" s="230"/>
      <c r="WIT6" s="194"/>
      <c r="WIU6" s="194"/>
      <c r="WIV6" s="195"/>
      <c r="WIW6" s="196"/>
      <c r="WIX6" s="197"/>
      <c r="WIY6" s="197"/>
      <c r="WIZ6" s="231"/>
      <c r="WJB6" s="223"/>
      <c r="WJC6" s="225"/>
      <c r="WJD6" s="226"/>
      <c r="WJE6" s="227"/>
      <c r="WJG6" s="228"/>
      <c r="WJH6" s="229"/>
      <c r="WJI6" s="230"/>
      <c r="WJJ6" s="194"/>
      <c r="WJK6" s="194"/>
      <c r="WJL6" s="195"/>
      <c r="WJM6" s="196"/>
      <c r="WJN6" s="197"/>
      <c r="WJO6" s="197"/>
      <c r="WJP6" s="231"/>
      <c r="WJR6" s="223"/>
      <c r="WJS6" s="225"/>
      <c r="WJT6" s="226"/>
      <c r="WJU6" s="227"/>
      <c r="WJW6" s="228"/>
      <c r="WJX6" s="229"/>
      <c r="WJY6" s="230"/>
      <c r="WJZ6" s="194"/>
      <c r="WKA6" s="194"/>
      <c r="WKB6" s="195"/>
      <c r="WKC6" s="196"/>
      <c r="WKD6" s="197"/>
      <c r="WKE6" s="197"/>
      <c r="WKF6" s="231"/>
      <c r="WKH6" s="223"/>
      <c r="WKI6" s="225"/>
      <c r="WKJ6" s="226"/>
      <c r="WKK6" s="227"/>
      <c r="WKM6" s="228"/>
      <c r="WKN6" s="229"/>
      <c r="WKO6" s="230"/>
      <c r="WKP6" s="194"/>
      <c r="WKQ6" s="194"/>
      <c r="WKR6" s="195"/>
      <c r="WKS6" s="196"/>
      <c r="WKT6" s="197"/>
      <c r="WKU6" s="197"/>
      <c r="WKV6" s="231"/>
      <c r="WKX6" s="223"/>
      <c r="WKY6" s="225"/>
      <c r="WKZ6" s="226"/>
      <c r="WLA6" s="227"/>
      <c r="WLC6" s="228"/>
      <c r="WLD6" s="229"/>
      <c r="WLE6" s="230"/>
      <c r="WLF6" s="194"/>
      <c r="WLG6" s="194"/>
      <c r="WLH6" s="195"/>
      <c r="WLI6" s="196"/>
      <c r="WLJ6" s="197"/>
      <c r="WLK6" s="197"/>
      <c r="WLL6" s="231"/>
      <c r="WLN6" s="223"/>
      <c r="WLO6" s="225"/>
      <c r="WLP6" s="226"/>
      <c r="WLQ6" s="227"/>
      <c r="WLS6" s="228"/>
      <c r="WLT6" s="229"/>
      <c r="WLU6" s="230"/>
      <c r="WLV6" s="194"/>
      <c r="WLW6" s="194"/>
      <c r="WLX6" s="195"/>
      <c r="WLY6" s="196"/>
      <c r="WLZ6" s="197"/>
      <c r="WMA6" s="197"/>
      <c r="WMB6" s="231"/>
      <c r="WMD6" s="223"/>
      <c r="WME6" s="225"/>
      <c r="WMF6" s="226"/>
      <c r="WMG6" s="227"/>
      <c r="WMI6" s="228"/>
      <c r="WMJ6" s="229"/>
      <c r="WMK6" s="230"/>
      <c r="WML6" s="194"/>
      <c r="WMM6" s="194"/>
      <c r="WMN6" s="195"/>
      <c r="WMO6" s="196"/>
      <c r="WMP6" s="197"/>
      <c r="WMQ6" s="197"/>
      <c r="WMR6" s="231"/>
      <c r="WMT6" s="223"/>
      <c r="WMU6" s="225"/>
      <c r="WMV6" s="226"/>
      <c r="WMW6" s="227"/>
      <c r="WMY6" s="228"/>
      <c r="WMZ6" s="229"/>
      <c r="WNA6" s="230"/>
      <c r="WNB6" s="194"/>
      <c r="WNC6" s="194"/>
      <c r="WND6" s="195"/>
      <c r="WNE6" s="196"/>
      <c r="WNF6" s="197"/>
      <c r="WNG6" s="197"/>
      <c r="WNH6" s="231"/>
      <c r="WNJ6" s="223"/>
      <c r="WNK6" s="225"/>
      <c r="WNL6" s="226"/>
      <c r="WNM6" s="227"/>
      <c r="WNO6" s="228"/>
      <c r="WNP6" s="229"/>
      <c r="WNQ6" s="230"/>
      <c r="WNR6" s="194"/>
      <c r="WNS6" s="194"/>
      <c r="WNT6" s="195"/>
      <c r="WNU6" s="196"/>
      <c r="WNV6" s="197"/>
      <c r="WNW6" s="197"/>
      <c r="WNX6" s="231"/>
      <c r="WNZ6" s="223"/>
      <c r="WOA6" s="225"/>
      <c r="WOB6" s="226"/>
      <c r="WOC6" s="227"/>
      <c r="WOE6" s="228"/>
      <c r="WOF6" s="229"/>
      <c r="WOG6" s="230"/>
      <c r="WOH6" s="194"/>
      <c r="WOI6" s="194"/>
      <c r="WOJ6" s="195"/>
      <c r="WOK6" s="196"/>
      <c r="WOL6" s="197"/>
      <c r="WOM6" s="197"/>
      <c r="WON6" s="231"/>
      <c r="WOP6" s="223"/>
      <c r="WOQ6" s="225"/>
      <c r="WOR6" s="226"/>
      <c r="WOS6" s="227"/>
      <c r="WOU6" s="228"/>
      <c r="WOV6" s="229"/>
      <c r="WOW6" s="230"/>
      <c r="WOX6" s="194"/>
      <c r="WOY6" s="194"/>
      <c r="WOZ6" s="195"/>
      <c r="WPA6" s="196"/>
      <c r="WPB6" s="197"/>
      <c r="WPC6" s="197"/>
      <c r="WPD6" s="231"/>
      <c r="WPF6" s="223"/>
      <c r="WPG6" s="225"/>
      <c r="WPH6" s="226"/>
      <c r="WPI6" s="227"/>
      <c r="WPK6" s="228"/>
      <c r="WPL6" s="229"/>
      <c r="WPM6" s="230"/>
      <c r="WPN6" s="194"/>
      <c r="WPO6" s="194"/>
      <c r="WPP6" s="195"/>
      <c r="WPQ6" s="196"/>
      <c r="WPR6" s="197"/>
      <c r="WPS6" s="197"/>
      <c r="WPT6" s="231"/>
      <c r="WPV6" s="223"/>
      <c r="WPW6" s="225"/>
      <c r="WPX6" s="226"/>
      <c r="WPY6" s="227"/>
      <c r="WQA6" s="228"/>
      <c r="WQB6" s="229"/>
      <c r="WQC6" s="230"/>
      <c r="WQD6" s="194"/>
      <c r="WQE6" s="194"/>
      <c r="WQF6" s="195"/>
      <c r="WQG6" s="196"/>
      <c r="WQH6" s="197"/>
      <c r="WQI6" s="197"/>
      <c r="WQJ6" s="231"/>
      <c r="WQL6" s="223"/>
      <c r="WQM6" s="225"/>
      <c r="WQN6" s="226"/>
      <c r="WQO6" s="227"/>
      <c r="WQQ6" s="228"/>
      <c r="WQR6" s="229"/>
      <c r="WQS6" s="230"/>
      <c r="WQT6" s="194"/>
      <c r="WQU6" s="194"/>
      <c r="WQV6" s="195"/>
      <c r="WQW6" s="196"/>
      <c r="WQX6" s="197"/>
      <c r="WQY6" s="197"/>
      <c r="WQZ6" s="231"/>
      <c r="WRB6" s="223"/>
      <c r="WRC6" s="225"/>
      <c r="WRD6" s="226"/>
      <c r="WRE6" s="227"/>
      <c r="WRG6" s="228"/>
      <c r="WRH6" s="229"/>
      <c r="WRI6" s="230"/>
      <c r="WRJ6" s="194"/>
      <c r="WRK6" s="194"/>
      <c r="WRL6" s="195"/>
      <c r="WRM6" s="196"/>
      <c r="WRN6" s="197"/>
      <c r="WRO6" s="197"/>
      <c r="WRP6" s="231"/>
      <c r="WRR6" s="223"/>
      <c r="WRS6" s="225"/>
      <c r="WRT6" s="226"/>
      <c r="WRU6" s="227"/>
      <c r="WRW6" s="228"/>
      <c r="WRX6" s="229"/>
      <c r="WRY6" s="230"/>
      <c r="WRZ6" s="194"/>
      <c r="WSA6" s="194"/>
      <c r="WSB6" s="195"/>
      <c r="WSC6" s="196"/>
      <c r="WSD6" s="197"/>
      <c r="WSE6" s="197"/>
      <c r="WSF6" s="231"/>
      <c r="WSH6" s="223"/>
      <c r="WSI6" s="225"/>
      <c r="WSJ6" s="226"/>
      <c r="WSK6" s="227"/>
      <c r="WSM6" s="228"/>
      <c r="WSN6" s="229"/>
      <c r="WSO6" s="230"/>
      <c r="WSP6" s="194"/>
      <c r="WSQ6" s="194"/>
      <c r="WSR6" s="195"/>
      <c r="WSS6" s="196"/>
      <c r="WST6" s="197"/>
      <c r="WSU6" s="197"/>
      <c r="WSV6" s="231"/>
      <c r="WSX6" s="223"/>
      <c r="WSY6" s="225"/>
      <c r="WSZ6" s="226"/>
      <c r="WTA6" s="227"/>
      <c r="WTC6" s="228"/>
      <c r="WTD6" s="229"/>
      <c r="WTE6" s="230"/>
      <c r="WTF6" s="194"/>
      <c r="WTG6" s="194"/>
      <c r="WTH6" s="195"/>
      <c r="WTI6" s="196"/>
      <c r="WTJ6" s="197"/>
      <c r="WTK6" s="197"/>
      <c r="WTL6" s="231"/>
      <c r="WTN6" s="223"/>
      <c r="WTO6" s="225"/>
      <c r="WTP6" s="226"/>
      <c r="WTQ6" s="227"/>
      <c r="WTS6" s="228"/>
      <c r="WTT6" s="229"/>
      <c r="WTU6" s="230"/>
      <c r="WTV6" s="194"/>
      <c r="WTW6" s="194"/>
      <c r="WTX6" s="195"/>
      <c r="WTY6" s="196"/>
      <c r="WTZ6" s="197"/>
      <c r="WUA6" s="197"/>
      <c r="WUB6" s="231"/>
      <c r="WUD6" s="223"/>
      <c r="WUE6" s="225"/>
      <c r="WUF6" s="226"/>
      <c r="WUG6" s="227"/>
      <c r="WUI6" s="228"/>
      <c r="WUJ6" s="229"/>
      <c r="WUK6" s="230"/>
      <c r="WUL6" s="194"/>
      <c r="WUM6" s="194"/>
      <c r="WUN6" s="195"/>
      <c r="WUO6" s="196"/>
      <c r="WUP6" s="197"/>
      <c r="WUQ6" s="197"/>
      <c r="WUR6" s="231"/>
      <c r="WUT6" s="223"/>
      <c r="WUU6" s="225"/>
      <c r="WUV6" s="226"/>
      <c r="WUW6" s="227"/>
      <c r="WUY6" s="228"/>
      <c r="WUZ6" s="229"/>
      <c r="WVA6" s="230"/>
      <c r="WVB6" s="194"/>
      <c r="WVC6" s="194"/>
      <c r="WVD6" s="195"/>
      <c r="WVE6" s="196"/>
      <c r="WVF6" s="197"/>
      <c r="WVG6" s="197"/>
      <c r="WVH6" s="231"/>
      <c r="WVJ6" s="223"/>
      <c r="WVK6" s="225"/>
      <c r="WVL6" s="226"/>
      <c r="WVM6" s="227"/>
      <c r="WVO6" s="228"/>
      <c r="WVP6" s="229"/>
      <c r="WVQ6" s="230"/>
      <c r="WVR6" s="194"/>
      <c r="WVS6" s="194"/>
      <c r="WVT6" s="195"/>
      <c r="WVU6" s="196"/>
      <c r="WVV6" s="197"/>
      <c r="WVW6" s="197"/>
      <c r="WVX6" s="231"/>
      <c r="WVZ6" s="223"/>
      <c r="WWA6" s="225"/>
      <c r="WWB6" s="226"/>
      <c r="WWC6" s="227"/>
      <c r="WWE6" s="228"/>
      <c r="WWF6" s="229"/>
      <c r="WWG6" s="230"/>
      <c r="WWH6" s="194"/>
      <c r="WWI6" s="194"/>
      <c r="WWJ6" s="195"/>
      <c r="WWK6" s="196"/>
      <c r="WWL6" s="197"/>
      <c r="WWM6" s="197"/>
      <c r="WWN6" s="231"/>
      <c r="WWP6" s="223"/>
      <c r="WWQ6" s="225"/>
      <c r="WWR6" s="226"/>
      <c r="WWS6" s="227"/>
      <c r="WWU6" s="228"/>
      <c r="WWV6" s="229"/>
      <c r="WWW6" s="230"/>
      <c r="WWX6" s="194"/>
      <c r="WWY6" s="194"/>
      <c r="WWZ6" s="195"/>
      <c r="WXA6" s="196"/>
      <c r="WXB6" s="197"/>
      <c r="WXC6" s="197"/>
      <c r="WXD6" s="231"/>
      <c r="WXF6" s="223"/>
      <c r="WXG6" s="225"/>
      <c r="WXH6" s="226"/>
      <c r="WXI6" s="227"/>
      <c r="WXK6" s="228"/>
      <c r="WXL6" s="229"/>
      <c r="WXM6" s="230"/>
      <c r="WXN6" s="194"/>
      <c r="WXO6" s="194"/>
      <c r="WXP6" s="195"/>
      <c r="WXQ6" s="196"/>
      <c r="WXR6" s="197"/>
      <c r="WXS6" s="197"/>
      <c r="WXT6" s="231"/>
      <c r="WXV6" s="223"/>
      <c r="WXW6" s="225"/>
      <c r="WXX6" s="226"/>
      <c r="WXY6" s="227"/>
      <c r="WYA6" s="228"/>
      <c r="WYB6" s="229"/>
      <c r="WYC6" s="230"/>
      <c r="WYD6" s="194"/>
      <c r="WYE6" s="194"/>
      <c r="WYF6" s="195"/>
      <c r="WYG6" s="196"/>
      <c r="WYH6" s="197"/>
      <c r="WYI6" s="197"/>
      <c r="WYJ6" s="231"/>
      <c r="WYL6" s="223"/>
      <c r="WYM6" s="225"/>
      <c r="WYN6" s="226"/>
      <c r="WYO6" s="227"/>
      <c r="WYQ6" s="228"/>
      <c r="WYR6" s="229"/>
      <c r="WYS6" s="230"/>
      <c r="WYT6" s="194"/>
      <c r="WYU6" s="194"/>
      <c r="WYV6" s="195"/>
      <c r="WYW6" s="196"/>
      <c r="WYX6" s="197"/>
      <c r="WYY6" s="197"/>
      <c r="WYZ6" s="231"/>
      <c r="WZB6" s="223"/>
      <c r="WZC6" s="225"/>
      <c r="WZD6" s="226"/>
      <c r="WZE6" s="227"/>
      <c r="WZG6" s="228"/>
      <c r="WZH6" s="229"/>
      <c r="WZI6" s="230"/>
      <c r="WZJ6" s="194"/>
      <c r="WZK6" s="194"/>
      <c r="WZL6" s="195"/>
      <c r="WZM6" s="196"/>
      <c r="WZN6" s="197"/>
      <c r="WZO6" s="197"/>
      <c r="WZP6" s="231"/>
      <c r="WZR6" s="223"/>
      <c r="WZS6" s="225"/>
      <c r="WZT6" s="226"/>
      <c r="WZU6" s="227"/>
      <c r="WZW6" s="228"/>
      <c r="WZX6" s="229"/>
      <c r="WZY6" s="230"/>
      <c r="WZZ6" s="194"/>
      <c r="XAA6" s="194"/>
      <c r="XAB6" s="195"/>
      <c r="XAC6" s="196"/>
      <c r="XAD6" s="197"/>
      <c r="XAE6" s="197"/>
      <c r="XAF6" s="231"/>
      <c r="XAH6" s="223"/>
      <c r="XAI6" s="225"/>
      <c r="XAJ6" s="226"/>
      <c r="XAK6" s="227"/>
      <c r="XAM6" s="228"/>
      <c r="XAN6" s="229"/>
      <c r="XAO6" s="230"/>
      <c r="XAP6" s="194"/>
      <c r="XAQ6" s="194"/>
      <c r="XAR6" s="195"/>
      <c r="XAS6" s="196"/>
      <c r="XAT6" s="197"/>
      <c r="XAU6" s="197"/>
      <c r="XAV6" s="231"/>
      <c r="XAX6" s="223"/>
      <c r="XAY6" s="225"/>
      <c r="XAZ6" s="226"/>
      <c r="XBA6" s="227"/>
      <c r="XBC6" s="228"/>
      <c r="XBD6" s="229"/>
      <c r="XBE6" s="230"/>
      <c r="XBF6" s="194"/>
      <c r="XBG6" s="194"/>
      <c r="XBH6" s="195"/>
      <c r="XBI6" s="196"/>
      <c r="XBJ6" s="197"/>
      <c r="XBK6" s="197"/>
      <c r="XBL6" s="231"/>
      <c r="XBN6" s="223"/>
      <c r="XBO6" s="225"/>
      <c r="XBP6" s="226"/>
      <c r="XBQ6" s="227"/>
      <c r="XBS6" s="228"/>
      <c r="XBT6" s="229"/>
      <c r="XBU6" s="230"/>
      <c r="XBV6" s="194"/>
      <c r="XBW6" s="194"/>
      <c r="XBX6" s="195"/>
      <c r="XBY6" s="196"/>
      <c r="XBZ6" s="197"/>
      <c r="XCA6" s="197"/>
      <c r="XCB6" s="231"/>
      <c r="XCD6" s="223"/>
      <c r="XCE6" s="225"/>
      <c r="XCF6" s="226"/>
      <c r="XCG6" s="227"/>
      <c r="XCI6" s="228"/>
      <c r="XCJ6" s="229"/>
      <c r="XCK6" s="230"/>
      <c r="XCL6" s="194"/>
      <c r="XCM6" s="194"/>
      <c r="XCN6" s="195"/>
      <c r="XCO6" s="196"/>
      <c r="XCP6" s="197"/>
      <c r="XCQ6" s="197"/>
      <c r="XCR6" s="231"/>
      <c r="XCT6" s="223"/>
      <c r="XCU6" s="225"/>
      <c r="XCV6" s="226"/>
      <c r="XCW6" s="227"/>
      <c r="XCY6" s="228"/>
      <c r="XCZ6" s="229"/>
      <c r="XDA6" s="230"/>
      <c r="XDB6" s="194"/>
      <c r="XDC6" s="194"/>
      <c r="XDD6" s="195"/>
      <c r="XDE6" s="196"/>
      <c r="XDF6" s="197"/>
      <c r="XDG6" s="197"/>
      <c r="XDH6" s="231"/>
      <c r="XDJ6" s="223"/>
      <c r="XDK6" s="225"/>
      <c r="XDL6" s="226"/>
      <c r="XDM6" s="227"/>
      <c r="XDO6" s="228"/>
      <c r="XDP6" s="229"/>
      <c r="XDQ6" s="230"/>
      <c r="XDR6" s="194"/>
      <c r="XDS6" s="194"/>
      <c r="XDT6" s="195"/>
      <c r="XDU6" s="196"/>
      <c r="XDV6" s="197"/>
      <c r="XDW6" s="197"/>
      <c r="XDX6" s="231"/>
      <c r="XDZ6" s="223"/>
      <c r="XEA6" s="225"/>
      <c r="XEB6" s="226"/>
      <c r="XEC6" s="227"/>
      <c r="XEE6" s="228"/>
      <c r="XEF6" s="229"/>
      <c r="XEG6" s="230"/>
      <c r="XEH6" s="194"/>
      <c r="XEI6" s="194"/>
      <c r="XEJ6" s="195"/>
      <c r="XEK6" s="196"/>
      <c r="XEL6" s="197"/>
      <c r="XEM6" s="197"/>
      <c r="XEN6" s="231"/>
      <c r="XEP6" s="223"/>
      <c r="XEQ6" s="225"/>
      <c r="XER6" s="226"/>
      <c r="XES6" s="227"/>
      <c r="XEU6" s="228"/>
      <c r="XEV6" s="229"/>
      <c r="XEW6" s="230"/>
      <c r="XEX6" s="194"/>
      <c r="XEY6" s="194"/>
      <c r="XEZ6" s="195"/>
      <c r="XFA6" s="196"/>
      <c r="XFB6" s="197"/>
      <c r="XFC6" s="197"/>
      <c r="XFD6" s="231"/>
    </row>
    <row r="7" spans="1:1024 1026:2048 2050:3072 3074:4096 4098:5120 5122:6144 6146:7168 7170:8192 8194:9216 9218:10240 10242:11264 11266:12288 12290:13312 13314:14336 14338:15360 15362:16384">
      <c r="A7" s="340" t="str">
        <f t="shared" si="1"/>
        <v>438326</v>
      </c>
      <c r="B7" s="351">
        <f t="shared" si="2"/>
        <v>6</v>
      </c>
      <c r="C7" s="435">
        <v>43832</v>
      </c>
      <c r="D7" s="399"/>
      <c r="E7" s="400" t="s">
        <v>782</v>
      </c>
      <c r="F7" s="340" t="s">
        <v>771</v>
      </c>
      <c r="G7" s="401" t="s">
        <v>161</v>
      </c>
      <c r="H7" s="401" t="s">
        <v>696</v>
      </c>
      <c r="I7" s="401" t="s">
        <v>751</v>
      </c>
      <c r="J7" s="194">
        <v>7680</v>
      </c>
      <c r="K7" s="194">
        <v>3820</v>
      </c>
      <c r="L7" s="195">
        <v>3860</v>
      </c>
      <c r="M7" s="196">
        <v>6</v>
      </c>
      <c r="N7" s="197">
        <v>231.6</v>
      </c>
      <c r="O7" s="197">
        <v>3628.4</v>
      </c>
      <c r="P7" s="231" t="s">
        <v>721</v>
      </c>
      <c r="R7" s="223"/>
      <c r="S7" s="225"/>
      <c r="T7" s="226"/>
      <c r="U7" s="227"/>
      <c r="W7" s="228"/>
      <c r="X7" s="229"/>
      <c r="Y7" s="230"/>
      <c r="Z7" s="194"/>
      <c r="AA7" s="194"/>
      <c r="AB7" s="195"/>
      <c r="AC7" s="196"/>
      <c r="AD7" s="197"/>
      <c r="AE7" s="197"/>
      <c r="AF7" s="231"/>
      <c r="AH7" s="223"/>
      <c r="AI7" s="225"/>
      <c r="AJ7" s="226"/>
      <c r="AK7" s="227"/>
      <c r="AM7" s="228"/>
      <c r="AN7" s="229"/>
      <c r="AO7" s="230"/>
      <c r="AP7" s="194"/>
      <c r="AQ7" s="194"/>
      <c r="AR7" s="195"/>
      <c r="AS7" s="196"/>
      <c r="AT7" s="197"/>
      <c r="AU7" s="197"/>
      <c r="AV7" s="231"/>
      <c r="AX7" s="223"/>
      <c r="AY7" s="225"/>
      <c r="AZ7" s="226"/>
      <c r="BA7" s="227"/>
      <c r="BC7" s="228"/>
      <c r="BD7" s="229"/>
      <c r="BE7" s="230"/>
      <c r="BF7" s="194"/>
      <c r="BG7" s="194"/>
      <c r="BH7" s="195"/>
      <c r="BI7" s="196"/>
      <c r="BJ7" s="197"/>
      <c r="BK7" s="197"/>
      <c r="BL7" s="231"/>
      <c r="BN7" s="223"/>
      <c r="BO7" s="225"/>
      <c r="BP7" s="226"/>
      <c r="BQ7" s="227"/>
      <c r="BS7" s="228"/>
      <c r="BT7" s="229"/>
      <c r="BU7" s="230"/>
      <c r="BV7" s="194"/>
      <c r="BW7" s="194"/>
      <c r="BX7" s="195"/>
      <c r="BY7" s="196"/>
      <c r="BZ7" s="197"/>
      <c r="CA7" s="197"/>
      <c r="CB7" s="231"/>
      <c r="CD7" s="223"/>
      <c r="CE7" s="225"/>
      <c r="CF7" s="226"/>
      <c r="CG7" s="227"/>
      <c r="CI7" s="228"/>
      <c r="CJ7" s="229"/>
      <c r="CK7" s="230"/>
      <c r="CL7" s="194"/>
      <c r="CM7" s="194"/>
      <c r="CN7" s="195"/>
      <c r="CO7" s="196"/>
      <c r="CP7" s="197"/>
      <c r="CQ7" s="197"/>
      <c r="CR7" s="231"/>
      <c r="CT7" s="223"/>
      <c r="CU7" s="225"/>
      <c r="CV7" s="226"/>
      <c r="CW7" s="227"/>
      <c r="CY7" s="228"/>
      <c r="CZ7" s="229"/>
      <c r="DA7" s="230"/>
      <c r="DB7" s="194"/>
      <c r="DC7" s="194"/>
      <c r="DD7" s="195"/>
      <c r="DE7" s="196"/>
      <c r="DF7" s="197"/>
      <c r="DG7" s="197"/>
      <c r="DH7" s="231"/>
      <c r="DJ7" s="223"/>
      <c r="DK7" s="225"/>
      <c r="DL7" s="226"/>
      <c r="DM7" s="227"/>
      <c r="DO7" s="228"/>
      <c r="DP7" s="229"/>
      <c r="DQ7" s="230"/>
      <c r="DR7" s="194"/>
      <c r="DS7" s="194"/>
      <c r="DT7" s="195"/>
      <c r="DU7" s="196"/>
      <c r="DV7" s="197"/>
      <c r="DW7" s="197"/>
      <c r="DX7" s="231"/>
      <c r="DZ7" s="223"/>
      <c r="EA7" s="225"/>
      <c r="EB7" s="226"/>
      <c r="EC7" s="227"/>
      <c r="EE7" s="228"/>
      <c r="EF7" s="229"/>
      <c r="EG7" s="230"/>
      <c r="EH7" s="194"/>
      <c r="EI7" s="194"/>
      <c r="EJ7" s="195"/>
      <c r="EK7" s="196"/>
      <c r="EL7" s="197"/>
      <c r="EM7" s="197"/>
      <c r="EN7" s="231"/>
      <c r="EP7" s="223"/>
      <c r="EQ7" s="225"/>
      <c r="ER7" s="226"/>
      <c r="ES7" s="227"/>
      <c r="EU7" s="228"/>
      <c r="EV7" s="229"/>
      <c r="EW7" s="230"/>
      <c r="EX7" s="194"/>
      <c r="EY7" s="194"/>
      <c r="EZ7" s="195"/>
      <c r="FA7" s="196"/>
      <c r="FB7" s="197"/>
      <c r="FC7" s="197"/>
      <c r="FD7" s="231"/>
      <c r="FF7" s="223"/>
      <c r="FG7" s="225"/>
      <c r="FH7" s="226"/>
      <c r="FI7" s="227"/>
      <c r="FK7" s="228"/>
      <c r="FL7" s="229"/>
      <c r="FM7" s="230"/>
      <c r="FN7" s="194"/>
      <c r="FO7" s="194"/>
      <c r="FP7" s="195"/>
      <c r="FQ7" s="196"/>
      <c r="FR7" s="197"/>
      <c r="FS7" s="197"/>
      <c r="FT7" s="231"/>
      <c r="FV7" s="223"/>
      <c r="FW7" s="225"/>
      <c r="FX7" s="226"/>
      <c r="FY7" s="227"/>
      <c r="GA7" s="228"/>
      <c r="GB7" s="229"/>
      <c r="GC7" s="230"/>
      <c r="GD7" s="194"/>
      <c r="GE7" s="194"/>
      <c r="GF7" s="195"/>
      <c r="GG7" s="196"/>
      <c r="GH7" s="197"/>
      <c r="GI7" s="197"/>
      <c r="GJ7" s="231"/>
      <c r="GL7" s="223"/>
      <c r="GM7" s="225"/>
      <c r="GN7" s="226"/>
      <c r="GO7" s="227"/>
      <c r="GQ7" s="228"/>
      <c r="GR7" s="229"/>
      <c r="GS7" s="230"/>
      <c r="GT7" s="194"/>
      <c r="GU7" s="194"/>
      <c r="GV7" s="195"/>
      <c r="GW7" s="196"/>
      <c r="GX7" s="197"/>
      <c r="GY7" s="197"/>
      <c r="GZ7" s="231"/>
      <c r="HB7" s="223"/>
      <c r="HC7" s="225"/>
      <c r="HD7" s="226"/>
      <c r="HE7" s="227"/>
      <c r="HG7" s="228"/>
      <c r="HH7" s="229"/>
      <c r="HI7" s="230"/>
      <c r="HJ7" s="194"/>
      <c r="HK7" s="194"/>
      <c r="HL7" s="195"/>
      <c r="HM7" s="196"/>
      <c r="HN7" s="197"/>
      <c r="HO7" s="197"/>
      <c r="HP7" s="231"/>
      <c r="HR7" s="223"/>
      <c r="HS7" s="225"/>
      <c r="HT7" s="226"/>
      <c r="HU7" s="227"/>
      <c r="HW7" s="228"/>
      <c r="HX7" s="229"/>
      <c r="HY7" s="230"/>
      <c r="HZ7" s="194"/>
      <c r="IA7" s="194"/>
      <c r="IB7" s="195"/>
      <c r="IC7" s="196"/>
      <c r="ID7" s="197"/>
      <c r="IE7" s="197"/>
      <c r="IF7" s="231"/>
      <c r="IH7" s="223"/>
      <c r="II7" s="225"/>
      <c r="IJ7" s="226"/>
      <c r="IK7" s="227"/>
      <c r="IM7" s="228"/>
      <c r="IN7" s="229"/>
      <c r="IO7" s="230"/>
      <c r="IP7" s="194"/>
      <c r="IQ7" s="194"/>
      <c r="IR7" s="195"/>
      <c r="IS7" s="196"/>
      <c r="IT7" s="197"/>
      <c r="IU7" s="197"/>
      <c r="IV7" s="231"/>
      <c r="IX7" s="223"/>
      <c r="IY7" s="225"/>
      <c r="IZ7" s="226"/>
      <c r="JA7" s="227"/>
      <c r="JC7" s="228"/>
      <c r="JD7" s="229"/>
      <c r="JE7" s="230"/>
      <c r="JF7" s="194"/>
      <c r="JG7" s="194"/>
      <c r="JH7" s="195"/>
      <c r="JI7" s="196"/>
      <c r="JJ7" s="197"/>
      <c r="JK7" s="197"/>
      <c r="JL7" s="231"/>
      <c r="JN7" s="223"/>
      <c r="JO7" s="225"/>
      <c r="JP7" s="226"/>
      <c r="JQ7" s="227"/>
      <c r="JS7" s="228"/>
      <c r="JT7" s="229"/>
      <c r="JU7" s="230"/>
      <c r="JV7" s="194"/>
      <c r="JW7" s="194"/>
      <c r="JX7" s="195"/>
      <c r="JY7" s="196"/>
      <c r="JZ7" s="197"/>
      <c r="KA7" s="197"/>
      <c r="KB7" s="231"/>
      <c r="KD7" s="223"/>
      <c r="KE7" s="225"/>
      <c r="KF7" s="226"/>
      <c r="KG7" s="227"/>
      <c r="KI7" s="228"/>
      <c r="KJ7" s="229"/>
      <c r="KK7" s="230"/>
      <c r="KL7" s="194"/>
      <c r="KM7" s="194"/>
      <c r="KN7" s="195"/>
      <c r="KO7" s="196"/>
      <c r="KP7" s="197"/>
      <c r="KQ7" s="197"/>
      <c r="KR7" s="231"/>
      <c r="KT7" s="223"/>
      <c r="KU7" s="225"/>
      <c r="KV7" s="226"/>
      <c r="KW7" s="227"/>
      <c r="KY7" s="228"/>
      <c r="KZ7" s="229"/>
      <c r="LA7" s="230"/>
      <c r="LB7" s="194"/>
      <c r="LC7" s="194"/>
      <c r="LD7" s="195"/>
      <c r="LE7" s="196"/>
      <c r="LF7" s="197"/>
      <c r="LG7" s="197"/>
      <c r="LH7" s="231"/>
      <c r="LJ7" s="223"/>
      <c r="LK7" s="225"/>
      <c r="LL7" s="226"/>
      <c r="LM7" s="227"/>
      <c r="LO7" s="228"/>
      <c r="LP7" s="229"/>
      <c r="LQ7" s="230"/>
      <c r="LR7" s="194"/>
      <c r="LS7" s="194"/>
      <c r="LT7" s="195"/>
      <c r="LU7" s="196"/>
      <c r="LV7" s="197"/>
      <c r="LW7" s="197"/>
      <c r="LX7" s="231"/>
      <c r="LZ7" s="223"/>
      <c r="MA7" s="225"/>
      <c r="MB7" s="226"/>
      <c r="MC7" s="227"/>
      <c r="ME7" s="228"/>
      <c r="MF7" s="229"/>
      <c r="MG7" s="230"/>
      <c r="MH7" s="194"/>
      <c r="MI7" s="194"/>
      <c r="MJ7" s="195"/>
      <c r="MK7" s="196"/>
      <c r="ML7" s="197"/>
      <c r="MM7" s="197"/>
      <c r="MN7" s="231"/>
      <c r="MP7" s="223"/>
      <c r="MQ7" s="225"/>
      <c r="MR7" s="226"/>
      <c r="MS7" s="227"/>
      <c r="MU7" s="228"/>
      <c r="MV7" s="229"/>
      <c r="MW7" s="230"/>
      <c r="MX7" s="194"/>
      <c r="MY7" s="194"/>
      <c r="MZ7" s="195"/>
      <c r="NA7" s="196"/>
      <c r="NB7" s="197"/>
      <c r="NC7" s="197"/>
      <c r="ND7" s="231"/>
      <c r="NF7" s="223"/>
      <c r="NG7" s="225"/>
      <c r="NH7" s="226"/>
      <c r="NI7" s="227"/>
      <c r="NK7" s="228"/>
      <c r="NL7" s="229"/>
      <c r="NM7" s="230"/>
      <c r="NN7" s="194"/>
      <c r="NO7" s="194"/>
      <c r="NP7" s="195"/>
      <c r="NQ7" s="196"/>
      <c r="NR7" s="197"/>
      <c r="NS7" s="197"/>
      <c r="NT7" s="231"/>
      <c r="NV7" s="223"/>
      <c r="NW7" s="225"/>
      <c r="NX7" s="226"/>
      <c r="NY7" s="227"/>
      <c r="OA7" s="228"/>
      <c r="OB7" s="229"/>
      <c r="OC7" s="230"/>
      <c r="OD7" s="194"/>
      <c r="OE7" s="194"/>
      <c r="OF7" s="195"/>
      <c r="OG7" s="196"/>
      <c r="OH7" s="197"/>
      <c r="OI7" s="197"/>
      <c r="OJ7" s="231"/>
      <c r="OL7" s="223"/>
      <c r="OM7" s="225"/>
      <c r="ON7" s="226"/>
      <c r="OO7" s="227"/>
      <c r="OQ7" s="228"/>
      <c r="OR7" s="229"/>
      <c r="OS7" s="230"/>
      <c r="OT7" s="194"/>
      <c r="OU7" s="194"/>
      <c r="OV7" s="195"/>
      <c r="OW7" s="196"/>
      <c r="OX7" s="197"/>
      <c r="OY7" s="197"/>
      <c r="OZ7" s="231"/>
      <c r="PB7" s="223"/>
      <c r="PC7" s="225"/>
      <c r="PD7" s="226"/>
      <c r="PE7" s="227"/>
      <c r="PG7" s="228"/>
      <c r="PH7" s="229"/>
      <c r="PI7" s="230"/>
      <c r="PJ7" s="194"/>
      <c r="PK7" s="194"/>
      <c r="PL7" s="195"/>
      <c r="PM7" s="196"/>
      <c r="PN7" s="197"/>
      <c r="PO7" s="197"/>
      <c r="PP7" s="231"/>
      <c r="PR7" s="223"/>
      <c r="PS7" s="225"/>
      <c r="PT7" s="226"/>
      <c r="PU7" s="227"/>
      <c r="PW7" s="228"/>
      <c r="PX7" s="229"/>
      <c r="PY7" s="230"/>
      <c r="PZ7" s="194"/>
      <c r="QA7" s="194"/>
      <c r="QB7" s="195"/>
      <c r="QC7" s="196"/>
      <c r="QD7" s="197"/>
      <c r="QE7" s="197"/>
      <c r="QF7" s="231"/>
      <c r="QH7" s="223"/>
      <c r="QI7" s="225"/>
      <c r="QJ7" s="226"/>
      <c r="QK7" s="227"/>
      <c r="QM7" s="228"/>
      <c r="QN7" s="229"/>
      <c r="QO7" s="230"/>
      <c r="QP7" s="194"/>
      <c r="QQ7" s="194"/>
      <c r="QR7" s="195"/>
      <c r="QS7" s="196"/>
      <c r="QT7" s="197"/>
      <c r="QU7" s="197"/>
      <c r="QV7" s="231"/>
      <c r="QX7" s="223"/>
      <c r="QY7" s="225"/>
      <c r="QZ7" s="226"/>
      <c r="RA7" s="227"/>
      <c r="RC7" s="228"/>
      <c r="RD7" s="229"/>
      <c r="RE7" s="230"/>
      <c r="RF7" s="194"/>
      <c r="RG7" s="194"/>
      <c r="RH7" s="195"/>
      <c r="RI7" s="196"/>
      <c r="RJ7" s="197"/>
      <c r="RK7" s="197"/>
      <c r="RL7" s="231"/>
      <c r="RN7" s="223"/>
      <c r="RO7" s="225"/>
      <c r="RP7" s="226"/>
      <c r="RQ7" s="227"/>
      <c r="RS7" s="228"/>
      <c r="RT7" s="229"/>
      <c r="RU7" s="230"/>
      <c r="RV7" s="194"/>
      <c r="RW7" s="194"/>
      <c r="RX7" s="195"/>
      <c r="RY7" s="196"/>
      <c r="RZ7" s="197"/>
      <c r="SA7" s="197"/>
      <c r="SB7" s="231"/>
      <c r="SD7" s="223"/>
      <c r="SE7" s="225"/>
      <c r="SF7" s="226"/>
      <c r="SG7" s="227"/>
      <c r="SI7" s="228"/>
      <c r="SJ7" s="229"/>
      <c r="SK7" s="230"/>
      <c r="SL7" s="194"/>
      <c r="SM7" s="194"/>
      <c r="SN7" s="195"/>
      <c r="SO7" s="196"/>
      <c r="SP7" s="197"/>
      <c r="SQ7" s="197"/>
      <c r="SR7" s="231"/>
      <c r="ST7" s="223"/>
      <c r="SU7" s="225"/>
      <c r="SV7" s="226"/>
      <c r="SW7" s="227"/>
      <c r="SY7" s="228"/>
      <c r="SZ7" s="229"/>
      <c r="TA7" s="230"/>
      <c r="TB7" s="194"/>
      <c r="TC7" s="194"/>
      <c r="TD7" s="195"/>
      <c r="TE7" s="196"/>
      <c r="TF7" s="197"/>
      <c r="TG7" s="197"/>
      <c r="TH7" s="231"/>
      <c r="TJ7" s="223"/>
      <c r="TK7" s="225"/>
      <c r="TL7" s="226"/>
      <c r="TM7" s="227"/>
      <c r="TO7" s="228"/>
      <c r="TP7" s="229"/>
      <c r="TQ7" s="230"/>
      <c r="TR7" s="194"/>
      <c r="TS7" s="194"/>
      <c r="TT7" s="195"/>
      <c r="TU7" s="196"/>
      <c r="TV7" s="197"/>
      <c r="TW7" s="197"/>
      <c r="TX7" s="231"/>
      <c r="TZ7" s="223"/>
      <c r="UA7" s="225"/>
      <c r="UB7" s="226"/>
      <c r="UC7" s="227"/>
      <c r="UE7" s="228"/>
      <c r="UF7" s="229"/>
      <c r="UG7" s="230"/>
      <c r="UH7" s="194"/>
      <c r="UI7" s="194"/>
      <c r="UJ7" s="195"/>
      <c r="UK7" s="196"/>
      <c r="UL7" s="197"/>
      <c r="UM7" s="197"/>
      <c r="UN7" s="231"/>
      <c r="UP7" s="223"/>
      <c r="UQ7" s="225"/>
      <c r="UR7" s="226"/>
      <c r="US7" s="227"/>
      <c r="UU7" s="228"/>
      <c r="UV7" s="229"/>
      <c r="UW7" s="230"/>
      <c r="UX7" s="194"/>
      <c r="UY7" s="194"/>
      <c r="UZ7" s="195"/>
      <c r="VA7" s="196"/>
      <c r="VB7" s="197"/>
      <c r="VC7" s="197"/>
      <c r="VD7" s="231"/>
      <c r="VF7" s="223"/>
      <c r="VG7" s="225"/>
      <c r="VH7" s="226"/>
      <c r="VI7" s="227"/>
      <c r="VK7" s="228"/>
      <c r="VL7" s="229"/>
      <c r="VM7" s="230"/>
      <c r="VN7" s="194"/>
      <c r="VO7" s="194"/>
      <c r="VP7" s="195"/>
      <c r="VQ7" s="196"/>
      <c r="VR7" s="197"/>
      <c r="VS7" s="197"/>
      <c r="VT7" s="231"/>
      <c r="VV7" s="223"/>
      <c r="VW7" s="225"/>
      <c r="VX7" s="226"/>
      <c r="VY7" s="227"/>
      <c r="WA7" s="228"/>
      <c r="WB7" s="229"/>
      <c r="WC7" s="230"/>
      <c r="WD7" s="194"/>
      <c r="WE7" s="194"/>
      <c r="WF7" s="195"/>
      <c r="WG7" s="196"/>
      <c r="WH7" s="197"/>
      <c r="WI7" s="197"/>
      <c r="WJ7" s="231"/>
      <c r="WL7" s="223"/>
      <c r="WM7" s="225"/>
      <c r="WN7" s="226"/>
      <c r="WO7" s="227"/>
      <c r="WQ7" s="228"/>
      <c r="WR7" s="229"/>
      <c r="WS7" s="230"/>
      <c r="WT7" s="194"/>
      <c r="WU7" s="194"/>
      <c r="WV7" s="195"/>
      <c r="WW7" s="196"/>
      <c r="WX7" s="197"/>
      <c r="WY7" s="197"/>
      <c r="WZ7" s="231"/>
      <c r="XB7" s="223"/>
      <c r="XC7" s="225"/>
      <c r="XD7" s="226"/>
      <c r="XE7" s="227"/>
      <c r="XG7" s="228"/>
      <c r="XH7" s="229"/>
      <c r="XI7" s="230"/>
      <c r="XJ7" s="194"/>
      <c r="XK7" s="194"/>
      <c r="XL7" s="195"/>
      <c r="XM7" s="196"/>
      <c r="XN7" s="197"/>
      <c r="XO7" s="197"/>
      <c r="XP7" s="231"/>
      <c r="XR7" s="223"/>
      <c r="XS7" s="225"/>
      <c r="XT7" s="226"/>
      <c r="XU7" s="227"/>
      <c r="XW7" s="228"/>
      <c r="XX7" s="229"/>
      <c r="XY7" s="230"/>
      <c r="XZ7" s="194"/>
      <c r="YA7" s="194"/>
      <c r="YB7" s="195"/>
      <c r="YC7" s="196"/>
      <c r="YD7" s="197"/>
      <c r="YE7" s="197"/>
      <c r="YF7" s="231"/>
      <c r="YH7" s="223"/>
      <c r="YI7" s="225"/>
      <c r="YJ7" s="226"/>
      <c r="YK7" s="227"/>
      <c r="YM7" s="228"/>
      <c r="YN7" s="229"/>
      <c r="YO7" s="230"/>
      <c r="YP7" s="194"/>
      <c r="YQ7" s="194"/>
      <c r="YR7" s="195"/>
      <c r="YS7" s="196"/>
      <c r="YT7" s="197"/>
      <c r="YU7" s="197"/>
      <c r="YV7" s="231"/>
      <c r="YX7" s="223"/>
      <c r="YY7" s="225"/>
      <c r="YZ7" s="226"/>
      <c r="ZA7" s="227"/>
      <c r="ZC7" s="228"/>
      <c r="ZD7" s="229"/>
      <c r="ZE7" s="230"/>
      <c r="ZF7" s="194"/>
      <c r="ZG7" s="194"/>
      <c r="ZH7" s="195"/>
      <c r="ZI7" s="196"/>
      <c r="ZJ7" s="197"/>
      <c r="ZK7" s="197"/>
      <c r="ZL7" s="231"/>
      <c r="ZN7" s="223"/>
      <c r="ZO7" s="225"/>
      <c r="ZP7" s="226"/>
      <c r="ZQ7" s="227"/>
      <c r="ZS7" s="228"/>
      <c r="ZT7" s="229"/>
      <c r="ZU7" s="230"/>
      <c r="ZV7" s="194"/>
      <c r="ZW7" s="194"/>
      <c r="ZX7" s="195"/>
      <c r="ZY7" s="196"/>
      <c r="ZZ7" s="197"/>
      <c r="AAA7" s="197"/>
      <c r="AAB7" s="231"/>
      <c r="AAD7" s="223"/>
      <c r="AAE7" s="225"/>
      <c r="AAF7" s="226"/>
      <c r="AAG7" s="227"/>
      <c r="AAI7" s="228"/>
      <c r="AAJ7" s="229"/>
      <c r="AAK7" s="230"/>
      <c r="AAL7" s="194"/>
      <c r="AAM7" s="194"/>
      <c r="AAN7" s="195"/>
      <c r="AAO7" s="196"/>
      <c r="AAP7" s="197"/>
      <c r="AAQ7" s="197"/>
      <c r="AAR7" s="231"/>
      <c r="AAT7" s="223"/>
      <c r="AAU7" s="225"/>
      <c r="AAV7" s="226"/>
      <c r="AAW7" s="227"/>
      <c r="AAY7" s="228"/>
      <c r="AAZ7" s="229"/>
      <c r="ABA7" s="230"/>
      <c r="ABB7" s="194"/>
      <c r="ABC7" s="194"/>
      <c r="ABD7" s="195"/>
      <c r="ABE7" s="196"/>
      <c r="ABF7" s="197"/>
      <c r="ABG7" s="197"/>
      <c r="ABH7" s="231"/>
      <c r="ABJ7" s="223"/>
      <c r="ABK7" s="225"/>
      <c r="ABL7" s="226"/>
      <c r="ABM7" s="227"/>
      <c r="ABO7" s="228"/>
      <c r="ABP7" s="229"/>
      <c r="ABQ7" s="230"/>
      <c r="ABR7" s="194"/>
      <c r="ABS7" s="194"/>
      <c r="ABT7" s="195"/>
      <c r="ABU7" s="196"/>
      <c r="ABV7" s="197"/>
      <c r="ABW7" s="197"/>
      <c r="ABX7" s="231"/>
      <c r="ABZ7" s="223"/>
      <c r="ACA7" s="225"/>
      <c r="ACB7" s="226"/>
      <c r="ACC7" s="227"/>
      <c r="ACE7" s="228"/>
      <c r="ACF7" s="229"/>
      <c r="ACG7" s="230"/>
      <c r="ACH7" s="194"/>
      <c r="ACI7" s="194"/>
      <c r="ACJ7" s="195"/>
      <c r="ACK7" s="196"/>
      <c r="ACL7" s="197"/>
      <c r="ACM7" s="197"/>
      <c r="ACN7" s="231"/>
      <c r="ACP7" s="223"/>
      <c r="ACQ7" s="225"/>
      <c r="ACR7" s="226"/>
      <c r="ACS7" s="227"/>
      <c r="ACU7" s="228"/>
      <c r="ACV7" s="229"/>
      <c r="ACW7" s="230"/>
      <c r="ACX7" s="194"/>
      <c r="ACY7" s="194"/>
      <c r="ACZ7" s="195"/>
      <c r="ADA7" s="196"/>
      <c r="ADB7" s="197"/>
      <c r="ADC7" s="197"/>
      <c r="ADD7" s="231"/>
      <c r="ADF7" s="223"/>
      <c r="ADG7" s="225"/>
      <c r="ADH7" s="226"/>
      <c r="ADI7" s="227"/>
      <c r="ADK7" s="228"/>
      <c r="ADL7" s="229"/>
      <c r="ADM7" s="230"/>
      <c r="ADN7" s="194"/>
      <c r="ADO7" s="194"/>
      <c r="ADP7" s="195"/>
      <c r="ADQ7" s="196"/>
      <c r="ADR7" s="197"/>
      <c r="ADS7" s="197"/>
      <c r="ADT7" s="231"/>
      <c r="ADV7" s="223"/>
      <c r="ADW7" s="225"/>
      <c r="ADX7" s="226"/>
      <c r="ADY7" s="227"/>
      <c r="AEA7" s="228"/>
      <c r="AEB7" s="229"/>
      <c r="AEC7" s="230"/>
      <c r="AED7" s="194"/>
      <c r="AEE7" s="194"/>
      <c r="AEF7" s="195"/>
      <c r="AEG7" s="196"/>
      <c r="AEH7" s="197"/>
      <c r="AEI7" s="197"/>
      <c r="AEJ7" s="231"/>
      <c r="AEL7" s="223"/>
      <c r="AEM7" s="225"/>
      <c r="AEN7" s="226"/>
      <c r="AEO7" s="227"/>
      <c r="AEQ7" s="228"/>
      <c r="AER7" s="229"/>
      <c r="AES7" s="230"/>
      <c r="AET7" s="194"/>
      <c r="AEU7" s="194"/>
      <c r="AEV7" s="195"/>
      <c r="AEW7" s="196"/>
      <c r="AEX7" s="197"/>
      <c r="AEY7" s="197"/>
      <c r="AEZ7" s="231"/>
      <c r="AFB7" s="223"/>
      <c r="AFC7" s="225"/>
      <c r="AFD7" s="226"/>
      <c r="AFE7" s="227"/>
      <c r="AFG7" s="228"/>
      <c r="AFH7" s="229"/>
      <c r="AFI7" s="230"/>
      <c r="AFJ7" s="194"/>
      <c r="AFK7" s="194"/>
      <c r="AFL7" s="195"/>
      <c r="AFM7" s="196"/>
      <c r="AFN7" s="197"/>
      <c r="AFO7" s="197"/>
      <c r="AFP7" s="231"/>
      <c r="AFR7" s="223"/>
      <c r="AFS7" s="225"/>
      <c r="AFT7" s="226"/>
      <c r="AFU7" s="227"/>
      <c r="AFW7" s="228"/>
      <c r="AFX7" s="229"/>
      <c r="AFY7" s="230"/>
      <c r="AFZ7" s="194"/>
      <c r="AGA7" s="194"/>
      <c r="AGB7" s="195"/>
      <c r="AGC7" s="196"/>
      <c r="AGD7" s="197"/>
      <c r="AGE7" s="197"/>
      <c r="AGF7" s="231"/>
      <c r="AGH7" s="223"/>
      <c r="AGI7" s="225"/>
      <c r="AGJ7" s="226"/>
      <c r="AGK7" s="227"/>
      <c r="AGM7" s="228"/>
      <c r="AGN7" s="229"/>
      <c r="AGO7" s="230"/>
      <c r="AGP7" s="194"/>
      <c r="AGQ7" s="194"/>
      <c r="AGR7" s="195"/>
      <c r="AGS7" s="196"/>
      <c r="AGT7" s="197"/>
      <c r="AGU7" s="197"/>
      <c r="AGV7" s="231"/>
      <c r="AGX7" s="223"/>
      <c r="AGY7" s="225"/>
      <c r="AGZ7" s="226"/>
      <c r="AHA7" s="227"/>
      <c r="AHC7" s="228"/>
      <c r="AHD7" s="229"/>
      <c r="AHE7" s="230"/>
      <c r="AHF7" s="194"/>
      <c r="AHG7" s="194"/>
      <c r="AHH7" s="195"/>
      <c r="AHI7" s="196"/>
      <c r="AHJ7" s="197"/>
      <c r="AHK7" s="197"/>
      <c r="AHL7" s="231"/>
      <c r="AHN7" s="223"/>
      <c r="AHO7" s="225"/>
      <c r="AHP7" s="226"/>
      <c r="AHQ7" s="227"/>
      <c r="AHS7" s="228"/>
      <c r="AHT7" s="229"/>
      <c r="AHU7" s="230"/>
      <c r="AHV7" s="194"/>
      <c r="AHW7" s="194"/>
      <c r="AHX7" s="195"/>
      <c r="AHY7" s="196"/>
      <c r="AHZ7" s="197"/>
      <c r="AIA7" s="197"/>
      <c r="AIB7" s="231"/>
      <c r="AID7" s="223"/>
      <c r="AIE7" s="225"/>
      <c r="AIF7" s="226"/>
      <c r="AIG7" s="227"/>
      <c r="AII7" s="228"/>
      <c r="AIJ7" s="229"/>
      <c r="AIK7" s="230"/>
      <c r="AIL7" s="194"/>
      <c r="AIM7" s="194"/>
      <c r="AIN7" s="195"/>
      <c r="AIO7" s="196"/>
      <c r="AIP7" s="197"/>
      <c r="AIQ7" s="197"/>
      <c r="AIR7" s="231"/>
      <c r="AIT7" s="223"/>
      <c r="AIU7" s="225"/>
      <c r="AIV7" s="226"/>
      <c r="AIW7" s="227"/>
      <c r="AIY7" s="228"/>
      <c r="AIZ7" s="229"/>
      <c r="AJA7" s="230"/>
      <c r="AJB7" s="194"/>
      <c r="AJC7" s="194"/>
      <c r="AJD7" s="195"/>
      <c r="AJE7" s="196"/>
      <c r="AJF7" s="197"/>
      <c r="AJG7" s="197"/>
      <c r="AJH7" s="231"/>
      <c r="AJJ7" s="223"/>
      <c r="AJK7" s="225"/>
      <c r="AJL7" s="226"/>
      <c r="AJM7" s="227"/>
      <c r="AJO7" s="228"/>
      <c r="AJP7" s="229"/>
      <c r="AJQ7" s="230"/>
      <c r="AJR7" s="194"/>
      <c r="AJS7" s="194"/>
      <c r="AJT7" s="195"/>
      <c r="AJU7" s="196"/>
      <c r="AJV7" s="197"/>
      <c r="AJW7" s="197"/>
      <c r="AJX7" s="231"/>
      <c r="AJZ7" s="223"/>
      <c r="AKA7" s="225"/>
      <c r="AKB7" s="226"/>
      <c r="AKC7" s="227"/>
      <c r="AKE7" s="228"/>
      <c r="AKF7" s="229"/>
      <c r="AKG7" s="230"/>
      <c r="AKH7" s="194"/>
      <c r="AKI7" s="194"/>
      <c r="AKJ7" s="195"/>
      <c r="AKK7" s="196"/>
      <c r="AKL7" s="197"/>
      <c r="AKM7" s="197"/>
      <c r="AKN7" s="231"/>
      <c r="AKP7" s="223"/>
      <c r="AKQ7" s="225"/>
      <c r="AKR7" s="226"/>
      <c r="AKS7" s="227"/>
      <c r="AKU7" s="228"/>
      <c r="AKV7" s="229"/>
      <c r="AKW7" s="230"/>
      <c r="AKX7" s="194"/>
      <c r="AKY7" s="194"/>
      <c r="AKZ7" s="195"/>
      <c r="ALA7" s="196"/>
      <c r="ALB7" s="197"/>
      <c r="ALC7" s="197"/>
      <c r="ALD7" s="231"/>
      <c r="ALF7" s="223"/>
      <c r="ALG7" s="225"/>
      <c r="ALH7" s="226"/>
      <c r="ALI7" s="227"/>
      <c r="ALK7" s="228"/>
      <c r="ALL7" s="229"/>
      <c r="ALM7" s="230"/>
      <c r="ALN7" s="194"/>
      <c r="ALO7" s="194"/>
      <c r="ALP7" s="195"/>
      <c r="ALQ7" s="196"/>
      <c r="ALR7" s="197"/>
      <c r="ALS7" s="197"/>
      <c r="ALT7" s="231"/>
      <c r="ALV7" s="223"/>
      <c r="ALW7" s="225"/>
      <c r="ALX7" s="226"/>
      <c r="ALY7" s="227"/>
      <c r="AMA7" s="228"/>
      <c r="AMB7" s="229"/>
      <c r="AMC7" s="230"/>
      <c r="AMD7" s="194"/>
      <c r="AME7" s="194"/>
      <c r="AMF7" s="195"/>
      <c r="AMG7" s="196"/>
      <c r="AMH7" s="197"/>
      <c r="AMI7" s="197"/>
      <c r="AMJ7" s="231"/>
      <c r="AML7" s="223"/>
      <c r="AMM7" s="225"/>
      <c r="AMN7" s="226"/>
      <c r="AMO7" s="227"/>
      <c r="AMQ7" s="228"/>
      <c r="AMR7" s="229"/>
      <c r="AMS7" s="230"/>
      <c r="AMT7" s="194"/>
      <c r="AMU7" s="194"/>
      <c r="AMV7" s="195"/>
      <c r="AMW7" s="196"/>
      <c r="AMX7" s="197"/>
      <c r="AMY7" s="197"/>
      <c r="AMZ7" s="231"/>
      <c r="ANB7" s="223"/>
      <c r="ANC7" s="225"/>
      <c r="AND7" s="226"/>
      <c r="ANE7" s="227"/>
      <c r="ANG7" s="228"/>
      <c r="ANH7" s="229"/>
      <c r="ANI7" s="230"/>
      <c r="ANJ7" s="194"/>
      <c r="ANK7" s="194"/>
      <c r="ANL7" s="195"/>
      <c r="ANM7" s="196"/>
      <c r="ANN7" s="197"/>
      <c r="ANO7" s="197"/>
      <c r="ANP7" s="231"/>
      <c r="ANR7" s="223"/>
      <c r="ANS7" s="225"/>
      <c r="ANT7" s="226"/>
      <c r="ANU7" s="227"/>
      <c r="ANW7" s="228"/>
      <c r="ANX7" s="229"/>
      <c r="ANY7" s="230"/>
      <c r="ANZ7" s="194"/>
      <c r="AOA7" s="194"/>
      <c r="AOB7" s="195"/>
      <c r="AOC7" s="196"/>
      <c r="AOD7" s="197"/>
      <c r="AOE7" s="197"/>
      <c r="AOF7" s="231"/>
      <c r="AOH7" s="223"/>
      <c r="AOI7" s="225"/>
      <c r="AOJ7" s="226"/>
      <c r="AOK7" s="227"/>
      <c r="AOM7" s="228"/>
      <c r="AON7" s="229"/>
      <c r="AOO7" s="230"/>
      <c r="AOP7" s="194"/>
      <c r="AOQ7" s="194"/>
      <c r="AOR7" s="195"/>
      <c r="AOS7" s="196"/>
      <c r="AOT7" s="197"/>
      <c r="AOU7" s="197"/>
      <c r="AOV7" s="231"/>
      <c r="AOX7" s="223"/>
      <c r="AOY7" s="225"/>
      <c r="AOZ7" s="226"/>
      <c r="APA7" s="227"/>
      <c r="APC7" s="228"/>
      <c r="APD7" s="229"/>
      <c r="APE7" s="230"/>
      <c r="APF7" s="194"/>
      <c r="APG7" s="194"/>
      <c r="APH7" s="195"/>
      <c r="API7" s="196"/>
      <c r="APJ7" s="197"/>
      <c r="APK7" s="197"/>
      <c r="APL7" s="231"/>
      <c r="APN7" s="223"/>
      <c r="APO7" s="225"/>
      <c r="APP7" s="226"/>
      <c r="APQ7" s="227"/>
      <c r="APS7" s="228"/>
      <c r="APT7" s="229"/>
      <c r="APU7" s="230"/>
      <c r="APV7" s="194"/>
      <c r="APW7" s="194"/>
      <c r="APX7" s="195"/>
      <c r="APY7" s="196"/>
      <c r="APZ7" s="197"/>
      <c r="AQA7" s="197"/>
      <c r="AQB7" s="231"/>
      <c r="AQD7" s="223"/>
      <c r="AQE7" s="225"/>
      <c r="AQF7" s="226"/>
      <c r="AQG7" s="227"/>
      <c r="AQI7" s="228"/>
      <c r="AQJ7" s="229"/>
      <c r="AQK7" s="230"/>
      <c r="AQL7" s="194"/>
      <c r="AQM7" s="194"/>
      <c r="AQN7" s="195"/>
      <c r="AQO7" s="196"/>
      <c r="AQP7" s="197"/>
      <c r="AQQ7" s="197"/>
      <c r="AQR7" s="231"/>
      <c r="AQT7" s="223"/>
      <c r="AQU7" s="225"/>
      <c r="AQV7" s="226"/>
      <c r="AQW7" s="227"/>
      <c r="AQY7" s="228"/>
      <c r="AQZ7" s="229"/>
      <c r="ARA7" s="230"/>
      <c r="ARB7" s="194"/>
      <c r="ARC7" s="194"/>
      <c r="ARD7" s="195"/>
      <c r="ARE7" s="196"/>
      <c r="ARF7" s="197"/>
      <c r="ARG7" s="197"/>
      <c r="ARH7" s="231"/>
      <c r="ARJ7" s="223"/>
      <c r="ARK7" s="225"/>
      <c r="ARL7" s="226"/>
      <c r="ARM7" s="227"/>
      <c r="ARO7" s="228"/>
      <c r="ARP7" s="229"/>
      <c r="ARQ7" s="230"/>
      <c r="ARR7" s="194"/>
      <c r="ARS7" s="194"/>
      <c r="ART7" s="195"/>
      <c r="ARU7" s="196"/>
      <c r="ARV7" s="197"/>
      <c r="ARW7" s="197"/>
      <c r="ARX7" s="231"/>
      <c r="ARZ7" s="223"/>
      <c r="ASA7" s="225"/>
      <c r="ASB7" s="226"/>
      <c r="ASC7" s="227"/>
      <c r="ASE7" s="228"/>
      <c r="ASF7" s="229"/>
      <c r="ASG7" s="230"/>
      <c r="ASH7" s="194"/>
      <c r="ASI7" s="194"/>
      <c r="ASJ7" s="195"/>
      <c r="ASK7" s="196"/>
      <c r="ASL7" s="197"/>
      <c r="ASM7" s="197"/>
      <c r="ASN7" s="231"/>
      <c r="ASP7" s="223"/>
      <c r="ASQ7" s="225"/>
      <c r="ASR7" s="226"/>
      <c r="ASS7" s="227"/>
      <c r="ASU7" s="228"/>
      <c r="ASV7" s="229"/>
      <c r="ASW7" s="230"/>
      <c r="ASX7" s="194"/>
      <c r="ASY7" s="194"/>
      <c r="ASZ7" s="195"/>
      <c r="ATA7" s="196"/>
      <c r="ATB7" s="197"/>
      <c r="ATC7" s="197"/>
      <c r="ATD7" s="231"/>
      <c r="ATF7" s="223"/>
      <c r="ATG7" s="225"/>
      <c r="ATH7" s="226"/>
      <c r="ATI7" s="227"/>
      <c r="ATK7" s="228"/>
      <c r="ATL7" s="229"/>
      <c r="ATM7" s="230"/>
      <c r="ATN7" s="194"/>
      <c r="ATO7" s="194"/>
      <c r="ATP7" s="195"/>
      <c r="ATQ7" s="196"/>
      <c r="ATR7" s="197"/>
      <c r="ATS7" s="197"/>
      <c r="ATT7" s="231"/>
      <c r="ATV7" s="223"/>
      <c r="ATW7" s="225"/>
      <c r="ATX7" s="226"/>
      <c r="ATY7" s="227"/>
      <c r="AUA7" s="228"/>
      <c r="AUB7" s="229"/>
      <c r="AUC7" s="230"/>
      <c r="AUD7" s="194"/>
      <c r="AUE7" s="194"/>
      <c r="AUF7" s="195"/>
      <c r="AUG7" s="196"/>
      <c r="AUH7" s="197"/>
      <c r="AUI7" s="197"/>
      <c r="AUJ7" s="231"/>
      <c r="AUL7" s="223"/>
      <c r="AUM7" s="225"/>
      <c r="AUN7" s="226"/>
      <c r="AUO7" s="227"/>
      <c r="AUQ7" s="228"/>
      <c r="AUR7" s="229"/>
      <c r="AUS7" s="230"/>
      <c r="AUT7" s="194"/>
      <c r="AUU7" s="194"/>
      <c r="AUV7" s="195"/>
      <c r="AUW7" s="196"/>
      <c r="AUX7" s="197"/>
      <c r="AUY7" s="197"/>
      <c r="AUZ7" s="231"/>
      <c r="AVB7" s="223"/>
      <c r="AVC7" s="225"/>
      <c r="AVD7" s="226"/>
      <c r="AVE7" s="227"/>
      <c r="AVG7" s="228"/>
      <c r="AVH7" s="229"/>
      <c r="AVI7" s="230"/>
      <c r="AVJ7" s="194"/>
      <c r="AVK7" s="194"/>
      <c r="AVL7" s="195"/>
      <c r="AVM7" s="196"/>
      <c r="AVN7" s="197"/>
      <c r="AVO7" s="197"/>
      <c r="AVP7" s="231"/>
      <c r="AVR7" s="223"/>
      <c r="AVS7" s="225"/>
      <c r="AVT7" s="226"/>
      <c r="AVU7" s="227"/>
      <c r="AVW7" s="228"/>
      <c r="AVX7" s="229"/>
      <c r="AVY7" s="230"/>
      <c r="AVZ7" s="194"/>
      <c r="AWA7" s="194"/>
      <c r="AWB7" s="195"/>
      <c r="AWC7" s="196"/>
      <c r="AWD7" s="197"/>
      <c r="AWE7" s="197"/>
      <c r="AWF7" s="231"/>
      <c r="AWH7" s="223"/>
      <c r="AWI7" s="225"/>
      <c r="AWJ7" s="226"/>
      <c r="AWK7" s="227"/>
      <c r="AWM7" s="228"/>
      <c r="AWN7" s="229"/>
      <c r="AWO7" s="230"/>
      <c r="AWP7" s="194"/>
      <c r="AWQ7" s="194"/>
      <c r="AWR7" s="195"/>
      <c r="AWS7" s="196"/>
      <c r="AWT7" s="197"/>
      <c r="AWU7" s="197"/>
      <c r="AWV7" s="231"/>
      <c r="AWX7" s="223"/>
      <c r="AWY7" s="225"/>
      <c r="AWZ7" s="226"/>
      <c r="AXA7" s="227"/>
      <c r="AXC7" s="228"/>
      <c r="AXD7" s="229"/>
      <c r="AXE7" s="230"/>
      <c r="AXF7" s="194"/>
      <c r="AXG7" s="194"/>
      <c r="AXH7" s="195"/>
      <c r="AXI7" s="196"/>
      <c r="AXJ7" s="197"/>
      <c r="AXK7" s="197"/>
      <c r="AXL7" s="231"/>
      <c r="AXN7" s="223"/>
      <c r="AXO7" s="225"/>
      <c r="AXP7" s="226"/>
      <c r="AXQ7" s="227"/>
      <c r="AXS7" s="228"/>
      <c r="AXT7" s="229"/>
      <c r="AXU7" s="230"/>
      <c r="AXV7" s="194"/>
      <c r="AXW7" s="194"/>
      <c r="AXX7" s="195"/>
      <c r="AXY7" s="196"/>
      <c r="AXZ7" s="197"/>
      <c r="AYA7" s="197"/>
      <c r="AYB7" s="231"/>
      <c r="AYD7" s="223"/>
      <c r="AYE7" s="225"/>
      <c r="AYF7" s="226"/>
      <c r="AYG7" s="227"/>
      <c r="AYI7" s="228"/>
      <c r="AYJ7" s="229"/>
      <c r="AYK7" s="230"/>
      <c r="AYL7" s="194"/>
      <c r="AYM7" s="194"/>
      <c r="AYN7" s="195"/>
      <c r="AYO7" s="196"/>
      <c r="AYP7" s="197"/>
      <c r="AYQ7" s="197"/>
      <c r="AYR7" s="231"/>
      <c r="AYT7" s="223"/>
      <c r="AYU7" s="225"/>
      <c r="AYV7" s="226"/>
      <c r="AYW7" s="227"/>
      <c r="AYY7" s="228"/>
      <c r="AYZ7" s="229"/>
      <c r="AZA7" s="230"/>
      <c r="AZB7" s="194"/>
      <c r="AZC7" s="194"/>
      <c r="AZD7" s="195"/>
      <c r="AZE7" s="196"/>
      <c r="AZF7" s="197"/>
      <c r="AZG7" s="197"/>
      <c r="AZH7" s="231"/>
      <c r="AZJ7" s="223"/>
      <c r="AZK7" s="225"/>
      <c r="AZL7" s="226"/>
      <c r="AZM7" s="227"/>
      <c r="AZO7" s="228"/>
      <c r="AZP7" s="229"/>
      <c r="AZQ7" s="230"/>
      <c r="AZR7" s="194"/>
      <c r="AZS7" s="194"/>
      <c r="AZT7" s="195"/>
      <c r="AZU7" s="196"/>
      <c r="AZV7" s="197"/>
      <c r="AZW7" s="197"/>
      <c r="AZX7" s="231"/>
      <c r="AZZ7" s="223"/>
      <c r="BAA7" s="225"/>
      <c r="BAB7" s="226"/>
      <c r="BAC7" s="227"/>
      <c r="BAE7" s="228"/>
      <c r="BAF7" s="229"/>
      <c r="BAG7" s="230"/>
      <c r="BAH7" s="194"/>
      <c r="BAI7" s="194"/>
      <c r="BAJ7" s="195"/>
      <c r="BAK7" s="196"/>
      <c r="BAL7" s="197"/>
      <c r="BAM7" s="197"/>
      <c r="BAN7" s="231"/>
      <c r="BAP7" s="223"/>
      <c r="BAQ7" s="225"/>
      <c r="BAR7" s="226"/>
      <c r="BAS7" s="227"/>
      <c r="BAU7" s="228"/>
      <c r="BAV7" s="229"/>
      <c r="BAW7" s="230"/>
      <c r="BAX7" s="194"/>
      <c r="BAY7" s="194"/>
      <c r="BAZ7" s="195"/>
      <c r="BBA7" s="196"/>
      <c r="BBB7" s="197"/>
      <c r="BBC7" s="197"/>
      <c r="BBD7" s="231"/>
      <c r="BBF7" s="223"/>
      <c r="BBG7" s="225"/>
      <c r="BBH7" s="226"/>
      <c r="BBI7" s="227"/>
      <c r="BBK7" s="228"/>
      <c r="BBL7" s="229"/>
      <c r="BBM7" s="230"/>
      <c r="BBN7" s="194"/>
      <c r="BBO7" s="194"/>
      <c r="BBP7" s="195"/>
      <c r="BBQ7" s="196"/>
      <c r="BBR7" s="197"/>
      <c r="BBS7" s="197"/>
      <c r="BBT7" s="231"/>
      <c r="BBV7" s="223"/>
      <c r="BBW7" s="225"/>
      <c r="BBX7" s="226"/>
      <c r="BBY7" s="227"/>
      <c r="BCA7" s="228"/>
      <c r="BCB7" s="229"/>
      <c r="BCC7" s="230"/>
      <c r="BCD7" s="194"/>
      <c r="BCE7" s="194"/>
      <c r="BCF7" s="195"/>
      <c r="BCG7" s="196"/>
      <c r="BCH7" s="197"/>
      <c r="BCI7" s="197"/>
      <c r="BCJ7" s="231"/>
      <c r="BCL7" s="223"/>
      <c r="BCM7" s="225"/>
      <c r="BCN7" s="226"/>
      <c r="BCO7" s="227"/>
      <c r="BCQ7" s="228"/>
      <c r="BCR7" s="229"/>
      <c r="BCS7" s="230"/>
      <c r="BCT7" s="194"/>
      <c r="BCU7" s="194"/>
      <c r="BCV7" s="195"/>
      <c r="BCW7" s="196"/>
      <c r="BCX7" s="197"/>
      <c r="BCY7" s="197"/>
      <c r="BCZ7" s="231"/>
      <c r="BDB7" s="223"/>
      <c r="BDC7" s="225"/>
      <c r="BDD7" s="226"/>
      <c r="BDE7" s="227"/>
      <c r="BDG7" s="228"/>
      <c r="BDH7" s="229"/>
      <c r="BDI7" s="230"/>
      <c r="BDJ7" s="194"/>
      <c r="BDK7" s="194"/>
      <c r="BDL7" s="195"/>
      <c r="BDM7" s="196"/>
      <c r="BDN7" s="197"/>
      <c r="BDO7" s="197"/>
      <c r="BDP7" s="231"/>
      <c r="BDR7" s="223"/>
      <c r="BDS7" s="225"/>
      <c r="BDT7" s="226"/>
      <c r="BDU7" s="227"/>
      <c r="BDW7" s="228"/>
      <c r="BDX7" s="229"/>
      <c r="BDY7" s="230"/>
      <c r="BDZ7" s="194"/>
      <c r="BEA7" s="194"/>
      <c r="BEB7" s="195"/>
      <c r="BEC7" s="196"/>
      <c r="BED7" s="197"/>
      <c r="BEE7" s="197"/>
      <c r="BEF7" s="231"/>
      <c r="BEH7" s="223"/>
      <c r="BEI7" s="225"/>
      <c r="BEJ7" s="226"/>
      <c r="BEK7" s="227"/>
      <c r="BEM7" s="228"/>
      <c r="BEN7" s="229"/>
      <c r="BEO7" s="230"/>
      <c r="BEP7" s="194"/>
      <c r="BEQ7" s="194"/>
      <c r="BER7" s="195"/>
      <c r="BES7" s="196"/>
      <c r="BET7" s="197"/>
      <c r="BEU7" s="197"/>
      <c r="BEV7" s="231"/>
      <c r="BEX7" s="223"/>
      <c r="BEY7" s="225"/>
      <c r="BEZ7" s="226"/>
      <c r="BFA7" s="227"/>
      <c r="BFC7" s="228"/>
      <c r="BFD7" s="229"/>
      <c r="BFE7" s="230"/>
      <c r="BFF7" s="194"/>
      <c r="BFG7" s="194"/>
      <c r="BFH7" s="195"/>
      <c r="BFI7" s="196"/>
      <c r="BFJ7" s="197"/>
      <c r="BFK7" s="197"/>
      <c r="BFL7" s="231"/>
      <c r="BFN7" s="223"/>
      <c r="BFO7" s="225"/>
      <c r="BFP7" s="226"/>
      <c r="BFQ7" s="227"/>
      <c r="BFS7" s="228"/>
      <c r="BFT7" s="229"/>
      <c r="BFU7" s="230"/>
      <c r="BFV7" s="194"/>
      <c r="BFW7" s="194"/>
      <c r="BFX7" s="195"/>
      <c r="BFY7" s="196"/>
      <c r="BFZ7" s="197"/>
      <c r="BGA7" s="197"/>
      <c r="BGB7" s="231"/>
      <c r="BGD7" s="223"/>
      <c r="BGE7" s="225"/>
      <c r="BGF7" s="226"/>
      <c r="BGG7" s="227"/>
      <c r="BGI7" s="228"/>
      <c r="BGJ7" s="229"/>
      <c r="BGK7" s="230"/>
      <c r="BGL7" s="194"/>
      <c r="BGM7" s="194"/>
      <c r="BGN7" s="195"/>
      <c r="BGO7" s="196"/>
      <c r="BGP7" s="197"/>
      <c r="BGQ7" s="197"/>
      <c r="BGR7" s="231"/>
      <c r="BGT7" s="223"/>
      <c r="BGU7" s="225"/>
      <c r="BGV7" s="226"/>
      <c r="BGW7" s="227"/>
      <c r="BGY7" s="228"/>
      <c r="BGZ7" s="229"/>
      <c r="BHA7" s="230"/>
      <c r="BHB7" s="194"/>
      <c r="BHC7" s="194"/>
      <c r="BHD7" s="195"/>
      <c r="BHE7" s="196"/>
      <c r="BHF7" s="197"/>
      <c r="BHG7" s="197"/>
      <c r="BHH7" s="231"/>
      <c r="BHJ7" s="223"/>
      <c r="BHK7" s="225"/>
      <c r="BHL7" s="226"/>
      <c r="BHM7" s="227"/>
      <c r="BHO7" s="228"/>
      <c r="BHP7" s="229"/>
      <c r="BHQ7" s="230"/>
      <c r="BHR7" s="194"/>
      <c r="BHS7" s="194"/>
      <c r="BHT7" s="195"/>
      <c r="BHU7" s="196"/>
      <c r="BHV7" s="197"/>
      <c r="BHW7" s="197"/>
      <c r="BHX7" s="231"/>
      <c r="BHZ7" s="223"/>
      <c r="BIA7" s="225"/>
      <c r="BIB7" s="226"/>
      <c r="BIC7" s="227"/>
      <c r="BIE7" s="228"/>
      <c r="BIF7" s="229"/>
      <c r="BIG7" s="230"/>
      <c r="BIH7" s="194"/>
      <c r="BII7" s="194"/>
      <c r="BIJ7" s="195"/>
      <c r="BIK7" s="196"/>
      <c r="BIL7" s="197"/>
      <c r="BIM7" s="197"/>
      <c r="BIN7" s="231"/>
      <c r="BIP7" s="223"/>
      <c r="BIQ7" s="225"/>
      <c r="BIR7" s="226"/>
      <c r="BIS7" s="227"/>
      <c r="BIU7" s="228"/>
      <c r="BIV7" s="229"/>
      <c r="BIW7" s="230"/>
      <c r="BIX7" s="194"/>
      <c r="BIY7" s="194"/>
      <c r="BIZ7" s="195"/>
      <c r="BJA7" s="196"/>
      <c r="BJB7" s="197"/>
      <c r="BJC7" s="197"/>
      <c r="BJD7" s="231"/>
      <c r="BJF7" s="223"/>
      <c r="BJG7" s="225"/>
      <c r="BJH7" s="226"/>
      <c r="BJI7" s="227"/>
      <c r="BJK7" s="228"/>
      <c r="BJL7" s="229"/>
      <c r="BJM7" s="230"/>
      <c r="BJN7" s="194"/>
      <c r="BJO7" s="194"/>
      <c r="BJP7" s="195"/>
      <c r="BJQ7" s="196"/>
      <c r="BJR7" s="197"/>
      <c r="BJS7" s="197"/>
      <c r="BJT7" s="231"/>
      <c r="BJV7" s="223"/>
      <c r="BJW7" s="225"/>
      <c r="BJX7" s="226"/>
      <c r="BJY7" s="227"/>
      <c r="BKA7" s="228"/>
      <c r="BKB7" s="229"/>
      <c r="BKC7" s="230"/>
      <c r="BKD7" s="194"/>
      <c r="BKE7" s="194"/>
      <c r="BKF7" s="195"/>
      <c r="BKG7" s="196"/>
      <c r="BKH7" s="197"/>
      <c r="BKI7" s="197"/>
      <c r="BKJ7" s="231"/>
      <c r="BKL7" s="223"/>
      <c r="BKM7" s="225"/>
      <c r="BKN7" s="226"/>
      <c r="BKO7" s="227"/>
      <c r="BKQ7" s="228"/>
      <c r="BKR7" s="229"/>
      <c r="BKS7" s="230"/>
      <c r="BKT7" s="194"/>
      <c r="BKU7" s="194"/>
      <c r="BKV7" s="195"/>
      <c r="BKW7" s="196"/>
      <c r="BKX7" s="197"/>
      <c r="BKY7" s="197"/>
      <c r="BKZ7" s="231"/>
      <c r="BLB7" s="223"/>
      <c r="BLC7" s="225"/>
      <c r="BLD7" s="226"/>
      <c r="BLE7" s="227"/>
      <c r="BLG7" s="228"/>
      <c r="BLH7" s="229"/>
      <c r="BLI7" s="230"/>
      <c r="BLJ7" s="194"/>
      <c r="BLK7" s="194"/>
      <c r="BLL7" s="195"/>
      <c r="BLM7" s="196"/>
      <c r="BLN7" s="197"/>
      <c r="BLO7" s="197"/>
      <c r="BLP7" s="231"/>
      <c r="BLR7" s="223"/>
      <c r="BLS7" s="225"/>
      <c r="BLT7" s="226"/>
      <c r="BLU7" s="227"/>
      <c r="BLW7" s="228"/>
      <c r="BLX7" s="229"/>
      <c r="BLY7" s="230"/>
      <c r="BLZ7" s="194"/>
      <c r="BMA7" s="194"/>
      <c r="BMB7" s="195"/>
      <c r="BMC7" s="196"/>
      <c r="BMD7" s="197"/>
      <c r="BME7" s="197"/>
      <c r="BMF7" s="231"/>
      <c r="BMH7" s="223"/>
      <c r="BMI7" s="225"/>
      <c r="BMJ7" s="226"/>
      <c r="BMK7" s="227"/>
      <c r="BMM7" s="228"/>
      <c r="BMN7" s="229"/>
      <c r="BMO7" s="230"/>
      <c r="BMP7" s="194"/>
      <c r="BMQ7" s="194"/>
      <c r="BMR7" s="195"/>
      <c r="BMS7" s="196"/>
      <c r="BMT7" s="197"/>
      <c r="BMU7" s="197"/>
      <c r="BMV7" s="231"/>
      <c r="BMX7" s="223"/>
      <c r="BMY7" s="225"/>
      <c r="BMZ7" s="226"/>
      <c r="BNA7" s="227"/>
      <c r="BNC7" s="228"/>
      <c r="BND7" s="229"/>
      <c r="BNE7" s="230"/>
      <c r="BNF7" s="194"/>
      <c r="BNG7" s="194"/>
      <c r="BNH7" s="195"/>
      <c r="BNI7" s="196"/>
      <c r="BNJ7" s="197"/>
      <c r="BNK7" s="197"/>
      <c r="BNL7" s="231"/>
      <c r="BNN7" s="223"/>
      <c r="BNO7" s="225"/>
      <c r="BNP7" s="226"/>
      <c r="BNQ7" s="227"/>
      <c r="BNS7" s="228"/>
      <c r="BNT7" s="229"/>
      <c r="BNU7" s="230"/>
      <c r="BNV7" s="194"/>
      <c r="BNW7" s="194"/>
      <c r="BNX7" s="195"/>
      <c r="BNY7" s="196"/>
      <c r="BNZ7" s="197"/>
      <c r="BOA7" s="197"/>
      <c r="BOB7" s="231"/>
      <c r="BOD7" s="223"/>
      <c r="BOE7" s="225"/>
      <c r="BOF7" s="226"/>
      <c r="BOG7" s="227"/>
      <c r="BOI7" s="228"/>
      <c r="BOJ7" s="229"/>
      <c r="BOK7" s="230"/>
      <c r="BOL7" s="194"/>
      <c r="BOM7" s="194"/>
      <c r="BON7" s="195"/>
      <c r="BOO7" s="196"/>
      <c r="BOP7" s="197"/>
      <c r="BOQ7" s="197"/>
      <c r="BOR7" s="231"/>
      <c r="BOT7" s="223"/>
      <c r="BOU7" s="225"/>
      <c r="BOV7" s="226"/>
      <c r="BOW7" s="227"/>
      <c r="BOY7" s="228"/>
      <c r="BOZ7" s="229"/>
      <c r="BPA7" s="230"/>
      <c r="BPB7" s="194"/>
      <c r="BPC7" s="194"/>
      <c r="BPD7" s="195"/>
      <c r="BPE7" s="196"/>
      <c r="BPF7" s="197"/>
      <c r="BPG7" s="197"/>
      <c r="BPH7" s="231"/>
      <c r="BPJ7" s="223"/>
      <c r="BPK7" s="225"/>
      <c r="BPL7" s="226"/>
      <c r="BPM7" s="227"/>
      <c r="BPO7" s="228"/>
      <c r="BPP7" s="229"/>
      <c r="BPQ7" s="230"/>
      <c r="BPR7" s="194"/>
      <c r="BPS7" s="194"/>
      <c r="BPT7" s="195"/>
      <c r="BPU7" s="196"/>
      <c r="BPV7" s="197"/>
      <c r="BPW7" s="197"/>
      <c r="BPX7" s="231"/>
      <c r="BPZ7" s="223"/>
      <c r="BQA7" s="225"/>
      <c r="BQB7" s="226"/>
      <c r="BQC7" s="227"/>
      <c r="BQE7" s="228"/>
      <c r="BQF7" s="229"/>
      <c r="BQG7" s="230"/>
      <c r="BQH7" s="194"/>
      <c r="BQI7" s="194"/>
      <c r="BQJ7" s="195"/>
      <c r="BQK7" s="196"/>
      <c r="BQL7" s="197"/>
      <c r="BQM7" s="197"/>
      <c r="BQN7" s="231"/>
      <c r="BQP7" s="223"/>
      <c r="BQQ7" s="225"/>
      <c r="BQR7" s="226"/>
      <c r="BQS7" s="227"/>
      <c r="BQU7" s="228"/>
      <c r="BQV7" s="229"/>
      <c r="BQW7" s="230"/>
      <c r="BQX7" s="194"/>
      <c r="BQY7" s="194"/>
      <c r="BQZ7" s="195"/>
      <c r="BRA7" s="196"/>
      <c r="BRB7" s="197"/>
      <c r="BRC7" s="197"/>
      <c r="BRD7" s="231"/>
      <c r="BRF7" s="223"/>
      <c r="BRG7" s="225"/>
      <c r="BRH7" s="226"/>
      <c r="BRI7" s="227"/>
      <c r="BRK7" s="228"/>
      <c r="BRL7" s="229"/>
      <c r="BRM7" s="230"/>
      <c r="BRN7" s="194"/>
      <c r="BRO7" s="194"/>
      <c r="BRP7" s="195"/>
      <c r="BRQ7" s="196"/>
      <c r="BRR7" s="197"/>
      <c r="BRS7" s="197"/>
      <c r="BRT7" s="231"/>
      <c r="BRV7" s="223"/>
      <c r="BRW7" s="225"/>
      <c r="BRX7" s="226"/>
      <c r="BRY7" s="227"/>
      <c r="BSA7" s="228"/>
      <c r="BSB7" s="229"/>
      <c r="BSC7" s="230"/>
      <c r="BSD7" s="194"/>
      <c r="BSE7" s="194"/>
      <c r="BSF7" s="195"/>
      <c r="BSG7" s="196"/>
      <c r="BSH7" s="197"/>
      <c r="BSI7" s="197"/>
      <c r="BSJ7" s="231"/>
      <c r="BSL7" s="223"/>
      <c r="BSM7" s="225"/>
      <c r="BSN7" s="226"/>
      <c r="BSO7" s="227"/>
      <c r="BSQ7" s="228"/>
      <c r="BSR7" s="229"/>
      <c r="BSS7" s="230"/>
      <c r="BST7" s="194"/>
      <c r="BSU7" s="194"/>
      <c r="BSV7" s="195"/>
      <c r="BSW7" s="196"/>
      <c r="BSX7" s="197"/>
      <c r="BSY7" s="197"/>
      <c r="BSZ7" s="231"/>
      <c r="BTB7" s="223"/>
      <c r="BTC7" s="225"/>
      <c r="BTD7" s="226"/>
      <c r="BTE7" s="227"/>
      <c r="BTG7" s="228"/>
      <c r="BTH7" s="229"/>
      <c r="BTI7" s="230"/>
      <c r="BTJ7" s="194"/>
      <c r="BTK7" s="194"/>
      <c r="BTL7" s="195"/>
      <c r="BTM7" s="196"/>
      <c r="BTN7" s="197"/>
      <c r="BTO7" s="197"/>
      <c r="BTP7" s="231"/>
      <c r="BTR7" s="223"/>
      <c r="BTS7" s="225"/>
      <c r="BTT7" s="226"/>
      <c r="BTU7" s="227"/>
      <c r="BTW7" s="228"/>
      <c r="BTX7" s="229"/>
      <c r="BTY7" s="230"/>
      <c r="BTZ7" s="194"/>
      <c r="BUA7" s="194"/>
      <c r="BUB7" s="195"/>
      <c r="BUC7" s="196"/>
      <c r="BUD7" s="197"/>
      <c r="BUE7" s="197"/>
      <c r="BUF7" s="231"/>
      <c r="BUH7" s="223"/>
      <c r="BUI7" s="225"/>
      <c r="BUJ7" s="226"/>
      <c r="BUK7" s="227"/>
      <c r="BUM7" s="228"/>
      <c r="BUN7" s="229"/>
      <c r="BUO7" s="230"/>
      <c r="BUP7" s="194"/>
      <c r="BUQ7" s="194"/>
      <c r="BUR7" s="195"/>
      <c r="BUS7" s="196"/>
      <c r="BUT7" s="197"/>
      <c r="BUU7" s="197"/>
      <c r="BUV7" s="231"/>
      <c r="BUX7" s="223"/>
      <c r="BUY7" s="225"/>
      <c r="BUZ7" s="226"/>
      <c r="BVA7" s="227"/>
      <c r="BVC7" s="228"/>
      <c r="BVD7" s="229"/>
      <c r="BVE7" s="230"/>
      <c r="BVF7" s="194"/>
      <c r="BVG7" s="194"/>
      <c r="BVH7" s="195"/>
      <c r="BVI7" s="196"/>
      <c r="BVJ7" s="197"/>
      <c r="BVK7" s="197"/>
      <c r="BVL7" s="231"/>
      <c r="BVN7" s="223"/>
      <c r="BVO7" s="225"/>
      <c r="BVP7" s="226"/>
      <c r="BVQ7" s="227"/>
      <c r="BVS7" s="228"/>
      <c r="BVT7" s="229"/>
      <c r="BVU7" s="230"/>
      <c r="BVV7" s="194"/>
      <c r="BVW7" s="194"/>
      <c r="BVX7" s="195"/>
      <c r="BVY7" s="196"/>
      <c r="BVZ7" s="197"/>
      <c r="BWA7" s="197"/>
      <c r="BWB7" s="231"/>
      <c r="BWD7" s="223"/>
      <c r="BWE7" s="225"/>
      <c r="BWF7" s="226"/>
      <c r="BWG7" s="227"/>
      <c r="BWI7" s="228"/>
      <c r="BWJ7" s="229"/>
      <c r="BWK7" s="230"/>
      <c r="BWL7" s="194"/>
      <c r="BWM7" s="194"/>
      <c r="BWN7" s="195"/>
      <c r="BWO7" s="196"/>
      <c r="BWP7" s="197"/>
      <c r="BWQ7" s="197"/>
      <c r="BWR7" s="231"/>
      <c r="BWT7" s="223"/>
      <c r="BWU7" s="225"/>
      <c r="BWV7" s="226"/>
      <c r="BWW7" s="227"/>
      <c r="BWY7" s="228"/>
      <c r="BWZ7" s="229"/>
      <c r="BXA7" s="230"/>
      <c r="BXB7" s="194"/>
      <c r="BXC7" s="194"/>
      <c r="BXD7" s="195"/>
      <c r="BXE7" s="196"/>
      <c r="BXF7" s="197"/>
      <c r="BXG7" s="197"/>
      <c r="BXH7" s="231"/>
      <c r="BXJ7" s="223"/>
      <c r="BXK7" s="225"/>
      <c r="BXL7" s="226"/>
      <c r="BXM7" s="227"/>
      <c r="BXO7" s="228"/>
      <c r="BXP7" s="229"/>
      <c r="BXQ7" s="230"/>
      <c r="BXR7" s="194"/>
      <c r="BXS7" s="194"/>
      <c r="BXT7" s="195"/>
      <c r="BXU7" s="196"/>
      <c r="BXV7" s="197"/>
      <c r="BXW7" s="197"/>
      <c r="BXX7" s="231"/>
      <c r="BXZ7" s="223"/>
      <c r="BYA7" s="225"/>
      <c r="BYB7" s="226"/>
      <c r="BYC7" s="227"/>
      <c r="BYE7" s="228"/>
      <c r="BYF7" s="229"/>
      <c r="BYG7" s="230"/>
      <c r="BYH7" s="194"/>
      <c r="BYI7" s="194"/>
      <c r="BYJ7" s="195"/>
      <c r="BYK7" s="196"/>
      <c r="BYL7" s="197"/>
      <c r="BYM7" s="197"/>
      <c r="BYN7" s="231"/>
      <c r="BYP7" s="223"/>
      <c r="BYQ7" s="225"/>
      <c r="BYR7" s="226"/>
      <c r="BYS7" s="227"/>
      <c r="BYU7" s="228"/>
      <c r="BYV7" s="229"/>
      <c r="BYW7" s="230"/>
      <c r="BYX7" s="194"/>
      <c r="BYY7" s="194"/>
      <c r="BYZ7" s="195"/>
      <c r="BZA7" s="196"/>
      <c r="BZB7" s="197"/>
      <c r="BZC7" s="197"/>
      <c r="BZD7" s="231"/>
      <c r="BZF7" s="223"/>
      <c r="BZG7" s="225"/>
      <c r="BZH7" s="226"/>
      <c r="BZI7" s="227"/>
      <c r="BZK7" s="228"/>
      <c r="BZL7" s="229"/>
      <c r="BZM7" s="230"/>
      <c r="BZN7" s="194"/>
      <c r="BZO7" s="194"/>
      <c r="BZP7" s="195"/>
      <c r="BZQ7" s="196"/>
      <c r="BZR7" s="197"/>
      <c r="BZS7" s="197"/>
      <c r="BZT7" s="231"/>
      <c r="BZV7" s="223"/>
      <c r="BZW7" s="225"/>
      <c r="BZX7" s="226"/>
      <c r="BZY7" s="227"/>
      <c r="CAA7" s="228"/>
      <c r="CAB7" s="229"/>
      <c r="CAC7" s="230"/>
      <c r="CAD7" s="194"/>
      <c r="CAE7" s="194"/>
      <c r="CAF7" s="195"/>
      <c r="CAG7" s="196"/>
      <c r="CAH7" s="197"/>
      <c r="CAI7" s="197"/>
      <c r="CAJ7" s="231"/>
      <c r="CAL7" s="223"/>
      <c r="CAM7" s="225"/>
      <c r="CAN7" s="226"/>
      <c r="CAO7" s="227"/>
      <c r="CAQ7" s="228"/>
      <c r="CAR7" s="229"/>
      <c r="CAS7" s="230"/>
      <c r="CAT7" s="194"/>
      <c r="CAU7" s="194"/>
      <c r="CAV7" s="195"/>
      <c r="CAW7" s="196"/>
      <c r="CAX7" s="197"/>
      <c r="CAY7" s="197"/>
      <c r="CAZ7" s="231"/>
      <c r="CBB7" s="223"/>
      <c r="CBC7" s="225"/>
      <c r="CBD7" s="226"/>
      <c r="CBE7" s="227"/>
      <c r="CBG7" s="228"/>
      <c r="CBH7" s="229"/>
      <c r="CBI7" s="230"/>
      <c r="CBJ7" s="194"/>
      <c r="CBK7" s="194"/>
      <c r="CBL7" s="195"/>
      <c r="CBM7" s="196"/>
      <c r="CBN7" s="197"/>
      <c r="CBO7" s="197"/>
      <c r="CBP7" s="231"/>
      <c r="CBR7" s="223"/>
      <c r="CBS7" s="225"/>
      <c r="CBT7" s="226"/>
      <c r="CBU7" s="227"/>
      <c r="CBW7" s="228"/>
      <c r="CBX7" s="229"/>
      <c r="CBY7" s="230"/>
      <c r="CBZ7" s="194"/>
      <c r="CCA7" s="194"/>
      <c r="CCB7" s="195"/>
      <c r="CCC7" s="196"/>
      <c r="CCD7" s="197"/>
      <c r="CCE7" s="197"/>
      <c r="CCF7" s="231"/>
      <c r="CCH7" s="223"/>
      <c r="CCI7" s="225"/>
      <c r="CCJ7" s="226"/>
      <c r="CCK7" s="227"/>
      <c r="CCM7" s="228"/>
      <c r="CCN7" s="229"/>
      <c r="CCO7" s="230"/>
      <c r="CCP7" s="194"/>
      <c r="CCQ7" s="194"/>
      <c r="CCR7" s="195"/>
      <c r="CCS7" s="196"/>
      <c r="CCT7" s="197"/>
      <c r="CCU7" s="197"/>
      <c r="CCV7" s="231"/>
      <c r="CCX7" s="223"/>
      <c r="CCY7" s="225"/>
      <c r="CCZ7" s="226"/>
      <c r="CDA7" s="227"/>
      <c r="CDC7" s="228"/>
      <c r="CDD7" s="229"/>
      <c r="CDE7" s="230"/>
      <c r="CDF7" s="194"/>
      <c r="CDG7" s="194"/>
      <c r="CDH7" s="195"/>
      <c r="CDI7" s="196"/>
      <c r="CDJ7" s="197"/>
      <c r="CDK7" s="197"/>
      <c r="CDL7" s="231"/>
      <c r="CDN7" s="223"/>
      <c r="CDO7" s="225"/>
      <c r="CDP7" s="226"/>
      <c r="CDQ7" s="227"/>
      <c r="CDS7" s="228"/>
      <c r="CDT7" s="229"/>
      <c r="CDU7" s="230"/>
      <c r="CDV7" s="194"/>
      <c r="CDW7" s="194"/>
      <c r="CDX7" s="195"/>
      <c r="CDY7" s="196"/>
      <c r="CDZ7" s="197"/>
      <c r="CEA7" s="197"/>
      <c r="CEB7" s="231"/>
      <c r="CED7" s="223"/>
      <c r="CEE7" s="225"/>
      <c r="CEF7" s="226"/>
      <c r="CEG7" s="227"/>
      <c r="CEI7" s="228"/>
      <c r="CEJ7" s="229"/>
      <c r="CEK7" s="230"/>
      <c r="CEL7" s="194"/>
      <c r="CEM7" s="194"/>
      <c r="CEN7" s="195"/>
      <c r="CEO7" s="196"/>
      <c r="CEP7" s="197"/>
      <c r="CEQ7" s="197"/>
      <c r="CER7" s="231"/>
      <c r="CET7" s="223"/>
      <c r="CEU7" s="225"/>
      <c r="CEV7" s="226"/>
      <c r="CEW7" s="227"/>
      <c r="CEY7" s="228"/>
      <c r="CEZ7" s="229"/>
      <c r="CFA7" s="230"/>
      <c r="CFB7" s="194"/>
      <c r="CFC7" s="194"/>
      <c r="CFD7" s="195"/>
      <c r="CFE7" s="196"/>
      <c r="CFF7" s="197"/>
      <c r="CFG7" s="197"/>
      <c r="CFH7" s="231"/>
      <c r="CFJ7" s="223"/>
      <c r="CFK7" s="225"/>
      <c r="CFL7" s="226"/>
      <c r="CFM7" s="227"/>
      <c r="CFO7" s="228"/>
      <c r="CFP7" s="229"/>
      <c r="CFQ7" s="230"/>
      <c r="CFR7" s="194"/>
      <c r="CFS7" s="194"/>
      <c r="CFT7" s="195"/>
      <c r="CFU7" s="196"/>
      <c r="CFV7" s="197"/>
      <c r="CFW7" s="197"/>
      <c r="CFX7" s="231"/>
      <c r="CFZ7" s="223"/>
      <c r="CGA7" s="225"/>
      <c r="CGB7" s="226"/>
      <c r="CGC7" s="227"/>
      <c r="CGE7" s="228"/>
      <c r="CGF7" s="229"/>
      <c r="CGG7" s="230"/>
      <c r="CGH7" s="194"/>
      <c r="CGI7" s="194"/>
      <c r="CGJ7" s="195"/>
      <c r="CGK7" s="196"/>
      <c r="CGL7" s="197"/>
      <c r="CGM7" s="197"/>
      <c r="CGN7" s="231"/>
      <c r="CGP7" s="223"/>
      <c r="CGQ7" s="225"/>
      <c r="CGR7" s="226"/>
      <c r="CGS7" s="227"/>
      <c r="CGU7" s="228"/>
      <c r="CGV7" s="229"/>
      <c r="CGW7" s="230"/>
      <c r="CGX7" s="194"/>
      <c r="CGY7" s="194"/>
      <c r="CGZ7" s="195"/>
      <c r="CHA7" s="196"/>
      <c r="CHB7" s="197"/>
      <c r="CHC7" s="197"/>
      <c r="CHD7" s="231"/>
      <c r="CHF7" s="223"/>
      <c r="CHG7" s="225"/>
      <c r="CHH7" s="226"/>
      <c r="CHI7" s="227"/>
      <c r="CHK7" s="228"/>
      <c r="CHL7" s="229"/>
      <c r="CHM7" s="230"/>
      <c r="CHN7" s="194"/>
      <c r="CHO7" s="194"/>
      <c r="CHP7" s="195"/>
      <c r="CHQ7" s="196"/>
      <c r="CHR7" s="197"/>
      <c r="CHS7" s="197"/>
      <c r="CHT7" s="231"/>
      <c r="CHV7" s="223"/>
      <c r="CHW7" s="225"/>
      <c r="CHX7" s="226"/>
      <c r="CHY7" s="227"/>
      <c r="CIA7" s="228"/>
      <c r="CIB7" s="229"/>
      <c r="CIC7" s="230"/>
      <c r="CID7" s="194"/>
      <c r="CIE7" s="194"/>
      <c r="CIF7" s="195"/>
      <c r="CIG7" s="196"/>
      <c r="CIH7" s="197"/>
      <c r="CII7" s="197"/>
      <c r="CIJ7" s="231"/>
      <c r="CIL7" s="223"/>
      <c r="CIM7" s="225"/>
      <c r="CIN7" s="226"/>
      <c r="CIO7" s="227"/>
      <c r="CIQ7" s="228"/>
      <c r="CIR7" s="229"/>
      <c r="CIS7" s="230"/>
      <c r="CIT7" s="194"/>
      <c r="CIU7" s="194"/>
      <c r="CIV7" s="195"/>
      <c r="CIW7" s="196"/>
      <c r="CIX7" s="197"/>
      <c r="CIY7" s="197"/>
      <c r="CIZ7" s="231"/>
      <c r="CJB7" s="223"/>
      <c r="CJC7" s="225"/>
      <c r="CJD7" s="226"/>
      <c r="CJE7" s="227"/>
      <c r="CJG7" s="228"/>
      <c r="CJH7" s="229"/>
      <c r="CJI7" s="230"/>
      <c r="CJJ7" s="194"/>
      <c r="CJK7" s="194"/>
      <c r="CJL7" s="195"/>
      <c r="CJM7" s="196"/>
      <c r="CJN7" s="197"/>
      <c r="CJO7" s="197"/>
      <c r="CJP7" s="231"/>
      <c r="CJR7" s="223"/>
      <c r="CJS7" s="225"/>
      <c r="CJT7" s="226"/>
      <c r="CJU7" s="227"/>
      <c r="CJW7" s="228"/>
      <c r="CJX7" s="229"/>
      <c r="CJY7" s="230"/>
      <c r="CJZ7" s="194"/>
      <c r="CKA7" s="194"/>
      <c r="CKB7" s="195"/>
      <c r="CKC7" s="196"/>
      <c r="CKD7" s="197"/>
      <c r="CKE7" s="197"/>
      <c r="CKF7" s="231"/>
      <c r="CKH7" s="223"/>
      <c r="CKI7" s="225"/>
      <c r="CKJ7" s="226"/>
      <c r="CKK7" s="227"/>
      <c r="CKM7" s="228"/>
      <c r="CKN7" s="229"/>
      <c r="CKO7" s="230"/>
      <c r="CKP7" s="194"/>
      <c r="CKQ7" s="194"/>
      <c r="CKR7" s="195"/>
      <c r="CKS7" s="196"/>
      <c r="CKT7" s="197"/>
      <c r="CKU7" s="197"/>
      <c r="CKV7" s="231"/>
      <c r="CKX7" s="223"/>
      <c r="CKY7" s="225"/>
      <c r="CKZ7" s="226"/>
      <c r="CLA7" s="227"/>
      <c r="CLC7" s="228"/>
      <c r="CLD7" s="229"/>
      <c r="CLE7" s="230"/>
      <c r="CLF7" s="194"/>
      <c r="CLG7" s="194"/>
      <c r="CLH7" s="195"/>
      <c r="CLI7" s="196"/>
      <c r="CLJ7" s="197"/>
      <c r="CLK7" s="197"/>
      <c r="CLL7" s="231"/>
      <c r="CLN7" s="223"/>
      <c r="CLO7" s="225"/>
      <c r="CLP7" s="226"/>
      <c r="CLQ7" s="227"/>
      <c r="CLS7" s="228"/>
      <c r="CLT7" s="229"/>
      <c r="CLU7" s="230"/>
      <c r="CLV7" s="194"/>
      <c r="CLW7" s="194"/>
      <c r="CLX7" s="195"/>
      <c r="CLY7" s="196"/>
      <c r="CLZ7" s="197"/>
      <c r="CMA7" s="197"/>
      <c r="CMB7" s="231"/>
      <c r="CMD7" s="223"/>
      <c r="CME7" s="225"/>
      <c r="CMF7" s="226"/>
      <c r="CMG7" s="227"/>
      <c r="CMI7" s="228"/>
      <c r="CMJ7" s="229"/>
      <c r="CMK7" s="230"/>
      <c r="CML7" s="194"/>
      <c r="CMM7" s="194"/>
      <c r="CMN7" s="195"/>
      <c r="CMO7" s="196"/>
      <c r="CMP7" s="197"/>
      <c r="CMQ7" s="197"/>
      <c r="CMR7" s="231"/>
      <c r="CMT7" s="223"/>
      <c r="CMU7" s="225"/>
      <c r="CMV7" s="226"/>
      <c r="CMW7" s="227"/>
      <c r="CMY7" s="228"/>
      <c r="CMZ7" s="229"/>
      <c r="CNA7" s="230"/>
      <c r="CNB7" s="194"/>
      <c r="CNC7" s="194"/>
      <c r="CND7" s="195"/>
      <c r="CNE7" s="196"/>
      <c r="CNF7" s="197"/>
      <c r="CNG7" s="197"/>
      <c r="CNH7" s="231"/>
      <c r="CNJ7" s="223"/>
      <c r="CNK7" s="225"/>
      <c r="CNL7" s="226"/>
      <c r="CNM7" s="227"/>
      <c r="CNO7" s="228"/>
      <c r="CNP7" s="229"/>
      <c r="CNQ7" s="230"/>
      <c r="CNR7" s="194"/>
      <c r="CNS7" s="194"/>
      <c r="CNT7" s="195"/>
      <c r="CNU7" s="196"/>
      <c r="CNV7" s="197"/>
      <c r="CNW7" s="197"/>
      <c r="CNX7" s="231"/>
      <c r="CNZ7" s="223"/>
      <c r="COA7" s="225"/>
      <c r="COB7" s="226"/>
      <c r="COC7" s="227"/>
      <c r="COE7" s="228"/>
      <c r="COF7" s="229"/>
      <c r="COG7" s="230"/>
      <c r="COH7" s="194"/>
      <c r="COI7" s="194"/>
      <c r="COJ7" s="195"/>
      <c r="COK7" s="196"/>
      <c r="COL7" s="197"/>
      <c r="COM7" s="197"/>
      <c r="CON7" s="231"/>
      <c r="COP7" s="223"/>
      <c r="COQ7" s="225"/>
      <c r="COR7" s="226"/>
      <c r="COS7" s="227"/>
      <c r="COU7" s="228"/>
      <c r="COV7" s="229"/>
      <c r="COW7" s="230"/>
      <c r="COX7" s="194"/>
      <c r="COY7" s="194"/>
      <c r="COZ7" s="195"/>
      <c r="CPA7" s="196"/>
      <c r="CPB7" s="197"/>
      <c r="CPC7" s="197"/>
      <c r="CPD7" s="231"/>
      <c r="CPF7" s="223"/>
      <c r="CPG7" s="225"/>
      <c r="CPH7" s="226"/>
      <c r="CPI7" s="227"/>
      <c r="CPK7" s="228"/>
      <c r="CPL7" s="229"/>
      <c r="CPM7" s="230"/>
      <c r="CPN7" s="194"/>
      <c r="CPO7" s="194"/>
      <c r="CPP7" s="195"/>
      <c r="CPQ7" s="196"/>
      <c r="CPR7" s="197"/>
      <c r="CPS7" s="197"/>
      <c r="CPT7" s="231"/>
      <c r="CPV7" s="223"/>
      <c r="CPW7" s="225"/>
      <c r="CPX7" s="226"/>
      <c r="CPY7" s="227"/>
      <c r="CQA7" s="228"/>
      <c r="CQB7" s="229"/>
      <c r="CQC7" s="230"/>
      <c r="CQD7" s="194"/>
      <c r="CQE7" s="194"/>
      <c r="CQF7" s="195"/>
      <c r="CQG7" s="196"/>
      <c r="CQH7" s="197"/>
      <c r="CQI7" s="197"/>
      <c r="CQJ7" s="231"/>
      <c r="CQL7" s="223"/>
      <c r="CQM7" s="225"/>
      <c r="CQN7" s="226"/>
      <c r="CQO7" s="227"/>
      <c r="CQQ7" s="228"/>
      <c r="CQR7" s="229"/>
      <c r="CQS7" s="230"/>
      <c r="CQT7" s="194"/>
      <c r="CQU7" s="194"/>
      <c r="CQV7" s="195"/>
      <c r="CQW7" s="196"/>
      <c r="CQX7" s="197"/>
      <c r="CQY7" s="197"/>
      <c r="CQZ7" s="231"/>
      <c r="CRB7" s="223"/>
      <c r="CRC7" s="225"/>
      <c r="CRD7" s="226"/>
      <c r="CRE7" s="227"/>
      <c r="CRG7" s="228"/>
      <c r="CRH7" s="229"/>
      <c r="CRI7" s="230"/>
      <c r="CRJ7" s="194"/>
      <c r="CRK7" s="194"/>
      <c r="CRL7" s="195"/>
      <c r="CRM7" s="196"/>
      <c r="CRN7" s="197"/>
      <c r="CRO7" s="197"/>
      <c r="CRP7" s="231"/>
      <c r="CRR7" s="223"/>
      <c r="CRS7" s="225"/>
      <c r="CRT7" s="226"/>
      <c r="CRU7" s="227"/>
      <c r="CRW7" s="228"/>
      <c r="CRX7" s="229"/>
      <c r="CRY7" s="230"/>
      <c r="CRZ7" s="194"/>
      <c r="CSA7" s="194"/>
      <c r="CSB7" s="195"/>
      <c r="CSC7" s="196"/>
      <c r="CSD7" s="197"/>
      <c r="CSE7" s="197"/>
      <c r="CSF7" s="231"/>
      <c r="CSH7" s="223"/>
      <c r="CSI7" s="225"/>
      <c r="CSJ7" s="226"/>
      <c r="CSK7" s="227"/>
      <c r="CSM7" s="228"/>
      <c r="CSN7" s="229"/>
      <c r="CSO7" s="230"/>
      <c r="CSP7" s="194"/>
      <c r="CSQ7" s="194"/>
      <c r="CSR7" s="195"/>
      <c r="CSS7" s="196"/>
      <c r="CST7" s="197"/>
      <c r="CSU7" s="197"/>
      <c r="CSV7" s="231"/>
      <c r="CSX7" s="223"/>
      <c r="CSY7" s="225"/>
      <c r="CSZ7" s="226"/>
      <c r="CTA7" s="227"/>
      <c r="CTC7" s="228"/>
      <c r="CTD7" s="229"/>
      <c r="CTE7" s="230"/>
      <c r="CTF7" s="194"/>
      <c r="CTG7" s="194"/>
      <c r="CTH7" s="195"/>
      <c r="CTI7" s="196"/>
      <c r="CTJ7" s="197"/>
      <c r="CTK7" s="197"/>
      <c r="CTL7" s="231"/>
      <c r="CTN7" s="223"/>
      <c r="CTO7" s="225"/>
      <c r="CTP7" s="226"/>
      <c r="CTQ7" s="227"/>
      <c r="CTS7" s="228"/>
      <c r="CTT7" s="229"/>
      <c r="CTU7" s="230"/>
      <c r="CTV7" s="194"/>
      <c r="CTW7" s="194"/>
      <c r="CTX7" s="195"/>
      <c r="CTY7" s="196"/>
      <c r="CTZ7" s="197"/>
      <c r="CUA7" s="197"/>
      <c r="CUB7" s="231"/>
      <c r="CUD7" s="223"/>
      <c r="CUE7" s="225"/>
      <c r="CUF7" s="226"/>
      <c r="CUG7" s="227"/>
      <c r="CUI7" s="228"/>
      <c r="CUJ7" s="229"/>
      <c r="CUK7" s="230"/>
      <c r="CUL7" s="194"/>
      <c r="CUM7" s="194"/>
      <c r="CUN7" s="195"/>
      <c r="CUO7" s="196"/>
      <c r="CUP7" s="197"/>
      <c r="CUQ7" s="197"/>
      <c r="CUR7" s="231"/>
      <c r="CUT7" s="223"/>
      <c r="CUU7" s="225"/>
      <c r="CUV7" s="226"/>
      <c r="CUW7" s="227"/>
      <c r="CUY7" s="228"/>
      <c r="CUZ7" s="229"/>
      <c r="CVA7" s="230"/>
      <c r="CVB7" s="194"/>
      <c r="CVC7" s="194"/>
      <c r="CVD7" s="195"/>
      <c r="CVE7" s="196"/>
      <c r="CVF7" s="197"/>
      <c r="CVG7" s="197"/>
      <c r="CVH7" s="231"/>
      <c r="CVJ7" s="223"/>
      <c r="CVK7" s="225"/>
      <c r="CVL7" s="226"/>
      <c r="CVM7" s="227"/>
      <c r="CVO7" s="228"/>
      <c r="CVP7" s="229"/>
      <c r="CVQ7" s="230"/>
      <c r="CVR7" s="194"/>
      <c r="CVS7" s="194"/>
      <c r="CVT7" s="195"/>
      <c r="CVU7" s="196"/>
      <c r="CVV7" s="197"/>
      <c r="CVW7" s="197"/>
      <c r="CVX7" s="231"/>
      <c r="CVZ7" s="223"/>
      <c r="CWA7" s="225"/>
      <c r="CWB7" s="226"/>
      <c r="CWC7" s="227"/>
      <c r="CWE7" s="228"/>
      <c r="CWF7" s="229"/>
      <c r="CWG7" s="230"/>
      <c r="CWH7" s="194"/>
      <c r="CWI7" s="194"/>
      <c r="CWJ7" s="195"/>
      <c r="CWK7" s="196"/>
      <c r="CWL7" s="197"/>
      <c r="CWM7" s="197"/>
      <c r="CWN7" s="231"/>
      <c r="CWP7" s="223"/>
      <c r="CWQ7" s="225"/>
      <c r="CWR7" s="226"/>
      <c r="CWS7" s="227"/>
      <c r="CWU7" s="228"/>
      <c r="CWV7" s="229"/>
      <c r="CWW7" s="230"/>
      <c r="CWX7" s="194"/>
      <c r="CWY7" s="194"/>
      <c r="CWZ7" s="195"/>
      <c r="CXA7" s="196"/>
      <c r="CXB7" s="197"/>
      <c r="CXC7" s="197"/>
      <c r="CXD7" s="231"/>
      <c r="CXF7" s="223"/>
      <c r="CXG7" s="225"/>
      <c r="CXH7" s="226"/>
      <c r="CXI7" s="227"/>
      <c r="CXK7" s="228"/>
      <c r="CXL7" s="229"/>
      <c r="CXM7" s="230"/>
      <c r="CXN7" s="194"/>
      <c r="CXO7" s="194"/>
      <c r="CXP7" s="195"/>
      <c r="CXQ7" s="196"/>
      <c r="CXR7" s="197"/>
      <c r="CXS7" s="197"/>
      <c r="CXT7" s="231"/>
      <c r="CXV7" s="223"/>
      <c r="CXW7" s="225"/>
      <c r="CXX7" s="226"/>
      <c r="CXY7" s="227"/>
      <c r="CYA7" s="228"/>
      <c r="CYB7" s="229"/>
      <c r="CYC7" s="230"/>
      <c r="CYD7" s="194"/>
      <c r="CYE7" s="194"/>
      <c r="CYF7" s="195"/>
      <c r="CYG7" s="196"/>
      <c r="CYH7" s="197"/>
      <c r="CYI7" s="197"/>
      <c r="CYJ7" s="231"/>
      <c r="CYL7" s="223"/>
      <c r="CYM7" s="225"/>
      <c r="CYN7" s="226"/>
      <c r="CYO7" s="227"/>
      <c r="CYQ7" s="228"/>
      <c r="CYR7" s="229"/>
      <c r="CYS7" s="230"/>
      <c r="CYT7" s="194"/>
      <c r="CYU7" s="194"/>
      <c r="CYV7" s="195"/>
      <c r="CYW7" s="196"/>
      <c r="CYX7" s="197"/>
      <c r="CYY7" s="197"/>
      <c r="CYZ7" s="231"/>
      <c r="CZB7" s="223"/>
      <c r="CZC7" s="225"/>
      <c r="CZD7" s="226"/>
      <c r="CZE7" s="227"/>
      <c r="CZG7" s="228"/>
      <c r="CZH7" s="229"/>
      <c r="CZI7" s="230"/>
      <c r="CZJ7" s="194"/>
      <c r="CZK7" s="194"/>
      <c r="CZL7" s="195"/>
      <c r="CZM7" s="196"/>
      <c r="CZN7" s="197"/>
      <c r="CZO7" s="197"/>
      <c r="CZP7" s="231"/>
      <c r="CZR7" s="223"/>
      <c r="CZS7" s="225"/>
      <c r="CZT7" s="226"/>
      <c r="CZU7" s="227"/>
      <c r="CZW7" s="228"/>
      <c r="CZX7" s="229"/>
      <c r="CZY7" s="230"/>
      <c r="CZZ7" s="194"/>
      <c r="DAA7" s="194"/>
      <c r="DAB7" s="195"/>
      <c r="DAC7" s="196"/>
      <c r="DAD7" s="197"/>
      <c r="DAE7" s="197"/>
      <c r="DAF7" s="231"/>
      <c r="DAH7" s="223"/>
      <c r="DAI7" s="225"/>
      <c r="DAJ7" s="226"/>
      <c r="DAK7" s="227"/>
      <c r="DAM7" s="228"/>
      <c r="DAN7" s="229"/>
      <c r="DAO7" s="230"/>
      <c r="DAP7" s="194"/>
      <c r="DAQ7" s="194"/>
      <c r="DAR7" s="195"/>
      <c r="DAS7" s="196"/>
      <c r="DAT7" s="197"/>
      <c r="DAU7" s="197"/>
      <c r="DAV7" s="231"/>
      <c r="DAX7" s="223"/>
      <c r="DAY7" s="225"/>
      <c r="DAZ7" s="226"/>
      <c r="DBA7" s="227"/>
      <c r="DBC7" s="228"/>
      <c r="DBD7" s="229"/>
      <c r="DBE7" s="230"/>
      <c r="DBF7" s="194"/>
      <c r="DBG7" s="194"/>
      <c r="DBH7" s="195"/>
      <c r="DBI7" s="196"/>
      <c r="DBJ7" s="197"/>
      <c r="DBK7" s="197"/>
      <c r="DBL7" s="231"/>
      <c r="DBN7" s="223"/>
      <c r="DBO7" s="225"/>
      <c r="DBP7" s="226"/>
      <c r="DBQ7" s="227"/>
      <c r="DBS7" s="228"/>
      <c r="DBT7" s="229"/>
      <c r="DBU7" s="230"/>
      <c r="DBV7" s="194"/>
      <c r="DBW7" s="194"/>
      <c r="DBX7" s="195"/>
      <c r="DBY7" s="196"/>
      <c r="DBZ7" s="197"/>
      <c r="DCA7" s="197"/>
      <c r="DCB7" s="231"/>
      <c r="DCD7" s="223"/>
      <c r="DCE7" s="225"/>
      <c r="DCF7" s="226"/>
      <c r="DCG7" s="227"/>
      <c r="DCI7" s="228"/>
      <c r="DCJ7" s="229"/>
      <c r="DCK7" s="230"/>
      <c r="DCL7" s="194"/>
      <c r="DCM7" s="194"/>
      <c r="DCN7" s="195"/>
      <c r="DCO7" s="196"/>
      <c r="DCP7" s="197"/>
      <c r="DCQ7" s="197"/>
      <c r="DCR7" s="231"/>
      <c r="DCT7" s="223"/>
      <c r="DCU7" s="225"/>
      <c r="DCV7" s="226"/>
      <c r="DCW7" s="227"/>
      <c r="DCY7" s="228"/>
      <c r="DCZ7" s="229"/>
      <c r="DDA7" s="230"/>
      <c r="DDB7" s="194"/>
      <c r="DDC7" s="194"/>
      <c r="DDD7" s="195"/>
      <c r="DDE7" s="196"/>
      <c r="DDF7" s="197"/>
      <c r="DDG7" s="197"/>
      <c r="DDH7" s="231"/>
      <c r="DDJ7" s="223"/>
      <c r="DDK7" s="225"/>
      <c r="DDL7" s="226"/>
      <c r="DDM7" s="227"/>
      <c r="DDO7" s="228"/>
      <c r="DDP7" s="229"/>
      <c r="DDQ7" s="230"/>
      <c r="DDR7" s="194"/>
      <c r="DDS7" s="194"/>
      <c r="DDT7" s="195"/>
      <c r="DDU7" s="196"/>
      <c r="DDV7" s="197"/>
      <c r="DDW7" s="197"/>
      <c r="DDX7" s="231"/>
      <c r="DDZ7" s="223"/>
      <c r="DEA7" s="225"/>
      <c r="DEB7" s="226"/>
      <c r="DEC7" s="227"/>
      <c r="DEE7" s="228"/>
      <c r="DEF7" s="229"/>
      <c r="DEG7" s="230"/>
      <c r="DEH7" s="194"/>
      <c r="DEI7" s="194"/>
      <c r="DEJ7" s="195"/>
      <c r="DEK7" s="196"/>
      <c r="DEL7" s="197"/>
      <c r="DEM7" s="197"/>
      <c r="DEN7" s="231"/>
      <c r="DEP7" s="223"/>
      <c r="DEQ7" s="225"/>
      <c r="DER7" s="226"/>
      <c r="DES7" s="227"/>
      <c r="DEU7" s="228"/>
      <c r="DEV7" s="229"/>
      <c r="DEW7" s="230"/>
      <c r="DEX7" s="194"/>
      <c r="DEY7" s="194"/>
      <c r="DEZ7" s="195"/>
      <c r="DFA7" s="196"/>
      <c r="DFB7" s="197"/>
      <c r="DFC7" s="197"/>
      <c r="DFD7" s="231"/>
      <c r="DFF7" s="223"/>
      <c r="DFG7" s="225"/>
      <c r="DFH7" s="226"/>
      <c r="DFI7" s="227"/>
      <c r="DFK7" s="228"/>
      <c r="DFL7" s="229"/>
      <c r="DFM7" s="230"/>
      <c r="DFN7" s="194"/>
      <c r="DFO7" s="194"/>
      <c r="DFP7" s="195"/>
      <c r="DFQ7" s="196"/>
      <c r="DFR7" s="197"/>
      <c r="DFS7" s="197"/>
      <c r="DFT7" s="231"/>
      <c r="DFV7" s="223"/>
      <c r="DFW7" s="225"/>
      <c r="DFX7" s="226"/>
      <c r="DFY7" s="227"/>
      <c r="DGA7" s="228"/>
      <c r="DGB7" s="229"/>
      <c r="DGC7" s="230"/>
      <c r="DGD7" s="194"/>
      <c r="DGE7" s="194"/>
      <c r="DGF7" s="195"/>
      <c r="DGG7" s="196"/>
      <c r="DGH7" s="197"/>
      <c r="DGI7" s="197"/>
      <c r="DGJ7" s="231"/>
      <c r="DGL7" s="223"/>
      <c r="DGM7" s="225"/>
      <c r="DGN7" s="226"/>
      <c r="DGO7" s="227"/>
      <c r="DGQ7" s="228"/>
      <c r="DGR7" s="229"/>
      <c r="DGS7" s="230"/>
      <c r="DGT7" s="194"/>
      <c r="DGU7" s="194"/>
      <c r="DGV7" s="195"/>
      <c r="DGW7" s="196"/>
      <c r="DGX7" s="197"/>
      <c r="DGY7" s="197"/>
      <c r="DGZ7" s="231"/>
      <c r="DHB7" s="223"/>
      <c r="DHC7" s="225"/>
      <c r="DHD7" s="226"/>
      <c r="DHE7" s="227"/>
      <c r="DHG7" s="228"/>
      <c r="DHH7" s="229"/>
      <c r="DHI7" s="230"/>
      <c r="DHJ7" s="194"/>
      <c r="DHK7" s="194"/>
      <c r="DHL7" s="195"/>
      <c r="DHM7" s="196"/>
      <c r="DHN7" s="197"/>
      <c r="DHO7" s="197"/>
      <c r="DHP7" s="231"/>
      <c r="DHR7" s="223"/>
      <c r="DHS7" s="225"/>
      <c r="DHT7" s="226"/>
      <c r="DHU7" s="227"/>
      <c r="DHW7" s="228"/>
      <c r="DHX7" s="229"/>
      <c r="DHY7" s="230"/>
      <c r="DHZ7" s="194"/>
      <c r="DIA7" s="194"/>
      <c r="DIB7" s="195"/>
      <c r="DIC7" s="196"/>
      <c r="DID7" s="197"/>
      <c r="DIE7" s="197"/>
      <c r="DIF7" s="231"/>
      <c r="DIH7" s="223"/>
      <c r="DII7" s="225"/>
      <c r="DIJ7" s="226"/>
      <c r="DIK7" s="227"/>
      <c r="DIM7" s="228"/>
      <c r="DIN7" s="229"/>
      <c r="DIO7" s="230"/>
      <c r="DIP7" s="194"/>
      <c r="DIQ7" s="194"/>
      <c r="DIR7" s="195"/>
      <c r="DIS7" s="196"/>
      <c r="DIT7" s="197"/>
      <c r="DIU7" s="197"/>
      <c r="DIV7" s="231"/>
      <c r="DIX7" s="223"/>
      <c r="DIY7" s="225"/>
      <c r="DIZ7" s="226"/>
      <c r="DJA7" s="227"/>
      <c r="DJC7" s="228"/>
      <c r="DJD7" s="229"/>
      <c r="DJE7" s="230"/>
      <c r="DJF7" s="194"/>
      <c r="DJG7" s="194"/>
      <c r="DJH7" s="195"/>
      <c r="DJI7" s="196"/>
      <c r="DJJ7" s="197"/>
      <c r="DJK7" s="197"/>
      <c r="DJL7" s="231"/>
      <c r="DJN7" s="223"/>
      <c r="DJO7" s="225"/>
      <c r="DJP7" s="226"/>
      <c r="DJQ7" s="227"/>
      <c r="DJS7" s="228"/>
      <c r="DJT7" s="229"/>
      <c r="DJU7" s="230"/>
      <c r="DJV7" s="194"/>
      <c r="DJW7" s="194"/>
      <c r="DJX7" s="195"/>
      <c r="DJY7" s="196"/>
      <c r="DJZ7" s="197"/>
      <c r="DKA7" s="197"/>
      <c r="DKB7" s="231"/>
      <c r="DKD7" s="223"/>
      <c r="DKE7" s="225"/>
      <c r="DKF7" s="226"/>
      <c r="DKG7" s="227"/>
      <c r="DKI7" s="228"/>
      <c r="DKJ7" s="229"/>
      <c r="DKK7" s="230"/>
      <c r="DKL7" s="194"/>
      <c r="DKM7" s="194"/>
      <c r="DKN7" s="195"/>
      <c r="DKO7" s="196"/>
      <c r="DKP7" s="197"/>
      <c r="DKQ7" s="197"/>
      <c r="DKR7" s="231"/>
      <c r="DKT7" s="223"/>
      <c r="DKU7" s="225"/>
      <c r="DKV7" s="226"/>
      <c r="DKW7" s="227"/>
      <c r="DKY7" s="228"/>
      <c r="DKZ7" s="229"/>
      <c r="DLA7" s="230"/>
      <c r="DLB7" s="194"/>
      <c r="DLC7" s="194"/>
      <c r="DLD7" s="195"/>
      <c r="DLE7" s="196"/>
      <c r="DLF7" s="197"/>
      <c r="DLG7" s="197"/>
      <c r="DLH7" s="231"/>
      <c r="DLJ7" s="223"/>
      <c r="DLK7" s="225"/>
      <c r="DLL7" s="226"/>
      <c r="DLM7" s="227"/>
      <c r="DLO7" s="228"/>
      <c r="DLP7" s="229"/>
      <c r="DLQ7" s="230"/>
      <c r="DLR7" s="194"/>
      <c r="DLS7" s="194"/>
      <c r="DLT7" s="195"/>
      <c r="DLU7" s="196"/>
      <c r="DLV7" s="197"/>
      <c r="DLW7" s="197"/>
      <c r="DLX7" s="231"/>
      <c r="DLZ7" s="223"/>
      <c r="DMA7" s="225"/>
      <c r="DMB7" s="226"/>
      <c r="DMC7" s="227"/>
      <c r="DME7" s="228"/>
      <c r="DMF7" s="229"/>
      <c r="DMG7" s="230"/>
      <c r="DMH7" s="194"/>
      <c r="DMI7" s="194"/>
      <c r="DMJ7" s="195"/>
      <c r="DMK7" s="196"/>
      <c r="DML7" s="197"/>
      <c r="DMM7" s="197"/>
      <c r="DMN7" s="231"/>
      <c r="DMP7" s="223"/>
      <c r="DMQ7" s="225"/>
      <c r="DMR7" s="226"/>
      <c r="DMS7" s="227"/>
      <c r="DMU7" s="228"/>
      <c r="DMV7" s="229"/>
      <c r="DMW7" s="230"/>
      <c r="DMX7" s="194"/>
      <c r="DMY7" s="194"/>
      <c r="DMZ7" s="195"/>
      <c r="DNA7" s="196"/>
      <c r="DNB7" s="197"/>
      <c r="DNC7" s="197"/>
      <c r="DND7" s="231"/>
      <c r="DNF7" s="223"/>
      <c r="DNG7" s="225"/>
      <c r="DNH7" s="226"/>
      <c r="DNI7" s="227"/>
      <c r="DNK7" s="228"/>
      <c r="DNL7" s="229"/>
      <c r="DNM7" s="230"/>
      <c r="DNN7" s="194"/>
      <c r="DNO7" s="194"/>
      <c r="DNP7" s="195"/>
      <c r="DNQ7" s="196"/>
      <c r="DNR7" s="197"/>
      <c r="DNS7" s="197"/>
      <c r="DNT7" s="231"/>
      <c r="DNV7" s="223"/>
      <c r="DNW7" s="225"/>
      <c r="DNX7" s="226"/>
      <c r="DNY7" s="227"/>
      <c r="DOA7" s="228"/>
      <c r="DOB7" s="229"/>
      <c r="DOC7" s="230"/>
      <c r="DOD7" s="194"/>
      <c r="DOE7" s="194"/>
      <c r="DOF7" s="195"/>
      <c r="DOG7" s="196"/>
      <c r="DOH7" s="197"/>
      <c r="DOI7" s="197"/>
      <c r="DOJ7" s="231"/>
      <c r="DOL7" s="223"/>
      <c r="DOM7" s="225"/>
      <c r="DON7" s="226"/>
      <c r="DOO7" s="227"/>
      <c r="DOQ7" s="228"/>
      <c r="DOR7" s="229"/>
      <c r="DOS7" s="230"/>
      <c r="DOT7" s="194"/>
      <c r="DOU7" s="194"/>
      <c r="DOV7" s="195"/>
      <c r="DOW7" s="196"/>
      <c r="DOX7" s="197"/>
      <c r="DOY7" s="197"/>
      <c r="DOZ7" s="231"/>
      <c r="DPB7" s="223"/>
      <c r="DPC7" s="225"/>
      <c r="DPD7" s="226"/>
      <c r="DPE7" s="227"/>
      <c r="DPG7" s="228"/>
      <c r="DPH7" s="229"/>
      <c r="DPI7" s="230"/>
      <c r="DPJ7" s="194"/>
      <c r="DPK7" s="194"/>
      <c r="DPL7" s="195"/>
      <c r="DPM7" s="196"/>
      <c r="DPN7" s="197"/>
      <c r="DPO7" s="197"/>
      <c r="DPP7" s="231"/>
      <c r="DPR7" s="223"/>
      <c r="DPS7" s="225"/>
      <c r="DPT7" s="226"/>
      <c r="DPU7" s="227"/>
      <c r="DPW7" s="228"/>
      <c r="DPX7" s="229"/>
      <c r="DPY7" s="230"/>
      <c r="DPZ7" s="194"/>
      <c r="DQA7" s="194"/>
      <c r="DQB7" s="195"/>
      <c r="DQC7" s="196"/>
      <c r="DQD7" s="197"/>
      <c r="DQE7" s="197"/>
      <c r="DQF7" s="231"/>
      <c r="DQH7" s="223"/>
      <c r="DQI7" s="225"/>
      <c r="DQJ7" s="226"/>
      <c r="DQK7" s="227"/>
      <c r="DQM7" s="228"/>
      <c r="DQN7" s="229"/>
      <c r="DQO7" s="230"/>
      <c r="DQP7" s="194"/>
      <c r="DQQ7" s="194"/>
      <c r="DQR7" s="195"/>
      <c r="DQS7" s="196"/>
      <c r="DQT7" s="197"/>
      <c r="DQU7" s="197"/>
      <c r="DQV7" s="231"/>
      <c r="DQX7" s="223"/>
      <c r="DQY7" s="225"/>
      <c r="DQZ7" s="226"/>
      <c r="DRA7" s="227"/>
      <c r="DRC7" s="228"/>
      <c r="DRD7" s="229"/>
      <c r="DRE7" s="230"/>
      <c r="DRF7" s="194"/>
      <c r="DRG7" s="194"/>
      <c r="DRH7" s="195"/>
      <c r="DRI7" s="196"/>
      <c r="DRJ7" s="197"/>
      <c r="DRK7" s="197"/>
      <c r="DRL7" s="231"/>
      <c r="DRN7" s="223"/>
      <c r="DRO7" s="225"/>
      <c r="DRP7" s="226"/>
      <c r="DRQ7" s="227"/>
      <c r="DRS7" s="228"/>
      <c r="DRT7" s="229"/>
      <c r="DRU7" s="230"/>
      <c r="DRV7" s="194"/>
      <c r="DRW7" s="194"/>
      <c r="DRX7" s="195"/>
      <c r="DRY7" s="196"/>
      <c r="DRZ7" s="197"/>
      <c r="DSA7" s="197"/>
      <c r="DSB7" s="231"/>
      <c r="DSD7" s="223"/>
      <c r="DSE7" s="225"/>
      <c r="DSF7" s="226"/>
      <c r="DSG7" s="227"/>
      <c r="DSI7" s="228"/>
      <c r="DSJ7" s="229"/>
      <c r="DSK7" s="230"/>
      <c r="DSL7" s="194"/>
      <c r="DSM7" s="194"/>
      <c r="DSN7" s="195"/>
      <c r="DSO7" s="196"/>
      <c r="DSP7" s="197"/>
      <c r="DSQ7" s="197"/>
      <c r="DSR7" s="231"/>
      <c r="DST7" s="223"/>
      <c r="DSU7" s="225"/>
      <c r="DSV7" s="226"/>
      <c r="DSW7" s="227"/>
      <c r="DSY7" s="228"/>
      <c r="DSZ7" s="229"/>
      <c r="DTA7" s="230"/>
      <c r="DTB7" s="194"/>
      <c r="DTC7" s="194"/>
      <c r="DTD7" s="195"/>
      <c r="DTE7" s="196"/>
      <c r="DTF7" s="197"/>
      <c r="DTG7" s="197"/>
      <c r="DTH7" s="231"/>
      <c r="DTJ7" s="223"/>
      <c r="DTK7" s="225"/>
      <c r="DTL7" s="226"/>
      <c r="DTM7" s="227"/>
      <c r="DTO7" s="228"/>
      <c r="DTP7" s="229"/>
      <c r="DTQ7" s="230"/>
      <c r="DTR7" s="194"/>
      <c r="DTS7" s="194"/>
      <c r="DTT7" s="195"/>
      <c r="DTU7" s="196"/>
      <c r="DTV7" s="197"/>
      <c r="DTW7" s="197"/>
      <c r="DTX7" s="231"/>
      <c r="DTZ7" s="223"/>
      <c r="DUA7" s="225"/>
      <c r="DUB7" s="226"/>
      <c r="DUC7" s="227"/>
      <c r="DUE7" s="228"/>
      <c r="DUF7" s="229"/>
      <c r="DUG7" s="230"/>
      <c r="DUH7" s="194"/>
      <c r="DUI7" s="194"/>
      <c r="DUJ7" s="195"/>
      <c r="DUK7" s="196"/>
      <c r="DUL7" s="197"/>
      <c r="DUM7" s="197"/>
      <c r="DUN7" s="231"/>
      <c r="DUP7" s="223"/>
      <c r="DUQ7" s="225"/>
      <c r="DUR7" s="226"/>
      <c r="DUS7" s="227"/>
      <c r="DUU7" s="228"/>
      <c r="DUV7" s="229"/>
      <c r="DUW7" s="230"/>
      <c r="DUX7" s="194"/>
      <c r="DUY7" s="194"/>
      <c r="DUZ7" s="195"/>
      <c r="DVA7" s="196"/>
      <c r="DVB7" s="197"/>
      <c r="DVC7" s="197"/>
      <c r="DVD7" s="231"/>
      <c r="DVF7" s="223"/>
      <c r="DVG7" s="225"/>
      <c r="DVH7" s="226"/>
      <c r="DVI7" s="227"/>
      <c r="DVK7" s="228"/>
      <c r="DVL7" s="229"/>
      <c r="DVM7" s="230"/>
      <c r="DVN7" s="194"/>
      <c r="DVO7" s="194"/>
      <c r="DVP7" s="195"/>
      <c r="DVQ7" s="196"/>
      <c r="DVR7" s="197"/>
      <c r="DVS7" s="197"/>
      <c r="DVT7" s="231"/>
      <c r="DVV7" s="223"/>
      <c r="DVW7" s="225"/>
      <c r="DVX7" s="226"/>
      <c r="DVY7" s="227"/>
      <c r="DWA7" s="228"/>
      <c r="DWB7" s="229"/>
      <c r="DWC7" s="230"/>
      <c r="DWD7" s="194"/>
      <c r="DWE7" s="194"/>
      <c r="DWF7" s="195"/>
      <c r="DWG7" s="196"/>
      <c r="DWH7" s="197"/>
      <c r="DWI7" s="197"/>
      <c r="DWJ7" s="231"/>
      <c r="DWL7" s="223"/>
      <c r="DWM7" s="225"/>
      <c r="DWN7" s="226"/>
      <c r="DWO7" s="227"/>
      <c r="DWQ7" s="228"/>
      <c r="DWR7" s="229"/>
      <c r="DWS7" s="230"/>
      <c r="DWT7" s="194"/>
      <c r="DWU7" s="194"/>
      <c r="DWV7" s="195"/>
      <c r="DWW7" s="196"/>
      <c r="DWX7" s="197"/>
      <c r="DWY7" s="197"/>
      <c r="DWZ7" s="231"/>
      <c r="DXB7" s="223"/>
      <c r="DXC7" s="225"/>
      <c r="DXD7" s="226"/>
      <c r="DXE7" s="227"/>
      <c r="DXG7" s="228"/>
      <c r="DXH7" s="229"/>
      <c r="DXI7" s="230"/>
      <c r="DXJ7" s="194"/>
      <c r="DXK7" s="194"/>
      <c r="DXL7" s="195"/>
      <c r="DXM7" s="196"/>
      <c r="DXN7" s="197"/>
      <c r="DXO7" s="197"/>
      <c r="DXP7" s="231"/>
      <c r="DXR7" s="223"/>
      <c r="DXS7" s="225"/>
      <c r="DXT7" s="226"/>
      <c r="DXU7" s="227"/>
      <c r="DXW7" s="228"/>
      <c r="DXX7" s="229"/>
      <c r="DXY7" s="230"/>
      <c r="DXZ7" s="194"/>
      <c r="DYA7" s="194"/>
      <c r="DYB7" s="195"/>
      <c r="DYC7" s="196"/>
      <c r="DYD7" s="197"/>
      <c r="DYE7" s="197"/>
      <c r="DYF7" s="231"/>
      <c r="DYH7" s="223"/>
      <c r="DYI7" s="225"/>
      <c r="DYJ7" s="226"/>
      <c r="DYK7" s="227"/>
      <c r="DYM7" s="228"/>
      <c r="DYN7" s="229"/>
      <c r="DYO7" s="230"/>
      <c r="DYP7" s="194"/>
      <c r="DYQ7" s="194"/>
      <c r="DYR7" s="195"/>
      <c r="DYS7" s="196"/>
      <c r="DYT7" s="197"/>
      <c r="DYU7" s="197"/>
      <c r="DYV7" s="231"/>
      <c r="DYX7" s="223"/>
      <c r="DYY7" s="225"/>
      <c r="DYZ7" s="226"/>
      <c r="DZA7" s="227"/>
      <c r="DZC7" s="228"/>
      <c r="DZD7" s="229"/>
      <c r="DZE7" s="230"/>
      <c r="DZF7" s="194"/>
      <c r="DZG7" s="194"/>
      <c r="DZH7" s="195"/>
      <c r="DZI7" s="196"/>
      <c r="DZJ7" s="197"/>
      <c r="DZK7" s="197"/>
      <c r="DZL7" s="231"/>
      <c r="DZN7" s="223"/>
      <c r="DZO7" s="225"/>
      <c r="DZP7" s="226"/>
      <c r="DZQ7" s="227"/>
      <c r="DZS7" s="228"/>
      <c r="DZT7" s="229"/>
      <c r="DZU7" s="230"/>
      <c r="DZV7" s="194"/>
      <c r="DZW7" s="194"/>
      <c r="DZX7" s="195"/>
      <c r="DZY7" s="196"/>
      <c r="DZZ7" s="197"/>
      <c r="EAA7" s="197"/>
      <c r="EAB7" s="231"/>
      <c r="EAD7" s="223"/>
      <c r="EAE7" s="225"/>
      <c r="EAF7" s="226"/>
      <c r="EAG7" s="227"/>
      <c r="EAI7" s="228"/>
      <c r="EAJ7" s="229"/>
      <c r="EAK7" s="230"/>
      <c r="EAL7" s="194"/>
      <c r="EAM7" s="194"/>
      <c r="EAN7" s="195"/>
      <c r="EAO7" s="196"/>
      <c r="EAP7" s="197"/>
      <c r="EAQ7" s="197"/>
      <c r="EAR7" s="231"/>
      <c r="EAT7" s="223"/>
      <c r="EAU7" s="225"/>
      <c r="EAV7" s="226"/>
      <c r="EAW7" s="227"/>
      <c r="EAY7" s="228"/>
      <c r="EAZ7" s="229"/>
      <c r="EBA7" s="230"/>
      <c r="EBB7" s="194"/>
      <c r="EBC7" s="194"/>
      <c r="EBD7" s="195"/>
      <c r="EBE7" s="196"/>
      <c r="EBF7" s="197"/>
      <c r="EBG7" s="197"/>
      <c r="EBH7" s="231"/>
      <c r="EBJ7" s="223"/>
      <c r="EBK7" s="225"/>
      <c r="EBL7" s="226"/>
      <c r="EBM7" s="227"/>
      <c r="EBO7" s="228"/>
      <c r="EBP7" s="229"/>
      <c r="EBQ7" s="230"/>
      <c r="EBR7" s="194"/>
      <c r="EBS7" s="194"/>
      <c r="EBT7" s="195"/>
      <c r="EBU7" s="196"/>
      <c r="EBV7" s="197"/>
      <c r="EBW7" s="197"/>
      <c r="EBX7" s="231"/>
      <c r="EBZ7" s="223"/>
      <c r="ECA7" s="225"/>
      <c r="ECB7" s="226"/>
      <c r="ECC7" s="227"/>
      <c r="ECE7" s="228"/>
      <c r="ECF7" s="229"/>
      <c r="ECG7" s="230"/>
      <c r="ECH7" s="194"/>
      <c r="ECI7" s="194"/>
      <c r="ECJ7" s="195"/>
      <c r="ECK7" s="196"/>
      <c r="ECL7" s="197"/>
      <c r="ECM7" s="197"/>
      <c r="ECN7" s="231"/>
      <c r="ECP7" s="223"/>
      <c r="ECQ7" s="225"/>
      <c r="ECR7" s="226"/>
      <c r="ECS7" s="227"/>
      <c r="ECU7" s="228"/>
      <c r="ECV7" s="229"/>
      <c r="ECW7" s="230"/>
      <c r="ECX7" s="194"/>
      <c r="ECY7" s="194"/>
      <c r="ECZ7" s="195"/>
      <c r="EDA7" s="196"/>
      <c r="EDB7" s="197"/>
      <c r="EDC7" s="197"/>
      <c r="EDD7" s="231"/>
      <c r="EDF7" s="223"/>
      <c r="EDG7" s="225"/>
      <c r="EDH7" s="226"/>
      <c r="EDI7" s="227"/>
      <c r="EDK7" s="228"/>
      <c r="EDL7" s="229"/>
      <c r="EDM7" s="230"/>
      <c r="EDN7" s="194"/>
      <c r="EDO7" s="194"/>
      <c r="EDP7" s="195"/>
      <c r="EDQ7" s="196"/>
      <c r="EDR7" s="197"/>
      <c r="EDS7" s="197"/>
      <c r="EDT7" s="231"/>
      <c r="EDV7" s="223"/>
      <c r="EDW7" s="225"/>
      <c r="EDX7" s="226"/>
      <c r="EDY7" s="227"/>
      <c r="EEA7" s="228"/>
      <c r="EEB7" s="229"/>
      <c r="EEC7" s="230"/>
      <c r="EED7" s="194"/>
      <c r="EEE7" s="194"/>
      <c r="EEF7" s="195"/>
      <c r="EEG7" s="196"/>
      <c r="EEH7" s="197"/>
      <c r="EEI7" s="197"/>
      <c r="EEJ7" s="231"/>
      <c r="EEL7" s="223"/>
      <c r="EEM7" s="225"/>
      <c r="EEN7" s="226"/>
      <c r="EEO7" s="227"/>
      <c r="EEQ7" s="228"/>
      <c r="EER7" s="229"/>
      <c r="EES7" s="230"/>
      <c r="EET7" s="194"/>
      <c r="EEU7" s="194"/>
      <c r="EEV7" s="195"/>
      <c r="EEW7" s="196"/>
      <c r="EEX7" s="197"/>
      <c r="EEY7" s="197"/>
      <c r="EEZ7" s="231"/>
      <c r="EFB7" s="223"/>
      <c r="EFC7" s="225"/>
      <c r="EFD7" s="226"/>
      <c r="EFE7" s="227"/>
      <c r="EFG7" s="228"/>
      <c r="EFH7" s="229"/>
      <c r="EFI7" s="230"/>
      <c r="EFJ7" s="194"/>
      <c r="EFK7" s="194"/>
      <c r="EFL7" s="195"/>
      <c r="EFM7" s="196"/>
      <c r="EFN7" s="197"/>
      <c r="EFO7" s="197"/>
      <c r="EFP7" s="231"/>
      <c r="EFR7" s="223"/>
      <c r="EFS7" s="225"/>
      <c r="EFT7" s="226"/>
      <c r="EFU7" s="227"/>
      <c r="EFW7" s="228"/>
      <c r="EFX7" s="229"/>
      <c r="EFY7" s="230"/>
      <c r="EFZ7" s="194"/>
      <c r="EGA7" s="194"/>
      <c r="EGB7" s="195"/>
      <c r="EGC7" s="196"/>
      <c r="EGD7" s="197"/>
      <c r="EGE7" s="197"/>
      <c r="EGF7" s="231"/>
      <c r="EGH7" s="223"/>
      <c r="EGI7" s="225"/>
      <c r="EGJ7" s="226"/>
      <c r="EGK7" s="227"/>
      <c r="EGM7" s="228"/>
      <c r="EGN7" s="229"/>
      <c r="EGO7" s="230"/>
      <c r="EGP7" s="194"/>
      <c r="EGQ7" s="194"/>
      <c r="EGR7" s="195"/>
      <c r="EGS7" s="196"/>
      <c r="EGT7" s="197"/>
      <c r="EGU7" s="197"/>
      <c r="EGV7" s="231"/>
      <c r="EGX7" s="223"/>
      <c r="EGY7" s="225"/>
      <c r="EGZ7" s="226"/>
      <c r="EHA7" s="227"/>
      <c r="EHC7" s="228"/>
      <c r="EHD7" s="229"/>
      <c r="EHE7" s="230"/>
      <c r="EHF7" s="194"/>
      <c r="EHG7" s="194"/>
      <c r="EHH7" s="195"/>
      <c r="EHI7" s="196"/>
      <c r="EHJ7" s="197"/>
      <c r="EHK7" s="197"/>
      <c r="EHL7" s="231"/>
      <c r="EHN7" s="223"/>
      <c r="EHO7" s="225"/>
      <c r="EHP7" s="226"/>
      <c r="EHQ7" s="227"/>
      <c r="EHS7" s="228"/>
      <c r="EHT7" s="229"/>
      <c r="EHU7" s="230"/>
      <c r="EHV7" s="194"/>
      <c r="EHW7" s="194"/>
      <c r="EHX7" s="195"/>
      <c r="EHY7" s="196"/>
      <c r="EHZ7" s="197"/>
      <c r="EIA7" s="197"/>
      <c r="EIB7" s="231"/>
      <c r="EID7" s="223"/>
      <c r="EIE7" s="225"/>
      <c r="EIF7" s="226"/>
      <c r="EIG7" s="227"/>
      <c r="EII7" s="228"/>
      <c r="EIJ7" s="229"/>
      <c r="EIK7" s="230"/>
      <c r="EIL7" s="194"/>
      <c r="EIM7" s="194"/>
      <c r="EIN7" s="195"/>
      <c r="EIO7" s="196"/>
      <c r="EIP7" s="197"/>
      <c r="EIQ7" s="197"/>
      <c r="EIR7" s="231"/>
      <c r="EIT7" s="223"/>
      <c r="EIU7" s="225"/>
      <c r="EIV7" s="226"/>
      <c r="EIW7" s="227"/>
      <c r="EIY7" s="228"/>
      <c r="EIZ7" s="229"/>
      <c r="EJA7" s="230"/>
      <c r="EJB7" s="194"/>
      <c r="EJC7" s="194"/>
      <c r="EJD7" s="195"/>
      <c r="EJE7" s="196"/>
      <c r="EJF7" s="197"/>
      <c r="EJG7" s="197"/>
      <c r="EJH7" s="231"/>
      <c r="EJJ7" s="223"/>
      <c r="EJK7" s="225"/>
      <c r="EJL7" s="226"/>
      <c r="EJM7" s="227"/>
      <c r="EJO7" s="228"/>
      <c r="EJP7" s="229"/>
      <c r="EJQ7" s="230"/>
      <c r="EJR7" s="194"/>
      <c r="EJS7" s="194"/>
      <c r="EJT7" s="195"/>
      <c r="EJU7" s="196"/>
      <c r="EJV7" s="197"/>
      <c r="EJW7" s="197"/>
      <c r="EJX7" s="231"/>
      <c r="EJZ7" s="223"/>
      <c r="EKA7" s="225"/>
      <c r="EKB7" s="226"/>
      <c r="EKC7" s="227"/>
      <c r="EKE7" s="228"/>
      <c r="EKF7" s="229"/>
      <c r="EKG7" s="230"/>
      <c r="EKH7" s="194"/>
      <c r="EKI7" s="194"/>
      <c r="EKJ7" s="195"/>
      <c r="EKK7" s="196"/>
      <c r="EKL7" s="197"/>
      <c r="EKM7" s="197"/>
      <c r="EKN7" s="231"/>
      <c r="EKP7" s="223"/>
      <c r="EKQ7" s="225"/>
      <c r="EKR7" s="226"/>
      <c r="EKS7" s="227"/>
      <c r="EKU7" s="228"/>
      <c r="EKV7" s="229"/>
      <c r="EKW7" s="230"/>
      <c r="EKX7" s="194"/>
      <c r="EKY7" s="194"/>
      <c r="EKZ7" s="195"/>
      <c r="ELA7" s="196"/>
      <c r="ELB7" s="197"/>
      <c r="ELC7" s="197"/>
      <c r="ELD7" s="231"/>
      <c r="ELF7" s="223"/>
      <c r="ELG7" s="225"/>
      <c r="ELH7" s="226"/>
      <c r="ELI7" s="227"/>
      <c r="ELK7" s="228"/>
      <c r="ELL7" s="229"/>
      <c r="ELM7" s="230"/>
      <c r="ELN7" s="194"/>
      <c r="ELO7" s="194"/>
      <c r="ELP7" s="195"/>
      <c r="ELQ7" s="196"/>
      <c r="ELR7" s="197"/>
      <c r="ELS7" s="197"/>
      <c r="ELT7" s="231"/>
      <c r="ELV7" s="223"/>
      <c r="ELW7" s="225"/>
      <c r="ELX7" s="226"/>
      <c r="ELY7" s="227"/>
      <c r="EMA7" s="228"/>
      <c r="EMB7" s="229"/>
      <c r="EMC7" s="230"/>
      <c r="EMD7" s="194"/>
      <c r="EME7" s="194"/>
      <c r="EMF7" s="195"/>
      <c r="EMG7" s="196"/>
      <c r="EMH7" s="197"/>
      <c r="EMI7" s="197"/>
      <c r="EMJ7" s="231"/>
      <c r="EML7" s="223"/>
      <c r="EMM7" s="225"/>
      <c r="EMN7" s="226"/>
      <c r="EMO7" s="227"/>
      <c r="EMQ7" s="228"/>
      <c r="EMR7" s="229"/>
      <c r="EMS7" s="230"/>
      <c r="EMT7" s="194"/>
      <c r="EMU7" s="194"/>
      <c r="EMV7" s="195"/>
      <c r="EMW7" s="196"/>
      <c r="EMX7" s="197"/>
      <c r="EMY7" s="197"/>
      <c r="EMZ7" s="231"/>
      <c r="ENB7" s="223"/>
      <c r="ENC7" s="225"/>
      <c r="END7" s="226"/>
      <c r="ENE7" s="227"/>
      <c r="ENG7" s="228"/>
      <c r="ENH7" s="229"/>
      <c r="ENI7" s="230"/>
      <c r="ENJ7" s="194"/>
      <c r="ENK7" s="194"/>
      <c r="ENL7" s="195"/>
      <c r="ENM7" s="196"/>
      <c r="ENN7" s="197"/>
      <c r="ENO7" s="197"/>
      <c r="ENP7" s="231"/>
      <c r="ENR7" s="223"/>
      <c r="ENS7" s="225"/>
      <c r="ENT7" s="226"/>
      <c r="ENU7" s="227"/>
      <c r="ENW7" s="228"/>
      <c r="ENX7" s="229"/>
      <c r="ENY7" s="230"/>
      <c r="ENZ7" s="194"/>
      <c r="EOA7" s="194"/>
      <c r="EOB7" s="195"/>
      <c r="EOC7" s="196"/>
      <c r="EOD7" s="197"/>
      <c r="EOE7" s="197"/>
      <c r="EOF7" s="231"/>
      <c r="EOH7" s="223"/>
      <c r="EOI7" s="225"/>
      <c r="EOJ7" s="226"/>
      <c r="EOK7" s="227"/>
      <c r="EOM7" s="228"/>
      <c r="EON7" s="229"/>
      <c r="EOO7" s="230"/>
      <c r="EOP7" s="194"/>
      <c r="EOQ7" s="194"/>
      <c r="EOR7" s="195"/>
      <c r="EOS7" s="196"/>
      <c r="EOT7" s="197"/>
      <c r="EOU7" s="197"/>
      <c r="EOV7" s="231"/>
      <c r="EOX7" s="223"/>
      <c r="EOY7" s="225"/>
      <c r="EOZ7" s="226"/>
      <c r="EPA7" s="227"/>
      <c r="EPC7" s="228"/>
      <c r="EPD7" s="229"/>
      <c r="EPE7" s="230"/>
      <c r="EPF7" s="194"/>
      <c r="EPG7" s="194"/>
      <c r="EPH7" s="195"/>
      <c r="EPI7" s="196"/>
      <c r="EPJ7" s="197"/>
      <c r="EPK7" s="197"/>
      <c r="EPL7" s="231"/>
      <c r="EPN7" s="223"/>
      <c r="EPO7" s="225"/>
      <c r="EPP7" s="226"/>
      <c r="EPQ7" s="227"/>
      <c r="EPS7" s="228"/>
      <c r="EPT7" s="229"/>
      <c r="EPU7" s="230"/>
      <c r="EPV7" s="194"/>
      <c r="EPW7" s="194"/>
      <c r="EPX7" s="195"/>
      <c r="EPY7" s="196"/>
      <c r="EPZ7" s="197"/>
      <c r="EQA7" s="197"/>
      <c r="EQB7" s="231"/>
      <c r="EQD7" s="223"/>
      <c r="EQE7" s="225"/>
      <c r="EQF7" s="226"/>
      <c r="EQG7" s="227"/>
      <c r="EQI7" s="228"/>
      <c r="EQJ7" s="229"/>
      <c r="EQK7" s="230"/>
      <c r="EQL7" s="194"/>
      <c r="EQM7" s="194"/>
      <c r="EQN7" s="195"/>
      <c r="EQO7" s="196"/>
      <c r="EQP7" s="197"/>
      <c r="EQQ7" s="197"/>
      <c r="EQR7" s="231"/>
      <c r="EQT7" s="223"/>
      <c r="EQU7" s="225"/>
      <c r="EQV7" s="226"/>
      <c r="EQW7" s="227"/>
      <c r="EQY7" s="228"/>
      <c r="EQZ7" s="229"/>
      <c r="ERA7" s="230"/>
      <c r="ERB7" s="194"/>
      <c r="ERC7" s="194"/>
      <c r="ERD7" s="195"/>
      <c r="ERE7" s="196"/>
      <c r="ERF7" s="197"/>
      <c r="ERG7" s="197"/>
      <c r="ERH7" s="231"/>
      <c r="ERJ7" s="223"/>
      <c r="ERK7" s="225"/>
      <c r="ERL7" s="226"/>
      <c r="ERM7" s="227"/>
      <c r="ERO7" s="228"/>
      <c r="ERP7" s="229"/>
      <c r="ERQ7" s="230"/>
      <c r="ERR7" s="194"/>
      <c r="ERS7" s="194"/>
      <c r="ERT7" s="195"/>
      <c r="ERU7" s="196"/>
      <c r="ERV7" s="197"/>
      <c r="ERW7" s="197"/>
      <c r="ERX7" s="231"/>
      <c r="ERZ7" s="223"/>
      <c r="ESA7" s="225"/>
      <c r="ESB7" s="226"/>
      <c r="ESC7" s="227"/>
      <c r="ESE7" s="228"/>
      <c r="ESF7" s="229"/>
      <c r="ESG7" s="230"/>
      <c r="ESH7" s="194"/>
      <c r="ESI7" s="194"/>
      <c r="ESJ7" s="195"/>
      <c r="ESK7" s="196"/>
      <c r="ESL7" s="197"/>
      <c r="ESM7" s="197"/>
      <c r="ESN7" s="231"/>
      <c r="ESP7" s="223"/>
      <c r="ESQ7" s="225"/>
      <c r="ESR7" s="226"/>
      <c r="ESS7" s="227"/>
      <c r="ESU7" s="228"/>
      <c r="ESV7" s="229"/>
      <c r="ESW7" s="230"/>
      <c r="ESX7" s="194"/>
      <c r="ESY7" s="194"/>
      <c r="ESZ7" s="195"/>
      <c r="ETA7" s="196"/>
      <c r="ETB7" s="197"/>
      <c r="ETC7" s="197"/>
      <c r="ETD7" s="231"/>
      <c r="ETF7" s="223"/>
      <c r="ETG7" s="225"/>
      <c r="ETH7" s="226"/>
      <c r="ETI7" s="227"/>
      <c r="ETK7" s="228"/>
      <c r="ETL7" s="229"/>
      <c r="ETM7" s="230"/>
      <c r="ETN7" s="194"/>
      <c r="ETO7" s="194"/>
      <c r="ETP7" s="195"/>
      <c r="ETQ7" s="196"/>
      <c r="ETR7" s="197"/>
      <c r="ETS7" s="197"/>
      <c r="ETT7" s="231"/>
      <c r="ETV7" s="223"/>
      <c r="ETW7" s="225"/>
      <c r="ETX7" s="226"/>
      <c r="ETY7" s="227"/>
      <c r="EUA7" s="228"/>
      <c r="EUB7" s="229"/>
      <c r="EUC7" s="230"/>
      <c r="EUD7" s="194"/>
      <c r="EUE7" s="194"/>
      <c r="EUF7" s="195"/>
      <c r="EUG7" s="196"/>
      <c r="EUH7" s="197"/>
      <c r="EUI7" s="197"/>
      <c r="EUJ7" s="231"/>
      <c r="EUL7" s="223"/>
      <c r="EUM7" s="225"/>
      <c r="EUN7" s="226"/>
      <c r="EUO7" s="227"/>
      <c r="EUQ7" s="228"/>
      <c r="EUR7" s="229"/>
      <c r="EUS7" s="230"/>
      <c r="EUT7" s="194"/>
      <c r="EUU7" s="194"/>
      <c r="EUV7" s="195"/>
      <c r="EUW7" s="196"/>
      <c r="EUX7" s="197"/>
      <c r="EUY7" s="197"/>
      <c r="EUZ7" s="231"/>
      <c r="EVB7" s="223"/>
      <c r="EVC7" s="225"/>
      <c r="EVD7" s="226"/>
      <c r="EVE7" s="227"/>
      <c r="EVG7" s="228"/>
      <c r="EVH7" s="229"/>
      <c r="EVI7" s="230"/>
      <c r="EVJ7" s="194"/>
      <c r="EVK7" s="194"/>
      <c r="EVL7" s="195"/>
      <c r="EVM7" s="196"/>
      <c r="EVN7" s="197"/>
      <c r="EVO7" s="197"/>
      <c r="EVP7" s="231"/>
      <c r="EVR7" s="223"/>
      <c r="EVS7" s="225"/>
      <c r="EVT7" s="226"/>
      <c r="EVU7" s="227"/>
      <c r="EVW7" s="228"/>
      <c r="EVX7" s="229"/>
      <c r="EVY7" s="230"/>
      <c r="EVZ7" s="194"/>
      <c r="EWA7" s="194"/>
      <c r="EWB7" s="195"/>
      <c r="EWC7" s="196"/>
      <c r="EWD7" s="197"/>
      <c r="EWE7" s="197"/>
      <c r="EWF7" s="231"/>
      <c r="EWH7" s="223"/>
      <c r="EWI7" s="225"/>
      <c r="EWJ7" s="226"/>
      <c r="EWK7" s="227"/>
      <c r="EWM7" s="228"/>
      <c r="EWN7" s="229"/>
      <c r="EWO7" s="230"/>
      <c r="EWP7" s="194"/>
      <c r="EWQ7" s="194"/>
      <c r="EWR7" s="195"/>
      <c r="EWS7" s="196"/>
      <c r="EWT7" s="197"/>
      <c r="EWU7" s="197"/>
      <c r="EWV7" s="231"/>
      <c r="EWX7" s="223"/>
      <c r="EWY7" s="225"/>
      <c r="EWZ7" s="226"/>
      <c r="EXA7" s="227"/>
      <c r="EXC7" s="228"/>
      <c r="EXD7" s="229"/>
      <c r="EXE7" s="230"/>
      <c r="EXF7" s="194"/>
      <c r="EXG7" s="194"/>
      <c r="EXH7" s="195"/>
      <c r="EXI7" s="196"/>
      <c r="EXJ7" s="197"/>
      <c r="EXK7" s="197"/>
      <c r="EXL7" s="231"/>
      <c r="EXN7" s="223"/>
      <c r="EXO7" s="225"/>
      <c r="EXP7" s="226"/>
      <c r="EXQ7" s="227"/>
      <c r="EXS7" s="228"/>
      <c r="EXT7" s="229"/>
      <c r="EXU7" s="230"/>
      <c r="EXV7" s="194"/>
      <c r="EXW7" s="194"/>
      <c r="EXX7" s="195"/>
      <c r="EXY7" s="196"/>
      <c r="EXZ7" s="197"/>
      <c r="EYA7" s="197"/>
      <c r="EYB7" s="231"/>
      <c r="EYD7" s="223"/>
      <c r="EYE7" s="225"/>
      <c r="EYF7" s="226"/>
      <c r="EYG7" s="227"/>
      <c r="EYI7" s="228"/>
      <c r="EYJ7" s="229"/>
      <c r="EYK7" s="230"/>
      <c r="EYL7" s="194"/>
      <c r="EYM7" s="194"/>
      <c r="EYN7" s="195"/>
      <c r="EYO7" s="196"/>
      <c r="EYP7" s="197"/>
      <c r="EYQ7" s="197"/>
      <c r="EYR7" s="231"/>
      <c r="EYT7" s="223"/>
      <c r="EYU7" s="225"/>
      <c r="EYV7" s="226"/>
      <c r="EYW7" s="227"/>
      <c r="EYY7" s="228"/>
      <c r="EYZ7" s="229"/>
      <c r="EZA7" s="230"/>
      <c r="EZB7" s="194"/>
      <c r="EZC7" s="194"/>
      <c r="EZD7" s="195"/>
      <c r="EZE7" s="196"/>
      <c r="EZF7" s="197"/>
      <c r="EZG7" s="197"/>
      <c r="EZH7" s="231"/>
      <c r="EZJ7" s="223"/>
      <c r="EZK7" s="225"/>
      <c r="EZL7" s="226"/>
      <c r="EZM7" s="227"/>
      <c r="EZO7" s="228"/>
      <c r="EZP7" s="229"/>
      <c r="EZQ7" s="230"/>
      <c r="EZR7" s="194"/>
      <c r="EZS7" s="194"/>
      <c r="EZT7" s="195"/>
      <c r="EZU7" s="196"/>
      <c r="EZV7" s="197"/>
      <c r="EZW7" s="197"/>
      <c r="EZX7" s="231"/>
      <c r="EZZ7" s="223"/>
      <c r="FAA7" s="225"/>
      <c r="FAB7" s="226"/>
      <c r="FAC7" s="227"/>
      <c r="FAE7" s="228"/>
      <c r="FAF7" s="229"/>
      <c r="FAG7" s="230"/>
      <c r="FAH7" s="194"/>
      <c r="FAI7" s="194"/>
      <c r="FAJ7" s="195"/>
      <c r="FAK7" s="196"/>
      <c r="FAL7" s="197"/>
      <c r="FAM7" s="197"/>
      <c r="FAN7" s="231"/>
      <c r="FAP7" s="223"/>
      <c r="FAQ7" s="225"/>
      <c r="FAR7" s="226"/>
      <c r="FAS7" s="227"/>
      <c r="FAU7" s="228"/>
      <c r="FAV7" s="229"/>
      <c r="FAW7" s="230"/>
      <c r="FAX7" s="194"/>
      <c r="FAY7" s="194"/>
      <c r="FAZ7" s="195"/>
      <c r="FBA7" s="196"/>
      <c r="FBB7" s="197"/>
      <c r="FBC7" s="197"/>
      <c r="FBD7" s="231"/>
      <c r="FBF7" s="223"/>
      <c r="FBG7" s="225"/>
      <c r="FBH7" s="226"/>
      <c r="FBI7" s="227"/>
      <c r="FBK7" s="228"/>
      <c r="FBL7" s="229"/>
      <c r="FBM7" s="230"/>
      <c r="FBN7" s="194"/>
      <c r="FBO7" s="194"/>
      <c r="FBP7" s="195"/>
      <c r="FBQ7" s="196"/>
      <c r="FBR7" s="197"/>
      <c r="FBS7" s="197"/>
      <c r="FBT7" s="231"/>
      <c r="FBV7" s="223"/>
      <c r="FBW7" s="225"/>
      <c r="FBX7" s="226"/>
      <c r="FBY7" s="227"/>
      <c r="FCA7" s="228"/>
      <c r="FCB7" s="229"/>
      <c r="FCC7" s="230"/>
      <c r="FCD7" s="194"/>
      <c r="FCE7" s="194"/>
      <c r="FCF7" s="195"/>
      <c r="FCG7" s="196"/>
      <c r="FCH7" s="197"/>
      <c r="FCI7" s="197"/>
      <c r="FCJ7" s="231"/>
      <c r="FCL7" s="223"/>
      <c r="FCM7" s="225"/>
      <c r="FCN7" s="226"/>
      <c r="FCO7" s="227"/>
      <c r="FCQ7" s="228"/>
      <c r="FCR7" s="229"/>
      <c r="FCS7" s="230"/>
      <c r="FCT7" s="194"/>
      <c r="FCU7" s="194"/>
      <c r="FCV7" s="195"/>
      <c r="FCW7" s="196"/>
      <c r="FCX7" s="197"/>
      <c r="FCY7" s="197"/>
      <c r="FCZ7" s="231"/>
      <c r="FDB7" s="223"/>
      <c r="FDC7" s="225"/>
      <c r="FDD7" s="226"/>
      <c r="FDE7" s="227"/>
      <c r="FDG7" s="228"/>
      <c r="FDH7" s="229"/>
      <c r="FDI7" s="230"/>
      <c r="FDJ7" s="194"/>
      <c r="FDK7" s="194"/>
      <c r="FDL7" s="195"/>
      <c r="FDM7" s="196"/>
      <c r="FDN7" s="197"/>
      <c r="FDO7" s="197"/>
      <c r="FDP7" s="231"/>
      <c r="FDR7" s="223"/>
      <c r="FDS7" s="225"/>
      <c r="FDT7" s="226"/>
      <c r="FDU7" s="227"/>
      <c r="FDW7" s="228"/>
      <c r="FDX7" s="229"/>
      <c r="FDY7" s="230"/>
      <c r="FDZ7" s="194"/>
      <c r="FEA7" s="194"/>
      <c r="FEB7" s="195"/>
      <c r="FEC7" s="196"/>
      <c r="FED7" s="197"/>
      <c r="FEE7" s="197"/>
      <c r="FEF7" s="231"/>
      <c r="FEH7" s="223"/>
      <c r="FEI7" s="225"/>
      <c r="FEJ7" s="226"/>
      <c r="FEK7" s="227"/>
      <c r="FEM7" s="228"/>
      <c r="FEN7" s="229"/>
      <c r="FEO7" s="230"/>
      <c r="FEP7" s="194"/>
      <c r="FEQ7" s="194"/>
      <c r="FER7" s="195"/>
      <c r="FES7" s="196"/>
      <c r="FET7" s="197"/>
      <c r="FEU7" s="197"/>
      <c r="FEV7" s="231"/>
      <c r="FEX7" s="223"/>
      <c r="FEY7" s="225"/>
      <c r="FEZ7" s="226"/>
      <c r="FFA7" s="227"/>
      <c r="FFC7" s="228"/>
      <c r="FFD7" s="229"/>
      <c r="FFE7" s="230"/>
      <c r="FFF7" s="194"/>
      <c r="FFG7" s="194"/>
      <c r="FFH7" s="195"/>
      <c r="FFI7" s="196"/>
      <c r="FFJ7" s="197"/>
      <c r="FFK7" s="197"/>
      <c r="FFL7" s="231"/>
      <c r="FFN7" s="223"/>
      <c r="FFO7" s="225"/>
      <c r="FFP7" s="226"/>
      <c r="FFQ7" s="227"/>
      <c r="FFS7" s="228"/>
      <c r="FFT7" s="229"/>
      <c r="FFU7" s="230"/>
      <c r="FFV7" s="194"/>
      <c r="FFW7" s="194"/>
      <c r="FFX7" s="195"/>
      <c r="FFY7" s="196"/>
      <c r="FFZ7" s="197"/>
      <c r="FGA7" s="197"/>
      <c r="FGB7" s="231"/>
      <c r="FGD7" s="223"/>
      <c r="FGE7" s="225"/>
      <c r="FGF7" s="226"/>
      <c r="FGG7" s="227"/>
      <c r="FGI7" s="228"/>
      <c r="FGJ7" s="229"/>
      <c r="FGK7" s="230"/>
      <c r="FGL7" s="194"/>
      <c r="FGM7" s="194"/>
      <c r="FGN7" s="195"/>
      <c r="FGO7" s="196"/>
      <c r="FGP7" s="197"/>
      <c r="FGQ7" s="197"/>
      <c r="FGR7" s="231"/>
      <c r="FGT7" s="223"/>
      <c r="FGU7" s="225"/>
      <c r="FGV7" s="226"/>
      <c r="FGW7" s="227"/>
      <c r="FGY7" s="228"/>
      <c r="FGZ7" s="229"/>
      <c r="FHA7" s="230"/>
      <c r="FHB7" s="194"/>
      <c r="FHC7" s="194"/>
      <c r="FHD7" s="195"/>
      <c r="FHE7" s="196"/>
      <c r="FHF7" s="197"/>
      <c r="FHG7" s="197"/>
      <c r="FHH7" s="231"/>
      <c r="FHJ7" s="223"/>
      <c r="FHK7" s="225"/>
      <c r="FHL7" s="226"/>
      <c r="FHM7" s="227"/>
      <c r="FHO7" s="228"/>
      <c r="FHP7" s="229"/>
      <c r="FHQ7" s="230"/>
      <c r="FHR7" s="194"/>
      <c r="FHS7" s="194"/>
      <c r="FHT7" s="195"/>
      <c r="FHU7" s="196"/>
      <c r="FHV7" s="197"/>
      <c r="FHW7" s="197"/>
      <c r="FHX7" s="231"/>
      <c r="FHZ7" s="223"/>
      <c r="FIA7" s="225"/>
      <c r="FIB7" s="226"/>
      <c r="FIC7" s="227"/>
      <c r="FIE7" s="228"/>
      <c r="FIF7" s="229"/>
      <c r="FIG7" s="230"/>
      <c r="FIH7" s="194"/>
      <c r="FII7" s="194"/>
      <c r="FIJ7" s="195"/>
      <c r="FIK7" s="196"/>
      <c r="FIL7" s="197"/>
      <c r="FIM7" s="197"/>
      <c r="FIN7" s="231"/>
      <c r="FIP7" s="223"/>
      <c r="FIQ7" s="225"/>
      <c r="FIR7" s="226"/>
      <c r="FIS7" s="227"/>
      <c r="FIU7" s="228"/>
      <c r="FIV7" s="229"/>
      <c r="FIW7" s="230"/>
      <c r="FIX7" s="194"/>
      <c r="FIY7" s="194"/>
      <c r="FIZ7" s="195"/>
      <c r="FJA7" s="196"/>
      <c r="FJB7" s="197"/>
      <c r="FJC7" s="197"/>
      <c r="FJD7" s="231"/>
      <c r="FJF7" s="223"/>
      <c r="FJG7" s="225"/>
      <c r="FJH7" s="226"/>
      <c r="FJI7" s="227"/>
      <c r="FJK7" s="228"/>
      <c r="FJL7" s="229"/>
      <c r="FJM7" s="230"/>
      <c r="FJN7" s="194"/>
      <c r="FJO7" s="194"/>
      <c r="FJP7" s="195"/>
      <c r="FJQ7" s="196"/>
      <c r="FJR7" s="197"/>
      <c r="FJS7" s="197"/>
      <c r="FJT7" s="231"/>
      <c r="FJV7" s="223"/>
      <c r="FJW7" s="225"/>
      <c r="FJX7" s="226"/>
      <c r="FJY7" s="227"/>
      <c r="FKA7" s="228"/>
      <c r="FKB7" s="229"/>
      <c r="FKC7" s="230"/>
      <c r="FKD7" s="194"/>
      <c r="FKE7" s="194"/>
      <c r="FKF7" s="195"/>
      <c r="FKG7" s="196"/>
      <c r="FKH7" s="197"/>
      <c r="FKI7" s="197"/>
      <c r="FKJ7" s="231"/>
      <c r="FKL7" s="223"/>
      <c r="FKM7" s="225"/>
      <c r="FKN7" s="226"/>
      <c r="FKO7" s="227"/>
      <c r="FKQ7" s="228"/>
      <c r="FKR7" s="229"/>
      <c r="FKS7" s="230"/>
      <c r="FKT7" s="194"/>
      <c r="FKU7" s="194"/>
      <c r="FKV7" s="195"/>
      <c r="FKW7" s="196"/>
      <c r="FKX7" s="197"/>
      <c r="FKY7" s="197"/>
      <c r="FKZ7" s="231"/>
      <c r="FLB7" s="223"/>
      <c r="FLC7" s="225"/>
      <c r="FLD7" s="226"/>
      <c r="FLE7" s="227"/>
      <c r="FLG7" s="228"/>
      <c r="FLH7" s="229"/>
      <c r="FLI7" s="230"/>
      <c r="FLJ7" s="194"/>
      <c r="FLK7" s="194"/>
      <c r="FLL7" s="195"/>
      <c r="FLM7" s="196"/>
      <c r="FLN7" s="197"/>
      <c r="FLO7" s="197"/>
      <c r="FLP7" s="231"/>
      <c r="FLR7" s="223"/>
      <c r="FLS7" s="225"/>
      <c r="FLT7" s="226"/>
      <c r="FLU7" s="227"/>
      <c r="FLW7" s="228"/>
      <c r="FLX7" s="229"/>
      <c r="FLY7" s="230"/>
      <c r="FLZ7" s="194"/>
      <c r="FMA7" s="194"/>
      <c r="FMB7" s="195"/>
      <c r="FMC7" s="196"/>
      <c r="FMD7" s="197"/>
      <c r="FME7" s="197"/>
      <c r="FMF7" s="231"/>
      <c r="FMH7" s="223"/>
      <c r="FMI7" s="225"/>
      <c r="FMJ7" s="226"/>
      <c r="FMK7" s="227"/>
      <c r="FMM7" s="228"/>
      <c r="FMN7" s="229"/>
      <c r="FMO7" s="230"/>
      <c r="FMP7" s="194"/>
      <c r="FMQ7" s="194"/>
      <c r="FMR7" s="195"/>
      <c r="FMS7" s="196"/>
      <c r="FMT7" s="197"/>
      <c r="FMU7" s="197"/>
      <c r="FMV7" s="231"/>
      <c r="FMX7" s="223"/>
      <c r="FMY7" s="225"/>
      <c r="FMZ7" s="226"/>
      <c r="FNA7" s="227"/>
      <c r="FNC7" s="228"/>
      <c r="FND7" s="229"/>
      <c r="FNE7" s="230"/>
      <c r="FNF7" s="194"/>
      <c r="FNG7" s="194"/>
      <c r="FNH7" s="195"/>
      <c r="FNI7" s="196"/>
      <c r="FNJ7" s="197"/>
      <c r="FNK7" s="197"/>
      <c r="FNL7" s="231"/>
      <c r="FNN7" s="223"/>
      <c r="FNO7" s="225"/>
      <c r="FNP7" s="226"/>
      <c r="FNQ7" s="227"/>
      <c r="FNS7" s="228"/>
      <c r="FNT7" s="229"/>
      <c r="FNU7" s="230"/>
      <c r="FNV7" s="194"/>
      <c r="FNW7" s="194"/>
      <c r="FNX7" s="195"/>
      <c r="FNY7" s="196"/>
      <c r="FNZ7" s="197"/>
      <c r="FOA7" s="197"/>
      <c r="FOB7" s="231"/>
      <c r="FOD7" s="223"/>
      <c r="FOE7" s="225"/>
      <c r="FOF7" s="226"/>
      <c r="FOG7" s="227"/>
      <c r="FOI7" s="228"/>
      <c r="FOJ7" s="229"/>
      <c r="FOK7" s="230"/>
      <c r="FOL7" s="194"/>
      <c r="FOM7" s="194"/>
      <c r="FON7" s="195"/>
      <c r="FOO7" s="196"/>
      <c r="FOP7" s="197"/>
      <c r="FOQ7" s="197"/>
      <c r="FOR7" s="231"/>
      <c r="FOT7" s="223"/>
      <c r="FOU7" s="225"/>
      <c r="FOV7" s="226"/>
      <c r="FOW7" s="227"/>
      <c r="FOY7" s="228"/>
      <c r="FOZ7" s="229"/>
      <c r="FPA7" s="230"/>
      <c r="FPB7" s="194"/>
      <c r="FPC7" s="194"/>
      <c r="FPD7" s="195"/>
      <c r="FPE7" s="196"/>
      <c r="FPF7" s="197"/>
      <c r="FPG7" s="197"/>
      <c r="FPH7" s="231"/>
      <c r="FPJ7" s="223"/>
      <c r="FPK7" s="225"/>
      <c r="FPL7" s="226"/>
      <c r="FPM7" s="227"/>
      <c r="FPO7" s="228"/>
      <c r="FPP7" s="229"/>
      <c r="FPQ7" s="230"/>
      <c r="FPR7" s="194"/>
      <c r="FPS7" s="194"/>
      <c r="FPT7" s="195"/>
      <c r="FPU7" s="196"/>
      <c r="FPV7" s="197"/>
      <c r="FPW7" s="197"/>
      <c r="FPX7" s="231"/>
      <c r="FPZ7" s="223"/>
      <c r="FQA7" s="225"/>
      <c r="FQB7" s="226"/>
      <c r="FQC7" s="227"/>
      <c r="FQE7" s="228"/>
      <c r="FQF7" s="229"/>
      <c r="FQG7" s="230"/>
      <c r="FQH7" s="194"/>
      <c r="FQI7" s="194"/>
      <c r="FQJ7" s="195"/>
      <c r="FQK7" s="196"/>
      <c r="FQL7" s="197"/>
      <c r="FQM7" s="197"/>
      <c r="FQN7" s="231"/>
      <c r="FQP7" s="223"/>
      <c r="FQQ7" s="225"/>
      <c r="FQR7" s="226"/>
      <c r="FQS7" s="227"/>
      <c r="FQU7" s="228"/>
      <c r="FQV7" s="229"/>
      <c r="FQW7" s="230"/>
      <c r="FQX7" s="194"/>
      <c r="FQY7" s="194"/>
      <c r="FQZ7" s="195"/>
      <c r="FRA7" s="196"/>
      <c r="FRB7" s="197"/>
      <c r="FRC7" s="197"/>
      <c r="FRD7" s="231"/>
      <c r="FRF7" s="223"/>
      <c r="FRG7" s="225"/>
      <c r="FRH7" s="226"/>
      <c r="FRI7" s="227"/>
      <c r="FRK7" s="228"/>
      <c r="FRL7" s="229"/>
      <c r="FRM7" s="230"/>
      <c r="FRN7" s="194"/>
      <c r="FRO7" s="194"/>
      <c r="FRP7" s="195"/>
      <c r="FRQ7" s="196"/>
      <c r="FRR7" s="197"/>
      <c r="FRS7" s="197"/>
      <c r="FRT7" s="231"/>
      <c r="FRV7" s="223"/>
      <c r="FRW7" s="225"/>
      <c r="FRX7" s="226"/>
      <c r="FRY7" s="227"/>
      <c r="FSA7" s="228"/>
      <c r="FSB7" s="229"/>
      <c r="FSC7" s="230"/>
      <c r="FSD7" s="194"/>
      <c r="FSE7" s="194"/>
      <c r="FSF7" s="195"/>
      <c r="FSG7" s="196"/>
      <c r="FSH7" s="197"/>
      <c r="FSI7" s="197"/>
      <c r="FSJ7" s="231"/>
      <c r="FSL7" s="223"/>
      <c r="FSM7" s="225"/>
      <c r="FSN7" s="226"/>
      <c r="FSO7" s="227"/>
      <c r="FSQ7" s="228"/>
      <c r="FSR7" s="229"/>
      <c r="FSS7" s="230"/>
      <c r="FST7" s="194"/>
      <c r="FSU7" s="194"/>
      <c r="FSV7" s="195"/>
      <c r="FSW7" s="196"/>
      <c r="FSX7" s="197"/>
      <c r="FSY7" s="197"/>
      <c r="FSZ7" s="231"/>
      <c r="FTB7" s="223"/>
      <c r="FTC7" s="225"/>
      <c r="FTD7" s="226"/>
      <c r="FTE7" s="227"/>
      <c r="FTG7" s="228"/>
      <c r="FTH7" s="229"/>
      <c r="FTI7" s="230"/>
      <c r="FTJ7" s="194"/>
      <c r="FTK7" s="194"/>
      <c r="FTL7" s="195"/>
      <c r="FTM7" s="196"/>
      <c r="FTN7" s="197"/>
      <c r="FTO7" s="197"/>
      <c r="FTP7" s="231"/>
      <c r="FTR7" s="223"/>
      <c r="FTS7" s="225"/>
      <c r="FTT7" s="226"/>
      <c r="FTU7" s="227"/>
      <c r="FTW7" s="228"/>
      <c r="FTX7" s="229"/>
      <c r="FTY7" s="230"/>
      <c r="FTZ7" s="194"/>
      <c r="FUA7" s="194"/>
      <c r="FUB7" s="195"/>
      <c r="FUC7" s="196"/>
      <c r="FUD7" s="197"/>
      <c r="FUE7" s="197"/>
      <c r="FUF7" s="231"/>
      <c r="FUH7" s="223"/>
      <c r="FUI7" s="225"/>
      <c r="FUJ7" s="226"/>
      <c r="FUK7" s="227"/>
      <c r="FUM7" s="228"/>
      <c r="FUN7" s="229"/>
      <c r="FUO7" s="230"/>
      <c r="FUP7" s="194"/>
      <c r="FUQ7" s="194"/>
      <c r="FUR7" s="195"/>
      <c r="FUS7" s="196"/>
      <c r="FUT7" s="197"/>
      <c r="FUU7" s="197"/>
      <c r="FUV7" s="231"/>
      <c r="FUX7" s="223"/>
      <c r="FUY7" s="225"/>
      <c r="FUZ7" s="226"/>
      <c r="FVA7" s="227"/>
      <c r="FVC7" s="228"/>
      <c r="FVD7" s="229"/>
      <c r="FVE7" s="230"/>
      <c r="FVF7" s="194"/>
      <c r="FVG7" s="194"/>
      <c r="FVH7" s="195"/>
      <c r="FVI7" s="196"/>
      <c r="FVJ7" s="197"/>
      <c r="FVK7" s="197"/>
      <c r="FVL7" s="231"/>
      <c r="FVN7" s="223"/>
      <c r="FVO7" s="225"/>
      <c r="FVP7" s="226"/>
      <c r="FVQ7" s="227"/>
      <c r="FVS7" s="228"/>
      <c r="FVT7" s="229"/>
      <c r="FVU7" s="230"/>
      <c r="FVV7" s="194"/>
      <c r="FVW7" s="194"/>
      <c r="FVX7" s="195"/>
      <c r="FVY7" s="196"/>
      <c r="FVZ7" s="197"/>
      <c r="FWA7" s="197"/>
      <c r="FWB7" s="231"/>
      <c r="FWD7" s="223"/>
      <c r="FWE7" s="225"/>
      <c r="FWF7" s="226"/>
      <c r="FWG7" s="227"/>
      <c r="FWI7" s="228"/>
      <c r="FWJ7" s="229"/>
      <c r="FWK7" s="230"/>
      <c r="FWL7" s="194"/>
      <c r="FWM7" s="194"/>
      <c r="FWN7" s="195"/>
      <c r="FWO7" s="196"/>
      <c r="FWP7" s="197"/>
      <c r="FWQ7" s="197"/>
      <c r="FWR7" s="231"/>
      <c r="FWT7" s="223"/>
      <c r="FWU7" s="225"/>
      <c r="FWV7" s="226"/>
      <c r="FWW7" s="227"/>
      <c r="FWY7" s="228"/>
      <c r="FWZ7" s="229"/>
      <c r="FXA7" s="230"/>
      <c r="FXB7" s="194"/>
      <c r="FXC7" s="194"/>
      <c r="FXD7" s="195"/>
      <c r="FXE7" s="196"/>
      <c r="FXF7" s="197"/>
      <c r="FXG7" s="197"/>
      <c r="FXH7" s="231"/>
      <c r="FXJ7" s="223"/>
      <c r="FXK7" s="225"/>
      <c r="FXL7" s="226"/>
      <c r="FXM7" s="227"/>
      <c r="FXO7" s="228"/>
      <c r="FXP7" s="229"/>
      <c r="FXQ7" s="230"/>
      <c r="FXR7" s="194"/>
      <c r="FXS7" s="194"/>
      <c r="FXT7" s="195"/>
      <c r="FXU7" s="196"/>
      <c r="FXV7" s="197"/>
      <c r="FXW7" s="197"/>
      <c r="FXX7" s="231"/>
      <c r="FXZ7" s="223"/>
      <c r="FYA7" s="225"/>
      <c r="FYB7" s="226"/>
      <c r="FYC7" s="227"/>
      <c r="FYE7" s="228"/>
      <c r="FYF7" s="229"/>
      <c r="FYG7" s="230"/>
      <c r="FYH7" s="194"/>
      <c r="FYI7" s="194"/>
      <c r="FYJ7" s="195"/>
      <c r="FYK7" s="196"/>
      <c r="FYL7" s="197"/>
      <c r="FYM7" s="197"/>
      <c r="FYN7" s="231"/>
      <c r="FYP7" s="223"/>
      <c r="FYQ7" s="225"/>
      <c r="FYR7" s="226"/>
      <c r="FYS7" s="227"/>
      <c r="FYU7" s="228"/>
      <c r="FYV7" s="229"/>
      <c r="FYW7" s="230"/>
      <c r="FYX7" s="194"/>
      <c r="FYY7" s="194"/>
      <c r="FYZ7" s="195"/>
      <c r="FZA7" s="196"/>
      <c r="FZB7" s="197"/>
      <c r="FZC7" s="197"/>
      <c r="FZD7" s="231"/>
      <c r="FZF7" s="223"/>
      <c r="FZG7" s="225"/>
      <c r="FZH7" s="226"/>
      <c r="FZI7" s="227"/>
      <c r="FZK7" s="228"/>
      <c r="FZL7" s="229"/>
      <c r="FZM7" s="230"/>
      <c r="FZN7" s="194"/>
      <c r="FZO7" s="194"/>
      <c r="FZP7" s="195"/>
      <c r="FZQ7" s="196"/>
      <c r="FZR7" s="197"/>
      <c r="FZS7" s="197"/>
      <c r="FZT7" s="231"/>
      <c r="FZV7" s="223"/>
      <c r="FZW7" s="225"/>
      <c r="FZX7" s="226"/>
      <c r="FZY7" s="227"/>
      <c r="GAA7" s="228"/>
      <c r="GAB7" s="229"/>
      <c r="GAC7" s="230"/>
      <c r="GAD7" s="194"/>
      <c r="GAE7" s="194"/>
      <c r="GAF7" s="195"/>
      <c r="GAG7" s="196"/>
      <c r="GAH7" s="197"/>
      <c r="GAI7" s="197"/>
      <c r="GAJ7" s="231"/>
      <c r="GAL7" s="223"/>
      <c r="GAM7" s="225"/>
      <c r="GAN7" s="226"/>
      <c r="GAO7" s="227"/>
      <c r="GAQ7" s="228"/>
      <c r="GAR7" s="229"/>
      <c r="GAS7" s="230"/>
      <c r="GAT7" s="194"/>
      <c r="GAU7" s="194"/>
      <c r="GAV7" s="195"/>
      <c r="GAW7" s="196"/>
      <c r="GAX7" s="197"/>
      <c r="GAY7" s="197"/>
      <c r="GAZ7" s="231"/>
      <c r="GBB7" s="223"/>
      <c r="GBC7" s="225"/>
      <c r="GBD7" s="226"/>
      <c r="GBE7" s="227"/>
      <c r="GBG7" s="228"/>
      <c r="GBH7" s="229"/>
      <c r="GBI7" s="230"/>
      <c r="GBJ7" s="194"/>
      <c r="GBK7" s="194"/>
      <c r="GBL7" s="195"/>
      <c r="GBM7" s="196"/>
      <c r="GBN7" s="197"/>
      <c r="GBO7" s="197"/>
      <c r="GBP7" s="231"/>
      <c r="GBR7" s="223"/>
      <c r="GBS7" s="225"/>
      <c r="GBT7" s="226"/>
      <c r="GBU7" s="227"/>
      <c r="GBW7" s="228"/>
      <c r="GBX7" s="229"/>
      <c r="GBY7" s="230"/>
      <c r="GBZ7" s="194"/>
      <c r="GCA7" s="194"/>
      <c r="GCB7" s="195"/>
      <c r="GCC7" s="196"/>
      <c r="GCD7" s="197"/>
      <c r="GCE7" s="197"/>
      <c r="GCF7" s="231"/>
      <c r="GCH7" s="223"/>
      <c r="GCI7" s="225"/>
      <c r="GCJ7" s="226"/>
      <c r="GCK7" s="227"/>
      <c r="GCM7" s="228"/>
      <c r="GCN7" s="229"/>
      <c r="GCO7" s="230"/>
      <c r="GCP7" s="194"/>
      <c r="GCQ7" s="194"/>
      <c r="GCR7" s="195"/>
      <c r="GCS7" s="196"/>
      <c r="GCT7" s="197"/>
      <c r="GCU7" s="197"/>
      <c r="GCV7" s="231"/>
      <c r="GCX7" s="223"/>
      <c r="GCY7" s="225"/>
      <c r="GCZ7" s="226"/>
      <c r="GDA7" s="227"/>
      <c r="GDC7" s="228"/>
      <c r="GDD7" s="229"/>
      <c r="GDE7" s="230"/>
      <c r="GDF7" s="194"/>
      <c r="GDG7" s="194"/>
      <c r="GDH7" s="195"/>
      <c r="GDI7" s="196"/>
      <c r="GDJ7" s="197"/>
      <c r="GDK7" s="197"/>
      <c r="GDL7" s="231"/>
      <c r="GDN7" s="223"/>
      <c r="GDO7" s="225"/>
      <c r="GDP7" s="226"/>
      <c r="GDQ7" s="227"/>
      <c r="GDS7" s="228"/>
      <c r="GDT7" s="229"/>
      <c r="GDU7" s="230"/>
      <c r="GDV7" s="194"/>
      <c r="GDW7" s="194"/>
      <c r="GDX7" s="195"/>
      <c r="GDY7" s="196"/>
      <c r="GDZ7" s="197"/>
      <c r="GEA7" s="197"/>
      <c r="GEB7" s="231"/>
      <c r="GED7" s="223"/>
      <c r="GEE7" s="225"/>
      <c r="GEF7" s="226"/>
      <c r="GEG7" s="227"/>
      <c r="GEI7" s="228"/>
      <c r="GEJ7" s="229"/>
      <c r="GEK7" s="230"/>
      <c r="GEL7" s="194"/>
      <c r="GEM7" s="194"/>
      <c r="GEN7" s="195"/>
      <c r="GEO7" s="196"/>
      <c r="GEP7" s="197"/>
      <c r="GEQ7" s="197"/>
      <c r="GER7" s="231"/>
      <c r="GET7" s="223"/>
      <c r="GEU7" s="225"/>
      <c r="GEV7" s="226"/>
      <c r="GEW7" s="227"/>
      <c r="GEY7" s="228"/>
      <c r="GEZ7" s="229"/>
      <c r="GFA7" s="230"/>
      <c r="GFB7" s="194"/>
      <c r="GFC7" s="194"/>
      <c r="GFD7" s="195"/>
      <c r="GFE7" s="196"/>
      <c r="GFF7" s="197"/>
      <c r="GFG7" s="197"/>
      <c r="GFH7" s="231"/>
      <c r="GFJ7" s="223"/>
      <c r="GFK7" s="225"/>
      <c r="GFL7" s="226"/>
      <c r="GFM7" s="227"/>
      <c r="GFO7" s="228"/>
      <c r="GFP7" s="229"/>
      <c r="GFQ7" s="230"/>
      <c r="GFR7" s="194"/>
      <c r="GFS7" s="194"/>
      <c r="GFT7" s="195"/>
      <c r="GFU7" s="196"/>
      <c r="GFV7" s="197"/>
      <c r="GFW7" s="197"/>
      <c r="GFX7" s="231"/>
      <c r="GFZ7" s="223"/>
      <c r="GGA7" s="225"/>
      <c r="GGB7" s="226"/>
      <c r="GGC7" s="227"/>
      <c r="GGE7" s="228"/>
      <c r="GGF7" s="229"/>
      <c r="GGG7" s="230"/>
      <c r="GGH7" s="194"/>
      <c r="GGI7" s="194"/>
      <c r="GGJ7" s="195"/>
      <c r="GGK7" s="196"/>
      <c r="GGL7" s="197"/>
      <c r="GGM7" s="197"/>
      <c r="GGN7" s="231"/>
      <c r="GGP7" s="223"/>
      <c r="GGQ7" s="225"/>
      <c r="GGR7" s="226"/>
      <c r="GGS7" s="227"/>
      <c r="GGU7" s="228"/>
      <c r="GGV7" s="229"/>
      <c r="GGW7" s="230"/>
      <c r="GGX7" s="194"/>
      <c r="GGY7" s="194"/>
      <c r="GGZ7" s="195"/>
      <c r="GHA7" s="196"/>
      <c r="GHB7" s="197"/>
      <c r="GHC7" s="197"/>
      <c r="GHD7" s="231"/>
      <c r="GHF7" s="223"/>
      <c r="GHG7" s="225"/>
      <c r="GHH7" s="226"/>
      <c r="GHI7" s="227"/>
      <c r="GHK7" s="228"/>
      <c r="GHL7" s="229"/>
      <c r="GHM7" s="230"/>
      <c r="GHN7" s="194"/>
      <c r="GHO7" s="194"/>
      <c r="GHP7" s="195"/>
      <c r="GHQ7" s="196"/>
      <c r="GHR7" s="197"/>
      <c r="GHS7" s="197"/>
      <c r="GHT7" s="231"/>
      <c r="GHV7" s="223"/>
      <c r="GHW7" s="225"/>
      <c r="GHX7" s="226"/>
      <c r="GHY7" s="227"/>
      <c r="GIA7" s="228"/>
      <c r="GIB7" s="229"/>
      <c r="GIC7" s="230"/>
      <c r="GID7" s="194"/>
      <c r="GIE7" s="194"/>
      <c r="GIF7" s="195"/>
      <c r="GIG7" s="196"/>
      <c r="GIH7" s="197"/>
      <c r="GII7" s="197"/>
      <c r="GIJ7" s="231"/>
      <c r="GIL7" s="223"/>
      <c r="GIM7" s="225"/>
      <c r="GIN7" s="226"/>
      <c r="GIO7" s="227"/>
      <c r="GIQ7" s="228"/>
      <c r="GIR7" s="229"/>
      <c r="GIS7" s="230"/>
      <c r="GIT7" s="194"/>
      <c r="GIU7" s="194"/>
      <c r="GIV7" s="195"/>
      <c r="GIW7" s="196"/>
      <c r="GIX7" s="197"/>
      <c r="GIY7" s="197"/>
      <c r="GIZ7" s="231"/>
      <c r="GJB7" s="223"/>
      <c r="GJC7" s="225"/>
      <c r="GJD7" s="226"/>
      <c r="GJE7" s="227"/>
      <c r="GJG7" s="228"/>
      <c r="GJH7" s="229"/>
      <c r="GJI7" s="230"/>
      <c r="GJJ7" s="194"/>
      <c r="GJK7" s="194"/>
      <c r="GJL7" s="195"/>
      <c r="GJM7" s="196"/>
      <c r="GJN7" s="197"/>
      <c r="GJO7" s="197"/>
      <c r="GJP7" s="231"/>
      <c r="GJR7" s="223"/>
      <c r="GJS7" s="225"/>
      <c r="GJT7" s="226"/>
      <c r="GJU7" s="227"/>
      <c r="GJW7" s="228"/>
      <c r="GJX7" s="229"/>
      <c r="GJY7" s="230"/>
      <c r="GJZ7" s="194"/>
      <c r="GKA7" s="194"/>
      <c r="GKB7" s="195"/>
      <c r="GKC7" s="196"/>
      <c r="GKD7" s="197"/>
      <c r="GKE7" s="197"/>
      <c r="GKF7" s="231"/>
      <c r="GKH7" s="223"/>
      <c r="GKI7" s="225"/>
      <c r="GKJ7" s="226"/>
      <c r="GKK7" s="227"/>
      <c r="GKM7" s="228"/>
      <c r="GKN7" s="229"/>
      <c r="GKO7" s="230"/>
      <c r="GKP7" s="194"/>
      <c r="GKQ7" s="194"/>
      <c r="GKR7" s="195"/>
      <c r="GKS7" s="196"/>
      <c r="GKT7" s="197"/>
      <c r="GKU7" s="197"/>
      <c r="GKV7" s="231"/>
      <c r="GKX7" s="223"/>
      <c r="GKY7" s="225"/>
      <c r="GKZ7" s="226"/>
      <c r="GLA7" s="227"/>
      <c r="GLC7" s="228"/>
      <c r="GLD7" s="229"/>
      <c r="GLE7" s="230"/>
      <c r="GLF7" s="194"/>
      <c r="GLG7" s="194"/>
      <c r="GLH7" s="195"/>
      <c r="GLI7" s="196"/>
      <c r="GLJ7" s="197"/>
      <c r="GLK7" s="197"/>
      <c r="GLL7" s="231"/>
      <c r="GLN7" s="223"/>
      <c r="GLO7" s="225"/>
      <c r="GLP7" s="226"/>
      <c r="GLQ7" s="227"/>
      <c r="GLS7" s="228"/>
      <c r="GLT7" s="229"/>
      <c r="GLU7" s="230"/>
      <c r="GLV7" s="194"/>
      <c r="GLW7" s="194"/>
      <c r="GLX7" s="195"/>
      <c r="GLY7" s="196"/>
      <c r="GLZ7" s="197"/>
      <c r="GMA7" s="197"/>
      <c r="GMB7" s="231"/>
      <c r="GMD7" s="223"/>
      <c r="GME7" s="225"/>
      <c r="GMF7" s="226"/>
      <c r="GMG7" s="227"/>
      <c r="GMI7" s="228"/>
      <c r="GMJ7" s="229"/>
      <c r="GMK7" s="230"/>
      <c r="GML7" s="194"/>
      <c r="GMM7" s="194"/>
      <c r="GMN7" s="195"/>
      <c r="GMO7" s="196"/>
      <c r="GMP7" s="197"/>
      <c r="GMQ7" s="197"/>
      <c r="GMR7" s="231"/>
      <c r="GMT7" s="223"/>
      <c r="GMU7" s="225"/>
      <c r="GMV7" s="226"/>
      <c r="GMW7" s="227"/>
      <c r="GMY7" s="228"/>
      <c r="GMZ7" s="229"/>
      <c r="GNA7" s="230"/>
      <c r="GNB7" s="194"/>
      <c r="GNC7" s="194"/>
      <c r="GND7" s="195"/>
      <c r="GNE7" s="196"/>
      <c r="GNF7" s="197"/>
      <c r="GNG7" s="197"/>
      <c r="GNH7" s="231"/>
      <c r="GNJ7" s="223"/>
      <c r="GNK7" s="225"/>
      <c r="GNL7" s="226"/>
      <c r="GNM7" s="227"/>
      <c r="GNO7" s="228"/>
      <c r="GNP7" s="229"/>
      <c r="GNQ7" s="230"/>
      <c r="GNR7" s="194"/>
      <c r="GNS7" s="194"/>
      <c r="GNT7" s="195"/>
      <c r="GNU7" s="196"/>
      <c r="GNV7" s="197"/>
      <c r="GNW7" s="197"/>
      <c r="GNX7" s="231"/>
      <c r="GNZ7" s="223"/>
      <c r="GOA7" s="225"/>
      <c r="GOB7" s="226"/>
      <c r="GOC7" s="227"/>
      <c r="GOE7" s="228"/>
      <c r="GOF7" s="229"/>
      <c r="GOG7" s="230"/>
      <c r="GOH7" s="194"/>
      <c r="GOI7" s="194"/>
      <c r="GOJ7" s="195"/>
      <c r="GOK7" s="196"/>
      <c r="GOL7" s="197"/>
      <c r="GOM7" s="197"/>
      <c r="GON7" s="231"/>
      <c r="GOP7" s="223"/>
      <c r="GOQ7" s="225"/>
      <c r="GOR7" s="226"/>
      <c r="GOS7" s="227"/>
      <c r="GOU7" s="228"/>
      <c r="GOV7" s="229"/>
      <c r="GOW7" s="230"/>
      <c r="GOX7" s="194"/>
      <c r="GOY7" s="194"/>
      <c r="GOZ7" s="195"/>
      <c r="GPA7" s="196"/>
      <c r="GPB7" s="197"/>
      <c r="GPC7" s="197"/>
      <c r="GPD7" s="231"/>
      <c r="GPF7" s="223"/>
      <c r="GPG7" s="225"/>
      <c r="GPH7" s="226"/>
      <c r="GPI7" s="227"/>
      <c r="GPK7" s="228"/>
      <c r="GPL7" s="229"/>
      <c r="GPM7" s="230"/>
      <c r="GPN7" s="194"/>
      <c r="GPO7" s="194"/>
      <c r="GPP7" s="195"/>
      <c r="GPQ7" s="196"/>
      <c r="GPR7" s="197"/>
      <c r="GPS7" s="197"/>
      <c r="GPT7" s="231"/>
      <c r="GPV7" s="223"/>
      <c r="GPW7" s="225"/>
      <c r="GPX7" s="226"/>
      <c r="GPY7" s="227"/>
      <c r="GQA7" s="228"/>
      <c r="GQB7" s="229"/>
      <c r="GQC7" s="230"/>
      <c r="GQD7" s="194"/>
      <c r="GQE7" s="194"/>
      <c r="GQF7" s="195"/>
      <c r="GQG7" s="196"/>
      <c r="GQH7" s="197"/>
      <c r="GQI7" s="197"/>
      <c r="GQJ7" s="231"/>
      <c r="GQL7" s="223"/>
      <c r="GQM7" s="225"/>
      <c r="GQN7" s="226"/>
      <c r="GQO7" s="227"/>
      <c r="GQQ7" s="228"/>
      <c r="GQR7" s="229"/>
      <c r="GQS7" s="230"/>
      <c r="GQT7" s="194"/>
      <c r="GQU7" s="194"/>
      <c r="GQV7" s="195"/>
      <c r="GQW7" s="196"/>
      <c r="GQX7" s="197"/>
      <c r="GQY7" s="197"/>
      <c r="GQZ7" s="231"/>
      <c r="GRB7" s="223"/>
      <c r="GRC7" s="225"/>
      <c r="GRD7" s="226"/>
      <c r="GRE7" s="227"/>
      <c r="GRG7" s="228"/>
      <c r="GRH7" s="229"/>
      <c r="GRI7" s="230"/>
      <c r="GRJ7" s="194"/>
      <c r="GRK7" s="194"/>
      <c r="GRL7" s="195"/>
      <c r="GRM7" s="196"/>
      <c r="GRN7" s="197"/>
      <c r="GRO7" s="197"/>
      <c r="GRP7" s="231"/>
      <c r="GRR7" s="223"/>
      <c r="GRS7" s="225"/>
      <c r="GRT7" s="226"/>
      <c r="GRU7" s="227"/>
      <c r="GRW7" s="228"/>
      <c r="GRX7" s="229"/>
      <c r="GRY7" s="230"/>
      <c r="GRZ7" s="194"/>
      <c r="GSA7" s="194"/>
      <c r="GSB7" s="195"/>
      <c r="GSC7" s="196"/>
      <c r="GSD7" s="197"/>
      <c r="GSE7" s="197"/>
      <c r="GSF7" s="231"/>
      <c r="GSH7" s="223"/>
      <c r="GSI7" s="225"/>
      <c r="GSJ7" s="226"/>
      <c r="GSK7" s="227"/>
      <c r="GSM7" s="228"/>
      <c r="GSN7" s="229"/>
      <c r="GSO7" s="230"/>
      <c r="GSP7" s="194"/>
      <c r="GSQ7" s="194"/>
      <c r="GSR7" s="195"/>
      <c r="GSS7" s="196"/>
      <c r="GST7" s="197"/>
      <c r="GSU7" s="197"/>
      <c r="GSV7" s="231"/>
      <c r="GSX7" s="223"/>
      <c r="GSY7" s="225"/>
      <c r="GSZ7" s="226"/>
      <c r="GTA7" s="227"/>
      <c r="GTC7" s="228"/>
      <c r="GTD7" s="229"/>
      <c r="GTE7" s="230"/>
      <c r="GTF7" s="194"/>
      <c r="GTG7" s="194"/>
      <c r="GTH7" s="195"/>
      <c r="GTI7" s="196"/>
      <c r="GTJ7" s="197"/>
      <c r="GTK7" s="197"/>
      <c r="GTL7" s="231"/>
      <c r="GTN7" s="223"/>
      <c r="GTO7" s="225"/>
      <c r="GTP7" s="226"/>
      <c r="GTQ7" s="227"/>
      <c r="GTS7" s="228"/>
      <c r="GTT7" s="229"/>
      <c r="GTU7" s="230"/>
      <c r="GTV7" s="194"/>
      <c r="GTW7" s="194"/>
      <c r="GTX7" s="195"/>
      <c r="GTY7" s="196"/>
      <c r="GTZ7" s="197"/>
      <c r="GUA7" s="197"/>
      <c r="GUB7" s="231"/>
      <c r="GUD7" s="223"/>
      <c r="GUE7" s="225"/>
      <c r="GUF7" s="226"/>
      <c r="GUG7" s="227"/>
      <c r="GUI7" s="228"/>
      <c r="GUJ7" s="229"/>
      <c r="GUK7" s="230"/>
      <c r="GUL7" s="194"/>
      <c r="GUM7" s="194"/>
      <c r="GUN7" s="195"/>
      <c r="GUO7" s="196"/>
      <c r="GUP7" s="197"/>
      <c r="GUQ7" s="197"/>
      <c r="GUR7" s="231"/>
      <c r="GUT7" s="223"/>
      <c r="GUU7" s="225"/>
      <c r="GUV7" s="226"/>
      <c r="GUW7" s="227"/>
      <c r="GUY7" s="228"/>
      <c r="GUZ7" s="229"/>
      <c r="GVA7" s="230"/>
      <c r="GVB7" s="194"/>
      <c r="GVC7" s="194"/>
      <c r="GVD7" s="195"/>
      <c r="GVE7" s="196"/>
      <c r="GVF7" s="197"/>
      <c r="GVG7" s="197"/>
      <c r="GVH7" s="231"/>
      <c r="GVJ7" s="223"/>
      <c r="GVK7" s="225"/>
      <c r="GVL7" s="226"/>
      <c r="GVM7" s="227"/>
      <c r="GVO7" s="228"/>
      <c r="GVP7" s="229"/>
      <c r="GVQ7" s="230"/>
      <c r="GVR7" s="194"/>
      <c r="GVS7" s="194"/>
      <c r="GVT7" s="195"/>
      <c r="GVU7" s="196"/>
      <c r="GVV7" s="197"/>
      <c r="GVW7" s="197"/>
      <c r="GVX7" s="231"/>
      <c r="GVZ7" s="223"/>
      <c r="GWA7" s="225"/>
      <c r="GWB7" s="226"/>
      <c r="GWC7" s="227"/>
      <c r="GWE7" s="228"/>
      <c r="GWF7" s="229"/>
      <c r="GWG7" s="230"/>
      <c r="GWH7" s="194"/>
      <c r="GWI7" s="194"/>
      <c r="GWJ7" s="195"/>
      <c r="GWK7" s="196"/>
      <c r="GWL7" s="197"/>
      <c r="GWM7" s="197"/>
      <c r="GWN7" s="231"/>
      <c r="GWP7" s="223"/>
      <c r="GWQ7" s="225"/>
      <c r="GWR7" s="226"/>
      <c r="GWS7" s="227"/>
      <c r="GWU7" s="228"/>
      <c r="GWV7" s="229"/>
      <c r="GWW7" s="230"/>
      <c r="GWX7" s="194"/>
      <c r="GWY7" s="194"/>
      <c r="GWZ7" s="195"/>
      <c r="GXA7" s="196"/>
      <c r="GXB7" s="197"/>
      <c r="GXC7" s="197"/>
      <c r="GXD7" s="231"/>
      <c r="GXF7" s="223"/>
      <c r="GXG7" s="225"/>
      <c r="GXH7" s="226"/>
      <c r="GXI7" s="227"/>
      <c r="GXK7" s="228"/>
      <c r="GXL7" s="229"/>
      <c r="GXM7" s="230"/>
      <c r="GXN7" s="194"/>
      <c r="GXO7" s="194"/>
      <c r="GXP7" s="195"/>
      <c r="GXQ7" s="196"/>
      <c r="GXR7" s="197"/>
      <c r="GXS7" s="197"/>
      <c r="GXT7" s="231"/>
      <c r="GXV7" s="223"/>
      <c r="GXW7" s="225"/>
      <c r="GXX7" s="226"/>
      <c r="GXY7" s="227"/>
      <c r="GYA7" s="228"/>
      <c r="GYB7" s="229"/>
      <c r="GYC7" s="230"/>
      <c r="GYD7" s="194"/>
      <c r="GYE7" s="194"/>
      <c r="GYF7" s="195"/>
      <c r="GYG7" s="196"/>
      <c r="GYH7" s="197"/>
      <c r="GYI7" s="197"/>
      <c r="GYJ7" s="231"/>
      <c r="GYL7" s="223"/>
      <c r="GYM7" s="225"/>
      <c r="GYN7" s="226"/>
      <c r="GYO7" s="227"/>
      <c r="GYQ7" s="228"/>
      <c r="GYR7" s="229"/>
      <c r="GYS7" s="230"/>
      <c r="GYT7" s="194"/>
      <c r="GYU7" s="194"/>
      <c r="GYV7" s="195"/>
      <c r="GYW7" s="196"/>
      <c r="GYX7" s="197"/>
      <c r="GYY7" s="197"/>
      <c r="GYZ7" s="231"/>
      <c r="GZB7" s="223"/>
      <c r="GZC7" s="225"/>
      <c r="GZD7" s="226"/>
      <c r="GZE7" s="227"/>
      <c r="GZG7" s="228"/>
      <c r="GZH7" s="229"/>
      <c r="GZI7" s="230"/>
      <c r="GZJ7" s="194"/>
      <c r="GZK7" s="194"/>
      <c r="GZL7" s="195"/>
      <c r="GZM7" s="196"/>
      <c r="GZN7" s="197"/>
      <c r="GZO7" s="197"/>
      <c r="GZP7" s="231"/>
      <c r="GZR7" s="223"/>
      <c r="GZS7" s="225"/>
      <c r="GZT7" s="226"/>
      <c r="GZU7" s="227"/>
      <c r="GZW7" s="228"/>
      <c r="GZX7" s="229"/>
      <c r="GZY7" s="230"/>
      <c r="GZZ7" s="194"/>
      <c r="HAA7" s="194"/>
      <c r="HAB7" s="195"/>
      <c r="HAC7" s="196"/>
      <c r="HAD7" s="197"/>
      <c r="HAE7" s="197"/>
      <c r="HAF7" s="231"/>
      <c r="HAH7" s="223"/>
      <c r="HAI7" s="225"/>
      <c r="HAJ7" s="226"/>
      <c r="HAK7" s="227"/>
      <c r="HAM7" s="228"/>
      <c r="HAN7" s="229"/>
      <c r="HAO7" s="230"/>
      <c r="HAP7" s="194"/>
      <c r="HAQ7" s="194"/>
      <c r="HAR7" s="195"/>
      <c r="HAS7" s="196"/>
      <c r="HAT7" s="197"/>
      <c r="HAU7" s="197"/>
      <c r="HAV7" s="231"/>
      <c r="HAX7" s="223"/>
      <c r="HAY7" s="225"/>
      <c r="HAZ7" s="226"/>
      <c r="HBA7" s="227"/>
      <c r="HBC7" s="228"/>
      <c r="HBD7" s="229"/>
      <c r="HBE7" s="230"/>
      <c r="HBF7" s="194"/>
      <c r="HBG7" s="194"/>
      <c r="HBH7" s="195"/>
      <c r="HBI7" s="196"/>
      <c r="HBJ7" s="197"/>
      <c r="HBK7" s="197"/>
      <c r="HBL7" s="231"/>
      <c r="HBN7" s="223"/>
      <c r="HBO7" s="225"/>
      <c r="HBP7" s="226"/>
      <c r="HBQ7" s="227"/>
      <c r="HBS7" s="228"/>
      <c r="HBT7" s="229"/>
      <c r="HBU7" s="230"/>
      <c r="HBV7" s="194"/>
      <c r="HBW7" s="194"/>
      <c r="HBX7" s="195"/>
      <c r="HBY7" s="196"/>
      <c r="HBZ7" s="197"/>
      <c r="HCA7" s="197"/>
      <c r="HCB7" s="231"/>
      <c r="HCD7" s="223"/>
      <c r="HCE7" s="225"/>
      <c r="HCF7" s="226"/>
      <c r="HCG7" s="227"/>
      <c r="HCI7" s="228"/>
      <c r="HCJ7" s="229"/>
      <c r="HCK7" s="230"/>
      <c r="HCL7" s="194"/>
      <c r="HCM7" s="194"/>
      <c r="HCN7" s="195"/>
      <c r="HCO7" s="196"/>
      <c r="HCP7" s="197"/>
      <c r="HCQ7" s="197"/>
      <c r="HCR7" s="231"/>
      <c r="HCT7" s="223"/>
      <c r="HCU7" s="225"/>
      <c r="HCV7" s="226"/>
      <c r="HCW7" s="227"/>
      <c r="HCY7" s="228"/>
      <c r="HCZ7" s="229"/>
      <c r="HDA7" s="230"/>
      <c r="HDB7" s="194"/>
      <c r="HDC7" s="194"/>
      <c r="HDD7" s="195"/>
      <c r="HDE7" s="196"/>
      <c r="HDF7" s="197"/>
      <c r="HDG7" s="197"/>
      <c r="HDH7" s="231"/>
      <c r="HDJ7" s="223"/>
      <c r="HDK7" s="225"/>
      <c r="HDL7" s="226"/>
      <c r="HDM7" s="227"/>
      <c r="HDO7" s="228"/>
      <c r="HDP7" s="229"/>
      <c r="HDQ7" s="230"/>
      <c r="HDR7" s="194"/>
      <c r="HDS7" s="194"/>
      <c r="HDT7" s="195"/>
      <c r="HDU7" s="196"/>
      <c r="HDV7" s="197"/>
      <c r="HDW7" s="197"/>
      <c r="HDX7" s="231"/>
      <c r="HDZ7" s="223"/>
      <c r="HEA7" s="225"/>
      <c r="HEB7" s="226"/>
      <c r="HEC7" s="227"/>
      <c r="HEE7" s="228"/>
      <c r="HEF7" s="229"/>
      <c r="HEG7" s="230"/>
      <c r="HEH7" s="194"/>
      <c r="HEI7" s="194"/>
      <c r="HEJ7" s="195"/>
      <c r="HEK7" s="196"/>
      <c r="HEL7" s="197"/>
      <c r="HEM7" s="197"/>
      <c r="HEN7" s="231"/>
      <c r="HEP7" s="223"/>
      <c r="HEQ7" s="225"/>
      <c r="HER7" s="226"/>
      <c r="HES7" s="227"/>
      <c r="HEU7" s="228"/>
      <c r="HEV7" s="229"/>
      <c r="HEW7" s="230"/>
      <c r="HEX7" s="194"/>
      <c r="HEY7" s="194"/>
      <c r="HEZ7" s="195"/>
      <c r="HFA7" s="196"/>
      <c r="HFB7" s="197"/>
      <c r="HFC7" s="197"/>
      <c r="HFD7" s="231"/>
      <c r="HFF7" s="223"/>
      <c r="HFG7" s="225"/>
      <c r="HFH7" s="226"/>
      <c r="HFI7" s="227"/>
      <c r="HFK7" s="228"/>
      <c r="HFL7" s="229"/>
      <c r="HFM7" s="230"/>
      <c r="HFN7" s="194"/>
      <c r="HFO7" s="194"/>
      <c r="HFP7" s="195"/>
      <c r="HFQ7" s="196"/>
      <c r="HFR7" s="197"/>
      <c r="HFS7" s="197"/>
      <c r="HFT7" s="231"/>
      <c r="HFV7" s="223"/>
      <c r="HFW7" s="225"/>
      <c r="HFX7" s="226"/>
      <c r="HFY7" s="227"/>
      <c r="HGA7" s="228"/>
      <c r="HGB7" s="229"/>
      <c r="HGC7" s="230"/>
      <c r="HGD7" s="194"/>
      <c r="HGE7" s="194"/>
      <c r="HGF7" s="195"/>
      <c r="HGG7" s="196"/>
      <c r="HGH7" s="197"/>
      <c r="HGI7" s="197"/>
      <c r="HGJ7" s="231"/>
      <c r="HGL7" s="223"/>
      <c r="HGM7" s="225"/>
      <c r="HGN7" s="226"/>
      <c r="HGO7" s="227"/>
      <c r="HGQ7" s="228"/>
      <c r="HGR7" s="229"/>
      <c r="HGS7" s="230"/>
      <c r="HGT7" s="194"/>
      <c r="HGU7" s="194"/>
      <c r="HGV7" s="195"/>
      <c r="HGW7" s="196"/>
      <c r="HGX7" s="197"/>
      <c r="HGY7" s="197"/>
      <c r="HGZ7" s="231"/>
      <c r="HHB7" s="223"/>
      <c r="HHC7" s="225"/>
      <c r="HHD7" s="226"/>
      <c r="HHE7" s="227"/>
      <c r="HHG7" s="228"/>
      <c r="HHH7" s="229"/>
      <c r="HHI7" s="230"/>
      <c r="HHJ7" s="194"/>
      <c r="HHK7" s="194"/>
      <c r="HHL7" s="195"/>
      <c r="HHM7" s="196"/>
      <c r="HHN7" s="197"/>
      <c r="HHO7" s="197"/>
      <c r="HHP7" s="231"/>
      <c r="HHR7" s="223"/>
      <c r="HHS7" s="225"/>
      <c r="HHT7" s="226"/>
      <c r="HHU7" s="227"/>
      <c r="HHW7" s="228"/>
      <c r="HHX7" s="229"/>
      <c r="HHY7" s="230"/>
      <c r="HHZ7" s="194"/>
      <c r="HIA7" s="194"/>
      <c r="HIB7" s="195"/>
      <c r="HIC7" s="196"/>
      <c r="HID7" s="197"/>
      <c r="HIE7" s="197"/>
      <c r="HIF7" s="231"/>
      <c r="HIH7" s="223"/>
      <c r="HII7" s="225"/>
      <c r="HIJ7" s="226"/>
      <c r="HIK7" s="227"/>
      <c r="HIM7" s="228"/>
      <c r="HIN7" s="229"/>
      <c r="HIO7" s="230"/>
      <c r="HIP7" s="194"/>
      <c r="HIQ7" s="194"/>
      <c r="HIR7" s="195"/>
      <c r="HIS7" s="196"/>
      <c r="HIT7" s="197"/>
      <c r="HIU7" s="197"/>
      <c r="HIV7" s="231"/>
      <c r="HIX7" s="223"/>
      <c r="HIY7" s="225"/>
      <c r="HIZ7" s="226"/>
      <c r="HJA7" s="227"/>
      <c r="HJC7" s="228"/>
      <c r="HJD7" s="229"/>
      <c r="HJE7" s="230"/>
      <c r="HJF7" s="194"/>
      <c r="HJG7" s="194"/>
      <c r="HJH7" s="195"/>
      <c r="HJI7" s="196"/>
      <c r="HJJ7" s="197"/>
      <c r="HJK7" s="197"/>
      <c r="HJL7" s="231"/>
      <c r="HJN7" s="223"/>
      <c r="HJO7" s="225"/>
      <c r="HJP7" s="226"/>
      <c r="HJQ7" s="227"/>
      <c r="HJS7" s="228"/>
      <c r="HJT7" s="229"/>
      <c r="HJU7" s="230"/>
      <c r="HJV7" s="194"/>
      <c r="HJW7" s="194"/>
      <c r="HJX7" s="195"/>
      <c r="HJY7" s="196"/>
      <c r="HJZ7" s="197"/>
      <c r="HKA7" s="197"/>
      <c r="HKB7" s="231"/>
      <c r="HKD7" s="223"/>
      <c r="HKE7" s="225"/>
      <c r="HKF7" s="226"/>
      <c r="HKG7" s="227"/>
      <c r="HKI7" s="228"/>
      <c r="HKJ7" s="229"/>
      <c r="HKK7" s="230"/>
      <c r="HKL7" s="194"/>
      <c r="HKM7" s="194"/>
      <c r="HKN7" s="195"/>
      <c r="HKO7" s="196"/>
      <c r="HKP7" s="197"/>
      <c r="HKQ7" s="197"/>
      <c r="HKR7" s="231"/>
      <c r="HKT7" s="223"/>
      <c r="HKU7" s="225"/>
      <c r="HKV7" s="226"/>
      <c r="HKW7" s="227"/>
      <c r="HKY7" s="228"/>
      <c r="HKZ7" s="229"/>
      <c r="HLA7" s="230"/>
      <c r="HLB7" s="194"/>
      <c r="HLC7" s="194"/>
      <c r="HLD7" s="195"/>
      <c r="HLE7" s="196"/>
      <c r="HLF7" s="197"/>
      <c r="HLG7" s="197"/>
      <c r="HLH7" s="231"/>
      <c r="HLJ7" s="223"/>
      <c r="HLK7" s="225"/>
      <c r="HLL7" s="226"/>
      <c r="HLM7" s="227"/>
      <c r="HLO7" s="228"/>
      <c r="HLP7" s="229"/>
      <c r="HLQ7" s="230"/>
      <c r="HLR7" s="194"/>
      <c r="HLS7" s="194"/>
      <c r="HLT7" s="195"/>
      <c r="HLU7" s="196"/>
      <c r="HLV7" s="197"/>
      <c r="HLW7" s="197"/>
      <c r="HLX7" s="231"/>
      <c r="HLZ7" s="223"/>
      <c r="HMA7" s="225"/>
      <c r="HMB7" s="226"/>
      <c r="HMC7" s="227"/>
      <c r="HME7" s="228"/>
      <c r="HMF7" s="229"/>
      <c r="HMG7" s="230"/>
      <c r="HMH7" s="194"/>
      <c r="HMI7" s="194"/>
      <c r="HMJ7" s="195"/>
      <c r="HMK7" s="196"/>
      <c r="HML7" s="197"/>
      <c r="HMM7" s="197"/>
      <c r="HMN7" s="231"/>
      <c r="HMP7" s="223"/>
      <c r="HMQ7" s="225"/>
      <c r="HMR7" s="226"/>
      <c r="HMS7" s="227"/>
      <c r="HMU7" s="228"/>
      <c r="HMV7" s="229"/>
      <c r="HMW7" s="230"/>
      <c r="HMX7" s="194"/>
      <c r="HMY7" s="194"/>
      <c r="HMZ7" s="195"/>
      <c r="HNA7" s="196"/>
      <c r="HNB7" s="197"/>
      <c r="HNC7" s="197"/>
      <c r="HND7" s="231"/>
      <c r="HNF7" s="223"/>
      <c r="HNG7" s="225"/>
      <c r="HNH7" s="226"/>
      <c r="HNI7" s="227"/>
      <c r="HNK7" s="228"/>
      <c r="HNL7" s="229"/>
      <c r="HNM7" s="230"/>
      <c r="HNN7" s="194"/>
      <c r="HNO7" s="194"/>
      <c r="HNP7" s="195"/>
      <c r="HNQ7" s="196"/>
      <c r="HNR7" s="197"/>
      <c r="HNS7" s="197"/>
      <c r="HNT7" s="231"/>
      <c r="HNV7" s="223"/>
      <c r="HNW7" s="225"/>
      <c r="HNX7" s="226"/>
      <c r="HNY7" s="227"/>
      <c r="HOA7" s="228"/>
      <c r="HOB7" s="229"/>
      <c r="HOC7" s="230"/>
      <c r="HOD7" s="194"/>
      <c r="HOE7" s="194"/>
      <c r="HOF7" s="195"/>
      <c r="HOG7" s="196"/>
      <c r="HOH7" s="197"/>
      <c r="HOI7" s="197"/>
      <c r="HOJ7" s="231"/>
      <c r="HOL7" s="223"/>
      <c r="HOM7" s="225"/>
      <c r="HON7" s="226"/>
      <c r="HOO7" s="227"/>
      <c r="HOQ7" s="228"/>
      <c r="HOR7" s="229"/>
      <c r="HOS7" s="230"/>
      <c r="HOT7" s="194"/>
      <c r="HOU7" s="194"/>
      <c r="HOV7" s="195"/>
      <c r="HOW7" s="196"/>
      <c r="HOX7" s="197"/>
      <c r="HOY7" s="197"/>
      <c r="HOZ7" s="231"/>
      <c r="HPB7" s="223"/>
      <c r="HPC7" s="225"/>
      <c r="HPD7" s="226"/>
      <c r="HPE7" s="227"/>
      <c r="HPG7" s="228"/>
      <c r="HPH7" s="229"/>
      <c r="HPI7" s="230"/>
      <c r="HPJ7" s="194"/>
      <c r="HPK7" s="194"/>
      <c r="HPL7" s="195"/>
      <c r="HPM7" s="196"/>
      <c r="HPN7" s="197"/>
      <c r="HPO7" s="197"/>
      <c r="HPP7" s="231"/>
      <c r="HPR7" s="223"/>
      <c r="HPS7" s="225"/>
      <c r="HPT7" s="226"/>
      <c r="HPU7" s="227"/>
      <c r="HPW7" s="228"/>
      <c r="HPX7" s="229"/>
      <c r="HPY7" s="230"/>
      <c r="HPZ7" s="194"/>
      <c r="HQA7" s="194"/>
      <c r="HQB7" s="195"/>
      <c r="HQC7" s="196"/>
      <c r="HQD7" s="197"/>
      <c r="HQE7" s="197"/>
      <c r="HQF7" s="231"/>
      <c r="HQH7" s="223"/>
      <c r="HQI7" s="225"/>
      <c r="HQJ7" s="226"/>
      <c r="HQK7" s="227"/>
      <c r="HQM7" s="228"/>
      <c r="HQN7" s="229"/>
      <c r="HQO7" s="230"/>
      <c r="HQP7" s="194"/>
      <c r="HQQ7" s="194"/>
      <c r="HQR7" s="195"/>
      <c r="HQS7" s="196"/>
      <c r="HQT7" s="197"/>
      <c r="HQU7" s="197"/>
      <c r="HQV7" s="231"/>
      <c r="HQX7" s="223"/>
      <c r="HQY7" s="225"/>
      <c r="HQZ7" s="226"/>
      <c r="HRA7" s="227"/>
      <c r="HRC7" s="228"/>
      <c r="HRD7" s="229"/>
      <c r="HRE7" s="230"/>
      <c r="HRF7" s="194"/>
      <c r="HRG7" s="194"/>
      <c r="HRH7" s="195"/>
      <c r="HRI7" s="196"/>
      <c r="HRJ7" s="197"/>
      <c r="HRK7" s="197"/>
      <c r="HRL7" s="231"/>
      <c r="HRN7" s="223"/>
      <c r="HRO7" s="225"/>
      <c r="HRP7" s="226"/>
      <c r="HRQ7" s="227"/>
      <c r="HRS7" s="228"/>
      <c r="HRT7" s="229"/>
      <c r="HRU7" s="230"/>
      <c r="HRV7" s="194"/>
      <c r="HRW7" s="194"/>
      <c r="HRX7" s="195"/>
      <c r="HRY7" s="196"/>
      <c r="HRZ7" s="197"/>
      <c r="HSA7" s="197"/>
      <c r="HSB7" s="231"/>
      <c r="HSD7" s="223"/>
      <c r="HSE7" s="225"/>
      <c r="HSF7" s="226"/>
      <c r="HSG7" s="227"/>
      <c r="HSI7" s="228"/>
      <c r="HSJ7" s="229"/>
      <c r="HSK7" s="230"/>
      <c r="HSL7" s="194"/>
      <c r="HSM7" s="194"/>
      <c r="HSN7" s="195"/>
      <c r="HSO7" s="196"/>
      <c r="HSP7" s="197"/>
      <c r="HSQ7" s="197"/>
      <c r="HSR7" s="231"/>
      <c r="HST7" s="223"/>
      <c r="HSU7" s="225"/>
      <c r="HSV7" s="226"/>
      <c r="HSW7" s="227"/>
      <c r="HSY7" s="228"/>
      <c r="HSZ7" s="229"/>
      <c r="HTA7" s="230"/>
      <c r="HTB7" s="194"/>
      <c r="HTC7" s="194"/>
      <c r="HTD7" s="195"/>
      <c r="HTE7" s="196"/>
      <c r="HTF7" s="197"/>
      <c r="HTG7" s="197"/>
      <c r="HTH7" s="231"/>
      <c r="HTJ7" s="223"/>
      <c r="HTK7" s="225"/>
      <c r="HTL7" s="226"/>
      <c r="HTM7" s="227"/>
      <c r="HTO7" s="228"/>
      <c r="HTP7" s="229"/>
      <c r="HTQ7" s="230"/>
      <c r="HTR7" s="194"/>
      <c r="HTS7" s="194"/>
      <c r="HTT7" s="195"/>
      <c r="HTU7" s="196"/>
      <c r="HTV7" s="197"/>
      <c r="HTW7" s="197"/>
      <c r="HTX7" s="231"/>
      <c r="HTZ7" s="223"/>
      <c r="HUA7" s="225"/>
      <c r="HUB7" s="226"/>
      <c r="HUC7" s="227"/>
      <c r="HUE7" s="228"/>
      <c r="HUF7" s="229"/>
      <c r="HUG7" s="230"/>
      <c r="HUH7" s="194"/>
      <c r="HUI7" s="194"/>
      <c r="HUJ7" s="195"/>
      <c r="HUK7" s="196"/>
      <c r="HUL7" s="197"/>
      <c r="HUM7" s="197"/>
      <c r="HUN7" s="231"/>
      <c r="HUP7" s="223"/>
      <c r="HUQ7" s="225"/>
      <c r="HUR7" s="226"/>
      <c r="HUS7" s="227"/>
      <c r="HUU7" s="228"/>
      <c r="HUV7" s="229"/>
      <c r="HUW7" s="230"/>
      <c r="HUX7" s="194"/>
      <c r="HUY7" s="194"/>
      <c r="HUZ7" s="195"/>
      <c r="HVA7" s="196"/>
      <c r="HVB7" s="197"/>
      <c r="HVC7" s="197"/>
      <c r="HVD7" s="231"/>
      <c r="HVF7" s="223"/>
      <c r="HVG7" s="225"/>
      <c r="HVH7" s="226"/>
      <c r="HVI7" s="227"/>
      <c r="HVK7" s="228"/>
      <c r="HVL7" s="229"/>
      <c r="HVM7" s="230"/>
      <c r="HVN7" s="194"/>
      <c r="HVO7" s="194"/>
      <c r="HVP7" s="195"/>
      <c r="HVQ7" s="196"/>
      <c r="HVR7" s="197"/>
      <c r="HVS7" s="197"/>
      <c r="HVT7" s="231"/>
      <c r="HVV7" s="223"/>
      <c r="HVW7" s="225"/>
      <c r="HVX7" s="226"/>
      <c r="HVY7" s="227"/>
      <c r="HWA7" s="228"/>
      <c r="HWB7" s="229"/>
      <c r="HWC7" s="230"/>
      <c r="HWD7" s="194"/>
      <c r="HWE7" s="194"/>
      <c r="HWF7" s="195"/>
      <c r="HWG7" s="196"/>
      <c r="HWH7" s="197"/>
      <c r="HWI7" s="197"/>
      <c r="HWJ7" s="231"/>
      <c r="HWL7" s="223"/>
      <c r="HWM7" s="225"/>
      <c r="HWN7" s="226"/>
      <c r="HWO7" s="227"/>
      <c r="HWQ7" s="228"/>
      <c r="HWR7" s="229"/>
      <c r="HWS7" s="230"/>
      <c r="HWT7" s="194"/>
      <c r="HWU7" s="194"/>
      <c r="HWV7" s="195"/>
      <c r="HWW7" s="196"/>
      <c r="HWX7" s="197"/>
      <c r="HWY7" s="197"/>
      <c r="HWZ7" s="231"/>
      <c r="HXB7" s="223"/>
      <c r="HXC7" s="225"/>
      <c r="HXD7" s="226"/>
      <c r="HXE7" s="227"/>
      <c r="HXG7" s="228"/>
      <c r="HXH7" s="229"/>
      <c r="HXI7" s="230"/>
      <c r="HXJ7" s="194"/>
      <c r="HXK7" s="194"/>
      <c r="HXL7" s="195"/>
      <c r="HXM7" s="196"/>
      <c r="HXN7" s="197"/>
      <c r="HXO7" s="197"/>
      <c r="HXP7" s="231"/>
      <c r="HXR7" s="223"/>
      <c r="HXS7" s="225"/>
      <c r="HXT7" s="226"/>
      <c r="HXU7" s="227"/>
      <c r="HXW7" s="228"/>
      <c r="HXX7" s="229"/>
      <c r="HXY7" s="230"/>
      <c r="HXZ7" s="194"/>
      <c r="HYA7" s="194"/>
      <c r="HYB7" s="195"/>
      <c r="HYC7" s="196"/>
      <c r="HYD7" s="197"/>
      <c r="HYE7" s="197"/>
      <c r="HYF7" s="231"/>
      <c r="HYH7" s="223"/>
      <c r="HYI7" s="225"/>
      <c r="HYJ7" s="226"/>
      <c r="HYK7" s="227"/>
      <c r="HYM7" s="228"/>
      <c r="HYN7" s="229"/>
      <c r="HYO7" s="230"/>
      <c r="HYP7" s="194"/>
      <c r="HYQ7" s="194"/>
      <c r="HYR7" s="195"/>
      <c r="HYS7" s="196"/>
      <c r="HYT7" s="197"/>
      <c r="HYU7" s="197"/>
      <c r="HYV7" s="231"/>
      <c r="HYX7" s="223"/>
      <c r="HYY7" s="225"/>
      <c r="HYZ7" s="226"/>
      <c r="HZA7" s="227"/>
      <c r="HZC7" s="228"/>
      <c r="HZD7" s="229"/>
      <c r="HZE7" s="230"/>
      <c r="HZF7" s="194"/>
      <c r="HZG7" s="194"/>
      <c r="HZH7" s="195"/>
      <c r="HZI7" s="196"/>
      <c r="HZJ7" s="197"/>
      <c r="HZK7" s="197"/>
      <c r="HZL7" s="231"/>
      <c r="HZN7" s="223"/>
      <c r="HZO7" s="225"/>
      <c r="HZP7" s="226"/>
      <c r="HZQ7" s="227"/>
      <c r="HZS7" s="228"/>
      <c r="HZT7" s="229"/>
      <c r="HZU7" s="230"/>
      <c r="HZV7" s="194"/>
      <c r="HZW7" s="194"/>
      <c r="HZX7" s="195"/>
      <c r="HZY7" s="196"/>
      <c r="HZZ7" s="197"/>
      <c r="IAA7" s="197"/>
      <c r="IAB7" s="231"/>
      <c r="IAD7" s="223"/>
      <c r="IAE7" s="225"/>
      <c r="IAF7" s="226"/>
      <c r="IAG7" s="227"/>
      <c r="IAI7" s="228"/>
      <c r="IAJ7" s="229"/>
      <c r="IAK7" s="230"/>
      <c r="IAL7" s="194"/>
      <c r="IAM7" s="194"/>
      <c r="IAN7" s="195"/>
      <c r="IAO7" s="196"/>
      <c r="IAP7" s="197"/>
      <c r="IAQ7" s="197"/>
      <c r="IAR7" s="231"/>
      <c r="IAT7" s="223"/>
      <c r="IAU7" s="225"/>
      <c r="IAV7" s="226"/>
      <c r="IAW7" s="227"/>
      <c r="IAY7" s="228"/>
      <c r="IAZ7" s="229"/>
      <c r="IBA7" s="230"/>
      <c r="IBB7" s="194"/>
      <c r="IBC7" s="194"/>
      <c r="IBD7" s="195"/>
      <c r="IBE7" s="196"/>
      <c r="IBF7" s="197"/>
      <c r="IBG7" s="197"/>
      <c r="IBH7" s="231"/>
      <c r="IBJ7" s="223"/>
      <c r="IBK7" s="225"/>
      <c r="IBL7" s="226"/>
      <c r="IBM7" s="227"/>
      <c r="IBO7" s="228"/>
      <c r="IBP7" s="229"/>
      <c r="IBQ7" s="230"/>
      <c r="IBR7" s="194"/>
      <c r="IBS7" s="194"/>
      <c r="IBT7" s="195"/>
      <c r="IBU7" s="196"/>
      <c r="IBV7" s="197"/>
      <c r="IBW7" s="197"/>
      <c r="IBX7" s="231"/>
      <c r="IBZ7" s="223"/>
      <c r="ICA7" s="225"/>
      <c r="ICB7" s="226"/>
      <c r="ICC7" s="227"/>
      <c r="ICE7" s="228"/>
      <c r="ICF7" s="229"/>
      <c r="ICG7" s="230"/>
      <c r="ICH7" s="194"/>
      <c r="ICI7" s="194"/>
      <c r="ICJ7" s="195"/>
      <c r="ICK7" s="196"/>
      <c r="ICL7" s="197"/>
      <c r="ICM7" s="197"/>
      <c r="ICN7" s="231"/>
      <c r="ICP7" s="223"/>
      <c r="ICQ7" s="225"/>
      <c r="ICR7" s="226"/>
      <c r="ICS7" s="227"/>
      <c r="ICU7" s="228"/>
      <c r="ICV7" s="229"/>
      <c r="ICW7" s="230"/>
      <c r="ICX7" s="194"/>
      <c r="ICY7" s="194"/>
      <c r="ICZ7" s="195"/>
      <c r="IDA7" s="196"/>
      <c r="IDB7" s="197"/>
      <c r="IDC7" s="197"/>
      <c r="IDD7" s="231"/>
      <c r="IDF7" s="223"/>
      <c r="IDG7" s="225"/>
      <c r="IDH7" s="226"/>
      <c r="IDI7" s="227"/>
      <c r="IDK7" s="228"/>
      <c r="IDL7" s="229"/>
      <c r="IDM7" s="230"/>
      <c r="IDN7" s="194"/>
      <c r="IDO7" s="194"/>
      <c r="IDP7" s="195"/>
      <c r="IDQ7" s="196"/>
      <c r="IDR7" s="197"/>
      <c r="IDS7" s="197"/>
      <c r="IDT7" s="231"/>
      <c r="IDV7" s="223"/>
      <c r="IDW7" s="225"/>
      <c r="IDX7" s="226"/>
      <c r="IDY7" s="227"/>
      <c r="IEA7" s="228"/>
      <c r="IEB7" s="229"/>
      <c r="IEC7" s="230"/>
      <c r="IED7" s="194"/>
      <c r="IEE7" s="194"/>
      <c r="IEF7" s="195"/>
      <c r="IEG7" s="196"/>
      <c r="IEH7" s="197"/>
      <c r="IEI7" s="197"/>
      <c r="IEJ7" s="231"/>
      <c r="IEL7" s="223"/>
      <c r="IEM7" s="225"/>
      <c r="IEN7" s="226"/>
      <c r="IEO7" s="227"/>
      <c r="IEQ7" s="228"/>
      <c r="IER7" s="229"/>
      <c r="IES7" s="230"/>
      <c r="IET7" s="194"/>
      <c r="IEU7" s="194"/>
      <c r="IEV7" s="195"/>
      <c r="IEW7" s="196"/>
      <c r="IEX7" s="197"/>
      <c r="IEY7" s="197"/>
      <c r="IEZ7" s="231"/>
      <c r="IFB7" s="223"/>
      <c r="IFC7" s="225"/>
      <c r="IFD7" s="226"/>
      <c r="IFE7" s="227"/>
      <c r="IFG7" s="228"/>
      <c r="IFH7" s="229"/>
      <c r="IFI7" s="230"/>
      <c r="IFJ7" s="194"/>
      <c r="IFK7" s="194"/>
      <c r="IFL7" s="195"/>
      <c r="IFM7" s="196"/>
      <c r="IFN7" s="197"/>
      <c r="IFO7" s="197"/>
      <c r="IFP7" s="231"/>
      <c r="IFR7" s="223"/>
      <c r="IFS7" s="225"/>
      <c r="IFT7" s="226"/>
      <c r="IFU7" s="227"/>
      <c r="IFW7" s="228"/>
      <c r="IFX7" s="229"/>
      <c r="IFY7" s="230"/>
      <c r="IFZ7" s="194"/>
      <c r="IGA7" s="194"/>
      <c r="IGB7" s="195"/>
      <c r="IGC7" s="196"/>
      <c r="IGD7" s="197"/>
      <c r="IGE7" s="197"/>
      <c r="IGF7" s="231"/>
      <c r="IGH7" s="223"/>
      <c r="IGI7" s="225"/>
      <c r="IGJ7" s="226"/>
      <c r="IGK7" s="227"/>
      <c r="IGM7" s="228"/>
      <c r="IGN7" s="229"/>
      <c r="IGO7" s="230"/>
      <c r="IGP7" s="194"/>
      <c r="IGQ7" s="194"/>
      <c r="IGR7" s="195"/>
      <c r="IGS7" s="196"/>
      <c r="IGT7" s="197"/>
      <c r="IGU7" s="197"/>
      <c r="IGV7" s="231"/>
      <c r="IGX7" s="223"/>
      <c r="IGY7" s="225"/>
      <c r="IGZ7" s="226"/>
      <c r="IHA7" s="227"/>
      <c r="IHC7" s="228"/>
      <c r="IHD7" s="229"/>
      <c r="IHE7" s="230"/>
      <c r="IHF7" s="194"/>
      <c r="IHG7" s="194"/>
      <c r="IHH7" s="195"/>
      <c r="IHI7" s="196"/>
      <c r="IHJ7" s="197"/>
      <c r="IHK7" s="197"/>
      <c r="IHL7" s="231"/>
      <c r="IHN7" s="223"/>
      <c r="IHO7" s="225"/>
      <c r="IHP7" s="226"/>
      <c r="IHQ7" s="227"/>
      <c r="IHS7" s="228"/>
      <c r="IHT7" s="229"/>
      <c r="IHU7" s="230"/>
      <c r="IHV7" s="194"/>
      <c r="IHW7" s="194"/>
      <c r="IHX7" s="195"/>
      <c r="IHY7" s="196"/>
      <c r="IHZ7" s="197"/>
      <c r="IIA7" s="197"/>
      <c r="IIB7" s="231"/>
      <c r="IID7" s="223"/>
      <c r="IIE7" s="225"/>
      <c r="IIF7" s="226"/>
      <c r="IIG7" s="227"/>
      <c r="III7" s="228"/>
      <c r="IIJ7" s="229"/>
      <c r="IIK7" s="230"/>
      <c r="IIL7" s="194"/>
      <c r="IIM7" s="194"/>
      <c r="IIN7" s="195"/>
      <c r="IIO7" s="196"/>
      <c r="IIP7" s="197"/>
      <c r="IIQ7" s="197"/>
      <c r="IIR7" s="231"/>
      <c r="IIT7" s="223"/>
      <c r="IIU7" s="225"/>
      <c r="IIV7" s="226"/>
      <c r="IIW7" s="227"/>
      <c r="IIY7" s="228"/>
      <c r="IIZ7" s="229"/>
      <c r="IJA7" s="230"/>
      <c r="IJB7" s="194"/>
      <c r="IJC7" s="194"/>
      <c r="IJD7" s="195"/>
      <c r="IJE7" s="196"/>
      <c r="IJF7" s="197"/>
      <c r="IJG7" s="197"/>
      <c r="IJH7" s="231"/>
      <c r="IJJ7" s="223"/>
      <c r="IJK7" s="225"/>
      <c r="IJL7" s="226"/>
      <c r="IJM7" s="227"/>
      <c r="IJO7" s="228"/>
      <c r="IJP7" s="229"/>
      <c r="IJQ7" s="230"/>
      <c r="IJR7" s="194"/>
      <c r="IJS7" s="194"/>
      <c r="IJT7" s="195"/>
      <c r="IJU7" s="196"/>
      <c r="IJV7" s="197"/>
      <c r="IJW7" s="197"/>
      <c r="IJX7" s="231"/>
      <c r="IJZ7" s="223"/>
      <c r="IKA7" s="225"/>
      <c r="IKB7" s="226"/>
      <c r="IKC7" s="227"/>
      <c r="IKE7" s="228"/>
      <c r="IKF7" s="229"/>
      <c r="IKG7" s="230"/>
      <c r="IKH7" s="194"/>
      <c r="IKI7" s="194"/>
      <c r="IKJ7" s="195"/>
      <c r="IKK7" s="196"/>
      <c r="IKL7" s="197"/>
      <c r="IKM7" s="197"/>
      <c r="IKN7" s="231"/>
      <c r="IKP7" s="223"/>
      <c r="IKQ7" s="225"/>
      <c r="IKR7" s="226"/>
      <c r="IKS7" s="227"/>
      <c r="IKU7" s="228"/>
      <c r="IKV7" s="229"/>
      <c r="IKW7" s="230"/>
      <c r="IKX7" s="194"/>
      <c r="IKY7" s="194"/>
      <c r="IKZ7" s="195"/>
      <c r="ILA7" s="196"/>
      <c r="ILB7" s="197"/>
      <c r="ILC7" s="197"/>
      <c r="ILD7" s="231"/>
      <c r="ILF7" s="223"/>
      <c r="ILG7" s="225"/>
      <c r="ILH7" s="226"/>
      <c r="ILI7" s="227"/>
      <c r="ILK7" s="228"/>
      <c r="ILL7" s="229"/>
      <c r="ILM7" s="230"/>
      <c r="ILN7" s="194"/>
      <c r="ILO7" s="194"/>
      <c r="ILP7" s="195"/>
      <c r="ILQ7" s="196"/>
      <c r="ILR7" s="197"/>
      <c r="ILS7" s="197"/>
      <c r="ILT7" s="231"/>
      <c r="ILV7" s="223"/>
      <c r="ILW7" s="225"/>
      <c r="ILX7" s="226"/>
      <c r="ILY7" s="227"/>
      <c r="IMA7" s="228"/>
      <c r="IMB7" s="229"/>
      <c r="IMC7" s="230"/>
      <c r="IMD7" s="194"/>
      <c r="IME7" s="194"/>
      <c r="IMF7" s="195"/>
      <c r="IMG7" s="196"/>
      <c r="IMH7" s="197"/>
      <c r="IMI7" s="197"/>
      <c r="IMJ7" s="231"/>
      <c r="IML7" s="223"/>
      <c r="IMM7" s="225"/>
      <c r="IMN7" s="226"/>
      <c r="IMO7" s="227"/>
      <c r="IMQ7" s="228"/>
      <c r="IMR7" s="229"/>
      <c r="IMS7" s="230"/>
      <c r="IMT7" s="194"/>
      <c r="IMU7" s="194"/>
      <c r="IMV7" s="195"/>
      <c r="IMW7" s="196"/>
      <c r="IMX7" s="197"/>
      <c r="IMY7" s="197"/>
      <c r="IMZ7" s="231"/>
      <c r="INB7" s="223"/>
      <c r="INC7" s="225"/>
      <c r="IND7" s="226"/>
      <c r="INE7" s="227"/>
      <c r="ING7" s="228"/>
      <c r="INH7" s="229"/>
      <c r="INI7" s="230"/>
      <c r="INJ7" s="194"/>
      <c r="INK7" s="194"/>
      <c r="INL7" s="195"/>
      <c r="INM7" s="196"/>
      <c r="INN7" s="197"/>
      <c r="INO7" s="197"/>
      <c r="INP7" s="231"/>
      <c r="INR7" s="223"/>
      <c r="INS7" s="225"/>
      <c r="INT7" s="226"/>
      <c r="INU7" s="227"/>
      <c r="INW7" s="228"/>
      <c r="INX7" s="229"/>
      <c r="INY7" s="230"/>
      <c r="INZ7" s="194"/>
      <c r="IOA7" s="194"/>
      <c r="IOB7" s="195"/>
      <c r="IOC7" s="196"/>
      <c r="IOD7" s="197"/>
      <c r="IOE7" s="197"/>
      <c r="IOF7" s="231"/>
      <c r="IOH7" s="223"/>
      <c r="IOI7" s="225"/>
      <c r="IOJ7" s="226"/>
      <c r="IOK7" s="227"/>
      <c r="IOM7" s="228"/>
      <c r="ION7" s="229"/>
      <c r="IOO7" s="230"/>
      <c r="IOP7" s="194"/>
      <c r="IOQ7" s="194"/>
      <c r="IOR7" s="195"/>
      <c r="IOS7" s="196"/>
      <c r="IOT7" s="197"/>
      <c r="IOU7" s="197"/>
      <c r="IOV7" s="231"/>
      <c r="IOX7" s="223"/>
      <c r="IOY7" s="225"/>
      <c r="IOZ7" s="226"/>
      <c r="IPA7" s="227"/>
      <c r="IPC7" s="228"/>
      <c r="IPD7" s="229"/>
      <c r="IPE7" s="230"/>
      <c r="IPF7" s="194"/>
      <c r="IPG7" s="194"/>
      <c r="IPH7" s="195"/>
      <c r="IPI7" s="196"/>
      <c r="IPJ7" s="197"/>
      <c r="IPK7" s="197"/>
      <c r="IPL7" s="231"/>
      <c r="IPN7" s="223"/>
      <c r="IPO7" s="225"/>
      <c r="IPP7" s="226"/>
      <c r="IPQ7" s="227"/>
      <c r="IPS7" s="228"/>
      <c r="IPT7" s="229"/>
      <c r="IPU7" s="230"/>
      <c r="IPV7" s="194"/>
      <c r="IPW7" s="194"/>
      <c r="IPX7" s="195"/>
      <c r="IPY7" s="196"/>
      <c r="IPZ7" s="197"/>
      <c r="IQA7" s="197"/>
      <c r="IQB7" s="231"/>
      <c r="IQD7" s="223"/>
      <c r="IQE7" s="225"/>
      <c r="IQF7" s="226"/>
      <c r="IQG7" s="227"/>
      <c r="IQI7" s="228"/>
      <c r="IQJ7" s="229"/>
      <c r="IQK7" s="230"/>
      <c r="IQL7" s="194"/>
      <c r="IQM7" s="194"/>
      <c r="IQN7" s="195"/>
      <c r="IQO7" s="196"/>
      <c r="IQP7" s="197"/>
      <c r="IQQ7" s="197"/>
      <c r="IQR7" s="231"/>
      <c r="IQT7" s="223"/>
      <c r="IQU7" s="225"/>
      <c r="IQV7" s="226"/>
      <c r="IQW7" s="227"/>
      <c r="IQY7" s="228"/>
      <c r="IQZ7" s="229"/>
      <c r="IRA7" s="230"/>
      <c r="IRB7" s="194"/>
      <c r="IRC7" s="194"/>
      <c r="IRD7" s="195"/>
      <c r="IRE7" s="196"/>
      <c r="IRF7" s="197"/>
      <c r="IRG7" s="197"/>
      <c r="IRH7" s="231"/>
      <c r="IRJ7" s="223"/>
      <c r="IRK7" s="225"/>
      <c r="IRL7" s="226"/>
      <c r="IRM7" s="227"/>
      <c r="IRO7" s="228"/>
      <c r="IRP7" s="229"/>
      <c r="IRQ7" s="230"/>
      <c r="IRR7" s="194"/>
      <c r="IRS7" s="194"/>
      <c r="IRT7" s="195"/>
      <c r="IRU7" s="196"/>
      <c r="IRV7" s="197"/>
      <c r="IRW7" s="197"/>
      <c r="IRX7" s="231"/>
      <c r="IRZ7" s="223"/>
      <c r="ISA7" s="225"/>
      <c r="ISB7" s="226"/>
      <c r="ISC7" s="227"/>
      <c r="ISE7" s="228"/>
      <c r="ISF7" s="229"/>
      <c r="ISG7" s="230"/>
      <c r="ISH7" s="194"/>
      <c r="ISI7" s="194"/>
      <c r="ISJ7" s="195"/>
      <c r="ISK7" s="196"/>
      <c r="ISL7" s="197"/>
      <c r="ISM7" s="197"/>
      <c r="ISN7" s="231"/>
      <c r="ISP7" s="223"/>
      <c r="ISQ7" s="225"/>
      <c r="ISR7" s="226"/>
      <c r="ISS7" s="227"/>
      <c r="ISU7" s="228"/>
      <c r="ISV7" s="229"/>
      <c r="ISW7" s="230"/>
      <c r="ISX7" s="194"/>
      <c r="ISY7" s="194"/>
      <c r="ISZ7" s="195"/>
      <c r="ITA7" s="196"/>
      <c r="ITB7" s="197"/>
      <c r="ITC7" s="197"/>
      <c r="ITD7" s="231"/>
      <c r="ITF7" s="223"/>
      <c r="ITG7" s="225"/>
      <c r="ITH7" s="226"/>
      <c r="ITI7" s="227"/>
      <c r="ITK7" s="228"/>
      <c r="ITL7" s="229"/>
      <c r="ITM7" s="230"/>
      <c r="ITN7" s="194"/>
      <c r="ITO7" s="194"/>
      <c r="ITP7" s="195"/>
      <c r="ITQ7" s="196"/>
      <c r="ITR7" s="197"/>
      <c r="ITS7" s="197"/>
      <c r="ITT7" s="231"/>
      <c r="ITV7" s="223"/>
      <c r="ITW7" s="225"/>
      <c r="ITX7" s="226"/>
      <c r="ITY7" s="227"/>
      <c r="IUA7" s="228"/>
      <c r="IUB7" s="229"/>
      <c r="IUC7" s="230"/>
      <c r="IUD7" s="194"/>
      <c r="IUE7" s="194"/>
      <c r="IUF7" s="195"/>
      <c r="IUG7" s="196"/>
      <c r="IUH7" s="197"/>
      <c r="IUI7" s="197"/>
      <c r="IUJ7" s="231"/>
      <c r="IUL7" s="223"/>
      <c r="IUM7" s="225"/>
      <c r="IUN7" s="226"/>
      <c r="IUO7" s="227"/>
      <c r="IUQ7" s="228"/>
      <c r="IUR7" s="229"/>
      <c r="IUS7" s="230"/>
      <c r="IUT7" s="194"/>
      <c r="IUU7" s="194"/>
      <c r="IUV7" s="195"/>
      <c r="IUW7" s="196"/>
      <c r="IUX7" s="197"/>
      <c r="IUY7" s="197"/>
      <c r="IUZ7" s="231"/>
      <c r="IVB7" s="223"/>
      <c r="IVC7" s="225"/>
      <c r="IVD7" s="226"/>
      <c r="IVE7" s="227"/>
      <c r="IVG7" s="228"/>
      <c r="IVH7" s="229"/>
      <c r="IVI7" s="230"/>
      <c r="IVJ7" s="194"/>
      <c r="IVK7" s="194"/>
      <c r="IVL7" s="195"/>
      <c r="IVM7" s="196"/>
      <c r="IVN7" s="197"/>
      <c r="IVO7" s="197"/>
      <c r="IVP7" s="231"/>
      <c r="IVR7" s="223"/>
      <c r="IVS7" s="225"/>
      <c r="IVT7" s="226"/>
      <c r="IVU7" s="227"/>
      <c r="IVW7" s="228"/>
      <c r="IVX7" s="229"/>
      <c r="IVY7" s="230"/>
      <c r="IVZ7" s="194"/>
      <c r="IWA7" s="194"/>
      <c r="IWB7" s="195"/>
      <c r="IWC7" s="196"/>
      <c r="IWD7" s="197"/>
      <c r="IWE7" s="197"/>
      <c r="IWF7" s="231"/>
      <c r="IWH7" s="223"/>
      <c r="IWI7" s="225"/>
      <c r="IWJ7" s="226"/>
      <c r="IWK7" s="227"/>
      <c r="IWM7" s="228"/>
      <c r="IWN7" s="229"/>
      <c r="IWO7" s="230"/>
      <c r="IWP7" s="194"/>
      <c r="IWQ7" s="194"/>
      <c r="IWR7" s="195"/>
      <c r="IWS7" s="196"/>
      <c r="IWT7" s="197"/>
      <c r="IWU7" s="197"/>
      <c r="IWV7" s="231"/>
      <c r="IWX7" s="223"/>
      <c r="IWY7" s="225"/>
      <c r="IWZ7" s="226"/>
      <c r="IXA7" s="227"/>
      <c r="IXC7" s="228"/>
      <c r="IXD7" s="229"/>
      <c r="IXE7" s="230"/>
      <c r="IXF7" s="194"/>
      <c r="IXG7" s="194"/>
      <c r="IXH7" s="195"/>
      <c r="IXI7" s="196"/>
      <c r="IXJ7" s="197"/>
      <c r="IXK7" s="197"/>
      <c r="IXL7" s="231"/>
      <c r="IXN7" s="223"/>
      <c r="IXO7" s="225"/>
      <c r="IXP7" s="226"/>
      <c r="IXQ7" s="227"/>
      <c r="IXS7" s="228"/>
      <c r="IXT7" s="229"/>
      <c r="IXU7" s="230"/>
      <c r="IXV7" s="194"/>
      <c r="IXW7" s="194"/>
      <c r="IXX7" s="195"/>
      <c r="IXY7" s="196"/>
      <c r="IXZ7" s="197"/>
      <c r="IYA7" s="197"/>
      <c r="IYB7" s="231"/>
      <c r="IYD7" s="223"/>
      <c r="IYE7" s="225"/>
      <c r="IYF7" s="226"/>
      <c r="IYG7" s="227"/>
      <c r="IYI7" s="228"/>
      <c r="IYJ7" s="229"/>
      <c r="IYK7" s="230"/>
      <c r="IYL7" s="194"/>
      <c r="IYM7" s="194"/>
      <c r="IYN7" s="195"/>
      <c r="IYO7" s="196"/>
      <c r="IYP7" s="197"/>
      <c r="IYQ7" s="197"/>
      <c r="IYR7" s="231"/>
      <c r="IYT7" s="223"/>
      <c r="IYU7" s="225"/>
      <c r="IYV7" s="226"/>
      <c r="IYW7" s="227"/>
      <c r="IYY7" s="228"/>
      <c r="IYZ7" s="229"/>
      <c r="IZA7" s="230"/>
      <c r="IZB7" s="194"/>
      <c r="IZC7" s="194"/>
      <c r="IZD7" s="195"/>
      <c r="IZE7" s="196"/>
      <c r="IZF7" s="197"/>
      <c r="IZG7" s="197"/>
      <c r="IZH7" s="231"/>
      <c r="IZJ7" s="223"/>
      <c r="IZK7" s="225"/>
      <c r="IZL7" s="226"/>
      <c r="IZM7" s="227"/>
      <c r="IZO7" s="228"/>
      <c r="IZP7" s="229"/>
      <c r="IZQ7" s="230"/>
      <c r="IZR7" s="194"/>
      <c r="IZS7" s="194"/>
      <c r="IZT7" s="195"/>
      <c r="IZU7" s="196"/>
      <c r="IZV7" s="197"/>
      <c r="IZW7" s="197"/>
      <c r="IZX7" s="231"/>
      <c r="IZZ7" s="223"/>
      <c r="JAA7" s="225"/>
      <c r="JAB7" s="226"/>
      <c r="JAC7" s="227"/>
      <c r="JAE7" s="228"/>
      <c r="JAF7" s="229"/>
      <c r="JAG7" s="230"/>
      <c r="JAH7" s="194"/>
      <c r="JAI7" s="194"/>
      <c r="JAJ7" s="195"/>
      <c r="JAK7" s="196"/>
      <c r="JAL7" s="197"/>
      <c r="JAM7" s="197"/>
      <c r="JAN7" s="231"/>
      <c r="JAP7" s="223"/>
      <c r="JAQ7" s="225"/>
      <c r="JAR7" s="226"/>
      <c r="JAS7" s="227"/>
      <c r="JAU7" s="228"/>
      <c r="JAV7" s="229"/>
      <c r="JAW7" s="230"/>
      <c r="JAX7" s="194"/>
      <c r="JAY7" s="194"/>
      <c r="JAZ7" s="195"/>
      <c r="JBA7" s="196"/>
      <c r="JBB7" s="197"/>
      <c r="JBC7" s="197"/>
      <c r="JBD7" s="231"/>
      <c r="JBF7" s="223"/>
      <c r="JBG7" s="225"/>
      <c r="JBH7" s="226"/>
      <c r="JBI7" s="227"/>
      <c r="JBK7" s="228"/>
      <c r="JBL7" s="229"/>
      <c r="JBM7" s="230"/>
      <c r="JBN7" s="194"/>
      <c r="JBO7" s="194"/>
      <c r="JBP7" s="195"/>
      <c r="JBQ7" s="196"/>
      <c r="JBR7" s="197"/>
      <c r="JBS7" s="197"/>
      <c r="JBT7" s="231"/>
      <c r="JBV7" s="223"/>
      <c r="JBW7" s="225"/>
      <c r="JBX7" s="226"/>
      <c r="JBY7" s="227"/>
      <c r="JCA7" s="228"/>
      <c r="JCB7" s="229"/>
      <c r="JCC7" s="230"/>
      <c r="JCD7" s="194"/>
      <c r="JCE7" s="194"/>
      <c r="JCF7" s="195"/>
      <c r="JCG7" s="196"/>
      <c r="JCH7" s="197"/>
      <c r="JCI7" s="197"/>
      <c r="JCJ7" s="231"/>
      <c r="JCL7" s="223"/>
      <c r="JCM7" s="225"/>
      <c r="JCN7" s="226"/>
      <c r="JCO7" s="227"/>
      <c r="JCQ7" s="228"/>
      <c r="JCR7" s="229"/>
      <c r="JCS7" s="230"/>
      <c r="JCT7" s="194"/>
      <c r="JCU7" s="194"/>
      <c r="JCV7" s="195"/>
      <c r="JCW7" s="196"/>
      <c r="JCX7" s="197"/>
      <c r="JCY7" s="197"/>
      <c r="JCZ7" s="231"/>
      <c r="JDB7" s="223"/>
      <c r="JDC7" s="225"/>
      <c r="JDD7" s="226"/>
      <c r="JDE7" s="227"/>
      <c r="JDG7" s="228"/>
      <c r="JDH7" s="229"/>
      <c r="JDI7" s="230"/>
      <c r="JDJ7" s="194"/>
      <c r="JDK7" s="194"/>
      <c r="JDL7" s="195"/>
      <c r="JDM7" s="196"/>
      <c r="JDN7" s="197"/>
      <c r="JDO7" s="197"/>
      <c r="JDP7" s="231"/>
      <c r="JDR7" s="223"/>
      <c r="JDS7" s="225"/>
      <c r="JDT7" s="226"/>
      <c r="JDU7" s="227"/>
      <c r="JDW7" s="228"/>
      <c r="JDX7" s="229"/>
      <c r="JDY7" s="230"/>
      <c r="JDZ7" s="194"/>
      <c r="JEA7" s="194"/>
      <c r="JEB7" s="195"/>
      <c r="JEC7" s="196"/>
      <c r="JED7" s="197"/>
      <c r="JEE7" s="197"/>
      <c r="JEF7" s="231"/>
      <c r="JEH7" s="223"/>
      <c r="JEI7" s="225"/>
      <c r="JEJ7" s="226"/>
      <c r="JEK7" s="227"/>
      <c r="JEM7" s="228"/>
      <c r="JEN7" s="229"/>
      <c r="JEO7" s="230"/>
      <c r="JEP7" s="194"/>
      <c r="JEQ7" s="194"/>
      <c r="JER7" s="195"/>
      <c r="JES7" s="196"/>
      <c r="JET7" s="197"/>
      <c r="JEU7" s="197"/>
      <c r="JEV7" s="231"/>
      <c r="JEX7" s="223"/>
      <c r="JEY7" s="225"/>
      <c r="JEZ7" s="226"/>
      <c r="JFA7" s="227"/>
      <c r="JFC7" s="228"/>
      <c r="JFD7" s="229"/>
      <c r="JFE7" s="230"/>
      <c r="JFF7" s="194"/>
      <c r="JFG7" s="194"/>
      <c r="JFH7" s="195"/>
      <c r="JFI7" s="196"/>
      <c r="JFJ7" s="197"/>
      <c r="JFK7" s="197"/>
      <c r="JFL7" s="231"/>
      <c r="JFN7" s="223"/>
      <c r="JFO7" s="225"/>
      <c r="JFP7" s="226"/>
      <c r="JFQ7" s="227"/>
      <c r="JFS7" s="228"/>
      <c r="JFT7" s="229"/>
      <c r="JFU7" s="230"/>
      <c r="JFV7" s="194"/>
      <c r="JFW7" s="194"/>
      <c r="JFX7" s="195"/>
      <c r="JFY7" s="196"/>
      <c r="JFZ7" s="197"/>
      <c r="JGA7" s="197"/>
      <c r="JGB7" s="231"/>
      <c r="JGD7" s="223"/>
      <c r="JGE7" s="225"/>
      <c r="JGF7" s="226"/>
      <c r="JGG7" s="227"/>
      <c r="JGI7" s="228"/>
      <c r="JGJ7" s="229"/>
      <c r="JGK7" s="230"/>
      <c r="JGL7" s="194"/>
      <c r="JGM7" s="194"/>
      <c r="JGN7" s="195"/>
      <c r="JGO7" s="196"/>
      <c r="JGP7" s="197"/>
      <c r="JGQ7" s="197"/>
      <c r="JGR7" s="231"/>
      <c r="JGT7" s="223"/>
      <c r="JGU7" s="225"/>
      <c r="JGV7" s="226"/>
      <c r="JGW7" s="227"/>
      <c r="JGY7" s="228"/>
      <c r="JGZ7" s="229"/>
      <c r="JHA7" s="230"/>
      <c r="JHB7" s="194"/>
      <c r="JHC7" s="194"/>
      <c r="JHD7" s="195"/>
      <c r="JHE7" s="196"/>
      <c r="JHF7" s="197"/>
      <c r="JHG7" s="197"/>
      <c r="JHH7" s="231"/>
      <c r="JHJ7" s="223"/>
      <c r="JHK7" s="225"/>
      <c r="JHL7" s="226"/>
      <c r="JHM7" s="227"/>
      <c r="JHO7" s="228"/>
      <c r="JHP7" s="229"/>
      <c r="JHQ7" s="230"/>
      <c r="JHR7" s="194"/>
      <c r="JHS7" s="194"/>
      <c r="JHT7" s="195"/>
      <c r="JHU7" s="196"/>
      <c r="JHV7" s="197"/>
      <c r="JHW7" s="197"/>
      <c r="JHX7" s="231"/>
      <c r="JHZ7" s="223"/>
      <c r="JIA7" s="225"/>
      <c r="JIB7" s="226"/>
      <c r="JIC7" s="227"/>
      <c r="JIE7" s="228"/>
      <c r="JIF7" s="229"/>
      <c r="JIG7" s="230"/>
      <c r="JIH7" s="194"/>
      <c r="JII7" s="194"/>
      <c r="JIJ7" s="195"/>
      <c r="JIK7" s="196"/>
      <c r="JIL7" s="197"/>
      <c r="JIM7" s="197"/>
      <c r="JIN7" s="231"/>
      <c r="JIP7" s="223"/>
      <c r="JIQ7" s="225"/>
      <c r="JIR7" s="226"/>
      <c r="JIS7" s="227"/>
      <c r="JIU7" s="228"/>
      <c r="JIV7" s="229"/>
      <c r="JIW7" s="230"/>
      <c r="JIX7" s="194"/>
      <c r="JIY7" s="194"/>
      <c r="JIZ7" s="195"/>
      <c r="JJA7" s="196"/>
      <c r="JJB7" s="197"/>
      <c r="JJC7" s="197"/>
      <c r="JJD7" s="231"/>
      <c r="JJF7" s="223"/>
      <c r="JJG7" s="225"/>
      <c r="JJH7" s="226"/>
      <c r="JJI7" s="227"/>
      <c r="JJK7" s="228"/>
      <c r="JJL7" s="229"/>
      <c r="JJM7" s="230"/>
      <c r="JJN7" s="194"/>
      <c r="JJO7" s="194"/>
      <c r="JJP7" s="195"/>
      <c r="JJQ7" s="196"/>
      <c r="JJR7" s="197"/>
      <c r="JJS7" s="197"/>
      <c r="JJT7" s="231"/>
      <c r="JJV7" s="223"/>
      <c r="JJW7" s="225"/>
      <c r="JJX7" s="226"/>
      <c r="JJY7" s="227"/>
      <c r="JKA7" s="228"/>
      <c r="JKB7" s="229"/>
      <c r="JKC7" s="230"/>
      <c r="JKD7" s="194"/>
      <c r="JKE7" s="194"/>
      <c r="JKF7" s="195"/>
      <c r="JKG7" s="196"/>
      <c r="JKH7" s="197"/>
      <c r="JKI7" s="197"/>
      <c r="JKJ7" s="231"/>
      <c r="JKL7" s="223"/>
      <c r="JKM7" s="225"/>
      <c r="JKN7" s="226"/>
      <c r="JKO7" s="227"/>
      <c r="JKQ7" s="228"/>
      <c r="JKR7" s="229"/>
      <c r="JKS7" s="230"/>
      <c r="JKT7" s="194"/>
      <c r="JKU7" s="194"/>
      <c r="JKV7" s="195"/>
      <c r="JKW7" s="196"/>
      <c r="JKX7" s="197"/>
      <c r="JKY7" s="197"/>
      <c r="JKZ7" s="231"/>
      <c r="JLB7" s="223"/>
      <c r="JLC7" s="225"/>
      <c r="JLD7" s="226"/>
      <c r="JLE7" s="227"/>
      <c r="JLG7" s="228"/>
      <c r="JLH7" s="229"/>
      <c r="JLI7" s="230"/>
      <c r="JLJ7" s="194"/>
      <c r="JLK7" s="194"/>
      <c r="JLL7" s="195"/>
      <c r="JLM7" s="196"/>
      <c r="JLN7" s="197"/>
      <c r="JLO7" s="197"/>
      <c r="JLP7" s="231"/>
      <c r="JLR7" s="223"/>
      <c r="JLS7" s="225"/>
      <c r="JLT7" s="226"/>
      <c r="JLU7" s="227"/>
      <c r="JLW7" s="228"/>
      <c r="JLX7" s="229"/>
      <c r="JLY7" s="230"/>
      <c r="JLZ7" s="194"/>
      <c r="JMA7" s="194"/>
      <c r="JMB7" s="195"/>
      <c r="JMC7" s="196"/>
      <c r="JMD7" s="197"/>
      <c r="JME7" s="197"/>
      <c r="JMF7" s="231"/>
      <c r="JMH7" s="223"/>
      <c r="JMI7" s="225"/>
      <c r="JMJ7" s="226"/>
      <c r="JMK7" s="227"/>
      <c r="JMM7" s="228"/>
      <c r="JMN7" s="229"/>
      <c r="JMO7" s="230"/>
      <c r="JMP7" s="194"/>
      <c r="JMQ7" s="194"/>
      <c r="JMR7" s="195"/>
      <c r="JMS7" s="196"/>
      <c r="JMT7" s="197"/>
      <c r="JMU7" s="197"/>
      <c r="JMV7" s="231"/>
      <c r="JMX7" s="223"/>
      <c r="JMY7" s="225"/>
      <c r="JMZ7" s="226"/>
      <c r="JNA7" s="227"/>
      <c r="JNC7" s="228"/>
      <c r="JND7" s="229"/>
      <c r="JNE7" s="230"/>
      <c r="JNF7" s="194"/>
      <c r="JNG7" s="194"/>
      <c r="JNH7" s="195"/>
      <c r="JNI7" s="196"/>
      <c r="JNJ7" s="197"/>
      <c r="JNK7" s="197"/>
      <c r="JNL7" s="231"/>
      <c r="JNN7" s="223"/>
      <c r="JNO7" s="225"/>
      <c r="JNP7" s="226"/>
      <c r="JNQ7" s="227"/>
      <c r="JNS7" s="228"/>
      <c r="JNT7" s="229"/>
      <c r="JNU7" s="230"/>
      <c r="JNV7" s="194"/>
      <c r="JNW7" s="194"/>
      <c r="JNX7" s="195"/>
      <c r="JNY7" s="196"/>
      <c r="JNZ7" s="197"/>
      <c r="JOA7" s="197"/>
      <c r="JOB7" s="231"/>
      <c r="JOD7" s="223"/>
      <c r="JOE7" s="225"/>
      <c r="JOF7" s="226"/>
      <c r="JOG7" s="227"/>
      <c r="JOI7" s="228"/>
      <c r="JOJ7" s="229"/>
      <c r="JOK7" s="230"/>
      <c r="JOL7" s="194"/>
      <c r="JOM7" s="194"/>
      <c r="JON7" s="195"/>
      <c r="JOO7" s="196"/>
      <c r="JOP7" s="197"/>
      <c r="JOQ7" s="197"/>
      <c r="JOR7" s="231"/>
      <c r="JOT7" s="223"/>
      <c r="JOU7" s="225"/>
      <c r="JOV7" s="226"/>
      <c r="JOW7" s="227"/>
      <c r="JOY7" s="228"/>
      <c r="JOZ7" s="229"/>
      <c r="JPA7" s="230"/>
      <c r="JPB7" s="194"/>
      <c r="JPC7" s="194"/>
      <c r="JPD7" s="195"/>
      <c r="JPE7" s="196"/>
      <c r="JPF7" s="197"/>
      <c r="JPG7" s="197"/>
      <c r="JPH7" s="231"/>
      <c r="JPJ7" s="223"/>
      <c r="JPK7" s="225"/>
      <c r="JPL7" s="226"/>
      <c r="JPM7" s="227"/>
      <c r="JPO7" s="228"/>
      <c r="JPP7" s="229"/>
      <c r="JPQ7" s="230"/>
      <c r="JPR7" s="194"/>
      <c r="JPS7" s="194"/>
      <c r="JPT7" s="195"/>
      <c r="JPU7" s="196"/>
      <c r="JPV7" s="197"/>
      <c r="JPW7" s="197"/>
      <c r="JPX7" s="231"/>
      <c r="JPZ7" s="223"/>
      <c r="JQA7" s="225"/>
      <c r="JQB7" s="226"/>
      <c r="JQC7" s="227"/>
      <c r="JQE7" s="228"/>
      <c r="JQF7" s="229"/>
      <c r="JQG7" s="230"/>
      <c r="JQH7" s="194"/>
      <c r="JQI7" s="194"/>
      <c r="JQJ7" s="195"/>
      <c r="JQK7" s="196"/>
      <c r="JQL7" s="197"/>
      <c r="JQM7" s="197"/>
      <c r="JQN7" s="231"/>
      <c r="JQP7" s="223"/>
      <c r="JQQ7" s="225"/>
      <c r="JQR7" s="226"/>
      <c r="JQS7" s="227"/>
      <c r="JQU7" s="228"/>
      <c r="JQV7" s="229"/>
      <c r="JQW7" s="230"/>
      <c r="JQX7" s="194"/>
      <c r="JQY7" s="194"/>
      <c r="JQZ7" s="195"/>
      <c r="JRA7" s="196"/>
      <c r="JRB7" s="197"/>
      <c r="JRC7" s="197"/>
      <c r="JRD7" s="231"/>
      <c r="JRF7" s="223"/>
      <c r="JRG7" s="225"/>
      <c r="JRH7" s="226"/>
      <c r="JRI7" s="227"/>
      <c r="JRK7" s="228"/>
      <c r="JRL7" s="229"/>
      <c r="JRM7" s="230"/>
      <c r="JRN7" s="194"/>
      <c r="JRO7" s="194"/>
      <c r="JRP7" s="195"/>
      <c r="JRQ7" s="196"/>
      <c r="JRR7" s="197"/>
      <c r="JRS7" s="197"/>
      <c r="JRT7" s="231"/>
      <c r="JRV7" s="223"/>
      <c r="JRW7" s="225"/>
      <c r="JRX7" s="226"/>
      <c r="JRY7" s="227"/>
      <c r="JSA7" s="228"/>
      <c r="JSB7" s="229"/>
      <c r="JSC7" s="230"/>
      <c r="JSD7" s="194"/>
      <c r="JSE7" s="194"/>
      <c r="JSF7" s="195"/>
      <c r="JSG7" s="196"/>
      <c r="JSH7" s="197"/>
      <c r="JSI7" s="197"/>
      <c r="JSJ7" s="231"/>
      <c r="JSL7" s="223"/>
      <c r="JSM7" s="225"/>
      <c r="JSN7" s="226"/>
      <c r="JSO7" s="227"/>
      <c r="JSQ7" s="228"/>
      <c r="JSR7" s="229"/>
      <c r="JSS7" s="230"/>
      <c r="JST7" s="194"/>
      <c r="JSU7" s="194"/>
      <c r="JSV7" s="195"/>
      <c r="JSW7" s="196"/>
      <c r="JSX7" s="197"/>
      <c r="JSY7" s="197"/>
      <c r="JSZ7" s="231"/>
      <c r="JTB7" s="223"/>
      <c r="JTC7" s="225"/>
      <c r="JTD7" s="226"/>
      <c r="JTE7" s="227"/>
      <c r="JTG7" s="228"/>
      <c r="JTH7" s="229"/>
      <c r="JTI7" s="230"/>
      <c r="JTJ7" s="194"/>
      <c r="JTK7" s="194"/>
      <c r="JTL7" s="195"/>
      <c r="JTM7" s="196"/>
      <c r="JTN7" s="197"/>
      <c r="JTO7" s="197"/>
      <c r="JTP7" s="231"/>
      <c r="JTR7" s="223"/>
      <c r="JTS7" s="225"/>
      <c r="JTT7" s="226"/>
      <c r="JTU7" s="227"/>
      <c r="JTW7" s="228"/>
      <c r="JTX7" s="229"/>
      <c r="JTY7" s="230"/>
      <c r="JTZ7" s="194"/>
      <c r="JUA7" s="194"/>
      <c r="JUB7" s="195"/>
      <c r="JUC7" s="196"/>
      <c r="JUD7" s="197"/>
      <c r="JUE7" s="197"/>
      <c r="JUF7" s="231"/>
      <c r="JUH7" s="223"/>
      <c r="JUI7" s="225"/>
      <c r="JUJ7" s="226"/>
      <c r="JUK7" s="227"/>
      <c r="JUM7" s="228"/>
      <c r="JUN7" s="229"/>
      <c r="JUO7" s="230"/>
      <c r="JUP7" s="194"/>
      <c r="JUQ7" s="194"/>
      <c r="JUR7" s="195"/>
      <c r="JUS7" s="196"/>
      <c r="JUT7" s="197"/>
      <c r="JUU7" s="197"/>
      <c r="JUV7" s="231"/>
      <c r="JUX7" s="223"/>
      <c r="JUY7" s="225"/>
      <c r="JUZ7" s="226"/>
      <c r="JVA7" s="227"/>
      <c r="JVC7" s="228"/>
      <c r="JVD7" s="229"/>
      <c r="JVE7" s="230"/>
      <c r="JVF7" s="194"/>
      <c r="JVG7" s="194"/>
      <c r="JVH7" s="195"/>
      <c r="JVI7" s="196"/>
      <c r="JVJ7" s="197"/>
      <c r="JVK7" s="197"/>
      <c r="JVL7" s="231"/>
      <c r="JVN7" s="223"/>
      <c r="JVO7" s="225"/>
      <c r="JVP7" s="226"/>
      <c r="JVQ7" s="227"/>
      <c r="JVS7" s="228"/>
      <c r="JVT7" s="229"/>
      <c r="JVU7" s="230"/>
      <c r="JVV7" s="194"/>
      <c r="JVW7" s="194"/>
      <c r="JVX7" s="195"/>
      <c r="JVY7" s="196"/>
      <c r="JVZ7" s="197"/>
      <c r="JWA7" s="197"/>
      <c r="JWB7" s="231"/>
      <c r="JWD7" s="223"/>
      <c r="JWE7" s="225"/>
      <c r="JWF7" s="226"/>
      <c r="JWG7" s="227"/>
      <c r="JWI7" s="228"/>
      <c r="JWJ7" s="229"/>
      <c r="JWK7" s="230"/>
      <c r="JWL7" s="194"/>
      <c r="JWM7" s="194"/>
      <c r="JWN7" s="195"/>
      <c r="JWO7" s="196"/>
      <c r="JWP7" s="197"/>
      <c r="JWQ7" s="197"/>
      <c r="JWR7" s="231"/>
      <c r="JWT7" s="223"/>
      <c r="JWU7" s="225"/>
      <c r="JWV7" s="226"/>
      <c r="JWW7" s="227"/>
      <c r="JWY7" s="228"/>
      <c r="JWZ7" s="229"/>
      <c r="JXA7" s="230"/>
      <c r="JXB7" s="194"/>
      <c r="JXC7" s="194"/>
      <c r="JXD7" s="195"/>
      <c r="JXE7" s="196"/>
      <c r="JXF7" s="197"/>
      <c r="JXG7" s="197"/>
      <c r="JXH7" s="231"/>
      <c r="JXJ7" s="223"/>
      <c r="JXK7" s="225"/>
      <c r="JXL7" s="226"/>
      <c r="JXM7" s="227"/>
      <c r="JXO7" s="228"/>
      <c r="JXP7" s="229"/>
      <c r="JXQ7" s="230"/>
      <c r="JXR7" s="194"/>
      <c r="JXS7" s="194"/>
      <c r="JXT7" s="195"/>
      <c r="JXU7" s="196"/>
      <c r="JXV7" s="197"/>
      <c r="JXW7" s="197"/>
      <c r="JXX7" s="231"/>
      <c r="JXZ7" s="223"/>
      <c r="JYA7" s="225"/>
      <c r="JYB7" s="226"/>
      <c r="JYC7" s="227"/>
      <c r="JYE7" s="228"/>
      <c r="JYF7" s="229"/>
      <c r="JYG7" s="230"/>
      <c r="JYH7" s="194"/>
      <c r="JYI7" s="194"/>
      <c r="JYJ7" s="195"/>
      <c r="JYK7" s="196"/>
      <c r="JYL7" s="197"/>
      <c r="JYM7" s="197"/>
      <c r="JYN7" s="231"/>
      <c r="JYP7" s="223"/>
      <c r="JYQ7" s="225"/>
      <c r="JYR7" s="226"/>
      <c r="JYS7" s="227"/>
      <c r="JYU7" s="228"/>
      <c r="JYV7" s="229"/>
      <c r="JYW7" s="230"/>
      <c r="JYX7" s="194"/>
      <c r="JYY7" s="194"/>
      <c r="JYZ7" s="195"/>
      <c r="JZA7" s="196"/>
      <c r="JZB7" s="197"/>
      <c r="JZC7" s="197"/>
      <c r="JZD7" s="231"/>
      <c r="JZF7" s="223"/>
      <c r="JZG7" s="225"/>
      <c r="JZH7" s="226"/>
      <c r="JZI7" s="227"/>
      <c r="JZK7" s="228"/>
      <c r="JZL7" s="229"/>
      <c r="JZM7" s="230"/>
      <c r="JZN7" s="194"/>
      <c r="JZO7" s="194"/>
      <c r="JZP7" s="195"/>
      <c r="JZQ7" s="196"/>
      <c r="JZR7" s="197"/>
      <c r="JZS7" s="197"/>
      <c r="JZT7" s="231"/>
      <c r="JZV7" s="223"/>
      <c r="JZW7" s="225"/>
      <c r="JZX7" s="226"/>
      <c r="JZY7" s="227"/>
      <c r="KAA7" s="228"/>
      <c r="KAB7" s="229"/>
      <c r="KAC7" s="230"/>
      <c r="KAD7" s="194"/>
      <c r="KAE7" s="194"/>
      <c r="KAF7" s="195"/>
      <c r="KAG7" s="196"/>
      <c r="KAH7" s="197"/>
      <c r="KAI7" s="197"/>
      <c r="KAJ7" s="231"/>
      <c r="KAL7" s="223"/>
      <c r="KAM7" s="225"/>
      <c r="KAN7" s="226"/>
      <c r="KAO7" s="227"/>
      <c r="KAQ7" s="228"/>
      <c r="KAR7" s="229"/>
      <c r="KAS7" s="230"/>
      <c r="KAT7" s="194"/>
      <c r="KAU7" s="194"/>
      <c r="KAV7" s="195"/>
      <c r="KAW7" s="196"/>
      <c r="KAX7" s="197"/>
      <c r="KAY7" s="197"/>
      <c r="KAZ7" s="231"/>
      <c r="KBB7" s="223"/>
      <c r="KBC7" s="225"/>
      <c r="KBD7" s="226"/>
      <c r="KBE7" s="227"/>
      <c r="KBG7" s="228"/>
      <c r="KBH7" s="229"/>
      <c r="KBI7" s="230"/>
      <c r="KBJ7" s="194"/>
      <c r="KBK7" s="194"/>
      <c r="KBL7" s="195"/>
      <c r="KBM7" s="196"/>
      <c r="KBN7" s="197"/>
      <c r="KBO7" s="197"/>
      <c r="KBP7" s="231"/>
      <c r="KBR7" s="223"/>
      <c r="KBS7" s="225"/>
      <c r="KBT7" s="226"/>
      <c r="KBU7" s="227"/>
      <c r="KBW7" s="228"/>
      <c r="KBX7" s="229"/>
      <c r="KBY7" s="230"/>
      <c r="KBZ7" s="194"/>
      <c r="KCA7" s="194"/>
      <c r="KCB7" s="195"/>
      <c r="KCC7" s="196"/>
      <c r="KCD7" s="197"/>
      <c r="KCE7" s="197"/>
      <c r="KCF7" s="231"/>
      <c r="KCH7" s="223"/>
      <c r="KCI7" s="225"/>
      <c r="KCJ7" s="226"/>
      <c r="KCK7" s="227"/>
      <c r="KCM7" s="228"/>
      <c r="KCN7" s="229"/>
      <c r="KCO7" s="230"/>
      <c r="KCP7" s="194"/>
      <c r="KCQ7" s="194"/>
      <c r="KCR7" s="195"/>
      <c r="KCS7" s="196"/>
      <c r="KCT7" s="197"/>
      <c r="KCU7" s="197"/>
      <c r="KCV7" s="231"/>
      <c r="KCX7" s="223"/>
      <c r="KCY7" s="225"/>
      <c r="KCZ7" s="226"/>
      <c r="KDA7" s="227"/>
      <c r="KDC7" s="228"/>
      <c r="KDD7" s="229"/>
      <c r="KDE7" s="230"/>
      <c r="KDF7" s="194"/>
      <c r="KDG7" s="194"/>
      <c r="KDH7" s="195"/>
      <c r="KDI7" s="196"/>
      <c r="KDJ7" s="197"/>
      <c r="KDK7" s="197"/>
      <c r="KDL7" s="231"/>
      <c r="KDN7" s="223"/>
      <c r="KDO7" s="225"/>
      <c r="KDP7" s="226"/>
      <c r="KDQ7" s="227"/>
      <c r="KDS7" s="228"/>
      <c r="KDT7" s="229"/>
      <c r="KDU7" s="230"/>
      <c r="KDV7" s="194"/>
      <c r="KDW7" s="194"/>
      <c r="KDX7" s="195"/>
      <c r="KDY7" s="196"/>
      <c r="KDZ7" s="197"/>
      <c r="KEA7" s="197"/>
      <c r="KEB7" s="231"/>
      <c r="KED7" s="223"/>
      <c r="KEE7" s="225"/>
      <c r="KEF7" s="226"/>
      <c r="KEG7" s="227"/>
      <c r="KEI7" s="228"/>
      <c r="KEJ7" s="229"/>
      <c r="KEK7" s="230"/>
      <c r="KEL7" s="194"/>
      <c r="KEM7" s="194"/>
      <c r="KEN7" s="195"/>
      <c r="KEO7" s="196"/>
      <c r="KEP7" s="197"/>
      <c r="KEQ7" s="197"/>
      <c r="KER7" s="231"/>
      <c r="KET7" s="223"/>
      <c r="KEU7" s="225"/>
      <c r="KEV7" s="226"/>
      <c r="KEW7" s="227"/>
      <c r="KEY7" s="228"/>
      <c r="KEZ7" s="229"/>
      <c r="KFA7" s="230"/>
      <c r="KFB7" s="194"/>
      <c r="KFC7" s="194"/>
      <c r="KFD7" s="195"/>
      <c r="KFE7" s="196"/>
      <c r="KFF7" s="197"/>
      <c r="KFG7" s="197"/>
      <c r="KFH7" s="231"/>
      <c r="KFJ7" s="223"/>
      <c r="KFK7" s="225"/>
      <c r="KFL7" s="226"/>
      <c r="KFM7" s="227"/>
      <c r="KFO7" s="228"/>
      <c r="KFP7" s="229"/>
      <c r="KFQ7" s="230"/>
      <c r="KFR7" s="194"/>
      <c r="KFS7" s="194"/>
      <c r="KFT7" s="195"/>
      <c r="KFU7" s="196"/>
      <c r="KFV7" s="197"/>
      <c r="KFW7" s="197"/>
      <c r="KFX7" s="231"/>
      <c r="KFZ7" s="223"/>
      <c r="KGA7" s="225"/>
      <c r="KGB7" s="226"/>
      <c r="KGC7" s="227"/>
      <c r="KGE7" s="228"/>
      <c r="KGF7" s="229"/>
      <c r="KGG7" s="230"/>
      <c r="KGH7" s="194"/>
      <c r="KGI7" s="194"/>
      <c r="KGJ7" s="195"/>
      <c r="KGK7" s="196"/>
      <c r="KGL7" s="197"/>
      <c r="KGM7" s="197"/>
      <c r="KGN7" s="231"/>
      <c r="KGP7" s="223"/>
      <c r="KGQ7" s="225"/>
      <c r="KGR7" s="226"/>
      <c r="KGS7" s="227"/>
      <c r="KGU7" s="228"/>
      <c r="KGV7" s="229"/>
      <c r="KGW7" s="230"/>
      <c r="KGX7" s="194"/>
      <c r="KGY7" s="194"/>
      <c r="KGZ7" s="195"/>
      <c r="KHA7" s="196"/>
      <c r="KHB7" s="197"/>
      <c r="KHC7" s="197"/>
      <c r="KHD7" s="231"/>
      <c r="KHF7" s="223"/>
      <c r="KHG7" s="225"/>
      <c r="KHH7" s="226"/>
      <c r="KHI7" s="227"/>
      <c r="KHK7" s="228"/>
      <c r="KHL7" s="229"/>
      <c r="KHM7" s="230"/>
      <c r="KHN7" s="194"/>
      <c r="KHO7" s="194"/>
      <c r="KHP7" s="195"/>
      <c r="KHQ7" s="196"/>
      <c r="KHR7" s="197"/>
      <c r="KHS7" s="197"/>
      <c r="KHT7" s="231"/>
      <c r="KHV7" s="223"/>
      <c r="KHW7" s="225"/>
      <c r="KHX7" s="226"/>
      <c r="KHY7" s="227"/>
      <c r="KIA7" s="228"/>
      <c r="KIB7" s="229"/>
      <c r="KIC7" s="230"/>
      <c r="KID7" s="194"/>
      <c r="KIE7" s="194"/>
      <c r="KIF7" s="195"/>
      <c r="KIG7" s="196"/>
      <c r="KIH7" s="197"/>
      <c r="KII7" s="197"/>
      <c r="KIJ7" s="231"/>
      <c r="KIL7" s="223"/>
      <c r="KIM7" s="225"/>
      <c r="KIN7" s="226"/>
      <c r="KIO7" s="227"/>
      <c r="KIQ7" s="228"/>
      <c r="KIR7" s="229"/>
      <c r="KIS7" s="230"/>
      <c r="KIT7" s="194"/>
      <c r="KIU7" s="194"/>
      <c r="KIV7" s="195"/>
      <c r="KIW7" s="196"/>
      <c r="KIX7" s="197"/>
      <c r="KIY7" s="197"/>
      <c r="KIZ7" s="231"/>
      <c r="KJB7" s="223"/>
      <c r="KJC7" s="225"/>
      <c r="KJD7" s="226"/>
      <c r="KJE7" s="227"/>
      <c r="KJG7" s="228"/>
      <c r="KJH7" s="229"/>
      <c r="KJI7" s="230"/>
      <c r="KJJ7" s="194"/>
      <c r="KJK7" s="194"/>
      <c r="KJL7" s="195"/>
      <c r="KJM7" s="196"/>
      <c r="KJN7" s="197"/>
      <c r="KJO7" s="197"/>
      <c r="KJP7" s="231"/>
      <c r="KJR7" s="223"/>
      <c r="KJS7" s="225"/>
      <c r="KJT7" s="226"/>
      <c r="KJU7" s="227"/>
      <c r="KJW7" s="228"/>
      <c r="KJX7" s="229"/>
      <c r="KJY7" s="230"/>
      <c r="KJZ7" s="194"/>
      <c r="KKA7" s="194"/>
      <c r="KKB7" s="195"/>
      <c r="KKC7" s="196"/>
      <c r="KKD7" s="197"/>
      <c r="KKE7" s="197"/>
      <c r="KKF7" s="231"/>
      <c r="KKH7" s="223"/>
      <c r="KKI7" s="225"/>
      <c r="KKJ7" s="226"/>
      <c r="KKK7" s="227"/>
      <c r="KKM7" s="228"/>
      <c r="KKN7" s="229"/>
      <c r="KKO7" s="230"/>
      <c r="KKP7" s="194"/>
      <c r="KKQ7" s="194"/>
      <c r="KKR7" s="195"/>
      <c r="KKS7" s="196"/>
      <c r="KKT7" s="197"/>
      <c r="KKU7" s="197"/>
      <c r="KKV7" s="231"/>
      <c r="KKX7" s="223"/>
      <c r="KKY7" s="225"/>
      <c r="KKZ7" s="226"/>
      <c r="KLA7" s="227"/>
      <c r="KLC7" s="228"/>
      <c r="KLD7" s="229"/>
      <c r="KLE7" s="230"/>
      <c r="KLF7" s="194"/>
      <c r="KLG7" s="194"/>
      <c r="KLH7" s="195"/>
      <c r="KLI7" s="196"/>
      <c r="KLJ7" s="197"/>
      <c r="KLK7" s="197"/>
      <c r="KLL7" s="231"/>
      <c r="KLN7" s="223"/>
      <c r="KLO7" s="225"/>
      <c r="KLP7" s="226"/>
      <c r="KLQ7" s="227"/>
      <c r="KLS7" s="228"/>
      <c r="KLT7" s="229"/>
      <c r="KLU7" s="230"/>
      <c r="KLV7" s="194"/>
      <c r="KLW7" s="194"/>
      <c r="KLX7" s="195"/>
      <c r="KLY7" s="196"/>
      <c r="KLZ7" s="197"/>
      <c r="KMA7" s="197"/>
      <c r="KMB7" s="231"/>
      <c r="KMD7" s="223"/>
      <c r="KME7" s="225"/>
      <c r="KMF7" s="226"/>
      <c r="KMG7" s="227"/>
      <c r="KMI7" s="228"/>
      <c r="KMJ7" s="229"/>
      <c r="KMK7" s="230"/>
      <c r="KML7" s="194"/>
      <c r="KMM7" s="194"/>
      <c r="KMN7" s="195"/>
      <c r="KMO7" s="196"/>
      <c r="KMP7" s="197"/>
      <c r="KMQ7" s="197"/>
      <c r="KMR7" s="231"/>
      <c r="KMT7" s="223"/>
      <c r="KMU7" s="225"/>
      <c r="KMV7" s="226"/>
      <c r="KMW7" s="227"/>
      <c r="KMY7" s="228"/>
      <c r="KMZ7" s="229"/>
      <c r="KNA7" s="230"/>
      <c r="KNB7" s="194"/>
      <c r="KNC7" s="194"/>
      <c r="KND7" s="195"/>
      <c r="KNE7" s="196"/>
      <c r="KNF7" s="197"/>
      <c r="KNG7" s="197"/>
      <c r="KNH7" s="231"/>
      <c r="KNJ7" s="223"/>
      <c r="KNK7" s="225"/>
      <c r="KNL7" s="226"/>
      <c r="KNM7" s="227"/>
      <c r="KNO7" s="228"/>
      <c r="KNP7" s="229"/>
      <c r="KNQ7" s="230"/>
      <c r="KNR7" s="194"/>
      <c r="KNS7" s="194"/>
      <c r="KNT7" s="195"/>
      <c r="KNU7" s="196"/>
      <c r="KNV7" s="197"/>
      <c r="KNW7" s="197"/>
      <c r="KNX7" s="231"/>
      <c r="KNZ7" s="223"/>
      <c r="KOA7" s="225"/>
      <c r="KOB7" s="226"/>
      <c r="KOC7" s="227"/>
      <c r="KOE7" s="228"/>
      <c r="KOF7" s="229"/>
      <c r="KOG7" s="230"/>
      <c r="KOH7" s="194"/>
      <c r="KOI7" s="194"/>
      <c r="KOJ7" s="195"/>
      <c r="KOK7" s="196"/>
      <c r="KOL7" s="197"/>
      <c r="KOM7" s="197"/>
      <c r="KON7" s="231"/>
      <c r="KOP7" s="223"/>
      <c r="KOQ7" s="225"/>
      <c r="KOR7" s="226"/>
      <c r="KOS7" s="227"/>
      <c r="KOU7" s="228"/>
      <c r="KOV7" s="229"/>
      <c r="KOW7" s="230"/>
      <c r="KOX7" s="194"/>
      <c r="KOY7" s="194"/>
      <c r="KOZ7" s="195"/>
      <c r="KPA7" s="196"/>
      <c r="KPB7" s="197"/>
      <c r="KPC7" s="197"/>
      <c r="KPD7" s="231"/>
      <c r="KPF7" s="223"/>
      <c r="KPG7" s="225"/>
      <c r="KPH7" s="226"/>
      <c r="KPI7" s="227"/>
      <c r="KPK7" s="228"/>
      <c r="KPL7" s="229"/>
      <c r="KPM7" s="230"/>
      <c r="KPN7" s="194"/>
      <c r="KPO7" s="194"/>
      <c r="KPP7" s="195"/>
      <c r="KPQ7" s="196"/>
      <c r="KPR7" s="197"/>
      <c r="KPS7" s="197"/>
      <c r="KPT7" s="231"/>
      <c r="KPV7" s="223"/>
      <c r="KPW7" s="225"/>
      <c r="KPX7" s="226"/>
      <c r="KPY7" s="227"/>
      <c r="KQA7" s="228"/>
      <c r="KQB7" s="229"/>
      <c r="KQC7" s="230"/>
      <c r="KQD7" s="194"/>
      <c r="KQE7" s="194"/>
      <c r="KQF7" s="195"/>
      <c r="KQG7" s="196"/>
      <c r="KQH7" s="197"/>
      <c r="KQI7" s="197"/>
      <c r="KQJ7" s="231"/>
      <c r="KQL7" s="223"/>
      <c r="KQM7" s="225"/>
      <c r="KQN7" s="226"/>
      <c r="KQO7" s="227"/>
      <c r="KQQ7" s="228"/>
      <c r="KQR7" s="229"/>
      <c r="KQS7" s="230"/>
      <c r="KQT7" s="194"/>
      <c r="KQU7" s="194"/>
      <c r="KQV7" s="195"/>
      <c r="KQW7" s="196"/>
      <c r="KQX7" s="197"/>
      <c r="KQY7" s="197"/>
      <c r="KQZ7" s="231"/>
      <c r="KRB7" s="223"/>
      <c r="KRC7" s="225"/>
      <c r="KRD7" s="226"/>
      <c r="KRE7" s="227"/>
      <c r="KRG7" s="228"/>
      <c r="KRH7" s="229"/>
      <c r="KRI7" s="230"/>
      <c r="KRJ7" s="194"/>
      <c r="KRK7" s="194"/>
      <c r="KRL7" s="195"/>
      <c r="KRM7" s="196"/>
      <c r="KRN7" s="197"/>
      <c r="KRO7" s="197"/>
      <c r="KRP7" s="231"/>
      <c r="KRR7" s="223"/>
      <c r="KRS7" s="225"/>
      <c r="KRT7" s="226"/>
      <c r="KRU7" s="227"/>
      <c r="KRW7" s="228"/>
      <c r="KRX7" s="229"/>
      <c r="KRY7" s="230"/>
      <c r="KRZ7" s="194"/>
      <c r="KSA7" s="194"/>
      <c r="KSB7" s="195"/>
      <c r="KSC7" s="196"/>
      <c r="KSD7" s="197"/>
      <c r="KSE7" s="197"/>
      <c r="KSF7" s="231"/>
      <c r="KSH7" s="223"/>
      <c r="KSI7" s="225"/>
      <c r="KSJ7" s="226"/>
      <c r="KSK7" s="227"/>
      <c r="KSM7" s="228"/>
      <c r="KSN7" s="229"/>
      <c r="KSO7" s="230"/>
      <c r="KSP7" s="194"/>
      <c r="KSQ7" s="194"/>
      <c r="KSR7" s="195"/>
      <c r="KSS7" s="196"/>
      <c r="KST7" s="197"/>
      <c r="KSU7" s="197"/>
      <c r="KSV7" s="231"/>
      <c r="KSX7" s="223"/>
      <c r="KSY7" s="225"/>
      <c r="KSZ7" s="226"/>
      <c r="KTA7" s="227"/>
      <c r="KTC7" s="228"/>
      <c r="KTD7" s="229"/>
      <c r="KTE7" s="230"/>
      <c r="KTF7" s="194"/>
      <c r="KTG7" s="194"/>
      <c r="KTH7" s="195"/>
      <c r="KTI7" s="196"/>
      <c r="KTJ7" s="197"/>
      <c r="KTK7" s="197"/>
      <c r="KTL7" s="231"/>
      <c r="KTN7" s="223"/>
      <c r="KTO7" s="225"/>
      <c r="KTP7" s="226"/>
      <c r="KTQ7" s="227"/>
      <c r="KTS7" s="228"/>
      <c r="KTT7" s="229"/>
      <c r="KTU7" s="230"/>
      <c r="KTV7" s="194"/>
      <c r="KTW7" s="194"/>
      <c r="KTX7" s="195"/>
      <c r="KTY7" s="196"/>
      <c r="KTZ7" s="197"/>
      <c r="KUA7" s="197"/>
      <c r="KUB7" s="231"/>
      <c r="KUD7" s="223"/>
      <c r="KUE7" s="225"/>
      <c r="KUF7" s="226"/>
      <c r="KUG7" s="227"/>
      <c r="KUI7" s="228"/>
      <c r="KUJ7" s="229"/>
      <c r="KUK7" s="230"/>
      <c r="KUL7" s="194"/>
      <c r="KUM7" s="194"/>
      <c r="KUN7" s="195"/>
      <c r="KUO7" s="196"/>
      <c r="KUP7" s="197"/>
      <c r="KUQ7" s="197"/>
      <c r="KUR7" s="231"/>
      <c r="KUT7" s="223"/>
      <c r="KUU7" s="225"/>
      <c r="KUV7" s="226"/>
      <c r="KUW7" s="227"/>
      <c r="KUY7" s="228"/>
      <c r="KUZ7" s="229"/>
      <c r="KVA7" s="230"/>
      <c r="KVB7" s="194"/>
      <c r="KVC7" s="194"/>
      <c r="KVD7" s="195"/>
      <c r="KVE7" s="196"/>
      <c r="KVF7" s="197"/>
      <c r="KVG7" s="197"/>
      <c r="KVH7" s="231"/>
      <c r="KVJ7" s="223"/>
      <c r="KVK7" s="225"/>
      <c r="KVL7" s="226"/>
      <c r="KVM7" s="227"/>
      <c r="KVO7" s="228"/>
      <c r="KVP7" s="229"/>
      <c r="KVQ7" s="230"/>
      <c r="KVR7" s="194"/>
      <c r="KVS7" s="194"/>
      <c r="KVT7" s="195"/>
      <c r="KVU7" s="196"/>
      <c r="KVV7" s="197"/>
      <c r="KVW7" s="197"/>
      <c r="KVX7" s="231"/>
      <c r="KVZ7" s="223"/>
      <c r="KWA7" s="225"/>
      <c r="KWB7" s="226"/>
      <c r="KWC7" s="227"/>
      <c r="KWE7" s="228"/>
      <c r="KWF7" s="229"/>
      <c r="KWG7" s="230"/>
      <c r="KWH7" s="194"/>
      <c r="KWI7" s="194"/>
      <c r="KWJ7" s="195"/>
      <c r="KWK7" s="196"/>
      <c r="KWL7" s="197"/>
      <c r="KWM7" s="197"/>
      <c r="KWN7" s="231"/>
      <c r="KWP7" s="223"/>
      <c r="KWQ7" s="225"/>
      <c r="KWR7" s="226"/>
      <c r="KWS7" s="227"/>
      <c r="KWU7" s="228"/>
      <c r="KWV7" s="229"/>
      <c r="KWW7" s="230"/>
      <c r="KWX7" s="194"/>
      <c r="KWY7" s="194"/>
      <c r="KWZ7" s="195"/>
      <c r="KXA7" s="196"/>
      <c r="KXB7" s="197"/>
      <c r="KXC7" s="197"/>
      <c r="KXD7" s="231"/>
      <c r="KXF7" s="223"/>
      <c r="KXG7" s="225"/>
      <c r="KXH7" s="226"/>
      <c r="KXI7" s="227"/>
      <c r="KXK7" s="228"/>
      <c r="KXL7" s="229"/>
      <c r="KXM7" s="230"/>
      <c r="KXN7" s="194"/>
      <c r="KXO7" s="194"/>
      <c r="KXP7" s="195"/>
      <c r="KXQ7" s="196"/>
      <c r="KXR7" s="197"/>
      <c r="KXS7" s="197"/>
      <c r="KXT7" s="231"/>
      <c r="KXV7" s="223"/>
      <c r="KXW7" s="225"/>
      <c r="KXX7" s="226"/>
      <c r="KXY7" s="227"/>
      <c r="KYA7" s="228"/>
      <c r="KYB7" s="229"/>
      <c r="KYC7" s="230"/>
      <c r="KYD7" s="194"/>
      <c r="KYE7" s="194"/>
      <c r="KYF7" s="195"/>
      <c r="KYG7" s="196"/>
      <c r="KYH7" s="197"/>
      <c r="KYI7" s="197"/>
      <c r="KYJ7" s="231"/>
      <c r="KYL7" s="223"/>
      <c r="KYM7" s="225"/>
      <c r="KYN7" s="226"/>
      <c r="KYO7" s="227"/>
      <c r="KYQ7" s="228"/>
      <c r="KYR7" s="229"/>
      <c r="KYS7" s="230"/>
      <c r="KYT7" s="194"/>
      <c r="KYU7" s="194"/>
      <c r="KYV7" s="195"/>
      <c r="KYW7" s="196"/>
      <c r="KYX7" s="197"/>
      <c r="KYY7" s="197"/>
      <c r="KYZ7" s="231"/>
      <c r="KZB7" s="223"/>
      <c r="KZC7" s="225"/>
      <c r="KZD7" s="226"/>
      <c r="KZE7" s="227"/>
      <c r="KZG7" s="228"/>
      <c r="KZH7" s="229"/>
      <c r="KZI7" s="230"/>
      <c r="KZJ7" s="194"/>
      <c r="KZK7" s="194"/>
      <c r="KZL7" s="195"/>
      <c r="KZM7" s="196"/>
      <c r="KZN7" s="197"/>
      <c r="KZO7" s="197"/>
      <c r="KZP7" s="231"/>
      <c r="KZR7" s="223"/>
      <c r="KZS7" s="225"/>
      <c r="KZT7" s="226"/>
      <c r="KZU7" s="227"/>
      <c r="KZW7" s="228"/>
      <c r="KZX7" s="229"/>
      <c r="KZY7" s="230"/>
      <c r="KZZ7" s="194"/>
      <c r="LAA7" s="194"/>
      <c r="LAB7" s="195"/>
      <c r="LAC7" s="196"/>
      <c r="LAD7" s="197"/>
      <c r="LAE7" s="197"/>
      <c r="LAF7" s="231"/>
      <c r="LAH7" s="223"/>
      <c r="LAI7" s="225"/>
      <c r="LAJ7" s="226"/>
      <c r="LAK7" s="227"/>
      <c r="LAM7" s="228"/>
      <c r="LAN7" s="229"/>
      <c r="LAO7" s="230"/>
      <c r="LAP7" s="194"/>
      <c r="LAQ7" s="194"/>
      <c r="LAR7" s="195"/>
      <c r="LAS7" s="196"/>
      <c r="LAT7" s="197"/>
      <c r="LAU7" s="197"/>
      <c r="LAV7" s="231"/>
      <c r="LAX7" s="223"/>
      <c r="LAY7" s="225"/>
      <c r="LAZ7" s="226"/>
      <c r="LBA7" s="227"/>
      <c r="LBC7" s="228"/>
      <c r="LBD7" s="229"/>
      <c r="LBE7" s="230"/>
      <c r="LBF7" s="194"/>
      <c r="LBG7" s="194"/>
      <c r="LBH7" s="195"/>
      <c r="LBI7" s="196"/>
      <c r="LBJ7" s="197"/>
      <c r="LBK7" s="197"/>
      <c r="LBL7" s="231"/>
      <c r="LBN7" s="223"/>
      <c r="LBO7" s="225"/>
      <c r="LBP7" s="226"/>
      <c r="LBQ7" s="227"/>
      <c r="LBS7" s="228"/>
      <c r="LBT7" s="229"/>
      <c r="LBU7" s="230"/>
      <c r="LBV7" s="194"/>
      <c r="LBW7" s="194"/>
      <c r="LBX7" s="195"/>
      <c r="LBY7" s="196"/>
      <c r="LBZ7" s="197"/>
      <c r="LCA7" s="197"/>
      <c r="LCB7" s="231"/>
      <c r="LCD7" s="223"/>
      <c r="LCE7" s="225"/>
      <c r="LCF7" s="226"/>
      <c r="LCG7" s="227"/>
      <c r="LCI7" s="228"/>
      <c r="LCJ7" s="229"/>
      <c r="LCK7" s="230"/>
      <c r="LCL7" s="194"/>
      <c r="LCM7" s="194"/>
      <c r="LCN7" s="195"/>
      <c r="LCO7" s="196"/>
      <c r="LCP7" s="197"/>
      <c r="LCQ7" s="197"/>
      <c r="LCR7" s="231"/>
      <c r="LCT7" s="223"/>
      <c r="LCU7" s="225"/>
      <c r="LCV7" s="226"/>
      <c r="LCW7" s="227"/>
      <c r="LCY7" s="228"/>
      <c r="LCZ7" s="229"/>
      <c r="LDA7" s="230"/>
      <c r="LDB7" s="194"/>
      <c r="LDC7" s="194"/>
      <c r="LDD7" s="195"/>
      <c r="LDE7" s="196"/>
      <c r="LDF7" s="197"/>
      <c r="LDG7" s="197"/>
      <c r="LDH7" s="231"/>
      <c r="LDJ7" s="223"/>
      <c r="LDK7" s="225"/>
      <c r="LDL7" s="226"/>
      <c r="LDM7" s="227"/>
      <c r="LDO7" s="228"/>
      <c r="LDP7" s="229"/>
      <c r="LDQ7" s="230"/>
      <c r="LDR7" s="194"/>
      <c r="LDS7" s="194"/>
      <c r="LDT7" s="195"/>
      <c r="LDU7" s="196"/>
      <c r="LDV7" s="197"/>
      <c r="LDW7" s="197"/>
      <c r="LDX7" s="231"/>
      <c r="LDZ7" s="223"/>
      <c r="LEA7" s="225"/>
      <c r="LEB7" s="226"/>
      <c r="LEC7" s="227"/>
      <c r="LEE7" s="228"/>
      <c r="LEF7" s="229"/>
      <c r="LEG7" s="230"/>
      <c r="LEH7" s="194"/>
      <c r="LEI7" s="194"/>
      <c r="LEJ7" s="195"/>
      <c r="LEK7" s="196"/>
      <c r="LEL7" s="197"/>
      <c r="LEM7" s="197"/>
      <c r="LEN7" s="231"/>
      <c r="LEP7" s="223"/>
      <c r="LEQ7" s="225"/>
      <c r="LER7" s="226"/>
      <c r="LES7" s="227"/>
      <c r="LEU7" s="228"/>
      <c r="LEV7" s="229"/>
      <c r="LEW7" s="230"/>
      <c r="LEX7" s="194"/>
      <c r="LEY7" s="194"/>
      <c r="LEZ7" s="195"/>
      <c r="LFA7" s="196"/>
      <c r="LFB7" s="197"/>
      <c r="LFC7" s="197"/>
      <c r="LFD7" s="231"/>
      <c r="LFF7" s="223"/>
      <c r="LFG7" s="225"/>
      <c r="LFH7" s="226"/>
      <c r="LFI7" s="227"/>
      <c r="LFK7" s="228"/>
      <c r="LFL7" s="229"/>
      <c r="LFM7" s="230"/>
      <c r="LFN7" s="194"/>
      <c r="LFO7" s="194"/>
      <c r="LFP7" s="195"/>
      <c r="LFQ7" s="196"/>
      <c r="LFR7" s="197"/>
      <c r="LFS7" s="197"/>
      <c r="LFT7" s="231"/>
      <c r="LFV7" s="223"/>
      <c r="LFW7" s="225"/>
      <c r="LFX7" s="226"/>
      <c r="LFY7" s="227"/>
      <c r="LGA7" s="228"/>
      <c r="LGB7" s="229"/>
      <c r="LGC7" s="230"/>
      <c r="LGD7" s="194"/>
      <c r="LGE7" s="194"/>
      <c r="LGF7" s="195"/>
      <c r="LGG7" s="196"/>
      <c r="LGH7" s="197"/>
      <c r="LGI7" s="197"/>
      <c r="LGJ7" s="231"/>
      <c r="LGL7" s="223"/>
      <c r="LGM7" s="225"/>
      <c r="LGN7" s="226"/>
      <c r="LGO7" s="227"/>
      <c r="LGQ7" s="228"/>
      <c r="LGR7" s="229"/>
      <c r="LGS7" s="230"/>
      <c r="LGT7" s="194"/>
      <c r="LGU7" s="194"/>
      <c r="LGV7" s="195"/>
      <c r="LGW7" s="196"/>
      <c r="LGX7" s="197"/>
      <c r="LGY7" s="197"/>
      <c r="LGZ7" s="231"/>
      <c r="LHB7" s="223"/>
      <c r="LHC7" s="225"/>
      <c r="LHD7" s="226"/>
      <c r="LHE7" s="227"/>
      <c r="LHG7" s="228"/>
      <c r="LHH7" s="229"/>
      <c r="LHI7" s="230"/>
      <c r="LHJ7" s="194"/>
      <c r="LHK7" s="194"/>
      <c r="LHL7" s="195"/>
      <c r="LHM7" s="196"/>
      <c r="LHN7" s="197"/>
      <c r="LHO7" s="197"/>
      <c r="LHP7" s="231"/>
      <c r="LHR7" s="223"/>
      <c r="LHS7" s="225"/>
      <c r="LHT7" s="226"/>
      <c r="LHU7" s="227"/>
      <c r="LHW7" s="228"/>
      <c r="LHX7" s="229"/>
      <c r="LHY7" s="230"/>
      <c r="LHZ7" s="194"/>
      <c r="LIA7" s="194"/>
      <c r="LIB7" s="195"/>
      <c r="LIC7" s="196"/>
      <c r="LID7" s="197"/>
      <c r="LIE7" s="197"/>
      <c r="LIF7" s="231"/>
      <c r="LIH7" s="223"/>
      <c r="LII7" s="225"/>
      <c r="LIJ7" s="226"/>
      <c r="LIK7" s="227"/>
      <c r="LIM7" s="228"/>
      <c r="LIN7" s="229"/>
      <c r="LIO7" s="230"/>
      <c r="LIP7" s="194"/>
      <c r="LIQ7" s="194"/>
      <c r="LIR7" s="195"/>
      <c r="LIS7" s="196"/>
      <c r="LIT7" s="197"/>
      <c r="LIU7" s="197"/>
      <c r="LIV7" s="231"/>
      <c r="LIX7" s="223"/>
      <c r="LIY7" s="225"/>
      <c r="LIZ7" s="226"/>
      <c r="LJA7" s="227"/>
      <c r="LJC7" s="228"/>
      <c r="LJD7" s="229"/>
      <c r="LJE7" s="230"/>
      <c r="LJF7" s="194"/>
      <c r="LJG7" s="194"/>
      <c r="LJH7" s="195"/>
      <c r="LJI7" s="196"/>
      <c r="LJJ7" s="197"/>
      <c r="LJK7" s="197"/>
      <c r="LJL7" s="231"/>
      <c r="LJN7" s="223"/>
      <c r="LJO7" s="225"/>
      <c r="LJP7" s="226"/>
      <c r="LJQ7" s="227"/>
      <c r="LJS7" s="228"/>
      <c r="LJT7" s="229"/>
      <c r="LJU7" s="230"/>
      <c r="LJV7" s="194"/>
      <c r="LJW7" s="194"/>
      <c r="LJX7" s="195"/>
      <c r="LJY7" s="196"/>
      <c r="LJZ7" s="197"/>
      <c r="LKA7" s="197"/>
      <c r="LKB7" s="231"/>
      <c r="LKD7" s="223"/>
      <c r="LKE7" s="225"/>
      <c r="LKF7" s="226"/>
      <c r="LKG7" s="227"/>
      <c r="LKI7" s="228"/>
      <c r="LKJ7" s="229"/>
      <c r="LKK7" s="230"/>
      <c r="LKL7" s="194"/>
      <c r="LKM7" s="194"/>
      <c r="LKN7" s="195"/>
      <c r="LKO7" s="196"/>
      <c r="LKP7" s="197"/>
      <c r="LKQ7" s="197"/>
      <c r="LKR7" s="231"/>
      <c r="LKT7" s="223"/>
      <c r="LKU7" s="225"/>
      <c r="LKV7" s="226"/>
      <c r="LKW7" s="227"/>
      <c r="LKY7" s="228"/>
      <c r="LKZ7" s="229"/>
      <c r="LLA7" s="230"/>
      <c r="LLB7" s="194"/>
      <c r="LLC7" s="194"/>
      <c r="LLD7" s="195"/>
      <c r="LLE7" s="196"/>
      <c r="LLF7" s="197"/>
      <c r="LLG7" s="197"/>
      <c r="LLH7" s="231"/>
      <c r="LLJ7" s="223"/>
      <c r="LLK7" s="225"/>
      <c r="LLL7" s="226"/>
      <c r="LLM7" s="227"/>
      <c r="LLO7" s="228"/>
      <c r="LLP7" s="229"/>
      <c r="LLQ7" s="230"/>
      <c r="LLR7" s="194"/>
      <c r="LLS7" s="194"/>
      <c r="LLT7" s="195"/>
      <c r="LLU7" s="196"/>
      <c r="LLV7" s="197"/>
      <c r="LLW7" s="197"/>
      <c r="LLX7" s="231"/>
      <c r="LLZ7" s="223"/>
      <c r="LMA7" s="225"/>
      <c r="LMB7" s="226"/>
      <c r="LMC7" s="227"/>
      <c r="LME7" s="228"/>
      <c r="LMF7" s="229"/>
      <c r="LMG7" s="230"/>
      <c r="LMH7" s="194"/>
      <c r="LMI7" s="194"/>
      <c r="LMJ7" s="195"/>
      <c r="LMK7" s="196"/>
      <c r="LML7" s="197"/>
      <c r="LMM7" s="197"/>
      <c r="LMN7" s="231"/>
      <c r="LMP7" s="223"/>
      <c r="LMQ7" s="225"/>
      <c r="LMR7" s="226"/>
      <c r="LMS7" s="227"/>
      <c r="LMU7" s="228"/>
      <c r="LMV7" s="229"/>
      <c r="LMW7" s="230"/>
      <c r="LMX7" s="194"/>
      <c r="LMY7" s="194"/>
      <c r="LMZ7" s="195"/>
      <c r="LNA7" s="196"/>
      <c r="LNB7" s="197"/>
      <c r="LNC7" s="197"/>
      <c r="LND7" s="231"/>
      <c r="LNF7" s="223"/>
      <c r="LNG7" s="225"/>
      <c r="LNH7" s="226"/>
      <c r="LNI7" s="227"/>
      <c r="LNK7" s="228"/>
      <c r="LNL7" s="229"/>
      <c r="LNM7" s="230"/>
      <c r="LNN7" s="194"/>
      <c r="LNO7" s="194"/>
      <c r="LNP7" s="195"/>
      <c r="LNQ7" s="196"/>
      <c r="LNR7" s="197"/>
      <c r="LNS7" s="197"/>
      <c r="LNT7" s="231"/>
      <c r="LNV7" s="223"/>
      <c r="LNW7" s="225"/>
      <c r="LNX7" s="226"/>
      <c r="LNY7" s="227"/>
      <c r="LOA7" s="228"/>
      <c r="LOB7" s="229"/>
      <c r="LOC7" s="230"/>
      <c r="LOD7" s="194"/>
      <c r="LOE7" s="194"/>
      <c r="LOF7" s="195"/>
      <c r="LOG7" s="196"/>
      <c r="LOH7" s="197"/>
      <c r="LOI7" s="197"/>
      <c r="LOJ7" s="231"/>
      <c r="LOL7" s="223"/>
      <c r="LOM7" s="225"/>
      <c r="LON7" s="226"/>
      <c r="LOO7" s="227"/>
      <c r="LOQ7" s="228"/>
      <c r="LOR7" s="229"/>
      <c r="LOS7" s="230"/>
      <c r="LOT7" s="194"/>
      <c r="LOU7" s="194"/>
      <c r="LOV7" s="195"/>
      <c r="LOW7" s="196"/>
      <c r="LOX7" s="197"/>
      <c r="LOY7" s="197"/>
      <c r="LOZ7" s="231"/>
      <c r="LPB7" s="223"/>
      <c r="LPC7" s="225"/>
      <c r="LPD7" s="226"/>
      <c r="LPE7" s="227"/>
      <c r="LPG7" s="228"/>
      <c r="LPH7" s="229"/>
      <c r="LPI7" s="230"/>
      <c r="LPJ7" s="194"/>
      <c r="LPK7" s="194"/>
      <c r="LPL7" s="195"/>
      <c r="LPM7" s="196"/>
      <c r="LPN7" s="197"/>
      <c r="LPO7" s="197"/>
      <c r="LPP7" s="231"/>
      <c r="LPR7" s="223"/>
      <c r="LPS7" s="225"/>
      <c r="LPT7" s="226"/>
      <c r="LPU7" s="227"/>
      <c r="LPW7" s="228"/>
      <c r="LPX7" s="229"/>
      <c r="LPY7" s="230"/>
      <c r="LPZ7" s="194"/>
      <c r="LQA7" s="194"/>
      <c r="LQB7" s="195"/>
      <c r="LQC7" s="196"/>
      <c r="LQD7" s="197"/>
      <c r="LQE7" s="197"/>
      <c r="LQF7" s="231"/>
      <c r="LQH7" s="223"/>
      <c r="LQI7" s="225"/>
      <c r="LQJ7" s="226"/>
      <c r="LQK7" s="227"/>
      <c r="LQM7" s="228"/>
      <c r="LQN7" s="229"/>
      <c r="LQO7" s="230"/>
      <c r="LQP7" s="194"/>
      <c r="LQQ7" s="194"/>
      <c r="LQR7" s="195"/>
      <c r="LQS7" s="196"/>
      <c r="LQT7" s="197"/>
      <c r="LQU7" s="197"/>
      <c r="LQV7" s="231"/>
      <c r="LQX7" s="223"/>
      <c r="LQY7" s="225"/>
      <c r="LQZ7" s="226"/>
      <c r="LRA7" s="227"/>
      <c r="LRC7" s="228"/>
      <c r="LRD7" s="229"/>
      <c r="LRE7" s="230"/>
      <c r="LRF7" s="194"/>
      <c r="LRG7" s="194"/>
      <c r="LRH7" s="195"/>
      <c r="LRI7" s="196"/>
      <c r="LRJ7" s="197"/>
      <c r="LRK7" s="197"/>
      <c r="LRL7" s="231"/>
      <c r="LRN7" s="223"/>
      <c r="LRO7" s="225"/>
      <c r="LRP7" s="226"/>
      <c r="LRQ7" s="227"/>
      <c r="LRS7" s="228"/>
      <c r="LRT7" s="229"/>
      <c r="LRU7" s="230"/>
      <c r="LRV7" s="194"/>
      <c r="LRW7" s="194"/>
      <c r="LRX7" s="195"/>
      <c r="LRY7" s="196"/>
      <c r="LRZ7" s="197"/>
      <c r="LSA7" s="197"/>
      <c r="LSB7" s="231"/>
      <c r="LSD7" s="223"/>
      <c r="LSE7" s="225"/>
      <c r="LSF7" s="226"/>
      <c r="LSG7" s="227"/>
      <c r="LSI7" s="228"/>
      <c r="LSJ7" s="229"/>
      <c r="LSK7" s="230"/>
      <c r="LSL7" s="194"/>
      <c r="LSM7" s="194"/>
      <c r="LSN7" s="195"/>
      <c r="LSO7" s="196"/>
      <c r="LSP7" s="197"/>
      <c r="LSQ7" s="197"/>
      <c r="LSR7" s="231"/>
      <c r="LST7" s="223"/>
      <c r="LSU7" s="225"/>
      <c r="LSV7" s="226"/>
      <c r="LSW7" s="227"/>
      <c r="LSY7" s="228"/>
      <c r="LSZ7" s="229"/>
      <c r="LTA7" s="230"/>
      <c r="LTB7" s="194"/>
      <c r="LTC7" s="194"/>
      <c r="LTD7" s="195"/>
      <c r="LTE7" s="196"/>
      <c r="LTF7" s="197"/>
      <c r="LTG7" s="197"/>
      <c r="LTH7" s="231"/>
      <c r="LTJ7" s="223"/>
      <c r="LTK7" s="225"/>
      <c r="LTL7" s="226"/>
      <c r="LTM7" s="227"/>
      <c r="LTO7" s="228"/>
      <c r="LTP7" s="229"/>
      <c r="LTQ7" s="230"/>
      <c r="LTR7" s="194"/>
      <c r="LTS7" s="194"/>
      <c r="LTT7" s="195"/>
      <c r="LTU7" s="196"/>
      <c r="LTV7" s="197"/>
      <c r="LTW7" s="197"/>
      <c r="LTX7" s="231"/>
      <c r="LTZ7" s="223"/>
      <c r="LUA7" s="225"/>
      <c r="LUB7" s="226"/>
      <c r="LUC7" s="227"/>
      <c r="LUE7" s="228"/>
      <c r="LUF7" s="229"/>
      <c r="LUG7" s="230"/>
      <c r="LUH7" s="194"/>
      <c r="LUI7" s="194"/>
      <c r="LUJ7" s="195"/>
      <c r="LUK7" s="196"/>
      <c r="LUL7" s="197"/>
      <c r="LUM7" s="197"/>
      <c r="LUN7" s="231"/>
      <c r="LUP7" s="223"/>
      <c r="LUQ7" s="225"/>
      <c r="LUR7" s="226"/>
      <c r="LUS7" s="227"/>
      <c r="LUU7" s="228"/>
      <c r="LUV7" s="229"/>
      <c r="LUW7" s="230"/>
      <c r="LUX7" s="194"/>
      <c r="LUY7" s="194"/>
      <c r="LUZ7" s="195"/>
      <c r="LVA7" s="196"/>
      <c r="LVB7" s="197"/>
      <c r="LVC7" s="197"/>
      <c r="LVD7" s="231"/>
      <c r="LVF7" s="223"/>
      <c r="LVG7" s="225"/>
      <c r="LVH7" s="226"/>
      <c r="LVI7" s="227"/>
      <c r="LVK7" s="228"/>
      <c r="LVL7" s="229"/>
      <c r="LVM7" s="230"/>
      <c r="LVN7" s="194"/>
      <c r="LVO7" s="194"/>
      <c r="LVP7" s="195"/>
      <c r="LVQ7" s="196"/>
      <c r="LVR7" s="197"/>
      <c r="LVS7" s="197"/>
      <c r="LVT7" s="231"/>
      <c r="LVV7" s="223"/>
      <c r="LVW7" s="225"/>
      <c r="LVX7" s="226"/>
      <c r="LVY7" s="227"/>
      <c r="LWA7" s="228"/>
      <c r="LWB7" s="229"/>
      <c r="LWC7" s="230"/>
      <c r="LWD7" s="194"/>
      <c r="LWE7" s="194"/>
      <c r="LWF7" s="195"/>
      <c r="LWG7" s="196"/>
      <c r="LWH7" s="197"/>
      <c r="LWI7" s="197"/>
      <c r="LWJ7" s="231"/>
      <c r="LWL7" s="223"/>
      <c r="LWM7" s="225"/>
      <c r="LWN7" s="226"/>
      <c r="LWO7" s="227"/>
      <c r="LWQ7" s="228"/>
      <c r="LWR7" s="229"/>
      <c r="LWS7" s="230"/>
      <c r="LWT7" s="194"/>
      <c r="LWU7" s="194"/>
      <c r="LWV7" s="195"/>
      <c r="LWW7" s="196"/>
      <c r="LWX7" s="197"/>
      <c r="LWY7" s="197"/>
      <c r="LWZ7" s="231"/>
      <c r="LXB7" s="223"/>
      <c r="LXC7" s="225"/>
      <c r="LXD7" s="226"/>
      <c r="LXE7" s="227"/>
      <c r="LXG7" s="228"/>
      <c r="LXH7" s="229"/>
      <c r="LXI7" s="230"/>
      <c r="LXJ7" s="194"/>
      <c r="LXK7" s="194"/>
      <c r="LXL7" s="195"/>
      <c r="LXM7" s="196"/>
      <c r="LXN7" s="197"/>
      <c r="LXO7" s="197"/>
      <c r="LXP7" s="231"/>
      <c r="LXR7" s="223"/>
      <c r="LXS7" s="225"/>
      <c r="LXT7" s="226"/>
      <c r="LXU7" s="227"/>
      <c r="LXW7" s="228"/>
      <c r="LXX7" s="229"/>
      <c r="LXY7" s="230"/>
      <c r="LXZ7" s="194"/>
      <c r="LYA7" s="194"/>
      <c r="LYB7" s="195"/>
      <c r="LYC7" s="196"/>
      <c r="LYD7" s="197"/>
      <c r="LYE7" s="197"/>
      <c r="LYF7" s="231"/>
      <c r="LYH7" s="223"/>
      <c r="LYI7" s="225"/>
      <c r="LYJ7" s="226"/>
      <c r="LYK7" s="227"/>
      <c r="LYM7" s="228"/>
      <c r="LYN7" s="229"/>
      <c r="LYO7" s="230"/>
      <c r="LYP7" s="194"/>
      <c r="LYQ7" s="194"/>
      <c r="LYR7" s="195"/>
      <c r="LYS7" s="196"/>
      <c r="LYT7" s="197"/>
      <c r="LYU7" s="197"/>
      <c r="LYV7" s="231"/>
      <c r="LYX7" s="223"/>
      <c r="LYY7" s="225"/>
      <c r="LYZ7" s="226"/>
      <c r="LZA7" s="227"/>
      <c r="LZC7" s="228"/>
      <c r="LZD7" s="229"/>
      <c r="LZE7" s="230"/>
      <c r="LZF7" s="194"/>
      <c r="LZG7" s="194"/>
      <c r="LZH7" s="195"/>
      <c r="LZI7" s="196"/>
      <c r="LZJ7" s="197"/>
      <c r="LZK7" s="197"/>
      <c r="LZL7" s="231"/>
      <c r="LZN7" s="223"/>
      <c r="LZO7" s="225"/>
      <c r="LZP7" s="226"/>
      <c r="LZQ7" s="227"/>
      <c r="LZS7" s="228"/>
      <c r="LZT7" s="229"/>
      <c r="LZU7" s="230"/>
      <c r="LZV7" s="194"/>
      <c r="LZW7" s="194"/>
      <c r="LZX7" s="195"/>
      <c r="LZY7" s="196"/>
      <c r="LZZ7" s="197"/>
      <c r="MAA7" s="197"/>
      <c r="MAB7" s="231"/>
      <c r="MAD7" s="223"/>
      <c r="MAE7" s="225"/>
      <c r="MAF7" s="226"/>
      <c r="MAG7" s="227"/>
      <c r="MAI7" s="228"/>
      <c r="MAJ7" s="229"/>
      <c r="MAK7" s="230"/>
      <c r="MAL7" s="194"/>
      <c r="MAM7" s="194"/>
      <c r="MAN7" s="195"/>
      <c r="MAO7" s="196"/>
      <c r="MAP7" s="197"/>
      <c r="MAQ7" s="197"/>
      <c r="MAR7" s="231"/>
      <c r="MAT7" s="223"/>
      <c r="MAU7" s="225"/>
      <c r="MAV7" s="226"/>
      <c r="MAW7" s="227"/>
      <c r="MAY7" s="228"/>
      <c r="MAZ7" s="229"/>
      <c r="MBA7" s="230"/>
      <c r="MBB7" s="194"/>
      <c r="MBC7" s="194"/>
      <c r="MBD7" s="195"/>
      <c r="MBE7" s="196"/>
      <c r="MBF7" s="197"/>
      <c r="MBG7" s="197"/>
      <c r="MBH7" s="231"/>
      <c r="MBJ7" s="223"/>
      <c r="MBK7" s="225"/>
      <c r="MBL7" s="226"/>
      <c r="MBM7" s="227"/>
      <c r="MBO7" s="228"/>
      <c r="MBP7" s="229"/>
      <c r="MBQ7" s="230"/>
      <c r="MBR7" s="194"/>
      <c r="MBS7" s="194"/>
      <c r="MBT7" s="195"/>
      <c r="MBU7" s="196"/>
      <c r="MBV7" s="197"/>
      <c r="MBW7" s="197"/>
      <c r="MBX7" s="231"/>
      <c r="MBZ7" s="223"/>
      <c r="MCA7" s="225"/>
      <c r="MCB7" s="226"/>
      <c r="MCC7" s="227"/>
      <c r="MCE7" s="228"/>
      <c r="MCF7" s="229"/>
      <c r="MCG7" s="230"/>
      <c r="MCH7" s="194"/>
      <c r="MCI7" s="194"/>
      <c r="MCJ7" s="195"/>
      <c r="MCK7" s="196"/>
      <c r="MCL7" s="197"/>
      <c r="MCM7" s="197"/>
      <c r="MCN7" s="231"/>
      <c r="MCP7" s="223"/>
      <c r="MCQ7" s="225"/>
      <c r="MCR7" s="226"/>
      <c r="MCS7" s="227"/>
      <c r="MCU7" s="228"/>
      <c r="MCV7" s="229"/>
      <c r="MCW7" s="230"/>
      <c r="MCX7" s="194"/>
      <c r="MCY7" s="194"/>
      <c r="MCZ7" s="195"/>
      <c r="MDA7" s="196"/>
      <c r="MDB7" s="197"/>
      <c r="MDC7" s="197"/>
      <c r="MDD7" s="231"/>
      <c r="MDF7" s="223"/>
      <c r="MDG7" s="225"/>
      <c r="MDH7" s="226"/>
      <c r="MDI7" s="227"/>
      <c r="MDK7" s="228"/>
      <c r="MDL7" s="229"/>
      <c r="MDM7" s="230"/>
      <c r="MDN7" s="194"/>
      <c r="MDO7" s="194"/>
      <c r="MDP7" s="195"/>
      <c r="MDQ7" s="196"/>
      <c r="MDR7" s="197"/>
      <c r="MDS7" s="197"/>
      <c r="MDT7" s="231"/>
      <c r="MDV7" s="223"/>
      <c r="MDW7" s="225"/>
      <c r="MDX7" s="226"/>
      <c r="MDY7" s="227"/>
      <c r="MEA7" s="228"/>
      <c r="MEB7" s="229"/>
      <c r="MEC7" s="230"/>
      <c r="MED7" s="194"/>
      <c r="MEE7" s="194"/>
      <c r="MEF7" s="195"/>
      <c r="MEG7" s="196"/>
      <c r="MEH7" s="197"/>
      <c r="MEI7" s="197"/>
      <c r="MEJ7" s="231"/>
      <c r="MEL7" s="223"/>
      <c r="MEM7" s="225"/>
      <c r="MEN7" s="226"/>
      <c r="MEO7" s="227"/>
      <c r="MEQ7" s="228"/>
      <c r="MER7" s="229"/>
      <c r="MES7" s="230"/>
      <c r="MET7" s="194"/>
      <c r="MEU7" s="194"/>
      <c r="MEV7" s="195"/>
      <c r="MEW7" s="196"/>
      <c r="MEX7" s="197"/>
      <c r="MEY7" s="197"/>
      <c r="MEZ7" s="231"/>
      <c r="MFB7" s="223"/>
      <c r="MFC7" s="225"/>
      <c r="MFD7" s="226"/>
      <c r="MFE7" s="227"/>
      <c r="MFG7" s="228"/>
      <c r="MFH7" s="229"/>
      <c r="MFI7" s="230"/>
      <c r="MFJ7" s="194"/>
      <c r="MFK7" s="194"/>
      <c r="MFL7" s="195"/>
      <c r="MFM7" s="196"/>
      <c r="MFN7" s="197"/>
      <c r="MFO7" s="197"/>
      <c r="MFP7" s="231"/>
      <c r="MFR7" s="223"/>
      <c r="MFS7" s="225"/>
      <c r="MFT7" s="226"/>
      <c r="MFU7" s="227"/>
      <c r="MFW7" s="228"/>
      <c r="MFX7" s="229"/>
      <c r="MFY7" s="230"/>
      <c r="MFZ7" s="194"/>
      <c r="MGA7" s="194"/>
      <c r="MGB7" s="195"/>
      <c r="MGC7" s="196"/>
      <c r="MGD7" s="197"/>
      <c r="MGE7" s="197"/>
      <c r="MGF7" s="231"/>
      <c r="MGH7" s="223"/>
      <c r="MGI7" s="225"/>
      <c r="MGJ7" s="226"/>
      <c r="MGK7" s="227"/>
      <c r="MGM7" s="228"/>
      <c r="MGN7" s="229"/>
      <c r="MGO7" s="230"/>
      <c r="MGP7" s="194"/>
      <c r="MGQ7" s="194"/>
      <c r="MGR7" s="195"/>
      <c r="MGS7" s="196"/>
      <c r="MGT7" s="197"/>
      <c r="MGU7" s="197"/>
      <c r="MGV7" s="231"/>
      <c r="MGX7" s="223"/>
      <c r="MGY7" s="225"/>
      <c r="MGZ7" s="226"/>
      <c r="MHA7" s="227"/>
      <c r="MHC7" s="228"/>
      <c r="MHD7" s="229"/>
      <c r="MHE7" s="230"/>
      <c r="MHF7" s="194"/>
      <c r="MHG7" s="194"/>
      <c r="MHH7" s="195"/>
      <c r="MHI7" s="196"/>
      <c r="MHJ7" s="197"/>
      <c r="MHK7" s="197"/>
      <c r="MHL7" s="231"/>
      <c r="MHN7" s="223"/>
      <c r="MHO7" s="225"/>
      <c r="MHP7" s="226"/>
      <c r="MHQ7" s="227"/>
      <c r="MHS7" s="228"/>
      <c r="MHT7" s="229"/>
      <c r="MHU7" s="230"/>
      <c r="MHV7" s="194"/>
      <c r="MHW7" s="194"/>
      <c r="MHX7" s="195"/>
      <c r="MHY7" s="196"/>
      <c r="MHZ7" s="197"/>
      <c r="MIA7" s="197"/>
      <c r="MIB7" s="231"/>
      <c r="MID7" s="223"/>
      <c r="MIE7" s="225"/>
      <c r="MIF7" s="226"/>
      <c r="MIG7" s="227"/>
      <c r="MII7" s="228"/>
      <c r="MIJ7" s="229"/>
      <c r="MIK7" s="230"/>
      <c r="MIL7" s="194"/>
      <c r="MIM7" s="194"/>
      <c r="MIN7" s="195"/>
      <c r="MIO7" s="196"/>
      <c r="MIP7" s="197"/>
      <c r="MIQ7" s="197"/>
      <c r="MIR7" s="231"/>
      <c r="MIT7" s="223"/>
      <c r="MIU7" s="225"/>
      <c r="MIV7" s="226"/>
      <c r="MIW7" s="227"/>
      <c r="MIY7" s="228"/>
      <c r="MIZ7" s="229"/>
      <c r="MJA7" s="230"/>
      <c r="MJB7" s="194"/>
      <c r="MJC7" s="194"/>
      <c r="MJD7" s="195"/>
      <c r="MJE7" s="196"/>
      <c r="MJF7" s="197"/>
      <c r="MJG7" s="197"/>
      <c r="MJH7" s="231"/>
      <c r="MJJ7" s="223"/>
      <c r="MJK7" s="225"/>
      <c r="MJL7" s="226"/>
      <c r="MJM7" s="227"/>
      <c r="MJO7" s="228"/>
      <c r="MJP7" s="229"/>
      <c r="MJQ7" s="230"/>
      <c r="MJR7" s="194"/>
      <c r="MJS7" s="194"/>
      <c r="MJT7" s="195"/>
      <c r="MJU7" s="196"/>
      <c r="MJV7" s="197"/>
      <c r="MJW7" s="197"/>
      <c r="MJX7" s="231"/>
      <c r="MJZ7" s="223"/>
      <c r="MKA7" s="225"/>
      <c r="MKB7" s="226"/>
      <c r="MKC7" s="227"/>
      <c r="MKE7" s="228"/>
      <c r="MKF7" s="229"/>
      <c r="MKG7" s="230"/>
      <c r="MKH7" s="194"/>
      <c r="MKI7" s="194"/>
      <c r="MKJ7" s="195"/>
      <c r="MKK7" s="196"/>
      <c r="MKL7" s="197"/>
      <c r="MKM7" s="197"/>
      <c r="MKN7" s="231"/>
      <c r="MKP7" s="223"/>
      <c r="MKQ7" s="225"/>
      <c r="MKR7" s="226"/>
      <c r="MKS7" s="227"/>
      <c r="MKU7" s="228"/>
      <c r="MKV7" s="229"/>
      <c r="MKW7" s="230"/>
      <c r="MKX7" s="194"/>
      <c r="MKY7" s="194"/>
      <c r="MKZ7" s="195"/>
      <c r="MLA7" s="196"/>
      <c r="MLB7" s="197"/>
      <c r="MLC7" s="197"/>
      <c r="MLD7" s="231"/>
      <c r="MLF7" s="223"/>
      <c r="MLG7" s="225"/>
      <c r="MLH7" s="226"/>
      <c r="MLI7" s="227"/>
      <c r="MLK7" s="228"/>
      <c r="MLL7" s="229"/>
      <c r="MLM7" s="230"/>
      <c r="MLN7" s="194"/>
      <c r="MLO7" s="194"/>
      <c r="MLP7" s="195"/>
      <c r="MLQ7" s="196"/>
      <c r="MLR7" s="197"/>
      <c r="MLS7" s="197"/>
      <c r="MLT7" s="231"/>
      <c r="MLV7" s="223"/>
      <c r="MLW7" s="225"/>
      <c r="MLX7" s="226"/>
      <c r="MLY7" s="227"/>
      <c r="MMA7" s="228"/>
      <c r="MMB7" s="229"/>
      <c r="MMC7" s="230"/>
      <c r="MMD7" s="194"/>
      <c r="MME7" s="194"/>
      <c r="MMF7" s="195"/>
      <c r="MMG7" s="196"/>
      <c r="MMH7" s="197"/>
      <c r="MMI7" s="197"/>
      <c r="MMJ7" s="231"/>
      <c r="MML7" s="223"/>
      <c r="MMM7" s="225"/>
      <c r="MMN7" s="226"/>
      <c r="MMO7" s="227"/>
      <c r="MMQ7" s="228"/>
      <c r="MMR7" s="229"/>
      <c r="MMS7" s="230"/>
      <c r="MMT7" s="194"/>
      <c r="MMU7" s="194"/>
      <c r="MMV7" s="195"/>
      <c r="MMW7" s="196"/>
      <c r="MMX7" s="197"/>
      <c r="MMY7" s="197"/>
      <c r="MMZ7" s="231"/>
      <c r="MNB7" s="223"/>
      <c r="MNC7" s="225"/>
      <c r="MND7" s="226"/>
      <c r="MNE7" s="227"/>
      <c r="MNG7" s="228"/>
      <c r="MNH7" s="229"/>
      <c r="MNI7" s="230"/>
      <c r="MNJ7" s="194"/>
      <c r="MNK7" s="194"/>
      <c r="MNL7" s="195"/>
      <c r="MNM7" s="196"/>
      <c r="MNN7" s="197"/>
      <c r="MNO7" s="197"/>
      <c r="MNP7" s="231"/>
      <c r="MNR7" s="223"/>
      <c r="MNS7" s="225"/>
      <c r="MNT7" s="226"/>
      <c r="MNU7" s="227"/>
      <c r="MNW7" s="228"/>
      <c r="MNX7" s="229"/>
      <c r="MNY7" s="230"/>
      <c r="MNZ7" s="194"/>
      <c r="MOA7" s="194"/>
      <c r="MOB7" s="195"/>
      <c r="MOC7" s="196"/>
      <c r="MOD7" s="197"/>
      <c r="MOE7" s="197"/>
      <c r="MOF7" s="231"/>
      <c r="MOH7" s="223"/>
      <c r="MOI7" s="225"/>
      <c r="MOJ7" s="226"/>
      <c r="MOK7" s="227"/>
      <c r="MOM7" s="228"/>
      <c r="MON7" s="229"/>
      <c r="MOO7" s="230"/>
      <c r="MOP7" s="194"/>
      <c r="MOQ7" s="194"/>
      <c r="MOR7" s="195"/>
      <c r="MOS7" s="196"/>
      <c r="MOT7" s="197"/>
      <c r="MOU7" s="197"/>
      <c r="MOV7" s="231"/>
      <c r="MOX7" s="223"/>
      <c r="MOY7" s="225"/>
      <c r="MOZ7" s="226"/>
      <c r="MPA7" s="227"/>
      <c r="MPC7" s="228"/>
      <c r="MPD7" s="229"/>
      <c r="MPE7" s="230"/>
      <c r="MPF7" s="194"/>
      <c r="MPG7" s="194"/>
      <c r="MPH7" s="195"/>
      <c r="MPI7" s="196"/>
      <c r="MPJ7" s="197"/>
      <c r="MPK7" s="197"/>
      <c r="MPL7" s="231"/>
      <c r="MPN7" s="223"/>
      <c r="MPO7" s="225"/>
      <c r="MPP7" s="226"/>
      <c r="MPQ7" s="227"/>
      <c r="MPS7" s="228"/>
      <c r="MPT7" s="229"/>
      <c r="MPU7" s="230"/>
      <c r="MPV7" s="194"/>
      <c r="MPW7" s="194"/>
      <c r="MPX7" s="195"/>
      <c r="MPY7" s="196"/>
      <c r="MPZ7" s="197"/>
      <c r="MQA7" s="197"/>
      <c r="MQB7" s="231"/>
      <c r="MQD7" s="223"/>
      <c r="MQE7" s="225"/>
      <c r="MQF7" s="226"/>
      <c r="MQG7" s="227"/>
      <c r="MQI7" s="228"/>
      <c r="MQJ7" s="229"/>
      <c r="MQK7" s="230"/>
      <c r="MQL7" s="194"/>
      <c r="MQM7" s="194"/>
      <c r="MQN7" s="195"/>
      <c r="MQO7" s="196"/>
      <c r="MQP7" s="197"/>
      <c r="MQQ7" s="197"/>
      <c r="MQR7" s="231"/>
      <c r="MQT7" s="223"/>
      <c r="MQU7" s="225"/>
      <c r="MQV7" s="226"/>
      <c r="MQW7" s="227"/>
      <c r="MQY7" s="228"/>
      <c r="MQZ7" s="229"/>
      <c r="MRA7" s="230"/>
      <c r="MRB7" s="194"/>
      <c r="MRC7" s="194"/>
      <c r="MRD7" s="195"/>
      <c r="MRE7" s="196"/>
      <c r="MRF7" s="197"/>
      <c r="MRG7" s="197"/>
      <c r="MRH7" s="231"/>
      <c r="MRJ7" s="223"/>
      <c r="MRK7" s="225"/>
      <c r="MRL7" s="226"/>
      <c r="MRM7" s="227"/>
      <c r="MRO7" s="228"/>
      <c r="MRP7" s="229"/>
      <c r="MRQ7" s="230"/>
      <c r="MRR7" s="194"/>
      <c r="MRS7" s="194"/>
      <c r="MRT7" s="195"/>
      <c r="MRU7" s="196"/>
      <c r="MRV7" s="197"/>
      <c r="MRW7" s="197"/>
      <c r="MRX7" s="231"/>
      <c r="MRZ7" s="223"/>
      <c r="MSA7" s="225"/>
      <c r="MSB7" s="226"/>
      <c r="MSC7" s="227"/>
      <c r="MSE7" s="228"/>
      <c r="MSF7" s="229"/>
      <c r="MSG7" s="230"/>
      <c r="MSH7" s="194"/>
      <c r="MSI7" s="194"/>
      <c r="MSJ7" s="195"/>
      <c r="MSK7" s="196"/>
      <c r="MSL7" s="197"/>
      <c r="MSM7" s="197"/>
      <c r="MSN7" s="231"/>
      <c r="MSP7" s="223"/>
      <c r="MSQ7" s="225"/>
      <c r="MSR7" s="226"/>
      <c r="MSS7" s="227"/>
      <c r="MSU7" s="228"/>
      <c r="MSV7" s="229"/>
      <c r="MSW7" s="230"/>
      <c r="MSX7" s="194"/>
      <c r="MSY7" s="194"/>
      <c r="MSZ7" s="195"/>
      <c r="MTA7" s="196"/>
      <c r="MTB7" s="197"/>
      <c r="MTC7" s="197"/>
      <c r="MTD7" s="231"/>
      <c r="MTF7" s="223"/>
      <c r="MTG7" s="225"/>
      <c r="MTH7" s="226"/>
      <c r="MTI7" s="227"/>
      <c r="MTK7" s="228"/>
      <c r="MTL7" s="229"/>
      <c r="MTM7" s="230"/>
      <c r="MTN7" s="194"/>
      <c r="MTO7" s="194"/>
      <c r="MTP7" s="195"/>
      <c r="MTQ7" s="196"/>
      <c r="MTR7" s="197"/>
      <c r="MTS7" s="197"/>
      <c r="MTT7" s="231"/>
      <c r="MTV7" s="223"/>
      <c r="MTW7" s="225"/>
      <c r="MTX7" s="226"/>
      <c r="MTY7" s="227"/>
      <c r="MUA7" s="228"/>
      <c r="MUB7" s="229"/>
      <c r="MUC7" s="230"/>
      <c r="MUD7" s="194"/>
      <c r="MUE7" s="194"/>
      <c r="MUF7" s="195"/>
      <c r="MUG7" s="196"/>
      <c r="MUH7" s="197"/>
      <c r="MUI7" s="197"/>
      <c r="MUJ7" s="231"/>
      <c r="MUL7" s="223"/>
      <c r="MUM7" s="225"/>
      <c r="MUN7" s="226"/>
      <c r="MUO7" s="227"/>
      <c r="MUQ7" s="228"/>
      <c r="MUR7" s="229"/>
      <c r="MUS7" s="230"/>
      <c r="MUT7" s="194"/>
      <c r="MUU7" s="194"/>
      <c r="MUV7" s="195"/>
      <c r="MUW7" s="196"/>
      <c r="MUX7" s="197"/>
      <c r="MUY7" s="197"/>
      <c r="MUZ7" s="231"/>
      <c r="MVB7" s="223"/>
      <c r="MVC7" s="225"/>
      <c r="MVD7" s="226"/>
      <c r="MVE7" s="227"/>
      <c r="MVG7" s="228"/>
      <c r="MVH7" s="229"/>
      <c r="MVI7" s="230"/>
      <c r="MVJ7" s="194"/>
      <c r="MVK7" s="194"/>
      <c r="MVL7" s="195"/>
      <c r="MVM7" s="196"/>
      <c r="MVN7" s="197"/>
      <c r="MVO7" s="197"/>
      <c r="MVP7" s="231"/>
      <c r="MVR7" s="223"/>
      <c r="MVS7" s="225"/>
      <c r="MVT7" s="226"/>
      <c r="MVU7" s="227"/>
      <c r="MVW7" s="228"/>
      <c r="MVX7" s="229"/>
      <c r="MVY7" s="230"/>
      <c r="MVZ7" s="194"/>
      <c r="MWA7" s="194"/>
      <c r="MWB7" s="195"/>
      <c r="MWC7" s="196"/>
      <c r="MWD7" s="197"/>
      <c r="MWE7" s="197"/>
      <c r="MWF7" s="231"/>
      <c r="MWH7" s="223"/>
      <c r="MWI7" s="225"/>
      <c r="MWJ7" s="226"/>
      <c r="MWK7" s="227"/>
      <c r="MWM7" s="228"/>
      <c r="MWN7" s="229"/>
      <c r="MWO7" s="230"/>
      <c r="MWP7" s="194"/>
      <c r="MWQ7" s="194"/>
      <c r="MWR7" s="195"/>
      <c r="MWS7" s="196"/>
      <c r="MWT7" s="197"/>
      <c r="MWU7" s="197"/>
      <c r="MWV7" s="231"/>
      <c r="MWX7" s="223"/>
      <c r="MWY7" s="225"/>
      <c r="MWZ7" s="226"/>
      <c r="MXA7" s="227"/>
      <c r="MXC7" s="228"/>
      <c r="MXD7" s="229"/>
      <c r="MXE7" s="230"/>
      <c r="MXF7" s="194"/>
      <c r="MXG7" s="194"/>
      <c r="MXH7" s="195"/>
      <c r="MXI7" s="196"/>
      <c r="MXJ7" s="197"/>
      <c r="MXK7" s="197"/>
      <c r="MXL7" s="231"/>
      <c r="MXN7" s="223"/>
      <c r="MXO7" s="225"/>
      <c r="MXP7" s="226"/>
      <c r="MXQ7" s="227"/>
      <c r="MXS7" s="228"/>
      <c r="MXT7" s="229"/>
      <c r="MXU7" s="230"/>
      <c r="MXV7" s="194"/>
      <c r="MXW7" s="194"/>
      <c r="MXX7" s="195"/>
      <c r="MXY7" s="196"/>
      <c r="MXZ7" s="197"/>
      <c r="MYA7" s="197"/>
      <c r="MYB7" s="231"/>
      <c r="MYD7" s="223"/>
      <c r="MYE7" s="225"/>
      <c r="MYF7" s="226"/>
      <c r="MYG7" s="227"/>
      <c r="MYI7" s="228"/>
      <c r="MYJ7" s="229"/>
      <c r="MYK7" s="230"/>
      <c r="MYL7" s="194"/>
      <c r="MYM7" s="194"/>
      <c r="MYN7" s="195"/>
      <c r="MYO7" s="196"/>
      <c r="MYP7" s="197"/>
      <c r="MYQ7" s="197"/>
      <c r="MYR7" s="231"/>
      <c r="MYT7" s="223"/>
      <c r="MYU7" s="225"/>
      <c r="MYV7" s="226"/>
      <c r="MYW7" s="227"/>
      <c r="MYY7" s="228"/>
      <c r="MYZ7" s="229"/>
      <c r="MZA7" s="230"/>
      <c r="MZB7" s="194"/>
      <c r="MZC7" s="194"/>
      <c r="MZD7" s="195"/>
      <c r="MZE7" s="196"/>
      <c r="MZF7" s="197"/>
      <c r="MZG7" s="197"/>
      <c r="MZH7" s="231"/>
      <c r="MZJ7" s="223"/>
      <c r="MZK7" s="225"/>
      <c r="MZL7" s="226"/>
      <c r="MZM7" s="227"/>
      <c r="MZO7" s="228"/>
      <c r="MZP7" s="229"/>
      <c r="MZQ7" s="230"/>
      <c r="MZR7" s="194"/>
      <c r="MZS7" s="194"/>
      <c r="MZT7" s="195"/>
      <c r="MZU7" s="196"/>
      <c r="MZV7" s="197"/>
      <c r="MZW7" s="197"/>
      <c r="MZX7" s="231"/>
      <c r="MZZ7" s="223"/>
      <c r="NAA7" s="225"/>
      <c r="NAB7" s="226"/>
      <c r="NAC7" s="227"/>
      <c r="NAE7" s="228"/>
      <c r="NAF7" s="229"/>
      <c r="NAG7" s="230"/>
      <c r="NAH7" s="194"/>
      <c r="NAI7" s="194"/>
      <c r="NAJ7" s="195"/>
      <c r="NAK7" s="196"/>
      <c r="NAL7" s="197"/>
      <c r="NAM7" s="197"/>
      <c r="NAN7" s="231"/>
      <c r="NAP7" s="223"/>
      <c r="NAQ7" s="225"/>
      <c r="NAR7" s="226"/>
      <c r="NAS7" s="227"/>
      <c r="NAU7" s="228"/>
      <c r="NAV7" s="229"/>
      <c r="NAW7" s="230"/>
      <c r="NAX7" s="194"/>
      <c r="NAY7" s="194"/>
      <c r="NAZ7" s="195"/>
      <c r="NBA7" s="196"/>
      <c r="NBB7" s="197"/>
      <c r="NBC7" s="197"/>
      <c r="NBD7" s="231"/>
      <c r="NBF7" s="223"/>
      <c r="NBG7" s="225"/>
      <c r="NBH7" s="226"/>
      <c r="NBI7" s="227"/>
      <c r="NBK7" s="228"/>
      <c r="NBL7" s="229"/>
      <c r="NBM7" s="230"/>
      <c r="NBN7" s="194"/>
      <c r="NBO7" s="194"/>
      <c r="NBP7" s="195"/>
      <c r="NBQ7" s="196"/>
      <c r="NBR7" s="197"/>
      <c r="NBS7" s="197"/>
      <c r="NBT7" s="231"/>
      <c r="NBV7" s="223"/>
      <c r="NBW7" s="225"/>
      <c r="NBX7" s="226"/>
      <c r="NBY7" s="227"/>
      <c r="NCA7" s="228"/>
      <c r="NCB7" s="229"/>
      <c r="NCC7" s="230"/>
      <c r="NCD7" s="194"/>
      <c r="NCE7" s="194"/>
      <c r="NCF7" s="195"/>
      <c r="NCG7" s="196"/>
      <c r="NCH7" s="197"/>
      <c r="NCI7" s="197"/>
      <c r="NCJ7" s="231"/>
      <c r="NCL7" s="223"/>
      <c r="NCM7" s="225"/>
      <c r="NCN7" s="226"/>
      <c r="NCO7" s="227"/>
      <c r="NCQ7" s="228"/>
      <c r="NCR7" s="229"/>
      <c r="NCS7" s="230"/>
      <c r="NCT7" s="194"/>
      <c r="NCU7" s="194"/>
      <c r="NCV7" s="195"/>
      <c r="NCW7" s="196"/>
      <c r="NCX7" s="197"/>
      <c r="NCY7" s="197"/>
      <c r="NCZ7" s="231"/>
      <c r="NDB7" s="223"/>
      <c r="NDC7" s="225"/>
      <c r="NDD7" s="226"/>
      <c r="NDE7" s="227"/>
      <c r="NDG7" s="228"/>
      <c r="NDH7" s="229"/>
      <c r="NDI7" s="230"/>
      <c r="NDJ7" s="194"/>
      <c r="NDK7" s="194"/>
      <c r="NDL7" s="195"/>
      <c r="NDM7" s="196"/>
      <c r="NDN7" s="197"/>
      <c r="NDO7" s="197"/>
      <c r="NDP7" s="231"/>
      <c r="NDR7" s="223"/>
      <c r="NDS7" s="225"/>
      <c r="NDT7" s="226"/>
      <c r="NDU7" s="227"/>
      <c r="NDW7" s="228"/>
      <c r="NDX7" s="229"/>
      <c r="NDY7" s="230"/>
      <c r="NDZ7" s="194"/>
      <c r="NEA7" s="194"/>
      <c r="NEB7" s="195"/>
      <c r="NEC7" s="196"/>
      <c r="NED7" s="197"/>
      <c r="NEE7" s="197"/>
      <c r="NEF7" s="231"/>
      <c r="NEH7" s="223"/>
      <c r="NEI7" s="225"/>
      <c r="NEJ7" s="226"/>
      <c r="NEK7" s="227"/>
      <c r="NEM7" s="228"/>
      <c r="NEN7" s="229"/>
      <c r="NEO7" s="230"/>
      <c r="NEP7" s="194"/>
      <c r="NEQ7" s="194"/>
      <c r="NER7" s="195"/>
      <c r="NES7" s="196"/>
      <c r="NET7" s="197"/>
      <c r="NEU7" s="197"/>
      <c r="NEV7" s="231"/>
      <c r="NEX7" s="223"/>
      <c r="NEY7" s="225"/>
      <c r="NEZ7" s="226"/>
      <c r="NFA7" s="227"/>
      <c r="NFC7" s="228"/>
      <c r="NFD7" s="229"/>
      <c r="NFE7" s="230"/>
      <c r="NFF7" s="194"/>
      <c r="NFG7" s="194"/>
      <c r="NFH7" s="195"/>
      <c r="NFI7" s="196"/>
      <c r="NFJ7" s="197"/>
      <c r="NFK7" s="197"/>
      <c r="NFL7" s="231"/>
      <c r="NFN7" s="223"/>
      <c r="NFO7" s="225"/>
      <c r="NFP7" s="226"/>
      <c r="NFQ7" s="227"/>
      <c r="NFS7" s="228"/>
      <c r="NFT7" s="229"/>
      <c r="NFU7" s="230"/>
      <c r="NFV7" s="194"/>
      <c r="NFW7" s="194"/>
      <c r="NFX7" s="195"/>
      <c r="NFY7" s="196"/>
      <c r="NFZ7" s="197"/>
      <c r="NGA7" s="197"/>
      <c r="NGB7" s="231"/>
      <c r="NGD7" s="223"/>
      <c r="NGE7" s="225"/>
      <c r="NGF7" s="226"/>
      <c r="NGG7" s="227"/>
      <c r="NGI7" s="228"/>
      <c r="NGJ7" s="229"/>
      <c r="NGK7" s="230"/>
      <c r="NGL7" s="194"/>
      <c r="NGM7" s="194"/>
      <c r="NGN7" s="195"/>
      <c r="NGO7" s="196"/>
      <c r="NGP7" s="197"/>
      <c r="NGQ7" s="197"/>
      <c r="NGR7" s="231"/>
      <c r="NGT7" s="223"/>
      <c r="NGU7" s="225"/>
      <c r="NGV7" s="226"/>
      <c r="NGW7" s="227"/>
      <c r="NGY7" s="228"/>
      <c r="NGZ7" s="229"/>
      <c r="NHA7" s="230"/>
      <c r="NHB7" s="194"/>
      <c r="NHC7" s="194"/>
      <c r="NHD7" s="195"/>
      <c r="NHE7" s="196"/>
      <c r="NHF7" s="197"/>
      <c r="NHG7" s="197"/>
      <c r="NHH7" s="231"/>
      <c r="NHJ7" s="223"/>
      <c r="NHK7" s="225"/>
      <c r="NHL7" s="226"/>
      <c r="NHM7" s="227"/>
      <c r="NHO7" s="228"/>
      <c r="NHP7" s="229"/>
      <c r="NHQ7" s="230"/>
      <c r="NHR7" s="194"/>
      <c r="NHS7" s="194"/>
      <c r="NHT7" s="195"/>
      <c r="NHU7" s="196"/>
      <c r="NHV7" s="197"/>
      <c r="NHW7" s="197"/>
      <c r="NHX7" s="231"/>
      <c r="NHZ7" s="223"/>
      <c r="NIA7" s="225"/>
      <c r="NIB7" s="226"/>
      <c r="NIC7" s="227"/>
      <c r="NIE7" s="228"/>
      <c r="NIF7" s="229"/>
      <c r="NIG7" s="230"/>
      <c r="NIH7" s="194"/>
      <c r="NII7" s="194"/>
      <c r="NIJ7" s="195"/>
      <c r="NIK7" s="196"/>
      <c r="NIL7" s="197"/>
      <c r="NIM7" s="197"/>
      <c r="NIN7" s="231"/>
      <c r="NIP7" s="223"/>
      <c r="NIQ7" s="225"/>
      <c r="NIR7" s="226"/>
      <c r="NIS7" s="227"/>
      <c r="NIU7" s="228"/>
      <c r="NIV7" s="229"/>
      <c r="NIW7" s="230"/>
      <c r="NIX7" s="194"/>
      <c r="NIY7" s="194"/>
      <c r="NIZ7" s="195"/>
      <c r="NJA7" s="196"/>
      <c r="NJB7" s="197"/>
      <c r="NJC7" s="197"/>
      <c r="NJD7" s="231"/>
      <c r="NJF7" s="223"/>
      <c r="NJG7" s="225"/>
      <c r="NJH7" s="226"/>
      <c r="NJI7" s="227"/>
      <c r="NJK7" s="228"/>
      <c r="NJL7" s="229"/>
      <c r="NJM7" s="230"/>
      <c r="NJN7" s="194"/>
      <c r="NJO7" s="194"/>
      <c r="NJP7" s="195"/>
      <c r="NJQ7" s="196"/>
      <c r="NJR7" s="197"/>
      <c r="NJS7" s="197"/>
      <c r="NJT7" s="231"/>
      <c r="NJV7" s="223"/>
      <c r="NJW7" s="225"/>
      <c r="NJX7" s="226"/>
      <c r="NJY7" s="227"/>
      <c r="NKA7" s="228"/>
      <c r="NKB7" s="229"/>
      <c r="NKC7" s="230"/>
      <c r="NKD7" s="194"/>
      <c r="NKE7" s="194"/>
      <c r="NKF7" s="195"/>
      <c r="NKG7" s="196"/>
      <c r="NKH7" s="197"/>
      <c r="NKI7" s="197"/>
      <c r="NKJ7" s="231"/>
      <c r="NKL7" s="223"/>
      <c r="NKM7" s="225"/>
      <c r="NKN7" s="226"/>
      <c r="NKO7" s="227"/>
      <c r="NKQ7" s="228"/>
      <c r="NKR7" s="229"/>
      <c r="NKS7" s="230"/>
      <c r="NKT7" s="194"/>
      <c r="NKU7" s="194"/>
      <c r="NKV7" s="195"/>
      <c r="NKW7" s="196"/>
      <c r="NKX7" s="197"/>
      <c r="NKY7" s="197"/>
      <c r="NKZ7" s="231"/>
      <c r="NLB7" s="223"/>
      <c r="NLC7" s="225"/>
      <c r="NLD7" s="226"/>
      <c r="NLE7" s="227"/>
      <c r="NLG7" s="228"/>
      <c r="NLH7" s="229"/>
      <c r="NLI7" s="230"/>
      <c r="NLJ7" s="194"/>
      <c r="NLK7" s="194"/>
      <c r="NLL7" s="195"/>
      <c r="NLM7" s="196"/>
      <c r="NLN7" s="197"/>
      <c r="NLO7" s="197"/>
      <c r="NLP7" s="231"/>
      <c r="NLR7" s="223"/>
      <c r="NLS7" s="225"/>
      <c r="NLT7" s="226"/>
      <c r="NLU7" s="227"/>
      <c r="NLW7" s="228"/>
      <c r="NLX7" s="229"/>
      <c r="NLY7" s="230"/>
      <c r="NLZ7" s="194"/>
      <c r="NMA7" s="194"/>
      <c r="NMB7" s="195"/>
      <c r="NMC7" s="196"/>
      <c r="NMD7" s="197"/>
      <c r="NME7" s="197"/>
      <c r="NMF7" s="231"/>
      <c r="NMH7" s="223"/>
      <c r="NMI7" s="225"/>
      <c r="NMJ7" s="226"/>
      <c r="NMK7" s="227"/>
      <c r="NMM7" s="228"/>
      <c r="NMN7" s="229"/>
      <c r="NMO7" s="230"/>
      <c r="NMP7" s="194"/>
      <c r="NMQ7" s="194"/>
      <c r="NMR7" s="195"/>
      <c r="NMS7" s="196"/>
      <c r="NMT7" s="197"/>
      <c r="NMU7" s="197"/>
      <c r="NMV7" s="231"/>
      <c r="NMX7" s="223"/>
      <c r="NMY7" s="225"/>
      <c r="NMZ7" s="226"/>
      <c r="NNA7" s="227"/>
      <c r="NNC7" s="228"/>
      <c r="NND7" s="229"/>
      <c r="NNE7" s="230"/>
      <c r="NNF7" s="194"/>
      <c r="NNG7" s="194"/>
      <c r="NNH7" s="195"/>
      <c r="NNI7" s="196"/>
      <c r="NNJ7" s="197"/>
      <c r="NNK7" s="197"/>
      <c r="NNL7" s="231"/>
      <c r="NNN7" s="223"/>
      <c r="NNO7" s="225"/>
      <c r="NNP7" s="226"/>
      <c r="NNQ7" s="227"/>
      <c r="NNS7" s="228"/>
      <c r="NNT7" s="229"/>
      <c r="NNU7" s="230"/>
      <c r="NNV7" s="194"/>
      <c r="NNW7" s="194"/>
      <c r="NNX7" s="195"/>
      <c r="NNY7" s="196"/>
      <c r="NNZ7" s="197"/>
      <c r="NOA7" s="197"/>
      <c r="NOB7" s="231"/>
      <c r="NOD7" s="223"/>
      <c r="NOE7" s="225"/>
      <c r="NOF7" s="226"/>
      <c r="NOG7" s="227"/>
      <c r="NOI7" s="228"/>
      <c r="NOJ7" s="229"/>
      <c r="NOK7" s="230"/>
      <c r="NOL7" s="194"/>
      <c r="NOM7" s="194"/>
      <c r="NON7" s="195"/>
      <c r="NOO7" s="196"/>
      <c r="NOP7" s="197"/>
      <c r="NOQ7" s="197"/>
      <c r="NOR7" s="231"/>
      <c r="NOT7" s="223"/>
      <c r="NOU7" s="225"/>
      <c r="NOV7" s="226"/>
      <c r="NOW7" s="227"/>
      <c r="NOY7" s="228"/>
      <c r="NOZ7" s="229"/>
      <c r="NPA7" s="230"/>
      <c r="NPB7" s="194"/>
      <c r="NPC7" s="194"/>
      <c r="NPD7" s="195"/>
      <c r="NPE7" s="196"/>
      <c r="NPF7" s="197"/>
      <c r="NPG7" s="197"/>
      <c r="NPH7" s="231"/>
      <c r="NPJ7" s="223"/>
      <c r="NPK7" s="225"/>
      <c r="NPL7" s="226"/>
      <c r="NPM7" s="227"/>
      <c r="NPO7" s="228"/>
      <c r="NPP7" s="229"/>
      <c r="NPQ7" s="230"/>
      <c r="NPR7" s="194"/>
      <c r="NPS7" s="194"/>
      <c r="NPT7" s="195"/>
      <c r="NPU7" s="196"/>
      <c r="NPV7" s="197"/>
      <c r="NPW7" s="197"/>
      <c r="NPX7" s="231"/>
      <c r="NPZ7" s="223"/>
      <c r="NQA7" s="225"/>
      <c r="NQB7" s="226"/>
      <c r="NQC7" s="227"/>
      <c r="NQE7" s="228"/>
      <c r="NQF7" s="229"/>
      <c r="NQG7" s="230"/>
      <c r="NQH7" s="194"/>
      <c r="NQI7" s="194"/>
      <c r="NQJ7" s="195"/>
      <c r="NQK7" s="196"/>
      <c r="NQL7" s="197"/>
      <c r="NQM7" s="197"/>
      <c r="NQN7" s="231"/>
      <c r="NQP7" s="223"/>
      <c r="NQQ7" s="225"/>
      <c r="NQR7" s="226"/>
      <c r="NQS7" s="227"/>
      <c r="NQU7" s="228"/>
      <c r="NQV7" s="229"/>
      <c r="NQW7" s="230"/>
      <c r="NQX7" s="194"/>
      <c r="NQY7" s="194"/>
      <c r="NQZ7" s="195"/>
      <c r="NRA7" s="196"/>
      <c r="NRB7" s="197"/>
      <c r="NRC7" s="197"/>
      <c r="NRD7" s="231"/>
      <c r="NRF7" s="223"/>
      <c r="NRG7" s="225"/>
      <c r="NRH7" s="226"/>
      <c r="NRI7" s="227"/>
      <c r="NRK7" s="228"/>
      <c r="NRL7" s="229"/>
      <c r="NRM7" s="230"/>
      <c r="NRN7" s="194"/>
      <c r="NRO7" s="194"/>
      <c r="NRP7" s="195"/>
      <c r="NRQ7" s="196"/>
      <c r="NRR7" s="197"/>
      <c r="NRS7" s="197"/>
      <c r="NRT7" s="231"/>
      <c r="NRV7" s="223"/>
      <c r="NRW7" s="225"/>
      <c r="NRX7" s="226"/>
      <c r="NRY7" s="227"/>
      <c r="NSA7" s="228"/>
      <c r="NSB7" s="229"/>
      <c r="NSC7" s="230"/>
      <c r="NSD7" s="194"/>
      <c r="NSE7" s="194"/>
      <c r="NSF7" s="195"/>
      <c r="NSG7" s="196"/>
      <c r="NSH7" s="197"/>
      <c r="NSI7" s="197"/>
      <c r="NSJ7" s="231"/>
      <c r="NSL7" s="223"/>
      <c r="NSM7" s="225"/>
      <c r="NSN7" s="226"/>
      <c r="NSO7" s="227"/>
      <c r="NSQ7" s="228"/>
      <c r="NSR7" s="229"/>
      <c r="NSS7" s="230"/>
      <c r="NST7" s="194"/>
      <c r="NSU7" s="194"/>
      <c r="NSV7" s="195"/>
      <c r="NSW7" s="196"/>
      <c r="NSX7" s="197"/>
      <c r="NSY7" s="197"/>
      <c r="NSZ7" s="231"/>
      <c r="NTB7" s="223"/>
      <c r="NTC7" s="225"/>
      <c r="NTD7" s="226"/>
      <c r="NTE7" s="227"/>
      <c r="NTG7" s="228"/>
      <c r="NTH7" s="229"/>
      <c r="NTI7" s="230"/>
      <c r="NTJ7" s="194"/>
      <c r="NTK7" s="194"/>
      <c r="NTL7" s="195"/>
      <c r="NTM7" s="196"/>
      <c r="NTN7" s="197"/>
      <c r="NTO7" s="197"/>
      <c r="NTP7" s="231"/>
      <c r="NTR7" s="223"/>
      <c r="NTS7" s="225"/>
      <c r="NTT7" s="226"/>
      <c r="NTU7" s="227"/>
      <c r="NTW7" s="228"/>
      <c r="NTX7" s="229"/>
      <c r="NTY7" s="230"/>
      <c r="NTZ7" s="194"/>
      <c r="NUA7" s="194"/>
      <c r="NUB7" s="195"/>
      <c r="NUC7" s="196"/>
      <c r="NUD7" s="197"/>
      <c r="NUE7" s="197"/>
      <c r="NUF7" s="231"/>
      <c r="NUH7" s="223"/>
      <c r="NUI7" s="225"/>
      <c r="NUJ7" s="226"/>
      <c r="NUK7" s="227"/>
      <c r="NUM7" s="228"/>
      <c r="NUN7" s="229"/>
      <c r="NUO7" s="230"/>
      <c r="NUP7" s="194"/>
      <c r="NUQ7" s="194"/>
      <c r="NUR7" s="195"/>
      <c r="NUS7" s="196"/>
      <c r="NUT7" s="197"/>
      <c r="NUU7" s="197"/>
      <c r="NUV7" s="231"/>
      <c r="NUX7" s="223"/>
      <c r="NUY7" s="225"/>
      <c r="NUZ7" s="226"/>
      <c r="NVA7" s="227"/>
      <c r="NVC7" s="228"/>
      <c r="NVD7" s="229"/>
      <c r="NVE7" s="230"/>
      <c r="NVF7" s="194"/>
      <c r="NVG7" s="194"/>
      <c r="NVH7" s="195"/>
      <c r="NVI7" s="196"/>
      <c r="NVJ7" s="197"/>
      <c r="NVK7" s="197"/>
      <c r="NVL7" s="231"/>
      <c r="NVN7" s="223"/>
      <c r="NVO7" s="225"/>
      <c r="NVP7" s="226"/>
      <c r="NVQ7" s="227"/>
      <c r="NVS7" s="228"/>
      <c r="NVT7" s="229"/>
      <c r="NVU7" s="230"/>
      <c r="NVV7" s="194"/>
      <c r="NVW7" s="194"/>
      <c r="NVX7" s="195"/>
      <c r="NVY7" s="196"/>
      <c r="NVZ7" s="197"/>
      <c r="NWA7" s="197"/>
      <c r="NWB7" s="231"/>
      <c r="NWD7" s="223"/>
      <c r="NWE7" s="225"/>
      <c r="NWF7" s="226"/>
      <c r="NWG7" s="227"/>
      <c r="NWI7" s="228"/>
      <c r="NWJ7" s="229"/>
      <c r="NWK7" s="230"/>
      <c r="NWL7" s="194"/>
      <c r="NWM7" s="194"/>
      <c r="NWN7" s="195"/>
      <c r="NWO7" s="196"/>
      <c r="NWP7" s="197"/>
      <c r="NWQ7" s="197"/>
      <c r="NWR7" s="231"/>
      <c r="NWT7" s="223"/>
      <c r="NWU7" s="225"/>
      <c r="NWV7" s="226"/>
      <c r="NWW7" s="227"/>
      <c r="NWY7" s="228"/>
      <c r="NWZ7" s="229"/>
      <c r="NXA7" s="230"/>
      <c r="NXB7" s="194"/>
      <c r="NXC7" s="194"/>
      <c r="NXD7" s="195"/>
      <c r="NXE7" s="196"/>
      <c r="NXF7" s="197"/>
      <c r="NXG7" s="197"/>
      <c r="NXH7" s="231"/>
      <c r="NXJ7" s="223"/>
      <c r="NXK7" s="225"/>
      <c r="NXL7" s="226"/>
      <c r="NXM7" s="227"/>
      <c r="NXO7" s="228"/>
      <c r="NXP7" s="229"/>
      <c r="NXQ7" s="230"/>
      <c r="NXR7" s="194"/>
      <c r="NXS7" s="194"/>
      <c r="NXT7" s="195"/>
      <c r="NXU7" s="196"/>
      <c r="NXV7" s="197"/>
      <c r="NXW7" s="197"/>
      <c r="NXX7" s="231"/>
      <c r="NXZ7" s="223"/>
      <c r="NYA7" s="225"/>
      <c r="NYB7" s="226"/>
      <c r="NYC7" s="227"/>
      <c r="NYE7" s="228"/>
      <c r="NYF7" s="229"/>
      <c r="NYG7" s="230"/>
      <c r="NYH7" s="194"/>
      <c r="NYI7" s="194"/>
      <c r="NYJ7" s="195"/>
      <c r="NYK7" s="196"/>
      <c r="NYL7" s="197"/>
      <c r="NYM7" s="197"/>
      <c r="NYN7" s="231"/>
      <c r="NYP7" s="223"/>
      <c r="NYQ7" s="225"/>
      <c r="NYR7" s="226"/>
      <c r="NYS7" s="227"/>
      <c r="NYU7" s="228"/>
      <c r="NYV7" s="229"/>
      <c r="NYW7" s="230"/>
      <c r="NYX7" s="194"/>
      <c r="NYY7" s="194"/>
      <c r="NYZ7" s="195"/>
      <c r="NZA7" s="196"/>
      <c r="NZB7" s="197"/>
      <c r="NZC7" s="197"/>
      <c r="NZD7" s="231"/>
      <c r="NZF7" s="223"/>
      <c r="NZG7" s="225"/>
      <c r="NZH7" s="226"/>
      <c r="NZI7" s="227"/>
      <c r="NZK7" s="228"/>
      <c r="NZL7" s="229"/>
      <c r="NZM7" s="230"/>
      <c r="NZN7" s="194"/>
      <c r="NZO7" s="194"/>
      <c r="NZP7" s="195"/>
      <c r="NZQ7" s="196"/>
      <c r="NZR7" s="197"/>
      <c r="NZS7" s="197"/>
      <c r="NZT7" s="231"/>
      <c r="NZV7" s="223"/>
      <c r="NZW7" s="225"/>
      <c r="NZX7" s="226"/>
      <c r="NZY7" s="227"/>
      <c r="OAA7" s="228"/>
      <c r="OAB7" s="229"/>
      <c r="OAC7" s="230"/>
      <c r="OAD7" s="194"/>
      <c r="OAE7" s="194"/>
      <c r="OAF7" s="195"/>
      <c r="OAG7" s="196"/>
      <c r="OAH7" s="197"/>
      <c r="OAI7" s="197"/>
      <c r="OAJ7" s="231"/>
      <c r="OAL7" s="223"/>
      <c r="OAM7" s="225"/>
      <c r="OAN7" s="226"/>
      <c r="OAO7" s="227"/>
      <c r="OAQ7" s="228"/>
      <c r="OAR7" s="229"/>
      <c r="OAS7" s="230"/>
      <c r="OAT7" s="194"/>
      <c r="OAU7" s="194"/>
      <c r="OAV7" s="195"/>
      <c r="OAW7" s="196"/>
      <c r="OAX7" s="197"/>
      <c r="OAY7" s="197"/>
      <c r="OAZ7" s="231"/>
      <c r="OBB7" s="223"/>
      <c r="OBC7" s="225"/>
      <c r="OBD7" s="226"/>
      <c r="OBE7" s="227"/>
      <c r="OBG7" s="228"/>
      <c r="OBH7" s="229"/>
      <c r="OBI7" s="230"/>
      <c r="OBJ7" s="194"/>
      <c r="OBK7" s="194"/>
      <c r="OBL7" s="195"/>
      <c r="OBM7" s="196"/>
      <c r="OBN7" s="197"/>
      <c r="OBO7" s="197"/>
      <c r="OBP7" s="231"/>
      <c r="OBR7" s="223"/>
      <c r="OBS7" s="225"/>
      <c r="OBT7" s="226"/>
      <c r="OBU7" s="227"/>
      <c r="OBW7" s="228"/>
      <c r="OBX7" s="229"/>
      <c r="OBY7" s="230"/>
      <c r="OBZ7" s="194"/>
      <c r="OCA7" s="194"/>
      <c r="OCB7" s="195"/>
      <c r="OCC7" s="196"/>
      <c r="OCD7" s="197"/>
      <c r="OCE7" s="197"/>
      <c r="OCF7" s="231"/>
      <c r="OCH7" s="223"/>
      <c r="OCI7" s="225"/>
      <c r="OCJ7" s="226"/>
      <c r="OCK7" s="227"/>
      <c r="OCM7" s="228"/>
      <c r="OCN7" s="229"/>
      <c r="OCO7" s="230"/>
      <c r="OCP7" s="194"/>
      <c r="OCQ7" s="194"/>
      <c r="OCR7" s="195"/>
      <c r="OCS7" s="196"/>
      <c r="OCT7" s="197"/>
      <c r="OCU7" s="197"/>
      <c r="OCV7" s="231"/>
      <c r="OCX7" s="223"/>
      <c r="OCY7" s="225"/>
      <c r="OCZ7" s="226"/>
      <c r="ODA7" s="227"/>
      <c r="ODC7" s="228"/>
      <c r="ODD7" s="229"/>
      <c r="ODE7" s="230"/>
      <c r="ODF7" s="194"/>
      <c r="ODG7" s="194"/>
      <c r="ODH7" s="195"/>
      <c r="ODI7" s="196"/>
      <c r="ODJ7" s="197"/>
      <c r="ODK7" s="197"/>
      <c r="ODL7" s="231"/>
      <c r="ODN7" s="223"/>
      <c r="ODO7" s="225"/>
      <c r="ODP7" s="226"/>
      <c r="ODQ7" s="227"/>
      <c r="ODS7" s="228"/>
      <c r="ODT7" s="229"/>
      <c r="ODU7" s="230"/>
      <c r="ODV7" s="194"/>
      <c r="ODW7" s="194"/>
      <c r="ODX7" s="195"/>
      <c r="ODY7" s="196"/>
      <c r="ODZ7" s="197"/>
      <c r="OEA7" s="197"/>
      <c r="OEB7" s="231"/>
      <c r="OED7" s="223"/>
      <c r="OEE7" s="225"/>
      <c r="OEF7" s="226"/>
      <c r="OEG7" s="227"/>
      <c r="OEI7" s="228"/>
      <c r="OEJ7" s="229"/>
      <c r="OEK7" s="230"/>
      <c r="OEL7" s="194"/>
      <c r="OEM7" s="194"/>
      <c r="OEN7" s="195"/>
      <c r="OEO7" s="196"/>
      <c r="OEP7" s="197"/>
      <c r="OEQ7" s="197"/>
      <c r="OER7" s="231"/>
      <c r="OET7" s="223"/>
      <c r="OEU7" s="225"/>
      <c r="OEV7" s="226"/>
      <c r="OEW7" s="227"/>
      <c r="OEY7" s="228"/>
      <c r="OEZ7" s="229"/>
      <c r="OFA7" s="230"/>
      <c r="OFB7" s="194"/>
      <c r="OFC7" s="194"/>
      <c r="OFD7" s="195"/>
      <c r="OFE7" s="196"/>
      <c r="OFF7" s="197"/>
      <c r="OFG7" s="197"/>
      <c r="OFH7" s="231"/>
      <c r="OFJ7" s="223"/>
      <c r="OFK7" s="225"/>
      <c r="OFL7" s="226"/>
      <c r="OFM7" s="227"/>
      <c r="OFO7" s="228"/>
      <c r="OFP7" s="229"/>
      <c r="OFQ7" s="230"/>
      <c r="OFR7" s="194"/>
      <c r="OFS7" s="194"/>
      <c r="OFT7" s="195"/>
      <c r="OFU7" s="196"/>
      <c r="OFV7" s="197"/>
      <c r="OFW7" s="197"/>
      <c r="OFX7" s="231"/>
      <c r="OFZ7" s="223"/>
      <c r="OGA7" s="225"/>
      <c r="OGB7" s="226"/>
      <c r="OGC7" s="227"/>
      <c r="OGE7" s="228"/>
      <c r="OGF7" s="229"/>
      <c r="OGG7" s="230"/>
      <c r="OGH7" s="194"/>
      <c r="OGI7" s="194"/>
      <c r="OGJ7" s="195"/>
      <c r="OGK7" s="196"/>
      <c r="OGL7" s="197"/>
      <c r="OGM7" s="197"/>
      <c r="OGN7" s="231"/>
      <c r="OGP7" s="223"/>
      <c r="OGQ7" s="225"/>
      <c r="OGR7" s="226"/>
      <c r="OGS7" s="227"/>
      <c r="OGU7" s="228"/>
      <c r="OGV7" s="229"/>
      <c r="OGW7" s="230"/>
      <c r="OGX7" s="194"/>
      <c r="OGY7" s="194"/>
      <c r="OGZ7" s="195"/>
      <c r="OHA7" s="196"/>
      <c r="OHB7" s="197"/>
      <c r="OHC7" s="197"/>
      <c r="OHD7" s="231"/>
      <c r="OHF7" s="223"/>
      <c r="OHG7" s="225"/>
      <c r="OHH7" s="226"/>
      <c r="OHI7" s="227"/>
      <c r="OHK7" s="228"/>
      <c r="OHL7" s="229"/>
      <c r="OHM7" s="230"/>
      <c r="OHN7" s="194"/>
      <c r="OHO7" s="194"/>
      <c r="OHP7" s="195"/>
      <c r="OHQ7" s="196"/>
      <c r="OHR7" s="197"/>
      <c r="OHS7" s="197"/>
      <c r="OHT7" s="231"/>
      <c r="OHV7" s="223"/>
      <c r="OHW7" s="225"/>
      <c r="OHX7" s="226"/>
      <c r="OHY7" s="227"/>
      <c r="OIA7" s="228"/>
      <c r="OIB7" s="229"/>
      <c r="OIC7" s="230"/>
      <c r="OID7" s="194"/>
      <c r="OIE7" s="194"/>
      <c r="OIF7" s="195"/>
      <c r="OIG7" s="196"/>
      <c r="OIH7" s="197"/>
      <c r="OII7" s="197"/>
      <c r="OIJ7" s="231"/>
      <c r="OIL7" s="223"/>
      <c r="OIM7" s="225"/>
      <c r="OIN7" s="226"/>
      <c r="OIO7" s="227"/>
      <c r="OIQ7" s="228"/>
      <c r="OIR7" s="229"/>
      <c r="OIS7" s="230"/>
      <c r="OIT7" s="194"/>
      <c r="OIU7" s="194"/>
      <c r="OIV7" s="195"/>
      <c r="OIW7" s="196"/>
      <c r="OIX7" s="197"/>
      <c r="OIY7" s="197"/>
      <c r="OIZ7" s="231"/>
      <c r="OJB7" s="223"/>
      <c r="OJC7" s="225"/>
      <c r="OJD7" s="226"/>
      <c r="OJE7" s="227"/>
      <c r="OJG7" s="228"/>
      <c r="OJH7" s="229"/>
      <c r="OJI7" s="230"/>
      <c r="OJJ7" s="194"/>
      <c r="OJK7" s="194"/>
      <c r="OJL7" s="195"/>
      <c r="OJM7" s="196"/>
      <c r="OJN7" s="197"/>
      <c r="OJO7" s="197"/>
      <c r="OJP7" s="231"/>
      <c r="OJR7" s="223"/>
      <c r="OJS7" s="225"/>
      <c r="OJT7" s="226"/>
      <c r="OJU7" s="227"/>
      <c r="OJW7" s="228"/>
      <c r="OJX7" s="229"/>
      <c r="OJY7" s="230"/>
      <c r="OJZ7" s="194"/>
      <c r="OKA7" s="194"/>
      <c r="OKB7" s="195"/>
      <c r="OKC7" s="196"/>
      <c r="OKD7" s="197"/>
      <c r="OKE7" s="197"/>
      <c r="OKF7" s="231"/>
      <c r="OKH7" s="223"/>
      <c r="OKI7" s="225"/>
      <c r="OKJ7" s="226"/>
      <c r="OKK7" s="227"/>
      <c r="OKM7" s="228"/>
      <c r="OKN7" s="229"/>
      <c r="OKO7" s="230"/>
      <c r="OKP7" s="194"/>
      <c r="OKQ7" s="194"/>
      <c r="OKR7" s="195"/>
      <c r="OKS7" s="196"/>
      <c r="OKT7" s="197"/>
      <c r="OKU7" s="197"/>
      <c r="OKV7" s="231"/>
      <c r="OKX7" s="223"/>
      <c r="OKY7" s="225"/>
      <c r="OKZ7" s="226"/>
      <c r="OLA7" s="227"/>
      <c r="OLC7" s="228"/>
      <c r="OLD7" s="229"/>
      <c r="OLE7" s="230"/>
      <c r="OLF7" s="194"/>
      <c r="OLG7" s="194"/>
      <c r="OLH7" s="195"/>
      <c r="OLI7" s="196"/>
      <c r="OLJ7" s="197"/>
      <c r="OLK7" s="197"/>
      <c r="OLL7" s="231"/>
      <c r="OLN7" s="223"/>
      <c r="OLO7" s="225"/>
      <c r="OLP7" s="226"/>
      <c r="OLQ7" s="227"/>
      <c r="OLS7" s="228"/>
      <c r="OLT7" s="229"/>
      <c r="OLU7" s="230"/>
      <c r="OLV7" s="194"/>
      <c r="OLW7" s="194"/>
      <c r="OLX7" s="195"/>
      <c r="OLY7" s="196"/>
      <c r="OLZ7" s="197"/>
      <c r="OMA7" s="197"/>
      <c r="OMB7" s="231"/>
      <c r="OMD7" s="223"/>
      <c r="OME7" s="225"/>
      <c r="OMF7" s="226"/>
      <c r="OMG7" s="227"/>
      <c r="OMI7" s="228"/>
      <c r="OMJ7" s="229"/>
      <c r="OMK7" s="230"/>
      <c r="OML7" s="194"/>
      <c r="OMM7" s="194"/>
      <c r="OMN7" s="195"/>
      <c r="OMO7" s="196"/>
      <c r="OMP7" s="197"/>
      <c r="OMQ7" s="197"/>
      <c r="OMR7" s="231"/>
      <c r="OMT7" s="223"/>
      <c r="OMU7" s="225"/>
      <c r="OMV7" s="226"/>
      <c r="OMW7" s="227"/>
      <c r="OMY7" s="228"/>
      <c r="OMZ7" s="229"/>
      <c r="ONA7" s="230"/>
      <c r="ONB7" s="194"/>
      <c r="ONC7" s="194"/>
      <c r="OND7" s="195"/>
      <c r="ONE7" s="196"/>
      <c r="ONF7" s="197"/>
      <c r="ONG7" s="197"/>
      <c r="ONH7" s="231"/>
      <c r="ONJ7" s="223"/>
      <c r="ONK7" s="225"/>
      <c r="ONL7" s="226"/>
      <c r="ONM7" s="227"/>
      <c r="ONO7" s="228"/>
      <c r="ONP7" s="229"/>
      <c r="ONQ7" s="230"/>
      <c r="ONR7" s="194"/>
      <c r="ONS7" s="194"/>
      <c r="ONT7" s="195"/>
      <c r="ONU7" s="196"/>
      <c r="ONV7" s="197"/>
      <c r="ONW7" s="197"/>
      <c r="ONX7" s="231"/>
      <c r="ONZ7" s="223"/>
      <c r="OOA7" s="225"/>
      <c r="OOB7" s="226"/>
      <c r="OOC7" s="227"/>
      <c r="OOE7" s="228"/>
      <c r="OOF7" s="229"/>
      <c r="OOG7" s="230"/>
      <c r="OOH7" s="194"/>
      <c r="OOI7" s="194"/>
      <c r="OOJ7" s="195"/>
      <c r="OOK7" s="196"/>
      <c r="OOL7" s="197"/>
      <c r="OOM7" s="197"/>
      <c r="OON7" s="231"/>
      <c r="OOP7" s="223"/>
      <c r="OOQ7" s="225"/>
      <c r="OOR7" s="226"/>
      <c r="OOS7" s="227"/>
      <c r="OOU7" s="228"/>
      <c r="OOV7" s="229"/>
      <c r="OOW7" s="230"/>
      <c r="OOX7" s="194"/>
      <c r="OOY7" s="194"/>
      <c r="OOZ7" s="195"/>
      <c r="OPA7" s="196"/>
      <c r="OPB7" s="197"/>
      <c r="OPC7" s="197"/>
      <c r="OPD7" s="231"/>
      <c r="OPF7" s="223"/>
      <c r="OPG7" s="225"/>
      <c r="OPH7" s="226"/>
      <c r="OPI7" s="227"/>
      <c r="OPK7" s="228"/>
      <c r="OPL7" s="229"/>
      <c r="OPM7" s="230"/>
      <c r="OPN7" s="194"/>
      <c r="OPO7" s="194"/>
      <c r="OPP7" s="195"/>
      <c r="OPQ7" s="196"/>
      <c r="OPR7" s="197"/>
      <c r="OPS7" s="197"/>
      <c r="OPT7" s="231"/>
      <c r="OPV7" s="223"/>
      <c r="OPW7" s="225"/>
      <c r="OPX7" s="226"/>
      <c r="OPY7" s="227"/>
      <c r="OQA7" s="228"/>
      <c r="OQB7" s="229"/>
      <c r="OQC7" s="230"/>
      <c r="OQD7" s="194"/>
      <c r="OQE7" s="194"/>
      <c r="OQF7" s="195"/>
      <c r="OQG7" s="196"/>
      <c r="OQH7" s="197"/>
      <c r="OQI7" s="197"/>
      <c r="OQJ7" s="231"/>
      <c r="OQL7" s="223"/>
      <c r="OQM7" s="225"/>
      <c r="OQN7" s="226"/>
      <c r="OQO7" s="227"/>
      <c r="OQQ7" s="228"/>
      <c r="OQR7" s="229"/>
      <c r="OQS7" s="230"/>
      <c r="OQT7" s="194"/>
      <c r="OQU7" s="194"/>
      <c r="OQV7" s="195"/>
      <c r="OQW7" s="196"/>
      <c r="OQX7" s="197"/>
      <c r="OQY7" s="197"/>
      <c r="OQZ7" s="231"/>
      <c r="ORB7" s="223"/>
      <c r="ORC7" s="225"/>
      <c r="ORD7" s="226"/>
      <c r="ORE7" s="227"/>
      <c r="ORG7" s="228"/>
      <c r="ORH7" s="229"/>
      <c r="ORI7" s="230"/>
      <c r="ORJ7" s="194"/>
      <c r="ORK7" s="194"/>
      <c r="ORL7" s="195"/>
      <c r="ORM7" s="196"/>
      <c r="ORN7" s="197"/>
      <c r="ORO7" s="197"/>
      <c r="ORP7" s="231"/>
      <c r="ORR7" s="223"/>
      <c r="ORS7" s="225"/>
      <c r="ORT7" s="226"/>
      <c r="ORU7" s="227"/>
      <c r="ORW7" s="228"/>
      <c r="ORX7" s="229"/>
      <c r="ORY7" s="230"/>
      <c r="ORZ7" s="194"/>
      <c r="OSA7" s="194"/>
      <c r="OSB7" s="195"/>
      <c r="OSC7" s="196"/>
      <c r="OSD7" s="197"/>
      <c r="OSE7" s="197"/>
      <c r="OSF7" s="231"/>
      <c r="OSH7" s="223"/>
      <c r="OSI7" s="225"/>
      <c r="OSJ7" s="226"/>
      <c r="OSK7" s="227"/>
      <c r="OSM7" s="228"/>
      <c r="OSN7" s="229"/>
      <c r="OSO7" s="230"/>
      <c r="OSP7" s="194"/>
      <c r="OSQ7" s="194"/>
      <c r="OSR7" s="195"/>
      <c r="OSS7" s="196"/>
      <c r="OST7" s="197"/>
      <c r="OSU7" s="197"/>
      <c r="OSV7" s="231"/>
      <c r="OSX7" s="223"/>
      <c r="OSY7" s="225"/>
      <c r="OSZ7" s="226"/>
      <c r="OTA7" s="227"/>
      <c r="OTC7" s="228"/>
      <c r="OTD7" s="229"/>
      <c r="OTE7" s="230"/>
      <c r="OTF7" s="194"/>
      <c r="OTG7" s="194"/>
      <c r="OTH7" s="195"/>
      <c r="OTI7" s="196"/>
      <c r="OTJ7" s="197"/>
      <c r="OTK7" s="197"/>
      <c r="OTL7" s="231"/>
      <c r="OTN7" s="223"/>
      <c r="OTO7" s="225"/>
      <c r="OTP7" s="226"/>
      <c r="OTQ7" s="227"/>
      <c r="OTS7" s="228"/>
      <c r="OTT7" s="229"/>
      <c r="OTU7" s="230"/>
      <c r="OTV7" s="194"/>
      <c r="OTW7" s="194"/>
      <c r="OTX7" s="195"/>
      <c r="OTY7" s="196"/>
      <c r="OTZ7" s="197"/>
      <c r="OUA7" s="197"/>
      <c r="OUB7" s="231"/>
      <c r="OUD7" s="223"/>
      <c r="OUE7" s="225"/>
      <c r="OUF7" s="226"/>
      <c r="OUG7" s="227"/>
      <c r="OUI7" s="228"/>
      <c r="OUJ7" s="229"/>
      <c r="OUK7" s="230"/>
      <c r="OUL7" s="194"/>
      <c r="OUM7" s="194"/>
      <c r="OUN7" s="195"/>
      <c r="OUO7" s="196"/>
      <c r="OUP7" s="197"/>
      <c r="OUQ7" s="197"/>
      <c r="OUR7" s="231"/>
      <c r="OUT7" s="223"/>
      <c r="OUU7" s="225"/>
      <c r="OUV7" s="226"/>
      <c r="OUW7" s="227"/>
      <c r="OUY7" s="228"/>
      <c r="OUZ7" s="229"/>
      <c r="OVA7" s="230"/>
      <c r="OVB7" s="194"/>
      <c r="OVC7" s="194"/>
      <c r="OVD7" s="195"/>
      <c r="OVE7" s="196"/>
      <c r="OVF7" s="197"/>
      <c r="OVG7" s="197"/>
      <c r="OVH7" s="231"/>
      <c r="OVJ7" s="223"/>
      <c r="OVK7" s="225"/>
      <c r="OVL7" s="226"/>
      <c r="OVM7" s="227"/>
      <c r="OVO7" s="228"/>
      <c r="OVP7" s="229"/>
      <c r="OVQ7" s="230"/>
      <c r="OVR7" s="194"/>
      <c r="OVS7" s="194"/>
      <c r="OVT7" s="195"/>
      <c r="OVU7" s="196"/>
      <c r="OVV7" s="197"/>
      <c r="OVW7" s="197"/>
      <c r="OVX7" s="231"/>
      <c r="OVZ7" s="223"/>
      <c r="OWA7" s="225"/>
      <c r="OWB7" s="226"/>
      <c r="OWC7" s="227"/>
      <c r="OWE7" s="228"/>
      <c r="OWF7" s="229"/>
      <c r="OWG7" s="230"/>
      <c r="OWH7" s="194"/>
      <c r="OWI7" s="194"/>
      <c r="OWJ7" s="195"/>
      <c r="OWK7" s="196"/>
      <c r="OWL7" s="197"/>
      <c r="OWM7" s="197"/>
      <c r="OWN7" s="231"/>
      <c r="OWP7" s="223"/>
      <c r="OWQ7" s="225"/>
      <c r="OWR7" s="226"/>
      <c r="OWS7" s="227"/>
      <c r="OWU7" s="228"/>
      <c r="OWV7" s="229"/>
      <c r="OWW7" s="230"/>
      <c r="OWX7" s="194"/>
      <c r="OWY7" s="194"/>
      <c r="OWZ7" s="195"/>
      <c r="OXA7" s="196"/>
      <c r="OXB7" s="197"/>
      <c r="OXC7" s="197"/>
      <c r="OXD7" s="231"/>
      <c r="OXF7" s="223"/>
      <c r="OXG7" s="225"/>
      <c r="OXH7" s="226"/>
      <c r="OXI7" s="227"/>
      <c r="OXK7" s="228"/>
      <c r="OXL7" s="229"/>
      <c r="OXM7" s="230"/>
      <c r="OXN7" s="194"/>
      <c r="OXO7" s="194"/>
      <c r="OXP7" s="195"/>
      <c r="OXQ7" s="196"/>
      <c r="OXR7" s="197"/>
      <c r="OXS7" s="197"/>
      <c r="OXT7" s="231"/>
      <c r="OXV7" s="223"/>
      <c r="OXW7" s="225"/>
      <c r="OXX7" s="226"/>
      <c r="OXY7" s="227"/>
      <c r="OYA7" s="228"/>
      <c r="OYB7" s="229"/>
      <c r="OYC7" s="230"/>
      <c r="OYD7" s="194"/>
      <c r="OYE7" s="194"/>
      <c r="OYF7" s="195"/>
      <c r="OYG7" s="196"/>
      <c r="OYH7" s="197"/>
      <c r="OYI7" s="197"/>
      <c r="OYJ7" s="231"/>
      <c r="OYL7" s="223"/>
      <c r="OYM7" s="225"/>
      <c r="OYN7" s="226"/>
      <c r="OYO7" s="227"/>
      <c r="OYQ7" s="228"/>
      <c r="OYR7" s="229"/>
      <c r="OYS7" s="230"/>
      <c r="OYT7" s="194"/>
      <c r="OYU7" s="194"/>
      <c r="OYV7" s="195"/>
      <c r="OYW7" s="196"/>
      <c r="OYX7" s="197"/>
      <c r="OYY7" s="197"/>
      <c r="OYZ7" s="231"/>
      <c r="OZB7" s="223"/>
      <c r="OZC7" s="225"/>
      <c r="OZD7" s="226"/>
      <c r="OZE7" s="227"/>
      <c r="OZG7" s="228"/>
      <c r="OZH7" s="229"/>
      <c r="OZI7" s="230"/>
      <c r="OZJ7" s="194"/>
      <c r="OZK7" s="194"/>
      <c r="OZL7" s="195"/>
      <c r="OZM7" s="196"/>
      <c r="OZN7" s="197"/>
      <c r="OZO7" s="197"/>
      <c r="OZP7" s="231"/>
      <c r="OZR7" s="223"/>
      <c r="OZS7" s="225"/>
      <c r="OZT7" s="226"/>
      <c r="OZU7" s="227"/>
      <c r="OZW7" s="228"/>
      <c r="OZX7" s="229"/>
      <c r="OZY7" s="230"/>
      <c r="OZZ7" s="194"/>
      <c r="PAA7" s="194"/>
      <c r="PAB7" s="195"/>
      <c r="PAC7" s="196"/>
      <c r="PAD7" s="197"/>
      <c r="PAE7" s="197"/>
      <c r="PAF7" s="231"/>
      <c r="PAH7" s="223"/>
      <c r="PAI7" s="225"/>
      <c r="PAJ7" s="226"/>
      <c r="PAK7" s="227"/>
      <c r="PAM7" s="228"/>
      <c r="PAN7" s="229"/>
      <c r="PAO7" s="230"/>
      <c r="PAP7" s="194"/>
      <c r="PAQ7" s="194"/>
      <c r="PAR7" s="195"/>
      <c r="PAS7" s="196"/>
      <c r="PAT7" s="197"/>
      <c r="PAU7" s="197"/>
      <c r="PAV7" s="231"/>
      <c r="PAX7" s="223"/>
      <c r="PAY7" s="225"/>
      <c r="PAZ7" s="226"/>
      <c r="PBA7" s="227"/>
      <c r="PBC7" s="228"/>
      <c r="PBD7" s="229"/>
      <c r="PBE7" s="230"/>
      <c r="PBF7" s="194"/>
      <c r="PBG7" s="194"/>
      <c r="PBH7" s="195"/>
      <c r="PBI7" s="196"/>
      <c r="PBJ7" s="197"/>
      <c r="PBK7" s="197"/>
      <c r="PBL7" s="231"/>
      <c r="PBN7" s="223"/>
      <c r="PBO7" s="225"/>
      <c r="PBP7" s="226"/>
      <c r="PBQ7" s="227"/>
      <c r="PBS7" s="228"/>
      <c r="PBT7" s="229"/>
      <c r="PBU7" s="230"/>
      <c r="PBV7" s="194"/>
      <c r="PBW7" s="194"/>
      <c r="PBX7" s="195"/>
      <c r="PBY7" s="196"/>
      <c r="PBZ7" s="197"/>
      <c r="PCA7" s="197"/>
      <c r="PCB7" s="231"/>
      <c r="PCD7" s="223"/>
      <c r="PCE7" s="225"/>
      <c r="PCF7" s="226"/>
      <c r="PCG7" s="227"/>
      <c r="PCI7" s="228"/>
      <c r="PCJ7" s="229"/>
      <c r="PCK7" s="230"/>
      <c r="PCL7" s="194"/>
      <c r="PCM7" s="194"/>
      <c r="PCN7" s="195"/>
      <c r="PCO7" s="196"/>
      <c r="PCP7" s="197"/>
      <c r="PCQ7" s="197"/>
      <c r="PCR7" s="231"/>
      <c r="PCT7" s="223"/>
      <c r="PCU7" s="225"/>
      <c r="PCV7" s="226"/>
      <c r="PCW7" s="227"/>
      <c r="PCY7" s="228"/>
      <c r="PCZ7" s="229"/>
      <c r="PDA7" s="230"/>
      <c r="PDB7" s="194"/>
      <c r="PDC7" s="194"/>
      <c r="PDD7" s="195"/>
      <c r="PDE7" s="196"/>
      <c r="PDF7" s="197"/>
      <c r="PDG7" s="197"/>
      <c r="PDH7" s="231"/>
      <c r="PDJ7" s="223"/>
      <c r="PDK7" s="225"/>
      <c r="PDL7" s="226"/>
      <c r="PDM7" s="227"/>
      <c r="PDO7" s="228"/>
      <c r="PDP7" s="229"/>
      <c r="PDQ7" s="230"/>
      <c r="PDR7" s="194"/>
      <c r="PDS7" s="194"/>
      <c r="PDT7" s="195"/>
      <c r="PDU7" s="196"/>
      <c r="PDV7" s="197"/>
      <c r="PDW7" s="197"/>
      <c r="PDX7" s="231"/>
      <c r="PDZ7" s="223"/>
      <c r="PEA7" s="225"/>
      <c r="PEB7" s="226"/>
      <c r="PEC7" s="227"/>
      <c r="PEE7" s="228"/>
      <c r="PEF7" s="229"/>
      <c r="PEG7" s="230"/>
      <c r="PEH7" s="194"/>
      <c r="PEI7" s="194"/>
      <c r="PEJ7" s="195"/>
      <c r="PEK7" s="196"/>
      <c r="PEL7" s="197"/>
      <c r="PEM7" s="197"/>
      <c r="PEN7" s="231"/>
      <c r="PEP7" s="223"/>
      <c r="PEQ7" s="225"/>
      <c r="PER7" s="226"/>
      <c r="PES7" s="227"/>
      <c r="PEU7" s="228"/>
      <c r="PEV7" s="229"/>
      <c r="PEW7" s="230"/>
      <c r="PEX7" s="194"/>
      <c r="PEY7" s="194"/>
      <c r="PEZ7" s="195"/>
      <c r="PFA7" s="196"/>
      <c r="PFB7" s="197"/>
      <c r="PFC7" s="197"/>
      <c r="PFD7" s="231"/>
      <c r="PFF7" s="223"/>
      <c r="PFG7" s="225"/>
      <c r="PFH7" s="226"/>
      <c r="PFI7" s="227"/>
      <c r="PFK7" s="228"/>
      <c r="PFL7" s="229"/>
      <c r="PFM7" s="230"/>
      <c r="PFN7" s="194"/>
      <c r="PFO7" s="194"/>
      <c r="PFP7" s="195"/>
      <c r="PFQ7" s="196"/>
      <c r="PFR7" s="197"/>
      <c r="PFS7" s="197"/>
      <c r="PFT7" s="231"/>
      <c r="PFV7" s="223"/>
      <c r="PFW7" s="225"/>
      <c r="PFX7" s="226"/>
      <c r="PFY7" s="227"/>
      <c r="PGA7" s="228"/>
      <c r="PGB7" s="229"/>
      <c r="PGC7" s="230"/>
      <c r="PGD7" s="194"/>
      <c r="PGE7" s="194"/>
      <c r="PGF7" s="195"/>
      <c r="PGG7" s="196"/>
      <c r="PGH7" s="197"/>
      <c r="PGI7" s="197"/>
      <c r="PGJ7" s="231"/>
      <c r="PGL7" s="223"/>
      <c r="PGM7" s="225"/>
      <c r="PGN7" s="226"/>
      <c r="PGO7" s="227"/>
      <c r="PGQ7" s="228"/>
      <c r="PGR7" s="229"/>
      <c r="PGS7" s="230"/>
      <c r="PGT7" s="194"/>
      <c r="PGU7" s="194"/>
      <c r="PGV7" s="195"/>
      <c r="PGW7" s="196"/>
      <c r="PGX7" s="197"/>
      <c r="PGY7" s="197"/>
      <c r="PGZ7" s="231"/>
      <c r="PHB7" s="223"/>
      <c r="PHC7" s="225"/>
      <c r="PHD7" s="226"/>
      <c r="PHE7" s="227"/>
      <c r="PHG7" s="228"/>
      <c r="PHH7" s="229"/>
      <c r="PHI7" s="230"/>
      <c r="PHJ7" s="194"/>
      <c r="PHK7" s="194"/>
      <c r="PHL7" s="195"/>
      <c r="PHM7" s="196"/>
      <c r="PHN7" s="197"/>
      <c r="PHO7" s="197"/>
      <c r="PHP7" s="231"/>
      <c r="PHR7" s="223"/>
      <c r="PHS7" s="225"/>
      <c r="PHT7" s="226"/>
      <c r="PHU7" s="227"/>
      <c r="PHW7" s="228"/>
      <c r="PHX7" s="229"/>
      <c r="PHY7" s="230"/>
      <c r="PHZ7" s="194"/>
      <c r="PIA7" s="194"/>
      <c r="PIB7" s="195"/>
      <c r="PIC7" s="196"/>
      <c r="PID7" s="197"/>
      <c r="PIE7" s="197"/>
      <c r="PIF7" s="231"/>
      <c r="PIH7" s="223"/>
      <c r="PII7" s="225"/>
      <c r="PIJ7" s="226"/>
      <c r="PIK7" s="227"/>
      <c r="PIM7" s="228"/>
      <c r="PIN7" s="229"/>
      <c r="PIO7" s="230"/>
      <c r="PIP7" s="194"/>
      <c r="PIQ7" s="194"/>
      <c r="PIR7" s="195"/>
      <c r="PIS7" s="196"/>
      <c r="PIT7" s="197"/>
      <c r="PIU7" s="197"/>
      <c r="PIV7" s="231"/>
      <c r="PIX7" s="223"/>
      <c r="PIY7" s="225"/>
      <c r="PIZ7" s="226"/>
      <c r="PJA7" s="227"/>
      <c r="PJC7" s="228"/>
      <c r="PJD7" s="229"/>
      <c r="PJE7" s="230"/>
      <c r="PJF7" s="194"/>
      <c r="PJG7" s="194"/>
      <c r="PJH7" s="195"/>
      <c r="PJI7" s="196"/>
      <c r="PJJ7" s="197"/>
      <c r="PJK7" s="197"/>
      <c r="PJL7" s="231"/>
      <c r="PJN7" s="223"/>
      <c r="PJO7" s="225"/>
      <c r="PJP7" s="226"/>
      <c r="PJQ7" s="227"/>
      <c r="PJS7" s="228"/>
      <c r="PJT7" s="229"/>
      <c r="PJU7" s="230"/>
      <c r="PJV7" s="194"/>
      <c r="PJW7" s="194"/>
      <c r="PJX7" s="195"/>
      <c r="PJY7" s="196"/>
      <c r="PJZ7" s="197"/>
      <c r="PKA7" s="197"/>
      <c r="PKB7" s="231"/>
      <c r="PKD7" s="223"/>
      <c r="PKE7" s="225"/>
      <c r="PKF7" s="226"/>
      <c r="PKG7" s="227"/>
      <c r="PKI7" s="228"/>
      <c r="PKJ7" s="229"/>
      <c r="PKK7" s="230"/>
      <c r="PKL7" s="194"/>
      <c r="PKM7" s="194"/>
      <c r="PKN7" s="195"/>
      <c r="PKO7" s="196"/>
      <c r="PKP7" s="197"/>
      <c r="PKQ7" s="197"/>
      <c r="PKR7" s="231"/>
      <c r="PKT7" s="223"/>
      <c r="PKU7" s="225"/>
      <c r="PKV7" s="226"/>
      <c r="PKW7" s="227"/>
      <c r="PKY7" s="228"/>
      <c r="PKZ7" s="229"/>
      <c r="PLA7" s="230"/>
      <c r="PLB7" s="194"/>
      <c r="PLC7" s="194"/>
      <c r="PLD7" s="195"/>
      <c r="PLE7" s="196"/>
      <c r="PLF7" s="197"/>
      <c r="PLG7" s="197"/>
      <c r="PLH7" s="231"/>
      <c r="PLJ7" s="223"/>
      <c r="PLK7" s="225"/>
      <c r="PLL7" s="226"/>
      <c r="PLM7" s="227"/>
      <c r="PLO7" s="228"/>
      <c r="PLP7" s="229"/>
      <c r="PLQ7" s="230"/>
      <c r="PLR7" s="194"/>
      <c r="PLS7" s="194"/>
      <c r="PLT7" s="195"/>
      <c r="PLU7" s="196"/>
      <c r="PLV7" s="197"/>
      <c r="PLW7" s="197"/>
      <c r="PLX7" s="231"/>
      <c r="PLZ7" s="223"/>
      <c r="PMA7" s="225"/>
      <c r="PMB7" s="226"/>
      <c r="PMC7" s="227"/>
      <c r="PME7" s="228"/>
      <c r="PMF7" s="229"/>
      <c r="PMG7" s="230"/>
      <c r="PMH7" s="194"/>
      <c r="PMI7" s="194"/>
      <c r="PMJ7" s="195"/>
      <c r="PMK7" s="196"/>
      <c r="PML7" s="197"/>
      <c r="PMM7" s="197"/>
      <c r="PMN7" s="231"/>
      <c r="PMP7" s="223"/>
      <c r="PMQ7" s="225"/>
      <c r="PMR7" s="226"/>
      <c r="PMS7" s="227"/>
      <c r="PMU7" s="228"/>
      <c r="PMV7" s="229"/>
      <c r="PMW7" s="230"/>
      <c r="PMX7" s="194"/>
      <c r="PMY7" s="194"/>
      <c r="PMZ7" s="195"/>
      <c r="PNA7" s="196"/>
      <c r="PNB7" s="197"/>
      <c r="PNC7" s="197"/>
      <c r="PND7" s="231"/>
      <c r="PNF7" s="223"/>
      <c r="PNG7" s="225"/>
      <c r="PNH7" s="226"/>
      <c r="PNI7" s="227"/>
      <c r="PNK7" s="228"/>
      <c r="PNL7" s="229"/>
      <c r="PNM7" s="230"/>
      <c r="PNN7" s="194"/>
      <c r="PNO7" s="194"/>
      <c r="PNP7" s="195"/>
      <c r="PNQ7" s="196"/>
      <c r="PNR7" s="197"/>
      <c r="PNS7" s="197"/>
      <c r="PNT7" s="231"/>
      <c r="PNV7" s="223"/>
      <c r="PNW7" s="225"/>
      <c r="PNX7" s="226"/>
      <c r="PNY7" s="227"/>
      <c r="POA7" s="228"/>
      <c r="POB7" s="229"/>
      <c r="POC7" s="230"/>
      <c r="POD7" s="194"/>
      <c r="POE7" s="194"/>
      <c r="POF7" s="195"/>
      <c r="POG7" s="196"/>
      <c r="POH7" s="197"/>
      <c r="POI7" s="197"/>
      <c r="POJ7" s="231"/>
      <c r="POL7" s="223"/>
      <c r="POM7" s="225"/>
      <c r="PON7" s="226"/>
      <c r="POO7" s="227"/>
      <c r="POQ7" s="228"/>
      <c r="POR7" s="229"/>
      <c r="POS7" s="230"/>
      <c r="POT7" s="194"/>
      <c r="POU7" s="194"/>
      <c r="POV7" s="195"/>
      <c r="POW7" s="196"/>
      <c r="POX7" s="197"/>
      <c r="POY7" s="197"/>
      <c r="POZ7" s="231"/>
      <c r="PPB7" s="223"/>
      <c r="PPC7" s="225"/>
      <c r="PPD7" s="226"/>
      <c r="PPE7" s="227"/>
      <c r="PPG7" s="228"/>
      <c r="PPH7" s="229"/>
      <c r="PPI7" s="230"/>
      <c r="PPJ7" s="194"/>
      <c r="PPK7" s="194"/>
      <c r="PPL7" s="195"/>
      <c r="PPM7" s="196"/>
      <c r="PPN7" s="197"/>
      <c r="PPO7" s="197"/>
      <c r="PPP7" s="231"/>
      <c r="PPR7" s="223"/>
      <c r="PPS7" s="225"/>
      <c r="PPT7" s="226"/>
      <c r="PPU7" s="227"/>
      <c r="PPW7" s="228"/>
      <c r="PPX7" s="229"/>
      <c r="PPY7" s="230"/>
      <c r="PPZ7" s="194"/>
      <c r="PQA7" s="194"/>
      <c r="PQB7" s="195"/>
      <c r="PQC7" s="196"/>
      <c r="PQD7" s="197"/>
      <c r="PQE7" s="197"/>
      <c r="PQF7" s="231"/>
      <c r="PQH7" s="223"/>
      <c r="PQI7" s="225"/>
      <c r="PQJ7" s="226"/>
      <c r="PQK7" s="227"/>
      <c r="PQM7" s="228"/>
      <c r="PQN7" s="229"/>
      <c r="PQO7" s="230"/>
      <c r="PQP7" s="194"/>
      <c r="PQQ7" s="194"/>
      <c r="PQR7" s="195"/>
      <c r="PQS7" s="196"/>
      <c r="PQT7" s="197"/>
      <c r="PQU7" s="197"/>
      <c r="PQV7" s="231"/>
      <c r="PQX7" s="223"/>
      <c r="PQY7" s="225"/>
      <c r="PQZ7" s="226"/>
      <c r="PRA7" s="227"/>
      <c r="PRC7" s="228"/>
      <c r="PRD7" s="229"/>
      <c r="PRE7" s="230"/>
      <c r="PRF7" s="194"/>
      <c r="PRG7" s="194"/>
      <c r="PRH7" s="195"/>
      <c r="PRI7" s="196"/>
      <c r="PRJ7" s="197"/>
      <c r="PRK7" s="197"/>
      <c r="PRL7" s="231"/>
      <c r="PRN7" s="223"/>
      <c r="PRO7" s="225"/>
      <c r="PRP7" s="226"/>
      <c r="PRQ7" s="227"/>
      <c r="PRS7" s="228"/>
      <c r="PRT7" s="229"/>
      <c r="PRU7" s="230"/>
      <c r="PRV7" s="194"/>
      <c r="PRW7" s="194"/>
      <c r="PRX7" s="195"/>
      <c r="PRY7" s="196"/>
      <c r="PRZ7" s="197"/>
      <c r="PSA7" s="197"/>
      <c r="PSB7" s="231"/>
      <c r="PSD7" s="223"/>
      <c r="PSE7" s="225"/>
      <c r="PSF7" s="226"/>
      <c r="PSG7" s="227"/>
      <c r="PSI7" s="228"/>
      <c r="PSJ7" s="229"/>
      <c r="PSK7" s="230"/>
      <c r="PSL7" s="194"/>
      <c r="PSM7" s="194"/>
      <c r="PSN7" s="195"/>
      <c r="PSO7" s="196"/>
      <c r="PSP7" s="197"/>
      <c r="PSQ7" s="197"/>
      <c r="PSR7" s="231"/>
      <c r="PST7" s="223"/>
      <c r="PSU7" s="225"/>
      <c r="PSV7" s="226"/>
      <c r="PSW7" s="227"/>
      <c r="PSY7" s="228"/>
      <c r="PSZ7" s="229"/>
      <c r="PTA7" s="230"/>
      <c r="PTB7" s="194"/>
      <c r="PTC7" s="194"/>
      <c r="PTD7" s="195"/>
      <c r="PTE7" s="196"/>
      <c r="PTF7" s="197"/>
      <c r="PTG7" s="197"/>
      <c r="PTH7" s="231"/>
      <c r="PTJ7" s="223"/>
      <c r="PTK7" s="225"/>
      <c r="PTL7" s="226"/>
      <c r="PTM7" s="227"/>
      <c r="PTO7" s="228"/>
      <c r="PTP7" s="229"/>
      <c r="PTQ7" s="230"/>
      <c r="PTR7" s="194"/>
      <c r="PTS7" s="194"/>
      <c r="PTT7" s="195"/>
      <c r="PTU7" s="196"/>
      <c r="PTV7" s="197"/>
      <c r="PTW7" s="197"/>
      <c r="PTX7" s="231"/>
      <c r="PTZ7" s="223"/>
      <c r="PUA7" s="225"/>
      <c r="PUB7" s="226"/>
      <c r="PUC7" s="227"/>
      <c r="PUE7" s="228"/>
      <c r="PUF7" s="229"/>
      <c r="PUG7" s="230"/>
      <c r="PUH7" s="194"/>
      <c r="PUI7" s="194"/>
      <c r="PUJ7" s="195"/>
      <c r="PUK7" s="196"/>
      <c r="PUL7" s="197"/>
      <c r="PUM7" s="197"/>
      <c r="PUN7" s="231"/>
      <c r="PUP7" s="223"/>
      <c r="PUQ7" s="225"/>
      <c r="PUR7" s="226"/>
      <c r="PUS7" s="227"/>
      <c r="PUU7" s="228"/>
      <c r="PUV7" s="229"/>
      <c r="PUW7" s="230"/>
      <c r="PUX7" s="194"/>
      <c r="PUY7" s="194"/>
      <c r="PUZ7" s="195"/>
      <c r="PVA7" s="196"/>
      <c r="PVB7" s="197"/>
      <c r="PVC7" s="197"/>
      <c r="PVD7" s="231"/>
      <c r="PVF7" s="223"/>
      <c r="PVG7" s="225"/>
      <c r="PVH7" s="226"/>
      <c r="PVI7" s="227"/>
      <c r="PVK7" s="228"/>
      <c r="PVL7" s="229"/>
      <c r="PVM7" s="230"/>
      <c r="PVN7" s="194"/>
      <c r="PVO7" s="194"/>
      <c r="PVP7" s="195"/>
      <c r="PVQ7" s="196"/>
      <c r="PVR7" s="197"/>
      <c r="PVS7" s="197"/>
      <c r="PVT7" s="231"/>
      <c r="PVV7" s="223"/>
      <c r="PVW7" s="225"/>
      <c r="PVX7" s="226"/>
      <c r="PVY7" s="227"/>
      <c r="PWA7" s="228"/>
      <c r="PWB7" s="229"/>
      <c r="PWC7" s="230"/>
      <c r="PWD7" s="194"/>
      <c r="PWE7" s="194"/>
      <c r="PWF7" s="195"/>
      <c r="PWG7" s="196"/>
      <c r="PWH7" s="197"/>
      <c r="PWI7" s="197"/>
      <c r="PWJ7" s="231"/>
      <c r="PWL7" s="223"/>
      <c r="PWM7" s="225"/>
      <c r="PWN7" s="226"/>
      <c r="PWO7" s="227"/>
      <c r="PWQ7" s="228"/>
      <c r="PWR7" s="229"/>
      <c r="PWS7" s="230"/>
      <c r="PWT7" s="194"/>
      <c r="PWU7" s="194"/>
      <c r="PWV7" s="195"/>
      <c r="PWW7" s="196"/>
      <c r="PWX7" s="197"/>
      <c r="PWY7" s="197"/>
      <c r="PWZ7" s="231"/>
      <c r="PXB7" s="223"/>
      <c r="PXC7" s="225"/>
      <c r="PXD7" s="226"/>
      <c r="PXE7" s="227"/>
      <c r="PXG7" s="228"/>
      <c r="PXH7" s="229"/>
      <c r="PXI7" s="230"/>
      <c r="PXJ7" s="194"/>
      <c r="PXK7" s="194"/>
      <c r="PXL7" s="195"/>
      <c r="PXM7" s="196"/>
      <c r="PXN7" s="197"/>
      <c r="PXO7" s="197"/>
      <c r="PXP7" s="231"/>
      <c r="PXR7" s="223"/>
      <c r="PXS7" s="225"/>
      <c r="PXT7" s="226"/>
      <c r="PXU7" s="227"/>
      <c r="PXW7" s="228"/>
      <c r="PXX7" s="229"/>
      <c r="PXY7" s="230"/>
      <c r="PXZ7" s="194"/>
      <c r="PYA7" s="194"/>
      <c r="PYB7" s="195"/>
      <c r="PYC7" s="196"/>
      <c r="PYD7" s="197"/>
      <c r="PYE7" s="197"/>
      <c r="PYF7" s="231"/>
      <c r="PYH7" s="223"/>
      <c r="PYI7" s="225"/>
      <c r="PYJ7" s="226"/>
      <c r="PYK7" s="227"/>
      <c r="PYM7" s="228"/>
      <c r="PYN7" s="229"/>
      <c r="PYO7" s="230"/>
      <c r="PYP7" s="194"/>
      <c r="PYQ7" s="194"/>
      <c r="PYR7" s="195"/>
      <c r="PYS7" s="196"/>
      <c r="PYT7" s="197"/>
      <c r="PYU7" s="197"/>
      <c r="PYV7" s="231"/>
      <c r="PYX7" s="223"/>
      <c r="PYY7" s="225"/>
      <c r="PYZ7" s="226"/>
      <c r="PZA7" s="227"/>
      <c r="PZC7" s="228"/>
      <c r="PZD7" s="229"/>
      <c r="PZE7" s="230"/>
      <c r="PZF7" s="194"/>
      <c r="PZG7" s="194"/>
      <c r="PZH7" s="195"/>
      <c r="PZI7" s="196"/>
      <c r="PZJ7" s="197"/>
      <c r="PZK7" s="197"/>
      <c r="PZL7" s="231"/>
      <c r="PZN7" s="223"/>
      <c r="PZO7" s="225"/>
      <c r="PZP7" s="226"/>
      <c r="PZQ7" s="227"/>
      <c r="PZS7" s="228"/>
      <c r="PZT7" s="229"/>
      <c r="PZU7" s="230"/>
      <c r="PZV7" s="194"/>
      <c r="PZW7" s="194"/>
      <c r="PZX7" s="195"/>
      <c r="PZY7" s="196"/>
      <c r="PZZ7" s="197"/>
      <c r="QAA7" s="197"/>
      <c r="QAB7" s="231"/>
      <c r="QAD7" s="223"/>
      <c r="QAE7" s="225"/>
      <c r="QAF7" s="226"/>
      <c r="QAG7" s="227"/>
      <c r="QAI7" s="228"/>
      <c r="QAJ7" s="229"/>
      <c r="QAK7" s="230"/>
      <c r="QAL7" s="194"/>
      <c r="QAM7" s="194"/>
      <c r="QAN7" s="195"/>
      <c r="QAO7" s="196"/>
      <c r="QAP7" s="197"/>
      <c r="QAQ7" s="197"/>
      <c r="QAR7" s="231"/>
      <c r="QAT7" s="223"/>
      <c r="QAU7" s="225"/>
      <c r="QAV7" s="226"/>
      <c r="QAW7" s="227"/>
      <c r="QAY7" s="228"/>
      <c r="QAZ7" s="229"/>
      <c r="QBA7" s="230"/>
      <c r="QBB7" s="194"/>
      <c r="QBC7" s="194"/>
      <c r="QBD7" s="195"/>
      <c r="QBE7" s="196"/>
      <c r="QBF7" s="197"/>
      <c r="QBG7" s="197"/>
      <c r="QBH7" s="231"/>
      <c r="QBJ7" s="223"/>
      <c r="QBK7" s="225"/>
      <c r="QBL7" s="226"/>
      <c r="QBM7" s="227"/>
      <c r="QBO7" s="228"/>
      <c r="QBP7" s="229"/>
      <c r="QBQ7" s="230"/>
      <c r="QBR7" s="194"/>
      <c r="QBS7" s="194"/>
      <c r="QBT7" s="195"/>
      <c r="QBU7" s="196"/>
      <c r="QBV7" s="197"/>
      <c r="QBW7" s="197"/>
      <c r="QBX7" s="231"/>
      <c r="QBZ7" s="223"/>
      <c r="QCA7" s="225"/>
      <c r="QCB7" s="226"/>
      <c r="QCC7" s="227"/>
      <c r="QCE7" s="228"/>
      <c r="QCF7" s="229"/>
      <c r="QCG7" s="230"/>
      <c r="QCH7" s="194"/>
      <c r="QCI7" s="194"/>
      <c r="QCJ7" s="195"/>
      <c r="QCK7" s="196"/>
      <c r="QCL7" s="197"/>
      <c r="QCM7" s="197"/>
      <c r="QCN7" s="231"/>
      <c r="QCP7" s="223"/>
      <c r="QCQ7" s="225"/>
      <c r="QCR7" s="226"/>
      <c r="QCS7" s="227"/>
      <c r="QCU7" s="228"/>
      <c r="QCV7" s="229"/>
      <c r="QCW7" s="230"/>
      <c r="QCX7" s="194"/>
      <c r="QCY7" s="194"/>
      <c r="QCZ7" s="195"/>
      <c r="QDA7" s="196"/>
      <c r="QDB7" s="197"/>
      <c r="QDC7" s="197"/>
      <c r="QDD7" s="231"/>
      <c r="QDF7" s="223"/>
      <c r="QDG7" s="225"/>
      <c r="QDH7" s="226"/>
      <c r="QDI7" s="227"/>
      <c r="QDK7" s="228"/>
      <c r="QDL7" s="229"/>
      <c r="QDM7" s="230"/>
      <c r="QDN7" s="194"/>
      <c r="QDO7" s="194"/>
      <c r="QDP7" s="195"/>
      <c r="QDQ7" s="196"/>
      <c r="QDR7" s="197"/>
      <c r="QDS7" s="197"/>
      <c r="QDT7" s="231"/>
      <c r="QDV7" s="223"/>
      <c r="QDW7" s="225"/>
      <c r="QDX7" s="226"/>
      <c r="QDY7" s="227"/>
      <c r="QEA7" s="228"/>
      <c r="QEB7" s="229"/>
      <c r="QEC7" s="230"/>
      <c r="QED7" s="194"/>
      <c r="QEE7" s="194"/>
      <c r="QEF7" s="195"/>
      <c r="QEG7" s="196"/>
      <c r="QEH7" s="197"/>
      <c r="QEI7" s="197"/>
      <c r="QEJ7" s="231"/>
      <c r="QEL7" s="223"/>
      <c r="QEM7" s="225"/>
      <c r="QEN7" s="226"/>
      <c r="QEO7" s="227"/>
      <c r="QEQ7" s="228"/>
      <c r="QER7" s="229"/>
      <c r="QES7" s="230"/>
      <c r="QET7" s="194"/>
      <c r="QEU7" s="194"/>
      <c r="QEV7" s="195"/>
      <c r="QEW7" s="196"/>
      <c r="QEX7" s="197"/>
      <c r="QEY7" s="197"/>
      <c r="QEZ7" s="231"/>
      <c r="QFB7" s="223"/>
      <c r="QFC7" s="225"/>
      <c r="QFD7" s="226"/>
      <c r="QFE7" s="227"/>
      <c r="QFG7" s="228"/>
      <c r="QFH7" s="229"/>
      <c r="QFI7" s="230"/>
      <c r="QFJ7" s="194"/>
      <c r="QFK7" s="194"/>
      <c r="QFL7" s="195"/>
      <c r="QFM7" s="196"/>
      <c r="QFN7" s="197"/>
      <c r="QFO7" s="197"/>
      <c r="QFP7" s="231"/>
      <c r="QFR7" s="223"/>
      <c r="QFS7" s="225"/>
      <c r="QFT7" s="226"/>
      <c r="QFU7" s="227"/>
      <c r="QFW7" s="228"/>
      <c r="QFX7" s="229"/>
      <c r="QFY7" s="230"/>
      <c r="QFZ7" s="194"/>
      <c r="QGA7" s="194"/>
      <c r="QGB7" s="195"/>
      <c r="QGC7" s="196"/>
      <c r="QGD7" s="197"/>
      <c r="QGE7" s="197"/>
      <c r="QGF7" s="231"/>
      <c r="QGH7" s="223"/>
      <c r="QGI7" s="225"/>
      <c r="QGJ7" s="226"/>
      <c r="QGK7" s="227"/>
      <c r="QGM7" s="228"/>
      <c r="QGN7" s="229"/>
      <c r="QGO7" s="230"/>
      <c r="QGP7" s="194"/>
      <c r="QGQ7" s="194"/>
      <c r="QGR7" s="195"/>
      <c r="QGS7" s="196"/>
      <c r="QGT7" s="197"/>
      <c r="QGU7" s="197"/>
      <c r="QGV7" s="231"/>
      <c r="QGX7" s="223"/>
      <c r="QGY7" s="225"/>
      <c r="QGZ7" s="226"/>
      <c r="QHA7" s="227"/>
      <c r="QHC7" s="228"/>
      <c r="QHD7" s="229"/>
      <c r="QHE7" s="230"/>
      <c r="QHF7" s="194"/>
      <c r="QHG7" s="194"/>
      <c r="QHH7" s="195"/>
      <c r="QHI7" s="196"/>
      <c r="QHJ7" s="197"/>
      <c r="QHK7" s="197"/>
      <c r="QHL7" s="231"/>
      <c r="QHN7" s="223"/>
      <c r="QHO7" s="225"/>
      <c r="QHP7" s="226"/>
      <c r="QHQ7" s="227"/>
      <c r="QHS7" s="228"/>
      <c r="QHT7" s="229"/>
      <c r="QHU7" s="230"/>
      <c r="QHV7" s="194"/>
      <c r="QHW7" s="194"/>
      <c r="QHX7" s="195"/>
      <c r="QHY7" s="196"/>
      <c r="QHZ7" s="197"/>
      <c r="QIA7" s="197"/>
      <c r="QIB7" s="231"/>
      <c r="QID7" s="223"/>
      <c r="QIE7" s="225"/>
      <c r="QIF7" s="226"/>
      <c r="QIG7" s="227"/>
      <c r="QII7" s="228"/>
      <c r="QIJ7" s="229"/>
      <c r="QIK7" s="230"/>
      <c r="QIL7" s="194"/>
      <c r="QIM7" s="194"/>
      <c r="QIN7" s="195"/>
      <c r="QIO7" s="196"/>
      <c r="QIP7" s="197"/>
      <c r="QIQ7" s="197"/>
      <c r="QIR7" s="231"/>
      <c r="QIT7" s="223"/>
      <c r="QIU7" s="225"/>
      <c r="QIV7" s="226"/>
      <c r="QIW7" s="227"/>
      <c r="QIY7" s="228"/>
      <c r="QIZ7" s="229"/>
      <c r="QJA7" s="230"/>
      <c r="QJB7" s="194"/>
      <c r="QJC7" s="194"/>
      <c r="QJD7" s="195"/>
      <c r="QJE7" s="196"/>
      <c r="QJF7" s="197"/>
      <c r="QJG7" s="197"/>
      <c r="QJH7" s="231"/>
      <c r="QJJ7" s="223"/>
      <c r="QJK7" s="225"/>
      <c r="QJL7" s="226"/>
      <c r="QJM7" s="227"/>
      <c r="QJO7" s="228"/>
      <c r="QJP7" s="229"/>
      <c r="QJQ7" s="230"/>
      <c r="QJR7" s="194"/>
      <c r="QJS7" s="194"/>
      <c r="QJT7" s="195"/>
      <c r="QJU7" s="196"/>
      <c r="QJV7" s="197"/>
      <c r="QJW7" s="197"/>
      <c r="QJX7" s="231"/>
      <c r="QJZ7" s="223"/>
      <c r="QKA7" s="225"/>
      <c r="QKB7" s="226"/>
      <c r="QKC7" s="227"/>
      <c r="QKE7" s="228"/>
      <c r="QKF7" s="229"/>
      <c r="QKG7" s="230"/>
      <c r="QKH7" s="194"/>
      <c r="QKI7" s="194"/>
      <c r="QKJ7" s="195"/>
      <c r="QKK7" s="196"/>
      <c r="QKL7" s="197"/>
      <c r="QKM7" s="197"/>
      <c r="QKN7" s="231"/>
      <c r="QKP7" s="223"/>
      <c r="QKQ7" s="225"/>
      <c r="QKR7" s="226"/>
      <c r="QKS7" s="227"/>
      <c r="QKU7" s="228"/>
      <c r="QKV7" s="229"/>
      <c r="QKW7" s="230"/>
      <c r="QKX7" s="194"/>
      <c r="QKY7" s="194"/>
      <c r="QKZ7" s="195"/>
      <c r="QLA7" s="196"/>
      <c r="QLB7" s="197"/>
      <c r="QLC7" s="197"/>
      <c r="QLD7" s="231"/>
      <c r="QLF7" s="223"/>
      <c r="QLG7" s="225"/>
      <c r="QLH7" s="226"/>
      <c r="QLI7" s="227"/>
      <c r="QLK7" s="228"/>
      <c r="QLL7" s="229"/>
      <c r="QLM7" s="230"/>
      <c r="QLN7" s="194"/>
      <c r="QLO7" s="194"/>
      <c r="QLP7" s="195"/>
      <c r="QLQ7" s="196"/>
      <c r="QLR7" s="197"/>
      <c r="QLS7" s="197"/>
      <c r="QLT7" s="231"/>
      <c r="QLV7" s="223"/>
      <c r="QLW7" s="225"/>
      <c r="QLX7" s="226"/>
      <c r="QLY7" s="227"/>
      <c r="QMA7" s="228"/>
      <c r="QMB7" s="229"/>
      <c r="QMC7" s="230"/>
      <c r="QMD7" s="194"/>
      <c r="QME7" s="194"/>
      <c r="QMF7" s="195"/>
      <c r="QMG7" s="196"/>
      <c r="QMH7" s="197"/>
      <c r="QMI7" s="197"/>
      <c r="QMJ7" s="231"/>
      <c r="QML7" s="223"/>
      <c r="QMM7" s="225"/>
      <c r="QMN7" s="226"/>
      <c r="QMO7" s="227"/>
      <c r="QMQ7" s="228"/>
      <c r="QMR7" s="229"/>
      <c r="QMS7" s="230"/>
      <c r="QMT7" s="194"/>
      <c r="QMU7" s="194"/>
      <c r="QMV7" s="195"/>
      <c r="QMW7" s="196"/>
      <c r="QMX7" s="197"/>
      <c r="QMY7" s="197"/>
      <c r="QMZ7" s="231"/>
      <c r="QNB7" s="223"/>
      <c r="QNC7" s="225"/>
      <c r="QND7" s="226"/>
      <c r="QNE7" s="227"/>
      <c r="QNG7" s="228"/>
      <c r="QNH7" s="229"/>
      <c r="QNI7" s="230"/>
      <c r="QNJ7" s="194"/>
      <c r="QNK7" s="194"/>
      <c r="QNL7" s="195"/>
      <c r="QNM7" s="196"/>
      <c r="QNN7" s="197"/>
      <c r="QNO7" s="197"/>
      <c r="QNP7" s="231"/>
      <c r="QNR7" s="223"/>
      <c r="QNS7" s="225"/>
      <c r="QNT7" s="226"/>
      <c r="QNU7" s="227"/>
      <c r="QNW7" s="228"/>
      <c r="QNX7" s="229"/>
      <c r="QNY7" s="230"/>
      <c r="QNZ7" s="194"/>
      <c r="QOA7" s="194"/>
      <c r="QOB7" s="195"/>
      <c r="QOC7" s="196"/>
      <c r="QOD7" s="197"/>
      <c r="QOE7" s="197"/>
      <c r="QOF7" s="231"/>
      <c r="QOH7" s="223"/>
      <c r="QOI7" s="225"/>
      <c r="QOJ7" s="226"/>
      <c r="QOK7" s="227"/>
      <c r="QOM7" s="228"/>
      <c r="QON7" s="229"/>
      <c r="QOO7" s="230"/>
      <c r="QOP7" s="194"/>
      <c r="QOQ7" s="194"/>
      <c r="QOR7" s="195"/>
      <c r="QOS7" s="196"/>
      <c r="QOT7" s="197"/>
      <c r="QOU7" s="197"/>
      <c r="QOV7" s="231"/>
      <c r="QOX7" s="223"/>
      <c r="QOY7" s="225"/>
      <c r="QOZ7" s="226"/>
      <c r="QPA7" s="227"/>
      <c r="QPC7" s="228"/>
      <c r="QPD7" s="229"/>
      <c r="QPE7" s="230"/>
      <c r="QPF7" s="194"/>
      <c r="QPG7" s="194"/>
      <c r="QPH7" s="195"/>
      <c r="QPI7" s="196"/>
      <c r="QPJ7" s="197"/>
      <c r="QPK7" s="197"/>
      <c r="QPL7" s="231"/>
      <c r="QPN7" s="223"/>
      <c r="QPO7" s="225"/>
      <c r="QPP7" s="226"/>
      <c r="QPQ7" s="227"/>
      <c r="QPS7" s="228"/>
      <c r="QPT7" s="229"/>
      <c r="QPU7" s="230"/>
      <c r="QPV7" s="194"/>
      <c r="QPW7" s="194"/>
      <c r="QPX7" s="195"/>
      <c r="QPY7" s="196"/>
      <c r="QPZ7" s="197"/>
      <c r="QQA7" s="197"/>
      <c r="QQB7" s="231"/>
      <c r="QQD7" s="223"/>
      <c r="QQE7" s="225"/>
      <c r="QQF7" s="226"/>
      <c r="QQG7" s="227"/>
      <c r="QQI7" s="228"/>
      <c r="QQJ7" s="229"/>
      <c r="QQK7" s="230"/>
      <c r="QQL7" s="194"/>
      <c r="QQM7" s="194"/>
      <c r="QQN7" s="195"/>
      <c r="QQO7" s="196"/>
      <c r="QQP7" s="197"/>
      <c r="QQQ7" s="197"/>
      <c r="QQR7" s="231"/>
      <c r="QQT7" s="223"/>
      <c r="QQU7" s="225"/>
      <c r="QQV7" s="226"/>
      <c r="QQW7" s="227"/>
      <c r="QQY7" s="228"/>
      <c r="QQZ7" s="229"/>
      <c r="QRA7" s="230"/>
      <c r="QRB7" s="194"/>
      <c r="QRC7" s="194"/>
      <c r="QRD7" s="195"/>
      <c r="QRE7" s="196"/>
      <c r="QRF7" s="197"/>
      <c r="QRG7" s="197"/>
      <c r="QRH7" s="231"/>
      <c r="QRJ7" s="223"/>
      <c r="QRK7" s="225"/>
      <c r="QRL7" s="226"/>
      <c r="QRM7" s="227"/>
      <c r="QRO7" s="228"/>
      <c r="QRP7" s="229"/>
      <c r="QRQ7" s="230"/>
      <c r="QRR7" s="194"/>
      <c r="QRS7" s="194"/>
      <c r="QRT7" s="195"/>
      <c r="QRU7" s="196"/>
      <c r="QRV7" s="197"/>
      <c r="QRW7" s="197"/>
      <c r="QRX7" s="231"/>
      <c r="QRZ7" s="223"/>
      <c r="QSA7" s="225"/>
      <c r="QSB7" s="226"/>
      <c r="QSC7" s="227"/>
      <c r="QSE7" s="228"/>
      <c r="QSF7" s="229"/>
      <c r="QSG7" s="230"/>
      <c r="QSH7" s="194"/>
      <c r="QSI7" s="194"/>
      <c r="QSJ7" s="195"/>
      <c r="QSK7" s="196"/>
      <c r="QSL7" s="197"/>
      <c r="QSM7" s="197"/>
      <c r="QSN7" s="231"/>
      <c r="QSP7" s="223"/>
      <c r="QSQ7" s="225"/>
      <c r="QSR7" s="226"/>
      <c r="QSS7" s="227"/>
      <c r="QSU7" s="228"/>
      <c r="QSV7" s="229"/>
      <c r="QSW7" s="230"/>
      <c r="QSX7" s="194"/>
      <c r="QSY7" s="194"/>
      <c r="QSZ7" s="195"/>
      <c r="QTA7" s="196"/>
      <c r="QTB7" s="197"/>
      <c r="QTC7" s="197"/>
      <c r="QTD7" s="231"/>
      <c r="QTF7" s="223"/>
      <c r="QTG7" s="225"/>
      <c r="QTH7" s="226"/>
      <c r="QTI7" s="227"/>
      <c r="QTK7" s="228"/>
      <c r="QTL7" s="229"/>
      <c r="QTM7" s="230"/>
      <c r="QTN7" s="194"/>
      <c r="QTO7" s="194"/>
      <c r="QTP7" s="195"/>
      <c r="QTQ7" s="196"/>
      <c r="QTR7" s="197"/>
      <c r="QTS7" s="197"/>
      <c r="QTT7" s="231"/>
      <c r="QTV7" s="223"/>
      <c r="QTW7" s="225"/>
      <c r="QTX7" s="226"/>
      <c r="QTY7" s="227"/>
      <c r="QUA7" s="228"/>
      <c r="QUB7" s="229"/>
      <c r="QUC7" s="230"/>
      <c r="QUD7" s="194"/>
      <c r="QUE7" s="194"/>
      <c r="QUF7" s="195"/>
      <c r="QUG7" s="196"/>
      <c r="QUH7" s="197"/>
      <c r="QUI7" s="197"/>
      <c r="QUJ7" s="231"/>
      <c r="QUL7" s="223"/>
      <c r="QUM7" s="225"/>
      <c r="QUN7" s="226"/>
      <c r="QUO7" s="227"/>
      <c r="QUQ7" s="228"/>
      <c r="QUR7" s="229"/>
      <c r="QUS7" s="230"/>
      <c r="QUT7" s="194"/>
      <c r="QUU7" s="194"/>
      <c r="QUV7" s="195"/>
      <c r="QUW7" s="196"/>
      <c r="QUX7" s="197"/>
      <c r="QUY7" s="197"/>
      <c r="QUZ7" s="231"/>
      <c r="QVB7" s="223"/>
      <c r="QVC7" s="225"/>
      <c r="QVD7" s="226"/>
      <c r="QVE7" s="227"/>
      <c r="QVG7" s="228"/>
      <c r="QVH7" s="229"/>
      <c r="QVI7" s="230"/>
      <c r="QVJ7" s="194"/>
      <c r="QVK7" s="194"/>
      <c r="QVL7" s="195"/>
      <c r="QVM7" s="196"/>
      <c r="QVN7" s="197"/>
      <c r="QVO7" s="197"/>
      <c r="QVP7" s="231"/>
      <c r="QVR7" s="223"/>
      <c r="QVS7" s="225"/>
      <c r="QVT7" s="226"/>
      <c r="QVU7" s="227"/>
      <c r="QVW7" s="228"/>
      <c r="QVX7" s="229"/>
      <c r="QVY7" s="230"/>
      <c r="QVZ7" s="194"/>
      <c r="QWA7" s="194"/>
      <c r="QWB7" s="195"/>
      <c r="QWC7" s="196"/>
      <c r="QWD7" s="197"/>
      <c r="QWE7" s="197"/>
      <c r="QWF7" s="231"/>
      <c r="QWH7" s="223"/>
      <c r="QWI7" s="225"/>
      <c r="QWJ7" s="226"/>
      <c r="QWK7" s="227"/>
      <c r="QWM7" s="228"/>
      <c r="QWN7" s="229"/>
      <c r="QWO7" s="230"/>
      <c r="QWP7" s="194"/>
      <c r="QWQ7" s="194"/>
      <c r="QWR7" s="195"/>
      <c r="QWS7" s="196"/>
      <c r="QWT7" s="197"/>
      <c r="QWU7" s="197"/>
      <c r="QWV7" s="231"/>
      <c r="QWX7" s="223"/>
      <c r="QWY7" s="225"/>
      <c r="QWZ7" s="226"/>
      <c r="QXA7" s="227"/>
      <c r="QXC7" s="228"/>
      <c r="QXD7" s="229"/>
      <c r="QXE7" s="230"/>
      <c r="QXF7" s="194"/>
      <c r="QXG7" s="194"/>
      <c r="QXH7" s="195"/>
      <c r="QXI7" s="196"/>
      <c r="QXJ7" s="197"/>
      <c r="QXK7" s="197"/>
      <c r="QXL7" s="231"/>
      <c r="QXN7" s="223"/>
      <c r="QXO7" s="225"/>
      <c r="QXP7" s="226"/>
      <c r="QXQ7" s="227"/>
      <c r="QXS7" s="228"/>
      <c r="QXT7" s="229"/>
      <c r="QXU7" s="230"/>
      <c r="QXV7" s="194"/>
      <c r="QXW7" s="194"/>
      <c r="QXX7" s="195"/>
      <c r="QXY7" s="196"/>
      <c r="QXZ7" s="197"/>
      <c r="QYA7" s="197"/>
      <c r="QYB7" s="231"/>
      <c r="QYD7" s="223"/>
      <c r="QYE7" s="225"/>
      <c r="QYF7" s="226"/>
      <c r="QYG7" s="227"/>
      <c r="QYI7" s="228"/>
      <c r="QYJ7" s="229"/>
      <c r="QYK7" s="230"/>
      <c r="QYL7" s="194"/>
      <c r="QYM7" s="194"/>
      <c r="QYN7" s="195"/>
      <c r="QYO7" s="196"/>
      <c r="QYP7" s="197"/>
      <c r="QYQ7" s="197"/>
      <c r="QYR7" s="231"/>
      <c r="QYT7" s="223"/>
      <c r="QYU7" s="225"/>
      <c r="QYV7" s="226"/>
      <c r="QYW7" s="227"/>
      <c r="QYY7" s="228"/>
      <c r="QYZ7" s="229"/>
      <c r="QZA7" s="230"/>
      <c r="QZB7" s="194"/>
      <c r="QZC7" s="194"/>
      <c r="QZD7" s="195"/>
      <c r="QZE7" s="196"/>
      <c r="QZF7" s="197"/>
      <c r="QZG7" s="197"/>
      <c r="QZH7" s="231"/>
      <c r="QZJ7" s="223"/>
      <c r="QZK7" s="225"/>
      <c r="QZL7" s="226"/>
      <c r="QZM7" s="227"/>
      <c r="QZO7" s="228"/>
      <c r="QZP7" s="229"/>
      <c r="QZQ7" s="230"/>
      <c r="QZR7" s="194"/>
      <c r="QZS7" s="194"/>
      <c r="QZT7" s="195"/>
      <c r="QZU7" s="196"/>
      <c r="QZV7" s="197"/>
      <c r="QZW7" s="197"/>
      <c r="QZX7" s="231"/>
      <c r="QZZ7" s="223"/>
      <c r="RAA7" s="225"/>
      <c r="RAB7" s="226"/>
      <c r="RAC7" s="227"/>
      <c r="RAE7" s="228"/>
      <c r="RAF7" s="229"/>
      <c r="RAG7" s="230"/>
      <c r="RAH7" s="194"/>
      <c r="RAI7" s="194"/>
      <c r="RAJ7" s="195"/>
      <c r="RAK7" s="196"/>
      <c r="RAL7" s="197"/>
      <c r="RAM7" s="197"/>
      <c r="RAN7" s="231"/>
      <c r="RAP7" s="223"/>
      <c r="RAQ7" s="225"/>
      <c r="RAR7" s="226"/>
      <c r="RAS7" s="227"/>
      <c r="RAU7" s="228"/>
      <c r="RAV7" s="229"/>
      <c r="RAW7" s="230"/>
      <c r="RAX7" s="194"/>
      <c r="RAY7" s="194"/>
      <c r="RAZ7" s="195"/>
      <c r="RBA7" s="196"/>
      <c r="RBB7" s="197"/>
      <c r="RBC7" s="197"/>
      <c r="RBD7" s="231"/>
      <c r="RBF7" s="223"/>
      <c r="RBG7" s="225"/>
      <c r="RBH7" s="226"/>
      <c r="RBI7" s="227"/>
      <c r="RBK7" s="228"/>
      <c r="RBL7" s="229"/>
      <c r="RBM7" s="230"/>
      <c r="RBN7" s="194"/>
      <c r="RBO7" s="194"/>
      <c r="RBP7" s="195"/>
      <c r="RBQ7" s="196"/>
      <c r="RBR7" s="197"/>
      <c r="RBS7" s="197"/>
      <c r="RBT7" s="231"/>
      <c r="RBV7" s="223"/>
      <c r="RBW7" s="225"/>
      <c r="RBX7" s="226"/>
      <c r="RBY7" s="227"/>
      <c r="RCA7" s="228"/>
      <c r="RCB7" s="229"/>
      <c r="RCC7" s="230"/>
      <c r="RCD7" s="194"/>
      <c r="RCE7" s="194"/>
      <c r="RCF7" s="195"/>
      <c r="RCG7" s="196"/>
      <c r="RCH7" s="197"/>
      <c r="RCI7" s="197"/>
      <c r="RCJ7" s="231"/>
      <c r="RCL7" s="223"/>
      <c r="RCM7" s="225"/>
      <c r="RCN7" s="226"/>
      <c r="RCO7" s="227"/>
      <c r="RCQ7" s="228"/>
      <c r="RCR7" s="229"/>
      <c r="RCS7" s="230"/>
      <c r="RCT7" s="194"/>
      <c r="RCU7" s="194"/>
      <c r="RCV7" s="195"/>
      <c r="RCW7" s="196"/>
      <c r="RCX7" s="197"/>
      <c r="RCY7" s="197"/>
      <c r="RCZ7" s="231"/>
      <c r="RDB7" s="223"/>
      <c r="RDC7" s="225"/>
      <c r="RDD7" s="226"/>
      <c r="RDE7" s="227"/>
      <c r="RDG7" s="228"/>
      <c r="RDH7" s="229"/>
      <c r="RDI7" s="230"/>
      <c r="RDJ7" s="194"/>
      <c r="RDK7" s="194"/>
      <c r="RDL7" s="195"/>
      <c r="RDM7" s="196"/>
      <c r="RDN7" s="197"/>
      <c r="RDO7" s="197"/>
      <c r="RDP7" s="231"/>
      <c r="RDR7" s="223"/>
      <c r="RDS7" s="225"/>
      <c r="RDT7" s="226"/>
      <c r="RDU7" s="227"/>
      <c r="RDW7" s="228"/>
      <c r="RDX7" s="229"/>
      <c r="RDY7" s="230"/>
      <c r="RDZ7" s="194"/>
      <c r="REA7" s="194"/>
      <c r="REB7" s="195"/>
      <c r="REC7" s="196"/>
      <c r="RED7" s="197"/>
      <c r="REE7" s="197"/>
      <c r="REF7" s="231"/>
      <c r="REH7" s="223"/>
      <c r="REI7" s="225"/>
      <c r="REJ7" s="226"/>
      <c r="REK7" s="227"/>
      <c r="REM7" s="228"/>
      <c r="REN7" s="229"/>
      <c r="REO7" s="230"/>
      <c r="REP7" s="194"/>
      <c r="REQ7" s="194"/>
      <c r="RER7" s="195"/>
      <c r="RES7" s="196"/>
      <c r="RET7" s="197"/>
      <c r="REU7" s="197"/>
      <c r="REV7" s="231"/>
      <c r="REX7" s="223"/>
      <c r="REY7" s="225"/>
      <c r="REZ7" s="226"/>
      <c r="RFA7" s="227"/>
      <c r="RFC7" s="228"/>
      <c r="RFD7" s="229"/>
      <c r="RFE7" s="230"/>
      <c r="RFF7" s="194"/>
      <c r="RFG7" s="194"/>
      <c r="RFH7" s="195"/>
      <c r="RFI7" s="196"/>
      <c r="RFJ7" s="197"/>
      <c r="RFK7" s="197"/>
      <c r="RFL7" s="231"/>
      <c r="RFN7" s="223"/>
      <c r="RFO7" s="225"/>
      <c r="RFP7" s="226"/>
      <c r="RFQ7" s="227"/>
      <c r="RFS7" s="228"/>
      <c r="RFT7" s="229"/>
      <c r="RFU7" s="230"/>
      <c r="RFV7" s="194"/>
      <c r="RFW7" s="194"/>
      <c r="RFX7" s="195"/>
      <c r="RFY7" s="196"/>
      <c r="RFZ7" s="197"/>
      <c r="RGA7" s="197"/>
      <c r="RGB7" s="231"/>
      <c r="RGD7" s="223"/>
      <c r="RGE7" s="225"/>
      <c r="RGF7" s="226"/>
      <c r="RGG7" s="227"/>
      <c r="RGI7" s="228"/>
      <c r="RGJ7" s="229"/>
      <c r="RGK7" s="230"/>
      <c r="RGL7" s="194"/>
      <c r="RGM7" s="194"/>
      <c r="RGN7" s="195"/>
      <c r="RGO7" s="196"/>
      <c r="RGP7" s="197"/>
      <c r="RGQ7" s="197"/>
      <c r="RGR7" s="231"/>
      <c r="RGT7" s="223"/>
      <c r="RGU7" s="225"/>
      <c r="RGV7" s="226"/>
      <c r="RGW7" s="227"/>
      <c r="RGY7" s="228"/>
      <c r="RGZ7" s="229"/>
      <c r="RHA7" s="230"/>
      <c r="RHB7" s="194"/>
      <c r="RHC7" s="194"/>
      <c r="RHD7" s="195"/>
      <c r="RHE7" s="196"/>
      <c r="RHF7" s="197"/>
      <c r="RHG7" s="197"/>
      <c r="RHH7" s="231"/>
      <c r="RHJ7" s="223"/>
      <c r="RHK7" s="225"/>
      <c r="RHL7" s="226"/>
      <c r="RHM7" s="227"/>
      <c r="RHO7" s="228"/>
      <c r="RHP7" s="229"/>
      <c r="RHQ7" s="230"/>
      <c r="RHR7" s="194"/>
      <c r="RHS7" s="194"/>
      <c r="RHT7" s="195"/>
      <c r="RHU7" s="196"/>
      <c r="RHV7" s="197"/>
      <c r="RHW7" s="197"/>
      <c r="RHX7" s="231"/>
      <c r="RHZ7" s="223"/>
      <c r="RIA7" s="225"/>
      <c r="RIB7" s="226"/>
      <c r="RIC7" s="227"/>
      <c r="RIE7" s="228"/>
      <c r="RIF7" s="229"/>
      <c r="RIG7" s="230"/>
      <c r="RIH7" s="194"/>
      <c r="RII7" s="194"/>
      <c r="RIJ7" s="195"/>
      <c r="RIK7" s="196"/>
      <c r="RIL7" s="197"/>
      <c r="RIM7" s="197"/>
      <c r="RIN7" s="231"/>
      <c r="RIP7" s="223"/>
      <c r="RIQ7" s="225"/>
      <c r="RIR7" s="226"/>
      <c r="RIS7" s="227"/>
      <c r="RIU7" s="228"/>
      <c r="RIV7" s="229"/>
      <c r="RIW7" s="230"/>
      <c r="RIX7" s="194"/>
      <c r="RIY7" s="194"/>
      <c r="RIZ7" s="195"/>
      <c r="RJA7" s="196"/>
      <c r="RJB7" s="197"/>
      <c r="RJC7" s="197"/>
      <c r="RJD7" s="231"/>
      <c r="RJF7" s="223"/>
      <c r="RJG7" s="225"/>
      <c r="RJH7" s="226"/>
      <c r="RJI7" s="227"/>
      <c r="RJK7" s="228"/>
      <c r="RJL7" s="229"/>
      <c r="RJM7" s="230"/>
      <c r="RJN7" s="194"/>
      <c r="RJO7" s="194"/>
      <c r="RJP7" s="195"/>
      <c r="RJQ7" s="196"/>
      <c r="RJR7" s="197"/>
      <c r="RJS7" s="197"/>
      <c r="RJT7" s="231"/>
      <c r="RJV7" s="223"/>
      <c r="RJW7" s="225"/>
      <c r="RJX7" s="226"/>
      <c r="RJY7" s="227"/>
      <c r="RKA7" s="228"/>
      <c r="RKB7" s="229"/>
      <c r="RKC7" s="230"/>
      <c r="RKD7" s="194"/>
      <c r="RKE7" s="194"/>
      <c r="RKF7" s="195"/>
      <c r="RKG7" s="196"/>
      <c r="RKH7" s="197"/>
      <c r="RKI7" s="197"/>
      <c r="RKJ7" s="231"/>
      <c r="RKL7" s="223"/>
      <c r="RKM7" s="225"/>
      <c r="RKN7" s="226"/>
      <c r="RKO7" s="227"/>
      <c r="RKQ7" s="228"/>
      <c r="RKR7" s="229"/>
      <c r="RKS7" s="230"/>
      <c r="RKT7" s="194"/>
      <c r="RKU7" s="194"/>
      <c r="RKV7" s="195"/>
      <c r="RKW7" s="196"/>
      <c r="RKX7" s="197"/>
      <c r="RKY7" s="197"/>
      <c r="RKZ7" s="231"/>
      <c r="RLB7" s="223"/>
      <c r="RLC7" s="225"/>
      <c r="RLD7" s="226"/>
      <c r="RLE7" s="227"/>
      <c r="RLG7" s="228"/>
      <c r="RLH7" s="229"/>
      <c r="RLI7" s="230"/>
      <c r="RLJ7" s="194"/>
      <c r="RLK7" s="194"/>
      <c r="RLL7" s="195"/>
      <c r="RLM7" s="196"/>
      <c r="RLN7" s="197"/>
      <c r="RLO7" s="197"/>
      <c r="RLP7" s="231"/>
      <c r="RLR7" s="223"/>
      <c r="RLS7" s="225"/>
      <c r="RLT7" s="226"/>
      <c r="RLU7" s="227"/>
      <c r="RLW7" s="228"/>
      <c r="RLX7" s="229"/>
      <c r="RLY7" s="230"/>
      <c r="RLZ7" s="194"/>
      <c r="RMA7" s="194"/>
      <c r="RMB7" s="195"/>
      <c r="RMC7" s="196"/>
      <c r="RMD7" s="197"/>
      <c r="RME7" s="197"/>
      <c r="RMF7" s="231"/>
      <c r="RMH7" s="223"/>
      <c r="RMI7" s="225"/>
      <c r="RMJ7" s="226"/>
      <c r="RMK7" s="227"/>
      <c r="RMM7" s="228"/>
      <c r="RMN7" s="229"/>
      <c r="RMO7" s="230"/>
      <c r="RMP7" s="194"/>
      <c r="RMQ7" s="194"/>
      <c r="RMR7" s="195"/>
      <c r="RMS7" s="196"/>
      <c r="RMT7" s="197"/>
      <c r="RMU7" s="197"/>
      <c r="RMV7" s="231"/>
      <c r="RMX7" s="223"/>
      <c r="RMY7" s="225"/>
      <c r="RMZ7" s="226"/>
      <c r="RNA7" s="227"/>
      <c r="RNC7" s="228"/>
      <c r="RND7" s="229"/>
      <c r="RNE7" s="230"/>
      <c r="RNF7" s="194"/>
      <c r="RNG7" s="194"/>
      <c r="RNH7" s="195"/>
      <c r="RNI7" s="196"/>
      <c r="RNJ7" s="197"/>
      <c r="RNK7" s="197"/>
      <c r="RNL7" s="231"/>
      <c r="RNN7" s="223"/>
      <c r="RNO7" s="225"/>
      <c r="RNP7" s="226"/>
      <c r="RNQ7" s="227"/>
      <c r="RNS7" s="228"/>
      <c r="RNT7" s="229"/>
      <c r="RNU7" s="230"/>
      <c r="RNV7" s="194"/>
      <c r="RNW7" s="194"/>
      <c r="RNX7" s="195"/>
      <c r="RNY7" s="196"/>
      <c r="RNZ7" s="197"/>
      <c r="ROA7" s="197"/>
      <c r="ROB7" s="231"/>
      <c r="ROD7" s="223"/>
      <c r="ROE7" s="225"/>
      <c r="ROF7" s="226"/>
      <c r="ROG7" s="227"/>
      <c r="ROI7" s="228"/>
      <c r="ROJ7" s="229"/>
      <c r="ROK7" s="230"/>
      <c r="ROL7" s="194"/>
      <c r="ROM7" s="194"/>
      <c r="RON7" s="195"/>
      <c r="ROO7" s="196"/>
      <c r="ROP7" s="197"/>
      <c r="ROQ7" s="197"/>
      <c r="ROR7" s="231"/>
      <c r="ROT7" s="223"/>
      <c r="ROU7" s="225"/>
      <c r="ROV7" s="226"/>
      <c r="ROW7" s="227"/>
      <c r="ROY7" s="228"/>
      <c r="ROZ7" s="229"/>
      <c r="RPA7" s="230"/>
      <c r="RPB7" s="194"/>
      <c r="RPC7" s="194"/>
      <c r="RPD7" s="195"/>
      <c r="RPE7" s="196"/>
      <c r="RPF7" s="197"/>
      <c r="RPG7" s="197"/>
      <c r="RPH7" s="231"/>
      <c r="RPJ7" s="223"/>
      <c r="RPK7" s="225"/>
      <c r="RPL7" s="226"/>
      <c r="RPM7" s="227"/>
      <c r="RPO7" s="228"/>
      <c r="RPP7" s="229"/>
      <c r="RPQ7" s="230"/>
      <c r="RPR7" s="194"/>
      <c r="RPS7" s="194"/>
      <c r="RPT7" s="195"/>
      <c r="RPU7" s="196"/>
      <c r="RPV7" s="197"/>
      <c r="RPW7" s="197"/>
      <c r="RPX7" s="231"/>
      <c r="RPZ7" s="223"/>
      <c r="RQA7" s="225"/>
      <c r="RQB7" s="226"/>
      <c r="RQC7" s="227"/>
      <c r="RQE7" s="228"/>
      <c r="RQF7" s="229"/>
      <c r="RQG7" s="230"/>
      <c r="RQH7" s="194"/>
      <c r="RQI7" s="194"/>
      <c r="RQJ7" s="195"/>
      <c r="RQK7" s="196"/>
      <c r="RQL7" s="197"/>
      <c r="RQM7" s="197"/>
      <c r="RQN7" s="231"/>
      <c r="RQP7" s="223"/>
      <c r="RQQ7" s="225"/>
      <c r="RQR7" s="226"/>
      <c r="RQS7" s="227"/>
      <c r="RQU7" s="228"/>
      <c r="RQV7" s="229"/>
      <c r="RQW7" s="230"/>
      <c r="RQX7" s="194"/>
      <c r="RQY7" s="194"/>
      <c r="RQZ7" s="195"/>
      <c r="RRA7" s="196"/>
      <c r="RRB7" s="197"/>
      <c r="RRC7" s="197"/>
      <c r="RRD7" s="231"/>
      <c r="RRF7" s="223"/>
      <c r="RRG7" s="225"/>
      <c r="RRH7" s="226"/>
      <c r="RRI7" s="227"/>
      <c r="RRK7" s="228"/>
      <c r="RRL7" s="229"/>
      <c r="RRM7" s="230"/>
      <c r="RRN7" s="194"/>
      <c r="RRO7" s="194"/>
      <c r="RRP7" s="195"/>
      <c r="RRQ7" s="196"/>
      <c r="RRR7" s="197"/>
      <c r="RRS7" s="197"/>
      <c r="RRT7" s="231"/>
      <c r="RRV7" s="223"/>
      <c r="RRW7" s="225"/>
      <c r="RRX7" s="226"/>
      <c r="RRY7" s="227"/>
      <c r="RSA7" s="228"/>
      <c r="RSB7" s="229"/>
      <c r="RSC7" s="230"/>
      <c r="RSD7" s="194"/>
      <c r="RSE7" s="194"/>
      <c r="RSF7" s="195"/>
      <c r="RSG7" s="196"/>
      <c r="RSH7" s="197"/>
      <c r="RSI7" s="197"/>
      <c r="RSJ7" s="231"/>
      <c r="RSL7" s="223"/>
      <c r="RSM7" s="225"/>
      <c r="RSN7" s="226"/>
      <c r="RSO7" s="227"/>
      <c r="RSQ7" s="228"/>
      <c r="RSR7" s="229"/>
      <c r="RSS7" s="230"/>
      <c r="RST7" s="194"/>
      <c r="RSU7" s="194"/>
      <c r="RSV7" s="195"/>
      <c r="RSW7" s="196"/>
      <c r="RSX7" s="197"/>
      <c r="RSY7" s="197"/>
      <c r="RSZ7" s="231"/>
      <c r="RTB7" s="223"/>
      <c r="RTC7" s="225"/>
      <c r="RTD7" s="226"/>
      <c r="RTE7" s="227"/>
      <c r="RTG7" s="228"/>
      <c r="RTH7" s="229"/>
      <c r="RTI7" s="230"/>
      <c r="RTJ7" s="194"/>
      <c r="RTK7" s="194"/>
      <c r="RTL7" s="195"/>
      <c r="RTM7" s="196"/>
      <c r="RTN7" s="197"/>
      <c r="RTO7" s="197"/>
      <c r="RTP7" s="231"/>
      <c r="RTR7" s="223"/>
      <c r="RTS7" s="225"/>
      <c r="RTT7" s="226"/>
      <c r="RTU7" s="227"/>
      <c r="RTW7" s="228"/>
      <c r="RTX7" s="229"/>
      <c r="RTY7" s="230"/>
      <c r="RTZ7" s="194"/>
      <c r="RUA7" s="194"/>
      <c r="RUB7" s="195"/>
      <c r="RUC7" s="196"/>
      <c r="RUD7" s="197"/>
      <c r="RUE7" s="197"/>
      <c r="RUF7" s="231"/>
      <c r="RUH7" s="223"/>
      <c r="RUI7" s="225"/>
      <c r="RUJ7" s="226"/>
      <c r="RUK7" s="227"/>
      <c r="RUM7" s="228"/>
      <c r="RUN7" s="229"/>
      <c r="RUO7" s="230"/>
      <c r="RUP7" s="194"/>
      <c r="RUQ7" s="194"/>
      <c r="RUR7" s="195"/>
      <c r="RUS7" s="196"/>
      <c r="RUT7" s="197"/>
      <c r="RUU7" s="197"/>
      <c r="RUV7" s="231"/>
      <c r="RUX7" s="223"/>
      <c r="RUY7" s="225"/>
      <c r="RUZ7" s="226"/>
      <c r="RVA7" s="227"/>
      <c r="RVC7" s="228"/>
      <c r="RVD7" s="229"/>
      <c r="RVE7" s="230"/>
      <c r="RVF7" s="194"/>
      <c r="RVG7" s="194"/>
      <c r="RVH7" s="195"/>
      <c r="RVI7" s="196"/>
      <c r="RVJ7" s="197"/>
      <c r="RVK7" s="197"/>
      <c r="RVL7" s="231"/>
      <c r="RVN7" s="223"/>
      <c r="RVO7" s="225"/>
      <c r="RVP7" s="226"/>
      <c r="RVQ7" s="227"/>
      <c r="RVS7" s="228"/>
      <c r="RVT7" s="229"/>
      <c r="RVU7" s="230"/>
      <c r="RVV7" s="194"/>
      <c r="RVW7" s="194"/>
      <c r="RVX7" s="195"/>
      <c r="RVY7" s="196"/>
      <c r="RVZ7" s="197"/>
      <c r="RWA7" s="197"/>
      <c r="RWB7" s="231"/>
      <c r="RWD7" s="223"/>
      <c r="RWE7" s="225"/>
      <c r="RWF7" s="226"/>
      <c r="RWG7" s="227"/>
      <c r="RWI7" s="228"/>
      <c r="RWJ7" s="229"/>
      <c r="RWK7" s="230"/>
      <c r="RWL7" s="194"/>
      <c r="RWM7" s="194"/>
      <c r="RWN7" s="195"/>
      <c r="RWO7" s="196"/>
      <c r="RWP7" s="197"/>
      <c r="RWQ7" s="197"/>
      <c r="RWR7" s="231"/>
      <c r="RWT7" s="223"/>
      <c r="RWU7" s="225"/>
      <c r="RWV7" s="226"/>
      <c r="RWW7" s="227"/>
      <c r="RWY7" s="228"/>
      <c r="RWZ7" s="229"/>
      <c r="RXA7" s="230"/>
      <c r="RXB7" s="194"/>
      <c r="RXC7" s="194"/>
      <c r="RXD7" s="195"/>
      <c r="RXE7" s="196"/>
      <c r="RXF7" s="197"/>
      <c r="RXG7" s="197"/>
      <c r="RXH7" s="231"/>
      <c r="RXJ7" s="223"/>
      <c r="RXK7" s="225"/>
      <c r="RXL7" s="226"/>
      <c r="RXM7" s="227"/>
      <c r="RXO7" s="228"/>
      <c r="RXP7" s="229"/>
      <c r="RXQ7" s="230"/>
      <c r="RXR7" s="194"/>
      <c r="RXS7" s="194"/>
      <c r="RXT7" s="195"/>
      <c r="RXU7" s="196"/>
      <c r="RXV7" s="197"/>
      <c r="RXW7" s="197"/>
      <c r="RXX7" s="231"/>
      <c r="RXZ7" s="223"/>
      <c r="RYA7" s="225"/>
      <c r="RYB7" s="226"/>
      <c r="RYC7" s="227"/>
      <c r="RYE7" s="228"/>
      <c r="RYF7" s="229"/>
      <c r="RYG7" s="230"/>
      <c r="RYH7" s="194"/>
      <c r="RYI7" s="194"/>
      <c r="RYJ7" s="195"/>
      <c r="RYK7" s="196"/>
      <c r="RYL7" s="197"/>
      <c r="RYM7" s="197"/>
      <c r="RYN7" s="231"/>
      <c r="RYP7" s="223"/>
      <c r="RYQ7" s="225"/>
      <c r="RYR7" s="226"/>
      <c r="RYS7" s="227"/>
      <c r="RYU7" s="228"/>
      <c r="RYV7" s="229"/>
      <c r="RYW7" s="230"/>
      <c r="RYX7" s="194"/>
      <c r="RYY7" s="194"/>
      <c r="RYZ7" s="195"/>
      <c r="RZA7" s="196"/>
      <c r="RZB7" s="197"/>
      <c r="RZC7" s="197"/>
      <c r="RZD7" s="231"/>
      <c r="RZF7" s="223"/>
      <c r="RZG7" s="225"/>
      <c r="RZH7" s="226"/>
      <c r="RZI7" s="227"/>
      <c r="RZK7" s="228"/>
      <c r="RZL7" s="229"/>
      <c r="RZM7" s="230"/>
      <c r="RZN7" s="194"/>
      <c r="RZO7" s="194"/>
      <c r="RZP7" s="195"/>
      <c r="RZQ7" s="196"/>
      <c r="RZR7" s="197"/>
      <c r="RZS7" s="197"/>
      <c r="RZT7" s="231"/>
      <c r="RZV7" s="223"/>
      <c r="RZW7" s="225"/>
      <c r="RZX7" s="226"/>
      <c r="RZY7" s="227"/>
      <c r="SAA7" s="228"/>
      <c r="SAB7" s="229"/>
      <c r="SAC7" s="230"/>
      <c r="SAD7" s="194"/>
      <c r="SAE7" s="194"/>
      <c r="SAF7" s="195"/>
      <c r="SAG7" s="196"/>
      <c r="SAH7" s="197"/>
      <c r="SAI7" s="197"/>
      <c r="SAJ7" s="231"/>
      <c r="SAL7" s="223"/>
      <c r="SAM7" s="225"/>
      <c r="SAN7" s="226"/>
      <c r="SAO7" s="227"/>
      <c r="SAQ7" s="228"/>
      <c r="SAR7" s="229"/>
      <c r="SAS7" s="230"/>
      <c r="SAT7" s="194"/>
      <c r="SAU7" s="194"/>
      <c r="SAV7" s="195"/>
      <c r="SAW7" s="196"/>
      <c r="SAX7" s="197"/>
      <c r="SAY7" s="197"/>
      <c r="SAZ7" s="231"/>
      <c r="SBB7" s="223"/>
      <c r="SBC7" s="225"/>
      <c r="SBD7" s="226"/>
      <c r="SBE7" s="227"/>
      <c r="SBG7" s="228"/>
      <c r="SBH7" s="229"/>
      <c r="SBI7" s="230"/>
      <c r="SBJ7" s="194"/>
      <c r="SBK7" s="194"/>
      <c r="SBL7" s="195"/>
      <c r="SBM7" s="196"/>
      <c r="SBN7" s="197"/>
      <c r="SBO7" s="197"/>
      <c r="SBP7" s="231"/>
      <c r="SBR7" s="223"/>
      <c r="SBS7" s="225"/>
      <c r="SBT7" s="226"/>
      <c r="SBU7" s="227"/>
      <c r="SBW7" s="228"/>
      <c r="SBX7" s="229"/>
      <c r="SBY7" s="230"/>
      <c r="SBZ7" s="194"/>
      <c r="SCA7" s="194"/>
      <c r="SCB7" s="195"/>
      <c r="SCC7" s="196"/>
      <c r="SCD7" s="197"/>
      <c r="SCE7" s="197"/>
      <c r="SCF7" s="231"/>
      <c r="SCH7" s="223"/>
      <c r="SCI7" s="225"/>
      <c r="SCJ7" s="226"/>
      <c r="SCK7" s="227"/>
      <c r="SCM7" s="228"/>
      <c r="SCN7" s="229"/>
      <c r="SCO7" s="230"/>
      <c r="SCP7" s="194"/>
      <c r="SCQ7" s="194"/>
      <c r="SCR7" s="195"/>
      <c r="SCS7" s="196"/>
      <c r="SCT7" s="197"/>
      <c r="SCU7" s="197"/>
      <c r="SCV7" s="231"/>
      <c r="SCX7" s="223"/>
      <c r="SCY7" s="225"/>
      <c r="SCZ7" s="226"/>
      <c r="SDA7" s="227"/>
      <c r="SDC7" s="228"/>
      <c r="SDD7" s="229"/>
      <c r="SDE7" s="230"/>
      <c r="SDF7" s="194"/>
      <c r="SDG7" s="194"/>
      <c r="SDH7" s="195"/>
      <c r="SDI7" s="196"/>
      <c r="SDJ7" s="197"/>
      <c r="SDK7" s="197"/>
      <c r="SDL7" s="231"/>
      <c r="SDN7" s="223"/>
      <c r="SDO7" s="225"/>
      <c r="SDP7" s="226"/>
      <c r="SDQ7" s="227"/>
      <c r="SDS7" s="228"/>
      <c r="SDT7" s="229"/>
      <c r="SDU7" s="230"/>
      <c r="SDV7" s="194"/>
      <c r="SDW7" s="194"/>
      <c r="SDX7" s="195"/>
      <c r="SDY7" s="196"/>
      <c r="SDZ7" s="197"/>
      <c r="SEA7" s="197"/>
      <c r="SEB7" s="231"/>
      <c r="SED7" s="223"/>
      <c r="SEE7" s="225"/>
      <c r="SEF7" s="226"/>
      <c r="SEG7" s="227"/>
      <c r="SEI7" s="228"/>
      <c r="SEJ7" s="229"/>
      <c r="SEK7" s="230"/>
      <c r="SEL7" s="194"/>
      <c r="SEM7" s="194"/>
      <c r="SEN7" s="195"/>
      <c r="SEO7" s="196"/>
      <c r="SEP7" s="197"/>
      <c r="SEQ7" s="197"/>
      <c r="SER7" s="231"/>
      <c r="SET7" s="223"/>
      <c r="SEU7" s="225"/>
      <c r="SEV7" s="226"/>
      <c r="SEW7" s="227"/>
      <c r="SEY7" s="228"/>
      <c r="SEZ7" s="229"/>
      <c r="SFA7" s="230"/>
      <c r="SFB7" s="194"/>
      <c r="SFC7" s="194"/>
      <c r="SFD7" s="195"/>
      <c r="SFE7" s="196"/>
      <c r="SFF7" s="197"/>
      <c r="SFG7" s="197"/>
      <c r="SFH7" s="231"/>
      <c r="SFJ7" s="223"/>
      <c r="SFK7" s="225"/>
      <c r="SFL7" s="226"/>
      <c r="SFM7" s="227"/>
      <c r="SFO7" s="228"/>
      <c r="SFP7" s="229"/>
      <c r="SFQ7" s="230"/>
      <c r="SFR7" s="194"/>
      <c r="SFS7" s="194"/>
      <c r="SFT7" s="195"/>
      <c r="SFU7" s="196"/>
      <c r="SFV7" s="197"/>
      <c r="SFW7" s="197"/>
      <c r="SFX7" s="231"/>
      <c r="SFZ7" s="223"/>
      <c r="SGA7" s="225"/>
      <c r="SGB7" s="226"/>
      <c r="SGC7" s="227"/>
      <c r="SGE7" s="228"/>
      <c r="SGF7" s="229"/>
      <c r="SGG7" s="230"/>
      <c r="SGH7" s="194"/>
      <c r="SGI7" s="194"/>
      <c r="SGJ7" s="195"/>
      <c r="SGK7" s="196"/>
      <c r="SGL7" s="197"/>
      <c r="SGM7" s="197"/>
      <c r="SGN7" s="231"/>
      <c r="SGP7" s="223"/>
      <c r="SGQ7" s="225"/>
      <c r="SGR7" s="226"/>
      <c r="SGS7" s="227"/>
      <c r="SGU7" s="228"/>
      <c r="SGV7" s="229"/>
      <c r="SGW7" s="230"/>
      <c r="SGX7" s="194"/>
      <c r="SGY7" s="194"/>
      <c r="SGZ7" s="195"/>
      <c r="SHA7" s="196"/>
      <c r="SHB7" s="197"/>
      <c r="SHC7" s="197"/>
      <c r="SHD7" s="231"/>
      <c r="SHF7" s="223"/>
      <c r="SHG7" s="225"/>
      <c r="SHH7" s="226"/>
      <c r="SHI7" s="227"/>
      <c r="SHK7" s="228"/>
      <c r="SHL7" s="229"/>
      <c r="SHM7" s="230"/>
      <c r="SHN7" s="194"/>
      <c r="SHO7" s="194"/>
      <c r="SHP7" s="195"/>
      <c r="SHQ7" s="196"/>
      <c r="SHR7" s="197"/>
      <c r="SHS7" s="197"/>
      <c r="SHT7" s="231"/>
      <c r="SHV7" s="223"/>
      <c r="SHW7" s="225"/>
      <c r="SHX7" s="226"/>
      <c r="SHY7" s="227"/>
      <c r="SIA7" s="228"/>
      <c r="SIB7" s="229"/>
      <c r="SIC7" s="230"/>
      <c r="SID7" s="194"/>
      <c r="SIE7" s="194"/>
      <c r="SIF7" s="195"/>
      <c r="SIG7" s="196"/>
      <c r="SIH7" s="197"/>
      <c r="SII7" s="197"/>
      <c r="SIJ7" s="231"/>
      <c r="SIL7" s="223"/>
      <c r="SIM7" s="225"/>
      <c r="SIN7" s="226"/>
      <c r="SIO7" s="227"/>
      <c r="SIQ7" s="228"/>
      <c r="SIR7" s="229"/>
      <c r="SIS7" s="230"/>
      <c r="SIT7" s="194"/>
      <c r="SIU7" s="194"/>
      <c r="SIV7" s="195"/>
      <c r="SIW7" s="196"/>
      <c r="SIX7" s="197"/>
      <c r="SIY7" s="197"/>
      <c r="SIZ7" s="231"/>
      <c r="SJB7" s="223"/>
      <c r="SJC7" s="225"/>
      <c r="SJD7" s="226"/>
      <c r="SJE7" s="227"/>
      <c r="SJG7" s="228"/>
      <c r="SJH7" s="229"/>
      <c r="SJI7" s="230"/>
      <c r="SJJ7" s="194"/>
      <c r="SJK7" s="194"/>
      <c r="SJL7" s="195"/>
      <c r="SJM7" s="196"/>
      <c r="SJN7" s="197"/>
      <c r="SJO7" s="197"/>
      <c r="SJP7" s="231"/>
      <c r="SJR7" s="223"/>
      <c r="SJS7" s="225"/>
      <c r="SJT7" s="226"/>
      <c r="SJU7" s="227"/>
      <c r="SJW7" s="228"/>
      <c r="SJX7" s="229"/>
      <c r="SJY7" s="230"/>
      <c r="SJZ7" s="194"/>
      <c r="SKA7" s="194"/>
      <c r="SKB7" s="195"/>
      <c r="SKC7" s="196"/>
      <c r="SKD7" s="197"/>
      <c r="SKE7" s="197"/>
      <c r="SKF7" s="231"/>
      <c r="SKH7" s="223"/>
      <c r="SKI7" s="225"/>
      <c r="SKJ7" s="226"/>
      <c r="SKK7" s="227"/>
      <c r="SKM7" s="228"/>
      <c r="SKN7" s="229"/>
      <c r="SKO7" s="230"/>
      <c r="SKP7" s="194"/>
      <c r="SKQ7" s="194"/>
      <c r="SKR7" s="195"/>
      <c r="SKS7" s="196"/>
      <c r="SKT7" s="197"/>
      <c r="SKU7" s="197"/>
      <c r="SKV7" s="231"/>
      <c r="SKX7" s="223"/>
      <c r="SKY7" s="225"/>
      <c r="SKZ7" s="226"/>
      <c r="SLA7" s="227"/>
      <c r="SLC7" s="228"/>
      <c r="SLD7" s="229"/>
      <c r="SLE7" s="230"/>
      <c r="SLF7" s="194"/>
      <c r="SLG7" s="194"/>
      <c r="SLH7" s="195"/>
      <c r="SLI7" s="196"/>
      <c r="SLJ7" s="197"/>
      <c r="SLK7" s="197"/>
      <c r="SLL7" s="231"/>
      <c r="SLN7" s="223"/>
      <c r="SLO7" s="225"/>
      <c r="SLP7" s="226"/>
      <c r="SLQ7" s="227"/>
      <c r="SLS7" s="228"/>
      <c r="SLT7" s="229"/>
      <c r="SLU7" s="230"/>
      <c r="SLV7" s="194"/>
      <c r="SLW7" s="194"/>
      <c r="SLX7" s="195"/>
      <c r="SLY7" s="196"/>
      <c r="SLZ7" s="197"/>
      <c r="SMA7" s="197"/>
      <c r="SMB7" s="231"/>
      <c r="SMD7" s="223"/>
      <c r="SME7" s="225"/>
      <c r="SMF7" s="226"/>
      <c r="SMG7" s="227"/>
      <c r="SMI7" s="228"/>
      <c r="SMJ7" s="229"/>
      <c r="SMK7" s="230"/>
      <c r="SML7" s="194"/>
      <c r="SMM7" s="194"/>
      <c r="SMN7" s="195"/>
      <c r="SMO7" s="196"/>
      <c r="SMP7" s="197"/>
      <c r="SMQ7" s="197"/>
      <c r="SMR7" s="231"/>
      <c r="SMT7" s="223"/>
      <c r="SMU7" s="225"/>
      <c r="SMV7" s="226"/>
      <c r="SMW7" s="227"/>
      <c r="SMY7" s="228"/>
      <c r="SMZ7" s="229"/>
      <c r="SNA7" s="230"/>
      <c r="SNB7" s="194"/>
      <c r="SNC7" s="194"/>
      <c r="SND7" s="195"/>
      <c r="SNE7" s="196"/>
      <c r="SNF7" s="197"/>
      <c r="SNG7" s="197"/>
      <c r="SNH7" s="231"/>
      <c r="SNJ7" s="223"/>
      <c r="SNK7" s="225"/>
      <c r="SNL7" s="226"/>
      <c r="SNM7" s="227"/>
      <c r="SNO7" s="228"/>
      <c r="SNP7" s="229"/>
      <c r="SNQ7" s="230"/>
      <c r="SNR7" s="194"/>
      <c r="SNS7" s="194"/>
      <c r="SNT7" s="195"/>
      <c r="SNU7" s="196"/>
      <c r="SNV7" s="197"/>
      <c r="SNW7" s="197"/>
      <c r="SNX7" s="231"/>
      <c r="SNZ7" s="223"/>
      <c r="SOA7" s="225"/>
      <c r="SOB7" s="226"/>
      <c r="SOC7" s="227"/>
      <c r="SOE7" s="228"/>
      <c r="SOF7" s="229"/>
      <c r="SOG7" s="230"/>
      <c r="SOH7" s="194"/>
      <c r="SOI7" s="194"/>
      <c r="SOJ7" s="195"/>
      <c r="SOK7" s="196"/>
      <c r="SOL7" s="197"/>
      <c r="SOM7" s="197"/>
      <c r="SON7" s="231"/>
      <c r="SOP7" s="223"/>
      <c r="SOQ7" s="225"/>
      <c r="SOR7" s="226"/>
      <c r="SOS7" s="227"/>
      <c r="SOU7" s="228"/>
      <c r="SOV7" s="229"/>
      <c r="SOW7" s="230"/>
      <c r="SOX7" s="194"/>
      <c r="SOY7" s="194"/>
      <c r="SOZ7" s="195"/>
      <c r="SPA7" s="196"/>
      <c r="SPB7" s="197"/>
      <c r="SPC7" s="197"/>
      <c r="SPD7" s="231"/>
      <c r="SPF7" s="223"/>
      <c r="SPG7" s="225"/>
      <c r="SPH7" s="226"/>
      <c r="SPI7" s="227"/>
      <c r="SPK7" s="228"/>
      <c r="SPL7" s="229"/>
      <c r="SPM7" s="230"/>
      <c r="SPN7" s="194"/>
      <c r="SPO7" s="194"/>
      <c r="SPP7" s="195"/>
      <c r="SPQ7" s="196"/>
      <c r="SPR7" s="197"/>
      <c r="SPS7" s="197"/>
      <c r="SPT7" s="231"/>
      <c r="SPV7" s="223"/>
      <c r="SPW7" s="225"/>
      <c r="SPX7" s="226"/>
      <c r="SPY7" s="227"/>
      <c r="SQA7" s="228"/>
      <c r="SQB7" s="229"/>
      <c r="SQC7" s="230"/>
      <c r="SQD7" s="194"/>
      <c r="SQE7" s="194"/>
      <c r="SQF7" s="195"/>
      <c r="SQG7" s="196"/>
      <c r="SQH7" s="197"/>
      <c r="SQI7" s="197"/>
      <c r="SQJ7" s="231"/>
      <c r="SQL7" s="223"/>
      <c r="SQM7" s="225"/>
      <c r="SQN7" s="226"/>
      <c r="SQO7" s="227"/>
      <c r="SQQ7" s="228"/>
      <c r="SQR7" s="229"/>
      <c r="SQS7" s="230"/>
      <c r="SQT7" s="194"/>
      <c r="SQU7" s="194"/>
      <c r="SQV7" s="195"/>
      <c r="SQW7" s="196"/>
      <c r="SQX7" s="197"/>
      <c r="SQY7" s="197"/>
      <c r="SQZ7" s="231"/>
      <c r="SRB7" s="223"/>
      <c r="SRC7" s="225"/>
      <c r="SRD7" s="226"/>
      <c r="SRE7" s="227"/>
      <c r="SRG7" s="228"/>
      <c r="SRH7" s="229"/>
      <c r="SRI7" s="230"/>
      <c r="SRJ7" s="194"/>
      <c r="SRK7" s="194"/>
      <c r="SRL7" s="195"/>
      <c r="SRM7" s="196"/>
      <c r="SRN7" s="197"/>
      <c r="SRO7" s="197"/>
      <c r="SRP7" s="231"/>
      <c r="SRR7" s="223"/>
      <c r="SRS7" s="225"/>
      <c r="SRT7" s="226"/>
      <c r="SRU7" s="227"/>
      <c r="SRW7" s="228"/>
      <c r="SRX7" s="229"/>
      <c r="SRY7" s="230"/>
      <c r="SRZ7" s="194"/>
      <c r="SSA7" s="194"/>
      <c r="SSB7" s="195"/>
      <c r="SSC7" s="196"/>
      <c r="SSD7" s="197"/>
      <c r="SSE7" s="197"/>
      <c r="SSF7" s="231"/>
      <c r="SSH7" s="223"/>
      <c r="SSI7" s="225"/>
      <c r="SSJ7" s="226"/>
      <c r="SSK7" s="227"/>
      <c r="SSM7" s="228"/>
      <c r="SSN7" s="229"/>
      <c r="SSO7" s="230"/>
      <c r="SSP7" s="194"/>
      <c r="SSQ7" s="194"/>
      <c r="SSR7" s="195"/>
      <c r="SSS7" s="196"/>
      <c r="SST7" s="197"/>
      <c r="SSU7" s="197"/>
      <c r="SSV7" s="231"/>
      <c r="SSX7" s="223"/>
      <c r="SSY7" s="225"/>
      <c r="SSZ7" s="226"/>
      <c r="STA7" s="227"/>
      <c r="STC7" s="228"/>
      <c r="STD7" s="229"/>
      <c r="STE7" s="230"/>
      <c r="STF7" s="194"/>
      <c r="STG7" s="194"/>
      <c r="STH7" s="195"/>
      <c r="STI7" s="196"/>
      <c r="STJ7" s="197"/>
      <c r="STK7" s="197"/>
      <c r="STL7" s="231"/>
      <c r="STN7" s="223"/>
      <c r="STO7" s="225"/>
      <c r="STP7" s="226"/>
      <c r="STQ7" s="227"/>
      <c r="STS7" s="228"/>
      <c r="STT7" s="229"/>
      <c r="STU7" s="230"/>
      <c r="STV7" s="194"/>
      <c r="STW7" s="194"/>
      <c r="STX7" s="195"/>
      <c r="STY7" s="196"/>
      <c r="STZ7" s="197"/>
      <c r="SUA7" s="197"/>
      <c r="SUB7" s="231"/>
      <c r="SUD7" s="223"/>
      <c r="SUE7" s="225"/>
      <c r="SUF7" s="226"/>
      <c r="SUG7" s="227"/>
      <c r="SUI7" s="228"/>
      <c r="SUJ7" s="229"/>
      <c r="SUK7" s="230"/>
      <c r="SUL7" s="194"/>
      <c r="SUM7" s="194"/>
      <c r="SUN7" s="195"/>
      <c r="SUO7" s="196"/>
      <c r="SUP7" s="197"/>
      <c r="SUQ7" s="197"/>
      <c r="SUR7" s="231"/>
      <c r="SUT7" s="223"/>
      <c r="SUU7" s="225"/>
      <c r="SUV7" s="226"/>
      <c r="SUW7" s="227"/>
      <c r="SUY7" s="228"/>
      <c r="SUZ7" s="229"/>
      <c r="SVA7" s="230"/>
      <c r="SVB7" s="194"/>
      <c r="SVC7" s="194"/>
      <c r="SVD7" s="195"/>
      <c r="SVE7" s="196"/>
      <c r="SVF7" s="197"/>
      <c r="SVG7" s="197"/>
      <c r="SVH7" s="231"/>
      <c r="SVJ7" s="223"/>
      <c r="SVK7" s="225"/>
      <c r="SVL7" s="226"/>
      <c r="SVM7" s="227"/>
      <c r="SVO7" s="228"/>
      <c r="SVP7" s="229"/>
      <c r="SVQ7" s="230"/>
      <c r="SVR7" s="194"/>
      <c r="SVS7" s="194"/>
      <c r="SVT7" s="195"/>
      <c r="SVU7" s="196"/>
      <c r="SVV7" s="197"/>
      <c r="SVW7" s="197"/>
      <c r="SVX7" s="231"/>
      <c r="SVZ7" s="223"/>
      <c r="SWA7" s="225"/>
      <c r="SWB7" s="226"/>
      <c r="SWC7" s="227"/>
      <c r="SWE7" s="228"/>
      <c r="SWF7" s="229"/>
      <c r="SWG7" s="230"/>
      <c r="SWH7" s="194"/>
      <c r="SWI7" s="194"/>
      <c r="SWJ7" s="195"/>
      <c r="SWK7" s="196"/>
      <c r="SWL7" s="197"/>
      <c r="SWM7" s="197"/>
      <c r="SWN7" s="231"/>
      <c r="SWP7" s="223"/>
      <c r="SWQ7" s="225"/>
      <c r="SWR7" s="226"/>
      <c r="SWS7" s="227"/>
      <c r="SWU7" s="228"/>
      <c r="SWV7" s="229"/>
      <c r="SWW7" s="230"/>
      <c r="SWX7" s="194"/>
      <c r="SWY7" s="194"/>
      <c r="SWZ7" s="195"/>
      <c r="SXA7" s="196"/>
      <c r="SXB7" s="197"/>
      <c r="SXC7" s="197"/>
      <c r="SXD7" s="231"/>
      <c r="SXF7" s="223"/>
      <c r="SXG7" s="225"/>
      <c r="SXH7" s="226"/>
      <c r="SXI7" s="227"/>
      <c r="SXK7" s="228"/>
      <c r="SXL7" s="229"/>
      <c r="SXM7" s="230"/>
      <c r="SXN7" s="194"/>
      <c r="SXO7" s="194"/>
      <c r="SXP7" s="195"/>
      <c r="SXQ7" s="196"/>
      <c r="SXR7" s="197"/>
      <c r="SXS7" s="197"/>
      <c r="SXT7" s="231"/>
      <c r="SXV7" s="223"/>
      <c r="SXW7" s="225"/>
      <c r="SXX7" s="226"/>
      <c r="SXY7" s="227"/>
      <c r="SYA7" s="228"/>
      <c r="SYB7" s="229"/>
      <c r="SYC7" s="230"/>
      <c r="SYD7" s="194"/>
      <c r="SYE7" s="194"/>
      <c r="SYF7" s="195"/>
      <c r="SYG7" s="196"/>
      <c r="SYH7" s="197"/>
      <c r="SYI7" s="197"/>
      <c r="SYJ7" s="231"/>
      <c r="SYL7" s="223"/>
      <c r="SYM7" s="225"/>
      <c r="SYN7" s="226"/>
      <c r="SYO7" s="227"/>
      <c r="SYQ7" s="228"/>
      <c r="SYR7" s="229"/>
      <c r="SYS7" s="230"/>
      <c r="SYT7" s="194"/>
      <c r="SYU7" s="194"/>
      <c r="SYV7" s="195"/>
      <c r="SYW7" s="196"/>
      <c r="SYX7" s="197"/>
      <c r="SYY7" s="197"/>
      <c r="SYZ7" s="231"/>
      <c r="SZB7" s="223"/>
      <c r="SZC7" s="225"/>
      <c r="SZD7" s="226"/>
      <c r="SZE7" s="227"/>
      <c r="SZG7" s="228"/>
      <c r="SZH7" s="229"/>
      <c r="SZI7" s="230"/>
      <c r="SZJ7" s="194"/>
      <c r="SZK7" s="194"/>
      <c r="SZL7" s="195"/>
      <c r="SZM7" s="196"/>
      <c r="SZN7" s="197"/>
      <c r="SZO7" s="197"/>
      <c r="SZP7" s="231"/>
      <c r="SZR7" s="223"/>
      <c r="SZS7" s="225"/>
      <c r="SZT7" s="226"/>
      <c r="SZU7" s="227"/>
      <c r="SZW7" s="228"/>
      <c r="SZX7" s="229"/>
      <c r="SZY7" s="230"/>
      <c r="SZZ7" s="194"/>
      <c r="TAA7" s="194"/>
      <c r="TAB7" s="195"/>
      <c r="TAC7" s="196"/>
      <c r="TAD7" s="197"/>
      <c r="TAE7" s="197"/>
      <c r="TAF7" s="231"/>
      <c r="TAH7" s="223"/>
      <c r="TAI7" s="225"/>
      <c r="TAJ7" s="226"/>
      <c r="TAK7" s="227"/>
      <c r="TAM7" s="228"/>
      <c r="TAN7" s="229"/>
      <c r="TAO7" s="230"/>
      <c r="TAP7" s="194"/>
      <c r="TAQ7" s="194"/>
      <c r="TAR7" s="195"/>
      <c r="TAS7" s="196"/>
      <c r="TAT7" s="197"/>
      <c r="TAU7" s="197"/>
      <c r="TAV7" s="231"/>
      <c r="TAX7" s="223"/>
      <c r="TAY7" s="225"/>
      <c r="TAZ7" s="226"/>
      <c r="TBA7" s="227"/>
      <c r="TBC7" s="228"/>
      <c r="TBD7" s="229"/>
      <c r="TBE7" s="230"/>
      <c r="TBF7" s="194"/>
      <c r="TBG7" s="194"/>
      <c r="TBH7" s="195"/>
      <c r="TBI7" s="196"/>
      <c r="TBJ7" s="197"/>
      <c r="TBK7" s="197"/>
      <c r="TBL7" s="231"/>
      <c r="TBN7" s="223"/>
      <c r="TBO7" s="225"/>
      <c r="TBP7" s="226"/>
      <c r="TBQ7" s="227"/>
      <c r="TBS7" s="228"/>
      <c r="TBT7" s="229"/>
      <c r="TBU7" s="230"/>
      <c r="TBV7" s="194"/>
      <c r="TBW7" s="194"/>
      <c r="TBX7" s="195"/>
      <c r="TBY7" s="196"/>
      <c r="TBZ7" s="197"/>
      <c r="TCA7" s="197"/>
      <c r="TCB7" s="231"/>
      <c r="TCD7" s="223"/>
      <c r="TCE7" s="225"/>
      <c r="TCF7" s="226"/>
      <c r="TCG7" s="227"/>
      <c r="TCI7" s="228"/>
      <c r="TCJ7" s="229"/>
      <c r="TCK7" s="230"/>
      <c r="TCL7" s="194"/>
      <c r="TCM7" s="194"/>
      <c r="TCN7" s="195"/>
      <c r="TCO7" s="196"/>
      <c r="TCP7" s="197"/>
      <c r="TCQ7" s="197"/>
      <c r="TCR7" s="231"/>
      <c r="TCT7" s="223"/>
      <c r="TCU7" s="225"/>
      <c r="TCV7" s="226"/>
      <c r="TCW7" s="227"/>
      <c r="TCY7" s="228"/>
      <c r="TCZ7" s="229"/>
      <c r="TDA7" s="230"/>
      <c r="TDB7" s="194"/>
      <c r="TDC7" s="194"/>
      <c r="TDD7" s="195"/>
      <c r="TDE7" s="196"/>
      <c r="TDF7" s="197"/>
      <c r="TDG7" s="197"/>
      <c r="TDH7" s="231"/>
      <c r="TDJ7" s="223"/>
      <c r="TDK7" s="225"/>
      <c r="TDL7" s="226"/>
      <c r="TDM7" s="227"/>
      <c r="TDO7" s="228"/>
      <c r="TDP7" s="229"/>
      <c r="TDQ7" s="230"/>
      <c r="TDR7" s="194"/>
      <c r="TDS7" s="194"/>
      <c r="TDT7" s="195"/>
      <c r="TDU7" s="196"/>
      <c r="TDV7" s="197"/>
      <c r="TDW7" s="197"/>
      <c r="TDX7" s="231"/>
      <c r="TDZ7" s="223"/>
      <c r="TEA7" s="225"/>
      <c r="TEB7" s="226"/>
      <c r="TEC7" s="227"/>
      <c r="TEE7" s="228"/>
      <c r="TEF7" s="229"/>
      <c r="TEG7" s="230"/>
      <c r="TEH7" s="194"/>
      <c r="TEI7" s="194"/>
      <c r="TEJ7" s="195"/>
      <c r="TEK7" s="196"/>
      <c r="TEL7" s="197"/>
      <c r="TEM7" s="197"/>
      <c r="TEN7" s="231"/>
      <c r="TEP7" s="223"/>
      <c r="TEQ7" s="225"/>
      <c r="TER7" s="226"/>
      <c r="TES7" s="227"/>
      <c r="TEU7" s="228"/>
      <c r="TEV7" s="229"/>
      <c r="TEW7" s="230"/>
      <c r="TEX7" s="194"/>
      <c r="TEY7" s="194"/>
      <c r="TEZ7" s="195"/>
      <c r="TFA7" s="196"/>
      <c r="TFB7" s="197"/>
      <c r="TFC7" s="197"/>
      <c r="TFD7" s="231"/>
      <c r="TFF7" s="223"/>
      <c r="TFG7" s="225"/>
      <c r="TFH7" s="226"/>
      <c r="TFI7" s="227"/>
      <c r="TFK7" s="228"/>
      <c r="TFL7" s="229"/>
      <c r="TFM7" s="230"/>
      <c r="TFN7" s="194"/>
      <c r="TFO7" s="194"/>
      <c r="TFP7" s="195"/>
      <c r="TFQ7" s="196"/>
      <c r="TFR7" s="197"/>
      <c r="TFS7" s="197"/>
      <c r="TFT7" s="231"/>
      <c r="TFV7" s="223"/>
      <c r="TFW7" s="225"/>
      <c r="TFX7" s="226"/>
      <c r="TFY7" s="227"/>
      <c r="TGA7" s="228"/>
      <c r="TGB7" s="229"/>
      <c r="TGC7" s="230"/>
      <c r="TGD7" s="194"/>
      <c r="TGE7" s="194"/>
      <c r="TGF7" s="195"/>
      <c r="TGG7" s="196"/>
      <c r="TGH7" s="197"/>
      <c r="TGI7" s="197"/>
      <c r="TGJ7" s="231"/>
      <c r="TGL7" s="223"/>
      <c r="TGM7" s="225"/>
      <c r="TGN7" s="226"/>
      <c r="TGO7" s="227"/>
      <c r="TGQ7" s="228"/>
      <c r="TGR7" s="229"/>
      <c r="TGS7" s="230"/>
      <c r="TGT7" s="194"/>
      <c r="TGU7" s="194"/>
      <c r="TGV7" s="195"/>
      <c r="TGW7" s="196"/>
      <c r="TGX7" s="197"/>
      <c r="TGY7" s="197"/>
      <c r="TGZ7" s="231"/>
      <c r="THB7" s="223"/>
      <c r="THC7" s="225"/>
      <c r="THD7" s="226"/>
      <c r="THE7" s="227"/>
      <c r="THG7" s="228"/>
      <c r="THH7" s="229"/>
      <c r="THI7" s="230"/>
      <c r="THJ7" s="194"/>
      <c r="THK7" s="194"/>
      <c r="THL7" s="195"/>
      <c r="THM7" s="196"/>
      <c r="THN7" s="197"/>
      <c r="THO7" s="197"/>
      <c r="THP7" s="231"/>
      <c r="THR7" s="223"/>
      <c r="THS7" s="225"/>
      <c r="THT7" s="226"/>
      <c r="THU7" s="227"/>
      <c r="THW7" s="228"/>
      <c r="THX7" s="229"/>
      <c r="THY7" s="230"/>
      <c r="THZ7" s="194"/>
      <c r="TIA7" s="194"/>
      <c r="TIB7" s="195"/>
      <c r="TIC7" s="196"/>
      <c r="TID7" s="197"/>
      <c r="TIE7" s="197"/>
      <c r="TIF7" s="231"/>
      <c r="TIH7" s="223"/>
      <c r="TII7" s="225"/>
      <c r="TIJ7" s="226"/>
      <c r="TIK7" s="227"/>
      <c r="TIM7" s="228"/>
      <c r="TIN7" s="229"/>
      <c r="TIO7" s="230"/>
      <c r="TIP7" s="194"/>
      <c r="TIQ7" s="194"/>
      <c r="TIR7" s="195"/>
      <c r="TIS7" s="196"/>
      <c r="TIT7" s="197"/>
      <c r="TIU7" s="197"/>
      <c r="TIV7" s="231"/>
      <c r="TIX7" s="223"/>
      <c r="TIY7" s="225"/>
      <c r="TIZ7" s="226"/>
      <c r="TJA7" s="227"/>
      <c r="TJC7" s="228"/>
      <c r="TJD7" s="229"/>
      <c r="TJE7" s="230"/>
      <c r="TJF7" s="194"/>
      <c r="TJG7" s="194"/>
      <c r="TJH7" s="195"/>
      <c r="TJI7" s="196"/>
      <c r="TJJ7" s="197"/>
      <c r="TJK7" s="197"/>
      <c r="TJL7" s="231"/>
      <c r="TJN7" s="223"/>
      <c r="TJO7" s="225"/>
      <c r="TJP7" s="226"/>
      <c r="TJQ7" s="227"/>
      <c r="TJS7" s="228"/>
      <c r="TJT7" s="229"/>
      <c r="TJU7" s="230"/>
      <c r="TJV7" s="194"/>
      <c r="TJW7" s="194"/>
      <c r="TJX7" s="195"/>
      <c r="TJY7" s="196"/>
      <c r="TJZ7" s="197"/>
      <c r="TKA7" s="197"/>
      <c r="TKB7" s="231"/>
      <c r="TKD7" s="223"/>
      <c r="TKE7" s="225"/>
      <c r="TKF7" s="226"/>
      <c r="TKG7" s="227"/>
      <c r="TKI7" s="228"/>
      <c r="TKJ7" s="229"/>
      <c r="TKK7" s="230"/>
      <c r="TKL7" s="194"/>
      <c r="TKM7" s="194"/>
      <c r="TKN7" s="195"/>
      <c r="TKO7" s="196"/>
      <c r="TKP7" s="197"/>
      <c r="TKQ7" s="197"/>
      <c r="TKR7" s="231"/>
      <c r="TKT7" s="223"/>
      <c r="TKU7" s="225"/>
      <c r="TKV7" s="226"/>
      <c r="TKW7" s="227"/>
      <c r="TKY7" s="228"/>
      <c r="TKZ7" s="229"/>
      <c r="TLA7" s="230"/>
      <c r="TLB7" s="194"/>
      <c r="TLC7" s="194"/>
      <c r="TLD7" s="195"/>
      <c r="TLE7" s="196"/>
      <c r="TLF7" s="197"/>
      <c r="TLG7" s="197"/>
      <c r="TLH7" s="231"/>
      <c r="TLJ7" s="223"/>
      <c r="TLK7" s="225"/>
      <c r="TLL7" s="226"/>
      <c r="TLM7" s="227"/>
      <c r="TLO7" s="228"/>
      <c r="TLP7" s="229"/>
      <c r="TLQ7" s="230"/>
      <c r="TLR7" s="194"/>
      <c r="TLS7" s="194"/>
      <c r="TLT7" s="195"/>
      <c r="TLU7" s="196"/>
      <c r="TLV7" s="197"/>
      <c r="TLW7" s="197"/>
      <c r="TLX7" s="231"/>
      <c r="TLZ7" s="223"/>
      <c r="TMA7" s="225"/>
      <c r="TMB7" s="226"/>
      <c r="TMC7" s="227"/>
      <c r="TME7" s="228"/>
      <c r="TMF7" s="229"/>
      <c r="TMG7" s="230"/>
      <c r="TMH7" s="194"/>
      <c r="TMI7" s="194"/>
      <c r="TMJ7" s="195"/>
      <c r="TMK7" s="196"/>
      <c r="TML7" s="197"/>
      <c r="TMM7" s="197"/>
      <c r="TMN7" s="231"/>
      <c r="TMP7" s="223"/>
      <c r="TMQ7" s="225"/>
      <c r="TMR7" s="226"/>
      <c r="TMS7" s="227"/>
      <c r="TMU7" s="228"/>
      <c r="TMV7" s="229"/>
      <c r="TMW7" s="230"/>
      <c r="TMX7" s="194"/>
      <c r="TMY7" s="194"/>
      <c r="TMZ7" s="195"/>
      <c r="TNA7" s="196"/>
      <c r="TNB7" s="197"/>
      <c r="TNC7" s="197"/>
      <c r="TND7" s="231"/>
      <c r="TNF7" s="223"/>
      <c r="TNG7" s="225"/>
      <c r="TNH7" s="226"/>
      <c r="TNI7" s="227"/>
      <c r="TNK7" s="228"/>
      <c r="TNL7" s="229"/>
      <c r="TNM7" s="230"/>
      <c r="TNN7" s="194"/>
      <c r="TNO7" s="194"/>
      <c r="TNP7" s="195"/>
      <c r="TNQ7" s="196"/>
      <c r="TNR7" s="197"/>
      <c r="TNS7" s="197"/>
      <c r="TNT7" s="231"/>
      <c r="TNV7" s="223"/>
      <c r="TNW7" s="225"/>
      <c r="TNX7" s="226"/>
      <c r="TNY7" s="227"/>
      <c r="TOA7" s="228"/>
      <c r="TOB7" s="229"/>
      <c r="TOC7" s="230"/>
      <c r="TOD7" s="194"/>
      <c r="TOE7" s="194"/>
      <c r="TOF7" s="195"/>
      <c r="TOG7" s="196"/>
      <c r="TOH7" s="197"/>
      <c r="TOI7" s="197"/>
      <c r="TOJ7" s="231"/>
      <c r="TOL7" s="223"/>
      <c r="TOM7" s="225"/>
      <c r="TON7" s="226"/>
      <c r="TOO7" s="227"/>
      <c r="TOQ7" s="228"/>
      <c r="TOR7" s="229"/>
      <c r="TOS7" s="230"/>
      <c r="TOT7" s="194"/>
      <c r="TOU7" s="194"/>
      <c r="TOV7" s="195"/>
      <c r="TOW7" s="196"/>
      <c r="TOX7" s="197"/>
      <c r="TOY7" s="197"/>
      <c r="TOZ7" s="231"/>
      <c r="TPB7" s="223"/>
      <c r="TPC7" s="225"/>
      <c r="TPD7" s="226"/>
      <c r="TPE7" s="227"/>
      <c r="TPG7" s="228"/>
      <c r="TPH7" s="229"/>
      <c r="TPI7" s="230"/>
      <c r="TPJ7" s="194"/>
      <c r="TPK7" s="194"/>
      <c r="TPL7" s="195"/>
      <c r="TPM7" s="196"/>
      <c r="TPN7" s="197"/>
      <c r="TPO7" s="197"/>
      <c r="TPP7" s="231"/>
      <c r="TPR7" s="223"/>
      <c r="TPS7" s="225"/>
      <c r="TPT7" s="226"/>
      <c r="TPU7" s="227"/>
      <c r="TPW7" s="228"/>
      <c r="TPX7" s="229"/>
      <c r="TPY7" s="230"/>
      <c r="TPZ7" s="194"/>
      <c r="TQA7" s="194"/>
      <c r="TQB7" s="195"/>
      <c r="TQC7" s="196"/>
      <c r="TQD7" s="197"/>
      <c r="TQE7" s="197"/>
      <c r="TQF7" s="231"/>
      <c r="TQH7" s="223"/>
      <c r="TQI7" s="225"/>
      <c r="TQJ7" s="226"/>
      <c r="TQK7" s="227"/>
      <c r="TQM7" s="228"/>
      <c r="TQN7" s="229"/>
      <c r="TQO7" s="230"/>
      <c r="TQP7" s="194"/>
      <c r="TQQ7" s="194"/>
      <c r="TQR7" s="195"/>
      <c r="TQS7" s="196"/>
      <c r="TQT7" s="197"/>
      <c r="TQU7" s="197"/>
      <c r="TQV7" s="231"/>
      <c r="TQX7" s="223"/>
      <c r="TQY7" s="225"/>
      <c r="TQZ7" s="226"/>
      <c r="TRA7" s="227"/>
      <c r="TRC7" s="228"/>
      <c r="TRD7" s="229"/>
      <c r="TRE7" s="230"/>
      <c r="TRF7" s="194"/>
      <c r="TRG7" s="194"/>
      <c r="TRH7" s="195"/>
      <c r="TRI7" s="196"/>
      <c r="TRJ7" s="197"/>
      <c r="TRK7" s="197"/>
      <c r="TRL7" s="231"/>
      <c r="TRN7" s="223"/>
      <c r="TRO7" s="225"/>
      <c r="TRP7" s="226"/>
      <c r="TRQ7" s="227"/>
      <c r="TRS7" s="228"/>
      <c r="TRT7" s="229"/>
      <c r="TRU7" s="230"/>
      <c r="TRV7" s="194"/>
      <c r="TRW7" s="194"/>
      <c r="TRX7" s="195"/>
      <c r="TRY7" s="196"/>
      <c r="TRZ7" s="197"/>
      <c r="TSA7" s="197"/>
      <c r="TSB7" s="231"/>
      <c r="TSD7" s="223"/>
      <c r="TSE7" s="225"/>
      <c r="TSF7" s="226"/>
      <c r="TSG7" s="227"/>
      <c r="TSI7" s="228"/>
      <c r="TSJ7" s="229"/>
      <c r="TSK7" s="230"/>
      <c r="TSL7" s="194"/>
      <c r="TSM7" s="194"/>
      <c r="TSN7" s="195"/>
      <c r="TSO7" s="196"/>
      <c r="TSP7" s="197"/>
      <c r="TSQ7" s="197"/>
      <c r="TSR7" s="231"/>
      <c r="TST7" s="223"/>
      <c r="TSU7" s="225"/>
      <c r="TSV7" s="226"/>
      <c r="TSW7" s="227"/>
      <c r="TSY7" s="228"/>
      <c r="TSZ7" s="229"/>
      <c r="TTA7" s="230"/>
      <c r="TTB7" s="194"/>
      <c r="TTC7" s="194"/>
      <c r="TTD7" s="195"/>
      <c r="TTE7" s="196"/>
      <c r="TTF7" s="197"/>
      <c r="TTG7" s="197"/>
      <c r="TTH7" s="231"/>
      <c r="TTJ7" s="223"/>
      <c r="TTK7" s="225"/>
      <c r="TTL7" s="226"/>
      <c r="TTM7" s="227"/>
      <c r="TTO7" s="228"/>
      <c r="TTP7" s="229"/>
      <c r="TTQ7" s="230"/>
      <c r="TTR7" s="194"/>
      <c r="TTS7" s="194"/>
      <c r="TTT7" s="195"/>
      <c r="TTU7" s="196"/>
      <c r="TTV7" s="197"/>
      <c r="TTW7" s="197"/>
      <c r="TTX7" s="231"/>
      <c r="TTZ7" s="223"/>
      <c r="TUA7" s="225"/>
      <c r="TUB7" s="226"/>
      <c r="TUC7" s="227"/>
      <c r="TUE7" s="228"/>
      <c r="TUF7" s="229"/>
      <c r="TUG7" s="230"/>
      <c r="TUH7" s="194"/>
      <c r="TUI7" s="194"/>
      <c r="TUJ7" s="195"/>
      <c r="TUK7" s="196"/>
      <c r="TUL7" s="197"/>
      <c r="TUM7" s="197"/>
      <c r="TUN7" s="231"/>
      <c r="TUP7" s="223"/>
      <c r="TUQ7" s="225"/>
      <c r="TUR7" s="226"/>
      <c r="TUS7" s="227"/>
      <c r="TUU7" s="228"/>
      <c r="TUV7" s="229"/>
      <c r="TUW7" s="230"/>
      <c r="TUX7" s="194"/>
      <c r="TUY7" s="194"/>
      <c r="TUZ7" s="195"/>
      <c r="TVA7" s="196"/>
      <c r="TVB7" s="197"/>
      <c r="TVC7" s="197"/>
      <c r="TVD7" s="231"/>
      <c r="TVF7" s="223"/>
      <c r="TVG7" s="225"/>
      <c r="TVH7" s="226"/>
      <c r="TVI7" s="227"/>
      <c r="TVK7" s="228"/>
      <c r="TVL7" s="229"/>
      <c r="TVM7" s="230"/>
      <c r="TVN7" s="194"/>
      <c r="TVO7" s="194"/>
      <c r="TVP7" s="195"/>
      <c r="TVQ7" s="196"/>
      <c r="TVR7" s="197"/>
      <c r="TVS7" s="197"/>
      <c r="TVT7" s="231"/>
      <c r="TVV7" s="223"/>
      <c r="TVW7" s="225"/>
      <c r="TVX7" s="226"/>
      <c r="TVY7" s="227"/>
      <c r="TWA7" s="228"/>
      <c r="TWB7" s="229"/>
      <c r="TWC7" s="230"/>
      <c r="TWD7" s="194"/>
      <c r="TWE7" s="194"/>
      <c r="TWF7" s="195"/>
      <c r="TWG7" s="196"/>
      <c r="TWH7" s="197"/>
      <c r="TWI7" s="197"/>
      <c r="TWJ7" s="231"/>
      <c r="TWL7" s="223"/>
      <c r="TWM7" s="225"/>
      <c r="TWN7" s="226"/>
      <c r="TWO7" s="227"/>
      <c r="TWQ7" s="228"/>
      <c r="TWR7" s="229"/>
      <c r="TWS7" s="230"/>
      <c r="TWT7" s="194"/>
      <c r="TWU7" s="194"/>
      <c r="TWV7" s="195"/>
      <c r="TWW7" s="196"/>
      <c r="TWX7" s="197"/>
      <c r="TWY7" s="197"/>
      <c r="TWZ7" s="231"/>
      <c r="TXB7" s="223"/>
      <c r="TXC7" s="225"/>
      <c r="TXD7" s="226"/>
      <c r="TXE7" s="227"/>
      <c r="TXG7" s="228"/>
      <c r="TXH7" s="229"/>
      <c r="TXI7" s="230"/>
      <c r="TXJ7" s="194"/>
      <c r="TXK7" s="194"/>
      <c r="TXL7" s="195"/>
      <c r="TXM7" s="196"/>
      <c r="TXN7" s="197"/>
      <c r="TXO7" s="197"/>
      <c r="TXP7" s="231"/>
      <c r="TXR7" s="223"/>
      <c r="TXS7" s="225"/>
      <c r="TXT7" s="226"/>
      <c r="TXU7" s="227"/>
      <c r="TXW7" s="228"/>
      <c r="TXX7" s="229"/>
      <c r="TXY7" s="230"/>
      <c r="TXZ7" s="194"/>
      <c r="TYA7" s="194"/>
      <c r="TYB7" s="195"/>
      <c r="TYC7" s="196"/>
      <c r="TYD7" s="197"/>
      <c r="TYE7" s="197"/>
      <c r="TYF7" s="231"/>
      <c r="TYH7" s="223"/>
      <c r="TYI7" s="225"/>
      <c r="TYJ7" s="226"/>
      <c r="TYK7" s="227"/>
      <c r="TYM7" s="228"/>
      <c r="TYN7" s="229"/>
      <c r="TYO7" s="230"/>
      <c r="TYP7" s="194"/>
      <c r="TYQ7" s="194"/>
      <c r="TYR7" s="195"/>
      <c r="TYS7" s="196"/>
      <c r="TYT7" s="197"/>
      <c r="TYU7" s="197"/>
      <c r="TYV7" s="231"/>
      <c r="TYX7" s="223"/>
      <c r="TYY7" s="225"/>
      <c r="TYZ7" s="226"/>
      <c r="TZA7" s="227"/>
      <c r="TZC7" s="228"/>
      <c r="TZD7" s="229"/>
      <c r="TZE7" s="230"/>
      <c r="TZF7" s="194"/>
      <c r="TZG7" s="194"/>
      <c r="TZH7" s="195"/>
      <c r="TZI7" s="196"/>
      <c r="TZJ7" s="197"/>
      <c r="TZK7" s="197"/>
      <c r="TZL7" s="231"/>
      <c r="TZN7" s="223"/>
      <c r="TZO7" s="225"/>
      <c r="TZP7" s="226"/>
      <c r="TZQ7" s="227"/>
      <c r="TZS7" s="228"/>
      <c r="TZT7" s="229"/>
      <c r="TZU7" s="230"/>
      <c r="TZV7" s="194"/>
      <c r="TZW7" s="194"/>
      <c r="TZX7" s="195"/>
      <c r="TZY7" s="196"/>
      <c r="TZZ7" s="197"/>
      <c r="UAA7" s="197"/>
      <c r="UAB7" s="231"/>
      <c r="UAD7" s="223"/>
      <c r="UAE7" s="225"/>
      <c r="UAF7" s="226"/>
      <c r="UAG7" s="227"/>
      <c r="UAI7" s="228"/>
      <c r="UAJ7" s="229"/>
      <c r="UAK7" s="230"/>
      <c r="UAL7" s="194"/>
      <c r="UAM7" s="194"/>
      <c r="UAN7" s="195"/>
      <c r="UAO7" s="196"/>
      <c r="UAP7" s="197"/>
      <c r="UAQ7" s="197"/>
      <c r="UAR7" s="231"/>
      <c r="UAT7" s="223"/>
      <c r="UAU7" s="225"/>
      <c r="UAV7" s="226"/>
      <c r="UAW7" s="227"/>
      <c r="UAY7" s="228"/>
      <c r="UAZ7" s="229"/>
      <c r="UBA7" s="230"/>
      <c r="UBB7" s="194"/>
      <c r="UBC7" s="194"/>
      <c r="UBD7" s="195"/>
      <c r="UBE7" s="196"/>
      <c r="UBF7" s="197"/>
      <c r="UBG7" s="197"/>
      <c r="UBH7" s="231"/>
      <c r="UBJ7" s="223"/>
      <c r="UBK7" s="225"/>
      <c r="UBL7" s="226"/>
      <c r="UBM7" s="227"/>
      <c r="UBO7" s="228"/>
      <c r="UBP7" s="229"/>
      <c r="UBQ7" s="230"/>
      <c r="UBR7" s="194"/>
      <c r="UBS7" s="194"/>
      <c r="UBT7" s="195"/>
      <c r="UBU7" s="196"/>
      <c r="UBV7" s="197"/>
      <c r="UBW7" s="197"/>
      <c r="UBX7" s="231"/>
      <c r="UBZ7" s="223"/>
      <c r="UCA7" s="225"/>
      <c r="UCB7" s="226"/>
      <c r="UCC7" s="227"/>
      <c r="UCE7" s="228"/>
      <c r="UCF7" s="229"/>
      <c r="UCG7" s="230"/>
      <c r="UCH7" s="194"/>
      <c r="UCI7" s="194"/>
      <c r="UCJ7" s="195"/>
      <c r="UCK7" s="196"/>
      <c r="UCL7" s="197"/>
      <c r="UCM7" s="197"/>
      <c r="UCN7" s="231"/>
      <c r="UCP7" s="223"/>
      <c r="UCQ7" s="225"/>
      <c r="UCR7" s="226"/>
      <c r="UCS7" s="227"/>
      <c r="UCU7" s="228"/>
      <c r="UCV7" s="229"/>
      <c r="UCW7" s="230"/>
      <c r="UCX7" s="194"/>
      <c r="UCY7" s="194"/>
      <c r="UCZ7" s="195"/>
      <c r="UDA7" s="196"/>
      <c r="UDB7" s="197"/>
      <c r="UDC7" s="197"/>
      <c r="UDD7" s="231"/>
      <c r="UDF7" s="223"/>
      <c r="UDG7" s="225"/>
      <c r="UDH7" s="226"/>
      <c r="UDI7" s="227"/>
      <c r="UDK7" s="228"/>
      <c r="UDL7" s="229"/>
      <c r="UDM7" s="230"/>
      <c r="UDN7" s="194"/>
      <c r="UDO7" s="194"/>
      <c r="UDP7" s="195"/>
      <c r="UDQ7" s="196"/>
      <c r="UDR7" s="197"/>
      <c r="UDS7" s="197"/>
      <c r="UDT7" s="231"/>
      <c r="UDV7" s="223"/>
      <c r="UDW7" s="225"/>
      <c r="UDX7" s="226"/>
      <c r="UDY7" s="227"/>
      <c r="UEA7" s="228"/>
      <c r="UEB7" s="229"/>
      <c r="UEC7" s="230"/>
      <c r="UED7" s="194"/>
      <c r="UEE7" s="194"/>
      <c r="UEF7" s="195"/>
      <c r="UEG7" s="196"/>
      <c r="UEH7" s="197"/>
      <c r="UEI7" s="197"/>
      <c r="UEJ7" s="231"/>
      <c r="UEL7" s="223"/>
      <c r="UEM7" s="225"/>
      <c r="UEN7" s="226"/>
      <c r="UEO7" s="227"/>
      <c r="UEQ7" s="228"/>
      <c r="UER7" s="229"/>
      <c r="UES7" s="230"/>
      <c r="UET7" s="194"/>
      <c r="UEU7" s="194"/>
      <c r="UEV7" s="195"/>
      <c r="UEW7" s="196"/>
      <c r="UEX7" s="197"/>
      <c r="UEY7" s="197"/>
      <c r="UEZ7" s="231"/>
      <c r="UFB7" s="223"/>
      <c r="UFC7" s="225"/>
      <c r="UFD7" s="226"/>
      <c r="UFE7" s="227"/>
      <c r="UFG7" s="228"/>
      <c r="UFH7" s="229"/>
      <c r="UFI7" s="230"/>
      <c r="UFJ7" s="194"/>
      <c r="UFK7" s="194"/>
      <c r="UFL7" s="195"/>
      <c r="UFM7" s="196"/>
      <c r="UFN7" s="197"/>
      <c r="UFO7" s="197"/>
      <c r="UFP7" s="231"/>
      <c r="UFR7" s="223"/>
      <c r="UFS7" s="225"/>
      <c r="UFT7" s="226"/>
      <c r="UFU7" s="227"/>
      <c r="UFW7" s="228"/>
      <c r="UFX7" s="229"/>
      <c r="UFY7" s="230"/>
      <c r="UFZ7" s="194"/>
      <c r="UGA7" s="194"/>
      <c r="UGB7" s="195"/>
      <c r="UGC7" s="196"/>
      <c r="UGD7" s="197"/>
      <c r="UGE7" s="197"/>
      <c r="UGF7" s="231"/>
      <c r="UGH7" s="223"/>
      <c r="UGI7" s="225"/>
      <c r="UGJ7" s="226"/>
      <c r="UGK7" s="227"/>
      <c r="UGM7" s="228"/>
      <c r="UGN7" s="229"/>
      <c r="UGO7" s="230"/>
      <c r="UGP7" s="194"/>
      <c r="UGQ7" s="194"/>
      <c r="UGR7" s="195"/>
      <c r="UGS7" s="196"/>
      <c r="UGT7" s="197"/>
      <c r="UGU7" s="197"/>
      <c r="UGV7" s="231"/>
      <c r="UGX7" s="223"/>
      <c r="UGY7" s="225"/>
      <c r="UGZ7" s="226"/>
      <c r="UHA7" s="227"/>
      <c r="UHC7" s="228"/>
      <c r="UHD7" s="229"/>
      <c r="UHE7" s="230"/>
      <c r="UHF7" s="194"/>
      <c r="UHG7" s="194"/>
      <c r="UHH7" s="195"/>
      <c r="UHI7" s="196"/>
      <c r="UHJ7" s="197"/>
      <c r="UHK7" s="197"/>
      <c r="UHL7" s="231"/>
      <c r="UHN7" s="223"/>
      <c r="UHO7" s="225"/>
      <c r="UHP7" s="226"/>
      <c r="UHQ7" s="227"/>
      <c r="UHS7" s="228"/>
      <c r="UHT7" s="229"/>
      <c r="UHU7" s="230"/>
      <c r="UHV7" s="194"/>
      <c r="UHW7" s="194"/>
      <c r="UHX7" s="195"/>
      <c r="UHY7" s="196"/>
      <c r="UHZ7" s="197"/>
      <c r="UIA7" s="197"/>
      <c r="UIB7" s="231"/>
      <c r="UID7" s="223"/>
      <c r="UIE7" s="225"/>
      <c r="UIF7" s="226"/>
      <c r="UIG7" s="227"/>
      <c r="UII7" s="228"/>
      <c r="UIJ7" s="229"/>
      <c r="UIK7" s="230"/>
      <c r="UIL7" s="194"/>
      <c r="UIM7" s="194"/>
      <c r="UIN7" s="195"/>
      <c r="UIO7" s="196"/>
      <c r="UIP7" s="197"/>
      <c r="UIQ7" s="197"/>
      <c r="UIR7" s="231"/>
      <c r="UIT7" s="223"/>
      <c r="UIU7" s="225"/>
      <c r="UIV7" s="226"/>
      <c r="UIW7" s="227"/>
      <c r="UIY7" s="228"/>
      <c r="UIZ7" s="229"/>
      <c r="UJA7" s="230"/>
      <c r="UJB7" s="194"/>
      <c r="UJC7" s="194"/>
      <c r="UJD7" s="195"/>
      <c r="UJE7" s="196"/>
      <c r="UJF7" s="197"/>
      <c r="UJG7" s="197"/>
      <c r="UJH7" s="231"/>
      <c r="UJJ7" s="223"/>
      <c r="UJK7" s="225"/>
      <c r="UJL7" s="226"/>
      <c r="UJM7" s="227"/>
      <c r="UJO7" s="228"/>
      <c r="UJP7" s="229"/>
      <c r="UJQ7" s="230"/>
      <c r="UJR7" s="194"/>
      <c r="UJS7" s="194"/>
      <c r="UJT7" s="195"/>
      <c r="UJU7" s="196"/>
      <c r="UJV7" s="197"/>
      <c r="UJW7" s="197"/>
      <c r="UJX7" s="231"/>
      <c r="UJZ7" s="223"/>
      <c r="UKA7" s="225"/>
      <c r="UKB7" s="226"/>
      <c r="UKC7" s="227"/>
      <c r="UKE7" s="228"/>
      <c r="UKF7" s="229"/>
      <c r="UKG7" s="230"/>
      <c r="UKH7" s="194"/>
      <c r="UKI7" s="194"/>
      <c r="UKJ7" s="195"/>
      <c r="UKK7" s="196"/>
      <c r="UKL7" s="197"/>
      <c r="UKM7" s="197"/>
      <c r="UKN7" s="231"/>
      <c r="UKP7" s="223"/>
      <c r="UKQ7" s="225"/>
      <c r="UKR7" s="226"/>
      <c r="UKS7" s="227"/>
      <c r="UKU7" s="228"/>
      <c r="UKV7" s="229"/>
      <c r="UKW7" s="230"/>
      <c r="UKX7" s="194"/>
      <c r="UKY7" s="194"/>
      <c r="UKZ7" s="195"/>
      <c r="ULA7" s="196"/>
      <c r="ULB7" s="197"/>
      <c r="ULC7" s="197"/>
      <c r="ULD7" s="231"/>
      <c r="ULF7" s="223"/>
      <c r="ULG7" s="225"/>
      <c r="ULH7" s="226"/>
      <c r="ULI7" s="227"/>
      <c r="ULK7" s="228"/>
      <c r="ULL7" s="229"/>
      <c r="ULM7" s="230"/>
      <c r="ULN7" s="194"/>
      <c r="ULO7" s="194"/>
      <c r="ULP7" s="195"/>
      <c r="ULQ7" s="196"/>
      <c r="ULR7" s="197"/>
      <c r="ULS7" s="197"/>
      <c r="ULT7" s="231"/>
      <c r="ULV7" s="223"/>
      <c r="ULW7" s="225"/>
      <c r="ULX7" s="226"/>
      <c r="ULY7" s="227"/>
      <c r="UMA7" s="228"/>
      <c r="UMB7" s="229"/>
      <c r="UMC7" s="230"/>
      <c r="UMD7" s="194"/>
      <c r="UME7" s="194"/>
      <c r="UMF7" s="195"/>
      <c r="UMG7" s="196"/>
      <c r="UMH7" s="197"/>
      <c r="UMI7" s="197"/>
      <c r="UMJ7" s="231"/>
      <c r="UML7" s="223"/>
      <c r="UMM7" s="225"/>
      <c r="UMN7" s="226"/>
      <c r="UMO7" s="227"/>
      <c r="UMQ7" s="228"/>
      <c r="UMR7" s="229"/>
      <c r="UMS7" s="230"/>
      <c r="UMT7" s="194"/>
      <c r="UMU7" s="194"/>
      <c r="UMV7" s="195"/>
      <c r="UMW7" s="196"/>
      <c r="UMX7" s="197"/>
      <c r="UMY7" s="197"/>
      <c r="UMZ7" s="231"/>
      <c r="UNB7" s="223"/>
      <c r="UNC7" s="225"/>
      <c r="UND7" s="226"/>
      <c r="UNE7" s="227"/>
      <c r="UNG7" s="228"/>
      <c r="UNH7" s="229"/>
      <c r="UNI7" s="230"/>
      <c r="UNJ7" s="194"/>
      <c r="UNK7" s="194"/>
      <c r="UNL7" s="195"/>
      <c r="UNM7" s="196"/>
      <c r="UNN7" s="197"/>
      <c r="UNO7" s="197"/>
      <c r="UNP7" s="231"/>
      <c r="UNR7" s="223"/>
      <c r="UNS7" s="225"/>
      <c r="UNT7" s="226"/>
      <c r="UNU7" s="227"/>
      <c r="UNW7" s="228"/>
      <c r="UNX7" s="229"/>
      <c r="UNY7" s="230"/>
      <c r="UNZ7" s="194"/>
      <c r="UOA7" s="194"/>
      <c r="UOB7" s="195"/>
      <c r="UOC7" s="196"/>
      <c r="UOD7" s="197"/>
      <c r="UOE7" s="197"/>
      <c r="UOF7" s="231"/>
      <c r="UOH7" s="223"/>
      <c r="UOI7" s="225"/>
      <c r="UOJ7" s="226"/>
      <c r="UOK7" s="227"/>
      <c r="UOM7" s="228"/>
      <c r="UON7" s="229"/>
      <c r="UOO7" s="230"/>
      <c r="UOP7" s="194"/>
      <c r="UOQ7" s="194"/>
      <c r="UOR7" s="195"/>
      <c r="UOS7" s="196"/>
      <c r="UOT7" s="197"/>
      <c r="UOU7" s="197"/>
      <c r="UOV7" s="231"/>
      <c r="UOX7" s="223"/>
      <c r="UOY7" s="225"/>
      <c r="UOZ7" s="226"/>
      <c r="UPA7" s="227"/>
      <c r="UPC7" s="228"/>
      <c r="UPD7" s="229"/>
      <c r="UPE7" s="230"/>
      <c r="UPF7" s="194"/>
      <c r="UPG7" s="194"/>
      <c r="UPH7" s="195"/>
      <c r="UPI7" s="196"/>
      <c r="UPJ7" s="197"/>
      <c r="UPK7" s="197"/>
      <c r="UPL7" s="231"/>
      <c r="UPN7" s="223"/>
      <c r="UPO7" s="225"/>
      <c r="UPP7" s="226"/>
      <c r="UPQ7" s="227"/>
      <c r="UPS7" s="228"/>
      <c r="UPT7" s="229"/>
      <c r="UPU7" s="230"/>
      <c r="UPV7" s="194"/>
      <c r="UPW7" s="194"/>
      <c r="UPX7" s="195"/>
      <c r="UPY7" s="196"/>
      <c r="UPZ7" s="197"/>
      <c r="UQA7" s="197"/>
      <c r="UQB7" s="231"/>
      <c r="UQD7" s="223"/>
      <c r="UQE7" s="225"/>
      <c r="UQF7" s="226"/>
      <c r="UQG7" s="227"/>
      <c r="UQI7" s="228"/>
      <c r="UQJ7" s="229"/>
      <c r="UQK7" s="230"/>
      <c r="UQL7" s="194"/>
      <c r="UQM7" s="194"/>
      <c r="UQN7" s="195"/>
      <c r="UQO7" s="196"/>
      <c r="UQP7" s="197"/>
      <c r="UQQ7" s="197"/>
      <c r="UQR7" s="231"/>
      <c r="UQT7" s="223"/>
      <c r="UQU7" s="225"/>
      <c r="UQV7" s="226"/>
      <c r="UQW7" s="227"/>
      <c r="UQY7" s="228"/>
      <c r="UQZ7" s="229"/>
      <c r="URA7" s="230"/>
      <c r="URB7" s="194"/>
      <c r="URC7" s="194"/>
      <c r="URD7" s="195"/>
      <c r="URE7" s="196"/>
      <c r="URF7" s="197"/>
      <c r="URG7" s="197"/>
      <c r="URH7" s="231"/>
      <c r="URJ7" s="223"/>
      <c r="URK7" s="225"/>
      <c r="URL7" s="226"/>
      <c r="URM7" s="227"/>
      <c r="URO7" s="228"/>
      <c r="URP7" s="229"/>
      <c r="URQ7" s="230"/>
      <c r="URR7" s="194"/>
      <c r="URS7" s="194"/>
      <c r="URT7" s="195"/>
      <c r="URU7" s="196"/>
      <c r="URV7" s="197"/>
      <c r="URW7" s="197"/>
      <c r="URX7" s="231"/>
      <c r="URZ7" s="223"/>
      <c r="USA7" s="225"/>
      <c r="USB7" s="226"/>
      <c r="USC7" s="227"/>
      <c r="USE7" s="228"/>
      <c r="USF7" s="229"/>
      <c r="USG7" s="230"/>
      <c r="USH7" s="194"/>
      <c r="USI7" s="194"/>
      <c r="USJ7" s="195"/>
      <c r="USK7" s="196"/>
      <c r="USL7" s="197"/>
      <c r="USM7" s="197"/>
      <c r="USN7" s="231"/>
      <c r="USP7" s="223"/>
      <c r="USQ7" s="225"/>
      <c r="USR7" s="226"/>
      <c r="USS7" s="227"/>
      <c r="USU7" s="228"/>
      <c r="USV7" s="229"/>
      <c r="USW7" s="230"/>
      <c r="USX7" s="194"/>
      <c r="USY7" s="194"/>
      <c r="USZ7" s="195"/>
      <c r="UTA7" s="196"/>
      <c r="UTB7" s="197"/>
      <c r="UTC7" s="197"/>
      <c r="UTD7" s="231"/>
      <c r="UTF7" s="223"/>
      <c r="UTG7" s="225"/>
      <c r="UTH7" s="226"/>
      <c r="UTI7" s="227"/>
      <c r="UTK7" s="228"/>
      <c r="UTL7" s="229"/>
      <c r="UTM7" s="230"/>
      <c r="UTN7" s="194"/>
      <c r="UTO7" s="194"/>
      <c r="UTP7" s="195"/>
      <c r="UTQ7" s="196"/>
      <c r="UTR7" s="197"/>
      <c r="UTS7" s="197"/>
      <c r="UTT7" s="231"/>
      <c r="UTV7" s="223"/>
      <c r="UTW7" s="225"/>
      <c r="UTX7" s="226"/>
      <c r="UTY7" s="227"/>
      <c r="UUA7" s="228"/>
      <c r="UUB7" s="229"/>
      <c r="UUC7" s="230"/>
      <c r="UUD7" s="194"/>
      <c r="UUE7" s="194"/>
      <c r="UUF7" s="195"/>
      <c r="UUG7" s="196"/>
      <c r="UUH7" s="197"/>
      <c r="UUI7" s="197"/>
      <c r="UUJ7" s="231"/>
      <c r="UUL7" s="223"/>
      <c r="UUM7" s="225"/>
      <c r="UUN7" s="226"/>
      <c r="UUO7" s="227"/>
      <c r="UUQ7" s="228"/>
      <c r="UUR7" s="229"/>
      <c r="UUS7" s="230"/>
      <c r="UUT7" s="194"/>
      <c r="UUU7" s="194"/>
      <c r="UUV7" s="195"/>
      <c r="UUW7" s="196"/>
      <c r="UUX7" s="197"/>
      <c r="UUY7" s="197"/>
      <c r="UUZ7" s="231"/>
      <c r="UVB7" s="223"/>
      <c r="UVC7" s="225"/>
      <c r="UVD7" s="226"/>
      <c r="UVE7" s="227"/>
      <c r="UVG7" s="228"/>
      <c r="UVH7" s="229"/>
      <c r="UVI7" s="230"/>
      <c r="UVJ7" s="194"/>
      <c r="UVK7" s="194"/>
      <c r="UVL7" s="195"/>
      <c r="UVM7" s="196"/>
      <c r="UVN7" s="197"/>
      <c r="UVO7" s="197"/>
      <c r="UVP7" s="231"/>
      <c r="UVR7" s="223"/>
      <c r="UVS7" s="225"/>
      <c r="UVT7" s="226"/>
      <c r="UVU7" s="227"/>
      <c r="UVW7" s="228"/>
      <c r="UVX7" s="229"/>
      <c r="UVY7" s="230"/>
      <c r="UVZ7" s="194"/>
      <c r="UWA7" s="194"/>
      <c r="UWB7" s="195"/>
      <c r="UWC7" s="196"/>
      <c r="UWD7" s="197"/>
      <c r="UWE7" s="197"/>
      <c r="UWF7" s="231"/>
      <c r="UWH7" s="223"/>
      <c r="UWI7" s="225"/>
      <c r="UWJ7" s="226"/>
      <c r="UWK7" s="227"/>
      <c r="UWM7" s="228"/>
      <c r="UWN7" s="229"/>
      <c r="UWO7" s="230"/>
      <c r="UWP7" s="194"/>
      <c r="UWQ7" s="194"/>
      <c r="UWR7" s="195"/>
      <c r="UWS7" s="196"/>
      <c r="UWT7" s="197"/>
      <c r="UWU7" s="197"/>
      <c r="UWV7" s="231"/>
      <c r="UWX7" s="223"/>
      <c r="UWY7" s="225"/>
      <c r="UWZ7" s="226"/>
      <c r="UXA7" s="227"/>
      <c r="UXC7" s="228"/>
      <c r="UXD7" s="229"/>
      <c r="UXE7" s="230"/>
      <c r="UXF7" s="194"/>
      <c r="UXG7" s="194"/>
      <c r="UXH7" s="195"/>
      <c r="UXI7" s="196"/>
      <c r="UXJ7" s="197"/>
      <c r="UXK7" s="197"/>
      <c r="UXL7" s="231"/>
      <c r="UXN7" s="223"/>
      <c r="UXO7" s="225"/>
      <c r="UXP7" s="226"/>
      <c r="UXQ7" s="227"/>
      <c r="UXS7" s="228"/>
      <c r="UXT7" s="229"/>
      <c r="UXU7" s="230"/>
      <c r="UXV7" s="194"/>
      <c r="UXW7" s="194"/>
      <c r="UXX7" s="195"/>
      <c r="UXY7" s="196"/>
      <c r="UXZ7" s="197"/>
      <c r="UYA7" s="197"/>
      <c r="UYB7" s="231"/>
      <c r="UYD7" s="223"/>
      <c r="UYE7" s="225"/>
      <c r="UYF7" s="226"/>
      <c r="UYG7" s="227"/>
      <c r="UYI7" s="228"/>
      <c r="UYJ7" s="229"/>
      <c r="UYK7" s="230"/>
      <c r="UYL7" s="194"/>
      <c r="UYM7" s="194"/>
      <c r="UYN7" s="195"/>
      <c r="UYO7" s="196"/>
      <c r="UYP7" s="197"/>
      <c r="UYQ7" s="197"/>
      <c r="UYR7" s="231"/>
      <c r="UYT7" s="223"/>
      <c r="UYU7" s="225"/>
      <c r="UYV7" s="226"/>
      <c r="UYW7" s="227"/>
      <c r="UYY7" s="228"/>
      <c r="UYZ7" s="229"/>
      <c r="UZA7" s="230"/>
      <c r="UZB7" s="194"/>
      <c r="UZC7" s="194"/>
      <c r="UZD7" s="195"/>
      <c r="UZE7" s="196"/>
      <c r="UZF7" s="197"/>
      <c r="UZG7" s="197"/>
      <c r="UZH7" s="231"/>
      <c r="UZJ7" s="223"/>
      <c r="UZK7" s="225"/>
      <c r="UZL7" s="226"/>
      <c r="UZM7" s="227"/>
      <c r="UZO7" s="228"/>
      <c r="UZP7" s="229"/>
      <c r="UZQ7" s="230"/>
      <c r="UZR7" s="194"/>
      <c r="UZS7" s="194"/>
      <c r="UZT7" s="195"/>
      <c r="UZU7" s="196"/>
      <c r="UZV7" s="197"/>
      <c r="UZW7" s="197"/>
      <c r="UZX7" s="231"/>
      <c r="UZZ7" s="223"/>
      <c r="VAA7" s="225"/>
      <c r="VAB7" s="226"/>
      <c r="VAC7" s="227"/>
      <c r="VAE7" s="228"/>
      <c r="VAF7" s="229"/>
      <c r="VAG7" s="230"/>
      <c r="VAH7" s="194"/>
      <c r="VAI7" s="194"/>
      <c r="VAJ7" s="195"/>
      <c r="VAK7" s="196"/>
      <c r="VAL7" s="197"/>
      <c r="VAM7" s="197"/>
      <c r="VAN7" s="231"/>
      <c r="VAP7" s="223"/>
      <c r="VAQ7" s="225"/>
      <c r="VAR7" s="226"/>
      <c r="VAS7" s="227"/>
      <c r="VAU7" s="228"/>
      <c r="VAV7" s="229"/>
      <c r="VAW7" s="230"/>
      <c r="VAX7" s="194"/>
      <c r="VAY7" s="194"/>
      <c r="VAZ7" s="195"/>
      <c r="VBA7" s="196"/>
      <c r="VBB7" s="197"/>
      <c r="VBC7" s="197"/>
      <c r="VBD7" s="231"/>
      <c r="VBF7" s="223"/>
      <c r="VBG7" s="225"/>
      <c r="VBH7" s="226"/>
      <c r="VBI7" s="227"/>
      <c r="VBK7" s="228"/>
      <c r="VBL7" s="229"/>
      <c r="VBM7" s="230"/>
      <c r="VBN7" s="194"/>
      <c r="VBO7" s="194"/>
      <c r="VBP7" s="195"/>
      <c r="VBQ7" s="196"/>
      <c r="VBR7" s="197"/>
      <c r="VBS7" s="197"/>
      <c r="VBT7" s="231"/>
      <c r="VBV7" s="223"/>
      <c r="VBW7" s="225"/>
      <c r="VBX7" s="226"/>
      <c r="VBY7" s="227"/>
      <c r="VCA7" s="228"/>
      <c r="VCB7" s="229"/>
      <c r="VCC7" s="230"/>
      <c r="VCD7" s="194"/>
      <c r="VCE7" s="194"/>
      <c r="VCF7" s="195"/>
      <c r="VCG7" s="196"/>
      <c r="VCH7" s="197"/>
      <c r="VCI7" s="197"/>
      <c r="VCJ7" s="231"/>
      <c r="VCL7" s="223"/>
      <c r="VCM7" s="225"/>
      <c r="VCN7" s="226"/>
      <c r="VCO7" s="227"/>
      <c r="VCQ7" s="228"/>
      <c r="VCR7" s="229"/>
      <c r="VCS7" s="230"/>
      <c r="VCT7" s="194"/>
      <c r="VCU7" s="194"/>
      <c r="VCV7" s="195"/>
      <c r="VCW7" s="196"/>
      <c r="VCX7" s="197"/>
      <c r="VCY7" s="197"/>
      <c r="VCZ7" s="231"/>
      <c r="VDB7" s="223"/>
      <c r="VDC7" s="225"/>
      <c r="VDD7" s="226"/>
      <c r="VDE7" s="227"/>
      <c r="VDG7" s="228"/>
      <c r="VDH7" s="229"/>
      <c r="VDI7" s="230"/>
      <c r="VDJ7" s="194"/>
      <c r="VDK7" s="194"/>
      <c r="VDL7" s="195"/>
      <c r="VDM7" s="196"/>
      <c r="VDN7" s="197"/>
      <c r="VDO7" s="197"/>
      <c r="VDP7" s="231"/>
      <c r="VDR7" s="223"/>
      <c r="VDS7" s="225"/>
      <c r="VDT7" s="226"/>
      <c r="VDU7" s="227"/>
      <c r="VDW7" s="228"/>
      <c r="VDX7" s="229"/>
      <c r="VDY7" s="230"/>
      <c r="VDZ7" s="194"/>
      <c r="VEA7" s="194"/>
      <c r="VEB7" s="195"/>
      <c r="VEC7" s="196"/>
      <c r="VED7" s="197"/>
      <c r="VEE7" s="197"/>
      <c r="VEF7" s="231"/>
      <c r="VEH7" s="223"/>
      <c r="VEI7" s="225"/>
      <c r="VEJ7" s="226"/>
      <c r="VEK7" s="227"/>
      <c r="VEM7" s="228"/>
      <c r="VEN7" s="229"/>
      <c r="VEO7" s="230"/>
      <c r="VEP7" s="194"/>
      <c r="VEQ7" s="194"/>
      <c r="VER7" s="195"/>
      <c r="VES7" s="196"/>
      <c r="VET7" s="197"/>
      <c r="VEU7" s="197"/>
      <c r="VEV7" s="231"/>
      <c r="VEX7" s="223"/>
      <c r="VEY7" s="225"/>
      <c r="VEZ7" s="226"/>
      <c r="VFA7" s="227"/>
      <c r="VFC7" s="228"/>
      <c r="VFD7" s="229"/>
      <c r="VFE7" s="230"/>
      <c r="VFF7" s="194"/>
      <c r="VFG7" s="194"/>
      <c r="VFH7" s="195"/>
      <c r="VFI7" s="196"/>
      <c r="VFJ7" s="197"/>
      <c r="VFK7" s="197"/>
      <c r="VFL7" s="231"/>
      <c r="VFN7" s="223"/>
      <c r="VFO7" s="225"/>
      <c r="VFP7" s="226"/>
      <c r="VFQ7" s="227"/>
      <c r="VFS7" s="228"/>
      <c r="VFT7" s="229"/>
      <c r="VFU7" s="230"/>
      <c r="VFV7" s="194"/>
      <c r="VFW7" s="194"/>
      <c r="VFX7" s="195"/>
      <c r="VFY7" s="196"/>
      <c r="VFZ7" s="197"/>
      <c r="VGA7" s="197"/>
      <c r="VGB7" s="231"/>
      <c r="VGD7" s="223"/>
      <c r="VGE7" s="225"/>
      <c r="VGF7" s="226"/>
      <c r="VGG7" s="227"/>
      <c r="VGI7" s="228"/>
      <c r="VGJ7" s="229"/>
      <c r="VGK7" s="230"/>
      <c r="VGL7" s="194"/>
      <c r="VGM7" s="194"/>
      <c r="VGN7" s="195"/>
      <c r="VGO7" s="196"/>
      <c r="VGP7" s="197"/>
      <c r="VGQ7" s="197"/>
      <c r="VGR7" s="231"/>
      <c r="VGT7" s="223"/>
      <c r="VGU7" s="225"/>
      <c r="VGV7" s="226"/>
      <c r="VGW7" s="227"/>
      <c r="VGY7" s="228"/>
      <c r="VGZ7" s="229"/>
      <c r="VHA7" s="230"/>
      <c r="VHB7" s="194"/>
      <c r="VHC7" s="194"/>
      <c r="VHD7" s="195"/>
      <c r="VHE7" s="196"/>
      <c r="VHF7" s="197"/>
      <c r="VHG7" s="197"/>
      <c r="VHH7" s="231"/>
      <c r="VHJ7" s="223"/>
      <c r="VHK7" s="225"/>
      <c r="VHL7" s="226"/>
      <c r="VHM7" s="227"/>
      <c r="VHO7" s="228"/>
      <c r="VHP7" s="229"/>
      <c r="VHQ7" s="230"/>
      <c r="VHR7" s="194"/>
      <c r="VHS7" s="194"/>
      <c r="VHT7" s="195"/>
      <c r="VHU7" s="196"/>
      <c r="VHV7" s="197"/>
      <c r="VHW7" s="197"/>
      <c r="VHX7" s="231"/>
      <c r="VHZ7" s="223"/>
      <c r="VIA7" s="225"/>
      <c r="VIB7" s="226"/>
      <c r="VIC7" s="227"/>
      <c r="VIE7" s="228"/>
      <c r="VIF7" s="229"/>
      <c r="VIG7" s="230"/>
      <c r="VIH7" s="194"/>
      <c r="VII7" s="194"/>
      <c r="VIJ7" s="195"/>
      <c r="VIK7" s="196"/>
      <c r="VIL7" s="197"/>
      <c r="VIM7" s="197"/>
      <c r="VIN7" s="231"/>
      <c r="VIP7" s="223"/>
      <c r="VIQ7" s="225"/>
      <c r="VIR7" s="226"/>
      <c r="VIS7" s="227"/>
      <c r="VIU7" s="228"/>
      <c r="VIV7" s="229"/>
      <c r="VIW7" s="230"/>
      <c r="VIX7" s="194"/>
      <c r="VIY7" s="194"/>
      <c r="VIZ7" s="195"/>
      <c r="VJA7" s="196"/>
      <c r="VJB7" s="197"/>
      <c r="VJC7" s="197"/>
      <c r="VJD7" s="231"/>
      <c r="VJF7" s="223"/>
      <c r="VJG7" s="225"/>
      <c r="VJH7" s="226"/>
      <c r="VJI7" s="227"/>
      <c r="VJK7" s="228"/>
      <c r="VJL7" s="229"/>
      <c r="VJM7" s="230"/>
      <c r="VJN7" s="194"/>
      <c r="VJO7" s="194"/>
      <c r="VJP7" s="195"/>
      <c r="VJQ7" s="196"/>
      <c r="VJR7" s="197"/>
      <c r="VJS7" s="197"/>
      <c r="VJT7" s="231"/>
      <c r="VJV7" s="223"/>
      <c r="VJW7" s="225"/>
      <c r="VJX7" s="226"/>
      <c r="VJY7" s="227"/>
      <c r="VKA7" s="228"/>
      <c r="VKB7" s="229"/>
      <c r="VKC7" s="230"/>
      <c r="VKD7" s="194"/>
      <c r="VKE7" s="194"/>
      <c r="VKF7" s="195"/>
      <c r="VKG7" s="196"/>
      <c r="VKH7" s="197"/>
      <c r="VKI7" s="197"/>
      <c r="VKJ7" s="231"/>
      <c r="VKL7" s="223"/>
      <c r="VKM7" s="225"/>
      <c r="VKN7" s="226"/>
      <c r="VKO7" s="227"/>
      <c r="VKQ7" s="228"/>
      <c r="VKR7" s="229"/>
      <c r="VKS7" s="230"/>
      <c r="VKT7" s="194"/>
      <c r="VKU7" s="194"/>
      <c r="VKV7" s="195"/>
      <c r="VKW7" s="196"/>
      <c r="VKX7" s="197"/>
      <c r="VKY7" s="197"/>
      <c r="VKZ7" s="231"/>
      <c r="VLB7" s="223"/>
      <c r="VLC7" s="225"/>
      <c r="VLD7" s="226"/>
      <c r="VLE7" s="227"/>
      <c r="VLG7" s="228"/>
      <c r="VLH7" s="229"/>
      <c r="VLI7" s="230"/>
      <c r="VLJ7" s="194"/>
      <c r="VLK7" s="194"/>
      <c r="VLL7" s="195"/>
      <c r="VLM7" s="196"/>
      <c r="VLN7" s="197"/>
      <c r="VLO7" s="197"/>
      <c r="VLP7" s="231"/>
      <c r="VLR7" s="223"/>
      <c r="VLS7" s="225"/>
      <c r="VLT7" s="226"/>
      <c r="VLU7" s="227"/>
      <c r="VLW7" s="228"/>
      <c r="VLX7" s="229"/>
      <c r="VLY7" s="230"/>
      <c r="VLZ7" s="194"/>
      <c r="VMA7" s="194"/>
      <c r="VMB7" s="195"/>
      <c r="VMC7" s="196"/>
      <c r="VMD7" s="197"/>
      <c r="VME7" s="197"/>
      <c r="VMF7" s="231"/>
      <c r="VMH7" s="223"/>
      <c r="VMI7" s="225"/>
      <c r="VMJ7" s="226"/>
      <c r="VMK7" s="227"/>
      <c r="VMM7" s="228"/>
      <c r="VMN7" s="229"/>
      <c r="VMO7" s="230"/>
      <c r="VMP7" s="194"/>
      <c r="VMQ7" s="194"/>
      <c r="VMR7" s="195"/>
      <c r="VMS7" s="196"/>
      <c r="VMT7" s="197"/>
      <c r="VMU7" s="197"/>
      <c r="VMV7" s="231"/>
      <c r="VMX7" s="223"/>
      <c r="VMY7" s="225"/>
      <c r="VMZ7" s="226"/>
      <c r="VNA7" s="227"/>
      <c r="VNC7" s="228"/>
      <c r="VND7" s="229"/>
      <c r="VNE7" s="230"/>
      <c r="VNF7" s="194"/>
      <c r="VNG7" s="194"/>
      <c r="VNH7" s="195"/>
      <c r="VNI7" s="196"/>
      <c r="VNJ7" s="197"/>
      <c r="VNK7" s="197"/>
      <c r="VNL7" s="231"/>
      <c r="VNN7" s="223"/>
      <c r="VNO7" s="225"/>
      <c r="VNP7" s="226"/>
      <c r="VNQ7" s="227"/>
      <c r="VNS7" s="228"/>
      <c r="VNT7" s="229"/>
      <c r="VNU7" s="230"/>
      <c r="VNV7" s="194"/>
      <c r="VNW7" s="194"/>
      <c r="VNX7" s="195"/>
      <c r="VNY7" s="196"/>
      <c r="VNZ7" s="197"/>
      <c r="VOA7" s="197"/>
      <c r="VOB7" s="231"/>
      <c r="VOD7" s="223"/>
      <c r="VOE7" s="225"/>
      <c r="VOF7" s="226"/>
      <c r="VOG7" s="227"/>
      <c r="VOI7" s="228"/>
      <c r="VOJ7" s="229"/>
      <c r="VOK7" s="230"/>
      <c r="VOL7" s="194"/>
      <c r="VOM7" s="194"/>
      <c r="VON7" s="195"/>
      <c r="VOO7" s="196"/>
      <c r="VOP7" s="197"/>
      <c r="VOQ7" s="197"/>
      <c r="VOR7" s="231"/>
      <c r="VOT7" s="223"/>
      <c r="VOU7" s="225"/>
      <c r="VOV7" s="226"/>
      <c r="VOW7" s="227"/>
      <c r="VOY7" s="228"/>
      <c r="VOZ7" s="229"/>
      <c r="VPA7" s="230"/>
      <c r="VPB7" s="194"/>
      <c r="VPC7" s="194"/>
      <c r="VPD7" s="195"/>
      <c r="VPE7" s="196"/>
      <c r="VPF7" s="197"/>
      <c r="VPG7" s="197"/>
      <c r="VPH7" s="231"/>
      <c r="VPJ7" s="223"/>
      <c r="VPK7" s="225"/>
      <c r="VPL7" s="226"/>
      <c r="VPM7" s="227"/>
      <c r="VPO7" s="228"/>
      <c r="VPP7" s="229"/>
      <c r="VPQ7" s="230"/>
      <c r="VPR7" s="194"/>
      <c r="VPS7" s="194"/>
      <c r="VPT7" s="195"/>
      <c r="VPU7" s="196"/>
      <c r="VPV7" s="197"/>
      <c r="VPW7" s="197"/>
      <c r="VPX7" s="231"/>
      <c r="VPZ7" s="223"/>
      <c r="VQA7" s="225"/>
      <c r="VQB7" s="226"/>
      <c r="VQC7" s="227"/>
      <c r="VQE7" s="228"/>
      <c r="VQF7" s="229"/>
      <c r="VQG7" s="230"/>
      <c r="VQH7" s="194"/>
      <c r="VQI7" s="194"/>
      <c r="VQJ7" s="195"/>
      <c r="VQK7" s="196"/>
      <c r="VQL7" s="197"/>
      <c r="VQM7" s="197"/>
      <c r="VQN7" s="231"/>
      <c r="VQP7" s="223"/>
      <c r="VQQ7" s="225"/>
      <c r="VQR7" s="226"/>
      <c r="VQS7" s="227"/>
      <c r="VQU7" s="228"/>
      <c r="VQV7" s="229"/>
      <c r="VQW7" s="230"/>
      <c r="VQX7" s="194"/>
      <c r="VQY7" s="194"/>
      <c r="VQZ7" s="195"/>
      <c r="VRA7" s="196"/>
      <c r="VRB7" s="197"/>
      <c r="VRC7" s="197"/>
      <c r="VRD7" s="231"/>
      <c r="VRF7" s="223"/>
      <c r="VRG7" s="225"/>
      <c r="VRH7" s="226"/>
      <c r="VRI7" s="227"/>
      <c r="VRK7" s="228"/>
      <c r="VRL7" s="229"/>
      <c r="VRM7" s="230"/>
      <c r="VRN7" s="194"/>
      <c r="VRO7" s="194"/>
      <c r="VRP7" s="195"/>
      <c r="VRQ7" s="196"/>
      <c r="VRR7" s="197"/>
      <c r="VRS7" s="197"/>
      <c r="VRT7" s="231"/>
      <c r="VRV7" s="223"/>
      <c r="VRW7" s="225"/>
      <c r="VRX7" s="226"/>
      <c r="VRY7" s="227"/>
      <c r="VSA7" s="228"/>
      <c r="VSB7" s="229"/>
      <c r="VSC7" s="230"/>
      <c r="VSD7" s="194"/>
      <c r="VSE7" s="194"/>
      <c r="VSF7" s="195"/>
      <c r="VSG7" s="196"/>
      <c r="VSH7" s="197"/>
      <c r="VSI7" s="197"/>
      <c r="VSJ7" s="231"/>
      <c r="VSL7" s="223"/>
      <c r="VSM7" s="225"/>
      <c r="VSN7" s="226"/>
      <c r="VSO7" s="227"/>
      <c r="VSQ7" s="228"/>
      <c r="VSR7" s="229"/>
      <c r="VSS7" s="230"/>
      <c r="VST7" s="194"/>
      <c r="VSU7" s="194"/>
      <c r="VSV7" s="195"/>
      <c r="VSW7" s="196"/>
      <c r="VSX7" s="197"/>
      <c r="VSY7" s="197"/>
      <c r="VSZ7" s="231"/>
      <c r="VTB7" s="223"/>
      <c r="VTC7" s="225"/>
      <c r="VTD7" s="226"/>
      <c r="VTE7" s="227"/>
      <c r="VTG7" s="228"/>
      <c r="VTH7" s="229"/>
      <c r="VTI7" s="230"/>
      <c r="VTJ7" s="194"/>
      <c r="VTK7" s="194"/>
      <c r="VTL7" s="195"/>
      <c r="VTM7" s="196"/>
      <c r="VTN7" s="197"/>
      <c r="VTO7" s="197"/>
      <c r="VTP7" s="231"/>
      <c r="VTR7" s="223"/>
      <c r="VTS7" s="225"/>
      <c r="VTT7" s="226"/>
      <c r="VTU7" s="227"/>
      <c r="VTW7" s="228"/>
      <c r="VTX7" s="229"/>
      <c r="VTY7" s="230"/>
      <c r="VTZ7" s="194"/>
      <c r="VUA7" s="194"/>
      <c r="VUB7" s="195"/>
      <c r="VUC7" s="196"/>
      <c r="VUD7" s="197"/>
      <c r="VUE7" s="197"/>
      <c r="VUF7" s="231"/>
      <c r="VUH7" s="223"/>
      <c r="VUI7" s="225"/>
      <c r="VUJ7" s="226"/>
      <c r="VUK7" s="227"/>
      <c r="VUM7" s="228"/>
      <c r="VUN7" s="229"/>
      <c r="VUO7" s="230"/>
      <c r="VUP7" s="194"/>
      <c r="VUQ7" s="194"/>
      <c r="VUR7" s="195"/>
      <c r="VUS7" s="196"/>
      <c r="VUT7" s="197"/>
      <c r="VUU7" s="197"/>
      <c r="VUV7" s="231"/>
      <c r="VUX7" s="223"/>
      <c r="VUY7" s="225"/>
      <c r="VUZ7" s="226"/>
      <c r="VVA7" s="227"/>
      <c r="VVC7" s="228"/>
      <c r="VVD7" s="229"/>
      <c r="VVE7" s="230"/>
      <c r="VVF7" s="194"/>
      <c r="VVG7" s="194"/>
      <c r="VVH7" s="195"/>
      <c r="VVI7" s="196"/>
      <c r="VVJ7" s="197"/>
      <c r="VVK7" s="197"/>
      <c r="VVL7" s="231"/>
      <c r="VVN7" s="223"/>
      <c r="VVO7" s="225"/>
      <c r="VVP7" s="226"/>
      <c r="VVQ7" s="227"/>
      <c r="VVS7" s="228"/>
      <c r="VVT7" s="229"/>
      <c r="VVU7" s="230"/>
      <c r="VVV7" s="194"/>
      <c r="VVW7" s="194"/>
      <c r="VVX7" s="195"/>
      <c r="VVY7" s="196"/>
      <c r="VVZ7" s="197"/>
      <c r="VWA7" s="197"/>
      <c r="VWB7" s="231"/>
      <c r="VWD7" s="223"/>
      <c r="VWE7" s="225"/>
      <c r="VWF7" s="226"/>
      <c r="VWG7" s="227"/>
      <c r="VWI7" s="228"/>
      <c r="VWJ7" s="229"/>
      <c r="VWK7" s="230"/>
      <c r="VWL7" s="194"/>
      <c r="VWM7" s="194"/>
      <c r="VWN7" s="195"/>
      <c r="VWO7" s="196"/>
      <c r="VWP7" s="197"/>
      <c r="VWQ7" s="197"/>
      <c r="VWR7" s="231"/>
      <c r="VWT7" s="223"/>
      <c r="VWU7" s="225"/>
      <c r="VWV7" s="226"/>
      <c r="VWW7" s="227"/>
      <c r="VWY7" s="228"/>
      <c r="VWZ7" s="229"/>
      <c r="VXA7" s="230"/>
      <c r="VXB7" s="194"/>
      <c r="VXC7" s="194"/>
      <c r="VXD7" s="195"/>
      <c r="VXE7" s="196"/>
      <c r="VXF7" s="197"/>
      <c r="VXG7" s="197"/>
      <c r="VXH7" s="231"/>
      <c r="VXJ7" s="223"/>
      <c r="VXK7" s="225"/>
      <c r="VXL7" s="226"/>
      <c r="VXM7" s="227"/>
      <c r="VXO7" s="228"/>
      <c r="VXP7" s="229"/>
      <c r="VXQ7" s="230"/>
      <c r="VXR7" s="194"/>
      <c r="VXS7" s="194"/>
      <c r="VXT7" s="195"/>
      <c r="VXU7" s="196"/>
      <c r="VXV7" s="197"/>
      <c r="VXW7" s="197"/>
      <c r="VXX7" s="231"/>
      <c r="VXZ7" s="223"/>
      <c r="VYA7" s="225"/>
      <c r="VYB7" s="226"/>
      <c r="VYC7" s="227"/>
      <c r="VYE7" s="228"/>
      <c r="VYF7" s="229"/>
      <c r="VYG7" s="230"/>
      <c r="VYH7" s="194"/>
      <c r="VYI7" s="194"/>
      <c r="VYJ7" s="195"/>
      <c r="VYK7" s="196"/>
      <c r="VYL7" s="197"/>
      <c r="VYM7" s="197"/>
      <c r="VYN7" s="231"/>
      <c r="VYP7" s="223"/>
      <c r="VYQ7" s="225"/>
      <c r="VYR7" s="226"/>
      <c r="VYS7" s="227"/>
      <c r="VYU7" s="228"/>
      <c r="VYV7" s="229"/>
      <c r="VYW7" s="230"/>
      <c r="VYX7" s="194"/>
      <c r="VYY7" s="194"/>
      <c r="VYZ7" s="195"/>
      <c r="VZA7" s="196"/>
      <c r="VZB7" s="197"/>
      <c r="VZC7" s="197"/>
      <c r="VZD7" s="231"/>
      <c r="VZF7" s="223"/>
      <c r="VZG7" s="225"/>
      <c r="VZH7" s="226"/>
      <c r="VZI7" s="227"/>
      <c r="VZK7" s="228"/>
      <c r="VZL7" s="229"/>
      <c r="VZM7" s="230"/>
      <c r="VZN7" s="194"/>
      <c r="VZO7" s="194"/>
      <c r="VZP7" s="195"/>
      <c r="VZQ7" s="196"/>
      <c r="VZR7" s="197"/>
      <c r="VZS7" s="197"/>
      <c r="VZT7" s="231"/>
      <c r="VZV7" s="223"/>
      <c r="VZW7" s="225"/>
      <c r="VZX7" s="226"/>
      <c r="VZY7" s="227"/>
      <c r="WAA7" s="228"/>
      <c r="WAB7" s="229"/>
      <c r="WAC7" s="230"/>
      <c r="WAD7" s="194"/>
      <c r="WAE7" s="194"/>
      <c r="WAF7" s="195"/>
      <c r="WAG7" s="196"/>
      <c r="WAH7" s="197"/>
      <c r="WAI7" s="197"/>
      <c r="WAJ7" s="231"/>
      <c r="WAL7" s="223"/>
      <c r="WAM7" s="225"/>
      <c r="WAN7" s="226"/>
      <c r="WAO7" s="227"/>
      <c r="WAQ7" s="228"/>
      <c r="WAR7" s="229"/>
      <c r="WAS7" s="230"/>
      <c r="WAT7" s="194"/>
      <c r="WAU7" s="194"/>
      <c r="WAV7" s="195"/>
      <c r="WAW7" s="196"/>
      <c r="WAX7" s="197"/>
      <c r="WAY7" s="197"/>
      <c r="WAZ7" s="231"/>
      <c r="WBB7" s="223"/>
      <c r="WBC7" s="225"/>
      <c r="WBD7" s="226"/>
      <c r="WBE7" s="227"/>
      <c r="WBG7" s="228"/>
      <c r="WBH7" s="229"/>
      <c r="WBI7" s="230"/>
      <c r="WBJ7" s="194"/>
      <c r="WBK7" s="194"/>
      <c r="WBL7" s="195"/>
      <c r="WBM7" s="196"/>
      <c r="WBN7" s="197"/>
      <c r="WBO7" s="197"/>
      <c r="WBP7" s="231"/>
      <c r="WBR7" s="223"/>
      <c r="WBS7" s="225"/>
      <c r="WBT7" s="226"/>
      <c r="WBU7" s="227"/>
      <c r="WBW7" s="228"/>
      <c r="WBX7" s="229"/>
      <c r="WBY7" s="230"/>
      <c r="WBZ7" s="194"/>
      <c r="WCA7" s="194"/>
      <c r="WCB7" s="195"/>
      <c r="WCC7" s="196"/>
      <c r="WCD7" s="197"/>
      <c r="WCE7" s="197"/>
      <c r="WCF7" s="231"/>
      <c r="WCH7" s="223"/>
      <c r="WCI7" s="225"/>
      <c r="WCJ7" s="226"/>
      <c r="WCK7" s="227"/>
      <c r="WCM7" s="228"/>
      <c r="WCN7" s="229"/>
      <c r="WCO7" s="230"/>
      <c r="WCP7" s="194"/>
      <c r="WCQ7" s="194"/>
      <c r="WCR7" s="195"/>
      <c r="WCS7" s="196"/>
      <c r="WCT7" s="197"/>
      <c r="WCU7" s="197"/>
      <c r="WCV7" s="231"/>
      <c r="WCX7" s="223"/>
      <c r="WCY7" s="225"/>
      <c r="WCZ7" s="226"/>
      <c r="WDA7" s="227"/>
      <c r="WDC7" s="228"/>
      <c r="WDD7" s="229"/>
      <c r="WDE7" s="230"/>
      <c r="WDF7" s="194"/>
      <c r="WDG7" s="194"/>
      <c r="WDH7" s="195"/>
      <c r="WDI7" s="196"/>
      <c r="WDJ7" s="197"/>
      <c r="WDK7" s="197"/>
      <c r="WDL7" s="231"/>
      <c r="WDN7" s="223"/>
      <c r="WDO7" s="225"/>
      <c r="WDP7" s="226"/>
      <c r="WDQ7" s="227"/>
      <c r="WDS7" s="228"/>
      <c r="WDT7" s="229"/>
      <c r="WDU7" s="230"/>
      <c r="WDV7" s="194"/>
      <c r="WDW7" s="194"/>
      <c r="WDX7" s="195"/>
      <c r="WDY7" s="196"/>
      <c r="WDZ7" s="197"/>
      <c r="WEA7" s="197"/>
      <c r="WEB7" s="231"/>
      <c r="WED7" s="223"/>
      <c r="WEE7" s="225"/>
      <c r="WEF7" s="226"/>
      <c r="WEG7" s="227"/>
      <c r="WEI7" s="228"/>
      <c r="WEJ7" s="229"/>
      <c r="WEK7" s="230"/>
      <c r="WEL7" s="194"/>
      <c r="WEM7" s="194"/>
      <c r="WEN7" s="195"/>
      <c r="WEO7" s="196"/>
      <c r="WEP7" s="197"/>
      <c r="WEQ7" s="197"/>
      <c r="WER7" s="231"/>
      <c r="WET7" s="223"/>
      <c r="WEU7" s="225"/>
      <c r="WEV7" s="226"/>
      <c r="WEW7" s="227"/>
      <c r="WEY7" s="228"/>
      <c r="WEZ7" s="229"/>
      <c r="WFA7" s="230"/>
      <c r="WFB7" s="194"/>
      <c r="WFC7" s="194"/>
      <c r="WFD7" s="195"/>
      <c r="WFE7" s="196"/>
      <c r="WFF7" s="197"/>
      <c r="WFG7" s="197"/>
      <c r="WFH7" s="231"/>
      <c r="WFJ7" s="223"/>
      <c r="WFK7" s="225"/>
      <c r="WFL7" s="226"/>
      <c r="WFM7" s="227"/>
      <c r="WFO7" s="228"/>
      <c r="WFP7" s="229"/>
      <c r="WFQ7" s="230"/>
      <c r="WFR7" s="194"/>
      <c r="WFS7" s="194"/>
      <c r="WFT7" s="195"/>
      <c r="WFU7" s="196"/>
      <c r="WFV7" s="197"/>
      <c r="WFW7" s="197"/>
      <c r="WFX7" s="231"/>
      <c r="WFZ7" s="223"/>
      <c r="WGA7" s="225"/>
      <c r="WGB7" s="226"/>
      <c r="WGC7" s="227"/>
      <c r="WGE7" s="228"/>
      <c r="WGF7" s="229"/>
      <c r="WGG7" s="230"/>
      <c r="WGH7" s="194"/>
      <c r="WGI7" s="194"/>
      <c r="WGJ7" s="195"/>
      <c r="WGK7" s="196"/>
      <c r="WGL7" s="197"/>
      <c r="WGM7" s="197"/>
      <c r="WGN7" s="231"/>
      <c r="WGP7" s="223"/>
      <c r="WGQ7" s="225"/>
      <c r="WGR7" s="226"/>
      <c r="WGS7" s="227"/>
      <c r="WGU7" s="228"/>
      <c r="WGV7" s="229"/>
      <c r="WGW7" s="230"/>
      <c r="WGX7" s="194"/>
      <c r="WGY7" s="194"/>
      <c r="WGZ7" s="195"/>
      <c r="WHA7" s="196"/>
      <c r="WHB7" s="197"/>
      <c r="WHC7" s="197"/>
      <c r="WHD7" s="231"/>
      <c r="WHF7" s="223"/>
      <c r="WHG7" s="225"/>
      <c r="WHH7" s="226"/>
      <c r="WHI7" s="227"/>
      <c r="WHK7" s="228"/>
      <c r="WHL7" s="229"/>
      <c r="WHM7" s="230"/>
      <c r="WHN7" s="194"/>
      <c r="WHO7" s="194"/>
      <c r="WHP7" s="195"/>
      <c r="WHQ7" s="196"/>
      <c r="WHR7" s="197"/>
      <c r="WHS7" s="197"/>
      <c r="WHT7" s="231"/>
      <c r="WHV7" s="223"/>
      <c r="WHW7" s="225"/>
      <c r="WHX7" s="226"/>
      <c r="WHY7" s="227"/>
      <c r="WIA7" s="228"/>
      <c r="WIB7" s="229"/>
      <c r="WIC7" s="230"/>
      <c r="WID7" s="194"/>
      <c r="WIE7" s="194"/>
      <c r="WIF7" s="195"/>
      <c r="WIG7" s="196"/>
      <c r="WIH7" s="197"/>
      <c r="WII7" s="197"/>
      <c r="WIJ7" s="231"/>
      <c r="WIL7" s="223"/>
      <c r="WIM7" s="225"/>
      <c r="WIN7" s="226"/>
      <c r="WIO7" s="227"/>
      <c r="WIQ7" s="228"/>
      <c r="WIR7" s="229"/>
      <c r="WIS7" s="230"/>
      <c r="WIT7" s="194"/>
      <c r="WIU7" s="194"/>
      <c r="WIV7" s="195"/>
      <c r="WIW7" s="196"/>
      <c r="WIX7" s="197"/>
      <c r="WIY7" s="197"/>
      <c r="WIZ7" s="231"/>
      <c r="WJB7" s="223"/>
      <c r="WJC7" s="225"/>
      <c r="WJD7" s="226"/>
      <c r="WJE7" s="227"/>
      <c r="WJG7" s="228"/>
      <c r="WJH7" s="229"/>
      <c r="WJI7" s="230"/>
      <c r="WJJ7" s="194"/>
      <c r="WJK7" s="194"/>
      <c r="WJL7" s="195"/>
      <c r="WJM7" s="196"/>
      <c r="WJN7" s="197"/>
      <c r="WJO7" s="197"/>
      <c r="WJP7" s="231"/>
      <c r="WJR7" s="223"/>
      <c r="WJS7" s="225"/>
      <c r="WJT7" s="226"/>
      <c r="WJU7" s="227"/>
      <c r="WJW7" s="228"/>
      <c r="WJX7" s="229"/>
      <c r="WJY7" s="230"/>
      <c r="WJZ7" s="194"/>
      <c r="WKA7" s="194"/>
      <c r="WKB7" s="195"/>
      <c r="WKC7" s="196"/>
      <c r="WKD7" s="197"/>
      <c r="WKE7" s="197"/>
      <c r="WKF7" s="231"/>
      <c r="WKH7" s="223"/>
      <c r="WKI7" s="225"/>
      <c r="WKJ7" s="226"/>
      <c r="WKK7" s="227"/>
      <c r="WKM7" s="228"/>
      <c r="WKN7" s="229"/>
      <c r="WKO7" s="230"/>
      <c r="WKP7" s="194"/>
      <c r="WKQ7" s="194"/>
      <c r="WKR7" s="195"/>
      <c r="WKS7" s="196"/>
      <c r="WKT7" s="197"/>
      <c r="WKU7" s="197"/>
      <c r="WKV7" s="231"/>
      <c r="WKX7" s="223"/>
      <c r="WKY7" s="225"/>
      <c r="WKZ7" s="226"/>
      <c r="WLA7" s="227"/>
      <c r="WLC7" s="228"/>
      <c r="WLD7" s="229"/>
      <c r="WLE7" s="230"/>
      <c r="WLF7" s="194"/>
      <c r="WLG7" s="194"/>
      <c r="WLH7" s="195"/>
      <c r="WLI7" s="196"/>
      <c r="WLJ7" s="197"/>
      <c r="WLK7" s="197"/>
      <c r="WLL7" s="231"/>
      <c r="WLN7" s="223"/>
      <c r="WLO7" s="225"/>
      <c r="WLP7" s="226"/>
      <c r="WLQ7" s="227"/>
      <c r="WLS7" s="228"/>
      <c r="WLT7" s="229"/>
      <c r="WLU7" s="230"/>
      <c r="WLV7" s="194"/>
      <c r="WLW7" s="194"/>
      <c r="WLX7" s="195"/>
      <c r="WLY7" s="196"/>
      <c r="WLZ7" s="197"/>
      <c r="WMA7" s="197"/>
      <c r="WMB7" s="231"/>
      <c r="WMD7" s="223"/>
      <c r="WME7" s="225"/>
      <c r="WMF7" s="226"/>
      <c r="WMG7" s="227"/>
      <c r="WMI7" s="228"/>
      <c r="WMJ7" s="229"/>
      <c r="WMK7" s="230"/>
      <c r="WML7" s="194"/>
      <c r="WMM7" s="194"/>
      <c r="WMN7" s="195"/>
      <c r="WMO7" s="196"/>
      <c r="WMP7" s="197"/>
      <c r="WMQ7" s="197"/>
      <c r="WMR7" s="231"/>
      <c r="WMT7" s="223"/>
      <c r="WMU7" s="225"/>
      <c r="WMV7" s="226"/>
      <c r="WMW7" s="227"/>
      <c r="WMY7" s="228"/>
      <c r="WMZ7" s="229"/>
      <c r="WNA7" s="230"/>
      <c r="WNB7" s="194"/>
      <c r="WNC7" s="194"/>
      <c r="WND7" s="195"/>
      <c r="WNE7" s="196"/>
      <c r="WNF7" s="197"/>
      <c r="WNG7" s="197"/>
      <c r="WNH7" s="231"/>
      <c r="WNJ7" s="223"/>
      <c r="WNK7" s="225"/>
      <c r="WNL7" s="226"/>
      <c r="WNM7" s="227"/>
      <c r="WNO7" s="228"/>
      <c r="WNP7" s="229"/>
      <c r="WNQ7" s="230"/>
      <c r="WNR7" s="194"/>
      <c r="WNS7" s="194"/>
      <c r="WNT7" s="195"/>
      <c r="WNU7" s="196"/>
      <c r="WNV7" s="197"/>
      <c r="WNW7" s="197"/>
      <c r="WNX7" s="231"/>
      <c r="WNZ7" s="223"/>
      <c r="WOA7" s="225"/>
      <c r="WOB7" s="226"/>
      <c r="WOC7" s="227"/>
      <c r="WOE7" s="228"/>
      <c r="WOF7" s="229"/>
      <c r="WOG7" s="230"/>
      <c r="WOH7" s="194"/>
      <c r="WOI7" s="194"/>
      <c r="WOJ7" s="195"/>
      <c r="WOK7" s="196"/>
      <c r="WOL7" s="197"/>
      <c r="WOM7" s="197"/>
      <c r="WON7" s="231"/>
      <c r="WOP7" s="223"/>
      <c r="WOQ7" s="225"/>
      <c r="WOR7" s="226"/>
      <c r="WOS7" s="227"/>
      <c r="WOU7" s="228"/>
      <c r="WOV7" s="229"/>
      <c r="WOW7" s="230"/>
      <c r="WOX7" s="194"/>
      <c r="WOY7" s="194"/>
      <c r="WOZ7" s="195"/>
      <c r="WPA7" s="196"/>
      <c r="WPB7" s="197"/>
      <c r="WPC7" s="197"/>
      <c r="WPD7" s="231"/>
      <c r="WPF7" s="223"/>
      <c r="WPG7" s="225"/>
      <c r="WPH7" s="226"/>
      <c r="WPI7" s="227"/>
      <c r="WPK7" s="228"/>
      <c r="WPL7" s="229"/>
      <c r="WPM7" s="230"/>
      <c r="WPN7" s="194"/>
      <c r="WPO7" s="194"/>
      <c r="WPP7" s="195"/>
      <c r="WPQ7" s="196"/>
      <c r="WPR7" s="197"/>
      <c r="WPS7" s="197"/>
      <c r="WPT7" s="231"/>
      <c r="WPV7" s="223"/>
      <c r="WPW7" s="225"/>
      <c r="WPX7" s="226"/>
      <c r="WPY7" s="227"/>
      <c r="WQA7" s="228"/>
      <c r="WQB7" s="229"/>
      <c r="WQC7" s="230"/>
      <c r="WQD7" s="194"/>
      <c r="WQE7" s="194"/>
      <c r="WQF7" s="195"/>
      <c r="WQG7" s="196"/>
      <c r="WQH7" s="197"/>
      <c r="WQI7" s="197"/>
      <c r="WQJ7" s="231"/>
      <c r="WQL7" s="223"/>
      <c r="WQM7" s="225"/>
      <c r="WQN7" s="226"/>
      <c r="WQO7" s="227"/>
      <c r="WQQ7" s="228"/>
      <c r="WQR7" s="229"/>
      <c r="WQS7" s="230"/>
      <c r="WQT7" s="194"/>
      <c r="WQU7" s="194"/>
      <c r="WQV7" s="195"/>
      <c r="WQW7" s="196"/>
      <c r="WQX7" s="197"/>
      <c r="WQY7" s="197"/>
      <c r="WQZ7" s="231"/>
      <c r="WRB7" s="223"/>
      <c r="WRC7" s="225"/>
      <c r="WRD7" s="226"/>
      <c r="WRE7" s="227"/>
      <c r="WRG7" s="228"/>
      <c r="WRH7" s="229"/>
      <c r="WRI7" s="230"/>
      <c r="WRJ7" s="194"/>
      <c r="WRK7" s="194"/>
      <c r="WRL7" s="195"/>
      <c r="WRM7" s="196"/>
      <c r="WRN7" s="197"/>
      <c r="WRO7" s="197"/>
      <c r="WRP7" s="231"/>
      <c r="WRR7" s="223"/>
      <c r="WRS7" s="225"/>
      <c r="WRT7" s="226"/>
      <c r="WRU7" s="227"/>
      <c r="WRW7" s="228"/>
      <c r="WRX7" s="229"/>
      <c r="WRY7" s="230"/>
      <c r="WRZ7" s="194"/>
      <c r="WSA7" s="194"/>
      <c r="WSB7" s="195"/>
      <c r="WSC7" s="196"/>
      <c r="WSD7" s="197"/>
      <c r="WSE7" s="197"/>
      <c r="WSF7" s="231"/>
      <c r="WSH7" s="223"/>
      <c r="WSI7" s="225"/>
      <c r="WSJ7" s="226"/>
      <c r="WSK7" s="227"/>
      <c r="WSM7" s="228"/>
      <c r="WSN7" s="229"/>
      <c r="WSO7" s="230"/>
      <c r="WSP7" s="194"/>
      <c r="WSQ7" s="194"/>
      <c r="WSR7" s="195"/>
      <c r="WSS7" s="196"/>
      <c r="WST7" s="197"/>
      <c r="WSU7" s="197"/>
      <c r="WSV7" s="231"/>
      <c r="WSX7" s="223"/>
      <c r="WSY7" s="225"/>
      <c r="WSZ7" s="226"/>
      <c r="WTA7" s="227"/>
      <c r="WTC7" s="228"/>
      <c r="WTD7" s="229"/>
      <c r="WTE7" s="230"/>
      <c r="WTF7" s="194"/>
      <c r="WTG7" s="194"/>
      <c r="WTH7" s="195"/>
      <c r="WTI7" s="196"/>
      <c r="WTJ7" s="197"/>
      <c r="WTK7" s="197"/>
      <c r="WTL7" s="231"/>
      <c r="WTN7" s="223"/>
      <c r="WTO7" s="225"/>
      <c r="WTP7" s="226"/>
      <c r="WTQ7" s="227"/>
      <c r="WTS7" s="228"/>
      <c r="WTT7" s="229"/>
      <c r="WTU7" s="230"/>
      <c r="WTV7" s="194"/>
      <c r="WTW7" s="194"/>
      <c r="WTX7" s="195"/>
      <c r="WTY7" s="196"/>
      <c r="WTZ7" s="197"/>
      <c r="WUA7" s="197"/>
      <c r="WUB7" s="231"/>
      <c r="WUD7" s="223"/>
      <c r="WUE7" s="225"/>
      <c r="WUF7" s="226"/>
      <c r="WUG7" s="227"/>
      <c r="WUI7" s="228"/>
      <c r="WUJ7" s="229"/>
      <c r="WUK7" s="230"/>
      <c r="WUL7" s="194"/>
      <c r="WUM7" s="194"/>
      <c r="WUN7" s="195"/>
      <c r="WUO7" s="196"/>
      <c r="WUP7" s="197"/>
      <c r="WUQ7" s="197"/>
      <c r="WUR7" s="231"/>
      <c r="WUT7" s="223"/>
      <c r="WUU7" s="225"/>
      <c r="WUV7" s="226"/>
      <c r="WUW7" s="227"/>
      <c r="WUY7" s="228"/>
      <c r="WUZ7" s="229"/>
      <c r="WVA7" s="230"/>
      <c r="WVB7" s="194"/>
      <c r="WVC7" s="194"/>
      <c r="WVD7" s="195"/>
      <c r="WVE7" s="196"/>
      <c r="WVF7" s="197"/>
      <c r="WVG7" s="197"/>
      <c r="WVH7" s="231"/>
      <c r="WVJ7" s="223"/>
      <c r="WVK7" s="225"/>
      <c r="WVL7" s="226"/>
      <c r="WVM7" s="227"/>
      <c r="WVO7" s="228"/>
      <c r="WVP7" s="229"/>
      <c r="WVQ7" s="230"/>
      <c r="WVR7" s="194"/>
      <c r="WVS7" s="194"/>
      <c r="WVT7" s="195"/>
      <c r="WVU7" s="196"/>
      <c r="WVV7" s="197"/>
      <c r="WVW7" s="197"/>
      <c r="WVX7" s="231"/>
      <c r="WVZ7" s="223"/>
      <c r="WWA7" s="225"/>
      <c r="WWB7" s="226"/>
      <c r="WWC7" s="227"/>
      <c r="WWE7" s="228"/>
      <c r="WWF7" s="229"/>
      <c r="WWG7" s="230"/>
      <c r="WWH7" s="194"/>
      <c r="WWI7" s="194"/>
      <c r="WWJ7" s="195"/>
      <c r="WWK7" s="196"/>
      <c r="WWL7" s="197"/>
      <c r="WWM7" s="197"/>
      <c r="WWN7" s="231"/>
      <c r="WWP7" s="223"/>
      <c r="WWQ7" s="225"/>
      <c r="WWR7" s="226"/>
      <c r="WWS7" s="227"/>
      <c r="WWU7" s="228"/>
      <c r="WWV7" s="229"/>
      <c r="WWW7" s="230"/>
      <c r="WWX7" s="194"/>
      <c r="WWY7" s="194"/>
      <c r="WWZ7" s="195"/>
      <c r="WXA7" s="196"/>
      <c r="WXB7" s="197"/>
      <c r="WXC7" s="197"/>
      <c r="WXD7" s="231"/>
      <c r="WXF7" s="223"/>
      <c r="WXG7" s="225"/>
      <c r="WXH7" s="226"/>
      <c r="WXI7" s="227"/>
      <c r="WXK7" s="228"/>
      <c r="WXL7" s="229"/>
      <c r="WXM7" s="230"/>
      <c r="WXN7" s="194"/>
      <c r="WXO7" s="194"/>
      <c r="WXP7" s="195"/>
      <c r="WXQ7" s="196"/>
      <c r="WXR7" s="197"/>
      <c r="WXS7" s="197"/>
      <c r="WXT7" s="231"/>
      <c r="WXV7" s="223"/>
      <c r="WXW7" s="225"/>
      <c r="WXX7" s="226"/>
      <c r="WXY7" s="227"/>
      <c r="WYA7" s="228"/>
      <c r="WYB7" s="229"/>
      <c r="WYC7" s="230"/>
      <c r="WYD7" s="194"/>
      <c r="WYE7" s="194"/>
      <c r="WYF7" s="195"/>
      <c r="WYG7" s="196"/>
      <c r="WYH7" s="197"/>
      <c r="WYI7" s="197"/>
      <c r="WYJ7" s="231"/>
      <c r="WYL7" s="223"/>
      <c r="WYM7" s="225"/>
      <c r="WYN7" s="226"/>
      <c r="WYO7" s="227"/>
      <c r="WYQ7" s="228"/>
      <c r="WYR7" s="229"/>
      <c r="WYS7" s="230"/>
      <c r="WYT7" s="194"/>
      <c r="WYU7" s="194"/>
      <c r="WYV7" s="195"/>
      <c r="WYW7" s="196"/>
      <c r="WYX7" s="197"/>
      <c r="WYY7" s="197"/>
      <c r="WYZ7" s="231"/>
      <c r="WZB7" s="223"/>
      <c r="WZC7" s="225"/>
      <c r="WZD7" s="226"/>
      <c r="WZE7" s="227"/>
      <c r="WZG7" s="228"/>
      <c r="WZH7" s="229"/>
      <c r="WZI7" s="230"/>
      <c r="WZJ7" s="194"/>
      <c r="WZK7" s="194"/>
      <c r="WZL7" s="195"/>
      <c r="WZM7" s="196"/>
      <c r="WZN7" s="197"/>
      <c r="WZO7" s="197"/>
      <c r="WZP7" s="231"/>
      <c r="WZR7" s="223"/>
      <c r="WZS7" s="225"/>
      <c r="WZT7" s="226"/>
      <c r="WZU7" s="227"/>
      <c r="WZW7" s="228"/>
      <c r="WZX7" s="229"/>
      <c r="WZY7" s="230"/>
      <c r="WZZ7" s="194"/>
      <c r="XAA7" s="194"/>
      <c r="XAB7" s="195"/>
      <c r="XAC7" s="196"/>
      <c r="XAD7" s="197"/>
      <c r="XAE7" s="197"/>
      <c r="XAF7" s="231"/>
      <c r="XAH7" s="223"/>
      <c r="XAI7" s="225"/>
      <c r="XAJ7" s="226"/>
      <c r="XAK7" s="227"/>
      <c r="XAM7" s="228"/>
      <c r="XAN7" s="229"/>
      <c r="XAO7" s="230"/>
      <c r="XAP7" s="194"/>
      <c r="XAQ7" s="194"/>
      <c r="XAR7" s="195"/>
      <c r="XAS7" s="196"/>
      <c r="XAT7" s="197"/>
      <c r="XAU7" s="197"/>
      <c r="XAV7" s="231"/>
      <c r="XAX7" s="223"/>
      <c r="XAY7" s="225"/>
      <c r="XAZ7" s="226"/>
      <c r="XBA7" s="227"/>
      <c r="XBC7" s="228"/>
      <c r="XBD7" s="229"/>
      <c r="XBE7" s="230"/>
      <c r="XBF7" s="194"/>
      <c r="XBG7" s="194"/>
      <c r="XBH7" s="195"/>
      <c r="XBI7" s="196"/>
      <c r="XBJ7" s="197"/>
      <c r="XBK7" s="197"/>
      <c r="XBL7" s="231"/>
      <c r="XBN7" s="223"/>
      <c r="XBO7" s="225"/>
      <c r="XBP7" s="226"/>
      <c r="XBQ7" s="227"/>
      <c r="XBS7" s="228"/>
      <c r="XBT7" s="229"/>
      <c r="XBU7" s="230"/>
      <c r="XBV7" s="194"/>
      <c r="XBW7" s="194"/>
      <c r="XBX7" s="195"/>
      <c r="XBY7" s="196"/>
      <c r="XBZ7" s="197"/>
      <c r="XCA7" s="197"/>
      <c r="XCB7" s="231"/>
      <c r="XCD7" s="223"/>
      <c r="XCE7" s="225"/>
      <c r="XCF7" s="226"/>
      <c r="XCG7" s="227"/>
      <c r="XCI7" s="228"/>
      <c r="XCJ7" s="229"/>
      <c r="XCK7" s="230"/>
      <c r="XCL7" s="194"/>
      <c r="XCM7" s="194"/>
      <c r="XCN7" s="195"/>
      <c r="XCO7" s="196"/>
      <c r="XCP7" s="197"/>
      <c r="XCQ7" s="197"/>
      <c r="XCR7" s="231"/>
      <c r="XCT7" s="223"/>
      <c r="XCU7" s="225"/>
      <c r="XCV7" s="226"/>
      <c r="XCW7" s="227"/>
      <c r="XCY7" s="228"/>
      <c r="XCZ7" s="229"/>
      <c r="XDA7" s="230"/>
      <c r="XDB7" s="194"/>
      <c r="XDC7" s="194"/>
      <c r="XDD7" s="195"/>
      <c r="XDE7" s="196"/>
      <c r="XDF7" s="197"/>
      <c r="XDG7" s="197"/>
      <c r="XDH7" s="231"/>
      <c r="XDJ7" s="223"/>
      <c r="XDK7" s="225"/>
      <c r="XDL7" s="226"/>
      <c r="XDM7" s="227"/>
      <c r="XDO7" s="228"/>
      <c r="XDP7" s="229"/>
      <c r="XDQ7" s="230"/>
      <c r="XDR7" s="194"/>
      <c r="XDS7" s="194"/>
      <c r="XDT7" s="195"/>
      <c r="XDU7" s="196"/>
      <c r="XDV7" s="197"/>
      <c r="XDW7" s="197"/>
      <c r="XDX7" s="231"/>
      <c r="XDZ7" s="223"/>
      <c r="XEA7" s="225"/>
      <c r="XEB7" s="226"/>
      <c r="XEC7" s="227"/>
      <c r="XEE7" s="228"/>
      <c r="XEF7" s="229"/>
      <c r="XEG7" s="230"/>
      <c r="XEH7" s="194"/>
      <c r="XEI7" s="194"/>
      <c r="XEJ7" s="195"/>
      <c r="XEK7" s="196"/>
      <c r="XEL7" s="197"/>
      <c r="XEM7" s="197"/>
      <c r="XEN7" s="231"/>
      <c r="XEP7" s="223"/>
      <c r="XEQ7" s="225"/>
      <c r="XER7" s="226"/>
      <c r="XES7" s="227"/>
      <c r="XEU7" s="228"/>
      <c r="XEV7" s="229"/>
      <c r="XEW7" s="230"/>
      <c r="XEX7" s="194"/>
      <c r="XEY7" s="194"/>
      <c r="XEZ7" s="195"/>
      <c r="XFA7" s="196"/>
      <c r="XFB7" s="197"/>
      <c r="XFC7" s="197"/>
      <c r="XFD7" s="231"/>
    </row>
    <row r="8" spans="1:1024 1026:2048 2050:3072 3074:4096 4098:5120 5122:6144 6146:7168 7170:8192 8194:9216 9218:10240 10242:11264 11266:12288 12290:13312 13314:14336 14338:15360 15362:16384">
      <c r="A8" s="340" t="str">
        <f t="shared" si="1"/>
        <v>438327</v>
      </c>
      <c r="B8" s="351">
        <f t="shared" si="2"/>
        <v>7</v>
      </c>
      <c r="C8" s="435">
        <v>43832</v>
      </c>
      <c r="D8" s="399"/>
      <c r="E8" s="400" t="s">
        <v>783</v>
      </c>
      <c r="F8" s="340" t="s">
        <v>771</v>
      </c>
      <c r="G8" s="401" t="s">
        <v>736</v>
      </c>
      <c r="H8" s="401" t="s">
        <v>733</v>
      </c>
      <c r="I8" s="401" t="s">
        <v>751</v>
      </c>
      <c r="J8" s="194">
        <v>5490</v>
      </c>
      <c r="K8" s="194">
        <v>3890</v>
      </c>
      <c r="L8" s="195">
        <v>1600</v>
      </c>
      <c r="M8" s="196">
        <v>6</v>
      </c>
      <c r="N8" s="197">
        <v>96</v>
      </c>
      <c r="O8" s="197">
        <v>1504</v>
      </c>
      <c r="P8" s="231" t="s">
        <v>721</v>
      </c>
      <c r="R8" s="223"/>
      <c r="S8" s="225"/>
      <c r="T8" s="226"/>
      <c r="U8" s="227"/>
      <c r="W8" s="228"/>
      <c r="X8" s="229"/>
      <c r="Y8" s="230"/>
      <c r="Z8" s="194"/>
      <c r="AA8" s="194"/>
      <c r="AB8" s="195"/>
      <c r="AC8" s="196"/>
      <c r="AD8" s="197"/>
      <c r="AE8" s="197"/>
      <c r="AF8" s="231"/>
      <c r="AH8" s="223"/>
      <c r="AI8" s="225"/>
      <c r="AJ8" s="226"/>
      <c r="AK8" s="227"/>
      <c r="AM8" s="228"/>
      <c r="AN8" s="229"/>
      <c r="AO8" s="230"/>
      <c r="AP8" s="194"/>
      <c r="AQ8" s="194"/>
      <c r="AR8" s="195"/>
      <c r="AS8" s="196"/>
      <c r="AT8" s="197"/>
      <c r="AU8" s="197"/>
      <c r="AV8" s="231"/>
      <c r="AX8" s="223"/>
      <c r="AY8" s="225"/>
      <c r="AZ8" s="226"/>
      <c r="BA8" s="227"/>
      <c r="BC8" s="228"/>
      <c r="BD8" s="229"/>
      <c r="BE8" s="230"/>
      <c r="BF8" s="194"/>
      <c r="BG8" s="194"/>
      <c r="BH8" s="195"/>
      <c r="BI8" s="196"/>
      <c r="BJ8" s="197"/>
      <c r="BK8" s="197"/>
      <c r="BL8" s="231"/>
      <c r="BN8" s="223"/>
      <c r="BO8" s="225"/>
      <c r="BP8" s="226"/>
      <c r="BQ8" s="227"/>
      <c r="BS8" s="228"/>
      <c r="BT8" s="229"/>
      <c r="BU8" s="230"/>
      <c r="BV8" s="194"/>
      <c r="BW8" s="194"/>
      <c r="BX8" s="195"/>
      <c r="BY8" s="196"/>
      <c r="BZ8" s="197"/>
      <c r="CA8" s="197"/>
      <c r="CB8" s="231"/>
      <c r="CD8" s="223"/>
      <c r="CE8" s="225"/>
      <c r="CF8" s="226"/>
      <c r="CG8" s="227"/>
      <c r="CI8" s="228"/>
      <c r="CJ8" s="229"/>
      <c r="CK8" s="230"/>
      <c r="CL8" s="194"/>
      <c r="CM8" s="194"/>
      <c r="CN8" s="195"/>
      <c r="CO8" s="196"/>
      <c r="CP8" s="197"/>
      <c r="CQ8" s="197"/>
      <c r="CR8" s="231"/>
      <c r="CT8" s="223"/>
      <c r="CU8" s="225"/>
      <c r="CV8" s="226"/>
      <c r="CW8" s="227"/>
      <c r="CY8" s="228"/>
      <c r="CZ8" s="229"/>
      <c r="DA8" s="230"/>
      <c r="DB8" s="194"/>
      <c r="DC8" s="194"/>
      <c r="DD8" s="195"/>
      <c r="DE8" s="196"/>
      <c r="DF8" s="197"/>
      <c r="DG8" s="197"/>
      <c r="DH8" s="231"/>
      <c r="DJ8" s="223"/>
      <c r="DK8" s="225"/>
      <c r="DL8" s="226"/>
      <c r="DM8" s="227"/>
      <c r="DO8" s="228"/>
      <c r="DP8" s="229"/>
      <c r="DQ8" s="230"/>
      <c r="DR8" s="194"/>
      <c r="DS8" s="194"/>
      <c r="DT8" s="195"/>
      <c r="DU8" s="196"/>
      <c r="DV8" s="197"/>
      <c r="DW8" s="197"/>
      <c r="DX8" s="231"/>
      <c r="DZ8" s="223"/>
      <c r="EA8" s="225"/>
      <c r="EB8" s="226"/>
      <c r="EC8" s="227"/>
      <c r="EE8" s="228"/>
      <c r="EF8" s="229"/>
      <c r="EG8" s="230"/>
      <c r="EH8" s="194"/>
      <c r="EI8" s="194"/>
      <c r="EJ8" s="195"/>
      <c r="EK8" s="196"/>
      <c r="EL8" s="197"/>
      <c r="EM8" s="197"/>
      <c r="EN8" s="231"/>
      <c r="EP8" s="223"/>
      <c r="EQ8" s="225"/>
      <c r="ER8" s="226"/>
      <c r="ES8" s="227"/>
      <c r="EU8" s="228"/>
      <c r="EV8" s="229"/>
      <c r="EW8" s="230"/>
      <c r="EX8" s="194"/>
      <c r="EY8" s="194"/>
      <c r="EZ8" s="195"/>
      <c r="FA8" s="196"/>
      <c r="FB8" s="197"/>
      <c r="FC8" s="197"/>
      <c r="FD8" s="231"/>
      <c r="FF8" s="223"/>
      <c r="FG8" s="225"/>
      <c r="FH8" s="226"/>
      <c r="FI8" s="227"/>
      <c r="FK8" s="228"/>
      <c r="FL8" s="229"/>
      <c r="FM8" s="230"/>
      <c r="FN8" s="194"/>
      <c r="FO8" s="194"/>
      <c r="FP8" s="195"/>
      <c r="FQ8" s="196"/>
      <c r="FR8" s="197"/>
      <c r="FS8" s="197"/>
      <c r="FT8" s="231"/>
      <c r="FV8" s="223"/>
      <c r="FW8" s="225"/>
      <c r="FX8" s="226"/>
      <c r="FY8" s="227"/>
      <c r="GA8" s="228"/>
      <c r="GB8" s="229"/>
      <c r="GC8" s="230"/>
      <c r="GD8" s="194"/>
      <c r="GE8" s="194"/>
      <c r="GF8" s="195"/>
      <c r="GG8" s="196"/>
      <c r="GH8" s="197"/>
      <c r="GI8" s="197"/>
      <c r="GJ8" s="231"/>
      <c r="GL8" s="223"/>
      <c r="GM8" s="225"/>
      <c r="GN8" s="226"/>
      <c r="GO8" s="227"/>
      <c r="GQ8" s="228"/>
      <c r="GR8" s="229"/>
      <c r="GS8" s="230"/>
      <c r="GT8" s="194"/>
      <c r="GU8" s="194"/>
      <c r="GV8" s="195"/>
      <c r="GW8" s="196"/>
      <c r="GX8" s="197"/>
      <c r="GY8" s="197"/>
      <c r="GZ8" s="231"/>
      <c r="HB8" s="223"/>
      <c r="HC8" s="225"/>
      <c r="HD8" s="226"/>
      <c r="HE8" s="227"/>
      <c r="HG8" s="228"/>
      <c r="HH8" s="229"/>
      <c r="HI8" s="230"/>
      <c r="HJ8" s="194"/>
      <c r="HK8" s="194"/>
      <c r="HL8" s="195"/>
      <c r="HM8" s="196"/>
      <c r="HN8" s="197"/>
      <c r="HO8" s="197"/>
      <c r="HP8" s="231"/>
      <c r="HR8" s="223"/>
      <c r="HS8" s="225"/>
      <c r="HT8" s="226"/>
      <c r="HU8" s="227"/>
      <c r="HW8" s="228"/>
      <c r="HX8" s="229"/>
      <c r="HY8" s="230"/>
      <c r="HZ8" s="194"/>
      <c r="IA8" s="194"/>
      <c r="IB8" s="195"/>
      <c r="IC8" s="196"/>
      <c r="ID8" s="197"/>
      <c r="IE8" s="197"/>
      <c r="IF8" s="231"/>
      <c r="IH8" s="223"/>
      <c r="II8" s="225"/>
      <c r="IJ8" s="226"/>
      <c r="IK8" s="227"/>
      <c r="IM8" s="228"/>
      <c r="IN8" s="229"/>
      <c r="IO8" s="230"/>
      <c r="IP8" s="194"/>
      <c r="IQ8" s="194"/>
      <c r="IR8" s="195"/>
      <c r="IS8" s="196"/>
      <c r="IT8" s="197"/>
      <c r="IU8" s="197"/>
      <c r="IV8" s="231"/>
      <c r="IX8" s="223"/>
      <c r="IY8" s="225"/>
      <c r="IZ8" s="226"/>
      <c r="JA8" s="227"/>
      <c r="JC8" s="228"/>
      <c r="JD8" s="229"/>
      <c r="JE8" s="230"/>
      <c r="JF8" s="194"/>
      <c r="JG8" s="194"/>
      <c r="JH8" s="195"/>
      <c r="JI8" s="196"/>
      <c r="JJ8" s="197"/>
      <c r="JK8" s="197"/>
      <c r="JL8" s="231"/>
      <c r="JN8" s="223"/>
      <c r="JO8" s="225"/>
      <c r="JP8" s="226"/>
      <c r="JQ8" s="227"/>
      <c r="JS8" s="228"/>
      <c r="JT8" s="229"/>
      <c r="JU8" s="230"/>
      <c r="JV8" s="194"/>
      <c r="JW8" s="194"/>
      <c r="JX8" s="195"/>
      <c r="JY8" s="196"/>
      <c r="JZ8" s="197"/>
      <c r="KA8" s="197"/>
      <c r="KB8" s="231"/>
      <c r="KD8" s="223"/>
      <c r="KE8" s="225"/>
      <c r="KF8" s="226"/>
      <c r="KG8" s="227"/>
      <c r="KI8" s="228"/>
      <c r="KJ8" s="229"/>
      <c r="KK8" s="230"/>
      <c r="KL8" s="194"/>
      <c r="KM8" s="194"/>
      <c r="KN8" s="195"/>
      <c r="KO8" s="196"/>
      <c r="KP8" s="197"/>
      <c r="KQ8" s="197"/>
      <c r="KR8" s="231"/>
      <c r="KT8" s="223"/>
      <c r="KU8" s="225"/>
      <c r="KV8" s="226"/>
      <c r="KW8" s="227"/>
      <c r="KY8" s="228"/>
      <c r="KZ8" s="229"/>
      <c r="LA8" s="230"/>
      <c r="LB8" s="194"/>
      <c r="LC8" s="194"/>
      <c r="LD8" s="195"/>
      <c r="LE8" s="196"/>
      <c r="LF8" s="197"/>
      <c r="LG8" s="197"/>
      <c r="LH8" s="231"/>
      <c r="LJ8" s="223"/>
      <c r="LK8" s="225"/>
      <c r="LL8" s="226"/>
      <c r="LM8" s="227"/>
      <c r="LO8" s="228"/>
      <c r="LP8" s="229"/>
      <c r="LQ8" s="230"/>
      <c r="LR8" s="194"/>
      <c r="LS8" s="194"/>
      <c r="LT8" s="195"/>
      <c r="LU8" s="196"/>
      <c r="LV8" s="197"/>
      <c r="LW8" s="197"/>
      <c r="LX8" s="231"/>
      <c r="LZ8" s="223"/>
      <c r="MA8" s="225"/>
      <c r="MB8" s="226"/>
      <c r="MC8" s="227"/>
      <c r="ME8" s="228"/>
      <c r="MF8" s="229"/>
      <c r="MG8" s="230"/>
      <c r="MH8" s="194"/>
      <c r="MI8" s="194"/>
      <c r="MJ8" s="195"/>
      <c r="MK8" s="196"/>
      <c r="ML8" s="197"/>
      <c r="MM8" s="197"/>
      <c r="MN8" s="231"/>
      <c r="MP8" s="223"/>
      <c r="MQ8" s="225"/>
      <c r="MR8" s="226"/>
      <c r="MS8" s="227"/>
      <c r="MU8" s="228"/>
      <c r="MV8" s="229"/>
      <c r="MW8" s="230"/>
      <c r="MX8" s="194"/>
      <c r="MY8" s="194"/>
      <c r="MZ8" s="195"/>
      <c r="NA8" s="196"/>
      <c r="NB8" s="197"/>
      <c r="NC8" s="197"/>
      <c r="ND8" s="231"/>
      <c r="NF8" s="223"/>
      <c r="NG8" s="225"/>
      <c r="NH8" s="226"/>
      <c r="NI8" s="227"/>
      <c r="NK8" s="228"/>
      <c r="NL8" s="229"/>
      <c r="NM8" s="230"/>
      <c r="NN8" s="194"/>
      <c r="NO8" s="194"/>
      <c r="NP8" s="195"/>
      <c r="NQ8" s="196"/>
      <c r="NR8" s="197"/>
      <c r="NS8" s="197"/>
      <c r="NT8" s="231"/>
      <c r="NV8" s="223"/>
      <c r="NW8" s="225"/>
      <c r="NX8" s="226"/>
      <c r="NY8" s="227"/>
      <c r="OA8" s="228"/>
      <c r="OB8" s="229"/>
      <c r="OC8" s="230"/>
      <c r="OD8" s="194"/>
      <c r="OE8" s="194"/>
      <c r="OF8" s="195"/>
      <c r="OG8" s="196"/>
      <c r="OH8" s="197"/>
      <c r="OI8" s="197"/>
      <c r="OJ8" s="231"/>
      <c r="OL8" s="223"/>
      <c r="OM8" s="225"/>
      <c r="ON8" s="226"/>
      <c r="OO8" s="227"/>
      <c r="OQ8" s="228"/>
      <c r="OR8" s="229"/>
      <c r="OS8" s="230"/>
      <c r="OT8" s="194"/>
      <c r="OU8" s="194"/>
      <c r="OV8" s="195"/>
      <c r="OW8" s="196"/>
      <c r="OX8" s="197"/>
      <c r="OY8" s="197"/>
      <c r="OZ8" s="231"/>
      <c r="PB8" s="223"/>
      <c r="PC8" s="225"/>
      <c r="PD8" s="226"/>
      <c r="PE8" s="227"/>
      <c r="PG8" s="228"/>
      <c r="PH8" s="229"/>
      <c r="PI8" s="230"/>
      <c r="PJ8" s="194"/>
      <c r="PK8" s="194"/>
      <c r="PL8" s="195"/>
      <c r="PM8" s="196"/>
      <c r="PN8" s="197"/>
      <c r="PO8" s="197"/>
      <c r="PP8" s="231"/>
      <c r="PR8" s="223"/>
      <c r="PS8" s="225"/>
      <c r="PT8" s="226"/>
      <c r="PU8" s="227"/>
      <c r="PW8" s="228"/>
      <c r="PX8" s="229"/>
      <c r="PY8" s="230"/>
      <c r="PZ8" s="194"/>
      <c r="QA8" s="194"/>
      <c r="QB8" s="195"/>
      <c r="QC8" s="196"/>
      <c r="QD8" s="197"/>
      <c r="QE8" s="197"/>
      <c r="QF8" s="231"/>
      <c r="QH8" s="223"/>
      <c r="QI8" s="225"/>
      <c r="QJ8" s="226"/>
      <c r="QK8" s="227"/>
      <c r="QM8" s="228"/>
      <c r="QN8" s="229"/>
      <c r="QO8" s="230"/>
      <c r="QP8" s="194"/>
      <c r="QQ8" s="194"/>
      <c r="QR8" s="195"/>
      <c r="QS8" s="196"/>
      <c r="QT8" s="197"/>
      <c r="QU8" s="197"/>
      <c r="QV8" s="231"/>
      <c r="QX8" s="223"/>
      <c r="QY8" s="225"/>
      <c r="QZ8" s="226"/>
      <c r="RA8" s="227"/>
      <c r="RC8" s="228"/>
      <c r="RD8" s="229"/>
      <c r="RE8" s="230"/>
      <c r="RF8" s="194"/>
      <c r="RG8" s="194"/>
      <c r="RH8" s="195"/>
      <c r="RI8" s="196"/>
      <c r="RJ8" s="197"/>
      <c r="RK8" s="197"/>
      <c r="RL8" s="231"/>
      <c r="RN8" s="223"/>
      <c r="RO8" s="225"/>
      <c r="RP8" s="226"/>
      <c r="RQ8" s="227"/>
      <c r="RS8" s="228"/>
      <c r="RT8" s="229"/>
      <c r="RU8" s="230"/>
      <c r="RV8" s="194"/>
      <c r="RW8" s="194"/>
      <c r="RX8" s="195"/>
      <c r="RY8" s="196"/>
      <c r="RZ8" s="197"/>
      <c r="SA8" s="197"/>
      <c r="SB8" s="231"/>
      <c r="SD8" s="223"/>
      <c r="SE8" s="225"/>
      <c r="SF8" s="226"/>
      <c r="SG8" s="227"/>
      <c r="SI8" s="228"/>
      <c r="SJ8" s="229"/>
      <c r="SK8" s="230"/>
      <c r="SL8" s="194"/>
      <c r="SM8" s="194"/>
      <c r="SN8" s="195"/>
      <c r="SO8" s="196"/>
      <c r="SP8" s="197"/>
      <c r="SQ8" s="197"/>
      <c r="SR8" s="231"/>
      <c r="ST8" s="223"/>
      <c r="SU8" s="225"/>
      <c r="SV8" s="226"/>
      <c r="SW8" s="227"/>
      <c r="SY8" s="228"/>
      <c r="SZ8" s="229"/>
      <c r="TA8" s="230"/>
      <c r="TB8" s="194"/>
      <c r="TC8" s="194"/>
      <c r="TD8" s="195"/>
      <c r="TE8" s="196"/>
      <c r="TF8" s="197"/>
      <c r="TG8" s="197"/>
      <c r="TH8" s="231"/>
      <c r="TJ8" s="223"/>
      <c r="TK8" s="225"/>
      <c r="TL8" s="226"/>
      <c r="TM8" s="227"/>
      <c r="TO8" s="228"/>
      <c r="TP8" s="229"/>
      <c r="TQ8" s="230"/>
      <c r="TR8" s="194"/>
      <c r="TS8" s="194"/>
      <c r="TT8" s="195"/>
      <c r="TU8" s="196"/>
      <c r="TV8" s="197"/>
      <c r="TW8" s="197"/>
      <c r="TX8" s="231"/>
      <c r="TZ8" s="223"/>
      <c r="UA8" s="225"/>
      <c r="UB8" s="226"/>
      <c r="UC8" s="227"/>
      <c r="UE8" s="228"/>
      <c r="UF8" s="229"/>
      <c r="UG8" s="230"/>
      <c r="UH8" s="194"/>
      <c r="UI8" s="194"/>
      <c r="UJ8" s="195"/>
      <c r="UK8" s="196"/>
      <c r="UL8" s="197"/>
      <c r="UM8" s="197"/>
      <c r="UN8" s="231"/>
      <c r="UP8" s="223"/>
      <c r="UQ8" s="225"/>
      <c r="UR8" s="226"/>
      <c r="US8" s="227"/>
      <c r="UU8" s="228"/>
      <c r="UV8" s="229"/>
      <c r="UW8" s="230"/>
      <c r="UX8" s="194"/>
      <c r="UY8" s="194"/>
      <c r="UZ8" s="195"/>
      <c r="VA8" s="196"/>
      <c r="VB8" s="197"/>
      <c r="VC8" s="197"/>
      <c r="VD8" s="231"/>
      <c r="VF8" s="223"/>
      <c r="VG8" s="225"/>
      <c r="VH8" s="226"/>
      <c r="VI8" s="227"/>
      <c r="VK8" s="228"/>
      <c r="VL8" s="229"/>
      <c r="VM8" s="230"/>
      <c r="VN8" s="194"/>
      <c r="VO8" s="194"/>
      <c r="VP8" s="195"/>
      <c r="VQ8" s="196"/>
      <c r="VR8" s="197"/>
      <c r="VS8" s="197"/>
      <c r="VT8" s="231"/>
      <c r="VV8" s="223"/>
      <c r="VW8" s="225"/>
      <c r="VX8" s="226"/>
      <c r="VY8" s="227"/>
      <c r="WA8" s="228"/>
      <c r="WB8" s="229"/>
      <c r="WC8" s="230"/>
      <c r="WD8" s="194"/>
      <c r="WE8" s="194"/>
      <c r="WF8" s="195"/>
      <c r="WG8" s="196"/>
      <c r="WH8" s="197"/>
      <c r="WI8" s="197"/>
      <c r="WJ8" s="231"/>
      <c r="WL8" s="223"/>
      <c r="WM8" s="225"/>
      <c r="WN8" s="226"/>
      <c r="WO8" s="227"/>
      <c r="WQ8" s="228"/>
      <c r="WR8" s="229"/>
      <c r="WS8" s="230"/>
      <c r="WT8" s="194"/>
      <c r="WU8" s="194"/>
      <c r="WV8" s="195"/>
      <c r="WW8" s="196"/>
      <c r="WX8" s="197"/>
      <c r="WY8" s="197"/>
      <c r="WZ8" s="231"/>
      <c r="XB8" s="223"/>
      <c r="XC8" s="225"/>
      <c r="XD8" s="226"/>
      <c r="XE8" s="227"/>
      <c r="XG8" s="228"/>
      <c r="XH8" s="229"/>
      <c r="XI8" s="230"/>
      <c r="XJ8" s="194"/>
      <c r="XK8" s="194"/>
      <c r="XL8" s="195"/>
      <c r="XM8" s="196"/>
      <c r="XN8" s="197"/>
      <c r="XO8" s="197"/>
      <c r="XP8" s="231"/>
      <c r="XR8" s="223"/>
      <c r="XS8" s="225"/>
      <c r="XT8" s="226"/>
      <c r="XU8" s="227"/>
      <c r="XW8" s="228"/>
      <c r="XX8" s="229"/>
      <c r="XY8" s="230"/>
      <c r="XZ8" s="194"/>
      <c r="YA8" s="194"/>
      <c r="YB8" s="195"/>
      <c r="YC8" s="196"/>
      <c r="YD8" s="197"/>
      <c r="YE8" s="197"/>
      <c r="YF8" s="231"/>
      <c r="YH8" s="223"/>
      <c r="YI8" s="225"/>
      <c r="YJ8" s="226"/>
      <c r="YK8" s="227"/>
      <c r="YM8" s="228"/>
      <c r="YN8" s="229"/>
      <c r="YO8" s="230"/>
      <c r="YP8" s="194"/>
      <c r="YQ8" s="194"/>
      <c r="YR8" s="195"/>
      <c r="YS8" s="196"/>
      <c r="YT8" s="197"/>
      <c r="YU8" s="197"/>
      <c r="YV8" s="231"/>
      <c r="YX8" s="223"/>
      <c r="YY8" s="225"/>
      <c r="YZ8" s="226"/>
      <c r="ZA8" s="227"/>
      <c r="ZC8" s="228"/>
      <c r="ZD8" s="229"/>
      <c r="ZE8" s="230"/>
      <c r="ZF8" s="194"/>
      <c r="ZG8" s="194"/>
      <c r="ZH8" s="195"/>
      <c r="ZI8" s="196"/>
      <c r="ZJ8" s="197"/>
      <c r="ZK8" s="197"/>
      <c r="ZL8" s="231"/>
      <c r="ZN8" s="223"/>
      <c r="ZO8" s="225"/>
      <c r="ZP8" s="226"/>
      <c r="ZQ8" s="227"/>
      <c r="ZS8" s="228"/>
      <c r="ZT8" s="229"/>
      <c r="ZU8" s="230"/>
      <c r="ZV8" s="194"/>
      <c r="ZW8" s="194"/>
      <c r="ZX8" s="195"/>
      <c r="ZY8" s="196"/>
      <c r="ZZ8" s="197"/>
      <c r="AAA8" s="197"/>
      <c r="AAB8" s="231"/>
      <c r="AAD8" s="223"/>
      <c r="AAE8" s="225"/>
      <c r="AAF8" s="226"/>
      <c r="AAG8" s="227"/>
      <c r="AAI8" s="228"/>
      <c r="AAJ8" s="229"/>
      <c r="AAK8" s="230"/>
      <c r="AAL8" s="194"/>
      <c r="AAM8" s="194"/>
      <c r="AAN8" s="195"/>
      <c r="AAO8" s="196"/>
      <c r="AAP8" s="197"/>
      <c r="AAQ8" s="197"/>
      <c r="AAR8" s="231"/>
      <c r="AAT8" s="223"/>
      <c r="AAU8" s="225"/>
      <c r="AAV8" s="226"/>
      <c r="AAW8" s="227"/>
      <c r="AAY8" s="228"/>
      <c r="AAZ8" s="229"/>
      <c r="ABA8" s="230"/>
      <c r="ABB8" s="194"/>
      <c r="ABC8" s="194"/>
      <c r="ABD8" s="195"/>
      <c r="ABE8" s="196"/>
      <c r="ABF8" s="197"/>
      <c r="ABG8" s="197"/>
      <c r="ABH8" s="231"/>
      <c r="ABJ8" s="223"/>
      <c r="ABK8" s="225"/>
      <c r="ABL8" s="226"/>
      <c r="ABM8" s="227"/>
      <c r="ABO8" s="228"/>
      <c r="ABP8" s="229"/>
      <c r="ABQ8" s="230"/>
      <c r="ABR8" s="194"/>
      <c r="ABS8" s="194"/>
      <c r="ABT8" s="195"/>
      <c r="ABU8" s="196"/>
      <c r="ABV8" s="197"/>
      <c r="ABW8" s="197"/>
      <c r="ABX8" s="231"/>
      <c r="ABZ8" s="223"/>
      <c r="ACA8" s="225"/>
      <c r="ACB8" s="226"/>
      <c r="ACC8" s="227"/>
      <c r="ACE8" s="228"/>
      <c r="ACF8" s="229"/>
      <c r="ACG8" s="230"/>
      <c r="ACH8" s="194"/>
      <c r="ACI8" s="194"/>
      <c r="ACJ8" s="195"/>
      <c r="ACK8" s="196"/>
      <c r="ACL8" s="197"/>
      <c r="ACM8" s="197"/>
      <c r="ACN8" s="231"/>
      <c r="ACP8" s="223"/>
      <c r="ACQ8" s="225"/>
      <c r="ACR8" s="226"/>
      <c r="ACS8" s="227"/>
      <c r="ACU8" s="228"/>
      <c r="ACV8" s="229"/>
      <c r="ACW8" s="230"/>
      <c r="ACX8" s="194"/>
      <c r="ACY8" s="194"/>
      <c r="ACZ8" s="195"/>
      <c r="ADA8" s="196"/>
      <c r="ADB8" s="197"/>
      <c r="ADC8" s="197"/>
      <c r="ADD8" s="231"/>
      <c r="ADF8" s="223"/>
      <c r="ADG8" s="225"/>
      <c r="ADH8" s="226"/>
      <c r="ADI8" s="227"/>
      <c r="ADK8" s="228"/>
      <c r="ADL8" s="229"/>
      <c r="ADM8" s="230"/>
      <c r="ADN8" s="194"/>
      <c r="ADO8" s="194"/>
      <c r="ADP8" s="195"/>
      <c r="ADQ8" s="196"/>
      <c r="ADR8" s="197"/>
      <c r="ADS8" s="197"/>
      <c r="ADT8" s="231"/>
      <c r="ADV8" s="223"/>
      <c r="ADW8" s="225"/>
      <c r="ADX8" s="226"/>
      <c r="ADY8" s="227"/>
      <c r="AEA8" s="228"/>
      <c r="AEB8" s="229"/>
      <c r="AEC8" s="230"/>
      <c r="AED8" s="194"/>
      <c r="AEE8" s="194"/>
      <c r="AEF8" s="195"/>
      <c r="AEG8" s="196"/>
      <c r="AEH8" s="197"/>
      <c r="AEI8" s="197"/>
      <c r="AEJ8" s="231"/>
      <c r="AEL8" s="223"/>
      <c r="AEM8" s="225"/>
      <c r="AEN8" s="226"/>
      <c r="AEO8" s="227"/>
      <c r="AEQ8" s="228"/>
      <c r="AER8" s="229"/>
      <c r="AES8" s="230"/>
      <c r="AET8" s="194"/>
      <c r="AEU8" s="194"/>
      <c r="AEV8" s="195"/>
      <c r="AEW8" s="196"/>
      <c r="AEX8" s="197"/>
      <c r="AEY8" s="197"/>
      <c r="AEZ8" s="231"/>
      <c r="AFB8" s="223"/>
      <c r="AFC8" s="225"/>
      <c r="AFD8" s="226"/>
      <c r="AFE8" s="227"/>
      <c r="AFG8" s="228"/>
      <c r="AFH8" s="229"/>
      <c r="AFI8" s="230"/>
      <c r="AFJ8" s="194"/>
      <c r="AFK8" s="194"/>
      <c r="AFL8" s="195"/>
      <c r="AFM8" s="196"/>
      <c r="AFN8" s="197"/>
      <c r="AFO8" s="197"/>
      <c r="AFP8" s="231"/>
      <c r="AFR8" s="223"/>
      <c r="AFS8" s="225"/>
      <c r="AFT8" s="226"/>
      <c r="AFU8" s="227"/>
      <c r="AFW8" s="228"/>
      <c r="AFX8" s="229"/>
      <c r="AFY8" s="230"/>
      <c r="AFZ8" s="194"/>
      <c r="AGA8" s="194"/>
      <c r="AGB8" s="195"/>
      <c r="AGC8" s="196"/>
      <c r="AGD8" s="197"/>
      <c r="AGE8" s="197"/>
      <c r="AGF8" s="231"/>
      <c r="AGH8" s="223"/>
      <c r="AGI8" s="225"/>
      <c r="AGJ8" s="226"/>
      <c r="AGK8" s="227"/>
      <c r="AGM8" s="228"/>
      <c r="AGN8" s="229"/>
      <c r="AGO8" s="230"/>
      <c r="AGP8" s="194"/>
      <c r="AGQ8" s="194"/>
      <c r="AGR8" s="195"/>
      <c r="AGS8" s="196"/>
      <c r="AGT8" s="197"/>
      <c r="AGU8" s="197"/>
      <c r="AGV8" s="231"/>
      <c r="AGX8" s="223"/>
      <c r="AGY8" s="225"/>
      <c r="AGZ8" s="226"/>
      <c r="AHA8" s="227"/>
      <c r="AHC8" s="228"/>
      <c r="AHD8" s="229"/>
      <c r="AHE8" s="230"/>
      <c r="AHF8" s="194"/>
      <c r="AHG8" s="194"/>
      <c r="AHH8" s="195"/>
      <c r="AHI8" s="196"/>
      <c r="AHJ8" s="197"/>
      <c r="AHK8" s="197"/>
      <c r="AHL8" s="231"/>
      <c r="AHN8" s="223"/>
      <c r="AHO8" s="225"/>
      <c r="AHP8" s="226"/>
      <c r="AHQ8" s="227"/>
      <c r="AHS8" s="228"/>
      <c r="AHT8" s="229"/>
      <c r="AHU8" s="230"/>
      <c r="AHV8" s="194"/>
      <c r="AHW8" s="194"/>
      <c r="AHX8" s="195"/>
      <c r="AHY8" s="196"/>
      <c r="AHZ8" s="197"/>
      <c r="AIA8" s="197"/>
      <c r="AIB8" s="231"/>
      <c r="AID8" s="223"/>
      <c r="AIE8" s="225"/>
      <c r="AIF8" s="226"/>
      <c r="AIG8" s="227"/>
      <c r="AII8" s="228"/>
      <c r="AIJ8" s="229"/>
      <c r="AIK8" s="230"/>
      <c r="AIL8" s="194"/>
      <c r="AIM8" s="194"/>
      <c r="AIN8" s="195"/>
      <c r="AIO8" s="196"/>
      <c r="AIP8" s="197"/>
      <c r="AIQ8" s="197"/>
      <c r="AIR8" s="231"/>
      <c r="AIT8" s="223"/>
      <c r="AIU8" s="225"/>
      <c r="AIV8" s="226"/>
      <c r="AIW8" s="227"/>
      <c r="AIY8" s="228"/>
      <c r="AIZ8" s="229"/>
      <c r="AJA8" s="230"/>
      <c r="AJB8" s="194"/>
      <c r="AJC8" s="194"/>
      <c r="AJD8" s="195"/>
      <c r="AJE8" s="196"/>
      <c r="AJF8" s="197"/>
      <c r="AJG8" s="197"/>
      <c r="AJH8" s="231"/>
      <c r="AJJ8" s="223"/>
      <c r="AJK8" s="225"/>
      <c r="AJL8" s="226"/>
      <c r="AJM8" s="227"/>
      <c r="AJO8" s="228"/>
      <c r="AJP8" s="229"/>
      <c r="AJQ8" s="230"/>
      <c r="AJR8" s="194"/>
      <c r="AJS8" s="194"/>
      <c r="AJT8" s="195"/>
      <c r="AJU8" s="196"/>
      <c r="AJV8" s="197"/>
      <c r="AJW8" s="197"/>
      <c r="AJX8" s="231"/>
      <c r="AJZ8" s="223"/>
      <c r="AKA8" s="225"/>
      <c r="AKB8" s="226"/>
      <c r="AKC8" s="227"/>
      <c r="AKE8" s="228"/>
      <c r="AKF8" s="229"/>
      <c r="AKG8" s="230"/>
      <c r="AKH8" s="194"/>
      <c r="AKI8" s="194"/>
      <c r="AKJ8" s="195"/>
      <c r="AKK8" s="196"/>
      <c r="AKL8" s="197"/>
      <c r="AKM8" s="197"/>
      <c r="AKN8" s="231"/>
      <c r="AKP8" s="223"/>
      <c r="AKQ8" s="225"/>
      <c r="AKR8" s="226"/>
      <c r="AKS8" s="227"/>
      <c r="AKU8" s="228"/>
      <c r="AKV8" s="229"/>
      <c r="AKW8" s="230"/>
      <c r="AKX8" s="194"/>
      <c r="AKY8" s="194"/>
      <c r="AKZ8" s="195"/>
      <c r="ALA8" s="196"/>
      <c r="ALB8" s="197"/>
      <c r="ALC8" s="197"/>
      <c r="ALD8" s="231"/>
      <c r="ALF8" s="223"/>
      <c r="ALG8" s="225"/>
      <c r="ALH8" s="226"/>
      <c r="ALI8" s="227"/>
      <c r="ALK8" s="228"/>
      <c r="ALL8" s="229"/>
      <c r="ALM8" s="230"/>
      <c r="ALN8" s="194"/>
      <c r="ALO8" s="194"/>
      <c r="ALP8" s="195"/>
      <c r="ALQ8" s="196"/>
      <c r="ALR8" s="197"/>
      <c r="ALS8" s="197"/>
      <c r="ALT8" s="231"/>
      <c r="ALV8" s="223"/>
      <c r="ALW8" s="225"/>
      <c r="ALX8" s="226"/>
      <c r="ALY8" s="227"/>
      <c r="AMA8" s="228"/>
      <c r="AMB8" s="229"/>
      <c r="AMC8" s="230"/>
      <c r="AMD8" s="194"/>
      <c r="AME8" s="194"/>
      <c r="AMF8" s="195"/>
      <c r="AMG8" s="196"/>
      <c r="AMH8" s="197"/>
      <c r="AMI8" s="197"/>
      <c r="AMJ8" s="231"/>
      <c r="AML8" s="223"/>
      <c r="AMM8" s="225"/>
      <c r="AMN8" s="226"/>
      <c r="AMO8" s="227"/>
      <c r="AMQ8" s="228"/>
      <c r="AMR8" s="229"/>
      <c r="AMS8" s="230"/>
      <c r="AMT8" s="194"/>
      <c r="AMU8" s="194"/>
      <c r="AMV8" s="195"/>
      <c r="AMW8" s="196"/>
      <c r="AMX8" s="197"/>
      <c r="AMY8" s="197"/>
      <c r="AMZ8" s="231"/>
      <c r="ANB8" s="223"/>
      <c r="ANC8" s="225"/>
      <c r="AND8" s="226"/>
      <c r="ANE8" s="227"/>
      <c r="ANG8" s="228"/>
      <c r="ANH8" s="229"/>
      <c r="ANI8" s="230"/>
      <c r="ANJ8" s="194"/>
      <c r="ANK8" s="194"/>
      <c r="ANL8" s="195"/>
      <c r="ANM8" s="196"/>
      <c r="ANN8" s="197"/>
      <c r="ANO8" s="197"/>
      <c r="ANP8" s="231"/>
      <c r="ANR8" s="223"/>
      <c r="ANS8" s="225"/>
      <c r="ANT8" s="226"/>
      <c r="ANU8" s="227"/>
      <c r="ANW8" s="228"/>
      <c r="ANX8" s="229"/>
      <c r="ANY8" s="230"/>
      <c r="ANZ8" s="194"/>
      <c r="AOA8" s="194"/>
      <c r="AOB8" s="195"/>
      <c r="AOC8" s="196"/>
      <c r="AOD8" s="197"/>
      <c r="AOE8" s="197"/>
      <c r="AOF8" s="231"/>
      <c r="AOH8" s="223"/>
      <c r="AOI8" s="225"/>
      <c r="AOJ8" s="226"/>
      <c r="AOK8" s="227"/>
      <c r="AOM8" s="228"/>
      <c r="AON8" s="229"/>
      <c r="AOO8" s="230"/>
      <c r="AOP8" s="194"/>
      <c r="AOQ8" s="194"/>
      <c r="AOR8" s="195"/>
      <c r="AOS8" s="196"/>
      <c r="AOT8" s="197"/>
      <c r="AOU8" s="197"/>
      <c r="AOV8" s="231"/>
      <c r="AOX8" s="223"/>
      <c r="AOY8" s="225"/>
      <c r="AOZ8" s="226"/>
      <c r="APA8" s="227"/>
      <c r="APC8" s="228"/>
      <c r="APD8" s="229"/>
      <c r="APE8" s="230"/>
      <c r="APF8" s="194"/>
      <c r="APG8" s="194"/>
      <c r="APH8" s="195"/>
      <c r="API8" s="196"/>
      <c r="APJ8" s="197"/>
      <c r="APK8" s="197"/>
      <c r="APL8" s="231"/>
      <c r="APN8" s="223"/>
      <c r="APO8" s="225"/>
      <c r="APP8" s="226"/>
      <c r="APQ8" s="227"/>
      <c r="APS8" s="228"/>
      <c r="APT8" s="229"/>
      <c r="APU8" s="230"/>
      <c r="APV8" s="194"/>
      <c r="APW8" s="194"/>
      <c r="APX8" s="195"/>
      <c r="APY8" s="196"/>
      <c r="APZ8" s="197"/>
      <c r="AQA8" s="197"/>
      <c r="AQB8" s="231"/>
      <c r="AQD8" s="223"/>
      <c r="AQE8" s="225"/>
      <c r="AQF8" s="226"/>
      <c r="AQG8" s="227"/>
      <c r="AQI8" s="228"/>
      <c r="AQJ8" s="229"/>
      <c r="AQK8" s="230"/>
      <c r="AQL8" s="194"/>
      <c r="AQM8" s="194"/>
      <c r="AQN8" s="195"/>
      <c r="AQO8" s="196"/>
      <c r="AQP8" s="197"/>
      <c r="AQQ8" s="197"/>
      <c r="AQR8" s="231"/>
      <c r="AQT8" s="223"/>
      <c r="AQU8" s="225"/>
      <c r="AQV8" s="226"/>
      <c r="AQW8" s="227"/>
      <c r="AQY8" s="228"/>
      <c r="AQZ8" s="229"/>
      <c r="ARA8" s="230"/>
      <c r="ARB8" s="194"/>
      <c r="ARC8" s="194"/>
      <c r="ARD8" s="195"/>
      <c r="ARE8" s="196"/>
      <c r="ARF8" s="197"/>
      <c r="ARG8" s="197"/>
      <c r="ARH8" s="231"/>
      <c r="ARJ8" s="223"/>
      <c r="ARK8" s="225"/>
      <c r="ARL8" s="226"/>
      <c r="ARM8" s="227"/>
      <c r="ARO8" s="228"/>
      <c r="ARP8" s="229"/>
      <c r="ARQ8" s="230"/>
      <c r="ARR8" s="194"/>
      <c r="ARS8" s="194"/>
      <c r="ART8" s="195"/>
      <c r="ARU8" s="196"/>
      <c r="ARV8" s="197"/>
      <c r="ARW8" s="197"/>
      <c r="ARX8" s="231"/>
      <c r="ARZ8" s="223"/>
      <c r="ASA8" s="225"/>
      <c r="ASB8" s="226"/>
      <c r="ASC8" s="227"/>
      <c r="ASE8" s="228"/>
      <c r="ASF8" s="229"/>
      <c r="ASG8" s="230"/>
      <c r="ASH8" s="194"/>
      <c r="ASI8" s="194"/>
      <c r="ASJ8" s="195"/>
      <c r="ASK8" s="196"/>
      <c r="ASL8" s="197"/>
      <c r="ASM8" s="197"/>
      <c r="ASN8" s="231"/>
      <c r="ASP8" s="223"/>
      <c r="ASQ8" s="225"/>
      <c r="ASR8" s="226"/>
      <c r="ASS8" s="227"/>
      <c r="ASU8" s="228"/>
      <c r="ASV8" s="229"/>
      <c r="ASW8" s="230"/>
      <c r="ASX8" s="194"/>
      <c r="ASY8" s="194"/>
      <c r="ASZ8" s="195"/>
      <c r="ATA8" s="196"/>
      <c r="ATB8" s="197"/>
      <c r="ATC8" s="197"/>
      <c r="ATD8" s="231"/>
      <c r="ATF8" s="223"/>
      <c r="ATG8" s="225"/>
      <c r="ATH8" s="226"/>
      <c r="ATI8" s="227"/>
      <c r="ATK8" s="228"/>
      <c r="ATL8" s="229"/>
      <c r="ATM8" s="230"/>
      <c r="ATN8" s="194"/>
      <c r="ATO8" s="194"/>
      <c r="ATP8" s="195"/>
      <c r="ATQ8" s="196"/>
      <c r="ATR8" s="197"/>
      <c r="ATS8" s="197"/>
      <c r="ATT8" s="231"/>
      <c r="ATV8" s="223"/>
      <c r="ATW8" s="225"/>
      <c r="ATX8" s="226"/>
      <c r="ATY8" s="227"/>
      <c r="AUA8" s="228"/>
      <c r="AUB8" s="229"/>
      <c r="AUC8" s="230"/>
      <c r="AUD8" s="194"/>
      <c r="AUE8" s="194"/>
      <c r="AUF8" s="195"/>
      <c r="AUG8" s="196"/>
      <c r="AUH8" s="197"/>
      <c r="AUI8" s="197"/>
      <c r="AUJ8" s="231"/>
      <c r="AUL8" s="223"/>
      <c r="AUM8" s="225"/>
      <c r="AUN8" s="226"/>
      <c r="AUO8" s="227"/>
      <c r="AUQ8" s="228"/>
      <c r="AUR8" s="229"/>
      <c r="AUS8" s="230"/>
      <c r="AUT8" s="194"/>
      <c r="AUU8" s="194"/>
      <c r="AUV8" s="195"/>
      <c r="AUW8" s="196"/>
      <c r="AUX8" s="197"/>
      <c r="AUY8" s="197"/>
      <c r="AUZ8" s="231"/>
      <c r="AVB8" s="223"/>
      <c r="AVC8" s="225"/>
      <c r="AVD8" s="226"/>
      <c r="AVE8" s="227"/>
      <c r="AVG8" s="228"/>
      <c r="AVH8" s="229"/>
      <c r="AVI8" s="230"/>
      <c r="AVJ8" s="194"/>
      <c r="AVK8" s="194"/>
      <c r="AVL8" s="195"/>
      <c r="AVM8" s="196"/>
      <c r="AVN8" s="197"/>
      <c r="AVO8" s="197"/>
      <c r="AVP8" s="231"/>
      <c r="AVR8" s="223"/>
      <c r="AVS8" s="225"/>
      <c r="AVT8" s="226"/>
      <c r="AVU8" s="227"/>
      <c r="AVW8" s="228"/>
      <c r="AVX8" s="229"/>
      <c r="AVY8" s="230"/>
      <c r="AVZ8" s="194"/>
      <c r="AWA8" s="194"/>
      <c r="AWB8" s="195"/>
      <c r="AWC8" s="196"/>
      <c r="AWD8" s="197"/>
      <c r="AWE8" s="197"/>
      <c r="AWF8" s="231"/>
      <c r="AWH8" s="223"/>
      <c r="AWI8" s="225"/>
      <c r="AWJ8" s="226"/>
      <c r="AWK8" s="227"/>
      <c r="AWM8" s="228"/>
      <c r="AWN8" s="229"/>
      <c r="AWO8" s="230"/>
      <c r="AWP8" s="194"/>
      <c r="AWQ8" s="194"/>
      <c r="AWR8" s="195"/>
      <c r="AWS8" s="196"/>
      <c r="AWT8" s="197"/>
      <c r="AWU8" s="197"/>
      <c r="AWV8" s="231"/>
      <c r="AWX8" s="223"/>
      <c r="AWY8" s="225"/>
      <c r="AWZ8" s="226"/>
      <c r="AXA8" s="227"/>
      <c r="AXC8" s="228"/>
      <c r="AXD8" s="229"/>
      <c r="AXE8" s="230"/>
      <c r="AXF8" s="194"/>
      <c r="AXG8" s="194"/>
      <c r="AXH8" s="195"/>
      <c r="AXI8" s="196"/>
      <c r="AXJ8" s="197"/>
      <c r="AXK8" s="197"/>
      <c r="AXL8" s="231"/>
      <c r="AXN8" s="223"/>
      <c r="AXO8" s="225"/>
      <c r="AXP8" s="226"/>
      <c r="AXQ8" s="227"/>
      <c r="AXS8" s="228"/>
      <c r="AXT8" s="229"/>
      <c r="AXU8" s="230"/>
      <c r="AXV8" s="194"/>
      <c r="AXW8" s="194"/>
      <c r="AXX8" s="195"/>
      <c r="AXY8" s="196"/>
      <c r="AXZ8" s="197"/>
      <c r="AYA8" s="197"/>
      <c r="AYB8" s="231"/>
      <c r="AYD8" s="223"/>
      <c r="AYE8" s="225"/>
      <c r="AYF8" s="226"/>
      <c r="AYG8" s="227"/>
      <c r="AYI8" s="228"/>
      <c r="AYJ8" s="229"/>
      <c r="AYK8" s="230"/>
      <c r="AYL8" s="194"/>
      <c r="AYM8" s="194"/>
      <c r="AYN8" s="195"/>
      <c r="AYO8" s="196"/>
      <c r="AYP8" s="197"/>
      <c r="AYQ8" s="197"/>
      <c r="AYR8" s="231"/>
      <c r="AYT8" s="223"/>
      <c r="AYU8" s="225"/>
      <c r="AYV8" s="226"/>
      <c r="AYW8" s="227"/>
      <c r="AYY8" s="228"/>
      <c r="AYZ8" s="229"/>
      <c r="AZA8" s="230"/>
      <c r="AZB8" s="194"/>
      <c r="AZC8" s="194"/>
      <c r="AZD8" s="195"/>
      <c r="AZE8" s="196"/>
      <c r="AZF8" s="197"/>
      <c r="AZG8" s="197"/>
      <c r="AZH8" s="231"/>
      <c r="AZJ8" s="223"/>
      <c r="AZK8" s="225"/>
      <c r="AZL8" s="226"/>
      <c r="AZM8" s="227"/>
      <c r="AZO8" s="228"/>
      <c r="AZP8" s="229"/>
      <c r="AZQ8" s="230"/>
      <c r="AZR8" s="194"/>
      <c r="AZS8" s="194"/>
      <c r="AZT8" s="195"/>
      <c r="AZU8" s="196"/>
      <c r="AZV8" s="197"/>
      <c r="AZW8" s="197"/>
      <c r="AZX8" s="231"/>
      <c r="AZZ8" s="223"/>
      <c r="BAA8" s="225"/>
      <c r="BAB8" s="226"/>
      <c r="BAC8" s="227"/>
      <c r="BAE8" s="228"/>
      <c r="BAF8" s="229"/>
      <c r="BAG8" s="230"/>
      <c r="BAH8" s="194"/>
      <c r="BAI8" s="194"/>
      <c r="BAJ8" s="195"/>
      <c r="BAK8" s="196"/>
      <c r="BAL8" s="197"/>
      <c r="BAM8" s="197"/>
      <c r="BAN8" s="231"/>
      <c r="BAP8" s="223"/>
      <c r="BAQ8" s="225"/>
      <c r="BAR8" s="226"/>
      <c r="BAS8" s="227"/>
      <c r="BAU8" s="228"/>
      <c r="BAV8" s="229"/>
      <c r="BAW8" s="230"/>
      <c r="BAX8" s="194"/>
      <c r="BAY8" s="194"/>
      <c r="BAZ8" s="195"/>
      <c r="BBA8" s="196"/>
      <c r="BBB8" s="197"/>
      <c r="BBC8" s="197"/>
      <c r="BBD8" s="231"/>
      <c r="BBF8" s="223"/>
      <c r="BBG8" s="225"/>
      <c r="BBH8" s="226"/>
      <c r="BBI8" s="227"/>
      <c r="BBK8" s="228"/>
      <c r="BBL8" s="229"/>
      <c r="BBM8" s="230"/>
      <c r="BBN8" s="194"/>
      <c r="BBO8" s="194"/>
      <c r="BBP8" s="195"/>
      <c r="BBQ8" s="196"/>
      <c r="BBR8" s="197"/>
      <c r="BBS8" s="197"/>
      <c r="BBT8" s="231"/>
      <c r="BBV8" s="223"/>
      <c r="BBW8" s="225"/>
      <c r="BBX8" s="226"/>
      <c r="BBY8" s="227"/>
      <c r="BCA8" s="228"/>
      <c r="BCB8" s="229"/>
      <c r="BCC8" s="230"/>
      <c r="BCD8" s="194"/>
      <c r="BCE8" s="194"/>
      <c r="BCF8" s="195"/>
      <c r="BCG8" s="196"/>
      <c r="BCH8" s="197"/>
      <c r="BCI8" s="197"/>
      <c r="BCJ8" s="231"/>
      <c r="BCL8" s="223"/>
      <c r="BCM8" s="225"/>
      <c r="BCN8" s="226"/>
      <c r="BCO8" s="227"/>
      <c r="BCQ8" s="228"/>
      <c r="BCR8" s="229"/>
      <c r="BCS8" s="230"/>
      <c r="BCT8" s="194"/>
      <c r="BCU8" s="194"/>
      <c r="BCV8" s="195"/>
      <c r="BCW8" s="196"/>
      <c r="BCX8" s="197"/>
      <c r="BCY8" s="197"/>
      <c r="BCZ8" s="231"/>
      <c r="BDB8" s="223"/>
      <c r="BDC8" s="225"/>
      <c r="BDD8" s="226"/>
      <c r="BDE8" s="227"/>
      <c r="BDG8" s="228"/>
      <c r="BDH8" s="229"/>
      <c r="BDI8" s="230"/>
      <c r="BDJ8" s="194"/>
      <c r="BDK8" s="194"/>
      <c r="BDL8" s="195"/>
      <c r="BDM8" s="196"/>
      <c r="BDN8" s="197"/>
      <c r="BDO8" s="197"/>
      <c r="BDP8" s="231"/>
      <c r="BDR8" s="223"/>
      <c r="BDS8" s="225"/>
      <c r="BDT8" s="226"/>
      <c r="BDU8" s="227"/>
      <c r="BDW8" s="228"/>
      <c r="BDX8" s="229"/>
      <c r="BDY8" s="230"/>
      <c r="BDZ8" s="194"/>
      <c r="BEA8" s="194"/>
      <c r="BEB8" s="195"/>
      <c r="BEC8" s="196"/>
      <c r="BED8" s="197"/>
      <c r="BEE8" s="197"/>
      <c r="BEF8" s="231"/>
      <c r="BEH8" s="223"/>
      <c r="BEI8" s="225"/>
      <c r="BEJ8" s="226"/>
      <c r="BEK8" s="227"/>
      <c r="BEM8" s="228"/>
      <c r="BEN8" s="229"/>
      <c r="BEO8" s="230"/>
      <c r="BEP8" s="194"/>
      <c r="BEQ8" s="194"/>
      <c r="BER8" s="195"/>
      <c r="BES8" s="196"/>
      <c r="BET8" s="197"/>
      <c r="BEU8" s="197"/>
      <c r="BEV8" s="231"/>
      <c r="BEX8" s="223"/>
      <c r="BEY8" s="225"/>
      <c r="BEZ8" s="226"/>
      <c r="BFA8" s="227"/>
      <c r="BFC8" s="228"/>
      <c r="BFD8" s="229"/>
      <c r="BFE8" s="230"/>
      <c r="BFF8" s="194"/>
      <c r="BFG8" s="194"/>
      <c r="BFH8" s="195"/>
      <c r="BFI8" s="196"/>
      <c r="BFJ8" s="197"/>
      <c r="BFK8" s="197"/>
      <c r="BFL8" s="231"/>
      <c r="BFN8" s="223"/>
      <c r="BFO8" s="225"/>
      <c r="BFP8" s="226"/>
      <c r="BFQ8" s="227"/>
      <c r="BFS8" s="228"/>
      <c r="BFT8" s="229"/>
      <c r="BFU8" s="230"/>
      <c r="BFV8" s="194"/>
      <c r="BFW8" s="194"/>
      <c r="BFX8" s="195"/>
      <c r="BFY8" s="196"/>
      <c r="BFZ8" s="197"/>
      <c r="BGA8" s="197"/>
      <c r="BGB8" s="231"/>
      <c r="BGD8" s="223"/>
      <c r="BGE8" s="225"/>
      <c r="BGF8" s="226"/>
      <c r="BGG8" s="227"/>
      <c r="BGI8" s="228"/>
      <c r="BGJ8" s="229"/>
      <c r="BGK8" s="230"/>
      <c r="BGL8" s="194"/>
      <c r="BGM8" s="194"/>
      <c r="BGN8" s="195"/>
      <c r="BGO8" s="196"/>
      <c r="BGP8" s="197"/>
      <c r="BGQ8" s="197"/>
      <c r="BGR8" s="231"/>
      <c r="BGT8" s="223"/>
      <c r="BGU8" s="225"/>
      <c r="BGV8" s="226"/>
      <c r="BGW8" s="227"/>
      <c r="BGY8" s="228"/>
      <c r="BGZ8" s="229"/>
      <c r="BHA8" s="230"/>
      <c r="BHB8" s="194"/>
      <c r="BHC8" s="194"/>
      <c r="BHD8" s="195"/>
      <c r="BHE8" s="196"/>
      <c r="BHF8" s="197"/>
      <c r="BHG8" s="197"/>
      <c r="BHH8" s="231"/>
      <c r="BHJ8" s="223"/>
      <c r="BHK8" s="225"/>
      <c r="BHL8" s="226"/>
      <c r="BHM8" s="227"/>
      <c r="BHO8" s="228"/>
      <c r="BHP8" s="229"/>
      <c r="BHQ8" s="230"/>
      <c r="BHR8" s="194"/>
      <c r="BHS8" s="194"/>
      <c r="BHT8" s="195"/>
      <c r="BHU8" s="196"/>
      <c r="BHV8" s="197"/>
      <c r="BHW8" s="197"/>
      <c r="BHX8" s="231"/>
      <c r="BHZ8" s="223"/>
      <c r="BIA8" s="225"/>
      <c r="BIB8" s="226"/>
      <c r="BIC8" s="227"/>
      <c r="BIE8" s="228"/>
      <c r="BIF8" s="229"/>
      <c r="BIG8" s="230"/>
      <c r="BIH8" s="194"/>
      <c r="BII8" s="194"/>
      <c r="BIJ8" s="195"/>
      <c r="BIK8" s="196"/>
      <c r="BIL8" s="197"/>
      <c r="BIM8" s="197"/>
      <c r="BIN8" s="231"/>
      <c r="BIP8" s="223"/>
      <c r="BIQ8" s="225"/>
      <c r="BIR8" s="226"/>
      <c r="BIS8" s="227"/>
      <c r="BIU8" s="228"/>
      <c r="BIV8" s="229"/>
      <c r="BIW8" s="230"/>
      <c r="BIX8" s="194"/>
      <c r="BIY8" s="194"/>
      <c r="BIZ8" s="195"/>
      <c r="BJA8" s="196"/>
      <c r="BJB8" s="197"/>
      <c r="BJC8" s="197"/>
      <c r="BJD8" s="231"/>
      <c r="BJF8" s="223"/>
      <c r="BJG8" s="225"/>
      <c r="BJH8" s="226"/>
      <c r="BJI8" s="227"/>
      <c r="BJK8" s="228"/>
      <c r="BJL8" s="229"/>
      <c r="BJM8" s="230"/>
      <c r="BJN8" s="194"/>
      <c r="BJO8" s="194"/>
      <c r="BJP8" s="195"/>
      <c r="BJQ8" s="196"/>
      <c r="BJR8" s="197"/>
      <c r="BJS8" s="197"/>
      <c r="BJT8" s="231"/>
      <c r="BJV8" s="223"/>
      <c r="BJW8" s="225"/>
      <c r="BJX8" s="226"/>
      <c r="BJY8" s="227"/>
      <c r="BKA8" s="228"/>
      <c r="BKB8" s="229"/>
      <c r="BKC8" s="230"/>
      <c r="BKD8" s="194"/>
      <c r="BKE8" s="194"/>
      <c r="BKF8" s="195"/>
      <c r="BKG8" s="196"/>
      <c r="BKH8" s="197"/>
      <c r="BKI8" s="197"/>
      <c r="BKJ8" s="231"/>
      <c r="BKL8" s="223"/>
      <c r="BKM8" s="225"/>
      <c r="BKN8" s="226"/>
      <c r="BKO8" s="227"/>
      <c r="BKQ8" s="228"/>
      <c r="BKR8" s="229"/>
      <c r="BKS8" s="230"/>
      <c r="BKT8" s="194"/>
      <c r="BKU8" s="194"/>
      <c r="BKV8" s="195"/>
      <c r="BKW8" s="196"/>
      <c r="BKX8" s="197"/>
      <c r="BKY8" s="197"/>
      <c r="BKZ8" s="231"/>
      <c r="BLB8" s="223"/>
      <c r="BLC8" s="225"/>
      <c r="BLD8" s="226"/>
      <c r="BLE8" s="227"/>
      <c r="BLG8" s="228"/>
      <c r="BLH8" s="229"/>
      <c r="BLI8" s="230"/>
      <c r="BLJ8" s="194"/>
      <c r="BLK8" s="194"/>
      <c r="BLL8" s="195"/>
      <c r="BLM8" s="196"/>
      <c r="BLN8" s="197"/>
      <c r="BLO8" s="197"/>
      <c r="BLP8" s="231"/>
      <c r="BLR8" s="223"/>
      <c r="BLS8" s="225"/>
      <c r="BLT8" s="226"/>
      <c r="BLU8" s="227"/>
      <c r="BLW8" s="228"/>
      <c r="BLX8" s="229"/>
      <c r="BLY8" s="230"/>
      <c r="BLZ8" s="194"/>
      <c r="BMA8" s="194"/>
      <c r="BMB8" s="195"/>
      <c r="BMC8" s="196"/>
      <c r="BMD8" s="197"/>
      <c r="BME8" s="197"/>
      <c r="BMF8" s="231"/>
      <c r="BMH8" s="223"/>
      <c r="BMI8" s="225"/>
      <c r="BMJ8" s="226"/>
      <c r="BMK8" s="227"/>
      <c r="BMM8" s="228"/>
      <c r="BMN8" s="229"/>
      <c r="BMO8" s="230"/>
      <c r="BMP8" s="194"/>
      <c r="BMQ8" s="194"/>
      <c r="BMR8" s="195"/>
      <c r="BMS8" s="196"/>
      <c r="BMT8" s="197"/>
      <c r="BMU8" s="197"/>
      <c r="BMV8" s="231"/>
      <c r="BMX8" s="223"/>
      <c r="BMY8" s="225"/>
      <c r="BMZ8" s="226"/>
      <c r="BNA8" s="227"/>
      <c r="BNC8" s="228"/>
      <c r="BND8" s="229"/>
      <c r="BNE8" s="230"/>
      <c r="BNF8" s="194"/>
      <c r="BNG8" s="194"/>
      <c r="BNH8" s="195"/>
      <c r="BNI8" s="196"/>
      <c r="BNJ8" s="197"/>
      <c r="BNK8" s="197"/>
      <c r="BNL8" s="231"/>
      <c r="BNN8" s="223"/>
      <c r="BNO8" s="225"/>
      <c r="BNP8" s="226"/>
      <c r="BNQ8" s="227"/>
      <c r="BNS8" s="228"/>
      <c r="BNT8" s="229"/>
      <c r="BNU8" s="230"/>
      <c r="BNV8" s="194"/>
      <c r="BNW8" s="194"/>
      <c r="BNX8" s="195"/>
      <c r="BNY8" s="196"/>
      <c r="BNZ8" s="197"/>
      <c r="BOA8" s="197"/>
      <c r="BOB8" s="231"/>
      <c r="BOD8" s="223"/>
      <c r="BOE8" s="225"/>
      <c r="BOF8" s="226"/>
      <c r="BOG8" s="227"/>
      <c r="BOI8" s="228"/>
      <c r="BOJ8" s="229"/>
      <c r="BOK8" s="230"/>
      <c r="BOL8" s="194"/>
      <c r="BOM8" s="194"/>
      <c r="BON8" s="195"/>
      <c r="BOO8" s="196"/>
      <c r="BOP8" s="197"/>
      <c r="BOQ8" s="197"/>
      <c r="BOR8" s="231"/>
      <c r="BOT8" s="223"/>
      <c r="BOU8" s="225"/>
      <c r="BOV8" s="226"/>
      <c r="BOW8" s="227"/>
      <c r="BOY8" s="228"/>
      <c r="BOZ8" s="229"/>
      <c r="BPA8" s="230"/>
      <c r="BPB8" s="194"/>
      <c r="BPC8" s="194"/>
      <c r="BPD8" s="195"/>
      <c r="BPE8" s="196"/>
      <c r="BPF8" s="197"/>
      <c r="BPG8" s="197"/>
      <c r="BPH8" s="231"/>
      <c r="BPJ8" s="223"/>
      <c r="BPK8" s="225"/>
      <c r="BPL8" s="226"/>
      <c r="BPM8" s="227"/>
      <c r="BPO8" s="228"/>
      <c r="BPP8" s="229"/>
      <c r="BPQ8" s="230"/>
      <c r="BPR8" s="194"/>
      <c r="BPS8" s="194"/>
      <c r="BPT8" s="195"/>
      <c r="BPU8" s="196"/>
      <c r="BPV8" s="197"/>
      <c r="BPW8" s="197"/>
      <c r="BPX8" s="231"/>
      <c r="BPZ8" s="223"/>
      <c r="BQA8" s="225"/>
      <c r="BQB8" s="226"/>
      <c r="BQC8" s="227"/>
      <c r="BQE8" s="228"/>
      <c r="BQF8" s="229"/>
      <c r="BQG8" s="230"/>
      <c r="BQH8" s="194"/>
      <c r="BQI8" s="194"/>
      <c r="BQJ8" s="195"/>
      <c r="BQK8" s="196"/>
      <c r="BQL8" s="197"/>
      <c r="BQM8" s="197"/>
      <c r="BQN8" s="231"/>
      <c r="BQP8" s="223"/>
      <c r="BQQ8" s="225"/>
      <c r="BQR8" s="226"/>
      <c r="BQS8" s="227"/>
      <c r="BQU8" s="228"/>
      <c r="BQV8" s="229"/>
      <c r="BQW8" s="230"/>
      <c r="BQX8" s="194"/>
      <c r="BQY8" s="194"/>
      <c r="BQZ8" s="195"/>
      <c r="BRA8" s="196"/>
      <c r="BRB8" s="197"/>
      <c r="BRC8" s="197"/>
      <c r="BRD8" s="231"/>
      <c r="BRF8" s="223"/>
      <c r="BRG8" s="225"/>
      <c r="BRH8" s="226"/>
      <c r="BRI8" s="227"/>
      <c r="BRK8" s="228"/>
      <c r="BRL8" s="229"/>
      <c r="BRM8" s="230"/>
      <c r="BRN8" s="194"/>
      <c r="BRO8" s="194"/>
      <c r="BRP8" s="195"/>
      <c r="BRQ8" s="196"/>
      <c r="BRR8" s="197"/>
      <c r="BRS8" s="197"/>
      <c r="BRT8" s="231"/>
      <c r="BRV8" s="223"/>
      <c r="BRW8" s="225"/>
      <c r="BRX8" s="226"/>
      <c r="BRY8" s="227"/>
      <c r="BSA8" s="228"/>
      <c r="BSB8" s="229"/>
      <c r="BSC8" s="230"/>
      <c r="BSD8" s="194"/>
      <c r="BSE8" s="194"/>
      <c r="BSF8" s="195"/>
      <c r="BSG8" s="196"/>
      <c r="BSH8" s="197"/>
      <c r="BSI8" s="197"/>
      <c r="BSJ8" s="231"/>
      <c r="BSL8" s="223"/>
      <c r="BSM8" s="225"/>
      <c r="BSN8" s="226"/>
      <c r="BSO8" s="227"/>
      <c r="BSQ8" s="228"/>
      <c r="BSR8" s="229"/>
      <c r="BSS8" s="230"/>
      <c r="BST8" s="194"/>
      <c r="BSU8" s="194"/>
      <c r="BSV8" s="195"/>
      <c r="BSW8" s="196"/>
      <c r="BSX8" s="197"/>
      <c r="BSY8" s="197"/>
      <c r="BSZ8" s="231"/>
      <c r="BTB8" s="223"/>
      <c r="BTC8" s="225"/>
      <c r="BTD8" s="226"/>
      <c r="BTE8" s="227"/>
      <c r="BTG8" s="228"/>
      <c r="BTH8" s="229"/>
      <c r="BTI8" s="230"/>
      <c r="BTJ8" s="194"/>
      <c r="BTK8" s="194"/>
      <c r="BTL8" s="195"/>
      <c r="BTM8" s="196"/>
      <c r="BTN8" s="197"/>
      <c r="BTO8" s="197"/>
      <c r="BTP8" s="231"/>
      <c r="BTR8" s="223"/>
      <c r="BTS8" s="225"/>
      <c r="BTT8" s="226"/>
      <c r="BTU8" s="227"/>
      <c r="BTW8" s="228"/>
      <c r="BTX8" s="229"/>
      <c r="BTY8" s="230"/>
      <c r="BTZ8" s="194"/>
      <c r="BUA8" s="194"/>
      <c r="BUB8" s="195"/>
      <c r="BUC8" s="196"/>
      <c r="BUD8" s="197"/>
      <c r="BUE8" s="197"/>
      <c r="BUF8" s="231"/>
      <c r="BUH8" s="223"/>
      <c r="BUI8" s="225"/>
      <c r="BUJ8" s="226"/>
      <c r="BUK8" s="227"/>
      <c r="BUM8" s="228"/>
      <c r="BUN8" s="229"/>
      <c r="BUO8" s="230"/>
      <c r="BUP8" s="194"/>
      <c r="BUQ8" s="194"/>
      <c r="BUR8" s="195"/>
      <c r="BUS8" s="196"/>
      <c r="BUT8" s="197"/>
      <c r="BUU8" s="197"/>
      <c r="BUV8" s="231"/>
      <c r="BUX8" s="223"/>
      <c r="BUY8" s="225"/>
      <c r="BUZ8" s="226"/>
      <c r="BVA8" s="227"/>
      <c r="BVC8" s="228"/>
      <c r="BVD8" s="229"/>
      <c r="BVE8" s="230"/>
      <c r="BVF8" s="194"/>
      <c r="BVG8" s="194"/>
      <c r="BVH8" s="195"/>
      <c r="BVI8" s="196"/>
      <c r="BVJ8" s="197"/>
      <c r="BVK8" s="197"/>
      <c r="BVL8" s="231"/>
      <c r="BVN8" s="223"/>
      <c r="BVO8" s="225"/>
      <c r="BVP8" s="226"/>
      <c r="BVQ8" s="227"/>
      <c r="BVS8" s="228"/>
      <c r="BVT8" s="229"/>
      <c r="BVU8" s="230"/>
      <c r="BVV8" s="194"/>
      <c r="BVW8" s="194"/>
      <c r="BVX8" s="195"/>
      <c r="BVY8" s="196"/>
      <c r="BVZ8" s="197"/>
      <c r="BWA8" s="197"/>
      <c r="BWB8" s="231"/>
      <c r="BWD8" s="223"/>
      <c r="BWE8" s="225"/>
      <c r="BWF8" s="226"/>
      <c r="BWG8" s="227"/>
      <c r="BWI8" s="228"/>
      <c r="BWJ8" s="229"/>
      <c r="BWK8" s="230"/>
      <c r="BWL8" s="194"/>
      <c r="BWM8" s="194"/>
      <c r="BWN8" s="195"/>
      <c r="BWO8" s="196"/>
      <c r="BWP8" s="197"/>
      <c r="BWQ8" s="197"/>
      <c r="BWR8" s="231"/>
      <c r="BWT8" s="223"/>
      <c r="BWU8" s="225"/>
      <c r="BWV8" s="226"/>
      <c r="BWW8" s="227"/>
      <c r="BWY8" s="228"/>
      <c r="BWZ8" s="229"/>
      <c r="BXA8" s="230"/>
      <c r="BXB8" s="194"/>
      <c r="BXC8" s="194"/>
      <c r="BXD8" s="195"/>
      <c r="BXE8" s="196"/>
      <c r="BXF8" s="197"/>
      <c r="BXG8" s="197"/>
      <c r="BXH8" s="231"/>
      <c r="BXJ8" s="223"/>
      <c r="BXK8" s="225"/>
      <c r="BXL8" s="226"/>
      <c r="BXM8" s="227"/>
      <c r="BXO8" s="228"/>
      <c r="BXP8" s="229"/>
      <c r="BXQ8" s="230"/>
      <c r="BXR8" s="194"/>
      <c r="BXS8" s="194"/>
      <c r="BXT8" s="195"/>
      <c r="BXU8" s="196"/>
      <c r="BXV8" s="197"/>
      <c r="BXW8" s="197"/>
      <c r="BXX8" s="231"/>
      <c r="BXZ8" s="223"/>
      <c r="BYA8" s="225"/>
      <c r="BYB8" s="226"/>
      <c r="BYC8" s="227"/>
      <c r="BYE8" s="228"/>
      <c r="BYF8" s="229"/>
      <c r="BYG8" s="230"/>
      <c r="BYH8" s="194"/>
      <c r="BYI8" s="194"/>
      <c r="BYJ8" s="195"/>
      <c r="BYK8" s="196"/>
      <c r="BYL8" s="197"/>
      <c r="BYM8" s="197"/>
      <c r="BYN8" s="231"/>
      <c r="BYP8" s="223"/>
      <c r="BYQ8" s="225"/>
      <c r="BYR8" s="226"/>
      <c r="BYS8" s="227"/>
      <c r="BYU8" s="228"/>
      <c r="BYV8" s="229"/>
      <c r="BYW8" s="230"/>
      <c r="BYX8" s="194"/>
      <c r="BYY8" s="194"/>
      <c r="BYZ8" s="195"/>
      <c r="BZA8" s="196"/>
      <c r="BZB8" s="197"/>
      <c r="BZC8" s="197"/>
      <c r="BZD8" s="231"/>
      <c r="BZF8" s="223"/>
      <c r="BZG8" s="225"/>
      <c r="BZH8" s="226"/>
      <c r="BZI8" s="227"/>
      <c r="BZK8" s="228"/>
      <c r="BZL8" s="229"/>
      <c r="BZM8" s="230"/>
      <c r="BZN8" s="194"/>
      <c r="BZO8" s="194"/>
      <c r="BZP8" s="195"/>
      <c r="BZQ8" s="196"/>
      <c r="BZR8" s="197"/>
      <c r="BZS8" s="197"/>
      <c r="BZT8" s="231"/>
      <c r="BZV8" s="223"/>
      <c r="BZW8" s="225"/>
      <c r="BZX8" s="226"/>
      <c r="BZY8" s="227"/>
      <c r="CAA8" s="228"/>
      <c r="CAB8" s="229"/>
      <c r="CAC8" s="230"/>
      <c r="CAD8" s="194"/>
      <c r="CAE8" s="194"/>
      <c r="CAF8" s="195"/>
      <c r="CAG8" s="196"/>
      <c r="CAH8" s="197"/>
      <c r="CAI8" s="197"/>
      <c r="CAJ8" s="231"/>
      <c r="CAL8" s="223"/>
      <c r="CAM8" s="225"/>
      <c r="CAN8" s="226"/>
      <c r="CAO8" s="227"/>
      <c r="CAQ8" s="228"/>
      <c r="CAR8" s="229"/>
      <c r="CAS8" s="230"/>
      <c r="CAT8" s="194"/>
      <c r="CAU8" s="194"/>
      <c r="CAV8" s="195"/>
      <c r="CAW8" s="196"/>
      <c r="CAX8" s="197"/>
      <c r="CAY8" s="197"/>
      <c r="CAZ8" s="231"/>
      <c r="CBB8" s="223"/>
      <c r="CBC8" s="225"/>
      <c r="CBD8" s="226"/>
      <c r="CBE8" s="227"/>
      <c r="CBG8" s="228"/>
      <c r="CBH8" s="229"/>
      <c r="CBI8" s="230"/>
      <c r="CBJ8" s="194"/>
      <c r="CBK8" s="194"/>
      <c r="CBL8" s="195"/>
      <c r="CBM8" s="196"/>
      <c r="CBN8" s="197"/>
      <c r="CBO8" s="197"/>
      <c r="CBP8" s="231"/>
      <c r="CBR8" s="223"/>
      <c r="CBS8" s="225"/>
      <c r="CBT8" s="226"/>
      <c r="CBU8" s="227"/>
      <c r="CBW8" s="228"/>
      <c r="CBX8" s="229"/>
      <c r="CBY8" s="230"/>
      <c r="CBZ8" s="194"/>
      <c r="CCA8" s="194"/>
      <c r="CCB8" s="195"/>
      <c r="CCC8" s="196"/>
      <c r="CCD8" s="197"/>
      <c r="CCE8" s="197"/>
      <c r="CCF8" s="231"/>
      <c r="CCH8" s="223"/>
      <c r="CCI8" s="225"/>
      <c r="CCJ8" s="226"/>
      <c r="CCK8" s="227"/>
      <c r="CCM8" s="228"/>
      <c r="CCN8" s="229"/>
      <c r="CCO8" s="230"/>
      <c r="CCP8" s="194"/>
      <c r="CCQ8" s="194"/>
      <c r="CCR8" s="195"/>
      <c r="CCS8" s="196"/>
      <c r="CCT8" s="197"/>
      <c r="CCU8" s="197"/>
      <c r="CCV8" s="231"/>
      <c r="CCX8" s="223"/>
      <c r="CCY8" s="225"/>
      <c r="CCZ8" s="226"/>
      <c r="CDA8" s="227"/>
      <c r="CDC8" s="228"/>
      <c r="CDD8" s="229"/>
      <c r="CDE8" s="230"/>
      <c r="CDF8" s="194"/>
      <c r="CDG8" s="194"/>
      <c r="CDH8" s="195"/>
      <c r="CDI8" s="196"/>
      <c r="CDJ8" s="197"/>
      <c r="CDK8" s="197"/>
      <c r="CDL8" s="231"/>
      <c r="CDN8" s="223"/>
      <c r="CDO8" s="225"/>
      <c r="CDP8" s="226"/>
      <c r="CDQ8" s="227"/>
      <c r="CDS8" s="228"/>
      <c r="CDT8" s="229"/>
      <c r="CDU8" s="230"/>
      <c r="CDV8" s="194"/>
      <c r="CDW8" s="194"/>
      <c r="CDX8" s="195"/>
      <c r="CDY8" s="196"/>
      <c r="CDZ8" s="197"/>
      <c r="CEA8" s="197"/>
      <c r="CEB8" s="231"/>
      <c r="CED8" s="223"/>
      <c r="CEE8" s="225"/>
      <c r="CEF8" s="226"/>
      <c r="CEG8" s="227"/>
      <c r="CEI8" s="228"/>
      <c r="CEJ8" s="229"/>
      <c r="CEK8" s="230"/>
      <c r="CEL8" s="194"/>
      <c r="CEM8" s="194"/>
      <c r="CEN8" s="195"/>
      <c r="CEO8" s="196"/>
      <c r="CEP8" s="197"/>
      <c r="CEQ8" s="197"/>
      <c r="CER8" s="231"/>
      <c r="CET8" s="223"/>
      <c r="CEU8" s="225"/>
      <c r="CEV8" s="226"/>
      <c r="CEW8" s="227"/>
      <c r="CEY8" s="228"/>
      <c r="CEZ8" s="229"/>
      <c r="CFA8" s="230"/>
      <c r="CFB8" s="194"/>
      <c r="CFC8" s="194"/>
      <c r="CFD8" s="195"/>
      <c r="CFE8" s="196"/>
      <c r="CFF8" s="197"/>
      <c r="CFG8" s="197"/>
      <c r="CFH8" s="231"/>
      <c r="CFJ8" s="223"/>
      <c r="CFK8" s="225"/>
      <c r="CFL8" s="226"/>
      <c r="CFM8" s="227"/>
      <c r="CFO8" s="228"/>
      <c r="CFP8" s="229"/>
      <c r="CFQ8" s="230"/>
      <c r="CFR8" s="194"/>
      <c r="CFS8" s="194"/>
      <c r="CFT8" s="195"/>
      <c r="CFU8" s="196"/>
      <c r="CFV8" s="197"/>
      <c r="CFW8" s="197"/>
      <c r="CFX8" s="231"/>
      <c r="CFZ8" s="223"/>
      <c r="CGA8" s="225"/>
      <c r="CGB8" s="226"/>
      <c r="CGC8" s="227"/>
      <c r="CGE8" s="228"/>
      <c r="CGF8" s="229"/>
      <c r="CGG8" s="230"/>
      <c r="CGH8" s="194"/>
      <c r="CGI8" s="194"/>
      <c r="CGJ8" s="195"/>
      <c r="CGK8" s="196"/>
      <c r="CGL8" s="197"/>
      <c r="CGM8" s="197"/>
      <c r="CGN8" s="231"/>
      <c r="CGP8" s="223"/>
      <c r="CGQ8" s="225"/>
      <c r="CGR8" s="226"/>
      <c r="CGS8" s="227"/>
      <c r="CGU8" s="228"/>
      <c r="CGV8" s="229"/>
      <c r="CGW8" s="230"/>
      <c r="CGX8" s="194"/>
      <c r="CGY8" s="194"/>
      <c r="CGZ8" s="195"/>
      <c r="CHA8" s="196"/>
      <c r="CHB8" s="197"/>
      <c r="CHC8" s="197"/>
      <c r="CHD8" s="231"/>
      <c r="CHF8" s="223"/>
      <c r="CHG8" s="225"/>
      <c r="CHH8" s="226"/>
      <c r="CHI8" s="227"/>
      <c r="CHK8" s="228"/>
      <c r="CHL8" s="229"/>
      <c r="CHM8" s="230"/>
      <c r="CHN8" s="194"/>
      <c r="CHO8" s="194"/>
      <c r="CHP8" s="195"/>
      <c r="CHQ8" s="196"/>
      <c r="CHR8" s="197"/>
      <c r="CHS8" s="197"/>
      <c r="CHT8" s="231"/>
      <c r="CHV8" s="223"/>
      <c r="CHW8" s="225"/>
      <c r="CHX8" s="226"/>
      <c r="CHY8" s="227"/>
      <c r="CIA8" s="228"/>
      <c r="CIB8" s="229"/>
      <c r="CIC8" s="230"/>
      <c r="CID8" s="194"/>
      <c r="CIE8" s="194"/>
      <c r="CIF8" s="195"/>
      <c r="CIG8" s="196"/>
      <c r="CIH8" s="197"/>
      <c r="CII8" s="197"/>
      <c r="CIJ8" s="231"/>
      <c r="CIL8" s="223"/>
      <c r="CIM8" s="225"/>
      <c r="CIN8" s="226"/>
      <c r="CIO8" s="227"/>
      <c r="CIQ8" s="228"/>
      <c r="CIR8" s="229"/>
      <c r="CIS8" s="230"/>
      <c r="CIT8" s="194"/>
      <c r="CIU8" s="194"/>
      <c r="CIV8" s="195"/>
      <c r="CIW8" s="196"/>
      <c r="CIX8" s="197"/>
      <c r="CIY8" s="197"/>
      <c r="CIZ8" s="231"/>
      <c r="CJB8" s="223"/>
      <c r="CJC8" s="225"/>
      <c r="CJD8" s="226"/>
      <c r="CJE8" s="227"/>
      <c r="CJG8" s="228"/>
      <c r="CJH8" s="229"/>
      <c r="CJI8" s="230"/>
      <c r="CJJ8" s="194"/>
      <c r="CJK8" s="194"/>
      <c r="CJL8" s="195"/>
      <c r="CJM8" s="196"/>
      <c r="CJN8" s="197"/>
      <c r="CJO8" s="197"/>
      <c r="CJP8" s="231"/>
      <c r="CJR8" s="223"/>
      <c r="CJS8" s="225"/>
      <c r="CJT8" s="226"/>
      <c r="CJU8" s="227"/>
      <c r="CJW8" s="228"/>
      <c r="CJX8" s="229"/>
      <c r="CJY8" s="230"/>
      <c r="CJZ8" s="194"/>
      <c r="CKA8" s="194"/>
      <c r="CKB8" s="195"/>
      <c r="CKC8" s="196"/>
      <c r="CKD8" s="197"/>
      <c r="CKE8" s="197"/>
      <c r="CKF8" s="231"/>
      <c r="CKH8" s="223"/>
      <c r="CKI8" s="225"/>
      <c r="CKJ8" s="226"/>
      <c r="CKK8" s="227"/>
      <c r="CKM8" s="228"/>
      <c r="CKN8" s="229"/>
      <c r="CKO8" s="230"/>
      <c r="CKP8" s="194"/>
      <c r="CKQ8" s="194"/>
      <c r="CKR8" s="195"/>
      <c r="CKS8" s="196"/>
      <c r="CKT8" s="197"/>
      <c r="CKU8" s="197"/>
      <c r="CKV8" s="231"/>
      <c r="CKX8" s="223"/>
      <c r="CKY8" s="225"/>
      <c r="CKZ8" s="226"/>
      <c r="CLA8" s="227"/>
      <c r="CLC8" s="228"/>
      <c r="CLD8" s="229"/>
      <c r="CLE8" s="230"/>
      <c r="CLF8" s="194"/>
      <c r="CLG8" s="194"/>
      <c r="CLH8" s="195"/>
      <c r="CLI8" s="196"/>
      <c r="CLJ8" s="197"/>
      <c r="CLK8" s="197"/>
      <c r="CLL8" s="231"/>
      <c r="CLN8" s="223"/>
      <c r="CLO8" s="225"/>
      <c r="CLP8" s="226"/>
      <c r="CLQ8" s="227"/>
      <c r="CLS8" s="228"/>
      <c r="CLT8" s="229"/>
      <c r="CLU8" s="230"/>
      <c r="CLV8" s="194"/>
      <c r="CLW8" s="194"/>
      <c r="CLX8" s="195"/>
      <c r="CLY8" s="196"/>
      <c r="CLZ8" s="197"/>
      <c r="CMA8" s="197"/>
      <c r="CMB8" s="231"/>
      <c r="CMD8" s="223"/>
      <c r="CME8" s="225"/>
      <c r="CMF8" s="226"/>
      <c r="CMG8" s="227"/>
      <c r="CMI8" s="228"/>
      <c r="CMJ8" s="229"/>
      <c r="CMK8" s="230"/>
      <c r="CML8" s="194"/>
      <c r="CMM8" s="194"/>
      <c r="CMN8" s="195"/>
      <c r="CMO8" s="196"/>
      <c r="CMP8" s="197"/>
      <c r="CMQ8" s="197"/>
      <c r="CMR8" s="231"/>
      <c r="CMT8" s="223"/>
      <c r="CMU8" s="225"/>
      <c r="CMV8" s="226"/>
      <c r="CMW8" s="227"/>
      <c r="CMY8" s="228"/>
      <c r="CMZ8" s="229"/>
      <c r="CNA8" s="230"/>
      <c r="CNB8" s="194"/>
      <c r="CNC8" s="194"/>
      <c r="CND8" s="195"/>
      <c r="CNE8" s="196"/>
      <c r="CNF8" s="197"/>
      <c r="CNG8" s="197"/>
      <c r="CNH8" s="231"/>
      <c r="CNJ8" s="223"/>
      <c r="CNK8" s="225"/>
      <c r="CNL8" s="226"/>
      <c r="CNM8" s="227"/>
      <c r="CNO8" s="228"/>
      <c r="CNP8" s="229"/>
      <c r="CNQ8" s="230"/>
      <c r="CNR8" s="194"/>
      <c r="CNS8" s="194"/>
      <c r="CNT8" s="195"/>
      <c r="CNU8" s="196"/>
      <c r="CNV8" s="197"/>
      <c r="CNW8" s="197"/>
      <c r="CNX8" s="231"/>
      <c r="CNZ8" s="223"/>
      <c r="COA8" s="225"/>
      <c r="COB8" s="226"/>
      <c r="COC8" s="227"/>
      <c r="COE8" s="228"/>
      <c r="COF8" s="229"/>
      <c r="COG8" s="230"/>
      <c r="COH8" s="194"/>
      <c r="COI8" s="194"/>
      <c r="COJ8" s="195"/>
      <c r="COK8" s="196"/>
      <c r="COL8" s="197"/>
      <c r="COM8" s="197"/>
      <c r="CON8" s="231"/>
      <c r="COP8" s="223"/>
      <c r="COQ8" s="225"/>
      <c r="COR8" s="226"/>
      <c r="COS8" s="227"/>
      <c r="COU8" s="228"/>
      <c r="COV8" s="229"/>
      <c r="COW8" s="230"/>
      <c r="COX8" s="194"/>
      <c r="COY8" s="194"/>
      <c r="COZ8" s="195"/>
      <c r="CPA8" s="196"/>
      <c r="CPB8" s="197"/>
      <c r="CPC8" s="197"/>
      <c r="CPD8" s="231"/>
      <c r="CPF8" s="223"/>
      <c r="CPG8" s="225"/>
      <c r="CPH8" s="226"/>
      <c r="CPI8" s="227"/>
      <c r="CPK8" s="228"/>
      <c r="CPL8" s="229"/>
      <c r="CPM8" s="230"/>
      <c r="CPN8" s="194"/>
      <c r="CPO8" s="194"/>
      <c r="CPP8" s="195"/>
      <c r="CPQ8" s="196"/>
      <c r="CPR8" s="197"/>
      <c r="CPS8" s="197"/>
      <c r="CPT8" s="231"/>
      <c r="CPV8" s="223"/>
      <c r="CPW8" s="225"/>
      <c r="CPX8" s="226"/>
      <c r="CPY8" s="227"/>
      <c r="CQA8" s="228"/>
      <c r="CQB8" s="229"/>
      <c r="CQC8" s="230"/>
      <c r="CQD8" s="194"/>
      <c r="CQE8" s="194"/>
      <c r="CQF8" s="195"/>
      <c r="CQG8" s="196"/>
      <c r="CQH8" s="197"/>
      <c r="CQI8" s="197"/>
      <c r="CQJ8" s="231"/>
      <c r="CQL8" s="223"/>
      <c r="CQM8" s="225"/>
      <c r="CQN8" s="226"/>
      <c r="CQO8" s="227"/>
      <c r="CQQ8" s="228"/>
      <c r="CQR8" s="229"/>
      <c r="CQS8" s="230"/>
      <c r="CQT8" s="194"/>
      <c r="CQU8" s="194"/>
      <c r="CQV8" s="195"/>
      <c r="CQW8" s="196"/>
      <c r="CQX8" s="197"/>
      <c r="CQY8" s="197"/>
      <c r="CQZ8" s="231"/>
      <c r="CRB8" s="223"/>
      <c r="CRC8" s="225"/>
      <c r="CRD8" s="226"/>
      <c r="CRE8" s="227"/>
      <c r="CRG8" s="228"/>
      <c r="CRH8" s="229"/>
      <c r="CRI8" s="230"/>
      <c r="CRJ8" s="194"/>
      <c r="CRK8" s="194"/>
      <c r="CRL8" s="195"/>
      <c r="CRM8" s="196"/>
      <c r="CRN8" s="197"/>
      <c r="CRO8" s="197"/>
      <c r="CRP8" s="231"/>
      <c r="CRR8" s="223"/>
      <c r="CRS8" s="225"/>
      <c r="CRT8" s="226"/>
      <c r="CRU8" s="227"/>
      <c r="CRW8" s="228"/>
      <c r="CRX8" s="229"/>
      <c r="CRY8" s="230"/>
      <c r="CRZ8" s="194"/>
      <c r="CSA8" s="194"/>
      <c r="CSB8" s="195"/>
      <c r="CSC8" s="196"/>
      <c r="CSD8" s="197"/>
      <c r="CSE8" s="197"/>
      <c r="CSF8" s="231"/>
      <c r="CSH8" s="223"/>
      <c r="CSI8" s="225"/>
      <c r="CSJ8" s="226"/>
      <c r="CSK8" s="227"/>
      <c r="CSM8" s="228"/>
      <c r="CSN8" s="229"/>
      <c r="CSO8" s="230"/>
      <c r="CSP8" s="194"/>
      <c r="CSQ8" s="194"/>
      <c r="CSR8" s="195"/>
      <c r="CSS8" s="196"/>
      <c r="CST8" s="197"/>
      <c r="CSU8" s="197"/>
      <c r="CSV8" s="231"/>
      <c r="CSX8" s="223"/>
      <c r="CSY8" s="225"/>
      <c r="CSZ8" s="226"/>
      <c r="CTA8" s="227"/>
      <c r="CTC8" s="228"/>
      <c r="CTD8" s="229"/>
      <c r="CTE8" s="230"/>
      <c r="CTF8" s="194"/>
      <c r="CTG8" s="194"/>
      <c r="CTH8" s="195"/>
      <c r="CTI8" s="196"/>
      <c r="CTJ8" s="197"/>
      <c r="CTK8" s="197"/>
      <c r="CTL8" s="231"/>
      <c r="CTN8" s="223"/>
      <c r="CTO8" s="225"/>
      <c r="CTP8" s="226"/>
      <c r="CTQ8" s="227"/>
      <c r="CTS8" s="228"/>
      <c r="CTT8" s="229"/>
      <c r="CTU8" s="230"/>
      <c r="CTV8" s="194"/>
      <c r="CTW8" s="194"/>
      <c r="CTX8" s="195"/>
      <c r="CTY8" s="196"/>
      <c r="CTZ8" s="197"/>
      <c r="CUA8" s="197"/>
      <c r="CUB8" s="231"/>
      <c r="CUD8" s="223"/>
      <c r="CUE8" s="225"/>
      <c r="CUF8" s="226"/>
      <c r="CUG8" s="227"/>
      <c r="CUI8" s="228"/>
      <c r="CUJ8" s="229"/>
      <c r="CUK8" s="230"/>
      <c r="CUL8" s="194"/>
      <c r="CUM8" s="194"/>
      <c r="CUN8" s="195"/>
      <c r="CUO8" s="196"/>
      <c r="CUP8" s="197"/>
      <c r="CUQ8" s="197"/>
      <c r="CUR8" s="231"/>
      <c r="CUT8" s="223"/>
      <c r="CUU8" s="225"/>
      <c r="CUV8" s="226"/>
      <c r="CUW8" s="227"/>
      <c r="CUY8" s="228"/>
      <c r="CUZ8" s="229"/>
      <c r="CVA8" s="230"/>
      <c r="CVB8" s="194"/>
      <c r="CVC8" s="194"/>
      <c r="CVD8" s="195"/>
      <c r="CVE8" s="196"/>
      <c r="CVF8" s="197"/>
      <c r="CVG8" s="197"/>
      <c r="CVH8" s="231"/>
      <c r="CVJ8" s="223"/>
      <c r="CVK8" s="225"/>
      <c r="CVL8" s="226"/>
      <c r="CVM8" s="227"/>
      <c r="CVO8" s="228"/>
      <c r="CVP8" s="229"/>
      <c r="CVQ8" s="230"/>
      <c r="CVR8" s="194"/>
      <c r="CVS8" s="194"/>
      <c r="CVT8" s="195"/>
      <c r="CVU8" s="196"/>
      <c r="CVV8" s="197"/>
      <c r="CVW8" s="197"/>
      <c r="CVX8" s="231"/>
      <c r="CVZ8" s="223"/>
      <c r="CWA8" s="225"/>
      <c r="CWB8" s="226"/>
      <c r="CWC8" s="227"/>
      <c r="CWE8" s="228"/>
      <c r="CWF8" s="229"/>
      <c r="CWG8" s="230"/>
      <c r="CWH8" s="194"/>
      <c r="CWI8" s="194"/>
      <c r="CWJ8" s="195"/>
      <c r="CWK8" s="196"/>
      <c r="CWL8" s="197"/>
      <c r="CWM8" s="197"/>
      <c r="CWN8" s="231"/>
      <c r="CWP8" s="223"/>
      <c r="CWQ8" s="225"/>
      <c r="CWR8" s="226"/>
      <c r="CWS8" s="227"/>
      <c r="CWU8" s="228"/>
      <c r="CWV8" s="229"/>
      <c r="CWW8" s="230"/>
      <c r="CWX8" s="194"/>
      <c r="CWY8" s="194"/>
      <c r="CWZ8" s="195"/>
      <c r="CXA8" s="196"/>
      <c r="CXB8" s="197"/>
      <c r="CXC8" s="197"/>
      <c r="CXD8" s="231"/>
      <c r="CXF8" s="223"/>
      <c r="CXG8" s="225"/>
      <c r="CXH8" s="226"/>
      <c r="CXI8" s="227"/>
      <c r="CXK8" s="228"/>
      <c r="CXL8" s="229"/>
      <c r="CXM8" s="230"/>
      <c r="CXN8" s="194"/>
      <c r="CXO8" s="194"/>
      <c r="CXP8" s="195"/>
      <c r="CXQ8" s="196"/>
      <c r="CXR8" s="197"/>
      <c r="CXS8" s="197"/>
      <c r="CXT8" s="231"/>
      <c r="CXV8" s="223"/>
      <c r="CXW8" s="225"/>
      <c r="CXX8" s="226"/>
      <c r="CXY8" s="227"/>
      <c r="CYA8" s="228"/>
      <c r="CYB8" s="229"/>
      <c r="CYC8" s="230"/>
      <c r="CYD8" s="194"/>
      <c r="CYE8" s="194"/>
      <c r="CYF8" s="195"/>
      <c r="CYG8" s="196"/>
      <c r="CYH8" s="197"/>
      <c r="CYI8" s="197"/>
      <c r="CYJ8" s="231"/>
      <c r="CYL8" s="223"/>
      <c r="CYM8" s="225"/>
      <c r="CYN8" s="226"/>
      <c r="CYO8" s="227"/>
      <c r="CYQ8" s="228"/>
      <c r="CYR8" s="229"/>
      <c r="CYS8" s="230"/>
      <c r="CYT8" s="194"/>
      <c r="CYU8" s="194"/>
      <c r="CYV8" s="195"/>
      <c r="CYW8" s="196"/>
      <c r="CYX8" s="197"/>
      <c r="CYY8" s="197"/>
      <c r="CYZ8" s="231"/>
      <c r="CZB8" s="223"/>
      <c r="CZC8" s="225"/>
      <c r="CZD8" s="226"/>
      <c r="CZE8" s="227"/>
      <c r="CZG8" s="228"/>
      <c r="CZH8" s="229"/>
      <c r="CZI8" s="230"/>
      <c r="CZJ8" s="194"/>
      <c r="CZK8" s="194"/>
      <c r="CZL8" s="195"/>
      <c r="CZM8" s="196"/>
      <c r="CZN8" s="197"/>
      <c r="CZO8" s="197"/>
      <c r="CZP8" s="231"/>
      <c r="CZR8" s="223"/>
      <c r="CZS8" s="225"/>
      <c r="CZT8" s="226"/>
      <c r="CZU8" s="227"/>
      <c r="CZW8" s="228"/>
      <c r="CZX8" s="229"/>
      <c r="CZY8" s="230"/>
      <c r="CZZ8" s="194"/>
      <c r="DAA8" s="194"/>
      <c r="DAB8" s="195"/>
      <c r="DAC8" s="196"/>
      <c r="DAD8" s="197"/>
      <c r="DAE8" s="197"/>
      <c r="DAF8" s="231"/>
      <c r="DAH8" s="223"/>
      <c r="DAI8" s="225"/>
      <c r="DAJ8" s="226"/>
      <c r="DAK8" s="227"/>
      <c r="DAM8" s="228"/>
      <c r="DAN8" s="229"/>
      <c r="DAO8" s="230"/>
      <c r="DAP8" s="194"/>
      <c r="DAQ8" s="194"/>
      <c r="DAR8" s="195"/>
      <c r="DAS8" s="196"/>
      <c r="DAT8" s="197"/>
      <c r="DAU8" s="197"/>
      <c r="DAV8" s="231"/>
      <c r="DAX8" s="223"/>
      <c r="DAY8" s="225"/>
      <c r="DAZ8" s="226"/>
      <c r="DBA8" s="227"/>
      <c r="DBC8" s="228"/>
      <c r="DBD8" s="229"/>
      <c r="DBE8" s="230"/>
      <c r="DBF8" s="194"/>
      <c r="DBG8" s="194"/>
      <c r="DBH8" s="195"/>
      <c r="DBI8" s="196"/>
      <c r="DBJ8" s="197"/>
      <c r="DBK8" s="197"/>
      <c r="DBL8" s="231"/>
      <c r="DBN8" s="223"/>
      <c r="DBO8" s="225"/>
      <c r="DBP8" s="226"/>
      <c r="DBQ8" s="227"/>
      <c r="DBS8" s="228"/>
      <c r="DBT8" s="229"/>
      <c r="DBU8" s="230"/>
      <c r="DBV8" s="194"/>
      <c r="DBW8" s="194"/>
      <c r="DBX8" s="195"/>
      <c r="DBY8" s="196"/>
      <c r="DBZ8" s="197"/>
      <c r="DCA8" s="197"/>
      <c r="DCB8" s="231"/>
      <c r="DCD8" s="223"/>
      <c r="DCE8" s="225"/>
      <c r="DCF8" s="226"/>
      <c r="DCG8" s="227"/>
      <c r="DCI8" s="228"/>
      <c r="DCJ8" s="229"/>
      <c r="DCK8" s="230"/>
      <c r="DCL8" s="194"/>
      <c r="DCM8" s="194"/>
      <c r="DCN8" s="195"/>
      <c r="DCO8" s="196"/>
      <c r="DCP8" s="197"/>
      <c r="DCQ8" s="197"/>
      <c r="DCR8" s="231"/>
      <c r="DCT8" s="223"/>
      <c r="DCU8" s="225"/>
      <c r="DCV8" s="226"/>
      <c r="DCW8" s="227"/>
      <c r="DCY8" s="228"/>
      <c r="DCZ8" s="229"/>
      <c r="DDA8" s="230"/>
      <c r="DDB8" s="194"/>
      <c r="DDC8" s="194"/>
      <c r="DDD8" s="195"/>
      <c r="DDE8" s="196"/>
      <c r="DDF8" s="197"/>
      <c r="DDG8" s="197"/>
      <c r="DDH8" s="231"/>
      <c r="DDJ8" s="223"/>
      <c r="DDK8" s="225"/>
      <c r="DDL8" s="226"/>
      <c r="DDM8" s="227"/>
      <c r="DDO8" s="228"/>
      <c r="DDP8" s="229"/>
      <c r="DDQ8" s="230"/>
      <c r="DDR8" s="194"/>
      <c r="DDS8" s="194"/>
      <c r="DDT8" s="195"/>
      <c r="DDU8" s="196"/>
      <c r="DDV8" s="197"/>
      <c r="DDW8" s="197"/>
      <c r="DDX8" s="231"/>
      <c r="DDZ8" s="223"/>
      <c r="DEA8" s="225"/>
      <c r="DEB8" s="226"/>
      <c r="DEC8" s="227"/>
      <c r="DEE8" s="228"/>
      <c r="DEF8" s="229"/>
      <c r="DEG8" s="230"/>
      <c r="DEH8" s="194"/>
      <c r="DEI8" s="194"/>
      <c r="DEJ8" s="195"/>
      <c r="DEK8" s="196"/>
      <c r="DEL8" s="197"/>
      <c r="DEM8" s="197"/>
      <c r="DEN8" s="231"/>
      <c r="DEP8" s="223"/>
      <c r="DEQ8" s="225"/>
      <c r="DER8" s="226"/>
      <c r="DES8" s="227"/>
      <c r="DEU8" s="228"/>
      <c r="DEV8" s="229"/>
      <c r="DEW8" s="230"/>
      <c r="DEX8" s="194"/>
      <c r="DEY8" s="194"/>
      <c r="DEZ8" s="195"/>
      <c r="DFA8" s="196"/>
      <c r="DFB8" s="197"/>
      <c r="DFC8" s="197"/>
      <c r="DFD8" s="231"/>
      <c r="DFF8" s="223"/>
      <c r="DFG8" s="225"/>
      <c r="DFH8" s="226"/>
      <c r="DFI8" s="227"/>
      <c r="DFK8" s="228"/>
      <c r="DFL8" s="229"/>
      <c r="DFM8" s="230"/>
      <c r="DFN8" s="194"/>
      <c r="DFO8" s="194"/>
      <c r="DFP8" s="195"/>
      <c r="DFQ8" s="196"/>
      <c r="DFR8" s="197"/>
      <c r="DFS8" s="197"/>
      <c r="DFT8" s="231"/>
      <c r="DFV8" s="223"/>
      <c r="DFW8" s="225"/>
      <c r="DFX8" s="226"/>
      <c r="DFY8" s="227"/>
      <c r="DGA8" s="228"/>
      <c r="DGB8" s="229"/>
      <c r="DGC8" s="230"/>
      <c r="DGD8" s="194"/>
      <c r="DGE8" s="194"/>
      <c r="DGF8" s="195"/>
      <c r="DGG8" s="196"/>
      <c r="DGH8" s="197"/>
      <c r="DGI8" s="197"/>
      <c r="DGJ8" s="231"/>
      <c r="DGL8" s="223"/>
      <c r="DGM8" s="225"/>
      <c r="DGN8" s="226"/>
      <c r="DGO8" s="227"/>
      <c r="DGQ8" s="228"/>
      <c r="DGR8" s="229"/>
      <c r="DGS8" s="230"/>
      <c r="DGT8" s="194"/>
      <c r="DGU8" s="194"/>
      <c r="DGV8" s="195"/>
      <c r="DGW8" s="196"/>
      <c r="DGX8" s="197"/>
      <c r="DGY8" s="197"/>
      <c r="DGZ8" s="231"/>
      <c r="DHB8" s="223"/>
      <c r="DHC8" s="225"/>
      <c r="DHD8" s="226"/>
      <c r="DHE8" s="227"/>
      <c r="DHG8" s="228"/>
      <c r="DHH8" s="229"/>
      <c r="DHI8" s="230"/>
      <c r="DHJ8" s="194"/>
      <c r="DHK8" s="194"/>
      <c r="DHL8" s="195"/>
      <c r="DHM8" s="196"/>
      <c r="DHN8" s="197"/>
      <c r="DHO8" s="197"/>
      <c r="DHP8" s="231"/>
      <c r="DHR8" s="223"/>
      <c r="DHS8" s="225"/>
      <c r="DHT8" s="226"/>
      <c r="DHU8" s="227"/>
      <c r="DHW8" s="228"/>
      <c r="DHX8" s="229"/>
      <c r="DHY8" s="230"/>
      <c r="DHZ8" s="194"/>
      <c r="DIA8" s="194"/>
      <c r="DIB8" s="195"/>
      <c r="DIC8" s="196"/>
      <c r="DID8" s="197"/>
      <c r="DIE8" s="197"/>
      <c r="DIF8" s="231"/>
      <c r="DIH8" s="223"/>
      <c r="DII8" s="225"/>
      <c r="DIJ8" s="226"/>
      <c r="DIK8" s="227"/>
      <c r="DIM8" s="228"/>
      <c r="DIN8" s="229"/>
      <c r="DIO8" s="230"/>
      <c r="DIP8" s="194"/>
      <c r="DIQ8" s="194"/>
      <c r="DIR8" s="195"/>
      <c r="DIS8" s="196"/>
      <c r="DIT8" s="197"/>
      <c r="DIU8" s="197"/>
      <c r="DIV8" s="231"/>
      <c r="DIX8" s="223"/>
      <c r="DIY8" s="225"/>
      <c r="DIZ8" s="226"/>
      <c r="DJA8" s="227"/>
      <c r="DJC8" s="228"/>
      <c r="DJD8" s="229"/>
      <c r="DJE8" s="230"/>
      <c r="DJF8" s="194"/>
      <c r="DJG8" s="194"/>
      <c r="DJH8" s="195"/>
      <c r="DJI8" s="196"/>
      <c r="DJJ8" s="197"/>
      <c r="DJK8" s="197"/>
      <c r="DJL8" s="231"/>
      <c r="DJN8" s="223"/>
      <c r="DJO8" s="225"/>
      <c r="DJP8" s="226"/>
      <c r="DJQ8" s="227"/>
      <c r="DJS8" s="228"/>
      <c r="DJT8" s="229"/>
      <c r="DJU8" s="230"/>
      <c r="DJV8" s="194"/>
      <c r="DJW8" s="194"/>
      <c r="DJX8" s="195"/>
      <c r="DJY8" s="196"/>
      <c r="DJZ8" s="197"/>
      <c r="DKA8" s="197"/>
      <c r="DKB8" s="231"/>
      <c r="DKD8" s="223"/>
      <c r="DKE8" s="225"/>
      <c r="DKF8" s="226"/>
      <c r="DKG8" s="227"/>
      <c r="DKI8" s="228"/>
      <c r="DKJ8" s="229"/>
      <c r="DKK8" s="230"/>
      <c r="DKL8" s="194"/>
      <c r="DKM8" s="194"/>
      <c r="DKN8" s="195"/>
      <c r="DKO8" s="196"/>
      <c r="DKP8" s="197"/>
      <c r="DKQ8" s="197"/>
      <c r="DKR8" s="231"/>
      <c r="DKT8" s="223"/>
      <c r="DKU8" s="225"/>
      <c r="DKV8" s="226"/>
      <c r="DKW8" s="227"/>
      <c r="DKY8" s="228"/>
      <c r="DKZ8" s="229"/>
      <c r="DLA8" s="230"/>
      <c r="DLB8" s="194"/>
      <c r="DLC8" s="194"/>
      <c r="DLD8" s="195"/>
      <c r="DLE8" s="196"/>
      <c r="DLF8" s="197"/>
      <c r="DLG8" s="197"/>
      <c r="DLH8" s="231"/>
      <c r="DLJ8" s="223"/>
      <c r="DLK8" s="225"/>
      <c r="DLL8" s="226"/>
      <c r="DLM8" s="227"/>
      <c r="DLO8" s="228"/>
      <c r="DLP8" s="229"/>
      <c r="DLQ8" s="230"/>
      <c r="DLR8" s="194"/>
      <c r="DLS8" s="194"/>
      <c r="DLT8" s="195"/>
      <c r="DLU8" s="196"/>
      <c r="DLV8" s="197"/>
      <c r="DLW8" s="197"/>
      <c r="DLX8" s="231"/>
      <c r="DLZ8" s="223"/>
      <c r="DMA8" s="225"/>
      <c r="DMB8" s="226"/>
      <c r="DMC8" s="227"/>
      <c r="DME8" s="228"/>
      <c r="DMF8" s="229"/>
      <c r="DMG8" s="230"/>
      <c r="DMH8" s="194"/>
      <c r="DMI8" s="194"/>
      <c r="DMJ8" s="195"/>
      <c r="DMK8" s="196"/>
      <c r="DML8" s="197"/>
      <c r="DMM8" s="197"/>
      <c r="DMN8" s="231"/>
      <c r="DMP8" s="223"/>
      <c r="DMQ8" s="225"/>
      <c r="DMR8" s="226"/>
      <c r="DMS8" s="227"/>
      <c r="DMU8" s="228"/>
      <c r="DMV8" s="229"/>
      <c r="DMW8" s="230"/>
      <c r="DMX8" s="194"/>
      <c r="DMY8" s="194"/>
      <c r="DMZ8" s="195"/>
      <c r="DNA8" s="196"/>
      <c r="DNB8" s="197"/>
      <c r="DNC8" s="197"/>
      <c r="DND8" s="231"/>
      <c r="DNF8" s="223"/>
      <c r="DNG8" s="225"/>
      <c r="DNH8" s="226"/>
      <c r="DNI8" s="227"/>
      <c r="DNK8" s="228"/>
      <c r="DNL8" s="229"/>
      <c r="DNM8" s="230"/>
      <c r="DNN8" s="194"/>
      <c r="DNO8" s="194"/>
      <c r="DNP8" s="195"/>
      <c r="DNQ8" s="196"/>
      <c r="DNR8" s="197"/>
      <c r="DNS8" s="197"/>
      <c r="DNT8" s="231"/>
      <c r="DNV8" s="223"/>
      <c r="DNW8" s="225"/>
      <c r="DNX8" s="226"/>
      <c r="DNY8" s="227"/>
      <c r="DOA8" s="228"/>
      <c r="DOB8" s="229"/>
      <c r="DOC8" s="230"/>
      <c r="DOD8" s="194"/>
      <c r="DOE8" s="194"/>
      <c r="DOF8" s="195"/>
      <c r="DOG8" s="196"/>
      <c r="DOH8" s="197"/>
      <c r="DOI8" s="197"/>
      <c r="DOJ8" s="231"/>
      <c r="DOL8" s="223"/>
      <c r="DOM8" s="225"/>
      <c r="DON8" s="226"/>
      <c r="DOO8" s="227"/>
      <c r="DOQ8" s="228"/>
      <c r="DOR8" s="229"/>
      <c r="DOS8" s="230"/>
      <c r="DOT8" s="194"/>
      <c r="DOU8" s="194"/>
      <c r="DOV8" s="195"/>
      <c r="DOW8" s="196"/>
      <c r="DOX8" s="197"/>
      <c r="DOY8" s="197"/>
      <c r="DOZ8" s="231"/>
      <c r="DPB8" s="223"/>
      <c r="DPC8" s="225"/>
      <c r="DPD8" s="226"/>
      <c r="DPE8" s="227"/>
      <c r="DPG8" s="228"/>
      <c r="DPH8" s="229"/>
      <c r="DPI8" s="230"/>
      <c r="DPJ8" s="194"/>
      <c r="DPK8" s="194"/>
      <c r="DPL8" s="195"/>
      <c r="DPM8" s="196"/>
      <c r="DPN8" s="197"/>
      <c r="DPO8" s="197"/>
      <c r="DPP8" s="231"/>
      <c r="DPR8" s="223"/>
      <c r="DPS8" s="225"/>
      <c r="DPT8" s="226"/>
      <c r="DPU8" s="227"/>
      <c r="DPW8" s="228"/>
      <c r="DPX8" s="229"/>
      <c r="DPY8" s="230"/>
      <c r="DPZ8" s="194"/>
      <c r="DQA8" s="194"/>
      <c r="DQB8" s="195"/>
      <c r="DQC8" s="196"/>
      <c r="DQD8" s="197"/>
      <c r="DQE8" s="197"/>
      <c r="DQF8" s="231"/>
      <c r="DQH8" s="223"/>
      <c r="DQI8" s="225"/>
      <c r="DQJ8" s="226"/>
      <c r="DQK8" s="227"/>
      <c r="DQM8" s="228"/>
      <c r="DQN8" s="229"/>
      <c r="DQO8" s="230"/>
      <c r="DQP8" s="194"/>
      <c r="DQQ8" s="194"/>
      <c r="DQR8" s="195"/>
      <c r="DQS8" s="196"/>
      <c r="DQT8" s="197"/>
      <c r="DQU8" s="197"/>
      <c r="DQV8" s="231"/>
      <c r="DQX8" s="223"/>
      <c r="DQY8" s="225"/>
      <c r="DQZ8" s="226"/>
      <c r="DRA8" s="227"/>
      <c r="DRC8" s="228"/>
      <c r="DRD8" s="229"/>
      <c r="DRE8" s="230"/>
      <c r="DRF8" s="194"/>
      <c r="DRG8" s="194"/>
      <c r="DRH8" s="195"/>
      <c r="DRI8" s="196"/>
      <c r="DRJ8" s="197"/>
      <c r="DRK8" s="197"/>
      <c r="DRL8" s="231"/>
      <c r="DRN8" s="223"/>
      <c r="DRO8" s="225"/>
      <c r="DRP8" s="226"/>
      <c r="DRQ8" s="227"/>
      <c r="DRS8" s="228"/>
      <c r="DRT8" s="229"/>
      <c r="DRU8" s="230"/>
      <c r="DRV8" s="194"/>
      <c r="DRW8" s="194"/>
      <c r="DRX8" s="195"/>
      <c r="DRY8" s="196"/>
      <c r="DRZ8" s="197"/>
      <c r="DSA8" s="197"/>
      <c r="DSB8" s="231"/>
      <c r="DSD8" s="223"/>
      <c r="DSE8" s="225"/>
      <c r="DSF8" s="226"/>
      <c r="DSG8" s="227"/>
      <c r="DSI8" s="228"/>
      <c r="DSJ8" s="229"/>
      <c r="DSK8" s="230"/>
      <c r="DSL8" s="194"/>
      <c r="DSM8" s="194"/>
      <c r="DSN8" s="195"/>
      <c r="DSO8" s="196"/>
      <c r="DSP8" s="197"/>
      <c r="DSQ8" s="197"/>
      <c r="DSR8" s="231"/>
      <c r="DST8" s="223"/>
      <c r="DSU8" s="225"/>
      <c r="DSV8" s="226"/>
      <c r="DSW8" s="227"/>
      <c r="DSY8" s="228"/>
      <c r="DSZ8" s="229"/>
      <c r="DTA8" s="230"/>
      <c r="DTB8" s="194"/>
      <c r="DTC8" s="194"/>
      <c r="DTD8" s="195"/>
      <c r="DTE8" s="196"/>
      <c r="DTF8" s="197"/>
      <c r="DTG8" s="197"/>
      <c r="DTH8" s="231"/>
      <c r="DTJ8" s="223"/>
      <c r="DTK8" s="225"/>
      <c r="DTL8" s="226"/>
      <c r="DTM8" s="227"/>
      <c r="DTO8" s="228"/>
      <c r="DTP8" s="229"/>
      <c r="DTQ8" s="230"/>
      <c r="DTR8" s="194"/>
      <c r="DTS8" s="194"/>
      <c r="DTT8" s="195"/>
      <c r="DTU8" s="196"/>
      <c r="DTV8" s="197"/>
      <c r="DTW8" s="197"/>
      <c r="DTX8" s="231"/>
      <c r="DTZ8" s="223"/>
      <c r="DUA8" s="225"/>
      <c r="DUB8" s="226"/>
      <c r="DUC8" s="227"/>
      <c r="DUE8" s="228"/>
      <c r="DUF8" s="229"/>
      <c r="DUG8" s="230"/>
      <c r="DUH8" s="194"/>
      <c r="DUI8" s="194"/>
      <c r="DUJ8" s="195"/>
      <c r="DUK8" s="196"/>
      <c r="DUL8" s="197"/>
      <c r="DUM8" s="197"/>
      <c r="DUN8" s="231"/>
      <c r="DUP8" s="223"/>
      <c r="DUQ8" s="225"/>
      <c r="DUR8" s="226"/>
      <c r="DUS8" s="227"/>
      <c r="DUU8" s="228"/>
      <c r="DUV8" s="229"/>
      <c r="DUW8" s="230"/>
      <c r="DUX8" s="194"/>
      <c r="DUY8" s="194"/>
      <c r="DUZ8" s="195"/>
      <c r="DVA8" s="196"/>
      <c r="DVB8" s="197"/>
      <c r="DVC8" s="197"/>
      <c r="DVD8" s="231"/>
      <c r="DVF8" s="223"/>
      <c r="DVG8" s="225"/>
      <c r="DVH8" s="226"/>
      <c r="DVI8" s="227"/>
      <c r="DVK8" s="228"/>
      <c r="DVL8" s="229"/>
      <c r="DVM8" s="230"/>
      <c r="DVN8" s="194"/>
      <c r="DVO8" s="194"/>
      <c r="DVP8" s="195"/>
      <c r="DVQ8" s="196"/>
      <c r="DVR8" s="197"/>
      <c r="DVS8" s="197"/>
      <c r="DVT8" s="231"/>
      <c r="DVV8" s="223"/>
      <c r="DVW8" s="225"/>
      <c r="DVX8" s="226"/>
      <c r="DVY8" s="227"/>
      <c r="DWA8" s="228"/>
      <c r="DWB8" s="229"/>
      <c r="DWC8" s="230"/>
      <c r="DWD8" s="194"/>
      <c r="DWE8" s="194"/>
      <c r="DWF8" s="195"/>
      <c r="DWG8" s="196"/>
      <c r="DWH8" s="197"/>
      <c r="DWI8" s="197"/>
      <c r="DWJ8" s="231"/>
      <c r="DWL8" s="223"/>
      <c r="DWM8" s="225"/>
      <c r="DWN8" s="226"/>
      <c r="DWO8" s="227"/>
      <c r="DWQ8" s="228"/>
      <c r="DWR8" s="229"/>
      <c r="DWS8" s="230"/>
      <c r="DWT8" s="194"/>
      <c r="DWU8" s="194"/>
      <c r="DWV8" s="195"/>
      <c r="DWW8" s="196"/>
      <c r="DWX8" s="197"/>
      <c r="DWY8" s="197"/>
      <c r="DWZ8" s="231"/>
      <c r="DXB8" s="223"/>
      <c r="DXC8" s="225"/>
      <c r="DXD8" s="226"/>
      <c r="DXE8" s="227"/>
      <c r="DXG8" s="228"/>
      <c r="DXH8" s="229"/>
      <c r="DXI8" s="230"/>
      <c r="DXJ8" s="194"/>
      <c r="DXK8" s="194"/>
      <c r="DXL8" s="195"/>
      <c r="DXM8" s="196"/>
      <c r="DXN8" s="197"/>
      <c r="DXO8" s="197"/>
      <c r="DXP8" s="231"/>
      <c r="DXR8" s="223"/>
      <c r="DXS8" s="225"/>
      <c r="DXT8" s="226"/>
      <c r="DXU8" s="227"/>
      <c r="DXW8" s="228"/>
      <c r="DXX8" s="229"/>
      <c r="DXY8" s="230"/>
      <c r="DXZ8" s="194"/>
      <c r="DYA8" s="194"/>
      <c r="DYB8" s="195"/>
      <c r="DYC8" s="196"/>
      <c r="DYD8" s="197"/>
      <c r="DYE8" s="197"/>
      <c r="DYF8" s="231"/>
      <c r="DYH8" s="223"/>
      <c r="DYI8" s="225"/>
      <c r="DYJ8" s="226"/>
      <c r="DYK8" s="227"/>
      <c r="DYM8" s="228"/>
      <c r="DYN8" s="229"/>
      <c r="DYO8" s="230"/>
      <c r="DYP8" s="194"/>
      <c r="DYQ8" s="194"/>
      <c r="DYR8" s="195"/>
      <c r="DYS8" s="196"/>
      <c r="DYT8" s="197"/>
      <c r="DYU8" s="197"/>
      <c r="DYV8" s="231"/>
      <c r="DYX8" s="223"/>
      <c r="DYY8" s="225"/>
      <c r="DYZ8" s="226"/>
      <c r="DZA8" s="227"/>
      <c r="DZC8" s="228"/>
      <c r="DZD8" s="229"/>
      <c r="DZE8" s="230"/>
      <c r="DZF8" s="194"/>
      <c r="DZG8" s="194"/>
      <c r="DZH8" s="195"/>
      <c r="DZI8" s="196"/>
      <c r="DZJ8" s="197"/>
      <c r="DZK8" s="197"/>
      <c r="DZL8" s="231"/>
      <c r="DZN8" s="223"/>
      <c r="DZO8" s="225"/>
      <c r="DZP8" s="226"/>
      <c r="DZQ8" s="227"/>
      <c r="DZS8" s="228"/>
      <c r="DZT8" s="229"/>
      <c r="DZU8" s="230"/>
      <c r="DZV8" s="194"/>
      <c r="DZW8" s="194"/>
      <c r="DZX8" s="195"/>
      <c r="DZY8" s="196"/>
      <c r="DZZ8" s="197"/>
      <c r="EAA8" s="197"/>
      <c r="EAB8" s="231"/>
      <c r="EAD8" s="223"/>
      <c r="EAE8" s="225"/>
      <c r="EAF8" s="226"/>
      <c r="EAG8" s="227"/>
      <c r="EAI8" s="228"/>
      <c r="EAJ8" s="229"/>
      <c r="EAK8" s="230"/>
      <c r="EAL8" s="194"/>
      <c r="EAM8" s="194"/>
      <c r="EAN8" s="195"/>
      <c r="EAO8" s="196"/>
      <c r="EAP8" s="197"/>
      <c r="EAQ8" s="197"/>
      <c r="EAR8" s="231"/>
      <c r="EAT8" s="223"/>
      <c r="EAU8" s="225"/>
      <c r="EAV8" s="226"/>
      <c r="EAW8" s="227"/>
      <c r="EAY8" s="228"/>
      <c r="EAZ8" s="229"/>
      <c r="EBA8" s="230"/>
      <c r="EBB8" s="194"/>
      <c r="EBC8" s="194"/>
      <c r="EBD8" s="195"/>
      <c r="EBE8" s="196"/>
      <c r="EBF8" s="197"/>
      <c r="EBG8" s="197"/>
      <c r="EBH8" s="231"/>
      <c r="EBJ8" s="223"/>
      <c r="EBK8" s="225"/>
      <c r="EBL8" s="226"/>
      <c r="EBM8" s="227"/>
      <c r="EBO8" s="228"/>
      <c r="EBP8" s="229"/>
      <c r="EBQ8" s="230"/>
      <c r="EBR8" s="194"/>
      <c r="EBS8" s="194"/>
      <c r="EBT8" s="195"/>
      <c r="EBU8" s="196"/>
      <c r="EBV8" s="197"/>
      <c r="EBW8" s="197"/>
      <c r="EBX8" s="231"/>
      <c r="EBZ8" s="223"/>
      <c r="ECA8" s="225"/>
      <c r="ECB8" s="226"/>
      <c r="ECC8" s="227"/>
      <c r="ECE8" s="228"/>
      <c r="ECF8" s="229"/>
      <c r="ECG8" s="230"/>
      <c r="ECH8" s="194"/>
      <c r="ECI8" s="194"/>
      <c r="ECJ8" s="195"/>
      <c r="ECK8" s="196"/>
      <c r="ECL8" s="197"/>
      <c r="ECM8" s="197"/>
      <c r="ECN8" s="231"/>
      <c r="ECP8" s="223"/>
      <c r="ECQ8" s="225"/>
      <c r="ECR8" s="226"/>
      <c r="ECS8" s="227"/>
      <c r="ECU8" s="228"/>
      <c r="ECV8" s="229"/>
      <c r="ECW8" s="230"/>
      <c r="ECX8" s="194"/>
      <c r="ECY8" s="194"/>
      <c r="ECZ8" s="195"/>
      <c r="EDA8" s="196"/>
      <c r="EDB8" s="197"/>
      <c r="EDC8" s="197"/>
      <c r="EDD8" s="231"/>
      <c r="EDF8" s="223"/>
      <c r="EDG8" s="225"/>
      <c r="EDH8" s="226"/>
      <c r="EDI8" s="227"/>
      <c r="EDK8" s="228"/>
      <c r="EDL8" s="229"/>
      <c r="EDM8" s="230"/>
      <c r="EDN8" s="194"/>
      <c r="EDO8" s="194"/>
      <c r="EDP8" s="195"/>
      <c r="EDQ8" s="196"/>
      <c r="EDR8" s="197"/>
      <c r="EDS8" s="197"/>
      <c r="EDT8" s="231"/>
      <c r="EDV8" s="223"/>
      <c r="EDW8" s="225"/>
      <c r="EDX8" s="226"/>
      <c r="EDY8" s="227"/>
      <c r="EEA8" s="228"/>
      <c r="EEB8" s="229"/>
      <c r="EEC8" s="230"/>
      <c r="EED8" s="194"/>
      <c r="EEE8" s="194"/>
      <c r="EEF8" s="195"/>
      <c r="EEG8" s="196"/>
      <c r="EEH8" s="197"/>
      <c r="EEI8" s="197"/>
      <c r="EEJ8" s="231"/>
      <c r="EEL8" s="223"/>
      <c r="EEM8" s="225"/>
      <c r="EEN8" s="226"/>
      <c r="EEO8" s="227"/>
      <c r="EEQ8" s="228"/>
      <c r="EER8" s="229"/>
      <c r="EES8" s="230"/>
      <c r="EET8" s="194"/>
      <c r="EEU8" s="194"/>
      <c r="EEV8" s="195"/>
      <c r="EEW8" s="196"/>
      <c r="EEX8" s="197"/>
      <c r="EEY8" s="197"/>
      <c r="EEZ8" s="231"/>
      <c r="EFB8" s="223"/>
      <c r="EFC8" s="225"/>
      <c r="EFD8" s="226"/>
      <c r="EFE8" s="227"/>
      <c r="EFG8" s="228"/>
      <c r="EFH8" s="229"/>
      <c r="EFI8" s="230"/>
      <c r="EFJ8" s="194"/>
      <c r="EFK8" s="194"/>
      <c r="EFL8" s="195"/>
      <c r="EFM8" s="196"/>
      <c r="EFN8" s="197"/>
      <c r="EFO8" s="197"/>
      <c r="EFP8" s="231"/>
      <c r="EFR8" s="223"/>
      <c r="EFS8" s="225"/>
      <c r="EFT8" s="226"/>
      <c r="EFU8" s="227"/>
      <c r="EFW8" s="228"/>
      <c r="EFX8" s="229"/>
      <c r="EFY8" s="230"/>
      <c r="EFZ8" s="194"/>
      <c r="EGA8" s="194"/>
      <c r="EGB8" s="195"/>
      <c r="EGC8" s="196"/>
      <c r="EGD8" s="197"/>
      <c r="EGE8" s="197"/>
      <c r="EGF8" s="231"/>
      <c r="EGH8" s="223"/>
      <c r="EGI8" s="225"/>
      <c r="EGJ8" s="226"/>
      <c r="EGK8" s="227"/>
      <c r="EGM8" s="228"/>
      <c r="EGN8" s="229"/>
      <c r="EGO8" s="230"/>
      <c r="EGP8" s="194"/>
      <c r="EGQ8" s="194"/>
      <c r="EGR8" s="195"/>
      <c r="EGS8" s="196"/>
      <c r="EGT8" s="197"/>
      <c r="EGU8" s="197"/>
      <c r="EGV8" s="231"/>
      <c r="EGX8" s="223"/>
      <c r="EGY8" s="225"/>
      <c r="EGZ8" s="226"/>
      <c r="EHA8" s="227"/>
      <c r="EHC8" s="228"/>
      <c r="EHD8" s="229"/>
      <c r="EHE8" s="230"/>
      <c r="EHF8" s="194"/>
      <c r="EHG8" s="194"/>
      <c r="EHH8" s="195"/>
      <c r="EHI8" s="196"/>
      <c r="EHJ8" s="197"/>
      <c r="EHK8" s="197"/>
      <c r="EHL8" s="231"/>
      <c r="EHN8" s="223"/>
      <c r="EHO8" s="225"/>
      <c r="EHP8" s="226"/>
      <c r="EHQ8" s="227"/>
      <c r="EHS8" s="228"/>
      <c r="EHT8" s="229"/>
      <c r="EHU8" s="230"/>
      <c r="EHV8" s="194"/>
      <c r="EHW8" s="194"/>
      <c r="EHX8" s="195"/>
      <c r="EHY8" s="196"/>
      <c r="EHZ8" s="197"/>
      <c r="EIA8" s="197"/>
      <c r="EIB8" s="231"/>
      <c r="EID8" s="223"/>
      <c r="EIE8" s="225"/>
      <c r="EIF8" s="226"/>
      <c r="EIG8" s="227"/>
      <c r="EII8" s="228"/>
      <c r="EIJ8" s="229"/>
      <c r="EIK8" s="230"/>
      <c r="EIL8" s="194"/>
      <c r="EIM8" s="194"/>
      <c r="EIN8" s="195"/>
      <c r="EIO8" s="196"/>
      <c r="EIP8" s="197"/>
      <c r="EIQ8" s="197"/>
      <c r="EIR8" s="231"/>
      <c r="EIT8" s="223"/>
      <c r="EIU8" s="225"/>
      <c r="EIV8" s="226"/>
      <c r="EIW8" s="227"/>
      <c r="EIY8" s="228"/>
      <c r="EIZ8" s="229"/>
      <c r="EJA8" s="230"/>
      <c r="EJB8" s="194"/>
      <c r="EJC8" s="194"/>
      <c r="EJD8" s="195"/>
      <c r="EJE8" s="196"/>
      <c r="EJF8" s="197"/>
      <c r="EJG8" s="197"/>
      <c r="EJH8" s="231"/>
      <c r="EJJ8" s="223"/>
      <c r="EJK8" s="225"/>
      <c r="EJL8" s="226"/>
      <c r="EJM8" s="227"/>
      <c r="EJO8" s="228"/>
      <c r="EJP8" s="229"/>
      <c r="EJQ8" s="230"/>
      <c r="EJR8" s="194"/>
      <c r="EJS8" s="194"/>
      <c r="EJT8" s="195"/>
      <c r="EJU8" s="196"/>
      <c r="EJV8" s="197"/>
      <c r="EJW8" s="197"/>
      <c r="EJX8" s="231"/>
      <c r="EJZ8" s="223"/>
      <c r="EKA8" s="225"/>
      <c r="EKB8" s="226"/>
      <c r="EKC8" s="227"/>
      <c r="EKE8" s="228"/>
      <c r="EKF8" s="229"/>
      <c r="EKG8" s="230"/>
      <c r="EKH8" s="194"/>
      <c r="EKI8" s="194"/>
      <c r="EKJ8" s="195"/>
      <c r="EKK8" s="196"/>
      <c r="EKL8" s="197"/>
      <c r="EKM8" s="197"/>
      <c r="EKN8" s="231"/>
      <c r="EKP8" s="223"/>
      <c r="EKQ8" s="225"/>
      <c r="EKR8" s="226"/>
      <c r="EKS8" s="227"/>
      <c r="EKU8" s="228"/>
      <c r="EKV8" s="229"/>
      <c r="EKW8" s="230"/>
      <c r="EKX8" s="194"/>
      <c r="EKY8" s="194"/>
      <c r="EKZ8" s="195"/>
      <c r="ELA8" s="196"/>
      <c r="ELB8" s="197"/>
      <c r="ELC8" s="197"/>
      <c r="ELD8" s="231"/>
      <c r="ELF8" s="223"/>
      <c r="ELG8" s="225"/>
      <c r="ELH8" s="226"/>
      <c r="ELI8" s="227"/>
      <c r="ELK8" s="228"/>
      <c r="ELL8" s="229"/>
      <c r="ELM8" s="230"/>
      <c r="ELN8" s="194"/>
      <c r="ELO8" s="194"/>
      <c r="ELP8" s="195"/>
      <c r="ELQ8" s="196"/>
      <c r="ELR8" s="197"/>
      <c r="ELS8" s="197"/>
      <c r="ELT8" s="231"/>
      <c r="ELV8" s="223"/>
      <c r="ELW8" s="225"/>
      <c r="ELX8" s="226"/>
      <c r="ELY8" s="227"/>
      <c r="EMA8" s="228"/>
      <c r="EMB8" s="229"/>
      <c r="EMC8" s="230"/>
      <c r="EMD8" s="194"/>
      <c r="EME8" s="194"/>
      <c r="EMF8" s="195"/>
      <c r="EMG8" s="196"/>
      <c r="EMH8" s="197"/>
      <c r="EMI8" s="197"/>
      <c r="EMJ8" s="231"/>
      <c r="EML8" s="223"/>
      <c r="EMM8" s="225"/>
      <c r="EMN8" s="226"/>
      <c r="EMO8" s="227"/>
      <c r="EMQ8" s="228"/>
      <c r="EMR8" s="229"/>
      <c r="EMS8" s="230"/>
      <c r="EMT8" s="194"/>
      <c r="EMU8" s="194"/>
      <c r="EMV8" s="195"/>
      <c r="EMW8" s="196"/>
      <c r="EMX8" s="197"/>
      <c r="EMY8" s="197"/>
      <c r="EMZ8" s="231"/>
      <c r="ENB8" s="223"/>
      <c r="ENC8" s="225"/>
      <c r="END8" s="226"/>
      <c r="ENE8" s="227"/>
      <c r="ENG8" s="228"/>
      <c r="ENH8" s="229"/>
      <c r="ENI8" s="230"/>
      <c r="ENJ8" s="194"/>
      <c r="ENK8" s="194"/>
      <c r="ENL8" s="195"/>
      <c r="ENM8" s="196"/>
      <c r="ENN8" s="197"/>
      <c r="ENO8" s="197"/>
      <c r="ENP8" s="231"/>
      <c r="ENR8" s="223"/>
      <c r="ENS8" s="225"/>
      <c r="ENT8" s="226"/>
      <c r="ENU8" s="227"/>
      <c r="ENW8" s="228"/>
      <c r="ENX8" s="229"/>
      <c r="ENY8" s="230"/>
      <c r="ENZ8" s="194"/>
      <c r="EOA8" s="194"/>
      <c r="EOB8" s="195"/>
      <c r="EOC8" s="196"/>
      <c r="EOD8" s="197"/>
      <c r="EOE8" s="197"/>
      <c r="EOF8" s="231"/>
      <c r="EOH8" s="223"/>
      <c r="EOI8" s="225"/>
      <c r="EOJ8" s="226"/>
      <c r="EOK8" s="227"/>
      <c r="EOM8" s="228"/>
      <c r="EON8" s="229"/>
      <c r="EOO8" s="230"/>
      <c r="EOP8" s="194"/>
      <c r="EOQ8" s="194"/>
      <c r="EOR8" s="195"/>
      <c r="EOS8" s="196"/>
      <c r="EOT8" s="197"/>
      <c r="EOU8" s="197"/>
      <c r="EOV8" s="231"/>
      <c r="EOX8" s="223"/>
      <c r="EOY8" s="225"/>
      <c r="EOZ8" s="226"/>
      <c r="EPA8" s="227"/>
      <c r="EPC8" s="228"/>
      <c r="EPD8" s="229"/>
      <c r="EPE8" s="230"/>
      <c r="EPF8" s="194"/>
      <c r="EPG8" s="194"/>
      <c r="EPH8" s="195"/>
      <c r="EPI8" s="196"/>
      <c r="EPJ8" s="197"/>
      <c r="EPK8" s="197"/>
      <c r="EPL8" s="231"/>
      <c r="EPN8" s="223"/>
      <c r="EPO8" s="225"/>
      <c r="EPP8" s="226"/>
      <c r="EPQ8" s="227"/>
      <c r="EPS8" s="228"/>
      <c r="EPT8" s="229"/>
      <c r="EPU8" s="230"/>
      <c r="EPV8" s="194"/>
      <c r="EPW8" s="194"/>
      <c r="EPX8" s="195"/>
      <c r="EPY8" s="196"/>
      <c r="EPZ8" s="197"/>
      <c r="EQA8" s="197"/>
      <c r="EQB8" s="231"/>
      <c r="EQD8" s="223"/>
      <c r="EQE8" s="225"/>
      <c r="EQF8" s="226"/>
      <c r="EQG8" s="227"/>
      <c r="EQI8" s="228"/>
      <c r="EQJ8" s="229"/>
      <c r="EQK8" s="230"/>
      <c r="EQL8" s="194"/>
      <c r="EQM8" s="194"/>
      <c r="EQN8" s="195"/>
      <c r="EQO8" s="196"/>
      <c r="EQP8" s="197"/>
      <c r="EQQ8" s="197"/>
      <c r="EQR8" s="231"/>
      <c r="EQT8" s="223"/>
      <c r="EQU8" s="225"/>
      <c r="EQV8" s="226"/>
      <c r="EQW8" s="227"/>
      <c r="EQY8" s="228"/>
      <c r="EQZ8" s="229"/>
      <c r="ERA8" s="230"/>
      <c r="ERB8" s="194"/>
      <c r="ERC8" s="194"/>
      <c r="ERD8" s="195"/>
      <c r="ERE8" s="196"/>
      <c r="ERF8" s="197"/>
      <c r="ERG8" s="197"/>
      <c r="ERH8" s="231"/>
      <c r="ERJ8" s="223"/>
      <c r="ERK8" s="225"/>
      <c r="ERL8" s="226"/>
      <c r="ERM8" s="227"/>
      <c r="ERO8" s="228"/>
      <c r="ERP8" s="229"/>
      <c r="ERQ8" s="230"/>
      <c r="ERR8" s="194"/>
      <c r="ERS8" s="194"/>
      <c r="ERT8" s="195"/>
      <c r="ERU8" s="196"/>
      <c r="ERV8" s="197"/>
      <c r="ERW8" s="197"/>
      <c r="ERX8" s="231"/>
      <c r="ERZ8" s="223"/>
      <c r="ESA8" s="225"/>
      <c r="ESB8" s="226"/>
      <c r="ESC8" s="227"/>
      <c r="ESE8" s="228"/>
      <c r="ESF8" s="229"/>
      <c r="ESG8" s="230"/>
      <c r="ESH8" s="194"/>
      <c r="ESI8" s="194"/>
      <c r="ESJ8" s="195"/>
      <c r="ESK8" s="196"/>
      <c r="ESL8" s="197"/>
      <c r="ESM8" s="197"/>
      <c r="ESN8" s="231"/>
      <c r="ESP8" s="223"/>
      <c r="ESQ8" s="225"/>
      <c r="ESR8" s="226"/>
      <c r="ESS8" s="227"/>
      <c r="ESU8" s="228"/>
      <c r="ESV8" s="229"/>
      <c r="ESW8" s="230"/>
      <c r="ESX8" s="194"/>
      <c r="ESY8" s="194"/>
      <c r="ESZ8" s="195"/>
      <c r="ETA8" s="196"/>
      <c r="ETB8" s="197"/>
      <c r="ETC8" s="197"/>
      <c r="ETD8" s="231"/>
      <c r="ETF8" s="223"/>
      <c r="ETG8" s="225"/>
      <c r="ETH8" s="226"/>
      <c r="ETI8" s="227"/>
      <c r="ETK8" s="228"/>
      <c r="ETL8" s="229"/>
      <c r="ETM8" s="230"/>
      <c r="ETN8" s="194"/>
      <c r="ETO8" s="194"/>
      <c r="ETP8" s="195"/>
      <c r="ETQ8" s="196"/>
      <c r="ETR8" s="197"/>
      <c r="ETS8" s="197"/>
      <c r="ETT8" s="231"/>
      <c r="ETV8" s="223"/>
      <c r="ETW8" s="225"/>
      <c r="ETX8" s="226"/>
      <c r="ETY8" s="227"/>
      <c r="EUA8" s="228"/>
      <c r="EUB8" s="229"/>
      <c r="EUC8" s="230"/>
      <c r="EUD8" s="194"/>
      <c r="EUE8" s="194"/>
      <c r="EUF8" s="195"/>
      <c r="EUG8" s="196"/>
      <c r="EUH8" s="197"/>
      <c r="EUI8" s="197"/>
      <c r="EUJ8" s="231"/>
      <c r="EUL8" s="223"/>
      <c r="EUM8" s="225"/>
      <c r="EUN8" s="226"/>
      <c r="EUO8" s="227"/>
      <c r="EUQ8" s="228"/>
      <c r="EUR8" s="229"/>
      <c r="EUS8" s="230"/>
      <c r="EUT8" s="194"/>
      <c r="EUU8" s="194"/>
      <c r="EUV8" s="195"/>
      <c r="EUW8" s="196"/>
      <c r="EUX8" s="197"/>
      <c r="EUY8" s="197"/>
      <c r="EUZ8" s="231"/>
      <c r="EVB8" s="223"/>
      <c r="EVC8" s="225"/>
      <c r="EVD8" s="226"/>
      <c r="EVE8" s="227"/>
      <c r="EVG8" s="228"/>
      <c r="EVH8" s="229"/>
      <c r="EVI8" s="230"/>
      <c r="EVJ8" s="194"/>
      <c r="EVK8" s="194"/>
      <c r="EVL8" s="195"/>
      <c r="EVM8" s="196"/>
      <c r="EVN8" s="197"/>
      <c r="EVO8" s="197"/>
      <c r="EVP8" s="231"/>
      <c r="EVR8" s="223"/>
      <c r="EVS8" s="225"/>
      <c r="EVT8" s="226"/>
      <c r="EVU8" s="227"/>
      <c r="EVW8" s="228"/>
      <c r="EVX8" s="229"/>
      <c r="EVY8" s="230"/>
      <c r="EVZ8" s="194"/>
      <c r="EWA8" s="194"/>
      <c r="EWB8" s="195"/>
      <c r="EWC8" s="196"/>
      <c r="EWD8" s="197"/>
      <c r="EWE8" s="197"/>
      <c r="EWF8" s="231"/>
      <c r="EWH8" s="223"/>
      <c r="EWI8" s="225"/>
      <c r="EWJ8" s="226"/>
      <c r="EWK8" s="227"/>
      <c r="EWM8" s="228"/>
      <c r="EWN8" s="229"/>
      <c r="EWO8" s="230"/>
      <c r="EWP8" s="194"/>
      <c r="EWQ8" s="194"/>
      <c r="EWR8" s="195"/>
      <c r="EWS8" s="196"/>
      <c r="EWT8" s="197"/>
      <c r="EWU8" s="197"/>
      <c r="EWV8" s="231"/>
      <c r="EWX8" s="223"/>
      <c r="EWY8" s="225"/>
      <c r="EWZ8" s="226"/>
      <c r="EXA8" s="227"/>
      <c r="EXC8" s="228"/>
      <c r="EXD8" s="229"/>
      <c r="EXE8" s="230"/>
      <c r="EXF8" s="194"/>
      <c r="EXG8" s="194"/>
      <c r="EXH8" s="195"/>
      <c r="EXI8" s="196"/>
      <c r="EXJ8" s="197"/>
      <c r="EXK8" s="197"/>
      <c r="EXL8" s="231"/>
      <c r="EXN8" s="223"/>
      <c r="EXO8" s="225"/>
      <c r="EXP8" s="226"/>
      <c r="EXQ8" s="227"/>
      <c r="EXS8" s="228"/>
      <c r="EXT8" s="229"/>
      <c r="EXU8" s="230"/>
      <c r="EXV8" s="194"/>
      <c r="EXW8" s="194"/>
      <c r="EXX8" s="195"/>
      <c r="EXY8" s="196"/>
      <c r="EXZ8" s="197"/>
      <c r="EYA8" s="197"/>
      <c r="EYB8" s="231"/>
      <c r="EYD8" s="223"/>
      <c r="EYE8" s="225"/>
      <c r="EYF8" s="226"/>
      <c r="EYG8" s="227"/>
      <c r="EYI8" s="228"/>
      <c r="EYJ8" s="229"/>
      <c r="EYK8" s="230"/>
      <c r="EYL8" s="194"/>
      <c r="EYM8" s="194"/>
      <c r="EYN8" s="195"/>
      <c r="EYO8" s="196"/>
      <c r="EYP8" s="197"/>
      <c r="EYQ8" s="197"/>
      <c r="EYR8" s="231"/>
      <c r="EYT8" s="223"/>
      <c r="EYU8" s="225"/>
      <c r="EYV8" s="226"/>
      <c r="EYW8" s="227"/>
      <c r="EYY8" s="228"/>
      <c r="EYZ8" s="229"/>
      <c r="EZA8" s="230"/>
      <c r="EZB8" s="194"/>
      <c r="EZC8" s="194"/>
      <c r="EZD8" s="195"/>
      <c r="EZE8" s="196"/>
      <c r="EZF8" s="197"/>
      <c r="EZG8" s="197"/>
      <c r="EZH8" s="231"/>
      <c r="EZJ8" s="223"/>
      <c r="EZK8" s="225"/>
      <c r="EZL8" s="226"/>
      <c r="EZM8" s="227"/>
      <c r="EZO8" s="228"/>
      <c r="EZP8" s="229"/>
      <c r="EZQ8" s="230"/>
      <c r="EZR8" s="194"/>
      <c r="EZS8" s="194"/>
      <c r="EZT8" s="195"/>
      <c r="EZU8" s="196"/>
      <c r="EZV8" s="197"/>
      <c r="EZW8" s="197"/>
      <c r="EZX8" s="231"/>
      <c r="EZZ8" s="223"/>
      <c r="FAA8" s="225"/>
      <c r="FAB8" s="226"/>
      <c r="FAC8" s="227"/>
      <c r="FAE8" s="228"/>
      <c r="FAF8" s="229"/>
      <c r="FAG8" s="230"/>
      <c r="FAH8" s="194"/>
      <c r="FAI8" s="194"/>
      <c r="FAJ8" s="195"/>
      <c r="FAK8" s="196"/>
      <c r="FAL8" s="197"/>
      <c r="FAM8" s="197"/>
      <c r="FAN8" s="231"/>
      <c r="FAP8" s="223"/>
      <c r="FAQ8" s="225"/>
      <c r="FAR8" s="226"/>
      <c r="FAS8" s="227"/>
      <c r="FAU8" s="228"/>
      <c r="FAV8" s="229"/>
      <c r="FAW8" s="230"/>
      <c r="FAX8" s="194"/>
      <c r="FAY8" s="194"/>
      <c r="FAZ8" s="195"/>
      <c r="FBA8" s="196"/>
      <c r="FBB8" s="197"/>
      <c r="FBC8" s="197"/>
      <c r="FBD8" s="231"/>
      <c r="FBF8" s="223"/>
      <c r="FBG8" s="225"/>
      <c r="FBH8" s="226"/>
      <c r="FBI8" s="227"/>
      <c r="FBK8" s="228"/>
      <c r="FBL8" s="229"/>
      <c r="FBM8" s="230"/>
      <c r="FBN8" s="194"/>
      <c r="FBO8" s="194"/>
      <c r="FBP8" s="195"/>
      <c r="FBQ8" s="196"/>
      <c r="FBR8" s="197"/>
      <c r="FBS8" s="197"/>
      <c r="FBT8" s="231"/>
      <c r="FBV8" s="223"/>
      <c r="FBW8" s="225"/>
      <c r="FBX8" s="226"/>
      <c r="FBY8" s="227"/>
      <c r="FCA8" s="228"/>
      <c r="FCB8" s="229"/>
      <c r="FCC8" s="230"/>
      <c r="FCD8" s="194"/>
      <c r="FCE8" s="194"/>
      <c r="FCF8" s="195"/>
      <c r="FCG8" s="196"/>
      <c r="FCH8" s="197"/>
      <c r="FCI8" s="197"/>
      <c r="FCJ8" s="231"/>
      <c r="FCL8" s="223"/>
      <c r="FCM8" s="225"/>
      <c r="FCN8" s="226"/>
      <c r="FCO8" s="227"/>
      <c r="FCQ8" s="228"/>
      <c r="FCR8" s="229"/>
      <c r="FCS8" s="230"/>
      <c r="FCT8" s="194"/>
      <c r="FCU8" s="194"/>
      <c r="FCV8" s="195"/>
      <c r="FCW8" s="196"/>
      <c r="FCX8" s="197"/>
      <c r="FCY8" s="197"/>
      <c r="FCZ8" s="231"/>
      <c r="FDB8" s="223"/>
      <c r="FDC8" s="225"/>
      <c r="FDD8" s="226"/>
      <c r="FDE8" s="227"/>
      <c r="FDG8" s="228"/>
      <c r="FDH8" s="229"/>
      <c r="FDI8" s="230"/>
      <c r="FDJ8" s="194"/>
      <c r="FDK8" s="194"/>
      <c r="FDL8" s="195"/>
      <c r="FDM8" s="196"/>
      <c r="FDN8" s="197"/>
      <c r="FDO8" s="197"/>
      <c r="FDP8" s="231"/>
      <c r="FDR8" s="223"/>
      <c r="FDS8" s="225"/>
      <c r="FDT8" s="226"/>
      <c r="FDU8" s="227"/>
      <c r="FDW8" s="228"/>
      <c r="FDX8" s="229"/>
      <c r="FDY8" s="230"/>
      <c r="FDZ8" s="194"/>
      <c r="FEA8" s="194"/>
      <c r="FEB8" s="195"/>
      <c r="FEC8" s="196"/>
      <c r="FED8" s="197"/>
      <c r="FEE8" s="197"/>
      <c r="FEF8" s="231"/>
      <c r="FEH8" s="223"/>
      <c r="FEI8" s="225"/>
      <c r="FEJ8" s="226"/>
      <c r="FEK8" s="227"/>
      <c r="FEM8" s="228"/>
      <c r="FEN8" s="229"/>
      <c r="FEO8" s="230"/>
      <c r="FEP8" s="194"/>
      <c r="FEQ8" s="194"/>
      <c r="FER8" s="195"/>
      <c r="FES8" s="196"/>
      <c r="FET8" s="197"/>
      <c r="FEU8" s="197"/>
      <c r="FEV8" s="231"/>
      <c r="FEX8" s="223"/>
      <c r="FEY8" s="225"/>
      <c r="FEZ8" s="226"/>
      <c r="FFA8" s="227"/>
      <c r="FFC8" s="228"/>
      <c r="FFD8" s="229"/>
      <c r="FFE8" s="230"/>
      <c r="FFF8" s="194"/>
      <c r="FFG8" s="194"/>
      <c r="FFH8" s="195"/>
      <c r="FFI8" s="196"/>
      <c r="FFJ8" s="197"/>
      <c r="FFK8" s="197"/>
      <c r="FFL8" s="231"/>
      <c r="FFN8" s="223"/>
      <c r="FFO8" s="225"/>
      <c r="FFP8" s="226"/>
      <c r="FFQ8" s="227"/>
      <c r="FFS8" s="228"/>
      <c r="FFT8" s="229"/>
      <c r="FFU8" s="230"/>
      <c r="FFV8" s="194"/>
      <c r="FFW8" s="194"/>
      <c r="FFX8" s="195"/>
      <c r="FFY8" s="196"/>
      <c r="FFZ8" s="197"/>
      <c r="FGA8" s="197"/>
      <c r="FGB8" s="231"/>
      <c r="FGD8" s="223"/>
      <c r="FGE8" s="225"/>
      <c r="FGF8" s="226"/>
      <c r="FGG8" s="227"/>
      <c r="FGI8" s="228"/>
      <c r="FGJ8" s="229"/>
      <c r="FGK8" s="230"/>
      <c r="FGL8" s="194"/>
      <c r="FGM8" s="194"/>
      <c r="FGN8" s="195"/>
      <c r="FGO8" s="196"/>
      <c r="FGP8" s="197"/>
      <c r="FGQ8" s="197"/>
      <c r="FGR8" s="231"/>
      <c r="FGT8" s="223"/>
      <c r="FGU8" s="225"/>
      <c r="FGV8" s="226"/>
      <c r="FGW8" s="227"/>
      <c r="FGY8" s="228"/>
      <c r="FGZ8" s="229"/>
      <c r="FHA8" s="230"/>
      <c r="FHB8" s="194"/>
      <c r="FHC8" s="194"/>
      <c r="FHD8" s="195"/>
      <c r="FHE8" s="196"/>
      <c r="FHF8" s="197"/>
      <c r="FHG8" s="197"/>
      <c r="FHH8" s="231"/>
      <c r="FHJ8" s="223"/>
      <c r="FHK8" s="225"/>
      <c r="FHL8" s="226"/>
      <c r="FHM8" s="227"/>
      <c r="FHO8" s="228"/>
      <c r="FHP8" s="229"/>
      <c r="FHQ8" s="230"/>
      <c r="FHR8" s="194"/>
      <c r="FHS8" s="194"/>
      <c r="FHT8" s="195"/>
      <c r="FHU8" s="196"/>
      <c r="FHV8" s="197"/>
      <c r="FHW8" s="197"/>
      <c r="FHX8" s="231"/>
      <c r="FHZ8" s="223"/>
      <c r="FIA8" s="225"/>
      <c r="FIB8" s="226"/>
      <c r="FIC8" s="227"/>
      <c r="FIE8" s="228"/>
      <c r="FIF8" s="229"/>
      <c r="FIG8" s="230"/>
      <c r="FIH8" s="194"/>
      <c r="FII8" s="194"/>
      <c r="FIJ8" s="195"/>
      <c r="FIK8" s="196"/>
      <c r="FIL8" s="197"/>
      <c r="FIM8" s="197"/>
      <c r="FIN8" s="231"/>
      <c r="FIP8" s="223"/>
      <c r="FIQ8" s="225"/>
      <c r="FIR8" s="226"/>
      <c r="FIS8" s="227"/>
      <c r="FIU8" s="228"/>
      <c r="FIV8" s="229"/>
      <c r="FIW8" s="230"/>
      <c r="FIX8" s="194"/>
      <c r="FIY8" s="194"/>
      <c r="FIZ8" s="195"/>
      <c r="FJA8" s="196"/>
      <c r="FJB8" s="197"/>
      <c r="FJC8" s="197"/>
      <c r="FJD8" s="231"/>
      <c r="FJF8" s="223"/>
      <c r="FJG8" s="225"/>
      <c r="FJH8" s="226"/>
      <c r="FJI8" s="227"/>
      <c r="FJK8" s="228"/>
      <c r="FJL8" s="229"/>
      <c r="FJM8" s="230"/>
      <c r="FJN8" s="194"/>
      <c r="FJO8" s="194"/>
      <c r="FJP8" s="195"/>
      <c r="FJQ8" s="196"/>
      <c r="FJR8" s="197"/>
      <c r="FJS8" s="197"/>
      <c r="FJT8" s="231"/>
      <c r="FJV8" s="223"/>
      <c r="FJW8" s="225"/>
      <c r="FJX8" s="226"/>
      <c r="FJY8" s="227"/>
      <c r="FKA8" s="228"/>
      <c r="FKB8" s="229"/>
      <c r="FKC8" s="230"/>
      <c r="FKD8" s="194"/>
      <c r="FKE8" s="194"/>
      <c r="FKF8" s="195"/>
      <c r="FKG8" s="196"/>
      <c r="FKH8" s="197"/>
      <c r="FKI8" s="197"/>
      <c r="FKJ8" s="231"/>
      <c r="FKL8" s="223"/>
      <c r="FKM8" s="225"/>
      <c r="FKN8" s="226"/>
      <c r="FKO8" s="227"/>
      <c r="FKQ8" s="228"/>
      <c r="FKR8" s="229"/>
      <c r="FKS8" s="230"/>
      <c r="FKT8" s="194"/>
      <c r="FKU8" s="194"/>
      <c r="FKV8" s="195"/>
      <c r="FKW8" s="196"/>
      <c r="FKX8" s="197"/>
      <c r="FKY8" s="197"/>
      <c r="FKZ8" s="231"/>
      <c r="FLB8" s="223"/>
      <c r="FLC8" s="225"/>
      <c r="FLD8" s="226"/>
      <c r="FLE8" s="227"/>
      <c r="FLG8" s="228"/>
      <c r="FLH8" s="229"/>
      <c r="FLI8" s="230"/>
      <c r="FLJ8" s="194"/>
      <c r="FLK8" s="194"/>
      <c r="FLL8" s="195"/>
      <c r="FLM8" s="196"/>
      <c r="FLN8" s="197"/>
      <c r="FLO8" s="197"/>
      <c r="FLP8" s="231"/>
      <c r="FLR8" s="223"/>
      <c r="FLS8" s="225"/>
      <c r="FLT8" s="226"/>
      <c r="FLU8" s="227"/>
      <c r="FLW8" s="228"/>
      <c r="FLX8" s="229"/>
      <c r="FLY8" s="230"/>
      <c r="FLZ8" s="194"/>
      <c r="FMA8" s="194"/>
      <c r="FMB8" s="195"/>
      <c r="FMC8" s="196"/>
      <c r="FMD8" s="197"/>
      <c r="FME8" s="197"/>
      <c r="FMF8" s="231"/>
      <c r="FMH8" s="223"/>
      <c r="FMI8" s="225"/>
      <c r="FMJ8" s="226"/>
      <c r="FMK8" s="227"/>
      <c r="FMM8" s="228"/>
      <c r="FMN8" s="229"/>
      <c r="FMO8" s="230"/>
      <c r="FMP8" s="194"/>
      <c r="FMQ8" s="194"/>
      <c r="FMR8" s="195"/>
      <c r="FMS8" s="196"/>
      <c r="FMT8" s="197"/>
      <c r="FMU8" s="197"/>
      <c r="FMV8" s="231"/>
      <c r="FMX8" s="223"/>
      <c r="FMY8" s="225"/>
      <c r="FMZ8" s="226"/>
      <c r="FNA8" s="227"/>
      <c r="FNC8" s="228"/>
      <c r="FND8" s="229"/>
      <c r="FNE8" s="230"/>
      <c r="FNF8" s="194"/>
      <c r="FNG8" s="194"/>
      <c r="FNH8" s="195"/>
      <c r="FNI8" s="196"/>
      <c r="FNJ8" s="197"/>
      <c r="FNK8" s="197"/>
      <c r="FNL8" s="231"/>
      <c r="FNN8" s="223"/>
      <c r="FNO8" s="225"/>
      <c r="FNP8" s="226"/>
      <c r="FNQ8" s="227"/>
      <c r="FNS8" s="228"/>
      <c r="FNT8" s="229"/>
      <c r="FNU8" s="230"/>
      <c r="FNV8" s="194"/>
      <c r="FNW8" s="194"/>
      <c r="FNX8" s="195"/>
      <c r="FNY8" s="196"/>
      <c r="FNZ8" s="197"/>
      <c r="FOA8" s="197"/>
      <c r="FOB8" s="231"/>
      <c r="FOD8" s="223"/>
      <c r="FOE8" s="225"/>
      <c r="FOF8" s="226"/>
      <c r="FOG8" s="227"/>
      <c r="FOI8" s="228"/>
      <c r="FOJ8" s="229"/>
      <c r="FOK8" s="230"/>
      <c r="FOL8" s="194"/>
      <c r="FOM8" s="194"/>
      <c r="FON8" s="195"/>
      <c r="FOO8" s="196"/>
      <c r="FOP8" s="197"/>
      <c r="FOQ8" s="197"/>
      <c r="FOR8" s="231"/>
      <c r="FOT8" s="223"/>
      <c r="FOU8" s="225"/>
      <c r="FOV8" s="226"/>
      <c r="FOW8" s="227"/>
      <c r="FOY8" s="228"/>
      <c r="FOZ8" s="229"/>
      <c r="FPA8" s="230"/>
      <c r="FPB8" s="194"/>
      <c r="FPC8" s="194"/>
      <c r="FPD8" s="195"/>
      <c r="FPE8" s="196"/>
      <c r="FPF8" s="197"/>
      <c r="FPG8" s="197"/>
      <c r="FPH8" s="231"/>
      <c r="FPJ8" s="223"/>
      <c r="FPK8" s="225"/>
      <c r="FPL8" s="226"/>
      <c r="FPM8" s="227"/>
      <c r="FPO8" s="228"/>
      <c r="FPP8" s="229"/>
      <c r="FPQ8" s="230"/>
      <c r="FPR8" s="194"/>
      <c r="FPS8" s="194"/>
      <c r="FPT8" s="195"/>
      <c r="FPU8" s="196"/>
      <c r="FPV8" s="197"/>
      <c r="FPW8" s="197"/>
      <c r="FPX8" s="231"/>
      <c r="FPZ8" s="223"/>
      <c r="FQA8" s="225"/>
      <c r="FQB8" s="226"/>
      <c r="FQC8" s="227"/>
      <c r="FQE8" s="228"/>
      <c r="FQF8" s="229"/>
      <c r="FQG8" s="230"/>
      <c r="FQH8" s="194"/>
      <c r="FQI8" s="194"/>
      <c r="FQJ8" s="195"/>
      <c r="FQK8" s="196"/>
      <c r="FQL8" s="197"/>
      <c r="FQM8" s="197"/>
      <c r="FQN8" s="231"/>
      <c r="FQP8" s="223"/>
      <c r="FQQ8" s="225"/>
      <c r="FQR8" s="226"/>
      <c r="FQS8" s="227"/>
      <c r="FQU8" s="228"/>
      <c r="FQV8" s="229"/>
      <c r="FQW8" s="230"/>
      <c r="FQX8" s="194"/>
      <c r="FQY8" s="194"/>
      <c r="FQZ8" s="195"/>
      <c r="FRA8" s="196"/>
      <c r="FRB8" s="197"/>
      <c r="FRC8" s="197"/>
      <c r="FRD8" s="231"/>
      <c r="FRF8" s="223"/>
      <c r="FRG8" s="225"/>
      <c r="FRH8" s="226"/>
      <c r="FRI8" s="227"/>
      <c r="FRK8" s="228"/>
      <c r="FRL8" s="229"/>
      <c r="FRM8" s="230"/>
      <c r="FRN8" s="194"/>
      <c r="FRO8" s="194"/>
      <c r="FRP8" s="195"/>
      <c r="FRQ8" s="196"/>
      <c r="FRR8" s="197"/>
      <c r="FRS8" s="197"/>
      <c r="FRT8" s="231"/>
      <c r="FRV8" s="223"/>
      <c r="FRW8" s="225"/>
      <c r="FRX8" s="226"/>
      <c r="FRY8" s="227"/>
      <c r="FSA8" s="228"/>
      <c r="FSB8" s="229"/>
      <c r="FSC8" s="230"/>
      <c r="FSD8" s="194"/>
      <c r="FSE8" s="194"/>
      <c r="FSF8" s="195"/>
      <c r="FSG8" s="196"/>
      <c r="FSH8" s="197"/>
      <c r="FSI8" s="197"/>
      <c r="FSJ8" s="231"/>
      <c r="FSL8" s="223"/>
      <c r="FSM8" s="225"/>
      <c r="FSN8" s="226"/>
      <c r="FSO8" s="227"/>
      <c r="FSQ8" s="228"/>
      <c r="FSR8" s="229"/>
      <c r="FSS8" s="230"/>
      <c r="FST8" s="194"/>
      <c r="FSU8" s="194"/>
      <c r="FSV8" s="195"/>
      <c r="FSW8" s="196"/>
      <c r="FSX8" s="197"/>
      <c r="FSY8" s="197"/>
      <c r="FSZ8" s="231"/>
      <c r="FTB8" s="223"/>
      <c r="FTC8" s="225"/>
      <c r="FTD8" s="226"/>
      <c r="FTE8" s="227"/>
      <c r="FTG8" s="228"/>
      <c r="FTH8" s="229"/>
      <c r="FTI8" s="230"/>
      <c r="FTJ8" s="194"/>
      <c r="FTK8" s="194"/>
      <c r="FTL8" s="195"/>
      <c r="FTM8" s="196"/>
      <c r="FTN8" s="197"/>
      <c r="FTO8" s="197"/>
      <c r="FTP8" s="231"/>
      <c r="FTR8" s="223"/>
      <c r="FTS8" s="225"/>
      <c r="FTT8" s="226"/>
      <c r="FTU8" s="227"/>
      <c r="FTW8" s="228"/>
      <c r="FTX8" s="229"/>
      <c r="FTY8" s="230"/>
      <c r="FTZ8" s="194"/>
      <c r="FUA8" s="194"/>
      <c r="FUB8" s="195"/>
      <c r="FUC8" s="196"/>
      <c r="FUD8" s="197"/>
      <c r="FUE8" s="197"/>
      <c r="FUF8" s="231"/>
      <c r="FUH8" s="223"/>
      <c r="FUI8" s="225"/>
      <c r="FUJ8" s="226"/>
      <c r="FUK8" s="227"/>
      <c r="FUM8" s="228"/>
      <c r="FUN8" s="229"/>
      <c r="FUO8" s="230"/>
      <c r="FUP8" s="194"/>
      <c r="FUQ8" s="194"/>
      <c r="FUR8" s="195"/>
      <c r="FUS8" s="196"/>
      <c r="FUT8" s="197"/>
      <c r="FUU8" s="197"/>
      <c r="FUV8" s="231"/>
      <c r="FUX8" s="223"/>
      <c r="FUY8" s="225"/>
      <c r="FUZ8" s="226"/>
      <c r="FVA8" s="227"/>
      <c r="FVC8" s="228"/>
      <c r="FVD8" s="229"/>
      <c r="FVE8" s="230"/>
      <c r="FVF8" s="194"/>
      <c r="FVG8" s="194"/>
      <c r="FVH8" s="195"/>
      <c r="FVI8" s="196"/>
      <c r="FVJ8" s="197"/>
      <c r="FVK8" s="197"/>
      <c r="FVL8" s="231"/>
      <c r="FVN8" s="223"/>
      <c r="FVO8" s="225"/>
      <c r="FVP8" s="226"/>
      <c r="FVQ8" s="227"/>
      <c r="FVS8" s="228"/>
      <c r="FVT8" s="229"/>
      <c r="FVU8" s="230"/>
      <c r="FVV8" s="194"/>
      <c r="FVW8" s="194"/>
      <c r="FVX8" s="195"/>
      <c r="FVY8" s="196"/>
      <c r="FVZ8" s="197"/>
      <c r="FWA8" s="197"/>
      <c r="FWB8" s="231"/>
      <c r="FWD8" s="223"/>
      <c r="FWE8" s="225"/>
      <c r="FWF8" s="226"/>
      <c r="FWG8" s="227"/>
      <c r="FWI8" s="228"/>
      <c r="FWJ8" s="229"/>
      <c r="FWK8" s="230"/>
      <c r="FWL8" s="194"/>
      <c r="FWM8" s="194"/>
      <c r="FWN8" s="195"/>
      <c r="FWO8" s="196"/>
      <c r="FWP8" s="197"/>
      <c r="FWQ8" s="197"/>
      <c r="FWR8" s="231"/>
      <c r="FWT8" s="223"/>
      <c r="FWU8" s="225"/>
      <c r="FWV8" s="226"/>
      <c r="FWW8" s="227"/>
      <c r="FWY8" s="228"/>
      <c r="FWZ8" s="229"/>
      <c r="FXA8" s="230"/>
      <c r="FXB8" s="194"/>
      <c r="FXC8" s="194"/>
      <c r="FXD8" s="195"/>
      <c r="FXE8" s="196"/>
      <c r="FXF8" s="197"/>
      <c r="FXG8" s="197"/>
      <c r="FXH8" s="231"/>
      <c r="FXJ8" s="223"/>
      <c r="FXK8" s="225"/>
      <c r="FXL8" s="226"/>
      <c r="FXM8" s="227"/>
      <c r="FXO8" s="228"/>
      <c r="FXP8" s="229"/>
      <c r="FXQ8" s="230"/>
      <c r="FXR8" s="194"/>
      <c r="FXS8" s="194"/>
      <c r="FXT8" s="195"/>
      <c r="FXU8" s="196"/>
      <c r="FXV8" s="197"/>
      <c r="FXW8" s="197"/>
      <c r="FXX8" s="231"/>
      <c r="FXZ8" s="223"/>
      <c r="FYA8" s="225"/>
      <c r="FYB8" s="226"/>
      <c r="FYC8" s="227"/>
      <c r="FYE8" s="228"/>
      <c r="FYF8" s="229"/>
      <c r="FYG8" s="230"/>
      <c r="FYH8" s="194"/>
      <c r="FYI8" s="194"/>
      <c r="FYJ8" s="195"/>
      <c r="FYK8" s="196"/>
      <c r="FYL8" s="197"/>
      <c r="FYM8" s="197"/>
      <c r="FYN8" s="231"/>
      <c r="FYP8" s="223"/>
      <c r="FYQ8" s="225"/>
      <c r="FYR8" s="226"/>
      <c r="FYS8" s="227"/>
      <c r="FYU8" s="228"/>
      <c r="FYV8" s="229"/>
      <c r="FYW8" s="230"/>
      <c r="FYX8" s="194"/>
      <c r="FYY8" s="194"/>
      <c r="FYZ8" s="195"/>
      <c r="FZA8" s="196"/>
      <c r="FZB8" s="197"/>
      <c r="FZC8" s="197"/>
      <c r="FZD8" s="231"/>
      <c r="FZF8" s="223"/>
      <c r="FZG8" s="225"/>
      <c r="FZH8" s="226"/>
      <c r="FZI8" s="227"/>
      <c r="FZK8" s="228"/>
      <c r="FZL8" s="229"/>
      <c r="FZM8" s="230"/>
      <c r="FZN8" s="194"/>
      <c r="FZO8" s="194"/>
      <c r="FZP8" s="195"/>
      <c r="FZQ8" s="196"/>
      <c r="FZR8" s="197"/>
      <c r="FZS8" s="197"/>
      <c r="FZT8" s="231"/>
      <c r="FZV8" s="223"/>
      <c r="FZW8" s="225"/>
      <c r="FZX8" s="226"/>
      <c r="FZY8" s="227"/>
      <c r="GAA8" s="228"/>
      <c r="GAB8" s="229"/>
      <c r="GAC8" s="230"/>
      <c r="GAD8" s="194"/>
      <c r="GAE8" s="194"/>
      <c r="GAF8" s="195"/>
      <c r="GAG8" s="196"/>
      <c r="GAH8" s="197"/>
      <c r="GAI8" s="197"/>
      <c r="GAJ8" s="231"/>
      <c r="GAL8" s="223"/>
      <c r="GAM8" s="225"/>
      <c r="GAN8" s="226"/>
      <c r="GAO8" s="227"/>
      <c r="GAQ8" s="228"/>
      <c r="GAR8" s="229"/>
      <c r="GAS8" s="230"/>
      <c r="GAT8" s="194"/>
      <c r="GAU8" s="194"/>
      <c r="GAV8" s="195"/>
      <c r="GAW8" s="196"/>
      <c r="GAX8" s="197"/>
      <c r="GAY8" s="197"/>
      <c r="GAZ8" s="231"/>
      <c r="GBB8" s="223"/>
      <c r="GBC8" s="225"/>
      <c r="GBD8" s="226"/>
      <c r="GBE8" s="227"/>
      <c r="GBG8" s="228"/>
      <c r="GBH8" s="229"/>
      <c r="GBI8" s="230"/>
      <c r="GBJ8" s="194"/>
      <c r="GBK8" s="194"/>
      <c r="GBL8" s="195"/>
      <c r="GBM8" s="196"/>
      <c r="GBN8" s="197"/>
      <c r="GBO8" s="197"/>
      <c r="GBP8" s="231"/>
      <c r="GBR8" s="223"/>
      <c r="GBS8" s="225"/>
      <c r="GBT8" s="226"/>
      <c r="GBU8" s="227"/>
      <c r="GBW8" s="228"/>
      <c r="GBX8" s="229"/>
      <c r="GBY8" s="230"/>
      <c r="GBZ8" s="194"/>
      <c r="GCA8" s="194"/>
      <c r="GCB8" s="195"/>
      <c r="GCC8" s="196"/>
      <c r="GCD8" s="197"/>
      <c r="GCE8" s="197"/>
      <c r="GCF8" s="231"/>
      <c r="GCH8" s="223"/>
      <c r="GCI8" s="225"/>
      <c r="GCJ8" s="226"/>
      <c r="GCK8" s="227"/>
      <c r="GCM8" s="228"/>
      <c r="GCN8" s="229"/>
      <c r="GCO8" s="230"/>
      <c r="GCP8" s="194"/>
      <c r="GCQ8" s="194"/>
      <c r="GCR8" s="195"/>
      <c r="GCS8" s="196"/>
      <c r="GCT8" s="197"/>
      <c r="GCU8" s="197"/>
      <c r="GCV8" s="231"/>
      <c r="GCX8" s="223"/>
      <c r="GCY8" s="225"/>
      <c r="GCZ8" s="226"/>
      <c r="GDA8" s="227"/>
      <c r="GDC8" s="228"/>
      <c r="GDD8" s="229"/>
      <c r="GDE8" s="230"/>
      <c r="GDF8" s="194"/>
      <c r="GDG8" s="194"/>
      <c r="GDH8" s="195"/>
      <c r="GDI8" s="196"/>
      <c r="GDJ8" s="197"/>
      <c r="GDK8" s="197"/>
      <c r="GDL8" s="231"/>
      <c r="GDN8" s="223"/>
      <c r="GDO8" s="225"/>
      <c r="GDP8" s="226"/>
      <c r="GDQ8" s="227"/>
      <c r="GDS8" s="228"/>
      <c r="GDT8" s="229"/>
      <c r="GDU8" s="230"/>
      <c r="GDV8" s="194"/>
      <c r="GDW8" s="194"/>
      <c r="GDX8" s="195"/>
      <c r="GDY8" s="196"/>
      <c r="GDZ8" s="197"/>
      <c r="GEA8" s="197"/>
      <c r="GEB8" s="231"/>
      <c r="GED8" s="223"/>
      <c r="GEE8" s="225"/>
      <c r="GEF8" s="226"/>
      <c r="GEG8" s="227"/>
      <c r="GEI8" s="228"/>
      <c r="GEJ8" s="229"/>
      <c r="GEK8" s="230"/>
      <c r="GEL8" s="194"/>
      <c r="GEM8" s="194"/>
      <c r="GEN8" s="195"/>
      <c r="GEO8" s="196"/>
      <c r="GEP8" s="197"/>
      <c r="GEQ8" s="197"/>
      <c r="GER8" s="231"/>
      <c r="GET8" s="223"/>
      <c r="GEU8" s="225"/>
      <c r="GEV8" s="226"/>
      <c r="GEW8" s="227"/>
      <c r="GEY8" s="228"/>
      <c r="GEZ8" s="229"/>
      <c r="GFA8" s="230"/>
      <c r="GFB8" s="194"/>
      <c r="GFC8" s="194"/>
      <c r="GFD8" s="195"/>
      <c r="GFE8" s="196"/>
      <c r="GFF8" s="197"/>
      <c r="GFG8" s="197"/>
      <c r="GFH8" s="231"/>
      <c r="GFJ8" s="223"/>
      <c r="GFK8" s="225"/>
      <c r="GFL8" s="226"/>
      <c r="GFM8" s="227"/>
      <c r="GFO8" s="228"/>
      <c r="GFP8" s="229"/>
      <c r="GFQ8" s="230"/>
      <c r="GFR8" s="194"/>
      <c r="GFS8" s="194"/>
      <c r="GFT8" s="195"/>
      <c r="GFU8" s="196"/>
      <c r="GFV8" s="197"/>
      <c r="GFW8" s="197"/>
      <c r="GFX8" s="231"/>
      <c r="GFZ8" s="223"/>
      <c r="GGA8" s="225"/>
      <c r="GGB8" s="226"/>
      <c r="GGC8" s="227"/>
      <c r="GGE8" s="228"/>
      <c r="GGF8" s="229"/>
      <c r="GGG8" s="230"/>
      <c r="GGH8" s="194"/>
      <c r="GGI8" s="194"/>
      <c r="GGJ8" s="195"/>
      <c r="GGK8" s="196"/>
      <c r="GGL8" s="197"/>
      <c r="GGM8" s="197"/>
      <c r="GGN8" s="231"/>
      <c r="GGP8" s="223"/>
      <c r="GGQ8" s="225"/>
      <c r="GGR8" s="226"/>
      <c r="GGS8" s="227"/>
      <c r="GGU8" s="228"/>
      <c r="GGV8" s="229"/>
      <c r="GGW8" s="230"/>
      <c r="GGX8" s="194"/>
      <c r="GGY8" s="194"/>
      <c r="GGZ8" s="195"/>
      <c r="GHA8" s="196"/>
      <c r="GHB8" s="197"/>
      <c r="GHC8" s="197"/>
      <c r="GHD8" s="231"/>
      <c r="GHF8" s="223"/>
      <c r="GHG8" s="225"/>
      <c r="GHH8" s="226"/>
      <c r="GHI8" s="227"/>
      <c r="GHK8" s="228"/>
      <c r="GHL8" s="229"/>
      <c r="GHM8" s="230"/>
      <c r="GHN8" s="194"/>
      <c r="GHO8" s="194"/>
      <c r="GHP8" s="195"/>
      <c r="GHQ8" s="196"/>
      <c r="GHR8" s="197"/>
      <c r="GHS8" s="197"/>
      <c r="GHT8" s="231"/>
      <c r="GHV8" s="223"/>
      <c r="GHW8" s="225"/>
      <c r="GHX8" s="226"/>
      <c r="GHY8" s="227"/>
      <c r="GIA8" s="228"/>
      <c r="GIB8" s="229"/>
      <c r="GIC8" s="230"/>
      <c r="GID8" s="194"/>
      <c r="GIE8" s="194"/>
      <c r="GIF8" s="195"/>
      <c r="GIG8" s="196"/>
      <c r="GIH8" s="197"/>
      <c r="GII8" s="197"/>
      <c r="GIJ8" s="231"/>
      <c r="GIL8" s="223"/>
      <c r="GIM8" s="225"/>
      <c r="GIN8" s="226"/>
      <c r="GIO8" s="227"/>
      <c r="GIQ8" s="228"/>
      <c r="GIR8" s="229"/>
      <c r="GIS8" s="230"/>
      <c r="GIT8" s="194"/>
      <c r="GIU8" s="194"/>
      <c r="GIV8" s="195"/>
      <c r="GIW8" s="196"/>
      <c r="GIX8" s="197"/>
      <c r="GIY8" s="197"/>
      <c r="GIZ8" s="231"/>
      <c r="GJB8" s="223"/>
      <c r="GJC8" s="225"/>
      <c r="GJD8" s="226"/>
      <c r="GJE8" s="227"/>
      <c r="GJG8" s="228"/>
      <c r="GJH8" s="229"/>
      <c r="GJI8" s="230"/>
      <c r="GJJ8" s="194"/>
      <c r="GJK8" s="194"/>
      <c r="GJL8" s="195"/>
      <c r="GJM8" s="196"/>
      <c r="GJN8" s="197"/>
      <c r="GJO8" s="197"/>
      <c r="GJP8" s="231"/>
      <c r="GJR8" s="223"/>
      <c r="GJS8" s="225"/>
      <c r="GJT8" s="226"/>
      <c r="GJU8" s="227"/>
      <c r="GJW8" s="228"/>
      <c r="GJX8" s="229"/>
      <c r="GJY8" s="230"/>
      <c r="GJZ8" s="194"/>
      <c r="GKA8" s="194"/>
      <c r="GKB8" s="195"/>
      <c r="GKC8" s="196"/>
      <c r="GKD8" s="197"/>
      <c r="GKE8" s="197"/>
      <c r="GKF8" s="231"/>
      <c r="GKH8" s="223"/>
      <c r="GKI8" s="225"/>
      <c r="GKJ8" s="226"/>
      <c r="GKK8" s="227"/>
      <c r="GKM8" s="228"/>
      <c r="GKN8" s="229"/>
      <c r="GKO8" s="230"/>
      <c r="GKP8" s="194"/>
      <c r="GKQ8" s="194"/>
      <c r="GKR8" s="195"/>
      <c r="GKS8" s="196"/>
      <c r="GKT8" s="197"/>
      <c r="GKU8" s="197"/>
      <c r="GKV8" s="231"/>
      <c r="GKX8" s="223"/>
      <c r="GKY8" s="225"/>
      <c r="GKZ8" s="226"/>
      <c r="GLA8" s="227"/>
      <c r="GLC8" s="228"/>
      <c r="GLD8" s="229"/>
      <c r="GLE8" s="230"/>
      <c r="GLF8" s="194"/>
      <c r="GLG8" s="194"/>
      <c r="GLH8" s="195"/>
      <c r="GLI8" s="196"/>
      <c r="GLJ8" s="197"/>
      <c r="GLK8" s="197"/>
      <c r="GLL8" s="231"/>
      <c r="GLN8" s="223"/>
      <c r="GLO8" s="225"/>
      <c r="GLP8" s="226"/>
      <c r="GLQ8" s="227"/>
      <c r="GLS8" s="228"/>
      <c r="GLT8" s="229"/>
      <c r="GLU8" s="230"/>
      <c r="GLV8" s="194"/>
      <c r="GLW8" s="194"/>
      <c r="GLX8" s="195"/>
      <c r="GLY8" s="196"/>
      <c r="GLZ8" s="197"/>
      <c r="GMA8" s="197"/>
      <c r="GMB8" s="231"/>
      <c r="GMD8" s="223"/>
      <c r="GME8" s="225"/>
      <c r="GMF8" s="226"/>
      <c r="GMG8" s="227"/>
      <c r="GMI8" s="228"/>
      <c r="GMJ8" s="229"/>
      <c r="GMK8" s="230"/>
      <c r="GML8" s="194"/>
      <c r="GMM8" s="194"/>
      <c r="GMN8" s="195"/>
      <c r="GMO8" s="196"/>
      <c r="GMP8" s="197"/>
      <c r="GMQ8" s="197"/>
      <c r="GMR8" s="231"/>
      <c r="GMT8" s="223"/>
      <c r="GMU8" s="225"/>
      <c r="GMV8" s="226"/>
      <c r="GMW8" s="227"/>
      <c r="GMY8" s="228"/>
      <c r="GMZ8" s="229"/>
      <c r="GNA8" s="230"/>
      <c r="GNB8" s="194"/>
      <c r="GNC8" s="194"/>
      <c r="GND8" s="195"/>
      <c r="GNE8" s="196"/>
      <c r="GNF8" s="197"/>
      <c r="GNG8" s="197"/>
      <c r="GNH8" s="231"/>
      <c r="GNJ8" s="223"/>
      <c r="GNK8" s="225"/>
      <c r="GNL8" s="226"/>
      <c r="GNM8" s="227"/>
      <c r="GNO8" s="228"/>
      <c r="GNP8" s="229"/>
      <c r="GNQ8" s="230"/>
      <c r="GNR8" s="194"/>
      <c r="GNS8" s="194"/>
      <c r="GNT8" s="195"/>
      <c r="GNU8" s="196"/>
      <c r="GNV8" s="197"/>
      <c r="GNW8" s="197"/>
      <c r="GNX8" s="231"/>
      <c r="GNZ8" s="223"/>
      <c r="GOA8" s="225"/>
      <c r="GOB8" s="226"/>
      <c r="GOC8" s="227"/>
      <c r="GOE8" s="228"/>
      <c r="GOF8" s="229"/>
      <c r="GOG8" s="230"/>
      <c r="GOH8" s="194"/>
      <c r="GOI8" s="194"/>
      <c r="GOJ8" s="195"/>
      <c r="GOK8" s="196"/>
      <c r="GOL8" s="197"/>
      <c r="GOM8" s="197"/>
      <c r="GON8" s="231"/>
      <c r="GOP8" s="223"/>
      <c r="GOQ8" s="225"/>
      <c r="GOR8" s="226"/>
      <c r="GOS8" s="227"/>
      <c r="GOU8" s="228"/>
      <c r="GOV8" s="229"/>
      <c r="GOW8" s="230"/>
      <c r="GOX8" s="194"/>
      <c r="GOY8" s="194"/>
      <c r="GOZ8" s="195"/>
      <c r="GPA8" s="196"/>
      <c r="GPB8" s="197"/>
      <c r="GPC8" s="197"/>
      <c r="GPD8" s="231"/>
      <c r="GPF8" s="223"/>
      <c r="GPG8" s="225"/>
      <c r="GPH8" s="226"/>
      <c r="GPI8" s="227"/>
      <c r="GPK8" s="228"/>
      <c r="GPL8" s="229"/>
      <c r="GPM8" s="230"/>
      <c r="GPN8" s="194"/>
      <c r="GPO8" s="194"/>
      <c r="GPP8" s="195"/>
      <c r="GPQ8" s="196"/>
      <c r="GPR8" s="197"/>
      <c r="GPS8" s="197"/>
      <c r="GPT8" s="231"/>
      <c r="GPV8" s="223"/>
      <c r="GPW8" s="225"/>
      <c r="GPX8" s="226"/>
      <c r="GPY8" s="227"/>
      <c r="GQA8" s="228"/>
      <c r="GQB8" s="229"/>
      <c r="GQC8" s="230"/>
      <c r="GQD8" s="194"/>
      <c r="GQE8" s="194"/>
      <c r="GQF8" s="195"/>
      <c r="GQG8" s="196"/>
      <c r="GQH8" s="197"/>
      <c r="GQI8" s="197"/>
      <c r="GQJ8" s="231"/>
      <c r="GQL8" s="223"/>
      <c r="GQM8" s="225"/>
      <c r="GQN8" s="226"/>
      <c r="GQO8" s="227"/>
      <c r="GQQ8" s="228"/>
      <c r="GQR8" s="229"/>
      <c r="GQS8" s="230"/>
      <c r="GQT8" s="194"/>
      <c r="GQU8" s="194"/>
      <c r="GQV8" s="195"/>
      <c r="GQW8" s="196"/>
      <c r="GQX8" s="197"/>
      <c r="GQY8" s="197"/>
      <c r="GQZ8" s="231"/>
      <c r="GRB8" s="223"/>
      <c r="GRC8" s="225"/>
      <c r="GRD8" s="226"/>
      <c r="GRE8" s="227"/>
      <c r="GRG8" s="228"/>
      <c r="GRH8" s="229"/>
      <c r="GRI8" s="230"/>
      <c r="GRJ8" s="194"/>
      <c r="GRK8" s="194"/>
      <c r="GRL8" s="195"/>
      <c r="GRM8" s="196"/>
      <c r="GRN8" s="197"/>
      <c r="GRO8" s="197"/>
      <c r="GRP8" s="231"/>
      <c r="GRR8" s="223"/>
      <c r="GRS8" s="225"/>
      <c r="GRT8" s="226"/>
      <c r="GRU8" s="227"/>
      <c r="GRW8" s="228"/>
      <c r="GRX8" s="229"/>
      <c r="GRY8" s="230"/>
      <c r="GRZ8" s="194"/>
      <c r="GSA8" s="194"/>
      <c r="GSB8" s="195"/>
      <c r="GSC8" s="196"/>
      <c r="GSD8" s="197"/>
      <c r="GSE8" s="197"/>
      <c r="GSF8" s="231"/>
      <c r="GSH8" s="223"/>
      <c r="GSI8" s="225"/>
      <c r="GSJ8" s="226"/>
      <c r="GSK8" s="227"/>
      <c r="GSM8" s="228"/>
      <c r="GSN8" s="229"/>
      <c r="GSO8" s="230"/>
      <c r="GSP8" s="194"/>
      <c r="GSQ8" s="194"/>
      <c r="GSR8" s="195"/>
      <c r="GSS8" s="196"/>
      <c r="GST8" s="197"/>
      <c r="GSU8" s="197"/>
      <c r="GSV8" s="231"/>
      <c r="GSX8" s="223"/>
      <c r="GSY8" s="225"/>
      <c r="GSZ8" s="226"/>
      <c r="GTA8" s="227"/>
      <c r="GTC8" s="228"/>
      <c r="GTD8" s="229"/>
      <c r="GTE8" s="230"/>
      <c r="GTF8" s="194"/>
      <c r="GTG8" s="194"/>
      <c r="GTH8" s="195"/>
      <c r="GTI8" s="196"/>
      <c r="GTJ8" s="197"/>
      <c r="GTK8" s="197"/>
      <c r="GTL8" s="231"/>
      <c r="GTN8" s="223"/>
      <c r="GTO8" s="225"/>
      <c r="GTP8" s="226"/>
      <c r="GTQ8" s="227"/>
      <c r="GTS8" s="228"/>
      <c r="GTT8" s="229"/>
      <c r="GTU8" s="230"/>
      <c r="GTV8" s="194"/>
      <c r="GTW8" s="194"/>
      <c r="GTX8" s="195"/>
      <c r="GTY8" s="196"/>
      <c r="GTZ8" s="197"/>
      <c r="GUA8" s="197"/>
      <c r="GUB8" s="231"/>
      <c r="GUD8" s="223"/>
      <c r="GUE8" s="225"/>
      <c r="GUF8" s="226"/>
      <c r="GUG8" s="227"/>
      <c r="GUI8" s="228"/>
      <c r="GUJ8" s="229"/>
      <c r="GUK8" s="230"/>
      <c r="GUL8" s="194"/>
      <c r="GUM8" s="194"/>
      <c r="GUN8" s="195"/>
      <c r="GUO8" s="196"/>
      <c r="GUP8" s="197"/>
      <c r="GUQ8" s="197"/>
      <c r="GUR8" s="231"/>
      <c r="GUT8" s="223"/>
      <c r="GUU8" s="225"/>
      <c r="GUV8" s="226"/>
      <c r="GUW8" s="227"/>
      <c r="GUY8" s="228"/>
      <c r="GUZ8" s="229"/>
      <c r="GVA8" s="230"/>
      <c r="GVB8" s="194"/>
      <c r="GVC8" s="194"/>
      <c r="GVD8" s="195"/>
      <c r="GVE8" s="196"/>
      <c r="GVF8" s="197"/>
      <c r="GVG8" s="197"/>
      <c r="GVH8" s="231"/>
      <c r="GVJ8" s="223"/>
      <c r="GVK8" s="225"/>
      <c r="GVL8" s="226"/>
      <c r="GVM8" s="227"/>
      <c r="GVO8" s="228"/>
      <c r="GVP8" s="229"/>
      <c r="GVQ8" s="230"/>
      <c r="GVR8" s="194"/>
      <c r="GVS8" s="194"/>
      <c r="GVT8" s="195"/>
      <c r="GVU8" s="196"/>
      <c r="GVV8" s="197"/>
      <c r="GVW8" s="197"/>
      <c r="GVX8" s="231"/>
      <c r="GVZ8" s="223"/>
      <c r="GWA8" s="225"/>
      <c r="GWB8" s="226"/>
      <c r="GWC8" s="227"/>
      <c r="GWE8" s="228"/>
      <c r="GWF8" s="229"/>
      <c r="GWG8" s="230"/>
      <c r="GWH8" s="194"/>
      <c r="GWI8" s="194"/>
      <c r="GWJ8" s="195"/>
      <c r="GWK8" s="196"/>
      <c r="GWL8" s="197"/>
      <c r="GWM8" s="197"/>
      <c r="GWN8" s="231"/>
      <c r="GWP8" s="223"/>
      <c r="GWQ8" s="225"/>
      <c r="GWR8" s="226"/>
      <c r="GWS8" s="227"/>
      <c r="GWU8" s="228"/>
      <c r="GWV8" s="229"/>
      <c r="GWW8" s="230"/>
      <c r="GWX8" s="194"/>
      <c r="GWY8" s="194"/>
      <c r="GWZ8" s="195"/>
      <c r="GXA8" s="196"/>
      <c r="GXB8" s="197"/>
      <c r="GXC8" s="197"/>
      <c r="GXD8" s="231"/>
      <c r="GXF8" s="223"/>
      <c r="GXG8" s="225"/>
      <c r="GXH8" s="226"/>
      <c r="GXI8" s="227"/>
      <c r="GXK8" s="228"/>
      <c r="GXL8" s="229"/>
      <c r="GXM8" s="230"/>
      <c r="GXN8" s="194"/>
      <c r="GXO8" s="194"/>
      <c r="GXP8" s="195"/>
      <c r="GXQ8" s="196"/>
      <c r="GXR8" s="197"/>
      <c r="GXS8" s="197"/>
      <c r="GXT8" s="231"/>
      <c r="GXV8" s="223"/>
      <c r="GXW8" s="225"/>
      <c r="GXX8" s="226"/>
      <c r="GXY8" s="227"/>
      <c r="GYA8" s="228"/>
      <c r="GYB8" s="229"/>
      <c r="GYC8" s="230"/>
      <c r="GYD8" s="194"/>
      <c r="GYE8" s="194"/>
      <c r="GYF8" s="195"/>
      <c r="GYG8" s="196"/>
      <c r="GYH8" s="197"/>
      <c r="GYI8" s="197"/>
      <c r="GYJ8" s="231"/>
      <c r="GYL8" s="223"/>
      <c r="GYM8" s="225"/>
      <c r="GYN8" s="226"/>
      <c r="GYO8" s="227"/>
      <c r="GYQ8" s="228"/>
      <c r="GYR8" s="229"/>
      <c r="GYS8" s="230"/>
      <c r="GYT8" s="194"/>
      <c r="GYU8" s="194"/>
      <c r="GYV8" s="195"/>
      <c r="GYW8" s="196"/>
      <c r="GYX8" s="197"/>
      <c r="GYY8" s="197"/>
      <c r="GYZ8" s="231"/>
      <c r="GZB8" s="223"/>
      <c r="GZC8" s="225"/>
      <c r="GZD8" s="226"/>
      <c r="GZE8" s="227"/>
      <c r="GZG8" s="228"/>
      <c r="GZH8" s="229"/>
      <c r="GZI8" s="230"/>
      <c r="GZJ8" s="194"/>
      <c r="GZK8" s="194"/>
      <c r="GZL8" s="195"/>
      <c r="GZM8" s="196"/>
      <c r="GZN8" s="197"/>
      <c r="GZO8" s="197"/>
      <c r="GZP8" s="231"/>
      <c r="GZR8" s="223"/>
      <c r="GZS8" s="225"/>
      <c r="GZT8" s="226"/>
      <c r="GZU8" s="227"/>
      <c r="GZW8" s="228"/>
      <c r="GZX8" s="229"/>
      <c r="GZY8" s="230"/>
      <c r="GZZ8" s="194"/>
      <c r="HAA8" s="194"/>
      <c r="HAB8" s="195"/>
      <c r="HAC8" s="196"/>
      <c r="HAD8" s="197"/>
      <c r="HAE8" s="197"/>
      <c r="HAF8" s="231"/>
      <c r="HAH8" s="223"/>
      <c r="HAI8" s="225"/>
      <c r="HAJ8" s="226"/>
      <c r="HAK8" s="227"/>
      <c r="HAM8" s="228"/>
      <c r="HAN8" s="229"/>
      <c r="HAO8" s="230"/>
      <c r="HAP8" s="194"/>
      <c r="HAQ8" s="194"/>
      <c r="HAR8" s="195"/>
      <c r="HAS8" s="196"/>
      <c r="HAT8" s="197"/>
      <c r="HAU8" s="197"/>
      <c r="HAV8" s="231"/>
      <c r="HAX8" s="223"/>
      <c r="HAY8" s="225"/>
      <c r="HAZ8" s="226"/>
      <c r="HBA8" s="227"/>
      <c r="HBC8" s="228"/>
      <c r="HBD8" s="229"/>
      <c r="HBE8" s="230"/>
      <c r="HBF8" s="194"/>
      <c r="HBG8" s="194"/>
      <c r="HBH8" s="195"/>
      <c r="HBI8" s="196"/>
      <c r="HBJ8" s="197"/>
      <c r="HBK8" s="197"/>
      <c r="HBL8" s="231"/>
      <c r="HBN8" s="223"/>
      <c r="HBO8" s="225"/>
      <c r="HBP8" s="226"/>
      <c r="HBQ8" s="227"/>
      <c r="HBS8" s="228"/>
      <c r="HBT8" s="229"/>
      <c r="HBU8" s="230"/>
      <c r="HBV8" s="194"/>
      <c r="HBW8" s="194"/>
      <c r="HBX8" s="195"/>
      <c r="HBY8" s="196"/>
      <c r="HBZ8" s="197"/>
      <c r="HCA8" s="197"/>
      <c r="HCB8" s="231"/>
      <c r="HCD8" s="223"/>
      <c r="HCE8" s="225"/>
      <c r="HCF8" s="226"/>
      <c r="HCG8" s="227"/>
      <c r="HCI8" s="228"/>
      <c r="HCJ8" s="229"/>
      <c r="HCK8" s="230"/>
      <c r="HCL8" s="194"/>
      <c r="HCM8" s="194"/>
      <c r="HCN8" s="195"/>
      <c r="HCO8" s="196"/>
      <c r="HCP8" s="197"/>
      <c r="HCQ8" s="197"/>
      <c r="HCR8" s="231"/>
      <c r="HCT8" s="223"/>
      <c r="HCU8" s="225"/>
      <c r="HCV8" s="226"/>
      <c r="HCW8" s="227"/>
      <c r="HCY8" s="228"/>
      <c r="HCZ8" s="229"/>
      <c r="HDA8" s="230"/>
      <c r="HDB8" s="194"/>
      <c r="HDC8" s="194"/>
      <c r="HDD8" s="195"/>
      <c r="HDE8" s="196"/>
      <c r="HDF8" s="197"/>
      <c r="HDG8" s="197"/>
      <c r="HDH8" s="231"/>
      <c r="HDJ8" s="223"/>
      <c r="HDK8" s="225"/>
      <c r="HDL8" s="226"/>
      <c r="HDM8" s="227"/>
      <c r="HDO8" s="228"/>
      <c r="HDP8" s="229"/>
      <c r="HDQ8" s="230"/>
      <c r="HDR8" s="194"/>
      <c r="HDS8" s="194"/>
      <c r="HDT8" s="195"/>
      <c r="HDU8" s="196"/>
      <c r="HDV8" s="197"/>
      <c r="HDW8" s="197"/>
      <c r="HDX8" s="231"/>
      <c r="HDZ8" s="223"/>
      <c r="HEA8" s="225"/>
      <c r="HEB8" s="226"/>
      <c r="HEC8" s="227"/>
      <c r="HEE8" s="228"/>
      <c r="HEF8" s="229"/>
      <c r="HEG8" s="230"/>
      <c r="HEH8" s="194"/>
      <c r="HEI8" s="194"/>
      <c r="HEJ8" s="195"/>
      <c r="HEK8" s="196"/>
      <c r="HEL8" s="197"/>
      <c r="HEM8" s="197"/>
      <c r="HEN8" s="231"/>
      <c r="HEP8" s="223"/>
      <c r="HEQ8" s="225"/>
      <c r="HER8" s="226"/>
      <c r="HES8" s="227"/>
      <c r="HEU8" s="228"/>
      <c r="HEV8" s="229"/>
      <c r="HEW8" s="230"/>
      <c r="HEX8" s="194"/>
      <c r="HEY8" s="194"/>
      <c r="HEZ8" s="195"/>
      <c r="HFA8" s="196"/>
      <c r="HFB8" s="197"/>
      <c r="HFC8" s="197"/>
      <c r="HFD8" s="231"/>
      <c r="HFF8" s="223"/>
      <c r="HFG8" s="225"/>
      <c r="HFH8" s="226"/>
      <c r="HFI8" s="227"/>
      <c r="HFK8" s="228"/>
      <c r="HFL8" s="229"/>
      <c r="HFM8" s="230"/>
      <c r="HFN8" s="194"/>
      <c r="HFO8" s="194"/>
      <c r="HFP8" s="195"/>
      <c r="HFQ8" s="196"/>
      <c r="HFR8" s="197"/>
      <c r="HFS8" s="197"/>
      <c r="HFT8" s="231"/>
      <c r="HFV8" s="223"/>
      <c r="HFW8" s="225"/>
      <c r="HFX8" s="226"/>
      <c r="HFY8" s="227"/>
      <c r="HGA8" s="228"/>
      <c r="HGB8" s="229"/>
      <c r="HGC8" s="230"/>
      <c r="HGD8" s="194"/>
      <c r="HGE8" s="194"/>
      <c r="HGF8" s="195"/>
      <c r="HGG8" s="196"/>
      <c r="HGH8" s="197"/>
      <c r="HGI8" s="197"/>
      <c r="HGJ8" s="231"/>
      <c r="HGL8" s="223"/>
      <c r="HGM8" s="225"/>
      <c r="HGN8" s="226"/>
      <c r="HGO8" s="227"/>
      <c r="HGQ8" s="228"/>
      <c r="HGR8" s="229"/>
      <c r="HGS8" s="230"/>
      <c r="HGT8" s="194"/>
      <c r="HGU8" s="194"/>
      <c r="HGV8" s="195"/>
      <c r="HGW8" s="196"/>
      <c r="HGX8" s="197"/>
      <c r="HGY8" s="197"/>
      <c r="HGZ8" s="231"/>
      <c r="HHB8" s="223"/>
      <c r="HHC8" s="225"/>
      <c r="HHD8" s="226"/>
      <c r="HHE8" s="227"/>
      <c r="HHG8" s="228"/>
      <c r="HHH8" s="229"/>
      <c r="HHI8" s="230"/>
      <c r="HHJ8" s="194"/>
      <c r="HHK8" s="194"/>
      <c r="HHL8" s="195"/>
      <c r="HHM8" s="196"/>
      <c r="HHN8" s="197"/>
      <c r="HHO8" s="197"/>
      <c r="HHP8" s="231"/>
      <c r="HHR8" s="223"/>
      <c r="HHS8" s="225"/>
      <c r="HHT8" s="226"/>
      <c r="HHU8" s="227"/>
      <c r="HHW8" s="228"/>
      <c r="HHX8" s="229"/>
      <c r="HHY8" s="230"/>
      <c r="HHZ8" s="194"/>
      <c r="HIA8" s="194"/>
      <c r="HIB8" s="195"/>
      <c r="HIC8" s="196"/>
      <c r="HID8" s="197"/>
      <c r="HIE8" s="197"/>
      <c r="HIF8" s="231"/>
      <c r="HIH8" s="223"/>
      <c r="HII8" s="225"/>
      <c r="HIJ8" s="226"/>
      <c r="HIK8" s="227"/>
      <c r="HIM8" s="228"/>
      <c r="HIN8" s="229"/>
      <c r="HIO8" s="230"/>
      <c r="HIP8" s="194"/>
      <c r="HIQ8" s="194"/>
      <c r="HIR8" s="195"/>
      <c r="HIS8" s="196"/>
      <c r="HIT8" s="197"/>
      <c r="HIU8" s="197"/>
      <c r="HIV8" s="231"/>
      <c r="HIX8" s="223"/>
      <c r="HIY8" s="225"/>
      <c r="HIZ8" s="226"/>
      <c r="HJA8" s="227"/>
      <c r="HJC8" s="228"/>
      <c r="HJD8" s="229"/>
      <c r="HJE8" s="230"/>
      <c r="HJF8" s="194"/>
      <c r="HJG8" s="194"/>
      <c r="HJH8" s="195"/>
      <c r="HJI8" s="196"/>
      <c r="HJJ8" s="197"/>
      <c r="HJK8" s="197"/>
      <c r="HJL8" s="231"/>
      <c r="HJN8" s="223"/>
      <c r="HJO8" s="225"/>
      <c r="HJP8" s="226"/>
      <c r="HJQ8" s="227"/>
      <c r="HJS8" s="228"/>
      <c r="HJT8" s="229"/>
      <c r="HJU8" s="230"/>
      <c r="HJV8" s="194"/>
      <c r="HJW8" s="194"/>
      <c r="HJX8" s="195"/>
      <c r="HJY8" s="196"/>
      <c r="HJZ8" s="197"/>
      <c r="HKA8" s="197"/>
      <c r="HKB8" s="231"/>
      <c r="HKD8" s="223"/>
      <c r="HKE8" s="225"/>
      <c r="HKF8" s="226"/>
      <c r="HKG8" s="227"/>
      <c r="HKI8" s="228"/>
      <c r="HKJ8" s="229"/>
      <c r="HKK8" s="230"/>
      <c r="HKL8" s="194"/>
      <c r="HKM8" s="194"/>
      <c r="HKN8" s="195"/>
      <c r="HKO8" s="196"/>
      <c r="HKP8" s="197"/>
      <c r="HKQ8" s="197"/>
      <c r="HKR8" s="231"/>
      <c r="HKT8" s="223"/>
      <c r="HKU8" s="225"/>
      <c r="HKV8" s="226"/>
      <c r="HKW8" s="227"/>
      <c r="HKY8" s="228"/>
      <c r="HKZ8" s="229"/>
      <c r="HLA8" s="230"/>
      <c r="HLB8" s="194"/>
      <c r="HLC8" s="194"/>
      <c r="HLD8" s="195"/>
      <c r="HLE8" s="196"/>
      <c r="HLF8" s="197"/>
      <c r="HLG8" s="197"/>
      <c r="HLH8" s="231"/>
      <c r="HLJ8" s="223"/>
      <c r="HLK8" s="225"/>
      <c r="HLL8" s="226"/>
      <c r="HLM8" s="227"/>
      <c r="HLO8" s="228"/>
      <c r="HLP8" s="229"/>
      <c r="HLQ8" s="230"/>
      <c r="HLR8" s="194"/>
      <c r="HLS8" s="194"/>
      <c r="HLT8" s="195"/>
      <c r="HLU8" s="196"/>
      <c r="HLV8" s="197"/>
      <c r="HLW8" s="197"/>
      <c r="HLX8" s="231"/>
      <c r="HLZ8" s="223"/>
      <c r="HMA8" s="225"/>
      <c r="HMB8" s="226"/>
      <c r="HMC8" s="227"/>
      <c r="HME8" s="228"/>
      <c r="HMF8" s="229"/>
      <c r="HMG8" s="230"/>
      <c r="HMH8" s="194"/>
      <c r="HMI8" s="194"/>
      <c r="HMJ8" s="195"/>
      <c r="HMK8" s="196"/>
      <c r="HML8" s="197"/>
      <c r="HMM8" s="197"/>
      <c r="HMN8" s="231"/>
      <c r="HMP8" s="223"/>
      <c r="HMQ8" s="225"/>
      <c r="HMR8" s="226"/>
      <c r="HMS8" s="227"/>
      <c r="HMU8" s="228"/>
      <c r="HMV8" s="229"/>
      <c r="HMW8" s="230"/>
      <c r="HMX8" s="194"/>
      <c r="HMY8" s="194"/>
      <c r="HMZ8" s="195"/>
      <c r="HNA8" s="196"/>
      <c r="HNB8" s="197"/>
      <c r="HNC8" s="197"/>
      <c r="HND8" s="231"/>
      <c r="HNF8" s="223"/>
      <c r="HNG8" s="225"/>
      <c r="HNH8" s="226"/>
      <c r="HNI8" s="227"/>
      <c r="HNK8" s="228"/>
      <c r="HNL8" s="229"/>
      <c r="HNM8" s="230"/>
      <c r="HNN8" s="194"/>
      <c r="HNO8" s="194"/>
      <c r="HNP8" s="195"/>
      <c r="HNQ8" s="196"/>
      <c r="HNR8" s="197"/>
      <c r="HNS8" s="197"/>
      <c r="HNT8" s="231"/>
      <c r="HNV8" s="223"/>
      <c r="HNW8" s="225"/>
      <c r="HNX8" s="226"/>
      <c r="HNY8" s="227"/>
      <c r="HOA8" s="228"/>
      <c r="HOB8" s="229"/>
      <c r="HOC8" s="230"/>
      <c r="HOD8" s="194"/>
      <c r="HOE8" s="194"/>
      <c r="HOF8" s="195"/>
      <c r="HOG8" s="196"/>
      <c r="HOH8" s="197"/>
      <c r="HOI8" s="197"/>
      <c r="HOJ8" s="231"/>
      <c r="HOL8" s="223"/>
      <c r="HOM8" s="225"/>
      <c r="HON8" s="226"/>
      <c r="HOO8" s="227"/>
      <c r="HOQ8" s="228"/>
      <c r="HOR8" s="229"/>
      <c r="HOS8" s="230"/>
      <c r="HOT8" s="194"/>
      <c r="HOU8" s="194"/>
      <c r="HOV8" s="195"/>
      <c r="HOW8" s="196"/>
      <c r="HOX8" s="197"/>
      <c r="HOY8" s="197"/>
      <c r="HOZ8" s="231"/>
      <c r="HPB8" s="223"/>
      <c r="HPC8" s="225"/>
      <c r="HPD8" s="226"/>
      <c r="HPE8" s="227"/>
      <c r="HPG8" s="228"/>
      <c r="HPH8" s="229"/>
      <c r="HPI8" s="230"/>
      <c r="HPJ8" s="194"/>
      <c r="HPK8" s="194"/>
      <c r="HPL8" s="195"/>
      <c r="HPM8" s="196"/>
      <c r="HPN8" s="197"/>
      <c r="HPO8" s="197"/>
      <c r="HPP8" s="231"/>
      <c r="HPR8" s="223"/>
      <c r="HPS8" s="225"/>
      <c r="HPT8" s="226"/>
      <c r="HPU8" s="227"/>
      <c r="HPW8" s="228"/>
      <c r="HPX8" s="229"/>
      <c r="HPY8" s="230"/>
      <c r="HPZ8" s="194"/>
      <c r="HQA8" s="194"/>
      <c r="HQB8" s="195"/>
      <c r="HQC8" s="196"/>
      <c r="HQD8" s="197"/>
      <c r="HQE8" s="197"/>
      <c r="HQF8" s="231"/>
      <c r="HQH8" s="223"/>
      <c r="HQI8" s="225"/>
      <c r="HQJ8" s="226"/>
      <c r="HQK8" s="227"/>
      <c r="HQM8" s="228"/>
      <c r="HQN8" s="229"/>
      <c r="HQO8" s="230"/>
      <c r="HQP8" s="194"/>
      <c r="HQQ8" s="194"/>
      <c r="HQR8" s="195"/>
      <c r="HQS8" s="196"/>
      <c r="HQT8" s="197"/>
      <c r="HQU8" s="197"/>
      <c r="HQV8" s="231"/>
      <c r="HQX8" s="223"/>
      <c r="HQY8" s="225"/>
      <c r="HQZ8" s="226"/>
      <c r="HRA8" s="227"/>
      <c r="HRC8" s="228"/>
      <c r="HRD8" s="229"/>
      <c r="HRE8" s="230"/>
      <c r="HRF8" s="194"/>
      <c r="HRG8" s="194"/>
      <c r="HRH8" s="195"/>
      <c r="HRI8" s="196"/>
      <c r="HRJ8" s="197"/>
      <c r="HRK8" s="197"/>
      <c r="HRL8" s="231"/>
      <c r="HRN8" s="223"/>
      <c r="HRO8" s="225"/>
      <c r="HRP8" s="226"/>
      <c r="HRQ8" s="227"/>
      <c r="HRS8" s="228"/>
      <c r="HRT8" s="229"/>
      <c r="HRU8" s="230"/>
      <c r="HRV8" s="194"/>
      <c r="HRW8" s="194"/>
      <c r="HRX8" s="195"/>
      <c r="HRY8" s="196"/>
      <c r="HRZ8" s="197"/>
      <c r="HSA8" s="197"/>
      <c r="HSB8" s="231"/>
      <c r="HSD8" s="223"/>
      <c r="HSE8" s="225"/>
      <c r="HSF8" s="226"/>
      <c r="HSG8" s="227"/>
      <c r="HSI8" s="228"/>
      <c r="HSJ8" s="229"/>
      <c r="HSK8" s="230"/>
      <c r="HSL8" s="194"/>
      <c r="HSM8" s="194"/>
      <c r="HSN8" s="195"/>
      <c r="HSO8" s="196"/>
      <c r="HSP8" s="197"/>
      <c r="HSQ8" s="197"/>
      <c r="HSR8" s="231"/>
      <c r="HST8" s="223"/>
      <c r="HSU8" s="225"/>
      <c r="HSV8" s="226"/>
      <c r="HSW8" s="227"/>
      <c r="HSY8" s="228"/>
      <c r="HSZ8" s="229"/>
      <c r="HTA8" s="230"/>
      <c r="HTB8" s="194"/>
      <c r="HTC8" s="194"/>
      <c r="HTD8" s="195"/>
      <c r="HTE8" s="196"/>
      <c r="HTF8" s="197"/>
      <c r="HTG8" s="197"/>
      <c r="HTH8" s="231"/>
      <c r="HTJ8" s="223"/>
      <c r="HTK8" s="225"/>
      <c r="HTL8" s="226"/>
      <c r="HTM8" s="227"/>
      <c r="HTO8" s="228"/>
      <c r="HTP8" s="229"/>
      <c r="HTQ8" s="230"/>
      <c r="HTR8" s="194"/>
      <c r="HTS8" s="194"/>
      <c r="HTT8" s="195"/>
      <c r="HTU8" s="196"/>
      <c r="HTV8" s="197"/>
      <c r="HTW8" s="197"/>
      <c r="HTX8" s="231"/>
      <c r="HTZ8" s="223"/>
      <c r="HUA8" s="225"/>
      <c r="HUB8" s="226"/>
      <c r="HUC8" s="227"/>
      <c r="HUE8" s="228"/>
      <c r="HUF8" s="229"/>
      <c r="HUG8" s="230"/>
      <c r="HUH8" s="194"/>
      <c r="HUI8" s="194"/>
      <c r="HUJ8" s="195"/>
      <c r="HUK8" s="196"/>
      <c r="HUL8" s="197"/>
      <c r="HUM8" s="197"/>
      <c r="HUN8" s="231"/>
      <c r="HUP8" s="223"/>
      <c r="HUQ8" s="225"/>
      <c r="HUR8" s="226"/>
      <c r="HUS8" s="227"/>
      <c r="HUU8" s="228"/>
      <c r="HUV8" s="229"/>
      <c r="HUW8" s="230"/>
      <c r="HUX8" s="194"/>
      <c r="HUY8" s="194"/>
      <c r="HUZ8" s="195"/>
      <c r="HVA8" s="196"/>
      <c r="HVB8" s="197"/>
      <c r="HVC8" s="197"/>
      <c r="HVD8" s="231"/>
      <c r="HVF8" s="223"/>
      <c r="HVG8" s="225"/>
      <c r="HVH8" s="226"/>
      <c r="HVI8" s="227"/>
      <c r="HVK8" s="228"/>
      <c r="HVL8" s="229"/>
      <c r="HVM8" s="230"/>
      <c r="HVN8" s="194"/>
      <c r="HVO8" s="194"/>
      <c r="HVP8" s="195"/>
      <c r="HVQ8" s="196"/>
      <c r="HVR8" s="197"/>
      <c r="HVS8" s="197"/>
      <c r="HVT8" s="231"/>
      <c r="HVV8" s="223"/>
      <c r="HVW8" s="225"/>
      <c r="HVX8" s="226"/>
      <c r="HVY8" s="227"/>
      <c r="HWA8" s="228"/>
      <c r="HWB8" s="229"/>
      <c r="HWC8" s="230"/>
      <c r="HWD8" s="194"/>
      <c r="HWE8" s="194"/>
      <c r="HWF8" s="195"/>
      <c r="HWG8" s="196"/>
      <c r="HWH8" s="197"/>
      <c r="HWI8" s="197"/>
      <c r="HWJ8" s="231"/>
      <c r="HWL8" s="223"/>
      <c r="HWM8" s="225"/>
      <c r="HWN8" s="226"/>
      <c r="HWO8" s="227"/>
      <c r="HWQ8" s="228"/>
      <c r="HWR8" s="229"/>
      <c r="HWS8" s="230"/>
      <c r="HWT8" s="194"/>
      <c r="HWU8" s="194"/>
      <c r="HWV8" s="195"/>
      <c r="HWW8" s="196"/>
      <c r="HWX8" s="197"/>
      <c r="HWY8" s="197"/>
      <c r="HWZ8" s="231"/>
      <c r="HXB8" s="223"/>
      <c r="HXC8" s="225"/>
      <c r="HXD8" s="226"/>
      <c r="HXE8" s="227"/>
      <c r="HXG8" s="228"/>
      <c r="HXH8" s="229"/>
      <c r="HXI8" s="230"/>
      <c r="HXJ8" s="194"/>
      <c r="HXK8" s="194"/>
      <c r="HXL8" s="195"/>
      <c r="HXM8" s="196"/>
      <c r="HXN8" s="197"/>
      <c r="HXO8" s="197"/>
      <c r="HXP8" s="231"/>
      <c r="HXR8" s="223"/>
      <c r="HXS8" s="225"/>
      <c r="HXT8" s="226"/>
      <c r="HXU8" s="227"/>
      <c r="HXW8" s="228"/>
      <c r="HXX8" s="229"/>
      <c r="HXY8" s="230"/>
      <c r="HXZ8" s="194"/>
      <c r="HYA8" s="194"/>
      <c r="HYB8" s="195"/>
      <c r="HYC8" s="196"/>
      <c r="HYD8" s="197"/>
      <c r="HYE8" s="197"/>
      <c r="HYF8" s="231"/>
      <c r="HYH8" s="223"/>
      <c r="HYI8" s="225"/>
      <c r="HYJ8" s="226"/>
      <c r="HYK8" s="227"/>
      <c r="HYM8" s="228"/>
      <c r="HYN8" s="229"/>
      <c r="HYO8" s="230"/>
      <c r="HYP8" s="194"/>
      <c r="HYQ8" s="194"/>
      <c r="HYR8" s="195"/>
      <c r="HYS8" s="196"/>
      <c r="HYT8" s="197"/>
      <c r="HYU8" s="197"/>
      <c r="HYV8" s="231"/>
      <c r="HYX8" s="223"/>
      <c r="HYY8" s="225"/>
      <c r="HYZ8" s="226"/>
      <c r="HZA8" s="227"/>
      <c r="HZC8" s="228"/>
      <c r="HZD8" s="229"/>
      <c r="HZE8" s="230"/>
      <c r="HZF8" s="194"/>
      <c r="HZG8" s="194"/>
      <c r="HZH8" s="195"/>
      <c r="HZI8" s="196"/>
      <c r="HZJ8" s="197"/>
      <c r="HZK8" s="197"/>
      <c r="HZL8" s="231"/>
      <c r="HZN8" s="223"/>
      <c r="HZO8" s="225"/>
      <c r="HZP8" s="226"/>
      <c r="HZQ8" s="227"/>
      <c r="HZS8" s="228"/>
      <c r="HZT8" s="229"/>
      <c r="HZU8" s="230"/>
      <c r="HZV8" s="194"/>
      <c r="HZW8" s="194"/>
      <c r="HZX8" s="195"/>
      <c r="HZY8" s="196"/>
      <c r="HZZ8" s="197"/>
      <c r="IAA8" s="197"/>
      <c r="IAB8" s="231"/>
      <c r="IAD8" s="223"/>
      <c r="IAE8" s="225"/>
      <c r="IAF8" s="226"/>
      <c r="IAG8" s="227"/>
      <c r="IAI8" s="228"/>
      <c r="IAJ8" s="229"/>
      <c r="IAK8" s="230"/>
      <c r="IAL8" s="194"/>
      <c r="IAM8" s="194"/>
      <c r="IAN8" s="195"/>
      <c r="IAO8" s="196"/>
      <c r="IAP8" s="197"/>
      <c r="IAQ8" s="197"/>
      <c r="IAR8" s="231"/>
      <c r="IAT8" s="223"/>
      <c r="IAU8" s="225"/>
      <c r="IAV8" s="226"/>
      <c r="IAW8" s="227"/>
      <c r="IAY8" s="228"/>
      <c r="IAZ8" s="229"/>
      <c r="IBA8" s="230"/>
      <c r="IBB8" s="194"/>
      <c r="IBC8" s="194"/>
      <c r="IBD8" s="195"/>
      <c r="IBE8" s="196"/>
      <c r="IBF8" s="197"/>
      <c r="IBG8" s="197"/>
      <c r="IBH8" s="231"/>
      <c r="IBJ8" s="223"/>
      <c r="IBK8" s="225"/>
      <c r="IBL8" s="226"/>
      <c r="IBM8" s="227"/>
      <c r="IBO8" s="228"/>
      <c r="IBP8" s="229"/>
      <c r="IBQ8" s="230"/>
      <c r="IBR8" s="194"/>
      <c r="IBS8" s="194"/>
      <c r="IBT8" s="195"/>
      <c r="IBU8" s="196"/>
      <c r="IBV8" s="197"/>
      <c r="IBW8" s="197"/>
      <c r="IBX8" s="231"/>
      <c r="IBZ8" s="223"/>
      <c r="ICA8" s="225"/>
      <c r="ICB8" s="226"/>
      <c r="ICC8" s="227"/>
      <c r="ICE8" s="228"/>
      <c r="ICF8" s="229"/>
      <c r="ICG8" s="230"/>
      <c r="ICH8" s="194"/>
      <c r="ICI8" s="194"/>
      <c r="ICJ8" s="195"/>
      <c r="ICK8" s="196"/>
      <c r="ICL8" s="197"/>
      <c r="ICM8" s="197"/>
      <c r="ICN8" s="231"/>
      <c r="ICP8" s="223"/>
      <c r="ICQ8" s="225"/>
      <c r="ICR8" s="226"/>
      <c r="ICS8" s="227"/>
      <c r="ICU8" s="228"/>
      <c r="ICV8" s="229"/>
      <c r="ICW8" s="230"/>
      <c r="ICX8" s="194"/>
      <c r="ICY8" s="194"/>
      <c r="ICZ8" s="195"/>
      <c r="IDA8" s="196"/>
      <c r="IDB8" s="197"/>
      <c r="IDC8" s="197"/>
      <c r="IDD8" s="231"/>
      <c r="IDF8" s="223"/>
      <c r="IDG8" s="225"/>
      <c r="IDH8" s="226"/>
      <c r="IDI8" s="227"/>
      <c r="IDK8" s="228"/>
      <c r="IDL8" s="229"/>
      <c r="IDM8" s="230"/>
      <c r="IDN8" s="194"/>
      <c r="IDO8" s="194"/>
      <c r="IDP8" s="195"/>
      <c r="IDQ8" s="196"/>
      <c r="IDR8" s="197"/>
      <c r="IDS8" s="197"/>
      <c r="IDT8" s="231"/>
      <c r="IDV8" s="223"/>
      <c r="IDW8" s="225"/>
      <c r="IDX8" s="226"/>
      <c r="IDY8" s="227"/>
      <c r="IEA8" s="228"/>
      <c r="IEB8" s="229"/>
      <c r="IEC8" s="230"/>
      <c r="IED8" s="194"/>
      <c r="IEE8" s="194"/>
      <c r="IEF8" s="195"/>
      <c r="IEG8" s="196"/>
      <c r="IEH8" s="197"/>
      <c r="IEI8" s="197"/>
      <c r="IEJ8" s="231"/>
      <c r="IEL8" s="223"/>
      <c r="IEM8" s="225"/>
      <c r="IEN8" s="226"/>
      <c r="IEO8" s="227"/>
      <c r="IEQ8" s="228"/>
      <c r="IER8" s="229"/>
      <c r="IES8" s="230"/>
      <c r="IET8" s="194"/>
      <c r="IEU8" s="194"/>
      <c r="IEV8" s="195"/>
      <c r="IEW8" s="196"/>
      <c r="IEX8" s="197"/>
      <c r="IEY8" s="197"/>
      <c r="IEZ8" s="231"/>
      <c r="IFB8" s="223"/>
      <c r="IFC8" s="225"/>
      <c r="IFD8" s="226"/>
      <c r="IFE8" s="227"/>
      <c r="IFG8" s="228"/>
      <c r="IFH8" s="229"/>
      <c r="IFI8" s="230"/>
      <c r="IFJ8" s="194"/>
      <c r="IFK8" s="194"/>
      <c r="IFL8" s="195"/>
      <c r="IFM8" s="196"/>
      <c r="IFN8" s="197"/>
      <c r="IFO8" s="197"/>
      <c r="IFP8" s="231"/>
      <c r="IFR8" s="223"/>
      <c r="IFS8" s="225"/>
      <c r="IFT8" s="226"/>
      <c r="IFU8" s="227"/>
      <c r="IFW8" s="228"/>
      <c r="IFX8" s="229"/>
      <c r="IFY8" s="230"/>
      <c r="IFZ8" s="194"/>
      <c r="IGA8" s="194"/>
      <c r="IGB8" s="195"/>
      <c r="IGC8" s="196"/>
      <c r="IGD8" s="197"/>
      <c r="IGE8" s="197"/>
      <c r="IGF8" s="231"/>
      <c r="IGH8" s="223"/>
      <c r="IGI8" s="225"/>
      <c r="IGJ8" s="226"/>
      <c r="IGK8" s="227"/>
      <c r="IGM8" s="228"/>
      <c r="IGN8" s="229"/>
      <c r="IGO8" s="230"/>
      <c r="IGP8" s="194"/>
      <c r="IGQ8" s="194"/>
      <c r="IGR8" s="195"/>
      <c r="IGS8" s="196"/>
      <c r="IGT8" s="197"/>
      <c r="IGU8" s="197"/>
      <c r="IGV8" s="231"/>
      <c r="IGX8" s="223"/>
      <c r="IGY8" s="225"/>
      <c r="IGZ8" s="226"/>
      <c r="IHA8" s="227"/>
      <c r="IHC8" s="228"/>
      <c r="IHD8" s="229"/>
      <c r="IHE8" s="230"/>
      <c r="IHF8" s="194"/>
      <c r="IHG8" s="194"/>
      <c r="IHH8" s="195"/>
      <c r="IHI8" s="196"/>
      <c r="IHJ8" s="197"/>
      <c r="IHK8" s="197"/>
      <c r="IHL8" s="231"/>
      <c r="IHN8" s="223"/>
      <c r="IHO8" s="225"/>
      <c r="IHP8" s="226"/>
      <c r="IHQ8" s="227"/>
      <c r="IHS8" s="228"/>
      <c r="IHT8" s="229"/>
      <c r="IHU8" s="230"/>
      <c r="IHV8" s="194"/>
      <c r="IHW8" s="194"/>
      <c r="IHX8" s="195"/>
      <c r="IHY8" s="196"/>
      <c r="IHZ8" s="197"/>
      <c r="IIA8" s="197"/>
      <c r="IIB8" s="231"/>
      <c r="IID8" s="223"/>
      <c r="IIE8" s="225"/>
      <c r="IIF8" s="226"/>
      <c r="IIG8" s="227"/>
      <c r="III8" s="228"/>
      <c r="IIJ8" s="229"/>
      <c r="IIK8" s="230"/>
      <c r="IIL8" s="194"/>
      <c r="IIM8" s="194"/>
      <c r="IIN8" s="195"/>
      <c r="IIO8" s="196"/>
      <c r="IIP8" s="197"/>
      <c r="IIQ8" s="197"/>
      <c r="IIR8" s="231"/>
      <c r="IIT8" s="223"/>
      <c r="IIU8" s="225"/>
      <c r="IIV8" s="226"/>
      <c r="IIW8" s="227"/>
      <c r="IIY8" s="228"/>
      <c r="IIZ8" s="229"/>
      <c r="IJA8" s="230"/>
      <c r="IJB8" s="194"/>
      <c r="IJC8" s="194"/>
      <c r="IJD8" s="195"/>
      <c r="IJE8" s="196"/>
      <c r="IJF8" s="197"/>
      <c r="IJG8" s="197"/>
      <c r="IJH8" s="231"/>
      <c r="IJJ8" s="223"/>
      <c r="IJK8" s="225"/>
      <c r="IJL8" s="226"/>
      <c r="IJM8" s="227"/>
      <c r="IJO8" s="228"/>
      <c r="IJP8" s="229"/>
      <c r="IJQ8" s="230"/>
      <c r="IJR8" s="194"/>
      <c r="IJS8" s="194"/>
      <c r="IJT8" s="195"/>
      <c r="IJU8" s="196"/>
      <c r="IJV8" s="197"/>
      <c r="IJW8" s="197"/>
      <c r="IJX8" s="231"/>
      <c r="IJZ8" s="223"/>
      <c r="IKA8" s="225"/>
      <c r="IKB8" s="226"/>
      <c r="IKC8" s="227"/>
      <c r="IKE8" s="228"/>
      <c r="IKF8" s="229"/>
      <c r="IKG8" s="230"/>
      <c r="IKH8" s="194"/>
      <c r="IKI8" s="194"/>
      <c r="IKJ8" s="195"/>
      <c r="IKK8" s="196"/>
      <c r="IKL8" s="197"/>
      <c r="IKM8" s="197"/>
      <c r="IKN8" s="231"/>
      <c r="IKP8" s="223"/>
      <c r="IKQ8" s="225"/>
      <c r="IKR8" s="226"/>
      <c r="IKS8" s="227"/>
      <c r="IKU8" s="228"/>
      <c r="IKV8" s="229"/>
      <c r="IKW8" s="230"/>
      <c r="IKX8" s="194"/>
      <c r="IKY8" s="194"/>
      <c r="IKZ8" s="195"/>
      <c r="ILA8" s="196"/>
      <c r="ILB8" s="197"/>
      <c r="ILC8" s="197"/>
      <c r="ILD8" s="231"/>
      <c r="ILF8" s="223"/>
      <c r="ILG8" s="225"/>
      <c r="ILH8" s="226"/>
      <c r="ILI8" s="227"/>
      <c r="ILK8" s="228"/>
      <c r="ILL8" s="229"/>
      <c r="ILM8" s="230"/>
      <c r="ILN8" s="194"/>
      <c r="ILO8" s="194"/>
      <c r="ILP8" s="195"/>
      <c r="ILQ8" s="196"/>
      <c r="ILR8" s="197"/>
      <c r="ILS8" s="197"/>
      <c r="ILT8" s="231"/>
      <c r="ILV8" s="223"/>
      <c r="ILW8" s="225"/>
      <c r="ILX8" s="226"/>
      <c r="ILY8" s="227"/>
      <c r="IMA8" s="228"/>
      <c r="IMB8" s="229"/>
      <c r="IMC8" s="230"/>
      <c r="IMD8" s="194"/>
      <c r="IME8" s="194"/>
      <c r="IMF8" s="195"/>
      <c r="IMG8" s="196"/>
      <c r="IMH8" s="197"/>
      <c r="IMI8" s="197"/>
      <c r="IMJ8" s="231"/>
      <c r="IML8" s="223"/>
      <c r="IMM8" s="225"/>
      <c r="IMN8" s="226"/>
      <c r="IMO8" s="227"/>
      <c r="IMQ8" s="228"/>
      <c r="IMR8" s="229"/>
      <c r="IMS8" s="230"/>
      <c r="IMT8" s="194"/>
      <c r="IMU8" s="194"/>
      <c r="IMV8" s="195"/>
      <c r="IMW8" s="196"/>
      <c r="IMX8" s="197"/>
      <c r="IMY8" s="197"/>
      <c r="IMZ8" s="231"/>
      <c r="INB8" s="223"/>
      <c r="INC8" s="225"/>
      <c r="IND8" s="226"/>
      <c r="INE8" s="227"/>
      <c r="ING8" s="228"/>
      <c r="INH8" s="229"/>
      <c r="INI8" s="230"/>
      <c r="INJ8" s="194"/>
      <c r="INK8" s="194"/>
      <c r="INL8" s="195"/>
      <c r="INM8" s="196"/>
      <c r="INN8" s="197"/>
      <c r="INO8" s="197"/>
      <c r="INP8" s="231"/>
      <c r="INR8" s="223"/>
      <c r="INS8" s="225"/>
      <c r="INT8" s="226"/>
      <c r="INU8" s="227"/>
      <c r="INW8" s="228"/>
      <c r="INX8" s="229"/>
      <c r="INY8" s="230"/>
      <c r="INZ8" s="194"/>
      <c r="IOA8" s="194"/>
      <c r="IOB8" s="195"/>
      <c r="IOC8" s="196"/>
      <c r="IOD8" s="197"/>
      <c r="IOE8" s="197"/>
      <c r="IOF8" s="231"/>
      <c r="IOH8" s="223"/>
      <c r="IOI8" s="225"/>
      <c r="IOJ8" s="226"/>
      <c r="IOK8" s="227"/>
      <c r="IOM8" s="228"/>
      <c r="ION8" s="229"/>
      <c r="IOO8" s="230"/>
      <c r="IOP8" s="194"/>
      <c r="IOQ8" s="194"/>
      <c r="IOR8" s="195"/>
      <c r="IOS8" s="196"/>
      <c r="IOT8" s="197"/>
      <c r="IOU8" s="197"/>
      <c r="IOV8" s="231"/>
      <c r="IOX8" s="223"/>
      <c r="IOY8" s="225"/>
      <c r="IOZ8" s="226"/>
      <c r="IPA8" s="227"/>
      <c r="IPC8" s="228"/>
      <c r="IPD8" s="229"/>
      <c r="IPE8" s="230"/>
      <c r="IPF8" s="194"/>
      <c r="IPG8" s="194"/>
      <c r="IPH8" s="195"/>
      <c r="IPI8" s="196"/>
      <c r="IPJ8" s="197"/>
      <c r="IPK8" s="197"/>
      <c r="IPL8" s="231"/>
      <c r="IPN8" s="223"/>
      <c r="IPO8" s="225"/>
      <c r="IPP8" s="226"/>
      <c r="IPQ8" s="227"/>
      <c r="IPS8" s="228"/>
      <c r="IPT8" s="229"/>
      <c r="IPU8" s="230"/>
      <c r="IPV8" s="194"/>
      <c r="IPW8" s="194"/>
      <c r="IPX8" s="195"/>
      <c r="IPY8" s="196"/>
      <c r="IPZ8" s="197"/>
      <c r="IQA8" s="197"/>
      <c r="IQB8" s="231"/>
      <c r="IQD8" s="223"/>
      <c r="IQE8" s="225"/>
      <c r="IQF8" s="226"/>
      <c r="IQG8" s="227"/>
      <c r="IQI8" s="228"/>
      <c r="IQJ8" s="229"/>
      <c r="IQK8" s="230"/>
      <c r="IQL8" s="194"/>
      <c r="IQM8" s="194"/>
      <c r="IQN8" s="195"/>
      <c r="IQO8" s="196"/>
      <c r="IQP8" s="197"/>
      <c r="IQQ8" s="197"/>
      <c r="IQR8" s="231"/>
      <c r="IQT8" s="223"/>
      <c r="IQU8" s="225"/>
      <c r="IQV8" s="226"/>
      <c r="IQW8" s="227"/>
      <c r="IQY8" s="228"/>
      <c r="IQZ8" s="229"/>
      <c r="IRA8" s="230"/>
      <c r="IRB8" s="194"/>
      <c r="IRC8" s="194"/>
      <c r="IRD8" s="195"/>
      <c r="IRE8" s="196"/>
      <c r="IRF8" s="197"/>
      <c r="IRG8" s="197"/>
      <c r="IRH8" s="231"/>
      <c r="IRJ8" s="223"/>
      <c r="IRK8" s="225"/>
      <c r="IRL8" s="226"/>
      <c r="IRM8" s="227"/>
      <c r="IRO8" s="228"/>
      <c r="IRP8" s="229"/>
      <c r="IRQ8" s="230"/>
      <c r="IRR8" s="194"/>
      <c r="IRS8" s="194"/>
      <c r="IRT8" s="195"/>
      <c r="IRU8" s="196"/>
      <c r="IRV8" s="197"/>
      <c r="IRW8" s="197"/>
      <c r="IRX8" s="231"/>
      <c r="IRZ8" s="223"/>
      <c r="ISA8" s="225"/>
      <c r="ISB8" s="226"/>
      <c r="ISC8" s="227"/>
      <c r="ISE8" s="228"/>
      <c r="ISF8" s="229"/>
      <c r="ISG8" s="230"/>
      <c r="ISH8" s="194"/>
      <c r="ISI8" s="194"/>
      <c r="ISJ8" s="195"/>
      <c r="ISK8" s="196"/>
      <c r="ISL8" s="197"/>
      <c r="ISM8" s="197"/>
      <c r="ISN8" s="231"/>
      <c r="ISP8" s="223"/>
      <c r="ISQ8" s="225"/>
      <c r="ISR8" s="226"/>
      <c r="ISS8" s="227"/>
      <c r="ISU8" s="228"/>
      <c r="ISV8" s="229"/>
      <c r="ISW8" s="230"/>
      <c r="ISX8" s="194"/>
      <c r="ISY8" s="194"/>
      <c r="ISZ8" s="195"/>
      <c r="ITA8" s="196"/>
      <c r="ITB8" s="197"/>
      <c r="ITC8" s="197"/>
      <c r="ITD8" s="231"/>
      <c r="ITF8" s="223"/>
      <c r="ITG8" s="225"/>
      <c r="ITH8" s="226"/>
      <c r="ITI8" s="227"/>
      <c r="ITK8" s="228"/>
      <c r="ITL8" s="229"/>
      <c r="ITM8" s="230"/>
      <c r="ITN8" s="194"/>
      <c r="ITO8" s="194"/>
      <c r="ITP8" s="195"/>
      <c r="ITQ8" s="196"/>
      <c r="ITR8" s="197"/>
      <c r="ITS8" s="197"/>
      <c r="ITT8" s="231"/>
      <c r="ITV8" s="223"/>
      <c r="ITW8" s="225"/>
      <c r="ITX8" s="226"/>
      <c r="ITY8" s="227"/>
      <c r="IUA8" s="228"/>
      <c r="IUB8" s="229"/>
      <c r="IUC8" s="230"/>
      <c r="IUD8" s="194"/>
      <c r="IUE8" s="194"/>
      <c r="IUF8" s="195"/>
      <c r="IUG8" s="196"/>
      <c r="IUH8" s="197"/>
      <c r="IUI8" s="197"/>
      <c r="IUJ8" s="231"/>
      <c r="IUL8" s="223"/>
      <c r="IUM8" s="225"/>
      <c r="IUN8" s="226"/>
      <c r="IUO8" s="227"/>
      <c r="IUQ8" s="228"/>
      <c r="IUR8" s="229"/>
      <c r="IUS8" s="230"/>
      <c r="IUT8" s="194"/>
      <c r="IUU8" s="194"/>
      <c r="IUV8" s="195"/>
      <c r="IUW8" s="196"/>
      <c r="IUX8" s="197"/>
      <c r="IUY8" s="197"/>
      <c r="IUZ8" s="231"/>
      <c r="IVB8" s="223"/>
      <c r="IVC8" s="225"/>
      <c r="IVD8" s="226"/>
      <c r="IVE8" s="227"/>
      <c r="IVG8" s="228"/>
      <c r="IVH8" s="229"/>
      <c r="IVI8" s="230"/>
      <c r="IVJ8" s="194"/>
      <c r="IVK8" s="194"/>
      <c r="IVL8" s="195"/>
      <c r="IVM8" s="196"/>
      <c r="IVN8" s="197"/>
      <c r="IVO8" s="197"/>
      <c r="IVP8" s="231"/>
      <c r="IVR8" s="223"/>
      <c r="IVS8" s="225"/>
      <c r="IVT8" s="226"/>
      <c r="IVU8" s="227"/>
      <c r="IVW8" s="228"/>
      <c r="IVX8" s="229"/>
      <c r="IVY8" s="230"/>
      <c r="IVZ8" s="194"/>
      <c r="IWA8" s="194"/>
      <c r="IWB8" s="195"/>
      <c r="IWC8" s="196"/>
      <c r="IWD8" s="197"/>
      <c r="IWE8" s="197"/>
      <c r="IWF8" s="231"/>
      <c r="IWH8" s="223"/>
      <c r="IWI8" s="225"/>
      <c r="IWJ8" s="226"/>
      <c r="IWK8" s="227"/>
      <c r="IWM8" s="228"/>
      <c r="IWN8" s="229"/>
      <c r="IWO8" s="230"/>
      <c r="IWP8" s="194"/>
      <c r="IWQ8" s="194"/>
      <c r="IWR8" s="195"/>
      <c r="IWS8" s="196"/>
      <c r="IWT8" s="197"/>
      <c r="IWU8" s="197"/>
      <c r="IWV8" s="231"/>
      <c r="IWX8" s="223"/>
      <c r="IWY8" s="225"/>
      <c r="IWZ8" s="226"/>
      <c r="IXA8" s="227"/>
      <c r="IXC8" s="228"/>
      <c r="IXD8" s="229"/>
      <c r="IXE8" s="230"/>
      <c r="IXF8" s="194"/>
      <c r="IXG8" s="194"/>
      <c r="IXH8" s="195"/>
      <c r="IXI8" s="196"/>
      <c r="IXJ8" s="197"/>
      <c r="IXK8" s="197"/>
      <c r="IXL8" s="231"/>
      <c r="IXN8" s="223"/>
      <c r="IXO8" s="225"/>
      <c r="IXP8" s="226"/>
      <c r="IXQ8" s="227"/>
      <c r="IXS8" s="228"/>
      <c r="IXT8" s="229"/>
      <c r="IXU8" s="230"/>
      <c r="IXV8" s="194"/>
      <c r="IXW8" s="194"/>
      <c r="IXX8" s="195"/>
      <c r="IXY8" s="196"/>
      <c r="IXZ8" s="197"/>
      <c r="IYA8" s="197"/>
      <c r="IYB8" s="231"/>
      <c r="IYD8" s="223"/>
      <c r="IYE8" s="225"/>
      <c r="IYF8" s="226"/>
      <c r="IYG8" s="227"/>
      <c r="IYI8" s="228"/>
      <c r="IYJ8" s="229"/>
      <c r="IYK8" s="230"/>
      <c r="IYL8" s="194"/>
      <c r="IYM8" s="194"/>
      <c r="IYN8" s="195"/>
      <c r="IYO8" s="196"/>
      <c r="IYP8" s="197"/>
      <c r="IYQ8" s="197"/>
      <c r="IYR8" s="231"/>
      <c r="IYT8" s="223"/>
      <c r="IYU8" s="225"/>
      <c r="IYV8" s="226"/>
      <c r="IYW8" s="227"/>
      <c r="IYY8" s="228"/>
      <c r="IYZ8" s="229"/>
      <c r="IZA8" s="230"/>
      <c r="IZB8" s="194"/>
      <c r="IZC8" s="194"/>
      <c r="IZD8" s="195"/>
      <c r="IZE8" s="196"/>
      <c r="IZF8" s="197"/>
      <c r="IZG8" s="197"/>
      <c r="IZH8" s="231"/>
      <c r="IZJ8" s="223"/>
      <c r="IZK8" s="225"/>
      <c r="IZL8" s="226"/>
      <c r="IZM8" s="227"/>
      <c r="IZO8" s="228"/>
      <c r="IZP8" s="229"/>
      <c r="IZQ8" s="230"/>
      <c r="IZR8" s="194"/>
      <c r="IZS8" s="194"/>
      <c r="IZT8" s="195"/>
      <c r="IZU8" s="196"/>
      <c r="IZV8" s="197"/>
      <c r="IZW8" s="197"/>
      <c r="IZX8" s="231"/>
      <c r="IZZ8" s="223"/>
      <c r="JAA8" s="225"/>
      <c r="JAB8" s="226"/>
      <c r="JAC8" s="227"/>
      <c r="JAE8" s="228"/>
      <c r="JAF8" s="229"/>
      <c r="JAG8" s="230"/>
      <c r="JAH8" s="194"/>
      <c r="JAI8" s="194"/>
      <c r="JAJ8" s="195"/>
      <c r="JAK8" s="196"/>
      <c r="JAL8" s="197"/>
      <c r="JAM8" s="197"/>
      <c r="JAN8" s="231"/>
      <c r="JAP8" s="223"/>
      <c r="JAQ8" s="225"/>
      <c r="JAR8" s="226"/>
      <c r="JAS8" s="227"/>
      <c r="JAU8" s="228"/>
      <c r="JAV8" s="229"/>
      <c r="JAW8" s="230"/>
      <c r="JAX8" s="194"/>
      <c r="JAY8" s="194"/>
      <c r="JAZ8" s="195"/>
      <c r="JBA8" s="196"/>
      <c r="JBB8" s="197"/>
      <c r="JBC8" s="197"/>
      <c r="JBD8" s="231"/>
      <c r="JBF8" s="223"/>
      <c r="JBG8" s="225"/>
      <c r="JBH8" s="226"/>
      <c r="JBI8" s="227"/>
      <c r="JBK8" s="228"/>
      <c r="JBL8" s="229"/>
      <c r="JBM8" s="230"/>
      <c r="JBN8" s="194"/>
      <c r="JBO8" s="194"/>
      <c r="JBP8" s="195"/>
      <c r="JBQ8" s="196"/>
      <c r="JBR8" s="197"/>
      <c r="JBS8" s="197"/>
      <c r="JBT8" s="231"/>
      <c r="JBV8" s="223"/>
      <c r="JBW8" s="225"/>
      <c r="JBX8" s="226"/>
      <c r="JBY8" s="227"/>
      <c r="JCA8" s="228"/>
      <c r="JCB8" s="229"/>
      <c r="JCC8" s="230"/>
      <c r="JCD8" s="194"/>
      <c r="JCE8" s="194"/>
      <c r="JCF8" s="195"/>
      <c r="JCG8" s="196"/>
      <c r="JCH8" s="197"/>
      <c r="JCI8" s="197"/>
      <c r="JCJ8" s="231"/>
      <c r="JCL8" s="223"/>
      <c r="JCM8" s="225"/>
      <c r="JCN8" s="226"/>
      <c r="JCO8" s="227"/>
      <c r="JCQ8" s="228"/>
      <c r="JCR8" s="229"/>
      <c r="JCS8" s="230"/>
      <c r="JCT8" s="194"/>
      <c r="JCU8" s="194"/>
      <c r="JCV8" s="195"/>
      <c r="JCW8" s="196"/>
      <c r="JCX8" s="197"/>
      <c r="JCY8" s="197"/>
      <c r="JCZ8" s="231"/>
      <c r="JDB8" s="223"/>
      <c r="JDC8" s="225"/>
      <c r="JDD8" s="226"/>
      <c r="JDE8" s="227"/>
      <c r="JDG8" s="228"/>
      <c r="JDH8" s="229"/>
      <c r="JDI8" s="230"/>
      <c r="JDJ8" s="194"/>
      <c r="JDK8" s="194"/>
      <c r="JDL8" s="195"/>
      <c r="JDM8" s="196"/>
      <c r="JDN8" s="197"/>
      <c r="JDO8" s="197"/>
      <c r="JDP8" s="231"/>
      <c r="JDR8" s="223"/>
      <c r="JDS8" s="225"/>
      <c r="JDT8" s="226"/>
      <c r="JDU8" s="227"/>
      <c r="JDW8" s="228"/>
      <c r="JDX8" s="229"/>
      <c r="JDY8" s="230"/>
      <c r="JDZ8" s="194"/>
      <c r="JEA8" s="194"/>
      <c r="JEB8" s="195"/>
      <c r="JEC8" s="196"/>
      <c r="JED8" s="197"/>
      <c r="JEE8" s="197"/>
      <c r="JEF8" s="231"/>
      <c r="JEH8" s="223"/>
      <c r="JEI8" s="225"/>
      <c r="JEJ8" s="226"/>
      <c r="JEK8" s="227"/>
      <c r="JEM8" s="228"/>
      <c r="JEN8" s="229"/>
      <c r="JEO8" s="230"/>
      <c r="JEP8" s="194"/>
      <c r="JEQ8" s="194"/>
      <c r="JER8" s="195"/>
      <c r="JES8" s="196"/>
      <c r="JET8" s="197"/>
      <c r="JEU8" s="197"/>
      <c r="JEV8" s="231"/>
      <c r="JEX8" s="223"/>
      <c r="JEY8" s="225"/>
      <c r="JEZ8" s="226"/>
      <c r="JFA8" s="227"/>
      <c r="JFC8" s="228"/>
      <c r="JFD8" s="229"/>
      <c r="JFE8" s="230"/>
      <c r="JFF8" s="194"/>
      <c r="JFG8" s="194"/>
      <c r="JFH8" s="195"/>
      <c r="JFI8" s="196"/>
      <c r="JFJ8" s="197"/>
      <c r="JFK8" s="197"/>
      <c r="JFL8" s="231"/>
      <c r="JFN8" s="223"/>
      <c r="JFO8" s="225"/>
      <c r="JFP8" s="226"/>
      <c r="JFQ8" s="227"/>
      <c r="JFS8" s="228"/>
      <c r="JFT8" s="229"/>
      <c r="JFU8" s="230"/>
      <c r="JFV8" s="194"/>
      <c r="JFW8" s="194"/>
      <c r="JFX8" s="195"/>
      <c r="JFY8" s="196"/>
      <c r="JFZ8" s="197"/>
      <c r="JGA8" s="197"/>
      <c r="JGB8" s="231"/>
      <c r="JGD8" s="223"/>
      <c r="JGE8" s="225"/>
      <c r="JGF8" s="226"/>
      <c r="JGG8" s="227"/>
      <c r="JGI8" s="228"/>
      <c r="JGJ8" s="229"/>
      <c r="JGK8" s="230"/>
      <c r="JGL8" s="194"/>
      <c r="JGM8" s="194"/>
      <c r="JGN8" s="195"/>
      <c r="JGO8" s="196"/>
      <c r="JGP8" s="197"/>
      <c r="JGQ8" s="197"/>
      <c r="JGR8" s="231"/>
      <c r="JGT8" s="223"/>
      <c r="JGU8" s="225"/>
      <c r="JGV8" s="226"/>
      <c r="JGW8" s="227"/>
      <c r="JGY8" s="228"/>
      <c r="JGZ8" s="229"/>
      <c r="JHA8" s="230"/>
      <c r="JHB8" s="194"/>
      <c r="JHC8" s="194"/>
      <c r="JHD8" s="195"/>
      <c r="JHE8" s="196"/>
      <c r="JHF8" s="197"/>
      <c r="JHG8" s="197"/>
      <c r="JHH8" s="231"/>
      <c r="JHJ8" s="223"/>
      <c r="JHK8" s="225"/>
      <c r="JHL8" s="226"/>
      <c r="JHM8" s="227"/>
      <c r="JHO8" s="228"/>
      <c r="JHP8" s="229"/>
      <c r="JHQ8" s="230"/>
      <c r="JHR8" s="194"/>
      <c r="JHS8" s="194"/>
      <c r="JHT8" s="195"/>
      <c r="JHU8" s="196"/>
      <c r="JHV8" s="197"/>
      <c r="JHW8" s="197"/>
      <c r="JHX8" s="231"/>
      <c r="JHZ8" s="223"/>
      <c r="JIA8" s="225"/>
      <c r="JIB8" s="226"/>
      <c r="JIC8" s="227"/>
      <c r="JIE8" s="228"/>
      <c r="JIF8" s="229"/>
      <c r="JIG8" s="230"/>
      <c r="JIH8" s="194"/>
      <c r="JII8" s="194"/>
      <c r="JIJ8" s="195"/>
      <c r="JIK8" s="196"/>
      <c r="JIL8" s="197"/>
      <c r="JIM8" s="197"/>
      <c r="JIN8" s="231"/>
      <c r="JIP8" s="223"/>
      <c r="JIQ8" s="225"/>
      <c r="JIR8" s="226"/>
      <c r="JIS8" s="227"/>
      <c r="JIU8" s="228"/>
      <c r="JIV8" s="229"/>
      <c r="JIW8" s="230"/>
      <c r="JIX8" s="194"/>
      <c r="JIY8" s="194"/>
      <c r="JIZ8" s="195"/>
      <c r="JJA8" s="196"/>
      <c r="JJB8" s="197"/>
      <c r="JJC8" s="197"/>
      <c r="JJD8" s="231"/>
      <c r="JJF8" s="223"/>
      <c r="JJG8" s="225"/>
      <c r="JJH8" s="226"/>
      <c r="JJI8" s="227"/>
      <c r="JJK8" s="228"/>
      <c r="JJL8" s="229"/>
      <c r="JJM8" s="230"/>
      <c r="JJN8" s="194"/>
      <c r="JJO8" s="194"/>
      <c r="JJP8" s="195"/>
      <c r="JJQ8" s="196"/>
      <c r="JJR8" s="197"/>
      <c r="JJS8" s="197"/>
      <c r="JJT8" s="231"/>
      <c r="JJV8" s="223"/>
      <c r="JJW8" s="225"/>
      <c r="JJX8" s="226"/>
      <c r="JJY8" s="227"/>
      <c r="JKA8" s="228"/>
      <c r="JKB8" s="229"/>
      <c r="JKC8" s="230"/>
      <c r="JKD8" s="194"/>
      <c r="JKE8" s="194"/>
      <c r="JKF8" s="195"/>
      <c r="JKG8" s="196"/>
      <c r="JKH8" s="197"/>
      <c r="JKI8" s="197"/>
      <c r="JKJ8" s="231"/>
      <c r="JKL8" s="223"/>
      <c r="JKM8" s="225"/>
      <c r="JKN8" s="226"/>
      <c r="JKO8" s="227"/>
      <c r="JKQ8" s="228"/>
      <c r="JKR8" s="229"/>
      <c r="JKS8" s="230"/>
      <c r="JKT8" s="194"/>
      <c r="JKU8" s="194"/>
      <c r="JKV8" s="195"/>
      <c r="JKW8" s="196"/>
      <c r="JKX8" s="197"/>
      <c r="JKY8" s="197"/>
      <c r="JKZ8" s="231"/>
      <c r="JLB8" s="223"/>
      <c r="JLC8" s="225"/>
      <c r="JLD8" s="226"/>
      <c r="JLE8" s="227"/>
      <c r="JLG8" s="228"/>
      <c r="JLH8" s="229"/>
      <c r="JLI8" s="230"/>
      <c r="JLJ8" s="194"/>
      <c r="JLK8" s="194"/>
      <c r="JLL8" s="195"/>
      <c r="JLM8" s="196"/>
      <c r="JLN8" s="197"/>
      <c r="JLO8" s="197"/>
      <c r="JLP8" s="231"/>
      <c r="JLR8" s="223"/>
      <c r="JLS8" s="225"/>
      <c r="JLT8" s="226"/>
      <c r="JLU8" s="227"/>
      <c r="JLW8" s="228"/>
      <c r="JLX8" s="229"/>
      <c r="JLY8" s="230"/>
      <c r="JLZ8" s="194"/>
      <c r="JMA8" s="194"/>
      <c r="JMB8" s="195"/>
      <c r="JMC8" s="196"/>
      <c r="JMD8" s="197"/>
      <c r="JME8" s="197"/>
      <c r="JMF8" s="231"/>
      <c r="JMH8" s="223"/>
      <c r="JMI8" s="225"/>
      <c r="JMJ8" s="226"/>
      <c r="JMK8" s="227"/>
      <c r="JMM8" s="228"/>
      <c r="JMN8" s="229"/>
      <c r="JMO8" s="230"/>
      <c r="JMP8" s="194"/>
      <c r="JMQ8" s="194"/>
      <c r="JMR8" s="195"/>
      <c r="JMS8" s="196"/>
      <c r="JMT8" s="197"/>
      <c r="JMU8" s="197"/>
      <c r="JMV8" s="231"/>
      <c r="JMX8" s="223"/>
      <c r="JMY8" s="225"/>
      <c r="JMZ8" s="226"/>
      <c r="JNA8" s="227"/>
      <c r="JNC8" s="228"/>
      <c r="JND8" s="229"/>
      <c r="JNE8" s="230"/>
      <c r="JNF8" s="194"/>
      <c r="JNG8" s="194"/>
      <c r="JNH8" s="195"/>
      <c r="JNI8" s="196"/>
      <c r="JNJ8" s="197"/>
      <c r="JNK8" s="197"/>
      <c r="JNL8" s="231"/>
      <c r="JNN8" s="223"/>
      <c r="JNO8" s="225"/>
      <c r="JNP8" s="226"/>
      <c r="JNQ8" s="227"/>
      <c r="JNS8" s="228"/>
      <c r="JNT8" s="229"/>
      <c r="JNU8" s="230"/>
      <c r="JNV8" s="194"/>
      <c r="JNW8" s="194"/>
      <c r="JNX8" s="195"/>
      <c r="JNY8" s="196"/>
      <c r="JNZ8" s="197"/>
      <c r="JOA8" s="197"/>
      <c r="JOB8" s="231"/>
      <c r="JOD8" s="223"/>
      <c r="JOE8" s="225"/>
      <c r="JOF8" s="226"/>
      <c r="JOG8" s="227"/>
      <c r="JOI8" s="228"/>
      <c r="JOJ8" s="229"/>
      <c r="JOK8" s="230"/>
      <c r="JOL8" s="194"/>
      <c r="JOM8" s="194"/>
      <c r="JON8" s="195"/>
      <c r="JOO8" s="196"/>
      <c r="JOP8" s="197"/>
      <c r="JOQ8" s="197"/>
      <c r="JOR8" s="231"/>
      <c r="JOT8" s="223"/>
      <c r="JOU8" s="225"/>
      <c r="JOV8" s="226"/>
      <c r="JOW8" s="227"/>
      <c r="JOY8" s="228"/>
      <c r="JOZ8" s="229"/>
      <c r="JPA8" s="230"/>
      <c r="JPB8" s="194"/>
      <c r="JPC8" s="194"/>
      <c r="JPD8" s="195"/>
      <c r="JPE8" s="196"/>
      <c r="JPF8" s="197"/>
      <c r="JPG8" s="197"/>
      <c r="JPH8" s="231"/>
      <c r="JPJ8" s="223"/>
      <c r="JPK8" s="225"/>
      <c r="JPL8" s="226"/>
      <c r="JPM8" s="227"/>
      <c r="JPO8" s="228"/>
      <c r="JPP8" s="229"/>
      <c r="JPQ8" s="230"/>
      <c r="JPR8" s="194"/>
      <c r="JPS8" s="194"/>
      <c r="JPT8" s="195"/>
      <c r="JPU8" s="196"/>
      <c r="JPV8" s="197"/>
      <c r="JPW8" s="197"/>
      <c r="JPX8" s="231"/>
      <c r="JPZ8" s="223"/>
      <c r="JQA8" s="225"/>
      <c r="JQB8" s="226"/>
      <c r="JQC8" s="227"/>
      <c r="JQE8" s="228"/>
      <c r="JQF8" s="229"/>
      <c r="JQG8" s="230"/>
      <c r="JQH8" s="194"/>
      <c r="JQI8" s="194"/>
      <c r="JQJ8" s="195"/>
      <c r="JQK8" s="196"/>
      <c r="JQL8" s="197"/>
      <c r="JQM8" s="197"/>
      <c r="JQN8" s="231"/>
      <c r="JQP8" s="223"/>
      <c r="JQQ8" s="225"/>
      <c r="JQR8" s="226"/>
      <c r="JQS8" s="227"/>
      <c r="JQU8" s="228"/>
      <c r="JQV8" s="229"/>
      <c r="JQW8" s="230"/>
      <c r="JQX8" s="194"/>
      <c r="JQY8" s="194"/>
      <c r="JQZ8" s="195"/>
      <c r="JRA8" s="196"/>
      <c r="JRB8" s="197"/>
      <c r="JRC8" s="197"/>
      <c r="JRD8" s="231"/>
      <c r="JRF8" s="223"/>
      <c r="JRG8" s="225"/>
      <c r="JRH8" s="226"/>
      <c r="JRI8" s="227"/>
      <c r="JRK8" s="228"/>
      <c r="JRL8" s="229"/>
      <c r="JRM8" s="230"/>
      <c r="JRN8" s="194"/>
      <c r="JRO8" s="194"/>
      <c r="JRP8" s="195"/>
      <c r="JRQ8" s="196"/>
      <c r="JRR8" s="197"/>
      <c r="JRS8" s="197"/>
      <c r="JRT8" s="231"/>
      <c r="JRV8" s="223"/>
      <c r="JRW8" s="225"/>
      <c r="JRX8" s="226"/>
      <c r="JRY8" s="227"/>
      <c r="JSA8" s="228"/>
      <c r="JSB8" s="229"/>
      <c r="JSC8" s="230"/>
      <c r="JSD8" s="194"/>
      <c r="JSE8" s="194"/>
      <c r="JSF8" s="195"/>
      <c r="JSG8" s="196"/>
      <c r="JSH8" s="197"/>
      <c r="JSI8" s="197"/>
      <c r="JSJ8" s="231"/>
      <c r="JSL8" s="223"/>
      <c r="JSM8" s="225"/>
      <c r="JSN8" s="226"/>
      <c r="JSO8" s="227"/>
      <c r="JSQ8" s="228"/>
      <c r="JSR8" s="229"/>
      <c r="JSS8" s="230"/>
      <c r="JST8" s="194"/>
      <c r="JSU8" s="194"/>
      <c r="JSV8" s="195"/>
      <c r="JSW8" s="196"/>
      <c r="JSX8" s="197"/>
      <c r="JSY8" s="197"/>
      <c r="JSZ8" s="231"/>
      <c r="JTB8" s="223"/>
      <c r="JTC8" s="225"/>
      <c r="JTD8" s="226"/>
      <c r="JTE8" s="227"/>
      <c r="JTG8" s="228"/>
      <c r="JTH8" s="229"/>
      <c r="JTI8" s="230"/>
      <c r="JTJ8" s="194"/>
      <c r="JTK8" s="194"/>
      <c r="JTL8" s="195"/>
      <c r="JTM8" s="196"/>
      <c r="JTN8" s="197"/>
      <c r="JTO8" s="197"/>
      <c r="JTP8" s="231"/>
      <c r="JTR8" s="223"/>
      <c r="JTS8" s="225"/>
      <c r="JTT8" s="226"/>
      <c r="JTU8" s="227"/>
      <c r="JTW8" s="228"/>
      <c r="JTX8" s="229"/>
      <c r="JTY8" s="230"/>
      <c r="JTZ8" s="194"/>
      <c r="JUA8" s="194"/>
      <c r="JUB8" s="195"/>
      <c r="JUC8" s="196"/>
      <c r="JUD8" s="197"/>
      <c r="JUE8" s="197"/>
      <c r="JUF8" s="231"/>
      <c r="JUH8" s="223"/>
      <c r="JUI8" s="225"/>
      <c r="JUJ8" s="226"/>
      <c r="JUK8" s="227"/>
      <c r="JUM8" s="228"/>
      <c r="JUN8" s="229"/>
      <c r="JUO8" s="230"/>
      <c r="JUP8" s="194"/>
      <c r="JUQ8" s="194"/>
      <c r="JUR8" s="195"/>
      <c r="JUS8" s="196"/>
      <c r="JUT8" s="197"/>
      <c r="JUU8" s="197"/>
      <c r="JUV8" s="231"/>
      <c r="JUX8" s="223"/>
      <c r="JUY8" s="225"/>
      <c r="JUZ8" s="226"/>
      <c r="JVA8" s="227"/>
      <c r="JVC8" s="228"/>
      <c r="JVD8" s="229"/>
      <c r="JVE8" s="230"/>
      <c r="JVF8" s="194"/>
      <c r="JVG8" s="194"/>
      <c r="JVH8" s="195"/>
      <c r="JVI8" s="196"/>
      <c r="JVJ8" s="197"/>
      <c r="JVK8" s="197"/>
      <c r="JVL8" s="231"/>
      <c r="JVN8" s="223"/>
      <c r="JVO8" s="225"/>
      <c r="JVP8" s="226"/>
      <c r="JVQ8" s="227"/>
      <c r="JVS8" s="228"/>
      <c r="JVT8" s="229"/>
      <c r="JVU8" s="230"/>
      <c r="JVV8" s="194"/>
      <c r="JVW8" s="194"/>
      <c r="JVX8" s="195"/>
      <c r="JVY8" s="196"/>
      <c r="JVZ8" s="197"/>
      <c r="JWA8" s="197"/>
      <c r="JWB8" s="231"/>
      <c r="JWD8" s="223"/>
      <c r="JWE8" s="225"/>
      <c r="JWF8" s="226"/>
      <c r="JWG8" s="227"/>
      <c r="JWI8" s="228"/>
      <c r="JWJ8" s="229"/>
      <c r="JWK8" s="230"/>
      <c r="JWL8" s="194"/>
      <c r="JWM8" s="194"/>
      <c r="JWN8" s="195"/>
      <c r="JWO8" s="196"/>
      <c r="JWP8" s="197"/>
      <c r="JWQ8" s="197"/>
      <c r="JWR8" s="231"/>
      <c r="JWT8" s="223"/>
      <c r="JWU8" s="225"/>
      <c r="JWV8" s="226"/>
      <c r="JWW8" s="227"/>
      <c r="JWY8" s="228"/>
      <c r="JWZ8" s="229"/>
      <c r="JXA8" s="230"/>
      <c r="JXB8" s="194"/>
      <c r="JXC8" s="194"/>
      <c r="JXD8" s="195"/>
      <c r="JXE8" s="196"/>
      <c r="JXF8" s="197"/>
      <c r="JXG8" s="197"/>
      <c r="JXH8" s="231"/>
      <c r="JXJ8" s="223"/>
      <c r="JXK8" s="225"/>
      <c r="JXL8" s="226"/>
      <c r="JXM8" s="227"/>
      <c r="JXO8" s="228"/>
      <c r="JXP8" s="229"/>
      <c r="JXQ8" s="230"/>
      <c r="JXR8" s="194"/>
      <c r="JXS8" s="194"/>
      <c r="JXT8" s="195"/>
      <c r="JXU8" s="196"/>
      <c r="JXV8" s="197"/>
      <c r="JXW8" s="197"/>
      <c r="JXX8" s="231"/>
      <c r="JXZ8" s="223"/>
      <c r="JYA8" s="225"/>
      <c r="JYB8" s="226"/>
      <c r="JYC8" s="227"/>
      <c r="JYE8" s="228"/>
      <c r="JYF8" s="229"/>
      <c r="JYG8" s="230"/>
      <c r="JYH8" s="194"/>
      <c r="JYI8" s="194"/>
      <c r="JYJ8" s="195"/>
      <c r="JYK8" s="196"/>
      <c r="JYL8" s="197"/>
      <c r="JYM8" s="197"/>
      <c r="JYN8" s="231"/>
      <c r="JYP8" s="223"/>
      <c r="JYQ8" s="225"/>
      <c r="JYR8" s="226"/>
      <c r="JYS8" s="227"/>
      <c r="JYU8" s="228"/>
      <c r="JYV8" s="229"/>
      <c r="JYW8" s="230"/>
      <c r="JYX8" s="194"/>
      <c r="JYY8" s="194"/>
      <c r="JYZ8" s="195"/>
      <c r="JZA8" s="196"/>
      <c r="JZB8" s="197"/>
      <c r="JZC8" s="197"/>
      <c r="JZD8" s="231"/>
      <c r="JZF8" s="223"/>
      <c r="JZG8" s="225"/>
      <c r="JZH8" s="226"/>
      <c r="JZI8" s="227"/>
      <c r="JZK8" s="228"/>
      <c r="JZL8" s="229"/>
      <c r="JZM8" s="230"/>
      <c r="JZN8" s="194"/>
      <c r="JZO8" s="194"/>
      <c r="JZP8" s="195"/>
      <c r="JZQ8" s="196"/>
      <c r="JZR8" s="197"/>
      <c r="JZS8" s="197"/>
      <c r="JZT8" s="231"/>
      <c r="JZV8" s="223"/>
      <c r="JZW8" s="225"/>
      <c r="JZX8" s="226"/>
      <c r="JZY8" s="227"/>
      <c r="KAA8" s="228"/>
      <c r="KAB8" s="229"/>
      <c r="KAC8" s="230"/>
      <c r="KAD8" s="194"/>
      <c r="KAE8" s="194"/>
      <c r="KAF8" s="195"/>
      <c r="KAG8" s="196"/>
      <c r="KAH8" s="197"/>
      <c r="KAI8" s="197"/>
      <c r="KAJ8" s="231"/>
      <c r="KAL8" s="223"/>
      <c r="KAM8" s="225"/>
      <c r="KAN8" s="226"/>
      <c r="KAO8" s="227"/>
      <c r="KAQ8" s="228"/>
      <c r="KAR8" s="229"/>
      <c r="KAS8" s="230"/>
      <c r="KAT8" s="194"/>
      <c r="KAU8" s="194"/>
      <c r="KAV8" s="195"/>
      <c r="KAW8" s="196"/>
      <c r="KAX8" s="197"/>
      <c r="KAY8" s="197"/>
      <c r="KAZ8" s="231"/>
      <c r="KBB8" s="223"/>
      <c r="KBC8" s="225"/>
      <c r="KBD8" s="226"/>
      <c r="KBE8" s="227"/>
      <c r="KBG8" s="228"/>
      <c r="KBH8" s="229"/>
      <c r="KBI8" s="230"/>
      <c r="KBJ8" s="194"/>
      <c r="KBK8" s="194"/>
      <c r="KBL8" s="195"/>
      <c r="KBM8" s="196"/>
      <c r="KBN8" s="197"/>
      <c r="KBO8" s="197"/>
      <c r="KBP8" s="231"/>
      <c r="KBR8" s="223"/>
      <c r="KBS8" s="225"/>
      <c r="KBT8" s="226"/>
      <c r="KBU8" s="227"/>
      <c r="KBW8" s="228"/>
      <c r="KBX8" s="229"/>
      <c r="KBY8" s="230"/>
      <c r="KBZ8" s="194"/>
      <c r="KCA8" s="194"/>
      <c r="KCB8" s="195"/>
      <c r="KCC8" s="196"/>
      <c r="KCD8" s="197"/>
      <c r="KCE8" s="197"/>
      <c r="KCF8" s="231"/>
      <c r="KCH8" s="223"/>
      <c r="KCI8" s="225"/>
      <c r="KCJ8" s="226"/>
      <c r="KCK8" s="227"/>
      <c r="KCM8" s="228"/>
      <c r="KCN8" s="229"/>
      <c r="KCO8" s="230"/>
      <c r="KCP8" s="194"/>
      <c r="KCQ8" s="194"/>
      <c r="KCR8" s="195"/>
      <c r="KCS8" s="196"/>
      <c r="KCT8" s="197"/>
      <c r="KCU8" s="197"/>
      <c r="KCV8" s="231"/>
      <c r="KCX8" s="223"/>
      <c r="KCY8" s="225"/>
      <c r="KCZ8" s="226"/>
      <c r="KDA8" s="227"/>
      <c r="KDC8" s="228"/>
      <c r="KDD8" s="229"/>
      <c r="KDE8" s="230"/>
      <c r="KDF8" s="194"/>
      <c r="KDG8" s="194"/>
      <c r="KDH8" s="195"/>
      <c r="KDI8" s="196"/>
      <c r="KDJ8" s="197"/>
      <c r="KDK8" s="197"/>
      <c r="KDL8" s="231"/>
      <c r="KDN8" s="223"/>
      <c r="KDO8" s="225"/>
      <c r="KDP8" s="226"/>
      <c r="KDQ8" s="227"/>
      <c r="KDS8" s="228"/>
      <c r="KDT8" s="229"/>
      <c r="KDU8" s="230"/>
      <c r="KDV8" s="194"/>
      <c r="KDW8" s="194"/>
      <c r="KDX8" s="195"/>
      <c r="KDY8" s="196"/>
      <c r="KDZ8" s="197"/>
      <c r="KEA8" s="197"/>
      <c r="KEB8" s="231"/>
      <c r="KED8" s="223"/>
      <c r="KEE8" s="225"/>
      <c r="KEF8" s="226"/>
      <c r="KEG8" s="227"/>
      <c r="KEI8" s="228"/>
      <c r="KEJ8" s="229"/>
      <c r="KEK8" s="230"/>
      <c r="KEL8" s="194"/>
      <c r="KEM8" s="194"/>
      <c r="KEN8" s="195"/>
      <c r="KEO8" s="196"/>
      <c r="KEP8" s="197"/>
      <c r="KEQ8" s="197"/>
      <c r="KER8" s="231"/>
      <c r="KET8" s="223"/>
      <c r="KEU8" s="225"/>
      <c r="KEV8" s="226"/>
      <c r="KEW8" s="227"/>
      <c r="KEY8" s="228"/>
      <c r="KEZ8" s="229"/>
      <c r="KFA8" s="230"/>
      <c r="KFB8" s="194"/>
      <c r="KFC8" s="194"/>
      <c r="KFD8" s="195"/>
      <c r="KFE8" s="196"/>
      <c r="KFF8" s="197"/>
      <c r="KFG8" s="197"/>
      <c r="KFH8" s="231"/>
      <c r="KFJ8" s="223"/>
      <c r="KFK8" s="225"/>
      <c r="KFL8" s="226"/>
      <c r="KFM8" s="227"/>
      <c r="KFO8" s="228"/>
      <c r="KFP8" s="229"/>
      <c r="KFQ8" s="230"/>
      <c r="KFR8" s="194"/>
      <c r="KFS8" s="194"/>
      <c r="KFT8" s="195"/>
      <c r="KFU8" s="196"/>
      <c r="KFV8" s="197"/>
      <c r="KFW8" s="197"/>
      <c r="KFX8" s="231"/>
      <c r="KFZ8" s="223"/>
      <c r="KGA8" s="225"/>
      <c r="KGB8" s="226"/>
      <c r="KGC8" s="227"/>
      <c r="KGE8" s="228"/>
      <c r="KGF8" s="229"/>
      <c r="KGG8" s="230"/>
      <c r="KGH8" s="194"/>
      <c r="KGI8" s="194"/>
      <c r="KGJ8" s="195"/>
      <c r="KGK8" s="196"/>
      <c r="KGL8" s="197"/>
      <c r="KGM8" s="197"/>
      <c r="KGN8" s="231"/>
      <c r="KGP8" s="223"/>
      <c r="KGQ8" s="225"/>
      <c r="KGR8" s="226"/>
      <c r="KGS8" s="227"/>
      <c r="KGU8" s="228"/>
      <c r="KGV8" s="229"/>
      <c r="KGW8" s="230"/>
      <c r="KGX8" s="194"/>
      <c r="KGY8" s="194"/>
      <c r="KGZ8" s="195"/>
      <c r="KHA8" s="196"/>
      <c r="KHB8" s="197"/>
      <c r="KHC8" s="197"/>
      <c r="KHD8" s="231"/>
      <c r="KHF8" s="223"/>
      <c r="KHG8" s="225"/>
      <c r="KHH8" s="226"/>
      <c r="KHI8" s="227"/>
      <c r="KHK8" s="228"/>
      <c r="KHL8" s="229"/>
      <c r="KHM8" s="230"/>
      <c r="KHN8" s="194"/>
      <c r="KHO8" s="194"/>
      <c r="KHP8" s="195"/>
      <c r="KHQ8" s="196"/>
      <c r="KHR8" s="197"/>
      <c r="KHS8" s="197"/>
      <c r="KHT8" s="231"/>
      <c r="KHV8" s="223"/>
      <c r="KHW8" s="225"/>
      <c r="KHX8" s="226"/>
      <c r="KHY8" s="227"/>
      <c r="KIA8" s="228"/>
      <c r="KIB8" s="229"/>
      <c r="KIC8" s="230"/>
      <c r="KID8" s="194"/>
      <c r="KIE8" s="194"/>
      <c r="KIF8" s="195"/>
      <c r="KIG8" s="196"/>
      <c r="KIH8" s="197"/>
      <c r="KII8" s="197"/>
      <c r="KIJ8" s="231"/>
      <c r="KIL8" s="223"/>
      <c r="KIM8" s="225"/>
      <c r="KIN8" s="226"/>
      <c r="KIO8" s="227"/>
      <c r="KIQ8" s="228"/>
      <c r="KIR8" s="229"/>
      <c r="KIS8" s="230"/>
      <c r="KIT8" s="194"/>
      <c r="KIU8" s="194"/>
      <c r="KIV8" s="195"/>
      <c r="KIW8" s="196"/>
      <c r="KIX8" s="197"/>
      <c r="KIY8" s="197"/>
      <c r="KIZ8" s="231"/>
      <c r="KJB8" s="223"/>
      <c r="KJC8" s="225"/>
      <c r="KJD8" s="226"/>
      <c r="KJE8" s="227"/>
      <c r="KJG8" s="228"/>
      <c r="KJH8" s="229"/>
      <c r="KJI8" s="230"/>
      <c r="KJJ8" s="194"/>
      <c r="KJK8" s="194"/>
      <c r="KJL8" s="195"/>
      <c r="KJM8" s="196"/>
      <c r="KJN8" s="197"/>
      <c r="KJO8" s="197"/>
      <c r="KJP8" s="231"/>
      <c r="KJR8" s="223"/>
      <c r="KJS8" s="225"/>
      <c r="KJT8" s="226"/>
      <c r="KJU8" s="227"/>
      <c r="KJW8" s="228"/>
      <c r="KJX8" s="229"/>
      <c r="KJY8" s="230"/>
      <c r="KJZ8" s="194"/>
      <c r="KKA8" s="194"/>
      <c r="KKB8" s="195"/>
      <c r="KKC8" s="196"/>
      <c r="KKD8" s="197"/>
      <c r="KKE8" s="197"/>
      <c r="KKF8" s="231"/>
      <c r="KKH8" s="223"/>
      <c r="KKI8" s="225"/>
      <c r="KKJ8" s="226"/>
      <c r="KKK8" s="227"/>
      <c r="KKM8" s="228"/>
      <c r="KKN8" s="229"/>
      <c r="KKO8" s="230"/>
      <c r="KKP8" s="194"/>
      <c r="KKQ8" s="194"/>
      <c r="KKR8" s="195"/>
      <c r="KKS8" s="196"/>
      <c r="KKT8" s="197"/>
      <c r="KKU8" s="197"/>
      <c r="KKV8" s="231"/>
      <c r="KKX8" s="223"/>
      <c r="KKY8" s="225"/>
      <c r="KKZ8" s="226"/>
      <c r="KLA8" s="227"/>
      <c r="KLC8" s="228"/>
      <c r="KLD8" s="229"/>
      <c r="KLE8" s="230"/>
      <c r="KLF8" s="194"/>
      <c r="KLG8" s="194"/>
      <c r="KLH8" s="195"/>
      <c r="KLI8" s="196"/>
      <c r="KLJ8" s="197"/>
      <c r="KLK8" s="197"/>
      <c r="KLL8" s="231"/>
      <c r="KLN8" s="223"/>
      <c r="KLO8" s="225"/>
      <c r="KLP8" s="226"/>
      <c r="KLQ8" s="227"/>
      <c r="KLS8" s="228"/>
      <c r="KLT8" s="229"/>
      <c r="KLU8" s="230"/>
      <c r="KLV8" s="194"/>
      <c r="KLW8" s="194"/>
      <c r="KLX8" s="195"/>
      <c r="KLY8" s="196"/>
      <c r="KLZ8" s="197"/>
      <c r="KMA8" s="197"/>
      <c r="KMB8" s="231"/>
      <c r="KMD8" s="223"/>
      <c r="KME8" s="225"/>
      <c r="KMF8" s="226"/>
      <c r="KMG8" s="227"/>
      <c r="KMI8" s="228"/>
      <c r="KMJ8" s="229"/>
      <c r="KMK8" s="230"/>
      <c r="KML8" s="194"/>
      <c r="KMM8" s="194"/>
      <c r="KMN8" s="195"/>
      <c r="KMO8" s="196"/>
      <c r="KMP8" s="197"/>
      <c r="KMQ8" s="197"/>
      <c r="KMR8" s="231"/>
      <c r="KMT8" s="223"/>
      <c r="KMU8" s="225"/>
      <c r="KMV8" s="226"/>
      <c r="KMW8" s="227"/>
      <c r="KMY8" s="228"/>
      <c r="KMZ8" s="229"/>
      <c r="KNA8" s="230"/>
      <c r="KNB8" s="194"/>
      <c r="KNC8" s="194"/>
      <c r="KND8" s="195"/>
      <c r="KNE8" s="196"/>
      <c r="KNF8" s="197"/>
      <c r="KNG8" s="197"/>
      <c r="KNH8" s="231"/>
      <c r="KNJ8" s="223"/>
      <c r="KNK8" s="225"/>
      <c r="KNL8" s="226"/>
      <c r="KNM8" s="227"/>
      <c r="KNO8" s="228"/>
      <c r="KNP8" s="229"/>
      <c r="KNQ8" s="230"/>
      <c r="KNR8" s="194"/>
      <c r="KNS8" s="194"/>
      <c r="KNT8" s="195"/>
      <c r="KNU8" s="196"/>
      <c r="KNV8" s="197"/>
      <c r="KNW8" s="197"/>
      <c r="KNX8" s="231"/>
      <c r="KNZ8" s="223"/>
      <c r="KOA8" s="225"/>
      <c r="KOB8" s="226"/>
      <c r="KOC8" s="227"/>
      <c r="KOE8" s="228"/>
      <c r="KOF8" s="229"/>
      <c r="KOG8" s="230"/>
      <c r="KOH8" s="194"/>
      <c r="KOI8" s="194"/>
      <c r="KOJ8" s="195"/>
      <c r="KOK8" s="196"/>
      <c r="KOL8" s="197"/>
      <c r="KOM8" s="197"/>
      <c r="KON8" s="231"/>
      <c r="KOP8" s="223"/>
      <c r="KOQ8" s="225"/>
      <c r="KOR8" s="226"/>
      <c r="KOS8" s="227"/>
      <c r="KOU8" s="228"/>
      <c r="KOV8" s="229"/>
      <c r="KOW8" s="230"/>
      <c r="KOX8" s="194"/>
      <c r="KOY8" s="194"/>
      <c r="KOZ8" s="195"/>
      <c r="KPA8" s="196"/>
      <c r="KPB8" s="197"/>
      <c r="KPC8" s="197"/>
      <c r="KPD8" s="231"/>
      <c r="KPF8" s="223"/>
      <c r="KPG8" s="225"/>
      <c r="KPH8" s="226"/>
      <c r="KPI8" s="227"/>
      <c r="KPK8" s="228"/>
      <c r="KPL8" s="229"/>
      <c r="KPM8" s="230"/>
      <c r="KPN8" s="194"/>
      <c r="KPO8" s="194"/>
      <c r="KPP8" s="195"/>
      <c r="KPQ8" s="196"/>
      <c r="KPR8" s="197"/>
      <c r="KPS8" s="197"/>
      <c r="KPT8" s="231"/>
      <c r="KPV8" s="223"/>
      <c r="KPW8" s="225"/>
      <c r="KPX8" s="226"/>
      <c r="KPY8" s="227"/>
      <c r="KQA8" s="228"/>
      <c r="KQB8" s="229"/>
      <c r="KQC8" s="230"/>
      <c r="KQD8" s="194"/>
      <c r="KQE8" s="194"/>
      <c r="KQF8" s="195"/>
      <c r="KQG8" s="196"/>
      <c r="KQH8" s="197"/>
      <c r="KQI8" s="197"/>
      <c r="KQJ8" s="231"/>
      <c r="KQL8" s="223"/>
      <c r="KQM8" s="225"/>
      <c r="KQN8" s="226"/>
      <c r="KQO8" s="227"/>
      <c r="KQQ8" s="228"/>
      <c r="KQR8" s="229"/>
      <c r="KQS8" s="230"/>
      <c r="KQT8" s="194"/>
      <c r="KQU8" s="194"/>
      <c r="KQV8" s="195"/>
      <c r="KQW8" s="196"/>
      <c r="KQX8" s="197"/>
      <c r="KQY8" s="197"/>
      <c r="KQZ8" s="231"/>
      <c r="KRB8" s="223"/>
      <c r="KRC8" s="225"/>
      <c r="KRD8" s="226"/>
      <c r="KRE8" s="227"/>
      <c r="KRG8" s="228"/>
      <c r="KRH8" s="229"/>
      <c r="KRI8" s="230"/>
      <c r="KRJ8" s="194"/>
      <c r="KRK8" s="194"/>
      <c r="KRL8" s="195"/>
      <c r="KRM8" s="196"/>
      <c r="KRN8" s="197"/>
      <c r="KRO8" s="197"/>
      <c r="KRP8" s="231"/>
      <c r="KRR8" s="223"/>
      <c r="KRS8" s="225"/>
      <c r="KRT8" s="226"/>
      <c r="KRU8" s="227"/>
      <c r="KRW8" s="228"/>
      <c r="KRX8" s="229"/>
      <c r="KRY8" s="230"/>
      <c r="KRZ8" s="194"/>
      <c r="KSA8" s="194"/>
      <c r="KSB8" s="195"/>
      <c r="KSC8" s="196"/>
      <c r="KSD8" s="197"/>
      <c r="KSE8" s="197"/>
      <c r="KSF8" s="231"/>
      <c r="KSH8" s="223"/>
      <c r="KSI8" s="225"/>
      <c r="KSJ8" s="226"/>
      <c r="KSK8" s="227"/>
      <c r="KSM8" s="228"/>
      <c r="KSN8" s="229"/>
      <c r="KSO8" s="230"/>
      <c r="KSP8" s="194"/>
      <c r="KSQ8" s="194"/>
      <c r="KSR8" s="195"/>
      <c r="KSS8" s="196"/>
      <c r="KST8" s="197"/>
      <c r="KSU8" s="197"/>
      <c r="KSV8" s="231"/>
      <c r="KSX8" s="223"/>
      <c r="KSY8" s="225"/>
      <c r="KSZ8" s="226"/>
      <c r="KTA8" s="227"/>
      <c r="KTC8" s="228"/>
      <c r="KTD8" s="229"/>
      <c r="KTE8" s="230"/>
      <c r="KTF8" s="194"/>
      <c r="KTG8" s="194"/>
      <c r="KTH8" s="195"/>
      <c r="KTI8" s="196"/>
      <c r="KTJ8" s="197"/>
      <c r="KTK8" s="197"/>
      <c r="KTL8" s="231"/>
      <c r="KTN8" s="223"/>
      <c r="KTO8" s="225"/>
      <c r="KTP8" s="226"/>
      <c r="KTQ8" s="227"/>
      <c r="KTS8" s="228"/>
      <c r="KTT8" s="229"/>
      <c r="KTU8" s="230"/>
      <c r="KTV8" s="194"/>
      <c r="KTW8" s="194"/>
      <c r="KTX8" s="195"/>
      <c r="KTY8" s="196"/>
      <c r="KTZ8" s="197"/>
      <c r="KUA8" s="197"/>
      <c r="KUB8" s="231"/>
      <c r="KUD8" s="223"/>
      <c r="KUE8" s="225"/>
      <c r="KUF8" s="226"/>
      <c r="KUG8" s="227"/>
      <c r="KUI8" s="228"/>
      <c r="KUJ8" s="229"/>
      <c r="KUK8" s="230"/>
      <c r="KUL8" s="194"/>
      <c r="KUM8" s="194"/>
      <c r="KUN8" s="195"/>
      <c r="KUO8" s="196"/>
      <c r="KUP8" s="197"/>
      <c r="KUQ8" s="197"/>
      <c r="KUR8" s="231"/>
      <c r="KUT8" s="223"/>
      <c r="KUU8" s="225"/>
      <c r="KUV8" s="226"/>
      <c r="KUW8" s="227"/>
      <c r="KUY8" s="228"/>
      <c r="KUZ8" s="229"/>
      <c r="KVA8" s="230"/>
      <c r="KVB8" s="194"/>
      <c r="KVC8" s="194"/>
      <c r="KVD8" s="195"/>
      <c r="KVE8" s="196"/>
      <c r="KVF8" s="197"/>
      <c r="KVG8" s="197"/>
      <c r="KVH8" s="231"/>
      <c r="KVJ8" s="223"/>
      <c r="KVK8" s="225"/>
      <c r="KVL8" s="226"/>
      <c r="KVM8" s="227"/>
      <c r="KVO8" s="228"/>
      <c r="KVP8" s="229"/>
      <c r="KVQ8" s="230"/>
      <c r="KVR8" s="194"/>
      <c r="KVS8" s="194"/>
      <c r="KVT8" s="195"/>
      <c r="KVU8" s="196"/>
      <c r="KVV8" s="197"/>
      <c r="KVW8" s="197"/>
      <c r="KVX8" s="231"/>
      <c r="KVZ8" s="223"/>
      <c r="KWA8" s="225"/>
      <c r="KWB8" s="226"/>
      <c r="KWC8" s="227"/>
      <c r="KWE8" s="228"/>
      <c r="KWF8" s="229"/>
      <c r="KWG8" s="230"/>
      <c r="KWH8" s="194"/>
      <c r="KWI8" s="194"/>
      <c r="KWJ8" s="195"/>
      <c r="KWK8" s="196"/>
      <c r="KWL8" s="197"/>
      <c r="KWM8" s="197"/>
      <c r="KWN8" s="231"/>
      <c r="KWP8" s="223"/>
      <c r="KWQ8" s="225"/>
      <c r="KWR8" s="226"/>
      <c r="KWS8" s="227"/>
      <c r="KWU8" s="228"/>
      <c r="KWV8" s="229"/>
      <c r="KWW8" s="230"/>
      <c r="KWX8" s="194"/>
      <c r="KWY8" s="194"/>
      <c r="KWZ8" s="195"/>
      <c r="KXA8" s="196"/>
      <c r="KXB8" s="197"/>
      <c r="KXC8" s="197"/>
      <c r="KXD8" s="231"/>
      <c r="KXF8" s="223"/>
      <c r="KXG8" s="225"/>
      <c r="KXH8" s="226"/>
      <c r="KXI8" s="227"/>
      <c r="KXK8" s="228"/>
      <c r="KXL8" s="229"/>
      <c r="KXM8" s="230"/>
      <c r="KXN8" s="194"/>
      <c r="KXO8" s="194"/>
      <c r="KXP8" s="195"/>
      <c r="KXQ8" s="196"/>
      <c r="KXR8" s="197"/>
      <c r="KXS8" s="197"/>
      <c r="KXT8" s="231"/>
      <c r="KXV8" s="223"/>
      <c r="KXW8" s="225"/>
      <c r="KXX8" s="226"/>
      <c r="KXY8" s="227"/>
      <c r="KYA8" s="228"/>
      <c r="KYB8" s="229"/>
      <c r="KYC8" s="230"/>
      <c r="KYD8" s="194"/>
      <c r="KYE8" s="194"/>
      <c r="KYF8" s="195"/>
      <c r="KYG8" s="196"/>
      <c r="KYH8" s="197"/>
      <c r="KYI8" s="197"/>
      <c r="KYJ8" s="231"/>
      <c r="KYL8" s="223"/>
      <c r="KYM8" s="225"/>
      <c r="KYN8" s="226"/>
      <c r="KYO8" s="227"/>
      <c r="KYQ8" s="228"/>
      <c r="KYR8" s="229"/>
      <c r="KYS8" s="230"/>
      <c r="KYT8" s="194"/>
      <c r="KYU8" s="194"/>
      <c r="KYV8" s="195"/>
      <c r="KYW8" s="196"/>
      <c r="KYX8" s="197"/>
      <c r="KYY8" s="197"/>
      <c r="KYZ8" s="231"/>
      <c r="KZB8" s="223"/>
      <c r="KZC8" s="225"/>
      <c r="KZD8" s="226"/>
      <c r="KZE8" s="227"/>
      <c r="KZG8" s="228"/>
      <c r="KZH8" s="229"/>
      <c r="KZI8" s="230"/>
      <c r="KZJ8" s="194"/>
      <c r="KZK8" s="194"/>
      <c r="KZL8" s="195"/>
      <c r="KZM8" s="196"/>
      <c r="KZN8" s="197"/>
      <c r="KZO8" s="197"/>
      <c r="KZP8" s="231"/>
      <c r="KZR8" s="223"/>
      <c r="KZS8" s="225"/>
      <c r="KZT8" s="226"/>
      <c r="KZU8" s="227"/>
      <c r="KZW8" s="228"/>
      <c r="KZX8" s="229"/>
      <c r="KZY8" s="230"/>
      <c r="KZZ8" s="194"/>
      <c r="LAA8" s="194"/>
      <c r="LAB8" s="195"/>
      <c r="LAC8" s="196"/>
      <c r="LAD8" s="197"/>
      <c r="LAE8" s="197"/>
      <c r="LAF8" s="231"/>
      <c r="LAH8" s="223"/>
      <c r="LAI8" s="225"/>
      <c r="LAJ8" s="226"/>
      <c r="LAK8" s="227"/>
      <c r="LAM8" s="228"/>
      <c r="LAN8" s="229"/>
      <c r="LAO8" s="230"/>
      <c r="LAP8" s="194"/>
      <c r="LAQ8" s="194"/>
      <c r="LAR8" s="195"/>
      <c r="LAS8" s="196"/>
      <c r="LAT8" s="197"/>
      <c r="LAU8" s="197"/>
      <c r="LAV8" s="231"/>
      <c r="LAX8" s="223"/>
      <c r="LAY8" s="225"/>
      <c r="LAZ8" s="226"/>
      <c r="LBA8" s="227"/>
      <c r="LBC8" s="228"/>
      <c r="LBD8" s="229"/>
      <c r="LBE8" s="230"/>
      <c r="LBF8" s="194"/>
      <c r="LBG8" s="194"/>
      <c r="LBH8" s="195"/>
      <c r="LBI8" s="196"/>
      <c r="LBJ8" s="197"/>
      <c r="LBK8" s="197"/>
      <c r="LBL8" s="231"/>
      <c r="LBN8" s="223"/>
      <c r="LBO8" s="225"/>
      <c r="LBP8" s="226"/>
      <c r="LBQ8" s="227"/>
      <c r="LBS8" s="228"/>
      <c r="LBT8" s="229"/>
      <c r="LBU8" s="230"/>
      <c r="LBV8" s="194"/>
      <c r="LBW8" s="194"/>
      <c r="LBX8" s="195"/>
      <c r="LBY8" s="196"/>
      <c r="LBZ8" s="197"/>
      <c r="LCA8" s="197"/>
      <c r="LCB8" s="231"/>
      <c r="LCD8" s="223"/>
      <c r="LCE8" s="225"/>
      <c r="LCF8" s="226"/>
      <c r="LCG8" s="227"/>
      <c r="LCI8" s="228"/>
      <c r="LCJ8" s="229"/>
      <c r="LCK8" s="230"/>
      <c r="LCL8" s="194"/>
      <c r="LCM8" s="194"/>
      <c r="LCN8" s="195"/>
      <c r="LCO8" s="196"/>
      <c r="LCP8" s="197"/>
      <c r="LCQ8" s="197"/>
      <c r="LCR8" s="231"/>
      <c r="LCT8" s="223"/>
      <c r="LCU8" s="225"/>
      <c r="LCV8" s="226"/>
      <c r="LCW8" s="227"/>
      <c r="LCY8" s="228"/>
      <c r="LCZ8" s="229"/>
      <c r="LDA8" s="230"/>
      <c r="LDB8" s="194"/>
      <c r="LDC8" s="194"/>
      <c r="LDD8" s="195"/>
      <c r="LDE8" s="196"/>
      <c r="LDF8" s="197"/>
      <c r="LDG8" s="197"/>
      <c r="LDH8" s="231"/>
      <c r="LDJ8" s="223"/>
      <c r="LDK8" s="225"/>
      <c r="LDL8" s="226"/>
      <c r="LDM8" s="227"/>
      <c r="LDO8" s="228"/>
      <c r="LDP8" s="229"/>
      <c r="LDQ8" s="230"/>
      <c r="LDR8" s="194"/>
      <c r="LDS8" s="194"/>
      <c r="LDT8" s="195"/>
      <c r="LDU8" s="196"/>
      <c r="LDV8" s="197"/>
      <c r="LDW8" s="197"/>
      <c r="LDX8" s="231"/>
      <c r="LDZ8" s="223"/>
      <c r="LEA8" s="225"/>
      <c r="LEB8" s="226"/>
      <c r="LEC8" s="227"/>
      <c r="LEE8" s="228"/>
      <c r="LEF8" s="229"/>
      <c r="LEG8" s="230"/>
      <c r="LEH8" s="194"/>
      <c r="LEI8" s="194"/>
      <c r="LEJ8" s="195"/>
      <c r="LEK8" s="196"/>
      <c r="LEL8" s="197"/>
      <c r="LEM8" s="197"/>
      <c r="LEN8" s="231"/>
      <c r="LEP8" s="223"/>
      <c r="LEQ8" s="225"/>
      <c r="LER8" s="226"/>
      <c r="LES8" s="227"/>
      <c r="LEU8" s="228"/>
      <c r="LEV8" s="229"/>
      <c r="LEW8" s="230"/>
      <c r="LEX8" s="194"/>
      <c r="LEY8" s="194"/>
      <c r="LEZ8" s="195"/>
      <c r="LFA8" s="196"/>
      <c r="LFB8" s="197"/>
      <c r="LFC8" s="197"/>
      <c r="LFD8" s="231"/>
      <c r="LFF8" s="223"/>
      <c r="LFG8" s="225"/>
      <c r="LFH8" s="226"/>
      <c r="LFI8" s="227"/>
      <c r="LFK8" s="228"/>
      <c r="LFL8" s="229"/>
      <c r="LFM8" s="230"/>
      <c r="LFN8" s="194"/>
      <c r="LFO8" s="194"/>
      <c r="LFP8" s="195"/>
      <c r="LFQ8" s="196"/>
      <c r="LFR8" s="197"/>
      <c r="LFS8" s="197"/>
      <c r="LFT8" s="231"/>
      <c r="LFV8" s="223"/>
      <c r="LFW8" s="225"/>
      <c r="LFX8" s="226"/>
      <c r="LFY8" s="227"/>
      <c r="LGA8" s="228"/>
      <c r="LGB8" s="229"/>
      <c r="LGC8" s="230"/>
      <c r="LGD8" s="194"/>
      <c r="LGE8" s="194"/>
      <c r="LGF8" s="195"/>
      <c r="LGG8" s="196"/>
      <c r="LGH8" s="197"/>
      <c r="LGI8" s="197"/>
      <c r="LGJ8" s="231"/>
      <c r="LGL8" s="223"/>
      <c r="LGM8" s="225"/>
      <c r="LGN8" s="226"/>
      <c r="LGO8" s="227"/>
      <c r="LGQ8" s="228"/>
      <c r="LGR8" s="229"/>
      <c r="LGS8" s="230"/>
      <c r="LGT8" s="194"/>
      <c r="LGU8" s="194"/>
      <c r="LGV8" s="195"/>
      <c r="LGW8" s="196"/>
      <c r="LGX8" s="197"/>
      <c r="LGY8" s="197"/>
      <c r="LGZ8" s="231"/>
      <c r="LHB8" s="223"/>
      <c r="LHC8" s="225"/>
      <c r="LHD8" s="226"/>
      <c r="LHE8" s="227"/>
      <c r="LHG8" s="228"/>
      <c r="LHH8" s="229"/>
      <c r="LHI8" s="230"/>
      <c r="LHJ8" s="194"/>
      <c r="LHK8" s="194"/>
      <c r="LHL8" s="195"/>
      <c r="LHM8" s="196"/>
      <c r="LHN8" s="197"/>
      <c r="LHO8" s="197"/>
      <c r="LHP8" s="231"/>
      <c r="LHR8" s="223"/>
      <c r="LHS8" s="225"/>
      <c r="LHT8" s="226"/>
      <c r="LHU8" s="227"/>
      <c r="LHW8" s="228"/>
      <c r="LHX8" s="229"/>
      <c r="LHY8" s="230"/>
      <c r="LHZ8" s="194"/>
      <c r="LIA8" s="194"/>
      <c r="LIB8" s="195"/>
      <c r="LIC8" s="196"/>
      <c r="LID8" s="197"/>
      <c r="LIE8" s="197"/>
      <c r="LIF8" s="231"/>
      <c r="LIH8" s="223"/>
      <c r="LII8" s="225"/>
      <c r="LIJ8" s="226"/>
      <c r="LIK8" s="227"/>
      <c r="LIM8" s="228"/>
      <c r="LIN8" s="229"/>
      <c r="LIO8" s="230"/>
      <c r="LIP8" s="194"/>
      <c r="LIQ8" s="194"/>
      <c r="LIR8" s="195"/>
      <c r="LIS8" s="196"/>
      <c r="LIT8" s="197"/>
      <c r="LIU8" s="197"/>
      <c r="LIV8" s="231"/>
      <c r="LIX8" s="223"/>
      <c r="LIY8" s="225"/>
      <c r="LIZ8" s="226"/>
      <c r="LJA8" s="227"/>
      <c r="LJC8" s="228"/>
      <c r="LJD8" s="229"/>
      <c r="LJE8" s="230"/>
      <c r="LJF8" s="194"/>
      <c r="LJG8" s="194"/>
      <c r="LJH8" s="195"/>
      <c r="LJI8" s="196"/>
      <c r="LJJ8" s="197"/>
      <c r="LJK8" s="197"/>
      <c r="LJL8" s="231"/>
      <c r="LJN8" s="223"/>
      <c r="LJO8" s="225"/>
      <c r="LJP8" s="226"/>
      <c r="LJQ8" s="227"/>
      <c r="LJS8" s="228"/>
      <c r="LJT8" s="229"/>
      <c r="LJU8" s="230"/>
      <c r="LJV8" s="194"/>
      <c r="LJW8" s="194"/>
      <c r="LJX8" s="195"/>
      <c r="LJY8" s="196"/>
      <c r="LJZ8" s="197"/>
      <c r="LKA8" s="197"/>
      <c r="LKB8" s="231"/>
      <c r="LKD8" s="223"/>
      <c r="LKE8" s="225"/>
      <c r="LKF8" s="226"/>
      <c r="LKG8" s="227"/>
      <c r="LKI8" s="228"/>
      <c r="LKJ8" s="229"/>
      <c r="LKK8" s="230"/>
      <c r="LKL8" s="194"/>
      <c r="LKM8" s="194"/>
      <c r="LKN8" s="195"/>
      <c r="LKO8" s="196"/>
      <c r="LKP8" s="197"/>
      <c r="LKQ8" s="197"/>
      <c r="LKR8" s="231"/>
      <c r="LKT8" s="223"/>
      <c r="LKU8" s="225"/>
      <c r="LKV8" s="226"/>
      <c r="LKW8" s="227"/>
      <c r="LKY8" s="228"/>
      <c r="LKZ8" s="229"/>
      <c r="LLA8" s="230"/>
      <c r="LLB8" s="194"/>
      <c r="LLC8" s="194"/>
      <c r="LLD8" s="195"/>
      <c r="LLE8" s="196"/>
      <c r="LLF8" s="197"/>
      <c r="LLG8" s="197"/>
      <c r="LLH8" s="231"/>
      <c r="LLJ8" s="223"/>
      <c r="LLK8" s="225"/>
      <c r="LLL8" s="226"/>
      <c r="LLM8" s="227"/>
      <c r="LLO8" s="228"/>
      <c r="LLP8" s="229"/>
      <c r="LLQ8" s="230"/>
      <c r="LLR8" s="194"/>
      <c r="LLS8" s="194"/>
      <c r="LLT8" s="195"/>
      <c r="LLU8" s="196"/>
      <c r="LLV8" s="197"/>
      <c r="LLW8" s="197"/>
      <c r="LLX8" s="231"/>
      <c r="LLZ8" s="223"/>
      <c r="LMA8" s="225"/>
      <c r="LMB8" s="226"/>
      <c r="LMC8" s="227"/>
      <c r="LME8" s="228"/>
      <c r="LMF8" s="229"/>
      <c r="LMG8" s="230"/>
      <c r="LMH8" s="194"/>
      <c r="LMI8" s="194"/>
      <c r="LMJ8" s="195"/>
      <c r="LMK8" s="196"/>
      <c r="LML8" s="197"/>
      <c r="LMM8" s="197"/>
      <c r="LMN8" s="231"/>
      <c r="LMP8" s="223"/>
      <c r="LMQ8" s="225"/>
      <c r="LMR8" s="226"/>
      <c r="LMS8" s="227"/>
      <c r="LMU8" s="228"/>
      <c r="LMV8" s="229"/>
      <c r="LMW8" s="230"/>
      <c r="LMX8" s="194"/>
      <c r="LMY8" s="194"/>
      <c r="LMZ8" s="195"/>
      <c r="LNA8" s="196"/>
      <c r="LNB8" s="197"/>
      <c r="LNC8" s="197"/>
      <c r="LND8" s="231"/>
      <c r="LNF8" s="223"/>
      <c r="LNG8" s="225"/>
      <c r="LNH8" s="226"/>
      <c r="LNI8" s="227"/>
      <c r="LNK8" s="228"/>
      <c r="LNL8" s="229"/>
      <c r="LNM8" s="230"/>
      <c r="LNN8" s="194"/>
      <c r="LNO8" s="194"/>
      <c r="LNP8" s="195"/>
      <c r="LNQ8" s="196"/>
      <c r="LNR8" s="197"/>
      <c r="LNS8" s="197"/>
      <c r="LNT8" s="231"/>
      <c r="LNV8" s="223"/>
      <c r="LNW8" s="225"/>
      <c r="LNX8" s="226"/>
      <c r="LNY8" s="227"/>
      <c r="LOA8" s="228"/>
      <c r="LOB8" s="229"/>
      <c r="LOC8" s="230"/>
      <c r="LOD8" s="194"/>
      <c r="LOE8" s="194"/>
      <c r="LOF8" s="195"/>
      <c r="LOG8" s="196"/>
      <c r="LOH8" s="197"/>
      <c r="LOI8" s="197"/>
      <c r="LOJ8" s="231"/>
      <c r="LOL8" s="223"/>
      <c r="LOM8" s="225"/>
      <c r="LON8" s="226"/>
      <c r="LOO8" s="227"/>
      <c r="LOQ8" s="228"/>
      <c r="LOR8" s="229"/>
      <c r="LOS8" s="230"/>
      <c r="LOT8" s="194"/>
      <c r="LOU8" s="194"/>
      <c r="LOV8" s="195"/>
      <c r="LOW8" s="196"/>
      <c r="LOX8" s="197"/>
      <c r="LOY8" s="197"/>
      <c r="LOZ8" s="231"/>
      <c r="LPB8" s="223"/>
      <c r="LPC8" s="225"/>
      <c r="LPD8" s="226"/>
      <c r="LPE8" s="227"/>
      <c r="LPG8" s="228"/>
      <c r="LPH8" s="229"/>
      <c r="LPI8" s="230"/>
      <c r="LPJ8" s="194"/>
      <c r="LPK8" s="194"/>
      <c r="LPL8" s="195"/>
      <c r="LPM8" s="196"/>
      <c r="LPN8" s="197"/>
      <c r="LPO8" s="197"/>
      <c r="LPP8" s="231"/>
      <c r="LPR8" s="223"/>
      <c r="LPS8" s="225"/>
      <c r="LPT8" s="226"/>
      <c r="LPU8" s="227"/>
      <c r="LPW8" s="228"/>
      <c r="LPX8" s="229"/>
      <c r="LPY8" s="230"/>
      <c r="LPZ8" s="194"/>
      <c r="LQA8" s="194"/>
      <c r="LQB8" s="195"/>
      <c r="LQC8" s="196"/>
      <c r="LQD8" s="197"/>
      <c r="LQE8" s="197"/>
      <c r="LQF8" s="231"/>
      <c r="LQH8" s="223"/>
      <c r="LQI8" s="225"/>
      <c r="LQJ8" s="226"/>
      <c r="LQK8" s="227"/>
      <c r="LQM8" s="228"/>
      <c r="LQN8" s="229"/>
      <c r="LQO8" s="230"/>
      <c r="LQP8" s="194"/>
      <c r="LQQ8" s="194"/>
      <c r="LQR8" s="195"/>
      <c r="LQS8" s="196"/>
      <c r="LQT8" s="197"/>
      <c r="LQU8" s="197"/>
      <c r="LQV8" s="231"/>
      <c r="LQX8" s="223"/>
      <c r="LQY8" s="225"/>
      <c r="LQZ8" s="226"/>
      <c r="LRA8" s="227"/>
      <c r="LRC8" s="228"/>
      <c r="LRD8" s="229"/>
      <c r="LRE8" s="230"/>
      <c r="LRF8" s="194"/>
      <c r="LRG8" s="194"/>
      <c r="LRH8" s="195"/>
      <c r="LRI8" s="196"/>
      <c r="LRJ8" s="197"/>
      <c r="LRK8" s="197"/>
      <c r="LRL8" s="231"/>
      <c r="LRN8" s="223"/>
      <c r="LRO8" s="225"/>
      <c r="LRP8" s="226"/>
      <c r="LRQ8" s="227"/>
      <c r="LRS8" s="228"/>
      <c r="LRT8" s="229"/>
      <c r="LRU8" s="230"/>
      <c r="LRV8" s="194"/>
      <c r="LRW8" s="194"/>
      <c r="LRX8" s="195"/>
      <c r="LRY8" s="196"/>
      <c r="LRZ8" s="197"/>
      <c r="LSA8" s="197"/>
      <c r="LSB8" s="231"/>
      <c r="LSD8" s="223"/>
      <c r="LSE8" s="225"/>
      <c r="LSF8" s="226"/>
      <c r="LSG8" s="227"/>
      <c r="LSI8" s="228"/>
      <c r="LSJ8" s="229"/>
      <c r="LSK8" s="230"/>
      <c r="LSL8" s="194"/>
      <c r="LSM8" s="194"/>
      <c r="LSN8" s="195"/>
      <c r="LSO8" s="196"/>
      <c r="LSP8" s="197"/>
      <c r="LSQ8" s="197"/>
      <c r="LSR8" s="231"/>
      <c r="LST8" s="223"/>
      <c r="LSU8" s="225"/>
      <c r="LSV8" s="226"/>
      <c r="LSW8" s="227"/>
      <c r="LSY8" s="228"/>
      <c r="LSZ8" s="229"/>
      <c r="LTA8" s="230"/>
      <c r="LTB8" s="194"/>
      <c r="LTC8" s="194"/>
      <c r="LTD8" s="195"/>
      <c r="LTE8" s="196"/>
      <c r="LTF8" s="197"/>
      <c r="LTG8" s="197"/>
      <c r="LTH8" s="231"/>
      <c r="LTJ8" s="223"/>
      <c r="LTK8" s="225"/>
      <c r="LTL8" s="226"/>
      <c r="LTM8" s="227"/>
      <c r="LTO8" s="228"/>
      <c r="LTP8" s="229"/>
      <c r="LTQ8" s="230"/>
      <c r="LTR8" s="194"/>
      <c r="LTS8" s="194"/>
      <c r="LTT8" s="195"/>
      <c r="LTU8" s="196"/>
      <c r="LTV8" s="197"/>
      <c r="LTW8" s="197"/>
      <c r="LTX8" s="231"/>
      <c r="LTZ8" s="223"/>
      <c r="LUA8" s="225"/>
      <c r="LUB8" s="226"/>
      <c r="LUC8" s="227"/>
      <c r="LUE8" s="228"/>
      <c r="LUF8" s="229"/>
      <c r="LUG8" s="230"/>
      <c r="LUH8" s="194"/>
      <c r="LUI8" s="194"/>
      <c r="LUJ8" s="195"/>
      <c r="LUK8" s="196"/>
      <c r="LUL8" s="197"/>
      <c r="LUM8" s="197"/>
      <c r="LUN8" s="231"/>
      <c r="LUP8" s="223"/>
      <c r="LUQ8" s="225"/>
      <c r="LUR8" s="226"/>
      <c r="LUS8" s="227"/>
      <c r="LUU8" s="228"/>
      <c r="LUV8" s="229"/>
      <c r="LUW8" s="230"/>
      <c r="LUX8" s="194"/>
      <c r="LUY8" s="194"/>
      <c r="LUZ8" s="195"/>
      <c r="LVA8" s="196"/>
      <c r="LVB8" s="197"/>
      <c r="LVC8" s="197"/>
      <c r="LVD8" s="231"/>
      <c r="LVF8" s="223"/>
      <c r="LVG8" s="225"/>
      <c r="LVH8" s="226"/>
      <c r="LVI8" s="227"/>
      <c r="LVK8" s="228"/>
      <c r="LVL8" s="229"/>
      <c r="LVM8" s="230"/>
      <c r="LVN8" s="194"/>
      <c r="LVO8" s="194"/>
      <c r="LVP8" s="195"/>
      <c r="LVQ8" s="196"/>
      <c r="LVR8" s="197"/>
      <c r="LVS8" s="197"/>
      <c r="LVT8" s="231"/>
      <c r="LVV8" s="223"/>
      <c r="LVW8" s="225"/>
      <c r="LVX8" s="226"/>
      <c r="LVY8" s="227"/>
      <c r="LWA8" s="228"/>
      <c r="LWB8" s="229"/>
      <c r="LWC8" s="230"/>
      <c r="LWD8" s="194"/>
      <c r="LWE8" s="194"/>
      <c r="LWF8" s="195"/>
      <c r="LWG8" s="196"/>
      <c r="LWH8" s="197"/>
      <c r="LWI8" s="197"/>
      <c r="LWJ8" s="231"/>
      <c r="LWL8" s="223"/>
      <c r="LWM8" s="225"/>
      <c r="LWN8" s="226"/>
      <c r="LWO8" s="227"/>
      <c r="LWQ8" s="228"/>
      <c r="LWR8" s="229"/>
      <c r="LWS8" s="230"/>
      <c r="LWT8" s="194"/>
      <c r="LWU8" s="194"/>
      <c r="LWV8" s="195"/>
      <c r="LWW8" s="196"/>
      <c r="LWX8" s="197"/>
      <c r="LWY8" s="197"/>
      <c r="LWZ8" s="231"/>
      <c r="LXB8" s="223"/>
      <c r="LXC8" s="225"/>
      <c r="LXD8" s="226"/>
      <c r="LXE8" s="227"/>
      <c r="LXG8" s="228"/>
      <c r="LXH8" s="229"/>
      <c r="LXI8" s="230"/>
      <c r="LXJ8" s="194"/>
      <c r="LXK8" s="194"/>
      <c r="LXL8" s="195"/>
      <c r="LXM8" s="196"/>
      <c r="LXN8" s="197"/>
      <c r="LXO8" s="197"/>
      <c r="LXP8" s="231"/>
      <c r="LXR8" s="223"/>
      <c r="LXS8" s="225"/>
      <c r="LXT8" s="226"/>
      <c r="LXU8" s="227"/>
      <c r="LXW8" s="228"/>
      <c r="LXX8" s="229"/>
      <c r="LXY8" s="230"/>
      <c r="LXZ8" s="194"/>
      <c r="LYA8" s="194"/>
      <c r="LYB8" s="195"/>
      <c r="LYC8" s="196"/>
      <c r="LYD8" s="197"/>
      <c r="LYE8" s="197"/>
      <c r="LYF8" s="231"/>
      <c r="LYH8" s="223"/>
      <c r="LYI8" s="225"/>
      <c r="LYJ8" s="226"/>
      <c r="LYK8" s="227"/>
      <c r="LYM8" s="228"/>
      <c r="LYN8" s="229"/>
      <c r="LYO8" s="230"/>
      <c r="LYP8" s="194"/>
      <c r="LYQ8" s="194"/>
      <c r="LYR8" s="195"/>
      <c r="LYS8" s="196"/>
      <c r="LYT8" s="197"/>
      <c r="LYU8" s="197"/>
      <c r="LYV8" s="231"/>
      <c r="LYX8" s="223"/>
      <c r="LYY8" s="225"/>
      <c r="LYZ8" s="226"/>
      <c r="LZA8" s="227"/>
      <c r="LZC8" s="228"/>
      <c r="LZD8" s="229"/>
      <c r="LZE8" s="230"/>
      <c r="LZF8" s="194"/>
      <c r="LZG8" s="194"/>
      <c r="LZH8" s="195"/>
      <c r="LZI8" s="196"/>
      <c r="LZJ8" s="197"/>
      <c r="LZK8" s="197"/>
      <c r="LZL8" s="231"/>
      <c r="LZN8" s="223"/>
      <c r="LZO8" s="225"/>
      <c r="LZP8" s="226"/>
      <c r="LZQ8" s="227"/>
      <c r="LZS8" s="228"/>
      <c r="LZT8" s="229"/>
      <c r="LZU8" s="230"/>
      <c r="LZV8" s="194"/>
      <c r="LZW8" s="194"/>
      <c r="LZX8" s="195"/>
      <c r="LZY8" s="196"/>
      <c r="LZZ8" s="197"/>
      <c r="MAA8" s="197"/>
      <c r="MAB8" s="231"/>
      <c r="MAD8" s="223"/>
      <c r="MAE8" s="225"/>
      <c r="MAF8" s="226"/>
      <c r="MAG8" s="227"/>
      <c r="MAI8" s="228"/>
      <c r="MAJ8" s="229"/>
      <c r="MAK8" s="230"/>
      <c r="MAL8" s="194"/>
      <c r="MAM8" s="194"/>
      <c r="MAN8" s="195"/>
      <c r="MAO8" s="196"/>
      <c r="MAP8" s="197"/>
      <c r="MAQ8" s="197"/>
      <c r="MAR8" s="231"/>
      <c r="MAT8" s="223"/>
      <c r="MAU8" s="225"/>
      <c r="MAV8" s="226"/>
      <c r="MAW8" s="227"/>
      <c r="MAY8" s="228"/>
      <c r="MAZ8" s="229"/>
      <c r="MBA8" s="230"/>
      <c r="MBB8" s="194"/>
      <c r="MBC8" s="194"/>
      <c r="MBD8" s="195"/>
      <c r="MBE8" s="196"/>
      <c r="MBF8" s="197"/>
      <c r="MBG8" s="197"/>
      <c r="MBH8" s="231"/>
      <c r="MBJ8" s="223"/>
      <c r="MBK8" s="225"/>
      <c r="MBL8" s="226"/>
      <c r="MBM8" s="227"/>
      <c r="MBO8" s="228"/>
      <c r="MBP8" s="229"/>
      <c r="MBQ8" s="230"/>
      <c r="MBR8" s="194"/>
      <c r="MBS8" s="194"/>
      <c r="MBT8" s="195"/>
      <c r="MBU8" s="196"/>
      <c r="MBV8" s="197"/>
      <c r="MBW8" s="197"/>
      <c r="MBX8" s="231"/>
      <c r="MBZ8" s="223"/>
      <c r="MCA8" s="225"/>
      <c r="MCB8" s="226"/>
      <c r="MCC8" s="227"/>
      <c r="MCE8" s="228"/>
      <c r="MCF8" s="229"/>
      <c r="MCG8" s="230"/>
      <c r="MCH8" s="194"/>
      <c r="MCI8" s="194"/>
      <c r="MCJ8" s="195"/>
      <c r="MCK8" s="196"/>
      <c r="MCL8" s="197"/>
      <c r="MCM8" s="197"/>
      <c r="MCN8" s="231"/>
      <c r="MCP8" s="223"/>
      <c r="MCQ8" s="225"/>
      <c r="MCR8" s="226"/>
      <c r="MCS8" s="227"/>
      <c r="MCU8" s="228"/>
      <c r="MCV8" s="229"/>
      <c r="MCW8" s="230"/>
      <c r="MCX8" s="194"/>
      <c r="MCY8" s="194"/>
      <c r="MCZ8" s="195"/>
      <c r="MDA8" s="196"/>
      <c r="MDB8" s="197"/>
      <c r="MDC8" s="197"/>
      <c r="MDD8" s="231"/>
      <c r="MDF8" s="223"/>
      <c r="MDG8" s="225"/>
      <c r="MDH8" s="226"/>
      <c r="MDI8" s="227"/>
      <c r="MDK8" s="228"/>
      <c r="MDL8" s="229"/>
      <c r="MDM8" s="230"/>
      <c r="MDN8" s="194"/>
      <c r="MDO8" s="194"/>
      <c r="MDP8" s="195"/>
      <c r="MDQ8" s="196"/>
      <c r="MDR8" s="197"/>
      <c r="MDS8" s="197"/>
      <c r="MDT8" s="231"/>
      <c r="MDV8" s="223"/>
      <c r="MDW8" s="225"/>
      <c r="MDX8" s="226"/>
      <c r="MDY8" s="227"/>
      <c r="MEA8" s="228"/>
      <c r="MEB8" s="229"/>
      <c r="MEC8" s="230"/>
      <c r="MED8" s="194"/>
      <c r="MEE8" s="194"/>
      <c r="MEF8" s="195"/>
      <c r="MEG8" s="196"/>
      <c r="MEH8" s="197"/>
      <c r="MEI8" s="197"/>
      <c r="MEJ8" s="231"/>
      <c r="MEL8" s="223"/>
      <c r="MEM8" s="225"/>
      <c r="MEN8" s="226"/>
      <c r="MEO8" s="227"/>
      <c r="MEQ8" s="228"/>
      <c r="MER8" s="229"/>
      <c r="MES8" s="230"/>
      <c r="MET8" s="194"/>
      <c r="MEU8" s="194"/>
      <c r="MEV8" s="195"/>
      <c r="MEW8" s="196"/>
      <c r="MEX8" s="197"/>
      <c r="MEY8" s="197"/>
      <c r="MEZ8" s="231"/>
      <c r="MFB8" s="223"/>
      <c r="MFC8" s="225"/>
      <c r="MFD8" s="226"/>
      <c r="MFE8" s="227"/>
      <c r="MFG8" s="228"/>
      <c r="MFH8" s="229"/>
      <c r="MFI8" s="230"/>
      <c r="MFJ8" s="194"/>
      <c r="MFK8" s="194"/>
      <c r="MFL8" s="195"/>
      <c r="MFM8" s="196"/>
      <c r="MFN8" s="197"/>
      <c r="MFO8" s="197"/>
      <c r="MFP8" s="231"/>
      <c r="MFR8" s="223"/>
      <c r="MFS8" s="225"/>
      <c r="MFT8" s="226"/>
      <c r="MFU8" s="227"/>
      <c r="MFW8" s="228"/>
      <c r="MFX8" s="229"/>
      <c r="MFY8" s="230"/>
      <c r="MFZ8" s="194"/>
      <c r="MGA8" s="194"/>
      <c r="MGB8" s="195"/>
      <c r="MGC8" s="196"/>
      <c r="MGD8" s="197"/>
      <c r="MGE8" s="197"/>
      <c r="MGF8" s="231"/>
      <c r="MGH8" s="223"/>
      <c r="MGI8" s="225"/>
      <c r="MGJ8" s="226"/>
      <c r="MGK8" s="227"/>
      <c r="MGM8" s="228"/>
      <c r="MGN8" s="229"/>
      <c r="MGO8" s="230"/>
      <c r="MGP8" s="194"/>
      <c r="MGQ8" s="194"/>
      <c r="MGR8" s="195"/>
      <c r="MGS8" s="196"/>
      <c r="MGT8" s="197"/>
      <c r="MGU8" s="197"/>
      <c r="MGV8" s="231"/>
      <c r="MGX8" s="223"/>
      <c r="MGY8" s="225"/>
      <c r="MGZ8" s="226"/>
      <c r="MHA8" s="227"/>
      <c r="MHC8" s="228"/>
      <c r="MHD8" s="229"/>
      <c r="MHE8" s="230"/>
      <c r="MHF8" s="194"/>
      <c r="MHG8" s="194"/>
      <c r="MHH8" s="195"/>
      <c r="MHI8" s="196"/>
      <c r="MHJ8" s="197"/>
      <c r="MHK8" s="197"/>
      <c r="MHL8" s="231"/>
      <c r="MHN8" s="223"/>
      <c r="MHO8" s="225"/>
      <c r="MHP8" s="226"/>
      <c r="MHQ8" s="227"/>
      <c r="MHS8" s="228"/>
      <c r="MHT8" s="229"/>
      <c r="MHU8" s="230"/>
      <c r="MHV8" s="194"/>
      <c r="MHW8" s="194"/>
      <c r="MHX8" s="195"/>
      <c r="MHY8" s="196"/>
      <c r="MHZ8" s="197"/>
      <c r="MIA8" s="197"/>
      <c r="MIB8" s="231"/>
      <c r="MID8" s="223"/>
      <c r="MIE8" s="225"/>
      <c r="MIF8" s="226"/>
      <c r="MIG8" s="227"/>
      <c r="MII8" s="228"/>
      <c r="MIJ8" s="229"/>
      <c r="MIK8" s="230"/>
      <c r="MIL8" s="194"/>
      <c r="MIM8" s="194"/>
      <c r="MIN8" s="195"/>
      <c r="MIO8" s="196"/>
      <c r="MIP8" s="197"/>
      <c r="MIQ8" s="197"/>
      <c r="MIR8" s="231"/>
      <c r="MIT8" s="223"/>
      <c r="MIU8" s="225"/>
      <c r="MIV8" s="226"/>
      <c r="MIW8" s="227"/>
      <c r="MIY8" s="228"/>
      <c r="MIZ8" s="229"/>
      <c r="MJA8" s="230"/>
      <c r="MJB8" s="194"/>
      <c r="MJC8" s="194"/>
      <c r="MJD8" s="195"/>
      <c r="MJE8" s="196"/>
      <c r="MJF8" s="197"/>
      <c r="MJG8" s="197"/>
      <c r="MJH8" s="231"/>
      <c r="MJJ8" s="223"/>
      <c r="MJK8" s="225"/>
      <c r="MJL8" s="226"/>
      <c r="MJM8" s="227"/>
      <c r="MJO8" s="228"/>
      <c r="MJP8" s="229"/>
      <c r="MJQ8" s="230"/>
      <c r="MJR8" s="194"/>
      <c r="MJS8" s="194"/>
      <c r="MJT8" s="195"/>
      <c r="MJU8" s="196"/>
      <c r="MJV8" s="197"/>
      <c r="MJW8" s="197"/>
      <c r="MJX8" s="231"/>
      <c r="MJZ8" s="223"/>
      <c r="MKA8" s="225"/>
      <c r="MKB8" s="226"/>
      <c r="MKC8" s="227"/>
      <c r="MKE8" s="228"/>
      <c r="MKF8" s="229"/>
      <c r="MKG8" s="230"/>
      <c r="MKH8" s="194"/>
      <c r="MKI8" s="194"/>
      <c r="MKJ8" s="195"/>
      <c r="MKK8" s="196"/>
      <c r="MKL8" s="197"/>
      <c r="MKM8" s="197"/>
      <c r="MKN8" s="231"/>
      <c r="MKP8" s="223"/>
      <c r="MKQ8" s="225"/>
      <c r="MKR8" s="226"/>
      <c r="MKS8" s="227"/>
      <c r="MKU8" s="228"/>
      <c r="MKV8" s="229"/>
      <c r="MKW8" s="230"/>
      <c r="MKX8" s="194"/>
      <c r="MKY8" s="194"/>
      <c r="MKZ8" s="195"/>
      <c r="MLA8" s="196"/>
      <c r="MLB8" s="197"/>
      <c r="MLC8" s="197"/>
      <c r="MLD8" s="231"/>
      <c r="MLF8" s="223"/>
      <c r="MLG8" s="225"/>
      <c r="MLH8" s="226"/>
      <c r="MLI8" s="227"/>
      <c r="MLK8" s="228"/>
      <c r="MLL8" s="229"/>
      <c r="MLM8" s="230"/>
      <c r="MLN8" s="194"/>
      <c r="MLO8" s="194"/>
      <c r="MLP8" s="195"/>
      <c r="MLQ8" s="196"/>
      <c r="MLR8" s="197"/>
      <c r="MLS8" s="197"/>
      <c r="MLT8" s="231"/>
      <c r="MLV8" s="223"/>
      <c r="MLW8" s="225"/>
      <c r="MLX8" s="226"/>
      <c r="MLY8" s="227"/>
      <c r="MMA8" s="228"/>
      <c r="MMB8" s="229"/>
      <c r="MMC8" s="230"/>
      <c r="MMD8" s="194"/>
      <c r="MME8" s="194"/>
      <c r="MMF8" s="195"/>
      <c r="MMG8" s="196"/>
      <c r="MMH8" s="197"/>
      <c r="MMI8" s="197"/>
      <c r="MMJ8" s="231"/>
      <c r="MML8" s="223"/>
      <c r="MMM8" s="225"/>
      <c r="MMN8" s="226"/>
      <c r="MMO8" s="227"/>
      <c r="MMQ8" s="228"/>
      <c r="MMR8" s="229"/>
      <c r="MMS8" s="230"/>
      <c r="MMT8" s="194"/>
      <c r="MMU8" s="194"/>
      <c r="MMV8" s="195"/>
      <c r="MMW8" s="196"/>
      <c r="MMX8" s="197"/>
      <c r="MMY8" s="197"/>
      <c r="MMZ8" s="231"/>
      <c r="MNB8" s="223"/>
      <c r="MNC8" s="225"/>
      <c r="MND8" s="226"/>
      <c r="MNE8" s="227"/>
      <c r="MNG8" s="228"/>
      <c r="MNH8" s="229"/>
      <c r="MNI8" s="230"/>
      <c r="MNJ8" s="194"/>
      <c r="MNK8" s="194"/>
      <c r="MNL8" s="195"/>
      <c r="MNM8" s="196"/>
      <c r="MNN8" s="197"/>
      <c r="MNO8" s="197"/>
      <c r="MNP8" s="231"/>
      <c r="MNR8" s="223"/>
      <c r="MNS8" s="225"/>
      <c r="MNT8" s="226"/>
      <c r="MNU8" s="227"/>
      <c r="MNW8" s="228"/>
      <c r="MNX8" s="229"/>
      <c r="MNY8" s="230"/>
      <c r="MNZ8" s="194"/>
      <c r="MOA8" s="194"/>
      <c r="MOB8" s="195"/>
      <c r="MOC8" s="196"/>
      <c r="MOD8" s="197"/>
      <c r="MOE8" s="197"/>
      <c r="MOF8" s="231"/>
      <c r="MOH8" s="223"/>
      <c r="MOI8" s="225"/>
      <c r="MOJ8" s="226"/>
      <c r="MOK8" s="227"/>
      <c r="MOM8" s="228"/>
      <c r="MON8" s="229"/>
      <c r="MOO8" s="230"/>
      <c r="MOP8" s="194"/>
      <c r="MOQ8" s="194"/>
      <c r="MOR8" s="195"/>
      <c r="MOS8" s="196"/>
      <c r="MOT8" s="197"/>
      <c r="MOU8" s="197"/>
      <c r="MOV8" s="231"/>
      <c r="MOX8" s="223"/>
      <c r="MOY8" s="225"/>
      <c r="MOZ8" s="226"/>
      <c r="MPA8" s="227"/>
      <c r="MPC8" s="228"/>
      <c r="MPD8" s="229"/>
      <c r="MPE8" s="230"/>
      <c r="MPF8" s="194"/>
      <c r="MPG8" s="194"/>
      <c r="MPH8" s="195"/>
      <c r="MPI8" s="196"/>
      <c r="MPJ8" s="197"/>
      <c r="MPK8" s="197"/>
      <c r="MPL8" s="231"/>
      <c r="MPN8" s="223"/>
      <c r="MPO8" s="225"/>
      <c r="MPP8" s="226"/>
      <c r="MPQ8" s="227"/>
      <c r="MPS8" s="228"/>
      <c r="MPT8" s="229"/>
      <c r="MPU8" s="230"/>
      <c r="MPV8" s="194"/>
      <c r="MPW8" s="194"/>
      <c r="MPX8" s="195"/>
      <c r="MPY8" s="196"/>
      <c r="MPZ8" s="197"/>
      <c r="MQA8" s="197"/>
      <c r="MQB8" s="231"/>
      <c r="MQD8" s="223"/>
      <c r="MQE8" s="225"/>
      <c r="MQF8" s="226"/>
      <c r="MQG8" s="227"/>
      <c r="MQI8" s="228"/>
      <c r="MQJ8" s="229"/>
      <c r="MQK8" s="230"/>
      <c r="MQL8" s="194"/>
      <c r="MQM8" s="194"/>
      <c r="MQN8" s="195"/>
      <c r="MQO8" s="196"/>
      <c r="MQP8" s="197"/>
      <c r="MQQ8" s="197"/>
      <c r="MQR8" s="231"/>
      <c r="MQT8" s="223"/>
      <c r="MQU8" s="225"/>
      <c r="MQV8" s="226"/>
      <c r="MQW8" s="227"/>
      <c r="MQY8" s="228"/>
      <c r="MQZ8" s="229"/>
      <c r="MRA8" s="230"/>
      <c r="MRB8" s="194"/>
      <c r="MRC8" s="194"/>
      <c r="MRD8" s="195"/>
      <c r="MRE8" s="196"/>
      <c r="MRF8" s="197"/>
      <c r="MRG8" s="197"/>
      <c r="MRH8" s="231"/>
      <c r="MRJ8" s="223"/>
      <c r="MRK8" s="225"/>
      <c r="MRL8" s="226"/>
      <c r="MRM8" s="227"/>
      <c r="MRO8" s="228"/>
      <c r="MRP8" s="229"/>
      <c r="MRQ8" s="230"/>
      <c r="MRR8" s="194"/>
      <c r="MRS8" s="194"/>
      <c r="MRT8" s="195"/>
      <c r="MRU8" s="196"/>
      <c r="MRV8" s="197"/>
      <c r="MRW8" s="197"/>
      <c r="MRX8" s="231"/>
      <c r="MRZ8" s="223"/>
      <c r="MSA8" s="225"/>
      <c r="MSB8" s="226"/>
      <c r="MSC8" s="227"/>
      <c r="MSE8" s="228"/>
      <c r="MSF8" s="229"/>
      <c r="MSG8" s="230"/>
      <c r="MSH8" s="194"/>
      <c r="MSI8" s="194"/>
      <c r="MSJ8" s="195"/>
      <c r="MSK8" s="196"/>
      <c r="MSL8" s="197"/>
      <c r="MSM8" s="197"/>
      <c r="MSN8" s="231"/>
      <c r="MSP8" s="223"/>
      <c r="MSQ8" s="225"/>
      <c r="MSR8" s="226"/>
      <c r="MSS8" s="227"/>
      <c r="MSU8" s="228"/>
      <c r="MSV8" s="229"/>
      <c r="MSW8" s="230"/>
      <c r="MSX8" s="194"/>
      <c r="MSY8" s="194"/>
      <c r="MSZ8" s="195"/>
      <c r="MTA8" s="196"/>
      <c r="MTB8" s="197"/>
      <c r="MTC8" s="197"/>
      <c r="MTD8" s="231"/>
      <c r="MTF8" s="223"/>
      <c r="MTG8" s="225"/>
      <c r="MTH8" s="226"/>
      <c r="MTI8" s="227"/>
      <c r="MTK8" s="228"/>
      <c r="MTL8" s="229"/>
      <c r="MTM8" s="230"/>
      <c r="MTN8" s="194"/>
      <c r="MTO8" s="194"/>
      <c r="MTP8" s="195"/>
      <c r="MTQ8" s="196"/>
      <c r="MTR8" s="197"/>
      <c r="MTS8" s="197"/>
      <c r="MTT8" s="231"/>
      <c r="MTV8" s="223"/>
      <c r="MTW8" s="225"/>
      <c r="MTX8" s="226"/>
      <c r="MTY8" s="227"/>
      <c r="MUA8" s="228"/>
      <c r="MUB8" s="229"/>
      <c r="MUC8" s="230"/>
      <c r="MUD8" s="194"/>
      <c r="MUE8" s="194"/>
      <c r="MUF8" s="195"/>
      <c r="MUG8" s="196"/>
      <c r="MUH8" s="197"/>
      <c r="MUI8" s="197"/>
      <c r="MUJ8" s="231"/>
      <c r="MUL8" s="223"/>
      <c r="MUM8" s="225"/>
      <c r="MUN8" s="226"/>
      <c r="MUO8" s="227"/>
      <c r="MUQ8" s="228"/>
      <c r="MUR8" s="229"/>
      <c r="MUS8" s="230"/>
      <c r="MUT8" s="194"/>
      <c r="MUU8" s="194"/>
      <c r="MUV8" s="195"/>
      <c r="MUW8" s="196"/>
      <c r="MUX8" s="197"/>
      <c r="MUY8" s="197"/>
      <c r="MUZ8" s="231"/>
      <c r="MVB8" s="223"/>
      <c r="MVC8" s="225"/>
      <c r="MVD8" s="226"/>
      <c r="MVE8" s="227"/>
      <c r="MVG8" s="228"/>
      <c r="MVH8" s="229"/>
      <c r="MVI8" s="230"/>
      <c r="MVJ8" s="194"/>
      <c r="MVK8" s="194"/>
      <c r="MVL8" s="195"/>
      <c r="MVM8" s="196"/>
      <c r="MVN8" s="197"/>
      <c r="MVO8" s="197"/>
      <c r="MVP8" s="231"/>
      <c r="MVR8" s="223"/>
      <c r="MVS8" s="225"/>
      <c r="MVT8" s="226"/>
      <c r="MVU8" s="227"/>
      <c r="MVW8" s="228"/>
      <c r="MVX8" s="229"/>
      <c r="MVY8" s="230"/>
      <c r="MVZ8" s="194"/>
      <c r="MWA8" s="194"/>
      <c r="MWB8" s="195"/>
      <c r="MWC8" s="196"/>
      <c r="MWD8" s="197"/>
      <c r="MWE8" s="197"/>
      <c r="MWF8" s="231"/>
      <c r="MWH8" s="223"/>
      <c r="MWI8" s="225"/>
      <c r="MWJ8" s="226"/>
      <c r="MWK8" s="227"/>
      <c r="MWM8" s="228"/>
      <c r="MWN8" s="229"/>
      <c r="MWO8" s="230"/>
      <c r="MWP8" s="194"/>
      <c r="MWQ8" s="194"/>
      <c r="MWR8" s="195"/>
      <c r="MWS8" s="196"/>
      <c r="MWT8" s="197"/>
      <c r="MWU8" s="197"/>
      <c r="MWV8" s="231"/>
      <c r="MWX8" s="223"/>
      <c r="MWY8" s="225"/>
      <c r="MWZ8" s="226"/>
      <c r="MXA8" s="227"/>
      <c r="MXC8" s="228"/>
      <c r="MXD8" s="229"/>
      <c r="MXE8" s="230"/>
      <c r="MXF8" s="194"/>
      <c r="MXG8" s="194"/>
      <c r="MXH8" s="195"/>
      <c r="MXI8" s="196"/>
      <c r="MXJ8" s="197"/>
      <c r="MXK8" s="197"/>
      <c r="MXL8" s="231"/>
      <c r="MXN8" s="223"/>
      <c r="MXO8" s="225"/>
      <c r="MXP8" s="226"/>
      <c r="MXQ8" s="227"/>
      <c r="MXS8" s="228"/>
      <c r="MXT8" s="229"/>
      <c r="MXU8" s="230"/>
      <c r="MXV8" s="194"/>
      <c r="MXW8" s="194"/>
      <c r="MXX8" s="195"/>
      <c r="MXY8" s="196"/>
      <c r="MXZ8" s="197"/>
      <c r="MYA8" s="197"/>
      <c r="MYB8" s="231"/>
      <c r="MYD8" s="223"/>
      <c r="MYE8" s="225"/>
      <c r="MYF8" s="226"/>
      <c r="MYG8" s="227"/>
      <c r="MYI8" s="228"/>
      <c r="MYJ8" s="229"/>
      <c r="MYK8" s="230"/>
      <c r="MYL8" s="194"/>
      <c r="MYM8" s="194"/>
      <c r="MYN8" s="195"/>
      <c r="MYO8" s="196"/>
      <c r="MYP8" s="197"/>
      <c r="MYQ8" s="197"/>
      <c r="MYR8" s="231"/>
      <c r="MYT8" s="223"/>
      <c r="MYU8" s="225"/>
      <c r="MYV8" s="226"/>
      <c r="MYW8" s="227"/>
      <c r="MYY8" s="228"/>
      <c r="MYZ8" s="229"/>
      <c r="MZA8" s="230"/>
      <c r="MZB8" s="194"/>
      <c r="MZC8" s="194"/>
      <c r="MZD8" s="195"/>
      <c r="MZE8" s="196"/>
      <c r="MZF8" s="197"/>
      <c r="MZG8" s="197"/>
      <c r="MZH8" s="231"/>
      <c r="MZJ8" s="223"/>
      <c r="MZK8" s="225"/>
      <c r="MZL8" s="226"/>
      <c r="MZM8" s="227"/>
      <c r="MZO8" s="228"/>
      <c r="MZP8" s="229"/>
      <c r="MZQ8" s="230"/>
      <c r="MZR8" s="194"/>
      <c r="MZS8" s="194"/>
      <c r="MZT8" s="195"/>
      <c r="MZU8" s="196"/>
      <c r="MZV8" s="197"/>
      <c r="MZW8" s="197"/>
      <c r="MZX8" s="231"/>
      <c r="MZZ8" s="223"/>
      <c r="NAA8" s="225"/>
      <c r="NAB8" s="226"/>
      <c r="NAC8" s="227"/>
      <c r="NAE8" s="228"/>
      <c r="NAF8" s="229"/>
      <c r="NAG8" s="230"/>
      <c r="NAH8" s="194"/>
      <c r="NAI8" s="194"/>
      <c r="NAJ8" s="195"/>
      <c r="NAK8" s="196"/>
      <c r="NAL8" s="197"/>
      <c r="NAM8" s="197"/>
      <c r="NAN8" s="231"/>
      <c r="NAP8" s="223"/>
      <c r="NAQ8" s="225"/>
      <c r="NAR8" s="226"/>
      <c r="NAS8" s="227"/>
      <c r="NAU8" s="228"/>
      <c r="NAV8" s="229"/>
      <c r="NAW8" s="230"/>
      <c r="NAX8" s="194"/>
      <c r="NAY8" s="194"/>
      <c r="NAZ8" s="195"/>
      <c r="NBA8" s="196"/>
      <c r="NBB8" s="197"/>
      <c r="NBC8" s="197"/>
      <c r="NBD8" s="231"/>
      <c r="NBF8" s="223"/>
      <c r="NBG8" s="225"/>
      <c r="NBH8" s="226"/>
      <c r="NBI8" s="227"/>
      <c r="NBK8" s="228"/>
      <c r="NBL8" s="229"/>
      <c r="NBM8" s="230"/>
      <c r="NBN8" s="194"/>
      <c r="NBO8" s="194"/>
      <c r="NBP8" s="195"/>
      <c r="NBQ8" s="196"/>
      <c r="NBR8" s="197"/>
      <c r="NBS8" s="197"/>
      <c r="NBT8" s="231"/>
      <c r="NBV8" s="223"/>
      <c r="NBW8" s="225"/>
      <c r="NBX8" s="226"/>
      <c r="NBY8" s="227"/>
      <c r="NCA8" s="228"/>
      <c r="NCB8" s="229"/>
      <c r="NCC8" s="230"/>
      <c r="NCD8" s="194"/>
      <c r="NCE8" s="194"/>
      <c r="NCF8" s="195"/>
      <c r="NCG8" s="196"/>
      <c r="NCH8" s="197"/>
      <c r="NCI8" s="197"/>
      <c r="NCJ8" s="231"/>
      <c r="NCL8" s="223"/>
      <c r="NCM8" s="225"/>
      <c r="NCN8" s="226"/>
      <c r="NCO8" s="227"/>
      <c r="NCQ8" s="228"/>
      <c r="NCR8" s="229"/>
      <c r="NCS8" s="230"/>
      <c r="NCT8" s="194"/>
      <c r="NCU8" s="194"/>
      <c r="NCV8" s="195"/>
      <c r="NCW8" s="196"/>
      <c r="NCX8" s="197"/>
      <c r="NCY8" s="197"/>
      <c r="NCZ8" s="231"/>
      <c r="NDB8" s="223"/>
      <c r="NDC8" s="225"/>
      <c r="NDD8" s="226"/>
      <c r="NDE8" s="227"/>
      <c r="NDG8" s="228"/>
      <c r="NDH8" s="229"/>
      <c r="NDI8" s="230"/>
      <c r="NDJ8" s="194"/>
      <c r="NDK8" s="194"/>
      <c r="NDL8" s="195"/>
      <c r="NDM8" s="196"/>
      <c r="NDN8" s="197"/>
      <c r="NDO8" s="197"/>
      <c r="NDP8" s="231"/>
      <c r="NDR8" s="223"/>
      <c r="NDS8" s="225"/>
      <c r="NDT8" s="226"/>
      <c r="NDU8" s="227"/>
      <c r="NDW8" s="228"/>
      <c r="NDX8" s="229"/>
      <c r="NDY8" s="230"/>
      <c r="NDZ8" s="194"/>
      <c r="NEA8" s="194"/>
      <c r="NEB8" s="195"/>
      <c r="NEC8" s="196"/>
      <c r="NED8" s="197"/>
      <c r="NEE8" s="197"/>
      <c r="NEF8" s="231"/>
      <c r="NEH8" s="223"/>
      <c r="NEI8" s="225"/>
      <c r="NEJ8" s="226"/>
      <c r="NEK8" s="227"/>
      <c r="NEM8" s="228"/>
      <c r="NEN8" s="229"/>
      <c r="NEO8" s="230"/>
      <c r="NEP8" s="194"/>
      <c r="NEQ8" s="194"/>
      <c r="NER8" s="195"/>
      <c r="NES8" s="196"/>
      <c r="NET8" s="197"/>
      <c r="NEU8" s="197"/>
      <c r="NEV8" s="231"/>
      <c r="NEX8" s="223"/>
      <c r="NEY8" s="225"/>
      <c r="NEZ8" s="226"/>
      <c r="NFA8" s="227"/>
      <c r="NFC8" s="228"/>
      <c r="NFD8" s="229"/>
      <c r="NFE8" s="230"/>
      <c r="NFF8" s="194"/>
      <c r="NFG8" s="194"/>
      <c r="NFH8" s="195"/>
      <c r="NFI8" s="196"/>
      <c r="NFJ8" s="197"/>
      <c r="NFK8" s="197"/>
      <c r="NFL8" s="231"/>
      <c r="NFN8" s="223"/>
      <c r="NFO8" s="225"/>
      <c r="NFP8" s="226"/>
      <c r="NFQ8" s="227"/>
      <c r="NFS8" s="228"/>
      <c r="NFT8" s="229"/>
      <c r="NFU8" s="230"/>
      <c r="NFV8" s="194"/>
      <c r="NFW8" s="194"/>
      <c r="NFX8" s="195"/>
      <c r="NFY8" s="196"/>
      <c r="NFZ8" s="197"/>
      <c r="NGA8" s="197"/>
      <c r="NGB8" s="231"/>
      <c r="NGD8" s="223"/>
      <c r="NGE8" s="225"/>
      <c r="NGF8" s="226"/>
      <c r="NGG8" s="227"/>
      <c r="NGI8" s="228"/>
      <c r="NGJ8" s="229"/>
      <c r="NGK8" s="230"/>
      <c r="NGL8" s="194"/>
      <c r="NGM8" s="194"/>
      <c r="NGN8" s="195"/>
      <c r="NGO8" s="196"/>
      <c r="NGP8" s="197"/>
      <c r="NGQ8" s="197"/>
      <c r="NGR8" s="231"/>
      <c r="NGT8" s="223"/>
      <c r="NGU8" s="225"/>
      <c r="NGV8" s="226"/>
      <c r="NGW8" s="227"/>
      <c r="NGY8" s="228"/>
      <c r="NGZ8" s="229"/>
      <c r="NHA8" s="230"/>
      <c r="NHB8" s="194"/>
      <c r="NHC8" s="194"/>
      <c r="NHD8" s="195"/>
      <c r="NHE8" s="196"/>
      <c r="NHF8" s="197"/>
      <c r="NHG8" s="197"/>
      <c r="NHH8" s="231"/>
      <c r="NHJ8" s="223"/>
      <c r="NHK8" s="225"/>
      <c r="NHL8" s="226"/>
      <c r="NHM8" s="227"/>
      <c r="NHO8" s="228"/>
      <c r="NHP8" s="229"/>
      <c r="NHQ8" s="230"/>
      <c r="NHR8" s="194"/>
      <c r="NHS8" s="194"/>
      <c r="NHT8" s="195"/>
      <c r="NHU8" s="196"/>
      <c r="NHV8" s="197"/>
      <c r="NHW8" s="197"/>
      <c r="NHX8" s="231"/>
      <c r="NHZ8" s="223"/>
      <c r="NIA8" s="225"/>
      <c r="NIB8" s="226"/>
      <c r="NIC8" s="227"/>
      <c r="NIE8" s="228"/>
      <c r="NIF8" s="229"/>
      <c r="NIG8" s="230"/>
      <c r="NIH8" s="194"/>
      <c r="NII8" s="194"/>
      <c r="NIJ8" s="195"/>
      <c r="NIK8" s="196"/>
      <c r="NIL8" s="197"/>
      <c r="NIM8" s="197"/>
      <c r="NIN8" s="231"/>
      <c r="NIP8" s="223"/>
      <c r="NIQ8" s="225"/>
      <c r="NIR8" s="226"/>
      <c r="NIS8" s="227"/>
      <c r="NIU8" s="228"/>
      <c r="NIV8" s="229"/>
      <c r="NIW8" s="230"/>
      <c r="NIX8" s="194"/>
      <c r="NIY8" s="194"/>
      <c r="NIZ8" s="195"/>
      <c r="NJA8" s="196"/>
      <c r="NJB8" s="197"/>
      <c r="NJC8" s="197"/>
      <c r="NJD8" s="231"/>
      <c r="NJF8" s="223"/>
      <c r="NJG8" s="225"/>
      <c r="NJH8" s="226"/>
      <c r="NJI8" s="227"/>
      <c r="NJK8" s="228"/>
      <c r="NJL8" s="229"/>
      <c r="NJM8" s="230"/>
      <c r="NJN8" s="194"/>
      <c r="NJO8" s="194"/>
      <c r="NJP8" s="195"/>
      <c r="NJQ8" s="196"/>
      <c r="NJR8" s="197"/>
      <c r="NJS8" s="197"/>
      <c r="NJT8" s="231"/>
      <c r="NJV8" s="223"/>
      <c r="NJW8" s="225"/>
      <c r="NJX8" s="226"/>
      <c r="NJY8" s="227"/>
      <c r="NKA8" s="228"/>
      <c r="NKB8" s="229"/>
      <c r="NKC8" s="230"/>
      <c r="NKD8" s="194"/>
      <c r="NKE8" s="194"/>
      <c r="NKF8" s="195"/>
      <c r="NKG8" s="196"/>
      <c r="NKH8" s="197"/>
      <c r="NKI8" s="197"/>
      <c r="NKJ8" s="231"/>
      <c r="NKL8" s="223"/>
      <c r="NKM8" s="225"/>
      <c r="NKN8" s="226"/>
      <c r="NKO8" s="227"/>
      <c r="NKQ8" s="228"/>
      <c r="NKR8" s="229"/>
      <c r="NKS8" s="230"/>
      <c r="NKT8" s="194"/>
      <c r="NKU8" s="194"/>
      <c r="NKV8" s="195"/>
      <c r="NKW8" s="196"/>
      <c r="NKX8" s="197"/>
      <c r="NKY8" s="197"/>
      <c r="NKZ8" s="231"/>
      <c r="NLB8" s="223"/>
      <c r="NLC8" s="225"/>
      <c r="NLD8" s="226"/>
      <c r="NLE8" s="227"/>
      <c r="NLG8" s="228"/>
      <c r="NLH8" s="229"/>
      <c r="NLI8" s="230"/>
      <c r="NLJ8" s="194"/>
      <c r="NLK8" s="194"/>
      <c r="NLL8" s="195"/>
      <c r="NLM8" s="196"/>
      <c r="NLN8" s="197"/>
      <c r="NLO8" s="197"/>
      <c r="NLP8" s="231"/>
      <c r="NLR8" s="223"/>
      <c r="NLS8" s="225"/>
      <c r="NLT8" s="226"/>
      <c r="NLU8" s="227"/>
      <c r="NLW8" s="228"/>
      <c r="NLX8" s="229"/>
      <c r="NLY8" s="230"/>
      <c r="NLZ8" s="194"/>
      <c r="NMA8" s="194"/>
      <c r="NMB8" s="195"/>
      <c r="NMC8" s="196"/>
      <c r="NMD8" s="197"/>
      <c r="NME8" s="197"/>
      <c r="NMF8" s="231"/>
      <c r="NMH8" s="223"/>
      <c r="NMI8" s="225"/>
      <c r="NMJ8" s="226"/>
      <c r="NMK8" s="227"/>
      <c r="NMM8" s="228"/>
      <c r="NMN8" s="229"/>
      <c r="NMO8" s="230"/>
      <c r="NMP8" s="194"/>
      <c r="NMQ8" s="194"/>
      <c r="NMR8" s="195"/>
      <c r="NMS8" s="196"/>
      <c r="NMT8" s="197"/>
      <c r="NMU8" s="197"/>
      <c r="NMV8" s="231"/>
      <c r="NMX8" s="223"/>
      <c r="NMY8" s="225"/>
      <c r="NMZ8" s="226"/>
      <c r="NNA8" s="227"/>
      <c r="NNC8" s="228"/>
      <c r="NND8" s="229"/>
      <c r="NNE8" s="230"/>
      <c r="NNF8" s="194"/>
      <c r="NNG8" s="194"/>
      <c r="NNH8" s="195"/>
      <c r="NNI8" s="196"/>
      <c r="NNJ8" s="197"/>
      <c r="NNK8" s="197"/>
      <c r="NNL8" s="231"/>
      <c r="NNN8" s="223"/>
      <c r="NNO8" s="225"/>
      <c r="NNP8" s="226"/>
      <c r="NNQ8" s="227"/>
      <c r="NNS8" s="228"/>
      <c r="NNT8" s="229"/>
      <c r="NNU8" s="230"/>
      <c r="NNV8" s="194"/>
      <c r="NNW8" s="194"/>
      <c r="NNX8" s="195"/>
      <c r="NNY8" s="196"/>
      <c r="NNZ8" s="197"/>
      <c r="NOA8" s="197"/>
      <c r="NOB8" s="231"/>
      <c r="NOD8" s="223"/>
      <c r="NOE8" s="225"/>
      <c r="NOF8" s="226"/>
      <c r="NOG8" s="227"/>
      <c r="NOI8" s="228"/>
      <c r="NOJ8" s="229"/>
      <c r="NOK8" s="230"/>
      <c r="NOL8" s="194"/>
      <c r="NOM8" s="194"/>
      <c r="NON8" s="195"/>
      <c r="NOO8" s="196"/>
      <c r="NOP8" s="197"/>
      <c r="NOQ8" s="197"/>
      <c r="NOR8" s="231"/>
      <c r="NOT8" s="223"/>
      <c r="NOU8" s="225"/>
      <c r="NOV8" s="226"/>
      <c r="NOW8" s="227"/>
      <c r="NOY8" s="228"/>
      <c r="NOZ8" s="229"/>
      <c r="NPA8" s="230"/>
      <c r="NPB8" s="194"/>
      <c r="NPC8" s="194"/>
      <c r="NPD8" s="195"/>
      <c r="NPE8" s="196"/>
      <c r="NPF8" s="197"/>
      <c r="NPG8" s="197"/>
      <c r="NPH8" s="231"/>
      <c r="NPJ8" s="223"/>
      <c r="NPK8" s="225"/>
      <c r="NPL8" s="226"/>
      <c r="NPM8" s="227"/>
      <c r="NPO8" s="228"/>
      <c r="NPP8" s="229"/>
      <c r="NPQ8" s="230"/>
      <c r="NPR8" s="194"/>
      <c r="NPS8" s="194"/>
      <c r="NPT8" s="195"/>
      <c r="NPU8" s="196"/>
      <c r="NPV8" s="197"/>
      <c r="NPW8" s="197"/>
      <c r="NPX8" s="231"/>
      <c r="NPZ8" s="223"/>
      <c r="NQA8" s="225"/>
      <c r="NQB8" s="226"/>
      <c r="NQC8" s="227"/>
      <c r="NQE8" s="228"/>
      <c r="NQF8" s="229"/>
      <c r="NQG8" s="230"/>
      <c r="NQH8" s="194"/>
      <c r="NQI8" s="194"/>
      <c r="NQJ8" s="195"/>
      <c r="NQK8" s="196"/>
      <c r="NQL8" s="197"/>
      <c r="NQM8" s="197"/>
      <c r="NQN8" s="231"/>
      <c r="NQP8" s="223"/>
      <c r="NQQ8" s="225"/>
      <c r="NQR8" s="226"/>
      <c r="NQS8" s="227"/>
      <c r="NQU8" s="228"/>
      <c r="NQV8" s="229"/>
      <c r="NQW8" s="230"/>
      <c r="NQX8" s="194"/>
      <c r="NQY8" s="194"/>
      <c r="NQZ8" s="195"/>
      <c r="NRA8" s="196"/>
      <c r="NRB8" s="197"/>
      <c r="NRC8" s="197"/>
      <c r="NRD8" s="231"/>
      <c r="NRF8" s="223"/>
      <c r="NRG8" s="225"/>
      <c r="NRH8" s="226"/>
      <c r="NRI8" s="227"/>
      <c r="NRK8" s="228"/>
      <c r="NRL8" s="229"/>
      <c r="NRM8" s="230"/>
      <c r="NRN8" s="194"/>
      <c r="NRO8" s="194"/>
      <c r="NRP8" s="195"/>
      <c r="NRQ8" s="196"/>
      <c r="NRR8" s="197"/>
      <c r="NRS8" s="197"/>
      <c r="NRT8" s="231"/>
      <c r="NRV8" s="223"/>
      <c r="NRW8" s="225"/>
      <c r="NRX8" s="226"/>
      <c r="NRY8" s="227"/>
      <c r="NSA8" s="228"/>
      <c r="NSB8" s="229"/>
      <c r="NSC8" s="230"/>
      <c r="NSD8" s="194"/>
      <c r="NSE8" s="194"/>
      <c r="NSF8" s="195"/>
      <c r="NSG8" s="196"/>
      <c r="NSH8" s="197"/>
      <c r="NSI8" s="197"/>
      <c r="NSJ8" s="231"/>
      <c r="NSL8" s="223"/>
      <c r="NSM8" s="225"/>
      <c r="NSN8" s="226"/>
      <c r="NSO8" s="227"/>
      <c r="NSQ8" s="228"/>
      <c r="NSR8" s="229"/>
      <c r="NSS8" s="230"/>
      <c r="NST8" s="194"/>
      <c r="NSU8" s="194"/>
      <c r="NSV8" s="195"/>
      <c r="NSW8" s="196"/>
      <c r="NSX8" s="197"/>
      <c r="NSY8" s="197"/>
      <c r="NSZ8" s="231"/>
      <c r="NTB8" s="223"/>
      <c r="NTC8" s="225"/>
      <c r="NTD8" s="226"/>
      <c r="NTE8" s="227"/>
      <c r="NTG8" s="228"/>
      <c r="NTH8" s="229"/>
      <c r="NTI8" s="230"/>
      <c r="NTJ8" s="194"/>
      <c r="NTK8" s="194"/>
      <c r="NTL8" s="195"/>
      <c r="NTM8" s="196"/>
      <c r="NTN8" s="197"/>
      <c r="NTO8" s="197"/>
      <c r="NTP8" s="231"/>
      <c r="NTR8" s="223"/>
      <c r="NTS8" s="225"/>
      <c r="NTT8" s="226"/>
      <c r="NTU8" s="227"/>
      <c r="NTW8" s="228"/>
      <c r="NTX8" s="229"/>
      <c r="NTY8" s="230"/>
      <c r="NTZ8" s="194"/>
      <c r="NUA8" s="194"/>
      <c r="NUB8" s="195"/>
      <c r="NUC8" s="196"/>
      <c r="NUD8" s="197"/>
      <c r="NUE8" s="197"/>
      <c r="NUF8" s="231"/>
      <c r="NUH8" s="223"/>
      <c r="NUI8" s="225"/>
      <c r="NUJ8" s="226"/>
      <c r="NUK8" s="227"/>
      <c r="NUM8" s="228"/>
      <c r="NUN8" s="229"/>
      <c r="NUO8" s="230"/>
      <c r="NUP8" s="194"/>
      <c r="NUQ8" s="194"/>
      <c r="NUR8" s="195"/>
      <c r="NUS8" s="196"/>
      <c r="NUT8" s="197"/>
      <c r="NUU8" s="197"/>
      <c r="NUV8" s="231"/>
      <c r="NUX8" s="223"/>
      <c r="NUY8" s="225"/>
      <c r="NUZ8" s="226"/>
      <c r="NVA8" s="227"/>
      <c r="NVC8" s="228"/>
      <c r="NVD8" s="229"/>
      <c r="NVE8" s="230"/>
      <c r="NVF8" s="194"/>
      <c r="NVG8" s="194"/>
      <c r="NVH8" s="195"/>
      <c r="NVI8" s="196"/>
      <c r="NVJ8" s="197"/>
      <c r="NVK8" s="197"/>
      <c r="NVL8" s="231"/>
      <c r="NVN8" s="223"/>
      <c r="NVO8" s="225"/>
      <c r="NVP8" s="226"/>
      <c r="NVQ8" s="227"/>
      <c r="NVS8" s="228"/>
      <c r="NVT8" s="229"/>
      <c r="NVU8" s="230"/>
      <c r="NVV8" s="194"/>
      <c r="NVW8" s="194"/>
      <c r="NVX8" s="195"/>
      <c r="NVY8" s="196"/>
      <c r="NVZ8" s="197"/>
      <c r="NWA8" s="197"/>
      <c r="NWB8" s="231"/>
      <c r="NWD8" s="223"/>
      <c r="NWE8" s="225"/>
      <c r="NWF8" s="226"/>
      <c r="NWG8" s="227"/>
      <c r="NWI8" s="228"/>
      <c r="NWJ8" s="229"/>
      <c r="NWK8" s="230"/>
      <c r="NWL8" s="194"/>
      <c r="NWM8" s="194"/>
      <c r="NWN8" s="195"/>
      <c r="NWO8" s="196"/>
      <c r="NWP8" s="197"/>
      <c r="NWQ8" s="197"/>
      <c r="NWR8" s="231"/>
      <c r="NWT8" s="223"/>
      <c r="NWU8" s="225"/>
      <c r="NWV8" s="226"/>
      <c r="NWW8" s="227"/>
      <c r="NWY8" s="228"/>
      <c r="NWZ8" s="229"/>
      <c r="NXA8" s="230"/>
      <c r="NXB8" s="194"/>
      <c r="NXC8" s="194"/>
      <c r="NXD8" s="195"/>
      <c r="NXE8" s="196"/>
      <c r="NXF8" s="197"/>
      <c r="NXG8" s="197"/>
      <c r="NXH8" s="231"/>
      <c r="NXJ8" s="223"/>
      <c r="NXK8" s="225"/>
      <c r="NXL8" s="226"/>
      <c r="NXM8" s="227"/>
      <c r="NXO8" s="228"/>
      <c r="NXP8" s="229"/>
      <c r="NXQ8" s="230"/>
      <c r="NXR8" s="194"/>
      <c r="NXS8" s="194"/>
      <c r="NXT8" s="195"/>
      <c r="NXU8" s="196"/>
      <c r="NXV8" s="197"/>
      <c r="NXW8" s="197"/>
      <c r="NXX8" s="231"/>
      <c r="NXZ8" s="223"/>
      <c r="NYA8" s="225"/>
      <c r="NYB8" s="226"/>
      <c r="NYC8" s="227"/>
      <c r="NYE8" s="228"/>
      <c r="NYF8" s="229"/>
      <c r="NYG8" s="230"/>
      <c r="NYH8" s="194"/>
      <c r="NYI8" s="194"/>
      <c r="NYJ8" s="195"/>
      <c r="NYK8" s="196"/>
      <c r="NYL8" s="197"/>
      <c r="NYM8" s="197"/>
      <c r="NYN8" s="231"/>
      <c r="NYP8" s="223"/>
      <c r="NYQ8" s="225"/>
      <c r="NYR8" s="226"/>
      <c r="NYS8" s="227"/>
      <c r="NYU8" s="228"/>
      <c r="NYV8" s="229"/>
      <c r="NYW8" s="230"/>
      <c r="NYX8" s="194"/>
      <c r="NYY8" s="194"/>
      <c r="NYZ8" s="195"/>
      <c r="NZA8" s="196"/>
      <c r="NZB8" s="197"/>
      <c r="NZC8" s="197"/>
      <c r="NZD8" s="231"/>
      <c r="NZF8" s="223"/>
      <c r="NZG8" s="225"/>
      <c r="NZH8" s="226"/>
      <c r="NZI8" s="227"/>
      <c r="NZK8" s="228"/>
      <c r="NZL8" s="229"/>
      <c r="NZM8" s="230"/>
      <c r="NZN8" s="194"/>
      <c r="NZO8" s="194"/>
      <c r="NZP8" s="195"/>
      <c r="NZQ8" s="196"/>
      <c r="NZR8" s="197"/>
      <c r="NZS8" s="197"/>
      <c r="NZT8" s="231"/>
      <c r="NZV8" s="223"/>
      <c r="NZW8" s="225"/>
      <c r="NZX8" s="226"/>
      <c r="NZY8" s="227"/>
      <c r="OAA8" s="228"/>
      <c r="OAB8" s="229"/>
      <c r="OAC8" s="230"/>
      <c r="OAD8" s="194"/>
      <c r="OAE8" s="194"/>
      <c r="OAF8" s="195"/>
      <c r="OAG8" s="196"/>
      <c r="OAH8" s="197"/>
      <c r="OAI8" s="197"/>
      <c r="OAJ8" s="231"/>
      <c r="OAL8" s="223"/>
      <c r="OAM8" s="225"/>
      <c r="OAN8" s="226"/>
      <c r="OAO8" s="227"/>
      <c r="OAQ8" s="228"/>
      <c r="OAR8" s="229"/>
      <c r="OAS8" s="230"/>
      <c r="OAT8" s="194"/>
      <c r="OAU8" s="194"/>
      <c r="OAV8" s="195"/>
      <c r="OAW8" s="196"/>
      <c r="OAX8" s="197"/>
      <c r="OAY8" s="197"/>
      <c r="OAZ8" s="231"/>
      <c r="OBB8" s="223"/>
      <c r="OBC8" s="225"/>
      <c r="OBD8" s="226"/>
      <c r="OBE8" s="227"/>
      <c r="OBG8" s="228"/>
      <c r="OBH8" s="229"/>
      <c r="OBI8" s="230"/>
      <c r="OBJ8" s="194"/>
      <c r="OBK8" s="194"/>
      <c r="OBL8" s="195"/>
      <c r="OBM8" s="196"/>
      <c r="OBN8" s="197"/>
      <c r="OBO8" s="197"/>
      <c r="OBP8" s="231"/>
      <c r="OBR8" s="223"/>
      <c r="OBS8" s="225"/>
      <c r="OBT8" s="226"/>
      <c r="OBU8" s="227"/>
      <c r="OBW8" s="228"/>
      <c r="OBX8" s="229"/>
      <c r="OBY8" s="230"/>
      <c r="OBZ8" s="194"/>
      <c r="OCA8" s="194"/>
      <c r="OCB8" s="195"/>
      <c r="OCC8" s="196"/>
      <c r="OCD8" s="197"/>
      <c r="OCE8" s="197"/>
      <c r="OCF8" s="231"/>
      <c r="OCH8" s="223"/>
      <c r="OCI8" s="225"/>
      <c r="OCJ8" s="226"/>
      <c r="OCK8" s="227"/>
      <c r="OCM8" s="228"/>
      <c r="OCN8" s="229"/>
      <c r="OCO8" s="230"/>
      <c r="OCP8" s="194"/>
      <c r="OCQ8" s="194"/>
      <c r="OCR8" s="195"/>
      <c r="OCS8" s="196"/>
      <c r="OCT8" s="197"/>
      <c r="OCU8" s="197"/>
      <c r="OCV8" s="231"/>
      <c r="OCX8" s="223"/>
      <c r="OCY8" s="225"/>
      <c r="OCZ8" s="226"/>
      <c r="ODA8" s="227"/>
      <c r="ODC8" s="228"/>
      <c r="ODD8" s="229"/>
      <c r="ODE8" s="230"/>
      <c r="ODF8" s="194"/>
      <c r="ODG8" s="194"/>
      <c r="ODH8" s="195"/>
      <c r="ODI8" s="196"/>
      <c r="ODJ8" s="197"/>
      <c r="ODK8" s="197"/>
      <c r="ODL8" s="231"/>
      <c r="ODN8" s="223"/>
      <c r="ODO8" s="225"/>
      <c r="ODP8" s="226"/>
      <c r="ODQ8" s="227"/>
      <c r="ODS8" s="228"/>
      <c r="ODT8" s="229"/>
      <c r="ODU8" s="230"/>
      <c r="ODV8" s="194"/>
      <c r="ODW8" s="194"/>
      <c r="ODX8" s="195"/>
      <c r="ODY8" s="196"/>
      <c r="ODZ8" s="197"/>
      <c r="OEA8" s="197"/>
      <c r="OEB8" s="231"/>
      <c r="OED8" s="223"/>
      <c r="OEE8" s="225"/>
      <c r="OEF8" s="226"/>
      <c r="OEG8" s="227"/>
      <c r="OEI8" s="228"/>
      <c r="OEJ8" s="229"/>
      <c r="OEK8" s="230"/>
      <c r="OEL8" s="194"/>
      <c r="OEM8" s="194"/>
      <c r="OEN8" s="195"/>
      <c r="OEO8" s="196"/>
      <c r="OEP8" s="197"/>
      <c r="OEQ8" s="197"/>
      <c r="OER8" s="231"/>
      <c r="OET8" s="223"/>
      <c r="OEU8" s="225"/>
      <c r="OEV8" s="226"/>
      <c r="OEW8" s="227"/>
      <c r="OEY8" s="228"/>
      <c r="OEZ8" s="229"/>
      <c r="OFA8" s="230"/>
      <c r="OFB8" s="194"/>
      <c r="OFC8" s="194"/>
      <c r="OFD8" s="195"/>
      <c r="OFE8" s="196"/>
      <c r="OFF8" s="197"/>
      <c r="OFG8" s="197"/>
      <c r="OFH8" s="231"/>
      <c r="OFJ8" s="223"/>
      <c r="OFK8" s="225"/>
      <c r="OFL8" s="226"/>
      <c r="OFM8" s="227"/>
      <c r="OFO8" s="228"/>
      <c r="OFP8" s="229"/>
      <c r="OFQ8" s="230"/>
      <c r="OFR8" s="194"/>
      <c r="OFS8" s="194"/>
      <c r="OFT8" s="195"/>
      <c r="OFU8" s="196"/>
      <c r="OFV8" s="197"/>
      <c r="OFW8" s="197"/>
      <c r="OFX8" s="231"/>
      <c r="OFZ8" s="223"/>
      <c r="OGA8" s="225"/>
      <c r="OGB8" s="226"/>
      <c r="OGC8" s="227"/>
      <c r="OGE8" s="228"/>
      <c r="OGF8" s="229"/>
      <c r="OGG8" s="230"/>
      <c r="OGH8" s="194"/>
      <c r="OGI8" s="194"/>
      <c r="OGJ8" s="195"/>
      <c r="OGK8" s="196"/>
      <c r="OGL8" s="197"/>
      <c r="OGM8" s="197"/>
      <c r="OGN8" s="231"/>
      <c r="OGP8" s="223"/>
      <c r="OGQ8" s="225"/>
      <c r="OGR8" s="226"/>
      <c r="OGS8" s="227"/>
      <c r="OGU8" s="228"/>
      <c r="OGV8" s="229"/>
      <c r="OGW8" s="230"/>
      <c r="OGX8" s="194"/>
      <c r="OGY8" s="194"/>
      <c r="OGZ8" s="195"/>
      <c r="OHA8" s="196"/>
      <c r="OHB8" s="197"/>
      <c r="OHC8" s="197"/>
      <c r="OHD8" s="231"/>
      <c r="OHF8" s="223"/>
      <c r="OHG8" s="225"/>
      <c r="OHH8" s="226"/>
      <c r="OHI8" s="227"/>
      <c r="OHK8" s="228"/>
      <c r="OHL8" s="229"/>
      <c r="OHM8" s="230"/>
      <c r="OHN8" s="194"/>
      <c r="OHO8" s="194"/>
      <c r="OHP8" s="195"/>
      <c r="OHQ8" s="196"/>
      <c r="OHR8" s="197"/>
      <c r="OHS8" s="197"/>
      <c r="OHT8" s="231"/>
      <c r="OHV8" s="223"/>
      <c r="OHW8" s="225"/>
      <c r="OHX8" s="226"/>
      <c r="OHY8" s="227"/>
      <c r="OIA8" s="228"/>
      <c r="OIB8" s="229"/>
      <c r="OIC8" s="230"/>
      <c r="OID8" s="194"/>
      <c r="OIE8" s="194"/>
      <c r="OIF8" s="195"/>
      <c r="OIG8" s="196"/>
      <c r="OIH8" s="197"/>
      <c r="OII8" s="197"/>
      <c r="OIJ8" s="231"/>
      <c r="OIL8" s="223"/>
      <c r="OIM8" s="225"/>
      <c r="OIN8" s="226"/>
      <c r="OIO8" s="227"/>
      <c r="OIQ8" s="228"/>
      <c r="OIR8" s="229"/>
      <c r="OIS8" s="230"/>
      <c r="OIT8" s="194"/>
      <c r="OIU8" s="194"/>
      <c r="OIV8" s="195"/>
      <c r="OIW8" s="196"/>
      <c r="OIX8" s="197"/>
      <c r="OIY8" s="197"/>
      <c r="OIZ8" s="231"/>
      <c r="OJB8" s="223"/>
      <c r="OJC8" s="225"/>
      <c r="OJD8" s="226"/>
      <c r="OJE8" s="227"/>
      <c r="OJG8" s="228"/>
      <c r="OJH8" s="229"/>
      <c r="OJI8" s="230"/>
      <c r="OJJ8" s="194"/>
      <c r="OJK8" s="194"/>
      <c r="OJL8" s="195"/>
      <c r="OJM8" s="196"/>
      <c r="OJN8" s="197"/>
      <c r="OJO8" s="197"/>
      <c r="OJP8" s="231"/>
      <c r="OJR8" s="223"/>
      <c r="OJS8" s="225"/>
      <c r="OJT8" s="226"/>
      <c r="OJU8" s="227"/>
      <c r="OJW8" s="228"/>
      <c r="OJX8" s="229"/>
      <c r="OJY8" s="230"/>
      <c r="OJZ8" s="194"/>
      <c r="OKA8" s="194"/>
      <c r="OKB8" s="195"/>
      <c r="OKC8" s="196"/>
      <c r="OKD8" s="197"/>
      <c r="OKE8" s="197"/>
      <c r="OKF8" s="231"/>
      <c r="OKH8" s="223"/>
      <c r="OKI8" s="225"/>
      <c r="OKJ8" s="226"/>
      <c r="OKK8" s="227"/>
      <c r="OKM8" s="228"/>
      <c r="OKN8" s="229"/>
      <c r="OKO8" s="230"/>
      <c r="OKP8" s="194"/>
      <c r="OKQ8" s="194"/>
      <c r="OKR8" s="195"/>
      <c r="OKS8" s="196"/>
      <c r="OKT8" s="197"/>
      <c r="OKU8" s="197"/>
      <c r="OKV8" s="231"/>
      <c r="OKX8" s="223"/>
      <c r="OKY8" s="225"/>
      <c r="OKZ8" s="226"/>
      <c r="OLA8" s="227"/>
      <c r="OLC8" s="228"/>
      <c r="OLD8" s="229"/>
      <c r="OLE8" s="230"/>
      <c r="OLF8" s="194"/>
      <c r="OLG8" s="194"/>
      <c r="OLH8" s="195"/>
      <c r="OLI8" s="196"/>
      <c r="OLJ8" s="197"/>
      <c r="OLK8" s="197"/>
      <c r="OLL8" s="231"/>
      <c r="OLN8" s="223"/>
      <c r="OLO8" s="225"/>
      <c r="OLP8" s="226"/>
      <c r="OLQ8" s="227"/>
      <c r="OLS8" s="228"/>
      <c r="OLT8" s="229"/>
      <c r="OLU8" s="230"/>
      <c r="OLV8" s="194"/>
      <c r="OLW8" s="194"/>
      <c r="OLX8" s="195"/>
      <c r="OLY8" s="196"/>
      <c r="OLZ8" s="197"/>
      <c r="OMA8" s="197"/>
      <c r="OMB8" s="231"/>
      <c r="OMD8" s="223"/>
      <c r="OME8" s="225"/>
      <c r="OMF8" s="226"/>
      <c r="OMG8" s="227"/>
      <c r="OMI8" s="228"/>
      <c r="OMJ8" s="229"/>
      <c r="OMK8" s="230"/>
      <c r="OML8" s="194"/>
      <c r="OMM8" s="194"/>
      <c r="OMN8" s="195"/>
      <c r="OMO8" s="196"/>
      <c r="OMP8" s="197"/>
      <c r="OMQ8" s="197"/>
      <c r="OMR8" s="231"/>
      <c r="OMT8" s="223"/>
      <c r="OMU8" s="225"/>
      <c r="OMV8" s="226"/>
      <c r="OMW8" s="227"/>
      <c r="OMY8" s="228"/>
      <c r="OMZ8" s="229"/>
      <c r="ONA8" s="230"/>
      <c r="ONB8" s="194"/>
      <c r="ONC8" s="194"/>
      <c r="OND8" s="195"/>
      <c r="ONE8" s="196"/>
      <c r="ONF8" s="197"/>
      <c r="ONG8" s="197"/>
      <c r="ONH8" s="231"/>
      <c r="ONJ8" s="223"/>
      <c r="ONK8" s="225"/>
      <c r="ONL8" s="226"/>
      <c r="ONM8" s="227"/>
      <c r="ONO8" s="228"/>
      <c r="ONP8" s="229"/>
      <c r="ONQ8" s="230"/>
      <c r="ONR8" s="194"/>
      <c r="ONS8" s="194"/>
      <c r="ONT8" s="195"/>
      <c r="ONU8" s="196"/>
      <c r="ONV8" s="197"/>
      <c r="ONW8" s="197"/>
      <c r="ONX8" s="231"/>
      <c r="ONZ8" s="223"/>
      <c r="OOA8" s="225"/>
      <c r="OOB8" s="226"/>
      <c r="OOC8" s="227"/>
      <c r="OOE8" s="228"/>
      <c r="OOF8" s="229"/>
      <c r="OOG8" s="230"/>
      <c r="OOH8" s="194"/>
      <c r="OOI8" s="194"/>
      <c r="OOJ8" s="195"/>
      <c r="OOK8" s="196"/>
      <c r="OOL8" s="197"/>
      <c r="OOM8" s="197"/>
      <c r="OON8" s="231"/>
      <c r="OOP8" s="223"/>
      <c r="OOQ8" s="225"/>
      <c r="OOR8" s="226"/>
      <c r="OOS8" s="227"/>
      <c r="OOU8" s="228"/>
      <c r="OOV8" s="229"/>
      <c r="OOW8" s="230"/>
      <c r="OOX8" s="194"/>
      <c r="OOY8" s="194"/>
      <c r="OOZ8" s="195"/>
      <c r="OPA8" s="196"/>
      <c r="OPB8" s="197"/>
      <c r="OPC8" s="197"/>
      <c r="OPD8" s="231"/>
      <c r="OPF8" s="223"/>
      <c r="OPG8" s="225"/>
      <c r="OPH8" s="226"/>
      <c r="OPI8" s="227"/>
      <c r="OPK8" s="228"/>
      <c r="OPL8" s="229"/>
      <c r="OPM8" s="230"/>
      <c r="OPN8" s="194"/>
      <c r="OPO8" s="194"/>
      <c r="OPP8" s="195"/>
      <c r="OPQ8" s="196"/>
      <c r="OPR8" s="197"/>
      <c r="OPS8" s="197"/>
      <c r="OPT8" s="231"/>
      <c r="OPV8" s="223"/>
      <c r="OPW8" s="225"/>
      <c r="OPX8" s="226"/>
      <c r="OPY8" s="227"/>
      <c r="OQA8" s="228"/>
      <c r="OQB8" s="229"/>
      <c r="OQC8" s="230"/>
      <c r="OQD8" s="194"/>
      <c r="OQE8" s="194"/>
      <c r="OQF8" s="195"/>
      <c r="OQG8" s="196"/>
      <c r="OQH8" s="197"/>
      <c r="OQI8" s="197"/>
      <c r="OQJ8" s="231"/>
      <c r="OQL8" s="223"/>
      <c r="OQM8" s="225"/>
      <c r="OQN8" s="226"/>
      <c r="OQO8" s="227"/>
      <c r="OQQ8" s="228"/>
      <c r="OQR8" s="229"/>
      <c r="OQS8" s="230"/>
      <c r="OQT8" s="194"/>
      <c r="OQU8" s="194"/>
      <c r="OQV8" s="195"/>
      <c r="OQW8" s="196"/>
      <c r="OQX8" s="197"/>
      <c r="OQY8" s="197"/>
      <c r="OQZ8" s="231"/>
      <c r="ORB8" s="223"/>
      <c r="ORC8" s="225"/>
      <c r="ORD8" s="226"/>
      <c r="ORE8" s="227"/>
      <c r="ORG8" s="228"/>
      <c r="ORH8" s="229"/>
      <c r="ORI8" s="230"/>
      <c r="ORJ8" s="194"/>
      <c r="ORK8" s="194"/>
      <c r="ORL8" s="195"/>
      <c r="ORM8" s="196"/>
      <c r="ORN8" s="197"/>
      <c r="ORO8" s="197"/>
      <c r="ORP8" s="231"/>
      <c r="ORR8" s="223"/>
      <c r="ORS8" s="225"/>
      <c r="ORT8" s="226"/>
      <c r="ORU8" s="227"/>
      <c r="ORW8" s="228"/>
      <c r="ORX8" s="229"/>
      <c r="ORY8" s="230"/>
      <c r="ORZ8" s="194"/>
      <c r="OSA8" s="194"/>
      <c r="OSB8" s="195"/>
      <c r="OSC8" s="196"/>
      <c r="OSD8" s="197"/>
      <c r="OSE8" s="197"/>
      <c r="OSF8" s="231"/>
      <c r="OSH8" s="223"/>
      <c r="OSI8" s="225"/>
      <c r="OSJ8" s="226"/>
      <c r="OSK8" s="227"/>
      <c r="OSM8" s="228"/>
      <c r="OSN8" s="229"/>
      <c r="OSO8" s="230"/>
      <c r="OSP8" s="194"/>
      <c r="OSQ8" s="194"/>
      <c r="OSR8" s="195"/>
      <c r="OSS8" s="196"/>
      <c r="OST8" s="197"/>
      <c r="OSU8" s="197"/>
      <c r="OSV8" s="231"/>
      <c r="OSX8" s="223"/>
      <c r="OSY8" s="225"/>
      <c r="OSZ8" s="226"/>
      <c r="OTA8" s="227"/>
      <c r="OTC8" s="228"/>
      <c r="OTD8" s="229"/>
      <c r="OTE8" s="230"/>
      <c r="OTF8" s="194"/>
      <c r="OTG8" s="194"/>
      <c r="OTH8" s="195"/>
      <c r="OTI8" s="196"/>
      <c r="OTJ8" s="197"/>
      <c r="OTK8" s="197"/>
      <c r="OTL8" s="231"/>
      <c r="OTN8" s="223"/>
      <c r="OTO8" s="225"/>
      <c r="OTP8" s="226"/>
      <c r="OTQ8" s="227"/>
      <c r="OTS8" s="228"/>
      <c r="OTT8" s="229"/>
      <c r="OTU8" s="230"/>
      <c r="OTV8" s="194"/>
      <c r="OTW8" s="194"/>
      <c r="OTX8" s="195"/>
      <c r="OTY8" s="196"/>
      <c r="OTZ8" s="197"/>
      <c r="OUA8" s="197"/>
      <c r="OUB8" s="231"/>
      <c r="OUD8" s="223"/>
      <c r="OUE8" s="225"/>
      <c r="OUF8" s="226"/>
      <c r="OUG8" s="227"/>
      <c r="OUI8" s="228"/>
      <c r="OUJ8" s="229"/>
      <c r="OUK8" s="230"/>
      <c r="OUL8" s="194"/>
      <c r="OUM8" s="194"/>
      <c r="OUN8" s="195"/>
      <c r="OUO8" s="196"/>
      <c r="OUP8" s="197"/>
      <c r="OUQ8" s="197"/>
      <c r="OUR8" s="231"/>
      <c r="OUT8" s="223"/>
      <c r="OUU8" s="225"/>
      <c r="OUV8" s="226"/>
      <c r="OUW8" s="227"/>
      <c r="OUY8" s="228"/>
      <c r="OUZ8" s="229"/>
      <c r="OVA8" s="230"/>
      <c r="OVB8" s="194"/>
      <c r="OVC8" s="194"/>
      <c r="OVD8" s="195"/>
      <c r="OVE8" s="196"/>
      <c r="OVF8" s="197"/>
      <c r="OVG8" s="197"/>
      <c r="OVH8" s="231"/>
      <c r="OVJ8" s="223"/>
      <c r="OVK8" s="225"/>
      <c r="OVL8" s="226"/>
      <c r="OVM8" s="227"/>
      <c r="OVO8" s="228"/>
      <c r="OVP8" s="229"/>
      <c r="OVQ8" s="230"/>
      <c r="OVR8" s="194"/>
      <c r="OVS8" s="194"/>
      <c r="OVT8" s="195"/>
      <c r="OVU8" s="196"/>
      <c r="OVV8" s="197"/>
      <c r="OVW8" s="197"/>
      <c r="OVX8" s="231"/>
      <c r="OVZ8" s="223"/>
      <c r="OWA8" s="225"/>
      <c r="OWB8" s="226"/>
      <c r="OWC8" s="227"/>
      <c r="OWE8" s="228"/>
      <c r="OWF8" s="229"/>
      <c r="OWG8" s="230"/>
      <c r="OWH8" s="194"/>
      <c r="OWI8" s="194"/>
      <c r="OWJ8" s="195"/>
      <c r="OWK8" s="196"/>
      <c r="OWL8" s="197"/>
      <c r="OWM8" s="197"/>
      <c r="OWN8" s="231"/>
      <c r="OWP8" s="223"/>
      <c r="OWQ8" s="225"/>
      <c r="OWR8" s="226"/>
      <c r="OWS8" s="227"/>
      <c r="OWU8" s="228"/>
      <c r="OWV8" s="229"/>
      <c r="OWW8" s="230"/>
      <c r="OWX8" s="194"/>
      <c r="OWY8" s="194"/>
      <c r="OWZ8" s="195"/>
      <c r="OXA8" s="196"/>
      <c r="OXB8" s="197"/>
      <c r="OXC8" s="197"/>
      <c r="OXD8" s="231"/>
      <c r="OXF8" s="223"/>
      <c r="OXG8" s="225"/>
      <c r="OXH8" s="226"/>
      <c r="OXI8" s="227"/>
      <c r="OXK8" s="228"/>
      <c r="OXL8" s="229"/>
      <c r="OXM8" s="230"/>
      <c r="OXN8" s="194"/>
      <c r="OXO8" s="194"/>
      <c r="OXP8" s="195"/>
      <c r="OXQ8" s="196"/>
      <c r="OXR8" s="197"/>
      <c r="OXS8" s="197"/>
      <c r="OXT8" s="231"/>
      <c r="OXV8" s="223"/>
      <c r="OXW8" s="225"/>
      <c r="OXX8" s="226"/>
      <c r="OXY8" s="227"/>
      <c r="OYA8" s="228"/>
      <c r="OYB8" s="229"/>
      <c r="OYC8" s="230"/>
      <c r="OYD8" s="194"/>
      <c r="OYE8" s="194"/>
      <c r="OYF8" s="195"/>
      <c r="OYG8" s="196"/>
      <c r="OYH8" s="197"/>
      <c r="OYI8" s="197"/>
      <c r="OYJ8" s="231"/>
      <c r="OYL8" s="223"/>
      <c r="OYM8" s="225"/>
      <c r="OYN8" s="226"/>
      <c r="OYO8" s="227"/>
      <c r="OYQ8" s="228"/>
      <c r="OYR8" s="229"/>
      <c r="OYS8" s="230"/>
      <c r="OYT8" s="194"/>
      <c r="OYU8" s="194"/>
      <c r="OYV8" s="195"/>
      <c r="OYW8" s="196"/>
      <c r="OYX8" s="197"/>
      <c r="OYY8" s="197"/>
      <c r="OYZ8" s="231"/>
      <c r="OZB8" s="223"/>
      <c r="OZC8" s="225"/>
      <c r="OZD8" s="226"/>
      <c r="OZE8" s="227"/>
      <c r="OZG8" s="228"/>
      <c r="OZH8" s="229"/>
      <c r="OZI8" s="230"/>
      <c r="OZJ8" s="194"/>
      <c r="OZK8" s="194"/>
      <c r="OZL8" s="195"/>
      <c r="OZM8" s="196"/>
      <c r="OZN8" s="197"/>
      <c r="OZO8" s="197"/>
      <c r="OZP8" s="231"/>
      <c r="OZR8" s="223"/>
      <c r="OZS8" s="225"/>
      <c r="OZT8" s="226"/>
      <c r="OZU8" s="227"/>
      <c r="OZW8" s="228"/>
      <c r="OZX8" s="229"/>
      <c r="OZY8" s="230"/>
      <c r="OZZ8" s="194"/>
      <c r="PAA8" s="194"/>
      <c r="PAB8" s="195"/>
      <c r="PAC8" s="196"/>
      <c r="PAD8" s="197"/>
      <c r="PAE8" s="197"/>
      <c r="PAF8" s="231"/>
      <c r="PAH8" s="223"/>
      <c r="PAI8" s="225"/>
      <c r="PAJ8" s="226"/>
      <c r="PAK8" s="227"/>
      <c r="PAM8" s="228"/>
      <c r="PAN8" s="229"/>
      <c r="PAO8" s="230"/>
      <c r="PAP8" s="194"/>
      <c r="PAQ8" s="194"/>
      <c r="PAR8" s="195"/>
      <c r="PAS8" s="196"/>
      <c r="PAT8" s="197"/>
      <c r="PAU8" s="197"/>
      <c r="PAV8" s="231"/>
      <c r="PAX8" s="223"/>
      <c r="PAY8" s="225"/>
      <c r="PAZ8" s="226"/>
      <c r="PBA8" s="227"/>
      <c r="PBC8" s="228"/>
      <c r="PBD8" s="229"/>
      <c r="PBE8" s="230"/>
      <c r="PBF8" s="194"/>
      <c r="PBG8" s="194"/>
      <c r="PBH8" s="195"/>
      <c r="PBI8" s="196"/>
      <c r="PBJ8" s="197"/>
      <c r="PBK8" s="197"/>
      <c r="PBL8" s="231"/>
      <c r="PBN8" s="223"/>
      <c r="PBO8" s="225"/>
      <c r="PBP8" s="226"/>
      <c r="PBQ8" s="227"/>
      <c r="PBS8" s="228"/>
      <c r="PBT8" s="229"/>
      <c r="PBU8" s="230"/>
      <c r="PBV8" s="194"/>
      <c r="PBW8" s="194"/>
      <c r="PBX8" s="195"/>
      <c r="PBY8" s="196"/>
      <c r="PBZ8" s="197"/>
      <c r="PCA8" s="197"/>
      <c r="PCB8" s="231"/>
      <c r="PCD8" s="223"/>
      <c r="PCE8" s="225"/>
      <c r="PCF8" s="226"/>
      <c r="PCG8" s="227"/>
      <c r="PCI8" s="228"/>
      <c r="PCJ8" s="229"/>
      <c r="PCK8" s="230"/>
      <c r="PCL8" s="194"/>
      <c r="PCM8" s="194"/>
      <c r="PCN8" s="195"/>
      <c r="PCO8" s="196"/>
      <c r="PCP8" s="197"/>
      <c r="PCQ8" s="197"/>
      <c r="PCR8" s="231"/>
      <c r="PCT8" s="223"/>
      <c r="PCU8" s="225"/>
      <c r="PCV8" s="226"/>
      <c r="PCW8" s="227"/>
      <c r="PCY8" s="228"/>
      <c r="PCZ8" s="229"/>
      <c r="PDA8" s="230"/>
      <c r="PDB8" s="194"/>
      <c r="PDC8" s="194"/>
      <c r="PDD8" s="195"/>
      <c r="PDE8" s="196"/>
      <c r="PDF8" s="197"/>
      <c r="PDG8" s="197"/>
      <c r="PDH8" s="231"/>
      <c r="PDJ8" s="223"/>
      <c r="PDK8" s="225"/>
      <c r="PDL8" s="226"/>
      <c r="PDM8" s="227"/>
      <c r="PDO8" s="228"/>
      <c r="PDP8" s="229"/>
      <c r="PDQ8" s="230"/>
      <c r="PDR8" s="194"/>
      <c r="PDS8" s="194"/>
      <c r="PDT8" s="195"/>
      <c r="PDU8" s="196"/>
      <c r="PDV8" s="197"/>
      <c r="PDW8" s="197"/>
      <c r="PDX8" s="231"/>
      <c r="PDZ8" s="223"/>
      <c r="PEA8" s="225"/>
      <c r="PEB8" s="226"/>
      <c r="PEC8" s="227"/>
      <c r="PEE8" s="228"/>
      <c r="PEF8" s="229"/>
      <c r="PEG8" s="230"/>
      <c r="PEH8" s="194"/>
      <c r="PEI8" s="194"/>
      <c r="PEJ8" s="195"/>
      <c r="PEK8" s="196"/>
      <c r="PEL8" s="197"/>
      <c r="PEM8" s="197"/>
      <c r="PEN8" s="231"/>
      <c r="PEP8" s="223"/>
      <c r="PEQ8" s="225"/>
      <c r="PER8" s="226"/>
      <c r="PES8" s="227"/>
      <c r="PEU8" s="228"/>
      <c r="PEV8" s="229"/>
      <c r="PEW8" s="230"/>
      <c r="PEX8" s="194"/>
      <c r="PEY8" s="194"/>
      <c r="PEZ8" s="195"/>
      <c r="PFA8" s="196"/>
      <c r="PFB8" s="197"/>
      <c r="PFC8" s="197"/>
      <c r="PFD8" s="231"/>
      <c r="PFF8" s="223"/>
      <c r="PFG8" s="225"/>
      <c r="PFH8" s="226"/>
      <c r="PFI8" s="227"/>
      <c r="PFK8" s="228"/>
      <c r="PFL8" s="229"/>
      <c r="PFM8" s="230"/>
      <c r="PFN8" s="194"/>
      <c r="PFO8" s="194"/>
      <c r="PFP8" s="195"/>
      <c r="PFQ8" s="196"/>
      <c r="PFR8" s="197"/>
      <c r="PFS8" s="197"/>
      <c r="PFT8" s="231"/>
      <c r="PFV8" s="223"/>
      <c r="PFW8" s="225"/>
      <c r="PFX8" s="226"/>
      <c r="PFY8" s="227"/>
      <c r="PGA8" s="228"/>
      <c r="PGB8" s="229"/>
      <c r="PGC8" s="230"/>
      <c r="PGD8" s="194"/>
      <c r="PGE8" s="194"/>
      <c r="PGF8" s="195"/>
      <c r="PGG8" s="196"/>
      <c r="PGH8" s="197"/>
      <c r="PGI8" s="197"/>
      <c r="PGJ8" s="231"/>
      <c r="PGL8" s="223"/>
      <c r="PGM8" s="225"/>
      <c r="PGN8" s="226"/>
      <c r="PGO8" s="227"/>
      <c r="PGQ8" s="228"/>
      <c r="PGR8" s="229"/>
      <c r="PGS8" s="230"/>
      <c r="PGT8" s="194"/>
      <c r="PGU8" s="194"/>
      <c r="PGV8" s="195"/>
      <c r="PGW8" s="196"/>
      <c r="PGX8" s="197"/>
      <c r="PGY8" s="197"/>
      <c r="PGZ8" s="231"/>
      <c r="PHB8" s="223"/>
      <c r="PHC8" s="225"/>
      <c r="PHD8" s="226"/>
      <c r="PHE8" s="227"/>
      <c r="PHG8" s="228"/>
      <c r="PHH8" s="229"/>
      <c r="PHI8" s="230"/>
      <c r="PHJ8" s="194"/>
      <c r="PHK8" s="194"/>
      <c r="PHL8" s="195"/>
      <c r="PHM8" s="196"/>
      <c r="PHN8" s="197"/>
      <c r="PHO8" s="197"/>
      <c r="PHP8" s="231"/>
      <c r="PHR8" s="223"/>
      <c r="PHS8" s="225"/>
      <c r="PHT8" s="226"/>
      <c r="PHU8" s="227"/>
      <c r="PHW8" s="228"/>
      <c r="PHX8" s="229"/>
      <c r="PHY8" s="230"/>
      <c r="PHZ8" s="194"/>
      <c r="PIA8" s="194"/>
      <c r="PIB8" s="195"/>
      <c r="PIC8" s="196"/>
      <c r="PID8" s="197"/>
      <c r="PIE8" s="197"/>
      <c r="PIF8" s="231"/>
      <c r="PIH8" s="223"/>
      <c r="PII8" s="225"/>
      <c r="PIJ8" s="226"/>
      <c r="PIK8" s="227"/>
      <c r="PIM8" s="228"/>
      <c r="PIN8" s="229"/>
      <c r="PIO8" s="230"/>
      <c r="PIP8" s="194"/>
      <c r="PIQ8" s="194"/>
      <c r="PIR8" s="195"/>
      <c r="PIS8" s="196"/>
      <c r="PIT8" s="197"/>
      <c r="PIU8" s="197"/>
      <c r="PIV8" s="231"/>
      <c r="PIX8" s="223"/>
      <c r="PIY8" s="225"/>
      <c r="PIZ8" s="226"/>
      <c r="PJA8" s="227"/>
      <c r="PJC8" s="228"/>
      <c r="PJD8" s="229"/>
      <c r="PJE8" s="230"/>
      <c r="PJF8" s="194"/>
      <c r="PJG8" s="194"/>
      <c r="PJH8" s="195"/>
      <c r="PJI8" s="196"/>
      <c r="PJJ8" s="197"/>
      <c r="PJK8" s="197"/>
      <c r="PJL8" s="231"/>
      <c r="PJN8" s="223"/>
      <c r="PJO8" s="225"/>
      <c r="PJP8" s="226"/>
      <c r="PJQ8" s="227"/>
      <c r="PJS8" s="228"/>
      <c r="PJT8" s="229"/>
      <c r="PJU8" s="230"/>
      <c r="PJV8" s="194"/>
      <c r="PJW8" s="194"/>
      <c r="PJX8" s="195"/>
      <c r="PJY8" s="196"/>
      <c r="PJZ8" s="197"/>
      <c r="PKA8" s="197"/>
      <c r="PKB8" s="231"/>
      <c r="PKD8" s="223"/>
      <c r="PKE8" s="225"/>
      <c r="PKF8" s="226"/>
      <c r="PKG8" s="227"/>
      <c r="PKI8" s="228"/>
      <c r="PKJ8" s="229"/>
      <c r="PKK8" s="230"/>
      <c r="PKL8" s="194"/>
      <c r="PKM8" s="194"/>
      <c r="PKN8" s="195"/>
      <c r="PKO8" s="196"/>
      <c r="PKP8" s="197"/>
      <c r="PKQ8" s="197"/>
      <c r="PKR8" s="231"/>
      <c r="PKT8" s="223"/>
      <c r="PKU8" s="225"/>
      <c r="PKV8" s="226"/>
      <c r="PKW8" s="227"/>
      <c r="PKY8" s="228"/>
      <c r="PKZ8" s="229"/>
      <c r="PLA8" s="230"/>
      <c r="PLB8" s="194"/>
      <c r="PLC8" s="194"/>
      <c r="PLD8" s="195"/>
      <c r="PLE8" s="196"/>
      <c r="PLF8" s="197"/>
      <c r="PLG8" s="197"/>
      <c r="PLH8" s="231"/>
      <c r="PLJ8" s="223"/>
      <c r="PLK8" s="225"/>
      <c r="PLL8" s="226"/>
      <c r="PLM8" s="227"/>
      <c r="PLO8" s="228"/>
      <c r="PLP8" s="229"/>
      <c r="PLQ8" s="230"/>
      <c r="PLR8" s="194"/>
      <c r="PLS8" s="194"/>
      <c r="PLT8" s="195"/>
      <c r="PLU8" s="196"/>
      <c r="PLV8" s="197"/>
      <c r="PLW8" s="197"/>
      <c r="PLX8" s="231"/>
      <c r="PLZ8" s="223"/>
      <c r="PMA8" s="225"/>
      <c r="PMB8" s="226"/>
      <c r="PMC8" s="227"/>
      <c r="PME8" s="228"/>
      <c r="PMF8" s="229"/>
      <c r="PMG8" s="230"/>
      <c r="PMH8" s="194"/>
      <c r="PMI8" s="194"/>
      <c r="PMJ8" s="195"/>
      <c r="PMK8" s="196"/>
      <c r="PML8" s="197"/>
      <c r="PMM8" s="197"/>
      <c r="PMN8" s="231"/>
      <c r="PMP8" s="223"/>
      <c r="PMQ8" s="225"/>
      <c r="PMR8" s="226"/>
      <c r="PMS8" s="227"/>
      <c r="PMU8" s="228"/>
      <c r="PMV8" s="229"/>
      <c r="PMW8" s="230"/>
      <c r="PMX8" s="194"/>
      <c r="PMY8" s="194"/>
      <c r="PMZ8" s="195"/>
      <c r="PNA8" s="196"/>
      <c r="PNB8" s="197"/>
      <c r="PNC8" s="197"/>
      <c r="PND8" s="231"/>
      <c r="PNF8" s="223"/>
      <c r="PNG8" s="225"/>
      <c r="PNH8" s="226"/>
      <c r="PNI8" s="227"/>
      <c r="PNK8" s="228"/>
      <c r="PNL8" s="229"/>
      <c r="PNM8" s="230"/>
      <c r="PNN8" s="194"/>
      <c r="PNO8" s="194"/>
      <c r="PNP8" s="195"/>
      <c r="PNQ8" s="196"/>
      <c r="PNR8" s="197"/>
      <c r="PNS8" s="197"/>
      <c r="PNT8" s="231"/>
      <c r="PNV8" s="223"/>
      <c r="PNW8" s="225"/>
      <c r="PNX8" s="226"/>
      <c r="PNY8" s="227"/>
      <c r="POA8" s="228"/>
      <c r="POB8" s="229"/>
      <c r="POC8" s="230"/>
      <c r="POD8" s="194"/>
      <c r="POE8" s="194"/>
      <c r="POF8" s="195"/>
      <c r="POG8" s="196"/>
      <c r="POH8" s="197"/>
      <c r="POI8" s="197"/>
      <c r="POJ8" s="231"/>
      <c r="POL8" s="223"/>
      <c r="POM8" s="225"/>
      <c r="PON8" s="226"/>
      <c r="POO8" s="227"/>
      <c r="POQ8" s="228"/>
      <c r="POR8" s="229"/>
      <c r="POS8" s="230"/>
      <c r="POT8" s="194"/>
      <c r="POU8" s="194"/>
      <c r="POV8" s="195"/>
      <c r="POW8" s="196"/>
      <c r="POX8" s="197"/>
      <c r="POY8" s="197"/>
      <c r="POZ8" s="231"/>
      <c r="PPB8" s="223"/>
      <c r="PPC8" s="225"/>
      <c r="PPD8" s="226"/>
      <c r="PPE8" s="227"/>
      <c r="PPG8" s="228"/>
      <c r="PPH8" s="229"/>
      <c r="PPI8" s="230"/>
      <c r="PPJ8" s="194"/>
      <c r="PPK8" s="194"/>
      <c r="PPL8" s="195"/>
      <c r="PPM8" s="196"/>
      <c r="PPN8" s="197"/>
      <c r="PPO8" s="197"/>
      <c r="PPP8" s="231"/>
      <c r="PPR8" s="223"/>
      <c r="PPS8" s="225"/>
      <c r="PPT8" s="226"/>
      <c r="PPU8" s="227"/>
      <c r="PPW8" s="228"/>
      <c r="PPX8" s="229"/>
      <c r="PPY8" s="230"/>
      <c r="PPZ8" s="194"/>
      <c r="PQA8" s="194"/>
      <c r="PQB8" s="195"/>
      <c r="PQC8" s="196"/>
      <c r="PQD8" s="197"/>
      <c r="PQE8" s="197"/>
      <c r="PQF8" s="231"/>
      <c r="PQH8" s="223"/>
      <c r="PQI8" s="225"/>
      <c r="PQJ8" s="226"/>
      <c r="PQK8" s="227"/>
      <c r="PQM8" s="228"/>
      <c r="PQN8" s="229"/>
      <c r="PQO8" s="230"/>
      <c r="PQP8" s="194"/>
      <c r="PQQ8" s="194"/>
      <c r="PQR8" s="195"/>
      <c r="PQS8" s="196"/>
      <c r="PQT8" s="197"/>
      <c r="PQU8" s="197"/>
      <c r="PQV8" s="231"/>
      <c r="PQX8" s="223"/>
      <c r="PQY8" s="225"/>
      <c r="PQZ8" s="226"/>
      <c r="PRA8" s="227"/>
      <c r="PRC8" s="228"/>
      <c r="PRD8" s="229"/>
      <c r="PRE8" s="230"/>
      <c r="PRF8" s="194"/>
      <c r="PRG8" s="194"/>
      <c r="PRH8" s="195"/>
      <c r="PRI8" s="196"/>
      <c r="PRJ8" s="197"/>
      <c r="PRK8" s="197"/>
      <c r="PRL8" s="231"/>
      <c r="PRN8" s="223"/>
      <c r="PRO8" s="225"/>
      <c r="PRP8" s="226"/>
      <c r="PRQ8" s="227"/>
      <c r="PRS8" s="228"/>
      <c r="PRT8" s="229"/>
      <c r="PRU8" s="230"/>
      <c r="PRV8" s="194"/>
      <c r="PRW8" s="194"/>
      <c r="PRX8" s="195"/>
      <c r="PRY8" s="196"/>
      <c r="PRZ8" s="197"/>
      <c r="PSA8" s="197"/>
      <c r="PSB8" s="231"/>
      <c r="PSD8" s="223"/>
      <c r="PSE8" s="225"/>
      <c r="PSF8" s="226"/>
      <c r="PSG8" s="227"/>
      <c r="PSI8" s="228"/>
      <c r="PSJ8" s="229"/>
      <c r="PSK8" s="230"/>
      <c r="PSL8" s="194"/>
      <c r="PSM8" s="194"/>
      <c r="PSN8" s="195"/>
      <c r="PSO8" s="196"/>
      <c r="PSP8" s="197"/>
      <c r="PSQ8" s="197"/>
      <c r="PSR8" s="231"/>
      <c r="PST8" s="223"/>
      <c r="PSU8" s="225"/>
      <c r="PSV8" s="226"/>
      <c r="PSW8" s="227"/>
      <c r="PSY8" s="228"/>
      <c r="PSZ8" s="229"/>
      <c r="PTA8" s="230"/>
      <c r="PTB8" s="194"/>
      <c r="PTC8" s="194"/>
      <c r="PTD8" s="195"/>
      <c r="PTE8" s="196"/>
      <c r="PTF8" s="197"/>
      <c r="PTG8" s="197"/>
      <c r="PTH8" s="231"/>
      <c r="PTJ8" s="223"/>
      <c r="PTK8" s="225"/>
      <c r="PTL8" s="226"/>
      <c r="PTM8" s="227"/>
      <c r="PTO8" s="228"/>
      <c r="PTP8" s="229"/>
      <c r="PTQ8" s="230"/>
      <c r="PTR8" s="194"/>
      <c r="PTS8" s="194"/>
      <c r="PTT8" s="195"/>
      <c r="PTU8" s="196"/>
      <c r="PTV8" s="197"/>
      <c r="PTW8" s="197"/>
      <c r="PTX8" s="231"/>
      <c r="PTZ8" s="223"/>
      <c r="PUA8" s="225"/>
      <c r="PUB8" s="226"/>
      <c r="PUC8" s="227"/>
      <c r="PUE8" s="228"/>
      <c r="PUF8" s="229"/>
      <c r="PUG8" s="230"/>
      <c r="PUH8" s="194"/>
      <c r="PUI8" s="194"/>
      <c r="PUJ8" s="195"/>
      <c r="PUK8" s="196"/>
      <c r="PUL8" s="197"/>
      <c r="PUM8" s="197"/>
      <c r="PUN8" s="231"/>
      <c r="PUP8" s="223"/>
      <c r="PUQ8" s="225"/>
      <c r="PUR8" s="226"/>
      <c r="PUS8" s="227"/>
      <c r="PUU8" s="228"/>
      <c r="PUV8" s="229"/>
      <c r="PUW8" s="230"/>
      <c r="PUX8" s="194"/>
      <c r="PUY8" s="194"/>
      <c r="PUZ8" s="195"/>
      <c r="PVA8" s="196"/>
      <c r="PVB8" s="197"/>
      <c r="PVC8" s="197"/>
      <c r="PVD8" s="231"/>
      <c r="PVF8" s="223"/>
      <c r="PVG8" s="225"/>
      <c r="PVH8" s="226"/>
      <c r="PVI8" s="227"/>
      <c r="PVK8" s="228"/>
      <c r="PVL8" s="229"/>
      <c r="PVM8" s="230"/>
      <c r="PVN8" s="194"/>
      <c r="PVO8" s="194"/>
      <c r="PVP8" s="195"/>
      <c r="PVQ8" s="196"/>
      <c r="PVR8" s="197"/>
      <c r="PVS8" s="197"/>
      <c r="PVT8" s="231"/>
      <c r="PVV8" s="223"/>
      <c r="PVW8" s="225"/>
      <c r="PVX8" s="226"/>
      <c r="PVY8" s="227"/>
      <c r="PWA8" s="228"/>
      <c r="PWB8" s="229"/>
      <c r="PWC8" s="230"/>
      <c r="PWD8" s="194"/>
      <c r="PWE8" s="194"/>
      <c r="PWF8" s="195"/>
      <c r="PWG8" s="196"/>
      <c r="PWH8" s="197"/>
      <c r="PWI8" s="197"/>
      <c r="PWJ8" s="231"/>
      <c r="PWL8" s="223"/>
      <c r="PWM8" s="225"/>
      <c r="PWN8" s="226"/>
      <c r="PWO8" s="227"/>
      <c r="PWQ8" s="228"/>
      <c r="PWR8" s="229"/>
      <c r="PWS8" s="230"/>
      <c r="PWT8" s="194"/>
      <c r="PWU8" s="194"/>
      <c r="PWV8" s="195"/>
      <c r="PWW8" s="196"/>
      <c r="PWX8" s="197"/>
      <c r="PWY8" s="197"/>
      <c r="PWZ8" s="231"/>
      <c r="PXB8" s="223"/>
      <c r="PXC8" s="225"/>
      <c r="PXD8" s="226"/>
      <c r="PXE8" s="227"/>
      <c r="PXG8" s="228"/>
      <c r="PXH8" s="229"/>
      <c r="PXI8" s="230"/>
      <c r="PXJ8" s="194"/>
      <c r="PXK8" s="194"/>
      <c r="PXL8" s="195"/>
      <c r="PXM8" s="196"/>
      <c r="PXN8" s="197"/>
      <c r="PXO8" s="197"/>
      <c r="PXP8" s="231"/>
      <c r="PXR8" s="223"/>
      <c r="PXS8" s="225"/>
      <c r="PXT8" s="226"/>
      <c r="PXU8" s="227"/>
      <c r="PXW8" s="228"/>
      <c r="PXX8" s="229"/>
      <c r="PXY8" s="230"/>
      <c r="PXZ8" s="194"/>
      <c r="PYA8" s="194"/>
      <c r="PYB8" s="195"/>
      <c r="PYC8" s="196"/>
      <c r="PYD8" s="197"/>
      <c r="PYE8" s="197"/>
      <c r="PYF8" s="231"/>
      <c r="PYH8" s="223"/>
      <c r="PYI8" s="225"/>
      <c r="PYJ8" s="226"/>
      <c r="PYK8" s="227"/>
      <c r="PYM8" s="228"/>
      <c r="PYN8" s="229"/>
      <c r="PYO8" s="230"/>
      <c r="PYP8" s="194"/>
      <c r="PYQ8" s="194"/>
      <c r="PYR8" s="195"/>
      <c r="PYS8" s="196"/>
      <c r="PYT8" s="197"/>
      <c r="PYU8" s="197"/>
      <c r="PYV8" s="231"/>
      <c r="PYX8" s="223"/>
      <c r="PYY8" s="225"/>
      <c r="PYZ8" s="226"/>
      <c r="PZA8" s="227"/>
      <c r="PZC8" s="228"/>
      <c r="PZD8" s="229"/>
      <c r="PZE8" s="230"/>
      <c r="PZF8" s="194"/>
      <c r="PZG8" s="194"/>
      <c r="PZH8" s="195"/>
      <c r="PZI8" s="196"/>
      <c r="PZJ8" s="197"/>
      <c r="PZK8" s="197"/>
      <c r="PZL8" s="231"/>
      <c r="PZN8" s="223"/>
      <c r="PZO8" s="225"/>
      <c r="PZP8" s="226"/>
      <c r="PZQ8" s="227"/>
      <c r="PZS8" s="228"/>
      <c r="PZT8" s="229"/>
      <c r="PZU8" s="230"/>
      <c r="PZV8" s="194"/>
      <c r="PZW8" s="194"/>
      <c r="PZX8" s="195"/>
      <c r="PZY8" s="196"/>
      <c r="PZZ8" s="197"/>
      <c r="QAA8" s="197"/>
      <c r="QAB8" s="231"/>
      <c r="QAD8" s="223"/>
      <c r="QAE8" s="225"/>
      <c r="QAF8" s="226"/>
      <c r="QAG8" s="227"/>
      <c r="QAI8" s="228"/>
      <c r="QAJ8" s="229"/>
      <c r="QAK8" s="230"/>
      <c r="QAL8" s="194"/>
      <c r="QAM8" s="194"/>
      <c r="QAN8" s="195"/>
      <c r="QAO8" s="196"/>
      <c r="QAP8" s="197"/>
      <c r="QAQ8" s="197"/>
      <c r="QAR8" s="231"/>
      <c r="QAT8" s="223"/>
      <c r="QAU8" s="225"/>
      <c r="QAV8" s="226"/>
      <c r="QAW8" s="227"/>
      <c r="QAY8" s="228"/>
      <c r="QAZ8" s="229"/>
      <c r="QBA8" s="230"/>
      <c r="QBB8" s="194"/>
      <c r="QBC8" s="194"/>
      <c r="QBD8" s="195"/>
      <c r="QBE8" s="196"/>
      <c r="QBF8" s="197"/>
      <c r="QBG8" s="197"/>
      <c r="QBH8" s="231"/>
      <c r="QBJ8" s="223"/>
      <c r="QBK8" s="225"/>
      <c r="QBL8" s="226"/>
      <c r="QBM8" s="227"/>
      <c r="QBO8" s="228"/>
      <c r="QBP8" s="229"/>
      <c r="QBQ8" s="230"/>
      <c r="QBR8" s="194"/>
      <c r="QBS8" s="194"/>
      <c r="QBT8" s="195"/>
      <c r="QBU8" s="196"/>
      <c r="QBV8" s="197"/>
      <c r="QBW8" s="197"/>
      <c r="QBX8" s="231"/>
      <c r="QBZ8" s="223"/>
      <c r="QCA8" s="225"/>
      <c r="QCB8" s="226"/>
      <c r="QCC8" s="227"/>
      <c r="QCE8" s="228"/>
      <c r="QCF8" s="229"/>
      <c r="QCG8" s="230"/>
      <c r="QCH8" s="194"/>
      <c r="QCI8" s="194"/>
      <c r="QCJ8" s="195"/>
      <c r="QCK8" s="196"/>
      <c r="QCL8" s="197"/>
      <c r="QCM8" s="197"/>
      <c r="QCN8" s="231"/>
      <c r="QCP8" s="223"/>
      <c r="QCQ8" s="225"/>
      <c r="QCR8" s="226"/>
      <c r="QCS8" s="227"/>
      <c r="QCU8" s="228"/>
      <c r="QCV8" s="229"/>
      <c r="QCW8" s="230"/>
      <c r="QCX8" s="194"/>
      <c r="QCY8" s="194"/>
      <c r="QCZ8" s="195"/>
      <c r="QDA8" s="196"/>
      <c r="QDB8" s="197"/>
      <c r="QDC8" s="197"/>
      <c r="QDD8" s="231"/>
      <c r="QDF8" s="223"/>
      <c r="QDG8" s="225"/>
      <c r="QDH8" s="226"/>
      <c r="QDI8" s="227"/>
      <c r="QDK8" s="228"/>
      <c r="QDL8" s="229"/>
      <c r="QDM8" s="230"/>
      <c r="QDN8" s="194"/>
      <c r="QDO8" s="194"/>
      <c r="QDP8" s="195"/>
      <c r="QDQ8" s="196"/>
      <c r="QDR8" s="197"/>
      <c r="QDS8" s="197"/>
      <c r="QDT8" s="231"/>
      <c r="QDV8" s="223"/>
      <c r="QDW8" s="225"/>
      <c r="QDX8" s="226"/>
      <c r="QDY8" s="227"/>
      <c r="QEA8" s="228"/>
      <c r="QEB8" s="229"/>
      <c r="QEC8" s="230"/>
      <c r="QED8" s="194"/>
      <c r="QEE8" s="194"/>
      <c r="QEF8" s="195"/>
      <c r="QEG8" s="196"/>
      <c r="QEH8" s="197"/>
      <c r="QEI8" s="197"/>
      <c r="QEJ8" s="231"/>
      <c r="QEL8" s="223"/>
      <c r="QEM8" s="225"/>
      <c r="QEN8" s="226"/>
      <c r="QEO8" s="227"/>
      <c r="QEQ8" s="228"/>
      <c r="QER8" s="229"/>
      <c r="QES8" s="230"/>
      <c r="QET8" s="194"/>
      <c r="QEU8" s="194"/>
      <c r="QEV8" s="195"/>
      <c r="QEW8" s="196"/>
      <c r="QEX8" s="197"/>
      <c r="QEY8" s="197"/>
      <c r="QEZ8" s="231"/>
      <c r="QFB8" s="223"/>
      <c r="QFC8" s="225"/>
      <c r="QFD8" s="226"/>
      <c r="QFE8" s="227"/>
      <c r="QFG8" s="228"/>
      <c r="QFH8" s="229"/>
      <c r="QFI8" s="230"/>
      <c r="QFJ8" s="194"/>
      <c r="QFK8" s="194"/>
      <c r="QFL8" s="195"/>
      <c r="QFM8" s="196"/>
      <c r="QFN8" s="197"/>
      <c r="QFO8" s="197"/>
      <c r="QFP8" s="231"/>
      <c r="QFR8" s="223"/>
      <c r="QFS8" s="225"/>
      <c r="QFT8" s="226"/>
      <c r="QFU8" s="227"/>
      <c r="QFW8" s="228"/>
      <c r="QFX8" s="229"/>
      <c r="QFY8" s="230"/>
      <c r="QFZ8" s="194"/>
      <c r="QGA8" s="194"/>
      <c r="QGB8" s="195"/>
      <c r="QGC8" s="196"/>
      <c r="QGD8" s="197"/>
      <c r="QGE8" s="197"/>
      <c r="QGF8" s="231"/>
      <c r="QGH8" s="223"/>
      <c r="QGI8" s="225"/>
      <c r="QGJ8" s="226"/>
      <c r="QGK8" s="227"/>
      <c r="QGM8" s="228"/>
      <c r="QGN8" s="229"/>
      <c r="QGO8" s="230"/>
      <c r="QGP8" s="194"/>
      <c r="QGQ8" s="194"/>
      <c r="QGR8" s="195"/>
      <c r="QGS8" s="196"/>
      <c r="QGT8" s="197"/>
      <c r="QGU8" s="197"/>
      <c r="QGV8" s="231"/>
      <c r="QGX8" s="223"/>
      <c r="QGY8" s="225"/>
      <c r="QGZ8" s="226"/>
      <c r="QHA8" s="227"/>
      <c r="QHC8" s="228"/>
      <c r="QHD8" s="229"/>
      <c r="QHE8" s="230"/>
      <c r="QHF8" s="194"/>
      <c r="QHG8" s="194"/>
      <c r="QHH8" s="195"/>
      <c r="QHI8" s="196"/>
      <c r="QHJ8" s="197"/>
      <c r="QHK8" s="197"/>
      <c r="QHL8" s="231"/>
      <c r="QHN8" s="223"/>
      <c r="QHO8" s="225"/>
      <c r="QHP8" s="226"/>
      <c r="QHQ8" s="227"/>
      <c r="QHS8" s="228"/>
      <c r="QHT8" s="229"/>
      <c r="QHU8" s="230"/>
      <c r="QHV8" s="194"/>
      <c r="QHW8" s="194"/>
      <c r="QHX8" s="195"/>
      <c r="QHY8" s="196"/>
      <c r="QHZ8" s="197"/>
      <c r="QIA8" s="197"/>
      <c r="QIB8" s="231"/>
      <c r="QID8" s="223"/>
      <c r="QIE8" s="225"/>
      <c r="QIF8" s="226"/>
      <c r="QIG8" s="227"/>
      <c r="QII8" s="228"/>
      <c r="QIJ8" s="229"/>
      <c r="QIK8" s="230"/>
      <c r="QIL8" s="194"/>
      <c r="QIM8" s="194"/>
      <c r="QIN8" s="195"/>
      <c r="QIO8" s="196"/>
      <c r="QIP8" s="197"/>
      <c r="QIQ8" s="197"/>
      <c r="QIR8" s="231"/>
      <c r="QIT8" s="223"/>
      <c r="QIU8" s="225"/>
      <c r="QIV8" s="226"/>
      <c r="QIW8" s="227"/>
      <c r="QIY8" s="228"/>
      <c r="QIZ8" s="229"/>
      <c r="QJA8" s="230"/>
      <c r="QJB8" s="194"/>
      <c r="QJC8" s="194"/>
      <c r="QJD8" s="195"/>
      <c r="QJE8" s="196"/>
      <c r="QJF8" s="197"/>
      <c r="QJG8" s="197"/>
      <c r="QJH8" s="231"/>
      <c r="QJJ8" s="223"/>
      <c r="QJK8" s="225"/>
      <c r="QJL8" s="226"/>
      <c r="QJM8" s="227"/>
      <c r="QJO8" s="228"/>
      <c r="QJP8" s="229"/>
      <c r="QJQ8" s="230"/>
      <c r="QJR8" s="194"/>
      <c r="QJS8" s="194"/>
      <c r="QJT8" s="195"/>
      <c r="QJU8" s="196"/>
      <c r="QJV8" s="197"/>
      <c r="QJW8" s="197"/>
      <c r="QJX8" s="231"/>
      <c r="QJZ8" s="223"/>
      <c r="QKA8" s="225"/>
      <c r="QKB8" s="226"/>
      <c r="QKC8" s="227"/>
      <c r="QKE8" s="228"/>
      <c r="QKF8" s="229"/>
      <c r="QKG8" s="230"/>
      <c r="QKH8" s="194"/>
      <c r="QKI8" s="194"/>
      <c r="QKJ8" s="195"/>
      <c r="QKK8" s="196"/>
      <c r="QKL8" s="197"/>
      <c r="QKM8" s="197"/>
      <c r="QKN8" s="231"/>
      <c r="QKP8" s="223"/>
      <c r="QKQ8" s="225"/>
      <c r="QKR8" s="226"/>
      <c r="QKS8" s="227"/>
      <c r="QKU8" s="228"/>
      <c r="QKV8" s="229"/>
      <c r="QKW8" s="230"/>
      <c r="QKX8" s="194"/>
      <c r="QKY8" s="194"/>
      <c r="QKZ8" s="195"/>
      <c r="QLA8" s="196"/>
      <c r="QLB8" s="197"/>
      <c r="QLC8" s="197"/>
      <c r="QLD8" s="231"/>
      <c r="QLF8" s="223"/>
      <c r="QLG8" s="225"/>
      <c r="QLH8" s="226"/>
      <c r="QLI8" s="227"/>
      <c r="QLK8" s="228"/>
      <c r="QLL8" s="229"/>
      <c r="QLM8" s="230"/>
      <c r="QLN8" s="194"/>
      <c r="QLO8" s="194"/>
      <c r="QLP8" s="195"/>
      <c r="QLQ8" s="196"/>
      <c r="QLR8" s="197"/>
      <c r="QLS8" s="197"/>
      <c r="QLT8" s="231"/>
      <c r="QLV8" s="223"/>
      <c r="QLW8" s="225"/>
      <c r="QLX8" s="226"/>
      <c r="QLY8" s="227"/>
      <c r="QMA8" s="228"/>
      <c r="QMB8" s="229"/>
      <c r="QMC8" s="230"/>
      <c r="QMD8" s="194"/>
      <c r="QME8" s="194"/>
      <c r="QMF8" s="195"/>
      <c r="QMG8" s="196"/>
      <c r="QMH8" s="197"/>
      <c r="QMI8" s="197"/>
      <c r="QMJ8" s="231"/>
      <c r="QML8" s="223"/>
      <c r="QMM8" s="225"/>
      <c r="QMN8" s="226"/>
      <c r="QMO8" s="227"/>
      <c r="QMQ8" s="228"/>
      <c r="QMR8" s="229"/>
      <c r="QMS8" s="230"/>
      <c r="QMT8" s="194"/>
      <c r="QMU8" s="194"/>
      <c r="QMV8" s="195"/>
      <c r="QMW8" s="196"/>
      <c r="QMX8" s="197"/>
      <c r="QMY8" s="197"/>
      <c r="QMZ8" s="231"/>
      <c r="QNB8" s="223"/>
      <c r="QNC8" s="225"/>
      <c r="QND8" s="226"/>
      <c r="QNE8" s="227"/>
      <c r="QNG8" s="228"/>
      <c r="QNH8" s="229"/>
      <c r="QNI8" s="230"/>
      <c r="QNJ8" s="194"/>
      <c r="QNK8" s="194"/>
      <c r="QNL8" s="195"/>
      <c r="QNM8" s="196"/>
      <c r="QNN8" s="197"/>
      <c r="QNO8" s="197"/>
      <c r="QNP8" s="231"/>
      <c r="QNR8" s="223"/>
      <c r="QNS8" s="225"/>
      <c r="QNT8" s="226"/>
      <c r="QNU8" s="227"/>
      <c r="QNW8" s="228"/>
      <c r="QNX8" s="229"/>
      <c r="QNY8" s="230"/>
      <c r="QNZ8" s="194"/>
      <c r="QOA8" s="194"/>
      <c r="QOB8" s="195"/>
      <c r="QOC8" s="196"/>
      <c r="QOD8" s="197"/>
      <c r="QOE8" s="197"/>
      <c r="QOF8" s="231"/>
      <c r="QOH8" s="223"/>
      <c r="QOI8" s="225"/>
      <c r="QOJ8" s="226"/>
      <c r="QOK8" s="227"/>
      <c r="QOM8" s="228"/>
      <c r="QON8" s="229"/>
      <c r="QOO8" s="230"/>
      <c r="QOP8" s="194"/>
      <c r="QOQ8" s="194"/>
      <c r="QOR8" s="195"/>
      <c r="QOS8" s="196"/>
      <c r="QOT8" s="197"/>
      <c r="QOU8" s="197"/>
      <c r="QOV8" s="231"/>
      <c r="QOX8" s="223"/>
      <c r="QOY8" s="225"/>
      <c r="QOZ8" s="226"/>
      <c r="QPA8" s="227"/>
      <c r="QPC8" s="228"/>
      <c r="QPD8" s="229"/>
      <c r="QPE8" s="230"/>
      <c r="QPF8" s="194"/>
      <c r="QPG8" s="194"/>
      <c r="QPH8" s="195"/>
      <c r="QPI8" s="196"/>
      <c r="QPJ8" s="197"/>
      <c r="QPK8" s="197"/>
      <c r="QPL8" s="231"/>
      <c r="QPN8" s="223"/>
      <c r="QPO8" s="225"/>
      <c r="QPP8" s="226"/>
      <c r="QPQ8" s="227"/>
      <c r="QPS8" s="228"/>
      <c r="QPT8" s="229"/>
      <c r="QPU8" s="230"/>
      <c r="QPV8" s="194"/>
      <c r="QPW8" s="194"/>
      <c r="QPX8" s="195"/>
      <c r="QPY8" s="196"/>
      <c r="QPZ8" s="197"/>
      <c r="QQA8" s="197"/>
      <c r="QQB8" s="231"/>
      <c r="QQD8" s="223"/>
      <c r="QQE8" s="225"/>
      <c r="QQF8" s="226"/>
      <c r="QQG8" s="227"/>
      <c r="QQI8" s="228"/>
      <c r="QQJ8" s="229"/>
      <c r="QQK8" s="230"/>
      <c r="QQL8" s="194"/>
      <c r="QQM8" s="194"/>
      <c r="QQN8" s="195"/>
      <c r="QQO8" s="196"/>
      <c r="QQP8" s="197"/>
      <c r="QQQ8" s="197"/>
      <c r="QQR8" s="231"/>
      <c r="QQT8" s="223"/>
      <c r="QQU8" s="225"/>
      <c r="QQV8" s="226"/>
      <c r="QQW8" s="227"/>
      <c r="QQY8" s="228"/>
      <c r="QQZ8" s="229"/>
      <c r="QRA8" s="230"/>
      <c r="QRB8" s="194"/>
      <c r="QRC8" s="194"/>
      <c r="QRD8" s="195"/>
      <c r="QRE8" s="196"/>
      <c r="QRF8" s="197"/>
      <c r="QRG8" s="197"/>
      <c r="QRH8" s="231"/>
      <c r="QRJ8" s="223"/>
      <c r="QRK8" s="225"/>
      <c r="QRL8" s="226"/>
      <c r="QRM8" s="227"/>
      <c r="QRO8" s="228"/>
      <c r="QRP8" s="229"/>
      <c r="QRQ8" s="230"/>
      <c r="QRR8" s="194"/>
      <c r="QRS8" s="194"/>
      <c r="QRT8" s="195"/>
      <c r="QRU8" s="196"/>
      <c r="QRV8" s="197"/>
      <c r="QRW8" s="197"/>
      <c r="QRX8" s="231"/>
      <c r="QRZ8" s="223"/>
      <c r="QSA8" s="225"/>
      <c r="QSB8" s="226"/>
      <c r="QSC8" s="227"/>
      <c r="QSE8" s="228"/>
      <c r="QSF8" s="229"/>
      <c r="QSG8" s="230"/>
      <c r="QSH8" s="194"/>
      <c r="QSI8" s="194"/>
      <c r="QSJ8" s="195"/>
      <c r="QSK8" s="196"/>
      <c r="QSL8" s="197"/>
      <c r="QSM8" s="197"/>
      <c r="QSN8" s="231"/>
      <c r="QSP8" s="223"/>
      <c r="QSQ8" s="225"/>
      <c r="QSR8" s="226"/>
      <c r="QSS8" s="227"/>
      <c r="QSU8" s="228"/>
      <c r="QSV8" s="229"/>
      <c r="QSW8" s="230"/>
      <c r="QSX8" s="194"/>
      <c r="QSY8" s="194"/>
      <c r="QSZ8" s="195"/>
      <c r="QTA8" s="196"/>
      <c r="QTB8" s="197"/>
      <c r="QTC8" s="197"/>
      <c r="QTD8" s="231"/>
      <c r="QTF8" s="223"/>
      <c r="QTG8" s="225"/>
      <c r="QTH8" s="226"/>
      <c r="QTI8" s="227"/>
      <c r="QTK8" s="228"/>
      <c r="QTL8" s="229"/>
      <c r="QTM8" s="230"/>
      <c r="QTN8" s="194"/>
      <c r="QTO8" s="194"/>
      <c r="QTP8" s="195"/>
      <c r="QTQ8" s="196"/>
      <c r="QTR8" s="197"/>
      <c r="QTS8" s="197"/>
      <c r="QTT8" s="231"/>
      <c r="QTV8" s="223"/>
      <c r="QTW8" s="225"/>
      <c r="QTX8" s="226"/>
      <c r="QTY8" s="227"/>
      <c r="QUA8" s="228"/>
      <c r="QUB8" s="229"/>
      <c r="QUC8" s="230"/>
      <c r="QUD8" s="194"/>
      <c r="QUE8" s="194"/>
      <c r="QUF8" s="195"/>
      <c r="QUG8" s="196"/>
      <c r="QUH8" s="197"/>
      <c r="QUI8" s="197"/>
      <c r="QUJ8" s="231"/>
      <c r="QUL8" s="223"/>
      <c r="QUM8" s="225"/>
      <c r="QUN8" s="226"/>
      <c r="QUO8" s="227"/>
      <c r="QUQ8" s="228"/>
      <c r="QUR8" s="229"/>
      <c r="QUS8" s="230"/>
      <c r="QUT8" s="194"/>
      <c r="QUU8" s="194"/>
      <c r="QUV8" s="195"/>
      <c r="QUW8" s="196"/>
      <c r="QUX8" s="197"/>
      <c r="QUY8" s="197"/>
      <c r="QUZ8" s="231"/>
      <c r="QVB8" s="223"/>
      <c r="QVC8" s="225"/>
      <c r="QVD8" s="226"/>
      <c r="QVE8" s="227"/>
      <c r="QVG8" s="228"/>
      <c r="QVH8" s="229"/>
      <c r="QVI8" s="230"/>
      <c r="QVJ8" s="194"/>
      <c r="QVK8" s="194"/>
      <c r="QVL8" s="195"/>
      <c r="QVM8" s="196"/>
      <c r="QVN8" s="197"/>
      <c r="QVO8" s="197"/>
      <c r="QVP8" s="231"/>
      <c r="QVR8" s="223"/>
      <c r="QVS8" s="225"/>
      <c r="QVT8" s="226"/>
      <c r="QVU8" s="227"/>
      <c r="QVW8" s="228"/>
      <c r="QVX8" s="229"/>
      <c r="QVY8" s="230"/>
      <c r="QVZ8" s="194"/>
      <c r="QWA8" s="194"/>
      <c r="QWB8" s="195"/>
      <c r="QWC8" s="196"/>
      <c r="QWD8" s="197"/>
      <c r="QWE8" s="197"/>
      <c r="QWF8" s="231"/>
      <c r="QWH8" s="223"/>
      <c r="QWI8" s="225"/>
      <c r="QWJ8" s="226"/>
      <c r="QWK8" s="227"/>
      <c r="QWM8" s="228"/>
      <c r="QWN8" s="229"/>
      <c r="QWO8" s="230"/>
      <c r="QWP8" s="194"/>
      <c r="QWQ8" s="194"/>
      <c r="QWR8" s="195"/>
      <c r="QWS8" s="196"/>
      <c r="QWT8" s="197"/>
      <c r="QWU8" s="197"/>
      <c r="QWV8" s="231"/>
      <c r="QWX8" s="223"/>
      <c r="QWY8" s="225"/>
      <c r="QWZ8" s="226"/>
      <c r="QXA8" s="227"/>
      <c r="QXC8" s="228"/>
      <c r="QXD8" s="229"/>
      <c r="QXE8" s="230"/>
      <c r="QXF8" s="194"/>
      <c r="QXG8" s="194"/>
      <c r="QXH8" s="195"/>
      <c r="QXI8" s="196"/>
      <c r="QXJ8" s="197"/>
      <c r="QXK8" s="197"/>
      <c r="QXL8" s="231"/>
      <c r="QXN8" s="223"/>
      <c r="QXO8" s="225"/>
      <c r="QXP8" s="226"/>
      <c r="QXQ8" s="227"/>
      <c r="QXS8" s="228"/>
      <c r="QXT8" s="229"/>
      <c r="QXU8" s="230"/>
      <c r="QXV8" s="194"/>
      <c r="QXW8" s="194"/>
      <c r="QXX8" s="195"/>
      <c r="QXY8" s="196"/>
      <c r="QXZ8" s="197"/>
      <c r="QYA8" s="197"/>
      <c r="QYB8" s="231"/>
      <c r="QYD8" s="223"/>
      <c r="QYE8" s="225"/>
      <c r="QYF8" s="226"/>
      <c r="QYG8" s="227"/>
      <c r="QYI8" s="228"/>
      <c r="QYJ8" s="229"/>
      <c r="QYK8" s="230"/>
      <c r="QYL8" s="194"/>
      <c r="QYM8" s="194"/>
      <c r="QYN8" s="195"/>
      <c r="QYO8" s="196"/>
      <c r="QYP8" s="197"/>
      <c r="QYQ8" s="197"/>
      <c r="QYR8" s="231"/>
      <c r="QYT8" s="223"/>
      <c r="QYU8" s="225"/>
      <c r="QYV8" s="226"/>
      <c r="QYW8" s="227"/>
      <c r="QYY8" s="228"/>
      <c r="QYZ8" s="229"/>
      <c r="QZA8" s="230"/>
      <c r="QZB8" s="194"/>
      <c r="QZC8" s="194"/>
      <c r="QZD8" s="195"/>
      <c r="QZE8" s="196"/>
      <c r="QZF8" s="197"/>
      <c r="QZG8" s="197"/>
      <c r="QZH8" s="231"/>
      <c r="QZJ8" s="223"/>
      <c r="QZK8" s="225"/>
      <c r="QZL8" s="226"/>
      <c r="QZM8" s="227"/>
      <c r="QZO8" s="228"/>
      <c r="QZP8" s="229"/>
      <c r="QZQ8" s="230"/>
      <c r="QZR8" s="194"/>
      <c r="QZS8" s="194"/>
      <c r="QZT8" s="195"/>
      <c r="QZU8" s="196"/>
      <c r="QZV8" s="197"/>
      <c r="QZW8" s="197"/>
      <c r="QZX8" s="231"/>
      <c r="QZZ8" s="223"/>
      <c r="RAA8" s="225"/>
      <c r="RAB8" s="226"/>
      <c r="RAC8" s="227"/>
      <c r="RAE8" s="228"/>
      <c r="RAF8" s="229"/>
      <c r="RAG8" s="230"/>
      <c r="RAH8" s="194"/>
      <c r="RAI8" s="194"/>
      <c r="RAJ8" s="195"/>
      <c r="RAK8" s="196"/>
      <c r="RAL8" s="197"/>
      <c r="RAM8" s="197"/>
      <c r="RAN8" s="231"/>
      <c r="RAP8" s="223"/>
      <c r="RAQ8" s="225"/>
      <c r="RAR8" s="226"/>
      <c r="RAS8" s="227"/>
      <c r="RAU8" s="228"/>
      <c r="RAV8" s="229"/>
      <c r="RAW8" s="230"/>
      <c r="RAX8" s="194"/>
      <c r="RAY8" s="194"/>
      <c r="RAZ8" s="195"/>
      <c r="RBA8" s="196"/>
      <c r="RBB8" s="197"/>
      <c r="RBC8" s="197"/>
      <c r="RBD8" s="231"/>
      <c r="RBF8" s="223"/>
      <c r="RBG8" s="225"/>
      <c r="RBH8" s="226"/>
      <c r="RBI8" s="227"/>
      <c r="RBK8" s="228"/>
      <c r="RBL8" s="229"/>
      <c r="RBM8" s="230"/>
      <c r="RBN8" s="194"/>
      <c r="RBO8" s="194"/>
      <c r="RBP8" s="195"/>
      <c r="RBQ8" s="196"/>
      <c r="RBR8" s="197"/>
      <c r="RBS8" s="197"/>
      <c r="RBT8" s="231"/>
      <c r="RBV8" s="223"/>
      <c r="RBW8" s="225"/>
      <c r="RBX8" s="226"/>
      <c r="RBY8" s="227"/>
      <c r="RCA8" s="228"/>
      <c r="RCB8" s="229"/>
      <c r="RCC8" s="230"/>
      <c r="RCD8" s="194"/>
      <c r="RCE8" s="194"/>
      <c r="RCF8" s="195"/>
      <c r="RCG8" s="196"/>
      <c r="RCH8" s="197"/>
      <c r="RCI8" s="197"/>
      <c r="RCJ8" s="231"/>
      <c r="RCL8" s="223"/>
      <c r="RCM8" s="225"/>
      <c r="RCN8" s="226"/>
      <c r="RCO8" s="227"/>
      <c r="RCQ8" s="228"/>
      <c r="RCR8" s="229"/>
      <c r="RCS8" s="230"/>
      <c r="RCT8" s="194"/>
      <c r="RCU8" s="194"/>
      <c r="RCV8" s="195"/>
      <c r="RCW8" s="196"/>
      <c r="RCX8" s="197"/>
      <c r="RCY8" s="197"/>
      <c r="RCZ8" s="231"/>
      <c r="RDB8" s="223"/>
      <c r="RDC8" s="225"/>
      <c r="RDD8" s="226"/>
      <c r="RDE8" s="227"/>
      <c r="RDG8" s="228"/>
      <c r="RDH8" s="229"/>
      <c r="RDI8" s="230"/>
      <c r="RDJ8" s="194"/>
      <c r="RDK8" s="194"/>
      <c r="RDL8" s="195"/>
      <c r="RDM8" s="196"/>
      <c r="RDN8" s="197"/>
      <c r="RDO8" s="197"/>
      <c r="RDP8" s="231"/>
      <c r="RDR8" s="223"/>
      <c r="RDS8" s="225"/>
      <c r="RDT8" s="226"/>
      <c r="RDU8" s="227"/>
      <c r="RDW8" s="228"/>
      <c r="RDX8" s="229"/>
      <c r="RDY8" s="230"/>
      <c r="RDZ8" s="194"/>
      <c r="REA8" s="194"/>
      <c r="REB8" s="195"/>
      <c r="REC8" s="196"/>
      <c r="RED8" s="197"/>
      <c r="REE8" s="197"/>
      <c r="REF8" s="231"/>
      <c r="REH8" s="223"/>
      <c r="REI8" s="225"/>
      <c r="REJ8" s="226"/>
      <c r="REK8" s="227"/>
      <c r="REM8" s="228"/>
      <c r="REN8" s="229"/>
      <c r="REO8" s="230"/>
      <c r="REP8" s="194"/>
      <c r="REQ8" s="194"/>
      <c r="RER8" s="195"/>
      <c r="RES8" s="196"/>
      <c r="RET8" s="197"/>
      <c r="REU8" s="197"/>
      <c r="REV8" s="231"/>
      <c r="REX8" s="223"/>
      <c r="REY8" s="225"/>
      <c r="REZ8" s="226"/>
      <c r="RFA8" s="227"/>
      <c r="RFC8" s="228"/>
      <c r="RFD8" s="229"/>
      <c r="RFE8" s="230"/>
      <c r="RFF8" s="194"/>
      <c r="RFG8" s="194"/>
      <c r="RFH8" s="195"/>
      <c r="RFI8" s="196"/>
      <c r="RFJ8" s="197"/>
      <c r="RFK8" s="197"/>
      <c r="RFL8" s="231"/>
      <c r="RFN8" s="223"/>
      <c r="RFO8" s="225"/>
      <c r="RFP8" s="226"/>
      <c r="RFQ8" s="227"/>
      <c r="RFS8" s="228"/>
      <c r="RFT8" s="229"/>
      <c r="RFU8" s="230"/>
      <c r="RFV8" s="194"/>
      <c r="RFW8" s="194"/>
      <c r="RFX8" s="195"/>
      <c r="RFY8" s="196"/>
      <c r="RFZ8" s="197"/>
      <c r="RGA8" s="197"/>
      <c r="RGB8" s="231"/>
      <c r="RGD8" s="223"/>
      <c r="RGE8" s="225"/>
      <c r="RGF8" s="226"/>
      <c r="RGG8" s="227"/>
      <c r="RGI8" s="228"/>
      <c r="RGJ8" s="229"/>
      <c r="RGK8" s="230"/>
      <c r="RGL8" s="194"/>
      <c r="RGM8" s="194"/>
      <c r="RGN8" s="195"/>
      <c r="RGO8" s="196"/>
      <c r="RGP8" s="197"/>
      <c r="RGQ8" s="197"/>
      <c r="RGR8" s="231"/>
      <c r="RGT8" s="223"/>
      <c r="RGU8" s="225"/>
      <c r="RGV8" s="226"/>
      <c r="RGW8" s="227"/>
      <c r="RGY8" s="228"/>
      <c r="RGZ8" s="229"/>
      <c r="RHA8" s="230"/>
      <c r="RHB8" s="194"/>
      <c r="RHC8" s="194"/>
      <c r="RHD8" s="195"/>
      <c r="RHE8" s="196"/>
      <c r="RHF8" s="197"/>
      <c r="RHG8" s="197"/>
      <c r="RHH8" s="231"/>
      <c r="RHJ8" s="223"/>
      <c r="RHK8" s="225"/>
      <c r="RHL8" s="226"/>
      <c r="RHM8" s="227"/>
      <c r="RHO8" s="228"/>
      <c r="RHP8" s="229"/>
      <c r="RHQ8" s="230"/>
      <c r="RHR8" s="194"/>
      <c r="RHS8" s="194"/>
      <c r="RHT8" s="195"/>
      <c r="RHU8" s="196"/>
      <c r="RHV8" s="197"/>
      <c r="RHW8" s="197"/>
      <c r="RHX8" s="231"/>
      <c r="RHZ8" s="223"/>
      <c r="RIA8" s="225"/>
      <c r="RIB8" s="226"/>
      <c r="RIC8" s="227"/>
      <c r="RIE8" s="228"/>
      <c r="RIF8" s="229"/>
      <c r="RIG8" s="230"/>
      <c r="RIH8" s="194"/>
      <c r="RII8" s="194"/>
      <c r="RIJ8" s="195"/>
      <c r="RIK8" s="196"/>
      <c r="RIL8" s="197"/>
      <c r="RIM8" s="197"/>
      <c r="RIN8" s="231"/>
      <c r="RIP8" s="223"/>
      <c r="RIQ8" s="225"/>
      <c r="RIR8" s="226"/>
      <c r="RIS8" s="227"/>
      <c r="RIU8" s="228"/>
      <c r="RIV8" s="229"/>
      <c r="RIW8" s="230"/>
      <c r="RIX8" s="194"/>
      <c r="RIY8" s="194"/>
      <c r="RIZ8" s="195"/>
      <c r="RJA8" s="196"/>
      <c r="RJB8" s="197"/>
      <c r="RJC8" s="197"/>
      <c r="RJD8" s="231"/>
      <c r="RJF8" s="223"/>
      <c r="RJG8" s="225"/>
      <c r="RJH8" s="226"/>
      <c r="RJI8" s="227"/>
      <c r="RJK8" s="228"/>
      <c r="RJL8" s="229"/>
      <c r="RJM8" s="230"/>
      <c r="RJN8" s="194"/>
      <c r="RJO8" s="194"/>
      <c r="RJP8" s="195"/>
      <c r="RJQ8" s="196"/>
      <c r="RJR8" s="197"/>
      <c r="RJS8" s="197"/>
      <c r="RJT8" s="231"/>
      <c r="RJV8" s="223"/>
      <c r="RJW8" s="225"/>
      <c r="RJX8" s="226"/>
      <c r="RJY8" s="227"/>
      <c r="RKA8" s="228"/>
      <c r="RKB8" s="229"/>
      <c r="RKC8" s="230"/>
      <c r="RKD8" s="194"/>
      <c r="RKE8" s="194"/>
      <c r="RKF8" s="195"/>
      <c r="RKG8" s="196"/>
      <c r="RKH8" s="197"/>
      <c r="RKI8" s="197"/>
      <c r="RKJ8" s="231"/>
      <c r="RKL8" s="223"/>
      <c r="RKM8" s="225"/>
      <c r="RKN8" s="226"/>
      <c r="RKO8" s="227"/>
      <c r="RKQ8" s="228"/>
      <c r="RKR8" s="229"/>
      <c r="RKS8" s="230"/>
      <c r="RKT8" s="194"/>
      <c r="RKU8" s="194"/>
      <c r="RKV8" s="195"/>
      <c r="RKW8" s="196"/>
      <c r="RKX8" s="197"/>
      <c r="RKY8" s="197"/>
      <c r="RKZ8" s="231"/>
      <c r="RLB8" s="223"/>
      <c r="RLC8" s="225"/>
      <c r="RLD8" s="226"/>
      <c r="RLE8" s="227"/>
      <c r="RLG8" s="228"/>
      <c r="RLH8" s="229"/>
      <c r="RLI8" s="230"/>
      <c r="RLJ8" s="194"/>
      <c r="RLK8" s="194"/>
      <c r="RLL8" s="195"/>
      <c r="RLM8" s="196"/>
      <c r="RLN8" s="197"/>
      <c r="RLO8" s="197"/>
      <c r="RLP8" s="231"/>
      <c r="RLR8" s="223"/>
      <c r="RLS8" s="225"/>
      <c r="RLT8" s="226"/>
      <c r="RLU8" s="227"/>
      <c r="RLW8" s="228"/>
      <c r="RLX8" s="229"/>
      <c r="RLY8" s="230"/>
      <c r="RLZ8" s="194"/>
      <c r="RMA8" s="194"/>
      <c r="RMB8" s="195"/>
      <c r="RMC8" s="196"/>
      <c r="RMD8" s="197"/>
      <c r="RME8" s="197"/>
      <c r="RMF8" s="231"/>
      <c r="RMH8" s="223"/>
      <c r="RMI8" s="225"/>
      <c r="RMJ8" s="226"/>
      <c r="RMK8" s="227"/>
      <c r="RMM8" s="228"/>
      <c r="RMN8" s="229"/>
      <c r="RMO8" s="230"/>
      <c r="RMP8" s="194"/>
      <c r="RMQ8" s="194"/>
      <c r="RMR8" s="195"/>
      <c r="RMS8" s="196"/>
      <c r="RMT8" s="197"/>
      <c r="RMU8" s="197"/>
      <c r="RMV8" s="231"/>
      <c r="RMX8" s="223"/>
      <c r="RMY8" s="225"/>
      <c r="RMZ8" s="226"/>
      <c r="RNA8" s="227"/>
      <c r="RNC8" s="228"/>
      <c r="RND8" s="229"/>
      <c r="RNE8" s="230"/>
      <c r="RNF8" s="194"/>
      <c r="RNG8" s="194"/>
      <c r="RNH8" s="195"/>
      <c r="RNI8" s="196"/>
      <c r="RNJ8" s="197"/>
      <c r="RNK8" s="197"/>
      <c r="RNL8" s="231"/>
      <c r="RNN8" s="223"/>
      <c r="RNO8" s="225"/>
      <c r="RNP8" s="226"/>
      <c r="RNQ8" s="227"/>
      <c r="RNS8" s="228"/>
      <c r="RNT8" s="229"/>
      <c r="RNU8" s="230"/>
      <c r="RNV8" s="194"/>
      <c r="RNW8" s="194"/>
      <c r="RNX8" s="195"/>
      <c r="RNY8" s="196"/>
      <c r="RNZ8" s="197"/>
      <c r="ROA8" s="197"/>
      <c r="ROB8" s="231"/>
      <c r="ROD8" s="223"/>
      <c r="ROE8" s="225"/>
      <c r="ROF8" s="226"/>
      <c r="ROG8" s="227"/>
      <c r="ROI8" s="228"/>
      <c r="ROJ8" s="229"/>
      <c r="ROK8" s="230"/>
      <c r="ROL8" s="194"/>
      <c r="ROM8" s="194"/>
      <c r="RON8" s="195"/>
      <c r="ROO8" s="196"/>
      <c r="ROP8" s="197"/>
      <c r="ROQ8" s="197"/>
      <c r="ROR8" s="231"/>
      <c r="ROT8" s="223"/>
      <c r="ROU8" s="225"/>
      <c r="ROV8" s="226"/>
      <c r="ROW8" s="227"/>
      <c r="ROY8" s="228"/>
      <c r="ROZ8" s="229"/>
      <c r="RPA8" s="230"/>
      <c r="RPB8" s="194"/>
      <c r="RPC8" s="194"/>
      <c r="RPD8" s="195"/>
      <c r="RPE8" s="196"/>
      <c r="RPF8" s="197"/>
      <c r="RPG8" s="197"/>
      <c r="RPH8" s="231"/>
      <c r="RPJ8" s="223"/>
      <c r="RPK8" s="225"/>
      <c r="RPL8" s="226"/>
      <c r="RPM8" s="227"/>
      <c r="RPO8" s="228"/>
      <c r="RPP8" s="229"/>
      <c r="RPQ8" s="230"/>
      <c r="RPR8" s="194"/>
      <c r="RPS8" s="194"/>
      <c r="RPT8" s="195"/>
      <c r="RPU8" s="196"/>
      <c r="RPV8" s="197"/>
      <c r="RPW8" s="197"/>
      <c r="RPX8" s="231"/>
      <c r="RPZ8" s="223"/>
      <c r="RQA8" s="225"/>
      <c r="RQB8" s="226"/>
      <c r="RQC8" s="227"/>
      <c r="RQE8" s="228"/>
      <c r="RQF8" s="229"/>
      <c r="RQG8" s="230"/>
      <c r="RQH8" s="194"/>
      <c r="RQI8" s="194"/>
      <c r="RQJ8" s="195"/>
      <c r="RQK8" s="196"/>
      <c r="RQL8" s="197"/>
      <c r="RQM8" s="197"/>
      <c r="RQN8" s="231"/>
      <c r="RQP8" s="223"/>
      <c r="RQQ8" s="225"/>
      <c r="RQR8" s="226"/>
      <c r="RQS8" s="227"/>
      <c r="RQU8" s="228"/>
      <c r="RQV8" s="229"/>
      <c r="RQW8" s="230"/>
      <c r="RQX8" s="194"/>
      <c r="RQY8" s="194"/>
      <c r="RQZ8" s="195"/>
      <c r="RRA8" s="196"/>
      <c r="RRB8" s="197"/>
      <c r="RRC8" s="197"/>
      <c r="RRD8" s="231"/>
      <c r="RRF8" s="223"/>
      <c r="RRG8" s="225"/>
      <c r="RRH8" s="226"/>
      <c r="RRI8" s="227"/>
      <c r="RRK8" s="228"/>
      <c r="RRL8" s="229"/>
      <c r="RRM8" s="230"/>
      <c r="RRN8" s="194"/>
      <c r="RRO8" s="194"/>
      <c r="RRP8" s="195"/>
      <c r="RRQ8" s="196"/>
      <c r="RRR8" s="197"/>
      <c r="RRS8" s="197"/>
      <c r="RRT8" s="231"/>
      <c r="RRV8" s="223"/>
      <c r="RRW8" s="225"/>
      <c r="RRX8" s="226"/>
      <c r="RRY8" s="227"/>
      <c r="RSA8" s="228"/>
      <c r="RSB8" s="229"/>
      <c r="RSC8" s="230"/>
      <c r="RSD8" s="194"/>
      <c r="RSE8" s="194"/>
      <c r="RSF8" s="195"/>
      <c r="RSG8" s="196"/>
      <c r="RSH8" s="197"/>
      <c r="RSI8" s="197"/>
      <c r="RSJ8" s="231"/>
      <c r="RSL8" s="223"/>
      <c r="RSM8" s="225"/>
      <c r="RSN8" s="226"/>
      <c r="RSO8" s="227"/>
      <c r="RSQ8" s="228"/>
      <c r="RSR8" s="229"/>
      <c r="RSS8" s="230"/>
      <c r="RST8" s="194"/>
      <c r="RSU8" s="194"/>
      <c r="RSV8" s="195"/>
      <c r="RSW8" s="196"/>
      <c r="RSX8" s="197"/>
      <c r="RSY8" s="197"/>
      <c r="RSZ8" s="231"/>
      <c r="RTB8" s="223"/>
      <c r="RTC8" s="225"/>
      <c r="RTD8" s="226"/>
      <c r="RTE8" s="227"/>
      <c r="RTG8" s="228"/>
      <c r="RTH8" s="229"/>
      <c r="RTI8" s="230"/>
      <c r="RTJ8" s="194"/>
      <c r="RTK8" s="194"/>
      <c r="RTL8" s="195"/>
      <c r="RTM8" s="196"/>
      <c r="RTN8" s="197"/>
      <c r="RTO8" s="197"/>
      <c r="RTP8" s="231"/>
      <c r="RTR8" s="223"/>
      <c r="RTS8" s="225"/>
      <c r="RTT8" s="226"/>
      <c r="RTU8" s="227"/>
      <c r="RTW8" s="228"/>
      <c r="RTX8" s="229"/>
      <c r="RTY8" s="230"/>
      <c r="RTZ8" s="194"/>
      <c r="RUA8" s="194"/>
      <c r="RUB8" s="195"/>
      <c r="RUC8" s="196"/>
      <c r="RUD8" s="197"/>
      <c r="RUE8" s="197"/>
      <c r="RUF8" s="231"/>
      <c r="RUH8" s="223"/>
      <c r="RUI8" s="225"/>
      <c r="RUJ8" s="226"/>
      <c r="RUK8" s="227"/>
      <c r="RUM8" s="228"/>
      <c r="RUN8" s="229"/>
      <c r="RUO8" s="230"/>
      <c r="RUP8" s="194"/>
      <c r="RUQ8" s="194"/>
      <c r="RUR8" s="195"/>
      <c r="RUS8" s="196"/>
      <c r="RUT8" s="197"/>
      <c r="RUU8" s="197"/>
      <c r="RUV8" s="231"/>
      <c r="RUX8" s="223"/>
      <c r="RUY8" s="225"/>
      <c r="RUZ8" s="226"/>
      <c r="RVA8" s="227"/>
      <c r="RVC8" s="228"/>
      <c r="RVD8" s="229"/>
      <c r="RVE8" s="230"/>
      <c r="RVF8" s="194"/>
      <c r="RVG8" s="194"/>
      <c r="RVH8" s="195"/>
      <c r="RVI8" s="196"/>
      <c r="RVJ8" s="197"/>
      <c r="RVK8" s="197"/>
      <c r="RVL8" s="231"/>
      <c r="RVN8" s="223"/>
      <c r="RVO8" s="225"/>
      <c r="RVP8" s="226"/>
      <c r="RVQ8" s="227"/>
      <c r="RVS8" s="228"/>
      <c r="RVT8" s="229"/>
      <c r="RVU8" s="230"/>
      <c r="RVV8" s="194"/>
      <c r="RVW8" s="194"/>
      <c r="RVX8" s="195"/>
      <c r="RVY8" s="196"/>
      <c r="RVZ8" s="197"/>
      <c r="RWA8" s="197"/>
      <c r="RWB8" s="231"/>
      <c r="RWD8" s="223"/>
      <c r="RWE8" s="225"/>
      <c r="RWF8" s="226"/>
      <c r="RWG8" s="227"/>
      <c r="RWI8" s="228"/>
      <c r="RWJ8" s="229"/>
      <c r="RWK8" s="230"/>
      <c r="RWL8" s="194"/>
      <c r="RWM8" s="194"/>
      <c r="RWN8" s="195"/>
      <c r="RWO8" s="196"/>
      <c r="RWP8" s="197"/>
      <c r="RWQ8" s="197"/>
      <c r="RWR8" s="231"/>
      <c r="RWT8" s="223"/>
      <c r="RWU8" s="225"/>
      <c r="RWV8" s="226"/>
      <c r="RWW8" s="227"/>
      <c r="RWY8" s="228"/>
      <c r="RWZ8" s="229"/>
      <c r="RXA8" s="230"/>
      <c r="RXB8" s="194"/>
      <c r="RXC8" s="194"/>
      <c r="RXD8" s="195"/>
      <c r="RXE8" s="196"/>
      <c r="RXF8" s="197"/>
      <c r="RXG8" s="197"/>
      <c r="RXH8" s="231"/>
      <c r="RXJ8" s="223"/>
      <c r="RXK8" s="225"/>
      <c r="RXL8" s="226"/>
      <c r="RXM8" s="227"/>
      <c r="RXO8" s="228"/>
      <c r="RXP8" s="229"/>
      <c r="RXQ8" s="230"/>
      <c r="RXR8" s="194"/>
      <c r="RXS8" s="194"/>
      <c r="RXT8" s="195"/>
      <c r="RXU8" s="196"/>
      <c r="RXV8" s="197"/>
      <c r="RXW8" s="197"/>
      <c r="RXX8" s="231"/>
      <c r="RXZ8" s="223"/>
      <c r="RYA8" s="225"/>
      <c r="RYB8" s="226"/>
      <c r="RYC8" s="227"/>
      <c r="RYE8" s="228"/>
      <c r="RYF8" s="229"/>
      <c r="RYG8" s="230"/>
      <c r="RYH8" s="194"/>
      <c r="RYI8" s="194"/>
      <c r="RYJ8" s="195"/>
      <c r="RYK8" s="196"/>
      <c r="RYL8" s="197"/>
      <c r="RYM8" s="197"/>
      <c r="RYN8" s="231"/>
      <c r="RYP8" s="223"/>
      <c r="RYQ8" s="225"/>
      <c r="RYR8" s="226"/>
      <c r="RYS8" s="227"/>
      <c r="RYU8" s="228"/>
      <c r="RYV8" s="229"/>
      <c r="RYW8" s="230"/>
      <c r="RYX8" s="194"/>
      <c r="RYY8" s="194"/>
      <c r="RYZ8" s="195"/>
      <c r="RZA8" s="196"/>
      <c r="RZB8" s="197"/>
      <c r="RZC8" s="197"/>
      <c r="RZD8" s="231"/>
      <c r="RZF8" s="223"/>
      <c r="RZG8" s="225"/>
      <c r="RZH8" s="226"/>
      <c r="RZI8" s="227"/>
      <c r="RZK8" s="228"/>
      <c r="RZL8" s="229"/>
      <c r="RZM8" s="230"/>
      <c r="RZN8" s="194"/>
      <c r="RZO8" s="194"/>
      <c r="RZP8" s="195"/>
      <c r="RZQ8" s="196"/>
      <c r="RZR8" s="197"/>
      <c r="RZS8" s="197"/>
      <c r="RZT8" s="231"/>
      <c r="RZV8" s="223"/>
      <c r="RZW8" s="225"/>
      <c r="RZX8" s="226"/>
      <c r="RZY8" s="227"/>
      <c r="SAA8" s="228"/>
      <c r="SAB8" s="229"/>
      <c r="SAC8" s="230"/>
      <c r="SAD8" s="194"/>
      <c r="SAE8" s="194"/>
      <c r="SAF8" s="195"/>
      <c r="SAG8" s="196"/>
      <c r="SAH8" s="197"/>
      <c r="SAI8" s="197"/>
      <c r="SAJ8" s="231"/>
      <c r="SAL8" s="223"/>
      <c r="SAM8" s="225"/>
      <c r="SAN8" s="226"/>
      <c r="SAO8" s="227"/>
      <c r="SAQ8" s="228"/>
      <c r="SAR8" s="229"/>
      <c r="SAS8" s="230"/>
      <c r="SAT8" s="194"/>
      <c r="SAU8" s="194"/>
      <c r="SAV8" s="195"/>
      <c r="SAW8" s="196"/>
      <c r="SAX8" s="197"/>
      <c r="SAY8" s="197"/>
      <c r="SAZ8" s="231"/>
      <c r="SBB8" s="223"/>
      <c r="SBC8" s="225"/>
      <c r="SBD8" s="226"/>
      <c r="SBE8" s="227"/>
      <c r="SBG8" s="228"/>
      <c r="SBH8" s="229"/>
      <c r="SBI8" s="230"/>
      <c r="SBJ8" s="194"/>
      <c r="SBK8" s="194"/>
      <c r="SBL8" s="195"/>
      <c r="SBM8" s="196"/>
      <c r="SBN8" s="197"/>
      <c r="SBO8" s="197"/>
      <c r="SBP8" s="231"/>
      <c r="SBR8" s="223"/>
      <c r="SBS8" s="225"/>
      <c r="SBT8" s="226"/>
      <c r="SBU8" s="227"/>
      <c r="SBW8" s="228"/>
      <c r="SBX8" s="229"/>
      <c r="SBY8" s="230"/>
      <c r="SBZ8" s="194"/>
      <c r="SCA8" s="194"/>
      <c r="SCB8" s="195"/>
      <c r="SCC8" s="196"/>
      <c r="SCD8" s="197"/>
      <c r="SCE8" s="197"/>
      <c r="SCF8" s="231"/>
      <c r="SCH8" s="223"/>
      <c r="SCI8" s="225"/>
      <c r="SCJ8" s="226"/>
      <c r="SCK8" s="227"/>
      <c r="SCM8" s="228"/>
      <c r="SCN8" s="229"/>
      <c r="SCO8" s="230"/>
      <c r="SCP8" s="194"/>
      <c r="SCQ8" s="194"/>
      <c r="SCR8" s="195"/>
      <c r="SCS8" s="196"/>
      <c r="SCT8" s="197"/>
      <c r="SCU8" s="197"/>
      <c r="SCV8" s="231"/>
      <c r="SCX8" s="223"/>
      <c r="SCY8" s="225"/>
      <c r="SCZ8" s="226"/>
      <c r="SDA8" s="227"/>
      <c r="SDC8" s="228"/>
      <c r="SDD8" s="229"/>
      <c r="SDE8" s="230"/>
      <c r="SDF8" s="194"/>
      <c r="SDG8" s="194"/>
      <c r="SDH8" s="195"/>
      <c r="SDI8" s="196"/>
      <c r="SDJ8" s="197"/>
      <c r="SDK8" s="197"/>
      <c r="SDL8" s="231"/>
      <c r="SDN8" s="223"/>
      <c r="SDO8" s="225"/>
      <c r="SDP8" s="226"/>
      <c r="SDQ8" s="227"/>
      <c r="SDS8" s="228"/>
      <c r="SDT8" s="229"/>
      <c r="SDU8" s="230"/>
      <c r="SDV8" s="194"/>
      <c r="SDW8" s="194"/>
      <c r="SDX8" s="195"/>
      <c r="SDY8" s="196"/>
      <c r="SDZ8" s="197"/>
      <c r="SEA8" s="197"/>
      <c r="SEB8" s="231"/>
      <c r="SED8" s="223"/>
      <c r="SEE8" s="225"/>
      <c r="SEF8" s="226"/>
      <c r="SEG8" s="227"/>
      <c r="SEI8" s="228"/>
      <c r="SEJ8" s="229"/>
      <c r="SEK8" s="230"/>
      <c r="SEL8" s="194"/>
      <c r="SEM8" s="194"/>
      <c r="SEN8" s="195"/>
      <c r="SEO8" s="196"/>
      <c r="SEP8" s="197"/>
      <c r="SEQ8" s="197"/>
      <c r="SER8" s="231"/>
      <c r="SET8" s="223"/>
      <c r="SEU8" s="225"/>
      <c r="SEV8" s="226"/>
      <c r="SEW8" s="227"/>
      <c r="SEY8" s="228"/>
      <c r="SEZ8" s="229"/>
      <c r="SFA8" s="230"/>
      <c r="SFB8" s="194"/>
      <c r="SFC8" s="194"/>
      <c r="SFD8" s="195"/>
      <c r="SFE8" s="196"/>
      <c r="SFF8" s="197"/>
      <c r="SFG8" s="197"/>
      <c r="SFH8" s="231"/>
      <c r="SFJ8" s="223"/>
      <c r="SFK8" s="225"/>
      <c r="SFL8" s="226"/>
      <c r="SFM8" s="227"/>
      <c r="SFO8" s="228"/>
      <c r="SFP8" s="229"/>
      <c r="SFQ8" s="230"/>
      <c r="SFR8" s="194"/>
      <c r="SFS8" s="194"/>
      <c r="SFT8" s="195"/>
      <c r="SFU8" s="196"/>
      <c r="SFV8" s="197"/>
      <c r="SFW8" s="197"/>
      <c r="SFX8" s="231"/>
      <c r="SFZ8" s="223"/>
      <c r="SGA8" s="225"/>
      <c r="SGB8" s="226"/>
      <c r="SGC8" s="227"/>
      <c r="SGE8" s="228"/>
      <c r="SGF8" s="229"/>
      <c r="SGG8" s="230"/>
      <c r="SGH8" s="194"/>
      <c r="SGI8" s="194"/>
      <c r="SGJ8" s="195"/>
      <c r="SGK8" s="196"/>
      <c r="SGL8" s="197"/>
      <c r="SGM8" s="197"/>
      <c r="SGN8" s="231"/>
      <c r="SGP8" s="223"/>
      <c r="SGQ8" s="225"/>
      <c r="SGR8" s="226"/>
      <c r="SGS8" s="227"/>
      <c r="SGU8" s="228"/>
      <c r="SGV8" s="229"/>
      <c r="SGW8" s="230"/>
      <c r="SGX8" s="194"/>
      <c r="SGY8" s="194"/>
      <c r="SGZ8" s="195"/>
      <c r="SHA8" s="196"/>
      <c r="SHB8" s="197"/>
      <c r="SHC8" s="197"/>
      <c r="SHD8" s="231"/>
      <c r="SHF8" s="223"/>
      <c r="SHG8" s="225"/>
      <c r="SHH8" s="226"/>
      <c r="SHI8" s="227"/>
      <c r="SHK8" s="228"/>
      <c r="SHL8" s="229"/>
      <c r="SHM8" s="230"/>
      <c r="SHN8" s="194"/>
      <c r="SHO8" s="194"/>
      <c r="SHP8" s="195"/>
      <c r="SHQ8" s="196"/>
      <c r="SHR8" s="197"/>
      <c r="SHS8" s="197"/>
      <c r="SHT8" s="231"/>
      <c r="SHV8" s="223"/>
      <c r="SHW8" s="225"/>
      <c r="SHX8" s="226"/>
      <c r="SHY8" s="227"/>
      <c r="SIA8" s="228"/>
      <c r="SIB8" s="229"/>
      <c r="SIC8" s="230"/>
      <c r="SID8" s="194"/>
      <c r="SIE8" s="194"/>
      <c r="SIF8" s="195"/>
      <c r="SIG8" s="196"/>
      <c r="SIH8" s="197"/>
      <c r="SII8" s="197"/>
      <c r="SIJ8" s="231"/>
      <c r="SIL8" s="223"/>
      <c r="SIM8" s="225"/>
      <c r="SIN8" s="226"/>
      <c r="SIO8" s="227"/>
      <c r="SIQ8" s="228"/>
      <c r="SIR8" s="229"/>
      <c r="SIS8" s="230"/>
      <c r="SIT8" s="194"/>
      <c r="SIU8" s="194"/>
      <c r="SIV8" s="195"/>
      <c r="SIW8" s="196"/>
      <c r="SIX8" s="197"/>
      <c r="SIY8" s="197"/>
      <c r="SIZ8" s="231"/>
      <c r="SJB8" s="223"/>
      <c r="SJC8" s="225"/>
      <c r="SJD8" s="226"/>
      <c r="SJE8" s="227"/>
      <c r="SJG8" s="228"/>
      <c r="SJH8" s="229"/>
      <c r="SJI8" s="230"/>
      <c r="SJJ8" s="194"/>
      <c r="SJK8" s="194"/>
      <c r="SJL8" s="195"/>
      <c r="SJM8" s="196"/>
      <c r="SJN8" s="197"/>
      <c r="SJO8" s="197"/>
      <c r="SJP8" s="231"/>
      <c r="SJR8" s="223"/>
      <c r="SJS8" s="225"/>
      <c r="SJT8" s="226"/>
      <c r="SJU8" s="227"/>
      <c r="SJW8" s="228"/>
      <c r="SJX8" s="229"/>
      <c r="SJY8" s="230"/>
      <c r="SJZ8" s="194"/>
      <c r="SKA8" s="194"/>
      <c r="SKB8" s="195"/>
      <c r="SKC8" s="196"/>
      <c r="SKD8" s="197"/>
      <c r="SKE8" s="197"/>
      <c r="SKF8" s="231"/>
      <c r="SKH8" s="223"/>
      <c r="SKI8" s="225"/>
      <c r="SKJ8" s="226"/>
      <c r="SKK8" s="227"/>
      <c r="SKM8" s="228"/>
      <c r="SKN8" s="229"/>
      <c r="SKO8" s="230"/>
      <c r="SKP8" s="194"/>
      <c r="SKQ8" s="194"/>
      <c r="SKR8" s="195"/>
      <c r="SKS8" s="196"/>
      <c r="SKT8" s="197"/>
      <c r="SKU8" s="197"/>
      <c r="SKV8" s="231"/>
      <c r="SKX8" s="223"/>
      <c r="SKY8" s="225"/>
      <c r="SKZ8" s="226"/>
      <c r="SLA8" s="227"/>
      <c r="SLC8" s="228"/>
      <c r="SLD8" s="229"/>
      <c r="SLE8" s="230"/>
      <c r="SLF8" s="194"/>
      <c r="SLG8" s="194"/>
      <c r="SLH8" s="195"/>
      <c r="SLI8" s="196"/>
      <c r="SLJ8" s="197"/>
      <c r="SLK8" s="197"/>
      <c r="SLL8" s="231"/>
      <c r="SLN8" s="223"/>
      <c r="SLO8" s="225"/>
      <c r="SLP8" s="226"/>
      <c r="SLQ8" s="227"/>
      <c r="SLS8" s="228"/>
      <c r="SLT8" s="229"/>
      <c r="SLU8" s="230"/>
      <c r="SLV8" s="194"/>
      <c r="SLW8" s="194"/>
      <c r="SLX8" s="195"/>
      <c r="SLY8" s="196"/>
      <c r="SLZ8" s="197"/>
      <c r="SMA8" s="197"/>
      <c r="SMB8" s="231"/>
      <c r="SMD8" s="223"/>
      <c r="SME8" s="225"/>
      <c r="SMF8" s="226"/>
      <c r="SMG8" s="227"/>
      <c r="SMI8" s="228"/>
      <c r="SMJ8" s="229"/>
      <c r="SMK8" s="230"/>
      <c r="SML8" s="194"/>
      <c r="SMM8" s="194"/>
      <c r="SMN8" s="195"/>
      <c r="SMO8" s="196"/>
      <c r="SMP8" s="197"/>
      <c r="SMQ8" s="197"/>
      <c r="SMR8" s="231"/>
      <c r="SMT8" s="223"/>
      <c r="SMU8" s="225"/>
      <c r="SMV8" s="226"/>
      <c r="SMW8" s="227"/>
      <c r="SMY8" s="228"/>
      <c r="SMZ8" s="229"/>
      <c r="SNA8" s="230"/>
      <c r="SNB8" s="194"/>
      <c r="SNC8" s="194"/>
      <c r="SND8" s="195"/>
      <c r="SNE8" s="196"/>
      <c r="SNF8" s="197"/>
      <c r="SNG8" s="197"/>
      <c r="SNH8" s="231"/>
      <c r="SNJ8" s="223"/>
      <c r="SNK8" s="225"/>
      <c r="SNL8" s="226"/>
      <c r="SNM8" s="227"/>
      <c r="SNO8" s="228"/>
      <c r="SNP8" s="229"/>
      <c r="SNQ8" s="230"/>
      <c r="SNR8" s="194"/>
      <c r="SNS8" s="194"/>
      <c r="SNT8" s="195"/>
      <c r="SNU8" s="196"/>
      <c r="SNV8" s="197"/>
      <c r="SNW8" s="197"/>
      <c r="SNX8" s="231"/>
      <c r="SNZ8" s="223"/>
      <c r="SOA8" s="225"/>
      <c r="SOB8" s="226"/>
      <c r="SOC8" s="227"/>
      <c r="SOE8" s="228"/>
      <c r="SOF8" s="229"/>
      <c r="SOG8" s="230"/>
      <c r="SOH8" s="194"/>
      <c r="SOI8" s="194"/>
      <c r="SOJ8" s="195"/>
      <c r="SOK8" s="196"/>
      <c r="SOL8" s="197"/>
      <c r="SOM8" s="197"/>
      <c r="SON8" s="231"/>
      <c r="SOP8" s="223"/>
      <c r="SOQ8" s="225"/>
      <c r="SOR8" s="226"/>
      <c r="SOS8" s="227"/>
      <c r="SOU8" s="228"/>
      <c r="SOV8" s="229"/>
      <c r="SOW8" s="230"/>
      <c r="SOX8" s="194"/>
      <c r="SOY8" s="194"/>
      <c r="SOZ8" s="195"/>
      <c r="SPA8" s="196"/>
      <c r="SPB8" s="197"/>
      <c r="SPC8" s="197"/>
      <c r="SPD8" s="231"/>
      <c r="SPF8" s="223"/>
      <c r="SPG8" s="225"/>
      <c r="SPH8" s="226"/>
      <c r="SPI8" s="227"/>
      <c r="SPK8" s="228"/>
      <c r="SPL8" s="229"/>
      <c r="SPM8" s="230"/>
      <c r="SPN8" s="194"/>
      <c r="SPO8" s="194"/>
      <c r="SPP8" s="195"/>
      <c r="SPQ8" s="196"/>
      <c r="SPR8" s="197"/>
      <c r="SPS8" s="197"/>
      <c r="SPT8" s="231"/>
      <c r="SPV8" s="223"/>
      <c r="SPW8" s="225"/>
      <c r="SPX8" s="226"/>
      <c r="SPY8" s="227"/>
      <c r="SQA8" s="228"/>
      <c r="SQB8" s="229"/>
      <c r="SQC8" s="230"/>
      <c r="SQD8" s="194"/>
      <c r="SQE8" s="194"/>
      <c r="SQF8" s="195"/>
      <c r="SQG8" s="196"/>
      <c r="SQH8" s="197"/>
      <c r="SQI8" s="197"/>
      <c r="SQJ8" s="231"/>
      <c r="SQL8" s="223"/>
      <c r="SQM8" s="225"/>
      <c r="SQN8" s="226"/>
      <c r="SQO8" s="227"/>
      <c r="SQQ8" s="228"/>
      <c r="SQR8" s="229"/>
      <c r="SQS8" s="230"/>
      <c r="SQT8" s="194"/>
      <c r="SQU8" s="194"/>
      <c r="SQV8" s="195"/>
      <c r="SQW8" s="196"/>
      <c r="SQX8" s="197"/>
      <c r="SQY8" s="197"/>
      <c r="SQZ8" s="231"/>
      <c r="SRB8" s="223"/>
      <c r="SRC8" s="225"/>
      <c r="SRD8" s="226"/>
      <c r="SRE8" s="227"/>
      <c r="SRG8" s="228"/>
      <c r="SRH8" s="229"/>
      <c r="SRI8" s="230"/>
      <c r="SRJ8" s="194"/>
      <c r="SRK8" s="194"/>
      <c r="SRL8" s="195"/>
      <c r="SRM8" s="196"/>
      <c r="SRN8" s="197"/>
      <c r="SRO8" s="197"/>
      <c r="SRP8" s="231"/>
      <c r="SRR8" s="223"/>
      <c r="SRS8" s="225"/>
      <c r="SRT8" s="226"/>
      <c r="SRU8" s="227"/>
      <c r="SRW8" s="228"/>
      <c r="SRX8" s="229"/>
      <c r="SRY8" s="230"/>
      <c r="SRZ8" s="194"/>
      <c r="SSA8" s="194"/>
      <c r="SSB8" s="195"/>
      <c r="SSC8" s="196"/>
      <c r="SSD8" s="197"/>
      <c r="SSE8" s="197"/>
      <c r="SSF8" s="231"/>
      <c r="SSH8" s="223"/>
      <c r="SSI8" s="225"/>
      <c r="SSJ8" s="226"/>
      <c r="SSK8" s="227"/>
      <c r="SSM8" s="228"/>
      <c r="SSN8" s="229"/>
      <c r="SSO8" s="230"/>
      <c r="SSP8" s="194"/>
      <c r="SSQ8" s="194"/>
      <c r="SSR8" s="195"/>
      <c r="SSS8" s="196"/>
      <c r="SST8" s="197"/>
      <c r="SSU8" s="197"/>
      <c r="SSV8" s="231"/>
      <c r="SSX8" s="223"/>
      <c r="SSY8" s="225"/>
      <c r="SSZ8" s="226"/>
      <c r="STA8" s="227"/>
      <c r="STC8" s="228"/>
      <c r="STD8" s="229"/>
      <c r="STE8" s="230"/>
      <c r="STF8" s="194"/>
      <c r="STG8" s="194"/>
      <c r="STH8" s="195"/>
      <c r="STI8" s="196"/>
      <c r="STJ8" s="197"/>
      <c r="STK8" s="197"/>
      <c r="STL8" s="231"/>
      <c r="STN8" s="223"/>
      <c r="STO8" s="225"/>
      <c r="STP8" s="226"/>
      <c r="STQ8" s="227"/>
      <c r="STS8" s="228"/>
      <c r="STT8" s="229"/>
      <c r="STU8" s="230"/>
      <c r="STV8" s="194"/>
      <c r="STW8" s="194"/>
      <c r="STX8" s="195"/>
      <c r="STY8" s="196"/>
      <c r="STZ8" s="197"/>
      <c r="SUA8" s="197"/>
      <c r="SUB8" s="231"/>
      <c r="SUD8" s="223"/>
      <c r="SUE8" s="225"/>
      <c r="SUF8" s="226"/>
      <c r="SUG8" s="227"/>
      <c r="SUI8" s="228"/>
      <c r="SUJ8" s="229"/>
      <c r="SUK8" s="230"/>
      <c r="SUL8" s="194"/>
      <c r="SUM8" s="194"/>
      <c r="SUN8" s="195"/>
      <c r="SUO8" s="196"/>
      <c r="SUP8" s="197"/>
      <c r="SUQ8" s="197"/>
      <c r="SUR8" s="231"/>
      <c r="SUT8" s="223"/>
      <c r="SUU8" s="225"/>
      <c r="SUV8" s="226"/>
      <c r="SUW8" s="227"/>
      <c r="SUY8" s="228"/>
      <c r="SUZ8" s="229"/>
      <c r="SVA8" s="230"/>
      <c r="SVB8" s="194"/>
      <c r="SVC8" s="194"/>
      <c r="SVD8" s="195"/>
      <c r="SVE8" s="196"/>
      <c r="SVF8" s="197"/>
      <c r="SVG8" s="197"/>
      <c r="SVH8" s="231"/>
      <c r="SVJ8" s="223"/>
      <c r="SVK8" s="225"/>
      <c r="SVL8" s="226"/>
      <c r="SVM8" s="227"/>
      <c r="SVO8" s="228"/>
      <c r="SVP8" s="229"/>
      <c r="SVQ8" s="230"/>
      <c r="SVR8" s="194"/>
      <c r="SVS8" s="194"/>
      <c r="SVT8" s="195"/>
      <c r="SVU8" s="196"/>
      <c r="SVV8" s="197"/>
      <c r="SVW8" s="197"/>
      <c r="SVX8" s="231"/>
      <c r="SVZ8" s="223"/>
      <c r="SWA8" s="225"/>
      <c r="SWB8" s="226"/>
      <c r="SWC8" s="227"/>
      <c r="SWE8" s="228"/>
      <c r="SWF8" s="229"/>
      <c r="SWG8" s="230"/>
      <c r="SWH8" s="194"/>
      <c r="SWI8" s="194"/>
      <c r="SWJ8" s="195"/>
      <c r="SWK8" s="196"/>
      <c r="SWL8" s="197"/>
      <c r="SWM8" s="197"/>
      <c r="SWN8" s="231"/>
      <c r="SWP8" s="223"/>
      <c r="SWQ8" s="225"/>
      <c r="SWR8" s="226"/>
      <c r="SWS8" s="227"/>
      <c r="SWU8" s="228"/>
      <c r="SWV8" s="229"/>
      <c r="SWW8" s="230"/>
      <c r="SWX8" s="194"/>
      <c r="SWY8" s="194"/>
      <c r="SWZ8" s="195"/>
      <c r="SXA8" s="196"/>
      <c r="SXB8" s="197"/>
      <c r="SXC8" s="197"/>
      <c r="SXD8" s="231"/>
      <c r="SXF8" s="223"/>
      <c r="SXG8" s="225"/>
      <c r="SXH8" s="226"/>
      <c r="SXI8" s="227"/>
      <c r="SXK8" s="228"/>
      <c r="SXL8" s="229"/>
      <c r="SXM8" s="230"/>
      <c r="SXN8" s="194"/>
      <c r="SXO8" s="194"/>
      <c r="SXP8" s="195"/>
      <c r="SXQ8" s="196"/>
      <c r="SXR8" s="197"/>
      <c r="SXS8" s="197"/>
      <c r="SXT8" s="231"/>
      <c r="SXV8" s="223"/>
      <c r="SXW8" s="225"/>
      <c r="SXX8" s="226"/>
      <c r="SXY8" s="227"/>
      <c r="SYA8" s="228"/>
      <c r="SYB8" s="229"/>
      <c r="SYC8" s="230"/>
      <c r="SYD8" s="194"/>
      <c r="SYE8" s="194"/>
      <c r="SYF8" s="195"/>
      <c r="SYG8" s="196"/>
      <c r="SYH8" s="197"/>
      <c r="SYI8" s="197"/>
      <c r="SYJ8" s="231"/>
      <c r="SYL8" s="223"/>
      <c r="SYM8" s="225"/>
      <c r="SYN8" s="226"/>
      <c r="SYO8" s="227"/>
      <c r="SYQ8" s="228"/>
      <c r="SYR8" s="229"/>
      <c r="SYS8" s="230"/>
      <c r="SYT8" s="194"/>
      <c r="SYU8" s="194"/>
      <c r="SYV8" s="195"/>
      <c r="SYW8" s="196"/>
      <c r="SYX8" s="197"/>
      <c r="SYY8" s="197"/>
      <c r="SYZ8" s="231"/>
      <c r="SZB8" s="223"/>
      <c r="SZC8" s="225"/>
      <c r="SZD8" s="226"/>
      <c r="SZE8" s="227"/>
      <c r="SZG8" s="228"/>
      <c r="SZH8" s="229"/>
      <c r="SZI8" s="230"/>
      <c r="SZJ8" s="194"/>
      <c r="SZK8" s="194"/>
      <c r="SZL8" s="195"/>
      <c r="SZM8" s="196"/>
      <c r="SZN8" s="197"/>
      <c r="SZO8" s="197"/>
      <c r="SZP8" s="231"/>
      <c r="SZR8" s="223"/>
      <c r="SZS8" s="225"/>
      <c r="SZT8" s="226"/>
      <c r="SZU8" s="227"/>
      <c r="SZW8" s="228"/>
      <c r="SZX8" s="229"/>
      <c r="SZY8" s="230"/>
      <c r="SZZ8" s="194"/>
      <c r="TAA8" s="194"/>
      <c r="TAB8" s="195"/>
      <c r="TAC8" s="196"/>
      <c r="TAD8" s="197"/>
      <c r="TAE8" s="197"/>
      <c r="TAF8" s="231"/>
      <c r="TAH8" s="223"/>
      <c r="TAI8" s="225"/>
      <c r="TAJ8" s="226"/>
      <c r="TAK8" s="227"/>
      <c r="TAM8" s="228"/>
      <c r="TAN8" s="229"/>
      <c r="TAO8" s="230"/>
      <c r="TAP8" s="194"/>
      <c r="TAQ8" s="194"/>
      <c r="TAR8" s="195"/>
      <c r="TAS8" s="196"/>
      <c r="TAT8" s="197"/>
      <c r="TAU8" s="197"/>
      <c r="TAV8" s="231"/>
      <c r="TAX8" s="223"/>
      <c r="TAY8" s="225"/>
      <c r="TAZ8" s="226"/>
      <c r="TBA8" s="227"/>
      <c r="TBC8" s="228"/>
      <c r="TBD8" s="229"/>
      <c r="TBE8" s="230"/>
      <c r="TBF8" s="194"/>
      <c r="TBG8" s="194"/>
      <c r="TBH8" s="195"/>
      <c r="TBI8" s="196"/>
      <c r="TBJ8" s="197"/>
      <c r="TBK8" s="197"/>
      <c r="TBL8" s="231"/>
      <c r="TBN8" s="223"/>
      <c r="TBO8" s="225"/>
      <c r="TBP8" s="226"/>
      <c r="TBQ8" s="227"/>
      <c r="TBS8" s="228"/>
      <c r="TBT8" s="229"/>
      <c r="TBU8" s="230"/>
      <c r="TBV8" s="194"/>
      <c r="TBW8" s="194"/>
      <c r="TBX8" s="195"/>
      <c r="TBY8" s="196"/>
      <c r="TBZ8" s="197"/>
      <c r="TCA8" s="197"/>
      <c r="TCB8" s="231"/>
      <c r="TCD8" s="223"/>
      <c r="TCE8" s="225"/>
      <c r="TCF8" s="226"/>
      <c r="TCG8" s="227"/>
      <c r="TCI8" s="228"/>
      <c r="TCJ8" s="229"/>
      <c r="TCK8" s="230"/>
      <c r="TCL8" s="194"/>
      <c r="TCM8" s="194"/>
      <c r="TCN8" s="195"/>
      <c r="TCO8" s="196"/>
      <c r="TCP8" s="197"/>
      <c r="TCQ8" s="197"/>
      <c r="TCR8" s="231"/>
      <c r="TCT8" s="223"/>
      <c r="TCU8" s="225"/>
      <c r="TCV8" s="226"/>
      <c r="TCW8" s="227"/>
      <c r="TCY8" s="228"/>
      <c r="TCZ8" s="229"/>
      <c r="TDA8" s="230"/>
      <c r="TDB8" s="194"/>
      <c r="TDC8" s="194"/>
      <c r="TDD8" s="195"/>
      <c r="TDE8" s="196"/>
      <c r="TDF8" s="197"/>
      <c r="TDG8" s="197"/>
      <c r="TDH8" s="231"/>
      <c r="TDJ8" s="223"/>
      <c r="TDK8" s="225"/>
      <c r="TDL8" s="226"/>
      <c r="TDM8" s="227"/>
      <c r="TDO8" s="228"/>
      <c r="TDP8" s="229"/>
      <c r="TDQ8" s="230"/>
      <c r="TDR8" s="194"/>
      <c r="TDS8" s="194"/>
      <c r="TDT8" s="195"/>
      <c r="TDU8" s="196"/>
      <c r="TDV8" s="197"/>
      <c r="TDW8" s="197"/>
      <c r="TDX8" s="231"/>
      <c r="TDZ8" s="223"/>
      <c r="TEA8" s="225"/>
      <c r="TEB8" s="226"/>
      <c r="TEC8" s="227"/>
      <c r="TEE8" s="228"/>
      <c r="TEF8" s="229"/>
      <c r="TEG8" s="230"/>
      <c r="TEH8" s="194"/>
      <c r="TEI8" s="194"/>
      <c r="TEJ8" s="195"/>
      <c r="TEK8" s="196"/>
      <c r="TEL8" s="197"/>
      <c r="TEM8" s="197"/>
      <c r="TEN8" s="231"/>
      <c r="TEP8" s="223"/>
      <c r="TEQ8" s="225"/>
      <c r="TER8" s="226"/>
      <c r="TES8" s="227"/>
      <c r="TEU8" s="228"/>
      <c r="TEV8" s="229"/>
      <c r="TEW8" s="230"/>
      <c r="TEX8" s="194"/>
      <c r="TEY8" s="194"/>
      <c r="TEZ8" s="195"/>
      <c r="TFA8" s="196"/>
      <c r="TFB8" s="197"/>
      <c r="TFC8" s="197"/>
      <c r="TFD8" s="231"/>
      <c r="TFF8" s="223"/>
      <c r="TFG8" s="225"/>
      <c r="TFH8" s="226"/>
      <c r="TFI8" s="227"/>
      <c r="TFK8" s="228"/>
      <c r="TFL8" s="229"/>
      <c r="TFM8" s="230"/>
      <c r="TFN8" s="194"/>
      <c r="TFO8" s="194"/>
      <c r="TFP8" s="195"/>
      <c r="TFQ8" s="196"/>
      <c r="TFR8" s="197"/>
      <c r="TFS8" s="197"/>
      <c r="TFT8" s="231"/>
      <c r="TFV8" s="223"/>
      <c r="TFW8" s="225"/>
      <c r="TFX8" s="226"/>
      <c r="TFY8" s="227"/>
      <c r="TGA8" s="228"/>
      <c r="TGB8" s="229"/>
      <c r="TGC8" s="230"/>
      <c r="TGD8" s="194"/>
      <c r="TGE8" s="194"/>
      <c r="TGF8" s="195"/>
      <c r="TGG8" s="196"/>
      <c r="TGH8" s="197"/>
      <c r="TGI8" s="197"/>
      <c r="TGJ8" s="231"/>
      <c r="TGL8" s="223"/>
      <c r="TGM8" s="225"/>
      <c r="TGN8" s="226"/>
      <c r="TGO8" s="227"/>
      <c r="TGQ8" s="228"/>
      <c r="TGR8" s="229"/>
      <c r="TGS8" s="230"/>
      <c r="TGT8" s="194"/>
      <c r="TGU8" s="194"/>
      <c r="TGV8" s="195"/>
      <c r="TGW8" s="196"/>
      <c r="TGX8" s="197"/>
      <c r="TGY8" s="197"/>
      <c r="TGZ8" s="231"/>
      <c r="THB8" s="223"/>
      <c r="THC8" s="225"/>
      <c r="THD8" s="226"/>
      <c r="THE8" s="227"/>
      <c r="THG8" s="228"/>
      <c r="THH8" s="229"/>
      <c r="THI8" s="230"/>
      <c r="THJ8" s="194"/>
      <c r="THK8" s="194"/>
      <c r="THL8" s="195"/>
      <c r="THM8" s="196"/>
      <c r="THN8" s="197"/>
      <c r="THO8" s="197"/>
      <c r="THP8" s="231"/>
      <c r="THR8" s="223"/>
      <c r="THS8" s="225"/>
      <c r="THT8" s="226"/>
      <c r="THU8" s="227"/>
      <c r="THW8" s="228"/>
      <c r="THX8" s="229"/>
      <c r="THY8" s="230"/>
      <c r="THZ8" s="194"/>
      <c r="TIA8" s="194"/>
      <c r="TIB8" s="195"/>
      <c r="TIC8" s="196"/>
      <c r="TID8" s="197"/>
      <c r="TIE8" s="197"/>
      <c r="TIF8" s="231"/>
      <c r="TIH8" s="223"/>
      <c r="TII8" s="225"/>
      <c r="TIJ8" s="226"/>
      <c r="TIK8" s="227"/>
      <c r="TIM8" s="228"/>
      <c r="TIN8" s="229"/>
      <c r="TIO8" s="230"/>
      <c r="TIP8" s="194"/>
      <c r="TIQ8" s="194"/>
      <c r="TIR8" s="195"/>
      <c r="TIS8" s="196"/>
      <c r="TIT8" s="197"/>
      <c r="TIU8" s="197"/>
      <c r="TIV8" s="231"/>
      <c r="TIX8" s="223"/>
      <c r="TIY8" s="225"/>
      <c r="TIZ8" s="226"/>
      <c r="TJA8" s="227"/>
      <c r="TJC8" s="228"/>
      <c r="TJD8" s="229"/>
      <c r="TJE8" s="230"/>
      <c r="TJF8" s="194"/>
      <c r="TJG8" s="194"/>
      <c r="TJH8" s="195"/>
      <c r="TJI8" s="196"/>
      <c r="TJJ8" s="197"/>
      <c r="TJK8" s="197"/>
      <c r="TJL8" s="231"/>
      <c r="TJN8" s="223"/>
      <c r="TJO8" s="225"/>
      <c r="TJP8" s="226"/>
      <c r="TJQ8" s="227"/>
      <c r="TJS8" s="228"/>
      <c r="TJT8" s="229"/>
      <c r="TJU8" s="230"/>
      <c r="TJV8" s="194"/>
      <c r="TJW8" s="194"/>
      <c r="TJX8" s="195"/>
      <c r="TJY8" s="196"/>
      <c r="TJZ8" s="197"/>
      <c r="TKA8" s="197"/>
      <c r="TKB8" s="231"/>
      <c r="TKD8" s="223"/>
      <c r="TKE8" s="225"/>
      <c r="TKF8" s="226"/>
      <c r="TKG8" s="227"/>
      <c r="TKI8" s="228"/>
      <c r="TKJ8" s="229"/>
      <c r="TKK8" s="230"/>
      <c r="TKL8" s="194"/>
      <c r="TKM8" s="194"/>
      <c r="TKN8" s="195"/>
      <c r="TKO8" s="196"/>
      <c r="TKP8" s="197"/>
      <c r="TKQ8" s="197"/>
      <c r="TKR8" s="231"/>
      <c r="TKT8" s="223"/>
      <c r="TKU8" s="225"/>
      <c r="TKV8" s="226"/>
      <c r="TKW8" s="227"/>
      <c r="TKY8" s="228"/>
      <c r="TKZ8" s="229"/>
      <c r="TLA8" s="230"/>
      <c r="TLB8" s="194"/>
      <c r="TLC8" s="194"/>
      <c r="TLD8" s="195"/>
      <c r="TLE8" s="196"/>
      <c r="TLF8" s="197"/>
      <c r="TLG8" s="197"/>
      <c r="TLH8" s="231"/>
      <c r="TLJ8" s="223"/>
      <c r="TLK8" s="225"/>
      <c r="TLL8" s="226"/>
      <c r="TLM8" s="227"/>
      <c r="TLO8" s="228"/>
      <c r="TLP8" s="229"/>
      <c r="TLQ8" s="230"/>
      <c r="TLR8" s="194"/>
      <c r="TLS8" s="194"/>
      <c r="TLT8" s="195"/>
      <c r="TLU8" s="196"/>
      <c r="TLV8" s="197"/>
      <c r="TLW8" s="197"/>
      <c r="TLX8" s="231"/>
      <c r="TLZ8" s="223"/>
      <c r="TMA8" s="225"/>
      <c r="TMB8" s="226"/>
      <c r="TMC8" s="227"/>
      <c r="TME8" s="228"/>
      <c r="TMF8" s="229"/>
      <c r="TMG8" s="230"/>
      <c r="TMH8" s="194"/>
      <c r="TMI8" s="194"/>
      <c r="TMJ8" s="195"/>
      <c r="TMK8" s="196"/>
      <c r="TML8" s="197"/>
      <c r="TMM8" s="197"/>
      <c r="TMN8" s="231"/>
      <c r="TMP8" s="223"/>
      <c r="TMQ8" s="225"/>
      <c r="TMR8" s="226"/>
      <c r="TMS8" s="227"/>
      <c r="TMU8" s="228"/>
      <c r="TMV8" s="229"/>
      <c r="TMW8" s="230"/>
      <c r="TMX8" s="194"/>
      <c r="TMY8" s="194"/>
      <c r="TMZ8" s="195"/>
      <c r="TNA8" s="196"/>
      <c r="TNB8" s="197"/>
      <c r="TNC8" s="197"/>
      <c r="TND8" s="231"/>
      <c r="TNF8" s="223"/>
      <c r="TNG8" s="225"/>
      <c r="TNH8" s="226"/>
      <c r="TNI8" s="227"/>
      <c r="TNK8" s="228"/>
      <c r="TNL8" s="229"/>
      <c r="TNM8" s="230"/>
      <c r="TNN8" s="194"/>
      <c r="TNO8" s="194"/>
      <c r="TNP8" s="195"/>
      <c r="TNQ8" s="196"/>
      <c r="TNR8" s="197"/>
      <c r="TNS8" s="197"/>
      <c r="TNT8" s="231"/>
      <c r="TNV8" s="223"/>
      <c r="TNW8" s="225"/>
      <c r="TNX8" s="226"/>
      <c r="TNY8" s="227"/>
      <c r="TOA8" s="228"/>
      <c r="TOB8" s="229"/>
      <c r="TOC8" s="230"/>
      <c r="TOD8" s="194"/>
      <c r="TOE8" s="194"/>
      <c r="TOF8" s="195"/>
      <c r="TOG8" s="196"/>
      <c r="TOH8" s="197"/>
      <c r="TOI8" s="197"/>
      <c r="TOJ8" s="231"/>
      <c r="TOL8" s="223"/>
      <c r="TOM8" s="225"/>
      <c r="TON8" s="226"/>
      <c r="TOO8" s="227"/>
      <c r="TOQ8" s="228"/>
      <c r="TOR8" s="229"/>
      <c r="TOS8" s="230"/>
      <c r="TOT8" s="194"/>
      <c r="TOU8" s="194"/>
      <c r="TOV8" s="195"/>
      <c r="TOW8" s="196"/>
      <c r="TOX8" s="197"/>
      <c r="TOY8" s="197"/>
      <c r="TOZ8" s="231"/>
      <c r="TPB8" s="223"/>
      <c r="TPC8" s="225"/>
      <c r="TPD8" s="226"/>
      <c r="TPE8" s="227"/>
      <c r="TPG8" s="228"/>
      <c r="TPH8" s="229"/>
      <c r="TPI8" s="230"/>
      <c r="TPJ8" s="194"/>
      <c r="TPK8" s="194"/>
      <c r="TPL8" s="195"/>
      <c r="TPM8" s="196"/>
      <c r="TPN8" s="197"/>
      <c r="TPO8" s="197"/>
      <c r="TPP8" s="231"/>
      <c r="TPR8" s="223"/>
      <c r="TPS8" s="225"/>
      <c r="TPT8" s="226"/>
      <c r="TPU8" s="227"/>
      <c r="TPW8" s="228"/>
      <c r="TPX8" s="229"/>
      <c r="TPY8" s="230"/>
      <c r="TPZ8" s="194"/>
      <c r="TQA8" s="194"/>
      <c r="TQB8" s="195"/>
      <c r="TQC8" s="196"/>
      <c r="TQD8" s="197"/>
      <c r="TQE8" s="197"/>
      <c r="TQF8" s="231"/>
      <c r="TQH8" s="223"/>
      <c r="TQI8" s="225"/>
      <c r="TQJ8" s="226"/>
      <c r="TQK8" s="227"/>
      <c r="TQM8" s="228"/>
      <c r="TQN8" s="229"/>
      <c r="TQO8" s="230"/>
      <c r="TQP8" s="194"/>
      <c r="TQQ8" s="194"/>
      <c r="TQR8" s="195"/>
      <c r="TQS8" s="196"/>
      <c r="TQT8" s="197"/>
      <c r="TQU8" s="197"/>
      <c r="TQV8" s="231"/>
      <c r="TQX8" s="223"/>
      <c r="TQY8" s="225"/>
      <c r="TQZ8" s="226"/>
      <c r="TRA8" s="227"/>
      <c r="TRC8" s="228"/>
      <c r="TRD8" s="229"/>
      <c r="TRE8" s="230"/>
      <c r="TRF8" s="194"/>
      <c r="TRG8" s="194"/>
      <c r="TRH8" s="195"/>
      <c r="TRI8" s="196"/>
      <c r="TRJ8" s="197"/>
      <c r="TRK8" s="197"/>
      <c r="TRL8" s="231"/>
      <c r="TRN8" s="223"/>
      <c r="TRO8" s="225"/>
      <c r="TRP8" s="226"/>
      <c r="TRQ8" s="227"/>
      <c r="TRS8" s="228"/>
      <c r="TRT8" s="229"/>
      <c r="TRU8" s="230"/>
      <c r="TRV8" s="194"/>
      <c r="TRW8" s="194"/>
      <c r="TRX8" s="195"/>
      <c r="TRY8" s="196"/>
      <c r="TRZ8" s="197"/>
      <c r="TSA8" s="197"/>
      <c r="TSB8" s="231"/>
      <c r="TSD8" s="223"/>
      <c r="TSE8" s="225"/>
      <c r="TSF8" s="226"/>
      <c r="TSG8" s="227"/>
      <c r="TSI8" s="228"/>
      <c r="TSJ8" s="229"/>
      <c r="TSK8" s="230"/>
      <c r="TSL8" s="194"/>
      <c r="TSM8" s="194"/>
      <c r="TSN8" s="195"/>
      <c r="TSO8" s="196"/>
      <c r="TSP8" s="197"/>
      <c r="TSQ8" s="197"/>
      <c r="TSR8" s="231"/>
      <c r="TST8" s="223"/>
      <c r="TSU8" s="225"/>
      <c r="TSV8" s="226"/>
      <c r="TSW8" s="227"/>
      <c r="TSY8" s="228"/>
      <c r="TSZ8" s="229"/>
      <c r="TTA8" s="230"/>
      <c r="TTB8" s="194"/>
      <c r="TTC8" s="194"/>
      <c r="TTD8" s="195"/>
      <c r="TTE8" s="196"/>
      <c r="TTF8" s="197"/>
      <c r="TTG8" s="197"/>
      <c r="TTH8" s="231"/>
      <c r="TTJ8" s="223"/>
      <c r="TTK8" s="225"/>
      <c r="TTL8" s="226"/>
      <c r="TTM8" s="227"/>
      <c r="TTO8" s="228"/>
      <c r="TTP8" s="229"/>
      <c r="TTQ8" s="230"/>
      <c r="TTR8" s="194"/>
      <c r="TTS8" s="194"/>
      <c r="TTT8" s="195"/>
      <c r="TTU8" s="196"/>
      <c r="TTV8" s="197"/>
      <c r="TTW8" s="197"/>
      <c r="TTX8" s="231"/>
      <c r="TTZ8" s="223"/>
      <c r="TUA8" s="225"/>
      <c r="TUB8" s="226"/>
      <c r="TUC8" s="227"/>
      <c r="TUE8" s="228"/>
      <c r="TUF8" s="229"/>
      <c r="TUG8" s="230"/>
      <c r="TUH8" s="194"/>
      <c r="TUI8" s="194"/>
      <c r="TUJ8" s="195"/>
      <c r="TUK8" s="196"/>
      <c r="TUL8" s="197"/>
      <c r="TUM8" s="197"/>
      <c r="TUN8" s="231"/>
      <c r="TUP8" s="223"/>
      <c r="TUQ8" s="225"/>
      <c r="TUR8" s="226"/>
      <c r="TUS8" s="227"/>
      <c r="TUU8" s="228"/>
      <c r="TUV8" s="229"/>
      <c r="TUW8" s="230"/>
      <c r="TUX8" s="194"/>
      <c r="TUY8" s="194"/>
      <c r="TUZ8" s="195"/>
      <c r="TVA8" s="196"/>
      <c r="TVB8" s="197"/>
      <c r="TVC8" s="197"/>
      <c r="TVD8" s="231"/>
      <c r="TVF8" s="223"/>
      <c r="TVG8" s="225"/>
      <c r="TVH8" s="226"/>
      <c r="TVI8" s="227"/>
      <c r="TVK8" s="228"/>
      <c r="TVL8" s="229"/>
      <c r="TVM8" s="230"/>
      <c r="TVN8" s="194"/>
      <c r="TVO8" s="194"/>
      <c r="TVP8" s="195"/>
      <c r="TVQ8" s="196"/>
      <c r="TVR8" s="197"/>
      <c r="TVS8" s="197"/>
      <c r="TVT8" s="231"/>
      <c r="TVV8" s="223"/>
      <c r="TVW8" s="225"/>
      <c r="TVX8" s="226"/>
      <c r="TVY8" s="227"/>
      <c r="TWA8" s="228"/>
      <c r="TWB8" s="229"/>
      <c r="TWC8" s="230"/>
      <c r="TWD8" s="194"/>
      <c r="TWE8" s="194"/>
      <c r="TWF8" s="195"/>
      <c r="TWG8" s="196"/>
      <c r="TWH8" s="197"/>
      <c r="TWI8" s="197"/>
      <c r="TWJ8" s="231"/>
      <c r="TWL8" s="223"/>
      <c r="TWM8" s="225"/>
      <c r="TWN8" s="226"/>
      <c r="TWO8" s="227"/>
      <c r="TWQ8" s="228"/>
      <c r="TWR8" s="229"/>
      <c r="TWS8" s="230"/>
      <c r="TWT8" s="194"/>
      <c r="TWU8" s="194"/>
      <c r="TWV8" s="195"/>
      <c r="TWW8" s="196"/>
      <c r="TWX8" s="197"/>
      <c r="TWY8" s="197"/>
      <c r="TWZ8" s="231"/>
      <c r="TXB8" s="223"/>
      <c r="TXC8" s="225"/>
      <c r="TXD8" s="226"/>
      <c r="TXE8" s="227"/>
      <c r="TXG8" s="228"/>
      <c r="TXH8" s="229"/>
      <c r="TXI8" s="230"/>
      <c r="TXJ8" s="194"/>
      <c r="TXK8" s="194"/>
      <c r="TXL8" s="195"/>
      <c r="TXM8" s="196"/>
      <c r="TXN8" s="197"/>
      <c r="TXO8" s="197"/>
      <c r="TXP8" s="231"/>
      <c r="TXR8" s="223"/>
      <c r="TXS8" s="225"/>
      <c r="TXT8" s="226"/>
      <c r="TXU8" s="227"/>
      <c r="TXW8" s="228"/>
      <c r="TXX8" s="229"/>
      <c r="TXY8" s="230"/>
      <c r="TXZ8" s="194"/>
      <c r="TYA8" s="194"/>
      <c r="TYB8" s="195"/>
      <c r="TYC8" s="196"/>
      <c r="TYD8" s="197"/>
      <c r="TYE8" s="197"/>
      <c r="TYF8" s="231"/>
      <c r="TYH8" s="223"/>
      <c r="TYI8" s="225"/>
      <c r="TYJ8" s="226"/>
      <c r="TYK8" s="227"/>
      <c r="TYM8" s="228"/>
      <c r="TYN8" s="229"/>
      <c r="TYO8" s="230"/>
      <c r="TYP8" s="194"/>
      <c r="TYQ8" s="194"/>
      <c r="TYR8" s="195"/>
      <c r="TYS8" s="196"/>
      <c r="TYT8" s="197"/>
      <c r="TYU8" s="197"/>
      <c r="TYV8" s="231"/>
      <c r="TYX8" s="223"/>
      <c r="TYY8" s="225"/>
      <c r="TYZ8" s="226"/>
      <c r="TZA8" s="227"/>
      <c r="TZC8" s="228"/>
      <c r="TZD8" s="229"/>
      <c r="TZE8" s="230"/>
      <c r="TZF8" s="194"/>
      <c r="TZG8" s="194"/>
      <c r="TZH8" s="195"/>
      <c r="TZI8" s="196"/>
      <c r="TZJ8" s="197"/>
      <c r="TZK8" s="197"/>
      <c r="TZL8" s="231"/>
      <c r="TZN8" s="223"/>
      <c r="TZO8" s="225"/>
      <c r="TZP8" s="226"/>
      <c r="TZQ8" s="227"/>
      <c r="TZS8" s="228"/>
      <c r="TZT8" s="229"/>
      <c r="TZU8" s="230"/>
      <c r="TZV8" s="194"/>
      <c r="TZW8" s="194"/>
      <c r="TZX8" s="195"/>
      <c r="TZY8" s="196"/>
      <c r="TZZ8" s="197"/>
      <c r="UAA8" s="197"/>
      <c r="UAB8" s="231"/>
      <c r="UAD8" s="223"/>
      <c r="UAE8" s="225"/>
      <c r="UAF8" s="226"/>
      <c r="UAG8" s="227"/>
      <c r="UAI8" s="228"/>
      <c r="UAJ8" s="229"/>
      <c r="UAK8" s="230"/>
      <c r="UAL8" s="194"/>
      <c r="UAM8" s="194"/>
      <c r="UAN8" s="195"/>
      <c r="UAO8" s="196"/>
      <c r="UAP8" s="197"/>
      <c r="UAQ8" s="197"/>
      <c r="UAR8" s="231"/>
      <c r="UAT8" s="223"/>
      <c r="UAU8" s="225"/>
      <c r="UAV8" s="226"/>
      <c r="UAW8" s="227"/>
      <c r="UAY8" s="228"/>
      <c r="UAZ8" s="229"/>
      <c r="UBA8" s="230"/>
      <c r="UBB8" s="194"/>
      <c r="UBC8" s="194"/>
      <c r="UBD8" s="195"/>
      <c r="UBE8" s="196"/>
      <c r="UBF8" s="197"/>
      <c r="UBG8" s="197"/>
      <c r="UBH8" s="231"/>
      <c r="UBJ8" s="223"/>
      <c r="UBK8" s="225"/>
      <c r="UBL8" s="226"/>
      <c r="UBM8" s="227"/>
      <c r="UBO8" s="228"/>
      <c r="UBP8" s="229"/>
      <c r="UBQ8" s="230"/>
      <c r="UBR8" s="194"/>
      <c r="UBS8" s="194"/>
      <c r="UBT8" s="195"/>
      <c r="UBU8" s="196"/>
      <c r="UBV8" s="197"/>
      <c r="UBW8" s="197"/>
      <c r="UBX8" s="231"/>
      <c r="UBZ8" s="223"/>
      <c r="UCA8" s="225"/>
      <c r="UCB8" s="226"/>
      <c r="UCC8" s="227"/>
      <c r="UCE8" s="228"/>
      <c r="UCF8" s="229"/>
      <c r="UCG8" s="230"/>
      <c r="UCH8" s="194"/>
      <c r="UCI8" s="194"/>
      <c r="UCJ8" s="195"/>
      <c r="UCK8" s="196"/>
      <c r="UCL8" s="197"/>
      <c r="UCM8" s="197"/>
      <c r="UCN8" s="231"/>
      <c r="UCP8" s="223"/>
      <c r="UCQ8" s="225"/>
      <c r="UCR8" s="226"/>
      <c r="UCS8" s="227"/>
      <c r="UCU8" s="228"/>
      <c r="UCV8" s="229"/>
      <c r="UCW8" s="230"/>
      <c r="UCX8" s="194"/>
      <c r="UCY8" s="194"/>
      <c r="UCZ8" s="195"/>
      <c r="UDA8" s="196"/>
      <c r="UDB8" s="197"/>
      <c r="UDC8" s="197"/>
      <c r="UDD8" s="231"/>
      <c r="UDF8" s="223"/>
      <c r="UDG8" s="225"/>
      <c r="UDH8" s="226"/>
      <c r="UDI8" s="227"/>
      <c r="UDK8" s="228"/>
      <c r="UDL8" s="229"/>
      <c r="UDM8" s="230"/>
      <c r="UDN8" s="194"/>
      <c r="UDO8" s="194"/>
      <c r="UDP8" s="195"/>
      <c r="UDQ8" s="196"/>
      <c r="UDR8" s="197"/>
      <c r="UDS8" s="197"/>
      <c r="UDT8" s="231"/>
      <c r="UDV8" s="223"/>
      <c r="UDW8" s="225"/>
      <c r="UDX8" s="226"/>
      <c r="UDY8" s="227"/>
      <c r="UEA8" s="228"/>
      <c r="UEB8" s="229"/>
      <c r="UEC8" s="230"/>
      <c r="UED8" s="194"/>
      <c r="UEE8" s="194"/>
      <c r="UEF8" s="195"/>
      <c r="UEG8" s="196"/>
      <c r="UEH8" s="197"/>
      <c r="UEI8" s="197"/>
      <c r="UEJ8" s="231"/>
      <c r="UEL8" s="223"/>
      <c r="UEM8" s="225"/>
      <c r="UEN8" s="226"/>
      <c r="UEO8" s="227"/>
      <c r="UEQ8" s="228"/>
      <c r="UER8" s="229"/>
      <c r="UES8" s="230"/>
      <c r="UET8" s="194"/>
      <c r="UEU8" s="194"/>
      <c r="UEV8" s="195"/>
      <c r="UEW8" s="196"/>
      <c r="UEX8" s="197"/>
      <c r="UEY8" s="197"/>
      <c r="UEZ8" s="231"/>
      <c r="UFB8" s="223"/>
      <c r="UFC8" s="225"/>
      <c r="UFD8" s="226"/>
      <c r="UFE8" s="227"/>
      <c r="UFG8" s="228"/>
      <c r="UFH8" s="229"/>
      <c r="UFI8" s="230"/>
      <c r="UFJ8" s="194"/>
      <c r="UFK8" s="194"/>
      <c r="UFL8" s="195"/>
      <c r="UFM8" s="196"/>
      <c r="UFN8" s="197"/>
      <c r="UFO8" s="197"/>
      <c r="UFP8" s="231"/>
      <c r="UFR8" s="223"/>
      <c r="UFS8" s="225"/>
      <c r="UFT8" s="226"/>
      <c r="UFU8" s="227"/>
      <c r="UFW8" s="228"/>
      <c r="UFX8" s="229"/>
      <c r="UFY8" s="230"/>
      <c r="UFZ8" s="194"/>
      <c r="UGA8" s="194"/>
      <c r="UGB8" s="195"/>
      <c r="UGC8" s="196"/>
      <c r="UGD8" s="197"/>
      <c r="UGE8" s="197"/>
      <c r="UGF8" s="231"/>
      <c r="UGH8" s="223"/>
      <c r="UGI8" s="225"/>
      <c r="UGJ8" s="226"/>
      <c r="UGK8" s="227"/>
      <c r="UGM8" s="228"/>
      <c r="UGN8" s="229"/>
      <c r="UGO8" s="230"/>
      <c r="UGP8" s="194"/>
      <c r="UGQ8" s="194"/>
      <c r="UGR8" s="195"/>
      <c r="UGS8" s="196"/>
      <c r="UGT8" s="197"/>
      <c r="UGU8" s="197"/>
      <c r="UGV8" s="231"/>
      <c r="UGX8" s="223"/>
      <c r="UGY8" s="225"/>
      <c r="UGZ8" s="226"/>
      <c r="UHA8" s="227"/>
      <c r="UHC8" s="228"/>
      <c r="UHD8" s="229"/>
      <c r="UHE8" s="230"/>
      <c r="UHF8" s="194"/>
      <c r="UHG8" s="194"/>
      <c r="UHH8" s="195"/>
      <c r="UHI8" s="196"/>
      <c r="UHJ8" s="197"/>
      <c r="UHK8" s="197"/>
      <c r="UHL8" s="231"/>
      <c r="UHN8" s="223"/>
      <c r="UHO8" s="225"/>
      <c r="UHP8" s="226"/>
      <c r="UHQ8" s="227"/>
      <c r="UHS8" s="228"/>
      <c r="UHT8" s="229"/>
      <c r="UHU8" s="230"/>
      <c r="UHV8" s="194"/>
      <c r="UHW8" s="194"/>
      <c r="UHX8" s="195"/>
      <c r="UHY8" s="196"/>
      <c r="UHZ8" s="197"/>
      <c r="UIA8" s="197"/>
      <c r="UIB8" s="231"/>
      <c r="UID8" s="223"/>
      <c r="UIE8" s="225"/>
      <c r="UIF8" s="226"/>
      <c r="UIG8" s="227"/>
      <c r="UII8" s="228"/>
      <c r="UIJ8" s="229"/>
      <c r="UIK8" s="230"/>
      <c r="UIL8" s="194"/>
      <c r="UIM8" s="194"/>
      <c r="UIN8" s="195"/>
      <c r="UIO8" s="196"/>
      <c r="UIP8" s="197"/>
      <c r="UIQ8" s="197"/>
      <c r="UIR8" s="231"/>
      <c r="UIT8" s="223"/>
      <c r="UIU8" s="225"/>
      <c r="UIV8" s="226"/>
      <c r="UIW8" s="227"/>
      <c r="UIY8" s="228"/>
      <c r="UIZ8" s="229"/>
      <c r="UJA8" s="230"/>
      <c r="UJB8" s="194"/>
      <c r="UJC8" s="194"/>
      <c r="UJD8" s="195"/>
      <c r="UJE8" s="196"/>
      <c r="UJF8" s="197"/>
      <c r="UJG8" s="197"/>
      <c r="UJH8" s="231"/>
      <c r="UJJ8" s="223"/>
      <c r="UJK8" s="225"/>
      <c r="UJL8" s="226"/>
      <c r="UJM8" s="227"/>
      <c r="UJO8" s="228"/>
      <c r="UJP8" s="229"/>
      <c r="UJQ8" s="230"/>
      <c r="UJR8" s="194"/>
      <c r="UJS8" s="194"/>
      <c r="UJT8" s="195"/>
      <c r="UJU8" s="196"/>
      <c r="UJV8" s="197"/>
      <c r="UJW8" s="197"/>
      <c r="UJX8" s="231"/>
      <c r="UJZ8" s="223"/>
      <c r="UKA8" s="225"/>
      <c r="UKB8" s="226"/>
      <c r="UKC8" s="227"/>
      <c r="UKE8" s="228"/>
      <c r="UKF8" s="229"/>
      <c r="UKG8" s="230"/>
      <c r="UKH8" s="194"/>
      <c r="UKI8" s="194"/>
      <c r="UKJ8" s="195"/>
      <c r="UKK8" s="196"/>
      <c r="UKL8" s="197"/>
      <c r="UKM8" s="197"/>
      <c r="UKN8" s="231"/>
      <c r="UKP8" s="223"/>
      <c r="UKQ8" s="225"/>
      <c r="UKR8" s="226"/>
      <c r="UKS8" s="227"/>
      <c r="UKU8" s="228"/>
      <c r="UKV8" s="229"/>
      <c r="UKW8" s="230"/>
      <c r="UKX8" s="194"/>
      <c r="UKY8" s="194"/>
      <c r="UKZ8" s="195"/>
      <c r="ULA8" s="196"/>
      <c r="ULB8" s="197"/>
      <c r="ULC8" s="197"/>
      <c r="ULD8" s="231"/>
      <c r="ULF8" s="223"/>
      <c r="ULG8" s="225"/>
      <c r="ULH8" s="226"/>
      <c r="ULI8" s="227"/>
      <c r="ULK8" s="228"/>
      <c r="ULL8" s="229"/>
      <c r="ULM8" s="230"/>
      <c r="ULN8" s="194"/>
      <c r="ULO8" s="194"/>
      <c r="ULP8" s="195"/>
      <c r="ULQ8" s="196"/>
      <c r="ULR8" s="197"/>
      <c r="ULS8" s="197"/>
      <c r="ULT8" s="231"/>
      <c r="ULV8" s="223"/>
      <c r="ULW8" s="225"/>
      <c r="ULX8" s="226"/>
      <c r="ULY8" s="227"/>
      <c r="UMA8" s="228"/>
      <c r="UMB8" s="229"/>
      <c r="UMC8" s="230"/>
      <c r="UMD8" s="194"/>
      <c r="UME8" s="194"/>
      <c r="UMF8" s="195"/>
      <c r="UMG8" s="196"/>
      <c r="UMH8" s="197"/>
      <c r="UMI8" s="197"/>
      <c r="UMJ8" s="231"/>
      <c r="UML8" s="223"/>
      <c r="UMM8" s="225"/>
      <c r="UMN8" s="226"/>
      <c r="UMO8" s="227"/>
      <c r="UMQ8" s="228"/>
      <c r="UMR8" s="229"/>
      <c r="UMS8" s="230"/>
      <c r="UMT8" s="194"/>
      <c r="UMU8" s="194"/>
      <c r="UMV8" s="195"/>
      <c r="UMW8" s="196"/>
      <c r="UMX8" s="197"/>
      <c r="UMY8" s="197"/>
      <c r="UMZ8" s="231"/>
      <c r="UNB8" s="223"/>
      <c r="UNC8" s="225"/>
      <c r="UND8" s="226"/>
      <c r="UNE8" s="227"/>
      <c r="UNG8" s="228"/>
      <c r="UNH8" s="229"/>
      <c r="UNI8" s="230"/>
      <c r="UNJ8" s="194"/>
      <c r="UNK8" s="194"/>
      <c r="UNL8" s="195"/>
      <c r="UNM8" s="196"/>
      <c r="UNN8" s="197"/>
      <c r="UNO8" s="197"/>
      <c r="UNP8" s="231"/>
      <c r="UNR8" s="223"/>
      <c r="UNS8" s="225"/>
      <c r="UNT8" s="226"/>
      <c r="UNU8" s="227"/>
      <c r="UNW8" s="228"/>
      <c r="UNX8" s="229"/>
      <c r="UNY8" s="230"/>
      <c r="UNZ8" s="194"/>
      <c r="UOA8" s="194"/>
      <c r="UOB8" s="195"/>
      <c r="UOC8" s="196"/>
      <c r="UOD8" s="197"/>
      <c r="UOE8" s="197"/>
      <c r="UOF8" s="231"/>
      <c r="UOH8" s="223"/>
      <c r="UOI8" s="225"/>
      <c r="UOJ8" s="226"/>
      <c r="UOK8" s="227"/>
      <c r="UOM8" s="228"/>
      <c r="UON8" s="229"/>
      <c r="UOO8" s="230"/>
      <c r="UOP8" s="194"/>
      <c r="UOQ8" s="194"/>
      <c r="UOR8" s="195"/>
      <c r="UOS8" s="196"/>
      <c r="UOT8" s="197"/>
      <c r="UOU8" s="197"/>
      <c r="UOV8" s="231"/>
      <c r="UOX8" s="223"/>
      <c r="UOY8" s="225"/>
      <c r="UOZ8" s="226"/>
      <c r="UPA8" s="227"/>
      <c r="UPC8" s="228"/>
      <c r="UPD8" s="229"/>
      <c r="UPE8" s="230"/>
      <c r="UPF8" s="194"/>
      <c r="UPG8" s="194"/>
      <c r="UPH8" s="195"/>
      <c r="UPI8" s="196"/>
      <c r="UPJ8" s="197"/>
      <c r="UPK8" s="197"/>
      <c r="UPL8" s="231"/>
      <c r="UPN8" s="223"/>
      <c r="UPO8" s="225"/>
      <c r="UPP8" s="226"/>
      <c r="UPQ8" s="227"/>
      <c r="UPS8" s="228"/>
      <c r="UPT8" s="229"/>
      <c r="UPU8" s="230"/>
      <c r="UPV8" s="194"/>
      <c r="UPW8" s="194"/>
      <c r="UPX8" s="195"/>
      <c r="UPY8" s="196"/>
      <c r="UPZ8" s="197"/>
      <c r="UQA8" s="197"/>
      <c r="UQB8" s="231"/>
      <c r="UQD8" s="223"/>
      <c r="UQE8" s="225"/>
      <c r="UQF8" s="226"/>
      <c r="UQG8" s="227"/>
      <c r="UQI8" s="228"/>
      <c r="UQJ8" s="229"/>
      <c r="UQK8" s="230"/>
      <c r="UQL8" s="194"/>
      <c r="UQM8" s="194"/>
      <c r="UQN8" s="195"/>
      <c r="UQO8" s="196"/>
      <c r="UQP8" s="197"/>
      <c r="UQQ8" s="197"/>
      <c r="UQR8" s="231"/>
      <c r="UQT8" s="223"/>
      <c r="UQU8" s="225"/>
      <c r="UQV8" s="226"/>
      <c r="UQW8" s="227"/>
      <c r="UQY8" s="228"/>
      <c r="UQZ8" s="229"/>
      <c r="URA8" s="230"/>
      <c r="URB8" s="194"/>
      <c r="URC8" s="194"/>
      <c r="URD8" s="195"/>
      <c r="URE8" s="196"/>
      <c r="URF8" s="197"/>
      <c r="URG8" s="197"/>
      <c r="URH8" s="231"/>
      <c r="URJ8" s="223"/>
      <c r="URK8" s="225"/>
      <c r="URL8" s="226"/>
      <c r="URM8" s="227"/>
      <c r="URO8" s="228"/>
      <c r="URP8" s="229"/>
      <c r="URQ8" s="230"/>
      <c r="URR8" s="194"/>
      <c r="URS8" s="194"/>
      <c r="URT8" s="195"/>
      <c r="URU8" s="196"/>
      <c r="URV8" s="197"/>
      <c r="URW8" s="197"/>
      <c r="URX8" s="231"/>
      <c r="URZ8" s="223"/>
      <c r="USA8" s="225"/>
      <c r="USB8" s="226"/>
      <c r="USC8" s="227"/>
      <c r="USE8" s="228"/>
      <c r="USF8" s="229"/>
      <c r="USG8" s="230"/>
      <c r="USH8" s="194"/>
      <c r="USI8" s="194"/>
      <c r="USJ8" s="195"/>
      <c r="USK8" s="196"/>
      <c r="USL8" s="197"/>
      <c r="USM8" s="197"/>
      <c r="USN8" s="231"/>
      <c r="USP8" s="223"/>
      <c r="USQ8" s="225"/>
      <c r="USR8" s="226"/>
      <c r="USS8" s="227"/>
      <c r="USU8" s="228"/>
      <c r="USV8" s="229"/>
      <c r="USW8" s="230"/>
      <c r="USX8" s="194"/>
      <c r="USY8" s="194"/>
      <c r="USZ8" s="195"/>
      <c r="UTA8" s="196"/>
      <c r="UTB8" s="197"/>
      <c r="UTC8" s="197"/>
      <c r="UTD8" s="231"/>
      <c r="UTF8" s="223"/>
      <c r="UTG8" s="225"/>
      <c r="UTH8" s="226"/>
      <c r="UTI8" s="227"/>
      <c r="UTK8" s="228"/>
      <c r="UTL8" s="229"/>
      <c r="UTM8" s="230"/>
      <c r="UTN8" s="194"/>
      <c r="UTO8" s="194"/>
      <c r="UTP8" s="195"/>
      <c r="UTQ8" s="196"/>
      <c r="UTR8" s="197"/>
      <c r="UTS8" s="197"/>
      <c r="UTT8" s="231"/>
      <c r="UTV8" s="223"/>
      <c r="UTW8" s="225"/>
      <c r="UTX8" s="226"/>
      <c r="UTY8" s="227"/>
      <c r="UUA8" s="228"/>
      <c r="UUB8" s="229"/>
      <c r="UUC8" s="230"/>
      <c r="UUD8" s="194"/>
      <c r="UUE8" s="194"/>
      <c r="UUF8" s="195"/>
      <c r="UUG8" s="196"/>
      <c r="UUH8" s="197"/>
      <c r="UUI8" s="197"/>
      <c r="UUJ8" s="231"/>
      <c r="UUL8" s="223"/>
      <c r="UUM8" s="225"/>
      <c r="UUN8" s="226"/>
      <c r="UUO8" s="227"/>
      <c r="UUQ8" s="228"/>
      <c r="UUR8" s="229"/>
      <c r="UUS8" s="230"/>
      <c r="UUT8" s="194"/>
      <c r="UUU8" s="194"/>
      <c r="UUV8" s="195"/>
      <c r="UUW8" s="196"/>
      <c r="UUX8" s="197"/>
      <c r="UUY8" s="197"/>
      <c r="UUZ8" s="231"/>
      <c r="UVB8" s="223"/>
      <c r="UVC8" s="225"/>
      <c r="UVD8" s="226"/>
      <c r="UVE8" s="227"/>
      <c r="UVG8" s="228"/>
      <c r="UVH8" s="229"/>
      <c r="UVI8" s="230"/>
      <c r="UVJ8" s="194"/>
      <c r="UVK8" s="194"/>
      <c r="UVL8" s="195"/>
      <c r="UVM8" s="196"/>
      <c r="UVN8" s="197"/>
      <c r="UVO8" s="197"/>
      <c r="UVP8" s="231"/>
      <c r="UVR8" s="223"/>
      <c r="UVS8" s="225"/>
      <c r="UVT8" s="226"/>
      <c r="UVU8" s="227"/>
      <c r="UVW8" s="228"/>
      <c r="UVX8" s="229"/>
      <c r="UVY8" s="230"/>
      <c r="UVZ8" s="194"/>
      <c r="UWA8" s="194"/>
      <c r="UWB8" s="195"/>
      <c r="UWC8" s="196"/>
      <c r="UWD8" s="197"/>
      <c r="UWE8" s="197"/>
      <c r="UWF8" s="231"/>
      <c r="UWH8" s="223"/>
      <c r="UWI8" s="225"/>
      <c r="UWJ8" s="226"/>
      <c r="UWK8" s="227"/>
      <c r="UWM8" s="228"/>
      <c r="UWN8" s="229"/>
      <c r="UWO8" s="230"/>
      <c r="UWP8" s="194"/>
      <c r="UWQ8" s="194"/>
      <c r="UWR8" s="195"/>
      <c r="UWS8" s="196"/>
      <c r="UWT8" s="197"/>
      <c r="UWU8" s="197"/>
      <c r="UWV8" s="231"/>
      <c r="UWX8" s="223"/>
      <c r="UWY8" s="225"/>
      <c r="UWZ8" s="226"/>
      <c r="UXA8" s="227"/>
      <c r="UXC8" s="228"/>
      <c r="UXD8" s="229"/>
      <c r="UXE8" s="230"/>
      <c r="UXF8" s="194"/>
      <c r="UXG8" s="194"/>
      <c r="UXH8" s="195"/>
      <c r="UXI8" s="196"/>
      <c r="UXJ8" s="197"/>
      <c r="UXK8" s="197"/>
      <c r="UXL8" s="231"/>
      <c r="UXN8" s="223"/>
      <c r="UXO8" s="225"/>
      <c r="UXP8" s="226"/>
      <c r="UXQ8" s="227"/>
      <c r="UXS8" s="228"/>
      <c r="UXT8" s="229"/>
      <c r="UXU8" s="230"/>
      <c r="UXV8" s="194"/>
      <c r="UXW8" s="194"/>
      <c r="UXX8" s="195"/>
      <c r="UXY8" s="196"/>
      <c r="UXZ8" s="197"/>
      <c r="UYA8" s="197"/>
      <c r="UYB8" s="231"/>
      <c r="UYD8" s="223"/>
      <c r="UYE8" s="225"/>
      <c r="UYF8" s="226"/>
      <c r="UYG8" s="227"/>
      <c r="UYI8" s="228"/>
      <c r="UYJ8" s="229"/>
      <c r="UYK8" s="230"/>
      <c r="UYL8" s="194"/>
      <c r="UYM8" s="194"/>
      <c r="UYN8" s="195"/>
      <c r="UYO8" s="196"/>
      <c r="UYP8" s="197"/>
      <c r="UYQ8" s="197"/>
      <c r="UYR8" s="231"/>
      <c r="UYT8" s="223"/>
      <c r="UYU8" s="225"/>
      <c r="UYV8" s="226"/>
      <c r="UYW8" s="227"/>
      <c r="UYY8" s="228"/>
      <c r="UYZ8" s="229"/>
      <c r="UZA8" s="230"/>
      <c r="UZB8" s="194"/>
      <c r="UZC8" s="194"/>
      <c r="UZD8" s="195"/>
      <c r="UZE8" s="196"/>
      <c r="UZF8" s="197"/>
      <c r="UZG8" s="197"/>
      <c r="UZH8" s="231"/>
      <c r="UZJ8" s="223"/>
      <c r="UZK8" s="225"/>
      <c r="UZL8" s="226"/>
      <c r="UZM8" s="227"/>
      <c r="UZO8" s="228"/>
      <c r="UZP8" s="229"/>
      <c r="UZQ8" s="230"/>
      <c r="UZR8" s="194"/>
      <c r="UZS8" s="194"/>
      <c r="UZT8" s="195"/>
      <c r="UZU8" s="196"/>
      <c r="UZV8" s="197"/>
      <c r="UZW8" s="197"/>
      <c r="UZX8" s="231"/>
      <c r="UZZ8" s="223"/>
      <c r="VAA8" s="225"/>
      <c r="VAB8" s="226"/>
      <c r="VAC8" s="227"/>
      <c r="VAE8" s="228"/>
      <c r="VAF8" s="229"/>
      <c r="VAG8" s="230"/>
      <c r="VAH8" s="194"/>
      <c r="VAI8" s="194"/>
      <c r="VAJ8" s="195"/>
      <c r="VAK8" s="196"/>
      <c r="VAL8" s="197"/>
      <c r="VAM8" s="197"/>
      <c r="VAN8" s="231"/>
      <c r="VAP8" s="223"/>
      <c r="VAQ8" s="225"/>
      <c r="VAR8" s="226"/>
      <c r="VAS8" s="227"/>
      <c r="VAU8" s="228"/>
      <c r="VAV8" s="229"/>
      <c r="VAW8" s="230"/>
      <c r="VAX8" s="194"/>
      <c r="VAY8" s="194"/>
      <c r="VAZ8" s="195"/>
      <c r="VBA8" s="196"/>
      <c r="VBB8" s="197"/>
      <c r="VBC8" s="197"/>
      <c r="VBD8" s="231"/>
      <c r="VBF8" s="223"/>
      <c r="VBG8" s="225"/>
      <c r="VBH8" s="226"/>
      <c r="VBI8" s="227"/>
      <c r="VBK8" s="228"/>
      <c r="VBL8" s="229"/>
      <c r="VBM8" s="230"/>
      <c r="VBN8" s="194"/>
      <c r="VBO8" s="194"/>
      <c r="VBP8" s="195"/>
      <c r="VBQ8" s="196"/>
      <c r="VBR8" s="197"/>
      <c r="VBS8" s="197"/>
      <c r="VBT8" s="231"/>
      <c r="VBV8" s="223"/>
      <c r="VBW8" s="225"/>
      <c r="VBX8" s="226"/>
      <c r="VBY8" s="227"/>
      <c r="VCA8" s="228"/>
      <c r="VCB8" s="229"/>
      <c r="VCC8" s="230"/>
      <c r="VCD8" s="194"/>
      <c r="VCE8" s="194"/>
      <c r="VCF8" s="195"/>
      <c r="VCG8" s="196"/>
      <c r="VCH8" s="197"/>
      <c r="VCI8" s="197"/>
      <c r="VCJ8" s="231"/>
      <c r="VCL8" s="223"/>
      <c r="VCM8" s="225"/>
      <c r="VCN8" s="226"/>
      <c r="VCO8" s="227"/>
      <c r="VCQ8" s="228"/>
      <c r="VCR8" s="229"/>
      <c r="VCS8" s="230"/>
      <c r="VCT8" s="194"/>
      <c r="VCU8" s="194"/>
      <c r="VCV8" s="195"/>
      <c r="VCW8" s="196"/>
      <c r="VCX8" s="197"/>
      <c r="VCY8" s="197"/>
      <c r="VCZ8" s="231"/>
      <c r="VDB8" s="223"/>
      <c r="VDC8" s="225"/>
      <c r="VDD8" s="226"/>
      <c r="VDE8" s="227"/>
      <c r="VDG8" s="228"/>
      <c r="VDH8" s="229"/>
      <c r="VDI8" s="230"/>
      <c r="VDJ8" s="194"/>
      <c r="VDK8" s="194"/>
      <c r="VDL8" s="195"/>
      <c r="VDM8" s="196"/>
      <c r="VDN8" s="197"/>
      <c r="VDO8" s="197"/>
      <c r="VDP8" s="231"/>
      <c r="VDR8" s="223"/>
      <c r="VDS8" s="225"/>
      <c r="VDT8" s="226"/>
      <c r="VDU8" s="227"/>
      <c r="VDW8" s="228"/>
      <c r="VDX8" s="229"/>
      <c r="VDY8" s="230"/>
      <c r="VDZ8" s="194"/>
      <c r="VEA8" s="194"/>
      <c r="VEB8" s="195"/>
      <c r="VEC8" s="196"/>
      <c r="VED8" s="197"/>
      <c r="VEE8" s="197"/>
      <c r="VEF8" s="231"/>
      <c r="VEH8" s="223"/>
      <c r="VEI8" s="225"/>
      <c r="VEJ8" s="226"/>
      <c r="VEK8" s="227"/>
      <c r="VEM8" s="228"/>
      <c r="VEN8" s="229"/>
      <c r="VEO8" s="230"/>
      <c r="VEP8" s="194"/>
      <c r="VEQ8" s="194"/>
      <c r="VER8" s="195"/>
      <c r="VES8" s="196"/>
      <c r="VET8" s="197"/>
      <c r="VEU8" s="197"/>
      <c r="VEV8" s="231"/>
      <c r="VEX8" s="223"/>
      <c r="VEY8" s="225"/>
      <c r="VEZ8" s="226"/>
      <c r="VFA8" s="227"/>
      <c r="VFC8" s="228"/>
      <c r="VFD8" s="229"/>
      <c r="VFE8" s="230"/>
      <c r="VFF8" s="194"/>
      <c r="VFG8" s="194"/>
      <c r="VFH8" s="195"/>
      <c r="VFI8" s="196"/>
      <c r="VFJ8" s="197"/>
      <c r="VFK8" s="197"/>
      <c r="VFL8" s="231"/>
      <c r="VFN8" s="223"/>
      <c r="VFO8" s="225"/>
      <c r="VFP8" s="226"/>
      <c r="VFQ8" s="227"/>
      <c r="VFS8" s="228"/>
      <c r="VFT8" s="229"/>
      <c r="VFU8" s="230"/>
      <c r="VFV8" s="194"/>
      <c r="VFW8" s="194"/>
      <c r="VFX8" s="195"/>
      <c r="VFY8" s="196"/>
      <c r="VFZ8" s="197"/>
      <c r="VGA8" s="197"/>
      <c r="VGB8" s="231"/>
      <c r="VGD8" s="223"/>
      <c r="VGE8" s="225"/>
      <c r="VGF8" s="226"/>
      <c r="VGG8" s="227"/>
      <c r="VGI8" s="228"/>
      <c r="VGJ8" s="229"/>
      <c r="VGK8" s="230"/>
      <c r="VGL8" s="194"/>
      <c r="VGM8" s="194"/>
      <c r="VGN8" s="195"/>
      <c r="VGO8" s="196"/>
      <c r="VGP8" s="197"/>
      <c r="VGQ8" s="197"/>
      <c r="VGR8" s="231"/>
      <c r="VGT8" s="223"/>
      <c r="VGU8" s="225"/>
      <c r="VGV8" s="226"/>
      <c r="VGW8" s="227"/>
      <c r="VGY8" s="228"/>
      <c r="VGZ8" s="229"/>
      <c r="VHA8" s="230"/>
      <c r="VHB8" s="194"/>
      <c r="VHC8" s="194"/>
      <c r="VHD8" s="195"/>
      <c r="VHE8" s="196"/>
      <c r="VHF8" s="197"/>
      <c r="VHG8" s="197"/>
      <c r="VHH8" s="231"/>
      <c r="VHJ8" s="223"/>
      <c r="VHK8" s="225"/>
      <c r="VHL8" s="226"/>
      <c r="VHM8" s="227"/>
      <c r="VHO8" s="228"/>
      <c r="VHP8" s="229"/>
      <c r="VHQ8" s="230"/>
      <c r="VHR8" s="194"/>
      <c r="VHS8" s="194"/>
      <c r="VHT8" s="195"/>
      <c r="VHU8" s="196"/>
      <c r="VHV8" s="197"/>
      <c r="VHW8" s="197"/>
      <c r="VHX8" s="231"/>
      <c r="VHZ8" s="223"/>
      <c r="VIA8" s="225"/>
      <c r="VIB8" s="226"/>
      <c r="VIC8" s="227"/>
      <c r="VIE8" s="228"/>
      <c r="VIF8" s="229"/>
      <c r="VIG8" s="230"/>
      <c r="VIH8" s="194"/>
      <c r="VII8" s="194"/>
      <c r="VIJ8" s="195"/>
      <c r="VIK8" s="196"/>
      <c r="VIL8" s="197"/>
      <c r="VIM8" s="197"/>
      <c r="VIN8" s="231"/>
      <c r="VIP8" s="223"/>
      <c r="VIQ8" s="225"/>
      <c r="VIR8" s="226"/>
      <c r="VIS8" s="227"/>
      <c r="VIU8" s="228"/>
      <c r="VIV8" s="229"/>
      <c r="VIW8" s="230"/>
      <c r="VIX8" s="194"/>
      <c r="VIY8" s="194"/>
      <c r="VIZ8" s="195"/>
      <c r="VJA8" s="196"/>
      <c r="VJB8" s="197"/>
      <c r="VJC8" s="197"/>
      <c r="VJD8" s="231"/>
      <c r="VJF8" s="223"/>
      <c r="VJG8" s="225"/>
      <c r="VJH8" s="226"/>
      <c r="VJI8" s="227"/>
      <c r="VJK8" s="228"/>
      <c r="VJL8" s="229"/>
      <c r="VJM8" s="230"/>
      <c r="VJN8" s="194"/>
      <c r="VJO8" s="194"/>
      <c r="VJP8" s="195"/>
      <c r="VJQ8" s="196"/>
      <c r="VJR8" s="197"/>
      <c r="VJS8" s="197"/>
      <c r="VJT8" s="231"/>
      <c r="VJV8" s="223"/>
      <c r="VJW8" s="225"/>
      <c r="VJX8" s="226"/>
      <c r="VJY8" s="227"/>
      <c r="VKA8" s="228"/>
      <c r="VKB8" s="229"/>
      <c r="VKC8" s="230"/>
      <c r="VKD8" s="194"/>
      <c r="VKE8" s="194"/>
      <c r="VKF8" s="195"/>
      <c r="VKG8" s="196"/>
      <c r="VKH8" s="197"/>
      <c r="VKI8" s="197"/>
      <c r="VKJ8" s="231"/>
      <c r="VKL8" s="223"/>
      <c r="VKM8" s="225"/>
      <c r="VKN8" s="226"/>
      <c r="VKO8" s="227"/>
      <c r="VKQ8" s="228"/>
      <c r="VKR8" s="229"/>
      <c r="VKS8" s="230"/>
      <c r="VKT8" s="194"/>
      <c r="VKU8" s="194"/>
      <c r="VKV8" s="195"/>
      <c r="VKW8" s="196"/>
      <c r="VKX8" s="197"/>
      <c r="VKY8" s="197"/>
      <c r="VKZ8" s="231"/>
      <c r="VLB8" s="223"/>
      <c r="VLC8" s="225"/>
      <c r="VLD8" s="226"/>
      <c r="VLE8" s="227"/>
      <c r="VLG8" s="228"/>
      <c r="VLH8" s="229"/>
      <c r="VLI8" s="230"/>
      <c r="VLJ8" s="194"/>
      <c r="VLK8" s="194"/>
      <c r="VLL8" s="195"/>
      <c r="VLM8" s="196"/>
      <c r="VLN8" s="197"/>
      <c r="VLO8" s="197"/>
      <c r="VLP8" s="231"/>
      <c r="VLR8" s="223"/>
      <c r="VLS8" s="225"/>
      <c r="VLT8" s="226"/>
      <c r="VLU8" s="227"/>
      <c r="VLW8" s="228"/>
      <c r="VLX8" s="229"/>
      <c r="VLY8" s="230"/>
      <c r="VLZ8" s="194"/>
      <c r="VMA8" s="194"/>
      <c r="VMB8" s="195"/>
      <c r="VMC8" s="196"/>
      <c r="VMD8" s="197"/>
      <c r="VME8" s="197"/>
      <c r="VMF8" s="231"/>
      <c r="VMH8" s="223"/>
      <c r="VMI8" s="225"/>
      <c r="VMJ8" s="226"/>
      <c r="VMK8" s="227"/>
      <c r="VMM8" s="228"/>
      <c r="VMN8" s="229"/>
      <c r="VMO8" s="230"/>
      <c r="VMP8" s="194"/>
      <c r="VMQ8" s="194"/>
      <c r="VMR8" s="195"/>
      <c r="VMS8" s="196"/>
      <c r="VMT8" s="197"/>
      <c r="VMU8" s="197"/>
      <c r="VMV8" s="231"/>
      <c r="VMX8" s="223"/>
      <c r="VMY8" s="225"/>
      <c r="VMZ8" s="226"/>
      <c r="VNA8" s="227"/>
      <c r="VNC8" s="228"/>
      <c r="VND8" s="229"/>
      <c r="VNE8" s="230"/>
      <c r="VNF8" s="194"/>
      <c r="VNG8" s="194"/>
      <c r="VNH8" s="195"/>
      <c r="VNI8" s="196"/>
      <c r="VNJ8" s="197"/>
      <c r="VNK8" s="197"/>
      <c r="VNL8" s="231"/>
      <c r="VNN8" s="223"/>
      <c r="VNO8" s="225"/>
      <c r="VNP8" s="226"/>
      <c r="VNQ8" s="227"/>
      <c r="VNS8" s="228"/>
      <c r="VNT8" s="229"/>
      <c r="VNU8" s="230"/>
      <c r="VNV8" s="194"/>
      <c r="VNW8" s="194"/>
      <c r="VNX8" s="195"/>
      <c r="VNY8" s="196"/>
      <c r="VNZ8" s="197"/>
      <c r="VOA8" s="197"/>
      <c r="VOB8" s="231"/>
      <c r="VOD8" s="223"/>
      <c r="VOE8" s="225"/>
      <c r="VOF8" s="226"/>
      <c r="VOG8" s="227"/>
      <c r="VOI8" s="228"/>
      <c r="VOJ8" s="229"/>
      <c r="VOK8" s="230"/>
      <c r="VOL8" s="194"/>
      <c r="VOM8" s="194"/>
      <c r="VON8" s="195"/>
      <c r="VOO8" s="196"/>
      <c r="VOP8" s="197"/>
      <c r="VOQ8" s="197"/>
      <c r="VOR8" s="231"/>
      <c r="VOT8" s="223"/>
      <c r="VOU8" s="225"/>
      <c r="VOV8" s="226"/>
      <c r="VOW8" s="227"/>
      <c r="VOY8" s="228"/>
      <c r="VOZ8" s="229"/>
      <c r="VPA8" s="230"/>
      <c r="VPB8" s="194"/>
      <c r="VPC8" s="194"/>
      <c r="VPD8" s="195"/>
      <c r="VPE8" s="196"/>
      <c r="VPF8" s="197"/>
      <c r="VPG8" s="197"/>
      <c r="VPH8" s="231"/>
      <c r="VPJ8" s="223"/>
      <c r="VPK8" s="225"/>
      <c r="VPL8" s="226"/>
      <c r="VPM8" s="227"/>
      <c r="VPO8" s="228"/>
      <c r="VPP8" s="229"/>
      <c r="VPQ8" s="230"/>
      <c r="VPR8" s="194"/>
      <c r="VPS8" s="194"/>
      <c r="VPT8" s="195"/>
      <c r="VPU8" s="196"/>
      <c r="VPV8" s="197"/>
      <c r="VPW8" s="197"/>
      <c r="VPX8" s="231"/>
      <c r="VPZ8" s="223"/>
      <c r="VQA8" s="225"/>
      <c r="VQB8" s="226"/>
      <c r="VQC8" s="227"/>
      <c r="VQE8" s="228"/>
      <c r="VQF8" s="229"/>
      <c r="VQG8" s="230"/>
      <c r="VQH8" s="194"/>
      <c r="VQI8" s="194"/>
      <c r="VQJ8" s="195"/>
      <c r="VQK8" s="196"/>
      <c r="VQL8" s="197"/>
      <c r="VQM8" s="197"/>
      <c r="VQN8" s="231"/>
      <c r="VQP8" s="223"/>
      <c r="VQQ8" s="225"/>
      <c r="VQR8" s="226"/>
      <c r="VQS8" s="227"/>
      <c r="VQU8" s="228"/>
      <c r="VQV8" s="229"/>
      <c r="VQW8" s="230"/>
      <c r="VQX8" s="194"/>
      <c r="VQY8" s="194"/>
      <c r="VQZ8" s="195"/>
      <c r="VRA8" s="196"/>
      <c r="VRB8" s="197"/>
      <c r="VRC8" s="197"/>
      <c r="VRD8" s="231"/>
      <c r="VRF8" s="223"/>
      <c r="VRG8" s="225"/>
      <c r="VRH8" s="226"/>
      <c r="VRI8" s="227"/>
      <c r="VRK8" s="228"/>
      <c r="VRL8" s="229"/>
      <c r="VRM8" s="230"/>
      <c r="VRN8" s="194"/>
      <c r="VRO8" s="194"/>
      <c r="VRP8" s="195"/>
      <c r="VRQ8" s="196"/>
      <c r="VRR8" s="197"/>
      <c r="VRS8" s="197"/>
      <c r="VRT8" s="231"/>
      <c r="VRV8" s="223"/>
      <c r="VRW8" s="225"/>
      <c r="VRX8" s="226"/>
      <c r="VRY8" s="227"/>
      <c r="VSA8" s="228"/>
      <c r="VSB8" s="229"/>
      <c r="VSC8" s="230"/>
      <c r="VSD8" s="194"/>
      <c r="VSE8" s="194"/>
      <c r="VSF8" s="195"/>
      <c r="VSG8" s="196"/>
      <c r="VSH8" s="197"/>
      <c r="VSI8" s="197"/>
      <c r="VSJ8" s="231"/>
      <c r="VSL8" s="223"/>
      <c r="VSM8" s="225"/>
      <c r="VSN8" s="226"/>
      <c r="VSO8" s="227"/>
      <c r="VSQ8" s="228"/>
      <c r="VSR8" s="229"/>
      <c r="VSS8" s="230"/>
      <c r="VST8" s="194"/>
      <c r="VSU8" s="194"/>
      <c r="VSV8" s="195"/>
      <c r="VSW8" s="196"/>
      <c r="VSX8" s="197"/>
      <c r="VSY8" s="197"/>
      <c r="VSZ8" s="231"/>
      <c r="VTB8" s="223"/>
      <c r="VTC8" s="225"/>
      <c r="VTD8" s="226"/>
      <c r="VTE8" s="227"/>
      <c r="VTG8" s="228"/>
      <c r="VTH8" s="229"/>
      <c r="VTI8" s="230"/>
      <c r="VTJ8" s="194"/>
      <c r="VTK8" s="194"/>
      <c r="VTL8" s="195"/>
      <c r="VTM8" s="196"/>
      <c r="VTN8" s="197"/>
      <c r="VTO8" s="197"/>
      <c r="VTP8" s="231"/>
      <c r="VTR8" s="223"/>
      <c r="VTS8" s="225"/>
      <c r="VTT8" s="226"/>
      <c r="VTU8" s="227"/>
      <c r="VTW8" s="228"/>
      <c r="VTX8" s="229"/>
      <c r="VTY8" s="230"/>
      <c r="VTZ8" s="194"/>
      <c r="VUA8" s="194"/>
      <c r="VUB8" s="195"/>
      <c r="VUC8" s="196"/>
      <c r="VUD8" s="197"/>
      <c r="VUE8" s="197"/>
      <c r="VUF8" s="231"/>
      <c r="VUH8" s="223"/>
      <c r="VUI8" s="225"/>
      <c r="VUJ8" s="226"/>
      <c r="VUK8" s="227"/>
      <c r="VUM8" s="228"/>
      <c r="VUN8" s="229"/>
      <c r="VUO8" s="230"/>
      <c r="VUP8" s="194"/>
      <c r="VUQ8" s="194"/>
      <c r="VUR8" s="195"/>
      <c r="VUS8" s="196"/>
      <c r="VUT8" s="197"/>
      <c r="VUU8" s="197"/>
      <c r="VUV8" s="231"/>
      <c r="VUX8" s="223"/>
      <c r="VUY8" s="225"/>
      <c r="VUZ8" s="226"/>
      <c r="VVA8" s="227"/>
      <c r="VVC8" s="228"/>
      <c r="VVD8" s="229"/>
      <c r="VVE8" s="230"/>
      <c r="VVF8" s="194"/>
      <c r="VVG8" s="194"/>
      <c r="VVH8" s="195"/>
      <c r="VVI8" s="196"/>
      <c r="VVJ8" s="197"/>
      <c r="VVK8" s="197"/>
      <c r="VVL8" s="231"/>
      <c r="VVN8" s="223"/>
      <c r="VVO8" s="225"/>
      <c r="VVP8" s="226"/>
      <c r="VVQ8" s="227"/>
      <c r="VVS8" s="228"/>
      <c r="VVT8" s="229"/>
      <c r="VVU8" s="230"/>
      <c r="VVV8" s="194"/>
      <c r="VVW8" s="194"/>
      <c r="VVX8" s="195"/>
      <c r="VVY8" s="196"/>
      <c r="VVZ8" s="197"/>
      <c r="VWA8" s="197"/>
      <c r="VWB8" s="231"/>
      <c r="VWD8" s="223"/>
      <c r="VWE8" s="225"/>
      <c r="VWF8" s="226"/>
      <c r="VWG8" s="227"/>
      <c r="VWI8" s="228"/>
      <c r="VWJ8" s="229"/>
      <c r="VWK8" s="230"/>
      <c r="VWL8" s="194"/>
      <c r="VWM8" s="194"/>
      <c r="VWN8" s="195"/>
      <c r="VWO8" s="196"/>
      <c r="VWP8" s="197"/>
      <c r="VWQ8" s="197"/>
      <c r="VWR8" s="231"/>
      <c r="VWT8" s="223"/>
      <c r="VWU8" s="225"/>
      <c r="VWV8" s="226"/>
      <c r="VWW8" s="227"/>
      <c r="VWY8" s="228"/>
      <c r="VWZ8" s="229"/>
      <c r="VXA8" s="230"/>
      <c r="VXB8" s="194"/>
      <c r="VXC8" s="194"/>
      <c r="VXD8" s="195"/>
      <c r="VXE8" s="196"/>
      <c r="VXF8" s="197"/>
      <c r="VXG8" s="197"/>
      <c r="VXH8" s="231"/>
      <c r="VXJ8" s="223"/>
      <c r="VXK8" s="225"/>
      <c r="VXL8" s="226"/>
      <c r="VXM8" s="227"/>
      <c r="VXO8" s="228"/>
      <c r="VXP8" s="229"/>
      <c r="VXQ8" s="230"/>
      <c r="VXR8" s="194"/>
      <c r="VXS8" s="194"/>
      <c r="VXT8" s="195"/>
      <c r="VXU8" s="196"/>
      <c r="VXV8" s="197"/>
      <c r="VXW8" s="197"/>
      <c r="VXX8" s="231"/>
      <c r="VXZ8" s="223"/>
      <c r="VYA8" s="225"/>
      <c r="VYB8" s="226"/>
      <c r="VYC8" s="227"/>
      <c r="VYE8" s="228"/>
      <c r="VYF8" s="229"/>
      <c r="VYG8" s="230"/>
      <c r="VYH8" s="194"/>
      <c r="VYI8" s="194"/>
      <c r="VYJ8" s="195"/>
      <c r="VYK8" s="196"/>
      <c r="VYL8" s="197"/>
      <c r="VYM8" s="197"/>
      <c r="VYN8" s="231"/>
      <c r="VYP8" s="223"/>
      <c r="VYQ8" s="225"/>
      <c r="VYR8" s="226"/>
      <c r="VYS8" s="227"/>
      <c r="VYU8" s="228"/>
      <c r="VYV8" s="229"/>
      <c r="VYW8" s="230"/>
      <c r="VYX8" s="194"/>
      <c r="VYY8" s="194"/>
      <c r="VYZ8" s="195"/>
      <c r="VZA8" s="196"/>
      <c r="VZB8" s="197"/>
      <c r="VZC8" s="197"/>
      <c r="VZD8" s="231"/>
      <c r="VZF8" s="223"/>
      <c r="VZG8" s="225"/>
      <c r="VZH8" s="226"/>
      <c r="VZI8" s="227"/>
      <c r="VZK8" s="228"/>
      <c r="VZL8" s="229"/>
      <c r="VZM8" s="230"/>
      <c r="VZN8" s="194"/>
      <c r="VZO8" s="194"/>
      <c r="VZP8" s="195"/>
      <c r="VZQ8" s="196"/>
      <c r="VZR8" s="197"/>
      <c r="VZS8" s="197"/>
      <c r="VZT8" s="231"/>
      <c r="VZV8" s="223"/>
      <c r="VZW8" s="225"/>
      <c r="VZX8" s="226"/>
      <c r="VZY8" s="227"/>
      <c r="WAA8" s="228"/>
      <c r="WAB8" s="229"/>
      <c r="WAC8" s="230"/>
      <c r="WAD8" s="194"/>
      <c r="WAE8" s="194"/>
      <c r="WAF8" s="195"/>
      <c r="WAG8" s="196"/>
      <c r="WAH8" s="197"/>
      <c r="WAI8" s="197"/>
      <c r="WAJ8" s="231"/>
      <c r="WAL8" s="223"/>
      <c r="WAM8" s="225"/>
      <c r="WAN8" s="226"/>
      <c r="WAO8" s="227"/>
      <c r="WAQ8" s="228"/>
      <c r="WAR8" s="229"/>
      <c r="WAS8" s="230"/>
      <c r="WAT8" s="194"/>
      <c r="WAU8" s="194"/>
      <c r="WAV8" s="195"/>
      <c r="WAW8" s="196"/>
      <c r="WAX8" s="197"/>
      <c r="WAY8" s="197"/>
      <c r="WAZ8" s="231"/>
      <c r="WBB8" s="223"/>
      <c r="WBC8" s="225"/>
      <c r="WBD8" s="226"/>
      <c r="WBE8" s="227"/>
      <c r="WBG8" s="228"/>
      <c r="WBH8" s="229"/>
      <c r="WBI8" s="230"/>
      <c r="WBJ8" s="194"/>
      <c r="WBK8" s="194"/>
      <c r="WBL8" s="195"/>
      <c r="WBM8" s="196"/>
      <c r="WBN8" s="197"/>
      <c r="WBO8" s="197"/>
      <c r="WBP8" s="231"/>
      <c r="WBR8" s="223"/>
      <c r="WBS8" s="225"/>
      <c r="WBT8" s="226"/>
      <c r="WBU8" s="227"/>
      <c r="WBW8" s="228"/>
      <c r="WBX8" s="229"/>
      <c r="WBY8" s="230"/>
      <c r="WBZ8" s="194"/>
      <c r="WCA8" s="194"/>
      <c r="WCB8" s="195"/>
      <c r="WCC8" s="196"/>
      <c r="WCD8" s="197"/>
      <c r="WCE8" s="197"/>
      <c r="WCF8" s="231"/>
      <c r="WCH8" s="223"/>
      <c r="WCI8" s="225"/>
      <c r="WCJ8" s="226"/>
      <c r="WCK8" s="227"/>
      <c r="WCM8" s="228"/>
      <c r="WCN8" s="229"/>
      <c r="WCO8" s="230"/>
      <c r="WCP8" s="194"/>
      <c r="WCQ8" s="194"/>
      <c r="WCR8" s="195"/>
      <c r="WCS8" s="196"/>
      <c r="WCT8" s="197"/>
      <c r="WCU8" s="197"/>
      <c r="WCV8" s="231"/>
      <c r="WCX8" s="223"/>
      <c r="WCY8" s="225"/>
      <c r="WCZ8" s="226"/>
      <c r="WDA8" s="227"/>
      <c r="WDC8" s="228"/>
      <c r="WDD8" s="229"/>
      <c r="WDE8" s="230"/>
      <c r="WDF8" s="194"/>
      <c r="WDG8" s="194"/>
      <c r="WDH8" s="195"/>
      <c r="WDI8" s="196"/>
      <c r="WDJ8" s="197"/>
      <c r="WDK8" s="197"/>
      <c r="WDL8" s="231"/>
      <c r="WDN8" s="223"/>
      <c r="WDO8" s="225"/>
      <c r="WDP8" s="226"/>
      <c r="WDQ8" s="227"/>
      <c r="WDS8" s="228"/>
      <c r="WDT8" s="229"/>
      <c r="WDU8" s="230"/>
      <c r="WDV8" s="194"/>
      <c r="WDW8" s="194"/>
      <c r="WDX8" s="195"/>
      <c r="WDY8" s="196"/>
      <c r="WDZ8" s="197"/>
      <c r="WEA8" s="197"/>
      <c r="WEB8" s="231"/>
      <c r="WED8" s="223"/>
      <c r="WEE8" s="225"/>
      <c r="WEF8" s="226"/>
      <c r="WEG8" s="227"/>
      <c r="WEI8" s="228"/>
      <c r="WEJ8" s="229"/>
      <c r="WEK8" s="230"/>
      <c r="WEL8" s="194"/>
      <c r="WEM8" s="194"/>
      <c r="WEN8" s="195"/>
      <c r="WEO8" s="196"/>
      <c r="WEP8" s="197"/>
      <c r="WEQ8" s="197"/>
      <c r="WER8" s="231"/>
      <c r="WET8" s="223"/>
      <c r="WEU8" s="225"/>
      <c r="WEV8" s="226"/>
      <c r="WEW8" s="227"/>
      <c r="WEY8" s="228"/>
      <c r="WEZ8" s="229"/>
      <c r="WFA8" s="230"/>
      <c r="WFB8" s="194"/>
      <c r="WFC8" s="194"/>
      <c r="WFD8" s="195"/>
      <c r="WFE8" s="196"/>
      <c r="WFF8" s="197"/>
      <c r="WFG8" s="197"/>
      <c r="WFH8" s="231"/>
      <c r="WFJ8" s="223"/>
      <c r="WFK8" s="225"/>
      <c r="WFL8" s="226"/>
      <c r="WFM8" s="227"/>
      <c r="WFO8" s="228"/>
      <c r="WFP8" s="229"/>
      <c r="WFQ8" s="230"/>
      <c r="WFR8" s="194"/>
      <c r="WFS8" s="194"/>
      <c r="WFT8" s="195"/>
      <c r="WFU8" s="196"/>
      <c r="WFV8" s="197"/>
      <c r="WFW8" s="197"/>
      <c r="WFX8" s="231"/>
      <c r="WFZ8" s="223"/>
      <c r="WGA8" s="225"/>
      <c r="WGB8" s="226"/>
      <c r="WGC8" s="227"/>
      <c r="WGE8" s="228"/>
      <c r="WGF8" s="229"/>
      <c r="WGG8" s="230"/>
      <c r="WGH8" s="194"/>
      <c r="WGI8" s="194"/>
      <c r="WGJ8" s="195"/>
      <c r="WGK8" s="196"/>
      <c r="WGL8" s="197"/>
      <c r="WGM8" s="197"/>
      <c r="WGN8" s="231"/>
      <c r="WGP8" s="223"/>
      <c r="WGQ8" s="225"/>
      <c r="WGR8" s="226"/>
      <c r="WGS8" s="227"/>
      <c r="WGU8" s="228"/>
      <c r="WGV8" s="229"/>
      <c r="WGW8" s="230"/>
      <c r="WGX8" s="194"/>
      <c r="WGY8" s="194"/>
      <c r="WGZ8" s="195"/>
      <c r="WHA8" s="196"/>
      <c r="WHB8" s="197"/>
      <c r="WHC8" s="197"/>
      <c r="WHD8" s="231"/>
      <c r="WHF8" s="223"/>
      <c r="WHG8" s="225"/>
      <c r="WHH8" s="226"/>
      <c r="WHI8" s="227"/>
      <c r="WHK8" s="228"/>
      <c r="WHL8" s="229"/>
      <c r="WHM8" s="230"/>
      <c r="WHN8" s="194"/>
      <c r="WHO8" s="194"/>
      <c r="WHP8" s="195"/>
      <c r="WHQ8" s="196"/>
      <c r="WHR8" s="197"/>
      <c r="WHS8" s="197"/>
      <c r="WHT8" s="231"/>
      <c r="WHV8" s="223"/>
      <c r="WHW8" s="225"/>
      <c r="WHX8" s="226"/>
      <c r="WHY8" s="227"/>
      <c r="WIA8" s="228"/>
      <c r="WIB8" s="229"/>
      <c r="WIC8" s="230"/>
      <c r="WID8" s="194"/>
      <c r="WIE8" s="194"/>
      <c r="WIF8" s="195"/>
      <c r="WIG8" s="196"/>
      <c r="WIH8" s="197"/>
      <c r="WII8" s="197"/>
      <c r="WIJ8" s="231"/>
      <c r="WIL8" s="223"/>
      <c r="WIM8" s="225"/>
      <c r="WIN8" s="226"/>
      <c r="WIO8" s="227"/>
      <c r="WIQ8" s="228"/>
      <c r="WIR8" s="229"/>
      <c r="WIS8" s="230"/>
      <c r="WIT8" s="194"/>
      <c r="WIU8" s="194"/>
      <c r="WIV8" s="195"/>
      <c r="WIW8" s="196"/>
      <c r="WIX8" s="197"/>
      <c r="WIY8" s="197"/>
      <c r="WIZ8" s="231"/>
      <c r="WJB8" s="223"/>
      <c r="WJC8" s="225"/>
      <c r="WJD8" s="226"/>
      <c r="WJE8" s="227"/>
      <c r="WJG8" s="228"/>
      <c r="WJH8" s="229"/>
      <c r="WJI8" s="230"/>
      <c r="WJJ8" s="194"/>
      <c r="WJK8" s="194"/>
      <c r="WJL8" s="195"/>
      <c r="WJM8" s="196"/>
      <c r="WJN8" s="197"/>
      <c r="WJO8" s="197"/>
      <c r="WJP8" s="231"/>
      <c r="WJR8" s="223"/>
      <c r="WJS8" s="225"/>
      <c r="WJT8" s="226"/>
      <c r="WJU8" s="227"/>
      <c r="WJW8" s="228"/>
      <c r="WJX8" s="229"/>
      <c r="WJY8" s="230"/>
      <c r="WJZ8" s="194"/>
      <c r="WKA8" s="194"/>
      <c r="WKB8" s="195"/>
      <c r="WKC8" s="196"/>
      <c r="WKD8" s="197"/>
      <c r="WKE8" s="197"/>
      <c r="WKF8" s="231"/>
      <c r="WKH8" s="223"/>
      <c r="WKI8" s="225"/>
      <c r="WKJ8" s="226"/>
      <c r="WKK8" s="227"/>
      <c r="WKM8" s="228"/>
      <c r="WKN8" s="229"/>
      <c r="WKO8" s="230"/>
      <c r="WKP8" s="194"/>
      <c r="WKQ8" s="194"/>
      <c r="WKR8" s="195"/>
      <c r="WKS8" s="196"/>
      <c r="WKT8" s="197"/>
      <c r="WKU8" s="197"/>
      <c r="WKV8" s="231"/>
      <c r="WKX8" s="223"/>
      <c r="WKY8" s="225"/>
      <c r="WKZ8" s="226"/>
      <c r="WLA8" s="227"/>
      <c r="WLC8" s="228"/>
      <c r="WLD8" s="229"/>
      <c r="WLE8" s="230"/>
      <c r="WLF8" s="194"/>
      <c r="WLG8" s="194"/>
      <c r="WLH8" s="195"/>
      <c r="WLI8" s="196"/>
      <c r="WLJ8" s="197"/>
      <c r="WLK8" s="197"/>
      <c r="WLL8" s="231"/>
      <c r="WLN8" s="223"/>
      <c r="WLO8" s="225"/>
      <c r="WLP8" s="226"/>
      <c r="WLQ8" s="227"/>
      <c r="WLS8" s="228"/>
      <c r="WLT8" s="229"/>
      <c r="WLU8" s="230"/>
      <c r="WLV8" s="194"/>
      <c r="WLW8" s="194"/>
      <c r="WLX8" s="195"/>
      <c r="WLY8" s="196"/>
      <c r="WLZ8" s="197"/>
      <c r="WMA8" s="197"/>
      <c r="WMB8" s="231"/>
      <c r="WMD8" s="223"/>
      <c r="WME8" s="225"/>
      <c r="WMF8" s="226"/>
      <c r="WMG8" s="227"/>
      <c r="WMI8" s="228"/>
      <c r="WMJ8" s="229"/>
      <c r="WMK8" s="230"/>
      <c r="WML8" s="194"/>
      <c r="WMM8" s="194"/>
      <c r="WMN8" s="195"/>
      <c r="WMO8" s="196"/>
      <c r="WMP8" s="197"/>
      <c r="WMQ8" s="197"/>
      <c r="WMR8" s="231"/>
      <c r="WMT8" s="223"/>
      <c r="WMU8" s="225"/>
      <c r="WMV8" s="226"/>
      <c r="WMW8" s="227"/>
      <c r="WMY8" s="228"/>
      <c r="WMZ8" s="229"/>
      <c r="WNA8" s="230"/>
      <c r="WNB8" s="194"/>
      <c r="WNC8" s="194"/>
      <c r="WND8" s="195"/>
      <c r="WNE8" s="196"/>
      <c r="WNF8" s="197"/>
      <c r="WNG8" s="197"/>
      <c r="WNH8" s="231"/>
      <c r="WNJ8" s="223"/>
      <c r="WNK8" s="225"/>
      <c r="WNL8" s="226"/>
      <c r="WNM8" s="227"/>
      <c r="WNO8" s="228"/>
      <c r="WNP8" s="229"/>
      <c r="WNQ8" s="230"/>
      <c r="WNR8" s="194"/>
      <c r="WNS8" s="194"/>
      <c r="WNT8" s="195"/>
      <c r="WNU8" s="196"/>
      <c r="WNV8" s="197"/>
      <c r="WNW8" s="197"/>
      <c r="WNX8" s="231"/>
      <c r="WNZ8" s="223"/>
      <c r="WOA8" s="225"/>
      <c r="WOB8" s="226"/>
      <c r="WOC8" s="227"/>
      <c r="WOE8" s="228"/>
      <c r="WOF8" s="229"/>
      <c r="WOG8" s="230"/>
      <c r="WOH8" s="194"/>
      <c r="WOI8" s="194"/>
      <c r="WOJ8" s="195"/>
      <c r="WOK8" s="196"/>
      <c r="WOL8" s="197"/>
      <c r="WOM8" s="197"/>
      <c r="WON8" s="231"/>
      <c r="WOP8" s="223"/>
      <c r="WOQ8" s="225"/>
      <c r="WOR8" s="226"/>
      <c r="WOS8" s="227"/>
      <c r="WOU8" s="228"/>
      <c r="WOV8" s="229"/>
      <c r="WOW8" s="230"/>
      <c r="WOX8" s="194"/>
      <c r="WOY8" s="194"/>
      <c r="WOZ8" s="195"/>
      <c r="WPA8" s="196"/>
      <c r="WPB8" s="197"/>
      <c r="WPC8" s="197"/>
      <c r="WPD8" s="231"/>
      <c r="WPF8" s="223"/>
      <c r="WPG8" s="225"/>
      <c r="WPH8" s="226"/>
      <c r="WPI8" s="227"/>
      <c r="WPK8" s="228"/>
      <c r="WPL8" s="229"/>
      <c r="WPM8" s="230"/>
      <c r="WPN8" s="194"/>
      <c r="WPO8" s="194"/>
      <c r="WPP8" s="195"/>
      <c r="WPQ8" s="196"/>
      <c r="WPR8" s="197"/>
      <c r="WPS8" s="197"/>
      <c r="WPT8" s="231"/>
      <c r="WPV8" s="223"/>
      <c r="WPW8" s="225"/>
      <c r="WPX8" s="226"/>
      <c r="WPY8" s="227"/>
      <c r="WQA8" s="228"/>
      <c r="WQB8" s="229"/>
      <c r="WQC8" s="230"/>
      <c r="WQD8" s="194"/>
      <c r="WQE8" s="194"/>
      <c r="WQF8" s="195"/>
      <c r="WQG8" s="196"/>
      <c r="WQH8" s="197"/>
      <c r="WQI8" s="197"/>
      <c r="WQJ8" s="231"/>
      <c r="WQL8" s="223"/>
      <c r="WQM8" s="225"/>
      <c r="WQN8" s="226"/>
      <c r="WQO8" s="227"/>
      <c r="WQQ8" s="228"/>
      <c r="WQR8" s="229"/>
      <c r="WQS8" s="230"/>
      <c r="WQT8" s="194"/>
      <c r="WQU8" s="194"/>
      <c r="WQV8" s="195"/>
      <c r="WQW8" s="196"/>
      <c r="WQX8" s="197"/>
      <c r="WQY8" s="197"/>
      <c r="WQZ8" s="231"/>
      <c r="WRB8" s="223"/>
      <c r="WRC8" s="225"/>
      <c r="WRD8" s="226"/>
      <c r="WRE8" s="227"/>
      <c r="WRG8" s="228"/>
      <c r="WRH8" s="229"/>
      <c r="WRI8" s="230"/>
      <c r="WRJ8" s="194"/>
      <c r="WRK8" s="194"/>
      <c r="WRL8" s="195"/>
      <c r="WRM8" s="196"/>
      <c r="WRN8" s="197"/>
      <c r="WRO8" s="197"/>
      <c r="WRP8" s="231"/>
      <c r="WRR8" s="223"/>
      <c r="WRS8" s="225"/>
      <c r="WRT8" s="226"/>
      <c r="WRU8" s="227"/>
      <c r="WRW8" s="228"/>
      <c r="WRX8" s="229"/>
      <c r="WRY8" s="230"/>
      <c r="WRZ8" s="194"/>
      <c r="WSA8" s="194"/>
      <c r="WSB8" s="195"/>
      <c r="WSC8" s="196"/>
      <c r="WSD8" s="197"/>
      <c r="WSE8" s="197"/>
      <c r="WSF8" s="231"/>
      <c r="WSH8" s="223"/>
      <c r="WSI8" s="225"/>
      <c r="WSJ8" s="226"/>
      <c r="WSK8" s="227"/>
      <c r="WSM8" s="228"/>
      <c r="WSN8" s="229"/>
      <c r="WSO8" s="230"/>
      <c r="WSP8" s="194"/>
      <c r="WSQ8" s="194"/>
      <c r="WSR8" s="195"/>
      <c r="WSS8" s="196"/>
      <c r="WST8" s="197"/>
      <c r="WSU8" s="197"/>
      <c r="WSV8" s="231"/>
      <c r="WSX8" s="223"/>
      <c r="WSY8" s="225"/>
      <c r="WSZ8" s="226"/>
      <c r="WTA8" s="227"/>
      <c r="WTC8" s="228"/>
      <c r="WTD8" s="229"/>
      <c r="WTE8" s="230"/>
      <c r="WTF8" s="194"/>
      <c r="WTG8" s="194"/>
      <c r="WTH8" s="195"/>
      <c r="WTI8" s="196"/>
      <c r="WTJ8" s="197"/>
      <c r="WTK8" s="197"/>
      <c r="WTL8" s="231"/>
      <c r="WTN8" s="223"/>
      <c r="WTO8" s="225"/>
      <c r="WTP8" s="226"/>
      <c r="WTQ8" s="227"/>
      <c r="WTS8" s="228"/>
      <c r="WTT8" s="229"/>
      <c r="WTU8" s="230"/>
      <c r="WTV8" s="194"/>
      <c r="WTW8" s="194"/>
      <c r="WTX8" s="195"/>
      <c r="WTY8" s="196"/>
      <c r="WTZ8" s="197"/>
      <c r="WUA8" s="197"/>
      <c r="WUB8" s="231"/>
      <c r="WUD8" s="223"/>
      <c r="WUE8" s="225"/>
      <c r="WUF8" s="226"/>
      <c r="WUG8" s="227"/>
      <c r="WUI8" s="228"/>
      <c r="WUJ8" s="229"/>
      <c r="WUK8" s="230"/>
      <c r="WUL8" s="194"/>
      <c r="WUM8" s="194"/>
      <c r="WUN8" s="195"/>
      <c r="WUO8" s="196"/>
      <c r="WUP8" s="197"/>
      <c r="WUQ8" s="197"/>
      <c r="WUR8" s="231"/>
      <c r="WUT8" s="223"/>
      <c r="WUU8" s="225"/>
      <c r="WUV8" s="226"/>
      <c r="WUW8" s="227"/>
      <c r="WUY8" s="228"/>
      <c r="WUZ8" s="229"/>
      <c r="WVA8" s="230"/>
      <c r="WVB8" s="194"/>
      <c r="WVC8" s="194"/>
      <c r="WVD8" s="195"/>
      <c r="WVE8" s="196"/>
      <c r="WVF8" s="197"/>
      <c r="WVG8" s="197"/>
      <c r="WVH8" s="231"/>
      <c r="WVJ8" s="223"/>
      <c r="WVK8" s="225"/>
      <c r="WVL8" s="226"/>
      <c r="WVM8" s="227"/>
      <c r="WVO8" s="228"/>
      <c r="WVP8" s="229"/>
      <c r="WVQ8" s="230"/>
      <c r="WVR8" s="194"/>
      <c r="WVS8" s="194"/>
      <c r="WVT8" s="195"/>
      <c r="WVU8" s="196"/>
      <c r="WVV8" s="197"/>
      <c r="WVW8" s="197"/>
      <c r="WVX8" s="231"/>
      <c r="WVZ8" s="223"/>
      <c r="WWA8" s="225"/>
      <c r="WWB8" s="226"/>
      <c r="WWC8" s="227"/>
      <c r="WWE8" s="228"/>
      <c r="WWF8" s="229"/>
      <c r="WWG8" s="230"/>
      <c r="WWH8" s="194"/>
      <c r="WWI8" s="194"/>
      <c r="WWJ8" s="195"/>
      <c r="WWK8" s="196"/>
      <c r="WWL8" s="197"/>
      <c r="WWM8" s="197"/>
      <c r="WWN8" s="231"/>
      <c r="WWP8" s="223"/>
      <c r="WWQ8" s="225"/>
      <c r="WWR8" s="226"/>
      <c r="WWS8" s="227"/>
      <c r="WWU8" s="228"/>
      <c r="WWV8" s="229"/>
      <c r="WWW8" s="230"/>
      <c r="WWX8" s="194"/>
      <c r="WWY8" s="194"/>
      <c r="WWZ8" s="195"/>
      <c r="WXA8" s="196"/>
      <c r="WXB8" s="197"/>
      <c r="WXC8" s="197"/>
      <c r="WXD8" s="231"/>
      <c r="WXF8" s="223"/>
      <c r="WXG8" s="225"/>
      <c r="WXH8" s="226"/>
      <c r="WXI8" s="227"/>
      <c r="WXK8" s="228"/>
      <c r="WXL8" s="229"/>
      <c r="WXM8" s="230"/>
      <c r="WXN8" s="194"/>
      <c r="WXO8" s="194"/>
      <c r="WXP8" s="195"/>
      <c r="WXQ8" s="196"/>
      <c r="WXR8" s="197"/>
      <c r="WXS8" s="197"/>
      <c r="WXT8" s="231"/>
      <c r="WXV8" s="223"/>
      <c r="WXW8" s="225"/>
      <c r="WXX8" s="226"/>
      <c r="WXY8" s="227"/>
      <c r="WYA8" s="228"/>
      <c r="WYB8" s="229"/>
      <c r="WYC8" s="230"/>
      <c r="WYD8" s="194"/>
      <c r="WYE8" s="194"/>
      <c r="WYF8" s="195"/>
      <c r="WYG8" s="196"/>
      <c r="WYH8" s="197"/>
      <c r="WYI8" s="197"/>
      <c r="WYJ8" s="231"/>
      <c r="WYL8" s="223"/>
      <c r="WYM8" s="225"/>
      <c r="WYN8" s="226"/>
      <c r="WYO8" s="227"/>
      <c r="WYQ8" s="228"/>
      <c r="WYR8" s="229"/>
      <c r="WYS8" s="230"/>
      <c r="WYT8" s="194"/>
      <c r="WYU8" s="194"/>
      <c r="WYV8" s="195"/>
      <c r="WYW8" s="196"/>
      <c r="WYX8" s="197"/>
      <c r="WYY8" s="197"/>
      <c r="WYZ8" s="231"/>
      <c r="WZB8" s="223"/>
      <c r="WZC8" s="225"/>
      <c r="WZD8" s="226"/>
      <c r="WZE8" s="227"/>
      <c r="WZG8" s="228"/>
      <c r="WZH8" s="229"/>
      <c r="WZI8" s="230"/>
      <c r="WZJ8" s="194"/>
      <c r="WZK8" s="194"/>
      <c r="WZL8" s="195"/>
      <c r="WZM8" s="196"/>
      <c r="WZN8" s="197"/>
      <c r="WZO8" s="197"/>
      <c r="WZP8" s="231"/>
      <c r="WZR8" s="223"/>
      <c r="WZS8" s="225"/>
      <c r="WZT8" s="226"/>
      <c r="WZU8" s="227"/>
      <c r="WZW8" s="228"/>
      <c r="WZX8" s="229"/>
      <c r="WZY8" s="230"/>
      <c r="WZZ8" s="194"/>
      <c r="XAA8" s="194"/>
      <c r="XAB8" s="195"/>
      <c r="XAC8" s="196"/>
      <c r="XAD8" s="197"/>
      <c r="XAE8" s="197"/>
      <c r="XAF8" s="231"/>
      <c r="XAH8" s="223"/>
      <c r="XAI8" s="225"/>
      <c r="XAJ8" s="226"/>
      <c r="XAK8" s="227"/>
      <c r="XAM8" s="228"/>
      <c r="XAN8" s="229"/>
      <c r="XAO8" s="230"/>
      <c r="XAP8" s="194"/>
      <c r="XAQ8" s="194"/>
      <c r="XAR8" s="195"/>
      <c r="XAS8" s="196"/>
      <c r="XAT8" s="197"/>
      <c r="XAU8" s="197"/>
      <c r="XAV8" s="231"/>
      <c r="XAX8" s="223"/>
      <c r="XAY8" s="225"/>
      <c r="XAZ8" s="226"/>
      <c r="XBA8" s="227"/>
      <c r="XBC8" s="228"/>
      <c r="XBD8" s="229"/>
      <c r="XBE8" s="230"/>
      <c r="XBF8" s="194"/>
      <c r="XBG8" s="194"/>
      <c r="XBH8" s="195"/>
      <c r="XBI8" s="196"/>
      <c r="XBJ8" s="197"/>
      <c r="XBK8" s="197"/>
      <c r="XBL8" s="231"/>
      <c r="XBN8" s="223"/>
      <c r="XBO8" s="225"/>
      <c r="XBP8" s="226"/>
      <c r="XBQ8" s="227"/>
      <c r="XBS8" s="228"/>
      <c r="XBT8" s="229"/>
      <c r="XBU8" s="230"/>
      <c r="XBV8" s="194"/>
      <c r="XBW8" s="194"/>
      <c r="XBX8" s="195"/>
      <c r="XBY8" s="196"/>
      <c r="XBZ8" s="197"/>
      <c r="XCA8" s="197"/>
      <c r="XCB8" s="231"/>
      <c r="XCD8" s="223"/>
      <c r="XCE8" s="225"/>
      <c r="XCF8" s="226"/>
      <c r="XCG8" s="227"/>
      <c r="XCI8" s="228"/>
      <c r="XCJ8" s="229"/>
      <c r="XCK8" s="230"/>
      <c r="XCL8" s="194"/>
      <c r="XCM8" s="194"/>
      <c r="XCN8" s="195"/>
      <c r="XCO8" s="196"/>
      <c r="XCP8" s="197"/>
      <c r="XCQ8" s="197"/>
      <c r="XCR8" s="231"/>
      <c r="XCT8" s="223"/>
      <c r="XCU8" s="225"/>
      <c r="XCV8" s="226"/>
      <c r="XCW8" s="227"/>
      <c r="XCY8" s="228"/>
      <c r="XCZ8" s="229"/>
      <c r="XDA8" s="230"/>
      <c r="XDB8" s="194"/>
      <c r="XDC8" s="194"/>
      <c r="XDD8" s="195"/>
      <c r="XDE8" s="196"/>
      <c r="XDF8" s="197"/>
      <c r="XDG8" s="197"/>
      <c r="XDH8" s="231"/>
      <c r="XDJ8" s="223"/>
      <c r="XDK8" s="225"/>
      <c r="XDL8" s="226"/>
      <c r="XDM8" s="227"/>
      <c r="XDO8" s="228"/>
      <c r="XDP8" s="229"/>
      <c r="XDQ8" s="230"/>
      <c r="XDR8" s="194"/>
      <c r="XDS8" s="194"/>
      <c r="XDT8" s="195"/>
      <c r="XDU8" s="196"/>
      <c r="XDV8" s="197"/>
      <c r="XDW8" s="197"/>
      <c r="XDX8" s="231"/>
      <c r="XDZ8" s="223"/>
      <c r="XEA8" s="225"/>
      <c r="XEB8" s="226"/>
      <c r="XEC8" s="227"/>
      <c r="XEE8" s="228"/>
      <c r="XEF8" s="229"/>
      <c r="XEG8" s="230"/>
      <c r="XEH8" s="194"/>
      <c r="XEI8" s="194"/>
      <c r="XEJ8" s="195"/>
      <c r="XEK8" s="196"/>
      <c r="XEL8" s="197"/>
      <c r="XEM8" s="197"/>
      <c r="XEN8" s="231"/>
      <c r="XEP8" s="223"/>
      <c r="XEQ8" s="225"/>
      <c r="XER8" s="226"/>
      <c r="XES8" s="227"/>
      <c r="XEU8" s="228"/>
      <c r="XEV8" s="229"/>
      <c r="XEW8" s="230"/>
      <c r="XEX8" s="194"/>
      <c r="XEY8" s="194"/>
      <c r="XEZ8" s="195"/>
      <c r="XFA8" s="196"/>
      <c r="XFB8" s="197"/>
      <c r="XFC8" s="197"/>
      <c r="XFD8" s="231"/>
    </row>
    <row r="9" spans="1:1024 1026:2048 2050:3072 3074:4096 4098:5120 5122:6144 6146:7168 7170:8192 8194:9216 9218:10240 10242:11264 11266:12288 12290:13312 13314:14336 14338:15360 15362:16384">
      <c r="A9" s="340" t="str">
        <f t="shared" si="1"/>
        <v>438328</v>
      </c>
      <c r="B9" s="351">
        <f t="shared" si="2"/>
        <v>8</v>
      </c>
      <c r="C9" s="435">
        <v>43832</v>
      </c>
      <c r="D9" s="399" t="s">
        <v>687</v>
      </c>
      <c r="E9" s="400" t="s">
        <v>784</v>
      </c>
      <c r="F9" s="340" t="s">
        <v>769</v>
      </c>
      <c r="G9" s="401" t="s">
        <v>111</v>
      </c>
      <c r="H9" s="401" t="s">
        <v>694</v>
      </c>
      <c r="I9" s="401" t="s">
        <v>692</v>
      </c>
      <c r="J9" s="194">
        <v>8650</v>
      </c>
      <c r="K9" s="194">
        <v>3870</v>
      </c>
      <c r="L9" s="195">
        <v>4780</v>
      </c>
      <c r="M9" s="196">
        <v>6</v>
      </c>
      <c r="N9" s="197">
        <v>286.8</v>
      </c>
      <c r="O9" s="197">
        <v>4493.2</v>
      </c>
      <c r="P9" s="231" t="s">
        <v>721</v>
      </c>
      <c r="R9" s="223"/>
      <c r="S9" s="225"/>
      <c r="T9" s="226"/>
      <c r="U9" s="227"/>
      <c r="W9" s="228"/>
      <c r="X9" s="229"/>
      <c r="Y9" s="230"/>
      <c r="Z9" s="194"/>
      <c r="AA9" s="194"/>
      <c r="AB9" s="195"/>
      <c r="AC9" s="196"/>
      <c r="AD9" s="197"/>
      <c r="AE9" s="197"/>
      <c r="AF9" s="231"/>
      <c r="AH9" s="223"/>
      <c r="AI9" s="225"/>
      <c r="AJ9" s="226"/>
      <c r="AK9" s="227"/>
      <c r="AM9" s="228"/>
      <c r="AN9" s="229"/>
      <c r="AO9" s="230"/>
      <c r="AP9" s="194"/>
      <c r="AQ9" s="194"/>
      <c r="AR9" s="195"/>
      <c r="AS9" s="196"/>
      <c r="AT9" s="197"/>
      <c r="AU9" s="197"/>
      <c r="AV9" s="231"/>
      <c r="AX9" s="223"/>
      <c r="AY9" s="225"/>
      <c r="AZ9" s="226"/>
      <c r="BA9" s="227"/>
      <c r="BC9" s="228"/>
      <c r="BD9" s="229"/>
      <c r="BE9" s="230"/>
      <c r="BF9" s="194"/>
      <c r="BG9" s="194"/>
      <c r="BH9" s="195"/>
      <c r="BI9" s="196"/>
      <c r="BJ9" s="197"/>
      <c r="BK9" s="197"/>
      <c r="BL9" s="231"/>
      <c r="BN9" s="223"/>
      <c r="BO9" s="225"/>
      <c r="BP9" s="226"/>
      <c r="BQ9" s="227"/>
      <c r="BS9" s="228"/>
      <c r="BT9" s="229"/>
      <c r="BU9" s="230"/>
      <c r="BV9" s="194"/>
      <c r="BW9" s="194"/>
      <c r="BX9" s="195"/>
      <c r="BY9" s="196"/>
      <c r="BZ9" s="197"/>
      <c r="CA9" s="197"/>
      <c r="CB9" s="231"/>
      <c r="CD9" s="223"/>
      <c r="CE9" s="225"/>
      <c r="CF9" s="226"/>
      <c r="CG9" s="227"/>
      <c r="CI9" s="228"/>
      <c r="CJ9" s="229"/>
      <c r="CK9" s="230"/>
      <c r="CL9" s="194"/>
      <c r="CM9" s="194"/>
      <c r="CN9" s="195"/>
      <c r="CO9" s="196"/>
      <c r="CP9" s="197"/>
      <c r="CQ9" s="197"/>
      <c r="CR9" s="231"/>
      <c r="CT9" s="223"/>
      <c r="CU9" s="225"/>
      <c r="CV9" s="226"/>
      <c r="CW9" s="227"/>
      <c r="CY9" s="228"/>
      <c r="CZ9" s="229"/>
      <c r="DA9" s="230"/>
      <c r="DB9" s="194"/>
      <c r="DC9" s="194"/>
      <c r="DD9" s="195"/>
      <c r="DE9" s="196"/>
      <c r="DF9" s="197"/>
      <c r="DG9" s="197"/>
      <c r="DH9" s="231"/>
      <c r="DJ9" s="223"/>
      <c r="DK9" s="225"/>
      <c r="DL9" s="226"/>
      <c r="DM9" s="227"/>
      <c r="DO9" s="228"/>
      <c r="DP9" s="229"/>
      <c r="DQ9" s="230"/>
      <c r="DR9" s="194"/>
      <c r="DS9" s="194"/>
      <c r="DT9" s="195"/>
      <c r="DU9" s="196"/>
      <c r="DV9" s="197"/>
      <c r="DW9" s="197"/>
      <c r="DX9" s="231"/>
      <c r="DZ9" s="223"/>
      <c r="EA9" s="225"/>
      <c r="EB9" s="226"/>
      <c r="EC9" s="227"/>
      <c r="EE9" s="228"/>
      <c r="EF9" s="229"/>
      <c r="EG9" s="230"/>
      <c r="EH9" s="194"/>
      <c r="EI9" s="194"/>
      <c r="EJ9" s="195"/>
      <c r="EK9" s="196"/>
      <c r="EL9" s="197"/>
      <c r="EM9" s="197"/>
      <c r="EN9" s="231"/>
      <c r="EP9" s="223"/>
      <c r="EQ9" s="225"/>
      <c r="ER9" s="226"/>
      <c r="ES9" s="227"/>
      <c r="EU9" s="228"/>
      <c r="EV9" s="229"/>
      <c r="EW9" s="230"/>
      <c r="EX9" s="194"/>
      <c r="EY9" s="194"/>
      <c r="EZ9" s="195"/>
      <c r="FA9" s="196"/>
      <c r="FB9" s="197"/>
      <c r="FC9" s="197"/>
      <c r="FD9" s="231"/>
      <c r="FF9" s="223"/>
      <c r="FG9" s="225"/>
      <c r="FH9" s="226"/>
      <c r="FI9" s="227"/>
      <c r="FK9" s="228"/>
      <c r="FL9" s="229"/>
      <c r="FM9" s="230"/>
      <c r="FN9" s="194"/>
      <c r="FO9" s="194"/>
      <c r="FP9" s="195"/>
      <c r="FQ9" s="196"/>
      <c r="FR9" s="197"/>
      <c r="FS9" s="197"/>
      <c r="FT9" s="231"/>
      <c r="FV9" s="223"/>
      <c r="FW9" s="225"/>
      <c r="FX9" s="226"/>
      <c r="FY9" s="227"/>
      <c r="GA9" s="228"/>
      <c r="GB9" s="229"/>
      <c r="GC9" s="230"/>
      <c r="GD9" s="194"/>
      <c r="GE9" s="194"/>
      <c r="GF9" s="195"/>
      <c r="GG9" s="196"/>
      <c r="GH9" s="197"/>
      <c r="GI9" s="197"/>
      <c r="GJ9" s="231"/>
      <c r="GL9" s="223"/>
      <c r="GM9" s="225"/>
      <c r="GN9" s="226"/>
      <c r="GO9" s="227"/>
      <c r="GQ9" s="228"/>
      <c r="GR9" s="229"/>
      <c r="GS9" s="230"/>
      <c r="GT9" s="194"/>
      <c r="GU9" s="194"/>
      <c r="GV9" s="195"/>
      <c r="GW9" s="196"/>
      <c r="GX9" s="197"/>
      <c r="GY9" s="197"/>
      <c r="GZ9" s="231"/>
      <c r="HB9" s="223"/>
      <c r="HC9" s="225"/>
      <c r="HD9" s="226"/>
      <c r="HE9" s="227"/>
      <c r="HG9" s="228"/>
      <c r="HH9" s="229"/>
      <c r="HI9" s="230"/>
      <c r="HJ9" s="194"/>
      <c r="HK9" s="194"/>
      <c r="HL9" s="195"/>
      <c r="HM9" s="196"/>
      <c r="HN9" s="197"/>
      <c r="HO9" s="197"/>
      <c r="HP9" s="231"/>
      <c r="HR9" s="223"/>
      <c r="HS9" s="225"/>
      <c r="HT9" s="226"/>
      <c r="HU9" s="227"/>
      <c r="HW9" s="228"/>
      <c r="HX9" s="229"/>
      <c r="HY9" s="230"/>
      <c r="HZ9" s="194"/>
      <c r="IA9" s="194"/>
      <c r="IB9" s="195"/>
      <c r="IC9" s="196"/>
      <c r="ID9" s="197"/>
      <c r="IE9" s="197"/>
      <c r="IF9" s="231"/>
      <c r="IH9" s="223"/>
      <c r="II9" s="225"/>
      <c r="IJ9" s="226"/>
      <c r="IK9" s="227"/>
      <c r="IM9" s="228"/>
      <c r="IN9" s="229"/>
      <c r="IO9" s="230"/>
      <c r="IP9" s="194"/>
      <c r="IQ9" s="194"/>
      <c r="IR9" s="195"/>
      <c r="IS9" s="196"/>
      <c r="IT9" s="197"/>
      <c r="IU9" s="197"/>
      <c r="IV9" s="231"/>
      <c r="IX9" s="223"/>
      <c r="IY9" s="225"/>
      <c r="IZ9" s="226"/>
      <c r="JA9" s="227"/>
      <c r="JC9" s="228"/>
      <c r="JD9" s="229"/>
      <c r="JE9" s="230"/>
      <c r="JF9" s="194"/>
      <c r="JG9" s="194"/>
      <c r="JH9" s="195"/>
      <c r="JI9" s="196"/>
      <c r="JJ9" s="197"/>
      <c r="JK9" s="197"/>
      <c r="JL9" s="231"/>
      <c r="JN9" s="223"/>
      <c r="JO9" s="225"/>
      <c r="JP9" s="226"/>
      <c r="JQ9" s="227"/>
      <c r="JS9" s="228"/>
      <c r="JT9" s="229"/>
      <c r="JU9" s="230"/>
      <c r="JV9" s="194"/>
      <c r="JW9" s="194"/>
      <c r="JX9" s="195"/>
      <c r="JY9" s="196"/>
      <c r="JZ9" s="197"/>
      <c r="KA9" s="197"/>
      <c r="KB9" s="231"/>
      <c r="KD9" s="223"/>
      <c r="KE9" s="225"/>
      <c r="KF9" s="226"/>
      <c r="KG9" s="227"/>
      <c r="KI9" s="228"/>
      <c r="KJ9" s="229"/>
      <c r="KK9" s="230"/>
      <c r="KL9" s="194"/>
      <c r="KM9" s="194"/>
      <c r="KN9" s="195"/>
      <c r="KO9" s="196"/>
      <c r="KP9" s="197"/>
      <c r="KQ9" s="197"/>
      <c r="KR9" s="231"/>
      <c r="KT9" s="223"/>
      <c r="KU9" s="225"/>
      <c r="KV9" s="226"/>
      <c r="KW9" s="227"/>
      <c r="KY9" s="228"/>
      <c r="KZ9" s="229"/>
      <c r="LA9" s="230"/>
      <c r="LB9" s="194"/>
      <c r="LC9" s="194"/>
      <c r="LD9" s="195"/>
      <c r="LE9" s="196"/>
      <c r="LF9" s="197"/>
      <c r="LG9" s="197"/>
      <c r="LH9" s="231"/>
      <c r="LJ9" s="223"/>
      <c r="LK9" s="225"/>
      <c r="LL9" s="226"/>
      <c r="LM9" s="227"/>
      <c r="LO9" s="228"/>
      <c r="LP9" s="229"/>
      <c r="LQ9" s="230"/>
      <c r="LR9" s="194"/>
      <c r="LS9" s="194"/>
      <c r="LT9" s="195"/>
      <c r="LU9" s="196"/>
      <c r="LV9" s="197"/>
      <c r="LW9" s="197"/>
      <c r="LX9" s="231"/>
      <c r="LZ9" s="223"/>
      <c r="MA9" s="225"/>
      <c r="MB9" s="226"/>
      <c r="MC9" s="227"/>
      <c r="ME9" s="228"/>
      <c r="MF9" s="229"/>
      <c r="MG9" s="230"/>
      <c r="MH9" s="194"/>
      <c r="MI9" s="194"/>
      <c r="MJ9" s="195"/>
      <c r="MK9" s="196"/>
      <c r="ML9" s="197"/>
      <c r="MM9" s="197"/>
      <c r="MN9" s="231"/>
      <c r="MP9" s="223"/>
      <c r="MQ9" s="225"/>
      <c r="MR9" s="226"/>
      <c r="MS9" s="227"/>
      <c r="MU9" s="228"/>
      <c r="MV9" s="229"/>
      <c r="MW9" s="230"/>
      <c r="MX9" s="194"/>
      <c r="MY9" s="194"/>
      <c r="MZ9" s="195"/>
      <c r="NA9" s="196"/>
      <c r="NB9" s="197"/>
      <c r="NC9" s="197"/>
      <c r="ND9" s="231"/>
      <c r="NF9" s="223"/>
      <c r="NG9" s="225"/>
      <c r="NH9" s="226"/>
      <c r="NI9" s="227"/>
      <c r="NK9" s="228"/>
      <c r="NL9" s="229"/>
      <c r="NM9" s="230"/>
      <c r="NN9" s="194"/>
      <c r="NO9" s="194"/>
      <c r="NP9" s="195"/>
      <c r="NQ9" s="196"/>
      <c r="NR9" s="197"/>
      <c r="NS9" s="197"/>
      <c r="NT9" s="231"/>
      <c r="NV9" s="223"/>
      <c r="NW9" s="225"/>
      <c r="NX9" s="226"/>
      <c r="NY9" s="227"/>
      <c r="OA9" s="228"/>
      <c r="OB9" s="229"/>
      <c r="OC9" s="230"/>
      <c r="OD9" s="194"/>
      <c r="OE9" s="194"/>
      <c r="OF9" s="195"/>
      <c r="OG9" s="196"/>
      <c r="OH9" s="197"/>
      <c r="OI9" s="197"/>
      <c r="OJ9" s="231"/>
      <c r="OL9" s="223"/>
      <c r="OM9" s="225"/>
      <c r="ON9" s="226"/>
      <c r="OO9" s="227"/>
      <c r="OQ9" s="228"/>
      <c r="OR9" s="229"/>
      <c r="OS9" s="230"/>
      <c r="OT9" s="194"/>
      <c r="OU9" s="194"/>
      <c r="OV9" s="195"/>
      <c r="OW9" s="196"/>
      <c r="OX9" s="197"/>
      <c r="OY9" s="197"/>
      <c r="OZ9" s="231"/>
      <c r="PB9" s="223"/>
      <c r="PC9" s="225"/>
      <c r="PD9" s="226"/>
      <c r="PE9" s="227"/>
      <c r="PG9" s="228"/>
      <c r="PH9" s="229"/>
      <c r="PI9" s="230"/>
      <c r="PJ9" s="194"/>
      <c r="PK9" s="194"/>
      <c r="PL9" s="195"/>
      <c r="PM9" s="196"/>
      <c r="PN9" s="197"/>
      <c r="PO9" s="197"/>
      <c r="PP9" s="231"/>
      <c r="PR9" s="223"/>
      <c r="PS9" s="225"/>
      <c r="PT9" s="226"/>
      <c r="PU9" s="227"/>
      <c r="PW9" s="228"/>
      <c r="PX9" s="229"/>
      <c r="PY9" s="230"/>
      <c r="PZ9" s="194"/>
      <c r="QA9" s="194"/>
      <c r="QB9" s="195"/>
      <c r="QC9" s="196"/>
      <c r="QD9" s="197"/>
      <c r="QE9" s="197"/>
      <c r="QF9" s="231"/>
      <c r="QH9" s="223"/>
      <c r="QI9" s="225"/>
      <c r="QJ9" s="226"/>
      <c r="QK9" s="227"/>
      <c r="QM9" s="228"/>
      <c r="QN9" s="229"/>
      <c r="QO9" s="230"/>
      <c r="QP9" s="194"/>
      <c r="QQ9" s="194"/>
      <c r="QR9" s="195"/>
      <c r="QS9" s="196"/>
      <c r="QT9" s="197"/>
      <c r="QU9" s="197"/>
      <c r="QV9" s="231"/>
      <c r="QX9" s="223"/>
      <c r="QY9" s="225"/>
      <c r="QZ9" s="226"/>
      <c r="RA9" s="227"/>
      <c r="RC9" s="228"/>
      <c r="RD9" s="229"/>
      <c r="RE9" s="230"/>
      <c r="RF9" s="194"/>
      <c r="RG9" s="194"/>
      <c r="RH9" s="195"/>
      <c r="RI9" s="196"/>
      <c r="RJ9" s="197"/>
      <c r="RK9" s="197"/>
      <c r="RL9" s="231"/>
      <c r="RN9" s="223"/>
      <c r="RO9" s="225"/>
      <c r="RP9" s="226"/>
      <c r="RQ9" s="227"/>
      <c r="RS9" s="228"/>
      <c r="RT9" s="229"/>
      <c r="RU9" s="230"/>
      <c r="RV9" s="194"/>
      <c r="RW9" s="194"/>
      <c r="RX9" s="195"/>
      <c r="RY9" s="196"/>
      <c r="RZ9" s="197"/>
      <c r="SA9" s="197"/>
      <c r="SB9" s="231"/>
      <c r="SD9" s="223"/>
      <c r="SE9" s="225"/>
      <c r="SF9" s="226"/>
      <c r="SG9" s="227"/>
      <c r="SI9" s="228"/>
      <c r="SJ9" s="229"/>
      <c r="SK9" s="230"/>
      <c r="SL9" s="194"/>
      <c r="SM9" s="194"/>
      <c r="SN9" s="195"/>
      <c r="SO9" s="196"/>
      <c r="SP9" s="197"/>
      <c r="SQ9" s="197"/>
      <c r="SR9" s="231"/>
      <c r="ST9" s="223"/>
      <c r="SU9" s="225"/>
      <c r="SV9" s="226"/>
      <c r="SW9" s="227"/>
      <c r="SY9" s="228"/>
      <c r="SZ9" s="229"/>
      <c r="TA9" s="230"/>
      <c r="TB9" s="194"/>
      <c r="TC9" s="194"/>
      <c r="TD9" s="195"/>
      <c r="TE9" s="196"/>
      <c r="TF9" s="197"/>
      <c r="TG9" s="197"/>
      <c r="TH9" s="231"/>
      <c r="TJ9" s="223"/>
      <c r="TK9" s="225"/>
      <c r="TL9" s="226"/>
      <c r="TM9" s="227"/>
      <c r="TO9" s="228"/>
      <c r="TP9" s="229"/>
      <c r="TQ9" s="230"/>
      <c r="TR9" s="194"/>
      <c r="TS9" s="194"/>
      <c r="TT9" s="195"/>
      <c r="TU9" s="196"/>
      <c r="TV9" s="197"/>
      <c r="TW9" s="197"/>
      <c r="TX9" s="231"/>
      <c r="TZ9" s="223"/>
      <c r="UA9" s="225"/>
      <c r="UB9" s="226"/>
      <c r="UC9" s="227"/>
      <c r="UE9" s="228"/>
      <c r="UF9" s="229"/>
      <c r="UG9" s="230"/>
      <c r="UH9" s="194"/>
      <c r="UI9" s="194"/>
      <c r="UJ9" s="195"/>
      <c r="UK9" s="196"/>
      <c r="UL9" s="197"/>
      <c r="UM9" s="197"/>
      <c r="UN9" s="231"/>
      <c r="UP9" s="223"/>
      <c r="UQ9" s="225"/>
      <c r="UR9" s="226"/>
      <c r="US9" s="227"/>
      <c r="UU9" s="228"/>
      <c r="UV9" s="229"/>
      <c r="UW9" s="230"/>
      <c r="UX9" s="194"/>
      <c r="UY9" s="194"/>
      <c r="UZ9" s="195"/>
      <c r="VA9" s="196"/>
      <c r="VB9" s="197"/>
      <c r="VC9" s="197"/>
      <c r="VD9" s="231"/>
      <c r="VF9" s="223"/>
      <c r="VG9" s="225"/>
      <c r="VH9" s="226"/>
      <c r="VI9" s="227"/>
      <c r="VK9" s="228"/>
      <c r="VL9" s="229"/>
      <c r="VM9" s="230"/>
      <c r="VN9" s="194"/>
      <c r="VO9" s="194"/>
      <c r="VP9" s="195"/>
      <c r="VQ9" s="196"/>
      <c r="VR9" s="197"/>
      <c r="VS9" s="197"/>
      <c r="VT9" s="231"/>
      <c r="VV9" s="223"/>
      <c r="VW9" s="225"/>
      <c r="VX9" s="226"/>
      <c r="VY9" s="227"/>
      <c r="WA9" s="228"/>
      <c r="WB9" s="229"/>
      <c r="WC9" s="230"/>
      <c r="WD9" s="194"/>
      <c r="WE9" s="194"/>
      <c r="WF9" s="195"/>
      <c r="WG9" s="196"/>
      <c r="WH9" s="197"/>
      <c r="WI9" s="197"/>
      <c r="WJ9" s="231"/>
      <c r="WL9" s="223"/>
      <c r="WM9" s="225"/>
      <c r="WN9" s="226"/>
      <c r="WO9" s="227"/>
      <c r="WQ9" s="228"/>
      <c r="WR9" s="229"/>
      <c r="WS9" s="230"/>
      <c r="WT9" s="194"/>
      <c r="WU9" s="194"/>
      <c r="WV9" s="195"/>
      <c r="WW9" s="196"/>
      <c r="WX9" s="197"/>
      <c r="WY9" s="197"/>
      <c r="WZ9" s="231"/>
      <c r="XB9" s="223"/>
      <c r="XC9" s="225"/>
      <c r="XD9" s="226"/>
      <c r="XE9" s="227"/>
      <c r="XG9" s="228"/>
      <c r="XH9" s="229"/>
      <c r="XI9" s="230"/>
      <c r="XJ9" s="194"/>
      <c r="XK9" s="194"/>
      <c r="XL9" s="195"/>
      <c r="XM9" s="196"/>
      <c r="XN9" s="197"/>
      <c r="XO9" s="197"/>
      <c r="XP9" s="231"/>
      <c r="XR9" s="223"/>
      <c r="XS9" s="225"/>
      <c r="XT9" s="226"/>
      <c r="XU9" s="227"/>
      <c r="XW9" s="228"/>
      <c r="XX9" s="229"/>
      <c r="XY9" s="230"/>
      <c r="XZ9" s="194"/>
      <c r="YA9" s="194"/>
      <c r="YB9" s="195"/>
      <c r="YC9" s="196"/>
      <c r="YD9" s="197"/>
      <c r="YE9" s="197"/>
      <c r="YF9" s="231"/>
      <c r="YH9" s="223"/>
      <c r="YI9" s="225"/>
      <c r="YJ9" s="226"/>
      <c r="YK9" s="227"/>
      <c r="YM9" s="228"/>
      <c r="YN9" s="229"/>
      <c r="YO9" s="230"/>
      <c r="YP9" s="194"/>
      <c r="YQ9" s="194"/>
      <c r="YR9" s="195"/>
      <c r="YS9" s="196"/>
      <c r="YT9" s="197"/>
      <c r="YU9" s="197"/>
      <c r="YV9" s="231"/>
      <c r="YX9" s="223"/>
      <c r="YY9" s="225"/>
      <c r="YZ9" s="226"/>
      <c r="ZA9" s="227"/>
      <c r="ZC9" s="228"/>
      <c r="ZD9" s="229"/>
      <c r="ZE9" s="230"/>
      <c r="ZF9" s="194"/>
      <c r="ZG9" s="194"/>
      <c r="ZH9" s="195"/>
      <c r="ZI9" s="196"/>
      <c r="ZJ9" s="197"/>
      <c r="ZK9" s="197"/>
      <c r="ZL9" s="231"/>
      <c r="ZN9" s="223"/>
      <c r="ZO9" s="225"/>
      <c r="ZP9" s="226"/>
      <c r="ZQ9" s="227"/>
      <c r="ZS9" s="228"/>
      <c r="ZT9" s="229"/>
      <c r="ZU9" s="230"/>
      <c r="ZV9" s="194"/>
      <c r="ZW9" s="194"/>
      <c r="ZX9" s="195"/>
      <c r="ZY9" s="196"/>
      <c r="ZZ9" s="197"/>
      <c r="AAA9" s="197"/>
      <c r="AAB9" s="231"/>
      <c r="AAD9" s="223"/>
      <c r="AAE9" s="225"/>
      <c r="AAF9" s="226"/>
      <c r="AAG9" s="227"/>
      <c r="AAI9" s="228"/>
      <c r="AAJ9" s="229"/>
      <c r="AAK9" s="230"/>
      <c r="AAL9" s="194"/>
      <c r="AAM9" s="194"/>
      <c r="AAN9" s="195"/>
      <c r="AAO9" s="196"/>
      <c r="AAP9" s="197"/>
      <c r="AAQ9" s="197"/>
      <c r="AAR9" s="231"/>
      <c r="AAT9" s="223"/>
      <c r="AAU9" s="225"/>
      <c r="AAV9" s="226"/>
      <c r="AAW9" s="227"/>
      <c r="AAY9" s="228"/>
      <c r="AAZ9" s="229"/>
      <c r="ABA9" s="230"/>
      <c r="ABB9" s="194"/>
      <c r="ABC9" s="194"/>
      <c r="ABD9" s="195"/>
      <c r="ABE9" s="196"/>
      <c r="ABF9" s="197"/>
      <c r="ABG9" s="197"/>
      <c r="ABH9" s="231"/>
      <c r="ABJ9" s="223"/>
      <c r="ABK9" s="225"/>
      <c r="ABL9" s="226"/>
      <c r="ABM9" s="227"/>
      <c r="ABO9" s="228"/>
      <c r="ABP9" s="229"/>
      <c r="ABQ9" s="230"/>
      <c r="ABR9" s="194"/>
      <c r="ABS9" s="194"/>
      <c r="ABT9" s="195"/>
      <c r="ABU9" s="196"/>
      <c r="ABV9" s="197"/>
      <c r="ABW9" s="197"/>
      <c r="ABX9" s="231"/>
      <c r="ABZ9" s="223"/>
      <c r="ACA9" s="225"/>
      <c r="ACB9" s="226"/>
      <c r="ACC9" s="227"/>
      <c r="ACE9" s="228"/>
      <c r="ACF9" s="229"/>
      <c r="ACG9" s="230"/>
      <c r="ACH9" s="194"/>
      <c r="ACI9" s="194"/>
      <c r="ACJ9" s="195"/>
      <c r="ACK9" s="196"/>
      <c r="ACL9" s="197"/>
      <c r="ACM9" s="197"/>
      <c r="ACN9" s="231"/>
      <c r="ACP9" s="223"/>
      <c r="ACQ9" s="225"/>
      <c r="ACR9" s="226"/>
      <c r="ACS9" s="227"/>
      <c r="ACU9" s="228"/>
      <c r="ACV9" s="229"/>
      <c r="ACW9" s="230"/>
      <c r="ACX9" s="194"/>
      <c r="ACY9" s="194"/>
      <c r="ACZ9" s="195"/>
      <c r="ADA9" s="196"/>
      <c r="ADB9" s="197"/>
      <c r="ADC9" s="197"/>
      <c r="ADD9" s="231"/>
      <c r="ADF9" s="223"/>
      <c r="ADG9" s="225"/>
      <c r="ADH9" s="226"/>
      <c r="ADI9" s="227"/>
      <c r="ADK9" s="228"/>
      <c r="ADL9" s="229"/>
      <c r="ADM9" s="230"/>
      <c r="ADN9" s="194"/>
      <c r="ADO9" s="194"/>
      <c r="ADP9" s="195"/>
      <c r="ADQ9" s="196"/>
      <c r="ADR9" s="197"/>
      <c r="ADS9" s="197"/>
      <c r="ADT9" s="231"/>
      <c r="ADV9" s="223"/>
      <c r="ADW9" s="225"/>
      <c r="ADX9" s="226"/>
      <c r="ADY9" s="227"/>
      <c r="AEA9" s="228"/>
      <c r="AEB9" s="229"/>
      <c r="AEC9" s="230"/>
      <c r="AED9" s="194"/>
      <c r="AEE9" s="194"/>
      <c r="AEF9" s="195"/>
      <c r="AEG9" s="196"/>
      <c r="AEH9" s="197"/>
      <c r="AEI9" s="197"/>
      <c r="AEJ9" s="231"/>
      <c r="AEL9" s="223"/>
      <c r="AEM9" s="225"/>
      <c r="AEN9" s="226"/>
      <c r="AEO9" s="227"/>
      <c r="AEQ9" s="228"/>
      <c r="AER9" s="229"/>
      <c r="AES9" s="230"/>
      <c r="AET9" s="194"/>
      <c r="AEU9" s="194"/>
      <c r="AEV9" s="195"/>
      <c r="AEW9" s="196"/>
      <c r="AEX9" s="197"/>
      <c r="AEY9" s="197"/>
      <c r="AEZ9" s="231"/>
      <c r="AFB9" s="223"/>
      <c r="AFC9" s="225"/>
      <c r="AFD9" s="226"/>
      <c r="AFE9" s="227"/>
      <c r="AFG9" s="228"/>
      <c r="AFH9" s="229"/>
      <c r="AFI9" s="230"/>
      <c r="AFJ9" s="194"/>
      <c r="AFK9" s="194"/>
      <c r="AFL9" s="195"/>
      <c r="AFM9" s="196"/>
      <c r="AFN9" s="197"/>
      <c r="AFO9" s="197"/>
      <c r="AFP9" s="231"/>
      <c r="AFR9" s="223"/>
      <c r="AFS9" s="225"/>
      <c r="AFT9" s="226"/>
      <c r="AFU9" s="227"/>
      <c r="AFW9" s="228"/>
      <c r="AFX9" s="229"/>
      <c r="AFY9" s="230"/>
      <c r="AFZ9" s="194"/>
      <c r="AGA9" s="194"/>
      <c r="AGB9" s="195"/>
      <c r="AGC9" s="196"/>
      <c r="AGD9" s="197"/>
      <c r="AGE9" s="197"/>
      <c r="AGF9" s="231"/>
      <c r="AGH9" s="223"/>
      <c r="AGI9" s="225"/>
      <c r="AGJ9" s="226"/>
      <c r="AGK9" s="227"/>
      <c r="AGM9" s="228"/>
      <c r="AGN9" s="229"/>
      <c r="AGO9" s="230"/>
      <c r="AGP9" s="194"/>
      <c r="AGQ9" s="194"/>
      <c r="AGR9" s="195"/>
      <c r="AGS9" s="196"/>
      <c r="AGT9" s="197"/>
      <c r="AGU9" s="197"/>
      <c r="AGV9" s="231"/>
      <c r="AGX9" s="223"/>
      <c r="AGY9" s="225"/>
      <c r="AGZ9" s="226"/>
      <c r="AHA9" s="227"/>
      <c r="AHC9" s="228"/>
      <c r="AHD9" s="229"/>
      <c r="AHE9" s="230"/>
      <c r="AHF9" s="194"/>
      <c r="AHG9" s="194"/>
      <c r="AHH9" s="195"/>
      <c r="AHI9" s="196"/>
      <c r="AHJ9" s="197"/>
      <c r="AHK9" s="197"/>
      <c r="AHL9" s="231"/>
      <c r="AHN9" s="223"/>
      <c r="AHO9" s="225"/>
      <c r="AHP9" s="226"/>
      <c r="AHQ9" s="227"/>
      <c r="AHS9" s="228"/>
      <c r="AHT9" s="229"/>
      <c r="AHU9" s="230"/>
      <c r="AHV9" s="194"/>
      <c r="AHW9" s="194"/>
      <c r="AHX9" s="195"/>
      <c r="AHY9" s="196"/>
      <c r="AHZ9" s="197"/>
      <c r="AIA9" s="197"/>
      <c r="AIB9" s="231"/>
      <c r="AID9" s="223"/>
      <c r="AIE9" s="225"/>
      <c r="AIF9" s="226"/>
      <c r="AIG9" s="227"/>
      <c r="AII9" s="228"/>
      <c r="AIJ9" s="229"/>
      <c r="AIK9" s="230"/>
      <c r="AIL9" s="194"/>
      <c r="AIM9" s="194"/>
      <c r="AIN9" s="195"/>
      <c r="AIO9" s="196"/>
      <c r="AIP9" s="197"/>
      <c r="AIQ9" s="197"/>
      <c r="AIR9" s="231"/>
      <c r="AIT9" s="223"/>
      <c r="AIU9" s="225"/>
      <c r="AIV9" s="226"/>
      <c r="AIW9" s="227"/>
      <c r="AIY9" s="228"/>
      <c r="AIZ9" s="229"/>
      <c r="AJA9" s="230"/>
      <c r="AJB9" s="194"/>
      <c r="AJC9" s="194"/>
      <c r="AJD9" s="195"/>
      <c r="AJE9" s="196"/>
      <c r="AJF9" s="197"/>
      <c r="AJG9" s="197"/>
      <c r="AJH9" s="231"/>
      <c r="AJJ9" s="223"/>
      <c r="AJK9" s="225"/>
      <c r="AJL9" s="226"/>
      <c r="AJM9" s="227"/>
      <c r="AJO9" s="228"/>
      <c r="AJP9" s="229"/>
      <c r="AJQ9" s="230"/>
      <c r="AJR9" s="194"/>
      <c r="AJS9" s="194"/>
      <c r="AJT9" s="195"/>
      <c r="AJU9" s="196"/>
      <c r="AJV9" s="197"/>
      <c r="AJW9" s="197"/>
      <c r="AJX9" s="231"/>
      <c r="AJZ9" s="223"/>
      <c r="AKA9" s="225"/>
      <c r="AKB9" s="226"/>
      <c r="AKC9" s="227"/>
      <c r="AKE9" s="228"/>
      <c r="AKF9" s="229"/>
      <c r="AKG9" s="230"/>
      <c r="AKH9" s="194"/>
      <c r="AKI9" s="194"/>
      <c r="AKJ9" s="195"/>
      <c r="AKK9" s="196"/>
      <c r="AKL9" s="197"/>
      <c r="AKM9" s="197"/>
      <c r="AKN9" s="231"/>
      <c r="AKP9" s="223"/>
      <c r="AKQ9" s="225"/>
      <c r="AKR9" s="226"/>
      <c r="AKS9" s="227"/>
      <c r="AKU9" s="228"/>
      <c r="AKV9" s="229"/>
      <c r="AKW9" s="230"/>
      <c r="AKX9" s="194"/>
      <c r="AKY9" s="194"/>
      <c r="AKZ9" s="195"/>
      <c r="ALA9" s="196"/>
      <c r="ALB9" s="197"/>
      <c r="ALC9" s="197"/>
      <c r="ALD9" s="231"/>
      <c r="ALF9" s="223"/>
      <c r="ALG9" s="225"/>
      <c r="ALH9" s="226"/>
      <c r="ALI9" s="227"/>
      <c r="ALK9" s="228"/>
      <c r="ALL9" s="229"/>
      <c r="ALM9" s="230"/>
      <c r="ALN9" s="194"/>
      <c r="ALO9" s="194"/>
      <c r="ALP9" s="195"/>
      <c r="ALQ9" s="196"/>
      <c r="ALR9" s="197"/>
      <c r="ALS9" s="197"/>
      <c r="ALT9" s="231"/>
      <c r="ALV9" s="223"/>
      <c r="ALW9" s="225"/>
      <c r="ALX9" s="226"/>
      <c r="ALY9" s="227"/>
      <c r="AMA9" s="228"/>
      <c r="AMB9" s="229"/>
      <c r="AMC9" s="230"/>
      <c r="AMD9" s="194"/>
      <c r="AME9" s="194"/>
      <c r="AMF9" s="195"/>
      <c r="AMG9" s="196"/>
      <c r="AMH9" s="197"/>
      <c r="AMI9" s="197"/>
      <c r="AMJ9" s="231"/>
      <c r="AML9" s="223"/>
      <c r="AMM9" s="225"/>
      <c r="AMN9" s="226"/>
      <c r="AMO9" s="227"/>
      <c r="AMQ9" s="228"/>
      <c r="AMR9" s="229"/>
      <c r="AMS9" s="230"/>
      <c r="AMT9" s="194"/>
      <c r="AMU9" s="194"/>
      <c r="AMV9" s="195"/>
      <c r="AMW9" s="196"/>
      <c r="AMX9" s="197"/>
      <c r="AMY9" s="197"/>
      <c r="AMZ9" s="231"/>
      <c r="ANB9" s="223"/>
      <c r="ANC9" s="225"/>
      <c r="AND9" s="226"/>
      <c r="ANE9" s="227"/>
      <c r="ANG9" s="228"/>
      <c r="ANH9" s="229"/>
      <c r="ANI9" s="230"/>
      <c r="ANJ9" s="194"/>
      <c r="ANK9" s="194"/>
      <c r="ANL9" s="195"/>
      <c r="ANM9" s="196"/>
      <c r="ANN9" s="197"/>
      <c r="ANO9" s="197"/>
      <c r="ANP9" s="231"/>
      <c r="ANR9" s="223"/>
      <c r="ANS9" s="225"/>
      <c r="ANT9" s="226"/>
      <c r="ANU9" s="227"/>
      <c r="ANW9" s="228"/>
      <c r="ANX9" s="229"/>
      <c r="ANY9" s="230"/>
      <c r="ANZ9" s="194"/>
      <c r="AOA9" s="194"/>
      <c r="AOB9" s="195"/>
      <c r="AOC9" s="196"/>
      <c r="AOD9" s="197"/>
      <c r="AOE9" s="197"/>
      <c r="AOF9" s="231"/>
      <c r="AOH9" s="223"/>
      <c r="AOI9" s="225"/>
      <c r="AOJ9" s="226"/>
      <c r="AOK9" s="227"/>
      <c r="AOM9" s="228"/>
      <c r="AON9" s="229"/>
      <c r="AOO9" s="230"/>
      <c r="AOP9" s="194"/>
      <c r="AOQ9" s="194"/>
      <c r="AOR9" s="195"/>
      <c r="AOS9" s="196"/>
      <c r="AOT9" s="197"/>
      <c r="AOU9" s="197"/>
      <c r="AOV9" s="231"/>
      <c r="AOX9" s="223"/>
      <c r="AOY9" s="225"/>
      <c r="AOZ9" s="226"/>
      <c r="APA9" s="227"/>
      <c r="APC9" s="228"/>
      <c r="APD9" s="229"/>
      <c r="APE9" s="230"/>
      <c r="APF9" s="194"/>
      <c r="APG9" s="194"/>
      <c r="APH9" s="195"/>
      <c r="API9" s="196"/>
      <c r="APJ9" s="197"/>
      <c r="APK9" s="197"/>
      <c r="APL9" s="231"/>
      <c r="APN9" s="223"/>
      <c r="APO9" s="225"/>
      <c r="APP9" s="226"/>
      <c r="APQ9" s="227"/>
      <c r="APS9" s="228"/>
      <c r="APT9" s="229"/>
      <c r="APU9" s="230"/>
      <c r="APV9" s="194"/>
      <c r="APW9" s="194"/>
      <c r="APX9" s="195"/>
      <c r="APY9" s="196"/>
      <c r="APZ9" s="197"/>
      <c r="AQA9" s="197"/>
      <c r="AQB9" s="231"/>
      <c r="AQD9" s="223"/>
      <c r="AQE9" s="225"/>
      <c r="AQF9" s="226"/>
      <c r="AQG9" s="227"/>
      <c r="AQI9" s="228"/>
      <c r="AQJ9" s="229"/>
      <c r="AQK9" s="230"/>
      <c r="AQL9" s="194"/>
      <c r="AQM9" s="194"/>
      <c r="AQN9" s="195"/>
      <c r="AQO9" s="196"/>
      <c r="AQP9" s="197"/>
      <c r="AQQ9" s="197"/>
      <c r="AQR9" s="231"/>
      <c r="AQT9" s="223"/>
      <c r="AQU9" s="225"/>
      <c r="AQV9" s="226"/>
      <c r="AQW9" s="227"/>
      <c r="AQY9" s="228"/>
      <c r="AQZ9" s="229"/>
      <c r="ARA9" s="230"/>
      <c r="ARB9" s="194"/>
      <c r="ARC9" s="194"/>
      <c r="ARD9" s="195"/>
      <c r="ARE9" s="196"/>
      <c r="ARF9" s="197"/>
      <c r="ARG9" s="197"/>
      <c r="ARH9" s="231"/>
      <c r="ARJ9" s="223"/>
      <c r="ARK9" s="225"/>
      <c r="ARL9" s="226"/>
      <c r="ARM9" s="227"/>
      <c r="ARO9" s="228"/>
      <c r="ARP9" s="229"/>
      <c r="ARQ9" s="230"/>
      <c r="ARR9" s="194"/>
      <c r="ARS9" s="194"/>
      <c r="ART9" s="195"/>
      <c r="ARU9" s="196"/>
      <c r="ARV9" s="197"/>
      <c r="ARW9" s="197"/>
      <c r="ARX9" s="231"/>
      <c r="ARZ9" s="223"/>
      <c r="ASA9" s="225"/>
      <c r="ASB9" s="226"/>
      <c r="ASC9" s="227"/>
      <c r="ASE9" s="228"/>
      <c r="ASF9" s="229"/>
      <c r="ASG9" s="230"/>
      <c r="ASH9" s="194"/>
      <c r="ASI9" s="194"/>
      <c r="ASJ9" s="195"/>
      <c r="ASK9" s="196"/>
      <c r="ASL9" s="197"/>
      <c r="ASM9" s="197"/>
      <c r="ASN9" s="231"/>
      <c r="ASP9" s="223"/>
      <c r="ASQ9" s="225"/>
      <c r="ASR9" s="226"/>
      <c r="ASS9" s="227"/>
      <c r="ASU9" s="228"/>
      <c r="ASV9" s="229"/>
      <c r="ASW9" s="230"/>
      <c r="ASX9" s="194"/>
      <c r="ASY9" s="194"/>
      <c r="ASZ9" s="195"/>
      <c r="ATA9" s="196"/>
      <c r="ATB9" s="197"/>
      <c r="ATC9" s="197"/>
      <c r="ATD9" s="231"/>
      <c r="ATF9" s="223"/>
      <c r="ATG9" s="225"/>
      <c r="ATH9" s="226"/>
      <c r="ATI9" s="227"/>
      <c r="ATK9" s="228"/>
      <c r="ATL9" s="229"/>
      <c r="ATM9" s="230"/>
      <c r="ATN9" s="194"/>
      <c r="ATO9" s="194"/>
      <c r="ATP9" s="195"/>
      <c r="ATQ9" s="196"/>
      <c r="ATR9" s="197"/>
      <c r="ATS9" s="197"/>
      <c r="ATT9" s="231"/>
      <c r="ATV9" s="223"/>
      <c r="ATW9" s="225"/>
      <c r="ATX9" s="226"/>
      <c r="ATY9" s="227"/>
      <c r="AUA9" s="228"/>
      <c r="AUB9" s="229"/>
      <c r="AUC9" s="230"/>
      <c r="AUD9" s="194"/>
      <c r="AUE9" s="194"/>
      <c r="AUF9" s="195"/>
      <c r="AUG9" s="196"/>
      <c r="AUH9" s="197"/>
      <c r="AUI9" s="197"/>
      <c r="AUJ9" s="231"/>
      <c r="AUL9" s="223"/>
      <c r="AUM9" s="225"/>
      <c r="AUN9" s="226"/>
      <c r="AUO9" s="227"/>
      <c r="AUQ9" s="228"/>
      <c r="AUR9" s="229"/>
      <c r="AUS9" s="230"/>
      <c r="AUT9" s="194"/>
      <c r="AUU9" s="194"/>
      <c r="AUV9" s="195"/>
      <c r="AUW9" s="196"/>
      <c r="AUX9" s="197"/>
      <c r="AUY9" s="197"/>
      <c r="AUZ9" s="231"/>
      <c r="AVB9" s="223"/>
      <c r="AVC9" s="225"/>
      <c r="AVD9" s="226"/>
      <c r="AVE9" s="227"/>
      <c r="AVG9" s="228"/>
      <c r="AVH9" s="229"/>
      <c r="AVI9" s="230"/>
      <c r="AVJ9" s="194"/>
      <c r="AVK9" s="194"/>
      <c r="AVL9" s="195"/>
      <c r="AVM9" s="196"/>
      <c r="AVN9" s="197"/>
      <c r="AVO9" s="197"/>
      <c r="AVP9" s="231"/>
      <c r="AVR9" s="223"/>
      <c r="AVS9" s="225"/>
      <c r="AVT9" s="226"/>
      <c r="AVU9" s="227"/>
      <c r="AVW9" s="228"/>
      <c r="AVX9" s="229"/>
      <c r="AVY9" s="230"/>
      <c r="AVZ9" s="194"/>
      <c r="AWA9" s="194"/>
      <c r="AWB9" s="195"/>
      <c r="AWC9" s="196"/>
      <c r="AWD9" s="197"/>
      <c r="AWE9" s="197"/>
      <c r="AWF9" s="231"/>
      <c r="AWH9" s="223"/>
      <c r="AWI9" s="225"/>
      <c r="AWJ9" s="226"/>
      <c r="AWK9" s="227"/>
      <c r="AWM9" s="228"/>
      <c r="AWN9" s="229"/>
      <c r="AWO9" s="230"/>
      <c r="AWP9" s="194"/>
      <c r="AWQ9" s="194"/>
      <c r="AWR9" s="195"/>
      <c r="AWS9" s="196"/>
      <c r="AWT9" s="197"/>
      <c r="AWU9" s="197"/>
      <c r="AWV9" s="231"/>
      <c r="AWX9" s="223"/>
      <c r="AWY9" s="225"/>
      <c r="AWZ9" s="226"/>
      <c r="AXA9" s="227"/>
      <c r="AXC9" s="228"/>
      <c r="AXD9" s="229"/>
      <c r="AXE9" s="230"/>
      <c r="AXF9" s="194"/>
      <c r="AXG9" s="194"/>
      <c r="AXH9" s="195"/>
      <c r="AXI9" s="196"/>
      <c r="AXJ9" s="197"/>
      <c r="AXK9" s="197"/>
      <c r="AXL9" s="231"/>
      <c r="AXN9" s="223"/>
      <c r="AXO9" s="225"/>
      <c r="AXP9" s="226"/>
      <c r="AXQ9" s="227"/>
      <c r="AXS9" s="228"/>
      <c r="AXT9" s="229"/>
      <c r="AXU9" s="230"/>
      <c r="AXV9" s="194"/>
      <c r="AXW9" s="194"/>
      <c r="AXX9" s="195"/>
      <c r="AXY9" s="196"/>
      <c r="AXZ9" s="197"/>
      <c r="AYA9" s="197"/>
      <c r="AYB9" s="231"/>
      <c r="AYD9" s="223"/>
      <c r="AYE9" s="225"/>
      <c r="AYF9" s="226"/>
      <c r="AYG9" s="227"/>
      <c r="AYI9" s="228"/>
      <c r="AYJ9" s="229"/>
      <c r="AYK9" s="230"/>
      <c r="AYL9" s="194"/>
      <c r="AYM9" s="194"/>
      <c r="AYN9" s="195"/>
      <c r="AYO9" s="196"/>
      <c r="AYP9" s="197"/>
      <c r="AYQ9" s="197"/>
      <c r="AYR9" s="231"/>
      <c r="AYT9" s="223"/>
      <c r="AYU9" s="225"/>
      <c r="AYV9" s="226"/>
      <c r="AYW9" s="227"/>
      <c r="AYY9" s="228"/>
      <c r="AYZ9" s="229"/>
      <c r="AZA9" s="230"/>
      <c r="AZB9" s="194"/>
      <c r="AZC9" s="194"/>
      <c r="AZD9" s="195"/>
      <c r="AZE9" s="196"/>
      <c r="AZF9" s="197"/>
      <c r="AZG9" s="197"/>
      <c r="AZH9" s="231"/>
      <c r="AZJ9" s="223"/>
      <c r="AZK9" s="225"/>
      <c r="AZL9" s="226"/>
      <c r="AZM9" s="227"/>
      <c r="AZO9" s="228"/>
      <c r="AZP9" s="229"/>
      <c r="AZQ9" s="230"/>
      <c r="AZR9" s="194"/>
      <c r="AZS9" s="194"/>
      <c r="AZT9" s="195"/>
      <c r="AZU9" s="196"/>
      <c r="AZV9" s="197"/>
      <c r="AZW9" s="197"/>
      <c r="AZX9" s="231"/>
      <c r="AZZ9" s="223"/>
      <c r="BAA9" s="225"/>
      <c r="BAB9" s="226"/>
      <c r="BAC9" s="227"/>
      <c r="BAE9" s="228"/>
      <c r="BAF9" s="229"/>
      <c r="BAG9" s="230"/>
      <c r="BAH9" s="194"/>
      <c r="BAI9" s="194"/>
      <c r="BAJ9" s="195"/>
      <c r="BAK9" s="196"/>
      <c r="BAL9" s="197"/>
      <c r="BAM9" s="197"/>
      <c r="BAN9" s="231"/>
      <c r="BAP9" s="223"/>
      <c r="BAQ9" s="225"/>
      <c r="BAR9" s="226"/>
      <c r="BAS9" s="227"/>
      <c r="BAU9" s="228"/>
      <c r="BAV9" s="229"/>
      <c r="BAW9" s="230"/>
      <c r="BAX9" s="194"/>
      <c r="BAY9" s="194"/>
      <c r="BAZ9" s="195"/>
      <c r="BBA9" s="196"/>
      <c r="BBB9" s="197"/>
      <c r="BBC9" s="197"/>
      <c r="BBD9" s="231"/>
      <c r="BBF9" s="223"/>
      <c r="BBG9" s="225"/>
      <c r="BBH9" s="226"/>
      <c r="BBI9" s="227"/>
      <c r="BBK9" s="228"/>
      <c r="BBL9" s="229"/>
      <c r="BBM9" s="230"/>
      <c r="BBN9" s="194"/>
      <c r="BBO9" s="194"/>
      <c r="BBP9" s="195"/>
      <c r="BBQ9" s="196"/>
      <c r="BBR9" s="197"/>
      <c r="BBS9" s="197"/>
      <c r="BBT9" s="231"/>
      <c r="BBV9" s="223"/>
      <c r="BBW9" s="225"/>
      <c r="BBX9" s="226"/>
      <c r="BBY9" s="227"/>
      <c r="BCA9" s="228"/>
      <c r="BCB9" s="229"/>
      <c r="BCC9" s="230"/>
      <c r="BCD9" s="194"/>
      <c r="BCE9" s="194"/>
      <c r="BCF9" s="195"/>
      <c r="BCG9" s="196"/>
      <c r="BCH9" s="197"/>
      <c r="BCI9" s="197"/>
      <c r="BCJ9" s="231"/>
      <c r="BCL9" s="223"/>
      <c r="BCM9" s="225"/>
      <c r="BCN9" s="226"/>
      <c r="BCO9" s="227"/>
      <c r="BCQ9" s="228"/>
      <c r="BCR9" s="229"/>
      <c r="BCS9" s="230"/>
      <c r="BCT9" s="194"/>
      <c r="BCU9" s="194"/>
      <c r="BCV9" s="195"/>
      <c r="BCW9" s="196"/>
      <c r="BCX9" s="197"/>
      <c r="BCY9" s="197"/>
      <c r="BCZ9" s="231"/>
      <c r="BDB9" s="223"/>
      <c r="BDC9" s="225"/>
      <c r="BDD9" s="226"/>
      <c r="BDE9" s="227"/>
      <c r="BDG9" s="228"/>
      <c r="BDH9" s="229"/>
      <c r="BDI9" s="230"/>
      <c r="BDJ9" s="194"/>
      <c r="BDK9" s="194"/>
      <c r="BDL9" s="195"/>
      <c r="BDM9" s="196"/>
      <c r="BDN9" s="197"/>
      <c r="BDO9" s="197"/>
      <c r="BDP9" s="231"/>
      <c r="BDR9" s="223"/>
      <c r="BDS9" s="225"/>
      <c r="BDT9" s="226"/>
      <c r="BDU9" s="227"/>
      <c r="BDW9" s="228"/>
      <c r="BDX9" s="229"/>
      <c r="BDY9" s="230"/>
      <c r="BDZ9" s="194"/>
      <c r="BEA9" s="194"/>
      <c r="BEB9" s="195"/>
      <c r="BEC9" s="196"/>
      <c r="BED9" s="197"/>
      <c r="BEE9" s="197"/>
      <c r="BEF9" s="231"/>
      <c r="BEH9" s="223"/>
      <c r="BEI9" s="225"/>
      <c r="BEJ9" s="226"/>
      <c r="BEK9" s="227"/>
      <c r="BEM9" s="228"/>
      <c r="BEN9" s="229"/>
      <c r="BEO9" s="230"/>
      <c r="BEP9" s="194"/>
      <c r="BEQ9" s="194"/>
      <c r="BER9" s="195"/>
      <c r="BES9" s="196"/>
      <c r="BET9" s="197"/>
      <c r="BEU9" s="197"/>
      <c r="BEV9" s="231"/>
      <c r="BEX9" s="223"/>
      <c r="BEY9" s="225"/>
      <c r="BEZ9" s="226"/>
      <c r="BFA9" s="227"/>
      <c r="BFC9" s="228"/>
      <c r="BFD9" s="229"/>
      <c r="BFE9" s="230"/>
      <c r="BFF9" s="194"/>
      <c r="BFG9" s="194"/>
      <c r="BFH9" s="195"/>
      <c r="BFI9" s="196"/>
      <c r="BFJ9" s="197"/>
      <c r="BFK9" s="197"/>
      <c r="BFL9" s="231"/>
      <c r="BFN9" s="223"/>
      <c r="BFO9" s="225"/>
      <c r="BFP9" s="226"/>
      <c r="BFQ9" s="227"/>
      <c r="BFS9" s="228"/>
      <c r="BFT9" s="229"/>
      <c r="BFU9" s="230"/>
      <c r="BFV9" s="194"/>
      <c r="BFW9" s="194"/>
      <c r="BFX9" s="195"/>
      <c r="BFY9" s="196"/>
      <c r="BFZ9" s="197"/>
      <c r="BGA9" s="197"/>
      <c r="BGB9" s="231"/>
      <c r="BGD9" s="223"/>
      <c r="BGE9" s="225"/>
      <c r="BGF9" s="226"/>
      <c r="BGG9" s="227"/>
      <c r="BGI9" s="228"/>
      <c r="BGJ9" s="229"/>
      <c r="BGK9" s="230"/>
      <c r="BGL9" s="194"/>
      <c r="BGM9" s="194"/>
      <c r="BGN9" s="195"/>
      <c r="BGO9" s="196"/>
      <c r="BGP9" s="197"/>
      <c r="BGQ9" s="197"/>
      <c r="BGR9" s="231"/>
      <c r="BGT9" s="223"/>
      <c r="BGU9" s="225"/>
      <c r="BGV9" s="226"/>
      <c r="BGW9" s="227"/>
      <c r="BGY9" s="228"/>
      <c r="BGZ9" s="229"/>
      <c r="BHA9" s="230"/>
      <c r="BHB9" s="194"/>
      <c r="BHC9" s="194"/>
      <c r="BHD9" s="195"/>
      <c r="BHE9" s="196"/>
      <c r="BHF9" s="197"/>
      <c r="BHG9" s="197"/>
      <c r="BHH9" s="231"/>
      <c r="BHJ9" s="223"/>
      <c r="BHK9" s="225"/>
      <c r="BHL9" s="226"/>
      <c r="BHM9" s="227"/>
      <c r="BHO9" s="228"/>
      <c r="BHP9" s="229"/>
      <c r="BHQ9" s="230"/>
      <c r="BHR9" s="194"/>
      <c r="BHS9" s="194"/>
      <c r="BHT9" s="195"/>
      <c r="BHU9" s="196"/>
      <c r="BHV9" s="197"/>
      <c r="BHW9" s="197"/>
      <c r="BHX9" s="231"/>
      <c r="BHZ9" s="223"/>
      <c r="BIA9" s="225"/>
      <c r="BIB9" s="226"/>
      <c r="BIC9" s="227"/>
      <c r="BIE9" s="228"/>
      <c r="BIF9" s="229"/>
      <c r="BIG9" s="230"/>
      <c r="BIH9" s="194"/>
      <c r="BII9" s="194"/>
      <c r="BIJ9" s="195"/>
      <c r="BIK9" s="196"/>
      <c r="BIL9" s="197"/>
      <c r="BIM9" s="197"/>
      <c r="BIN9" s="231"/>
      <c r="BIP9" s="223"/>
      <c r="BIQ9" s="225"/>
      <c r="BIR9" s="226"/>
      <c r="BIS9" s="227"/>
      <c r="BIU9" s="228"/>
      <c r="BIV9" s="229"/>
      <c r="BIW9" s="230"/>
      <c r="BIX9" s="194"/>
      <c r="BIY9" s="194"/>
      <c r="BIZ9" s="195"/>
      <c r="BJA9" s="196"/>
      <c r="BJB9" s="197"/>
      <c r="BJC9" s="197"/>
      <c r="BJD9" s="231"/>
      <c r="BJF9" s="223"/>
      <c r="BJG9" s="225"/>
      <c r="BJH9" s="226"/>
      <c r="BJI9" s="227"/>
      <c r="BJK9" s="228"/>
      <c r="BJL9" s="229"/>
      <c r="BJM9" s="230"/>
      <c r="BJN9" s="194"/>
      <c r="BJO9" s="194"/>
      <c r="BJP9" s="195"/>
      <c r="BJQ9" s="196"/>
      <c r="BJR9" s="197"/>
      <c r="BJS9" s="197"/>
      <c r="BJT9" s="231"/>
      <c r="BJV9" s="223"/>
      <c r="BJW9" s="225"/>
      <c r="BJX9" s="226"/>
      <c r="BJY9" s="227"/>
      <c r="BKA9" s="228"/>
      <c r="BKB9" s="229"/>
      <c r="BKC9" s="230"/>
      <c r="BKD9" s="194"/>
      <c r="BKE9" s="194"/>
      <c r="BKF9" s="195"/>
      <c r="BKG9" s="196"/>
      <c r="BKH9" s="197"/>
      <c r="BKI9" s="197"/>
      <c r="BKJ9" s="231"/>
      <c r="BKL9" s="223"/>
      <c r="BKM9" s="225"/>
      <c r="BKN9" s="226"/>
      <c r="BKO9" s="227"/>
      <c r="BKQ9" s="228"/>
      <c r="BKR9" s="229"/>
      <c r="BKS9" s="230"/>
      <c r="BKT9" s="194"/>
      <c r="BKU9" s="194"/>
      <c r="BKV9" s="195"/>
      <c r="BKW9" s="196"/>
      <c r="BKX9" s="197"/>
      <c r="BKY9" s="197"/>
      <c r="BKZ9" s="231"/>
      <c r="BLB9" s="223"/>
      <c r="BLC9" s="225"/>
      <c r="BLD9" s="226"/>
      <c r="BLE9" s="227"/>
      <c r="BLG9" s="228"/>
      <c r="BLH9" s="229"/>
      <c r="BLI9" s="230"/>
      <c r="BLJ9" s="194"/>
      <c r="BLK9" s="194"/>
      <c r="BLL9" s="195"/>
      <c r="BLM9" s="196"/>
      <c r="BLN9" s="197"/>
      <c r="BLO9" s="197"/>
      <c r="BLP9" s="231"/>
      <c r="BLR9" s="223"/>
      <c r="BLS9" s="225"/>
      <c r="BLT9" s="226"/>
      <c r="BLU9" s="227"/>
      <c r="BLW9" s="228"/>
      <c r="BLX9" s="229"/>
      <c r="BLY9" s="230"/>
      <c r="BLZ9" s="194"/>
      <c r="BMA9" s="194"/>
      <c r="BMB9" s="195"/>
      <c r="BMC9" s="196"/>
      <c r="BMD9" s="197"/>
      <c r="BME9" s="197"/>
      <c r="BMF9" s="231"/>
      <c r="BMH9" s="223"/>
      <c r="BMI9" s="225"/>
      <c r="BMJ9" s="226"/>
      <c r="BMK9" s="227"/>
      <c r="BMM9" s="228"/>
      <c r="BMN9" s="229"/>
      <c r="BMO9" s="230"/>
      <c r="BMP9" s="194"/>
      <c r="BMQ9" s="194"/>
      <c r="BMR9" s="195"/>
      <c r="BMS9" s="196"/>
      <c r="BMT9" s="197"/>
      <c r="BMU9" s="197"/>
      <c r="BMV9" s="231"/>
      <c r="BMX9" s="223"/>
      <c r="BMY9" s="225"/>
      <c r="BMZ9" s="226"/>
      <c r="BNA9" s="227"/>
      <c r="BNC9" s="228"/>
      <c r="BND9" s="229"/>
      <c r="BNE9" s="230"/>
      <c r="BNF9" s="194"/>
      <c r="BNG9" s="194"/>
      <c r="BNH9" s="195"/>
      <c r="BNI9" s="196"/>
      <c r="BNJ9" s="197"/>
      <c r="BNK9" s="197"/>
      <c r="BNL9" s="231"/>
      <c r="BNN9" s="223"/>
      <c r="BNO9" s="225"/>
      <c r="BNP9" s="226"/>
      <c r="BNQ9" s="227"/>
      <c r="BNS9" s="228"/>
      <c r="BNT9" s="229"/>
      <c r="BNU9" s="230"/>
      <c r="BNV9" s="194"/>
      <c r="BNW9" s="194"/>
      <c r="BNX9" s="195"/>
      <c r="BNY9" s="196"/>
      <c r="BNZ9" s="197"/>
      <c r="BOA9" s="197"/>
      <c r="BOB9" s="231"/>
      <c r="BOD9" s="223"/>
      <c r="BOE9" s="225"/>
      <c r="BOF9" s="226"/>
      <c r="BOG9" s="227"/>
      <c r="BOI9" s="228"/>
      <c r="BOJ9" s="229"/>
      <c r="BOK9" s="230"/>
      <c r="BOL9" s="194"/>
      <c r="BOM9" s="194"/>
      <c r="BON9" s="195"/>
      <c r="BOO9" s="196"/>
      <c r="BOP9" s="197"/>
      <c r="BOQ9" s="197"/>
      <c r="BOR9" s="231"/>
      <c r="BOT9" s="223"/>
      <c r="BOU9" s="225"/>
      <c r="BOV9" s="226"/>
      <c r="BOW9" s="227"/>
      <c r="BOY9" s="228"/>
      <c r="BOZ9" s="229"/>
      <c r="BPA9" s="230"/>
      <c r="BPB9" s="194"/>
      <c r="BPC9" s="194"/>
      <c r="BPD9" s="195"/>
      <c r="BPE9" s="196"/>
      <c r="BPF9" s="197"/>
      <c r="BPG9" s="197"/>
      <c r="BPH9" s="231"/>
      <c r="BPJ9" s="223"/>
      <c r="BPK9" s="225"/>
      <c r="BPL9" s="226"/>
      <c r="BPM9" s="227"/>
      <c r="BPO9" s="228"/>
      <c r="BPP9" s="229"/>
      <c r="BPQ9" s="230"/>
      <c r="BPR9" s="194"/>
      <c r="BPS9" s="194"/>
      <c r="BPT9" s="195"/>
      <c r="BPU9" s="196"/>
      <c r="BPV9" s="197"/>
      <c r="BPW9" s="197"/>
      <c r="BPX9" s="231"/>
      <c r="BPZ9" s="223"/>
      <c r="BQA9" s="225"/>
      <c r="BQB9" s="226"/>
      <c r="BQC9" s="227"/>
      <c r="BQE9" s="228"/>
      <c r="BQF9" s="229"/>
      <c r="BQG9" s="230"/>
      <c r="BQH9" s="194"/>
      <c r="BQI9" s="194"/>
      <c r="BQJ9" s="195"/>
      <c r="BQK9" s="196"/>
      <c r="BQL9" s="197"/>
      <c r="BQM9" s="197"/>
      <c r="BQN9" s="231"/>
      <c r="BQP9" s="223"/>
      <c r="BQQ9" s="225"/>
      <c r="BQR9" s="226"/>
      <c r="BQS9" s="227"/>
      <c r="BQU9" s="228"/>
      <c r="BQV9" s="229"/>
      <c r="BQW9" s="230"/>
      <c r="BQX9" s="194"/>
      <c r="BQY9" s="194"/>
      <c r="BQZ9" s="195"/>
      <c r="BRA9" s="196"/>
      <c r="BRB9" s="197"/>
      <c r="BRC9" s="197"/>
      <c r="BRD9" s="231"/>
      <c r="BRF9" s="223"/>
      <c r="BRG9" s="225"/>
      <c r="BRH9" s="226"/>
      <c r="BRI9" s="227"/>
      <c r="BRK9" s="228"/>
      <c r="BRL9" s="229"/>
      <c r="BRM9" s="230"/>
      <c r="BRN9" s="194"/>
      <c r="BRO9" s="194"/>
      <c r="BRP9" s="195"/>
      <c r="BRQ9" s="196"/>
      <c r="BRR9" s="197"/>
      <c r="BRS9" s="197"/>
      <c r="BRT9" s="231"/>
      <c r="BRV9" s="223"/>
      <c r="BRW9" s="225"/>
      <c r="BRX9" s="226"/>
      <c r="BRY9" s="227"/>
      <c r="BSA9" s="228"/>
      <c r="BSB9" s="229"/>
      <c r="BSC9" s="230"/>
      <c r="BSD9" s="194"/>
      <c r="BSE9" s="194"/>
      <c r="BSF9" s="195"/>
      <c r="BSG9" s="196"/>
      <c r="BSH9" s="197"/>
      <c r="BSI9" s="197"/>
      <c r="BSJ9" s="231"/>
      <c r="BSL9" s="223"/>
      <c r="BSM9" s="225"/>
      <c r="BSN9" s="226"/>
      <c r="BSO9" s="227"/>
      <c r="BSQ9" s="228"/>
      <c r="BSR9" s="229"/>
      <c r="BSS9" s="230"/>
      <c r="BST9" s="194"/>
      <c r="BSU9" s="194"/>
      <c r="BSV9" s="195"/>
      <c r="BSW9" s="196"/>
      <c r="BSX9" s="197"/>
      <c r="BSY9" s="197"/>
      <c r="BSZ9" s="231"/>
      <c r="BTB9" s="223"/>
      <c r="BTC9" s="225"/>
      <c r="BTD9" s="226"/>
      <c r="BTE9" s="227"/>
      <c r="BTG9" s="228"/>
      <c r="BTH9" s="229"/>
      <c r="BTI9" s="230"/>
      <c r="BTJ9" s="194"/>
      <c r="BTK9" s="194"/>
      <c r="BTL9" s="195"/>
      <c r="BTM9" s="196"/>
      <c r="BTN9" s="197"/>
      <c r="BTO9" s="197"/>
      <c r="BTP9" s="231"/>
      <c r="BTR9" s="223"/>
      <c r="BTS9" s="225"/>
      <c r="BTT9" s="226"/>
      <c r="BTU9" s="227"/>
      <c r="BTW9" s="228"/>
      <c r="BTX9" s="229"/>
      <c r="BTY9" s="230"/>
      <c r="BTZ9" s="194"/>
      <c r="BUA9" s="194"/>
      <c r="BUB9" s="195"/>
      <c r="BUC9" s="196"/>
      <c r="BUD9" s="197"/>
      <c r="BUE9" s="197"/>
      <c r="BUF9" s="231"/>
      <c r="BUH9" s="223"/>
      <c r="BUI9" s="225"/>
      <c r="BUJ9" s="226"/>
      <c r="BUK9" s="227"/>
      <c r="BUM9" s="228"/>
      <c r="BUN9" s="229"/>
      <c r="BUO9" s="230"/>
      <c r="BUP9" s="194"/>
      <c r="BUQ9" s="194"/>
      <c r="BUR9" s="195"/>
      <c r="BUS9" s="196"/>
      <c r="BUT9" s="197"/>
      <c r="BUU9" s="197"/>
      <c r="BUV9" s="231"/>
      <c r="BUX9" s="223"/>
      <c r="BUY9" s="225"/>
      <c r="BUZ9" s="226"/>
      <c r="BVA9" s="227"/>
      <c r="BVC9" s="228"/>
      <c r="BVD9" s="229"/>
      <c r="BVE9" s="230"/>
      <c r="BVF9" s="194"/>
      <c r="BVG9" s="194"/>
      <c r="BVH9" s="195"/>
      <c r="BVI9" s="196"/>
      <c r="BVJ9" s="197"/>
      <c r="BVK9" s="197"/>
      <c r="BVL9" s="231"/>
      <c r="BVN9" s="223"/>
      <c r="BVO9" s="225"/>
      <c r="BVP9" s="226"/>
      <c r="BVQ9" s="227"/>
      <c r="BVS9" s="228"/>
      <c r="BVT9" s="229"/>
      <c r="BVU9" s="230"/>
      <c r="BVV9" s="194"/>
      <c r="BVW9" s="194"/>
      <c r="BVX9" s="195"/>
      <c r="BVY9" s="196"/>
      <c r="BVZ9" s="197"/>
      <c r="BWA9" s="197"/>
      <c r="BWB9" s="231"/>
      <c r="BWD9" s="223"/>
      <c r="BWE9" s="225"/>
      <c r="BWF9" s="226"/>
      <c r="BWG9" s="227"/>
      <c r="BWI9" s="228"/>
      <c r="BWJ9" s="229"/>
      <c r="BWK9" s="230"/>
      <c r="BWL9" s="194"/>
      <c r="BWM9" s="194"/>
      <c r="BWN9" s="195"/>
      <c r="BWO9" s="196"/>
      <c r="BWP9" s="197"/>
      <c r="BWQ9" s="197"/>
      <c r="BWR9" s="231"/>
      <c r="BWT9" s="223"/>
      <c r="BWU9" s="225"/>
      <c r="BWV9" s="226"/>
      <c r="BWW9" s="227"/>
      <c r="BWY9" s="228"/>
      <c r="BWZ9" s="229"/>
      <c r="BXA9" s="230"/>
      <c r="BXB9" s="194"/>
      <c r="BXC9" s="194"/>
      <c r="BXD9" s="195"/>
      <c r="BXE9" s="196"/>
      <c r="BXF9" s="197"/>
      <c r="BXG9" s="197"/>
      <c r="BXH9" s="231"/>
      <c r="BXJ9" s="223"/>
      <c r="BXK9" s="225"/>
      <c r="BXL9" s="226"/>
      <c r="BXM9" s="227"/>
      <c r="BXO9" s="228"/>
      <c r="BXP9" s="229"/>
      <c r="BXQ9" s="230"/>
      <c r="BXR9" s="194"/>
      <c r="BXS9" s="194"/>
      <c r="BXT9" s="195"/>
      <c r="BXU9" s="196"/>
      <c r="BXV9" s="197"/>
      <c r="BXW9" s="197"/>
      <c r="BXX9" s="231"/>
      <c r="BXZ9" s="223"/>
      <c r="BYA9" s="225"/>
      <c r="BYB9" s="226"/>
      <c r="BYC9" s="227"/>
      <c r="BYE9" s="228"/>
      <c r="BYF9" s="229"/>
      <c r="BYG9" s="230"/>
      <c r="BYH9" s="194"/>
      <c r="BYI9" s="194"/>
      <c r="BYJ9" s="195"/>
      <c r="BYK9" s="196"/>
      <c r="BYL9" s="197"/>
      <c r="BYM9" s="197"/>
      <c r="BYN9" s="231"/>
      <c r="BYP9" s="223"/>
      <c r="BYQ9" s="225"/>
      <c r="BYR9" s="226"/>
      <c r="BYS9" s="227"/>
      <c r="BYU9" s="228"/>
      <c r="BYV9" s="229"/>
      <c r="BYW9" s="230"/>
      <c r="BYX9" s="194"/>
      <c r="BYY9" s="194"/>
      <c r="BYZ9" s="195"/>
      <c r="BZA9" s="196"/>
      <c r="BZB9" s="197"/>
      <c r="BZC9" s="197"/>
      <c r="BZD9" s="231"/>
      <c r="BZF9" s="223"/>
      <c r="BZG9" s="225"/>
      <c r="BZH9" s="226"/>
      <c r="BZI9" s="227"/>
      <c r="BZK9" s="228"/>
      <c r="BZL9" s="229"/>
      <c r="BZM9" s="230"/>
      <c r="BZN9" s="194"/>
      <c r="BZO9" s="194"/>
      <c r="BZP9" s="195"/>
      <c r="BZQ9" s="196"/>
      <c r="BZR9" s="197"/>
      <c r="BZS9" s="197"/>
      <c r="BZT9" s="231"/>
      <c r="BZV9" s="223"/>
      <c r="BZW9" s="225"/>
      <c r="BZX9" s="226"/>
      <c r="BZY9" s="227"/>
      <c r="CAA9" s="228"/>
      <c r="CAB9" s="229"/>
      <c r="CAC9" s="230"/>
      <c r="CAD9" s="194"/>
      <c r="CAE9" s="194"/>
      <c r="CAF9" s="195"/>
      <c r="CAG9" s="196"/>
      <c r="CAH9" s="197"/>
      <c r="CAI9" s="197"/>
      <c r="CAJ9" s="231"/>
      <c r="CAL9" s="223"/>
      <c r="CAM9" s="225"/>
      <c r="CAN9" s="226"/>
      <c r="CAO9" s="227"/>
      <c r="CAQ9" s="228"/>
      <c r="CAR9" s="229"/>
      <c r="CAS9" s="230"/>
      <c r="CAT9" s="194"/>
      <c r="CAU9" s="194"/>
      <c r="CAV9" s="195"/>
      <c r="CAW9" s="196"/>
      <c r="CAX9" s="197"/>
      <c r="CAY9" s="197"/>
      <c r="CAZ9" s="231"/>
      <c r="CBB9" s="223"/>
      <c r="CBC9" s="225"/>
      <c r="CBD9" s="226"/>
      <c r="CBE9" s="227"/>
      <c r="CBG9" s="228"/>
      <c r="CBH9" s="229"/>
      <c r="CBI9" s="230"/>
      <c r="CBJ9" s="194"/>
      <c r="CBK9" s="194"/>
      <c r="CBL9" s="195"/>
      <c r="CBM9" s="196"/>
      <c r="CBN9" s="197"/>
      <c r="CBO9" s="197"/>
      <c r="CBP9" s="231"/>
      <c r="CBR9" s="223"/>
      <c r="CBS9" s="225"/>
      <c r="CBT9" s="226"/>
      <c r="CBU9" s="227"/>
      <c r="CBW9" s="228"/>
      <c r="CBX9" s="229"/>
      <c r="CBY9" s="230"/>
      <c r="CBZ9" s="194"/>
      <c r="CCA9" s="194"/>
      <c r="CCB9" s="195"/>
      <c r="CCC9" s="196"/>
      <c r="CCD9" s="197"/>
      <c r="CCE9" s="197"/>
      <c r="CCF9" s="231"/>
      <c r="CCH9" s="223"/>
      <c r="CCI9" s="225"/>
      <c r="CCJ9" s="226"/>
      <c r="CCK9" s="227"/>
      <c r="CCM9" s="228"/>
      <c r="CCN9" s="229"/>
      <c r="CCO9" s="230"/>
      <c r="CCP9" s="194"/>
      <c r="CCQ9" s="194"/>
      <c r="CCR9" s="195"/>
      <c r="CCS9" s="196"/>
      <c r="CCT9" s="197"/>
      <c r="CCU9" s="197"/>
      <c r="CCV9" s="231"/>
      <c r="CCX9" s="223"/>
      <c r="CCY9" s="225"/>
      <c r="CCZ9" s="226"/>
      <c r="CDA9" s="227"/>
      <c r="CDC9" s="228"/>
      <c r="CDD9" s="229"/>
      <c r="CDE9" s="230"/>
      <c r="CDF9" s="194"/>
      <c r="CDG9" s="194"/>
      <c r="CDH9" s="195"/>
      <c r="CDI9" s="196"/>
      <c r="CDJ9" s="197"/>
      <c r="CDK9" s="197"/>
      <c r="CDL9" s="231"/>
      <c r="CDN9" s="223"/>
      <c r="CDO9" s="225"/>
      <c r="CDP9" s="226"/>
      <c r="CDQ9" s="227"/>
      <c r="CDS9" s="228"/>
      <c r="CDT9" s="229"/>
      <c r="CDU9" s="230"/>
      <c r="CDV9" s="194"/>
      <c r="CDW9" s="194"/>
      <c r="CDX9" s="195"/>
      <c r="CDY9" s="196"/>
      <c r="CDZ9" s="197"/>
      <c r="CEA9" s="197"/>
      <c r="CEB9" s="231"/>
      <c r="CED9" s="223"/>
      <c r="CEE9" s="225"/>
      <c r="CEF9" s="226"/>
      <c r="CEG9" s="227"/>
      <c r="CEI9" s="228"/>
      <c r="CEJ9" s="229"/>
      <c r="CEK9" s="230"/>
      <c r="CEL9" s="194"/>
      <c r="CEM9" s="194"/>
      <c r="CEN9" s="195"/>
      <c r="CEO9" s="196"/>
      <c r="CEP9" s="197"/>
      <c r="CEQ9" s="197"/>
      <c r="CER9" s="231"/>
      <c r="CET9" s="223"/>
      <c r="CEU9" s="225"/>
      <c r="CEV9" s="226"/>
      <c r="CEW9" s="227"/>
      <c r="CEY9" s="228"/>
      <c r="CEZ9" s="229"/>
      <c r="CFA9" s="230"/>
      <c r="CFB9" s="194"/>
      <c r="CFC9" s="194"/>
      <c r="CFD9" s="195"/>
      <c r="CFE9" s="196"/>
      <c r="CFF9" s="197"/>
      <c r="CFG9" s="197"/>
      <c r="CFH9" s="231"/>
      <c r="CFJ9" s="223"/>
      <c r="CFK9" s="225"/>
      <c r="CFL9" s="226"/>
      <c r="CFM9" s="227"/>
      <c r="CFO9" s="228"/>
      <c r="CFP9" s="229"/>
      <c r="CFQ9" s="230"/>
      <c r="CFR9" s="194"/>
      <c r="CFS9" s="194"/>
      <c r="CFT9" s="195"/>
      <c r="CFU9" s="196"/>
      <c r="CFV9" s="197"/>
      <c r="CFW9" s="197"/>
      <c r="CFX9" s="231"/>
      <c r="CFZ9" s="223"/>
      <c r="CGA9" s="225"/>
      <c r="CGB9" s="226"/>
      <c r="CGC9" s="227"/>
      <c r="CGE9" s="228"/>
      <c r="CGF9" s="229"/>
      <c r="CGG9" s="230"/>
      <c r="CGH9" s="194"/>
      <c r="CGI9" s="194"/>
      <c r="CGJ9" s="195"/>
      <c r="CGK9" s="196"/>
      <c r="CGL9" s="197"/>
      <c r="CGM9" s="197"/>
      <c r="CGN9" s="231"/>
      <c r="CGP9" s="223"/>
      <c r="CGQ9" s="225"/>
      <c r="CGR9" s="226"/>
      <c r="CGS9" s="227"/>
      <c r="CGU9" s="228"/>
      <c r="CGV9" s="229"/>
      <c r="CGW9" s="230"/>
      <c r="CGX9" s="194"/>
      <c r="CGY9" s="194"/>
      <c r="CGZ9" s="195"/>
      <c r="CHA9" s="196"/>
      <c r="CHB9" s="197"/>
      <c r="CHC9" s="197"/>
      <c r="CHD9" s="231"/>
      <c r="CHF9" s="223"/>
      <c r="CHG9" s="225"/>
      <c r="CHH9" s="226"/>
      <c r="CHI9" s="227"/>
      <c r="CHK9" s="228"/>
      <c r="CHL9" s="229"/>
      <c r="CHM9" s="230"/>
      <c r="CHN9" s="194"/>
      <c r="CHO9" s="194"/>
      <c r="CHP9" s="195"/>
      <c r="CHQ9" s="196"/>
      <c r="CHR9" s="197"/>
      <c r="CHS9" s="197"/>
      <c r="CHT9" s="231"/>
      <c r="CHV9" s="223"/>
      <c r="CHW9" s="225"/>
      <c r="CHX9" s="226"/>
      <c r="CHY9" s="227"/>
      <c r="CIA9" s="228"/>
      <c r="CIB9" s="229"/>
      <c r="CIC9" s="230"/>
      <c r="CID9" s="194"/>
      <c r="CIE9" s="194"/>
      <c r="CIF9" s="195"/>
      <c r="CIG9" s="196"/>
      <c r="CIH9" s="197"/>
      <c r="CII9" s="197"/>
      <c r="CIJ9" s="231"/>
      <c r="CIL9" s="223"/>
      <c r="CIM9" s="225"/>
      <c r="CIN9" s="226"/>
      <c r="CIO9" s="227"/>
      <c r="CIQ9" s="228"/>
      <c r="CIR9" s="229"/>
      <c r="CIS9" s="230"/>
      <c r="CIT9" s="194"/>
      <c r="CIU9" s="194"/>
      <c r="CIV9" s="195"/>
      <c r="CIW9" s="196"/>
      <c r="CIX9" s="197"/>
      <c r="CIY9" s="197"/>
      <c r="CIZ9" s="231"/>
      <c r="CJB9" s="223"/>
      <c r="CJC9" s="225"/>
      <c r="CJD9" s="226"/>
      <c r="CJE9" s="227"/>
      <c r="CJG9" s="228"/>
      <c r="CJH9" s="229"/>
      <c r="CJI9" s="230"/>
      <c r="CJJ9" s="194"/>
      <c r="CJK9" s="194"/>
      <c r="CJL9" s="195"/>
      <c r="CJM9" s="196"/>
      <c r="CJN9" s="197"/>
      <c r="CJO9" s="197"/>
      <c r="CJP9" s="231"/>
      <c r="CJR9" s="223"/>
      <c r="CJS9" s="225"/>
      <c r="CJT9" s="226"/>
      <c r="CJU9" s="227"/>
      <c r="CJW9" s="228"/>
      <c r="CJX9" s="229"/>
      <c r="CJY9" s="230"/>
      <c r="CJZ9" s="194"/>
      <c r="CKA9" s="194"/>
      <c r="CKB9" s="195"/>
      <c r="CKC9" s="196"/>
      <c r="CKD9" s="197"/>
      <c r="CKE9" s="197"/>
      <c r="CKF9" s="231"/>
      <c r="CKH9" s="223"/>
      <c r="CKI9" s="225"/>
      <c r="CKJ9" s="226"/>
      <c r="CKK9" s="227"/>
      <c r="CKM9" s="228"/>
      <c r="CKN9" s="229"/>
      <c r="CKO9" s="230"/>
      <c r="CKP9" s="194"/>
      <c r="CKQ9" s="194"/>
      <c r="CKR9" s="195"/>
      <c r="CKS9" s="196"/>
      <c r="CKT9" s="197"/>
      <c r="CKU9" s="197"/>
      <c r="CKV9" s="231"/>
      <c r="CKX9" s="223"/>
      <c r="CKY9" s="225"/>
      <c r="CKZ9" s="226"/>
      <c r="CLA9" s="227"/>
      <c r="CLC9" s="228"/>
      <c r="CLD9" s="229"/>
      <c r="CLE9" s="230"/>
      <c r="CLF9" s="194"/>
      <c r="CLG9" s="194"/>
      <c r="CLH9" s="195"/>
      <c r="CLI9" s="196"/>
      <c r="CLJ9" s="197"/>
      <c r="CLK9" s="197"/>
      <c r="CLL9" s="231"/>
      <c r="CLN9" s="223"/>
      <c r="CLO9" s="225"/>
      <c r="CLP9" s="226"/>
      <c r="CLQ9" s="227"/>
      <c r="CLS9" s="228"/>
      <c r="CLT9" s="229"/>
      <c r="CLU9" s="230"/>
      <c r="CLV9" s="194"/>
      <c r="CLW9" s="194"/>
      <c r="CLX9" s="195"/>
      <c r="CLY9" s="196"/>
      <c r="CLZ9" s="197"/>
      <c r="CMA9" s="197"/>
      <c r="CMB9" s="231"/>
      <c r="CMD9" s="223"/>
      <c r="CME9" s="225"/>
      <c r="CMF9" s="226"/>
      <c r="CMG9" s="227"/>
      <c r="CMI9" s="228"/>
      <c r="CMJ9" s="229"/>
      <c r="CMK9" s="230"/>
      <c r="CML9" s="194"/>
      <c r="CMM9" s="194"/>
      <c r="CMN9" s="195"/>
      <c r="CMO9" s="196"/>
      <c r="CMP9" s="197"/>
      <c r="CMQ9" s="197"/>
      <c r="CMR9" s="231"/>
      <c r="CMT9" s="223"/>
      <c r="CMU9" s="225"/>
      <c r="CMV9" s="226"/>
      <c r="CMW9" s="227"/>
      <c r="CMY9" s="228"/>
      <c r="CMZ9" s="229"/>
      <c r="CNA9" s="230"/>
      <c r="CNB9" s="194"/>
      <c r="CNC9" s="194"/>
      <c r="CND9" s="195"/>
      <c r="CNE9" s="196"/>
      <c r="CNF9" s="197"/>
      <c r="CNG9" s="197"/>
      <c r="CNH9" s="231"/>
      <c r="CNJ9" s="223"/>
      <c r="CNK9" s="225"/>
      <c r="CNL9" s="226"/>
      <c r="CNM9" s="227"/>
      <c r="CNO9" s="228"/>
      <c r="CNP9" s="229"/>
      <c r="CNQ9" s="230"/>
      <c r="CNR9" s="194"/>
      <c r="CNS9" s="194"/>
      <c r="CNT9" s="195"/>
      <c r="CNU9" s="196"/>
      <c r="CNV9" s="197"/>
      <c r="CNW9" s="197"/>
      <c r="CNX9" s="231"/>
      <c r="CNZ9" s="223"/>
      <c r="COA9" s="225"/>
      <c r="COB9" s="226"/>
      <c r="COC9" s="227"/>
      <c r="COE9" s="228"/>
      <c r="COF9" s="229"/>
      <c r="COG9" s="230"/>
      <c r="COH9" s="194"/>
      <c r="COI9" s="194"/>
      <c r="COJ9" s="195"/>
      <c r="COK9" s="196"/>
      <c r="COL9" s="197"/>
      <c r="COM9" s="197"/>
      <c r="CON9" s="231"/>
      <c r="COP9" s="223"/>
      <c r="COQ9" s="225"/>
      <c r="COR9" s="226"/>
      <c r="COS9" s="227"/>
      <c r="COU9" s="228"/>
      <c r="COV9" s="229"/>
      <c r="COW9" s="230"/>
      <c r="COX9" s="194"/>
      <c r="COY9" s="194"/>
      <c r="COZ9" s="195"/>
      <c r="CPA9" s="196"/>
      <c r="CPB9" s="197"/>
      <c r="CPC9" s="197"/>
      <c r="CPD9" s="231"/>
      <c r="CPF9" s="223"/>
      <c r="CPG9" s="225"/>
      <c r="CPH9" s="226"/>
      <c r="CPI9" s="227"/>
      <c r="CPK9" s="228"/>
      <c r="CPL9" s="229"/>
      <c r="CPM9" s="230"/>
      <c r="CPN9" s="194"/>
      <c r="CPO9" s="194"/>
      <c r="CPP9" s="195"/>
      <c r="CPQ9" s="196"/>
      <c r="CPR9" s="197"/>
      <c r="CPS9" s="197"/>
      <c r="CPT9" s="231"/>
      <c r="CPV9" s="223"/>
      <c r="CPW9" s="225"/>
      <c r="CPX9" s="226"/>
      <c r="CPY9" s="227"/>
      <c r="CQA9" s="228"/>
      <c r="CQB9" s="229"/>
      <c r="CQC9" s="230"/>
      <c r="CQD9" s="194"/>
      <c r="CQE9" s="194"/>
      <c r="CQF9" s="195"/>
      <c r="CQG9" s="196"/>
      <c r="CQH9" s="197"/>
      <c r="CQI9" s="197"/>
      <c r="CQJ9" s="231"/>
      <c r="CQL9" s="223"/>
      <c r="CQM9" s="225"/>
      <c r="CQN9" s="226"/>
      <c r="CQO9" s="227"/>
      <c r="CQQ9" s="228"/>
      <c r="CQR9" s="229"/>
      <c r="CQS9" s="230"/>
      <c r="CQT9" s="194"/>
      <c r="CQU9" s="194"/>
      <c r="CQV9" s="195"/>
      <c r="CQW9" s="196"/>
      <c r="CQX9" s="197"/>
      <c r="CQY9" s="197"/>
      <c r="CQZ9" s="231"/>
      <c r="CRB9" s="223"/>
      <c r="CRC9" s="225"/>
      <c r="CRD9" s="226"/>
      <c r="CRE9" s="227"/>
      <c r="CRG9" s="228"/>
      <c r="CRH9" s="229"/>
      <c r="CRI9" s="230"/>
      <c r="CRJ9" s="194"/>
      <c r="CRK9" s="194"/>
      <c r="CRL9" s="195"/>
      <c r="CRM9" s="196"/>
      <c r="CRN9" s="197"/>
      <c r="CRO9" s="197"/>
      <c r="CRP9" s="231"/>
      <c r="CRR9" s="223"/>
      <c r="CRS9" s="225"/>
      <c r="CRT9" s="226"/>
      <c r="CRU9" s="227"/>
      <c r="CRW9" s="228"/>
      <c r="CRX9" s="229"/>
      <c r="CRY9" s="230"/>
      <c r="CRZ9" s="194"/>
      <c r="CSA9" s="194"/>
      <c r="CSB9" s="195"/>
      <c r="CSC9" s="196"/>
      <c r="CSD9" s="197"/>
      <c r="CSE9" s="197"/>
      <c r="CSF9" s="231"/>
      <c r="CSH9" s="223"/>
      <c r="CSI9" s="225"/>
      <c r="CSJ9" s="226"/>
      <c r="CSK9" s="227"/>
      <c r="CSM9" s="228"/>
      <c r="CSN9" s="229"/>
      <c r="CSO9" s="230"/>
      <c r="CSP9" s="194"/>
      <c r="CSQ9" s="194"/>
      <c r="CSR9" s="195"/>
      <c r="CSS9" s="196"/>
      <c r="CST9" s="197"/>
      <c r="CSU9" s="197"/>
      <c r="CSV9" s="231"/>
      <c r="CSX9" s="223"/>
      <c r="CSY9" s="225"/>
      <c r="CSZ9" s="226"/>
      <c r="CTA9" s="227"/>
      <c r="CTC9" s="228"/>
      <c r="CTD9" s="229"/>
      <c r="CTE9" s="230"/>
      <c r="CTF9" s="194"/>
      <c r="CTG9" s="194"/>
      <c r="CTH9" s="195"/>
      <c r="CTI9" s="196"/>
      <c r="CTJ9" s="197"/>
      <c r="CTK9" s="197"/>
      <c r="CTL9" s="231"/>
      <c r="CTN9" s="223"/>
      <c r="CTO9" s="225"/>
      <c r="CTP9" s="226"/>
      <c r="CTQ9" s="227"/>
      <c r="CTS9" s="228"/>
      <c r="CTT9" s="229"/>
      <c r="CTU9" s="230"/>
      <c r="CTV9" s="194"/>
      <c r="CTW9" s="194"/>
      <c r="CTX9" s="195"/>
      <c r="CTY9" s="196"/>
      <c r="CTZ9" s="197"/>
      <c r="CUA9" s="197"/>
      <c r="CUB9" s="231"/>
      <c r="CUD9" s="223"/>
      <c r="CUE9" s="225"/>
      <c r="CUF9" s="226"/>
      <c r="CUG9" s="227"/>
      <c r="CUI9" s="228"/>
      <c r="CUJ9" s="229"/>
      <c r="CUK9" s="230"/>
      <c r="CUL9" s="194"/>
      <c r="CUM9" s="194"/>
      <c r="CUN9" s="195"/>
      <c r="CUO9" s="196"/>
      <c r="CUP9" s="197"/>
      <c r="CUQ9" s="197"/>
      <c r="CUR9" s="231"/>
      <c r="CUT9" s="223"/>
      <c r="CUU9" s="225"/>
      <c r="CUV9" s="226"/>
      <c r="CUW9" s="227"/>
      <c r="CUY9" s="228"/>
      <c r="CUZ9" s="229"/>
      <c r="CVA9" s="230"/>
      <c r="CVB9" s="194"/>
      <c r="CVC9" s="194"/>
      <c r="CVD9" s="195"/>
      <c r="CVE9" s="196"/>
      <c r="CVF9" s="197"/>
      <c r="CVG9" s="197"/>
      <c r="CVH9" s="231"/>
      <c r="CVJ9" s="223"/>
      <c r="CVK9" s="225"/>
      <c r="CVL9" s="226"/>
      <c r="CVM9" s="227"/>
      <c r="CVO9" s="228"/>
      <c r="CVP9" s="229"/>
      <c r="CVQ9" s="230"/>
      <c r="CVR9" s="194"/>
      <c r="CVS9" s="194"/>
      <c r="CVT9" s="195"/>
      <c r="CVU9" s="196"/>
      <c r="CVV9" s="197"/>
      <c r="CVW9" s="197"/>
      <c r="CVX9" s="231"/>
      <c r="CVZ9" s="223"/>
      <c r="CWA9" s="225"/>
      <c r="CWB9" s="226"/>
      <c r="CWC9" s="227"/>
      <c r="CWE9" s="228"/>
      <c r="CWF9" s="229"/>
      <c r="CWG9" s="230"/>
      <c r="CWH9" s="194"/>
      <c r="CWI9" s="194"/>
      <c r="CWJ9" s="195"/>
      <c r="CWK9" s="196"/>
      <c r="CWL9" s="197"/>
      <c r="CWM9" s="197"/>
      <c r="CWN9" s="231"/>
      <c r="CWP9" s="223"/>
      <c r="CWQ9" s="225"/>
      <c r="CWR9" s="226"/>
      <c r="CWS9" s="227"/>
      <c r="CWU9" s="228"/>
      <c r="CWV9" s="229"/>
      <c r="CWW9" s="230"/>
      <c r="CWX9" s="194"/>
      <c r="CWY9" s="194"/>
      <c r="CWZ9" s="195"/>
      <c r="CXA9" s="196"/>
      <c r="CXB9" s="197"/>
      <c r="CXC9" s="197"/>
      <c r="CXD9" s="231"/>
      <c r="CXF9" s="223"/>
      <c r="CXG9" s="225"/>
      <c r="CXH9" s="226"/>
      <c r="CXI9" s="227"/>
      <c r="CXK9" s="228"/>
      <c r="CXL9" s="229"/>
      <c r="CXM9" s="230"/>
      <c r="CXN9" s="194"/>
      <c r="CXO9" s="194"/>
      <c r="CXP9" s="195"/>
      <c r="CXQ9" s="196"/>
      <c r="CXR9" s="197"/>
      <c r="CXS9" s="197"/>
      <c r="CXT9" s="231"/>
      <c r="CXV9" s="223"/>
      <c r="CXW9" s="225"/>
      <c r="CXX9" s="226"/>
      <c r="CXY9" s="227"/>
      <c r="CYA9" s="228"/>
      <c r="CYB9" s="229"/>
      <c r="CYC9" s="230"/>
      <c r="CYD9" s="194"/>
      <c r="CYE9" s="194"/>
      <c r="CYF9" s="195"/>
      <c r="CYG9" s="196"/>
      <c r="CYH9" s="197"/>
      <c r="CYI9" s="197"/>
      <c r="CYJ9" s="231"/>
      <c r="CYL9" s="223"/>
      <c r="CYM9" s="225"/>
      <c r="CYN9" s="226"/>
      <c r="CYO9" s="227"/>
      <c r="CYQ9" s="228"/>
      <c r="CYR9" s="229"/>
      <c r="CYS9" s="230"/>
      <c r="CYT9" s="194"/>
      <c r="CYU9" s="194"/>
      <c r="CYV9" s="195"/>
      <c r="CYW9" s="196"/>
      <c r="CYX9" s="197"/>
      <c r="CYY9" s="197"/>
      <c r="CYZ9" s="231"/>
      <c r="CZB9" s="223"/>
      <c r="CZC9" s="225"/>
      <c r="CZD9" s="226"/>
      <c r="CZE9" s="227"/>
      <c r="CZG9" s="228"/>
      <c r="CZH9" s="229"/>
      <c r="CZI9" s="230"/>
      <c r="CZJ9" s="194"/>
      <c r="CZK9" s="194"/>
      <c r="CZL9" s="195"/>
      <c r="CZM9" s="196"/>
      <c r="CZN9" s="197"/>
      <c r="CZO9" s="197"/>
      <c r="CZP9" s="231"/>
      <c r="CZR9" s="223"/>
      <c r="CZS9" s="225"/>
      <c r="CZT9" s="226"/>
      <c r="CZU9" s="227"/>
      <c r="CZW9" s="228"/>
      <c r="CZX9" s="229"/>
      <c r="CZY9" s="230"/>
      <c r="CZZ9" s="194"/>
      <c r="DAA9" s="194"/>
      <c r="DAB9" s="195"/>
      <c r="DAC9" s="196"/>
      <c r="DAD9" s="197"/>
      <c r="DAE9" s="197"/>
      <c r="DAF9" s="231"/>
      <c r="DAH9" s="223"/>
      <c r="DAI9" s="225"/>
      <c r="DAJ9" s="226"/>
      <c r="DAK9" s="227"/>
      <c r="DAM9" s="228"/>
      <c r="DAN9" s="229"/>
      <c r="DAO9" s="230"/>
      <c r="DAP9" s="194"/>
      <c r="DAQ9" s="194"/>
      <c r="DAR9" s="195"/>
      <c r="DAS9" s="196"/>
      <c r="DAT9" s="197"/>
      <c r="DAU9" s="197"/>
      <c r="DAV9" s="231"/>
      <c r="DAX9" s="223"/>
      <c r="DAY9" s="225"/>
      <c r="DAZ9" s="226"/>
      <c r="DBA9" s="227"/>
      <c r="DBC9" s="228"/>
      <c r="DBD9" s="229"/>
      <c r="DBE9" s="230"/>
      <c r="DBF9" s="194"/>
      <c r="DBG9" s="194"/>
      <c r="DBH9" s="195"/>
      <c r="DBI9" s="196"/>
      <c r="DBJ9" s="197"/>
      <c r="DBK9" s="197"/>
      <c r="DBL9" s="231"/>
      <c r="DBN9" s="223"/>
      <c r="DBO9" s="225"/>
      <c r="DBP9" s="226"/>
      <c r="DBQ9" s="227"/>
      <c r="DBS9" s="228"/>
      <c r="DBT9" s="229"/>
      <c r="DBU9" s="230"/>
      <c r="DBV9" s="194"/>
      <c r="DBW9" s="194"/>
      <c r="DBX9" s="195"/>
      <c r="DBY9" s="196"/>
      <c r="DBZ9" s="197"/>
      <c r="DCA9" s="197"/>
      <c r="DCB9" s="231"/>
      <c r="DCD9" s="223"/>
      <c r="DCE9" s="225"/>
      <c r="DCF9" s="226"/>
      <c r="DCG9" s="227"/>
      <c r="DCI9" s="228"/>
      <c r="DCJ9" s="229"/>
      <c r="DCK9" s="230"/>
      <c r="DCL9" s="194"/>
      <c r="DCM9" s="194"/>
      <c r="DCN9" s="195"/>
      <c r="DCO9" s="196"/>
      <c r="DCP9" s="197"/>
      <c r="DCQ9" s="197"/>
      <c r="DCR9" s="231"/>
      <c r="DCT9" s="223"/>
      <c r="DCU9" s="225"/>
      <c r="DCV9" s="226"/>
      <c r="DCW9" s="227"/>
      <c r="DCY9" s="228"/>
      <c r="DCZ9" s="229"/>
      <c r="DDA9" s="230"/>
      <c r="DDB9" s="194"/>
      <c r="DDC9" s="194"/>
      <c r="DDD9" s="195"/>
      <c r="DDE9" s="196"/>
      <c r="DDF9" s="197"/>
      <c r="DDG9" s="197"/>
      <c r="DDH9" s="231"/>
      <c r="DDJ9" s="223"/>
      <c r="DDK9" s="225"/>
      <c r="DDL9" s="226"/>
      <c r="DDM9" s="227"/>
      <c r="DDO9" s="228"/>
      <c r="DDP9" s="229"/>
      <c r="DDQ9" s="230"/>
      <c r="DDR9" s="194"/>
      <c r="DDS9" s="194"/>
      <c r="DDT9" s="195"/>
      <c r="DDU9" s="196"/>
      <c r="DDV9" s="197"/>
      <c r="DDW9" s="197"/>
      <c r="DDX9" s="231"/>
      <c r="DDZ9" s="223"/>
      <c r="DEA9" s="225"/>
      <c r="DEB9" s="226"/>
      <c r="DEC9" s="227"/>
      <c r="DEE9" s="228"/>
      <c r="DEF9" s="229"/>
      <c r="DEG9" s="230"/>
      <c r="DEH9" s="194"/>
      <c r="DEI9" s="194"/>
      <c r="DEJ9" s="195"/>
      <c r="DEK9" s="196"/>
      <c r="DEL9" s="197"/>
      <c r="DEM9" s="197"/>
      <c r="DEN9" s="231"/>
      <c r="DEP9" s="223"/>
      <c r="DEQ9" s="225"/>
      <c r="DER9" s="226"/>
      <c r="DES9" s="227"/>
      <c r="DEU9" s="228"/>
      <c r="DEV9" s="229"/>
      <c r="DEW9" s="230"/>
      <c r="DEX9" s="194"/>
      <c r="DEY9" s="194"/>
      <c r="DEZ9" s="195"/>
      <c r="DFA9" s="196"/>
      <c r="DFB9" s="197"/>
      <c r="DFC9" s="197"/>
      <c r="DFD9" s="231"/>
      <c r="DFF9" s="223"/>
      <c r="DFG9" s="225"/>
      <c r="DFH9" s="226"/>
      <c r="DFI9" s="227"/>
      <c r="DFK9" s="228"/>
      <c r="DFL9" s="229"/>
      <c r="DFM9" s="230"/>
      <c r="DFN9" s="194"/>
      <c r="DFO9" s="194"/>
      <c r="DFP9" s="195"/>
      <c r="DFQ9" s="196"/>
      <c r="DFR9" s="197"/>
      <c r="DFS9" s="197"/>
      <c r="DFT9" s="231"/>
      <c r="DFV9" s="223"/>
      <c r="DFW9" s="225"/>
      <c r="DFX9" s="226"/>
      <c r="DFY9" s="227"/>
      <c r="DGA9" s="228"/>
      <c r="DGB9" s="229"/>
      <c r="DGC9" s="230"/>
      <c r="DGD9" s="194"/>
      <c r="DGE9" s="194"/>
      <c r="DGF9" s="195"/>
      <c r="DGG9" s="196"/>
      <c r="DGH9" s="197"/>
      <c r="DGI9" s="197"/>
      <c r="DGJ9" s="231"/>
      <c r="DGL9" s="223"/>
      <c r="DGM9" s="225"/>
      <c r="DGN9" s="226"/>
      <c r="DGO9" s="227"/>
      <c r="DGQ9" s="228"/>
      <c r="DGR9" s="229"/>
      <c r="DGS9" s="230"/>
      <c r="DGT9" s="194"/>
      <c r="DGU9" s="194"/>
      <c r="DGV9" s="195"/>
      <c r="DGW9" s="196"/>
      <c r="DGX9" s="197"/>
      <c r="DGY9" s="197"/>
      <c r="DGZ9" s="231"/>
      <c r="DHB9" s="223"/>
      <c r="DHC9" s="225"/>
      <c r="DHD9" s="226"/>
      <c r="DHE9" s="227"/>
      <c r="DHG9" s="228"/>
      <c r="DHH9" s="229"/>
      <c r="DHI9" s="230"/>
      <c r="DHJ9" s="194"/>
      <c r="DHK9" s="194"/>
      <c r="DHL9" s="195"/>
      <c r="DHM9" s="196"/>
      <c r="DHN9" s="197"/>
      <c r="DHO9" s="197"/>
      <c r="DHP9" s="231"/>
      <c r="DHR9" s="223"/>
      <c r="DHS9" s="225"/>
      <c r="DHT9" s="226"/>
      <c r="DHU9" s="227"/>
      <c r="DHW9" s="228"/>
      <c r="DHX9" s="229"/>
      <c r="DHY9" s="230"/>
      <c r="DHZ9" s="194"/>
      <c r="DIA9" s="194"/>
      <c r="DIB9" s="195"/>
      <c r="DIC9" s="196"/>
      <c r="DID9" s="197"/>
      <c r="DIE9" s="197"/>
      <c r="DIF9" s="231"/>
      <c r="DIH9" s="223"/>
      <c r="DII9" s="225"/>
      <c r="DIJ9" s="226"/>
      <c r="DIK9" s="227"/>
      <c r="DIM9" s="228"/>
      <c r="DIN9" s="229"/>
      <c r="DIO9" s="230"/>
      <c r="DIP9" s="194"/>
      <c r="DIQ9" s="194"/>
      <c r="DIR9" s="195"/>
      <c r="DIS9" s="196"/>
      <c r="DIT9" s="197"/>
      <c r="DIU9" s="197"/>
      <c r="DIV9" s="231"/>
      <c r="DIX9" s="223"/>
      <c r="DIY9" s="225"/>
      <c r="DIZ9" s="226"/>
      <c r="DJA9" s="227"/>
      <c r="DJC9" s="228"/>
      <c r="DJD9" s="229"/>
      <c r="DJE9" s="230"/>
      <c r="DJF9" s="194"/>
      <c r="DJG9" s="194"/>
      <c r="DJH9" s="195"/>
      <c r="DJI9" s="196"/>
      <c r="DJJ9" s="197"/>
      <c r="DJK9" s="197"/>
      <c r="DJL9" s="231"/>
      <c r="DJN9" s="223"/>
      <c r="DJO9" s="225"/>
      <c r="DJP9" s="226"/>
      <c r="DJQ9" s="227"/>
      <c r="DJS9" s="228"/>
      <c r="DJT9" s="229"/>
      <c r="DJU9" s="230"/>
      <c r="DJV9" s="194"/>
      <c r="DJW9" s="194"/>
      <c r="DJX9" s="195"/>
      <c r="DJY9" s="196"/>
      <c r="DJZ9" s="197"/>
      <c r="DKA9" s="197"/>
      <c r="DKB9" s="231"/>
      <c r="DKD9" s="223"/>
      <c r="DKE9" s="225"/>
      <c r="DKF9" s="226"/>
      <c r="DKG9" s="227"/>
      <c r="DKI9" s="228"/>
      <c r="DKJ9" s="229"/>
      <c r="DKK9" s="230"/>
      <c r="DKL9" s="194"/>
      <c r="DKM9" s="194"/>
      <c r="DKN9" s="195"/>
      <c r="DKO9" s="196"/>
      <c r="DKP9" s="197"/>
      <c r="DKQ9" s="197"/>
      <c r="DKR9" s="231"/>
      <c r="DKT9" s="223"/>
      <c r="DKU9" s="225"/>
      <c r="DKV9" s="226"/>
      <c r="DKW9" s="227"/>
      <c r="DKY9" s="228"/>
      <c r="DKZ9" s="229"/>
      <c r="DLA9" s="230"/>
      <c r="DLB9" s="194"/>
      <c r="DLC9" s="194"/>
      <c r="DLD9" s="195"/>
      <c r="DLE9" s="196"/>
      <c r="DLF9" s="197"/>
      <c r="DLG9" s="197"/>
      <c r="DLH9" s="231"/>
      <c r="DLJ9" s="223"/>
      <c r="DLK9" s="225"/>
      <c r="DLL9" s="226"/>
      <c r="DLM9" s="227"/>
      <c r="DLO9" s="228"/>
      <c r="DLP9" s="229"/>
      <c r="DLQ9" s="230"/>
      <c r="DLR9" s="194"/>
      <c r="DLS9" s="194"/>
      <c r="DLT9" s="195"/>
      <c r="DLU9" s="196"/>
      <c r="DLV9" s="197"/>
      <c r="DLW9" s="197"/>
      <c r="DLX9" s="231"/>
      <c r="DLZ9" s="223"/>
      <c r="DMA9" s="225"/>
      <c r="DMB9" s="226"/>
      <c r="DMC9" s="227"/>
      <c r="DME9" s="228"/>
      <c r="DMF9" s="229"/>
      <c r="DMG9" s="230"/>
      <c r="DMH9" s="194"/>
      <c r="DMI9" s="194"/>
      <c r="DMJ9" s="195"/>
      <c r="DMK9" s="196"/>
      <c r="DML9" s="197"/>
      <c r="DMM9" s="197"/>
      <c r="DMN9" s="231"/>
      <c r="DMP9" s="223"/>
      <c r="DMQ9" s="225"/>
      <c r="DMR9" s="226"/>
      <c r="DMS9" s="227"/>
      <c r="DMU9" s="228"/>
      <c r="DMV9" s="229"/>
      <c r="DMW9" s="230"/>
      <c r="DMX9" s="194"/>
      <c r="DMY9" s="194"/>
      <c r="DMZ9" s="195"/>
      <c r="DNA9" s="196"/>
      <c r="DNB9" s="197"/>
      <c r="DNC9" s="197"/>
      <c r="DND9" s="231"/>
      <c r="DNF9" s="223"/>
      <c r="DNG9" s="225"/>
      <c r="DNH9" s="226"/>
      <c r="DNI9" s="227"/>
      <c r="DNK9" s="228"/>
      <c r="DNL9" s="229"/>
      <c r="DNM9" s="230"/>
      <c r="DNN9" s="194"/>
      <c r="DNO9" s="194"/>
      <c r="DNP9" s="195"/>
      <c r="DNQ9" s="196"/>
      <c r="DNR9" s="197"/>
      <c r="DNS9" s="197"/>
      <c r="DNT9" s="231"/>
      <c r="DNV9" s="223"/>
      <c r="DNW9" s="225"/>
      <c r="DNX9" s="226"/>
      <c r="DNY9" s="227"/>
      <c r="DOA9" s="228"/>
      <c r="DOB9" s="229"/>
      <c r="DOC9" s="230"/>
      <c r="DOD9" s="194"/>
      <c r="DOE9" s="194"/>
      <c r="DOF9" s="195"/>
      <c r="DOG9" s="196"/>
      <c r="DOH9" s="197"/>
      <c r="DOI9" s="197"/>
      <c r="DOJ9" s="231"/>
      <c r="DOL9" s="223"/>
      <c r="DOM9" s="225"/>
      <c r="DON9" s="226"/>
      <c r="DOO9" s="227"/>
      <c r="DOQ9" s="228"/>
      <c r="DOR9" s="229"/>
      <c r="DOS9" s="230"/>
      <c r="DOT9" s="194"/>
      <c r="DOU9" s="194"/>
      <c r="DOV9" s="195"/>
      <c r="DOW9" s="196"/>
      <c r="DOX9" s="197"/>
      <c r="DOY9" s="197"/>
      <c r="DOZ9" s="231"/>
      <c r="DPB9" s="223"/>
      <c r="DPC9" s="225"/>
      <c r="DPD9" s="226"/>
      <c r="DPE9" s="227"/>
      <c r="DPG9" s="228"/>
      <c r="DPH9" s="229"/>
      <c r="DPI9" s="230"/>
      <c r="DPJ9" s="194"/>
      <c r="DPK9" s="194"/>
      <c r="DPL9" s="195"/>
      <c r="DPM9" s="196"/>
      <c r="DPN9" s="197"/>
      <c r="DPO9" s="197"/>
      <c r="DPP9" s="231"/>
      <c r="DPR9" s="223"/>
      <c r="DPS9" s="225"/>
      <c r="DPT9" s="226"/>
      <c r="DPU9" s="227"/>
      <c r="DPW9" s="228"/>
      <c r="DPX9" s="229"/>
      <c r="DPY9" s="230"/>
      <c r="DPZ9" s="194"/>
      <c r="DQA9" s="194"/>
      <c r="DQB9" s="195"/>
      <c r="DQC9" s="196"/>
      <c r="DQD9" s="197"/>
      <c r="DQE9" s="197"/>
      <c r="DQF9" s="231"/>
      <c r="DQH9" s="223"/>
      <c r="DQI9" s="225"/>
      <c r="DQJ9" s="226"/>
      <c r="DQK9" s="227"/>
      <c r="DQM9" s="228"/>
      <c r="DQN9" s="229"/>
      <c r="DQO9" s="230"/>
      <c r="DQP9" s="194"/>
      <c r="DQQ9" s="194"/>
      <c r="DQR9" s="195"/>
      <c r="DQS9" s="196"/>
      <c r="DQT9" s="197"/>
      <c r="DQU9" s="197"/>
      <c r="DQV9" s="231"/>
      <c r="DQX9" s="223"/>
      <c r="DQY9" s="225"/>
      <c r="DQZ9" s="226"/>
      <c r="DRA9" s="227"/>
      <c r="DRC9" s="228"/>
      <c r="DRD9" s="229"/>
      <c r="DRE9" s="230"/>
      <c r="DRF9" s="194"/>
      <c r="DRG9" s="194"/>
      <c r="DRH9" s="195"/>
      <c r="DRI9" s="196"/>
      <c r="DRJ9" s="197"/>
      <c r="DRK9" s="197"/>
      <c r="DRL9" s="231"/>
      <c r="DRN9" s="223"/>
      <c r="DRO9" s="225"/>
      <c r="DRP9" s="226"/>
      <c r="DRQ9" s="227"/>
      <c r="DRS9" s="228"/>
      <c r="DRT9" s="229"/>
      <c r="DRU9" s="230"/>
      <c r="DRV9" s="194"/>
      <c r="DRW9" s="194"/>
      <c r="DRX9" s="195"/>
      <c r="DRY9" s="196"/>
      <c r="DRZ9" s="197"/>
      <c r="DSA9" s="197"/>
      <c r="DSB9" s="231"/>
      <c r="DSD9" s="223"/>
      <c r="DSE9" s="225"/>
      <c r="DSF9" s="226"/>
      <c r="DSG9" s="227"/>
      <c r="DSI9" s="228"/>
      <c r="DSJ9" s="229"/>
      <c r="DSK9" s="230"/>
      <c r="DSL9" s="194"/>
      <c r="DSM9" s="194"/>
      <c r="DSN9" s="195"/>
      <c r="DSO9" s="196"/>
      <c r="DSP9" s="197"/>
      <c r="DSQ9" s="197"/>
      <c r="DSR9" s="231"/>
      <c r="DST9" s="223"/>
      <c r="DSU9" s="225"/>
      <c r="DSV9" s="226"/>
      <c r="DSW9" s="227"/>
      <c r="DSY9" s="228"/>
      <c r="DSZ9" s="229"/>
      <c r="DTA9" s="230"/>
      <c r="DTB9" s="194"/>
      <c r="DTC9" s="194"/>
      <c r="DTD9" s="195"/>
      <c r="DTE9" s="196"/>
      <c r="DTF9" s="197"/>
      <c r="DTG9" s="197"/>
      <c r="DTH9" s="231"/>
      <c r="DTJ9" s="223"/>
      <c r="DTK9" s="225"/>
      <c r="DTL9" s="226"/>
      <c r="DTM9" s="227"/>
      <c r="DTO9" s="228"/>
      <c r="DTP9" s="229"/>
      <c r="DTQ9" s="230"/>
      <c r="DTR9" s="194"/>
      <c r="DTS9" s="194"/>
      <c r="DTT9" s="195"/>
      <c r="DTU9" s="196"/>
      <c r="DTV9" s="197"/>
      <c r="DTW9" s="197"/>
      <c r="DTX9" s="231"/>
      <c r="DTZ9" s="223"/>
      <c r="DUA9" s="225"/>
      <c r="DUB9" s="226"/>
      <c r="DUC9" s="227"/>
      <c r="DUE9" s="228"/>
      <c r="DUF9" s="229"/>
      <c r="DUG9" s="230"/>
      <c r="DUH9" s="194"/>
      <c r="DUI9" s="194"/>
      <c r="DUJ9" s="195"/>
      <c r="DUK9" s="196"/>
      <c r="DUL9" s="197"/>
      <c r="DUM9" s="197"/>
      <c r="DUN9" s="231"/>
      <c r="DUP9" s="223"/>
      <c r="DUQ9" s="225"/>
      <c r="DUR9" s="226"/>
      <c r="DUS9" s="227"/>
      <c r="DUU9" s="228"/>
      <c r="DUV9" s="229"/>
      <c r="DUW9" s="230"/>
      <c r="DUX9" s="194"/>
      <c r="DUY9" s="194"/>
      <c r="DUZ9" s="195"/>
      <c r="DVA9" s="196"/>
      <c r="DVB9" s="197"/>
      <c r="DVC9" s="197"/>
      <c r="DVD9" s="231"/>
      <c r="DVF9" s="223"/>
      <c r="DVG9" s="225"/>
      <c r="DVH9" s="226"/>
      <c r="DVI9" s="227"/>
      <c r="DVK9" s="228"/>
      <c r="DVL9" s="229"/>
      <c r="DVM9" s="230"/>
      <c r="DVN9" s="194"/>
      <c r="DVO9" s="194"/>
      <c r="DVP9" s="195"/>
      <c r="DVQ9" s="196"/>
      <c r="DVR9" s="197"/>
      <c r="DVS9" s="197"/>
      <c r="DVT9" s="231"/>
      <c r="DVV9" s="223"/>
      <c r="DVW9" s="225"/>
      <c r="DVX9" s="226"/>
      <c r="DVY9" s="227"/>
      <c r="DWA9" s="228"/>
      <c r="DWB9" s="229"/>
      <c r="DWC9" s="230"/>
      <c r="DWD9" s="194"/>
      <c r="DWE9" s="194"/>
      <c r="DWF9" s="195"/>
      <c r="DWG9" s="196"/>
      <c r="DWH9" s="197"/>
      <c r="DWI9" s="197"/>
      <c r="DWJ9" s="231"/>
      <c r="DWL9" s="223"/>
      <c r="DWM9" s="225"/>
      <c r="DWN9" s="226"/>
      <c r="DWO9" s="227"/>
      <c r="DWQ9" s="228"/>
      <c r="DWR9" s="229"/>
      <c r="DWS9" s="230"/>
      <c r="DWT9" s="194"/>
      <c r="DWU9" s="194"/>
      <c r="DWV9" s="195"/>
      <c r="DWW9" s="196"/>
      <c r="DWX9" s="197"/>
      <c r="DWY9" s="197"/>
      <c r="DWZ9" s="231"/>
      <c r="DXB9" s="223"/>
      <c r="DXC9" s="225"/>
      <c r="DXD9" s="226"/>
      <c r="DXE9" s="227"/>
      <c r="DXG9" s="228"/>
      <c r="DXH9" s="229"/>
      <c r="DXI9" s="230"/>
      <c r="DXJ9" s="194"/>
      <c r="DXK9" s="194"/>
      <c r="DXL9" s="195"/>
      <c r="DXM9" s="196"/>
      <c r="DXN9" s="197"/>
      <c r="DXO9" s="197"/>
      <c r="DXP9" s="231"/>
      <c r="DXR9" s="223"/>
      <c r="DXS9" s="225"/>
      <c r="DXT9" s="226"/>
      <c r="DXU9" s="227"/>
      <c r="DXW9" s="228"/>
      <c r="DXX9" s="229"/>
      <c r="DXY9" s="230"/>
      <c r="DXZ9" s="194"/>
      <c r="DYA9" s="194"/>
      <c r="DYB9" s="195"/>
      <c r="DYC9" s="196"/>
      <c r="DYD9" s="197"/>
      <c r="DYE9" s="197"/>
      <c r="DYF9" s="231"/>
      <c r="DYH9" s="223"/>
      <c r="DYI9" s="225"/>
      <c r="DYJ9" s="226"/>
      <c r="DYK9" s="227"/>
      <c r="DYM9" s="228"/>
      <c r="DYN9" s="229"/>
      <c r="DYO9" s="230"/>
      <c r="DYP9" s="194"/>
      <c r="DYQ9" s="194"/>
      <c r="DYR9" s="195"/>
      <c r="DYS9" s="196"/>
      <c r="DYT9" s="197"/>
      <c r="DYU9" s="197"/>
      <c r="DYV9" s="231"/>
      <c r="DYX9" s="223"/>
      <c r="DYY9" s="225"/>
      <c r="DYZ9" s="226"/>
      <c r="DZA9" s="227"/>
      <c r="DZC9" s="228"/>
      <c r="DZD9" s="229"/>
      <c r="DZE9" s="230"/>
      <c r="DZF9" s="194"/>
      <c r="DZG9" s="194"/>
      <c r="DZH9" s="195"/>
      <c r="DZI9" s="196"/>
      <c r="DZJ9" s="197"/>
      <c r="DZK9" s="197"/>
      <c r="DZL9" s="231"/>
      <c r="DZN9" s="223"/>
      <c r="DZO9" s="225"/>
      <c r="DZP9" s="226"/>
      <c r="DZQ9" s="227"/>
      <c r="DZS9" s="228"/>
      <c r="DZT9" s="229"/>
      <c r="DZU9" s="230"/>
      <c r="DZV9" s="194"/>
      <c r="DZW9" s="194"/>
      <c r="DZX9" s="195"/>
      <c r="DZY9" s="196"/>
      <c r="DZZ9" s="197"/>
      <c r="EAA9" s="197"/>
      <c r="EAB9" s="231"/>
      <c r="EAD9" s="223"/>
      <c r="EAE9" s="225"/>
      <c r="EAF9" s="226"/>
      <c r="EAG9" s="227"/>
      <c r="EAI9" s="228"/>
      <c r="EAJ9" s="229"/>
      <c r="EAK9" s="230"/>
      <c r="EAL9" s="194"/>
      <c r="EAM9" s="194"/>
      <c r="EAN9" s="195"/>
      <c r="EAO9" s="196"/>
      <c r="EAP9" s="197"/>
      <c r="EAQ9" s="197"/>
      <c r="EAR9" s="231"/>
      <c r="EAT9" s="223"/>
      <c r="EAU9" s="225"/>
      <c r="EAV9" s="226"/>
      <c r="EAW9" s="227"/>
      <c r="EAY9" s="228"/>
      <c r="EAZ9" s="229"/>
      <c r="EBA9" s="230"/>
      <c r="EBB9" s="194"/>
      <c r="EBC9" s="194"/>
      <c r="EBD9" s="195"/>
      <c r="EBE9" s="196"/>
      <c r="EBF9" s="197"/>
      <c r="EBG9" s="197"/>
      <c r="EBH9" s="231"/>
      <c r="EBJ9" s="223"/>
      <c r="EBK9" s="225"/>
      <c r="EBL9" s="226"/>
      <c r="EBM9" s="227"/>
      <c r="EBO9" s="228"/>
      <c r="EBP9" s="229"/>
      <c r="EBQ9" s="230"/>
      <c r="EBR9" s="194"/>
      <c r="EBS9" s="194"/>
      <c r="EBT9" s="195"/>
      <c r="EBU9" s="196"/>
      <c r="EBV9" s="197"/>
      <c r="EBW9" s="197"/>
      <c r="EBX9" s="231"/>
      <c r="EBZ9" s="223"/>
      <c r="ECA9" s="225"/>
      <c r="ECB9" s="226"/>
      <c r="ECC9" s="227"/>
      <c r="ECE9" s="228"/>
      <c r="ECF9" s="229"/>
      <c r="ECG9" s="230"/>
      <c r="ECH9" s="194"/>
      <c r="ECI9" s="194"/>
      <c r="ECJ9" s="195"/>
      <c r="ECK9" s="196"/>
      <c r="ECL9" s="197"/>
      <c r="ECM9" s="197"/>
      <c r="ECN9" s="231"/>
      <c r="ECP9" s="223"/>
      <c r="ECQ9" s="225"/>
      <c r="ECR9" s="226"/>
      <c r="ECS9" s="227"/>
      <c r="ECU9" s="228"/>
      <c r="ECV9" s="229"/>
      <c r="ECW9" s="230"/>
      <c r="ECX9" s="194"/>
      <c r="ECY9" s="194"/>
      <c r="ECZ9" s="195"/>
      <c r="EDA9" s="196"/>
      <c r="EDB9" s="197"/>
      <c r="EDC9" s="197"/>
      <c r="EDD9" s="231"/>
      <c r="EDF9" s="223"/>
      <c r="EDG9" s="225"/>
      <c r="EDH9" s="226"/>
      <c r="EDI9" s="227"/>
      <c r="EDK9" s="228"/>
      <c r="EDL9" s="229"/>
      <c r="EDM9" s="230"/>
      <c r="EDN9" s="194"/>
      <c r="EDO9" s="194"/>
      <c r="EDP9" s="195"/>
      <c r="EDQ9" s="196"/>
      <c r="EDR9" s="197"/>
      <c r="EDS9" s="197"/>
      <c r="EDT9" s="231"/>
      <c r="EDV9" s="223"/>
      <c r="EDW9" s="225"/>
      <c r="EDX9" s="226"/>
      <c r="EDY9" s="227"/>
      <c r="EEA9" s="228"/>
      <c r="EEB9" s="229"/>
      <c r="EEC9" s="230"/>
      <c r="EED9" s="194"/>
      <c r="EEE9" s="194"/>
      <c r="EEF9" s="195"/>
      <c r="EEG9" s="196"/>
      <c r="EEH9" s="197"/>
      <c r="EEI9" s="197"/>
      <c r="EEJ9" s="231"/>
      <c r="EEL9" s="223"/>
      <c r="EEM9" s="225"/>
      <c r="EEN9" s="226"/>
      <c r="EEO9" s="227"/>
      <c r="EEQ9" s="228"/>
      <c r="EER9" s="229"/>
      <c r="EES9" s="230"/>
      <c r="EET9" s="194"/>
      <c r="EEU9" s="194"/>
      <c r="EEV9" s="195"/>
      <c r="EEW9" s="196"/>
      <c r="EEX9" s="197"/>
      <c r="EEY9" s="197"/>
      <c r="EEZ9" s="231"/>
      <c r="EFB9" s="223"/>
      <c r="EFC9" s="225"/>
      <c r="EFD9" s="226"/>
      <c r="EFE9" s="227"/>
      <c r="EFG9" s="228"/>
      <c r="EFH9" s="229"/>
      <c r="EFI9" s="230"/>
      <c r="EFJ9" s="194"/>
      <c r="EFK9" s="194"/>
      <c r="EFL9" s="195"/>
      <c r="EFM9" s="196"/>
      <c r="EFN9" s="197"/>
      <c r="EFO9" s="197"/>
      <c r="EFP9" s="231"/>
      <c r="EFR9" s="223"/>
      <c r="EFS9" s="225"/>
      <c r="EFT9" s="226"/>
      <c r="EFU9" s="227"/>
      <c r="EFW9" s="228"/>
      <c r="EFX9" s="229"/>
      <c r="EFY9" s="230"/>
      <c r="EFZ9" s="194"/>
      <c r="EGA9" s="194"/>
      <c r="EGB9" s="195"/>
      <c r="EGC9" s="196"/>
      <c r="EGD9" s="197"/>
      <c r="EGE9" s="197"/>
      <c r="EGF9" s="231"/>
      <c r="EGH9" s="223"/>
      <c r="EGI9" s="225"/>
      <c r="EGJ9" s="226"/>
      <c r="EGK9" s="227"/>
      <c r="EGM9" s="228"/>
      <c r="EGN9" s="229"/>
      <c r="EGO9" s="230"/>
      <c r="EGP9" s="194"/>
      <c r="EGQ9" s="194"/>
      <c r="EGR9" s="195"/>
      <c r="EGS9" s="196"/>
      <c r="EGT9" s="197"/>
      <c r="EGU9" s="197"/>
      <c r="EGV9" s="231"/>
      <c r="EGX9" s="223"/>
      <c r="EGY9" s="225"/>
      <c r="EGZ9" s="226"/>
      <c r="EHA9" s="227"/>
      <c r="EHC9" s="228"/>
      <c r="EHD9" s="229"/>
      <c r="EHE9" s="230"/>
      <c r="EHF9" s="194"/>
      <c r="EHG9" s="194"/>
      <c r="EHH9" s="195"/>
      <c r="EHI9" s="196"/>
      <c r="EHJ9" s="197"/>
      <c r="EHK9" s="197"/>
      <c r="EHL9" s="231"/>
      <c r="EHN9" s="223"/>
      <c r="EHO9" s="225"/>
      <c r="EHP9" s="226"/>
      <c r="EHQ9" s="227"/>
      <c r="EHS9" s="228"/>
      <c r="EHT9" s="229"/>
      <c r="EHU9" s="230"/>
      <c r="EHV9" s="194"/>
      <c r="EHW9" s="194"/>
      <c r="EHX9" s="195"/>
      <c r="EHY9" s="196"/>
      <c r="EHZ9" s="197"/>
      <c r="EIA9" s="197"/>
      <c r="EIB9" s="231"/>
      <c r="EID9" s="223"/>
      <c r="EIE9" s="225"/>
      <c r="EIF9" s="226"/>
      <c r="EIG9" s="227"/>
      <c r="EII9" s="228"/>
      <c r="EIJ9" s="229"/>
      <c r="EIK9" s="230"/>
      <c r="EIL9" s="194"/>
      <c r="EIM9" s="194"/>
      <c r="EIN9" s="195"/>
      <c r="EIO9" s="196"/>
      <c r="EIP9" s="197"/>
      <c r="EIQ9" s="197"/>
      <c r="EIR9" s="231"/>
      <c r="EIT9" s="223"/>
      <c r="EIU9" s="225"/>
      <c r="EIV9" s="226"/>
      <c r="EIW9" s="227"/>
      <c r="EIY9" s="228"/>
      <c r="EIZ9" s="229"/>
      <c r="EJA9" s="230"/>
      <c r="EJB9" s="194"/>
      <c r="EJC9" s="194"/>
      <c r="EJD9" s="195"/>
      <c r="EJE9" s="196"/>
      <c r="EJF9" s="197"/>
      <c r="EJG9" s="197"/>
      <c r="EJH9" s="231"/>
      <c r="EJJ9" s="223"/>
      <c r="EJK9" s="225"/>
      <c r="EJL9" s="226"/>
      <c r="EJM9" s="227"/>
      <c r="EJO9" s="228"/>
      <c r="EJP9" s="229"/>
      <c r="EJQ9" s="230"/>
      <c r="EJR9" s="194"/>
      <c r="EJS9" s="194"/>
      <c r="EJT9" s="195"/>
      <c r="EJU9" s="196"/>
      <c r="EJV9" s="197"/>
      <c r="EJW9" s="197"/>
      <c r="EJX9" s="231"/>
      <c r="EJZ9" s="223"/>
      <c r="EKA9" s="225"/>
      <c r="EKB9" s="226"/>
      <c r="EKC9" s="227"/>
      <c r="EKE9" s="228"/>
      <c r="EKF9" s="229"/>
      <c r="EKG9" s="230"/>
      <c r="EKH9" s="194"/>
      <c r="EKI9" s="194"/>
      <c r="EKJ9" s="195"/>
      <c r="EKK9" s="196"/>
      <c r="EKL9" s="197"/>
      <c r="EKM9" s="197"/>
      <c r="EKN9" s="231"/>
      <c r="EKP9" s="223"/>
      <c r="EKQ9" s="225"/>
      <c r="EKR9" s="226"/>
      <c r="EKS9" s="227"/>
      <c r="EKU9" s="228"/>
      <c r="EKV9" s="229"/>
      <c r="EKW9" s="230"/>
      <c r="EKX9" s="194"/>
      <c r="EKY9" s="194"/>
      <c r="EKZ9" s="195"/>
      <c r="ELA9" s="196"/>
      <c r="ELB9" s="197"/>
      <c r="ELC9" s="197"/>
      <c r="ELD9" s="231"/>
      <c r="ELF9" s="223"/>
      <c r="ELG9" s="225"/>
      <c r="ELH9" s="226"/>
      <c r="ELI9" s="227"/>
      <c r="ELK9" s="228"/>
      <c r="ELL9" s="229"/>
      <c r="ELM9" s="230"/>
      <c r="ELN9" s="194"/>
      <c r="ELO9" s="194"/>
      <c r="ELP9" s="195"/>
      <c r="ELQ9" s="196"/>
      <c r="ELR9" s="197"/>
      <c r="ELS9" s="197"/>
      <c r="ELT9" s="231"/>
      <c r="ELV9" s="223"/>
      <c r="ELW9" s="225"/>
      <c r="ELX9" s="226"/>
      <c r="ELY9" s="227"/>
      <c r="EMA9" s="228"/>
      <c r="EMB9" s="229"/>
      <c r="EMC9" s="230"/>
      <c r="EMD9" s="194"/>
      <c r="EME9" s="194"/>
      <c r="EMF9" s="195"/>
      <c r="EMG9" s="196"/>
      <c r="EMH9" s="197"/>
      <c r="EMI9" s="197"/>
      <c r="EMJ9" s="231"/>
      <c r="EML9" s="223"/>
      <c r="EMM9" s="225"/>
      <c r="EMN9" s="226"/>
      <c r="EMO9" s="227"/>
      <c r="EMQ9" s="228"/>
      <c r="EMR9" s="229"/>
      <c r="EMS9" s="230"/>
      <c r="EMT9" s="194"/>
      <c r="EMU9" s="194"/>
      <c r="EMV9" s="195"/>
      <c r="EMW9" s="196"/>
      <c r="EMX9" s="197"/>
      <c r="EMY9" s="197"/>
      <c r="EMZ9" s="231"/>
      <c r="ENB9" s="223"/>
      <c r="ENC9" s="225"/>
      <c r="END9" s="226"/>
      <c r="ENE9" s="227"/>
      <c r="ENG9" s="228"/>
      <c r="ENH9" s="229"/>
      <c r="ENI9" s="230"/>
      <c r="ENJ9" s="194"/>
      <c r="ENK9" s="194"/>
      <c r="ENL9" s="195"/>
      <c r="ENM9" s="196"/>
      <c r="ENN9" s="197"/>
      <c r="ENO9" s="197"/>
      <c r="ENP9" s="231"/>
      <c r="ENR9" s="223"/>
      <c r="ENS9" s="225"/>
      <c r="ENT9" s="226"/>
      <c r="ENU9" s="227"/>
      <c r="ENW9" s="228"/>
      <c r="ENX9" s="229"/>
      <c r="ENY9" s="230"/>
      <c r="ENZ9" s="194"/>
      <c r="EOA9" s="194"/>
      <c r="EOB9" s="195"/>
      <c r="EOC9" s="196"/>
      <c r="EOD9" s="197"/>
      <c r="EOE9" s="197"/>
      <c r="EOF9" s="231"/>
      <c r="EOH9" s="223"/>
      <c r="EOI9" s="225"/>
      <c r="EOJ9" s="226"/>
      <c r="EOK9" s="227"/>
      <c r="EOM9" s="228"/>
      <c r="EON9" s="229"/>
      <c r="EOO9" s="230"/>
      <c r="EOP9" s="194"/>
      <c r="EOQ9" s="194"/>
      <c r="EOR9" s="195"/>
      <c r="EOS9" s="196"/>
      <c r="EOT9" s="197"/>
      <c r="EOU9" s="197"/>
      <c r="EOV9" s="231"/>
      <c r="EOX9" s="223"/>
      <c r="EOY9" s="225"/>
      <c r="EOZ9" s="226"/>
      <c r="EPA9" s="227"/>
      <c r="EPC9" s="228"/>
      <c r="EPD9" s="229"/>
      <c r="EPE9" s="230"/>
      <c r="EPF9" s="194"/>
      <c r="EPG9" s="194"/>
      <c r="EPH9" s="195"/>
      <c r="EPI9" s="196"/>
      <c r="EPJ9" s="197"/>
      <c r="EPK9" s="197"/>
      <c r="EPL9" s="231"/>
      <c r="EPN9" s="223"/>
      <c r="EPO9" s="225"/>
      <c r="EPP9" s="226"/>
      <c r="EPQ9" s="227"/>
      <c r="EPS9" s="228"/>
      <c r="EPT9" s="229"/>
      <c r="EPU9" s="230"/>
      <c r="EPV9" s="194"/>
      <c r="EPW9" s="194"/>
      <c r="EPX9" s="195"/>
      <c r="EPY9" s="196"/>
      <c r="EPZ9" s="197"/>
      <c r="EQA9" s="197"/>
      <c r="EQB9" s="231"/>
      <c r="EQD9" s="223"/>
      <c r="EQE9" s="225"/>
      <c r="EQF9" s="226"/>
      <c r="EQG9" s="227"/>
      <c r="EQI9" s="228"/>
      <c r="EQJ9" s="229"/>
      <c r="EQK9" s="230"/>
      <c r="EQL9" s="194"/>
      <c r="EQM9" s="194"/>
      <c r="EQN9" s="195"/>
      <c r="EQO9" s="196"/>
      <c r="EQP9" s="197"/>
      <c r="EQQ9" s="197"/>
      <c r="EQR9" s="231"/>
      <c r="EQT9" s="223"/>
      <c r="EQU9" s="225"/>
      <c r="EQV9" s="226"/>
      <c r="EQW9" s="227"/>
      <c r="EQY9" s="228"/>
      <c r="EQZ9" s="229"/>
      <c r="ERA9" s="230"/>
      <c r="ERB9" s="194"/>
      <c r="ERC9" s="194"/>
      <c r="ERD9" s="195"/>
      <c r="ERE9" s="196"/>
      <c r="ERF9" s="197"/>
      <c r="ERG9" s="197"/>
      <c r="ERH9" s="231"/>
      <c r="ERJ9" s="223"/>
      <c r="ERK9" s="225"/>
      <c r="ERL9" s="226"/>
      <c r="ERM9" s="227"/>
      <c r="ERO9" s="228"/>
      <c r="ERP9" s="229"/>
      <c r="ERQ9" s="230"/>
      <c r="ERR9" s="194"/>
      <c r="ERS9" s="194"/>
      <c r="ERT9" s="195"/>
      <c r="ERU9" s="196"/>
      <c r="ERV9" s="197"/>
      <c r="ERW9" s="197"/>
      <c r="ERX9" s="231"/>
      <c r="ERZ9" s="223"/>
      <c r="ESA9" s="225"/>
      <c r="ESB9" s="226"/>
      <c r="ESC9" s="227"/>
      <c r="ESE9" s="228"/>
      <c r="ESF9" s="229"/>
      <c r="ESG9" s="230"/>
      <c r="ESH9" s="194"/>
      <c r="ESI9" s="194"/>
      <c r="ESJ9" s="195"/>
      <c r="ESK9" s="196"/>
      <c r="ESL9" s="197"/>
      <c r="ESM9" s="197"/>
      <c r="ESN9" s="231"/>
      <c r="ESP9" s="223"/>
      <c r="ESQ9" s="225"/>
      <c r="ESR9" s="226"/>
      <c r="ESS9" s="227"/>
      <c r="ESU9" s="228"/>
      <c r="ESV9" s="229"/>
      <c r="ESW9" s="230"/>
      <c r="ESX9" s="194"/>
      <c r="ESY9" s="194"/>
      <c r="ESZ9" s="195"/>
      <c r="ETA9" s="196"/>
      <c r="ETB9" s="197"/>
      <c r="ETC9" s="197"/>
      <c r="ETD9" s="231"/>
      <c r="ETF9" s="223"/>
      <c r="ETG9" s="225"/>
      <c r="ETH9" s="226"/>
      <c r="ETI9" s="227"/>
      <c r="ETK9" s="228"/>
      <c r="ETL9" s="229"/>
      <c r="ETM9" s="230"/>
      <c r="ETN9" s="194"/>
      <c r="ETO9" s="194"/>
      <c r="ETP9" s="195"/>
      <c r="ETQ9" s="196"/>
      <c r="ETR9" s="197"/>
      <c r="ETS9" s="197"/>
      <c r="ETT9" s="231"/>
      <c r="ETV9" s="223"/>
      <c r="ETW9" s="225"/>
      <c r="ETX9" s="226"/>
      <c r="ETY9" s="227"/>
      <c r="EUA9" s="228"/>
      <c r="EUB9" s="229"/>
      <c r="EUC9" s="230"/>
      <c r="EUD9" s="194"/>
      <c r="EUE9" s="194"/>
      <c r="EUF9" s="195"/>
      <c r="EUG9" s="196"/>
      <c r="EUH9" s="197"/>
      <c r="EUI9" s="197"/>
      <c r="EUJ9" s="231"/>
      <c r="EUL9" s="223"/>
      <c r="EUM9" s="225"/>
      <c r="EUN9" s="226"/>
      <c r="EUO9" s="227"/>
      <c r="EUQ9" s="228"/>
      <c r="EUR9" s="229"/>
      <c r="EUS9" s="230"/>
      <c r="EUT9" s="194"/>
      <c r="EUU9" s="194"/>
      <c r="EUV9" s="195"/>
      <c r="EUW9" s="196"/>
      <c r="EUX9" s="197"/>
      <c r="EUY9" s="197"/>
      <c r="EUZ9" s="231"/>
      <c r="EVB9" s="223"/>
      <c r="EVC9" s="225"/>
      <c r="EVD9" s="226"/>
      <c r="EVE9" s="227"/>
      <c r="EVG9" s="228"/>
      <c r="EVH9" s="229"/>
      <c r="EVI9" s="230"/>
      <c r="EVJ9" s="194"/>
      <c r="EVK9" s="194"/>
      <c r="EVL9" s="195"/>
      <c r="EVM9" s="196"/>
      <c r="EVN9" s="197"/>
      <c r="EVO9" s="197"/>
      <c r="EVP9" s="231"/>
      <c r="EVR9" s="223"/>
      <c r="EVS9" s="225"/>
      <c r="EVT9" s="226"/>
      <c r="EVU9" s="227"/>
      <c r="EVW9" s="228"/>
      <c r="EVX9" s="229"/>
      <c r="EVY9" s="230"/>
      <c r="EVZ9" s="194"/>
      <c r="EWA9" s="194"/>
      <c r="EWB9" s="195"/>
      <c r="EWC9" s="196"/>
      <c r="EWD9" s="197"/>
      <c r="EWE9" s="197"/>
      <c r="EWF9" s="231"/>
      <c r="EWH9" s="223"/>
      <c r="EWI9" s="225"/>
      <c r="EWJ9" s="226"/>
      <c r="EWK9" s="227"/>
      <c r="EWM9" s="228"/>
      <c r="EWN9" s="229"/>
      <c r="EWO9" s="230"/>
      <c r="EWP9" s="194"/>
      <c r="EWQ9" s="194"/>
      <c r="EWR9" s="195"/>
      <c r="EWS9" s="196"/>
      <c r="EWT9" s="197"/>
      <c r="EWU9" s="197"/>
      <c r="EWV9" s="231"/>
      <c r="EWX9" s="223"/>
      <c r="EWY9" s="225"/>
      <c r="EWZ9" s="226"/>
      <c r="EXA9" s="227"/>
      <c r="EXC9" s="228"/>
      <c r="EXD9" s="229"/>
      <c r="EXE9" s="230"/>
      <c r="EXF9" s="194"/>
      <c r="EXG9" s="194"/>
      <c r="EXH9" s="195"/>
      <c r="EXI9" s="196"/>
      <c r="EXJ9" s="197"/>
      <c r="EXK9" s="197"/>
      <c r="EXL9" s="231"/>
      <c r="EXN9" s="223"/>
      <c r="EXO9" s="225"/>
      <c r="EXP9" s="226"/>
      <c r="EXQ9" s="227"/>
      <c r="EXS9" s="228"/>
      <c r="EXT9" s="229"/>
      <c r="EXU9" s="230"/>
      <c r="EXV9" s="194"/>
      <c r="EXW9" s="194"/>
      <c r="EXX9" s="195"/>
      <c r="EXY9" s="196"/>
      <c r="EXZ9" s="197"/>
      <c r="EYA9" s="197"/>
      <c r="EYB9" s="231"/>
      <c r="EYD9" s="223"/>
      <c r="EYE9" s="225"/>
      <c r="EYF9" s="226"/>
      <c r="EYG9" s="227"/>
      <c r="EYI9" s="228"/>
      <c r="EYJ9" s="229"/>
      <c r="EYK9" s="230"/>
      <c r="EYL9" s="194"/>
      <c r="EYM9" s="194"/>
      <c r="EYN9" s="195"/>
      <c r="EYO9" s="196"/>
      <c r="EYP9" s="197"/>
      <c r="EYQ9" s="197"/>
      <c r="EYR9" s="231"/>
      <c r="EYT9" s="223"/>
      <c r="EYU9" s="225"/>
      <c r="EYV9" s="226"/>
      <c r="EYW9" s="227"/>
      <c r="EYY9" s="228"/>
      <c r="EYZ9" s="229"/>
      <c r="EZA9" s="230"/>
      <c r="EZB9" s="194"/>
      <c r="EZC9" s="194"/>
      <c r="EZD9" s="195"/>
      <c r="EZE9" s="196"/>
      <c r="EZF9" s="197"/>
      <c r="EZG9" s="197"/>
      <c r="EZH9" s="231"/>
      <c r="EZJ9" s="223"/>
      <c r="EZK9" s="225"/>
      <c r="EZL9" s="226"/>
      <c r="EZM9" s="227"/>
      <c r="EZO9" s="228"/>
      <c r="EZP9" s="229"/>
      <c r="EZQ9" s="230"/>
      <c r="EZR9" s="194"/>
      <c r="EZS9" s="194"/>
      <c r="EZT9" s="195"/>
      <c r="EZU9" s="196"/>
      <c r="EZV9" s="197"/>
      <c r="EZW9" s="197"/>
      <c r="EZX9" s="231"/>
      <c r="EZZ9" s="223"/>
      <c r="FAA9" s="225"/>
      <c r="FAB9" s="226"/>
      <c r="FAC9" s="227"/>
      <c r="FAE9" s="228"/>
      <c r="FAF9" s="229"/>
      <c r="FAG9" s="230"/>
      <c r="FAH9" s="194"/>
      <c r="FAI9" s="194"/>
      <c r="FAJ9" s="195"/>
      <c r="FAK9" s="196"/>
      <c r="FAL9" s="197"/>
      <c r="FAM9" s="197"/>
      <c r="FAN9" s="231"/>
      <c r="FAP9" s="223"/>
      <c r="FAQ9" s="225"/>
      <c r="FAR9" s="226"/>
      <c r="FAS9" s="227"/>
      <c r="FAU9" s="228"/>
      <c r="FAV9" s="229"/>
      <c r="FAW9" s="230"/>
      <c r="FAX9" s="194"/>
      <c r="FAY9" s="194"/>
      <c r="FAZ9" s="195"/>
      <c r="FBA9" s="196"/>
      <c r="FBB9" s="197"/>
      <c r="FBC9" s="197"/>
      <c r="FBD9" s="231"/>
      <c r="FBF9" s="223"/>
      <c r="FBG9" s="225"/>
      <c r="FBH9" s="226"/>
      <c r="FBI9" s="227"/>
      <c r="FBK9" s="228"/>
      <c r="FBL9" s="229"/>
      <c r="FBM9" s="230"/>
      <c r="FBN9" s="194"/>
      <c r="FBO9" s="194"/>
      <c r="FBP9" s="195"/>
      <c r="FBQ9" s="196"/>
      <c r="FBR9" s="197"/>
      <c r="FBS9" s="197"/>
      <c r="FBT9" s="231"/>
      <c r="FBV9" s="223"/>
      <c r="FBW9" s="225"/>
      <c r="FBX9" s="226"/>
      <c r="FBY9" s="227"/>
      <c r="FCA9" s="228"/>
      <c r="FCB9" s="229"/>
      <c r="FCC9" s="230"/>
      <c r="FCD9" s="194"/>
      <c r="FCE9" s="194"/>
      <c r="FCF9" s="195"/>
      <c r="FCG9" s="196"/>
      <c r="FCH9" s="197"/>
      <c r="FCI9" s="197"/>
      <c r="FCJ9" s="231"/>
      <c r="FCL9" s="223"/>
      <c r="FCM9" s="225"/>
      <c r="FCN9" s="226"/>
      <c r="FCO9" s="227"/>
      <c r="FCQ9" s="228"/>
      <c r="FCR9" s="229"/>
      <c r="FCS9" s="230"/>
      <c r="FCT9" s="194"/>
      <c r="FCU9" s="194"/>
      <c r="FCV9" s="195"/>
      <c r="FCW9" s="196"/>
      <c r="FCX9" s="197"/>
      <c r="FCY9" s="197"/>
      <c r="FCZ9" s="231"/>
      <c r="FDB9" s="223"/>
      <c r="FDC9" s="225"/>
      <c r="FDD9" s="226"/>
      <c r="FDE9" s="227"/>
      <c r="FDG9" s="228"/>
      <c r="FDH9" s="229"/>
      <c r="FDI9" s="230"/>
      <c r="FDJ9" s="194"/>
      <c r="FDK9" s="194"/>
      <c r="FDL9" s="195"/>
      <c r="FDM9" s="196"/>
      <c r="FDN9" s="197"/>
      <c r="FDO9" s="197"/>
      <c r="FDP9" s="231"/>
      <c r="FDR9" s="223"/>
      <c r="FDS9" s="225"/>
      <c r="FDT9" s="226"/>
      <c r="FDU9" s="227"/>
      <c r="FDW9" s="228"/>
      <c r="FDX9" s="229"/>
      <c r="FDY9" s="230"/>
      <c r="FDZ9" s="194"/>
      <c r="FEA9" s="194"/>
      <c r="FEB9" s="195"/>
      <c r="FEC9" s="196"/>
      <c r="FED9" s="197"/>
      <c r="FEE9" s="197"/>
      <c r="FEF9" s="231"/>
      <c r="FEH9" s="223"/>
      <c r="FEI9" s="225"/>
      <c r="FEJ9" s="226"/>
      <c r="FEK9" s="227"/>
      <c r="FEM9" s="228"/>
      <c r="FEN9" s="229"/>
      <c r="FEO9" s="230"/>
      <c r="FEP9" s="194"/>
      <c r="FEQ9" s="194"/>
      <c r="FER9" s="195"/>
      <c r="FES9" s="196"/>
      <c r="FET9" s="197"/>
      <c r="FEU9" s="197"/>
      <c r="FEV9" s="231"/>
      <c r="FEX9" s="223"/>
      <c r="FEY9" s="225"/>
      <c r="FEZ9" s="226"/>
      <c r="FFA9" s="227"/>
      <c r="FFC9" s="228"/>
      <c r="FFD9" s="229"/>
      <c r="FFE9" s="230"/>
      <c r="FFF9" s="194"/>
      <c r="FFG9" s="194"/>
      <c r="FFH9" s="195"/>
      <c r="FFI9" s="196"/>
      <c r="FFJ9" s="197"/>
      <c r="FFK9" s="197"/>
      <c r="FFL9" s="231"/>
      <c r="FFN9" s="223"/>
      <c r="FFO9" s="225"/>
      <c r="FFP9" s="226"/>
      <c r="FFQ9" s="227"/>
      <c r="FFS9" s="228"/>
      <c r="FFT9" s="229"/>
      <c r="FFU9" s="230"/>
      <c r="FFV9" s="194"/>
      <c r="FFW9" s="194"/>
      <c r="FFX9" s="195"/>
      <c r="FFY9" s="196"/>
      <c r="FFZ9" s="197"/>
      <c r="FGA9" s="197"/>
      <c r="FGB9" s="231"/>
      <c r="FGD9" s="223"/>
      <c r="FGE9" s="225"/>
      <c r="FGF9" s="226"/>
      <c r="FGG9" s="227"/>
      <c r="FGI9" s="228"/>
      <c r="FGJ9" s="229"/>
      <c r="FGK9" s="230"/>
      <c r="FGL9" s="194"/>
      <c r="FGM9" s="194"/>
      <c r="FGN9" s="195"/>
      <c r="FGO9" s="196"/>
      <c r="FGP9" s="197"/>
      <c r="FGQ9" s="197"/>
      <c r="FGR9" s="231"/>
      <c r="FGT9" s="223"/>
      <c r="FGU9" s="225"/>
      <c r="FGV9" s="226"/>
      <c r="FGW9" s="227"/>
      <c r="FGY9" s="228"/>
      <c r="FGZ9" s="229"/>
      <c r="FHA9" s="230"/>
      <c r="FHB9" s="194"/>
      <c r="FHC9" s="194"/>
      <c r="FHD9" s="195"/>
      <c r="FHE9" s="196"/>
      <c r="FHF9" s="197"/>
      <c r="FHG9" s="197"/>
      <c r="FHH9" s="231"/>
      <c r="FHJ9" s="223"/>
      <c r="FHK9" s="225"/>
      <c r="FHL9" s="226"/>
      <c r="FHM9" s="227"/>
      <c r="FHO9" s="228"/>
      <c r="FHP9" s="229"/>
      <c r="FHQ9" s="230"/>
      <c r="FHR9" s="194"/>
      <c r="FHS9" s="194"/>
      <c r="FHT9" s="195"/>
      <c r="FHU9" s="196"/>
      <c r="FHV9" s="197"/>
      <c r="FHW9" s="197"/>
      <c r="FHX9" s="231"/>
      <c r="FHZ9" s="223"/>
      <c r="FIA9" s="225"/>
      <c r="FIB9" s="226"/>
      <c r="FIC9" s="227"/>
      <c r="FIE9" s="228"/>
      <c r="FIF9" s="229"/>
      <c r="FIG9" s="230"/>
      <c r="FIH9" s="194"/>
      <c r="FII9" s="194"/>
      <c r="FIJ9" s="195"/>
      <c r="FIK9" s="196"/>
      <c r="FIL9" s="197"/>
      <c r="FIM9" s="197"/>
      <c r="FIN9" s="231"/>
      <c r="FIP9" s="223"/>
      <c r="FIQ9" s="225"/>
      <c r="FIR9" s="226"/>
      <c r="FIS9" s="227"/>
      <c r="FIU9" s="228"/>
      <c r="FIV9" s="229"/>
      <c r="FIW9" s="230"/>
      <c r="FIX9" s="194"/>
      <c r="FIY9" s="194"/>
      <c r="FIZ9" s="195"/>
      <c r="FJA9" s="196"/>
      <c r="FJB9" s="197"/>
      <c r="FJC9" s="197"/>
      <c r="FJD9" s="231"/>
      <c r="FJF9" s="223"/>
      <c r="FJG9" s="225"/>
      <c r="FJH9" s="226"/>
      <c r="FJI9" s="227"/>
      <c r="FJK9" s="228"/>
      <c r="FJL9" s="229"/>
      <c r="FJM9" s="230"/>
      <c r="FJN9" s="194"/>
      <c r="FJO9" s="194"/>
      <c r="FJP9" s="195"/>
      <c r="FJQ9" s="196"/>
      <c r="FJR9" s="197"/>
      <c r="FJS9" s="197"/>
      <c r="FJT9" s="231"/>
      <c r="FJV9" s="223"/>
      <c r="FJW9" s="225"/>
      <c r="FJX9" s="226"/>
      <c r="FJY9" s="227"/>
      <c r="FKA9" s="228"/>
      <c r="FKB9" s="229"/>
      <c r="FKC9" s="230"/>
      <c r="FKD9" s="194"/>
      <c r="FKE9" s="194"/>
      <c r="FKF9" s="195"/>
      <c r="FKG9" s="196"/>
      <c r="FKH9" s="197"/>
      <c r="FKI9" s="197"/>
      <c r="FKJ9" s="231"/>
      <c r="FKL9" s="223"/>
      <c r="FKM9" s="225"/>
      <c r="FKN9" s="226"/>
      <c r="FKO9" s="227"/>
      <c r="FKQ9" s="228"/>
      <c r="FKR9" s="229"/>
      <c r="FKS9" s="230"/>
      <c r="FKT9" s="194"/>
      <c r="FKU9" s="194"/>
      <c r="FKV9" s="195"/>
      <c r="FKW9" s="196"/>
      <c r="FKX9" s="197"/>
      <c r="FKY9" s="197"/>
      <c r="FKZ9" s="231"/>
      <c r="FLB9" s="223"/>
      <c r="FLC9" s="225"/>
      <c r="FLD9" s="226"/>
      <c r="FLE9" s="227"/>
      <c r="FLG9" s="228"/>
      <c r="FLH9" s="229"/>
      <c r="FLI9" s="230"/>
      <c r="FLJ9" s="194"/>
      <c r="FLK9" s="194"/>
      <c r="FLL9" s="195"/>
      <c r="FLM9" s="196"/>
      <c r="FLN9" s="197"/>
      <c r="FLO9" s="197"/>
      <c r="FLP9" s="231"/>
      <c r="FLR9" s="223"/>
      <c r="FLS9" s="225"/>
      <c r="FLT9" s="226"/>
      <c r="FLU9" s="227"/>
      <c r="FLW9" s="228"/>
      <c r="FLX9" s="229"/>
      <c r="FLY9" s="230"/>
      <c r="FLZ9" s="194"/>
      <c r="FMA9" s="194"/>
      <c r="FMB9" s="195"/>
      <c r="FMC9" s="196"/>
      <c r="FMD9" s="197"/>
      <c r="FME9" s="197"/>
      <c r="FMF9" s="231"/>
      <c r="FMH9" s="223"/>
      <c r="FMI9" s="225"/>
      <c r="FMJ9" s="226"/>
      <c r="FMK9" s="227"/>
      <c r="FMM9" s="228"/>
      <c r="FMN9" s="229"/>
      <c r="FMO9" s="230"/>
      <c r="FMP9" s="194"/>
      <c r="FMQ9" s="194"/>
      <c r="FMR9" s="195"/>
      <c r="FMS9" s="196"/>
      <c r="FMT9" s="197"/>
      <c r="FMU9" s="197"/>
      <c r="FMV9" s="231"/>
      <c r="FMX9" s="223"/>
      <c r="FMY9" s="225"/>
      <c r="FMZ9" s="226"/>
      <c r="FNA9" s="227"/>
      <c r="FNC9" s="228"/>
      <c r="FND9" s="229"/>
      <c r="FNE9" s="230"/>
      <c r="FNF9" s="194"/>
      <c r="FNG9" s="194"/>
      <c r="FNH9" s="195"/>
      <c r="FNI9" s="196"/>
      <c r="FNJ9" s="197"/>
      <c r="FNK9" s="197"/>
      <c r="FNL9" s="231"/>
      <c r="FNN9" s="223"/>
      <c r="FNO9" s="225"/>
      <c r="FNP9" s="226"/>
      <c r="FNQ9" s="227"/>
      <c r="FNS9" s="228"/>
      <c r="FNT9" s="229"/>
      <c r="FNU9" s="230"/>
      <c r="FNV9" s="194"/>
      <c r="FNW9" s="194"/>
      <c r="FNX9" s="195"/>
      <c r="FNY9" s="196"/>
      <c r="FNZ9" s="197"/>
      <c r="FOA9" s="197"/>
      <c r="FOB9" s="231"/>
      <c r="FOD9" s="223"/>
      <c r="FOE9" s="225"/>
      <c r="FOF9" s="226"/>
      <c r="FOG9" s="227"/>
      <c r="FOI9" s="228"/>
      <c r="FOJ9" s="229"/>
      <c r="FOK9" s="230"/>
      <c r="FOL9" s="194"/>
      <c r="FOM9" s="194"/>
      <c r="FON9" s="195"/>
      <c r="FOO9" s="196"/>
      <c r="FOP9" s="197"/>
      <c r="FOQ9" s="197"/>
      <c r="FOR9" s="231"/>
      <c r="FOT9" s="223"/>
      <c r="FOU9" s="225"/>
      <c r="FOV9" s="226"/>
      <c r="FOW9" s="227"/>
      <c r="FOY9" s="228"/>
      <c r="FOZ9" s="229"/>
      <c r="FPA9" s="230"/>
      <c r="FPB9" s="194"/>
      <c r="FPC9" s="194"/>
      <c r="FPD9" s="195"/>
      <c r="FPE9" s="196"/>
      <c r="FPF9" s="197"/>
      <c r="FPG9" s="197"/>
      <c r="FPH9" s="231"/>
      <c r="FPJ9" s="223"/>
      <c r="FPK9" s="225"/>
      <c r="FPL9" s="226"/>
      <c r="FPM9" s="227"/>
      <c r="FPO9" s="228"/>
      <c r="FPP9" s="229"/>
      <c r="FPQ9" s="230"/>
      <c r="FPR9" s="194"/>
      <c r="FPS9" s="194"/>
      <c r="FPT9" s="195"/>
      <c r="FPU9" s="196"/>
      <c r="FPV9" s="197"/>
      <c r="FPW9" s="197"/>
      <c r="FPX9" s="231"/>
      <c r="FPZ9" s="223"/>
      <c r="FQA9" s="225"/>
      <c r="FQB9" s="226"/>
      <c r="FQC9" s="227"/>
      <c r="FQE9" s="228"/>
      <c r="FQF9" s="229"/>
      <c r="FQG9" s="230"/>
      <c r="FQH9" s="194"/>
      <c r="FQI9" s="194"/>
      <c r="FQJ9" s="195"/>
      <c r="FQK9" s="196"/>
      <c r="FQL9" s="197"/>
      <c r="FQM9" s="197"/>
      <c r="FQN9" s="231"/>
      <c r="FQP9" s="223"/>
      <c r="FQQ9" s="225"/>
      <c r="FQR9" s="226"/>
      <c r="FQS9" s="227"/>
      <c r="FQU9" s="228"/>
      <c r="FQV9" s="229"/>
      <c r="FQW9" s="230"/>
      <c r="FQX9" s="194"/>
      <c r="FQY9" s="194"/>
      <c r="FQZ9" s="195"/>
      <c r="FRA9" s="196"/>
      <c r="FRB9" s="197"/>
      <c r="FRC9" s="197"/>
      <c r="FRD9" s="231"/>
      <c r="FRF9" s="223"/>
      <c r="FRG9" s="225"/>
      <c r="FRH9" s="226"/>
      <c r="FRI9" s="227"/>
      <c r="FRK9" s="228"/>
      <c r="FRL9" s="229"/>
      <c r="FRM9" s="230"/>
      <c r="FRN9" s="194"/>
      <c r="FRO9" s="194"/>
      <c r="FRP9" s="195"/>
      <c r="FRQ9" s="196"/>
      <c r="FRR9" s="197"/>
      <c r="FRS9" s="197"/>
      <c r="FRT9" s="231"/>
      <c r="FRV9" s="223"/>
      <c r="FRW9" s="225"/>
      <c r="FRX9" s="226"/>
      <c r="FRY9" s="227"/>
      <c r="FSA9" s="228"/>
      <c r="FSB9" s="229"/>
      <c r="FSC9" s="230"/>
      <c r="FSD9" s="194"/>
      <c r="FSE9" s="194"/>
      <c r="FSF9" s="195"/>
      <c r="FSG9" s="196"/>
      <c r="FSH9" s="197"/>
      <c r="FSI9" s="197"/>
      <c r="FSJ9" s="231"/>
      <c r="FSL9" s="223"/>
      <c r="FSM9" s="225"/>
      <c r="FSN9" s="226"/>
      <c r="FSO9" s="227"/>
      <c r="FSQ9" s="228"/>
      <c r="FSR9" s="229"/>
      <c r="FSS9" s="230"/>
      <c r="FST9" s="194"/>
      <c r="FSU9" s="194"/>
      <c r="FSV9" s="195"/>
      <c r="FSW9" s="196"/>
      <c r="FSX9" s="197"/>
      <c r="FSY9" s="197"/>
      <c r="FSZ9" s="231"/>
      <c r="FTB9" s="223"/>
      <c r="FTC9" s="225"/>
      <c r="FTD9" s="226"/>
      <c r="FTE9" s="227"/>
      <c r="FTG9" s="228"/>
      <c r="FTH9" s="229"/>
      <c r="FTI9" s="230"/>
      <c r="FTJ9" s="194"/>
      <c r="FTK9" s="194"/>
      <c r="FTL9" s="195"/>
      <c r="FTM9" s="196"/>
      <c r="FTN9" s="197"/>
      <c r="FTO9" s="197"/>
      <c r="FTP9" s="231"/>
      <c r="FTR9" s="223"/>
      <c r="FTS9" s="225"/>
      <c r="FTT9" s="226"/>
      <c r="FTU9" s="227"/>
      <c r="FTW9" s="228"/>
      <c r="FTX9" s="229"/>
      <c r="FTY9" s="230"/>
      <c r="FTZ9" s="194"/>
      <c r="FUA9" s="194"/>
      <c r="FUB9" s="195"/>
      <c r="FUC9" s="196"/>
      <c r="FUD9" s="197"/>
      <c r="FUE9" s="197"/>
      <c r="FUF9" s="231"/>
      <c r="FUH9" s="223"/>
      <c r="FUI9" s="225"/>
      <c r="FUJ9" s="226"/>
      <c r="FUK9" s="227"/>
      <c r="FUM9" s="228"/>
      <c r="FUN9" s="229"/>
      <c r="FUO9" s="230"/>
      <c r="FUP9" s="194"/>
      <c r="FUQ9" s="194"/>
      <c r="FUR9" s="195"/>
      <c r="FUS9" s="196"/>
      <c r="FUT9" s="197"/>
      <c r="FUU9" s="197"/>
      <c r="FUV9" s="231"/>
      <c r="FUX9" s="223"/>
      <c r="FUY9" s="225"/>
      <c r="FUZ9" s="226"/>
      <c r="FVA9" s="227"/>
      <c r="FVC9" s="228"/>
      <c r="FVD9" s="229"/>
      <c r="FVE9" s="230"/>
      <c r="FVF9" s="194"/>
      <c r="FVG9" s="194"/>
      <c r="FVH9" s="195"/>
      <c r="FVI9" s="196"/>
      <c r="FVJ9" s="197"/>
      <c r="FVK9" s="197"/>
      <c r="FVL9" s="231"/>
      <c r="FVN9" s="223"/>
      <c r="FVO9" s="225"/>
      <c r="FVP9" s="226"/>
      <c r="FVQ9" s="227"/>
      <c r="FVS9" s="228"/>
      <c r="FVT9" s="229"/>
      <c r="FVU9" s="230"/>
      <c r="FVV9" s="194"/>
      <c r="FVW9" s="194"/>
      <c r="FVX9" s="195"/>
      <c r="FVY9" s="196"/>
      <c r="FVZ9" s="197"/>
      <c r="FWA9" s="197"/>
      <c r="FWB9" s="231"/>
      <c r="FWD9" s="223"/>
      <c r="FWE9" s="225"/>
      <c r="FWF9" s="226"/>
      <c r="FWG9" s="227"/>
      <c r="FWI9" s="228"/>
      <c r="FWJ9" s="229"/>
      <c r="FWK9" s="230"/>
      <c r="FWL9" s="194"/>
      <c r="FWM9" s="194"/>
      <c r="FWN9" s="195"/>
      <c r="FWO9" s="196"/>
      <c r="FWP9" s="197"/>
      <c r="FWQ9" s="197"/>
      <c r="FWR9" s="231"/>
      <c r="FWT9" s="223"/>
      <c r="FWU9" s="225"/>
      <c r="FWV9" s="226"/>
      <c r="FWW9" s="227"/>
      <c r="FWY9" s="228"/>
      <c r="FWZ9" s="229"/>
      <c r="FXA9" s="230"/>
      <c r="FXB9" s="194"/>
      <c r="FXC9" s="194"/>
      <c r="FXD9" s="195"/>
      <c r="FXE9" s="196"/>
      <c r="FXF9" s="197"/>
      <c r="FXG9" s="197"/>
      <c r="FXH9" s="231"/>
      <c r="FXJ9" s="223"/>
      <c r="FXK9" s="225"/>
      <c r="FXL9" s="226"/>
      <c r="FXM9" s="227"/>
      <c r="FXO9" s="228"/>
      <c r="FXP9" s="229"/>
      <c r="FXQ9" s="230"/>
      <c r="FXR9" s="194"/>
      <c r="FXS9" s="194"/>
      <c r="FXT9" s="195"/>
      <c r="FXU9" s="196"/>
      <c r="FXV9" s="197"/>
      <c r="FXW9" s="197"/>
      <c r="FXX9" s="231"/>
      <c r="FXZ9" s="223"/>
      <c r="FYA9" s="225"/>
      <c r="FYB9" s="226"/>
      <c r="FYC9" s="227"/>
      <c r="FYE9" s="228"/>
      <c r="FYF9" s="229"/>
      <c r="FYG9" s="230"/>
      <c r="FYH9" s="194"/>
      <c r="FYI9" s="194"/>
      <c r="FYJ9" s="195"/>
      <c r="FYK9" s="196"/>
      <c r="FYL9" s="197"/>
      <c r="FYM9" s="197"/>
      <c r="FYN9" s="231"/>
      <c r="FYP9" s="223"/>
      <c r="FYQ9" s="225"/>
      <c r="FYR9" s="226"/>
      <c r="FYS9" s="227"/>
      <c r="FYU9" s="228"/>
      <c r="FYV9" s="229"/>
      <c r="FYW9" s="230"/>
      <c r="FYX9" s="194"/>
      <c r="FYY9" s="194"/>
      <c r="FYZ9" s="195"/>
      <c r="FZA9" s="196"/>
      <c r="FZB9" s="197"/>
      <c r="FZC9" s="197"/>
      <c r="FZD9" s="231"/>
      <c r="FZF9" s="223"/>
      <c r="FZG9" s="225"/>
      <c r="FZH9" s="226"/>
      <c r="FZI9" s="227"/>
      <c r="FZK9" s="228"/>
      <c r="FZL9" s="229"/>
      <c r="FZM9" s="230"/>
      <c r="FZN9" s="194"/>
      <c r="FZO9" s="194"/>
      <c r="FZP9" s="195"/>
      <c r="FZQ9" s="196"/>
      <c r="FZR9" s="197"/>
      <c r="FZS9" s="197"/>
      <c r="FZT9" s="231"/>
      <c r="FZV9" s="223"/>
      <c r="FZW9" s="225"/>
      <c r="FZX9" s="226"/>
      <c r="FZY9" s="227"/>
      <c r="GAA9" s="228"/>
      <c r="GAB9" s="229"/>
      <c r="GAC9" s="230"/>
      <c r="GAD9" s="194"/>
      <c r="GAE9" s="194"/>
      <c r="GAF9" s="195"/>
      <c r="GAG9" s="196"/>
      <c r="GAH9" s="197"/>
      <c r="GAI9" s="197"/>
      <c r="GAJ9" s="231"/>
      <c r="GAL9" s="223"/>
      <c r="GAM9" s="225"/>
      <c r="GAN9" s="226"/>
      <c r="GAO9" s="227"/>
      <c r="GAQ9" s="228"/>
      <c r="GAR9" s="229"/>
      <c r="GAS9" s="230"/>
      <c r="GAT9" s="194"/>
      <c r="GAU9" s="194"/>
      <c r="GAV9" s="195"/>
      <c r="GAW9" s="196"/>
      <c r="GAX9" s="197"/>
      <c r="GAY9" s="197"/>
      <c r="GAZ9" s="231"/>
      <c r="GBB9" s="223"/>
      <c r="GBC9" s="225"/>
      <c r="GBD9" s="226"/>
      <c r="GBE9" s="227"/>
      <c r="GBG9" s="228"/>
      <c r="GBH9" s="229"/>
      <c r="GBI9" s="230"/>
      <c r="GBJ9" s="194"/>
      <c r="GBK9" s="194"/>
      <c r="GBL9" s="195"/>
      <c r="GBM9" s="196"/>
      <c r="GBN9" s="197"/>
      <c r="GBO9" s="197"/>
      <c r="GBP9" s="231"/>
      <c r="GBR9" s="223"/>
      <c r="GBS9" s="225"/>
      <c r="GBT9" s="226"/>
      <c r="GBU9" s="227"/>
      <c r="GBW9" s="228"/>
      <c r="GBX9" s="229"/>
      <c r="GBY9" s="230"/>
      <c r="GBZ9" s="194"/>
      <c r="GCA9" s="194"/>
      <c r="GCB9" s="195"/>
      <c r="GCC9" s="196"/>
      <c r="GCD9" s="197"/>
      <c r="GCE9" s="197"/>
      <c r="GCF9" s="231"/>
      <c r="GCH9" s="223"/>
      <c r="GCI9" s="225"/>
      <c r="GCJ9" s="226"/>
      <c r="GCK9" s="227"/>
      <c r="GCM9" s="228"/>
      <c r="GCN9" s="229"/>
      <c r="GCO9" s="230"/>
      <c r="GCP9" s="194"/>
      <c r="GCQ9" s="194"/>
      <c r="GCR9" s="195"/>
      <c r="GCS9" s="196"/>
      <c r="GCT9" s="197"/>
      <c r="GCU9" s="197"/>
      <c r="GCV9" s="231"/>
      <c r="GCX9" s="223"/>
      <c r="GCY9" s="225"/>
      <c r="GCZ9" s="226"/>
      <c r="GDA9" s="227"/>
      <c r="GDC9" s="228"/>
      <c r="GDD9" s="229"/>
      <c r="GDE9" s="230"/>
      <c r="GDF9" s="194"/>
      <c r="GDG9" s="194"/>
      <c r="GDH9" s="195"/>
      <c r="GDI9" s="196"/>
      <c r="GDJ9" s="197"/>
      <c r="GDK9" s="197"/>
      <c r="GDL9" s="231"/>
      <c r="GDN9" s="223"/>
      <c r="GDO9" s="225"/>
      <c r="GDP9" s="226"/>
      <c r="GDQ9" s="227"/>
      <c r="GDS9" s="228"/>
      <c r="GDT9" s="229"/>
      <c r="GDU9" s="230"/>
      <c r="GDV9" s="194"/>
      <c r="GDW9" s="194"/>
      <c r="GDX9" s="195"/>
      <c r="GDY9" s="196"/>
      <c r="GDZ9" s="197"/>
      <c r="GEA9" s="197"/>
      <c r="GEB9" s="231"/>
      <c r="GED9" s="223"/>
      <c r="GEE9" s="225"/>
      <c r="GEF9" s="226"/>
      <c r="GEG9" s="227"/>
      <c r="GEI9" s="228"/>
      <c r="GEJ9" s="229"/>
      <c r="GEK9" s="230"/>
      <c r="GEL9" s="194"/>
      <c r="GEM9" s="194"/>
      <c r="GEN9" s="195"/>
      <c r="GEO9" s="196"/>
      <c r="GEP9" s="197"/>
      <c r="GEQ9" s="197"/>
      <c r="GER9" s="231"/>
      <c r="GET9" s="223"/>
      <c r="GEU9" s="225"/>
      <c r="GEV9" s="226"/>
      <c r="GEW9" s="227"/>
      <c r="GEY9" s="228"/>
      <c r="GEZ9" s="229"/>
      <c r="GFA9" s="230"/>
      <c r="GFB9" s="194"/>
      <c r="GFC9" s="194"/>
      <c r="GFD9" s="195"/>
      <c r="GFE9" s="196"/>
      <c r="GFF9" s="197"/>
      <c r="GFG9" s="197"/>
      <c r="GFH9" s="231"/>
      <c r="GFJ9" s="223"/>
      <c r="GFK9" s="225"/>
      <c r="GFL9" s="226"/>
      <c r="GFM9" s="227"/>
      <c r="GFO9" s="228"/>
      <c r="GFP9" s="229"/>
      <c r="GFQ9" s="230"/>
      <c r="GFR9" s="194"/>
      <c r="GFS9" s="194"/>
      <c r="GFT9" s="195"/>
      <c r="GFU9" s="196"/>
      <c r="GFV9" s="197"/>
      <c r="GFW9" s="197"/>
      <c r="GFX9" s="231"/>
      <c r="GFZ9" s="223"/>
      <c r="GGA9" s="225"/>
      <c r="GGB9" s="226"/>
      <c r="GGC9" s="227"/>
      <c r="GGE9" s="228"/>
      <c r="GGF9" s="229"/>
      <c r="GGG9" s="230"/>
      <c r="GGH9" s="194"/>
      <c r="GGI9" s="194"/>
      <c r="GGJ9" s="195"/>
      <c r="GGK9" s="196"/>
      <c r="GGL9" s="197"/>
      <c r="GGM9" s="197"/>
      <c r="GGN9" s="231"/>
      <c r="GGP9" s="223"/>
      <c r="GGQ9" s="225"/>
      <c r="GGR9" s="226"/>
      <c r="GGS9" s="227"/>
      <c r="GGU9" s="228"/>
      <c r="GGV9" s="229"/>
      <c r="GGW9" s="230"/>
      <c r="GGX9" s="194"/>
      <c r="GGY9" s="194"/>
      <c r="GGZ9" s="195"/>
      <c r="GHA9" s="196"/>
      <c r="GHB9" s="197"/>
      <c r="GHC9" s="197"/>
      <c r="GHD9" s="231"/>
      <c r="GHF9" s="223"/>
      <c r="GHG9" s="225"/>
      <c r="GHH9" s="226"/>
      <c r="GHI9" s="227"/>
      <c r="GHK9" s="228"/>
      <c r="GHL9" s="229"/>
      <c r="GHM9" s="230"/>
      <c r="GHN9" s="194"/>
      <c r="GHO9" s="194"/>
      <c r="GHP9" s="195"/>
      <c r="GHQ9" s="196"/>
      <c r="GHR9" s="197"/>
      <c r="GHS9" s="197"/>
      <c r="GHT9" s="231"/>
      <c r="GHV9" s="223"/>
      <c r="GHW9" s="225"/>
      <c r="GHX9" s="226"/>
      <c r="GHY9" s="227"/>
      <c r="GIA9" s="228"/>
      <c r="GIB9" s="229"/>
      <c r="GIC9" s="230"/>
      <c r="GID9" s="194"/>
      <c r="GIE9" s="194"/>
      <c r="GIF9" s="195"/>
      <c r="GIG9" s="196"/>
      <c r="GIH9" s="197"/>
      <c r="GII9" s="197"/>
      <c r="GIJ9" s="231"/>
      <c r="GIL9" s="223"/>
      <c r="GIM9" s="225"/>
      <c r="GIN9" s="226"/>
      <c r="GIO9" s="227"/>
      <c r="GIQ9" s="228"/>
      <c r="GIR9" s="229"/>
      <c r="GIS9" s="230"/>
      <c r="GIT9" s="194"/>
      <c r="GIU9" s="194"/>
      <c r="GIV9" s="195"/>
      <c r="GIW9" s="196"/>
      <c r="GIX9" s="197"/>
      <c r="GIY9" s="197"/>
      <c r="GIZ9" s="231"/>
      <c r="GJB9" s="223"/>
      <c r="GJC9" s="225"/>
      <c r="GJD9" s="226"/>
      <c r="GJE9" s="227"/>
      <c r="GJG9" s="228"/>
      <c r="GJH9" s="229"/>
      <c r="GJI9" s="230"/>
      <c r="GJJ9" s="194"/>
      <c r="GJK9" s="194"/>
      <c r="GJL9" s="195"/>
      <c r="GJM9" s="196"/>
      <c r="GJN9" s="197"/>
      <c r="GJO9" s="197"/>
      <c r="GJP9" s="231"/>
      <c r="GJR9" s="223"/>
      <c r="GJS9" s="225"/>
      <c r="GJT9" s="226"/>
      <c r="GJU9" s="227"/>
      <c r="GJW9" s="228"/>
      <c r="GJX9" s="229"/>
      <c r="GJY9" s="230"/>
      <c r="GJZ9" s="194"/>
      <c r="GKA9" s="194"/>
      <c r="GKB9" s="195"/>
      <c r="GKC9" s="196"/>
      <c r="GKD9" s="197"/>
      <c r="GKE9" s="197"/>
      <c r="GKF9" s="231"/>
      <c r="GKH9" s="223"/>
      <c r="GKI9" s="225"/>
      <c r="GKJ9" s="226"/>
      <c r="GKK9" s="227"/>
      <c r="GKM9" s="228"/>
      <c r="GKN9" s="229"/>
      <c r="GKO9" s="230"/>
      <c r="GKP9" s="194"/>
      <c r="GKQ9" s="194"/>
      <c r="GKR9" s="195"/>
      <c r="GKS9" s="196"/>
      <c r="GKT9" s="197"/>
      <c r="GKU9" s="197"/>
      <c r="GKV9" s="231"/>
      <c r="GKX9" s="223"/>
      <c r="GKY9" s="225"/>
      <c r="GKZ9" s="226"/>
      <c r="GLA9" s="227"/>
      <c r="GLC9" s="228"/>
      <c r="GLD9" s="229"/>
      <c r="GLE9" s="230"/>
      <c r="GLF9" s="194"/>
      <c r="GLG9" s="194"/>
      <c r="GLH9" s="195"/>
      <c r="GLI9" s="196"/>
      <c r="GLJ9" s="197"/>
      <c r="GLK9" s="197"/>
      <c r="GLL9" s="231"/>
      <c r="GLN9" s="223"/>
      <c r="GLO9" s="225"/>
      <c r="GLP9" s="226"/>
      <c r="GLQ9" s="227"/>
      <c r="GLS9" s="228"/>
      <c r="GLT9" s="229"/>
      <c r="GLU9" s="230"/>
      <c r="GLV9" s="194"/>
      <c r="GLW9" s="194"/>
      <c r="GLX9" s="195"/>
      <c r="GLY9" s="196"/>
      <c r="GLZ9" s="197"/>
      <c r="GMA9" s="197"/>
      <c r="GMB9" s="231"/>
      <c r="GMD9" s="223"/>
      <c r="GME9" s="225"/>
      <c r="GMF9" s="226"/>
      <c r="GMG9" s="227"/>
      <c r="GMI9" s="228"/>
      <c r="GMJ9" s="229"/>
      <c r="GMK9" s="230"/>
      <c r="GML9" s="194"/>
      <c r="GMM9" s="194"/>
      <c r="GMN9" s="195"/>
      <c r="GMO9" s="196"/>
      <c r="GMP9" s="197"/>
      <c r="GMQ9" s="197"/>
      <c r="GMR9" s="231"/>
      <c r="GMT9" s="223"/>
      <c r="GMU9" s="225"/>
      <c r="GMV9" s="226"/>
      <c r="GMW9" s="227"/>
      <c r="GMY9" s="228"/>
      <c r="GMZ9" s="229"/>
      <c r="GNA9" s="230"/>
      <c r="GNB9" s="194"/>
      <c r="GNC9" s="194"/>
      <c r="GND9" s="195"/>
      <c r="GNE9" s="196"/>
      <c r="GNF9" s="197"/>
      <c r="GNG9" s="197"/>
      <c r="GNH9" s="231"/>
      <c r="GNJ9" s="223"/>
      <c r="GNK9" s="225"/>
      <c r="GNL9" s="226"/>
      <c r="GNM9" s="227"/>
      <c r="GNO9" s="228"/>
      <c r="GNP9" s="229"/>
      <c r="GNQ9" s="230"/>
      <c r="GNR9" s="194"/>
      <c r="GNS9" s="194"/>
      <c r="GNT9" s="195"/>
      <c r="GNU9" s="196"/>
      <c r="GNV9" s="197"/>
      <c r="GNW9" s="197"/>
      <c r="GNX9" s="231"/>
      <c r="GNZ9" s="223"/>
      <c r="GOA9" s="225"/>
      <c r="GOB9" s="226"/>
      <c r="GOC9" s="227"/>
      <c r="GOE9" s="228"/>
      <c r="GOF9" s="229"/>
      <c r="GOG9" s="230"/>
      <c r="GOH9" s="194"/>
      <c r="GOI9" s="194"/>
      <c r="GOJ9" s="195"/>
      <c r="GOK9" s="196"/>
      <c r="GOL9" s="197"/>
      <c r="GOM9" s="197"/>
      <c r="GON9" s="231"/>
      <c r="GOP9" s="223"/>
      <c r="GOQ9" s="225"/>
      <c r="GOR9" s="226"/>
      <c r="GOS9" s="227"/>
      <c r="GOU9" s="228"/>
      <c r="GOV9" s="229"/>
      <c r="GOW9" s="230"/>
      <c r="GOX9" s="194"/>
      <c r="GOY9" s="194"/>
      <c r="GOZ9" s="195"/>
      <c r="GPA9" s="196"/>
      <c r="GPB9" s="197"/>
      <c r="GPC9" s="197"/>
      <c r="GPD9" s="231"/>
      <c r="GPF9" s="223"/>
      <c r="GPG9" s="225"/>
      <c r="GPH9" s="226"/>
      <c r="GPI9" s="227"/>
      <c r="GPK9" s="228"/>
      <c r="GPL9" s="229"/>
      <c r="GPM9" s="230"/>
      <c r="GPN9" s="194"/>
      <c r="GPO9" s="194"/>
      <c r="GPP9" s="195"/>
      <c r="GPQ9" s="196"/>
      <c r="GPR9" s="197"/>
      <c r="GPS9" s="197"/>
      <c r="GPT9" s="231"/>
      <c r="GPV9" s="223"/>
      <c r="GPW9" s="225"/>
      <c r="GPX9" s="226"/>
      <c r="GPY9" s="227"/>
      <c r="GQA9" s="228"/>
      <c r="GQB9" s="229"/>
      <c r="GQC9" s="230"/>
      <c r="GQD9" s="194"/>
      <c r="GQE9" s="194"/>
      <c r="GQF9" s="195"/>
      <c r="GQG9" s="196"/>
      <c r="GQH9" s="197"/>
      <c r="GQI9" s="197"/>
      <c r="GQJ9" s="231"/>
      <c r="GQL9" s="223"/>
      <c r="GQM9" s="225"/>
      <c r="GQN9" s="226"/>
      <c r="GQO9" s="227"/>
      <c r="GQQ9" s="228"/>
      <c r="GQR9" s="229"/>
      <c r="GQS9" s="230"/>
      <c r="GQT9" s="194"/>
      <c r="GQU9" s="194"/>
      <c r="GQV9" s="195"/>
      <c r="GQW9" s="196"/>
      <c r="GQX9" s="197"/>
      <c r="GQY9" s="197"/>
      <c r="GQZ9" s="231"/>
      <c r="GRB9" s="223"/>
      <c r="GRC9" s="225"/>
      <c r="GRD9" s="226"/>
      <c r="GRE9" s="227"/>
      <c r="GRG9" s="228"/>
      <c r="GRH9" s="229"/>
      <c r="GRI9" s="230"/>
      <c r="GRJ9" s="194"/>
      <c r="GRK9" s="194"/>
      <c r="GRL9" s="195"/>
      <c r="GRM9" s="196"/>
      <c r="GRN9" s="197"/>
      <c r="GRO9" s="197"/>
      <c r="GRP9" s="231"/>
      <c r="GRR9" s="223"/>
      <c r="GRS9" s="225"/>
      <c r="GRT9" s="226"/>
      <c r="GRU9" s="227"/>
      <c r="GRW9" s="228"/>
      <c r="GRX9" s="229"/>
      <c r="GRY9" s="230"/>
      <c r="GRZ9" s="194"/>
      <c r="GSA9" s="194"/>
      <c r="GSB9" s="195"/>
      <c r="GSC9" s="196"/>
      <c r="GSD9" s="197"/>
      <c r="GSE9" s="197"/>
      <c r="GSF9" s="231"/>
      <c r="GSH9" s="223"/>
      <c r="GSI9" s="225"/>
      <c r="GSJ9" s="226"/>
      <c r="GSK9" s="227"/>
      <c r="GSM9" s="228"/>
      <c r="GSN9" s="229"/>
      <c r="GSO9" s="230"/>
      <c r="GSP9" s="194"/>
      <c r="GSQ9" s="194"/>
      <c r="GSR9" s="195"/>
      <c r="GSS9" s="196"/>
      <c r="GST9" s="197"/>
      <c r="GSU9" s="197"/>
      <c r="GSV9" s="231"/>
      <c r="GSX9" s="223"/>
      <c r="GSY9" s="225"/>
      <c r="GSZ9" s="226"/>
      <c r="GTA9" s="227"/>
      <c r="GTC9" s="228"/>
      <c r="GTD9" s="229"/>
      <c r="GTE9" s="230"/>
      <c r="GTF9" s="194"/>
      <c r="GTG9" s="194"/>
      <c r="GTH9" s="195"/>
      <c r="GTI9" s="196"/>
      <c r="GTJ9" s="197"/>
      <c r="GTK9" s="197"/>
      <c r="GTL9" s="231"/>
      <c r="GTN9" s="223"/>
      <c r="GTO9" s="225"/>
      <c r="GTP9" s="226"/>
      <c r="GTQ9" s="227"/>
      <c r="GTS9" s="228"/>
      <c r="GTT9" s="229"/>
      <c r="GTU9" s="230"/>
      <c r="GTV9" s="194"/>
      <c r="GTW9" s="194"/>
      <c r="GTX9" s="195"/>
      <c r="GTY9" s="196"/>
      <c r="GTZ9" s="197"/>
      <c r="GUA9" s="197"/>
      <c r="GUB9" s="231"/>
      <c r="GUD9" s="223"/>
      <c r="GUE9" s="225"/>
      <c r="GUF9" s="226"/>
      <c r="GUG9" s="227"/>
      <c r="GUI9" s="228"/>
      <c r="GUJ9" s="229"/>
      <c r="GUK9" s="230"/>
      <c r="GUL9" s="194"/>
      <c r="GUM9" s="194"/>
      <c r="GUN9" s="195"/>
      <c r="GUO9" s="196"/>
      <c r="GUP9" s="197"/>
      <c r="GUQ9" s="197"/>
      <c r="GUR9" s="231"/>
      <c r="GUT9" s="223"/>
      <c r="GUU9" s="225"/>
      <c r="GUV9" s="226"/>
      <c r="GUW9" s="227"/>
      <c r="GUY9" s="228"/>
      <c r="GUZ9" s="229"/>
      <c r="GVA9" s="230"/>
      <c r="GVB9" s="194"/>
      <c r="GVC9" s="194"/>
      <c r="GVD9" s="195"/>
      <c r="GVE9" s="196"/>
      <c r="GVF9" s="197"/>
      <c r="GVG9" s="197"/>
      <c r="GVH9" s="231"/>
      <c r="GVJ9" s="223"/>
      <c r="GVK9" s="225"/>
      <c r="GVL9" s="226"/>
      <c r="GVM9" s="227"/>
      <c r="GVO9" s="228"/>
      <c r="GVP9" s="229"/>
      <c r="GVQ9" s="230"/>
      <c r="GVR9" s="194"/>
      <c r="GVS9" s="194"/>
      <c r="GVT9" s="195"/>
      <c r="GVU9" s="196"/>
      <c r="GVV9" s="197"/>
      <c r="GVW9" s="197"/>
      <c r="GVX9" s="231"/>
      <c r="GVZ9" s="223"/>
      <c r="GWA9" s="225"/>
      <c r="GWB9" s="226"/>
      <c r="GWC9" s="227"/>
      <c r="GWE9" s="228"/>
      <c r="GWF9" s="229"/>
      <c r="GWG9" s="230"/>
      <c r="GWH9" s="194"/>
      <c r="GWI9" s="194"/>
      <c r="GWJ9" s="195"/>
      <c r="GWK9" s="196"/>
      <c r="GWL9" s="197"/>
      <c r="GWM9" s="197"/>
      <c r="GWN9" s="231"/>
      <c r="GWP9" s="223"/>
      <c r="GWQ9" s="225"/>
      <c r="GWR9" s="226"/>
      <c r="GWS9" s="227"/>
      <c r="GWU9" s="228"/>
      <c r="GWV9" s="229"/>
      <c r="GWW9" s="230"/>
      <c r="GWX9" s="194"/>
      <c r="GWY9" s="194"/>
      <c r="GWZ9" s="195"/>
      <c r="GXA9" s="196"/>
      <c r="GXB9" s="197"/>
      <c r="GXC9" s="197"/>
      <c r="GXD9" s="231"/>
      <c r="GXF9" s="223"/>
      <c r="GXG9" s="225"/>
      <c r="GXH9" s="226"/>
      <c r="GXI9" s="227"/>
      <c r="GXK9" s="228"/>
      <c r="GXL9" s="229"/>
      <c r="GXM9" s="230"/>
      <c r="GXN9" s="194"/>
      <c r="GXO9" s="194"/>
      <c r="GXP9" s="195"/>
      <c r="GXQ9" s="196"/>
      <c r="GXR9" s="197"/>
      <c r="GXS9" s="197"/>
      <c r="GXT9" s="231"/>
      <c r="GXV9" s="223"/>
      <c r="GXW9" s="225"/>
      <c r="GXX9" s="226"/>
      <c r="GXY9" s="227"/>
      <c r="GYA9" s="228"/>
      <c r="GYB9" s="229"/>
      <c r="GYC9" s="230"/>
      <c r="GYD9" s="194"/>
      <c r="GYE9" s="194"/>
      <c r="GYF9" s="195"/>
      <c r="GYG9" s="196"/>
      <c r="GYH9" s="197"/>
      <c r="GYI9" s="197"/>
      <c r="GYJ9" s="231"/>
      <c r="GYL9" s="223"/>
      <c r="GYM9" s="225"/>
      <c r="GYN9" s="226"/>
      <c r="GYO9" s="227"/>
      <c r="GYQ9" s="228"/>
      <c r="GYR9" s="229"/>
      <c r="GYS9" s="230"/>
      <c r="GYT9" s="194"/>
      <c r="GYU9" s="194"/>
      <c r="GYV9" s="195"/>
      <c r="GYW9" s="196"/>
      <c r="GYX9" s="197"/>
      <c r="GYY9" s="197"/>
      <c r="GYZ9" s="231"/>
      <c r="GZB9" s="223"/>
      <c r="GZC9" s="225"/>
      <c r="GZD9" s="226"/>
      <c r="GZE9" s="227"/>
      <c r="GZG9" s="228"/>
      <c r="GZH9" s="229"/>
      <c r="GZI9" s="230"/>
      <c r="GZJ9" s="194"/>
      <c r="GZK9" s="194"/>
      <c r="GZL9" s="195"/>
      <c r="GZM9" s="196"/>
      <c r="GZN9" s="197"/>
      <c r="GZO9" s="197"/>
      <c r="GZP9" s="231"/>
      <c r="GZR9" s="223"/>
      <c r="GZS9" s="225"/>
      <c r="GZT9" s="226"/>
      <c r="GZU9" s="227"/>
      <c r="GZW9" s="228"/>
      <c r="GZX9" s="229"/>
      <c r="GZY9" s="230"/>
      <c r="GZZ9" s="194"/>
      <c r="HAA9" s="194"/>
      <c r="HAB9" s="195"/>
      <c r="HAC9" s="196"/>
      <c r="HAD9" s="197"/>
      <c r="HAE9" s="197"/>
      <c r="HAF9" s="231"/>
      <c r="HAH9" s="223"/>
      <c r="HAI9" s="225"/>
      <c r="HAJ9" s="226"/>
      <c r="HAK9" s="227"/>
      <c r="HAM9" s="228"/>
      <c r="HAN9" s="229"/>
      <c r="HAO9" s="230"/>
      <c r="HAP9" s="194"/>
      <c r="HAQ9" s="194"/>
      <c r="HAR9" s="195"/>
      <c r="HAS9" s="196"/>
      <c r="HAT9" s="197"/>
      <c r="HAU9" s="197"/>
      <c r="HAV9" s="231"/>
      <c r="HAX9" s="223"/>
      <c r="HAY9" s="225"/>
      <c r="HAZ9" s="226"/>
      <c r="HBA9" s="227"/>
      <c r="HBC9" s="228"/>
      <c r="HBD9" s="229"/>
      <c r="HBE9" s="230"/>
      <c r="HBF9" s="194"/>
      <c r="HBG9" s="194"/>
      <c r="HBH9" s="195"/>
      <c r="HBI9" s="196"/>
      <c r="HBJ9" s="197"/>
      <c r="HBK9" s="197"/>
      <c r="HBL9" s="231"/>
      <c r="HBN9" s="223"/>
      <c r="HBO9" s="225"/>
      <c r="HBP9" s="226"/>
      <c r="HBQ9" s="227"/>
      <c r="HBS9" s="228"/>
      <c r="HBT9" s="229"/>
      <c r="HBU9" s="230"/>
      <c r="HBV9" s="194"/>
      <c r="HBW9" s="194"/>
      <c r="HBX9" s="195"/>
      <c r="HBY9" s="196"/>
      <c r="HBZ9" s="197"/>
      <c r="HCA9" s="197"/>
      <c r="HCB9" s="231"/>
      <c r="HCD9" s="223"/>
      <c r="HCE9" s="225"/>
      <c r="HCF9" s="226"/>
      <c r="HCG9" s="227"/>
      <c r="HCI9" s="228"/>
      <c r="HCJ9" s="229"/>
      <c r="HCK9" s="230"/>
      <c r="HCL9" s="194"/>
      <c r="HCM9" s="194"/>
      <c r="HCN9" s="195"/>
      <c r="HCO9" s="196"/>
      <c r="HCP9" s="197"/>
      <c r="HCQ9" s="197"/>
      <c r="HCR9" s="231"/>
      <c r="HCT9" s="223"/>
      <c r="HCU9" s="225"/>
      <c r="HCV9" s="226"/>
      <c r="HCW9" s="227"/>
      <c r="HCY9" s="228"/>
      <c r="HCZ9" s="229"/>
      <c r="HDA9" s="230"/>
      <c r="HDB9" s="194"/>
      <c r="HDC9" s="194"/>
      <c r="HDD9" s="195"/>
      <c r="HDE9" s="196"/>
      <c r="HDF9" s="197"/>
      <c r="HDG9" s="197"/>
      <c r="HDH9" s="231"/>
      <c r="HDJ9" s="223"/>
      <c r="HDK9" s="225"/>
      <c r="HDL9" s="226"/>
      <c r="HDM9" s="227"/>
      <c r="HDO9" s="228"/>
      <c r="HDP9" s="229"/>
      <c r="HDQ9" s="230"/>
      <c r="HDR9" s="194"/>
      <c r="HDS9" s="194"/>
      <c r="HDT9" s="195"/>
      <c r="HDU9" s="196"/>
      <c r="HDV9" s="197"/>
      <c r="HDW9" s="197"/>
      <c r="HDX9" s="231"/>
      <c r="HDZ9" s="223"/>
      <c r="HEA9" s="225"/>
      <c r="HEB9" s="226"/>
      <c r="HEC9" s="227"/>
      <c r="HEE9" s="228"/>
      <c r="HEF9" s="229"/>
      <c r="HEG9" s="230"/>
      <c r="HEH9" s="194"/>
      <c r="HEI9" s="194"/>
      <c r="HEJ9" s="195"/>
      <c r="HEK9" s="196"/>
      <c r="HEL9" s="197"/>
      <c r="HEM9" s="197"/>
      <c r="HEN9" s="231"/>
      <c r="HEP9" s="223"/>
      <c r="HEQ9" s="225"/>
      <c r="HER9" s="226"/>
      <c r="HES9" s="227"/>
      <c r="HEU9" s="228"/>
      <c r="HEV9" s="229"/>
      <c r="HEW9" s="230"/>
      <c r="HEX9" s="194"/>
      <c r="HEY9" s="194"/>
      <c r="HEZ9" s="195"/>
      <c r="HFA9" s="196"/>
      <c r="HFB9" s="197"/>
      <c r="HFC9" s="197"/>
      <c r="HFD9" s="231"/>
      <c r="HFF9" s="223"/>
      <c r="HFG9" s="225"/>
      <c r="HFH9" s="226"/>
      <c r="HFI9" s="227"/>
      <c r="HFK9" s="228"/>
      <c r="HFL9" s="229"/>
      <c r="HFM9" s="230"/>
      <c r="HFN9" s="194"/>
      <c r="HFO9" s="194"/>
      <c r="HFP9" s="195"/>
      <c r="HFQ9" s="196"/>
      <c r="HFR9" s="197"/>
      <c r="HFS9" s="197"/>
      <c r="HFT9" s="231"/>
      <c r="HFV9" s="223"/>
      <c r="HFW9" s="225"/>
      <c r="HFX9" s="226"/>
      <c r="HFY9" s="227"/>
      <c r="HGA9" s="228"/>
      <c r="HGB9" s="229"/>
      <c r="HGC9" s="230"/>
      <c r="HGD9" s="194"/>
      <c r="HGE9" s="194"/>
      <c r="HGF9" s="195"/>
      <c r="HGG9" s="196"/>
      <c r="HGH9" s="197"/>
      <c r="HGI9" s="197"/>
      <c r="HGJ9" s="231"/>
      <c r="HGL9" s="223"/>
      <c r="HGM9" s="225"/>
      <c r="HGN9" s="226"/>
      <c r="HGO9" s="227"/>
      <c r="HGQ9" s="228"/>
      <c r="HGR9" s="229"/>
      <c r="HGS9" s="230"/>
      <c r="HGT9" s="194"/>
      <c r="HGU9" s="194"/>
      <c r="HGV9" s="195"/>
      <c r="HGW9" s="196"/>
      <c r="HGX9" s="197"/>
      <c r="HGY9" s="197"/>
      <c r="HGZ9" s="231"/>
      <c r="HHB9" s="223"/>
      <c r="HHC9" s="225"/>
      <c r="HHD9" s="226"/>
      <c r="HHE9" s="227"/>
      <c r="HHG9" s="228"/>
      <c r="HHH9" s="229"/>
      <c r="HHI9" s="230"/>
      <c r="HHJ9" s="194"/>
      <c r="HHK9" s="194"/>
      <c r="HHL9" s="195"/>
      <c r="HHM9" s="196"/>
      <c r="HHN9" s="197"/>
      <c r="HHO9" s="197"/>
      <c r="HHP9" s="231"/>
      <c r="HHR9" s="223"/>
      <c r="HHS9" s="225"/>
      <c r="HHT9" s="226"/>
      <c r="HHU9" s="227"/>
      <c r="HHW9" s="228"/>
      <c r="HHX9" s="229"/>
      <c r="HHY9" s="230"/>
      <c r="HHZ9" s="194"/>
      <c r="HIA9" s="194"/>
      <c r="HIB9" s="195"/>
      <c r="HIC9" s="196"/>
      <c r="HID9" s="197"/>
      <c r="HIE9" s="197"/>
      <c r="HIF9" s="231"/>
      <c r="HIH9" s="223"/>
      <c r="HII9" s="225"/>
      <c r="HIJ9" s="226"/>
      <c r="HIK9" s="227"/>
      <c r="HIM9" s="228"/>
      <c r="HIN9" s="229"/>
      <c r="HIO9" s="230"/>
      <c r="HIP9" s="194"/>
      <c r="HIQ9" s="194"/>
      <c r="HIR9" s="195"/>
      <c r="HIS9" s="196"/>
      <c r="HIT9" s="197"/>
      <c r="HIU9" s="197"/>
      <c r="HIV9" s="231"/>
      <c r="HIX9" s="223"/>
      <c r="HIY9" s="225"/>
      <c r="HIZ9" s="226"/>
      <c r="HJA9" s="227"/>
      <c r="HJC9" s="228"/>
      <c r="HJD9" s="229"/>
      <c r="HJE9" s="230"/>
      <c r="HJF9" s="194"/>
      <c r="HJG9" s="194"/>
      <c r="HJH9" s="195"/>
      <c r="HJI9" s="196"/>
      <c r="HJJ9" s="197"/>
      <c r="HJK9" s="197"/>
      <c r="HJL9" s="231"/>
      <c r="HJN9" s="223"/>
      <c r="HJO9" s="225"/>
      <c r="HJP9" s="226"/>
      <c r="HJQ9" s="227"/>
      <c r="HJS9" s="228"/>
      <c r="HJT9" s="229"/>
      <c r="HJU9" s="230"/>
      <c r="HJV9" s="194"/>
      <c r="HJW9" s="194"/>
      <c r="HJX9" s="195"/>
      <c r="HJY9" s="196"/>
      <c r="HJZ9" s="197"/>
      <c r="HKA9" s="197"/>
      <c r="HKB9" s="231"/>
      <c r="HKD9" s="223"/>
      <c r="HKE9" s="225"/>
      <c r="HKF9" s="226"/>
      <c r="HKG9" s="227"/>
      <c r="HKI9" s="228"/>
      <c r="HKJ9" s="229"/>
      <c r="HKK9" s="230"/>
      <c r="HKL9" s="194"/>
      <c r="HKM9" s="194"/>
      <c r="HKN9" s="195"/>
      <c r="HKO9" s="196"/>
      <c r="HKP9" s="197"/>
      <c r="HKQ9" s="197"/>
      <c r="HKR9" s="231"/>
      <c r="HKT9" s="223"/>
      <c r="HKU9" s="225"/>
      <c r="HKV9" s="226"/>
      <c r="HKW9" s="227"/>
      <c r="HKY9" s="228"/>
      <c r="HKZ9" s="229"/>
      <c r="HLA9" s="230"/>
      <c r="HLB9" s="194"/>
      <c r="HLC9" s="194"/>
      <c r="HLD9" s="195"/>
      <c r="HLE9" s="196"/>
      <c r="HLF9" s="197"/>
      <c r="HLG9" s="197"/>
      <c r="HLH9" s="231"/>
      <c r="HLJ9" s="223"/>
      <c r="HLK9" s="225"/>
      <c r="HLL9" s="226"/>
      <c r="HLM9" s="227"/>
      <c r="HLO9" s="228"/>
      <c r="HLP9" s="229"/>
      <c r="HLQ9" s="230"/>
      <c r="HLR9" s="194"/>
      <c r="HLS9" s="194"/>
      <c r="HLT9" s="195"/>
      <c r="HLU9" s="196"/>
      <c r="HLV9" s="197"/>
      <c r="HLW9" s="197"/>
      <c r="HLX9" s="231"/>
      <c r="HLZ9" s="223"/>
      <c r="HMA9" s="225"/>
      <c r="HMB9" s="226"/>
      <c r="HMC9" s="227"/>
      <c r="HME9" s="228"/>
      <c r="HMF9" s="229"/>
      <c r="HMG9" s="230"/>
      <c r="HMH9" s="194"/>
      <c r="HMI9" s="194"/>
      <c r="HMJ9" s="195"/>
      <c r="HMK9" s="196"/>
      <c r="HML9" s="197"/>
      <c r="HMM9" s="197"/>
      <c r="HMN9" s="231"/>
      <c r="HMP9" s="223"/>
      <c r="HMQ9" s="225"/>
      <c r="HMR9" s="226"/>
      <c r="HMS9" s="227"/>
      <c r="HMU9" s="228"/>
      <c r="HMV9" s="229"/>
      <c r="HMW9" s="230"/>
      <c r="HMX9" s="194"/>
      <c r="HMY9" s="194"/>
      <c r="HMZ9" s="195"/>
      <c r="HNA9" s="196"/>
      <c r="HNB9" s="197"/>
      <c r="HNC9" s="197"/>
      <c r="HND9" s="231"/>
      <c r="HNF9" s="223"/>
      <c r="HNG9" s="225"/>
      <c r="HNH9" s="226"/>
      <c r="HNI9" s="227"/>
      <c r="HNK9" s="228"/>
      <c r="HNL9" s="229"/>
      <c r="HNM9" s="230"/>
      <c r="HNN9" s="194"/>
      <c r="HNO9" s="194"/>
      <c r="HNP9" s="195"/>
      <c r="HNQ9" s="196"/>
      <c r="HNR9" s="197"/>
      <c r="HNS9" s="197"/>
      <c r="HNT9" s="231"/>
      <c r="HNV9" s="223"/>
      <c r="HNW9" s="225"/>
      <c r="HNX9" s="226"/>
      <c r="HNY9" s="227"/>
      <c r="HOA9" s="228"/>
      <c r="HOB9" s="229"/>
      <c r="HOC9" s="230"/>
      <c r="HOD9" s="194"/>
      <c r="HOE9" s="194"/>
      <c r="HOF9" s="195"/>
      <c r="HOG9" s="196"/>
      <c r="HOH9" s="197"/>
      <c r="HOI9" s="197"/>
      <c r="HOJ9" s="231"/>
      <c r="HOL9" s="223"/>
      <c r="HOM9" s="225"/>
      <c r="HON9" s="226"/>
      <c r="HOO9" s="227"/>
      <c r="HOQ9" s="228"/>
      <c r="HOR9" s="229"/>
      <c r="HOS9" s="230"/>
      <c r="HOT9" s="194"/>
      <c r="HOU9" s="194"/>
      <c r="HOV9" s="195"/>
      <c r="HOW9" s="196"/>
      <c r="HOX9" s="197"/>
      <c r="HOY9" s="197"/>
      <c r="HOZ9" s="231"/>
      <c r="HPB9" s="223"/>
      <c r="HPC9" s="225"/>
      <c r="HPD9" s="226"/>
      <c r="HPE9" s="227"/>
      <c r="HPG9" s="228"/>
      <c r="HPH9" s="229"/>
      <c r="HPI9" s="230"/>
      <c r="HPJ9" s="194"/>
      <c r="HPK9" s="194"/>
      <c r="HPL9" s="195"/>
      <c r="HPM9" s="196"/>
      <c r="HPN9" s="197"/>
      <c r="HPO9" s="197"/>
      <c r="HPP9" s="231"/>
      <c r="HPR9" s="223"/>
      <c r="HPS9" s="225"/>
      <c r="HPT9" s="226"/>
      <c r="HPU9" s="227"/>
      <c r="HPW9" s="228"/>
      <c r="HPX9" s="229"/>
      <c r="HPY9" s="230"/>
      <c r="HPZ9" s="194"/>
      <c r="HQA9" s="194"/>
      <c r="HQB9" s="195"/>
      <c r="HQC9" s="196"/>
      <c r="HQD9" s="197"/>
      <c r="HQE9" s="197"/>
      <c r="HQF9" s="231"/>
      <c r="HQH9" s="223"/>
      <c r="HQI9" s="225"/>
      <c r="HQJ9" s="226"/>
      <c r="HQK9" s="227"/>
      <c r="HQM9" s="228"/>
      <c r="HQN9" s="229"/>
      <c r="HQO9" s="230"/>
      <c r="HQP9" s="194"/>
      <c r="HQQ9" s="194"/>
      <c r="HQR9" s="195"/>
      <c r="HQS9" s="196"/>
      <c r="HQT9" s="197"/>
      <c r="HQU9" s="197"/>
      <c r="HQV9" s="231"/>
      <c r="HQX9" s="223"/>
      <c r="HQY9" s="225"/>
      <c r="HQZ9" s="226"/>
      <c r="HRA9" s="227"/>
      <c r="HRC9" s="228"/>
      <c r="HRD9" s="229"/>
      <c r="HRE9" s="230"/>
      <c r="HRF9" s="194"/>
      <c r="HRG9" s="194"/>
      <c r="HRH9" s="195"/>
      <c r="HRI9" s="196"/>
      <c r="HRJ9" s="197"/>
      <c r="HRK9" s="197"/>
      <c r="HRL9" s="231"/>
      <c r="HRN9" s="223"/>
      <c r="HRO9" s="225"/>
      <c r="HRP9" s="226"/>
      <c r="HRQ9" s="227"/>
      <c r="HRS9" s="228"/>
      <c r="HRT9" s="229"/>
      <c r="HRU9" s="230"/>
      <c r="HRV9" s="194"/>
      <c r="HRW9" s="194"/>
      <c r="HRX9" s="195"/>
      <c r="HRY9" s="196"/>
      <c r="HRZ9" s="197"/>
      <c r="HSA9" s="197"/>
      <c r="HSB9" s="231"/>
      <c r="HSD9" s="223"/>
      <c r="HSE9" s="225"/>
      <c r="HSF9" s="226"/>
      <c r="HSG9" s="227"/>
      <c r="HSI9" s="228"/>
      <c r="HSJ9" s="229"/>
      <c r="HSK9" s="230"/>
      <c r="HSL9" s="194"/>
      <c r="HSM9" s="194"/>
      <c r="HSN9" s="195"/>
      <c r="HSO9" s="196"/>
      <c r="HSP9" s="197"/>
      <c r="HSQ9" s="197"/>
      <c r="HSR9" s="231"/>
      <c r="HST9" s="223"/>
      <c r="HSU9" s="225"/>
      <c r="HSV9" s="226"/>
      <c r="HSW9" s="227"/>
      <c r="HSY9" s="228"/>
      <c r="HSZ9" s="229"/>
      <c r="HTA9" s="230"/>
      <c r="HTB9" s="194"/>
      <c r="HTC9" s="194"/>
      <c r="HTD9" s="195"/>
      <c r="HTE9" s="196"/>
      <c r="HTF9" s="197"/>
      <c r="HTG9" s="197"/>
      <c r="HTH9" s="231"/>
      <c r="HTJ9" s="223"/>
      <c r="HTK9" s="225"/>
      <c r="HTL9" s="226"/>
      <c r="HTM9" s="227"/>
      <c r="HTO9" s="228"/>
      <c r="HTP9" s="229"/>
      <c r="HTQ9" s="230"/>
      <c r="HTR9" s="194"/>
      <c r="HTS9" s="194"/>
      <c r="HTT9" s="195"/>
      <c r="HTU9" s="196"/>
      <c r="HTV9" s="197"/>
      <c r="HTW9" s="197"/>
      <c r="HTX9" s="231"/>
      <c r="HTZ9" s="223"/>
      <c r="HUA9" s="225"/>
      <c r="HUB9" s="226"/>
      <c r="HUC9" s="227"/>
      <c r="HUE9" s="228"/>
      <c r="HUF9" s="229"/>
      <c r="HUG9" s="230"/>
      <c r="HUH9" s="194"/>
      <c r="HUI9" s="194"/>
      <c r="HUJ9" s="195"/>
      <c r="HUK9" s="196"/>
      <c r="HUL9" s="197"/>
      <c r="HUM9" s="197"/>
      <c r="HUN9" s="231"/>
      <c r="HUP9" s="223"/>
      <c r="HUQ9" s="225"/>
      <c r="HUR9" s="226"/>
      <c r="HUS9" s="227"/>
      <c r="HUU9" s="228"/>
      <c r="HUV9" s="229"/>
      <c r="HUW9" s="230"/>
      <c r="HUX9" s="194"/>
      <c r="HUY9" s="194"/>
      <c r="HUZ9" s="195"/>
      <c r="HVA9" s="196"/>
      <c r="HVB9" s="197"/>
      <c r="HVC9" s="197"/>
      <c r="HVD9" s="231"/>
      <c r="HVF9" s="223"/>
      <c r="HVG9" s="225"/>
      <c r="HVH9" s="226"/>
      <c r="HVI9" s="227"/>
      <c r="HVK9" s="228"/>
      <c r="HVL9" s="229"/>
      <c r="HVM9" s="230"/>
      <c r="HVN9" s="194"/>
      <c r="HVO9" s="194"/>
      <c r="HVP9" s="195"/>
      <c r="HVQ9" s="196"/>
      <c r="HVR9" s="197"/>
      <c r="HVS9" s="197"/>
      <c r="HVT9" s="231"/>
      <c r="HVV9" s="223"/>
      <c r="HVW9" s="225"/>
      <c r="HVX9" s="226"/>
      <c r="HVY9" s="227"/>
      <c r="HWA9" s="228"/>
      <c r="HWB9" s="229"/>
      <c r="HWC9" s="230"/>
      <c r="HWD9" s="194"/>
      <c r="HWE9" s="194"/>
      <c r="HWF9" s="195"/>
      <c r="HWG9" s="196"/>
      <c r="HWH9" s="197"/>
      <c r="HWI9" s="197"/>
      <c r="HWJ9" s="231"/>
      <c r="HWL9" s="223"/>
      <c r="HWM9" s="225"/>
      <c r="HWN9" s="226"/>
      <c r="HWO9" s="227"/>
      <c r="HWQ9" s="228"/>
      <c r="HWR9" s="229"/>
      <c r="HWS9" s="230"/>
      <c r="HWT9" s="194"/>
      <c r="HWU9" s="194"/>
      <c r="HWV9" s="195"/>
      <c r="HWW9" s="196"/>
      <c r="HWX9" s="197"/>
      <c r="HWY9" s="197"/>
      <c r="HWZ9" s="231"/>
      <c r="HXB9" s="223"/>
      <c r="HXC9" s="225"/>
      <c r="HXD9" s="226"/>
      <c r="HXE9" s="227"/>
      <c r="HXG9" s="228"/>
      <c r="HXH9" s="229"/>
      <c r="HXI9" s="230"/>
      <c r="HXJ9" s="194"/>
      <c r="HXK9" s="194"/>
      <c r="HXL9" s="195"/>
      <c r="HXM9" s="196"/>
      <c r="HXN9" s="197"/>
      <c r="HXO9" s="197"/>
      <c r="HXP9" s="231"/>
      <c r="HXR9" s="223"/>
      <c r="HXS9" s="225"/>
      <c r="HXT9" s="226"/>
      <c r="HXU9" s="227"/>
      <c r="HXW9" s="228"/>
      <c r="HXX9" s="229"/>
      <c r="HXY9" s="230"/>
      <c r="HXZ9" s="194"/>
      <c r="HYA9" s="194"/>
      <c r="HYB9" s="195"/>
      <c r="HYC9" s="196"/>
      <c r="HYD9" s="197"/>
      <c r="HYE9" s="197"/>
      <c r="HYF9" s="231"/>
      <c r="HYH9" s="223"/>
      <c r="HYI9" s="225"/>
      <c r="HYJ9" s="226"/>
      <c r="HYK9" s="227"/>
      <c r="HYM9" s="228"/>
      <c r="HYN9" s="229"/>
      <c r="HYO9" s="230"/>
      <c r="HYP9" s="194"/>
      <c r="HYQ9" s="194"/>
      <c r="HYR9" s="195"/>
      <c r="HYS9" s="196"/>
      <c r="HYT9" s="197"/>
      <c r="HYU9" s="197"/>
      <c r="HYV9" s="231"/>
      <c r="HYX9" s="223"/>
      <c r="HYY9" s="225"/>
      <c r="HYZ9" s="226"/>
      <c r="HZA9" s="227"/>
      <c r="HZC9" s="228"/>
      <c r="HZD9" s="229"/>
      <c r="HZE9" s="230"/>
      <c r="HZF9" s="194"/>
      <c r="HZG9" s="194"/>
      <c r="HZH9" s="195"/>
      <c r="HZI9" s="196"/>
      <c r="HZJ9" s="197"/>
      <c r="HZK9" s="197"/>
      <c r="HZL9" s="231"/>
      <c r="HZN9" s="223"/>
      <c r="HZO9" s="225"/>
      <c r="HZP9" s="226"/>
      <c r="HZQ9" s="227"/>
      <c r="HZS9" s="228"/>
      <c r="HZT9" s="229"/>
      <c r="HZU9" s="230"/>
      <c r="HZV9" s="194"/>
      <c r="HZW9" s="194"/>
      <c r="HZX9" s="195"/>
      <c r="HZY9" s="196"/>
      <c r="HZZ9" s="197"/>
      <c r="IAA9" s="197"/>
      <c r="IAB9" s="231"/>
      <c r="IAD9" s="223"/>
      <c r="IAE9" s="225"/>
      <c r="IAF9" s="226"/>
      <c r="IAG9" s="227"/>
      <c r="IAI9" s="228"/>
      <c r="IAJ9" s="229"/>
      <c r="IAK9" s="230"/>
      <c r="IAL9" s="194"/>
      <c r="IAM9" s="194"/>
      <c r="IAN9" s="195"/>
      <c r="IAO9" s="196"/>
      <c r="IAP9" s="197"/>
      <c r="IAQ9" s="197"/>
      <c r="IAR9" s="231"/>
      <c r="IAT9" s="223"/>
      <c r="IAU9" s="225"/>
      <c r="IAV9" s="226"/>
      <c r="IAW9" s="227"/>
      <c r="IAY9" s="228"/>
      <c r="IAZ9" s="229"/>
      <c r="IBA9" s="230"/>
      <c r="IBB9" s="194"/>
      <c r="IBC9" s="194"/>
      <c r="IBD9" s="195"/>
      <c r="IBE9" s="196"/>
      <c r="IBF9" s="197"/>
      <c r="IBG9" s="197"/>
      <c r="IBH9" s="231"/>
      <c r="IBJ9" s="223"/>
      <c r="IBK9" s="225"/>
      <c r="IBL9" s="226"/>
      <c r="IBM9" s="227"/>
      <c r="IBO9" s="228"/>
      <c r="IBP9" s="229"/>
      <c r="IBQ9" s="230"/>
      <c r="IBR9" s="194"/>
      <c r="IBS9" s="194"/>
      <c r="IBT9" s="195"/>
      <c r="IBU9" s="196"/>
      <c r="IBV9" s="197"/>
      <c r="IBW9" s="197"/>
      <c r="IBX9" s="231"/>
      <c r="IBZ9" s="223"/>
      <c r="ICA9" s="225"/>
      <c r="ICB9" s="226"/>
      <c r="ICC9" s="227"/>
      <c r="ICE9" s="228"/>
      <c r="ICF9" s="229"/>
      <c r="ICG9" s="230"/>
      <c r="ICH9" s="194"/>
      <c r="ICI9" s="194"/>
      <c r="ICJ9" s="195"/>
      <c r="ICK9" s="196"/>
      <c r="ICL9" s="197"/>
      <c r="ICM9" s="197"/>
      <c r="ICN9" s="231"/>
      <c r="ICP9" s="223"/>
      <c r="ICQ9" s="225"/>
      <c r="ICR9" s="226"/>
      <c r="ICS9" s="227"/>
      <c r="ICU9" s="228"/>
      <c r="ICV9" s="229"/>
      <c r="ICW9" s="230"/>
      <c r="ICX9" s="194"/>
      <c r="ICY9" s="194"/>
      <c r="ICZ9" s="195"/>
      <c r="IDA9" s="196"/>
      <c r="IDB9" s="197"/>
      <c r="IDC9" s="197"/>
      <c r="IDD9" s="231"/>
      <c r="IDF9" s="223"/>
      <c r="IDG9" s="225"/>
      <c r="IDH9" s="226"/>
      <c r="IDI9" s="227"/>
      <c r="IDK9" s="228"/>
      <c r="IDL9" s="229"/>
      <c r="IDM9" s="230"/>
      <c r="IDN9" s="194"/>
      <c r="IDO9" s="194"/>
      <c r="IDP9" s="195"/>
      <c r="IDQ9" s="196"/>
      <c r="IDR9" s="197"/>
      <c r="IDS9" s="197"/>
      <c r="IDT9" s="231"/>
      <c r="IDV9" s="223"/>
      <c r="IDW9" s="225"/>
      <c r="IDX9" s="226"/>
      <c r="IDY9" s="227"/>
      <c r="IEA9" s="228"/>
      <c r="IEB9" s="229"/>
      <c r="IEC9" s="230"/>
      <c r="IED9" s="194"/>
      <c r="IEE9" s="194"/>
      <c r="IEF9" s="195"/>
      <c r="IEG9" s="196"/>
      <c r="IEH9" s="197"/>
      <c r="IEI9" s="197"/>
      <c r="IEJ9" s="231"/>
      <c r="IEL9" s="223"/>
      <c r="IEM9" s="225"/>
      <c r="IEN9" s="226"/>
      <c r="IEO9" s="227"/>
      <c r="IEQ9" s="228"/>
      <c r="IER9" s="229"/>
      <c r="IES9" s="230"/>
      <c r="IET9" s="194"/>
      <c r="IEU9" s="194"/>
      <c r="IEV9" s="195"/>
      <c r="IEW9" s="196"/>
      <c r="IEX9" s="197"/>
      <c r="IEY9" s="197"/>
      <c r="IEZ9" s="231"/>
      <c r="IFB9" s="223"/>
      <c r="IFC9" s="225"/>
      <c r="IFD9" s="226"/>
      <c r="IFE9" s="227"/>
      <c r="IFG9" s="228"/>
      <c r="IFH9" s="229"/>
      <c r="IFI9" s="230"/>
      <c r="IFJ9" s="194"/>
      <c r="IFK9" s="194"/>
      <c r="IFL9" s="195"/>
      <c r="IFM9" s="196"/>
      <c r="IFN9" s="197"/>
      <c r="IFO9" s="197"/>
      <c r="IFP9" s="231"/>
      <c r="IFR9" s="223"/>
      <c r="IFS9" s="225"/>
      <c r="IFT9" s="226"/>
      <c r="IFU9" s="227"/>
      <c r="IFW9" s="228"/>
      <c r="IFX9" s="229"/>
      <c r="IFY9" s="230"/>
      <c r="IFZ9" s="194"/>
      <c r="IGA9" s="194"/>
      <c r="IGB9" s="195"/>
      <c r="IGC9" s="196"/>
      <c r="IGD9" s="197"/>
      <c r="IGE9" s="197"/>
      <c r="IGF9" s="231"/>
      <c r="IGH9" s="223"/>
      <c r="IGI9" s="225"/>
      <c r="IGJ9" s="226"/>
      <c r="IGK9" s="227"/>
      <c r="IGM9" s="228"/>
      <c r="IGN9" s="229"/>
      <c r="IGO9" s="230"/>
      <c r="IGP9" s="194"/>
      <c r="IGQ9" s="194"/>
      <c r="IGR9" s="195"/>
      <c r="IGS9" s="196"/>
      <c r="IGT9" s="197"/>
      <c r="IGU9" s="197"/>
      <c r="IGV9" s="231"/>
      <c r="IGX9" s="223"/>
      <c r="IGY9" s="225"/>
      <c r="IGZ9" s="226"/>
      <c r="IHA9" s="227"/>
      <c r="IHC9" s="228"/>
      <c r="IHD9" s="229"/>
      <c r="IHE9" s="230"/>
      <c r="IHF9" s="194"/>
      <c r="IHG9" s="194"/>
      <c r="IHH9" s="195"/>
      <c r="IHI9" s="196"/>
      <c r="IHJ9" s="197"/>
      <c r="IHK9" s="197"/>
      <c r="IHL9" s="231"/>
      <c r="IHN9" s="223"/>
      <c r="IHO9" s="225"/>
      <c r="IHP9" s="226"/>
      <c r="IHQ9" s="227"/>
      <c r="IHS9" s="228"/>
      <c r="IHT9" s="229"/>
      <c r="IHU9" s="230"/>
      <c r="IHV9" s="194"/>
      <c r="IHW9" s="194"/>
      <c r="IHX9" s="195"/>
      <c r="IHY9" s="196"/>
      <c r="IHZ9" s="197"/>
      <c r="IIA9" s="197"/>
      <c r="IIB9" s="231"/>
      <c r="IID9" s="223"/>
      <c r="IIE9" s="225"/>
      <c r="IIF9" s="226"/>
      <c r="IIG9" s="227"/>
      <c r="III9" s="228"/>
      <c r="IIJ9" s="229"/>
      <c r="IIK9" s="230"/>
      <c r="IIL9" s="194"/>
      <c r="IIM9" s="194"/>
      <c r="IIN9" s="195"/>
      <c r="IIO9" s="196"/>
      <c r="IIP9" s="197"/>
      <c r="IIQ9" s="197"/>
      <c r="IIR9" s="231"/>
      <c r="IIT9" s="223"/>
      <c r="IIU9" s="225"/>
      <c r="IIV9" s="226"/>
      <c r="IIW9" s="227"/>
      <c r="IIY9" s="228"/>
      <c r="IIZ9" s="229"/>
      <c r="IJA9" s="230"/>
      <c r="IJB9" s="194"/>
      <c r="IJC9" s="194"/>
      <c r="IJD9" s="195"/>
      <c r="IJE9" s="196"/>
      <c r="IJF9" s="197"/>
      <c r="IJG9" s="197"/>
      <c r="IJH9" s="231"/>
      <c r="IJJ9" s="223"/>
      <c r="IJK9" s="225"/>
      <c r="IJL9" s="226"/>
      <c r="IJM9" s="227"/>
      <c r="IJO9" s="228"/>
      <c r="IJP9" s="229"/>
      <c r="IJQ9" s="230"/>
      <c r="IJR9" s="194"/>
      <c r="IJS9" s="194"/>
      <c r="IJT9" s="195"/>
      <c r="IJU9" s="196"/>
      <c r="IJV9" s="197"/>
      <c r="IJW9" s="197"/>
      <c r="IJX9" s="231"/>
      <c r="IJZ9" s="223"/>
      <c r="IKA9" s="225"/>
      <c r="IKB9" s="226"/>
      <c r="IKC9" s="227"/>
      <c r="IKE9" s="228"/>
      <c r="IKF9" s="229"/>
      <c r="IKG9" s="230"/>
      <c r="IKH9" s="194"/>
      <c r="IKI9" s="194"/>
      <c r="IKJ9" s="195"/>
      <c r="IKK9" s="196"/>
      <c r="IKL9" s="197"/>
      <c r="IKM9" s="197"/>
      <c r="IKN9" s="231"/>
      <c r="IKP9" s="223"/>
      <c r="IKQ9" s="225"/>
      <c r="IKR9" s="226"/>
      <c r="IKS9" s="227"/>
      <c r="IKU9" s="228"/>
      <c r="IKV9" s="229"/>
      <c r="IKW9" s="230"/>
      <c r="IKX9" s="194"/>
      <c r="IKY9" s="194"/>
      <c r="IKZ9" s="195"/>
      <c r="ILA9" s="196"/>
      <c r="ILB9" s="197"/>
      <c r="ILC9" s="197"/>
      <c r="ILD9" s="231"/>
      <c r="ILF9" s="223"/>
      <c r="ILG9" s="225"/>
      <c r="ILH9" s="226"/>
      <c r="ILI9" s="227"/>
      <c r="ILK9" s="228"/>
      <c r="ILL9" s="229"/>
      <c r="ILM9" s="230"/>
      <c r="ILN9" s="194"/>
      <c r="ILO9" s="194"/>
      <c r="ILP9" s="195"/>
      <c r="ILQ9" s="196"/>
      <c r="ILR9" s="197"/>
      <c r="ILS9" s="197"/>
      <c r="ILT9" s="231"/>
      <c r="ILV9" s="223"/>
      <c r="ILW9" s="225"/>
      <c r="ILX9" s="226"/>
      <c r="ILY9" s="227"/>
      <c r="IMA9" s="228"/>
      <c r="IMB9" s="229"/>
      <c r="IMC9" s="230"/>
      <c r="IMD9" s="194"/>
      <c r="IME9" s="194"/>
      <c r="IMF9" s="195"/>
      <c r="IMG9" s="196"/>
      <c r="IMH9" s="197"/>
      <c r="IMI9" s="197"/>
      <c r="IMJ9" s="231"/>
      <c r="IML9" s="223"/>
      <c r="IMM9" s="225"/>
      <c r="IMN9" s="226"/>
      <c r="IMO9" s="227"/>
      <c r="IMQ9" s="228"/>
      <c r="IMR9" s="229"/>
      <c r="IMS9" s="230"/>
      <c r="IMT9" s="194"/>
      <c r="IMU9" s="194"/>
      <c r="IMV9" s="195"/>
      <c r="IMW9" s="196"/>
      <c r="IMX9" s="197"/>
      <c r="IMY9" s="197"/>
      <c r="IMZ9" s="231"/>
      <c r="INB9" s="223"/>
      <c r="INC9" s="225"/>
      <c r="IND9" s="226"/>
      <c r="INE9" s="227"/>
      <c r="ING9" s="228"/>
      <c r="INH9" s="229"/>
      <c r="INI9" s="230"/>
      <c r="INJ9" s="194"/>
      <c r="INK9" s="194"/>
      <c r="INL9" s="195"/>
      <c r="INM9" s="196"/>
      <c r="INN9" s="197"/>
      <c r="INO9" s="197"/>
      <c r="INP9" s="231"/>
      <c r="INR9" s="223"/>
      <c r="INS9" s="225"/>
      <c r="INT9" s="226"/>
      <c r="INU9" s="227"/>
      <c r="INW9" s="228"/>
      <c r="INX9" s="229"/>
      <c r="INY9" s="230"/>
      <c r="INZ9" s="194"/>
      <c r="IOA9" s="194"/>
      <c r="IOB9" s="195"/>
      <c r="IOC9" s="196"/>
      <c r="IOD9" s="197"/>
      <c r="IOE9" s="197"/>
      <c r="IOF9" s="231"/>
      <c r="IOH9" s="223"/>
      <c r="IOI9" s="225"/>
      <c r="IOJ9" s="226"/>
      <c r="IOK9" s="227"/>
      <c r="IOM9" s="228"/>
      <c r="ION9" s="229"/>
      <c r="IOO9" s="230"/>
      <c r="IOP9" s="194"/>
      <c r="IOQ9" s="194"/>
      <c r="IOR9" s="195"/>
      <c r="IOS9" s="196"/>
      <c r="IOT9" s="197"/>
      <c r="IOU9" s="197"/>
      <c r="IOV9" s="231"/>
      <c r="IOX9" s="223"/>
      <c r="IOY9" s="225"/>
      <c r="IOZ9" s="226"/>
      <c r="IPA9" s="227"/>
      <c r="IPC9" s="228"/>
      <c r="IPD9" s="229"/>
      <c r="IPE9" s="230"/>
      <c r="IPF9" s="194"/>
      <c r="IPG9" s="194"/>
      <c r="IPH9" s="195"/>
      <c r="IPI9" s="196"/>
      <c r="IPJ9" s="197"/>
      <c r="IPK9" s="197"/>
      <c r="IPL9" s="231"/>
      <c r="IPN9" s="223"/>
      <c r="IPO9" s="225"/>
      <c r="IPP9" s="226"/>
      <c r="IPQ9" s="227"/>
      <c r="IPS9" s="228"/>
      <c r="IPT9" s="229"/>
      <c r="IPU9" s="230"/>
      <c r="IPV9" s="194"/>
      <c r="IPW9" s="194"/>
      <c r="IPX9" s="195"/>
      <c r="IPY9" s="196"/>
      <c r="IPZ9" s="197"/>
      <c r="IQA9" s="197"/>
      <c r="IQB9" s="231"/>
      <c r="IQD9" s="223"/>
      <c r="IQE9" s="225"/>
      <c r="IQF9" s="226"/>
      <c r="IQG9" s="227"/>
      <c r="IQI9" s="228"/>
      <c r="IQJ9" s="229"/>
      <c r="IQK9" s="230"/>
      <c r="IQL9" s="194"/>
      <c r="IQM9" s="194"/>
      <c r="IQN9" s="195"/>
      <c r="IQO9" s="196"/>
      <c r="IQP9" s="197"/>
      <c r="IQQ9" s="197"/>
      <c r="IQR9" s="231"/>
      <c r="IQT9" s="223"/>
      <c r="IQU9" s="225"/>
      <c r="IQV9" s="226"/>
      <c r="IQW9" s="227"/>
      <c r="IQY9" s="228"/>
      <c r="IQZ9" s="229"/>
      <c r="IRA9" s="230"/>
      <c r="IRB9" s="194"/>
      <c r="IRC9" s="194"/>
      <c r="IRD9" s="195"/>
      <c r="IRE9" s="196"/>
      <c r="IRF9" s="197"/>
      <c r="IRG9" s="197"/>
      <c r="IRH9" s="231"/>
      <c r="IRJ9" s="223"/>
      <c r="IRK9" s="225"/>
      <c r="IRL9" s="226"/>
      <c r="IRM9" s="227"/>
      <c r="IRO9" s="228"/>
      <c r="IRP9" s="229"/>
      <c r="IRQ9" s="230"/>
      <c r="IRR9" s="194"/>
      <c r="IRS9" s="194"/>
      <c r="IRT9" s="195"/>
      <c r="IRU9" s="196"/>
      <c r="IRV9" s="197"/>
      <c r="IRW9" s="197"/>
      <c r="IRX9" s="231"/>
      <c r="IRZ9" s="223"/>
      <c r="ISA9" s="225"/>
      <c r="ISB9" s="226"/>
      <c r="ISC9" s="227"/>
      <c r="ISE9" s="228"/>
      <c r="ISF9" s="229"/>
      <c r="ISG9" s="230"/>
      <c r="ISH9" s="194"/>
      <c r="ISI9" s="194"/>
      <c r="ISJ9" s="195"/>
      <c r="ISK9" s="196"/>
      <c r="ISL9" s="197"/>
      <c r="ISM9" s="197"/>
      <c r="ISN9" s="231"/>
      <c r="ISP9" s="223"/>
      <c r="ISQ9" s="225"/>
      <c r="ISR9" s="226"/>
      <c r="ISS9" s="227"/>
      <c r="ISU9" s="228"/>
      <c r="ISV9" s="229"/>
      <c r="ISW9" s="230"/>
      <c r="ISX9" s="194"/>
      <c r="ISY9" s="194"/>
      <c r="ISZ9" s="195"/>
      <c r="ITA9" s="196"/>
      <c r="ITB9" s="197"/>
      <c r="ITC9" s="197"/>
      <c r="ITD9" s="231"/>
      <c r="ITF9" s="223"/>
      <c r="ITG9" s="225"/>
      <c r="ITH9" s="226"/>
      <c r="ITI9" s="227"/>
      <c r="ITK9" s="228"/>
      <c r="ITL9" s="229"/>
      <c r="ITM9" s="230"/>
      <c r="ITN9" s="194"/>
      <c r="ITO9" s="194"/>
      <c r="ITP9" s="195"/>
      <c r="ITQ9" s="196"/>
      <c r="ITR9" s="197"/>
      <c r="ITS9" s="197"/>
      <c r="ITT9" s="231"/>
      <c r="ITV9" s="223"/>
      <c r="ITW9" s="225"/>
      <c r="ITX9" s="226"/>
      <c r="ITY9" s="227"/>
      <c r="IUA9" s="228"/>
      <c r="IUB9" s="229"/>
      <c r="IUC9" s="230"/>
      <c r="IUD9" s="194"/>
      <c r="IUE9" s="194"/>
      <c r="IUF9" s="195"/>
      <c r="IUG9" s="196"/>
      <c r="IUH9" s="197"/>
      <c r="IUI9" s="197"/>
      <c r="IUJ9" s="231"/>
      <c r="IUL9" s="223"/>
      <c r="IUM9" s="225"/>
      <c r="IUN9" s="226"/>
      <c r="IUO9" s="227"/>
      <c r="IUQ9" s="228"/>
      <c r="IUR9" s="229"/>
      <c r="IUS9" s="230"/>
      <c r="IUT9" s="194"/>
      <c r="IUU9" s="194"/>
      <c r="IUV9" s="195"/>
      <c r="IUW9" s="196"/>
      <c r="IUX9" s="197"/>
      <c r="IUY9" s="197"/>
      <c r="IUZ9" s="231"/>
      <c r="IVB9" s="223"/>
      <c r="IVC9" s="225"/>
      <c r="IVD9" s="226"/>
      <c r="IVE9" s="227"/>
      <c r="IVG9" s="228"/>
      <c r="IVH9" s="229"/>
      <c r="IVI9" s="230"/>
      <c r="IVJ9" s="194"/>
      <c r="IVK9" s="194"/>
      <c r="IVL9" s="195"/>
      <c r="IVM9" s="196"/>
      <c r="IVN9" s="197"/>
      <c r="IVO9" s="197"/>
      <c r="IVP9" s="231"/>
      <c r="IVR9" s="223"/>
      <c r="IVS9" s="225"/>
      <c r="IVT9" s="226"/>
      <c r="IVU9" s="227"/>
      <c r="IVW9" s="228"/>
      <c r="IVX9" s="229"/>
      <c r="IVY9" s="230"/>
      <c r="IVZ9" s="194"/>
      <c r="IWA9" s="194"/>
      <c r="IWB9" s="195"/>
      <c r="IWC9" s="196"/>
      <c r="IWD9" s="197"/>
      <c r="IWE9" s="197"/>
      <c r="IWF9" s="231"/>
      <c r="IWH9" s="223"/>
      <c r="IWI9" s="225"/>
      <c r="IWJ9" s="226"/>
      <c r="IWK9" s="227"/>
      <c r="IWM9" s="228"/>
      <c r="IWN9" s="229"/>
      <c r="IWO9" s="230"/>
      <c r="IWP9" s="194"/>
      <c r="IWQ9" s="194"/>
      <c r="IWR9" s="195"/>
      <c r="IWS9" s="196"/>
      <c r="IWT9" s="197"/>
      <c r="IWU9" s="197"/>
      <c r="IWV9" s="231"/>
      <c r="IWX9" s="223"/>
      <c r="IWY9" s="225"/>
      <c r="IWZ9" s="226"/>
      <c r="IXA9" s="227"/>
      <c r="IXC9" s="228"/>
      <c r="IXD9" s="229"/>
      <c r="IXE9" s="230"/>
      <c r="IXF9" s="194"/>
      <c r="IXG9" s="194"/>
      <c r="IXH9" s="195"/>
      <c r="IXI9" s="196"/>
      <c r="IXJ9" s="197"/>
      <c r="IXK9" s="197"/>
      <c r="IXL9" s="231"/>
      <c r="IXN9" s="223"/>
      <c r="IXO9" s="225"/>
      <c r="IXP9" s="226"/>
      <c r="IXQ9" s="227"/>
      <c r="IXS9" s="228"/>
      <c r="IXT9" s="229"/>
      <c r="IXU9" s="230"/>
      <c r="IXV9" s="194"/>
      <c r="IXW9" s="194"/>
      <c r="IXX9" s="195"/>
      <c r="IXY9" s="196"/>
      <c r="IXZ9" s="197"/>
      <c r="IYA9" s="197"/>
      <c r="IYB9" s="231"/>
      <c r="IYD9" s="223"/>
      <c r="IYE9" s="225"/>
      <c r="IYF9" s="226"/>
      <c r="IYG9" s="227"/>
      <c r="IYI9" s="228"/>
      <c r="IYJ9" s="229"/>
      <c r="IYK9" s="230"/>
      <c r="IYL9" s="194"/>
      <c r="IYM9" s="194"/>
      <c r="IYN9" s="195"/>
      <c r="IYO9" s="196"/>
      <c r="IYP9" s="197"/>
      <c r="IYQ9" s="197"/>
      <c r="IYR9" s="231"/>
      <c r="IYT9" s="223"/>
      <c r="IYU9" s="225"/>
      <c r="IYV9" s="226"/>
      <c r="IYW9" s="227"/>
      <c r="IYY9" s="228"/>
      <c r="IYZ9" s="229"/>
      <c r="IZA9" s="230"/>
      <c r="IZB9" s="194"/>
      <c r="IZC9" s="194"/>
      <c r="IZD9" s="195"/>
      <c r="IZE9" s="196"/>
      <c r="IZF9" s="197"/>
      <c r="IZG9" s="197"/>
      <c r="IZH9" s="231"/>
      <c r="IZJ9" s="223"/>
      <c r="IZK9" s="225"/>
      <c r="IZL9" s="226"/>
      <c r="IZM9" s="227"/>
      <c r="IZO9" s="228"/>
      <c r="IZP9" s="229"/>
      <c r="IZQ9" s="230"/>
      <c r="IZR9" s="194"/>
      <c r="IZS9" s="194"/>
      <c r="IZT9" s="195"/>
      <c r="IZU9" s="196"/>
      <c r="IZV9" s="197"/>
      <c r="IZW9" s="197"/>
      <c r="IZX9" s="231"/>
      <c r="IZZ9" s="223"/>
      <c r="JAA9" s="225"/>
      <c r="JAB9" s="226"/>
      <c r="JAC9" s="227"/>
      <c r="JAE9" s="228"/>
      <c r="JAF9" s="229"/>
      <c r="JAG9" s="230"/>
      <c r="JAH9" s="194"/>
      <c r="JAI9" s="194"/>
      <c r="JAJ9" s="195"/>
      <c r="JAK9" s="196"/>
      <c r="JAL9" s="197"/>
      <c r="JAM9" s="197"/>
      <c r="JAN9" s="231"/>
      <c r="JAP9" s="223"/>
      <c r="JAQ9" s="225"/>
      <c r="JAR9" s="226"/>
      <c r="JAS9" s="227"/>
      <c r="JAU9" s="228"/>
      <c r="JAV9" s="229"/>
      <c r="JAW9" s="230"/>
      <c r="JAX9" s="194"/>
      <c r="JAY9" s="194"/>
      <c r="JAZ9" s="195"/>
      <c r="JBA9" s="196"/>
      <c r="JBB9" s="197"/>
      <c r="JBC9" s="197"/>
      <c r="JBD9" s="231"/>
      <c r="JBF9" s="223"/>
      <c r="JBG9" s="225"/>
      <c r="JBH9" s="226"/>
      <c r="JBI9" s="227"/>
      <c r="JBK9" s="228"/>
      <c r="JBL9" s="229"/>
      <c r="JBM9" s="230"/>
      <c r="JBN9" s="194"/>
      <c r="JBO9" s="194"/>
      <c r="JBP9" s="195"/>
      <c r="JBQ9" s="196"/>
      <c r="JBR9" s="197"/>
      <c r="JBS9" s="197"/>
      <c r="JBT9" s="231"/>
      <c r="JBV9" s="223"/>
      <c r="JBW9" s="225"/>
      <c r="JBX9" s="226"/>
      <c r="JBY9" s="227"/>
      <c r="JCA9" s="228"/>
      <c r="JCB9" s="229"/>
      <c r="JCC9" s="230"/>
      <c r="JCD9" s="194"/>
      <c r="JCE9" s="194"/>
      <c r="JCF9" s="195"/>
      <c r="JCG9" s="196"/>
      <c r="JCH9" s="197"/>
      <c r="JCI9" s="197"/>
      <c r="JCJ9" s="231"/>
      <c r="JCL9" s="223"/>
      <c r="JCM9" s="225"/>
      <c r="JCN9" s="226"/>
      <c r="JCO9" s="227"/>
      <c r="JCQ9" s="228"/>
      <c r="JCR9" s="229"/>
      <c r="JCS9" s="230"/>
      <c r="JCT9" s="194"/>
      <c r="JCU9" s="194"/>
      <c r="JCV9" s="195"/>
      <c r="JCW9" s="196"/>
      <c r="JCX9" s="197"/>
      <c r="JCY9" s="197"/>
      <c r="JCZ9" s="231"/>
      <c r="JDB9" s="223"/>
      <c r="JDC9" s="225"/>
      <c r="JDD9" s="226"/>
      <c r="JDE9" s="227"/>
      <c r="JDG9" s="228"/>
      <c r="JDH9" s="229"/>
      <c r="JDI9" s="230"/>
      <c r="JDJ9" s="194"/>
      <c r="JDK9" s="194"/>
      <c r="JDL9" s="195"/>
      <c r="JDM9" s="196"/>
      <c r="JDN9" s="197"/>
      <c r="JDO9" s="197"/>
      <c r="JDP9" s="231"/>
      <c r="JDR9" s="223"/>
      <c r="JDS9" s="225"/>
      <c r="JDT9" s="226"/>
      <c r="JDU9" s="227"/>
      <c r="JDW9" s="228"/>
      <c r="JDX9" s="229"/>
      <c r="JDY9" s="230"/>
      <c r="JDZ9" s="194"/>
      <c r="JEA9" s="194"/>
      <c r="JEB9" s="195"/>
      <c r="JEC9" s="196"/>
      <c r="JED9" s="197"/>
      <c r="JEE9" s="197"/>
      <c r="JEF9" s="231"/>
      <c r="JEH9" s="223"/>
      <c r="JEI9" s="225"/>
      <c r="JEJ9" s="226"/>
      <c r="JEK9" s="227"/>
      <c r="JEM9" s="228"/>
      <c r="JEN9" s="229"/>
      <c r="JEO9" s="230"/>
      <c r="JEP9" s="194"/>
      <c r="JEQ9" s="194"/>
      <c r="JER9" s="195"/>
      <c r="JES9" s="196"/>
      <c r="JET9" s="197"/>
      <c r="JEU9" s="197"/>
      <c r="JEV9" s="231"/>
      <c r="JEX9" s="223"/>
      <c r="JEY9" s="225"/>
      <c r="JEZ9" s="226"/>
      <c r="JFA9" s="227"/>
      <c r="JFC9" s="228"/>
      <c r="JFD9" s="229"/>
      <c r="JFE9" s="230"/>
      <c r="JFF9" s="194"/>
      <c r="JFG9" s="194"/>
      <c r="JFH9" s="195"/>
      <c r="JFI9" s="196"/>
      <c r="JFJ9" s="197"/>
      <c r="JFK9" s="197"/>
      <c r="JFL9" s="231"/>
      <c r="JFN9" s="223"/>
      <c r="JFO9" s="225"/>
      <c r="JFP9" s="226"/>
      <c r="JFQ9" s="227"/>
      <c r="JFS9" s="228"/>
      <c r="JFT9" s="229"/>
      <c r="JFU9" s="230"/>
      <c r="JFV9" s="194"/>
      <c r="JFW9" s="194"/>
      <c r="JFX9" s="195"/>
      <c r="JFY9" s="196"/>
      <c r="JFZ9" s="197"/>
      <c r="JGA9" s="197"/>
      <c r="JGB9" s="231"/>
      <c r="JGD9" s="223"/>
      <c r="JGE9" s="225"/>
      <c r="JGF9" s="226"/>
      <c r="JGG9" s="227"/>
      <c r="JGI9" s="228"/>
      <c r="JGJ9" s="229"/>
      <c r="JGK9" s="230"/>
      <c r="JGL9" s="194"/>
      <c r="JGM9" s="194"/>
      <c r="JGN9" s="195"/>
      <c r="JGO9" s="196"/>
      <c r="JGP9" s="197"/>
      <c r="JGQ9" s="197"/>
      <c r="JGR9" s="231"/>
      <c r="JGT9" s="223"/>
      <c r="JGU9" s="225"/>
      <c r="JGV9" s="226"/>
      <c r="JGW9" s="227"/>
      <c r="JGY9" s="228"/>
      <c r="JGZ9" s="229"/>
      <c r="JHA9" s="230"/>
      <c r="JHB9" s="194"/>
      <c r="JHC9" s="194"/>
      <c r="JHD9" s="195"/>
      <c r="JHE9" s="196"/>
      <c r="JHF9" s="197"/>
      <c r="JHG9" s="197"/>
      <c r="JHH9" s="231"/>
      <c r="JHJ9" s="223"/>
      <c r="JHK9" s="225"/>
      <c r="JHL9" s="226"/>
      <c r="JHM9" s="227"/>
      <c r="JHO9" s="228"/>
      <c r="JHP9" s="229"/>
      <c r="JHQ9" s="230"/>
      <c r="JHR9" s="194"/>
      <c r="JHS9" s="194"/>
      <c r="JHT9" s="195"/>
      <c r="JHU9" s="196"/>
      <c r="JHV9" s="197"/>
      <c r="JHW9" s="197"/>
      <c r="JHX9" s="231"/>
      <c r="JHZ9" s="223"/>
      <c r="JIA9" s="225"/>
      <c r="JIB9" s="226"/>
      <c r="JIC9" s="227"/>
      <c r="JIE9" s="228"/>
      <c r="JIF9" s="229"/>
      <c r="JIG9" s="230"/>
      <c r="JIH9" s="194"/>
      <c r="JII9" s="194"/>
      <c r="JIJ9" s="195"/>
      <c r="JIK9" s="196"/>
      <c r="JIL9" s="197"/>
      <c r="JIM9" s="197"/>
      <c r="JIN9" s="231"/>
      <c r="JIP9" s="223"/>
      <c r="JIQ9" s="225"/>
      <c r="JIR9" s="226"/>
      <c r="JIS9" s="227"/>
      <c r="JIU9" s="228"/>
      <c r="JIV9" s="229"/>
      <c r="JIW9" s="230"/>
      <c r="JIX9" s="194"/>
      <c r="JIY9" s="194"/>
      <c r="JIZ9" s="195"/>
      <c r="JJA9" s="196"/>
      <c r="JJB9" s="197"/>
      <c r="JJC9" s="197"/>
      <c r="JJD9" s="231"/>
      <c r="JJF9" s="223"/>
      <c r="JJG9" s="225"/>
      <c r="JJH9" s="226"/>
      <c r="JJI9" s="227"/>
      <c r="JJK9" s="228"/>
      <c r="JJL9" s="229"/>
      <c r="JJM9" s="230"/>
      <c r="JJN9" s="194"/>
      <c r="JJO9" s="194"/>
      <c r="JJP9" s="195"/>
      <c r="JJQ9" s="196"/>
      <c r="JJR9" s="197"/>
      <c r="JJS9" s="197"/>
      <c r="JJT9" s="231"/>
      <c r="JJV9" s="223"/>
      <c r="JJW9" s="225"/>
      <c r="JJX9" s="226"/>
      <c r="JJY9" s="227"/>
      <c r="JKA9" s="228"/>
      <c r="JKB9" s="229"/>
      <c r="JKC9" s="230"/>
      <c r="JKD9" s="194"/>
      <c r="JKE9" s="194"/>
      <c r="JKF9" s="195"/>
      <c r="JKG9" s="196"/>
      <c r="JKH9" s="197"/>
      <c r="JKI9" s="197"/>
      <c r="JKJ9" s="231"/>
      <c r="JKL9" s="223"/>
      <c r="JKM9" s="225"/>
      <c r="JKN9" s="226"/>
      <c r="JKO9" s="227"/>
      <c r="JKQ9" s="228"/>
      <c r="JKR9" s="229"/>
      <c r="JKS9" s="230"/>
      <c r="JKT9" s="194"/>
      <c r="JKU9" s="194"/>
      <c r="JKV9" s="195"/>
      <c r="JKW9" s="196"/>
      <c r="JKX9" s="197"/>
      <c r="JKY9" s="197"/>
      <c r="JKZ9" s="231"/>
      <c r="JLB9" s="223"/>
      <c r="JLC9" s="225"/>
      <c r="JLD9" s="226"/>
      <c r="JLE9" s="227"/>
      <c r="JLG9" s="228"/>
      <c r="JLH9" s="229"/>
      <c r="JLI9" s="230"/>
      <c r="JLJ9" s="194"/>
      <c r="JLK9" s="194"/>
      <c r="JLL9" s="195"/>
      <c r="JLM9" s="196"/>
      <c r="JLN9" s="197"/>
      <c r="JLO9" s="197"/>
      <c r="JLP9" s="231"/>
      <c r="JLR9" s="223"/>
      <c r="JLS9" s="225"/>
      <c r="JLT9" s="226"/>
      <c r="JLU9" s="227"/>
      <c r="JLW9" s="228"/>
      <c r="JLX9" s="229"/>
      <c r="JLY9" s="230"/>
      <c r="JLZ9" s="194"/>
      <c r="JMA9" s="194"/>
      <c r="JMB9" s="195"/>
      <c r="JMC9" s="196"/>
      <c r="JMD9" s="197"/>
      <c r="JME9" s="197"/>
      <c r="JMF9" s="231"/>
      <c r="JMH9" s="223"/>
      <c r="JMI9" s="225"/>
      <c r="JMJ9" s="226"/>
      <c r="JMK9" s="227"/>
      <c r="JMM9" s="228"/>
      <c r="JMN9" s="229"/>
      <c r="JMO9" s="230"/>
      <c r="JMP9" s="194"/>
      <c r="JMQ9" s="194"/>
      <c r="JMR9" s="195"/>
      <c r="JMS9" s="196"/>
      <c r="JMT9" s="197"/>
      <c r="JMU9" s="197"/>
      <c r="JMV9" s="231"/>
      <c r="JMX9" s="223"/>
      <c r="JMY9" s="225"/>
      <c r="JMZ9" s="226"/>
      <c r="JNA9" s="227"/>
      <c r="JNC9" s="228"/>
      <c r="JND9" s="229"/>
      <c r="JNE9" s="230"/>
      <c r="JNF9" s="194"/>
      <c r="JNG9" s="194"/>
      <c r="JNH9" s="195"/>
      <c r="JNI9" s="196"/>
      <c r="JNJ9" s="197"/>
      <c r="JNK9" s="197"/>
      <c r="JNL9" s="231"/>
      <c r="JNN9" s="223"/>
      <c r="JNO9" s="225"/>
      <c r="JNP9" s="226"/>
      <c r="JNQ9" s="227"/>
      <c r="JNS9" s="228"/>
      <c r="JNT9" s="229"/>
      <c r="JNU9" s="230"/>
      <c r="JNV9" s="194"/>
      <c r="JNW9" s="194"/>
      <c r="JNX9" s="195"/>
      <c r="JNY9" s="196"/>
      <c r="JNZ9" s="197"/>
      <c r="JOA9" s="197"/>
      <c r="JOB9" s="231"/>
      <c r="JOD9" s="223"/>
      <c r="JOE9" s="225"/>
      <c r="JOF9" s="226"/>
      <c r="JOG9" s="227"/>
      <c r="JOI9" s="228"/>
      <c r="JOJ9" s="229"/>
      <c r="JOK9" s="230"/>
      <c r="JOL9" s="194"/>
      <c r="JOM9" s="194"/>
      <c r="JON9" s="195"/>
      <c r="JOO9" s="196"/>
      <c r="JOP9" s="197"/>
      <c r="JOQ9" s="197"/>
      <c r="JOR9" s="231"/>
      <c r="JOT9" s="223"/>
      <c r="JOU9" s="225"/>
      <c r="JOV9" s="226"/>
      <c r="JOW9" s="227"/>
      <c r="JOY9" s="228"/>
      <c r="JOZ9" s="229"/>
      <c r="JPA9" s="230"/>
      <c r="JPB9" s="194"/>
      <c r="JPC9" s="194"/>
      <c r="JPD9" s="195"/>
      <c r="JPE9" s="196"/>
      <c r="JPF9" s="197"/>
      <c r="JPG9" s="197"/>
      <c r="JPH9" s="231"/>
      <c r="JPJ9" s="223"/>
      <c r="JPK9" s="225"/>
      <c r="JPL9" s="226"/>
      <c r="JPM9" s="227"/>
      <c r="JPO9" s="228"/>
      <c r="JPP9" s="229"/>
      <c r="JPQ9" s="230"/>
      <c r="JPR9" s="194"/>
      <c r="JPS9" s="194"/>
      <c r="JPT9" s="195"/>
      <c r="JPU9" s="196"/>
      <c r="JPV9" s="197"/>
      <c r="JPW9" s="197"/>
      <c r="JPX9" s="231"/>
      <c r="JPZ9" s="223"/>
      <c r="JQA9" s="225"/>
      <c r="JQB9" s="226"/>
      <c r="JQC9" s="227"/>
      <c r="JQE9" s="228"/>
      <c r="JQF9" s="229"/>
      <c r="JQG9" s="230"/>
      <c r="JQH9" s="194"/>
      <c r="JQI9" s="194"/>
      <c r="JQJ9" s="195"/>
      <c r="JQK9" s="196"/>
      <c r="JQL9" s="197"/>
      <c r="JQM9" s="197"/>
      <c r="JQN9" s="231"/>
      <c r="JQP9" s="223"/>
      <c r="JQQ9" s="225"/>
      <c r="JQR9" s="226"/>
      <c r="JQS9" s="227"/>
      <c r="JQU9" s="228"/>
      <c r="JQV9" s="229"/>
      <c r="JQW9" s="230"/>
      <c r="JQX9" s="194"/>
      <c r="JQY9" s="194"/>
      <c r="JQZ9" s="195"/>
      <c r="JRA9" s="196"/>
      <c r="JRB9" s="197"/>
      <c r="JRC9" s="197"/>
      <c r="JRD9" s="231"/>
      <c r="JRF9" s="223"/>
      <c r="JRG9" s="225"/>
      <c r="JRH9" s="226"/>
      <c r="JRI9" s="227"/>
      <c r="JRK9" s="228"/>
      <c r="JRL9" s="229"/>
      <c r="JRM9" s="230"/>
      <c r="JRN9" s="194"/>
      <c r="JRO9" s="194"/>
      <c r="JRP9" s="195"/>
      <c r="JRQ9" s="196"/>
      <c r="JRR9" s="197"/>
      <c r="JRS9" s="197"/>
      <c r="JRT9" s="231"/>
      <c r="JRV9" s="223"/>
      <c r="JRW9" s="225"/>
      <c r="JRX9" s="226"/>
      <c r="JRY9" s="227"/>
      <c r="JSA9" s="228"/>
      <c r="JSB9" s="229"/>
      <c r="JSC9" s="230"/>
      <c r="JSD9" s="194"/>
      <c r="JSE9" s="194"/>
      <c r="JSF9" s="195"/>
      <c r="JSG9" s="196"/>
      <c r="JSH9" s="197"/>
      <c r="JSI9" s="197"/>
      <c r="JSJ9" s="231"/>
      <c r="JSL9" s="223"/>
      <c r="JSM9" s="225"/>
      <c r="JSN9" s="226"/>
      <c r="JSO9" s="227"/>
      <c r="JSQ9" s="228"/>
      <c r="JSR9" s="229"/>
      <c r="JSS9" s="230"/>
      <c r="JST9" s="194"/>
      <c r="JSU9" s="194"/>
      <c r="JSV9" s="195"/>
      <c r="JSW9" s="196"/>
      <c r="JSX9" s="197"/>
      <c r="JSY9" s="197"/>
      <c r="JSZ9" s="231"/>
      <c r="JTB9" s="223"/>
      <c r="JTC9" s="225"/>
      <c r="JTD9" s="226"/>
      <c r="JTE9" s="227"/>
      <c r="JTG9" s="228"/>
      <c r="JTH9" s="229"/>
      <c r="JTI9" s="230"/>
      <c r="JTJ9" s="194"/>
      <c r="JTK9" s="194"/>
      <c r="JTL9" s="195"/>
      <c r="JTM9" s="196"/>
      <c r="JTN9" s="197"/>
      <c r="JTO9" s="197"/>
      <c r="JTP9" s="231"/>
      <c r="JTR9" s="223"/>
      <c r="JTS9" s="225"/>
      <c r="JTT9" s="226"/>
      <c r="JTU9" s="227"/>
      <c r="JTW9" s="228"/>
      <c r="JTX9" s="229"/>
      <c r="JTY9" s="230"/>
      <c r="JTZ9" s="194"/>
      <c r="JUA9" s="194"/>
      <c r="JUB9" s="195"/>
      <c r="JUC9" s="196"/>
      <c r="JUD9" s="197"/>
      <c r="JUE9" s="197"/>
      <c r="JUF9" s="231"/>
      <c r="JUH9" s="223"/>
      <c r="JUI9" s="225"/>
      <c r="JUJ9" s="226"/>
      <c r="JUK9" s="227"/>
      <c r="JUM9" s="228"/>
      <c r="JUN9" s="229"/>
      <c r="JUO9" s="230"/>
      <c r="JUP9" s="194"/>
      <c r="JUQ9" s="194"/>
      <c r="JUR9" s="195"/>
      <c r="JUS9" s="196"/>
      <c r="JUT9" s="197"/>
      <c r="JUU9" s="197"/>
      <c r="JUV9" s="231"/>
      <c r="JUX9" s="223"/>
      <c r="JUY9" s="225"/>
      <c r="JUZ9" s="226"/>
      <c r="JVA9" s="227"/>
      <c r="JVC9" s="228"/>
      <c r="JVD9" s="229"/>
      <c r="JVE9" s="230"/>
      <c r="JVF9" s="194"/>
      <c r="JVG9" s="194"/>
      <c r="JVH9" s="195"/>
      <c r="JVI9" s="196"/>
      <c r="JVJ9" s="197"/>
      <c r="JVK9" s="197"/>
      <c r="JVL9" s="231"/>
      <c r="JVN9" s="223"/>
      <c r="JVO9" s="225"/>
      <c r="JVP9" s="226"/>
      <c r="JVQ9" s="227"/>
      <c r="JVS9" s="228"/>
      <c r="JVT9" s="229"/>
      <c r="JVU9" s="230"/>
      <c r="JVV9" s="194"/>
      <c r="JVW9" s="194"/>
      <c r="JVX9" s="195"/>
      <c r="JVY9" s="196"/>
      <c r="JVZ9" s="197"/>
      <c r="JWA9" s="197"/>
      <c r="JWB9" s="231"/>
      <c r="JWD9" s="223"/>
      <c r="JWE9" s="225"/>
      <c r="JWF9" s="226"/>
      <c r="JWG9" s="227"/>
      <c r="JWI9" s="228"/>
      <c r="JWJ9" s="229"/>
      <c r="JWK9" s="230"/>
      <c r="JWL9" s="194"/>
      <c r="JWM9" s="194"/>
      <c r="JWN9" s="195"/>
      <c r="JWO9" s="196"/>
      <c r="JWP9" s="197"/>
      <c r="JWQ9" s="197"/>
      <c r="JWR9" s="231"/>
      <c r="JWT9" s="223"/>
      <c r="JWU9" s="225"/>
      <c r="JWV9" s="226"/>
      <c r="JWW9" s="227"/>
      <c r="JWY9" s="228"/>
      <c r="JWZ9" s="229"/>
      <c r="JXA9" s="230"/>
      <c r="JXB9" s="194"/>
      <c r="JXC9" s="194"/>
      <c r="JXD9" s="195"/>
      <c r="JXE9" s="196"/>
      <c r="JXF9" s="197"/>
      <c r="JXG9" s="197"/>
      <c r="JXH9" s="231"/>
      <c r="JXJ9" s="223"/>
      <c r="JXK9" s="225"/>
      <c r="JXL9" s="226"/>
      <c r="JXM9" s="227"/>
      <c r="JXO9" s="228"/>
      <c r="JXP9" s="229"/>
      <c r="JXQ9" s="230"/>
      <c r="JXR9" s="194"/>
      <c r="JXS9" s="194"/>
      <c r="JXT9" s="195"/>
      <c r="JXU9" s="196"/>
      <c r="JXV9" s="197"/>
      <c r="JXW9" s="197"/>
      <c r="JXX9" s="231"/>
      <c r="JXZ9" s="223"/>
      <c r="JYA9" s="225"/>
      <c r="JYB9" s="226"/>
      <c r="JYC9" s="227"/>
      <c r="JYE9" s="228"/>
      <c r="JYF9" s="229"/>
      <c r="JYG9" s="230"/>
      <c r="JYH9" s="194"/>
      <c r="JYI9" s="194"/>
      <c r="JYJ9" s="195"/>
      <c r="JYK9" s="196"/>
      <c r="JYL9" s="197"/>
      <c r="JYM9" s="197"/>
      <c r="JYN9" s="231"/>
      <c r="JYP9" s="223"/>
      <c r="JYQ9" s="225"/>
      <c r="JYR9" s="226"/>
      <c r="JYS9" s="227"/>
      <c r="JYU9" s="228"/>
      <c r="JYV9" s="229"/>
      <c r="JYW9" s="230"/>
      <c r="JYX9" s="194"/>
      <c r="JYY9" s="194"/>
      <c r="JYZ9" s="195"/>
      <c r="JZA9" s="196"/>
      <c r="JZB9" s="197"/>
      <c r="JZC9" s="197"/>
      <c r="JZD9" s="231"/>
      <c r="JZF9" s="223"/>
      <c r="JZG9" s="225"/>
      <c r="JZH9" s="226"/>
      <c r="JZI9" s="227"/>
      <c r="JZK9" s="228"/>
      <c r="JZL9" s="229"/>
      <c r="JZM9" s="230"/>
      <c r="JZN9" s="194"/>
      <c r="JZO9" s="194"/>
      <c r="JZP9" s="195"/>
      <c r="JZQ9" s="196"/>
      <c r="JZR9" s="197"/>
      <c r="JZS9" s="197"/>
      <c r="JZT9" s="231"/>
      <c r="JZV9" s="223"/>
      <c r="JZW9" s="225"/>
      <c r="JZX9" s="226"/>
      <c r="JZY9" s="227"/>
      <c r="KAA9" s="228"/>
      <c r="KAB9" s="229"/>
      <c r="KAC9" s="230"/>
      <c r="KAD9" s="194"/>
      <c r="KAE9" s="194"/>
      <c r="KAF9" s="195"/>
      <c r="KAG9" s="196"/>
      <c r="KAH9" s="197"/>
      <c r="KAI9" s="197"/>
      <c r="KAJ9" s="231"/>
      <c r="KAL9" s="223"/>
      <c r="KAM9" s="225"/>
      <c r="KAN9" s="226"/>
      <c r="KAO9" s="227"/>
      <c r="KAQ9" s="228"/>
      <c r="KAR9" s="229"/>
      <c r="KAS9" s="230"/>
      <c r="KAT9" s="194"/>
      <c r="KAU9" s="194"/>
      <c r="KAV9" s="195"/>
      <c r="KAW9" s="196"/>
      <c r="KAX9" s="197"/>
      <c r="KAY9" s="197"/>
      <c r="KAZ9" s="231"/>
      <c r="KBB9" s="223"/>
      <c r="KBC9" s="225"/>
      <c r="KBD9" s="226"/>
      <c r="KBE9" s="227"/>
      <c r="KBG9" s="228"/>
      <c r="KBH9" s="229"/>
      <c r="KBI9" s="230"/>
      <c r="KBJ9" s="194"/>
      <c r="KBK9" s="194"/>
      <c r="KBL9" s="195"/>
      <c r="KBM9" s="196"/>
      <c r="KBN9" s="197"/>
      <c r="KBO9" s="197"/>
      <c r="KBP9" s="231"/>
      <c r="KBR9" s="223"/>
      <c r="KBS9" s="225"/>
      <c r="KBT9" s="226"/>
      <c r="KBU9" s="227"/>
      <c r="KBW9" s="228"/>
      <c r="KBX9" s="229"/>
      <c r="KBY9" s="230"/>
      <c r="KBZ9" s="194"/>
      <c r="KCA9" s="194"/>
      <c r="KCB9" s="195"/>
      <c r="KCC9" s="196"/>
      <c r="KCD9" s="197"/>
      <c r="KCE9" s="197"/>
      <c r="KCF9" s="231"/>
      <c r="KCH9" s="223"/>
      <c r="KCI9" s="225"/>
      <c r="KCJ9" s="226"/>
      <c r="KCK9" s="227"/>
      <c r="KCM9" s="228"/>
      <c r="KCN9" s="229"/>
      <c r="KCO9" s="230"/>
      <c r="KCP9" s="194"/>
      <c r="KCQ9" s="194"/>
      <c r="KCR9" s="195"/>
      <c r="KCS9" s="196"/>
      <c r="KCT9" s="197"/>
      <c r="KCU9" s="197"/>
      <c r="KCV9" s="231"/>
      <c r="KCX9" s="223"/>
      <c r="KCY9" s="225"/>
      <c r="KCZ9" s="226"/>
      <c r="KDA9" s="227"/>
      <c r="KDC9" s="228"/>
      <c r="KDD9" s="229"/>
      <c r="KDE9" s="230"/>
      <c r="KDF9" s="194"/>
      <c r="KDG9" s="194"/>
      <c r="KDH9" s="195"/>
      <c r="KDI9" s="196"/>
      <c r="KDJ9" s="197"/>
      <c r="KDK9" s="197"/>
      <c r="KDL9" s="231"/>
      <c r="KDN9" s="223"/>
      <c r="KDO9" s="225"/>
      <c r="KDP9" s="226"/>
      <c r="KDQ9" s="227"/>
      <c r="KDS9" s="228"/>
      <c r="KDT9" s="229"/>
      <c r="KDU9" s="230"/>
      <c r="KDV9" s="194"/>
      <c r="KDW9" s="194"/>
      <c r="KDX9" s="195"/>
      <c r="KDY9" s="196"/>
      <c r="KDZ9" s="197"/>
      <c r="KEA9" s="197"/>
      <c r="KEB9" s="231"/>
      <c r="KED9" s="223"/>
      <c r="KEE9" s="225"/>
      <c r="KEF9" s="226"/>
      <c r="KEG9" s="227"/>
      <c r="KEI9" s="228"/>
      <c r="KEJ9" s="229"/>
      <c r="KEK9" s="230"/>
      <c r="KEL9" s="194"/>
      <c r="KEM9" s="194"/>
      <c r="KEN9" s="195"/>
      <c r="KEO9" s="196"/>
      <c r="KEP9" s="197"/>
      <c r="KEQ9" s="197"/>
      <c r="KER9" s="231"/>
      <c r="KET9" s="223"/>
      <c r="KEU9" s="225"/>
      <c r="KEV9" s="226"/>
      <c r="KEW9" s="227"/>
      <c r="KEY9" s="228"/>
      <c r="KEZ9" s="229"/>
      <c r="KFA9" s="230"/>
      <c r="KFB9" s="194"/>
      <c r="KFC9" s="194"/>
      <c r="KFD9" s="195"/>
      <c r="KFE9" s="196"/>
      <c r="KFF9" s="197"/>
      <c r="KFG9" s="197"/>
      <c r="KFH9" s="231"/>
      <c r="KFJ9" s="223"/>
      <c r="KFK9" s="225"/>
      <c r="KFL9" s="226"/>
      <c r="KFM9" s="227"/>
      <c r="KFO9" s="228"/>
      <c r="KFP9" s="229"/>
      <c r="KFQ9" s="230"/>
      <c r="KFR9" s="194"/>
      <c r="KFS9" s="194"/>
      <c r="KFT9" s="195"/>
      <c r="KFU9" s="196"/>
      <c r="KFV9" s="197"/>
      <c r="KFW9" s="197"/>
      <c r="KFX9" s="231"/>
      <c r="KFZ9" s="223"/>
      <c r="KGA9" s="225"/>
      <c r="KGB9" s="226"/>
      <c r="KGC9" s="227"/>
      <c r="KGE9" s="228"/>
      <c r="KGF9" s="229"/>
      <c r="KGG9" s="230"/>
      <c r="KGH9" s="194"/>
      <c r="KGI9" s="194"/>
      <c r="KGJ9" s="195"/>
      <c r="KGK9" s="196"/>
      <c r="KGL9" s="197"/>
      <c r="KGM9" s="197"/>
      <c r="KGN9" s="231"/>
      <c r="KGP9" s="223"/>
      <c r="KGQ9" s="225"/>
      <c r="KGR9" s="226"/>
      <c r="KGS9" s="227"/>
      <c r="KGU9" s="228"/>
      <c r="KGV9" s="229"/>
      <c r="KGW9" s="230"/>
      <c r="KGX9" s="194"/>
      <c r="KGY9" s="194"/>
      <c r="KGZ9" s="195"/>
      <c r="KHA9" s="196"/>
      <c r="KHB9" s="197"/>
      <c r="KHC9" s="197"/>
      <c r="KHD9" s="231"/>
      <c r="KHF9" s="223"/>
      <c r="KHG9" s="225"/>
      <c r="KHH9" s="226"/>
      <c r="KHI9" s="227"/>
      <c r="KHK9" s="228"/>
      <c r="KHL9" s="229"/>
      <c r="KHM9" s="230"/>
      <c r="KHN9" s="194"/>
      <c r="KHO9" s="194"/>
      <c r="KHP9" s="195"/>
      <c r="KHQ9" s="196"/>
      <c r="KHR9" s="197"/>
      <c r="KHS9" s="197"/>
      <c r="KHT9" s="231"/>
      <c r="KHV9" s="223"/>
      <c r="KHW9" s="225"/>
      <c r="KHX9" s="226"/>
      <c r="KHY9" s="227"/>
      <c r="KIA9" s="228"/>
      <c r="KIB9" s="229"/>
      <c r="KIC9" s="230"/>
      <c r="KID9" s="194"/>
      <c r="KIE9" s="194"/>
      <c r="KIF9" s="195"/>
      <c r="KIG9" s="196"/>
      <c r="KIH9" s="197"/>
      <c r="KII9" s="197"/>
      <c r="KIJ9" s="231"/>
      <c r="KIL9" s="223"/>
      <c r="KIM9" s="225"/>
      <c r="KIN9" s="226"/>
      <c r="KIO9" s="227"/>
      <c r="KIQ9" s="228"/>
      <c r="KIR9" s="229"/>
      <c r="KIS9" s="230"/>
      <c r="KIT9" s="194"/>
      <c r="KIU9" s="194"/>
      <c r="KIV9" s="195"/>
      <c r="KIW9" s="196"/>
      <c r="KIX9" s="197"/>
      <c r="KIY9" s="197"/>
      <c r="KIZ9" s="231"/>
      <c r="KJB9" s="223"/>
      <c r="KJC9" s="225"/>
      <c r="KJD9" s="226"/>
      <c r="KJE9" s="227"/>
      <c r="KJG9" s="228"/>
      <c r="KJH9" s="229"/>
      <c r="KJI9" s="230"/>
      <c r="KJJ9" s="194"/>
      <c r="KJK9" s="194"/>
      <c r="KJL9" s="195"/>
      <c r="KJM9" s="196"/>
      <c r="KJN9" s="197"/>
      <c r="KJO9" s="197"/>
      <c r="KJP9" s="231"/>
      <c r="KJR9" s="223"/>
      <c r="KJS9" s="225"/>
      <c r="KJT9" s="226"/>
      <c r="KJU9" s="227"/>
      <c r="KJW9" s="228"/>
      <c r="KJX9" s="229"/>
      <c r="KJY9" s="230"/>
      <c r="KJZ9" s="194"/>
      <c r="KKA9" s="194"/>
      <c r="KKB9" s="195"/>
      <c r="KKC9" s="196"/>
      <c r="KKD9" s="197"/>
      <c r="KKE9" s="197"/>
      <c r="KKF9" s="231"/>
      <c r="KKH9" s="223"/>
      <c r="KKI9" s="225"/>
      <c r="KKJ9" s="226"/>
      <c r="KKK9" s="227"/>
      <c r="KKM9" s="228"/>
      <c r="KKN9" s="229"/>
      <c r="KKO9" s="230"/>
      <c r="KKP9" s="194"/>
      <c r="KKQ9" s="194"/>
      <c r="KKR9" s="195"/>
      <c r="KKS9" s="196"/>
      <c r="KKT9" s="197"/>
      <c r="KKU9" s="197"/>
      <c r="KKV9" s="231"/>
      <c r="KKX9" s="223"/>
      <c r="KKY9" s="225"/>
      <c r="KKZ9" s="226"/>
      <c r="KLA9" s="227"/>
      <c r="KLC9" s="228"/>
      <c r="KLD9" s="229"/>
      <c r="KLE9" s="230"/>
      <c r="KLF9" s="194"/>
      <c r="KLG9" s="194"/>
      <c r="KLH9" s="195"/>
      <c r="KLI9" s="196"/>
      <c r="KLJ9" s="197"/>
      <c r="KLK9" s="197"/>
      <c r="KLL9" s="231"/>
      <c r="KLN9" s="223"/>
      <c r="KLO9" s="225"/>
      <c r="KLP9" s="226"/>
      <c r="KLQ9" s="227"/>
      <c r="KLS9" s="228"/>
      <c r="KLT9" s="229"/>
      <c r="KLU9" s="230"/>
      <c r="KLV9" s="194"/>
      <c r="KLW9" s="194"/>
      <c r="KLX9" s="195"/>
      <c r="KLY9" s="196"/>
      <c r="KLZ9" s="197"/>
      <c r="KMA9" s="197"/>
      <c r="KMB9" s="231"/>
      <c r="KMD9" s="223"/>
      <c r="KME9" s="225"/>
      <c r="KMF9" s="226"/>
      <c r="KMG9" s="227"/>
      <c r="KMI9" s="228"/>
      <c r="KMJ9" s="229"/>
      <c r="KMK9" s="230"/>
      <c r="KML9" s="194"/>
      <c r="KMM9" s="194"/>
      <c r="KMN9" s="195"/>
      <c r="KMO9" s="196"/>
      <c r="KMP9" s="197"/>
      <c r="KMQ9" s="197"/>
      <c r="KMR9" s="231"/>
      <c r="KMT9" s="223"/>
      <c r="KMU9" s="225"/>
      <c r="KMV9" s="226"/>
      <c r="KMW9" s="227"/>
      <c r="KMY9" s="228"/>
      <c r="KMZ9" s="229"/>
      <c r="KNA9" s="230"/>
      <c r="KNB9" s="194"/>
      <c r="KNC9" s="194"/>
      <c r="KND9" s="195"/>
      <c r="KNE9" s="196"/>
      <c r="KNF9" s="197"/>
      <c r="KNG9" s="197"/>
      <c r="KNH9" s="231"/>
      <c r="KNJ9" s="223"/>
      <c r="KNK9" s="225"/>
      <c r="KNL9" s="226"/>
      <c r="KNM9" s="227"/>
      <c r="KNO9" s="228"/>
      <c r="KNP9" s="229"/>
      <c r="KNQ9" s="230"/>
      <c r="KNR9" s="194"/>
      <c r="KNS9" s="194"/>
      <c r="KNT9" s="195"/>
      <c r="KNU9" s="196"/>
      <c r="KNV9" s="197"/>
      <c r="KNW9" s="197"/>
      <c r="KNX9" s="231"/>
      <c r="KNZ9" s="223"/>
      <c r="KOA9" s="225"/>
      <c r="KOB9" s="226"/>
      <c r="KOC9" s="227"/>
      <c r="KOE9" s="228"/>
      <c r="KOF9" s="229"/>
      <c r="KOG9" s="230"/>
      <c r="KOH9" s="194"/>
      <c r="KOI9" s="194"/>
      <c r="KOJ9" s="195"/>
      <c r="KOK9" s="196"/>
      <c r="KOL9" s="197"/>
      <c r="KOM9" s="197"/>
      <c r="KON9" s="231"/>
      <c r="KOP9" s="223"/>
      <c r="KOQ9" s="225"/>
      <c r="KOR9" s="226"/>
      <c r="KOS9" s="227"/>
      <c r="KOU9" s="228"/>
      <c r="KOV9" s="229"/>
      <c r="KOW9" s="230"/>
      <c r="KOX9" s="194"/>
      <c r="KOY9" s="194"/>
      <c r="KOZ9" s="195"/>
      <c r="KPA9" s="196"/>
      <c r="KPB9" s="197"/>
      <c r="KPC9" s="197"/>
      <c r="KPD9" s="231"/>
      <c r="KPF9" s="223"/>
      <c r="KPG9" s="225"/>
      <c r="KPH9" s="226"/>
      <c r="KPI9" s="227"/>
      <c r="KPK9" s="228"/>
      <c r="KPL9" s="229"/>
      <c r="KPM9" s="230"/>
      <c r="KPN9" s="194"/>
      <c r="KPO9" s="194"/>
      <c r="KPP9" s="195"/>
      <c r="KPQ9" s="196"/>
      <c r="KPR9" s="197"/>
      <c r="KPS9" s="197"/>
      <c r="KPT9" s="231"/>
      <c r="KPV9" s="223"/>
      <c r="KPW9" s="225"/>
      <c r="KPX9" s="226"/>
      <c r="KPY9" s="227"/>
      <c r="KQA9" s="228"/>
      <c r="KQB9" s="229"/>
      <c r="KQC9" s="230"/>
      <c r="KQD9" s="194"/>
      <c r="KQE9" s="194"/>
      <c r="KQF9" s="195"/>
      <c r="KQG9" s="196"/>
      <c r="KQH9" s="197"/>
      <c r="KQI9" s="197"/>
      <c r="KQJ9" s="231"/>
      <c r="KQL9" s="223"/>
      <c r="KQM9" s="225"/>
      <c r="KQN9" s="226"/>
      <c r="KQO9" s="227"/>
      <c r="KQQ9" s="228"/>
      <c r="KQR9" s="229"/>
      <c r="KQS9" s="230"/>
      <c r="KQT9" s="194"/>
      <c r="KQU9" s="194"/>
      <c r="KQV9" s="195"/>
      <c r="KQW9" s="196"/>
      <c r="KQX9" s="197"/>
      <c r="KQY9" s="197"/>
      <c r="KQZ9" s="231"/>
      <c r="KRB9" s="223"/>
      <c r="KRC9" s="225"/>
      <c r="KRD9" s="226"/>
      <c r="KRE9" s="227"/>
      <c r="KRG9" s="228"/>
      <c r="KRH9" s="229"/>
      <c r="KRI9" s="230"/>
      <c r="KRJ9" s="194"/>
      <c r="KRK9" s="194"/>
      <c r="KRL9" s="195"/>
      <c r="KRM9" s="196"/>
      <c r="KRN9" s="197"/>
      <c r="KRO9" s="197"/>
      <c r="KRP9" s="231"/>
      <c r="KRR9" s="223"/>
      <c r="KRS9" s="225"/>
      <c r="KRT9" s="226"/>
      <c r="KRU9" s="227"/>
      <c r="KRW9" s="228"/>
      <c r="KRX9" s="229"/>
      <c r="KRY9" s="230"/>
      <c r="KRZ9" s="194"/>
      <c r="KSA9" s="194"/>
      <c r="KSB9" s="195"/>
      <c r="KSC9" s="196"/>
      <c r="KSD9" s="197"/>
      <c r="KSE9" s="197"/>
      <c r="KSF9" s="231"/>
      <c r="KSH9" s="223"/>
      <c r="KSI9" s="225"/>
      <c r="KSJ9" s="226"/>
      <c r="KSK9" s="227"/>
      <c r="KSM9" s="228"/>
      <c r="KSN9" s="229"/>
      <c r="KSO9" s="230"/>
      <c r="KSP9" s="194"/>
      <c r="KSQ9" s="194"/>
      <c r="KSR9" s="195"/>
      <c r="KSS9" s="196"/>
      <c r="KST9" s="197"/>
      <c r="KSU9" s="197"/>
      <c r="KSV9" s="231"/>
      <c r="KSX9" s="223"/>
      <c r="KSY9" s="225"/>
      <c r="KSZ9" s="226"/>
      <c r="KTA9" s="227"/>
      <c r="KTC9" s="228"/>
      <c r="KTD9" s="229"/>
      <c r="KTE9" s="230"/>
      <c r="KTF9" s="194"/>
      <c r="KTG9" s="194"/>
      <c r="KTH9" s="195"/>
      <c r="KTI9" s="196"/>
      <c r="KTJ9" s="197"/>
      <c r="KTK9" s="197"/>
      <c r="KTL9" s="231"/>
      <c r="KTN9" s="223"/>
      <c r="KTO9" s="225"/>
      <c r="KTP9" s="226"/>
      <c r="KTQ9" s="227"/>
      <c r="KTS9" s="228"/>
      <c r="KTT9" s="229"/>
      <c r="KTU9" s="230"/>
      <c r="KTV9" s="194"/>
      <c r="KTW9" s="194"/>
      <c r="KTX9" s="195"/>
      <c r="KTY9" s="196"/>
      <c r="KTZ9" s="197"/>
      <c r="KUA9" s="197"/>
      <c r="KUB9" s="231"/>
      <c r="KUD9" s="223"/>
      <c r="KUE9" s="225"/>
      <c r="KUF9" s="226"/>
      <c r="KUG9" s="227"/>
      <c r="KUI9" s="228"/>
      <c r="KUJ9" s="229"/>
      <c r="KUK9" s="230"/>
      <c r="KUL9" s="194"/>
      <c r="KUM9" s="194"/>
      <c r="KUN9" s="195"/>
      <c r="KUO9" s="196"/>
      <c r="KUP9" s="197"/>
      <c r="KUQ9" s="197"/>
      <c r="KUR9" s="231"/>
      <c r="KUT9" s="223"/>
      <c r="KUU9" s="225"/>
      <c r="KUV9" s="226"/>
      <c r="KUW9" s="227"/>
      <c r="KUY9" s="228"/>
      <c r="KUZ9" s="229"/>
      <c r="KVA9" s="230"/>
      <c r="KVB9" s="194"/>
      <c r="KVC9" s="194"/>
      <c r="KVD9" s="195"/>
      <c r="KVE9" s="196"/>
      <c r="KVF9" s="197"/>
      <c r="KVG9" s="197"/>
      <c r="KVH9" s="231"/>
      <c r="KVJ9" s="223"/>
      <c r="KVK9" s="225"/>
      <c r="KVL9" s="226"/>
      <c r="KVM9" s="227"/>
      <c r="KVO9" s="228"/>
      <c r="KVP9" s="229"/>
      <c r="KVQ9" s="230"/>
      <c r="KVR9" s="194"/>
      <c r="KVS9" s="194"/>
      <c r="KVT9" s="195"/>
      <c r="KVU9" s="196"/>
      <c r="KVV9" s="197"/>
      <c r="KVW9" s="197"/>
      <c r="KVX9" s="231"/>
      <c r="KVZ9" s="223"/>
      <c r="KWA9" s="225"/>
      <c r="KWB9" s="226"/>
      <c r="KWC9" s="227"/>
      <c r="KWE9" s="228"/>
      <c r="KWF9" s="229"/>
      <c r="KWG9" s="230"/>
      <c r="KWH9" s="194"/>
      <c r="KWI9" s="194"/>
      <c r="KWJ9" s="195"/>
      <c r="KWK9" s="196"/>
      <c r="KWL9" s="197"/>
      <c r="KWM9" s="197"/>
      <c r="KWN9" s="231"/>
      <c r="KWP9" s="223"/>
      <c r="KWQ9" s="225"/>
      <c r="KWR9" s="226"/>
      <c r="KWS9" s="227"/>
      <c r="KWU9" s="228"/>
      <c r="KWV9" s="229"/>
      <c r="KWW9" s="230"/>
      <c r="KWX9" s="194"/>
      <c r="KWY9" s="194"/>
      <c r="KWZ9" s="195"/>
      <c r="KXA9" s="196"/>
      <c r="KXB9" s="197"/>
      <c r="KXC9" s="197"/>
      <c r="KXD9" s="231"/>
      <c r="KXF9" s="223"/>
      <c r="KXG9" s="225"/>
      <c r="KXH9" s="226"/>
      <c r="KXI9" s="227"/>
      <c r="KXK9" s="228"/>
      <c r="KXL9" s="229"/>
      <c r="KXM9" s="230"/>
      <c r="KXN9" s="194"/>
      <c r="KXO9" s="194"/>
      <c r="KXP9" s="195"/>
      <c r="KXQ9" s="196"/>
      <c r="KXR9" s="197"/>
      <c r="KXS9" s="197"/>
      <c r="KXT9" s="231"/>
      <c r="KXV9" s="223"/>
      <c r="KXW9" s="225"/>
      <c r="KXX9" s="226"/>
      <c r="KXY9" s="227"/>
      <c r="KYA9" s="228"/>
      <c r="KYB9" s="229"/>
      <c r="KYC9" s="230"/>
      <c r="KYD9" s="194"/>
      <c r="KYE9" s="194"/>
      <c r="KYF9" s="195"/>
      <c r="KYG9" s="196"/>
      <c r="KYH9" s="197"/>
      <c r="KYI9" s="197"/>
      <c r="KYJ9" s="231"/>
      <c r="KYL9" s="223"/>
      <c r="KYM9" s="225"/>
      <c r="KYN9" s="226"/>
      <c r="KYO9" s="227"/>
      <c r="KYQ9" s="228"/>
      <c r="KYR9" s="229"/>
      <c r="KYS9" s="230"/>
      <c r="KYT9" s="194"/>
      <c r="KYU9" s="194"/>
      <c r="KYV9" s="195"/>
      <c r="KYW9" s="196"/>
      <c r="KYX9" s="197"/>
      <c r="KYY9" s="197"/>
      <c r="KYZ9" s="231"/>
      <c r="KZB9" s="223"/>
      <c r="KZC9" s="225"/>
      <c r="KZD9" s="226"/>
      <c r="KZE9" s="227"/>
      <c r="KZG9" s="228"/>
      <c r="KZH9" s="229"/>
      <c r="KZI9" s="230"/>
      <c r="KZJ9" s="194"/>
      <c r="KZK9" s="194"/>
      <c r="KZL9" s="195"/>
      <c r="KZM9" s="196"/>
      <c r="KZN9" s="197"/>
      <c r="KZO9" s="197"/>
      <c r="KZP9" s="231"/>
      <c r="KZR9" s="223"/>
      <c r="KZS9" s="225"/>
      <c r="KZT9" s="226"/>
      <c r="KZU9" s="227"/>
      <c r="KZW9" s="228"/>
      <c r="KZX9" s="229"/>
      <c r="KZY9" s="230"/>
      <c r="KZZ9" s="194"/>
      <c r="LAA9" s="194"/>
      <c r="LAB9" s="195"/>
      <c r="LAC9" s="196"/>
      <c r="LAD9" s="197"/>
      <c r="LAE9" s="197"/>
      <c r="LAF9" s="231"/>
      <c r="LAH9" s="223"/>
      <c r="LAI9" s="225"/>
      <c r="LAJ9" s="226"/>
      <c r="LAK9" s="227"/>
      <c r="LAM9" s="228"/>
      <c r="LAN9" s="229"/>
      <c r="LAO9" s="230"/>
      <c r="LAP9" s="194"/>
      <c r="LAQ9" s="194"/>
      <c r="LAR9" s="195"/>
      <c r="LAS9" s="196"/>
      <c r="LAT9" s="197"/>
      <c r="LAU9" s="197"/>
      <c r="LAV9" s="231"/>
      <c r="LAX9" s="223"/>
      <c r="LAY9" s="225"/>
      <c r="LAZ9" s="226"/>
      <c r="LBA9" s="227"/>
      <c r="LBC9" s="228"/>
      <c r="LBD9" s="229"/>
      <c r="LBE9" s="230"/>
      <c r="LBF9" s="194"/>
      <c r="LBG9" s="194"/>
      <c r="LBH9" s="195"/>
      <c r="LBI9" s="196"/>
      <c r="LBJ9" s="197"/>
      <c r="LBK9" s="197"/>
      <c r="LBL9" s="231"/>
      <c r="LBN9" s="223"/>
      <c r="LBO9" s="225"/>
      <c r="LBP9" s="226"/>
      <c r="LBQ9" s="227"/>
      <c r="LBS9" s="228"/>
      <c r="LBT9" s="229"/>
      <c r="LBU9" s="230"/>
      <c r="LBV9" s="194"/>
      <c r="LBW9" s="194"/>
      <c r="LBX9" s="195"/>
      <c r="LBY9" s="196"/>
      <c r="LBZ9" s="197"/>
      <c r="LCA9" s="197"/>
      <c r="LCB9" s="231"/>
      <c r="LCD9" s="223"/>
      <c r="LCE9" s="225"/>
      <c r="LCF9" s="226"/>
      <c r="LCG9" s="227"/>
      <c r="LCI9" s="228"/>
      <c r="LCJ9" s="229"/>
      <c r="LCK9" s="230"/>
      <c r="LCL9" s="194"/>
      <c r="LCM9" s="194"/>
      <c r="LCN9" s="195"/>
      <c r="LCO9" s="196"/>
      <c r="LCP9" s="197"/>
      <c r="LCQ9" s="197"/>
      <c r="LCR9" s="231"/>
      <c r="LCT9" s="223"/>
      <c r="LCU9" s="225"/>
      <c r="LCV9" s="226"/>
      <c r="LCW9" s="227"/>
      <c r="LCY9" s="228"/>
      <c r="LCZ9" s="229"/>
      <c r="LDA9" s="230"/>
      <c r="LDB9" s="194"/>
      <c r="LDC9" s="194"/>
      <c r="LDD9" s="195"/>
      <c r="LDE9" s="196"/>
      <c r="LDF9" s="197"/>
      <c r="LDG9" s="197"/>
      <c r="LDH9" s="231"/>
      <c r="LDJ9" s="223"/>
      <c r="LDK9" s="225"/>
      <c r="LDL9" s="226"/>
      <c r="LDM9" s="227"/>
      <c r="LDO9" s="228"/>
      <c r="LDP9" s="229"/>
      <c r="LDQ9" s="230"/>
      <c r="LDR9" s="194"/>
      <c r="LDS9" s="194"/>
      <c r="LDT9" s="195"/>
      <c r="LDU9" s="196"/>
      <c r="LDV9" s="197"/>
      <c r="LDW9" s="197"/>
      <c r="LDX9" s="231"/>
      <c r="LDZ9" s="223"/>
      <c r="LEA9" s="225"/>
      <c r="LEB9" s="226"/>
      <c r="LEC9" s="227"/>
      <c r="LEE9" s="228"/>
      <c r="LEF9" s="229"/>
      <c r="LEG9" s="230"/>
      <c r="LEH9" s="194"/>
      <c r="LEI9" s="194"/>
      <c r="LEJ9" s="195"/>
      <c r="LEK9" s="196"/>
      <c r="LEL9" s="197"/>
      <c r="LEM9" s="197"/>
      <c r="LEN9" s="231"/>
      <c r="LEP9" s="223"/>
      <c r="LEQ9" s="225"/>
      <c r="LER9" s="226"/>
      <c r="LES9" s="227"/>
      <c r="LEU9" s="228"/>
      <c r="LEV9" s="229"/>
      <c r="LEW9" s="230"/>
      <c r="LEX9" s="194"/>
      <c r="LEY9" s="194"/>
      <c r="LEZ9" s="195"/>
      <c r="LFA9" s="196"/>
      <c r="LFB9" s="197"/>
      <c r="LFC9" s="197"/>
      <c r="LFD9" s="231"/>
      <c r="LFF9" s="223"/>
      <c r="LFG9" s="225"/>
      <c r="LFH9" s="226"/>
      <c r="LFI9" s="227"/>
      <c r="LFK9" s="228"/>
      <c r="LFL9" s="229"/>
      <c r="LFM9" s="230"/>
      <c r="LFN9" s="194"/>
      <c r="LFO9" s="194"/>
      <c r="LFP9" s="195"/>
      <c r="LFQ9" s="196"/>
      <c r="LFR9" s="197"/>
      <c r="LFS9" s="197"/>
      <c r="LFT9" s="231"/>
      <c r="LFV9" s="223"/>
      <c r="LFW9" s="225"/>
      <c r="LFX9" s="226"/>
      <c r="LFY9" s="227"/>
      <c r="LGA9" s="228"/>
      <c r="LGB9" s="229"/>
      <c r="LGC9" s="230"/>
      <c r="LGD9" s="194"/>
      <c r="LGE9" s="194"/>
      <c r="LGF9" s="195"/>
      <c r="LGG9" s="196"/>
      <c r="LGH9" s="197"/>
      <c r="LGI9" s="197"/>
      <c r="LGJ9" s="231"/>
      <c r="LGL9" s="223"/>
      <c r="LGM9" s="225"/>
      <c r="LGN9" s="226"/>
      <c r="LGO9" s="227"/>
      <c r="LGQ9" s="228"/>
      <c r="LGR9" s="229"/>
      <c r="LGS9" s="230"/>
      <c r="LGT9" s="194"/>
      <c r="LGU9" s="194"/>
      <c r="LGV9" s="195"/>
      <c r="LGW9" s="196"/>
      <c r="LGX9" s="197"/>
      <c r="LGY9" s="197"/>
      <c r="LGZ9" s="231"/>
      <c r="LHB9" s="223"/>
      <c r="LHC9" s="225"/>
      <c r="LHD9" s="226"/>
      <c r="LHE9" s="227"/>
      <c r="LHG9" s="228"/>
      <c r="LHH9" s="229"/>
      <c r="LHI9" s="230"/>
      <c r="LHJ9" s="194"/>
      <c r="LHK9" s="194"/>
      <c r="LHL9" s="195"/>
      <c r="LHM9" s="196"/>
      <c r="LHN9" s="197"/>
      <c r="LHO9" s="197"/>
      <c r="LHP9" s="231"/>
      <c r="LHR9" s="223"/>
      <c r="LHS9" s="225"/>
      <c r="LHT9" s="226"/>
      <c r="LHU9" s="227"/>
      <c r="LHW9" s="228"/>
      <c r="LHX9" s="229"/>
      <c r="LHY9" s="230"/>
      <c r="LHZ9" s="194"/>
      <c r="LIA9" s="194"/>
      <c r="LIB9" s="195"/>
      <c r="LIC9" s="196"/>
      <c r="LID9" s="197"/>
      <c r="LIE9" s="197"/>
      <c r="LIF9" s="231"/>
      <c r="LIH9" s="223"/>
      <c r="LII9" s="225"/>
      <c r="LIJ9" s="226"/>
      <c r="LIK9" s="227"/>
      <c r="LIM9" s="228"/>
      <c r="LIN9" s="229"/>
      <c r="LIO9" s="230"/>
      <c r="LIP9" s="194"/>
      <c r="LIQ9" s="194"/>
      <c r="LIR9" s="195"/>
      <c r="LIS9" s="196"/>
      <c r="LIT9" s="197"/>
      <c r="LIU9" s="197"/>
      <c r="LIV9" s="231"/>
      <c r="LIX9" s="223"/>
      <c r="LIY9" s="225"/>
      <c r="LIZ9" s="226"/>
      <c r="LJA9" s="227"/>
      <c r="LJC9" s="228"/>
      <c r="LJD9" s="229"/>
      <c r="LJE9" s="230"/>
      <c r="LJF9" s="194"/>
      <c r="LJG9" s="194"/>
      <c r="LJH9" s="195"/>
      <c r="LJI9" s="196"/>
      <c r="LJJ9" s="197"/>
      <c r="LJK9" s="197"/>
      <c r="LJL9" s="231"/>
      <c r="LJN9" s="223"/>
      <c r="LJO9" s="225"/>
      <c r="LJP9" s="226"/>
      <c r="LJQ9" s="227"/>
      <c r="LJS9" s="228"/>
      <c r="LJT9" s="229"/>
      <c r="LJU9" s="230"/>
      <c r="LJV9" s="194"/>
      <c r="LJW9" s="194"/>
      <c r="LJX9" s="195"/>
      <c r="LJY9" s="196"/>
      <c r="LJZ9" s="197"/>
      <c r="LKA9" s="197"/>
      <c r="LKB9" s="231"/>
      <c r="LKD9" s="223"/>
      <c r="LKE9" s="225"/>
      <c r="LKF9" s="226"/>
      <c r="LKG9" s="227"/>
      <c r="LKI9" s="228"/>
      <c r="LKJ9" s="229"/>
      <c r="LKK9" s="230"/>
      <c r="LKL9" s="194"/>
      <c r="LKM9" s="194"/>
      <c r="LKN9" s="195"/>
      <c r="LKO9" s="196"/>
      <c r="LKP9" s="197"/>
      <c r="LKQ9" s="197"/>
      <c r="LKR9" s="231"/>
      <c r="LKT9" s="223"/>
      <c r="LKU9" s="225"/>
      <c r="LKV9" s="226"/>
      <c r="LKW9" s="227"/>
      <c r="LKY9" s="228"/>
      <c r="LKZ9" s="229"/>
      <c r="LLA9" s="230"/>
      <c r="LLB9" s="194"/>
      <c r="LLC9" s="194"/>
      <c r="LLD9" s="195"/>
      <c r="LLE9" s="196"/>
      <c r="LLF9" s="197"/>
      <c r="LLG9" s="197"/>
      <c r="LLH9" s="231"/>
      <c r="LLJ9" s="223"/>
      <c r="LLK9" s="225"/>
      <c r="LLL9" s="226"/>
      <c r="LLM9" s="227"/>
      <c r="LLO9" s="228"/>
      <c r="LLP9" s="229"/>
      <c r="LLQ9" s="230"/>
      <c r="LLR9" s="194"/>
      <c r="LLS9" s="194"/>
      <c r="LLT9" s="195"/>
      <c r="LLU9" s="196"/>
      <c r="LLV9" s="197"/>
      <c r="LLW9" s="197"/>
      <c r="LLX9" s="231"/>
      <c r="LLZ9" s="223"/>
      <c r="LMA9" s="225"/>
      <c r="LMB9" s="226"/>
      <c r="LMC9" s="227"/>
      <c r="LME9" s="228"/>
      <c r="LMF9" s="229"/>
      <c r="LMG9" s="230"/>
      <c r="LMH9" s="194"/>
      <c r="LMI9" s="194"/>
      <c r="LMJ9" s="195"/>
      <c r="LMK9" s="196"/>
      <c r="LML9" s="197"/>
      <c r="LMM9" s="197"/>
      <c r="LMN9" s="231"/>
      <c r="LMP9" s="223"/>
      <c r="LMQ9" s="225"/>
      <c r="LMR9" s="226"/>
      <c r="LMS9" s="227"/>
      <c r="LMU9" s="228"/>
      <c r="LMV9" s="229"/>
      <c r="LMW9" s="230"/>
      <c r="LMX9" s="194"/>
      <c r="LMY9" s="194"/>
      <c r="LMZ9" s="195"/>
      <c r="LNA9" s="196"/>
      <c r="LNB9" s="197"/>
      <c r="LNC9" s="197"/>
      <c r="LND9" s="231"/>
      <c r="LNF9" s="223"/>
      <c r="LNG9" s="225"/>
      <c r="LNH9" s="226"/>
      <c r="LNI9" s="227"/>
      <c r="LNK9" s="228"/>
      <c r="LNL9" s="229"/>
      <c r="LNM9" s="230"/>
      <c r="LNN9" s="194"/>
      <c r="LNO9" s="194"/>
      <c r="LNP9" s="195"/>
      <c r="LNQ9" s="196"/>
      <c r="LNR9" s="197"/>
      <c r="LNS9" s="197"/>
      <c r="LNT9" s="231"/>
      <c r="LNV9" s="223"/>
      <c r="LNW9" s="225"/>
      <c r="LNX9" s="226"/>
      <c r="LNY9" s="227"/>
      <c r="LOA9" s="228"/>
      <c r="LOB9" s="229"/>
      <c r="LOC9" s="230"/>
      <c r="LOD9" s="194"/>
      <c r="LOE9" s="194"/>
      <c r="LOF9" s="195"/>
      <c r="LOG9" s="196"/>
      <c r="LOH9" s="197"/>
      <c r="LOI9" s="197"/>
      <c r="LOJ9" s="231"/>
      <c r="LOL9" s="223"/>
      <c r="LOM9" s="225"/>
      <c r="LON9" s="226"/>
      <c r="LOO9" s="227"/>
      <c r="LOQ9" s="228"/>
      <c r="LOR9" s="229"/>
      <c r="LOS9" s="230"/>
      <c r="LOT9" s="194"/>
      <c r="LOU9" s="194"/>
      <c r="LOV9" s="195"/>
      <c r="LOW9" s="196"/>
      <c r="LOX9" s="197"/>
      <c r="LOY9" s="197"/>
      <c r="LOZ9" s="231"/>
      <c r="LPB9" s="223"/>
      <c r="LPC9" s="225"/>
      <c r="LPD9" s="226"/>
      <c r="LPE9" s="227"/>
      <c r="LPG9" s="228"/>
      <c r="LPH9" s="229"/>
      <c r="LPI9" s="230"/>
      <c r="LPJ9" s="194"/>
      <c r="LPK9" s="194"/>
      <c r="LPL9" s="195"/>
      <c r="LPM9" s="196"/>
      <c r="LPN9" s="197"/>
      <c r="LPO9" s="197"/>
      <c r="LPP9" s="231"/>
      <c r="LPR9" s="223"/>
      <c r="LPS9" s="225"/>
      <c r="LPT9" s="226"/>
      <c r="LPU9" s="227"/>
      <c r="LPW9" s="228"/>
      <c r="LPX9" s="229"/>
      <c r="LPY9" s="230"/>
      <c r="LPZ9" s="194"/>
      <c r="LQA9" s="194"/>
      <c r="LQB9" s="195"/>
      <c r="LQC9" s="196"/>
      <c r="LQD9" s="197"/>
      <c r="LQE9" s="197"/>
      <c r="LQF9" s="231"/>
      <c r="LQH9" s="223"/>
      <c r="LQI9" s="225"/>
      <c r="LQJ9" s="226"/>
      <c r="LQK9" s="227"/>
      <c r="LQM9" s="228"/>
      <c r="LQN9" s="229"/>
      <c r="LQO9" s="230"/>
      <c r="LQP9" s="194"/>
      <c r="LQQ9" s="194"/>
      <c r="LQR9" s="195"/>
      <c r="LQS9" s="196"/>
      <c r="LQT9" s="197"/>
      <c r="LQU9" s="197"/>
      <c r="LQV9" s="231"/>
      <c r="LQX9" s="223"/>
      <c r="LQY9" s="225"/>
      <c r="LQZ9" s="226"/>
      <c r="LRA9" s="227"/>
      <c r="LRC9" s="228"/>
      <c r="LRD9" s="229"/>
      <c r="LRE9" s="230"/>
      <c r="LRF9" s="194"/>
      <c r="LRG9" s="194"/>
      <c r="LRH9" s="195"/>
      <c r="LRI9" s="196"/>
      <c r="LRJ9" s="197"/>
      <c r="LRK9" s="197"/>
      <c r="LRL9" s="231"/>
      <c r="LRN9" s="223"/>
      <c r="LRO9" s="225"/>
      <c r="LRP9" s="226"/>
      <c r="LRQ9" s="227"/>
      <c r="LRS9" s="228"/>
      <c r="LRT9" s="229"/>
      <c r="LRU9" s="230"/>
      <c r="LRV9" s="194"/>
      <c r="LRW9" s="194"/>
      <c r="LRX9" s="195"/>
      <c r="LRY9" s="196"/>
      <c r="LRZ9" s="197"/>
      <c r="LSA9" s="197"/>
      <c r="LSB9" s="231"/>
      <c r="LSD9" s="223"/>
      <c r="LSE9" s="225"/>
      <c r="LSF9" s="226"/>
      <c r="LSG9" s="227"/>
      <c r="LSI9" s="228"/>
      <c r="LSJ9" s="229"/>
      <c r="LSK9" s="230"/>
      <c r="LSL9" s="194"/>
      <c r="LSM9" s="194"/>
      <c r="LSN9" s="195"/>
      <c r="LSO9" s="196"/>
      <c r="LSP9" s="197"/>
      <c r="LSQ9" s="197"/>
      <c r="LSR9" s="231"/>
      <c r="LST9" s="223"/>
      <c r="LSU9" s="225"/>
      <c r="LSV9" s="226"/>
      <c r="LSW9" s="227"/>
      <c r="LSY9" s="228"/>
      <c r="LSZ9" s="229"/>
      <c r="LTA9" s="230"/>
      <c r="LTB9" s="194"/>
      <c r="LTC9" s="194"/>
      <c r="LTD9" s="195"/>
      <c r="LTE9" s="196"/>
      <c r="LTF9" s="197"/>
      <c r="LTG9" s="197"/>
      <c r="LTH9" s="231"/>
      <c r="LTJ9" s="223"/>
      <c r="LTK9" s="225"/>
      <c r="LTL9" s="226"/>
      <c r="LTM9" s="227"/>
      <c r="LTO9" s="228"/>
      <c r="LTP9" s="229"/>
      <c r="LTQ9" s="230"/>
      <c r="LTR9" s="194"/>
      <c r="LTS9" s="194"/>
      <c r="LTT9" s="195"/>
      <c r="LTU9" s="196"/>
      <c r="LTV9" s="197"/>
      <c r="LTW9" s="197"/>
      <c r="LTX9" s="231"/>
      <c r="LTZ9" s="223"/>
      <c r="LUA9" s="225"/>
      <c r="LUB9" s="226"/>
      <c r="LUC9" s="227"/>
      <c r="LUE9" s="228"/>
      <c r="LUF9" s="229"/>
      <c r="LUG9" s="230"/>
      <c r="LUH9" s="194"/>
      <c r="LUI9" s="194"/>
      <c r="LUJ9" s="195"/>
      <c r="LUK9" s="196"/>
      <c r="LUL9" s="197"/>
      <c r="LUM9" s="197"/>
      <c r="LUN9" s="231"/>
      <c r="LUP9" s="223"/>
      <c r="LUQ9" s="225"/>
      <c r="LUR9" s="226"/>
      <c r="LUS9" s="227"/>
      <c r="LUU9" s="228"/>
      <c r="LUV9" s="229"/>
      <c r="LUW9" s="230"/>
      <c r="LUX9" s="194"/>
      <c r="LUY9" s="194"/>
      <c r="LUZ9" s="195"/>
      <c r="LVA9" s="196"/>
      <c r="LVB9" s="197"/>
      <c r="LVC9" s="197"/>
      <c r="LVD9" s="231"/>
      <c r="LVF9" s="223"/>
      <c r="LVG9" s="225"/>
      <c r="LVH9" s="226"/>
      <c r="LVI9" s="227"/>
      <c r="LVK9" s="228"/>
      <c r="LVL9" s="229"/>
      <c r="LVM9" s="230"/>
      <c r="LVN9" s="194"/>
      <c r="LVO9" s="194"/>
      <c r="LVP9" s="195"/>
      <c r="LVQ9" s="196"/>
      <c r="LVR9" s="197"/>
      <c r="LVS9" s="197"/>
      <c r="LVT9" s="231"/>
      <c r="LVV9" s="223"/>
      <c r="LVW9" s="225"/>
      <c r="LVX9" s="226"/>
      <c r="LVY9" s="227"/>
      <c r="LWA9" s="228"/>
      <c r="LWB9" s="229"/>
      <c r="LWC9" s="230"/>
      <c r="LWD9" s="194"/>
      <c r="LWE9" s="194"/>
      <c r="LWF9" s="195"/>
      <c r="LWG9" s="196"/>
      <c r="LWH9" s="197"/>
      <c r="LWI9" s="197"/>
      <c r="LWJ9" s="231"/>
      <c r="LWL9" s="223"/>
      <c r="LWM9" s="225"/>
      <c r="LWN9" s="226"/>
      <c r="LWO9" s="227"/>
      <c r="LWQ9" s="228"/>
      <c r="LWR9" s="229"/>
      <c r="LWS9" s="230"/>
      <c r="LWT9" s="194"/>
      <c r="LWU9" s="194"/>
      <c r="LWV9" s="195"/>
      <c r="LWW9" s="196"/>
      <c r="LWX9" s="197"/>
      <c r="LWY9" s="197"/>
      <c r="LWZ9" s="231"/>
      <c r="LXB9" s="223"/>
      <c r="LXC9" s="225"/>
      <c r="LXD9" s="226"/>
      <c r="LXE9" s="227"/>
      <c r="LXG9" s="228"/>
      <c r="LXH9" s="229"/>
      <c r="LXI9" s="230"/>
      <c r="LXJ9" s="194"/>
      <c r="LXK9" s="194"/>
      <c r="LXL9" s="195"/>
      <c r="LXM9" s="196"/>
      <c r="LXN9" s="197"/>
      <c r="LXO9" s="197"/>
      <c r="LXP9" s="231"/>
      <c r="LXR9" s="223"/>
      <c r="LXS9" s="225"/>
      <c r="LXT9" s="226"/>
      <c r="LXU9" s="227"/>
      <c r="LXW9" s="228"/>
      <c r="LXX9" s="229"/>
      <c r="LXY9" s="230"/>
      <c r="LXZ9" s="194"/>
      <c r="LYA9" s="194"/>
      <c r="LYB9" s="195"/>
      <c r="LYC9" s="196"/>
      <c r="LYD9" s="197"/>
      <c r="LYE9" s="197"/>
      <c r="LYF9" s="231"/>
      <c r="LYH9" s="223"/>
      <c r="LYI9" s="225"/>
      <c r="LYJ9" s="226"/>
      <c r="LYK9" s="227"/>
      <c r="LYM9" s="228"/>
      <c r="LYN9" s="229"/>
      <c r="LYO9" s="230"/>
      <c r="LYP9" s="194"/>
      <c r="LYQ9" s="194"/>
      <c r="LYR9" s="195"/>
      <c r="LYS9" s="196"/>
      <c r="LYT9" s="197"/>
      <c r="LYU9" s="197"/>
      <c r="LYV9" s="231"/>
      <c r="LYX9" s="223"/>
      <c r="LYY9" s="225"/>
      <c r="LYZ9" s="226"/>
      <c r="LZA9" s="227"/>
      <c r="LZC9" s="228"/>
      <c r="LZD9" s="229"/>
      <c r="LZE9" s="230"/>
      <c r="LZF9" s="194"/>
      <c r="LZG9" s="194"/>
      <c r="LZH9" s="195"/>
      <c r="LZI9" s="196"/>
      <c r="LZJ9" s="197"/>
      <c r="LZK9" s="197"/>
      <c r="LZL9" s="231"/>
      <c r="LZN9" s="223"/>
      <c r="LZO9" s="225"/>
      <c r="LZP9" s="226"/>
      <c r="LZQ9" s="227"/>
      <c r="LZS9" s="228"/>
      <c r="LZT9" s="229"/>
      <c r="LZU9" s="230"/>
      <c r="LZV9" s="194"/>
      <c r="LZW9" s="194"/>
      <c r="LZX9" s="195"/>
      <c r="LZY9" s="196"/>
      <c r="LZZ9" s="197"/>
      <c r="MAA9" s="197"/>
      <c r="MAB9" s="231"/>
      <c r="MAD9" s="223"/>
      <c r="MAE9" s="225"/>
      <c r="MAF9" s="226"/>
      <c r="MAG9" s="227"/>
      <c r="MAI9" s="228"/>
      <c r="MAJ9" s="229"/>
      <c r="MAK9" s="230"/>
      <c r="MAL9" s="194"/>
      <c r="MAM9" s="194"/>
      <c r="MAN9" s="195"/>
      <c r="MAO9" s="196"/>
      <c r="MAP9" s="197"/>
      <c r="MAQ9" s="197"/>
      <c r="MAR9" s="231"/>
      <c r="MAT9" s="223"/>
      <c r="MAU9" s="225"/>
      <c r="MAV9" s="226"/>
      <c r="MAW9" s="227"/>
      <c r="MAY9" s="228"/>
      <c r="MAZ9" s="229"/>
      <c r="MBA9" s="230"/>
      <c r="MBB9" s="194"/>
      <c r="MBC9" s="194"/>
      <c r="MBD9" s="195"/>
      <c r="MBE9" s="196"/>
      <c r="MBF9" s="197"/>
      <c r="MBG9" s="197"/>
      <c r="MBH9" s="231"/>
      <c r="MBJ9" s="223"/>
      <c r="MBK9" s="225"/>
      <c r="MBL9" s="226"/>
      <c r="MBM9" s="227"/>
      <c r="MBO9" s="228"/>
      <c r="MBP9" s="229"/>
      <c r="MBQ9" s="230"/>
      <c r="MBR9" s="194"/>
      <c r="MBS9" s="194"/>
      <c r="MBT9" s="195"/>
      <c r="MBU9" s="196"/>
      <c r="MBV9" s="197"/>
      <c r="MBW9" s="197"/>
      <c r="MBX9" s="231"/>
      <c r="MBZ9" s="223"/>
      <c r="MCA9" s="225"/>
      <c r="MCB9" s="226"/>
      <c r="MCC9" s="227"/>
      <c r="MCE9" s="228"/>
      <c r="MCF9" s="229"/>
      <c r="MCG9" s="230"/>
      <c r="MCH9" s="194"/>
      <c r="MCI9" s="194"/>
      <c r="MCJ9" s="195"/>
      <c r="MCK9" s="196"/>
      <c r="MCL9" s="197"/>
      <c r="MCM9" s="197"/>
      <c r="MCN9" s="231"/>
      <c r="MCP9" s="223"/>
      <c r="MCQ9" s="225"/>
      <c r="MCR9" s="226"/>
      <c r="MCS9" s="227"/>
      <c r="MCU9" s="228"/>
      <c r="MCV9" s="229"/>
      <c r="MCW9" s="230"/>
      <c r="MCX9" s="194"/>
      <c r="MCY9" s="194"/>
      <c r="MCZ9" s="195"/>
      <c r="MDA9" s="196"/>
      <c r="MDB9" s="197"/>
      <c r="MDC9" s="197"/>
      <c r="MDD9" s="231"/>
      <c r="MDF9" s="223"/>
      <c r="MDG9" s="225"/>
      <c r="MDH9" s="226"/>
      <c r="MDI9" s="227"/>
      <c r="MDK9" s="228"/>
      <c r="MDL9" s="229"/>
      <c r="MDM9" s="230"/>
      <c r="MDN9" s="194"/>
      <c r="MDO9" s="194"/>
      <c r="MDP9" s="195"/>
      <c r="MDQ9" s="196"/>
      <c r="MDR9" s="197"/>
      <c r="MDS9" s="197"/>
      <c r="MDT9" s="231"/>
      <c r="MDV9" s="223"/>
      <c r="MDW9" s="225"/>
      <c r="MDX9" s="226"/>
      <c r="MDY9" s="227"/>
      <c r="MEA9" s="228"/>
      <c r="MEB9" s="229"/>
      <c r="MEC9" s="230"/>
      <c r="MED9" s="194"/>
      <c r="MEE9" s="194"/>
      <c r="MEF9" s="195"/>
      <c r="MEG9" s="196"/>
      <c r="MEH9" s="197"/>
      <c r="MEI9" s="197"/>
      <c r="MEJ9" s="231"/>
      <c r="MEL9" s="223"/>
      <c r="MEM9" s="225"/>
      <c r="MEN9" s="226"/>
      <c r="MEO9" s="227"/>
      <c r="MEQ9" s="228"/>
      <c r="MER9" s="229"/>
      <c r="MES9" s="230"/>
      <c r="MET9" s="194"/>
      <c r="MEU9" s="194"/>
      <c r="MEV9" s="195"/>
      <c r="MEW9" s="196"/>
      <c r="MEX9" s="197"/>
      <c r="MEY9" s="197"/>
      <c r="MEZ9" s="231"/>
      <c r="MFB9" s="223"/>
      <c r="MFC9" s="225"/>
      <c r="MFD9" s="226"/>
      <c r="MFE9" s="227"/>
      <c r="MFG9" s="228"/>
      <c r="MFH9" s="229"/>
      <c r="MFI9" s="230"/>
      <c r="MFJ9" s="194"/>
      <c r="MFK9" s="194"/>
      <c r="MFL9" s="195"/>
      <c r="MFM9" s="196"/>
      <c r="MFN9" s="197"/>
      <c r="MFO9" s="197"/>
      <c r="MFP9" s="231"/>
      <c r="MFR9" s="223"/>
      <c r="MFS9" s="225"/>
      <c r="MFT9" s="226"/>
      <c r="MFU9" s="227"/>
      <c r="MFW9" s="228"/>
      <c r="MFX9" s="229"/>
      <c r="MFY9" s="230"/>
      <c r="MFZ9" s="194"/>
      <c r="MGA9" s="194"/>
      <c r="MGB9" s="195"/>
      <c r="MGC9" s="196"/>
      <c r="MGD9" s="197"/>
      <c r="MGE9" s="197"/>
      <c r="MGF9" s="231"/>
      <c r="MGH9" s="223"/>
      <c r="MGI9" s="225"/>
      <c r="MGJ9" s="226"/>
      <c r="MGK9" s="227"/>
      <c r="MGM9" s="228"/>
      <c r="MGN9" s="229"/>
      <c r="MGO9" s="230"/>
      <c r="MGP9" s="194"/>
      <c r="MGQ9" s="194"/>
      <c r="MGR9" s="195"/>
      <c r="MGS9" s="196"/>
      <c r="MGT9" s="197"/>
      <c r="MGU9" s="197"/>
      <c r="MGV9" s="231"/>
      <c r="MGX9" s="223"/>
      <c r="MGY9" s="225"/>
      <c r="MGZ9" s="226"/>
      <c r="MHA9" s="227"/>
      <c r="MHC9" s="228"/>
      <c r="MHD9" s="229"/>
      <c r="MHE9" s="230"/>
      <c r="MHF9" s="194"/>
      <c r="MHG9" s="194"/>
      <c r="MHH9" s="195"/>
      <c r="MHI9" s="196"/>
      <c r="MHJ9" s="197"/>
      <c r="MHK9" s="197"/>
      <c r="MHL9" s="231"/>
      <c r="MHN9" s="223"/>
      <c r="MHO9" s="225"/>
      <c r="MHP9" s="226"/>
      <c r="MHQ9" s="227"/>
      <c r="MHS9" s="228"/>
      <c r="MHT9" s="229"/>
      <c r="MHU9" s="230"/>
      <c r="MHV9" s="194"/>
      <c r="MHW9" s="194"/>
      <c r="MHX9" s="195"/>
      <c r="MHY9" s="196"/>
      <c r="MHZ9" s="197"/>
      <c r="MIA9" s="197"/>
      <c r="MIB9" s="231"/>
      <c r="MID9" s="223"/>
      <c r="MIE9" s="225"/>
      <c r="MIF9" s="226"/>
      <c r="MIG9" s="227"/>
      <c r="MII9" s="228"/>
      <c r="MIJ9" s="229"/>
      <c r="MIK9" s="230"/>
      <c r="MIL9" s="194"/>
      <c r="MIM9" s="194"/>
      <c r="MIN9" s="195"/>
      <c r="MIO9" s="196"/>
      <c r="MIP9" s="197"/>
      <c r="MIQ9" s="197"/>
      <c r="MIR9" s="231"/>
      <c r="MIT9" s="223"/>
      <c r="MIU9" s="225"/>
      <c r="MIV9" s="226"/>
      <c r="MIW9" s="227"/>
      <c r="MIY9" s="228"/>
      <c r="MIZ9" s="229"/>
      <c r="MJA9" s="230"/>
      <c r="MJB9" s="194"/>
      <c r="MJC9" s="194"/>
      <c r="MJD9" s="195"/>
      <c r="MJE9" s="196"/>
      <c r="MJF9" s="197"/>
      <c r="MJG9" s="197"/>
      <c r="MJH9" s="231"/>
      <c r="MJJ9" s="223"/>
      <c r="MJK9" s="225"/>
      <c r="MJL9" s="226"/>
      <c r="MJM9" s="227"/>
      <c r="MJO9" s="228"/>
      <c r="MJP9" s="229"/>
      <c r="MJQ9" s="230"/>
      <c r="MJR9" s="194"/>
      <c r="MJS9" s="194"/>
      <c r="MJT9" s="195"/>
      <c r="MJU9" s="196"/>
      <c r="MJV9" s="197"/>
      <c r="MJW9" s="197"/>
      <c r="MJX9" s="231"/>
      <c r="MJZ9" s="223"/>
      <c r="MKA9" s="225"/>
      <c r="MKB9" s="226"/>
      <c r="MKC9" s="227"/>
      <c r="MKE9" s="228"/>
      <c r="MKF9" s="229"/>
      <c r="MKG9" s="230"/>
      <c r="MKH9" s="194"/>
      <c r="MKI9" s="194"/>
      <c r="MKJ9" s="195"/>
      <c r="MKK9" s="196"/>
      <c r="MKL9" s="197"/>
      <c r="MKM9" s="197"/>
      <c r="MKN9" s="231"/>
      <c r="MKP9" s="223"/>
      <c r="MKQ9" s="225"/>
      <c r="MKR9" s="226"/>
      <c r="MKS9" s="227"/>
      <c r="MKU9" s="228"/>
      <c r="MKV9" s="229"/>
      <c r="MKW9" s="230"/>
      <c r="MKX9" s="194"/>
      <c r="MKY9" s="194"/>
      <c r="MKZ9" s="195"/>
      <c r="MLA9" s="196"/>
      <c r="MLB9" s="197"/>
      <c r="MLC9" s="197"/>
      <c r="MLD9" s="231"/>
      <c r="MLF9" s="223"/>
      <c r="MLG9" s="225"/>
      <c r="MLH9" s="226"/>
      <c r="MLI9" s="227"/>
      <c r="MLK9" s="228"/>
      <c r="MLL9" s="229"/>
      <c r="MLM9" s="230"/>
      <c r="MLN9" s="194"/>
      <c r="MLO9" s="194"/>
      <c r="MLP9" s="195"/>
      <c r="MLQ9" s="196"/>
      <c r="MLR9" s="197"/>
      <c r="MLS9" s="197"/>
      <c r="MLT9" s="231"/>
      <c r="MLV9" s="223"/>
      <c r="MLW9" s="225"/>
      <c r="MLX9" s="226"/>
      <c r="MLY9" s="227"/>
      <c r="MMA9" s="228"/>
      <c r="MMB9" s="229"/>
      <c r="MMC9" s="230"/>
      <c r="MMD9" s="194"/>
      <c r="MME9" s="194"/>
      <c r="MMF9" s="195"/>
      <c r="MMG9" s="196"/>
      <c r="MMH9" s="197"/>
      <c r="MMI9" s="197"/>
      <c r="MMJ9" s="231"/>
      <c r="MML9" s="223"/>
      <c r="MMM9" s="225"/>
      <c r="MMN9" s="226"/>
      <c r="MMO9" s="227"/>
      <c r="MMQ9" s="228"/>
      <c r="MMR9" s="229"/>
      <c r="MMS9" s="230"/>
      <c r="MMT9" s="194"/>
      <c r="MMU9" s="194"/>
      <c r="MMV9" s="195"/>
      <c r="MMW9" s="196"/>
      <c r="MMX9" s="197"/>
      <c r="MMY9" s="197"/>
      <c r="MMZ9" s="231"/>
      <c r="MNB9" s="223"/>
      <c r="MNC9" s="225"/>
      <c r="MND9" s="226"/>
      <c r="MNE9" s="227"/>
      <c r="MNG9" s="228"/>
      <c r="MNH9" s="229"/>
      <c r="MNI9" s="230"/>
      <c r="MNJ9" s="194"/>
      <c r="MNK9" s="194"/>
      <c r="MNL9" s="195"/>
      <c r="MNM9" s="196"/>
      <c r="MNN9" s="197"/>
      <c r="MNO9" s="197"/>
      <c r="MNP9" s="231"/>
      <c r="MNR9" s="223"/>
      <c r="MNS9" s="225"/>
      <c r="MNT9" s="226"/>
      <c r="MNU9" s="227"/>
      <c r="MNW9" s="228"/>
      <c r="MNX9" s="229"/>
      <c r="MNY9" s="230"/>
      <c r="MNZ9" s="194"/>
      <c r="MOA9" s="194"/>
      <c r="MOB9" s="195"/>
      <c r="MOC9" s="196"/>
      <c r="MOD9" s="197"/>
      <c r="MOE9" s="197"/>
      <c r="MOF9" s="231"/>
      <c r="MOH9" s="223"/>
      <c r="MOI9" s="225"/>
      <c r="MOJ9" s="226"/>
      <c r="MOK9" s="227"/>
      <c r="MOM9" s="228"/>
      <c r="MON9" s="229"/>
      <c r="MOO9" s="230"/>
      <c r="MOP9" s="194"/>
      <c r="MOQ9" s="194"/>
      <c r="MOR9" s="195"/>
      <c r="MOS9" s="196"/>
      <c r="MOT9" s="197"/>
      <c r="MOU9" s="197"/>
      <c r="MOV9" s="231"/>
      <c r="MOX9" s="223"/>
      <c r="MOY9" s="225"/>
      <c r="MOZ9" s="226"/>
      <c r="MPA9" s="227"/>
      <c r="MPC9" s="228"/>
      <c r="MPD9" s="229"/>
      <c r="MPE9" s="230"/>
      <c r="MPF9" s="194"/>
      <c r="MPG9" s="194"/>
      <c r="MPH9" s="195"/>
      <c r="MPI9" s="196"/>
      <c r="MPJ9" s="197"/>
      <c r="MPK9" s="197"/>
      <c r="MPL9" s="231"/>
      <c r="MPN9" s="223"/>
      <c r="MPO9" s="225"/>
      <c r="MPP9" s="226"/>
      <c r="MPQ9" s="227"/>
      <c r="MPS9" s="228"/>
      <c r="MPT9" s="229"/>
      <c r="MPU9" s="230"/>
      <c r="MPV9" s="194"/>
      <c r="MPW9" s="194"/>
      <c r="MPX9" s="195"/>
      <c r="MPY9" s="196"/>
      <c r="MPZ9" s="197"/>
      <c r="MQA9" s="197"/>
      <c r="MQB9" s="231"/>
      <c r="MQD9" s="223"/>
      <c r="MQE9" s="225"/>
      <c r="MQF9" s="226"/>
      <c r="MQG9" s="227"/>
      <c r="MQI9" s="228"/>
      <c r="MQJ9" s="229"/>
      <c r="MQK9" s="230"/>
      <c r="MQL9" s="194"/>
      <c r="MQM9" s="194"/>
      <c r="MQN9" s="195"/>
      <c r="MQO9" s="196"/>
      <c r="MQP9" s="197"/>
      <c r="MQQ9" s="197"/>
      <c r="MQR9" s="231"/>
      <c r="MQT9" s="223"/>
      <c r="MQU9" s="225"/>
      <c r="MQV9" s="226"/>
      <c r="MQW9" s="227"/>
      <c r="MQY9" s="228"/>
      <c r="MQZ9" s="229"/>
      <c r="MRA9" s="230"/>
      <c r="MRB9" s="194"/>
      <c r="MRC9" s="194"/>
      <c r="MRD9" s="195"/>
      <c r="MRE9" s="196"/>
      <c r="MRF9" s="197"/>
      <c r="MRG9" s="197"/>
      <c r="MRH9" s="231"/>
      <c r="MRJ9" s="223"/>
      <c r="MRK9" s="225"/>
      <c r="MRL9" s="226"/>
      <c r="MRM9" s="227"/>
      <c r="MRO9" s="228"/>
      <c r="MRP9" s="229"/>
      <c r="MRQ9" s="230"/>
      <c r="MRR9" s="194"/>
      <c r="MRS9" s="194"/>
      <c r="MRT9" s="195"/>
      <c r="MRU9" s="196"/>
      <c r="MRV9" s="197"/>
      <c r="MRW9" s="197"/>
      <c r="MRX9" s="231"/>
      <c r="MRZ9" s="223"/>
      <c r="MSA9" s="225"/>
      <c r="MSB9" s="226"/>
      <c r="MSC9" s="227"/>
      <c r="MSE9" s="228"/>
      <c r="MSF9" s="229"/>
      <c r="MSG9" s="230"/>
      <c r="MSH9" s="194"/>
      <c r="MSI9" s="194"/>
      <c r="MSJ9" s="195"/>
      <c r="MSK9" s="196"/>
      <c r="MSL9" s="197"/>
      <c r="MSM9" s="197"/>
      <c r="MSN9" s="231"/>
      <c r="MSP9" s="223"/>
      <c r="MSQ9" s="225"/>
      <c r="MSR9" s="226"/>
      <c r="MSS9" s="227"/>
      <c r="MSU9" s="228"/>
      <c r="MSV9" s="229"/>
      <c r="MSW9" s="230"/>
      <c r="MSX9" s="194"/>
      <c r="MSY9" s="194"/>
      <c r="MSZ9" s="195"/>
      <c r="MTA9" s="196"/>
      <c r="MTB9" s="197"/>
      <c r="MTC9" s="197"/>
      <c r="MTD9" s="231"/>
      <c r="MTF9" s="223"/>
      <c r="MTG9" s="225"/>
      <c r="MTH9" s="226"/>
      <c r="MTI9" s="227"/>
      <c r="MTK9" s="228"/>
      <c r="MTL9" s="229"/>
      <c r="MTM9" s="230"/>
      <c r="MTN9" s="194"/>
      <c r="MTO9" s="194"/>
      <c r="MTP9" s="195"/>
      <c r="MTQ9" s="196"/>
      <c r="MTR9" s="197"/>
      <c r="MTS9" s="197"/>
      <c r="MTT9" s="231"/>
      <c r="MTV9" s="223"/>
      <c r="MTW9" s="225"/>
      <c r="MTX9" s="226"/>
      <c r="MTY9" s="227"/>
      <c r="MUA9" s="228"/>
      <c r="MUB9" s="229"/>
      <c r="MUC9" s="230"/>
      <c r="MUD9" s="194"/>
      <c r="MUE9" s="194"/>
      <c r="MUF9" s="195"/>
      <c r="MUG9" s="196"/>
      <c r="MUH9" s="197"/>
      <c r="MUI9" s="197"/>
      <c r="MUJ9" s="231"/>
      <c r="MUL9" s="223"/>
      <c r="MUM9" s="225"/>
      <c r="MUN9" s="226"/>
      <c r="MUO9" s="227"/>
      <c r="MUQ9" s="228"/>
      <c r="MUR9" s="229"/>
      <c r="MUS9" s="230"/>
      <c r="MUT9" s="194"/>
      <c r="MUU9" s="194"/>
      <c r="MUV9" s="195"/>
      <c r="MUW9" s="196"/>
      <c r="MUX9" s="197"/>
      <c r="MUY9" s="197"/>
      <c r="MUZ9" s="231"/>
      <c r="MVB9" s="223"/>
      <c r="MVC9" s="225"/>
      <c r="MVD9" s="226"/>
      <c r="MVE9" s="227"/>
      <c r="MVG9" s="228"/>
      <c r="MVH9" s="229"/>
      <c r="MVI9" s="230"/>
      <c r="MVJ9" s="194"/>
      <c r="MVK9" s="194"/>
      <c r="MVL9" s="195"/>
      <c r="MVM9" s="196"/>
      <c r="MVN9" s="197"/>
      <c r="MVO9" s="197"/>
      <c r="MVP9" s="231"/>
      <c r="MVR9" s="223"/>
      <c r="MVS9" s="225"/>
      <c r="MVT9" s="226"/>
      <c r="MVU9" s="227"/>
      <c r="MVW9" s="228"/>
      <c r="MVX9" s="229"/>
      <c r="MVY9" s="230"/>
      <c r="MVZ9" s="194"/>
      <c r="MWA9" s="194"/>
      <c r="MWB9" s="195"/>
      <c r="MWC9" s="196"/>
      <c r="MWD9" s="197"/>
      <c r="MWE9" s="197"/>
      <c r="MWF9" s="231"/>
      <c r="MWH9" s="223"/>
      <c r="MWI9" s="225"/>
      <c r="MWJ9" s="226"/>
      <c r="MWK9" s="227"/>
      <c r="MWM9" s="228"/>
      <c r="MWN9" s="229"/>
      <c r="MWO9" s="230"/>
      <c r="MWP9" s="194"/>
      <c r="MWQ9" s="194"/>
      <c r="MWR9" s="195"/>
      <c r="MWS9" s="196"/>
      <c r="MWT9" s="197"/>
      <c r="MWU9" s="197"/>
      <c r="MWV9" s="231"/>
      <c r="MWX9" s="223"/>
      <c r="MWY9" s="225"/>
      <c r="MWZ9" s="226"/>
      <c r="MXA9" s="227"/>
      <c r="MXC9" s="228"/>
      <c r="MXD9" s="229"/>
      <c r="MXE9" s="230"/>
      <c r="MXF9" s="194"/>
      <c r="MXG9" s="194"/>
      <c r="MXH9" s="195"/>
      <c r="MXI9" s="196"/>
      <c r="MXJ9" s="197"/>
      <c r="MXK9" s="197"/>
      <c r="MXL9" s="231"/>
      <c r="MXN9" s="223"/>
      <c r="MXO9" s="225"/>
      <c r="MXP9" s="226"/>
      <c r="MXQ9" s="227"/>
      <c r="MXS9" s="228"/>
      <c r="MXT9" s="229"/>
      <c r="MXU9" s="230"/>
      <c r="MXV9" s="194"/>
      <c r="MXW9" s="194"/>
      <c r="MXX9" s="195"/>
      <c r="MXY9" s="196"/>
      <c r="MXZ9" s="197"/>
      <c r="MYA9" s="197"/>
      <c r="MYB9" s="231"/>
      <c r="MYD9" s="223"/>
      <c r="MYE9" s="225"/>
      <c r="MYF9" s="226"/>
      <c r="MYG9" s="227"/>
      <c r="MYI9" s="228"/>
      <c r="MYJ9" s="229"/>
      <c r="MYK9" s="230"/>
      <c r="MYL9" s="194"/>
      <c r="MYM9" s="194"/>
      <c r="MYN9" s="195"/>
      <c r="MYO9" s="196"/>
      <c r="MYP9" s="197"/>
      <c r="MYQ9" s="197"/>
      <c r="MYR9" s="231"/>
      <c r="MYT9" s="223"/>
      <c r="MYU9" s="225"/>
      <c r="MYV9" s="226"/>
      <c r="MYW9" s="227"/>
      <c r="MYY9" s="228"/>
      <c r="MYZ9" s="229"/>
      <c r="MZA9" s="230"/>
      <c r="MZB9" s="194"/>
      <c r="MZC9" s="194"/>
      <c r="MZD9" s="195"/>
      <c r="MZE9" s="196"/>
      <c r="MZF9" s="197"/>
      <c r="MZG9" s="197"/>
      <c r="MZH9" s="231"/>
      <c r="MZJ9" s="223"/>
      <c r="MZK9" s="225"/>
      <c r="MZL9" s="226"/>
      <c r="MZM9" s="227"/>
      <c r="MZO9" s="228"/>
      <c r="MZP9" s="229"/>
      <c r="MZQ9" s="230"/>
      <c r="MZR9" s="194"/>
      <c r="MZS9" s="194"/>
      <c r="MZT9" s="195"/>
      <c r="MZU9" s="196"/>
      <c r="MZV9" s="197"/>
      <c r="MZW9" s="197"/>
      <c r="MZX9" s="231"/>
      <c r="MZZ9" s="223"/>
      <c r="NAA9" s="225"/>
      <c r="NAB9" s="226"/>
      <c r="NAC9" s="227"/>
      <c r="NAE9" s="228"/>
      <c r="NAF9" s="229"/>
      <c r="NAG9" s="230"/>
      <c r="NAH9" s="194"/>
      <c r="NAI9" s="194"/>
      <c r="NAJ9" s="195"/>
      <c r="NAK9" s="196"/>
      <c r="NAL9" s="197"/>
      <c r="NAM9" s="197"/>
      <c r="NAN9" s="231"/>
      <c r="NAP9" s="223"/>
      <c r="NAQ9" s="225"/>
      <c r="NAR9" s="226"/>
      <c r="NAS9" s="227"/>
      <c r="NAU9" s="228"/>
      <c r="NAV9" s="229"/>
      <c r="NAW9" s="230"/>
      <c r="NAX9" s="194"/>
      <c r="NAY9" s="194"/>
      <c r="NAZ9" s="195"/>
      <c r="NBA9" s="196"/>
      <c r="NBB9" s="197"/>
      <c r="NBC9" s="197"/>
      <c r="NBD9" s="231"/>
      <c r="NBF9" s="223"/>
      <c r="NBG9" s="225"/>
      <c r="NBH9" s="226"/>
      <c r="NBI9" s="227"/>
      <c r="NBK9" s="228"/>
      <c r="NBL9" s="229"/>
      <c r="NBM9" s="230"/>
      <c r="NBN9" s="194"/>
      <c r="NBO9" s="194"/>
      <c r="NBP9" s="195"/>
      <c r="NBQ9" s="196"/>
      <c r="NBR9" s="197"/>
      <c r="NBS9" s="197"/>
      <c r="NBT9" s="231"/>
      <c r="NBV9" s="223"/>
      <c r="NBW9" s="225"/>
      <c r="NBX9" s="226"/>
      <c r="NBY9" s="227"/>
      <c r="NCA9" s="228"/>
      <c r="NCB9" s="229"/>
      <c r="NCC9" s="230"/>
      <c r="NCD9" s="194"/>
      <c r="NCE9" s="194"/>
      <c r="NCF9" s="195"/>
      <c r="NCG9" s="196"/>
      <c r="NCH9" s="197"/>
      <c r="NCI9" s="197"/>
      <c r="NCJ9" s="231"/>
      <c r="NCL9" s="223"/>
      <c r="NCM9" s="225"/>
      <c r="NCN9" s="226"/>
      <c r="NCO9" s="227"/>
      <c r="NCQ9" s="228"/>
      <c r="NCR9" s="229"/>
      <c r="NCS9" s="230"/>
      <c r="NCT9" s="194"/>
      <c r="NCU9" s="194"/>
      <c r="NCV9" s="195"/>
      <c r="NCW9" s="196"/>
      <c r="NCX9" s="197"/>
      <c r="NCY9" s="197"/>
      <c r="NCZ9" s="231"/>
      <c r="NDB9" s="223"/>
      <c r="NDC9" s="225"/>
      <c r="NDD9" s="226"/>
      <c r="NDE9" s="227"/>
      <c r="NDG9" s="228"/>
      <c r="NDH9" s="229"/>
      <c r="NDI9" s="230"/>
      <c r="NDJ9" s="194"/>
      <c r="NDK9" s="194"/>
      <c r="NDL9" s="195"/>
      <c r="NDM9" s="196"/>
      <c r="NDN9" s="197"/>
      <c r="NDO9" s="197"/>
      <c r="NDP9" s="231"/>
      <c r="NDR9" s="223"/>
      <c r="NDS9" s="225"/>
      <c r="NDT9" s="226"/>
      <c r="NDU9" s="227"/>
      <c r="NDW9" s="228"/>
      <c r="NDX9" s="229"/>
      <c r="NDY9" s="230"/>
      <c r="NDZ9" s="194"/>
      <c r="NEA9" s="194"/>
      <c r="NEB9" s="195"/>
      <c r="NEC9" s="196"/>
      <c r="NED9" s="197"/>
      <c r="NEE9" s="197"/>
      <c r="NEF9" s="231"/>
      <c r="NEH9" s="223"/>
      <c r="NEI9" s="225"/>
      <c r="NEJ9" s="226"/>
      <c r="NEK9" s="227"/>
      <c r="NEM9" s="228"/>
      <c r="NEN9" s="229"/>
      <c r="NEO9" s="230"/>
      <c r="NEP9" s="194"/>
      <c r="NEQ9" s="194"/>
      <c r="NER9" s="195"/>
      <c r="NES9" s="196"/>
      <c r="NET9" s="197"/>
      <c r="NEU9" s="197"/>
      <c r="NEV9" s="231"/>
      <c r="NEX9" s="223"/>
      <c r="NEY9" s="225"/>
      <c r="NEZ9" s="226"/>
      <c r="NFA9" s="227"/>
      <c r="NFC9" s="228"/>
      <c r="NFD9" s="229"/>
      <c r="NFE9" s="230"/>
      <c r="NFF9" s="194"/>
      <c r="NFG9" s="194"/>
      <c r="NFH9" s="195"/>
      <c r="NFI9" s="196"/>
      <c r="NFJ9" s="197"/>
      <c r="NFK9" s="197"/>
      <c r="NFL9" s="231"/>
      <c r="NFN9" s="223"/>
      <c r="NFO9" s="225"/>
      <c r="NFP9" s="226"/>
      <c r="NFQ9" s="227"/>
      <c r="NFS9" s="228"/>
      <c r="NFT9" s="229"/>
      <c r="NFU9" s="230"/>
      <c r="NFV9" s="194"/>
      <c r="NFW9" s="194"/>
      <c r="NFX9" s="195"/>
      <c r="NFY9" s="196"/>
      <c r="NFZ9" s="197"/>
      <c r="NGA9" s="197"/>
      <c r="NGB9" s="231"/>
      <c r="NGD9" s="223"/>
      <c r="NGE9" s="225"/>
      <c r="NGF9" s="226"/>
      <c r="NGG9" s="227"/>
      <c r="NGI9" s="228"/>
      <c r="NGJ9" s="229"/>
      <c r="NGK9" s="230"/>
      <c r="NGL9" s="194"/>
      <c r="NGM9" s="194"/>
      <c r="NGN9" s="195"/>
      <c r="NGO9" s="196"/>
      <c r="NGP9" s="197"/>
      <c r="NGQ9" s="197"/>
      <c r="NGR9" s="231"/>
      <c r="NGT9" s="223"/>
      <c r="NGU9" s="225"/>
      <c r="NGV9" s="226"/>
      <c r="NGW9" s="227"/>
      <c r="NGY9" s="228"/>
      <c r="NGZ9" s="229"/>
      <c r="NHA9" s="230"/>
      <c r="NHB9" s="194"/>
      <c r="NHC9" s="194"/>
      <c r="NHD9" s="195"/>
      <c r="NHE9" s="196"/>
      <c r="NHF9" s="197"/>
      <c r="NHG9" s="197"/>
      <c r="NHH9" s="231"/>
      <c r="NHJ9" s="223"/>
      <c r="NHK9" s="225"/>
      <c r="NHL9" s="226"/>
      <c r="NHM9" s="227"/>
      <c r="NHO9" s="228"/>
      <c r="NHP9" s="229"/>
      <c r="NHQ9" s="230"/>
      <c r="NHR9" s="194"/>
      <c r="NHS9" s="194"/>
      <c r="NHT9" s="195"/>
      <c r="NHU9" s="196"/>
      <c r="NHV9" s="197"/>
      <c r="NHW9" s="197"/>
      <c r="NHX9" s="231"/>
      <c r="NHZ9" s="223"/>
      <c r="NIA9" s="225"/>
      <c r="NIB9" s="226"/>
      <c r="NIC9" s="227"/>
      <c r="NIE9" s="228"/>
      <c r="NIF9" s="229"/>
      <c r="NIG9" s="230"/>
      <c r="NIH9" s="194"/>
      <c r="NII9" s="194"/>
      <c r="NIJ9" s="195"/>
      <c r="NIK9" s="196"/>
      <c r="NIL9" s="197"/>
      <c r="NIM9" s="197"/>
      <c r="NIN9" s="231"/>
      <c r="NIP9" s="223"/>
      <c r="NIQ9" s="225"/>
      <c r="NIR9" s="226"/>
      <c r="NIS9" s="227"/>
      <c r="NIU9" s="228"/>
      <c r="NIV9" s="229"/>
      <c r="NIW9" s="230"/>
      <c r="NIX9" s="194"/>
      <c r="NIY9" s="194"/>
      <c r="NIZ9" s="195"/>
      <c r="NJA9" s="196"/>
      <c r="NJB9" s="197"/>
      <c r="NJC9" s="197"/>
      <c r="NJD9" s="231"/>
      <c r="NJF9" s="223"/>
      <c r="NJG9" s="225"/>
      <c r="NJH9" s="226"/>
      <c r="NJI9" s="227"/>
      <c r="NJK9" s="228"/>
      <c r="NJL9" s="229"/>
      <c r="NJM9" s="230"/>
      <c r="NJN9" s="194"/>
      <c r="NJO9" s="194"/>
      <c r="NJP9" s="195"/>
      <c r="NJQ9" s="196"/>
      <c r="NJR9" s="197"/>
      <c r="NJS9" s="197"/>
      <c r="NJT9" s="231"/>
      <c r="NJV9" s="223"/>
      <c r="NJW9" s="225"/>
      <c r="NJX9" s="226"/>
      <c r="NJY9" s="227"/>
      <c r="NKA9" s="228"/>
      <c r="NKB9" s="229"/>
      <c r="NKC9" s="230"/>
      <c r="NKD9" s="194"/>
      <c r="NKE9" s="194"/>
      <c r="NKF9" s="195"/>
      <c r="NKG9" s="196"/>
      <c r="NKH9" s="197"/>
      <c r="NKI9" s="197"/>
      <c r="NKJ9" s="231"/>
      <c r="NKL9" s="223"/>
      <c r="NKM9" s="225"/>
      <c r="NKN9" s="226"/>
      <c r="NKO9" s="227"/>
      <c r="NKQ9" s="228"/>
      <c r="NKR9" s="229"/>
      <c r="NKS9" s="230"/>
      <c r="NKT9" s="194"/>
      <c r="NKU9" s="194"/>
      <c r="NKV9" s="195"/>
      <c r="NKW9" s="196"/>
      <c r="NKX9" s="197"/>
      <c r="NKY9" s="197"/>
      <c r="NKZ9" s="231"/>
      <c r="NLB9" s="223"/>
      <c r="NLC9" s="225"/>
      <c r="NLD9" s="226"/>
      <c r="NLE9" s="227"/>
      <c r="NLG9" s="228"/>
      <c r="NLH9" s="229"/>
      <c r="NLI9" s="230"/>
      <c r="NLJ9" s="194"/>
      <c r="NLK9" s="194"/>
      <c r="NLL9" s="195"/>
      <c r="NLM9" s="196"/>
      <c r="NLN9" s="197"/>
      <c r="NLO9" s="197"/>
      <c r="NLP9" s="231"/>
      <c r="NLR9" s="223"/>
      <c r="NLS9" s="225"/>
      <c r="NLT9" s="226"/>
      <c r="NLU9" s="227"/>
      <c r="NLW9" s="228"/>
      <c r="NLX9" s="229"/>
      <c r="NLY9" s="230"/>
      <c r="NLZ9" s="194"/>
      <c r="NMA9" s="194"/>
      <c r="NMB9" s="195"/>
      <c r="NMC9" s="196"/>
      <c r="NMD9" s="197"/>
      <c r="NME9" s="197"/>
      <c r="NMF9" s="231"/>
      <c r="NMH9" s="223"/>
      <c r="NMI9" s="225"/>
      <c r="NMJ9" s="226"/>
      <c r="NMK9" s="227"/>
      <c r="NMM9" s="228"/>
      <c r="NMN9" s="229"/>
      <c r="NMO9" s="230"/>
      <c r="NMP9" s="194"/>
      <c r="NMQ9" s="194"/>
      <c r="NMR9" s="195"/>
      <c r="NMS9" s="196"/>
      <c r="NMT9" s="197"/>
      <c r="NMU9" s="197"/>
      <c r="NMV9" s="231"/>
      <c r="NMX9" s="223"/>
      <c r="NMY9" s="225"/>
      <c r="NMZ9" s="226"/>
      <c r="NNA9" s="227"/>
      <c r="NNC9" s="228"/>
      <c r="NND9" s="229"/>
      <c r="NNE9" s="230"/>
      <c r="NNF9" s="194"/>
      <c r="NNG9" s="194"/>
      <c r="NNH9" s="195"/>
      <c r="NNI9" s="196"/>
      <c r="NNJ9" s="197"/>
      <c r="NNK9" s="197"/>
      <c r="NNL9" s="231"/>
      <c r="NNN9" s="223"/>
      <c r="NNO9" s="225"/>
      <c r="NNP9" s="226"/>
      <c r="NNQ9" s="227"/>
      <c r="NNS9" s="228"/>
      <c r="NNT9" s="229"/>
      <c r="NNU9" s="230"/>
      <c r="NNV9" s="194"/>
      <c r="NNW9" s="194"/>
      <c r="NNX9" s="195"/>
      <c r="NNY9" s="196"/>
      <c r="NNZ9" s="197"/>
      <c r="NOA9" s="197"/>
      <c r="NOB9" s="231"/>
      <c r="NOD9" s="223"/>
      <c r="NOE9" s="225"/>
      <c r="NOF9" s="226"/>
      <c r="NOG9" s="227"/>
      <c r="NOI9" s="228"/>
      <c r="NOJ9" s="229"/>
      <c r="NOK9" s="230"/>
      <c r="NOL9" s="194"/>
      <c r="NOM9" s="194"/>
      <c r="NON9" s="195"/>
      <c r="NOO9" s="196"/>
      <c r="NOP9" s="197"/>
      <c r="NOQ9" s="197"/>
      <c r="NOR9" s="231"/>
      <c r="NOT9" s="223"/>
      <c r="NOU9" s="225"/>
      <c r="NOV9" s="226"/>
      <c r="NOW9" s="227"/>
      <c r="NOY9" s="228"/>
      <c r="NOZ9" s="229"/>
      <c r="NPA9" s="230"/>
      <c r="NPB9" s="194"/>
      <c r="NPC9" s="194"/>
      <c r="NPD9" s="195"/>
      <c r="NPE9" s="196"/>
      <c r="NPF9" s="197"/>
      <c r="NPG9" s="197"/>
      <c r="NPH9" s="231"/>
      <c r="NPJ9" s="223"/>
      <c r="NPK9" s="225"/>
      <c r="NPL9" s="226"/>
      <c r="NPM9" s="227"/>
      <c r="NPO9" s="228"/>
      <c r="NPP9" s="229"/>
      <c r="NPQ9" s="230"/>
      <c r="NPR9" s="194"/>
      <c r="NPS9" s="194"/>
      <c r="NPT9" s="195"/>
      <c r="NPU9" s="196"/>
      <c r="NPV9" s="197"/>
      <c r="NPW9" s="197"/>
      <c r="NPX9" s="231"/>
      <c r="NPZ9" s="223"/>
      <c r="NQA9" s="225"/>
      <c r="NQB9" s="226"/>
      <c r="NQC9" s="227"/>
      <c r="NQE9" s="228"/>
      <c r="NQF9" s="229"/>
      <c r="NQG9" s="230"/>
      <c r="NQH9" s="194"/>
      <c r="NQI9" s="194"/>
      <c r="NQJ9" s="195"/>
      <c r="NQK9" s="196"/>
      <c r="NQL9" s="197"/>
      <c r="NQM9" s="197"/>
      <c r="NQN9" s="231"/>
      <c r="NQP9" s="223"/>
      <c r="NQQ9" s="225"/>
      <c r="NQR9" s="226"/>
      <c r="NQS9" s="227"/>
      <c r="NQU9" s="228"/>
      <c r="NQV9" s="229"/>
      <c r="NQW9" s="230"/>
      <c r="NQX9" s="194"/>
      <c r="NQY9" s="194"/>
      <c r="NQZ9" s="195"/>
      <c r="NRA9" s="196"/>
      <c r="NRB9" s="197"/>
      <c r="NRC9" s="197"/>
      <c r="NRD9" s="231"/>
      <c r="NRF9" s="223"/>
      <c r="NRG9" s="225"/>
      <c r="NRH9" s="226"/>
      <c r="NRI9" s="227"/>
      <c r="NRK9" s="228"/>
      <c r="NRL9" s="229"/>
      <c r="NRM9" s="230"/>
      <c r="NRN9" s="194"/>
      <c r="NRO9" s="194"/>
      <c r="NRP9" s="195"/>
      <c r="NRQ9" s="196"/>
      <c r="NRR9" s="197"/>
      <c r="NRS9" s="197"/>
      <c r="NRT9" s="231"/>
      <c r="NRV9" s="223"/>
      <c r="NRW9" s="225"/>
      <c r="NRX9" s="226"/>
      <c r="NRY9" s="227"/>
      <c r="NSA9" s="228"/>
      <c r="NSB9" s="229"/>
      <c r="NSC9" s="230"/>
      <c r="NSD9" s="194"/>
      <c r="NSE9" s="194"/>
      <c r="NSF9" s="195"/>
      <c r="NSG9" s="196"/>
      <c r="NSH9" s="197"/>
      <c r="NSI9" s="197"/>
      <c r="NSJ9" s="231"/>
      <c r="NSL9" s="223"/>
      <c r="NSM9" s="225"/>
      <c r="NSN9" s="226"/>
      <c r="NSO9" s="227"/>
      <c r="NSQ9" s="228"/>
      <c r="NSR9" s="229"/>
      <c r="NSS9" s="230"/>
      <c r="NST9" s="194"/>
      <c r="NSU9" s="194"/>
      <c r="NSV9" s="195"/>
      <c r="NSW9" s="196"/>
      <c r="NSX9" s="197"/>
      <c r="NSY9" s="197"/>
      <c r="NSZ9" s="231"/>
      <c r="NTB9" s="223"/>
      <c r="NTC9" s="225"/>
      <c r="NTD9" s="226"/>
      <c r="NTE9" s="227"/>
      <c r="NTG9" s="228"/>
      <c r="NTH9" s="229"/>
      <c r="NTI9" s="230"/>
      <c r="NTJ9" s="194"/>
      <c r="NTK9" s="194"/>
      <c r="NTL9" s="195"/>
      <c r="NTM9" s="196"/>
      <c r="NTN9" s="197"/>
      <c r="NTO9" s="197"/>
      <c r="NTP9" s="231"/>
      <c r="NTR9" s="223"/>
      <c r="NTS9" s="225"/>
      <c r="NTT9" s="226"/>
      <c r="NTU9" s="227"/>
      <c r="NTW9" s="228"/>
      <c r="NTX9" s="229"/>
      <c r="NTY9" s="230"/>
      <c r="NTZ9" s="194"/>
      <c r="NUA9" s="194"/>
      <c r="NUB9" s="195"/>
      <c r="NUC9" s="196"/>
      <c r="NUD9" s="197"/>
      <c r="NUE9" s="197"/>
      <c r="NUF9" s="231"/>
      <c r="NUH9" s="223"/>
      <c r="NUI9" s="225"/>
      <c r="NUJ9" s="226"/>
      <c r="NUK9" s="227"/>
      <c r="NUM9" s="228"/>
      <c r="NUN9" s="229"/>
      <c r="NUO9" s="230"/>
      <c r="NUP9" s="194"/>
      <c r="NUQ9" s="194"/>
      <c r="NUR9" s="195"/>
      <c r="NUS9" s="196"/>
      <c r="NUT9" s="197"/>
      <c r="NUU9" s="197"/>
      <c r="NUV9" s="231"/>
      <c r="NUX9" s="223"/>
      <c r="NUY9" s="225"/>
      <c r="NUZ9" s="226"/>
      <c r="NVA9" s="227"/>
      <c r="NVC9" s="228"/>
      <c r="NVD9" s="229"/>
      <c r="NVE9" s="230"/>
      <c r="NVF9" s="194"/>
      <c r="NVG9" s="194"/>
      <c r="NVH9" s="195"/>
      <c r="NVI9" s="196"/>
      <c r="NVJ9" s="197"/>
      <c r="NVK9" s="197"/>
      <c r="NVL9" s="231"/>
      <c r="NVN9" s="223"/>
      <c r="NVO9" s="225"/>
      <c r="NVP9" s="226"/>
      <c r="NVQ9" s="227"/>
      <c r="NVS9" s="228"/>
      <c r="NVT9" s="229"/>
      <c r="NVU9" s="230"/>
      <c r="NVV9" s="194"/>
      <c r="NVW9" s="194"/>
      <c r="NVX9" s="195"/>
      <c r="NVY9" s="196"/>
      <c r="NVZ9" s="197"/>
      <c r="NWA9" s="197"/>
      <c r="NWB9" s="231"/>
      <c r="NWD9" s="223"/>
      <c r="NWE9" s="225"/>
      <c r="NWF9" s="226"/>
      <c r="NWG9" s="227"/>
      <c r="NWI9" s="228"/>
      <c r="NWJ9" s="229"/>
      <c r="NWK9" s="230"/>
      <c r="NWL9" s="194"/>
      <c r="NWM9" s="194"/>
      <c r="NWN9" s="195"/>
      <c r="NWO9" s="196"/>
      <c r="NWP9" s="197"/>
      <c r="NWQ9" s="197"/>
      <c r="NWR9" s="231"/>
      <c r="NWT9" s="223"/>
      <c r="NWU9" s="225"/>
      <c r="NWV9" s="226"/>
      <c r="NWW9" s="227"/>
      <c r="NWY9" s="228"/>
      <c r="NWZ9" s="229"/>
      <c r="NXA9" s="230"/>
      <c r="NXB9" s="194"/>
      <c r="NXC9" s="194"/>
      <c r="NXD9" s="195"/>
      <c r="NXE9" s="196"/>
      <c r="NXF9" s="197"/>
      <c r="NXG9" s="197"/>
      <c r="NXH9" s="231"/>
      <c r="NXJ9" s="223"/>
      <c r="NXK9" s="225"/>
      <c r="NXL9" s="226"/>
      <c r="NXM9" s="227"/>
      <c r="NXO9" s="228"/>
      <c r="NXP9" s="229"/>
      <c r="NXQ9" s="230"/>
      <c r="NXR9" s="194"/>
      <c r="NXS9" s="194"/>
      <c r="NXT9" s="195"/>
      <c r="NXU9" s="196"/>
      <c r="NXV9" s="197"/>
      <c r="NXW9" s="197"/>
      <c r="NXX9" s="231"/>
      <c r="NXZ9" s="223"/>
      <c r="NYA9" s="225"/>
      <c r="NYB9" s="226"/>
      <c r="NYC9" s="227"/>
      <c r="NYE9" s="228"/>
      <c r="NYF9" s="229"/>
      <c r="NYG9" s="230"/>
      <c r="NYH9" s="194"/>
      <c r="NYI9" s="194"/>
      <c r="NYJ9" s="195"/>
      <c r="NYK9" s="196"/>
      <c r="NYL9" s="197"/>
      <c r="NYM9" s="197"/>
      <c r="NYN9" s="231"/>
      <c r="NYP9" s="223"/>
      <c r="NYQ9" s="225"/>
      <c r="NYR9" s="226"/>
      <c r="NYS9" s="227"/>
      <c r="NYU9" s="228"/>
      <c r="NYV9" s="229"/>
      <c r="NYW9" s="230"/>
      <c r="NYX9" s="194"/>
      <c r="NYY9" s="194"/>
      <c r="NYZ9" s="195"/>
      <c r="NZA9" s="196"/>
      <c r="NZB9" s="197"/>
      <c r="NZC9" s="197"/>
      <c r="NZD9" s="231"/>
      <c r="NZF9" s="223"/>
      <c r="NZG9" s="225"/>
      <c r="NZH9" s="226"/>
      <c r="NZI9" s="227"/>
      <c r="NZK9" s="228"/>
      <c r="NZL9" s="229"/>
      <c r="NZM9" s="230"/>
      <c r="NZN9" s="194"/>
      <c r="NZO9" s="194"/>
      <c r="NZP9" s="195"/>
      <c r="NZQ9" s="196"/>
      <c r="NZR9" s="197"/>
      <c r="NZS9" s="197"/>
      <c r="NZT9" s="231"/>
      <c r="NZV9" s="223"/>
      <c r="NZW9" s="225"/>
      <c r="NZX9" s="226"/>
      <c r="NZY9" s="227"/>
      <c r="OAA9" s="228"/>
      <c r="OAB9" s="229"/>
      <c r="OAC9" s="230"/>
      <c r="OAD9" s="194"/>
      <c r="OAE9" s="194"/>
      <c r="OAF9" s="195"/>
      <c r="OAG9" s="196"/>
      <c r="OAH9" s="197"/>
      <c r="OAI9" s="197"/>
      <c r="OAJ9" s="231"/>
      <c r="OAL9" s="223"/>
      <c r="OAM9" s="225"/>
      <c r="OAN9" s="226"/>
      <c r="OAO9" s="227"/>
      <c r="OAQ9" s="228"/>
      <c r="OAR9" s="229"/>
      <c r="OAS9" s="230"/>
      <c r="OAT9" s="194"/>
      <c r="OAU9" s="194"/>
      <c r="OAV9" s="195"/>
      <c r="OAW9" s="196"/>
      <c r="OAX9" s="197"/>
      <c r="OAY9" s="197"/>
      <c r="OAZ9" s="231"/>
      <c r="OBB9" s="223"/>
      <c r="OBC9" s="225"/>
      <c r="OBD9" s="226"/>
      <c r="OBE9" s="227"/>
      <c r="OBG9" s="228"/>
      <c r="OBH9" s="229"/>
      <c r="OBI9" s="230"/>
      <c r="OBJ9" s="194"/>
      <c r="OBK9" s="194"/>
      <c r="OBL9" s="195"/>
      <c r="OBM9" s="196"/>
      <c r="OBN9" s="197"/>
      <c r="OBO9" s="197"/>
      <c r="OBP9" s="231"/>
      <c r="OBR9" s="223"/>
      <c r="OBS9" s="225"/>
      <c r="OBT9" s="226"/>
      <c r="OBU9" s="227"/>
      <c r="OBW9" s="228"/>
      <c r="OBX9" s="229"/>
      <c r="OBY9" s="230"/>
      <c r="OBZ9" s="194"/>
      <c r="OCA9" s="194"/>
      <c r="OCB9" s="195"/>
      <c r="OCC9" s="196"/>
      <c r="OCD9" s="197"/>
      <c r="OCE9" s="197"/>
      <c r="OCF9" s="231"/>
      <c r="OCH9" s="223"/>
      <c r="OCI9" s="225"/>
      <c r="OCJ9" s="226"/>
      <c r="OCK9" s="227"/>
      <c r="OCM9" s="228"/>
      <c r="OCN9" s="229"/>
      <c r="OCO9" s="230"/>
      <c r="OCP9" s="194"/>
      <c r="OCQ9" s="194"/>
      <c r="OCR9" s="195"/>
      <c r="OCS9" s="196"/>
      <c r="OCT9" s="197"/>
      <c r="OCU9" s="197"/>
      <c r="OCV9" s="231"/>
      <c r="OCX9" s="223"/>
      <c r="OCY9" s="225"/>
      <c r="OCZ9" s="226"/>
      <c r="ODA9" s="227"/>
      <c r="ODC9" s="228"/>
      <c r="ODD9" s="229"/>
      <c r="ODE9" s="230"/>
      <c r="ODF9" s="194"/>
      <c r="ODG9" s="194"/>
      <c r="ODH9" s="195"/>
      <c r="ODI9" s="196"/>
      <c r="ODJ9" s="197"/>
      <c r="ODK9" s="197"/>
      <c r="ODL9" s="231"/>
      <c r="ODN9" s="223"/>
      <c r="ODO9" s="225"/>
      <c r="ODP9" s="226"/>
      <c r="ODQ9" s="227"/>
      <c r="ODS9" s="228"/>
      <c r="ODT9" s="229"/>
      <c r="ODU9" s="230"/>
      <c r="ODV9" s="194"/>
      <c r="ODW9" s="194"/>
      <c r="ODX9" s="195"/>
      <c r="ODY9" s="196"/>
      <c r="ODZ9" s="197"/>
      <c r="OEA9" s="197"/>
      <c r="OEB9" s="231"/>
      <c r="OED9" s="223"/>
      <c r="OEE9" s="225"/>
      <c r="OEF9" s="226"/>
      <c r="OEG9" s="227"/>
      <c r="OEI9" s="228"/>
      <c r="OEJ9" s="229"/>
      <c r="OEK9" s="230"/>
      <c r="OEL9" s="194"/>
      <c r="OEM9" s="194"/>
      <c r="OEN9" s="195"/>
      <c r="OEO9" s="196"/>
      <c r="OEP9" s="197"/>
      <c r="OEQ9" s="197"/>
      <c r="OER9" s="231"/>
      <c r="OET9" s="223"/>
      <c r="OEU9" s="225"/>
      <c r="OEV9" s="226"/>
      <c r="OEW9" s="227"/>
      <c r="OEY9" s="228"/>
      <c r="OEZ9" s="229"/>
      <c r="OFA9" s="230"/>
      <c r="OFB9" s="194"/>
      <c r="OFC9" s="194"/>
      <c r="OFD9" s="195"/>
      <c r="OFE9" s="196"/>
      <c r="OFF9" s="197"/>
      <c r="OFG9" s="197"/>
      <c r="OFH9" s="231"/>
      <c r="OFJ9" s="223"/>
      <c r="OFK9" s="225"/>
      <c r="OFL9" s="226"/>
      <c r="OFM9" s="227"/>
      <c r="OFO9" s="228"/>
      <c r="OFP9" s="229"/>
      <c r="OFQ9" s="230"/>
      <c r="OFR9" s="194"/>
      <c r="OFS9" s="194"/>
      <c r="OFT9" s="195"/>
      <c r="OFU9" s="196"/>
      <c r="OFV9" s="197"/>
      <c r="OFW9" s="197"/>
      <c r="OFX9" s="231"/>
      <c r="OFZ9" s="223"/>
      <c r="OGA9" s="225"/>
      <c r="OGB9" s="226"/>
      <c r="OGC9" s="227"/>
      <c r="OGE9" s="228"/>
      <c r="OGF9" s="229"/>
      <c r="OGG9" s="230"/>
      <c r="OGH9" s="194"/>
      <c r="OGI9" s="194"/>
      <c r="OGJ9" s="195"/>
      <c r="OGK9" s="196"/>
      <c r="OGL9" s="197"/>
      <c r="OGM9" s="197"/>
      <c r="OGN9" s="231"/>
      <c r="OGP9" s="223"/>
      <c r="OGQ9" s="225"/>
      <c r="OGR9" s="226"/>
      <c r="OGS9" s="227"/>
      <c r="OGU9" s="228"/>
      <c r="OGV9" s="229"/>
      <c r="OGW9" s="230"/>
      <c r="OGX9" s="194"/>
      <c r="OGY9" s="194"/>
      <c r="OGZ9" s="195"/>
      <c r="OHA9" s="196"/>
      <c r="OHB9" s="197"/>
      <c r="OHC9" s="197"/>
      <c r="OHD9" s="231"/>
      <c r="OHF9" s="223"/>
      <c r="OHG9" s="225"/>
      <c r="OHH9" s="226"/>
      <c r="OHI9" s="227"/>
      <c r="OHK9" s="228"/>
      <c r="OHL9" s="229"/>
      <c r="OHM9" s="230"/>
      <c r="OHN9" s="194"/>
      <c r="OHO9" s="194"/>
      <c r="OHP9" s="195"/>
      <c r="OHQ9" s="196"/>
      <c r="OHR9" s="197"/>
      <c r="OHS9" s="197"/>
      <c r="OHT9" s="231"/>
      <c r="OHV9" s="223"/>
      <c r="OHW9" s="225"/>
      <c r="OHX9" s="226"/>
      <c r="OHY9" s="227"/>
      <c r="OIA9" s="228"/>
      <c r="OIB9" s="229"/>
      <c r="OIC9" s="230"/>
      <c r="OID9" s="194"/>
      <c r="OIE9" s="194"/>
      <c r="OIF9" s="195"/>
      <c r="OIG9" s="196"/>
      <c r="OIH9" s="197"/>
      <c r="OII9" s="197"/>
      <c r="OIJ9" s="231"/>
      <c r="OIL9" s="223"/>
      <c r="OIM9" s="225"/>
      <c r="OIN9" s="226"/>
      <c r="OIO9" s="227"/>
      <c r="OIQ9" s="228"/>
      <c r="OIR9" s="229"/>
      <c r="OIS9" s="230"/>
      <c r="OIT9" s="194"/>
      <c r="OIU9" s="194"/>
      <c r="OIV9" s="195"/>
      <c r="OIW9" s="196"/>
      <c r="OIX9" s="197"/>
      <c r="OIY9" s="197"/>
      <c r="OIZ9" s="231"/>
      <c r="OJB9" s="223"/>
      <c r="OJC9" s="225"/>
      <c r="OJD9" s="226"/>
      <c r="OJE9" s="227"/>
      <c r="OJG9" s="228"/>
      <c r="OJH9" s="229"/>
      <c r="OJI9" s="230"/>
      <c r="OJJ9" s="194"/>
      <c r="OJK9" s="194"/>
      <c r="OJL9" s="195"/>
      <c r="OJM9" s="196"/>
      <c r="OJN9" s="197"/>
      <c r="OJO9" s="197"/>
      <c r="OJP9" s="231"/>
      <c r="OJR9" s="223"/>
      <c r="OJS9" s="225"/>
      <c r="OJT9" s="226"/>
      <c r="OJU9" s="227"/>
      <c r="OJW9" s="228"/>
      <c r="OJX9" s="229"/>
      <c r="OJY9" s="230"/>
      <c r="OJZ9" s="194"/>
      <c r="OKA9" s="194"/>
      <c r="OKB9" s="195"/>
      <c r="OKC9" s="196"/>
      <c r="OKD9" s="197"/>
      <c r="OKE9" s="197"/>
      <c r="OKF9" s="231"/>
      <c r="OKH9" s="223"/>
      <c r="OKI9" s="225"/>
      <c r="OKJ9" s="226"/>
      <c r="OKK9" s="227"/>
      <c r="OKM9" s="228"/>
      <c r="OKN9" s="229"/>
      <c r="OKO9" s="230"/>
      <c r="OKP9" s="194"/>
      <c r="OKQ9" s="194"/>
      <c r="OKR9" s="195"/>
      <c r="OKS9" s="196"/>
      <c r="OKT9" s="197"/>
      <c r="OKU9" s="197"/>
      <c r="OKV9" s="231"/>
      <c r="OKX9" s="223"/>
      <c r="OKY9" s="225"/>
      <c r="OKZ9" s="226"/>
      <c r="OLA9" s="227"/>
      <c r="OLC9" s="228"/>
      <c r="OLD9" s="229"/>
      <c r="OLE9" s="230"/>
      <c r="OLF9" s="194"/>
      <c r="OLG9" s="194"/>
      <c r="OLH9" s="195"/>
      <c r="OLI9" s="196"/>
      <c r="OLJ9" s="197"/>
      <c r="OLK9" s="197"/>
      <c r="OLL9" s="231"/>
      <c r="OLN9" s="223"/>
      <c r="OLO9" s="225"/>
      <c r="OLP9" s="226"/>
      <c r="OLQ9" s="227"/>
      <c r="OLS9" s="228"/>
      <c r="OLT9" s="229"/>
      <c r="OLU9" s="230"/>
      <c r="OLV9" s="194"/>
      <c r="OLW9" s="194"/>
      <c r="OLX9" s="195"/>
      <c r="OLY9" s="196"/>
      <c r="OLZ9" s="197"/>
      <c r="OMA9" s="197"/>
      <c r="OMB9" s="231"/>
      <c r="OMD9" s="223"/>
      <c r="OME9" s="225"/>
      <c r="OMF9" s="226"/>
      <c r="OMG9" s="227"/>
      <c r="OMI9" s="228"/>
      <c r="OMJ9" s="229"/>
      <c r="OMK9" s="230"/>
      <c r="OML9" s="194"/>
      <c r="OMM9" s="194"/>
      <c r="OMN9" s="195"/>
      <c r="OMO9" s="196"/>
      <c r="OMP9" s="197"/>
      <c r="OMQ9" s="197"/>
      <c r="OMR9" s="231"/>
      <c r="OMT9" s="223"/>
      <c r="OMU9" s="225"/>
      <c r="OMV9" s="226"/>
      <c r="OMW9" s="227"/>
      <c r="OMY9" s="228"/>
      <c r="OMZ9" s="229"/>
      <c r="ONA9" s="230"/>
      <c r="ONB9" s="194"/>
      <c r="ONC9" s="194"/>
      <c r="OND9" s="195"/>
      <c r="ONE9" s="196"/>
      <c r="ONF9" s="197"/>
      <c r="ONG9" s="197"/>
      <c r="ONH9" s="231"/>
      <c r="ONJ9" s="223"/>
      <c r="ONK9" s="225"/>
      <c r="ONL9" s="226"/>
      <c r="ONM9" s="227"/>
      <c r="ONO9" s="228"/>
      <c r="ONP9" s="229"/>
      <c r="ONQ9" s="230"/>
      <c r="ONR9" s="194"/>
      <c r="ONS9" s="194"/>
      <c r="ONT9" s="195"/>
      <c r="ONU9" s="196"/>
      <c r="ONV9" s="197"/>
      <c r="ONW9" s="197"/>
      <c r="ONX9" s="231"/>
      <c r="ONZ9" s="223"/>
      <c r="OOA9" s="225"/>
      <c r="OOB9" s="226"/>
      <c r="OOC9" s="227"/>
      <c r="OOE9" s="228"/>
      <c r="OOF9" s="229"/>
      <c r="OOG9" s="230"/>
      <c r="OOH9" s="194"/>
      <c r="OOI9" s="194"/>
      <c r="OOJ9" s="195"/>
      <c r="OOK9" s="196"/>
      <c r="OOL9" s="197"/>
      <c r="OOM9" s="197"/>
      <c r="OON9" s="231"/>
      <c r="OOP9" s="223"/>
      <c r="OOQ9" s="225"/>
      <c r="OOR9" s="226"/>
      <c r="OOS9" s="227"/>
      <c r="OOU9" s="228"/>
      <c r="OOV9" s="229"/>
      <c r="OOW9" s="230"/>
      <c r="OOX9" s="194"/>
      <c r="OOY9" s="194"/>
      <c r="OOZ9" s="195"/>
      <c r="OPA9" s="196"/>
      <c r="OPB9" s="197"/>
      <c r="OPC9" s="197"/>
      <c r="OPD9" s="231"/>
      <c r="OPF9" s="223"/>
      <c r="OPG9" s="225"/>
      <c r="OPH9" s="226"/>
      <c r="OPI9" s="227"/>
      <c r="OPK9" s="228"/>
      <c r="OPL9" s="229"/>
      <c r="OPM9" s="230"/>
      <c r="OPN9" s="194"/>
      <c r="OPO9" s="194"/>
      <c r="OPP9" s="195"/>
      <c r="OPQ9" s="196"/>
      <c r="OPR9" s="197"/>
      <c r="OPS9" s="197"/>
      <c r="OPT9" s="231"/>
      <c r="OPV9" s="223"/>
      <c r="OPW9" s="225"/>
      <c r="OPX9" s="226"/>
      <c r="OPY9" s="227"/>
      <c r="OQA9" s="228"/>
      <c r="OQB9" s="229"/>
      <c r="OQC9" s="230"/>
      <c r="OQD9" s="194"/>
      <c r="OQE9" s="194"/>
      <c r="OQF9" s="195"/>
      <c r="OQG9" s="196"/>
      <c r="OQH9" s="197"/>
      <c r="OQI9" s="197"/>
      <c r="OQJ9" s="231"/>
      <c r="OQL9" s="223"/>
      <c r="OQM9" s="225"/>
      <c r="OQN9" s="226"/>
      <c r="OQO9" s="227"/>
      <c r="OQQ9" s="228"/>
      <c r="OQR9" s="229"/>
      <c r="OQS9" s="230"/>
      <c r="OQT9" s="194"/>
      <c r="OQU9" s="194"/>
      <c r="OQV9" s="195"/>
      <c r="OQW9" s="196"/>
      <c r="OQX9" s="197"/>
      <c r="OQY9" s="197"/>
      <c r="OQZ9" s="231"/>
      <c r="ORB9" s="223"/>
      <c r="ORC9" s="225"/>
      <c r="ORD9" s="226"/>
      <c r="ORE9" s="227"/>
      <c r="ORG9" s="228"/>
      <c r="ORH9" s="229"/>
      <c r="ORI9" s="230"/>
      <c r="ORJ9" s="194"/>
      <c r="ORK9" s="194"/>
      <c r="ORL9" s="195"/>
      <c r="ORM9" s="196"/>
      <c r="ORN9" s="197"/>
      <c r="ORO9" s="197"/>
      <c r="ORP9" s="231"/>
      <c r="ORR9" s="223"/>
      <c r="ORS9" s="225"/>
      <c r="ORT9" s="226"/>
      <c r="ORU9" s="227"/>
      <c r="ORW9" s="228"/>
      <c r="ORX9" s="229"/>
      <c r="ORY9" s="230"/>
      <c r="ORZ9" s="194"/>
      <c r="OSA9" s="194"/>
      <c r="OSB9" s="195"/>
      <c r="OSC9" s="196"/>
      <c r="OSD9" s="197"/>
      <c r="OSE9" s="197"/>
      <c r="OSF9" s="231"/>
      <c r="OSH9" s="223"/>
      <c r="OSI9" s="225"/>
      <c r="OSJ9" s="226"/>
      <c r="OSK9" s="227"/>
      <c r="OSM9" s="228"/>
      <c r="OSN9" s="229"/>
      <c r="OSO9" s="230"/>
      <c r="OSP9" s="194"/>
      <c r="OSQ9" s="194"/>
      <c r="OSR9" s="195"/>
      <c r="OSS9" s="196"/>
      <c r="OST9" s="197"/>
      <c r="OSU9" s="197"/>
      <c r="OSV9" s="231"/>
      <c r="OSX9" s="223"/>
      <c r="OSY9" s="225"/>
      <c r="OSZ9" s="226"/>
      <c r="OTA9" s="227"/>
      <c r="OTC9" s="228"/>
      <c r="OTD9" s="229"/>
      <c r="OTE9" s="230"/>
      <c r="OTF9" s="194"/>
      <c r="OTG9" s="194"/>
      <c r="OTH9" s="195"/>
      <c r="OTI9" s="196"/>
      <c r="OTJ9" s="197"/>
      <c r="OTK9" s="197"/>
      <c r="OTL9" s="231"/>
      <c r="OTN9" s="223"/>
      <c r="OTO9" s="225"/>
      <c r="OTP9" s="226"/>
      <c r="OTQ9" s="227"/>
      <c r="OTS9" s="228"/>
      <c r="OTT9" s="229"/>
      <c r="OTU9" s="230"/>
      <c r="OTV9" s="194"/>
      <c r="OTW9" s="194"/>
      <c r="OTX9" s="195"/>
      <c r="OTY9" s="196"/>
      <c r="OTZ9" s="197"/>
      <c r="OUA9" s="197"/>
      <c r="OUB9" s="231"/>
      <c r="OUD9" s="223"/>
      <c r="OUE9" s="225"/>
      <c r="OUF9" s="226"/>
      <c r="OUG9" s="227"/>
      <c r="OUI9" s="228"/>
      <c r="OUJ9" s="229"/>
      <c r="OUK9" s="230"/>
      <c r="OUL9" s="194"/>
      <c r="OUM9" s="194"/>
      <c r="OUN9" s="195"/>
      <c r="OUO9" s="196"/>
      <c r="OUP9" s="197"/>
      <c r="OUQ9" s="197"/>
      <c r="OUR9" s="231"/>
      <c r="OUT9" s="223"/>
      <c r="OUU9" s="225"/>
      <c r="OUV9" s="226"/>
      <c r="OUW9" s="227"/>
      <c r="OUY9" s="228"/>
      <c r="OUZ9" s="229"/>
      <c r="OVA9" s="230"/>
      <c r="OVB9" s="194"/>
      <c r="OVC9" s="194"/>
      <c r="OVD9" s="195"/>
      <c r="OVE9" s="196"/>
      <c r="OVF9" s="197"/>
      <c r="OVG9" s="197"/>
      <c r="OVH9" s="231"/>
      <c r="OVJ9" s="223"/>
      <c r="OVK9" s="225"/>
      <c r="OVL9" s="226"/>
      <c r="OVM9" s="227"/>
      <c r="OVO9" s="228"/>
      <c r="OVP9" s="229"/>
      <c r="OVQ9" s="230"/>
      <c r="OVR9" s="194"/>
      <c r="OVS9" s="194"/>
      <c r="OVT9" s="195"/>
      <c r="OVU9" s="196"/>
      <c r="OVV9" s="197"/>
      <c r="OVW9" s="197"/>
      <c r="OVX9" s="231"/>
      <c r="OVZ9" s="223"/>
      <c r="OWA9" s="225"/>
      <c r="OWB9" s="226"/>
      <c r="OWC9" s="227"/>
      <c r="OWE9" s="228"/>
      <c r="OWF9" s="229"/>
      <c r="OWG9" s="230"/>
      <c r="OWH9" s="194"/>
      <c r="OWI9" s="194"/>
      <c r="OWJ9" s="195"/>
      <c r="OWK9" s="196"/>
      <c r="OWL9" s="197"/>
      <c r="OWM9" s="197"/>
      <c r="OWN9" s="231"/>
      <c r="OWP9" s="223"/>
      <c r="OWQ9" s="225"/>
      <c r="OWR9" s="226"/>
      <c r="OWS9" s="227"/>
      <c r="OWU9" s="228"/>
      <c r="OWV9" s="229"/>
      <c r="OWW9" s="230"/>
      <c r="OWX9" s="194"/>
      <c r="OWY9" s="194"/>
      <c r="OWZ9" s="195"/>
      <c r="OXA9" s="196"/>
      <c r="OXB9" s="197"/>
      <c r="OXC9" s="197"/>
      <c r="OXD9" s="231"/>
      <c r="OXF9" s="223"/>
      <c r="OXG9" s="225"/>
      <c r="OXH9" s="226"/>
      <c r="OXI9" s="227"/>
      <c r="OXK9" s="228"/>
      <c r="OXL9" s="229"/>
      <c r="OXM9" s="230"/>
      <c r="OXN9" s="194"/>
      <c r="OXO9" s="194"/>
      <c r="OXP9" s="195"/>
      <c r="OXQ9" s="196"/>
      <c r="OXR9" s="197"/>
      <c r="OXS9" s="197"/>
      <c r="OXT9" s="231"/>
      <c r="OXV9" s="223"/>
      <c r="OXW9" s="225"/>
      <c r="OXX9" s="226"/>
      <c r="OXY9" s="227"/>
      <c r="OYA9" s="228"/>
      <c r="OYB9" s="229"/>
      <c r="OYC9" s="230"/>
      <c r="OYD9" s="194"/>
      <c r="OYE9" s="194"/>
      <c r="OYF9" s="195"/>
      <c r="OYG9" s="196"/>
      <c r="OYH9" s="197"/>
      <c r="OYI9" s="197"/>
      <c r="OYJ9" s="231"/>
      <c r="OYL9" s="223"/>
      <c r="OYM9" s="225"/>
      <c r="OYN9" s="226"/>
      <c r="OYO9" s="227"/>
      <c r="OYQ9" s="228"/>
      <c r="OYR9" s="229"/>
      <c r="OYS9" s="230"/>
      <c r="OYT9" s="194"/>
      <c r="OYU9" s="194"/>
      <c r="OYV9" s="195"/>
      <c r="OYW9" s="196"/>
      <c r="OYX9" s="197"/>
      <c r="OYY9" s="197"/>
      <c r="OYZ9" s="231"/>
      <c r="OZB9" s="223"/>
      <c r="OZC9" s="225"/>
      <c r="OZD9" s="226"/>
      <c r="OZE9" s="227"/>
      <c r="OZG9" s="228"/>
      <c r="OZH9" s="229"/>
      <c r="OZI9" s="230"/>
      <c r="OZJ9" s="194"/>
      <c r="OZK9" s="194"/>
      <c r="OZL9" s="195"/>
      <c r="OZM9" s="196"/>
      <c r="OZN9" s="197"/>
      <c r="OZO9" s="197"/>
      <c r="OZP9" s="231"/>
      <c r="OZR9" s="223"/>
      <c r="OZS9" s="225"/>
      <c r="OZT9" s="226"/>
      <c r="OZU9" s="227"/>
      <c r="OZW9" s="228"/>
      <c r="OZX9" s="229"/>
      <c r="OZY9" s="230"/>
      <c r="OZZ9" s="194"/>
      <c r="PAA9" s="194"/>
      <c r="PAB9" s="195"/>
      <c r="PAC9" s="196"/>
      <c r="PAD9" s="197"/>
      <c r="PAE9" s="197"/>
      <c r="PAF9" s="231"/>
      <c r="PAH9" s="223"/>
      <c r="PAI9" s="225"/>
      <c r="PAJ9" s="226"/>
      <c r="PAK9" s="227"/>
      <c r="PAM9" s="228"/>
      <c r="PAN9" s="229"/>
      <c r="PAO9" s="230"/>
      <c r="PAP9" s="194"/>
      <c r="PAQ9" s="194"/>
      <c r="PAR9" s="195"/>
      <c r="PAS9" s="196"/>
      <c r="PAT9" s="197"/>
      <c r="PAU9" s="197"/>
      <c r="PAV9" s="231"/>
      <c r="PAX9" s="223"/>
      <c r="PAY9" s="225"/>
      <c r="PAZ9" s="226"/>
      <c r="PBA9" s="227"/>
      <c r="PBC9" s="228"/>
      <c r="PBD9" s="229"/>
      <c r="PBE9" s="230"/>
      <c r="PBF9" s="194"/>
      <c r="PBG9" s="194"/>
      <c r="PBH9" s="195"/>
      <c r="PBI9" s="196"/>
      <c r="PBJ9" s="197"/>
      <c r="PBK9" s="197"/>
      <c r="PBL9" s="231"/>
      <c r="PBN9" s="223"/>
      <c r="PBO9" s="225"/>
      <c r="PBP9" s="226"/>
      <c r="PBQ9" s="227"/>
      <c r="PBS9" s="228"/>
      <c r="PBT9" s="229"/>
      <c r="PBU9" s="230"/>
      <c r="PBV9" s="194"/>
      <c r="PBW9" s="194"/>
      <c r="PBX9" s="195"/>
      <c r="PBY9" s="196"/>
      <c r="PBZ9" s="197"/>
      <c r="PCA9" s="197"/>
      <c r="PCB9" s="231"/>
      <c r="PCD9" s="223"/>
      <c r="PCE9" s="225"/>
      <c r="PCF9" s="226"/>
      <c r="PCG9" s="227"/>
      <c r="PCI9" s="228"/>
      <c r="PCJ9" s="229"/>
      <c r="PCK9" s="230"/>
      <c r="PCL9" s="194"/>
      <c r="PCM9" s="194"/>
      <c r="PCN9" s="195"/>
      <c r="PCO9" s="196"/>
      <c r="PCP9" s="197"/>
      <c r="PCQ9" s="197"/>
      <c r="PCR9" s="231"/>
      <c r="PCT9" s="223"/>
      <c r="PCU9" s="225"/>
      <c r="PCV9" s="226"/>
      <c r="PCW9" s="227"/>
      <c r="PCY9" s="228"/>
      <c r="PCZ9" s="229"/>
      <c r="PDA9" s="230"/>
      <c r="PDB9" s="194"/>
      <c r="PDC9" s="194"/>
      <c r="PDD9" s="195"/>
      <c r="PDE9" s="196"/>
      <c r="PDF9" s="197"/>
      <c r="PDG9" s="197"/>
      <c r="PDH9" s="231"/>
      <c r="PDJ9" s="223"/>
      <c r="PDK9" s="225"/>
      <c r="PDL9" s="226"/>
      <c r="PDM9" s="227"/>
      <c r="PDO9" s="228"/>
      <c r="PDP9" s="229"/>
      <c r="PDQ9" s="230"/>
      <c r="PDR9" s="194"/>
      <c r="PDS9" s="194"/>
      <c r="PDT9" s="195"/>
      <c r="PDU9" s="196"/>
      <c r="PDV9" s="197"/>
      <c r="PDW9" s="197"/>
      <c r="PDX9" s="231"/>
      <c r="PDZ9" s="223"/>
      <c r="PEA9" s="225"/>
      <c r="PEB9" s="226"/>
      <c r="PEC9" s="227"/>
      <c r="PEE9" s="228"/>
      <c r="PEF9" s="229"/>
      <c r="PEG9" s="230"/>
      <c r="PEH9" s="194"/>
      <c r="PEI9" s="194"/>
      <c r="PEJ9" s="195"/>
      <c r="PEK9" s="196"/>
      <c r="PEL9" s="197"/>
      <c r="PEM9" s="197"/>
      <c r="PEN9" s="231"/>
      <c r="PEP9" s="223"/>
      <c r="PEQ9" s="225"/>
      <c r="PER9" s="226"/>
      <c r="PES9" s="227"/>
      <c r="PEU9" s="228"/>
      <c r="PEV9" s="229"/>
      <c r="PEW9" s="230"/>
      <c r="PEX9" s="194"/>
      <c r="PEY9" s="194"/>
      <c r="PEZ9" s="195"/>
      <c r="PFA9" s="196"/>
      <c r="PFB9" s="197"/>
      <c r="PFC9" s="197"/>
      <c r="PFD9" s="231"/>
      <c r="PFF9" s="223"/>
      <c r="PFG9" s="225"/>
      <c r="PFH9" s="226"/>
      <c r="PFI9" s="227"/>
      <c r="PFK9" s="228"/>
      <c r="PFL9" s="229"/>
      <c r="PFM9" s="230"/>
      <c r="PFN9" s="194"/>
      <c r="PFO9" s="194"/>
      <c r="PFP9" s="195"/>
      <c r="PFQ9" s="196"/>
      <c r="PFR9" s="197"/>
      <c r="PFS9" s="197"/>
      <c r="PFT9" s="231"/>
      <c r="PFV9" s="223"/>
      <c r="PFW9" s="225"/>
      <c r="PFX9" s="226"/>
      <c r="PFY9" s="227"/>
      <c r="PGA9" s="228"/>
      <c r="PGB9" s="229"/>
      <c r="PGC9" s="230"/>
      <c r="PGD9" s="194"/>
      <c r="PGE9" s="194"/>
      <c r="PGF9" s="195"/>
      <c r="PGG9" s="196"/>
      <c r="PGH9" s="197"/>
      <c r="PGI9" s="197"/>
      <c r="PGJ9" s="231"/>
      <c r="PGL9" s="223"/>
      <c r="PGM9" s="225"/>
      <c r="PGN9" s="226"/>
      <c r="PGO9" s="227"/>
      <c r="PGQ9" s="228"/>
      <c r="PGR9" s="229"/>
      <c r="PGS9" s="230"/>
      <c r="PGT9" s="194"/>
      <c r="PGU9" s="194"/>
      <c r="PGV9" s="195"/>
      <c r="PGW9" s="196"/>
      <c r="PGX9" s="197"/>
      <c r="PGY9" s="197"/>
      <c r="PGZ9" s="231"/>
      <c r="PHB9" s="223"/>
      <c r="PHC9" s="225"/>
      <c r="PHD9" s="226"/>
      <c r="PHE9" s="227"/>
      <c r="PHG9" s="228"/>
      <c r="PHH9" s="229"/>
      <c r="PHI9" s="230"/>
      <c r="PHJ9" s="194"/>
      <c r="PHK9" s="194"/>
      <c r="PHL9" s="195"/>
      <c r="PHM9" s="196"/>
      <c r="PHN9" s="197"/>
      <c r="PHO9" s="197"/>
      <c r="PHP9" s="231"/>
      <c r="PHR9" s="223"/>
      <c r="PHS9" s="225"/>
      <c r="PHT9" s="226"/>
      <c r="PHU9" s="227"/>
      <c r="PHW9" s="228"/>
      <c r="PHX9" s="229"/>
      <c r="PHY9" s="230"/>
      <c r="PHZ9" s="194"/>
      <c r="PIA9" s="194"/>
      <c r="PIB9" s="195"/>
      <c r="PIC9" s="196"/>
      <c r="PID9" s="197"/>
      <c r="PIE9" s="197"/>
      <c r="PIF9" s="231"/>
      <c r="PIH9" s="223"/>
      <c r="PII9" s="225"/>
      <c r="PIJ9" s="226"/>
      <c r="PIK9" s="227"/>
      <c r="PIM9" s="228"/>
      <c r="PIN9" s="229"/>
      <c r="PIO9" s="230"/>
      <c r="PIP9" s="194"/>
      <c r="PIQ9" s="194"/>
      <c r="PIR9" s="195"/>
      <c r="PIS9" s="196"/>
      <c r="PIT9" s="197"/>
      <c r="PIU9" s="197"/>
      <c r="PIV9" s="231"/>
      <c r="PIX9" s="223"/>
      <c r="PIY9" s="225"/>
      <c r="PIZ9" s="226"/>
      <c r="PJA9" s="227"/>
      <c r="PJC9" s="228"/>
      <c r="PJD9" s="229"/>
      <c r="PJE9" s="230"/>
      <c r="PJF9" s="194"/>
      <c r="PJG9" s="194"/>
      <c r="PJH9" s="195"/>
      <c r="PJI9" s="196"/>
      <c r="PJJ9" s="197"/>
      <c r="PJK9" s="197"/>
      <c r="PJL9" s="231"/>
      <c r="PJN9" s="223"/>
      <c r="PJO9" s="225"/>
      <c r="PJP9" s="226"/>
      <c r="PJQ9" s="227"/>
      <c r="PJS9" s="228"/>
      <c r="PJT9" s="229"/>
      <c r="PJU9" s="230"/>
      <c r="PJV9" s="194"/>
      <c r="PJW9" s="194"/>
      <c r="PJX9" s="195"/>
      <c r="PJY9" s="196"/>
      <c r="PJZ9" s="197"/>
      <c r="PKA9" s="197"/>
      <c r="PKB9" s="231"/>
      <c r="PKD9" s="223"/>
      <c r="PKE9" s="225"/>
      <c r="PKF9" s="226"/>
      <c r="PKG9" s="227"/>
      <c r="PKI9" s="228"/>
      <c r="PKJ9" s="229"/>
      <c r="PKK9" s="230"/>
      <c r="PKL9" s="194"/>
      <c r="PKM9" s="194"/>
      <c r="PKN9" s="195"/>
      <c r="PKO9" s="196"/>
      <c r="PKP9" s="197"/>
      <c r="PKQ9" s="197"/>
      <c r="PKR9" s="231"/>
      <c r="PKT9" s="223"/>
      <c r="PKU9" s="225"/>
      <c r="PKV9" s="226"/>
      <c r="PKW9" s="227"/>
      <c r="PKY9" s="228"/>
      <c r="PKZ9" s="229"/>
      <c r="PLA9" s="230"/>
      <c r="PLB9" s="194"/>
      <c r="PLC9" s="194"/>
      <c r="PLD9" s="195"/>
      <c r="PLE9" s="196"/>
      <c r="PLF9" s="197"/>
      <c r="PLG9" s="197"/>
      <c r="PLH9" s="231"/>
      <c r="PLJ9" s="223"/>
      <c r="PLK9" s="225"/>
      <c r="PLL9" s="226"/>
      <c r="PLM9" s="227"/>
      <c r="PLO9" s="228"/>
      <c r="PLP9" s="229"/>
      <c r="PLQ9" s="230"/>
      <c r="PLR9" s="194"/>
      <c r="PLS9" s="194"/>
      <c r="PLT9" s="195"/>
      <c r="PLU9" s="196"/>
      <c r="PLV9" s="197"/>
      <c r="PLW9" s="197"/>
      <c r="PLX9" s="231"/>
      <c r="PLZ9" s="223"/>
      <c r="PMA9" s="225"/>
      <c r="PMB9" s="226"/>
      <c r="PMC9" s="227"/>
      <c r="PME9" s="228"/>
      <c r="PMF9" s="229"/>
      <c r="PMG9" s="230"/>
      <c r="PMH9" s="194"/>
      <c r="PMI9" s="194"/>
      <c r="PMJ9" s="195"/>
      <c r="PMK9" s="196"/>
      <c r="PML9" s="197"/>
      <c r="PMM9" s="197"/>
      <c r="PMN9" s="231"/>
      <c r="PMP9" s="223"/>
      <c r="PMQ9" s="225"/>
      <c r="PMR9" s="226"/>
      <c r="PMS9" s="227"/>
      <c r="PMU9" s="228"/>
      <c r="PMV9" s="229"/>
      <c r="PMW9" s="230"/>
      <c r="PMX9" s="194"/>
      <c r="PMY9" s="194"/>
      <c r="PMZ9" s="195"/>
      <c r="PNA9" s="196"/>
      <c r="PNB9" s="197"/>
      <c r="PNC9" s="197"/>
      <c r="PND9" s="231"/>
      <c r="PNF9" s="223"/>
      <c r="PNG9" s="225"/>
      <c r="PNH9" s="226"/>
      <c r="PNI9" s="227"/>
      <c r="PNK9" s="228"/>
      <c r="PNL9" s="229"/>
      <c r="PNM9" s="230"/>
      <c r="PNN9" s="194"/>
      <c r="PNO9" s="194"/>
      <c r="PNP9" s="195"/>
      <c r="PNQ9" s="196"/>
      <c r="PNR9" s="197"/>
      <c r="PNS9" s="197"/>
      <c r="PNT9" s="231"/>
      <c r="PNV9" s="223"/>
      <c r="PNW9" s="225"/>
      <c r="PNX9" s="226"/>
      <c r="PNY9" s="227"/>
      <c r="POA9" s="228"/>
      <c r="POB9" s="229"/>
      <c r="POC9" s="230"/>
      <c r="POD9" s="194"/>
      <c r="POE9" s="194"/>
      <c r="POF9" s="195"/>
      <c r="POG9" s="196"/>
      <c r="POH9" s="197"/>
      <c r="POI9" s="197"/>
      <c r="POJ9" s="231"/>
      <c r="POL9" s="223"/>
      <c r="POM9" s="225"/>
      <c r="PON9" s="226"/>
      <c r="POO9" s="227"/>
      <c r="POQ9" s="228"/>
      <c r="POR9" s="229"/>
      <c r="POS9" s="230"/>
      <c r="POT9" s="194"/>
      <c r="POU9" s="194"/>
      <c r="POV9" s="195"/>
      <c r="POW9" s="196"/>
      <c r="POX9" s="197"/>
      <c r="POY9" s="197"/>
      <c r="POZ9" s="231"/>
      <c r="PPB9" s="223"/>
      <c r="PPC9" s="225"/>
      <c r="PPD9" s="226"/>
      <c r="PPE9" s="227"/>
      <c r="PPG9" s="228"/>
      <c r="PPH9" s="229"/>
      <c r="PPI9" s="230"/>
      <c r="PPJ9" s="194"/>
      <c r="PPK9" s="194"/>
      <c r="PPL9" s="195"/>
      <c r="PPM9" s="196"/>
      <c r="PPN9" s="197"/>
      <c r="PPO9" s="197"/>
      <c r="PPP9" s="231"/>
      <c r="PPR9" s="223"/>
      <c r="PPS9" s="225"/>
      <c r="PPT9" s="226"/>
      <c r="PPU9" s="227"/>
      <c r="PPW9" s="228"/>
      <c r="PPX9" s="229"/>
      <c r="PPY9" s="230"/>
      <c r="PPZ9" s="194"/>
      <c r="PQA9" s="194"/>
      <c r="PQB9" s="195"/>
      <c r="PQC9" s="196"/>
      <c r="PQD9" s="197"/>
      <c r="PQE9" s="197"/>
      <c r="PQF9" s="231"/>
      <c r="PQH9" s="223"/>
      <c r="PQI9" s="225"/>
      <c r="PQJ9" s="226"/>
      <c r="PQK9" s="227"/>
      <c r="PQM9" s="228"/>
      <c r="PQN9" s="229"/>
      <c r="PQO9" s="230"/>
      <c r="PQP9" s="194"/>
      <c r="PQQ9" s="194"/>
      <c r="PQR9" s="195"/>
      <c r="PQS9" s="196"/>
      <c r="PQT9" s="197"/>
      <c r="PQU9" s="197"/>
      <c r="PQV9" s="231"/>
      <c r="PQX9" s="223"/>
      <c r="PQY9" s="225"/>
      <c r="PQZ9" s="226"/>
      <c r="PRA9" s="227"/>
      <c r="PRC9" s="228"/>
      <c r="PRD9" s="229"/>
      <c r="PRE9" s="230"/>
      <c r="PRF9" s="194"/>
      <c r="PRG9" s="194"/>
      <c r="PRH9" s="195"/>
      <c r="PRI9" s="196"/>
      <c r="PRJ9" s="197"/>
      <c r="PRK9" s="197"/>
      <c r="PRL9" s="231"/>
      <c r="PRN9" s="223"/>
      <c r="PRO9" s="225"/>
      <c r="PRP9" s="226"/>
      <c r="PRQ9" s="227"/>
      <c r="PRS9" s="228"/>
      <c r="PRT9" s="229"/>
      <c r="PRU9" s="230"/>
      <c r="PRV9" s="194"/>
      <c r="PRW9" s="194"/>
      <c r="PRX9" s="195"/>
      <c r="PRY9" s="196"/>
      <c r="PRZ9" s="197"/>
      <c r="PSA9" s="197"/>
      <c r="PSB9" s="231"/>
      <c r="PSD9" s="223"/>
      <c r="PSE9" s="225"/>
      <c r="PSF9" s="226"/>
      <c r="PSG9" s="227"/>
      <c r="PSI9" s="228"/>
      <c r="PSJ9" s="229"/>
      <c r="PSK9" s="230"/>
      <c r="PSL9" s="194"/>
      <c r="PSM9" s="194"/>
      <c r="PSN9" s="195"/>
      <c r="PSO9" s="196"/>
      <c r="PSP9" s="197"/>
      <c r="PSQ9" s="197"/>
      <c r="PSR9" s="231"/>
      <c r="PST9" s="223"/>
      <c r="PSU9" s="225"/>
      <c r="PSV9" s="226"/>
      <c r="PSW9" s="227"/>
      <c r="PSY9" s="228"/>
      <c r="PSZ9" s="229"/>
      <c r="PTA9" s="230"/>
      <c r="PTB9" s="194"/>
      <c r="PTC9" s="194"/>
      <c r="PTD9" s="195"/>
      <c r="PTE9" s="196"/>
      <c r="PTF9" s="197"/>
      <c r="PTG9" s="197"/>
      <c r="PTH9" s="231"/>
      <c r="PTJ9" s="223"/>
      <c r="PTK9" s="225"/>
      <c r="PTL9" s="226"/>
      <c r="PTM9" s="227"/>
      <c r="PTO9" s="228"/>
      <c r="PTP9" s="229"/>
      <c r="PTQ9" s="230"/>
      <c r="PTR9" s="194"/>
      <c r="PTS9" s="194"/>
      <c r="PTT9" s="195"/>
      <c r="PTU9" s="196"/>
      <c r="PTV9" s="197"/>
      <c r="PTW9" s="197"/>
      <c r="PTX9" s="231"/>
      <c r="PTZ9" s="223"/>
      <c r="PUA9" s="225"/>
      <c r="PUB9" s="226"/>
      <c r="PUC9" s="227"/>
      <c r="PUE9" s="228"/>
      <c r="PUF9" s="229"/>
      <c r="PUG9" s="230"/>
      <c r="PUH9" s="194"/>
      <c r="PUI9" s="194"/>
      <c r="PUJ9" s="195"/>
      <c r="PUK9" s="196"/>
      <c r="PUL9" s="197"/>
      <c r="PUM9" s="197"/>
      <c r="PUN9" s="231"/>
      <c r="PUP9" s="223"/>
      <c r="PUQ9" s="225"/>
      <c r="PUR9" s="226"/>
      <c r="PUS9" s="227"/>
      <c r="PUU9" s="228"/>
      <c r="PUV9" s="229"/>
      <c r="PUW9" s="230"/>
      <c r="PUX9" s="194"/>
      <c r="PUY9" s="194"/>
      <c r="PUZ9" s="195"/>
      <c r="PVA9" s="196"/>
      <c r="PVB9" s="197"/>
      <c r="PVC9" s="197"/>
      <c r="PVD9" s="231"/>
      <c r="PVF9" s="223"/>
      <c r="PVG9" s="225"/>
      <c r="PVH9" s="226"/>
      <c r="PVI9" s="227"/>
      <c r="PVK9" s="228"/>
      <c r="PVL9" s="229"/>
      <c r="PVM9" s="230"/>
      <c r="PVN9" s="194"/>
      <c r="PVO9" s="194"/>
      <c r="PVP9" s="195"/>
      <c r="PVQ9" s="196"/>
      <c r="PVR9" s="197"/>
      <c r="PVS9" s="197"/>
      <c r="PVT9" s="231"/>
      <c r="PVV9" s="223"/>
      <c r="PVW9" s="225"/>
      <c r="PVX9" s="226"/>
      <c r="PVY9" s="227"/>
      <c r="PWA9" s="228"/>
      <c r="PWB9" s="229"/>
      <c r="PWC9" s="230"/>
      <c r="PWD9" s="194"/>
      <c r="PWE9" s="194"/>
      <c r="PWF9" s="195"/>
      <c r="PWG9" s="196"/>
      <c r="PWH9" s="197"/>
      <c r="PWI9" s="197"/>
      <c r="PWJ9" s="231"/>
      <c r="PWL9" s="223"/>
      <c r="PWM9" s="225"/>
      <c r="PWN9" s="226"/>
      <c r="PWO9" s="227"/>
      <c r="PWQ9" s="228"/>
      <c r="PWR9" s="229"/>
      <c r="PWS9" s="230"/>
      <c r="PWT9" s="194"/>
      <c r="PWU9" s="194"/>
      <c r="PWV9" s="195"/>
      <c r="PWW9" s="196"/>
      <c r="PWX9" s="197"/>
      <c r="PWY9" s="197"/>
      <c r="PWZ9" s="231"/>
      <c r="PXB9" s="223"/>
      <c r="PXC9" s="225"/>
      <c r="PXD9" s="226"/>
      <c r="PXE9" s="227"/>
      <c r="PXG9" s="228"/>
      <c r="PXH9" s="229"/>
      <c r="PXI9" s="230"/>
      <c r="PXJ9" s="194"/>
      <c r="PXK9" s="194"/>
      <c r="PXL9" s="195"/>
      <c r="PXM9" s="196"/>
      <c r="PXN9" s="197"/>
      <c r="PXO9" s="197"/>
      <c r="PXP9" s="231"/>
      <c r="PXR9" s="223"/>
      <c r="PXS9" s="225"/>
      <c r="PXT9" s="226"/>
      <c r="PXU9" s="227"/>
      <c r="PXW9" s="228"/>
      <c r="PXX9" s="229"/>
      <c r="PXY9" s="230"/>
      <c r="PXZ9" s="194"/>
      <c r="PYA9" s="194"/>
      <c r="PYB9" s="195"/>
      <c r="PYC9" s="196"/>
      <c r="PYD9" s="197"/>
      <c r="PYE9" s="197"/>
      <c r="PYF9" s="231"/>
      <c r="PYH9" s="223"/>
      <c r="PYI9" s="225"/>
      <c r="PYJ9" s="226"/>
      <c r="PYK9" s="227"/>
      <c r="PYM9" s="228"/>
      <c r="PYN9" s="229"/>
      <c r="PYO9" s="230"/>
      <c r="PYP9" s="194"/>
      <c r="PYQ9" s="194"/>
      <c r="PYR9" s="195"/>
      <c r="PYS9" s="196"/>
      <c r="PYT9" s="197"/>
      <c r="PYU9" s="197"/>
      <c r="PYV9" s="231"/>
      <c r="PYX9" s="223"/>
      <c r="PYY9" s="225"/>
      <c r="PYZ9" s="226"/>
      <c r="PZA9" s="227"/>
      <c r="PZC9" s="228"/>
      <c r="PZD9" s="229"/>
      <c r="PZE9" s="230"/>
      <c r="PZF9" s="194"/>
      <c r="PZG9" s="194"/>
      <c r="PZH9" s="195"/>
      <c r="PZI9" s="196"/>
      <c r="PZJ9" s="197"/>
      <c r="PZK9" s="197"/>
      <c r="PZL9" s="231"/>
      <c r="PZN9" s="223"/>
      <c r="PZO9" s="225"/>
      <c r="PZP9" s="226"/>
      <c r="PZQ9" s="227"/>
      <c r="PZS9" s="228"/>
      <c r="PZT9" s="229"/>
      <c r="PZU9" s="230"/>
      <c r="PZV9" s="194"/>
      <c r="PZW9" s="194"/>
      <c r="PZX9" s="195"/>
      <c r="PZY9" s="196"/>
      <c r="PZZ9" s="197"/>
      <c r="QAA9" s="197"/>
      <c r="QAB9" s="231"/>
      <c r="QAD9" s="223"/>
      <c r="QAE9" s="225"/>
      <c r="QAF9" s="226"/>
      <c r="QAG9" s="227"/>
      <c r="QAI9" s="228"/>
      <c r="QAJ9" s="229"/>
      <c r="QAK9" s="230"/>
      <c r="QAL9" s="194"/>
      <c r="QAM9" s="194"/>
      <c r="QAN9" s="195"/>
      <c r="QAO9" s="196"/>
      <c r="QAP9" s="197"/>
      <c r="QAQ9" s="197"/>
      <c r="QAR9" s="231"/>
      <c r="QAT9" s="223"/>
      <c r="QAU9" s="225"/>
      <c r="QAV9" s="226"/>
      <c r="QAW9" s="227"/>
      <c r="QAY9" s="228"/>
      <c r="QAZ9" s="229"/>
      <c r="QBA9" s="230"/>
      <c r="QBB9" s="194"/>
      <c r="QBC9" s="194"/>
      <c r="QBD9" s="195"/>
      <c r="QBE9" s="196"/>
      <c r="QBF9" s="197"/>
      <c r="QBG9" s="197"/>
      <c r="QBH9" s="231"/>
      <c r="QBJ9" s="223"/>
      <c r="QBK9" s="225"/>
      <c r="QBL9" s="226"/>
      <c r="QBM9" s="227"/>
      <c r="QBO9" s="228"/>
      <c r="QBP9" s="229"/>
      <c r="QBQ9" s="230"/>
      <c r="QBR9" s="194"/>
      <c r="QBS9" s="194"/>
      <c r="QBT9" s="195"/>
      <c r="QBU9" s="196"/>
      <c r="QBV9" s="197"/>
      <c r="QBW9" s="197"/>
      <c r="QBX9" s="231"/>
      <c r="QBZ9" s="223"/>
      <c r="QCA9" s="225"/>
      <c r="QCB9" s="226"/>
      <c r="QCC9" s="227"/>
      <c r="QCE9" s="228"/>
      <c r="QCF9" s="229"/>
      <c r="QCG9" s="230"/>
      <c r="QCH9" s="194"/>
      <c r="QCI9" s="194"/>
      <c r="QCJ9" s="195"/>
      <c r="QCK9" s="196"/>
      <c r="QCL9" s="197"/>
      <c r="QCM9" s="197"/>
      <c r="QCN9" s="231"/>
      <c r="QCP9" s="223"/>
      <c r="QCQ9" s="225"/>
      <c r="QCR9" s="226"/>
      <c r="QCS9" s="227"/>
      <c r="QCU9" s="228"/>
      <c r="QCV9" s="229"/>
      <c r="QCW9" s="230"/>
      <c r="QCX9" s="194"/>
      <c r="QCY9" s="194"/>
      <c r="QCZ9" s="195"/>
      <c r="QDA9" s="196"/>
      <c r="QDB9" s="197"/>
      <c r="QDC9" s="197"/>
      <c r="QDD9" s="231"/>
      <c r="QDF9" s="223"/>
      <c r="QDG9" s="225"/>
      <c r="QDH9" s="226"/>
      <c r="QDI9" s="227"/>
      <c r="QDK9" s="228"/>
      <c r="QDL9" s="229"/>
      <c r="QDM9" s="230"/>
      <c r="QDN9" s="194"/>
      <c r="QDO9" s="194"/>
      <c r="QDP9" s="195"/>
      <c r="QDQ9" s="196"/>
      <c r="QDR9" s="197"/>
      <c r="QDS9" s="197"/>
      <c r="QDT9" s="231"/>
      <c r="QDV9" s="223"/>
      <c r="QDW9" s="225"/>
      <c r="QDX9" s="226"/>
      <c r="QDY9" s="227"/>
      <c r="QEA9" s="228"/>
      <c r="QEB9" s="229"/>
      <c r="QEC9" s="230"/>
      <c r="QED9" s="194"/>
      <c r="QEE9" s="194"/>
      <c r="QEF9" s="195"/>
      <c r="QEG9" s="196"/>
      <c r="QEH9" s="197"/>
      <c r="QEI9" s="197"/>
      <c r="QEJ9" s="231"/>
      <c r="QEL9" s="223"/>
      <c r="QEM9" s="225"/>
      <c r="QEN9" s="226"/>
      <c r="QEO9" s="227"/>
      <c r="QEQ9" s="228"/>
      <c r="QER9" s="229"/>
      <c r="QES9" s="230"/>
      <c r="QET9" s="194"/>
      <c r="QEU9" s="194"/>
      <c r="QEV9" s="195"/>
      <c r="QEW9" s="196"/>
      <c r="QEX9" s="197"/>
      <c r="QEY9" s="197"/>
      <c r="QEZ9" s="231"/>
      <c r="QFB9" s="223"/>
      <c r="QFC9" s="225"/>
      <c r="QFD9" s="226"/>
      <c r="QFE9" s="227"/>
      <c r="QFG9" s="228"/>
      <c r="QFH9" s="229"/>
      <c r="QFI9" s="230"/>
      <c r="QFJ9" s="194"/>
      <c r="QFK9" s="194"/>
      <c r="QFL9" s="195"/>
      <c r="QFM9" s="196"/>
      <c r="QFN9" s="197"/>
      <c r="QFO9" s="197"/>
      <c r="QFP9" s="231"/>
      <c r="QFR9" s="223"/>
      <c r="QFS9" s="225"/>
      <c r="QFT9" s="226"/>
      <c r="QFU9" s="227"/>
      <c r="QFW9" s="228"/>
      <c r="QFX9" s="229"/>
      <c r="QFY9" s="230"/>
      <c r="QFZ9" s="194"/>
      <c r="QGA9" s="194"/>
      <c r="QGB9" s="195"/>
      <c r="QGC9" s="196"/>
      <c r="QGD9" s="197"/>
      <c r="QGE9" s="197"/>
      <c r="QGF9" s="231"/>
      <c r="QGH9" s="223"/>
      <c r="QGI9" s="225"/>
      <c r="QGJ9" s="226"/>
      <c r="QGK9" s="227"/>
      <c r="QGM9" s="228"/>
      <c r="QGN9" s="229"/>
      <c r="QGO9" s="230"/>
      <c r="QGP9" s="194"/>
      <c r="QGQ9" s="194"/>
      <c r="QGR9" s="195"/>
      <c r="QGS9" s="196"/>
      <c r="QGT9" s="197"/>
      <c r="QGU9" s="197"/>
      <c r="QGV9" s="231"/>
      <c r="QGX9" s="223"/>
      <c r="QGY9" s="225"/>
      <c r="QGZ9" s="226"/>
      <c r="QHA9" s="227"/>
      <c r="QHC9" s="228"/>
      <c r="QHD9" s="229"/>
      <c r="QHE9" s="230"/>
      <c r="QHF9" s="194"/>
      <c r="QHG9" s="194"/>
      <c r="QHH9" s="195"/>
      <c r="QHI9" s="196"/>
      <c r="QHJ9" s="197"/>
      <c r="QHK9" s="197"/>
      <c r="QHL9" s="231"/>
      <c r="QHN9" s="223"/>
      <c r="QHO9" s="225"/>
      <c r="QHP9" s="226"/>
      <c r="QHQ9" s="227"/>
      <c r="QHS9" s="228"/>
      <c r="QHT9" s="229"/>
      <c r="QHU9" s="230"/>
      <c r="QHV9" s="194"/>
      <c r="QHW9" s="194"/>
      <c r="QHX9" s="195"/>
      <c r="QHY9" s="196"/>
      <c r="QHZ9" s="197"/>
      <c r="QIA9" s="197"/>
      <c r="QIB9" s="231"/>
      <c r="QID9" s="223"/>
      <c r="QIE9" s="225"/>
      <c r="QIF9" s="226"/>
      <c r="QIG9" s="227"/>
      <c r="QII9" s="228"/>
      <c r="QIJ9" s="229"/>
      <c r="QIK9" s="230"/>
      <c r="QIL9" s="194"/>
      <c r="QIM9" s="194"/>
      <c r="QIN9" s="195"/>
      <c r="QIO9" s="196"/>
      <c r="QIP9" s="197"/>
      <c r="QIQ9" s="197"/>
      <c r="QIR9" s="231"/>
      <c r="QIT9" s="223"/>
      <c r="QIU9" s="225"/>
      <c r="QIV9" s="226"/>
      <c r="QIW9" s="227"/>
      <c r="QIY9" s="228"/>
      <c r="QIZ9" s="229"/>
      <c r="QJA9" s="230"/>
      <c r="QJB9" s="194"/>
      <c r="QJC9" s="194"/>
      <c r="QJD9" s="195"/>
      <c r="QJE9" s="196"/>
      <c r="QJF9" s="197"/>
      <c r="QJG9" s="197"/>
      <c r="QJH9" s="231"/>
      <c r="QJJ9" s="223"/>
      <c r="QJK9" s="225"/>
      <c r="QJL9" s="226"/>
      <c r="QJM9" s="227"/>
      <c r="QJO9" s="228"/>
      <c r="QJP9" s="229"/>
      <c r="QJQ9" s="230"/>
      <c r="QJR9" s="194"/>
      <c r="QJS9" s="194"/>
      <c r="QJT9" s="195"/>
      <c r="QJU9" s="196"/>
      <c r="QJV9" s="197"/>
      <c r="QJW9" s="197"/>
      <c r="QJX9" s="231"/>
      <c r="QJZ9" s="223"/>
      <c r="QKA9" s="225"/>
      <c r="QKB9" s="226"/>
      <c r="QKC9" s="227"/>
      <c r="QKE9" s="228"/>
      <c r="QKF9" s="229"/>
      <c r="QKG9" s="230"/>
      <c r="QKH9" s="194"/>
      <c r="QKI9" s="194"/>
      <c r="QKJ9" s="195"/>
      <c r="QKK9" s="196"/>
      <c r="QKL9" s="197"/>
      <c r="QKM9" s="197"/>
      <c r="QKN9" s="231"/>
      <c r="QKP9" s="223"/>
      <c r="QKQ9" s="225"/>
      <c r="QKR9" s="226"/>
      <c r="QKS9" s="227"/>
      <c r="QKU9" s="228"/>
      <c r="QKV9" s="229"/>
      <c r="QKW9" s="230"/>
      <c r="QKX9" s="194"/>
      <c r="QKY9" s="194"/>
      <c r="QKZ9" s="195"/>
      <c r="QLA9" s="196"/>
      <c r="QLB9" s="197"/>
      <c r="QLC9" s="197"/>
      <c r="QLD9" s="231"/>
      <c r="QLF9" s="223"/>
      <c r="QLG9" s="225"/>
      <c r="QLH9" s="226"/>
      <c r="QLI9" s="227"/>
      <c r="QLK9" s="228"/>
      <c r="QLL9" s="229"/>
      <c r="QLM9" s="230"/>
      <c r="QLN9" s="194"/>
      <c r="QLO9" s="194"/>
      <c r="QLP9" s="195"/>
      <c r="QLQ9" s="196"/>
      <c r="QLR9" s="197"/>
      <c r="QLS9" s="197"/>
      <c r="QLT9" s="231"/>
      <c r="QLV9" s="223"/>
      <c r="QLW9" s="225"/>
      <c r="QLX9" s="226"/>
      <c r="QLY9" s="227"/>
      <c r="QMA9" s="228"/>
      <c r="QMB9" s="229"/>
      <c r="QMC9" s="230"/>
      <c r="QMD9" s="194"/>
      <c r="QME9" s="194"/>
      <c r="QMF9" s="195"/>
      <c r="QMG9" s="196"/>
      <c r="QMH9" s="197"/>
      <c r="QMI9" s="197"/>
      <c r="QMJ9" s="231"/>
      <c r="QML9" s="223"/>
      <c r="QMM9" s="225"/>
      <c r="QMN9" s="226"/>
      <c r="QMO9" s="227"/>
      <c r="QMQ9" s="228"/>
      <c r="QMR9" s="229"/>
      <c r="QMS9" s="230"/>
      <c r="QMT9" s="194"/>
      <c r="QMU9" s="194"/>
      <c r="QMV9" s="195"/>
      <c r="QMW9" s="196"/>
      <c r="QMX9" s="197"/>
      <c r="QMY9" s="197"/>
      <c r="QMZ9" s="231"/>
      <c r="QNB9" s="223"/>
      <c r="QNC9" s="225"/>
      <c r="QND9" s="226"/>
      <c r="QNE9" s="227"/>
      <c r="QNG9" s="228"/>
      <c r="QNH9" s="229"/>
      <c r="QNI9" s="230"/>
      <c r="QNJ9" s="194"/>
      <c r="QNK9" s="194"/>
      <c r="QNL9" s="195"/>
      <c r="QNM9" s="196"/>
      <c r="QNN9" s="197"/>
      <c r="QNO9" s="197"/>
      <c r="QNP9" s="231"/>
      <c r="QNR9" s="223"/>
      <c r="QNS9" s="225"/>
      <c r="QNT9" s="226"/>
      <c r="QNU9" s="227"/>
      <c r="QNW9" s="228"/>
      <c r="QNX9" s="229"/>
      <c r="QNY9" s="230"/>
      <c r="QNZ9" s="194"/>
      <c r="QOA9" s="194"/>
      <c r="QOB9" s="195"/>
      <c r="QOC9" s="196"/>
      <c r="QOD9" s="197"/>
      <c r="QOE9" s="197"/>
      <c r="QOF9" s="231"/>
      <c r="QOH9" s="223"/>
      <c r="QOI9" s="225"/>
      <c r="QOJ9" s="226"/>
      <c r="QOK9" s="227"/>
      <c r="QOM9" s="228"/>
      <c r="QON9" s="229"/>
      <c r="QOO9" s="230"/>
      <c r="QOP9" s="194"/>
      <c r="QOQ9" s="194"/>
      <c r="QOR9" s="195"/>
      <c r="QOS9" s="196"/>
      <c r="QOT9" s="197"/>
      <c r="QOU9" s="197"/>
      <c r="QOV9" s="231"/>
      <c r="QOX9" s="223"/>
      <c r="QOY9" s="225"/>
      <c r="QOZ9" s="226"/>
      <c r="QPA9" s="227"/>
      <c r="QPC9" s="228"/>
      <c r="QPD9" s="229"/>
      <c r="QPE9" s="230"/>
      <c r="QPF9" s="194"/>
      <c r="QPG9" s="194"/>
      <c r="QPH9" s="195"/>
      <c r="QPI9" s="196"/>
      <c r="QPJ9" s="197"/>
      <c r="QPK9" s="197"/>
      <c r="QPL9" s="231"/>
      <c r="QPN9" s="223"/>
      <c r="QPO9" s="225"/>
      <c r="QPP9" s="226"/>
      <c r="QPQ9" s="227"/>
      <c r="QPS9" s="228"/>
      <c r="QPT9" s="229"/>
      <c r="QPU9" s="230"/>
      <c r="QPV9" s="194"/>
      <c r="QPW9" s="194"/>
      <c r="QPX9" s="195"/>
      <c r="QPY9" s="196"/>
      <c r="QPZ9" s="197"/>
      <c r="QQA9" s="197"/>
      <c r="QQB9" s="231"/>
      <c r="QQD9" s="223"/>
      <c r="QQE9" s="225"/>
      <c r="QQF9" s="226"/>
      <c r="QQG9" s="227"/>
      <c r="QQI9" s="228"/>
      <c r="QQJ9" s="229"/>
      <c r="QQK9" s="230"/>
      <c r="QQL9" s="194"/>
      <c r="QQM9" s="194"/>
      <c r="QQN9" s="195"/>
      <c r="QQO9" s="196"/>
      <c r="QQP9" s="197"/>
      <c r="QQQ9" s="197"/>
      <c r="QQR9" s="231"/>
      <c r="QQT9" s="223"/>
      <c r="QQU9" s="225"/>
      <c r="QQV9" s="226"/>
      <c r="QQW9" s="227"/>
      <c r="QQY9" s="228"/>
      <c r="QQZ9" s="229"/>
      <c r="QRA9" s="230"/>
      <c r="QRB9" s="194"/>
      <c r="QRC9" s="194"/>
      <c r="QRD9" s="195"/>
      <c r="QRE9" s="196"/>
      <c r="QRF9" s="197"/>
      <c r="QRG9" s="197"/>
      <c r="QRH9" s="231"/>
      <c r="QRJ9" s="223"/>
      <c r="QRK9" s="225"/>
      <c r="QRL9" s="226"/>
      <c r="QRM9" s="227"/>
      <c r="QRO9" s="228"/>
      <c r="QRP9" s="229"/>
      <c r="QRQ9" s="230"/>
      <c r="QRR9" s="194"/>
      <c r="QRS9" s="194"/>
      <c r="QRT9" s="195"/>
      <c r="QRU9" s="196"/>
      <c r="QRV9" s="197"/>
      <c r="QRW9" s="197"/>
      <c r="QRX9" s="231"/>
      <c r="QRZ9" s="223"/>
      <c r="QSA9" s="225"/>
      <c r="QSB9" s="226"/>
      <c r="QSC9" s="227"/>
      <c r="QSE9" s="228"/>
      <c r="QSF9" s="229"/>
      <c r="QSG9" s="230"/>
      <c r="QSH9" s="194"/>
      <c r="QSI9" s="194"/>
      <c r="QSJ9" s="195"/>
      <c r="QSK9" s="196"/>
      <c r="QSL9" s="197"/>
      <c r="QSM9" s="197"/>
      <c r="QSN9" s="231"/>
      <c r="QSP9" s="223"/>
      <c r="QSQ9" s="225"/>
      <c r="QSR9" s="226"/>
      <c r="QSS9" s="227"/>
      <c r="QSU9" s="228"/>
      <c r="QSV9" s="229"/>
      <c r="QSW9" s="230"/>
      <c r="QSX9" s="194"/>
      <c r="QSY9" s="194"/>
      <c r="QSZ9" s="195"/>
      <c r="QTA9" s="196"/>
      <c r="QTB9" s="197"/>
      <c r="QTC9" s="197"/>
      <c r="QTD9" s="231"/>
      <c r="QTF9" s="223"/>
      <c r="QTG9" s="225"/>
      <c r="QTH9" s="226"/>
      <c r="QTI9" s="227"/>
      <c r="QTK9" s="228"/>
      <c r="QTL9" s="229"/>
      <c r="QTM9" s="230"/>
      <c r="QTN9" s="194"/>
      <c r="QTO9" s="194"/>
      <c r="QTP9" s="195"/>
      <c r="QTQ9" s="196"/>
      <c r="QTR9" s="197"/>
      <c r="QTS9" s="197"/>
      <c r="QTT9" s="231"/>
      <c r="QTV9" s="223"/>
      <c r="QTW9" s="225"/>
      <c r="QTX9" s="226"/>
      <c r="QTY9" s="227"/>
      <c r="QUA9" s="228"/>
      <c r="QUB9" s="229"/>
      <c r="QUC9" s="230"/>
      <c r="QUD9" s="194"/>
      <c r="QUE9" s="194"/>
      <c r="QUF9" s="195"/>
      <c r="QUG9" s="196"/>
      <c r="QUH9" s="197"/>
      <c r="QUI9" s="197"/>
      <c r="QUJ9" s="231"/>
      <c r="QUL9" s="223"/>
      <c r="QUM9" s="225"/>
      <c r="QUN9" s="226"/>
      <c r="QUO9" s="227"/>
      <c r="QUQ9" s="228"/>
      <c r="QUR9" s="229"/>
      <c r="QUS9" s="230"/>
      <c r="QUT9" s="194"/>
      <c r="QUU9" s="194"/>
      <c r="QUV9" s="195"/>
      <c r="QUW9" s="196"/>
      <c r="QUX9" s="197"/>
      <c r="QUY9" s="197"/>
      <c r="QUZ9" s="231"/>
      <c r="QVB9" s="223"/>
      <c r="QVC9" s="225"/>
      <c r="QVD9" s="226"/>
      <c r="QVE9" s="227"/>
      <c r="QVG9" s="228"/>
      <c r="QVH9" s="229"/>
      <c r="QVI9" s="230"/>
      <c r="QVJ9" s="194"/>
      <c r="QVK9" s="194"/>
      <c r="QVL9" s="195"/>
      <c r="QVM9" s="196"/>
      <c r="QVN9" s="197"/>
      <c r="QVO9" s="197"/>
      <c r="QVP9" s="231"/>
      <c r="QVR9" s="223"/>
      <c r="QVS9" s="225"/>
      <c r="QVT9" s="226"/>
      <c r="QVU9" s="227"/>
      <c r="QVW9" s="228"/>
      <c r="QVX9" s="229"/>
      <c r="QVY9" s="230"/>
      <c r="QVZ9" s="194"/>
      <c r="QWA9" s="194"/>
      <c r="QWB9" s="195"/>
      <c r="QWC9" s="196"/>
      <c r="QWD9" s="197"/>
      <c r="QWE9" s="197"/>
      <c r="QWF9" s="231"/>
      <c r="QWH9" s="223"/>
      <c r="QWI9" s="225"/>
      <c r="QWJ9" s="226"/>
      <c r="QWK9" s="227"/>
      <c r="QWM9" s="228"/>
      <c r="QWN9" s="229"/>
      <c r="QWO9" s="230"/>
      <c r="QWP9" s="194"/>
      <c r="QWQ9" s="194"/>
      <c r="QWR9" s="195"/>
      <c r="QWS9" s="196"/>
      <c r="QWT9" s="197"/>
      <c r="QWU9" s="197"/>
      <c r="QWV9" s="231"/>
      <c r="QWX9" s="223"/>
      <c r="QWY9" s="225"/>
      <c r="QWZ9" s="226"/>
      <c r="QXA9" s="227"/>
      <c r="QXC9" s="228"/>
      <c r="QXD9" s="229"/>
      <c r="QXE9" s="230"/>
      <c r="QXF9" s="194"/>
      <c r="QXG9" s="194"/>
      <c r="QXH9" s="195"/>
      <c r="QXI9" s="196"/>
      <c r="QXJ9" s="197"/>
      <c r="QXK9" s="197"/>
      <c r="QXL9" s="231"/>
      <c r="QXN9" s="223"/>
      <c r="QXO9" s="225"/>
      <c r="QXP9" s="226"/>
      <c r="QXQ9" s="227"/>
      <c r="QXS9" s="228"/>
      <c r="QXT9" s="229"/>
      <c r="QXU9" s="230"/>
      <c r="QXV9" s="194"/>
      <c r="QXW9" s="194"/>
      <c r="QXX9" s="195"/>
      <c r="QXY9" s="196"/>
      <c r="QXZ9" s="197"/>
      <c r="QYA9" s="197"/>
      <c r="QYB9" s="231"/>
      <c r="QYD9" s="223"/>
      <c r="QYE9" s="225"/>
      <c r="QYF9" s="226"/>
      <c r="QYG9" s="227"/>
      <c r="QYI9" s="228"/>
      <c r="QYJ9" s="229"/>
      <c r="QYK9" s="230"/>
      <c r="QYL9" s="194"/>
      <c r="QYM9" s="194"/>
      <c r="QYN9" s="195"/>
      <c r="QYO9" s="196"/>
      <c r="QYP9" s="197"/>
      <c r="QYQ9" s="197"/>
      <c r="QYR9" s="231"/>
      <c r="QYT9" s="223"/>
      <c r="QYU9" s="225"/>
      <c r="QYV9" s="226"/>
      <c r="QYW9" s="227"/>
      <c r="QYY9" s="228"/>
      <c r="QYZ9" s="229"/>
      <c r="QZA9" s="230"/>
      <c r="QZB9" s="194"/>
      <c r="QZC9" s="194"/>
      <c r="QZD9" s="195"/>
      <c r="QZE9" s="196"/>
      <c r="QZF9" s="197"/>
      <c r="QZG9" s="197"/>
      <c r="QZH9" s="231"/>
      <c r="QZJ9" s="223"/>
      <c r="QZK9" s="225"/>
      <c r="QZL9" s="226"/>
      <c r="QZM9" s="227"/>
      <c r="QZO9" s="228"/>
      <c r="QZP9" s="229"/>
      <c r="QZQ9" s="230"/>
      <c r="QZR9" s="194"/>
      <c r="QZS9" s="194"/>
      <c r="QZT9" s="195"/>
      <c r="QZU9" s="196"/>
      <c r="QZV9" s="197"/>
      <c r="QZW9" s="197"/>
      <c r="QZX9" s="231"/>
      <c r="QZZ9" s="223"/>
      <c r="RAA9" s="225"/>
      <c r="RAB9" s="226"/>
      <c r="RAC9" s="227"/>
      <c r="RAE9" s="228"/>
      <c r="RAF9" s="229"/>
      <c r="RAG9" s="230"/>
      <c r="RAH9" s="194"/>
      <c r="RAI9" s="194"/>
      <c r="RAJ9" s="195"/>
      <c r="RAK9" s="196"/>
      <c r="RAL9" s="197"/>
      <c r="RAM9" s="197"/>
      <c r="RAN9" s="231"/>
      <c r="RAP9" s="223"/>
      <c r="RAQ9" s="225"/>
      <c r="RAR9" s="226"/>
      <c r="RAS9" s="227"/>
      <c r="RAU9" s="228"/>
      <c r="RAV9" s="229"/>
      <c r="RAW9" s="230"/>
      <c r="RAX9" s="194"/>
      <c r="RAY9" s="194"/>
      <c r="RAZ9" s="195"/>
      <c r="RBA9" s="196"/>
      <c r="RBB9" s="197"/>
      <c r="RBC9" s="197"/>
      <c r="RBD9" s="231"/>
      <c r="RBF9" s="223"/>
      <c r="RBG9" s="225"/>
      <c r="RBH9" s="226"/>
      <c r="RBI9" s="227"/>
      <c r="RBK9" s="228"/>
      <c r="RBL9" s="229"/>
      <c r="RBM9" s="230"/>
      <c r="RBN9" s="194"/>
      <c r="RBO9" s="194"/>
      <c r="RBP9" s="195"/>
      <c r="RBQ9" s="196"/>
      <c r="RBR9" s="197"/>
      <c r="RBS9" s="197"/>
      <c r="RBT9" s="231"/>
      <c r="RBV9" s="223"/>
      <c r="RBW9" s="225"/>
      <c r="RBX9" s="226"/>
      <c r="RBY9" s="227"/>
      <c r="RCA9" s="228"/>
      <c r="RCB9" s="229"/>
      <c r="RCC9" s="230"/>
      <c r="RCD9" s="194"/>
      <c r="RCE9" s="194"/>
      <c r="RCF9" s="195"/>
      <c r="RCG9" s="196"/>
      <c r="RCH9" s="197"/>
      <c r="RCI9" s="197"/>
      <c r="RCJ9" s="231"/>
      <c r="RCL9" s="223"/>
      <c r="RCM9" s="225"/>
      <c r="RCN9" s="226"/>
      <c r="RCO9" s="227"/>
      <c r="RCQ9" s="228"/>
      <c r="RCR9" s="229"/>
      <c r="RCS9" s="230"/>
      <c r="RCT9" s="194"/>
      <c r="RCU9" s="194"/>
      <c r="RCV9" s="195"/>
      <c r="RCW9" s="196"/>
      <c r="RCX9" s="197"/>
      <c r="RCY9" s="197"/>
      <c r="RCZ9" s="231"/>
      <c r="RDB9" s="223"/>
      <c r="RDC9" s="225"/>
      <c r="RDD9" s="226"/>
      <c r="RDE9" s="227"/>
      <c r="RDG9" s="228"/>
      <c r="RDH9" s="229"/>
      <c r="RDI9" s="230"/>
      <c r="RDJ9" s="194"/>
      <c r="RDK9" s="194"/>
      <c r="RDL9" s="195"/>
      <c r="RDM9" s="196"/>
      <c r="RDN9" s="197"/>
      <c r="RDO9" s="197"/>
      <c r="RDP9" s="231"/>
      <c r="RDR9" s="223"/>
      <c r="RDS9" s="225"/>
      <c r="RDT9" s="226"/>
      <c r="RDU9" s="227"/>
      <c r="RDW9" s="228"/>
      <c r="RDX9" s="229"/>
      <c r="RDY9" s="230"/>
      <c r="RDZ9" s="194"/>
      <c r="REA9" s="194"/>
      <c r="REB9" s="195"/>
      <c r="REC9" s="196"/>
      <c r="RED9" s="197"/>
      <c r="REE9" s="197"/>
      <c r="REF9" s="231"/>
      <c r="REH9" s="223"/>
      <c r="REI9" s="225"/>
      <c r="REJ9" s="226"/>
      <c r="REK9" s="227"/>
      <c r="REM9" s="228"/>
      <c r="REN9" s="229"/>
      <c r="REO9" s="230"/>
      <c r="REP9" s="194"/>
      <c r="REQ9" s="194"/>
      <c r="RER9" s="195"/>
      <c r="RES9" s="196"/>
      <c r="RET9" s="197"/>
      <c r="REU9" s="197"/>
      <c r="REV9" s="231"/>
      <c r="REX9" s="223"/>
      <c r="REY9" s="225"/>
      <c r="REZ9" s="226"/>
      <c r="RFA9" s="227"/>
      <c r="RFC9" s="228"/>
      <c r="RFD9" s="229"/>
      <c r="RFE9" s="230"/>
      <c r="RFF9" s="194"/>
      <c r="RFG9" s="194"/>
      <c r="RFH9" s="195"/>
      <c r="RFI9" s="196"/>
      <c r="RFJ9" s="197"/>
      <c r="RFK9" s="197"/>
      <c r="RFL9" s="231"/>
      <c r="RFN9" s="223"/>
      <c r="RFO9" s="225"/>
      <c r="RFP9" s="226"/>
      <c r="RFQ9" s="227"/>
      <c r="RFS9" s="228"/>
      <c r="RFT9" s="229"/>
      <c r="RFU9" s="230"/>
      <c r="RFV9" s="194"/>
      <c r="RFW9" s="194"/>
      <c r="RFX9" s="195"/>
      <c r="RFY9" s="196"/>
      <c r="RFZ9" s="197"/>
      <c r="RGA9" s="197"/>
      <c r="RGB9" s="231"/>
      <c r="RGD9" s="223"/>
      <c r="RGE9" s="225"/>
      <c r="RGF9" s="226"/>
      <c r="RGG9" s="227"/>
      <c r="RGI9" s="228"/>
      <c r="RGJ9" s="229"/>
      <c r="RGK9" s="230"/>
      <c r="RGL9" s="194"/>
      <c r="RGM9" s="194"/>
      <c r="RGN9" s="195"/>
      <c r="RGO9" s="196"/>
      <c r="RGP9" s="197"/>
      <c r="RGQ9" s="197"/>
      <c r="RGR9" s="231"/>
      <c r="RGT9" s="223"/>
      <c r="RGU9" s="225"/>
      <c r="RGV9" s="226"/>
      <c r="RGW9" s="227"/>
      <c r="RGY9" s="228"/>
      <c r="RGZ9" s="229"/>
      <c r="RHA9" s="230"/>
      <c r="RHB9" s="194"/>
      <c r="RHC9" s="194"/>
      <c r="RHD9" s="195"/>
      <c r="RHE9" s="196"/>
      <c r="RHF9" s="197"/>
      <c r="RHG9" s="197"/>
      <c r="RHH9" s="231"/>
      <c r="RHJ9" s="223"/>
      <c r="RHK9" s="225"/>
      <c r="RHL9" s="226"/>
      <c r="RHM9" s="227"/>
      <c r="RHO9" s="228"/>
      <c r="RHP9" s="229"/>
      <c r="RHQ9" s="230"/>
      <c r="RHR9" s="194"/>
      <c r="RHS9" s="194"/>
      <c r="RHT9" s="195"/>
      <c r="RHU9" s="196"/>
      <c r="RHV9" s="197"/>
      <c r="RHW9" s="197"/>
      <c r="RHX9" s="231"/>
      <c r="RHZ9" s="223"/>
      <c r="RIA9" s="225"/>
      <c r="RIB9" s="226"/>
      <c r="RIC9" s="227"/>
      <c r="RIE9" s="228"/>
      <c r="RIF9" s="229"/>
      <c r="RIG9" s="230"/>
      <c r="RIH9" s="194"/>
      <c r="RII9" s="194"/>
      <c r="RIJ9" s="195"/>
      <c r="RIK9" s="196"/>
      <c r="RIL9" s="197"/>
      <c r="RIM9" s="197"/>
      <c r="RIN9" s="231"/>
      <c r="RIP9" s="223"/>
      <c r="RIQ9" s="225"/>
      <c r="RIR9" s="226"/>
      <c r="RIS9" s="227"/>
      <c r="RIU9" s="228"/>
      <c r="RIV9" s="229"/>
      <c r="RIW9" s="230"/>
      <c r="RIX9" s="194"/>
      <c r="RIY9" s="194"/>
      <c r="RIZ9" s="195"/>
      <c r="RJA9" s="196"/>
      <c r="RJB9" s="197"/>
      <c r="RJC9" s="197"/>
      <c r="RJD9" s="231"/>
      <c r="RJF9" s="223"/>
      <c r="RJG9" s="225"/>
      <c r="RJH9" s="226"/>
      <c r="RJI9" s="227"/>
      <c r="RJK9" s="228"/>
      <c r="RJL9" s="229"/>
      <c r="RJM9" s="230"/>
      <c r="RJN9" s="194"/>
      <c r="RJO9" s="194"/>
      <c r="RJP9" s="195"/>
      <c r="RJQ9" s="196"/>
      <c r="RJR9" s="197"/>
      <c r="RJS9" s="197"/>
      <c r="RJT9" s="231"/>
      <c r="RJV9" s="223"/>
      <c r="RJW9" s="225"/>
      <c r="RJX9" s="226"/>
      <c r="RJY9" s="227"/>
      <c r="RKA9" s="228"/>
      <c r="RKB9" s="229"/>
      <c r="RKC9" s="230"/>
      <c r="RKD9" s="194"/>
      <c r="RKE9" s="194"/>
      <c r="RKF9" s="195"/>
      <c r="RKG9" s="196"/>
      <c r="RKH9" s="197"/>
      <c r="RKI9" s="197"/>
      <c r="RKJ9" s="231"/>
      <c r="RKL9" s="223"/>
      <c r="RKM9" s="225"/>
      <c r="RKN9" s="226"/>
      <c r="RKO9" s="227"/>
      <c r="RKQ9" s="228"/>
      <c r="RKR9" s="229"/>
      <c r="RKS9" s="230"/>
      <c r="RKT9" s="194"/>
      <c r="RKU9" s="194"/>
      <c r="RKV9" s="195"/>
      <c r="RKW9" s="196"/>
      <c r="RKX9" s="197"/>
      <c r="RKY9" s="197"/>
      <c r="RKZ9" s="231"/>
      <c r="RLB9" s="223"/>
      <c r="RLC9" s="225"/>
      <c r="RLD9" s="226"/>
      <c r="RLE9" s="227"/>
      <c r="RLG9" s="228"/>
      <c r="RLH9" s="229"/>
      <c r="RLI9" s="230"/>
      <c r="RLJ9" s="194"/>
      <c r="RLK9" s="194"/>
      <c r="RLL9" s="195"/>
      <c r="RLM9" s="196"/>
      <c r="RLN9" s="197"/>
      <c r="RLO9" s="197"/>
      <c r="RLP9" s="231"/>
      <c r="RLR9" s="223"/>
      <c r="RLS9" s="225"/>
      <c r="RLT9" s="226"/>
      <c r="RLU9" s="227"/>
      <c r="RLW9" s="228"/>
      <c r="RLX9" s="229"/>
      <c r="RLY9" s="230"/>
      <c r="RLZ9" s="194"/>
      <c r="RMA9" s="194"/>
      <c r="RMB9" s="195"/>
      <c r="RMC9" s="196"/>
      <c r="RMD9" s="197"/>
      <c r="RME9" s="197"/>
      <c r="RMF9" s="231"/>
      <c r="RMH9" s="223"/>
      <c r="RMI9" s="225"/>
      <c r="RMJ9" s="226"/>
      <c r="RMK9" s="227"/>
      <c r="RMM9" s="228"/>
      <c r="RMN9" s="229"/>
      <c r="RMO9" s="230"/>
      <c r="RMP9" s="194"/>
      <c r="RMQ9" s="194"/>
      <c r="RMR9" s="195"/>
      <c r="RMS9" s="196"/>
      <c r="RMT9" s="197"/>
      <c r="RMU9" s="197"/>
      <c r="RMV9" s="231"/>
      <c r="RMX9" s="223"/>
      <c r="RMY9" s="225"/>
      <c r="RMZ9" s="226"/>
      <c r="RNA9" s="227"/>
      <c r="RNC9" s="228"/>
      <c r="RND9" s="229"/>
      <c r="RNE9" s="230"/>
      <c r="RNF9" s="194"/>
      <c r="RNG9" s="194"/>
      <c r="RNH9" s="195"/>
      <c r="RNI9" s="196"/>
      <c r="RNJ9" s="197"/>
      <c r="RNK9" s="197"/>
      <c r="RNL9" s="231"/>
      <c r="RNN9" s="223"/>
      <c r="RNO9" s="225"/>
      <c r="RNP9" s="226"/>
      <c r="RNQ9" s="227"/>
      <c r="RNS9" s="228"/>
      <c r="RNT9" s="229"/>
      <c r="RNU9" s="230"/>
      <c r="RNV9" s="194"/>
      <c r="RNW9" s="194"/>
      <c r="RNX9" s="195"/>
      <c r="RNY9" s="196"/>
      <c r="RNZ9" s="197"/>
      <c r="ROA9" s="197"/>
      <c r="ROB9" s="231"/>
      <c r="ROD9" s="223"/>
      <c r="ROE9" s="225"/>
      <c r="ROF9" s="226"/>
      <c r="ROG9" s="227"/>
      <c r="ROI9" s="228"/>
      <c r="ROJ9" s="229"/>
      <c r="ROK9" s="230"/>
      <c r="ROL9" s="194"/>
      <c r="ROM9" s="194"/>
      <c r="RON9" s="195"/>
      <c r="ROO9" s="196"/>
      <c r="ROP9" s="197"/>
      <c r="ROQ9" s="197"/>
      <c r="ROR9" s="231"/>
      <c r="ROT9" s="223"/>
      <c r="ROU9" s="225"/>
      <c r="ROV9" s="226"/>
      <c r="ROW9" s="227"/>
      <c r="ROY9" s="228"/>
      <c r="ROZ9" s="229"/>
      <c r="RPA9" s="230"/>
      <c r="RPB9" s="194"/>
      <c r="RPC9" s="194"/>
      <c r="RPD9" s="195"/>
      <c r="RPE9" s="196"/>
      <c r="RPF9" s="197"/>
      <c r="RPG9" s="197"/>
      <c r="RPH9" s="231"/>
      <c r="RPJ9" s="223"/>
      <c r="RPK9" s="225"/>
      <c r="RPL9" s="226"/>
      <c r="RPM9" s="227"/>
      <c r="RPO9" s="228"/>
      <c r="RPP9" s="229"/>
      <c r="RPQ9" s="230"/>
      <c r="RPR9" s="194"/>
      <c r="RPS9" s="194"/>
      <c r="RPT9" s="195"/>
      <c r="RPU9" s="196"/>
      <c r="RPV9" s="197"/>
      <c r="RPW9" s="197"/>
      <c r="RPX9" s="231"/>
      <c r="RPZ9" s="223"/>
      <c r="RQA9" s="225"/>
      <c r="RQB9" s="226"/>
      <c r="RQC9" s="227"/>
      <c r="RQE9" s="228"/>
      <c r="RQF9" s="229"/>
      <c r="RQG9" s="230"/>
      <c r="RQH9" s="194"/>
      <c r="RQI9" s="194"/>
      <c r="RQJ9" s="195"/>
      <c r="RQK9" s="196"/>
      <c r="RQL9" s="197"/>
      <c r="RQM9" s="197"/>
      <c r="RQN9" s="231"/>
      <c r="RQP9" s="223"/>
      <c r="RQQ9" s="225"/>
      <c r="RQR9" s="226"/>
      <c r="RQS9" s="227"/>
      <c r="RQU9" s="228"/>
      <c r="RQV9" s="229"/>
      <c r="RQW9" s="230"/>
      <c r="RQX9" s="194"/>
      <c r="RQY9" s="194"/>
      <c r="RQZ9" s="195"/>
      <c r="RRA9" s="196"/>
      <c r="RRB9" s="197"/>
      <c r="RRC9" s="197"/>
      <c r="RRD9" s="231"/>
      <c r="RRF9" s="223"/>
      <c r="RRG9" s="225"/>
      <c r="RRH9" s="226"/>
      <c r="RRI9" s="227"/>
      <c r="RRK9" s="228"/>
      <c r="RRL9" s="229"/>
      <c r="RRM9" s="230"/>
      <c r="RRN9" s="194"/>
      <c r="RRO9" s="194"/>
      <c r="RRP9" s="195"/>
      <c r="RRQ9" s="196"/>
      <c r="RRR9" s="197"/>
      <c r="RRS9" s="197"/>
      <c r="RRT9" s="231"/>
      <c r="RRV9" s="223"/>
      <c r="RRW9" s="225"/>
      <c r="RRX9" s="226"/>
      <c r="RRY9" s="227"/>
      <c r="RSA9" s="228"/>
      <c r="RSB9" s="229"/>
      <c r="RSC9" s="230"/>
      <c r="RSD9" s="194"/>
      <c r="RSE9" s="194"/>
      <c r="RSF9" s="195"/>
      <c r="RSG9" s="196"/>
      <c r="RSH9" s="197"/>
      <c r="RSI9" s="197"/>
      <c r="RSJ9" s="231"/>
      <c r="RSL9" s="223"/>
      <c r="RSM9" s="225"/>
      <c r="RSN9" s="226"/>
      <c r="RSO9" s="227"/>
      <c r="RSQ9" s="228"/>
      <c r="RSR9" s="229"/>
      <c r="RSS9" s="230"/>
      <c r="RST9" s="194"/>
      <c r="RSU9" s="194"/>
      <c r="RSV9" s="195"/>
      <c r="RSW9" s="196"/>
      <c r="RSX9" s="197"/>
      <c r="RSY9" s="197"/>
      <c r="RSZ9" s="231"/>
      <c r="RTB9" s="223"/>
      <c r="RTC9" s="225"/>
      <c r="RTD9" s="226"/>
      <c r="RTE9" s="227"/>
      <c r="RTG9" s="228"/>
      <c r="RTH9" s="229"/>
      <c r="RTI9" s="230"/>
      <c r="RTJ9" s="194"/>
      <c r="RTK9" s="194"/>
      <c r="RTL9" s="195"/>
      <c r="RTM9" s="196"/>
      <c r="RTN9" s="197"/>
      <c r="RTO9" s="197"/>
      <c r="RTP9" s="231"/>
      <c r="RTR9" s="223"/>
      <c r="RTS9" s="225"/>
      <c r="RTT9" s="226"/>
      <c r="RTU9" s="227"/>
      <c r="RTW9" s="228"/>
      <c r="RTX9" s="229"/>
      <c r="RTY9" s="230"/>
      <c r="RTZ9" s="194"/>
      <c r="RUA9" s="194"/>
      <c r="RUB9" s="195"/>
      <c r="RUC9" s="196"/>
      <c r="RUD9" s="197"/>
      <c r="RUE9" s="197"/>
      <c r="RUF9" s="231"/>
      <c r="RUH9" s="223"/>
      <c r="RUI9" s="225"/>
      <c r="RUJ9" s="226"/>
      <c r="RUK9" s="227"/>
      <c r="RUM9" s="228"/>
      <c r="RUN9" s="229"/>
      <c r="RUO9" s="230"/>
      <c r="RUP9" s="194"/>
      <c r="RUQ9" s="194"/>
      <c r="RUR9" s="195"/>
      <c r="RUS9" s="196"/>
      <c r="RUT9" s="197"/>
      <c r="RUU9" s="197"/>
      <c r="RUV9" s="231"/>
      <c r="RUX9" s="223"/>
      <c r="RUY9" s="225"/>
      <c r="RUZ9" s="226"/>
      <c r="RVA9" s="227"/>
      <c r="RVC9" s="228"/>
      <c r="RVD9" s="229"/>
      <c r="RVE9" s="230"/>
      <c r="RVF9" s="194"/>
      <c r="RVG9" s="194"/>
      <c r="RVH9" s="195"/>
      <c r="RVI9" s="196"/>
      <c r="RVJ9" s="197"/>
      <c r="RVK9" s="197"/>
      <c r="RVL9" s="231"/>
      <c r="RVN9" s="223"/>
      <c r="RVO9" s="225"/>
      <c r="RVP9" s="226"/>
      <c r="RVQ9" s="227"/>
      <c r="RVS9" s="228"/>
      <c r="RVT9" s="229"/>
      <c r="RVU9" s="230"/>
      <c r="RVV9" s="194"/>
      <c r="RVW9" s="194"/>
      <c r="RVX9" s="195"/>
      <c r="RVY9" s="196"/>
      <c r="RVZ9" s="197"/>
      <c r="RWA9" s="197"/>
      <c r="RWB9" s="231"/>
      <c r="RWD9" s="223"/>
      <c r="RWE9" s="225"/>
      <c r="RWF9" s="226"/>
      <c r="RWG9" s="227"/>
      <c r="RWI9" s="228"/>
      <c r="RWJ9" s="229"/>
      <c r="RWK9" s="230"/>
      <c r="RWL9" s="194"/>
      <c r="RWM9" s="194"/>
      <c r="RWN9" s="195"/>
      <c r="RWO9" s="196"/>
      <c r="RWP9" s="197"/>
      <c r="RWQ9" s="197"/>
      <c r="RWR9" s="231"/>
      <c r="RWT9" s="223"/>
      <c r="RWU9" s="225"/>
      <c r="RWV9" s="226"/>
      <c r="RWW9" s="227"/>
      <c r="RWY9" s="228"/>
      <c r="RWZ9" s="229"/>
      <c r="RXA9" s="230"/>
      <c r="RXB9" s="194"/>
      <c r="RXC9" s="194"/>
      <c r="RXD9" s="195"/>
      <c r="RXE9" s="196"/>
      <c r="RXF9" s="197"/>
      <c r="RXG9" s="197"/>
      <c r="RXH9" s="231"/>
      <c r="RXJ9" s="223"/>
      <c r="RXK9" s="225"/>
      <c r="RXL9" s="226"/>
      <c r="RXM9" s="227"/>
      <c r="RXO9" s="228"/>
      <c r="RXP9" s="229"/>
      <c r="RXQ9" s="230"/>
      <c r="RXR9" s="194"/>
      <c r="RXS9" s="194"/>
      <c r="RXT9" s="195"/>
      <c r="RXU9" s="196"/>
      <c r="RXV9" s="197"/>
      <c r="RXW9" s="197"/>
      <c r="RXX9" s="231"/>
      <c r="RXZ9" s="223"/>
      <c r="RYA9" s="225"/>
      <c r="RYB9" s="226"/>
      <c r="RYC9" s="227"/>
      <c r="RYE9" s="228"/>
      <c r="RYF9" s="229"/>
      <c r="RYG9" s="230"/>
      <c r="RYH9" s="194"/>
      <c r="RYI9" s="194"/>
      <c r="RYJ9" s="195"/>
      <c r="RYK9" s="196"/>
      <c r="RYL9" s="197"/>
      <c r="RYM9" s="197"/>
      <c r="RYN9" s="231"/>
      <c r="RYP9" s="223"/>
      <c r="RYQ9" s="225"/>
      <c r="RYR9" s="226"/>
      <c r="RYS9" s="227"/>
      <c r="RYU9" s="228"/>
      <c r="RYV9" s="229"/>
      <c r="RYW9" s="230"/>
      <c r="RYX9" s="194"/>
      <c r="RYY9" s="194"/>
      <c r="RYZ9" s="195"/>
      <c r="RZA9" s="196"/>
      <c r="RZB9" s="197"/>
      <c r="RZC9" s="197"/>
      <c r="RZD9" s="231"/>
      <c r="RZF9" s="223"/>
      <c r="RZG9" s="225"/>
      <c r="RZH9" s="226"/>
      <c r="RZI9" s="227"/>
      <c r="RZK9" s="228"/>
      <c r="RZL9" s="229"/>
      <c r="RZM9" s="230"/>
      <c r="RZN9" s="194"/>
      <c r="RZO9" s="194"/>
      <c r="RZP9" s="195"/>
      <c r="RZQ9" s="196"/>
      <c r="RZR9" s="197"/>
      <c r="RZS9" s="197"/>
      <c r="RZT9" s="231"/>
      <c r="RZV9" s="223"/>
      <c r="RZW9" s="225"/>
      <c r="RZX9" s="226"/>
      <c r="RZY9" s="227"/>
      <c r="SAA9" s="228"/>
      <c r="SAB9" s="229"/>
      <c r="SAC9" s="230"/>
      <c r="SAD9" s="194"/>
      <c r="SAE9" s="194"/>
      <c r="SAF9" s="195"/>
      <c r="SAG9" s="196"/>
      <c r="SAH9" s="197"/>
      <c r="SAI9" s="197"/>
      <c r="SAJ9" s="231"/>
      <c r="SAL9" s="223"/>
      <c r="SAM9" s="225"/>
      <c r="SAN9" s="226"/>
      <c r="SAO9" s="227"/>
      <c r="SAQ9" s="228"/>
      <c r="SAR9" s="229"/>
      <c r="SAS9" s="230"/>
      <c r="SAT9" s="194"/>
      <c r="SAU9" s="194"/>
      <c r="SAV9" s="195"/>
      <c r="SAW9" s="196"/>
      <c r="SAX9" s="197"/>
      <c r="SAY9" s="197"/>
      <c r="SAZ9" s="231"/>
      <c r="SBB9" s="223"/>
      <c r="SBC9" s="225"/>
      <c r="SBD9" s="226"/>
      <c r="SBE9" s="227"/>
      <c r="SBG9" s="228"/>
      <c r="SBH9" s="229"/>
      <c r="SBI9" s="230"/>
      <c r="SBJ9" s="194"/>
      <c r="SBK9" s="194"/>
      <c r="SBL9" s="195"/>
      <c r="SBM9" s="196"/>
      <c r="SBN9" s="197"/>
      <c r="SBO9" s="197"/>
      <c r="SBP9" s="231"/>
      <c r="SBR9" s="223"/>
      <c r="SBS9" s="225"/>
      <c r="SBT9" s="226"/>
      <c r="SBU9" s="227"/>
      <c r="SBW9" s="228"/>
      <c r="SBX9" s="229"/>
      <c r="SBY9" s="230"/>
      <c r="SBZ9" s="194"/>
      <c r="SCA9" s="194"/>
      <c r="SCB9" s="195"/>
      <c r="SCC9" s="196"/>
      <c r="SCD9" s="197"/>
      <c r="SCE9" s="197"/>
      <c r="SCF9" s="231"/>
      <c r="SCH9" s="223"/>
      <c r="SCI9" s="225"/>
      <c r="SCJ9" s="226"/>
      <c r="SCK9" s="227"/>
      <c r="SCM9" s="228"/>
      <c r="SCN9" s="229"/>
      <c r="SCO9" s="230"/>
      <c r="SCP9" s="194"/>
      <c r="SCQ9" s="194"/>
      <c r="SCR9" s="195"/>
      <c r="SCS9" s="196"/>
      <c r="SCT9" s="197"/>
      <c r="SCU9" s="197"/>
      <c r="SCV9" s="231"/>
      <c r="SCX9" s="223"/>
      <c r="SCY9" s="225"/>
      <c r="SCZ9" s="226"/>
      <c r="SDA9" s="227"/>
      <c r="SDC9" s="228"/>
      <c r="SDD9" s="229"/>
      <c r="SDE9" s="230"/>
      <c r="SDF9" s="194"/>
      <c r="SDG9" s="194"/>
      <c r="SDH9" s="195"/>
      <c r="SDI9" s="196"/>
      <c r="SDJ9" s="197"/>
      <c r="SDK9" s="197"/>
      <c r="SDL9" s="231"/>
      <c r="SDN9" s="223"/>
      <c r="SDO9" s="225"/>
      <c r="SDP9" s="226"/>
      <c r="SDQ9" s="227"/>
      <c r="SDS9" s="228"/>
      <c r="SDT9" s="229"/>
      <c r="SDU9" s="230"/>
      <c r="SDV9" s="194"/>
      <c r="SDW9" s="194"/>
      <c r="SDX9" s="195"/>
      <c r="SDY9" s="196"/>
      <c r="SDZ9" s="197"/>
      <c r="SEA9" s="197"/>
      <c r="SEB9" s="231"/>
      <c r="SED9" s="223"/>
      <c r="SEE9" s="225"/>
      <c r="SEF9" s="226"/>
      <c r="SEG9" s="227"/>
      <c r="SEI9" s="228"/>
      <c r="SEJ9" s="229"/>
      <c r="SEK9" s="230"/>
      <c r="SEL9" s="194"/>
      <c r="SEM9" s="194"/>
      <c r="SEN9" s="195"/>
      <c r="SEO9" s="196"/>
      <c r="SEP9" s="197"/>
      <c r="SEQ9" s="197"/>
      <c r="SER9" s="231"/>
      <c r="SET9" s="223"/>
      <c r="SEU9" s="225"/>
      <c r="SEV9" s="226"/>
      <c r="SEW9" s="227"/>
      <c r="SEY9" s="228"/>
      <c r="SEZ9" s="229"/>
      <c r="SFA9" s="230"/>
      <c r="SFB9" s="194"/>
      <c r="SFC9" s="194"/>
      <c r="SFD9" s="195"/>
      <c r="SFE9" s="196"/>
      <c r="SFF9" s="197"/>
      <c r="SFG9" s="197"/>
      <c r="SFH9" s="231"/>
      <c r="SFJ9" s="223"/>
      <c r="SFK9" s="225"/>
      <c r="SFL9" s="226"/>
      <c r="SFM9" s="227"/>
      <c r="SFO9" s="228"/>
      <c r="SFP9" s="229"/>
      <c r="SFQ9" s="230"/>
      <c r="SFR9" s="194"/>
      <c r="SFS9" s="194"/>
      <c r="SFT9" s="195"/>
      <c r="SFU9" s="196"/>
      <c r="SFV9" s="197"/>
      <c r="SFW9" s="197"/>
      <c r="SFX9" s="231"/>
      <c r="SFZ9" s="223"/>
      <c r="SGA9" s="225"/>
      <c r="SGB9" s="226"/>
      <c r="SGC9" s="227"/>
      <c r="SGE9" s="228"/>
      <c r="SGF9" s="229"/>
      <c r="SGG9" s="230"/>
      <c r="SGH9" s="194"/>
      <c r="SGI9" s="194"/>
      <c r="SGJ9" s="195"/>
      <c r="SGK9" s="196"/>
      <c r="SGL9" s="197"/>
      <c r="SGM9" s="197"/>
      <c r="SGN9" s="231"/>
      <c r="SGP9" s="223"/>
      <c r="SGQ9" s="225"/>
      <c r="SGR9" s="226"/>
      <c r="SGS9" s="227"/>
      <c r="SGU9" s="228"/>
      <c r="SGV9" s="229"/>
      <c r="SGW9" s="230"/>
      <c r="SGX9" s="194"/>
      <c r="SGY9" s="194"/>
      <c r="SGZ9" s="195"/>
      <c r="SHA9" s="196"/>
      <c r="SHB9" s="197"/>
      <c r="SHC9" s="197"/>
      <c r="SHD9" s="231"/>
      <c r="SHF9" s="223"/>
      <c r="SHG9" s="225"/>
      <c r="SHH9" s="226"/>
      <c r="SHI9" s="227"/>
      <c r="SHK9" s="228"/>
      <c r="SHL9" s="229"/>
      <c r="SHM9" s="230"/>
      <c r="SHN9" s="194"/>
      <c r="SHO9" s="194"/>
      <c r="SHP9" s="195"/>
      <c r="SHQ9" s="196"/>
      <c r="SHR9" s="197"/>
      <c r="SHS9" s="197"/>
      <c r="SHT9" s="231"/>
      <c r="SHV9" s="223"/>
      <c r="SHW9" s="225"/>
      <c r="SHX9" s="226"/>
      <c r="SHY9" s="227"/>
      <c r="SIA9" s="228"/>
      <c r="SIB9" s="229"/>
      <c r="SIC9" s="230"/>
      <c r="SID9" s="194"/>
      <c r="SIE9" s="194"/>
      <c r="SIF9" s="195"/>
      <c r="SIG9" s="196"/>
      <c r="SIH9" s="197"/>
      <c r="SII9" s="197"/>
      <c r="SIJ9" s="231"/>
      <c r="SIL9" s="223"/>
      <c r="SIM9" s="225"/>
      <c r="SIN9" s="226"/>
      <c r="SIO9" s="227"/>
      <c r="SIQ9" s="228"/>
      <c r="SIR9" s="229"/>
      <c r="SIS9" s="230"/>
      <c r="SIT9" s="194"/>
      <c r="SIU9" s="194"/>
      <c r="SIV9" s="195"/>
      <c r="SIW9" s="196"/>
      <c r="SIX9" s="197"/>
      <c r="SIY9" s="197"/>
      <c r="SIZ9" s="231"/>
      <c r="SJB9" s="223"/>
      <c r="SJC9" s="225"/>
      <c r="SJD9" s="226"/>
      <c r="SJE9" s="227"/>
      <c r="SJG9" s="228"/>
      <c r="SJH9" s="229"/>
      <c r="SJI9" s="230"/>
      <c r="SJJ9" s="194"/>
      <c r="SJK9" s="194"/>
      <c r="SJL9" s="195"/>
      <c r="SJM9" s="196"/>
      <c r="SJN9" s="197"/>
      <c r="SJO9" s="197"/>
      <c r="SJP9" s="231"/>
      <c r="SJR9" s="223"/>
      <c r="SJS9" s="225"/>
      <c r="SJT9" s="226"/>
      <c r="SJU9" s="227"/>
      <c r="SJW9" s="228"/>
      <c r="SJX9" s="229"/>
      <c r="SJY9" s="230"/>
      <c r="SJZ9" s="194"/>
      <c r="SKA9" s="194"/>
      <c r="SKB9" s="195"/>
      <c r="SKC9" s="196"/>
      <c r="SKD9" s="197"/>
      <c r="SKE9" s="197"/>
      <c r="SKF9" s="231"/>
      <c r="SKH9" s="223"/>
      <c r="SKI9" s="225"/>
      <c r="SKJ9" s="226"/>
      <c r="SKK9" s="227"/>
      <c r="SKM9" s="228"/>
      <c r="SKN9" s="229"/>
      <c r="SKO9" s="230"/>
      <c r="SKP9" s="194"/>
      <c r="SKQ9" s="194"/>
      <c r="SKR9" s="195"/>
      <c r="SKS9" s="196"/>
      <c r="SKT9" s="197"/>
      <c r="SKU9" s="197"/>
      <c r="SKV9" s="231"/>
      <c r="SKX9" s="223"/>
      <c r="SKY9" s="225"/>
      <c r="SKZ9" s="226"/>
      <c r="SLA9" s="227"/>
      <c r="SLC9" s="228"/>
      <c r="SLD9" s="229"/>
      <c r="SLE9" s="230"/>
      <c r="SLF9" s="194"/>
      <c r="SLG9" s="194"/>
      <c r="SLH9" s="195"/>
      <c r="SLI9" s="196"/>
      <c r="SLJ9" s="197"/>
      <c r="SLK9" s="197"/>
      <c r="SLL9" s="231"/>
      <c r="SLN9" s="223"/>
      <c r="SLO9" s="225"/>
      <c r="SLP9" s="226"/>
      <c r="SLQ9" s="227"/>
      <c r="SLS9" s="228"/>
      <c r="SLT9" s="229"/>
      <c r="SLU9" s="230"/>
      <c r="SLV9" s="194"/>
      <c r="SLW9" s="194"/>
      <c r="SLX9" s="195"/>
      <c r="SLY9" s="196"/>
      <c r="SLZ9" s="197"/>
      <c r="SMA9" s="197"/>
      <c r="SMB9" s="231"/>
      <c r="SMD9" s="223"/>
      <c r="SME9" s="225"/>
      <c r="SMF9" s="226"/>
      <c r="SMG9" s="227"/>
      <c r="SMI9" s="228"/>
      <c r="SMJ9" s="229"/>
      <c r="SMK9" s="230"/>
      <c r="SML9" s="194"/>
      <c r="SMM9" s="194"/>
      <c r="SMN9" s="195"/>
      <c r="SMO9" s="196"/>
      <c r="SMP9" s="197"/>
      <c r="SMQ9" s="197"/>
      <c r="SMR9" s="231"/>
      <c r="SMT9" s="223"/>
      <c r="SMU9" s="225"/>
      <c r="SMV9" s="226"/>
      <c r="SMW9" s="227"/>
      <c r="SMY9" s="228"/>
      <c r="SMZ9" s="229"/>
      <c r="SNA9" s="230"/>
      <c r="SNB9" s="194"/>
      <c r="SNC9" s="194"/>
      <c r="SND9" s="195"/>
      <c r="SNE9" s="196"/>
      <c r="SNF9" s="197"/>
      <c r="SNG9" s="197"/>
      <c r="SNH9" s="231"/>
      <c r="SNJ9" s="223"/>
      <c r="SNK9" s="225"/>
      <c r="SNL9" s="226"/>
      <c r="SNM9" s="227"/>
      <c r="SNO9" s="228"/>
      <c r="SNP9" s="229"/>
      <c r="SNQ9" s="230"/>
      <c r="SNR9" s="194"/>
      <c r="SNS9" s="194"/>
      <c r="SNT9" s="195"/>
      <c r="SNU9" s="196"/>
      <c r="SNV9" s="197"/>
      <c r="SNW9" s="197"/>
      <c r="SNX9" s="231"/>
      <c r="SNZ9" s="223"/>
      <c r="SOA9" s="225"/>
      <c r="SOB9" s="226"/>
      <c r="SOC9" s="227"/>
      <c r="SOE9" s="228"/>
      <c r="SOF9" s="229"/>
      <c r="SOG9" s="230"/>
      <c r="SOH9" s="194"/>
      <c r="SOI9" s="194"/>
      <c r="SOJ9" s="195"/>
      <c r="SOK9" s="196"/>
      <c r="SOL9" s="197"/>
      <c r="SOM9" s="197"/>
      <c r="SON9" s="231"/>
      <c r="SOP9" s="223"/>
      <c r="SOQ9" s="225"/>
      <c r="SOR9" s="226"/>
      <c r="SOS9" s="227"/>
      <c r="SOU9" s="228"/>
      <c r="SOV9" s="229"/>
      <c r="SOW9" s="230"/>
      <c r="SOX9" s="194"/>
      <c r="SOY9" s="194"/>
      <c r="SOZ9" s="195"/>
      <c r="SPA9" s="196"/>
      <c r="SPB9" s="197"/>
      <c r="SPC9" s="197"/>
      <c r="SPD9" s="231"/>
      <c r="SPF9" s="223"/>
      <c r="SPG9" s="225"/>
      <c r="SPH9" s="226"/>
      <c r="SPI9" s="227"/>
      <c r="SPK9" s="228"/>
      <c r="SPL9" s="229"/>
      <c r="SPM9" s="230"/>
      <c r="SPN9" s="194"/>
      <c r="SPO9" s="194"/>
      <c r="SPP9" s="195"/>
      <c r="SPQ9" s="196"/>
      <c r="SPR9" s="197"/>
      <c r="SPS9" s="197"/>
      <c r="SPT9" s="231"/>
      <c r="SPV9" s="223"/>
      <c r="SPW9" s="225"/>
      <c r="SPX9" s="226"/>
      <c r="SPY9" s="227"/>
      <c r="SQA9" s="228"/>
      <c r="SQB9" s="229"/>
      <c r="SQC9" s="230"/>
      <c r="SQD9" s="194"/>
      <c r="SQE9" s="194"/>
      <c r="SQF9" s="195"/>
      <c r="SQG9" s="196"/>
      <c r="SQH9" s="197"/>
      <c r="SQI9" s="197"/>
      <c r="SQJ9" s="231"/>
      <c r="SQL9" s="223"/>
      <c r="SQM9" s="225"/>
      <c r="SQN9" s="226"/>
      <c r="SQO9" s="227"/>
      <c r="SQQ9" s="228"/>
      <c r="SQR9" s="229"/>
      <c r="SQS9" s="230"/>
      <c r="SQT9" s="194"/>
      <c r="SQU9" s="194"/>
      <c r="SQV9" s="195"/>
      <c r="SQW9" s="196"/>
      <c r="SQX9" s="197"/>
      <c r="SQY9" s="197"/>
      <c r="SQZ9" s="231"/>
      <c r="SRB9" s="223"/>
      <c r="SRC9" s="225"/>
      <c r="SRD9" s="226"/>
      <c r="SRE9" s="227"/>
      <c r="SRG9" s="228"/>
      <c r="SRH9" s="229"/>
      <c r="SRI9" s="230"/>
      <c r="SRJ9" s="194"/>
      <c r="SRK9" s="194"/>
      <c r="SRL9" s="195"/>
      <c r="SRM9" s="196"/>
      <c r="SRN9" s="197"/>
      <c r="SRO9" s="197"/>
      <c r="SRP9" s="231"/>
      <c r="SRR9" s="223"/>
      <c r="SRS9" s="225"/>
      <c r="SRT9" s="226"/>
      <c r="SRU9" s="227"/>
      <c r="SRW9" s="228"/>
      <c r="SRX9" s="229"/>
      <c r="SRY9" s="230"/>
      <c r="SRZ9" s="194"/>
      <c r="SSA9" s="194"/>
      <c r="SSB9" s="195"/>
      <c r="SSC9" s="196"/>
      <c r="SSD9" s="197"/>
      <c r="SSE9" s="197"/>
      <c r="SSF9" s="231"/>
      <c r="SSH9" s="223"/>
      <c r="SSI9" s="225"/>
      <c r="SSJ9" s="226"/>
      <c r="SSK9" s="227"/>
      <c r="SSM9" s="228"/>
      <c r="SSN9" s="229"/>
      <c r="SSO9" s="230"/>
      <c r="SSP9" s="194"/>
      <c r="SSQ9" s="194"/>
      <c r="SSR9" s="195"/>
      <c r="SSS9" s="196"/>
      <c r="SST9" s="197"/>
      <c r="SSU9" s="197"/>
      <c r="SSV9" s="231"/>
      <c r="SSX9" s="223"/>
      <c r="SSY9" s="225"/>
      <c r="SSZ9" s="226"/>
      <c r="STA9" s="227"/>
      <c r="STC9" s="228"/>
      <c r="STD9" s="229"/>
      <c r="STE9" s="230"/>
      <c r="STF9" s="194"/>
      <c r="STG9" s="194"/>
      <c r="STH9" s="195"/>
      <c r="STI9" s="196"/>
      <c r="STJ9" s="197"/>
      <c r="STK9" s="197"/>
      <c r="STL9" s="231"/>
      <c r="STN9" s="223"/>
      <c r="STO9" s="225"/>
      <c r="STP9" s="226"/>
      <c r="STQ9" s="227"/>
      <c r="STS9" s="228"/>
      <c r="STT9" s="229"/>
      <c r="STU9" s="230"/>
      <c r="STV9" s="194"/>
      <c r="STW9" s="194"/>
      <c r="STX9" s="195"/>
      <c r="STY9" s="196"/>
      <c r="STZ9" s="197"/>
      <c r="SUA9" s="197"/>
      <c r="SUB9" s="231"/>
      <c r="SUD9" s="223"/>
      <c r="SUE9" s="225"/>
      <c r="SUF9" s="226"/>
      <c r="SUG9" s="227"/>
      <c r="SUI9" s="228"/>
      <c r="SUJ9" s="229"/>
      <c r="SUK9" s="230"/>
      <c r="SUL9" s="194"/>
      <c r="SUM9" s="194"/>
      <c r="SUN9" s="195"/>
      <c r="SUO9" s="196"/>
      <c r="SUP9" s="197"/>
      <c r="SUQ9" s="197"/>
      <c r="SUR9" s="231"/>
      <c r="SUT9" s="223"/>
      <c r="SUU9" s="225"/>
      <c r="SUV9" s="226"/>
      <c r="SUW9" s="227"/>
      <c r="SUY9" s="228"/>
      <c r="SUZ9" s="229"/>
      <c r="SVA9" s="230"/>
      <c r="SVB9" s="194"/>
      <c r="SVC9" s="194"/>
      <c r="SVD9" s="195"/>
      <c r="SVE9" s="196"/>
      <c r="SVF9" s="197"/>
      <c r="SVG9" s="197"/>
      <c r="SVH9" s="231"/>
      <c r="SVJ9" s="223"/>
      <c r="SVK9" s="225"/>
      <c r="SVL9" s="226"/>
      <c r="SVM9" s="227"/>
      <c r="SVO9" s="228"/>
      <c r="SVP9" s="229"/>
      <c r="SVQ9" s="230"/>
      <c r="SVR9" s="194"/>
      <c r="SVS9" s="194"/>
      <c r="SVT9" s="195"/>
      <c r="SVU9" s="196"/>
      <c r="SVV9" s="197"/>
      <c r="SVW9" s="197"/>
      <c r="SVX9" s="231"/>
      <c r="SVZ9" s="223"/>
      <c r="SWA9" s="225"/>
      <c r="SWB9" s="226"/>
      <c r="SWC9" s="227"/>
      <c r="SWE9" s="228"/>
      <c r="SWF9" s="229"/>
      <c r="SWG9" s="230"/>
      <c r="SWH9" s="194"/>
      <c r="SWI9" s="194"/>
      <c r="SWJ9" s="195"/>
      <c r="SWK9" s="196"/>
      <c r="SWL9" s="197"/>
      <c r="SWM9" s="197"/>
      <c r="SWN9" s="231"/>
      <c r="SWP9" s="223"/>
      <c r="SWQ9" s="225"/>
      <c r="SWR9" s="226"/>
      <c r="SWS9" s="227"/>
      <c r="SWU9" s="228"/>
      <c r="SWV9" s="229"/>
      <c r="SWW9" s="230"/>
      <c r="SWX9" s="194"/>
      <c r="SWY9" s="194"/>
      <c r="SWZ9" s="195"/>
      <c r="SXA9" s="196"/>
      <c r="SXB9" s="197"/>
      <c r="SXC9" s="197"/>
      <c r="SXD9" s="231"/>
      <c r="SXF9" s="223"/>
      <c r="SXG9" s="225"/>
      <c r="SXH9" s="226"/>
      <c r="SXI9" s="227"/>
      <c r="SXK9" s="228"/>
      <c r="SXL9" s="229"/>
      <c r="SXM9" s="230"/>
      <c r="SXN9" s="194"/>
      <c r="SXO9" s="194"/>
      <c r="SXP9" s="195"/>
      <c r="SXQ9" s="196"/>
      <c r="SXR9" s="197"/>
      <c r="SXS9" s="197"/>
      <c r="SXT9" s="231"/>
      <c r="SXV9" s="223"/>
      <c r="SXW9" s="225"/>
      <c r="SXX9" s="226"/>
      <c r="SXY9" s="227"/>
      <c r="SYA9" s="228"/>
      <c r="SYB9" s="229"/>
      <c r="SYC9" s="230"/>
      <c r="SYD9" s="194"/>
      <c r="SYE9" s="194"/>
      <c r="SYF9" s="195"/>
      <c r="SYG9" s="196"/>
      <c r="SYH9" s="197"/>
      <c r="SYI9" s="197"/>
      <c r="SYJ9" s="231"/>
      <c r="SYL9" s="223"/>
      <c r="SYM9" s="225"/>
      <c r="SYN9" s="226"/>
      <c r="SYO9" s="227"/>
      <c r="SYQ9" s="228"/>
      <c r="SYR9" s="229"/>
      <c r="SYS9" s="230"/>
      <c r="SYT9" s="194"/>
      <c r="SYU9" s="194"/>
      <c r="SYV9" s="195"/>
      <c r="SYW9" s="196"/>
      <c r="SYX9" s="197"/>
      <c r="SYY9" s="197"/>
      <c r="SYZ9" s="231"/>
      <c r="SZB9" s="223"/>
      <c r="SZC9" s="225"/>
      <c r="SZD9" s="226"/>
      <c r="SZE9" s="227"/>
      <c r="SZG9" s="228"/>
      <c r="SZH9" s="229"/>
      <c r="SZI9" s="230"/>
      <c r="SZJ9" s="194"/>
      <c r="SZK9" s="194"/>
      <c r="SZL9" s="195"/>
      <c r="SZM9" s="196"/>
      <c r="SZN9" s="197"/>
      <c r="SZO9" s="197"/>
      <c r="SZP9" s="231"/>
      <c r="SZR9" s="223"/>
      <c r="SZS9" s="225"/>
      <c r="SZT9" s="226"/>
      <c r="SZU9" s="227"/>
      <c r="SZW9" s="228"/>
      <c r="SZX9" s="229"/>
      <c r="SZY9" s="230"/>
      <c r="SZZ9" s="194"/>
      <c r="TAA9" s="194"/>
      <c r="TAB9" s="195"/>
      <c r="TAC9" s="196"/>
      <c r="TAD9" s="197"/>
      <c r="TAE9" s="197"/>
      <c r="TAF9" s="231"/>
      <c r="TAH9" s="223"/>
      <c r="TAI9" s="225"/>
      <c r="TAJ9" s="226"/>
      <c r="TAK9" s="227"/>
      <c r="TAM9" s="228"/>
      <c r="TAN9" s="229"/>
      <c r="TAO9" s="230"/>
      <c r="TAP9" s="194"/>
      <c r="TAQ9" s="194"/>
      <c r="TAR9" s="195"/>
      <c r="TAS9" s="196"/>
      <c r="TAT9" s="197"/>
      <c r="TAU9" s="197"/>
      <c r="TAV9" s="231"/>
      <c r="TAX9" s="223"/>
      <c r="TAY9" s="225"/>
      <c r="TAZ9" s="226"/>
      <c r="TBA9" s="227"/>
      <c r="TBC9" s="228"/>
      <c r="TBD9" s="229"/>
      <c r="TBE9" s="230"/>
      <c r="TBF9" s="194"/>
      <c r="TBG9" s="194"/>
      <c r="TBH9" s="195"/>
      <c r="TBI9" s="196"/>
      <c r="TBJ9" s="197"/>
      <c r="TBK9" s="197"/>
      <c r="TBL9" s="231"/>
      <c r="TBN9" s="223"/>
      <c r="TBO9" s="225"/>
      <c r="TBP9" s="226"/>
      <c r="TBQ9" s="227"/>
      <c r="TBS9" s="228"/>
      <c r="TBT9" s="229"/>
      <c r="TBU9" s="230"/>
      <c r="TBV9" s="194"/>
      <c r="TBW9" s="194"/>
      <c r="TBX9" s="195"/>
      <c r="TBY9" s="196"/>
      <c r="TBZ9" s="197"/>
      <c r="TCA9" s="197"/>
      <c r="TCB9" s="231"/>
      <c r="TCD9" s="223"/>
      <c r="TCE9" s="225"/>
      <c r="TCF9" s="226"/>
      <c r="TCG9" s="227"/>
      <c r="TCI9" s="228"/>
      <c r="TCJ9" s="229"/>
      <c r="TCK9" s="230"/>
      <c r="TCL9" s="194"/>
      <c r="TCM9" s="194"/>
      <c r="TCN9" s="195"/>
      <c r="TCO9" s="196"/>
      <c r="TCP9" s="197"/>
      <c r="TCQ9" s="197"/>
      <c r="TCR9" s="231"/>
      <c r="TCT9" s="223"/>
      <c r="TCU9" s="225"/>
      <c r="TCV9" s="226"/>
      <c r="TCW9" s="227"/>
      <c r="TCY9" s="228"/>
      <c r="TCZ9" s="229"/>
      <c r="TDA9" s="230"/>
      <c r="TDB9" s="194"/>
      <c r="TDC9" s="194"/>
      <c r="TDD9" s="195"/>
      <c r="TDE9" s="196"/>
      <c r="TDF9" s="197"/>
      <c r="TDG9" s="197"/>
      <c r="TDH9" s="231"/>
      <c r="TDJ9" s="223"/>
      <c r="TDK9" s="225"/>
      <c r="TDL9" s="226"/>
      <c r="TDM9" s="227"/>
      <c r="TDO9" s="228"/>
      <c r="TDP9" s="229"/>
      <c r="TDQ9" s="230"/>
      <c r="TDR9" s="194"/>
      <c r="TDS9" s="194"/>
      <c r="TDT9" s="195"/>
      <c r="TDU9" s="196"/>
      <c r="TDV9" s="197"/>
      <c r="TDW9" s="197"/>
      <c r="TDX9" s="231"/>
      <c r="TDZ9" s="223"/>
      <c r="TEA9" s="225"/>
      <c r="TEB9" s="226"/>
      <c r="TEC9" s="227"/>
      <c r="TEE9" s="228"/>
      <c r="TEF9" s="229"/>
      <c r="TEG9" s="230"/>
      <c r="TEH9" s="194"/>
      <c r="TEI9" s="194"/>
      <c r="TEJ9" s="195"/>
      <c r="TEK9" s="196"/>
      <c r="TEL9" s="197"/>
      <c r="TEM9" s="197"/>
      <c r="TEN9" s="231"/>
      <c r="TEP9" s="223"/>
      <c r="TEQ9" s="225"/>
      <c r="TER9" s="226"/>
      <c r="TES9" s="227"/>
      <c r="TEU9" s="228"/>
      <c r="TEV9" s="229"/>
      <c r="TEW9" s="230"/>
      <c r="TEX9" s="194"/>
      <c r="TEY9" s="194"/>
      <c r="TEZ9" s="195"/>
      <c r="TFA9" s="196"/>
      <c r="TFB9" s="197"/>
      <c r="TFC9" s="197"/>
      <c r="TFD9" s="231"/>
      <c r="TFF9" s="223"/>
      <c r="TFG9" s="225"/>
      <c r="TFH9" s="226"/>
      <c r="TFI9" s="227"/>
      <c r="TFK9" s="228"/>
      <c r="TFL9" s="229"/>
      <c r="TFM9" s="230"/>
      <c r="TFN9" s="194"/>
      <c r="TFO9" s="194"/>
      <c r="TFP9" s="195"/>
      <c r="TFQ9" s="196"/>
      <c r="TFR9" s="197"/>
      <c r="TFS9" s="197"/>
      <c r="TFT9" s="231"/>
      <c r="TFV9" s="223"/>
      <c r="TFW9" s="225"/>
      <c r="TFX9" s="226"/>
      <c r="TFY9" s="227"/>
      <c r="TGA9" s="228"/>
      <c r="TGB9" s="229"/>
      <c r="TGC9" s="230"/>
      <c r="TGD9" s="194"/>
      <c r="TGE9" s="194"/>
      <c r="TGF9" s="195"/>
      <c r="TGG9" s="196"/>
      <c r="TGH9" s="197"/>
      <c r="TGI9" s="197"/>
      <c r="TGJ9" s="231"/>
      <c r="TGL9" s="223"/>
      <c r="TGM9" s="225"/>
      <c r="TGN9" s="226"/>
      <c r="TGO9" s="227"/>
      <c r="TGQ9" s="228"/>
      <c r="TGR9" s="229"/>
      <c r="TGS9" s="230"/>
      <c r="TGT9" s="194"/>
      <c r="TGU9" s="194"/>
      <c r="TGV9" s="195"/>
      <c r="TGW9" s="196"/>
      <c r="TGX9" s="197"/>
      <c r="TGY9" s="197"/>
      <c r="TGZ9" s="231"/>
      <c r="THB9" s="223"/>
      <c r="THC9" s="225"/>
      <c r="THD9" s="226"/>
      <c r="THE9" s="227"/>
      <c r="THG9" s="228"/>
      <c r="THH9" s="229"/>
      <c r="THI9" s="230"/>
      <c r="THJ9" s="194"/>
      <c r="THK9" s="194"/>
      <c r="THL9" s="195"/>
      <c r="THM9" s="196"/>
      <c r="THN9" s="197"/>
      <c r="THO9" s="197"/>
      <c r="THP9" s="231"/>
      <c r="THR9" s="223"/>
      <c r="THS9" s="225"/>
      <c r="THT9" s="226"/>
      <c r="THU9" s="227"/>
      <c r="THW9" s="228"/>
      <c r="THX9" s="229"/>
      <c r="THY9" s="230"/>
      <c r="THZ9" s="194"/>
      <c r="TIA9" s="194"/>
      <c r="TIB9" s="195"/>
      <c r="TIC9" s="196"/>
      <c r="TID9" s="197"/>
      <c r="TIE9" s="197"/>
      <c r="TIF9" s="231"/>
      <c r="TIH9" s="223"/>
      <c r="TII9" s="225"/>
      <c r="TIJ9" s="226"/>
      <c r="TIK9" s="227"/>
      <c r="TIM9" s="228"/>
      <c r="TIN9" s="229"/>
      <c r="TIO9" s="230"/>
      <c r="TIP9" s="194"/>
      <c r="TIQ9" s="194"/>
      <c r="TIR9" s="195"/>
      <c r="TIS9" s="196"/>
      <c r="TIT9" s="197"/>
      <c r="TIU9" s="197"/>
      <c r="TIV9" s="231"/>
      <c r="TIX9" s="223"/>
      <c r="TIY9" s="225"/>
      <c r="TIZ9" s="226"/>
      <c r="TJA9" s="227"/>
      <c r="TJC9" s="228"/>
      <c r="TJD9" s="229"/>
      <c r="TJE9" s="230"/>
      <c r="TJF9" s="194"/>
      <c r="TJG9" s="194"/>
      <c r="TJH9" s="195"/>
      <c r="TJI9" s="196"/>
      <c r="TJJ9" s="197"/>
      <c r="TJK9" s="197"/>
      <c r="TJL9" s="231"/>
      <c r="TJN9" s="223"/>
      <c r="TJO9" s="225"/>
      <c r="TJP9" s="226"/>
      <c r="TJQ9" s="227"/>
      <c r="TJS9" s="228"/>
      <c r="TJT9" s="229"/>
      <c r="TJU9" s="230"/>
      <c r="TJV9" s="194"/>
      <c r="TJW9" s="194"/>
      <c r="TJX9" s="195"/>
      <c r="TJY9" s="196"/>
      <c r="TJZ9" s="197"/>
      <c r="TKA9" s="197"/>
      <c r="TKB9" s="231"/>
      <c r="TKD9" s="223"/>
      <c r="TKE9" s="225"/>
      <c r="TKF9" s="226"/>
      <c r="TKG9" s="227"/>
      <c r="TKI9" s="228"/>
      <c r="TKJ9" s="229"/>
      <c r="TKK9" s="230"/>
      <c r="TKL9" s="194"/>
      <c r="TKM9" s="194"/>
      <c r="TKN9" s="195"/>
      <c r="TKO9" s="196"/>
      <c r="TKP9" s="197"/>
      <c r="TKQ9" s="197"/>
      <c r="TKR9" s="231"/>
      <c r="TKT9" s="223"/>
      <c r="TKU9" s="225"/>
      <c r="TKV9" s="226"/>
      <c r="TKW9" s="227"/>
      <c r="TKY9" s="228"/>
      <c r="TKZ9" s="229"/>
      <c r="TLA9" s="230"/>
      <c r="TLB9" s="194"/>
      <c r="TLC9" s="194"/>
      <c r="TLD9" s="195"/>
      <c r="TLE9" s="196"/>
      <c r="TLF9" s="197"/>
      <c r="TLG9" s="197"/>
      <c r="TLH9" s="231"/>
      <c r="TLJ9" s="223"/>
      <c r="TLK9" s="225"/>
      <c r="TLL9" s="226"/>
      <c r="TLM9" s="227"/>
      <c r="TLO9" s="228"/>
      <c r="TLP9" s="229"/>
      <c r="TLQ9" s="230"/>
      <c r="TLR9" s="194"/>
      <c r="TLS9" s="194"/>
      <c r="TLT9" s="195"/>
      <c r="TLU9" s="196"/>
      <c r="TLV9" s="197"/>
      <c r="TLW9" s="197"/>
      <c r="TLX9" s="231"/>
      <c r="TLZ9" s="223"/>
      <c r="TMA9" s="225"/>
      <c r="TMB9" s="226"/>
      <c r="TMC9" s="227"/>
      <c r="TME9" s="228"/>
      <c r="TMF9" s="229"/>
      <c r="TMG9" s="230"/>
      <c r="TMH9" s="194"/>
      <c r="TMI9" s="194"/>
      <c r="TMJ9" s="195"/>
      <c r="TMK9" s="196"/>
      <c r="TML9" s="197"/>
      <c r="TMM9" s="197"/>
      <c r="TMN9" s="231"/>
      <c r="TMP9" s="223"/>
      <c r="TMQ9" s="225"/>
      <c r="TMR9" s="226"/>
      <c r="TMS9" s="227"/>
      <c r="TMU9" s="228"/>
      <c r="TMV9" s="229"/>
      <c r="TMW9" s="230"/>
      <c r="TMX9" s="194"/>
      <c r="TMY9" s="194"/>
      <c r="TMZ9" s="195"/>
      <c r="TNA9" s="196"/>
      <c r="TNB9" s="197"/>
      <c r="TNC9" s="197"/>
      <c r="TND9" s="231"/>
      <c r="TNF9" s="223"/>
      <c r="TNG9" s="225"/>
      <c r="TNH9" s="226"/>
      <c r="TNI9" s="227"/>
      <c r="TNK9" s="228"/>
      <c r="TNL9" s="229"/>
      <c r="TNM9" s="230"/>
      <c r="TNN9" s="194"/>
      <c r="TNO9" s="194"/>
      <c r="TNP9" s="195"/>
      <c r="TNQ9" s="196"/>
      <c r="TNR9" s="197"/>
      <c r="TNS9" s="197"/>
      <c r="TNT9" s="231"/>
      <c r="TNV9" s="223"/>
      <c r="TNW9" s="225"/>
      <c r="TNX9" s="226"/>
      <c r="TNY9" s="227"/>
      <c r="TOA9" s="228"/>
      <c r="TOB9" s="229"/>
      <c r="TOC9" s="230"/>
      <c r="TOD9" s="194"/>
      <c r="TOE9" s="194"/>
      <c r="TOF9" s="195"/>
      <c r="TOG9" s="196"/>
      <c r="TOH9" s="197"/>
      <c r="TOI9" s="197"/>
      <c r="TOJ9" s="231"/>
      <c r="TOL9" s="223"/>
      <c r="TOM9" s="225"/>
      <c r="TON9" s="226"/>
      <c r="TOO9" s="227"/>
      <c r="TOQ9" s="228"/>
      <c r="TOR9" s="229"/>
      <c r="TOS9" s="230"/>
      <c r="TOT9" s="194"/>
      <c r="TOU9" s="194"/>
      <c r="TOV9" s="195"/>
      <c r="TOW9" s="196"/>
      <c r="TOX9" s="197"/>
      <c r="TOY9" s="197"/>
      <c r="TOZ9" s="231"/>
      <c r="TPB9" s="223"/>
      <c r="TPC9" s="225"/>
      <c r="TPD9" s="226"/>
      <c r="TPE9" s="227"/>
      <c r="TPG9" s="228"/>
      <c r="TPH9" s="229"/>
      <c r="TPI9" s="230"/>
      <c r="TPJ9" s="194"/>
      <c r="TPK9" s="194"/>
      <c r="TPL9" s="195"/>
      <c r="TPM9" s="196"/>
      <c r="TPN9" s="197"/>
      <c r="TPO9" s="197"/>
      <c r="TPP9" s="231"/>
      <c r="TPR9" s="223"/>
      <c r="TPS9" s="225"/>
      <c r="TPT9" s="226"/>
      <c r="TPU9" s="227"/>
      <c r="TPW9" s="228"/>
      <c r="TPX9" s="229"/>
      <c r="TPY9" s="230"/>
      <c r="TPZ9" s="194"/>
      <c r="TQA9" s="194"/>
      <c r="TQB9" s="195"/>
      <c r="TQC9" s="196"/>
      <c r="TQD9" s="197"/>
      <c r="TQE9" s="197"/>
      <c r="TQF9" s="231"/>
      <c r="TQH9" s="223"/>
      <c r="TQI9" s="225"/>
      <c r="TQJ9" s="226"/>
      <c r="TQK9" s="227"/>
      <c r="TQM9" s="228"/>
      <c r="TQN9" s="229"/>
      <c r="TQO9" s="230"/>
      <c r="TQP9" s="194"/>
      <c r="TQQ9" s="194"/>
      <c r="TQR9" s="195"/>
      <c r="TQS9" s="196"/>
      <c r="TQT9" s="197"/>
      <c r="TQU9" s="197"/>
      <c r="TQV9" s="231"/>
      <c r="TQX9" s="223"/>
      <c r="TQY9" s="225"/>
      <c r="TQZ9" s="226"/>
      <c r="TRA9" s="227"/>
      <c r="TRC9" s="228"/>
      <c r="TRD9" s="229"/>
      <c r="TRE9" s="230"/>
      <c r="TRF9" s="194"/>
      <c r="TRG9" s="194"/>
      <c r="TRH9" s="195"/>
      <c r="TRI9" s="196"/>
      <c r="TRJ9" s="197"/>
      <c r="TRK9" s="197"/>
      <c r="TRL9" s="231"/>
      <c r="TRN9" s="223"/>
      <c r="TRO9" s="225"/>
      <c r="TRP9" s="226"/>
      <c r="TRQ9" s="227"/>
      <c r="TRS9" s="228"/>
      <c r="TRT9" s="229"/>
      <c r="TRU9" s="230"/>
      <c r="TRV9" s="194"/>
      <c r="TRW9" s="194"/>
      <c r="TRX9" s="195"/>
      <c r="TRY9" s="196"/>
      <c r="TRZ9" s="197"/>
      <c r="TSA9" s="197"/>
      <c r="TSB9" s="231"/>
      <c r="TSD9" s="223"/>
      <c r="TSE9" s="225"/>
      <c r="TSF9" s="226"/>
      <c r="TSG9" s="227"/>
      <c r="TSI9" s="228"/>
      <c r="TSJ9" s="229"/>
      <c r="TSK9" s="230"/>
      <c r="TSL9" s="194"/>
      <c r="TSM9" s="194"/>
      <c r="TSN9" s="195"/>
      <c r="TSO9" s="196"/>
      <c r="TSP9" s="197"/>
      <c r="TSQ9" s="197"/>
      <c r="TSR9" s="231"/>
      <c r="TST9" s="223"/>
      <c r="TSU9" s="225"/>
      <c r="TSV9" s="226"/>
      <c r="TSW9" s="227"/>
      <c r="TSY9" s="228"/>
      <c r="TSZ9" s="229"/>
      <c r="TTA9" s="230"/>
      <c r="TTB9" s="194"/>
      <c r="TTC9" s="194"/>
      <c r="TTD9" s="195"/>
      <c r="TTE9" s="196"/>
      <c r="TTF9" s="197"/>
      <c r="TTG9" s="197"/>
      <c r="TTH9" s="231"/>
      <c r="TTJ9" s="223"/>
      <c r="TTK9" s="225"/>
      <c r="TTL9" s="226"/>
      <c r="TTM9" s="227"/>
      <c r="TTO9" s="228"/>
      <c r="TTP9" s="229"/>
      <c r="TTQ9" s="230"/>
      <c r="TTR9" s="194"/>
      <c r="TTS9" s="194"/>
      <c r="TTT9" s="195"/>
      <c r="TTU9" s="196"/>
      <c r="TTV9" s="197"/>
      <c r="TTW9" s="197"/>
      <c r="TTX9" s="231"/>
      <c r="TTZ9" s="223"/>
      <c r="TUA9" s="225"/>
      <c r="TUB9" s="226"/>
      <c r="TUC9" s="227"/>
      <c r="TUE9" s="228"/>
      <c r="TUF9" s="229"/>
      <c r="TUG9" s="230"/>
      <c r="TUH9" s="194"/>
      <c r="TUI9" s="194"/>
      <c r="TUJ9" s="195"/>
      <c r="TUK9" s="196"/>
      <c r="TUL9" s="197"/>
      <c r="TUM9" s="197"/>
      <c r="TUN9" s="231"/>
      <c r="TUP9" s="223"/>
      <c r="TUQ9" s="225"/>
      <c r="TUR9" s="226"/>
      <c r="TUS9" s="227"/>
      <c r="TUU9" s="228"/>
      <c r="TUV9" s="229"/>
      <c r="TUW9" s="230"/>
      <c r="TUX9" s="194"/>
      <c r="TUY9" s="194"/>
      <c r="TUZ9" s="195"/>
      <c r="TVA9" s="196"/>
      <c r="TVB9" s="197"/>
      <c r="TVC9" s="197"/>
      <c r="TVD9" s="231"/>
      <c r="TVF9" s="223"/>
      <c r="TVG9" s="225"/>
      <c r="TVH9" s="226"/>
      <c r="TVI9" s="227"/>
      <c r="TVK9" s="228"/>
      <c r="TVL9" s="229"/>
      <c r="TVM9" s="230"/>
      <c r="TVN9" s="194"/>
      <c r="TVO9" s="194"/>
      <c r="TVP9" s="195"/>
      <c r="TVQ9" s="196"/>
      <c r="TVR9" s="197"/>
      <c r="TVS9" s="197"/>
      <c r="TVT9" s="231"/>
      <c r="TVV9" s="223"/>
      <c r="TVW9" s="225"/>
      <c r="TVX9" s="226"/>
      <c r="TVY9" s="227"/>
      <c r="TWA9" s="228"/>
      <c r="TWB9" s="229"/>
      <c r="TWC9" s="230"/>
      <c r="TWD9" s="194"/>
      <c r="TWE9" s="194"/>
      <c r="TWF9" s="195"/>
      <c r="TWG9" s="196"/>
      <c r="TWH9" s="197"/>
      <c r="TWI9" s="197"/>
      <c r="TWJ9" s="231"/>
      <c r="TWL9" s="223"/>
      <c r="TWM9" s="225"/>
      <c r="TWN9" s="226"/>
      <c r="TWO9" s="227"/>
      <c r="TWQ9" s="228"/>
      <c r="TWR9" s="229"/>
      <c r="TWS9" s="230"/>
      <c r="TWT9" s="194"/>
      <c r="TWU9" s="194"/>
      <c r="TWV9" s="195"/>
      <c r="TWW9" s="196"/>
      <c r="TWX9" s="197"/>
      <c r="TWY9" s="197"/>
      <c r="TWZ9" s="231"/>
      <c r="TXB9" s="223"/>
      <c r="TXC9" s="225"/>
      <c r="TXD9" s="226"/>
      <c r="TXE9" s="227"/>
      <c r="TXG9" s="228"/>
      <c r="TXH9" s="229"/>
      <c r="TXI9" s="230"/>
      <c r="TXJ9" s="194"/>
      <c r="TXK9" s="194"/>
      <c r="TXL9" s="195"/>
      <c r="TXM9" s="196"/>
      <c r="TXN9" s="197"/>
      <c r="TXO9" s="197"/>
      <c r="TXP9" s="231"/>
      <c r="TXR9" s="223"/>
      <c r="TXS9" s="225"/>
      <c r="TXT9" s="226"/>
      <c r="TXU9" s="227"/>
      <c r="TXW9" s="228"/>
      <c r="TXX9" s="229"/>
      <c r="TXY9" s="230"/>
      <c r="TXZ9" s="194"/>
      <c r="TYA9" s="194"/>
      <c r="TYB9" s="195"/>
      <c r="TYC9" s="196"/>
      <c r="TYD9" s="197"/>
      <c r="TYE9" s="197"/>
      <c r="TYF9" s="231"/>
      <c r="TYH9" s="223"/>
      <c r="TYI9" s="225"/>
      <c r="TYJ9" s="226"/>
      <c r="TYK9" s="227"/>
      <c r="TYM9" s="228"/>
      <c r="TYN9" s="229"/>
      <c r="TYO9" s="230"/>
      <c r="TYP9" s="194"/>
      <c r="TYQ9" s="194"/>
      <c r="TYR9" s="195"/>
      <c r="TYS9" s="196"/>
      <c r="TYT9" s="197"/>
      <c r="TYU9" s="197"/>
      <c r="TYV9" s="231"/>
      <c r="TYX9" s="223"/>
      <c r="TYY9" s="225"/>
      <c r="TYZ9" s="226"/>
      <c r="TZA9" s="227"/>
      <c r="TZC9" s="228"/>
      <c r="TZD9" s="229"/>
      <c r="TZE9" s="230"/>
      <c r="TZF9" s="194"/>
      <c r="TZG9" s="194"/>
      <c r="TZH9" s="195"/>
      <c r="TZI9" s="196"/>
      <c r="TZJ9" s="197"/>
      <c r="TZK9" s="197"/>
      <c r="TZL9" s="231"/>
      <c r="TZN9" s="223"/>
      <c r="TZO9" s="225"/>
      <c r="TZP9" s="226"/>
      <c r="TZQ9" s="227"/>
      <c r="TZS9" s="228"/>
      <c r="TZT9" s="229"/>
      <c r="TZU9" s="230"/>
      <c r="TZV9" s="194"/>
      <c r="TZW9" s="194"/>
      <c r="TZX9" s="195"/>
      <c r="TZY9" s="196"/>
      <c r="TZZ9" s="197"/>
      <c r="UAA9" s="197"/>
      <c r="UAB9" s="231"/>
      <c r="UAD9" s="223"/>
      <c r="UAE9" s="225"/>
      <c r="UAF9" s="226"/>
      <c r="UAG9" s="227"/>
      <c r="UAI9" s="228"/>
      <c r="UAJ9" s="229"/>
      <c r="UAK9" s="230"/>
      <c r="UAL9" s="194"/>
      <c r="UAM9" s="194"/>
      <c r="UAN9" s="195"/>
      <c r="UAO9" s="196"/>
      <c r="UAP9" s="197"/>
      <c r="UAQ9" s="197"/>
      <c r="UAR9" s="231"/>
      <c r="UAT9" s="223"/>
      <c r="UAU9" s="225"/>
      <c r="UAV9" s="226"/>
      <c r="UAW9" s="227"/>
      <c r="UAY9" s="228"/>
      <c r="UAZ9" s="229"/>
      <c r="UBA9" s="230"/>
      <c r="UBB9" s="194"/>
      <c r="UBC9" s="194"/>
      <c r="UBD9" s="195"/>
      <c r="UBE9" s="196"/>
      <c r="UBF9" s="197"/>
      <c r="UBG9" s="197"/>
      <c r="UBH9" s="231"/>
      <c r="UBJ9" s="223"/>
      <c r="UBK9" s="225"/>
      <c r="UBL9" s="226"/>
      <c r="UBM9" s="227"/>
      <c r="UBO9" s="228"/>
      <c r="UBP9" s="229"/>
      <c r="UBQ9" s="230"/>
      <c r="UBR9" s="194"/>
      <c r="UBS9" s="194"/>
      <c r="UBT9" s="195"/>
      <c r="UBU9" s="196"/>
      <c r="UBV9" s="197"/>
      <c r="UBW9" s="197"/>
      <c r="UBX9" s="231"/>
      <c r="UBZ9" s="223"/>
      <c r="UCA9" s="225"/>
      <c r="UCB9" s="226"/>
      <c r="UCC9" s="227"/>
      <c r="UCE9" s="228"/>
      <c r="UCF9" s="229"/>
      <c r="UCG9" s="230"/>
      <c r="UCH9" s="194"/>
      <c r="UCI9" s="194"/>
      <c r="UCJ9" s="195"/>
      <c r="UCK9" s="196"/>
      <c r="UCL9" s="197"/>
      <c r="UCM9" s="197"/>
      <c r="UCN9" s="231"/>
      <c r="UCP9" s="223"/>
      <c r="UCQ9" s="225"/>
      <c r="UCR9" s="226"/>
      <c r="UCS9" s="227"/>
      <c r="UCU9" s="228"/>
      <c r="UCV9" s="229"/>
      <c r="UCW9" s="230"/>
      <c r="UCX9" s="194"/>
      <c r="UCY9" s="194"/>
      <c r="UCZ9" s="195"/>
      <c r="UDA9" s="196"/>
      <c r="UDB9" s="197"/>
      <c r="UDC9" s="197"/>
      <c r="UDD9" s="231"/>
      <c r="UDF9" s="223"/>
      <c r="UDG9" s="225"/>
      <c r="UDH9" s="226"/>
      <c r="UDI9" s="227"/>
      <c r="UDK9" s="228"/>
      <c r="UDL9" s="229"/>
      <c r="UDM9" s="230"/>
      <c r="UDN9" s="194"/>
      <c r="UDO9" s="194"/>
      <c r="UDP9" s="195"/>
      <c r="UDQ9" s="196"/>
      <c r="UDR9" s="197"/>
      <c r="UDS9" s="197"/>
      <c r="UDT9" s="231"/>
      <c r="UDV9" s="223"/>
      <c r="UDW9" s="225"/>
      <c r="UDX9" s="226"/>
      <c r="UDY9" s="227"/>
      <c r="UEA9" s="228"/>
      <c r="UEB9" s="229"/>
      <c r="UEC9" s="230"/>
      <c r="UED9" s="194"/>
      <c r="UEE9" s="194"/>
      <c r="UEF9" s="195"/>
      <c r="UEG9" s="196"/>
      <c r="UEH9" s="197"/>
      <c r="UEI9" s="197"/>
      <c r="UEJ9" s="231"/>
      <c r="UEL9" s="223"/>
      <c r="UEM9" s="225"/>
      <c r="UEN9" s="226"/>
      <c r="UEO9" s="227"/>
      <c r="UEQ9" s="228"/>
      <c r="UER9" s="229"/>
      <c r="UES9" s="230"/>
      <c r="UET9" s="194"/>
      <c r="UEU9" s="194"/>
      <c r="UEV9" s="195"/>
      <c r="UEW9" s="196"/>
      <c r="UEX9" s="197"/>
      <c r="UEY9" s="197"/>
      <c r="UEZ9" s="231"/>
      <c r="UFB9" s="223"/>
      <c r="UFC9" s="225"/>
      <c r="UFD9" s="226"/>
      <c r="UFE9" s="227"/>
      <c r="UFG9" s="228"/>
      <c r="UFH9" s="229"/>
      <c r="UFI9" s="230"/>
      <c r="UFJ9" s="194"/>
      <c r="UFK9" s="194"/>
      <c r="UFL9" s="195"/>
      <c r="UFM9" s="196"/>
      <c r="UFN9" s="197"/>
      <c r="UFO9" s="197"/>
      <c r="UFP9" s="231"/>
      <c r="UFR9" s="223"/>
      <c r="UFS9" s="225"/>
      <c r="UFT9" s="226"/>
      <c r="UFU9" s="227"/>
      <c r="UFW9" s="228"/>
      <c r="UFX9" s="229"/>
      <c r="UFY9" s="230"/>
      <c r="UFZ9" s="194"/>
      <c r="UGA9" s="194"/>
      <c r="UGB9" s="195"/>
      <c r="UGC9" s="196"/>
      <c r="UGD9" s="197"/>
      <c r="UGE9" s="197"/>
      <c r="UGF9" s="231"/>
      <c r="UGH9" s="223"/>
      <c r="UGI9" s="225"/>
      <c r="UGJ9" s="226"/>
      <c r="UGK9" s="227"/>
      <c r="UGM9" s="228"/>
      <c r="UGN9" s="229"/>
      <c r="UGO9" s="230"/>
      <c r="UGP9" s="194"/>
      <c r="UGQ9" s="194"/>
      <c r="UGR9" s="195"/>
      <c r="UGS9" s="196"/>
      <c r="UGT9" s="197"/>
      <c r="UGU9" s="197"/>
      <c r="UGV9" s="231"/>
      <c r="UGX9" s="223"/>
      <c r="UGY9" s="225"/>
      <c r="UGZ9" s="226"/>
      <c r="UHA9" s="227"/>
      <c r="UHC9" s="228"/>
      <c r="UHD9" s="229"/>
      <c r="UHE9" s="230"/>
      <c r="UHF9" s="194"/>
      <c r="UHG9" s="194"/>
      <c r="UHH9" s="195"/>
      <c r="UHI9" s="196"/>
      <c r="UHJ9" s="197"/>
      <c r="UHK9" s="197"/>
      <c r="UHL9" s="231"/>
      <c r="UHN9" s="223"/>
      <c r="UHO9" s="225"/>
      <c r="UHP9" s="226"/>
      <c r="UHQ9" s="227"/>
      <c r="UHS9" s="228"/>
      <c r="UHT9" s="229"/>
      <c r="UHU9" s="230"/>
      <c r="UHV9" s="194"/>
      <c r="UHW9" s="194"/>
      <c r="UHX9" s="195"/>
      <c r="UHY9" s="196"/>
      <c r="UHZ9" s="197"/>
      <c r="UIA9" s="197"/>
      <c r="UIB9" s="231"/>
      <c r="UID9" s="223"/>
      <c r="UIE9" s="225"/>
      <c r="UIF9" s="226"/>
      <c r="UIG9" s="227"/>
      <c r="UII9" s="228"/>
      <c r="UIJ9" s="229"/>
      <c r="UIK9" s="230"/>
      <c r="UIL9" s="194"/>
      <c r="UIM9" s="194"/>
      <c r="UIN9" s="195"/>
      <c r="UIO9" s="196"/>
      <c r="UIP9" s="197"/>
      <c r="UIQ9" s="197"/>
      <c r="UIR9" s="231"/>
      <c r="UIT9" s="223"/>
      <c r="UIU9" s="225"/>
      <c r="UIV9" s="226"/>
      <c r="UIW9" s="227"/>
      <c r="UIY9" s="228"/>
      <c r="UIZ9" s="229"/>
      <c r="UJA9" s="230"/>
      <c r="UJB9" s="194"/>
      <c r="UJC9" s="194"/>
      <c r="UJD9" s="195"/>
      <c r="UJE9" s="196"/>
      <c r="UJF9" s="197"/>
      <c r="UJG9" s="197"/>
      <c r="UJH9" s="231"/>
      <c r="UJJ9" s="223"/>
      <c r="UJK9" s="225"/>
      <c r="UJL9" s="226"/>
      <c r="UJM9" s="227"/>
      <c r="UJO9" s="228"/>
      <c r="UJP9" s="229"/>
      <c r="UJQ9" s="230"/>
      <c r="UJR9" s="194"/>
      <c r="UJS9" s="194"/>
      <c r="UJT9" s="195"/>
      <c r="UJU9" s="196"/>
      <c r="UJV9" s="197"/>
      <c r="UJW9" s="197"/>
      <c r="UJX9" s="231"/>
      <c r="UJZ9" s="223"/>
      <c r="UKA9" s="225"/>
      <c r="UKB9" s="226"/>
      <c r="UKC9" s="227"/>
      <c r="UKE9" s="228"/>
      <c r="UKF9" s="229"/>
      <c r="UKG9" s="230"/>
      <c r="UKH9" s="194"/>
      <c r="UKI9" s="194"/>
      <c r="UKJ9" s="195"/>
      <c r="UKK9" s="196"/>
      <c r="UKL9" s="197"/>
      <c r="UKM9" s="197"/>
      <c r="UKN9" s="231"/>
      <c r="UKP9" s="223"/>
      <c r="UKQ9" s="225"/>
      <c r="UKR9" s="226"/>
      <c r="UKS9" s="227"/>
      <c r="UKU9" s="228"/>
      <c r="UKV9" s="229"/>
      <c r="UKW9" s="230"/>
      <c r="UKX9" s="194"/>
      <c r="UKY9" s="194"/>
      <c r="UKZ9" s="195"/>
      <c r="ULA9" s="196"/>
      <c r="ULB9" s="197"/>
      <c r="ULC9" s="197"/>
      <c r="ULD9" s="231"/>
      <c r="ULF9" s="223"/>
      <c r="ULG9" s="225"/>
      <c r="ULH9" s="226"/>
      <c r="ULI9" s="227"/>
      <c r="ULK9" s="228"/>
      <c r="ULL9" s="229"/>
      <c r="ULM9" s="230"/>
      <c r="ULN9" s="194"/>
      <c r="ULO9" s="194"/>
      <c r="ULP9" s="195"/>
      <c r="ULQ9" s="196"/>
      <c r="ULR9" s="197"/>
      <c r="ULS9" s="197"/>
      <c r="ULT9" s="231"/>
      <c r="ULV9" s="223"/>
      <c r="ULW9" s="225"/>
      <c r="ULX9" s="226"/>
      <c r="ULY9" s="227"/>
      <c r="UMA9" s="228"/>
      <c r="UMB9" s="229"/>
      <c r="UMC9" s="230"/>
      <c r="UMD9" s="194"/>
      <c r="UME9" s="194"/>
      <c r="UMF9" s="195"/>
      <c r="UMG9" s="196"/>
      <c r="UMH9" s="197"/>
      <c r="UMI9" s="197"/>
      <c r="UMJ9" s="231"/>
      <c r="UML9" s="223"/>
      <c r="UMM9" s="225"/>
      <c r="UMN9" s="226"/>
      <c r="UMO9" s="227"/>
      <c r="UMQ9" s="228"/>
      <c r="UMR9" s="229"/>
      <c r="UMS9" s="230"/>
      <c r="UMT9" s="194"/>
      <c r="UMU9" s="194"/>
      <c r="UMV9" s="195"/>
      <c r="UMW9" s="196"/>
      <c r="UMX9" s="197"/>
      <c r="UMY9" s="197"/>
      <c r="UMZ9" s="231"/>
      <c r="UNB9" s="223"/>
      <c r="UNC9" s="225"/>
      <c r="UND9" s="226"/>
      <c r="UNE9" s="227"/>
      <c r="UNG9" s="228"/>
      <c r="UNH9" s="229"/>
      <c r="UNI9" s="230"/>
      <c r="UNJ9" s="194"/>
      <c r="UNK9" s="194"/>
      <c r="UNL9" s="195"/>
      <c r="UNM9" s="196"/>
      <c r="UNN9" s="197"/>
      <c r="UNO9" s="197"/>
      <c r="UNP9" s="231"/>
      <c r="UNR9" s="223"/>
      <c r="UNS9" s="225"/>
      <c r="UNT9" s="226"/>
      <c r="UNU9" s="227"/>
      <c r="UNW9" s="228"/>
      <c r="UNX9" s="229"/>
      <c r="UNY9" s="230"/>
      <c r="UNZ9" s="194"/>
      <c r="UOA9" s="194"/>
      <c r="UOB9" s="195"/>
      <c r="UOC9" s="196"/>
      <c r="UOD9" s="197"/>
      <c r="UOE9" s="197"/>
      <c r="UOF9" s="231"/>
      <c r="UOH9" s="223"/>
      <c r="UOI9" s="225"/>
      <c r="UOJ9" s="226"/>
      <c r="UOK9" s="227"/>
      <c r="UOM9" s="228"/>
      <c r="UON9" s="229"/>
      <c r="UOO9" s="230"/>
      <c r="UOP9" s="194"/>
      <c r="UOQ9" s="194"/>
      <c r="UOR9" s="195"/>
      <c r="UOS9" s="196"/>
      <c r="UOT9" s="197"/>
      <c r="UOU9" s="197"/>
      <c r="UOV9" s="231"/>
      <c r="UOX9" s="223"/>
      <c r="UOY9" s="225"/>
      <c r="UOZ9" s="226"/>
      <c r="UPA9" s="227"/>
      <c r="UPC9" s="228"/>
      <c r="UPD9" s="229"/>
      <c r="UPE9" s="230"/>
      <c r="UPF9" s="194"/>
      <c r="UPG9" s="194"/>
      <c r="UPH9" s="195"/>
      <c r="UPI9" s="196"/>
      <c r="UPJ9" s="197"/>
      <c r="UPK9" s="197"/>
      <c r="UPL9" s="231"/>
      <c r="UPN9" s="223"/>
      <c r="UPO9" s="225"/>
      <c r="UPP9" s="226"/>
      <c r="UPQ9" s="227"/>
      <c r="UPS9" s="228"/>
      <c r="UPT9" s="229"/>
      <c r="UPU9" s="230"/>
      <c r="UPV9" s="194"/>
      <c r="UPW9" s="194"/>
      <c r="UPX9" s="195"/>
      <c r="UPY9" s="196"/>
      <c r="UPZ9" s="197"/>
      <c r="UQA9" s="197"/>
      <c r="UQB9" s="231"/>
      <c r="UQD9" s="223"/>
      <c r="UQE9" s="225"/>
      <c r="UQF9" s="226"/>
      <c r="UQG9" s="227"/>
      <c r="UQI9" s="228"/>
      <c r="UQJ9" s="229"/>
      <c r="UQK9" s="230"/>
      <c r="UQL9" s="194"/>
      <c r="UQM9" s="194"/>
      <c r="UQN9" s="195"/>
      <c r="UQO9" s="196"/>
      <c r="UQP9" s="197"/>
      <c r="UQQ9" s="197"/>
      <c r="UQR9" s="231"/>
      <c r="UQT9" s="223"/>
      <c r="UQU9" s="225"/>
      <c r="UQV9" s="226"/>
      <c r="UQW9" s="227"/>
      <c r="UQY9" s="228"/>
      <c r="UQZ9" s="229"/>
      <c r="URA9" s="230"/>
      <c r="URB9" s="194"/>
      <c r="URC9" s="194"/>
      <c r="URD9" s="195"/>
      <c r="URE9" s="196"/>
      <c r="URF9" s="197"/>
      <c r="URG9" s="197"/>
      <c r="URH9" s="231"/>
      <c r="URJ9" s="223"/>
      <c r="URK9" s="225"/>
      <c r="URL9" s="226"/>
      <c r="URM9" s="227"/>
      <c r="URO9" s="228"/>
      <c r="URP9" s="229"/>
      <c r="URQ9" s="230"/>
      <c r="URR9" s="194"/>
      <c r="URS9" s="194"/>
      <c r="URT9" s="195"/>
      <c r="URU9" s="196"/>
      <c r="URV9" s="197"/>
      <c r="URW9" s="197"/>
      <c r="URX9" s="231"/>
      <c r="URZ9" s="223"/>
      <c r="USA9" s="225"/>
      <c r="USB9" s="226"/>
      <c r="USC9" s="227"/>
      <c r="USE9" s="228"/>
      <c r="USF9" s="229"/>
      <c r="USG9" s="230"/>
      <c r="USH9" s="194"/>
      <c r="USI9" s="194"/>
      <c r="USJ9" s="195"/>
      <c r="USK9" s="196"/>
      <c r="USL9" s="197"/>
      <c r="USM9" s="197"/>
      <c r="USN9" s="231"/>
      <c r="USP9" s="223"/>
      <c r="USQ9" s="225"/>
      <c r="USR9" s="226"/>
      <c r="USS9" s="227"/>
      <c r="USU9" s="228"/>
      <c r="USV9" s="229"/>
      <c r="USW9" s="230"/>
      <c r="USX9" s="194"/>
      <c r="USY9" s="194"/>
      <c r="USZ9" s="195"/>
      <c r="UTA9" s="196"/>
      <c r="UTB9" s="197"/>
      <c r="UTC9" s="197"/>
      <c r="UTD9" s="231"/>
      <c r="UTF9" s="223"/>
      <c r="UTG9" s="225"/>
      <c r="UTH9" s="226"/>
      <c r="UTI9" s="227"/>
      <c r="UTK9" s="228"/>
      <c r="UTL9" s="229"/>
      <c r="UTM9" s="230"/>
      <c r="UTN9" s="194"/>
      <c r="UTO9" s="194"/>
      <c r="UTP9" s="195"/>
      <c r="UTQ9" s="196"/>
      <c r="UTR9" s="197"/>
      <c r="UTS9" s="197"/>
      <c r="UTT9" s="231"/>
      <c r="UTV9" s="223"/>
      <c r="UTW9" s="225"/>
      <c r="UTX9" s="226"/>
      <c r="UTY9" s="227"/>
      <c r="UUA9" s="228"/>
      <c r="UUB9" s="229"/>
      <c r="UUC9" s="230"/>
      <c r="UUD9" s="194"/>
      <c r="UUE9" s="194"/>
      <c r="UUF9" s="195"/>
      <c r="UUG9" s="196"/>
      <c r="UUH9" s="197"/>
      <c r="UUI9" s="197"/>
      <c r="UUJ9" s="231"/>
      <c r="UUL9" s="223"/>
      <c r="UUM9" s="225"/>
      <c r="UUN9" s="226"/>
      <c r="UUO9" s="227"/>
      <c r="UUQ9" s="228"/>
      <c r="UUR9" s="229"/>
      <c r="UUS9" s="230"/>
      <c r="UUT9" s="194"/>
      <c r="UUU9" s="194"/>
      <c r="UUV9" s="195"/>
      <c r="UUW9" s="196"/>
      <c r="UUX9" s="197"/>
      <c r="UUY9" s="197"/>
      <c r="UUZ9" s="231"/>
      <c r="UVB9" s="223"/>
      <c r="UVC9" s="225"/>
      <c r="UVD9" s="226"/>
      <c r="UVE9" s="227"/>
      <c r="UVG9" s="228"/>
      <c r="UVH9" s="229"/>
      <c r="UVI9" s="230"/>
      <c r="UVJ9" s="194"/>
      <c r="UVK9" s="194"/>
      <c r="UVL9" s="195"/>
      <c r="UVM9" s="196"/>
      <c r="UVN9" s="197"/>
      <c r="UVO9" s="197"/>
      <c r="UVP9" s="231"/>
      <c r="UVR9" s="223"/>
      <c r="UVS9" s="225"/>
      <c r="UVT9" s="226"/>
      <c r="UVU9" s="227"/>
      <c r="UVW9" s="228"/>
      <c r="UVX9" s="229"/>
      <c r="UVY9" s="230"/>
      <c r="UVZ9" s="194"/>
      <c r="UWA9" s="194"/>
      <c r="UWB9" s="195"/>
      <c r="UWC9" s="196"/>
      <c r="UWD9" s="197"/>
      <c r="UWE9" s="197"/>
      <c r="UWF9" s="231"/>
      <c r="UWH9" s="223"/>
      <c r="UWI9" s="225"/>
      <c r="UWJ9" s="226"/>
      <c r="UWK9" s="227"/>
      <c r="UWM9" s="228"/>
      <c r="UWN9" s="229"/>
      <c r="UWO9" s="230"/>
      <c r="UWP9" s="194"/>
      <c r="UWQ9" s="194"/>
      <c r="UWR9" s="195"/>
      <c r="UWS9" s="196"/>
      <c r="UWT9" s="197"/>
      <c r="UWU9" s="197"/>
      <c r="UWV9" s="231"/>
      <c r="UWX9" s="223"/>
      <c r="UWY9" s="225"/>
      <c r="UWZ9" s="226"/>
      <c r="UXA9" s="227"/>
      <c r="UXC9" s="228"/>
      <c r="UXD9" s="229"/>
      <c r="UXE9" s="230"/>
      <c r="UXF9" s="194"/>
      <c r="UXG9" s="194"/>
      <c r="UXH9" s="195"/>
      <c r="UXI9" s="196"/>
      <c r="UXJ9" s="197"/>
      <c r="UXK9" s="197"/>
      <c r="UXL9" s="231"/>
      <c r="UXN9" s="223"/>
      <c r="UXO9" s="225"/>
      <c r="UXP9" s="226"/>
      <c r="UXQ9" s="227"/>
      <c r="UXS9" s="228"/>
      <c r="UXT9" s="229"/>
      <c r="UXU9" s="230"/>
      <c r="UXV9" s="194"/>
      <c r="UXW9" s="194"/>
      <c r="UXX9" s="195"/>
      <c r="UXY9" s="196"/>
      <c r="UXZ9" s="197"/>
      <c r="UYA9" s="197"/>
      <c r="UYB9" s="231"/>
      <c r="UYD9" s="223"/>
      <c r="UYE9" s="225"/>
      <c r="UYF9" s="226"/>
      <c r="UYG9" s="227"/>
      <c r="UYI9" s="228"/>
      <c r="UYJ9" s="229"/>
      <c r="UYK9" s="230"/>
      <c r="UYL9" s="194"/>
      <c r="UYM9" s="194"/>
      <c r="UYN9" s="195"/>
      <c r="UYO9" s="196"/>
      <c r="UYP9" s="197"/>
      <c r="UYQ9" s="197"/>
      <c r="UYR9" s="231"/>
      <c r="UYT9" s="223"/>
      <c r="UYU9" s="225"/>
      <c r="UYV9" s="226"/>
      <c r="UYW9" s="227"/>
      <c r="UYY9" s="228"/>
      <c r="UYZ9" s="229"/>
      <c r="UZA9" s="230"/>
      <c r="UZB9" s="194"/>
      <c r="UZC9" s="194"/>
      <c r="UZD9" s="195"/>
      <c r="UZE9" s="196"/>
      <c r="UZF9" s="197"/>
      <c r="UZG9" s="197"/>
      <c r="UZH9" s="231"/>
      <c r="UZJ9" s="223"/>
      <c r="UZK9" s="225"/>
      <c r="UZL9" s="226"/>
      <c r="UZM9" s="227"/>
      <c r="UZO9" s="228"/>
      <c r="UZP9" s="229"/>
      <c r="UZQ9" s="230"/>
      <c r="UZR9" s="194"/>
      <c r="UZS9" s="194"/>
      <c r="UZT9" s="195"/>
      <c r="UZU9" s="196"/>
      <c r="UZV9" s="197"/>
      <c r="UZW9" s="197"/>
      <c r="UZX9" s="231"/>
      <c r="UZZ9" s="223"/>
      <c r="VAA9" s="225"/>
      <c r="VAB9" s="226"/>
      <c r="VAC9" s="227"/>
      <c r="VAE9" s="228"/>
      <c r="VAF9" s="229"/>
      <c r="VAG9" s="230"/>
      <c r="VAH9" s="194"/>
      <c r="VAI9" s="194"/>
      <c r="VAJ9" s="195"/>
      <c r="VAK9" s="196"/>
      <c r="VAL9" s="197"/>
      <c r="VAM9" s="197"/>
      <c r="VAN9" s="231"/>
      <c r="VAP9" s="223"/>
      <c r="VAQ9" s="225"/>
      <c r="VAR9" s="226"/>
      <c r="VAS9" s="227"/>
      <c r="VAU9" s="228"/>
      <c r="VAV9" s="229"/>
      <c r="VAW9" s="230"/>
      <c r="VAX9" s="194"/>
      <c r="VAY9" s="194"/>
      <c r="VAZ9" s="195"/>
      <c r="VBA9" s="196"/>
      <c r="VBB9" s="197"/>
      <c r="VBC9" s="197"/>
      <c r="VBD9" s="231"/>
      <c r="VBF9" s="223"/>
      <c r="VBG9" s="225"/>
      <c r="VBH9" s="226"/>
      <c r="VBI9" s="227"/>
      <c r="VBK9" s="228"/>
      <c r="VBL9" s="229"/>
      <c r="VBM9" s="230"/>
      <c r="VBN9" s="194"/>
      <c r="VBO9" s="194"/>
      <c r="VBP9" s="195"/>
      <c r="VBQ9" s="196"/>
      <c r="VBR9" s="197"/>
      <c r="VBS9" s="197"/>
      <c r="VBT9" s="231"/>
      <c r="VBV9" s="223"/>
      <c r="VBW9" s="225"/>
      <c r="VBX9" s="226"/>
      <c r="VBY9" s="227"/>
      <c r="VCA9" s="228"/>
      <c r="VCB9" s="229"/>
      <c r="VCC9" s="230"/>
      <c r="VCD9" s="194"/>
      <c r="VCE9" s="194"/>
      <c r="VCF9" s="195"/>
      <c r="VCG9" s="196"/>
      <c r="VCH9" s="197"/>
      <c r="VCI9" s="197"/>
      <c r="VCJ9" s="231"/>
      <c r="VCL9" s="223"/>
      <c r="VCM9" s="225"/>
      <c r="VCN9" s="226"/>
      <c r="VCO9" s="227"/>
      <c r="VCQ9" s="228"/>
      <c r="VCR9" s="229"/>
      <c r="VCS9" s="230"/>
      <c r="VCT9" s="194"/>
      <c r="VCU9" s="194"/>
      <c r="VCV9" s="195"/>
      <c r="VCW9" s="196"/>
      <c r="VCX9" s="197"/>
      <c r="VCY9" s="197"/>
      <c r="VCZ9" s="231"/>
      <c r="VDB9" s="223"/>
      <c r="VDC9" s="225"/>
      <c r="VDD9" s="226"/>
      <c r="VDE9" s="227"/>
      <c r="VDG9" s="228"/>
      <c r="VDH9" s="229"/>
      <c r="VDI9" s="230"/>
      <c r="VDJ9" s="194"/>
      <c r="VDK9" s="194"/>
      <c r="VDL9" s="195"/>
      <c r="VDM9" s="196"/>
      <c r="VDN9" s="197"/>
      <c r="VDO9" s="197"/>
      <c r="VDP9" s="231"/>
      <c r="VDR9" s="223"/>
      <c r="VDS9" s="225"/>
      <c r="VDT9" s="226"/>
      <c r="VDU9" s="227"/>
      <c r="VDW9" s="228"/>
      <c r="VDX9" s="229"/>
      <c r="VDY9" s="230"/>
      <c r="VDZ9" s="194"/>
      <c r="VEA9" s="194"/>
      <c r="VEB9" s="195"/>
      <c r="VEC9" s="196"/>
      <c r="VED9" s="197"/>
      <c r="VEE9" s="197"/>
      <c r="VEF9" s="231"/>
      <c r="VEH9" s="223"/>
      <c r="VEI9" s="225"/>
      <c r="VEJ9" s="226"/>
      <c r="VEK9" s="227"/>
      <c r="VEM9" s="228"/>
      <c r="VEN9" s="229"/>
      <c r="VEO9" s="230"/>
      <c r="VEP9" s="194"/>
      <c r="VEQ9" s="194"/>
      <c r="VER9" s="195"/>
      <c r="VES9" s="196"/>
      <c r="VET9" s="197"/>
      <c r="VEU9" s="197"/>
      <c r="VEV9" s="231"/>
      <c r="VEX9" s="223"/>
      <c r="VEY9" s="225"/>
      <c r="VEZ9" s="226"/>
      <c r="VFA9" s="227"/>
      <c r="VFC9" s="228"/>
      <c r="VFD9" s="229"/>
      <c r="VFE9" s="230"/>
      <c r="VFF9" s="194"/>
      <c r="VFG9" s="194"/>
      <c r="VFH9" s="195"/>
      <c r="VFI9" s="196"/>
      <c r="VFJ9" s="197"/>
      <c r="VFK9" s="197"/>
      <c r="VFL9" s="231"/>
      <c r="VFN9" s="223"/>
      <c r="VFO9" s="225"/>
      <c r="VFP9" s="226"/>
      <c r="VFQ9" s="227"/>
      <c r="VFS9" s="228"/>
      <c r="VFT9" s="229"/>
      <c r="VFU9" s="230"/>
      <c r="VFV9" s="194"/>
      <c r="VFW9" s="194"/>
      <c r="VFX9" s="195"/>
      <c r="VFY9" s="196"/>
      <c r="VFZ9" s="197"/>
      <c r="VGA9" s="197"/>
      <c r="VGB9" s="231"/>
      <c r="VGD9" s="223"/>
      <c r="VGE9" s="225"/>
      <c r="VGF9" s="226"/>
      <c r="VGG9" s="227"/>
      <c r="VGI9" s="228"/>
      <c r="VGJ9" s="229"/>
      <c r="VGK9" s="230"/>
      <c r="VGL9" s="194"/>
      <c r="VGM9" s="194"/>
      <c r="VGN9" s="195"/>
      <c r="VGO9" s="196"/>
      <c r="VGP9" s="197"/>
      <c r="VGQ9" s="197"/>
      <c r="VGR9" s="231"/>
      <c r="VGT9" s="223"/>
      <c r="VGU9" s="225"/>
      <c r="VGV9" s="226"/>
      <c r="VGW9" s="227"/>
      <c r="VGY9" s="228"/>
      <c r="VGZ9" s="229"/>
      <c r="VHA9" s="230"/>
      <c r="VHB9" s="194"/>
      <c r="VHC9" s="194"/>
      <c r="VHD9" s="195"/>
      <c r="VHE9" s="196"/>
      <c r="VHF9" s="197"/>
      <c r="VHG9" s="197"/>
      <c r="VHH9" s="231"/>
      <c r="VHJ9" s="223"/>
      <c r="VHK9" s="225"/>
      <c r="VHL9" s="226"/>
      <c r="VHM9" s="227"/>
      <c r="VHO9" s="228"/>
      <c r="VHP9" s="229"/>
      <c r="VHQ9" s="230"/>
      <c r="VHR9" s="194"/>
      <c r="VHS9" s="194"/>
      <c r="VHT9" s="195"/>
      <c r="VHU9" s="196"/>
      <c r="VHV9" s="197"/>
      <c r="VHW9" s="197"/>
      <c r="VHX9" s="231"/>
      <c r="VHZ9" s="223"/>
      <c r="VIA9" s="225"/>
      <c r="VIB9" s="226"/>
      <c r="VIC9" s="227"/>
      <c r="VIE9" s="228"/>
      <c r="VIF9" s="229"/>
      <c r="VIG9" s="230"/>
      <c r="VIH9" s="194"/>
      <c r="VII9" s="194"/>
      <c r="VIJ9" s="195"/>
      <c r="VIK9" s="196"/>
      <c r="VIL9" s="197"/>
      <c r="VIM9" s="197"/>
      <c r="VIN9" s="231"/>
      <c r="VIP9" s="223"/>
      <c r="VIQ9" s="225"/>
      <c r="VIR9" s="226"/>
      <c r="VIS9" s="227"/>
      <c r="VIU9" s="228"/>
      <c r="VIV9" s="229"/>
      <c r="VIW9" s="230"/>
      <c r="VIX9" s="194"/>
      <c r="VIY9" s="194"/>
      <c r="VIZ9" s="195"/>
      <c r="VJA9" s="196"/>
      <c r="VJB9" s="197"/>
      <c r="VJC9" s="197"/>
      <c r="VJD9" s="231"/>
      <c r="VJF9" s="223"/>
      <c r="VJG9" s="225"/>
      <c r="VJH9" s="226"/>
      <c r="VJI9" s="227"/>
      <c r="VJK9" s="228"/>
      <c r="VJL9" s="229"/>
      <c r="VJM9" s="230"/>
      <c r="VJN9" s="194"/>
      <c r="VJO9" s="194"/>
      <c r="VJP9" s="195"/>
      <c r="VJQ9" s="196"/>
      <c r="VJR9" s="197"/>
      <c r="VJS9" s="197"/>
      <c r="VJT9" s="231"/>
      <c r="VJV9" s="223"/>
      <c r="VJW9" s="225"/>
      <c r="VJX9" s="226"/>
      <c r="VJY9" s="227"/>
      <c r="VKA9" s="228"/>
      <c r="VKB9" s="229"/>
      <c r="VKC9" s="230"/>
      <c r="VKD9" s="194"/>
      <c r="VKE9" s="194"/>
      <c r="VKF9" s="195"/>
      <c r="VKG9" s="196"/>
      <c r="VKH9" s="197"/>
      <c r="VKI9" s="197"/>
      <c r="VKJ9" s="231"/>
      <c r="VKL9" s="223"/>
      <c r="VKM9" s="225"/>
      <c r="VKN9" s="226"/>
      <c r="VKO9" s="227"/>
      <c r="VKQ9" s="228"/>
      <c r="VKR9" s="229"/>
      <c r="VKS9" s="230"/>
      <c r="VKT9" s="194"/>
      <c r="VKU9" s="194"/>
      <c r="VKV9" s="195"/>
      <c r="VKW9" s="196"/>
      <c r="VKX9" s="197"/>
      <c r="VKY9" s="197"/>
      <c r="VKZ9" s="231"/>
      <c r="VLB9" s="223"/>
      <c r="VLC9" s="225"/>
      <c r="VLD9" s="226"/>
      <c r="VLE9" s="227"/>
      <c r="VLG9" s="228"/>
      <c r="VLH9" s="229"/>
      <c r="VLI9" s="230"/>
      <c r="VLJ9" s="194"/>
      <c r="VLK9" s="194"/>
      <c r="VLL9" s="195"/>
      <c r="VLM9" s="196"/>
      <c r="VLN9" s="197"/>
      <c r="VLO9" s="197"/>
      <c r="VLP9" s="231"/>
      <c r="VLR9" s="223"/>
      <c r="VLS9" s="225"/>
      <c r="VLT9" s="226"/>
      <c r="VLU9" s="227"/>
      <c r="VLW9" s="228"/>
      <c r="VLX9" s="229"/>
      <c r="VLY9" s="230"/>
      <c r="VLZ9" s="194"/>
      <c r="VMA9" s="194"/>
      <c r="VMB9" s="195"/>
      <c r="VMC9" s="196"/>
      <c r="VMD9" s="197"/>
      <c r="VME9" s="197"/>
      <c r="VMF9" s="231"/>
      <c r="VMH9" s="223"/>
      <c r="VMI9" s="225"/>
      <c r="VMJ9" s="226"/>
      <c r="VMK9" s="227"/>
      <c r="VMM9" s="228"/>
      <c r="VMN9" s="229"/>
      <c r="VMO9" s="230"/>
      <c r="VMP9" s="194"/>
      <c r="VMQ9" s="194"/>
      <c r="VMR9" s="195"/>
      <c r="VMS9" s="196"/>
      <c r="VMT9" s="197"/>
      <c r="VMU9" s="197"/>
      <c r="VMV9" s="231"/>
      <c r="VMX9" s="223"/>
      <c r="VMY9" s="225"/>
      <c r="VMZ9" s="226"/>
      <c r="VNA9" s="227"/>
      <c r="VNC9" s="228"/>
      <c r="VND9" s="229"/>
      <c r="VNE9" s="230"/>
      <c r="VNF9" s="194"/>
      <c r="VNG9" s="194"/>
      <c r="VNH9" s="195"/>
      <c r="VNI9" s="196"/>
      <c r="VNJ9" s="197"/>
      <c r="VNK9" s="197"/>
      <c r="VNL9" s="231"/>
      <c r="VNN9" s="223"/>
      <c r="VNO9" s="225"/>
      <c r="VNP9" s="226"/>
      <c r="VNQ9" s="227"/>
      <c r="VNS9" s="228"/>
      <c r="VNT9" s="229"/>
      <c r="VNU9" s="230"/>
      <c r="VNV9" s="194"/>
      <c r="VNW9" s="194"/>
      <c r="VNX9" s="195"/>
      <c r="VNY9" s="196"/>
      <c r="VNZ9" s="197"/>
      <c r="VOA9" s="197"/>
      <c r="VOB9" s="231"/>
      <c r="VOD9" s="223"/>
      <c r="VOE9" s="225"/>
      <c r="VOF9" s="226"/>
      <c r="VOG9" s="227"/>
      <c r="VOI9" s="228"/>
      <c r="VOJ9" s="229"/>
      <c r="VOK9" s="230"/>
      <c r="VOL9" s="194"/>
      <c r="VOM9" s="194"/>
      <c r="VON9" s="195"/>
      <c r="VOO9" s="196"/>
      <c r="VOP9" s="197"/>
      <c r="VOQ9" s="197"/>
      <c r="VOR9" s="231"/>
      <c r="VOT9" s="223"/>
      <c r="VOU9" s="225"/>
      <c r="VOV9" s="226"/>
      <c r="VOW9" s="227"/>
      <c r="VOY9" s="228"/>
      <c r="VOZ9" s="229"/>
      <c r="VPA9" s="230"/>
      <c r="VPB9" s="194"/>
      <c r="VPC9" s="194"/>
      <c r="VPD9" s="195"/>
      <c r="VPE9" s="196"/>
      <c r="VPF9" s="197"/>
      <c r="VPG9" s="197"/>
      <c r="VPH9" s="231"/>
      <c r="VPJ9" s="223"/>
      <c r="VPK9" s="225"/>
      <c r="VPL9" s="226"/>
      <c r="VPM9" s="227"/>
      <c r="VPO9" s="228"/>
      <c r="VPP9" s="229"/>
      <c r="VPQ9" s="230"/>
      <c r="VPR9" s="194"/>
      <c r="VPS9" s="194"/>
      <c r="VPT9" s="195"/>
      <c r="VPU9" s="196"/>
      <c r="VPV9" s="197"/>
      <c r="VPW9" s="197"/>
      <c r="VPX9" s="231"/>
      <c r="VPZ9" s="223"/>
      <c r="VQA9" s="225"/>
      <c r="VQB9" s="226"/>
      <c r="VQC9" s="227"/>
      <c r="VQE9" s="228"/>
      <c r="VQF9" s="229"/>
      <c r="VQG9" s="230"/>
      <c r="VQH9" s="194"/>
      <c r="VQI9" s="194"/>
      <c r="VQJ9" s="195"/>
      <c r="VQK9" s="196"/>
      <c r="VQL9" s="197"/>
      <c r="VQM9" s="197"/>
      <c r="VQN9" s="231"/>
      <c r="VQP9" s="223"/>
      <c r="VQQ9" s="225"/>
      <c r="VQR9" s="226"/>
      <c r="VQS9" s="227"/>
      <c r="VQU9" s="228"/>
      <c r="VQV9" s="229"/>
      <c r="VQW9" s="230"/>
      <c r="VQX9" s="194"/>
      <c r="VQY9" s="194"/>
      <c r="VQZ9" s="195"/>
      <c r="VRA9" s="196"/>
      <c r="VRB9" s="197"/>
      <c r="VRC9" s="197"/>
      <c r="VRD9" s="231"/>
      <c r="VRF9" s="223"/>
      <c r="VRG9" s="225"/>
      <c r="VRH9" s="226"/>
      <c r="VRI9" s="227"/>
      <c r="VRK9" s="228"/>
      <c r="VRL9" s="229"/>
      <c r="VRM9" s="230"/>
      <c r="VRN9" s="194"/>
      <c r="VRO9" s="194"/>
      <c r="VRP9" s="195"/>
      <c r="VRQ9" s="196"/>
      <c r="VRR9" s="197"/>
      <c r="VRS9" s="197"/>
      <c r="VRT9" s="231"/>
      <c r="VRV9" s="223"/>
      <c r="VRW9" s="225"/>
      <c r="VRX9" s="226"/>
      <c r="VRY9" s="227"/>
      <c r="VSA9" s="228"/>
      <c r="VSB9" s="229"/>
      <c r="VSC9" s="230"/>
      <c r="VSD9" s="194"/>
      <c r="VSE9" s="194"/>
      <c r="VSF9" s="195"/>
      <c r="VSG9" s="196"/>
      <c r="VSH9" s="197"/>
      <c r="VSI9" s="197"/>
      <c r="VSJ9" s="231"/>
      <c r="VSL9" s="223"/>
      <c r="VSM9" s="225"/>
      <c r="VSN9" s="226"/>
      <c r="VSO9" s="227"/>
      <c r="VSQ9" s="228"/>
      <c r="VSR9" s="229"/>
      <c r="VSS9" s="230"/>
      <c r="VST9" s="194"/>
      <c r="VSU9" s="194"/>
      <c r="VSV9" s="195"/>
      <c r="VSW9" s="196"/>
      <c r="VSX9" s="197"/>
      <c r="VSY9" s="197"/>
      <c r="VSZ9" s="231"/>
      <c r="VTB9" s="223"/>
      <c r="VTC9" s="225"/>
      <c r="VTD9" s="226"/>
      <c r="VTE9" s="227"/>
      <c r="VTG9" s="228"/>
      <c r="VTH9" s="229"/>
      <c r="VTI9" s="230"/>
      <c r="VTJ9" s="194"/>
      <c r="VTK9" s="194"/>
      <c r="VTL9" s="195"/>
      <c r="VTM9" s="196"/>
      <c r="VTN9" s="197"/>
      <c r="VTO9" s="197"/>
      <c r="VTP9" s="231"/>
      <c r="VTR9" s="223"/>
      <c r="VTS9" s="225"/>
      <c r="VTT9" s="226"/>
      <c r="VTU9" s="227"/>
      <c r="VTW9" s="228"/>
      <c r="VTX9" s="229"/>
      <c r="VTY9" s="230"/>
      <c r="VTZ9" s="194"/>
      <c r="VUA9" s="194"/>
      <c r="VUB9" s="195"/>
      <c r="VUC9" s="196"/>
      <c r="VUD9" s="197"/>
      <c r="VUE9" s="197"/>
      <c r="VUF9" s="231"/>
      <c r="VUH9" s="223"/>
      <c r="VUI9" s="225"/>
      <c r="VUJ9" s="226"/>
      <c r="VUK9" s="227"/>
      <c r="VUM9" s="228"/>
      <c r="VUN9" s="229"/>
      <c r="VUO9" s="230"/>
      <c r="VUP9" s="194"/>
      <c r="VUQ9" s="194"/>
      <c r="VUR9" s="195"/>
      <c r="VUS9" s="196"/>
      <c r="VUT9" s="197"/>
      <c r="VUU9" s="197"/>
      <c r="VUV9" s="231"/>
      <c r="VUX9" s="223"/>
      <c r="VUY9" s="225"/>
      <c r="VUZ9" s="226"/>
      <c r="VVA9" s="227"/>
      <c r="VVC9" s="228"/>
      <c r="VVD9" s="229"/>
      <c r="VVE9" s="230"/>
      <c r="VVF9" s="194"/>
      <c r="VVG9" s="194"/>
      <c r="VVH9" s="195"/>
      <c r="VVI9" s="196"/>
      <c r="VVJ9" s="197"/>
      <c r="VVK9" s="197"/>
      <c r="VVL9" s="231"/>
      <c r="VVN9" s="223"/>
      <c r="VVO9" s="225"/>
      <c r="VVP9" s="226"/>
      <c r="VVQ9" s="227"/>
      <c r="VVS9" s="228"/>
      <c r="VVT9" s="229"/>
      <c r="VVU9" s="230"/>
      <c r="VVV9" s="194"/>
      <c r="VVW9" s="194"/>
      <c r="VVX9" s="195"/>
      <c r="VVY9" s="196"/>
      <c r="VVZ9" s="197"/>
      <c r="VWA9" s="197"/>
      <c r="VWB9" s="231"/>
      <c r="VWD9" s="223"/>
      <c r="VWE9" s="225"/>
      <c r="VWF9" s="226"/>
      <c r="VWG9" s="227"/>
      <c r="VWI9" s="228"/>
      <c r="VWJ9" s="229"/>
      <c r="VWK9" s="230"/>
      <c r="VWL9" s="194"/>
      <c r="VWM9" s="194"/>
      <c r="VWN9" s="195"/>
      <c r="VWO9" s="196"/>
      <c r="VWP9" s="197"/>
      <c r="VWQ9" s="197"/>
      <c r="VWR9" s="231"/>
      <c r="VWT9" s="223"/>
      <c r="VWU9" s="225"/>
      <c r="VWV9" s="226"/>
      <c r="VWW9" s="227"/>
      <c r="VWY9" s="228"/>
      <c r="VWZ9" s="229"/>
      <c r="VXA9" s="230"/>
      <c r="VXB9" s="194"/>
      <c r="VXC9" s="194"/>
      <c r="VXD9" s="195"/>
      <c r="VXE9" s="196"/>
      <c r="VXF9" s="197"/>
      <c r="VXG9" s="197"/>
      <c r="VXH9" s="231"/>
      <c r="VXJ9" s="223"/>
      <c r="VXK9" s="225"/>
      <c r="VXL9" s="226"/>
      <c r="VXM9" s="227"/>
      <c r="VXO9" s="228"/>
      <c r="VXP9" s="229"/>
      <c r="VXQ9" s="230"/>
      <c r="VXR9" s="194"/>
      <c r="VXS9" s="194"/>
      <c r="VXT9" s="195"/>
      <c r="VXU9" s="196"/>
      <c r="VXV9" s="197"/>
      <c r="VXW9" s="197"/>
      <c r="VXX9" s="231"/>
      <c r="VXZ9" s="223"/>
      <c r="VYA9" s="225"/>
      <c r="VYB9" s="226"/>
      <c r="VYC9" s="227"/>
      <c r="VYE9" s="228"/>
      <c r="VYF9" s="229"/>
      <c r="VYG9" s="230"/>
      <c r="VYH9" s="194"/>
      <c r="VYI9" s="194"/>
      <c r="VYJ9" s="195"/>
      <c r="VYK9" s="196"/>
      <c r="VYL9" s="197"/>
      <c r="VYM9" s="197"/>
      <c r="VYN9" s="231"/>
      <c r="VYP9" s="223"/>
      <c r="VYQ9" s="225"/>
      <c r="VYR9" s="226"/>
      <c r="VYS9" s="227"/>
      <c r="VYU9" s="228"/>
      <c r="VYV9" s="229"/>
      <c r="VYW9" s="230"/>
      <c r="VYX9" s="194"/>
      <c r="VYY9" s="194"/>
      <c r="VYZ9" s="195"/>
      <c r="VZA9" s="196"/>
      <c r="VZB9" s="197"/>
      <c r="VZC9" s="197"/>
      <c r="VZD9" s="231"/>
      <c r="VZF9" s="223"/>
      <c r="VZG9" s="225"/>
      <c r="VZH9" s="226"/>
      <c r="VZI9" s="227"/>
      <c r="VZK9" s="228"/>
      <c r="VZL9" s="229"/>
      <c r="VZM9" s="230"/>
      <c r="VZN9" s="194"/>
      <c r="VZO9" s="194"/>
      <c r="VZP9" s="195"/>
      <c r="VZQ9" s="196"/>
      <c r="VZR9" s="197"/>
      <c r="VZS9" s="197"/>
      <c r="VZT9" s="231"/>
      <c r="VZV9" s="223"/>
      <c r="VZW9" s="225"/>
      <c r="VZX9" s="226"/>
      <c r="VZY9" s="227"/>
      <c r="WAA9" s="228"/>
      <c r="WAB9" s="229"/>
      <c r="WAC9" s="230"/>
      <c r="WAD9" s="194"/>
      <c r="WAE9" s="194"/>
      <c r="WAF9" s="195"/>
      <c r="WAG9" s="196"/>
      <c r="WAH9" s="197"/>
      <c r="WAI9" s="197"/>
      <c r="WAJ9" s="231"/>
      <c r="WAL9" s="223"/>
      <c r="WAM9" s="225"/>
      <c r="WAN9" s="226"/>
      <c r="WAO9" s="227"/>
      <c r="WAQ9" s="228"/>
      <c r="WAR9" s="229"/>
      <c r="WAS9" s="230"/>
      <c r="WAT9" s="194"/>
      <c r="WAU9" s="194"/>
      <c r="WAV9" s="195"/>
      <c r="WAW9" s="196"/>
      <c r="WAX9" s="197"/>
      <c r="WAY9" s="197"/>
      <c r="WAZ9" s="231"/>
      <c r="WBB9" s="223"/>
      <c r="WBC9" s="225"/>
      <c r="WBD9" s="226"/>
      <c r="WBE9" s="227"/>
      <c r="WBG9" s="228"/>
      <c r="WBH9" s="229"/>
      <c r="WBI9" s="230"/>
      <c r="WBJ9" s="194"/>
      <c r="WBK9" s="194"/>
      <c r="WBL9" s="195"/>
      <c r="WBM9" s="196"/>
      <c r="WBN9" s="197"/>
      <c r="WBO9" s="197"/>
      <c r="WBP9" s="231"/>
      <c r="WBR9" s="223"/>
      <c r="WBS9" s="225"/>
      <c r="WBT9" s="226"/>
      <c r="WBU9" s="227"/>
      <c r="WBW9" s="228"/>
      <c r="WBX9" s="229"/>
      <c r="WBY9" s="230"/>
      <c r="WBZ9" s="194"/>
      <c r="WCA9" s="194"/>
      <c r="WCB9" s="195"/>
      <c r="WCC9" s="196"/>
      <c r="WCD9" s="197"/>
      <c r="WCE9" s="197"/>
      <c r="WCF9" s="231"/>
      <c r="WCH9" s="223"/>
      <c r="WCI9" s="225"/>
      <c r="WCJ9" s="226"/>
      <c r="WCK9" s="227"/>
      <c r="WCM9" s="228"/>
      <c r="WCN9" s="229"/>
      <c r="WCO9" s="230"/>
      <c r="WCP9" s="194"/>
      <c r="WCQ9" s="194"/>
      <c r="WCR9" s="195"/>
      <c r="WCS9" s="196"/>
      <c r="WCT9" s="197"/>
      <c r="WCU9" s="197"/>
      <c r="WCV9" s="231"/>
      <c r="WCX9" s="223"/>
      <c r="WCY9" s="225"/>
      <c r="WCZ9" s="226"/>
      <c r="WDA9" s="227"/>
      <c r="WDC9" s="228"/>
      <c r="WDD9" s="229"/>
      <c r="WDE9" s="230"/>
      <c r="WDF9" s="194"/>
      <c r="WDG9" s="194"/>
      <c r="WDH9" s="195"/>
      <c r="WDI9" s="196"/>
      <c r="WDJ9" s="197"/>
      <c r="WDK9" s="197"/>
      <c r="WDL9" s="231"/>
      <c r="WDN9" s="223"/>
      <c r="WDO9" s="225"/>
      <c r="WDP9" s="226"/>
      <c r="WDQ9" s="227"/>
      <c r="WDS9" s="228"/>
      <c r="WDT9" s="229"/>
      <c r="WDU9" s="230"/>
      <c r="WDV9" s="194"/>
      <c r="WDW9" s="194"/>
      <c r="WDX9" s="195"/>
      <c r="WDY9" s="196"/>
      <c r="WDZ9" s="197"/>
      <c r="WEA9" s="197"/>
      <c r="WEB9" s="231"/>
      <c r="WED9" s="223"/>
      <c r="WEE9" s="225"/>
      <c r="WEF9" s="226"/>
      <c r="WEG9" s="227"/>
      <c r="WEI9" s="228"/>
      <c r="WEJ9" s="229"/>
      <c r="WEK9" s="230"/>
      <c r="WEL9" s="194"/>
      <c r="WEM9" s="194"/>
      <c r="WEN9" s="195"/>
      <c r="WEO9" s="196"/>
      <c r="WEP9" s="197"/>
      <c r="WEQ9" s="197"/>
      <c r="WER9" s="231"/>
      <c r="WET9" s="223"/>
      <c r="WEU9" s="225"/>
      <c r="WEV9" s="226"/>
      <c r="WEW9" s="227"/>
      <c r="WEY9" s="228"/>
      <c r="WEZ9" s="229"/>
      <c r="WFA9" s="230"/>
      <c r="WFB9" s="194"/>
      <c r="WFC9" s="194"/>
      <c r="WFD9" s="195"/>
      <c r="WFE9" s="196"/>
      <c r="WFF9" s="197"/>
      <c r="WFG9" s="197"/>
      <c r="WFH9" s="231"/>
      <c r="WFJ9" s="223"/>
      <c r="WFK9" s="225"/>
      <c r="WFL9" s="226"/>
      <c r="WFM9" s="227"/>
      <c r="WFO9" s="228"/>
      <c r="WFP9" s="229"/>
      <c r="WFQ9" s="230"/>
      <c r="WFR9" s="194"/>
      <c r="WFS9" s="194"/>
      <c r="WFT9" s="195"/>
      <c r="WFU9" s="196"/>
      <c r="WFV9" s="197"/>
      <c r="WFW9" s="197"/>
      <c r="WFX9" s="231"/>
      <c r="WFZ9" s="223"/>
      <c r="WGA9" s="225"/>
      <c r="WGB9" s="226"/>
      <c r="WGC9" s="227"/>
      <c r="WGE9" s="228"/>
      <c r="WGF9" s="229"/>
      <c r="WGG9" s="230"/>
      <c r="WGH9" s="194"/>
      <c r="WGI9" s="194"/>
      <c r="WGJ9" s="195"/>
      <c r="WGK9" s="196"/>
      <c r="WGL9" s="197"/>
      <c r="WGM9" s="197"/>
      <c r="WGN9" s="231"/>
      <c r="WGP9" s="223"/>
      <c r="WGQ9" s="225"/>
      <c r="WGR9" s="226"/>
      <c r="WGS9" s="227"/>
      <c r="WGU9" s="228"/>
      <c r="WGV9" s="229"/>
      <c r="WGW9" s="230"/>
      <c r="WGX9" s="194"/>
      <c r="WGY9" s="194"/>
      <c r="WGZ9" s="195"/>
      <c r="WHA9" s="196"/>
      <c r="WHB9" s="197"/>
      <c r="WHC9" s="197"/>
      <c r="WHD9" s="231"/>
      <c r="WHF9" s="223"/>
      <c r="WHG9" s="225"/>
      <c r="WHH9" s="226"/>
      <c r="WHI9" s="227"/>
      <c r="WHK9" s="228"/>
      <c r="WHL9" s="229"/>
      <c r="WHM9" s="230"/>
      <c r="WHN9" s="194"/>
      <c r="WHO9" s="194"/>
      <c r="WHP9" s="195"/>
      <c r="WHQ9" s="196"/>
      <c r="WHR9" s="197"/>
      <c r="WHS9" s="197"/>
      <c r="WHT9" s="231"/>
      <c r="WHV9" s="223"/>
      <c r="WHW9" s="225"/>
      <c r="WHX9" s="226"/>
      <c r="WHY9" s="227"/>
      <c r="WIA9" s="228"/>
      <c r="WIB9" s="229"/>
      <c r="WIC9" s="230"/>
      <c r="WID9" s="194"/>
      <c r="WIE9" s="194"/>
      <c r="WIF9" s="195"/>
      <c r="WIG9" s="196"/>
      <c r="WIH9" s="197"/>
      <c r="WII9" s="197"/>
      <c r="WIJ9" s="231"/>
      <c r="WIL9" s="223"/>
      <c r="WIM9" s="225"/>
      <c r="WIN9" s="226"/>
      <c r="WIO9" s="227"/>
      <c r="WIQ9" s="228"/>
      <c r="WIR9" s="229"/>
      <c r="WIS9" s="230"/>
      <c r="WIT9" s="194"/>
      <c r="WIU9" s="194"/>
      <c r="WIV9" s="195"/>
      <c r="WIW9" s="196"/>
      <c r="WIX9" s="197"/>
      <c r="WIY9" s="197"/>
      <c r="WIZ9" s="231"/>
      <c r="WJB9" s="223"/>
      <c r="WJC9" s="225"/>
      <c r="WJD9" s="226"/>
      <c r="WJE9" s="227"/>
      <c r="WJG9" s="228"/>
      <c r="WJH9" s="229"/>
      <c r="WJI9" s="230"/>
      <c r="WJJ9" s="194"/>
      <c r="WJK9" s="194"/>
      <c r="WJL9" s="195"/>
      <c r="WJM9" s="196"/>
      <c r="WJN9" s="197"/>
      <c r="WJO9" s="197"/>
      <c r="WJP9" s="231"/>
      <c r="WJR9" s="223"/>
      <c r="WJS9" s="225"/>
      <c r="WJT9" s="226"/>
      <c r="WJU9" s="227"/>
      <c r="WJW9" s="228"/>
      <c r="WJX9" s="229"/>
      <c r="WJY9" s="230"/>
      <c r="WJZ9" s="194"/>
      <c r="WKA9" s="194"/>
      <c r="WKB9" s="195"/>
      <c r="WKC9" s="196"/>
      <c r="WKD9" s="197"/>
      <c r="WKE9" s="197"/>
      <c r="WKF9" s="231"/>
      <c r="WKH9" s="223"/>
      <c r="WKI9" s="225"/>
      <c r="WKJ9" s="226"/>
      <c r="WKK9" s="227"/>
      <c r="WKM9" s="228"/>
      <c r="WKN9" s="229"/>
      <c r="WKO9" s="230"/>
      <c r="WKP9" s="194"/>
      <c r="WKQ9" s="194"/>
      <c r="WKR9" s="195"/>
      <c r="WKS9" s="196"/>
      <c r="WKT9" s="197"/>
      <c r="WKU9" s="197"/>
      <c r="WKV9" s="231"/>
      <c r="WKX9" s="223"/>
      <c r="WKY9" s="225"/>
      <c r="WKZ9" s="226"/>
      <c r="WLA9" s="227"/>
      <c r="WLC9" s="228"/>
      <c r="WLD9" s="229"/>
      <c r="WLE9" s="230"/>
      <c r="WLF9" s="194"/>
      <c r="WLG9" s="194"/>
      <c r="WLH9" s="195"/>
      <c r="WLI9" s="196"/>
      <c r="WLJ9" s="197"/>
      <c r="WLK9" s="197"/>
      <c r="WLL9" s="231"/>
      <c r="WLN9" s="223"/>
      <c r="WLO9" s="225"/>
      <c r="WLP9" s="226"/>
      <c r="WLQ9" s="227"/>
      <c r="WLS9" s="228"/>
      <c r="WLT9" s="229"/>
      <c r="WLU9" s="230"/>
      <c r="WLV9" s="194"/>
      <c r="WLW9" s="194"/>
      <c r="WLX9" s="195"/>
      <c r="WLY9" s="196"/>
      <c r="WLZ9" s="197"/>
      <c r="WMA9" s="197"/>
      <c r="WMB9" s="231"/>
      <c r="WMD9" s="223"/>
      <c r="WME9" s="225"/>
      <c r="WMF9" s="226"/>
      <c r="WMG9" s="227"/>
      <c r="WMI9" s="228"/>
      <c r="WMJ9" s="229"/>
      <c r="WMK9" s="230"/>
      <c r="WML9" s="194"/>
      <c r="WMM9" s="194"/>
      <c r="WMN9" s="195"/>
      <c r="WMO9" s="196"/>
      <c r="WMP9" s="197"/>
      <c r="WMQ9" s="197"/>
      <c r="WMR9" s="231"/>
      <c r="WMT9" s="223"/>
      <c r="WMU9" s="225"/>
      <c r="WMV9" s="226"/>
      <c r="WMW9" s="227"/>
      <c r="WMY9" s="228"/>
      <c r="WMZ9" s="229"/>
      <c r="WNA9" s="230"/>
      <c r="WNB9" s="194"/>
      <c r="WNC9" s="194"/>
      <c r="WND9" s="195"/>
      <c r="WNE9" s="196"/>
      <c r="WNF9" s="197"/>
      <c r="WNG9" s="197"/>
      <c r="WNH9" s="231"/>
      <c r="WNJ9" s="223"/>
      <c r="WNK9" s="225"/>
      <c r="WNL9" s="226"/>
      <c r="WNM9" s="227"/>
      <c r="WNO9" s="228"/>
      <c r="WNP9" s="229"/>
      <c r="WNQ9" s="230"/>
      <c r="WNR9" s="194"/>
      <c r="WNS9" s="194"/>
      <c r="WNT9" s="195"/>
      <c r="WNU9" s="196"/>
      <c r="WNV9" s="197"/>
      <c r="WNW9" s="197"/>
      <c r="WNX9" s="231"/>
      <c r="WNZ9" s="223"/>
      <c r="WOA9" s="225"/>
      <c r="WOB9" s="226"/>
      <c r="WOC9" s="227"/>
      <c r="WOE9" s="228"/>
      <c r="WOF9" s="229"/>
      <c r="WOG9" s="230"/>
      <c r="WOH9" s="194"/>
      <c r="WOI9" s="194"/>
      <c r="WOJ9" s="195"/>
      <c r="WOK9" s="196"/>
      <c r="WOL9" s="197"/>
      <c r="WOM9" s="197"/>
      <c r="WON9" s="231"/>
      <c r="WOP9" s="223"/>
      <c r="WOQ9" s="225"/>
      <c r="WOR9" s="226"/>
      <c r="WOS9" s="227"/>
      <c r="WOU9" s="228"/>
      <c r="WOV9" s="229"/>
      <c r="WOW9" s="230"/>
      <c r="WOX9" s="194"/>
      <c r="WOY9" s="194"/>
      <c r="WOZ9" s="195"/>
      <c r="WPA9" s="196"/>
      <c r="WPB9" s="197"/>
      <c r="WPC9" s="197"/>
      <c r="WPD9" s="231"/>
      <c r="WPF9" s="223"/>
      <c r="WPG9" s="225"/>
      <c r="WPH9" s="226"/>
      <c r="WPI9" s="227"/>
      <c r="WPK9" s="228"/>
      <c r="WPL9" s="229"/>
      <c r="WPM9" s="230"/>
      <c r="WPN9" s="194"/>
      <c r="WPO9" s="194"/>
      <c r="WPP9" s="195"/>
      <c r="WPQ9" s="196"/>
      <c r="WPR9" s="197"/>
      <c r="WPS9" s="197"/>
      <c r="WPT9" s="231"/>
      <c r="WPV9" s="223"/>
      <c r="WPW9" s="225"/>
      <c r="WPX9" s="226"/>
      <c r="WPY9" s="227"/>
      <c r="WQA9" s="228"/>
      <c r="WQB9" s="229"/>
      <c r="WQC9" s="230"/>
      <c r="WQD9" s="194"/>
      <c r="WQE9" s="194"/>
      <c r="WQF9" s="195"/>
      <c r="WQG9" s="196"/>
      <c r="WQH9" s="197"/>
      <c r="WQI9" s="197"/>
      <c r="WQJ9" s="231"/>
      <c r="WQL9" s="223"/>
      <c r="WQM9" s="225"/>
      <c r="WQN9" s="226"/>
      <c r="WQO9" s="227"/>
      <c r="WQQ9" s="228"/>
      <c r="WQR9" s="229"/>
      <c r="WQS9" s="230"/>
      <c r="WQT9" s="194"/>
      <c r="WQU9" s="194"/>
      <c r="WQV9" s="195"/>
      <c r="WQW9" s="196"/>
      <c r="WQX9" s="197"/>
      <c r="WQY9" s="197"/>
      <c r="WQZ9" s="231"/>
      <c r="WRB9" s="223"/>
      <c r="WRC9" s="225"/>
      <c r="WRD9" s="226"/>
      <c r="WRE9" s="227"/>
      <c r="WRG9" s="228"/>
      <c r="WRH9" s="229"/>
      <c r="WRI9" s="230"/>
      <c r="WRJ9" s="194"/>
      <c r="WRK9" s="194"/>
      <c r="WRL9" s="195"/>
      <c r="WRM9" s="196"/>
      <c r="WRN9" s="197"/>
      <c r="WRO9" s="197"/>
      <c r="WRP9" s="231"/>
      <c r="WRR9" s="223"/>
      <c r="WRS9" s="225"/>
      <c r="WRT9" s="226"/>
      <c r="WRU9" s="227"/>
      <c r="WRW9" s="228"/>
      <c r="WRX9" s="229"/>
      <c r="WRY9" s="230"/>
      <c r="WRZ9" s="194"/>
      <c r="WSA9" s="194"/>
      <c r="WSB9" s="195"/>
      <c r="WSC9" s="196"/>
      <c r="WSD9" s="197"/>
      <c r="WSE9" s="197"/>
      <c r="WSF9" s="231"/>
      <c r="WSH9" s="223"/>
      <c r="WSI9" s="225"/>
      <c r="WSJ9" s="226"/>
      <c r="WSK9" s="227"/>
      <c r="WSM9" s="228"/>
      <c r="WSN9" s="229"/>
      <c r="WSO9" s="230"/>
      <c r="WSP9" s="194"/>
      <c r="WSQ9" s="194"/>
      <c r="WSR9" s="195"/>
      <c r="WSS9" s="196"/>
      <c r="WST9" s="197"/>
      <c r="WSU9" s="197"/>
      <c r="WSV9" s="231"/>
      <c r="WSX9" s="223"/>
      <c r="WSY9" s="225"/>
      <c r="WSZ9" s="226"/>
      <c r="WTA9" s="227"/>
      <c r="WTC9" s="228"/>
      <c r="WTD9" s="229"/>
      <c r="WTE9" s="230"/>
      <c r="WTF9" s="194"/>
      <c r="WTG9" s="194"/>
      <c r="WTH9" s="195"/>
      <c r="WTI9" s="196"/>
      <c r="WTJ9" s="197"/>
      <c r="WTK9" s="197"/>
      <c r="WTL9" s="231"/>
      <c r="WTN9" s="223"/>
      <c r="WTO9" s="225"/>
      <c r="WTP9" s="226"/>
      <c r="WTQ9" s="227"/>
      <c r="WTS9" s="228"/>
      <c r="WTT9" s="229"/>
      <c r="WTU9" s="230"/>
      <c r="WTV9" s="194"/>
      <c r="WTW9" s="194"/>
      <c r="WTX9" s="195"/>
      <c r="WTY9" s="196"/>
      <c r="WTZ9" s="197"/>
      <c r="WUA9" s="197"/>
      <c r="WUB9" s="231"/>
      <c r="WUD9" s="223"/>
      <c r="WUE9" s="225"/>
      <c r="WUF9" s="226"/>
      <c r="WUG9" s="227"/>
      <c r="WUI9" s="228"/>
      <c r="WUJ9" s="229"/>
      <c r="WUK9" s="230"/>
      <c r="WUL9" s="194"/>
      <c r="WUM9" s="194"/>
      <c r="WUN9" s="195"/>
      <c r="WUO9" s="196"/>
      <c r="WUP9" s="197"/>
      <c r="WUQ9" s="197"/>
      <c r="WUR9" s="231"/>
      <c r="WUT9" s="223"/>
      <c r="WUU9" s="225"/>
      <c r="WUV9" s="226"/>
      <c r="WUW9" s="227"/>
      <c r="WUY9" s="228"/>
      <c r="WUZ9" s="229"/>
      <c r="WVA9" s="230"/>
      <c r="WVB9" s="194"/>
      <c r="WVC9" s="194"/>
      <c r="WVD9" s="195"/>
      <c r="WVE9" s="196"/>
      <c r="WVF9" s="197"/>
      <c r="WVG9" s="197"/>
      <c r="WVH9" s="231"/>
      <c r="WVJ9" s="223"/>
      <c r="WVK9" s="225"/>
      <c r="WVL9" s="226"/>
      <c r="WVM9" s="227"/>
      <c r="WVO9" s="228"/>
      <c r="WVP9" s="229"/>
      <c r="WVQ9" s="230"/>
      <c r="WVR9" s="194"/>
      <c r="WVS9" s="194"/>
      <c r="WVT9" s="195"/>
      <c r="WVU9" s="196"/>
      <c r="WVV9" s="197"/>
      <c r="WVW9" s="197"/>
      <c r="WVX9" s="231"/>
      <c r="WVZ9" s="223"/>
      <c r="WWA9" s="225"/>
      <c r="WWB9" s="226"/>
      <c r="WWC9" s="227"/>
      <c r="WWE9" s="228"/>
      <c r="WWF9" s="229"/>
      <c r="WWG9" s="230"/>
      <c r="WWH9" s="194"/>
      <c r="WWI9" s="194"/>
      <c r="WWJ9" s="195"/>
      <c r="WWK9" s="196"/>
      <c r="WWL9" s="197"/>
      <c r="WWM9" s="197"/>
      <c r="WWN9" s="231"/>
      <c r="WWP9" s="223"/>
      <c r="WWQ9" s="225"/>
      <c r="WWR9" s="226"/>
      <c r="WWS9" s="227"/>
      <c r="WWU9" s="228"/>
      <c r="WWV9" s="229"/>
      <c r="WWW9" s="230"/>
      <c r="WWX9" s="194"/>
      <c r="WWY9" s="194"/>
      <c r="WWZ9" s="195"/>
      <c r="WXA9" s="196"/>
      <c r="WXB9" s="197"/>
      <c r="WXC9" s="197"/>
      <c r="WXD9" s="231"/>
      <c r="WXF9" s="223"/>
      <c r="WXG9" s="225"/>
      <c r="WXH9" s="226"/>
      <c r="WXI9" s="227"/>
      <c r="WXK9" s="228"/>
      <c r="WXL9" s="229"/>
      <c r="WXM9" s="230"/>
      <c r="WXN9" s="194"/>
      <c r="WXO9" s="194"/>
      <c r="WXP9" s="195"/>
      <c r="WXQ9" s="196"/>
      <c r="WXR9" s="197"/>
      <c r="WXS9" s="197"/>
      <c r="WXT9" s="231"/>
      <c r="WXV9" s="223"/>
      <c r="WXW9" s="225"/>
      <c r="WXX9" s="226"/>
      <c r="WXY9" s="227"/>
      <c r="WYA9" s="228"/>
      <c r="WYB9" s="229"/>
      <c r="WYC9" s="230"/>
      <c r="WYD9" s="194"/>
      <c r="WYE9" s="194"/>
      <c r="WYF9" s="195"/>
      <c r="WYG9" s="196"/>
      <c r="WYH9" s="197"/>
      <c r="WYI9" s="197"/>
      <c r="WYJ9" s="231"/>
      <c r="WYL9" s="223"/>
      <c r="WYM9" s="225"/>
      <c r="WYN9" s="226"/>
      <c r="WYO9" s="227"/>
      <c r="WYQ9" s="228"/>
      <c r="WYR9" s="229"/>
      <c r="WYS9" s="230"/>
      <c r="WYT9" s="194"/>
      <c r="WYU9" s="194"/>
      <c r="WYV9" s="195"/>
      <c r="WYW9" s="196"/>
      <c r="WYX9" s="197"/>
      <c r="WYY9" s="197"/>
      <c r="WYZ9" s="231"/>
      <c r="WZB9" s="223"/>
      <c r="WZC9" s="225"/>
      <c r="WZD9" s="226"/>
      <c r="WZE9" s="227"/>
      <c r="WZG9" s="228"/>
      <c r="WZH9" s="229"/>
      <c r="WZI9" s="230"/>
      <c r="WZJ9" s="194"/>
      <c r="WZK9" s="194"/>
      <c r="WZL9" s="195"/>
      <c r="WZM9" s="196"/>
      <c r="WZN9" s="197"/>
      <c r="WZO9" s="197"/>
      <c r="WZP9" s="231"/>
      <c r="WZR9" s="223"/>
      <c r="WZS9" s="225"/>
      <c r="WZT9" s="226"/>
      <c r="WZU9" s="227"/>
      <c r="WZW9" s="228"/>
      <c r="WZX9" s="229"/>
      <c r="WZY9" s="230"/>
      <c r="WZZ9" s="194"/>
      <c r="XAA9" s="194"/>
      <c r="XAB9" s="195"/>
      <c r="XAC9" s="196"/>
      <c r="XAD9" s="197"/>
      <c r="XAE9" s="197"/>
      <c r="XAF9" s="231"/>
      <c r="XAH9" s="223"/>
      <c r="XAI9" s="225"/>
      <c r="XAJ9" s="226"/>
      <c r="XAK9" s="227"/>
      <c r="XAM9" s="228"/>
      <c r="XAN9" s="229"/>
      <c r="XAO9" s="230"/>
      <c r="XAP9" s="194"/>
      <c r="XAQ9" s="194"/>
      <c r="XAR9" s="195"/>
      <c r="XAS9" s="196"/>
      <c r="XAT9" s="197"/>
      <c r="XAU9" s="197"/>
      <c r="XAV9" s="231"/>
      <c r="XAX9" s="223"/>
      <c r="XAY9" s="225"/>
      <c r="XAZ9" s="226"/>
      <c r="XBA9" s="227"/>
      <c r="XBC9" s="228"/>
      <c r="XBD9" s="229"/>
      <c r="XBE9" s="230"/>
      <c r="XBF9" s="194"/>
      <c r="XBG9" s="194"/>
      <c r="XBH9" s="195"/>
      <c r="XBI9" s="196"/>
      <c r="XBJ9" s="197"/>
      <c r="XBK9" s="197"/>
      <c r="XBL9" s="231"/>
      <c r="XBN9" s="223"/>
      <c r="XBO9" s="225"/>
      <c r="XBP9" s="226"/>
      <c r="XBQ9" s="227"/>
      <c r="XBS9" s="228"/>
      <c r="XBT9" s="229"/>
      <c r="XBU9" s="230"/>
      <c r="XBV9" s="194"/>
      <c r="XBW9" s="194"/>
      <c r="XBX9" s="195"/>
      <c r="XBY9" s="196"/>
      <c r="XBZ9" s="197"/>
      <c r="XCA9" s="197"/>
      <c r="XCB9" s="231"/>
      <c r="XCD9" s="223"/>
      <c r="XCE9" s="225"/>
      <c r="XCF9" s="226"/>
      <c r="XCG9" s="227"/>
      <c r="XCI9" s="228"/>
      <c r="XCJ9" s="229"/>
      <c r="XCK9" s="230"/>
      <c r="XCL9" s="194"/>
      <c r="XCM9" s="194"/>
      <c r="XCN9" s="195"/>
      <c r="XCO9" s="196"/>
      <c r="XCP9" s="197"/>
      <c r="XCQ9" s="197"/>
      <c r="XCR9" s="231"/>
      <c r="XCT9" s="223"/>
      <c r="XCU9" s="225"/>
      <c r="XCV9" s="226"/>
      <c r="XCW9" s="227"/>
      <c r="XCY9" s="228"/>
      <c r="XCZ9" s="229"/>
      <c r="XDA9" s="230"/>
      <c r="XDB9" s="194"/>
      <c r="XDC9" s="194"/>
      <c r="XDD9" s="195"/>
      <c r="XDE9" s="196"/>
      <c r="XDF9" s="197"/>
      <c r="XDG9" s="197"/>
      <c r="XDH9" s="231"/>
      <c r="XDJ9" s="223"/>
      <c r="XDK9" s="225"/>
      <c r="XDL9" s="226"/>
      <c r="XDM9" s="227"/>
      <c r="XDO9" s="228"/>
      <c r="XDP9" s="229"/>
      <c r="XDQ9" s="230"/>
      <c r="XDR9" s="194"/>
      <c r="XDS9" s="194"/>
      <c r="XDT9" s="195"/>
      <c r="XDU9" s="196"/>
      <c r="XDV9" s="197"/>
      <c r="XDW9" s="197"/>
      <c r="XDX9" s="231"/>
      <c r="XDZ9" s="223"/>
      <c r="XEA9" s="225"/>
      <c r="XEB9" s="226"/>
      <c r="XEC9" s="227"/>
      <c r="XEE9" s="228"/>
      <c r="XEF9" s="229"/>
      <c r="XEG9" s="230"/>
      <c r="XEH9" s="194"/>
      <c r="XEI9" s="194"/>
      <c r="XEJ9" s="195"/>
      <c r="XEK9" s="196"/>
      <c r="XEL9" s="197"/>
      <c r="XEM9" s="197"/>
      <c r="XEN9" s="231"/>
      <c r="XEP9" s="223"/>
      <c r="XEQ9" s="225"/>
      <c r="XER9" s="226"/>
      <c r="XES9" s="227"/>
      <c r="XEU9" s="228"/>
      <c r="XEV9" s="229"/>
      <c r="XEW9" s="230"/>
      <c r="XEX9" s="194"/>
      <c r="XEY9" s="194"/>
      <c r="XEZ9" s="195"/>
      <c r="XFA9" s="196"/>
      <c r="XFB9" s="197"/>
      <c r="XFC9" s="197"/>
      <c r="XFD9" s="231"/>
    </row>
    <row r="10" spans="1:1024 1026:2048 2050:3072 3074:4096 4098:5120 5122:6144 6146:7168 7170:8192 8194:9216 9218:10240 10242:11264 11266:12288 12290:13312 13314:14336 14338:15360 15362:16384">
      <c r="A10" s="340" t="str">
        <f t="shared" si="1"/>
        <v>438329</v>
      </c>
      <c r="B10" s="351">
        <f t="shared" si="2"/>
        <v>9</v>
      </c>
      <c r="C10" s="435">
        <v>43832</v>
      </c>
      <c r="D10" s="399"/>
      <c r="E10" s="400" t="s">
        <v>785</v>
      </c>
      <c r="F10" s="340" t="s">
        <v>769</v>
      </c>
      <c r="G10" s="401" t="s">
        <v>111</v>
      </c>
      <c r="H10" s="401" t="s">
        <v>694</v>
      </c>
      <c r="I10" s="401" t="s">
        <v>692</v>
      </c>
      <c r="J10" s="194">
        <v>4760</v>
      </c>
      <c r="K10" s="194">
        <v>3870</v>
      </c>
      <c r="L10" s="195">
        <v>890</v>
      </c>
      <c r="M10" s="196">
        <v>6</v>
      </c>
      <c r="N10" s="197">
        <v>53.4</v>
      </c>
      <c r="O10" s="197">
        <v>836.6</v>
      </c>
      <c r="P10" s="231" t="s">
        <v>721</v>
      </c>
    </row>
    <row r="11" spans="1:1024 1026:2048 2050:3072 3074:4096 4098:5120 5122:6144 6146:7168 7170:8192 8194:9216 9218:10240 10242:11264 11266:12288 12290:13312 13314:14336 14338:15360 15362:16384">
      <c r="A11" s="340" t="str">
        <f t="shared" si="1"/>
        <v>4383210</v>
      </c>
      <c r="B11" s="351">
        <f t="shared" si="2"/>
        <v>10</v>
      </c>
      <c r="C11" s="435">
        <v>43832</v>
      </c>
      <c r="D11" s="399"/>
      <c r="E11" s="400" t="s">
        <v>786</v>
      </c>
      <c r="F11" s="340" t="s">
        <v>770</v>
      </c>
      <c r="G11" s="401" t="s">
        <v>105</v>
      </c>
      <c r="H11" s="401" t="s">
        <v>734</v>
      </c>
      <c r="I11" s="401" t="s">
        <v>692</v>
      </c>
      <c r="J11" s="194">
        <v>7340</v>
      </c>
      <c r="K11" s="194">
        <v>3890</v>
      </c>
      <c r="L11" s="195">
        <v>3450</v>
      </c>
      <c r="M11" s="196">
        <v>6</v>
      </c>
      <c r="N11" s="197">
        <v>207</v>
      </c>
      <c r="O11" s="197">
        <v>3243</v>
      </c>
      <c r="P11" s="231" t="s">
        <v>721</v>
      </c>
    </row>
    <row r="12" spans="1:1024 1026:2048 2050:3072 3074:4096 4098:5120 5122:6144 6146:7168 7170:8192 8194:9216 9218:10240 10242:11264 11266:12288 12290:13312 13314:14336 14338:15360 15362:16384">
      <c r="A12" s="340" t="str">
        <f t="shared" si="1"/>
        <v>4383211</v>
      </c>
      <c r="B12" s="351">
        <f t="shared" si="2"/>
        <v>11</v>
      </c>
      <c r="C12" s="435">
        <v>43832</v>
      </c>
      <c r="D12" s="399"/>
      <c r="E12" s="400" t="s">
        <v>787</v>
      </c>
      <c r="F12" s="340" t="s">
        <v>753</v>
      </c>
      <c r="G12" s="401" t="s">
        <v>95</v>
      </c>
      <c r="H12" s="401" t="s">
        <v>735</v>
      </c>
      <c r="I12" s="401" t="s">
        <v>698</v>
      </c>
      <c r="J12" s="194">
        <v>8230</v>
      </c>
      <c r="K12" s="194">
        <v>3900</v>
      </c>
      <c r="L12" s="195">
        <v>4330</v>
      </c>
      <c r="M12" s="196">
        <v>6</v>
      </c>
      <c r="N12" s="197">
        <v>259.8</v>
      </c>
      <c r="O12" s="197">
        <v>4070.2</v>
      </c>
      <c r="P12" s="231" t="s">
        <v>721</v>
      </c>
    </row>
    <row r="13" spans="1:1024 1026:2048 2050:3072 3074:4096 4098:5120 5122:6144 6146:7168 7170:8192 8194:9216 9218:10240 10242:11264 11266:12288 12290:13312 13314:14336 14338:15360 15362:16384">
      <c r="A13" s="340" t="str">
        <f t="shared" si="1"/>
        <v>4383212</v>
      </c>
      <c r="B13" s="351">
        <f t="shared" si="2"/>
        <v>12</v>
      </c>
      <c r="C13" s="435">
        <v>43832</v>
      </c>
      <c r="D13" s="399"/>
      <c r="E13" s="400" t="s">
        <v>788</v>
      </c>
      <c r="F13" s="340" t="s">
        <v>753</v>
      </c>
      <c r="G13" s="401" t="s">
        <v>690</v>
      </c>
      <c r="H13" s="401" t="s">
        <v>691</v>
      </c>
      <c r="I13" s="401" t="s">
        <v>698</v>
      </c>
      <c r="J13" s="194">
        <v>8280</v>
      </c>
      <c r="K13" s="194">
        <v>3950</v>
      </c>
      <c r="L13" s="195">
        <v>4330</v>
      </c>
      <c r="M13" s="196">
        <v>6</v>
      </c>
      <c r="N13" s="197">
        <v>259.8</v>
      </c>
      <c r="O13" s="197">
        <v>4070.2</v>
      </c>
      <c r="P13" s="231" t="s">
        <v>721</v>
      </c>
    </row>
    <row r="14" spans="1:1024 1026:2048 2050:3072 3074:4096 4098:5120 5122:6144 6146:7168 7170:8192 8194:9216 9218:10240 10242:11264 11266:12288 12290:13312 13314:14336 14338:15360 15362:16384">
      <c r="A14" s="340" t="str">
        <f t="shared" si="1"/>
        <v>4383213</v>
      </c>
      <c r="B14" s="351">
        <f t="shared" si="2"/>
        <v>13</v>
      </c>
      <c r="C14" s="435">
        <v>43832</v>
      </c>
      <c r="D14" s="399"/>
      <c r="E14" s="400" t="s">
        <v>789</v>
      </c>
      <c r="F14" s="340" t="s">
        <v>753</v>
      </c>
      <c r="G14" s="401" t="s">
        <v>161</v>
      </c>
      <c r="H14" s="401" t="s">
        <v>696</v>
      </c>
      <c r="I14" s="401" t="s">
        <v>698</v>
      </c>
      <c r="J14" s="194">
        <v>7830</v>
      </c>
      <c r="K14" s="194">
        <v>3820</v>
      </c>
      <c r="L14" s="195">
        <v>4010</v>
      </c>
      <c r="M14" s="196">
        <v>6</v>
      </c>
      <c r="N14" s="197">
        <v>240.6</v>
      </c>
      <c r="O14" s="197">
        <v>3769.4</v>
      </c>
      <c r="P14" s="231" t="s">
        <v>721</v>
      </c>
    </row>
    <row r="15" spans="1:1024 1026:2048 2050:3072 3074:4096 4098:5120 5122:6144 6146:7168 7170:8192 8194:9216 9218:10240 10242:11264 11266:12288 12290:13312 13314:14336 14338:15360 15362:16384">
      <c r="A15" s="340" t="str">
        <f t="shared" si="1"/>
        <v>4383214</v>
      </c>
      <c r="B15" s="351">
        <f t="shared" si="2"/>
        <v>14</v>
      </c>
      <c r="C15" s="435">
        <v>43832</v>
      </c>
      <c r="D15" s="399"/>
      <c r="E15" s="400" t="s">
        <v>790</v>
      </c>
      <c r="F15" s="340" t="s">
        <v>753</v>
      </c>
      <c r="G15" s="401" t="s">
        <v>702</v>
      </c>
      <c r="H15" s="401" t="s">
        <v>693</v>
      </c>
      <c r="I15" s="401" t="s">
        <v>698</v>
      </c>
      <c r="J15" s="194">
        <v>8400</v>
      </c>
      <c r="K15" s="194">
        <v>4030</v>
      </c>
      <c r="L15" s="195">
        <v>4370</v>
      </c>
      <c r="M15" s="196">
        <v>6</v>
      </c>
      <c r="N15" s="197">
        <v>262.2</v>
      </c>
      <c r="O15" s="197">
        <v>4107.8</v>
      </c>
      <c r="P15" s="231" t="s">
        <v>721</v>
      </c>
    </row>
    <row r="16" spans="1:1024 1026:2048 2050:3072 3074:4096 4098:5120 5122:6144 6146:7168 7170:8192 8194:9216 9218:10240 10242:11264 11266:12288 12290:13312 13314:14336 14338:15360 15362:16384">
      <c r="A16" s="340" t="str">
        <f t="shared" si="1"/>
        <v>4383215</v>
      </c>
      <c r="B16" s="351">
        <f t="shared" si="2"/>
        <v>15</v>
      </c>
      <c r="C16" s="435">
        <v>43832</v>
      </c>
      <c r="D16" s="399"/>
      <c r="E16" s="400" t="s">
        <v>791</v>
      </c>
      <c r="F16" s="340" t="s">
        <v>753</v>
      </c>
      <c r="G16" s="401" t="s">
        <v>736</v>
      </c>
      <c r="H16" s="401" t="s">
        <v>733</v>
      </c>
      <c r="I16" s="401" t="s">
        <v>698</v>
      </c>
      <c r="J16" s="194">
        <v>8230</v>
      </c>
      <c r="K16" s="194">
        <v>3890</v>
      </c>
      <c r="L16" s="195">
        <v>4340</v>
      </c>
      <c r="M16" s="196">
        <v>6</v>
      </c>
      <c r="N16" s="197">
        <v>260.39999999999998</v>
      </c>
      <c r="O16" s="197">
        <v>4079.6</v>
      </c>
      <c r="P16" s="231" t="s">
        <v>721</v>
      </c>
    </row>
    <row r="17" spans="1:16">
      <c r="A17" s="340" t="str">
        <f t="shared" si="1"/>
        <v>4383216</v>
      </c>
      <c r="B17" s="351">
        <f t="shared" si="2"/>
        <v>16</v>
      </c>
      <c r="C17" s="435">
        <v>43832</v>
      </c>
      <c r="D17" s="399" t="s">
        <v>687</v>
      </c>
      <c r="E17" s="400" t="s">
        <v>792</v>
      </c>
      <c r="F17" s="340" t="s">
        <v>730</v>
      </c>
      <c r="G17" s="401" t="s">
        <v>161</v>
      </c>
      <c r="H17" s="401" t="s">
        <v>696</v>
      </c>
      <c r="I17" s="401" t="s">
        <v>723</v>
      </c>
      <c r="J17" s="194">
        <v>8020</v>
      </c>
      <c r="K17" s="194">
        <v>3820</v>
      </c>
      <c r="L17" s="195">
        <v>4200</v>
      </c>
      <c r="M17" s="196">
        <v>6</v>
      </c>
      <c r="N17" s="197">
        <v>252</v>
      </c>
      <c r="O17" s="197">
        <v>3948</v>
      </c>
      <c r="P17" s="231" t="s">
        <v>721</v>
      </c>
    </row>
    <row r="18" spans="1:16">
      <c r="A18" s="340" t="str">
        <f t="shared" si="1"/>
        <v>4383217</v>
      </c>
      <c r="B18" s="351">
        <f t="shared" si="2"/>
        <v>17</v>
      </c>
      <c r="C18" s="435">
        <v>43832</v>
      </c>
      <c r="D18" s="399"/>
      <c r="E18" s="400" t="s">
        <v>793</v>
      </c>
      <c r="F18" s="340" t="s">
        <v>730</v>
      </c>
      <c r="G18" s="401" t="s">
        <v>736</v>
      </c>
      <c r="H18" s="401" t="s">
        <v>733</v>
      </c>
      <c r="I18" s="401" t="s">
        <v>723</v>
      </c>
      <c r="J18" s="194">
        <v>8610</v>
      </c>
      <c r="K18" s="194">
        <v>3890</v>
      </c>
      <c r="L18" s="195">
        <v>4720</v>
      </c>
      <c r="M18" s="196">
        <v>6</v>
      </c>
      <c r="N18" s="197">
        <v>283.2</v>
      </c>
      <c r="O18" s="197">
        <v>4436.8</v>
      </c>
      <c r="P18" s="231" t="s">
        <v>721</v>
      </c>
    </row>
    <row r="19" spans="1:16">
      <c r="A19" s="340" t="str">
        <f t="shared" si="1"/>
        <v>4383218</v>
      </c>
      <c r="B19" s="351">
        <f t="shared" si="2"/>
        <v>18</v>
      </c>
      <c r="C19" s="435">
        <v>43832</v>
      </c>
      <c r="D19" s="399"/>
      <c r="E19" s="400" t="s">
        <v>794</v>
      </c>
      <c r="F19" s="340" t="s">
        <v>730</v>
      </c>
      <c r="G19" s="401" t="s">
        <v>702</v>
      </c>
      <c r="H19" s="401" t="s">
        <v>693</v>
      </c>
      <c r="I19" s="401" t="s">
        <v>723</v>
      </c>
      <c r="J19" s="194">
        <v>8390</v>
      </c>
      <c r="K19" s="194">
        <v>4030</v>
      </c>
      <c r="L19" s="195">
        <v>4360</v>
      </c>
      <c r="M19" s="196">
        <v>6</v>
      </c>
      <c r="N19" s="197">
        <v>261.59999999999997</v>
      </c>
      <c r="O19" s="197">
        <v>4098.3999999999996</v>
      </c>
      <c r="P19" s="231" t="s">
        <v>721</v>
      </c>
    </row>
    <row r="20" spans="1:16">
      <c r="A20" s="340" t="str">
        <f t="shared" si="1"/>
        <v>4383219</v>
      </c>
      <c r="B20" s="351">
        <f t="shared" si="2"/>
        <v>19</v>
      </c>
      <c r="C20" s="435">
        <v>43832</v>
      </c>
      <c r="D20" s="399"/>
      <c r="E20" s="400" t="s">
        <v>795</v>
      </c>
      <c r="F20" s="340" t="s">
        <v>730</v>
      </c>
      <c r="G20" s="401" t="s">
        <v>689</v>
      </c>
      <c r="H20" s="401" t="s">
        <v>695</v>
      </c>
      <c r="I20" s="401" t="s">
        <v>723</v>
      </c>
      <c r="J20" s="194">
        <v>8290</v>
      </c>
      <c r="K20" s="194">
        <v>3790</v>
      </c>
      <c r="L20" s="195">
        <v>4500</v>
      </c>
      <c r="M20" s="196">
        <v>6</v>
      </c>
      <c r="N20" s="197">
        <v>270</v>
      </c>
      <c r="O20" s="197">
        <v>4230</v>
      </c>
      <c r="P20" s="231" t="s">
        <v>721</v>
      </c>
    </row>
    <row r="21" spans="1:16">
      <c r="A21" s="340" t="str">
        <f t="shared" si="1"/>
        <v>4383220</v>
      </c>
      <c r="B21" s="351">
        <f t="shared" si="2"/>
        <v>20</v>
      </c>
      <c r="C21" s="435">
        <v>43832</v>
      </c>
      <c r="D21" s="399"/>
      <c r="E21" s="400" t="s">
        <v>796</v>
      </c>
      <c r="F21" s="340" t="s">
        <v>730</v>
      </c>
      <c r="G21" s="401" t="s">
        <v>161</v>
      </c>
      <c r="H21" s="401" t="s">
        <v>696</v>
      </c>
      <c r="I21" s="401" t="s">
        <v>723</v>
      </c>
      <c r="J21" s="194">
        <v>6170</v>
      </c>
      <c r="K21" s="194">
        <v>3820</v>
      </c>
      <c r="L21" s="195">
        <v>2350</v>
      </c>
      <c r="M21" s="196">
        <v>6</v>
      </c>
      <c r="N21" s="197">
        <v>141</v>
      </c>
      <c r="O21" s="197">
        <v>2209</v>
      </c>
      <c r="P21" s="231" t="s">
        <v>721</v>
      </c>
    </row>
    <row r="22" spans="1:16">
      <c r="A22" s="340" t="str">
        <f t="shared" si="1"/>
        <v>4383221</v>
      </c>
      <c r="B22" s="351">
        <f t="shared" si="2"/>
        <v>21</v>
      </c>
      <c r="C22" s="435">
        <v>43832</v>
      </c>
      <c r="D22" s="399" t="s">
        <v>687</v>
      </c>
      <c r="E22" s="400" t="s">
        <v>797</v>
      </c>
      <c r="F22" s="340" t="s">
        <v>703</v>
      </c>
      <c r="G22" s="401" t="s">
        <v>689</v>
      </c>
      <c r="H22" s="401" t="s">
        <v>695</v>
      </c>
      <c r="I22" s="401" t="s">
        <v>699</v>
      </c>
      <c r="J22" s="194">
        <v>8080</v>
      </c>
      <c r="K22" s="194">
        <v>3760</v>
      </c>
      <c r="L22" s="195">
        <v>4320</v>
      </c>
      <c r="M22" s="196">
        <v>6</v>
      </c>
      <c r="N22" s="197">
        <v>259.2</v>
      </c>
      <c r="O22" s="197">
        <v>4060.8</v>
      </c>
      <c r="P22" s="231" t="s">
        <v>721</v>
      </c>
    </row>
    <row r="23" spans="1:16">
      <c r="A23" s="340" t="str">
        <f t="shared" si="1"/>
        <v>4383222</v>
      </c>
      <c r="B23" s="351">
        <f t="shared" si="2"/>
        <v>22</v>
      </c>
      <c r="C23" s="435">
        <v>43832</v>
      </c>
      <c r="D23" s="399"/>
      <c r="E23" s="400" t="s">
        <v>798</v>
      </c>
      <c r="F23" s="340" t="s">
        <v>703</v>
      </c>
      <c r="G23" s="401" t="s">
        <v>106</v>
      </c>
      <c r="H23" s="401" t="s">
        <v>697</v>
      </c>
      <c r="I23" s="401" t="s">
        <v>699</v>
      </c>
      <c r="J23" s="194">
        <v>6960</v>
      </c>
      <c r="K23" s="194">
        <v>4010</v>
      </c>
      <c r="L23" s="195">
        <v>2950</v>
      </c>
      <c r="M23" s="196">
        <v>6</v>
      </c>
      <c r="N23" s="197">
        <v>177</v>
      </c>
      <c r="O23" s="197">
        <v>2773</v>
      </c>
      <c r="P23" s="231" t="s">
        <v>721</v>
      </c>
    </row>
    <row r="24" spans="1:16">
      <c r="A24" s="340" t="str">
        <f t="shared" si="1"/>
        <v>4383223</v>
      </c>
      <c r="B24" s="351">
        <f t="shared" si="2"/>
        <v>23</v>
      </c>
      <c r="C24" s="435">
        <v>43832</v>
      </c>
      <c r="D24" s="399" t="s">
        <v>687</v>
      </c>
      <c r="E24" s="400" t="s">
        <v>799</v>
      </c>
      <c r="F24" s="340" t="s">
        <v>753</v>
      </c>
      <c r="G24" s="401" t="s">
        <v>106</v>
      </c>
      <c r="H24" s="401" t="s">
        <v>697</v>
      </c>
      <c r="I24" s="401" t="s">
        <v>698</v>
      </c>
      <c r="J24" s="194">
        <v>8240</v>
      </c>
      <c r="K24" s="194">
        <v>4010</v>
      </c>
      <c r="L24" s="195">
        <v>4230</v>
      </c>
      <c r="M24" s="196">
        <v>6</v>
      </c>
      <c r="N24" s="197">
        <v>253.79999999999998</v>
      </c>
      <c r="O24" s="197">
        <v>3976.2</v>
      </c>
      <c r="P24" s="231" t="s">
        <v>69</v>
      </c>
    </row>
    <row r="25" spans="1:16">
      <c r="A25" s="340" t="str">
        <f t="shared" si="1"/>
        <v>4383224</v>
      </c>
      <c r="B25" s="351">
        <f t="shared" si="2"/>
        <v>24</v>
      </c>
      <c r="C25" s="435">
        <v>43832</v>
      </c>
      <c r="D25" s="399"/>
      <c r="E25" s="400" t="s">
        <v>800</v>
      </c>
      <c r="F25" s="340" t="s">
        <v>753</v>
      </c>
      <c r="G25" s="401" t="s">
        <v>95</v>
      </c>
      <c r="H25" s="401" t="s">
        <v>735</v>
      </c>
      <c r="I25" s="401" t="s">
        <v>698</v>
      </c>
      <c r="J25" s="194">
        <v>8430</v>
      </c>
      <c r="K25" s="194">
        <v>3900</v>
      </c>
      <c r="L25" s="195">
        <v>4530</v>
      </c>
      <c r="M25" s="196">
        <v>6</v>
      </c>
      <c r="N25" s="197">
        <v>271.8</v>
      </c>
      <c r="O25" s="197">
        <v>4258.2</v>
      </c>
      <c r="P25" s="231" t="s">
        <v>69</v>
      </c>
    </row>
    <row r="26" spans="1:16">
      <c r="A26" s="340" t="str">
        <f t="shared" si="1"/>
        <v>4383225</v>
      </c>
      <c r="B26" s="351">
        <f t="shared" si="2"/>
        <v>25</v>
      </c>
      <c r="C26" s="435">
        <v>43832</v>
      </c>
      <c r="D26" s="399"/>
      <c r="E26" s="400" t="s">
        <v>801</v>
      </c>
      <c r="F26" s="340" t="s">
        <v>753</v>
      </c>
      <c r="G26" s="401" t="s">
        <v>702</v>
      </c>
      <c r="H26" s="401" t="s">
        <v>693</v>
      </c>
      <c r="I26" s="401" t="s">
        <v>698</v>
      </c>
      <c r="J26" s="194">
        <v>8400</v>
      </c>
      <c r="K26" s="194">
        <v>4030</v>
      </c>
      <c r="L26" s="195">
        <v>4370</v>
      </c>
      <c r="M26" s="196">
        <v>6</v>
      </c>
      <c r="N26" s="197">
        <v>262.2</v>
      </c>
      <c r="O26" s="197">
        <v>4107.8</v>
      </c>
      <c r="P26" s="231" t="s">
        <v>69</v>
      </c>
    </row>
    <row r="27" spans="1:16">
      <c r="A27" s="340" t="str">
        <f t="shared" si="1"/>
        <v>4383226</v>
      </c>
      <c r="B27" s="351">
        <f t="shared" si="2"/>
        <v>26</v>
      </c>
      <c r="C27" s="435">
        <v>43832</v>
      </c>
      <c r="D27" s="399"/>
      <c r="E27" s="400" t="s">
        <v>802</v>
      </c>
      <c r="F27" s="340" t="s">
        <v>753</v>
      </c>
      <c r="G27" s="401" t="s">
        <v>690</v>
      </c>
      <c r="H27" s="401" t="s">
        <v>691</v>
      </c>
      <c r="I27" s="401" t="s">
        <v>698</v>
      </c>
      <c r="J27" s="194">
        <v>8270</v>
      </c>
      <c r="K27" s="194">
        <v>3950</v>
      </c>
      <c r="L27" s="195">
        <v>4320</v>
      </c>
      <c r="M27" s="196">
        <v>6</v>
      </c>
      <c r="N27" s="197">
        <v>259.2</v>
      </c>
      <c r="O27" s="197">
        <v>4060.8</v>
      </c>
      <c r="P27" s="231" t="s">
        <v>69</v>
      </c>
    </row>
    <row r="28" spans="1:16">
      <c r="A28" s="340" t="str">
        <f t="shared" si="1"/>
        <v>4383227</v>
      </c>
      <c r="B28" s="351">
        <f t="shared" si="2"/>
        <v>27</v>
      </c>
      <c r="C28" s="435">
        <v>43832</v>
      </c>
      <c r="D28" s="399"/>
      <c r="E28" s="400" t="s">
        <v>803</v>
      </c>
      <c r="F28" s="340" t="s">
        <v>753</v>
      </c>
      <c r="G28" s="401" t="s">
        <v>736</v>
      </c>
      <c r="H28" s="401" t="s">
        <v>733</v>
      </c>
      <c r="I28" s="401" t="s">
        <v>698</v>
      </c>
      <c r="J28" s="194">
        <v>8150</v>
      </c>
      <c r="K28" s="194">
        <v>3890</v>
      </c>
      <c r="L28" s="195">
        <v>4260</v>
      </c>
      <c r="M28" s="196">
        <v>6</v>
      </c>
      <c r="N28" s="197">
        <v>255.6</v>
      </c>
      <c r="O28" s="197">
        <v>4004.4</v>
      </c>
      <c r="P28" s="231" t="s">
        <v>69</v>
      </c>
    </row>
    <row r="29" spans="1:16">
      <c r="A29" s="340" t="str">
        <f t="shared" si="1"/>
        <v>4383228</v>
      </c>
      <c r="B29" s="351">
        <f t="shared" si="2"/>
        <v>28</v>
      </c>
      <c r="C29" s="435">
        <v>43832</v>
      </c>
      <c r="D29" s="399"/>
      <c r="E29" s="400" t="s">
        <v>804</v>
      </c>
      <c r="F29" s="340" t="s">
        <v>753</v>
      </c>
      <c r="G29" s="401" t="s">
        <v>736</v>
      </c>
      <c r="H29" s="401" t="s">
        <v>733</v>
      </c>
      <c r="I29" s="401" t="s">
        <v>698</v>
      </c>
      <c r="J29" s="194">
        <v>8290</v>
      </c>
      <c r="K29" s="194">
        <v>3890</v>
      </c>
      <c r="L29" s="195">
        <v>4400</v>
      </c>
      <c r="M29" s="196">
        <v>6</v>
      </c>
      <c r="N29" s="197">
        <v>264</v>
      </c>
      <c r="O29" s="197">
        <v>4136</v>
      </c>
      <c r="P29" s="231" t="s">
        <v>69</v>
      </c>
    </row>
    <row r="30" spans="1:16">
      <c r="A30" s="340" t="str">
        <f t="shared" si="1"/>
        <v>4383229</v>
      </c>
      <c r="B30" s="351">
        <f t="shared" si="2"/>
        <v>29</v>
      </c>
      <c r="C30" s="435">
        <v>43832</v>
      </c>
      <c r="D30" s="399"/>
      <c r="E30" s="400" t="s">
        <v>805</v>
      </c>
      <c r="F30" s="340" t="s">
        <v>753</v>
      </c>
      <c r="G30" s="401" t="s">
        <v>689</v>
      </c>
      <c r="H30" s="401" t="s">
        <v>695</v>
      </c>
      <c r="I30" s="401" t="s">
        <v>698</v>
      </c>
      <c r="J30" s="194">
        <v>8320</v>
      </c>
      <c r="K30" s="194">
        <v>3790</v>
      </c>
      <c r="L30" s="195">
        <v>4530</v>
      </c>
      <c r="M30" s="196">
        <v>6</v>
      </c>
      <c r="N30" s="197">
        <v>271.8</v>
      </c>
      <c r="O30" s="197">
        <v>4258.2</v>
      </c>
      <c r="P30" s="231" t="s">
        <v>69</v>
      </c>
    </row>
    <row r="31" spans="1:16">
      <c r="A31" s="340" t="str">
        <f t="shared" si="1"/>
        <v>4383230</v>
      </c>
      <c r="B31" s="351">
        <f t="shared" si="2"/>
        <v>30</v>
      </c>
      <c r="C31" s="435">
        <v>43832</v>
      </c>
      <c r="D31" s="399"/>
      <c r="E31" s="400" t="s">
        <v>806</v>
      </c>
      <c r="F31" s="340" t="s">
        <v>753</v>
      </c>
      <c r="G31" s="401" t="s">
        <v>105</v>
      </c>
      <c r="H31" s="401" t="s">
        <v>734</v>
      </c>
      <c r="I31" s="401" t="s">
        <v>698</v>
      </c>
      <c r="J31" s="194">
        <v>8340</v>
      </c>
      <c r="K31" s="194">
        <v>3920</v>
      </c>
      <c r="L31" s="195">
        <v>4420</v>
      </c>
      <c r="M31" s="196">
        <v>6</v>
      </c>
      <c r="N31" s="197">
        <v>265.2</v>
      </c>
      <c r="O31" s="197">
        <v>4154.8</v>
      </c>
      <c r="P31" s="231" t="s">
        <v>69</v>
      </c>
    </row>
    <row r="32" spans="1:16">
      <c r="A32" s="340" t="str">
        <f t="shared" si="1"/>
        <v>4383231</v>
      </c>
      <c r="B32" s="351">
        <f t="shared" si="2"/>
        <v>31</v>
      </c>
      <c r="C32" s="435">
        <v>43832</v>
      </c>
      <c r="D32" s="399"/>
      <c r="E32" s="400" t="s">
        <v>807</v>
      </c>
      <c r="F32" s="340" t="s">
        <v>753</v>
      </c>
      <c r="G32" s="401" t="s">
        <v>111</v>
      </c>
      <c r="H32" s="401" t="s">
        <v>694</v>
      </c>
      <c r="I32" s="401" t="s">
        <v>698</v>
      </c>
      <c r="J32" s="194">
        <v>8050</v>
      </c>
      <c r="K32" s="194">
        <v>3870</v>
      </c>
      <c r="L32" s="195">
        <v>4180</v>
      </c>
      <c r="M32" s="196">
        <v>6</v>
      </c>
      <c r="N32" s="197">
        <v>250.79999999999998</v>
      </c>
      <c r="O32" s="197">
        <v>3929.2</v>
      </c>
      <c r="P32" s="231" t="s">
        <v>69</v>
      </c>
    </row>
    <row r="33" spans="1:16">
      <c r="A33" s="340" t="str">
        <f t="shared" si="1"/>
        <v>4383232</v>
      </c>
      <c r="B33" s="351">
        <f t="shared" si="2"/>
        <v>32</v>
      </c>
      <c r="C33" s="435">
        <v>43832</v>
      </c>
      <c r="D33" s="399"/>
      <c r="E33" s="400" t="s">
        <v>808</v>
      </c>
      <c r="F33" s="340" t="s">
        <v>753</v>
      </c>
      <c r="G33" s="401" t="s">
        <v>106</v>
      </c>
      <c r="H33" s="401" t="s">
        <v>697</v>
      </c>
      <c r="I33" s="401" t="s">
        <v>698</v>
      </c>
      <c r="J33" s="194">
        <v>8250</v>
      </c>
      <c r="K33" s="194">
        <v>4010</v>
      </c>
      <c r="L33" s="195">
        <v>4240</v>
      </c>
      <c r="M33" s="196">
        <v>6</v>
      </c>
      <c r="N33" s="197">
        <v>254.39999999999998</v>
      </c>
      <c r="O33" s="197">
        <v>3985.6</v>
      </c>
      <c r="P33" s="231" t="s">
        <v>69</v>
      </c>
    </row>
    <row r="34" spans="1:16">
      <c r="A34" s="340" t="str">
        <f t="shared" si="1"/>
        <v>4383233</v>
      </c>
      <c r="B34" s="351">
        <f t="shared" si="2"/>
        <v>33</v>
      </c>
      <c r="C34" s="435">
        <v>43832</v>
      </c>
      <c r="D34" s="399" t="s">
        <v>687</v>
      </c>
      <c r="E34" s="400" t="s">
        <v>809</v>
      </c>
      <c r="F34" s="340" t="s">
        <v>774</v>
      </c>
      <c r="G34" s="401" t="s">
        <v>371</v>
      </c>
      <c r="H34" s="401" t="s">
        <v>732</v>
      </c>
      <c r="I34" s="401" t="s">
        <v>688</v>
      </c>
      <c r="J34" s="194">
        <v>7640</v>
      </c>
      <c r="K34" s="194">
        <v>3910</v>
      </c>
      <c r="L34" s="195">
        <v>3730</v>
      </c>
      <c r="M34" s="196">
        <v>6</v>
      </c>
      <c r="N34" s="197">
        <v>223.79999999999998</v>
      </c>
      <c r="O34" s="197">
        <v>3506.2</v>
      </c>
      <c r="P34" s="231" t="s">
        <v>69</v>
      </c>
    </row>
    <row r="35" spans="1:16">
      <c r="A35" s="340" t="str">
        <f t="shared" ref="A35:A98" si="3">C35&amp;B35</f>
        <v>438331</v>
      </c>
      <c r="B35" s="351">
        <f t="shared" ref="B35:B98" si="4">IF(C35=C34,B34+1,1)</f>
        <v>1</v>
      </c>
      <c r="C35" s="435">
        <v>43833</v>
      </c>
      <c r="D35" s="399" t="s">
        <v>687</v>
      </c>
      <c r="E35" s="400" t="s">
        <v>810</v>
      </c>
      <c r="F35" s="340" t="s">
        <v>713</v>
      </c>
      <c r="G35" s="401" t="s">
        <v>98</v>
      </c>
      <c r="H35" s="401" t="s">
        <v>811</v>
      </c>
      <c r="I35" s="401" t="s">
        <v>686</v>
      </c>
      <c r="J35" s="194">
        <v>9680</v>
      </c>
      <c r="K35" s="194">
        <v>8980</v>
      </c>
      <c r="L35" s="195">
        <v>700</v>
      </c>
      <c r="M35" s="196">
        <v>5</v>
      </c>
      <c r="N35" s="197">
        <v>35</v>
      </c>
      <c r="O35" s="197">
        <v>665</v>
      </c>
      <c r="P35" s="231" t="s">
        <v>21</v>
      </c>
    </row>
    <row r="36" spans="1:16">
      <c r="A36" s="340" t="str">
        <f t="shared" si="3"/>
        <v>438332</v>
      </c>
      <c r="B36" s="351">
        <f t="shared" si="4"/>
        <v>2</v>
      </c>
      <c r="C36" s="435">
        <v>43833</v>
      </c>
      <c r="D36" s="399"/>
      <c r="E36" s="400" t="s">
        <v>812</v>
      </c>
      <c r="F36" s="340" t="s">
        <v>713</v>
      </c>
      <c r="G36" s="401" t="s">
        <v>99</v>
      </c>
      <c r="H36" s="401" t="s">
        <v>813</v>
      </c>
      <c r="I36" s="401" t="s">
        <v>686</v>
      </c>
      <c r="J36" s="194">
        <v>9190</v>
      </c>
      <c r="K36" s="194">
        <v>3320</v>
      </c>
      <c r="L36" s="195">
        <v>5870</v>
      </c>
      <c r="M36" s="196">
        <v>5</v>
      </c>
      <c r="N36" s="197">
        <v>293.5</v>
      </c>
      <c r="O36" s="197">
        <v>5576.5</v>
      </c>
      <c r="P36" s="231" t="s">
        <v>21</v>
      </c>
    </row>
    <row r="37" spans="1:16">
      <c r="A37" s="340" t="str">
        <f t="shared" si="3"/>
        <v>438333</v>
      </c>
      <c r="B37" s="351">
        <f t="shared" si="4"/>
        <v>3</v>
      </c>
      <c r="C37" s="435">
        <v>43833</v>
      </c>
      <c r="D37" s="399"/>
      <c r="E37" s="400" t="s">
        <v>814</v>
      </c>
      <c r="F37" s="340" t="s">
        <v>713</v>
      </c>
      <c r="G37" s="401" t="s">
        <v>815</v>
      </c>
      <c r="H37" s="401" t="s">
        <v>816</v>
      </c>
      <c r="I37" s="401" t="s">
        <v>686</v>
      </c>
      <c r="J37" s="194">
        <v>9120</v>
      </c>
      <c r="K37" s="194">
        <v>4290</v>
      </c>
      <c r="L37" s="195">
        <v>4830</v>
      </c>
      <c r="M37" s="196">
        <v>5</v>
      </c>
      <c r="N37" s="197">
        <v>241.5</v>
      </c>
      <c r="O37" s="197">
        <v>4588.5</v>
      </c>
      <c r="P37" s="231" t="s">
        <v>21</v>
      </c>
    </row>
    <row r="38" spans="1:16">
      <c r="A38" s="340" t="str">
        <f t="shared" si="3"/>
        <v>438334</v>
      </c>
      <c r="B38" s="351">
        <f t="shared" si="4"/>
        <v>4</v>
      </c>
      <c r="C38" s="435">
        <v>43833</v>
      </c>
      <c r="D38" s="399"/>
      <c r="E38" s="400" t="s">
        <v>817</v>
      </c>
      <c r="F38" s="340" t="s">
        <v>713</v>
      </c>
      <c r="G38" s="401" t="s">
        <v>818</v>
      </c>
      <c r="H38" s="401" t="s">
        <v>819</v>
      </c>
      <c r="I38" s="401" t="s">
        <v>686</v>
      </c>
      <c r="J38" s="194">
        <v>12940</v>
      </c>
      <c r="K38" s="194">
        <v>4230</v>
      </c>
      <c r="L38" s="195">
        <v>8710</v>
      </c>
      <c r="M38" s="196">
        <v>5</v>
      </c>
      <c r="N38" s="197">
        <v>435.5</v>
      </c>
      <c r="O38" s="197">
        <v>8274.5</v>
      </c>
      <c r="P38" s="231" t="s">
        <v>21</v>
      </c>
    </row>
    <row r="39" spans="1:16">
      <c r="A39" s="340" t="str">
        <f t="shared" si="3"/>
        <v>438335</v>
      </c>
      <c r="B39" s="351">
        <f t="shared" si="4"/>
        <v>5</v>
      </c>
      <c r="C39" s="435">
        <v>43833</v>
      </c>
      <c r="D39" s="399" t="s">
        <v>687</v>
      </c>
      <c r="E39" s="400" t="s">
        <v>820</v>
      </c>
      <c r="F39" s="340" t="s">
        <v>722</v>
      </c>
      <c r="G39" s="401" t="s">
        <v>821</v>
      </c>
      <c r="H39" s="401" t="s">
        <v>822</v>
      </c>
      <c r="I39" s="401" t="s">
        <v>823</v>
      </c>
      <c r="J39" s="194">
        <v>12810</v>
      </c>
      <c r="K39" s="194">
        <v>4180</v>
      </c>
      <c r="L39" s="195">
        <v>8630</v>
      </c>
      <c r="M39" s="196">
        <v>5</v>
      </c>
      <c r="N39" s="197">
        <v>431.5</v>
      </c>
      <c r="O39" s="197">
        <v>8198.5</v>
      </c>
      <c r="P39" s="231" t="s">
        <v>21</v>
      </c>
    </row>
    <row r="40" spans="1:16">
      <c r="A40" s="340" t="str">
        <f t="shared" si="3"/>
        <v>438336</v>
      </c>
      <c r="B40" s="351">
        <f t="shared" si="4"/>
        <v>6</v>
      </c>
      <c r="C40" s="435">
        <v>43833</v>
      </c>
      <c r="D40" s="399" t="s">
        <v>824</v>
      </c>
      <c r="E40" s="400" t="s">
        <v>825</v>
      </c>
      <c r="F40" s="340" t="s">
        <v>737</v>
      </c>
      <c r="G40" s="401" t="s">
        <v>826</v>
      </c>
      <c r="H40" s="401" t="s">
        <v>827</v>
      </c>
      <c r="I40" s="401" t="s">
        <v>686</v>
      </c>
      <c r="J40" s="194">
        <v>11270</v>
      </c>
      <c r="K40" s="194">
        <v>4300</v>
      </c>
      <c r="L40" s="195">
        <v>6970</v>
      </c>
      <c r="M40" s="196">
        <v>5</v>
      </c>
      <c r="N40" s="197">
        <v>348.5</v>
      </c>
      <c r="O40" s="197">
        <v>6621.5</v>
      </c>
      <c r="P40" s="231" t="s">
        <v>22</v>
      </c>
    </row>
    <row r="41" spans="1:16">
      <c r="A41" s="340" t="str">
        <f t="shared" si="3"/>
        <v>438337</v>
      </c>
      <c r="B41" s="351">
        <f t="shared" si="4"/>
        <v>7</v>
      </c>
      <c r="C41" s="435">
        <v>43833</v>
      </c>
      <c r="D41" s="399" t="s">
        <v>687</v>
      </c>
      <c r="E41" s="400" t="s">
        <v>828</v>
      </c>
      <c r="F41" s="340" t="s">
        <v>829</v>
      </c>
      <c r="G41" s="401" t="s">
        <v>111</v>
      </c>
      <c r="H41" s="401" t="s">
        <v>694</v>
      </c>
      <c r="I41" s="401" t="s">
        <v>830</v>
      </c>
      <c r="J41" s="194">
        <v>9010</v>
      </c>
      <c r="K41" s="194">
        <v>3860</v>
      </c>
      <c r="L41" s="195">
        <v>5150</v>
      </c>
      <c r="M41" s="196">
        <v>6</v>
      </c>
      <c r="N41" s="197">
        <v>309</v>
      </c>
      <c r="O41" s="197">
        <v>4841</v>
      </c>
      <c r="P41" s="231" t="s">
        <v>30</v>
      </c>
    </row>
    <row r="42" spans="1:16">
      <c r="A42" s="340" t="str">
        <f t="shared" si="3"/>
        <v>438338</v>
      </c>
      <c r="B42" s="351">
        <f t="shared" si="4"/>
        <v>8</v>
      </c>
      <c r="C42" s="435">
        <v>43833</v>
      </c>
      <c r="D42" s="399"/>
      <c r="E42" s="400" t="s">
        <v>831</v>
      </c>
      <c r="F42" s="340" t="s">
        <v>832</v>
      </c>
      <c r="G42" s="401" t="s">
        <v>281</v>
      </c>
      <c r="H42" s="401" t="s">
        <v>833</v>
      </c>
      <c r="I42" s="401" t="s">
        <v>830</v>
      </c>
      <c r="J42" s="194">
        <v>8620</v>
      </c>
      <c r="K42" s="194">
        <v>3830</v>
      </c>
      <c r="L42" s="195">
        <v>4790</v>
      </c>
      <c r="M42" s="196">
        <v>6</v>
      </c>
      <c r="N42" s="197">
        <v>287.39999999999998</v>
      </c>
      <c r="O42" s="197">
        <v>4502.6000000000004</v>
      </c>
      <c r="P42" s="231" t="s">
        <v>30</v>
      </c>
    </row>
    <row r="43" spans="1:16">
      <c r="A43" s="340" t="str">
        <f t="shared" si="3"/>
        <v>438339</v>
      </c>
      <c r="B43" s="351">
        <f t="shared" si="4"/>
        <v>9</v>
      </c>
      <c r="C43" s="435">
        <v>43833</v>
      </c>
      <c r="D43" s="399"/>
      <c r="E43" s="400" t="s">
        <v>834</v>
      </c>
      <c r="F43" s="340" t="s">
        <v>832</v>
      </c>
      <c r="G43" s="401" t="s">
        <v>736</v>
      </c>
      <c r="H43" s="401" t="s">
        <v>733</v>
      </c>
      <c r="I43" s="401" t="s">
        <v>830</v>
      </c>
      <c r="J43" s="194">
        <v>8730</v>
      </c>
      <c r="K43" s="194">
        <v>3880</v>
      </c>
      <c r="L43" s="195">
        <v>4850</v>
      </c>
      <c r="M43" s="196">
        <v>6</v>
      </c>
      <c r="N43" s="197">
        <v>291</v>
      </c>
      <c r="O43" s="197">
        <v>4559</v>
      </c>
      <c r="P43" s="231" t="s">
        <v>30</v>
      </c>
    </row>
    <row r="44" spans="1:16">
      <c r="A44" s="340" t="str">
        <f t="shared" si="3"/>
        <v>4383310</v>
      </c>
      <c r="B44" s="351">
        <f t="shared" si="4"/>
        <v>10</v>
      </c>
      <c r="C44" s="435">
        <v>43833</v>
      </c>
      <c r="D44" s="399"/>
      <c r="E44" s="400" t="s">
        <v>835</v>
      </c>
      <c r="F44" s="340" t="s">
        <v>832</v>
      </c>
      <c r="G44" s="401" t="s">
        <v>103</v>
      </c>
      <c r="H44" s="401" t="s">
        <v>836</v>
      </c>
      <c r="I44" s="401" t="s">
        <v>830</v>
      </c>
      <c r="J44" s="194">
        <v>8760</v>
      </c>
      <c r="K44" s="194">
        <v>3900</v>
      </c>
      <c r="L44" s="195">
        <v>4860</v>
      </c>
      <c r="M44" s="196">
        <v>6</v>
      </c>
      <c r="N44" s="197">
        <v>291.59999999999997</v>
      </c>
      <c r="O44" s="197">
        <v>4568.3999999999996</v>
      </c>
      <c r="P44" s="231" t="s">
        <v>30</v>
      </c>
    </row>
    <row r="45" spans="1:16">
      <c r="A45" s="340" t="str">
        <f t="shared" si="3"/>
        <v>4383311</v>
      </c>
      <c r="B45" s="351">
        <f t="shared" si="4"/>
        <v>11</v>
      </c>
      <c r="C45" s="435">
        <v>43833</v>
      </c>
      <c r="D45" s="399"/>
      <c r="E45" s="400" t="s">
        <v>837</v>
      </c>
      <c r="F45" s="340" t="s">
        <v>832</v>
      </c>
      <c r="G45" s="401" t="s">
        <v>161</v>
      </c>
      <c r="H45" s="401" t="s">
        <v>696</v>
      </c>
      <c r="I45" s="401" t="s">
        <v>830</v>
      </c>
      <c r="J45" s="194">
        <v>8180</v>
      </c>
      <c r="K45" s="194">
        <v>3810</v>
      </c>
      <c r="L45" s="195">
        <v>4370</v>
      </c>
      <c r="M45" s="196">
        <v>6</v>
      </c>
      <c r="N45" s="197">
        <v>262.2</v>
      </c>
      <c r="O45" s="197">
        <v>4107.8</v>
      </c>
      <c r="P45" s="231" t="s">
        <v>30</v>
      </c>
    </row>
    <row r="46" spans="1:16">
      <c r="A46" s="340" t="str">
        <f t="shared" si="3"/>
        <v>4383312</v>
      </c>
      <c r="B46" s="351">
        <f t="shared" si="4"/>
        <v>12</v>
      </c>
      <c r="C46" s="435">
        <v>43833</v>
      </c>
      <c r="D46" s="399"/>
      <c r="E46" s="400" t="s">
        <v>838</v>
      </c>
      <c r="F46" s="340" t="s">
        <v>832</v>
      </c>
      <c r="G46" s="401" t="s">
        <v>702</v>
      </c>
      <c r="H46" s="401" t="s">
        <v>693</v>
      </c>
      <c r="I46" s="401" t="s">
        <v>830</v>
      </c>
      <c r="J46" s="194">
        <v>8080</v>
      </c>
      <c r="K46" s="194">
        <v>4040</v>
      </c>
      <c r="L46" s="195">
        <v>4040</v>
      </c>
      <c r="M46" s="196">
        <v>6</v>
      </c>
      <c r="N46" s="197">
        <v>242.39999999999998</v>
      </c>
      <c r="O46" s="197">
        <v>3797.6</v>
      </c>
      <c r="P46" s="231" t="s">
        <v>30</v>
      </c>
    </row>
    <row r="47" spans="1:16">
      <c r="A47" s="340" t="str">
        <f t="shared" si="3"/>
        <v>4383313</v>
      </c>
      <c r="B47" s="351">
        <f t="shared" si="4"/>
        <v>13</v>
      </c>
      <c r="C47" s="435">
        <v>43833</v>
      </c>
      <c r="D47" s="399" t="s">
        <v>824</v>
      </c>
      <c r="E47" s="400" t="s">
        <v>839</v>
      </c>
      <c r="F47" s="340" t="s">
        <v>840</v>
      </c>
      <c r="G47" s="401" t="s">
        <v>111</v>
      </c>
      <c r="H47" s="401" t="s">
        <v>694</v>
      </c>
      <c r="I47" s="401" t="s">
        <v>751</v>
      </c>
      <c r="J47" s="194">
        <v>4760</v>
      </c>
      <c r="K47" s="194">
        <v>3860</v>
      </c>
      <c r="L47" s="195">
        <v>900</v>
      </c>
      <c r="M47" s="196">
        <v>6</v>
      </c>
      <c r="N47" s="197">
        <v>54</v>
      </c>
      <c r="O47" s="197">
        <v>846</v>
      </c>
      <c r="P47" s="231" t="s">
        <v>30</v>
      </c>
    </row>
    <row r="48" spans="1:16">
      <c r="A48" s="340" t="str">
        <f t="shared" si="3"/>
        <v>4383314</v>
      </c>
      <c r="B48" s="351">
        <f t="shared" si="4"/>
        <v>14</v>
      </c>
      <c r="C48" s="435">
        <v>43833</v>
      </c>
      <c r="D48" s="399" t="s">
        <v>824</v>
      </c>
      <c r="E48" s="400" t="s">
        <v>841</v>
      </c>
      <c r="F48" s="340" t="s">
        <v>842</v>
      </c>
      <c r="G48" s="401" t="s">
        <v>371</v>
      </c>
      <c r="H48" s="401" t="s">
        <v>732</v>
      </c>
      <c r="I48" s="401" t="s">
        <v>692</v>
      </c>
      <c r="J48" s="194">
        <v>9000</v>
      </c>
      <c r="K48" s="194">
        <v>3910</v>
      </c>
      <c r="L48" s="195">
        <v>5090</v>
      </c>
      <c r="M48" s="196">
        <v>6</v>
      </c>
      <c r="N48" s="197">
        <v>305.39999999999998</v>
      </c>
      <c r="O48" s="197">
        <v>4784.6000000000004</v>
      </c>
      <c r="P48" s="231" t="s">
        <v>30</v>
      </c>
    </row>
    <row r="49" spans="1:16">
      <c r="A49" s="340" t="str">
        <f t="shared" si="3"/>
        <v>4383315</v>
      </c>
      <c r="B49" s="351">
        <f t="shared" si="4"/>
        <v>15</v>
      </c>
      <c r="C49" s="435">
        <v>43833</v>
      </c>
      <c r="D49" s="399"/>
      <c r="E49" s="400" t="s">
        <v>843</v>
      </c>
      <c r="F49" s="340" t="s">
        <v>842</v>
      </c>
      <c r="G49" s="401" t="s">
        <v>105</v>
      </c>
      <c r="H49" s="401" t="s">
        <v>734</v>
      </c>
      <c r="I49" s="401" t="s">
        <v>692</v>
      </c>
      <c r="J49" s="194">
        <v>8880</v>
      </c>
      <c r="K49" s="194">
        <v>3920</v>
      </c>
      <c r="L49" s="195">
        <v>4960</v>
      </c>
      <c r="M49" s="196">
        <v>6</v>
      </c>
      <c r="N49" s="197">
        <v>297.59999999999997</v>
      </c>
      <c r="O49" s="197">
        <v>4662.3999999999996</v>
      </c>
      <c r="P49" s="231" t="s">
        <v>30</v>
      </c>
    </row>
    <row r="50" spans="1:16">
      <c r="A50" s="340" t="str">
        <f t="shared" si="3"/>
        <v>4383316</v>
      </c>
      <c r="B50" s="351">
        <f t="shared" si="4"/>
        <v>16</v>
      </c>
      <c r="C50" s="435">
        <v>43833</v>
      </c>
      <c r="D50" s="399"/>
      <c r="E50" s="400" t="s">
        <v>844</v>
      </c>
      <c r="F50" s="340" t="s">
        <v>842</v>
      </c>
      <c r="G50" s="401" t="s">
        <v>111</v>
      </c>
      <c r="H50" s="401" t="s">
        <v>694</v>
      </c>
      <c r="I50" s="401" t="s">
        <v>692</v>
      </c>
      <c r="J50" s="194">
        <v>4440</v>
      </c>
      <c r="K50" s="194">
        <v>3870</v>
      </c>
      <c r="L50" s="195">
        <v>570</v>
      </c>
      <c r="M50" s="196">
        <v>6</v>
      </c>
      <c r="N50" s="197">
        <v>34.199999999999996</v>
      </c>
      <c r="O50" s="197">
        <v>535.79999999999995</v>
      </c>
      <c r="P50" s="231" t="s">
        <v>30</v>
      </c>
    </row>
    <row r="51" spans="1:16">
      <c r="A51" s="340" t="str">
        <f t="shared" si="3"/>
        <v>4383317</v>
      </c>
      <c r="B51" s="351">
        <f t="shared" si="4"/>
        <v>17</v>
      </c>
      <c r="C51" s="435">
        <v>43833</v>
      </c>
      <c r="D51" s="399" t="s">
        <v>824</v>
      </c>
      <c r="E51" s="400" t="s">
        <v>845</v>
      </c>
      <c r="F51" s="340" t="s">
        <v>753</v>
      </c>
      <c r="G51" s="401" t="s">
        <v>281</v>
      </c>
      <c r="H51" s="401" t="s">
        <v>833</v>
      </c>
      <c r="I51" s="401" t="s">
        <v>698</v>
      </c>
      <c r="J51" s="194">
        <v>8460</v>
      </c>
      <c r="K51" s="194">
        <v>3840</v>
      </c>
      <c r="L51" s="195">
        <v>4620</v>
      </c>
      <c r="M51" s="196">
        <v>6</v>
      </c>
      <c r="N51" s="197">
        <v>277.2</v>
      </c>
      <c r="O51" s="197">
        <v>4342.8</v>
      </c>
      <c r="P51" s="231" t="s">
        <v>30</v>
      </c>
    </row>
    <row r="52" spans="1:16">
      <c r="A52" s="340" t="str">
        <f t="shared" si="3"/>
        <v>4383318</v>
      </c>
      <c r="B52" s="351">
        <f t="shared" si="4"/>
        <v>18</v>
      </c>
      <c r="C52" s="435">
        <v>43833</v>
      </c>
      <c r="D52" s="399"/>
      <c r="E52" s="400" t="s">
        <v>846</v>
      </c>
      <c r="F52" s="340" t="s">
        <v>753</v>
      </c>
      <c r="G52" s="401" t="s">
        <v>103</v>
      </c>
      <c r="H52" s="401" t="s">
        <v>836</v>
      </c>
      <c r="I52" s="401" t="s">
        <v>698</v>
      </c>
      <c r="J52" s="194">
        <v>8780</v>
      </c>
      <c r="K52" s="194">
        <v>3900</v>
      </c>
      <c r="L52" s="195">
        <v>4880</v>
      </c>
      <c r="M52" s="196">
        <v>6</v>
      </c>
      <c r="N52" s="197">
        <v>292.8</v>
      </c>
      <c r="O52" s="197">
        <v>4587.2</v>
      </c>
      <c r="P52" s="231" t="s">
        <v>30</v>
      </c>
    </row>
    <row r="53" spans="1:16">
      <c r="A53" s="340" t="str">
        <f t="shared" si="3"/>
        <v>4383319</v>
      </c>
      <c r="B53" s="351">
        <f t="shared" si="4"/>
        <v>19</v>
      </c>
      <c r="C53" s="435">
        <v>43833</v>
      </c>
      <c r="D53" s="399"/>
      <c r="E53" s="400" t="s">
        <v>847</v>
      </c>
      <c r="F53" s="340" t="s">
        <v>753</v>
      </c>
      <c r="G53" s="401" t="s">
        <v>736</v>
      </c>
      <c r="H53" s="401" t="s">
        <v>733</v>
      </c>
      <c r="I53" s="401" t="s">
        <v>698</v>
      </c>
      <c r="J53" s="194">
        <v>8750</v>
      </c>
      <c r="K53" s="194">
        <v>3890</v>
      </c>
      <c r="L53" s="195">
        <v>4860</v>
      </c>
      <c r="M53" s="196">
        <v>6</v>
      </c>
      <c r="N53" s="197">
        <v>291.59999999999997</v>
      </c>
      <c r="O53" s="197">
        <v>4568.3999999999996</v>
      </c>
      <c r="P53" s="231" t="s">
        <v>30</v>
      </c>
    </row>
    <row r="54" spans="1:16">
      <c r="A54" s="340" t="str">
        <f t="shared" si="3"/>
        <v>4383320</v>
      </c>
      <c r="B54" s="351">
        <f t="shared" si="4"/>
        <v>20</v>
      </c>
      <c r="C54" s="435">
        <v>43833</v>
      </c>
      <c r="D54" s="399"/>
      <c r="E54" s="400" t="s">
        <v>848</v>
      </c>
      <c r="F54" s="340" t="s">
        <v>753</v>
      </c>
      <c r="G54" s="401" t="s">
        <v>95</v>
      </c>
      <c r="H54" s="401" t="s">
        <v>735</v>
      </c>
      <c r="I54" s="401" t="s">
        <v>698</v>
      </c>
      <c r="J54" s="194">
        <v>8680</v>
      </c>
      <c r="K54" s="194">
        <v>3900</v>
      </c>
      <c r="L54" s="195">
        <v>4780</v>
      </c>
      <c r="M54" s="196">
        <v>6</v>
      </c>
      <c r="N54" s="197">
        <v>286.8</v>
      </c>
      <c r="O54" s="197">
        <v>4493.2</v>
      </c>
      <c r="P54" s="231" t="s">
        <v>30</v>
      </c>
    </row>
    <row r="55" spans="1:16">
      <c r="A55" s="340" t="str">
        <f t="shared" si="3"/>
        <v>4383321</v>
      </c>
      <c r="B55" s="351">
        <f t="shared" si="4"/>
        <v>21</v>
      </c>
      <c r="C55" s="435">
        <v>43833</v>
      </c>
      <c r="D55" s="399"/>
      <c r="E55" s="400" t="s">
        <v>849</v>
      </c>
      <c r="F55" s="340" t="s">
        <v>753</v>
      </c>
      <c r="G55" s="401" t="s">
        <v>161</v>
      </c>
      <c r="H55" s="401" t="s">
        <v>696</v>
      </c>
      <c r="I55" s="401" t="s">
        <v>698</v>
      </c>
      <c r="J55" s="194">
        <v>8030</v>
      </c>
      <c r="K55" s="194">
        <v>3830</v>
      </c>
      <c r="L55" s="195">
        <v>4200</v>
      </c>
      <c r="M55" s="196">
        <v>6</v>
      </c>
      <c r="N55" s="197">
        <v>252</v>
      </c>
      <c r="O55" s="197">
        <v>3948</v>
      </c>
      <c r="P55" s="231" t="s">
        <v>30</v>
      </c>
    </row>
    <row r="56" spans="1:16">
      <c r="A56" s="340" t="str">
        <f t="shared" si="3"/>
        <v>4383322</v>
      </c>
      <c r="B56" s="351">
        <f t="shared" si="4"/>
        <v>22</v>
      </c>
      <c r="C56" s="435">
        <v>43833</v>
      </c>
      <c r="D56" s="399"/>
      <c r="E56" s="400" t="s">
        <v>850</v>
      </c>
      <c r="F56" s="340" t="s">
        <v>753</v>
      </c>
      <c r="G56" s="401" t="s">
        <v>106</v>
      </c>
      <c r="H56" s="401" t="s">
        <v>697</v>
      </c>
      <c r="I56" s="401" t="s">
        <v>698</v>
      </c>
      <c r="J56" s="194">
        <v>8440</v>
      </c>
      <c r="K56" s="194">
        <v>4010</v>
      </c>
      <c r="L56" s="195">
        <v>4430</v>
      </c>
      <c r="M56" s="196">
        <v>6</v>
      </c>
      <c r="N56" s="197">
        <v>265.8</v>
      </c>
      <c r="O56" s="197">
        <v>4164.2</v>
      </c>
      <c r="P56" s="231" t="s">
        <v>30</v>
      </c>
    </row>
    <row r="57" spans="1:16">
      <c r="A57" s="340" t="str">
        <f t="shared" si="3"/>
        <v>4383323</v>
      </c>
      <c r="B57" s="351">
        <f t="shared" si="4"/>
        <v>23</v>
      </c>
      <c r="C57" s="435">
        <v>43833</v>
      </c>
      <c r="D57" s="399"/>
      <c r="E57" s="400" t="s">
        <v>851</v>
      </c>
      <c r="F57" s="340" t="s">
        <v>753</v>
      </c>
      <c r="G57" s="401" t="s">
        <v>689</v>
      </c>
      <c r="H57" s="401" t="s">
        <v>695</v>
      </c>
      <c r="I57" s="401" t="s">
        <v>698</v>
      </c>
      <c r="J57" s="194">
        <v>8320</v>
      </c>
      <c r="K57" s="194">
        <v>3780</v>
      </c>
      <c r="L57" s="195">
        <v>4540</v>
      </c>
      <c r="M57" s="196">
        <v>6</v>
      </c>
      <c r="N57" s="197">
        <v>272.39999999999998</v>
      </c>
      <c r="O57" s="197">
        <v>4267.6000000000004</v>
      </c>
      <c r="P57" s="231" t="s">
        <v>30</v>
      </c>
    </row>
    <row r="58" spans="1:16">
      <c r="A58" s="340" t="str">
        <f t="shared" si="3"/>
        <v>4383324</v>
      </c>
      <c r="B58" s="351">
        <f t="shared" si="4"/>
        <v>24</v>
      </c>
      <c r="C58" s="435">
        <v>43833</v>
      </c>
      <c r="D58" s="399"/>
      <c r="E58" s="400" t="s">
        <v>852</v>
      </c>
      <c r="F58" s="340" t="s">
        <v>753</v>
      </c>
      <c r="G58" s="401" t="s">
        <v>702</v>
      </c>
      <c r="H58" s="401" t="s">
        <v>693</v>
      </c>
      <c r="I58" s="401" t="s">
        <v>698</v>
      </c>
      <c r="J58" s="194">
        <v>8390</v>
      </c>
      <c r="K58" s="194">
        <v>4030</v>
      </c>
      <c r="L58" s="195">
        <v>4360</v>
      </c>
      <c r="M58" s="196">
        <v>6</v>
      </c>
      <c r="N58" s="197">
        <v>261.59999999999997</v>
      </c>
      <c r="O58" s="197">
        <v>4098.3999999999996</v>
      </c>
      <c r="P58" s="231" t="s">
        <v>30</v>
      </c>
    </row>
    <row r="59" spans="1:16">
      <c r="A59" s="340" t="str">
        <f t="shared" si="3"/>
        <v>4383325</v>
      </c>
      <c r="B59" s="351">
        <f t="shared" si="4"/>
        <v>25</v>
      </c>
      <c r="C59" s="435">
        <v>43833</v>
      </c>
      <c r="D59" s="399"/>
      <c r="E59" s="400" t="s">
        <v>853</v>
      </c>
      <c r="F59" s="340" t="s">
        <v>753</v>
      </c>
      <c r="G59" s="401" t="s">
        <v>690</v>
      </c>
      <c r="H59" s="401" t="s">
        <v>691</v>
      </c>
      <c r="I59" s="401" t="s">
        <v>698</v>
      </c>
      <c r="J59" s="194">
        <v>4940</v>
      </c>
      <c r="K59" s="194">
        <v>3950</v>
      </c>
      <c r="L59" s="195">
        <v>990</v>
      </c>
      <c r="M59" s="196">
        <v>6</v>
      </c>
      <c r="N59" s="197">
        <v>59.4</v>
      </c>
      <c r="O59" s="197">
        <v>930.6</v>
      </c>
      <c r="P59" s="231" t="s">
        <v>30</v>
      </c>
    </row>
    <row r="60" spans="1:16">
      <c r="A60" s="340" t="str">
        <f t="shared" si="3"/>
        <v>4383326</v>
      </c>
      <c r="B60" s="351">
        <f t="shared" si="4"/>
        <v>26</v>
      </c>
      <c r="C60" s="435">
        <v>43833</v>
      </c>
      <c r="D60" s="399"/>
      <c r="E60" s="400" t="s">
        <v>854</v>
      </c>
      <c r="F60" s="340" t="s">
        <v>855</v>
      </c>
      <c r="G60" s="401" t="s">
        <v>103</v>
      </c>
      <c r="H60" s="401" t="s">
        <v>836</v>
      </c>
      <c r="I60" s="401" t="s">
        <v>698</v>
      </c>
      <c r="J60" s="194">
        <v>9080</v>
      </c>
      <c r="K60" s="194">
        <v>3890</v>
      </c>
      <c r="L60" s="195">
        <v>5190</v>
      </c>
      <c r="M60" s="196">
        <v>6</v>
      </c>
      <c r="N60" s="197">
        <v>311.39999999999998</v>
      </c>
      <c r="O60" s="197">
        <v>4878.6000000000004</v>
      </c>
      <c r="P60" s="231" t="s">
        <v>30</v>
      </c>
    </row>
    <row r="61" spans="1:16">
      <c r="A61" s="340" t="str">
        <f t="shared" si="3"/>
        <v>4383327</v>
      </c>
      <c r="B61" s="351">
        <f t="shared" si="4"/>
        <v>27</v>
      </c>
      <c r="C61" s="435">
        <v>43833</v>
      </c>
      <c r="D61" s="399"/>
      <c r="E61" s="400" t="s">
        <v>856</v>
      </c>
      <c r="F61" s="340" t="s">
        <v>855</v>
      </c>
      <c r="G61" s="401" t="s">
        <v>281</v>
      </c>
      <c r="H61" s="401" t="s">
        <v>833</v>
      </c>
      <c r="I61" s="401" t="s">
        <v>698</v>
      </c>
      <c r="J61" s="194">
        <v>9270</v>
      </c>
      <c r="K61" s="194">
        <v>3830</v>
      </c>
      <c r="L61" s="195">
        <v>5440</v>
      </c>
      <c r="M61" s="196">
        <v>6</v>
      </c>
      <c r="N61" s="197">
        <v>326.39999999999998</v>
      </c>
      <c r="O61" s="197">
        <v>5113.6000000000004</v>
      </c>
      <c r="P61" s="231" t="s">
        <v>30</v>
      </c>
    </row>
    <row r="62" spans="1:16">
      <c r="A62" s="340" t="str">
        <f t="shared" si="3"/>
        <v>4383328</v>
      </c>
      <c r="B62" s="402">
        <f t="shared" si="4"/>
        <v>28</v>
      </c>
      <c r="C62" s="435">
        <v>43833</v>
      </c>
      <c r="D62" s="404" t="s">
        <v>824</v>
      </c>
      <c r="E62" s="405" t="s">
        <v>857</v>
      </c>
      <c r="F62" s="340" t="s">
        <v>774</v>
      </c>
      <c r="G62" s="406" t="s">
        <v>371</v>
      </c>
      <c r="H62" s="406" t="s">
        <v>732</v>
      </c>
      <c r="I62" s="406" t="s">
        <v>688</v>
      </c>
      <c r="J62" s="194">
        <v>5120</v>
      </c>
      <c r="K62" s="194">
        <v>3910</v>
      </c>
      <c r="L62" s="195">
        <v>1210</v>
      </c>
      <c r="M62" s="196">
        <v>6</v>
      </c>
      <c r="N62" s="197">
        <v>72.599999999999994</v>
      </c>
      <c r="O62" s="197">
        <v>1137.4000000000001</v>
      </c>
      <c r="P62" s="221" t="s">
        <v>30</v>
      </c>
    </row>
    <row r="63" spans="1:16">
      <c r="A63" s="340" t="str">
        <f t="shared" si="3"/>
        <v>438341</v>
      </c>
      <c r="B63" s="351">
        <f t="shared" si="4"/>
        <v>1</v>
      </c>
      <c r="C63" s="435">
        <v>43834</v>
      </c>
      <c r="D63" s="399" t="s">
        <v>824</v>
      </c>
      <c r="E63" s="400" t="s">
        <v>858</v>
      </c>
      <c r="F63" s="340" t="s">
        <v>713</v>
      </c>
      <c r="G63" s="401" t="s">
        <v>98</v>
      </c>
      <c r="H63" s="401" t="s">
        <v>859</v>
      </c>
      <c r="I63" s="401" t="s">
        <v>686</v>
      </c>
      <c r="J63" s="194">
        <v>8090</v>
      </c>
      <c r="K63" s="194">
        <v>3380</v>
      </c>
      <c r="L63" s="195">
        <v>4710</v>
      </c>
      <c r="M63" s="196">
        <v>5</v>
      </c>
      <c r="N63" s="197">
        <v>235.5</v>
      </c>
      <c r="O63" s="197">
        <v>4474.5</v>
      </c>
      <c r="P63" s="231" t="s">
        <v>21</v>
      </c>
    </row>
    <row r="64" spans="1:16">
      <c r="A64" s="340" t="str">
        <f t="shared" si="3"/>
        <v>438342</v>
      </c>
      <c r="B64" s="351">
        <f t="shared" si="4"/>
        <v>2</v>
      </c>
      <c r="C64" s="435">
        <v>43834</v>
      </c>
      <c r="D64" s="399" t="s">
        <v>824</v>
      </c>
      <c r="E64" s="400" t="s">
        <v>860</v>
      </c>
      <c r="F64" s="340" t="s">
        <v>722</v>
      </c>
      <c r="G64" s="401" t="s">
        <v>861</v>
      </c>
      <c r="H64" s="401" t="s">
        <v>862</v>
      </c>
      <c r="I64" s="401" t="s">
        <v>823</v>
      </c>
      <c r="J64" s="194">
        <v>4520</v>
      </c>
      <c r="K64" s="194">
        <v>1550</v>
      </c>
      <c r="L64" s="195">
        <v>2970</v>
      </c>
      <c r="M64" s="196">
        <v>5</v>
      </c>
      <c r="N64" s="197">
        <v>148.5</v>
      </c>
      <c r="O64" s="197">
        <v>2821.5</v>
      </c>
      <c r="P64" s="231" t="s">
        <v>21</v>
      </c>
    </row>
    <row r="65" spans="1:16">
      <c r="A65" s="340" t="str">
        <f t="shared" si="3"/>
        <v>438343</v>
      </c>
      <c r="B65" s="351">
        <f t="shared" si="4"/>
        <v>3</v>
      </c>
      <c r="C65" s="435">
        <v>43834</v>
      </c>
      <c r="D65" s="399" t="s">
        <v>863</v>
      </c>
      <c r="E65" s="400" t="s">
        <v>864</v>
      </c>
      <c r="F65" s="340" t="s">
        <v>737</v>
      </c>
      <c r="G65" s="401" t="s">
        <v>826</v>
      </c>
      <c r="H65" s="401" t="s">
        <v>827</v>
      </c>
      <c r="I65" s="401" t="s">
        <v>686</v>
      </c>
      <c r="J65" s="194">
        <v>10130</v>
      </c>
      <c r="K65" s="194">
        <v>4340</v>
      </c>
      <c r="L65" s="195">
        <v>5790</v>
      </c>
      <c r="M65" s="196">
        <v>5</v>
      </c>
      <c r="N65" s="197">
        <v>289.5</v>
      </c>
      <c r="O65" s="197">
        <v>5500.5</v>
      </c>
      <c r="P65" s="231" t="s">
        <v>22</v>
      </c>
    </row>
    <row r="66" spans="1:16">
      <c r="A66" s="340" t="str">
        <f t="shared" si="3"/>
        <v>438344</v>
      </c>
      <c r="B66" s="351">
        <f t="shared" si="4"/>
        <v>4</v>
      </c>
      <c r="C66" s="435">
        <v>43834</v>
      </c>
      <c r="D66" s="399" t="s">
        <v>863</v>
      </c>
      <c r="E66" s="400" t="s">
        <v>865</v>
      </c>
      <c r="F66" s="340" t="s">
        <v>866</v>
      </c>
      <c r="G66" s="401" t="s">
        <v>111</v>
      </c>
      <c r="H66" s="401" t="s">
        <v>694</v>
      </c>
      <c r="I66" s="401" t="s">
        <v>692</v>
      </c>
      <c r="J66" s="194">
        <v>8050</v>
      </c>
      <c r="K66" s="194">
        <v>3860</v>
      </c>
      <c r="L66" s="195">
        <v>4190</v>
      </c>
      <c r="M66" s="196">
        <v>6</v>
      </c>
      <c r="N66" s="197">
        <v>251.39999999999998</v>
      </c>
      <c r="O66" s="197">
        <v>3938.6</v>
      </c>
      <c r="P66" s="231" t="s">
        <v>30</v>
      </c>
    </row>
    <row r="67" spans="1:16">
      <c r="A67" s="340" t="str">
        <f t="shared" si="3"/>
        <v>438345</v>
      </c>
      <c r="B67" s="351">
        <f t="shared" si="4"/>
        <v>5</v>
      </c>
      <c r="C67" s="435">
        <v>43834</v>
      </c>
      <c r="D67" s="399"/>
      <c r="E67" s="400" t="s">
        <v>867</v>
      </c>
      <c r="F67" s="340" t="s">
        <v>866</v>
      </c>
      <c r="G67" s="401" t="s">
        <v>95</v>
      </c>
      <c r="H67" s="401" t="s">
        <v>735</v>
      </c>
      <c r="I67" s="401" t="s">
        <v>692</v>
      </c>
      <c r="J67" s="194">
        <v>8280</v>
      </c>
      <c r="K67" s="194">
        <v>3900</v>
      </c>
      <c r="L67" s="195">
        <v>4380</v>
      </c>
      <c r="M67" s="196">
        <v>6</v>
      </c>
      <c r="N67" s="197">
        <v>262.8</v>
      </c>
      <c r="O67" s="197">
        <v>4117.2</v>
      </c>
      <c r="P67" s="231" t="s">
        <v>30</v>
      </c>
    </row>
    <row r="68" spans="1:16">
      <c r="A68" s="340" t="str">
        <f t="shared" si="3"/>
        <v>438346</v>
      </c>
      <c r="B68" s="351">
        <f t="shared" si="4"/>
        <v>6</v>
      </c>
      <c r="C68" s="435">
        <v>43834</v>
      </c>
      <c r="D68" s="399"/>
      <c r="E68" s="400" t="s">
        <v>868</v>
      </c>
      <c r="F68" s="340" t="s">
        <v>866</v>
      </c>
      <c r="G68" s="401" t="s">
        <v>105</v>
      </c>
      <c r="H68" s="401" t="s">
        <v>734</v>
      </c>
      <c r="I68" s="401" t="s">
        <v>692</v>
      </c>
      <c r="J68" s="194">
        <v>5640</v>
      </c>
      <c r="K68" s="194">
        <v>3920</v>
      </c>
      <c r="L68" s="195">
        <v>1720</v>
      </c>
      <c r="M68" s="196">
        <v>6</v>
      </c>
      <c r="N68" s="197">
        <v>103.2</v>
      </c>
      <c r="O68" s="197">
        <v>1616.8</v>
      </c>
      <c r="P68" s="231" t="s">
        <v>30</v>
      </c>
    </row>
    <row r="69" spans="1:16">
      <c r="A69" s="340" t="str">
        <f t="shared" si="3"/>
        <v>438347</v>
      </c>
      <c r="B69" s="351">
        <f t="shared" si="4"/>
        <v>7</v>
      </c>
      <c r="C69" s="435">
        <v>43834</v>
      </c>
      <c r="D69" s="399" t="s">
        <v>687</v>
      </c>
      <c r="E69" s="400" t="s">
        <v>869</v>
      </c>
      <c r="F69" s="340" t="s">
        <v>870</v>
      </c>
      <c r="G69" s="401" t="s">
        <v>371</v>
      </c>
      <c r="H69" s="401" t="s">
        <v>732</v>
      </c>
      <c r="I69" s="401" t="s">
        <v>871</v>
      </c>
      <c r="J69" s="194">
        <v>7810</v>
      </c>
      <c r="K69" s="194">
        <v>3910</v>
      </c>
      <c r="L69" s="195">
        <v>3900</v>
      </c>
      <c r="M69" s="196">
        <v>6</v>
      </c>
      <c r="N69" s="197">
        <v>234</v>
      </c>
      <c r="O69" s="197">
        <v>3666</v>
      </c>
      <c r="P69" s="231" t="s">
        <v>30</v>
      </c>
    </row>
    <row r="70" spans="1:16">
      <c r="A70" s="340" t="str">
        <f t="shared" si="3"/>
        <v>438348</v>
      </c>
      <c r="B70" s="402">
        <f t="shared" si="4"/>
        <v>8</v>
      </c>
      <c r="C70" s="436">
        <v>43834</v>
      </c>
      <c r="D70" s="404" t="s">
        <v>863</v>
      </c>
      <c r="E70" s="405" t="s">
        <v>872</v>
      </c>
      <c r="F70" s="340" t="s">
        <v>774</v>
      </c>
      <c r="G70" s="406" t="s">
        <v>95</v>
      </c>
      <c r="H70" s="406" t="s">
        <v>735</v>
      </c>
      <c r="I70" s="406" t="s">
        <v>688</v>
      </c>
      <c r="J70" s="194">
        <v>5160</v>
      </c>
      <c r="K70" s="194">
        <v>3900</v>
      </c>
      <c r="L70" s="195">
        <v>1260</v>
      </c>
      <c r="M70" s="196">
        <v>6</v>
      </c>
      <c r="N70" s="197">
        <v>75.599999999999994</v>
      </c>
      <c r="O70" s="197">
        <v>1184.4000000000001</v>
      </c>
      <c r="P70" s="221" t="s">
        <v>30</v>
      </c>
    </row>
    <row r="71" spans="1:16">
      <c r="A71" s="340" t="str">
        <f t="shared" si="3"/>
        <v>438361</v>
      </c>
      <c r="B71" s="351">
        <f t="shared" si="4"/>
        <v>1</v>
      </c>
      <c r="C71" s="435">
        <v>43836</v>
      </c>
      <c r="D71" s="399" t="s">
        <v>863</v>
      </c>
      <c r="E71" s="400" t="s">
        <v>873</v>
      </c>
      <c r="F71" s="340" t="s">
        <v>713</v>
      </c>
      <c r="G71" s="401" t="s">
        <v>874</v>
      </c>
      <c r="H71" s="401" t="s">
        <v>875</v>
      </c>
      <c r="I71" s="401" t="s">
        <v>686</v>
      </c>
      <c r="J71" s="194">
        <v>8670</v>
      </c>
      <c r="K71" s="194">
        <v>4230</v>
      </c>
      <c r="L71" s="195">
        <v>4440</v>
      </c>
      <c r="M71" s="196">
        <v>5</v>
      </c>
      <c r="N71" s="197">
        <v>222</v>
      </c>
      <c r="O71" s="197">
        <v>4218</v>
      </c>
      <c r="P71" s="231" t="s">
        <v>21</v>
      </c>
    </row>
    <row r="72" spans="1:16">
      <c r="A72" s="340" t="str">
        <f t="shared" si="3"/>
        <v>438362</v>
      </c>
      <c r="B72" s="351">
        <f t="shared" si="4"/>
        <v>2</v>
      </c>
      <c r="C72" s="435">
        <v>43836</v>
      </c>
      <c r="D72" s="399"/>
      <c r="E72" s="400" t="s">
        <v>876</v>
      </c>
      <c r="F72" s="340" t="s">
        <v>713</v>
      </c>
      <c r="G72" s="401" t="s">
        <v>109</v>
      </c>
      <c r="H72" s="401" t="s">
        <v>877</v>
      </c>
      <c r="I72" s="401" t="s">
        <v>686</v>
      </c>
      <c r="J72" s="194">
        <v>12210</v>
      </c>
      <c r="K72" s="194">
        <v>3530</v>
      </c>
      <c r="L72" s="195">
        <v>8680</v>
      </c>
      <c r="M72" s="196">
        <v>5</v>
      </c>
      <c r="N72" s="197">
        <v>434</v>
      </c>
      <c r="O72" s="197">
        <v>8246</v>
      </c>
      <c r="P72" s="231" t="s">
        <v>21</v>
      </c>
    </row>
    <row r="73" spans="1:16">
      <c r="A73" s="340" t="str">
        <f t="shared" si="3"/>
        <v>438363</v>
      </c>
      <c r="B73" s="351">
        <f t="shared" si="4"/>
        <v>3</v>
      </c>
      <c r="C73" s="435">
        <v>43836</v>
      </c>
      <c r="D73" s="399" t="s">
        <v>863</v>
      </c>
      <c r="E73" s="400" t="s">
        <v>878</v>
      </c>
      <c r="F73" s="340" t="s">
        <v>722</v>
      </c>
      <c r="G73" s="401" t="s">
        <v>861</v>
      </c>
      <c r="H73" s="401" t="s">
        <v>862</v>
      </c>
      <c r="I73" s="401" t="s">
        <v>823</v>
      </c>
      <c r="J73" s="194">
        <v>3940</v>
      </c>
      <c r="K73" s="194">
        <v>1490</v>
      </c>
      <c r="L73" s="195">
        <v>2450</v>
      </c>
      <c r="M73" s="196">
        <v>5</v>
      </c>
      <c r="N73" s="197">
        <v>122.5</v>
      </c>
      <c r="O73" s="197">
        <v>2327.5</v>
      </c>
      <c r="P73" s="231" t="s">
        <v>21</v>
      </c>
    </row>
    <row r="74" spans="1:16">
      <c r="A74" s="340" t="str">
        <f t="shared" si="3"/>
        <v>438364</v>
      </c>
      <c r="B74" s="351">
        <f t="shared" si="4"/>
        <v>4</v>
      </c>
      <c r="C74" s="435">
        <v>43836</v>
      </c>
      <c r="D74" s="399"/>
      <c r="E74" s="400" t="s">
        <v>879</v>
      </c>
      <c r="F74" s="340" t="s">
        <v>722</v>
      </c>
      <c r="G74" s="401" t="s">
        <v>826</v>
      </c>
      <c r="H74" s="401" t="s">
        <v>827</v>
      </c>
      <c r="I74" s="401" t="s">
        <v>823</v>
      </c>
      <c r="J74" s="194">
        <v>8810</v>
      </c>
      <c r="K74" s="194">
        <v>6250</v>
      </c>
      <c r="L74" s="195">
        <v>2560</v>
      </c>
      <c r="M74" s="196">
        <v>5</v>
      </c>
      <c r="N74" s="197">
        <v>128</v>
      </c>
      <c r="O74" s="197">
        <v>2432</v>
      </c>
      <c r="P74" s="231" t="s">
        <v>21</v>
      </c>
    </row>
    <row r="75" spans="1:16">
      <c r="A75" s="340" t="str">
        <f t="shared" si="3"/>
        <v>438365</v>
      </c>
      <c r="B75" s="351">
        <f t="shared" si="4"/>
        <v>5</v>
      </c>
      <c r="C75" s="435">
        <v>43836</v>
      </c>
      <c r="D75" s="399" t="s">
        <v>863</v>
      </c>
      <c r="E75" s="400" t="s">
        <v>880</v>
      </c>
      <c r="F75" s="340" t="s">
        <v>881</v>
      </c>
      <c r="G75" s="401" t="s">
        <v>736</v>
      </c>
      <c r="H75" s="401" t="s">
        <v>733</v>
      </c>
      <c r="I75" s="401" t="s">
        <v>751</v>
      </c>
      <c r="J75" s="194">
        <v>8700</v>
      </c>
      <c r="K75" s="194">
        <v>3880</v>
      </c>
      <c r="L75" s="195">
        <v>4820</v>
      </c>
      <c r="M75" s="196">
        <v>6</v>
      </c>
      <c r="N75" s="197">
        <v>289.2</v>
      </c>
      <c r="O75" s="197">
        <v>4530.8</v>
      </c>
      <c r="P75" s="231" t="s">
        <v>69</v>
      </c>
    </row>
    <row r="76" spans="1:16">
      <c r="A76" s="340" t="str">
        <f t="shared" si="3"/>
        <v>438366</v>
      </c>
      <c r="B76" s="351">
        <f t="shared" si="4"/>
        <v>6</v>
      </c>
      <c r="C76" s="435">
        <v>43836</v>
      </c>
      <c r="D76" s="399"/>
      <c r="E76" s="400" t="s">
        <v>882</v>
      </c>
      <c r="F76" s="340" t="s">
        <v>881</v>
      </c>
      <c r="G76" s="401" t="s">
        <v>689</v>
      </c>
      <c r="H76" s="401" t="s">
        <v>695</v>
      </c>
      <c r="I76" s="401" t="s">
        <v>751</v>
      </c>
      <c r="J76" s="194">
        <v>8230</v>
      </c>
      <c r="K76" s="194">
        <v>3780</v>
      </c>
      <c r="L76" s="195">
        <v>4450</v>
      </c>
      <c r="M76" s="196">
        <v>6</v>
      </c>
      <c r="N76" s="197">
        <v>267</v>
      </c>
      <c r="O76" s="197">
        <v>4183</v>
      </c>
      <c r="P76" s="231" t="s">
        <v>69</v>
      </c>
    </row>
    <row r="77" spans="1:16">
      <c r="A77" s="340" t="str">
        <f t="shared" si="3"/>
        <v>438367</v>
      </c>
      <c r="B77" s="351">
        <f t="shared" si="4"/>
        <v>7</v>
      </c>
      <c r="C77" s="435">
        <v>43836</v>
      </c>
      <c r="D77" s="399"/>
      <c r="E77" s="400" t="s">
        <v>883</v>
      </c>
      <c r="F77" s="340" t="s">
        <v>881</v>
      </c>
      <c r="G77" s="401" t="s">
        <v>105</v>
      </c>
      <c r="H77" s="401" t="s">
        <v>734</v>
      </c>
      <c r="I77" s="401" t="s">
        <v>751</v>
      </c>
      <c r="J77" s="194">
        <v>8790</v>
      </c>
      <c r="K77" s="194">
        <v>3910</v>
      </c>
      <c r="L77" s="195">
        <v>4880</v>
      </c>
      <c r="M77" s="196">
        <v>6</v>
      </c>
      <c r="N77" s="197">
        <v>292.8</v>
      </c>
      <c r="O77" s="197">
        <v>4587.2</v>
      </c>
      <c r="P77" s="231" t="s">
        <v>69</v>
      </c>
    </row>
    <row r="78" spans="1:16">
      <c r="A78" s="340" t="str">
        <f t="shared" si="3"/>
        <v>438368</v>
      </c>
      <c r="B78" s="351">
        <f t="shared" si="4"/>
        <v>8</v>
      </c>
      <c r="C78" s="435">
        <v>43836</v>
      </c>
      <c r="D78" s="399" t="s">
        <v>884</v>
      </c>
      <c r="E78" s="400" t="s">
        <v>885</v>
      </c>
      <c r="F78" s="340" t="s">
        <v>769</v>
      </c>
      <c r="G78" s="401" t="s">
        <v>886</v>
      </c>
      <c r="H78" s="401" t="s">
        <v>696</v>
      </c>
      <c r="I78" s="401" t="s">
        <v>692</v>
      </c>
      <c r="J78" s="194">
        <v>8560</v>
      </c>
      <c r="K78" s="194">
        <v>3820</v>
      </c>
      <c r="L78" s="195">
        <v>4740</v>
      </c>
      <c r="M78" s="196">
        <v>6</v>
      </c>
      <c r="N78" s="197">
        <v>284.39999999999998</v>
      </c>
      <c r="O78" s="197">
        <v>4455.6000000000004</v>
      </c>
      <c r="P78" s="231" t="s">
        <v>69</v>
      </c>
    </row>
    <row r="79" spans="1:16">
      <c r="A79" s="340" t="str">
        <f t="shared" si="3"/>
        <v>438369</v>
      </c>
      <c r="B79" s="351">
        <f t="shared" si="4"/>
        <v>9</v>
      </c>
      <c r="C79" s="435">
        <v>43836</v>
      </c>
      <c r="D79" s="399"/>
      <c r="E79" s="400" t="s">
        <v>887</v>
      </c>
      <c r="F79" s="340" t="s">
        <v>769</v>
      </c>
      <c r="G79" s="401" t="s">
        <v>700</v>
      </c>
      <c r="H79" s="401" t="s">
        <v>694</v>
      </c>
      <c r="I79" s="401" t="s">
        <v>692</v>
      </c>
      <c r="J79" s="194">
        <v>4960</v>
      </c>
      <c r="K79" s="194">
        <v>3860</v>
      </c>
      <c r="L79" s="195">
        <v>1100</v>
      </c>
      <c r="M79" s="196">
        <v>6</v>
      </c>
      <c r="N79" s="197">
        <v>66</v>
      </c>
      <c r="O79" s="197">
        <v>1034</v>
      </c>
      <c r="P79" s="231" t="s">
        <v>69</v>
      </c>
    </row>
    <row r="80" spans="1:16">
      <c r="A80" s="340" t="str">
        <f t="shared" si="3"/>
        <v>4383610</v>
      </c>
      <c r="B80" s="351">
        <f t="shared" si="4"/>
        <v>10</v>
      </c>
      <c r="C80" s="435">
        <v>43836</v>
      </c>
      <c r="D80" s="399" t="s">
        <v>863</v>
      </c>
      <c r="E80" s="400" t="s">
        <v>888</v>
      </c>
      <c r="F80" s="340" t="s">
        <v>889</v>
      </c>
      <c r="G80" s="401" t="s">
        <v>689</v>
      </c>
      <c r="H80" s="401" t="s">
        <v>695</v>
      </c>
      <c r="I80" s="401" t="s">
        <v>698</v>
      </c>
      <c r="J80" s="194">
        <v>8720</v>
      </c>
      <c r="K80" s="194">
        <v>3780</v>
      </c>
      <c r="L80" s="195">
        <v>4940</v>
      </c>
      <c r="M80" s="196">
        <v>6</v>
      </c>
      <c r="N80" s="197">
        <v>296.39999999999998</v>
      </c>
      <c r="O80" s="197">
        <v>4643.6000000000004</v>
      </c>
      <c r="P80" s="231" t="s">
        <v>69</v>
      </c>
    </row>
    <row r="81" spans="1:16">
      <c r="A81" s="340" t="str">
        <f t="shared" si="3"/>
        <v>4383611</v>
      </c>
      <c r="B81" s="351">
        <f t="shared" si="4"/>
        <v>11</v>
      </c>
      <c r="C81" s="435">
        <v>43836</v>
      </c>
      <c r="D81" s="399"/>
      <c r="E81" s="400" t="s">
        <v>890</v>
      </c>
      <c r="F81" s="340" t="s">
        <v>889</v>
      </c>
      <c r="G81" s="401" t="s">
        <v>891</v>
      </c>
      <c r="H81" s="401" t="s">
        <v>697</v>
      </c>
      <c r="I81" s="401" t="s">
        <v>698</v>
      </c>
      <c r="J81" s="194">
        <v>8600</v>
      </c>
      <c r="K81" s="194">
        <v>4000</v>
      </c>
      <c r="L81" s="195">
        <v>4600</v>
      </c>
      <c r="M81" s="196">
        <v>6</v>
      </c>
      <c r="N81" s="197">
        <v>276</v>
      </c>
      <c r="O81" s="197">
        <v>4324</v>
      </c>
      <c r="P81" s="231" t="s">
        <v>69</v>
      </c>
    </row>
    <row r="82" spans="1:16">
      <c r="A82" s="340" t="str">
        <f t="shared" si="3"/>
        <v>4383612</v>
      </c>
      <c r="B82" s="351">
        <f t="shared" si="4"/>
        <v>12</v>
      </c>
      <c r="C82" s="435">
        <v>43836</v>
      </c>
      <c r="D82" s="399"/>
      <c r="E82" s="400" t="s">
        <v>892</v>
      </c>
      <c r="F82" s="340" t="s">
        <v>889</v>
      </c>
      <c r="G82" s="401" t="s">
        <v>281</v>
      </c>
      <c r="H82" s="401" t="s">
        <v>833</v>
      </c>
      <c r="I82" s="401" t="s">
        <v>698</v>
      </c>
      <c r="J82" s="194">
        <v>8390</v>
      </c>
      <c r="K82" s="194">
        <v>3830</v>
      </c>
      <c r="L82" s="195">
        <v>4560</v>
      </c>
      <c r="M82" s="196">
        <v>6</v>
      </c>
      <c r="N82" s="197">
        <v>273.59999999999997</v>
      </c>
      <c r="O82" s="197">
        <v>4286.3999999999996</v>
      </c>
      <c r="P82" s="231" t="s">
        <v>69</v>
      </c>
    </row>
    <row r="83" spans="1:16">
      <c r="A83" s="340" t="str">
        <f t="shared" si="3"/>
        <v>4383613</v>
      </c>
      <c r="B83" s="351">
        <f t="shared" si="4"/>
        <v>13</v>
      </c>
      <c r="C83" s="435">
        <v>43836</v>
      </c>
      <c r="D83" s="399"/>
      <c r="E83" s="400" t="s">
        <v>893</v>
      </c>
      <c r="F83" s="340" t="s">
        <v>889</v>
      </c>
      <c r="G83" s="401" t="s">
        <v>95</v>
      </c>
      <c r="H83" s="401" t="s">
        <v>735</v>
      </c>
      <c r="I83" s="401" t="s">
        <v>698</v>
      </c>
      <c r="J83" s="194">
        <v>8980</v>
      </c>
      <c r="K83" s="194">
        <v>3900</v>
      </c>
      <c r="L83" s="195">
        <v>5080</v>
      </c>
      <c r="M83" s="196">
        <v>6</v>
      </c>
      <c r="N83" s="197">
        <v>304.8</v>
      </c>
      <c r="O83" s="197">
        <v>4775.2</v>
      </c>
      <c r="P83" s="231" t="s">
        <v>69</v>
      </c>
    </row>
    <row r="84" spans="1:16">
      <c r="A84" s="340" t="str">
        <f t="shared" si="3"/>
        <v>4383614</v>
      </c>
      <c r="B84" s="351">
        <f t="shared" si="4"/>
        <v>14</v>
      </c>
      <c r="C84" s="435">
        <v>43836</v>
      </c>
      <c r="D84" s="399"/>
      <c r="E84" s="400" t="s">
        <v>894</v>
      </c>
      <c r="F84" s="340" t="s">
        <v>889</v>
      </c>
      <c r="G84" s="401" t="s">
        <v>103</v>
      </c>
      <c r="H84" s="401" t="s">
        <v>836</v>
      </c>
      <c r="I84" s="401" t="s">
        <v>698</v>
      </c>
      <c r="J84" s="194">
        <v>9140</v>
      </c>
      <c r="K84" s="194">
        <v>3880</v>
      </c>
      <c r="L84" s="195">
        <v>5260</v>
      </c>
      <c r="M84" s="196">
        <v>6</v>
      </c>
      <c r="N84" s="197">
        <v>315.59999999999997</v>
      </c>
      <c r="O84" s="197">
        <v>4944.3999999999996</v>
      </c>
      <c r="P84" s="231" t="s">
        <v>69</v>
      </c>
    </row>
    <row r="85" spans="1:16">
      <c r="A85" s="340" t="str">
        <f t="shared" si="3"/>
        <v>4383615</v>
      </c>
      <c r="B85" s="351">
        <f t="shared" si="4"/>
        <v>15</v>
      </c>
      <c r="C85" s="435">
        <v>43836</v>
      </c>
      <c r="D85" s="399" t="s">
        <v>824</v>
      </c>
      <c r="E85" s="400" t="s">
        <v>895</v>
      </c>
      <c r="F85" s="340" t="s">
        <v>896</v>
      </c>
      <c r="G85" s="401" t="s">
        <v>700</v>
      </c>
      <c r="H85" s="401" t="s">
        <v>694</v>
      </c>
      <c r="I85" s="401" t="s">
        <v>830</v>
      </c>
      <c r="J85" s="194">
        <v>8190</v>
      </c>
      <c r="K85" s="194">
        <v>3860</v>
      </c>
      <c r="L85" s="195">
        <v>4330</v>
      </c>
      <c r="M85" s="196">
        <v>6</v>
      </c>
      <c r="N85" s="197">
        <v>259.8</v>
      </c>
      <c r="O85" s="197">
        <v>4070.2</v>
      </c>
      <c r="P85" s="231" t="s">
        <v>30</v>
      </c>
    </row>
    <row r="86" spans="1:16">
      <c r="A86" s="340" t="str">
        <f t="shared" si="3"/>
        <v>4383616</v>
      </c>
      <c r="B86" s="351">
        <f t="shared" si="4"/>
        <v>16</v>
      </c>
      <c r="C86" s="435">
        <v>43836</v>
      </c>
      <c r="D86" s="399"/>
      <c r="E86" s="400" t="s">
        <v>897</v>
      </c>
      <c r="F86" s="340" t="s">
        <v>896</v>
      </c>
      <c r="G86" s="401" t="s">
        <v>110</v>
      </c>
      <c r="H86" s="401" t="s">
        <v>691</v>
      </c>
      <c r="I86" s="401" t="s">
        <v>830</v>
      </c>
      <c r="J86" s="194">
        <v>5270</v>
      </c>
      <c r="K86" s="194">
        <v>3940</v>
      </c>
      <c r="L86" s="195">
        <v>1330</v>
      </c>
      <c r="M86" s="196">
        <v>6</v>
      </c>
      <c r="N86" s="197">
        <v>79.8</v>
      </c>
      <c r="O86" s="197">
        <v>1250.2</v>
      </c>
      <c r="P86" s="231" t="s">
        <v>30</v>
      </c>
    </row>
    <row r="87" spans="1:16">
      <c r="A87" s="340" t="str">
        <f t="shared" si="3"/>
        <v>4383617</v>
      </c>
      <c r="B87" s="351">
        <f t="shared" si="4"/>
        <v>17</v>
      </c>
      <c r="C87" s="435">
        <v>43836</v>
      </c>
      <c r="D87" s="399" t="s">
        <v>884</v>
      </c>
      <c r="E87" s="400" t="s">
        <v>898</v>
      </c>
      <c r="F87" s="340" t="s">
        <v>775</v>
      </c>
      <c r="G87" s="401" t="s">
        <v>103</v>
      </c>
      <c r="H87" s="401" t="s">
        <v>836</v>
      </c>
      <c r="I87" s="401" t="s">
        <v>686</v>
      </c>
      <c r="J87" s="194">
        <v>8140</v>
      </c>
      <c r="K87" s="194">
        <v>3890</v>
      </c>
      <c r="L87" s="195">
        <v>4250</v>
      </c>
      <c r="M87" s="196">
        <v>6</v>
      </c>
      <c r="N87" s="197">
        <v>255</v>
      </c>
      <c r="O87" s="197">
        <v>3995</v>
      </c>
      <c r="P87" s="231" t="s">
        <v>30</v>
      </c>
    </row>
    <row r="88" spans="1:16">
      <c r="A88" s="340" t="str">
        <f t="shared" si="3"/>
        <v>4383618</v>
      </c>
      <c r="B88" s="351">
        <f t="shared" si="4"/>
        <v>18</v>
      </c>
      <c r="C88" s="435">
        <v>43836</v>
      </c>
      <c r="D88" s="399"/>
      <c r="E88" s="400" t="s">
        <v>899</v>
      </c>
      <c r="F88" s="340" t="s">
        <v>881</v>
      </c>
      <c r="G88" s="401" t="s">
        <v>891</v>
      </c>
      <c r="H88" s="401" t="s">
        <v>697</v>
      </c>
      <c r="I88" s="401" t="s">
        <v>751</v>
      </c>
      <c r="J88" s="194">
        <v>9090</v>
      </c>
      <c r="K88" s="194">
        <v>3990</v>
      </c>
      <c r="L88" s="195">
        <v>5100</v>
      </c>
      <c r="M88" s="196">
        <v>6</v>
      </c>
      <c r="N88" s="197">
        <v>306</v>
      </c>
      <c r="O88" s="197">
        <v>4794</v>
      </c>
      <c r="P88" s="231" t="s">
        <v>30</v>
      </c>
    </row>
    <row r="89" spans="1:16">
      <c r="A89" s="340" t="str">
        <f t="shared" si="3"/>
        <v>4383619</v>
      </c>
      <c r="B89" s="351">
        <f t="shared" si="4"/>
        <v>19</v>
      </c>
      <c r="C89" s="435">
        <v>43836</v>
      </c>
      <c r="D89" s="399"/>
      <c r="E89" s="400" t="s">
        <v>900</v>
      </c>
      <c r="F89" s="340" t="s">
        <v>901</v>
      </c>
      <c r="G89" s="401" t="s">
        <v>110</v>
      </c>
      <c r="H89" s="401" t="s">
        <v>691</v>
      </c>
      <c r="I89" s="401" t="s">
        <v>692</v>
      </c>
      <c r="J89" s="194">
        <v>4830</v>
      </c>
      <c r="K89" s="194">
        <v>3940</v>
      </c>
      <c r="L89" s="195">
        <v>890</v>
      </c>
      <c r="M89" s="196">
        <v>6</v>
      </c>
      <c r="N89" s="197">
        <v>53.4</v>
      </c>
      <c r="O89" s="197">
        <v>836.6</v>
      </c>
      <c r="P89" s="231" t="s">
        <v>30</v>
      </c>
    </row>
    <row r="90" spans="1:16">
      <c r="A90" s="340" t="str">
        <f t="shared" si="3"/>
        <v>4383620</v>
      </c>
      <c r="B90" s="351">
        <f t="shared" si="4"/>
        <v>20</v>
      </c>
      <c r="C90" s="435">
        <v>43836</v>
      </c>
      <c r="D90" s="399"/>
      <c r="E90" s="400" t="s">
        <v>902</v>
      </c>
      <c r="F90" s="340" t="s">
        <v>903</v>
      </c>
      <c r="G90" s="401" t="s">
        <v>110</v>
      </c>
      <c r="H90" s="401" t="s">
        <v>691</v>
      </c>
      <c r="I90" s="401" t="s">
        <v>692</v>
      </c>
      <c r="J90" s="194">
        <v>8650</v>
      </c>
      <c r="K90" s="194">
        <v>3950</v>
      </c>
      <c r="L90" s="195">
        <v>4700</v>
      </c>
      <c r="M90" s="196">
        <v>6</v>
      </c>
      <c r="N90" s="197">
        <v>282</v>
      </c>
      <c r="O90" s="197">
        <v>4418</v>
      </c>
      <c r="P90" s="231" t="s">
        <v>30</v>
      </c>
    </row>
    <row r="91" spans="1:16">
      <c r="A91" s="340" t="str">
        <f t="shared" si="3"/>
        <v>4383621</v>
      </c>
      <c r="B91" s="351">
        <f t="shared" si="4"/>
        <v>21</v>
      </c>
      <c r="C91" s="435">
        <v>43836</v>
      </c>
      <c r="D91" s="399"/>
      <c r="E91" s="400" t="s">
        <v>904</v>
      </c>
      <c r="F91" s="340" t="s">
        <v>903</v>
      </c>
      <c r="G91" s="401" t="s">
        <v>886</v>
      </c>
      <c r="H91" s="401" t="s">
        <v>696</v>
      </c>
      <c r="I91" s="401" t="s">
        <v>692</v>
      </c>
      <c r="J91" s="194">
        <v>6960</v>
      </c>
      <c r="K91" s="194">
        <v>3810</v>
      </c>
      <c r="L91" s="195">
        <v>3150</v>
      </c>
      <c r="M91" s="196">
        <v>6</v>
      </c>
      <c r="N91" s="197">
        <v>189</v>
      </c>
      <c r="O91" s="197">
        <v>2961</v>
      </c>
      <c r="P91" s="231" t="s">
        <v>30</v>
      </c>
    </row>
    <row r="92" spans="1:16">
      <c r="A92" s="340" t="str">
        <f t="shared" si="3"/>
        <v>4383622</v>
      </c>
      <c r="B92" s="351">
        <f t="shared" si="4"/>
        <v>22</v>
      </c>
      <c r="C92" s="435">
        <v>43836</v>
      </c>
      <c r="D92" s="399"/>
      <c r="E92" s="400" t="s">
        <v>905</v>
      </c>
      <c r="F92" s="340" t="s">
        <v>889</v>
      </c>
      <c r="G92" s="401" t="s">
        <v>736</v>
      </c>
      <c r="H92" s="401" t="s">
        <v>733</v>
      </c>
      <c r="I92" s="401" t="s">
        <v>698</v>
      </c>
      <c r="J92" s="194">
        <v>8780</v>
      </c>
      <c r="K92" s="194">
        <v>3880</v>
      </c>
      <c r="L92" s="195">
        <v>4900</v>
      </c>
      <c r="M92" s="196">
        <v>6</v>
      </c>
      <c r="N92" s="197">
        <v>294</v>
      </c>
      <c r="O92" s="197">
        <v>4606</v>
      </c>
      <c r="P92" s="231" t="s">
        <v>30</v>
      </c>
    </row>
    <row r="93" spans="1:16">
      <c r="A93" s="340" t="str">
        <f t="shared" si="3"/>
        <v>4383623</v>
      </c>
      <c r="B93" s="351">
        <f t="shared" si="4"/>
        <v>23</v>
      </c>
      <c r="C93" s="435">
        <v>43836</v>
      </c>
      <c r="D93" s="399"/>
      <c r="E93" s="400" t="s">
        <v>906</v>
      </c>
      <c r="F93" s="340" t="s">
        <v>889</v>
      </c>
      <c r="G93" s="401" t="s">
        <v>689</v>
      </c>
      <c r="H93" s="401" t="s">
        <v>695</v>
      </c>
      <c r="I93" s="401" t="s">
        <v>698</v>
      </c>
      <c r="J93" s="194">
        <v>8480</v>
      </c>
      <c r="K93" s="194">
        <v>3790</v>
      </c>
      <c r="L93" s="195">
        <v>4690</v>
      </c>
      <c r="M93" s="196">
        <v>6</v>
      </c>
      <c r="N93" s="197">
        <v>281.39999999999998</v>
      </c>
      <c r="O93" s="197">
        <v>4408.6000000000004</v>
      </c>
      <c r="P93" s="231" t="s">
        <v>30</v>
      </c>
    </row>
    <row r="94" spans="1:16">
      <c r="A94" s="340" t="str">
        <f t="shared" si="3"/>
        <v>4383624</v>
      </c>
      <c r="B94" s="351">
        <f t="shared" si="4"/>
        <v>24</v>
      </c>
      <c r="C94" s="435">
        <v>43836</v>
      </c>
      <c r="D94" s="399"/>
      <c r="E94" s="400" t="s">
        <v>907</v>
      </c>
      <c r="F94" s="340" t="s">
        <v>889</v>
      </c>
      <c r="G94" s="401" t="s">
        <v>281</v>
      </c>
      <c r="H94" s="401" t="s">
        <v>833</v>
      </c>
      <c r="I94" s="401" t="s">
        <v>698</v>
      </c>
      <c r="J94" s="194">
        <v>8200</v>
      </c>
      <c r="K94" s="194">
        <v>3830</v>
      </c>
      <c r="L94" s="195">
        <v>4370</v>
      </c>
      <c r="M94" s="196">
        <v>6</v>
      </c>
      <c r="N94" s="197">
        <v>262.2</v>
      </c>
      <c r="O94" s="197">
        <v>4107.8</v>
      </c>
      <c r="P94" s="231" t="s">
        <v>30</v>
      </c>
    </row>
    <row r="95" spans="1:16">
      <c r="A95" s="340" t="str">
        <f t="shared" si="3"/>
        <v>4383625</v>
      </c>
      <c r="B95" s="351">
        <f t="shared" si="4"/>
        <v>25</v>
      </c>
      <c r="C95" s="435">
        <v>43836</v>
      </c>
      <c r="D95" s="399"/>
      <c r="E95" s="400" t="s">
        <v>908</v>
      </c>
      <c r="F95" s="340" t="s">
        <v>889</v>
      </c>
      <c r="G95" s="401" t="s">
        <v>891</v>
      </c>
      <c r="H95" s="401" t="s">
        <v>697</v>
      </c>
      <c r="I95" s="401" t="s">
        <v>698</v>
      </c>
      <c r="J95" s="194">
        <v>8620</v>
      </c>
      <c r="K95" s="194">
        <v>4000</v>
      </c>
      <c r="L95" s="195">
        <v>4620</v>
      </c>
      <c r="M95" s="196">
        <v>6</v>
      </c>
      <c r="N95" s="197">
        <v>277.2</v>
      </c>
      <c r="O95" s="197">
        <v>4342.8</v>
      </c>
      <c r="P95" s="231" t="s">
        <v>30</v>
      </c>
    </row>
    <row r="96" spans="1:16">
      <c r="A96" s="340" t="str">
        <f t="shared" si="3"/>
        <v>4383626</v>
      </c>
      <c r="B96" s="351">
        <f t="shared" si="4"/>
        <v>26</v>
      </c>
      <c r="C96" s="435">
        <v>43836</v>
      </c>
      <c r="D96" s="399"/>
      <c r="E96" s="400" t="s">
        <v>909</v>
      </c>
      <c r="F96" s="340" t="s">
        <v>889</v>
      </c>
      <c r="G96" s="401" t="s">
        <v>95</v>
      </c>
      <c r="H96" s="401" t="s">
        <v>735</v>
      </c>
      <c r="I96" s="401" t="s">
        <v>698</v>
      </c>
      <c r="J96" s="194">
        <v>8560</v>
      </c>
      <c r="K96" s="194">
        <v>3900</v>
      </c>
      <c r="L96" s="195">
        <v>4660</v>
      </c>
      <c r="M96" s="196">
        <v>6</v>
      </c>
      <c r="N96" s="197">
        <v>279.59999999999997</v>
      </c>
      <c r="O96" s="197">
        <v>4380.3999999999996</v>
      </c>
      <c r="P96" s="231" t="s">
        <v>30</v>
      </c>
    </row>
    <row r="97" spans="1:16">
      <c r="A97" s="340" t="str">
        <f t="shared" si="3"/>
        <v>4383627</v>
      </c>
      <c r="B97" s="351">
        <f t="shared" si="4"/>
        <v>27</v>
      </c>
      <c r="C97" s="435">
        <v>43836</v>
      </c>
      <c r="D97" s="399"/>
      <c r="E97" s="400" t="s">
        <v>910</v>
      </c>
      <c r="F97" s="340" t="s">
        <v>889</v>
      </c>
      <c r="G97" s="401" t="s">
        <v>103</v>
      </c>
      <c r="H97" s="401" t="s">
        <v>836</v>
      </c>
      <c r="I97" s="401" t="s">
        <v>698</v>
      </c>
      <c r="J97" s="194">
        <v>8850</v>
      </c>
      <c r="K97" s="194">
        <v>3880</v>
      </c>
      <c r="L97" s="195">
        <v>4970</v>
      </c>
      <c r="M97" s="196">
        <v>6</v>
      </c>
      <c r="N97" s="197">
        <v>298.2</v>
      </c>
      <c r="O97" s="197">
        <v>4671.8</v>
      </c>
      <c r="P97" s="231" t="s">
        <v>30</v>
      </c>
    </row>
    <row r="98" spans="1:16">
      <c r="A98" s="340" t="str">
        <f t="shared" si="3"/>
        <v>4383628</v>
      </c>
      <c r="B98" s="351">
        <f t="shared" si="4"/>
        <v>28</v>
      </c>
      <c r="C98" s="435">
        <v>43836</v>
      </c>
      <c r="D98" s="399"/>
      <c r="E98" s="400" t="s">
        <v>911</v>
      </c>
      <c r="F98" s="340" t="s">
        <v>889</v>
      </c>
      <c r="G98" s="401" t="s">
        <v>281</v>
      </c>
      <c r="H98" s="401" t="s">
        <v>833</v>
      </c>
      <c r="I98" s="401" t="s">
        <v>698</v>
      </c>
      <c r="J98" s="194">
        <v>8350</v>
      </c>
      <c r="K98" s="194">
        <v>3830</v>
      </c>
      <c r="L98" s="195">
        <v>4520</v>
      </c>
      <c r="M98" s="196">
        <v>6</v>
      </c>
      <c r="N98" s="197">
        <v>271.2</v>
      </c>
      <c r="O98" s="197">
        <v>4248.8</v>
      </c>
      <c r="P98" s="231" t="s">
        <v>30</v>
      </c>
    </row>
    <row r="99" spans="1:16">
      <c r="A99" s="340" t="str">
        <f t="shared" ref="A99:A162" si="5">C99&amp;B99</f>
        <v>4383629</v>
      </c>
      <c r="B99" s="351">
        <f t="shared" ref="B99:B162" si="6">IF(C99=C98,B98+1,1)</f>
        <v>29</v>
      </c>
      <c r="C99" s="435">
        <v>43836</v>
      </c>
      <c r="D99" s="399"/>
      <c r="E99" s="400" t="s">
        <v>912</v>
      </c>
      <c r="F99" s="340" t="s">
        <v>889</v>
      </c>
      <c r="G99" s="401" t="s">
        <v>736</v>
      </c>
      <c r="H99" s="401" t="s">
        <v>733</v>
      </c>
      <c r="I99" s="401" t="s">
        <v>698</v>
      </c>
      <c r="J99" s="194">
        <v>8440</v>
      </c>
      <c r="K99" s="194">
        <v>3880</v>
      </c>
      <c r="L99" s="195">
        <v>4560</v>
      </c>
      <c r="M99" s="196">
        <v>6</v>
      </c>
      <c r="N99" s="197">
        <v>273.59999999999997</v>
      </c>
      <c r="O99" s="197">
        <v>4286.3999999999996</v>
      </c>
      <c r="P99" s="231" t="s">
        <v>30</v>
      </c>
    </row>
    <row r="100" spans="1:16">
      <c r="A100" s="340" t="str">
        <f t="shared" si="5"/>
        <v>4383630</v>
      </c>
      <c r="B100" s="351">
        <f t="shared" si="6"/>
        <v>30</v>
      </c>
      <c r="C100" s="435">
        <v>43836</v>
      </c>
      <c r="D100" s="399"/>
      <c r="E100" s="400" t="s">
        <v>913</v>
      </c>
      <c r="F100" s="340" t="s">
        <v>889</v>
      </c>
      <c r="G100" s="401" t="s">
        <v>689</v>
      </c>
      <c r="H100" s="401" t="s">
        <v>695</v>
      </c>
      <c r="I100" s="401" t="s">
        <v>698</v>
      </c>
      <c r="J100" s="194">
        <v>8820</v>
      </c>
      <c r="K100" s="194">
        <v>3780</v>
      </c>
      <c r="L100" s="195">
        <v>5040</v>
      </c>
      <c r="M100" s="196">
        <v>6</v>
      </c>
      <c r="N100" s="197">
        <v>302.39999999999998</v>
      </c>
      <c r="O100" s="197">
        <v>4737.6000000000004</v>
      </c>
      <c r="P100" s="231" t="s">
        <v>30</v>
      </c>
    </row>
    <row r="101" spans="1:16">
      <c r="A101" s="340" t="str">
        <f t="shared" si="5"/>
        <v>4383631</v>
      </c>
      <c r="B101" s="351">
        <f t="shared" si="6"/>
        <v>31</v>
      </c>
      <c r="C101" s="435">
        <v>43836</v>
      </c>
      <c r="D101" s="399"/>
      <c r="E101" s="400" t="s">
        <v>914</v>
      </c>
      <c r="F101" s="340" t="s">
        <v>889</v>
      </c>
      <c r="G101" s="401" t="s">
        <v>95</v>
      </c>
      <c r="H101" s="401" t="s">
        <v>735</v>
      </c>
      <c r="I101" s="401" t="s">
        <v>698</v>
      </c>
      <c r="J101" s="194">
        <v>4380</v>
      </c>
      <c r="K101" s="194">
        <v>3900</v>
      </c>
      <c r="L101" s="195">
        <v>480</v>
      </c>
      <c r="M101" s="196">
        <v>6</v>
      </c>
      <c r="N101" s="197">
        <v>28.799999999999997</v>
      </c>
      <c r="O101" s="197">
        <v>451.2</v>
      </c>
      <c r="P101" s="231" t="s">
        <v>30</v>
      </c>
    </row>
    <row r="102" spans="1:16">
      <c r="A102" s="340" t="str">
        <f t="shared" si="5"/>
        <v>4383632</v>
      </c>
      <c r="B102" s="402">
        <f t="shared" si="6"/>
        <v>32</v>
      </c>
      <c r="C102" s="436">
        <v>43836</v>
      </c>
      <c r="D102" s="404" t="s">
        <v>884</v>
      </c>
      <c r="E102" s="405" t="s">
        <v>915</v>
      </c>
      <c r="F102" s="340" t="s">
        <v>916</v>
      </c>
      <c r="G102" s="406" t="s">
        <v>886</v>
      </c>
      <c r="H102" s="406" t="s">
        <v>696</v>
      </c>
      <c r="I102" s="406" t="s">
        <v>688</v>
      </c>
      <c r="J102" s="194">
        <v>5030</v>
      </c>
      <c r="K102" s="194">
        <v>3810</v>
      </c>
      <c r="L102" s="195">
        <v>1220</v>
      </c>
      <c r="M102" s="196">
        <v>6</v>
      </c>
      <c r="N102" s="197">
        <v>73.2</v>
      </c>
      <c r="O102" s="197">
        <v>1146.8</v>
      </c>
      <c r="P102" s="221" t="s">
        <v>30</v>
      </c>
    </row>
    <row r="103" spans="1:16">
      <c r="A103" s="340" t="str">
        <f t="shared" si="5"/>
        <v>438371</v>
      </c>
      <c r="B103" s="351">
        <f t="shared" si="6"/>
        <v>1</v>
      </c>
      <c r="C103" s="435">
        <v>43837</v>
      </c>
      <c r="D103" s="399" t="s">
        <v>687</v>
      </c>
      <c r="E103" s="400" t="s">
        <v>917</v>
      </c>
      <c r="F103" s="340" t="s">
        <v>918</v>
      </c>
      <c r="G103" s="401" t="s">
        <v>891</v>
      </c>
      <c r="H103" s="401" t="s">
        <v>697</v>
      </c>
      <c r="I103" s="401" t="s">
        <v>871</v>
      </c>
      <c r="J103" s="194">
        <v>9020</v>
      </c>
      <c r="K103" s="194">
        <v>4000</v>
      </c>
      <c r="L103" s="195">
        <v>5020</v>
      </c>
      <c r="M103" s="196">
        <v>6</v>
      </c>
      <c r="N103" s="197">
        <v>301.2</v>
      </c>
      <c r="O103" s="197">
        <v>4718.8</v>
      </c>
      <c r="P103" s="231" t="s">
        <v>721</v>
      </c>
    </row>
    <row r="104" spans="1:16">
      <c r="A104" s="340" t="str">
        <f t="shared" si="5"/>
        <v>438372</v>
      </c>
      <c r="B104" s="351">
        <f t="shared" si="6"/>
        <v>2</v>
      </c>
      <c r="C104" s="435">
        <v>43837</v>
      </c>
      <c r="D104" s="399"/>
      <c r="E104" s="400" t="s">
        <v>919</v>
      </c>
      <c r="F104" s="340" t="s">
        <v>918</v>
      </c>
      <c r="G104" s="401" t="s">
        <v>103</v>
      </c>
      <c r="H104" s="401" t="s">
        <v>836</v>
      </c>
      <c r="I104" s="401" t="s">
        <v>871</v>
      </c>
      <c r="J104" s="194">
        <v>8690</v>
      </c>
      <c r="K104" s="194">
        <v>3890</v>
      </c>
      <c r="L104" s="195">
        <v>4800</v>
      </c>
      <c r="M104" s="196">
        <v>6</v>
      </c>
      <c r="N104" s="197">
        <v>288</v>
      </c>
      <c r="O104" s="197">
        <v>4512</v>
      </c>
      <c r="P104" s="231" t="s">
        <v>721</v>
      </c>
    </row>
    <row r="105" spans="1:16">
      <c r="A105" s="340" t="str">
        <f t="shared" si="5"/>
        <v>438373</v>
      </c>
      <c r="B105" s="351">
        <f t="shared" si="6"/>
        <v>3</v>
      </c>
      <c r="C105" s="435">
        <v>43837</v>
      </c>
      <c r="D105" s="399"/>
      <c r="E105" s="400" t="s">
        <v>920</v>
      </c>
      <c r="F105" s="340" t="s">
        <v>918</v>
      </c>
      <c r="G105" s="401" t="s">
        <v>105</v>
      </c>
      <c r="H105" s="401" t="s">
        <v>734</v>
      </c>
      <c r="I105" s="401" t="s">
        <v>871</v>
      </c>
      <c r="J105" s="194">
        <v>7820</v>
      </c>
      <c r="K105" s="194">
        <v>3910</v>
      </c>
      <c r="L105" s="195">
        <v>3910</v>
      </c>
      <c r="M105" s="196">
        <v>6</v>
      </c>
      <c r="N105" s="197">
        <v>234.6</v>
      </c>
      <c r="O105" s="197">
        <v>3675.4</v>
      </c>
      <c r="P105" s="231" t="s">
        <v>721</v>
      </c>
    </row>
    <row r="106" spans="1:16">
      <c r="A106" s="340" t="str">
        <f t="shared" si="5"/>
        <v>438374</v>
      </c>
      <c r="B106" s="351">
        <f t="shared" si="6"/>
        <v>4</v>
      </c>
      <c r="C106" s="435">
        <v>43837</v>
      </c>
      <c r="D106" s="399" t="s">
        <v>921</v>
      </c>
      <c r="E106" s="400" t="s">
        <v>922</v>
      </c>
      <c r="F106" s="340" t="s">
        <v>737</v>
      </c>
      <c r="G106" s="401" t="s">
        <v>826</v>
      </c>
      <c r="H106" s="401" t="s">
        <v>827</v>
      </c>
      <c r="I106" s="401" t="s">
        <v>686</v>
      </c>
      <c r="J106" s="194">
        <v>12130</v>
      </c>
      <c r="K106" s="194">
        <v>4440</v>
      </c>
      <c r="L106" s="195">
        <v>7690</v>
      </c>
      <c r="M106" s="196">
        <v>5</v>
      </c>
      <c r="N106" s="197">
        <v>384.5</v>
      </c>
      <c r="O106" s="197">
        <v>7305.5</v>
      </c>
      <c r="P106" s="231" t="s">
        <v>22</v>
      </c>
    </row>
    <row r="107" spans="1:16">
      <c r="A107" s="340" t="str">
        <f t="shared" si="5"/>
        <v>438375</v>
      </c>
      <c r="B107" s="351">
        <f t="shared" si="6"/>
        <v>5</v>
      </c>
      <c r="C107" s="435">
        <v>43837</v>
      </c>
      <c r="D107" s="399" t="s">
        <v>884</v>
      </c>
      <c r="E107" s="400" t="s">
        <v>923</v>
      </c>
      <c r="F107" s="340" t="s">
        <v>924</v>
      </c>
      <c r="G107" s="401" t="s">
        <v>689</v>
      </c>
      <c r="H107" s="401" t="s">
        <v>695</v>
      </c>
      <c r="I107" s="401" t="s">
        <v>698</v>
      </c>
      <c r="J107" s="194">
        <v>8220</v>
      </c>
      <c r="K107" s="194">
        <v>3780</v>
      </c>
      <c r="L107" s="195">
        <v>4440</v>
      </c>
      <c r="M107" s="196">
        <v>6</v>
      </c>
      <c r="N107" s="197">
        <v>266.39999999999998</v>
      </c>
      <c r="O107" s="197">
        <v>4173.6000000000004</v>
      </c>
      <c r="P107" s="231" t="s">
        <v>69</v>
      </c>
    </row>
    <row r="108" spans="1:16">
      <c r="A108" s="340" t="str">
        <f t="shared" si="5"/>
        <v>438376</v>
      </c>
      <c r="B108" s="351">
        <f t="shared" si="6"/>
        <v>6</v>
      </c>
      <c r="C108" s="435">
        <v>43837</v>
      </c>
      <c r="D108" s="399"/>
      <c r="E108" s="400" t="s">
        <v>925</v>
      </c>
      <c r="F108" s="340" t="s">
        <v>924</v>
      </c>
      <c r="G108" s="401" t="s">
        <v>281</v>
      </c>
      <c r="H108" s="401" t="s">
        <v>833</v>
      </c>
      <c r="I108" s="401" t="s">
        <v>698</v>
      </c>
      <c r="J108" s="194">
        <v>8590</v>
      </c>
      <c r="K108" s="194">
        <v>3820</v>
      </c>
      <c r="L108" s="195">
        <v>4770</v>
      </c>
      <c r="M108" s="196">
        <v>6</v>
      </c>
      <c r="N108" s="197">
        <v>286.2</v>
      </c>
      <c r="O108" s="197">
        <v>4483.8</v>
      </c>
      <c r="P108" s="231" t="s">
        <v>69</v>
      </c>
    </row>
    <row r="109" spans="1:16">
      <c r="A109" s="340" t="str">
        <f t="shared" si="5"/>
        <v>438377</v>
      </c>
      <c r="B109" s="351">
        <f t="shared" si="6"/>
        <v>7</v>
      </c>
      <c r="C109" s="435">
        <v>43837</v>
      </c>
      <c r="D109" s="399"/>
      <c r="E109" s="400" t="s">
        <v>926</v>
      </c>
      <c r="F109" s="340" t="s">
        <v>924</v>
      </c>
      <c r="G109" s="401" t="s">
        <v>891</v>
      </c>
      <c r="H109" s="401" t="s">
        <v>697</v>
      </c>
      <c r="I109" s="401" t="s">
        <v>698</v>
      </c>
      <c r="J109" s="194">
        <v>8660</v>
      </c>
      <c r="K109" s="194">
        <v>4000</v>
      </c>
      <c r="L109" s="195">
        <v>4660</v>
      </c>
      <c r="M109" s="196">
        <v>6</v>
      </c>
      <c r="N109" s="197">
        <v>279.59999999999997</v>
      </c>
      <c r="O109" s="197">
        <v>4380.3999999999996</v>
      </c>
      <c r="P109" s="231" t="s">
        <v>69</v>
      </c>
    </row>
    <row r="110" spans="1:16">
      <c r="A110" s="340" t="str">
        <f t="shared" si="5"/>
        <v>438378</v>
      </c>
      <c r="B110" s="351">
        <f t="shared" si="6"/>
        <v>8</v>
      </c>
      <c r="C110" s="435">
        <v>43837</v>
      </c>
      <c r="D110" s="399"/>
      <c r="E110" s="400" t="s">
        <v>927</v>
      </c>
      <c r="F110" s="340" t="s">
        <v>924</v>
      </c>
      <c r="G110" s="401" t="s">
        <v>103</v>
      </c>
      <c r="H110" s="401" t="s">
        <v>836</v>
      </c>
      <c r="I110" s="401" t="s">
        <v>698</v>
      </c>
      <c r="J110" s="194">
        <v>6640</v>
      </c>
      <c r="K110" s="194">
        <v>3880</v>
      </c>
      <c r="L110" s="195">
        <v>2760</v>
      </c>
      <c r="M110" s="196">
        <v>6</v>
      </c>
      <c r="N110" s="197">
        <v>165.6</v>
      </c>
      <c r="O110" s="197">
        <v>2594.4</v>
      </c>
      <c r="P110" s="231" t="s">
        <v>69</v>
      </c>
    </row>
    <row r="111" spans="1:16">
      <c r="A111" s="340" t="str">
        <f t="shared" si="5"/>
        <v>438379</v>
      </c>
      <c r="B111" s="402">
        <f t="shared" si="6"/>
        <v>9</v>
      </c>
      <c r="C111" s="435">
        <v>43837</v>
      </c>
      <c r="D111" s="404" t="s">
        <v>824</v>
      </c>
      <c r="E111" s="405" t="s">
        <v>928</v>
      </c>
      <c r="F111" s="340" t="s">
        <v>870</v>
      </c>
      <c r="G111" s="406" t="s">
        <v>95</v>
      </c>
      <c r="H111" s="406" t="s">
        <v>735</v>
      </c>
      <c r="I111" s="406" t="s">
        <v>871</v>
      </c>
      <c r="J111" s="194">
        <v>8510</v>
      </c>
      <c r="K111" s="194">
        <v>3900</v>
      </c>
      <c r="L111" s="195">
        <v>4610</v>
      </c>
      <c r="M111" s="196">
        <v>6</v>
      </c>
      <c r="N111" s="197">
        <v>276.59999999999997</v>
      </c>
      <c r="O111" s="197">
        <v>4333.3999999999996</v>
      </c>
      <c r="P111" s="221" t="s">
        <v>69</v>
      </c>
    </row>
    <row r="112" spans="1:16">
      <c r="A112" s="340" t="str">
        <f t="shared" si="5"/>
        <v>438381</v>
      </c>
      <c r="B112" s="351">
        <f t="shared" si="6"/>
        <v>1</v>
      </c>
      <c r="C112" s="435">
        <v>43838</v>
      </c>
      <c r="D112" s="399" t="s">
        <v>884</v>
      </c>
      <c r="E112" s="400" t="s">
        <v>929</v>
      </c>
      <c r="F112" s="340" t="s">
        <v>713</v>
      </c>
      <c r="G112" s="401" t="s">
        <v>930</v>
      </c>
      <c r="H112" s="401" t="s">
        <v>931</v>
      </c>
      <c r="I112" s="401" t="s">
        <v>686</v>
      </c>
      <c r="J112" s="194">
        <v>11240</v>
      </c>
      <c r="K112" s="194">
        <v>4180</v>
      </c>
      <c r="L112" s="195">
        <v>7060</v>
      </c>
      <c r="M112" s="196">
        <v>5</v>
      </c>
      <c r="N112" s="197">
        <v>353</v>
      </c>
      <c r="O112" s="197">
        <v>6707</v>
      </c>
      <c r="P112" s="231" t="s">
        <v>21</v>
      </c>
    </row>
    <row r="113" spans="1:16">
      <c r="A113" s="340" t="str">
        <f t="shared" si="5"/>
        <v>438382</v>
      </c>
      <c r="B113" s="351">
        <f t="shared" si="6"/>
        <v>2</v>
      </c>
      <c r="C113" s="435">
        <v>43838</v>
      </c>
      <c r="D113" s="399"/>
      <c r="E113" s="400" t="s">
        <v>932</v>
      </c>
      <c r="F113" s="340" t="s">
        <v>713</v>
      </c>
      <c r="G113" s="401" t="s">
        <v>99</v>
      </c>
      <c r="H113" s="401" t="s">
        <v>813</v>
      </c>
      <c r="I113" s="401" t="s">
        <v>686</v>
      </c>
      <c r="J113" s="194">
        <v>12940</v>
      </c>
      <c r="K113" s="194">
        <v>3350</v>
      </c>
      <c r="L113" s="195">
        <v>9590</v>
      </c>
      <c r="M113" s="196">
        <v>5</v>
      </c>
      <c r="N113" s="197">
        <v>479.5</v>
      </c>
      <c r="O113" s="197">
        <v>9110.5</v>
      </c>
      <c r="P113" s="231" t="s">
        <v>21</v>
      </c>
    </row>
    <row r="114" spans="1:16">
      <c r="A114" s="340" t="str">
        <f t="shared" si="5"/>
        <v>438383</v>
      </c>
      <c r="B114" s="351">
        <f t="shared" si="6"/>
        <v>3</v>
      </c>
      <c r="C114" s="435">
        <v>43838</v>
      </c>
      <c r="D114" s="399" t="s">
        <v>884</v>
      </c>
      <c r="E114" s="400" t="s">
        <v>933</v>
      </c>
      <c r="F114" s="340" t="s">
        <v>722</v>
      </c>
      <c r="G114" s="401" t="s">
        <v>826</v>
      </c>
      <c r="H114" s="401" t="s">
        <v>827</v>
      </c>
      <c r="I114" s="401" t="s">
        <v>823</v>
      </c>
      <c r="J114" s="194">
        <v>7850</v>
      </c>
      <c r="K114" s="194">
        <v>4310</v>
      </c>
      <c r="L114" s="195">
        <v>3540</v>
      </c>
      <c r="M114" s="196">
        <v>5</v>
      </c>
      <c r="N114" s="197">
        <v>177</v>
      </c>
      <c r="O114" s="197">
        <v>3363</v>
      </c>
      <c r="P114" s="231" t="s">
        <v>21</v>
      </c>
    </row>
    <row r="115" spans="1:16">
      <c r="A115" s="340" t="str">
        <f t="shared" si="5"/>
        <v>438384</v>
      </c>
      <c r="B115" s="351">
        <f t="shared" si="6"/>
        <v>4</v>
      </c>
      <c r="C115" s="435">
        <v>43838</v>
      </c>
      <c r="D115" s="399" t="s">
        <v>934</v>
      </c>
      <c r="E115" s="400" t="s">
        <v>935</v>
      </c>
      <c r="F115" s="340" t="s">
        <v>936</v>
      </c>
      <c r="G115" s="401" t="s">
        <v>104</v>
      </c>
      <c r="H115" s="401" t="s">
        <v>732</v>
      </c>
      <c r="I115" s="401" t="s">
        <v>686</v>
      </c>
      <c r="J115" s="194">
        <v>6980</v>
      </c>
      <c r="K115" s="194">
        <v>3890</v>
      </c>
      <c r="L115" s="195">
        <v>3090</v>
      </c>
      <c r="M115" s="196">
        <v>6</v>
      </c>
      <c r="N115" s="197">
        <v>185.4</v>
      </c>
      <c r="O115" s="197">
        <v>2904.6</v>
      </c>
      <c r="P115" s="231" t="s">
        <v>69</v>
      </c>
    </row>
    <row r="116" spans="1:16">
      <c r="A116" s="340" t="str">
        <f t="shared" si="5"/>
        <v>438385</v>
      </c>
      <c r="B116" s="351">
        <f t="shared" si="6"/>
        <v>5</v>
      </c>
      <c r="C116" s="435">
        <v>43838</v>
      </c>
      <c r="D116" s="399" t="s">
        <v>921</v>
      </c>
      <c r="E116" s="400" t="s">
        <v>937</v>
      </c>
      <c r="F116" s="340" t="s">
        <v>938</v>
      </c>
      <c r="G116" s="401" t="s">
        <v>891</v>
      </c>
      <c r="H116" s="401" t="s">
        <v>697</v>
      </c>
      <c r="I116" s="401" t="s">
        <v>692</v>
      </c>
      <c r="J116" s="194">
        <v>9070</v>
      </c>
      <c r="K116" s="194">
        <v>3990</v>
      </c>
      <c r="L116" s="195">
        <v>5080</v>
      </c>
      <c r="M116" s="196">
        <v>6</v>
      </c>
      <c r="N116" s="197">
        <v>304.8</v>
      </c>
      <c r="O116" s="197">
        <v>4775.2</v>
      </c>
      <c r="P116" s="231" t="s">
        <v>69</v>
      </c>
    </row>
    <row r="117" spans="1:16">
      <c r="A117" s="340" t="str">
        <f t="shared" si="5"/>
        <v>438386</v>
      </c>
      <c r="B117" s="351">
        <f t="shared" si="6"/>
        <v>6</v>
      </c>
      <c r="C117" s="435">
        <v>43838</v>
      </c>
      <c r="D117" s="399"/>
      <c r="E117" s="400" t="s">
        <v>939</v>
      </c>
      <c r="F117" s="340" t="s">
        <v>938</v>
      </c>
      <c r="G117" s="401" t="s">
        <v>103</v>
      </c>
      <c r="H117" s="401" t="s">
        <v>836</v>
      </c>
      <c r="I117" s="401" t="s">
        <v>692</v>
      </c>
      <c r="J117" s="194">
        <v>8870</v>
      </c>
      <c r="K117" s="194">
        <v>3890</v>
      </c>
      <c r="L117" s="195">
        <v>4980</v>
      </c>
      <c r="M117" s="196">
        <v>6</v>
      </c>
      <c r="N117" s="197">
        <v>298.8</v>
      </c>
      <c r="O117" s="197">
        <v>4681.2</v>
      </c>
      <c r="P117" s="231" t="s">
        <v>69</v>
      </c>
    </row>
    <row r="118" spans="1:16">
      <c r="A118" s="340" t="str">
        <f t="shared" si="5"/>
        <v>438387</v>
      </c>
      <c r="B118" s="351">
        <f t="shared" si="6"/>
        <v>7</v>
      </c>
      <c r="C118" s="435">
        <v>43838</v>
      </c>
      <c r="D118" s="399"/>
      <c r="E118" s="400" t="s">
        <v>940</v>
      </c>
      <c r="F118" s="340" t="s">
        <v>938</v>
      </c>
      <c r="G118" s="401" t="s">
        <v>689</v>
      </c>
      <c r="H118" s="401" t="s">
        <v>695</v>
      </c>
      <c r="I118" s="401" t="s">
        <v>692</v>
      </c>
      <c r="J118" s="194">
        <v>8210</v>
      </c>
      <c r="K118" s="194">
        <v>3780</v>
      </c>
      <c r="L118" s="195">
        <v>4430</v>
      </c>
      <c r="M118" s="196">
        <v>6</v>
      </c>
      <c r="N118" s="197">
        <v>265.8</v>
      </c>
      <c r="O118" s="197">
        <v>4164.2</v>
      </c>
      <c r="P118" s="231" t="s">
        <v>69</v>
      </c>
    </row>
    <row r="119" spans="1:16">
      <c r="A119" s="340" t="str">
        <f t="shared" si="5"/>
        <v>438388</v>
      </c>
      <c r="B119" s="351">
        <f t="shared" si="6"/>
        <v>8</v>
      </c>
      <c r="C119" s="435">
        <v>43838</v>
      </c>
      <c r="D119" s="399"/>
      <c r="E119" s="400" t="s">
        <v>941</v>
      </c>
      <c r="F119" s="340" t="s">
        <v>938</v>
      </c>
      <c r="G119" s="401" t="s">
        <v>281</v>
      </c>
      <c r="H119" s="401" t="s">
        <v>833</v>
      </c>
      <c r="I119" s="401" t="s">
        <v>692</v>
      </c>
      <c r="J119" s="194">
        <v>6120</v>
      </c>
      <c r="K119" s="194">
        <v>3820</v>
      </c>
      <c r="L119" s="195">
        <v>2300</v>
      </c>
      <c r="M119" s="196">
        <v>6</v>
      </c>
      <c r="N119" s="197">
        <v>138</v>
      </c>
      <c r="O119" s="197">
        <v>2162</v>
      </c>
      <c r="P119" s="231" t="s">
        <v>69</v>
      </c>
    </row>
    <row r="120" spans="1:16">
      <c r="A120" s="340" t="str">
        <f t="shared" si="5"/>
        <v>438389</v>
      </c>
      <c r="B120" s="351">
        <f t="shared" si="6"/>
        <v>9</v>
      </c>
      <c r="C120" s="435">
        <v>43838</v>
      </c>
      <c r="D120" s="399"/>
      <c r="E120" s="400" t="s">
        <v>942</v>
      </c>
      <c r="F120" s="340" t="s">
        <v>943</v>
      </c>
      <c r="G120" s="401" t="s">
        <v>281</v>
      </c>
      <c r="H120" s="401" t="s">
        <v>833</v>
      </c>
      <c r="I120" s="401" t="s">
        <v>692</v>
      </c>
      <c r="J120" s="194">
        <v>7940</v>
      </c>
      <c r="K120" s="194">
        <v>3830</v>
      </c>
      <c r="L120" s="195">
        <v>4110</v>
      </c>
      <c r="M120" s="196">
        <v>6</v>
      </c>
      <c r="N120" s="197">
        <v>246.6</v>
      </c>
      <c r="O120" s="197">
        <v>3863.4</v>
      </c>
      <c r="P120" s="231" t="s">
        <v>69</v>
      </c>
    </row>
    <row r="121" spans="1:16">
      <c r="A121" s="340" t="str">
        <f t="shared" si="5"/>
        <v>4383810</v>
      </c>
      <c r="B121" s="351">
        <f t="shared" si="6"/>
        <v>10</v>
      </c>
      <c r="C121" s="435">
        <v>43838</v>
      </c>
      <c r="D121" s="399"/>
      <c r="E121" s="400" t="s">
        <v>944</v>
      </c>
      <c r="F121" s="340" t="s">
        <v>943</v>
      </c>
      <c r="G121" s="401" t="s">
        <v>736</v>
      </c>
      <c r="H121" s="401" t="s">
        <v>733</v>
      </c>
      <c r="I121" s="401" t="s">
        <v>692</v>
      </c>
      <c r="J121" s="194">
        <v>8690</v>
      </c>
      <c r="K121" s="194">
        <v>3880</v>
      </c>
      <c r="L121" s="195">
        <v>4810</v>
      </c>
      <c r="M121" s="196">
        <v>6</v>
      </c>
      <c r="N121" s="197">
        <v>288.59999999999997</v>
      </c>
      <c r="O121" s="197">
        <v>4521.3999999999996</v>
      </c>
      <c r="P121" s="231" t="s">
        <v>69</v>
      </c>
    </row>
    <row r="122" spans="1:16">
      <c r="A122" s="340" t="str">
        <f t="shared" si="5"/>
        <v>4383811</v>
      </c>
      <c r="B122" s="351">
        <f t="shared" si="6"/>
        <v>11</v>
      </c>
      <c r="C122" s="435">
        <v>43838</v>
      </c>
      <c r="D122" s="399"/>
      <c r="E122" s="400" t="s">
        <v>945</v>
      </c>
      <c r="F122" s="340" t="s">
        <v>943</v>
      </c>
      <c r="G122" s="401" t="s">
        <v>95</v>
      </c>
      <c r="H122" s="401" t="s">
        <v>735</v>
      </c>
      <c r="I122" s="401" t="s">
        <v>692</v>
      </c>
      <c r="J122" s="194">
        <v>8500</v>
      </c>
      <c r="K122" s="194">
        <v>3890</v>
      </c>
      <c r="L122" s="195">
        <v>4610</v>
      </c>
      <c r="M122" s="196">
        <v>6</v>
      </c>
      <c r="N122" s="197">
        <v>276.59999999999997</v>
      </c>
      <c r="O122" s="197">
        <v>4333.3999999999996</v>
      </c>
      <c r="P122" s="231" t="s">
        <v>69</v>
      </c>
    </row>
    <row r="123" spans="1:16">
      <c r="A123" s="340" t="str">
        <f t="shared" si="5"/>
        <v>4383812</v>
      </c>
      <c r="B123" s="351">
        <f t="shared" si="6"/>
        <v>12</v>
      </c>
      <c r="C123" s="435">
        <v>43838</v>
      </c>
      <c r="D123" s="399"/>
      <c r="E123" s="400" t="s">
        <v>946</v>
      </c>
      <c r="F123" s="340" t="s">
        <v>943</v>
      </c>
      <c r="G123" s="401" t="s">
        <v>891</v>
      </c>
      <c r="H123" s="401" t="s">
        <v>697</v>
      </c>
      <c r="I123" s="401" t="s">
        <v>692</v>
      </c>
      <c r="J123" s="194">
        <v>8110</v>
      </c>
      <c r="K123" s="194">
        <v>4000</v>
      </c>
      <c r="L123" s="195">
        <v>4110</v>
      </c>
      <c r="M123" s="196">
        <v>6</v>
      </c>
      <c r="N123" s="197">
        <v>246.6</v>
      </c>
      <c r="O123" s="197">
        <v>3863.4</v>
      </c>
      <c r="P123" s="231" t="s">
        <v>69</v>
      </c>
    </row>
    <row r="124" spans="1:16">
      <c r="A124" s="340" t="str">
        <f t="shared" si="5"/>
        <v>4383813</v>
      </c>
      <c r="B124" s="402">
        <f t="shared" si="6"/>
        <v>13</v>
      </c>
      <c r="C124" s="435">
        <v>43838</v>
      </c>
      <c r="D124" s="404"/>
      <c r="E124" s="405" t="s">
        <v>947</v>
      </c>
      <c r="F124" s="340" t="s">
        <v>943</v>
      </c>
      <c r="G124" s="406" t="s">
        <v>103</v>
      </c>
      <c r="H124" s="406" t="s">
        <v>836</v>
      </c>
      <c r="I124" s="406" t="s">
        <v>692</v>
      </c>
      <c r="J124" s="194">
        <v>7850</v>
      </c>
      <c r="K124" s="194">
        <v>3880</v>
      </c>
      <c r="L124" s="195">
        <v>3970</v>
      </c>
      <c r="M124" s="196">
        <v>6</v>
      </c>
      <c r="N124" s="197">
        <v>238.2</v>
      </c>
      <c r="O124" s="197">
        <v>3731.8</v>
      </c>
      <c r="P124" s="221" t="s">
        <v>69</v>
      </c>
    </row>
    <row r="125" spans="1:16">
      <c r="A125" s="340" t="str">
        <f t="shared" si="5"/>
        <v>438391</v>
      </c>
      <c r="B125" s="351">
        <f t="shared" si="6"/>
        <v>1</v>
      </c>
      <c r="C125" s="435">
        <v>43839</v>
      </c>
      <c r="D125" s="399" t="s">
        <v>921</v>
      </c>
      <c r="E125" s="400" t="s">
        <v>948</v>
      </c>
      <c r="F125" s="340" t="s">
        <v>713</v>
      </c>
      <c r="G125" s="401" t="s">
        <v>821</v>
      </c>
      <c r="H125" s="401" t="s">
        <v>822</v>
      </c>
      <c r="I125" s="401" t="s">
        <v>686</v>
      </c>
      <c r="J125" s="194">
        <v>10650</v>
      </c>
      <c r="K125" s="194">
        <v>4130</v>
      </c>
      <c r="L125" s="195">
        <v>6520</v>
      </c>
      <c r="M125" s="196">
        <v>5</v>
      </c>
      <c r="N125" s="197">
        <v>326</v>
      </c>
      <c r="O125" s="197">
        <v>6194</v>
      </c>
      <c r="P125" s="231" t="s">
        <v>21</v>
      </c>
    </row>
    <row r="126" spans="1:16">
      <c r="A126" s="340" t="str">
        <f t="shared" si="5"/>
        <v>438392</v>
      </c>
      <c r="B126" s="351">
        <f t="shared" si="6"/>
        <v>2</v>
      </c>
      <c r="C126" s="435">
        <v>43839</v>
      </c>
      <c r="D126" s="399" t="s">
        <v>921</v>
      </c>
      <c r="E126" s="400" t="s">
        <v>949</v>
      </c>
      <c r="F126" s="340" t="s">
        <v>722</v>
      </c>
      <c r="G126" s="401" t="s">
        <v>950</v>
      </c>
      <c r="H126" s="401" t="s">
        <v>951</v>
      </c>
      <c r="I126" s="401" t="s">
        <v>823</v>
      </c>
      <c r="J126" s="194">
        <v>3830</v>
      </c>
      <c r="K126" s="194">
        <v>1440</v>
      </c>
      <c r="L126" s="195">
        <v>2390</v>
      </c>
      <c r="M126" s="196">
        <v>5</v>
      </c>
      <c r="N126" s="197">
        <v>119.5</v>
      </c>
      <c r="O126" s="197">
        <v>2270.5</v>
      </c>
      <c r="P126" s="231" t="s">
        <v>21</v>
      </c>
    </row>
    <row r="127" spans="1:16">
      <c r="A127" s="340" t="str">
        <f t="shared" si="5"/>
        <v>438393</v>
      </c>
      <c r="B127" s="351">
        <f t="shared" si="6"/>
        <v>3</v>
      </c>
      <c r="C127" s="435">
        <v>43839</v>
      </c>
      <c r="D127" s="399" t="s">
        <v>952</v>
      </c>
      <c r="E127" s="400" t="s">
        <v>953</v>
      </c>
      <c r="F127" s="340" t="s">
        <v>737</v>
      </c>
      <c r="G127" s="401" t="s">
        <v>826</v>
      </c>
      <c r="H127" s="401" t="s">
        <v>827</v>
      </c>
      <c r="I127" s="401" t="s">
        <v>686</v>
      </c>
      <c r="J127" s="194">
        <v>8020</v>
      </c>
      <c r="K127" s="194">
        <v>4320</v>
      </c>
      <c r="L127" s="195">
        <v>3700</v>
      </c>
      <c r="M127" s="196">
        <v>5</v>
      </c>
      <c r="N127" s="197">
        <v>185</v>
      </c>
      <c r="O127" s="197">
        <v>3515</v>
      </c>
      <c r="P127" s="231" t="s">
        <v>22</v>
      </c>
    </row>
    <row r="128" spans="1:16">
      <c r="A128" s="340" t="str">
        <f t="shared" si="5"/>
        <v>438394</v>
      </c>
      <c r="B128" s="351">
        <f t="shared" si="6"/>
        <v>4</v>
      </c>
      <c r="C128" s="435">
        <v>43839</v>
      </c>
      <c r="D128" s="399"/>
      <c r="E128" s="400" t="s">
        <v>954</v>
      </c>
      <c r="F128" s="340" t="s">
        <v>775</v>
      </c>
      <c r="G128" s="401" t="s">
        <v>110</v>
      </c>
      <c r="H128" s="401" t="s">
        <v>691</v>
      </c>
      <c r="I128" s="401" t="s">
        <v>686</v>
      </c>
      <c r="J128" s="194">
        <v>8350</v>
      </c>
      <c r="K128" s="194">
        <v>3940</v>
      </c>
      <c r="L128" s="195">
        <v>4410</v>
      </c>
      <c r="M128" s="196">
        <v>6</v>
      </c>
      <c r="N128" s="197">
        <v>264.59999999999997</v>
      </c>
      <c r="O128" s="197">
        <v>4145.3999999999996</v>
      </c>
      <c r="P128" s="231" t="s">
        <v>69</v>
      </c>
    </row>
    <row r="129" spans="1:16">
      <c r="A129" s="340" t="str">
        <f t="shared" si="5"/>
        <v>438395</v>
      </c>
      <c r="B129" s="351">
        <f t="shared" si="6"/>
        <v>5</v>
      </c>
      <c r="C129" s="435">
        <v>43839</v>
      </c>
      <c r="D129" s="399" t="s">
        <v>921</v>
      </c>
      <c r="E129" s="400" t="s">
        <v>955</v>
      </c>
      <c r="F129" s="340" t="s">
        <v>956</v>
      </c>
      <c r="G129" s="401" t="s">
        <v>103</v>
      </c>
      <c r="H129" s="401" t="s">
        <v>836</v>
      </c>
      <c r="I129" s="401" t="s">
        <v>698</v>
      </c>
      <c r="J129" s="194">
        <v>8290</v>
      </c>
      <c r="K129" s="194">
        <v>3880</v>
      </c>
      <c r="L129" s="195">
        <v>4410</v>
      </c>
      <c r="M129" s="196">
        <v>6</v>
      </c>
      <c r="N129" s="197">
        <v>264.59999999999997</v>
      </c>
      <c r="O129" s="197">
        <v>4145.3999999999996</v>
      </c>
      <c r="P129" s="231" t="s">
        <v>69</v>
      </c>
    </row>
    <row r="130" spans="1:16">
      <c r="A130" s="340" t="str">
        <f t="shared" si="5"/>
        <v>438396</v>
      </c>
      <c r="B130" s="351">
        <f t="shared" si="6"/>
        <v>6</v>
      </c>
      <c r="C130" s="435">
        <v>43839</v>
      </c>
      <c r="D130" s="399"/>
      <c r="E130" s="400" t="s">
        <v>957</v>
      </c>
      <c r="F130" s="340" t="s">
        <v>956</v>
      </c>
      <c r="G130" s="401" t="s">
        <v>891</v>
      </c>
      <c r="H130" s="401" t="s">
        <v>697</v>
      </c>
      <c r="I130" s="401" t="s">
        <v>698</v>
      </c>
      <c r="J130" s="194">
        <v>8180</v>
      </c>
      <c r="K130" s="194">
        <v>4000</v>
      </c>
      <c r="L130" s="195">
        <v>4180</v>
      </c>
      <c r="M130" s="196">
        <v>6</v>
      </c>
      <c r="N130" s="197">
        <v>250.79999999999998</v>
      </c>
      <c r="O130" s="197">
        <v>3929.2</v>
      </c>
      <c r="P130" s="231" t="s">
        <v>69</v>
      </c>
    </row>
    <row r="131" spans="1:16">
      <c r="A131" s="340" t="str">
        <f t="shared" si="5"/>
        <v>438397</v>
      </c>
      <c r="B131" s="351">
        <f t="shared" si="6"/>
        <v>7</v>
      </c>
      <c r="C131" s="435">
        <v>43839</v>
      </c>
      <c r="D131" s="399"/>
      <c r="E131" s="400" t="s">
        <v>958</v>
      </c>
      <c r="F131" s="340" t="s">
        <v>956</v>
      </c>
      <c r="G131" s="401" t="s">
        <v>281</v>
      </c>
      <c r="H131" s="401" t="s">
        <v>833</v>
      </c>
      <c r="I131" s="401" t="s">
        <v>698</v>
      </c>
      <c r="J131" s="194">
        <v>7890</v>
      </c>
      <c r="K131" s="194">
        <v>3820</v>
      </c>
      <c r="L131" s="195">
        <v>4070</v>
      </c>
      <c r="M131" s="196">
        <v>6</v>
      </c>
      <c r="N131" s="197">
        <v>244.2</v>
      </c>
      <c r="O131" s="197">
        <v>3825.8</v>
      </c>
      <c r="P131" s="231" t="s">
        <v>69</v>
      </c>
    </row>
    <row r="132" spans="1:16">
      <c r="A132" s="340" t="str">
        <f t="shared" si="5"/>
        <v>438398</v>
      </c>
      <c r="B132" s="351">
        <f t="shared" si="6"/>
        <v>8</v>
      </c>
      <c r="C132" s="435">
        <v>43839</v>
      </c>
      <c r="D132" s="399"/>
      <c r="E132" s="400" t="s">
        <v>959</v>
      </c>
      <c r="F132" s="340" t="s">
        <v>956</v>
      </c>
      <c r="G132" s="401" t="s">
        <v>736</v>
      </c>
      <c r="H132" s="401" t="s">
        <v>733</v>
      </c>
      <c r="I132" s="401" t="s">
        <v>698</v>
      </c>
      <c r="J132" s="194">
        <v>8180</v>
      </c>
      <c r="K132" s="194">
        <v>3870</v>
      </c>
      <c r="L132" s="195">
        <v>4310</v>
      </c>
      <c r="M132" s="196">
        <v>6</v>
      </c>
      <c r="N132" s="197">
        <v>258.59999999999997</v>
      </c>
      <c r="O132" s="197">
        <v>4051.4</v>
      </c>
      <c r="P132" s="231" t="s">
        <v>69</v>
      </c>
    </row>
    <row r="133" spans="1:16">
      <c r="A133" s="340" t="str">
        <f t="shared" si="5"/>
        <v>438399</v>
      </c>
      <c r="B133" s="351">
        <f t="shared" si="6"/>
        <v>9</v>
      </c>
      <c r="C133" s="435">
        <v>43839</v>
      </c>
      <c r="D133" s="399"/>
      <c r="E133" s="400" t="s">
        <v>960</v>
      </c>
      <c r="F133" s="340" t="s">
        <v>956</v>
      </c>
      <c r="G133" s="401" t="s">
        <v>689</v>
      </c>
      <c r="H133" s="401" t="s">
        <v>695</v>
      </c>
      <c r="I133" s="401" t="s">
        <v>698</v>
      </c>
      <c r="J133" s="194">
        <v>7880</v>
      </c>
      <c r="K133" s="194">
        <v>3770</v>
      </c>
      <c r="L133" s="195">
        <v>4110</v>
      </c>
      <c r="M133" s="196">
        <v>6</v>
      </c>
      <c r="N133" s="197">
        <v>246.6</v>
      </c>
      <c r="O133" s="197">
        <v>3863.4</v>
      </c>
      <c r="P133" s="231" t="s">
        <v>69</v>
      </c>
    </row>
    <row r="134" spans="1:16">
      <c r="A134" s="340" t="str">
        <f t="shared" si="5"/>
        <v>4383910</v>
      </c>
      <c r="B134" s="351">
        <f t="shared" si="6"/>
        <v>10</v>
      </c>
      <c r="C134" s="435">
        <v>43839</v>
      </c>
      <c r="D134" s="399" t="s">
        <v>934</v>
      </c>
      <c r="E134" s="400" t="s">
        <v>961</v>
      </c>
      <c r="F134" s="340" t="s">
        <v>903</v>
      </c>
      <c r="G134" s="401" t="s">
        <v>110</v>
      </c>
      <c r="H134" s="401" t="s">
        <v>691</v>
      </c>
      <c r="I134" s="401" t="s">
        <v>692</v>
      </c>
      <c r="J134" s="194">
        <v>6060</v>
      </c>
      <c r="K134" s="194">
        <v>3940</v>
      </c>
      <c r="L134" s="195">
        <v>2120</v>
      </c>
      <c r="M134" s="196">
        <v>6</v>
      </c>
      <c r="N134" s="197">
        <v>127.19999999999999</v>
      </c>
      <c r="O134" s="197">
        <v>1992.8</v>
      </c>
      <c r="P134" s="231" t="s">
        <v>30</v>
      </c>
    </row>
    <row r="135" spans="1:16">
      <c r="A135" s="340" t="str">
        <f t="shared" si="5"/>
        <v>4383911</v>
      </c>
      <c r="B135" s="351">
        <f t="shared" si="6"/>
        <v>11</v>
      </c>
      <c r="C135" s="435">
        <v>43839</v>
      </c>
      <c r="D135" s="399"/>
      <c r="E135" s="400" t="s">
        <v>962</v>
      </c>
      <c r="F135" s="340" t="s">
        <v>956</v>
      </c>
      <c r="G135" s="401" t="s">
        <v>105</v>
      </c>
      <c r="H135" s="401" t="s">
        <v>734</v>
      </c>
      <c r="I135" s="401" t="s">
        <v>698</v>
      </c>
      <c r="J135" s="194">
        <v>8310</v>
      </c>
      <c r="K135" s="194">
        <v>3910</v>
      </c>
      <c r="L135" s="195">
        <v>4400</v>
      </c>
      <c r="M135" s="196">
        <v>6</v>
      </c>
      <c r="N135" s="197">
        <v>264</v>
      </c>
      <c r="O135" s="197">
        <v>4136</v>
      </c>
      <c r="P135" s="231" t="s">
        <v>30</v>
      </c>
    </row>
    <row r="136" spans="1:16">
      <c r="A136" s="340" t="str">
        <f t="shared" si="5"/>
        <v>4383912</v>
      </c>
      <c r="B136" s="351">
        <f t="shared" si="6"/>
        <v>12</v>
      </c>
      <c r="C136" s="435">
        <v>43839</v>
      </c>
      <c r="D136" s="399"/>
      <c r="E136" s="400" t="s">
        <v>963</v>
      </c>
      <c r="F136" s="340" t="s">
        <v>956</v>
      </c>
      <c r="G136" s="401" t="s">
        <v>95</v>
      </c>
      <c r="H136" s="401" t="s">
        <v>735</v>
      </c>
      <c r="I136" s="401" t="s">
        <v>698</v>
      </c>
      <c r="J136" s="194">
        <v>8060</v>
      </c>
      <c r="K136" s="194">
        <v>3890</v>
      </c>
      <c r="L136" s="195">
        <v>4170</v>
      </c>
      <c r="M136" s="196">
        <v>6</v>
      </c>
      <c r="N136" s="197">
        <v>250.2</v>
      </c>
      <c r="O136" s="197">
        <v>3919.8</v>
      </c>
      <c r="P136" s="231" t="s">
        <v>30</v>
      </c>
    </row>
    <row r="137" spans="1:16">
      <c r="A137" s="340" t="str">
        <f t="shared" si="5"/>
        <v>4383913</v>
      </c>
      <c r="B137" s="351">
        <f t="shared" si="6"/>
        <v>13</v>
      </c>
      <c r="C137" s="435">
        <v>43839</v>
      </c>
      <c r="D137" s="399"/>
      <c r="E137" s="400" t="s">
        <v>964</v>
      </c>
      <c r="F137" s="340" t="s">
        <v>956</v>
      </c>
      <c r="G137" s="401" t="s">
        <v>281</v>
      </c>
      <c r="H137" s="401" t="s">
        <v>833</v>
      </c>
      <c r="I137" s="401" t="s">
        <v>698</v>
      </c>
      <c r="J137" s="194">
        <v>7660</v>
      </c>
      <c r="K137" s="194">
        <v>3820</v>
      </c>
      <c r="L137" s="195">
        <v>3840</v>
      </c>
      <c r="M137" s="196">
        <v>6</v>
      </c>
      <c r="N137" s="197">
        <v>230.39999999999998</v>
      </c>
      <c r="O137" s="197">
        <v>3609.6</v>
      </c>
      <c r="P137" s="231" t="s">
        <v>30</v>
      </c>
    </row>
    <row r="138" spans="1:16">
      <c r="A138" s="340" t="str">
        <f t="shared" si="5"/>
        <v>4383914</v>
      </c>
      <c r="B138" s="351">
        <f t="shared" si="6"/>
        <v>14</v>
      </c>
      <c r="C138" s="435">
        <v>43839</v>
      </c>
      <c r="D138" s="399"/>
      <c r="E138" s="400" t="s">
        <v>965</v>
      </c>
      <c r="F138" s="340" t="s">
        <v>956</v>
      </c>
      <c r="G138" s="401" t="s">
        <v>736</v>
      </c>
      <c r="H138" s="401" t="s">
        <v>733</v>
      </c>
      <c r="I138" s="401" t="s">
        <v>698</v>
      </c>
      <c r="J138" s="194">
        <v>8230</v>
      </c>
      <c r="K138" s="194">
        <v>3870</v>
      </c>
      <c r="L138" s="195">
        <v>4360</v>
      </c>
      <c r="M138" s="196">
        <v>6</v>
      </c>
      <c r="N138" s="197">
        <v>261.59999999999997</v>
      </c>
      <c r="O138" s="197">
        <v>4098.3999999999996</v>
      </c>
      <c r="P138" s="231" t="s">
        <v>30</v>
      </c>
    </row>
    <row r="139" spans="1:16">
      <c r="A139" s="340" t="str">
        <f t="shared" si="5"/>
        <v>4383915</v>
      </c>
      <c r="B139" s="351">
        <f t="shared" si="6"/>
        <v>15</v>
      </c>
      <c r="C139" s="435">
        <v>43839</v>
      </c>
      <c r="D139" s="399"/>
      <c r="E139" s="400" t="s">
        <v>966</v>
      </c>
      <c r="F139" s="340" t="s">
        <v>956</v>
      </c>
      <c r="G139" s="401" t="s">
        <v>689</v>
      </c>
      <c r="H139" s="401" t="s">
        <v>695</v>
      </c>
      <c r="I139" s="401" t="s">
        <v>698</v>
      </c>
      <c r="J139" s="194">
        <v>7830</v>
      </c>
      <c r="K139" s="194">
        <v>3780</v>
      </c>
      <c r="L139" s="195">
        <v>4050</v>
      </c>
      <c r="M139" s="196">
        <v>6</v>
      </c>
      <c r="N139" s="197">
        <v>243</v>
      </c>
      <c r="O139" s="197">
        <v>3807</v>
      </c>
      <c r="P139" s="231" t="s">
        <v>30</v>
      </c>
    </row>
    <row r="140" spans="1:16">
      <c r="A140" s="340" t="str">
        <f t="shared" si="5"/>
        <v>4383916</v>
      </c>
      <c r="B140" s="351">
        <f t="shared" si="6"/>
        <v>16</v>
      </c>
      <c r="C140" s="435">
        <v>43839</v>
      </c>
      <c r="D140" s="399"/>
      <c r="E140" s="400" t="s">
        <v>967</v>
      </c>
      <c r="F140" s="340" t="s">
        <v>956</v>
      </c>
      <c r="G140" s="401" t="s">
        <v>103</v>
      </c>
      <c r="H140" s="401" t="s">
        <v>836</v>
      </c>
      <c r="I140" s="401" t="s">
        <v>698</v>
      </c>
      <c r="J140" s="194">
        <v>8250</v>
      </c>
      <c r="K140" s="194">
        <v>3880</v>
      </c>
      <c r="L140" s="195">
        <v>4370</v>
      </c>
      <c r="M140" s="196">
        <v>6</v>
      </c>
      <c r="N140" s="197">
        <v>262.2</v>
      </c>
      <c r="O140" s="197">
        <v>4107.8</v>
      </c>
      <c r="P140" s="231" t="s">
        <v>30</v>
      </c>
    </row>
    <row r="141" spans="1:16">
      <c r="A141" s="340" t="str">
        <f t="shared" si="5"/>
        <v>4383917</v>
      </c>
      <c r="B141" s="351">
        <f t="shared" si="6"/>
        <v>17</v>
      </c>
      <c r="C141" s="435">
        <v>43839</v>
      </c>
      <c r="D141" s="399"/>
      <c r="E141" s="400" t="s">
        <v>968</v>
      </c>
      <c r="F141" s="340" t="s">
        <v>956</v>
      </c>
      <c r="G141" s="401" t="s">
        <v>95</v>
      </c>
      <c r="H141" s="401" t="s">
        <v>735</v>
      </c>
      <c r="I141" s="401" t="s">
        <v>698</v>
      </c>
      <c r="J141" s="194">
        <v>8250</v>
      </c>
      <c r="K141" s="194">
        <v>3900</v>
      </c>
      <c r="L141" s="195">
        <v>4350</v>
      </c>
      <c r="M141" s="196">
        <v>6</v>
      </c>
      <c r="N141" s="197">
        <v>261</v>
      </c>
      <c r="O141" s="197">
        <v>4089</v>
      </c>
      <c r="P141" s="231" t="s">
        <v>30</v>
      </c>
    </row>
    <row r="142" spans="1:16">
      <c r="A142" s="340" t="str">
        <f t="shared" si="5"/>
        <v>4383918</v>
      </c>
      <c r="B142" s="351">
        <f t="shared" si="6"/>
        <v>18</v>
      </c>
      <c r="C142" s="435">
        <v>43839</v>
      </c>
      <c r="D142" s="399"/>
      <c r="E142" s="400" t="s">
        <v>969</v>
      </c>
      <c r="F142" s="340" t="s">
        <v>956</v>
      </c>
      <c r="G142" s="401" t="s">
        <v>281</v>
      </c>
      <c r="H142" s="401" t="s">
        <v>833</v>
      </c>
      <c r="I142" s="401" t="s">
        <v>698</v>
      </c>
      <c r="J142" s="194">
        <v>8130</v>
      </c>
      <c r="K142" s="194">
        <v>3820</v>
      </c>
      <c r="L142" s="195">
        <v>4310</v>
      </c>
      <c r="M142" s="196">
        <v>6</v>
      </c>
      <c r="N142" s="197">
        <v>258.59999999999997</v>
      </c>
      <c r="O142" s="197">
        <v>4051.4</v>
      </c>
      <c r="P142" s="231" t="s">
        <v>30</v>
      </c>
    </row>
    <row r="143" spans="1:16">
      <c r="A143" s="340" t="str">
        <f t="shared" si="5"/>
        <v>4383919</v>
      </c>
      <c r="B143" s="351">
        <f t="shared" si="6"/>
        <v>19</v>
      </c>
      <c r="C143" s="435">
        <v>43839</v>
      </c>
      <c r="D143" s="399"/>
      <c r="E143" s="400" t="s">
        <v>970</v>
      </c>
      <c r="F143" s="340" t="s">
        <v>956</v>
      </c>
      <c r="G143" s="401" t="s">
        <v>736</v>
      </c>
      <c r="H143" s="401" t="s">
        <v>733</v>
      </c>
      <c r="I143" s="401" t="s">
        <v>698</v>
      </c>
      <c r="J143" s="194">
        <v>8420</v>
      </c>
      <c r="K143" s="194">
        <v>3870</v>
      </c>
      <c r="L143" s="195">
        <v>4550</v>
      </c>
      <c r="M143" s="196">
        <v>6</v>
      </c>
      <c r="N143" s="197">
        <v>273</v>
      </c>
      <c r="O143" s="197">
        <v>4277</v>
      </c>
      <c r="P143" s="231" t="s">
        <v>30</v>
      </c>
    </row>
    <row r="144" spans="1:16">
      <c r="A144" s="340" t="str">
        <f t="shared" si="5"/>
        <v>4383920</v>
      </c>
      <c r="B144" s="351">
        <f t="shared" si="6"/>
        <v>20</v>
      </c>
      <c r="C144" s="435">
        <v>43839</v>
      </c>
      <c r="D144" s="399"/>
      <c r="E144" s="400" t="s">
        <v>971</v>
      </c>
      <c r="F144" s="340" t="s">
        <v>956</v>
      </c>
      <c r="G144" s="401" t="s">
        <v>689</v>
      </c>
      <c r="H144" s="401" t="s">
        <v>695</v>
      </c>
      <c r="I144" s="401" t="s">
        <v>698</v>
      </c>
      <c r="J144" s="194">
        <v>8040</v>
      </c>
      <c r="K144" s="194">
        <v>3770</v>
      </c>
      <c r="L144" s="195">
        <v>4270</v>
      </c>
      <c r="M144" s="196">
        <v>6</v>
      </c>
      <c r="N144" s="197">
        <v>256.2</v>
      </c>
      <c r="O144" s="197">
        <v>4013.8</v>
      </c>
      <c r="P144" s="231" t="s">
        <v>30</v>
      </c>
    </row>
    <row r="145" spans="1:16">
      <c r="A145" s="340" t="str">
        <f t="shared" si="5"/>
        <v>4383921</v>
      </c>
      <c r="B145" s="351">
        <f t="shared" si="6"/>
        <v>21</v>
      </c>
      <c r="C145" s="435">
        <v>43839</v>
      </c>
      <c r="D145" s="399"/>
      <c r="E145" s="400" t="s">
        <v>972</v>
      </c>
      <c r="F145" s="340" t="s">
        <v>956</v>
      </c>
      <c r="G145" s="401" t="s">
        <v>281</v>
      </c>
      <c r="H145" s="401" t="s">
        <v>833</v>
      </c>
      <c r="I145" s="401" t="s">
        <v>698</v>
      </c>
      <c r="J145" s="194">
        <v>8130</v>
      </c>
      <c r="K145" s="194">
        <v>3820</v>
      </c>
      <c r="L145" s="195">
        <v>4310</v>
      </c>
      <c r="M145" s="196">
        <v>6</v>
      </c>
      <c r="N145" s="197">
        <v>258.59999999999997</v>
      </c>
      <c r="O145" s="197">
        <v>4051.4</v>
      </c>
      <c r="P145" s="231" t="s">
        <v>30</v>
      </c>
    </row>
    <row r="146" spans="1:16">
      <c r="A146" s="340" t="str">
        <f t="shared" si="5"/>
        <v>4383922</v>
      </c>
      <c r="B146" s="351">
        <f t="shared" si="6"/>
        <v>22</v>
      </c>
      <c r="C146" s="435">
        <v>43839</v>
      </c>
      <c r="D146" s="399"/>
      <c r="E146" s="400" t="s">
        <v>973</v>
      </c>
      <c r="F146" s="340" t="s">
        <v>956</v>
      </c>
      <c r="G146" s="401" t="s">
        <v>736</v>
      </c>
      <c r="H146" s="401" t="s">
        <v>733</v>
      </c>
      <c r="I146" s="401" t="s">
        <v>698</v>
      </c>
      <c r="J146" s="194">
        <v>8090</v>
      </c>
      <c r="K146" s="194">
        <v>3870</v>
      </c>
      <c r="L146" s="195">
        <v>4220</v>
      </c>
      <c r="M146" s="196">
        <v>6</v>
      </c>
      <c r="N146" s="197">
        <v>253.2</v>
      </c>
      <c r="O146" s="197">
        <v>3966.8</v>
      </c>
      <c r="P146" s="231" t="s">
        <v>30</v>
      </c>
    </row>
    <row r="147" spans="1:16">
      <c r="A147" s="340" t="str">
        <f t="shared" si="5"/>
        <v>4383923</v>
      </c>
      <c r="B147" s="351">
        <f t="shared" si="6"/>
        <v>23</v>
      </c>
      <c r="C147" s="435">
        <v>43839</v>
      </c>
      <c r="D147" s="399"/>
      <c r="E147" s="400" t="s">
        <v>974</v>
      </c>
      <c r="F147" s="340" t="s">
        <v>956</v>
      </c>
      <c r="G147" s="401" t="s">
        <v>95</v>
      </c>
      <c r="H147" s="401" t="s">
        <v>735</v>
      </c>
      <c r="I147" s="401" t="s">
        <v>698</v>
      </c>
      <c r="J147" s="194">
        <v>7970</v>
      </c>
      <c r="K147" s="194">
        <v>3890</v>
      </c>
      <c r="L147" s="195">
        <v>4080</v>
      </c>
      <c r="M147" s="196">
        <v>6</v>
      </c>
      <c r="N147" s="197">
        <v>244.79999999999998</v>
      </c>
      <c r="O147" s="197">
        <v>3835.2</v>
      </c>
      <c r="P147" s="231" t="s">
        <v>30</v>
      </c>
    </row>
    <row r="148" spans="1:16">
      <c r="A148" s="340" t="str">
        <f t="shared" si="5"/>
        <v>4383924</v>
      </c>
      <c r="B148" s="351">
        <f t="shared" si="6"/>
        <v>24</v>
      </c>
      <c r="C148" s="435">
        <v>43839</v>
      </c>
      <c r="D148" s="399"/>
      <c r="E148" s="400" t="s">
        <v>975</v>
      </c>
      <c r="F148" s="340" t="s">
        <v>956</v>
      </c>
      <c r="G148" s="401" t="s">
        <v>689</v>
      </c>
      <c r="H148" s="401" t="s">
        <v>695</v>
      </c>
      <c r="I148" s="401" t="s">
        <v>698</v>
      </c>
      <c r="J148" s="194">
        <v>5060</v>
      </c>
      <c r="K148" s="194">
        <v>3770</v>
      </c>
      <c r="L148" s="195">
        <v>1290</v>
      </c>
      <c r="M148" s="196">
        <v>6</v>
      </c>
      <c r="N148" s="197">
        <v>77.399999999999991</v>
      </c>
      <c r="O148" s="197">
        <v>1212.5999999999999</v>
      </c>
      <c r="P148" s="231" t="s">
        <v>30</v>
      </c>
    </row>
    <row r="149" spans="1:16">
      <c r="A149" s="340" t="str">
        <f t="shared" si="5"/>
        <v>4383925</v>
      </c>
      <c r="B149" s="351">
        <f t="shared" si="6"/>
        <v>25</v>
      </c>
      <c r="C149" s="435">
        <v>43839</v>
      </c>
      <c r="D149" s="399" t="s">
        <v>687</v>
      </c>
      <c r="E149" s="400" t="s">
        <v>976</v>
      </c>
      <c r="F149" s="340" t="s">
        <v>977</v>
      </c>
      <c r="G149" s="401" t="s">
        <v>103</v>
      </c>
      <c r="H149" s="401" t="s">
        <v>836</v>
      </c>
      <c r="I149" s="401" t="s">
        <v>978</v>
      </c>
      <c r="J149" s="194">
        <v>9000</v>
      </c>
      <c r="K149" s="194">
        <v>3890</v>
      </c>
      <c r="L149" s="195">
        <v>5110</v>
      </c>
      <c r="M149" s="196">
        <v>6</v>
      </c>
      <c r="N149" s="197">
        <v>306.59999999999997</v>
      </c>
      <c r="O149" s="197">
        <v>4803.3999999999996</v>
      </c>
      <c r="P149" s="231" t="s">
        <v>30</v>
      </c>
    </row>
    <row r="150" spans="1:16">
      <c r="A150" s="340" t="str">
        <f t="shared" si="5"/>
        <v>4383926</v>
      </c>
      <c r="B150" s="351">
        <f t="shared" si="6"/>
        <v>26</v>
      </c>
      <c r="C150" s="435">
        <v>43839</v>
      </c>
      <c r="D150" s="399"/>
      <c r="E150" s="400" t="s">
        <v>979</v>
      </c>
      <c r="F150" s="340" t="s">
        <v>977</v>
      </c>
      <c r="G150" s="401" t="s">
        <v>891</v>
      </c>
      <c r="H150" s="401" t="s">
        <v>697</v>
      </c>
      <c r="I150" s="401" t="s">
        <v>978</v>
      </c>
      <c r="J150" s="194">
        <v>8500</v>
      </c>
      <c r="K150" s="194">
        <v>4000</v>
      </c>
      <c r="L150" s="195">
        <v>4500</v>
      </c>
      <c r="M150" s="196">
        <v>6</v>
      </c>
      <c r="N150" s="197">
        <v>270</v>
      </c>
      <c r="O150" s="197">
        <v>4230</v>
      </c>
      <c r="P150" s="231" t="s">
        <v>30</v>
      </c>
    </row>
    <row r="151" spans="1:16">
      <c r="A151" s="340" t="str">
        <f t="shared" si="5"/>
        <v>4383927</v>
      </c>
      <c r="B151" s="351">
        <f t="shared" si="6"/>
        <v>27</v>
      </c>
      <c r="C151" s="435">
        <v>43839</v>
      </c>
      <c r="D151" s="399"/>
      <c r="E151" s="400" t="s">
        <v>980</v>
      </c>
      <c r="F151" s="340" t="s">
        <v>977</v>
      </c>
      <c r="G151" s="401" t="s">
        <v>105</v>
      </c>
      <c r="H151" s="401" t="s">
        <v>734</v>
      </c>
      <c r="I151" s="401" t="s">
        <v>978</v>
      </c>
      <c r="J151" s="194">
        <v>8580</v>
      </c>
      <c r="K151" s="194">
        <v>3910</v>
      </c>
      <c r="L151" s="195">
        <v>4670</v>
      </c>
      <c r="M151" s="196">
        <v>6</v>
      </c>
      <c r="N151" s="197">
        <v>280.2</v>
      </c>
      <c r="O151" s="197">
        <v>4389.8</v>
      </c>
      <c r="P151" s="231" t="s">
        <v>30</v>
      </c>
    </row>
    <row r="152" spans="1:16">
      <c r="A152" s="340" t="str">
        <f t="shared" si="5"/>
        <v>4383928</v>
      </c>
      <c r="B152" s="351">
        <f t="shared" si="6"/>
        <v>28</v>
      </c>
      <c r="C152" s="435">
        <v>43839</v>
      </c>
      <c r="D152" s="399"/>
      <c r="E152" s="400" t="s">
        <v>981</v>
      </c>
      <c r="F152" s="340" t="s">
        <v>977</v>
      </c>
      <c r="G152" s="401" t="s">
        <v>281</v>
      </c>
      <c r="H152" s="401" t="s">
        <v>833</v>
      </c>
      <c r="I152" s="401" t="s">
        <v>978</v>
      </c>
      <c r="J152" s="194">
        <v>8360</v>
      </c>
      <c r="K152" s="194">
        <v>3820</v>
      </c>
      <c r="L152" s="195">
        <v>4540</v>
      </c>
      <c r="M152" s="196">
        <v>6</v>
      </c>
      <c r="N152" s="197">
        <v>272.39999999999998</v>
      </c>
      <c r="O152" s="197">
        <v>4267.6000000000004</v>
      </c>
      <c r="P152" s="231" t="s">
        <v>30</v>
      </c>
    </row>
    <row r="153" spans="1:16">
      <c r="A153" s="340" t="str">
        <f t="shared" si="5"/>
        <v>4383929</v>
      </c>
      <c r="B153" s="402">
        <f t="shared" si="6"/>
        <v>29</v>
      </c>
      <c r="C153" s="435">
        <v>43839</v>
      </c>
      <c r="D153" s="404"/>
      <c r="E153" s="405" t="s">
        <v>982</v>
      </c>
      <c r="F153" s="340" t="s">
        <v>977</v>
      </c>
      <c r="G153" s="406" t="s">
        <v>736</v>
      </c>
      <c r="H153" s="406" t="s">
        <v>733</v>
      </c>
      <c r="I153" s="406" t="s">
        <v>978</v>
      </c>
      <c r="J153" s="194">
        <v>8620</v>
      </c>
      <c r="K153" s="194">
        <v>3870</v>
      </c>
      <c r="L153" s="195">
        <v>4750</v>
      </c>
      <c r="M153" s="196">
        <v>6</v>
      </c>
      <c r="N153" s="197">
        <v>285</v>
      </c>
      <c r="O153" s="197">
        <v>4465</v>
      </c>
      <c r="P153" s="221" t="s">
        <v>30</v>
      </c>
    </row>
    <row r="154" spans="1:16">
      <c r="A154" s="340" t="str">
        <f t="shared" si="5"/>
        <v>438401</v>
      </c>
      <c r="B154" s="351">
        <f t="shared" si="6"/>
        <v>1</v>
      </c>
      <c r="C154" s="435">
        <v>43840</v>
      </c>
      <c r="D154" s="399" t="s">
        <v>934</v>
      </c>
      <c r="E154" s="400" t="s">
        <v>983</v>
      </c>
      <c r="F154" s="340" t="s">
        <v>713</v>
      </c>
      <c r="G154" s="401" t="s">
        <v>98</v>
      </c>
      <c r="H154" s="401" t="s">
        <v>811</v>
      </c>
      <c r="I154" s="401" t="s">
        <v>686</v>
      </c>
      <c r="J154" s="194">
        <v>8430</v>
      </c>
      <c r="K154" s="194">
        <v>3240</v>
      </c>
      <c r="L154" s="195">
        <v>5190</v>
      </c>
      <c r="M154" s="196">
        <v>5</v>
      </c>
      <c r="N154" s="197">
        <v>259.5</v>
      </c>
      <c r="O154" s="197">
        <v>4930.5</v>
      </c>
      <c r="P154" s="231" t="s">
        <v>21</v>
      </c>
    </row>
    <row r="155" spans="1:16">
      <c r="A155" s="340" t="str">
        <f t="shared" si="5"/>
        <v>438402</v>
      </c>
      <c r="B155" s="351">
        <f t="shared" si="6"/>
        <v>2</v>
      </c>
      <c r="C155" s="435">
        <v>43840</v>
      </c>
      <c r="D155" s="399"/>
      <c r="E155" s="400" t="s">
        <v>984</v>
      </c>
      <c r="F155" s="340" t="s">
        <v>713</v>
      </c>
      <c r="G155" s="401" t="s">
        <v>815</v>
      </c>
      <c r="H155" s="401" t="s">
        <v>816</v>
      </c>
      <c r="I155" s="401" t="s">
        <v>686</v>
      </c>
      <c r="J155" s="194">
        <v>10090</v>
      </c>
      <c r="K155" s="194">
        <v>4300</v>
      </c>
      <c r="L155" s="195">
        <v>5790</v>
      </c>
      <c r="M155" s="196">
        <v>5</v>
      </c>
      <c r="N155" s="197">
        <v>289.5</v>
      </c>
      <c r="O155" s="197">
        <v>5500.5</v>
      </c>
      <c r="P155" s="231" t="s">
        <v>21</v>
      </c>
    </row>
    <row r="156" spans="1:16">
      <c r="A156" s="340" t="str">
        <f t="shared" si="5"/>
        <v>438403</v>
      </c>
      <c r="B156" s="402">
        <f t="shared" si="6"/>
        <v>3</v>
      </c>
      <c r="C156" s="435">
        <v>43840</v>
      </c>
      <c r="D156" s="404" t="s">
        <v>934</v>
      </c>
      <c r="E156" s="405" t="s">
        <v>985</v>
      </c>
      <c r="F156" s="340" t="s">
        <v>722</v>
      </c>
      <c r="G156" s="406" t="s">
        <v>826</v>
      </c>
      <c r="H156" s="406" t="s">
        <v>827</v>
      </c>
      <c r="I156" s="406" t="s">
        <v>823</v>
      </c>
      <c r="J156" s="194">
        <v>7850</v>
      </c>
      <c r="K156" s="194">
        <v>4330</v>
      </c>
      <c r="L156" s="195">
        <v>3520</v>
      </c>
      <c r="M156" s="196">
        <v>5</v>
      </c>
      <c r="N156" s="197">
        <v>176</v>
      </c>
      <c r="O156" s="197">
        <v>3344</v>
      </c>
      <c r="P156" s="221" t="s">
        <v>21</v>
      </c>
    </row>
    <row r="157" spans="1:16">
      <c r="A157" s="340" t="str">
        <f t="shared" si="5"/>
        <v>438411</v>
      </c>
      <c r="B157" s="351">
        <f t="shared" si="6"/>
        <v>1</v>
      </c>
      <c r="C157" s="435">
        <v>43841</v>
      </c>
      <c r="D157" s="399" t="s">
        <v>952</v>
      </c>
      <c r="E157" s="400" t="s">
        <v>986</v>
      </c>
      <c r="F157" s="340" t="s">
        <v>713</v>
      </c>
      <c r="G157" s="401" t="s">
        <v>99</v>
      </c>
      <c r="H157" s="401" t="s">
        <v>813</v>
      </c>
      <c r="I157" s="401" t="s">
        <v>686</v>
      </c>
      <c r="J157" s="194">
        <v>11630</v>
      </c>
      <c r="K157" s="194">
        <v>3430</v>
      </c>
      <c r="L157" s="195">
        <v>8200</v>
      </c>
      <c r="M157" s="196">
        <v>5</v>
      </c>
      <c r="N157" s="197">
        <v>410</v>
      </c>
      <c r="O157" s="197">
        <v>7790</v>
      </c>
      <c r="P157" s="231" t="s">
        <v>21</v>
      </c>
    </row>
    <row r="158" spans="1:16">
      <c r="A158" s="340" t="str">
        <f t="shared" si="5"/>
        <v>438412</v>
      </c>
      <c r="B158" s="351">
        <f t="shared" si="6"/>
        <v>2</v>
      </c>
      <c r="C158" s="435">
        <v>43841</v>
      </c>
      <c r="D158" s="399"/>
      <c r="E158" s="400" t="s">
        <v>987</v>
      </c>
      <c r="F158" s="340" t="s">
        <v>713</v>
      </c>
      <c r="G158" s="401" t="s">
        <v>988</v>
      </c>
      <c r="H158" s="401" t="s">
        <v>875</v>
      </c>
      <c r="I158" s="401" t="s">
        <v>686</v>
      </c>
      <c r="J158" s="194">
        <v>9320</v>
      </c>
      <c r="K158" s="194">
        <v>4710</v>
      </c>
      <c r="L158" s="195">
        <v>4610</v>
      </c>
      <c r="M158" s="196">
        <v>5</v>
      </c>
      <c r="N158" s="197">
        <v>230.5</v>
      </c>
      <c r="O158" s="197">
        <v>4379.5</v>
      </c>
      <c r="P158" s="231" t="s">
        <v>21</v>
      </c>
    </row>
    <row r="159" spans="1:16">
      <c r="A159" s="340" t="str">
        <f t="shared" si="5"/>
        <v>438413</v>
      </c>
      <c r="B159" s="351">
        <f t="shared" si="6"/>
        <v>3</v>
      </c>
      <c r="C159" s="435">
        <v>43841</v>
      </c>
      <c r="D159" s="399" t="s">
        <v>989</v>
      </c>
      <c r="E159" s="400" t="s">
        <v>990</v>
      </c>
      <c r="F159" s="340" t="s">
        <v>775</v>
      </c>
      <c r="G159" s="401" t="s">
        <v>95</v>
      </c>
      <c r="H159" s="401" t="s">
        <v>735</v>
      </c>
      <c r="I159" s="401" t="s">
        <v>686</v>
      </c>
      <c r="J159" s="194">
        <v>7900</v>
      </c>
      <c r="K159" s="194">
        <v>3890</v>
      </c>
      <c r="L159" s="195">
        <v>4010</v>
      </c>
      <c r="M159" s="196">
        <v>6</v>
      </c>
      <c r="N159" s="197">
        <v>240.6</v>
      </c>
      <c r="O159" s="197">
        <v>3769.4</v>
      </c>
      <c r="P159" s="231" t="s">
        <v>69</v>
      </c>
    </row>
    <row r="160" spans="1:16">
      <c r="A160" s="340" t="str">
        <f t="shared" si="5"/>
        <v>438414</v>
      </c>
      <c r="B160" s="351">
        <f t="shared" si="6"/>
        <v>4</v>
      </c>
      <c r="C160" s="435">
        <v>43841</v>
      </c>
      <c r="D160" s="399"/>
      <c r="E160" s="400" t="s">
        <v>991</v>
      </c>
      <c r="F160" s="340" t="s">
        <v>866</v>
      </c>
      <c r="G160" s="401" t="s">
        <v>110</v>
      </c>
      <c r="H160" s="401" t="s">
        <v>691</v>
      </c>
      <c r="I160" s="401" t="s">
        <v>692</v>
      </c>
      <c r="J160" s="194">
        <v>7680</v>
      </c>
      <c r="K160" s="194">
        <v>3940</v>
      </c>
      <c r="L160" s="195">
        <v>3740</v>
      </c>
      <c r="M160" s="196">
        <v>6</v>
      </c>
      <c r="N160" s="197">
        <v>224.4</v>
      </c>
      <c r="O160" s="197">
        <v>3515.6</v>
      </c>
      <c r="P160" s="231" t="s">
        <v>69</v>
      </c>
    </row>
    <row r="161" spans="1:16">
      <c r="A161" s="340" t="str">
        <f t="shared" si="5"/>
        <v>438415</v>
      </c>
      <c r="B161" s="351">
        <f t="shared" si="6"/>
        <v>5</v>
      </c>
      <c r="C161" s="435">
        <v>43841</v>
      </c>
      <c r="D161" s="399"/>
      <c r="E161" s="400" t="s">
        <v>992</v>
      </c>
      <c r="F161" s="340" t="s">
        <v>866</v>
      </c>
      <c r="G161" s="401" t="s">
        <v>104</v>
      </c>
      <c r="H161" s="401" t="s">
        <v>732</v>
      </c>
      <c r="I161" s="401" t="s">
        <v>692</v>
      </c>
      <c r="J161" s="194">
        <v>8410</v>
      </c>
      <c r="K161" s="194">
        <v>3890</v>
      </c>
      <c r="L161" s="195">
        <v>4520</v>
      </c>
      <c r="M161" s="196">
        <v>6</v>
      </c>
      <c r="N161" s="197">
        <v>271.2</v>
      </c>
      <c r="O161" s="197">
        <v>4248.8</v>
      </c>
      <c r="P161" s="231" t="s">
        <v>69</v>
      </c>
    </row>
    <row r="162" spans="1:16">
      <c r="A162" s="340" t="str">
        <f t="shared" si="5"/>
        <v>438416</v>
      </c>
      <c r="B162" s="351">
        <f t="shared" si="6"/>
        <v>6</v>
      </c>
      <c r="C162" s="435">
        <v>43841</v>
      </c>
      <c r="D162" s="399"/>
      <c r="E162" s="400" t="s">
        <v>993</v>
      </c>
      <c r="F162" s="340" t="s">
        <v>866</v>
      </c>
      <c r="G162" s="401" t="s">
        <v>886</v>
      </c>
      <c r="H162" s="401" t="s">
        <v>696</v>
      </c>
      <c r="I162" s="401" t="s">
        <v>692</v>
      </c>
      <c r="J162" s="194">
        <v>5950</v>
      </c>
      <c r="K162" s="194">
        <v>3810</v>
      </c>
      <c r="L162" s="195">
        <v>2140</v>
      </c>
      <c r="M162" s="196">
        <v>6</v>
      </c>
      <c r="N162" s="197">
        <v>128.4</v>
      </c>
      <c r="O162" s="197">
        <v>2011.6</v>
      </c>
      <c r="P162" s="231" t="s">
        <v>69</v>
      </c>
    </row>
    <row r="163" spans="1:16">
      <c r="A163" s="340" t="str">
        <f t="shared" ref="A163:A226" si="7">C163&amp;B163</f>
        <v>438417</v>
      </c>
      <c r="B163" s="351">
        <f t="shared" ref="B163:B226" si="8">IF(C163=C162,B162+1,1)</f>
        <v>7</v>
      </c>
      <c r="C163" s="435">
        <v>43841</v>
      </c>
      <c r="D163" s="399" t="s">
        <v>952</v>
      </c>
      <c r="E163" s="400" t="s">
        <v>994</v>
      </c>
      <c r="F163" s="340" t="s">
        <v>769</v>
      </c>
      <c r="G163" s="401" t="s">
        <v>104</v>
      </c>
      <c r="H163" s="401" t="s">
        <v>732</v>
      </c>
      <c r="I163" s="401" t="s">
        <v>692</v>
      </c>
      <c r="J163" s="194">
        <v>4760</v>
      </c>
      <c r="K163" s="194">
        <v>3880</v>
      </c>
      <c r="L163" s="195">
        <v>880</v>
      </c>
      <c r="M163" s="196">
        <v>6</v>
      </c>
      <c r="N163" s="197">
        <v>52.8</v>
      </c>
      <c r="O163" s="197">
        <v>827.2</v>
      </c>
      <c r="P163" s="231" t="s">
        <v>30</v>
      </c>
    </row>
    <row r="164" spans="1:16">
      <c r="A164" s="340" t="str">
        <f t="shared" si="7"/>
        <v>438418</v>
      </c>
      <c r="B164" s="351">
        <f t="shared" si="8"/>
        <v>8</v>
      </c>
      <c r="C164" s="435">
        <v>43841</v>
      </c>
      <c r="D164" s="399" t="s">
        <v>863</v>
      </c>
      <c r="E164" s="400" t="s">
        <v>995</v>
      </c>
      <c r="F164" s="340" t="s">
        <v>870</v>
      </c>
      <c r="G164" s="401" t="s">
        <v>700</v>
      </c>
      <c r="H164" s="401" t="s">
        <v>694</v>
      </c>
      <c r="I164" s="401" t="s">
        <v>871</v>
      </c>
      <c r="J164" s="194">
        <v>8220</v>
      </c>
      <c r="K164" s="194">
        <v>3860</v>
      </c>
      <c r="L164" s="195">
        <v>4360</v>
      </c>
      <c r="M164" s="196">
        <v>6</v>
      </c>
      <c r="N164" s="197">
        <v>261.59999999999997</v>
      </c>
      <c r="O164" s="197">
        <v>4098.3999999999996</v>
      </c>
      <c r="P164" s="231" t="s">
        <v>30</v>
      </c>
    </row>
    <row r="165" spans="1:16">
      <c r="A165" s="340" t="str">
        <f t="shared" si="7"/>
        <v>438419</v>
      </c>
      <c r="B165" s="402">
        <f t="shared" si="8"/>
        <v>9</v>
      </c>
      <c r="C165" s="435">
        <v>43841</v>
      </c>
      <c r="D165" s="404" t="s">
        <v>921</v>
      </c>
      <c r="E165" s="405" t="s">
        <v>996</v>
      </c>
      <c r="F165" s="340" t="s">
        <v>997</v>
      </c>
      <c r="G165" s="406" t="s">
        <v>886</v>
      </c>
      <c r="H165" s="406" t="s">
        <v>696</v>
      </c>
      <c r="I165" s="406" t="s">
        <v>688</v>
      </c>
      <c r="J165" s="194">
        <v>6540</v>
      </c>
      <c r="K165" s="194">
        <v>3810</v>
      </c>
      <c r="L165" s="195">
        <v>2730</v>
      </c>
      <c r="M165" s="196">
        <v>6</v>
      </c>
      <c r="N165" s="197">
        <v>163.79999999999998</v>
      </c>
      <c r="O165" s="197">
        <v>2566.1999999999998</v>
      </c>
      <c r="P165" s="221" t="s">
        <v>30</v>
      </c>
    </row>
    <row r="166" spans="1:16">
      <c r="A166" s="340" t="str">
        <f t="shared" si="7"/>
        <v>438431</v>
      </c>
      <c r="B166" s="351">
        <f t="shared" si="8"/>
        <v>1</v>
      </c>
      <c r="C166" s="435">
        <v>43843</v>
      </c>
      <c r="D166" s="399" t="s">
        <v>989</v>
      </c>
      <c r="E166" s="400" t="s">
        <v>998</v>
      </c>
      <c r="F166" s="340" t="s">
        <v>713</v>
      </c>
      <c r="G166" s="401" t="s">
        <v>98</v>
      </c>
      <c r="H166" s="401" t="s">
        <v>811</v>
      </c>
      <c r="I166" s="401" t="s">
        <v>686</v>
      </c>
      <c r="J166" s="194">
        <v>6450</v>
      </c>
      <c r="K166" s="194">
        <v>3240</v>
      </c>
      <c r="L166" s="195">
        <v>3210</v>
      </c>
      <c r="M166" s="196">
        <v>5</v>
      </c>
      <c r="N166" s="197">
        <v>160.5</v>
      </c>
      <c r="O166" s="197">
        <v>3049.5</v>
      </c>
      <c r="P166" s="231" t="s">
        <v>21</v>
      </c>
    </row>
    <row r="167" spans="1:16">
      <c r="A167" s="340" t="str">
        <f t="shared" si="7"/>
        <v>438432</v>
      </c>
      <c r="B167" s="351">
        <f t="shared" si="8"/>
        <v>2</v>
      </c>
      <c r="C167" s="435">
        <v>43843</v>
      </c>
      <c r="D167" s="399"/>
      <c r="E167" s="400" t="s">
        <v>999</v>
      </c>
      <c r="F167" s="340" t="s">
        <v>713</v>
      </c>
      <c r="G167" s="401" t="s">
        <v>821</v>
      </c>
      <c r="H167" s="401" t="s">
        <v>822</v>
      </c>
      <c r="I167" s="401" t="s">
        <v>686</v>
      </c>
      <c r="J167" s="194">
        <v>10740</v>
      </c>
      <c r="K167" s="194">
        <v>9690</v>
      </c>
      <c r="L167" s="195">
        <v>1050</v>
      </c>
      <c r="M167" s="196">
        <v>5</v>
      </c>
      <c r="N167" s="197">
        <v>52.5</v>
      </c>
      <c r="O167" s="197">
        <v>997.5</v>
      </c>
      <c r="P167" s="231" t="s">
        <v>21</v>
      </c>
    </row>
    <row r="168" spans="1:16">
      <c r="A168" s="340" t="str">
        <f t="shared" si="7"/>
        <v>438433</v>
      </c>
      <c r="B168" s="351">
        <f t="shared" si="8"/>
        <v>3</v>
      </c>
      <c r="C168" s="435">
        <v>43843</v>
      </c>
      <c r="D168" s="399"/>
      <c r="E168" s="400" t="s">
        <v>1000</v>
      </c>
      <c r="F168" s="340" t="s">
        <v>713</v>
      </c>
      <c r="G168" s="401" t="s">
        <v>930</v>
      </c>
      <c r="H168" s="401" t="s">
        <v>931</v>
      </c>
      <c r="I168" s="401" t="s">
        <v>686</v>
      </c>
      <c r="J168" s="194">
        <v>11950</v>
      </c>
      <c r="K168" s="194">
        <v>4180</v>
      </c>
      <c r="L168" s="195">
        <v>7770</v>
      </c>
      <c r="M168" s="196">
        <v>5</v>
      </c>
      <c r="N168" s="197">
        <v>388.5</v>
      </c>
      <c r="O168" s="197">
        <v>7381.5</v>
      </c>
      <c r="P168" s="231" t="s">
        <v>21</v>
      </c>
    </row>
    <row r="169" spans="1:16">
      <c r="A169" s="340" t="str">
        <f t="shared" si="7"/>
        <v>438434</v>
      </c>
      <c r="B169" s="351">
        <f t="shared" si="8"/>
        <v>4</v>
      </c>
      <c r="C169" s="435">
        <v>43843</v>
      </c>
      <c r="D169" s="399" t="s">
        <v>1001</v>
      </c>
      <c r="E169" s="400" t="s">
        <v>1002</v>
      </c>
      <c r="F169" s="340" t="s">
        <v>737</v>
      </c>
      <c r="G169" s="401" t="s">
        <v>118</v>
      </c>
      <c r="H169" s="401" t="s">
        <v>1003</v>
      </c>
      <c r="I169" s="401" t="s">
        <v>686</v>
      </c>
      <c r="J169" s="194">
        <v>4080</v>
      </c>
      <c r="K169" s="194">
        <v>3010</v>
      </c>
      <c r="L169" s="195">
        <v>1070</v>
      </c>
      <c r="M169" s="196">
        <v>6</v>
      </c>
      <c r="N169" s="197">
        <v>64.2</v>
      </c>
      <c r="O169" s="197">
        <v>1005.8</v>
      </c>
      <c r="P169" s="231" t="s">
        <v>22</v>
      </c>
    </row>
    <row r="170" spans="1:16">
      <c r="A170" s="340" t="str">
        <f t="shared" si="7"/>
        <v>438435</v>
      </c>
      <c r="B170" s="351">
        <f t="shared" si="8"/>
        <v>5</v>
      </c>
      <c r="C170" s="435">
        <v>43843</v>
      </c>
      <c r="D170" s="399"/>
      <c r="E170" s="400" t="s">
        <v>1004</v>
      </c>
      <c r="F170" s="340" t="s">
        <v>737</v>
      </c>
      <c r="G170" s="401" t="s">
        <v>1005</v>
      </c>
      <c r="H170" s="401" t="s">
        <v>1006</v>
      </c>
      <c r="I170" s="401" t="s">
        <v>686</v>
      </c>
      <c r="J170" s="194">
        <v>3170</v>
      </c>
      <c r="K170" s="194">
        <v>1160</v>
      </c>
      <c r="L170" s="195">
        <v>2010</v>
      </c>
      <c r="M170" s="196">
        <v>5</v>
      </c>
      <c r="N170" s="197">
        <v>100.5</v>
      </c>
      <c r="O170" s="197">
        <v>1909.5</v>
      </c>
      <c r="P170" s="231" t="s">
        <v>22</v>
      </c>
    </row>
    <row r="171" spans="1:16">
      <c r="A171" s="340" t="str">
        <f t="shared" si="7"/>
        <v>438436</v>
      </c>
      <c r="B171" s="351">
        <f t="shared" si="8"/>
        <v>6</v>
      </c>
      <c r="C171" s="435">
        <v>43843</v>
      </c>
      <c r="D171" s="399"/>
      <c r="E171" s="400" t="s">
        <v>1007</v>
      </c>
      <c r="F171" s="340" t="s">
        <v>737</v>
      </c>
      <c r="G171" s="401" t="s">
        <v>1008</v>
      </c>
      <c r="H171" s="401" t="s">
        <v>1009</v>
      </c>
      <c r="I171" s="401" t="s">
        <v>686</v>
      </c>
      <c r="J171" s="194">
        <v>3940</v>
      </c>
      <c r="K171" s="194">
        <v>1590</v>
      </c>
      <c r="L171" s="195">
        <v>2350</v>
      </c>
      <c r="M171" s="196">
        <v>5</v>
      </c>
      <c r="N171" s="197">
        <v>117.5</v>
      </c>
      <c r="O171" s="197">
        <v>2232.5</v>
      </c>
      <c r="P171" s="231" t="s">
        <v>22</v>
      </c>
    </row>
    <row r="172" spans="1:16">
      <c r="A172" s="340" t="str">
        <f t="shared" si="7"/>
        <v>438437</v>
      </c>
      <c r="B172" s="351">
        <f t="shared" si="8"/>
        <v>7</v>
      </c>
      <c r="C172" s="435">
        <v>43843</v>
      </c>
      <c r="D172" s="399"/>
      <c r="E172" s="400" t="s">
        <v>1010</v>
      </c>
      <c r="F172" s="340" t="s">
        <v>775</v>
      </c>
      <c r="G172" s="401" t="s">
        <v>111</v>
      </c>
      <c r="H172" s="401" t="s">
        <v>694</v>
      </c>
      <c r="I172" s="401" t="s">
        <v>686</v>
      </c>
      <c r="J172" s="194">
        <v>8060</v>
      </c>
      <c r="K172" s="194">
        <v>3860</v>
      </c>
      <c r="L172" s="195">
        <v>4200</v>
      </c>
      <c r="M172" s="196">
        <v>6</v>
      </c>
      <c r="N172" s="197">
        <v>252</v>
      </c>
      <c r="O172" s="197">
        <v>3948</v>
      </c>
      <c r="P172" s="231" t="s">
        <v>30</v>
      </c>
    </row>
    <row r="173" spans="1:16">
      <c r="A173" s="340" t="str">
        <f t="shared" si="7"/>
        <v>438438</v>
      </c>
      <c r="B173" s="351">
        <f t="shared" si="8"/>
        <v>8</v>
      </c>
      <c r="C173" s="435">
        <v>43843</v>
      </c>
      <c r="D173" s="399" t="s">
        <v>863</v>
      </c>
      <c r="E173" s="400" t="s">
        <v>1011</v>
      </c>
      <c r="F173" s="340" t="s">
        <v>829</v>
      </c>
      <c r="G173" s="401" t="s">
        <v>105</v>
      </c>
      <c r="H173" s="401" t="s">
        <v>734</v>
      </c>
      <c r="I173" s="401" t="s">
        <v>830</v>
      </c>
      <c r="J173" s="194">
        <v>7260</v>
      </c>
      <c r="K173" s="194">
        <v>3910</v>
      </c>
      <c r="L173" s="195">
        <v>3350</v>
      </c>
      <c r="M173" s="196">
        <v>6</v>
      </c>
      <c r="N173" s="197">
        <v>201</v>
      </c>
      <c r="O173" s="197">
        <v>3149</v>
      </c>
      <c r="P173" s="231" t="s">
        <v>30</v>
      </c>
    </row>
    <row r="174" spans="1:16">
      <c r="A174" s="340" t="str">
        <f t="shared" si="7"/>
        <v>438439</v>
      </c>
      <c r="B174" s="351">
        <f t="shared" si="8"/>
        <v>9</v>
      </c>
      <c r="C174" s="435">
        <v>43843</v>
      </c>
      <c r="D174" s="399" t="s">
        <v>884</v>
      </c>
      <c r="E174" s="400" t="s">
        <v>1012</v>
      </c>
      <c r="F174" s="340" t="s">
        <v>1013</v>
      </c>
      <c r="G174" s="401" t="s">
        <v>105</v>
      </c>
      <c r="H174" s="401" t="s">
        <v>734</v>
      </c>
      <c r="I174" s="401" t="s">
        <v>751</v>
      </c>
      <c r="J174" s="194">
        <v>8550</v>
      </c>
      <c r="K174" s="194">
        <v>3900</v>
      </c>
      <c r="L174" s="195">
        <v>4650</v>
      </c>
      <c r="M174" s="196">
        <v>6</v>
      </c>
      <c r="N174" s="197">
        <v>279</v>
      </c>
      <c r="O174" s="197">
        <v>4371</v>
      </c>
      <c r="P174" s="231" t="s">
        <v>30</v>
      </c>
    </row>
    <row r="175" spans="1:16">
      <c r="A175" s="340" t="str">
        <f t="shared" si="7"/>
        <v>4384310</v>
      </c>
      <c r="B175" s="351">
        <f t="shared" si="8"/>
        <v>10</v>
      </c>
      <c r="C175" s="435">
        <v>43843</v>
      </c>
      <c r="D175" s="399" t="s">
        <v>934</v>
      </c>
      <c r="E175" s="400" t="s">
        <v>1014</v>
      </c>
      <c r="F175" s="340" t="s">
        <v>1015</v>
      </c>
      <c r="G175" s="401" t="s">
        <v>103</v>
      </c>
      <c r="H175" s="401" t="s">
        <v>836</v>
      </c>
      <c r="I175" s="401" t="s">
        <v>698</v>
      </c>
      <c r="J175" s="194">
        <v>8910</v>
      </c>
      <c r="K175" s="194">
        <v>3870</v>
      </c>
      <c r="L175" s="195">
        <v>5040</v>
      </c>
      <c r="M175" s="196">
        <v>6</v>
      </c>
      <c r="N175" s="197">
        <v>302.39999999999998</v>
      </c>
      <c r="O175" s="197">
        <v>4737.6000000000004</v>
      </c>
      <c r="P175" s="231" t="s">
        <v>30</v>
      </c>
    </row>
    <row r="176" spans="1:16">
      <c r="A176" s="340" t="str">
        <f t="shared" si="7"/>
        <v>4384311</v>
      </c>
      <c r="B176" s="351">
        <f t="shared" si="8"/>
        <v>11</v>
      </c>
      <c r="C176" s="435">
        <v>43843</v>
      </c>
      <c r="D176" s="399"/>
      <c r="E176" s="400" t="s">
        <v>1016</v>
      </c>
      <c r="F176" s="340" t="s">
        <v>1015</v>
      </c>
      <c r="G176" s="401" t="s">
        <v>281</v>
      </c>
      <c r="H176" s="401" t="s">
        <v>833</v>
      </c>
      <c r="I176" s="401" t="s">
        <v>698</v>
      </c>
      <c r="J176" s="194">
        <v>8750</v>
      </c>
      <c r="K176" s="194">
        <v>3820</v>
      </c>
      <c r="L176" s="195">
        <v>4930</v>
      </c>
      <c r="M176" s="196">
        <v>6</v>
      </c>
      <c r="N176" s="197">
        <v>295.8</v>
      </c>
      <c r="O176" s="197">
        <v>4634.2</v>
      </c>
      <c r="P176" s="231" t="s">
        <v>30</v>
      </c>
    </row>
    <row r="177" spans="1:16">
      <c r="A177" s="340" t="str">
        <f t="shared" si="7"/>
        <v>4384312</v>
      </c>
      <c r="B177" s="351">
        <f t="shared" si="8"/>
        <v>12</v>
      </c>
      <c r="C177" s="435">
        <v>43843</v>
      </c>
      <c r="D177" s="399"/>
      <c r="E177" s="400" t="s">
        <v>1017</v>
      </c>
      <c r="F177" s="340" t="s">
        <v>1015</v>
      </c>
      <c r="G177" s="401" t="s">
        <v>106</v>
      </c>
      <c r="H177" s="401" t="s">
        <v>697</v>
      </c>
      <c r="I177" s="401" t="s">
        <v>698</v>
      </c>
      <c r="J177" s="194">
        <v>9150</v>
      </c>
      <c r="K177" s="194">
        <v>4000</v>
      </c>
      <c r="L177" s="195">
        <v>5150</v>
      </c>
      <c r="M177" s="196">
        <v>6</v>
      </c>
      <c r="N177" s="197">
        <v>309</v>
      </c>
      <c r="O177" s="197">
        <v>4841</v>
      </c>
      <c r="P177" s="231" t="s">
        <v>30</v>
      </c>
    </row>
    <row r="178" spans="1:16">
      <c r="A178" s="340" t="str">
        <f t="shared" si="7"/>
        <v>4384313</v>
      </c>
      <c r="B178" s="351">
        <f t="shared" si="8"/>
        <v>13</v>
      </c>
      <c r="C178" s="435">
        <v>43843</v>
      </c>
      <c r="D178" s="399"/>
      <c r="E178" s="400" t="s">
        <v>1018</v>
      </c>
      <c r="F178" s="340" t="s">
        <v>1015</v>
      </c>
      <c r="G178" s="401" t="s">
        <v>736</v>
      </c>
      <c r="H178" s="401" t="s">
        <v>733</v>
      </c>
      <c r="I178" s="401" t="s">
        <v>698</v>
      </c>
      <c r="J178" s="194">
        <v>8470</v>
      </c>
      <c r="K178" s="194">
        <v>3860</v>
      </c>
      <c r="L178" s="195">
        <v>4610</v>
      </c>
      <c r="M178" s="196">
        <v>6</v>
      </c>
      <c r="N178" s="197">
        <v>276.59999999999997</v>
      </c>
      <c r="O178" s="197">
        <v>4333.3999999999996</v>
      </c>
      <c r="P178" s="231" t="s">
        <v>30</v>
      </c>
    </row>
    <row r="179" spans="1:16">
      <c r="A179" s="340" t="str">
        <f t="shared" si="7"/>
        <v>4384314</v>
      </c>
      <c r="B179" s="351">
        <f t="shared" si="8"/>
        <v>14</v>
      </c>
      <c r="C179" s="435">
        <v>43843</v>
      </c>
      <c r="D179" s="399"/>
      <c r="E179" s="400" t="s">
        <v>1019</v>
      </c>
      <c r="F179" s="340" t="s">
        <v>1015</v>
      </c>
      <c r="G179" s="401" t="s">
        <v>689</v>
      </c>
      <c r="H179" s="401" t="s">
        <v>695</v>
      </c>
      <c r="I179" s="401" t="s">
        <v>698</v>
      </c>
      <c r="J179" s="194">
        <v>8250</v>
      </c>
      <c r="K179" s="194">
        <v>3770</v>
      </c>
      <c r="L179" s="195">
        <v>4480</v>
      </c>
      <c r="M179" s="196">
        <v>6</v>
      </c>
      <c r="N179" s="197">
        <v>268.8</v>
      </c>
      <c r="O179" s="197">
        <v>4211.2</v>
      </c>
      <c r="P179" s="231" t="s">
        <v>30</v>
      </c>
    </row>
    <row r="180" spans="1:16">
      <c r="A180" s="340" t="str">
        <f t="shared" si="7"/>
        <v>4384315</v>
      </c>
      <c r="B180" s="351">
        <f t="shared" si="8"/>
        <v>15</v>
      </c>
      <c r="C180" s="435">
        <v>43843</v>
      </c>
      <c r="D180" s="399"/>
      <c r="E180" s="400" t="s">
        <v>1020</v>
      </c>
      <c r="F180" s="340" t="s">
        <v>1015</v>
      </c>
      <c r="G180" s="401" t="s">
        <v>95</v>
      </c>
      <c r="H180" s="401" t="s">
        <v>735</v>
      </c>
      <c r="I180" s="401" t="s">
        <v>698</v>
      </c>
      <c r="J180" s="194">
        <v>8980</v>
      </c>
      <c r="K180" s="194">
        <v>3890</v>
      </c>
      <c r="L180" s="195">
        <v>5090</v>
      </c>
      <c r="M180" s="196">
        <v>6</v>
      </c>
      <c r="N180" s="197">
        <v>305.39999999999998</v>
      </c>
      <c r="O180" s="197">
        <v>4784.6000000000004</v>
      </c>
      <c r="P180" s="231" t="s">
        <v>30</v>
      </c>
    </row>
    <row r="181" spans="1:16">
      <c r="A181" s="340" t="str">
        <f t="shared" si="7"/>
        <v>4384316</v>
      </c>
      <c r="B181" s="351">
        <f t="shared" si="8"/>
        <v>16</v>
      </c>
      <c r="C181" s="435">
        <v>43843</v>
      </c>
      <c r="D181" s="399"/>
      <c r="E181" s="400" t="s">
        <v>1021</v>
      </c>
      <c r="F181" s="340" t="s">
        <v>1015</v>
      </c>
      <c r="G181" s="401" t="s">
        <v>161</v>
      </c>
      <c r="H181" s="401" t="s">
        <v>696</v>
      </c>
      <c r="I181" s="401" t="s">
        <v>698</v>
      </c>
      <c r="J181" s="194">
        <v>8310</v>
      </c>
      <c r="K181" s="194">
        <v>3810</v>
      </c>
      <c r="L181" s="195">
        <v>4500</v>
      </c>
      <c r="M181" s="196">
        <v>6</v>
      </c>
      <c r="N181" s="197">
        <v>270</v>
      </c>
      <c r="O181" s="197">
        <v>4230</v>
      </c>
      <c r="P181" s="231" t="s">
        <v>30</v>
      </c>
    </row>
    <row r="182" spans="1:16">
      <c r="A182" s="340" t="str">
        <f t="shared" si="7"/>
        <v>4384317</v>
      </c>
      <c r="B182" s="351">
        <f t="shared" si="8"/>
        <v>17</v>
      </c>
      <c r="C182" s="435">
        <v>43843</v>
      </c>
      <c r="D182" s="399"/>
      <c r="E182" s="400" t="s">
        <v>1022</v>
      </c>
      <c r="F182" s="340" t="s">
        <v>1015</v>
      </c>
      <c r="G182" s="401" t="s">
        <v>281</v>
      </c>
      <c r="H182" s="401" t="s">
        <v>833</v>
      </c>
      <c r="I182" s="401" t="s">
        <v>698</v>
      </c>
      <c r="J182" s="194">
        <v>8350</v>
      </c>
      <c r="K182" s="194">
        <v>3820</v>
      </c>
      <c r="L182" s="195">
        <v>4530</v>
      </c>
      <c r="M182" s="196">
        <v>6</v>
      </c>
      <c r="N182" s="197">
        <v>271.8</v>
      </c>
      <c r="O182" s="197">
        <v>4258.2</v>
      </c>
      <c r="P182" s="231" t="s">
        <v>30</v>
      </c>
    </row>
    <row r="183" spans="1:16">
      <c r="A183" s="340" t="str">
        <f t="shared" si="7"/>
        <v>4384318</v>
      </c>
      <c r="B183" s="351">
        <f t="shared" si="8"/>
        <v>18</v>
      </c>
      <c r="C183" s="435">
        <v>43843</v>
      </c>
      <c r="D183" s="399"/>
      <c r="E183" s="400" t="s">
        <v>1023</v>
      </c>
      <c r="F183" s="340" t="s">
        <v>1015</v>
      </c>
      <c r="G183" s="401" t="s">
        <v>371</v>
      </c>
      <c r="H183" s="401" t="s">
        <v>732</v>
      </c>
      <c r="I183" s="401" t="s">
        <v>698</v>
      </c>
      <c r="J183" s="194">
        <v>8670</v>
      </c>
      <c r="K183" s="194">
        <v>3890</v>
      </c>
      <c r="L183" s="195">
        <v>4780</v>
      </c>
      <c r="M183" s="196">
        <v>6</v>
      </c>
      <c r="N183" s="197">
        <v>286.8</v>
      </c>
      <c r="O183" s="197">
        <v>4493.2</v>
      </c>
      <c r="P183" s="231" t="s">
        <v>30</v>
      </c>
    </row>
    <row r="184" spans="1:16">
      <c r="A184" s="340" t="str">
        <f t="shared" si="7"/>
        <v>4384319</v>
      </c>
      <c r="B184" s="351">
        <f t="shared" si="8"/>
        <v>19</v>
      </c>
      <c r="C184" s="435">
        <v>43843</v>
      </c>
      <c r="D184" s="399"/>
      <c r="E184" s="400" t="s">
        <v>1024</v>
      </c>
      <c r="F184" s="340" t="s">
        <v>1015</v>
      </c>
      <c r="G184" s="401" t="s">
        <v>106</v>
      </c>
      <c r="H184" s="401" t="s">
        <v>697</v>
      </c>
      <c r="I184" s="401" t="s">
        <v>698</v>
      </c>
      <c r="J184" s="194">
        <v>8660</v>
      </c>
      <c r="K184" s="194">
        <v>4000</v>
      </c>
      <c r="L184" s="195">
        <v>4660</v>
      </c>
      <c r="M184" s="196">
        <v>6</v>
      </c>
      <c r="N184" s="197">
        <v>279.59999999999997</v>
      </c>
      <c r="O184" s="197">
        <v>4380.3999999999996</v>
      </c>
      <c r="P184" s="231" t="s">
        <v>30</v>
      </c>
    </row>
    <row r="185" spans="1:16">
      <c r="A185" s="340" t="str">
        <f t="shared" si="7"/>
        <v>4384320</v>
      </c>
      <c r="B185" s="351">
        <f t="shared" si="8"/>
        <v>20</v>
      </c>
      <c r="C185" s="435">
        <v>43843</v>
      </c>
      <c r="D185" s="399"/>
      <c r="E185" s="400" t="s">
        <v>1025</v>
      </c>
      <c r="F185" s="340" t="s">
        <v>1015</v>
      </c>
      <c r="G185" s="401" t="s">
        <v>103</v>
      </c>
      <c r="H185" s="401" t="s">
        <v>836</v>
      </c>
      <c r="I185" s="401" t="s">
        <v>698</v>
      </c>
      <c r="J185" s="194">
        <v>8580</v>
      </c>
      <c r="K185" s="194">
        <v>3890</v>
      </c>
      <c r="L185" s="195">
        <v>4690</v>
      </c>
      <c r="M185" s="196">
        <v>6</v>
      </c>
      <c r="N185" s="197">
        <v>281.39999999999998</v>
      </c>
      <c r="O185" s="197">
        <v>4408.6000000000004</v>
      </c>
      <c r="P185" s="231" t="s">
        <v>30</v>
      </c>
    </row>
    <row r="186" spans="1:16">
      <c r="A186" s="340" t="str">
        <f t="shared" si="7"/>
        <v>4384321</v>
      </c>
      <c r="B186" s="351">
        <f t="shared" si="8"/>
        <v>21</v>
      </c>
      <c r="C186" s="435">
        <v>43843</v>
      </c>
      <c r="D186" s="399"/>
      <c r="E186" s="400" t="s">
        <v>1026</v>
      </c>
      <c r="F186" s="340" t="s">
        <v>1015</v>
      </c>
      <c r="G186" s="401" t="s">
        <v>736</v>
      </c>
      <c r="H186" s="401" t="s">
        <v>733</v>
      </c>
      <c r="I186" s="401" t="s">
        <v>698</v>
      </c>
      <c r="J186" s="194">
        <v>8910</v>
      </c>
      <c r="K186" s="194">
        <v>3860</v>
      </c>
      <c r="L186" s="195">
        <v>5050</v>
      </c>
      <c r="M186" s="196">
        <v>6</v>
      </c>
      <c r="N186" s="197">
        <v>303</v>
      </c>
      <c r="O186" s="197">
        <v>4747</v>
      </c>
      <c r="P186" s="231" t="s">
        <v>30</v>
      </c>
    </row>
    <row r="187" spans="1:16">
      <c r="A187" s="340" t="str">
        <f t="shared" si="7"/>
        <v>4384322</v>
      </c>
      <c r="B187" s="351">
        <f t="shared" si="8"/>
        <v>22</v>
      </c>
      <c r="C187" s="435">
        <v>43843</v>
      </c>
      <c r="D187" s="399"/>
      <c r="E187" s="400" t="s">
        <v>1027</v>
      </c>
      <c r="F187" s="340" t="s">
        <v>1015</v>
      </c>
      <c r="G187" s="401" t="s">
        <v>689</v>
      </c>
      <c r="H187" s="401" t="s">
        <v>695</v>
      </c>
      <c r="I187" s="401" t="s">
        <v>698</v>
      </c>
      <c r="J187" s="194">
        <v>8520</v>
      </c>
      <c r="K187" s="194">
        <v>3770</v>
      </c>
      <c r="L187" s="195">
        <v>4750</v>
      </c>
      <c r="M187" s="196">
        <v>6</v>
      </c>
      <c r="N187" s="197">
        <v>285</v>
      </c>
      <c r="O187" s="197">
        <v>4465</v>
      </c>
      <c r="P187" s="231" t="s">
        <v>30</v>
      </c>
    </row>
    <row r="188" spans="1:16">
      <c r="A188" s="340" t="str">
        <f t="shared" si="7"/>
        <v>4384323</v>
      </c>
      <c r="B188" s="351">
        <f t="shared" si="8"/>
        <v>23</v>
      </c>
      <c r="C188" s="435">
        <v>43843</v>
      </c>
      <c r="D188" s="399"/>
      <c r="E188" s="400" t="s">
        <v>1028</v>
      </c>
      <c r="F188" s="340" t="s">
        <v>1015</v>
      </c>
      <c r="G188" s="401" t="s">
        <v>95</v>
      </c>
      <c r="H188" s="401" t="s">
        <v>735</v>
      </c>
      <c r="I188" s="401" t="s">
        <v>698</v>
      </c>
      <c r="J188" s="194">
        <v>8580</v>
      </c>
      <c r="K188" s="194">
        <v>3890</v>
      </c>
      <c r="L188" s="195">
        <v>4690</v>
      </c>
      <c r="M188" s="196">
        <v>6</v>
      </c>
      <c r="N188" s="197">
        <v>281.39999999999998</v>
      </c>
      <c r="O188" s="197">
        <v>4408.6000000000004</v>
      </c>
      <c r="P188" s="231" t="s">
        <v>30</v>
      </c>
    </row>
    <row r="189" spans="1:16">
      <c r="A189" s="340" t="str">
        <f t="shared" si="7"/>
        <v>4384324</v>
      </c>
      <c r="B189" s="351">
        <f t="shared" si="8"/>
        <v>24</v>
      </c>
      <c r="C189" s="435">
        <v>43843</v>
      </c>
      <c r="D189" s="399"/>
      <c r="E189" s="400" t="s">
        <v>1029</v>
      </c>
      <c r="F189" s="340" t="s">
        <v>1015</v>
      </c>
      <c r="G189" s="401" t="s">
        <v>111</v>
      </c>
      <c r="H189" s="401" t="s">
        <v>694</v>
      </c>
      <c r="I189" s="401" t="s">
        <v>698</v>
      </c>
      <c r="J189" s="194">
        <v>8780</v>
      </c>
      <c r="K189" s="194">
        <v>3860</v>
      </c>
      <c r="L189" s="195">
        <v>4920</v>
      </c>
      <c r="M189" s="196">
        <v>6</v>
      </c>
      <c r="N189" s="197">
        <v>295.2</v>
      </c>
      <c r="O189" s="197">
        <v>4624.8</v>
      </c>
      <c r="P189" s="231" t="s">
        <v>30</v>
      </c>
    </row>
    <row r="190" spans="1:16">
      <c r="A190" s="340" t="str">
        <f t="shared" si="7"/>
        <v>4384325</v>
      </c>
      <c r="B190" s="351">
        <f t="shared" si="8"/>
        <v>25</v>
      </c>
      <c r="C190" s="435">
        <v>43843</v>
      </c>
      <c r="D190" s="399"/>
      <c r="E190" s="400" t="s">
        <v>1030</v>
      </c>
      <c r="F190" s="340" t="s">
        <v>1015</v>
      </c>
      <c r="G190" s="401" t="s">
        <v>690</v>
      </c>
      <c r="H190" s="401" t="s">
        <v>691</v>
      </c>
      <c r="I190" s="401" t="s">
        <v>698</v>
      </c>
      <c r="J190" s="194">
        <v>8550</v>
      </c>
      <c r="K190" s="194">
        <v>3940</v>
      </c>
      <c r="L190" s="195">
        <v>4610</v>
      </c>
      <c r="M190" s="196">
        <v>6</v>
      </c>
      <c r="N190" s="197">
        <v>276.59999999999997</v>
      </c>
      <c r="O190" s="197">
        <v>4333.3999999999996</v>
      </c>
      <c r="P190" s="231" t="s">
        <v>30</v>
      </c>
    </row>
    <row r="191" spans="1:16">
      <c r="A191" s="340" t="str">
        <f t="shared" si="7"/>
        <v>4384326</v>
      </c>
      <c r="B191" s="351">
        <f t="shared" si="8"/>
        <v>26</v>
      </c>
      <c r="C191" s="435">
        <v>43843</v>
      </c>
      <c r="D191" s="399"/>
      <c r="E191" s="400" t="s">
        <v>1031</v>
      </c>
      <c r="F191" s="340" t="s">
        <v>1015</v>
      </c>
      <c r="G191" s="401" t="s">
        <v>736</v>
      </c>
      <c r="H191" s="401" t="s">
        <v>733</v>
      </c>
      <c r="I191" s="401" t="s">
        <v>698</v>
      </c>
      <c r="J191" s="194">
        <v>8740</v>
      </c>
      <c r="K191" s="194">
        <v>3860</v>
      </c>
      <c r="L191" s="195">
        <v>4880</v>
      </c>
      <c r="M191" s="196">
        <v>6</v>
      </c>
      <c r="N191" s="197">
        <v>292.8</v>
      </c>
      <c r="O191" s="197">
        <v>4587.2</v>
      </c>
      <c r="P191" s="231" t="s">
        <v>30</v>
      </c>
    </row>
    <row r="192" spans="1:16">
      <c r="A192" s="340" t="str">
        <f t="shared" si="7"/>
        <v>4384327</v>
      </c>
      <c r="B192" s="351">
        <f t="shared" si="8"/>
        <v>27</v>
      </c>
      <c r="C192" s="435">
        <v>43843</v>
      </c>
      <c r="D192" s="399"/>
      <c r="E192" s="400" t="s">
        <v>1032</v>
      </c>
      <c r="F192" s="340" t="s">
        <v>1015</v>
      </c>
      <c r="G192" s="401" t="s">
        <v>281</v>
      </c>
      <c r="H192" s="401" t="s">
        <v>833</v>
      </c>
      <c r="I192" s="401" t="s">
        <v>698</v>
      </c>
      <c r="J192" s="194">
        <v>8720</v>
      </c>
      <c r="K192" s="194">
        <v>3820</v>
      </c>
      <c r="L192" s="195">
        <v>4900</v>
      </c>
      <c r="M192" s="196">
        <v>6</v>
      </c>
      <c r="N192" s="197">
        <v>294</v>
      </c>
      <c r="O192" s="197">
        <v>4606</v>
      </c>
      <c r="P192" s="231" t="s">
        <v>30</v>
      </c>
    </row>
    <row r="193" spans="1:16">
      <c r="A193" s="340" t="str">
        <f t="shared" si="7"/>
        <v>4384328</v>
      </c>
      <c r="B193" s="351">
        <f t="shared" si="8"/>
        <v>28</v>
      </c>
      <c r="C193" s="435">
        <v>43843</v>
      </c>
      <c r="D193" s="399"/>
      <c r="E193" s="400" t="s">
        <v>1033</v>
      </c>
      <c r="F193" s="340" t="s">
        <v>1015</v>
      </c>
      <c r="G193" s="401" t="s">
        <v>103</v>
      </c>
      <c r="H193" s="401" t="s">
        <v>836</v>
      </c>
      <c r="I193" s="401" t="s">
        <v>698</v>
      </c>
      <c r="J193" s="194">
        <v>8940</v>
      </c>
      <c r="K193" s="194">
        <v>3900</v>
      </c>
      <c r="L193" s="195">
        <v>5040</v>
      </c>
      <c r="M193" s="196">
        <v>6</v>
      </c>
      <c r="N193" s="197">
        <v>302.39999999999998</v>
      </c>
      <c r="O193" s="197">
        <v>4737.6000000000004</v>
      </c>
      <c r="P193" s="231" t="s">
        <v>30</v>
      </c>
    </row>
    <row r="194" spans="1:16">
      <c r="A194" s="340" t="str">
        <f t="shared" si="7"/>
        <v>4384329</v>
      </c>
      <c r="B194" s="351">
        <f t="shared" si="8"/>
        <v>29</v>
      </c>
      <c r="C194" s="435">
        <v>43843</v>
      </c>
      <c r="D194" s="399"/>
      <c r="E194" s="400" t="s">
        <v>1034</v>
      </c>
      <c r="F194" s="340" t="s">
        <v>1015</v>
      </c>
      <c r="G194" s="401" t="s">
        <v>111</v>
      </c>
      <c r="H194" s="401" t="s">
        <v>694</v>
      </c>
      <c r="I194" s="401" t="s">
        <v>698</v>
      </c>
      <c r="J194" s="194">
        <v>8800</v>
      </c>
      <c r="K194" s="194">
        <v>3850</v>
      </c>
      <c r="L194" s="195">
        <v>4950</v>
      </c>
      <c r="M194" s="196">
        <v>6</v>
      </c>
      <c r="N194" s="197">
        <v>297</v>
      </c>
      <c r="O194" s="197">
        <v>4653</v>
      </c>
      <c r="P194" s="231" t="s">
        <v>30</v>
      </c>
    </row>
    <row r="195" spans="1:16">
      <c r="A195" s="340" t="str">
        <f t="shared" si="7"/>
        <v>4384330</v>
      </c>
      <c r="B195" s="351">
        <f t="shared" si="8"/>
        <v>30</v>
      </c>
      <c r="C195" s="435">
        <v>43843</v>
      </c>
      <c r="D195" s="399"/>
      <c r="E195" s="400" t="s">
        <v>1035</v>
      </c>
      <c r="F195" s="340" t="s">
        <v>1015</v>
      </c>
      <c r="G195" s="401" t="s">
        <v>106</v>
      </c>
      <c r="H195" s="401" t="s">
        <v>697</v>
      </c>
      <c r="I195" s="401" t="s">
        <v>698</v>
      </c>
      <c r="J195" s="194">
        <v>8860</v>
      </c>
      <c r="K195" s="194">
        <v>4000</v>
      </c>
      <c r="L195" s="195">
        <v>4860</v>
      </c>
      <c r="M195" s="196">
        <v>6</v>
      </c>
      <c r="N195" s="197">
        <v>291.59999999999997</v>
      </c>
      <c r="O195" s="197">
        <v>4568.3999999999996</v>
      </c>
      <c r="P195" s="231" t="s">
        <v>30</v>
      </c>
    </row>
    <row r="196" spans="1:16">
      <c r="A196" s="340" t="str">
        <f t="shared" si="7"/>
        <v>4384331</v>
      </c>
      <c r="B196" s="351">
        <f t="shared" si="8"/>
        <v>31</v>
      </c>
      <c r="C196" s="435">
        <v>43843</v>
      </c>
      <c r="D196" s="399"/>
      <c r="E196" s="400" t="s">
        <v>1036</v>
      </c>
      <c r="F196" s="340" t="s">
        <v>1015</v>
      </c>
      <c r="G196" s="401" t="s">
        <v>95</v>
      </c>
      <c r="H196" s="401" t="s">
        <v>735</v>
      </c>
      <c r="I196" s="401" t="s">
        <v>698</v>
      </c>
      <c r="J196" s="194">
        <v>8700</v>
      </c>
      <c r="K196" s="194">
        <v>3890</v>
      </c>
      <c r="L196" s="195">
        <v>4810</v>
      </c>
      <c r="M196" s="196">
        <v>6</v>
      </c>
      <c r="N196" s="197">
        <v>288.59999999999997</v>
      </c>
      <c r="O196" s="197">
        <v>4521.3999999999996</v>
      </c>
      <c r="P196" s="231" t="s">
        <v>30</v>
      </c>
    </row>
    <row r="197" spans="1:16">
      <c r="A197" s="340" t="str">
        <f t="shared" si="7"/>
        <v>4384332</v>
      </c>
      <c r="B197" s="351">
        <f t="shared" si="8"/>
        <v>32</v>
      </c>
      <c r="C197" s="435">
        <v>43843</v>
      </c>
      <c r="D197" s="399"/>
      <c r="E197" s="400" t="s">
        <v>1037</v>
      </c>
      <c r="F197" s="340" t="s">
        <v>1015</v>
      </c>
      <c r="G197" s="401" t="s">
        <v>161</v>
      </c>
      <c r="H197" s="401" t="s">
        <v>696</v>
      </c>
      <c r="I197" s="401" t="s">
        <v>698</v>
      </c>
      <c r="J197" s="194">
        <v>8240</v>
      </c>
      <c r="K197" s="194">
        <v>3810</v>
      </c>
      <c r="L197" s="195">
        <v>4430</v>
      </c>
      <c r="M197" s="196">
        <v>6</v>
      </c>
      <c r="N197" s="197">
        <v>265.8</v>
      </c>
      <c r="O197" s="197">
        <v>4164.2</v>
      </c>
      <c r="P197" s="231" t="s">
        <v>30</v>
      </c>
    </row>
    <row r="198" spans="1:16">
      <c r="A198" s="340" t="str">
        <f t="shared" si="7"/>
        <v>4384333</v>
      </c>
      <c r="B198" s="351">
        <f t="shared" si="8"/>
        <v>33</v>
      </c>
      <c r="C198" s="435">
        <v>43843</v>
      </c>
      <c r="D198" s="399"/>
      <c r="E198" s="400" t="s">
        <v>1038</v>
      </c>
      <c r="F198" s="340" t="s">
        <v>1015</v>
      </c>
      <c r="G198" s="401" t="s">
        <v>689</v>
      </c>
      <c r="H198" s="401" t="s">
        <v>695</v>
      </c>
      <c r="I198" s="401" t="s">
        <v>698</v>
      </c>
      <c r="J198" s="194">
        <v>8340</v>
      </c>
      <c r="K198" s="194">
        <v>3770</v>
      </c>
      <c r="L198" s="195">
        <v>4570</v>
      </c>
      <c r="M198" s="196">
        <v>6</v>
      </c>
      <c r="N198" s="197">
        <v>274.2</v>
      </c>
      <c r="O198" s="197">
        <v>4295.8</v>
      </c>
      <c r="P198" s="231" t="s">
        <v>30</v>
      </c>
    </row>
    <row r="199" spans="1:16">
      <c r="A199" s="340" t="str">
        <f t="shared" si="7"/>
        <v>4384334</v>
      </c>
      <c r="B199" s="402">
        <f t="shared" si="8"/>
        <v>34</v>
      </c>
      <c r="C199" s="435">
        <v>43843</v>
      </c>
      <c r="D199" s="404"/>
      <c r="E199" s="405" t="s">
        <v>1039</v>
      </c>
      <c r="F199" s="340" t="s">
        <v>1015</v>
      </c>
      <c r="G199" s="406" t="s">
        <v>690</v>
      </c>
      <c r="H199" s="406" t="s">
        <v>691</v>
      </c>
      <c r="I199" s="406" t="s">
        <v>698</v>
      </c>
      <c r="J199" s="194">
        <v>8060</v>
      </c>
      <c r="K199" s="194">
        <v>3940</v>
      </c>
      <c r="L199" s="195">
        <v>4120</v>
      </c>
      <c r="M199" s="196">
        <v>6</v>
      </c>
      <c r="N199" s="197">
        <v>247.2</v>
      </c>
      <c r="O199" s="197">
        <v>3872.8</v>
      </c>
      <c r="P199" s="221" t="s">
        <v>30</v>
      </c>
    </row>
    <row r="200" spans="1:16">
      <c r="A200" s="340" t="str">
        <f t="shared" si="7"/>
        <v>438441</v>
      </c>
      <c r="B200" s="351">
        <f t="shared" si="8"/>
        <v>1</v>
      </c>
      <c r="C200" s="435">
        <v>43844</v>
      </c>
      <c r="D200" s="399" t="s">
        <v>884</v>
      </c>
      <c r="E200" s="400" t="s">
        <v>1040</v>
      </c>
      <c r="F200" s="340" t="s">
        <v>1041</v>
      </c>
      <c r="G200" s="401" t="s">
        <v>105</v>
      </c>
      <c r="H200" s="401" t="s">
        <v>734</v>
      </c>
      <c r="I200" s="401" t="s">
        <v>830</v>
      </c>
      <c r="J200" s="194">
        <v>8850</v>
      </c>
      <c r="K200" s="194">
        <v>3910</v>
      </c>
      <c r="L200" s="195">
        <v>4940</v>
      </c>
      <c r="M200" s="196">
        <v>6</v>
      </c>
      <c r="N200" s="197">
        <v>296.39999999999998</v>
      </c>
      <c r="O200" s="197">
        <v>4643.6000000000004</v>
      </c>
      <c r="P200" s="231" t="s">
        <v>721</v>
      </c>
    </row>
    <row r="201" spans="1:16">
      <c r="A201" s="340" t="str">
        <f t="shared" si="7"/>
        <v>438442</v>
      </c>
      <c r="B201" s="351">
        <f t="shared" si="8"/>
        <v>2</v>
      </c>
      <c r="C201" s="435">
        <v>43844</v>
      </c>
      <c r="D201" s="399"/>
      <c r="E201" s="400" t="s">
        <v>1042</v>
      </c>
      <c r="F201" s="340" t="s">
        <v>1041</v>
      </c>
      <c r="G201" s="401" t="s">
        <v>105</v>
      </c>
      <c r="H201" s="401" t="s">
        <v>734</v>
      </c>
      <c r="I201" s="401" t="s">
        <v>830</v>
      </c>
      <c r="J201" s="194">
        <v>6350</v>
      </c>
      <c r="K201" s="194">
        <v>3900</v>
      </c>
      <c r="L201" s="195">
        <v>2450</v>
      </c>
      <c r="M201" s="196">
        <v>6</v>
      </c>
      <c r="N201" s="197">
        <v>147</v>
      </c>
      <c r="O201" s="197">
        <v>2303</v>
      </c>
      <c r="P201" s="231" t="s">
        <v>721</v>
      </c>
    </row>
    <row r="202" spans="1:16">
      <c r="A202" s="340" t="str">
        <f t="shared" si="7"/>
        <v>438443</v>
      </c>
      <c r="B202" s="351">
        <f t="shared" si="8"/>
        <v>3</v>
      </c>
      <c r="C202" s="435">
        <v>43844</v>
      </c>
      <c r="D202" s="399"/>
      <c r="E202" s="400" t="s">
        <v>1043</v>
      </c>
      <c r="F202" s="340" t="s">
        <v>881</v>
      </c>
      <c r="G202" s="401" t="s">
        <v>105</v>
      </c>
      <c r="H202" s="401" t="s">
        <v>734</v>
      </c>
      <c r="I202" s="401" t="s">
        <v>751</v>
      </c>
      <c r="J202" s="194">
        <v>8420</v>
      </c>
      <c r="K202" s="194">
        <v>3910</v>
      </c>
      <c r="L202" s="195">
        <v>4510</v>
      </c>
      <c r="M202" s="196">
        <v>6</v>
      </c>
      <c r="N202" s="197">
        <v>270.59999999999997</v>
      </c>
      <c r="O202" s="197">
        <v>4239.3999999999996</v>
      </c>
      <c r="P202" s="231" t="s">
        <v>721</v>
      </c>
    </row>
    <row r="203" spans="1:16">
      <c r="A203" s="340" t="str">
        <f t="shared" si="7"/>
        <v>438444</v>
      </c>
      <c r="B203" s="351">
        <f t="shared" si="8"/>
        <v>4</v>
      </c>
      <c r="C203" s="435">
        <v>43844</v>
      </c>
      <c r="D203" s="399"/>
      <c r="E203" s="400" t="s">
        <v>1044</v>
      </c>
      <c r="F203" s="340" t="s">
        <v>771</v>
      </c>
      <c r="G203" s="401" t="s">
        <v>736</v>
      </c>
      <c r="H203" s="401" t="s">
        <v>733</v>
      </c>
      <c r="I203" s="401" t="s">
        <v>751</v>
      </c>
      <c r="J203" s="194">
        <v>9260</v>
      </c>
      <c r="K203" s="194">
        <v>3860</v>
      </c>
      <c r="L203" s="195">
        <v>5400</v>
      </c>
      <c r="M203" s="196">
        <v>6</v>
      </c>
      <c r="N203" s="197">
        <v>324</v>
      </c>
      <c r="O203" s="197">
        <v>5076</v>
      </c>
      <c r="P203" s="231" t="s">
        <v>721</v>
      </c>
    </row>
    <row r="204" spans="1:16">
      <c r="A204" s="340" t="str">
        <f t="shared" si="7"/>
        <v>438445</v>
      </c>
      <c r="B204" s="351">
        <f t="shared" si="8"/>
        <v>5</v>
      </c>
      <c r="C204" s="435">
        <v>43844</v>
      </c>
      <c r="D204" s="399"/>
      <c r="E204" s="400" t="s">
        <v>1045</v>
      </c>
      <c r="F204" s="340" t="s">
        <v>771</v>
      </c>
      <c r="G204" s="401" t="s">
        <v>281</v>
      </c>
      <c r="H204" s="401" t="s">
        <v>833</v>
      </c>
      <c r="I204" s="401" t="s">
        <v>751</v>
      </c>
      <c r="J204" s="194">
        <v>8790</v>
      </c>
      <c r="K204" s="194">
        <v>3800</v>
      </c>
      <c r="L204" s="195">
        <v>4990</v>
      </c>
      <c r="M204" s="196">
        <v>6</v>
      </c>
      <c r="N204" s="197">
        <v>299.39999999999998</v>
      </c>
      <c r="O204" s="197">
        <v>4690.6000000000004</v>
      </c>
      <c r="P204" s="231" t="s">
        <v>721</v>
      </c>
    </row>
    <row r="205" spans="1:16">
      <c r="A205" s="340" t="str">
        <f t="shared" si="7"/>
        <v>438446</v>
      </c>
      <c r="B205" s="351">
        <f t="shared" si="8"/>
        <v>6</v>
      </c>
      <c r="C205" s="435">
        <v>43844</v>
      </c>
      <c r="D205" s="399"/>
      <c r="E205" s="400" t="s">
        <v>1046</v>
      </c>
      <c r="F205" s="340" t="s">
        <v>703</v>
      </c>
      <c r="G205" s="401" t="s">
        <v>702</v>
      </c>
      <c r="H205" s="401" t="s">
        <v>693</v>
      </c>
      <c r="I205" s="401" t="s">
        <v>699</v>
      </c>
      <c r="J205" s="194">
        <v>8640</v>
      </c>
      <c r="K205" s="194">
        <v>4010</v>
      </c>
      <c r="L205" s="195">
        <v>4630</v>
      </c>
      <c r="M205" s="196">
        <v>6</v>
      </c>
      <c r="N205" s="197">
        <v>277.8</v>
      </c>
      <c r="O205" s="197">
        <v>4352.2</v>
      </c>
      <c r="P205" s="231" t="s">
        <v>721</v>
      </c>
    </row>
    <row r="206" spans="1:16">
      <c r="A206" s="340" t="str">
        <f t="shared" si="7"/>
        <v>438447</v>
      </c>
      <c r="B206" s="351">
        <f t="shared" si="8"/>
        <v>7</v>
      </c>
      <c r="C206" s="435">
        <v>43844</v>
      </c>
      <c r="D206" s="399"/>
      <c r="E206" s="400" t="s">
        <v>1047</v>
      </c>
      <c r="F206" s="340" t="s">
        <v>703</v>
      </c>
      <c r="G206" s="401" t="s">
        <v>103</v>
      </c>
      <c r="H206" s="401" t="s">
        <v>836</v>
      </c>
      <c r="I206" s="401" t="s">
        <v>699</v>
      </c>
      <c r="J206" s="194">
        <v>8450</v>
      </c>
      <c r="K206" s="194">
        <v>3890</v>
      </c>
      <c r="L206" s="195">
        <v>4560</v>
      </c>
      <c r="M206" s="196">
        <v>6</v>
      </c>
      <c r="N206" s="197">
        <v>273.59999999999997</v>
      </c>
      <c r="O206" s="197">
        <v>4286.3999999999996</v>
      </c>
      <c r="P206" s="231" t="s">
        <v>721</v>
      </c>
    </row>
    <row r="207" spans="1:16">
      <c r="A207" s="340" t="str">
        <f t="shared" si="7"/>
        <v>438448</v>
      </c>
      <c r="B207" s="351">
        <f t="shared" si="8"/>
        <v>8</v>
      </c>
      <c r="C207" s="435">
        <v>43844</v>
      </c>
      <c r="D207" s="399"/>
      <c r="E207" s="400" t="s">
        <v>1048</v>
      </c>
      <c r="F207" s="340" t="s">
        <v>703</v>
      </c>
      <c r="G207" s="401" t="s">
        <v>161</v>
      </c>
      <c r="H207" s="401" t="s">
        <v>696</v>
      </c>
      <c r="I207" s="401" t="s">
        <v>699</v>
      </c>
      <c r="J207" s="194">
        <v>7690</v>
      </c>
      <c r="K207" s="194">
        <v>3800</v>
      </c>
      <c r="L207" s="195">
        <v>3890</v>
      </c>
      <c r="M207" s="196">
        <v>6</v>
      </c>
      <c r="N207" s="197">
        <v>233.39999999999998</v>
      </c>
      <c r="O207" s="197">
        <v>3656.6</v>
      </c>
      <c r="P207" s="231" t="s">
        <v>721</v>
      </c>
    </row>
    <row r="208" spans="1:16">
      <c r="A208" s="340" t="str">
        <f t="shared" si="7"/>
        <v>438449</v>
      </c>
      <c r="B208" s="351">
        <f t="shared" si="8"/>
        <v>9</v>
      </c>
      <c r="C208" s="435">
        <v>43844</v>
      </c>
      <c r="D208" s="399"/>
      <c r="E208" s="400" t="s">
        <v>1049</v>
      </c>
      <c r="F208" s="340" t="s">
        <v>703</v>
      </c>
      <c r="G208" s="401" t="s">
        <v>111</v>
      </c>
      <c r="H208" s="401" t="s">
        <v>694</v>
      </c>
      <c r="I208" s="401" t="s">
        <v>699</v>
      </c>
      <c r="J208" s="194">
        <v>8250</v>
      </c>
      <c r="K208" s="194">
        <v>3870</v>
      </c>
      <c r="L208" s="195">
        <v>4380</v>
      </c>
      <c r="M208" s="196">
        <v>6</v>
      </c>
      <c r="N208" s="197">
        <v>262.8</v>
      </c>
      <c r="O208" s="197">
        <v>4117.2</v>
      </c>
      <c r="P208" s="231" t="s">
        <v>721</v>
      </c>
    </row>
    <row r="209" spans="1:16">
      <c r="A209" s="340" t="str">
        <f t="shared" si="7"/>
        <v>4384410</v>
      </c>
      <c r="B209" s="351">
        <f t="shared" si="8"/>
        <v>10</v>
      </c>
      <c r="C209" s="435">
        <v>43844</v>
      </c>
      <c r="D209" s="399" t="s">
        <v>1001</v>
      </c>
      <c r="E209" s="400" t="s">
        <v>1050</v>
      </c>
      <c r="F209" s="340" t="s">
        <v>713</v>
      </c>
      <c r="G209" s="401" t="s">
        <v>826</v>
      </c>
      <c r="H209" s="401" t="s">
        <v>827</v>
      </c>
      <c r="I209" s="401" t="s">
        <v>686</v>
      </c>
      <c r="J209" s="194">
        <v>10140</v>
      </c>
      <c r="K209" s="194">
        <v>4420</v>
      </c>
      <c r="L209" s="195">
        <v>5720</v>
      </c>
      <c r="M209" s="196">
        <v>6</v>
      </c>
      <c r="N209" s="197">
        <v>343.2</v>
      </c>
      <c r="O209" s="197">
        <v>5376.8</v>
      </c>
      <c r="P209" s="231" t="s">
        <v>21</v>
      </c>
    </row>
    <row r="210" spans="1:16">
      <c r="A210" s="340" t="str">
        <f t="shared" si="7"/>
        <v>4384411</v>
      </c>
      <c r="B210" s="351">
        <f t="shared" si="8"/>
        <v>11</v>
      </c>
      <c r="C210" s="435">
        <v>43844</v>
      </c>
      <c r="D210" s="399"/>
      <c r="E210" s="400" t="s">
        <v>1051</v>
      </c>
      <c r="F210" s="340" t="s">
        <v>713</v>
      </c>
      <c r="G210" s="401" t="s">
        <v>98</v>
      </c>
      <c r="H210" s="401" t="s">
        <v>811</v>
      </c>
      <c r="I210" s="401" t="s">
        <v>686</v>
      </c>
      <c r="J210" s="194">
        <v>7180</v>
      </c>
      <c r="K210" s="194">
        <v>3370</v>
      </c>
      <c r="L210" s="195">
        <v>3810</v>
      </c>
      <c r="M210" s="196">
        <v>5</v>
      </c>
      <c r="N210" s="197">
        <v>190.5</v>
      </c>
      <c r="O210" s="197">
        <v>3619.5</v>
      </c>
      <c r="P210" s="231" t="s">
        <v>21</v>
      </c>
    </row>
    <row r="211" spans="1:16">
      <c r="A211" s="340" t="str">
        <f t="shared" si="7"/>
        <v>4384412</v>
      </c>
      <c r="B211" s="351">
        <f t="shared" si="8"/>
        <v>12</v>
      </c>
      <c r="C211" s="435">
        <v>43844</v>
      </c>
      <c r="D211" s="399" t="s">
        <v>921</v>
      </c>
      <c r="E211" s="400" t="s">
        <v>1052</v>
      </c>
      <c r="F211" s="340" t="s">
        <v>881</v>
      </c>
      <c r="G211" s="401" t="s">
        <v>106</v>
      </c>
      <c r="H211" s="401" t="s">
        <v>697</v>
      </c>
      <c r="I211" s="401" t="s">
        <v>751</v>
      </c>
      <c r="J211" s="194">
        <v>8720</v>
      </c>
      <c r="K211" s="194">
        <v>3990</v>
      </c>
      <c r="L211" s="195">
        <v>4730</v>
      </c>
      <c r="M211" s="196">
        <v>6</v>
      </c>
      <c r="N211" s="197">
        <v>283.8</v>
      </c>
      <c r="O211" s="197">
        <v>4446.2</v>
      </c>
      <c r="P211" s="231" t="s">
        <v>69</v>
      </c>
    </row>
    <row r="212" spans="1:16">
      <c r="A212" s="340" t="str">
        <f t="shared" si="7"/>
        <v>4384413</v>
      </c>
      <c r="B212" s="351">
        <f t="shared" si="8"/>
        <v>13</v>
      </c>
      <c r="C212" s="435">
        <v>43844</v>
      </c>
      <c r="D212" s="399"/>
      <c r="E212" s="400" t="s">
        <v>1053</v>
      </c>
      <c r="F212" s="340" t="s">
        <v>881</v>
      </c>
      <c r="G212" s="401" t="s">
        <v>371</v>
      </c>
      <c r="H212" s="401" t="s">
        <v>732</v>
      </c>
      <c r="I212" s="401" t="s">
        <v>751</v>
      </c>
      <c r="J212" s="194">
        <v>8860</v>
      </c>
      <c r="K212" s="194">
        <v>3900</v>
      </c>
      <c r="L212" s="195">
        <v>4960</v>
      </c>
      <c r="M212" s="196">
        <v>6</v>
      </c>
      <c r="N212" s="197">
        <v>297.59999999999997</v>
      </c>
      <c r="O212" s="197">
        <v>4662.3999999999996</v>
      </c>
      <c r="P212" s="231" t="s">
        <v>69</v>
      </c>
    </row>
    <row r="213" spans="1:16">
      <c r="A213" s="340" t="str">
        <f t="shared" si="7"/>
        <v>4384414</v>
      </c>
      <c r="B213" s="351">
        <f t="shared" si="8"/>
        <v>14</v>
      </c>
      <c r="C213" s="435">
        <v>43844</v>
      </c>
      <c r="D213" s="399"/>
      <c r="E213" s="400" t="s">
        <v>1054</v>
      </c>
      <c r="F213" s="340" t="s">
        <v>881</v>
      </c>
      <c r="G213" s="401" t="s">
        <v>702</v>
      </c>
      <c r="H213" s="401" t="s">
        <v>693</v>
      </c>
      <c r="I213" s="401" t="s">
        <v>751</v>
      </c>
      <c r="J213" s="194">
        <v>9010</v>
      </c>
      <c r="K213" s="194">
        <v>4010</v>
      </c>
      <c r="L213" s="195">
        <v>5000</v>
      </c>
      <c r="M213" s="196">
        <v>6</v>
      </c>
      <c r="N213" s="197">
        <v>300</v>
      </c>
      <c r="O213" s="197">
        <v>4700</v>
      </c>
      <c r="P213" s="231" t="s">
        <v>69</v>
      </c>
    </row>
    <row r="214" spans="1:16">
      <c r="A214" s="340" t="str">
        <f t="shared" si="7"/>
        <v>4384415</v>
      </c>
      <c r="B214" s="351">
        <f t="shared" si="8"/>
        <v>15</v>
      </c>
      <c r="C214" s="435">
        <v>43844</v>
      </c>
      <c r="D214" s="399"/>
      <c r="E214" s="400" t="s">
        <v>1055</v>
      </c>
      <c r="F214" s="340" t="s">
        <v>881</v>
      </c>
      <c r="G214" s="401" t="s">
        <v>281</v>
      </c>
      <c r="H214" s="401" t="s">
        <v>833</v>
      </c>
      <c r="I214" s="401" t="s">
        <v>751</v>
      </c>
      <c r="J214" s="194">
        <v>8510</v>
      </c>
      <c r="K214" s="194">
        <v>3800</v>
      </c>
      <c r="L214" s="195">
        <v>4710</v>
      </c>
      <c r="M214" s="196">
        <v>6</v>
      </c>
      <c r="N214" s="197">
        <v>282.59999999999997</v>
      </c>
      <c r="O214" s="197">
        <v>4427.3999999999996</v>
      </c>
      <c r="P214" s="231" t="s">
        <v>69</v>
      </c>
    </row>
    <row r="215" spans="1:16">
      <c r="A215" s="340" t="str">
        <f t="shared" si="7"/>
        <v>4384416</v>
      </c>
      <c r="B215" s="351">
        <f t="shared" si="8"/>
        <v>16</v>
      </c>
      <c r="C215" s="435">
        <v>43844</v>
      </c>
      <c r="D215" s="399" t="s">
        <v>989</v>
      </c>
      <c r="E215" s="400" t="s">
        <v>1056</v>
      </c>
      <c r="F215" s="340" t="s">
        <v>842</v>
      </c>
      <c r="G215" s="401" t="s">
        <v>111</v>
      </c>
      <c r="H215" s="401" t="s">
        <v>694</v>
      </c>
      <c r="I215" s="401" t="s">
        <v>692</v>
      </c>
      <c r="J215" s="194">
        <v>8690</v>
      </c>
      <c r="K215" s="194">
        <v>3880</v>
      </c>
      <c r="L215" s="195">
        <v>4810</v>
      </c>
      <c r="M215" s="196">
        <v>6</v>
      </c>
      <c r="N215" s="197">
        <v>288.59999999999997</v>
      </c>
      <c r="O215" s="197">
        <v>4521.3999999999996</v>
      </c>
      <c r="P215" s="231" t="s">
        <v>69</v>
      </c>
    </row>
    <row r="216" spans="1:16">
      <c r="A216" s="340" t="str">
        <f t="shared" si="7"/>
        <v>4384417</v>
      </c>
      <c r="B216" s="351">
        <f t="shared" si="8"/>
        <v>17</v>
      </c>
      <c r="C216" s="435">
        <v>43844</v>
      </c>
      <c r="D216" s="399"/>
      <c r="E216" s="400" t="s">
        <v>1057</v>
      </c>
      <c r="F216" s="340" t="s">
        <v>842</v>
      </c>
      <c r="G216" s="401" t="s">
        <v>95</v>
      </c>
      <c r="H216" s="401" t="s">
        <v>735</v>
      </c>
      <c r="I216" s="401" t="s">
        <v>692</v>
      </c>
      <c r="J216" s="194">
        <v>7860</v>
      </c>
      <c r="K216" s="194">
        <v>3890</v>
      </c>
      <c r="L216" s="195">
        <v>3970</v>
      </c>
      <c r="M216" s="196">
        <v>6</v>
      </c>
      <c r="N216" s="197">
        <v>238.2</v>
      </c>
      <c r="O216" s="197">
        <v>3731.8</v>
      </c>
      <c r="P216" s="231" t="s">
        <v>69</v>
      </c>
    </row>
    <row r="217" spans="1:16">
      <c r="A217" s="340" t="str">
        <f t="shared" si="7"/>
        <v>4384418</v>
      </c>
      <c r="B217" s="351">
        <f t="shared" si="8"/>
        <v>18</v>
      </c>
      <c r="C217" s="435">
        <v>43844</v>
      </c>
      <c r="D217" s="399" t="s">
        <v>824</v>
      </c>
      <c r="E217" s="400" t="s">
        <v>1058</v>
      </c>
      <c r="F217" s="340" t="s">
        <v>703</v>
      </c>
      <c r="G217" s="401" t="s">
        <v>371</v>
      </c>
      <c r="H217" s="401" t="s">
        <v>732</v>
      </c>
      <c r="I217" s="401" t="s">
        <v>699</v>
      </c>
      <c r="J217" s="194">
        <v>8260</v>
      </c>
      <c r="K217" s="194">
        <v>3880</v>
      </c>
      <c r="L217" s="195">
        <v>4380</v>
      </c>
      <c r="M217" s="196">
        <v>6</v>
      </c>
      <c r="N217" s="197">
        <v>262.8</v>
      </c>
      <c r="O217" s="197">
        <v>4117.2</v>
      </c>
      <c r="P217" s="231" t="s">
        <v>69</v>
      </c>
    </row>
    <row r="218" spans="1:16">
      <c r="A218" s="340" t="str">
        <f t="shared" si="7"/>
        <v>4384419</v>
      </c>
      <c r="B218" s="351">
        <f t="shared" si="8"/>
        <v>19</v>
      </c>
      <c r="C218" s="435">
        <v>43844</v>
      </c>
      <c r="D218" s="399"/>
      <c r="E218" s="400" t="s">
        <v>1059</v>
      </c>
      <c r="F218" s="340" t="s">
        <v>703</v>
      </c>
      <c r="G218" s="401" t="s">
        <v>281</v>
      </c>
      <c r="H218" s="401" t="s">
        <v>833</v>
      </c>
      <c r="I218" s="401" t="s">
        <v>699</v>
      </c>
      <c r="J218" s="194">
        <v>8060</v>
      </c>
      <c r="K218" s="194">
        <v>3820</v>
      </c>
      <c r="L218" s="195">
        <v>4240</v>
      </c>
      <c r="M218" s="196">
        <v>6</v>
      </c>
      <c r="N218" s="197">
        <v>254.39999999999998</v>
      </c>
      <c r="O218" s="197">
        <v>3985.6</v>
      </c>
      <c r="P218" s="231" t="s">
        <v>69</v>
      </c>
    </row>
    <row r="219" spans="1:16">
      <c r="A219" s="340" t="str">
        <f t="shared" si="7"/>
        <v>4384420</v>
      </c>
      <c r="B219" s="351">
        <f t="shared" si="8"/>
        <v>20</v>
      </c>
      <c r="C219" s="435">
        <v>43844</v>
      </c>
      <c r="D219" s="399"/>
      <c r="E219" s="400" t="s">
        <v>1060</v>
      </c>
      <c r="F219" s="340" t="s">
        <v>703</v>
      </c>
      <c r="G219" s="401" t="s">
        <v>103</v>
      </c>
      <c r="H219" s="401" t="s">
        <v>836</v>
      </c>
      <c r="I219" s="401" t="s">
        <v>699</v>
      </c>
      <c r="J219" s="194">
        <v>8560</v>
      </c>
      <c r="K219" s="194">
        <v>3900</v>
      </c>
      <c r="L219" s="195">
        <v>4660</v>
      </c>
      <c r="M219" s="196">
        <v>6</v>
      </c>
      <c r="N219" s="197">
        <v>279.59999999999997</v>
      </c>
      <c r="O219" s="197">
        <v>4380.3999999999996</v>
      </c>
      <c r="P219" s="231" t="s">
        <v>69</v>
      </c>
    </row>
    <row r="220" spans="1:16">
      <c r="A220" s="340" t="str">
        <f t="shared" si="7"/>
        <v>4384421</v>
      </c>
      <c r="B220" s="351">
        <f t="shared" si="8"/>
        <v>21</v>
      </c>
      <c r="C220" s="435">
        <v>43844</v>
      </c>
      <c r="D220" s="399"/>
      <c r="E220" s="400" t="s">
        <v>1061</v>
      </c>
      <c r="F220" s="340" t="s">
        <v>703</v>
      </c>
      <c r="G220" s="401" t="s">
        <v>106</v>
      </c>
      <c r="H220" s="401" t="s">
        <v>697</v>
      </c>
      <c r="I220" s="401" t="s">
        <v>699</v>
      </c>
      <c r="J220" s="194">
        <v>8410</v>
      </c>
      <c r="K220" s="194">
        <v>4000</v>
      </c>
      <c r="L220" s="195">
        <v>4410</v>
      </c>
      <c r="M220" s="196">
        <v>6</v>
      </c>
      <c r="N220" s="197">
        <v>264.59999999999997</v>
      </c>
      <c r="O220" s="197">
        <v>4145.3999999999996</v>
      </c>
      <c r="P220" s="231" t="s">
        <v>69</v>
      </c>
    </row>
    <row r="221" spans="1:16">
      <c r="A221" s="340" t="str">
        <f t="shared" si="7"/>
        <v>4384422</v>
      </c>
      <c r="B221" s="402">
        <f t="shared" si="8"/>
        <v>22</v>
      </c>
      <c r="C221" s="435">
        <v>43844</v>
      </c>
      <c r="D221" s="404"/>
      <c r="E221" s="405" t="s">
        <v>1062</v>
      </c>
      <c r="F221" s="340" t="s">
        <v>703</v>
      </c>
      <c r="G221" s="406" t="s">
        <v>161</v>
      </c>
      <c r="H221" s="406" t="s">
        <v>696</v>
      </c>
      <c r="I221" s="406" t="s">
        <v>699</v>
      </c>
      <c r="J221" s="194">
        <v>7710</v>
      </c>
      <c r="K221" s="194">
        <v>3810</v>
      </c>
      <c r="L221" s="195">
        <v>3900</v>
      </c>
      <c r="M221" s="196">
        <v>6</v>
      </c>
      <c r="N221" s="197">
        <v>234</v>
      </c>
      <c r="O221" s="197">
        <v>3666</v>
      </c>
      <c r="P221" s="221" t="s">
        <v>69</v>
      </c>
    </row>
    <row r="222" spans="1:16">
      <c r="A222" s="340" t="str">
        <f t="shared" si="7"/>
        <v>438451</v>
      </c>
      <c r="B222" s="351">
        <f t="shared" si="8"/>
        <v>1</v>
      </c>
      <c r="C222" s="435">
        <v>43845</v>
      </c>
      <c r="D222" s="399" t="s">
        <v>934</v>
      </c>
      <c r="E222" s="400" t="s">
        <v>1063</v>
      </c>
      <c r="F222" s="340" t="s">
        <v>1064</v>
      </c>
      <c r="G222" s="401" t="s">
        <v>371</v>
      </c>
      <c r="H222" s="401" t="s">
        <v>732</v>
      </c>
      <c r="I222" s="401" t="s">
        <v>751</v>
      </c>
      <c r="J222" s="194">
        <v>7290</v>
      </c>
      <c r="K222" s="194">
        <v>3910</v>
      </c>
      <c r="L222" s="195">
        <v>3380</v>
      </c>
      <c r="M222" s="196">
        <v>6</v>
      </c>
      <c r="N222" s="197">
        <v>202.79999999999998</v>
      </c>
      <c r="O222" s="197">
        <v>3177.2</v>
      </c>
      <c r="P222" s="231" t="s">
        <v>721</v>
      </c>
    </row>
    <row r="223" spans="1:16">
      <c r="A223" s="340" t="str">
        <f t="shared" si="7"/>
        <v>438452</v>
      </c>
      <c r="B223" s="351">
        <f t="shared" si="8"/>
        <v>2</v>
      </c>
      <c r="C223" s="435">
        <v>43845</v>
      </c>
      <c r="D223" s="399"/>
      <c r="E223" s="400" t="s">
        <v>1065</v>
      </c>
      <c r="F223" s="340" t="s">
        <v>938</v>
      </c>
      <c r="G223" s="401" t="s">
        <v>105</v>
      </c>
      <c r="H223" s="401" t="s">
        <v>734</v>
      </c>
      <c r="I223" s="401" t="s">
        <v>692</v>
      </c>
      <c r="J223" s="194">
        <v>8570</v>
      </c>
      <c r="K223" s="194">
        <v>3900</v>
      </c>
      <c r="L223" s="195">
        <v>4670</v>
      </c>
      <c r="M223" s="196">
        <v>6</v>
      </c>
      <c r="N223" s="197">
        <v>280.2</v>
      </c>
      <c r="O223" s="197">
        <v>4389.8</v>
      </c>
      <c r="P223" s="231" t="s">
        <v>721</v>
      </c>
    </row>
    <row r="224" spans="1:16">
      <c r="A224" s="340" t="str">
        <f t="shared" si="7"/>
        <v>438453</v>
      </c>
      <c r="B224" s="351">
        <f t="shared" si="8"/>
        <v>3</v>
      </c>
      <c r="C224" s="435">
        <v>43845</v>
      </c>
      <c r="D224" s="399"/>
      <c r="E224" s="400" t="s">
        <v>1066</v>
      </c>
      <c r="F224" s="340" t="s">
        <v>938</v>
      </c>
      <c r="G224" s="401" t="s">
        <v>111</v>
      </c>
      <c r="H224" s="401" t="s">
        <v>694</v>
      </c>
      <c r="I224" s="401" t="s">
        <v>692</v>
      </c>
      <c r="J224" s="194">
        <v>7920</v>
      </c>
      <c r="K224" s="194">
        <v>3880</v>
      </c>
      <c r="L224" s="195">
        <v>4040</v>
      </c>
      <c r="M224" s="196">
        <v>6</v>
      </c>
      <c r="N224" s="197">
        <v>242.39999999999998</v>
      </c>
      <c r="O224" s="197">
        <v>3797.6</v>
      </c>
      <c r="P224" s="231" t="s">
        <v>721</v>
      </c>
    </row>
    <row r="225" spans="1:16">
      <c r="A225" s="340" t="str">
        <f t="shared" si="7"/>
        <v>438454</v>
      </c>
      <c r="B225" s="351">
        <f t="shared" si="8"/>
        <v>4</v>
      </c>
      <c r="C225" s="435">
        <v>43845</v>
      </c>
      <c r="D225" s="399"/>
      <c r="E225" s="400" t="s">
        <v>1067</v>
      </c>
      <c r="F225" s="340" t="s">
        <v>1068</v>
      </c>
      <c r="G225" s="401" t="s">
        <v>161</v>
      </c>
      <c r="H225" s="401" t="s">
        <v>696</v>
      </c>
      <c r="I225" s="401" t="s">
        <v>698</v>
      </c>
      <c r="J225" s="194">
        <v>8180</v>
      </c>
      <c r="K225" s="194">
        <v>3810</v>
      </c>
      <c r="L225" s="195">
        <v>4370</v>
      </c>
      <c r="M225" s="196">
        <v>6</v>
      </c>
      <c r="N225" s="197">
        <v>262.2</v>
      </c>
      <c r="O225" s="197">
        <v>4107.8</v>
      </c>
      <c r="P225" s="231" t="s">
        <v>721</v>
      </c>
    </row>
    <row r="226" spans="1:16">
      <c r="A226" s="340" t="str">
        <f t="shared" si="7"/>
        <v>438455</v>
      </c>
      <c r="B226" s="351">
        <f t="shared" si="8"/>
        <v>5</v>
      </c>
      <c r="C226" s="435">
        <v>43845</v>
      </c>
      <c r="D226" s="399"/>
      <c r="E226" s="400" t="s">
        <v>1069</v>
      </c>
      <c r="F226" s="340" t="s">
        <v>1068</v>
      </c>
      <c r="G226" s="401" t="s">
        <v>690</v>
      </c>
      <c r="H226" s="401" t="s">
        <v>691</v>
      </c>
      <c r="I226" s="401" t="s">
        <v>698</v>
      </c>
      <c r="J226" s="194">
        <v>8510</v>
      </c>
      <c r="K226" s="194">
        <v>3940</v>
      </c>
      <c r="L226" s="195">
        <v>4570</v>
      </c>
      <c r="M226" s="196">
        <v>6</v>
      </c>
      <c r="N226" s="197">
        <v>274.2</v>
      </c>
      <c r="O226" s="197">
        <v>4295.8</v>
      </c>
      <c r="P226" s="231" t="s">
        <v>721</v>
      </c>
    </row>
    <row r="227" spans="1:16">
      <c r="A227" s="340" t="str">
        <f t="shared" ref="A227:A290" si="9">C227&amp;B227</f>
        <v>438456</v>
      </c>
      <c r="B227" s="351">
        <f t="shared" ref="B227:B290" si="10">IF(C227=C226,B226+1,1)</f>
        <v>6</v>
      </c>
      <c r="C227" s="435">
        <v>43845</v>
      </c>
      <c r="D227" s="399"/>
      <c r="E227" s="400" t="s">
        <v>1070</v>
      </c>
      <c r="F227" s="340" t="s">
        <v>1068</v>
      </c>
      <c r="G227" s="401" t="s">
        <v>281</v>
      </c>
      <c r="H227" s="401" t="s">
        <v>694</v>
      </c>
      <c r="I227" s="401" t="s">
        <v>698</v>
      </c>
      <c r="J227" s="194">
        <v>8780</v>
      </c>
      <c r="K227" s="194">
        <v>3820</v>
      </c>
      <c r="L227" s="195">
        <v>4960</v>
      </c>
      <c r="M227" s="196">
        <v>6</v>
      </c>
      <c r="N227" s="197">
        <v>297.59999999999997</v>
      </c>
      <c r="O227" s="197">
        <v>4662.3999999999996</v>
      </c>
      <c r="P227" s="231" t="s">
        <v>721</v>
      </c>
    </row>
    <row r="228" spans="1:16">
      <c r="A228" s="340" t="str">
        <f t="shared" si="9"/>
        <v>438457</v>
      </c>
      <c r="B228" s="351">
        <f t="shared" si="10"/>
        <v>7</v>
      </c>
      <c r="C228" s="435">
        <v>43845</v>
      </c>
      <c r="D228" s="399"/>
      <c r="E228" s="400" t="s">
        <v>1071</v>
      </c>
      <c r="F228" s="340" t="s">
        <v>1068</v>
      </c>
      <c r="G228" s="401" t="s">
        <v>371</v>
      </c>
      <c r="H228" s="401" t="s">
        <v>732</v>
      </c>
      <c r="I228" s="401" t="s">
        <v>698</v>
      </c>
      <c r="J228" s="194">
        <v>8770</v>
      </c>
      <c r="K228" s="194">
        <v>3910</v>
      </c>
      <c r="L228" s="195">
        <v>4860</v>
      </c>
      <c r="M228" s="196">
        <v>6</v>
      </c>
      <c r="N228" s="197">
        <v>291.59999999999997</v>
      </c>
      <c r="O228" s="197">
        <v>4568.3999999999996</v>
      </c>
      <c r="P228" s="231" t="s">
        <v>721</v>
      </c>
    </row>
    <row r="229" spans="1:16">
      <c r="A229" s="340" t="str">
        <f t="shared" si="9"/>
        <v>438458</v>
      </c>
      <c r="B229" s="351">
        <f t="shared" si="10"/>
        <v>8</v>
      </c>
      <c r="C229" s="435">
        <v>43845</v>
      </c>
      <c r="D229" s="399"/>
      <c r="E229" s="400" t="s">
        <v>1072</v>
      </c>
      <c r="F229" s="340" t="s">
        <v>1068</v>
      </c>
      <c r="G229" s="401" t="s">
        <v>95</v>
      </c>
      <c r="H229" s="401" t="s">
        <v>735</v>
      </c>
      <c r="I229" s="401" t="s">
        <v>698</v>
      </c>
      <c r="J229" s="194">
        <v>8890</v>
      </c>
      <c r="K229" s="194">
        <v>3910</v>
      </c>
      <c r="L229" s="195">
        <v>4980</v>
      </c>
      <c r="M229" s="196">
        <v>6</v>
      </c>
      <c r="N229" s="197">
        <v>298.8</v>
      </c>
      <c r="O229" s="197">
        <v>4681.2</v>
      </c>
      <c r="P229" s="231" t="s">
        <v>721</v>
      </c>
    </row>
    <row r="230" spans="1:16">
      <c r="A230" s="340" t="str">
        <f t="shared" si="9"/>
        <v>438459</v>
      </c>
      <c r="B230" s="351">
        <f t="shared" si="10"/>
        <v>9</v>
      </c>
      <c r="C230" s="435">
        <v>43845</v>
      </c>
      <c r="D230" s="399"/>
      <c r="E230" s="400" t="s">
        <v>1073</v>
      </c>
      <c r="F230" s="340" t="s">
        <v>1068</v>
      </c>
      <c r="G230" s="401" t="s">
        <v>689</v>
      </c>
      <c r="H230" s="401" t="s">
        <v>695</v>
      </c>
      <c r="I230" s="401" t="s">
        <v>698</v>
      </c>
      <c r="J230" s="194">
        <v>6440</v>
      </c>
      <c r="K230" s="194">
        <v>3800</v>
      </c>
      <c r="L230" s="195">
        <v>2640</v>
      </c>
      <c r="M230" s="196">
        <v>6</v>
      </c>
      <c r="N230" s="197">
        <v>158.4</v>
      </c>
      <c r="O230" s="197">
        <v>2481.6</v>
      </c>
      <c r="P230" s="231" t="s">
        <v>721</v>
      </c>
    </row>
    <row r="231" spans="1:16">
      <c r="A231" s="340" t="str">
        <f t="shared" si="9"/>
        <v>4384510</v>
      </c>
      <c r="B231" s="351">
        <f t="shared" si="10"/>
        <v>10</v>
      </c>
      <c r="C231" s="435">
        <v>43845</v>
      </c>
      <c r="D231" s="399"/>
      <c r="E231" s="400" t="s">
        <v>1074</v>
      </c>
      <c r="F231" s="340" t="s">
        <v>1075</v>
      </c>
      <c r="G231" s="401" t="s">
        <v>371</v>
      </c>
      <c r="H231" s="401" t="s">
        <v>732</v>
      </c>
      <c r="I231" s="401" t="s">
        <v>698</v>
      </c>
      <c r="J231" s="194">
        <v>8410</v>
      </c>
      <c r="K231" s="194">
        <v>3910</v>
      </c>
      <c r="L231" s="195">
        <v>4500</v>
      </c>
      <c r="M231" s="196">
        <v>6</v>
      </c>
      <c r="N231" s="197">
        <v>270</v>
      </c>
      <c r="O231" s="197">
        <v>4230</v>
      </c>
      <c r="P231" s="231" t="s">
        <v>721</v>
      </c>
    </row>
    <row r="232" spans="1:16">
      <c r="A232" s="340" t="str">
        <f t="shared" si="9"/>
        <v>4384511</v>
      </c>
      <c r="B232" s="351">
        <f t="shared" si="10"/>
        <v>11</v>
      </c>
      <c r="C232" s="435">
        <v>43845</v>
      </c>
      <c r="D232" s="399"/>
      <c r="E232" s="400" t="s">
        <v>1076</v>
      </c>
      <c r="F232" s="340" t="s">
        <v>1075</v>
      </c>
      <c r="G232" s="401" t="s">
        <v>103</v>
      </c>
      <c r="H232" s="401" t="s">
        <v>836</v>
      </c>
      <c r="I232" s="401" t="s">
        <v>698</v>
      </c>
      <c r="J232" s="194">
        <v>8570</v>
      </c>
      <c r="K232" s="194">
        <v>3900</v>
      </c>
      <c r="L232" s="195">
        <v>4670</v>
      </c>
      <c r="M232" s="196">
        <v>6</v>
      </c>
      <c r="N232" s="197">
        <v>280.2</v>
      </c>
      <c r="O232" s="197">
        <v>4389.8</v>
      </c>
      <c r="P232" s="231" t="s">
        <v>721</v>
      </c>
    </row>
    <row r="233" spans="1:16">
      <c r="A233" s="340" t="str">
        <f t="shared" si="9"/>
        <v>4384512</v>
      </c>
      <c r="B233" s="351">
        <f t="shared" si="10"/>
        <v>12</v>
      </c>
      <c r="C233" s="435">
        <v>43845</v>
      </c>
      <c r="D233" s="399"/>
      <c r="E233" s="400" t="s">
        <v>1077</v>
      </c>
      <c r="F233" s="340" t="s">
        <v>1075</v>
      </c>
      <c r="G233" s="401" t="s">
        <v>111</v>
      </c>
      <c r="H233" s="401" t="s">
        <v>694</v>
      </c>
      <c r="I233" s="401" t="s">
        <v>698</v>
      </c>
      <c r="J233" s="194">
        <v>8250</v>
      </c>
      <c r="K233" s="194">
        <v>3890</v>
      </c>
      <c r="L233" s="195">
        <v>4360</v>
      </c>
      <c r="M233" s="196">
        <v>6</v>
      </c>
      <c r="N233" s="197">
        <v>261.59999999999997</v>
      </c>
      <c r="O233" s="197">
        <v>4098.3999999999996</v>
      </c>
      <c r="P233" s="231" t="s">
        <v>721</v>
      </c>
    </row>
    <row r="234" spans="1:16">
      <c r="A234" s="340" t="str">
        <f t="shared" si="9"/>
        <v>4384513</v>
      </c>
      <c r="B234" s="351">
        <f t="shared" si="10"/>
        <v>13</v>
      </c>
      <c r="C234" s="435">
        <v>43845</v>
      </c>
      <c r="D234" s="399"/>
      <c r="E234" s="400" t="s">
        <v>1078</v>
      </c>
      <c r="F234" s="340" t="s">
        <v>1075</v>
      </c>
      <c r="G234" s="401" t="s">
        <v>736</v>
      </c>
      <c r="H234" s="401" t="s">
        <v>733</v>
      </c>
      <c r="I234" s="401" t="s">
        <v>698</v>
      </c>
      <c r="J234" s="194">
        <v>8810</v>
      </c>
      <c r="K234" s="194">
        <v>3890</v>
      </c>
      <c r="L234" s="195">
        <v>4920</v>
      </c>
      <c r="M234" s="196">
        <v>6</v>
      </c>
      <c r="N234" s="197">
        <v>295.2</v>
      </c>
      <c r="O234" s="197">
        <v>4624.8</v>
      </c>
      <c r="P234" s="231" t="s">
        <v>721</v>
      </c>
    </row>
    <row r="235" spans="1:16">
      <c r="A235" s="340" t="str">
        <f t="shared" si="9"/>
        <v>4384514</v>
      </c>
      <c r="B235" s="351">
        <f t="shared" si="10"/>
        <v>14</v>
      </c>
      <c r="C235" s="435">
        <v>43845</v>
      </c>
      <c r="D235" s="399"/>
      <c r="E235" s="400" t="s">
        <v>1079</v>
      </c>
      <c r="F235" s="340" t="s">
        <v>1075</v>
      </c>
      <c r="G235" s="401" t="s">
        <v>702</v>
      </c>
      <c r="H235" s="401" t="s">
        <v>693</v>
      </c>
      <c r="I235" s="401" t="s">
        <v>698</v>
      </c>
      <c r="J235" s="194">
        <v>8610</v>
      </c>
      <c r="K235" s="194">
        <v>4020</v>
      </c>
      <c r="L235" s="195">
        <v>4590</v>
      </c>
      <c r="M235" s="196">
        <v>6</v>
      </c>
      <c r="N235" s="197">
        <v>275.39999999999998</v>
      </c>
      <c r="O235" s="197">
        <v>4314.6000000000004</v>
      </c>
      <c r="P235" s="231" t="s">
        <v>721</v>
      </c>
    </row>
    <row r="236" spans="1:16">
      <c r="A236" s="340" t="str">
        <f t="shared" si="9"/>
        <v>4384515</v>
      </c>
      <c r="B236" s="351">
        <f t="shared" si="10"/>
        <v>15</v>
      </c>
      <c r="C236" s="435">
        <v>43845</v>
      </c>
      <c r="D236" s="399"/>
      <c r="E236" s="400" t="s">
        <v>1080</v>
      </c>
      <c r="F236" s="340" t="s">
        <v>1075</v>
      </c>
      <c r="G236" s="401" t="s">
        <v>106</v>
      </c>
      <c r="H236" s="401" t="s">
        <v>697</v>
      </c>
      <c r="I236" s="401" t="s">
        <v>698</v>
      </c>
      <c r="J236" s="194">
        <v>8650</v>
      </c>
      <c r="K236" s="194">
        <v>3990</v>
      </c>
      <c r="L236" s="195">
        <v>4660</v>
      </c>
      <c r="M236" s="196">
        <v>6</v>
      </c>
      <c r="N236" s="197">
        <v>279.59999999999997</v>
      </c>
      <c r="O236" s="197">
        <v>4380.3999999999996</v>
      </c>
      <c r="P236" s="231" t="s">
        <v>721</v>
      </c>
    </row>
    <row r="237" spans="1:16">
      <c r="A237" s="340" t="str">
        <f t="shared" si="9"/>
        <v>4384516</v>
      </c>
      <c r="B237" s="351">
        <f t="shared" si="10"/>
        <v>16</v>
      </c>
      <c r="C237" s="435">
        <v>43845</v>
      </c>
      <c r="D237" s="399"/>
      <c r="E237" s="400" t="s">
        <v>1081</v>
      </c>
      <c r="F237" s="340" t="s">
        <v>1075</v>
      </c>
      <c r="G237" s="401" t="s">
        <v>736</v>
      </c>
      <c r="H237" s="401" t="s">
        <v>733</v>
      </c>
      <c r="I237" s="401" t="s">
        <v>698</v>
      </c>
      <c r="J237" s="194">
        <v>8630</v>
      </c>
      <c r="K237" s="194">
        <v>3880</v>
      </c>
      <c r="L237" s="195">
        <v>4750</v>
      </c>
      <c r="M237" s="196">
        <v>6</v>
      </c>
      <c r="N237" s="197">
        <v>285</v>
      </c>
      <c r="O237" s="197">
        <v>4465</v>
      </c>
      <c r="P237" s="231" t="s">
        <v>721</v>
      </c>
    </row>
    <row r="238" spans="1:16">
      <c r="A238" s="340" t="str">
        <f t="shared" si="9"/>
        <v>4384517</v>
      </c>
      <c r="B238" s="351">
        <f t="shared" si="10"/>
        <v>17</v>
      </c>
      <c r="C238" s="435">
        <v>43845</v>
      </c>
      <c r="D238" s="399"/>
      <c r="E238" s="400" t="s">
        <v>1082</v>
      </c>
      <c r="F238" s="340" t="s">
        <v>1075</v>
      </c>
      <c r="G238" s="401" t="s">
        <v>161</v>
      </c>
      <c r="H238" s="401" t="s">
        <v>696</v>
      </c>
      <c r="I238" s="401" t="s">
        <v>698</v>
      </c>
      <c r="J238" s="194">
        <v>8290</v>
      </c>
      <c r="K238" s="194">
        <v>3810</v>
      </c>
      <c r="L238" s="195">
        <v>4480</v>
      </c>
      <c r="M238" s="196">
        <v>6</v>
      </c>
      <c r="N238" s="197">
        <v>268.8</v>
      </c>
      <c r="O238" s="197">
        <v>4211.2</v>
      </c>
      <c r="P238" s="231" t="s">
        <v>721</v>
      </c>
    </row>
    <row r="239" spans="1:16">
      <c r="A239" s="340" t="str">
        <f t="shared" si="9"/>
        <v>4384518</v>
      </c>
      <c r="B239" s="351">
        <f t="shared" si="10"/>
        <v>18</v>
      </c>
      <c r="C239" s="435">
        <v>43845</v>
      </c>
      <c r="D239" s="399"/>
      <c r="E239" s="400" t="s">
        <v>1083</v>
      </c>
      <c r="F239" s="340" t="s">
        <v>1075</v>
      </c>
      <c r="G239" s="401" t="s">
        <v>103</v>
      </c>
      <c r="H239" s="401" t="s">
        <v>836</v>
      </c>
      <c r="I239" s="401" t="s">
        <v>698</v>
      </c>
      <c r="J239" s="194">
        <v>8740</v>
      </c>
      <c r="K239" s="194">
        <v>3900</v>
      </c>
      <c r="L239" s="195">
        <v>4840</v>
      </c>
      <c r="M239" s="196">
        <v>6</v>
      </c>
      <c r="N239" s="197">
        <v>290.39999999999998</v>
      </c>
      <c r="O239" s="197">
        <v>4549.6000000000004</v>
      </c>
      <c r="P239" s="231" t="s">
        <v>721</v>
      </c>
    </row>
    <row r="240" spans="1:16">
      <c r="A240" s="340" t="str">
        <f t="shared" si="9"/>
        <v>4384519</v>
      </c>
      <c r="B240" s="351">
        <f t="shared" si="10"/>
        <v>19</v>
      </c>
      <c r="C240" s="435">
        <v>43845</v>
      </c>
      <c r="D240" s="399"/>
      <c r="E240" s="400" t="s">
        <v>1084</v>
      </c>
      <c r="F240" s="340" t="s">
        <v>1075</v>
      </c>
      <c r="G240" s="401" t="s">
        <v>689</v>
      </c>
      <c r="H240" s="401" t="s">
        <v>695</v>
      </c>
      <c r="I240" s="401" t="s">
        <v>698</v>
      </c>
      <c r="J240" s="194">
        <v>8520</v>
      </c>
      <c r="K240" s="194">
        <v>3800</v>
      </c>
      <c r="L240" s="195">
        <v>4720</v>
      </c>
      <c r="M240" s="196">
        <v>6</v>
      </c>
      <c r="N240" s="197">
        <v>283.2</v>
      </c>
      <c r="O240" s="197">
        <v>4436.8</v>
      </c>
      <c r="P240" s="231" t="s">
        <v>721</v>
      </c>
    </row>
    <row r="241" spans="1:16">
      <c r="A241" s="340" t="str">
        <f t="shared" si="9"/>
        <v>4384520</v>
      </c>
      <c r="B241" s="351">
        <f t="shared" si="10"/>
        <v>20</v>
      </c>
      <c r="C241" s="435">
        <v>43845</v>
      </c>
      <c r="D241" s="399"/>
      <c r="E241" s="400" t="s">
        <v>1085</v>
      </c>
      <c r="F241" s="340" t="s">
        <v>1075</v>
      </c>
      <c r="G241" s="401" t="s">
        <v>736</v>
      </c>
      <c r="H241" s="401" t="s">
        <v>733</v>
      </c>
      <c r="I241" s="401" t="s">
        <v>698</v>
      </c>
      <c r="J241" s="194">
        <v>8370</v>
      </c>
      <c r="K241" s="194">
        <v>3890</v>
      </c>
      <c r="L241" s="195">
        <v>4480</v>
      </c>
      <c r="M241" s="196">
        <v>6</v>
      </c>
      <c r="N241" s="197">
        <v>268.8</v>
      </c>
      <c r="O241" s="197">
        <v>4211.2</v>
      </c>
      <c r="P241" s="231" t="s">
        <v>721</v>
      </c>
    </row>
    <row r="242" spans="1:16">
      <c r="A242" s="340" t="str">
        <f t="shared" si="9"/>
        <v>4384521</v>
      </c>
      <c r="B242" s="351">
        <f t="shared" si="10"/>
        <v>21</v>
      </c>
      <c r="C242" s="435">
        <v>43845</v>
      </c>
      <c r="D242" s="399"/>
      <c r="E242" s="400" t="s">
        <v>1086</v>
      </c>
      <c r="F242" s="340" t="s">
        <v>1075</v>
      </c>
      <c r="G242" s="401" t="s">
        <v>95</v>
      </c>
      <c r="H242" s="401" t="s">
        <v>735</v>
      </c>
      <c r="I242" s="401" t="s">
        <v>698</v>
      </c>
      <c r="J242" s="194">
        <v>4710</v>
      </c>
      <c r="K242" s="194">
        <v>3920</v>
      </c>
      <c r="L242" s="195">
        <v>790</v>
      </c>
      <c r="M242" s="196">
        <v>6</v>
      </c>
      <c r="N242" s="197">
        <v>47.4</v>
      </c>
      <c r="O242" s="197">
        <v>742.6</v>
      </c>
      <c r="P242" s="231" t="s">
        <v>721</v>
      </c>
    </row>
    <row r="243" spans="1:16">
      <c r="A243" s="340" t="str">
        <f t="shared" si="9"/>
        <v>4384522</v>
      </c>
      <c r="B243" s="351">
        <f t="shared" si="10"/>
        <v>22</v>
      </c>
      <c r="C243" s="435">
        <v>43845</v>
      </c>
      <c r="D243" s="399" t="s">
        <v>884</v>
      </c>
      <c r="E243" s="400" t="s">
        <v>1087</v>
      </c>
      <c r="F243" s="340" t="s">
        <v>870</v>
      </c>
      <c r="G243" s="401" t="s">
        <v>95</v>
      </c>
      <c r="H243" s="401" t="s">
        <v>735</v>
      </c>
      <c r="I243" s="401" t="s">
        <v>871</v>
      </c>
      <c r="J243" s="194">
        <v>8100</v>
      </c>
      <c r="K243" s="194">
        <v>3920</v>
      </c>
      <c r="L243" s="195">
        <v>4180</v>
      </c>
      <c r="M243" s="196">
        <v>6</v>
      </c>
      <c r="N243" s="197">
        <v>250.79999999999998</v>
      </c>
      <c r="O243" s="197">
        <v>3929.2</v>
      </c>
      <c r="P243" s="231" t="s">
        <v>721</v>
      </c>
    </row>
    <row r="244" spans="1:16">
      <c r="A244" s="340" t="str">
        <f t="shared" si="9"/>
        <v>4384523</v>
      </c>
      <c r="B244" s="351">
        <f t="shared" si="10"/>
        <v>23</v>
      </c>
      <c r="C244" s="435">
        <v>43845</v>
      </c>
      <c r="D244" s="399" t="s">
        <v>952</v>
      </c>
      <c r="E244" s="400" t="s">
        <v>1088</v>
      </c>
      <c r="F244" s="340" t="s">
        <v>722</v>
      </c>
      <c r="G244" s="401" t="s">
        <v>100</v>
      </c>
      <c r="H244" s="401" t="s">
        <v>1089</v>
      </c>
      <c r="I244" s="401" t="s">
        <v>823</v>
      </c>
      <c r="J244" s="194">
        <v>3920</v>
      </c>
      <c r="K244" s="194">
        <v>1620</v>
      </c>
      <c r="L244" s="195">
        <v>2300</v>
      </c>
      <c r="M244" s="196">
        <v>5</v>
      </c>
      <c r="N244" s="197">
        <v>115</v>
      </c>
      <c r="O244" s="197">
        <v>2185</v>
      </c>
      <c r="P244" s="231" t="s">
        <v>21</v>
      </c>
    </row>
    <row r="245" spans="1:16">
      <c r="A245" s="340" t="str">
        <f t="shared" si="9"/>
        <v>4384524</v>
      </c>
      <c r="B245" s="351">
        <f t="shared" si="10"/>
        <v>24</v>
      </c>
      <c r="C245" s="435">
        <v>43845</v>
      </c>
      <c r="D245" s="399" t="s">
        <v>1090</v>
      </c>
      <c r="E245" s="400" t="s">
        <v>1091</v>
      </c>
      <c r="F245" s="340" t="s">
        <v>737</v>
      </c>
      <c r="G245" s="401" t="s">
        <v>826</v>
      </c>
      <c r="H245" s="401" t="s">
        <v>827</v>
      </c>
      <c r="I245" s="401" t="s">
        <v>686</v>
      </c>
      <c r="J245" s="194">
        <v>8640</v>
      </c>
      <c r="K245" s="194">
        <v>4870</v>
      </c>
      <c r="L245" s="195">
        <v>3770</v>
      </c>
      <c r="M245" s="196">
        <v>6</v>
      </c>
      <c r="N245" s="197">
        <v>226.2</v>
      </c>
      <c r="O245" s="197">
        <v>3543.8</v>
      </c>
      <c r="P245" s="231" t="s">
        <v>22</v>
      </c>
    </row>
    <row r="246" spans="1:16">
      <c r="A246" s="340" t="str">
        <f t="shared" si="9"/>
        <v>4384525</v>
      </c>
      <c r="B246" s="351">
        <f t="shared" si="10"/>
        <v>25</v>
      </c>
      <c r="C246" s="435">
        <v>43845</v>
      </c>
      <c r="D246" s="399" t="s">
        <v>934</v>
      </c>
      <c r="E246" s="400" t="s">
        <v>1092</v>
      </c>
      <c r="F246" s="340" t="s">
        <v>1064</v>
      </c>
      <c r="G246" s="401" t="s">
        <v>95</v>
      </c>
      <c r="H246" s="401" t="s">
        <v>735</v>
      </c>
      <c r="I246" s="401" t="s">
        <v>751</v>
      </c>
      <c r="J246" s="194">
        <v>8560</v>
      </c>
      <c r="K246" s="194">
        <v>3920</v>
      </c>
      <c r="L246" s="195">
        <v>4640</v>
      </c>
      <c r="M246" s="196">
        <v>6</v>
      </c>
      <c r="N246" s="197">
        <v>278.39999999999998</v>
      </c>
      <c r="O246" s="197">
        <v>4361.6000000000004</v>
      </c>
      <c r="P246" s="231" t="s">
        <v>69</v>
      </c>
    </row>
    <row r="247" spans="1:16">
      <c r="A247" s="340" t="str">
        <f t="shared" si="9"/>
        <v>4384526</v>
      </c>
      <c r="B247" s="351">
        <f t="shared" si="10"/>
        <v>26</v>
      </c>
      <c r="C247" s="435">
        <v>43845</v>
      </c>
      <c r="D247" s="399"/>
      <c r="E247" s="400" t="s">
        <v>1093</v>
      </c>
      <c r="F247" s="340" t="s">
        <v>1064</v>
      </c>
      <c r="G247" s="401" t="s">
        <v>371</v>
      </c>
      <c r="H247" s="401" t="s">
        <v>732</v>
      </c>
      <c r="I247" s="401" t="s">
        <v>751</v>
      </c>
      <c r="J247" s="194">
        <v>8330</v>
      </c>
      <c r="K247" s="194">
        <v>3910</v>
      </c>
      <c r="L247" s="195">
        <v>4420</v>
      </c>
      <c r="M247" s="196">
        <v>6</v>
      </c>
      <c r="N247" s="197">
        <v>265.2</v>
      </c>
      <c r="O247" s="197">
        <v>4154.8</v>
      </c>
      <c r="P247" s="231" t="s">
        <v>69</v>
      </c>
    </row>
    <row r="248" spans="1:16">
      <c r="A248" s="340" t="str">
        <f t="shared" si="9"/>
        <v>4384527</v>
      </c>
      <c r="B248" s="351">
        <f t="shared" si="10"/>
        <v>27</v>
      </c>
      <c r="C248" s="435">
        <v>43845</v>
      </c>
      <c r="D248" s="399"/>
      <c r="E248" s="400" t="s">
        <v>1094</v>
      </c>
      <c r="F248" s="340" t="s">
        <v>1064</v>
      </c>
      <c r="G248" s="401" t="s">
        <v>95</v>
      </c>
      <c r="H248" s="401" t="s">
        <v>735</v>
      </c>
      <c r="I248" s="401" t="s">
        <v>751</v>
      </c>
      <c r="J248" s="194">
        <v>8520</v>
      </c>
      <c r="K248" s="194">
        <v>3910</v>
      </c>
      <c r="L248" s="195">
        <v>4610</v>
      </c>
      <c r="M248" s="196">
        <v>6</v>
      </c>
      <c r="N248" s="197">
        <v>276.59999999999997</v>
      </c>
      <c r="O248" s="197">
        <v>4333.3999999999996</v>
      </c>
      <c r="P248" s="231" t="s">
        <v>69</v>
      </c>
    </row>
    <row r="249" spans="1:16">
      <c r="A249" s="340" t="str">
        <f t="shared" si="9"/>
        <v>4384528</v>
      </c>
      <c r="B249" s="351">
        <f t="shared" si="10"/>
        <v>28</v>
      </c>
      <c r="C249" s="435">
        <v>43845</v>
      </c>
      <c r="D249" s="399" t="s">
        <v>1001</v>
      </c>
      <c r="E249" s="400" t="s">
        <v>1095</v>
      </c>
      <c r="F249" s="340" t="s">
        <v>938</v>
      </c>
      <c r="G249" s="401" t="s">
        <v>105</v>
      </c>
      <c r="H249" s="401" t="s">
        <v>734</v>
      </c>
      <c r="I249" s="401" t="s">
        <v>692</v>
      </c>
      <c r="J249" s="194">
        <v>8510</v>
      </c>
      <c r="K249" s="194">
        <v>3900</v>
      </c>
      <c r="L249" s="195">
        <v>4610</v>
      </c>
      <c r="M249" s="196">
        <v>6</v>
      </c>
      <c r="N249" s="197">
        <v>276.59999999999997</v>
      </c>
      <c r="O249" s="197">
        <v>4333.3999999999996</v>
      </c>
      <c r="P249" s="231" t="s">
        <v>69</v>
      </c>
    </row>
    <row r="250" spans="1:16">
      <c r="A250" s="340" t="str">
        <f t="shared" si="9"/>
        <v>4384529</v>
      </c>
      <c r="B250" s="351">
        <f t="shared" si="10"/>
        <v>29</v>
      </c>
      <c r="C250" s="435">
        <v>43845</v>
      </c>
      <c r="D250" s="399"/>
      <c r="E250" s="400" t="s">
        <v>1096</v>
      </c>
      <c r="F250" s="340" t="s">
        <v>938</v>
      </c>
      <c r="G250" s="401" t="s">
        <v>111</v>
      </c>
      <c r="H250" s="401" t="s">
        <v>694</v>
      </c>
      <c r="I250" s="401" t="s">
        <v>692</v>
      </c>
      <c r="J250" s="194">
        <v>8410</v>
      </c>
      <c r="K250" s="194">
        <v>3890</v>
      </c>
      <c r="L250" s="195">
        <v>4520</v>
      </c>
      <c r="M250" s="196">
        <v>6</v>
      </c>
      <c r="N250" s="197">
        <v>271.2</v>
      </c>
      <c r="O250" s="197">
        <v>4248.8</v>
      </c>
      <c r="P250" s="231" t="s">
        <v>69</v>
      </c>
    </row>
    <row r="251" spans="1:16">
      <c r="A251" s="340" t="str">
        <f t="shared" si="9"/>
        <v>4384530</v>
      </c>
      <c r="B251" s="351">
        <f t="shared" si="10"/>
        <v>30</v>
      </c>
      <c r="C251" s="435">
        <v>43845</v>
      </c>
      <c r="D251" s="399" t="s">
        <v>952</v>
      </c>
      <c r="E251" s="400" t="s">
        <v>1097</v>
      </c>
      <c r="F251" s="340" t="s">
        <v>1068</v>
      </c>
      <c r="G251" s="401" t="s">
        <v>281</v>
      </c>
      <c r="H251" s="401" t="s">
        <v>833</v>
      </c>
      <c r="I251" s="401" t="s">
        <v>698</v>
      </c>
      <c r="J251" s="194">
        <v>8520</v>
      </c>
      <c r="K251" s="194">
        <v>3810</v>
      </c>
      <c r="L251" s="195">
        <v>4710</v>
      </c>
      <c r="M251" s="196">
        <v>6</v>
      </c>
      <c r="N251" s="197">
        <v>282.59999999999997</v>
      </c>
      <c r="O251" s="197">
        <v>4427.3999999999996</v>
      </c>
      <c r="P251" s="231" t="s">
        <v>69</v>
      </c>
    </row>
    <row r="252" spans="1:16">
      <c r="A252" s="340" t="str">
        <f t="shared" si="9"/>
        <v>4384531</v>
      </c>
      <c r="B252" s="351">
        <f t="shared" si="10"/>
        <v>31</v>
      </c>
      <c r="C252" s="435">
        <v>43845</v>
      </c>
      <c r="D252" s="399"/>
      <c r="E252" s="400" t="s">
        <v>1098</v>
      </c>
      <c r="F252" s="340" t="s">
        <v>1068</v>
      </c>
      <c r="G252" s="401" t="s">
        <v>106</v>
      </c>
      <c r="H252" s="401" t="s">
        <v>697</v>
      </c>
      <c r="I252" s="401" t="s">
        <v>698</v>
      </c>
      <c r="J252" s="194">
        <v>8590</v>
      </c>
      <c r="K252" s="194">
        <v>4000</v>
      </c>
      <c r="L252" s="195">
        <v>4590</v>
      </c>
      <c r="M252" s="196">
        <v>6</v>
      </c>
      <c r="N252" s="197">
        <v>275.39999999999998</v>
      </c>
      <c r="O252" s="197">
        <v>4314.6000000000004</v>
      </c>
      <c r="P252" s="231" t="s">
        <v>69</v>
      </c>
    </row>
    <row r="253" spans="1:16">
      <c r="A253" s="340" t="str">
        <f t="shared" si="9"/>
        <v>4384532</v>
      </c>
      <c r="B253" s="351">
        <f t="shared" si="10"/>
        <v>32</v>
      </c>
      <c r="C253" s="435">
        <v>43845</v>
      </c>
      <c r="D253" s="399"/>
      <c r="E253" s="400" t="s">
        <v>1099</v>
      </c>
      <c r="F253" s="340" t="s">
        <v>1068</v>
      </c>
      <c r="G253" s="401" t="s">
        <v>103</v>
      </c>
      <c r="H253" s="401" t="s">
        <v>836</v>
      </c>
      <c r="I253" s="401" t="s">
        <v>698</v>
      </c>
      <c r="J253" s="194">
        <v>8480</v>
      </c>
      <c r="K253" s="194">
        <v>3900</v>
      </c>
      <c r="L253" s="195">
        <v>4580</v>
      </c>
      <c r="M253" s="196">
        <v>6</v>
      </c>
      <c r="N253" s="197">
        <v>274.8</v>
      </c>
      <c r="O253" s="197">
        <v>4305.2</v>
      </c>
      <c r="P253" s="231" t="s">
        <v>69</v>
      </c>
    </row>
    <row r="254" spans="1:16">
      <c r="A254" s="340" t="str">
        <f t="shared" si="9"/>
        <v>4384533</v>
      </c>
      <c r="B254" s="351">
        <f t="shared" si="10"/>
        <v>33</v>
      </c>
      <c r="C254" s="435">
        <v>43845</v>
      </c>
      <c r="D254" s="399"/>
      <c r="E254" s="400" t="s">
        <v>1100</v>
      </c>
      <c r="F254" s="340" t="s">
        <v>1068</v>
      </c>
      <c r="G254" s="401" t="s">
        <v>161</v>
      </c>
      <c r="H254" s="401" t="s">
        <v>696</v>
      </c>
      <c r="I254" s="401" t="s">
        <v>698</v>
      </c>
      <c r="J254" s="194">
        <v>8410</v>
      </c>
      <c r="K254" s="194">
        <v>3810</v>
      </c>
      <c r="L254" s="195">
        <v>4600</v>
      </c>
      <c r="M254" s="196">
        <v>6</v>
      </c>
      <c r="N254" s="197">
        <v>276</v>
      </c>
      <c r="O254" s="197">
        <v>4324</v>
      </c>
      <c r="P254" s="231" t="s">
        <v>69</v>
      </c>
    </row>
    <row r="255" spans="1:16">
      <c r="A255" s="340" t="str">
        <f t="shared" si="9"/>
        <v>4384534</v>
      </c>
      <c r="B255" s="351">
        <f t="shared" si="10"/>
        <v>34</v>
      </c>
      <c r="C255" s="435">
        <v>43845</v>
      </c>
      <c r="D255" s="399"/>
      <c r="E255" s="400" t="s">
        <v>1101</v>
      </c>
      <c r="F255" s="340" t="s">
        <v>1068</v>
      </c>
      <c r="G255" s="401" t="s">
        <v>103</v>
      </c>
      <c r="H255" s="401" t="s">
        <v>836</v>
      </c>
      <c r="I255" s="401" t="s">
        <v>698</v>
      </c>
      <c r="J255" s="194">
        <v>8940</v>
      </c>
      <c r="K255" s="194">
        <v>3890</v>
      </c>
      <c r="L255" s="195">
        <v>5050</v>
      </c>
      <c r="M255" s="196">
        <v>6</v>
      </c>
      <c r="N255" s="197">
        <v>303</v>
      </c>
      <c r="O255" s="197">
        <v>4747</v>
      </c>
      <c r="P255" s="231" t="s">
        <v>69</v>
      </c>
    </row>
    <row r="256" spans="1:16">
      <c r="A256" s="340" t="str">
        <f t="shared" si="9"/>
        <v>4384535</v>
      </c>
      <c r="B256" s="351">
        <f t="shared" si="10"/>
        <v>35</v>
      </c>
      <c r="C256" s="435">
        <v>43845</v>
      </c>
      <c r="D256" s="399"/>
      <c r="E256" s="400" t="s">
        <v>1102</v>
      </c>
      <c r="F256" s="340" t="s">
        <v>1068</v>
      </c>
      <c r="G256" s="401" t="s">
        <v>689</v>
      </c>
      <c r="H256" s="401" t="s">
        <v>695</v>
      </c>
      <c r="I256" s="401" t="s">
        <v>698</v>
      </c>
      <c r="J256" s="194">
        <v>8280</v>
      </c>
      <c r="K256" s="194">
        <v>3810</v>
      </c>
      <c r="L256" s="195">
        <v>4470</v>
      </c>
      <c r="M256" s="196">
        <v>6</v>
      </c>
      <c r="N256" s="197">
        <v>268.2</v>
      </c>
      <c r="O256" s="197">
        <v>4201.8</v>
      </c>
      <c r="P256" s="231" t="s">
        <v>69</v>
      </c>
    </row>
    <row r="257" spans="1:16">
      <c r="A257" s="340" t="str">
        <f t="shared" si="9"/>
        <v>4384536</v>
      </c>
      <c r="B257" s="351">
        <f t="shared" si="10"/>
        <v>36</v>
      </c>
      <c r="C257" s="435">
        <v>43845</v>
      </c>
      <c r="D257" s="399"/>
      <c r="E257" s="400" t="s">
        <v>1103</v>
      </c>
      <c r="F257" s="340" t="s">
        <v>1068</v>
      </c>
      <c r="G257" s="401" t="s">
        <v>702</v>
      </c>
      <c r="H257" s="401" t="s">
        <v>693</v>
      </c>
      <c r="I257" s="401" t="s">
        <v>698</v>
      </c>
      <c r="J257" s="194">
        <v>8450</v>
      </c>
      <c r="K257" s="194">
        <v>4020</v>
      </c>
      <c r="L257" s="195">
        <v>4430</v>
      </c>
      <c r="M257" s="196">
        <v>6</v>
      </c>
      <c r="N257" s="197">
        <v>265.8</v>
      </c>
      <c r="O257" s="197">
        <v>4164.2</v>
      </c>
      <c r="P257" s="231" t="s">
        <v>69</v>
      </c>
    </row>
    <row r="258" spans="1:16">
      <c r="A258" s="340" t="str">
        <f t="shared" si="9"/>
        <v>4384537</v>
      </c>
      <c r="B258" s="351">
        <f t="shared" si="10"/>
        <v>37</v>
      </c>
      <c r="C258" s="435">
        <v>43845</v>
      </c>
      <c r="D258" s="399"/>
      <c r="E258" s="400" t="s">
        <v>1104</v>
      </c>
      <c r="F258" s="340" t="s">
        <v>1068</v>
      </c>
      <c r="G258" s="401" t="s">
        <v>106</v>
      </c>
      <c r="H258" s="401" t="s">
        <v>697</v>
      </c>
      <c r="I258" s="401" t="s">
        <v>698</v>
      </c>
      <c r="J258" s="194">
        <v>8500</v>
      </c>
      <c r="K258" s="194">
        <v>3990</v>
      </c>
      <c r="L258" s="195">
        <v>4510</v>
      </c>
      <c r="M258" s="196">
        <v>6</v>
      </c>
      <c r="N258" s="197">
        <v>270.59999999999997</v>
      </c>
      <c r="O258" s="197">
        <v>4239.3999999999996</v>
      </c>
      <c r="P258" s="231" t="s">
        <v>69</v>
      </c>
    </row>
    <row r="259" spans="1:16">
      <c r="A259" s="340" t="str">
        <f t="shared" si="9"/>
        <v>4384538</v>
      </c>
      <c r="B259" s="351">
        <f t="shared" si="10"/>
        <v>38</v>
      </c>
      <c r="C259" s="435">
        <v>43845</v>
      </c>
      <c r="D259" s="399"/>
      <c r="E259" s="400" t="s">
        <v>1105</v>
      </c>
      <c r="F259" s="340" t="s">
        <v>1068</v>
      </c>
      <c r="G259" s="401" t="s">
        <v>371</v>
      </c>
      <c r="H259" s="401" t="s">
        <v>732</v>
      </c>
      <c r="I259" s="401" t="s">
        <v>698</v>
      </c>
      <c r="J259" s="194">
        <v>8840</v>
      </c>
      <c r="K259" s="194">
        <v>3910</v>
      </c>
      <c r="L259" s="195">
        <v>4930</v>
      </c>
      <c r="M259" s="196">
        <v>6</v>
      </c>
      <c r="N259" s="197">
        <v>295.8</v>
      </c>
      <c r="O259" s="197">
        <v>4634.2</v>
      </c>
      <c r="P259" s="231" t="s">
        <v>69</v>
      </c>
    </row>
    <row r="260" spans="1:16">
      <c r="A260" s="340" t="str">
        <f t="shared" si="9"/>
        <v>4384539</v>
      </c>
      <c r="B260" s="402">
        <f t="shared" si="10"/>
        <v>39</v>
      </c>
      <c r="C260" s="435">
        <v>43845</v>
      </c>
      <c r="D260" s="404"/>
      <c r="E260" s="405" t="s">
        <v>1106</v>
      </c>
      <c r="F260" s="340" t="s">
        <v>1068</v>
      </c>
      <c r="G260" s="406" t="s">
        <v>702</v>
      </c>
      <c r="H260" s="406" t="s">
        <v>693</v>
      </c>
      <c r="I260" s="406" t="s">
        <v>698</v>
      </c>
      <c r="J260" s="194">
        <v>8760</v>
      </c>
      <c r="K260" s="194">
        <v>4020</v>
      </c>
      <c r="L260" s="195">
        <v>4740</v>
      </c>
      <c r="M260" s="196">
        <v>6</v>
      </c>
      <c r="N260" s="197">
        <v>284.39999999999998</v>
      </c>
      <c r="O260" s="197">
        <v>4455.6000000000004</v>
      </c>
      <c r="P260" s="221" t="s">
        <v>69</v>
      </c>
    </row>
    <row r="261" spans="1:16">
      <c r="A261" s="340" t="str">
        <f t="shared" si="9"/>
        <v>438461</v>
      </c>
      <c r="B261" s="351">
        <f t="shared" si="10"/>
        <v>1</v>
      </c>
      <c r="C261" s="435">
        <v>43846</v>
      </c>
      <c r="D261" s="399" t="s">
        <v>1090</v>
      </c>
      <c r="E261" s="400" t="s">
        <v>1107</v>
      </c>
      <c r="F261" s="340" t="s">
        <v>713</v>
      </c>
      <c r="G261" s="401" t="s">
        <v>98</v>
      </c>
      <c r="H261" s="401" t="s">
        <v>811</v>
      </c>
      <c r="I261" s="401" t="s">
        <v>686</v>
      </c>
      <c r="J261" s="194">
        <v>10680</v>
      </c>
      <c r="K261" s="194">
        <v>3330</v>
      </c>
      <c r="L261" s="195">
        <v>7350</v>
      </c>
      <c r="M261" s="196">
        <v>5</v>
      </c>
      <c r="N261" s="197">
        <v>367.5</v>
      </c>
      <c r="O261" s="197">
        <v>6982.5</v>
      </c>
      <c r="P261" s="231" t="s">
        <v>21</v>
      </c>
    </row>
    <row r="262" spans="1:16">
      <c r="A262" s="340" t="str">
        <f t="shared" si="9"/>
        <v>438462</v>
      </c>
      <c r="B262" s="351">
        <f t="shared" si="10"/>
        <v>2</v>
      </c>
      <c r="C262" s="435">
        <v>43846</v>
      </c>
      <c r="D262" s="399" t="s">
        <v>921</v>
      </c>
      <c r="E262" s="400" t="s">
        <v>1108</v>
      </c>
      <c r="F262" s="340" t="s">
        <v>896</v>
      </c>
      <c r="G262" s="401" t="s">
        <v>371</v>
      </c>
      <c r="H262" s="401" t="s">
        <v>732</v>
      </c>
      <c r="I262" s="401" t="s">
        <v>830</v>
      </c>
      <c r="J262" s="194">
        <v>5650</v>
      </c>
      <c r="K262" s="194">
        <v>3910</v>
      </c>
      <c r="L262" s="195">
        <v>1740</v>
      </c>
      <c r="M262" s="196">
        <v>6</v>
      </c>
      <c r="N262" s="197">
        <v>104.39999999999999</v>
      </c>
      <c r="O262" s="197">
        <v>1635.6</v>
      </c>
      <c r="P262" s="231" t="s">
        <v>69</v>
      </c>
    </row>
    <row r="263" spans="1:16">
      <c r="A263" s="340" t="str">
        <f t="shared" si="9"/>
        <v>438463</v>
      </c>
      <c r="B263" s="402">
        <f t="shared" si="10"/>
        <v>3</v>
      </c>
      <c r="C263" s="435">
        <v>43846</v>
      </c>
      <c r="D263" s="404" t="s">
        <v>1109</v>
      </c>
      <c r="E263" s="405" t="s">
        <v>1110</v>
      </c>
      <c r="F263" s="340" t="s">
        <v>775</v>
      </c>
      <c r="G263" s="406" t="s">
        <v>111</v>
      </c>
      <c r="H263" s="406" t="s">
        <v>694</v>
      </c>
      <c r="I263" s="406" t="s">
        <v>686</v>
      </c>
      <c r="J263" s="194">
        <v>6740</v>
      </c>
      <c r="K263" s="194">
        <v>3880</v>
      </c>
      <c r="L263" s="195">
        <v>2860</v>
      </c>
      <c r="M263" s="196">
        <v>6</v>
      </c>
      <c r="N263" s="197">
        <v>171.6</v>
      </c>
      <c r="O263" s="197">
        <v>2688.4</v>
      </c>
      <c r="P263" s="221" t="s">
        <v>69</v>
      </c>
    </row>
    <row r="264" spans="1:16">
      <c r="A264" s="340" t="str">
        <f t="shared" si="9"/>
        <v>438471</v>
      </c>
      <c r="B264" s="351">
        <f t="shared" si="10"/>
        <v>1</v>
      </c>
      <c r="C264" s="435">
        <v>43847</v>
      </c>
      <c r="D264" s="399" t="s">
        <v>989</v>
      </c>
      <c r="E264" s="400" t="s">
        <v>1111</v>
      </c>
      <c r="F264" s="340" t="s">
        <v>722</v>
      </c>
      <c r="G264" s="401" t="s">
        <v>861</v>
      </c>
      <c r="H264" s="401" t="s">
        <v>862</v>
      </c>
      <c r="I264" s="401" t="s">
        <v>823</v>
      </c>
      <c r="J264" s="194">
        <v>4690</v>
      </c>
      <c r="K264" s="194">
        <v>1660</v>
      </c>
      <c r="L264" s="195">
        <v>3030</v>
      </c>
      <c r="M264" s="196">
        <v>6</v>
      </c>
      <c r="N264" s="197">
        <v>181.79999999999998</v>
      </c>
      <c r="O264" s="197">
        <v>2848.2</v>
      </c>
      <c r="P264" s="231" t="s">
        <v>21</v>
      </c>
    </row>
    <row r="265" spans="1:16">
      <c r="A265" s="340" t="str">
        <f t="shared" si="9"/>
        <v>438472</v>
      </c>
      <c r="B265" s="351">
        <f t="shared" si="10"/>
        <v>2</v>
      </c>
      <c r="C265" s="435">
        <v>43847</v>
      </c>
      <c r="D265" s="399"/>
      <c r="E265" s="400" t="s">
        <v>1112</v>
      </c>
      <c r="F265" s="340" t="s">
        <v>722</v>
      </c>
      <c r="G265" s="401" t="s">
        <v>950</v>
      </c>
      <c r="H265" s="401" t="s">
        <v>951</v>
      </c>
      <c r="I265" s="401" t="s">
        <v>823</v>
      </c>
      <c r="J265" s="194">
        <v>3560</v>
      </c>
      <c r="K265" s="194">
        <v>2630</v>
      </c>
      <c r="L265" s="195">
        <v>930</v>
      </c>
      <c r="M265" s="196">
        <v>5</v>
      </c>
      <c r="N265" s="197">
        <v>46.5</v>
      </c>
      <c r="O265" s="197">
        <v>883.5</v>
      </c>
      <c r="P265" s="231" t="s">
        <v>21</v>
      </c>
    </row>
    <row r="266" spans="1:16">
      <c r="A266" s="340" t="str">
        <f t="shared" si="9"/>
        <v>438473</v>
      </c>
      <c r="B266" s="351">
        <f t="shared" si="10"/>
        <v>3</v>
      </c>
      <c r="C266" s="435">
        <v>43847</v>
      </c>
      <c r="D266" s="399" t="s">
        <v>1113</v>
      </c>
      <c r="E266" s="400" t="s">
        <v>1114</v>
      </c>
      <c r="F266" s="340" t="s">
        <v>737</v>
      </c>
      <c r="G266" s="401" t="s">
        <v>826</v>
      </c>
      <c r="H266" s="401" t="s">
        <v>827</v>
      </c>
      <c r="I266" s="401" t="s">
        <v>686</v>
      </c>
      <c r="J266" s="194">
        <v>11160</v>
      </c>
      <c r="K266" s="194">
        <v>4520</v>
      </c>
      <c r="L266" s="195">
        <v>6640</v>
      </c>
      <c r="M266" s="196">
        <v>6</v>
      </c>
      <c r="N266" s="197">
        <v>398.4</v>
      </c>
      <c r="O266" s="197">
        <v>6241.6</v>
      </c>
      <c r="P266" s="231" t="s">
        <v>22</v>
      </c>
    </row>
    <row r="267" spans="1:16">
      <c r="A267" s="340" t="str">
        <f t="shared" si="9"/>
        <v>438474</v>
      </c>
      <c r="B267" s="351">
        <f t="shared" si="10"/>
        <v>4</v>
      </c>
      <c r="C267" s="435">
        <v>43847</v>
      </c>
      <c r="D267" s="399"/>
      <c r="E267" s="400" t="s">
        <v>1115</v>
      </c>
      <c r="F267" s="340" t="s">
        <v>775</v>
      </c>
      <c r="G267" s="401" t="s">
        <v>95</v>
      </c>
      <c r="H267" s="401" t="s">
        <v>735</v>
      </c>
      <c r="I267" s="401" t="s">
        <v>686</v>
      </c>
      <c r="J267" s="194">
        <v>6910</v>
      </c>
      <c r="K267" s="194">
        <v>3910</v>
      </c>
      <c r="L267" s="195">
        <v>3000</v>
      </c>
      <c r="M267" s="196">
        <v>6</v>
      </c>
      <c r="N267" s="197">
        <v>180</v>
      </c>
      <c r="O267" s="197">
        <v>2820</v>
      </c>
      <c r="P267" s="231" t="s">
        <v>69</v>
      </c>
    </row>
    <row r="268" spans="1:16">
      <c r="A268" s="340" t="str">
        <f t="shared" si="9"/>
        <v>438475</v>
      </c>
      <c r="B268" s="402">
        <f t="shared" si="10"/>
        <v>5</v>
      </c>
      <c r="C268" s="435">
        <v>43847</v>
      </c>
      <c r="D268" s="404" t="s">
        <v>934</v>
      </c>
      <c r="E268" s="405" t="s">
        <v>1116</v>
      </c>
      <c r="F268" s="340" t="s">
        <v>1117</v>
      </c>
      <c r="G268" s="406" t="s">
        <v>371</v>
      </c>
      <c r="H268" s="406" t="s">
        <v>732</v>
      </c>
      <c r="I268" s="406" t="s">
        <v>830</v>
      </c>
      <c r="J268" s="194">
        <v>6970</v>
      </c>
      <c r="K268" s="194">
        <v>3900</v>
      </c>
      <c r="L268" s="195">
        <v>3070</v>
      </c>
      <c r="M268" s="196">
        <v>6</v>
      </c>
      <c r="N268" s="197">
        <v>184.2</v>
      </c>
      <c r="O268" s="197">
        <v>2885.8</v>
      </c>
      <c r="P268" s="221" t="s">
        <v>69</v>
      </c>
    </row>
    <row r="269" spans="1:16">
      <c r="A269" s="340" t="str">
        <f t="shared" si="9"/>
        <v>438481</v>
      </c>
      <c r="B269" s="351">
        <f t="shared" si="10"/>
        <v>1</v>
      </c>
      <c r="C269" s="435">
        <v>43848</v>
      </c>
      <c r="D269" s="399" t="s">
        <v>1109</v>
      </c>
      <c r="E269" s="400" t="s">
        <v>1118</v>
      </c>
      <c r="F269" s="340" t="s">
        <v>713</v>
      </c>
      <c r="G269" s="401" t="s">
        <v>826</v>
      </c>
      <c r="H269" s="401" t="s">
        <v>827</v>
      </c>
      <c r="I269" s="401" t="s">
        <v>686</v>
      </c>
      <c r="J269" s="194">
        <v>9800</v>
      </c>
      <c r="K269" s="194">
        <v>8630</v>
      </c>
      <c r="L269" s="195">
        <v>1170</v>
      </c>
      <c r="M269" s="196">
        <v>6</v>
      </c>
      <c r="N269" s="197">
        <v>70.2</v>
      </c>
      <c r="O269" s="197">
        <v>1099.8</v>
      </c>
      <c r="P269" s="231" t="s">
        <v>21</v>
      </c>
    </row>
    <row r="270" spans="1:16">
      <c r="A270" s="340" t="str">
        <f t="shared" si="9"/>
        <v>438482</v>
      </c>
      <c r="B270" s="351">
        <f t="shared" si="10"/>
        <v>2</v>
      </c>
      <c r="C270" s="435">
        <v>43848</v>
      </c>
      <c r="D270" s="399" t="s">
        <v>1119</v>
      </c>
      <c r="E270" s="400" t="s">
        <v>1120</v>
      </c>
      <c r="F270" s="340" t="s">
        <v>737</v>
      </c>
      <c r="G270" s="401" t="s">
        <v>1121</v>
      </c>
      <c r="H270" s="401" t="s">
        <v>1122</v>
      </c>
      <c r="I270" s="401" t="s">
        <v>686</v>
      </c>
      <c r="J270" s="194">
        <v>9900</v>
      </c>
      <c r="K270" s="194">
        <v>4280</v>
      </c>
      <c r="L270" s="195">
        <v>5620</v>
      </c>
      <c r="M270" s="196">
        <v>5</v>
      </c>
      <c r="N270" s="197">
        <v>281</v>
      </c>
      <c r="O270" s="197">
        <v>5339</v>
      </c>
      <c r="P270" s="231" t="s">
        <v>22</v>
      </c>
    </row>
    <row r="271" spans="1:16">
      <c r="A271" s="340" t="str">
        <f t="shared" si="9"/>
        <v>438483</v>
      </c>
      <c r="B271" s="351">
        <f t="shared" si="10"/>
        <v>3</v>
      </c>
      <c r="C271" s="435">
        <v>43848</v>
      </c>
      <c r="D271" s="399"/>
      <c r="E271" s="400" t="s">
        <v>1123</v>
      </c>
      <c r="F271" s="340" t="s">
        <v>737</v>
      </c>
      <c r="G271" s="401" t="s">
        <v>1121</v>
      </c>
      <c r="H271" s="401" t="s">
        <v>1124</v>
      </c>
      <c r="I271" s="401" t="s">
        <v>686</v>
      </c>
      <c r="J271" s="194">
        <v>10090</v>
      </c>
      <c r="K271" s="194">
        <v>4460</v>
      </c>
      <c r="L271" s="195">
        <v>5630</v>
      </c>
      <c r="M271" s="196">
        <v>6</v>
      </c>
      <c r="N271" s="197">
        <v>337.8</v>
      </c>
      <c r="O271" s="197">
        <v>5292.2</v>
      </c>
      <c r="P271" s="231" t="s">
        <v>22</v>
      </c>
    </row>
    <row r="272" spans="1:16">
      <c r="A272" s="340" t="str">
        <f t="shared" si="9"/>
        <v>438484</v>
      </c>
      <c r="B272" s="351">
        <f t="shared" si="10"/>
        <v>4</v>
      </c>
      <c r="C272" s="435">
        <v>43848</v>
      </c>
      <c r="D272" s="399" t="s">
        <v>687</v>
      </c>
      <c r="E272" s="400" t="s">
        <v>1125</v>
      </c>
      <c r="F272" s="340" t="s">
        <v>754</v>
      </c>
      <c r="G272" s="401" t="s">
        <v>1126</v>
      </c>
      <c r="H272" s="401" t="s">
        <v>1127</v>
      </c>
      <c r="I272" s="401" t="s">
        <v>751</v>
      </c>
      <c r="J272" s="194">
        <v>8700</v>
      </c>
      <c r="K272" s="194">
        <v>4330</v>
      </c>
      <c r="L272" s="195">
        <v>4370</v>
      </c>
      <c r="M272" s="196">
        <v>6</v>
      </c>
      <c r="N272" s="197">
        <v>262.2</v>
      </c>
      <c r="O272" s="197">
        <v>4107.8</v>
      </c>
      <c r="P272" s="231" t="s">
        <v>24</v>
      </c>
    </row>
    <row r="273" spans="1:16">
      <c r="A273" s="340" t="str">
        <f t="shared" si="9"/>
        <v>438485</v>
      </c>
      <c r="B273" s="351">
        <f t="shared" si="10"/>
        <v>5</v>
      </c>
      <c r="C273" s="435">
        <v>43848</v>
      </c>
      <c r="D273" s="399"/>
      <c r="E273" s="400" t="s">
        <v>1128</v>
      </c>
      <c r="F273" s="340" t="s">
        <v>754</v>
      </c>
      <c r="G273" s="401" t="s">
        <v>1129</v>
      </c>
      <c r="H273" s="401" t="s">
        <v>1130</v>
      </c>
      <c r="I273" s="401" t="s">
        <v>751</v>
      </c>
      <c r="J273" s="194">
        <v>13430</v>
      </c>
      <c r="K273" s="194">
        <v>4620</v>
      </c>
      <c r="L273" s="195">
        <v>8810</v>
      </c>
      <c r="M273" s="196">
        <v>5</v>
      </c>
      <c r="N273" s="197">
        <v>440.5</v>
      </c>
      <c r="O273" s="197">
        <v>8369.5</v>
      </c>
      <c r="P273" s="231" t="s">
        <v>24</v>
      </c>
    </row>
    <row r="274" spans="1:16">
      <c r="A274" s="340" t="str">
        <f t="shared" si="9"/>
        <v>438486</v>
      </c>
      <c r="B274" s="351">
        <f t="shared" si="10"/>
        <v>6</v>
      </c>
      <c r="C274" s="435">
        <v>43848</v>
      </c>
      <c r="D274" s="399"/>
      <c r="E274" s="400" t="s">
        <v>1131</v>
      </c>
      <c r="F274" s="340" t="s">
        <v>775</v>
      </c>
      <c r="G274" s="401" t="s">
        <v>95</v>
      </c>
      <c r="H274" s="401" t="s">
        <v>735</v>
      </c>
      <c r="I274" s="401" t="s">
        <v>686</v>
      </c>
      <c r="J274" s="194">
        <v>8220</v>
      </c>
      <c r="K274" s="194">
        <v>3910</v>
      </c>
      <c r="L274" s="195">
        <v>4310</v>
      </c>
      <c r="M274" s="196">
        <v>6</v>
      </c>
      <c r="N274" s="197">
        <v>258.59999999999997</v>
      </c>
      <c r="O274" s="197">
        <v>4051.4</v>
      </c>
      <c r="P274" s="231" t="s">
        <v>69</v>
      </c>
    </row>
    <row r="275" spans="1:16">
      <c r="A275" s="340" t="str">
        <f t="shared" si="9"/>
        <v>438487</v>
      </c>
      <c r="B275" s="402">
        <f t="shared" si="10"/>
        <v>7</v>
      </c>
      <c r="C275" s="435">
        <v>43848</v>
      </c>
      <c r="D275" s="404" t="s">
        <v>952</v>
      </c>
      <c r="E275" s="405" t="s">
        <v>1132</v>
      </c>
      <c r="F275" s="340" t="s">
        <v>1041</v>
      </c>
      <c r="G275" s="406" t="s">
        <v>371</v>
      </c>
      <c r="H275" s="406" t="s">
        <v>732</v>
      </c>
      <c r="I275" s="406" t="s">
        <v>830</v>
      </c>
      <c r="J275" s="194">
        <v>9130</v>
      </c>
      <c r="K275" s="194">
        <v>3900</v>
      </c>
      <c r="L275" s="195">
        <v>5230</v>
      </c>
      <c r="M275" s="196">
        <v>6</v>
      </c>
      <c r="N275" s="197">
        <v>313.8</v>
      </c>
      <c r="O275" s="197">
        <v>4916.2</v>
      </c>
      <c r="P275" s="221" t="s">
        <v>69</v>
      </c>
    </row>
    <row r="276" spans="1:16">
      <c r="A276" s="340" t="str">
        <f t="shared" si="9"/>
        <v>438501</v>
      </c>
      <c r="B276" s="351">
        <f t="shared" si="10"/>
        <v>1</v>
      </c>
      <c r="C276" s="435">
        <v>43850</v>
      </c>
      <c r="D276" s="399" t="s">
        <v>687</v>
      </c>
      <c r="E276" s="400" t="s">
        <v>1133</v>
      </c>
      <c r="F276" s="340" t="s">
        <v>1134</v>
      </c>
      <c r="G276" s="401" t="s">
        <v>110</v>
      </c>
      <c r="H276" s="401" t="s">
        <v>691</v>
      </c>
      <c r="I276" s="401" t="s">
        <v>1135</v>
      </c>
      <c r="J276" s="194">
        <v>8290</v>
      </c>
      <c r="K276" s="194">
        <v>3930</v>
      </c>
      <c r="L276" s="195">
        <v>4360</v>
      </c>
      <c r="M276" s="196">
        <v>6</v>
      </c>
      <c r="N276" s="197">
        <v>261.59999999999997</v>
      </c>
      <c r="O276" s="197">
        <v>4098.3999999999996</v>
      </c>
      <c r="P276" s="231" t="s">
        <v>721</v>
      </c>
    </row>
    <row r="277" spans="1:16">
      <c r="A277" s="340" t="str">
        <f t="shared" si="9"/>
        <v>438502</v>
      </c>
      <c r="B277" s="351">
        <f t="shared" si="10"/>
        <v>2</v>
      </c>
      <c r="C277" s="435">
        <v>43850</v>
      </c>
      <c r="D277" s="399"/>
      <c r="E277" s="400" t="s">
        <v>1136</v>
      </c>
      <c r="F277" s="340" t="s">
        <v>1134</v>
      </c>
      <c r="G277" s="401" t="s">
        <v>700</v>
      </c>
      <c r="H277" s="401" t="s">
        <v>694</v>
      </c>
      <c r="I277" s="401" t="s">
        <v>1135</v>
      </c>
      <c r="J277" s="194">
        <v>8420</v>
      </c>
      <c r="K277" s="194">
        <v>3880</v>
      </c>
      <c r="L277" s="195">
        <v>4540</v>
      </c>
      <c r="M277" s="196">
        <v>6</v>
      </c>
      <c r="N277" s="197">
        <v>272.39999999999998</v>
      </c>
      <c r="O277" s="197">
        <v>4267.6000000000004</v>
      </c>
      <c r="P277" s="231" t="s">
        <v>721</v>
      </c>
    </row>
    <row r="278" spans="1:16">
      <c r="A278" s="340" t="str">
        <f t="shared" si="9"/>
        <v>438503</v>
      </c>
      <c r="B278" s="351">
        <f t="shared" si="10"/>
        <v>3</v>
      </c>
      <c r="C278" s="435">
        <v>43850</v>
      </c>
      <c r="D278" s="399" t="s">
        <v>989</v>
      </c>
      <c r="E278" s="400" t="s">
        <v>1137</v>
      </c>
      <c r="F278" s="340" t="s">
        <v>832</v>
      </c>
      <c r="G278" s="401" t="s">
        <v>104</v>
      </c>
      <c r="H278" s="401" t="s">
        <v>732</v>
      </c>
      <c r="I278" s="401" t="s">
        <v>830</v>
      </c>
      <c r="J278" s="194">
        <v>9000</v>
      </c>
      <c r="K278" s="194">
        <v>3900</v>
      </c>
      <c r="L278" s="195">
        <v>5100</v>
      </c>
      <c r="M278" s="196">
        <v>6</v>
      </c>
      <c r="N278" s="197">
        <v>306</v>
      </c>
      <c r="O278" s="197">
        <v>4794</v>
      </c>
      <c r="P278" s="231" t="s">
        <v>721</v>
      </c>
    </row>
    <row r="279" spans="1:16">
      <c r="A279" s="340" t="str">
        <f t="shared" si="9"/>
        <v>438504</v>
      </c>
      <c r="B279" s="351">
        <f t="shared" si="10"/>
        <v>4</v>
      </c>
      <c r="C279" s="435">
        <v>43850</v>
      </c>
      <c r="D279" s="399"/>
      <c r="E279" s="400" t="s">
        <v>1138</v>
      </c>
      <c r="F279" s="340" t="s">
        <v>832</v>
      </c>
      <c r="G279" s="401" t="s">
        <v>886</v>
      </c>
      <c r="H279" s="401" t="s">
        <v>696</v>
      </c>
      <c r="I279" s="401" t="s">
        <v>830</v>
      </c>
      <c r="J279" s="194">
        <v>8420</v>
      </c>
      <c r="K279" s="194">
        <v>3800</v>
      </c>
      <c r="L279" s="195">
        <v>4620</v>
      </c>
      <c r="M279" s="196">
        <v>6</v>
      </c>
      <c r="N279" s="197">
        <v>277.2</v>
      </c>
      <c r="O279" s="197">
        <v>4342.8</v>
      </c>
      <c r="P279" s="231" t="s">
        <v>721</v>
      </c>
    </row>
    <row r="280" spans="1:16">
      <c r="A280" s="340" t="str">
        <f t="shared" si="9"/>
        <v>438505</v>
      </c>
      <c r="B280" s="351">
        <f t="shared" si="10"/>
        <v>5</v>
      </c>
      <c r="C280" s="435">
        <v>43850</v>
      </c>
      <c r="D280" s="399"/>
      <c r="E280" s="400" t="s">
        <v>1139</v>
      </c>
      <c r="F280" s="340" t="s">
        <v>832</v>
      </c>
      <c r="G280" s="401" t="s">
        <v>1140</v>
      </c>
      <c r="H280" s="401" t="s">
        <v>693</v>
      </c>
      <c r="I280" s="401" t="s">
        <v>830</v>
      </c>
      <c r="J280" s="194">
        <v>8770</v>
      </c>
      <c r="K280" s="194">
        <v>4020</v>
      </c>
      <c r="L280" s="195">
        <v>4750</v>
      </c>
      <c r="M280" s="196">
        <v>6</v>
      </c>
      <c r="N280" s="197">
        <v>285</v>
      </c>
      <c r="O280" s="197">
        <v>4465</v>
      </c>
      <c r="P280" s="231" t="s">
        <v>721</v>
      </c>
    </row>
    <row r="281" spans="1:16">
      <c r="A281" s="340" t="str">
        <f t="shared" si="9"/>
        <v>438506</v>
      </c>
      <c r="B281" s="351">
        <f t="shared" si="10"/>
        <v>6</v>
      </c>
      <c r="C281" s="435">
        <v>43850</v>
      </c>
      <c r="D281" s="399" t="s">
        <v>952</v>
      </c>
      <c r="E281" s="400" t="s">
        <v>1141</v>
      </c>
      <c r="F281" s="340" t="s">
        <v>1142</v>
      </c>
      <c r="G281" s="401" t="s">
        <v>103</v>
      </c>
      <c r="H281" s="401" t="s">
        <v>836</v>
      </c>
      <c r="I281" s="401" t="s">
        <v>751</v>
      </c>
      <c r="J281" s="194">
        <v>9110</v>
      </c>
      <c r="K281" s="194">
        <v>3880</v>
      </c>
      <c r="L281" s="195">
        <v>5230</v>
      </c>
      <c r="M281" s="196">
        <v>6</v>
      </c>
      <c r="N281" s="197">
        <v>313.8</v>
      </c>
      <c r="O281" s="197">
        <v>4916.2</v>
      </c>
      <c r="P281" s="231" t="s">
        <v>721</v>
      </c>
    </row>
    <row r="282" spans="1:16">
      <c r="A282" s="340" t="str">
        <f t="shared" si="9"/>
        <v>438507</v>
      </c>
      <c r="B282" s="351">
        <f t="shared" si="10"/>
        <v>7</v>
      </c>
      <c r="C282" s="435">
        <v>43850</v>
      </c>
      <c r="D282" s="399"/>
      <c r="E282" s="400" t="s">
        <v>1143</v>
      </c>
      <c r="F282" s="340" t="s">
        <v>1142</v>
      </c>
      <c r="G282" s="401" t="s">
        <v>736</v>
      </c>
      <c r="H282" s="401" t="s">
        <v>733</v>
      </c>
      <c r="I282" s="401" t="s">
        <v>751</v>
      </c>
      <c r="J282" s="194">
        <v>8780</v>
      </c>
      <c r="K282" s="194">
        <v>3880</v>
      </c>
      <c r="L282" s="195">
        <v>4900</v>
      </c>
      <c r="M282" s="196">
        <v>6</v>
      </c>
      <c r="N282" s="197">
        <v>294</v>
      </c>
      <c r="O282" s="197">
        <v>4606</v>
      </c>
      <c r="P282" s="231" t="s">
        <v>721</v>
      </c>
    </row>
    <row r="283" spans="1:16">
      <c r="A283" s="340" t="str">
        <f t="shared" si="9"/>
        <v>438508</v>
      </c>
      <c r="B283" s="351">
        <f t="shared" si="10"/>
        <v>8</v>
      </c>
      <c r="C283" s="435">
        <v>43850</v>
      </c>
      <c r="D283" s="399"/>
      <c r="E283" s="400" t="s">
        <v>1144</v>
      </c>
      <c r="F283" s="340" t="s">
        <v>1142</v>
      </c>
      <c r="G283" s="401" t="s">
        <v>689</v>
      </c>
      <c r="H283" s="401" t="s">
        <v>695</v>
      </c>
      <c r="I283" s="401" t="s">
        <v>751</v>
      </c>
      <c r="J283" s="194">
        <v>8880</v>
      </c>
      <c r="K283" s="194">
        <v>3800</v>
      </c>
      <c r="L283" s="195">
        <v>5080</v>
      </c>
      <c r="M283" s="196">
        <v>6</v>
      </c>
      <c r="N283" s="197">
        <v>304.8</v>
      </c>
      <c r="O283" s="197">
        <v>4775.2</v>
      </c>
      <c r="P283" s="231" t="s">
        <v>721</v>
      </c>
    </row>
    <row r="284" spans="1:16">
      <c r="A284" s="340" t="str">
        <f t="shared" si="9"/>
        <v>438509</v>
      </c>
      <c r="B284" s="351">
        <f t="shared" si="10"/>
        <v>9</v>
      </c>
      <c r="C284" s="435">
        <v>43850</v>
      </c>
      <c r="D284" s="399"/>
      <c r="E284" s="400" t="s">
        <v>1145</v>
      </c>
      <c r="F284" s="340" t="s">
        <v>1142</v>
      </c>
      <c r="G284" s="401" t="s">
        <v>281</v>
      </c>
      <c r="H284" s="401" t="s">
        <v>833</v>
      </c>
      <c r="I284" s="401" t="s">
        <v>751</v>
      </c>
      <c r="J284" s="194">
        <v>8130</v>
      </c>
      <c r="K284" s="194">
        <v>3850</v>
      </c>
      <c r="L284" s="195">
        <v>4280</v>
      </c>
      <c r="M284" s="196">
        <v>6</v>
      </c>
      <c r="N284" s="197">
        <v>256.8</v>
      </c>
      <c r="O284" s="197">
        <v>4023.2</v>
      </c>
      <c r="P284" s="231" t="s">
        <v>721</v>
      </c>
    </row>
    <row r="285" spans="1:16">
      <c r="A285" s="340" t="str">
        <f t="shared" si="9"/>
        <v>4385010</v>
      </c>
      <c r="B285" s="351">
        <f t="shared" si="10"/>
        <v>10</v>
      </c>
      <c r="C285" s="435">
        <v>43850</v>
      </c>
      <c r="D285" s="399"/>
      <c r="E285" s="400" t="s">
        <v>1146</v>
      </c>
      <c r="F285" s="340" t="s">
        <v>1142</v>
      </c>
      <c r="G285" s="401" t="s">
        <v>736</v>
      </c>
      <c r="H285" s="401" t="s">
        <v>733</v>
      </c>
      <c r="I285" s="401" t="s">
        <v>751</v>
      </c>
      <c r="J285" s="194">
        <v>9110</v>
      </c>
      <c r="K285" s="194">
        <v>3880</v>
      </c>
      <c r="L285" s="195">
        <v>5230</v>
      </c>
      <c r="M285" s="196">
        <v>6</v>
      </c>
      <c r="N285" s="197">
        <v>313.8</v>
      </c>
      <c r="O285" s="197">
        <v>4916.2</v>
      </c>
      <c r="P285" s="231" t="s">
        <v>721</v>
      </c>
    </row>
    <row r="286" spans="1:16">
      <c r="A286" s="340" t="str">
        <f t="shared" si="9"/>
        <v>4385011</v>
      </c>
      <c r="B286" s="351">
        <f t="shared" si="10"/>
        <v>11</v>
      </c>
      <c r="C286" s="435">
        <v>43850</v>
      </c>
      <c r="D286" s="399"/>
      <c r="E286" s="400" t="s">
        <v>1147</v>
      </c>
      <c r="F286" s="340" t="s">
        <v>1142</v>
      </c>
      <c r="G286" s="401" t="s">
        <v>105</v>
      </c>
      <c r="H286" s="401" t="s">
        <v>734</v>
      </c>
      <c r="I286" s="401" t="s">
        <v>751</v>
      </c>
      <c r="J286" s="194">
        <v>8900</v>
      </c>
      <c r="K286" s="194">
        <v>3900</v>
      </c>
      <c r="L286" s="195">
        <v>5000</v>
      </c>
      <c r="M286" s="196">
        <v>6</v>
      </c>
      <c r="N286" s="197">
        <v>300</v>
      </c>
      <c r="O286" s="197">
        <v>4700</v>
      </c>
      <c r="P286" s="231" t="s">
        <v>721</v>
      </c>
    </row>
    <row r="287" spans="1:16">
      <c r="A287" s="340" t="str">
        <f t="shared" si="9"/>
        <v>4385012</v>
      </c>
      <c r="B287" s="351">
        <f t="shared" si="10"/>
        <v>12</v>
      </c>
      <c r="C287" s="435">
        <v>43850</v>
      </c>
      <c r="D287" s="399"/>
      <c r="E287" s="400" t="s">
        <v>1148</v>
      </c>
      <c r="F287" s="340" t="s">
        <v>1142</v>
      </c>
      <c r="G287" s="401" t="s">
        <v>281</v>
      </c>
      <c r="H287" s="401" t="s">
        <v>833</v>
      </c>
      <c r="I287" s="401" t="s">
        <v>751</v>
      </c>
      <c r="J287" s="194">
        <v>8680</v>
      </c>
      <c r="K287" s="194">
        <v>3850</v>
      </c>
      <c r="L287" s="195">
        <v>4830</v>
      </c>
      <c r="M287" s="196">
        <v>6</v>
      </c>
      <c r="N287" s="197">
        <v>289.8</v>
      </c>
      <c r="O287" s="197">
        <v>4540.2</v>
      </c>
      <c r="P287" s="231" t="s">
        <v>721</v>
      </c>
    </row>
    <row r="288" spans="1:16">
      <c r="A288" s="340" t="str">
        <f t="shared" si="9"/>
        <v>4385013</v>
      </c>
      <c r="B288" s="351">
        <f t="shared" si="10"/>
        <v>13</v>
      </c>
      <c r="C288" s="435">
        <v>43850</v>
      </c>
      <c r="D288" s="399"/>
      <c r="E288" s="400" t="s">
        <v>1149</v>
      </c>
      <c r="F288" s="340" t="s">
        <v>1142</v>
      </c>
      <c r="G288" s="401" t="s">
        <v>736</v>
      </c>
      <c r="H288" s="401" t="s">
        <v>733</v>
      </c>
      <c r="I288" s="401" t="s">
        <v>751</v>
      </c>
      <c r="J288" s="194">
        <v>7880</v>
      </c>
      <c r="K288" s="194">
        <v>3880</v>
      </c>
      <c r="L288" s="195">
        <v>4000</v>
      </c>
      <c r="M288" s="196">
        <v>6</v>
      </c>
      <c r="N288" s="197">
        <v>240</v>
      </c>
      <c r="O288" s="197">
        <v>3760</v>
      </c>
      <c r="P288" s="231" t="s">
        <v>721</v>
      </c>
    </row>
    <row r="289" spans="1:16">
      <c r="A289" s="340" t="str">
        <f t="shared" si="9"/>
        <v>4385014</v>
      </c>
      <c r="B289" s="351">
        <f t="shared" si="10"/>
        <v>14</v>
      </c>
      <c r="C289" s="435">
        <v>43850</v>
      </c>
      <c r="D289" s="399" t="s">
        <v>1090</v>
      </c>
      <c r="E289" s="400" t="s">
        <v>1150</v>
      </c>
      <c r="F289" s="340" t="s">
        <v>769</v>
      </c>
      <c r="G289" s="401" t="s">
        <v>110</v>
      </c>
      <c r="H289" s="401" t="s">
        <v>691</v>
      </c>
      <c r="I289" s="401" t="s">
        <v>692</v>
      </c>
      <c r="J289" s="194">
        <v>9010</v>
      </c>
      <c r="K289" s="194">
        <v>3960</v>
      </c>
      <c r="L289" s="195">
        <v>5050</v>
      </c>
      <c r="M289" s="196">
        <v>6</v>
      </c>
      <c r="N289" s="197">
        <v>303</v>
      </c>
      <c r="O289" s="197">
        <v>4747</v>
      </c>
      <c r="P289" s="231" t="s">
        <v>721</v>
      </c>
    </row>
    <row r="290" spans="1:16">
      <c r="A290" s="340" t="str">
        <f t="shared" si="9"/>
        <v>4385015</v>
      </c>
      <c r="B290" s="351">
        <f t="shared" si="10"/>
        <v>15</v>
      </c>
      <c r="C290" s="435">
        <v>43850</v>
      </c>
      <c r="D290" s="399"/>
      <c r="E290" s="400" t="s">
        <v>1151</v>
      </c>
      <c r="F290" s="340" t="s">
        <v>943</v>
      </c>
      <c r="G290" s="401" t="s">
        <v>103</v>
      </c>
      <c r="H290" s="401" t="s">
        <v>836</v>
      </c>
      <c r="I290" s="401" t="s">
        <v>692</v>
      </c>
      <c r="J290" s="194">
        <v>9000</v>
      </c>
      <c r="K290" s="194">
        <v>3880</v>
      </c>
      <c r="L290" s="195">
        <v>5120</v>
      </c>
      <c r="M290" s="196">
        <v>6</v>
      </c>
      <c r="N290" s="197">
        <v>307.2</v>
      </c>
      <c r="O290" s="197">
        <v>4812.8</v>
      </c>
      <c r="P290" s="231" t="s">
        <v>721</v>
      </c>
    </row>
    <row r="291" spans="1:16">
      <c r="A291" s="340" t="str">
        <f t="shared" ref="A291:A354" si="11">C291&amp;B291</f>
        <v>4385016</v>
      </c>
      <c r="B291" s="351">
        <f t="shared" ref="B291:B354" si="12">IF(C291=C290,B290+1,1)</f>
        <v>16</v>
      </c>
      <c r="C291" s="435">
        <v>43850</v>
      </c>
      <c r="D291" s="399"/>
      <c r="E291" s="400" t="s">
        <v>1152</v>
      </c>
      <c r="F291" s="340" t="s">
        <v>1153</v>
      </c>
      <c r="G291" s="401" t="s">
        <v>281</v>
      </c>
      <c r="H291" s="401" t="s">
        <v>833</v>
      </c>
      <c r="I291" s="401" t="s">
        <v>692</v>
      </c>
      <c r="J291" s="194">
        <v>8240</v>
      </c>
      <c r="K291" s="194">
        <v>3810</v>
      </c>
      <c r="L291" s="195">
        <v>4430</v>
      </c>
      <c r="M291" s="196">
        <v>6</v>
      </c>
      <c r="N291" s="197">
        <v>265.8</v>
      </c>
      <c r="O291" s="197">
        <v>4164.2</v>
      </c>
      <c r="P291" s="231" t="s">
        <v>721</v>
      </c>
    </row>
    <row r="292" spans="1:16">
      <c r="A292" s="340" t="str">
        <f t="shared" si="11"/>
        <v>4385017</v>
      </c>
      <c r="B292" s="351">
        <f t="shared" si="12"/>
        <v>17</v>
      </c>
      <c r="C292" s="435">
        <v>43850</v>
      </c>
      <c r="D292" s="399"/>
      <c r="E292" s="400" t="s">
        <v>1154</v>
      </c>
      <c r="F292" s="340" t="s">
        <v>1153</v>
      </c>
      <c r="G292" s="401" t="s">
        <v>105</v>
      </c>
      <c r="H292" s="401" t="s">
        <v>734</v>
      </c>
      <c r="I292" s="401" t="s">
        <v>692</v>
      </c>
      <c r="J292" s="194">
        <v>8490</v>
      </c>
      <c r="K292" s="194">
        <v>3890</v>
      </c>
      <c r="L292" s="195">
        <v>4600</v>
      </c>
      <c r="M292" s="196">
        <v>6</v>
      </c>
      <c r="N292" s="197">
        <v>276</v>
      </c>
      <c r="O292" s="197">
        <v>4324</v>
      </c>
      <c r="P292" s="231" t="s">
        <v>721</v>
      </c>
    </row>
    <row r="293" spans="1:16">
      <c r="A293" s="340" t="str">
        <f t="shared" si="11"/>
        <v>4385018</v>
      </c>
      <c r="B293" s="351">
        <f t="shared" si="12"/>
        <v>18</v>
      </c>
      <c r="C293" s="435">
        <v>43850</v>
      </c>
      <c r="D293" s="399"/>
      <c r="E293" s="400" t="s">
        <v>1155</v>
      </c>
      <c r="F293" s="340" t="s">
        <v>1153</v>
      </c>
      <c r="G293" s="401" t="s">
        <v>689</v>
      </c>
      <c r="H293" s="401" t="s">
        <v>695</v>
      </c>
      <c r="I293" s="401" t="s">
        <v>692</v>
      </c>
      <c r="J293" s="194">
        <v>8290</v>
      </c>
      <c r="K293" s="194">
        <v>3790</v>
      </c>
      <c r="L293" s="195">
        <v>4500</v>
      </c>
      <c r="M293" s="196">
        <v>6</v>
      </c>
      <c r="N293" s="197">
        <v>270</v>
      </c>
      <c r="O293" s="197">
        <v>4230</v>
      </c>
      <c r="P293" s="231" t="s">
        <v>721</v>
      </c>
    </row>
    <row r="294" spans="1:16">
      <c r="A294" s="340" t="str">
        <f t="shared" si="11"/>
        <v>4385019</v>
      </c>
      <c r="B294" s="351">
        <f t="shared" si="12"/>
        <v>19</v>
      </c>
      <c r="C294" s="435">
        <v>43850</v>
      </c>
      <c r="D294" s="399" t="s">
        <v>1113</v>
      </c>
      <c r="E294" s="400" t="s">
        <v>1156</v>
      </c>
      <c r="F294" s="340" t="s">
        <v>713</v>
      </c>
      <c r="G294" s="401" t="s">
        <v>930</v>
      </c>
      <c r="H294" s="401" t="s">
        <v>931</v>
      </c>
      <c r="I294" s="401" t="s">
        <v>686</v>
      </c>
      <c r="J294" s="194">
        <v>12650</v>
      </c>
      <c r="K294" s="194">
        <v>4140</v>
      </c>
      <c r="L294" s="195">
        <v>8510</v>
      </c>
      <c r="M294" s="196">
        <v>5</v>
      </c>
      <c r="N294" s="197">
        <v>425.5</v>
      </c>
      <c r="O294" s="197">
        <v>8084.5</v>
      </c>
      <c r="P294" s="231" t="s">
        <v>21</v>
      </c>
    </row>
    <row r="295" spans="1:16">
      <c r="A295" s="340" t="str">
        <f t="shared" si="11"/>
        <v>4385020</v>
      </c>
      <c r="B295" s="351">
        <f t="shared" si="12"/>
        <v>20</v>
      </c>
      <c r="C295" s="435">
        <v>43850</v>
      </c>
      <c r="D295" s="399"/>
      <c r="E295" s="400" t="s">
        <v>1157</v>
      </c>
      <c r="F295" s="340" t="s">
        <v>713</v>
      </c>
      <c r="G295" s="401" t="s">
        <v>821</v>
      </c>
      <c r="H295" s="401" t="s">
        <v>822</v>
      </c>
      <c r="I295" s="401" t="s">
        <v>686</v>
      </c>
      <c r="J295" s="194">
        <v>10600</v>
      </c>
      <c r="K295" s="194">
        <v>4420</v>
      </c>
      <c r="L295" s="195">
        <v>6180</v>
      </c>
      <c r="M295" s="196">
        <v>5</v>
      </c>
      <c r="N295" s="197">
        <v>309</v>
      </c>
      <c r="O295" s="197">
        <v>5871</v>
      </c>
      <c r="P295" s="231" t="s">
        <v>21</v>
      </c>
    </row>
    <row r="296" spans="1:16">
      <c r="A296" s="340" t="str">
        <f t="shared" si="11"/>
        <v>4385021</v>
      </c>
      <c r="B296" s="351">
        <f t="shared" si="12"/>
        <v>21</v>
      </c>
      <c r="C296" s="435">
        <v>43850</v>
      </c>
      <c r="D296" s="399" t="s">
        <v>1001</v>
      </c>
      <c r="E296" s="400" t="s">
        <v>1158</v>
      </c>
      <c r="F296" s="340" t="s">
        <v>722</v>
      </c>
      <c r="G296" s="401" t="s">
        <v>1159</v>
      </c>
      <c r="H296" s="401" t="s">
        <v>862</v>
      </c>
      <c r="I296" s="401" t="s">
        <v>823</v>
      </c>
      <c r="J296" s="194">
        <v>4740</v>
      </c>
      <c r="K296" s="194">
        <v>1550</v>
      </c>
      <c r="L296" s="195">
        <v>3190</v>
      </c>
      <c r="M296" s="196">
        <v>5</v>
      </c>
      <c r="N296" s="197">
        <v>159.5</v>
      </c>
      <c r="O296" s="197">
        <v>3030.5</v>
      </c>
      <c r="P296" s="231" t="s">
        <v>21</v>
      </c>
    </row>
    <row r="297" spans="1:16">
      <c r="A297" s="340" t="str">
        <f t="shared" si="11"/>
        <v>4385022</v>
      </c>
      <c r="B297" s="351">
        <f t="shared" si="12"/>
        <v>22</v>
      </c>
      <c r="C297" s="435">
        <v>43850</v>
      </c>
      <c r="D297" s="399" t="s">
        <v>1160</v>
      </c>
      <c r="E297" s="400" t="s">
        <v>1161</v>
      </c>
      <c r="F297" s="340" t="s">
        <v>737</v>
      </c>
      <c r="G297" s="401" t="s">
        <v>826</v>
      </c>
      <c r="H297" s="401" t="s">
        <v>827</v>
      </c>
      <c r="I297" s="401" t="s">
        <v>686</v>
      </c>
      <c r="J297" s="194">
        <v>9290</v>
      </c>
      <c r="K297" s="194">
        <v>4290</v>
      </c>
      <c r="L297" s="195">
        <v>5000</v>
      </c>
      <c r="M297" s="196">
        <v>5</v>
      </c>
      <c r="N297" s="197">
        <v>250</v>
      </c>
      <c r="O297" s="197">
        <v>4750</v>
      </c>
      <c r="P297" s="231" t="s">
        <v>22</v>
      </c>
    </row>
    <row r="298" spans="1:16">
      <c r="A298" s="340" t="str">
        <f t="shared" si="11"/>
        <v>4385023</v>
      </c>
      <c r="B298" s="351">
        <f t="shared" si="12"/>
        <v>23</v>
      </c>
      <c r="C298" s="435">
        <v>43850</v>
      </c>
      <c r="D298" s="399"/>
      <c r="E298" s="400" t="s">
        <v>1162</v>
      </c>
      <c r="F298" s="340" t="s">
        <v>737</v>
      </c>
      <c r="G298" s="401" t="s">
        <v>118</v>
      </c>
      <c r="H298" s="401" t="s">
        <v>1163</v>
      </c>
      <c r="I298" s="401" t="s">
        <v>686</v>
      </c>
      <c r="J298" s="194">
        <v>8990</v>
      </c>
      <c r="K298" s="194">
        <v>5870</v>
      </c>
      <c r="L298" s="195">
        <v>3120</v>
      </c>
      <c r="M298" s="196">
        <v>5</v>
      </c>
      <c r="N298" s="197">
        <v>156</v>
      </c>
      <c r="O298" s="197">
        <v>2964</v>
      </c>
      <c r="P298" s="231" t="s">
        <v>22</v>
      </c>
    </row>
    <row r="299" spans="1:16">
      <c r="A299" s="340" t="str">
        <f t="shared" si="11"/>
        <v>4385024</v>
      </c>
      <c r="B299" s="351">
        <f t="shared" si="12"/>
        <v>24</v>
      </c>
      <c r="C299" s="435">
        <v>43850</v>
      </c>
      <c r="D299" s="399"/>
      <c r="E299" s="400" t="s">
        <v>1164</v>
      </c>
      <c r="F299" s="340" t="s">
        <v>737</v>
      </c>
      <c r="G299" s="401" t="s">
        <v>1121</v>
      </c>
      <c r="H299" s="401" t="s">
        <v>1122</v>
      </c>
      <c r="I299" s="401" t="s">
        <v>686</v>
      </c>
      <c r="J299" s="194">
        <v>11680</v>
      </c>
      <c r="K299" s="194">
        <v>4300</v>
      </c>
      <c r="L299" s="195">
        <v>7380</v>
      </c>
      <c r="M299" s="196">
        <v>5</v>
      </c>
      <c r="N299" s="197">
        <v>369</v>
      </c>
      <c r="O299" s="197">
        <v>7011</v>
      </c>
      <c r="P299" s="231" t="s">
        <v>22</v>
      </c>
    </row>
    <row r="300" spans="1:16">
      <c r="A300" s="340" t="str">
        <f t="shared" si="11"/>
        <v>4385025</v>
      </c>
      <c r="B300" s="351">
        <f t="shared" si="12"/>
        <v>25</v>
      </c>
      <c r="C300" s="435">
        <v>43850</v>
      </c>
      <c r="D300" s="399"/>
      <c r="E300" s="400" t="s">
        <v>1165</v>
      </c>
      <c r="F300" s="340" t="s">
        <v>1134</v>
      </c>
      <c r="G300" s="401" t="s">
        <v>700</v>
      </c>
      <c r="H300" s="401" t="s">
        <v>694</v>
      </c>
      <c r="I300" s="401" t="s">
        <v>1135</v>
      </c>
      <c r="J300" s="194">
        <v>8350</v>
      </c>
      <c r="K300" s="194">
        <v>3880</v>
      </c>
      <c r="L300" s="195">
        <v>4470</v>
      </c>
      <c r="M300" s="196">
        <v>6</v>
      </c>
      <c r="N300" s="197">
        <v>268.2</v>
      </c>
      <c r="O300" s="197">
        <v>4201.8</v>
      </c>
      <c r="P300" s="231" t="s">
        <v>69</v>
      </c>
    </row>
    <row r="301" spans="1:16">
      <c r="A301" s="340" t="str">
        <f t="shared" si="11"/>
        <v>4385026</v>
      </c>
      <c r="B301" s="351">
        <f t="shared" si="12"/>
        <v>26</v>
      </c>
      <c r="C301" s="435">
        <v>43850</v>
      </c>
      <c r="D301" s="399"/>
      <c r="E301" s="400" t="s">
        <v>1166</v>
      </c>
      <c r="F301" s="340" t="s">
        <v>1134</v>
      </c>
      <c r="G301" s="401" t="s">
        <v>886</v>
      </c>
      <c r="H301" s="401" t="s">
        <v>696</v>
      </c>
      <c r="I301" s="401" t="s">
        <v>1135</v>
      </c>
      <c r="J301" s="194">
        <v>8100</v>
      </c>
      <c r="K301" s="194">
        <v>3800</v>
      </c>
      <c r="L301" s="195">
        <v>4300</v>
      </c>
      <c r="M301" s="196">
        <v>6</v>
      </c>
      <c r="N301" s="197">
        <v>258</v>
      </c>
      <c r="O301" s="197">
        <v>4042</v>
      </c>
      <c r="P301" s="231" t="s">
        <v>69</v>
      </c>
    </row>
    <row r="302" spans="1:16">
      <c r="A302" s="340" t="str">
        <f t="shared" si="11"/>
        <v>4385027</v>
      </c>
      <c r="B302" s="351">
        <f t="shared" si="12"/>
        <v>27</v>
      </c>
      <c r="C302" s="435">
        <v>43850</v>
      </c>
      <c r="D302" s="399"/>
      <c r="E302" s="400" t="s">
        <v>1167</v>
      </c>
      <c r="F302" s="340" t="s">
        <v>1134</v>
      </c>
      <c r="G302" s="401" t="s">
        <v>700</v>
      </c>
      <c r="H302" s="401" t="s">
        <v>694</v>
      </c>
      <c r="I302" s="401" t="s">
        <v>1135</v>
      </c>
      <c r="J302" s="194">
        <v>4270</v>
      </c>
      <c r="K302" s="194">
        <v>3880</v>
      </c>
      <c r="L302" s="195">
        <v>390</v>
      </c>
      <c r="M302" s="196">
        <v>6</v>
      </c>
      <c r="N302" s="197">
        <v>23.4</v>
      </c>
      <c r="O302" s="197">
        <v>366.6</v>
      </c>
      <c r="P302" s="231" t="s">
        <v>69</v>
      </c>
    </row>
    <row r="303" spans="1:16">
      <c r="A303" s="340" t="str">
        <f t="shared" si="11"/>
        <v>4385028</v>
      </c>
      <c r="B303" s="351">
        <f t="shared" si="12"/>
        <v>28</v>
      </c>
      <c r="C303" s="435">
        <v>43850</v>
      </c>
      <c r="D303" s="399"/>
      <c r="E303" s="400" t="s">
        <v>1168</v>
      </c>
      <c r="F303" s="340" t="s">
        <v>1134</v>
      </c>
      <c r="G303" s="401" t="s">
        <v>110</v>
      </c>
      <c r="H303" s="401" t="s">
        <v>691</v>
      </c>
      <c r="I303" s="401" t="s">
        <v>1135</v>
      </c>
      <c r="J303" s="194">
        <v>8780</v>
      </c>
      <c r="K303" s="194">
        <v>3960</v>
      </c>
      <c r="L303" s="195">
        <v>4820</v>
      </c>
      <c r="M303" s="196">
        <v>6</v>
      </c>
      <c r="N303" s="197">
        <v>289.2</v>
      </c>
      <c r="O303" s="197">
        <v>4530.8</v>
      </c>
      <c r="P303" s="231" t="s">
        <v>69</v>
      </c>
    </row>
    <row r="304" spans="1:16">
      <c r="A304" s="340" t="str">
        <f t="shared" si="11"/>
        <v>4385029</v>
      </c>
      <c r="B304" s="351">
        <f t="shared" si="12"/>
        <v>29</v>
      </c>
      <c r="C304" s="435">
        <v>43850</v>
      </c>
      <c r="D304" s="399"/>
      <c r="E304" s="400" t="s">
        <v>1169</v>
      </c>
      <c r="F304" s="340" t="s">
        <v>832</v>
      </c>
      <c r="G304" s="401" t="s">
        <v>110</v>
      </c>
      <c r="H304" s="401" t="s">
        <v>691</v>
      </c>
      <c r="I304" s="401" t="s">
        <v>830</v>
      </c>
      <c r="J304" s="194">
        <v>8730</v>
      </c>
      <c r="K304" s="194">
        <v>3960</v>
      </c>
      <c r="L304" s="195">
        <v>4770</v>
      </c>
      <c r="M304" s="196">
        <v>6</v>
      </c>
      <c r="N304" s="197">
        <v>286.2</v>
      </c>
      <c r="O304" s="197">
        <v>4483.8</v>
      </c>
      <c r="P304" s="231" t="s">
        <v>69</v>
      </c>
    </row>
    <row r="305" spans="1:16">
      <c r="A305" s="340" t="str">
        <f t="shared" si="11"/>
        <v>4385030</v>
      </c>
      <c r="B305" s="351">
        <f t="shared" si="12"/>
        <v>30</v>
      </c>
      <c r="C305" s="435">
        <v>43850</v>
      </c>
      <c r="D305" s="399"/>
      <c r="E305" s="400" t="s">
        <v>1170</v>
      </c>
      <c r="F305" s="340" t="s">
        <v>832</v>
      </c>
      <c r="G305" s="401" t="s">
        <v>1140</v>
      </c>
      <c r="H305" s="401" t="s">
        <v>693</v>
      </c>
      <c r="I305" s="401" t="s">
        <v>830</v>
      </c>
      <c r="J305" s="194">
        <v>8790</v>
      </c>
      <c r="K305" s="194">
        <v>4010</v>
      </c>
      <c r="L305" s="195">
        <v>4780</v>
      </c>
      <c r="M305" s="196">
        <v>6</v>
      </c>
      <c r="N305" s="197">
        <v>286.8</v>
      </c>
      <c r="O305" s="197">
        <v>4493.2</v>
      </c>
      <c r="P305" s="231" t="s">
        <v>69</v>
      </c>
    </row>
    <row r="306" spans="1:16">
      <c r="A306" s="340" t="str">
        <f t="shared" si="11"/>
        <v>4385031</v>
      </c>
      <c r="B306" s="351">
        <f t="shared" si="12"/>
        <v>31</v>
      </c>
      <c r="C306" s="435">
        <v>43850</v>
      </c>
      <c r="D306" s="399"/>
      <c r="E306" s="400" t="s">
        <v>1171</v>
      </c>
      <c r="F306" s="340" t="s">
        <v>1117</v>
      </c>
      <c r="G306" s="401" t="s">
        <v>886</v>
      </c>
      <c r="H306" s="401" t="s">
        <v>696</v>
      </c>
      <c r="I306" s="401" t="s">
        <v>830</v>
      </c>
      <c r="J306" s="194">
        <v>7630</v>
      </c>
      <c r="K306" s="194">
        <v>3800</v>
      </c>
      <c r="L306" s="195">
        <v>3830</v>
      </c>
      <c r="M306" s="196">
        <v>6</v>
      </c>
      <c r="N306" s="197">
        <v>229.79999999999998</v>
      </c>
      <c r="O306" s="197">
        <v>3600.2</v>
      </c>
      <c r="P306" s="231" t="s">
        <v>69</v>
      </c>
    </row>
    <row r="307" spans="1:16">
      <c r="A307" s="340" t="str">
        <f t="shared" si="11"/>
        <v>4385032</v>
      </c>
      <c r="B307" s="351">
        <f t="shared" si="12"/>
        <v>32</v>
      </c>
      <c r="C307" s="435">
        <v>43850</v>
      </c>
      <c r="D307" s="399"/>
      <c r="E307" s="400" t="s">
        <v>1172</v>
      </c>
      <c r="F307" s="340" t="s">
        <v>1142</v>
      </c>
      <c r="G307" s="401" t="s">
        <v>105</v>
      </c>
      <c r="H307" s="401" t="s">
        <v>734</v>
      </c>
      <c r="I307" s="401" t="s">
        <v>751</v>
      </c>
      <c r="J307" s="194">
        <v>6720</v>
      </c>
      <c r="K307" s="194">
        <v>3900</v>
      </c>
      <c r="L307" s="195">
        <v>2820</v>
      </c>
      <c r="M307" s="196">
        <v>6</v>
      </c>
      <c r="N307" s="197">
        <v>169.2</v>
      </c>
      <c r="O307" s="197">
        <v>2650.8</v>
      </c>
      <c r="P307" s="231" t="s">
        <v>69</v>
      </c>
    </row>
    <row r="308" spans="1:16">
      <c r="A308" s="340" t="str">
        <f t="shared" si="11"/>
        <v>4385033</v>
      </c>
      <c r="B308" s="351">
        <f t="shared" si="12"/>
        <v>33</v>
      </c>
      <c r="C308" s="435">
        <v>43850</v>
      </c>
      <c r="D308" s="399"/>
      <c r="E308" s="400" t="s">
        <v>1173</v>
      </c>
      <c r="F308" s="340" t="s">
        <v>1174</v>
      </c>
      <c r="G308" s="401" t="s">
        <v>736</v>
      </c>
      <c r="H308" s="401" t="s">
        <v>733</v>
      </c>
      <c r="I308" s="401" t="s">
        <v>751</v>
      </c>
      <c r="J308" s="194">
        <v>8620</v>
      </c>
      <c r="K308" s="194">
        <v>3880</v>
      </c>
      <c r="L308" s="195">
        <v>4740</v>
      </c>
      <c r="M308" s="196">
        <v>6</v>
      </c>
      <c r="N308" s="197">
        <v>284.39999999999998</v>
      </c>
      <c r="O308" s="197">
        <v>4455.6000000000004</v>
      </c>
      <c r="P308" s="231" t="s">
        <v>69</v>
      </c>
    </row>
    <row r="309" spans="1:16">
      <c r="A309" s="340" t="str">
        <f t="shared" si="11"/>
        <v>4385034</v>
      </c>
      <c r="B309" s="351">
        <f t="shared" si="12"/>
        <v>34</v>
      </c>
      <c r="C309" s="435">
        <v>43850</v>
      </c>
      <c r="D309" s="399"/>
      <c r="E309" s="400" t="s">
        <v>1175</v>
      </c>
      <c r="F309" s="340" t="s">
        <v>1174</v>
      </c>
      <c r="G309" s="401" t="s">
        <v>103</v>
      </c>
      <c r="H309" s="401" t="s">
        <v>836</v>
      </c>
      <c r="I309" s="401" t="s">
        <v>751</v>
      </c>
      <c r="J309" s="194">
        <v>8950</v>
      </c>
      <c r="K309" s="194">
        <v>3880</v>
      </c>
      <c r="L309" s="195">
        <v>5070</v>
      </c>
      <c r="M309" s="196">
        <v>6</v>
      </c>
      <c r="N309" s="197">
        <v>304.2</v>
      </c>
      <c r="O309" s="197">
        <v>4765.8</v>
      </c>
      <c r="P309" s="231" t="s">
        <v>69</v>
      </c>
    </row>
    <row r="310" spans="1:16">
      <c r="A310" s="340" t="str">
        <f t="shared" si="11"/>
        <v>4385035</v>
      </c>
      <c r="B310" s="351">
        <f t="shared" si="12"/>
        <v>35</v>
      </c>
      <c r="C310" s="435">
        <v>43850</v>
      </c>
      <c r="D310" s="399"/>
      <c r="E310" s="400" t="s">
        <v>1176</v>
      </c>
      <c r="F310" s="340" t="s">
        <v>1174</v>
      </c>
      <c r="G310" s="401" t="s">
        <v>689</v>
      </c>
      <c r="H310" s="401" t="s">
        <v>695</v>
      </c>
      <c r="I310" s="401" t="s">
        <v>751</v>
      </c>
      <c r="J310" s="194">
        <v>8830</v>
      </c>
      <c r="K310" s="194">
        <v>3790</v>
      </c>
      <c r="L310" s="195">
        <v>5040</v>
      </c>
      <c r="M310" s="196">
        <v>6</v>
      </c>
      <c r="N310" s="197">
        <v>302.39999999999998</v>
      </c>
      <c r="O310" s="197">
        <v>4737.6000000000004</v>
      </c>
      <c r="P310" s="231" t="s">
        <v>69</v>
      </c>
    </row>
    <row r="311" spans="1:16">
      <c r="A311" s="340" t="str">
        <f t="shared" si="11"/>
        <v>4385036</v>
      </c>
      <c r="B311" s="351">
        <f t="shared" si="12"/>
        <v>36</v>
      </c>
      <c r="C311" s="435">
        <v>43850</v>
      </c>
      <c r="D311" s="399"/>
      <c r="E311" s="400" t="s">
        <v>1177</v>
      </c>
      <c r="F311" s="340" t="s">
        <v>1174</v>
      </c>
      <c r="G311" s="401" t="s">
        <v>105</v>
      </c>
      <c r="H311" s="401" t="s">
        <v>734</v>
      </c>
      <c r="I311" s="401" t="s">
        <v>751</v>
      </c>
      <c r="J311" s="194">
        <v>8010</v>
      </c>
      <c r="K311" s="194">
        <v>3900</v>
      </c>
      <c r="L311" s="195">
        <v>4110</v>
      </c>
      <c r="M311" s="196">
        <v>6</v>
      </c>
      <c r="N311" s="197">
        <v>246.6</v>
      </c>
      <c r="O311" s="197">
        <v>3863.4</v>
      </c>
      <c r="P311" s="231" t="s">
        <v>69</v>
      </c>
    </row>
    <row r="312" spans="1:16">
      <c r="A312" s="340" t="str">
        <f t="shared" si="11"/>
        <v>4385037</v>
      </c>
      <c r="B312" s="351">
        <f t="shared" si="12"/>
        <v>37</v>
      </c>
      <c r="C312" s="435">
        <v>43850</v>
      </c>
      <c r="D312" s="399"/>
      <c r="E312" s="400" t="s">
        <v>1178</v>
      </c>
      <c r="F312" s="340" t="s">
        <v>1174</v>
      </c>
      <c r="G312" s="401" t="s">
        <v>736</v>
      </c>
      <c r="H312" s="401" t="s">
        <v>733</v>
      </c>
      <c r="I312" s="401" t="s">
        <v>751</v>
      </c>
      <c r="J312" s="194">
        <v>6250</v>
      </c>
      <c r="K312" s="194">
        <v>3870</v>
      </c>
      <c r="L312" s="195">
        <v>2380</v>
      </c>
      <c r="M312" s="196">
        <v>6</v>
      </c>
      <c r="N312" s="197">
        <v>142.79999999999998</v>
      </c>
      <c r="O312" s="197">
        <v>2237.1999999999998</v>
      </c>
      <c r="P312" s="231" t="s">
        <v>69</v>
      </c>
    </row>
    <row r="313" spans="1:16">
      <c r="A313" s="340" t="str">
        <f t="shared" si="11"/>
        <v>4385038</v>
      </c>
      <c r="B313" s="351">
        <f t="shared" si="12"/>
        <v>38</v>
      </c>
      <c r="C313" s="435">
        <v>43850</v>
      </c>
      <c r="D313" s="399"/>
      <c r="E313" s="400" t="s">
        <v>1179</v>
      </c>
      <c r="F313" s="340" t="s">
        <v>1180</v>
      </c>
      <c r="G313" s="401" t="s">
        <v>103</v>
      </c>
      <c r="H313" s="401" t="s">
        <v>836</v>
      </c>
      <c r="I313" s="401" t="s">
        <v>751</v>
      </c>
      <c r="J313" s="194">
        <v>8790</v>
      </c>
      <c r="K313" s="194">
        <v>3880</v>
      </c>
      <c r="L313" s="195">
        <v>4910</v>
      </c>
      <c r="M313" s="196">
        <v>6</v>
      </c>
      <c r="N313" s="197">
        <v>294.59999999999997</v>
      </c>
      <c r="O313" s="197">
        <v>4615.3999999999996</v>
      </c>
      <c r="P313" s="231" t="s">
        <v>69</v>
      </c>
    </row>
    <row r="314" spans="1:16">
      <c r="A314" s="340" t="str">
        <f t="shared" si="11"/>
        <v>4385039</v>
      </c>
      <c r="B314" s="351">
        <f t="shared" si="12"/>
        <v>39</v>
      </c>
      <c r="C314" s="435">
        <v>43850</v>
      </c>
      <c r="D314" s="399"/>
      <c r="E314" s="400" t="s">
        <v>1181</v>
      </c>
      <c r="F314" s="340" t="s">
        <v>1180</v>
      </c>
      <c r="G314" s="401" t="s">
        <v>1140</v>
      </c>
      <c r="H314" s="401" t="s">
        <v>693</v>
      </c>
      <c r="I314" s="401" t="s">
        <v>751</v>
      </c>
      <c r="J314" s="194">
        <v>6880</v>
      </c>
      <c r="K314" s="194">
        <v>4020</v>
      </c>
      <c r="L314" s="195">
        <v>2860</v>
      </c>
      <c r="M314" s="196">
        <v>6</v>
      </c>
      <c r="N314" s="197">
        <v>171.6</v>
      </c>
      <c r="O314" s="197">
        <v>2688.4</v>
      </c>
      <c r="P314" s="231" t="s">
        <v>69</v>
      </c>
    </row>
    <row r="315" spans="1:16">
      <c r="A315" s="340" t="str">
        <f t="shared" si="11"/>
        <v>4385040</v>
      </c>
      <c r="B315" s="351">
        <f t="shared" si="12"/>
        <v>40</v>
      </c>
      <c r="C315" s="435">
        <v>43850</v>
      </c>
      <c r="D315" s="399"/>
      <c r="E315" s="400" t="s">
        <v>1182</v>
      </c>
      <c r="F315" s="340" t="s">
        <v>1153</v>
      </c>
      <c r="G315" s="401" t="s">
        <v>103</v>
      </c>
      <c r="H315" s="401" t="s">
        <v>836</v>
      </c>
      <c r="I315" s="401" t="s">
        <v>692</v>
      </c>
      <c r="J315" s="194">
        <v>8470</v>
      </c>
      <c r="K315" s="194">
        <v>3880</v>
      </c>
      <c r="L315" s="195">
        <v>4590</v>
      </c>
      <c r="M315" s="196">
        <v>6</v>
      </c>
      <c r="N315" s="197">
        <v>275.39999999999998</v>
      </c>
      <c r="O315" s="197">
        <v>4314.6000000000004</v>
      </c>
      <c r="P315" s="231" t="s">
        <v>69</v>
      </c>
    </row>
    <row r="316" spans="1:16">
      <c r="A316" s="340" t="str">
        <f t="shared" si="11"/>
        <v>4385041</v>
      </c>
      <c r="B316" s="351">
        <f t="shared" si="12"/>
        <v>41</v>
      </c>
      <c r="C316" s="435">
        <v>43850</v>
      </c>
      <c r="D316" s="399"/>
      <c r="E316" s="400" t="s">
        <v>1183</v>
      </c>
      <c r="F316" s="340" t="s">
        <v>1153</v>
      </c>
      <c r="G316" s="401" t="s">
        <v>689</v>
      </c>
      <c r="H316" s="401" t="s">
        <v>695</v>
      </c>
      <c r="I316" s="401" t="s">
        <v>692</v>
      </c>
      <c r="J316" s="194">
        <v>8290</v>
      </c>
      <c r="K316" s="194">
        <v>3790</v>
      </c>
      <c r="L316" s="195">
        <v>4500</v>
      </c>
      <c r="M316" s="196">
        <v>6</v>
      </c>
      <c r="N316" s="197">
        <v>270</v>
      </c>
      <c r="O316" s="197">
        <v>4230</v>
      </c>
      <c r="P316" s="231" t="s">
        <v>69</v>
      </c>
    </row>
    <row r="317" spans="1:16">
      <c r="A317" s="340" t="str">
        <f t="shared" si="11"/>
        <v>4385042</v>
      </c>
      <c r="B317" s="351">
        <f t="shared" si="12"/>
        <v>42</v>
      </c>
      <c r="C317" s="435">
        <v>43850</v>
      </c>
      <c r="D317" s="399"/>
      <c r="E317" s="400" t="s">
        <v>1184</v>
      </c>
      <c r="F317" s="340" t="s">
        <v>1153</v>
      </c>
      <c r="G317" s="401" t="s">
        <v>281</v>
      </c>
      <c r="H317" s="401" t="s">
        <v>833</v>
      </c>
      <c r="I317" s="401" t="s">
        <v>692</v>
      </c>
      <c r="J317" s="194">
        <v>7200</v>
      </c>
      <c r="K317" s="194">
        <v>3850</v>
      </c>
      <c r="L317" s="195">
        <v>3350</v>
      </c>
      <c r="M317" s="196">
        <v>6</v>
      </c>
      <c r="N317" s="197">
        <v>201</v>
      </c>
      <c r="O317" s="197">
        <v>3149</v>
      </c>
      <c r="P317" s="231" t="s">
        <v>69</v>
      </c>
    </row>
    <row r="318" spans="1:16">
      <c r="A318" s="340" t="str">
        <f t="shared" si="11"/>
        <v>4385043</v>
      </c>
      <c r="B318" s="351">
        <f t="shared" si="12"/>
        <v>43</v>
      </c>
      <c r="C318" s="435">
        <v>43850</v>
      </c>
      <c r="D318" s="399"/>
      <c r="E318" s="400" t="s">
        <v>1185</v>
      </c>
      <c r="F318" s="340" t="s">
        <v>866</v>
      </c>
      <c r="G318" s="401" t="s">
        <v>700</v>
      </c>
      <c r="H318" s="401" t="s">
        <v>694</v>
      </c>
      <c r="I318" s="401" t="s">
        <v>692</v>
      </c>
      <c r="J318" s="194">
        <v>7880</v>
      </c>
      <c r="K318" s="194">
        <v>3880</v>
      </c>
      <c r="L318" s="195">
        <v>4000</v>
      </c>
      <c r="M318" s="196">
        <v>6</v>
      </c>
      <c r="N318" s="197">
        <v>240</v>
      </c>
      <c r="O318" s="197">
        <v>3760</v>
      </c>
      <c r="P318" s="231" t="s">
        <v>69</v>
      </c>
    </row>
    <row r="319" spans="1:16">
      <c r="A319" s="340" t="str">
        <f t="shared" si="11"/>
        <v>4385044</v>
      </c>
      <c r="B319" s="351">
        <f t="shared" si="12"/>
        <v>44</v>
      </c>
      <c r="C319" s="435">
        <v>43850</v>
      </c>
      <c r="D319" s="399"/>
      <c r="E319" s="400" t="s">
        <v>1186</v>
      </c>
      <c r="F319" s="340" t="s">
        <v>866</v>
      </c>
      <c r="G319" s="401" t="s">
        <v>110</v>
      </c>
      <c r="H319" s="401" t="s">
        <v>691</v>
      </c>
      <c r="I319" s="401" t="s">
        <v>692</v>
      </c>
      <c r="J319" s="194">
        <v>8180</v>
      </c>
      <c r="K319" s="194">
        <v>3960</v>
      </c>
      <c r="L319" s="195">
        <v>4220</v>
      </c>
      <c r="M319" s="196">
        <v>6</v>
      </c>
      <c r="N319" s="197">
        <v>253.2</v>
      </c>
      <c r="O319" s="197">
        <v>3966.8</v>
      </c>
      <c r="P319" s="231" t="s">
        <v>69</v>
      </c>
    </row>
    <row r="320" spans="1:16">
      <c r="A320" s="340" t="str">
        <f t="shared" si="11"/>
        <v>4385045</v>
      </c>
      <c r="B320" s="351">
        <f t="shared" si="12"/>
        <v>45</v>
      </c>
      <c r="C320" s="435">
        <v>43850</v>
      </c>
      <c r="D320" s="399"/>
      <c r="E320" s="400" t="s">
        <v>1187</v>
      </c>
      <c r="F320" s="340" t="s">
        <v>866</v>
      </c>
      <c r="G320" s="401" t="s">
        <v>886</v>
      </c>
      <c r="H320" s="401" t="s">
        <v>696</v>
      </c>
      <c r="I320" s="401" t="s">
        <v>692</v>
      </c>
      <c r="J320" s="194">
        <v>5670</v>
      </c>
      <c r="K320" s="194">
        <v>3800</v>
      </c>
      <c r="L320" s="195">
        <v>1870</v>
      </c>
      <c r="M320" s="196">
        <v>6</v>
      </c>
      <c r="N320" s="197">
        <v>112.2</v>
      </c>
      <c r="O320" s="197">
        <v>1757.8</v>
      </c>
      <c r="P320" s="231" t="s">
        <v>69</v>
      </c>
    </row>
    <row r="321" spans="1:16">
      <c r="A321" s="340" t="str">
        <f t="shared" si="11"/>
        <v>4385046</v>
      </c>
      <c r="B321" s="351">
        <f t="shared" si="12"/>
        <v>46</v>
      </c>
      <c r="C321" s="435">
        <v>43850</v>
      </c>
      <c r="D321" s="399" t="s">
        <v>989</v>
      </c>
      <c r="E321" s="400" t="s">
        <v>1188</v>
      </c>
      <c r="F321" s="340" t="s">
        <v>1189</v>
      </c>
      <c r="G321" s="401" t="s">
        <v>281</v>
      </c>
      <c r="H321" s="401" t="s">
        <v>833</v>
      </c>
      <c r="I321" s="401" t="s">
        <v>698</v>
      </c>
      <c r="J321" s="194">
        <v>8590</v>
      </c>
      <c r="K321" s="194">
        <v>3840</v>
      </c>
      <c r="L321" s="195">
        <v>4750</v>
      </c>
      <c r="M321" s="196">
        <v>6</v>
      </c>
      <c r="N321" s="197">
        <v>285</v>
      </c>
      <c r="O321" s="197">
        <v>4465</v>
      </c>
      <c r="P321" s="231" t="s">
        <v>69</v>
      </c>
    </row>
    <row r="322" spans="1:16">
      <c r="A322" s="340" t="str">
        <f t="shared" si="11"/>
        <v>4385047</v>
      </c>
      <c r="B322" s="351">
        <f t="shared" si="12"/>
        <v>47</v>
      </c>
      <c r="C322" s="435">
        <v>43850</v>
      </c>
      <c r="D322" s="399"/>
      <c r="E322" s="400" t="s">
        <v>1190</v>
      </c>
      <c r="F322" s="340" t="s">
        <v>1189</v>
      </c>
      <c r="G322" s="401" t="s">
        <v>103</v>
      </c>
      <c r="H322" s="401" t="s">
        <v>836</v>
      </c>
      <c r="I322" s="401" t="s">
        <v>698</v>
      </c>
      <c r="J322" s="194">
        <v>9110</v>
      </c>
      <c r="K322" s="194">
        <v>3880</v>
      </c>
      <c r="L322" s="195">
        <v>5230</v>
      </c>
      <c r="M322" s="196">
        <v>6</v>
      </c>
      <c r="N322" s="197">
        <v>313.8</v>
      </c>
      <c r="O322" s="197">
        <v>4916.2</v>
      </c>
      <c r="P322" s="231" t="s">
        <v>69</v>
      </c>
    </row>
    <row r="323" spans="1:16">
      <c r="A323" s="340" t="str">
        <f t="shared" si="11"/>
        <v>4385048</v>
      </c>
      <c r="B323" s="351">
        <f t="shared" si="12"/>
        <v>48</v>
      </c>
      <c r="C323" s="435">
        <v>43850</v>
      </c>
      <c r="D323" s="399"/>
      <c r="E323" s="400" t="s">
        <v>1191</v>
      </c>
      <c r="F323" s="340" t="s">
        <v>1189</v>
      </c>
      <c r="G323" s="401" t="s">
        <v>689</v>
      </c>
      <c r="H323" s="401" t="s">
        <v>695</v>
      </c>
      <c r="I323" s="401" t="s">
        <v>698</v>
      </c>
      <c r="J323" s="194">
        <v>8260</v>
      </c>
      <c r="K323" s="194">
        <v>3790</v>
      </c>
      <c r="L323" s="195">
        <v>4470</v>
      </c>
      <c r="M323" s="196">
        <v>6</v>
      </c>
      <c r="N323" s="197">
        <v>268.2</v>
      </c>
      <c r="O323" s="197">
        <v>4201.8</v>
      </c>
      <c r="P323" s="231" t="s">
        <v>69</v>
      </c>
    </row>
    <row r="324" spans="1:16">
      <c r="A324" s="340" t="str">
        <f t="shared" si="11"/>
        <v>4385049</v>
      </c>
      <c r="B324" s="351">
        <f t="shared" si="12"/>
        <v>49</v>
      </c>
      <c r="C324" s="435">
        <v>43850</v>
      </c>
      <c r="D324" s="399"/>
      <c r="E324" s="400" t="s">
        <v>1192</v>
      </c>
      <c r="F324" s="340" t="s">
        <v>1189</v>
      </c>
      <c r="G324" s="401" t="s">
        <v>281</v>
      </c>
      <c r="H324" s="401" t="s">
        <v>833</v>
      </c>
      <c r="I324" s="401" t="s">
        <v>698</v>
      </c>
      <c r="J324" s="194">
        <v>8780</v>
      </c>
      <c r="K324" s="194">
        <v>3840</v>
      </c>
      <c r="L324" s="195">
        <v>4940</v>
      </c>
      <c r="M324" s="196">
        <v>6</v>
      </c>
      <c r="N324" s="197">
        <v>296.39999999999998</v>
      </c>
      <c r="O324" s="197">
        <v>4643.6000000000004</v>
      </c>
      <c r="P324" s="231" t="s">
        <v>69</v>
      </c>
    </row>
    <row r="325" spans="1:16">
      <c r="A325" s="340" t="str">
        <f t="shared" si="11"/>
        <v>4385050</v>
      </c>
      <c r="B325" s="351">
        <f t="shared" si="12"/>
        <v>50</v>
      </c>
      <c r="C325" s="435">
        <v>43850</v>
      </c>
      <c r="D325" s="399"/>
      <c r="E325" s="400" t="s">
        <v>1193</v>
      </c>
      <c r="F325" s="340" t="s">
        <v>1189</v>
      </c>
      <c r="G325" s="401" t="s">
        <v>736</v>
      </c>
      <c r="H325" s="401" t="s">
        <v>733</v>
      </c>
      <c r="I325" s="401" t="s">
        <v>698</v>
      </c>
      <c r="J325" s="194">
        <v>8980</v>
      </c>
      <c r="K325" s="194">
        <v>3880</v>
      </c>
      <c r="L325" s="195">
        <v>5100</v>
      </c>
      <c r="M325" s="196">
        <v>6</v>
      </c>
      <c r="N325" s="197">
        <v>306</v>
      </c>
      <c r="O325" s="197">
        <v>4794</v>
      </c>
      <c r="P325" s="231" t="s">
        <v>69</v>
      </c>
    </row>
    <row r="326" spans="1:16">
      <c r="A326" s="340" t="str">
        <f t="shared" si="11"/>
        <v>4385051</v>
      </c>
      <c r="B326" s="351">
        <f t="shared" si="12"/>
        <v>51</v>
      </c>
      <c r="C326" s="435">
        <v>43850</v>
      </c>
      <c r="D326" s="399"/>
      <c r="E326" s="400" t="s">
        <v>1194</v>
      </c>
      <c r="F326" s="340" t="s">
        <v>1189</v>
      </c>
      <c r="G326" s="401" t="s">
        <v>371</v>
      </c>
      <c r="H326" s="401" t="s">
        <v>732</v>
      </c>
      <c r="I326" s="401" t="s">
        <v>698</v>
      </c>
      <c r="J326" s="194">
        <v>8150</v>
      </c>
      <c r="K326" s="194">
        <v>3900</v>
      </c>
      <c r="L326" s="195">
        <v>4250</v>
      </c>
      <c r="M326" s="196">
        <v>6</v>
      </c>
      <c r="N326" s="197">
        <v>255</v>
      </c>
      <c r="O326" s="197">
        <v>3995</v>
      </c>
      <c r="P326" s="231" t="s">
        <v>69</v>
      </c>
    </row>
    <row r="327" spans="1:16">
      <c r="A327" s="340" t="str">
        <f t="shared" si="11"/>
        <v>4385052</v>
      </c>
      <c r="B327" s="402">
        <f t="shared" si="12"/>
        <v>52</v>
      </c>
      <c r="C327" s="435">
        <v>43850</v>
      </c>
      <c r="D327" s="404" t="s">
        <v>921</v>
      </c>
      <c r="E327" s="405" t="s">
        <v>1195</v>
      </c>
      <c r="F327" s="340" t="s">
        <v>870</v>
      </c>
      <c r="G327" s="406" t="s">
        <v>1140</v>
      </c>
      <c r="H327" s="406" t="s">
        <v>693</v>
      </c>
      <c r="I327" s="406" t="s">
        <v>871</v>
      </c>
      <c r="J327" s="194">
        <v>8710</v>
      </c>
      <c r="K327" s="194">
        <v>4010</v>
      </c>
      <c r="L327" s="195">
        <v>4700</v>
      </c>
      <c r="M327" s="196">
        <v>6</v>
      </c>
      <c r="N327" s="197">
        <v>282</v>
      </c>
      <c r="O327" s="197">
        <v>4418</v>
      </c>
      <c r="P327" s="221" t="s">
        <v>69</v>
      </c>
    </row>
    <row r="328" spans="1:16">
      <c r="A328" s="340" t="str">
        <f t="shared" si="11"/>
        <v>438511</v>
      </c>
      <c r="B328" s="351">
        <f t="shared" si="12"/>
        <v>1</v>
      </c>
      <c r="C328" s="435">
        <v>43851</v>
      </c>
      <c r="D328" s="399" t="s">
        <v>1119</v>
      </c>
      <c r="E328" s="400" t="s">
        <v>1196</v>
      </c>
      <c r="F328" s="340" t="s">
        <v>713</v>
      </c>
      <c r="G328" s="401" t="s">
        <v>99</v>
      </c>
      <c r="H328" s="401" t="s">
        <v>813</v>
      </c>
      <c r="I328" s="401" t="s">
        <v>686</v>
      </c>
      <c r="J328" s="194">
        <v>12630</v>
      </c>
      <c r="K328" s="194">
        <v>3580</v>
      </c>
      <c r="L328" s="195">
        <v>9050</v>
      </c>
      <c r="M328" s="196">
        <v>5</v>
      </c>
      <c r="N328" s="197">
        <v>452.5</v>
      </c>
      <c r="O328" s="197">
        <v>8597.5</v>
      </c>
      <c r="P328" s="231" t="s">
        <v>21</v>
      </c>
    </row>
    <row r="329" spans="1:16">
      <c r="A329" s="340" t="str">
        <f t="shared" si="11"/>
        <v>438512</v>
      </c>
      <c r="B329" s="351">
        <f t="shared" si="12"/>
        <v>2</v>
      </c>
      <c r="C329" s="435">
        <v>43851</v>
      </c>
      <c r="D329" s="399"/>
      <c r="E329" s="400" t="s">
        <v>1197</v>
      </c>
      <c r="F329" s="340" t="s">
        <v>713</v>
      </c>
      <c r="G329" s="401" t="s">
        <v>815</v>
      </c>
      <c r="H329" s="401" t="s">
        <v>816</v>
      </c>
      <c r="I329" s="401" t="s">
        <v>686</v>
      </c>
      <c r="J329" s="194">
        <v>10480</v>
      </c>
      <c r="K329" s="194">
        <v>4280</v>
      </c>
      <c r="L329" s="195">
        <v>6200</v>
      </c>
      <c r="M329" s="196">
        <v>5</v>
      </c>
      <c r="N329" s="197">
        <v>310</v>
      </c>
      <c r="O329" s="197">
        <v>5890</v>
      </c>
      <c r="P329" s="231" t="s">
        <v>21</v>
      </c>
    </row>
    <row r="330" spans="1:16">
      <c r="A330" s="340" t="str">
        <f t="shared" si="11"/>
        <v>438513</v>
      </c>
      <c r="B330" s="351">
        <f t="shared" si="12"/>
        <v>3</v>
      </c>
      <c r="C330" s="435">
        <v>43851</v>
      </c>
      <c r="D330" s="399" t="s">
        <v>1198</v>
      </c>
      <c r="E330" s="400" t="s">
        <v>1199</v>
      </c>
      <c r="F330" s="340" t="s">
        <v>737</v>
      </c>
      <c r="G330" s="401" t="s">
        <v>1121</v>
      </c>
      <c r="H330" s="401" t="s">
        <v>1124</v>
      </c>
      <c r="I330" s="401" t="s">
        <v>686</v>
      </c>
      <c r="J330" s="194">
        <v>11640</v>
      </c>
      <c r="K330" s="194">
        <v>8000</v>
      </c>
      <c r="L330" s="195">
        <v>3640</v>
      </c>
      <c r="M330" s="196">
        <v>5</v>
      </c>
      <c r="N330" s="197">
        <v>182</v>
      </c>
      <c r="O330" s="197">
        <v>3458</v>
      </c>
      <c r="P330" s="231" t="s">
        <v>22</v>
      </c>
    </row>
    <row r="331" spans="1:16">
      <c r="A331" s="340" t="str">
        <f t="shared" si="11"/>
        <v>438514</v>
      </c>
      <c r="B331" s="351">
        <f t="shared" si="12"/>
        <v>4</v>
      </c>
      <c r="C331" s="435">
        <v>43851</v>
      </c>
      <c r="D331" s="399"/>
      <c r="E331" s="400" t="s">
        <v>1200</v>
      </c>
      <c r="F331" s="340" t="s">
        <v>737</v>
      </c>
      <c r="G331" s="401" t="s">
        <v>1121</v>
      </c>
      <c r="H331" s="401" t="s">
        <v>1201</v>
      </c>
      <c r="I331" s="401" t="s">
        <v>686</v>
      </c>
      <c r="J331" s="194">
        <v>11060</v>
      </c>
      <c r="K331" s="194">
        <v>9280</v>
      </c>
      <c r="L331" s="195">
        <v>1780</v>
      </c>
      <c r="M331" s="196">
        <v>5</v>
      </c>
      <c r="N331" s="197">
        <v>89</v>
      </c>
      <c r="O331" s="197">
        <v>1691</v>
      </c>
      <c r="P331" s="231" t="s">
        <v>22</v>
      </c>
    </row>
    <row r="332" spans="1:16">
      <c r="A332" s="340" t="str">
        <f t="shared" si="11"/>
        <v>438515</v>
      </c>
      <c r="B332" s="351">
        <f t="shared" si="12"/>
        <v>5</v>
      </c>
      <c r="C332" s="435">
        <v>43851</v>
      </c>
      <c r="D332" s="399"/>
      <c r="E332" s="400" t="s">
        <v>1202</v>
      </c>
      <c r="F332" s="340" t="s">
        <v>737</v>
      </c>
      <c r="G332" s="401" t="s">
        <v>1121</v>
      </c>
      <c r="H332" s="401" t="s">
        <v>1122</v>
      </c>
      <c r="I332" s="401" t="s">
        <v>686</v>
      </c>
      <c r="J332" s="194">
        <v>10560</v>
      </c>
      <c r="K332" s="194">
        <v>10100</v>
      </c>
      <c r="L332" s="195">
        <v>460</v>
      </c>
      <c r="M332" s="196">
        <v>5</v>
      </c>
      <c r="N332" s="197">
        <v>23</v>
      </c>
      <c r="O332" s="197">
        <v>437</v>
      </c>
      <c r="P332" s="231" t="s">
        <v>22</v>
      </c>
    </row>
    <row r="333" spans="1:16">
      <c r="A333" s="340" t="str">
        <f t="shared" si="11"/>
        <v>438516</v>
      </c>
      <c r="B333" s="351">
        <f t="shared" si="12"/>
        <v>6</v>
      </c>
      <c r="C333" s="435">
        <v>43851</v>
      </c>
      <c r="D333" s="399"/>
      <c r="E333" s="400" t="s">
        <v>1203</v>
      </c>
      <c r="F333" s="340" t="s">
        <v>737</v>
      </c>
      <c r="G333" s="401" t="s">
        <v>1204</v>
      </c>
      <c r="H333" s="401" t="s">
        <v>1205</v>
      </c>
      <c r="I333" s="401" t="s">
        <v>686</v>
      </c>
      <c r="J333" s="194">
        <v>3950</v>
      </c>
      <c r="K333" s="194">
        <v>1620</v>
      </c>
      <c r="L333" s="195">
        <v>2330</v>
      </c>
      <c r="M333" s="196">
        <v>5</v>
      </c>
      <c r="N333" s="197">
        <v>116.5</v>
      </c>
      <c r="O333" s="197">
        <v>2213.5</v>
      </c>
      <c r="P333" s="231" t="s">
        <v>22</v>
      </c>
    </row>
    <row r="334" spans="1:16">
      <c r="A334" s="340" t="str">
        <f t="shared" si="11"/>
        <v>438517</v>
      </c>
      <c r="B334" s="351">
        <f t="shared" si="12"/>
        <v>7</v>
      </c>
      <c r="C334" s="435">
        <v>43851</v>
      </c>
      <c r="D334" s="399"/>
      <c r="E334" s="400" t="s">
        <v>1206</v>
      </c>
      <c r="F334" s="340" t="s">
        <v>737</v>
      </c>
      <c r="G334" s="401" t="s">
        <v>1121</v>
      </c>
      <c r="H334" s="401" t="s">
        <v>1124</v>
      </c>
      <c r="I334" s="401" t="s">
        <v>686</v>
      </c>
      <c r="J334" s="194">
        <v>10810</v>
      </c>
      <c r="K334" s="194">
        <v>5300</v>
      </c>
      <c r="L334" s="195">
        <v>5510</v>
      </c>
      <c r="M334" s="196">
        <v>6</v>
      </c>
      <c r="N334" s="197">
        <v>330.59999999999997</v>
      </c>
      <c r="O334" s="197">
        <v>5179.3999999999996</v>
      </c>
      <c r="P334" s="231" t="s">
        <v>22</v>
      </c>
    </row>
    <row r="335" spans="1:16">
      <c r="A335" s="340" t="str">
        <f t="shared" si="11"/>
        <v>438518</v>
      </c>
      <c r="B335" s="351">
        <f t="shared" si="12"/>
        <v>8</v>
      </c>
      <c r="C335" s="435">
        <v>43851</v>
      </c>
      <c r="D335" s="399" t="s">
        <v>824</v>
      </c>
      <c r="E335" s="400" t="s">
        <v>1207</v>
      </c>
      <c r="F335" s="340" t="s">
        <v>755</v>
      </c>
      <c r="G335" s="401" t="s">
        <v>1126</v>
      </c>
      <c r="H335" s="401" t="s">
        <v>1127</v>
      </c>
      <c r="I335" s="401" t="s">
        <v>751</v>
      </c>
      <c r="J335" s="194">
        <v>11770</v>
      </c>
      <c r="K335" s="194">
        <v>10180</v>
      </c>
      <c r="L335" s="195">
        <v>1590</v>
      </c>
      <c r="M335" s="196">
        <v>6</v>
      </c>
      <c r="N335" s="197">
        <v>95.399999999999991</v>
      </c>
      <c r="O335" s="197">
        <v>1494.6</v>
      </c>
      <c r="P335" s="231" t="s">
        <v>24</v>
      </c>
    </row>
    <row r="336" spans="1:16">
      <c r="A336" s="340" t="str">
        <f t="shared" si="11"/>
        <v>438519</v>
      </c>
      <c r="B336" s="351">
        <f t="shared" si="12"/>
        <v>9</v>
      </c>
      <c r="C336" s="435">
        <v>43851</v>
      </c>
      <c r="D336" s="399"/>
      <c r="E336" s="400" t="s">
        <v>1208</v>
      </c>
      <c r="F336" s="340" t="s">
        <v>775</v>
      </c>
      <c r="G336" s="401" t="s">
        <v>110</v>
      </c>
      <c r="H336" s="401" t="s">
        <v>691</v>
      </c>
      <c r="I336" s="401" t="s">
        <v>686</v>
      </c>
      <c r="J336" s="194">
        <v>8030</v>
      </c>
      <c r="K336" s="194">
        <v>3950</v>
      </c>
      <c r="L336" s="195">
        <v>4080</v>
      </c>
      <c r="M336" s="196">
        <v>6</v>
      </c>
      <c r="N336" s="197">
        <v>244.79999999999998</v>
      </c>
      <c r="O336" s="197">
        <v>3835.2</v>
      </c>
      <c r="P336" s="231" t="s">
        <v>30</v>
      </c>
    </row>
    <row r="337" spans="1:16">
      <c r="A337" s="340" t="str">
        <f t="shared" si="11"/>
        <v>4385110</v>
      </c>
      <c r="B337" s="351">
        <f t="shared" si="12"/>
        <v>10</v>
      </c>
      <c r="C337" s="435">
        <v>43851</v>
      </c>
      <c r="D337" s="399" t="s">
        <v>1001</v>
      </c>
      <c r="E337" s="400" t="s">
        <v>1209</v>
      </c>
      <c r="F337" s="340" t="s">
        <v>829</v>
      </c>
      <c r="G337" s="401" t="s">
        <v>700</v>
      </c>
      <c r="H337" s="401" t="s">
        <v>694</v>
      </c>
      <c r="I337" s="401" t="s">
        <v>830</v>
      </c>
      <c r="J337" s="194">
        <v>8360</v>
      </c>
      <c r="K337" s="194">
        <v>3870</v>
      </c>
      <c r="L337" s="195">
        <v>4490</v>
      </c>
      <c r="M337" s="196">
        <v>6</v>
      </c>
      <c r="N337" s="197">
        <v>269.39999999999998</v>
      </c>
      <c r="O337" s="197">
        <v>4220.6000000000004</v>
      </c>
      <c r="P337" s="231" t="s">
        <v>30</v>
      </c>
    </row>
    <row r="338" spans="1:16">
      <c r="A338" s="340" t="str">
        <f t="shared" si="11"/>
        <v>4385111</v>
      </c>
      <c r="B338" s="351">
        <f t="shared" si="12"/>
        <v>11</v>
      </c>
      <c r="C338" s="435">
        <v>43851</v>
      </c>
      <c r="D338" s="399"/>
      <c r="E338" s="400" t="s">
        <v>1210</v>
      </c>
      <c r="F338" s="340" t="s">
        <v>829</v>
      </c>
      <c r="G338" s="401" t="s">
        <v>110</v>
      </c>
      <c r="H338" s="401" t="s">
        <v>691</v>
      </c>
      <c r="I338" s="401" t="s">
        <v>830</v>
      </c>
      <c r="J338" s="194">
        <v>5200</v>
      </c>
      <c r="K338" s="194">
        <v>3950</v>
      </c>
      <c r="L338" s="195">
        <v>1250</v>
      </c>
      <c r="M338" s="196">
        <v>6</v>
      </c>
      <c r="N338" s="197">
        <v>75</v>
      </c>
      <c r="O338" s="197">
        <v>1175</v>
      </c>
      <c r="P338" s="231" t="s">
        <v>30</v>
      </c>
    </row>
    <row r="339" spans="1:16">
      <c r="A339" s="340" t="str">
        <f t="shared" si="11"/>
        <v>4385112</v>
      </c>
      <c r="B339" s="351">
        <f t="shared" si="12"/>
        <v>12</v>
      </c>
      <c r="C339" s="435">
        <v>43851</v>
      </c>
      <c r="D339" s="399"/>
      <c r="E339" s="400" t="s">
        <v>1211</v>
      </c>
      <c r="F339" s="340" t="s">
        <v>1041</v>
      </c>
      <c r="G339" s="401" t="s">
        <v>110</v>
      </c>
      <c r="H339" s="401" t="s">
        <v>691</v>
      </c>
      <c r="I339" s="401" t="s">
        <v>830</v>
      </c>
      <c r="J339" s="194">
        <v>8890</v>
      </c>
      <c r="K339" s="194">
        <v>3960</v>
      </c>
      <c r="L339" s="195">
        <v>4930</v>
      </c>
      <c r="M339" s="196">
        <v>6</v>
      </c>
      <c r="N339" s="197">
        <v>295.8</v>
      </c>
      <c r="O339" s="197">
        <v>4634.2</v>
      </c>
      <c r="P339" s="231" t="s">
        <v>30</v>
      </c>
    </row>
    <row r="340" spans="1:16">
      <c r="A340" s="340" t="str">
        <f t="shared" si="11"/>
        <v>4385113</v>
      </c>
      <c r="B340" s="351">
        <f t="shared" si="12"/>
        <v>13</v>
      </c>
      <c r="C340" s="435">
        <v>43851</v>
      </c>
      <c r="D340" s="399"/>
      <c r="E340" s="400" t="s">
        <v>1212</v>
      </c>
      <c r="F340" s="340" t="s">
        <v>1041</v>
      </c>
      <c r="G340" s="401" t="s">
        <v>105</v>
      </c>
      <c r="H340" s="401" t="s">
        <v>734</v>
      </c>
      <c r="I340" s="401" t="s">
        <v>830</v>
      </c>
      <c r="J340" s="194">
        <v>6010</v>
      </c>
      <c r="K340" s="194">
        <v>3900</v>
      </c>
      <c r="L340" s="195">
        <v>2110</v>
      </c>
      <c r="M340" s="196">
        <v>6</v>
      </c>
      <c r="N340" s="197">
        <v>126.6</v>
      </c>
      <c r="O340" s="197">
        <v>1983.4</v>
      </c>
      <c r="P340" s="231" t="s">
        <v>30</v>
      </c>
    </row>
    <row r="341" spans="1:16">
      <c r="A341" s="340" t="str">
        <f t="shared" si="11"/>
        <v>4385114</v>
      </c>
      <c r="B341" s="351">
        <f t="shared" si="12"/>
        <v>14</v>
      </c>
      <c r="C341" s="435">
        <v>43851</v>
      </c>
      <c r="D341" s="399" t="s">
        <v>989</v>
      </c>
      <c r="E341" s="400" t="s">
        <v>1213</v>
      </c>
      <c r="F341" s="340" t="s">
        <v>881</v>
      </c>
      <c r="G341" s="401" t="s">
        <v>281</v>
      </c>
      <c r="H341" s="401" t="s">
        <v>833</v>
      </c>
      <c r="I341" s="401" t="s">
        <v>751</v>
      </c>
      <c r="J341" s="194">
        <v>8340</v>
      </c>
      <c r="K341" s="194">
        <v>3840</v>
      </c>
      <c r="L341" s="195">
        <v>4500</v>
      </c>
      <c r="M341" s="196">
        <v>6</v>
      </c>
      <c r="N341" s="197">
        <v>270</v>
      </c>
      <c r="O341" s="197">
        <v>4230</v>
      </c>
      <c r="P341" s="231" t="s">
        <v>30</v>
      </c>
    </row>
    <row r="342" spans="1:16">
      <c r="A342" s="340" t="str">
        <f t="shared" si="11"/>
        <v>4385115</v>
      </c>
      <c r="B342" s="351">
        <f t="shared" si="12"/>
        <v>15</v>
      </c>
      <c r="C342" s="435">
        <v>43851</v>
      </c>
      <c r="D342" s="399"/>
      <c r="E342" s="400" t="s">
        <v>1214</v>
      </c>
      <c r="F342" s="340" t="s">
        <v>881</v>
      </c>
      <c r="G342" s="401" t="s">
        <v>736</v>
      </c>
      <c r="H342" s="401" t="s">
        <v>733</v>
      </c>
      <c r="I342" s="401" t="s">
        <v>751</v>
      </c>
      <c r="J342" s="194">
        <v>8800</v>
      </c>
      <c r="K342" s="194">
        <v>3870</v>
      </c>
      <c r="L342" s="195">
        <v>4930</v>
      </c>
      <c r="M342" s="196">
        <v>6</v>
      </c>
      <c r="N342" s="197">
        <v>295.8</v>
      </c>
      <c r="O342" s="197">
        <v>4634.2</v>
      </c>
      <c r="P342" s="231" t="s">
        <v>30</v>
      </c>
    </row>
    <row r="343" spans="1:16">
      <c r="A343" s="340" t="str">
        <f t="shared" si="11"/>
        <v>4385116</v>
      </c>
      <c r="B343" s="351">
        <f t="shared" si="12"/>
        <v>16</v>
      </c>
      <c r="C343" s="435">
        <v>43851</v>
      </c>
      <c r="D343" s="399"/>
      <c r="E343" s="400" t="s">
        <v>1215</v>
      </c>
      <c r="F343" s="340" t="s">
        <v>881</v>
      </c>
      <c r="G343" s="401" t="s">
        <v>95</v>
      </c>
      <c r="H343" s="401" t="s">
        <v>735</v>
      </c>
      <c r="I343" s="401" t="s">
        <v>751</v>
      </c>
      <c r="J343" s="194">
        <v>8420</v>
      </c>
      <c r="K343" s="194">
        <v>3910</v>
      </c>
      <c r="L343" s="195">
        <v>4510</v>
      </c>
      <c r="M343" s="196">
        <v>6</v>
      </c>
      <c r="N343" s="197">
        <v>270.59999999999997</v>
      </c>
      <c r="O343" s="197">
        <v>4239.3999999999996</v>
      </c>
      <c r="P343" s="231" t="s">
        <v>30</v>
      </c>
    </row>
    <row r="344" spans="1:16">
      <c r="A344" s="340" t="str">
        <f t="shared" si="11"/>
        <v>4385117</v>
      </c>
      <c r="B344" s="351">
        <f t="shared" si="12"/>
        <v>17</v>
      </c>
      <c r="C344" s="435">
        <v>43851</v>
      </c>
      <c r="D344" s="399"/>
      <c r="E344" s="400" t="s">
        <v>1216</v>
      </c>
      <c r="F344" s="340" t="s">
        <v>881</v>
      </c>
      <c r="G344" s="401" t="s">
        <v>281</v>
      </c>
      <c r="H344" s="401" t="s">
        <v>833</v>
      </c>
      <c r="I344" s="401" t="s">
        <v>751</v>
      </c>
      <c r="J344" s="194">
        <v>8750</v>
      </c>
      <c r="K344" s="194">
        <v>3860</v>
      </c>
      <c r="L344" s="195">
        <v>4890</v>
      </c>
      <c r="M344" s="196">
        <v>6</v>
      </c>
      <c r="N344" s="197">
        <v>293.39999999999998</v>
      </c>
      <c r="O344" s="197">
        <v>4596.6000000000004</v>
      </c>
      <c r="P344" s="231" t="s">
        <v>30</v>
      </c>
    </row>
    <row r="345" spans="1:16">
      <c r="A345" s="340" t="str">
        <f t="shared" si="11"/>
        <v>4385118</v>
      </c>
      <c r="B345" s="351">
        <f t="shared" si="12"/>
        <v>18</v>
      </c>
      <c r="C345" s="435">
        <v>43851</v>
      </c>
      <c r="D345" s="399"/>
      <c r="E345" s="400" t="s">
        <v>1217</v>
      </c>
      <c r="F345" s="340" t="s">
        <v>881</v>
      </c>
      <c r="G345" s="401" t="s">
        <v>371</v>
      </c>
      <c r="H345" s="401" t="s">
        <v>732</v>
      </c>
      <c r="I345" s="401" t="s">
        <v>751</v>
      </c>
      <c r="J345" s="194">
        <v>8620</v>
      </c>
      <c r="K345" s="194">
        <v>3900</v>
      </c>
      <c r="L345" s="195">
        <v>4720</v>
      </c>
      <c r="M345" s="196">
        <v>6</v>
      </c>
      <c r="N345" s="197">
        <v>283.2</v>
      </c>
      <c r="O345" s="197">
        <v>4436.8</v>
      </c>
      <c r="P345" s="231" t="s">
        <v>30</v>
      </c>
    </row>
    <row r="346" spans="1:16">
      <c r="A346" s="340" t="str">
        <f t="shared" si="11"/>
        <v>4385119</v>
      </c>
      <c r="B346" s="351">
        <f t="shared" si="12"/>
        <v>19</v>
      </c>
      <c r="C346" s="435">
        <v>43851</v>
      </c>
      <c r="D346" s="399"/>
      <c r="E346" s="400" t="s">
        <v>1218</v>
      </c>
      <c r="F346" s="340" t="s">
        <v>881</v>
      </c>
      <c r="G346" s="401" t="s">
        <v>95</v>
      </c>
      <c r="H346" s="401" t="s">
        <v>735</v>
      </c>
      <c r="I346" s="401" t="s">
        <v>751</v>
      </c>
      <c r="J346" s="194">
        <v>7100</v>
      </c>
      <c r="K346" s="194">
        <v>3910</v>
      </c>
      <c r="L346" s="195">
        <v>3190</v>
      </c>
      <c r="M346" s="196">
        <v>6</v>
      </c>
      <c r="N346" s="197">
        <v>191.4</v>
      </c>
      <c r="O346" s="197">
        <v>2998.6</v>
      </c>
      <c r="P346" s="231" t="s">
        <v>30</v>
      </c>
    </row>
    <row r="347" spans="1:16">
      <c r="A347" s="340" t="str">
        <f t="shared" si="11"/>
        <v>4385120</v>
      </c>
      <c r="B347" s="351">
        <f t="shared" si="12"/>
        <v>20</v>
      </c>
      <c r="C347" s="435">
        <v>43851</v>
      </c>
      <c r="D347" s="399"/>
      <c r="E347" s="400" t="s">
        <v>1219</v>
      </c>
      <c r="F347" s="340" t="s">
        <v>1220</v>
      </c>
      <c r="G347" s="401" t="s">
        <v>700</v>
      </c>
      <c r="H347" s="401" t="s">
        <v>694</v>
      </c>
      <c r="I347" s="401" t="s">
        <v>751</v>
      </c>
      <c r="J347" s="194">
        <v>8570</v>
      </c>
      <c r="K347" s="194">
        <v>3870</v>
      </c>
      <c r="L347" s="195">
        <v>4700</v>
      </c>
      <c r="M347" s="196">
        <v>6</v>
      </c>
      <c r="N347" s="197">
        <v>282</v>
      </c>
      <c r="O347" s="197">
        <v>4418</v>
      </c>
      <c r="P347" s="231" t="s">
        <v>30</v>
      </c>
    </row>
    <row r="348" spans="1:16">
      <c r="A348" s="340" t="str">
        <f t="shared" si="11"/>
        <v>4385121</v>
      </c>
      <c r="B348" s="351">
        <f t="shared" si="12"/>
        <v>21</v>
      </c>
      <c r="C348" s="435">
        <v>43851</v>
      </c>
      <c r="D348" s="399"/>
      <c r="E348" s="400" t="s">
        <v>1221</v>
      </c>
      <c r="F348" s="340" t="s">
        <v>1220</v>
      </c>
      <c r="G348" s="401" t="s">
        <v>110</v>
      </c>
      <c r="H348" s="401" t="s">
        <v>691</v>
      </c>
      <c r="I348" s="401" t="s">
        <v>751</v>
      </c>
      <c r="J348" s="194">
        <v>5760</v>
      </c>
      <c r="K348" s="194">
        <v>3960</v>
      </c>
      <c r="L348" s="195">
        <v>1800</v>
      </c>
      <c r="M348" s="196">
        <v>6</v>
      </c>
      <c r="N348" s="197">
        <v>108</v>
      </c>
      <c r="O348" s="197">
        <v>1692</v>
      </c>
      <c r="P348" s="231" t="s">
        <v>30</v>
      </c>
    </row>
    <row r="349" spans="1:16">
      <c r="A349" s="340" t="str">
        <f t="shared" si="11"/>
        <v>4385122</v>
      </c>
      <c r="B349" s="351">
        <f t="shared" si="12"/>
        <v>22</v>
      </c>
      <c r="C349" s="435">
        <v>43851</v>
      </c>
      <c r="D349" s="399"/>
      <c r="E349" s="400" t="s">
        <v>1222</v>
      </c>
      <c r="F349" s="340" t="s">
        <v>1064</v>
      </c>
      <c r="G349" s="401" t="s">
        <v>105</v>
      </c>
      <c r="H349" s="401" t="s">
        <v>734</v>
      </c>
      <c r="I349" s="401" t="s">
        <v>751</v>
      </c>
      <c r="J349" s="194">
        <v>8680</v>
      </c>
      <c r="K349" s="194">
        <v>3910</v>
      </c>
      <c r="L349" s="195">
        <v>4770</v>
      </c>
      <c r="M349" s="196">
        <v>6</v>
      </c>
      <c r="N349" s="197">
        <v>286.2</v>
      </c>
      <c r="O349" s="197">
        <v>4483.8</v>
      </c>
      <c r="P349" s="231" t="s">
        <v>30</v>
      </c>
    </row>
    <row r="350" spans="1:16">
      <c r="A350" s="340" t="str">
        <f t="shared" si="11"/>
        <v>4385123</v>
      </c>
      <c r="B350" s="351">
        <f t="shared" si="12"/>
        <v>23</v>
      </c>
      <c r="C350" s="435">
        <v>43851</v>
      </c>
      <c r="D350" s="399"/>
      <c r="E350" s="400" t="s">
        <v>1223</v>
      </c>
      <c r="F350" s="340" t="s">
        <v>1064</v>
      </c>
      <c r="G350" s="401" t="s">
        <v>700</v>
      </c>
      <c r="H350" s="401" t="s">
        <v>694</v>
      </c>
      <c r="I350" s="401" t="s">
        <v>751</v>
      </c>
      <c r="J350" s="194">
        <v>8520</v>
      </c>
      <c r="K350" s="194">
        <v>3880</v>
      </c>
      <c r="L350" s="195">
        <v>4640</v>
      </c>
      <c r="M350" s="196">
        <v>6</v>
      </c>
      <c r="N350" s="197">
        <v>278.39999999999998</v>
      </c>
      <c r="O350" s="197">
        <v>4361.6000000000004</v>
      </c>
      <c r="P350" s="231" t="s">
        <v>30</v>
      </c>
    </row>
    <row r="351" spans="1:16">
      <c r="A351" s="340" t="str">
        <f t="shared" si="11"/>
        <v>4385124</v>
      </c>
      <c r="B351" s="351">
        <f t="shared" si="12"/>
        <v>24</v>
      </c>
      <c r="C351" s="435">
        <v>43851</v>
      </c>
      <c r="D351" s="399"/>
      <c r="E351" s="400" t="s">
        <v>1224</v>
      </c>
      <c r="F351" s="340" t="s">
        <v>1064</v>
      </c>
      <c r="G351" s="401" t="s">
        <v>110</v>
      </c>
      <c r="H351" s="401" t="s">
        <v>691</v>
      </c>
      <c r="I351" s="401" t="s">
        <v>751</v>
      </c>
      <c r="J351" s="194">
        <v>8660</v>
      </c>
      <c r="K351" s="194">
        <v>3960</v>
      </c>
      <c r="L351" s="195">
        <v>4700</v>
      </c>
      <c r="M351" s="196">
        <v>6</v>
      </c>
      <c r="N351" s="197">
        <v>282</v>
      </c>
      <c r="O351" s="197">
        <v>4418</v>
      </c>
      <c r="P351" s="231" t="s">
        <v>30</v>
      </c>
    </row>
    <row r="352" spans="1:16">
      <c r="A352" s="340" t="str">
        <f t="shared" si="11"/>
        <v>4385125</v>
      </c>
      <c r="B352" s="351">
        <f t="shared" si="12"/>
        <v>25</v>
      </c>
      <c r="C352" s="435">
        <v>43851</v>
      </c>
      <c r="D352" s="399" t="s">
        <v>1109</v>
      </c>
      <c r="E352" s="400" t="s">
        <v>1225</v>
      </c>
      <c r="F352" s="340" t="s">
        <v>943</v>
      </c>
      <c r="G352" s="401" t="s">
        <v>281</v>
      </c>
      <c r="H352" s="401" t="s">
        <v>833</v>
      </c>
      <c r="I352" s="401" t="s">
        <v>692</v>
      </c>
      <c r="J352" s="194">
        <v>8170</v>
      </c>
      <c r="K352" s="194">
        <v>3850</v>
      </c>
      <c r="L352" s="195">
        <v>4320</v>
      </c>
      <c r="M352" s="196">
        <v>6</v>
      </c>
      <c r="N352" s="197">
        <v>259.2</v>
      </c>
      <c r="O352" s="197">
        <v>4060.8</v>
      </c>
      <c r="P352" s="231" t="s">
        <v>30</v>
      </c>
    </row>
    <row r="353" spans="1:16">
      <c r="A353" s="340" t="str">
        <f t="shared" si="11"/>
        <v>4385126</v>
      </c>
      <c r="B353" s="351">
        <f t="shared" si="12"/>
        <v>26</v>
      </c>
      <c r="C353" s="435">
        <v>43851</v>
      </c>
      <c r="D353" s="399"/>
      <c r="E353" s="400" t="s">
        <v>1226</v>
      </c>
      <c r="F353" s="340" t="s">
        <v>943</v>
      </c>
      <c r="G353" s="401" t="s">
        <v>736</v>
      </c>
      <c r="H353" s="401" t="s">
        <v>733</v>
      </c>
      <c r="I353" s="401" t="s">
        <v>692</v>
      </c>
      <c r="J353" s="194">
        <v>8450</v>
      </c>
      <c r="K353" s="194">
        <v>3880</v>
      </c>
      <c r="L353" s="195">
        <v>4570</v>
      </c>
      <c r="M353" s="196">
        <v>6</v>
      </c>
      <c r="N353" s="197">
        <v>274.2</v>
      </c>
      <c r="O353" s="197">
        <v>4295.8</v>
      </c>
      <c r="P353" s="231" t="s">
        <v>30</v>
      </c>
    </row>
    <row r="354" spans="1:16">
      <c r="A354" s="340" t="str">
        <f t="shared" si="11"/>
        <v>4385127</v>
      </c>
      <c r="B354" s="351">
        <f t="shared" si="12"/>
        <v>27</v>
      </c>
      <c r="C354" s="435">
        <v>43851</v>
      </c>
      <c r="D354" s="399"/>
      <c r="E354" s="400" t="s">
        <v>1227</v>
      </c>
      <c r="F354" s="340" t="s">
        <v>943</v>
      </c>
      <c r="G354" s="401" t="s">
        <v>105</v>
      </c>
      <c r="H354" s="401" t="s">
        <v>734</v>
      </c>
      <c r="I354" s="401" t="s">
        <v>692</v>
      </c>
      <c r="J354" s="194">
        <v>8330</v>
      </c>
      <c r="K354" s="194">
        <v>3900</v>
      </c>
      <c r="L354" s="195">
        <v>4430</v>
      </c>
      <c r="M354" s="196">
        <v>6</v>
      </c>
      <c r="N354" s="197">
        <v>265.8</v>
      </c>
      <c r="O354" s="197">
        <v>4164.2</v>
      </c>
      <c r="P354" s="231" t="s">
        <v>30</v>
      </c>
    </row>
    <row r="355" spans="1:16">
      <c r="A355" s="340" t="str">
        <f t="shared" ref="A355:A418" si="13">C355&amp;B355</f>
        <v>4385128</v>
      </c>
      <c r="B355" s="351">
        <f t="shared" ref="B355:B418" si="14">IF(C355=C354,B354+1,1)</f>
        <v>28</v>
      </c>
      <c r="C355" s="435">
        <v>43851</v>
      </c>
      <c r="D355" s="399"/>
      <c r="E355" s="400" t="s">
        <v>1228</v>
      </c>
      <c r="F355" s="340" t="s">
        <v>943</v>
      </c>
      <c r="G355" s="401" t="s">
        <v>281</v>
      </c>
      <c r="H355" s="401" t="s">
        <v>833</v>
      </c>
      <c r="I355" s="401" t="s">
        <v>692</v>
      </c>
      <c r="J355" s="194">
        <v>7450</v>
      </c>
      <c r="K355" s="194">
        <v>3840</v>
      </c>
      <c r="L355" s="195">
        <v>3610</v>
      </c>
      <c r="M355" s="196">
        <v>6</v>
      </c>
      <c r="N355" s="197">
        <v>216.6</v>
      </c>
      <c r="O355" s="197">
        <v>3393.4</v>
      </c>
      <c r="P355" s="231" t="s">
        <v>30</v>
      </c>
    </row>
    <row r="356" spans="1:16">
      <c r="A356" s="340" t="str">
        <f t="shared" si="13"/>
        <v>4385129</v>
      </c>
      <c r="B356" s="351">
        <f t="shared" si="14"/>
        <v>29</v>
      </c>
      <c r="C356" s="435">
        <v>43851</v>
      </c>
      <c r="D356" s="399"/>
      <c r="E356" s="400" t="s">
        <v>1229</v>
      </c>
      <c r="F356" s="340" t="s">
        <v>1230</v>
      </c>
      <c r="G356" s="401" t="s">
        <v>110</v>
      </c>
      <c r="H356" s="401" t="s">
        <v>691</v>
      </c>
      <c r="I356" s="401" t="s">
        <v>692</v>
      </c>
      <c r="J356" s="194">
        <v>8770</v>
      </c>
      <c r="K356" s="194">
        <v>3960</v>
      </c>
      <c r="L356" s="195">
        <v>4810</v>
      </c>
      <c r="M356" s="196">
        <v>6</v>
      </c>
      <c r="N356" s="197">
        <v>288.59999999999997</v>
      </c>
      <c r="O356" s="197">
        <v>4521.3999999999996</v>
      </c>
      <c r="P356" s="231" t="s">
        <v>30</v>
      </c>
    </row>
    <row r="357" spans="1:16">
      <c r="A357" s="340" t="str">
        <f t="shared" si="13"/>
        <v>4385130</v>
      </c>
      <c r="B357" s="351">
        <f t="shared" si="14"/>
        <v>30</v>
      </c>
      <c r="C357" s="435">
        <v>43851</v>
      </c>
      <c r="D357" s="399" t="s">
        <v>1001</v>
      </c>
      <c r="E357" s="400" t="s">
        <v>1231</v>
      </c>
      <c r="F357" s="340" t="s">
        <v>889</v>
      </c>
      <c r="G357" s="401" t="s">
        <v>371</v>
      </c>
      <c r="H357" s="401" t="s">
        <v>732</v>
      </c>
      <c r="I357" s="401" t="s">
        <v>698</v>
      </c>
      <c r="J357" s="194">
        <v>8620</v>
      </c>
      <c r="K357" s="194">
        <v>3900</v>
      </c>
      <c r="L357" s="195">
        <v>4720</v>
      </c>
      <c r="M357" s="196">
        <v>6</v>
      </c>
      <c r="N357" s="197">
        <v>283.2</v>
      </c>
      <c r="O357" s="197">
        <v>4436.8</v>
      </c>
      <c r="P357" s="231" t="s">
        <v>30</v>
      </c>
    </row>
    <row r="358" spans="1:16">
      <c r="A358" s="340" t="str">
        <f t="shared" si="13"/>
        <v>4385131</v>
      </c>
      <c r="B358" s="351">
        <f t="shared" si="14"/>
        <v>31</v>
      </c>
      <c r="C358" s="435">
        <v>43851</v>
      </c>
      <c r="D358" s="399"/>
      <c r="E358" s="400" t="s">
        <v>1232</v>
      </c>
      <c r="F358" s="340" t="s">
        <v>889</v>
      </c>
      <c r="G358" s="401" t="s">
        <v>689</v>
      </c>
      <c r="H358" s="401" t="s">
        <v>695</v>
      </c>
      <c r="I358" s="401" t="s">
        <v>698</v>
      </c>
      <c r="J358" s="194">
        <v>8370</v>
      </c>
      <c r="K358" s="194">
        <v>3790</v>
      </c>
      <c r="L358" s="195">
        <v>4580</v>
      </c>
      <c r="M358" s="196">
        <v>6</v>
      </c>
      <c r="N358" s="197">
        <v>274.8</v>
      </c>
      <c r="O358" s="197">
        <v>4305.2</v>
      </c>
      <c r="P358" s="231" t="s">
        <v>30</v>
      </c>
    </row>
    <row r="359" spans="1:16">
      <c r="A359" s="340" t="str">
        <f t="shared" si="13"/>
        <v>4385132</v>
      </c>
      <c r="B359" s="351">
        <f t="shared" si="14"/>
        <v>32</v>
      </c>
      <c r="C359" s="435">
        <v>43851</v>
      </c>
      <c r="D359" s="399"/>
      <c r="E359" s="400" t="s">
        <v>1233</v>
      </c>
      <c r="F359" s="340" t="s">
        <v>889</v>
      </c>
      <c r="G359" s="401" t="s">
        <v>95</v>
      </c>
      <c r="H359" s="401" t="s">
        <v>735</v>
      </c>
      <c r="I359" s="401" t="s">
        <v>698</v>
      </c>
      <c r="J359" s="194">
        <v>8420</v>
      </c>
      <c r="K359" s="194">
        <v>3910</v>
      </c>
      <c r="L359" s="195">
        <v>4510</v>
      </c>
      <c r="M359" s="196">
        <v>6</v>
      </c>
      <c r="N359" s="197">
        <v>270.59999999999997</v>
      </c>
      <c r="O359" s="197">
        <v>4239.3999999999996</v>
      </c>
      <c r="P359" s="231" t="s">
        <v>30</v>
      </c>
    </row>
    <row r="360" spans="1:16">
      <c r="A360" s="340" t="str">
        <f t="shared" si="13"/>
        <v>4385133</v>
      </c>
      <c r="B360" s="351">
        <f t="shared" si="14"/>
        <v>33</v>
      </c>
      <c r="C360" s="435">
        <v>43851</v>
      </c>
      <c r="D360" s="399"/>
      <c r="E360" s="400" t="s">
        <v>1234</v>
      </c>
      <c r="F360" s="340" t="s">
        <v>889</v>
      </c>
      <c r="G360" s="401" t="s">
        <v>371</v>
      </c>
      <c r="H360" s="401" t="s">
        <v>732</v>
      </c>
      <c r="I360" s="401" t="s">
        <v>698</v>
      </c>
      <c r="J360" s="194">
        <v>8600</v>
      </c>
      <c r="K360" s="194">
        <v>3900</v>
      </c>
      <c r="L360" s="195">
        <v>4700</v>
      </c>
      <c r="M360" s="196">
        <v>6</v>
      </c>
      <c r="N360" s="197">
        <v>282</v>
      </c>
      <c r="O360" s="197">
        <v>4418</v>
      </c>
      <c r="P360" s="231" t="s">
        <v>30</v>
      </c>
    </row>
    <row r="361" spans="1:16">
      <c r="A361" s="340" t="str">
        <f t="shared" si="13"/>
        <v>4385134</v>
      </c>
      <c r="B361" s="351">
        <f t="shared" si="14"/>
        <v>34</v>
      </c>
      <c r="C361" s="435">
        <v>43851</v>
      </c>
      <c r="D361" s="399"/>
      <c r="E361" s="400" t="s">
        <v>1235</v>
      </c>
      <c r="F361" s="340" t="s">
        <v>889</v>
      </c>
      <c r="G361" s="401" t="s">
        <v>736</v>
      </c>
      <c r="H361" s="401" t="s">
        <v>733</v>
      </c>
      <c r="I361" s="401" t="s">
        <v>698</v>
      </c>
      <c r="J361" s="194">
        <v>8400</v>
      </c>
      <c r="K361" s="194">
        <v>3880</v>
      </c>
      <c r="L361" s="195">
        <v>4520</v>
      </c>
      <c r="M361" s="196">
        <v>6</v>
      </c>
      <c r="N361" s="197">
        <v>271.2</v>
      </c>
      <c r="O361" s="197">
        <v>4248.8</v>
      </c>
      <c r="P361" s="231" t="s">
        <v>30</v>
      </c>
    </row>
    <row r="362" spans="1:16">
      <c r="A362" s="340" t="str">
        <f t="shared" si="13"/>
        <v>4385135</v>
      </c>
      <c r="B362" s="351">
        <f t="shared" si="14"/>
        <v>35</v>
      </c>
      <c r="C362" s="435">
        <v>43851</v>
      </c>
      <c r="D362" s="399"/>
      <c r="E362" s="400" t="s">
        <v>1236</v>
      </c>
      <c r="F362" s="340" t="s">
        <v>889</v>
      </c>
      <c r="G362" s="401" t="s">
        <v>95</v>
      </c>
      <c r="H362" s="401" t="s">
        <v>735</v>
      </c>
      <c r="I362" s="401" t="s">
        <v>698</v>
      </c>
      <c r="J362" s="194">
        <v>8370</v>
      </c>
      <c r="K362" s="194">
        <v>3900</v>
      </c>
      <c r="L362" s="195">
        <v>4470</v>
      </c>
      <c r="M362" s="196">
        <v>6</v>
      </c>
      <c r="N362" s="197">
        <v>268.2</v>
      </c>
      <c r="O362" s="197">
        <v>4201.8</v>
      </c>
      <c r="P362" s="231" t="s">
        <v>30</v>
      </c>
    </row>
    <row r="363" spans="1:16">
      <c r="A363" s="340" t="str">
        <f t="shared" si="13"/>
        <v>4385136</v>
      </c>
      <c r="B363" s="351">
        <f t="shared" si="14"/>
        <v>36</v>
      </c>
      <c r="C363" s="435">
        <v>43851</v>
      </c>
      <c r="D363" s="399"/>
      <c r="E363" s="400" t="s">
        <v>1237</v>
      </c>
      <c r="F363" s="340" t="s">
        <v>889</v>
      </c>
      <c r="G363" s="401" t="s">
        <v>689</v>
      </c>
      <c r="H363" s="401" t="s">
        <v>695</v>
      </c>
      <c r="I363" s="401" t="s">
        <v>698</v>
      </c>
      <c r="J363" s="194">
        <v>7150</v>
      </c>
      <c r="K363" s="194">
        <v>3790</v>
      </c>
      <c r="L363" s="195">
        <v>3360</v>
      </c>
      <c r="M363" s="196">
        <v>6</v>
      </c>
      <c r="N363" s="197">
        <v>201.6</v>
      </c>
      <c r="O363" s="197">
        <v>3158.4</v>
      </c>
      <c r="P363" s="231" t="s">
        <v>30</v>
      </c>
    </row>
    <row r="364" spans="1:16">
      <c r="A364" s="340" t="str">
        <f t="shared" si="13"/>
        <v>4385137</v>
      </c>
      <c r="B364" s="351">
        <f t="shared" si="14"/>
        <v>37</v>
      </c>
      <c r="C364" s="435">
        <v>43851</v>
      </c>
      <c r="D364" s="399"/>
      <c r="E364" s="400" t="s">
        <v>1238</v>
      </c>
      <c r="F364" s="340" t="s">
        <v>889</v>
      </c>
      <c r="G364" s="401" t="s">
        <v>371</v>
      </c>
      <c r="H364" s="401" t="s">
        <v>732</v>
      </c>
      <c r="I364" s="401" t="s">
        <v>698</v>
      </c>
      <c r="J364" s="194">
        <v>8250</v>
      </c>
      <c r="K364" s="194">
        <v>3900</v>
      </c>
      <c r="L364" s="195">
        <v>4350</v>
      </c>
      <c r="M364" s="196">
        <v>6</v>
      </c>
      <c r="N364" s="197">
        <v>261</v>
      </c>
      <c r="O364" s="197">
        <v>4089</v>
      </c>
      <c r="P364" s="231" t="s">
        <v>30</v>
      </c>
    </row>
    <row r="365" spans="1:16">
      <c r="A365" s="340" t="str">
        <f t="shared" si="13"/>
        <v>4385138</v>
      </c>
      <c r="B365" s="351">
        <f t="shared" si="14"/>
        <v>38</v>
      </c>
      <c r="C365" s="435">
        <v>43851</v>
      </c>
      <c r="D365" s="399"/>
      <c r="E365" s="400" t="s">
        <v>1239</v>
      </c>
      <c r="F365" s="340" t="s">
        <v>889</v>
      </c>
      <c r="G365" s="401" t="s">
        <v>689</v>
      </c>
      <c r="H365" s="401" t="s">
        <v>695</v>
      </c>
      <c r="I365" s="401" t="s">
        <v>698</v>
      </c>
      <c r="J365" s="194">
        <v>5990</v>
      </c>
      <c r="K365" s="194">
        <v>3800</v>
      </c>
      <c r="L365" s="195">
        <v>2190</v>
      </c>
      <c r="M365" s="196">
        <v>6</v>
      </c>
      <c r="N365" s="197">
        <v>131.4</v>
      </c>
      <c r="O365" s="197">
        <v>2058.6</v>
      </c>
      <c r="P365" s="231" t="s">
        <v>30</v>
      </c>
    </row>
    <row r="366" spans="1:16">
      <c r="A366" s="340" t="str">
        <f t="shared" si="13"/>
        <v>4385139</v>
      </c>
      <c r="B366" s="351">
        <f t="shared" si="14"/>
        <v>39</v>
      </c>
      <c r="C366" s="435">
        <v>43851</v>
      </c>
      <c r="D366" s="399" t="s">
        <v>863</v>
      </c>
      <c r="E366" s="400" t="s">
        <v>1240</v>
      </c>
      <c r="F366" s="340" t="s">
        <v>1241</v>
      </c>
      <c r="G366" s="401" t="s">
        <v>689</v>
      </c>
      <c r="H366" s="401" t="s">
        <v>695</v>
      </c>
      <c r="I366" s="401" t="s">
        <v>699</v>
      </c>
      <c r="J366" s="194">
        <v>8500</v>
      </c>
      <c r="K366" s="194">
        <v>3780</v>
      </c>
      <c r="L366" s="195">
        <v>4720</v>
      </c>
      <c r="M366" s="196">
        <v>6</v>
      </c>
      <c r="N366" s="197">
        <v>283.2</v>
      </c>
      <c r="O366" s="197">
        <v>4436.8</v>
      </c>
      <c r="P366" s="231" t="s">
        <v>30</v>
      </c>
    </row>
    <row r="367" spans="1:16">
      <c r="A367" s="340" t="str">
        <f t="shared" si="13"/>
        <v>4385140</v>
      </c>
      <c r="B367" s="351">
        <f t="shared" si="14"/>
        <v>40</v>
      </c>
      <c r="C367" s="435">
        <v>43851</v>
      </c>
      <c r="D367" s="399"/>
      <c r="E367" s="400" t="s">
        <v>1242</v>
      </c>
      <c r="F367" s="340" t="s">
        <v>1241</v>
      </c>
      <c r="G367" s="401" t="s">
        <v>95</v>
      </c>
      <c r="H367" s="401" t="s">
        <v>735</v>
      </c>
      <c r="I367" s="401" t="s">
        <v>699</v>
      </c>
      <c r="J367" s="194">
        <v>8500</v>
      </c>
      <c r="K367" s="194">
        <v>3910</v>
      </c>
      <c r="L367" s="195">
        <v>4590</v>
      </c>
      <c r="M367" s="196">
        <v>6</v>
      </c>
      <c r="N367" s="197">
        <v>275.39999999999998</v>
      </c>
      <c r="O367" s="197">
        <v>4314.6000000000004</v>
      </c>
      <c r="P367" s="231" t="s">
        <v>30</v>
      </c>
    </row>
    <row r="368" spans="1:16">
      <c r="A368" s="340" t="str">
        <f t="shared" si="13"/>
        <v>4385141</v>
      </c>
      <c r="B368" s="351">
        <f t="shared" si="14"/>
        <v>41</v>
      </c>
      <c r="C368" s="435">
        <v>43851</v>
      </c>
      <c r="D368" s="399"/>
      <c r="E368" s="400" t="s">
        <v>1243</v>
      </c>
      <c r="F368" s="340" t="s">
        <v>1241</v>
      </c>
      <c r="G368" s="401" t="s">
        <v>281</v>
      </c>
      <c r="H368" s="401" t="s">
        <v>833</v>
      </c>
      <c r="I368" s="401" t="s">
        <v>699</v>
      </c>
      <c r="J368" s="194">
        <v>8640</v>
      </c>
      <c r="K368" s="194">
        <v>3840</v>
      </c>
      <c r="L368" s="195">
        <v>4800</v>
      </c>
      <c r="M368" s="196">
        <v>6</v>
      </c>
      <c r="N368" s="197">
        <v>288</v>
      </c>
      <c r="O368" s="197">
        <v>4512</v>
      </c>
      <c r="P368" s="231" t="s">
        <v>30</v>
      </c>
    </row>
    <row r="369" spans="1:16">
      <c r="A369" s="340" t="str">
        <f t="shared" si="13"/>
        <v>4385142</v>
      </c>
      <c r="B369" s="351">
        <f t="shared" si="14"/>
        <v>42</v>
      </c>
      <c r="C369" s="435">
        <v>43851</v>
      </c>
      <c r="D369" s="399"/>
      <c r="E369" s="400" t="s">
        <v>1244</v>
      </c>
      <c r="F369" s="340" t="s">
        <v>1241</v>
      </c>
      <c r="G369" s="401" t="s">
        <v>95</v>
      </c>
      <c r="H369" s="401" t="s">
        <v>735</v>
      </c>
      <c r="I369" s="401" t="s">
        <v>699</v>
      </c>
      <c r="J369" s="194">
        <v>8430</v>
      </c>
      <c r="K369" s="194">
        <v>3910</v>
      </c>
      <c r="L369" s="195">
        <v>4520</v>
      </c>
      <c r="M369" s="196">
        <v>6</v>
      </c>
      <c r="N369" s="197">
        <v>271.2</v>
      </c>
      <c r="O369" s="197">
        <v>4248.8</v>
      </c>
      <c r="P369" s="231" t="s">
        <v>30</v>
      </c>
    </row>
    <row r="370" spans="1:16">
      <c r="A370" s="340" t="str">
        <f t="shared" si="13"/>
        <v>4385143</v>
      </c>
      <c r="B370" s="351">
        <f t="shared" si="14"/>
        <v>43</v>
      </c>
      <c r="C370" s="435">
        <v>43851</v>
      </c>
      <c r="D370" s="399"/>
      <c r="E370" s="400" t="s">
        <v>1245</v>
      </c>
      <c r="F370" s="340" t="s">
        <v>1241</v>
      </c>
      <c r="G370" s="401" t="s">
        <v>111</v>
      </c>
      <c r="H370" s="401" t="s">
        <v>732</v>
      </c>
      <c r="I370" s="401" t="s">
        <v>699</v>
      </c>
      <c r="J370" s="194">
        <v>8470</v>
      </c>
      <c r="K370" s="194">
        <v>3890</v>
      </c>
      <c r="L370" s="195">
        <v>4580</v>
      </c>
      <c r="M370" s="196">
        <v>6</v>
      </c>
      <c r="N370" s="197">
        <v>274.8</v>
      </c>
      <c r="O370" s="197">
        <v>4305.2</v>
      </c>
      <c r="P370" s="231" t="s">
        <v>30</v>
      </c>
    </row>
    <row r="371" spans="1:16">
      <c r="A371" s="340" t="str">
        <f t="shared" si="13"/>
        <v>4385144</v>
      </c>
      <c r="B371" s="351">
        <f t="shared" si="14"/>
        <v>44</v>
      </c>
      <c r="C371" s="435">
        <v>43851</v>
      </c>
      <c r="D371" s="399"/>
      <c r="E371" s="400" t="s">
        <v>1246</v>
      </c>
      <c r="F371" s="340" t="s">
        <v>1241</v>
      </c>
      <c r="G371" s="401" t="s">
        <v>281</v>
      </c>
      <c r="H371" s="401" t="s">
        <v>833</v>
      </c>
      <c r="I371" s="401" t="s">
        <v>699</v>
      </c>
      <c r="J371" s="194">
        <v>8780</v>
      </c>
      <c r="K371" s="194">
        <v>3840</v>
      </c>
      <c r="L371" s="195">
        <v>4940</v>
      </c>
      <c r="M371" s="196">
        <v>6</v>
      </c>
      <c r="N371" s="197">
        <v>296.39999999999998</v>
      </c>
      <c r="O371" s="197">
        <v>4643.6000000000004</v>
      </c>
      <c r="P371" s="231" t="s">
        <v>30</v>
      </c>
    </row>
    <row r="372" spans="1:16">
      <c r="A372" s="340" t="str">
        <f t="shared" si="13"/>
        <v>4385145</v>
      </c>
      <c r="B372" s="351">
        <f t="shared" si="14"/>
        <v>45</v>
      </c>
      <c r="C372" s="435">
        <v>43851</v>
      </c>
      <c r="D372" s="399"/>
      <c r="E372" s="400" t="s">
        <v>1247</v>
      </c>
      <c r="F372" s="340" t="s">
        <v>1241</v>
      </c>
      <c r="G372" s="401" t="s">
        <v>95</v>
      </c>
      <c r="H372" s="401" t="s">
        <v>735</v>
      </c>
      <c r="I372" s="401" t="s">
        <v>699</v>
      </c>
      <c r="J372" s="194">
        <v>6120</v>
      </c>
      <c r="K372" s="194">
        <v>3910</v>
      </c>
      <c r="L372" s="195">
        <v>2210</v>
      </c>
      <c r="M372" s="196">
        <v>6</v>
      </c>
      <c r="N372" s="197">
        <v>132.6</v>
      </c>
      <c r="O372" s="197">
        <v>2077.4</v>
      </c>
      <c r="P372" s="231" t="s">
        <v>30</v>
      </c>
    </row>
    <row r="373" spans="1:16">
      <c r="A373" s="340" t="str">
        <f t="shared" si="13"/>
        <v>4385146</v>
      </c>
      <c r="B373" s="351">
        <f t="shared" si="14"/>
        <v>46</v>
      </c>
      <c r="C373" s="435">
        <v>43851</v>
      </c>
      <c r="D373" s="399" t="s">
        <v>687</v>
      </c>
      <c r="E373" s="400" t="s">
        <v>1248</v>
      </c>
      <c r="F373" s="340" t="s">
        <v>1249</v>
      </c>
      <c r="G373" s="401" t="s">
        <v>736</v>
      </c>
      <c r="H373" s="401" t="s">
        <v>733</v>
      </c>
      <c r="I373" s="401" t="s">
        <v>1250</v>
      </c>
      <c r="J373" s="194">
        <v>8570</v>
      </c>
      <c r="K373" s="194">
        <v>3870</v>
      </c>
      <c r="L373" s="195">
        <v>4700</v>
      </c>
      <c r="M373" s="196">
        <v>6</v>
      </c>
      <c r="N373" s="197">
        <v>282</v>
      </c>
      <c r="O373" s="197">
        <v>4418</v>
      </c>
      <c r="P373" s="231" t="s">
        <v>30</v>
      </c>
    </row>
    <row r="374" spans="1:16">
      <c r="A374" s="340" t="str">
        <f t="shared" si="13"/>
        <v>4385147</v>
      </c>
      <c r="B374" s="351">
        <f t="shared" si="14"/>
        <v>47</v>
      </c>
      <c r="C374" s="435">
        <v>43851</v>
      </c>
      <c r="D374" s="399"/>
      <c r="E374" s="400" t="s">
        <v>1251</v>
      </c>
      <c r="F374" s="340" t="s">
        <v>1249</v>
      </c>
      <c r="G374" s="401" t="s">
        <v>281</v>
      </c>
      <c r="H374" s="401" t="s">
        <v>833</v>
      </c>
      <c r="I374" s="401" t="s">
        <v>1250</v>
      </c>
      <c r="J374" s="194">
        <v>8010</v>
      </c>
      <c r="K374" s="194">
        <v>3850</v>
      </c>
      <c r="L374" s="195">
        <v>4160</v>
      </c>
      <c r="M374" s="196">
        <v>6</v>
      </c>
      <c r="N374" s="197">
        <v>249.6</v>
      </c>
      <c r="O374" s="197">
        <v>3910.4</v>
      </c>
      <c r="P374" s="231" t="s">
        <v>30</v>
      </c>
    </row>
    <row r="375" spans="1:16">
      <c r="A375" s="340" t="str">
        <f t="shared" si="13"/>
        <v>4385148</v>
      </c>
      <c r="B375" s="351">
        <f t="shared" si="14"/>
        <v>48</v>
      </c>
      <c r="C375" s="435">
        <v>43851</v>
      </c>
      <c r="D375" s="399"/>
      <c r="E375" s="400" t="s">
        <v>1252</v>
      </c>
      <c r="F375" s="340" t="s">
        <v>1249</v>
      </c>
      <c r="G375" s="401" t="s">
        <v>371</v>
      </c>
      <c r="H375" s="401" t="s">
        <v>732</v>
      </c>
      <c r="I375" s="401" t="s">
        <v>1250</v>
      </c>
      <c r="J375" s="194">
        <v>8030</v>
      </c>
      <c r="K375" s="194">
        <v>3900</v>
      </c>
      <c r="L375" s="195">
        <v>4130</v>
      </c>
      <c r="M375" s="196">
        <v>6</v>
      </c>
      <c r="N375" s="197">
        <v>247.79999999999998</v>
      </c>
      <c r="O375" s="197">
        <v>3882.2</v>
      </c>
      <c r="P375" s="231" t="s">
        <v>30</v>
      </c>
    </row>
    <row r="376" spans="1:16">
      <c r="A376" s="340" t="str">
        <f t="shared" si="13"/>
        <v>4385149</v>
      </c>
      <c r="B376" s="351">
        <f t="shared" si="14"/>
        <v>49</v>
      </c>
      <c r="C376" s="435">
        <v>43851</v>
      </c>
      <c r="D376" s="399"/>
      <c r="E376" s="400" t="s">
        <v>1253</v>
      </c>
      <c r="F376" s="340" t="s">
        <v>1249</v>
      </c>
      <c r="G376" s="401" t="s">
        <v>736</v>
      </c>
      <c r="H376" s="401" t="s">
        <v>733</v>
      </c>
      <c r="I376" s="401" t="s">
        <v>1250</v>
      </c>
      <c r="J376" s="194">
        <v>8180</v>
      </c>
      <c r="K376" s="194">
        <v>3870</v>
      </c>
      <c r="L376" s="195">
        <v>4310</v>
      </c>
      <c r="M376" s="196">
        <v>6</v>
      </c>
      <c r="N376" s="197">
        <v>258.59999999999997</v>
      </c>
      <c r="O376" s="197">
        <v>4051.4</v>
      </c>
      <c r="P376" s="231" t="s">
        <v>30</v>
      </c>
    </row>
    <row r="377" spans="1:16">
      <c r="A377" s="340" t="str">
        <f t="shared" si="13"/>
        <v>4385150</v>
      </c>
      <c r="B377" s="351">
        <f t="shared" si="14"/>
        <v>50</v>
      </c>
      <c r="C377" s="435">
        <v>43851</v>
      </c>
      <c r="D377" s="399"/>
      <c r="E377" s="400" t="s">
        <v>1254</v>
      </c>
      <c r="F377" s="340" t="s">
        <v>1249</v>
      </c>
      <c r="G377" s="401" t="s">
        <v>689</v>
      </c>
      <c r="H377" s="401" t="s">
        <v>695</v>
      </c>
      <c r="I377" s="401" t="s">
        <v>1250</v>
      </c>
      <c r="J377" s="194">
        <v>8450</v>
      </c>
      <c r="K377" s="194">
        <v>3790</v>
      </c>
      <c r="L377" s="195">
        <v>4660</v>
      </c>
      <c r="M377" s="196">
        <v>6</v>
      </c>
      <c r="N377" s="197">
        <v>279.59999999999997</v>
      </c>
      <c r="O377" s="197">
        <v>4380.3999999999996</v>
      </c>
      <c r="P377" s="231" t="s">
        <v>30</v>
      </c>
    </row>
    <row r="378" spans="1:16">
      <c r="A378" s="340" t="str">
        <f t="shared" si="13"/>
        <v>4385151</v>
      </c>
      <c r="B378" s="351">
        <f t="shared" si="14"/>
        <v>51</v>
      </c>
      <c r="C378" s="435">
        <v>43851</v>
      </c>
      <c r="D378" s="399"/>
      <c r="E378" s="400" t="s">
        <v>1255</v>
      </c>
      <c r="F378" s="340" t="s">
        <v>1249</v>
      </c>
      <c r="G378" s="401" t="s">
        <v>736</v>
      </c>
      <c r="H378" s="401" t="s">
        <v>733</v>
      </c>
      <c r="I378" s="401" t="s">
        <v>1250</v>
      </c>
      <c r="J378" s="194">
        <v>8210</v>
      </c>
      <c r="K378" s="194">
        <v>3870</v>
      </c>
      <c r="L378" s="195">
        <v>4340</v>
      </c>
      <c r="M378" s="196">
        <v>6</v>
      </c>
      <c r="N378" s="197">
        <v>260.39999999999998</v>
      </c>
      <c r="O378" s="197">
        <v>4079.6</v>
      </c>
      <c r="P378" s="231" t="s">
        <v>30</v>
      </c>
    </row>
    <row r="379" spans="1:16">
      <c r="A379" s="340" t="str">
        <f t="shared" si="13"/>
        <v>4385152</v>
      </c>
      <c r="B379" s="351">
        <f t="shared" si="14"/>
        <v>52</v>
      </c>
      <c r="C379" s="435">
        <v>43851</v>
      </c>
      <c r="D379" s="399"/>
      <c r="E379" s="400" t="s">
        <v>1256</v>
      </c>
      <c r="F379" s="340" t="s">
        <v>1249</v>
      </c>
      <c r="G379" s="401" t="s">
        <v>689</v>
      </c>
      <c r="H379" s="401" t="s">
        <v>695</v>
      </c>
      <c r="I379" s="401" t="s">
        <v>1250</v>
      </c>
      <c r="J379" s="194">
        <v>8020</v>
      </c>
      <c r="K379" s="194">
        <v>3790</v>
      </c>
      <c r="L379" s="195">
        <v>4230</v>
      </c>
      <c r="M379" s="196">
        <v>6</v>
      </c>
      <c r="N379" s="197">
        <v>253.79999999999998</v>
      </c>
      <c r="O379" s="197">
        <v>3976.2</v>
      </c>
      <c r="P379" s="231" t="s">
        <v>30</v>
      </c>
    </row>
    <row r="380" spans="1:16">
      <c r="A380" s="340" t="str">
        <f t="shared" si="13"/>
        <v>4385153</v>
      </c>
      <c r="B380" s="351">
        <f t="shared" si="14"/>
        <v>53</v>
      </c>
      <c r="C380" s="435">
        <v>43851</v>
      </c>
      <c r="D380" s="399"/>
      <c r="E380" s="400" t="s">
        <v>1257</v>
      </c>
      <c r="F380" s="340" t="s">
        <v>1230</v>
      </c>
      <c r="G380" s="401" t="s">
        <v>1140</v>
      </c>
      <c r="H380" s="401" t="s">
        <v>693</v>
      </c>
      <c r="I380" s="401" t="s">
        <v>692</v>
      </c>
      <c r="J380" s="194">
        <v>8540</v>
      </c>
      <c r="K380" s="194">
        <v>4020</v>
      </c>
      <c r="L380" s="195">
        <v>4520</v>
      </c>
      <c r="M380" s="196">
        <v>6</v>
      </c>
      <c r="N380" s="197">
        <v>271.2</v>
      </c>
      <c r="O380" s="197">
        <v>4248.8</v>
      </c>
      <c r="P380" s="231" t="s">
        <v>70</v>
      </c>
    </row>
    <row r="381" spans="1:16">
      <c r="A381" s="340" t="str">
        <f t="shared" si="13"/>
        <v>4385154</v>
      </c>
      <c r="B381" s="351">
        <f t="shared" si="14"/>
        <v>54</v>
      </c>
      <c r="C381" s="435">
        <v>43851</v>
      </c>
      <c r="D381" s="399"/>
      <c r="E381" s="400" t="s">
        <v>1258</v>
      </c>
      <c r="F381" s="340" t="s">
        <v>1259</v>
      </c>
      <c r="G381" s="401" t="s">
        <v>1140</v>
      </c>
      <c r="H381" s="401" t="s">
        <v>693</v>
      </c>
      <c r="I381" s="401" t="s">
        <v>692</v>
      </c>
      <c r="J381" s="194">
        <v>7730</v>
      </c>
      <c r="K381" s="194">
        <v>4010</v>
      </c>
      <c r="L381" s="195">
        <v>3720</v>
      </c>
      <c r="M381" s="196">
        <v>6</v>
      </c>
      <c r="N381" s="197">
        <v>223.2</v>
      </c>
      <c r="O381" s="197">
        <v>3496.8</v>
      </c>
      <c r="P381" s="231" t="s">
        <v>70</v>
      </c>
    </row>
    <row r="382" spans="1:16">
      <c r="A382" s="340" t="str">
        <f t="shared" si="13"/>
        <v>4385155</v>
      </c>
      <c r="B382" s="351">
        <f t="shared" si="14"/>
        <v>55</v>
      </c>
      <c r="C382" s="435">
        <v>43851</v>
      </c>
      <c r="D382" s="399" t="s">
        <v>934</v>
      </c>
      <c r="E382" s="400" t="s">
        <v>1260</v>
      </c>
      <c r="F382" s="340" t="s">
        <v>1261</v>
      </c>
      <c r="G382" s="401" t="s">
        <v>1140</v>
      </c>
      <c r="H382" s="401" t="s">
        <v>693</v>
      </c>
      <c r="I382" s="401" t="s">
        <v>688</v>
      </c>
      <c r="J382" s="194">
        <v>8710</v>
      </c>
      <c r="K382" s="194">
        <v>4020</v>
      </c>
      <c r="L382" s="195">
        <v>4690</v>
      </c>
      <c r="M382" s="196">
        <v>6</v>
      </c>
      <c r="N382" s="197">
        <v>281.39999999999998</v>
      </c>
      <c r="O382" s="197">
        <v>4408.6000000000004</v>
      </c>
      <c r="P382" s="231" t="s">
        <v>70</v>
      </c>
    </row>
    <row r="383" spans="1:16">
      <c r="A383" s="340" t="str">
        <f t="shared" si="13"/>
        <v>4385156</v>
      </c>
      <c r="B383" s="402">
        <f t="shared" si="14"/>
        <v>56</v>
      </c>
      <c r="C383" s="435">
        <v>43851</v>
      </c>
      <c r="D383" s="404"/>
      <c r="E383" s="405" t="s">
        <v>1262</v>
      </c>
      <c r="F383" s="340" t="s">
        <v>1261</v>
      </c>
      <c r="G383" s="406" t="s">
        <v>105</v>
      </c>
      <c r="H383" s="406" t="s">
        <v>734</v>
      </c>
      <c r="I383" s="406" t="s">
        <v>688</v>
      </c>
      <c r="J383" s="194">
        <v>7350</v>
      </c>
      <c r="K383" s="194">
        <v>3900</v>
      </c>
      <c r="L383" s="195">
        <v>3450</v>
      </c>
      <c r="M383" s="196">
        <v>6</v>
      </c>
      <c r="N383" s="197">
        <v>207</v>
      </c>
      <c r="O383" s="197">
        <v>3243</v>
      </c>
      <c r="P383" s="221" t="s">
        <v>70</v>
      </c>
    </row>
    <row r="384" spans="1:16">
      <c r="A384" s="340" t="str">
        <f t="shared" si="13"/>
        <v>438521</v>
      </c>
      <c r="B384" s="351">
        <f t="shared" si="14"/>
        <v>1</v>
      </c>
      <c r="C384" s="435">
        <v>43852</v>
      </c>
      <c r="D384" s="399"/>
      <c r="E384" s="400" t="s">
        <v>1263</v>
      </c>
      <c r="F384" s="340" t="s">
        <v>775</v>
      </c>
      <c r="G384" s="401" t="s">
        <v>105</v>
      </c>
      <c r="H384" s="401" t="s">
        <v>734</v>
      </c>
      <c r="I384" s="401" t="s">
        <v>686</v>
      </c>
      <c r="J384" s="194">
        <v>8910</v>
      </c>
      <c r="K384" s="194">
        <v>3900</v>
      </c>
      <c r="L384" s="195">
        <v>5010</v>
      </c>
      <c r="M384" s="196">
        <v>6</v>
      </c>
      <c r="N384" s="197">
        <v>300.59999999999997</v>
      </c>
      <c r="O384" s="197">
        <v>4709.3999999999996</v>
      </c>
      <c r="P384" s="231" t="s">
        <v>721</v>
      </c>
    </row>
    <row r="385" spans="1:16">
      <c r="A385" s="340" t="str">
        <f t="shared" si="13"/>
        <v>438522</v>
      </c>
      <c r="B385" s="351">
        <f t="shared" si="14"/>
        <v>2</v>
      </c>
      <c r="C385" s="435">
        <v>43852</v>
      </c>
      <c r="D385" s="399"/>
      <c r="E385" s="400" t="s">
        <v>1264</v>
      </c>
      <c r="F385" s="340" t="s">
        <v>916</v>
      </c>
      <c r="G385" s="401" t="s">
        <v>110</v>
      </c>
      <c r="H385" s="401" t="s">
        <v>691</v>
      </c>
      <c r="I385" s="401" t="s">
        <v>688</v>
      </c>
      <c r="J385" s="194">
        <v>8780</v>
      </c>
      <c r="K385" s="194">
        <v>3960</v>
      </c>
      <c r="L385" s="195">
        <v>4820</v>
      </c>
      <c r="M385" s="196">
        <v>6</v>
      </c>
      <c r="N385" s="197">
        <v>289.2</v>
      </c>
      <c r="O385" s="197">
        <v>4530.8</v>
      </c>
      <c r="P385" s="231" t="s">
        <v>721</v>
      </c>
    </row>
    <row r="386" spans="1:16">
      <c r="A386" s="340" t="str">
        <f t="shared" si="13"/>
        <v>438523</v>
      </c>
      <c r="B386" s="351">
        <f t="shared" si="14"/>
        <v>3</v>
      </c>
      <c r="C386" s="435">
        <v>43852</v>
      </c>
      <c r="D386" s="399"/>
      <c r="E386" s="400" t="s">
        <v>1265</v>
      </c>
      <c r="F386" s="340" t="s">
        <v>916</v>
      </c>
      <c r="G386" s="401" t="s">
        <v>1140</v>
      </c>
      <c r="H386" s="401" t="s">
        <v>693</v>
      </c>
      <c r="I386" s="401" t="s">
        <v>688</v>
      </c>
      <c r="J386" s="194">
        <v>5960</v>
      </c>
      <c r="K386" s="194">
        <v>4060</v>
      </c>
      <c r="L386" s="195">
        <v>1900</v>
      </c>
      <c r="M386" s="196">
        <v>6</v>
      </c>
      <c r="N386" s="197">
        <v>114</v>
      </c>
      <c r="O386" s="197">
        <v>1786</v>
      </c>
      <c r="P386" s="231" t="s">
        <v>721</v>
      </c>
    </row>
    <row r="387" spans="1:16">
      <c r="A387" s="340" t="str">
        <f t="shared" si="13"/>
        <v>438524</v>
      </c>
      <c r="B387" s="351">
        <f t="shared" si="14"/>
        <v>4</v>
      </c>
      <c r="C387" s="435">
        <v>43852</v>
      </c>
      <c r="D387" s="399" t="s">
        <v>1090</v>
      </c>
      <c r="E387" s="400" t="s">
        <v>1266</v>
      </c>
      <c r="F387" s="340" t="s">
        <v>896</v>
      </c>
      <c r="G387" s="401" t="s">
        <v>689</v>
      </c>
      <c r="H387" s="401" t="s">
        <v>695</v>
      </c>
      <c r="I387" s="401" t="s">
        <v>830</v>
      </c>
      <c r="J387" s="194">
        <v>7020</v>
      </c>
      <c r="K387" s="194">
        <v>3780</v>
      </c>
      <c r="L387" s="195">
        <v>3240</v>
      </c>
      <c r="M387" s="196">
        <v>6</v>
      </c>
      <c r="N387" s="197">
        <v>194.4</v>
      </c>
      <c r="O387" s="197">
        <v>3045.6</v>
      </c>
      <c r="P387" s="231" t="s">
        <v>721</v>
      </c>
    </row>
    <row r="388" spans="1:16">
      <c r="A388" s="340" t="str">
        <f t="shared" si="13"/>
        <v>438525</v>
      </c>
      <c r="B388" s="351">
        <f t="shared" si="14"/>
        <v>5</v>
      </c>
      <c r="C388" s="435">
        <v>43852</v>
      </c>
      <c r="D388" s="399" t="s">
        <v>1001</v>
      </c>
      <c r="E388" s="400" t="s">
        <v>1267</v>
      </c>
      <c r="F388" s="340" t="s">
        <v>1013</v>
      </c>
      <c r="G388" s="401" t="s">
        <v>110</v>
      </c>
      <c r="H388" s="401" t="s">
        <v>691</v>
      </c>
      <c r="I388" s="401" t="s">
        <v>751</v>
      </c>
      <c r="J388" s="194">
        <v>8090</v>
      </c>
      <c r="K388" s="194">
        <v>3960</v>
      </c>
      <c r="L388" s="195">
        <v>4130</v>
      </c>
      <c r="M388" s="196">
        <v>6</v>
      </c>
      <c r="N388" s="197">
        <v>247.79999999999998</v>
      </c>
      <c r="O388" s="197">
        <v>3882.2</v>
      </c>
      <c r="P388" s="231" t="s">
        <v>721</v>
      </c>
    </row>
    <row r="389" spans="1:16">
      <c r="A389" s="340" t="str">
        <f t="shared" si="13"/>
        <v>438526</v>
      </c>
      <c r="B389" s="351">
        <f t="shared" si="14"/>
        <v>6</v>
      </c>
      <c r="C389" s="435">
        <v>43852</v>
      </c>
      <c r="D389" s="399" t="s">
        <v>1113</v>
      </c>
      <c r="E389" s="400" t="s">
        <v>1268</v>
      </c>
      <c r="F389" s="340" t="s">
        <v>1269</v>
      </c>
      <c r="G389" s="401" t="s">
        <v>105</v>
      </c>
      <c r="H389" s="401" t="s">
        <v>734</v>
      </c>
      <c r="I389" s="401" t="s">
        <v>692</v>
      </c>
      <c r="J389" s="194">
        <v>8860</v>
      </c>
      <c r="K389" s="194">
        <v>3900</v>
      </c>
      <c r="L389" s="195">
        <v>4960</v>
      </c>
      <c r="M389" s="196">
        <v>6</v>
      </c>
      <c r="N389" s="197">
        <v>297.59999999999997</v>
      </c>
      <c r="O389" s="197">
        <v>4662.3999999999996</v>
      </c>
      <c r="P389" s="231" t="s">
        <v>721</v>
      </c>
    </row>
    <row r="390" spans="1:16">
      <c r="A390" s="340" t="str">
        <f t="shared" si="13"/>
        <v>438527</v>
      </c>
      <c r="B390" s="351">
        <f t="shared" si="14"/>
        <v>7</v>
      </c>
      <c r="C390" s="435">
        <v>43852</v>
      </c>
      <c r="D390" s="399"/>
      <c r="E390" s="400" t="s">
        <v>1270</v>
      </c>
      <c r="F390" s="340" t="s">
        <v>1269</v>
      </c>
      <c r="G390" s="401" t="s">
        <v>700</v>
      </c>
      <c r="H390" s="401" t="s">
        <v>694</v>
      </c>
      <c r="I390" s="401" t="s">
        <v>692</v>
      </c>
      <c r="J390" s="194">
        <v>8300</v>
      </c>
      <c r="K390" s="194">
        <v>3880</v>
      </c>
      <c r="L390" s="195">
        <v>4420</v>
      </c>
      <c r="M390" s="196">
        <v>6</v>
      </c>
      <c r="N390" s="197">
        <v>265.2</v>
      </c>
      <c r="O390" s="197">
        <v>4154.8</v>
      </c>
      <c r="P390" s="231" t="s">
        <v>721</v>
      </c>
    </row>
    <row r="391" spans="1:16">
      <c r="A391" s="340" t="str">
        <f t="shared" si="13"/>
        <v>438528</v>
      </c>
      <c r="B391" s="351">
        <f t="shared" si="14"/>
        <v>8</v>
      </c>
      <c r="C391" s="435">
        <v>43852</v>
      </c>
      <c r="D391" s="399"/>
      <c r="E391" s="400" t="s">
        <v>1271</v>
      </c>
      <c r="F391" s="340" t="s">
        <v>903</v>
      </c>
      <c r="G391" s="401" t="s">
        <v>95</v>
      </c>
      <c r="H391" s="401" t="s">
        <v>735</v>
      </c>
      <c r="I391" s="401" t="s">
        <v>692</v>
      </c>
      <c r="J391" s="194">
        <v>9070</v>
      </c>
      <c r="K391" s="194">
        <v>3900</v>
      </c>
      <c r="L391" s="195">
        <v>5170</v>
      </c>
      <c r="M391" s="196">
        <v>6</v>
      </c>
      <c r="N391" s="197">
        <v>310.2</v>
      </c>
      <c r="O391" s="197">
        <v>4859.8</v>
      </c>
      <c r="P391" s="231" t="s">
        <v>721</v>
      </c>
    </row>
    <row r="392" spans="1:16">
      <c r="A392" s="340" t="str">
        <f t="shared" si="13"/>
        <v>438529</v>
      </c>
      <c r="B392" s="351">
        <f t="shared" si="14"/>
        <v>9</v>
      </c>
      <c r="C392" s="435">
        <v>43852</v>
      </c>
      <c r="D392" s="399"/>
      <c r="E392" s="400" t="s">
        <v>1272</v>
      </c>
      <c r="F392" s="340" t="s">
        <v>903</v>
      </c>
      <c r="G392" s="401" t="s">
        <v>110</v>
      </c>
      <c r="H392" s="401" t="s">
        <v>691</v>
      </c>
      <c r="I392" s="401" t="s">
        <v>692</v>
      </c>
      <c r="J392" s="194">
        <v>6460</v>
      </c>
      <c r="K392" s="194">
        <v>3960</v>
      </c>
      <c r="L392" s="195">
        <v>2500</v>
      </c>
      <c r="M392" s="196">
        <v>6</v>
      </c>
      <c r="N392" s="197">
        <v>150</v>
      </c>
      <c r="O392" s="197">
        <v>2350</v>
      </c>
      <c r="P392" s="231" t="s">
        <v>721</v>
      </c>
    </row>
    <row r="393" spans="1:16">
      <c r="A393" s="340" t="str">
        <f t="shared" si="13"/>
        <v>4385210</v>
      </c>
      <c r="B393" s="351">
        <f t="shared" si="14"/>
        <v>10</v>
      </c>
      <c r="C393" s="435">
        <v>43852</v>
      </c>
      <c r="D393" s="399" t="s">
        <v>824</v>
      </c>
      <c r="E393" s="400" t="s">
        <v>1273</v>
      </c>
      <c r="F393" s="340" t="s">
        <v>1249</v>
      </c>
      <c r="G393" s="401" t="s">
        <v>891</v>
      </c>
      <c r="H393" s="401" t="s">
        <v>697</v>
      </c>
      <c r="I393" s="401" t="s">
        <v>1250</v>
      </c>
      <c r="J393" s="194">
        <v>8400</v>
      </c>
      <c r="K393" s="194">
        <v>4000</v>
      </c>
      <c r="L393" s="195">
        <v>4400</v>
      </c>
      <c r="M393" s="196">
        <v>6</v>
      </c>
      <c r="N393" s="197">
        <v>264</v>
      </c>
      <c r="O393" s="197">
        <v>4136</v>
      </c>
      <c r="P393" s="231" t="s">
        <v>721</v>
      </c>
    </row>
    <row r="394" spans="1:16">
      <c r="A394" s="340" t="str">
        <f t="shared" si="13"/>
        <v>4385211</v>
      </c>
      <c r="B394" s="351">
        <f t="shared" si="14"/>
        <v>11</v>
      </c>
      <c r="C394" s="435">
        <v>43852</v>
      </c>
      <c r="D394" s="399"/>
      <c r="E394" s="400" t="s">
        <v>1274</v>
      </c>
      <c r="F394" s="340" t="s">
        <v>1249</v>
      </c>
      <c r="G394" s="401" t="s">
        <v>371</v>
      </c>
      <c r="H394" s="401" t="s">
        <v>732</v>
      </c>
      <c r="I394" s="401" t="s">
        <v>1250</v>
      </c>
      <c r="J394" s="194">
        <v>8470</v>
      </c>
      <c r="K394" s="194">
        <v>3890</v>
      </c>
      <c r="L394" s="195">
        <v>4580</v>
      </c>
      <c r="M394" s="196">
        <v>6</v>
      </c>
      <c r="N394" s="197">
        <v>274.8</v>
      </c>
      <c r="O394" s="197">
        <v>4305.2</v>
      </c>
      <c r="P394" s="231" t="s">
        <v>721</v>
      </c>
    </row>
    <row r="395" spans="1:16">
      <c r="A395" s="340" t="str">
        <f t="shared" si="13"/>
        <v>4385212</v>
      </c>
      <c r="B395" s="351">
        <f t="shared" si="14"/>
        <v>12</v>
      </c>
      <c r="C395" s="435">
        <v>43852</v>
      </c>
      <c r="D395" s="399"/>
      <c r="E395" s="400" t="s">
        <v>1275</v>
      </c>
      <c r="F395" s="340" t="s">
        <v>1249</v>
      </c>
      <c r="G395" s="401" t="s">
        <v>281</v>
      </c>
      <c r="H395" s="401" t="s">
        <v>833</v>
      </c>
      <c r="I395" s="401" t="s">
        <v>1250</v>
      </c>
      <c r="J395" s="194">
        <v>8510</v>
      </c>
      <c r="K395" s="194">
        <v>3850</v>
      </c>
      <c r="L395" s="195">
        <v>4660</v>
      </c>
      <c r="M395" s="196">
        <v>6</v>
      </c>
      <c r="N395" s="197">
        <v>279.59999999999997</v>
      </c>
      <c r="O395" s="197">
        <v>4380.3999999999996</v>
      </c>
      <c r="P395" s="231" t="s">
        <v>721</v>
      </c>
    </row>
    <row r="396" spans="1:16">
      <c r="A396" s="340" t="str">
        <f t="shared" si="13"/>
        <v>4385213</v>
      </c>
      <c r="B396" s="351">
        <f t="shared" si="14"/>
        <v>13</v>
      </c>
      <c r="C396" s="435">
        <v>43852</v>
      </c>
      <c r="D396" s="399"/>
      <c r="E396" s="400" t="s">
        <v>1276</v>
      </c>
      <c r="F396" s="340" t="s">
        <v>1249</v>
      </c>
      <c r="G396" s="401" t="s">
        <v>736</v>
      </c>
      <c r="H396" s="401" t="s">
        <v>733</v>
      </c>
      <c r="I396" s="401" t="s">
        <v>1250</v>
      </c>
      <c r="J396" s="194">
        <v>8300</v>
      </c>
      <c r="K396" s="194">
        <v>3870</v>
      </c>
      <c r="L396" s="195">
        <v>4430</v>
      </c>
      <c r="M396" s="196">
        <v>6</v>
      </c>
      <c r="N396" s="197">
        <v>265.8</v>
      </c>
      <c r="O396" s="197">
        <v>4164.2</v>
      </c>
      <c r="P396" s="231" t="s">
        <v>721</v>
      </c>
    </row>
    <row r="397" spans="1:16">
      <c r="A397" s="340" t="str">
        <f t="shared" si="13"/>
        <v>4385214</v>
      </c>
      <c r="B397" s="351">
        <f t="shared" si="14"/>
        <v>14</v>
      </c>
      <c r="C397" s="435">
        <v>43852</v>
      </c>
      <c r="D397" s="399"/>
      <c r="E397" s="400" t="s">
        <v>1277</v>
      </c>
      <c r="F397" s="340" t="s">
        <v>1249</v>
      </c>
      <c r="G397" s="401" t="s">
        <v>95</v>
      </c>
      <c r="H397" s="401" t="s">
        <v>735</v>
      </c>
      <c r="I397" s="401" t="s">
        <v>1250</v>
      </c>
      <c r="J397" s="194">
        <v>8860</v>
      </c>
      <c r="K397" s="194">
        <v>3910</v>
      </c>
      <c r="L397" s="195">
        <v>4950</v>
      </c>
      <c r="M397" s="196">
        <v>6</v>
      </c>
      <c r="N397" s="197">
        <v>297</v>
      </c>
      <c r="O397" s="197">
        <v>4653</v>
      </c>
      <c r="P397" s="231" t="s">
        <v>721</v>
      </c>
    </row>
    <row r="398" spans="1:16">
      <c r="A398" s="340" t="str">
        <f t="shared" si="13"/>
        <v>4385215</v>
      </c>
      <c r="B398" s="351">
        <f t="shared" si="14"/>
        <v>15</v>
      </c>
      <c r="C398" s="435">
        <v>43852</v>
      </c>
      <c r="D398" s="399"/>
      <c r="E398" s="400" t="s">
        <v>1278</v>
      </c>
      <c r="F398" s="340" t="s">
        <v>1249</v>
      </c>
      <c r="G398" s="401" t="s">
        <v>689</v>
      </c>
      <c r="H398" s="401" t="s">
        <v>695</v>
      </c>
      <c r="I398" s="401" t="s">
        <v>1250</v>
      </c>
      <c r="J398" s="194">
        <v>8110</v>
      </c>
      <c r="K398" s="194">
        <v>3780</v>
      </c>
      <c r="L398" s="195">
        <v>4330</v>
      </c>
      <c r="M398" s="196">
        <v>6</v>
      </c>
      <c r="N398" s="197">
        <v>259.8</v>
      </c>
      <c r="O398" s="197">
        <v>4070.2</v>
      </c>
      <c r="P398" s="231" t="s">
        <v>721</v>
      </c>
    </row>
    <row r="399" spans="1:16">
      <c r="A399" s="340" t="str">
        <f t="shared" si="13"/>
        <v>4385216</v>
      </c>
      <c r="B399" s="351">
        <f t="shared" si="14"/>
        <v>16</v>
      </c>
      <c r="C399" s="435">
        <v>43852</v>
      </c>
      <c r="D399" s="399"/>
      <c r="E399" s="400" t="s">
        <v>1279</v>
      </c>
      <c r="F399" s="340" t="s">
        <v>1249</v>
      </c>
      <c r="G399" s="401" t="s">
        <v>371</v>
      </c>
      <c r="H399" s="401" t="s">
        <v>732</v>
      </c>
      <c r="I399" s="401" t="s">
        <v>1250</v>
      </c>
      <c r="J399" s="194">
        <v>7730</v>
      </c>
      <c r="K399" s="194">
        <v>3890</v>
      </c>
      <c r="L399" s="195">
        <v>3840</v>
      </c>
      <c r="M399" s="196">
        <v>6</v>
      </c>
      <c r="N399" s="197">
        <v>230.39999999999998</v>
      </c>
      <c r="O399" s="197">
        <v>3609.6</v>
      </c>
      <c r="P399" s="231" t="s">
        <v>721</v>
      </c>
    </row>
    <row r="400" spans="1:16">
      <c r="A400" s="340" t="str">
        <f t="shared" si="13"/>
        <v>4385217</v>
      </c>
      <c r="B400" s="351">
        <f t="shared" si="14"/>
        <v>17</v>
      </c>
      <c r="C400" s="435">
        <v>43852</v>
      </c>
      <c r="D400" s="399" t="s">
        <v>1160</v>
      </c>
      <c r="E400" s="400" t="s">
        <v>1280</v>
      </c>
      <c r="F400" s="340" t="s">
        <v>713</v>
      </c>
      <c r="G400" s="401" t="s">
        <v>109</v>
      </c>
      <c r="H400" s="401" t="s">
        <v>877</v>
      </c>
      <c r="I400" s="401" t="s">
        <v>686</v>
      </c>
      <c r="J400" s="194">
        <v>11470</v>
      </c>
      <c r="K400" s="194">
        <v>5410</v>
      </c>
      <c r="L400" s="195">
        <v>6060</v>
      </c>
      <c r="M400" s="196">
        <v>5</v>
      </c>
      <c r="N400" s="197">
        <v>303</v>
      </c>
      <c r="O400" s="197">
        <v>5757</v>
      </c>
      <c r="P400" s="231" t="s">
        <v>21</v>
      </c>
    </row>
    <row r="401" spans="1:16">
      <c r="A401" s="340" t="str">
        <f t="shared" si="13"/>
        <v>4385218</v>
      </c>
      <c r="B401" s="351">
        <f t="shared" si="14"/>
        <v>18</v>
      </c>
      <c r="C401" s="435">
        <v>43852</v>
      </c>
      <c r="D401" s="399"/>
      <c r="E401" s="400" t="s">
        <v>1281</v>
      </c>
      <c r="F401" s="340" t="s">
        <v>713</v>
      </c>
      <c r="G401" s="401" t="s">
        <v>818</v>
      </c>
      <c r="H401" s="401" t="s">
        <v>1282</v>
      </c>
      <c r="I401" s="401" t="s">
        <v>686</v>
      </c>
      <c r="J401" s="194">
        <v>14430</v>
      </c>
      <c r="K401" s="194">
        <v>4320</v>
      </c>
      <c r="L401" s="195">
        <v>10110</v>
      </c>
      <c r="M401" s="196">
        <v>5</v>
      </c>
      <c r="N401" s="197">
        <v>505.5</v>
      </c>
      <c r="O401" s="197">
        <v>9604.5</v>
      </c>
      <c r="P401" s="231" t="s">
        <v>21</v>
      </c>
    </row>
    <row r="402" spans="1:16">
      <c r="A402" s="340" t="str">
        <f t="shared" si="13"/>
        <v>4385219</v>
      </c>
      <c r="B402" s="351">
        <f t="shared" si="14"/>
        <v>19</v>
      </c>
      <c r="C402" s="435">
        <v>43852</v>
      </c>
      <c r="D402" s="399" t="s">
        <v>1090</v>
      </c>
      <c r="E402" s="400" t="s">
        <v>1283</v>
      </c>
      <c r="F402" s="340" t="s">
        <v>722</v>
      </c>
      <c r="G402" s="401" t="s">
        <v>861</v>
      </c>
      <c r="H402" s="401" t="s">
        <v>862</v>
      </c>
      <c r="I402" s="401" t="s">
        <v>823</v>
      </c>
      <c r="J402" s="194">
        <v>4630</v>
      </c>
      <c r="K402" s="194">
        <v>3150</v>
      </c>
      <c r="L402" s="195">
        <v>1480</v>
      </c>
      <c r="M402" s="196">
        <v>5</v>
      </c>
      <c r="N402" s="197">
        <v>74</v>
      </c>
      <c r="O402" s="197">
        <v>1406</v>
      </c>
      <c r="P402" s="231" t="s">
        <v>21</v>
      </c>
    </row>
    <row r="403" spans="1:16">
      <c r="A403" s="340" t="str">
        <f t="shared" si="13"/>
        <v>4385220</v>
      </c>
      <c r="B403" s="351">
        <f t="shared" si="14"/>
        <v>20</v>
      </c>
      <c r="C403" s="435">
        <v>43852</v>
      </c>
      <c r="D403" s="399"/>
      <c r="E403" s="400" t="s">
        <v>1284</v>
      </c>
      <c r="F403" s="340" t="s">
        <v>722</v>
      </c>
      <c r="G403" s="401" t="s">
        <v>100</v>
      </c>
      <c r="H403" s="401" t="s">
        <v>1089</v>
      </c>
      <c r="I403" s="401" t="s">
        <v>823</v>
      </c>
      <c r="J403" s="194">
        <v>3200</v>
      </c>
      <c r="K403" s="194">
        <v>1550</v>
      </c>
      <c r="L403" s="195">
        <v>1650</v>
      </c>
      <c r="M403" s="196">
        <v>5</v>
      </c>
      <c r="N403" s="197">
        <v>82.5</v>
      </c>
      <c r="O403" s="197">
        <v>1567.5</v>
      </c>
      <c r="P403" s="231" t="s">
        <v>21</v>
      </c>
    </row>
    <row r="404" spans="1:16">
      <c r="A404" s="340" t="str">
        <f t="shared" si="13"/>
        <v>4385221</v>
      </c>
      <c r="B404" s="351">
        <f t="shared" si="14"/>
        <v>21</v>
      </c>
      <c r="C404" s="435">
        <v>43852</v>
      </c>
      <c r="D404" s="399" t="s">
        <v>1285</v>
      </c>
      <c r="E404" s="400" t="s">
        <v>1286</v>
      </c>
      <c r="F404" s="340" t="s">
        <v>737</v>
      </c>
      <c r="G404" s="401" t="s">
        <v>92</v>
      </c>
      <c r="H404" s="401" t="s">
        <v>1287</v>
      </c>
      <c r="I404" s="401" t="s">
        <v>686</v>
      </c>
      <c r="J404" s="194">
        <v>3500</v>
      </c>
      <c r="K404" s="194">
        <v>3490</v>
      </c>
      <c r="L404" s="195">
        <v>10</v>
      </c>
      <c r="M404" s="196">
        <v>5</v>
      </c>
      <c r="N404" s="197">
        <v>0.5</v>
      </c>
      <c r="O404" s="197">
        <v>9.5</v>
      </c>
      <c r="P404" s="231" t="s">
        <v>22</v>
      </c>
    </row>
    <row r="405" spans="1:16">
      <c r="A405" s="340" t="str">
        <f t="shared" si="13"/>
        <v>4385222</v>
      </c>
      <c r="B405" s="351">
        <f t="shared" si="14"/>
        <v>22</v>
      </c>
      <c r="C405" s="435">
        <v>43852</v>
      </c>
      <c r="D405" s="399"/>
      <c r="E405" s="400" t="s">
        <v>1288</v>
      </c>
      <c r="F405" s="340" t="s">
        <v>737</v>
      </c>
      <c r="G405" s="401" t="s">
        <v>826</v>
      </c>
      <c r="H405" s="401" t="s">
        <v>827</v>
      </c>
      <c r="I405" s="401" t="s">
        <v>686</v>
      </c>
      <c r="J405" s="194">
        <v>7300</v>
      </c>
      <c r="K405" s="194">
        <v>6500</v>
      </c>
      <c r="L405" s="195">
        <v>800</v>
      </c>
      <c r="M405" s="196">
        <v>6</v>
      </c>
      <c r="N405" s="197">
        <v>48</v>
      </c>
      <c r="O405" s="197">
        <v>752</v>
      </c>
      <c r="P405" s="231" t="s">
        <v>22</v>
      </c>
    </row>
    <row r="406" spans="1:16">
      <c r="A406" s="340" t="str">
        <f t="shared" si="13"/>
        <v>4385223</v>
      </c>
      <c r="B406" s="351">
        <f t="shared" si="14"/>
        <v>23</v>
      </c>
      <c r="C406" s="435">
        <v>43852</v>
      </c>
      <c r="D406" s="399"/>
      <c r="E406" s="400" t="s">
        <v>1289</v>
      </c>
      <c r="F406" s="340" t="s">
        <v>737</v>
      </c>
      <c r="G406" s="401" t="s">
        <v>1290</v>
      </c>
      <c r="H406" s="401" t="s">
        <v>1163</v>
      </c>
      <c r="I406" s="401" t="s">
        <v>686</v>
      </c>
      <c r="J406" s="194">
        <v>9260</v>
      </c>
      <c r="K406" s="194">
        <v>4360</v>
      </c>
      <c r="L406" s="195">
        <v>4900</v>
      </c>
      <c r="M406" s="196">
        <v>5</v>
      </c>
      <c r="N406" s="197">
        <v>245</v>
      </c>
      <c r="O406" s="197">
        <v>4655</v>
      </c>
      <c r="P406" s="231" t="s">
        <v>22</v>
      </c>
    </row>
    <row r="407" spans="1:16">
      <c r="A407" s="340" t="str">
        <f t="shared" si="13"/>
        <v>4385224</v>
      </c>
      <c r="B407" s="351">
        <f t="shared" si="14"/>
        <v>24</v>
      </c>
      <c r="C407" s="435">
        <v>43852</v>
      </c>
      <c r="D407" s="399"/>
      <c r="E407" s="400" t="s">
        <v>1291</v>
      </c>
      <c r="F407" s="340" t="s">
        <v>737</v>
      </c>
      <c r="G407" s="401" t="s">
        <v>1159</v>
      </c>
      <c r="H407" s="401" t="s">
        <v>1124</v>
      </c>
      <c r="I407" s="401" t="s">
        <v>686</v>
      </c>
      <c r="J407" s="194">
        <v>12800</v>
      </c>
      <c r="K407" s="194">
        <v>4310</v>
      </c>
      <c r="L407" s="195">
        <v>8490</v>
      </c>
      <c r="M407" s="196">
        <v>5</v>
      </c>
      <c r="N407" s="197">
        <v>424.5</v>
      </c>
      <c r="O407" s="197">
        <v>8065.5</v>
      </c>
      <c r="P407" s="231" t="s">
        <v>22</v>
      </c>
    </row>
    <row r="408" spans="1:16">
      <c r="A408" s="340" t="str">
        <f t="shared" si="13"/>
        <v>4385225</v>
      </c>
      <c r="B408" s="351">
        <f t="shared" si="14"/>
        <v>25</v>
      </c>
      <c r="C408" s="435">
        <v>43852</v>
      </c>
      <c r="D408" s="399"/>
      <c r="E408" s="400" t="s">
        <v>1292</v>
      </c>
      <c r="F408" s="340" t="s">
        <v>737</v>
      </c>
      <c r="G408" s="401" t="s">
        <v>1293</v>
      </c>
      <c r="H408" s="401" t="s">
        <v>1294</v>
      </c>
      <c r="I408" s="401" t="s">
        <v>686</v>
      </c>
      <c r="J408" s="194">
        <v>4270</v>
      </c>
      <c r="K408" s="194">
        <v>1630</v>
      </c>
      <c r="L408" s="195">
        <v>2640</v>
      </c>
      <c r="M408" s="196">
        <v>5</v>
      </c>
      <c r="N408" s="197">
        <v>132</v>
      </c>
      <c r="O408" s="197">
        <v>2508</v>
      </c>
      <c r="P408" s="231" t="s">
        <v>22</v>
      </c>
    </row>
    <row r="409" spans="1:16">
      <c r="A409" s="340" t="str">
        <f t="shared" si="13"/>
        <v>4385226</v>
      </c>
      <c r="B409" s="351">
        <f t="shared" si="14"/>
        <v>26</v>
      </c>
      <c r="C409" s="435">
        <v>43852</v>
      </c>
      <c r="D409" s="399"/>
      <c r="E409" s="400" t="s">
        <v>1295</v>
      </c>
      <c r="F409" s="340" t="s">
        <v>737</v>
      </c>
      <c r="G409" s="401" t="s">
        <v>1159</v>
      </c>
      <c r="H409" s="401" t="s">
        <v>1122</v>
      </c>
      <c r="I409" s="401" t="s">
        <v>686</v>
      </c>
      <c r="J409" s="194">
        <v>9400</v>
      </c>
      <c r="K409" s="194">
        <v>4250</v>
      </c>
      <c r="L409" s="195">
        <v>5150</v>
      </c>
      <c r="M409" s="196">
        <v>5</v>
      </c>
      <c r="N409" s="197">
        <v>257.5</v>
      </c>
      <c r="O409" s="197">
        <v>4892.5</v>
      </c>
      <c r="P409" s="231" t="s">
        <v>22</v>
      </c>
    </row>
    <row r="410" spans="1:16">
      <c r="A410" s="340" t="str">
        <f t="shared" si="13"/>
        <v>4385227</v>
      </c>
      <c r="B410" s="351">
        <f t="shared" si="14"/>
        <v>27</v>
      </c>
      <c r="C410" s="435">
        <v>43852</v>
      </c>
      <c r="D410" s="399" t="s">
        <v>952</v>
      </c>
      <c r="E410" s="400" t="s">
        <v>1296</v>
      </c>
      <c r="F410" s="340" t="s">
        <v>731</v>
      </c>
      <c r="G410" s="401" t="s">
        <v>108</v>
      </c>
      <c r="H410" s="401" t="s">
        <v>1297</v>
      </c>
      <c r="I410" s="401" t="s">
        <v>688</v>
      </c>
      <c r="J410" s="194">
        <v>12910</v>
      </c>
      <c r="K410" s="194">
        <v>4440</v>
      </c>
      <c r="L410" s="195">
        <v>8470</v>
      </c>
      <c r="M410" s="196">
        <v>5</v>
      </c>
      <c r="N410" s="197">
        <v>423.5</v>
      </c>
      <c r="O410" s="197">
        <v>8046.5</v>
      </c>
      <c r="P410" s="231" t="s">
        <v>23</v>
      </c>
    </row>
    <row r="411" spans="1:16">
      <c r="A411" s="340" t="str">
        <f t="shared" si="13"/>
        <v>4385228</v>
      </c>
      <c r="B411" s="351">
        <f t="shared" si="14"/>
        <v>28</v>
      </c>
      <c r="C411" s="435">
        <v>43852</v>
      </c>
      <c r="D411" s="399" t="s">
        <v>863</v>
      </c>
      <c r="E411" s="400" t="s">
        <v>1298</v>
      </c>
      <c r="F411" s="340" t="s">
        <v>754</v>
      </c>
      <c r="G411" s="401" t="s">
        <v>1129</v>
      </c>
      <c r="H411" s="401" t="s">
        <v>1130</v>
      </c>
      <c r="I411" s="401" t="s">
        <v>751</v>
      </c>
      <c r="J411" s="194">
        <v>11390</v>
      </c>
      <c r="K411" s="194">
        <v>4680</v>
      </c>
      <c r="L411" s="195">
        <v>6710</v>
      </c>
      <c r="M411" s="196">
        <v>5</v>
      </c>
      <c r="N411" s="197">
        <v>335.5</v>
      </c>
      <c r="O411" s="197">
        <v>6374.5</v>
      </c>
      <c r="P411" s="231" t="s">
        <v>24</v>
      </c>
    </row>
    <row r="412" spans="1:16">
      <c r="A412" s="340" t="str">
        <f t="shared" si="13"/>
        <v>4385229</v>
      </c>
      <c r="B412" s="402">
        <f t="shared" si="14"/>
        <v>29</v>
      </c>
      <c r="C412" s="435">
        <v>43852</v>
      </c>
      <c r="D412" s="404"/>
      <c r="E412" s="405" t="s">
        <v>1299</v>
      </c>
      <c r="F412" s="340" t="s">
        <v>754</v>
      </c>
      <c r="G412" s="406" t="s">
        <v>1159</v>
      </c>
      <c r="H412" s="406" t="s">
        <v>816</v>
      </c>
      <c r="I412" s="406" t="s">
        <v>751</v>
      </c>
      <c r="J412" s="194">
        <v>10000</v>
      </c>
      <c r="K412" s="194">
        <v>4280</v>
      </c>
      <c r="L412" s="195">
        <v>5720</v>
      </c>
      <c r="M412" s="196">
        <v>5</v>
      </c>
      <c r="N412" s="197">
        <v>286</v>
      </c>
      <c r="O412" s="197">
        <v>5434</v>
      </c>
      <c r="P412" s="221" t="s">
        <v>24</v>
      </c>
    </row>
    <row r="413" spans="1:16">
      <c r="A413" s="340" t="str">
        <f t="shared" si="13"/>
        <v>438531</v>
      </c>
      <c r="B413" s="351">
        <f t="shared" si="14"/>
        <v>1</v>
      </c>
      <c r="C413" s="435">
        <v>43853</v>
      </c>
      <c r="D413" s="399"/>
      <c r="E413" s="400" t="s">
        <v>1300</v>
      </c>
      <c r="F413" s="340" t="s">
        <v>936</v>
      </c>
      <c r="G413" s="401" t="s">
        <v>700</v>
      </c>
      <c r="H413" s="401" t="s">
        <v>694</v>
      </c>
      <c r="I413" s="401" t="s">
        <v>686</v>
      </c>
      <c r="J413" s="194">
        <v>7450</v>
      </c>
      <c r="K413" s="194">
        <v>3870</v>
      </c>
      <c r="L413" s="195">
        <v>3580</v>
      </c>
      <c r="M413" s="196">
        <v>6</v>
      </c>
      <c r="N413" s="197">
        <v>214.79999999999998</v>
      </c>
      <c r="O413" s="197">
        <v>3365.2</v>
      </c>
      <c r="P413" s="231" t="s">
        <v>721</v>
      </c>
    </row>
    <row r="414" spans="1:16">
      <c r="A414" s="340" t="str">
        <f t="shared" si="13"/>
        <v>438532</v>
      </c>
      <c r="B414" s="351">
        <f t="shared" si="14"/>
        <v>2</v>
      </c>
      <c r="C414" s="435">
        <v>43853</v>
      </c>
      <c r="D414" s="399" t="s">
        <v>1109</v>
      </c>
      <c r="E414" s="400" t="s">
        <v>1301</v>
      </c>
      <c r="F414" s="340" t="s">
        <v>1302</v>
      </c>
      <c r="G414" s="401" t="s">
        <v>110</v>
      </c>
      <c r="H414" s="401" t="s">
        <v>691</v>
      </c>
      <c r="I414" s="401" t="s">
        <v>830</v>
      </c>
      <c r="J414" s="194">
        <v>6560</v>
      </c>
      <c r="K414" s="194">
        <v>3960</v>
      </c>
      <c r="L414" s="195">
        <v>2600</v>
      </c>
      <c r="M414" s="196">
        <v>6</v>
      </c>
      <c r="N414" s="197">
        <v>156</v>
      </c>
      <c r="O414" s="197">
        <v>2444</v>
      </c>
      <c r="P414" s="231" t="s">
        <v>721</v>
      </c>
    </row>
    <row r="415" spans="1:16">
      <c r="A415" s="340" t="str">
        <f t="shared" si="13"/>
        <v>438533</v>
      </c>
      <c r="B415" s="351">
        <f t="shared" si="14"/>
        <v>3</v>
      </c>
      <c r="C415" s="435">
        <v>43853</v>
      </c>
      <c r="D415" s="399" t="s">
        <v>1090</v>
      </c>
      <c r="E415" s="400" t="s">
        <v>1303</v>
      </c>
      <c r="F415" s="340" t="s">
        <v>1304</v>
      </c>
      <c r="G415" s="401" t="s">
        <v>105</v>
      </c>
      <c r="H415" s="401" t="s">
        <v>734</v>
      </c>
      <c r="I415" s="401" t="s">
        <v>751</v>
      </c>
      <c r="J415" s="194">
        <v>8730</v>
      </c>
      <c r="K415" s="194">
        <v>3890</v>
      </c>
      <c r="L415" s="195">
        <v>4840</v>
      </c>
      <c r="M415" s="196">
        <v>6</v>
      </c>
      <c r="N415" s="197">
        <v>290.39999999999998</v>
      </c>
      <c r="O415" s="197">
        <v>4549.6000000000004</v>
      </c>
      <c r="P415" s="231" t="s">
        <v>721</v>
      </c>
    </row>
    <row r="416" spans="1:16">
      <c r="A416" s="340" t="str">
        <f t="shared" si="13"/>
        <v>438534</v>
      </c>
      <c r="B416" s="351">
        <f t="shared" si="14"/>
        <v>4</v>
      </c>
      <c r="C416" s="435">
        <v>43853</v>
      </c>
      <c r="D416" s="399" t="s">
        <v>1119</v>
      </c>
      <c r="E416" s="400" t="s">
        <v>1305</v>
      </c>
      <c r="F416" s="340" t="s">
        <v>769</v>
      </c>
      <c r="G416" s="401" t="s">
        <v>886</v>
      </c>
      <c r="H416" s="401" t="s">
        <v>696</v>
      </c>
      <c r="I416" s="401" t="s">
        <v>692</v>
      </c>
      <c r="J416" s="194">
        <v>8120</v>
      </c>
      <c r="K416" s="194">
        <v>3800</v>
      </c>
      <c r="L416" s="195">
        <v>4320</v>
      </c>
      <c r="M416" s="196">
        <v>6</v>
      </c>
      <c r="N416" s="197">
        <v>259.2</v>
      </c>
      <c r="O416" s="197">
        <v>4060.8</v>
      </c>
      <c r="P416" s="231" t="s">
        <v>721</v>
      </c>
    </row>
    <row r="417" spans="1:16">
      <c r="A417" s="340" t="str">
        <f t="shared" si="13"/>
        <v>438535</v>
      </c>
      <c r="B417" s="351">
        <f t="shared" si="14"/>
        <v>5</v>
      </c>
      <c r="C417" s="435">
        <v>43853</v>
      </c>
      <c r="D417" s="399"/>
      <c r="E417" s="400" t="s">
        <v>1306</v>
      </c>
      <c r="F417" s="340" t="s">
        <v>1307</v>
      </c>
      <c r="G417" s="401" t="s">
        <v>886</v>
      </c>
      <c r="H417" s="401" t="s">
        <v>696</v>
      </c>
      <c r="I417" s="401" t="s">
        <v>692</v>
      </c>
      <c r="J417" s="194">
        <v>8140</v>
      </c>
      <c r="K417" s="194">
        <v>3800</v>
      </c>
      <c r="L417" s="195">
        <v>4340</v>
      </c>
      <c r="M417" s="196">
        <v>6</v>
      </c>
      <c r="N417" s="197">
        <v>260.39999999999998</v>
      </c>
      <c r="O417" s="197">
        <v>4079.6</v>
      </c>
      <c r="P417" s="231" t="s">
        <v>721</v>
      </c>
    </row>
    <row r="418" spans="1:16">
      <c r="A418" s="340" t="str">
        <f t="shared" si="13"/>
        <v>438536</v>
      </c>
      <c r="B418" s="351">
        <f t="shared" si="14"/>
        <v>6</v>
      </c>
      <c r="C418" s="435">
        <v>43853</v>
      </c>
      <c r="D418" s="399"/>
      <c r="E418" s="400" t="s">
        <v>1308</v>
      </c>
      <c r="F418" s="340" t="s">
        <v>1307</v>
      </c>
      <c r="G418" s="401" t="s">
        <v>700</v>
      </c>
      <c r="H418" s="401" t="s">
        <v>694</v>
      </c>
      <c r="I418" s="401" t="s">
        <v>692</v>
      </c>
      <c r="J418" s="194">
        <v>5830</v>
      </c>
      <c r="K418" s="194">
        <v>3880</v>
      </c>
      <c r="L418" s="195">
        <v>1950</v>
      </c>
      <c r="M418" s="196">
        <v>6</v>
      </c>
      <c r="N418" s="197">
        <v>117</v>
      </c>
      <c r="O418" s="197">
        <v>1833</v>
      </c>
      <c r="P418" s="231" t="s">
        <v>721</v>
      </c>
    </row>
    <row r="419" spans="1:16">
      <c r="A419" s="340" t="str">
        <f t="shared" ref="A419:A482" si="15">C419&amp;B419</f>
        <v>438537</v>
      </c>
      <c r="B419" s="351">
        <f t="shared" ref="B419:B482" si="16">IF(C419=C418,B418+1,1)</f>
        <v>7</v>
      </c>
      <c r="C419" s="435">
        <v>43853</v>
      </c>
      <c r="D419" s="399" t="s">
        <v>1090</v>
      </c>
      <c r="E419" s="400" t="s">
        <v>1309</v>
      </c>
      <c r="F419" s="340" t="s">
        <v>1310</v>
      </c>
      <c r="G419" s="401" t="s">
        <v>371</v>
      </c>
      <c r="H419" s="401" t="s">
        <v>732</v>
      </c>
      <c r="I419" s="401" t="s">
        <v>698</v>
      </c>
      <c r="J419" s="194">
        <v>8690</v>
      </c>
      <c r="K419" s="194">
        <v>3890</v>
      </c>
      <c r="L419" s="195">
        <v>4800</v>
      </c>
      <c r="M419" s="196">
        <v>6</v>
      </c>
      <c r="N419" s="197">
        <v>288</v>
      </c>
      <c r="O419" s="197">
        <v>4512</v>
      </c>
      <c r="P419" s="231" t="s">
        <v>721</v>
      </c>
    </row>
    <row r="420" spans="1:16">
      <c r="A420" s="340" t="str">
        <f t="shared" si="15"/>
        <v>438538</v>
      </c>
      <c r="B420" s="351">
        <f t="shared" si="16"/>
        <v>8</v>
      </c>
      <c r="C420" s="435">
        <v>43853</v>
      </c>
      <c r="D420" s="399"/>
      <c r="E420" s="400" t="s">
        <v>1311</v>
      </c>
      <c r="F420" s="340" t="s">
        <v>1310</v>
      </c>
      <c r="G420" s="401" t="s">
        <v>891</v>
      </c>
      <c r="H420" s="401" t="s">
        <v>697</v>
      </c>
      <c r="I420" s="401" t="s">
        <v>698</v>
      </c>
      <c r="J420" s="194">
        <v>8700</v>
      </c>
      <c r="K420" s="194">
        <v>3990</v>
      </c>
      <c r="L420" s="195">
        <v>4710</v>
      </c>
      <c r="M420" s="196">
        <v>6</v>
      </c>
      <c r="N420" s="197">
        <v>282.59999999999997</v>
      </c>
      <c r="O420" s="197">
        <v>4427.3999999999996</v>
      </c>
      <c r="P420" s="231" t="s">
        <v>721</v>
      </c>
    </row>
    <row r="421" spans="1:16">
      <c r="A421" s="340" t="str">
        <f t="shared" si="15"/>
        <v>438539</v>
      </c>
      <c r="B421" s="351">
        <f t="shared" si="16"/>
        <v>9</v>
      </c>
      <c r="C421" s="435">
        <v>43853</v>
      </c>
      <c r="D421" s="399"/>
      <c r="E421" s="400" t="s">
        <v>1312</v>
      </c>
      <c r="F421" s="340" t="s">
        <v>1310</v>
      </c>
      <c r="G421" s="401" t="s">
        <v>281</v>
      </c>
      <c r="H421" s="401" t="s">
        <v>833</v>
      </c>
      <c r="I421" s="401" t="s">
        <v>698</v>
      </c>
      <c r="J421" s="194">
        <v>8670</v>
      </c>
      <c r="K421" s="194">
        <v>3840</v>
      </c>
      <c r="L421" s="195">
        <v>4830</v>
      </c>
      <c r="M421" s="196">
        <v>6</v>
      </c>
      <c r="N421" s="197">
        <v>289.8</v>
      </c>
      <c r="O421" s="197">
        <v>4540.2</v>
      </c>
      <c r="P421" s="231" t="s">
        <v>721</v>
      </c>
    </row>
    <row r="422" spans="1:16">
      <c r="A422" s="340" t="str">
        <f t="shared" si="15"/>
        <v>4385310</v>
      </c>
      <c r="B422" s="351">
        <f t="shared" si="16"/>
        <v>10</v>
      </c>
      <c r="C422" s="435">
        <v>43853</v>
      </c>
      <c r="D422" s="399"/>
      <c r="E422" s="400" t="s">
        <v>1313</v>
      </c>
      <c r="F422" s="340" t="s">
        <v>1310</v>
      </c>
      <c r="G422" s="401" t="s">
        <v>736</v>
      </c>
      <c r="H422" s="401" t="s">
        <v>733</v>
      </c>
      <c r="I422" s="401" t="s">
        <v>698</v>
      </c>
      <c r="J422" s="194">
        <v>8470</v>
      </c>
      <c r="K422" s="194">
        <v>3870</v>
      </c>
      <c r="L422" s="195">
        <v>4600</v>
      </c>
      <c r="M422" s="196">
        <v>6</v>
      </c>
      <c r="N422" s="197">
        <v>276</v>
      </c>
      <c r="O422" s="197">
        <v>4324</v>
      </c>
      <c r="P422" s="231" t="s">
        <v>721</v>
      </c>
    </row>
    <row r="423" spans="1:16">
      <c r="A423" s="340" t="str">
        <f t="shared" si="15"/>
        <v>4385311</v>
      </c>
      <c r="B423" s="351">
        <f t="shared" si="16"/>
        <v>11</v>
      </c>
      <c r="C423" s="435">
        <v>43853</v>
      </c>
      <c r="D423" s="399"/>
      <c r="E423" s="400" t="s">
        <v>1314</v>
      </c>
      <c r="F423" s="340" t="s">
        <v>1310</v>
      </c>
      <c r="G423" s="401" t="s">
        <v>689</v>
      </c>
      <c r="H423" s="401" t="s">
        <v>695</v>
      </c>
      <c r="I423" s="401" t="s">
        <v>698</v>
      </c>
      <c r="J423" s="194">
        <v>8310</v>
      </c>
      <c r="K423" s="194">
        <v>3780</v>
      </c>
      <c r="L423" s="195">
        <v>4530</v>
      </c>
      <c r="M423" s="196">
        <v>6</v>
      </c>
      <c r="N423" s="197">
        <v>271.8</v>
      </c>
      <c r="O423" s="197">
        <v>4258.2</v>
      </c>
      <c r="P423" s="231" t="s">
        <v>721</v>
      </c>
    </row>
    <row r="424" spans="1:16">
      <c r="A424" s="340" t="str">
        <f t="shared" si="15"/>
        <v>4385312</v>
      </c>
      <c r="B424" s="351">
        <f t="shared" si="16"/>
        <v>12</v>
      </c>
      <c r="C424" s="435">
        <v>43853</v>
      </c>
      <c r="D424" s="399"/>
      <c r="E424" s="400" t="s">
        <v>1315</v>
      </c>
      <c r="F424" s="340" t="s">
        <v>1310</v>
      </c>
      <c r="G424" s="401" t="s">
        <v>95</v>
      </c>
      <c r="H424" s="401" t="s">
        <v>735</v>
      </c>
      <c r="I424" s="401" t="s">
        <v>698</v>
      </c>
      <c r="J424" s="194">
        <v>8610</v>
      </c>
      <c r="K424" s="194">
        <v>3900</v>
      </c>
      <c r="L424" s="195">
        <v>4710</v>
      </c>
      <c r="M424" s="196">
        <v>6</v>
      </c>
      <c r="N424" s="197">
        <v>282.59999999999997</v>
      </c>
      <c r="O424" s="197">
        <v>4427.3999999999996</v>
      </c>
      <c r="P424" s="231" t="s">
        <v>721</v>
      </c>
    </row>
    <row r="425" spans="1:16">
      <c r="A425" s="340" t="str">
        <f t="shared" si="15"/>
        <v>4385313</v>
      </c>
      <c r="B425" s="351">
        <f t="shared" si="16"/>
        <v>13</v>
      </c>
      <c r="C425" s="435">
        <v>43853</v>
      </c>
      <c r="D425" s="399"/>
      <c r="E425" s="400" t="s">
        <v>1316</v>
      </c>
      <c r="F425" s="340" t="s">
        <v>1310</v>
      </c>
      <c r="G425" s="401" t="s">
        <v>281</v>
      </c>
      <c r="H425" s="401" t="s">
        <v>833</v>
      </c>
      <c r="I425" s="401" t="s">
        <v>698</v>
      </c>
      <c r="J425" s="194">
        <v>8240</v>
      </c>
      <c r="K425" s="194">
        <v>3840</v>
      </c>
      <c r="L425" s="195">
        <v>4400</v>
      </c>
      <c r="M425" s="196">
        <v>6</v>
      </c>
      <c r="N425" s="197">
        <v>264</v>
      </c>
      <c r="O425" s="197">
        <v>4136</v>
      </c>
      <c r="P425" s="231" t="s">
        <v>721</v>
      </c>
    </row>
    <row r="426" spans="1:16">
      <c r="A426" s="340" t="str">
        <f t="shared" si="15"/>
        <v>4385314</v>
      </c>
      <c r="B426" s="351">
        <f t="shared" si="16"/>
        <v>14</v>
      </c>
      <c r="C426" s="435">
        <v>43853</v>
      </c>
      <c r="D426" s="399"/>
      <c r="E426" s="400" t="s">
        <v>1317</v>
      </c>
      <c r="F426" s="340" t="s">
        <v>1310</v>
      </c>
      <c r="G426" s="401" t="s">
        <v>891</v>
      </c>
      <c r="H426" s="401" t="s">
        <v>697</v>
      </c>
      <c r="I426" s="401" t="s">
        <v>698</v>
      </c>
      <c r="J426" s="194">
        <v>8420</v>
      </c>
      <c r="K426" s="194">
        <v>3990</v>
      </c>
      <c r="L426" s="195">
        <v>4430</v>
      </c>
      <c r="M426" s="196">
        <v>6</v>
      </c>
      <c r="N426" s="197">
        <v>265.8</v>
      </c>
      <c r="O426" s="197">
        <v>4164.2</v>
      </c>
      <c r="P426" s="231" t="s">
        <v>721</v>
      </c>
    </row>
    <row r="427" spans="1:16">
      <c r="A427" s="340" t="str">
        <f t="shared" si="15"/>
        <v>4385315</v>
      </c>
      <c r="B427" s="351">
        <f t="shared" si="16"/>
        <v>15</v>
      </c>
      <c r="C427" s="435">
        <v>43853</v>
      </c>
      <c r="D427" s="399"/>
      <c r="E427" s="400" t="s">
        <v>1318</v>
      </c>
      <c r="F427" s="340" t="s">
        <v>1310</v>
      </c>
      <c r="G427" s="401" t="s">
        <v>371</v>
      </c>
      <c r="H427" s="401" t="s">
        <v>732</v>
      </c>
      <c r="I427" s="401" t="s">
        <v>698</v>
      </c>
      <c r="J427" s="194">
        <v>8790</v>
      </c>
      <c r="K427" s="194">
        <v>3890</v>
      </c>
      <c r="L427" s="195">
        <v>4900</v>
      </c>
      <c r="M427" s="196">
        <v>6</v>
      </c>
      <c r="N427" s="197">
        <v>294</v>
      </c>
      <c r="O427" s="197">
        <v>4606</v>
      </c>
      <c r="P427" s="231" t="s">
        <v>721</v>
      </c>
    </row>
    <row r="428" spans="1:16">
      <c r="A428" s="340" t="str">
        <f t="shared" si="15"/>
        <v>4385316</v>
      </c>
      <c r="B428" s="351">
        <f t="shared" si="16"/>
        <v>16</v>
      </c>
      <c r="C428" s="435">
        <v>43853</v>
      </c>
      <c r="D428" s="399"/>
      <c r="E428" s="400" t="s">
        <v>1319</v>
      </c>
      <c r="F428" s="340" t="s">
        <v>1310</v>
      </c>
      <c r="G428" s="401" t="s">
        <v>95</v>
      </c>
      <c r="H428" s="401" t="s">
        <v>735</v>
      </c>
      <c r="I428" s="401" t="s">
        <v>698</v>
      </c>
      <c r="J428" s="194">
        <v>8280</v>
      </c>
      <c r="K428" s="194">
        <v>3900</v>
      </c>
      <c r="L428" s="195">
        <v>4380</v>
      </c>
      <c r="M428" s="196">
        <v>6</v>
      </c>
      <c r="N428" s="197">
        <v>262.8</v>
      </c>
      <c r="O428" s="197">
        <v>4117.2</v>
      </c>
      <c r="P428" s="231" t="s">
        <v>721</v>
      </c>
    </row>
    <row r="429" spans="1:16">
      <c r="A429" s="340" t="str">
        <f t="shared" si="15"/>
        <v>4385317</v>
      </c>
      <c r="B429" s="351">
        <f t="shared" si="16"/>
        <v>17</v>
      </c>
      <c r="C429" s="435">
        <v>43853</v>
      </c>
      <c r="D429" s="399"/>
      <c r="E429" s="400" t="s">
        <v>1320</v>
      </c>
      <c r="F429" s="340" t="s">
        <v>1310</v>
      </c>
      <c r="G429" s="401" t="s">
        <v>736</v>
      </c>
      <c r="H429" s="401" t="s">
        <v>733</v>
      </c>
      <c r="I429" s="401" t="s">
        <v>698</v>
      </c>
      <c r="J429" s="194">
        <v>8660</v>
      </c>
      <c r="K429" s="194">
        <v>3890</v>
      </c>
      <c r="L429" s="195">
        <v>4770</v>
      </c>
      <c r="M429" s="196">
        <v>6</v>
      </c>
      <c r="N429" s="197">
        <v>286.2</v>
      </c>
      <c r="O429" s="197">
        <v>4483.8</v>
      </c>
      <c r="P429" s="231" t="s">
        <v>721</v>
      </c>
    </row>
    <row r="430" spans="1:16">
      <c r="A430" s="340" t="str">
        <f t="shared" si="15"/>
        <v>4385318</v>
      </c>
      <c r="B430" s="351">
        <f t="shared" si="16"/>
        <v>18</v>
      </c>
      <c r="C430" s="435">
        <v>43853</v>
      </c>
      <c r="D430" s="399"/>
      <c r="E430" s="400" t="s">
        <v>1321</v>
      </c>
      <c r="F430" s="340" t="s">
        <v>1310</v>
      </c>
      <c r="G430" s="401" t="s">
        <v>689</v>
      </c>
      <c r="H430" s="401" t="s">
        <v>695</v>
      </c>
      <c r="I430" s="401" t="s">
        <v>698</v>
      </c>
      <c r="J430" s="194">
        <v>8110</v>
      </c>
      <c r="K430" s="194">
        <v>3780</v>
      </c>
      <c r="L430" s="195">
        <v>4330</v>
      </c>
      <c r="M430" s="196">
        <v>6</v>
      </c>
      <c r="N430" s="197">
        <v>259.8</v>
      </c>
      <c r="O430" s="197">
        <v>4070.2</v>
      </c>
      <c r="P430" s="231" t="s">
        <v>721</v>
      </c>
    </row>
    <row r="431" spans="1:16">
      <c r="A431" s="340" t="str">
        <f t="shared" si="15"/>
        <v>4385319</v>
      </c>
      <c r="B431" s="351">
        <f t="shared" si="16"/>
        <v>19</v>
      </c>
      <c r="C431" s="435">
        <v>43853</v>
      </c>
      <c r="D431" s="399"/>
      <c r="E431" s="400" t="s">
        <v>1322</v>
      </c>
      <c r="F431" s="340" t="s">
        <v>1310</v>
      </c>
      <c r="G431" s="401" t="s">
        <v>891</v>
      </c>
      <c r="H431" s="401" t="s">
        <v>697</v>
      </c>
      <c r="I431" s="401" t="s">
        <v>698</v>
      </c>
      <c r="J431" s="194">
        <v>8730</v>
      </c>
      <c r="K431" s="194">
        <v>3990</v>
      </c>
      <c r="L431" s="195">
        <v>4740</v>
      </c>
      <c r="M431" s="196">
        <v>6</v>
      </c>
      <c r="N431" s="197">
        <v>284.39999999999998</v>
      </c>
      <c r="O431" s="197">
        <v>4455.6000000000004</v>
      </c>
      <c r="P431" s="231" t="s">
        <v>721</v>
      </c>
    </row>
    <row r="432" spans="1:16">
      <c r="A432" s="340" t="str">
        <f t="shared" si="15"/>
        <v>4385320</v>
      </c>
      <c r="B432" s="351">
        <f t="shared" si="16"/>
        <v>20</v>
      </c>
      <c r="C432" s="435">
        <v>43853</v>
      </c>
      <c r="D432" s="399"/>
      <c r="E432" s="400" t="s">
        <v>1323</v>
      </c>
      <c r="F432" s="340" t="s">
        <v>1310</v>
      </c>
      <c r="G432" s="401" t="s">
        <v>371</v>
      </c>
      <c r="H432" s="401" t="s">
        <v>732</v>
      </c>
      <c r="I432" s="401" t="s">
        <v>698</v>
      </c>
      <c r="J432" s="194">
        <v>8600</v>
      </c>
      <c r="K432" s="194">
        <v>3890</v>
      </c>
      <c r="L432" s="195">
        <v>4710</v>
      </c>
      <c r="M432" s="196">
        <v>6</v>
      </c>
      <c r="N432" s="197">
        <v>282.59999999999997</v>
      </c>
      <c r="O432" s="197">
        <v>4427.3999999999996</v>
      </c>
      <c r="P432" s="231" t="s">
        <v>721</v>
      </c>
    </row>
    <row r="433" spans="1:16">
      <c r="A433" s="340" t="str">
        <f t="shared" si="15"/>
        <v>4385321</v>
      </c>
      <c r="B433" s="351">
        <f t="shared" si="16"/>
        <v>21</v>
      </c>
      <c r="C433" s="435">
        <v>43853</v>
      </c>
      <c r="D433" s="399"/>
      <c r="E433" s="400" t="s">
        <v>1324</v>
      </c>
      <c r="F433" s="340" t="s">
        <v>1310</v>
      </c>
      <c r="G433" s="401" t="s">
        <v>95</v>
      </c>
      <c r="H433" s="401" t="s">
        <v>735</v>
      </c>
      <c r="I433" s="401" t="s">
        <v>698</v>
      </c>
      <c r="J433" s="194">
        <v>8550</v>
      </c>
      <c r="K433" s="194">
        <v>3900</v>
      </c>
      <c r="L433" s="195">
        <v>4650</v>
      </c>
      <c r="M433" s="196">
        <v>6</v>
      </c>
      <c r="N433" s="197">
        <v>279</v>
      </c>
      <c r="O433" s="197">
        <v>4371</v>
      </c>
      <c r="P433" s="231" t="s">
        <v>721</v>
      </c>
    </row>
    <row r="434" spans="1:16">
      <c r="A434" s="340" t="str">
        <f t="shared" si="15"/>
        <v>4385322</v>
      </c>
      <c r="B434" s="351">
        <f t="shared" si="16"/>
        <v>22</v>
      </c>
      <c r="C434" s="435">
        <v>43853</v>
      </c>
      <c r="D434" s="399"/>
      <c r="E434" s="400" t="s">
        <v>1325</v>
      </c>
      <c r="F434" s="340" t="s">
        <v>1310</v>
      </c>
      <c r="G434" s="401" t="s">
        <v>736</v>
      </c>
      <c r="H434" s="401" t="s">
        <v>733</v>
      </c>
      <c r="I434" s="401" t="s">
        <v>698</v>
      </c>
      <c r="J434" s="194">
        <v>8600</v>
      </c>
      <c r="K434" s="194">
        <v>3890</v>
      </c>
      <c r="L434" s="195">
        <v>4710</v>
      </c>
      <c r="M434" s="196">
        <v>6</v>
      </c>
      <c r="N434" s="197">
        <v>282.59999999999997</v>
      </c>
      <c r="O434" s="197">
        <v>4427.3999999999996</v>
      </c>
      <c r="P434" s="231" t="s">
        <v>721</v>
      </c>
    </row>
    <row r="435" spans="1:16">
      <c r="A435" s="340" t="str">
        <f t="shared" si="15"/>
        <v>4385323</v>
      </c>
      <c r="B435" s="351">
        <f t="shared" si="16"/>
        <v>23</v>
      </c>
      <c r="C435" s="435">
        <v>43853</v>
      </c>
      <c r="D435" s="399"/>
      <c r="E435" s="400" t="s">
        <v>1326</v>
      </c>
      <c r="F435" s="340" t="s">
        <v>1310</v>
      </c>
      <c r="G435" s="401" t="s">
        <v>736</v>
      </c>
      <c r="H435" s="401" t="s">
        <v>733</v>
      </c>
      <c r="I435" s="401" t="s">
        <v>698</v>
      </c>
      <c r="J435" s="194">
        <v>8730</v>
      </c>
      <c r="K435" s="194">
        <v>3900</v>
      </c>
      <c r="L435" s="195">
        <v>4830</v>
      </c>
      <c r="M435" s="196">
        <v>6</v>
      </c>
      <c r="N435" s="197">
        <v>289.8</v>
      </c>
      <c r="O435" s="197">
        <v>4540.2</v>
      </c>
      <c r="P435" s="231" t="s">
        <v>721</v>
      </c>
    </row>
    <row r="436" spans="1:16">
      <c r="A436" s="340" t="str">
        <f t="shared" si="15"/>
        <v>4385324</v>
      </c>
      <c r="B436" s="351">
        <f t="shared" si="16"/>
        <v>24</v>
      </c>
      <c r="C436" s="435">
        <v>43853</v>
      </c>
      <c r="D436" s="399"/>
      <c r="E436" s="400" t="s">
        <v>1327</v>
      </c>
      <c r="F436" s="340" t="s">
        <v>1310</v>
      </c>
      <c r="G436" s="401" t="s">
        <v>281</v>
      </c>
      <c r="H436" s="401" t="s">
        <v>833</v>
      </c>
      <c r="I436" s="401" t="s">
        <v>698</v>
      </c>
      <c r="J436" s="194">
        <v>8640</v>
      </c>
      <c r="K436" s="194">
        <v>3840</v>
      </c>
      <c r="L436" s="195">
        <v>4800</v>
      </c>
      <c r="M436" s="196">
        <v>6</v>
      </c>
      <c r="N436" s="197">
        <v>288</v>
      </c>
      <c r="O436" s="197">
        <v>4512</v>
      </c>
      <c r="P436" s="231" t="s">
        <v>721</v>
      </c>
    </row>
    <row r="437" spans="1:16">
      <c r="A437" s="340" t="str">
        <f t="shared" si="15"/>
        <v>4385325</v>
      </c>
      <c r="B437" s="351">
        <f t="shared" si="16"/>
        <v>25</v>
      </c>
      <c r="C437" s="435">
        <v>43853</v>
      </c>
      <c r="D437" s="399"/>
      <c r="E437" s="400" t="s">
        <v>1328</v>
      </c>
      <c r="F437" s="340" t="s">
        <v>1310</v>
      </c>
      <c r="G437" s="401" t="s">
        <v>891</v>
      </c>
      <c r="H437" s="401" t="s">
        <v>697</v>
      </c>
      <c r="I437" s="401" t="s">
        <v>698</v>
      </c>
      <c r="J437" s="194">
        <v>8390</v>
      </c>
      <c r="K437" s="194">
        <v>3990</v>
      </c>
      <c r="L437" s="195">
        <v>4400</v>
      </c>
      <c r="M437" s="196">
        <v>6</v>
      </c>
      <c r="N437" s="197">
        <v>264</v>
      </c>
      <c r="O437" s="197">
        <v>4136</v>
      </c>
      <c r="P437" s="231" t="s">
        <v>721</v>
      </c>
    </row>
    <row r="438" spans="1:16">
      <c r="A438" s="340" t="str">
        <f t="shared" si="15"/>
        <v>4385326</v>
      </c>
      <c r="B438" s="351">
        <f t="shared" si="16"/>
        <v>26</v>
      </c>
      <c r="C438" s="435">
        <v>43853</v>
      </c>
      <c r="D438" s="399"/>
      <c r="E438" s="400" t="s">
        <v>1329</v>
      </c>
      <c r="F438" s="340" t="s">
        <v>1310</v>
      </c>
      <c r="G438" s="401" t="s">
        <v>371</v>
      </c>
      <c r="H438" s="401" t="s">
        <v>732</v>
      </c>
      <c r="I438" s="401" t="s">
        <v>698</v>
      </c>
      <c r="J438" s="194">
        <v>8400</v>
      </c>
      <c r="K438" s="194">
        <v>3890</v>
      </c>
      <c r="L438" s="195">
        <v>4510</v>
      </c>
      <c r="M438" s="196">
        <v>6</v>
      </c>
      <c r="N438" s="197">
        <v>270.59999999999997</v>
      </c>
      <c r="O438" s="197">
        <v>4239.3999999999996</v>
      </c>
      <c r="P438" s="231" t="s">
        <v>721</v>
      </c>
    </row>
    <row r="439" spans="1:16">
      <c r="A439" s="340" t="str">
        <f t="shared" si="15"/>
        <v>4385327</v>
      </c>
      <c r="B439" s="351">
        <f t="shared" si="16"/>
        <v>27</v>
      </c>
      <c r="C439" s="435">
        <v>43853</v>
      </c>
      <c r="D439" s="399"/>
      <c r="E439" s="400" t="s">
        <v>1330</v>
      </c>
      <c r="F439" s="340" t="s">
        <v>1310</v>
      </c>
      <c r="G439" s="401" t="s">
        <v>689</v>
      </c>
      <c r="H439" s="401" t="s">
        <v>695</v>
      </c>
      <c r="I439" s="401" t="s">
        <v>698</v>
      </c>
      <c r="J439" s="194">
        <v>6880</v>
      </c>
      <c r="K439" s="194">
        <v>3780</v>
      </c>
      <c r="L439" s="195">
        <v>3100</v>
      </c>
      <c r="M439" s="196">
        <v>6</v>
      </c>
      <c r="N439" s="197">
        <v>186</v>
      </c>
      <c r="O439" s="197">
        <v>2914</v>
      </c>
      <c r="P439" s="231" t="s">
        <v>721</v>
      </c>
    </row>
    <row r="440" spans="1:16">
      <c r="A440" s="340" t="str">
        <f t="shared" si="15"/>
        <v>4385328</v>
      </c>
      <c r="B440" s="351">
        <f t="shared" si="16"/>
        <v>28</v>
      </c>
      <c r="C440" s="435">
        <v>43853</v>
      </c>
      <c r="D440" s="399" t="s">
        <v>934</v>
      </c>
      <c r="E440" s="400" t="s">
        <v>1331</v>
      </c>
      <c r="F440" s="340" t="s">
        <v>870</v>
      </c>
      <c r="G440" s="401" t="s">
        <v>105</v>
      </c>
      <c r="H440" s="401" t="s">
        <v>734</v>
      </c>
      <c r="I440" s="401" t="s">
        <v>871</v>
      </c>
      <c r="J440" s="194">
        <v>8380</v>
      </c>
      <c r="K440" s="194">
        <v>3890</v>
      </c>
      <c r="L440" s="195">
        <v>4490</v>
      </c>
      <c r="M440" s="196">
        <v>6</v>
      </c>
      <c r="N440" s="197">
        <v>269.39999999999998</v>
      </c>
      <c r="O440" s="197">
        <v>4220.6000000000004</v>
      </c>
      <c r="P440" s="231" t="s">
        <v>721</v>
      </c>
    </row>
    <row r="441" spans="1:16">
      <c r="A441" s="340" t="str">
        <f t="shared" si="15"/>
        <v>4385329</v>
      </c>
      <c r="B441" s="351">
        <f t="shared" si="16"/>
        <v>29</v>
      </c>
      <c r="C441" s="435">
        <v>43853</v>
      </c>
      <c r="D441" s="399" t="s">
        <v>1198</v>
      </c>
      <c r="E441" s="400" t="s">
        <v>1332</v>
      </c>
      <c r="F441" s="340" t="s">
        <v>713</v>
      </c>
      <c r="G441" s="401" t="s">
        <v>818</v>
      </c>
      <c r="H441" s="401" t="s">
        <v>1282</v>
      </c>
      <c r="I441" s="401" t="s">
        <v>686</v>
      </c>
      <c r="J441" s="194">
        <v>11980</v>
      </c>
      <c r="K441" s="194">
        <v>4370</v>
      </c>
      <c r="L441" s="195">
        <v>7610</v>
      </c>
      <c r="M441" s="196">
        <v>5</v>
      </c>
      <c r="N441" s="197">
        <v>380.5</v>
      </c>
      <c r="O441" s="197">
        <v>7229.5</v>
      </c>
      <c r="P441" s="231" t="s">
        <v>21</v>
      </c>
    </row>
    <row r="442" spans="1:16">
      <c r="A442" s="340" t="str">
        <f t="shared" si="15"/>
        <v>4385330</v>
      </c>
      <c r="B442" s="351">
        <f t="shared" si="16"/>
        <v>30</v>
      </c>
      <c r="C442" s="435">
        <v>43853</v>
      </c>
      <c r="D442" s="399"/>
      <c r="E442" s="400" t="s">
        <v>1333</v>
      </c>
      <c r="F442" s="340" t="s">
        <v>713</v>
      </c>
      <c r="G442" s="401" t="s">
        <v>930</v>
      </c>
      <c r="H442" s="401" t="s">
        <v>931</v>
      </c>
      <c r="I442" s="401" t="s">
        <v>686</v>
      </c>
      <c r="J442" s="194">
        <v>10300</v>
      </c>
      <c r="K442" s="194">
        <v>4110</v>
      </c>
      <c r="L442" s="195">
        <v>6190</v>
      </c>
      <c r="M442" s="196">
        <v>5</v>
      </c>
      <c r="N442" s="197">
        <v>309.5</v>
      </c>
      <c r="O442" s="197">
        <v>5880.5</v>
      </c>
      <c r="P442" s="231" t="s">
        <v>21</v>
      </c>
    </row>
    <row r="443" spans="1:16">
      <c r="A443" s="340" t="str">
        <f t="shared" si="15"/>
        <v>4385331</v>
      </c>
      <c r="B443" s="351">
        <f t="shared" si="16"/>
        <v>31</v>
      </c>
      <c r="C443" s="435">
        <v>43853</v>
      </c>
      <c r="D443" s="399" t="s">
        <v>1109</v>
      </c>
      <c r="E443" s="400" t="s">
        <v>1334</v>
      </c>
      <c r="F443" s="340" t="s">
        <v>722</v>
      </c>
      <c r="G443" s="401" t="s">
        <v>98</v>
      </c>
      <c r="H443" s="401" t="s">
        <v>811</v>
      </c>
      <c r="I443" s="401" t="s">
        <v>823</v>
      </c>
      <c r="J443" s="194">
        <v>9630</v>
      </c>
      <c r="K443" s="194">
        <v>3290</v>
      </c>
      <c r="L443" s="195">
        <v>6340</v>
      </c>
      <c r="M443" s="196">
        <v>5</v>
      </c>
      <c r="N443" s="197">
        <v>317</v>
      </c>
      <c r="O443" s="197">
        <v>6023</v>
      </c>
      <c r="P443" s="231" t="s">
        <v>21</v>
      </c>
    </row>
    <row r="444" spans="1:16">
      <c r="A444" s="340" t="str">
        <f t="shared" si="15"/>
        <v>4385332</v>
      </c>
      <c r="B444" s="351">
        <f t="shared" si="16"/>
        <v>32</v>
      </c>
      <c r="C444" s="435">
        <v>43853</v>
      </c>
      <c r="D444" s="399"/>
      <c r="E444" s="400" t="s">
        <v>1335</v>
      </c>
      <c r="F444" s="340" t="s">
        <v>722</v>
      </c>
      <c r="G444" s="401" t="s">
        <v>950</v>
      </c>
      <c r="H444" s="401" t="s">
        <v>951</v>
      </c>
      <c r="I444" s="401" t="s">
        <v>823</v>
      </c>
      <c r="J444" s="194">
        <v>3540</v>
      </c>
      <c r="K444" s="194">
        <v>1470</v>
      </c>
      <c r="L444" s="195">
        <v>2070</v>
      </c>
      <c r="M444" s="196">
        <v>5</v>
      </c>
      <c r="N444" s="197">
        <v>103.5</v>
      </c>
      <c r="O444" s="197">
        <v>1966.5</v>
      </c>
      <c r="P444" s="231" t="s">
        <v>21</v>
      </c>
    </row>
    <row r="445" spans="1:16">
      <c r="A445" s="340" t="str">
        <f t="shared" si="15"/>
        <v>4385333</v>
      </c>
      <c r="B445" s="351">
        <f t="shared" si="16"/>
        <v>33</v>
      </c>
      <c r="C445" s="435">
        <v>43853</v>
      </c>
      <c r="D445" s="399"/>
      <c r="E445" s="400" t="s">
        <v>1336</v>
      </c>
      <c r="F445" s="340" t="s">
        <v>722</v>
      </c>
      <c r="G445" s="401" t="s">
        <v>815</v>
      </c>
      <c r="H445" s="401" t="s">
        <v>816</v>
      </c>
      <c r="I445" s="401" t="s">
        <v>823</v>
      </c>
      <c r="J445" s="194">
        <v>8140</v>
      </c>
      <c r="K445" s="194">
        <v>4280</v>
      </c>
      <c r="L445" s="195">
        <v>3860</v>
      </c>
      <c r="M445" s="196">
        <v>5</v>
      </c>
      <c r="N445" s="197">
        <v>193</v>
      </c>
      <c r="O445" s="197">
        <v>3667</v>
      </c>
      <c r="P445" s="231" t="s">
        <v>21</v>
      </c>
    </row>
    <row r="446" spans="1:16">
      <c r="A446" s="340" t="str">
        <f t="shared" si="15"/>
        <v>4385334</v>
      </c>
      <c r="B446" s="351">
        <f t="shared" si="16"/>
        <v>34</v>
      </c>
      <c r="C446" s="435">
        <v>43853</v>
      </c>
      <c r="D446" s="399"/>
      <c r="E446" s="400" t="s">
        <v>1337</v>
      </c>
      <c r="F446" s="340" t="s">
        <v>722</v>
      </c>
      <c r="G446" s="401" t="s">
        <v>861</v>
      </c>
      <c r="H446" s="401" t="s">
        <v>862</v>
      </c>
      <c r="I446" s="401" t="s">
        <v>823</v>
      </c>
      <c r="J446" s="194">
        <v>4740</v>
      </c>
      <c r="K446" s="194">
        <v>1530</v>
      </c>
      <c r="L446" s="195">
        <v>3210</v>
      </c>
      <c r="M446" s="196">
        <v>5</v>
      </c>
      <c r="N446" s="197">
        <v>160.5</v>
      </c>
      <c r="O446" s="197">
        <v>3049.5</v>
      </c>
      <c r="P446" s="231" t="s">
        <v>21</v>
      </c>
    </row>
    <row r="447" spans="1:16">
      <c r="A447" s="340" t="str">
        <f t="shared" si="15"/>
        <v>4385335</v>
      </c>
      <c r="B447" s="351">
        <f t="shared" si="16"/>
        <v>35</v>
      </c>
      <c r="C447" s="435">
        <v>43853</v>
      </c>
      <c r="D447" s="399"/>
      <c r="E447" s="400" t="s">
        <v>1338</v>
      </c>
      <c r="F447" s="340" t="s">
        <v>722</v>
      </c>
      <c r="G447" s="401" t="s">
        <v>1159</v>
      </c>
      <c r="H447" s="401" t="s">
        <v>875</v>
      </c>
      <c r="I447" s="401" t="s">
        <v>823</v>
      </c>
      <c r="J447" s="194">
        <v>9530</v>
      </c>
      <c r="K447" s="194">
        <v>4230</v>
      </c>
      <c r="L447" s="195">
        <v>5300</v>
      </c>
      <c r="M447" s="196">
        <v>5</v>
      </c>
      <c r="N447" s="197">
        <v>265</v>
      </c>
      <c r="O447" s="197">
        <v>5035</v>
      </c>
      <c r="P447" s="231" t="s">
        <v>21</v>
      </c>
    </row>
    <row r="448" spans="1:16">
      <c r="A448" s="340" t="str">
        <f t="shared" si="15"/>
        <v>4385336</v>
      </c>
      <c r="B448" s="351">
        <f t="shared" si="16"/>
        <v>36</v>
      </c>
      <c r="C448" s="435">
        <v>43853</v>
      </c>
      <c r="D448" s="399" t="s">
        <v>1339</v>
      </c>
      <c r="E448" s="400" t="s">
        <v>1340</v>
      </c>
      <c r="F448" s="340" t="s">
        <v>737</v>
      </c>
      <c r="G448" s="401" t="s">
        <v>1341</v>
      </c>
      <c r="H448" s="401" t="s">
        <v>1342</v>
      </c>
      <c r="I448" s="401" t="s">
        <v>686</v>
      </c>
      <c r="J448" s="194">
        <v>13920</v>
      </c>
      <c r="K448" s="194">
        <v>4560</v>
      </c>
      <c r="L448" s="195">
        <v>9360</v>
      </c>
      <c r="M448" s="196">
        <v>5</v>
      </c>
      <c r="N448" s="197">
        <v>468</v>
      </c>
      <c r="O448" s="197">
        <v>8892</v>
      </c>
      <c r="P448" s="231" t="s">
        <v>22</v>
      </c>
    </row>
    <row r="449" spans="1:16">
      <c r="A449" s="340" t="str">
        <f t="shared" si="15"/>
        <v>4385337</v>
      </c>
      <c r="B449" s="351">
        <f t="shared" si="16"/>
        <v>37</v>
      </c>
      <c r="C449" s="435">
        <v>43853</v>
      </c>
      <c r="D449" s="399"/>
      <c r="E449" s="400" t="s">
        <v>1343</v>
      </c>
      <c r="F449" s="340" t="s">
        <v>737</v>
      </c>
      <c r="G449" s="401" t="s">
        <v>1344</v>
      </c>
      <c r="H449" s="401" t="s">
        <v>1345</v>
      </c>
      <c r="I449" s="401" t="s">
        <v>686</v>
      </c>
      <c r="J449" s="194">
        <v>4410</v>
      </c>
      <c r="K449" s="194">
        <v>1550</v>
      </c>
      <c r="L449" s="195">
        <v>2860</v>
      </c>
      <c r="M449" s="196">
        <v>6</v>
      </c>
      <c r="N449" s="197">
        <v>171.6</v>
      </c>
      <c r="O449" s="197">
        <v>2688.4</v>
      </c>
      <c r="P449" s="231" t="s">
        <v>22</v>
      </c>
    </row>
    <row r="450" spans="1:16">
      <c r="A450" s="340" t="str">
        <f t="shared" si="15"/>
        <v>4385338</v>
      </c>
      <c r="B450" s="351">
        <f t="shared" si="16"/>
        <v>38</v>
      </c>
      <c r="C450" s="435">
        <v>43853</v>
      </c>
      <c r="D450" s="399"/>
      <c r="E450" s="400" t="s">
        <v>1346</v>
      </c>
      <c r="F450" s="340" t="s">
        <v>737</v>
      </c>
      <c r="G450" s="401" t="s">
        <v>815</v>
      </c>
      <c r="H450" s="401" t="s">
        <v>1347</v>
      </c>
      <c r="I450" s="401" t="s">
        <v>686</v>
      </c>
      <c r="J450" s="194">
        <v>10850</v>
      </c>
      <c r="K450" s="194">
        <v>4450</v>
      </c>
      <c r="L450" s="195">
        <v>6400</v>
      </c>
      <c r="M450" s="196">
        <v>5</v>
      </c>
      <c r="N450" s="197">
        <v>320</v>
      </c>
      <c r="O450" s="197">
        <v>6080</v>
      </c>
      <c r="P450" s="231" t="s">
        <v>22</v>
      </c>
    </row>
    <row r="451" spans="1:16">
      <c r="A451" s="340" t="str">
        <f t="shared" si="15"/>
        <v>4385339</v>
      </c>
      <c r="B451" s="351">
        <f t="shared" si="16"/>
        <v>39</v>
      </c>
      <c r="C451" s="435">
        <v>43853</v>
      </c>
      <c r="D451" s="399"/>
      <c r="E451" s="400" t="s">
        <v>1348</v>
      </c>
      <c r="F451" s="340" t="s">
        <v>737</v>
      </c>
      <c r="G451" s="401" t="s">
        <v>1159</v>
      </c>
      <c r="H451" s="401" t="s">
        <v>1124</v>
      </c>
      <c r="I451" s="401" t="s">
        <v>686</v>
      </c>
      <c r="J451" s="194">
        <v>12280</v>
      </c>
      <c r="K451" s="194">
        <v>4350</v>
      </c>
      <c r="L451" s="195">
        <v>7930</v>
      </c>
      <c r="M451" s="196">
        <v>5</v>
      </c>
      <c r="N451" s="197">
        <v>396.5</v>
      </c>
      <c r="O451" s="197">
        <v>7533.5</v>
      </c>
      <c r="P451" s="231" t="s">
        <v>22</v>
      </c>
    </row>
    <row r="452" spans="1:16">
      <c r="A452" s="340" t="str">
        <f t="shared" si="15"/>
        <v>4385340</v>
      </c>
      <c r="B452" s="402">
        <f t="shared" si="16"/>
        <v>40</v>
      </c>
      <c r="C452" s="435">
        <v>43853</v>
      </c>
      <c r="D452" s="404" t="s">
        <v>884</v>
      </c>
      <c r="E452" s="405" t="s">
        <v>1349</v>
      </c>
      <c r="F452" s="340" t="s">
        <v>754</v>
      </c>
      <c r="G452" s="406" t="s">
        <v>1129</v>
      </c>
      <c r="H452" s="406" t="s">
        <v>1130</v>
      </c>
      <c r="I452" s="406" t="s">
        <v>751</v>
      </c>
      <c r="J452" s="194">
        <v>8020</v>
      </c>
      <c r="K452" s="194">
        <v>4630</v>
      </c>
      <c r="L452" s="195">
        <v>3390</v>
      </c>
      <c r="M452" s="196">
        <v>5</v>
      </c>
      <c r="N452" s="197">
        <v>169.5</v>
      </c>
      <c r="O452" s="197">
        <v>3220.5</v>
      </c>
      <c r="P452" s="221" t="s">
        <v>24</v>
      </c>
    </row>
    <row r="453" spans="1:16">
      <c r="A453" s="340" t="str">
        <f t="shared" si="15"/>
        <v>438541</v>
      </c>
      <c r="B453" s="351">
        <f t="shared" si="16"/>
        <v>1</v>
      </c>
      <c r="C453" s="435">
        <v>43854</v>
      </c>
      <c r="D453" s="399" t="s">
        <v>1285</v>
      </c>
      <c r="E453" s="400" t="s">
        <v>1350</v>
      </c>
      <c r="F453" s="340" t="s">
        <v>713</v>
      </c>
      <c r="G453" s="401" t="s">
        <v>930</v>
      </c>
      <c r="H453" s="401" t="s">
        <v>931</v>
      </c>
      <c r="I453" s="401" t="s">
        <v>686</v>
      </c>
      <c r="J453" s="194">
        <v>12550</v>
      </c>
      <c r="K453" s="194">
        <v>4070</v>
      </c>
      <c r="L453" s="195">
        <v>8480</v>
      </c>
      <c r="M453" s="196">
        <v>5</v>
      </c>
      <c r="N453" s="197">
        <v>424</v>
      </c>
      <c r="O453" s="197">
        <v>8056</v>
      </c>
      <c r="P453" s="231" t="s">
        <v>21</v>
      </c>
    </row>
    <row r="454" spans="1:16">
      <c r="A454" s="340" t="str">
        <f t="shared" si="15"/>
        <v>438542</v>
      </c>
      <c r="B454" s="351">
        <f t="shared" si="16"/>
        <v>2</v>
      </c>
      <c r="C454" s="435">
        <v>43854</v>
      </c>
      <c r="D454" s="399"/>
      <c r="E454" s="400" t="s">
        <v>1351</v>
      </c>
      <c r="F454" s="340" t="s">
        <v>713</v>
      </c>
      <c r="G454" s="401" t="s">
        <v>826</v>
      </c>
      <c r="H454" s="401" t="s">
        <v>827</v>
      </c>
      <c r="I454" s="401" t="s">
        <v>686</v>
      </c>
      <c r="J454" s="194">
        <v>9180</v>
      </c>
      <c r="K454" s="194">
        <v>5490</v>
      </c>
      <c r="L454" s="195">
        <v>3690</v>
      </c>
      <c r="M454" s="196">
        <v>5</v>
      </c>
      <c r="N454" s="197">
        <v>184.5</v>
      </c>
      <c r="O454" s="197">
        <v>3505.5</v>
      </c>
      <c r="P454" s="231" t="s">
        <v>21</v>
      </c>
    </row>
    <row r="455" spans="1:16">
      <c r="A455" s="340" t="str">
        <f t="shared" si="15"/>
        <v>438543</v>
      </c>
      <c r="B455" s="351">
        <f t="shared" si="16"/>
        <v>3</v>
      </c>
      <c r="C455" s="435">
        <v>43854</v>
      </c>
      <c r="D455" s="399"/>
      <c r="E455" s="400" t="s">
        <v>1352</v>
      </c>
      <c r="F455" s="340" t="s">
        <v>713</v>
      </c>
      <c r="G455" s="401" t="s">
        <v>99</v>
      </c>
      <c r="H455" s="401" t="s">
        <v>813</v>
      </c>
      <c r="I455" s="401" t="s">
        <v>686</v>
      </c>
      <c r="J455" s="194">
        <v>12680</v>
      </c>
      <c r="K455" s="194">
        <v>3410</v>
      </c>
      <c r="L455" s="195">
        <v>9270</v>
      </c>
      <c r="M455" s="196">
        <v>5</v>
      </c>
      <c r="N455" s="197">
        <v>463.5</v>
      </c>
      <c r="O455" s="197">
        <v>8806.5</v>
      </c>
      <c r="P455" s="231" t="s">
        <v>21</v>
      </c>
    </row>
    <row r="456" spans="1:16">
      <c r="A456" s="340" t="str">
        <f t="shared" si="15"/>
        <v>438544</v>
      </c>
      <c r="B456" s="351">
        <f t="shared" si="16"/>
        <v>4</v>
      </c>
      <c r="C456" s="435">
        <v>43854</v>
      </c>
      <c r="D456" s="399" t="s">
        <v>1113</v>
      </c>
      <c r="E456" s="400" t="s">
        <v>1353</v>
      </c>
      <c r="F456" s="340" t="s">
        <v>722</v>
      </c>
      <c r="G456" s="401" t="s">
        <v>861</v>
      </c>
      <c r="H456" s="401" t="s">
        <v>862</v>
      </c>
      <c r="I456" s="401" t="s">
        <v>823</v>
      </c>
      <c r="J456" s="194">
        <v>4260</v>
      </c>
      <c r="K456" s="194">
        <v>1530</v>
      </c>
      <c r="L456" s="195">
        <v>2730</v>
      </c>
      <c r="M456" s="196">
        <v>5</v>
      </c>
      <c r="N456" s="197">
        <v>136.5</v>
      </c>
      <c r="O456" s="197">
        <v>2593.5</v>
      </c>
      <c r="P456" s="231" t="s">
        <v>21</v>
      </c>
    </row>
    <row r="457" spans="1:16">
      <c r="A457" s="340" t="str">
        <f t="shared" si="15"/>
        <v>438545</v>
      </c>
      <c r="B457" s="351">
        <f t="shared" si="16"/>
        <v>5</v>
      </c>
      <c r="C457" s="435">
        <v>43854</v>
      </c>
      <c r="D457" s="399" t="s">
        <v>1354</v>
      </c>
      <c r="E457" s="400" t="s">
        <v>1355</v>
      </c>
      <c r="F457" s="340" t="s">
        <v>737</v>
      </c>
      <c r="G457" s="401" t="s">
        <v>1356</v>
      </c>
      <c r="H457" s="401" t="s">
        <v>1357</v>
      </c>
      <c r="I457" s="401" t="s">
        <v>686</v>
      </c>
      <c r="J457" s="194">
        <v>4510</v>
      </c>
      <c r="K457" s="194">
        <v>1570</v>
      </c>
      <c r="L457" s="195">
        <v>2940</v>
      </c>
      <c r="M457" s="196">
        <v>5</v>
      </c>
      <c r="N457" s="197">
        <v>147</v>
      </c>
      <c r="O457" s="197">
        <v>2793</v>
      </c>
      <c r="P457" s="231" t="s">
        <v>22</v>
      </c>
    </row>
    <row r="458" spans="1:16">
      <c r="A458" s="340" t="str">
        <f t="shared" si="15"/>
        <v>438546</v>
      </c>
      <c r="B458" s="351">
        <f t="shared" si="16"/>
        <v>6</v>
      </c>
      <c r="C458" s="435">
        <v>43854</v>
      </c>
      <c r="D458" s="399"/>
      <c r="E458" s="400" t="s">
        <v>1358</v>
      </c>
      <c r="F458" s="340" t="s">
        <v>737</v>
      </c>
      <c r="G458" s="401" t="s">
        <v>118</v>
      </c>
      <c r="H458" s="401" t="s">
        <v>1163</v>
      </c>
      <c r="I458" s="401" t="s">
        <v>686</v>
      </c>
      <c r="J458" s="194">
        <v>9400</v>
      </c>
      <c r="K458" s="194">
        <v>7270</v>
      </c>
      <c r="L458" s="195">
        <v>2130</v>
      </c>
      <c r="M458" s="196">
        <v>5</v>
      </c>
      <c r="N458" s="197">
        <v>106.5</v>
      </c>
      <c r="O458" s="197">
        <v>2023.5</v>
      </c>
      <c r="P458" s="231" t="s">
        <v>22</v>
      </c>
    </row>
    <row r="459" spans="1:16">
      <c r="A459" s="340" t="str">
        <f t="shared" si="15"/>
        <v>438547</v>
      </c>
      <c r="B459" s="351">
        <f t="shared" si="16"/>
        <v>7</v>
      </c>
      <c r="C459" s="435">
        <v>43854</v>
      </c>
      <c r="D459" s="399"/>
      <c r="E459" s="400" t="s">
        <v>1359</v>
      </c>
      <c r="F459" s="340" t="s">
        <v>737</v>
      </c>
      <c r="G459" s="401" t="s">
        <v>1159</v>
      </c>
      <c r="H459" s="401" t="s">
        <v>1122</v>
      </c>
      <c r="I459" s="401" t="s">
        <v>686</v>
      </c>
      <c r="J459" s="194">
        <v>9660</v>
      </c>
      <c r="K459" s="194">
        <v>4430</v>
      </c>
      <c r="L459" s="195">
        <v>5230</v>
      </c>
      <c r="M459" s="196">
        <v>5</v>
      </c>
      <c r="N459" s="197">
        <v>261.5</v>
      </c>
      <c r="O459" s="197">
        <v>4968.5</v>
      </c>
      <c r="P459" s="231" t="s">
        <v>22</v>
      </c>
    </row>
    <row r="460" spans="1:16">
      <c r="A460" s="340" t="str">
        <f t="shared" si="15"/>
        <v>438548</v>
      </c>
      <c r="B460" s="351">
        <f t="shared" si="16"/>
        <v>8</v>
      </c>
      <c r="C460" s="435">
        <v>43854</v>
      </c>
      <c r="D460" s="399"/>
      <c r="E460" s="400" t="s">
        <v>1360</v>
      </c>
      <c r="F460" s="340" t="s">
        <v>737</v>
      </c>
      <c r="G460" s="401" t="s">
        <v>815</v>
      </c>
      <c r="H460" s="401" t="s">
        <v>1201</v>
      </c>
      <c r="I460" s="401" t="s">
        <v>686</v>
      </c>
      <c r="J460" s="194">
        <v>10680</v>
      </c>
      <c r="K460" s="194">
        <v>4260</v>
      </c>
      <c r="L460" s="195">
        <v>6420</v>
      </c>
      <c r="M460" s="196">
        <v>5</v>
      </c>
      <c r="N460" s="197">
        <v>321</v>
      </c>
      <c r="O460" s="197">
        <v>6099</v>
      </c>
      <c r="P460" s="231" t="s">
        <v>22</v>
      </c>
    </row>
    <row r="461" spans="1:16">
      <c r="A461" s="340" t="str">
        <f t="shared" si="15"/>
        <v>438549</v>
      </c>
      <c r="B461" s="351">
        <f t="shared" si="16"/>
        <v>9</v>
      </c>
      <c r="C461" s="435">
        <v>43854</v>
      </c>
      <c r="D461" s="399" t="s">
        <v>989</v>
      </c>
      <c r="E461" s="400" t="s">
        <v>1361</v>
      </c>
      <c r="F461" s="340" t="s">
        <v>731</v>
      </c>
      <c r="G461" s="401" t="s">
        <v>1159</v>
      </c>
      <c r="H461" s="401" t="s">
        <v>1297</v>
      </c>
      <c r="I461" s="401" t="s">
        <v>688</v>
      </c>
      <c r="J461" s="194">
        <v>13780</v>
      </c>
      <c r="K461" s="194">
        <v>4460</v>
      </c>
      <c r="L461" s="195">
        <v>9320</v>
      </c>
      <c r="M461" s="196">
        <v>5</v>
      </c>
      <c r="N461" s="197">
        <v>466</v>
      </c>
      <c r="O461" s="197">
        <v>8854</v>
      </c>
      <c r="P461" s="231" t="s">
        <v>23</v>
      </c>
    </row>
    <row r="462" spans="1:16">
      <c r="A462" s="340" t="str">
        <f t="shared" si="15"/>
        <v>4385410</v>
      </c>
      <c r="B462" s="351">
        <f t="shared" si="16"/>
        <v>10</v>
      </c>
      <c r="C462" s="435">
        <v>43854</v>
      </c>
      <c r="D462" s="399"/>
      <c r="E462" s="400" t="s">
        <v>1362</v>
      </c>
      <c r="F462" s="340" t="s">
        <v>731</v>
      </c>
      <c r="G462" s="401" t="s">
        <v>1159</v>
      </c>
      <c r="H462" s="401" t="s">
        <v>1363</v>
      </c>
      <c r="I462" s="401" t="s">
        <v>688</v>
      </c>
      <c r="J462" s="194">
        <v>13110</v>
      </c>
      <c r="K462" s="194">
        <v>4470</v>
      </c>
      <c r="L462" s="195">
        <v>8640</v>
      </c>
      <c r="M462" s="196">
        <v>5</v>
      </c>
      <c r="N462" s="197">
        <v>432</v>
      </c>
      <c r="O462" s="197">
        <v>8208</v>
      </c>
      <c r="P462" s="231" t="s">
        <v>23</v>
      </c>
    </row>
    <row r="463" spans="1:16">
      <c r="A463" s="340" t="str">
        <f t="shared" si="15"/>
        <v>4385411</v>
      </c>
      <c r="B463" s="351">
        <f t="shared" si="16"/>
        <v>11</v>
      </c>
      <c r="C463" s="435">
        <v>43854</v>
      </c>
      <c r="D463" s="399" t="s">
        <v>921</v>
      </c>
      <c r="E463" s="400" t="s">
        <v>1364</v>
      </c>
      <c r="F463" s="340" t="s">
        <v>754</v>
      </c>
      <c r="G463" s="401" t="s">
        <v>1129</v>
      </c>
      <c r="H463" s="401" t="s">
        <v>1130</v>
      </c>
      <c r="I463" s="401" t="s">
        <v>751</v>
      </c>
      <c r="J463" s="194">
        <v>9760</v>
      </c>
      <c r="K463" s="194">
        <v>4650</v>
      </c>
      <c r="L463" s="195">
        <v>5110</v>
      </c>
      <c r="M463" s="196">
        <v>5</v>
      </c>
      <c r="N463" s="197">
        <v>255.5</v>
      </c>
      <c r="O463" s="197">
        <v>4854.5</v>
      </c>
      <c r="P463" s="231" t="s">
        <v>24</v>
      </c>
    </row>
    <row r="464" spans="1:16">
      <c r="A464" s="340" t="str">
        <f t="shared" si="15"/>
        <v>4385412</v>
      </c>
      <c r="B464" s="351">
        <f t="shared" si="16"/>
        <v>12</v>
      </c>
      <c r="C464" s="435">
        <v>43854</v>
      </c>
      <c r="D464" s="399"/>
      <c r="E464" s="400" t="s">
        <v>1365</v>
      </c>
      <c r="F464" s="340" t="s">
        <v>775</v>
      </c>
      <c r="G464" s="401" t="s">
        <v>700</v>
      </c>
      <c r="H464" s="401" t="s">
        <v>694</v>
      </c>
      <c r="I464" s="401" t="s">
        <v>686</v>
      </c>
      <c r="J464" s="194">
        <v>8300</v>
      </c>
      <c r="K464" s="194">
        <v>3870</v>
      </c>
      <c r="L464" s="195">
        <v>4430</v>
      </c>
      <c r="M464" s="196">
        <v>6</v>
      </c>
      <c r="N464" s="197">
        <v>265.8</v>
      </c>
      <c r="O464" s="197">
        <v>4164.2</v>
      </c>
      <c r="P464" s="231" t="s">
        <v>69</v>
      </c>
    </row>
    <row r="465" spans="1:16">
      <c r="A465" s="340" t="str">
        <f t="shared" si="15"/>
        <v>4385413</v>
      </c>
      <c r="B465" s="351">
        <f t="shared" si="16"/>
        <v>13</v>
      </c>
      <c r="C465" s="435">
        <v>43854</v>
      </c>
      <c r="D465" s="399"/>
      <c r="E465" s="400" t="s">
        <v>1366</v>
      </c>
      <c r="F465" s="340" t="s">
        <v>916</v>
      </c>
      <c r="G465" s="401" t="s">
        <v>110</v>
      </c>
      <c r="H465" s="401" t="s">
        <v>691</v>
      </c>
      <c r="I465" s="401" t="s">
        <v>688</v>
      </c>
      <c r="J465" s="194">
        <v>8190</v>
      </c>
      <c r="K465" s="194">
        <v>3940</v>
      </c>
      <c r="L465" s="195">
        <v>4250</v>
      </c>
      <c r="M465" s="196">
        <v>6</v>
      </c>
      <c r="N465" s="197">
        <v>255</v>
      </c>
      <c r="O465" s="197">
        <v>3995</v>
      </c>
      <c r="P465" s="231" t="s">
        <v>69</v>
      </c>
    </row>
    <row r="466" spans="1:16">
      <c r="A466" s="340" t="str">
        <f t="shared" si="15"/>
        <v>4385414</v>
      </c>
      <c r="B466" s="351">
        <f t="shared" si="16"/>
        <v>14</v>
      </c>
      <c r="C466" s="435">
        <v>43854</v>
      </c>
      <c r="D466" s="399"/>
      <c r="E466" s="400" t="s">
        <v>1367</v>
      </c>
      <c r="F466" s="340" t="s">
        <v>916</v>
      </c>
      <c r="G466" s="401" t="s">
        <v>110</v>
      </c>
      <c r="H466" s="401" t="s">
        <v>691</v>
      </c>
      <c r="I466" s="401" t="s">
        <v>688</v>
      </c>
      <c r="J466" s="194">
        <v>8400</v>
      </c>
      <c r="K466" s="194">
        <v>3950</v>
      </c>
      <c r="L466" s="195">
        <v>4450</v>
      </c>
      <c r="M466" s="196">
        <v>6</v>
      </c>
      <c r="N466" s="197">
        <v>267</v>
      </c>
      <c r="O466" s="197">
        <v>4183</v>
      </c>
      <c r="P466" s="231" t="s">
        <v>69</v>
      </c>
    </row>
    <row r="467" spans="1:16">
      <c r="A467" s="340" t="str">
        <f t="shared" si="15"/>
        <v>4385415</v>
      </c>
      <c r="B467" s="351">
        <f t="shared" si="16"/>
        <v>15</v>
      </c>
      <c r="C467" s="435">
        <v>43854</v>
      </c>
      <c r="D467" s="399" t="s">
        <v>1113</v>
      </c>
      <c r="E467" s="400" t="s">
        <v>1368</v>
      </c>
      <c r="F467" s="340" t="s">
        <v>832</v>
      </c>
      <c r="G467" s="401" t="s">
        <v>891</v>
      </c>
      <c r="H467" s="401" t="s">
        <v>697</v>
      </c>
      <c r="I467" s="401" t="s">
        <v>830</v>
      </c>
      <c r="J467" s="194">
        <v>8800</v>
      </c>
      <c r="K467" s="194">
        <v>3990</v>
      </c>
      <c r="L467" s="195">
        <v>4810</v>
      </c>
      <c r="M467" s="196">
        <v>6</v>
      </c>
      <c r="N467" s="197">
        <v>288.59999999999997</v>
      </c>
      <c r="O467" s="197">
        <v>4521.3999999999996</v>
      </c>
      <c r="P467" s="231" t="s">
        <v>69</v>
      </c>
    </row>
    <row r="468" spans="1:16">
      <c r="A468" s="340" t="str">
        <f t="shared" si="15"/>
        <v>4385416</v>
      </c>
      <c r="B468" s="351">
        <f t="shared" si="16"/>
        <v>16</v>
      </c>
      <c r="C468" s="435">
        <v>43854</v>
      </c>
      <c r="D468" s="399"/>
      <c r="E468" s="400" t="s">
        <v>1369</v>
      </c>
      <c r="F468" s="340" t="s">
        <v>832</v>
      </c>
      <c r="G468" s="401" t="s">
        <v>95</v>
      </c>
      <c r="H468" s="401" t="s">
        <v>735</v>
      </c>
      <c r="I468" s="401" t="s">
        <v>830</v>
      </c>
      <c r="J468" s="194">
        <v>9030</v>
      </c>
      <c r="K468" s="194">
        <v>3900</v>
      </c>
      <c r="L468" s="195">
        <v>5130</v>
      </c>
      <c r="M468" s="196">
        <v>6</v>
      </c>
      <c r="N468" s="197">
        <v>307.8</v>
      </c>
      <c r="O468" s="197">
        <v>4822.2</v>
      </c>
      <c r="P468" s="231" t="s">
        <v>69</v>
      </c>
    </row>
    <row r="469" spans="1:16">
      <c r="A469" s="340" t="str">
        <f t="shared" si="15"/>
        <v>4385417</v>
      </c>
      <c r="B469" s="351">
        <f t="shared" si="16"/>
        <v>17</v>
      </c>
      <c r="C469" s="435">
        <v>43854</v>
      </c>
      <c r="D469" s="399"/>
      <c r="E469" s="400" t="s">
        <v>1370</v>
      </c>
      <c r="F469" s="340" t="s">
        <v>832</v>
      </c>
      <c r="G469" s="401" t="s">
        <v>689</v>
      </c>
      <c r="H469" s="401" t="s">
        <v>695</v>
      </c>
      <c r="I469" s="401" t="s">
        <v>830</v>
      </c>
      <c r="J469" s="194">
        <v>8660</v>
      </c>
      <c r="K469" s="194">
        <v>3780</v>
      </c>
      <c r="L469" s="195">
        <v>4880</v>
      </c>
      <c r="M469" s="196">
        <v>6</v>
      </c>
      <c r="N469" s="197">
        <v>292.8</v>
      </c>
      <c r="O469" s="197">
        <v>4587.2</v>
      </c>
      <c r="P469" s="231" t="s">
        <v>69</v>
      </c>
    </row>
    <row r="470" spans="1:16">
      <c r="A470" s="340" t="str">
        <f t="shared" si="15"/>
        <v>4385418</v>
      </c>
      <c r="B470" s="351">
        <f t="shared" si="16"/>
        <v>18</v>
      </c>
      <c r="C470" s="435">
        <v>43854</v>
      </c>
      <c r="D470" s="399" t="s">
        <v>1160</v>
      </c>
      <c r="E470" s="400" t="s">
        <v>1371</v>
      </c>
      <c r="F470" s="340" t="s">
        <v>938</v>
      </c>
      <c r="G470" s="401" t="s">
        <v>110</v>
      </c>
      <c r="H470" s="401" t="s">
        <v>691</v>
      </c>
      <c r="I470" s="401" t="s">
        <v>692</v>
      </c>
      <c r="J470" s="194">
        <v>8510</v>
      </c>
      <c r="K470" s="194">
        <v>3950</v>
      </c>
      <c r="L470" s="195">
        <v>4560</v>
      </c>
      <c r="M470" s="196">
        <v>6</v>
      </c>
      <c r="N470" s="197">
        <v>273.59999999999997</v>
      </c>
      <c r="O470" s="197">
        <v>4286.3999999999996</v>
      </c>
      <c r="P470" s="231" t="s">
        <v>69</v>
      </c>
    </row>
    <row r="471" spans="1:16">
      <c r="A471" s="340" t="str">
        <f t="shared" si="15"/>
        <v>4385419</v>
      </c>
      <c r="B471" s="351">
        <f t="shared" si="16"/>
        <v>19</v>
      </c>
      <c r="C471" s="435">
        <v>43854</v>
      </c>
      <c r="D471" s="399"/>
      <c r="E471" s="400" t="s">
        <v>1372</v>
      </c>
      <c r="F471" s="340" t="s">
        <v>938</v>
      </c>
      <c r="G471" s="401" t="s">
        <v>886</v>
      </c>
      <c r="H471" s="401" t="s">
        <v>696</v>
      </c>
      <c r="I471" s="401" t="s">
        <v>692</v>
      </c>
      <c r="J471" s="194">
        <v>8380</v>
      </c>
      <c r="K471" s="194">
        <v>3810</v>
      </c>
      <c r="L471" s="195">
        <v>4570</v>
      </c>
      <c r="M471" s="196">
        <v>6</v>
      </c>
      <c r="N471" s="197">
        <v>274.2</v>
      </c>
      <c r="O471" s="197">
        <v>4295.8</v>
      </c>
      <c r="P471" s="231" t="s">
        <v>69</v>
      </c>
    </row>
    <row r="472" spans="1:16">
      <c r="A472" s="340" t="str">
        <f t="shared" si="15"/>
        <v>4385420</v>
      </c>
      <c r="B472" s="351">
        <f t="shared" si="16"/>
        <v>20</v>
      </c>
      <c r="C472" s="435">
        <v>43854</v>
      </c>
      <c r="D472" s="399"/>
      <c r="E472" s="400" t="s">
        <v>1373</v>
      </c>
      <c r="F472" s="340" t="s">
        <v>938</v>
      </c>
      <c r="G472" s="401" t="s">
        <v>1140</v>
      </c>
      <c r="H472" s="401" t="s">
        <v>693</v>
      </c>
      <c r="I472" s="401" t="s">
        <v>692</v>
      </c>
      <c r="J472" s="194">
        <v>8640</v>
      </c>
      <c r="K472" s="194">
        <v>4020</v>
      </c>
      <c r="L472" s="195">
        <v>4620</v>
      </c>
      <c r="M472" s="196">
        <v>6</v>
      </c>
      <c r="N472" s="197">
        <v>277.2</v>
      </c>
      <c r="O472" s="197">
        <v>4342.8</v>
      </c>
      <c r="P472" s="231" t="s">
        <v>69</v>
      </c>
    </row>
    <row r="473" spans="1:16">
      <c r="A473" s="340" t="str">
        <f t="shared" si="15"/>
        <v>4385421</v>
      </c>
      <c r="B473" s="351">
        <f t="shared" si="16"/>
        <v>21</v>
      </c>
      <c r="C473" s="435">
        <v>43854</v>
      </c>
      <c r="D473" s="399"/>
      <c r="E473" s="400" t="s">
        <v>1374</v>
      </c>
      <c r="F473" s="340" t="s">
        <v>938</v>
      </c>
      <c r="G473" s="401" t="s">
        <v>110</v>
      </c>
      <c r="H473" s="401" t="s">
        <v>691</v>
      </c>
      <c r="I473" s="401" t="s">
        <v>692</v>
      </c>
      <c r="J473" s="194">
        <v>8060</v>
      </c>
      <c r="K473" s="194">
        <v>3950</v>
      </c>
      <c r="L473" s="195">
        <v>4110</v>
      </c>
      <c r="M473" s="196">
        <v>6</v>
      </c>
      <c r="N473" s="197">
        <v>246.6</v>
      </c>
      <c r="O473" s="197">
        <v>3863.4</v>
      </c>
      <c r="P473" s="231" t="s">
        <v>69</v>
      </c>
    </row>
    <row r="474" spans="1:16">
      <c r="A474" s="340" t="str">
        <f t="shared" si="15"/>
        <v>4385422</v>
      </c>
      <c r="B474" s="351">
        <f t="shared" si="16"/>
        <v>22</v>
      </c>
      <c r="C474" s="435">
        <v>43854</v>
      </c>
      <c r="D474" s="399"/>
      <c r="E474" s="400" t="s">
        <v>1375</v>
      </c>
      <c r="F474" s="340" t="s">
        <v>1376</v>
      </c>
      <c r="G474" s="401" t="s">
        <v>110</v>
      </c>
      <c r="H474" s="401" t="s">
        <v>691</v>
      </c>
      <c r="I474" s="401" t="s">
        <v>692</v>
      </c>
      <c r="J474" s="194">
        <v>6140</v>
      </c>
      <c r="K474" s="194">
        <v>3950</v>
      </c>
      <c r="L474" s="195">
        <v>2190</v>
      </c>
      <c r="M474" s="196">
        <v>6</v>
      </c>
      <c r="N474" s="197">
        <v>131.4</v>
      </c>
      <c r="O474" s="197">
        <v>2058.6</v>
      </c>
      <c r="P474" s="231" t="s">
        <v>69</v>
      </c>
    </row>
    <row r="475" spans="1:16">
      <c r="A475" s="340" t="str">
        <f t="shared" si="15"/>
        <v>4385423</v>
      </c>
      <c r="B475" s="351">
        <f t="shared" si="16"/>
        <v>23</v>
      </c>
      <c r="C475" s="435">
        <v>43854</v>
      </c>
      <c r="D475" s="399"/>
      <c r="E475" s="400" t="s">
        <v>1377</v>
      </c>
      <c r="F475" s="340" t="s">
        <v>1378</v>
      </c>
      <c r="G475" s="401" t="s">
        <v>891</v>
      </c>
      <c r="H475" s="401" t="s">
        <v>697</v>
      </c>
      <c r="I475" s="401" t="s">
        <v>692</v>
      </c>
      <c r="J475" s="194">
        <v>8540</v>
      </c>
      <c r="K475" s="194">
        <v>3990</v>
      </c>
      <c r="L475" s="195">
        <v>4550</v>
      </c>
      <c r="M475" s="196">
        <v>6</v>
      </c>
      <c r="N475" s="197">
        <v>273</v>
      </c>
      <c r="O475" s="197">
        <v>4277</v>
      </c>
      <c r="P475" s="231" t="s">
        <v>69</v>
      </c>
    </row>
    <row r="476" spans="1:16">
      <c r="A476" s="340" t="str">
        <f t="shared" si="15"/>
        <v>4385424</v>
      </c>
      <c r="B476" s="351">
        <f t="shared" si="16"/>
        <v>24</v>
      </c>
      <c r="C476" s="435">
        <v>43854</v>
      </c>
      <c r="D476" s="399"/>
      <c r="E476" s="400" t="s">
        <v>1379</v>
      </c>
      <c r="F476" s="340" t="s">
        <v>1378</v>
      </c>
      <c r="G476" s="401" t="s">
        <v>281</v>
      </c>
      <c r="H476" s="401" t="s">
        <v>833</v>
      </c>
      <c r="I476" s="401" t="s">
        <v>692</v>
      </c>
      <c r="J476" s="194">
        <v>8370</v>
      </c>
      <c r="K476" s="194">
        <v>3840</v>
      </c>
      <c r="L476" s="195">
        <v>4530</v>
      </c>
      <c r="M476" s="196">
        <v>6</v>
      </c>
      <c r="N476" s="197">
        <v>271.8</v>
      </c>
      <c r="O476" s="197">
        <v>4258.2</v>
      </c>
      <c r="P476" s="231" t="s">
        <v>69</v>
      </c>
    </row>
    <row r="477" spans="1:16">
      <c r="A477" s="340" t="str">
        <f t="shared" si="15"/>
        <v>4385425</v>
      </c>
      <c r="B477" s="351">
        <f t="shared" si="16"/>
        <v>25</v>
      </c>
      <c r="C477" s="435">
        <v>43854</v>
      </c>
      <c r="D477" s="399"/>
      <c r="E477" s="400" t="s">
        <v>1380</v>
      </c>
      <c r="F477" s="340" t="s">
        <v>1378</v>
      </c>
      <c r="G477" s="401" t="s">
        <v>95</v>
      </c>
      <c r="H477" s="401" t="s">
        <v>735</v>
      </c>
      <c r="I477" s="401" t="s">
        <v>692</v>
      </c>
      <c r="J477" s="194">
        <v>8490</v>
      </c>
      <c r="K477" s="194">
        <v>3900</v>
      </c>
      <c r="L477" s="195">
        <v>4590</v>
      </c>
      <c r="M477" s="196">
        <v>6</v>
      </c>
      <c r="N477" s="197">
        <v>275.39999999999998</v>
      </c>
      <c r="O477" s="197">
        <v>4314.6000000000004</v>
      </c>
      <c r="P477" s="231" t="s">
        <v>69</v>
      </c>
    </row>
    <row r="478" spans="1:16">
      <c r="A478" s="340" t="str">
        <f t="shared" si="15"/>
        <v>4385426</v>
      </c>
      <c r="B478" s="351">
        <f t="shared" si="16"/>
        <v>26</v>
      </c>
      <c r="C478" s="435">
        <v>43854</v>
      </c>
      <c r="D478" s="399"/>
      <c r="E478" s="400" t="s">
        <v>1381</v>
      </c>
      <c r="F478" s="340" t="s">
        <v>1378</v>
      </c>
      <c r="G478" s="401" t="s">
        <v>689</v>
      </c>
      <c r="H478" s="401" t="s">
        <v>695</v>
      </c>
      <c r="I478" s="401" t="s">
        <v>692</v>
      </c>
      <c r="J478" s="194">
        <v>8060</v>
      </c>
      <c r="K478" s="194">
        <v>3780</v>
      </c>
      <c r="L478" s="195">
        <v>4280</v>
      </c>
      <c r="M478" s="196">
        <v>6</v>
      </c>
      <c r="N478" s="197">
        <v>256.8</v>
      </c>
      <c r="O478" s="197">
        <v>4023.2</v>
      </c>
      <c r="P478" s="231" t="s">
        <v>69</v>
      </c>
    </row>
    <row r="479" spans="1:16">
      <c r="A479" s="340" t="str">
        <f t="shared" si="15"/>
        <v>4385427</v>
      </c>
      <c r="B479" s="351">
        <f t="shared" si="16"/>
        <v>27</v>
      </c>
      <c r="C479" s="435">
        <v>43854</v>
      </c>
      <c r="D479" s="399"/>
      <c r="E479" s="400" t="s">
        <v>1382</v>
      </c>
      <c r="F479" s="340" t="s">
        <v>1378</v>
      </c>
      <c r="G479" s="401" t="s">
        <v>281</v>
      </c>
      <c r="H479" s="401" t="s">
        <v>833</v>
      </c>
      <c r="I479" s="401" t="s">
        <v>692</v>
      </c>
      <c r="J479" s="194">
        <v>5420</v>
      </c>
      <c r="K479" s="194">
        <v>3840</v>
      </c>
      <c r="L479" s="195">
        <v>1580</v>
      </c>
      <c r="M479" s="196">
        <v>6</v>
      </c>
      <c r="N479" s="197">
        <v>94.8</v>
      </c>
      <c r="O479" s="197">
        <v>1485.2</v>
      </c>
      <c r="P479" s="231" t="s">
        <v>69</v>
      </c>
    </row>
    <row r="480" spans="1:16">
      <c r="A480" s="340" t="str">
        <f t="shared" si="15"/>
        <v>4385428</v>
      </c>
      <c r="B480" s="351">
        <f t="shared" si="16"/>
        <v>28</v>
      </c>
      <c r="C480" s="435">
        <v>43854</v>
      </c>
      <c r="D480" s="399" t="s">
        <v>824</v>
      </c>
      <c r="E480" s="400" t="s">
        <v>1383</v>
      </c>
      <c r="F480" s="340" t="s">
        <v>1384</v>
      </c>
      <c r="G480" s="401" t="s">
        <v>103</v>
      </c>
      <c r="H480" s="401" t="s">
        <v>836</v>
      </c>
      <c r="I480" s="401" t="s">
        <v>723</v>
      </c>
      <c r="J480" s="194">
        <v>8830</v>
      </c>
      <c r="K480" s="194">
        <v>3880</v>
      </c>
      <c r="L480" s="195">
        <v>4950</v>
      </c>
      <c r="M480" s="196">
        <v>6</v>
      </c>
      <c r="N480" s="197">
        <v>297</v>
      </c>
      <c r="O480" s="197">
        <v>4653</v>
      </c>
      <c r="P480" s="231" t="s">
        <v>69</v>
      </c>
    </row>
    <row r="481" spans="1:16">
      <c r="A481" s="340" t="str">
        <f t="shared" si="15"/>
        <v>4385429</v>
      </c>
      <c r="B481" s="351">
        <f t="shared" si="16"/>
        <v>29</v>
      </c>
      <c r="C481" s="435">
        <v>43854</v>
      </c>
      <c r="D481" s="399"/>
      <c r="E481" s="400" t="s">
        <v>1385</v>
      </c>
      <c r="F481" s="340" t="s">
        <v>1384</v>
      </c>
      <c r="G481" s="401" t="s">
        <v>281</v>
      </c>
      <c r="H481" s="401" t="s">
        <v>833</v>
      </c>
      <c r="I481" s="401" t="s">
        <v>723</v>
      </c>
      <c r="J481" s="194">
        <v>8510</v>
      </c>
      <c r="K481" s="194">
        <v>3840</v>
      </c>
      <c r="L481" s="195">
        <v>4670</v>
      </c>
      <c r="M481" s="196">
        <v>6</v>
      </c>
      <c r="N481" s="197">
        <v>280.2</v>
      </c>
      <c r="O481" s="197">
        <v>4389.8</v>
      </c>
      <c r="P481" s="231" t="s">
        <v>69</v>
      </c>
    </row>
    <row r="482" spans="1:16">
      <c r="A482" s="340" t="str">
        <f t="shared" si="15"/>
        <v>4385430</v>
      </c>
      <c r="B482" s="351">
        <f t="shared" si="16"/>
        <v>30</v>
      </c>
      <c r="C482" s="435">
        <v>43854</v>
      </c>
      <c r="D482" s="399"/>
      <c r="E482" s="400" t="s">
        <v>1386</v>
      </c>
      <c r="F482" s="340" t="s">
        <v>1384</v>
      </c>
      <c r="G482" s="401" t="s">
        <v>111</v>
      </c>
      <c r="H482" s="401" t="s">
        <v>732</v>
      </c>
      <c r="I482" s="401" t="s">
        <v>723</v>
      </c>
      <c r="J482" s="194">
        <v>8980</v>
      </c>
      <c r="K482" s="194">
        <v>3880</v>
      </c>
      <c r="L482" s="195">
        <v>5100</v>
      </c>
      <c r="M482" s="196">
        <v>6</v>
      </c>
      <c r="N482" s="197">
        <v>306</v>
      </c>
      <c r="O482" s="197">
        <v>4794</v>
      </c>
      <c r="P482" s="231" t="s">
        <v>69</v>
      </c>
    </row>
    <row r="483" spans="1:16">
      <c r="A483" s="340" t="str">
        <f t="shared" ref="A483:A546" si="17">C483&amp;B483</f>
        <v>4385431</v>
      </c>
      <c r="B483" s="351">
        <f t="shared" ref="B483:B546" si="18">IF(C483=C482,B482+1,1)</f>
        <v>31</v>
      </c>
      <c r="C483" s="435">
        <v>43854</v>
      </c>
      <c r="D483" s="399"/>
      <c r="E483" s="400" t="s">
        <v>1387</v>
      </c>
      <c r="F483" s="340" t="s">
        <v>1384</v>
      </c>
      <c r="G483" s="401" t="s">
        <v>891</v>
      </c>
      <c r="H483" s="401" t="s">
        <v>697</v>
      </c>
      <c r="I483" s="401" t="s">
        <v>723</v>
      </c>
      <c r="J483" s="194">
        <v>8900</v>
      </c>
      <c r="K483" s="194">
        <v>3990</v>
      </c>
      <c r="L483" s="195">
        <v>4910</v>
      </c>
      <c r="M483" s="196">
        <v>6</v>
      </c>
      <c r="N483" s="197">
        <v>294.59999999999997</v>
      </c>
      <c r="O483" s="197">
        <v>4615.3999999999996</v>
      </c>
      <c r="P483" s="231" t="s">
        <v>69</v>
      </c>
    </row>
    <row r="484" spans="1:16">
      <c r="A484" s="340" t="str">
        <f t="shared" si="17"/>
        <v>4385432</v>
      </c>
      <c r="B484" s="351">
        <f t="shared" si="18"/>
        <v>32</v>
      </c>
      <c r="C484" s="435">
        <v>43854</v>
      </c>
      <c r="D484" s="399"/>
      <c r="E484" s="400" t="s">
        <v>1388</v>
      </c>
      <c r="F484" s="340" t="s">
        <v>1384</v>
      </c>
      <c r="G484" s="401" t="s">
        <v>689</v>
      </c>
      <c r="H484" s="401" t="s">
        <v>695</v>
      </c>
      <c r="I484" s="401" t="s">
        <v>723</v>
      </c>
      <c r="J484" s="194">
        <v>8250</v>
      </c>
      <c r="K484" s="194">
        <v>3780</v>
      </c>
      <c r="L484" s="195">
        <v>4470</v>
      </c>
      <c r="M484" s="196">
        <v>6</v>
      </c>
      <c r="N484" s="197">
        <v>268.2</v>
      </c>
      <c r="O484" s="197">
        <v>4201.8</v>
      </c>
      <c r="P484" s="231" t="s">
        <v>69</v>
      </c>
    </row>
    <row r="485" spans="1:16">
      <c r="A485" s="340" t="str">
        <f t="shared" si="17"/>
        <v>4385433</v>
      </c>
      <c r="B485" s="351">
        <f t="shared" si="18"/>
        <v>33</v>
      </c>
      <c r="C485" s="435">
        <v>43854</v>
      </c>
      <c r="D485" s="399"/>
      <c r="E485" s="400" t="s">
        <v>1389</v>
      </c>
      <c r="F485" s="340" t="s">
        <v>1384</v>
      </c>
      <c r="G485" s="401" t="s">
        <v>95</v>
      </c>
      <c r="H485" s="401" t="s">
        <v>735</v>
      </c>
      <c r="I485" s="401" t="s">
        <v>723</v>
      </c>
      <c r="J485" s="194">
        <v>6210</v>
      </c>
      <c r="K485" s="194">
        <v>3890</v>
      </c>
      <c r="L485" s="195">
        <v>2320</v>
      </c>
      <c r="M485" s="196">
        <v>6</v>
      </c>
      <c r="N485" s="197">
        <v>139.19999999999999</v>
      </c>
      <c r="O485" s="197">
        <v>2180.8000000000002</v>
      </c>
      <c r="P485" s="231" t="s">
        <v>69</v>
      </c>
    </row>
    <row r="486" spans="1:16">
      <c r="A486" s="340" t="str">
        <f t="shared" si="17"/>
        <v>4385434</v>
      </c>
      <c r="B486" s="351">
        <f t="shared" si="18"/>
        <v>34</v>
      </c>
      <c r="C486" s="435">
        <v>43854</v>
      </c>
      <c r="D486" s="399"/>
      <c r="E486" s="400" t="s">
        <v>1390</v>
      </c>
      <c r="F486" s="340" t="s">
        <v>1391</v>
      </c>
      <c r="G486" s="401" t="s">
        <v>886</v>
      </c>
      <c r="H486" s="401" t="s">
        <v>696</v>
      </c>
      <c r="I486" s="401" t="s">
        <v>723</v>
      </c>
      <c r="J486" s="194">
        <v>8230</v>
      </c>
      <c r="K486" s="194">
        <v>3800</v>
      </c>
      <c r="L486" s="195">
        <v>4430</v>
      </c>
      <c r="M486" s="196">
        <v>6</v>
      </c>
      <c r="N486" s="197">
        <v>265.8</v>
      </c>
      <c r="O486" s="197">
        <v>4164.2</v>
      </c>
      <c r="P486" s="231" t="s">
        <v>69</v>
      </c>
    </row>
    <row r="487" spans="1:16">
      <c r="A487" s="340" t="str">
        <f t="shared" si="17"/>
        <v>4385435</v>
      </c>
      <c r="B487" s="351">
        <f t="shared" si="18"/>
        <v>35</v>
      </c>
      <c r="C487" s="435">
        <v>43854</v>
      </c>
      <c r="D487" s="399"/>
      <c r="E487" s="400" t="s">
        <v>1392</v>
      </c>
      <c r="F487" s="340" t="s">
        <v>1391</v>
      </c>
      <c r="G487" s="401" t="s">
        <v>105</v>
      </c>
      <c r="H487" s="401" t="s">
        <v>734</v>
      </c>
      <c r="I487" s="401" t="s">
        <v>723</v>
      </c>
      <c r="J487" s="194">
        <v>5840</v>
      </c>
      <c r="K487" s="194">
        <v>3920</v>
      </c>
      <c r="L487" s="195">
        <v>1920</v>
      </c>
      <c r="M487" s="196">
        <v>6</v>
      </c>
      <c r="N487" s="197">
        <v>115.19999999999999</v>
      </c>
      <c r="O487" s="197">
        <v>1804.8</v>
      </c>
      <c r="P487" s="231" t="s">
        <v>69</v>
      </c>
    </row>
    <row r="488" spans="1:16">
      <c r="A488" s="340" t="str">
        <f t="shared" si="17"/>
        <v>4385436</v>
      </c>
      <c r="B488" s="351">
        <f t="shared" si="18"/>
        <v>36</v>
      </c>
      <c r="C488" s="435">
        <v>43854</v>
      </c>
      <c r="D488" s="399"/>
      <c r="E488" s="400" t="s">
        <v>1393</v>
      </c>
      <c r="F488" s="340" t="s">
        <v>730</v>
      </c>
      <c r="G488" s="401" t="s">
        <v>281</v>
      </c>
      <c r="H488" s="401" t="s">
        <v>833</v>
      </c>
      <c r="I488" s="401" t="s">
        <v>723</v>
      </c>
      <c r="J488" s="194">
        <v>8200</v>
      </c>
      <c r="K488" s="194">
        <v>3840</v>
      </c>
      <c r="L488" s="195">
        <v>4360</v>
      </c>
      <c r="M488" s="196">
        <v>6</v>
      </c>
      <c r="N488" s="197">
        <v>261.59999999999997</v>
      </c>
      <c r="O488" s="197">
        <v>4098.3999999999996</v>
      </c>
      <c r="P488" s="231" t="s">
        <v>69</v>
      </c>
    </row>
    <row r="489" spans="1:16">
      <c r="A489" s="340" t="str">
        <f t="shared" si="17"/>
        <v>4385437</v>
      </c>
      <c r="B489" s="351">
        <f t="shared" si="18"/>
        <v>37</v>
      </c>
      <c r="C489" s="435">
        <v>43854</v>
      </c>
      <c r="D489" s="399"/>
      <c r="E489" s="400" t="s">
        <v>1394</v>
      </c>
      <c r="F489" s="340" t="s">
        <v>730</v>
      </c>
      <c r="G489" s="401" t="s">
        <v>891</v>
      </c>
      <c r="H489" s="401" t="s">
        <v>697</v>
      </c>
      <c r="I489" s="401" t="s">
        <v>723</v>
      </c>
      <c r="J489" s="194">
        <v>8750</v>
      </c>
      <c r="K489" s="194">
        <v>3980</v>
      </c>
      <c r="L489" s="195">
        <v>4770</v>
      </c>
      <c r="M489" s="196">
        <v>6</v>
      </c>
      <c r="N489" s="197">
        <v>286.2</v>
      </c>
      <c r="O489" s="197">
        <v>4483.8</v>
      </c>
      <c r="P489" s="231" t="s">
        <v>69</v>
      </c>
    </row>
    <row r="490" spans="1:16">
      <c r="A490" s="340" t="str">
        <f t="shared" si="17"/>
        <v>4385438</v>
      </c>
      <c r="B490" s="351">
        <f t="shared" si="18"/>
        <v>38</v>
      </c>
      <c r="C490" s="435">
        <v>43854</v>
      </c>
      <c r="D490" s="399"/>
      <c r="E490" s="400" t="s">
        <v>1395</v>
      </c>
      <c r="F490" s="340" t="s">
        <v>730</v>
      </c>
      <c r="G490" s="401" t="s">
        <v>95</v>
      </c>
      <c r="H490" s="401" t="s">
        <v>735</v>
      </c>
      <c r="I490" s="401" t="s">
        <v>723</v>
      </c>
      <c r="J490" s="194">
        <v>8930</v>
      </c>
      <c r="K490" s="194">
        <v>3900</v>
      </c>
      <c r="L490" s="195">
        <v>5030</v>
      </c>
      <c r="M490" s="196">
        <v>6</v>
      </c>
      <c r="N490" s="197">
        <v>301.8</v>
      </c>
      <c r="O490" s="197">
        <v>4728.2</v>
      </c>
      <c r="P490" s="231" t="s">
        <v>69</v>
      </c>
    </row>
    <row r="491" spans="1:16">
      <c r="A491" s="340" t="str">
        <f t="shared" si="17"/>
        <v>4385439</v>
      </c>
      <c r="B491" s="351">
        <f t="shared" si="18"/>
        <v>39</v>
      </c>
      <c r="C491" s="435">
        <v>43854</v>
      </c>
      <c r="D491" s="399"/>
      <c r="E491" s="400" t="s">
        <v>1396</v>
      </c>
      <c r="F491" s="340" t="s">
        <v>730</v>
      </c>
      <c r="G491" s="401" t="s">
        <v>689</v>
      </c>
      <c r="H491" s="401" t="s">
        <v>695</v>
      </c>
      <c r="I491" s="401" t="s">
        <v>723</v>
      </c>
      <c r="J491" s="194">
        <v>8300</v>
      </c>
      <c r="K491" s="194">
        <v>3780</v>
      </c>
      <c r="L491" s="195">
        <v>4520</v>
      </c>
      <c r="M491" s="196">
        <v>6</v>
      </c>
      <c r="N491" s="197">
        <v>271.2</v>
      </c>
      <c r="O491" s="197">
        <v>4248.8</v>
      </c>
      <c r="P491" s="231" t="s">
        <v>69</v>
      </c>
    </row>
    <row r="492" spans="1:16">
      <c r="A492" s="340" t="str">
        <f t="shared" si="17"/>
        <v>4385440</v>
      </c>
      <c r="B492" s="351">
        <f t="shared" si="18"/>
        <v>40</v>
      </c>
      <c r="C492" s="435">
        <v>43854</v>
      </c>
      <c r="D492" s="399"/>
      <c r="E492" s="400" t="s">
        <v>1397</v>
      </c>
      <c r="F492" s="340" t="s">
        <v>832</v>
      </c>
      <c r="G492" s="401" t="s">
        <v>891</v>
      </c>
      <c r="H492" s="401" t="s">
        <v>697</v>
      </c>
      <c r="I492" s="401" t="s">
        <v>830</v>
      </c>
      <c r="J492" s="194">
        <v>8470</v>
      </c>
      <c r="K492" s="194">
        <v>3990</v>
      </c>
      <c r="L492" s="195">
        <v>4480</v>
      </c>
      <c r="M492" s="196">
        <v>6</v>
      </c>
      <c r="N492" s="197">
        <v>268.8</v>
      </c>
      <c r="O492" s="197">
        <v>4211.2</v>
      </c>
      <c r="P492" s="231" t="s">
        <v>30</v>
      </c>
    </row>
    <row r="493" spans="1:16">
      <c r="A493" s="340" t="str">
        <f t="shared" si="17"/>
        <v>4385441</v>
      </c>
      <c r="B493" s="351">
        <f t="shared" si="18"/>
        <v>41</v>
      </c>
      <c r="C493" s="435">
        <v>43854</v>
      </c>
      <c r="D493" s="399"/>
      <c r="E493" s="400" t="s">
        <v>1398</v>
      </c>
      <c r="F493" s="340" t="s">
        <v>832</v>
      </c>
      <c r="G493" s="401" t="s">
        <v>95</v>
      </c>
      <c r="H493" s="401" t="s">
        <v>735</v>
      </c>
      <c r="I493" s="401" t="s">
        <v>830</v>
      </c>
      <c r="J493" s="194">
        <v>6160</v>
      </c>
      <c r="K493" s="194">
        <v>3900</v>
      </c>
      <c r="L493" s="195">
        <v>2260</v>
      </c>
      <c r="M493" s="196">
        <v>6</v>
      </c>
      <c r="N493" s="197">
        <v>135.6</v>
      </c>
      <c r="O493" s="197">
        <v>2124.4</v>
      </c>
      <c r="P493" s="231" t="s">
        <v>30</v>
      </c>
    </row>
    <row r="494" spans="1:16">
      <c r="A494" s="340" t="str">
        <f t="shared" si="17"/>
        <v>4385442</v>
      </c>
      <c r="B494" s="351">
        <f t="shared" si="18"/>
        <v>42</v>
      </c>
      <c r="C494" s="435">
        <v>43854</v>
      </c>
      <c r="D494" s="399"/>
      <c r="E494" s="400" t="s">
        <v>1399</v>
      </c>
      <c r="F494" s="340" t="s">
        <v>1041</v>
      </c>
      <c r="G494" s="401" t="s">
        <v>886</v>
      </c>
      <c r="H494" s="401" t="s">
        <v>696</v>
      </c>
      <c r="I494" s="401" t="s">
        <v>830</v>
      </c>
      <c r="J494" s="194">
        <v>7220</v>
      </c>
      <c r="K494" s="194">
        <v>3800</v>
      </c>
      <c r="L494" s="195">
        <v>3420</v>
      </c>
      <c r="M494" s="196">
        <v>6</v>
      </c>
      <c r="N494" s="197">
        <v>205.2</v>
      </c>
      <c r="O494" s="197">
        <v>3214.8</v>
      </c>
      <c r="P494" s="231" t="s">
        <v>30</v>
      </c>
    </row>
    <row r="495" spans="1:16">
      <c r="A495" s="340" t="str">
        <f t="shared" si="17"/>
        <v>4385443</v>
      </c>
      <c r="B495" s="351">
        <f t="shared" si="18"/>
        <v>43</v>
      </c>
      <c r="C495" s="435">
        <v>43854</v>
      </c>
      <c r="D495" s="399"/>
      <c r="E495" s="400" t="s">
        <v>1400</v>
      </c>
      <c r="F495" s="340" t="s">
        <v>1041</v>
      </c>
      <c r="G495" s="401" t="s">
        <v>105</v>
      </c>
      <c r="H495" s="401" t="s">
        <v>734</v>
      </c>
      <c r="I495" s="401" t="s">
        <v>830</v>
      </c>
      <c r="J495" s="194">
        <v>9310</v>
      </c>
      <c r="K495" s="194">
        <v>3920</v>
      </c>
      <c r="L495" s="195">
        <v>5390</v>
      </c>
      <c r="M495" s="196">
        <v>6</v>
      </c>
      <c r="N495" s="197">
        <v>323.39999999999998</v>
      </c>
      <c r="O495" s="197">
        <v>5066.6000000000004</v>
      </c>
      <c r="P495" s="231" t="s">
        <v>30</v>
      </c>
    </row>
    <row r="496" spans="1:16">
      <c r="A496" s="340" t="str">
        <f t="shared" si="17"/>
        <v>4385444</v>
      </c>
      <c r="B496" s="351">
        <f t="shared" si="18"/>
        <v>44</v>
      </c>
      <c r="C496" s="435">
        <v>43854</v>
      </c>
      <c r="D496" s="399"/>
      <c r="E496" s="400" t="s">
        <v>1401</v>
      </c>
      <c r="F496" s="340" t="s">
        <v>1230</v>
      </c>
      <c r="G496" s="401" t="s">
        <v>700</v>
      </c>
      <c r="H496" s="401" t="s">
        <v>694</v>
      </c>
      <c r="I496" s="401" t="s">
        <v>692</v>
      </c>
      <c r="J496" s="194">
        <v>8600</v>
      </c>
      <c r="K496" s="194">
        <v>3870</v>
      </c>
      <c r="L496" s="195">
        <v>4730</v>
      </c>
      <c r="M496" s="196">
        <v>6</v>
      </c>
      <c r="N496" s="197">
        <v>283.8</v>
      </c>
      <c r="O496" s="197">
        <v>4446.2</v>
      </c>
      <c r="P496" s="231" t="s">
        <v>30</v>
      </c>
    </row>
    <row r="497" spans="1:16">
      <c r="A497" s="340" t="str">
        <f t="shared" si="17"/>
        <v>4385445</v>
      </c>
      <c r="B497" s="351">
        <f t="shared" si="18"/>
        <v>45</v>
      </c>
      <c r="C497" s="435">
        <v>43854</v>
      </c>
      <c r="D497" s="399"/>
      <c r="E497" s="400" t="s">
        <v>1402</v>
      </c>
      <c r="F497" s="340" t="s">
        <v>1230</v>
      </c>
      <c r="G497" s="401" t="s">
        <v>105</v>
      </c>
      <c r="H497" s="401" t="s">
        <v>734</v>
      </c>
      <c r="I497" s="401" t="s">
        <v>692</v>
      </c>
      <c r="J497" s="194">
        <v>8930</v>
      </c>
      <c r="K497" s="194">
        <v>3920</v>
      </c>
      <c r="L497" s="195">
        <v>5010</v>
      </c>
      <c r="M497" s="196">
        <v>6</v>
      </c>
      <c r="N497" s="197">
        <v>300.59999999999997</v>
      </c>
      <c r="O497" s="197">
        <v>4709.3999999999996</v>
      </c>
      <c r="P497" s="231" t="s">
        <v>30</v>
      </c>
    </row>
    <row r="498" spans="1:16">
      <c r="A498" s="340" t="str">
        <f t="shared" si="17"/>
        <v>4385446</v>
      </c>
      <c r="B498" s="351">
        <f t="shared" si="18"/>
        <v>46</v>
      </c>
      <c r="C498" s="435">
        <v>43854</v>
      </c>
      <c r="D498" s="399"/>
      <c r="E498" s="400" t="s">
        <v>1403</v>
      </c>
      <c r="F498" s="340" t="s">
        <v>842</v>
      </c>
      <c r="G498" s="401" t="s">
        <v>105</v>
      </c>
      <c r="H498" s="401" t="s">
        <v>734</v>
      </c>
      <c r="I498" s="401" t="s">
        <v>692</v>
      </c>
      <c r="J498" s="194">
        <v>9100</v>
      </c>
      <c r="K498" s="194">
        <v>3890</v>
      </c>
      <c r="L498" s="195">
        <v>5210</v>
      </c>
      <c r="M498" s="196">
        <v>6</v>
      </c>
      <c r="N498" s="197">
        <v>312.59999999999997</v>
      </c>
      <c r="O498" s="197">
        <v>4897.3999999999996</v>
      </c>
      <c r="P498" s="231" t="s">
        <v>30</v>
      </c>
    </row>
    <row r="499" spans="1:16">
      <c r="A499" s="340" t="str">
        <f t="shared" si="17"/>
        <v>4385447</v>
      </c>
      <c r="B499" s="351">
        <f t="shared" si="18"/>
        <v>47</v>
      </c>
      <c r="C499" s="435">
        <v>43854</v>
      </c>
      <c r="D499" s="399"/>
      <c r="E499" s="400" t="s">
        <v>1404</v>
      </c>
      <c r="F499" s="340" t="s">
        <v>842</v>
      </c>
      <c r="G499" s="401" t="s">
        <v>886</v>
      </c>
      <c r="H499" s="401" t="s">
        <v>696</v>
      </c>
      <c r="I499" s="401" t="s">
        <v>692</v>
      </c>
      <c r="J499" s="194">
        <v>8450</v>
      </c>
      <c r="K499" s="194">
        <v>3800</v>
      </c>
      <c r="L499" s="195">
        <v>4650</v>
      </c>
      <c r="M499" s="196">
        <v>6</v>
      </c>
      <c r="N499" s="197">
        <v>279</v>
      </c>
      <c r="O499" s="197">
        <v>4371</v>
      </c>
      <c r="P499" s="231" t="s">
        <v>30</v>
      </c>
    </row>
    <row r="500" spans="1:16">
      <c r="A500" s="340" t="str">
        <f t="shared" si="17"/>
        <v>4385448</v>
      </c>
      <c r="B500" s="351">
        <f t="shared" si="18"/>
        <v>48</v>
      </c>
      <c r="C500" s="435">
        <v>43854</v>
      </c>
      <c r="D500" s="399"/>
      <c r="E500" s="400" t="s">
        <v>1405</v>
      </c>
      <c r="F500" s="340" t="s">
        <v>842</v>
      </c>
      <c r="G500" s="401" t="s">
        <v>1140</v>
      </c>
      <c r="H500" s="401" t="s">
        <v>693</v>
      </c>
      <c r="I500" s="401" t="s">
        <v>692</v>
      </c>
      <c r="J500" s="194">
        <v>8040</v>
      </c>
      <c r="K500" s="194">
        <v>4020</v>
      </c>
      <c r="L500" s="195">
        <v>4020</v>
      </c>
      <c r="M500" s="196">
        <v>6</v>
      </c>
      <c r="N500" s="197">
        <v>241.2</v>
      </c>
      <c r="O500" s="197">
        <v>3778.8</v>
      </c>
      <c r="P500" s="231" t="s">
        <v>30</v>
      </c>
    </row>
    <row r="501" spans="1:16">
      <c r="A501" s="340" t="str">
        <f t="shared" si="17"/>
        <v>4385449</v>
      </c>
      <c r="B501" s="351">
        <f t="shared" si="18"/>
        <v>49</v>
      </c>
      <c r="C501" s="435">
        <v>43854</v>
      </c>
      <c r="D501" s="399"/>
      <c r="E501" s="400" t="s">
        <v>1406</v>
      </c>
      <c r="F501" s="340" t="s">
        <v>1407</v>
      </c>
      <c r="G501" s="401" t="s">
        <v>886</v>
      </c>
      <c r="H501" s="401" t="s">
        <v>696</v>
      </c>
      <c r="I501" s="401" t="s">
        <v>723</v>
      </c>
      <c r="J501" s="194">
        <v>8510</v>
      </c>
      <c r="K501" s="194">
        <v>3800</v>
      </c>
      <c r="L501" s="195">
        <v>4710</v>
      </c>
      <c r="M501" s="196">
        <v>6</v>
      </c>
      <c r="N501" s="197">
        <v>282.59999999999997</v>
      </c>
      <c r="O501" s="197">
        <v>4427.3999999999996</v>
      </c>
      <c r="P501" s="231" t="s">
        <v>30</v>
      </c>
    </row>
    <row r="502" spans="1:16">
      <c r="A502" s="340" t="str">
        <f t="shared" si="17"/>
        <v>4385450</v>
      </c>
      <c r="B502" s="402">
        <f t="shared" si="18"/>
        <v>50</v>
      </c>
      <c r="C502" s="435">
        <v>43854</v>
      </c>
      <c r="D502" s="404"/>
      <c r="E502" s="405" t="s">
        <v>1408</v>
      </c>
      <c r="F502" s="340" t="s">
        <v>1407</v>
      </c>
      <c r="G502" s="406" t="s">
        <v>105</v>
      </c>
      <c r="H502" s="406" t="s">
        <v>734</v>
      </c>
      <c r="I502" s="406" t="s">
        <v>723</v>
      </c>
      <c r="J502" s="194">
        <v>7110</v>
      </c>
      <c r="K502" s="194">
        <v>3910</v>
      </c>
      <c r="L502" s="195">
        <v>3200</v>
      </c>
      <c r="M502" s="196">
        <v>6</v>
      </c>
      <c r="N502" s="197">
        <v>192</v>
      </c>
      <c r="O502" s="197">
        <v>3008</v>
      </c>
      <c r="P502" s="221" t="s">
        <v>30</v>
      </c>
    </row>
    <row r="503" spans="1:16">
      <c r="A503" s="340" t="str">
        <f t="shared" si="17"/>
        <v>438581</v>
      </c>
      <c r="B503" s="351">
        <f t="shared" si="18"/>
        <v>1</v>
      </c>
      <c r="C503" s="435">
        <v>43858</v>
      </c>
      <c r="D503" s="399" t="s">
        <v>1198</v>
      </c>
      <c r="E503" s="400" t="s">
        <v>1409</v>
      </c>
      <c r="F503" s="340" t="s">
        <v>1410</v>
      </c>
      <c r="G503" s="401" t="s">
        <v>105</v>
      </c>
      <c r="H503" s="401" t="s">
        <v>734</v>
      </c>
      <c r="I503" s="401" t="s">
        <v>692</v>
      </c>
      <c r="J503" s="194">
        <v>9050</v>
      </c>
      <c r="K503" s="194">
        <v>3910</v>
      </c>
      <c r="L503" s="195">
        <v>5140</v>
      </c>
      <c r="M503" s="196">
        <v>6</v>
      </c>
      <c r="N503" s="197">
        <v>308.39999999999998</v>
      </c>
      <c r="O503" s="197">
        <v>4831.6000000000004</v>
      </c>
      <c r="P503" s="231" t="s">
        <v>721</v>
      </c>
    </row>
    <row r="504" spans="1:16">
      <c r="A504" s="340" t="str">
        <f t="shared" si="17"/>
        <v>438582</v>
      </c>
      <c r="B504" s="351">
        <f t="shared" si="18"/>
        <v>2</v>
      </c>
      <c r="C504" s="435">
        <v>43858</v>
      </c>
      <c r="D504" s="399"/>
      <c r="E504" s="400" t="s">
        <v>1411</v>
      </c>
      <c r="F504" s="340" t="s">
        <v>901</v>
      </c>
      <c r="G504" s="401" t="s">
        <v>105</v>
      </c>
      <c r="H504" s="401" t="s">
        <v>734</v>
      </c>
      <c r="I504" s="401" t="s">
        <v>692</v>
      </c>
      <c r="J504" s="194">
        <v>7800</v>
      </c>
      <c r="K504" s="194">
        <v>3910</v>
      </c>
      <c r="L504" s="195">
        <v>3890</v>
      </c>
      <c r="M504" s="196">
        <v>6</v>
      </c>
      <c r="N504" s="197">
        <v>233.39999999999998</v>
      </c>
      <c r="O504" s="197">
        <v>3656.6</v>
      </c>
      <c r="P504" s="231" t="s">
        <v>721</v>
      </c>
    </row>
    <row r="505" spans="1:16">
      <c r="A505" s="340" t="str">
        <f t="shared" si="17"/>
        <v>438583</v>
      </c>
      <c r="B505" s="351">
        <f t="shared" si="18"/>
        <v>3</v>
      </c>
      <c r="C505" s="435">
        <v>43858</v>
      </c>
      <c r="D505" s="399"/>
      <c r="E505" s="400" t="s">
        <v>1412</v>
      </c>
      <c r="F505" s="340" t="s">
        <v>943</v>
      </c>
      <c r="G505" s="401" t="s">
        <v>161</v>
      </c>
      <c r="H505" s="401" t="s">
        <v>696</v>
      </c>
      <c r="I505" s="401" t="s">
        <v>692</v>
      </c>
      <c r="J505" s="194">
        <v>8020</v>
      </c>
      <c r="K505" s="194">
        <v>3800</v>
      </c>
      <c r="L505" s="195">
        <v>4220</v>
      </c>
      <c r="M505" s="196">
        <v>6</v>
      </c>
      <c r="N505" s="197">
        <v>253.2</v>
      </c>
      <c r="O505" s="197">
        <v>3966.8</v>
      </c>
      <c r="P505" s="231" t="s">
        <v>721</v>
      </c>
    </row>
    <row r="506" spans="1:16">
      <c r="A506" s="340" t="str">
        <f t="shared" si="17"/>
        <v>438584</v>
      </c>
      <c r="B506" s="351">
        <f t="shared" si="18"/>
        <v>4</v>
      </c>
      <c r="C506" s="435">
        <v>43858</v>
      </c>
      <c r="D506" s="399"/>
      <c r="E506" s="400" t="s">
        <v>1413</v>
      </c>
      <c r="F506" s="340" t="s">
        <v>943</v>
      </c>
      <c r="G506" s="401" t="s">
        <v>103</v>
      </c>
      <c r="H506" s="401" t="s">
        <v>836</v>
      </c>
      <c r="I506" s="401" t="s">
        <v>692</v>
      </c>
      <c r="J506" s="194">
        <v>8820</v>
      </c>
      <c r="K506" s="194">
        <v>3880</v>
      </c>
      <c r="L506" s="195">
        <v>4940</v>
      </c>
      <c r="M506" s="196">
        <v>6</v>
      </c>
      <c r="N506" s="197">
        <v>296.39999999999998</v>
      </c>
      <c r="O506" s="197">
        <v>4643.6000000000004</v>
      </c>
      <c r="P506" s="231" t="s">
        <v>721</v>
      </c>
    </row>
    <row r="507" spans="1:16">
      <c r="A507" s="340" t="str">
        <f t="shared" si="17"/>
        <v>438585</v>
      </c>
      <c r="B507" s="351">
        <f t="shared" si="18"/>
        <v>5</v>
      </c>
      <c r="C507" s="435">
        <v>43858</v>
      </c>
      <c r="D507" s="399"/>
      <c r="E507" s="400" t="s">
        <v>1414</v>
      </c>
      <c r="F507" s="340" t="s">
        <v>943</v>
      </c>
      <c r="G507" s="401" t="s">
        <v>690</v>
      </c>
      <c r="H507" s="401" t="s">
        <v>691</v>
      </c>
      <c r="I507" s="401" t="s">
        <v>692</v>
      </c>
      <c r="J507" s="194">
        <v>8600</v>
      </c>
      <c r="K507" s="194">
        <v>3940</v>
      </c>
      <c r="L507" s="195">
        <v>4660</v>
      </c>
      <c r="M507" s="196">
        <v>6</v>
      </c>
      <c r="N507" s="197">
        <v>279.59999999999997</v>
      </c>
      <c r="O507" s="197">
        <v>4380.3999999999996</v>
      </c>
      <c r="P507" s="231" t="s">
        <v>721</v>
      </c>
    </row>
    <row r="508" spans="1:16">
      <c r="A508" s="340" t="str">
        <f t="shared" si="17"/>
        <v>438586</v>
      </c>
      <c r="B508" s="351">
        <f t="shared" si="18"/>
        <v>6</v>
      </c>
      <c r="C508" s="435">
        <v>43858</v>
      </c>
      <c r="D508" s="399"/>
      <c r="E508" s="400" t="s">
        <v>1415</v>
      </c>
      <c r="F508" s="340" t="s">
        <v>943</v>
      </c>
      <c r="G508" s="401" t="s">
        <v>736</v>
      </c>
      <c r="H508" s="401" t="s">
        <v>733</v>
      </c>
      <c r="I508" s="401" t="s">
        <v>692</v>
      </c>
      <c r="J508" s="194">
        <v>8630</v>
      </c>
      <c r="K508" s="194">
        <v>3900</v>
      </c>
      <c r="L508" s="195">
        <v>4730</v>
      </c>
      <c r="M508" s="196">
        <v>6</v>
      </c>
      <c r="N508" s="197">
        <v>283.8</v>
      </c>
      <c r="O508" s="197">
        <v>4446.2</v>
      </c>
      <c r="P508" s="231" t="s">
        <v>721</v>
      </c>
    </row>
    <row r="509" spans="1:16">
      <c r="A509" s="340" t="str">
        <f t="shared" si="17"/>
        <v>438587</v>
      </c>
      <c r="B509" s="351">
        <f t="shared" si="18"/>
        <v>7</v>
      </c>
      <c r="C509" s="435">
        <v>43858</v>
      </c>
      <c r="D509" s="399"/>
      <c r="E509" s="400" t="s">
        <v>1416</v>
      </c>
      <c r="F509" s="340" t="s">
        <v>943</v>
      </c>
      <c r="G509" s="401" t="s">
        <v>161</v>
      </c>
      <c r="H509" s="401" t="s">
        <v>696</v>
      </c>
      <c r="I509" s="401" t="s">
        <v>692</v>
      </c>
      <c r="J509" s="194">
        <v>7690</v>
      </c>
      <c r="K509" s="194">
        <v>3800</v>
      </c>
      <c r="L509" s="195">
        <v>3890</v>
      </c>
      <c r="M509" s="196">
        <v>6</v>
      </c>
      <c r="N509" s="197">
        <v>233.39999999999998</v>
      </c>
      <c r="O509" s="197">
        <v>3656.6</v>
      </c>
      <c r="P509" s="231" t="s">
        <v>721</v>
      </c>
    </row>
    <row r="510" spans="1:16">
      <c r="A510" s="340" t="str">
        <f t="shared" si="17"/>
        <v>438588</v>
      </c>
      <c r="B510" s="351">
        <f t="shared" si="18"/>
        <v>8</v>
      </c>
      <c r="C510" s="435">
        <v>43858</v>
      </c>
      <c r="D510" s="399"/>
      <c r="E510" s="400" t="s">
        <v>1417</v>
      </c>
      <c r="F510" s="340" t="s">
        <v>1418</v>
      </c>
      <c r="G510" s="401" t="s">
        <v>891</v>
      </c>
      <c r="H510" s="401" t="s">
        <v>697</v>
      </c>
      <c r="I510" s="401" t="s">
        <v>698</v>
      </c>
      <c r="J510" s="194">
        <v>8530</v>
      </c>
      <c r="K510" s="194">
        <v>3980</v>
      </c>
      <c r="L510" s="195">
        <v>4550</v>
      </c>
      <c r="M510" s="196">
        <v>6</v>
      </c>
      <c r="N510" s="197">
        <v>273</v>
      </c>
      <c r="O510" s="197">
        <v>4277</v>
      </c>
      <c r="P510" s="231" t="s">
        <v>721</v>
      </c>
    </row>
    <row r="511" spans="1:16">
      <c r="A511" s="340" t="str">
        <f t="shared" si="17"/>
        <v>438589</v>
      </c>
      <c r="B511" s="351">
        <f t="shared" si="18"/>
        <v>9</v>
      </c>
      <c r="C511" s="435">
        <v>43858</v>
      </c>
      <c r="D511" s="399"/>
      <c r="E511" s="400" t="s">
        <v>1419</v>
      </c>
      <c r="F511" s="340" t="s">
        <v>1418</v>
      </c>
      <c r="G511" s="401" t="s">
        <v>103</v>
      </c>
      <c r="H511" s="401" t="s">
        <v>836</v>
      </c>
      <c r="I511" s="401" t="s">
        <v>698</v>
      </c>
      <c r="J511" s="194">
        <v>8740</v>
      </c>
      <c r="K511" s="194">
        <v>3880</v>
      </c>
      <c r="L511" s="195">
        <v>4860</v>
      </c>
      <c r="M511" s="196">
        <v>6</v>
      </c>
      <c r="N511" s="197">
        <v>291.59999999999997</v>
      </c>
      <c r="O511" s="197">
        <v>4568.3999999999996</v>
      </c>
      <c r="P511" s="231" t="s">
        <v>721</v>
      </c>
    </row>
    <row r="512" spans="1:16">
      <c r="A512" s="340" t="str">
        <f t="shared" si="17"/>
        <v>4385810</v>
      </c>
      <c r="B512" s="351">
        <f t="shared" si="18"/>
        <v>10</v>
      </c>
      <c r="C512" s="435">
        <v>43858</v>
      </c>
      <c r="D512" s="399" t="s">
        <v>687</v>
      </c>
      <c r="E512" s="400" t="s">
        <v>1420</v>
      </c>
      <c r="F512" s="340" t="s">
        <v>1421</v>
      </c>
      <c r="G512" s="401" t="s">
        <v>736</v>
      </c>
      <c r="H512" s="401" t="s">
        <v>733</v>
      </c>
      <c r="I512" s="401" t="s">
        <v>1422</v>
      </c>
      <c r="J512" s="194">
        <v>8740</v>
      </c>
      <c r="K512" s="194">
        <v>3900</v>
      </c>
      <c r="L512" s="195">
        <v>4840</v>
      </c>
      <c r="M512" s="196">
        <v>6</v>
      </c>
      <c r="N512" s="197">
        <v>290.39999999999998</v>
      </c>
      <c r="O512" s="197">
        <v>4549.6000000000004</v>
      </c>
      <c r="P512" s="231" t="s">
        <v>721</v>
      </c>
    </row>
    <row r="513" spans="1:16">
      <c r="A513" s="340" t="str">
        <f t="shared" si="17"/>
        <v>4385811</v>
      </c>
      <c r="B513" s="351">
        <f t="shared" si="18"/>
        <v>11</v>
      </c>
      <c r="C513" s="435">
        <v>43858</v>
      </c>
      <c r="D513" s="399"/>
      <c r="E513" s="400" t="s">
        <v>1423</v>
      </c>
      <c r="F513" s="340" t="s">
        <v>1421</v>
      </c>
      <c r="G513" s="401" t="s">
        <v>106</v>
      </c>
      <c r="H513" s="401" t="s">
        <v>697</v>
      </c>
      <c r="I513" s="401" t="s">
        <v>1422</v>
      </c>
      <c r="J513" s="194">
        <v>8800</v>
      </c>
      <c r="K513" s="194">
        <v>3980</v>
      </c>
      <c r="L513" s="195">
        <v>4820</v>
      </c>
      <c r="M513" s="196">
        <v>6</v>
      </c>
      <c r="N513" s="197">
        <v>289.2</v>
      </c>
      <c r="O513" s="197">
        <v>4530.8</v>
      </c>
      <c r="P513" s="231" t="s">
        <v>721</v>
      </c>
    </row>
    <row r="514" spans="1:16">
      <c r="A514" s="340" t="str">
        <f t="shared" si="17"/>
        <v>4385812</v>
      </c>
      <c r="B514" s="351">
        <f t="shared" si="18"/>
        <v>12</v>
      </c>
      <c r="C514" s="435">
        <v>43858</v>
      </c>
      <c r="D514" s="399"/>
      <c r="E514" s="400" t="s">
        <v>1424</v>
      </c>
      <c r="F514" s="340" t="s">
        <v>1421</v>
      </c>
      <c r="G514" s="401" t="s">
        <v>689</v>
      </c>
      <c r="H514" s="401" t="s">
        <v>695</v>
      </c>
      <c r="I514" s="401" t="s">
        <v>1422</v>
      </c>
      <c r="J514" s="194">
        <v>8740</v>
      </c>
      <c r="K514" s="194">
        <v>3770</v>
      </c>
      <c r="L514" s="195">
        <v>4970</v>
      </c>
      <c r="M514" s="196">
        <v>6</v>
      </c>
      <c r="N514" s="197">
        <v>298.2</v>
      </c>
      <c r="O514" s="197">
        <v>4671.8</v>
      </c>
      <c r="P514" s="231" t="s">
        <v>721</v>
      </c>
    </row>
    <row r="515" spans="1:16">
      <c r="A515" s="340" t="str">
        <f t="shared" si="17"/>
        <v>4385813</v>
      </c>
      <c r="B515" s="351">
        <f t="shared" si="18"/>
        <v>13</v>
      </c>
      <c r="C515" s="435">
        <v>43858</v>
      </c>
      <c r="D515" s="399"/>
      <c r="E515" s="400" t="s">
        <v>1425</v>
      </c>
      <c r="F515" s="340" t="s">
        <v>1421</v>
      </c>
      <c r="G515" s="401" t="s">
        <v>736</v>
      </c>
      <c r="H515" s="401" t="s">
        <v>733</v>
      </c>
      <c r="I515" s="401" t="s">
        <v>1422</v>
      </c>
      <c r="J515" s="194">
        <v>7130</v>
      </c>
      <c r="K515" s="194">
        <v>3890</v>
      </c>
      <c r="L515" s="195">
        <v>3240</v>
      </c>
      <c r="M515" s="196">
        <v>6</v>
      </c>
      <c r="N515" s="197">
        <v>194.4</v>
      </c>
      <c r="O515" s="197">
        <v>3045.6</v>
      </c>
      <c r="P515" s="231" t="s">
        <v>721</v>
      </c>
    </row>
    <row r="516" spans="1:16">
      <c r="A516" s="340" t="str">
        <f t="shared" si="17"/>
        <v>4385814</v>
      </c>
      <c r="B516" s="351">
        <f t="shared" si="18"/>
        <v>14</v>
      </c>
      <c r="C516" s="435">
        <v>43858</v>
      </c>
      <c r="D516" s="399" t="s">
        <v>824</v>
      </c>
      <c r="E516" s="400" t="s">
        <v>1426</v>
      </c>
      <c r="F516" s="340" t="s">
        <v>1427</v>
      </c>
      <c r="G516" s="401" t="s">
        <v>104</v>
      </c>
      <c r="H516" s="401" t="s">
        <v>694</v>
      </c>
      <c r="I516" s="401" t="s">
        <v>871</v>
      </c>
      <c r="J516" s="194">
        <v>8480</v>
      </c>
      <c r="K516" s="194">
        <v>3870</v>
      </c>
      <c r="L516" s="195">
        <v>4610</v>
      </c>
      <c r="M516" s="196">
        <v>6</v>
      </c>
      <c r="N516" s="197">
        <v>276.59999999999997</v>
      </c>
      <c r="O516" s="197">
        <v>4333.3999999999996</v>
      </c>
      <c r="P516" s="231" t="s">
        <v>721</v>
      </c>
    </row>
    <row r="517" spans="1:16">
      <c r="A517" s="340" t="str">
        <f t="shared" si="17"/>
        <v>4385815</v>
      </c>
      <c r="B517" s="351">
        <f t="shared" si="18"/>
        <v>15</v>
      </c>
      <c r="C517" s="435">
        <v>43858</v>
      </c>
      <c r="D517" s="399"/>
      <c r="E517" s="400" t="s">
        <v>1428</v>
      </c>
      <c r="F517" s="340" t="s">
        <v>1427</v>
      </c>
      <c r="G517" s="401" t="s">
        <v>95</v>
      </c>
      <c r="H517" s="401" t="s">
        <v>735</v>
      </c>
      <c r="I517" s="401" t="s">
        <v>871</v>
      </c>
      <c r="J517" s="194">
        <v>9710</v>
      </c>
      <c r="K517" s="194">
        <v>3890</v>
      </c>
      <c r="L517" s="195">
        <v>5820</v>
      </c>
      <c r="M517" s="196">
        <v>6</v>
      </c>
      <c r="N517" s="197">
        <v>349.2</v>
      </c>
      <c r="O517" s="197">
        <v>5470.8</v>
      </c>
      <c r="P517" s="231" t="s">
        <v>721</v>
      </c>
    </row>
    <row r="518" spans="1:16">
      <c r="A518" s="340" t="str">
        <f t="shared" si="17"/>
        <v>4385816</v>
      </c>
      <c r="B518" s="351">
        <f t="shared" si="18"/>
        <v>16</v>
      </c>
      <c r="C518" s="435">
        <v>43858</v>
      </c>
      <c r="D518" s="399" t="s">
        <v>1339</v>
      </c>
      <c r="E518" s="400" t="s">
        <v>1429</v>
      </c>
      <c r="F518" s="340" t="s">
        <v>713</v>
      </c>
      <c r="G518" s="401" t="s">
        <v>930</v>
      </c>
      <c r="H518" s="401" t="s">
        <v>931</v>
      </c>
      <c r="I518" s="401" t="s">
        <v>686</v>
      </c>
      <c r="J518" s="194">
        <v>12520</v>
      </c>
      <c r="K518" s="194">
        <v>4150</v>
      </c>
      <c r="L518" s="195">
        <v>8370</v>
      </c>
      <c r="M518" s="196">
        <v>5</v>
      </c>
      <c r="N518" s="197">
        <v>418.5</v>
      </c>
      <c r="O518" s="197">
        <v>7951.5</v>
      </c>
      <c r="P518" s="231" t="s">
        <v>21</v>
      </c>
    </row>
    <row r="519" spans="1:16">
      <c r="A519" s="340" t="str">
        <f t="shared" si="17"/>
        <v>4385817</v>
      </c>
      <c r="B519" s="351">
        <f t="shared" si="18"/>
        <v>17</v>
      </c>
      <c r="C519" s="435">
        <v>43858</v>
      </c>
      <c r="D519" s="399"/>
      <c r="E519" s="400" t="s">
        <v>1430</v>
      </c>
      <c r="F519" s="340" t="s">
        <v>713</v>
      </c>
      <c r="G519" s="401" t="s">
        <v>818</v>
      </c>
      <c r="H519" s="401" t="s">
        <v>1282</v>
      </c>
      <c r="I519" s="401" t="s">
        <v>686</v>
      </c>
      <c r="J519" s="194">
        <v>13390</v>
      </c>
      <c r="K519" s="194">
        <v>4320</v>
      </c>
      <c r="L519" s="195">
        <v>9070</v>
      </c>
      <c r="M519" s="196">
        <v>5</v>
      </c>
      <c r="N519" s="197">
        <v>453.5</v>
      </c>
      <c r="O519" s="197">
        <v>8616.5</v>
      </c>
      <c r="P519" s="231" t="s">
        <v>21</v>
      </c>
    </row>
    <row r="520" spans="1:16">
      <c r="A520" s="340" t="str">
        <f t="shared" si="17"/>
        <v>4385818</v>
      </c>
      <c r="B520" s="351">
        <f t="shared" si="18"/>
        <v>18</v>
      </c>
      <c r="C520" s="435">
        <v>43858</v>
      </c>
      <c r="D520" s="399"/>
      <c r="E520" s="400" t="s">
        <v>1431</v>
      </c>
      <c r="F520" s="340" t="s">
        <v>713</v>
      </c>
      <c r="G520" s="401" t="s">
        <v>815</v>
      </c>
      <c r="H520" s="401" t="s">
        <v>1432</v>
      </c>
      <c r="I520" s="401" t="s">
        <v>686</v>
      </c>
      <c r="J520" s="194">
        <v>4490</v>
      </c>
      <c r="K520" s="194">
        <v>1490</v>
      </c>
      <c r="L520" s="195">
        <v>3000</v>
      </c>
      <c r="M520" s="196">
        <v>5</v>
      </c>
      <c r="N520" s="197">
        <v>150</v>
      </c>
      <c r="O520" s="197">
        <v>2850</v>
      </c>
      <c r="P520" s="231" t="s">
        <v>21</v>
      </c>
    </row>
    <row r="521" spans="1:16">
      <c r="A521" s="340" t="str">
        <f t="shared" si="17"/>
        <v>4385819</v>
      </c>
      <c r="B521" s="351">
        <f t="shared" si="18"/>
        <v>19</v>
      </c>
      <c r="C521" s="435">
        <v>43858</v>
      </c>
      <c r="D521" s="399"/>
      <c r="E521" s="400" t="s">
        <v>1433</v>
      </c>
      <c r="F521" s="340" t="s">
        <v>713</v>
      </c>
      <c r="G521" s="401" t="s">
        <v>109</v>
      </c>
      <c r="H521" s="401" t="s">
        <v>877</v>
      </c>
      <c r="I521" s="401" t="s">
        <v>686</v>
      </c>
      <c r="J521" s="194">
        <v>11980</v>
      </c>
      <c r="K521" s="194">
        <v>3500</v>
      </c>
      <c r="L521" s="195">
        <v>8480</v>
      </c>
      <c r="M521" s="196">
        <v>5</v>
      </c>
      <c r="N521" s="197">
        <v>424</v>
      </c>
      <c r="O521" s="197">
        <v>8056</v>
      </c>
      <c r="P521" s="231" t="s">
        <v>21</v>
      </c>
    </row>
    <row r="522" spans="1:16">
      <c r="A522" s="340" t="str">
        <f t="shared" si="17"/>
        <v>4385820</v>
      </c>
      <c r="B522" s="351">
        <f t="shared" si="18"/>
        <v>20</v>
      </c>
      <c r="C522" s="435">
        <v>43858</v>
      </c>
      <c r="D522" s="399" t="s">
        <v>1119</v>
      </c>
      <c r="E522" s="400" t="s">
        <v>1434</v>
      </c>
      <c r="F522" s="340" t="s">
        <v>722</v>
      </c>
      <c r="G522" s="401" t="s">
        <v>112</v>
      </c>
      <c r="H522" s="401" t="s">
        <v>1435</v>
      </c>
      <c r="I522" s="401" t="s">
        <v>823</v>
      </c>
      <c r="J522" s="194">
        <v>3710</v>
      </c>
      <c r="K522" s="194">
        <v>1520</v>
      </c>
      <c r="L522" s="195">
        <v>2190</v>
      </c>
      <c r="M522" s="196">
        <v>5</v>
      </c>
      <c r="N522" s="197">
        <v>109.5</v>
      </c>
      <c r="O522" s="197">
        <v>2080.5</v>
      </c>
      <c r="P522" s="231" t="s">
        <v>21</v>
      </c>
    </row>
    <row r="523" spans="1:16">
      <c r="A523" s="340" t="str">
        <f t="shared" si="17"/>
        <v>4385821</v>
      </c>
      <c r="B523" s="351">
        <f t="shared" si="18"/>
        <v>21</v>
      </c>
      <c r="C523" s="435">
        <v>43858</v>
      </c>
      <c r="D523" s="399"/>
      <c r="E523" s="400" t="s">
        <v>1436</v>
      </c>
      <c r="F523" s="340" t="s">
        <v>722</v>
      </c>
      <c r="G523" s="401" t="s">
        <v>861</v>
      </c>
      <c r="H523" s="401" t="s">
        <v>862</v>
      </c>
      <c r="I523" s="401" t="s">
        <v>823</v>
      </c>
      <c r="J523" s="194">
        <v>4610</v>
      </c>
      <c r="K523" s="194">
        <v>1520</v>
      </c>
      <c r="L523" s="195">
        <v>3090</v>
      </c>
      <c r="M523" s="196">
        <v>5</v>
      </c>
      <c r="N523" s="197">
        <v>154.5</v>
      </c>
      <c r="O523" s="197">
        <v>2935.5</v>
      </c>
      <c r="P523" s="231" t="s">
        <v>21</v>
      </c>
    </row>
    <row r="524" spans="1:16">
      <c r="A524" s="340" t="str">
        <f t="shared" si="17"/>
        <v>4385822</v>
      </c>
      <c r="B524" s="351">
        <f t="shared" si="18"/>
        <v>22</v>
      </c>
      <c r="C524" s="435">
        <v>43858</v>
      </c>
      <c r="D524" s="399" t="s">
        <v>1437</v>
      </c>
      <c r="E524" s="400" t="s">
        <v>1438</v>
      </c>
      <c r="F524" s="340" t="s">
        <v>737</v>
      </c>
      <c r="G524" s="401" t="s">
        <v>1121</v>
      </c>
      <c r="H524" s="401" t="s">
        <v>1347</v>
      </c>
      <c r="I524" s="401" t="s">
        <v>686</v>
      </c>
      <c r="J524" s="194">
        <v>12600</v>
      </c>
      <c r="K524" s="194">
        <v>4490</v>
      </c>
      <c r="L524" s="195">
        <v>8110</v>
      </c>
      <c r="M524" s="196">
        <v>5</v>
      </c>
      <c r="N524" s="197">
        <v>405.5</v>
      </c>
      <c r="O524" s="197">
        <v>7704.5</v>
      </c>
      <c r="P524" s="231" t="s">
        <v>22</v>
      </c>
    </row>
    <row r="525" spans="1:16">
      <c r="A525" s="340" t="str">
        <f t="shared" si="17"/>
        <v>4385823</v>
      </c>
      <c r="B525" s="351">
        <f t="shared" si="18"/>
        <v>23</v>
      </c>
      <c r="C525" s="435">
        <v>43858</v>
      </c>
      <c r="D525" s="399"/>
      <c r="E525" s="400" t="s">
        <v>1439</v>
      </c>
      <c r="F525" s="340" t="s">
        <v>737</v>
      </c>
      <c r="G525" s="401" t="s">
        <v>1440</v>
      </c>
      <c r="H525" s="401" t="s">
        <v>1441</v>
      </c>
      <c r="I525" s="401" t="s">
        <v>686</v>
      </c>
      <c r="J525" s="194">
        <v>3820</v>
      </c>
      <c r="K525" s="194">
        <v>3120</v>
      </c>
      <c r="L525" s="195">
        <v>700</v>
      </c>
      <c r="M525" s="196">
        <v>5</v>
      </c>
      <c r="N525" s="197">
        <v>35</v>
      </c>
      <c r="O525" s="197">
        <v>665</v>
      </c>
      <c r="P525" s="231" t="s">
        <v>22</v>
      </c>
    </row>
    <row r="526" spans="1:16">
      <c r="A526" s="340" t="str">
        <f t="shared" si="17"/>
        <v>4385824</v>
      </c>
      <c r="B526" s="351">
        <f t="shared" si="18"/>
        <v>24</v>
      </c>
      <c r="C526" s="435">
        <v>43858</v>
      </c>
      <c r="D526" s="399"/>
      <c r="E526" s="400" t="s">
        <v>1442</v>
      </c>
      <c r="F526" s="340" t="s">
        <v>737</v>
      </c>
      <c r="G526" s="401" t="s">
        <v>1443</v>
      </c>
      <c r="H526" s="401" t="s">
        <v>1444</v>
      </c>
      <c r="I526" s="401" t="s">
        <v>686</v>
      </c>
      <c r="J526" s="194">
        <v>4060</v>
      </c>
      <c r="K526" s="194">
        <v>2560</v>
      </c>
      <c r="L526" s="195">
        <v>1500</v>
      </c>
      <c r="M526" s="196">
        <v>5</v>
      </c>
      <c r="N526" s="197">
        <v>75</v>
      </c>
      <c r="O526" s="197">
        <v>1425</v>
      </c>
      <c r="P526" s="231" t="s">
        <v>22</v>
      </c>
    </row>
    <row r="527" spans="1:16">
      <c r="A527" s="340" t="str">
        <f t="shared" si="17"/>
        <v>4385825</v>
      </c>
      <c r="B527" s="351">
        <f t="shared" si="18"/>
        <v>25</v>
      </c>
      <c r="C527" s="435">
        <v>43858</v>
      </c>
      <c r="D527" s="399"/>
      <c r="E527" s="400" t="s">
        <v>1445</v>
      </c>
      <c r="F527" s="340" t="s">
        <v>737</v>
      </c>
      <c r="G527" s="401" t="s">
        <v>1446</v>
      </c>
      <c r="H527" s="401" t="s">
        <v>1205</v>
      </c>
      <c r="I527" s="401" t="s">
        <v>686</v>
      </c>
      <c r="J527" s="194">
        <v>3890</v>
      </c>
      <c r="K527" s="194">
        <v>1630</v>
      </c>
      <c r="L527" s="195">
        <v>2260</v>
      </c>
      <c r="M527" s="196">
        <v>5</v>
      </c>
      <c r="N527" s="197">
        <v>113</v>
      </c>
      <c r="O527" s="197">
        <v>2147</v>
      </c>
      <c r="P527" s="231" t="s">
        <v>22</v>
      </c>
    </row>
    <row r="528" spans="1:16">
      <c r="A528" s="340" t="str">
        <f t="shared" si="17"/>
        <v>4385826</v>
      </c>
      <c r="B528" s="351">
        <f t="shared" si="18"/>
        <v>26</v>
      </c>
      <c r="C528" s="435">
        <v>43858</v>
      </c>
      <c r="D528" s="399"/>
      <c r="E528" s="400" t="s">
        <v>1447</v>
      </c>
      <c r="F528" s="340" t="s">
        <v>737</v>
      </c>
      <c r="G528" s="401" t="s">
        <v>826</v>
      </c>
      <c r="H528" s="401" t="s">
        <v>827</v>
      </c>
      <c r="I528" s="401" t="s">
        <v>686</v>
      </c>
      <c r="J528" s="194">
        <v>12800</v>
      </c>
      <c r="K528" s="194">
        <v>4260</v>
      </c>
      <c r="L528" s="195">
        <v>8540</v>
      </c>
      <c r="M528" s="196">
        <v>5</v>
      </c>
      <c r="N528" s="197">
        <v>427</v>
      </c>
      <c r="O528" s="197">
        <v>8113</v>
      </c>
      <c r="P528" s="231" t="s">
        <v>22</v>
      </c>
    </row>
    <row r="529" spans="1:16">
      <c r="A529" s="340" t="str">
        <f t="shared" si="17"/>
        <v>4385827</v>
      </c>
      <c r="B529" s="351">
        <f t="shared" si="18"/>
        <v>27</v>
      </c>
      <c r="C529" s="435">
        <v>43858</v>
      </c>
      <c r="D529" s="399"/>
      <c r="E529" s="400" t="s">
        <v>1448</v>
      </c>
      <c r="F529" s="340" t="s">
        <v>737</v>
      </c>
      <c r="G529" s="401" t="s">
        <v>1449</v>
      </c>
      <c r="H529" s="401" t="s">
        <v>1003</v>
      </c>
      <c r="I529" s="401" t="s">
        <v>686</v>
      </c>
      <c r="J529" s="194">
        <v>3650</v>
      </c>
      <c r="K529" s="194">
        <v>1500</v>
      </c>
      <c r="L529" s="195">
        <v>2150</v>
      </c>
      <c r="M529" s="196">
        <v>5</v>
      </c>
      <c r="N529" s="197">
        <v>107.5</v>
      </c>
      <c r="O529" s="197">
        <v>2042.5</v>
      </c>
      <c r="P529" s="231" t="s">
        <v>22</v>
      </c>
    </row>
    <row r="530" spans="1:16">
      <c r="A530" s="340" t="str">
        <f t="shared" si="17"/>
        <v>4385828</v>
      </c>
      <c r="B530" s="351">
        <f t="shared" si="18"/>
        <v>28</v>
      </c>
      <c r="C530" s="435">
        <v>43858</v>
      </c>
      <c r="D530" s="399"/>
      <c r="E530" s="400" t="s">
        <v>1450</v>
      </c>
      <c r="F530" s="340" t="s">
        <v>737</v>
      </c>
      <c r="G530" s="401" t="s">
        <v>1449</v>
      </c>
      <c r="H530" s="401" t="s">
        <v>1163</v>
      </c>
      <c r="I530" s="401" t="s">
        <v>686</v>
      </c>
      <c r="J530" s="194">
        <v>10630</v>
      </c>
      <c r="K530" s="194">
        <v>4280</v>
      </c>
      <c r="L530" s="195">
        <v>6350</v>
      </c>
      <c r="M530" s="196">
        <v>5</v>
      </c>
      <c r="N530" s="197">
        <v>317.5</v>
      </c>
      <c r="O530" s="197">
        <v>6032.5</v>
      </c>
      <c r="P530" s="231" t="s">
        <v>22</v>
      </c>
    </row>
    <row r="531" spans="1:16">
      <c r="A531" s="340" t="str">
        <f t="shared" si="17"/>
        <v>4385829</v>
      </c>
      <c r="B531" s="351">
        <f t="shared" si="18"/>
        <v>29</v>
      </c>
      <c r="C531" s="435">
        <v>43858</v>
      </c>
      <c r="D531" s="399"/>
      <c r="E531" s="400" t="s">
        <v>1451</v>
      </c>
      <c r="F531" s="340" t="s">
        <v>737</v>
      </c>
      <c r="G531" s="401" t="s">
        <v>1005</v>
      </c>
      <c r="H531" s="401" t="s">
        <v>1006</v>
      </c>
      <c r="I531" s="401" t="s">
        <v>686</v>
      </c>
      <c r="J531" s="194">
        <v>3200</v>
      </c>
      <c r="K531" s="194">
        <v>1250</v>
      </c>
      <c r="L531" s="195">
        <v>1950</v>
      </c>
      <c r="M531" s="196">
        <v>5</v>
      </c>
      <c r="N531" s="197">
        <v>97.5</v>
      </c>
      <c r="O531" s="197">
        <v>1852.5</v>
      </c>
      <c r="P531" s="231" t="s">
        <v>22</v>
      </c>
    </row>
    <row r="532" spans="1:16">
      <c r="A532" s="340" t="str">
        <f t="shared" si="17"/>
        <v>4385830</v>
      </c>
      <c r="B532" s="351">
        <f t="shared" si="18"/>
        <v>30</v>
      </c>
      <c r="C532" s="435">
        <v>43858</v>
      </c>
      <c r="D532" s="399"/>
      <c r="E532" s="400" t="s">
        <v>1452</v>
      </c>
      <c r="F532" s="340" t="s">
        <v>737</v>
      </c>
      <c r="G532" s="401" t="s">
        <v>764</v>
      </c>
      <c r="H532" s="401" t="s">
        <v>1453</v>
      </c>
      <c r="I532" s="401" t="s">
        <v>686</v>
      </c>
      <c r="J532" s="194">
        <v>11740</v>
      </c>
      <c r="K532" s="194">
        <v>4340</v>
      </c>
      <c r="L532" s="195">
        <v>7400</v>
      </c>
      <c r="M532" s="196">
        <v>5</v>
      </c>
      <c r="N532" s="197">
        <v>370</v>
      </c>
      <c r="O532" s="197">
        <v>7030</v>
      </c>
      <c r="P532" s="231" t="s">
        <v>22</v>
      </c>
    </row>
    <row r="533" spans="1:16">
      <c r="A533" s="340" t="str">
        <f t="shared" si="17"/>
        <v>4385831</v>
      </c>
      <c r="B533" s="351">
        <f t="shared" si="18"/>
        <v>31</v>
      </c>
      <c r="C533" s="435">
        <v>43858</v>
      </c>
      <c r="D533" s="399"/>
      <c r="E533" s="400" t="s">
        <v>1454</v>
      </c>
      <c r="F533" s="340" t="s">
        <v>737</v>
      </c>
      <c r="G533" s="401" t="s">
        <v>1121</v>
      </c>
      <c r="H533" s="401" t="s">
        <v>1122</v>
      </c>
      <c r="I533" s="401" t="s">
        <v>686</v>
      </c>
      <c r="J533" s="194">
        <v>12800</v>
      </c>
      <c r="K533" s="194">
        <v>4360</v>
      </c>
      <c r="L533" s="195">
        <v>8440</v>
      </c>
      <c r="M533" s="196">
        <v>5</v>
      </c>
      <c r="N533" s="197">
        <v>422</v>
      </c>
      <c r="O533" s="197">
        <v>8018</v>
      </c>
      <c r="P533" s="231" t="s">
        <v>22</v>
      </c>
    </row>
    <row r="534" spans="1:16">
      <c r="A534" s="340" t="str">
        <f t="shared" si="17"/>
        <v>4385832</v>
      </c>
      <c r="B534" s="351">
        <f t="shared" si="18"/>
        <v>32</v>
      </c>
      <c r="C534" s="435">
        <v>43858</v>
      </c>
      <c r="D534" s="399"/>
      <c r="E534" s="400" t="s">
        <v>1455</v>
      </c>
      <c r="F534" s="340" t="s">
        <v>737</v>
      </c>
      <c r="G534" s="401" t="s">
        <v>1121</v>
      </c>
      <c r="H534" s="401" t="s">
        <v>1456</v>
      </c>
      <c r="I534" s="401" t="s">
        <v>686</v>
      </c>
      <c r="J534" s="194">
        <v>14900</v>
      </c>
      <c r="K534" s="194">
        <v>9330</v>
      </c>
      <c r="L534" s="195">
        <v>5570</v>
      </c>
      <c r="M534" s="196">
        <v>5</v>
      </c>
      <c r="N534" s="197">
        <v>278.5</v>
      </c>
      <c r="O534" s="197">
        <v>5291.5</v>
      </c>
      <c r="P534" s="231" t="s">
        <v>22</v>
      </c>
    </row>
    <row r="535" spans="1:16">
      <c r="A535" s="340" t="str">
        <f t="shared" si="17"/>
        <v>4385833</v>
      </c>
      <c r="B535" s="351">
        <f t="shared" si="18"/>
        <v>33</v>
      </c>
      <c r="C535" s="435">
        <v>43858</v>
      </c>
      <c r="D535" s="399"/>
      <c r="E535" s="400" t="s">
        <v>1457</v>
      </c>
      <c r="F535" s="340" t="s">
        <v>737</v>
      </c>
      <c r="G535" s="401" t="s">
        <v>1458</v>
      </c>
      <c r="H535" s="401" t="s">
        <v>1009</v>
      </c>
      <c r="I535" s="401" t="s">
        <v>686</v>
      </c>
      <c r="J535" s="194">
        <v>3340</v>
      </c>
      <c r="K535" s="194">
        <v>1590</v>
      </c>
      <c r="L535" s="195">
        <v>1750</v>
      </c>
      <c r="M535" s="196">
        <v>5</v>
      </c>
      <c r="N535" s="197">
        <v>87.5</v>
      </c>
      <c r="O535" s="197">
        <v>1662.5</v>
      </c>
      <c r="P535" s="231" t="s">
        <v>22</v>
      </c>
    </row>
    <row r="536" spans="1:16">
      <c r="A536" s="340" t="str">
        <f t="shared" si="17"/>
        <v>4385834</v>
      </c>
      <c r="B536" s="351">
        <f t="shared" si="18"/>
        <v>34</v>
      </c>
      <c r="C536" s="435">
        <v>43858</v>
      </c>
      <c r="D536" s="399"/>
      <c r="E536" s="400" t="s">
        <v>1459</v>
      </c>
      <c r="F536" s="340" t="s">
        <v>737</v>
      </c>
      <c r="G536" s="401" t="s">
        <v>1460</v>
      </c>
      <c r="H536" s="401" t="s">
        <v>1461</v>
      </c>
      <c r="I536" s="401" t="s">
        <v>686</v>
      </c>
      <c r="J536" s="194">
        <v>3070</v>
      </c>
      <c r="K536" s="194">
        <v>1560</v>
      </c>
      <c r="L536" s="195">
        <v>1510</v>
      </c>
      <c r="M536" s="196">
        <v>5</v>
      </c>
      <c r="N536" s="197">
        <v>75.5</v>
      </c>
      <c r="O536" s="197">
        <v>1434.5</v>
      </c>
      <c r="P536" s="231" t="s">
        <v>22</v>
      </c>
    </row>
    <row r="537" spans="1:16">
      <c r="A537" s="340" t="str">
        <f t="shared" si="17"/>
        <v>4385835</v>
      </c>
      <c r="B537" s="351">
        <f t="shared" si="18"/>
        <v>35</v>
      </c>
      <c r="C537" s="435">
        <v>43858</v>
      </c>
      <c r="D537" s="399"/>
      <c r="E537" s="400" t="s">
        <v>1462</v>
      </c>
      <c r="F537" s="340" t="s">
        <v>737</v>
      </c>
      <c r="G537" s="401" t="s">
        <v>1121</v>
      </c>
      <c r="H537" s="401" t="s">
        <v>1463</v>
      </c>
      <c r="I537" s="401" t="s">
        <v>686</v>
      </c>
      <c r="J537" s="194">
        <v>12520</v>
      </c>
      <c r="K537" s="194">
        <v>4470</v>
      </c>
      <c r="L537" s="195">
        <v>8050</v>
      </c>
      <c r="M537" s="196">
        <v>5</v>
      </c>
      <c r="N537" s="197">
        <v>402.5</v>
      </c>
      <c r="O537" s="197">
        <v>7647.5</v>
      </c>
      <c r="P537" s="231" t="s">
        <v>22</v>
      </c>
    </row>
    <row r="538" spans="1:16">
      <c r="A538" s="340" t="str">
        <f t="shared" si="17"/>
        <v>4385836</v>
      </c>
      <c r="B538" s="351">
        <f t="shared" si="18"/>
        <v>36</v>
      </c>
      <c r="C538" s="435">
        <v>43858</v>
      </c>
      <c r="D538" s="399"/>
      <c r="E538" s="400" t="s">
        <v>1464</v>
      </c>
      <c r="F538" s="340" t="s">
        <v>737</v>
      </c>
      <c r="G538" s="401" t="s">
        <v>1121</v>
      </c>
      <c r="H538" s="401" t="s">
        <v>1201</v>
      </c>
      <c r="I538" s="401" t="s">
        <v>686</v>
      </c>
      <c r="J538" s="194">
        <v>12130</v>
      </c>
      <c r="K538" s="194">
        <v>4270</v>
      </c>
      <c r="L538" s="195">
        <v>7860</v>
      </c>
      <c r="M538" s="196">
        <v>5</v>
      </c>
      <c r="N538" s="197">
        <v>393</v>
      </c>
      <c r="O538" s="197">
        <v>7467</v>
      </c>
      <c r="P538" s="231" t="s">
        <v>22</v>
      </c>
    </row>
    <row r="539" spans="1:16">
      <c r="A539" s="340" t="str">
        <f t="shared" si="17"/>
        <v>4385837</v>
      </c>
      <c r="B539" s="351">
        <f t="shared" si="18"/>
        <v>37</v>
      </c>
      <c r="C539" s="435">
        <v>43858</v>
      </c>
      <c r="D539" s="399"/>
      <c r="E539" s="400" t="s">
        <v>1465</v>
      </c>
      <c r="F539" s="340" t="s">
        <v>737</v>
      </c>
      <c r="G539" s="401" t="s">
        <v>1121</v>
      </c>
      <c r="H539" s="401" t="s">
        <v>1124</v>
      </c>
      <c r="I539" s="401" t="s">
        <v>686</v>
      </c>
      <c r="J539" s="194">
        <v>12360</v>
      </c>
      <c r="K539" s="194">
        <v>4470</v>
      </c>
      <c r="L539" s="195">
        <v>7890</v>
      </c>
      <c r="M539" s="196">
        <v>5</v>
      </c>
      <c r="N539" s="197">
        <v>394.5</v>
      </c>
      <c r="O539" s="197">
        <v>7495.5</v>
      </c>
      <c r="P539" s="231" t="s">
        <v>22</v>
      </c>
    </row>
    <row r="540" spans="1:16">
      <c r="A540" s="340" t="str">
        <f t="shared" si="17"/>
        <v>4385838</v>
      </c>
      <c r="B540" s="351">
        <f t="shared" si="18"/>
        <v>38</v>
      </c>
      <c r="C540" s="435">
        <v>43858</v>
      </c>
      <c r="D540" s="399" t="s">
        <v>1001</v>
      </c>
      <c r="E540" s="400" t="s">
        <v>1466</v>
      </c>
      <c r="F540" s="340" t="s">
        <v>731</v>
      </c>
      <c r="G540" s="401" t="s">
        <v>1467</v>
      </c>
      <c r="H540" s="401" t="s">
        <v>1468</v>
      </c>
      <c r="I540" s="401" t="s">
        <v>688</v>
      </c>
      <c r="J540" s="194">
        <v>16050</v>
      </c>
      <c r="K540" s="194">
        <v>5340</v>
      </c>
      <c r="L540" s="195">
        <v>10710</v>
      </c>
      <c r="M540" s="196">
        <v>5</v>
      </c>
      <c r="N540" s="197">
        <v>535.5</v>
      </c>
      <c r="O540" s="197">
        <v>10174.5</v>
      </c>
      <c r="P540" s="231" t="s">
        <v>23</v>
      </c>
    </row>
    <row r="541" spans="1:16">
      <c r="A541" s="340" t="str">
        <f t="shared" si="17"/>
        <v>4385839</v>
      </c>
      <c r="B541" s="351">
        <f t="shared" si="18"/>
        <v>39</v>
      </c>
      <c r="C541" s="435">
        <v>43858</v>
      </c>
      <c r="D541" s="399"/>
      <c r="E541" s="400" t="s">
        <v>1469</v>
      </c>
      <c r="F541" s="340" t="s">
        <v>731</v>
      </c>
      <c r="G541" s="401" t="s">
        <v>1159</v>
      </c>
      <c r="H541" s="401" t="s">
        <v>1470</v>
      </c>
      <c r="I541" s="401" t="s">
        <v>688</v>
      </c>
      <c r="J541" s="194">
        <v>10810</v>
      </c>
      <c r="K541" s="194">
        <v>3770</v>
      </c>
      <c r="L541" s="195">
        <v>7040</v>
      </c>
      <c r="M541" s="196">
        <v>5</v>
      </c>
      <c r="N541" s="197">
        <v>352</v>
      </c>
      <c r="O541" s="197">
        <v>6688</v>
      </c>
      <c r="P541" s="231" t="s">
        <v>23</v>
      </c>
    </row>
    <row r="542" spans="1:16">
      <c r="A542" s="340" t="str">
        <f t="shared" si="17"/>
        <v>4385840</v>
      </c>
      <c r="B542" s="351">
        <f t="shared" si="18"/>
        <v>40</v>
      </c>
      <c r="C542" s="435">
        <v>43858</v>
      </c>
      <c r="D542" s="399"/>
      <c r="E542" s="400" t="s">
        <v>1471</v>
      </c>
      <c r="F542" s="340" t="s">
        <v>731</v>
      </c>
      <c r="G542" s="401" t="s">
        <v>1159</v>
      </c>
      <c r="H542" s="401" t="s">
        <v>1297</v>
      </c>
      <c r="I542" s="401" t="s">
        <v>688</v>
      </c>
      <c r="J542" s="194">
        <v>13410</v>
      </c>
      <c r="K542" s="194">
        <v>4500</v>
      </c>
      <c r="L542" s="195">
        <v>8910</v>
      </c>
      <c r="M542" s="196">
        <v>5</v>
      </c>
      <c r="N542" s="197">
        <v>445.5</v>
      </c>
      <c r="O542" s="197">
        <v>8464.5</v>
      </c>
      <c r="P542" s="231" t="s">
        <v>23</v>
      </c>
    </row>
    <row r="543" spans="1:16">
      <c r="A543" s="340" t="str">
        <f t="shared" si="17"/>
        <v>4385841</v>
      </c>
      <c r="B543" s="351">
        <f t="shared" si="18"/>
        <v>41</v>
      </c>
      <c r="C543" s="435">
        <v>43858</v>
      </c>
      <c r="D543" s="399"/>
      <c r="E543" s="400" t="s">
        <v>1472</v>
      </c>
      <c r="F543" s="340" t="s">
        <v>731</v>
      </c>
      <c r="G543" s="401" t="s">
        <v>112</v>
      </c>
      <c r="H543" s="401" t="s">
        <v>1473</v>
      </c>
      <c r="I543" s="401" t="s">
        <v>688</v>
      </c>
      <c r="J543" s="194">
        <v>13650</v>
      </c>
      <c r="K543" s="194">
        <v>4420</v>
      </c>
      <c r="L543" s="195">
        <v>9230</v>
      </c>
      <c r="M543" s="196">
        <v>5</v>
      </c>
      <c r="N543" s="197">
        <v>461.5</v>
      </c>
      <c r="O543" s="197">
        <v>8768.5</v>
      </c>
      <c r="P543" s="231" t="s">
        <v>23</v>
      </c>
    </row>
    <row r="544" spans="1:16">
      <c r="A544" s="340" t="str">
        <f t="shared" si="17"/>
        <v>4385842</v>
      </c>
      <c r="B544" s="351">
        <f t="shared" si="18"/>
        <v>42</v>
      </c>
      <c r="C544" s="435">
        <v>43858</v>
      </c>
      <c r="D544" s="399"/>
      <c r="E544" s="400" t="s">
        <v>1474</v>
      </c>
      <c r="F544" s="340" t="s">
        <v>731</v>
      </c>
      <c r="G544" s="401" t="s">
        <v>1475</v>
      </c>
      <c r="H544" s="401" t="s">
        <v>1363</v>
      </c>
      <c r="I544" s="401" t="s">
        <v>688</v>
      </c>
      <c r="J544" s="194">
        <v>13450</v>
      </c>
      <c r="K544" s="194">
        <v>4510</v>
      </c>
      <c r="L544" s="195">
        <v>8940</v>
      </c>
      <c r="M544" s="196">
        <v>5</v>
      </c>
      <c r="N544" s="197">
        <v>447</v>
      </c>
      <c r="O544" s="197">
        <v>8493</v>
      </c>
      <c r="P544" s="231" t="s">
        <v>23</v>
      </c>
    </row>
    <row r="545" spans="1:16">
      <c r="A545" s="340" t="str">
        <f t="shared" si="17"/>
        <v>4385843</v>
      </c>
      <c r="B545" s="351">
        <f t="shared" si="18"/>
        <v>43</v>
      </c>
      <c r="C545" s="435">
        <v>43858</v>
      </c>
      <c r="D545" s="399"/>
      <c r="E545" s="400" t="s">
        <v>1476</v>
      </c>
      <c r="F545" s="340" t="s">
        <v>731</v>
      </c>
      <c r="G545" s="401" t="s">
        <v>641</v>
      </c>
      <c r="H545" s="401" t="s">
        <v>1477</v>
      </c>
      <c r="I545" s="401" t="s">
        <v>688</v>
      </c>
      <c r="J545" s="194">
        <v>12620</v>
      </c>
      <c r="K545" s="194">
        <v>4280</v>
      </c>
      <c r="L545" s="195">
        <v>8340</v>
      </c>
      <c r="M545" s="196">
        <v>5</v>
      </c>
      <c r="N545" s="197">
        <v>417</v>
      </c>
      <c r="O545" s="197">
        <v>7923</v>
      </c>
      <c r="P545" s="231" t="s">
        <v>23</v>
      </c>
    </row>
    <row r="546" spans="1:16">
      <c r="A546" s="340" t="str">
        <f t="shared" si="17"/>
        <v>4385844</v>
      </c>
      <c r="B546" s="351">
        <f t="shared" si="18"/>
        <v>44</v>
      </c>
      <c r="C546" s="435">
        <v>43858</v>
      </c>
      <c r="D546" s="399" t="s">
        <v>934</v>
      </c>
      <c r="E546" s="400" t="s">
        <v>1478</v>
      </c>
      <c r="F546" s="340" t="s">
        <v>754</v>
      </c>
      <c r="G546" s="401" t="s">
        <v>187</v>
      </c>
      <c r="H546" s="401" t="s">
        <v>1479</v>
      </c>
      <c r="I546" s="401" t="s">
        <v>751</v>
      </c>
      <c r="J546" s="194">
        <v>11350</v>
      </c>
      <c r="K546" s="194">
        <v>4340</v>
      </c>
      <c r="L546" s="195">
        <v>7010</v>
      </c>
      <c r="M546" s="196">
        <v>5</v>
      </c>
      <c r="N546" s="197">
        <v>350.5</v>
      </c>
      <c r="O546" s="197">
        <v>6659.5</v>
      </c>
      <c r="P546" s="231" t="s">
        <v>24</v>
      </c>
    </row>
    <row r="547" spans="1:16">
      <c r="A547" s="340" t="str">
        <f t="shared" ref="A547:A610" si="19">C547&amp;B547</f>
        <v>4385845</v>
      </c>
      <c r="B547" s="351">
        <f t="shared" ref="B547:B610" si="20">IF(C547=C546,B546+1,1)</f>
        <v>45</v>
      </c>
      <c r="C547" s="435">
        <v>43858</v>
      </c>
      <c r="D547" s="399"/>
      <c r="E547" s="400" t="s">
        <v>1480</v>
      </c>
      <c r="F547" s="340" t="s">
        <v>754</v>
      </c>
      <c r="G547" s="401" t="s">
        <v>1159</v>
      </c>
      <c r="H547" s="401" t="s">
        <v>1481</v>
      </c>
      <c r="I547" s="401" t="s">
        <v>751</v>
      </c>
      <c r="J547" s="194">
        <v>12610</v>
      </c>
      <c r="K547" s="194">
        <v>3940</v>
      </c>
      <c r="L547" s="195">
        <v>8670</v>
      </c>
      <c r="M547" s="196">
        <v>5</v>
      </c>
      <c r="N547" s="197">
        <v>433.5</v>
      </c>
      <c r="O547" s="197">
        <v>8236.5</v>
      </c>
      <c r="P547" s="231" t="s">
        <v>24</v>
      </c>
    </row>
    <row r="548" spans="1:16">
      <c r="A548" s="340" t="str">
        <f t="shared" si="19"/>
        <v>4385846</v>
      </c>
      <c r="B548" s="351">
        <f t="shared" si="20"/>
        <v>46</v>
      </c>
      <c r="C548" s="435">
        <v>43858</v>
      </c>
      <c r="D548" s="399"/>
      <c r="E548" s="400" t="s">
        <v>1482</v>
      </c>
      <c r="F548" s="340" t="s">
        <v>754</v>
      </c>
      <c r="G548" s="401" t="s">
        <v>1159</v>
      </c>
      <c r="H548" s="401" t="s">
        <v>1127</v>
      </c>
      <c r="I548" s="401" t="s">
        <v>751</v>
      </c>
      <c r="J548" s="194">
        <v>12340</v>
      </c>
      <c r="K548" s="194">
        <v>4260</v>
      </c>
      <c r="L548" s="195">
        <v>8080</v>
      </c>
      <c r="M548" s="196">
        <v>5</v>
      </c>
      <c r="N548" s="197">
        <v>404</v>
      </c>
      <c r="O548" s="197">
        <v>7676</v>
      </c>
      <c r="P548" s="231" t="s">
        <v>24</v>
      </c>
    </row>
    <row r="549" spans="1:16">
      <c r="A549" s="340" t="str">
        <f t="shared" si="19"/>
        <v>4385847</v>
      </c>
      <c r="B549" s="351">
        <f t="shared" si="20"/>
        <v>47</v>
      </c>
      <c r="C549" s="435">
        <v>43858</v>
      </c>
      <c r="D549" s="399"/>
      <c r="E549" s="400" t="s">
        <v>1483</v>
      </c>
      <c r="F549" s="340" t="s">
        <v>754</v>
      </c>
      <c r="G549" s="401" t="s">
        <v>109</v>
      </c>
      <c r="H549" s="401" t="s">
        <v>816</v>
      </c>
      <c r="I549" s="401" t="s">
        <v>751</v>
      </c>
      <c r="J549" s="194">
        <v>10200</v>
      </c>
      <c r="K549" s="194">
        <v>4300</v>
      </c>
      <c r="L549" s="195">
        <v>5900</v>
      </c>
      <c r="M549" s="196">
        <v>5</v>
      </c>
      <c r="N549" s="197">
        <v>295</v>
      </c>
      <c r="O549" s="197">
        <v>5605</v>
      </c>
      <c r="P549" s="231" t="s">
        <v>24</v>
      </c>
    </row>
    <row r="550" spans="1:16">
      <c r="A550" s="340" t="str">
        <f t="shared" si="19"/>
        <v>4385848</v>
      </c>
      <c r="B550" s="351">
        <f t="shared" si="20"/>
        <v>48</v>
      </c>
      <c r="C550" s="435">
        <v>43858</v>
      </c>
      <c r="D550" s="399"/>
      <c r="E550" s="400" t="s">
        <v>1484</v>
      </c>
      <c r="F550" s="340" t="s">
        <v>896</v>
      </c>
      <c r="G550" s="401" t="s">
        <v>105</v>
      </c>
      <c r="H550" s="401" t="s">
        <v>734</v>
      </c>
      <c r="I550" s="401" t="s">
        <v>830</v>
      </c>
      <c r="J550" s="194">
        <v>8680</v>
      </c>
      <c r="K550" s="194">
        <v>3920</v>
      </c>
      <c r="L550" s="195">
        <v>4760</v>
      </c>
      <c r="M550" s="196">
        <v>6</v>
      </c>
      <c r="N550" s="197">
        <v>285.59999999999997</v>
      </c>
      <c r="O550" s="197">
        <v>4474.3999999999996</v>
      </c>
      <c r="P550" s="231" t="s">
        <v>30</v>
      </c>
    </row>
    <row r="551" spans="1:16">
      <c r="A551" s="340" t="str">
        <f t="shared" si="19"/>
        <v>4385849</v>
      </c>
      <c r="B551" s="351">
        <f t="shared" si="20"/>
        <v>49</v>
      </c>
      <c r="C551" s="435">
        <v>43858</v>
      </c>
      <c r="D551" s="399"/>
      <c r="E551" s="400" t="s">
        <v>1485</v>
      </c>
      <c r="F551" s="340" t="s">
        <v>896</v>
      </c>
      <c r="G551" s="401" t="s">
        <v>95</v>
      </c>
      <c r="H551" s="401" t="s">
        <v>735</v>
      </c>
      <c r="I551" s="401" t="s">
        <v>830</v>
      </c>
      <c r="J551" s="194">
        <v>4890</v>
      </c>
      <c r="K551" s="194">
        <v>3890</v>
      </c>
      <c r="L551" s="195">
        <v>1000</v>
      </c>
      <c r="M551" s="196">
        <v>6</v>
      </c>
      <c r="N551" s="197">
        <v>60</v>
      </c>
      <c r="O551" s="197">
        <v>940</v>
      </c>
      <c r="P551" s="231" t="s">
        <v>30</v>
      </c>
    </row>
    <row r="552" spans="1:16">
      <c r="A552" s="340" t="str">
        <f t="shared" si="19"/>
        <v>4385850</v>
      </c>
      <c r="B552" s="351">
        <f t="shared" si="20"/>
        <v>50</v>
      </c>
      <c r="C552" s="435">
        <v>43858</v>
      </c>
      <c r="D552" s="399"/>
      <c r="E552" s="400" t="s">
        <v>1486</v>
      </c>
      <c r="F552" s="340" t="s">
        <v>903</v>
      </c>
      <c r="G552" s="401" t="s">
        <v>95</v>
      </c>
      <c r="H552" s="401" t="s">
        <v>735</v>
      </c>
      <c r="I552" s="401" t="s">
        <v>692</v>
      </c>
      <c r="J552" s="194">
        <v>8810</v>
      </c>
      <c r="K552" s="194">
        <v>3890</v>
      </c>
      <c r="L552" s="195">
        <v>4920</v>
      </c>
      <c r="M552" s="196">
        <v>6</v>
      </c>
      <c r="N552" s="197">
        <v>295.2</v>
      </c>
      <c r="O552" s="197">
        <v>4624.8</v>
      </c>
      <c r="P552" s="231" t="s">
        <v>30</v>
      </c>
    </row>
    <row r="553" spans="1:16">
      <c r="A553" s="340" t="str">
        <f t="shared" si="19"/>
        <v>4385851</v>
      </c>
      <c r="B553" s="351">
        <f t="shared" si="20"/>
        <v>51</v>
      </c>
      <c r="C553" s="435">
        <v>43858</v>
      </c>
      <c r="D553" s="399"/>
      <c r="E553" s="400" t="s">
        <v>1487</v>
      </c>
      <c r="F553" s="340" t="s">
        <v>903</v>
      </c>
      <c r="G553" s="401" t="s">
        <v>111</v>
      </c>
      <c r="H553" s="401" t="s">
        <v>732</v>
      </c>
      <c r="I553" s="401" t="s">
        <v>692</v>
      </c>
      <c r="J553" s="194">
        <v>8900</v>
      </c>
      <c r="K553" s="194">
        <v>3890</v>
      </c>
      <c r="L553" s="195">
        <v>5010</v>
      </c>
      <c r="M553" s="196">
        <v>6</v>
      </c>
      <c r="N553" s="197">
        <v>300.59999999999997</v>
      </c>
      <c r="O553" s="197">
        <v>4709.3999999999996</v>
      </c>
      <c r="P553" s="231" t="s">
        <v>30</v>
      </c>
    </row>
    <row r="554" spans="1:16">
      <c r="A554" s="340" t="str">
        <f t="shared" si="19"/>
        <v>4385852</v>
      </c>
      <c r="B554" s="351">
        <f t="shared" si="20"/>
        <v>52</v>
      </c>
      <c r="C554" s="435">
        <v>43858</v>
      </c>
      <c r="D554" s="399"/>
      <c r="E554" s="400" t="s">
        <v>1488</v>
      </c>
      <c r="F554" s="340" t="s">
        <v>903</v>
      </c>
      <c r="G554" s="401" t="s">
        <v>104</v>
      </c>
      <c r="H554" s="401" t="s">
        <v>694</v>
      </c>
      <c r="I554" s="401" t="s">
        <v>692</v>
      </c>
      <c r="J554" s="194">
        <v>8740</v>
      </c>
      <c r="K554" s="194">
        <v>3870</v>
      </c>
      <c r="L554" s="195">
        <v>4870</v>
      </c>
      <c r="M554" s="196">
        <v>6</v>
      </c>
      <c r="N554" s="197">
        <v>292.2</v>
      </c>
      <c r="O554" s="197">
        <v>4577.8</v>
      </c>
      <c r="P554" s="231" t="s">
        <v>30</v>
      </c>
    </row>
    <row r="555" spans="1:16">
      <c r="A555" s="340" t="str">
        <f t="shared" si="19"/>
        <v>4385853</v>
      </c>
      <c r="B555" s="351">
        <f t="shared" si="20"/>
        <v>53</v>
      </c>
      <c r="C555" s="435">
        <v>43858</v>
      </c>
      <c r="D555" s="399" t="s">
        <v>1109</v>
      </c>
      <c r="E555" s="400" t="s">
        <v>1489</v>
      </c>
      <c r="F555" s="340" t="s">
        <v>1418</v>
      </c>
      <c r="G555" s="401" t="s">
        <v>281</v>
      </c>
      <c r="H555" s="401" t="s">
        <v>833</v>
      </c>
      <c r="I555" s="401" t="s">
        <v>698</v>
      </c>
      <c r="J555" s="194">
        <v>8900</v>
      </c>
      <c r="K555" s="194">
        <v>3830</v>
      </c>
      <c r="L555" s="195">
        <v>5070</v>
      </c>
      <c r="M555" s="196">
        <v>6</v>
      </c>
      <c r="N555" s="197">
        <v>304.2</v>
      </c>
      <c r="O555" s="197">
        <v>4765.8</v>
      </c>
      <c r="P555" s="231" t="s">
        <v>30</v>
      </c>
    </row>
    <row r="556" spans="1:16">
      <c r="A556" s="340" t="str">
        <f t="shared" si="19"/>
        <v>4385854</v>
      </c>
      <c r="B556" s="351">
        <f t="shared" si="20"/>
        <v>54</v>
      </c>
      <c r="C556" s="435">
        <v>43858</v>
      </c>
      <c r="D556" s="399"/>
      <c r="E556" s="400" t="s">
        <v>1490</v>
      </c>
      <c r="F556" s="340" t="s">
        <v>1418</v>
      </c>
      <c r="G556" s="401" t="s">
        <v>281</v>
      </c>
      <c r="H556" s="401" t="s">
        <v>833</v>
      </c>
      <c r="I556" s="401" t="s">
        <v>698</v>
      </c>
      <c r="J556" s="194">
        <v>8520</v>
      </c>
      <c r="K556" s="194">
        <v>3830</v>
      </c>
      <c r="L556" s="195">
        <v>4690</v>
      </c>
      <c r="M556" s="196">
        <v>6</v>
      </c>
      <c r="N556" s="197">
        <v>281.39999999999998</v>
      </c>
      <c r="O556" s="197">
        <v>4408.6000000000004</v>
      </c>
      <c r="P556" s="231" t="s">
        <v>30</v>
      </c>
    </row>
    <row r="557" spans="1:16">
      <c r="A557" s="340" t="str">
        <f t="shared" si="19"/>
        <v>4385855</v>
      </c>
      <c r="B557" s="351">
        <f t="shared" si="20"/>
        <v>55</v>
      </c>
      <c r="C557" s="435">
        <v>43858</v>
      </c>
      <c r="D557" s="399"/>
      <c r="E557" s="400" t="s">
        <v>1491</v>
      </c>
      <c r="F557" s="340" t="s">
        <v>1418</v>
      </c>
      <c r="G557" s="401" t="s">
        <v>103</v>
      </c>
      <c r="H557" s="401" t="s">
        <v>836</v>
      </c>
      <c r="I557" s="401" t="s">
        <v>698</v>
      </c>
      <c r="J557" s="194">
        <v>9270</v>
      </c>
      <c r="K557" s="194">
        <v>3880</v>
      </c>
      <c r="L557" s="195">
        <v>5390</v>
      </c>
      <c r="M557" s="196">
        <v>6</v>
      </c>
      <c r="N557" s="197">
        <v>323.39999999999998</v>
      </c>
      <c r="O557" s="197">
        <v>5066.6000000000004</v>
      </c>
      <c r="P557" s="231" t="s">
        <v>30</v>
      </c>
    </row>
    <row r="558" spans="1:16">
      <c r="A558" s="340" t="str">
        <f t="shared" si="19"/>
        <v>4385856</v>
      </c>
      <c r="B558" s="351">
        <f t="shared" si="20"/>
        <v>56</v>
      </c>
      <c r="C558" s="435">
        <v>43858</v>
      </c>
      <c r="D558" s="399"/>
      <c r="E558" s="400" t="s">
        <v>1492</v>
      </c>
      <c r="F558" s="340" t="s">
        <v>1418</v>
      </c>
      <c r="G558" s="401" t="s">
        <v>281</v>
      </c>
      <c r="H558" s="401" t="s">
        <v>833</v>
      </c>
      <c r="I558" s="401" t="s">
        <v>698</v>
      </c>
      <c r="J558" s="194">
        <v>8220</v>
      </c>
      <c r="K558" s="194">
        <v>3830</v>
      </c>
      <c r="L558" s="195">
        <v>4390</v>
      </c>
      <c r="M558" s="196">
        <v>6</v>
      </c>
      <c r="N558" s="197">
        <v>263.39999999999998</v>
      </c>
      <c r="O558" s="197">
        <v>4126.6000000000004</v>
      </c>
      <c r="P558" s="231" t="s">
        <v>30</v>
      </c>
    </row>
    <row r="559" spans="1:16">
      <c r="A559" s="340" t="str">
        <f t="shared" si="19"/>
        <v>4385857</v>
      </c>
      <c r="B559" s="351">
        <f t="shared" si="20"/>
        <v>57</v>
      </c>
      <c r="C559" s="435">
        <v>43858</v>
      </c>
      <c r="D559" s="399"/>
      <c r="E559" s="400" t="s">
        <v>1493</v>
      </c>
      <c r="F559" s="340" t="s">
        <v>1418</v>
      </c>
      <c r="G559" s="401" t="s">
        <v>106</v>
      </c>
      <c r="H559" s="401" t="s">
        <v>697</v>
      </c>
      <c r="I559" s="401" t="s">
        <v>698</v>
      </c>
      <c r="J559" s="194">
        <v>9000</v>
      </c>
      <c r="K559" s="194">
        <v>3980</v>
      </c>
      <c r="L559" s="195">
        <v>5020</v>
      </c>
      <c r="M559" s="196">
        <v>6</v>
      </c>
      <c r="N559" s="197">
        <v>301.2</v>
      </c>
      <c r="O559" s="197">
        <v>4718.8</v>
      </c>
      <c r="P559" s="231" t="s">
        <v>30</v>
      </c>
    </row>
    <row r="560" spans="1:16">
      <c r="A560" s="340" t="str">
        <f t="shared" si="19"/>
        <v>4385858</v>
      </c>
      <c r="B560" s="351">
        <f t="shared" si="20"/>
        <v>58</v>
      </c>
      <c r="C560" s="435">
        <v>43858</v>
      </c>
      <c r="D560" s="399"/>
      <c r="E560" s="400" t="s">
        <v>1494</v>
      </c>
      <c r="F560" s="340" t="s">
        <v>1418</v>
      </c>
      <c r="G560" s="401" t="s">
        <v>702</v>
      </c>
      <c r="H560" s="401" t="s">
        <v>693</v>
      </c>
      <c r="I560" s="401" t="s">
        <v>698</v>
      </c>
      <c r="J560" s="194">
        <v>8970</v>
      </c>
      <c r="K560" s="194">
        <v>4010</v>
      </c>
      <c r="L560" s="195">
        <v>4960</v>
      </c>
      <c r="M560" s="196">
        <v>6</v>
      </c>
      <c r="N560" s="197">
        <v>297.59999999999997</v>
      </c>
      <c r="O560" s="197">
        <v>4662.3999999999996</v>
      </c>
      <c r="P560" s="231" t="s">
        <v>30</v>
      </c>
    </row>
    <row r="561" spans="1:16">
      <c r="A561" s="340" t="str">
        <f t="shared" si="19"/>
        <v>4385859</v>
      </c>
      <c r="B561" s="351">
        <f t="shared" si="20"/>
        <v>59</v>
      </c>
      <c r="C561" s="435">
        <v>43858</v>
      </c>
      <c r="D561" s="399" t="s">
        <v>863</v>
      </c>
      <c r="E561" s="400" t="s">
        <v>1495</v>
      </c>
      <c r="F561" s="340" t="s">
        <v>1496</v>
      </c>
      <c r="G561" s="401" t="s">
        <v>95</v>
      </c>
      <c r="H561" s="401" t="s">
        <v>735</v>
      </c>
      <c r="I561" s="401" t="s">
        <v>723</v>
      </c>
      <c r="J561" s="194">
        <v>4730</v>
      </c>
      <c r="K561" s="194">
        <v>3890</v>
      </c>
      <c r="L561" s="195">
        <v>840</v>
      </c>
      <c r="M561" s="196">
        <v>6</v>
      </c>
      <c r="N561" s="197">
        <v>50.4</v>
      </c>
      <c r="O561" s="197">
        <v>789.6</v>
      </c>
      <c r="P561" s="231" t="s">
        <v>30</v>
      </c>
    </row>
    <row r="562" spans="1:16">
      <c r="A562" s="340" t="str">
        <f t="shared" si="19"/>
        <v>4385860</v>
      </c>
      <c r="B562" s="351">
        <f t="shared" si="20"/>
        <v>60</v>
      </c>
      <c r="C562" s="435">
        <v>43858</v>
      </c>
      <c r="D562" s="399"/>
      <c r="E562" s="400" t="s">
        <v>1497</v>
      </c>
      <c r="F562" s="340" t="s">
        <v>1498</v>
      </c>
      <c r="G562" s="401" t="s">
        <v>702</v>
      </c>
      <c r="H562" s="401" t="s">
        <v>693</v>
      </c>
      <c r="I562" s="401" t="s">
        <v>723</v>
      </c>
      <c r="J562" s="194">
        <v>8600</v>
      </c>
      <c r="K562" s="194">
        <v>4010</v>
      </c>
      <c r="L562" s="195">
        <v>4590</v>
      </c>
      <c r="M562" s="196">
        <v>6</v>
      </c>
      <c r="N562" s="197">
        <v>275.39999999999998</v>
      </c>
      <c r="O562" s="197">
        <v>4314.6000000000004</v>
      </c>
      <c r="P562" s="231" t="s">
        <v>30</v>
      </c>
    </row>
    <row r="563" spans="1:16">
      <c r="A563" s="340" t="str">
        <f t="shared" si="19"/>
        <v>4385861</v>
      </c>
      <c r="B563" s="351">
        <f t="shared" si="20"/>
        <v>61</v>
      </c>
      <c r="C563" s="435">
        <v>43858</v>
      </c>
      <c r="D563" s="399"/>
      <c r="E563" s="400" t="s">
        <v>1499</v>
      </c>
      <c r="F563" s="340" t="s">
        <v>916</v>
      </c>
      <c r="G563" s="401" t="s">
        <v>105</v>
      </c>
      <c r="H563" s="401" t="s">
        <v>734</v>
      </c>
      <c r="I563" s="401" t="s">
        <v>688</v>
      </c>
      <c r="J563" s="194">
        <v>8570</v>
      </c>
      <c r="K563" s="194">
        <v>3920</v>
      </c>
      <c r="L563" s="195">
        <v>4650</v>
      </c>
      <c r="M563" s="196">
        <v>6</v>
      </c>
      <c r="N563" s="197">
        <v>279</v>
      </c>
      <c r="O563" s="197">
        <v>4371</v>
      </c>
      <c r="P563" s="231" t="s">
        <v>70</v>
      </c>
    </row>
    <row r="564" spans="1:16">
      <c r="A564" s="340" t="str">
        <f t="shared" si="19"/>
        <v>4385862</v>
      </c>
      <c r="B564" s="351">
        <f t="shared" si="20"/>
        <v>62</v>
      </c>
      <c r="C564" s="435">
        <v>43858</v>
      </c>
      <c r="D564" s="399"/>
      <c r="E564" s="400" t="s">
        <v>1500</v>
      </c>
      <c r="F564" s="340" t="s">
        <v>916</v>
      </c>
      <c r="G564" s="401" t="s">
        <v>95</v>
      </c>
      <c r="H564" s="401" t="s">
        <v>735</v>
      </c>
      <c r="I564" s="401" t="s">
        <v>688</v>
      </c>
      <c r="J564" s="194">
        <v>5080</v>
      </c>
      <c r="K564" s="194">
        <v>3900</v>
      </c>
      <c r="L564" s="195">
        <v>1180</v>
      </c>
      <c r="M564" s="196">
        <v>6</v>
      </c>
      <c r="N564" s="197">
        <v>70.8</v>
      </c>
      <c r="O564" s="197">
        <v>1109.2</v>
      </c>
      <c r="P564" s="231" t="s">
        <v>70</v>
      </c>
    </row>
    <row r="565" spans="1:16">
      <c r="A565" s="340" t="str">
        <f t="shared" si="19"/>
        <v>4385863</v>
      </c>
      <c r="B565" s="351">
        <f t="shared" si="20"/>
        <v>63</v>
      </c>
      <c r="C565" s="435">
        <v>43858</v>
      </c>
      <c r="D565" s="399" t="s">
        <v>1119</v>
      </c>
      <c r="E565" s="400" t="s">
        <v>1501</v>
      </c>
      <c r="F565" s="340" t="s">
        <v>1041</v>
      </c>
      <c r="G565" s="401" t="s">
        <v>95</v>
      </c>
      <c r="H565" s="401" t="s">
        <v>735</v>
      </c>
      <c r="I565" s="401" t="s">
        <v>830</v>
      </c>
      <c r="J565" s="194">
        <v>8820</v>
      </c>
      <c r="K565" s="194">
        <v>3890</v>
      </c>
      <c r="L565" s="195">
        <v>4930</v>
      </c>
      <c r="M565" s="196">
        <v>6</v>
      </c>
      <c r="N565" s="197">
        <v>295.8</v>
      </c>
      <c r="O565" s="197">
        <v>4634.2</v>
      </c>
      <c r="P565" s="231" t="s">
        <v>70</v>
      </c>
    </row>
    <row r="566" spans="1:16">
      <c r="A566" s="340" t="str">
        <f t="shared" si="19"/>
        <v>4385864</v>
      </c>
      <c r="B566" s="351">
        <f t="shared" si="20"/>
        <v>64</v>
      </c>
      <c r="C566" s="435">
        <v>43858</v>
      </c>
      <c r="D566" s="399"/>
      <c r="E566" s="400" t="s">
        <v>1502</v>
      </c>
      <c r="F566" s="340" t="s">
        <v>1041</v>
      </c>
      <c r="G566" s="401" t="s">
        <v>95</v>
      </c>
      <c r="H566" s="401" t="s">
        <v>735</v>
      </c>
      <c r="I566" s="401" t="s">
        <v>830</v>
      </c>
      <c r="J566" s="194">
        <v>5980</v>
      </c>
      <c r="K566" s="194">
        <v>3900</v>
      </c>
      <c r="L566" s="195">
        <v>2080</v>
      </c>
      <c r="M566" s="196">
        <v>6</v>
      </c>
      <c r="N566" s="197">
        <v>124.8</v>
      </c>
      <c r="O566" s="197">
        <v>1955.2</v>
      </c>
      <c r="P566" s="231" t="s">
        <v>70</v>
      </c>
    </row>
    <row r="567" spans="1:16">
      <c r="A567" s="340" t="str">
        <f t="shared" si="19"/>
        <v>4385865</v>
      </c>
      <c r="B567" s="351">
        <f t="shared" si="20"/>
        <v>65</v>
      </c>
      <c r="C567" s="435">
        <v>43858</v>
      </c>
      <c r="D567" s="399"/>
      <c r="E567" s="400" t="s">
        <v>1503</v>
      </c>
      <c r="F567" s="340" t="s">
        <v>1041</v>
      </c>
      <c r="G567" s="401" t="s">
        <v>104</v>
      </c>
      <c r="H567" s="401" t="s">
        <v>694</v>
      </c>
      <c r="I567" s="401" t="s">
        <v>830</v>
      </c>
      <c r="J567" s="194">
        <v>8550</v>
      </c>
      <c r="K567" s="194">
        <v>3870</v>
      </c>
      <c r="L567" s="195">
        <v>4680</v>
      </c>
      <c r="M567" s="196">
        <v>6</v>
      </c>
      <c r="N567" s="197">
        <v>280.8</v>
      </c>
      <c r="O567" s="197">
        <v>4399.2</v>
      </c>
      <c r="P567" s="231" t="s">
        <v>70</v>
      </c>
    </row>
    <row r="568" spans="1:16">
      <c r="A568" s="340" t="str">
        <f t="shared" si="19"/>
        <v>4385866</v>
      </c>
      <c r="B568" s="351">
        <f t="shared" si="20"/>
        <v>66</v>
      </c>
      <c r="C568" s="435">
        <v>43858</v>
      </c>
      <c r="D568" s="399" t="s">
        <v>1109</v>
      </c>
      <c r="E568" s="400" t="s">
        <v>1504</v>
      </c>
      <c r="F568" s="340" t="s">
        <v>1064</v>
      </c>
      <c r="G568" s="401" t="s">
        <v>111</v>
      </c>
      <c r="H568" s="401" t="s">
        <v>732</v>
      </c>
      <c r="I568" s="401" t="s">
        <v>751</v>
      </c>
      <c r="J568" s="194">
        <v>8660</v>
      </c>
      <c r="K568" s="194">
        <v>3890</v>
      </c>
      <c r="L568" s="195">
        <v>4770</v>
      </c>
      <c r="M568" s="196">
        <v>6</v>
      </c>
      <c r="N568" s="197">
        <v>286.2</v>
      </c>
      <c r="O568" s="197">
        <v>4483.8</v>
      </c>
      <c r="P568" s="231" t="s">
        <v>70</v>
      </c>
    </row>
    <row r="569" spans="1:16">
      <c r="A569" s="340" t="str">
        <f t="shared" si="19"/>
        <v>4385867</v>
      </c>
      <c r="B569" s="351">
        <f t="shared" si="20"/>
        <v>67</v>
      </c>
      <c r="C569" s="435">
        <v>43858</v>
      </c>
      <c r="D569" s="399"/>
      <c r="E569" s="400" t="s">
        <v>1505</v>
      </c>
      <c r="F569" s="340" t="s">
        <v>1064</v>
      </c>
      <c r="G569" s="401" t="s">
        <v>105</v>
      </c>
      <c r="H569" s="401" t="s">
        <v>734</v>
      </c>
      <c r="I569" s="401" t="s">
        <v>751</v>
      </c>
      <c r="J569" s="194">
        <v>8470</v>
      </c>
      <c r="K569" s="194">
        <v>3920</v>
      </c>
      <c r="L569" s="195">
        <v>4550</v>
      </c>
      <c r="M569" s="196">
        <v>6</v>
      </c>
      <c r="N569" s="197">
        <v>273</v>
      </c>
      <c r="O569" s="197">
        <v>4277</v>
      </c>
      <c r="P569" s="231" t="s">
        <v>70</v>
      </c>
    </row>
    <row r="570" spans="1:16">
      <c r="A570" s="340" t="str">
        <f t="shared" si="19"/>
        <v>4385868</v>
      </c>
      <c r="B570" s="351">
        <f t="shared" si="20"/>
        <v>68</v>
      </c>
      <c r="C570" s="435">
        <v>43858</v>
      </c>
      <c r="D570" s="399"/>
      <c r="E570" s="400" t="s">
        <v>1506</v>
      </c>
      <c r="F570" s="340" t="s">
        <v>1064</v>
      </c>
      <c r="G570" s="401" t="s">
        <v>111</v>
      </c>
      <c r="H570" s="401" t="s">
        <v>732</v>
      </c>
      <c r="I570" s="401" t="s">
        <v>751</v>
      </c>
      <c r="J570" s="194">
        <v>8410</v>
      </c>
      <c r="K570" s="194">
        <v>3880</v>
      </c>
      <c r="L570" s="195">
        <v>4530</v>
      </c>
      <c r="M570" s="196">
        <v>6</v>
      </c>
      <c r="N570" s="197">
        <v>271.8</v>
      </c>
      <c r="O570" s="197">
        <v>4258.2</v>
      </c>
      <c r="P570" s="231" t="s">
        <v>70</v>
      </c>
    </row>
    <row r="571" spans="1:16">
      <c r="A571" s="340" t="str">
        <f t="shared" si="19"/>
        <v>4385869</v>
      </c>
      <c r="B571" s="351">
        <f t="shared" si="20"/>
        <v>69</v>
      </c>
      <c r="C571" s="435">
        <v>43858</v>
      </c>
      <c r="D571" s="399"/>
      <c r="E571" s="400" t="s">
        <v>1507</v>
      </c>
      <c r="F571" s="340" t="s">
        <v>1418</v>
      </c>
      <c r="G571" s="401" t="s">
        <v>689</v>
      </c>
      <c r="H571" s="401" t="s">
        <v>695</v>
      </c>
      <c r="I571" s="401" t="s">
        <v>698</v>
      </c>
      <c r="J571" s="194">
        <v>8500</v>
      </c>
      <c r="K571" s="194">
        <v>3770</v>
      </c>
      <c r="L571" s="195">
        <v>4730</v>
      </c>
      <c r="M571" s="196">
        <v>6</v>
      </c>
      <c r="N571" s="197">
        <v>283.8</v>
      </c>
      <c r="O571" s="197">
        <v>4446.2</v>
      </c>
      <c r="P571" s="231" t="s">
        <v>70</v>
      </c>
    </row>
    <row r="572" spans="1:16">
      <c r="A572" s="340" t="str">
        <f t="shared" si="19"/>
        <v>4385870</v>
      </c>
      <c r="B572" s="402">
        <f t="shared" si="20"/>
        <v>70</v>
      </c>
      <c r="C572" s="435">
        <v>43858</v>
      </c>
      <c r="D572" s="404"/>
      <c r="E572" s="405" t="s">
        <v>1508</v>
      </c>
      <c r="F572" s="340" t="s">
        <v>1418</v>
      </c>
      <c r="G572" s="406" t="s">
        <v>281</v>
      </c>
      <c r="H572" s="406" t="s">
        <v>833</v>
      </c>
      <c r="I572" s="406" t="s">
        <v>698</v>
      </c>
      <c r="J572" s="194">
        <v>8230</v>
      </c>
      <c r="K572" s="194">
        <v>3830</v>
      </c>
      <c r="L572" s="195">
        <v>4400</v>
      </c>
      <c r="M572" s="196">
        <v>6</v>
      </c>
      <c r="N572" s="197">
        <v>264</v>
      </c>
      <c r="O572" s="197">
        <v>4136</v>
      </c>
      <c r="P572" s="221" t="s">
        <v>70</v>
      </c>
    </row>
    <row r="573" spans="1:16">
      <c r="A573" s="340" t="str">
        <f t="shared" si="19"/>
        <v>438591</v>
      </c>
      <c r="B573" s="351">
        <f t="shared" si="20"/>
        <v>1</v>
      </c>
      <c r="C573" s="435">
        <v>43859</v>
      </c>
      <c r="D573" s="399" t="s">
        <v>1285</v>
      </c>
      <c r="E573" s="400" t="s">
        <v>1509</v>
      </c>
      <c r="F573" s="340" t="s">
        <v>866</v>
      </c>
      <c r="G573" s="401" t="s">
        <v>95</v>
      </c>
      <c r="H573" s="401" t="s">
        <v>735</v>
      </c>
      <c r="I573" s="401" t="s">
        <v>692</v>
      </c>
      <c r="J573" s="194">
        <v>8600</v>
      </c>
      <c r="K573" s="194">
        <v>3890</v>
      </c>
      <c r="L573" s="195">
        <v>4710</v>
      </c>
      <c r="M573" s="196">
        <v>6</v>
      </c>
      <c r="N573" s="197">
        <v>282.59999999999997</v>
      </c>
      <c r="O573" s="197">
        <v>4427.3999999999996</v>
      </c>
      <c r="P573" s="231" t="s">
        <v>721</v>
      </c>
    </row>
    <row r="574" spans="1:16">
      <c r="A574" s="340" t="str">
        <f t="shared" si="19"/>
        <v>438592</v>
      </c>
      <c r="B574" s="351">
        <f t="shared" si="20"/>
        <v>2</v>
      </c>
      <c r="C574" s="435">
        <v>43859</v>
      </c>
      <c r="D574" s="399"/>
      <c r="E574" s="400" t="s">
        <v>1510</v>
      </c>
      <c r="F574" s="340" t="s">
        <v>866</v>
      </c>
      <c r="G574" s="401" t="s">
        <v>105</v>
      </c>
      <c r="H574" s="401" t="s">
        <v>734</v>
      </c>
      <c r="I574" s="401" t="s">
        <v>692</v>
      </c>
      <c r="J574" s="194">
        <v>8420</v>
      </c>
      <c r="K574" s="194">
        <v>3920</v>
      </c>
      <c r="L574" s="195">
        <v>4500</v>
      </c>
      <c r="M574" s="196">
        <v>6</v>
      </c>
      <c r="N574" s="197">
        <v>270</v>
      </c>
      <c r="O574" s="197">
        <v>4230</v>
      </c>
      <c r="P574" s="231" t="s">
        <v>721</v>
      </c>
    </row>
    <row r="575" spans="1:16">
      <c r="A575" s="340" t="str">
        <f t="shared" si="19"/>
        <v>438593</v>
      </c>
      <c r="B575" s="351">
        <f t="shared" si="20"/>
        <v>3</v>
      </c>
      <c r="C575" s="435">
        <v>43859</v>
      </c>
      <c r="D575" s="399"/>
      <c r="E575" s="400" t="s">
        <v>1511</v>
      </c>
      <c r="F575" s="340" t="s">
        <v>866</v>
      </c>
      <c r="G575" s="401" t="s">
        <v>105</v>
      </c>
      <c r="H575" s="401" t="s">
        <v>734</v>
      </c>
      <c r="I575" s="401" t="s">
        <v>692</v>
      </c>
      <c r="J575" s="194">
        <v>5220</v>
      </c>
      <c r="K575" s="194">
        <v>3920</v>
      </c>
      <c r="L575" s="195">
        <v>1300</v>
      </c>
      <c r="M575" s="196">
        <v>6</v>
      </c>
      <c r="N575" s="197">
        <v>78</v>
      </c>
      <c r="O575" s="197">
        <v>1222</v>
      </c>
      <c r="P575" s="231" t="s">
        <v>721</v>
      </c>
    </row>
    <row r="576" spans="1:16">
      <c r="A576" s="340" t="str">
        <f t="shared" si="19"/>
        <v>438594</v>
      </c>
      <c r="B576" s="351">
        <f t="shared" si="20"/>
        <v>4</v>
      </c>
      <c r="C576" s="435">
        <v>43859</v>
      </c>
      <c r="D576" s="399" t="s">
        <v>1113</v>
      </c>
      <c r="E576" s="400" t="s">
        <v>1512</v>
      </c>
      <c r="F576" s="340" t="s">
        <v>1418</v>
      </c>
      <c r="G576" s="401" t="s">
        <v>281</v>
      </c>
      <c r="H576" s="401" t="s">
        <v>833</v>
      </c>
      <c r="I576" s="401" t="s">
        <v>698</v>
      </c>
      <c r="J576" s="194">
        <v>8630</v>
      </c>
      <c r="K576" s="194">
        <v>3840</v>
      </c>
      <c r="L576" s="195">
        <v>4790</v>
      </c>
      <c r="M576" s="196">
        <v>6</v>
      </c>
      <c r="N576" s="197">
        <v>287.39999999999998</v>
      </c>
      <c r="O576" s="197">
        <v>4502.6000000000004</v>
      </c>
      <c r="P576" s="231" t="s">
        <v>721</v>
      </c>
    </row>
    <row r="577" spans="1:16">
      <c r="A577" s="340" t="str">
        <f t="shared" si="19"/>
        <v>438595</v>
      </c>
      <c r="B577" s="351">
        <f t="shared" si="20"/>
        <v>5</v>
      </c>
      <c r="C577" s="435">
        <v>43859</v>
      </c>
      <c r="D577" s="399"/>
      <c r="E577" s="400" t="s">
        <v>1513</v>
      </c>
      <c r="F577" s="340" t="s">
        <v>1418</v>
      </c>
      <c r="G577" s="401" t="s">
        <v>106</v>
      </c>
      <c r="H577" s="401" t="s">
        <v>697</v>
      </c>
      <c r="I577" s="401" t="s">
        <v>698</v>
      </c>
      <c r="J577" s="194">
        <v>8710</v>
      </c>
      <c r="K577" s="194">
        <v>3990</v>
      </c>
      <c r="L577" s="195">
        <v>4720</v>
      </c>
      <c r="M577" s="196">
        <v>6</v>
      </c>
      <c r="N577" s="197">
        <v>283.2</v>
      </c>
      <c r="O577" s="197">
        <v>4436.8</v>
      </c>
      <c r="P577" s="231" t="s">
        <v>721</v>
      </c>
    </row>
    <row r="578" spans="1:16">
      <c r="A578" s="340" t="str">
        <f t="shared" si="19"/>
        <v>438596</v>
      </c>
      <c r="B578" s="351">
        <f t="shared" si="20"/>
        <v>6</v>
      </c>
      <c r="C578" s="435">
        <v>43859</v>
      </c>
      <c r="D578" s="399"/>
      <c r="E578" s="400" t="s">
        <v>1514</v>
      </c>
      <c r="F578" s="340" t="s">
        <v>1418</v>
      </c>
      <c r="G578" s="401" t="s">
        <v>103</v>
      </c>
      <c r="H578" s="401" t="s">
        <v>836</v>
      </c>
      <c r="I578" s="401" t="s">
        <v>698</v>
      </c>
      <c r="J578" s="194">
        <v>8980</v>
      </c>
      <c r="K578" s="194">
        <v>3880</v>
      </c>
      <c r="L578" s="195">
        <v>5100</v>
      </c>
      <c r="M578" s="196">
        <v>6</v>
      </c>
      <c r="N578" s="197">
        <v>306</v>
      </c>
      <c r="O578" s="197">
        <v>4794</v>
      </c>
      <c r="P578" s="231" t="s">
        <v>721</v>
      </c>
    </row>
    <row r="579" spans="1:16">
      <c r="A579" s="340" t="str">
        <f t="shared" si="19"/>
        <v>438597</v>
      </c>
      <c r="B579" s="351">
        <f t="shared" si="20"/>
        <v>7</v>
      </c>
      <c r="C579" s="435">
        <v>43859</v>
      </c>
      <c r="D579" s="399"/>
      <c r="E579" s="400" t="s">
        <v>1515</v>
      </c>
      <c r="F579" s="340" t="s">
        <v>1418</v>
      </c>
      <c r="G579" s="401" t="s">
        <v>736</v>
      </c>
      <c r="H579" s="401" t="s">
        <v>733</v>
      </c>
      <c r="I579" s="401" t="s">
        <v>698</v>
      </c>
      <c r="J579" s="194">
        <v>8820</v>
      </c>
      <c r="K579" s="194">
        <v>3900</v>
      </c>
      <c r="L579" s="195">
        <v>4920</v>
      </c>
      <c r="M579" s="196">
        <v>6</v>
      </c>
      <c r="N579" s="197">
        <v>295.2</v>
      </c>
      <c r="O579" s="197">
        <v>4624.8</v>
      </c>
      <c r="P579" s="231" t="s">
        <v>721</v>
      </c>
    </row>
    <row r="580" spans="1:16">
      <c r="A580" s="340" t="str">
        <f t="shared" si="19"/>
        <v>438598</v>
      </c>
      <c r="B580" s="351">
        <f t="shared" si="20"/>
        <v>8</v>
      </c>
      <c r="C580" s="435">
        <v>43859</v>
      </c>
      <c r="D580" s="399"/>
      <c r="E580" s="400" t="s">
        <v>1516</v>
      </c>
      <c r="F580" s="340" t="s">
        <v>1418</v>
      </c>
      <c r="G580" s="401" t="s">
        <v>281</v>
      </c>
      <c r="H580" s="401" t="s">
        <v>833</v>
      </c>
      <c r="I580" s="401" t="s">
        <v>698</v>
      </c>
      <c r="J580" s="194">
        <v>8840</v>
      </c>
      <c r="K580" s="194">
        <v>3840</v>
      </c>
      <c r="L580" s="195">
        <v>5000</v>
      </c>
      <c r="M580" s="196">
        <v>6</v>
      </c>
      <c r="N580" s="197">
        <v>300</v>
      </c>
      <c r="O580" s="197">
        <v>4700</v>
      </c>
      <c r="P580" s="231" t="s">
        <v>721</v>
      </c>
    </row>
    <row r="581" spans="1:16">
      <c r="A581" s="340" t="str">
        <f t="shared" si="19"/>
        <v>438599</v>
      </c>
      <c r="B581" s="351">
        <f t="shared" si="20"/>
        <v>9</v>
      </c>
      <c r="C581" s="435">
        <v>43859</v>
      </c>
      <c r="D581" s="399"/>
      <c r="E581" s="400" t="s">
        <v>1517</v>
      </c>
      <c r="F581" s="340" t="s">
        <v>1418</v>
      </c>
      <c r="G581" s="401" t="s">
        <v>689</v>
      </c>
      <c r="H581" s="401" t="s">
        <v>695</v>
      </c>
      <c r="I581" s="401" t="s">
        <v>698</v>
      </c>
      <c r="J581" s="194">
        <v>8590</v>
      </c>
      <c r="K581" s="194">
        <v>3780</v>
      </c>
      <c r="L581" s="195">
        <v>4810</v>
      </c>
      <c r="M581" s="196">
        <v>6</v>
      </c>
      <c r="N581" s="197">
        <v>288.59999999999997</v>
      </c>
      <c r="O581" s="197">
        <v>4521.3999999999996</v>
      </c>
      <c r="P581" s="231" t="s">
        <v>721</v>
      </c>
    </row>
    <row r="582" spans="1:16">
      <c r="A582" s="340" t="str">
        <f t="shared" si="19"/>
        <v>4385910</v>
      </c>
      <c r="B582" s="351">
        <f t="shared" si="20"/>
        <v>10</v>
      </c>
      <c r="C582" s="435">
        <v>43859</v>
      </c>
      <c r="D582" s="399" t="s">
        <v>884</v>
      </c>
      <c r="E582" s="400" t="s">
        <v>1518</v>
      </c>
      <c r="F582" s="340" t="s">
        <v>1519</v>
      </c>
      <c r="G582" s="401" t="s">
        <v>702</v>
      </c>
      <c r="H582" s="401" t="s">
        <v>693</v>
      </c>
      <c r="I582" s="401" t="s">
        <v>723</v>
      </c>
      <c r="J582" s="194">
        <v>8150</v>
      </c>
      <c r="K582" s="194">
        <v>4020</v>
      </c>
      <c r="L582" s="195">
        <v>4130</v>
      </c>
      <c r="M582" s="196">
        <v>6</v>
      </c>
      <c r="N582" s="197">
        <v>247.79999999999998</v>
      </c>
      <c r="O582" s="197">
        <v>3882.2</v>
      </c>
      <c r="P582" s="231" t="s">
        <v>721</v>
      </c>
    </row>
    <row r="583" spans="1:16">
      <c r="A583" s="340" t="str">
        <f t="shared" si="19"/>
        <v>4385911</v>
      </c>
      <c r="B583" s="351">
        <f t="shared" si="20"/>
        <v>11</v>
      </c>
      <c r="C583" s="435">
        <v>43859</v>
      </c>
      <c r="D583" s="399"/>
      <c r="E583" s="400" t="s">
        <v>1520</v>
      </c>
      <c r="F583" s="340" t="s">
        <v>1519</v>
      </c>
      <c r="G583" s="401" t="s">
        <v>736</v>
      </c>
      <c r="H583" s="401" t="s">
        <v>733</v>
      </c>
      <c r="I583" s="401" t="s">
        <v>723</v>
      </c>
      <c r="J583" s="194">
        <v>8380</v>
      </c>
      <c r="K583" s="194">
        <v>3900</v>
      </c>
      <c r="L583" s="195">
        <v>4480</v>
      </c>
      <c r="M583" s="196">
        <v>6</v>
      </c>
      <c r="N583" s="197">
        <v>268.8</v>
      </c>
      <c r="O583" s="197">
        <v>4211.2</v>
      </c>
      <c r="P583" s="231" t="s">
        <v>721</v>
      </c>
    </row>
    <row r="584" spans="1:16">
      <c r="A584" s="340" t="str">
        <f t="shared" si="19"/>
        <v>4385912</v>
      </c>
      <c r="B584" s="351">
        <f t="shared" si="20"/>
        <v>12</v>
      </c>
      <c r="C584" s="435">
        <v>43859</v>
      </c>
      <c r="D584" s="399"/>
      <c r="E584" s="400" t="s">
        <v>1521</v>
      </c>
      <c r="F584" s="340" t="s">
        <v>1519</v>
      </c>
      <c r="G584" s="401" t="s">
        <v>161</v>
      </c>
      <c r="H584" s="401" t="s">
        <v>696</v>
      </c>
      <c r="I584" s="401" t="s">
        <v>723</v>
      </c>
      <c r="J584" s="194">
        <v>8220</v>
      </c>
      <c r="K584" s="194">
        <v>3810</v>
      </c>
      <c r="L584" s="195">
        <v>4410</v>
      </c>
      <c r="M584" s="196">
        <v>6</v>
      </c>
      <c r="N584" s="197">
        <v>264.59999999999997</v>
      </c>
      <c r="O584" s="197">
        <v>4145.3999999999996</v>
      </c>
      <c r="P584" s="231" t="s">
        <v>721</v>
      </c>
    </row>
    <row r="585" spans="1:16">
      <c r="A585" s="340" t="str">
        <f t="shared" si="19"/>
        <v>4385913</v>
      </c>
      <c r="B585" s="351">
        <f t="shared" si="20"/>
        <v>13</v>
      </c>
      <c r="C585" s="435">
        <v>43859</v>
      </c>
      <c r="D585" s="399"/>
      <c r="E585" s="400" t="s">
        <v>1522</v>
      </c>
      <c r="F585" s="340" t="s">
        <v>1519</v>
      </c>
      <c r="G585" s="401" t="s">
        <v>103</v>
      </c>
      <c r="H585" s="401" t="s">
        <v>836</v>
      </c>
      <c r="I585" s="401" t="s">
        <v>723</v>
      </c>
      <c r="J585" s="194">
        <v>8490</v>
      </c>
      <c r="K585" s="194">
        <v>3880</v>
      </c>
      <c r="L585" s="195">
        <v>4610</v>
      </c>
      <c r="M585" s="196">
        <v>6</v>
      </c>
      <c r="N585" s="197">
        <v>276.59999999999997</v>
      </c>
      <c r="O585" s="197">
        <v>4333.3999999999996</v>
      </c>
      <c r="P585" s="231" t="s">
        <v>721</v>
      </c>
    </row>
    <row r="586" spans="1:16">
      <c r="A586" s="340" t="str">
        <f t="shared" si="19"/>
        <v>4385914</v>
      </c>
      <c r="B586" s="351">
        <f t="shared" si="20"/>
        <v>14</v>
      </c>
      <c r="C586" s="435">
        <v>43859</v>
      </c>
      <c r="D586" s="399" t="s">
        <v>1354</v>
      </c>
      <c r="E586" s="400" t="s">
        <v>1523</v>
      </c>
      <c r="F586" s="340" t="s">
        <v>713</v>
      </c>
      <c r="G586" s="401" t="s">
        <v>98</v>
      </c>
      <c r="H586" s="401" t="s">
        <v>811</v>
      </c>
      <c r="I586" s="401" t="s">
        <v>686</v>
      </c>
      <c r="J586" s="194">
        <v>11440</v>
      </c>
      <c r="K586" s="194">
        <v>3330</v>
      </c>
      <c r="L586" s="195">
        <v>8110</v>
      </c>
      <c r="M586" s="196">
        <v>5</v>
      </c>
      <c r="N586" s="197">
        <v>405.5</v>
      </c>
      <c r="O586" s="197">
        <v>7704.5</v>
      </c>
      <c r="P586" s="231" t="s">
        <v>21</v>
      </c>
    </row>
    <row r="587" spans="1:16">
      <c r="A587" s="340" t="str">
        <f t="shared" si="19"/>
        <v>4385915</v>
      </c>
      <c r="B587" s="351">
        <f t="shared" si="20"/>
        <v>15</v>
      </c>
      <c r="C587" s="435">
        <v>43859</v>
      </c>
      <c r="D587" s="399"/>
      <c r="E587" s="400" t="s">
        <v>1524</v>
      </c>
      <c r="F587" s="340" t="s">
        <v>713</v>
      </c>
      <c r="G587" s="401" t="s">
        <v>1449</v>
      </c>
      <c r="H587" s="401" t="s">
        <v>1525</v>
      </c>
      <c r="I587" s="401" t="s">
        <v>686</v>
      </c>
      <c r="J587" s="194">
        <v>10260</v>
      </c>
      <c r="K587" s="194">
        <v>7010</v>
      </c>
      <c r="L587" s="195">
        <v>3250</v>
      </c>
      <c r="M587" s="196">
        <v>5</v>
      </c>
      <c r="N587" s="197">
        <v>162.5</v>
      </c>
      <c r="O587" s="197">
        <v>3087.5</v>
      </c>
      <c r="P587" s="231" t="s">
        <v>21</v>
      </c>
    </row>
    <row r="588" spans="1:16">
      <c r="A588" s="340" t="str">
        <f t="shared" si="19"/>
        <v>4385916</v>
      </c>
      <c r="B588" s="351">
        <f t="shared" si="20"/>
        <v>16</v>
      </c>
      <c r="C588" s="435">
        <v>43859</v>
      </c>
      <c r="D588" s="399"/>
      <c r="E588" s="400" t="s">
        <v>1526</v>
      </c>
      <c r="F588" s="340" t="s">
        <v>713</v>
      </c>
      <c r="G588" s="401" t="s">
        <v>1527</v>
      </c>
      <c r="H588" s="401" t="s">
        <v>1528</v>
      </c>
      <c r="I588" s="401" t="s">
        <v>686</v>
      </c>
      <c r="J588" s="194">
        <v>4220</v>
      </c>
      <c r="K588" s="194">
        <v>1710</v>
      </c>
      <c r="L588" s="195">
        <v>2510</v>
      </c>
      <c r="M588" s="196">
        <v>5</v>
      </c>
      <c r="N588" s="197">
        <v>125.5</v>
      </c>
      <c r="O588" s="197">
        <v>2384.5</v>
      </c>
      <c r="P588" s="231" t="s">
        <v>21</v>
      </c>
    </row>
    <row r="589" spans="1:16">
      <c r="A589" s="340" t="str">
        <f t="shared" si="19"/>
        <v>4385917</v>
      </c>
      <c r="B589" s="351">
        <f t="shared" si="20"/>
        <v>17</v>
      </c>
      <c r="C589" s="435">
        <v>43859</v>
      </c>
      <c r="D589" s="399" t="s">
        <v>1160</v>
      </c>
      <c r="E589" s="400" t="s">
        <v>1529</v>
      </c>
      <c r="F589" s="340" t="s">
        <v>722</v>
      </c>
      <c r="G589" s="401" t="s">
        <v>861</v>
      </c>
      <c r="H589" s="401" t="s">
        <v>862</v>
      </c>
      <c r="I589" s="401" t="s">
        <v>823</v>
      </c>
      <c r="J589" s="194">
        <v>4900</v>
      </c>
      <c r="K589" s="194">
        <v>1500</v>
      </c>
      <c r="L589" s="195">
        <v>3400</v>
      </c>
      <c r="M589" s="196">
        <v>5</v>
      </c>
      <c r="N589" s="197">
        <v>170</v>
      </c>
      <c r="O589" s="197">
        <v>3230</v>
      </c>
      <c r="P589" s="231" t="s">
        <v>21</v>
      </c>
    </row>
    <row r="590" spans="1:16">
      <c r="A590" s="340" t="str">
        <f t="shared" si="19"/>
        <v>4385918</v>
      </c>
      <c r="B590" s="351">
        <f t="shared" si="20"/>
        <v>18</v>
      </c>
      <c r="C590" s="435">
        <v>43859</v>
      </c>
      <c r="D590" s="399"/>
      <c r="E590" s="400" t="s">
        <v>1530</v>
      </c>
      <c r="F590" s="340" t="s">
        <v>722</v>
      </c>
      <c r="G590" s="401" t="s">
        <v>950</v>
      </c>
      <c r="H590" s="401" t="s">
        <v>951</v>
      </c>
      <c r="I590" s="401" t="s">
        <v>823</v>
      </c>
      <c r="J590" s="194">
        <v>3860</v>
      </c>
      <c r="K590" s="194">
        <v>2790</v>
      </c>
      <c r="L590" s="195">
        <v>1070</v>
      </c>
      <c r="M590" s="196">
        <v>5</v>
      </c>
      <c r="N590" s="197">
        <v>53.5</v>
      </c>
      <c r="O590" s="197">
        <v>1016.5</v>
      </c>
      <c r="P590" s="231" t="s">
        <v>21</v>
      </c>
    </row>
    <row r="591" spans="1:16">
      <c r="A591" s="340" t="str">
        <f t="shared" si="19"/>
        <v>4385919</v>
      </c>
      <c r="B591" s="351">
        <f t="shared" si="20"/>
        <v>19</v>
      </c>
      <c r="C591" s="435">
        <v>43859</v>
      </c>
      <c r="D591" s="399" t="s">
        <v>1531</v>
      </c>
      <c r="E591" s="400" t="s">
        <v>1532</v>
      </c>
      <c r="F591" s="340" t="s">
        <v>737</v>
      </c>
      <c r="G591" s="401" t="s">
        <v>826</v>
      </c>
      <c r="H591" s="401" t="s">
        <v>827</v>
      </c>
      <c r="I591" s="401" t="s">
        <v>686</v>
      </c>
      <c r="J591" s="194">
        <v>11370</v>
      </c>
      <c r="K591" s="194">
        <v>4270</v>
      </c>
      <c r="L591" s="195">
        <v>7100</v>
      </c>
      <c r="M591" s="196">
        <v>5</v>
      </c>
      <c r="N591" s="197">
        <v>355</v>
      </c>
      <c r="O591" s="197">
        <v>6745</v>
      </c>
      <c r="P591" s="231" t="s">
        <v>22</v>
      </c>
    </row>
    <row r="592" spans="1:16">
      <c r="A592" s="340" t="str">
        <f t="shared" si="19"/>
        <v>4385920</v>
      </c>
      <c r="B592" s="351">
        <f t="shared" si="20"/>
        <v>20</v>
      </c>
      <c r="C592" s="435">
        <v>43859</v>
      </c>
      <c r="D592" s="399"/>
      <c r="E592" s="400" t="s">
        <v>1533</v>
      </c>
      <c r="F592" s="340" t="s">
        <v>737</v>
      </c>
      <c r="G592" s="401" t="s">
        <v>1159</v>
      </c>
      <c r="H592" s="401" t="s">
        <v>1534</v>
      </c>
      <c r="I592" s="401" t="s">
        <v>686</v>
      </c>
      <c r="J592" s="194">
        <v>5750</v>
      </c>
      <c r="K592" s="194">
        <v>3910</v>
      </c>
      <c r="L592" s="195">
        <v>1840</v>
      </c>
      <c r="M592" s="196">
        <v>6</v>
      </c>
      <c r="N592" s="197">
        <v>110.39999999999999</v>
      </c>
      <c r="O592" s="197">
        <v>1729.6</v>
      </c>
      <c r="P592" s="231" t="s">
        <v>22</v>
      </c>
    </row>
    <row r="593" spans="1:16">
      <c r="A593" s="340" t="str">
        <f t="shared" si="19"/>
        <v>4385921</v>
      </c>
      <c r="B593" s="351">
        <f t="shared" si="20"/>
        <v>21</v>
      </c>
      <c r="C593" s="435">
        <v>43859</v>
      </c>
      <c r="D593" s="399"/>
      <c r="E593" s="400" t="s">
        <v>1535</v>
      </c>
      <c r="F593" s="340" t="s">
        <v>737</v>
      </c>
      <c r="G593" s="401" t="s">
        <v>1121</v>
      </c>
      <c r="H593" s="401" t="s">
        <v>1122</v>
      </c>
      <c r="I593" s="401" t="s">
        <v>686</v>
      </c>
      <c r="J593" s="194">
        <v>11380</v>
      </c>
      <c r="K593" s="194">
        <v>4350</v>
      </c>
      <c r="L593" s="195">
        <v>7030</v>
      </c>
      <c r="M593" s="196">
        <v>5</v>
      </c>
      <c r="N593" s="197">
        <v>351.5</v>
      </c>
      <c r="O593" s="197">
        <v>6678.5</v>
      </c>
      <c r="P593" s="231" t="s">
        <v>22</v>
      </c>
    </row>
    <row r="594" spans="1:16">
      <c r="A594" s="340" t="str">
        <f t="shared" si="19"/>
        <v>4385922</v>
      </c>
      <c r="B594" s="351">
        <f t="shared" si="20"/>
        <v>22</v>
      </c>
      <c r="C594" s="435">
        <v>43859</v>
      </c>
      <c r="D594" s="399"/>
      <c r="E594" s="400" t="s">
        <v>1536</v>
      </c>
      <c r="F594" s="340" t="s">
        <v>737</v>
      </c>
      <c r="G594" s="401" t="s">
        <v>1121</v>
      </c>
      <c r="H594" s="401" t="s">
        <v>1124</v>
      </c>
      <c r="I594" s="401" t="s">
        <v>686</v>
      </c>
      <c r="J594" s="194">
        <v>12580</v>
      </c>
      <c r="K594" s="194">
        <v>4350</v>
      </c>
      <c r="L594" s="195">
        <v>8230</v>
      </c>
      <c r="M594" s="196">
        <v>5</v>
      </c>
      <c r="N594" s="197">
        <v>411.5</v>
      </c>
      <c r="O594" s="197">
        <v>7818.5</v>
      </c>
      <c r="P594" s="231" t="s">
        <v>22</v>
      </c>
    </row>
    <row r="595" spans="1:16">
      <c r="A595" s="340" t="str">
        <f t="shared" si="19"/>
        <v>4385923</v>
      </c>
      <c r="B595" s="351">
        <f t="shared" si="20"/>
        <v>23</v>
      </c>
      <c r="C595" s="435">
        <v>43859</v>
      </c>
      <c r="D595" s="399"/>
      <c r="E595" s="400" t="s">
        <v>1537</v>
      </c>
      <c r="F595" s="340" t="s">
        <v>737</v>
      </c>
      <c r="G595" s="401" t="s">
        <v>1121</v>
      </c>
      <c r="H595" s="401" t="s">
        <v>1201</v>
      </c>
      <c r="I595" s="401" t="s">
        <v>686</v>
      </c>
      <c r="J595" s="194">
        <v>10370</v>
      </c>
      <c r="K595" s="194">
        <v>4240</v>
      </c>
      <c r="L595" s="195">
        <v>6130</v>
      </c>
      <c r="M595" s="196">
        <v>5</v>
      </c>
      <c r="N595" s="197">
        <v>306.5</v>
      </c>
      <c r="O595" s="197">
        <v>5823.5</v>
      </c>
      <c r="P595" s="231" t="s">
        <v>22</v>
      </c>
    </row>
    <row r="596" spans="1:16">
      <c r="A596" s="340" t="str">
        <f t="shared" si="19"/>
        <v>4385924</v>
      </c>
      <c r="B596" s="351">
        <f t="shared" si="20"/>
        <v>24</v>
      </c>
      <c r="C596" s="435">
        <v>43859</v>
      </c>
      <c r="D596" s="399" t="s">
        <v>1090</v>
      </c>
      <c r="E596" s="400" t="s">
        <v>1538</v>
      </c>
      <c r="F596" s="340" t="s">
        <v>731</v>
      </c>
      <c r="G596" s="401" t="s">
        <v>1539</v>
      </c>
      <c r="H596" s="401" t="s">
        <v>1540</v>
      </c>
      <c r="I596" s="401" t="s">
        <v>688</v>
      </c>
      <c r="J596" s="194">
        <v>13350</v>
      </c>
      <c r="K596" s="194">
        <v>4520</v>
      </c>
      <c r="L596" s="195">
        <v>8830</v>
      </c>
      <c r="M596" s="196">
        <v>6</v>
      </c>
      <c r="N596" s="197">
        <v>529.79999999999995</v>
      </c>
      <c r="O596" s="197">
        <v>8300.2000000000007</v>
      </c>
      <c r="P596" s="231" t="s">
        <v>23</v>
      </c>
    </row>
    <row r="597" spans="1:16">
      <c r="A597" s="340" t="str">
        <f t="shared" si="19"/>
        <v>4385925</v>
      </c>
      <c r="B597" s="351">
        <f t="shared" si="20"/>
        <v>25</v>
      </c>
      <c r="C597" s="435">
        <v>43859</v>
      </c>
      <c r="D597" s="399"/>
      <c r="E597" s="400" t="s">
        <v>1541</v>
      </c>
      <c r="F597" s="340" t="s">
        <v>731</v>
      </c>
      <c r="G597" s="401" t="s">
        <v>157</v>
      </c>
      <c r="H597" s="401" t="s">
        <v>1542</v>
      </c>
      <c r="I597" s="401" t="s">
        <v>688</v>
      </c>
      <c r="J597" s="194">
        <v>12050</v>
      </c>
      <c r="K597" s="194">
        <v>4230</v>
      </c>
      <c r="L597" s="195">
        <v>7820</v>
      </c>
      <c r="M597" s="196">
        <v>5</v>
      </c>
      <c r="N597" s="197">
        <v>391</v>
      </c>
      <c r="O597" s="197">
        <v>7429</v>
      </c>
      <c r="P597" s="231" t="s">
        <v>23</v>
      </c>
    </row>
    <row r="598" spans="1:16">
      <c r="A598" s="340" t="str">
        <f t="shared" si="19"/>
        <v>4385926</v>
      </c>
      <c r="B598" s="351">
        <f t="shared" si="20"/>
        <v>26</v>
      </c>
      <c r="C598" s="435">
        <v>43859</v>
      </c>
      <c r="D598" s="399"/>
      <c r="E598" s="400" t="s">
        <v>1543</v>
      </c>
      <c r="F598" s="340" t="s">
        <v>731</v>
      </c>
      <c r="G598" s="401" t="s">
        <v>1544</v>
      </c>
      <c r="H598" s="401" t="s">
        <v>1545</v>
      </c>
      <c r="I598" s="401" t="s">
        <v>688</v>
      </c>
      <c r="J598" s="194">
        <v>4120</v>
      </c>
      <c r="K598" s="194">
        <v>1300</v>
      </c>
      <c r="L598" s="195">
        <v>2820</v>
      </c>
      <c r="M598" s="196">
        <v>5</v>
      </c>
      <c r="N598" s="197">
        <v>141</v>
      </c>
      <c r="O598" s="197">
        <v>2679</v>
      </c>
      <c r="P598" s="231" t="s">
        <v>23</v>
      </c>
    </row>
    <row r="599" spans="1:16">
      <c r="A599" s="340" t="str">
        <f t="shared" si="19"/>
        <v>4385927</v>
      </c>
      <c r="B599" s="351">
        <f t="shared" si="20"/>
        <v>27</v>
      </c>
      <c r="C599" s="435">
        <v>43859</v>
      </c>
      <c r="D599" s="399" t="s">
        <v>952</v>
      </c>
      <c r="E599" s="400" t="s">
        <v>1546</v>
      </c>
      <c r="F599" s="340" t="s">
        <v>754</v>
      </c>
      <c r="G599" s="401" t="s">
        <v>104</v>
      </c>
      <c r="H599" s="401" t="s">
        <v>1547</v>
      </c>
      <c r="I599" s="401" t="s">
        <v>751</v>
      </c>
      <c r="J599" s="194">
        <v>3900</v>
      </c>
      <c r="K599" s="194">
        <v>1530</v>
      </c>
      <c r="L599" s="195">
        <v>2370</v>
      </c>
      <c r="M599" s="196">
        <v>5</v>
      </c>
      <c r="N599" s="197">
        <v>118.5</v>
      </c>
      <c r="O599" s="197">
        <v>2251.5</v>
      </c>
      <c r="P599" s="231" t="s">
        <v>24</v>
      </c>
    </row>
    <row r="600" spans="1:16">
      <c r="A600" s="340" t="str">
        <f t="shared" si="19"/>
        <v>4385928</v>
      </c>
      <c r="B600" s="351">
        <f t="shared" si="20"/>
        <v>28</v>
      </c>
      <c r="C600" s="435">
        <v>43859</v>
      </c>
      <c r="D600" s="399"/>
      <c r="E600" s="400" t="s">
        <v>1548</v>
      </c>
      <c r="F600" s="340" t="s">
        <v>754</v>
      </c>
      <c r="G600" s="401" t="s">
        <v>1159</v>
      </c>
      <c r="H600" s="401" t="s">
        <v>1127</v>
      </c>
      <c r="I600" s="401" t="s">
        <v>751</v>
      </c>
      <c r="J600" s="194">
        <v>11940</v>
      </c>
      <c r="K600" s="194">
        <v>4290</v>
      </c>
      <c r="L600" s="195">
        <v>7650</v>
      </c>
      <c r="M600" s="196">
        <v>5</v>
      </c>
      <c r="N600" s="197">
        <v>382.5</v>
      </c>
      <c r="O600" s="197">
        <v>7267.5</v>
      </c>
      <c r="P600" s="231" t="s">
        <v>24</v>
      </c>
    </row>
    <row r="601" spans="1:16">
      <c r="A601" s="340" t="str">
        <f t="shared" si="19"/>
        <v>4385929</v>
      </c>
      <c r="B601" s="351">
        <f t="shared" si="20"/>
        <v>29</v>
      </c>
      <c r="C601" s="435">
        <v>43859</v>
      </c>
      <c r="D601" s="399"/>
      <c r="E601" s="400" t="s">
        <v>1549</v>
      </c>
      <c r="F601" s="340" t="s">
        <v>754</v>
      </c>
      <c r="G601" s="401" t="s">
        <v>1550</v>
      </c>
      <c r="H601" s="401" t="s">
        <v>1551</v>
      </c>
      <c r="I601" s="401" t="s">
        <v>751</v>
      </c>
      <c r="J601" s="194">
        <v>11270</v>
      </c>
      <c r="K601" s="194">
        <v>4140</v>
      </c>
      <c r="L601" s="195">
        <v>7130</v>
      </c>
      <c r="M601" s="196">
        <v>5</v>
      </c>
      <c r="N601" s="197">
        <v>356.5</v>
      </c>
      <c r="O601" s="197">
        <v>6773.5</v>
      </c>
      <c r="P601" s="231" t="s">
        <v>24</v>
      </c>
    </row>
    <row r="602" spans="1:16">
      <c r="A602" s="340" t="str">
        <f t="shared" si="19"/>
        <v>4385930</v>
      </c>
      <c r="B602" s="351">
        <f t="shared" si="20"/>
        <v>30</v>
      </c>
      <c r="C602" s="435">
        <v>43859</v>
      </c>
      <c r="D602" s="399"/>
      <c r="E602" s="400" t="s">
        <v>1552</v>
      </c>
      <c r="F602" s="340" t="s">
        <v>754</v>
      </c>
      <c r="G602" s="401" t="s">
        <v>1553</v>
      </c>
      <c r="H602" s="401" t="s">
        <v>1554</v>
      </c>
      <c r="I602" s="401" t="s">
        <v>751</v>
      </c>
      <c r="J602" s="194">
        <v>7090</v>
      </c>
      <c r="K602" s="194">
        <v>4330</v>
      </c>
      <c r="L602" s="195">
        <v>2760</v>
      </c>
      <c r="M602" s="196">
        <v>5</v>
      </c>
      <c r="N602" s="197">
        <v>138</v>
      </c>
      <c r="O602" s="197">
        <v>2622</v>
      </c>
      <c r="P602" s="231" t="s">
        <v>24</v>
      </c>
    </row>
    <row r="603" spans="1:16">
      <c r="A603" s="340" t="str">
        <f t="shared" si="19"/>
        <v>4385931</v>
      </c>
      <c r="B603" s="351">
        <f t="shared" si="20"/>
        <v>31</v>
      </c>
      <c r="C603" s="435">
        <v>43859</v>
      </c>
      <c r="D603" s="399"/>
      <c r="E603" s="400" t="s">
        <v>1555</v>
      </c>
      <c r="F603" s="340" t="s">
        <v>775</v>
      </c>
      <c r="G603" s="401" t="s">
        <v>105</v>
      </c>
      <c r="H603" s="401" t="s">
        <v>734</v>
      </c>
      <c r="I603" s="401" t="s">
        <v>686</v>
      </c>
      <c r="J603" s="194">
        <v>8750</v>
      </c>
      <c r="K603" s="194">
        <v>3920</v>
      </c>
      <c r="L603" s="195">
        <v>4830</v>
      </c>
      <c r="M603" s="196">
        <v>6</v>
      </c>
      <c r="N603" s="197">
        <v>289.8</v>
      </c>
      <c r="O603" s="197">
        <v>4540.2</v>
      </c>
      <c r="P603" s="231" t="s">
        <v>69</v>
      </c>
    </row>
    <row r="604" spans="1:16">
      <c r="A604" s="340" t="str">
        <f t="shared" si="19"/>
        <v>4385932</v>
      </c>
      <c r="B604" s="351">
        <f t="shared" si="20"/>
        <v>32</v>
      </c>
      <c r="C604" s="435">
        <v>43859</v>
      </c>
      <c r="D604" s="399"/>
      <c r="E604" s="400" t="s">
        <v>1556</v>
      </c>
      <c r="F604" s="340" t="s">
        <v>936</v>
      </c>
      <c r="G604" s="401" t="s">
        <v>95</v>
      </c>
      <c r="H604" s="401" t="s">
        <v>735</v>
      </c>
      <c r="I604" s="401" t="s">
        <v>686</v>
      </c>
      <c r="J604" s="194">
        <v>8880</v>
      </c>
      <c r="K604" s="194">
        <v>3900</v>
      </c>
      <c r="L604" s="195">
        <v>4980</v>
      </c>
      <c r="M604" s="196">
        <v>6</v>
      </c>
      <c r="N604" s="197">
        <v>298.8</v>
      </c>
      <c r="O604" s="197">
        <v>4681.2</v>
      </c>
      <c r="P604" s="231" t="s">
        <v>69</v>
      </c>
    </row>
    <row r="605" spans="1:16">
      <c r="A605" s="340" t="str">
        <f t="shared" si="19"/>
        <v>4385933</v>
      </c>
      <c r="B605" s="351">
        <f t="shared" si="20"/>
        <v>33</v>
      </c>
      <c r="C605" s="435">
        <v>43859</v>
      </c>
      <c r="D605" s="399" t="s">
        <v>824</v>
      </c>
      <c r="E605" s="400" t="s">
        <v>1557</v>
      </c>
      <c r="F605" s="340" t="s">
        <v>1134</v>
      </c>
      <c r="G605" s="401" t="s">
        <v>104</v>
      </c>
      <c r="H605" s="401" t="s">
        <v>694</v>
      </c>
      <c r="I605" s="401" t="s">
        <v>1135</v>
      </c>
      <c r="J605" s="194">
        <v>8470</v>
      </c>
      <c r="K605" s="194">
        <v>3870</v>
      </c>
      <c r="L605" s="195">
        <v>4600</v>
      </c>
      <c r="M605" s="196">
        <v>6</v>
      </c>
      <c r="N605" s="197">
        <v>276</v>
      </c>
      <c r="O605" s="197">
        <v>4324</v>
      </c>
      <c r="P605" s="231" t="s">
        <v>69</v>
      </c>
    </row>
    <row r="606" spans="1:16">
      <c r="A606" s="340" t="str">
        <f t="shared" si="19"/>
        <v>4385934</v>
      </c>
      <c r="B606" s="351">
        <f t="shared" si="20"/>
        <v>34</v>
      </c>
      <c r="C606" s="435">
        <v>43859</v>
      </c>
      <c r="D606" s="399"/>
      <c r="E606" s="400" t="s">
        <v>1558</v>
      </c>
      <c r="F606" s="340" t="s">
        <v>1134</v>
      </c>
      <c r="G606" s="401" t="s">
        <v>105</v>
      </c>
      <c r="H606" s="401" t="s">
        <v>734</v>
      </c>
      <c r="I606" s="401" t="s">
        <v>1135</v>
      </c>
      <c r="J606" s="194">
        <v>9260</v>
      </c>
      <c r="K606" s="194">
        <v>3920</v>
      </c>
      <c r="L606" s="195">
        <v>5340</v>
      </c>
      <c r="M606" s="196">
        <v>6</v>
      </c>
      <c r="N606" s="197">
        <v>320.39999999999998</v>
      </c>
      <c r="O606" s="197">
        <v>5019.6000000000004</v>
      </c>
      <c r="P606" s="231" t="s">
        <v>69</v>
      </c>
    </row>
    <row r="607" spans="1:16">
      <c r="A607" s="340" t="str">
        <f t="shared" si="19"/>
        <v>4385935</v>
      </c>
      <c r="B607" s="351">
        <f t="shared" si="20"/>
        <v>35</v>
      </c>
      <c r="C607" s="435">
        <v>43859</v>
      </c>
      <c r="D607" s="399"/>
      <c r="E607" s="400" t="s">
        <v>1559</v>
      </c>
      <c r="F607" s="340" t="s">
        <v>1560</v>
      </c>
      <c r="G607" s="401" t="s">
        <v>105</v>
      </c>
      <c r="H607" s="401" t="s">
        <v>734</v>
      </c>
      <c r="I607" s="401" t="s">
        <v>1135</v>
      </c>
      <c r="J607" s="194">
        <v>8900</v>
      </c>
      <c r="K607" s="194">
        <v>3920</v>
      </c>
      <c r="L607" s="195">
        <v>4980</v>
      </c>
      <c r="M607" s="196">
        <v>6</v>
      </c>
      <c r="N607" s="197">
        <v>298.8</v>
      </c>
      <c r="O607" s="197">
        <v>4681.2</v>
      </c>
      <c r="P607" s="231" t="s">
        <v>69</v>
      </c>
    </row>
    <row r="608" spans="1:16">
      <c r="A608" s="340" t="str">
        <f t="shared" si="19"/>
        <v>4385936</v>
      </c>
      <c r="B608" s="351">
        <f t="shared" si="20"/>
        <v>36</v>
      </c>
      <c r="C608" s="435">
        <v>43859</v>
      </c>
      <c r="D608" s="399"/>
      <c r="E608" s="400" t="s">
        <v>1561</v>
      </c>
      <c r="F608" s="340" t="s">
        <v>1560</v>
      </c>
      <c r="G608" s="401" t="s">
        <v>95</v>
      </c>
      <c r="H608" s="401" t="s">
        <v>735</v>
      </c>
      <c r="I608" s="401" t="s">
        <v>1135</v>
      </c>
      <c r="J608" s="194">
        <v>7540</v>
      </c>
      <c r="K608" s="194">
        <v>3900</v>
      </c>
      <c r="L608" s="195">
        <v>3640</v>
      </c>
      <c r="M608" s="196">
        <v>6</v>
      </c>
      <c r="N608" s="197">
        <v>218.4</v>
      </c>
      <c r="O608" s="197">
        <v>3421.6</v>
      </c>
      <c r="P608" s="231" t="s">
        <v>69</v>
      </c>
    </row>
    <row r="609" spans="1:16">
      <c r="A609" s="340" t="str">
        <f t="shared" si="19"/>
        <v>4385937</v>
      </c>
      <c r="B609" s="351">
        <f t="shared" si="20"/>
        <v>37</v>
      </c>
      <c r="C609" s="435">
        <v>43859</v>
      </c>
      <c r="D609" s="399" t="s">
        <v>1160</v>
      </c>
      <c r="E609" s="400" t="s">
        <v>1562</v>
      </c>
      <c r="F609" s="340" t="s">
        <v>1563</v>
      </c>
      <c r="G609" s="401" t="s">
        <v>95</v>
      </c>
      <c r="H609" s="401" t="s">
        <v>735</v>
      </c>
      <c r="I609" s="401" t="s">
        <v>830</v>
      </c>
      <c r="J609" s="194">
        <v>8760</v>
      </c>
      <c r="K609" s="194">
        <v>3890</v>
      </c>
      <c r="L609" s="195">
        <v>4870</v>
      </c>
      <c r="M609" s="196">
        <v>6</v>
      </c>
      <c r="N609" s="197">
        <v>292.2</v>
      </c>
      <c r="O609" s="197">
        <v>4577.8</v>
      </c>
      <c r="P609" s="231" t="s">
        <v>69</v>
      </c>
    </row>
    <row r="610" spans="1:16">
      <c r="A610" s="340" t="str">
        <f t="shared" si="19"/>
        <v>4385938</v>
      </c>
      <c r="B610" s="351">
        <f t="shared" si="20"/>
        <v>38</v>
      </c>
      <c r="C610" s="435">
        <v>43859</v>
      </c>
      <c r="D610" s="399"/>
      <c r="E610" s="400" t="s">
        <v>1564</v>
      </c>
      <c r="F610" s="340" t="s">
        <v>1563</v>
      </c>
      <c r="G610" s="401" t="s">
        <v>104</v>
      </c>
      <c r="H610" s="401" t="s">
        <v>694</v>
      </c>
      <c r="I610" s="401" t="s">
        <v>830</v>
      </c>
      <c r="J610" s="194">
        <v>5930</v>
      </c>
      <c r="K610" s="194">
        <v>3870</v>
      </c>
      <c r="L610" s="195">
        <v>2060</v>
      </c>
      <c r="M610" s="196">
        <v>6</v>
      </c>
      <c r="N610" s="197">
        <v>123.6</v>
      </c>
      <c r="O610" s="197">
        <v>1936.4</v>
      </c>
      <c r="P610" s="231" t="s">
        <v>69</v>
      </c>
    </row>
    <row r="611" spans="1:16">
      <c r="A611" s="340" t="str">
        <f t="shared" ref="A611:A674" si="21">C611&amp;B611</f>
        <v>4385939</v>
      </c>
      <c r="B611" s="351">
        <f t="shared" ref="B611:B674" si="22">IF(C611=C610,B610+1,1)</f>
        <v>39</v>
      </c>
      <c r="C611" s="435">
        <v>43859</v>
      </c>
      <c r="D611" s="399" t="s">
        <v>1113</v>
      </c>
      <c r="E611" s="400" t="s">
        <v>1565</v>
      </c>
      <c r="F611" s="340" t="s">
        <v>1174</v>
      </c>
      <c r="G611" s="401" t="s">
        <v>111</v>
      </c>
      <c r="H611" s="401" t="s">
        <v>732</v>
      </c>
      <c r="I611" s="401" t="s">
        <v>751</v>
      </c>
      <c r="J611" s="194">
        <v>8650</v>
      </c>
      <c r="K611" s="194">
        <v>3890</v>
      </c>
      <c r="L611" s="195">
        <v>4760</v>
      </c>
      <c r="M611" s="196">
        <v>6</v>
      </c>
      <c r="N611" s="197">
        <v>285.59999999999997</v>
      </c>
      <c r="O611" s="197">
        <v>4474.3999999999996</v>
      </c>
      <c r="P611" s="231" t="s">
        <v>69</v>
      </c>
    </row>
    <row r="612" spans="1:16">
      <c r="A612" s="340" t="str">
        <f t="shared" si="21"/>
        <v>4385940</v>
      </c>
      <c r="B612" s="351">
        <f t="shared" si="22"/>
        <v>40</v>
      </c>
      <c r="C612" s="435">
        <v>43859</v>
      </c>
      <c r="D612" s="399"/>
      <c r="E612" s="400" t="s">
        <v>1566</v>
      </c>
      <c r="F612" s="340" t="s">
        <v>1174</v>
      </c>
      <c r="G612" s="401" t="s">
        <v>104</v>
      </c>
      <c r="H612" s="401" t="s">
        <v>694</v>
      </c>
      <c r="I612" s="401" t="s">
        <v>751</v>
      </c>
      <c r="J612" s="194">
        <v>8440</v>
      </c>
      <c r="K612" s="194">
        <v>3870</v>
      </c>
      <c r="L612" s="195">
        <v>4570</v>
      </c>
      <c r="M612" s="196">
        <v>6</v>
      </c>
      <c r="N612" s="197">
        <v>274.2</v>
      </c>
      <c r="O612" s="197">
        <v>4295.8</v>
      </c>
      <c r="P612" s="231" t="s">
        <v>69</v>
      </c>
    </row>
    <row r="613" spans="1:16">
      <c r="A613" s="340" t="str">
        <f t="shared" si="21"/>
        <v>4385941</v>
      </c>
      <c r="B613" s="351">
        <f t="shared" si="22"/>
        <v>41</v>
      </c>
      <c r="C613" s="435">
        <v>43859</v>
      </c>
      <c r="D613" s="399"/>
      <c r="E613" s="400" t="s">
        <v>1567</v>
      </c>
      <c r="F613" s="340" t="s">
        <v>1174</v>
      </c>
      <c r="G613" s="401" t="s">
        <v>111</v>
      </c>
      <c r="H613" s="401" t="s">
        <v>732</v>
      </c>
      <c r="I613" s="401" t="s">
        <v>751</v>
      </c>
      <c r="J613" s="194">
        <v>8610</v>
      </c>
      <c r="K613" s="194">
        <v>3890</v>
      </c>
      <c r="L613" s="195">
        <v>4720</v>
      </c>
      <c r="M613" s="196">
        <v>6</v>
      </c>
      <c r="N613" s="197">
        <v>283.2</v>
      </c>
      <c r="O613" s="197">
        <v>4436.8</v>
      </c>
      <c r="P613" s="231" t="s">
        <v>69</v>
      </c>
    </row>
    <row r="614" spans="1:16">
      <c r="A614" s="340" t="str">
        <f t="shared" si="21"/>
        <v>4385942</v>
      </c>
      <c r="B614" s="351">
        <f t="shared" si="22"/>
        <v>42</v>
      </c>
      <c r="C614" s="435">
        <v>43859</v>
      </c>
      <c r="D614" s="399"/>
      <c r="E614" s="400" t="s">
        <v>1568</v>
      </c>
      <c r="F614" s="340" t="s">
        <v>1174</v>
      </c>
      <c r="G614" s="401" t="s">
        <v>104</v>
      </c>
      <c r="H614" s="401" t="s">
        <v>694</v>
      </c>
      <c r="I614" s="401" t="s">
        <v>751</v>
      </c>
      <c r="J614" s="194">
        <v>8800</v>
      </c>
      <c r="K614" s="194">
        <v>3870</v>
      </c>
      <c r="L614" s="195">
        <v>4930</v>
      </c>
      <c r="M614" s="196">
        <v>6</v>
      </c>
      <c r="N614" s="197">
        <v>295.8</v>
      </c>
      <c r="O614" s="197">
        <v>4634.2</v>
      </c>
      <c r="P614" s="231" t="s">
        <v>69</v>
      </c>
    </row>
    <row r="615" spans="1:16">
      <c r="A615" s="340" t="str">
        <f t="shared" si="21"/>
        <v>4385943</v>
      </c>
      <c r="B615" s="351">
        <f t="shared" si="22"/>
        <v>43</v>
      </c>
      <c r="C615" s="435">
        <v>43859</v>
      </c>
      <c r="D615" s="399"/>
      <c r="E615" s="400" t="s">
        <v>1569</v>
      </c>
      <c r="F615" s="340" t="s">
        <v>1174</v>
      </c>
      <c r="G615" s="401" t="s">
        <v>104</v>
      </c>
      <c r="H615" s="401" t="s">
        <v>694</v>
      </c>
      <c r="I615" s="401" t="s">
        <v>751</v>
      </c>
      <c r="J615" s="194">
        <v>6330</v>
      </c>
      <c r="K615" s="194">
        <v>3870</v>
      </c>
      <c r="L615" s="195">
        <v>2460</v>
      </c>
      <c r="M615" s="196">
        <v>6</v>
      </c>
      <c r="N615" s="197">
        <v>147.6</v>
      </c>
      <c r="O615" s="197">
        <v>2312.4</v>
      </c>
      <c r="P615" s="231" t="s">
        <v>69</v>
      </c>
    </row>
    <row r="616" spans="1:16">
      <c r="A616" s="340" t="str">
        <f t="shared" si="21"/>
        <v>4385944</v>
      </c>
      <c r="B616" s="351">
        <f t="shared" si="22"/>
        <v>44</v>
      </c>
      <c r="C616" s="435">
        <v>43859</v>
      </c>
      <c r="D616" s="399"/>
      <c r="E616" s="400" t="s">
        <v>1570</v>
      </c>
      <c r="F616" s="340" t="s">
        <v>1418</v>
      </c>
      <c r="G616" s="401" t="s">
        <v>103</v>
      </c>
      <c r="H616" s="401" t="s">
        <v>836</v>
      </c>
      <c r="I616" s="401" t="s">
        <v>698</v>
      </c>
      <c r="J616" s="194">
        <v>8670</v>
      </c>
      <c r="K616" s="194">
        <v>3880</v>
      </c>
      <c r="L616" s="195">
        <v>4790</v>
      </c>
      <c r="M616" s="196">
        <v>6</v>
      </c>
      <c r="N616" s="197">
        <v>287.39999999999998</v>
      </c>
      <c r="O616" s="197">
        <v>4502.6000000000004</v>
      </c>
      <c r="P616" s="231" t="s">
        <v>69</v>
      </c>
    </row>
    <row r="617" spans="1:16">
      <c r="A617" s="340" t="str">
        <f t="shared" si="21"/>
        <v>4385945</v>
      </c>
      <c r="B617" s="351">
        <f t="shared" si="22"/>
        <v>45</v>
      </c>
      <c r="C617" s="435">
        <v>43859</v>
      </c>
      <c r="D617" s="399"/>
      <c r="E617" s="400" t="s">
        <v>1571</v>
      </c>
      <c r="F617" s="340" t="s">
        <v>1418</v>
      </c>
      <c r="G617" s="401" t="s">
        <v>281</v>
      </c>
      <c r="H617" s="401" t="s">
        <v>833</v>
      </c>
      <c r="I617" s="401" t="s">
        <v>698</v>
      </c>
      <c r="J617" s="194">
        <v>8590</v>
      </c>
      <c r="K617" s="194">
        <v>3840</v>
      </c>
      <c r="L617" s="195">
        <v>4750</v>
      </c>
      <c r="M617" s="196">
        <v>6</v>
      </c>
      <c r="N617" s="197">
        <v>285</v>
      </c>
      <c r="O617" s="197">
        <v>4465</v>
      </c>
      <c r="P617" s="231" t="s">
        <v>69</v>
      </c>
    </row>
    <row r="618" spans="1:16">
      <c r="A618" s="340" t="str">
        <f t="shared" si="21"/>
        <v>4385946</v>
      </c>
      <c r="B618" s="351">
        <f t="shared" si="22"/>
        <v>46</v>
      </c>
      <c r="C618" s="435">
        <v>43859</v>
      </c>
      <c r="D618" s="399"/>
      <c r="E618" s="400" t="s">
        <v>1572</v>
      </c>
      <c r="F618" s="340" t="s">
        <v>1418</v>
      </c>
      <c r="G618" s="401" t="s">
        <v>106</v>
      </c>
      <c r="H618" s="401" t="s">
        <v>697</v>
      </c>
      <c r="I618" s="401" t="s">
        <v>698</v>
      </c>
      <c r="J618" s="194">
        <v>8980</v>
      </c>
      <c r="K618" s="194">
        <v>3990</v>
      </c>
      <c r="L618" s="195">
        <v>4990</v>
      </c>
      <c r="M618" s="196">
        <v>6</v>
      </c>
      <c r="N618" s="197">
        <v>299.39999999999998</v>
      </c>
      <c r="O618" s="197">
        <v>4690.6000000000004</v>
      </c>
      <c r="P618" s="231" t="s">
        <v>69</v>
      </c>
    </row>
    <row r="619" spans="1:16">
      <c r="A619" s="340" t="str">
        <f t="shared" si="21"/>
        <v>4385947</v>
      </c>
      <c r="B619" s="351">
        <f t="shared" si="22"/>
        <v>47</v>
      </c>
      <c r="C619" s="435">
        <v>43859</v>
      </c>
      <c r="D619" s="399"/>
      <c r="E619" s="400" t="s">
        <v>1573</v>
      </c>
      <c r="F619" s="340" t="s">
        <v>1418</v>
      </c>
      <c r="G619" s="401" t="s">
        <v>103</v>
      </c>
      <c r="H619" s="401" t="s">
        <v>836</v>
      </c>
      <c r="I619" s="401" t="s">
        <v>698</v>
      </c>
      <c r="J619" s="194">
        <v>8900</v>
      </c>
      <c r="K619" s="194">
        <v>3880</v>
      </c>
      <c r="L619" s="195">
        <v>5020</v>
      </c>
      <c r="M619" s="196">
        <v>6</v>
      </c>
      <c r="N619" s="197">
        <v>301.2</v>
      </c>
      <c r="O619" s="197">
        <v>4718.8</v>
      </c>
      <c r="P619" s="231" t="s">
        <v>69</v>
      </c>
    </row>
    <row r="620" spans="1:16">
      <c r="A620" s="340" t="str">
        <f t="shared" si="21"/>
        <v>4385948</v>
      </c>
      <c r="B620" s="351">
        <f t="shared" si="22"/>
        <v>48</v>
      </c>
      <c r="C620" s="435">
        <v>43859</v>
      </c>
      <c r="D620" s="399"/>
      <c r="E620" s="400" t="s">
        <v>1574</v>
      </c>
      <c r="F620" s="340" t="s">
        <v>1418</v>
      </c>
      <c r="G620" s="401" t="s">
        <v>371</v>
      </c>
      <c r="H620" s="401" t="s">
        <v>732</v>
      </c>
      <c r="I620" s="401" t="s">
        <v>698</v>
      </c>
      <c r="J620" s="194">
        <v>8900</v>
      </c>
      <c r="K620" s="194">
        <v>3880</v>
      </c>
      <c r="L620" s="195">
        <v>5020</v>
      </c>
      <c r="M620" s="196">
        <v>6</v>
      </c>
      <c r="N620" s="197">
        <v>301.2</v>
      </c>
      <c r="O620" s="197">
        <v>4718.8</v>
      </c>
      <c r="P620" s="231" t="s">
        <v>69</v>
      </c>
    </row>
    <row r="621" spans="1:16">
      <c r="A621" s="340" t="str">
        <f t="shared" si="21"/>
        <v>4385949</v>
      </c>
      <c r="B621" s="351">
        <f t="shared" si="22"/>
        <v>49</v>
      </c>
      <c r="C621" s="435">
        <v>43859</v>
      </c>
      <c r="D621" s="399"/>
      <c r="E621" s="400" t="s">
        <v>1575</v>
      </c>
      <c r="F621" s="340" t="s">
        <v>1418</v>
      </c>
      <c r="G621" s="401" t="s">
        <v>281</v>
      </c>
      <c r="H621" s="401" t="s">
        <v>833</v>
      </c>
      <c r="I621" s="401" t="s">
        <v>698</v>
      </c>
      <c r="J621" s="194">
        <v>8520</v>
      </c>
      <c r="K621" s="194">
        <v>3840</v>
      </c>
      <c r="L621" s="195">
        <v>4680</v>
      </c>
      <c r="M621" s="196">
        <v>6</v>
      </c>
      <c r="N621" s="197">
        <v>280.8</v>
      </c>
      <c r="O621" s="197">
        <v>4399.2</v>
      </c>
      <c r="P621" s="231" t="s">
        <v>69</v>
      </c>
    </row>
    <row r="622" spans="1:16">
      <c r="A622" s="340" t="str">
        <f t="shared" si="21"/>
        <v>4385950</v>
      </c>
      <c r="B622" s="351">
        <f t="shared" si="22"/>
        <v>50</v>
      </c>
      <c r="C622" s="435">
        <v>43859</v>
      </c>
      <c r="D622" s="399"/>
      <c r="E622" s="400" t="s">
        <v>1576</v>
      </c>
      <c r="F622" s="340" t="s">
        <v>1418</v>
      </c>
      <c r="G622" s="401" t="s">
        <v>690</v>
      </c>
      <c r="H622" s="401" t="s">
        <v>691</v>
      </c>
      <c r="I622" s="401" t="s">
        <v>698</v>
      </c>
      <c r="J622" s="194">
        <v>6890</v>
      </c>
      <c r="K622" s="194">
        <v>3950</v>
      </c>
      <c r="L622" s="195">
        <v>2940</v>
      </c>
      <c r="M622" s="196">
        <v>6</v>
      </c>
      <c r="N622" s="197">
        <v>176.4</v>
      </c>
      <c r="O622" s="197">
        <v>2763.6</v>
      </c>
      <c r="P622" s="231" t="s">
        <v>69</v>
      </c>
    </row>
    <row r="623" spans="1:16">
      <c r="A623" s="340" t="str">
        <f t="shared" si="21"/>
        <v>4385951</v>
      </c>
      <c r="B623" s="351">
        <f t="shared" si="22"/>
        <v>51</v>
      </c>
      <c r="C623" s="435">
        <v>43859</v>
      </c>
      <c r="D623" s="399"/>
      <c r="E623" s="400" t="s">
        <v>1577</v>
      </c>
      <c r="F623" s="340" t="s">
        <v>1519</v>
      </c>
      <c r="G623" s="401" t="s">
        <v>371</v>
      </c>
      <c r="H623" s="401" t="s">
        <v>732</v>
      </c>
      <c r="I623" s="401" t="s">
        <v>723</v>
      </c>
      <c r="J623" s="194">
        <v>8380</v>
      </c>
      <c r="K623" s="194">
        <v>3880</v>
      </c>
      <c r="L623" s="195">
        <v>4500</v>
      </c>
      <c r="M623" s="196">
        <v>6</v>
      </c>
      <c r="N623" s="197">
        <v>270</v>
      </c>
      <c r="O623" s="197">
        <v>4230</v>
      </c>
      <c r="P623" s="231" t="s">
        <v>69</v>
      </c>
    </row>
    <row r="624" spans="1:16">
      <c r="A624" s="340" t="str">
        <f t="shared" si="21"/>
        <v>4385952</v>
      </c>
      <c r="B624" s="351">
        <f t="shared" si="22"/>
        <v>52</v>
      </c>
      <c r="C624" s="435">
        <v>43859</v>
      </c>
      <c r="D624" s="399"/>
      <c r="E624" s="400" t="s">
        <v>1578</v>
      </c>
      <c r="F624" s="340" t="s">
        <v>1498</v>
      </c>
      <c r="G624" s="401" t="s">
        <v>736</v>
      </c>
      <c r="H624" s="401" t="s">
        <v>733</v>
      </c>
      <c r="I624" s="401" t="s">
        <v>723</v>
      </c>
      <c r="J624" s="194">
        <v>8590</v>
      </c>
      <c r="K624" s="194">
        <v>3900</v>
      </c>
      <c r="L624" s="195">
        <v>4690</v>
      </c>
      <c r="M624" s="196">
        <v>6</v>
      </c>
      <c r="N624" s="197">
        <v>281.39999999999998</v>
      </c>
      <c r="O624" s="197">
        <v>4408.6000000000004</v>
      </c>
      <c r="P624" s="231" t="s">
        <v>69</v>
      </c>
    </row>
    <row r="625" spans="1:16">
      <c r="A625" s="340" t="str">
        <f t="shared" si="21"/>
        <v>4385953</v>
      </c>
      <c r="B625" s="351">
        <f t="shared" si="22"/>
        <v>53</v>
      </c>
      <c r="C625" s="435">
        <v>43859</v>
      </c>
      <c r="D625" s="399"/>
      <c r="E625" s="400" t="s">
        <v>1579</v>
      </c>
      <c r="F625" s="340" t="s">
        <v>1498</v>
      </c>
      <c r="G625" s="401" t="s">
        <v>689</v>
      </c>
      <c r="H625" s="401" t="s">
        <v>695</v>
      </c>
      <c r="I625" s="401" t="s">
        <v>723</v>
      </c>
      <c r="J625" s="194">
        <v>8270</v>
      </c>
      <c r="K625" s="194">
        <v>3780</v>
      </c>
      <c r="L625" s="195">
        <v>4490</v>
      </c>
      <c r="M625" s="196">
        <v>6</v>
      </c>
      <c r="N625" s="197">
        <v>269.39999999999998</v>
      </c>
      <c r="O625" s="197">
        <v>4220.6000000000004</v>
      </c>
      <c r="P625" s="231" t="s">
        <v>69</v>
      </c>
    </row>
    <row r="626" spans="1:16">
      <c r="A626" s="340" t="str">
        <f t="shared" si="21"/>
        <v>4385954</v>
      </c>
      <c r="B626" s="351">
        <f t="shared" si="22"/>
        <v>54</v>
      </c>
      <c r="C626" s="435">
        <v>43859</v>
      </c>
      <c r="D626" s="399"/>
      <c r="E626" s="400" t="s">
        <v>1580</v>
      </c>
      <c r="F626" s="340" t="s">
        <v>1498</v>
      </c>
      <c r="G626" s="401" t="s">
        <v>161</v>
      </c>
      <c r="H626" s="401" t="s">
        <v>696</v>
      </c>
      <c r="I626" s="401" t="s">
        <v>723</v>
      </c>
      <c r="J626" s="194">
        <v>8360</v>
      </c>
      <c r="K626" s="194">
        <v>3810</v>
      </c>
      <c r="L626" s="195">
        <v>4550</v>
      </c>
      <c r="M626" s="196">
        <v>6</v>
      </c>
      <c r="N626" s="197">
        <v>273</v>
      </c>
      <c r="O626" s="197">
        <v>4277</v>
      </c>
      <c r="P626" s="231" t="s">
        <v>69</v>
      </c>
    </row>
    <row r="627" spans="1:16">
      <c r="A627" s="340" t="str">
        <f t="shared" si="21"/>
        <v>4385955</v>
      </c>
      <c r="B627" s="351">
        <f t="shared" si="22"/>
        <v>55</v>
      </c>
      <c r="C627" s="435">
        <v>43859</v>
      </c>
      <c r="D627" s="399"/>
      <c r="E627" s="400" t="s">
        <v>1581</v>
      </c>
      <c r="F627" s="340" t="s">
        <v>1498</v>
      </c>
      <c r="G627" s="401" t="s">
        <v>106</v>
      </c>
      <c r="H627" s="401" t="s">
        <v>697</v>
      </c>
      <c r="I627" s="401" t="s">
        <v>723</v>
      </c>
      <c r="J627" s="194">
        <v>8500</v>
      </c>
      <c r="K627" s="194">
        <v>3990</v>
      </c>
      <c r="L627" s="195">
        <v>4510</v>
      </c>
      <c r="M627" s="196">
        <v>6</v>
      </c>
      <c r="N627" s="197">
        <v>270.59999999999997</v>
      </c>
      <c r="O627" s="197">
        <v>4239.3999999999996</v>
      </c>
      <c r="P627" s="231" t="s">
        <v>69</v>
      </c>
    </row>
    <row r="628" spans="1:16">
      <c r="A628" s="340" t="str">
        <f t="shared" si="21"/>
        <v>4385956</v>
      </c>
      <c r="B628" s="351">
        <f t="shared" si="22"/>
        <v>56</v>
      </c>
      <c r="C628" s="435">
        <v>43859</v>
      </c>
      <c r="D628" s="399"/>
      <c r="E628" s="400" t="s">
        <v>1582</v>
      </c>
      <c r="F628" s="340" t="s">
        <v>1498</v>
      </c>
      <c r="G628" s="401" t="s">
        <v>702</v>
      </c>
      <c r="H628" s="401" t="s">
        <v>693</v>
      </c>
      <c r="I628" s="401" t="s">
        <v>723</v>
      </c>
      <c r="J628" s="194">
        <v>8770</v>
      </c>
      <c r="K628" s="194">
        <v>4020</v>
      </c>
      <c r="L628" s="195">
        <v>4750</v>
      </c>
      <c r="M628" s="196">
        <v>6</v>
      </c>
      <c r="N628" s="197">
        <v>285</v>
      </c>
      <c r="O628" s="197">
        <v>4465</v>
      </c>
      <c r="P628" s="231" t="s">
        <v>69</v>
      </c>
    </row>
    <row r="629" spans="1:16">
      <c r="A629" s="340" t="str">
        <f t="shared" si="21"/>
        <v>4385957</v>
      </c>
      <c r="B629" s="351">
        <f t="shared" si="22"/>
        <v>57</v>
      </c>
      <c r="C629" s="435">
        <v>43859</v>
      </c>
      <c r="D629" s="399"/>
      <c r="E629" s="400" t="s">
        <v>1583</v>
      </c>
      <c r="F629" s="340" t="s">
        <v>1498</v>
      </c>
      <c r="G629" s="401" t="s">
        <v>161</v>
      </c>
      <c r="H629" s="401" t="s">
        <v>696</v>
      </c>
      <c r="I629" s="401" t="s">
        <v>723</v>
      </c>
      <c r="J629" s="194">
        <v>8260</v>
      </c>
      <c r="K629" s="194">
        <v>3810</v>
      </c>
      <c r="L629" s="195">
        <v>4450</v>
      </c>
      <c r="M629" s="196">
        <v>6</v>
      </c>
      <c r="N629" s="197">
        <v>267</v>
      </c>
      <c r="O629" s="197">
        <v>4183</v>
      </c>
      <c r="P629" s="231" t="s">
        <v>69</v>
      </c>
    </row>
    <row r="630" spans="1:16">
      <c r="A630" s="340" t="str">
        <f t="shared" si="21"/>
        <v>4385958</v>
      </c>
      <c r="B630" s="351">
        <f t="shared" si="22"/>
        <v>58</v>
      </c>
      <c r="C630" s="435">
        <v>43859</v>
      </c>
      <c r="D630" s="399"/>
      <c r="E630" s="400" t="s">
        <v>1584</v>
      </c>
      <c r="F630" s="340" t="s">
        <v>1498</v>
      </c>
      <c r="G630" s="401" t="s">
        <v>736</v>
      </c>
      <c r="H630" s="401" t="s">
        <v>733</v>
      </c>
      <c r="I630" s="401" t="s">
        <v>723</v>
      </c>
      <c r="J630" s="194">
        <v>8790</v>
      </c>
      <c r="K630" s="194">
        <v>3900</v>
      </c>
      <c r="L630" s="195">
        <v>4890</v>
      </c>
      <c r="M630" s="196">
        <v>6</v>
      </c>
      <c r="N630" s="197">
        <v>293.39999999999998</v>
      </c>
      <c r="O630" s="197">
        <v>4596.6000000000004</v>
      </c>
      <c r="P630" s="231" t="s">
        <v>69</v>
      </c>
    </row>
    <row r="631" spans="1:16">
      <c r="A631" s="340" t="str">
        <f t="shared" si="21"/>
        <v>4385959</v>
      </c>
      <c r="B631" s="351">
        <f t="shared" si="22"/>
        <v>59</v>
      </c>
      <c r="C631" s="435">
        <v>43859</v>
      </c>
      <c r="D631" s="399"/>
      <c r="E631" s="400" t="s">
        <v>1585</v>
      </c>
      <c r="F631" s="340" t="s">
        <v>1498</v>
      </c>
      <c r="G631" s="401" t="s">
        <v>161</v>
      </c>
      <c r="H631" s="401" t="s">
        <v>696</v>
      </c>
      <c r="I631" s="401" t="s">
        <v>723</v>
      </c>
      <c r="J631" s="194">
        <v>8030</v>
      </c>
      <c r="K631" s="194">
        <v>3810</v>
      </c>
      <c r="L631" s="195">
        <v>4220</v>
      </c>
      <c r="M631" s="196">
        <v>6</v>
      </c>
      <c r="N631" s="197">
        <v>253.2</v>
      </c>
      <c r="O631" s="197">
        <v>3966.8</v>
      </c>
      <c r="P631" s="231" t="s">
        <v>69</v>
      </c>
    </row>
    <row r="632" spans="1:16">
      <c r="A632" s="340" t="str">
        <f t="shared" si="21"/>
        <v>4385960</v>
      </c>
      <c r="B632" s="402">
        <f t="shared" si="22"/>
        <v>60</v>
      </c>
      <c r="C632" s="435">
        <v>43859</v>
      </c>
      <c r="D632" s="404"/>
      <c r="E632" s="405" t="s">
        <v>1586</v>
      </c>
      <c r="F632" s="340" t="s">
        <v>1587</v>
      </c>
      <c r="G632" s="406" t="s">
        <v>690</v>
      </c>
      <c r="H632" s="406" t="s">
        <v>691</v>
      </c>
      <c r="I632" s="406" t="s">
        <v>723</v>
      </c>
      <c r="J632" s="194">
        <v>8650</v>
      </c>
      <c r="K632" s="194">
        <v>3950</v>
      </c>
      <c r="L632" s="195">
        <v>4700</v>
      </c>
      <c r="M632" s="196">
        <v>6</v>
      </c>
      <c r="N632" s="197">
        <v>282</v>
      </c>
      <c r="O632" s="197">
        <v>4418</v>
      </c>
      <c r="P632" s="221" t="s">
        <v>69</v>
      </c>
    </row>
    <row r="633" spans="1:16">
      <c r="A633" s="340" t="str">
        <f t="shared" si="21"/>
        <v>438601</v>
      </c>
      <c r="B633" s="351">
        <f t="shared" si="22"/>
        <v>1</v>
      </c>
      <c r="C633" s="435">
        <v>43860</v>
      </c>
      <c r="D633" s="399" t="s">
        <v>1437</v>
      </c>
      <c r="E633" s="400" t="s">
        <v>1588</v>
      </c>
      <c r="F633" s="340" t="s">
        <v>713</v>
      </c>
      <c r="G633" s="401" t="s">
        <v>1121</v>
      </c>
      <c r="H633" s="401" t="s">
        <v>875</v>
      </c>
      <c r="I633" s="401" t="s">
        <v>686</v>
      </c>
      <c r="J633" s="194">
        <v>8020</v>
      </c>
      <c r="K633" s="194">
        <v>5700</v>
      </c>
      <c r="L633" s="195">
        <v>2320</v>
      </c>
      <c r="M633" s="196">
        <v>5</v>
      </c>
      <c r="N633" s="197">
        <v>116</v>
      </c>
      <c r="O633" s="197">
        <v>2204</v>
      </c>
      <c r="P633" s="231" t="s">
        <v>21</v>
      </c>
    </row>
    <row r="634" spans="1:16">
      <c r="A634" s="340" t="str">
        <f t="shared" si="21"/>
        <v>438602</v>
      </c>
      <c r="B634" s="351">
        <f t="shared" si="22"/>
        <v>2</v>
      </c>
      <c r="C634" s="435">
        <v>43860</v>
      </c>
      <c r="D634" s="399"/>
      <c r="E634" s="400" t="s">
        <v>1589</v>
      </c>
      <c r="F634" s="340" t="s">
        <v>713</v>
      </c>
      <c r="G634" s="401" t="s">
        <v>930</v>
      </c>
      <c r="H634" s="401" t="s">
        <v>931</v>
      </c>
      <c r="I634" s="401" t="s">
        <v>686</v>
      </c>
      <c r="J634" s="194">
        <v>11070</v>
      </c>
      <c r="K634" s="194">
        <v>4190</v>
      </c>
      <c r="L634" s="195">
        <v>6880</v>
      </c>
      <c r="M634" s="196">
        <v>5</v>
      </c>
      <c r="N634" s="197">
        <v>344</v>
      </c>
      <c r="O634" s="197">
        <v>6536</v>
      </c>
      <c r="P634" s="231" t="s">
        <v>21</v>
      </c>
    </row>
    <row r="635" spans="1:16">
      <c r="A635" s="340" t="str">
        <f t="shared" si="21"/>
        <v>438603</v>
      </c>
      <c r="B635" s="351">
        <f t="shared" si="22"/>
        <v>3</v>
      </c>
      <c r="C635" s="435">
        <v>43860</v>
      </c>
      <c r="D635" s="399"/>
      <c r="E635" s="400" t="s">
        <v>1590</v>
      </c>
      <c r="F635" s="340" t="s">
        <v>713</v>
      </c>
      <c r="G635" s="401" t="s">
        <v>818</v>
      </c>
      <c r="H635" s="401" t="s">
        <v>1282</v>
      </c>
      <c r="I635" s="401" t="s">
        <v>686</v>
      </c>
      <c r="J635" s="194">
        <v>11800</v>
      </c>
      <c r="K635" s="194">
        <v>4360</v>
      </c>
      <c r="L635" s="195">
        <v>7440</v>
      </c>
      <c r="M635" s="196">
        <v>5</v>
      </c>
      <c r="N635" s="197">
        <v>372</v>
      </c>
      <c r="O635" s="197">
        <v>7068</v>
      </c>
      <c r="P635" s="231" t="s">
        <v>21</v>
      </c>
    </row>
    <row r="636" spans="1:16">
      <c r="A636" s="340" t="str">
        <f t="shared" si="21"/>
        <v>438604</v>
      </c>
      <c r="B636" s="351">
        <f t="shared" si="22"/>
        <v>4</v>
      </c>
      <c r="C636" s="435">
        <v>43860</v>
      </c>
      <c r="D636" s="399" t="s">
        <v>1198</v>
      </c>
      <c r="E636" s="400" t="s">
        <v>1591</v>
      </c>
      <c r="F636" s="340" t="s">
        <v>722</v>
      </c>
      <c r="G636" s="401" t="s">
        <v>98</v>
      </c>
      <c r="H636" s="401" t="s">
        <v>811</v>
      </c>
      <c r="I636" s="401" t="s">
        <v>823</v>
      </c>
      <c r="J636" s="194">
        <v>6070</v>
      </c>
      <c r="K636" s="194">
        <v>3240</v>
      </c>
      <c r="L636" s="195">
        <v>2830</v>
      </c>
      <c r="M636" s="196">
        <v>5</v>
      </c>
      <c r="N636" s="197">
        <v>141.5</v>
      </c>
      <c r="O636" s="197">
        <v>2688.5</v>
      </c>
      <c r="P636" s="231" t="s">
        <v>21</v>
      </c>
    </row>
    <row r="637" spans="1:16">
      <c r="A637" s="340" t="str">
        <f t="shared" si="21"/>
        <v>438605</v>
      </c>
      <c r="B637" s="351">
        <f t="shared" si="22"/>
        <v>5</v>
      </c>
      <c r="C637" s="435">
        <v>43860</v>
      </c>
      <c r="D637" s="399"/>
      <c r="E637" s="400" t="s">
        <v>1592</v>
      </c>
      <c r="F637" s="340" t="s">
        <v>722</v>
      </c>
      <c r="G637" s="401" t="s">
        <v>1593</v>
      </c>
      <c r="H637" s="401" t="s">
        <v>1594</v>
      </c>
      <c r="I637" s="401" t="s">
        <v>823</v>
      </c>
      <c r="J637" s="194">
        <v>3550</v>
      </c>
      <c r="K637" s="194">
        <v>1570</v>
      </c>
      <c r="L637" s="195">
        <v>1980</v>
      </c>
      <c r="M637" s="196">
        <v>5</v>
      </c>
      <c r="N637" s="197">
        <v>99</v>
      </c>
      <c r="O637" s="197">
        <v>1881</v>
      </c>
      <c r="P637" s="231" t="s">
        <v>21</v>
      </c>
    </row>
    <row r="638" spans="1:16">
      <c r="A638" s="340" t="str">
        <f t="shared" si="21"/>
        <v>438606</v>
      </c>
      <c r="B638" s="351">
        <f t="shared" si="22"/>
        <v>6</v>
      </c>
      <c r="C638" s="435">
        <v>43860</v>
      </c>
      <c r="D638" s="399"/>
      <c r="E638" s="400" t="s">
        <v>1595</v>
      </c>
      <c r="F638" s="340" t="s">
        <v>722</v>
      </c>
      <c r="G638" s="401" t="s">
        <v>950</v>
      </c>
      <c r="H638" s="401" t="s">
        <v>951</v>
      </c>
      <c r="I638" s="401" t="s">
        <v>823</v>
      </c>
      <c r="J638" s="194">
        <v>2840</v>
      </c>
      <c r="K638" s="194">
        <v>1600</v>
      </c>
      <c r="L638" s="195">
        <v>1240</v>
      </c>
      <c r="M638" s="196">
        <v>6</v>
      </c>
      <c r="N638" s="197">
        <v>74.399999999999991</v>
      </c>
      <c r="O638" s="197">
        <v>1165.5999999999999</v>
      </c>
      <c r="P638" s="231" t="s">
        <v>21</v>
      </c>
    </row>
    <row r="639" spans="1:16">
      <c r="A639" s="340" t="str">
        <f t="shared" si="21"/>
        <v>438607</v>
      </c>
      <c r="B639" s="351">
        <f t="shared" si="22"/>
        <v>7</v>
      </c>
      <c r="C639" s="435">
        <v>43860</v>
      </c>
      <c r="D639" s="399"/>
      <c r="E639" s="400" t="s">
        <v>1596</v>
      </c>
      <c r="F639" s="340" t="s">
        <v>722</v>
      </c>
      <c r="G639" s="401" t="s">
        <v>1597</v>
      </c>
      <c r="H639" s="401" t="s">
        <v>1598</v>
      </c>
      <c r="I639" s="401" t="s">
        <v>823</v>
      </c>
      <c r="J639" s="194">
        <v>10460</v>
      </c>
      <c r="K639" s="194">
        <v>4140</v>
      </c>
      <c r="L639" s="195">
        <v>6320</v>
      </c>
      <c r="M639" s="196">
        <v>5</v>
      </c>
      <c r="N639" s="197">
        <v>316</v>
      </c>
      <c r="O639" s="197">
        <v>6004</v>
      </c>
      <c r="P639" s="231" t="s">
        <v>21</v>
      </c>
    </row>
    <row r="640" spans="1:16">
      <c r="A640" s="340" t="str">
        <f t="shared" si="21"/>
        <v>438608</v>
      </c>
      <c r="B640" s="351">
        <f t="shared" si="22"/>
        <v>8</v>
      </c>
      <c r="C640" s="435">
        <v>43860</v>
      </c>
      <c r="D640" s="399" t="s">
        <v>1599</v>
      </c>
      <c r="E640" s="400" t="s">
        <v>1600</v>
      </c>
      <c r="F640" s="340" t="s">
        <v>737</v>
      </c>
      <c r="G640" s="401" t="s">
        <v>147</v>
      </c>
      <c r="H640" s="401" t="s">
        <v>1601</v>
      </c>
      <c r="I640" s="401" t="s">
        <v>686</v>
      </c>
      <c r="J640" s="194">
        <v>3690</v>
      </c>
      <c r="K640" s="194">
        <v>1420</v>
      </c>
      <c r="L640" s="195">
        <v>2270</v>
      </c>
      <c r="M640" s="196">
        <v>5</v>
      </c>
      <c r="N640" s="197">
        <v>113.5</v>
      </c>
      <c r="O640" s="197">
        <v>2156.5</v>
      </c>
      <c r="P640" s="231" t="s">
        <v>22</v>
      </c>
    </row>
    <row r="641" spans="1:16">
      <c r="A641" s="340" t="str">
        <f t="shared" si="21"/>
        <v>438609</v>
      </c>
      <c r="B641" s="351">
        <f t="shared" si="22"/>
        <v>9</v>
      </c>
      <c r="C641" s="435">
        <v>43860</v>
      </c>
      <c r="D641" s="399"/>
      <c r="E641" s="400" t="s">
        <v>1602</v>
      </c>
      <c r="F641" s="340" t="s">
        <v>737</v>
      </c>
      <c r="G641" s="401" t="s">
        <v>826</v>
      </c>
      <c r="H641" s="401" t="s">
        <v>827</v>
      </c>
      <c r="I641" s="401" t="s">
        <v>686</v>
      </c>
      <c r="J641" s="194">
        <v>7700</v>
      </c>
      <c r="K641" s="194">
        <v>4280</v>
      </c>
      <c r="L641" s="195">
        <v>3420</v>
      </c>
      <c r="M641" s="196">
        <v>5</v>
      </c>
      <c r="N641" s="197">
        <v>171</v>
      </c>
      <c r="O641" s="197">
        <v>3249</v>
      </c>
      <c r="P641" s="231" t="s">
        <v>22</v>
      </c>
    </row>
    <row r="642" spans="1:16">
      <c r="A642" s="340" t="str">
        <f t="shared" si="21"/>
        <v>4386010</v>
      </c>
      <c r="B642" s="351">
        <f t="shared" si="22"/>
        <v>10</v>
      </c>
      <c r="C642" s="435">
        <v>43860</v>
      </c>
      <c r="D642" s="399"/>
      <c r="E642" s="400" t="s">
        <v>1603</v>
      </c>
      <c r="F642" s="340" t="s">
        <v>737</v>
      </c>
      <c r="G642" s="401" t="s">
        <v>1604</v>
      </c>
      <c r="H642" s="401" t="s">
        <v>1605</v>
      </c>
      <c r="I642" s="401" t="s">
        <v>686</v>
      </c>
      <c r="J642" s="194">
        <v>4320</v>
      </c>
      <c r="K642" s="194">
        <v>1530</v>
      </c>
      <c r="L642" s="195">
        <v>2790</v>
      </c>
      <c r="M642" s="196">
        <v>5</v>
      </c>
      <c r="N642" s="197">
        <v>139.5</v>
      </c>
      <c r="O642" s="197">
        <v>2650.5</v>
      </c>
      <c r="P642" s="231" t="s">
        <v>22</v>
      </c>
    </row>
    <row r="643" spans="1:16">
      <c r="A643" s="340" t="str">
        <f t="shared" si="21"/>
        <v>4386011</v>
      </c>
      <c r="B643" s="351">
        <f t="shared" si="22"/>
        <v>11</v>
      </c>
      <c r="C643" s="435">
        <v>43860</v>
      </c>
      <c r="D643" s="399"/>
      <c r="E643" s="400" t="s">
        <v>1606</v>
      </c>
      <c r="F643" s="340" t="s">
        <v>737</v>
      </c>
      <c r="G643" s="401" t="s">
        <v>1121</v>
      </c>
      <c r="H643" s="401" t="s">
        <v>1463</v>
      </c>
      <c r="I643" s="401" t="s">
        <v>686</v>
      </c>
      <c r="J643" s="194">
        <v>10890</v>
      </c>
      <c r="K643" s="194">
        <v>4530</v>
      </c>
      <c r="L643" s="195">
        <v>6360</v>
      </c>
      <c r="M643" s="196">
        <v>5</v>
      </c>
      <c r="N643" s="197">
        <v>318</v>
      </c>
      <c r="O643" s="197">
        <v>6042</v>
      </c>
      <c r="P643" s="231" t="s">
        <v>22</v>
      </c>
    </row>
    <row r="644" spans="1:16">
      <c r="A644" s="340" t="str">
        <f t="shared" si="21"/>
        <v>4386012</v>
      </c>
      <c r="B644" s="351">
        <f t="shared" si="22"/>
        <v>12</v>
      </c>
      <c r="C644" s="435">
        <v>43860</v>
      </c>
      <c r="D644" s="399"/>
      <c r="E644" s="400" t="s">
        <v>1607</v>
      </c>
      <c r="F644" s="340" t="s">
        <v>737</v>
      </c>
      <c r="G644" s="401" t="s">
        <v>1121</v>
      </c>
      <c r="H644" s="401" t="s">
        <v>1124</v>
      </c>
      <c r="I644" s="401" t="s">
        <v>686</v>
      </c>
      <c r="J644" s="194">
        <v>11430</v>
      </c>
      <c r="K644" s="194">
        <v>4460</v>
      </c>
      <c r="L644" s="195">
        <v>6970</v>
      </c>
      <c r="M644" s="196">
        <v>5</v>
      </c>
      <c r="N644" s="197">
        <v>348.5</v>
      </c>
      <c r="O644" s="197">
        <v>6621.5</v>
      </c>
      <c r="P644" s="231" t="s">
        <v>22</v>
      </c>
    </row>
    <row r="645" spans="1:16">
      <c r="A645" s="340" t="str">
        <f t="shared" si="21"/>
        <v>4386013</v>
      </c>
      <c r="B645" s="351">
        <f t="shared" si="22"/>
        <v>13</v>
      </c>
      <c r="C645" s="435">
        <v>43860</v>
      </c>
      <c r="D645" s="399" t="s">
        <v>1109</v>
      </c>
      <c r="E645" s="400" t="s">
        <v>1608</v>
      </c>
      <c r="F645" s="340" t="s">
        <v>731</v>
      </c>
      <c r="G645" s="401" t="s">
        <v>1159</v>
      </c>
      <c r="H645" s="401" t="s">
        <v>1470</v>
      </c>
      <c r="I645" s="401" t="s">
        <v>688</v>
      </c>
      <c r="J645" s="194">
        <v>8980</v>
      </c>
      <c r="K645" s="194">
        <v>3770</v>
      </c>
      <c r="L645" s="195">
        <v>5210</v>
      </c>
      <c r="M645" s="196">
        <v>5</v>
      </c>
      <c r="N645" s="197">
        <v>260.5</v>
      </c>
      <c r="O645" s="197">
        <v>4949.5</v>
      </c>
      <c r="P645" s="231" t="s">
        <v>23</v>
      </c>
    </row>
    <row r="646" spans="1:16">
      <c r="A646" s="340" t="str">
        <f t="shared" si="21"/>
        <v>4386014</v>
      </c>
      <c r="B646" s="351">
        <f t="shared" si="22"/>
        <v>14</v>
      </c>
      <c r="C646" s="435">
        <v>43860</v>
      </c>
      <c r="D646" s="399" t="s">
        <v>989</v>
      </c>
      <c r="E646" s="400" t="s">
        <v>1609</v>
      </c>
      <c r="F646" s="340" t="s">
        <v>754</v>
      </c>
      <c r="G646" s="401" t="s">
        <v>1159</v>
      </c>
      <c r="H646" s="401" t="s">
        <v>1127</v>
      </c>
      <c r="I646" s="401" t="s">
        <v>751</v>
      </c>
      <c r="J646" s="194">
        <v>11900</v>
      </c>
      <c r="K646" s="194">
        <v>4390</v>
      </c>
      <c r="L646" s="195">
        <v>7510</v>
      </c>
      <c r="M646" s="196">
        <v>5</v>
      </c>
      <c r="N646" s="197">
        <v>375.5</v>
      </c>
      <c r="O646" s="197">
        <v>7134.5</v>
      </c>
      <c r="P646" s="231" t="s">
        <v>24</v>
      </c>
    </row>
    <row r="647" spans="1:16">
      <c r="A647" s="340" t="str">
        <f t="shared" si="21"/>
        <v>4386015</v>
      </c>
      <c r="B647" s="351">
        <f t="shared" si="22"/>
        <v>15</v>
      </c>
      <c r="C647" s="435">
        <v>43860</v>
      </c>
      <c r="D647" s="399"/>
      <c r="E647" s="400" t="s">
        <v>1610</v>
      </c>
      <c r="F647" s="340" t="s">
        <v>754</v>
      </c>
      <c r="G647" s="401" t="s">
        <v>187</v>
      </c>
      <c r="H647" s="401" t="s">
        <v>1479</v>
      </c>
      <c r="I647" s="401" t="s">
        <v>751</v>
      </c>
      <c r="J647" s="194">
        <v>11690</v>
      </c>
      <c r="K647" s="194">
        <v>4330</v>
      </c>
      <c r="L647" s="195">
        <v>7360</v>
      </c>
      <c r="M647" s="196">
        <v>5</v>
      </c>
      <c r="N647" s="197">
        <v>368</v>
      </c>
      <c r="O647" s="197">
        <v>6992</v>
      </c>
      <c r="P647" s="231" t="s">
        <v>24</v>
      </c>
    </row>
    <row r="648" spans="1:16">
      <c r="A648" s="340" t="str">
        <f t="shared" si="21"/>
        <v>4386016</v>
      </c>
      <c r="B648" s="351">
        <f t="shared" si="22"/>
        <v>16</v>
      </c>
      <c r="C648" s="435">
        <v>43860</v>
      </c>
      <c r="D648" s="399" t="s">
        <v>863</v>
      </c>
      <c r="E648" s="400" t="s">
        <v>1611</v>
      </c>
      <c r="F648" s="340" t="s">
        <v>1134</v>
      </c>
      <c r="G648" s="401" t="s">
        <v>111</v>
      </c>
      <c r="H648" s="401" t="s">
        <v>732</v>
      </c>
      <c r="I648" s="401" t="s">
        <v>1135</v>
      </c>
      <c r="J648" s="194">
        <v>8700</v>
      </c>
      <c r="K648" s="194">
        <v>3880</v>
      </c>
      <c r="L648" s="195">
        <v>4820</v>
      </c>
      <c r="M648" s="196">
        <v>6</v>
      </c>
      <c r="N648" s="197">
        <v>289.2</v>
      </c>
      <c r="O648" s="197">
        <v>4530.8</v>
      </c>
      <c r="P648" s="231" t="s">
        <v>30</v>
      </c>
    </row>
    <row r="649" spans="1:16">
      <c r="A649" s="340" t="str">
        <f t="shared" si="21"/>
        <v>4386017</v>
      </c>
      <c r="B649" s="351">
        <f t="shared" si="22"/>
        <v>17</v>
      </c>
      <c r="C649" s="435">
        <v>43860</v>
      </c>
      <c r="D649" s="399"/>
      <c r="E649" s="400" t="s">
        <v>1612</v>
      </c>
      <c r="F649" s="340" t="s">
        <v>1134</v>
      </c>
      <c r="G649" s="401" t="s">
        <v>95</v>
      </c>
      <c r="H649" s="401" t="s">
        <v>735</v>
      </c>
      <c r="I649" s="401" t="s">
        <v>1135</v>
      </c>
      <c r="J649" s="194">
        <v>8650</v>
      </c>
      <c r="K649" s="194">
        <v>3890</v>
      </c>
      <c r="L649" s="195">
        <v>4760</v>
      </c>
      <c r="M649" s="196">
        <v>6</v>
      </c>
      <c r="N649" s="197">
        <v>285.59999999999997</v>
      </c>
      <c r="O649" s="197">
        <v>4474.3999999999996</v>
      </c>
      <c r="P649" s="231" t="s">
        <v>30</v>
      </c>
    </row>
    <row r="650" spans="1:16">
      <c r="A650" s="340" t="str">
        <f t="shared" si="21"/>
        <v>4386018</v>
      </c>
      <c r="B650" s="351">
        <f t="shared" si="22"/>
        <v>18</v>
      </c>
      <c r="C650" s="435">
        <v>43860</v>
      </c>
      <c r="D650" s="399"/>
      <c r="E650" s="400" t="s">
        <v>1613</v>
      </c>
      <c r="F650" s="340" t="s">
        <v>1134</v>
      </c>
      <c r="G650" s="401" t="s">
        <v>111</v>
      </c>
      <c r="H650" s="401" t="s">
        <v>732</v>
      </c>
      <c r="I650" s="401" t="s">
        <v>1135</v>
      </c>
      <c r="J650" s="194">
        <v>8050</v>
      </c>
      <c r="K650" s="194">
        <v>3880</v>
      </c>
      <c r="L650" s="195">
        <v>4170</v>
      </c>
      <c r="M650" s="196">
        <v>6</v>
      </c>
      <c r="N650" s="197">
        <v>250.2</v>
      </c>
      <c r="O650" s="197">
        <v>3919.8</v>
      </c>
      <c r="P650" s="231" t="s">
        <v>30</v>
      </c>
    </row>
    <row r="651" spans="1:16">
      <c r="A651" s="340" t="str">
        <f t="shared" si="21"/>
        <v>4386019</v>
      </c>
      <c r="B651" s="351">
        <f t="shared" si="22"/>
        <v>19</v>
      </c>
      <c r="C651" s="435">
        <v>43860</v>
      </c>
      <c r="D651" s="399" t="s">
        <v>1198</v>
      </c>
      <c r="E651" s="400" t="s">
        <v>1614</v>
      </c>
      <c r="F651" s="340" t="s">
        <v>829</v>
      </c>
      <c r="G651" s="401" t="s">
        <v>111</v>
      </c>
      <c r="H651" s="401" t="s">
        <v>732</v>
      </c>
      <c r="I651" s="401" t="s">
        <v>830</v>
      </c>
      <c r="J651" s="194">
        <v>9160</v>
      </c>
      <c r="K651" s="194">
        <v>3880</v>
      </c>
      <c r="L651" s="195">
        <v>5280</v>
      </c>
      <c r="M651" s="196">
        <v>6</v>
      </c>
      <c r="N651" s="197">
        <v>316.8</v>
      </c>
      <c r="O651" s="197">
        <v>4963.2</v>
      </c>
      <c r="P651" s="231" t="s">
        <v>30</v>
      </c>
    </row>
    <row r="652" spans="1:16">
      <c r="A652" s="340" t="str">
        <f t="shared" si="21"/>
        <v>4386020</v>
      </c>
      <c r="B652" s="351">
        <f t="shared" si="22"/>
        <v>20</v>
      </c>
      <c r="C652" s="435">
        <v>43860</v>
      </c>
      <c r="D652" s="399"/>
      <c r="E652" s="400" t="s">
        <v>1615</v>
      </c>
      <c r="F652" s="340" t="s">
        <v>829</v>
      </c>
      <c r="G652" s="401" t="s">
        <v>95</v>
      </c>
      <c r="H652" s="401" t="s">
        <v>735</v>
      </c>
      <c r="I652" s="401" t="s">
        <v>830</v>
      </c>
      <c r="J652" s="194">
        <v>5210</v>
      </c>
      <c r="K652" s="194">
        <v>3890</v>
      </c>
      <c r="L652" s="195">
        <v>1320</v>
      </c>
      <c r="M652" s="196">
        <v>6</v>
      </c>
      <c r="N652" s="197">
        <v>79.2</v>
      </c>
      <c r="O652" s="197">
        <v>1240.8</v>
      </c>
      <c r="P652" s="231" t="s">
        <v>30</v>
      </c>
    </row>
    <row r="653" spans="1:16">
      <c r="A653" s="340" t="str">
        <f t="shared" si="21"/>
        <v>4386021</v>
      </c>
      <c r="B653" s="351">
        <f t="shared" si="22"/>
        <v>21</v>
      </c>
      <c r="C653" s="435">
        <v>43860</v>
      </c>
      <c r="D653" s="399"/>
      <c r="E653" s="400" t="s">
        <v>1616</v>
      </c>
      <c r="F653" s="340" t="s">
        <v>1617</v>
      </c>
      <c r="G653" s="401" t="s">
        <v>111</v>
      </c>
      <c r="H653" s="401" t="s">
        <v>732</v>
      </c>
      <c r="I653" s="401" t="s">
        <v>830</v>
      </c>
      <c r="J653" s="194">
        <v>9030</v>
      </c>
      <c r="K653" s="194">
        <v>3880</v>
      </c>
      <c r="L653" s="195">
        <v>5150</v>
      </c>
      <c r="M653" s="196">
        <v>6</v>
      </c>
      <c r="N653" s="197">
        <v>309</v>
      </c>
      <c r="O653" s="197">
        <v>4841</v>
      </c>
      <c r="P653" s="231" t="s">
        <v>30</v>
      </c>
    </row>
    <row r="654" spans="1:16">
      <c r="A654" s="340" t="str">
        <f t="shared" si="21"/>
        <v>4386022</v>
      </c>
      <c r="B654" s="351">
        <f t="shared" si="22"/>
        <v>22</v>
      </c>
      <c r="C654" s="435">
        <v>43860</v>
      </c>
      <c r="D654" s="399"/>
      <c r="E654" s="400" t="s">
        <v>1618</v>
      </c>
      <c r="F654" s="340" t="s">
        <v>1617</v>
      </c>
      <c r="G654" s="401" t="s">
        <v>95</v>
      </c>
      <c r="H654" s="401" t="s">
        <v>735</v>
      </c>
      <c r="I654" s="401" t="s">
        <v>830</v>
      </c>
      <c r="J654" s="194">
        <v>7470</v>
      </c>
      <c r="K654" s="194">
        <v>3880</v>
      </c>
      <c r="L654" s="195">
        <v>3590</v>
      </c>
      <c r="M654" s="196">
        <v>6</v>
      </c>
      <c r="N654" s="197">
        <v>215.4</v>
      </c>
      <c r="O654" s="197">
        <v>3374.6</v>
      </c>
      <c r="P654" s="231" t="s">
        <v>30</v>
      </c>
    </row>
    <row r="655" spans="1:16">
      <c r="A655" s="340" t="str">
        <f t="shared" si="21"/>
        <v>4386023</v>
      </c>
      <c r="B655" s="351">
        <f t="shared" si="22"/>
        <v>23</v>
      </c>
      <c r="C655" s="435">
        <v>43860</v>
      </c>
      <c r="D655" s="399"/>
      <c r="E655" s="400" t="s">
        <v>1619</v>
      </c>
      <c r="F655" s="340" t="s">
        <v>1620</v>
      </c>
      <c r="G655" s="401" t="s">
        <v>105</v>
      </c>
      <c r="H655" s="401" t="s">
        <v>734</v>
      </c>
      <c r="I655" s="401" t="s">
        <v>830</v>
      </c>
      <c r="J655" s="194">
        <v>6930</v>
      </c>
      <c r="K655" s="194">
        <v>3910</v>
      </c>
      <c r="L655" s="195">
        <v>3020</v>
      </c>
      <c r="M655" s="196">
        <v>6</v>
      </c>
      <c r="N655" s="197">
        <v>181.2</v>
      </c>
      <c r="O655" s="197">
        <v>2838.8</v>
      </c>
      <c r="P655" s="231" t="s">
        <v>30</v>
      </c>
    </row>
    <row r="656" spans="1:16">
      <c r="A656" s="340" t="str">
        <f t="shared" si="21"/>
        <v>4386024</v>
      </c>
      <c r="B656" s="351">
        <f t="shared" si="22"/>
        <v>24</v>
      </c>
      <c r="C656" s="435">
        <v>43860</v>
      </c>
      <c r="D656" s="399" t="s">
        <v>1339</v>
      </c>
      <c r="E656" s="400" t="s">
        <v>1621</v>
      </c>
      <c r="F656" s="340" t="s">
        <v>769</v>
      </c>
      <c r="G656" s="401" t="s">
        <v>105</v>
      </c>
      <c r="H656" s="401" t="s">
        <v>734</v>
      </c>
      <c r="I656" s="401" t="s">
        <v>692</v>
      </c>
      <c r="J656" s="194">
        <v>9020</v>
      </c>
      <c r="K656" s="194">
        <v>3910</v>
      </c>
      <c r="L656" s="195">
        <v>5110</v>
      </c>
      <c r="M656" s="196">
        <v>6</v>
      </c>
      <c r="N656" s="197">
        <v>306.59999999999997</v>
      </c>
      <c r="O656" s="197">
        <v>4803.3999999999996</v>
      </c>
      <c r="P656" s="231" t="s">
        <v>30</v>
      </c>
    </row>
    <row r="657" spans="1:16">
      <c r="A657" s="340" t="str">
        <f t="shared" si="21"/>
        <v>4386025</v>
      </c>
      <c r="B657" s="351">
        <f t="shared" si="22"/>
        <v>25</v>
      </c>
      <c r="C657" s="435">
        <v>43860</v>
      </c>
      <c r="D657" s="399"/>
      <c r="E657" s="400" t="s">
        <v>1622</v>
      </c>
      <c r="F657" s="340" t="s">
        <v>769</v>
      </c>
      <c r="G657" s="401" t="s">
        <v>104</v>
      </c>
      <c r="H657" s="401" t="s">
        <v>694</v>
      </c>
      <c r="I657" s="401" t="s">
        <v>692</v>
      </c>
      <c r="J657" s="194">
        <v>8310</v>
      </c>
      <c r="K657" s="194">
        <v>3870</v>
      </c>
      <c r="L657" s="195">
        <v>4440</v>
      </c>
      <c r="M657" s="196">
        <v>6</v>
      </c>
      <c r="N657" s="197">
        <v>266.39999999999998</v>
      </c>
      <c r="O657" s="197">
        <v>4173.6000000000004</v>
      </c>
      <c r="P657" s="231" t="s">
        <v>30</v>
      </c>
    </row>
    <row r="658" spans="1:16">
      <c r="A658" s="340" t="str">
        <f t="shared" si="21"/>
        <v>4386026</v>
      </c>
      <c r="B658" s="351">
        <f t="shared" si="22"/>
        <v>26</v>
      </c>
      <c r="C658" s="435">
        <v>43860</v>
      </c>
      <c r="D658" s="399"/>
      <c r="E658" s="400" t="s">
        <v>1623</v>
      </c>
      <c r="F658" s="340" t="s">
        <v>769</v>
      </c>
      <c r="G658" s="401" t="s">
        <v>111</v>
      </c>
      <c r="H658" s="401" t="s">
        <v>732</v>
      </c>
      <c r="I658" s="401" t="s">
        <v>692</v>
      </c>
      <c r="J658" s="194">
        <v>4500</v>
      </c>
      <c r="K658" s="194">
        <v>3880</v>
      </c>
      <c r="L658" s="195">
        <v>620</v>
      </c>
      <c r="M658" s="196">
        <v>6</v>
      </c>
      <c r="N658" s="197">
        <v>37.199999999999996</v>
      </c>
      <c r="O658" s="197">
        <v>582.79999999999995</v>
      </c>
      <c r="P658" s="231" t="s">
        <v>30</v>
      </c>
    </row>
    <row r="659" spans="1:16">
      <c r="A659" s="340" t="str">
        <f t="shared" si="21"/>
        <v>4386027</v>
      </c>
      <c r="B659" s="351">
        <f t="shared" si="22"/>
        <v>27</v>
      </c>
      <c r="C659" s="435">
        <v>43860</v>
      </c>
      <c r="D659" s="399"/>
      <c r="E659" s="400" t="s">
        <v>1624</v>
      </c>
      <c r="F659" s="340" t="s">
        <v>901</v>
      </c>
      <c r="G659" s="401" t="s">
        <v>111</v>
      </c>
      <c r="H659" s="401" t="s">
        <v>732</v>
      </c>
      <c r="I659" s="401" t="s">
        <v>692</v>
      </c>
      <c r="J659" s="194">
        <v>7260</v>
      </c>
      <c r="K659" s="194">
        <v>3880</v>
      </c>
      <c r="L659" s="195">
        <v>3380</v>
      </c>
      <c r="M659" s="196">
        <v>6</v>
      </c>
      <c r="N659" s="197">
        <v>202.79999999999998</v>
      </c>
      <c r="O659" s="197">
        <v>3177.2</v>
      </c>
      <c r="P659" s="231" t="s">
        <v>30</v>
      </c>
    </row>
    <row r="660" spans="1:16">
      <c r="A660" s="340" t="str">
        <f t="shared" si="21"/>
        <v>4386028</v>
      </c>
      <c r="B660" s="351">
        <f t="shared" si="22"/>
        <v>28</v>
      </c>
      <c r="C660" s="435">
        <v>43860</v>
      </c>
      <c r="D660" s="399"/>
      <c r="E660" s="400" t="s">
        <v>1625</v>
      </c>
      <c r="F660" s="340" t="s">
        <v>903</v>
      </c>
      <c r="G660" s="401" t="s">
        <v>104</v>
      </c>
      <c r="H660" s="401" t="s">
        <v>694</v>
      </c>
      <c r="I660" s="401" t="s">
        <v>692</v>
      </c>
      <c r="J660" s="194">
        <v>8640</v>
      </c>
      <c r="K660" s="194">
        <v>3870</v>
      </c>
      <c r="L660" s="195">
        <v>4770</v>
      </c>
      <c r="M660" s="196">
        <v>6</v>
      </c>
      <c r="N660" s="197">
        <v>286.2</v>
      </c>
      <c r="O660" s="197">
        <v>4483.8</v>
      </c>
      <c r="P660" s="231" t="s">
        <v>30</v>
      </c>
    </row>
    <row r="661" spans="1:16">
      <c r="A661" s="340" t="str">
        <f t="shared" si="21"/>
        <v>4386029</v>
      </c>
      <c r="B661" s="351">
        <f t="shared" si="22"/>
        <v>29</v>
      </c>
      <c r="C661" s="435">
        <v>43860</v>
      </c>
      <c r="D661" s="399"/>
      <c r="E661" s="400" t="s">
        <v>1626</v>
      </c>
      <c r="F661" s="340" t="s">
        <v>903</v>
      </c>
      <c r="G661" s="401" t="s">
        <v>95</v>
      </c>
      <c r="H661" s="401" t="s">
        <v>735</v>
      </c>
      <c r="I661" s="401" t="s">
        <v>692</v>
      </c>
      <c r="J661" s="194">
        <v>8270</v>
      </c>
      <c r="K661" s="194">
        <v>3880</v>
      </c>
      <c r="L661" s="195">
        <v>4390</v>
      </c>
      <c r="M661" s="196">
        <v>6</v>
      </c>
      <c r="N661" s="197">
        <v>263.39999999999998</v>
      </c>
      <c r="O661" s="197">
        <v>4126.6000000000004</v>
      </c>
      <c r="P661" s="231" t="s">
        <v>30</v>
      </c>
    </row>
    <row r="662" spans="1:16">
      <c r="A662" s="340" t="str">
        <f t="shared" si="21"/>
        <v>4386030</v>
      </c>
      <c r="B662" s="351">
        <f t="shared" si="22"/>
        <v>30</v>
      </c>
      <c r="C662" s="435">
        <v>43860</v>
      </c>
      <c r="D662" s="399"/>
      <c r="E662" s="400" t="s">
        <v>1627</v>
      </c>
      <c r="F662" s="340" t="s">
        <v>770</v>
      </c>
      <c r="G662" s="401" t="s">
        <v>95</v>
      </c>
      <c r="H662" s="401" t="s">
        <v>735</v>
      </c>
      <c r="I662" s="401" t="s">
        <v>692</v>
      </c>
      <c r="J662" s="194">
        <v>6530</v>
      </c>
      <c r="K662" s="194">
        <v>3880</v>
      </c>
      <c r="L662" s="195">
        <v>2650</v>
      </c>
      <c r="M662" s="196">
        <v>6</v>
      </c>
      <c r="N662" s="197">
        <v>159</v>
      </c>
      <c r="O662" s="197">
        <v>2491</v>
      </c>
      <c r="P662" s="231" t="s">
        <v>30</v>
      </c>
    </row>
    <row r="663" spans="1:16">
      <c r="A663" s="340" t="str">
        <f t="shared" si="21"/>
        <v>4386031</v>
      </c>
      <c r="B663" s="351">
        <f t="shared" si="22"/>
        <v>31</v>
      </c>
      <c r="C663" s="435">
        <v>43860</v>
      </c>
      <c r="D663" s="399" t="s">
        <v>1119</v>
      </c>
      <c r="E663" s="400" t="s">
        <v>1628</v>
      </c>
      <c r="F663" s="340" t="s">
        <v>1015</v>
      </c>
      <c r="G663" s="401" t="s">
        <v>702</v>
      </c>
      <c r="H663" s="401" t="s">
        <v>693</v>
      </c>
      <c r="I663" s="401" t="s">
        <v>698</v>
      </c>
      <c r="J663" s="194">
        <v>8540</v>
      </c>
      <c r="K663" s="194">
        <v>4020</v>
      </c>
      <c r="L663" s="195">
        <v>4520</v>
      </c>
      <c r="M663" s="196">
        <v>6</v>
      </c>
      <c r="N663" s="197">
        <v>271.2</v>
      </c>
      <c r="O663" s="197">
        <v>4248.8</v>
      </c>
      <c r="P663" s="231" t="s">
        <v>30</v>
      </c>
    </row>
    <row r="664" spans="1:16">
      <c r="A664" s="340" t="str">
        <f t="shared" si="21"/>
        <v>4386032</v>
      </c>
      <c r="B664" s="351">
        <f t="shared" si="22"/>
        <v>32</v>
      </c>
      <c r="C664" s="435">
        <v>43860</v>
      </c>
      <c r="D664" s="399"/>
      <c r="E664" s="400" t="s">
        <v>1629</v>
      </c>
      <c r="F664" s="340" t="s">
        <v>1015</v>
      </c>
      <c r="G664" s="401" t="s">
        <v>106</v>
      </c>
      <c r="H664" s="401" t="s">
        <v>697</v>
      </c>
      <c r="I664" s="401" t="s">
        <v>698</v>
      </c>
      <c r="J664" s="194">
        <v>8830</v>
      </c>
      <c r="K664" s="194">
        <v>4010</v>
      </c>
      <c r="L664" s="195">
        <v>4820</v>
      </c>
      <c r="M664" s="196">
        <v>6</v>
      </c>
      <c r="N664" s="197">
        <v>289.2</v>
      </c>
      <c r="O664" s="197">
        <v>4530.8</v>
      </c>
      <c r="P664" s="231" t="s">
        <v>30</v>
      </c>
    </row>
    <row r="665" spans="1:16">
      <c r="A665" s="340" t="str">
        <f t="shared" si="21"/>
        <v>4386033</v>
      </c>
      <c r="B665" s="351">
        <f t="shared" si="22"/>
        <v>33</v>
      </c>
      <c r="C665" s="435">
        <v>43860</v>
      </c>
      <c r="D665" s="399"/>
      <c r="E665" s="400" t="s">
        <v>1630</v>
      </c>
      <c r="F665" s="340" t="s">
        <v>1015</v>
      </c>
      <c r="G665" s="401" t="s">
        <v>736</v>
      </c>
      <c r="H665" s="401" t="s">
        <v>733</v>
      </c>
      <c r="I665" s="401" t="s">
        <v>698</v>
      </c>
      <c r="J665" s="194">
        <v>8480</v>
      </c>
      <c r="K665" s="194">
        <v>3890</v>
      </c>
      <c r="L665" s="195">
        <v>4590</v>
      </c>
      <c r="M665" s="196">
        <v>6</v>
      </c>
      <c r="N665" s="197">
        <v>275.39999999999998</v>
      </c>
      <c r="O665" s="197">
        <v>4314.6000000000004</v>
      </c>
      <c r="P665" s="231" t="s">
        <v>30</v>
      </c>
    </row>
    <row r="666" spans="1:16">
      <c r="A666" s="340" t="str">
        <f t="shared" si="21"/>
        <v>4386034</v>
      </c>
      <c r="B666" s="351">
        <f t="shared" si="22"/>
        <v>34</v>
      </c>
      <c r="C666" s="435">
        <v>43860</v>
      </c>
      <c r="D666" s="399"/>
      <c r="E666" s="400" t="s">
        <v>1631</v>
      </c>
      <c r="F666" s="340" t="s">
        <v>1015</v>
      </c>
      <c r="G666" s="401" t="s">
        <v>281</v>
      </c>
      <c r="H666" s="401" t="s">
        <v>833</v>
      </c>
      <c r="I666" s="401" t="s">
        <v>698</v>
      </c>
      <c r="J666" s="194">
        <v>8640</v>
      </c>
      <c r="K666" s="194">
        <v>3820</v>
      </c>
      <c r="L666" s="195">
        <v>4820</v>
      </c>
      <c r="M666" s="196">
        <v>6</v>
      </c>
      <c r="N666" s="197">
        <v>289.2</v>
      </c>
      <c r="O666" s="197">
        <v>4530.8</v>
      </c>
      <c r="P666" s="231" t="s">
        <v>30</v>
      </c>
    </row>
    <row r="667" spans="1:16">
      <c r="A667" s="340" t="str">
        <f t="shared" si="21"/>
        <v>4386035</v>
      </c>
      <c r="B667" s="351">
        <f t="shared" si="22"/>
        <v>35</v>
      </c>
      <c r="C667" s="435">
        <v>43860</v>
      </c>
      <c r="D667" s="399"/>
      <c r="E667" s="400" t="s">
        <v>1632</v>
      </c>
      <c r="F667" s="340" t="s">
        <v>1015</v>
      </c>
      <c r="G667" s="401" t="s">
        <v>103</v>
      </c>
      <c r="H667" s="401" t="s">
        <v>836</v>
      </c>
      <c r="I667" s="401" t="s">
        <v>698</v>
      </c>
      <c r="J667" s="194">
        <v>8600</v>
      </c>
      <c r="K667" s="194">
        <v>3900</v>
      </c>
      <c r="L667" s="195">
        <v>4700</v>
      </c>
      <c r="M667" s="196">
        <v>6</v>
      </c>
      <c r="N667" s="197">
        <v>282</v>
      </c>
      <c r="O667" s="197">
        <v>4418</v>
      </c>
      <c r="P667" s="231" t="s">
        <v>30</v>
      </c>
    </row>
    <row r="668" spans="1:16">
      <c r="A668" s="340" t="str">
        <f t="shared" si="21"/>
        <v>4386036</v>
      </c>
      <c r="B668" s="351">
        <f t="shared" si="22"/>
        <v>36</v>
      </c>
      <c r="C668" s="435">
        <v>43860</v>
      </c>
      <c r="D668" s="399"/>
      <c r="E668" s="400" t="s">
        <v>1633</v>
      </c>
      <c r="F668" s="340" t="s">
        <v>1015</v>
      </c>
      <c r="G668" s="401" t="s">
        <v>886</v>
      </c>
      <c r="H668" s="401" t="s">
        <v>696</v>
      </c>
      <c r="I668" s="401" t="s">
        <v>698</v>
      </c>
      <c r="J668" s="194">
        <v>8400</v>
      </c>
      <c r="K668" s="194">
        <v>3800</v>
      </c>
      <c r="L668" s="195">
        <v>4600</v>
      </c>
      <c r="M668" s="196">
        <v>6</v>
      </c>
      <c r="N668" s="197">
        <v>276</v>
      </c>
      <c r="O668" s="197">
        <v>4324</v>
      </c>
      <c r="P668" s="231" t="s">
        <v>30</v>
      </c>
    </row>
    <row r="669" spans="1:16">
      <c r="A669" s="340" t="str">
        <f t="shared" si="21"/>
        <v>4386037</v>
      </c>
      <c r="B669" s="351">
        <f t="shared" si="22"/>
        <v>37</v>
      </c>
      <c r="C669" s="435">
        <v>43860</v>
      </c>
      <c r="D669" s="399"/>
      <c r="E669" s="400" t="s">
        <v>1634</v>
      </c>
      <c r="F669" s="340" t="s">
        <v>1015</v>
      </c>
      <c r="G669" s="401" t="s">
        <v>689</v>
      </c>
      <c r="H669" s="401" t="s">
        <v>695</v>
      </c>
      <c r="I669" s="401" t="s">
        <v>698</v>
      </c>
      <c r="J669" s="194">
        <v>8640</v>
      </c>
      <c r="K669" s="194">
        <v>3800</v>
      </c>
      <c r="L669" s="195">
        <v>4840</v>
      </c>
      <c r="M669" s="196">
        <v>6</v>
      </c>
      <c r="N669" s="197">
        <v>290.39999999999998</v>
      </c>
      <c r="O669" s="197">
        <v>4549.6000000000004</v>
      </c>
      <c r="P669" s="231" t="s">
        <v>30</v>
      </c>
    </row>
    <row r="670" spans="1:16">
      <c r="A670" s="340" t="str">
        <f t="shared" si="21"/>
        <v>4386038</v>
      </c>
      <c r="B670" s="351">
        <f t="shared" si="22"/>
        <v>38</v>
      </c>
      <c r="C670" s="435">
        <v>43860</v>
      </c>
      <c r="D670" s="399"/>
      <c r="E670" s="400" t="s">
        <v>1635</v>
      </c>
      <c r="F670" s="340" t="s">
        <v>1015</v>
      </c>
      <c r="G670" s="401" t="s">
        <v>103</v>
      </c>
      <c r="H670" s="401" t="s">
        <v>836</v>
      </c>
      <c r="I670" s="401" t="s">
        <v>698</v>
      </c>
      <c r="J670" s="194">
        <v>9030</v>
      </c>
      <c r="K670" s="194">
        <v>3900</v>
      </c>
      <c r="L670" s="195">
        <v>5130</v>
      </c>
      <c r="M670" s="196">
        <v>6</v>
      </c>
      <c r="N670" s="197">
        <v>307.8</v>
      </c>
      <c r="O670" s="197">
        <v>4822.2</v>
      </c>
      <c r="P670" s="231" t="s">
        <v>30</v>
      </c>
    </row>
    <row r="671" spans="1:16">
      <c r="A671" s="340" t="str">
        <f t="shared" si="21"/>
        <v>4386039</v>
      </c>
      <c r="B671" s="351">
        <f t="shared" si="22"/>
        <v>39</v>
      </c>
      <c r="C671" s="435">
        <v>43860</v>
      </c>
      <c r="D671" s="399"/>
      <c r="E671" s="400" t="s">
        <v>1636</v>
      </c>
      <c r="F671" s="340" t="s">
        <v>1015</v>
      </c>
      <c r="G671" s="401" t="s">
        <v>702</v>
      </c>
      <c r="H671" s="401" t="s">
        <v>693</v>
      </c>
      <c r="I671" s="401" t="s">
        <v>698</v>
      </c>
      <c r="J671" s="194">
        <v>8860</v>
      </c>
      <c r="K671" s="194">
        <v>4010</v>
      </c>
      <c r="L671" s="195">
        <v>4850</v>
      </c>
      <c r="M671" s="196">
        <v>6</v>
      </c>
      <c r="N671" s="197">
        <v>291</v>
      </c>
      <c r="O671" s="197">
        <v>4559</v>
      </c>
      <c r="P671" s="231" t="s">
        <v>30</v>
      </c>
    </row>
    <row r="672" spans="1:16">
      <c r="A672" s="340" t="str">
        <f t="shared" si="21"/>
        <v>4386040</v>
      </c>
      <c r="B672" s="351">
        <f t="shared" si="22"/>
        <v>40</v>
      </c>
      <c r="C672" s="435">
        <v>43860</v>
      </c>
      <c r="D672" s="399"/>
      <c r="E672" s="400" t="s">
        <v>1637</v>
      </c>
      <c r="F672" s="340" t="s">
        <v>1015</v>
      </c>
      <c r="G672" s="401" t="s">
        <v>891</v>
      </c>
      <c r="H672" s="401" t="s">
        <v>697</v>
      </c>
      <c r="I672" s="401" t="s">
        <v>698</v>
      </c>
      <c r="J672" s="194">
        <v>8400</v>
      </c>
      <c r="K672" s="194">
        <v>4010</v>
      </c>
      <c r="L672" s="195">
        <v>4390</v>
      </c>
      <c r="M672" s="196">
        <v>6</v>
      </c>
      <c r="N672" s="197">
        <v>263.39999999999998</v>
      </c>
      <c r="O672" s="197">
        <v>4126.6000000000004</v>
      </c>
      <c r="P672" s="231" t="s">
        <v>30</v>
      </c>
    </row>
    <row r="673" spans="1:16">
      <c r="A673" s="340" t="str">
        <f t="shared" si="21"/>
        <v>4386041</v>
      </c>
      <c r="B673" s="351">
        <f t="shared" si="22"/>
        <v>41</v>
      </c>
      <c r="C673" s="435">
        <v>43860</v>
      </c>
      <c r="D673" s="399"/>
      <c r="E673" s="400" t="s">
        <v>1638</v>
      </c>
      <c r="F673" s="340" t="s">
        <v>1015</v>
      </c>
      <c r="G673" s="401" t="s">
        <v>689</v>
      </c>
      <c r="H673" s="401" t="s">
        <v>695</v>
      </c>
      <c r="I673" s="401" t="s">
        <v>698</v>
      </c>
      <c r="J673" s="194">
        <v>8710</v>
      </c>
      <c r="K673" s="194">
        <v>3810</v>
      </c>
      <c r="L673" s="195">
        <v>4900</v>
      </c>
      <c r="M673" s="196">
        <v>6</v>
      </c>
      <c r="N673" s="197">
        <v>294</v>
      </c>
      <c r="O673" s="197">
        <v>4606</v>
      </c>
      <c r="P673" s="231" t="s">
        <v>30</v>
      </c>
    </row>
    <row r="674" spans="1:16">
      <c r="A674" s="340" t="str">
        <f t="shared" si="21"/>
        <v>4386042</v>
      </c>
      <c r="B674" s="351">
        <f t="shared" si="22"/>
        <v>42</v>
      </c>
      <c r="C674" s="435">
        <v>43860</v>
      </c>
      <c r="D674" s="399"/>
      <c r="E674" s="400" t="s">
        <v>1639</v>
      </c>
      <c r="F674" s="340" t="s">
        <v>1015</v>
      </c>
      <c r="G674" s="401" t="s">
        <v>281</v>
      </c>
      <c r="H674" s="401" t="s">
        <v>833</v>
      </c>
      <c r="I674" s="401" t="s">
        <v>698</v>
      </c>
      <c r="J674" s="194">
        <v>8450</v>
      </c>
      <c r="K674" s="194">
        <v>3830</v>
      </c>
      <c r="L674" s="195">
        <v>4620</v>
      </c>
      <c r="M674" s="196">
        <v>6</v>
      </c>
      <c r="N674" s="197">
        <v>277.2</v>
      </c>
      <c r="O674" s="197">
        <v>4342.8</v>
      </c>
      <c r="P674" s="231" t="s">
        <v>30</v>
      </c>
    </row>
    <row r="675" spans="1:16">
      <c r="A675" s="340" t="str">
        <f t="shared" ref="A675:A738" si="23">C675&amp;B675</f>
        <v>4386043</v>
      </c>
      <c r="B675" s="351">
        <f t="shared" ref="B675:B738" si="24">IF(C675=C674,B674+1,1)</f>
        <v>43</v>
      </c>
      <c r="C675" s="435">
        <v>43860</v>
      </c>
      <c r="D675" s="399"/>
      <c r="E675" s="400" t="s">
        <v>1640</v>
      </c>
      <c r="F675" s="340" t="s">
        <v>1015</v>
      </c>
      <c r="G675" s="401" t="s">
        <v>736</v>
      </c>
      <c r="H675" s="401" t="s">
        <v>733</v>
      </c>
      <c r="I675" s="401" t="s">
        <v>698</v>
      </c>
      <c r="J675" s="194">
        <v>8680</v>
      </c>
      <c r="K675" s="194">
        <v>3890</v>
      </c>
      <c r="L675" s="195">
        <v>4790</v>
      </c>
      <c r="M675" s="196">
        <v>6</v>
      </c>
      <c r="N675" s="197">
        <v>287.39999999999998</v>
      </c>
      <c r="O675" s="197">
        <v>4502.6000000000004</v>
      </c>
      <c r="P675" s="231" t="s">
        <v>30</v>
      </c>
    </row>
    <row r="676" spans="1:16">
      <c r="A676" s="340" t="str">
        <f t="shared" si="23"/>
        <v>4386044</v>
      </c>
      <c r="B676" s="351">
        <f t="shared" si="24"/>
        <v>44</v>
      </c>
      <c r="C676" s="435">
        <v>43860</v>
      </c>
      <c r="D676" s="399" t="s">
        <v>921</v>
      </c>
      <c r="E676" s="400" t="s">
        <v>1641</v>
      </c>
      <c r="F676" s="340" t="s">
        <v>1519</v>
      </c>
      <c r="G676" s="401" t="s">
        <v>103</v>
      </c>
      <c r="H676" s="401" t="s">
        <v>836</v>
      </c>
      <c r="I676" s="401" t="s">
        <v>723</v>
      </c>
      <c r="J676" s="194">
        <v>8940</v>
      </c>
      <c r="K676" s="194">
        <v>3880</v>
      </c>
      <c r="L676" s="195">
        <v>5060</v>
      </c>
      <c r="M676" s="196">
        <v>6</v>
      </c>
      <c r="N676" s="197">
        <v>303.59999999999997</v>
      </c>
      <c r="O676" s="197">
        <v>4756.3999999999996</v>
      </c>
      <c r="P676" s="231" t="s">
        <v>30</v>
      </c>
    </row>
    <row r="677" spans="1:16">
      <c r="A677" s="340" t="str">
        <f t="shared" si="23"/>
        <v>4386045</v>
      </c>
      <c r="B677" s="351">
        <f t="shared" si="24"/>
        <v>45</v>
      </c>
      <c r="C677" s="435">
        <v>43860</v>
      </c>
      <c r="D677" s="399"/>
      <c r="E677" s="400" t="s">
        <v>1642</v>
      </c>
      <c r="F677" s="340" t="s">
        <v>1519</v>
      </c>
      <c r="G677" s="401" t="s">
        <v>161</v>
      </c>
      <c r="H677" s="401" t="s">
        <v>696</v>
      </c>
      <c r="I677" s="401" t="s">
        <v>723</v>
      </c>
      <c r="J677" s="194">
        <v>8040</v>
      </c>
      <c r="K677" s="194">
        <v>3800</v>
      </c>
      <c r="L677" s="195">
        <v>4240</v>
      </c>
      <c r="M677" s="196">
        <v>6</v>
      </c>
      <c r="N677" s="197">
        <v>254.39999999999998</v>
      </c>
      <c r="O677" s="197">
        <v>3985.6</v>
      </c>
      <c r="P677" s="231" t="s">
        <v>30</v>
      </c>
    </row>
    <row r="678" spans="1:16">
      <c r="A678" s="340" t="str">
        <f t="shared" si="23"/>
        <v>4386046</v>
      </c>
      <c r="B678" s="351">
        <f t="shared" si="24"/>
        <v>46</v>
      </c>
      <c r="C678" s="435">
        <v>43860</v>
      </c>
      <c r="D678" s="399"/>
      <c r="E678" s="400" t="s">
        <v>1643</v>
      </c>
      <c r="F678" s="340" t="s">
        <v>1519</v>
      </c>
      <c r="G678" s="401" t="s">
        <v>106</v>
      </c>
      <c r="H678" s="401" t="s">
        <v>697</v>
      </c>
      <c r="I678" s="401" t="s">
        <v>723</v>
      </c>
      <c r="J678" s="194">
        <v>8440</v>
      </c>
      <c r="K678" s="194">
        <v>3980</v>
      </c>
      <c r="L678" s="195">
        <v>4460</v>
      </c>
      <c r="M678" s="196">
        <v>6</v>
      </c>
      <c r="N678" s="197">
        <v>267.59999999999997</v>
      </c>
      <c r="O678" s="197">
        <v>4192.3999999999996</v>
      </c>
      <c r="P678" s="231" t="s">
        <v>30</v>
      </c>
    </row>
    <row r="679" spans="1:16">
      <c r="A679" s="340" t="str">
        <f t="shared" si="23"/>
        <v>4386047</v>
      </c>
      <c r="B679" s="351">
        <f t="shared" si="24"/>
        <v>47</v>
      </c>
      <c r="C679" s="435">
        <v>43860</v>
      </c>
      <c r="D679" s="399"/>
      <c r="E679" s="400" t="s">
        <v>1644</v>
      </c>
      <c r="F679" s="340" t="s">
        <v>1519</v>
      </c>
      <c r="G679" s="401" t="s">
        <v>702</v>
      </c>
      <c r="H679" s="401" t="s">
        <v>693</v>
      </c>
      <c r="I679" s="401" t="s">
        <v>723</v>
      </c>
      <c r="J679" s="194">
        <v>8470</v>
      </c>
      <c r="K679" s="194">
        <v>4020</v>
      </c>
      <c r="L679" s="195">
        <v>4450</v>
      </c>
      <c r="M679" s="196">
        <v>6</v>
      </c>
      <c r="N679" s="197">
        <v>267</v>
      </c>
      <c r="O679" s="197">
        <v>4183</v>
      </c>
      <c r="P679" s="231" t="s">
        <v>30</v>
      </c>
    </row>
    <row r="680" spans="1:16">
      <c r="A680" s="340" t="str">
        <f t="shared" si="23"/>
        <v>4386048</v>
      </c>
      <c r="B680" s="351">
        <f t="shared" si="24"/>
        <v>48</v>
      </c>
      <c r="C680" s="435">
        <v>43860</v>
      </c>
      <c r="D680" s="399"/>
      <c r="E680" s="400" t="s">
        <v>1645</v>
      </c>
      <c r="F680" s="340" t="s">
        <v>1519</v>
      </c>
      <c r="G680" s="401" t="s">
        <v>281</v>
      </c>
      <c r="H680" s="401" t="s">
        <v>833</v>
      </c>
      <c r="I680" s="401" t="s">
        <v>723</v>
      </c>
      <c r="J680" s="194">
        <v>6670</v>
      </c>
      <c r="K680" s="194">
        <v>3830</v>
      </c>
      <c r="L680" s="195">
        <v>2840</v>
      </c>
      <c r="M680" s="196">
        <v>6</v>
      </c>
      <c r="N680" s="197">
        <v>170.4</v>
      </c>
      <c r="O680" s="197">
        <v>2669.6</v>
      </c>
      <c r="P680" s="231" t="s">
        <v>30</v>
      </c>
    </row>
    <row r="681" spans="1:16">
      <c r="A681" s="340" t="str">
        <f t="shared" si="23"/>
        <v>4386049</v>
      </c>
      <c r="B681" s="351">
        <f t="shared" si="24"/>
        <v>49</v>
      </c>
      <c r="C681" s="435">
        <v>43860</v>
      </c>
      <c r="D681" s="399"/>
      <c r="E681" s="400" t="s">
        <v>1646</v>
      </c>
      <c r="F681" s="340" t="s">
        <v>1647</v>
      </c>
      <c r="G681" s="401" t="s">
        <v>104</v>
      </c>
      <c r="H681" s="401" t="s">
        <v>694</v>
      </c>
      <c r="I681" s="401" t="s">
        <v>723</v>
      </c>
      <c r="J681" s="194">
        <v>8510</v>
      </c>
      <c r="K681" s="194">
        <v>3870</v>
      </c>
      <c r="L681" s="195">
        <v>4640</v>
      </c>
      <c r="M681" s="196">
        <v>6</v>
      </c>
      <c r="N681" s="197">
        <v>278.39999999999998</v>
      </c>
      <c r="O681" s="197">
        <v>4361.6000000000004</v>
      </c>
      <c r="P681" s="231" t="s">
        <v>30</v>
      </c>
    </row>
    <row r="682" spans="1:16">
      <c r="A682" s="340" t="str">
        <f t="shared" si="23"/>
        <v>4386050</v>
      </c>
      <c r="B682" s="351">
        <f t="shared" si="24"/>
        <v>50</v>
      </c>
      <c r="C682" s="435">
        <v>43860</v>
      </c>
      <c r="D682" s="399"/>
      <c r="E682" s="400" t="s">
        <v>1648</v>
      </c>
      <c r="F682" s="340" t="s">
        <v>1647</v>
      </c>
      <c r="G682" s="401" t="s">
        <v>105</v>
      </c>
      <c r="H682" s="401" t="s">
        <v>734</v>
      </c>
      <c r="I682" s="401" t="s">
        <v>723</v>
      </c>
      <c r="J682" s="194">
        <v>6470</v>
      </c>
      <c r="K682" s="194">
        <v>3910</v>
      </c>
      <c r="L682" s="195">
        <v>2560</v>
      </c>
      <c r="M682" s="196">
        <v>6</v>
      </c>
      <c r="N682" s="197">
        <v>153.6</v>
      </c>
      <c r="O682" s="197">
        <v>2406.4</v>
      </c>
      <c r="P682" s="231" t="s">
        <v>30</v>
      </c>
    </row>
    <row r="683" spans="1:16">
      <c r="A683" s="340" t="str">
        <f t="shared" si="23"/>
        <v>4386051</v>
      </c>
      <c r="B683" s="351">
        <f t="shared" si="24"/>
        <v>51</v>
      </c>
      <c r="C683" s="435">
        <v>43860</v>
      </c>
      <c r="D683" s="399"/>
      <c r="E683" s="400" t="s">
        <v>1649</v>
      </c>
      <c r="F683" s="340" t="s">
        <v>1650</v>
      </c>
      <c r="G683" s="401" t="s">
        <v>886</v>
      </c>
      <c r="H683" s="401" t="s">
        <v>696</v>
      </c>
      <c r="I683" s="401" t="s">
        <v>723</v>
      </c>
      <c r="J683" s="194">
        <v>8600</v>
      </c>
      <c r="K683" s="194">
        <v>3800</v>
      </c>
      <c r="L683" s="195">
        <v>4800</v>
      </c>
      <c r="M683" s="196">
        <v>6</v>
      </c>
      <c r="N683" s="197">
        <v>288</v>
      </c>
      <c r="O683" s="197">
        <v>4512</v>
      </c>
      <c r="P683" s="231" t="s">
        <v>30</v>
      </c>
    </row>
    <row r="684" spans="1:16">
      <c r="A684" s="340" t="str">
        <f t="shared" si="23"/>
        <v>4386052</v>
      </c>
      <c r="B684" s="351">
        <f t="shared" si="24"/>
        <v>52</v>
      </c>
      <c r="C684" s="435">
        <v>43860</v>
      </c>
      <c r="D684" s="399"/>
      <c r="E684" s="400" t="s">
        <v>1651</v>
      </c>
      <c r="F684" s="340" t="s">
        <v>1650</v>
      </c>
      <c r="G684" s="401" t="s">
        <v>690</v>
      </c>
      <c r="H684" s="401" t="s">
        <v>691</v>
      </c>
      <c r="I684" s="401" t="s">
        <v>723</v>
      </c>
      <c r="J684" s="194">
        <v>8940</v>
      </c>
      <c r="K684" s="194">
        <v>3950</v>
      </c>
      <c r="L684" s="195">
        <v>4990</v>
      </c>
      <c r="M684" s="196">
        <v>6</v>
      </c>
      <c r="N684" s="197">
        <v>299.39999999999998</v>
      </c>
      <c r="O684" s="197">
        <v>4690.6000000000004</v>
      </c>
      <c r="P684" s="231" t="s">
        <v>30</v>
      </c>
    </row>
    <row r="685" spans="1:16">
      <c r="A685" s="340" t="str">
        <f t="shared" si="23"/>
        <v>4386053</v>
      </c>
      <c r="B685" s="351">
        <f t="shared" si="24"/>
        <v>53</v>
      </c>
      <c r="C685" s="435">
        <v>43860</v>
      </c>
      <c r="D685" s="399"/>
      <c r="E685" s="400" t="s">
        <v>1652</v>
      </c>
      <c r="F685" s="340" t="s">
        <v>1650</v>
      </c>
      <c r="G685" s="401" t="s">
        <v>891</v>
      </c>
      <c r="H685" s="401" t="s">
        <v>697</v>
      </c>
      <c r="I685" s="401" t="s">
        <v>723</v>
      </c>
      <c r="J685" s="194">
        <v>8780</v>
      </c>
      <c r="K685" s="194">
        <v>4020</v>
      </c>
      <c r="L685" s="195">
        <v>4760</v>
      </c>
      <c r="M685" s="196">
        <v>6</v>
      </c>
      <c r="N685" s="197">
        <v>285.59999999999997</v>
      </c>
      <c r="O685" s="197">
        <v>4474.3999999999996</v>
      </c>
      <c r="P685" s="231" t="s">
        <v>30</v>
      </c>
    </row>
    <row r="686" spans="1:16">
      <c r="A686" s="340" t="str">
        <f t="shared" si="23"/>
        <v>4386054</v>
      </c>
      <c r="B686" s="351">
        <f t="shared" si="24"/>
        <v>54</v>
      </c>
      <c r="C686" s="435">
        <v>43860</v>
      </c>
      <c r="D686" s="399"/>
      <c r="E686" s="400" t="s">
        <v>1653</v>
      </c>
      <c r="F686" s="340" t="s">
        <v>1650</v>
      </c>
      <c r="G686" s="401" t="s">
        <v>689</v>
      </c>
      <c r="H686" s="401" t="s">
        <v>695</v>
      </c>
      <c r="I686" s="401" t="s">
        <v>723</v>
      </c>
      <c r="J686" s="194">
        <v>8310</v>
      </c>
      <c r="K686" s="194">
        <v>3800</v>
      </c>
      <c r="L686" s="195">
        <v>4510</v>
      </c>
      <c r="M686" s="196">
        <v>6</v>
      </c>
      <c r="N686" s="197">
        <v>270.59999999999997</v>
      </c>
      <c r="O686" s="197">
        <v>4239.3999999999996</v>
      </c>
      <c r="P686" s="231" t="s">
        <v>30</v>
      </c>
    </row>
    <row r="687" spans="1:16">
      <c r="A687" s="340" t="str">
        <f t="shared" si="23"/>
        <v>4386055</v>
      </c>
      <c r="B687" s="351">
        <f t="shared" si="24"/>
        <v>55</v>
      </c>
      <c r="C687" s="435">
        <v>43860</v>
      </c>
      <c r="D687" s="399"/>
      <c r="E687" s="400" t="s">
        <v>1654</v>
      </c>
      <c r="F687" s="340" t="s">
        <v>1655</v>
      </c>
      <c r="G687" s="401" t="s">
        <v>281</v>
      </c>
      <c r="H687" s="401" t="s">
        <v>833</v>
      </c>
      <c r="I687" s="401" t="s">
        <v>723</v>
      </c>
      <c r="J687" s="194">
        <v>8530</v>
      </c>
      <c r="K687" s="194">
        <v>3830</v>
      </c>
      <c r="L687" s="195">
        <v>4700</v>
      </c>
      <c r="M687" s="196">
        <v>6</v>
      </c>
      <c r="N687" s="197">
        <v>282</v>
      </c>
      <c r="O687" s="197">
        <v>4418</v>
      </c>
      <c r="P687" s="231" t="s">
        <v>30</v>
      </c>
    </row>
    <row r="688" spans="1:16">
      <c r="A688" s="340" t="str">
        <f t="shared" si="23"/>
        <v>4386056</v>
      </c>
      <c r="B688" s="351">
        <f t="shared" si="24"/>
        <v>56</v>
      </c>
      <c r="C688" s="435">
        <v>43860</v>
      </c>
      <c r="D688" s="399"/>
      <c r="E688" s="400" t="s">
        <v>1656</v>
      </c>
      <c r="F688" s="340" t="s">
        <v>1655</v>
      </c>
      <c r="G688" s="401" t="s">
        <v>106</v>
      </c>
      <c r="H688" s="401" t="s">
        <v>697</v>
      </c>
      <c r="I688" s="401" t="s">
        <v>723</v>
      </c>
      <c r="J688" s="194">
        <v>8660</v>
      </c>
      <c r="K688" s="194">
        <v>4010</v>
      </c>
      <c r="L688" s="195">
        <v>4650</v>
      </c>
      <c r="M688" s="196">
        <v>6</v>
      </c>
      <c r="N688" s="197">
        <v>279</v>
      </c>
      <c r="O688" s="197">
        <v>4371</v>
      </c>
      <c r="P688" s="231" t="s">
        <v>30</v>
      </c>
    </row>
    <row r="689" spans="1:16">
      <c r="A689" s="340" t="str">
        <f t="shared" si="23"/>
        <v>4386057</v>
      </c>
      <c r="B689" s="351">
        <f t="shared" si="24"/>
        <v>57</v>
      </c>
      <c r="C689" s="435">
        <v>43860</v>
      </c>
      <c r="D689" s="399"/>
      <c r="E689" s="400" t="s">
        <v>1657</v>
      </c>
      <c r="F689" s="340" t="s">
        <v>1655</v>
      </c>
      <c r="G689" s="401" t="s">
        <v>161</v>
      </c>
      <c r="H689" s="401" t="s">
        <v>696</v>
      </c>
      <c r="I689" s="401" t="s">
        <v>723</v>
      </c>
      <c r="J689" s="194">
        <v>7960</v>
      </c>
      <c r="K689" s="194">
        <v>3800</v>
      </c>
      <c r="L689" s="195">
        <v>4160</v>
      </c>
      <c r="M689" s="196">
        <v>6</v>
      </c>
      <c r="N689" s="197">
        <v>249.6</v>
      </c>
      <c r="O689" s="197">
        <v>3910.4</v>
      </c>
      <c r="P689" s="231" t="s">
        <v>30</v>
      </c>
    </row>
    <row r="690" spans="1:16">
      <c r="A690" s="340" t="str">
        <f t="shared" si="23"/>
        <v>4386058</v>
      </c>
      <c r="B690" s="351">
        <f t="shared" si="24"/>
        <v>58</v>
      </c>
      <c r="C690" s="435">
        <v>43860</v>
      </c>
      <c r="D690" s="399"/>
      <c r="E690" s="400" t="s">
        <v>1658</v>
      </c>
      <c r="F690" s="340" t="s">
        <v>1655</v>
      </c>
      <c r="G690" s="401" t="s">
        <v>281</v>
      </c>
      <c r="H690" s="401" t="s">
        <v>833</v>
      </c>
      <c r="I690" s="401" t="s">
        <v>723</v>
      </c>
      <c r="J690" s="194">
        <v>7990</v>
      </c>
      <c r="K690" s="194">
        <v>3830</v>
      </c>
      <c r="L690" s="195">
        <v>4160</v>
      </c>
      <c r="M690" s="196">
        <v>6</v>
      </c>
      <c r="N690" s="197">
        <v>249.6</v>
      </c>
      <c r="O690" s="197">
        <v>3910.4</v>
      </c>
      <c r="P690" s="231" t="s">
        <v>30</v>
      </c>
    </row>
    <row r="691" spans="1:16">
      <c r="A691" s="340" t="str">
        <f t="shared" si="23"/>
        <v>4386059</v>
      </c>
      <c r="B691" s="351">
        <f t="shared" si="24"/>
        <v>59</v>
      </c>
      <c r="C691" s="435">
        <v>43860</v>
      </c>
      <c r="D691" s="399"/>
      <c r="E691" s="400" t="s">
        <v>1659</v>
      </c>
      <c r="F691" s="340" t="s">
        <v>1655</v>
      </c>
      <c r="G691" s="401" t="s">
        <v>690</v>
      </c>
      <c r="H691" s="401" t="s">
        <v>691</v>
      </c>
      <c r="I691" s="401" t="s">
        <v>723</v>
      </c>
      <c r="J691" s="194">
        <v>6270</v>
      </c>
      <c r="K691" s="194">
        <v>3950</v>
      </c>
      <c r="L691" s="195">
        <v>2320</v>
      </c>
      <c r="M691" s="196">
        <v>6</v>
      </c>
      <c r="N691" s="197">
        <v>139.19999999999999</v>
      </c>
      <c r="O691" s="197">
        <v>2180.8000000000002</v>
      </c>
      <c r="P691" s="231" t="s">
        <v>30</v>
      </c>
    </row>
    <row r="692" spans="1:16">
      <c r="A692" s="340" t="str">
        <f t="shared" si="23"/>
        <v>4386060</v>
      </c>
      <c r="B692" s="351">
        <f t="shared" si="24"/>
        <v>60</v>
      </c>
      <c r="C692" s="435">
        <v>43860</v>
      </c>
      <c r="D692" s="399"/>
      <c r="E692" s="400" t="s">
        <v>1660</v>
      </c>
      <c r="F692" s="340" t="s">
        <v>1661</v>
      </c>
      <c r="G692" s="401" t="s">
        <v>105</v>
      </c>
      <c r="H692" s="401" t="s">
        <v>734</v>
      </c>
      <c r="I692" s="401" t="s">
        <v>723</v>
      </c>
      <c r="J692" s="194">
        <v>8900</v>
      </c>
      <c r="K692" s="194">
        <v>3910</v>
      </c>
      <c r="L692" s="195">
        <v>4990</v>
      </c>
      <c r="M692" s="196">
        <v>6</v>
      </c>
      <c r="N692" s="197">
        <v>299.39999999999998</v>
      </c>
      <c r="O692" s="197">
        <v>4690.6000000000004</v>
      </c>
      <c r="P692" s="231" t="s">
        <v>30</v>
      </c>
    </row>
    <row r="693" spans="1:16">
      <c r="A693" s="340" t="str">
        <f t="shared" si="23"/>
        <v>4386061</v>
      </c>
      <c r="B693" s="351">
        <f t="shared" si="24"/>
        <v>61</v>
      </c>
      <c r="C693" s="435">
        <v>43860</v>
      </c>
      <c r="D693" s="399"/>
      <c r="E693" s="400" t="s">
        <v>1662</v>
      </c>
      <c r="F693" s="340" t="s">
        <v>1661</v>
      </c>
      <c r="G693" s="401" t="s">
        <v>104</v>
      </c>
      <c r="H693" s="401" t="s">
        <v>694</v>
      </c>
      <c r="I693" s="401" t="s">
        <v>723</v>
      </c>
      <c r="J693" s="194">
        <v>5790</v>
      </c>
      <c r="K693" s="194">
        <v>3870</v>
      </c>
      <c r="L693" s="195">
        <v>1920</v>
      </c>
      <c r="M693" s="196">
        <v>6</v>
      </c>
      <c r="N693" s="197">
        <v>115.19999999999999</v>
      </c>
      <c r="O693" s="197">
        <v>1804.8</v>
      </c>
      <c r="P693" s="231" t="s">
        <v>30</v>
      </c>
    </row>
    <row r="694" spans="1:16">
      <c r="A694" s="340" t="str">
        <f t="shared" si="23"/>
        <v>4386062</v>
      </c>
      <c r="B694" s="351">
        <f t="shared" si="24"/>
        <v>62</v>
      </c>
      <c r="C694" s="435">
        <v>43860</v>
      </c>
      <c r="D694" s="399"/>
      <c r="E694" s="400" t="s">
        <v>1663</v>
      </c>
      <c r="F694" s="340" t="s">
        <v>1664</v>
      </c>
      <c r="G694" s="401" t="s">
        <v>105</v>
      </c>
      <c r="H694" s="401" t="s">
        <v>734</v>
      </c>
      <c r="I694" s="401" t="s">
        <v>723</v>
      </c>
      <c r="J694" s="194">
        <v>8950</v>
      </c>
      <c r="K694" s="194">
        <v>3900</v>
      </c>
      <c r="L694" s="195">
        <v>5050</v>
      </c>
      <c r="M694" s="196">
        <v>6</v>
      </c>
      <c r="N694" s="197">
        <v>303</v>
      </c>
      <c r="O694" s="197">
        <v>4747</v>
      </c>
      <c r="P694" s="231" t="s">
        <v>30</v>
      </c>
    </row>
    <row r="695" spans="1:16">
      <c r="A695" s="340" t="str">
        <f t="shared" si="23"/>
        <v>4386063</v>
      </c>
      <c r="B695" s="351">
        <f t="shared" si="24"/>
        <v>63</v>
      </c>
      <c r="C695" s="435">
        <v>43860</v>
      </c>
      <c r="D695" s="399"/>
      <c r="E695" s="400" t="s">
        <v>1665</v>
      </c>
      <c r="F695" s="340" t="s">
        <v>1664</v>
      </c>
      <c r="G695" s="401" t="s">
        <v>111</v>
      </c>
      <c r="H695" s="401" t="s">
        <v>732</v>
      </c>
      <c r="I695" s="401" t="s">
        <v>723</v>
      </c>
      <c r="J695" s="194">
        <v>7010</v>
      </c>
      <c r="K695" s="194">
        <v>3880</v>
      </c>
      <c r="L695" s="195">
        <v>3130</v>
      </c>
      <c r="M695" s="196">
        <v>6</v>
      </c>
      <c r="N695" s="197">
        <v>187.79999999999998</v>
      </c>
      <c r="O695" s="197">
        <v>2942.2</v>
      </c>
      <c r="P695" s="231" t="s">
        <v>30</v>
      </c>
    </row>
    <row r="696" spans="1:16">
      <c r="A696" s="340" t="str">
        <f t="shared" si="23"/>
        <v>4386064</v>
      </c>
      <c r="B696" s="351">
        <f t="shared" si="24"/>
        <v>64</v>
      </c>
      <c r="C696" s="435">
        <v>43860</v>
      </c>
      <c r="D696" s="399"/>
      <c r="E696" s="400" t="s">
        <v>1666</v>
      </c>
      <c r="F696" s="340" t="s">
        <v>1667</v>
      </c>
      <c r="G696" s="401" t="s">
        <v>111</v>
      </c>
      <c r="H696" s="401" t="s">
        <v>732</v>
      </c>
      <c r="I696" s="401" t="s">
        <v>723</v>
      </c>
      <c r="J696" s="194">
        <v>8740</v>
      </c>
      <c r="K696" s="194">
        <v>3870</v>
      </c>
      <c r="L696" s="195">
        <v>4870</v>
      </c>
      <c r="M696" s="196">
        <v>6</v>
      </c>
      <c r="N696" s="197">
        <v>292.2</v>
      </c>
      <c r="O696" s="197">
        <v>4577.8</v>
      </c>
      <c r="P696" s="231" t="s">
        <v>30</v>
      </c>
    </row>
    <row r="697" spans="1:16">
      <c r="A697" s="340" t="str">
        <f t="shared" si="23"/>
        <v>4386065</v>
      </c>
      <c r="B697" s="351">
        <f t="shared" si="24"/>
        <v>65</v>
      </c>
      <c r="C697" s="435">
        <v>43860</v>
      </c>
      <c r="D697" s="399"/>
      <c r="E697" s="400" t="s">
        <v>1668</v>
      </c>
      <c r="F697" s="340" t="s">
        <v>1667</v>
      </c>
      <c r="G697" s="401" t="s">
        <v>95</v>
      </c>
      <c r="H697" s="401" t="s">
        <v>735</v>
      </c>
      <c r="I697" s="401" t="s">
        <v>723</v>
      </c>
      <c r="J697" s="194">
        <v>6830</v>
      </c>
      <c r="K697" s="194">
        <v>3890</v>
      </c>
      <c r="L697" s="195">
        <v>2940</v>
      </c>
      <c r="M697" s="196">
        <v>6</v>
      </c>
      <c r="N697" s="197">
        <v>176.4</v>
      </c>
      <c r="O697" s="197">
        <v>2763.6</v>
      </c>
      <c r="P697" s="231" t="s">
        <v>30</v>
      </c>
    </row>
    <row r="698" spans="1:16">
      <c r="A698" s="340" t="str">
        <f t="shared" si="23"/>
        <v>4386066</v>
      </c>
      <c r="B698" s="351">
        <f t="shared" si="24"/>
        <v>66</v>
      </c>
      <c r="C698" s="435">
        <v>43860</v>
      </c>
      <c r="D698" s="399"/>
      <c r="E698" s="400" t="s">
        <v>1669</v>
      </c>
      <c r="F698" s="340" t="s">
        <v>1587</v>
      </c>
      <c r="G698" s="401" t="s">
        <v>281</v>
      </c>
      <c r="H698" s="401" t="s">
        <v>833</v>
      </c>
      <c r="I698" s="401" t="s">
        <v>723</v>
      </c>
      <c r="J698" s="194">
        <v>8290</v>
      </c>
      <c r="K698" s="194">
        <v>3840</v>
      </c>
      <c r="L698" s="195">
        <v>4450</v>
      </c>
      <c r="M698" s="196">
        <v>6</v>
      </c>
      <c r="N698" s="197">
        <v>267</v>
      </c>
      <c r="O698" s="197">
        <v>4183</v>
      </c>
      <c r="P698" s="231" t="s">
        <v>30</v>
      </c>
    </row>
    <row r="699" spans="1:16">
      <c r="A699" s="340" t="str">
        <f t="shared" si="23"/>
        <v>4386067</v>
      </c>
      <c r="B699" s="351">
        <f t="shared" si="24"/>
        <v>67</v>
      </c>
      <c r="C699" s="435">
        <v>43860</v>
      </c>
      <c r="D699" s="399"/>
      <c r="E699" s="400" t="s">
        <v>1670</v>
      </c>
      <c r="F699" s="340" t="s">
        <v>1587</v>
      </c>
      <c r="G699" s="401" t="s">
        <v>736</v>
      </c>
      <c r="H699" s="401" t="s">
        <v>733</v>
      </c>
      <c r="I699" s="401" t="s">
        <v>723</v>
      </c>
      <c r="J699" s="194">
        <v>8830</v>
      </c>
      <c r="K699" s="194">
        <v>3890</v>
      </c>
      <c r="L699" s="195">
        <v>4940</v>
      </c>
      <c r="M699" s="196">
        <v>6</v>
      </c>
      <c r="N699" s="197">
        <v>296.39999999999998</v>
      </c>
      <c r="O699" s="197">
        <v>4643.6000000000004</v>
      </c>
      <c r="P699" s="231" t="s">
        <v>30</v>
      </c>
    </row>
    <row r="700" spans="1:16">
      <c r="A700" s="340" t="str">
        <f t="shared" si="23"/>
        <v>4386068</v>
      </c>
      <c r="B700" s="351">
        <f t="shared" si="24"/>
        <v>68</v>
      </c>
      <c r="C700" s="435">
        <v>43860</v>
      </c>
      <c r="D700" s="399"/>
      <c r="E700" s="400" t="s">
        <v>1671</v>
      </c>
      <c r="F700" s="340" t="s">
        <v>1587</v>
      </c>
      <c r="G700" s="401" t="s">
        <v>689</v>
      </c>
      <c r="H700" s="401" t="s">
        <v>695</v>
      </c>
      <c r="I700" s="401" t="s">
        <v>723</v>
      </c>
      <c r="J700" s="194">
        <v>8600</v>
      </c>
      <c r="K700" s="194">
        <v>3780</v>
      </c>
      <c r="L700" s="195">
        <v>4820</v>
      </c>
      <c r="M700" s="196">
        <v>6</v>
      </c>
      <c r="N700" s="197">
        <v>289.2</v>
      </c>
      <c r="O700" s="197">
        <v>4530.8</v>
      </c>
      <c r="P700" s="231" t="s">
        <v>30</v>
      </c>
    </row>
    <row r="701" spans="1:16">
      <c r="A701" s="340" t="str">
        <f t="shared" si="23"/>
        <v>4386069</v>
      </c>
      <c r="B701" s="351">
        <f t="shared" si="24"/>
        <v>69</v>
      </c>
      <c r="C701" s="435">
        <v>43860</v>
      </c>
      <c r="D701" s="399"/>
      <c r="E701" s="400" t="s">
        <v>1672</v>
      </c>
      <c r="F701" s="340" t="s">
        <v>1587</v>
      </c>
      <c r="G701" s="401" t="s">
        <v>736</v>
      </c>
      <c r="H701" s="401" t="s">
        <v>733</v>
      </c>
      <c r="I701" s="401" t="s">
        <v>723</v>
      </c>
      <c r="J701" s="194">
        <v>8330</v>
      </c>
      <c r="K701" s="194">
        <v>3890</v>
      </c>
      <c r="L701" s="195">
        <v>4440</v>
      </c>
      <c r="M701" s="196">
        <v>6</v>
      </c>
      <c r="N701" s="197">
        <v>266.39999999999998</v>
      </c>
      <c r="O701" s="197">
        <v>4173.6000000000004</v>
      </c>
      <c r="P701" s="231" t="s">
        <v>30</v>
      </c>
    </row>
    <row r="702" spans="1:16">
      <c r="A702" s="340" t="str">
        <f t="shared" si="23"/>
        <v>4386070</v>
      </c>
      <c r="B702" s="351">
        <f t="shared" si="24"/>
        <v>70</v>
      </c>
      <c r="C702" s="435">
        <v>43860</v>
      </c>
      <c r="D702" s="399"/>
      <c r="E702" s="400" t="s">
        <v>1673</v>
      </c>
      <c r="F702" s="340" t="s">
        <v>1587</v>
      </c>
      <c r="G702" s="401" t="s">
        <v>161</v>
      </c>
      <c r="H702" s="401" t="s">
        <v>696</v>
      </c>
      <c r="I702" s="401" t="s">
        <v>723</v>
      </c>
      <c r="J702" s="194">
        <v>8520</v>
      </c>
      <c r="K702" s="194">
        <v>3800</v>
      </c>
      <c r="L702" s="195">
        <v>4720</v>
      </c>
      <c r="M702" s="196">
        <v>6</v>
      </c>
      <c r="N702" s="197">
        <v>283.2</v>
      </c>
      <c r="O702" s="197">
        <v>4436.8</v>
      </c>
      <c r="P702" s="231" t="s">
        <v>30</v>
      </c>
    </row>
    <row r="703" spans="1:16">
      <c r="A703" s="340" t="str">
        <f t="shared" si="23"/>
        <v>4386071</v>
      </c>
      <c r="B703" s="351">
        <f t="shared" si="24"/>
        <v>71</v>
      </c>
      <c r="C703" s="435">
        <v>43860</v>
      </c>
      <c r="D703" s="399"/>
      <c r="E703" s="400" t="s">
        <v>1674</v>
      </c>
      <c r="F703" s="340" t="s">
        <v>1587</v>
      </c>
      <c r="G703" s="401" t="s">
        <v>689</v>
      </c>
      <c r="H703" s="401" t="s">
        <v>695</v>
      </c>
      <c r="I703" s="401" t="s">
        <v>723</v>
      </c>
      <c r="J703" s="194">
        <v>8580</v>
      </c>
      <c r="K703" s="194">
        <v>3810</v>
      </c>
      <c r="L703" s="195">
        <v>4770</v>
      </c>
      <c r="M703" s="196">
        <v>6</v>
      </c>
      <c r="N703" s="197">
        <v>286.2</v>
      </c>
      <c r="O703" s="197">
        <v>4483.8</v>
      </c>
      <c r="P703" s="231" t="s">
        <v>30</v>
      </c>
    </row>
    <row r="704" spans="1:16">
      <c r="A704" s="340" t="str">
        <f t="shared" si="23"/>
        <v>4386072</v>
      </c>
      <c r="B704" s="351">
        <f t="shared" si="24"/>
        <v>72</v>
      </c>
      <c r="C704" s="435">
        <v>43860</v>
      </c>
      <c r="D704" s="399"/>
      <c r="E704" s="400" t="s">
        <v>1675</v>
      </c>
      <c r="F704" s="340" t="s">
        <v>1587</v>
      </c>
      <c r="G704" s="401" t="s">
        <v>736</v>
      </c>
      <c r="H704" s="401" t="s">
        <v>733</v>
      </c>
      <c r="I704" s="401" t="s">
        <v>723</v>
      </c>
      <c r="J704" s="194">
        <v>8630</v>
      </c>
      <c r="K704" s="194">
        <v>3890</v>
      </c>
      <c r="L704" s="195">
        <v>4740</v>
      </c>
      <c r="M704" s="196">
        <v>6</v>
      </c>
      <c r="N704" s="197">
        <v>284.39999999999998</v>
      </c>
      <c r="O704" s="197">
        <v>4455.6000000000004</v>
      </c>
      <c r="P704" s="231" t="s">
        <v>30</v>
      </c>
    </row>
    <row r="705" spans="1:16">
      <c r="A705" s="340" t="str">
        <f t="shared" si="23"/>
        <v>4386073</v>
      </c>
      <c r="B705" s="351">
        <f t="shared" si="24"/>
        <v>73</v>
      </c>
      <c r="C705" s="435">
        <v>43860</v>
      </c>
      <c r="D705" s="399"/>
      <c r="E705" s="400" t="s">
        <v>1676</v>
      </c>
      <c r="F705" s="340" t="s">
        <v>1587</v>
      </c>
      <c r="G705" s="401" t="s">
        <v>702</v>
      </c>
      <c r="H705" s="401" t="s">
        <v>693</v>
      </c>
      <c r="I705" s="401" t="s">
        <v>723</v>
      </c>
      <c r="J705" s="194">
        <v>8870</v>
      </c>
      <c r="K705" s="194">
        <v>4020</v>
      </c>
      <c r="L705" s="195">
        <v>4850</v>
      </c>
      <c r="M705" s="196">
        <v>6</v>
      </c>
      <c r="N705" s="197">
        <v>291</v>
      </c>
      <c r="O705" s="197">
        <v>4559</v>
      </c>
      <c r="P705" s="231" t="s">
        <v>30</v>
      </c>
    </row>
    <row r="706" spans="1:16">
      <c r="A706" s="340" t="str">
        <f t="shared" si="23"/>
        <v>4386074</v>
      </c>
      <c r="B706" s="351">
        <f t="shared" si="24"/>
        <v>74</v>
      </c>
      <c r="C706" s="435">
        <v>43860</v>
      </c>
      <c r="D706" s="399" t="s">
        <v>952</v>
      </c>
      <c r="E706" s="400" t="s">
        <v>1677</v>
      </c>
      <c r="F706" s="340" t="s">
        <v>1678</v>
      </c>
      <c r="G706" s="401" t="s">
        <v>95</v>
      </c>
      <c r="H706" s="401" t="s">
        <v>735</v>
      </c>
      <c r="I706" s="401" t="s">
        <v>871</v>
      </c>
      <c r="J706" s="194">
        <v>8740</v>
      </c>
      <c r="K706" s="194">
        <v>3890</v>
      </c>
      <c r="L706" s="195">
        <v>4850</v>
      </c>
      <c r="M706" s="196">
        <v>6</v>
      </c>
      <c r="N706" s="197">
        <v>291</v>
      </c>
      <c r="O706" s="197">
        <v>4559</v>
      </c>
      <c r="P706" s="231" t="s">
        <v>30</v>
      </c>
    </row>
    <row r="707" spans="1:16">
      <c r="A707" s="340" t="str">
        <f t="shared" si="23"/>
        <v>4386075</v>
      </c>
      <c r="B707" s="351">
        <f t="shared" si="24"/>
        <v>75</v>
      </c>
      <c r="C707" s="435">
        <v>43860</v>
      </c>
      <c r="D707" s="399"/>
      <c r="E707" s="400" t="s">
        <v>1679</v>
      </c>
      <c r="F707" s="340" t="s">
        <v>1678</v>
      </c>
      <c r="G707" s="401" t="s">
        <v>111</v>
      </c>
      <c r="H707" s="401" t="s">
        <v>732</v>
      </c>
      <c r="I707" s="401" t="s">
        <v>871</v>
      </c>
      <c r="J707" s="194">
        <v>8750</v>
      </c>
      <c r="K707" s="194">
        <v>3880</v>
      </c>
      <c r="L707" s="195">
        <v>4870</v>
      </c>
      <c r="M707" s="196">
        <v>6</v>
      </c>
      <c r="N707" s="197">
        <v>292.2</v>
      </c>
      <c r="O707" s="197">
        <v>4577.8</v>
      </c>
      <c r="P707" s="231" t="s">
        <v>30</v>
      </c>
    </row>
    <row r="708" spans="1:16">
      <c r="A708" s="340" t="str">
        <f t="shared" si="23"/>
        <v>4386076</v>
      </c>
      <c r="B708" s="351">
        <f t="shared" si="24"/>
        <v>76</v>
      </c>
      <c r="C708" s="435">
        <v>43860</v>
      </c>
      <c r="D708" s="399"/>
      <c r="E708" s="400" t="s">
        <v>1680</v>
      </c>
      <c r="F708" s="340" t="s">
        <v>1678</v>
      </c>
      <c r="G708" s="401" t="s">
        <v>95</v>
      </c>
      <c r="H708" s="401" t="s">
        <v>735</v>
      </c>
      <c r="I708" s="401" t="s">
        <v>871</v>
      </c>
      <c r="J708" s="194">
        <v>8850</v>
      </c>
      <c r="K708" s="194">
        <v>3890</v>
      </c>
      <c r="L708" s="195">
        <v>4960</v>
      </c>
      <c r="M708" s="196">
        <v>6</v>
      </c>
      <c r="N708" s="197">
        <v>297.59999999999997</v>
      </c>
      <c r="O708" s="197">
        <v>4662.3999999999996</v>
      </c>
      <c r="P708" s="231" t="s">
        <v>30</v>
      </c>
    </row>
    <row r="709" spans="1:16">
      <c r="A709" s="340" t="str">
        <f t="shared" si="23"/>
        <v>4386077</v>
      </c>
      <c r="B709" s="351">
        <f t="shared" si="24"/>
        <v>77</v>
      </c>
      <c r="C709" s="435">
        <v>43860</v>
      </c>
      <c r="D709" s="399"/>
      <c r="E709" s="400" t="s">
        <v>1681</v>
      </c>
      <c r="F709" s="340" t="s">
        <v>1678</v>
      </c>
      <c r="G709" s="401" t="s">
        <v>105</v>
      </c>
      <c r="H709" s="401" t="s">
        <v>734</v>
      </c>
      <c r="I709" s="401" t="s">
        <v>871</v>
      </c>
      <c r="J709" s="194">
        <v>8700</v>
      </c>
      <c r="K709" s="194">
        <v>3910</v>
      </c>
      <c r="L709" s="195">
        <v>4790</v>
      </c>
      <c r="M709" s="196">
        <v>6</v>
      </c>
      <c r="N709" s="197">
        <v>287.39999999999998</v>
      </c>
      <c r="O709" s="197">
        <v>4502.6000000000004</v>
      </c>
      <c r="P709" s="231" t="s">
        <v>30</v>
      </c>
    </row>
    <row r="710" spans="1:16">
      <c r="A710" s="340" t="str">
        <f t="shared" si="23"/>
        <v>4386078</v>
      </c>
      <c r="B710" s="351">
        <f t="shared" si="24"/>
        <v>78</v>
      </c>
      <c r="C710" s="435">
        <v>43860</v>
      </c>
      <c r="D710" s="399"/>
      <c r="E710" s="400" t="s">
        <v>1682</v>
      </c>
      <c r="F710" s="340" t="s">
        <v>1683</v>
      </c>
      <c r="G710" s="401" t="s">
        <v>111</v>
      </c>
      <c r="H710" s="401" t="s">
        <v>732</v>
      </c>
      <c r="I710" s="401" t="s">
        <v>871</v>
      </c>
      <c r="J710" s="194">
        <v>5100</v>
      </c>
      <c r="K710" s="194">
        <v>3880</v>
      </c>
      <c r="L710" s="195">
        <v>1220</v>
      </c>
      <c r="M710" s="196">
        <v>6</v>
      </c>
      <c r="N710" s="197">
        <v>73.2</v>
      </c>
      <c r="O710" s="197">
        <v>1146.8</v>
      </c>
      <c r="P710" s="231" t="s">
        <v>30</v>
      </c>
    </row>
    <row r="711" spans="1:16">
      <c r="A711" s="340" t="str">
        <f t="shared" si="23"/>
        <v>4386079</v>
      </c>
      <c r="B711" s="351">
        <f t="shared" si="24"/>
        <v>79</v>
      </c>
      <c r="C711" s="435">
        <v>43860</v>
      </c>
      <c r="D711" s="399"/>
      <c r="E711" s="400" t="s">
        <v>1684</v>
      </c>
      <c r="F711" s="340" t="s">
        <v>1683</v>
      </c>
      <c r="G711" s="401" t="s">
        <v>95</v>
      </c>
      <c r="H711" s="401" t="s">
        <v>735</v>
      </c>
      <c r="I711" s="401" t="s">
        <v>871</v>
      </c>
      <c r="J711" s="194">
        <v>6380</v>
      </c>
      <c r="K711" s="194">
        <v>3890</v>
      </c>
      <c r="L711" s="195">
        <v>2490</v>
      </c>
      <c r="M711" s="196">
        <v>6</v>
      </c>
      <c r="N711" s="197">
        <v>149.4</v>
      </c>
      <c r="O711" s="197">
        <v>2340.6</v>
      </c>
      <c r="P711" s="231" t="s">
        <v>30</v>
      </c>
    </row>
    <row r="712" spans="1:16">
      <c r="A712" s="340" t="str">
        <f t="shared" si="23"/>
        <v>4386080</v>
      </c>
      <c r="B712" s="351">
        <f t="shared" si="24"/>
        <v>80</v>
      </c>
      <c r="C712" s="435">
        <v>43860</v>
      </c>
      <c r="D712" s="399"/>
      <c r="E712" s="400" t="s">
        <v>1685</v>
      </c>
      <c r="F712" s="340" t="s">
        <v>870</v>
      </c>
      <c r="G712" s="401" t="s">
        <v>104</v>
      </c>
      <c r="H712" s="401" t="s">
        <v>694</v>
      </c>
      <c r="I712" s="401" t="s">
        <v>871</v>
      </c>
      <c r="J712" s="194">
        <v>8530</v>
      </c>
      <c r="K712" s="194">
        <v>3870</v>
      </c>
      <c r="L712" s="195">
        <v>4660</v>
      </c>
      <c r="M712" s="196">
        <v>6</v>
      </c>
      <c r="N712" s="197">
        <v>279.59999999999997</v>
      </c>
      <c r="O712" s="197">
        <v>4380.3999999999996</v>
      </c>
      <c r="P712" s="231" t="s">
        <v>30</v>
      </c>
    </row>
    <row r="713" spans="1:16">
      <c r="A713" s="340" t="str">
        <f t="shared" si="23"/>
        <v>4386081</v>
      </c>
      <c r="B713" s="351">
        <f t="shared" si="24"/>
        <v>81</v>
      </c>
      <c r="C713" s="435">
        <v>43860</v>
      </c>
      <c r="D713" s="399" t="s">
        <v>863</v>
      </c>
      <c r="E713" s="400" t="s">
        <v>1686</v>
      </c>
      <c r="F713" s="340" t="s">
        <v>1687</v>
      </c>
      <c r="G713" s="401" t="s">
        <v>736</v>
      </c>
      <c r="H713" s="401" t="s">
        <v>733</v>
      </c>
      <c r="I713" s="401" t="s">
        <v>1250</v>
      </c>
      <c r="J713" s="194">
        <v>8580</v>
      </c>
      <c r="K713" s="194">
        <v>3880</v>
      </c>
      <c r="L713" s="195">
        <v>4700</v>
      </c>
      <c r="M713" s="196">
        <v>6</v>
      </c>
      <c r="N713" s="197">
        <v>282</v>
      </c>
      <c r="O713" s="197">
        <v>4418</v>
      </c>
      <c r="P713" s="231" t="s">
        <v>30</v>
      </c>
    </row>
    <row r="714" spans="1:16">
      <c r="A714" s="340" t="str">
        <f t="shared" si="23"/>
        <v>4386082</v>
      </c>
      <c r="B714" s="351">
        <f t="shared" si="24"/>
        <v>82</v>
      </c>
      <c r="C714" s="435">
        <v>43860</v>
      </c>
      <c r="D714" s="399"/>
      <c r="E714" s="400" t="s">
        <v>1688</v>
      </c>
      <c r="F714" s="340" t="s">
        <v>1687</v>
      </c>
      <c r="G714" s="401" t="s">
        <v>106</v>
      </c>
      <c r="H714" s="401" t="s">
        <v>697</v>
      </c>
      <c r="I714" s="401" t="s">
        <v>1250</v>
      </c>
      <c r="J714" s="194">
        <v>8830</v>
      </c>
      <c r="K714" s="194">
        <v>4010</v>
      </c>
      <c r="L714" s="195">
        <v>4820</v>
      </c>
      <c r="M714" s="196">
        <v>6</v>
      </c>
      <c r="N714" s="197">
        <v>289.2</v>
      </c>
      <c r="O714" s="197">
        <v>4530.8</v>
      </c>
      <c r="P714" s="231" t="s">
        <v>30</v>
      </c>
    </row>
    <row r="715" spans="1:16">
      <c r="A715" s="340" t="str">
        <f t="shared" si="23"/>
        <v>4386083</v>
      </c>
      <c r="B715" s="351">
        <f t="shared" si="24"/>
        <v>83</v>
      </c>
      <c r="C715" s="435">
        <v>43860</v>
      </c>
      <c r="D715" s="399"/>
      <c r="E715" s="400" t="s">
        <v>1689</v>
      </c>
      <c r="F715" s="340" t="s">
        <v>1687</v>
      </c>
      <c r="G715" s="401" t="s">
        <v>281</v>
      </c>
      <c r="H715" s="401" t="s">
        <v>833</v>
      </c>
      <c r="I715" s="401" t="s">
        <v>1250</v>
      </c>
      <c r="J715" s="194">
        <v>8670</v>
      </c>
      <c r="K715" s="194">
        <v>3820</v>
      </c>
      <c r="L715" s="195">
        <v>4850</v>
      </c>
      <c r="M715" s="196">
        <v>6</v>
      </c>
      <c r="N715" s="197">
        <v>291</v>
      </c>
      <c r="O715" s="197">
        <v>4559</v>
      </c>
      <c r="P715" s="231" t="s">
        <v>30</v>
      </c>
    </row>
    <row r="716" spans="1:16">
      <c r="A716" s="340" t="str">
        <f t="shared" si="23"/>
        <v>4386084</v>
      </c>
      <c r="B716" s="351">
        <f t="shared" si="24"/>
        <v>84</v>
      </c>
      <c r="C716" s="435">
        <v>43860</v>
      </c>
      <c r="D716" s="399"/>
      <c r="E716" s="400" t="s">
        <v>1690</v>
      </c>
      <c r="F716" s="340" t="s">
        <v>1687</v>
      </c>
      <c r="G716" s="401" t="s">
        <v>736</v>
      </c>
      <c r="H716" s="401" t="s">
        <v>733</v>
      </c>
      <c r="I716" s="401" t="s">
        <v>1250</v>
      </c>
      <c r="J716" s="194">
        <v>9020</v>
      </c>
      <c r="K716" s="194">
        <v>3880</v>
      </c>
      <c r="L716" s="195">
        <v>5140</v>
      </c>
      <c r="M716" s="196">
        <v>6</v>
      </c>
      <c r="N716" s="197">
        <v>308.39999999999998</v>
      </c>
      <c r="O716" s="197">
        <v>4831.6000000000004</v>
      </c>
      <c r="P716" s="231" t="s">
        <v>30</v>
      </c>
    </row>
    <row r="717" spans="1:16">
      <c r="A717" s="340" t="str">
        <f t="shared" si="23"/>
        <v>4386085</v>
      </c>
      <c r="B717" s="351">
        <f t="shared" si="24"/>
        <v>85</v>
      </c>
      <c r="C717" s="435">
        <v>43860</v>
      </c>
      <c r="D717" s="399"/>
      <c r="E717" s="400" t="s">
        <v>1691</v>
      </c>
      <c r="F717" s="340" t="s">
        <v>1687</v>
      </c>
      <c r="G717" s="401" t="s">
        <v>690</v>
      </c>
      <c r="H717" s="401" t="s">
        <v>691</v>
      </c>
      <c r="I717" s="401" t="s">
        <v>1250</v>
      </c>
      <c r="J717" s="194">
        <v>6620</v>
      </c>
      <c r="K717" s="194">
        <v>3950</v>
      </c>
      <c r="L717" s="195">
        <v>2670</v>
      </c>
      <c r="M717" s="196">
        <v>6</v>
      </c>
      <c r="N717" s="197">
        <v>160.19999999999999</v>
      </c>
      <c r="O717" s="197">
        <v>2509.8000000000002</v>
      </c>
      <c r="P717" s="231" t="s">
        <v>30</v>
      </c>
    </row>
    <row r="718" spans="1:16">
      <c r="A718" s="340" t="str">
        <f t="shared" si="23"/>
        <v>4386086</v>
      </c>
      <c r="B718" s="351">
        <f t="shared" si="24"/>
        <v>86</v>
      </c>
      <c r="C718" s="435">
        <v>43860</v>
      </c>
      <c r="D718" s="399"/>
      <c r="E718" s="400" t="s">
        <v>1692</v>
      </c>
      <c r="F718" s="340" t="s">
        <v>1693</v>
      </c>
      <c r="G718" s="401" t="s">
        <v>104</v>
      </c>
      <c r="H718" s="401" t="s">
        <v>694</v>
      </c>
      <c r="I718" s="401" t="s">
        <v>688</v>
      </c>
      <c r="J718" s="194">
        <v>8490</v>
      </c>
      <c r="K718" s="194">
        <v>3870</v>
      </c>
      <c r="L718" s="195">
        <v>4620</v>
      </c>
      <c r="M718" s="196">
        <v>6</v>
      </c>
      <c r="N718" s="197">
        <v>277.2</v>
      </c>
      <c r="O718" s="197">
        <v>4342.8</v>
      </c>
      <c r="P718" s="231" t="s">
        <v>70</v>
      </c>
    </row>
    <row r="719" spans="1:16">
      <c r="A719" s="340" t="str">
        <f t="shared" si="23"/>
        <v>4386087</v>
      </c>
      <c r="B719" s="351">
        <f t="shared" si="24"/>
        <v>87</v>
      </c>
      <c r="C719" s="435">
        <v>43860</v>
      </c>
      <c r="D719" s="399"/>
      <c r="E719" s="400" t="s">
        <v>1694</v>
      </c>
      <c r="F719" s="340" t="s">
        <v>1693</v>
      </c>
      <c r="G719" s="401" t="s">
        <v>95</v>
      </c>
      <c r="H719" s="401" t="s">
        <v>735</v>
      </c>
      <c r="I719" s="401" t="s">
        <v>688</v>
      </c>
      <c r="J719" s="194">
        <v>8650</v>
      </c>
      <c r="K719" s="194">
        <v>3880</v>
      </c>
      <c r="L719" s="195">
        <v>4770</v>
      </c>
      <c r="M719" s="196">
        <v>6</v>
      </c>
      <c r="N719" s="197">
        <v>286.2</v>
      </c>
      <c r="O719" s="197">
        <v>4483.8</v>
      </c>
      <c r="P719" s="231" t="s">
        <v>70</v>
      </c>
    </row>
    <row r="720" spans="1:16">
      <c r="A720" s="340" t="str">
        <f t="shared" si="23"/>
        <v>4386088</v>
      </c>
      <c r="B720" s="351">
        <f t="shared" si="24"/>
        <v>88</v>
      </c>
      <c r="C720" s="435">
        <v>43860</v>
      </c>
      <c r="D720" s="399"/>
      <c r="E720" s="400" t="s">
        <v>1695</v>
      </c>
      <c r="F720" s="340" t="s">
        <v>1693</v>
      </c>
      <c r="G720" s="401" t="s">
        <v>105</v>
      </c>
      <c r="H720" s="401" t="s">
        <v>734</v>
      </c>
      <c r="I720" s="401" t="s">
        <v>688</v>
      </c>
      <c r="J720" s="194">
        <v>9000</v>
      </c>
      <c r="K720" s="194">
        <v>3910</v>
      </c>
      <c r="L720" s="195">
        <v>5090</v>
      </c>
      <c r="M720" s="196">
        <v>6</v>
      </c>
      <c r="N720" s="197">
        <v>305.39999999999998</v>
      </c>
      <c r="O720" s="197">
        <v>4784.6000000000004</v>
      </c>
      <c r="P720" s="231" t="s">
        <v>70</v>
      </c>
    </row>
    <row r="721" spans="1:16">
      <c r="A721" s="340" t="str">
        <f t="shared" si="23"/>
        <v>4386089</v>
      </c>
      <c r="B721" s="351">
        <f t="shared" si="24"/>
        <v>89</v>
      </c>
      <c r="C721" s="435">
        <v>43860</v>
      </c>
      <c r="D721" s="399"/>
      <c r="E721" s="400" t="s">
        <v>1696</v>
      </c>
      <c r="F721" s="340" t="s">
        <v>1015</v>
      </c>
      <c r="G721" s="401" t="s">
        <v>702</v>
      </c>
      <c r="H721" s="401" t="s">
        <v>693</v>
      </c>
      <c r="I721" s="401" t="s">
        <v>698</v>
      </c>
      <c r="J721" s="194">
        <v>8760</v>
      </c>
      <c r="K721" s="194">
        <v>4010</v>
      </c>
      <c r="L721" s="195">
        <v>4750</v>
      </c>
      <c r="M721" s="196">
        <v>6</v>
      </c>
      <c r="N721" s="197">
        <v>285</v>
      </c>
      <c r="O721" s="197">
        <v>4465</v>
      </c>
      <c r="P721" s="231" t="s">
        <v>70</v>
      </c>
    </row>
    <row r="722" spans="1:16">
      <c r="A722" s="340" t="str">
        <f t="shared" si="23"/>
        <v>4386090</v>
      </c>
      <c r="B722" s="351">
        <f t="shared" si="24"/>
        <v>90</v>
      </c>
      <c r="C722" s="435">
        <v>43860</v>
      </c>
      <c r="D722" s="399"/>
      <c r="E722" s="400" t="s">
        <v>1697</v>
      </c>
      <c r="F722" s="340" t="s">
        <v>1015</v>
      </c>
      <c r="G722" s="401" t="s">
        <v>371</v>
      </c>
      <c r="H722" s="401" t="s">
        <v>732</v>
      </c>
      <c r="I722" s="401" t="s">
        <v>698</v>
      </c>
      <c r="J722" s="194">
        <v>8870</v>
      </c>
      <c r="K722" s="194">
        <v>3880</v>
      </c>
      <c r="L722" s="195">
        <v>4990</v>
      </c>
      <c r="M722" s="196">
        <v>6</v>
      </c>
      <c r="N722" s="197">
        <v>299.39999999999998</v>
      </c>
      <c r="O722" s="197">
        <v>4690.6000000000004</v>
      </c>
      <c r="P722" s="231" t="s">
        <v>70</v>
      </c>
    </row>
    <row r="723" spans="1:16">
      <c r="A723" s="340" t="str">
        <f t="shared" si="23"/>
        <v>4386091</v>
      </c>
      <c r="B723" s="351">
        <f t="shared" si="24"/>
        <v>91</v>
      </c>
      <c r="C723" s="435">
        <v>43860</v>
      </c>
      <c r="D723" s="399"/>
      <c r="E723" s="400" t="s">
        <v>1698</v>
      </c>
      <c r="F723" s="340" t="s">
        <v>1587</v>
      </c>
      <c r="G723" s="401" t="s">
        <v>689</v>
      </c>
      <c r="H723" s="401" t="s">
        <v>695</v>
      </c>
      <c r="I723" s="401" t="s">
        <v>723</v>
      </c>
      <c r="J723" s="194">
        <v>8090</v>
      </c>
      <c r="K723" s="194">
        <v>3810</v>
      </c>
      <c r="L723" s="195">
        <v>4280</v>
      </c>
      <c r="M723" s="196">
        <v>6</v>
      </c>
      <c r="N723" s="197">
        <v>256.8</v>
      </c>
      <c r="O723" s="197">
        <v>4023.2</v>
      </c>
      <c r="P723" s="231" t="s">
        <v>70</v>
      </c>
    </row>
    <row r="724" spans="1:16">
      <c r="A724" s="340" t="str">
        <f t="shared" si="23"/>
        <v>4386092</v>
      </c>
      <c r="B724" s="351">
        <f t="shared" si="24"/>
        <v>92</v>
      </c>
      <c r="C724" s="435">
        <v>43860</v>
      </c>
      <c r="D724" s="399"/>
      <c r="E724" s="400" t="s">
        <v>1699</v>
      </c>
      <c r="F724" s="340" t="s">
        <v>1587</v>
      </c>
      <c r="G724" s="401" t="s">
        <v>736</v>
      </c>
      <c r="H724" s="401" t="s">
        <v>733</v>
      </c>
      <c r="I724" s="401" t="s">
        <v>723</v>
      </c>
      <c r="J724" s="194">
        <v>8250</v>
      </c>
      <c r="K724" s="194">
        <v>3890</v>
      </c>
      <c r="L724" s="195">
        <v>4360</v>
      </c>
      <c r="M724" s="196">
        <v>6</v>
      </c>
      <c r="N724" s="197">
        <v>261.59999999999997</v>
      </c>
      <c r="O724" s="197">
        <v>4098.3999999999996</v>
      </c>
      <c r="P724" s="231" t="s">
        <v>70</v>
      </c>
    </row>
    <row r="725" spans="1:16">
      <c r="A725" s="340" t="str">
        <f t="shared" si="23"/>
        <v>4386093</v>
      </c>
      <c r="B725" s="351">
        <f t="shared" si="24"/>
        <v>93</v>
      </c>
      <c r="C725" s="435">
        <v>43860</v>
      </c>
      <c r="D725" s="399"/>
      <c r="E725" s="400" t="s">
        <v>1700</v>
      </c>
      <c r="F725" s="340" t="s">
        <v>1587</v>
      </c>
      <c r="G725" s="401" t="s">
        <v>161</v>
      </c>
      <c r="H725" s="401" t="s">
        <v>696</v>
      </c>
      <c r="I725" s="401" t="s">
        <v>723</v>
      </c>
      <c r="J725" s="194">
        <v>6920</v>
      </c>
      <c r="K725" s="194">
        <v>3800</v>
      </c>
      <c r="L725" s="195">
        <v>3120</v>
      </c>
      <c r="M725" s="196">
        <v>6</v>
      </c>
      <c r="N725" s="197">
        <v>187.2</v>
      </c>
      <c r="O725" s="197">
        <v>2932.8</v>
      </c>
      <c r="P725" s="231" t="s">
        <v>70</v>
      </c>
    </row>
    <row r="726" spans="1:16">
      <c r="A726" s="340" t="str">
        <f t="shared" si="23"/>
        <v>4386094</v>
      </c>
      <c r="B726" s="402">
        <f t="shared" si="24"/>
        <v>94</v>
      </c>
      <c r="C726" s="436">
        <v>43860</v>
      </c>
      <c r="D726" s="404"/>
      <c r="E726" s="405" t="s">
        <v>1701</v>
      </c>
      <c r="F726" s="340" t="s">
        <v>1702</v>
      </c>
      <c r="G726" s="406" t="s">
        <v>104</v>
      </c>
      <c r="H726" s="406" t="s">
        <v>694</v>
      </c>
      <c r="I726" s="406" t="s">
        <v>723</v>
      </c>
      <c r="J726" s="194">
        <v>8170</v>
      </c>
      <c r="K726" s="194">
        <v>3870</v>
      </c>
      <c r="L726" s="195">
        <v>4300</v>
      </c>
      <c r="M726" s="196">
        <v>6</v>
      </c>
      <c r="N726" s="197">
        <v>258</v>
      </c>
      <c r="O726" s="197">
        <v>4042</v>
      </c>
      <c r="P726" s="221" t="s">
        <v>70</v>
      </c>
    </row>
    <row r="727" spans="1:16">
      <c r="A727" s="340" t="str">
        <f t="shared" si="23"/>
        <v>438611</v>
      </c>
      <c r="B727" s="351">
        <f t="shared" si="24"/>
        <v>1</v>
      </c>
      <c r="C727" s="435">
        <v>43861</v>
      </c>
      <c r="D727" s="399" t="s">
        <v>1531</v>
      </c>
      <c r="E727" s="400" t="s">
        <v>1703</v>
      </c>
      <c r="F727" s="340" t="s">
        <v>713</v>
      </c>
      <c r="G727" s="401" t="s">
        <v>930</v>
      </c>
      <c r="H727" s="401" t="s">
        <v>931</v>
      </c>
      <c r="I727" s="401" t="s">
        <v>686</v>
      </c>
      <c r="J727" s="194">
        <v>12270</v>
      </c>
      <c r="K727" s="194">
        <v>4250</v>
      </c>
      <c r="L727" s="195">
        <v>8020</v>
      </c>
      <c r="M727" s="196">
        <v>5</v>
      </c>
      <c r="N727" s="197">
        <v>401</v>
      </c>
      <c r="O727" s="197">
        <v>7619</v>
      </c>
      <c r="P727" s="231" t="s">
        <v>21</v>
      </c>
    </row>
    <row r="728" spans="1:16">
      <c r="A728" s="340" t="str">
        <f t="shared" si="23"/>
        <v>438612</v>
      </c>
      <c r="B728" s="351">
        <f t="shared" si="24"/>
        <v>2</v>
      </c>
      <c r="C728" s="435">
        <v>43861</v>
      </c>
      <c r="D728" s="399" t="s">
        <v>1285</v>
      </c>
      <c r="E728" s="400" t="s">
        <v>1704</v>
      </c>
      <c r="F728" s="340" t="s">
        <v>722</v>
      </c>
      <c r="G728" s="401" t="s">
        <v>861</v>
      </c>
      <c r="H728" s="401" t="s">
        <v>862</v>
      </c>
      <c r="I728" s="401" t="s">
        <v>823</v>
      </c>
      <c r="J728" s="194">
        <v>4470</v>
      </c>
      <c r="K728" s="194">
        <v>1510</v>
      </c>
      <c r="L728" s="195">
        <v>2960</v>
      </c>
      <c r="M728" s="196">
        <v>5</v>
      </c>
      <c r="N728" s="197">
        <v>148</v>
      </c>
      <c r="O728" s="197">
        <v>2812</v>
      </c>
      <c r="P728" s="231" t="s">
        <v>21</v>
      </c>
    </row>
    <row r="729" spans="1:16">
      <c r="A729" s="340" t="str">
        <f t="shared" si="23"/>
        <v>438613</v>
      </c>
      <c r="B729" s="351">
        <f t="shared" si="24"/>
        <v>3</v>
      </c>
      <c r="C729" s="435">
        <v>43861</v>
      </c>
      <c r="D729" s="399" t="s">
        <v>1705</v>
      </c>
      <c r="E729" s="400" t="s">
        <v>1706</v>
      </c>
      <c r="F729" s="340" t="s">
        <v>737</v>
      </c>
      <c r="G729" s="401" t="s">
        <v>1005</v>
      </c>
      <c r="H729" s="401" t="s">
        <v>1006</v>
      </c>
      <c r="I729" s="401" t="s">
        <v>686</v>
      </c>
      <c r="J729" s="194">
        <v>3500</v>
      </c>
      <c r="K729" s="194">
        <v>1170</v>
      </c>
      <c r="L729" s="195">
        <v>2330</v>
      </c>
      <c r="M729" s="196">
        <v>5</v>
      </c>
      <c r="N729" s="197">
        <v>116.5</v>
      </c>
      <c r="O729" s="197">
        <v>2213.5</v>
      </c>
      <c r="P729" s="231" t="s">
        <v>22</v>
      </c>
    </row>
    <row r="730" spans="1:16">
      <c r="A730" s="340" t="str">
        <f t="shared" si="23"/>
        <v>438614</v>
      </c>
      <c r="B730" s="351">
        <f t="shared" si="24"/>
        <v>4</v>
      </c>
      <c r="C730" s="435">
        <v>43861</v>
      </c>
      <c r="D730" s="399"/>
      <c r="E730" s="400" t="s">
        <v>1707</v>
      </c>
      <c r="F730" s="340" t="s">
        <v>737</v>
      </c>
      <c r="G730" s="401" t="s">
        <v>1708</v>
      </c>
      <c r="H730" s="401" t="s">
        <v>1709</v>
      </c>
      <c r="I730" s="401" t="s">
        <v>686</v>
      </c>
      <c r="J730" s="194">
        <v>3040</v>
      </c>
      <c r="K730" s="194">
        <v>2280</v>
      </c>
      <c r="L730" s="195">
        <v>760</v>
      </c>
      <c r="M730" s="196">
        <v>6</v>
      </c>
      <c r="N730" s="197">
        <v>45.6</v>
      </c>
      <c r="O730" s="197">
        <v>714.4</v>
      </c>
      <c r="P730" s="231" t="s">
        <v>22</v>
      </c>
    </row>
    <row r="731" spans="1:16">
      <c r="A731" s="340" t="str">
        <f t="shared" si="23"/>
        <v>438615</v>
      </c>
      <c r="B731" s="351">
        <f t="shared" si="24"/>
        <v>5</v>
      </c>
      <c r="C731" s="435">
        <v>43861</v>
      </c>
      <c r="D731" s="399"/>
      <c r="E731" s="400" t="s">
        <v>1710</v>
      </c>
      <c r="F731" s="340" t="s">
        <v>737</v>
      </c>
      <c r="G731" s="401" t="s">
        <v>1159</v>
      </c>
      <c r="H731" s="401" t="s">
        <v>1605</v>
      </c>
      <c r="I731" s="401" t="s">
        <v>686</v>
      </c>
      <c r="J731" s="194">
        <v>4430</v>
      </c>
      <c r="K731" s="194">
        <v>2360</v>
      </c>
      <c r="L731" s="195">
        <v>2070</v>
      </c>
      <c r="M731" s="196">
        <v>6</v>
      </c>
      <c r="N731" s="197">
        <v>124.19999999999999</v>
      </c>
      <c r="O731" s="197">
        <v>1945.8</v>
      </c>
      <c r="P731" s="231" t="s">
        <v>22</v>
      </c>
    </row>
    <row r="732" spans="1:16">
      <c r="A732" s="340" t="str">
        <f t="shared" si="23"/>
        <v>438616</v>
      </c>
      <c r="B732" s="351">
        <f t="shared" si="24"/>
        <v>6</v>
      </c>
      <c r="C732" s="435">
        <v>43861</v>
      </c>
      <c r="D732" s="399"/>
      <c r="E732" s="400" t="s">
        <v>1711</v>
      </c>
      <c r="F732" s="340" t="s">
        <v>737</v>
      </c>
      <c r="G732" s="401" t="s">
        <v>1121</v>
      </c>
      <c r="H732" s="401" t="s">
        <v>1122</v>
      </c>
      <c r="I732" s="401" t="s">
        <v>686</v>
      </c>
      <c r="J732" s="194">
        <v>12440</v>
      </c>
      <c r="K732" s="194">
        <v>4320</v>
      </c>
      <c r="L732" s="195">
        <v>8120</v>
      </c>
      <c r="M732" s="196">
        <v>5</v>
      </c>
      <c r="N732" s="197">
        <v>406</v>
      </c>
      <c r="O732" s="197">
        <v>7714</v>
      </c>
      <c r="P732" s="231" t="s">
        <v>22</v>
      </c>
    </row>
    <row r="733" spans="1:16">
      <c r="A733" s="340" t="str">
        <f t="shared" si="23"/>
        <v>438617</v>
      </c>
      <c r="B733" s="351">
        <f t="shared" si="24"/>
        <v>7</v>
      </c>
      <c r="C733" s="435">
        <v>43861</v>
      </c>
      <c r="D733" s="399"/>
      <c r="E733" s="400" t="s">
        <v>1712</v>
      </c>
      <c r="F733" s="340" t="s">
        <v>737</v>
      </c>
      <c r="G733" s="401" t="s">
        <v>1121</v>
      </c>
      <c r="H733" s="401" t="s">
        <v>1124</v>
      </c>
      <c r="I733" s="401" t="s">
        <v>686</v>
      </c>
      <c r="J733" s="194">
        <v>11470</v>
      </c>
      <c r="K733" s="194">
        <v>4300</v>
      </c>
      <c r="L733" s="195">
        <v>7170</v>
      </c>
      <c r="M733" s="196">
        <v>5</v>
      </c>
      <c r="N733" s="197">
        <v>358.5</v>
      </c>
      <c r="O733" s="197">
        <v>6811.5</v>
      </c>
      <c r="P733" s="231" t="s">
        <v>22</v>
      </c>
    </row>
    <row r="734" spans="1:16">
      <c r="A734" s="340" t="str">
        <f t="shared" si="23"/>
        <v>438618</v>
      </c>
      <c r="B734" s="351">
        <f t="shared" si="24"/>
        <v>8</v>
      </c>
      <c r="C734" s="435">
        <v>43861</v>
      </c>
      <c r="D734" s="399"/>
      <c r="E734" s="400" t="s">
        <v>1713</v>
      </c>
      <c r="F734" s="340" t="s">
        <v>737</v>
      </c>
      <c r="G734" s="401" t="s">
        <v>1604</v>
      </c>
      <c r="H734" s="401" t="s">
        <v>1605</v>
      </c>
      <c r="I734" s="401" t="s">
        <v>686</v>
      </c>
      <c r="J734" s="194">
        <v>4220</v>
      </c>
      <c r="K734" s="194">
        <v>1520</v>
      </c>
      <c r="L734" s="195">
        <v>2700</v>
      </c>
      <c r="M734" s="196">
        <v>5</v>
      </c>
      <c r="N734" s="197">
        <v>135</v>
      </c>
      <c r="O734" s="197">
        <v>2565</v>
      </c>
      <c r="P734" s="231" t="s">
        <v>22</v>
      </c>
    </row>
    <row r="735" spans="1:16">
      <c r="A735" s="340" t="str">
        <f t="shared" si="23"/>
        <v>438619</v>
      </c>
      <c r="B735" s="351">
        <f t="shared" si="24"/>
        <v>9</v>
      </c>
      <c r="C735" s="435">
        <v>43861</v>
      </c>
      <c r="D735" s="399"/>
      <c r="E735" s="400" t="s">
        <v>1714</v>
      </c>
      <c r="F735" s="340" t="s">
        <v>737</v>
      </c>
      <c r="G735" s="401" t="s">
        <v>1121</v>
      </c>
      <c r="H735" s="401" t="s">
        <v>1347</v>
      </c>
      <c r="I735" s="401" t="s">
        <v>686</v>
      </c>
      <c r="J735" s="194">
        <v>12170</v>
      </c>
      <c r="K735" s="194">
        <v>4470</v>
      </c>
      <c r="L735" s="195">
        <v>7700</v>
      </c>
      <c r="M735" s="196">
        <v>5</v>
      </c>
      <c r="N735" s="197">
        <v>385</v>
      </c>
      <c r="O735" s="197">
        <v>7315</v>
      </c>
      <c r="P735" s="231" t="s">
        <v>22</v>
      </c>
    </row>
    <row r="736" spans="1:16">
      <c r="A736" s="340" t="str">
        <f t="shared" si="23"/>
        <v>4386110</v>
      </c>
      <c r="B736" s="351">
        <f t="shared" si="24"/>
        <v>10</v>
      </c>
      <c r="C736" s="435">
        <v>43861</v>
      </c>
      <c r="D736" s="399" t="s">
        <v>1113</v>
      </c>
      <c r="E736" s="400" t="s">
        <v>1715</v>
      </c>
      <c r="F736" s="340" t="s">
        <v>731</v>
      </c>
      <c r="G736" s="401" t="s">
        <v>1159</v>
      </c>
      <c r="H736" s="401" t="s">
        <v>1297</v>
      </c>
      <c r="I736" s="401" t="s">
        <v>688</v>
      </c>
      <c r="J736" s="194">
        <v>13530</v>
      </c>
      <c r="K736" s="194">
        <v>4470</v>
      </c>
      <c r="L736" s="195">
        <v>9060</v>
      </c>
      <c r="M736" s="196">
        <v>5</v>
      </c>
      <c r="N736" s="197">
        <v>453</v>
      </c>
      <c r="O736" s="197">
        <v>8607</v>
      </c>
      <c r="P736" s="231" t="s">
        <v>23</v>
      </c>
    </row>
    <row r="737" spans="1:16">
      <c r="A737" s="340" t="str">
        <f t="shared" si="23"/>
        <v>4386111</v>
      </c>
      <c r="B737" s="351">
        <f t="shared" si="24"/>
        <v>11</v>
      </c>
      <c r="C737" s="435">
        <v>43861</v>
      </c>
      <c r="D737" s="399" t="s">
        <v>1001</v>
      </c>
      <c r="E737" s="400" t="s">
        <v>1716</v>
      </c>
      <c r="F737" s="340" t="s">
        <v>754</v>
      </c>
      <c r="G737" s="401" t="s">
        <v>815</v>
      </c>
      <c r="H737" s="401" t="s">
        <v>816</v>
      </c>
      <c r="I737" s="401" t="s">
        <v>751</v>
      </c>
      <c r="J737" s="194">
        <v>8880</v>
      </c>
      <c r="K737" s="194">
        <v>4340</v>
      </c>
      <c r="L737" s="195">
        <v>4540</v>
      </c>
      <c r="M737" s="196">
        <v>5</v>
      </c>
      <c r="N737" s="197">
        <v>227</v>
      </c>
      <c r="O737" s="197">
        <v>4313</v>
      </c>
      <c r="P737" s="231" t="s">
        <v>24</v>
      </c>
    </row>
    <row r="738" spans="1:16">
      <c r="A738" s="340" t="str">
        <f t="shared" si="23"/>
        <v>4386112</v>
      </c>
      <c r="B738" s="351">
        <f t="shared" si="24"/>
        <v>12</v>
      </c>
      <c r="C738" s="435">
        <v>43861</v>
      </c>
      <c r="D738" s="399"/>
      <c r="E738" s="400" t="s">
        <v>1717</v>
      </c>
      <c r="F738" s="340" t="s">
        <v>754</v>
      </c>
      <c r="G738" s="401" t="s">
        <v>826</v>
      </c>
      <c r="H738" s="401" t="s">
        <v>827</v>
      </c>
      <c r="I738" s="401" t="s">
        <v>751</v>
      </c>
      <c r="J738" s="194">
        <v>9090</v>
      </c>
      <c r="K738" s="194">
        <v>4450</v>
      </c>
      <c r="L738" s="195">
        <v>4640</v>
      </c>
      <c r="M738" s="196">
        <v>6</v>
      </c>
      <c r="N738" s="197">
        <v>278.39999999999998</v>
      </c>
      <c r="O738" s="197">
        <v>4361.6000000000004</v>
      </c>
      <c r="P738" s="231" t="s">
        <v>24</v>
      </c>
    </row>
    <row r="739" spans="1:16">
      <c r="A739" s="340" t="str">
        <f t="shared" ref="A739:A802" si="25">C739&amp;B739</f>
        <v>4386113</v>
      </c>
      <c r="B739" s="351">
        <f t="shared" ref="B739:B802" si="26">IF(C739=C738,B738+1,1)</f>
        <v>13</v>
      </c>
      <c r="C739" s="435">
        <v>43861</v>
      </c>
      <c r="D739" s="399"/>
      <c r="E739" s="400" t="s">
        <v>1718</v>
      </c>
      <c r="F739" s="340" t="s">
        <v>916</v>
      </c>
      <c r="G739" s="401" t="s">
        <v>104</v>
      </c>
      <c r="H739" s="401" t="s">
        <v>694</v>
      </c>
      <c r="I739" s="401" t="s">
        <v>688</v>
      </c>
      <c r="J739" s="194">
        <v>8740</v>
      </c>
      <c r="K739" s="194">
        <v>3870</v>
      </c>
      <c r="L739" s="195">
        <v>4870</v>
      </c>
      <c r="M739" s="196">
        <v>6</v>
      </c>
      <c r="N739" s="197">
        <v>292.2</v>
      </c>
      <c r="O739" s="197">
        <v>4577.8</v>
      </c>
      <c r="P739" s="231" t="s">
        <v>30</v>
      </c>
    </row>
    <row r="740" spans="1:16">
      <c r="A740" s="340" t="str">
        <f t="shared" si="25"/>
        <v>4386114</v>
      </c>
      <c r="B740" s="351">
        <f t="shared" si="26"/>
        <v>14</v>
      </c>
      <c r="C740" s="435">
        <v>43861</v>
      </c>
      <c r="D740" s="399"/>
      <c r="E740" s="400" t="s">
        <v>1719</v>
      </c>
      <c r="F740" s="340" t="s">
        <v>916</v>
      </c>
      <c r="G740" s="401" t="s">
        <v>95</v>
      </c>
      <c r="H740" s="401" t="s">
        <v>735</v>
      </c>
      <c r="I740" s="401" t="s">
        <v>688</v>
      </c>
      <c r="J740" s="194">
        <v>7570</v>
      </c>
      <c r="K740" s="194">
        <v>3880</v>
      </c>
      <c r="L740" s="195">
        <v>3690</v>
      </c>
      <c r="M740" s="196">
        <v>6</v>
      </c>
      <c r="N740" s="197">
        <v>221.4</v>
      </c>
      <c r="O740" s="197">
        <v>3468.6</v>
      </c>
      <c r="P740" s="231" t="s">
        <v>30</v>
      </c>
    </row>
    <row r="741" spans="1:16">
      <c r="A741" s="340" t="str">
        <f t="shared" si="25"/>
        <v>4386115</v>
      </c>
      <c r="B741" s="351">
        <f t="shared" si="26"/>
        <v>15</v>
      </c>
      <c r="C741" s="435">
        <v>43861</v>
      </c>
      <c r="D741" s="399" t="s">
        <v>1285</v>
      </c>
      <c r="E741" s="400" t="s">
        <v>1720</v>
      </c>
      <c r="F741" s="340" t="s">
        <v>832</v>
      </c>
      <c r="G741" s="401" t="s">
        <v>111</v>
      </c>
      <c r="H741" s="401" t="s">
        <v>732</v>
      </c>
      <c r="I741" s="401" t="s">
        <v>830</v>
      </c>
      <c r="J741" s="194">
        <v>8640</v>
      </c>
      <c r="K741" s="194">
        <v>3860</v>
      </c>
      <c r="L741" s="195">
        <v>4780</v>
      </c>
      <c r="M741" s="196">
        <v>6</v>
      </c>
      <c r="N741" s="197">
        <v>286.8</v>
      </c>
      <c r="O741" s="197">
        <v>4493.2</v>
      </c>
      <c r="P741" s="231" t="s">
        <v>30</v>
      </c>
    </row>
    <row r="742" spans="1:16">
      <c r="A742" s="340" t="str">
        <f t="shared" si="25"/>
        <v>4386116</v>
      </c>
      <c r="B742" s="351">
        <f t="shared" si="26"/>
        <v>16</v>
      </c>
      <c r="C742" s="435">
        <v>43861</v>
      </c>
      <c r="D742" s="399"/>
      <c r="E742" s="400" t="s">
        <v>1721</v>
      </c>
      <c r="F742" s="340" t="s">
        <v>832</v>
      </c>
      <c r="G742" s="401" t="s">
        <v>104</v>
      </c>
      <c r="H742" s="401" t="s">
        <v>694</v>
      </c>
      <c r="I742" s="401" t="s">
        <v>830</v>
      </c>
      <c r="J742" s="194">
        <v>8430</v>
      </c>
      <c r="K742" s="194">
        <v>3860</v>
      </c>
      <c r="L742" s="195">
        <v>4570</v>
      </c>
      <c r="M742" s="196">
        <v>6</v>
      </c>
      <c r="N742" s="197">
        <v>274.2</v>
      </c>
      <c r="O742" s="197">
        <v>4295.8</v>
      </c>
      <c r="P742" s="231" t="s">
        <v>30</v>
      </c>
    </row>
    <row r="743" spans="1:16">
      <c r="A743" s="340" t="str">
        <f t="shared" si="25"/>
        <v>4386117</v>
      </c>
      <c r="B743" s="351">
        <f t="shared" si="26"/>
        <v>17</v>
      </c>
      <c r="C743" s="435">
        <v>43861</v>
      </c>
      <c r="D743" s="399"/>
      <c r="E743" s="400" t="s">
        <v>1722</v>
      </c>
      <c r="F743" s="340" t="s">
        <v>832</v>
      </c>
      <c r="G743" s="401" t="s">
        <v>95</v>
      </c>
      <c r="H743" s="401" t="s">
        <v>735</v>
      </c>
      <c r="I743" s="401" t="s">
        <v>830</v>
      </c>
      <c r="J743" s="194">
        <v>8560</v>
      </c>
      <c r="K743" s="194">
        <v>3870</v>
      </c>
      <c r="L743" s="195">
        <v>4690</v>
      </c>
      <c r="M743" s="196">
        <v>6</v>
      </c>
      <c r="N743" s="197">
        <v>281.39999999999998</v>
      </c>
      <c r="O743" s="197">
        <v>4408.6000000000004</v>
      </c>
      <c r="P743" s="231" t="s">
        <v>30</v>
      </c>
    </row>
    <row r="744" spans="1:16">
      <c r="A744" s="340" t="str">
        <f t="shared" si="25"/>
        <v>4386118</v>
      </c>
      <c r="B744" s="351">
        <f t="shared" si="26"/>
        <v>18</v>
      </c>
      <c r="C744" s="435">
        <v>43861</v>
      </c>
      <c r="D744" s="399"/>
      <c r="E744" s="400" t="s">
        <v>1723</v>
      </c>
      <c r="F744" s="340" t="s">
        <v>832</v>
      </c>
      <c r="G744" s="401" t="s">
        <v>104</v>
      </c>
      <c r="H744" s="401" t="s">
        <v>694</v>
      </c>
      <c r="I744" s="401" t="s">
        <v>830</v>
      </c>
      <c r="J744" s="194">
        <v>8400</v>
      </c>
      <c r="K744" s="194">
        <v>3850</v>
      </c>
      <c r="L744" s="195">
        <v>4550</v>
      </c>
      <c r="M744" s="196">
        <v>6</v>
      </c>
      <c r="N744" s="197">
        <v>273</v>
      </c>
      <c r="O744" s="197">
        <v>4277</v>
      </c>
      <c r="P744" s="231" t="s">
        <v>30</v>
      </c>
    </row>
    <row r="745" spans="1:16">
      <c r="A745" s="340" t="str">
        <f t="shared" si="25"/>
        <v>4386119</v>
      </c>
      <c r="B745" s="351">
        <f t="shared" si="26"/>
        <v>19</v>
      </c>
      <c r="C745" s="435">
        <v>43861</v>
      </c>
      <c r="D745" s="399"/>
      <c r="E745" s="400" t="s">
        <v>1724</v>
      </c>
      <c r="F745" s="340" t="s">
        <v>832</v>
      </c>
      <c r="G745" s="401" t="s">
        <v>105</v>
      </c>
      <c r="H745" s="401" t="s">
        <v>734</v>
      </c>
      <c r="I745" s="401" t="s">
        <v>830</v>
      </c>
      <c r="J745" s="194">
        <v>6530</v>
      </c>
      <c r="K745" s="194">
        <v>3880</v>
      </c>
      <c r="L745" s="195">
        <v>2650</v>
      </c>
      <c r="M745" s="196">
        <v>6</v>
      </c>
      <c r="N745" s="197">
        <v>159</v>
      </c>
      <c r="O745" s="197">
        <v>2491</v>
      </c>
      <c r="P745" s="231" t="s">
        <v>30</v>
      </c>
    </row>
    <row r="746" spans="1:16">
      <c r="A746" s="340" t="str">
        <f t="shared" si="25"/>
        <v>4386120</v>
      </c>
      <c r="B746" s="351">
        <f t="shared" si="26"/>
        <v>20</v>
      </c>
      <c r="C746" s="435">
        <v>43861</v>
      </c>
      <c r="D746" s="399"/>
      <c r="E746" s="400" t="s">
        <v>1725</v>
      </c>
      <c r="F746" s="340" t="s">
        <v>1041</v>
      </c>
      <c r="G746" s="401" t="s">
        <v>105</v>
      </c>
      <c r="H746" s="401" t="s">
        <v>734</v>
      </c>
      <c r="I746" s="401" t="s">
        <v>830</v>
      </c>
      <c r="J746" s="194">
        <v>8760</v>
      </c>
      <c r="K746" s="194">
        <v>3900</v>
      </c>
      <c r="L746" s="195">
        <v>4860</v>
      </c>
      <c r="M746" s="196">
        <v>6</v>
      </c>
      <c r="N746" s="197">
        <v>291.59999999999997</v>
      </c>
      <c r="O746" s="197">
        <v>4568.3999999999996</v>
      </c>
      <c r="P746" s="231" t="s">
        <v>30</v>
      </c>
    </row>
    <row r="747" spans="1:16">
      <c r="A747" s="340" t="str">
        <f t="shared" si="25"/>
        <v>4386121</v>
      </c>
      <c r="B747" s="351">
        <f t="shared" si="26"/>
        <v>21</v>
      </c>
      <c r="C747" s="435">
        <v>43861</v>
      </c>
      <c r="D747" s="399"/>
      <c r="E747" s="400" t="s">
        <v>1726</v>
      </c>
      <c r="F747" s="340" t="s">
        <v>1041</v>
      </c>
      <c r="G747" s="401" t="s">
        <v>95</v>
      </c>
      <c r="H747" s="401" t="s">
        <v>735</v>
      </c>
      <c r="I747" s="401" t="s">
        <v>830</v>
      </c>
      <c r="J747" s="194">
        <v>9460</v>
      </c>
      <c r="K747" s="194">
        <v>3880</v>
      </c>
      <c r="L747" s="195">
        <v>5580</v>
      </c>
      <c r="M747" s="196">
        <v>6</v>
      </c>
      <c r="N747" s="197">
        <v>334.8</v>
      </c>
      <c r="O747" s="197">
        <v>5245.2</v>
      </c>
      <c r="P747" s="231" t="s">
        <v>30</v>
      </c>
    </row>
    <row r="748" spans="1:16">
      <c r="A748" s="340" t="str">
        <f t="shared" si="25"/>
        <v>4386122</v>
      </c>
      <c r="B748" s="351">
        <f t="shared" si="26"/>
        <v>22</v>
      </c>
      <c r="C748" s="435">
        <v>43861</v>
      </c>
      <c r="D748" s="399" t="s">
        <v>1119</v>
      </c>
      <c r="E748" s="400" t="s">
        <v>1727</v>
      </c>
      <c r="F748" s="340" t="s">
        <v>1013</v>
      </c>
      <c r="G748" s="401" t="s">
        <v>105</v>
      </c>
      <c r="H748" s="401" t="s">
        <v>734</v>
      </c>
      <c r="I748" s="401" t="s">
        <v>751</v>
      </c>
      <c r="J748" s="194">
        <v>8800</v>
      </c>
      <c r="K748" s="194">
        <v>3890</v>
      </c>
      <c r="L748" s="195">
        <v>4910</v>
      </c>
      <c r="M748" s="196">
        <v>6</v>
      </c>
      <c r="N748" s="197">
        <v>294.59999999999997</v>
      </c>
      <c r="O748" s="197">
        <v>4615.3999999999996</v>
      </c>
      <c r="P748" s="231" t="s">
        <v>30</v>
      </c>
    </row>
    <row r="749" spans="1:16">
      <c r="A749" s="340" t="str">
        <f t="shared" si="25"/>
        <v>4386123</v>
      </c>
      <c r="B749" s="351">
        <f t="shared" si="26"/>
        <v>23</v>
      </c>
      <c r="C749" s="435">
        <v>43861</v>
      </c>
      <c r="D749" s="399" t="s">
        <v>687</v>
      </c>
      <c r="E749" s="400" t="s">
        <v>1728</v>
      </c>
      <c r="F749" s="340" t="s">
        <v>1729</v>
      </c>
      <c r="G749" s="401" t="s">
        <v>111</v>
      </c>
      <c r="H749" s="401" t="s">
        <v>732</v>
      </c>
      <c r="I749" s="401" t="s">
        <v>1135</v>
      </c>
      <c r="J749" s="194">
        <v>8400</v>
      </c>
      <c r="K749" s="194">
        <v>3880</v>
      </c>
      <c r="L749" s="195">
        <v>4520</v>
      </c>
      <c r="M749" s="196">
        <v>6</v>
      </c>
      <c r="N749" s="197">
        <v>271.2</v>
      </c>
      <c r="O749" s="197">
        <v>4248.8</v>
      </c>
      <c r="P749" s="231" t="s">
        <v>30</v>
      </c>
    </row>
    <row r="750" spans="1:16">
      <c r="A750" s="340" t="str">
        <f t="shared" si="25"/>
        <v>4386124</v>
      </c>
      <c r="B750" s="351">
        <f t="shared" si="26"/>
        <v>24</v>
      </c>
      <c r="C750" s="435">
        <v>43861</v>
      </c>
      <c r="D750" s="399"/>
      <c r="E750" s="400" t="s">
        <v>1730</v>
      </c>
      <c r="F750" s="340" t="s">
        <v>1729</v>
      </c>
      <c r="G750" s="401" t="s">
        <v>104</v>
      </c>
      <c r="H750" s="401" t="s">
        <v>694</v>
      </c>
      <c r="I750" s="401" t="s">
        <v>1135</v>
      </c>
      <c r="J750" s="194">
        <v>8220</v>
      </c>
      <c r="K750" s="194">
        <v>3870</v>
      </c>
      <c r="L750" s="195">
        <v>4350</v>
      </c>
      <c r="M750" s="196">
        <v>6</v>
      </c>
      <c r="N750" s="197">
        <v>261</v>
      </c>
      <c r="O750" s="197">
        <v>4089</v>
      </c>
      <c r="P750" s="231" t="s">
        <v>30</v>
      </c>
    </row>
    <row r="751" spans="1:16">
      <c r="A751" s="340" t="str">
        <f t="shared" si="25"/>
        <v>4386125</v>
      </c>
      <c r="B751" s="351">
        <f t="shared" si="26"/>
        <v>25</v>
      </c>
      <c r="C751" s="435">
        <v>43861</v>
      </c>
      <c r="D751" s="399"/>
      <c r="E751" s="400" t="s">
        <v>1731</v>
      </c>
      <c r="F751" s="340" t="s">
        <v>1729</v>
      </c>
      <c r="G751" s="401" t="s">
        <v>105</v>
      </c>
      <c r="H751" s="401" t="s">
        <v>734</v>
      </c>
      <c r="I751" s="401" t="s">
        <v>1135</v>
      </c>
      <c r="J751" s="194">
        <v>8300</v>
      </c>
      <c r="K751" s="194">
        <v>3910</v>
      </c>
      <c r="L751" s="195">
        <v>4390</v>
      </c>
      <c r="M751" s="196">
        <v>6</v>
      </c>
      <c r="N751" s="197">
        <v>263.39999999999998</v>
      </c>
      <c r="O751" s="197">
        <v>4126.6000000000004</v>
      </c>
      <c r="P751" s="231" t="s">
        <v>30</v>
      </c>
    </row>
    <row r="752" spans="1:16">
      <c r="A752" s="340" t="str">
        <f t="shared" si="25"/>
        <v>4386126</v>
      </c>
      <c r="B752" s="351">
        <f t="shared" si="26"/>
        <v>26</v>
      </c>
      <c r="C752" s="435">
        <v>43861</v>
      </c>
      <c r="D752" s="399"/>
      <c r="E752" s="400" t="s">
        <v>1732</v>
      </c>
      <c r="F752" s="340" t="s">
        <v>1733</v>
      </c>
      <c r="G752" s="401" t="s">
        <v>689</v>
      </c>
      <c r="H752" s="401" t="s">
        <v>695</v>
      </c>
      <c r="I752" s="401" t="s">
        <v>1135</v>
      </c>
      <c r="J752" s="194">
        <v>9410</v>
      </c>
      <c r="K752" s="194">
        <v>3790</v>
      </c>
      <c r="L752" s="195">
        <v>5620</v>
      </c>
      <c r="M752" s="196">
        <v>6</v>
      </c>
      <c r="N752" s="197">
        <v>337.2</v>
      </c>
      <c r="O752" s="197">
        <v>5282.8</v>
      </c>
      <c r="P752" s="231" t="s">
        <v>30</v>
      </c>
    </row>
    <row r="753" spans="1:16">
      <c r="A753" s="340" t="str">
        <f t="shared" si="25"/>
        <v>4386127</v>
      </c>
      <c r="B753" s="351">
        <f t="shared" si="26"/>
        <v>27</v>
      </c>
      <c r="C753" s="435">
        <v>43861</v>
      </c>
      <c r="D753" s="399"/>
      <c r="E753" s="400" t="s">
        <v>1734</v>
      </c>
      <c r="F753" s="340" t="s">
        <v>1733</v>
      </c>
      <c r="G753" s="401" t="s">
        <v>161</v>
      </c>
      <c r="H753" s="401" t="s">
        <v>696</v>
      </c>
      <c r="I753" s="401" t="s">
        <v>1135</v>
      </c>
      <c r="J753" s="194">
        <v>8780</v>
      </c>
      <c r="K753" s="194">
        <v>3790</v>
      </c>
      <c r="L753" s="195">
        <v>4990</v>
      </c>
      <c r="M753" s="196">
        <v>6</v>
      </c>
      <c r="N753" s="197">
        <v>299.39999999999998</v>
      </c>
      <c r="O753" s="197">
        <v>4690.6000000000004</v>
      </c>
      <c r="P753" s="231" t="s">
        <v>30</v>
      </c>
    </row>
    <row r="754" spans="1:16">
      <c r="A754" s="340" t="str">
        <f t="shared" si="25"/>
        <v>4386128</v>
      </c>
      <c r="B754" s="351">
        <f t="shared" si="26"/>
        <v>28</v>
      </c>
      <c r="C754" s="435">
        <v>43861</v>
      </c>
      <c r="D754" s="399"/>
      <c r="E754" s="400" t="s">
        <v>1735</v>
      </c>
      <c r="F754" s="340" t="s">
        <v>1733</v>
      </c>
      <c r="G754" s="401" t="s">
        <v>736</v>
      </c>
      <c r="H754" s="401" t="s">
        <v>733</v>
      </c>
      <c r="I754" s="401" t="s">
        <v>1135</v>
      </c>
      <c r="J754" s="194">
        <v>9520</v>
      </c>
      <c r="K754" s="194">
        <v>3880</v>
      </c>
      <c r="L754" s="195">
        <v>5640</v>
      </c>
      <c r="M754" s="196">
        <v>6</v>
      </c>
      <c r="N754" s="197">
        <v>338.4</v>
      </c>
      <c r="O754" s="197">
        <v>5301.6</v>
      </c>
      <c r="P754" s="231" t="s">
        <v>30</v>
      </c>
    </row>
    <row r="755" spans="1:16">
      <c r="A755" s="340" t="str">
        <f t="shared" si="25"/>
        <v>4386129</v>
      </c>
      <c r="B755" s="351">
        <f t="shared" si="26"/>
        <v>29</v>
      </c>
      <c r="C755" s="435">
        <v>43861</v>
      </c>
      <c r="D755" s="399"/>
      <c r="E755" s="400" t="s">
        <v>1736</v>
      </c>
      <c r="F755" s="340" t="s">
        <v>1733</v>
      </c>
      <c r="G755" s="401" t="s">
        <v>281</v>
      </c>
      <c r="H755" s="401" t="s">
        <v>833</v>
      </c>
      <c r="I755" s="401" t="s">
        <v>1135</v>
      </c>
      <c r="J755" s="194">
        <v>8830</v>
      </c>
      <c r="K755" s="194">
        <v>3820</v>
      </c>
      <c r="L755" s="195">
        <v>5010</v>
      </c>
      <c r="M755" s="196">
        <v>6</v>
      </c>
      <c r="N755" s="197">
        <v>300.59999999999997</v>
      </c>
      <c r="O755" s="197">
        <v>4709.3999999999996</v>
      </c>
      <c r="P755" s="231" t="s">
        <v>30</v>
      </c>
    </row>
    <row r="756" spans="1:16">
      <c r="A756" s="340" t="str">
        <f t="shared" si="25"/>
        <v>4386130</v>
      </c>
      <c r="B756" s="351">
        <f t="shared" si="26"/>
        <v>30</v>
      </c>
      <c r="C756" s="435">
        <v>43861</v>
      </c>
      <c r="D756" s="399"/>
      <c r="E756" s="400" t="s">
        <v>1737</v>
      </c>
      <c r="F756" s="340" t="s">
        <v>1733</v>
      </c>
      <c r="G756" s="401" t="s">
        <v>281</v>
      </c>
      <c r="H756" s="401" t="s">
        <v>833</v>
      </c>
      <c r="I756" s="401" t="s">
        <v>1135</v>
      </c>
      <c r="J756" s="194">
        <v>8980</v>
      </c>
      <c r="K756" s="194">
        <v>3830</v>
      </c>
      <c r="L756" s="195">
        <v>5150</v>
      </c>
      <c r="M756" s="196">
        <v>6</v>
      </c>
      <c r="N756" s="197">
        <v>309</v>
      </c>
      <c r="O756" s="197">
        <v>4841</v>
      </c>
      <c r="P756" s="231" t="s">
        <v>30</v>
      </c>
    </row>
    <row r="757" spans="1:16">
      <c r="A757" s="340" t="str">
        <f t="shared" si="25"/>
        <v>4386131</v>
      </c>
      <c r="B757" s="351">
        <f t="shared" si="26"/>
        <v>31</v>
      </c>
      <c r="C757" s="435">
        <v>43861</v>
      </c>
      <c r="D757" s="399"/>
      <c r="E757" s="400" t="s">
        <v>1738</v>
      </c>
      <c r="F757" s="340" t="s">
        <v>1733</v>
      </c>
      <c r="G757" s="401" t="s">
        <v>702</v>
      </c>
      <c r="H757" s="401" t="s">
        <v>693</v>
      </c>
      <c r="I757" s="401" t="s">
        <v>1135</v>
      </c>
      <c r="J757" s="194">
        <v>6580</v>
      </c>
      <c r="K757" s="194">
        <v>4010</v>
      </c>
      <c r="L757" s="195">
        <v>2570</v>
      </c>
      <c r="M757" s="196">
        <v>7</v>
      </c>
      <c r="N757" s="197">
        <v>179.9</v>
      </c>
      <c r="O757" s="197">
        <v>2390.1</v>
      </c>
      <c r="P757" s="231" t="s">
        <v>30</v>
      </c>
    </row>
    <row r="758" spans="1:16">
      <c r="A758" s="340" t="str">
        <f t="shared" si="25"/>
        <v>4386132</v>
      </c>
      <c r="B758" s="351">
        <f t="shared" si="26"/>
        <v>32</v>
      </c>
      <c r="C758" s="435">
        <v>43861</v>
      </c>
      <c r="D758" s="399" t="s">
        <v>1160</v>
      </c>
      <c r="E758" s="400" t="s">
        <v>1739</v>
      </c>
      <c r="F758" s="340" t="s">
        <v>1015</v>
      </c>
      <c r="G758" s="401" t="s">
        <v>106</v>
      </c>
      <c r="H758" s="401" t="s">
        <v>697</v>
      </c>
      <c r="I758" s="401" t="s">
        <v>698</v>
      </c>
      <c r="J758" s="194">
        <v>8770</v>
      </c>
      <c r="K758" s="194">
        <v>3990</v>
      </c>
      <c r="L758" s="195">
        <v>4780</v>
      </c>
      <c r="M758" s="196">
        <v>6</v>
      </c>
      <c r="N758" s="197">
        <v>286.8</v>
      </c>
      <c r="O758" s="197">
        <v>4493.2</v>
      </c>
      <c r="P758" s="231" t="s">
        <v>30</v>
      </c>
    </row>
    <row r="759" spans="1:16">
      <c r="A759" s="340" t="str">
        <f t="shared" si="25"/>
        <v>4386133</v>
      </c>
      <c r="B759" s="351">
        <f t="shared" si="26"/>
        <v>33</v>
      </c>
      <c r="C759" s="435">
        <v>43861</v>
      </c>
      <c r="D759" s="399"/>
      <c r="E759" s="400" t="s">
        <v>1740</v>
      </c>
      <c r="F759" s="340" t="s">
        <v>1015</v>
      </c>
      <c r="G759" s="401" t="s">
        <v>689</v>
      </c>
      <c r="H759" s="401" t="s">
        <v>695</v>
      </c>
      <c r="I759" s="401" t="s">
        <v>698</v>
      </c>
      <c r="J759" s="194">
        <v>8750</v>
      </c>
      <c r="K759" s="194">
        <v>3790</v>
      </c>
      <c r="L759" s="195">
        <v>4960</v>
      </c>
      <c r="M759" s="196">
        <v>6</v>
      </c>
      <c r="N759" s="197">
        <v>297.59999999999997</v>
      </c>
      <c r="O759" s="197">
        <v>4662.3999999999996</v>
      </c>
      <c r="P759" s="231" t="s">
        <v>30</v>
      </c>
    </row>
    <row r="760" spans="1:16">
      <c r="A760" s="340" t="str">
        <f t="shared" si="25"/>
        <v>4386134</v>
      </c>
      <c r="B760" s="351">
        <f t="shared" si="26"/>
        <v>34</v>
      </c>
      <c r="C760" s="435">
        <v>43861</v>
      </c>
      <c r="D760" s="399"/>
      <c r="E760" s="400" t="s">
        <v>1741</v>
      </c>
      <c r="F760" s="340" t="s">
        <v>1015</v>
      </c>
      <c r="G760" s="401" t="s">
        <v>281</v>
      </c>
      <c r="H760" s="401" t="s">
        <v>833</v>
      </c>
      <c r="I760" s="401" t="s">
        <v>698</v>
      </c>
      <c r="J760" s="194">
        <v>8790</v>
      </c>
      <c r="K760" s="194">
        <v>3800</v>
      </c>
      <c r="L760" s="195">
        <v>4990</v>
      </c>
      <c r="M760" s="196">
        <v>6</v>
      </c>
      <c r="N760" s="197">
        <v>299.39999999999998</v>
      </c>
      <c r="O760" s="197">
        <v>4690.6000000000004</v>
      </c>
      <c r="P760" s="231" t="s">
        <v>30</v>
      </c>
    </row>
    <row r="761" spans="1:16">
      <c r="A761" s="340" t="str">
        <f t="shared" si="25"/>
        <v>4386135</v>
      </c>
      <c r="B761" s="351">
        <f t="shared" si="26"/>
        <v>35</v>
      </c>
      <c r="C761" s="435">
        <v>43861</v>
      </c>
      <c r="D761" s="399"/>
      <c r="E761" s="400" t="s">
        <v>1742</v>
      </c>
      <c r="F761" s="340" t="s">
        <v>1015</v>
      </c>
      <c r="G761" s="401" t="s">
        <v>689</v>
      </c>
      <c r="H761" s="401" t="s">
        <v>695</v>
      </c>
      <c r="I761" s="401" t="s">
        <v>698</v>
      </c>
      <c r="J761" s="194">
        <v>8940</v>
      </c>
      <c r="K761" s="194">
        <v>3780</v>
      </c>
      <c r="L761" s="195">
        <v>5160</v>
      </c>
      <c r="M761" s="196">
        <v>6</v>
      </c>
      <c r="N761" s="197">
        <v>309.59999999999997</v>
      </c>
      <c r="O761" s="197">
        <v>4850.3999999999996</v>
      </c>
      <c r="P761" s="231" t="s">
        <v>30</v>
      </c>
    </row>
    <row r="762" spans="1:16">
      <c r="A762" s="340" t="str">
        <f t="shared" si="25"/>
        <v>4386136</v>
      </c>
      <c r="B762" s="351">
        <f t="shared" si="26"/>
        <v>36</v>
      </c>
      <c r="C762" s="435">
        <v>43861</v>
      </c>
      <c r="D762" s="399" t="s">
        <v>934</v>
      </c>
      <c r="E762" s="400" t="s">
        <v>1743</v>
      </c>
      <c r="F762" s="340" t="s">
        <v>1647</v>
      </c>
      <c r="G762" s="401" t="s">
        <v>104</v>
      </c>
      <c r="H762" s="401" t="s">
        <v>694</v>
      </c>
      <c r="I762" s="401" t="s">
        <v>723</v>
      </c>
      <c r="J762" s="194">
        <v>8390</v>
      </c>
      <c r="K762" s="194">
        <v>3870</v>
      </c>
      <c r="L762" s="195">
        <v>4520</v>
      </c>
      <c r="M762" s="196">
        <v>6</v>
      </c>
      <c r="N762" s="197">
        <v>271.2</v>
      </c>
      <c r="O762" s="197">
        <v>4248.8</v>
      </c>
      <c r="P762" s="231" t="s">
        <v>30</v>
      </c>
    </row>
    <row r="763" spans="1:16">
      <c r="A763" s="340" t="str">
        <f t="shared" si="25"/>
        <v>4386137</v>
      </c>
      <c r="B763" s="351">
        <f t="shared" si="26"/>
        <v>37</v>
      </c>
      <c r="C763" s="435">
        <v>43861</v>
      </c>
      <c r="D763" s="399"/>
      <c r="E763" s="400" t="s">
        <v>1744</v>
      </c>
      <c r="F763" s="340" t="s">
        <v>1647</v>
      </c>
      <c r="G763" s="401" t="s">
        <v>105</v>
      </c>
      <c r="H763" s="401" t="s">
        <v>734</v>
      </c>
      <c r="I763" s="401" t="s">
        <v>723</v>
      </c>
      <c r="J763" s="194">
        <v>7820</v>
      </c>
      <c r="K763" s="194">
        <v>3900</v>
      </c>
      <c r="L763" s="195">
        <v>3920</v>
      </c>
      <c r="M763" s="196">
        <v>6</v>
      </c>
      <c r="N763" s="197">
        <v>235.2</v>
      </c>
      <c r="O763" s="197">
        <v>3684.8</v>
      </c>
      <c r="P763" s="231" t="s">
        <v>30</v>
      </c>
    </row>
    <row r="764" spans="1:16">
      <c r="A764" s="340" t="str">
        <f t="shared" si="25"/>
        <v>4386138</v>
      </c>
      <c r="B764" s="351">
        <f t="shared" si="26"/>
        <v>38</v>
      </c>
      <c r="C764" s="435">
        <v>43861</v>
      </c>
      <c r="D764" s="399"/>
      <c r="E764" s="400" t="s">
        <v>1745</v>
      </c>
      <c r="F764" s="340" t="s">
        <v>1650</v>
      </c>
      <c r="G764" s="401" t="s">
        <v>281</v>
      </c>
      <c r="H764" s="401" t="s">
        <v>833</v>
      </c>
      <c r="I764" s="401" t="s">
        <v>723</v>
      </c>
      <c r="J764" s="194">
        <v>8350</v>
      </c>
      <c r="K764" s="194">
        <v>3810</v>
      </c>
      <c r="L764" s="195">
        <v>4540</v>
      </c>
      <c r="M764" s="196">
        <v>6</v>
      </c>
      <c r="N764" s="197">
        <v>272.39999999999998</v>
      </c>
      <c r="O764" s="197">
        <v>4267.6000000000004</v>
      </c>
      <c r="P764" s="231" t="s">
        <v>30</v>
      </c>
    </row>
    <row r="765" spans="1:16">
      <c r="A765" s="340" t="str">
        <f t="shared" si="25"/>
        <v>4386139</v>
      </c>
      <c r="B765" s="351">
        <f t="shared" si="26"/>
        <v>39</v>
      </c>
      <c r="C765" s="435">
        <v>43861</v>
      </c>
      <c r="D765" s="399"/>
      <c r="E765" s="400" t="s">
        <v>1746</v>
      </c>
      <c r="F765" s="340" t="s">
        <v>1650</v>
      </c>
      <c r="G765" s="401" t="s">
        <v>736</v>
      </c>
      <c r="H765" s="401" t="s">
        <v>733</v>
      </c>
      <c r="I765" s="401" t="s">
        <v>723</v>
      </c>
      <c r="J765" s="194">
        <v>8840</v>
      </c>
      <c r="K765" s="194">
        <v>3870</v>
      </c>
      <c r="L765" s="195">
        <v>4970</v>
      </c>
      <c r="M765" s="196">
        <v>6</v>
      </c>
      <c r="N765" s="197">
        <v>298.2</v>
      </c>
      <c r="O765" s="197">
        <v>4671.8</v>
      </c>
      <c r="P765" s="231" t="s">
        <v>30</v>
      </c>
    </row>
    <row r="766" spans="1:16">
      <c r="A766" s="340" t="str">
        <f t="shared" si="25"/>
        <v>4386140</v>
      </c>
      <c r="B766" s="351">
        <f t="shared" si="26"/>
        <v>40</v>
      </c>
      <c r="C766" s="435">
        <v>43861</v>
      </c>
      <c r="D766" s="399"/>
      <c r="E766" s="400" t="s">
        <v>1747</v>
      </c>
      <c r="F766" s="340" t="s">
        <v>1650</v>
      </c>
      <c r="G766" s="401" t="s">
        <v>106</v>
      </c>
      <c r="H766" s="401" t="s">
        <v>697</v>
      </c>
      <c r="I766" s="401" t="s">
        <v>723</v>
      </c>
      <c r="J766" s="194">
        <v>9220</v>
      </c>
      <c r="K766" s="194">
        <v>3990</v>
      </c>
      <c r="L766" s="195">
        <v>5230</v>
      </c>
      <c r="M766" s="196">
        <v>6</v>
      </c>
      <c r="N766" s="197">
        <v>313.8</v>
      </c>
      <c r="O766" s="197">
        <v>4916.2</v>
      </c>
      <c r="P766" s="231" t="s">
        <v>30</v>
      </c>
    </row>
    <row r="767" spans="1:16">
      <c r="A767" s="340" t="str">
        <f t="shared" si="25"/>
        <v>4386141</v>
      </c>
      <c r="B767" s="351">
        <f t="shared" si="26"/>
        <v>41</v>
      </c>
      <c r="C767" s="435">
        <v>43861</v>
      </c>
      <c r="D767" s="399"/>
      <c r="E767" s="400" t="s">
        <v>1748</v>
      </c>
      <c r="F767" s="340" t="s">
        <v>1650</v>
      </c>
      <c r="G767" s="401" t="s">
        <v>161</v>
      </c>
      <c r="H767" s="401" t="s">
        <v>696</v>
      </c>
      <c r="I767" s="401" t="s">
        <v>723</v>
      </c>
      <c r="J767" s="194">
        <v>8190</v>
      </c>
      <c r="K767" s="194">
        <v>3780</v>
      </c>
      <c r="L767" s="195">
        <v>4410</v>
      </c>
      <c r="M767" s="196">
        <v>6</v>
      </c>
      <c r="N767" s="197">
        <v>264.59999999999997</v>
      </c>
      <c r="O767" s="197">
        <v>4145.3999999999996</v>
      </c>
      <c r="P767" s="231" t="s">
        <v>30</v>
      </c>
    </row>
    <row r="768" spans="1:16">
      <c r="A768" s="340" t="str">
        <f t="shared" si="25"/>
        <v>4386142</v>
      </c>
      <c r="B768" s="351">
        <f t="shared" si="26"/>
        <v>42</v>
      </c>
      <c r="C768" s="435">
        <v>43861</v>
      </c>
      <c r="D768" s="399"/>
      <c r="E768" s="400" t="s">
        <v>1749</v>
      </c>
      <c r="F768" s="340" t="s">
        <v>1650</v>
      </c>
      <c r="G768" s="401" t="s">
        <v>702</v>
      </c>
      <c r="H768" s="401" t="s">
        <v>693</v>
      </c>
      <c r="I768" s="401" t="s">
        <v>723</v>
      </c>
      <c r="J768" s="194">
        <v>9380</v>
      </c>
      <c r="K768" s="194">
        <v>3980</v>
      </c>
      <c r="L768" s="195">
        <v>5400</v>
      </c>
      <c r="M768" s="196">
        <v>6</v>
      </c>
      <c r="N768" s="197">
        <v>324</v>
      </c>
      <c r="O768" s="197">
        <v>5076</v>
      </c>
      <c r="P768" s="231" t="s">
        <v>30</v>
      </c>
    </row>
    <row r="769" spans="1:16">
      <c r="A769" s="340" t="str">
        <f t="shared" si="25"/>
        <v>4386143</v>
      </c>
      <c r="B769" s="351">
        <f t="shared" si="26"/>
        <v>43</v>
      </c>
      <c r="C769" s="435">
        <v>43861</v>
      </c>
      <c r="D769" s="399"/>
      <c r="E769" s="400" t="s">
        <v>1750</v>
      </c>
      <c r="F769" s="340" t="s">
        <v>1650</v>
      </c>
      <c r="G769" s="401" t="s">
        <v>736</v>
      </c>
      <c r="H769" s="401" t="s">
        <v>733</v>
      </c>
      <c r="I769" s="401" t="s">
        <v>723</v>
      </c>
      <c r="J769" s="194">
        <v>9050</v>
      </c>
      <c r="K769" s="194">
        <v>3860</v>
      </c>
      <c r="L769" s="195">
        <v>5190</v>
      </c>
      <c r="M769" s="196">
        <v>6</v>
      </c>
      <c r="N769" s="197">
        <v>311.39999999999998</v>
      </c>
      <c r="O769" s="197">
        <v>4878.6000000000004</v>
      </c>
      <c r="P769" s="231" t="s">
        <v>30</v>
      </c>
    </row>
    <row r="770" spans="1:16">
      <c r="A770" s="340" t="str">
        <f t="shared" si="25"/>
        <v>4386144</v>
      </c>
      <c r="B770" s="351">
        <f t="shared" si="26"/>
        <v>44</v>
      </c>
      <c r="C770" s="435">
        <v>43861</v>
      </c>
      <c r="D770" s="399"/>
      <c r="E770" s="400" t="s">
        <v>1751</v>
      </c>
      <c r="F770" s="340" t="s">
        <v>1650</v>
      </c>
      <c r="G770" s="401" t="s">
        <v>281</v>
      </c>
      <c r="H770" s="401" t="s">
        <v>833</v>
      </c>
      <c r="I770" s="401" t="s">
        <v>723</v>
      </c>
      <c r="J770" s="194">
        <v>8940</v>
      </c>
      <c r="K770" s="194">
        <v>3790</v>
      </c>
      <c r="L770" s="195">
        <v>5150</v>
      </c>
      <c r="M770" s="196">
        <v>6</v>
      </c>
      <c r="N770" s="197">
        <v>309</v>
      </c>
      <c r="O770" s="197">
        <v>4841</v>
      </c>
      <c r="P770" s="231" t="s">
        <v>30</v>
      </c>
    </row>
    <row r="771" spans="1:16">
      <c r="A771" s="340" t="str">
        <f t="shared" si="25"/>
        <v>4386145</v>
      </c>
      <c r="B771" s="351">
        <f t="shared" si="26"/>
        <v>45</v>
      </c>
      <c r="C771" s="435">
        <v>43861</v>
      </c>
      <c r="D771" s="399"/>
      <c r="E771" s="400" t="s">
        <v>1752</v>
      </c>
      <c r="F771" s="340" t="s">
        <v>1650</v>
      </c>
      <c r="G771" s="401" t="s">
        <v>106</v>
      </c>
      <c r="H771" s="401" t="s">
        <v>697</v>
      </c>
      <c r="I771" s="401" t="s">
        <v>723</v>
      </c>
      <c r="J771" s="194">
        <v>9590</v>
      </c>
      <c r="K771" s="194">
        <v>4010</v>
      </c>
      <c r="L771" s="195">
        <v>5580</v>
      </c>
      <c r="M771" s="196">
        <v>6</v>
      </c>
      <c r="N771" s="197">
        <v>334.8</v>
      </c>
      <c r="O771" s="197">
        <v>5245.2</v>
      </c>
      <c r="P771" s="231" t="s">
        <v>30</v>
      </c>
    </row>
    <row r="772" spans="1:16">
      <c r="A772" s="340" t="str">
        <f t="shared" si="25"/>
        <v>4386146</v>
      </c>
      <c r="B772" s="351">
        <f t="shared" si="26"/>
        <v>46</v>
      </c>
      <c r="C772" s="435">
        <v>43861</v>
      </c>
      <c r="D772" s="399"/>
      <c r="E772" s="400" t="s">
        <v>1753</v>
      </c>
      <c r="F772" s="340" t="s">
        <v>1661</v>
      </c>
      <c r="G772" s="401" t="s">
        <v>105</v>
      </c>
      <c r="H772" s="401" t="s">
        <v>734</v>
      </c>
      <c r="I772" s="401" t="s">
        <v>723</v>
      </c>
      <c r="J772" s="194">
        <v>9060</v>
      </c>
      <c r="K772" s="194">
        <v>3900</v>
      </c>
      <c r="L772" s="195">
        <v>5160</v>
      </c>
      <c r="M772" s="196">
        <v>6</v>
      </c>
      <c r="N772" s="197">
        <v>309.59999999999997</v>
      </c>
      <c r="O772" s="197">
        <v>4850.3999999999996</v>
      </c>
      <c r="P772" s="231" t="s">
        <v>30</v>
      </c>
    </row>
    <row r="773" spans="1:16">
      <c r="A773" s="340" t="str">
        <f t="shared" si="25"/>
        <v>4386147</v>
      </c>
      <c r="B773" s="351">
        <f t="shared" si="26"/>
        <v>47</v>
      </c>
      <c r="C773" s="435">
        <v>43861</v>
      </c>
      <c r="D773" s="399" t="s">
        <v>884</v>
      </c>
      <c r="E773" s="400" t="s">
        <v>1754</v>
      </c>
      <c r="F773" s="340" t="s">
        <v>703</v>
      </c>
      <c r="G773" s="401" t="s">
        <v>690</v>
      </c>
      <c r="H773" s="401" t="s">
        <v>691</v>
      </c>
      <c r="I773" s="401" t="s">
        <v>699</v>
      </c>
      <c r="J773" s="194">
        <v>9050</v>
      </c>
      <c r="K773" s="194">
        <v>3950</v>
      </c>
      <c r="L773" s="195">
        <v>5100</v>
      </c>
      <c r="M773" s="196">
        <v>6</v>
      </c>
      <c r="N773" s="197">
        <v>306</v>
      </c>
      <c r="O773" s="197">
        <v>4794</v>
      </c>
      <c r="P773" s="231" t="s">
        <v>30</v>
      </c>
    </row>
    <row r="774" spans="1:16">
      <c r="A774" s="340" t="str">
        <f t="shared" si="25"/>
        <v>4386148</v>
      </c>
      <c r="B774" s="351">
        <f t="shared" si="26"/>
        <v>48</v>
      </c>
      <c r="C774" s="435">
        <v>43861</v>
      </c>
      <c r="D774" s="399"/>
      <c r="E774" s="400" t="s">
        <v>1755</v>
      </c>
      <c r="F774" s="340" t="s">
        <v>703</v>
      </c>
      <c r="G774" s="401" t="s">
        <v>689</v>
      </c>
      <c r="H774" s="401" t="s">
        <v>695</v>
      </c>
      <c r="I774" s="401" t="s">
        <v>699</v>
      </c>
      <c r="J774" s="194">
        <v>8510</v>
      </c>
      <c r="K774" s="194">
        <v>3800</v>
      </c>
      <c r="L774" s="195">
        <v>4710</v>
      </c>
      <c r="M774" s="196">
        <v>6</v>
      </c>
      <c r="N774" s="197">
        <v>282.59999999999997</v>
      </c>
      <c r="O774" s="197">
        <v>4427.3999999999996</v>
      </c>
      <c r="P774" s="231" t="s">
        <v>30</v>
      </c>
    </row>
    <row r="775" spans="1:16">
      <c r="A775" s="340" t="str">
        <f t="shared" si="25"/>
        <v>4386149</v>
      </c>
      <c r="B775" s="351">
        <f t="shared" si="26"/>
        <v>49</v>
      </c>
      <c r="C775" s="435">
        <v>43861</v>
      </c>
      <c r="D775" s="399"/>
      <c r="E775" s="400" t="s">
        <v>1756</v>
      </c>
      <c r="F775" s="340" t="s">
        <v>703</v>
      </c>
      <c r="G775" s="401" t="s">
        <v>891</v>
      </c>
      <c r="H775" s="401" t="s">
        <v>697</v>
      </c>
      <c r="I775" s="401" t="s">
        <v>699</v>
      </c>
      <c r="J775" s="194">
        <v>8680</v>
      </c>
      <c r="K775" s="194">
        <v>4020</v>
      </c>
      <c r="L775" s="195">
        <v>4660</v>
      </c>
      <c r="M775" s="196">
        <v>6</v>
      </c>
      <c r="N775" s="197">
        <v>279.59999999999997</v>
      </c>
      <c r="O775" s="197">
        <v>4380.3999999999996</v>
      </c>
      <c r="P775" s="231" t="s">
        <v>30</v>
      </c>
    </row>
    <row r="776" spans="1:16">
      <c r="A776" s="340" t="str">
        <f t="shared" si="25"/>
        <v>4386150</v>
      </c>
      <c r="B776" s="351">
        <f t="shared" si="26"/>
        <v>50</v>
      </c>
      <c r="C776" s="435">
        <v>43861</v>
      </c>
      <c r="D776" s="399" t="s">
        <v>824</v>
      </c>
      <c r="E776" s="400" t="s">
        <v>1757</v>
      </c>
      <c r="F776" s="340" t="s">
        <v>1758</v>
      </c>
      <c r="G776" s="401" t="s">
        <v>106</v>
      </c>
      <c r="H776" s="401" t="s">
        <v>697</v>
      </c>
      <c r="I776" s="401" t="s">
        <v>1422</v>
      </c>
      <c r="J776" s="194">
        <v>9130</v>
      </c>
      <c r="K776" s="194">
        <v>4010</v>
      </c>
      <c r="L776" s="195">
        <v>5120</v>
      </c>
      <c r="M776" s="196">
        <v>6</v>
      </c>
      <c r="N776" s="197">
        <v>307.2</v>
      </c>
      <c r="O776" s="197">
        <v>4812.8</v>
      </c>
      <c r="P776" s="231" t="s">
        <v>30</v>
      </c>
    </row>
    <row r="777" spans="1:16">
      <c r="A777" s="340" t="str">
        <f t="shared" si="25"/>
        <v>4386151</v>
      </c>
      <c r="B777" s="351">
        <f t="shared" si="26"/>
        <v>51</v>
      </c>
      <c r="C777" s="435">
        <v>43861</v>
      </c>
      <c r="D777" s="399"/>
      <c r="E777" s="400" t="s">
        <v>1759</v>
      </c>
      <c r="F777" s="340" t="s">
        <v>1758</v>
      </c>
      <c r="G777" s="401" t="s">
        <v>161</v>
      </c>
      <c r="H777" s="401" t="s">
        <v>696</v>
      </c>
      <c r="I777" s="401" t="s">
        <v>1422</v>
      </c>
      <c r="J777" s="194">
        <v>8390</v>
      </c>
      <c r="K777" s="194">
        <v>3800</v>
      </c>
      <c r="L777" s="195">
        <v>4590</v>
      </c>
      <c r="M777" s="196">
        <v>6</v>
      </c>
      <c r="N777" s="197">
        <v>275.39999999999998</v>
      </c>
      <c r="O777" s="197">
        <v>4314.6000000000004</v>
      </c>
      <c r="P777" s="231" t="s">
        <v>30</v>
      </c>
    </row>
    <row r="778" spans="1:16">
      <c r="A778" s="340" t="str">
        <f t="shared" si="25"/>
        <v>4386152</v>
      </c>
      <c r="B778" s="351">
        <f t="shared" si="26"/>
        <v>52</v>
      </c>
      <c r="C778" s="435">
        <v>43861</v>
      </c>
      <c r="D778" s="399"/>
      <c r="E778" s="400" t="s">
        <v>1760</v>
      </c>
      <c r="F778" s="340" t="s">
        <v>1064</v>
      </c>
      <c r="G778" s="401" t="s">
        <v>104</v>
      </c>
      <c r="H778" s="401" t="s">
        <v>694</v>
      </c>
      <c r="I778" s="401" t="s">
        <v>751</v>
      </c>
      <c r="J778" s="194">
        <v>8090</v>
      </c>
      <c r="K778" s="194">
        <v>3830</v>
      </c>
      <c r="L778" s="195">
        <v>4260</v>
      </c>
      <c r="M778" s="196">
        <v>6</v>
      </c>
      <c r="N778" s="197">
        <v>255.6</v>
      </c>
      <c r="O778" s="197">
        <v>4004.4</v>
      </c>
      <c r="P778" s="231" t="s">
        <v>70</v>
      </c>
    </row>
    <row r="779" spans="1:16">
      <c r="A779" s="340" t="str">
        <f t="shared" si="25"/>
        <v>4386153</v>
      </c>
      <c r="B779" s="351">
        <f t="shared" si="26"/>
        <v>53</v>
      </c>
      <c r="C779" s="435">
        <v>43861</v>
      </c>
      <c r="D779" s="399"/>
      <c r="E779" s="400" t="s">
        <v>1761</v>
      </c>
      <c r="F779" s="340" t="s">
        <v>1064</v>
      </c>
      <c r="G779" s="401" t="s">
        <v>111</v>
      </c>
      <c r="H779" s="401" t="s">
        <v>732</v>
      </c>
      <c r="I779" s="401" t="s">
        <v>751</v>
      </c>
      <c r="J779" s="194">
        <v>8580</v>
      </c>
      <c r="K779" s="194">
        <v>3850</v>
      </c>
      <c r="L779" s="195">
        <v>4730</v>
      </c>
      <c r="M779" s="196">
        <v>6</v>
      </c>
      <c r="N779" s="197">
        <v>283.8</v>
      </c>
      <c r="O779" s="197">
        <v>4446.2</v>
      </c>
      <c r="P779" s="231" t="s">
        <v>70</v>
      </c>
    </row>
    <row r="780" spans="1:16">
      <c r="A780" s="340" t="str">
        <f t="shared" si="25"/>
        <v>4386154</v>
      </c>
      <c r="B780" s="351">
        <f t="shared" si="26"/>
        <v>54</v>
      </c>
      <c r="C780" s="435">
        <v>43861</v>
      </c>
      <c r="D780" s="399"/>
      <c r="E780" s="400" t="s">
        <v>1762</v>
      </c>
      <c r="F780" s="340" t="s">
        <v>1064</v>
      </c>
      <c r="G780" s="401" t="s">
        <v>104</v>
      </c>
      <c r="H780" s="401" t="s">
        <v>694</v>
      </c>
      <c r="I780" s="401" t="s">
        <v>751</v>
      </c>
      <c r="J780" s="194">
        <v>8390</v>
      </c>
      <c r="K780" s="194">
        <v>3830</v>
      </c>
      <c r="L780" s="195">
        <v>4560</v>
      </c>
      <c r="M780" s="196">
        <v>6</v>
      </c>
      <c r="N780" s="197">
        <v>273.59999999999997</v>
      </c>
      <c r="O780" s="197">
        <v>4286.3999999999996</v>
      </c>
      <c r="P780" s="231" t="s">
        <v>70</v>
      </c>
    </row>
    <row r="781" spans="1:16">
      <c r="A781" s="340" t="str">
        <f t="shared" si="25"/>
        <v>4386155</v>
      </c>
      <c r="B781" s="351">
        <f t="shared" si="26"/>
        <v>55</v>
      </c>
      <c r="C781" s="435">
        <v>43861</v>
      </c>
      <c r="D781" s="399" t="s">
        <v>1354</v>
      </c>
      <c r="E781" s="400" t="s">
        <v>1763</v>
      </c>
      <c r="F781" s="340" t="s">
        <v>938</v>
      </c>
      <c r="G781" s="401" t="s">
        <v>111</v>
      </c>
      <c r="H781" s="401" t="s">
        <v>732</v>
      </c>
      <c r="I781" s="401" t="s">
        <v>692</v>
      </c>
      <c r="J781" s="194">
        <v>8310</v>
      </c>
      <c r="K781" s="194">
        <v>3870</v>
      </c>
      <c r="L781" s="195">
        <v>4440</v>
      </c>
      <c r="M781" s="196">
        <v>6</v>
      </c>
      <c r="N781" s="197">
        <v>266.39999999999998</v>
      </c>
      <c r="O781" s="197">
        <v>4173.6000000000004</v>
      </c>
      <c r="P781" s="231" t="s">
        <v>70</v>
      </c>
    </row>
    <row r="782" spans="1:16">
      <c r="A782" s="340" t="str">
        <f t="shared" si="25"/>
        <v>4386156</v>
      </c>
      <c r="B782" s="351">
        <f t="shared" si="26"/>
        <v>56</v>
      </c>
      <c r="C782" s="435">
        <v>43861</v>
      </c>
      <c r="D782" s="399"/>
      <c r="E782" s="400" t="s">
        <v>1764</v>
      </c>
      <c r="F782" s="340" t="s">
        <v>938</v>
      </c>
      <c r="G782" s="401" t="s">
        <v>95</v>
      </c>
      <c r="H782" s="401" t="s">
        <v>735</v>
      </c>
      <c r="I782" s="401" t="s">
        <v>692</v>
      </c>
      <c r="J782" s="194">
        <v>8710</v>
      </c>
      <c r="K782" s="194">
        <v>3880</v>
      </c>
      <c r="L782" s="195">
        <v>4830</v>
      </c>
      <c r="M782" s="196">
        <v>6</v>
      </c>
      <c r="N782" s="197">
        <v>289.8</v>
      </c>
      <c r="O782" s="197">
        <v>4540.2</v>
      </c>
      <c r="P782" s="231" t="s">
        <v>70</v>
      </c>
    </row>
    <row r="783" spans="1:16">
      <c r="A783" s="340" t="str">
        <f t="shared" si="25"/>
        <v>4386157</v>
      </c>
      <c r="B783" s="351">
        <f t="shared" si="26"/>
        <v>57</v>
      </c>
      <c r="C783" s="435">
        <v>43861</v>
      </c>
      <c r="D783" s="399"/>
      <c r="E783" s="400" t="s">
        <v>1765</v>
      </c>
      <c r="F783" s="340" t="s">
        <v>938</v>
      </c>
      <c r="G783" s="401" t="s">
        <v>111</v>
      </c>
      <c r="H783" s="401" t="s">
        <v>732</v>
      </c>
      <c r="I783" s="401" t="s">
        <v>692</v>
      </c>
      <c r="J783" s="194">
        <v>8670</v>
      </c>
      <c r="K783" s="194">
        <v>3870</v>
      </c>
      <c r="L783" s="195">
        <v>4800</v>
      </c>
      <c r="M783" s="196">
        <v>6</v>
      </c>
      <c r="N783" s="197">
        <v>288</v>
      </c>
      <c r="O783" s="197">
        <v>4512</v>
      </c>
      <c r="P783" s="231" t="s">
        <v>70</v>
      </c>
    </row>
    <row r="784" spans="1:16">
      <c r="A784" s="340" t="str">
        <f t="shared" si="25"/>
        <v>4386158</v>
      </c>
      <c r="B784" s="351">
        <f t="shared" si="26"/>
        <v>58</v>
      </c>
      <c r="C784" s="435">
        <v>43861</v>
      </c>
      <c r="D784" s="399"/>
      <c r="E784" s="400" t="s">
        <v>1766</v>
      </c>
      <c r="F784" s="340" t="s">
        <v>938</v>
      </c>
      <c r="G784" s="401" t="s">
        <v>111</v>
      </c>
      <c r="H784" s="401" t="s">
        <v>732</v>
      </c>
      <c r="I784" s="401" t="s">
        <v>692</v>
      </c>
      <c r="J784" s="194">
        <v>7940</v>
      </c>
      <c r="K784" s="194">
        <v>3870</v>
      </c>
      <c r="L784" s="195">
        <v>4070</v>
      </c>
      <c r="M784" s="196">
        <v>6</v>
      </c>
      <c r="N784" s="197">
        <v>244.2</v>
      </c>
      <c r="O784" s="197">
        <v>3825.8</v>
      </c>
      <c r="P784" s="231" t="s">
        <v>70</v>
      </c>
    </row>
    <row r="785" spans="1:16">
      <c r="A785" s="340" t="str">
        <f t="shared" si="25"/>
        <v>4386159</v>
      </c>
      <c r="B785" s="351">
        <f t="shared" si="26"/>
        <v>59</v>
      </c>
      <c r="C785" s="435">
        <v>43861</v>
      </c>
      <c r="D785" s="399"/>
      <c r="E785" s="400" t="s">
        <v>1767</v>
      </c>
      <c r="F785" s="340" t="s">
        <v>1015</v>
      </c>
      <c r="G785" s="401" t="s">
        <v>106</v>
      </c>
      <c r="H785" s="401" t="s">
        <v>697</v>
      </c>
      <c r="I785" s="401" t="s">
        <v>698</v>
      </c>
      <c r="J785" s="194">
        <v>8320</v>
      </c>
      <c r="K785" s="194">
        <v>3980</v>
      </c>
      <c r="L785" s="195">
        <v>4340</v>
      </c>
      <c r="M785" s="196">
        <v>6</v>
      </c>
      <c r="N785" s="197">
        <v>260.39999999999998</v>
      </c>
      <c r="O785" s="197">
        <v>4079.6</v>
      </c>
      <c r="P785" s="231" t="s">
        <v>70</v>
      </c>
    </row>
    <row r="786" spans="1:16">
      <c r="A786" s="340" t="str">
        <f t="shared" si="25"/>
        <v>4386160</v>
      </c>
      <c r="B786" s="351">
        <f t="shared" si="26"/>
        <v>60</v>
      </c>
      <c r="C786" s="435">
        <v>43861</v>
      </c>
      <c r="D786" s="399"/>
      <c r="E786" s="400" t="s">
        <v>1768</v>
      </c>
      <c r="F786" s="340" t="s">
        <v>1015</v>
      </c>
      <c r="G786" s="401" t="s">
        <v>689</v>
      </c>
      <c r="H786" s="401" t="s">
        <v>695</v>
      </c>
      <c r="I786" s="401" t="s">
        <v>698</v>
      </c>
      <c r="J786" s="194">
        <v>8640</v>
      </c>
      <c r="K786" s="194">
        <v>3760</v>
      </c>
      <c r="L786" s="195">
        <v>4880</v>
      </c>
      <c r="M786" s="196">
        <v>6</v>
      </c>
      <c r="N786" s="197">
        <v>292.8</v>
      </c>
      <c r="O786" s="197">
        <v>4587.2</v>
      </c>
      <c r="P786" s="231" t="s">
        <v>70</v>
      </c>
    </row>
    <row r="787" spans="1:16">
      <c r="A787" s="340" t="str">
        <f t="shared" si="25"/>
        <v>4386161</v>
      </c>
      <c r="B787" s="351">
        <f t="shared" si="26"/>
        <v>61</v>
      </c>
      <c r="C787" s="435">
        <v>43861</v>
      </c>
      <c r="D787" s="399"/>
      <c r="E787" s="400" t="s">
        <v>1769</v>
      </c>
      <c r="F787" s="340" t="s">
        <v>1015</v>
      </c>
      <c r="G787" s="401" t="s">
        <v>736</v>
      </c>
      <c r="H787" s="401" t="s">
        <v>733</v>
      </c>
      <c r="I787" s="401" t="s">
        <v>698</v>
      </c>
      <c r="J787" s="194">
        <v>9240</v>
      </c>
      <c r="K787" s="194">
        <v>3850</v>
      </c>
      <c r="L787" s="195">
        <v>5390</v>
      </c>
      <c r="M787" s="196">
        <v>6</v>
      </c>
      <c r="N787" s="197">
        <v>323.39999999999998</v>
      </c>
      <c r="O787" s="197">
        <v>5066.6000000000004</v>
      </c>
      <c r="P787" s="231" t="s">
        <v>70</v>
      </c>
    </row>
    <row r="788" spans="1:16">
      <c r="A788" s="340" t="str">
        <f t="shared" si="25"/>
        <v>4386162</v>
      </c>
      <c r="B788" s="351">
        <f t="shared" si="26"/>
        <v>62</v>
      </c>
      <c r="C788" s="435">
        <v>43861</v>
      </c>
      <c r="D788" s="399"/>
      <c r="E788" s="400" t="s">
        <v>1770</v>
      </c>
      <c r="F788" s="340" t="s">
        <v>1015</v>
      </c>
      <c r="G788" s="401" t="s">
        <v>690</v>
      </c>
      <c r="H788" s="401" t="s">
        <v>691</v>
      </c>
      <c r="I788" s="401" t="s">
        <v>698</v>
      </c>
      <c r="J788" s="194">
        <v>8840</v>
      </c>
      <c r="K788" s="194">
        <v>3940</v>
      </c>
      <c r="L788" s="195">
        <v>4900</v>
      </c>
      <c r="M788" s="196">
        <v>6</v>
      </c>
      <c r="N788" s="197">
        <v>294</v>
      </c>
      <c r="O788" s="197">
        <v>4606</v>
      </c>
      <c r="P788" s="231" t="s">
        <v>70</v>
      </c>
    </row>
    <row r="789" spans="1:16">
      <c r="A789" s="340" t="str">
        <f t="shared" si="25"/>
        <v>4386163</v>
      </c>
      <c r="B789" s="351">
        <f t="shared" si="26"/>
        <v>63</v>
      </c>
      <c r="C789" s="435">
        <v>43861</v>
      </c>
      <c r="D789" s="399"/>
      <c r="E789" s="400" t="s">
        <v>1771</v>
      </c>
      <c r="F789" s="340" t="s">
        <v>1015</v>
      </c>
      <c r="G789" s="401" t="s">
        <v>702</v>
      </c>
      <c r="H789" s="401" t="s">
        <v>693</v>
      </c>
      <c r="I789" s="401" t="s">
        <v>698</v>
      </c>
      <c r="J789" s="194">
        <v>9270</v>
      </c>
      <c r="K789" s="194">
        <v>4010</v>
      </c>
      <c r="L789" s="195">
        <v>5260</v>
      </c>
      <c r="M789" s="196">
        <v>6</v>
      </c>
      <c r="N789" s="197">
        <v>315.59999999999997</v>
      </c>
      <c r="O789" s="197">
        <v>4944.3999999999996</v>
      </c>
      <c r="P789" s="231" t="s">
        <v>70</v>
      </c>
    </row>
    <row r="790" spans="1:16">
      <c r="A790" s="340" t="str">
        <f t="shared" si="25"/>
        <v>4386164</v>
      </c>
      <c r="B790" s="351">
        <f t="shared" si="26"/>
        <v>64</v>
      </c>
      <c r="C790" s="435">
        <v>43861</v>
      </c>
      <c r="D790" s="399"/>
      <c r="E790" s="400" t="s">
        <v>1772</v>
      </c>
      <c r="F790" s="340" t="s">
        <v>1015</v>
      </c>
      <c r="G790" s="401" t="s">
        <v>690</v>
      </c>
      <c r="H790" s="401" t="s">
        <v>691</v>
      </c>
      <c r="I790" s="401" t="s">
        <v>698</v>
      </c>
      <c r="J790" s="194">
        <v>7580</v>
      </c>
      <c r="K790" s="194">
        <v>3950</v>
      </c>
      <c r="L790" s="195">
        <v>3630</v>
      </c>
      <c r="M790" s="196">
        <v>6</v>
      </c>
      <c r="N790" s="197">
        <v>217.79999999999998</v>
      </c>
      <c r="O790" s="197">
        <v>3412.2</v>
      </c>
      <c r="P790" s="231" t="s">
        <v>70</v>
      </c>
    </row>
    <row r="791" spans="1:16">
      <c r="A791" s="340" t="str">
        <f t="shared" si="25"/>
        <v>4386165</v>
      </c>
      <c r="B791" s="351">
        <f t="shared" si="26"/>
        <v>65</v>
      </c>
      <c r="C791" s="435">
        <v>43861</v>
      </c>
      <c r="D791" s="399"/>
      <c r="E791" s="400" t="s">
        <v>1773</v>
      </c>
      <c r="F791" s="340" t="s">
        <v>1661</v>
      </c>
      <c r="G791" s="401" t="s">
        <v>95</v>
      </c>
      <c r="H791" s="401" t="s">
        <v>735</v>
      </c>
      <c r="I791" s="401" t="s">
        <v>723</v>
      </c>
      <c r="J791" s="194">
        <v>5930</v>
      </c>
      <c r="K791" s="194">
        <v>3870</v>
      </c>
      <c r="L791" s="195">
        <v>2060</v>
      </c>
      <c r="M791" s="196">
        <v>6</v>
      </c>
      <c r="N791" s="197">
        <v>123.6</v>
      </c>
      <c r="O791" s="197">
        <v>1936.4</v>
      </c>
      <c r="P791" s="231" t="s">
        <v>70</v>
      </c>
    </row>
    <row r="792" spans="1:16">
      <c r="A792" s="340" t="str">
        <f t="shared" si="25"/>
        <v>4386166</v>
      </c>
      <c r="B792" s="351">
        <f t="shared" si="26"/>
        <v>66</v>
      </c>
      <c r="C792" s="435">
        <v>43861</v>
      </c>
      <c r="D792" s="399"/>
      <c r="E792" s="400" t="s">
        <v>1774</v>
      </c>
      <c r="F792" s="340" t="s">
        <v>1664</v>
      </c>
      <c r="G792" s="401" t="s">
        <v>104</v>
      </c>
      <c r="H792" s="401" t="s">
        <v>694</v>
      </c>
      <c r="I792" s="401" t="s">
        <v>723</v>
      </c>
      <c r="J792" s="194">
        <v>8010</v>
      </c>
      <c r="K792" s="194">
        <v>3870</v>
      </c>
      <c r="L792" s="195">
        <v>4140</v>
      </c>
      <c r="M792" s="196">
        <v>6</v>
      </c>
      <c r="N792" s="197">
        <v>248.39999999999998</v>
      </c>
      <c r="O792" s="197">
        <v>3891.6</v>
      </c>
      <c r="P792" s="231" t="s">
        <v>70</v>
      </c>
    </row>
    <row r="793" spans="1:16">
      <c r="A793" s="340" t="str">
        <f t="shared" si="25"/>
        <v>4386167</v>
      </c>
      <c r="B793" s="351">
        <f t="shared" si="26"/>
        <v>67</v>
      </c>
      <c r="C793" s="435">
        <v>43861</v>
      </c>
      <c r="D793" s="399"/>
      <c r="E793" s="400" t="s">
        <v>1775</v>
      </c>
      <c r="F793" s="340" t="s">
        <v>1664</v>
      </c>
      <c r="G793" s="401" t="s">
        <v>105</v>
      </c>
      <c r="H793" s="401" t="s">
        <v>734</v>
      </c>
      <c r="I793" s="401" t="s">
        <v>723</v>
      </c>
      <c r="J793" s="194">
        <v>6440</v>
      </c>
      <c r="K793" s="194">
        <v>3900</v>
      </c>
      <c r="L793" s="195">
        <v>2540</v>
      </c>
      <c r="M793" s="196">
        <v>6</v>
      </c>
      <c r="N793" s="197">
        <v>152.4</v>
      </c>
      <c r="O793" s="197">
        <v>2387.6</v>
      </c>
      <c r="P793" s="231" t="s">
        <v>70</v>
      </c>
    </row>
    <row r="794" spans="1:16">
      <c r="A794" s="340" t="str">
        <f t="shared" si="25"/>
        <v>4386168</v>
      </c>
      <c r="B794" s="351">
        <f t="shared" si="26"/>
        <v>68</v>
      </c>
      <c r="C794" s="435">
        <v>43861</v>
      </c>
      <c r="D794" s="399"/>
      <c r="E794" s="400" t="s">
        <v>1776</v>
      </c>
      <c r="F794" s="340" t="s">
        <v>1777</v>
      </c>
      <c r="G794" s="401" t="s">
        <v>891</v>
      </c>
      <c r="H794" s="401" t="s">
        <v>697</v>
      </c>
      <c r="I794" s="401" t="s">
        <v>723</v>
      </c>
      <c r="J794" s="194">
        <v>8790</v>
      </c>
      <c r="K794" s="194">
        <v>4010</v>
      </c>
      <c r="L794" s="195">
        <v>4780</v>
      </c>
      <c r="M794" s="196">
        <v>6</v>
      </c>
      <c r="N794" s="197">
        <v>286.8</v>
      </c>
      <c r="O794" s="197">
        <v>4493.2</v>
      </c>
      <c r="P794" s="231" t="s">
        <v>70</v>
      </c>
    </row>
    <row r="795" spans="1:16">
      <c r="A795" s="340" t="str">
        <f t="shared" si="25"/>
        <v>4386169</v>
      </c>
      <c r="B795" s="351">
        <f t="shared" si="26"/>
        <v>69</v>
      </c>
      <c r="C795" s="435">
        <v>43861</v>
      </c>
      <c r="D795" s="399"/>
      <c r="E795" s="400" t="s">
        <v>1778</v>
      </c>
      <c r="F795" s="340" t="s">
        <v>1777</v>
      </c>
      <c r="G795" s="401" t="s">
        <v>281</v>
      </c>
      <c r="H795" s="401" t="s">
        <v>833</v>
      </c>
      <c r="I795" s="401" t="s">
        <v>723</v>
      </c>
      <c r="J795" s="194">
        <v>8370</v>
      </c>
      <c r="K795" s="194">
        <v>3820</v>
      </c>
      <c r="L795" s="195">
        <v>4550</v>
      </c>
      <c r="M795" s="196">
        <v>6</v>
      </c>
      <c r="N795" s="197">
        <v>273</v>
      </c>
      <c r="O795" s="197">
        <v>4277</v>
      </c>
      <c r="P795" s="231" t="s">
        <v>70</v>
      </c>
    </row>
    <row r="796" spans="1:16">
      <c r="A796" s="340" t="str">
        <f t="shared" si="25"/>
        <v>4386170</v>
      </c>
      <c r="B796" s="351">
        <f t="shared" si="26"/>
        <v>70</v>
      </c>
      <c r="C796" s="435">
        <v>43861</v>
      </c>
      <c r="D796" s="399"/>
      <c r="E796" s="400" t="s">
        <v>1779</v>
      </c>
      <c r="F796" s="340" t="s">
        <v>1777</v>
      </c>
      <c r="G796" s="401" t="s">
        <v>161</v>
      </c>
      <c r="H796" s="401" t="s">
        <v>696</v>
      </c>
      <c r="I796" s="401" t="s">
        <v>723</v>
      </c>
      <c r="J796" s="194">
        <v>8130</v>
      </c>
      <c r="K796" s="194">
        <v>3790</v>
      </c>
      <c r="L796" s="195">
        <v>4340</v>
      </c>
      <c r="M796" s="196">
        <v>6</v>
      </c>
      <c r="N796" s="197">
        <v>260.39999999999998</v>
      </c>
      <c r="O796" s="197">
        <v>4079.6</v>
      </c>
      <c r="P796" s="231" t="s">
        <v>70</v>
      </c>
    </row>
    <row r="797" spans="1:16">
      <c r="A797" s="340" t="str">
        <f t="shared" si="25"/>
        <v>4386171</v>
      </c>
      <c r="B797" s="351">
        <f t="shared" si="26"/>
        <v>71</v>
      </c>
      <c r="C797" s="435">
        <v>43861</v>
      </c>
      <c r="D797" s="399"/>
      <c r="E797" s="400" t="s">
        <v>1780</v>
      </c>
      <c r="F797" s="340" t="s">
        <v>1777</v>
      </c>
      <c r="G797" s="401" t="s">
        <v>689</v>
      </c>
      <c r="H797" s="401" t="s">
        <v>695</v>
      </c>
      <c r="I797" s="401" t="s">
        <v>723</v>
      </c>
      <c r="J797" s="194">
        <v>8410</v>
      </c>
      <c r="K797" s="194">
        <v>3800</v>
      </c>
      <c r="L797" s="195">
        <v>4610</v>
      </c>
      <c r="M797" s="196">
        <v>6</v>
      </c>
      <c r="N797" s="197">
        <v>276.59999999999997</v>
      </c>
      <c r="O797" s="197">
        <v>4333.3999999999996</v>
      </c>
      <c r="P797" s="231" t="s">
        <v>70</v>
      </c>
    </row>
    <row r="798" spans="1:16">
      <c r="A798" s="340" t="str">
        <f t="shared" si="25"/>
        <v>4386172</v>
      </c>
      <c r="B798" s="351">
        <f t="shared" si="26"/>
        <v>72</v>
      </c>
      <c r="C798" s="435">
        <v>43861</v>
      </c>
      <c r="D798" s="399"/>
      <c r="E798" s="400" t="s">
        <v>1781</v>
      </c>
      <c r="F798" s="340" t="s">
        <v>1777</v>
      </c>
      <c r="G798" s="401" t="s">
        <v>690</v>
      </c>
      <c r="H798" s="401" t="s">
        <v>691</v>
      </c>
      <c r="I798" s="401" t="s">
        <v>723</v>
      </c>
      <c r="J798" s="194">
        <v>8370</v>
      </c>
      <c r="K798" s="194">
        <v>3940</v>
      </c>
      <c r="L798" s="195">
        <v>4430</v>
      </c>
      <c r="M798" s="196">
        <v>6</v>
      </c>
      <c r="N798" s="197">
        <v>265.8</v>
      </c>
      <c r="O798" s="197">
        <v>4164.2</v>
      </c>
      <c r="P798" s="231" t="s">
        <v>70</v>
      </c>
    </row>
    <row r="799" spans="1:16">
      <c r="A799" s="340" t="str">
        <f t="shared" si="25"/>
        <v>4386173</v>
      </c>
      <c r="B799" s="351">
        <f t="shared" si="26"/>
        <v>73</v>
      </c>
      <c r="C799" s="435">
        <v>43861</v>
      </c>
      <c r="D799" s="399"/>
      <c r="E799" s="400" t="s">
        <v>1782</v>
      </c>
      <c r="F799" s="340" t="s">
        <v>1407</v>
      </c>
      <c r="G799" s="401" t="s">
        <v>95</v>
      </c>
      <c r="H799" s="401" t="s">
        <v>735</v>
      </c>
      <c r="I799" s="401" t="s">
        <v>723</v>
      </c>
      <c r="J799" s="194">
        <v>8870</v>
      </c>
      <c r="K799" s="194">
        <v>3890</v>
      </c>
      <c r="L799" s="195">
        <v>4980</v>
      </c>
      <c r="M799" s="196">
        <v>6</v>
      </c>
      <c r="N799" s="197">
        <v>298.8</v>
      </c>
      <c r="O799" s="197">
        <v>4681.2</v>
      </c>
      <c r="P799" s="231" t="s">
        <v>70</v>
      </c>
    </row>
    <row r="800" spans="1:16">
      <c r="A800" s="340" t="str">
        <f t="shared" si="25"/>
        <v>4386174</v>
      </c>
      <c r="B800" s="351">
        <f t="shared" si="26"/>
        <v>74</v>
      </c>
      <c r="C800" s="435">
        <v>43861</v>
      </c>
      <c r="D800" s="399"/>
      <c r="E800" s="400" t="s">
        <v>1783</v>
      </c>
      <c r="F800" s="340" t="s">
        <v>1407</v>
      </c>
      <c r="G800" s="401" t="s">
        <v>105</v>
      </c>
      <c r="H800" s="401" t="s">
        <v>734</v>
      </c>
      <c r="I800" s="401" t="s">
        <v>723</v>
      </c>
      <c r="J800" s="194">
        <v>8920</v>
      </c>
      <c r="K800" s="194">
        <v>3910</v>
      </c>
      <c r="L800" s="195">
        <v>5010</v>
      </c>
      <c r="M800" s="196">
        <v>6</v>
      </c>
      <c r="N800" s="197">
        <v>300.59999999999997</v>
      </c>
      <c r="O800" s="197">
        <v>4709.3999999999996</v>
      </c>
      <c r="P800" s="231" t="s">
        <v>70</v>
      </c>
    </row>
    <row r="801" spans="1:16">
      <c r="A801" s="340" t="str">
        <f t="shared" si="25"/>
        <v>4386175</v>
      </c>
      <c r="B801" s="351">
        <f t="shared" si="26"/>
        <v>75</v>
      </c>
      <c r="C801" s="435">
        <v>43861</v>
      </c>
      <c r="D801" s="399"/>
      <c r="E801" s="400" t="s">
        <v>1784</v>
      </c>
      <c r="F801" s="340" t="s">
        <v>1407</v>
      </c>
      <c r="G801" s="401" t="s">
        <v>95</v>
      </c>
      <c r="H801" s="401" t="s">
        <v>735</v>
      </c>
      <c r="I801" s="401" t="s">
        <v>723</v>
      </c>
      <c r="J801" s="194">
        <v>8070</v>
      </c>
      <c r="K801" s="194">
        <v>3890</v>
      </c>
      <c r="L801" s="195">
        <v>4180</v>
      </c>
      <c r="M801" s="196">
        <v>6</v>
      </c>
      <c r="N801" s="197">
        <v>250.79999999999998</v>
      </c>
      <c r="O801" s="197">
        <v>3929.2</v>
      </c>
      <c r="P801" s="231" t="s">
        <v>70</v>
      </c>
    </row>
    <row r="802" spans="1:16">
      <c r="A802" s="340" t="str">
        <f t="shared" si="25"/>
        <v>4386176</v>
      </c>
      <c r="B802" s="351">
        <f t="shared" si="26"/>
        <v>76</v>
      </c>
      <c r="C802" s="435">
        <v>43861</v>
      </c>
      <c r="D802" s="399"/>
      <c r="E802" s="400" t="s">
        <v>1785</v>
      </c>
      <c r="F802" s="340" t="s">
        <v>1786</v>
      </c>
      <c r="G802" s="401" t="s">
        <v>111</v>
      </c>
      <c r="H802" s="401" t="s">
        <v>732</v>
      </c>
      <c r="I802" s="401" t="s">
        <v>723</v>
      </c>
      <c r="J802" s="194">
        <v>9240</v>
      </c>
      <c r="K802" s="194">
        <v>3850</v>
      </c>
      <c r="L802" s="195">
        <v>5390</v>
      </c>
      <c r="M802" s="196">
        <v>6</v>
      </c>
      <c r="N802" s="197">
        <v>323.39999999999998</v>
      </c>
      <c r="O802" s="197">
        <v>5066.6000000000004</v>
      </c>
      <c r="P802" s="231" t="s">
        <v>70</v>
      </c>
    </row>
    <row r="803" spans="1:16">
      <c r="A803" s="340" t="str">
        <f t="shared" ref="A803:A866" si="27">C803&amp;B803</f>
        <v>4386177</v>
      </c>
      <c r="B803" s="351">
        <f t="shared" ref="B803:B866" si="28">IF(C803=C802,B802+1,1)</f>
        <v>77</v>
      </c>
      <c r="C803" s="435">
        <v>43861</v>
      </c>
      <c r="D803" s="399"/>
      <c r="E803" s="400" t="s">
        <v>1787</v>
      </c>
      <c r="F803" s="340" t="s">
        <v>1786</v>
      </c>
      <c r="G803" s="401" t="s">
        <v>95</v>
      </c>
      <c r="H803" s="401" t="s">
        <v>735</v>
      </c>
      <c r="I803" s="401" t="s">
        <v>723</v>
      </c>
      <c r="J803" s="194">
        <v>8030</v>
      </c>
      <c r="K803" s="194">
        <v>3860</v>
      </c>
      <c r="L803" s="195">
        <v>4170</v>
      </c>
      <c r="M803" s="196">
        <v>6</v>
      </c>
      <c r="N803" s="197">
        <v>250.2</v>
      </c>
      <c r="O803" s="197">
        <v>3919.8</v>
      </c>
      <c r="P803" s="231" t="s">
        <v>70</v>
      </c>
    </row>
    <row r="804" spans="1:16">
      <c r="A804" s="340" t="str">
        <f t="shared" si="27"/>
        <v>4386178</v>
      </c>
      <c r="B804" s="351">
        <f t="shared" si="28"/>
        <v>78</v>
      </c>
      <c r="C804" s="435">
        <v>43861</v>
      </c>
      <c r="D804" s="399"/>
      <c r="E804" s="400" t="s">
        <v>1788</v>
      </c>
      <c r="F804" s="340" t="s">
        <v>703</v>
      </c>
      <c r="G804" s="401" t="s">
        <v>371</v>
      </c>
      <c r="H804" s="401" t="s">
        <v>732</v>
      </c>
      <c r="I804" s="401" t="s">
        <v>699</v>
      </c>
      <c r="J804" s="194">
        <v>8810</v>
      </c>
      <c r="K804" s="194">
        <v>3870</v>
      </c>
      <c r="L804" s="195">
        <v>4940</v>
      </c>
      <c r="M804" s="196">
        <v>6</v>
      </c>
      <c r="N804" s="197">
        <v>296.39999999999998</v>
      </c>
      <c r="O804" s="197">
        <v>4643.6000000000004</v>
      </c>
      <c r="P804" s="231" t="s">
        <v>70</v>
      </c>
    </row>
    <row r="805" spans="1:16">
      <c r="A805" s="340" t="str">
        <f t="shared" si="27"/>
        <v>4386179</v>
      </c>
      <c r="B805" s="351">
        <f t="shared" si="28"/>
        <v>79</v>
      </c>
      <c r="C805" s="435">
        <v>43861</v>
      </c>
      <c r="D805" s="399"/>
      <c r="E805" s="400" t="s">
        <v>1789</v>
      </c>
      <c r="F805" s="340" t="s">
        <v>703</v>
      </c>
      <c r="G805" s="401" t="s">
        <v>161</v>
      </c>
      <c r="H805" s="401" t="s">
        <v>696</v>
      </c>
      <c r="I805" s="401" t="s">
        <v>699</v>
      </c>
      <c r="J805" s="194">
        <v>8460</v>
      </c>
      <c r="K805" s="194">
        <v>3800</v>
      </c>
      <c r="L805" s="195">
        <v>4660</v>
      </c>
      <c r="M805" s="196">
        <v>6</v>
      </c>
      <c r="N805" s="197">
        <v>279.59999999999997</v>
      </c>
      <c r="O805" s="197">
        <v>4380.3999999999996</v>
      </c>
      <c r="P805" s="231" t="s">
        <v>70</v>
      </c>
    </row>
    <row r="806" spans="1:16">
      <c r="A806" s="340" t="str">
        <f t="shared" si="27"/>
        <v>4386180</v>
      </c>
      <c r="B806" s="351">
        <f t="shared" si="28"/>
        <v>80</v>
      </c>
      <c r="C806" s="435">
        <v>43861</v>
      </c>
      <c r="D806" s="399"/>
      <c r="E806" s="400" t="s">
        <v>1790</v>
      </c>
      <c r="F806" s="340" t="s">
        <v>703</v>
      </c>
      <c r="G806" s="401" t="s">
        <v>689</v>
      </c>
      <c r="H806" s="401" t="s">
        <v>695</v>
      </c>
      <c r="I806" s="401" t="s">
        <v>699</v>
      </c>
      <c r="J806" s="194">
        <v>8640</v>
      </c>
      <c r="K806" s="194">
        <v>3800</v>
      </c>
      <c r="L806" s="195">
        <v>4840</v>
      </c>
      <c r="M806" s="196">
        <v>6</v>
      </c>
      <c r="N806" s="197">
        <v>290.39999999999998</v>
      </c>
      <c r="O806" s="197">
        <v>4549.6000000000004</v>
      </c>
      <c r="P806" s="231" t="s">
        <v>70</v>
      </c>
    </row>
    <row r="807" spans="1:16">
      <c r="A807" s="340" t="str">
        <f t="shared" si="27"/>
        <v>4386181</v>
      </c>
      <c r="B807" s="351">
        <f t="shared" si="28"/>
        <v>81</v>
      </c>
      <c r="C807" s="435">
        <v>43861</v>
      </c>
      <c r="D807" s="399"/>
      <c r="E807" s="400" t="s">
        <v>1791</v>
      </c>
      <c r="F807" s="340" t="s">
        <v>703</v>
      </c>
      <c r="G807" s="401" t="s">
        <v>690</v>
      </c>
      <c r="H807" s="401" t="s">
        <v>691</v>
      </c>
      <c r="I807" s="401" t="s">
        <v>699</v>
      </c>
      <c r="J807" s="194">
        <v>9140</v>
      </c>
      <c r="K807" s="194">
        <v>3950</v>
      </c>
      <c r="L807" s="195">
        <v>5190</v>
      </c>
      <c r="M807" s="196">
        <v>6</v>
      </c>
      <c r="N807" s="197">
        <v>311.39999999999998</v>
      </c>
      <c r="O807" s="197">
        <v>4878.6000000000004</v>
      </c>
      <c r="P807" s="231" t="s">
        <v>70</v>
      </c>
    </row>
    <row r="808" spans="1:16">
      <c r="A808" s="340" t="str">
        <f t="shared" si="27"/>
        <v>4386182</v>
      </c>
      <c r="B808" s="351">
        <f t="shared" si="28"/>
        <v>82</v>
      </c>
      <c r="C808" s="435">
        <v>43861</v>
      </c>
      <c r="D808" s="399"/>
      <c r="E808" s="400" t="s">
        <v>1792</v>
      </c>
      <c r="F808" s="340" t="s">
        <v>703</v>
      </c>
      <c r="G808" s="401" t="s">
        <v>371</v>
      </c>
      <c r="H808" s="401" t="s">
        <v>732</v>
      </c>
      <c r="I808" s="401" t="s">
        <v>699</v>
      </c>
      <c r="J808" s="194">
        <v>9090</v>
      </c>
      <c r="K808" s="194">
        <v>3870</v>
      </c>
      <c r="L808" s="195">
        <v>5220</v>
      </c>
      <c r="M808" s="196">
        <v>6</v>
      </c>
      <c r="N808" s="197">
        <v>313.2</v>
      </c>
      <c r="O808" s="197">
        <v>4906.8</v>
      </c>
      <c r="P808" s="231" t="s">
        <v>70</v>
      </c>
    </row>
    <row r="809" spans="1:16">
      <c r="A809" s="340" t="str">
        <f t="shared" si="27"/>
        <v>4386183</v>
      </c>
      <c r="B809" s="351">
        <f t="shared" si="28"/>
        <v>83</v>
      </c>
      <c r="C809" s="435">
        <v>43861</v>
      </c>
      <c r="D809" s="399"/>
      <c r="E809" s="400" t="s">
        <v>1793</v>
      </c>
      <c r="F809" s="340" t="s">
        <v>703</v>
      </c>
      <c r="G809" s="401" t="s">
        <v>702</v>
      </c>
      <c r="H809" s="401" t="s">
        <v>693</v>
      </c>
      <c r="I809" s="401" t="s">
        <v>699</v>
      </c>
      <c r="J809" s="194">
        <v>9290</v>
      </c>
      <c r="K809" s="194">
        <v>4010</v>
      </c>
      <c r="L809" s="195">
        <v>5280</v>
      </c>
      <c r="M809" s="196">
        <v>6</v>
      </c>
      <c r="N809" s="197">
        <v>316.8</v>
      </c>
      <c r="O809" s="197">
        <v>4963.2</v>
      </c>
      <c r="P809" s="231" t="s">
        <v>70</v>
      </c>
    </row>
    <row r="810" spans="1:16">
      <c r="A810" s="340" t="str">
        <f t="shared" si="27"/>
        <v>4386184</v>
      </c>
      <c r="B810" s="351">
        <f t="shared" si="28"/>
        <v>84</v>
      </c>
      <c r="C810" s="435">
        <v>43861</v>
      </c>
      <c r="D810" s="399"/>
      <c r="E810" s="400" t="s">
        <v>1794</v>
      </c>
      <c r="F810" s="340" t="s">
        <v>703</v>
      </c>
      <c r="G810" s="401" t="s">
        <v>736</v>
      </c>
      <c r="H810" s="401" t="s">
        <v>733</v>
      </c>
      <c r="I810" s="401" t="s">
        <v>699</v>
      </c>
      <c r="J810" s="194">
        <v>5870</v>
      </c>
      <c r="K810" s="194">
        <v>3880</v>
      </c>
      <c r="L810" s="195">
        <v>1990</v>
      </c>
      <c r="M810" s="196">
        <v>6</v>
      </c>
      <c r="N810" s="197">
        <v>119.39999999999999</v>
      </c>
      <c r="O810" s="197">
        <v>1870.6</v>
      </c>
      <c r="P810" s="231" t="s">
        <v>70</v>
      </c>
    </row>
    <row r="811" spans="1:16">
      <c r="A811" s="340" t="str">
        <f t="shared" si="27"/>
        <v>4386185</v>
      </c>
      <c r="B811" s="351">
        <f t="shared" si="28"/>
        <v>85</v>
      </c>
      <c r="C811" s="435">
        <v>43861</v>
      </c>
      <c r="D811" s="399"/>
      <c r="E811" s="400" t="s">
        <v>1795</v>
      </c>
      <c r="F811" s="340" t="s">
        <v>1758</v>
      </c>
      <c r="G811" s="401" t="s">
        <v>736</v>
      </c>
      <c r="H811" s="401" t="s">
        <v>733</v>
      </c>
      <c r="I811" s="401" t="s">
        <v>1422</v>
      </c>
      <c r="J811" s="194">
        <v>9210</v>
      </c>
      <c r="K811" s="194">
        <v>3880</v>
      </c>
      <c r="L811" s="195">
        <v>5330</v>
      </c>
      <c r="M811" s="196">
        <v>6</v>
      </c>
      <c r="N811" s="197">
        <v>319.8</v>
      </c>
      <c r="O811" s="197">
        <v>5010.2</v>
      </c>
      <c r="P811" s="231" t="s">
        <v>70</v>
      </c>
    </row>
    <row r="812" spans="1:16">
      <c r="A812" s="340" t="str">
        <f t="shared" si="27"/>
        <v>4386186</v>
      </c>
      <c r="B812" s="351">
        <f t="shared" si="28"/>
        <v>86</v>
      </c>
      <c r="C812" s="435">
        <v>43861</v>
      </c>
      <c r="D812" s="399"/>
      <c r="E812" s="400" t="s">
        <v>1796</v>
      </c>
      <c r="F812" s="340" t="s">
        <v>1758</v>
      </c>
      <c r="G812" s="401" t="s">
        <v>281</v>
      </c>
      <c r="H812" s="401" t="s">
        <v>833</v>
      </c>
      <c r="I812" s="401" t="s">
        <v>1422</v>
      </c>
      <c r="J812" s="194">
        <v>8920</v>
      </c>
      <c r="K812" s="194">
        <v>3830</v>
      </c>
      <c r="L812" s="195">
        <v>5090</v>
      </c>
      <c r="M812" s="196">
        <v>6</v>
      </c>
      <c r="N812" s="197">
        <v>305.39999999999998</v>
      </c>
      <c r="O812" s="197">
        <v>4784.6000000000004</v>
      </c>
      <c r="P812" s="231" t="s">
        <v>70</v>
      </c>
    </row>
    <row r="813" spans="1:16">
      <c r="A813" s="340" t="str">
        <f t="shared" si="27"/>
        <v>4386187</v>
      </c>
      <c r="B813" s="351">
        <f t="shared" si="28"/>
        <v>87</v>
      </c>
      <c r="C813" s="435">
        <v>43861</v>
      </c>
      <c r="D813" s="399"/>
      <c r="E813" s="400" t="s">
        <v>1797</v>
      </c>
      <c r="F813" s="340" t="s">
        <v>1758</v>
      </c>
      <c r="G813" s="401" t="s">
        <v>702</v>
      </c>
      <c r="H813" s="401" t="s">
        <v>693</v>
      </c>
      <c r="I813" s="401" t="s">
        <v>1422</v>
      </c>
      <c r="J813" s="194">
        <v>8890</v>
      </c>
      <c r="K813" s="194">
        <v>4010</v>
      </c>
      <c r="L813" s="195">
        <v>4880</v>
      </c>
      <c r="M813" s="196">
        <v>6</v>
      </c>
      <c r="N813" s="197">
        <v>292.8</v>
      </c>
      <c r="O813" s="197">
        <v>4587.2</v>
      </c>
      <c r="P813" s="231" t="s">
        <v>70</v>
      </c>
    </row>
    <row r="814" spans="1:16">
      <c r="A814" s="340" t="str">
        <f t="shared" si="27"/>
        <v>4386188</v>
      </c>
      <c r="B814" s="402">
        <f t="shared" si="28"/>
        <v>88</v>
      </c>
      <c r="C814" s="435">
        <v>43861</v>
      </c>
      <c r="D814" s="404"/>
      <c r="E814" s="405" t="s">
        <v>1798</v>
      </c>
      <c r="F814" s="340" t="s">
        <v>1758</v>
      </c>
      <c r="G814" s="406" t="s">
        <v>736</v>
      </c>
      <c r="H814" s="406" t="s">
        <v>733</v>
      </c>
      <c r="I814" s="406" t="s">
        <v>1422</v>
      </c>
      <c r="J814" s="194">
        <v>8150</v>
      </c>
      <c r="K814" s="194">
        <v>3880</v>
      </c>
      <c r="L814" s="195">
        <v>4270</v>
      </c>
      <c r="M814" s="196">
        <v>6</v>
      </c>
      <c r="N814" s="197">
        <v>256.2</v>
      </c>
      <c r="O814" s="197">
        <v>4013.8</v>
      </c>
      <c r="P814" s="221" t="s">
        <v>70</v>
      </c>
    </row>
    <row r="815" spans="1:16">
      <c r="A815" s="340" t="str">
        <f t="shared" si="27"/>
        <v>438621</v>
      </c>
      <c r="B815" s="351">
        <f t="shared" si="28"/>
        <v>1</v>
      </c>
      <c r="C815" s="435">
        <v>43862</v>
      </c>
      <c r="D815" s="399" t="s">
        <v>1437</v>
      </c>
      <c r="E815" s="400" t="s">
        <v>1799</v>
      </c>
      <c r="F815" s="340" t="s">
        <v>1230</v>
      </c>
      <c r="G815" s="401" t="s">
        <v>105</v>
      </c>
      <c r="H815" s="401" t="s">
        <v>734</v>
      </c>
      <c r="I815" s="401" t="s">
        <v>692</v>
      </c>
      <c r="J815" s="194">
        <v>8910</v>
      </c>
      <c r="K815" s="194">
        <v>3910</v>
      </c>
      <c r="L815" s="195">
        <v>5000</v>
      </c>
      <c r="M815" s="196">
        <v>6</v>
      </c>
      <c r="N815" s="197">
        <v>300</v>
      </c>
      <c r="O815" s="197">
        <v>4700</v>
      </c>
      <c r="P815" s="231" t="s">
        <v>721</v>
      </c>
    </row>
    <row r="816" spans="1:16">
      <c r="A816" s="340" t="str">
        <f t="shared" si="27"/>
        <v>438622</v>
      </c>
      <c r="B816" s="351">
        <f t="shared" si="28"/>
        <v>2</v>
      </c>
      <c r="C816" s="435">
        <v>43862</v>
      </c>
      <c r="D816" s="399"/>
      <c r="E816" s="400" t="s">
        <v>1800</v>
      </c>
      <c r="F816" s="340" t="s">
        <v>1230</v>
      </c>
      <c r="G816" s="401" t="s">
        <v>104</v>
      </c>
      <c r="H816" s="401" t="s">
        <v>694</v>
      </c>
      <c r="I816" s="401" t="s">
        <v>692</v>
      </c>
      <c r="J816" s="194">
        <v>8620</v>
      </c>
      <c r="K816" s="194">
        <v>3860</v>
      </c>
      <c r="L816" s="195">
        <v>4760</v>
      </c>
      <c r="M816" s="196">
        <v>6</v>
      </c>
      <c r="N816" s="197">
        <v>285.59999999999997</v>
      </c>
      <c r="O816" s="197">
        <v>4474.3999999999996</v>
      </c>
      <c r="P816" s="231" t="s">
        <v>721</v>
      </c>
    </row>
    <row r="817" spans="1:16">
      <c r="A817" s="340" t="str">
        <f t="shared" si="27"/>
        <v>438623</v>
      </c>
      <c r="B817" s="351">
        <f t="shared" si="28"/>
        <v>3</v>
      </c>
      <c r="C817" s="435">
        <v>43862</v>
      </c>
      <c r="D817" s="399"/>
      <c r="E817" s="400" t="s">
        <v>1801</v>
      </c>
      <c r="F817" s="340" t="s">
        <v>842</v>
      </c>
      <c r="G817" s="401" t="s">
        <v>104</v>
      </c>
      <c r="H817" s="401" t="s">
        <v>694</v>
      </c>
      <c r="I817" s="401" t="s">
        <v>692</v>
      </c>
      <c r="J817" s="194">
        <v>8450</v>
      </c>
      <c r="K817" s="194">
        <v>3860</v>
      </c>
      <c r="L817" s="195">
        <v>4590</v>
      </c>
      <c r="M817" s="196">
        <v>6</v>
      </c>
      <c r="N817" s="197">
        <v>275.39999999999998</v>
      </c>
      <c r="O817" s="197">
        <v>4314.6000000000004</v>
      </c>
      <c r="P817" s="231" t="s">
        <v>721</v>
      </c>
    </row>
    <row r="818" spans="1:16">
      <c r="A818" s="340" t="str">
        <f t="shared" si="27"/>
        <v>438624</v>
      </c>
      <c r="B818" s="351">
        <f t="shared" si="28"/>
        <v>4</v>
      </c>
      <c r="C818" s="435">
        <v>43862</v>
      </c>
      <c r="D818" s="399"/>
      <c r="E818" s="400" t="s">
        <v>1802</v>
      </c>
      <c r="F818" s="340" t="s">
        <v>842</v>
      </c>
      <c r="G818" s="401" t="s">
        <v>95</v>
      </c>
      <c r="H818" s="401" t="s">
        <v>735</v>
      </c>
      <c r="I818" s="401" t="s">
        <v>692</v>
      </c>
      <c r="J818" s="194">
        <v>5660</v>
      </c>
      <c r="K818" s="194">
        <v>3880</v>
      </c>
      <c r="L818" s="195">
        <v>1780</v>
      </c>
      <c r="M818" s="196">
        <v>6</v>
      </c>
      <c r="N818" s="197">
        <v>106.8</v>
      </c>
      <c r="O818" s="197">
        <v>1673.2</v>
      </c>
      <c r="P818" s="231" t="s">
        <v>721</v>
      </c>
    </row>
    <row r="819" spans="1:16">
      <c r="A819" s="340" t="str">
        <f t="shared" si="27"/>
        <v>438625</v>
      </c>
      <c r="B819" s="351">
        <f t="shared" si="28"/>
        <v>5</v>
      </c>
      <c r="C819" s="435">
        <v>43862</v>
      </c>
      <c r="D819" s="399"/>
      <c r="E819" s="400" t="s">
        <v>1803</v>
      </c>
      <c r="F819" s="340" t="s">
        <v>903</v>
      </c>
      <c r="G819" s="401" t="s">
        <v>105</v>
      </c>
      <c r="H819" s="401" t="s">
        <v>734</v>
      </c>
      <c r="I819" s="401" t="s">
        <v>692</v>
      </c>
      <c r="J819" s="194">
        <v>8890</v>
      </c>
      <c r="K819" s="194">
        <v>3900</v>
      </c>
      <c r="L819" s="195">
        <v>4990</v>
      </c>
      <c r="M819" s="196">
        <v>6</v>
      </c>
      <c r="N819" s="197">
        <v>299.39999999999998</v>
      </c>
      <c r="O819" s="197">
        <v>4690.6000000000004</v>
      </c>
      <c r="P819" s="231" t="s">
        <v>721</v>
      </c>
    </row>
    <row r="820" spans="1:16">
      <c r="A820" s="340" t="str">
        <f t="shared" si="27"/>
        <v>438626</v>
      </c>
      <c r="B820" s="351">
        <f t="shared" si="28"/>
        <v>6</v>
      </c>
      <c r="C820" s="435">
        <v>43862</v>
      </c>
      <c r="D820" s="399"/>
      <c r="E820" s="400" t="s">
        <v>1804</v>
      </c>
      <c r="F820" s="340" t="s">
        <v>903</v>
      </c>
      <c r="G820" s="401" t="s">
        <v>111</v>
      </c>
      <c r="H820" s="401" t="s">
        <v>732</v>
      </c>
      <c r="I820" s="401" t="s">
        <v>692</v>
      </c>
      <c r="J820" s="194">
        <v>7140</v>
      </c>
      <c r="K820" s="194">
        <v>3870</v>
      </c>
      <c r="L820" s="195">
        <v>3270</v>
      </c>
      <c r="M820" s="196">
        <v>6</v>
      </c>
      <c r="N820" s="197">
        <v>196.2</v>
      </c>
      <c r="O820" s="197">
        <v>3073.8</v>
      </c>
      <c r="P820" s="231" t="s">
        <v>721</v>
      </c>
    </row>
    <row r="821" spans="1:16">
      <c r="A821" s="340" t="str">
        <f t="shared" si="27"/>
        <v>438627</v>
      </c>
      <c r="B821" s="351">
        <f t="shared" si="28"/>
        <v>7</v>
      </c>
      <c r="C821" s="435">
        <v>43862</v>
      </c>
      <c r="D821" s="399"/>
      <c r="E821" s="400" t="s">
        <v>1805</v>
      </c>
      <c r="F821" s="340" t="s">
        <v>770</v>
      </c>
      <c r="G821" s="401" t="s">
        <v>95</v>
      </c>
      <c r="H821" s="401" t="s">
        <v>735</v>
      </c>
      <c r="I821" s="401" t="s">
        <v>692</v>
      </c>
      <c r="J821" s="194">
        <v>7170</v>
      </c>
      <c r="K821" s="194">
        <v>3880</v>
      </c>
      <c r="L821" s="195">
        <v>3290</v>
      </c>
      <c r="M821" s="196">
        <v>6</v>
      </c>
      <c r="N821" s="197">
        <v>197.4</v>
      </c>
      <c r="O821" s="197">
        <v>3092.6</v>
      </c>
      <c r="P821" s="231" t="s">
        <v>721</v>
      </c>
    </row>
    <row r="822" spans="1:16">
      <c r="A822" s="340" t="str">
        <f t="shared" si="27"/>
        <v>438628</v>
      </c>
      <c r="B822" s="351">
        <f t="shared" si="28"/>
        <v>8</v>
      </c>
      <c r="C822" s="435">
        <v>43862</v>
      </c>
      <c r="D822" s="399" t="s">
        <v>1198</v>
      </c>
      <c r="E822" s="400" t="s">
        <v>1806</v>
      </c>
      <c r="F822" s="340" t="s">
        <v>1068</v>
      </c>
      <c r="G822" s="401" t="s">
        <v>281</v>
      </c>
      <c r="H822" s="401" t="s">
        <v>833</v>
      </c>
      <c r="I822" s="401" t="s">
        <v>698</v>
      </c>
      <c r="J822" s="194">
        <v>8570</v>
      </c>
      <c r="K822" s="194">
        <v>3820</v>
      </c>
      <c r="L822" s="195">
        <v>4750</v>
      </c>
      <c r="M822" s="196">
        <v>6</v>
      </c>
      <c r="N822" s="197">
        <v>285</v>
      </c>
      <c r="O822" s="197">
        <v>4465</v>
      </c>
      <c r="P822" s="231" t="s">
        <v>721</v>
      </c>
    </row>
    <row r="823" spans="1:16">
      <c r="A823" s="340" t="str">
        <f t="shared" si="27"/>
        <v>438629</v>
      </c>
      <c r="B823" s="351">
        <f t="shared" si="28"/>
        <v>9</v>
      </c>
      <c r="C823" s="435">
        <v>43862</v>
      </c>
      <c r="D823" s="399"/>
      <c r="E823" s="400" t="s">
        <v>1807</v>
      </c>
      <c r="F823" s="340" t="s">
        <v>1068</v>
      </c>
      <c r="G823" s="401" t="s">
        <v>736</v>
      </c>
      <c r="H823" s="401" t="s">
        <v>733</v>
      </c>
      <c r="I823" s="401" t="s">
        <v>698</v>
      </c>
      <c r="J823" s="194">
        <v>8530</v>
      </c>
      <c r="K823" s="194">
        <v>3890</v>
      </c>
      <c r="L823" s="195">
        <v>4640</v>
      </c>
      <c r="M823" s="196">
        <v>6</v>
      </c>
      <c r="N823" s="197">
        <v>278.39999999999998</v>
      </c>
      <c r="O823" s="197">
        <v>4361.6000000000004</v>
      </c>
      <c r="P823" s="231" t="s">
        <v>721</v>
      </c>
    </row>
    <row r="824" spans="1:16">
      <c r="A824" s="340" t="str">
        <f t="shared" si="27"/>
        <v>4386210</v>
      </c>
      <c r="B824" s="351">
        <f t="shared" si="28"/>
        <v>10</v>
      </c>
      <c r="C824" s="435">
        <v>43862</v>
      </c>
      <c r="D824" s="399"/>
      <c r="E824" s="400" t="s">
        <v>1808</v>
      </c>
      <c r="F824" s="340" t="s">
        <v>1068</v>
      </c>
      <c r="G824" s="401" t="s">
        <v>689</v>
      </c>
      <c r="H824" s="401" t="s">
        <v>695</v>
      </c>
      <c r="I824" s="401" t="s">
        <v>698</v>
      </c>
      <c r="J824" s="194">
        <v>8710</v>
      </c>
      <c r="K824" s="194">
        <v>3800</v>
      </c>
      <c r="L824" s="195">
        <v>4910</v>
      </c>
      <c r="M824" s="196">
        <v>6</v>
      </c>
      <c r="N824" s="197">
        <v>294.59999999999997</v>
      </c>
      <c r="O824" s="197">
        <v>4615.3999999999996</v>
      </c>
      <c r="P824" s="231" t="s">
        <v>721</v>
      </c>
    </row>
    <row r="825" spans="1:16">
      <c r="A825" s="340" t="str">
        <f t="shared" si="27"/>
        <v>4386211</v>
      </c>
      <c r="B825" s="351">
        <f t="shared" si="28"/>
        <v>11</v>
      </c>
      <c r="C825" s="435">
        <v>43862</v>
      </c>
      <c r="D825" s="399"/>
      <c r="E825" s="400" t="s">
        <v>1809</v>
      </c>
      <c r="F825" s="340" t="s">
        <v>1068</v>
      </c>
      <c r="G825" s="401" t="s">
        <v>161</v>
      </c>
      <c r="H825" s="401" t="s">
        <v>696</v>
      </c>
      <c r="I825" s="401" t="s">
        <v>698</v>
      </c>
      <c r="J825" s="194">
        <v>8590</v>
      </c>
      <c r="K825" s="194">
        <v>3790</v>
      </c>
      <c r="L825" s="195">
        <v>4800</v>
      </c>
      <c r="M825" s="196">
        <v>6</v>
      </c>
      <c r="N825" s="197">
        <v>288</v>
      </c>
      <c r="O825" s="197">
        <v>4512</v>
      </c>
      <c r="P825" s="231" t="s">
        <v>721</v>
      </c>
    </row>
    <row r="826" spans="1:16">
      <c r="A826" s="340" t="str">
        <f t="shared" si="27"/>
        <v>4386212</v>
      </c>
      <c r="B826" s="351">
        <f t="shared" si="28"/>
        <v>12</v>
      </c>
      <c r="C826" s="435">
        <v>43862</v>
      </c>
      <c r="D826" s="399"/>
      <c r="E826" s="400" t="s">
        <v>1810</v>
      </c>
      <c r="F826" s="340" t="s">
        <v>1068</v>
      </c>
      <c r="G826" s="401" t="s">
        <v>702</v>
      </c>
      <c r="H826" s="401" t="s">
        <v>693</v>
      </c>
      <c r="I826" s="401" t="s">
        <v>698</v>
      </c>
      <c r="J826" s="194">
        <v>8660</v>
      </c>
      <c r="K826" s="194">
        <v>4010</v>
      </c>
      <c r="L826" s="195">
        <v>4650</v>
      </c>
      <c r="M826" s="196">
        <v>6</v>
      </c>
      <c r="N826" s="197">
        <v>279</v>
      </c>
      <c r="O826" s="197">
        <v>4371</v>
      </c>
      <c r="P826" s="231" t="s">
        <v>721</v>
      </c>
    </row>
    <row r="827" spans="1:16">
      <c r="A827" s="340" t="str">
        <f t="shared" si="27"/>
        <v>4386213</v>
      </c>
      <c r="B827" s="351">
        <f t="shared" si="28"/>
        <v>13</v>
      </c>
      <c r="C827" s="435">
        <v>43862</v>
      </c>
      <c r="D827" s="399"/>
      <c r="E827" s="400" t="s">
        <v>1811</v>
      </c>
      <c r="F827" s="340" t="s">
        <v>1068</v>
      </c>
      <c r="G827" s="401" t="s">
        <v>690</v>
      </c>
      <c r="H827" s="401" t="s">
        <v>691</v>
      </c>
      <c r="I827" s="401" t="s">
        <v>698</v>
      </c>
      <c r="J827" s="194">
        <v>8610</v>
      </c>
      <c r="K827" s="194">
        <v>3940</v>
      </c>
      <c r="L827" s="195">
        <v>4670</v>
      </c>
      <c r="M827" s="196">
        <v>6</v>
      </c>
      <c r="N827" s="197">
        <v>280.2</v>
      </c>
      <c r="O827" s="197">
        <v>4389.8</v>
      </c>
      <c r="P827" s="231" t="s">
        <v>721</v>
      </c>
    </row>
    <row r="828" spans="1:16">
      <c r="A828" s="340" t="str">
        <f t="shared" si="27"/>
        <v>4386214</v>
      </c>
      <c r="B828" s="351">
        <f t="shared" si="28"/>
        <v>14</v>
      </c>
      <c r="C828" s="435">
        <v>43862</v>
      </c>
      <c r="D828" s="399"/>
      <c r="E828" s="400" t="s">
        <v>1812</v>
      </c>
      <c r="F828" s="340" t="s">
        <v>1068</v>
      </c>
      <c r="G828" s="401" t="s">
        <v>106</v>
      </c>
      <c r="H828" s="401" t="s">
        <v>697</v>
      </c>
      <c r="I828" s="401" t="s">
        <v>698</v>
      </c>
      <c r="J828" s="194">
        <v>8810</v>
      </c>
      <c r="K828" s="194">
        <v>4010</v>
      </c>
      <c r="L828" s="195">
        <v>4800</v>
      </c>
      <c r="M828" s="196">
        <v>6</v>
      </c>
      <c r="N828" s="197">
        <v>288</v>
      </c>
      <c r="O828" s="197">
        <v>4512</v>
      </c>
      <c r="P828" s="231" t="s">
        <v>721</v>
      </c>
    </row>
    <row r="829" spans="1:16">
      <c r="A829" s="340" t="str">
        <f t="shared" si="27"/>
        <v>4386215</v>
      </c>
      <c r="B829" s="351">
        <f t="shared" si="28"/>
        <v>15</v>
      </c>
      <c r="C829" s="435">
        <v>43862</v>
      </c>
      <c r="D829" s="399" t="s">
        <v>952</v>
      </c>
      <c r="E829" s="400" t="s">
        <v>1813</v>
      </c>
      <c r="F829" s="340" t="s">
        <v>1664</v>
      </c>
      <c r="G829" s="401" t="s">
        <v>111</v>
      </c>
      <c r="H829" s="401" t="s">
        <v>732</v>
      </c>
      <c r="I829" s="401" t="s">
        <v>723</v>
      </c>
      <c r="J829" s="194">
        <v>8900</v>
      </c>
      <c r="K829" s="194">
        <v>3860</v>
      </c>
      <c r="L829" s="195">
        <v>5040</v>
      </c>
      <c r="M829" s="196">
        <v>6</v>
      </c>
      <c r="N829" s="197">
        <v>302.39999999999998</v>
      </c>
      <c r="O829" s="197">
        <v>4737.6000000000004</v>
      </c>
      <c r="P829" s="231" t="s">
        <v>721</v>
      </c>
    </row>
    <row r="830" spans="1:16">
      <c r="A830" s="340" t="str">
        <f t="shared" si="27"/>
        <v>4386216</v>
      </c>
      <c r="B830" s="351">
        <f t="shared" si="28"/>
        <v>16</v>
      </c>
      <c r="C830" s="435">
        <v>43862</v>
      </c>
      <c r="D830" s="399"/>
      <c r="E830" s="400" t="s">
        <v>1814</v>
      </c>
      <c r="F830" s="340" t="s">
        <v>1664</v>
      </c>
      <c r="G830" s="401" t="s">
        <v>105</v>
      </c>
      <c r="H830" s="401" t="s">
        <v>734</v>
      </c>
      <c r="I830" s="401" t="s">
        <v>723</v>
      </c>
      <c r="J830" s="194">
        <v>6200</v>
      </c>
      <c r="K830" s="194">
        <v>3900</v>
      </c>
      <c r="L830" s="195">
        <v>2300</v>
      </c>
      <c r="M830" s="196">
        <v>6</v>
      </c>
      <c r="N830" s="197">
        <v>138</v>
      </c>
      <c r="O830" s="197">
        <v>2162</v>
      </c>
      <c r="P830" s="231" t="s">
        <v>721</v>
      </c>
    </row>
    <row r="831" spans="1:16">
      <c r="A831" s="340" t="str">
        <f t="shared" si="27"/>
        <v>4386217</v>
      </c>
      <c r="B831" s="351">
        <f t="shared" si="28"/>
        <v>17</v>
      </c>
      <c r="C831" s="435">
        <v>43862</v>
      </c>
      <c r="D831" s="399"/>
      <c r="E831" s="400" t="s">
        <v>1815</v>
      </c>
      <c r="F831" s="340" t="s">
        <v>1786</v>
      </c>
      <c r="G831" s="401" t="s">
        <v>111</v>
      </c>
      <c r="H831" s="401" t="s">
        <v>732</v>
      </c>
      <c r="I831" s="401" t="s">
        <v>723</v>
      </c>
      <c r="J831" s="194">
        <v>8730</v>
      </c>
      <c r="K831" s="194">
        <v>3870</v>
      </c>
      <c r="L831" s="195">
        <v>4860</v>
      </c>
      <c r="M831" s="196">
        <v>6</v>
      </c>
      <c r="N831" s="197">
        <v>291.59999999999997</v>
      </c>
      <c r="O831" s="197">
        <v>4568.3999999999996</v>
      </c>
      <c r="P831" s="231" t="s">
        <v>721</v>
      </c>
    </row>
    <row r="832" spans="1:16">
      <c r="A832" s="340" t="str">
        <f t="shared" si="27"/>
        <v>4386218</v>
      </c>
      <c r="B832" s="351">
        <f t="shared" si="28"/>
        <v>18</v>
      </c>
      <c r="C832" s="435">
        <v>43862</v>
      </c>
      <c r="D832" s="399"/>
      <c r="E832" s="400" t="s">
        <v>1816</v>
      </c>
      <c r="F832" s="340" t="s">
        <v>1786</v>
      </c>
      <c r="G832" s="401" t="s">
        <v>95</v>
      </c>
      <c r="H832" s="401" t="s">
        <v>735</v>
      </c>
      <c r="I832" s="401" t="s">
        <v>723</v>
      </c>
      <c r="J832" s="194">
        <v>6640</v>
      </c>
      <c r="K832" s="194">
        <v>3880</v>
      </c>
      <c r="L832" s="195">
        <v>2760</v>
      </c>
      <c r="M832" s="196">
        <v>6</v>
      </c>
      <c r="N832" s="197">
        <v>165.6</v>
      </c>
      <c r="O832" s="197">
        <v>2594.4</v>
      </c>
      <c r="P832" s="231" t="s">
        <v>721</v>
      </c>
    </row>
    <row r="833" spans="1:16">
      <c r="A833" s="340" t="str">
        <f t="shared" si="27"/>
        <v>4386219</v>
      </c>
      <c r="B833" s="351">
        <f t="shared" si="28"/>
        <v>19</v>
      </c>
      <c r="C833" s="435">
        <v>43862</v>
      </c>
      <c r="D833" s="399" t="s">
        <v>1599</v>
      </c>
      <c r="E833" s="400" t="s">
        <v>1817</v>
      </c>
      <c r="F833" s="340" t="s">
        <v>713</v>
      </c>
      <c r="G833" s="401" t="s">
        <v>821</v>
      </c>
      <c r="H833" s="401" t="s">
        <v>822</v>
      </c>
      <c r="I833" s="401" t="s">
        <v>686</v>
      </c>
      <c r="J833" s="194">
        <v>10110</v>
      </c>
      <c r="K833" s="194">
        <v>7030</v>
      </c>
      <c r="L833" s="195">
        <v>3080</v>
      </c>
      <c r="M833" s="196">
        <v>5</v>
      </c>
      <c r="N833" s="197">
        <v>154</v>
      </c>
      <c r="O833" s="197">
        <v>2926</v>
      </c>
      <c r="P833" s="231" t="s">
        <v>21</v>
      </c>
    </row>
    <row r="834" spans="1:16">
      <c r="A834" s="340" t="str">
        <f t="shared" si="27"/>
        <v>4386220</v>
      </c>
      <c r="B834" s="351">
        <f t="shared" si="28"/>
        <v>20</v>
      </c>
      <c r="C834" s="435">
        <v>43862</v>
      </c>
      <c r="D834" s="399" t="s">
        <v>1818</v>
      </c>
      <c r="E834" s="400" t="s">
        <v>1819</v>
      </c>
      <c r="F834" s="340" t="s">
        <v>737</v>
      </c>
      <c r="G834" s="401" t="s">
        <v>1820</v>
      </c>
      <c r="H834" s="401" t="s">
        <v>1444</v>
      </c>
      <c r="I834" s="401" t="s">
        <v>686</v>
      </c>
      <c r="J834" s="194">
        <v>4220</v>
      </c>
      <c r="K834" s="194">
        <v>1760</v>
      </c>
      <c r="L834" s="195">
        <v>2460</v>
      </c>
      <c r="M834" s="196">
        <v>5</v>
      </c>
      <c r="N834" s="197">
        <v>123</v>
      </c>
      <c r="O834" s="197">
        <v>2337</v>
      </c>
      <c r="P834" s="231" t="s">
        <v>22</v>
      </c>
    </row>
    <row r="835" spans="1:16">
      <c r="A835" s="340" t="str">
        <f t="shared" si="27"/>
        <v>4386221</v>
      </c>
      <c r="B835" s="351">
        <f t="shared" si="28"/>
        <v>21</v>
      </c>
      <c r="C835" s="435">
        <v>43862</v>
      </c>
      <c r="D835" s="399"/>
      <c r="E835" s="400" t="s">
        <v>1821</v>
      </c>
      <c r="F835" s="340" t="s">
        <v>737</v>
      </c>
      <c r="G835" s="401" t="s">
        <v>1822</v>
      </c>
      <c r="H835" s="401" t="s">
        <v>1823</v>
      </c>
      <c r="I835" s="401" t="s">
        <v>686</v>
      </c>
      <c r="J835" s="194">
        <v>8810</v>
      </c>
      <c r="K835" s="194">
        <v>3650</v>
      </c>
      <c r="L835" s="195">
        <v>5160</v>
      </c>
      <c r="M835" s="196">
        <v>5</v>
      </c>
      <c r="N835" s="197">
        <v>258</v>
      </c>
      <c r="O835" s="197">
        <v>4902</v>
      </c>
      <c r="P835" s="231" t="s">
        <v>22</v>
      </c>
    </row>
    <row r="836" spans="1:16">
      <c r="A836" s="340" t="str">
        <f t="shared" si="27"/>
        <v>4386222</v>
      </c>
      <c r="B836" s="351">
        <f t="shared" si="28"/>
        <v>22</v>
      </c>
      <c r="C836" s="435">
        <v>43862</v>
      </c>
      <c r="D836" s="399"/>
      <c r="E836" s="400" t="s">
        <v>1824</v>
      </c>
      <c r="F836" s="340" t="s">
        <v>737</v>
      </c>
      <c r="G836" s="401" t="s">
        <v>1293</v>
      </c>
      <c r="H836" s="401" t="s">
        <v>1294</v>
      </c>
      <c r="I836" s="401" t="s">
        <v>686</v>
      </c>
      <c r="J836" s="194">
        <v>4420</v>
      </c>
      <c r="K836" s="194">
        <v>2050</v>
      </c>
      <c r="L836" s="195">
        <v>2370</v>
      </c>
      <c r="M836" s="196">
        <v>6</v>
      </c>
      <c r="N836" s="197">
        <v>142.19999999999999</v>
      </c>
      <c r="O836" s="197">
        <v>2227.8000000000002</v>
      </c>
      <c r="P836" s="231" t="s">
        <v>22</v>
      </c>
    </row>
    <row r="837" spans="1:16">
      <c r="A837" s="340" t="str">
        <f t="shared" si="27"/>
        <v>4386223</v>
      </c>
      <c r="B837" s="351">
        <f t="shared" si="28"/>
        <v>23</v>
      </c>
      <c r="C837" s="435">
        <v>43862</v>
      </c>
      <c r="D837" s="399"/>
      <c r="E837" s="400" t="s">
        <v>1825</v>
      </c>
      <c r="F837" s="340" t="s">
        <v>737</v>
      </c>
      <c r="G837" s="401" t="s">
        <v>1121</v>
      </c>
      <c r="H837" s="401" t="s">
        <v>1124</v>
      </c>
      <c r="I837" s="401" t="s">
        <v>686</v>
      </c>
      <c r="J837" s="194">
        <v>9660</v>
      </c>
      <c r="K837" s="194">
        <v>4410</v>
      </c>
      <c r="L837" s="195">
        <v>5250</v>
      </c>
      <c r="M837" s="196">
        <v>6</v>
      </c>
      <c r="N837" s="197">
        <v>315</v>
      </c>
      <c r="O837" s="197">
        <v>4935</v>
      </c>
      <c r="P837" s="231" t="s">
        <v>22</v>
      </c>
    </row>
    <row r="838" spans="1:16">
      <c r="A838" s="340" t="str">
        <f t="shared" si="27"/>
        <v>4386224</v>
      </c>
      <c r="B838" s="351">
        <f t="shared" si="28"/>
        <v>24</v>
      </c>
      <c r="C838" s="435">
        <v>43862</v>
      </c>
      <c r="D838" s="399"/>
      <c r="E838" s="400" t="s">
        <v>1826</v>
      </c>
      <c r="F838" s="340" t="s">
        <v>737</v>
      </c>
      <c r="G838" s="401" t="s">
        <v>1121</v>
      </c>
      <c r="H838" s="401" t="s">
        <v>1122</v>
      </c>
      <c r="I838" s="401" t="s">
        <v>686</v>
      </c>
      <c r="J838" s="194">
        <v>9630</v>
      </c>
      <c r="K838" s="194">
        <v>4330</v>
      </c>
      <c r="L838" s="195">
        <v>5300</v>
      </c>
      <c r="M838" s="196">
        <v>5</v>
      </c>
      <c r="N838" s="197">
        <v>265</v>
      </c>
      <c r="O838" s="197">
        <v>5035</v>
      </c>
      <c r="P838" s="231" t="s">
        <v>22</v>
      </c>
    </row>
    <row r="839" spans="1:16">
      <c r="A839" s="340" t="str">
        <f t="shared" si="27"/>
        <v>4386225</v>
      </c>
      <c r="B839" s="351">
        <f t="shared" si="28"/>
        <v>25</v>
      </c>
      <c r="C839" s="435">
        <v>43862</v>
      </c>
      <c r="D839" s="399"/>
      <c r="E839" s="400" t="s">
        <v>1827</v>
      </c>
      <c r="F839" s="340" t="s">
        <v>737</v>
      </c>
      <c r="G839" s="401" t="s">
        <v>124</v>
      </c>
      <c r="H839" s="401" t="s">
        <v>1828</v>
      </c>
      <c r="I839" s="401" t="s">
        <v>686</v>
      </c>
      <c r="J839" s="194">
        <v>3590</v>
      </c>
      <c r="K839" s="194">
        <v>2670</v>
      </c>
      <c r="L839" s="195">
        <v>920</v>
      </c>
      <c r="M839" s="196">
        <v>5</v>
      </c>
      <c r="N839" s="197">
        <v>46</v>
      </c>
      <c r="O839" s="197">
        <v>874</v>
      </c>
      <c r="P839" s="231" t="s">
        <v>22</v>
      </c>
    </row>
    <row r="840" spans="1:16">
      <c r="A840" s="340" t="str">
        <f t="shared" si="27"/>
        <v>4386226</v>
      </c>
      <c r="B840" s="351">
        <f t="shared" si="28"/>
        <v>26</v>
      </c>
      <c r="C840" s="435">
        <v>43862</v>
      </c>
      <c r="D840" s="399"/>
      <c r="E840" s="400" t="s">
        <v>1829</v>
      </c>
      <c r="F840" s="340" t="s">
        <v>737</v>
      </c>
      <c r="G840" s="401" t="s">
        <v>1449</v>
      </c>
      <c r="H840" s="401" t="s">
        <v>1003</v>
      </c>
      <c r="I840" s="401" t="s">
        <v>686</v>
      </c>
      <c r="J840" s="194">
        <v>4350</v>
      </c>
      <c r="K840" s="194">
        <v>1480</v>
      </c>
      <c r="L840" s="195">
        <v>2870</v>
      </c>
      <c r="M840" s="196">
        <v>5</v>
      </c>
      <c r="N840" s="197">
        <v>143.5</v>
      </c>
      <c r="O840" s="197">
        <v>2726.5</v>
      </c>
      <c r="P840" s="231" t="s">
        <v>22</v>
      </c>
    </row>
    <row r="841" spans="1:16">
      <c r="A841" s="340" t="str">
        <f t="shared" si="27"/>
        <v>4386227</v>
      </c>
      <c r="B841" s="351">
        <f t="shared" si="28"/>
        <v>27</v>
      </c>
      <c r="C841" s="435">
        <v>43862</v>
      </c>
      <c r="D841" s="399"/>
      <c r="E841" s="400" t="s">
        <v>1830</v>
      </c>
      <c r="F841" s="340" t="s">
        <v>737</v>
      </c>
      <c r="G841" s="401" t="s">
        <v>1159</v>
      </c>
      <c r="H841" s="401" t="s">
        <v>1605</v>
      </c>
      <c r="I841" s="401" t="s">
        <v>686</v>
      </c>
      <c r="J841" s="194">
        <v>3950</v>
      </c>
      <c r="K841" s="194">
        <v>1510</v>
      </c>
      <c r="L841" s="195">
        <v>2440</v>
      </c>
      <c r="M841" s="196">
        <v>5</v>
      </c>
      <c r="N841" s="197">
        <v>122</v>
      </c>
      <c r="O841" s="197">
        <v>2318</v>
      </c>
      <c r="P841" s="231" t="s">
        <v>22</v>
      </c>
    </row>
    <row r="842" spans="1:16">
      <c r="A842" s="340" t="str">
        <f t="shared" si="27"/>
        <v>4386228</v>
      </c>
      <c r="B842" s="351">
        <f t="shared" si="28"/>
        <v>28</v>
      </c>
      <c r="C842" s="435">
        <v>43862</v>
      </c>
      <c r="D842" s="399" t="s">
        <v>1090</v>
      </c>
      <c r="E842" s="400" t="s">
        <v>1831</v>
      </c>
      <c r="F842" s="340" t="s">
        <v>754</v>
      </c>
      <c r="G842" s="401" t="s">
        <v>1159</v>
      </c>
      <c r="H842" s="401" t="s">
        <v>1481</v>
      </c>
      <c r="I842" s="401" t="s">
        <v>751</v>
      </c>
      <c r="J842" s="194">
        <v>13430</v>
      </c>
      <c r="K842" s="194">
        <v>3950</v>
      </c>
      <c r="L842" s="195">
        <v>9480</v>
      </c>
      <c r="M842" s="196">
        <v>5</v>
      </c>
      <c r="N842" s="197">
        <v>474</v>
      </c>
      <c r="O842" s="197">
        <v>9006</v>
      </c>
      <c r="P842" s="231" t="s">
        <v>24</v>
      </c>
    </row>
    <row r="843" spans="1:16">
      <c r="A843" s="340" t="str">
        <f t="shared" si="27"/>
        <v>4386229</v>
      </c>
      <c r="B843" s="351">
        <f t="shared" si="28"/>
        <v>29</v>
      </c>
      <c r="C843" s="435">
        <v>43862</v>
      </c>
      <c r="D843" s="399"/>
      <c r="E843" s="400" t="s">
        <v>1832</v>
      </c>
      <c r="F843" s="340" t="s">
        <v>754</v>
      </c>
      <c r="G843" s="401" t="s">
        <v>1159</v>
      </c>
      <c r="H843" s="401" t="s">
        <v>1127</v>
      </c>
      <c r="I843" s="401" t="s">
        <v>751</v>
      </c>
      <c r="J843" s="194">
        <v>13290</v>
      </c>
      <c r="K843" s="194">
        <v>4280</v>
      </c>
      <c r="L843" s="195">
        <v>9010</v>
      </c>
      <c r="M843" s="196">
        <v>5</v>
      </c>
      <c r="N843" s="197">
        <v>450.5</v>
      </c>
      <c r="O843" s="197">
        <v>8559.5</v>
      </c>
      <c r="P843" s="231" t="s">
        <v>24</v>
      </c>
    </row>
    <row r="844" spans="1:16">
      <c r="A844" s="340" t="str">
        <f t="shared" si="27"/>
        <v>4386230</v>
      </c>
      <c r="B844" s="402">
        <f t="shared" si="28"/>
        <v>30</v>
      </c>
      <c r="C844" s="435">
        <v>43862</v>
      </c>
      <c r="D844" s="404"/>
      <c r="E844" s="405" t="s">
        <v>1833</v>
      </c>
      <c r="F844" s="340" t="s">
        <v>754</v>
      </c>
      <c r="G844" s="406" t="s">
        <v>1834</v>
      </c>
      <c r="H844" s="406" t="s">
        <v>1835</v>
      </c>
      <c r="I844" s="406" t="s">
        <v>751</v>
      </c>
      <c r="J844" s="194">
        <v>4040</v>
      </c>
      <c r="K844" s="194">
        <v>1910</v>
      </c>
      <c r="L844" s="195">
        <v>2130</v>
      </c>
      <c r="M844" s="196">
        <v>5</v>
      </c>
      <c r="N844" s="197">
        <v>106.5</v>
      </c>
      <c r="O844" s="197">
        <v>2023.5</v>
      </c>
      <c r="P844" s="221" t="s">
        <v>24</v>
      </c>
    </row>
    <row r="845" spans="1:16">
      <c r="A845" s="340" t="str">
        <f t="shared" si="27"/>
        <v>438641</v>
      </c>
      <c r="B845" s="351">
        <f t="shared" si="28"/>
        <v>1</v>
      </c>
      <c r="C845" s="435">
        <v>43864</v>
      </c>
      <c r="D845" s="399" t="s">
        <v>1705</v>
      </c>
      <c r="E845" s="400" t="s">
        <v>1836</v>
      </c>
      <c r="F845" s="340" t="s">
        <v>713</v>
      </c>
      <c r="G845" s="401" t="s">
        <v>98</v>
      </c>
      <c r="H845" s="401" t="s">
        <v>859</v>
      </c>
      <c r="I845" s="401" t="s">
        <v>686</v>
      </c>
      <c r="J845" s="194">
        <v>8670</v>
      </c>
      <c r="K845" s="194">
        <v>3420</v>
      </c>
      <c r="L845" s="195">
        <v>5250</v>
      </c>
      <c r="M845" s="196">
        <v>5</v>
      </c>
      <c r="N845" s="197">
        <v>262.5</v>
      </c>
      <c r="O845" s="197">
        <v>4987.5</v>
      </c>
      <c r="P845" s="231" t="s">
        <v>21</v>
      </c>
    </row>
    <row r="846" spans="1:16">
      <c r="A846" s="340" t="str">
        <f t="shared" si="27"/>
        <v>438642</v>
      </c>
      <c r="B846" s="351">
        <f t="shared" si="28"/>
        <v>2</v>
      </c>
      <c r="C846" s="435">
        <v>43864</v>
      </c>
      <c r="D846" s="399"/>
      <c r="E846" s="400" t="s">
        <v>1837</v>
      </c>
      <c r="F846" s="340" t="s">
        <v>713</v>
      </c>
      <c r="G846" s="401" t="s">
        <v>826</v>
      </c>
      <c r="H846" s="401" t="s">
        <v>827</v>
      </c>
      <c r="I846" s="401" t="s">
        <v>686</v>
      </c>
      <c r="J846" s="194">
        <v>12600</v>
      </c>
      <c r="K846" s="194">
        <v>4360</v>
      </c>
      <c r="L846" s="195">
        <v>8240</v>
      </c>
      <c r="M846" s="196">
        <v>5</v>
      </c>
      <c r="N846" s="197">
        <v>412</v>
      </c>
      <c r="O846" s="197">
        <v>7828</v>
      </c>
      <c r="P846" s="231" t="s">
        <v>21</v>
      </c>
    </row>
    <row r="847" spans="1:16">
      <c r="A847" s="340" t="str">
        <f t="shared" si="27"/>
        <v>438643</v>
      </c>
      <c r="B847" s="351">
        <f t="shared" si="28"/>
        <v>3</v>
      </c>
      <c r="C847" s="435">
        <v>43864</v>
      </c>
      <c r="D847" s="399" t="s">
        <v>1339</v>
      </c>
      <c r="E847" s="400" t="s">
        <v>1838</v>
      </c>
      <c r="F847" s="340" t="s">
        <v>722</v>
      </c>
      <c r="G847" s="401" t="s">
        <v>821</v>
      </c>
      <c r="H847" s="401" t="s">
        <v>822</v>
      </c>
      <c r="I847" s="401" t="s">
        <v>823</v>
      </c>
      <c r="J847" s="194">
        <v>11970</v>
      </c>
      <c r="K847" s="194">
        <v>7210</v>
      </c>
      <c r="L847" s="195">
        <v>4760</v>
      </c>
      <c r="M847" s="196">
        <v>5</v>
      </c>
      <c r="N847" s="197">
        <v>238</v>
      </c>
      <c r="O847" s="197">
        <v>4522</v>
      </c>
      <c r="P847" s="231" t="s">
        <v>21</v>
      </c>
    </row>
    <row r="848" spans="1:16">
      <c r="A848" s="340" t="str">
        <f t="shared" si="27"/>
        <v>438644</v>
      </c>
      <c r="B848" s="351">
        <f t="shared" si="28"/>
        <v>4</v>
      </c>
      <c r="C848" s="435">
        <v>43864</v>
      </c>
      <c r="D848" s="399"/>
      <c r="E848" s="400" t="s">
        <v>1839</v>
      </c>
      <c r="F848" s="340" t="s">
        <v>722</v>
      </c>
      <c r="G848" s="401" t="s">
        <v>1159</v>
      </c>
      <c r="H848" s="401" t="s">
        <v>862</v>
      </c>
      <c r="I848" s="401" t="s">
        <v>823</v>
      </c>
      <c r="J848" s="194">
        <v>3610</v>
      </c>
      <c r="K848" s="194">
        <v>1480</v>
      </c>
      <c r="L848" s="195">
        <v>2130</v>
      </c>
      <c r="M848" s="196">
        <v>5</v>
      </c>
      <c r="N848" s="197">
        <v>106.5</v>
      </c>
      <c r="O848" s="197">
        <v>2023.5</v>
      </c>
      <c r="P848" s="231" t="s">
        <v>21</v>
      </c>
    </row>
    <row r="849" spans="1:16">
      <c r="A849" s="340" t="str">
        <f t="shared" si="27"/>
        <v>438645</v>
      </c>
      <c r="B849" s="351">
        <f t="shared" si="28"/>
        <v>5</v>
      </c>
      <c r="C849" s="435">
        <v>43864</v>
      </c>
      <c r="D849" s="399"/>
      <c r="E849" s="400" t="s">
        <v>1840</v>
      </c>
      <c r="F849" s="340" t="s">
        <v>722</v>
      </c>
      <c r="G849" s="401" t="s">
        <v>815</v>
      </c>
      <c r="H849" s="401" t="s">
        <v>1432</v>
      </c>
      <c r="I849" s="401" t="s">
        <v>823</v>
      </c>
      <c r="J849" s="194">
        <v>4200</v>
      </c>
      <c r="K849" s="194">
        <v>1550</v>
      </c>
      <c r="L849" s="195">
        <v>2650</v>
      </c>
      <c r="M849" s="196">
        <v>5</v>
      </c>
      <c r="N849" s="197">
        <v>132.5</v>
      </c>
      <c r="O849" s="197">
        <v>2517.5</v>
      </c>
      <c r="P849" s="231" t="s">
        <v>21</v>
      </c>
    </row>
    <row r="850" spans="1:16">
      <c r="A850" s="340" t="str">
        <f t="shared" si="27"/>
        <v>438646</v>
      </c>
      <c r="B850" s="351">
        <f t="shared" si="28"/>
        <v>6</v>
      </c>
      <c r="C850" s="435">
        <v>43864</v>
      </c>
      <c r="D850" s="399" t="s">
        <v>1841</v>
      </c>
      <c r="E850" s="400" t="s">
        <v>1842</v>
      </c>
      <c r="F850" s="340" t="s">
        <v>737</v>
      </c>
      <c r="G850" s="401" t="s">
        <v>1159</v>
      </c>
      <c r="H850" s="401" t="s">
        <v>1843</v>
      </c>
      <c r="I850" s="401" t="s">
        <v>686</v>
      </c>
      <c r="J850" s="194">
        <v>9440</v>
      </c>
      <c r="K850" s="194">
        <v>8150</v>
      </c>
      <c r="L850" s="195">
        <v>1290</v>
      </c>
      <c r="M850" s="196">
        <v>5</v>
      </c>
      <c r="N850" s="197">
        <v>64.5</v>
      </c>
      <c r="O850" s="197">
        <v>1225.5</v>
      </c>
      <c r="P850" s="231" t="s">
        <v>22</v>
      </c>
    </row>
    <row r="851" spans="1:16">
      <c r="A851" s="340" t="str">
        <f t="shared" si="27"/>
        <v>438647</v>
      </c>
      <c r="B851" s="351">
        <f t="shared" si="28"/>
        <v>7</v>
      </c>
      <c r="C851" s="435">
        <v>43864</v>
      </c>
      <c r="D851" s="399"/>
      <c r="E851" s="400" t="s">
        <v>1844</v>
      </c>
      <c r="F851" s="340" t="s">
        <v>737</v>
      </c>
      <c r="G851" s="401" t="s">
        <v>1159</v>
      </c>
      <c r="H851" s="401" t="s">
        <v>1823</v>
      </c>
      <c r="I851" s="401" t="s">
        <v>686</v>
      </c>
      <c r="J851" s="194">
        <v>9530</v>
      </c>
      <c r="K851" s="194">
        <v>5620</v>
      </c>
      <c r="L851" s="195">
        <v>3910</v>
      </c>
      <c r="M851" s="196">
        <v>5</v>
      </c>
      <c r="N851" s="197">
        <v>195.5</v>
      </c>
      <c r="O851" s="197">
        <v>3714.5</v>
      </c>
      <c r="P851" s="231" t="s">
        <v>22</v>
      </c>
    </row>
    <row r="852" spans="1:16">
      <c r="A852" s="340" t="str">
        <f t="shared" si="27"/>
        <v>438648</v>
      </c>
      <c r="B852" s="351">
        <f t="shared" si="28"/>
        <v>8</v>
      </c>
      <c r="C852" s="435">
        <v>43864</v>
      </c>
      <c r="D852" s="399"/>
      <c r="E852" s="400" t="s">
        <v>1845</v>
      </c>
      <c r="F852" s="340" t="s">
        <v>737</v>
      </c>
      <c r="G852" s="401" t="s">
        <v>1293</v>
      </c>
      <c r="H852" s="401" t="s">
        <v>1294</v>
      </c>
      <c r="I852" s="401" t="s">
        <v>686</v>
      </c>
      <c r="J852" s="194">
        <v>4420</v>
      </c>
      <c r="K852" s="194">
        <v>1670</v>
      </c>
      <c r="L852" s="195">
        <v>2750</v>
      </c>
      <c r="M852" s="196">
        <v>5</v>
      </c>
      <c r="N852" s="197">
        <v>137.5</v>
      </c>
      <c r="O852" s="197">
        <v>2612.5</v>
      </c>
      <c r="P852" s="231" t="s">
        <v>22</v>
      </c>
    </row>
    <row r="853" spans="1:16">
      <c r="A853" s="340" t="str">
        <f t="shared" si="27"/>
        <v>438649</v>
      </c>
      <c r="B853" s="351">
        <f t="shared" si="28"/>
        <v>9</v>
      </c>
      <c r="C853" s="435">
        <v>43864</v>
      </c>
      <c r="D853" s="399"/>
      <c r="E853" s="400" t="s">
        <v>1846</v>
      </c>
      <c r="F853" s="340" t="s">
        <v>737</v>
      </c>
      <c r="G853" s="401" t="s">
        <v>1847</v>
      </c>
      <c r="H853" s="401" t="s">
        <v>1163</v>
      </c>
      <c r="I853" s="401" t="s">
        <v>686</v>
      </c>
      <c r="J853" s="194">
        <v>11090</v>
      </c>
      <c r="K853" s="194">
        <v>4250</v>
      </c>
      <c r="L853" s="195">
        <v>6840</v>
      </c>
      <c r="M853" s="196">
        <v>5</v>
      </c>
      <c r="N853" s="197">
        <v>342</v>
      </c>
      <c r="O853" s="197">
        <v>6498</v>
      </c>
      <c r="P853" s="231" t="s">
        <v>22</v>
      </c>
    </row>
    <row r="854" spans="1:16">
      <c r="A854" s="340" t="str">
        <f t="shared" si="27"/>
        <v>4386410</v>
      </c>
      <c r="B854" s="351">
        <f t="shared" si="28"/>
        <v>10</v>
      </c>
      <c r="C854" s="435">
        <v>43864</v>
      </c>
      <c r="D854" s="399"/>
      <c r="E854" s="400" t="s">
        <v>1848</v>
      </c>
      <c r="F854" s="340" t="s">
        <v>737</v>
      </c>
      <c r="G854" s="401" t="s">
        <v>1121</v>
      </c>
      <c r="H854" s="401" t="s">
        <v>1122</v>
      </c>
      <c r="I854" s="401" t="s">
        <v>686</v>
      </c>
      <c r="J854" s="194">
        <v>11390</v>
      </c>
      <c r="K854" s="194">
        <v>4330</v>
      </c>
      <c r="L854" s="195">
        <v>7060</v>
      </c>
      <c r="M854" s="196">
        <v>5</v>
      </c>
      <c r="N854" s="197">
        <v>353</v>
      </c>
      <c r="O854" s="197">
        <v>6707</v>
      </c>
      <c r="P854" s="231" t="s">
        <v>22</v>
      </c>
    </row>
    <row r="855" spans="1:16">
      <c r="A855" s="340" t="str">
        <f t="shared" si="27"/>
        <v>4386411</v>
      </c>
      <c r="B855" s="351">
        <f t="shared" si="28"/>
        <v>11</v>
      </c>
      <c r="C855" s="435">
        <v>43864</v>
      </c>
      <c r="D855" s="399"/>
      <c r="E855" s="400" t="s">
        <v>1849</v>
      </c>
      <c r="F855" s="340" t="s">
        <v>737</v>
      </c>
      <c r="G855" s="401" t="s">
        <v>1604</v>
      </c>
      <c r="H855" s="401" t="s">
        <v>1605</v>
      </c>
      <c r="I855" s="401" t="s">
        <v>686</v>
      </c>
      <c r="J855" s="194">
        <v>4330</v>
      </c>
      <c r="K855" s="194">
        <v>1560</v>
      </c>
      <c r="L855" s="195">
        <v>2770</v>
      </c>
      <c r="M855" s="196">
        <v>5</v>
      </c>
      <c r="N855" s="197">
        <v>138.5</v>
      </c>
      <c r="O855" s="197">
        <v>2631.5</v>
      </c>
      <c r="P855" s="231" t="s">
        <v>22</v>
      </c>
    </row>
    <row r="856" spans="1:16">
      <c r="A856" s="340" t="str">
        <f t="shared" si="27"/>
        <v>4386412</v>
      </c>
      <c r="B856" s="351">
        <f t="shared" si="28"/>
        <v>12</v>
      </c>
      <c r="C856" s="435">
        <v>43864</v>
      </c>
      <c r="D856" s="399"/>
      <c r="E856" s="400" t="s">
        <v>1850</v>
      </c>
      <c r="F856" s="340" t="s">
        <v>737</v>
      </c>
      <c r="G856" s="401" t="s">
        <v>1121</v>
      </c>
      <c r="H856" s="401" t="s">
        <v>1201</v>
      </c>
      <c r="I856" s="401" t="s">
        <v>686</v>
      </c>
      <c r="J856" s="194">
        <v>10490</v>
      </c>
      <c r="K856" s="194">
        <v>4250</v>
      </c>
      <c r="L856" s="195">
        <v>6240</v>
      </c>
      <c r="M856" s="196">
        <v>5</v>
      </c>
      <c r="N856" s="197">
        <v>312</v>
      </c>
      <c r="O856" s="197">
        <v>5928</v>
      </c>
      <c r="P856" s="231" t="s">
        <v>22</v>
      </c>
    </row>
    <row r="857" spans="1:16">
      <c r="A857" s="340" t="str">
        <f t="shared" si="27"/>
        <v>4386413</v>
      </c>
      <c r="B857" s="351">
        <f t="shared" si="28"/>
        <v>13</v>
      </c>
      <c r="C857" s="435">
        <v>43864</v>
      </c>
      <c r="D857" s="399"/>
      <c r="E857" s="400" t="s">
        <v>1851</v>
      </c>
      <c r="F857" s="340" t="s">
        <v>737</v>
      </c>
      <c r="G857" s="401" t="s">
        <v>815</v>
      </c>
      <c r="H857" s="401" t="s">
        <v>1843</v>
      </c>
      <c r="I857" s="401" t="s">
        <v>686</v>
      </c>
      <c r="J857" s="194">
        <v>6620</v>
      </c>
      <c r="K857" s="194">
        <v>4070</v>
      </c>
      <c r="L857" s="195">
        <v>2550</v>
      </c>
      <c r="M857" s="196">
        <v>5</v>
      </c>
      <c r="N857" s="197">
        <v>127.5</v>
      </c>
      <c r="O857" s="197">
        <v>2422.5</v>
      </c>
      <c r="P857" s="231" t="s">
        <v>22</v>
      </c>
    </row>
    <row r="858" spans="1:16">
      <c r="A858" s="340" t="str">
        <f t="shared" si="27"/>
        <v>4386414</v>
      </c>
      <c r="B858" s="351">
        <f t="shared" si="28"/>
        <v>14</v>
      </c>
      <c r="C858" s="435">
        <v>43864</v>
      </c>
      <c r="D858" s="399" t="s">
        <v>1119</v>
      </c>
      <c r="E858" s="400" t="s">
        <v>1852</v>
      </c>
      <c r="F858" s="340" t="s">
        <v>731</v>
      </c>
      <c r="G858" s="401" t="s">
        <v>1159</v>
      </c>
      <c r="H858" s="401" t="s">
        <v>1473</v>
      </c>
      <c r="I858" s="401" t="s">
        <v>688</v>
      </c>
      <c r="J858" s="194">
        <v>12980</v>
      </c>
      <c r="K858" s="194">
        <v>4370</v>
      </c>
      <c r="L858" s="195">
        <v>8610</v>
      </c>
      <c r="M858" s="196">
        <v>5</v>
      </c>
      <c r="N858" s="197">
        <v>430.5</v>
      </c>
      <c r="O858" s="197">
        <v>8179.5</v>
      </c>
      <c r="P858" s="231" t="s">
        <v>23</v>
      </c>
    </row>
    <row r="859" spans="1:16">
      <c r="A859" s="340" t="str">
        <f t="shared" si="27"/>
        <v>4386415</v>
      </c>
      <c r="B859" s="351">
        <f t="shared" si="28"/>
        <v>15</v>
      </c>
      <c r="C859" s="435">
        <v>43864</v>
      </c>
      <c r="D859" s="399"/>
      <c r="E859" s="400" t="s">
        <v>1853</v>
      </c>
      <c r="F859" s="340" t="s">
        <v>731</v>
      </c>
      <c r="G859" s="401" t="s">
        <v>1121</v>
      </c>
      <c r="H859" s="401" t="s">
        <v>1854</v>
      </c>
      <c r="I859" s="401" t="s">
        <v>688</v>
      </c>
      <c r="J859" s="194">
        <v>4460</v>
      </c>
      <c r="K859" s="194">
        <v>1580</v>
      </c>
      <c r="L859" s="195">
        <v>2880</v>
      </c>
      <c r="M859" s="196">
        <v>5</v>
      </c>
      <c r="N859" s="197">
        <v>144</v>
      </c>
      <c r="O859" s="197">
        <v>2736</v>
      </c>
      <c r="P859" s="231" t="s">
        <v>23</v>
      </c>
    </row>
    <row r="860" spans="1:16">
      <c r="A860" s="340" t="str">
        <f t="shared" si="27"/>
        <v>4386416</v>
      </c>
      <c r="B860" s="351">
        <f t="shared" si="28"/>
        <v>16</v>
      </c>
      <c r="C860" s="435">
        <v>43864</v>
      </c>
      <c r="D860" s="399"/>
      <c r="E860" s="400" t="s">
        <v>1855</v>
      </c>
      <c r="F860" s="340" t="s">
        <v>731</v>
      </c>
      <c r="G860" s="401" t="s">
        <v>1467</v>
      </c>
      <c r="H860" s="401" t="s">
        <v>1540</v>
      </c>
      <c r="I860" s="401" t="s">
        <v>688</v>
      </c>
      <c r="J860" s="194">
        <v>13660</v>
      </c>
      <c r="K860" s="194">
        <v>4540</v>
      </c>
      <c r="L860" s="195">
        <v>9120</v>
      </c>
      <c r="M860" s="196">
        <v>5</v>
      </c>
      <c r="N860" s="197">
        <v>456</v>
      </c>
      <c r="O860" s="197">
        <v>8664</v>
      </c>
      <c r="P860" s="231" t="s">
        <v>23</v>
      </c>
    </row>
    <row r="861" spans="1:16">
      <c r="A861" s="340" t="str">
        <f t="shared" si="27"/>
        <v>4386417</v>
      </c>
      <c r="B861" s="351">
        <f t="shared" si="28"/>
        <v>17</v>
      </c>
      <c r="C861" s="435">
        <v>43864</v>
      </c>
      <c r="D861" s="399"/>
      <c r="E861" s="400" t="s">
        <v>1856</v>
      </c>
      <c r="F861" s="340" t="s">
        <v>731</v>
      </c>
      <c r="G861" s="401" t="s">
        <v>1544</v>
      </c>
      <c r="H861" s="401" t="s">
        <v>1857</v>
      </c>
      <c r="I861" s="401" t="s">
        <v>688</v>
      </c>
      <c r="J861" s="194">
        <v>4110</v>
      </c>
      <c r="K861" s="194">
        <v>1370</v>
      </c>
      <c r="L861" s="195">
        <v>2740</v>
      </c>
      <c r="M861" s="196">
        <v>5</v>
      </c>
      <c r="N861" s="197">
        <v>137</v>
      </c>
      <c r="O861" s="197">
        <v>2603</v>
      </c>
      <c r="P861" s="231" t="s">
        <v>23</v>
      </c>
    </row>
    <row r="862" spans="1:16">
      <c r="A862" s="340" t="str">
        <f t="shared" si="27"/>
        <v>4386418</v>
      </c>
      <c r="B862" s="351">
        <f t="shared" si="28"/>
        <v>18</v>
      </c>
      <c r="C862" s="435">
        <v>43864</v>
      </c>
      <c r="D862" s="399" t="s">
        <v>1109</v>
      </c>
      <c r="E862" s="400" t="s">
        <v>1858</v>
      </c>
      <c r="F862" s="340" t="s">
        <v>754</v>
      </c>
      <c r="G862" s="401" t="s">
        <v>187</v>
      </c>
      <c r="H862" s="401" t="s">
        <v>1479</v>
      </c>
      <c r="I862" s="401" t="s">
        <v>751</v>
      </c>
      <c r="J862" s="194">
        <v>11090</v>
      </c>
      <c r="K862" s="194">
        <v>4470</v>
      </c>
      <c r="L862" s="195">
        <v>6620</v>
      </c>
      <c r="M862" s="196">
        <v>5</v>
      </c>
      <c r="N862" s="197">
        <v>331</v>
      </c>
      <c r="O862" s="197">
        <v>6289</v>
      </c>
      <c r="P862" s="231" t="s">
        <v>24</v>
      </c>
    </row>
    <row r="863" spans="1:16">
      <c r="A863" s="340" t="str">
        <f t="shared" si="27"/>
        <v>4386419</v>
      </c>
      <c r="B863" s="351">
        <f t="shared" si="28"/>
        <v>19</v>
      </c>
      <c r="C863" s="435">
        <v>43864</v>
      </c>
      <c r="D863" s="399"/>
      <c r="E863" s="400" t="s">
        <v>1859</v>
      </c>
      <c r="F863" s="340" t="s">
        <v>754</v>
      </c>
      <c r="G863" s="401" t="s">
        <v>1159</v>
      </c>
      <c r="H863" s="401" t="s">
        <v>1481</v>
      </c>
      <c r="I863" s="401" t="s">
        <v>751</v>
      </c>
      <c r="J863" s="194">
        <v>13180</v>
      </c>
      <c r="K863" s="194">
        <v>4020</v>
      </c>
      <c r="L863" s="195">
        <v>9160</v>
      </c>
      <c r="M863" s="196">
        <v>5</v>
      </c>
      <c r="N863" s="197">
        <v>458</v>
      </c>
      <c r="O863" s="197">
        <v>8702</v>
      </c>
      <c r="P863" s="231" t="s">
        <v>24</v>
      </c>
    </row>
    <row r="864" spans="1:16">
      <c r="A864" s="340" t="str">
        <f t="shared" si="27"/>
        <v>4386420</v>
      </c>
      <c r="B864" s="351">
        <f t="shared" si="28"/>
        <v>20</v>
      </c>
      <c r="C864" s="435">
        <v>43864</v>
      </c>
      <c r="D864" s="399"/>
      <c r="E864" s="400" t="s">
        <v>1860</v>
      </c>
      <c r="F864" s="340" t="s">
        <v>754</v>
      </c>
      <c r="G864" s="401" t="s">
        <v>1550</v>
      </c>
      <c r="H864" s="401" t="s">
        <v>1551</v>
      </c>
      <c r="I864" s="401" t="s">
        <v>751</v>
      </c>
      <c r="J864" s="194">
        <v>10460</v>
      </c>
      <c r="K864" s="194">
        <v>4290</v>
      </c>
      <c r="L864" s="195">
        <v>6170</v>
      </c>
      <c r="M864" s="196">
        <v>5</v>
      </c>
      <c r="N864" s="197">
        <v>308.5</v>
      </c>
      <c r="O864" s="197">
        <v>5861.5</v>
      </c>
      <c r="P864" s="231" t="s">
        <v>24</v>
      </c>
    </row>
    <row r="865" spans="1:16">
      <c r="A865" s="340" t="str">
        <f t="shared" si="27"/>
        <v>4386421</v>
      </c>
      <c r="B865" s="351">
        <f t="shared" si="28"/>
        <v>21</v>
      </c>
      <c r="C865" s="435">
        <v>43864</v>
      </c>
      <c r="D865" s="399"/>
      <c r="E865" s="400" t="s">
        <v>1861</v>
      </c>
      <c r="F865" s="340" t="s">
        <v>754</v>
      </c>
      <c r="G865" s="401" t="s">
        <v>815</v>
      </c>
      <c r="H865" s="401" t="s">
        <v>816</v>
      </c>
      <c r="I865" s="401" t="s">
        <v>751</v>
      </c>
      <c r="J865" s="194">
        <v>8900</v>
      </c>
      <c r="K865" s="194">
        <v>4280</v>
      </c>
      <c r="L865" s="195">
        <v>4620</v>
      </c>
      <c r="M865" s="196">
        <v>5</v>
      </c>
      <c r="N865" s="197">
        <v>231</v>
      </c>
      <c r="O865" s="197">
        <v>4389</v>
      </c>
      <c r="P865" s="231" t="s">
        <v>24</v>
      </c>
    </row>
    <row r="866" spans="1:16">
      <c r="A866" s="340" t="str">
        <f t="shared" si="27"/>
        <v>4386422</v>
      </c>
      <c r="B866" s="351">
        <f t="shared" si="28"/>
        <v>22</v>
      </c>
      <c r="C866" s="435">
        <v>43864</v>
      </c>
      <c r="D866" s="399"/>
      <c r="E866" s="400" t="s">
        <v>1862</v>
      </c>
      <c r="F866" s="340" t="s">
        <v>754</v>
      </c>
      <c r="G866" s="401" t="s">
        <v>1159</v>
      </c>
      <c r="H866" s="401" t="s">
        <v>1863</v>
      </c>
      <c r="I866" s="401" t="s">
        <v>751</v>
      </c>
      <c r="J866" s="194">
        <v>4850</v>
      </c>
      <c r="K866" s="194">
        <v>1590</v>
      </c>
      <c r="L866" s="195">
        <v>3260</v>
      </c>
      <c r="M866" s="196">
        <v>6</v>
      </c>
      <c r="N866" s="197">
        <v>195.6</v>
      </c>
      <c r="O866" s="197">
        <v>3064.4</v>
      </c>
      <c r="P866" s="231" t="s">
        <v>24</v>
      </c>
    </row>
    <row r="867" spans="1:16">
      <c r="A867" s="340" t="str">
        <f t="shared" ref="A867:A930" si="29">C867&amp;B867</f>
        <v>4386423</v>
      </c>
      <c r="B867" s="351">
        <f t="shared" ref="B867:B930" si="30">IF(C867=C866,B866+1,1)</f>
        <v>23</v>
      </c>
      <c r="C867" s="435">
        <v>43864</v>
      </c>
      <c r="D867" s="399" t="s">
        <v>1339</v>
      </c>
      <c r="E867" s="400" t="s">
        <v>1864</v>
      </c>
      <c r="F867" s="340" t="s">
        <v>1041</v>
      </c>
      <c r="G867" s="401" t="s">
        <v>105</v>
      </c>
      <c r="H867" s="401" t="s">
        <v>734</v>
      </c>
      <c r="I867" s="401" t="s">
        <v>830</v>
      </c>
      <c r="J867" s="194">
        <v>9210</v>
      </c>
      <c r="K867" s="194">
        <v>3890</v>
      </c>
      <c r="L867" s="195">
        <v>5320</v>
      </c>
      <c r="M867" s="196">
        <v>6</v>
      </c>
      <c r="N867" s="197">
        <v>319.2</v>
      </c>
      <c r="O867" s="197">
        <v>5000.8</v>
      </c>
      <c r="P867" s="231" t="s">
        <v>69</v>
      </c>
    </row>
    <row r="868" spans="1:16">
      <c r="A868" s="340" t="str">
        <f t="shared" si="29"/>
        <v>4386424</v>
      </c>
      <c r="B868" s="351">
        <f t="shared" si="30"/>
        <v>24</v>
      </c>
      <c r="C868" s="435">
        <v>43864</v>
      </c>
      <c r="D868" s="399"/>
      <c r="E868" s="400" t="s">
        <v>1865</v>
      </c>
      <c r="F868" s="340" t="s">
        <v>1041</v>
      </c>
      <c r="G868" s="401" t="s">
        <v>886</v>
      </c>
      <c r="H868" s="401" t="s">
        <v>696</v>
      </c>
      <c r="I868" s="401" t="s">
        <v>830</v>
      </c>
      <c r="J868" s="194">
        <v>6900</v>
      </c>
      <c r="K868" s="194">
        <v>3780</v>
      </c>
      <c r="L868" s="195">
        <v>3120</v>
      </c>
      <c r="M868" s="196">
        <v>6</v>
      </c>
      <c r="N868" s="197">
        <v>187.2</v>
      </c>
      <c r="O868" s="197">
        <v>2932.8</v>
      </c>
      <c r="P868" s="231" t="s">
        <v>69</v>
      </c>
    </row>
    <row r="869" spans="1:16">
      <c r="A869" s="340" t="str">
        <f t="shared" si="29"/>
        <v>4386425</v>
      </c>
      <c r="B869" s="351">
        <f t="shared" si="30"/>
        <v>25</v>
      </c>
      <c r="C869" s="435">
        <v>43864</v>
      </c>
      <c r="D869" s="399" t="s">
        <v>1531</v>
      </c>
      <c r="E869" s="400" t="s">
        <v>1866</v>
      </c>
      <c r="F869" s="340" t="s">
        <v>1867</v>
      </c>
      <c r="G869" s="401" t="s">
        <v>891</v>
      </c>
      <c r="H869" s="401" t="s">
        <v>697</v>
      </c>
      <c r="I869" s="401" t="s">
        <v>692</v>
      </c>
      <c r="J869" s="194">
        <v>8330</v>
      </c>
      <c r="K869" s="194">
        <v>4010</v>
      </c>
      <c r="L869" s="195">
        <v>4320</v>
      </c>
      <c r="M869" s="196">
        <v>6</v>
      </c>
      <c r="N869" s="197">
        <v>259.2</v>
      </c>
      <c r="O869" s="197">
        <v>4060.8</v>
      </c>
      <c r="P869" s="231" t="s">
        <v>69</v>
      </c>
    </row>
    <row r="870" spans="1:16">
      <c r="A870" s="340" t="str">
        <f t="shared" si="29"/>
        <v>4386426</v>
      </c>
      <c r="B870" s="351">
        <f t="shared" si="30"/>
        <v>26</v>
      </c>
      <c r="C870" s="435">
        <v>43864</v>
      </c>
      <c r="D870" s="399"/>
      <c r="E870" s="400" t="s">
        <v>1868</v>
      </c>
      <c r="F870" s="340" t="s">
        <v>1867</v>
      </c>
      <c r="G870" s="401" t="s">
        <v>103</v>
      </c>
      <c r="H870" s="401" t="s">
        <v>836</v>
      </c>
      <c r="I870" s="401" t="s">
        <v>692</v>
      </c>
      <c r="J870" s="194">
        <v>8220</v>
      </c>
      <c r="K870" s="194">
        <v>3900</v>
      </c>
      <c r="L870" s="195">
        <v>4320</v>
      </c>
      <c r="M870" s="196">
        <v>6</v>
      </c>
      <c r="N870" s="197">
        <v>259.2</v>
      </c>
      <c r="O870" s="197">
        <v>4060.8</v>
      </c>
      <c r="P870" s="231" t="s">
        <v>69</v>
      </c>
    </row>
    <row r="871" spans="1:16">
      <c r="A871" s="340" t="str">
        <f t="shared" si="29"/>
        <v>4386427</v>
      </c>
      <c r="B871" s="351">
        <f t="shared" si="30"/>
        <v>27</v>
      </c>
      <c r="C871" s="435">
        <v>43864</v>
      </c>
      <c r="D871" s="399"/>
      <c r="E871" s="400" t="s">
        <v>1869</v>
      </c>
      <c r="F871" s="340" t="s">
        <v>1867</v>
      </c>
      <c r="G871" s="401" t="s">
        <v>689</v>
      </c>
      <c r="H871" s="401" t="s">
        <v>695</v>
      </c>
      <c r="I871" s="401" t="s">
        <v>692</v>
      </c>
      <c r="J871" s="194">
        <v>8050</v>
      </c>
      <c r="K871" s="194">
        <v>3790</v>
      </c>
      <c r="L871" s="195">
        <v>4260</v>
      </c>
      <c r="M871" s="196">
        <v>6</v>
      </c>
      <c r="N871" s="197">
        <v>255.6</v>
      </c>
      <c r="O871" s="197">
        <v>4004.4</v>
      </c>
      <c r="P871" s="231" t="s">
        <v>69</v>
      </c>
    </row>
    <row r="872" spans="1:16">
      <c r="A872" s="340" t="str">
        <f t="shared" si="29"/>
        <v>4386428</v>
      </c>
      <c r="B872" s="351">
        <f t="shared" si="30"/>
        <v>28</v>
      </c>
      <c r="C872" s="435">
        <v>43864</v>
      </c>
      <c r="D872" s="399"/>
      <c r="E872" s="400" t="s">
        <v>1870</v>
      </c>
      <c r="F872" s="340" t="s">
        <v>1867</v>
      </c>
      <c r="G872" s="401" t="s">
        <v>281</v>
      </c>
      <c r="H872" s="401" t="s">
        <v>833</v>
      </c>
      <c r="I872" s="401" t="s">
        <v>692</v>
      </c>
      <c r="J872" s="194">
        <v>8180</v>
      </c>
      <c r="K872" s="194">
        <v>3820</v>
      </c>
      <c r="L872" s="195">
        <v>4360</v>
      </c>
      <c r="M872" s="196">
        <v>6</v>
      </c>
      <c r="N872" s="197">
        <v>261.59999999999997</v>
      </c>
      <c r="O872" s="197">
        <v>4098.3999999999996</v>
      </c>
      <c r="P872" s="231" t="s">
        <v>69</v>
      </c>
    </row>
    <row r="873" spans="1:16">
      <c r="A873" s="340" t="str">
        <f t="shared" si="29"/>
        <v>4386429</v>
      </c>
      <c r="B873" s="351">
        <f t="shared" si="30"/>
        <v>29</v>
      </c>
      <c r="C873" s="435">
        <v>43864</v>
      </c>
      <c r="D873" s="399"/>
      <c r="E873" s="400" t="s">
        <v>1871</v>
      </c>
      <c r="F873" s="340" t="s">
        <v>1867</v>
      </c>
      <c r="G873" s="401" t="s">
        <v>103</v>
      </c>
      <c r="H873" s="401" t="s">
        <v>836</v>
      </c>
      <c r="I873" s="401" t="s">
        <v>692</v>
      </c>
      <c r="J873" s="194">
        <v>7680</v>
      </c>
      <c r="K873" s="194">
        <v>3910</v>
      </c>
      <c r="L873" s="195">
        <v>3770</v>
      </c>
      <c r="M873" s="196">
        <v>6</v>
      </c>
      <c r="N873" s="197">
        <v>226.2</v>
      </c>
      <c r="O873" s="197">
        <v>3543.8</v>
      </c>
      <c r="P873" s="231" t="s">
        <v>69</v>
      </c>
    </row>
    <row r="874" spans="1:16">
      <c r="A874" s="340" t="str">
        <f t="shared" si="29"/>
        <v>4386430</v>
      </c>
      <c r="B874" s="351">
        <f t="shared" si="30"/>
        <v>30</v>
      </c>
      <c r="C874" s="435">
        <v>43864</v>
      </c>
      <c r="D874" s="399"/>
      <c r="E874" s="400" t="s">
        <v>1872</v>
      </c>
      <c r="F874" s="340" t="s">
        <v>943</v>
      </c>
      <c r="G874" s="401" t="s">
        <v>736</v>
      </c>
      <c r="H874" s="401" t="s">
        <v>733</v>
      </c>
      <c r="I874" s="401" t="s">
        <v>692</v>
      </c>
      <c r="J874" s="194">
        <v>8190</v>
      </c>
      <c r="K874" s="194">
        <v>3870</v>
      </c>
      <c r="L874" s="195">
        <v>4320</v>
      </c>
      <c r="M874" s="196">
        <v>6</v>
      </c>
      <c r="N874" s="197">
        <v>259.2</v>
      </c>
      <c r="O874" s="197">
        <v>4060.8</v>
      </c>
      <c r="P874" s="231" t="s">
        <v>69</v>
      </c>
    </row>
    <row r="875" spans="1:16">
      <c r="A875" s="340" t="str">
        <f t="shared" si="29"/>
        <v>4386431</v>
      </c>
      <c r="B875" s="351">
        <f t="shared" si="30"/>
        <v>31</v>
      </c>
      <c r="C875" s="435">
        <v>43864</v>
      </c>
      <c r="D875" s="399"/>
      <c r="E875" s="400" t="s">
        <v>1873</v>
      </c>
      <c r="F875" s="340" t="s">
        <v>943</v>
      </c>
      <c r="G875" s="401" t="s">
        <v>371</v>
      </c>
      <c r="H875" s="401" t="s">
        <v>732</v>
      </c>
      <c r="I875" s="401" t="s">
        <v>692</v>
      </c>
      <c r="J875" s="194">
        <v>8310</v>
      </c>
      <c r="K875" s="194">
        <v>3900</v>
      </c>
      <c r="L875" s="195">
        <v>4410</v>
      </c>
      <c r="M875" s="196">
        <v>6</v>
      </c>
      <c r="N875" s="197">
        <v>264.59999999999997</v>
      </c>
      <c r="O875" s="197">
        <v>4145.3999999999996</v>
      </c>
      <c r="P875" s="231" t="s">
        <v>69</v>
      </c>
    </row>
    <row r="876" spans="1:16">
      <c r="A876" s="340" t="str">
        <f t="shared" si="29"/>
        <v>4386432</v>
      </c>
      <c r="B876" s="351">
        <f t="shared" si="30"/>
        <v>32</v>
      </c>
      <c r="C876" s="435">
        <v>43864</v>
      </c>
      <c r="D876" s="399"/>
      <c r="E876" s="400" t="s">
        <v>1874</v>
      </c>
      <c r="F876" s="340" t="s">
        <v>943</v>
      </c>
      <c r="G876" s="401" t="s">
        <v>891</v>
      </c>
      <c r="H876" s="401" t="s">
        <v>697</v>
      </c>
      <c r="I876" s="401" t="s">
        <v>692</v>
      </c>
      <c r="J876" s="194">
        <v>8490</v>
      </c>
      <c r="K876" s="194">
        <v>4000</v>
      </c>
      <c r="L876" s="195">
        <v>4490</v>
      </c>
      <c r="M876" s="196">
        <v>6</v>
      </c>
      <c r="N876" s="197">
        <v>269.39999999999998</v>
      </c>
      <c r="O876" s="197">
        <v>4220.6000000000004</v>
      </c>
      <c r="P876" s="231" t="s">
        <v>69</v>
      </c>
    </row>
    <row r="877" spans="1:16">
      <c r="A877" s="340" t="str">
        <f t="shared" si="29"/>
        <v>4386433</v>
      </c>
      <c r="B877" s="351">
        <f t="shared" si="30"/>
        <v>33</v>
      </c>
      <c r="C877" s="435">
        <v>43864</v>
      </c>
      <c r="D877" s="399"/>
      <c r="E877" s="400" t="s">
        <v>1875</v>
      </c>
      <c r="F877" s="340" t="s">
        <v>943</v>
      </c>
      <c r="G877" s="401" t="s">
        <v>689</v>
      </c>
      <c r="H877" s="401" t="s">
        <v>695</v>
      </c>
      <c r="I877" s="401" t="s">
        <v>692</v>
      </c>
      <c r="J877" s="194">
        <v>8100</v>
      </c>
      <c r="K877" s="194">
        <v>3790</v>
      </c>
      <c r="L877" s="195">
        <v>4310</v>
      </c>
      <c r="M877" s="196">
        <v>6</v>
      </c>
      <c r="N877" s="197">
        <v>258.59999999999997</v>
      </c>
      <c r="O877" s="197">
        <v>4051.4</v>
      </c>
      <c r="P877" s="231" t="s">
        <v>69</v>
      </c>
    </row>
    <row r="878" spans="1:16">
      <c r="A878" s="340" t="str">
        <f t="shared" si="29"/>
        <v>4386434</v>
      </c>
      <c r="B878" s="351">
        <f t="shared" si="30"/>
        <v>34</v>
      </c>
      <c r="C878" s="435">
        <v>43864</v>
      </c>
      <c r="D878" s="399"/>
      <c r="E878" s="400" t="s">
        <v>1876</v>
      </c>
      <c r="F878" s="340" t="s">
        <v>943</v>
      </c>
      <c r="G878" s="401" t="s">
        <v>736</v>
      </c>
      <c r="H878" s="401" t="s">
        <v>733</v>
      </c>
      <c r="I878" s="401" t="s">
        <v>692</v>
      </c>
      <c r="J878" s="194">
        <v>7810</v>
      </c>
      <c r="K878" s="194">
        <v>3870</v>
      </c>
      <c r="L878" s="195">
        <v>3940</v>
      </c>
      <c r="M878" s="196">
        <v>6</v>
      </c>
      <c r="N878" s="197">
        <v>236.39999999999998</v>
      </c>
      <c r="O878" s="197">
        <v>3703.6</v>
      </c>
      <c r="P878" s="231" t="s">
        <v>69</v>
      </c>
    </row>
    <row r="879" spans="1:16">
      <c r="A879" s="340" t="str">
        <f t="shared" si="29"/>
        <v>4386435</v>
      </c>
      <c r="B879" s="351">
        <f t="shared" si="30"/>
        <v>35</v>
      </c>
      <c r="C879" s="435">
        <v>43864</v>
      </c>
      <c r="D879" s="399" t="s">
        <v>1285</v>
      </c>
      <c r="E879" s="400" t="s">
        <v>1877</v>
      </c>
      <c r="F879" s="340" t="s">
        <v>1878</v>
      </c>
      <c r="G879" s="401" t="s">
        <v>891</v>
      </c>
      <c r="H879" s="401" t="s">
        <v>697</v>
      </c>
      <c r="I879" s="401" t="s">
        <v>698</v>
      </c>
      <c r="J879" s="194">
        <v>9180</v>
      </c>
      <c r="K879" s="194">
        <v>4010</v>
      </c>
      <c r="L879" s="195">
        <v>5170</v>
      </c>
      <c r="M879" s="196">
        <v>6</v>
      </c>
      <c r="N879" s="197">
        <v>310.2</v>
      </c>
      <c r="O879" s="197">
        <v>4859.8</v>
      </c>
      <c r="P879" s="231" t="s">
        <v>69</v>
      </c>
    </row>
    <row r="880" spans="1:16">
      <c r="A880" s="340" t="str">
        <f t="shared" si="29"/>
        <v>4386436</v>
      </c>
      <c r="B880" s="351">
        <f t="shared" si="30"/>
        <v>36</v>
      </c>
      <c r="C880" s="435">
        <v>43864</v>
      </c>
      <c r="D880" s="399"/>
      <c r="E880" s="400" t="s">
        <v>1879</v>
      </c>
      <c r="F880" s="340" t="s">
        <v>1878</v>
      </c>
      <c r="G880" s="401" t="s">
        <v>103</v>
      </c>
      <c r="H880" s="401" t="s">
        <v>836</v>
      </c>
      <c r="I880" s="401" t="s">
        <v>698</v>
      </c>
      <c r="J880" s="194">
        <v>9200</v>
      </c>
      <c r="K880" s="194">
        <v>3900</v>
      </c>
      <c r="L880" s="195">
        <v>5300</v>
      </c>
      <c r="M880" s="196">
        <v>6</v>
      </c>
      <c r="N880" s="197">
        <v>318</v>
      </c>
      <c r="O880" s="197">
        <v>4982</v>
      </c>
      <c r="P880" s="231" t="s">
        <v>69</v>
      </c>
    </row>
    <row r="881" spans="1:16">
      <c r="A881" s="340" t="str">
        <f t="shared" si="29"/>
        <v>4386437</v>
      </c>
      <c r="B881" s="351">
        <f t="shared" si="30"/>
        <v>37</v>
      </c>
      <c r="C881" s="435">
        <v>43864</v>
      </c>
      <c r="D881" s="399"/>
      <c r="E881" s="400" t="s">
        <v>1880</v>
      </c>
      <c r="F881" s="340" t="s">
        <v>1878</v>
      </c>
      <c r="G881" s="401" t="s">
        <v>95</v>
      </c>
      <c r="H881" s="401" t="s">
        <v>735</v>
      </c>
      <c r="I881" s="401" t="s">
        <v>698</v>
      </c>
      <c r="J881" s="194">
        <v>8990</v>
      </c>
      <c r="K881" s="194">
        <v>3910</v>
      </c>
      <c r="L881" s="195">
        <v>5080</v>
      </c>
      <c r="M881" s="196">
        <v>6</v>
      </c>
      <c r="N881" s="197">
        <v>304.8</v>
      </c>
      <c r="O881" s="197">
        <v>4775.2</v>
      </c>
      <c r="P881" s="231" t="s">
        <v>69</v>
      </c>
    </row>
    <row r="882" spans="1:16">
      <c r="A882" s="340" t="str">
        <f t="shared" si="29"/>
        <v>4386438</v>
      </c>
      <c r="B882" s="351">
        <f t="shared" si="30"/>
        <v>38</v>
      </c>
      <c r="C882" s="435">
        <v>43864</v>
      </c>
      <c r="D882" s="399"/>
      <c r="E882" s="400" t="s">
        <v>1881</v>
      </c>
      <c r="F882" s="340" t="s">
        <v>1878</v>
      </c>
      <c r="G882" s="401" t="s">
        <v>281</v>
      </c>
      <c r="H882" s="401" t="s">
        <v>833</v>
      </c>
      <c r="I882" s="401" t="s">
        <v>698</v>
      </c>
      <c r="J882" s="194">
        <v>8600</v>
      </c>
      <c r="K882" s="194">
        <v>3850</v>
      </c>
      <c r="L882" s="195">
        <v>4750</v>
      </c>
      <c r="M882" s="196">
        <v>6</v>
      </c>
      <c r="N882" s="197">
        <v>285</v>
      </c>
      <c r="O882" s="197">
        <v>4465</v>
      </c>
      <c r="P882" s="231" t="s">
        <v>69</v>
      </c>
    </row>
    <row r="883" spans="1:16">
      <c r="A883" s="340" t="str">
        <f t="shared" si="29"/>
        <v>4386439</v>
      </c>
      <c r="B883" s="351">
        <f t="shared" si="30"/>
        <v>39</v>
      </c>
      <c r="C883" s="435">
        <v>43864</v>
      </c>
      <c r="D883" s="399"/>
      <c r="E883" s="400" t="s">
        <v>1882</v>
      </c>
      <c r="F883" s="340" t="s">
        <v>1878</v>
      </c>
      <c r="G883" s="401" t="s">
        <v>103</v>
      </c>
      <c r="H883" s="401" t="s">
        <v>836</v>
      </c>
      <c r="I883" s="401" t="s">
        <v>698</v>
      </c>
      <c r="J883" s="194">
        <v>8950</v>
      </c>
      <c r="K883" s="194">
        <v>3890</v>
      </c>
      <c r="L883" s="195">
        <v>5060</v>
      </c>
      <c r="M883" s="196">
        <v>6</v>
      </c>
      <c r="N883" s="197">
        <v>303.59999999999997</v>
      </c>
      <c r="O883" s="197">
        <v>4756.3999999999996</v>
      </c>
      <c r="P883" s="231" t="s">
        <v>69</v>
      </c>
    </row>
    <row r="884" spans="1:16">
      <c r="A884" s="340" t="str">
        <f t="shared" si="29"/>
        <v>4386440</v>
      </c>
      <c r="B884" s="351">
        <f t="shared" si="30"/>
        <v>40</v>
      </c>
      <c r="C884" s="435">
        <v>43864</v>
      </c>
      <c r="D884" s="399"/>
      <c r="E884" s="400" t="s">
        <v>1883</v>
      </c>
      <c r="F884" s="340" t="s">
        <v>1878</v>
      </c>
      <c r="G884" s="401" t="s">
        <v>736</v>
      </c>
      <c r="H884" s="401" t="s">
        <v>733</v>
      </c>
      <c r="I884" s="401" t="s">
        <v>698</v>
      </c>
      <c r="J884" s="194">
        <v>9060</v>
      </c>
      <c r="K884" s="194">
        <v>3870</v>
      </c>
      <c r="L884" s="195">
        <v>5190</v>
      </c>
      <c r="M884" s="196">
        <v>6</v>
      </c>
      <c r="N884" s="197">
        <v>311.39999999999998</v>
      </c>
      <c r="O884" s="197">
        <v>4878.6000000000004</v>
      </c>
      <c r="P884" s="231" t="s">
        <v>69</v>
      </c>
    </row>
    <row r="885" spans="1:16">
      <c r="A885" s="340" t="str">
        <f t="shared" si="29"/>
        <v>4386441</v>
      </c>
      <c r="B885" s="351">
        <f t="shared" si="30"/>
        <v>41</v>
      </c>
      <c r="C885" s="435">
        <v>43864</v>
      </c>
      <c r="D885" s="399"/>
      <c r="E885" s="400" t="s">
        <v>1884</v>
      </c>
      <c r="F885" s="340" t="s">
        <v>1878</v>
      </c>
      <c r="G885" s="401" t="s">
        <v>95</v>
      </c>
      <c r="H885" s="401" t="s">
        <v>735</v>
      </c>
      <c r="I885" s="401" t="s">
        <v>698</v>
      </c>
      <c r="J885" s="194">
        <v>8750</v>
      </c>
      <c r="K885" s="194">
        <v>3910</v>
      </c>
      <c r="L885" s="195">
        <v>4840</v>
      </c>
      <c r="M885" s="196">
        <v>6</v>
      </c>
      <c r="N885" s="197">
        <v>290.39999999999998</v>
      </c>
      <c r="O885" s="197">
        <v>4549.6000000000004</v>
      </c>
      <c r="P885" s="231" t="s">
        <v>69</v>
      </c>
    </row>
    <row r="886" spans="1:16">
      <c r="A886" s="340" t="str">
        <f t="shared" si="29"/>
        <v>4386442</v>
      </c>
      <c r="B886" s="351">
        <f t="shared" si="30"/>
        <v>42</v>
      </c>
      <c r="C886" s="435">
        <v>43864</v>
      </c>
      <c r="D886" s="399"/>
      <c r="E886" s="400" t="s">
        <v>1885</v>
      </c>
      <c r="F886" s="340" t="s">
        <v>1878</v>
      </c>
      <c r="G886" s="401" t="s">
        <v>891</v>
      </c>
      <c r="H886" s="401" t="s">
        <v>697</v>
      </c>
      <c r="I886" s="401" t="s">
        <v>698</v>
      </c>
      <c r="J886" s="194">
        <v>8840</v>
      </c>
      <c r="K886" s="194">
        <v>4000</v>
      </c>
      <c r="L886" s="195">
        <v>4840</v>
      </c>
      <c r="M886" s="196">
        <v>6</v>
      </c>
      <c r="N886" s="197">
        <v>290.39999999999998</v>
      </c>
      <c r="O886" s="197">
        <v>4549.6000000000004</v>
      </c>
      <c r="P886" s="231" t="s">
        <v>69</v>
      </c>
    </row>
    <row r="887" spans="1:16">
      <c r="A887" s="340" t="str">
        <f t="shared" si="29"/>
        <v>4386443</v>
      </c>
      <c r="B887" s="351">
        <f t="shared" si="30"/>
        <v>43</v>
      </c>
      <c r="C887" s="435">
        <v>43864</v>
      </c>
      <c r="D887" s="399"/>
      <c r="E887" s="400" t="s">
        <v>1886</v>
      </c>
      <c r="F887" s="340" t="s">
        <v>1878</v>
      </c>
      <c r="G887" s="401" t="s">
        <v>281</v>
      </c>
      <c r="H887" s="401" t="s">
        <v>833</v>
      </c>
      <c r="I887" s="401" t="s">
        <v>698</v>
      </c>
      <c r="J887" s="194">
        <v>8820</v>
      </c>
      <c r="K887" s="194">
        <v>3850</v>
      </c>
      <c r="L887" s="195">
        <v>4970</v>
      </c>
      <c r="M887" s="196">
        <v>6</v>
      </c>
      <c r="N887" s="197">
        <v>298.2</v>
      </c>
      <c r="O887" s="197">
        <v>4671.8</v>
      </c>
      <c r="P887" s="231" t="s">
        <v>69</v>
      </c>
    </row>
    <row r="888" spans="1:16">
      <c r="A888" s="340" t="str">
        <f t="shared" si="29"/>
        <v>4386444</v>
      </c>
      <c r="B888" s="351">
        <f t="shared" si="30"/>
        <v>44</v>
      </c>
      <c r="C888" s="435">
        <v>43864</v>
      </c>
      <c r="D888" s="399"/>
      <c r="E888" s="400" t="s">
        <v>1887</v>
      </c>
      <c r="F888" s="340" t="s">
        <v>1878</v>
      </c>
      <c r="G888" s="401" t="s">
        <v>371</v>
      </c>
      <c r="H888" s="401" t="s">
        <v>732</v>
      </c>
      <c r="I888" s="401" t="s">
        <v>698</v>
      </c>
      <c r="J888" s="194">
        <v>8940</v>
      </c>
      <c r="K888" s="194">
        <v>3890</v>
      </c>
      <c r="L888" s="195">
        <v>5050</v>
      </c>
      <c r="M888" s="196">
        <v>6</v>
      </c>
      <c r="N888" s="197">
        <v>303</v>
      </c>
      <c r="O888" s="197">
        <v>4747</v>
      </c>
      <c r="P888" s="231" t="s">
        <v>69</v>
      </c>
    </row>
    <row r="889" spans="1:16">
      <c r="A889" s="340" t="str">
        <f t="shared" si="29"/>
        <v>4386445</v>
      </c>
      <c r="B889" s="351">
        <f t="shared" si="30"/>
        <v>45</v>
      </c>
      <c r="C889" s="435">
        <v>43864</v>
      </c>
      <c r="D889" s="399"/>
      <c r="E889" s="400" t="s">
        <v>1888</v>
      </c>
      <c r="F889" s="340" t="s">
        <v>1878</v>
      </c>
      <c r="G889" s="401" t="s">
        <v>281</v>
      </c>
      <c r="H889" s="401" t="s">
        <v>833</v>
      </c>
      <c r="I889" s="401" t="s">
        <v>698</v>
      </c>
      <c r="J889" s="194">
        <v>8540</v>
      </c>
      <c r="K889" s="194">
        <v>3850</v>
      </c>
      <c r="L889" s="195">
        <v>4690</v>
      </c>
      <c r="M889" s="196">
        <v>6</v>
      </c>
      <c r="N889" s="197">
        <v>281.39999999999998</v>
      </c>
      <c r="O889" s="197">
        <v>4408.6000000000004</v>
      </c>
      <c r="P889" s="231" t="s">
        <v>69</v>
      </c>
    </row>
    <row r="890" spans="1:16">
      <c r="A890" s="340" t="str">
        <f t="shared" si="29"/>
        <v>4386446</v>
      </c>
      <c r="B890" s="351">
        <f t="shared" si="30"/>
        <v>46</v>
      </c>
      <c r="C890" s="435">
        <v>43864</v>
      </c>
      <c r="D890" s="399"/>
      <c r="E890" s="400" t="s">
        <v>1889</v>
      </c>
      <c r="F890" s="340" t="s">
        <v>1878</v>
      </c>
      <c r="G890" s="401" t="s">
        <v>103</v>
      </c>
      <c r="H890" s="401" t="s">
        <v>836</v>
      </c>
      <c r="I890" s="401" t="s">
        <v>698</v>
      </c>
      <c r="J890" s="194">
        <v>8820</v>
      </c>
      <c r="K890" s="194">
        <v>3890</v>
      </c>
      <c r="L890" s="195">
        <v>4930</v>
      </c>
      <c r="M890" s="196">
        <v>6</v>
      </c>
      <c r="N890" s="197">
        <v>295.8</v>
      </c>
      <c r="O890" s="197">
        <v>4634.2</v>
      </c>
      <c r="P890" s="231" t="s">
        <v>69</v>
      </c>
    </row>
    <row r="891" spans="1:16">
      <c r="A891" s="340" t="str">
        <f t="shared" si="29"/>
        <v>4386447</v>
      </c>
      <c r="B891" s="351">
        <f t="shared" si="30"/>
        <v>47</v>
      </c>
      <c r="C891" s="435">
        <v>43864</v>
      </c>
      <c r="D891" s="399" t="s">
        <v>824</v>
      </c>
      <c r="E891" s="400" t="s">
        <v>1890</v>
      </c>
      <c r="F891" s="340" t="s">
        <v>977</v>
      </c>
      <c r="G891" s="401" t="s">
        <v>371</v>
      </c>
      <c r="H891" s="401" t="s">
        <v>732</v>
      </c>
      <c r="I891" s="401" t="s">
        <v>978</v>
      </c>
      <c r="J891" s="194">
        <v>8980</v>
      </c>
      <c r="K891" s="194">
        <v>3890</v>
      </c>
      <c r="L891" s="195">
        <v>5090</v>
      </c>
      <c r="M891" s="196">
        <v>6</v>
      </c>
      <c r="N891" s="197">
        <v>305.39999999999998</v>
      </c>
      <c r="O891" s="197">
        <v>4784.6000000000004</v>
      </c>
      <c r="P891" s="231" t="s">
        <v>69</v>
      </c>
    </row>
    <row r="892" spans="1:16">
      <c r="A892" s="340" t="str">
        <f t="shared" si="29"/>
        <v>4386448</v>
      </c>
      <c r="B892" s="351">
        <f t="shared" si="30"/>
        <v>48</v>
      </c>
      <c r="C892" s="435">
        <v>43864</v>
      </c>
      <c r="D892" s="399"/>
      <c r="E892" s="400" t="s">
        <v>1891</v>
      </c>
      <c r="F892" s="340" t="s">
        <v>977</v>
      </c>
      <c r="G892" s="401" t="s">
        <v>736</v>
      </c>
      <c r="H892" s="401" t="s">
        <v>733</v>
      </c>
      <c r="I892" s="401" t="s">
        <v>978</v>
      </c>
      <c r="J892" s="194">
        <v>8750</v>
      </c>
      <c r="K892" s="194">
        <v>3870</v>
      </c>
      <c r="L892" s="195">
        <v>4880</v>
      </c>
      <c r="M892" s="196">
        <v>6</v>
      </c>
      <c r="N892" s="197">
        <v>292.8</v>
      </c>
      <c r="O892" s="197">
        <v>4587.2</v>
      </c>
      <c r="P892" s="231" t="s">
        <v>69</v>
      </c>
    </row>
    <row r="893" spans="1:16">
      <c r="A893" s="340" t="str">
        <f t="shared" si="29"/>
        <v>4386449</v>
      </c>
      <c r="B893" s="351">
        <f t="shared" si="30"/>
        <v>49</v>
      </c>
      <c r="C893" s="435">
        <v>43864</v>
      </c>
      <c r="D893" s="399"/>
      <c r="E893" s="400" t="s">
        <v>1892</v>
      </c>
      <c r="F893" s="340" t="s">
        <v>977</v>
      </c>
      <c r="G893" s="401" t="s">
        <v>95</v>
      </c>
      <c r="H893" s="401" t="s">
        <v>735</v>
      </c>
      <c r="I893" s="401" t="s">
        <v>978</v>
      </c>
      <c r="J893" s="194">
        <v>8900</v>
      </c>
      <c r="K893" s="194">
        <v>3900</v>
      </c>
      <c r="L893" s="195">
        <v>5000</v>
      </c>
      <c r="M893" s="196">
        <v>6</v>
      </c>
      <c r="N893" s="197">
        <v>300</v>
      </c>
      <c r="O893" s="197">
        <v>4700</v>
      </c>
      <c r="P893" s="231" t="s">
        <v>69</v>
      </c>
    </row>
    <row r="894" spans="1:16">
      <c r="A894" s="340" t="str">
        <f t="shared" si="29"/>
        <v>4386450</v>
      </c>
      <c r="B894" s="351">
        <f t="shared" si="30"/>
        <v>50</v>
      </c>
      <c r="C894" s="435">
        <v>43864</v>
      </c>
      <c r="D894" s="399" t="s">
        <v>989</v>
      </c>
      <c r="E894" s="400" t="s">
        <v>1893</v>
      </c>
      <c r="F894" s="340" t="s">
        <v>1647</v>
      </c>
      <c r="G894" s="401" t="s">
        <v>110</v>
      </c>
      <c r="H894" s="401" t="s">
        <v>691</v>
      </c>
      <c r="I894" s="401" t="s">
        <v>723</v>
      </c>
      <c r="J894" s="194">
        <v>8540</v>
      </c>
      <c r="K894" s="194">
        <v>3940</v>
      </c>
      <c r="L894" s="195">
        <v>4600</v>
      </c>
      <c r="M894" s="196">
        <v>6</v>
      </c>
      <c r="N894" s="197">
        <v>276</v>
      </c>
      <c r="O894" s="197">
        <v>4324</v>
      </c>
      <c r="P894" s="231" t="s">
        <v>69</v>
      </c>
    </row>
    <row r="895" spans="1:16">
      <c r="A895" s="340" t="str">
        <f t="shared" si="29"/>
        <v>4386451</v>
      </c>
      <c r="B895" s="351">
        <f t="shared" si="30"/>
        <v>51</v>
      </c>
      <c r="C895" s="435">
        <v>43864</v>
      </c>
      <c r="D895" s="399"/>
      <c r="E895" s="400" t="s">
        <v>1894</v>
      </c>
      <c r="F895" s="340" t="s">
        <v>1647</v>
      </c>
      <c r="G895" s="401" t="s">
        <v>736</v>
      </c>
      <c r="H895" s="401" t="s">
        <v>733</v>
      </c>
      <c r="I895" s="401" t="s">
        <v>723</v>
      </c>
      <c r="J895" s="194">
        <v>7240</v>
      </c>
      <c r="K895" s="194">
        <v>3880</v>
      </c>
      <c r="L895" s="195">
        <v>3360</v>
      </c>
      <c r="M895" s="196">
        <v>6</v>
      </c>
      <c r="N895" s="197">
        <v>201.6</v>
      </c>
      <c r="O895" s="197">
        <v>3158.4</v>
      </c>
      <c r="P895" s="231" t="s">
        <v>69</v>
      </c>
    </row>
    <row r="896" spans="1:16">
      <c r="A896" s="340" t="str">
        <f t="shared" si="29"/>
        <v>4386452</v>
      </c>
      <c r="B896" s="351">
        <f t="shared" si="30"/>
        <v>52</v>
      </c>
      <c r="C896" s="435">
        <v>43864</v>
      </c>
      <c r="D896" s="399"/>
      <c r="E896" s="400" t="s">
        <v>1895</v>
      </c>
      <c r="F896" s="340" t="s">
        <v>1661</v>
      </c>
      <c r="G896" s="401" t="s">
        <v>110</v>
      </c>
      <c r="H896" s="401" t="s">
        <v>691</v>
      </c>
      <c r="I896" s="401" t="s">
        <v>723</v>
      </c>
      <c r="J896" s="194">
        <v>8480</v>
      </c>
      <c r="K896" s="194">
        <v>3940</v>
      </c>
      <c r="L896" s="195">
        <v>4540</v>
      </c>
      <c r="M896" s="196">
        <v>6</v>
      </c>
      <c r="N896" s="197">
        <v>272.39999999999998</v>
      </c>
      <c r="O896" s="197">
        <v>4267.6000000000004</v>
      </c>
      <c r="P896" s="231" t="s">
        <v>69</v>
      </c>
    </row>
    <row r="897" spans="1:16">
      <c r="A897" s="340" t="str">
        <f t="shared" si="29"/>
        <v>4386453</v>
      </c>
      <c r="B897" s="351">
        <f t="shared" si="30"/>
        <v>53</v>
      </c>
      <c r="C897" s="435">
        <v>43864</v>
      </c>
      <c r="D897" s="399"/>
      <c r="E897" s="400" t="s">
        <v>1896</v>
      </c>
      <c r="F897" s="340" t="s">
        <v>1661</v>
      </c>
      <c r="G897" s="401" t="s">
        <v>886</v>
      </c>
      <c r="H897" s="401" t="s">
        <v>696</v>
      </c>
      <c r="I897" s="401" t="s">
        <v>723</v>
      </c>
      <c r="J897" s="194">
        <v>6560</v>
      </c>
      <c r="K897" s="194">
        <v>3790</v>
      </c>
      <c r="L897" s="195">
        <v>2770</v>
      </c>
      <c r="M897" s="196">
        <v>6</v>
      </c>
      <c r="N897" s="197">
        <v>166.2</v>
      </c>
      <c r="O897" s="197">
        <v>2603.8000000000002</v>
      </c>
      <c r="P897" s="231" t="s">
        <v>69</v>
      </c>
    </row>
    <row r="898" spans="1:16">
      <c r="A898" s="340" t="str">
        <f t="shared" si="29"/>
        <v>4386454</v>
      </c>
      <c r="B898" s="351">
        <f t="shared" si="30"/>
        <v>54</v>
      </c>
      <c r="C898" s="435">
        <v>43864</v>
      </c>
      <c r="D898" s="399"/>
      <c r="E898" s="400" t="s">
        <v>1897</v>
      </c>
      <c r="F898" s="340" t="s">
        <v>1664</v>
      </c>
      <c r="G898" s="401" t="s">
        <v>105</v>
      </c>
      <c r="H898" s="401" t="s">
        <v>734</v>
      </c>
      <c r="I898" s="401" t="s">
        <v>723</v>
      </c>
      <c r="J898" s="194">
        <v>9070</v>
      </c>
      <c r="K898" s="194">
        <v>3890</v>
      </c>
      <c r="L898" s="195">
        <v>5180</v>
      </c>
      <c r="M898" s="196">
        <v>6</v>
      </c>
      <c r="N898" s="197">
        <v>310.8</v>
      </c>
      <c r="O898" s="197">
        <v>4869.2</v>
      </c>
      <c r="P898" s="231" t="s">
        <v>69</v>
      </c>
    </row>
    <row r="899" spans="1:16">
      <c r="A899" s="340" t="str">
        <f t="shared" si="29"/>
        <v>4386455</v>
      </c>
      <c r="B899" s="351">
        <f t="shared" si="30"/>
        <v>55</v>
      </c>
      <c r="C899" s="435">
        <v>43864</v>
      </c>
      <c r="D899" s="399"/>
      <c r="E899" s="400" t="s">
        <v>1898</v>
      </c>
      <c r="F899" s="340" t="s">
        <v>1664</v>
      </c>
      <c r="G899" s="401" t="s">
        <v>1140</v>
      </c>
      <c r="H899" s="401" t="s">
        <v>693</v>
      </c>
      <c r="I899" s="401" t="s">
        <v>723</v>
      </c>
      <c r="J899" s="194">
        <v>4780</v>
      </c>
      <c r="K899" s="194">
        <v>3990</v>
      </c>
      <c r="L899" s="195">
        <v>790</v>
      </c>
      <c r="M899" s="196">
        <v>6</v>
      </c>
      <c r="N899" s="197">
        <v>47.4</v>
      </c>
      <c r="O899" s="197">
        <v>742.6</v>
      </c>
      <c r="P899" s="231" t="s">
        <v>69</v>
      </c>
    </row>
    <row r="900" spans="1:16">
      <c r="A900" s="340" t="str">
        <f t="shared" si="29"/>
        <v>4386456</v>
      </c>
      <c r="B900" s="351">
        <f t="shared" si="30"/>
        <v>56</v>
      </c>
      <c r="C900" s="435">
        <v>43864</v>
      </c>
      <c r="D900" s="399"/>
      <c r="E900" s="400" t="s">
        <v>1899</v>
      </c>
      <c r="F900" s="340" t="s">
        <v>1900</v>
      </c>
      <c r="G900" s="401" t="s">
        <v>110</v>
      </c>
      <c r="H900" s="401" t="s">
        <v>691</v>
      </c>
      <c r="I900" s="401" t="s">
        <v>723</v>
      </c>
      <c r="J900" s="194">
        <v>8650</v>
      </c>
      <c r="K900" s="194">
        <v>3940</v>
      </c>
      <c r="L900" s="195">
        <v>4710</v>
      </c>
      <c r="M900" s="196">
        <v>6</v>
      </c>
      <c r="N900" s="197">
        <v>282.59999999999997</v>
      </c>
      <c r="O900" s="197">
        <v>4427.3999999999996</v>
      </c>
      <c r="P900" s="231" t="s">
        <v>69</v>
      </c>
    </row>
    <row r="901" spans="1:16">
      <c r="A901" s="340" t="str">
        <f t="shared" si="29"/>
        <v>4386457</v>
      </c>
      <c r="B901" s="351">
        <f t="shared" si="30"/>
        <v>57</v>
      </c>
      <c r="C901" s="435">
        <v>43864</v>
      </c>
      <c r="D901" s="399"/>
      <c r="E901" s="400" t="s">
        <v>1901</v>
      </c>
      <c r="F901" s="340" t="s">
        <v>1900</v>
      </c>
      <c r="G901" s="401" t="s">
        <v>700</v>
      </c>
      <c r="H901" s="401" t="s">
        <v>694</v>
      </c>
      <c r="I901" s="401" t="s">
        <v>723</v>
      </c>
      <c r="J901" s="194">
        <v>4920</v>
      </c>
      <c r="K901" s="194">
        <v>3850</v>
      </c>
      <c r="L901" s="195">
        <v>1070</v>
      </c>
      <c r="M901" s="196">
        <v>6</v>
      </c>
      <c r="N901" s="197">
        <v>64.2</v>
      </c>
      <c r="O901" s="197">
        <v>1005.8</v>
      </c>
      <c r="P901" s="231" t="s">
        <v>69</v>
      </c>
    </row>
    <row r="902" spans="1:16">
      <c r="A902" s="340" t="str">
        <f t="shared" si="29"/>
        <v>4386458</v>
      </c>
      <c r="B902" s="351">
        <f t="shared" si="30"/>
        <v>58</v>
      </c>
      <c r="C902" s="435">
        <v>43864</v>
      </c>
      <c r="D902" s="399"/>
      <c r="E902" s="400" t="s">
        <v>1902</v>
      </c>
      <c r="F902" s="340" t="s">
        <v>1563</v>
      </c>
      <c r="G902" s="401" t="s">
        <v>1140</v>
      </c>
      <c r="H902" s="401" t="s">
        <v>693</v>
      </c>
      <c r="I902" s="401" t="s">
        <v>830</v>
      </c>
      <c r="J902" s="194">
        <v>8790</v>
      </c>
      <c r="K902" s="194">
        <v>4000</v>
      </c>
      <c r="L902" s="195">
        <v>4790</v>
      </c>
      <c r="M902" s="196">
        <v>6</v>
      </c>
      <c r="N902" s="197">
        <v>287.39999999999998</v>
      </c>
      <c r="O902" s="197">
        <v>4502.6000000000004</v>
      </c>
      <c r="P902" s="231" t="s">
        <v>30</v>
      </c>
    </row>
    <row r="903" spans="1:16">
      <c r="A903" s="340" t="str">
        <f t="shared" si="29"/>
        <v>4386459</v>
      </c>
      <c r="B903" s="351">
        <f t="shared" si="30"/>
        <v>59</v>
      </c>
      <c r="C903" s="435">
        <v>43864</v>
      </c>
      <c r="D903" s="399"/>
      <c r="E903" s="400" t="s">
        <v>1903</v>
      </c>
      <c r="F903" s="340" t="s">
        <v>1563</v>
      </c>
      <c r="G903" s="401" t="s">
        <v>105</v>
      </c>
      <c r="H903" s="401" t="s">
        <v>734</v>
      </c>
      <c r="I903" s="401" t="s">
        <v>830</v>
      </c>
      <c r="J903" s="194">
        <v>5470</v>
      </c>
      <c r="K903" s="194">
        <v>3890</v>
      </c>
      <c r="L903" s="195">
        <v>1580</v>
      </c>
      <c r="M903" s="196">
        <v>6</v>
      </c>
      <c r="N903" s="197">
        <v>94.8</v>
      </c>
      <c r="O903" s="197">
        <v>1485.2</v>
      </c>
      <c r="P903" s="231" t="s">
        <v>30</v>
      </c>
    </row>
    <row r="904" spans="1:16">
      <c r="A904" s="340" t="str">
        <f t="shared" si="29"/>
        <v>4386460</v>
      </c>
      <c r="B904" s="351">
        <f t="shared" si="30"/>
        <v>60</v>
      </c>
      <c r="C904" s="435">
        <v>43864</v>
      </c>
      <c r="D904" s="399" t="s">
        <v>1160</v>
      </c>
      <c r="E904" s="400" t="s">
        <v>1904</v>
      </c>
      <c r="F904" s="340" t="s">
        <v>1013</v>
      </c>
      <c r="G904" s="401" t="s">
        <v>1140</v>
      </c>
      <c r="H904" s="401" t="s">
        <v>693</v>
      </c>
      <c r="I904" s="401" t="s">
        <v>751</v>
      </c>
      <c r="J904" s="194">
        <v>9210</v>
      </c>
      <c r="K904" s="194">
        <v>4010</v>
      </c>
      <c r="L904" s="195">
        <v>5200</v>
      </c>
      <c r="M904" s="196">
        <v>6</v>
      </c>
      <c r="N904" s="197">
        <v>312</v>
      </c>
      <c r="O904" s="197">
        <v>4888</v>
      </c>
      <c r="P904" s="231" t="s">
        <v>30</v>
      </c>
    </row>
    <row r="905" spans="1:16">
      <c r="A905" s="340" t="str">
        <f t="shared" si="29"/>
        <v>4386461</v>
      </c>
      <c r="B905" s="351">
        <f t="shared" si="30"/>
        <v>61</v>
      </c>
      <c r="C905" s="435">
        <v>43864</v>
      </c>
      <c r="D905" s="399"/>
      <c r="E905" s="400" t="s">
        <v>1905</v>
      </c>
      <c r="F905" s="340" t="s">
        <v>1174</v>
      </c>
      <c r="G905" s="401" t="s">
        <v>110</v>
      </c>
      <c r="H905" s="401" t="s">
        <v>691</v>
      </c>
      <c r="I905" s="401" t="s">
        <v>751</v>
      </c>
      <c r="J905" s="194">
        <v>8790</v>
      </c>
      <c r="K905" s="194">
        <v>3940</v>
      </c>
      <c r="L905" s="195">
        <v>4850</v>
      </c>
      <c r="M905" s="196">
        <v>6</v>
      </c>
      <c r="N905" s="197">
        <v>291</v>
      </c>
      <c r="O905" s="197">
        <v>4559</v>
      </c>
      <c r="P905" s="231" t="s">
        <v>30</v>
      </c>
    </row>
    <row r="906" spans="1:16">
      <c r="A906" s="340" t="str">
        <f t="shared" si="29"/>
        <v>4386462</v>
      </c>
      <c r="B906" s="351">
        <f t="shared" si="30"/>
        <v>62</v>
      </c>
      <c r="C906" s="435">
        <v>43864</v>
      </c>
      <c r="D906" s="399"/>
      <c r="E906" s="400" t="s">
        <v>1906</v>
      </c>
      <c r="F906" s="340" t="s">
        <v>1174</v>
      </c>
      <c r="G906" s="401" t="s">
        <v>1140</v>
      </c>
      <c r="H906" s="401" t="s">
        <v>693</v>
      </c>
      <c r="I906" s="401" t="s">
        <v>751</v>
      </c>
      <c r="J906" s="194">
        <v>8930</v>
      </c>
      <c r="K906" s="194">
        <v>4000</v>
      </c>
      <c r="L906" s="195">
        <v>4930</v>
      </c>
      <c r="M906" s="196">
        <v>6</v>
      </c>
      <c r="N906" s="197">
        <v>295.8</v>
      </c>
      <c r="O906" s="197">
        <v>4634.2</v>
      </c>
      <c r="P906" s="231" t="s">
        <v>30</v>
      </c>
    </row>
    <row r="907" spans="1:16">
      <c r="A907" s="340" t="str">
        <f t="shared" si="29"/>
        <v>4386463</v>
      </c>
      <c r="B907" s="351">
        <f t="shared" si="30"/>
        <v>63</v>
      </c>
      <c r="C907" s="435">
        <v>43864</v>
      </c>
      <c r="D907" s="399"/>
      <c r="E907" s="400" t="s">
        <v>1907</v>
      </c>
      <c r="F907" s="340" t="s">
        <v>1174</v>
      </c>
      <c r="G907" s="401" t="s">
        <v>105</v>
      </c>
      <c r="H907" s="401" t="s">
        <v>734</v>
      </c>
      <c r="I907" s="401" t="s">
        <v>751</v>
      </c>
      <c r="J907" s="194">
        <v>8780</v>
      </c>
      <c r="K907" s="194">
        <v>3900</v>
      </c>
      <c r="L907" s="195">
        <v>4880</v>
      </c>
      <c r="M907" s="196">
        <v>6</v>
      </c>
      <c r="N907" s="197">
        <v>292.8</v>
      </c>
      <c r="O907" s="197">
        <v>4587.2</v>
      </c>
      <c r="P907" s="231" t="s">
        <v>30</v>
      </c>
    </row>
    <row r="908" spans="1:16">
      <c r="A908" s="340" t="str">
        <f t="shared" si="29"/>
        <v>4386464</v>
      </c>
      <c r="B908" s="351">
        <f t="shared" si="30"/>
        <v>64</v>
      </c>
      <c r="C908" s="435">
        <v>43864</v>
      </c>
      <c r="D908" s="399"/>
      <c r="E908" s="400" t="s">
        <v>1908</v>
      </c>
      <c r="F908" s="340" t="s">
        <v>1174</v>
      </c>
      <c r="G908" s="401" t="s">
        <v>886</v>
      </c>
      <c r="H908" s="401" t="s">
        <v>696</v>
      </c>
      <c r="I908" s="401" t="s">
        <v>751</v>
      </c>
      <c r="J908" s="194">
        <v>8390</v>
      </c>
      <c r="K908" s="194">
        <v>3780</v>
      </c>
      <c r="L908" s="195">
        <v>4610</v>
      </c>
      <c r="M908" s="196">
        <v>6</v>
      </c>
      <c r="N908" s="197">
        <v>276.59999999999997</v>
      </c>
      <c r="O908" s="197">
        <v>4333.3999999999996</v>
      </c>
      <c r="P908" s="231" t="s">
        <v>30</v>
      </c>
    </row>
    <row r="909" spans="1:16">
      <c r="A909" s="340" t="str">
        <f t="shared" si="29"/>
        <v>4386465</v>
      </c>
      <c r="B909" s="351">
        <f t="shared" si="30"/>
        <v>65</v>
      </c>
      <c r="C909" s="435">
        <v>43864</v>
      </c>
      <c r="D909" s="399"/>
      <c r="E909" s="400" t="s">
        <v>1909</v>
      </c>
      <c r="F909" s="340" t="s">
        <v>1174</v>
      </c>
      <c r="G909" s="401" t="s">
        <v>700</v>
      </c>
      <c r="H909" s="401" t="s">
        <v>694</v>
      </c>
      <c r="I909" s="401" t="s">
        <v>751</v>
      </c>
      <c r="J909" s="194">
        <v>6890</v>
      </c>
      <c r="K909" s="194">
        <v>3850</v>
      </c>
      <c r="L909" s="195">
        <v>3040</v>
      </c>
      <c r="M909" s="196">
        <v>6</v>
      </c>
      <c r="N909" s="197">
        <v>182.4</v>
      </c>
      <c r="O909" s="197">
        <v>2857.6</v>
      </c>
      <c r="P909" s="231" t="s">
        <v>30</v>
      </c>
    </row>
    <row r="910" spans="1:16">
      <c r="A910" s="340" t="str">
        <f t="shared" si="29"/>
        <v>4386466</v>
      </c>
      <c r="B910" s="351">
        <f t="shared" si="30"/>
        <v>66</v>
      </c>
      <c r="C910" s="435">
        <v>43864</v>
      </c>
      <c r="D910" s="399"/>
      <c r="E910" s="400" t="s">
        <v>1910</v>
      </c>
      <c r="F910" s="340" t="s">
        <v>866</v>
      </c>
      <c r="G910" s="401" t="s">
        <v>700</v>
      </c>
      <c r="H910" s="401" t="s">
        <v>694</v>
      </c>
      <c r="I910" s="401" t="s">
        <v>692</v>
      </c>
      <c r="J910" s="194">
        <v>8470</v>
      </c>
      <c r="K910" s="194">
        <v>3860</v>
      </c>
      <c r="L910" s="195">
        <v>4610</v>
      </c>
      <c r="M910" s="196">
        <v>6</v>
      </c>
      <c r="N910" s="197">
        <v>276.59999999999997</v>
      </c>
      <c r="O910" s="197">
        <v>4333.3999999999996</v>
      </c>
      <c r="P910" s="231" t="s">
        <v>30</v>
      </c>
    </row>
    <row r="911" spans="1:16">
      <c r="A911" s="340" t="str">
        <f t="shared" si="29"/>
        <v>4386467</v>
      </c>
      <c r="B911" s="351">
        <f t="shared" si="30"/>
        <v>67</v>
      </c>
      <c r="C911" s="435">
        <v>43864</v>
      </c>
      <c r="D911" s="399"/>
      <c r="E911" s="400" t="s">
        <v>1911</v>
      </c>
      <c r="F911" s="340" t="s">
        <v>866</v>
      </c>
      <c r="G911" s="401" t="s">
        <v>110</v>
      </c>
      <c r="H911" s="401" t="s">
        <v>691</v>
      </c>
      <c r="I911" s="401" t="s">
        <v>692</v>
      </c>
      <c r="J911" s="194">
        <v>8440</v>
      </c>
      <c r="K911" s="194">
        <v>3930</v>
      </c>
      <c r="L911" s="195">
        <v>4510</v>
      </c>
      <c r="M911" s="196">
        <v>6</v>
      </c>
      <c r="N911" s="197">
        <v>270.59999999999997</v>
      </c>
      <c r="O911" s="197">
        <v>4239.3999999999996</v>
      </c>
      <c r="P911" s="231" t="s">
        <v>30</v>
      </c>
    </row>
    <row r="912" spans="1:16">
      <c r="A912" s="340" t="str">
        <f t="shared" si="29"/>
        <v>4386468</v>
      </c>
      <c r="B912" s="351">
        <f t="shared" si="30"/>
        <v>68</v>
      </c>
      <c r="C912" s="435">
        <v>43864</v>
      </c>
      <c r="D912" s="399"/>
      <c r="E912" s="400" t="s">
        <v>1912</v>
      </c>
      <c r="F912" s="340" t="s">
        <v>866</v>
      </c>
      <c r="G912" s="401" t="s">
        <v>1140</v>
      </c>
      <c r="H912" s="401" t="s">
        <v>693</v>
      </c>
      <c r="I912" s="401" t="s">
        <v>692</v>
      </c>
      <c r="J912" s="194">
        <v>5380</v>
      </c>
      <c r="K912" s="194">
        <v>4000</v>
      </c>
      <c r="L912" s="195">
        <v>1380</v>
      </c>
      <c r="M912" s="196">
        <v>6</v>
      </c>
      <c r="N912" s="197">
        <v>82.8</v>
      </c>
      <c r="O912" s="197">
        <v>1297.2</v>
      </c>
      <c r="P912" s="231" t="s">
        <v>30</v>
      </c>
    </row>
    <row r="913" spans="1:16">
      <c r="A913" s="340" t="str">
        <f t="shared" si="29"/>
        <v>4386469</v>
      </c>
      <c r="B913" s="351">
        <f t="shared" si="30"/>
        <v>69</v>
      </c>
      <c r="C913" s="435">
        <v>43864</v>
      </c>
      <c r="D913" s="399"/>
      <c r="E913" s="400" t="s">
        <v>1913</v>
      </c>
      <c r="F913" s="340" t="s">
        <v>770</v>
      </c>
      <c r="G913" s="401" t="s">
        <v>105</v>
      </c>
      <c r="H913" s="401" t="s">
        <v>734</v>
      </c>
      <c r="I913" s="401" t="s">
        <v>692</v>
      </c>
      <c r="J913" s="194">
        <v>7540</v>
      </c>
      <c r="K913" s="194">
        <v>3890</v>
      </c>
      <c r="L913" s="195">
        <v>3650</v>
      </c>
      <c r="M913" s="196">
        <v>6</v>
      </c>
      <c r="N913" s="197">
        <v>219</v>
      </c>
      <c r="O913" s="197">
        <v>3431</v>
      </c>
      <c r="P913" s="231" t="s">
        <v>30</v>
      </c>
    </row>
    <row r="914" spans="1:16">
      <c r="A914" s="340" t="str">
        <f t="shared" si="29"/>
        <v>4386470</v>
      </c>
      <c r="B914" s="351">
        <f t="shared" si="30"/>
        <v>70</v>
      </c>
      <c r="C914" s="435">
        <v>43864</v>
      </c>
      <c r="D914" s="399"/>
      <c r="E914" s="400" t="s">
        <v>1914</v>
      </c>
      <c r="F914" s="340" t="s">
        <v>1878</v>
      </c>
      <c r="G914" s="401" t="s">
        <v>689</v>
      </c>
      <c r="H914" s="401" t="s">
        <v>695</v>
      </c>
      <c r="I914" s="401" t="s">
        <v>698</v>
      </c>
      <c r="J914" s="194">
        <v>8860</v>
      </c>
      <c r="K914" s="194">
        <v>3790</v>
      </c>
      <c r="L914" s="195">
        <v>5070</v>
      </c>
      <c r="M914" s="196">
        <v>6</v>
      </c>
      <c r="N914" s="197">
        <v>304.2</v>
      </c>
      <c r="O914" s="197">
        <v>4765.8</v>
      </c>
      <c r="P914" s="231" t="s">
        <v>30</v>
      </c>
    </row>
    <row r="915" spans="1:16">
      <c r="A915" s="340" t="str">
        <f t="shared" si="29"/>
        <v>4386471</v>
      </c>
      <c r="B915" s="351">
        <f t="shared" si="30"/>
        <v>71</v>
      </c>
      <c r="C915" s="435">
        <v>43864</v>
      </c>
      <c r="D915" s="399"/>
      <c r="E915" s="400" t="s">
        <v>1915</v>
      </c>
      <c r="F915" s="340" t="s">
        <v>1878</v>
      </c>
      <c r="G915" s="401" t="s">
        <v>371</v>
      </c>
      <c r="H915" s="401" t="s">
        <v>732</v>
      </c>
      <c r="I915" s="401" t="s">
        <v>698</v>
      </c>
      <c r="J915" s="194">
        <v>9030</v>
      </c>
      <c r="K915" s="194">
        <v>3890</v>
      </c>
      <c r="L915" s="195">
        <v>5140</v>
      </c>
      <c r="M915" s="196">
        <v>6</v>
      </c>
      <c r="N915" s="197">
        <v>308.39999999999998</v>
      </c>
      <c r="O915" s="197">
        <v>4831.6000000000004</v>
      </c>
      <c r="P915" s="231" t="s">
        <v>30</v>
      </c>
    </row>
    <row r="916" spans="1:16">
      <c r="A916" s="340" t="str">
        <f t="shared" si="29"/>
        <v>4386472</v>
      </c>
      <c r="B916" s="351">
        <f t="shared" si="30"/>
        <v>72</v>
      </c>
      <c r="C916" s="435">
        <v>43864</v>
      </c>
      <c r="D916" s="399"/>
      <c r="E916" s="400" t="s">
        <v>1916</v>
      </c>
      <c r="F916" s="340" t="s">
        <v>1878</v>
      </c>
      <c r="G916" s="401" t="s">
        <v>891</v>
      </c>
      <c r="H916" s="401" t="s">
        <v>697</v>
      </c>
      <c r="I916" s="401" t="s">
        <v>698</v>
      </c>
      <c r="J916" s="194">
        <v>8980</v>
      </c>
      <c r="K916" s="194">
        <v>4000</v>
      </c>
      <c r="L916" s="195">
        <v>4980</v>
      </c>
      <c r="M916" s="196">
        <v>6</v>
      </c>
      <c r="N916" s="197">
        <v>298.8</v>
      </c>
      <c r="O916" s="197">
        <v>4681.2</v>
      </c>
      <c r="P916" s="231" t="s">
        <v>30</v>
      </c>
    </row>
    <row r="917" spans="1:16">
      <c r="A917" s="340" t="str">
        <f t="shared" si="29"/>
        <v>4386473</v>
      </c>
      <c r="B917" s="351">
        <f t="shared" si="30"/>
        <v>73</v>
      </c>
      <c r="C917" s="435">
        <v>43864</v>
      </c>
      <c r="D917" s="399"/>
      <c r="E917" s="400" t="s">
        <v>1917</v>
      </c>
      <c r="F917" s="340" t="s">
        <v>1878</v>
      </c>
      <c r="G917" s="401" t="s">
        <v>689</v>
      </c>
      <c r="H917" s="401" t="s">
        <v>695</v>
      </c>
      <c r="I917" s="401" t="s">
        <v>698</v>
      </c>
      <c r="J917" s="194">
        <v>8660</v>
      </c>
      <c r="K917" s="194">
        <v>3790</v>
      </c>
      <c r="L917" s="195">
        <v>4870</v>
      </c>
      <c r="M917" s="196">
        <v>6</v>
      </c>
      <c r="N917" s="197">
        <v>292.2</v>
      </c>
      <c r="O917" s="197">
        <v>4577.8</v>
      </c>
      <c r="P917" s="231" t="s">
        <v>30</v>
      </c>
    </row>
    <row r="918" spans="1:16">
      <c r="A918" s="340" t="str">
        <f t="shared" si="29"/>
        <v>4386474</v>
      </c>
      <c r="B918" s="351">
        <f t="shared" si="30"/>
        <v>74</v>
      </c>
      <c r="C918" s="435">
        <v>43864</v>
      </c>
      <c r="D918" s="399"/>
      <c r="E918" s="400" t="s">
        <v>1918</v>
      </c>
      <c r="F918" s="340" t="s">
        <v>1878</v>
      </c>
      <c r="G918" s="401" t="s">
        <v>95</v>
      </c>
      <c r="H918" s="401" t="s">
        <v>735</v>
      </c>
      <c r="I918" s="401" t="s">
        <v>698</v>
      </c>
      <c r="J918" s="194">
        <v>8740</v>
      </c>
      <c r="K918" s="194">
        <v>3900</v>
      </c>
      <c r="L918" s="195">
        <v>4840</v>
      </c>
      <c r="M918" s="196">
        <v>6</v>
      </c>
      <c r="N918" s="197">
        <v>290.39999999999998</v>
      </c>
      <c r="O918" s="197">
        <v>4549.6000000000004</v>
      </c>
      <c r="P918" s="231" t="s">
        <v>30</v>
      </c>
    </row>
    <row r="919" spans="1:16">
      <c r="A919" s="340" t="str">
        <f t="shared" si="29"/>
        <v>4386475</v>
      </c>
      <c r="B919" s="351">
        <f t="shared" si="30"/>
        <v>75</v>
      </c>
      <c r="C919" s="435">
        <v>43864</v>
      </c>
      <c r="D919" s="399"/>
      <c r="E919" s="400" t="s">
        <v>1919</v>
      </c>
      <c r="F919" s="340" t="s">
        <v>1878</v>
      </c>
      <c r="G919" s="401" t="s">
        <v>103</v>
      </c>
      <c r="H919" s="401" t="s">
        <v>836</v>
      </c>
      <c r="I919" s="401" t="s">
        <v>698</v>
      </c>
      <c r="J919" s="194">
        <v>8990</v>
      </c>
      <c r="K919" s="194">
        <v>3900</v>
      </c>
      <c r="L919" s="195">
        <v>5090</v>
      </c>
      <c r="M919" s="196">
        <v>6</v>
      </c>
      <c r="N919" s="197">
        <v>305.39999999999998</v>
      </c>
      <c r="O919" s="197">
        <v>4784.6000000000004</v>
      </c>
      <c r="P919" s="231" t="s">
        <v>30</v>
      </c>
    </row>
    <row r="920" spans="1:16">
      <c r="A920" s="340" t="str">
        <f t="shared" si="29"/>
        <v>4386476</v>
      </c>
      <c r="B920" s="351">
        <f t="shared" si="30"/>
        <v>76</v>
      </c>
      <c r="C920" s="435">
        <v>43864</v>
      </c>
      <c r="D920" s="399"/>
      <c r="E920" s="400" t="s">
        <v>1920</v>
      </c>
      <c r="F920" s="340" t="s">
        <v>1878</v>
      </c>
      <c r="G920" s="401" t="s">
        <v>111</v>
      </c>
      <c r="H920" s="401" t="s">
        <v>732</v>
      </c>
      <c r="I920" s="401" t="s">
        <v>698</v>
      </c>
      <c r="J920" s="194">
        <v>8650</v>
      </c>
      <c r="K920" s="194">
        <v>3890</v>
      </c>
      <c r="L920" s="195">
        <v>4760</v>
      </c>
      <c r="M920" s="196">
        <v>6</v>
      </c>
      <c r="N920" s="197">
        <v>285.59999999999997</v>
      </c>
      <c r="O920" s="197">
        <v>4474.3999999999996</v>
      </c>
      <c r="P920" s="231" t="s">
        <v>30</v>
      </c>
    </row>
    <row r="921" spans="1:16">
      <c r="A921" s="340" t="str">
        <f t="shared" si="29"/>
        <v>4386477</v>
      </c>
      <c r="B921" s="351">
        <f t="shared" si="30"/>
        <v>77</v>
      </c>
      <c r="C921" s="435">
        <v>43864</v>
      </c>
      <c r="D921" s="399"/>
      <c r="E921" s="400" t="s">
        <v>1921</v>
      </c>
      <c r="F921" s="340" t="s">
        <v>1878</v>
      </c>
      <c r="G921" s="401" t="s">
        <v>95</v>
      </c>
      <c r="H921" s="401" t="s">
        <v>735</v>
      </c>
      <c r="I921" s="401" t="s">
        <v>698</v>
      </c>
      <c r="J921" s="194">
        <v>8710</v>
      </c>
      <c r="K921" s="194">
        <v>3900</v>
      </c>
      <c r="L921" s="195">
        <v>4810</v>
      </c>
      <c r="M921" s="196">
        <v>6</v>
      </c>
      <c r="N921" s="197">
        <v>288.59999999999997</v>
      </c>
      <c r="O921" s="197">
        <v>4521.3999999999996</v>
      </c>
      <c r="P921" s="231" t="s">
        <v>30</v>
      </c>
    </row>
    <row r="922" spans="1:16">
      <c r="A922" s="340" t="str">
        <f t="shared" si="29"/>
        <v>4386478</v>
      </c>
      <c r="B922" s="351">
        <f t="shared" si="30"/>
        <v>78</v>
      </c>
      <c r="C922" s="435">
        <v>43864</v>
      </c>
      <c r="D922" s="399"/>
      <c r="E922" s="400" t="s">
        <v>1922</v>
      </c>
      <c r="F922" s="340" t="s">
        <v>1878</v>
      </c>
      <c r="G922" s="401" t="s">
        <v>891</v>
      </c>
      <c r="H922" s="401" t="s">
        <v>697</v>
      </c>
      <c r="I922" s="401" t="s">
        <v>698</v>
      </c>
      <c r="J922" s="194">
        <v>8960</v>
      </c>
      <c r="K922" s="194">
        <v>4000</v>
      </c>
      <c r="L922" s="195">
        <v>4960</v>
      </c>
      <c r="M922" s="196">
        <v>6</v>
      </c>
      <c r="N922" s="197">
        <v>297.59999999999997</v>
      </c>
      <c r="O922" s="197">
        <v>4662.3999999999996</v>
      </c>
      <c r="P922" s="231" t="s">
        <v>30</v>
      </c>
    </row>
    <row r="923" spans="1:16">
      <c r="A923" s="340" t="str">
        <f t="shared" si="29"/>
        <v>4386479</v>
      </c>
      <c r="B923" s="351">
        <f t="shared" si="30"/>
        <v>79</v>
      </c>
      <c r="C923" s="435">
        <v>43864</v>
      </c>
      <c r="D923" s="399"/>
      <c r="E923" s="400" t="s">
        <v>1923</v>
      </c>
      <c r="F923" s="340" t="s">
        <v>1068</v>
      </c>
      <c r="G923" s="401" t="s">
        <v>371</v>
      </c>
      <c r="H923" s="401" t="s">
        <v>732</v>
      </c>
      <c r="I923" s="401" t="s">
        <v>698</v>
      </c>
      <c r="J923" s="194">
        <v>8720</v>
      </c>
      <c r="K923" s="194">
        <v>3860</v>
      </c>
      <c r="L923" s="195">
        <v>4860</v>
      </c>
      <c r="M923" s="196">
        <v>6</v>
      </c>
      <c r="N923" s="197">
        <v>291.59999999999997</v>
      </c>
      <c r="O923" s="197">
        <v>4568.3999999999996</v>
      </c>
      <c r="P923" s="231" t="s">
        <v>30</v>
      </c>
    </row>
    <row r="924" spans="1:16">
      <c r="A924" s="340" t="str">
        <f t="shared" si="29"/>
        <v>4386480</v>
      </c>
      <c r="B924" s="351">
        <f t="shared" si="30"/>
        <v>80</v>
      </c>
      <c r="C924" s="435">
        <v>43864</v>
      </c>
      <c r="D924" s="399"/>
      <c r="E924" s="400" t="s">
        <v>1924</v>
      </c>
      <c r="F924" s="340" t="s">
        <v>1068</v>
      </c>
      <c r="G924" s="401" t="s">
        <v>281</v>
      </c>
      <c r="H924" s="401" t="s">
        <v>833</v>
      </c>
      <c r="I924" s="401" t="s">
        <v>698</v>
      </c>
      <c r="J924" s="194">
        <v>8600</v>
      </c>
      <c r="K924" s="194">
        <v>3820</v>
      </c>
      <c r="L924" s="195">
        <v>4780</v>
      </c>
      <c r="M924" s="196">
        <v>6</v>
      </c>
      <c r="N924" s="197">
        <v>286.8</v>
      </c>
      <c r="O924" s="197">
        <v>4493.2</v>
      </c>
      <c r="P924" s="231" t="s">
        <v>30</v>
      </c>
    </row>
    <row r="925" spans="1:16">
      <c r="A925" s="340" t="str">
        <f t="shared" si="29"/>
        <v>4386481</v>
      </c>
      <c r="B925" s="351">
        <f t="shared" si="30"/>
        <v>81</v>
      </c>
      <c r="C925" s="435">
        <v>43864</v>
      </c>
      <c r="D925" s="399"/>
      <c r="E925" s="400" t="s">
        <v>1925</v>
      </c>
      <c r="F925" s="340" t="s">
        <v>1068</v>
      </c>
      <c r="G925" s="401" t="s">
        <v>95</v>
      </c>
      <c r="H925" s="401" t="s">
        <v>735</v>
      </c>
      <c r="I925" s="401" t="s">
        <v>698</v>
      </c>
      <c r="J925" s="194">
        <v>8820</v>
      </c>
      <c r="K925" s="194">
        <v>3870</v>
      </c>
      <c r="L925" s="195">
        <v>4950</v>
      </c>
      <c r="M925" s="196">
        <v>6</v>
      </c>
      <c r="N925" s="197">
        <v>297</v>
      </c>
      <c r="O925" s="197">
        <v>4653</v>
      </c>
      <c r="P925" s="231" t="s">
        <v>30</v>
      </c>
    </row>
    <row r="926" spans="1:16">
      <c r="A926" s="340" t="str">
        <f t="shared" si="29"/>
        <v>4386482</v>
      </c>
      <c r="B926" s="351">
        <f t="shared" si="30"/>
        <v>82</v>
      </c>
      <c r="C926" s="435">
        <v>43864</v>
      </c>
      <c r="D926" s="399"/>
      <c r="E926" s="400" t="s">
        <v>1926</v>
      </c>
      <c r="F926" s="340" t="s">
        <v>1068</v>
      </c>
      <c r="G926" s="401" t="s">
        <v>891</v>
      </c>
      <c r="H926" s="401" t="s">
        <v>697</v>
      </c>
      <c r="I926" s="401" t="s">
        <v>698</v>
      </c>
      <c r="J926" s="194">
        <v>8800</v>
      </c>
      <c r="K926" s="194">
        <v>4020</v>
      </c>
      <c r="L926" s="195">
        <v>4780</v>
      </c>
      <c r="M926" s="196">
        <v>6</v>
      </c>
      <c r="N926" s="197">
        <v>286.8</v>
      </c>
      <c r="O926" s="197">
        <v>4493.2</v>
      </c>
      <c r="P926" s="231" t="s">
        <v>30</v>
      </c>
    </row>
    <row r="927" spans="1:16">
      <c r="A927" s="340" t="str">
        <f t="shared" si="29"/>
        <v>4386483</v>
      </c>
      <c r="B927" s="351">
        <f t="shared" si="30"/>
        <v>83</v>
      </c>
      <c r="C927" s="435">
        <v>43864</v>
      </c>
      <c r="D927" s="399"/>
      <c r="E927" s="400" t="s">
        <v>1927</v>
      </c>
      <c r="F927" s="340" t="s">
        <v>1068</v>
      </c>
      <c r="G927" s="401" t="s">
        <v>689</v>
      </c>
      <c r="H927" s="401" t="s">
        <v>695</v>
      </c>
      <c r="I927" s="401" t="s">
        <v>698</v>
      </c>
      <c r="J927" s="194">
        <v>8420</v>
      </c>
      <c r="K927" s="194">
        <v>3800</v>
      </c>
      <c r="L927" s="195">
        <v>4620</v>
      </c>
      <c r="M927" s="196">
        <v>6</v>
      </c>
      <c r="N927" s="197">
        <v>277.2</v>
      </c>
      <c r="O927" s="197">
        <v>4342.8</v>
      </c>
      <c r="P927" s="231" t="s">
        <v>30</v>
      </c>
    </row>
    <row r="928" spans="1:16">
      <c r="A928" s="340" t="str">
        <f t="shared" si="29"/>
        <v>4386484</v>
      </c>
      <c r="B928" s="351">
        <f t="shared" si="30"/>
        <v>84</v>
      </c>
      <c r="C928" s="435">
        <v>43864</v>
      </c>
      <c r="D928" s="399"/>
      <c r="E928" s="400" t="s">
        <v>1928</v>
      </c>
      <c r="F928" s="340" t="s">
        <v>1068</v>
      </c>
      <c r="G928" s="401" t="s">
        <v>371</v>
      </c>
      <c r="H928" s="401" t="s">
        <v>732</v>
      </c>
      <c r="I928" s="401" t="s">
        <v>698</v>
      </c>
      <c r="J928" s="194">
        <v>8500</v>
      </c>
      <c r="K928" s="194">
        <v>3900</v>
      </c>
      <c r="L928" s="195">
        <v>4600</v>
      </c>
      <c r="M928" s="196">
        <v>6</v>
      </c>
      <c r="N928" s="197">
        <v>276</v>
      </c>
      <c r="O928" s="197">
        <v>4324</v>
      </c>
      <c r="P928" s="231" t="s">
        <v>30</v>
      </c>
    </row>
    <row r="929" spans="1:16">
      <c r="A929" s="340" t="str">
        <f t="shared" si="29"/>
        <v>4386485</v>
      </c>
      <c r="B929" s="351">
        <f t="shared" si="30"/>
        <v>85</v>
      </c>
      <c r="C929" s="435">
        <v>43864</v>
      </c>
      <c r="D929" s="399"/>
      <c r="E929" s="400" t="s">
        <v>1929</v>
      </c>
      <c r="F929" s="340" t="s">
        <v>1068</v>
      </c>
      <c r="G929" s="401" t="s">
        <v>689</v>
      </c>
      <c r="H929" s="401" t="s">
        <v>695</v>
      </c>
      <c r="I929" s="401" t="s">
        <v>698</v>
      </c>
      <c r="J929" s="194">
        <v>8580</v>
      </c>
      <c r="K929" s="194">
        <v>3790</v>
      </c>
      <c r="L929" s="195">
        <v>4790</v>
      </c>
      <c r="M929" s="196">
        <v>6</v>
      </c>
      <c r="N929" s="197">
        <v>287.39999999999998</v>
      </c>
      <c r="O929" s="197">
        <v>4502.6000000000004</v>
      </c>
      <c r="P929" s="231" t="s">
        <v>30</v>
      </c>
    </row>
    <row r="930" spans="1:16">
      <c r="A930" s="340" t="str">
        <f t="shared" si="29"/>
        <v>4386486</v>
      </c>
      <c r="B930" s="351">
        <f t="shared" si="30"/>
        <v>86</v>
      </c>
      <c r="C930" s="435">
        <v>43864</v>
      </c>
      <c r="D930" s="399"/>
      <c r="E930" s="400" t="s">
        <v>1930</v>
      </c>
      <c r="F930" s="340" t="s">
        <v>1068</v>
      </c>
      <c r="G930" s="401" t="s">
        <v>891</v>
      </c>
      <c r="H930" s="401" t="s">
        <v>697</v>
      </c>
      <c r="I930" s="401" t="s">
        <v>698</v>
      </c>
      <c r="J930" s="194">
        <v>8990</v>
      </c>
      <c r="K930" s="194">
        <v>4010</v>
      </c>
      <c r="L930" s="195">
        <v>4980</v>
      </c>
      <c r="M930" s="196">
        <v>6</v>
      </c>
      <c r="N930" s="197">
        <v>298.8</v>
      </c>
      <c r="O930" s="197">
        <v>4681.2</v>
      </c>
      <c r="P930" s="231" t="s">
        <v>30</v>
      </c>
    </row>
    <row r="931" spans="1:16">
      <c r="A931" s="340" t="str">
        <f t="shared" ref="A931:A994" si="31">C931&amp;B931</f>
        <v>4386487</v>
      </c>
      <c r="B931" s="351">
        <f t="shared" ref="B931:B994" si="32">IF(C931=C930,B930+1,1)</f>
        <v>87</v>
      </c>
      <c r="C931" s="435">
        <v>43864</v>
      </c>
      <c r="D931" s="399"/>
      <c r="E931" s="400" t="s">
        <v>1931</v>
      </c>
      <c r="F931" s="340" t="s">
        <v>1068</v>
      </c>
      <c r="G931" s="401" t="s">
        <v>371</v>
      </c>
      <c r="H931" s="401" t="s">
        <v>732</v>
      </c>
      <c r="I931" s="401" t="s">
        <v>698</v>
      </c>
      <c r="J931" s="194">
        <v>8700</v>
      </c>
      <c r="K931" s="194">
        <v>3890</v>
      </c>
      <c r="L931" s="195">
        <v>4810</v>
      </c>
      <c r="M931" s="196">
        <v>6</v>
      </c>
      <c r="N931" s="197">
        <v>288.59999999999997</v>
      </c>
      <c r="O931" s="197">
        <v>4521.3999999999996</v>
      </c>
      <c r="P931" s="231" t="s">
        <v>30</v>
      </c>
    </row>
    <row r="932" spans="1:16">
      <c r="A932" s="340" t="str">
        <f t="shared" si="31"/>
        <v>4386488</v>
      </c>
      <c r="B932" s="351">
        <f t="shared" si="32"/>
        <v>88</v>
      </c>
      <c r="C932" s="435">
        <v>43864</v>
      </c>
      <c r="D932" s="399"/>
      <c r="E932" s="400" t="s">
        <v>1932</v>
      </c>
      <c r="F932" s="340" t="s">
        <v>1068</v>
      </c>
      <c r="G932" s="401" t="s">
        <v>689</v>
      </c>
      <c r="H932" s="401" t="s">
        <v>695</v>
      </c>
      <c r="I932" s="401" t="s">
        <v>698</v>
      </c>
      <c r="J932" s="194">
        <v>7280</v>
      </c>
      <c r="K932" s="194">
        <v>3790</v>
      </c>
      <c r="L932" s="195">
        <v>3490</v>
      </c>
      <c r="M932" s="196">
        <v>6</v>
      </c>
      <c r="N932" s="197">
        <v>209.4</v>
      </c>
      <c r="O932" s="197">
        <v>3280.6</v>
      </c>
      <c r="P932" s="231" t="s">
        <v>30</v>
      </c>
    </row>
    <row r="933" spans="1:16">
      <c r="A933" s="340" t="str">
        <f t="shared" si="31"/>
        <v>4386489</v>
      </c>
      <c r="B933" s="351">
        <f t="shared" si="32"/>
        <v>89</v>
      </c>
      <c r="C933" s="435">
        <v>43864</v>
      </c>
      <c r="D933" s="399"/>
      <c r="E933" s="400" t="s">
        <v>1933</v>
      </c>
      <c r="F933" s="340" t="s">
        <v>977</v>
      </c>
      <c r="G933" s="401" t="s">
        <v>103</v>
      </c>
      <c r="H933" s="401" t="s">
        <v>836</v>
      </c>
      <c r="I933" s="401" t="s">
        <v>978</v>
      </c>
      <c r="J933" s="194">
        <v>8730</v>
      </c>
      <c r="K933" s="194">
        <v>3900</v>
      </c>
      <c r="L933" s="195">
        <v>4830</v>
      </c>
      <c r="M933" s="196">
        <v>6</v>
      </c>
      <c r="N933" s="197">
        <v>289.8</v>
      </c>
      <c r="O933" s="197">
        <v>4540.2</v>
      </c>
      <c r="P933" s="231" t="s">
        <v>30</v>
      </c>
    </row>
    <row r="934" spans="1:16">
      <c r="A934" s="340" t="str">
        <f t="shared" si="31"/>
        <v>4386490</v>
      </c>
      <c r="B934" s="351">
        <f t="shared" si="32"/>
        <v>90</v>
      </c>
      <c r="C934" s="435">
        <v>43864</v>
      </c>
      <c r="D934" s="399"/>
      <c r="E934" s="400" t="s">
        <v>1934</v>
      </c>
      <c r="F934" s="340" t="s">
        <v>1407</v>
      </c>
      <c r="G934" s="401" t="s">
        <v>105</v>
      </c>
      <c r="H934" s="401" t="s">
        <v>734</v>
      </c>
      <c r="I934" s="401" t="s">
        <v>723</v>
      </c>
      <c r="J934" s="194">
        <v>9020</v>
      </c>
      <c r="K934" s="194">
        <v>3890</v>
      </c>
      <c r="L934" s="195">
        <v>5130</v>
      </c>
      <c r="M934" s="196">
        <v>6</v>
      </c>
      <c r="N934" s="197">
        <v>307.8</v>
      </c>
      <c r="O934" s="197">
        <v>4822.2</v>
      </c>
      <c r="P934" s="231" t="s">
        <v>30</v>
      </c>
    </row>
    <row r="935" spans="1:16">
      <c r="A935" s="340" t="str">
        <f t="shared" si="31"/>
        <v>4386491</v>
      </c>
      <c r="B935" s="351">
        <f t="shared" si="32"/>
        <v>91</v>
      </c>
      <c r="C935" s="435">
        <v>43864</v>
      </c>
      <c r="D935" s="399"/>
      <c r="E935" s="400" t="s">
        <v>1935</v>
      </c>
      <c r="F935" s="340" t="s">
        <v>1407</v>
      </c>
      <c r="G935" s="401" t="s">
        <v>700</v>
      </c>
      <c r="H935" s="401" t="s">
        <v>694</v>
      </c>
      <c r="I935" s="401" t="s">
        <v>723</v>
      </c>
      <c r="J935" s="194">
        <v>9080</v>
      </c>
      <c r="K935" s="194">
        <v>3860</v>
      </c>
      <c r="L935" s="195">
        <v>5220</v>
      </c>
      <c r="M935" s="196">
        <v>6</v>
      </c>
      <c r="N935" s="197">
        <v>313.2</v>
      </c>
      <c r="O935" s="197">
        <v>4906.8</v>
      </c>
      <c r="P935" s="231" t="s">
        <v>30</v>
      </c>
    </row>
    <row r="936" spans="1:16">
      <c r="A936" s="340" t="str">
        <f t="shared" si="31"/>
        <v>4386492</v>
      </c>
      <c r="B936" s="351">
        <f t="shared" si="32"/>
        <v>92</v>
      </c>
      <c r="C936" s="435">
        <v>43864</v>
      </c>
      <c r="D936" s="399"/>
      <c r="E936" s="400" t="s">
        <v>1936</v>
      </c>
      <c r="F936" s="340" t="s">
        <v>1786</v>
      </c>
      <c r="G936" s="401" t="s">
        <v>105</v>
      </c>
      <c r="H936" s="401" t="s">
        <v>734</v>
      </c>
      <c r="I936" s="401" t="s">
        <v>723</v>
      </c>
      <c r="J936" s="194">
        <v>9070</v>
      </c>
      <c r="K936" s="194">
        <v>3900</v>
      </c>
      <c r="L936" s="195">
        <v>5170</v>
      </c>
      <c r="M936" s="196">
        <v>6</v>
      </c>
      <c r="N936" s="197">
        <v>310.2</v>
      </c>
      <c r="O936" s="197">
        <v>4859.8</v>
      </c>
      <c r="P936" s="231" t="s">
        <v>30</v>
      </c>
    </row>
    <row r="937" spans="1:16">
      <c r="A937" s="340" t="str">
        <f t="shared" si="31"/>
        <v>4386493</v>
      </c>
      <c r="B937" s="351">
        <f t="shared" si="32"/>
        <v>93</v>
      </c>
      <c r="C937" s="435">
        <v>43864</v>
      </c>
      <c r="D937" s="399"/>
      <c r="E937" s="400" t="s">
        <v>1937</v>
      </c>
      <c r="F937" s="340" t="s">
        <v>1786</v>
      </c>
      <c r="G937" s="401" t="s">
        <v>886</v>
      </c>
      <c r="H937" s="401" t="s">
        <v>696</v>
      </c>
      <c r="I937" s="401" t="s">
        <v>723</v>
      </c>
      <c r="J937" s="194">
        <v>5400</v>
      </c>
      <c r="K937" s="194">
        <v>3790</v>
      </c>
      <c r="L937" s="195">
        <v>1610</v>
      </c>
      <c r="M937" s="196">
        <v>6</v>
      </c>
      <c r="N937" s="197">
        <v>96.6</v>
      </c>
      <c r="O937" s="197">
        <v>1513.4</v>
      </c>
      <c r="P937" s="231" t="s">
        <v>30</v>
      </c>
    </row>
    <row r="938" spans="1:16">
      <c r="A938" s="340" t="str">
        <f t="shared" si="31"/>
        <v>4386494</v>
      </c>
      <c r="B938" s="351">
        <f t="shared" si="32"/>
        <v>94</v>
      </c>
      <c r="C938" s="435">
        <v>43864</v>
      </c>
      <c r="D938" s="399" t="s">
        <v>1938</v>
      </c>
      <c r="E938" s="400" t="s">
        <v>1939</v>
      </c>
      <c r="F938" s="340" t="s">
        <v>1940</v>
      </c>
      <c r="G938" s="401" t="s">
        <v>110</v>
      </c>
      <c r="H938" s="401" t="s">
        <v>691</v>
      </c>
      <c r="I938" s="401" t="s">
        <v>871</v>
      </c>
      <c r="J938" s="194">
        <v>8500</v>
      </c>
      <c r="K938" s="194">
        <v>3940</v>
      </c>
      <c r="L938" s="195">
        <v>4560</v>
      </c>
      <c r="M938" s="196">
        <v>6</v>
      </c>
      <c r="N938" s="197">
        <v>273.59999999999997</v>
      </c>
      <c r="O938" s="197">
        <v>4286.3999999999996</v>
      </c>
      <c r="P938" s="231" t="s">
        <v>30</v>
      </c>
    </row>
    <row r="939" spans="1:16">
      <c r="A939" s="340" t="str">
        <f t="shared" si="31"/>
        <v>4386495</v>
      </c>
      <c r="B939" s="351">
        <f t="shared" si="32"/>
        <v>95</v>
      </c>
      <c r="C939" s="435">
        <v>43864</v>
      </c>
      <c r="D939" s="399" t="s">
        <v>863</v>
      </c>
      <c r="E939" s="400" t="s">
        <v>1941</v>
      </c>
      <c r="F939" s="340" t="s">
        <v>1942</v>
      </c>
      <c r="G939" s="401" t="s">
        <v>886</v>
      </c>
      <c r="H939" s="401" t="s">
        <v>696</v>
      </c>
      <c r="I939" s="401" t="s">
        <v>871</v>
      </c>
      <c r="J939" s="194">
        <v>8450</v>
      </c>
      <c r="K939" s="194">
        <v>3780</v>
      </c>
      <c r="L939" s="195">
        <v>4670</v>
      </c>
      <c r="M939" s="196">
        <v>6</v>
      </c>
      <c r="N939" s="197">
        <v>280.2</v>
      </c>
      <c r="O939" s="197">
        <v>4389.8</v>
      </c>
      <c r="P939" s="231" t="s">
        <v>30</v>
      </c>
    </row>
    <row r="940" spans="1:16">
      <c r="A940" s="340" t="str">
        <f t="shared" si="31"/>
        <v>4386496</v>
      </c>
      <c r="B940" s="351">
        <f t="shared" si="32"/>
        <v>96</v>
      </c>
      <c r="C940" s="435">
        <v>43864</v>
      </c>
      <c r="D940" s="399"/>
      <c r="E940" s="400" t="s">
        <v>1943</v>
      </c>
      <c r="F940" s="340" t="s">
        <v>1942</v>
      </c>
      <c r="G940" s="401" t="s">
        <v>110</v>
      </c>
      <c r="H940" s="401" t="s">
        <v>691</v>
      </c>
      <c r="I940" s="401" t="s">
        <v>871</v>
      </c>
      <c r="J940" s="194">
        <v>8470</v>
      </c>
      <c r="K940" s="194">
        <v>3930</v>
      </c>
      <c r="L940" s="195">
        <v>4540</v>
      </c>
      <c r="M940" s="196">
        <v>6</v>
      </c>
      <c r="N940" s="197">
        <v>272.39999999999998</v>
      </c>
      <c r="O940" s="197">
        <v>4267.6000000000004</v>
      </c>
      <c r="P940" s="231" t="s">
        <v>30</v>
      </c>
    </row>
    <row r="941" spans="1:16">
      <c r="A941" s="340" t="str">
        <f t="shared" si="31"/>
        <v>4386497</v>
      </c>
      <c r="B941" s="351">
        <f t="shared" si="32"/>
        <v>97</v>
      </c>
      <c r="C941" s="435">
        <v>43864</v>
      </c>
      <c r="D941" s="399"/>
      <c r="E941" s="400" t="s">
        <v>1944</v>
      </c>
      <c r="F941" s="340" t="s">
        <v>1942</v>
      </c>
      <c r="G941" s="401" t="s">
        <v>700</v>
      </c>
      <c r="H941" s="401" t="s">
        <v>694</v>
      </c>
      <c r="I941" s="401" t="s">
        <v>871</v>
      </c>
      <c r="J941" s="194">
        <v>8110</v>
      </c>
      <c r="K941" s="194">
        <v>3850</v>
      </c>
      <c r="L941" s="195">
        <v>4260</v>
      </c>
      <c r="M941" s="196">
        <v>6</v>
      </c>
      <c r="N941" s="197">
        <v>255.6</v>
      </c>
      <c r="O941" s="197">
        <v>4004.4</v>
      </c>
      <c r="P941" s="231" t="s">
        <v>30</v>
      </c>
    </row>
    <row r="942" spans="1:16">
      <c r="A942" s="340" t="str">
        <f t="shared" si="31"/>
        <v>4386498</v>
      </c>
      <c r="B942" s="402">
        <f t="shared" si="32"/>
        <v>98</v>
      </c>
      <c r="C942" s="435">
        <v>43864</v>
      </c>
      <c r="D942" s="404"/>
      <c r="E942" s="405" t="s">
        <v>1945</v>
      </c>
      <c r="F942" s="340" t="s">
        <v>1942</v>
      </c>
      <c r="G942" s="406" t="s">
        <v>1140</v>
      </c>
      <c r="H942" s="406" t="s">
        <v>693</v>
      </c>
      <c r="I942" s="406" t="s">
        <v>871</v>
      </c>
      <c r="J942" s="194">
        <v>5230</v>
      </c>
      <c r="K942" s="194">
        <v>4000</v>
      </c>
      <c r="L942" s="195">
        <v>1230</v>
      </c>
      <c r="M942" s="196">
        <v>6</v>
      </c>
      <c r="N942" s="197">
        <v>73.8</v>
      </c>
      <c r="O942" s="197">
        <v>1156.2</v>
      </c>
      <c r="P942" s="221" t="s">
        <v>30</v>
      </c>
    </row>
    <row r="943" spans="1:16">
      <c r="A943" s="340" t="str">
        <f t="shared" si="31"/>
        <v>438651</v>
      </c>
      <c r="B943" s="351">
        <f t="shared" si="32"/>
        <v>1</v>
      </c>
      <c r="C943" s="435">
        <v>43865</v>
      </c>
      <c r="D943" s="399" t="s">
        <v>1818</v>
      </c>
      <c r="E943" s="400" t="s">
        <v>1946</v>
      </c>
      <c r="F943" s="340" t="s">
        <v>713</v>
      </c>
      <c r="G943" s="401" t="s">
        <v>826</v>
      </c>
      <c r="H943" s="401" t="s">
        <v>827</v>
      </c>
      <c r="I943" s="401" t="s">
        <v>686</v>
      </c>
      <c r="J943" s="194">
        <v>12000</v>
      </c>
      <c r="K943" s="194">
        <v>4340</v>
      </c>
      <c r="L943" s="195">
        <v>7660</v>
      </c>
      <c r="M943" s="196">
        <v>5</v>
      </c>
      <c r="N943" s="197">
        <v>383</v>
      </c>
      <c r="O943" s="197">
        <v>7277</v>
      </c>
      <c r="P943" s="231" t="s">
        <v>21</v>
      </c>
    </row>
    <row r="944" spans="1:16">
      <c r="A944" s="340" t="str">
        <f t="shared" si="31"/>
        <v>438652</v>
      </c>
      <c r="B944" s="351">
        <f t="shared" si="32"/>
        <v>2</v>
      </c>
      <c r="C944" s="435">
        <v>43865</v>
      </c>
      <c r="D944" s="399"/>
      <c r="E944" s="400" t="s">
        <v>1947</v>
      </c>
      <c r="F944" s="340" t="s">
        <v>713</v>
      </c>
      <c r="G944" s="401" t="s">
        <v>821</v>
      </c>
      <c r="H944" s="401" t="s">
        <v>822</v>
      </c>
      <c r="I944" s="401" t="s">
        <v>686</v>
      </c>
      <c r="J944" s="194">
        <v>11240</v>
      </c>
      <c r="K944" s="194">
        <v>5500</v>
      </c>
      <c r="L944" s="195">
        <v>5740</v>
      </c>
      <c r="M944" s="196">
        <v>5</v>
      </c>
      <c r="N944" s="197">
        <v>287</v>
      </c>
      <c r="O944" s="197">
        <v>5453</v>
      </c>
      <c r="P944" s="231" t="s">
        <v>21</v>
      </c>
    </row>
    <row r="945" spans="1:16">
      <c r="A945" s="340" t="str">
        <f t="shared" si="31"/>
        <v>438653</v>
      </c>
      <c r="B945" s="351">
        <f t="shared" si="32"/>
        <v>3</v>
      </c>
      <c r="C945" s="435">
        <v>43865</v>
      </c>
      <c r="D945" s="399" t="s">
        <v>1354</v>
      </c>
      <c r="E945" s="400" t="s">
        <v>1948</v>
      </c>
      <c r="F945" s="340" t="s">
        <v>722</v>
      </c>
      <c r="G945" s="401" t="s">
        <v>112</v>
      </c>
      <c r="H945" s="401" t="s">
        <v>1435</v>
      </c>
      <c r="I945" s="401" t="s">
        <v>823</v>
      </c>
      <c r="J945" s="194">
        <v>3010</v>
      </c>
      <c r="K945" s="194">
        <v>1590</v>
      </c>
      <c r="L945" s="195">
        <v>1420</v>
      </c>
      <c r="M945" s="196">
        <v>5</v>
      </c>
      <c r="N945" s="197">
        <v>71</v>
      </c>
      <c r="O945" s="197">
        <v>1349</v>
      </c>
      <c r="P945" s="231" t="s">
        <v>21</v>
      </c>
    </row>
    <row r="946" spans="1:16">
      <c r="A946" s="340" t="str">
        <f t="shared" si="31"/>
        <v>438654</v>
      </c>
      <c r="B946" s="351">
        <f t="shared" si="32"/>
        <v>4</v>
      </c>
      <c r="C946" s="435">
        <v>43865</v>
      </c>
      <c r="D946" s="399" t="s">
        <v>1949</v>
      </c>
      <c r="E946" s="400" t="s">
        <v>1950</v>
      </c>
      <c r="F946" s="340" t="s">
        <v>737</v>
      </c>
      <c r="G946" s="401" t="s">
        <v>815</v>
      </c>
      <c r="H946" s="401" t="s">
        <v>1601</v>
      </c>
      <c r="I946" s="401" t="s">
        <v>686</v>
      </c>
      <c r="J946" s="194">
        <v>3960</v>
      </c>
      <c r="K946" s="194">
        <v>1500</v>
      </c>
      <c r="L946" s="195">
        <v>2460</v>
      </c>
      <c r="M946" s="196">
        <v>5</v>
      </c>
      <c r="N946" s="197">
        <v>123</v>
      </c>
      <c r="O946" s="197">
        <v>2337</v>
      </c>
      <c r="P946" s="231" t="s">
        <v>22</v>
      </c>
    </row>
    <row r="947" spans="1:16">
      <c r="A947" s="340" t="str">
        <f t="shared" si="31"/>
        <v>438655</v>
      </c>
      <c r="B947" s="351">
        <f t="shared" si="32"/>
        <v>5</v>
      </c>
      <c r="C947" s="435">
        <v>43865</v>
      </c>
      <c r="D947" s="399"/>
      <c r="E947" s="400" t="s">
        <v>1951</v>
      </c>
      <c r="F947" s="340" t="s">
        <v>737</v>
      </c>
      <c r="G947" s="401" t="s">
        <v>1952</v>
      </c>
      <c r="H947" s="401" t="s">
        <v>1163</v>
      </c>
      <c r="I947" s="401" t="s">
        <v>686</v>
      </c>
      <c r="J947" s="194">
        <v>10220</v>
      </c>
      <c r="K947" s="194">
        <v>4220</v>
      </c>
      <c r="L947" s="195">
        <v>6000</v>
      </c>
      <c r="M947" s="196">
        <v>5</v>
      </c>
      <c r="N947" s="197">
        <v>300</v>
      </c>
      <c r="O947" s="197">
        <v>5700</v>
      </c>
      <c r="P947" s="231" t="s">
        <v>22</v>
      </c>
    </row>
    <row r="948" spans="1:16">
      <c r="A948" s="340" t="str">
        <f t="shared" si="31"/>
        <v>438656</v>
      </c>
      <c r="B948" s="351">
        <f t="shared" si="32"/>
        <v>6</v>
      </c>
      <c r="C948" s="435">
        <v>43865</v>
      </c>
      <c r="D948" s="399"/>
      <c r="E948" s="400" t="s">
        <v>1953</v>
      </c>
      <c r="F948" s="340" t="s">
        <v>737</v>
      </c>
      <c r="G948" s="401" t="s">
        <v>1121</v>
      </c>
      <c r="H948" s="401" t="s">
        <v>1201</v>
      </c>
      <c r="I948" s="401" t="s">
        <v>686</v>
      </c>
      <c r="J948" s="194">
        <v>10980</v>
      </c>
      <c r="K948" s="194">
        <v>4470</v>
      </c>
      <c r="L948" s="195">
        <v>6510</v>
      </c>
      <c r="M948" s="196">
        <v>5</v>
      </c>
      <c r="N948" s="197">
        <v>325.5</v>
      </c>
      <c r="O948" s="197">
        <v>6184.5</v>
      </c>
      <c r="P948" s="231" t="s">
        <v>22</v>
      </c>
    </row>
    <row r="949" spans="1:16">
      <c r="A949" s="340" t="str">
        <f t="shared" si="31"/>
        <v>438657</v>
      </c>
      <c r="B949" s="351">
        <f t="shared" si="32"/>
        <v>7</v>
      </c>
      <c r="C949" s="435">
        <v>43865</v>
      </c>
      <c r="D949" s="399"/>
      <c r="E949" s="400" t="s">
        <v>1954</v>
      </c>
      <c r="F949" s="340" t="s">
        <v>737</v>
      </c>
      <c r="G949" s="401" t="s">
        <v>1443</v>
      </c>
      <c r="H949" s="401" t="s">
        <v>1009</v>
      </c>
      <c r="I949" s="401" t="s">
        <v>686</v>
      </c>
      <c r="J949" s="194">
        <v>3720</v>
      </c>
      <c r="K949" s="194">
        <v>1600</v>
      </c>
      <c r="L949" s="195">
        <v>2120</v>
      </c>
      <c r="M949" s="196">
        <v>5</v>
      </c>
      <c r="N949" s="197">
        <v>106</v>
      </c>
      <c r="O949" s="197">
        <v>2014</v>
      </c>
      <c r="P949" s="231" t="s">
        <v>22</v>
      </c>
    </row>
    <row r="950" spans="1:16">
      <c r="A950" s="340" t="str">
        <f t="shared" si="31"/>
        <v>438658</v>
      </c>
      <c r="B950" s="351">
        <f t="shared" si="32"/>
        <v>8</v>
      </c>
      <c r="C950" s="435">
        <v>43865</v>
      </c>
      <c r="D950" s="399" t="s">
        <v>1113</v>
      </c>
      <c r="E950" s="400" t="s">
        <v>1955</v>
      </c>
      <c r="F950" s="340" t="s">
        <v>754</v>
      </c>
      <c r="G950" s="401" t="s">
        <v>1159</v>
      </c>
      <c r="H950" s="401" t="s">
        <v>1127</v>
      </c>
      <c r="I950" s="401" t="s">
        <v>751</v>
      </c>
      <c r="J950" s="194">
        <v>12320</v>
      </c>
      <c r="K950" s="194">
        <v>4360</v>
      </c>
      <c r="L950" s="195">
        <v>7960</v>
      </c>
      <c r="M950" s="196">
        <v>5</v>
      </c>
      <c r="N950" s="197">
        <v>398</v>
      </c>
      <c r="O950" s="197">
        <v>7562</v>
      </c>
      <c r="P950" s="231" t="s">
        <v>24</v>
      </c>
    </row>
    <row r="951" spans="1:16">
      <c r="A951" s="340" t="str">
        <f t="shared" si="31"/>
        <v>438659</v>
      </c>
      <c r="B951" s="351">
        <f t="shared" si="32"/>
        <v>9</v>
      </c>
      <c r="C951" s="435">
        <v>43865</v>
      </c>
      <c r="D951" s="399"/>
      <c r="E951" s="400" t="s">
        <v>1956</v>
      </c>
      <c r="F951" s="340" t="s">
        <v>754</v>
      </c>
      <c r="G951" s="401" t="s">
        <v>334</v>
      </c>
      <c r="H951" s="401" t="s">
        <v>1957</v>
      </c>
      <c r="I951" s="401" t="s">
        <v>751</v>
      </c>
      <c r="J951" s="194">
        <v>12390</v>
      </c>
      <c r="K951" s="194">
        <v>8970</v>
      </c>
      <c r="L951" s="195">
        <v>3420</v>
      </c>
      <c r="M951" s="196">
        <v>5</v>
      </c>
      <c r="N951" s="197">
        <v>171</v>
      </c>
      <c r="O951" s="197">
        <v>3249</v>
      </c>
      <c r="P951" s="231" t="s">
        <v>24</v>
      </c>
    </row>
    <row r="952" spans="1:16">
      <c r="A952" s="340" t="str">
        <f t="shared" si="31"/>
        <v>4386510</v>
      </c>
      <c r="B952" s="351">
        <f t="shared" si="32"/>
        <v>10</v>
      </c>
      <c r="C952" s="435">
        <v>43865</v>
      </c>
      <c r="D952" s="399" t="s">
        <v>884</v>
      </c>
      <c r="E952" s="400" t="s">
        <v>1958</v>
      </c>
      <c r="F952" s="340" t="s">
        <v>1959</v>
      </c>
      <c r="G952" s="401" t="s">
        <v>110</v>
      </c>
      <c r="H952" s="401" t="s">
        <v>691</v>
      </c>
      <c r="I952" s="401" t="s">
        <v>1135</v>
      </c>
      <c r="J952" s="194">
        <v>8860</v>
      </c>
      <c r="K952" s="194">
        <v>3930</v>
      </c>
      <c r="L952" s="195">
        <v>4930</v>
      </c>
      <c r="M952" s="196">
        <v>6</v>
      </c>
      <c r="N952" s="197">
        <v>295.8</v>
      </c>
      <c r="O952" s="197">
        <v>4634.2</v>
      </c>
      <c r="P952" s="231" t="s">
        <v>29</v>
      </c>
    </row>
    <row r="953" spans="1:16">
      <c r="A953" s="340" t="str">
        <f t="shared" si="31"/>
        <v>4386511</v>
      </c>
      <c r="B953" s="351">
        <f t="shared" si="32"/>
        <v>11</v>
      </c>
      <c r="C953" s="435">
        <v>43865</v>
      </c>
      <c r="D953" s="399"/>
      <c r="E953" s="400" t="s">
        <v>1960</v>
      </c>
      <c r="F953" s="340" t="s">
        <v>1959</v>
      </c>
      <c r="G953" s="401" t="s">
        <v>886</v>
      </c>
      <c r="H953" s="401" t="s">
        <v>696</v>
      </c>
      <c r="I953" s="401" t="s">
        <v>1135</v>
      </c>
      <c r="J953" s="194">
        <v>7450</v>
      </c>
      <c r="K953" s="194">
        <v>3780</v>
      </c>
      <c r="L953" s="195">
        <v>3670</v>
      </c>
      <c r="M953" s="196">
        <v>6</v>
      </c>
      <c r="N953" s="197">
        <v>220.2</v>
      </c>
      <c r="O953" s="197">
        <v>3449.8</v>
      </c>
      <c r="P953" s="231" t="s">
        <v>29</v>
      </c>
    </row>
    <row r="954" spans="1:16">
      <c r="A954" s="340" t="str">
        <f t="shared" si="31"/>
        <v>4386512</v>
      </c>
      <c r="B954" s="351">
        <f t="shared" si="32"/>
        <v>12</v>
      </c>
      <c r="C954" s="435">
        <v>43865</v>
      </c>
      <c r="D954" s="399" t="s">
        <v>1354</v>
      </c>
      <c r="E954" s="400" t="s">
        <v>1961</v>
      </c>
      <c r="F954" s="340" t="s">
        <v>829</v>
      </c>
      <c r="G954" s="401" t="s">
        <v>110</v>
      </c>
      <c r="H954" s="401" t="s">
        <v>691</v>
      </c>
      <c r="I954" s="401" t="s">
        <v>830</v>
      </c>
      <c r="J954" s="194">
        <v>8800</v>
      </c>
      <c r="K954" s="194">
        <v>3930</v>
      </c>
      <c r="L954" s="195">
        <v>4870</v>
      </c>
      <c r="M954" s="196">
        <v>6</v>
      </c>
      <c r="N954" s="197">
        <v>292.2</v>
      </c>
      <c r="O954" s="197">
        <v>4577.8</v>
      </c>
      <c r="P954" s="231" t="s">
        <v>29</v>
      </c>
    </row>
    <row r="955" spans="1:16">
      <c r="A955" s="340" t="str">
        <f t="shared" si="31"/>
        <v>4386513</v>
      </c>
      <c r="B955" s="351">
        <f t="shared" si="32"/>
        <v>13</v>
      </c>
      <c r="C955" s="435">
        <v>43865</v>
      </c>
      <c r="D955" s="399"/>
      <c r="E955" s="400" t="s">
        <v>1962</v>
      </c>
      <c r="F955" s="340" t="s">
        <v>829</v>
      </c>
      <c r="G955" s="401" t="s">
        <v>105</v>
      </c>
      <c r="H955" s="401" t="s">
        <v>734</v>
      </c>
      <c r="I955" s="401" t="s">
        <v>830</v>
      </c>
      <c r="J955" s="194">
        <v>6490</v>
      </c>
      <c r="K955" s="194">
        <v>3890</v>
      </c>
      <c r="L955" s="195">
        <v>2600</v>
      </c>
      <c r="M955" s="196">
        <v>6</v>
      </c>
      <c r="N955" s="197">
        <v>156</v>
      </c>
      <c r="O955" s="197">
        <v>2444</v>
      </c>
      <c r="P955" s="231" t="s">
        <v>29</v>
      </c>
    </row>
    <row r="956" spans="1:16">
      <c r="A956" s="340" t="str">
        <f t="shared" si="31"/>
        <v>4386514</v>
      </c>
      <c r="B956" s="351">
        <f t="shared" si="32"/>
        <v>14</v>
      </c>
      <c r="C956" s="435">
        <v>43865</v>
      </c>
      <c r="D956" s="399"/>
      <c r="E956" s="400" t="s">
        <v>1963</v>
      </c>
      <c r="F956" s="340" t="s">
        <v>1617</v>
      </c>
      <c r="G956" s="401" t="s">
        <v>110</v>
      </c>
      <c r="H956" s="401" t="s">
        <v>691</v>
      </c>
      <c r="I956" s="401" t="s">
        <v>830</v>
      </c>
      <c r="J956" s="194">
        <v>8790</v>
      </c>
      <c r="K956" s="194">
        <v>3930</v>
      </c>
      <c r="L956" s="195">
        <v>4860</v>
      </c>
      <c r="M956" s="196">
        <v>6</v>
      </c>
      <c r="N956" s="197">
        <v>291.59999999999997</v>
      </c>
      <c r="O956" s="197">
        <v>4568.3999999999996</v>
      </c>
      <c r="P956" s="231" t="s">
        <v>29</v>
      </c>
    </row>
    <row r="957" spans="1:16">
      <c r="A957" s="340" t="str">
        <f t="shared" si="31"/>
        <v>4386515</v>
      </c>
      <c r="B957" s="351">
        <f t="shared" si="32"/>
        <v>15</v>
      </c>
      <c r="C957" s="435">
        <v>43865</v>
      </c>
      <c r="D957" s="399"/>
      <c r="E957" s="400" t="s">
        <v>1964</v>
      </c>
      <c r="F957" s="340" t="s">
        <v>1617</v>
      </c>
      <c r="G957" s="401" t="s">
        <v>105</v>
      </c>
      <c r="H957" s="401" t="s">
        <v>734</v>
      </c>
      <c r="I957" s="401" t="s">
        <v>830</v>
      </c>
      <c r="J957" s="194">
        <v>8800</v>
      </c>
      <c r="K957" s="194">
        <v>3890</v>
      </c>
      <c r="L957" s="195">
        <v>4910</v>
      </c>
      <c r="M957" s="196">
        <v>6</v>
      </c>
      <c r="N957" s="197">
        <v>294.59999999999997</v>
      </c>
      <c r="O957" s="197">
        <v>4615.3999999999996</v>
      </c>
      <c r="P957" s="231" t="s">
        <v>29</v>
      </c>
    </row>
    <row r="958" spans="1:16">
      <c r="A958" s="340" t="str">
        <f t="shared" si="31"/>
        <v>4386516</v>
      </c>
      <c r="B958" s="351">
        <f t="shared" si="32"/>
        <v>16</v>
      </c>
      <c r="C958" s="435">
        <v>43865</v>
      </c>
      <c r="D958" s="399"/>
      <c r="E958" s="400" t="s">
        <v>1965</v>
      </c>
      <c r="F958" s="340" t="s">
        <v>1617</v>
      </c>
      <c r="G958" s="401" t="s">
        <v>886</v>
      </c>
      <c r="H958" s="401" t="s">
        <v>696</v>
      </c>
      <c r="I958" s="401" t="s">
        <v>830</v>
      </c>
      <c r="J958" s="194">
        <v>4780</v>
      </c>
      <c r="K958" s="194">
        <v>3790</v>
      </c>
      <c r="L958" s="195">
        <v>990</v>
      </c>
      <c r="M958" s="196">
        <v>6</v>
      </c>
      <c r="N958" s="197">
        <v>59.4</v>
      </c>
      <c r="O958" s="197">
        <v>930.6</v>
      </c>
      <c r="P958" s="231" t="s">
        <v>29</v>
      </c>
    </row>
    <row r="959" spans="1:16">
      <c r="A959" s="340" t="str">
        <f t="shared" si="31"/>
        <v>4386517</v>
      </c>
      <c r="B959" s="351">
        <f t="shared" si="32"/>
        <v>17</v>
      </c>
      <c r="C959" s="435">
        <v>43865</v>
      </c>
      <c r="D959" s="399" t="s">
        <v>1198</v>
      </c>
      <c r="E959" s="400" t="s">
        <v>1966</v>
      </c>
      <c r="F959" s="340" t="s">
        <v>1013</v>
      </c>
      <c r="G959" s="401" t="s">
        <v>886</v>
      </c>
      <c r="H959" s="401" t="s">
        <v>696</v>
      </c>
      <c r="I959" s="401" t="s">
        <v>751</v>
      </c>
      <c r="J959" s="194">
        <v>8970</v>
      </c>
      <c r="K959" s="194">
        <v>3780</v>
      </c>
      <c r="L959" s="195">
        <v>5190</v>
      </c>
      <c r="M959" s="196">
        <v>6</v>
      </c>
      <c r="N959" s="197">
        <v>311.39999999999998</v>
      </c>
      <c r="O959" s="197">
        <v>4878.6000000000004</v>
      </c>
      <c r="P959" s="231" t="s">
        <v>29</v>
      </c>
    </row>
    <row r="960" spans="1:16">
      <c r="A960" s="340" t="str">
        <f t="shared" si="31"/>
        <v>4386518</v>
      </c>
      <c r="B960" s="351">
        <f t="shared" si="32"/>
        <v>18</v>
      </c>
      <c r="C960" s="435">
        <v>43865</v>
      </c>
      <c r="D960" s="399"/>
      <c r="E960" s="400" t="s">
        <v>1967</v>
      </c>
      <c r="F960" s="340" t="s">
        <v>1064</v>
      </c>
      <c r="G960" s="401" t="s">
        <v>1140</v>
      </c>
      <c r="H960" s="401" t="s">
        <v>693</v>
      </c>
      <c r="I960" s="401" t="s">
        <v>751</v>
      </c>
      <c r="J960" s="194">
        <v>8700</v>
      </c>
      <c r="K960" s="194">
        <v>4000</v>
      </c>
      <c r="L960" s="195">
        <v>4700</v>
      </c>
      <c r="M960" s="196">
        <v>6</v>
      </c>
      <c r="N960" s="197">
        <v>282</v>
      </c>
      <c r="O960" s="197">
        <v>4418</v>
      </c>
      <c r="P960" s="231" t="s">
        <v>29</v>
      </c>
    </row>
    <row r="961" spans="1:16">
      <c r="A961" s="340" t="str">
        <f t="shared" si="31"/>
        <v>4386519</v>
      </c>
      <c r="B961" s="351">
        <f t="shared" si="32"/>
        <v>19</v>
      </c>
      <c r="C961" s="435">
        <v>43865</v>
      </c>
      <c r="D961" s="399"/>
      <c r="E961" s="400" t="s">
        <v>1968</v>
      </c>
      <c r="F961" s="340" t="s">
        <v>1064</v>
      </c>
      <c r="G961" s="401" t="s">
        <v>700</v>
      </c>
      <c r="H961" s="401" t="s">
        <v>833</v>
      </c>
      <c r="I961" s="401" t="s">
        <v>751</v>
      </c>
      <c r="J961" s="194">
        <v>8000</v>
      </c>
      <c r="K961" s="194">
        <v>3850</v>
      </c>
      <c r="L961" s="195">
        <v>4150</v>
      </c>
      <c r="M961" s="196">
        <v>6</v>
      </c>
      <c r="N961" s="197">
        <v>249</v>
      </c>
      <c r="O961" s="197">
        <v>3901</v>
      </c>
      <c r="P961" s="231" t="s">
        <v>29</v>
      </c>
    </row>
    <row r="962" spans="1:16">
      <c r="A962" s="340" t="str">
        <f t="shared" si="31"/>
        <v>4386520</v>
      </c>
      <c r="B962" s="351">
        <f t="shared" si="32"/>
        <v>20</v>
      </c>
      <c r="C962" s="435">
        <v>43865</v>
      </c>
      <c r="D962" s="399"/>
      <c r="E962" s="400" t="s">
        <v>1969</v>
      </c>
      <c r="F962" s="340" t="s">
        <v>1064</v>
      </c>
      <c r="G962" s="401" t="s">
        <v>886</v>
      </c>
      <c r="H962" s="401" t="s">
        <v>696</v>
      </c>
      <c r="I962" s="401" t="s">
        <v>751</v>
      </c>
      <c r="J962" s="194">
        <v>4850</v>
      </c>
      <c r="K962" s="194">
        <v>3790</v>
      </c>
      <c r="L962" s="195">
        <v>1060</v>
      </c>
      <c r="M962" s="196">
        <v>6</v>
      </c>
      <c r="N962" s="197">
        <v>63.599999999999994</v>
      </c>
      <c r="O962" s="197">
        <v>996.4</v>
      </c>
      <c r="P962" s="231" t="s">
        <v>29</v>
      </c>
    </row>
    <row r="963" spans="1:16">
      <c r="A963" s="340" t="str">
        <f t="shared" si="31"/>
        <v>4386521</v>
      </c>
      <c r="B963" s="351">
        <f t="shared" si="32"/>
        <v>21</v>
      </c>
      <c r="C963" s="435">
        <v>43865</v>
      </c>
      <c r="D963" s="399" t="s">
        <v>824</v>
      </c>
      <c r="E963" s="400" t="s">
        <v>1970</v>
      </c>
      <c r="F963" s="340" t="s">
        <v>1733</v>
      </c>
      <c r="G963" s="401" t="s">
        <v>371</v>
      </c>
      <c r="H963" s="401" t="s">
        <v>732</v>
      </c>
      <c r="I963" s="401" t="s">
        <v>1135</v>
      </c>
      <c r="J963" s="194">
        <v>9330</v>
      </c>
      <c r="K963" s="194">
        <v>3890</v>
      </c>
      <c r="L963" s="195">
        <v>5440</v>
      </c>
      <c r="M963" s="196">
        <v>6</v>
      </c>
      <c r="N963" s="197">
        <v>326.39999999999998</v>
      </c>
      <c r="O963" s="197">
        <v>5113.6000000000004</v>
      </c>
      <c r="P963" s="231" t="s">
        <v>29</v>
      </c>
    </row>
    <row r="964" spans="1:16">
      <c r="A964" s="340" t="str">
        <f t="shared" si="31"/>
        <v>4386522</v>
      </c>
      <c r="B964" s="351">
        <f t="shared" si="32"/>
        <v>22</v>
      </c>
      <c r="C964" s="435">
        <v>43865</v>
      </c>
      <c r="D964" s="399"/>
      <c r="E964" s="400" t="s">
        <v>1971</v>
      </c>
      <c r="F964" s="340" t="s">
        <v>1733</v>
      </c>
      <c r="G964" s="401" t="s">
        <v>281</v>
      </c>
      <c r="H964" s="401" t="s">
        <v>833</v>
      </c>
      <c r="I964" s="401" t="s">
        <v>1135</v>
      </c>
      <c r="J964" s="194">
        <v>8620</v>
      </c>
      <c r="K964" s="194">
        <v>3840</v>
      </c>
      <c r="L964" s="195">
        <v>4780</v>
      </c>
      <c r="M964" s="196">
        <v>6</v>
      </c>
      <c r="N964" s="197">
        <v>286.8</v>
      </c>
      <c r="O964" s="197">
        <v>4493.2</v>
      </c>
      <c r="P964" s="231" t="s">
        <v>29</v>
      </c>
    </row>
    <row r="965" spans="1:16">
      <c r="A965" s="340" t="str">
        <f t="shared" si="31"/>
        <v>4386523</v>
      </c>
      <c r="B965" s="351">
        <f t="shared" si="32"/>
        <v>23</v>
      </c>
      <c r="C965" s="435">
        <v>43865</v>
      </c>
      <c r="D965" s="399"/>
      <c r="E965" s="400" t="s">
        <v>1972</v>
      </c>
      <c r="F965" s="340" t="s">
        <v>1733</v>
      </c>
      <c r="G965" s="401" t="s">
        <v>103</v>
      </c>
      <c r="H965" s="401" t="s">
        <v>836</v>
      </c>
      <c r="I965" s="401" t="s">
        <v>1135</v>
      </c>
      <c r="J965" s="194">
        <v>8900</v>
      </c>
      <c r="K965" s="194">
        <v>3890</v>
      </c>
      <c r="L965" s="195">
        <v>5010</v>
      </c>
      <c r="M965" s="196">
        <v>6</v>
      </c>
      <c r="N965" s="197">
        <v>300.59999999999997</v>
      </c>
      <c r="O965" s="197">
        <v>4709.3999999999996</v>
      </c>
      <c r="P965" s="231" t="s">
        <v>29</v>
      </c>
    </row>
    <row r="966" spans="1:16">
      <c r="A966" s="340" t="str">
        <f t="shared" si="31"/>
        <v>4386524</v>
      </c>
      <c r="B966" s="351">
        <f t="shared" si="32"/>
        <v>24</v>
      </c>
      <c r="C966" s="435">
        <v>43865</v>
      </c>
      <c r="D966" s="399"/>
      <c r="E966" s="400" t="s">
        <v>1973</v>
      </c>
      <c r="F966" s="340" t="s">
        <v>1733</v>
      </c>
      <c r="G966" s="401" t="s">
        <v>736</v>
      </c>
      <c r="H966" s="401" t="s">
        <v>733</v>
      </c>
      <c r="I966" s="401" t="s">
        <v>1135</v>
      </c>
      <c r="J966" s="194">
        <v>8860</v>
      </c>
      <c r="K966" s="194">
        <v>3870</v>
      </c>
      <c r="L966" s="195">
        <v>4990</v>
      </c>
      <c r="M966" s="196">
        <v>6</v>
      </c>
      <c r="N966" s="197">
        <v>299.39999999999998</v>
      </c>
      <c r="O966" s="197">
        <v>4690.6000000000004</v>
      </c>
      <c r="P966" s="231" t="s">
        <v>29</v>
      </c>
    </row>
    <row r="967" spans="1:16">
      <c r="A967" s="340" t="str">
        <f t="shared" si="31"/>
        <v>4386525</v>
      </c>
      <c r="B967" s="351">
        <f t="shared" si="32"/>
        <v>25</v>
      </c>
      <c r="C967" s="435">
        <v>43865</v>
      </c>
      <c r="D967" s="399"/>
      <c r="E967" s="400" t="s">
        <v>1974</v>
      </c>
      <c r="F967" s="340" t="s">
        <v>1733</v>
      </c>
      <c r="G967" s="401" t="s">
        <v>95</v>
      </c>
      <c r="H967" s="401" t="s">
        <v>735</v>
      </c>
      <c r="I967" s="401" t="s">
        <v>1135</v>
      </c>
      <c r="J967" s="194">
        <v>8810</v>
      </c>
      <c r="K967" s="194">
        <v>3910</v>
      </c>
      <c r="L967" s="195">
        <v>4900</v>
      </c>
      <c r="M967" s="196">
        <v>6</v>
      </c>
      <c r="N967" s="197">
        <v>294</v>
      </c>
      <c r="O967" s="197">
        <v>4606</v>
      </c>
      <c r="P967" s="231" t="s">
        <v>29</v>
      </c>
    </row>
    <row r="968" spans="1:16">
      <c r="A968" s="340" t="str">
        <f t="shared" si="31"/>
        <v>4386526</v>
      </c>
      <c r="B968" s="351">
        <f t="shared" si="32"/>
        <v>26</v>
      </c>
      <c r="C968" s="435">
        <v>43865</v>
      </c>
      <c r="D968" s="399"/>
      <c r="E968" s="400" t="s">
        <v>1975</v>
      </c>
      <c r="F968" s="340" t="s">
        <v>1733</v>
      </c>
      <c r="G968" s="401" t="s">
        <v>281</v>
      </c>
      <c r="H968" s="401" t="s">
        <v>833</v>
      </c>
      <c r="I968" s="401" t="s">
        <v>1135</v>
      </c>
      <c r="J968" s="194">
        <v>8730</v>
      </c>
      <c r="K968" s="194">
        <v>3850</v>
      </c>
      <c r="L968" s="195">
        <v>4880</v>
      </c>
      <c r="M968" s="196">
        <v>6</v>
      </c>
      <c r="N968" s="197">
        <v>292.8</v>
      </c>
      <c r="O968" s="197">
        <v>4587.2</v>
      </c>
      <c r="P968" s="231" t="s">
        <v>29</v>
      </c>
    </row>
    <row r="969" spans="1:16">
      <c r="A969" s="340" t="str">
        <f t="shared" si="31"/>
        <v>4386527</v>
      </c>
      <c r="B969" s="351">
        <f t="shared" si="32"/>
        <v>27</v>
      </c>
      <c r="C969" s="435">
        <v>43865</v>
      </c>
      <c r="D969" s="399"/>
      <c r="E969" s="400" t="s">
        <v>1976</v>
      </c>
      <c r="F969" s="340" t="s">
        <v>1733</v>
      </c>
      <c r="G969" s="401" t="s">
        <v>891</v>
      </c>
      <c r="H969" s="401" t="s">
        <v>697</v>
      </c>
      <c r="I969" s="401" t="s">
        <v>1135</v>
      </c>
      <c r="J969" s="194">
        <v>8650</v>
      </c>
      <c r="K969" s="194">
        <v>4000</v>
      </c>
      <c r="L969" s="195">
        <v>4650</v>
      </c>
      <c r="M969" s="196">
        <v>6</v>
      </c>
      <c r="N969" s="197">
        <v>279</v>
      </c>
      <c r="O969" s="197">
        <v>4371</v>
      </c>
      <c r="P969" s="231" t="s">
        <v>29</v>
      </c>
    </row>
    <row r="970" spans="1:16">
      <c r="A970" s="340" t="str">
        <f t="shared" si="31"/>
        <v>4386528</v>
      </c>
      <c r="B970" s="351">
        <f t="shared" si="32"/>
        <v>28</v>
      </c>
      <c r="C970" s="435">
        <v>43865</v>
      </c>
      <c r="D970" s="399"/>
      <c r="E970" s="400" t="s">
        <v>1977</v>
      </c>
      <c r="F970" s="340" t="s">
        <v>1733</v>
      </c>
      <c r="G970" s="401" t="s">
        <v>103</v>
      </c>
      <c r="H970" s="401" t="s">
        <v>836</v>
      </c>
      <c r="I970" s="401" t="s">
        <v>1135</v>
      </c>
      <c r="J970" s="194">
        <v>4960</v>
      </c>
      <c r="K970" s="194">
        <v>3890</v>
      </c>
      <c r="L970" s="195">
        <v>1070</v>
      </c>
      <c r="M970" s="196">
        <v>6</v>
      </c>
      <c r="N970" s="197">
        <v>64.2</v>
      </c>
      <c r="O970" s="197">
        <v>1005.8</v>
      </c>
      <c r="P970" s="231" t="s">
        <v>29</v>
      </c>
    </row>
    <row r="971" spans="1:16">
      <c r="A971" s="340" t="str">
        <f t="shared" si="31"/>
        <v>4386529</v>
      </c>
      <c r="B971" s="351">
        <f t="shared" si="32"/>
        <v>29</v>
      </c>
      <c r="C971" s="435">
        <v>43865</v>
      </c>
      <c r="D971" s="399" t="s">
        <v>1599</v>
      </c>
      <c r="E971" s="400" t="s">
        <v>1978</v>
      </c>
      <c r="F971" s="340" t="s">
        <v>901</v>
      </c>
      <c r="G971" s="401" t="s">
        <v>105</v>
      </c>
      <c r="H971" s="401" t="s">
        <v>734</v>
      </c>
      <c r="I971" s="401" t="s">
        <v>692</v>
      </c>
      <c r="J971" s="194">
        <v>5710</v>
      </c>
      <c r="K971" s="194">
        <v>3890</v>
      </c>
      <c r="L971" s="195">
        <v>1820</v>
      </c>
      <c r="M971" s="196">
        <v>6</v>
      </c>
      <c r="N971" s="197">
        <v>109.2</v>
      </c>
      <c r="O971" s="197">
        <v>1710.8</v>
      </c>
      <c r="P971" s="231" t="s">
        <v>29</v>
      </c>
    </row>
    <row r="972" spans="1:16">
      <c r="A972" s="340" t="str">
        <f t="shared" si="31"/>
        <v>4386530</v>
      </c>
      <c r="B972" s="351">
        <f t="shared" si="32"/>
        <v>30</v>
      </c>
      <c r="C972" s="435">
        <v>43865</v>
      </c>
      <c r="D972" s="399" t="s">
        <v>1339</v>
      </c>
      <c r="E972" s="400" t="s">
        <v>1979</v>
      </c>
      <c r="F972" s="340" t="s">
        <v>1878</v>
      </c>
      <c r="G972" s="401" t="s">
        <v>891</v>
      </c>
      <c r="H972" s="401" t="s">
        <v>697</v>
      </c>
      <c r="I972" s="401" t="s">
        <v>698</v>
      </c>
      <c r="J972" s="194">
        <v>9230</v>
      </c>
      <c r="K972" s="194">
        <v>4000</v>
      </c>
      <c r="L972" s="195">
        <v>5230</v>
      </c>
      <c r="M972" s="196">
        <v>6</v>
      </c>
      <c r="N972" s="197">
        <v>313.8</v>
      </c>
      <c r="O972" s="197">
        <v>4916.2</v>
      </c>
      <c r="P972" s="231" t="s">
        <v>29</v>
      </c>
    </row>
    <row r="973" spans="1:16">
      <c r="A973" s="340" t="str">
        <f t="shared" si="31"/>
        <v>4386531</v>
      </c>
      <c r="B973" s="351">
        <f t="shared" si="32"/>
        <v>31</v>
      </c>
      <c r="C973" s="435">
        <v>43865</v>
      </c>
      <c r="D973" s="399"/>
      <c r="E973" s="400" t="s">
        <v>1980</v>
      </c>
      <c r="F973" s="340" t="s">
        <v>1878</v>
      </c>
      <c r="G973" s="401" t="s">
        <v>689</v>
      </c>
      <c r="H973" s="401" t="s">
        <v>695</v>
      </c>
      <c r="I973" s="401" t="s">
        <v>698</v>
      </c>
      <c r="J973" s="194">
        <v>7990</v>
      </c>
      <c r="K973" s="194">
        <v>3790</v>
      </c>
      <c r="L973" s="195">
        <v>4200</v>
      </c>
      <c r="M973" s="196">
        <v>6</v>
      </c>
      <c r="N973" s="197">
        <v>252</v>
      </c>
      <c r="O973" s="197">
        <v>3948</v>
      </c>
      <c r="P973" s="231" t="s">
        <v>29</v>
      </c>
    </row>
    <row r="974" spans="1:16">
      <c r="A974" s="340" t="str">
        <f t="shared" si="31"/>
        <v>4386532</v>
      </c>
      <c r="B974" s="351">
        <f t="shared" si="32"/>
        <v>32</v>
      </c>
      <c r="C974" s="435">
        <v>43865</v>
      </c>
      <c r="D974" s="399" t="s">
        <v>1001</v>
      </c>
      <c r="E974" s="400" t="s">
        <v>1981</v>
      </c>
      <c r="F974" s="340" t="s">
        <v>1664</v>
      </c>
      <c r="G974" s="401" t="s">
        <v>700</v>
      </c>
      <c r="H974" s="401" t="s">
        <v>694</v>
      </c>
      <c r="I974" s="401" t="s">
        <v>723</v>
      </c>
      <c r="J974" s="194">
        <v>8560</v>
      </c>
      <c r="K974" s="194">
        <v>3850</v>
      </c>
      <c r="L974" s="195">
        <v>4710</v>
      </c>
      <c r="M974" s="196">
        <v>6</v>
      </c>
      <c r="N974" s="197">
        <v>282.59999999999997</v>
      </c>
      <c r="O974" s="197">
        <v>4427.3999999999996</v>
      </c>
      <c r="P974" s="231" t="s">
        <v>29</v>
      </c>
    </row>
    <row r="975" spans="1:16">
      <c r="A975" s="340" t="str">
        <f t="shared" si="31"/>
        <v>4386533</v>
      </c>
      <c r="B975" s="402">
        <f t="shared" si="32"/>
        <v>33</v>
      </c>
      <c r="C975" s="435">
        <v>43865</v>
      </c>
      <c r="D975" s="404" t="s">
        <v>1160</v>
      </c>
      <c r="E975" s="405" t="s">
        <v>1982</v>
      </c>
      <c r="F975" s="340" t="s">
        <v>774</v>
      </c>
      <c r="G975" s="406" t="s">
        <v>1140</v>
      </c>
      <c r="H975" s="406" t="s">
        <v>693</v>
      </c>
      <c r="I975" s="406" t="s">
        <v>688</v>
      </c>
      <c r="J975" s="194">
        <v>8080</v>
      </c>
      <c r="K975" s="194">
        <v>3990</v>
      </c>
      <c r="L975" s="195">
        <v>4090</v>
      </c>
      <c r="M975" s="196">
        <v>6</v>
      </c>
      <c r="N975" s="197">
        <v>245.39999999999998</v>
      </c>
      <c r="O975" s="197">
        <v>3844.6</v>
      </c>
      <c r="P975" s="221" t="s">
        <v>29</v>
      </c>
    </row>
    <row r="976" spans="1:16">
      <c r="A976" s="340" t="str">
        <f t="shared" si="31"/>
        <v>438661</v>
      </c>
      <c r="B976" s="351">
        <f t="shared" si="32"/>
        <v>1</v>
      </c>
      <c r="C976" s="435">
        <v>43866</v>
      </c>
      <c r="D976" s="399" t="s">
        <v>1841</v>
      </c>
      <c r="E976" s="400" t="s">
        <v>1983</v>
      </c>
      <c r="F976" s="340" t="s">
        <v>713</v>
      </c>
      <c r="G976" s="401" t="s">
        <v>99</v>
      </c>
      <c r="H976" s="401" t="s">
        <v>813</v>
      </c>
      <c r="I976" s="401" t="s">
        <v>686</v>
      </c>
      <c r="J976" s="194">
        <v>12600</v>
      </c>
      <c r="K976" s="194">
        <v>3480</v>
      </c>
      <c r="L976" s="195">
        <v>9120</v>
      </c>
      <c r="M976" s="196">
        <v>5</v>
      </c>
      <c r="N976" s="197">
        <v>456</v>
      </c>
      <c r="O976" s="197">
        <v>8664</v>
      </c>
      <c r="P976" s="231" t="s">
        <v>21</v>
      </c>
    </row>
    <row r="977" spans="1:16">
      <c r="A977" s="340" t="str">
        <f t="shared" si="31"/>
        <v>438662</v>
      </c>
      <c r="B977" s="351">
        <f t="shared" si="32"/>
        <v>2</v>
      </c>
      <c r="C977" s="435">
        <v>43866</v>
      </c>
      <c r="D977" s="399"/>
      <c r="E977" s="400" t="s">
        <v>1984</v>
      </c>
      <c r="F977" s="340" t="s">
        <v>713</v>
      </c>
      <c r="G977" s="401" t="s">
        <v>1985</v>
      </c>
      <c r="H977" s="401" t="s">
        <v>1282</v>
      </c>
      <c r="I977" s="401" t="s">
        <v>686</v>
      </c>
      <c r="J977" s="194">
        <v>11790</v>
      </c>
      <c r="K977" s="194">
        <v>4420</v>
      </c>
      <c r="L977" s="195">
        <v>7370</v>
      </c>
      <c r="M977" s="196">
        <v>5</v>
      </c>
      <c r="N977" s="197">
        <v>368.5</v>
      </c>
      <c r="O977" s="197">
        <v>7001.5</v>
      </c>
      <c r="P977" s="231" t="s">
        <v>21</v>
      </c>
    </row>
    <row r="978" spans="1:16">
      <c r="A978" s="340" t="str">
        <f t="shared" si="31"/>
        <v>438663</v>
      </c>
      <c r="B978" s="351">
        <f t="shared" si="32"/>
        <v>3</v>
      </c>
      <c r="C978" s="435">
        <v>43866</v>
      </c>
      <c r="D978" s="399"/>
      <c r="E978" s="400" t="s">
        <v>1986</v>
      </c>
      <c r="F978" s="340" t="s">
        <v>713</v>
      </c>
      <c r="G978" s="401" t="s">
        <v>109</v>
      </c>
      <c r="H978" s="401" t="s">
        <v>877</v>
      </c>
      <c r="I978" s="401" t="s">
        <v>686</v>
      </c>
      <c r="J978" s="194">
        <v>9200</v>
      </c>
      <c r="K978" s="194">
        <v>3640</v>
      </c>
      <c r="L978" s="195">
        <v>5560</v>
      </c>
      <c r="M978" s="196">
        <v>5</v>
      </c>
      <c r="N978" s="197">
        <v>278</v>
      </c>
      <c r="O978" s="197">
        <v>5282</v>
      </c>
      <c r="P978" s="231" t="s">
        <v>21</v>
      </c>
    </row>
    <row r="979" spans="1:16">
      <c r="A979" s="340" t="str">
        <f t="shared" si="31"/>
        <v>438664</v>
      </c>
      <c r="B979" s="351">
        <f t="shared" si="32"/>
        <v>4</v>
      </c>
      <c r="C979" s="435">
        <v>43866</v>
      </c>
      <c r="D979" s="399"/>
      <c r="E979" s="400" t="s">
        <v>1987</v>
      </c>
      <c r="F979" s="340" t="s">
        <v>713</v>
      </c>
      <c r="G979" s="401" t="s">
        <v>821</v>
      </c>
      <c r="H979" s="401" t="s">
        <v>822</v>
      </c>
      <c r="I979" s="401" t="s">
        <v>686</v>
      </c>
      <c r="J979" s="194">
        <v>10310</v>
      </c>
      <c r="K979" s="194">
        <v>4200</v>
      </c>
      <c r="L979" s="195">
        <v>6110</v>
      </c>
      <c r="M979" s="196">
        <v>5</v>
      </c>
      <c r="N979" s="197">
        <v>305.5</v>
      </c>
      <c r="O979" s="197">
        <v>5804.5</v>
      </c>
      <c r="P979" s="231" t="s">
        <v>21</v>
      </c>
    </row>
    <row r="980" spans="1:16">
      <c r="A980" s="340" t="str">
        <f t="shared" si="31"/>
        <v>438665</v>
      </c>
      <c r="B980" s="351">
        <f t="shared" si="32"/>
        <v>5</v>
      </c>
      <c r="C980" s="435">
        <v>43866</v>
      </c>
      <c r="D980" s="399" t="s">
        <v>1437</v>
      </c>
      <c r="E980" s="400" t="s">
        <v>1988</v>
      </c>
      <c r="F980" s="340" t="s">
        <v>722</v>
      </c>
      <c r="G980" s="401" t="s">
        <v>100</v>
      </c>
      <c r="H980" s="401" t="s">
        <v>1089</v>
      </c>
      <c r="I980" s="401" t="s">
        <v>823</v>
      </c>
      <c r="J980" s="194">
        <v>2790</v>
      </c>
      <c r="K980" s="194">
        <v>1580</v>
      </c>
      <c r="L980" s="195">
        <v>1210</v>
      </c>
      <c r="M980" s="196">
        <v>5</v>
      </c>
      <c r="N980" s="197">
        <v>60.5</v>
      </c>
      <c r="O980" s="197">
        <v>1149.5</v>
      </c>
      <c r="P980" s="231" t="s">
        <v>21</v>
      </c>
    </row>
    <row r="981" spans="1:16">
      <c r="A981" s="340" t="str">
        <f t="shared" si="31"/>
        <v>438666</v>
      </c>
      <c r="B981" s="351">
        <f t="shared" si="32"/>
        <v>6</v>
      </c>
      <c r="C981" s="435">
        <v>43866</v>
      </c>
      <c r="D981" s="399"/>
      <c r="E981" s="400" t="s">
        <v>1989</v>
      </c>
      <c r="F981" s="340" t="s">
        <v>722</v>
      </c>
      <c r="G981" s="401" t="s">
        <v>950</v>
      </c>
      <c r="H981" s="401" t="s">
        <v>951</v>
      </c>
      <c r="I981" s="401" t="s">
        <v>823</v>
      </c>
      <c r="J981" s="194">
        <v>3600</v>
      </c>
      <c r="K981" s="194">
        <v>2520</v>
      </c>
      <c r="L981" s="195">
        <v>1080</v>
      </c>
      <c r="M981" s="196">
        <v>5</v>
      </c>
      <c r="N981" s="197">
        <v>54</v>
      </c>
      <c r="O981" s="197">
        <v>1026</v>
      </c>
      <c r="P981" s="231" t="s">
        <v>21</v>
      </c>
    </row>
    <row r="982" spans="1:16">
      <c r="A982" s="340" t="str">
        <f t="shared" si="31"/>
        <v>438667</v>
      </c>
      <c r="B982" s="351">
        <f t="shared" si="32"/>
        <v>7</v>
      </c>
      <c r="C982" s="435">
        <v>43866</v>
      </c>
      <c r="D982" s="399"/>
      <c r="E982" s="400" t="s">
        <v>1990</v>
      </c>
      <c r="F982" s="340" t="s">
        <v>722</v>
      </c>
      <c r="G982" s="401" t="s">
        <v>815</v>
      </c>
      <c r="H982" s="401" t="s">
        <v>816</v>
      </c>
      <c r="I982" s="401" t="s">
        <v>823</v>
      </c>
      <c r="J982" s="194">
        <v>10550</v>
      </c>
      <c r="K982" s="194">
        <v>4290</v>
      </c>
      <c r="L982" s="195">
        <v>6260</v>
      </c>
      <c r="M982" s="196">
        <v>5</v>
      </c>
      <c r="N982" s="197">
        <v>313</v>
      </c>
      <c r="O982" s="197">
        <v>5947</v>
      </c>
      <c r="P982" s="231" t="s">
        <v>21</v>
      </c>
    </row>
    <row r="983" spans="1:16">
      <c r="A983" s="340" t="str">
        <f t="shared" si="31"/>
        <v>438668</v>
      </c>
      <c r="B983" s="351">
        <f t="shared" si="32"/>
        <v>8</v>
      </c>
      <c r="C983" s="435">
        <v>43866</v>
      </c>
      <c r="D983" s="399" t="s">
        <v>1991</v>
      </c>
      <c r="E983" s="400" t="s">
        <v>1992</v>
      </c>
      <c r="F983" s="340" t="s">
        <v>737</v>
      </c>
      <c r="G983" s="401" t="s">
        <v>1005</v>
      </c>
      <c r="H983" s="401" t="s">
        <v>1006</v>
      </c>
      <c r="I983" s="401" t="s">
        <v>686</v>
      </c>
      <c r="J983" s="194">
        <v>2230</v>
      </c>
      <c r="K983" s="194">
        <v>1120</v>
      </c>
      <c r="L983" s="195">
        <v>1110</v>
      </c>
      <c r="M983" s="196">
        <v>5</v>
      </c>
      <c r="N983" s="197">
        <v>55.5</v>
      </c>
      <c r="O983" s="197">
        <v>1054.5</v>
      </c>
      <c r="P983" s="231" t="s">
        <v>22</v>
      </c>
    </row>
    <row r="984" spans="1:16">
      <c r="A984" s="340" t="str">
        <f t="shared" si="31"/>
        <v>438669</v>
      </c>
      <c r="B984" s="351">
        <f t="shared" si="32"/>
        <v>9</v>
      </c>
      <c r="C984" s="435">
        <v>43866</v>
      </c>
      <c r="D984" s="399"/>
      <c r="E984" s="400" t="s">
        <v>1993</v>
      </c>
      <c r="F984" s="340" t="s">
        <v>737</v>
      </c>
      <c r="G984" s="401" t="s">
        <v>1460</v>
      </c>
      <c r="H984" s="401" t="s">
        <v>1461</v>
      </c>
      <c r="I984" s="401" t="s">
        <v>686</v>
      </c>
      <c r="J984" s="194">
        <v>4240</v>
      </c>
      <c r="K984" s="194">
        <v>3060</v>
      </c>
      <c r="L984" s="195">
        <v>1180</v>
      </c>
      <c r="M984" s="196">
        <v>5</v>
      </c>
      <c r="N984" s="197">
        <v>59</v>
      </c>
      <c r="O984" s="197">
        <v>1121</v>
      </c>
      <c r="P984" s="231" t="s">
        <v>22</v>
      </c>
    </row>
    <row r="985" spans="1:16">
      <c r="A985" s="340" t="str">
        <f t="shared" si="31"/>
        <v>4386610</v>
      </c>
      <c r="B985" s="351">
        <f t="shared" si="32"/>
        <v>10</v>
      </c>
      <c r="C985" s="435">
        <v>43866</v>
      </c>
      <c r="D985" s="399"/>
      <c r="E985" s="400" t="s">
        <v>1994</v>
      </c>
      <c r="F985" s="340" t="s">
        <v>737</v>
      </c>
      <c r="G985" s="401" t="s">
        <v>1443</v>
      </c>
      <c r="H985" s="401" t="s">
        <v>1009</v>
      </c>
      <c r="I985" s="401" t="s">
        <v>686</v>
      </c>
      <c r="J985" s="194">
        <v>3830</v>
      </c>
      <c r="K985" s="194">
        <v>1690</v>
      </c>
      <c r="L985" s="195">
        <v>2140</v>
      </c>
      <c r="M985" s="196">
        <v>5</v>
      </c>
      <c r="N985" s="197">
        <v>107</v>
      </c>
      <c r="O985" s="197">
        <v>2033</v>
      </c>
      <c r="P985" s="231" t="s">
        <v>22</v>
      </c>
    </row>
    <row r="986" spans="1:16">
      <c r="A986" s="340" t="str">
        <f t="shared" si="31"/>
        <v>4386611</v>
      </c>
      <c r="B986" s="351">
        <f t="shared" si="32"/>
        <v>11</v>
      </c>
      <c r="C986" s="435">
        <v>43866</v>
      </c>
      <c r="D986" s="399"/>
      <c r="E986" s="400" t="s">
        <v>1995</v>
      </c>
      <c r="F986" s="340" t="s">
        <v>737</v>
      </c>
      <c r="G986" s="401" t="s">
        <v>1121</v>
      </c>
      <c r="H986" s="401" t="s">
        <v>1124</v>
      </c>
      <c r="I986" s="401" t="s">
        <v>686</v>
      </c>
      <c r="J986" s="194">
        <v>11320</v>
      </c>
      <c r="K986" s="194">
        <v>4380</v>
      </c>
      <c r="L986" s="195">
        <v>6940</v>
      </c>
      <c r="M986" s="196">
        <v>5</v>
      </c>
      <c r="N986" s="197">
        <v>347</v>
      </c>
      <c r="O986" s="197">
        <v>6593</v>
      </c>
      <c r="P986" s="231" t="s">
        <v>22</v>
      </c>
    </row>
    <row r="987" spans="1:16">
      <c r="A987" s="340" t="str">
        <f t="shared" si="31"/>
        <v>4386612</v>
      </c>
      <c r="B987" s="351">
        <f t="shared" si="32"/>
        <v>12</v>
      </c>
      <c r="C987" s="435">
        <v>43866</v>
      </c>
      <c r="D987" s="399"/>
      <c r="E987" s="400" t="s">
        <v>1996</v>
      </c>
      <c r="F987" s="340" t="s">
        <v>737</v>
      </c>
      <c r="G987" s="401" t="s">
        <v>1159</v>
      </c>
      <c r="H987" s="401" t="s">
        <v>1823</v>
      </c>
      <c r="I987" s="401" t="s">
        <v>686</v>
      </c>
      <c r="J987" s="194">
        <v>10470</v>
      </c>
      <c r="K987" s="194">
        <v>3610</v>
      </c>
      <c r="L987" s="195">
        <v>6860</v>
      </c>
      <c r="M987" s="196">
        <v>5</v>
      </c>
      <c r="N987" s="197">
        <v>343</v>
      </c>
      <c r="O987" s="197">
        <v>6517</v>
      </c>
      <c r="P987" s="231" t="s">
        <v>22</v>
      </c>
    </row>
    <row r="988" spans="1:16">
      <c r="A988" s="340" t="str">
        <f t="shared" si="31"/>
        <v>4386613</v>
      </c>
      <c r="B988" s="351">
        <f t="shared" si="32"/>
        <v>13</v>
      </c>
      <c r="C988" s="435">
        <v>43866</v>
      </c>
      <c r="D988" s="399"/>
      <c r="E988" s="400" t="s">
        <v>1997</v>
      </c>
      <c r="F988" s="340" t="s">
        <v>737</v>
      </c>
      <c r="G988" s="401" t="s">
        <v>1460</v>
      </c>
      <c r="H988" s="401" t="s">
        <v>1461</v>
      </c>
      <c r="I988" s="401" t="s">
        <v>686</v>
      </c>
      <c r="J988" s="194">
        <v>2720</v>
      </c>
      <c r="K988" s="194">
        <v>1520</v>
      </c>
      <c r="L988" s="195">
        <v>1200</v>
      </c>
      <c r="M988" s="196">
        <v>5</v>
      </c>
      <c r="N988" s="197">
        <v>60</v>
      </c>
      <c r="O988" s="197">
        <v>1140</v>
      </c>
      <c r="P988" s="231" t="s">
        <v>22</v>
      </c>
    </row>
    <row r="989" spans="1:16">
      <c r="A989" s="340" t="str">
        <f t="shared" si="31"/>
        <v>4386614</v>
      </c>
      <c r="B989" s="351">
        <f t="shared" si="32"/>
        <v>14</v>
      </c>
      <c r="C989" s="435">
        <v>43866</v>
      </c>
      <c r="D989" s="399"/>
      <c r="E989" s="400" t="s">
        <v>1998</v>
      </c>
      <c r="F989" s="340" t="s">
        <v>737</v>
      </c>
      <c r="G989" s="401" t="s">
        <v>1847</v>
      </c>
      <c r="H989" s="401" t="s">
        <v>1163</v>
      </c>
      <c r="I989" s="401" t="s">
        <v>686</v>
      </c>
      <c r="J989" s="194">
        <v>5060</v>
      </c>
      <c r="K989" s="194">
        <v>4140</v>
      </c>
      <c r="L989" s="195">
        <v>920</v>
      </c>
      <c r="M989" s="196">
        <v>5</v>
      </c>
      <c r="N989" s="197">
        <v>46</v>
      </c>
      <c r="O989" s="197">
        <v>874</v>
      </c>
      <c r="P989" s="231" t="s">
        <v>22</v>
      </c>
    </row>
    <row r="990" spans="1:16">
      <c r="A990" s="340" t="str">
        <f t="shared" si="31"/>
        <v>4386615</v>
      </c>
      <c r="B990" s="351">
        <f t="shared" si="32"/>
        <v>15</v>
      </c>
      <c r="C990" s="435">
        <v>43866</v>
      </c>
      <c r="D990" s="399" t="s">
        <v>1198</v>
      </c>
      <c r="E990" s="400" t="s">
        <v>1999</v>
      </c>
      <c r="F990" s="340" t="s">
        <v>731</v>
      </c>
      <c r="G990" s="401" t="s">
        <v>1159</v>
      </c>
      <c r="H990" s="401" t="s">
        <v>1470</v>
      </c>
      <c r="I990" s="401" t="s">
        <v>688</v>
      </c>
      <c r="J990" s="194">
        <v>11780</v>
      </c>
      <c r="K990" s="194">
        <v>3830</v>
      </c>
      <c r="L990" s="195">
        <v>7950</v>
      </c>
      <c r="M990" s="196">
        <v>5</v>
      </c>
      <c r="N990" s="197">
        <v>397.5</v>
      </c>
      <c r="O990" s="197">
        <v>7552.5</v>
      </c>
      <c r="P990" s="231" t="s">
        <v>23</v>
      </c>
    </row>
    <row r="991" spans="1:16">
      <c r="A991" s="340" t="str">
        <f t="shared" si="31"/>
        <v>4386616</v>
      </c>
      <c r="B991" s="351">
        <f t="shared" si="32"/>
        <v>16</v>
      </c>
      <c r="C991" s="435">
        <v>43866</v>
      </c>
      <c r="D991" s="399"/>
      <c r="E991" s="400" t="s">
        <v>2000</v>
      </c>
      <c r="F991" s="340" t="s">
        <v>731</v>
      </c>
      <c r="G991" s="401" t="s">
        <v>108</v>
      </c>
      <c r="H991" s="401" t="s">
        <v>1297</v>
      </c>
      <c r="I991" s="401" t="s">
        <v>688</v>
      </c>
      <c r="J991" s="194">
        <v>14050</v>
      </c>
      <c r="K991" s="194">
        <v>4450</v>
      </c>
      <c r="L991" s="195">
        <v>9600</v>
      </c>
      <c r="M991" s="196">
        <v>5</v>
      </c>
      <c r="N991" s="197">
        <v>480</v>
      </c>
      <c r="O991" s="197">
        <v>9120</v>
      </c>
      <c r="P991" s="231" t="s">
        <v>23</v>
      </c>
    </row>
    <row r="992" spans="1:16">
      <c r="A992" s="340" t="str">
        <f t="shared" si="31"/>
        <v>4386617</v>
      </c>
      <c r="B992" s="351">
        <f t="shared" si="32"/>
        <v>17</v>
      </c>
      <c r="C992" s="435">
        <v>43866</v>
      </c>
      <c r="D992" s="399" t="s">
        <v>1119</v>
      </c>
      <c r="E992" s="400" t="s">
        <v>2001</v>
      </c>
      <c r="F992" s="340" t="s">
        <v>754</v>
      </c>
      <c r="G992" s="401" t="s">
        <v>1159</v>
      </c>
      <c r="H992" s="401" t="s">
        <v>1127</v>
      </c>
      <c r="I992" s="401" t="s">
        <v>751</v>
      </c>
      <c r="J992" s="194">
        <v>12020</v>
      </c>
      <c r="K992" s="194">
        <v>4470</v>
      </c>
      <c r="L992" s="195">
        <v>7550</v>
      </c>
      <c r="M992" s="196">
        <v>5</v>
      </c>
      <c r="N992" s="197">
        <v>377.5</v>
      </c>
      <c r="O992" s="197">
        <v>7172.5</v>
      </c>
      <c r="P992" s="231" t="s">
        <v>24</v>
      </c>
    </row>
    <row r="993" spans="1:16">
      <c r="A993" s="340" t="str">
        <f t="shared" si="31"/>
        <v>4386618</v>
      </c>
      <c r="B993" s="351">
        <f t="shared" si="32"/>
        <v>18</v>
      </c>
      <c r="C993" s="435">
        <v>43866</v>
      </c>
      <c r="D993" s="399"/>
      <c r="E993" s="400" t="s">
        <v>2002</v>
      </c>
      <c r="F993" s="340" t="s">
        <v>754</v>
      </c>
      <c r="G993" s="401" t="s">
        <v>2003</v>
      </c>
      <c r="H993" s="401" t="s">
        <v>1551</v>
      </c>
      <c r="I993" s="401" t="s">
        <v>751</v>
      </c>
      <c r="J993" s="194">
        <v>10540</v>
      </c>
      <c r="K993" s="194">
        <v>4240</v>
      </c>
      <c r="L993" s="195">
        <v>6300</v>
      </c>
      <c r="M993" s="196">
        <v>5</v>
      </c>
      <c r="N993" s="197">
        <v>315</v>
      </c>
      <c r="O993" s="197">
        <v>5985</v>
      </c>
      <c r="P993" s="231" t="s">
        <v>24</v>
      </c>
    </row>
    <row r="994" spans="1:16">
      <c r="A994" s="340" t="str">
        <f t="shared" si="31"/>
        <v>4386619</v>
      </c>
      <c r="B994" s="351">
        <f t="shared" si="32"/>
        <v>19</v>
      </c>
      <c r="C994" s="435">
        <v>43866</v>
      </c>
      <c r="D994" s="399"/>
      <c r="E994" s="400" t="s">
        <v>2004</v>
      </c>
      <c r="F994" s="340" t="s">
        <v>754</v>
      </c>
      <c r="G994" s="401" t="s">
        <v>1159</v>
      </c>
      <c r="H994" s="401" t="s">
        <v>1863</v>
      </c>
      <c r="I994" s="401" t="s">
        <v>751</v>
      </c>
      <c r="J994" s="194">
        <v>4830</v>
      </c>
      <c r="K994" s="194">
        <v>1510</v>
      </c>
      <c r="L994" s="195">
        <v>3320</v>
      </c>
      <c r="M994" s="196">
        <v>5</v>
      </c>
      <c r="N994" s="197">
        <v>166</v>
      </c>
      <c r="O994" s="197">
        <v>3154</v>
      </c>
      <c r="P994" s="231" t="s">
        <v>24</v>
      </c>
    </row>
    <row r="995" spans="1:16">
      <c r="A995" s="340" t="str">
        <f t="shared" ref="A995:A1058" si="33">C995&amp;B995</f>
        <v>4386620</v>
      </c>
      <c r="B995" s="351">
        <f t="shared" ref="B995:B1058" si="34">IF(C995=C994,B994+1,1)</f>
        <v>20</v>
      </c>
      <c r="C995" s="435">
        <v>43866</v>
      </c>
      <c r="D995" s="399" t="s">
        <v>1437</v>
      </c>
      <c r="E995" s="400" t="s">
        <v>2005</v>
      </c>
      <c r="F995" s="340" t="s">
        <v>832</v>
      </c>
      <c r="G995" s="401" t="s">
        <v>371</v>
      </c>
      <c r="H995" s="401" t="s">
        <v>732</v>
      </c>
      <c r="I995" s="401" t="s">
        <v>830</v>
      </c>
      <c r="J995" s="194">
        <v>9260</v>
      </c>
      <c r="K995" s="194">
        <v>3880</v>
      </c>
      <c r="L995" s="195">
        <v>5380</v>
      </c>
      <c r="M995" s="196">
        <v>6</v>
      </c>
      <c r="N995" s="197">
        <v>322.8</v>
      </c>
      <c r="O995" s="197">
        <v>5057.2</v>
      </c>
      <c r="P995" s="231" t="s">
        <v>29</v>
      </c>
    </row>
    <row r="996" spans="1:16">
      <c r="A996" s="340" t="str">
        <f t="shared" si="33"/>
        <v>4386621</v>
      </c>
      <c r="B996" s="351">
        <f t="shared" si="34"/>
        <v>21</v>
      </c>
      <c r="C996" s="435">
        <v>43866</v>
      </c>
      <c r="D996" s="399"/>
      <c r="E996" s="400" t="s">
        <v>2006</v>
      </c>
      <c r="F996" s="340" t="s">
        <v>832</v>
      </c>
      <c r="G996" s="401" t="s">
        <v>891</v>
      </c>
      <c r="H996" s="401" t="s">
        <v>697</v>
      </c>
      <c r="I996" s="401" t="s">
        <v>830</v>
      </c>
      <c r="J996" s="194">
        <v>9320</v>
      </c>
      <c r="K996" s="194">
        <v>4000</v>
      </c>
      <c r="L996" s="195">
        <v>5320</v>
      </c>
      <c r="M996" s="196">
        <v>6</v>
      </c>
      <c r="N996" s="197">
        <v>319.2</v>
      </c>
      <c r="O996" s="197">
        <v>5000.8</v>
      </c>
      <c r="P996" s="231" t="s">
        <v>29</v>
      </c>
    </row>
    <row r="997" spans="1:16">
      <c r="A997" s="340" t="str">
        <f t="shared" si="33"/>
        <v>4386622</v>
      </c>
      <c r="B997" s="351">
        <f t="shared" si="34"/>
        <v>22</v>
      </c>
      <c r="C997" s="435">
        <v>43866</v>
      </c>
      <c r="D997" s="399"/>
      <c r="E997" s="400" t="s">
        <v>2007</v>
      </c>
      <c r="F997" s="340" t="s">
        <v>832</v>
      </c>
      <c r="G997" s="401" t="s">
        <v>95</v>
      </c>
      <c r="H997" s="401" t="s">
        <v>735</v>
      </c>
      <c r="I997" s="401" t="s">
        <v>830</v>
      </c>
      <c r="J997" s="194">
        <v>9170</v>
      </c>
      <c r="K997" s="194">
        <v>3900</v>
      </c>
      <c r="L997" s="195">
        <v>5270</v>
      </c>
      <c r="M997" s="196">
        <v>6</v>
      </c>
      <c r="N997" s="197">
        <v>316.2</v>
      </c>
      <c r="O997" s="197">
        <v>4953.8</v>
      </c>
      <c r="P997" s="231" t="s">
        <v>29</v>
      </c>
    </row>
    <row r="998" spans="1:16">
      <c r="A998" s="340" t="str">
        <f t="shared" si="33"/>
        <v>4386623</v>
      </c>
      <c r="B998" s="351">
        <f t="shared" si="34"/>
        <v>23</v>
      </c>
      <c r="C998" s="435">
        <v>43866</v>
      </c>
      <c r="D998" s="399"/>
      <c r="E998" s="400" t="s">
        <v>2008</v>
      </c>
      <c r="F998" s="340" t="s">
        <v>832</v>
      </c>
      <c r="G998" s="401" t="s">
        <v>371</v>
      </c>
      <c r="H998" s="401" t="s">
        <v>732</v>
      </c>
      <c r="I998" s="401" t="s">
        <v>830</v>
      </c>
      <c r="J998" s="194">
        <v>8750</v>
      </c>
      <c r="K998" s="194">
        <v>3880</v>
      </c>
      <c r="L998" s="195">
        <v>4870</v>
      </c>
      <c r="M998" s="196">
        <v>6</v>
      </c>
      <c r="N998" s="197">
        <v>292.2</v>
      </c>
      <c r="O998" s="197">
        <v>4577.8</v>
      </c>
      <c r="P998" s="231" t="s">
        <v>29</v>
      </c>
    </row>
    <row r="999" spans="1:16">
      <c r="A999" s="340" t="str">
        <f t="shared" si="33"/>
        <v>4386624</v>
      </c>
      <c r="B999" s="351">
        <f t="shared" si="34"/>
        <v>24</v>
      </c>
      <c r="C999" s="435">
        <v>43866</v>
      </c>
      <c r="D999" s="399"/>
      <c r="E999" s="400" t="s">
        <v>2009</v>
      </c>
      <c r="F999" s="340" t="s">
        <v>832</v>
      </c>
      <c r="G999" s="401" t="s">
        <v>103</v>
      </c>
      <c r="H999" s="401" t="s">
        <v>836</v>
      </c>
      <c r="I999" s="401" t="s">
        <v>830</v>
      </c>
      <c r="J999" s="194">
        <v>5640</v>
      </c>
      <c r="K999" s="194">
        <v>3890</v>
      </c>
      <c r="L999" s="195">
        <v>1750</v>
      </c>
      <c r="M999" s="196">
        <v>6</v>
      </c>
      <c r="N999" s="197">
        <v>105</v>
      </c>
      <c r="O999" s="197">
        <v>1645</v>
      </c>
      <c r="P999" s="231" t="s">
        <v>29</v>
      </c>
    </row>
    <row r="1000" spans="1:16">
      <c r="A1000" s="340" t="str">
        <f t="shared" si="33"/>
        <v>4386625</v>
      </c>
      <c r="B1000" s="351">
        <f t="shared" si="34"/>
        <v>25</v>
      </c>
      <c r="C1000" s="435">
        <v>43866</v>
      </c>
      <c r="D1000" s="399"/>
      <c r="E1000" s="400" t="s">
        <v>2010</v>
      </c>
      <c r="F1000" s="340" t="s">
        <v>1041</v>
      </c>
      <c r="G1000" s="401" t="s">
        <v>105</v>
      </c>
      <c r="H1000" s="401" t="s">
        <v>734</v>
      </c>
      <c r="I1000" s="401" t="s">
        <v>830</v>
      </c>
      <c r="J1000" s="194">
        <v>9380</v>
      </c>
      <c r="K1000" s="194">
        <v>3890</v>
      </c>
      <c r="L1000" s="195">
        <v>5490</v>
      </c>
      <c r="M1000" s="196">
        <v>6</v>
      </c>
      <c r="N1000" s="197">
        <v>329.4</v>
      </c>
      <c r="O1000" s="197">
        <v>5160.6000000000004</v>
      </c>
      <c r="P1000" s="231" t="s">
        <v>29</v>
      </c>
    </row>
    <row r="1001" spans="1:16">
      <c r="A1001" s="340" t="str">
        <f t="shared" si="33"/>
        <v>4386626</v>
      </c>
      <c r="B1001" s="351">
        <f t="shared" si="34"/>
        <v>26</v>
      </c>
      <c r="C1001" s="435">
        <v>43866</v>
      </c>
      <c r="D1001" s="399"/>
      <c r="E1001" s="400" t="s">
        <v>2011</v>
      </c>
      <c r="F1001" s="340" t="s">
        <v>1563</v>
      </c>
      <c r="G1001" s="401" t="s">
        <v>886</v>
      </c>
      <c r="H1001" s="401" t="s">
        <v>696</v>
      </c>
      <c r="I1001" s="401" t="s">
        <v>830</v>
      </c>
      <c r="J1001" s="194">
        <v>7710</v>
      </c>
      <c r="K1001" s="194">
        <v>3780</v>
      </c>
      <c r="L1001" s="195">
        <v>3930</v>
      </c>
      <c r="M1001" s="196">
        <v>6</v>
      </c>
      <c r="N1001" s="197">
        <v>235.79999999999998</v>
      </c>
      <c r="O1001" s="197">
        <v>3694.2</v>
      </c>
      <c r="P1001" s="231" t="s">
        <v>29</v>
      </c>
    </row>
    <row r="1002" spans="1:16">
      <c r="A1002" s="340" t="str">
        <f t="shared" si="33"/>
        <v>4386627</v>
      </c>
      <c r="B1002" s="351">
        <f t="shared" si="34"/>
        <v>27</v>
      </c>
      <c r="C1002" s="435">
        <v>43866</v>
      </c>
      <c r="D1002" s="399"/>
      <c r="E1002" s="400" t="s">
        <v>2012</v>
      </c>
      <c r="F1002" s="340" t="s">
        <v>1563</v>
      </c>
      <c r="G1002" s="401" t="s">
        <v>700</v>
      </c>
      <c r="H1002" s="401" t="s">
        <v>694</v>
      </c>
      <c r="I1002" s="401" t="s">
        <v>830</v>
      </c>
      <c r="J1002" s="194">
        <v>5580</v>
      </c>
      <c r="K1002" s="194">
        <v>3850</v>
      </c>
      <c r="L1002" s="195">
        <v>1730</v>
      </c>
      <c r="M1002" s="196">
        <v>6</v>
      </c>
      <c r="N1002" s="197">
        <v>103.8</v>
      </c>
      <c r="O1002" s="197">
        <v>1626.2</v>
      </c>
      <c r="P1002" s="231" t="s">
        <v>29</v>
      </c>
    </row>
    <row r="1003" spans="1:16">
      <c r="A1003" s="340" t="str">
        <f t="shared" si="33"/>
        <v>4386628</v>
      </c>
      <c r="B1003" s="351">
        <f t="shared" si="34"/>
        <v>28</v>
      </c>
      <c r="C1003" s="435">
        <v>43866</v>
      </c>
      <c r="D1003" s="399" t="s">
        <v>1285</v>
      </c>
      <c r="E1003" s="400" t="s">
        <v>2013</v>
      </c>
      <c r="F1003" s="340" t="s">
        <v>1013</v>
      </c>
      <c r="G1003" s="401" t="s">
        <v>105</v>
      </c>
      <c r="H1003" s="401" t="s">
        <v>734</v>
      </c>
      <c r="I1003" s="401" t="s">
        <v>751</v>
      </c>
      <c r="J1003" s="194">
        <v>8930</v>
      </c>
      <c r="K1003" s="194">
        <v>3890</v>
      </c>
      <c r="L1003" s="195">
        <v>5040</v>
      </c>
      <c r="M1003" s="196">
        <v>6</v>
      </c>
      <c r="N1003" s="197">
        <v>302.39999999999998</v>
      </c>
      <c r="O1003" s="197">
        <v>4737.6000000000004</v>
      </c>
      <c r="P1003" s="231" t="s">
        <v>29</v>
      </c>
    </row>
    <row r="1004" spans="1:16">
      <c r="A1004" s="340" t="str">
        <f t="shared" si="33"/>
        <v>4386629</v>
      </c>
      <c r="B1004" s="351">
        <f t="shared" si="34"/>
        <v>29</v>
      </c>
      <c r="C1004" s="435">
        <v>43866</v>
      </c>
      <c r="D1004" s="399" t="s">
        <v>1705</v>
      </c>
      <c r="E1004" s="400" t="s">
        <v>2014</v>
      </c>
      <c r="F1004" s="340" t="s">
        <v>770</v>
      </c>
      <c r="G1004" s="401" t="s">
        <v>110</v>
      </c>
      <c r="H1004" s="401" t="s">
        <v>691</v>
      </c>
      <c r="I1004" s="401" t="s">
        <v>692</v>
      </c>
      <c r="J1004" s="194">
        <v>7880</v>
      </c>
      <c r="K1004" s="194">
        <v>3930</v>
      </c>
      <c r="L1004" s="195">
        <v>3950</v>
      </c>
      <c r="M1004" s="196">
        <v>6</v>
      </c>
      <c r="N1004" s="197">
        <v>237</v>
      </c>
      <c r="O1004" s="197">
        <v>3713</v>
      </c>
      <c r="P1004" s="231" t="s">
        <v>29</v>
      </c>
    </row>
    <row r="1005" spans="1:16">
      <c r="A1005" s="340" t="str">
        <f t="shared" si="33"/>
        <v>4386630</v>
      </c>
      <c r="B1005" s="351">
        <f t="shared" si="34"/>
        <v>30</v>
      </c>
      <c r="C1005" s="435">
        <v>43866</v>
      </c>
      <c r="D1005" s="399" t="s">
        <v>1090</v>
      </c>
      <c r="E1005" s="400" t="s">
        <v>2015</v>
      </c>
      <c r="F1005" s="340" t="s">
        <v>1664</v>
      </c>
      <c r="G1005" s="401" t="s">
        <v>886</v>
      </c>
      <c r="H1005" s="401" t="s">
        <v>696</v>
      </c>
      <c r="I1005" s="401" t="s">
        <v>723</v>
      </c>
      <c r="J1005" s="194">
        <v>7780</v>
      </c>
      <c r="K1005" s="194">
        <v>3780</v>
      </c>
      <c r="L1005" s="195">
        <v>4000</v>
      </c>
      <c r="M1005" s="196">
        <v>6</v>
      </c>
      <c r="N1005" s="197">
        <v>240</v>
      </c>
      <c r="O1005" s="197">
        <v>3760</v>
      </c>
      <c r="P1005" s="231" t="s">
        <v>29</v>
      </c>
    </row>
    <row r="1006" spans="1:16">
      <c r="A1006" s="340" t="str">
        <f t="shared" si="33"/>
        <v>4386631</v>
      </c>
      <c r="B1006" s="351">
        <f t="shared" si="34"/>
        <v>31</v>
      </c>
      <c r="C1006" s="435">
        <v>43866</v>
      </c>
      <c r="D1006" s="399"/>
      <c r="E1006" s="400" t="s">
        <v>2016</v>
      </c>
      <c r="F1006" s="340" t="s">
        <v>1664</v>
      </c>
      <c r="G1006" s="401" t="s">
        <v>700</v>
      </c>
      <c r="H1006" s="401" t="s">
        <v>694</v>
      </c>
      <c r="I1006" s="401" t="s">
        <v>723</v>
      </c>
      <c r="J1006" s="194">
        <v>5700</v>
      </c>
      <c r="K1006" s="194">
        <v>3850</v>
      </c>
      <c r="L1006" s="195">
        <v>1850</v>
      </c>
      <c r="M1006" s="196">
        <v>6</v>
      </c>
      <c r="N1006" s="197">
        <v>111</v>
      </c>
      <c r="O1006" s="197">
        <v>1739</v>
      </c>
      <c r="P1006" s="231" t="s">
        <v>29</v>
      </c>
    </row>
    <row r="1007" spans="1:16">
      <c r="A1007" s="340" t="str">
        <f t="shared" si="33"/>
        <v>4386632</v>
      </c>
      <c r="B1007" s="351">
        <f t="shared" si="34"/>
        <v>32</v>
      </c>
      <c r="C1007" s="435">
        <v>43866</v>
      </c>
      <c r="D1007" s="399" t="s">
        <v>921</v>
      </c>
      <c r="E1007" s="400" t="s">
        <v>2017</v>
      </c>
      <c r="F1007" s="340" t="s">
        <v>1241</v>
      </c>
      <c r="G1007" s="401" t="s">
        <v>281</v>
      </c>
      <c r="H1007" s="401" t="s">
        <v>833</v>
      </c>
      <c r="I1007" s="401" t="s">
        <v>699</v>
      </c>
      <c r="J1007" s="194">
        <v>8560</v>
      </c>
      <c r="K1007" s="194">
        <v>3840</v>
      </c>
      <c r="L1007" s="195">
        <v>4720</v>
      </c>
      <c r="M1007" s="196">
        <v>6</v>
      </c>
      <c r="N1007" s="197">
        <v>283.2</v>
      </c>
      <c r="O1007" s="197">
        <v>4436.8</v>
      </c>
      <c r="P1007" s="231" t="s">
        <v>29</v>
      </c>
    </row>
    <row r="1008" spans="1:16">
      <c r="A1008" s="340" t="str">
        <f t="shared" si="33"/>
        <v>4386633</v>
      </c>
      <c r="B1008" s="351">
        <f t="shared" si="34"/>
        <v>33</v>
      </c>
      <c r="C1008" s="435">
        <v>43866</v>
      </c>
      <c r="D1008" s="399"/>
      <c r="E1008" s="400" t="s">
        <v>2018</v>
      </c>
      <c r="F1008" s="340" t="s">
        <v>1241</v>
      </c>
      <c r="G1008" s="401" t="s">
        <v>736</v>
      </c>
      <c r="H1008" s="401" t="s">
        <v>733</v>
      </c>
      <c r="I1008" s="401" t="s">
        <v>699</v>
      </c>
      <c r="J1008" s="194">
        <v>8530</v>
      </c>
      <c r="K1008" s="194">
        <v>3870</v>
      </c>
      <c r="L1008" s="195">
        <v>4660</v>
      </c>
      <c r="M1008" s="196">
        <v>6</v>
      </c>
      <c r="N1008" s="197">
        <v>279.59999999999997</v>
      </c>
      <c r="O1008" s="197">
        <v>4380.3999999999996</v>
      </c>
      <c r="P1008" s="231" t="s">
        <v>29</v>
      </c>
    </row>
    <row r="1009" spans="1:16">
      <c r="A1009" s="340" t="str">
        <f t="shared" si="33"/>
        <v>4386634</v>
      </c>
      <c r="B1009" s="351">
        <f t="shared" si="34"/>
        <v>34</v>
      </c>
      <c r="C1009" s="435">
        <v>43866</v>
      </c>
      <c r="D1009" s="399"/>
      <c r="E1009" s="400" t="s">
        <v>2019</v>
      </c>
      <c r="F1009" s="340" t="s">
        <v>1241</v>
      </c>
      <c r="G1009" s="401" t="s">
        <v>103</v>
      </c>
      <c r="H1009" s="401" t="s">
        <v>836</v>
      </c>
      <c r="I1009" s="401" t="s">
        <v>699</v>
      </c>
      <c r="J1009" s="194">
        <v>8460</v>
      </c>
      <c r="K1009" s="194">
        <v>3890</v>
      </c>
      <c r="L1009" s="195">
        <v>4570</v>
      </c>
      <c r="M1009" s="196">
        <v>6</v>
      </c>
      <c r="N1009" s="197">
        <v>274.2</v>
      </c>
      <c r="O1009" s="197">
        <v>4295.8</v>
      </c>
      <c r="P1009" s="231" t="s">
        <v>29</v>
      </c>
    </row>
    <row r="1010" spans="1:16">
      <c r="A1010" s="340" t="str">
        <f t="shared" si="33"/>
        <v>4386635</v>
      </c>
      <c r="B1010" s="351">
        <f t="shared" si="34"/>
        <v>35</v>
      </c>
      <c r="C1010" s="435">
        <v>43866</v>
      </c>
      <c r="D1010" s="399"/>
      <c r="E1010" s="400" t="s">
        <v>2020</v>
      </c>
      <c r="F1010" s="340" t="s">
        <v>1241</v>
      </c>
      <c r="G1010" s="401" t="s">
        <v>689</v>
      </c>
      <c r="H1010" s="401" t="s">
        <v>695</v>
      </c>
      <c r="I1010" s="401" t="s">
        <v>699</v>
      </c>
      <c r="J1010" s="194">
        <v>8390</v>
      </c>
      <c r="K1010" s="194">
        <v>3800</v>
      </c>
      <c r="L1010" s="195">
        <v>4590</v>
      </c>
      <c r="M1010" s="196">
        <v>6</v>
      </c>
      <c r="N1010" s="197">
        <v>275.39999999999998</v>
      </c>
      <c r="O1010" s="197">
        <v>4314.6000000000004</v>
      </c>
      <c r="P1010" s="231" t="s">
        <v>29</v>
      </c>
    </row>
    <row r="1011" spans="1:16">
      <c r="A1011" s="340" t="str">
        <f t="shared" si="33"/>
        <v>4386636</v>
      </c>
      <c r="B1011" s="351">
        <f t="shared" si="34"/>
        <v>36</v>
      </c>
      <c r="C1011" s="435">
        <v>43866</v>
      </c>
      <c r="D1011" s="399"/>
      <c r="E1011" s="400" t="s">
        <v>2021</v>
      </c>
      <c r="F1011" s="340" t="s">
        <v>1241</v>
      </c>
      <c r="G1011" s="401" t="s">
        <v>281</v>
      </c>
      <c r="H1011" s="401" t="s">
        <v>833</v>
      </c>
      <c r="I1011" s="401" t="s">
        <v>699</v>
      </c>
      <c r="J1011" s="194">
        <v>8420</v>
      </c>
      <c r="K1011" s="194">
        <v>3840</v>
      </c>
      <c r="L1011" s="195">
        <v>4580</v>
      </c>
      <c r="M1011" s="196">
        <v>6</v>
      </c>
      <c r="N1011" s="197">
        <v>274.8</v>
      </c>
      <c r="O1011" s="197">
        <v>4305.2</v>
      </c>
      <c r="P1011" s="231" t="s">
        <v>29</v>
      </c>
    </row>
    <row r="1012" spans="1:16">
      <c r="A1012" s="340" t="str">
        <f t="shared" si="33"/>
        <v>4386637</v>
      </c>
      <c r="B1012" s="351">
        <f t="shared" si="34"/>
        <v>37</v>
      </c>
      <c r="C1012" s="435">
        <v>43866</v>
      </c>
      <c r="D1012" s="399"/>
      <c r="E1012" s="400" t="s">
        <v>2022</v>
      </c>
      <c r="F1012" s="340" t="s">
        <v>1241</v>
      </c>
      <c r="G1012" s="401" t="s">
        <v>736</v>
      </c>
      <c r="H1012" s="401" t="s">
        <v>733</v>
      </c>
      <c r="I1012" s="401" t="s">
        <v>699</v>
      </c>
      <c r="J1012" s="194">
        <v>8110</v>
      </c>
      <c r="K1012" s="194">
        <v>3870</v>
      </c>
      <c r="L1012" s="195">
        <v>4240</v>
      </c>
      <c r="M1012" s="196">
        <v>7</v>
      </c>
      <c r="N1012" s="197">
        <v>296.8</v>
      </c>
      <c r="O1012" s="197">
        <v>3943.2</v>
      </c>
      <c r="P1012" s="231" t="s">
        <v>29</v>
      </c>
    </row>
    <row r="1013" spans="1:16">
      <c r="A1013" s="340" t="str">
        <f t="shared" si="33"/>
        <v>4386638</v>
      </c>
      <c r="B1013" s="402">
        <f t="shared" si="34"/>
        <v>38</v>
      </c>
      <c r="C1013" s="435">
        <v>43866</v>
      </c>
      <c r="D1013" s="404" t="s">
        <v>1001</v>
      </c>
      <c r="E1013" s="405" t="s">
        <v>2023</v>
      </c>
      <c r="F1013" s="340" t="s">
        <v>870</v>
      </c>
      <c r="G1013" s="406" t="s">
        <v>1140</v>
      </c>
      <c r="H1013" s="406" t="s">
        <v>693</v>
      </c>
      <c r="I1013" s="406" t="s">
        <v>871</v>
      </c>
      <c r="J1013" s="194">
        <v>8230</v>
      </c>
      <c r="K1013" s="194">
        <v>4000</v>
      </c>
      <c r="L1013" s="195">
        <v>4230</v>
      </c>
      <c r="M1013" s="196">
        <v>6</v>
      </c>
      <c r="N1013" s="197">
        <v>253.79999999999998</v>
      </c>
      <c r="O1013" s="197">
        <v>3976.2</v>
      </c>
      <c r="P1013" s="221" t="s">
        <v>29</v>
      </c>
    </row>
    <row r="1014" spans="1:16">
      <c r="A1014" s="340" t="str">
        <f t="shared" si="33"/>
        <v>438671</v>
      </c>
      <c r="B1014" s="351">
        <f t="shared" si="34"/>
        <v>1</v>
      </c>
      <c r="C1014" s="435">
        <v>43867</v>
      </c>
      <c r="D1014" s="399"/>
      <c r="E1014" s="400" t="s">
        <v>2024</v>
      </c>
      <c r="F1014" s="340" t="s">
        <v>997</v>
      </c>
      <c r="G1014" s="401" t="s">
        <v>105</v>
      </c>
      <c r="H1014" s="401" t="s">
        <v>734</v>
      </c>
      <c r="I1014" s="401" t="s">
        <v>688</v>
      </c>
      <c r="J1014" s="194">
        <v>7430</v>
      </c>
      <c r="K1014" s="194">
        <v>3920</v>
      </c>
      <c r="L1014" s="195">
        <v>3510</v>
      </c>
      <c r="M1014" s="196">
        <v>6</v>
      </c>
      <c r="N1014" s="197">
        <v>210.6</v>
      </c>
      <c r="O1014" s="197">
        <v>3299.4</v>
      </c>
      <c r="P1014" s="231" t="s">
        <v>721</v>
      </c>
    </row>
    <row r="1015" spans="1:16">
      <c r="A1015" s="340" t="str">
        <f t="shared" si="33"/>
        <v>438672</v>
      </c>
      <c r="B1015" s="351">
        <f t="shared" si="34"/>
        <v>2</v>
      </c>
      <c r="C1015" s="435">
        <v>43867</v>
      </c>
      <c r="D1015" s="399"/>
      <c r="E1015" s="400" t="s">
        <v>2025</v>
      </c>
      <c r="F1015" s="340" t="s">
        <v>916</v>
      </c>
      <c r="G1015" s="401" t="s">
        <v>110</v>
      </c>
      <c r="H1015" s="401" t="s">
        <v>691</v>
      </c>
      <c r="I1015" s="401" t="s">
        <v>688</v>
      </c>
      <c r="J1015" s="194">
        <v>8690</v>
      </c>
      <c r="K1015" s="194">
        <v>3930</v>
      </c>
      <c r="L1015" s="195">
        <v>4760</v>
      </c>
      <c r="M1015" s="196">
        <v>6</v>
      </c>
      <c r="N1015" s="197">
        <v>285.59999999999997</v>
      </c>
      <c r="O1015" s="197">
        <v>4474.3999999999996</v>
      </c>
      <c r="P1015" s="231" t="s">
        <v>721</v>
      </c>
    </row>
    <row r="1016" spans="1:16">
      <c r="A1016" s="340" t="str">
        <f t="shared" si="33"/>
        <v>438673</v>
      </c>
      <c r="B1016" s="351">
        <f t="shared" si="34"/>
        <v>3</v>
      </c>
      <c r="C1016" s="435">
        <v>43867</v>
      </c>
      <c r="D1016" s="399"/>
      <c r="E1016" s="400" t="s">
        <v>2026</v>
      </c>
      <c r="F1016" s="340" t="s">
        <v>916</v>
      </c>
      <c r="G1016" s="401" t="s">
        <v>700</v>
      </c>
      <c r="H1016" s="401" t="s">
        <v>694</v>
      </c>
      <c r="I1016" s="401" t="s">
        <v>688</v>
      </c>
      <c r="J1016" s="194">
        <v>6740</v>
      </c>
      <c r="K1016" s="194">
        <v>3880</v>
      </c>
      <c r="L1016" s="195">
        <v>2860</v>
      </c>
      <c r="M1016" s="196">
        <v>6</v>
      </c>
      <c r="N1016" s="197">
        <v>171.6</v>
      </c>
      <c r="O1016" s="197">
        <v>2688.4</v>
      </c>
      <c r="P1016" s="231" t="s">
        <v>721</v>
      </c>
    </row>
    <row r="1017" spans="1:16">
      <c r="A1017" s="340" t="str">
        <f t="shared" si="33"/>
        <v>438674</v>
      </c>
      <c r="B1017" s="351">
        <f t="shared" si="34"/>
        <v>4</v>
      </c>
      <c r="C1017" s="435">
        <v>43867</v>
      </c>
      <c r="D1017" s="399" t="s">
        <v>1339</v>
      </c>
      <c r="E1017" s="400" t="s">
        <v>2027</v>
      </c>
      <c r="F1017" s="340" t="s">
        <v>1174</v>
      </c>
      <c r="G1017" s="401" t="s">
        <v>103</v>
      </c>
      <c r="H1017" s="401" t="s">
        <v>836</v>
      </c>
      <c r="I1017" s="401" t="s">
        <v>751</v>
      </c>
      <c r="J1017" s="194">
        <v>9090</v>
      </c>
      <c r="K1017" s="194">
        <v>3890</v>
      </c>
      <c r="L1017" s="195">
        <v>5200</v>
      </c>
      <c r="M1017" s="196">
        <v>6</v>
      </c>
      <c r="N1017" s="197">
        <v>312</v>
      </c>
      <c r="O1017" s="197">
        <v>4888</v>
      </c>
      <c r="P1017" s="231" t="s">
        <v>721</v>
      </c>
    </row>
    <row r="1018" spans="1:16">
      <c r="A1018" s="340" t="str">
        <f t="shared" si="33"/>
        <v>438675</v>
      </c>
      <c r="B1018" s="351">
        <f t="shared" si="34"/>
        <v>5</v>
      </c>
      <c r="C1018" s="435">
        <v>43867</v>
      </c>
      <c r="D1018" s="399"/>
      <c r="E1018" s="400" t="s">
        <v>2028</v>
      </c>
      <c r="F1018" s="340" t="s">
        <v>1174</v>
      </c>
      <c r="G1018" s="401" t="s">
        <v>891</v>
      </c>
      <c r="H1018" s="401" t="s">
        <v>697</v>
      </c>
      <c r="I1018" s="401" t="s">
        <v>751</v>
      </c>
      <c r="J1018" s="194">
        <v>8730</v>
      </c>
      <c r="K1018" s="194">
        <v>3990</v>
      </c>
      <c r="L1018" s="195">
        <v>4740</v>
      </c>
      <c r="M1018" s="196">
        <v>6</v>
      </c>
      <c r="N1018" s="197">
        <v>284.39999999999998</v>
      </c>
      <c r="O1018" s="197">
        <v>4455.6000000000004</v>
      </c>
      <c r="P1018" s="231" t="s">
        <v>721</v>
      </c>
    </row>
    <row r="1019" spans="1:16">
      <c r="A1019" s="340" t="str">
        <f t="shared" si="33"/>
        <v>438676</v>
      </c>
      <c r="B1019" s="351">
        <f t="shared" si="34"/>
        <v>6</v>
      </c>
      <c r="C1019" s="435">
        <v>43867</v>
      </c>
      <c r="D1019" s="399"/>
      <c r="E1019" s="400" t="s">
        <v>2029</v>
      </c>
      <c r="F1019" s="340" t="s">
        <v>1174</v>
      </c>
      <c r="G1019" s="401" t="s">
        <v>689</v>
      </c>
      <c r="H1019" s="401" t="s">
        <v>695</v>
      </c>
      <c r="I1019" s="401" t="s">
        <v>751</v>
      </c>
      <c r="J1019" s="194">
        <v>8590</v>
      </c>
      <c r="K1019" s="194">
        <v>3800</v>
      </c>
      <c r="L1019" s="195">
        <v>4790</v>
      </c>
      <c r="M1019" s="196">
        <v>6</v>
      </c>
      <c r="N1019" s="197">
        <v>287.39999999999998</v>
      </c>
      <c r="O1019" s="197">
        <v>4502.6000000000004</v>
      </c>
      <c r="P1019" s="231" t="s">
        <v>721</v>
      </c>
    </row>
    <row r="1020" spans="1:16">
      <c r="A1020" s="340" t="str">
        <f t="shared" si="33"/>
        <v>438677</v>
      </c>
      <c r="B1020" s="351">
        <f t="shared" si="34"/>
        <v>7</v>
      </c>
      <c r="C1020" s="435">
        <v>43867</v>
      </c>
      <c r="D1020" s="399"/>
      <c r="E1020" s="400" t="s">
        <v>2030</v>
      </c>
      <c r="F1020" s="340" t="s">
        <v>1174</v>
      </c>
      <c r="G1020" s="401" t="s">
        <v>281</v>
      </c>
      <c r="H1020" s="401" t="s">
        <v>833</v>
      </c>
      <c r="I1020" s="401" t="s">
        <v>751</v>
      </c>
      <c r="J1020" s="194">
        <v>8770</v>
      </c>
      <c r="K1020" s="194">
        <v>3840</v>
      </c>
      <c r="L1020" s="195">
        <v>4930</v>
      </c>
      <c r="M1020" s="196">
        <v>6</v>
      </c>
      <c r="N1020" s="197">
        <v>295.8</v>
      </c>
      <c r="O1020" s="197">
        <v>4634.2</v>
      </c>
      <c r="P1020" s="231" t="s">
        <v>721</v>
      </c>
    </row>
    <row r="1021" spans="1:16">
      <c r="A1021" s="340" t="str">
        <f t="shared" si="33"/>
        <v>438678</v>
      </c>
      <c r="B1021" s="351">
        <f t="shared" si="34"/>
        <v>8</v>
      </c>
      <c r="C1021" s="435">
        <v>43867</v>
      </c>
      <c r="D1021" s="399"/>
      <c r="E1021" s="400" t="s">
        <v>2031</v>
      </c>
      <c r="F1021" s="340" t="s">
        <v>1174</v>
      </c>
      <c r="G1021" s="401" t="s">
        <v>736</v>
      </c>
      <c r="H1021" s="401" t="s">
        <v>733</v>
      </c>
      <c r="I1021" s="401" t="s">
        <v>751</v>
      </c>
      <c r="J1021" s="194">
        <v>5670</v>
      </c>
      <c r="K1021" s="194">
        <v>3860</v>
      </c>
      <c r="L1021" s="195">
        <v>1810</v>
      </c>
      <c r="M1021" s="196">
        <v>6</v>
      </c>
      <c r="N1021" s="197">
        <v>108.6</v>
      </c>
      <c r="O1021" s="197">
        <v>1701.4</v>
      </c>
      <c r="P1021" s="231" t="s">
        <v>721</v>
      </c>
    </row>
    <row r="1022" spans="1:16">
      <c r="A1022" s="340" t="str">
        <f t="shared" si="33"/>
        <v>438679</v>
      </c>
      <c r="B1022" s="351">
        <f t="shared" si="34"/>
        <v>9</v>
      </c>
      <c r="C1022" s="435">
        <v>43867</v>
      </c>
      <c r="D1022" s="399" t="s">
        <v>1818</v>
      </c>
      <c r="E1022" s="400" t="s">
        <v>2032</v>
      </c>
      <c r="F1022" s="340" t="s">
        <v>1307</v>
      </c>
      <c r="G1022" s="401" t="s">
        <v>700</v>
      </c>
      <c r="H1022" s="401" t="s">
        <v>694</v>
      </c>
      <c r="I1022" s="401" t="s">
        <v>692</v>
      </c>
      <c r="J1022" s="194">
        <v>8690</v>
      </c>
      <c r="K1022" s="194">
        <v>3880</v>
      </c>
      <c r="L1022" s="195">
        <v>4810</v>
      </c>
      <c r="M1022" s="196">
        <v>6</v>
      </c>
      <c r="N1022" s="197">
        <v>288.59999999999997</v>
      </c>
      <c r="O1022" s="197">
        <v>4521.3999999999996</v>
      </c>
      <c r="P1022" s="231" t="s">
        <v>721</v>
      </c>
    </row>
    <row r="1023" spans="1:16">
      <c r="A1023" s="340" t="str">
        <f t="shared" si="33"/>
        <v>4386710</v>
      </c>
      <c r="B1023" s="351">
        <f t="shared" si="34"/>
        <v>10</v>
      </c>
      <c r="C1023" s="435">
        <v>43867</v>
      </c>
      <c r="D1023" s="399"/>
      <c r="E1023" s="400" t="s">
        <v>2033</v>
      </c>
      <c r="F1023" s="340" t="s">
        <v>903</v>
      </c>
      <c r="G1023" s="401" t="s">
        <v>95</v>
      </c>
      <c r="H1023" s="401" t="s">
        <v>735</v>
      </c>
      <c r="I1023" s="401" t="s">
        <v>692</v>
      </c>
      <c r="J1023" s="194">
        <v>8740</v>
      </c>
      <c r="K1023" s="194">
        <v>3900</v>
      </c>
      <c r="L1023" s="195">
        <v>4840</v>
      </c>
      <c r="M1023" s="196">
        <v>6</v>
      </c>
      <c r="N1023" s="197">
        <v>290.39999999999998</v>
      </c>
      <c r="O1023" s="197">
        <v>4549.6000000000004</v>
      </c>
      <c r="P1023" s="231" t="s">
        <v>721</v>
      </c>
    </row>
    <row r="1024" spans="1:16">
      <c r="A1024" s="340" t="str">
        <f t="shared" si="33"/>
        <v>4386711</v>
      </c>
      <c r="B1024" s="351">
        <f t="shared" si="34"/>
        <v>11</v>
      </c>
      <c r="C1024" s="435">
        <v>43867</v>
      </c>
      <c r="D1024" s="399"/>
      <c r="E1024" s="400" t="s">
        <v>2034</v>
      </c>
      <c r="F1024" s="340" t="s">
        <v>903</v>
      </c>
      <c r="G1024" s="401" t="s">
        <v>886</v>
      </c>
      <c r="H1024" s="401" t="s">
        <v>696</v>
      </c>
      <c r="I1024" s="401" t="s">
        <v>692</v>
      </c>
      <c r="J1024" s="194">
        <v>6660</v>
      </c>
      <c r="K1024" s="194">
        <v>3780</v>
      </c>
      <c r="L1024" s="195">
        <v>2880</v>
      </c>
      <c r="M1024" s="196">
        <v>6</v>
      </c>
      <c r="N1024" s="197">
        <v>172.79999999999998</v>
      </c>
      <c r="O1024" s="197">
        <v>2707.2</v>
      </c>
      <c r="P1024" s="231" t="s">
        <v>721</v>
      </c>
    </row>
    <row r="1025" spans="1:16">
      <c r="A1025" s="340" t="str">
        <f t="shared" si="33"/>
        <v>4386712</v>
      </c>
      <c r="B1025" s="351">
        <f t="shared" si="34"/>
        <v>12</v>
      </c>
      <c r="C1025" s="435">
        <v>43867</v>
      </c>
      <c r="D1025" s="399" t="s">
        <v>1354</v>
      </c>
      <c r="E1025" s="400" t="s">
        <v>2035</v>
      </c>
      <c r="F1025" s="340" t="s">
        <v>1189</v>
      </c>
      <c r="G1025" s="401" t="s">
        <v>281</v>
      </c>
      <c r="H1025" s="401" t="s">
        <v>833</v>
      </c>
      <c r="I1025" s="401" t="s">
        <v>698</v>
      </c>
      <c r="J1025" s="194">
        <v>8580</v>
      </c>
      <c r="K1025" s="194">
        <v>3840</v>
      </c>
      <c r="L1025" s="195">
        <v>4740</v>
      </c>
      <c r="M1025" s="196">
        <v>6</v>
      </c>
      <c r="N1025" s="197">
        <v>284.39999999999998</v>
      </c>
      <c r="O1025" s="197">
        <v>4455.6000000000004</v>
      </c>
      <c r="P1025" s="231" t="s">
        <v>721</v>
      </c>
    </row>
    <row r="1026" spans="1:16">
      <c r="A1026" s="340" t="str">
        <f t="shared" si="33"/>
        <v>4386713</v>
      </c>
      <c r="B1026" s="351">
        <f t="shared" si="34"/>
        <v>13</v>
      </c>
      <c r="C1026" s="435">
        <v>43867</v>
      </c>
      <c r="D1026" s="399"/>
      <c r="E1026" s="400" t="s">
        <v>2036</v>
      </c>
      <c r="F1026" s="340" t="s">
        <v>1189</v>
      </c>
      <c r="G1026" s="401" t="s">
        <v>736</v>
      </c>
      <c r="H1026" s="401" t="s">
        <v>733</v>
      </c>
      <c r="I1026" s="401" t="s">
        <v>698</v>
      </c>
      <c r="J1026" s="194">
        <v>8780</v>
      </c>
      <c r="K1026" s="194">
        <v>3870</v>
      </c>
      <c r="L1026" s="195">
        <v>4910</v>
      </c>
      <c r="M1026" s="196">
        <v>6</v>
      </c>
      <c r="N1026" s="197">
        <v>294.59999999999997</v>
      </c>
      <c r="O1026" s="197">
        <v>4615.3999999999996</v>
      </c>
      <c r="P1026" s="231" t="s">
        <v>721</v>
      </c>
    </row>
    <row r="1027" spans="1:16">
      <c r="A1027" s="340" t="str">
        <f t="shared" si="33"/>
        <v>4386714</v>
      </c>
      <c r="B1027" s="351">
        <f t="shared" si="34"/>
        <v>14</v>
      </c>
      <c r="C1027" s="435">
        <v>43867</v>
      </c>
      <c r="D1027" s="399"/>
      <c r="E1027" s="400" t="s">
        <v>2037</v>
      </c>
      <c r="F1027" s="340" t="s">
        <v>1189</v>
      </c>
      <c r="G1027" s="401" t="s">
        <v>891</v>
      </c>
      <c r="H1027" s="401" t="s">
        <v>697</v>
      </c>
      <c r="I1027" s="401" t="s">
        <v>698</v>
      </c>
      <c r="J1027" s="194">
        <v>9180</v>
      </c>
      <c r="K1027" s="194">
        <v>3990</v>
      </c>
      <c r="L1027" s="195">
        <v>5190</v>
      </c>
      <c r="M1027" s="196">
        <v>6</v>
      </c>
      <c r="N1027" s="197">
        <v>311.39999999999998</v>
      </c>
      <c r="O1027" s="197">
        <v>4878.6000000000004</v>
      </c>
      <c r="P1027" s="231" t="s">
        <v>721</v>
      </c>
    </row>
    <row r="1028" spans="1:16">
      <c r="A1028" s="340" t="str">
        <f t="shared" si="33"/>
        <v>4386715</v>
      </c>
      <c r="B1028" s="351">
        <f t="shared" si="34"/>
        <v>15</v>
      </c>
      <c r="C1028" s="435">
        <v>43867</v>
      </c>
      <c r="D1028" s="399"/>
      <c r="E1028" s="400" t="s">
        <v>2038</v>
      </c>
      <c r="F1028" s="340" t="s">
        <v>1189</v>
      </c>
      <c r="G1028" s="401" t="s">
        <v>371</v>
      </c>
      <c r="H1028" s="401" t="s">
        <v>732</v>
      </c>
      <c r="I1028" s="401" t="s">
        <v>698</v>
      </c>
      <c r="J1028" s="194">
        <v>9180</v>
      </c>
      <c r="K1028" s="194">
        <v>3880</v>
      </c>
      <c r="L1028" s="195">
        <v>5300</v>
      </c>
      <c r="M1028" s="196">
        <v>6</v>
      </c>
      <c r="N1028" s="197">
        <v>318</v>
      </c>
      <c r="O1028" s="197">
        <v>4982</v>
      </c>
      <c r="P1028" s="231" t="s">
        <v>721</v>
      </c>
    </row>
    <row r="1029" spans="1:16">
      <c r="A1029" s="340" t="str">
        <f t="shared" si="33"/>
        <v>4386716</v>
      </c>
      <c r="B1029" s="351">
        <f t="shared" si="34"/>
        <v>16</v>
      </c>
      <c r="C1029" s="435">
        <v>43867</v>
      </c>
      <c r="D1029" s="399"/>
      <c r="E1029" s="400" t="s">
        <v>2039</v>
      </c>
      <c r="F1029" s="340" t="s">
        <v>1189</v>
      </c>
      <c r="G1029" s="401" t="s">
        <v>95</v>
      </c>
      <c r="H1029" s="401" t="s">
        <v>735</v>
      </c>
      <c r="I1029" s="401" t="s">
        <v>698</v>
      </c>
      <c r="J1029" s="194">
        <v>9170</v>
      </c>
      <c r="K1029" s="194">
        <v>3900</v>
      </c>
      <c r="L1029" s="195">
        <v>5270</v>
      </c>
      <c r="M1029" s="196">
        <v>6</v>
      </c>
      <c r="N1029" s="197">
        <v>316.2</v>
      </c>
      <c r="O1029" s="197">
        <v>4953.8</v>
      </c>
      <c r="P1029" s="231" t="s">
        <v>721</v>
      </c>
    </row>
    <row r="1030" spans="1:16">
      <c r="A1030" s="340" t="str">
        <f t="shared" si="33"/>
        <v>4386717</v>
      </c>
      <c r="B1030" s="351">
        <f t="shared" si="34"/>
        <v>17</v>
      </c>
      <c r="C1030" s="435">
        <v>43867</v>
      </c>
      <c r="D1030" s="399"/>
      <c r="E1030" s="400" t="s">
        <v>2040</v>
      </c>
      <c r="F1030" s="340" t="s">
        <v>1189</v>
      </c>
      <c r="G1030" s="401" t="s">
        <v>736</v>
      </c>
      <c r="H1030" s="401" t="s">
        <v>733</v>
      </c>
      <c r="I1030" s="401" t="s">
        <v>698</v>
      </c>
      <c r="J1030" s="194">
        <v>9250</v>
      </c>
      <c r="K1030" s="194">
        <v>3870</v>
      </c>
      <c r="L1030" s="195">
        <v>5380</v>
      </c>
      <c r="M1030" s="196">
        <v>6</v>
      </c>
      <c r="N1030" s="197">
        <v>322.8</v>
      </c>
      <c r="O1030" s="197">
        <v>5057.2</v>
      </c>
      <c r="P1030" s="231" t="s">
        <v>721</v>
      </c>
    </row>
    <row r="1031" spans="1:16">
      <c r="A1031" s="340" t="str">
        <f t="shared" si="33"/>
        <v>4386718</v>
      </c>
      <c r="B1031" s="351">
        <f t="shared" si="34"/>
        <v>18</v>
      </c>
      <c r="C1031" s="435">
        <v>43867</v>
      </c>
      <c r="D1031" s="399"/>
      <c r="E1031" s="400" t="s">
        <v>2041</v>
      </c>
      <c r="F1031" s="340" t="s">
        <v>1189</v>
      </c>
      <c r="G1031" s="401" t="s">
        <v>105</v>
      </c>
      <c r="H1031" s="401" t="s">
        <v>734</v>
      </c>
      <c r="I1031" s="401" t="s">
        <v>698</v>
      </c>
      <c r="J1031" s="194">
        <v>8630</v>
      </c>
      <c r="K1031" s="194">
        <v>3920</v>
      </c>
      <c r="L1031" s="195">
        <v>4710</v>
      </c>
      <c r="M1031" s="196">
        <v>6</v>
      </c>
      <c r="N1031" s="197">
        <v>282.59999999999997</v>
      </c>
      <c r="O1031" s="197">
        <v>4427.3999999999996</v>
      </c>
      <c r="P1031" s="231" t="s">
        <v>721</v>
      </c>
    </row>
    <row r="1032" spans="1:16">
      <c r="A1032" s="340" t="str">
        <f t="shared" si="33"/>
        <v>4386719</v>
      </c>
      <c r="B1032" s="351">
        <f t="shared" si="34"/>
        <v>19</v>
      </c>
      <c r="C1032" s="435">
        <v>43867</v>
      </c>
      <c r="D1032" s="399"/>
      <c r="E1032" s="400" t="s">
        <v>2042</v>
      </c>
      <c r="F1032" s="340" t="s">
        <v>1189</v>
      </c>
      <c r="G1032" s="401" t="s">
        <v>891</v>
      </c>
      <c r="H1032" s="401" t="s">
        <v>697</v>
      </c>
      <c r="I1032" s="401" t="s">
        <v>698</v>
      </c>
      <c r="J1032" s="194">
        <v>5380</v>
      </c>
      <c r="K1032" s="194">
        <v>4000</v>
      </c>
      <c r="L1032" s="195">
        <v>1380</v>
      </c>
      <c r="M1032" s="196">
        <v>6</v>
      </c>
      <c r="N1032" s="197">
        <v>82.8</v>
      </c>
      <c r="O1032" s="197">
        <v>1297.2</v>
      </c>
      <c r="P1032" s="231" t="s">
        <v>721</v>
      </c>
    </row>
    <row r="1033" spans="1:16">
      <c r="A1033" s="340" t="str">
        <f t="shared" si="33"/>
        <v>4386720</v>
      </c>
      <c r="B1033" s="351">
        <f t="shared" si="34"/>
        <v>20</v>
      </c>
      <c r="C1033" s="435">
        <v>43867</v>
      </c>
      <c r="D1033" s="399" t="s">
        <v>1109</v>
      </c>
      <c r="E1033" s="400" t="s">
        <v>2043</v>
      </c>
      <c r="F1033" s="340" t="s">
        <v>1496</v>
      </c>
      <c r="G1033" s="401" t="s">
        <v>371</v>
      </c>
      <c r="H1033" s="401" t="s">
        <v>732</v>
      </c>
      <c r="I1033" s="401" t="s">
        <v>723</v>
      </c>
      <c r="J1033" s="194">
        <v>9300</v>
      </c>
      <c r="K1033" s="194">
        <v>3880</v>
      </c>
      <c r="L1033" s="195">
        <v>5420</v>
      </c>
      <c r="M1033" s="196">
        <v>6</v>
      </c>
      <c r="N1033" s="197">
        <v>325.2</v>
      </c>
      <c r="O1033" s="197">
        <v>5094.8</v>
      </c>
      <c r="P1033" s="231" t="s">
        <v>721</v>
      </c>
    </row>
    <row r="1034" spans="1:16">
      <c r="A1034" s="340" t="str">
        <f t="shared" si="33"/>
        <v>4386721</v>
      </c>
      <c r="B1034" s="351">
        <f t="shared" si="34"/>
        <v>21</v>
      </c>
      <c r="C1034" s="435">
        <v>43867</v>
      </c>
      <c r="D1034" s="399"/>
      <c r="E1034" s="400" t="s">
        <v>2044</v>
      </c>
      <c r="F1034" s="340" t="s">
        <v>1496</v>
      </c>
      <c r="G1034" s="401" t="s">
        <v>103</v>
      </c>
      <c r="H1034" s="401" t="s">
        <v>836</v>
      </c>
      <c r="I1034" s="401" t="s">
        <v>723</v>
      </c>
      <c r="J1034" s="194">
        <v>8570</v>
      </c>
      <c r="K1034" s="194">
        <v>3890</v>
      </c>
      <c r="L1034" s="195">
        <v>4680</v>
      </c>
      <c r="M1034" s="196">
        <v>6</v>
      </c>
      <c r="N1034" s="197">
        <v>280.8</v>
      </c>
      <c r="O1034" s="197">
        <v>4399.2</v>
      </c>
      <c r="P1034" s="231" t="s">
        <v>721</v>
      </c>
    </row>
    <row r="1035" spans="1:16">
      <c r="A1035" s="340" t="str">
        <f t="shared" si="33"/>
        <v>4386722</v>
      </c>
      <c r="B1035" s="351">
        <f t="shared" si="34"/>
        <v>22</v>
      </c>
      <c r="C1035" s="435">
        <v>43867</v>
      </c>
      <c r="D1035" s="399"/>
      <c r="E1035" s="400" t="s">
        <v>2045</v>
      </c>
      <c r="F1035" s="340" t="s">
        <v>1496</v>
      </c>
      <c r="G1035" s="401" t="s">
        <v>736</v>
      </c>
      <c r="H1035" s="401" t="s">
        <v>733</v>
      </c>
      <c r="I1035" s="401" t="s">
        <v>723</v>
      </c>
      <c r="J1035" s="194">
        <v>8480</v>
      </c>
      <c r="K1035" s="194">
        <v>3870</v>
      </c>
      <c r="L1035" s="195">
        <v>4610</v>
      </c>
      <c r="M1035" s="196">
        <v>6</v>
      </c>
      <c r="N1035" s="197">
        <v>276.59999999999997</v>
      </c>
      <c r="O1035" s="197">
        <v>4333.3999999999996</v>
      </c>
      <c r="P1035" s="231" t="s">
        <v>721</v>
      </c>
    </row>
    <row r="1036" spans="1:16">
      <c r="A1036" s="340" t="str">
        <f t="shared" si="33"/>
        <v>4386723</v>
      </c>
      <c r="B1036" s="351">
        <f t="shared" si="34"/>
        <v>23</v>
      </c>
      <c r="C1036" s="435">
        <v>43867</v>
      </c>
      <c r="D1036" s="399"/>
      <c r="E1036" s="400" t="s">
        <v>2046</v>
      </c>
      <c r="F1036" s="340" t="s">
        <v>1496</v>
      </c>
      <c r="G1036" s="401" t="s">
        <v>371</v>
      </c>
      <c r="H1036" s="401" t="s">
        <v>732</v>
      </c>
      <c r="I1036" s="401" t="s">
        <v>723</v>
      </c>
      <c r="J1036" s="194">
        <v>7910</v>
      </c>
      <c r="K1036" s="194">
        <v>3880</v>
      </c>
      <c r="L1036" s="195">
        <v>4030</v>
      </c>
      <c r="M1036" s="196">
        <v>6</v>
      </c>
      <c r="N1036" s="197">
        <v>241.79999999999998</v>
      </c>
      <c r="O1036" s="197">
        <v>3788.2</v>
      </c>
      <c r="P1036" s="231" t="s">
        <v>721</v>
      </c>
    </row>
    <row r="1037" spans="1:16">
      <c r="A1037" s="340" t="str">
        <f t="shared" si="33"/>
        <v>4386724</v>
      </c>
      <c r="B1037" s="351">
        <f t="shared" si="34"/>
        <v>24</v>
      </c>
      <c r="C1037" s="435">
        <v>43867</v>
      </c>
      <c r="D1037" s="399"/>
      <c r="E1037" s="400" t="s">
        <v>2047</v>
      </c>
      <c r="F1037" s="340" t="s">
        <v>1647</v>
      </c>
      <c r="G1037" s="401" t="s">
        <v>371</v>
      </c>
      <c r="H1037" s="401" t="s">
        <v>732</v>
      </c>
      <c r="I1037" s="401" t="s">
        <v>723</v>
      </c>
      <c r="J1037" s="194">
        <v>9360</v>
      </c>
      <c r="K1037" s="194">
        <v>3880</v>
      </c>
      <c r="L1037" s="195">
        <v>5480</v>
      </c>
      <c r="M1037" s="196">
        <v>6</v>
      </c>
      <c r="N1037" s="197">
        <v>328.8</v>
      </c>
      <c r="O1037" s="197">
        <v>5151.2</v>
      </c>
      <c r="P1037" s="231" t="s">
        <v>721</v>
      </c>
    </row>
    <row r="1038" spans="1:16">
      <c r="A1038" s="340" t="str">
        <f t="shared" si="33"/>
        <v>4386725</v>
      </c>
      <c r="B1038" s="351">
        <f t="shared" si="34"/>
        <v>25</v>
      </c>
      <c r="C1038" s="435">
        <v>43867</v>
      </c>
      <c r="D1038" s="399"/>
      <c r="E1038" s="400" t="s">
        <v>2048</v>
      </c>
      <c r="F1038" s="340" t="s">
        <v>1661</v>
      </c>
      <c r="G1038" s="401" t="s">
        <v>110</v>
      </c>
      <c r="H1038" s="401" t="s">
        <v>691</v>
      </c>
      <c r="I1038" s="401" t="s">
        <v>723</v>
      </c>
      <c r="J1038" s="194">
        <v>8590</v>
      </c>
      <c r="K1038" s="194">
        <v>3960</v>
      </c>
      <c r="L1038" s="195">
        <v>4630</v>
      </c>
      <c r="M1038" s="196">
        <v>6</v>
      </c>
      <c r="N1038" s="197">
        <v>277.8</v>
      </c>
      <c r="O1038" s="197">
        <v>4352.2</v>
      </c>
      <c r="P1038" s="231" t="s">
        <v>721</v>
      </c>
    </row>
    <row r="1039" spans="1:16">
      <c r="A1039" s="340" t="str">
        <f t="shared" si="33"/>
        <v>4386726</v>
      </c>
      <c r="B1039" s="351">
        <f t="shared" si="34"/>
        <v>26</v>
      </c>
      <c r="C1039" s="435">
        <v>43867</v>
      </c>
      <c r="D1039" s="399"/>
      <c r="E1039" s="400" t="s">
        <v>2049</v>
      </c>
      <c r="F1039" s="340" t="s">
        <v>1661</v>
      </c>
      <c r="G1039" s="401" t="s">
        <v>1140</v>
      </c>
      <c r="H1039" s="401" t="s">
        <v>693</v>
      </c>
      <c r="I1039" s="401" t="s">
        <v>723</v>
      </c>
      <c r="J1039" s="194">
        <v>6760</v>
      </c>
      <c r="K1039" s="194">
        <v>4000</v>
      </c>
      <c r="L1039" s="195">
        <v>2760</v>
      </c>
      <c r="M1039" s="196">
        <v>6</v>
      </c>
      <c r="N1039" s="197">
        <v>165.6</v>
      </c>
      <c r="O1039" s="197">
        <v>2594.4</v>
      </c>
      <c r="P1039" s="231" t="s">
        <v>721</v>
      </c>
    </row>
    <row r="1040" spans="1:16">
      <c r="A1040" s="340" t="str">
        <f t="shared" si="33"/>
        <v>4386727</v>
      </c>
      <c r="B1040" s="351">
        <f t="shared" si="34"/>
        <v>27</v>
      </c>
      <c r="C1040" s="435">
        <v>43867</v>
      </c>
      <c r="D1040" s="399" t="s">
        <v>863</v>
      </c>
      <c r="E1040" s="400" t="s">
        <v>2050</v>
      </c>
      <c r="F1040" s="340" t="s">
        <v>1421</v>
      </c>
      <c r="G1040" s="401" t="s">
        <v>891</v>
      </c>
      <c r="H1040" s="401" t="s">
        <v>697</v>
      </c>
      <c r="I1040" s="401" t="s">
        <v>1422</v>
      </c>
      <c r="J1040" s="194">
        <v>8720</v>
      </c>
      <c r="K1040" s="194">
        <v>4000</v>
      </c>
      <c r="L1040" s="195">
        <v>4720</v>
      </c>
      <c r="M1040" s="196">
        <v>6</v>
      </c>
      <c r="N1040" s="197">
        <v>283.2</v>
      </c>
      <c r="O1040" s="197">
        <v>4436.8</v>
      </c>
      <c r="P1040" s="231" t="s">
        <v>721</v>
      </c>
    </row>
    <row r="1041" spans="1:16">
      <c r="A1041" s="340" t="str">
        <f t="shared" si="33"/>
        <v>4386728</v>
      </c>
      <c r="B1041" s="351">
        <f t="shared" si="34"/>
        <v>28</v>
      </c>
      <c r="C1041" s="435">
        <v>43867</v>
      </c>
      <c r="D1041" s="399"/>
      <c r="E1041" s="400" t="s">
        <v>2051</v>
      </c>
      <c r="F1041" s="340" t="s">
        <v>1421</v>
      </c>
      <c r="G1041" s="401" t="s">
        <v>281</v>
      </c>
      <c r="H1041" s="401" t="s">
        <v>833</v>
      </c>
      <c r="I1041" s="401" t="s">
        <v>1422</v>
      </c>
      <c r="J1041" s="194">
        <v>8520</v>
      </c>
      <c r="K1041" s="194">
        <v>3840</v>
      </c>
      <c r="L1041" s="195">
        <v>4680</v>
      </c>
      <c r="M1041" s="196">
        <v>6</v>
      </c>
      <c r="N1041" s="197">
        <v>280.8</v>
      </c>
      <c r="O1041" s="197">
        <v>4399.2</v>
      </c>
      <c r="P1041" s="231" t="s">
        <v>721</v>
      </c>
    </row>
    <row r="1042" spans="1:16">
      <c r="A1042" s="340" t="str">
        <f t="shared" si="33"/>
        <v>4386729</v>
      </c>
      <c r="B1042" s="351">
        <f t="shared" si="34"/>
        <v>29</v>
      </c>
      <c r="C1042" s="435">
        <v>43867</v>
      </c>
      <c r="D1042" s="399"/>
      <c r="E1042" s="400" t="s">
        <v>2052</v>
      </c>
      <c r="F1042" s="340" t="s">
        <v>1421</v>
      </c>
      <c r="G1042" s="401" t="s">
        <v>95</v>
      </c>
      <c r="H1042" s="401" t="s">
        <v>735</v>
      </c>
      <c r="I1042" s="401" t="s">
        <v>1422</v>
      </c>
      <c r="J1042" s="194">
        <v>8580</v>
      </c>
      <c r="K1042" s="194">
        <v>3900</v>
      </c>
      <c r="L1042" s="195">
        <v>4680</v>
      </c>
      <c r="M1042" s="196">
        <v>6</v>
      </c>
      <c r="N1042" s="197">
        <v>280.8</v>
      </c>
      <c r="O1042" s="197">
        <v>4399.2</v>
      </c>
      <c r="P1042" s="231" t="s">
        <v>721</v>
      </c>
    </row>
    <row r="1043" spans="1:16">
      <c r="A1043" s="340" t="str">
        <f t="shared" si="33"/>
        <v>4386730</v>
      </c>
      <c r="B1043" s="351">
        <f t="shared" si="34"/>
        <v>30</v>
      </c>
      <c r="C1043" s="435">
        <v>43867</v>
      </c>
      <c r="D1043" s="399"/>
      <c r="E1043" s="400" t="s">
        <v>2053</v>
      </c>
      <c r="F1043" s="340" t="s">
        <v>1421</v>
      </c>
      <c r="G1043" s="401" t="s">
        <v>105</v>
      </c>
      <c r="H1043" s="401" t="s">
        <v>734</v>
      </c>
      <c r="I1043" s="401" t="s">
        <v>1422</v>
      </c>
      <c r="J1043" s="194">
        <v>9030</v>
      </c>
      <c r="K1043" s="194">
        <v>3890</v>
      </c>
      <c r="L1043" s="195">
        <v>5140</v>
      </c>
      <c r="M1043" s="196">
        <v>6</v>
      </c>
      <c r="N1043" s="197">
        <v>308.39999999999998</v>
      </c>
      <c r="O1043" s="197">
        <v>4831.6000000000004</v>
      </c>
      <c r="P1043" s="231" t="s">
        <v>721</v>
      </c>
    </row>
    <row r="1044" spans="1:16">
      <c r="A1044" s="340" t="str">
        <f t="shared" si="33"/>
        <v>4386731</v>
      </c>
      <c r="B1044" s="351">
        <f t="shared" si="34"/>
        <v>31</v>
      </c>
      <c r="C1044" s="435">
        <v>43867</v>
      </c>
      <c r="D1044" s="399"/>
      <c r="E1044" s="400" t="s">
        <v>2054</v>
      </c>
      <c r="F1044" s="340" t="s">
        <v>1421</v>
      </c>
      <c r="G1044" s="401" t="s">
        <v>891</v>
      </c>
      <c r="H1044" s="401" t="s">
        <v>697</v>
      </c>
      <c r="I1044" s="401" t="s">
        <v>1422</v>
      </c>
      <c r="J1044" s="194">
        <v>8280</v>
      </c>
      <c r="K1044" s="194">
        <v>4000</v>
      </c>
      <c r="L1044" s="195">
        <v>4280</v>
      </c>
      <c r="M1044" s="196">
        <v>6</v>
      </c>
      <c r="N1044" s="197">
        <v>256.8</v>
      </c>
      <c r="O1044" s="197">
        <v>4023.2</v>
      </c>
      <c r="P1044" s="231" t="s">
        <v>721</v>
      </c>
    </row>
    <row r="1045" spans="1:16">
      <c r="A1045" s="340" t="str">
        <f t="shared" si="33"/>
        <v>4386732</v>
      </c>
      <c r="B1045" s="351">
        <f t="shared" si="34"/>
        <v>32</v>
      </c>
      <c r="C1045" s="435">
        <v>43867</v>
      </c>
      <c r="D1045" s="399"/>
      <c r="E1045" s="400" t="s">
        <v>2055</v>
      </c>
      <c r="F1045" s="340" t="s">
        <v>1421</v>
      </c>
      <c r="G1045" s="401" t="s">
        <v>95</v>
      </c>
      <c r="H1045" s="401" t="s">
        <v>735</v>
      </c>
      <c r="I1045" s="401" t="s">
        <v>1422</v>
      </c>
      <c r="J1045" s="194">
        <v>5660</v>
      </c>
      <c r="K1045" s="194">
        <v>3900</v>
      </c>
      <c r="L1045" s="195">
        <v>1760</v>
      </c>
      <c r="M1045" s="196">
        <v>6</v>
      </c>
      <c r="N1045" s="197">
        <v>105.6</v>
      </c>
      <c r="O1045" s="197">
        <v>1654.4</v>
      </c>
      <c r="P1045" s="231" t="s">
        <v>721</v>
      </c>
    </row>
    <row r="1046" spans="1:16">
      <c r="A1046" s="340" t="str">
        <f t="shared" si="33"/>
        <v>4386733</v>
      </c>
      <c r="B1046" s="351">
        <f t="shared" si="34"/>
        <v>33</v>
      </c>
      <c r="C1046" s="435">
        <v>43867</v>
      </c>
      <c r="D1046" s="399" t="s">
        <v>2056</v>
      </c>
      <c r="E1046" s="400" t="s">
        <v>2057</v>
      </c>
      <c r="F1046" s="340" t="s">
        <v>737</v>
      </c>
      <c r="G1046" s="401" t="s">
        <v>1159</v>
      </c>
      <c r="H1046" s="401" t="s">
        <v>2058</v>
      </c>
      <c r="I1046" s="401" t="s">
        <v>686</v>
      </c>
      <c r="J1046" s="194">
        <v>4020</v>
      </c>
      <c r="K1046" s="194">
        <v>1520</v>
      </c>
      <c r="L1046" s="195">
        <v>2500</v>
      </c>
      <c r="M1046" s="196">
        <v>5</v>
      </c>
      <c r="N1046" s="197">
        <v>125</v>
      </c>
      <c r="O1046" s="197">
        <v>2375</v>
      </c>
      <c r="P1046" s="231" t="s">
        <v>22</v>
      </c>
    </row>
    <row r="1047" spans="1:16">
      <c r="A1047" s="340" t="str">
        <f t="shared" si="33"/>
        <v>4386734</v>
      </c>
      <c r="B1047" s="351">
        <f t="shared" si="34"/>
        <v>34</v>
      </c>
      <c r="C1047" s="435">
        <v>43867</v>
      </c>
      <c r="D1047" s="399"/>
      <c r="E1047" s="400" t="s">
        <v>2059</v>
      </c>
      <c r="F1047" s="340" t="s">
        <v>737</v>
      </c>
      <c r="G1047" s="401" t="s">
        <v>2060</v>
      </c>
      <c r="H1047" s="401" t="s">
        <v>2061</v>
      </c>
      <c r="I1047" s="401" t="s">
        <v>686</v>
      </c>
      <c r="J1047" s="194">
        <v>3970</v>
      </c>
      <c r="K1047" s="194">
        <v>1490</v>
      </c>
      <c r="L1047" s="195">
        <v>2480</v>
      </c>
      <c r="M1047" s="196">
        <v>5</v>
      </c>
      <c r="N1047" s="197">
        <v>124</v>
      </c>
      <c r="O1047" s="197">
        <v>2356</v>
      </c>
      <c r="P1047" s="231" t="s">
        <v>22</v>
      </c>
    </row>
    <row r="1048" spans="1:16">
      <c r="A1048" s="340" t="str">
        <f t="shared" si="33"/>
        <v>4386735</v>
      </c>
      <c r="B1048" s="351">
        <f t="shared" si="34"/>
        <v>35</v>
      </c>
      <c r="C1048" s="435">
        <v>43867</v>
      </c>
      <c r="D1048" s="399"/>
      <c r="E1048" s="400" t="s">
        <v>2062</v>
      </c>
      <c r="F1048" s="340" t="s">
        <v>737</v>
      </c>
      <c r="G1048" s="401" t="s">
        <v>1443</v>
      </c>
      <c r="H1048" s="401" t="s">
        <v>2063</v>
      </c>
      <c r="I1048" s="401" t="s">
        <v>686</v>
      </c>
      <c r="J1048" s="194">
        <v>3660</v>
      </c>
      <c r="K1048" s="194">
        <v>2550</v>
      </c>
      <c r="L1048" s="195">
        <v>1110</v>
      </c>
      <c r="M1048" s="196">
        <v>5</v>
      </c>
      <c r="N1048" s="197">
        <v>55.5</v>
      </c>
      <c r="O1048" s="197">
        <v>1054.5</v>
      </c>
      <c r="P1048" s="231" t="s">
        <v>22</v>
      </c>
    </row>
    <row r="1049" spans="1:16">
      <c r="A1049" s="340" t="str">
        <f t="shared" si="33"/>
        <v>4386736</v>
      </c>
      <c r="B1049" s="351">
        <f t="shared" si="34"/>
        <v>36</v>
      </c>
      <c r="C1049" s="435">
        <v>43867</v>
      </c>
      <c r="D1049" s="399"/>
      <c r="E1049" s="400" t="s">
        <v>2064</v>
      </c>
      <c r="F1049" s="340" t="s">
        <v>737</v>
      </c>
      <c r="G1049" s="401" t="s">
        <v>1460</v>
      </c>
      <c r="H1049" s="401" t="s">
        <v>1461</v>
      </c>
      <c r="I1049" s="401" t="s">
        <v>686</v>
      </c>
      <c r="J1049" s="194">
        <v>3950</v>
      </c>
      <c r="K1049" s="194">
        <v>1640</v>
      </c>
      <c r="L1049" s="195">
        <v>2310</v>
      </c>
      <c r="M1049" s="196">
        <v>5</v>
      </c>
      <c r="N1049" s="197">
        <v>115.5</v>
      </c>
      <c r="O1049" s="197">
        <v>2194.5</v>
      </c>
      <c r="P1049" s="231" t="s">
        <v>22</v>
      </c>
    </row>
    <row r="1050" spans="1:16">
      <c r="A1050" s="340" t="str">
        <f t="shared" si="33"/>
        <v>4386737</v>
      </c>
      <c r="B1050" s="351">
        <f t="shared" si="34"/>
        <v>37</v>
      </c>
      <c r="C1050" s="435">
        <v>43867</v>
      </c>
      <c r="D1050" s="399"/>
      <c r="E1050" s="400" t="s">
        <v>2065</v>
      </c>
      <c r="F1050" s="340" t="s">
        <v>737</v>
      </c>
      <c r="G1050" s="401" t="s">
        <v>1121</v>
      </c>
      <c r="H1050" s="401" t="s">
        <v>1124</v>
      </c>
      <c r="I1050" s="401" t="s">
        <v>686</v>
      </c>
      <c r="J1050" s="194">
        <v>11110</v>
      </c>
      <c r="K1050" s="194">
        <v>4320</v>
      </c>
      <c r="L1050" s="195">
        <v>6790</v>
      </c>
      <c r="M1050" s="196">
        <v>5</v>
      </c>
      <c r="N1050" s="197">
        <v>339.5</v>
      </c>
      <c r="O1050" s="197">
        <v>6450.5</v>
      </c>
      <c r="P1050" s="231" t="s">
        <v>22</v>
      </c>
    </row>
    <row r="1051" spans="1:16">
      <c r="A1051" s="340" t="str">
        <f t="shared" si="33"/>
        <v>4386738</v>
      </c>
      <c r="B1051" s="351">
        <f t="shared" si="34"/>
        <v>38</v>
      </c>
      <c r="C1051" s="435">
        <v>43867</v>
      </c>
      <c r="D1051" s="399"/>
      <c r="E1051" s="400" t="s">
        <v>2066</v>
      </c>
      <c r="F1051" s="340" t="s">
        <v>737</v>
      </c>
      <c r="G1051" s="401" t="s">
        <v>1121</v>
      </c>
      <c r="H1051" s="401" t="s">
        <v>1122</v>
      </c>
      <c r="I1051" s="401" t="s">
        <v>686</v>
      </c>
      <c r="J1051" s="194">
        <v>12070</v>
      </c>
      <c r="K1051" s="194">
        <v>4390</v>
      </c>
      <c r="L1051" s="195">
        <v>7680</v>
      </c>
      <c r="M1051" s="196">
        <v>5</v>
      </c>
      <c r="N1051" s="197">
        <v>384</v>
      </c>
      <c r="O1051" s="197">
        <v>7296</v>
      </c>
      <c r="P1051" s="231" t="s">
        <v>22</v>
      </c>
    </row>
    <row r="1052" spans="1:16">
      <c r="A1052" s="340" t="str">
        <f t="shared" si="33"/>
        <v>4386739</v>
      </c>
      <c r="B1052" s="351">
        <f t="shared" si="34"/>
        <v>39</v>
      </c>
      <c r="C1052" s="435">
        <v>43867</v>
      </c>
      <c r="D1052" s="399"/>
      <c r="E1052" s="400" t="s">
        <v>2067</v>
      </c>
      <c r="F1052" s="340" t="s">
        <v>737</v>
      </c>
      <c r="G1052" s="401" t="s">
        <v>1449</v>
      </c>
      <c r="H1052" s="401" t="s">
        <v>1163</v>
      </c>
      <c r="I1052" s="401" t="s">
        <v>686</v>
      </c>
      <c r="J1052" s="194">
        <v>11130</v>
      </c>
      <c r="K1052" s="194">
        <v>4330</v>
      </c>
      <c r="L1052" s="195">
        <v>6800</v>
      </c>
      <c r="M1052" s="196">
        <v>5</v>
      </c>
      <c r="N1052" s="197">
        <v>340</v>
      </c>
      <c r="O1052" s="197">
        <v>6460</v>
      </c>
      <c r="P1052" s="231" t="s">
        <v>22</v>
      </c>
    </row>
    <row r="1053" spans="1:16">
      <c r="A1053" s="340" t="str">
        <f t="shared" si="33"/>
        <v>4386740</v>
      </c>
      <c r="B1053" s="351">
        <f t="shared" si="34"/>
        <v>40</v>
      </c>
      <c r="C1053" s="435">
        <v>43867</v>
      </c>
      <c r="D1053" s="399"/>
      <c r="E1053" s="400" t="s">
        <v>2068</v>
      </c>
      <c r="F1053" s="340" t="s">
        <v>737</v>
      </c>
      <c r="G1053" s="401" t="s">
        <v>1460</v>
      </c>
      <c r="H1053" s="401" t="s">
        <v>1461</v>
      </c>
      <c r="I1053" s="401" t="s">
        <v>686</v>
      </c>
      <c r="J1053" s="194">
        <v>2300</v>
      </c>
      <c r="K1053" s="194">
        <v>1500</v>
      </c>
      <c r="L1053" s="195">
        <v>800</v>
      </c>
      <c r="M1053" s="196">
        <v>5</v>
      </c>
      <c r="N1053" s="197">
        <v>40</v>
      </c>
      <c r="O1053" s="197">
        <v>760</v>
      </c>
      <c r="P1053" s="231" t="s">
        <v>22</v>
      </c>
    </row>
    <row r="1054" spans="1:16">
      <c r="A1054" s="340" t="str">
        <f t="shared" si="33"/>
        <v>4386741</v>
      </c>
      <c r="B1054" s="351">
        <f t="shared" si="34"/>
        <v>41</v>
      </c>
      <c r="C1054" s="435">
        <v>43867</v>
      </c>
      <c r="D1054" s="399"/>
      <c r="E1054" s="400" t="s">
        <v>2069</v>
      </c>
      <c r="F1054" s="340" t="s">
        <v>737</v>
      </c>
      <c r="G1054" s="401" t="s">
        <v>1159</v>
      </c>
      <c r="H1054" s="401" t="s">
        <v>1605</v>
      </c>
      <c r="I1054" s="401" t="s">
        <v>686</v>
      </c>
      <c r="J1054" s="194">
        <v>4240</v>
      </c>
      <c r="K1054" s="194">
        <v>1540</v>
      </c>
      <c r="L1054" s="195">
        <v>2700</v>
      </c>
      <c r="M1054" s="196">
        <v>5</v>
      </c>
      <c r="N1054" s="197">
        <v>135</v>
      </c>
      <c r="O1054" s="197">
        <v>2565</v>
      </c>
      <c r="P1054" s="231" t="s">
        <v>22</v>
      </c>
    </row>
    <row r="1055" spans="1:16">
      <c r="A1055" s="340" t="str">
        <f t="shared" si="33"/>
        <v>4386742</v>
      </c>
      <c r="B1055" s="351">
        <f t="shared" si="34"/>
        <v>42</v>
      </c>
      <c r="C1055" s="435">
        <v>43867</v>
      </c>
      <c r="D1055" s="399" t="s">
        <v>1285</v>
      </c>
      <c r="E1055" s="400" t="s">
        <v>2070</v>
      </c>
      <c r="F1055" s="340" t="s">
        <v>731</v>
      </c>
      <c r="G1055" s="401" t="s">
        <v>100</v>
      </c>
      <c r="H1055" s="401" t="s">
        <v>2071</v>
      </c>
      <c r="I1055" s="401" t="s">
        <v>688</v>
      </c>
      <c r="J1055" s="194">
        <v>11290</v>
      </c>
      <c r="K1055" s="194">
        <v>4510</v>
      </c>
      <c r="L1055" s="195">
        <v>6780</v>
      </c>
      <c r="M1055" s="196">
        <v>5</v>
      </c>
      <c r="N1055" s="197">
        <v>339</v>
      </c>
      <c r="O1055" s="197">
        <v>6441</v>
      </c>
      <c r="P1055" s="231" t="s">
        <v>23</v>
      </c>
    </row>
    <row r="1056" spans="1:16">
      <c r="A1056" s="340" t="str">
        <f t="shared" si="33"/>
        <v>4386743</v>
      </c>
      <c r="B1056" s="351">
        <f t="shared" si="34"/>
        <v>43</v>
      </c>
      <c r="C1056" s="435">
        <v>43867</v>
      </c>
      <c r="D1056" s="399"/>
      <c r="E1056" s="400" t="s">
        <v>2072</v>
      </c>
      <c r="F1056" s="340" t="s">
        <v>731</v>
      </c>
      <c r="G1056" s="401" t="s">
        <v>157</v>
      </c>
      <c r="H1056" s="401" t="s">
        <v>1542</v>
      </c>
      <c r="I1056" s="401" t="s">
        <v>688</v>
      </c>
      <c r="J1056" s="194">
        <v>11950</v>
      </c>
      <c r="K1056" s="194">
        <v>4230</v>
      </c>
      <c r="L1056" s="195">
        <v>7720</v>
      </c>
      <c r="M1056" s="196">
        <v>5</v>
      </c>
      <c r="N1056" s="197">
        <v>386</v>
      </c>
      <c r="O1056" s="197">
        <v>7334</v>
      </c>
      <c r="P1056" s="231" t="s">
        <v>23</v>
      </c>
    </row>
    <row r="1057" spans="1:16">
      <c r="A1057" s="340" t="str">
        <f t="shared" si="33"/>
        <v>4386744</v>
      </c>
      <c r="B1057" s="351">
        <f t="shared" si="34"/>
        <v>44</v>
      </c>
      <c r="C1057" s="435">
        <v>43867</v>
      </c>
      <c r="D1057" s="399" t="s">
        <v>1160</v>
      </c>
      <c r="E1057" s="400" t="s">
        <v>2073</v>
      </c>
      <c r="F1057" s="340" t="s">
        <v>754</v>
      </c>
      <c r="G1057" s="401" t="s">
        <v>1159</v>
      </c>
      <c r="H1057" s="401" t="s">
        <v>1127</v>
      </c>
      <c r="I1057" s="401" t="s">
        <v>751</v>
      </c>
      <c r="J1057" s="194">
        <v>12220</v>
      </c>
      <c r="K1057" s="194">
        <v>4440</v>
      </c>
      <c r="L1057" s="195">
        <v>7780</v>
      </c>
      <c r="M1057" s="196">
        <v>6</v>
      </c>
      <c r="N1057" s="197">
        <v>466.79999999999995</v>
      </c>
      <c r="O1057" s="197">
        <v>7313.2</v>
      </c>
      <c r="P1057" s="231" t="s">
        <v>24</v>
      </c>
    </row>
    <row r="1058" spans="1:16">
      <c r="A1058" s="340" t="str">
        <f t="shared" si="33"/>
        <v>4386745</v>
      </c>
      <c r="B1058" s="402">
        <f t="shared" si="34"/>
        <v>45</v>
      </c>
      <c r="C1058" s="435">
        <v>43867</v>
      </c>
      <c r="D1058" s="404"/>
      <c r="E1058" s="405" t="s">
        <v>2074</v>
      </c>
      <c r="F1058" s="340" t="s">
        <v>754</v>
      </c>
      <c r="G1058" s="406" t="s">
        <v>95</v>
      </c>
      <c r="H1058" s="406" t="s">
        <v>1957</v>
      </c>
      <c r="I1058" s="406" t="s">
        <v>751</v>
      </c>
      <c r="J1058" s="194">
        <v>12560</v>
      </c>
      <c r="K1058" s="194">
        <v>4830</v>
      </c>
      <c r="L1058" s="195">
        <v>7730</v>
      </c>
      <c r="M1058" s="196">
        <v>5</v>
      </c>
      <c r="N1058" s="197">
        <v>386.5</v>
      </c>
      <c r="O1058" s="197">
        <v>7343.5</v>
      </c>
      <c r="P1058" s="221" t="s">
        <v>24</v>
      </c>
    </row>
    <row r="1059" spans="1:16">
      <c r="A1059" s="340" t="str">
        <f t="shared" ref="A1059:A1122" si="35">C1059&amp;B1059</f>
        <v>438681</v>
      </c>
      <c r="B1059" s="351">
        <f t="shared" ref="B1059:B1122" si="36">IF(C1059=C1058,B1058+1,1)</f>
        <v>1</v>
      </c>
      <c r="C1059" s="435">
        <v>43868</v>
      </c>
      <c r="D1059" s="399" t="s">
        <v>2075</v>
      </c>
      <c r="E1059" s="400" t="s">
        <v>2076</v>
      </c>
      <c r="F1059" s="340" t="s">
        <v>737</v>
      </c>
      <c r="G1059" s="401" t="s">
        <v>1460</v>
      </c>
      <c r="H1059" s="401" t="s">
        <v>1461</v>
      </c>
      <c r="I1059" s="401" t="s">
        <v>686</v>
      </c>
      <c r="J1059" s="194">
        <v>4260</v>
      </c>
      <c r="K1059" s="194">
        <v>1560</v>
      </c>
      <c r="L1059" s="195">
        <v>2700</v>
      </c>
      <c r="M1059" s="196">
        <v>5</v>
      </c>
      <c r="N1059" s="197">
        <v>135</v>
      </c>
      <c r="O1059" s="197">
        <v>2565</v>
      </c>
      <c r="P1059" s="231" t="s">
        <v>22</v>
      </c>
    </row>
    <row r="1060" spans="1:16">
      <c r="A1060" s="340" t="str">
        <f t="shared" si="35"/>
        <v>438682</v>
      </c>
      <c r="B1060" s="351">
        <f t="shared" si="36"/>
        <v>2</v>
      </c>
      <c r="C1060" s="435">
        <v>43868</v>
      </c>
      <c r="D1060" s="399"/>
      <c r="E1060" s="400" t="s">
        <v>2077</v>
      </c>
      <c r="F1060" s="340" t="s">
        <v>737</v>
      </c>
      <c r="G1060" s="401" t="s">
        <v>2078</v>
      </c>
      <c r="H1060" s="401" t="s">
        <v>2079</v>
      </c>
      <c r="I1060" s="401" t="s">
        <v>686</v>
      </c>
      <c r="J1060" s="194">
        <v>10270</v>
      </c>
      <c r="K1060" s="194">
        <v>3790</v>
      </c>
      <c r="L1060" s="195">
        <v>6480</v>
      </c>
      <c r="M1060" s="196">
        <v>5</v>
      </c>
      <c r="N1060" s="197">
        <v>324</v>
      </c>
      <c r="O1060" s="197">
        <v>6156</v>
      </c>
      <c r="P1060" s="231" t="s">
        <v>22</v>
      </c>
    </row>
    <row r="1061" spans="1:16">
      <c r="A1061" s="340" t="str">
        <f t="shared" si="35"/>
        <v>438683</v>
      </c>
      <c r="B1061" s="351">
        <f t="shared" si="36"/>
        <v>3</v>
      </c>
      <c r="C1061" s="435">
        <v>43868</v>
      </c>
      <c r="D1061" s="399"/>
      <c r="E1061" s="400" t="s">
        <v>2080</v>
      </c>
      <c r="F1061" s="340" t="s">
        <v>737</v>
      </c>
      <c r="G1061" s="401" t="s">
        <v>118</v>
      </c>
      <c r="H1061" s="401" t="s">
        <v>2081</v>
      </c>
      <c r="I1061" s="401" t="s">
        <v>686</v>
      </c>
      <c r="J1061" s="194">
        <v>3940</v>
      </c>
      <c r="K1061" s="194">
        <v>1670</v>
      </c>
      <c r="L1061" s="195">
        <v>2270</v>
      </c>
      <c r="M1061" s="196">
        <v>5</v>
      </c>
      <c r="N1061" s="197">
        <v>113.5</v>
      </c>
      <c r="O1061" s="197">
        <v>2156.5</v>
      </c>
      <c r="P1061" s="231" t="s">
        <v>22</v>
      </c>
    </row>
    <row r="1062" spans="1:16">
      <c r="A1062" s="340" t="str">
        <f t="shared" si="35"/>
        <v>438684</v>
      </c>
      <c r="B1062" s="351">
        <f t="shared" si="36"/>
        <v>4</v>
      </c>
      <c r="C1062" s="435">
        <v>43868</v>
      </c>
      <c r="D1062" s="399"/>
      <c r="E1062" s="400" t="s">
        <v>2082</v>
      </c>
      <c r="F1062" s="340" t="s">
        <v>737</v>
      </c>
      <c r="G1062" s="401" t="s">
        <v>1159</v>
      </c>
      <c r="H1062" s="401" t="s">
        <v>1605</v>
      </c>
      <c r="I1062" s="401" t="s">
        <v>686</v>
      </c>
      <c r="J1062" s="194">
        <v>4060</v>
      </c>
      <c r="K1062" s="194">
        <v>1530</v>
      </c>
      <c r="L1062" s="195">
        <v>2530</v>
      </c>
      <c r="M1062" s="196">
        <v>5</v>
      </c>
      <c r="N1062" s="197">
        <v>126.5</v>
      </c>
      <c r="O1062" s="197">
        <v>2403.5</v>
      </c>
      <c r="P1062" s="231" t="s">
        <v>22</v>
      </c>
    </row>
    <row r="1063" spans="1:16">
      <c r="A1063" s="340" t="str">
        <f t="shared" si="35"/>
        <v>438685</v>
      </c>
      <c r="B1063" s="351">
        <f t="shared" si="36"/>
        <v>5</v>
      </c>
      <c r="C1063" s="435">
        <v>43868</v>
      </c>
      <c r="D1063" s="399"/>
      <c r="E1063" s="400" t="s">
        <v>2083</v>
      </c>
      <c r="F1063" s="340" t="s">
        <v>737</v>
      </c>
      <c r="G1063" s="401" t="s">
        <v>281</v>
      </c>
      <c r="H1063" s="401" t="s">
        <v>1357</v>
      </c>
      <c r="I1063" s="401" t="s">
        <v>686</v>
      </c>
      <c r="J1063" s="194">
        <v>3110</v>
      </c>
      <c r="K1063" s="194">
        <v>1630</v>
      </c>
      <c r="L1063" s="195">
        <v>1480</v>
      </c>
      <c r="M1063" s="196">
        <v>6</v>
      </c>
      <c r="N1063" s="197">
        <v>88.8</v>
      </c>
      <c r="O1063" s="197">
        <v>1391.2</v>
      </c>
      <c r="P1063" s="231" t="s">
        <v>22</v>
      </c>
    </row>
    <row r="1064" spans="1:16">
      <c r="A1064" s="340" t="str">
        <f t="shared" si="35"/>
        <v>438686</v>
      </c>
      <c r="B1064" s="351">
        <f t="shared" si="36"/>
        <v>6</v>
      </c>
      <c r="C1064" s="435">
        <v>43868</v>
      </c>
      <c r="D1064" s="399"/>
      <c r="E1064" s="400" t="s">
        <v>2084</v>
      </c>
      <c r="F1064" s="340" t="s">
        <v>737</v>
      </c>
      <c r="G1064" s="401" t="s">
        <v>1121</v>
      </c>
      <c r="H1064" s="401" t="s">
        <v>1122</v>
      </c>
      <c r="I1064" s="401" t="s">
        <v>686</v>
      </c>
      <c r="J1064" s="194">
        <v>11010</v>
      </c>
      <c r="K1064" s="194">
        <v>4340</v>
      </c>
      <c r="L1064" s="195">
        <v>6670</v>
      </c>
      <c r="M1064" s="196">
        <v>5</v>
      </c>
      <c r="N1064" s="197">
        <v>333.5</v>
      </c>
      <c r="O1064" s="197">
        <v>6336.5</v>
      </c>
      <c r="P1064" s="231" t="s">
        <v>22</v>
      </c>
    </row>
    <row r="1065" spans="1:16">
      <c r="A1065" s="340" t="str">
        <f t="shared" si="35"/>
        <v>438687</v>
      </c>
      <c r="B1065" s="351">
        <f t="shared" si="36"/>
        <v>7</v>
      </c>
      <c r="C1065" s="435">
        <v>43868</v>
      </c>
      <c r="D1065" s="399" t="s">
        <v>1339</v>
      </c>
      <c r="E1065" s="400" t="s">
        <v>2085</v>
      </c>
      <c r="F1065" s="340" t="s">
        <v>731</v>
      </c>
      <c r="G1065" s="401" t="s">
        <v>1159</v>
      </c>
      <c r="H1065" s="401" t="s">
        <v>2086</v>
      </c>
      <c r="I1065" s="401" t="s">
        <v>688</v>
      </c>
      <c r="J1065" s="194">
        <v>16660</v>
      </c>
      <c r="K1065" s="194">
        <v>5020</v>
      </c>
      <c r="L1065" s="195">
        <v>11640</v>
      </c>
      <c r="M1065" s="196">
        <v>5</v>
      </c>
      <c r="N1065" s="197">
        <v>582</v>
      </c>
      <c r="O1065" s="197">
        <v>11058</v>
      </c>
      <c r="P1065" s="231" t="s">
        <v>23</v>
      </c>
    </row>
    <row r="1066" spans="1:16">
      <c r="A1066" s="340" t="str">
        <f t="shared" si="35"/>
        <v>438688</v>
      </c>
      <c r="B1066" s="351">
        <f t="shared" si="36"/>
        <v>8</v>
      </c>
      <c r="C1066" s="435">
        <v>43868</v>
      </c>
      <c r="D1066" s="399" t="s">
        <v>1198</v>
      </c>
      <c r="E1066" s="400" t="s">
        <v>2087</v>
      </c>
      <c r="F1066" s="340" t="s">
        <v>754</v>
      </c>
      <c r="G1066" s="401" t="s">
        <v>1159</v>
      </c>
      <c r="H1066" s="401" t="s">
        <v>1127</v>
      </c>
      <c r="I1066" s="401" t="s">
        <v>751</v>
      </c>
      <c r="J1066" s="194">
        <v>11070</v>
      </c>
      <c r="K1066" s="194">
        <v>4280</v>
      </c>
      <c r="L1066" s="195">
        <v>6790</v>
      </c>
      <c r="M1066" s="196">
        <v>5</v>
      </c>
      <c r="N1066" s="197">
        <v>339.5</v>
      </c>
      <c r="O1066" s="197">
        <v>6450.5</v>
      </c>
      <c r="P1066" s="231" t="s">
        <v>24</v>
      </c>
    </row>
    <row r="1067" spans="1:16">
      <c r="A1067" s="340" t="str">
        <f t="shared" si="35"/>
        <v>438689</v>
      </c>
      <c r="B1067" s="351">
        <f t="shared" si="36"/>
        <v>9</v>
      </c>
      <c r="C1067" s="435">
        <v>43868</v>
      </c>
      <c r="D1067" s="399" t="s">
        <v>1949</v>
      </c>
      <c r="E1067" s="400" t="s">
        <v>2088</v>
      </c>
      <c r="F1067" s="340" t="s">
        <v>713</v>
      </c>
      <c r="G1067" s="401" t="s">
        <v>109</v>
      </c>
      <c r="H1067" s="401" t="s">
        <v>877</v>
      </c>
      <c r="I1067" s="401" t="s">
        <v>686</v>
      </c>
      <c r="J1067" s="194">
        <v>9330</v>
      </c>
      <c r="K1067" s="194">
        <v>3670</v>
      </c>
      <c r="L1067" s="195">
        <v>5660</v>
      </c>
      <c r="M1067" s="196">
        <v>5</v>
      </c>
      <c r="N1067" s="197">
        <v>283</v>
      </c>
      <c r="O1067" s="197">
        <v>5377</v>
      </c>
      <c r="P1067" s="231" t="s">
        <v>25</v>
      </c>
    </row>
    <row r="1068" spans="1:16">
      <c r="A1068" s="340" t="str">
        <f t="shared" si="35"/>
        <v>4386810</v>
      </c>
      <c r="B1068" s="351">
        <f t="shared" si="36"/>
        <v>10</v>
      </c>
      <c r="C1068" s="435">
        <v>43868</v>
      </c>
      <c r="D1068" s="399"/>
      <c r="E1068" s="400" t="s">
        <v>2089</v>
      </c>
      <c r="F1068" s="340" t="s">
        <v>713</v>
      </c>
      <c r="G1068" s="401" t="s">
        <v>99</v>
      </c>
      <c r="H1068" s="401" t="s">
        <v>813</v>
      </c>
      <c r="I1068" s="401" t="s">
        <v>686</v>
      </c>
      <c r="J1068" s="194">
        <v>11840</v>
      </c>
      <c r="K1068" s="194">
        <v>3530</v>
      </c>
      <c r="L1068" s="195">
        <v>8310</v>
      </c>
      <c r="M1068" s="196">
        <v>5</v>
      </c>
      <c r="N1068" s="197">
        <v>415.5</v>
      </c>
      <c r="O1068" s="197">
        <v>7894.5</v>
      </c>
      <c r="P1068" s="231" t="s">
        <v>25</v>
      </c>
    </row>
    <row r="1069" spans="1:16">
      <c r="A1069" s="340" t="str">
        <f t="shared" si="35"/>
        <v>4386811</v>
      </c>
      <c r="B1069" s="351">
        <f t="shared" si="36"/>
        <v>11</v>
      </c>
      <c r="C1069" s="435">
        <v>43868</v>
      </c>
      <c r="D1069" s="399" t="s">
        <v>1531</v>
      </c>
      <c r="E1069" s="400" t="s">
        <v>2090</v>
      </c>
      <c r="F1069" s="340" t="s">
        <v>722</v>
      </c>
      <c r="G1069" s="401" t="s">
        <v>826</v>
      </c>
      <c r="H1069" s="401" t="s">
        <v>827</v>
      </c>
      <c r="I1069" s="401" t="s">
        <v>823</v>
      </c>
      <c r="J1069" s="194">
        <v>8160</v>
      </c>
      <c r="K1069" s="194">
        <v>4350</v>
      </c>
      <c r="L1069" s="195">
        <v>3810</v>
      </c>
      <c r="M1069" s="196">
        <v>5</v>
      </c>
      <c r="N1069" s="197">
        <v>190.5</v>
      </c>
      <c r="O1069" s="197">
        <v>3619.5</v>
      </c>
      <c r="P1069" s="231" t="s">
        <v>25</v>
      </c>
    </row>
    <row r="1070" spans="1:16">
      <c r="A1070" s="340" t="str">
        <f t="shared" si="35"/>
        <v>4386812</v>
      </c>
      <c r="B1070" s="351">
        <f t="shared" si="36"/>
        <v>12</v>
      </c>
      <c r="C1070" s="435">
        <v>43868</v>
      </c>
      <c r="D1070" s="399"/>
      <c r="E1070" s="400" t="s">
        <v>2091</v>
      </c>
      <c r="F1070" s="340" t="s">
        <v>936</v>
      </c>
      <c r="G1070" s="401" t="s">
        <v>105</v>
      </c>
      <c r="H1070" s="401" t="s">
        <v>734</v>
      </c>
      <c r="I1070" s="401" t="s">
        <v>686</v>
      </c>
      <c r="J1070" s="194">
        <v>7780</v>
      </c>
      <c r="K1070" s="194">
        <v>3910</v>
      </c>
      <c r="L1070" s="195">
        <v>3870</v>
      </c>
      <c r="M1070" s="196">
        <v>6</v>
      </c>
      <c r="N1070" s="197">
        <v>232.2</v>
      </c>
      <c r="O1070" s="197">
        <v>3637.8</v>
      </c>
      <c r="P1070" s="231" t="s">
        <v>29</v>
      </c>
    </row>
    <row r="1071" spans="1:16">
      <c r="A1071" s="340" t="str">
        <f t="shared" si="35"/>
        <v>4386813</v>
      </c>
      <c r="B1071" s="351">
        <f t="shared" si="36"/>
        <v>13</v>
      </c>
      <c r="C1071" s="435">
        <v>43868</v>
      </c>
      <c r="D1071" s="399" t="s">
        <v>1531</v>
      </c>
      <c r="E1071" s="400" t="s">
        <v>2092</v>
      </c>
      <c r="F1071" s="340" t="s">
        <v>896</v>
      </c>
      <c r="G1071" s="401" t="s">
        <v>1140</v>
      </c>
      <c r="H1071" s="401" t="s">
        <v>693</v>
      </c>
      <c r="I1071" s="401" t="s">
        <v>830</v>
      </c>
      <c r="J1071" s="194">
        <v>6940</v>
      </c>
      <c r="K1071" s="194">
        <v>4000</v>
      </c>
      <c r="L1071" s="195">
        <v>2940</v>
      </c>
      <c r="M1071" s="196">
        <v>6</v>
      </c>
      <c r="N1071" s="197">
        <v>176.4</v>
      </c>
      <c r="O1071" s="197">
        <v>2763.6</v>
      </c>
      <c r="P1071" s="231" t="s">
        <v>29</v>
      </c>
    </row>
    <row r="1072" spans="1:16">
      <c r="A1072" s="340" t="str">
        <f t="shared" si="35"/>
        <v>4386814</v>
      </c>
      <c r="B1072" s="351">
        <f t="shared" si="36"/>
        <v>14</v>
      </c>
      <c r="C1072" s="435">
        <v>43868</v>
      </c>
      <c r="D1072" s="399" t="s">
        <v>1354</v>
      </c>
      <c r="E1072" s="400" t="s">
        <v>2093</v>
      </c>
      <c r="F1072" s="340" t="s">
        <v>881</v>
      </c>
      <c r="G1072" s="401" t="s">
        <v>103</v>
      </c>
      <c r="H1072" s="401" t="s">
        <v>836</v>
      </c>
      <c r="I1072" s="401" t="s">
        <v>751</v>
      </c>
      <c r="J1072" s="194">
        <v>8970</v>
      </c>
      <c r="K1072" s="194">
        <v>3890</v>
      </c>
      <c r="L1072" s="195">
        <v>5080</v>
      </c>
      <c r="M1072" s="196">
        <v>6</v>
      </c>
      <c r="N1072" s="197">
        <v>304.8</v>
      </c>
      <c r="O1072" s="197">
        <v>4775.2</v>
      </c>
      <c r="P1072" s="231" t="s">
        <v>29</v>
      </c>
    </row>
    <row r="1073" spans="1:16">
      <c r="A1073" s="340" t="str">
        <f t="shared" si="35"/>
        <v>4386815</v>
      </c>
      <c r="B1073" s="351">
        <f t="shared" si="36"/>
        <v>15</v>
      </c>
      <c r="C1073" s="435">
        <v>43868</v>
      </c>
      <c r="D1073" s="399"/>
      <c r="E1073" s="400" t="s">
        <v>2094</v>
      </c>
      <c r="F1073" s="340" t="s">
        <v>881</v>
      </c>
      <c r="G1073" s="401" t="s">
        <v>371</v>
      </c>
      <c r="H1073" s="401" t="s">
        <v>732</v>
      </c>
      <c r="I1073" s="401" t="s">
        <v>751</v>
      </c>
      <c r="J1073" s="194">
        <v>8570</v>
      </c>
      <c r="K1073" s="194">
        <v>3880</v>
      </c>
      <c r="L1073" s="195">
        <v>4690</v>
      </c>
      <c r="M1073" s="196">
        <v>6</v>
      </c>
      <c r="N1073" s="197">
        <v>281.39999999999998</v>
      </c>
      <c r="O1073" s="197">
        <v>4408.6000000000004</v>
      </c>
      <c r="P1073" s="231" t="s">
        <v>29</v>
      </c>
    </row>
    <row r="1074" spans="1:16">
      <c r="A1074" s="340" t="str">
        <f t="shared" si="35"/>
        <v>4386816</v>
      </c>
      <c r="B1074" s="351">
        <f t="shared" si="36"/>
        <v>16</v>
      </c>
      <c r="C1074" s="435">
        <v>43868</v>
      </c>
      <c r="D1074" s="399"/>
      <c r="E1074" s="400" t="s">
        <v>2095</v>
      </c>
      <c r="F1074" s="340" t="s">
        <v>881</v>
      </c>
      <c r="G1074" s="401" t="s">
        <v>281</v>
      </c>
      <c r="H1074" s="401" t="s">
        <v>833</v>
      </c>
      <c r="I1074" s="401" t="s">
        <v>751</v>
      </c>
      <c r="J1074" s="194">
        <v>8100</v>
      </c>
      <c r="K1074" s="194">
        <v>3830</v>
      </c>
      <c r="L1074" s="195">
        <v>4270</v>
      </c>
      <c r="M1074" s="196">
        <v>6</v>
      </c>
      <c r="N1074" s="197">
        <v>256.2</v>
      </c>
      <c r="O1074" s="197">
        <v>4013.8</v>
      </c>
      <c r="P1074" s="231" t="s">
        <v>29</v>
      </c>
    </row>
    <row r="1075" spans="1:16">
      <c r="A1075" s="340" t="str">
        <f t="shared" si="35"/>
        <v>4386817</v>
      </c>
      <c r="B1075" s="351">
        <f t="shared" si="36"/>
        <v>17</v>
      </c>
      <c r="C1075" s="435">
        <v>43868</v>
      </c>
      <c r="D1075" s="399" t="s">
        <v>863</v>
      </c>
      <c r="E1075" s="400" t="s">
        <v>2096</v>
      </c>
      <c r="F1075" s="340" t="s">
        <v>2097</v>
      </c>
      <c r="G1075" s="401" t="s">
        <v>886</v>
      </c>
      <c r="H1075" s="401" t="s">
        <v>696</v>
      </c>
      <c r="I1075" s="401" t="s">
        <v>1135</v>
      </c>
      <c r="J1075" s="194">
        <v>8340</v>
      </c>
      <c r="K1075" s="194">
        <v>3810</v>
      </c>
      <c r="L1075" s="195">
        <v>4530</v>
      </c>
      <c r="M1075" s="196">
        <v>6</v>
      </c>
      <c r="N1075" s="197">
        <v>271.8</v>
      </c>
      <c r="O1075" s="197">
        <v>4258.2</v>
      </c>
      <c r="P1075" s="231" t="s">
        <v>29</v>
      </c>
    </row>
    <row r="1076" spans="1:16">
      <c r="A1076" s="340" t="str">
        <f t="shared" si="35"/>
        <v>4386818</v>
      </c>
      <c r="B1076" s="351">
        <f t="shared" si="36"/>
        <v>18</v>
      </c>
      <c r="C1076" s="435">
        <v>43868</v>
      </c>
      <c r="D1076" s="399"/>
      <c r="E1076" s="400" t="s">
        <v>2098</v>
      </c>
      <c r="F1076" s="340" t="s">
        <v>2097</v>
      </c>
      <c r="G1076" s="401" t="s">
        <v>700</v>
      </c>
      <c r="H1076" s="401" t="s">
        <v>694</v>
      </c>
      <c r="I1076" s="401" t="s">
        <v>1135</v>
      </c>
      <c r="J1076" s="194">
        <v>8340</v>
      </c>
      <c r="K1076" s="194">
        <v>3860</v>
      </c>
      <c r="L1076" s="195">
        <v>4480</v>
      </c>
      <c r="M1076" s="196">
        <v>6</v>
      </c>
      <c r="N1076" s="197">
        <v>268.8</v>
      </c>
      <c r="O1076" s="197">
        <v>4211.2</v>
      </c>
      <c r="P1076" s="231" t="s">
        <v>29</v>
      </c>
    </row>
    <row r="1077" spans="1:16">
      <c r="A1077" s="340" t="str">
        <f t="shared" si="35"/>
        <v>4386819</v>
      </c>
      <c r="B1077" s="351">
        <f t="shared" si="36"/>
        <v>19</v>
      </c>
      <c r="C1077" s="435">
        <v>43868</v>
      </c>
      <c r="D1077" s="399"/>
      <c r="E1077" s="400" t="s">
        <v>2099</v>
      </c>
      <c r="F1077" s="340" t="s">
        <v>2097</v>
      </c>
      <c r="G1077" s="401" t="s">
        <v>1140</v>
      </c>
      <c r="H1077" s="401" t="s">
        <v>693</v>
      </c>
      <c r="I1077" s="401" t="s">
        <v>1135</v>
      </c>
      <c r="J1077" s="194">
        <v>8200</v>
      </c>
      <c r="K1077" s="194">
        <v>4000</v>
      </c>
      <c r="L1077" s="195">
        <v>4200</v>
      </c>
      <c r="M1077" s="196">
        <v>6</v>
      </c>
      <c r="N1077" s="197">
        <v>252</v>
      </c>
      <c r="O1077" s="197">
        <v>3948</v>
      </c>
      <c r="P1077" s="231" t="s">
        <v>29</v>
      </c>
    </row>
    <row r="1078" spans="1:16">
      <c r="A1078" s="340" t="str">
        <f t="shared" si="35"/>
        <v>4386820</v>
      </c>
      <c r="B1078" s="351">
        <f t="shared" si="36"/>
        <v>20</v>
      </c>
      <c r="C1078" s="435">
        <v>43868</v>
      </c>
      <c r="D1078" s="399" t="s">
        <v>1113</v>
      </c>
      <c r="E1078" s="400" t="s">
        <v>2100</v>
      </c>
      <c r="F1078" s="340" t="s">
        <v>1661</v>
      </c>
      <c r="G1078" s="401" t="s">
        <v>105</v>
      </c>
      <c r="H1078" s="401" t="s">
        <v>734</v>
      </c>
      <c r="I1078" s="401" t="s">
        <v>723</v>
      </c>
      <c r="J1078" s="194">
        <v>8300</v>
      </c>
      <c r="K1078" s="194">
        <v>3920</v>
      </c>
      <c r="L1078" s="195">
        <v>4380</v>
      </c>
      <c r="M1078" s="196">
        <v>6</v>
      </c>
      <c r="N1078" s="197">
        <v>262.8</v>
      </c>
      <c r="O1078" s="197">
        <v>4117.2</v>
      </c>
      <c r="P1078" s="231" t="s">
        <v>29</v>
      </c>
    </row>
    <row r="1079" spans="1:16">
      <c r="A1079" s="340" t="str">
        <f t="shared" si="35"/>
        <v>4386821</v>
      </c>
      <c r="B1079" s="351">
        <f t="shared" si="36"/>
        <v>21</v>
      </c>
      <c r="C1079" s="435">
        <v>43868</v>
      </c>
      <c r="D1079" s="399"/>
      <c r="E1079" s="400" t="s">
        <v>2101</v>
      </c>
      <c r="F1079" s="340" t="s">
        <v>1661</v>
      </c>
      <c r="G1079" s="401" t="s">
        <v>886</v>
      </c>
      <c r="H1079" s="401" t="s">
        <v>696</v>
      </c>
      <c r="I1079" s="401" t="s">
        <v>723</v>
      </c>
      <c r="J1079" s="194">
        <v>5480</v>
      </c>
      <c r="K1079" s="194">
        <v>3780</v>
      </c>
      <c r="L1079" s="195">
        <v>1700</v>
      </c>
      <c r="M1079" s="196">
        <v>6</v>
      </c>
      <c r="N1079" s="197">
        <v>102</v>
      </c>
      <c r="O1079" s="197">
        <v>1598</v>
      </c>
      <c r="P1079" s="231" t="s">
        <v>29</v>
      </c>
    </row>
    <row r="1080" spans="1:16">
      <c r="A1080" s="340" t="str">
        <f t="shared" si="35"/>
        <v>4386822</v>
      </c>
      <c r="B1080" s="351">
        <f t="shared" si="36"/>
        <v>22</v>
      </c>
      <c r="C1080" s="435">
        <v>43868</v>
      </c>
      <c r="D1080" s="399"/>
      <c r="E1080" s="400" t="s">
        <v>2102</v>
      </c>
      <c r="F1080" s="340" t="s">
        <v>2103</v>
      </c>
      <c r="G1080" s="401" t="s">
        <v>110</v>
      </c>
      <c r="H1080" s="401" t="s">
        <v>691</v>
      </c>
      <c r="I1080" s="401" t="s">
        <v>723</v>
      </c>
      <c r="J1080" s="194">
        <v>8390</v>
      </c>
      <c r="K1080" s="194">
        <v>3960</v>
      </c>
      <c r="L1080" s="195">
        <v>4430</v>
      </c>
      <c r="M1080" s="196">
        <v>6</v>
      </c>
      <c r="N1080" s="197">
        <v>265.8</v>
      </c>
      <c r="O1080" s="197">
        <v>4164.2</v>
      </c>
      <c r="P1080" s="231" t="s">
        <v>29</v>
      </c>
    </row>
    <row r="1081" spans="1:16">
      <c r="A1081" s="340" t="str">
        <f t="shared" si="35"/>
        <v>4386823</v>
      </c>
      <c r="B1081" s="351">
        <f t="shared" si="36"/>
        <v>23</v>
      </c>
      <c r="C1081" s="435">
        <v>43868</v>
      </c>
      <c r="D1081" s="399"/>
      <c r="E1081" s="400" t="s">
        <v>2104</v>
      </c>
      <c r="F1081" s="340" t="s">
        <v>730</v>
      </c>
      <c r="G1081" s="401" t="s">
        <v>891</v>
      </c>
      <c r="H1081" s="401" t="s">
        <v>697</v>
      </c>
      <c r="I1081" s="401" t="s">
        <v>723</v>
      </c>
      <c r="J1081" s="194">
        <v>8240</v>
      </c>
      <c r="K1081" s="194">
        <v>3990</v>
      </c>
      <c r="L1081" s="195">
        <v>4250</v>
      </c>
      <c r="M1081" s="196">
        <v>6</v>
      </c>
      <c r="N1081" s="197">
        <v>255</v>
      </c>
      <c r="O1081" s="197">
        <v>3995</v>
      </c>
      <c r="P1081" s="231" t="s">
        <v>29</v>
      </c>
    </row>
    <row r="1082" spans="1:16">
      <c r="A1082" s="340" t="str">
        <f t="shared" si="35"/>
        <v>4386824</v>
      </c>
      <c r="B1082" s="351">
        <f t="shared" si="36"/>
        <v>24</v>
      </c>
      <c r="C1082" s="435">
        <v>43868</v>
      </c>
      <c r="D1082" s="399"/>
      <c r="E1082" s="400" t="s">
        <v>2105</v>
      </c>
      <c r="F1082" s="340" t="s">
        <v>730</v>
      </c>
      <c r="G1082" s="401" t="s">
        <v>371</v>
      </c>
      <c r="H1082" s="401" t="s">
        <v>732</v>
      </c>
      <c r="I1082" s="401" t="s">
        <v>723</v>
      </c>
      <c r="J1082" s="194">
        <v>8370</v>
      </c>
      <c r="K1082" s="194">
        <v>3880</v>
      </c>
      <c r="L1082" s="195">
        <v>4490</v>
      </c>
      <c r="M1082" s="196">
        <v>6</v>
      </c>
      <c r="N1082" s="197">
        <v>269.39999999999998</v>
      </c>
      <c r="O1082" s="197">
        <v>4220.6000000000004</v>
      </c>
      <c r="P1082" s="231" t="s">
        <v>29</v>
      </c>
    </row>
    <row r="1083" spans="1:16">
      <c r="A1083" s="340" t="str">
        <f t="shared" si="35"/>
        <v>4386825</v>
      </c>
      <c r="B1083" s="351">
        <f t="shared" si="36"/>
        <v>25</v>
      </c>
      <c r="C1083" s="435">
        <v>43868</v>
      </c>
      <c r="D1083" s="399"/>
      <c r="E1083" s="400" t="s">
        <v>2106</v>
      </c>
      <c r="F1083" s="340" t="s">
        <v>730</v>
      </c>
      <c r="G1083" s="401" t="s">
        <v>103</v>
      </c>
      <c r="H1083" s="401" t="s">
        <v>836</v>
      </c>
      <c r="I1083" s="401" t="s">
        <v>723</v>
      </c>
      <c r="J1083" s="194">
        <v>8500</v>
      </c>
      <c r="K1083" s="194">
        <v>3890</v>
      </c>
      <c r="L1083" s="195">
        <v>4610</v>
      </c>
      <c r="M1083" s="196">
        <v>6</v>
      </c>
      <c r="N1083" s="197">
        <v>276.59999999999997</v>
      </c>
      <c r="O1083" s="197">
        <v>4333.3999999999996</v>
      </c>
      <c r="P1083" s="231" t="s">
        <v>29</v>
      </c>
    </row>
    <row r="1084" spans="1:16">
      <c r="A1084" s="340" t="str">
        <f t="shared" si="35"/>
        <v>4386826</v>
      </c>
      <c r="B1084" s="351">
        <f t="shared" si="36"/>
        <v>26</v>
      </c>
      <c r="C1084" s="435">
        <v>43868</v>
      </c>
      <c r="D1084" s="399"/>
      <c r="E1084" s="400" t="s">
        <v>2107</v>
      </c>
      <c r="F1084" s="340" t="s">
        <v>730</v>
      </c>
      <c r="G1084" s="401" t="s">
        <v>281</v>
      </c>
      <c r="H1084" s="401" t="s">
        <v>833</v>
      </c>
      <c r="I1084" s="401" t="s">
        <v>723</v>
      </c>
      <c r="J1084" s="194">
        <v>6800</v>
      </c>
      <c r="K1084" s="194">
        <v>3830</v>
      </c>
      <c r="L1084" s="195">
        <v>2970</v>
      </c>
      <c r="M1084" s="196">
        <v>6</v>
      </c>
      <c r="N1084" s="197">
        <v>178.2</v>
      </c>
      <c r="O1084" s="197">
        <v>2791.8</v>
      </c>
      <c r="P1084" s="231" t="s">
        <v>29</v>
      </c>
    </row>
    <row r="1085" spans="1:16">
      <c r="A1085" s="340" t="str">
        <f t="shared" si="35"/>
        <v>4386827</v>
      </c>
      <c r="B1085" s="351">
        <f t="shared" si="36"/>
        <v>27</v>
      </c>
      <c r="C1085" s="435">
        <v>43868</v>
      </c>
      <c r="D1085" s="399"/>
      <c r="E1085" s="400" t="s">
        <v>2108</v>
      </c>
      <c r="F1085" s="340" t="s">
        <v>1786</v>
      </c>
      <c r="G1085" s="401" t="s">
        <v>105</v>
      </c>
      <c r="H1085" s="401" t="s">
        <v>734</v>
      </c>
      <c r="I1085" s="401" t="s">
        <v>723</v>
      </c>
      <c r="J1085" s="194">
        <v>9170</v>
      </c>
      <c r="K1085" s="194">
        <v>3920</v>
      </c>
      <c r="L1085" s="195">
        <v>5250</v>
      </c>
      <c r="M1085" s="196">
        <v>6</v>
      </c>
      <c r="N1085" s="197">
        <v>315</v>
      </c>
      <c r="O1085" s="197">
        <v>4935</v>
      </c>
      <c r="P1085" s="231" t="s">
        <v>29</v>
      </c>
    </row>
    <row r="1086" spans="1:16">
      <c r="A1086" s="340" t="str">
        <f t="shared" si="35"/>
        <v>4386828</v>
      </c>
      <c r="B1086" s="351">
        <f t="shared" si="36"/>
        <v>28</v>
      </c>
      <c r="C1086" s="435">
        <v>43868</v>
      </c>
      <c r="D1086" s="399"/>
      <c r="E1086" s="400" t="s">
        <v>2109</v>
      </c>
      <c r="F1086" s="340" t="s">
        <v>1786</v>
      </c>
      <c r="G1086" s="401" t="s">
        <v>110</v>
      </c>
      <c r="H1086" s="401" t="s">
        <v>691</v>
      </c>
      <c r="I1086" s="401" t="s">
        <v>723</v>
      </c>
      <c r="J1086" s="194">
        <v>8620</v>
      </c>
      <c r="K1086" s="194">
        <v>3960</v>
      </c>
      <c r="L1086" s="195">
        <v>4660</v>
      </c>
      <c r="M1086" s="196">
        <v>6</v>
      </c>
      <c r="N1086" s="197">
        <v>279.59999999999997</v>
      </c>
      <c r="O1086" s="197">
        <v>4380.3999999999996</v>
      </c>
      <c r="P1086" s="231" t="s">
        <v>29</v>
      </c>
    </row>
    <row r="1087" spans="1:16">
      <c r="A1087" s="340" t="str">
        <f t="shared" si="35"/>
        <v>4386829</v>
      </c>
      <c r="B1087" s="402">
        <f t="shared" si="36"/>
        <v>29</v>
      </c>
      <c r="C1087" s="435">
        <v>43868</v>
      </c>
      <c r="D1087" s="404" t="s">
        <v>1090</v>
      </c>
      <c r="E1087" s="405" t="s">
        <v>2110</v>
      </c>
      <c r="F1087" s="340" t="s">
        <v>870</v>
      </c>
      <c r="G1087" s="406" t="s">
        <v>700</v>
      </c>
      <c r="H1087" s="406" t="s">
        <v>694</v>
      </c>
      <c r="I1087" s="406" t="s">
        <v>871</v>
      </c>
      <c r="J1087" s="194">
        <v>8030</v>
      </c>
      <c r="K1087" s="194">
        <v>3880</v>
      </c>
      <c r="L1087" s="195">
        <v>4150</v>
      </c>
      <c r="M1087" s="196">
        <v>6</v>
      </c>
      <c r="N1087" s="197">
        <v>249</v>
      </c>
      <c r="O1087" s="197">
        <v>3901</v>
      </c>
      <c r="P1087" s="221" t="s">
        <v>29</v>
      </c>
    </row>
    <row r="1088" spans="1:16">
      <c r="A1088" s="340" t="str">
        <f t="shared" si="35"/>
        <v>438691</v>
      </c>
      <c r="B1088" s="351">
        <f t="shared" si="36"/>
        <v>1</v>
      </c>
      <c r="C1088" s="435">
        <v>43869</v>
      </c>
      <c r="D1088" s="399" t="s">
        <v>2111</v>
      </c>
      <c r="E1088" s="400" t="s">
        <v>2112</v>
      </c>
      <c r="F1088" s="340" t="s">
        <v>737</v>
      </c>
      <c r="G1088" s="401" t="s">
        <v>1121</v>
      </c>
      <c r="H1088" s="401" t="s">
        <v>1122</v>
      </c>
      <c r="I1088" s="401" t="s">
        <v>686</v>
      </c>
      <c r="J1088" s="194">
        <v>11240</v>
      </c>
      <c r="K1088" s="194">
        <v>4370</v>
      </c>
      <c r="L1088" s="195">
        <v>6870</v>
      </c>
      <c r="M1088" s="196">
        <v>5</v>
      </c>
      <c r="N1088" s="197">
        <v>343.5</v>
      </c>
      <c r="O1088" s="197">
        <v>6526.5</v>
      </c>
      <c r="P1088" s="231" t="s">
        <v>22</v>
      </c>
    </row>
    <row r="1089" spans="1:16">
      <c r="A1089" s="340" t="str">
        <f t="shared" si="35"/>
        <v>438692</v>
      </c>
      <c r="B1089" s="351">
        <f t="shared" si="36"/>
        <v>2</v>
      </c>
      <c r="C1089" s="435">
        <v>43869</v>
      </c>
      <c r="D1089" s="399"/>
      <c r="E1089" s="400" t="s">
        <v>2113</v>
      </c>
      <c r="F1089" s="340" t="s">
        <v>737</v>
      </c>
      <c r="G1089" s="401" t="s">
        <v>1121</v>
      </c>
      <c r="H1089" s="401" t="s">
        <v>1201</v>
      </c>
      <c r="I1089" s="401" t="s">
        <v>686</v>
      </c>
      <c r="J1089" s="194">
        <v>11250</v>
      </c>
      <c r="K1089" s="194">
        <v>5910</v>
      </c>
      <c r="L1089" s="195">
        <v>5340</v>
      </c>
      <c r="M1089" s="196">
        <v>5</v>
      </c>
      <c r="N1089" s="197">
        <v>267</v>
      </c>
      <c r="O1089" s="197">
        <v>5073</v>
      </c>
      <c r="P1089" s="231" t="s">
        <v>22</v>
      </c>
    </row>
    <row r="1090" spans="1:16">
      <c r="A1090" s="340" t="str">
        <f t="shared" si="35"/>
        <v>438693</v>
      </c>
      <c r="B1090" s="351">
        <f t="shared" si="36"/>
        <v>3</v>
      </c>
      <c r="C1090" s="435">
        <v>43869</v>
      </c>
      <c r="D1090" s="399"/>
      <c r="E1090" s="400" t="s">
        <v>2114</v>
      </c>
      <c r="F1090" s="340" t="s">
        <v>737</v>
      </c>
      <c r="G1090" s="401" t="s">
        <v>1121</v>
      </c>
      <c r="H1090" s="401" t="s">
        <v>1124</v>
      </c>
      <c r="I1090" s="401" t="s">
        <v>686</v>
      </c>
      <c r="J1090" s="194">
        <v>11240</v>
      </c>
      <c r="K1090" s="194">
        <v>4410</v>
      </c>
      <c r="L1090" s="195">
        <v>6830</v>
      </c>
      <c r="M1090" s="196">
        <v>5</v>
      </c>
      <c r="N1090" s="197">
        <v>341.5</v>
      </c>
      <c r="O1090" s="197">
        <v>6488.5</v>
      </c>
      <c r="P1090" s="231" t="s">
        <v>22</v>
      </c>
    </row>
    <row r="1091" spans="1:16">
      <c r="A1091" s="340" t="str">
        <f t="shared" si="35"/>
        <v>438694</v>
      </c>
      <c r="B1091" s="351">
        <f t="shared" si="36"/>
        <v>4</v>
      </c>
      <c r="C1091" s="435">
        <v>43869</v>
      </c>
      <c r="D1091" s="399"/>
      <c r="E1091" s="400" t="s">
        <v>2115</v>
      </c>
      <c r="F1091" s="340" t="s">
        <v>737</v>
      </c>
      <c r="G1091" s="401" t="s">
        <v>826</v>
      </c>
      <c r="H1091" s="401" t="s">
        <v>827</v>
      </c>
      <c r="I1091" s="401" t="s">
        <v>686</v>
      </c>
      <c r="J1091" s="194">
        <v>8500</v>
      </c>
      <c r="K1091" s="194">
        <v>4330</v>
      </c>
      <c r="L1091" s="195">
        <v>4170</v>
      </c>
      <c r="M1091" s="196">
        <v>5</v>
      </c>
      <c r="N1091" s="197">
        <v>208.5</v>
      </c>
      <c r="O1091" s="197">
        <v>3961.5</v>
      </c>
      <c r="P1091" s="231" t="s">
        <v>22</v>
      </c>
    </row>
    <row r="1092" spans="1:16">
      <c r="A1092" s="340" t="str">
        <f t="shared" si="35"/>
        <v>438695</v>
      </c>
      <c r="B1092" s="351">
        <f t="shared" si="36"/>
        <v>5</v>
      </c>
      <c r="C1092" s="435">
        <v>43869</v>
      </c>
      <c r="D1092" s="399" t="s">
        <v>1354</v>
      </c>
      <c r="E1092" s="400" t="s">
        <v>2116</v>
      </c>
      <c r="F1092" s="340" t="s">
        <v>731</v>
      </c>
      <c r="G1092" s="401" t="s">
        <v>1467</v>
      </c>
      <c r="H1092" s="401" t="s">
        <v>1468</v>
      </c>
      <c r="I1092" s="401" t="s">
        <v>688</v>
      </c>
      <c r="J1092" s="194">
        <v>16260</v>
      </c>
      <c r="K1092" s="194">
        <v>6410</v>
      </c>
      <c r="L1092" s="195">
        <v>9850</v>
      </c>
      <c r="M1092" s="196">
        <v>6</v>
      </c>
      <c r="N1092" s="197">
        <v>591</v>
      </c>
      <c r="O1092" s="197">
        <v>9259</v>
      </c>
      <c r="P1092" s="231" t="s">
        <v>23</v>
      </c>
    </row>
    <row r="1093" spans="1:16">
      <c r="A1093" s="340" t="str">
        <f t="shared" si="35"/>
        <v>438696</v>
      </c>
      <c r="B1093" s="351">
        <f t="shared" si="36"/>
        <v>6</v>
      </c>
      <c r="C1093" s="435">
        <v>43869</v>
      </c>
      <c r="D1093" s="399" t="s">
        <v>1285</v>
      </c>
      <c r="E1093" s="400" t="s">
        <v>2117</v>
      </c>
      <c r="F1093" s="340" t="s">
        <v>755</v>
      </c>
      <c r="G1093" s="401" t="s">
        <v>1460</v>
      </c>
      <c r="H1093" s="401" t="s">
        <v>1461</v>
      </c>
      <c r="I1093" s="401" t="s">
        <v>751</v>
      </c>
      <c r="J1093" s="194">
        <v>2640</v>
      </c>
      <c r="K1093" s="194">
        <v>1550</v>
      </c>
      <c r="L1093" s="195">
        <v>1090</v>
      </c>
      <c r="M1093" s="196">
        <v>5</v>
      </c>
      <c r="N1093" s="197">
        <v>54.5</v>
      </c>
      <c r="O1093" s="197">
        <v>1035.5</v>
      </c>
      <c r="P1093" s="231" t="s">
        <v>24</v>
      </c>
    </row>
    <row r="1094" spans="1:16">
      <c r="A1094" s="340" t="str">
        <f t="shared" si="35"/>
        <v>438697</v>
      </c>
      <c r="B1094" s="351">
        <f t="shared" si="36"/>
        <v>7</v>
      </c>
      <c r="C1094" s="435">
        <v>43869</v>
      </c>
      <c r="D1094" s="399"/>
      <c r="E1094" s="400" t="s">
        <v>2118</v>
      </c>
      <c r="F1094" s="340" t="s">
        <v>755</v>
      </c>
      <c r="G1094" s="401" t="s">
        <v>506</v>
      </c>
      <c r="H1094" s="401" t="s">
        <v>1357</v>
      </c>
      <c r="I1094" s="401" t="s">
        <v>751</v>
      </c>
      <c r="J1094" s="194">
        <v>3060</v>
      </c>
      <c r="K1094" s="194">
        <v>1640</v>
      </c>
      <c r="L1094" s="195">
        <v>1420</v>
      </c>
      <c r="M1094" s="196">
        <v>6</v>
      </c>
      <c r="N1094" s="197">
        <v>85.2</v>
      </c>
      <c r="O1094" s="197">
        <v>1334.8</v>
      </c>
      <c r="P1094" s="231" t="s">
        <v>24</v>
      </c>
    </row>
    <row r="1095" spans="1:16">
      <c r="A1095" s="340" t="str">
        <f t="shared" si="35"/>
        <v>438698</v>
      </c>
      <c r="B1095" s="351">
        <f t="shared" si="36"/>
        <v>8</v>
      </c>
      <c r="C1095" s="435">
        <v>43869</v>
      </c>
      <c r="D1095" s="399" t="s">
        <v>1599</v>
      </c>
      <c r="E1095" s="400" t="s">
        <v>2119</v>
      </c>
      <c r="F1095" s="340" t="s">
        <v>832</v>
      </c>
      <c r="G1095" s="401" t="s">
        <v>891</v>
      </c>
      <c r="H1095" s="401" t="s">
        <v>697</v>
      </c>
      <c r="I1095" s="401" t="s">
        <v>830</v>
      </c>
      <c r="J1095" s="194">
        <v>9000</v>
      </c>
      <c r="K1095" s="194">
        <v>3990</v>
      </c>
      <c r="L1095" s="195">
        <v>5010</v>
      </c>
      <c r="M1095" s="196">
        <v>6</v>
      </c>
      <c r="N1095" s="197">
        <v>300.59999999999997</v>
      </c>
      <c r="O1095" s="197">
        <v>4709.3999999999996</v>
      </c>
      <c r="P1095" s="231" t="s">
        <v>29</v>
      </c>
    </row>
    <row r="1096" spans="1:16">
      <c r="A1096" s="340" t="str">
        <f t="shared" si="35"/>
        <v>438699</v>
      </c>
      <c r="B1096" s="351">
        <f t="shared" si="36"/>
        <v>9</v>
      </c>
      <c r="C1096" s="435">
        <v>43869</v>
      </c>
      <c r="D1096" s="399"/>
      <c r="E1096" s="400" t="s">
        <v>2120</v>
      </c>
      <c r="F1096" s="340" t="s">
        <v>832</v>
      </c>
      <c r="G1096" s="401" t="s">
        <v>371</v>
      </c>
      <c r="H1096" s="401" t="s">
        <v>732</v>
      </c>
      <c r="I1096" s="401" t="s">
        <v>830</v>
      </c>
      <c r="J1096" s="194">
        <v>9010</v>
      </c>
      <c r="K1096" s="194">
        <v>3880</v>
      </c>
      <c r="L1096" s="195">
        <v>5130</v>
      </c>
      <c r="M1096" s="196">
        <v>6</v>
      </c>
      <c r="N1096" s="197">
        <v>307.8</v>
      </c>
      <c r="O1096" s="197">
        <v>4822.2</v>
      </c>
      <c r="P1096" s="231" t="s">
        <v>29</v>
      </c>
    </row>
    <row r="1097" spans="1:16">
      <c r="A1097" s="340" t="str">
        <f t="shared" si="35"/>
        <v>4386910</v>
      </c>
      <c r="B1097" s="351">
        <f t="shared" si="36"/>
        <v>10</v>
      </c>
      <c r="C1097" s="435">
        <v>43869</v>
      </c>
      <c r="D1097" s="399"/>
      <c r="E1097" s="400" t="s">
        <v>2121</v>
      </c>
      <c r="F1097" s="340" t="s">
        <v>832</v>
      </c>
      <c r="G1097" s="401" t="s">
        <v>281</v>
      </c>
      <c r="H1097" s="401" t="s">
        <v>833</v>
      </c>
      <c r="I1097" s="401" t="s">
        <v>830</v>
      </c>
      <c r="J1097" s="194">
        <v>8620</v>
      </c>
      <c r="K1097" s="194">
        <v>3830</v>
      </c>
      <c r="L1097" s="195">
        <v>4790</v>
      </c>
      <c r="M1097" s="196">
        <v>6</v>
      </c>
      <c r="N1097" s="197">
        <v>287.39999999999998</v>
      </c>
      <c r="O1097" s="197">
        <v>4502.6000000000004</v>
      </c>
      <c r="P1097" s="231" t="s">
        <v>29</v>
      </c>
    </row>
    <row r="1098" spans="1:16">
      <c r="A1098" s="340" t="str">
        <f t="shared" si="35"/>
        <v>4386911</v>
      </c>
      <c r="B1098" s="351">
        <f t="shared" si="36"/>
        <v>11</v>
      </c>
      <c r="C1098" s="435">
        <v>43869</v>
      </c>
      <c r="D1098" s="399"/>
      <c r="E1098" s="400" t="s">
        <v>2122</v>
      </c>
      <c r="F1098" s="340" t="s">
        <v>832</v>
      </c>
      <c r="G1098" s="401" t="s">
        <v>103</v>
      </c>
      <c r="H1098" s="401" t="s">
        <v>836</v>
      </c>
      <c r="I1098" s="401" t="s">
        <v>830</v>
      </c>
      <c r="J1098" s="194">
        <v>8790</v>
      </c>
      <c r="K1098" s="194">
        <v>3890</v>
      </c>
      <c r="L1098" s="195">
        <v>4900</v>
      </c>
      <c r="M1098" s="196">
        <v>6</v>
      </c>
      <c r="N1098" s="197">
        <v>294</v>
      </c>
      <c r="O1098" s="197">
        <v>4606</v>
      </c>
      <c r="P1098" s="231" t="s">
        <v>29</v>
      </c>
    </row>
    <row r="1099" spans="1:16">
      <c r="A1099" s="340" t="str">
        <f t="shared" si="35"/>
        <v>4386912</v>
      </c>
      <c r="B1099" s="351">
        <f t="shared" si="36"/>
        <v>12</v>
      </c>
      <c r="C1099" s="435">
        <v>43869</v>
      </c>
      <c r="D1099" s="399"/>
      <c r="E1099" s="400" t="s">
        <v>2123</v>
      </c>
      <c r="F1099" s="340" t="s">
        <v>832</v>
      </c>
      <c r="G1099" s="401" t="s">
        <v>736</v>
      </c>
      <c r="H1099" s="401" t="s">
        <v>733</v>
      </c>
      <c r="I1099" s="401" t="s">
        <v>830</v>
      </c>
      <c r="J1099" s="194">
        <v>5400</v>
      </c>
      <c r="K1099" s="194">
        <v>3890</v>
      </c>
      <c r="L1099" s="195">
        <v>1510</v>
      </c>
      <c r="M1099" s="196">
        <v>6</v>
      </c>
      <c r="N1099" s="197">
        <v>90.6</v>
      </c>
      <c r="O1099" s="197">
        <v>1419.4</v>
      </c>
      <c r="P1099" s="231" t="s">
        <v>29</v>
      </c>
    </row>
    <row r="1100" spans="1:16">
      <c r="A1100" s="340" t="str">
        <f t="shared" si="35"/>
        <v>4386913</v>
      </c>
      <c r="B1100" s="351">
        <f t="shared" si="36"/>
        <v>13</v>
      </c>
      <c r="C1100" s="435">
        <v>43869</v>
      </c>
      <c r="D1100" s="399" t="s">
        <v>1119</v>
      </c>
      <c r="E1100" s="400" t="s">
        <v>2124</v>
      </c>
      <c r="F1100" s="340" t="s">
        <v>1661</v>
      </c>
      <c r="G1100" s="401" t="s">
        <v>700</v>
      </c>
      <c r="H1100" s="401" t="s">
        <v>694</v>
      </c>
      <c r="I1100" s="401" t="s">
        <v>723</v>
      </c>
      <c r="J1100" s="194">
        <v>8250</v>
      </c>
      <c r="K1100" s="194">
        <v>3860</v>
      </c>
      <c r="L1100" s="195">
        <v>4390</v>
      </c>
      <c r="M1100" s="196">
        <v>6</v>
      </c>
      <c r="N1100" s="197">
        <v>263.39999999999998</v>
      </c>
      <c r="O1100" s="197">
        <v>4126.6000000000004</v>
      </c>
      <c r="P1100" s="231" t="s">
        <v>29</v>
      </c>
    </row>
    <row r="1101" spans="1:16">
      <c r="A1101" s="340" t="str">
        <f t="shared" si="35"/>
        <v>4386914</v>
      </c>
      <c r="B1101" s="351">
        <f t="shared" si="36"/>
        <v>14</v>
      </c>
      <c r="C1101" s="435">
        <v>43869</v>
      </c>
      <c r="D1101" s="399"/>
      <c r="E1101" s="400" t="s">
        <v>2125</v>
      </c>
      <c r="F1101" s="340" t="s">
        <v>1661</v>
      </c>
      <c r="G1101" s="401" t="s">
        <v>110</v>
      </c>
      <c r="H1101" s="401" t="s">
        <v>691</v>
      </c>
      <c r="I1101" s="401" t="s">
        <v>723</v>
      </c>
      <c r="J1101" s="194">
        <v>6120</v>
      </c>
      <c r="K1101" s="194">
        <v>3960</v>
      </c>
      <c r="L1101" s="195">
        <v>2160</v>
      </c>
      <c r="M1101" s="196">
        <v>6</v>
      </c>
      <c r="N1101" s="197">
        <v>129.6</v>
      </c>
      <c r="O1101" s="197">
        <v>2030.4</v>
      </c>
      <c r="P1101" s="231" t="s">
        <v>29</v>
      </c>
    </row>
    <row r="1102" spans="1:16">
      <c r="A1102" s="340" t="str">
        <f t="shared" si="35"/>
        <v>4386915</v>
      </c>
      <c r="B1102" s="351">
        <f t="shared" si="36"/>
        <v>15</v>
      </c>
      <c r="C1102" s="435">
        <v>43869</v>
      </c>
      <c r="D1102" s="399"/>
      <c r="E1102" s="400" t="s">
        <v>2126</v>
      </c>
      <c r="F1102" s="340" t="s">
        <v>2127</v>
      </c>
      <c r="G1102" s="401" t="s">
        <v>1140</v>
      </c>
      <c r="H1102" s="401" t="s">
        <v>693</v>
      </c>
      <c r="I1102" s="401" t="s">
        <v>723</v>
      </c>
      <c r="J1102" s="194">
        <v>9210</v>
      </c>
      <c r="K1102" s="194">
        <v>4000</v>
      </c>
      <c r="L1102" s="195">
        <v>5210</v>
      </c>
      <c r="M1102" s="196">
        <v>6</v>
      </c>
      <c r="N1102" s="197">
        <v>312.59999999999997</v>
      </c>
      <c r="O1102" s="197">
        <v>4897.3999999999996</v>
      </c>
      <c r="P1102" s="231" t="s">
        <v>29</v>
      </c>
    </row>
    <row r="1103" spans="1:16">
      <c r="A1103" s="340" t="str">
        <f t="shared" si="35"/>
        <v>4386916</v>
      </c>
      <c r="B1103" s="351">
        <f t="shared" si="36"/>
        <v>16</v>
      </c>
      <c r="C1103" s="435">
        <v>43869</v>
      </c>
      <c r="D1103" s="399"/>
      <c r="E1103" s="400" t="s">
        <v>2128</v>
      </c>
      <c r="F1103" s="340" t="s">
        <v>2127</v>
      </c>
      <c r="G1103" s="401" t="s">
        <v>700</v>
      </c>
      <c r="H1103" s="401" t="s">
        <v>694</v>
      </c>
      <c r="I1103" s="401" t="s">
        <v>723</v>
      </c>
      <c r="J1103" s="194">
        <v>6240</v>
      </c>
      <c r="K1103" s="194">
        <v>3860</v>
      </c>
      <c r="L1103" s="195">
        <v>2380</v>
      </c>
      <c r="M1103" s="196">
        <v>6</v>
      </c>
      <c r="N1103" s="197">
        <v>142.79999999999998</v>
      </c>
      <c r="O1103" s="197">
        <v>2237.1999999999998</v>
      </c>
      <c r="P1103" s="231" t="s">
        <v>29</v>
      </c>
    </row>
    <row r="1104" spans="1:16">
      <c r="A1104" s="340" t="str">
        <f t="shared" si="35"/>
        <v>4386917</v>
      </c>
      <c r="B1104" s="351">
        <f t="shared" si="36"/>
        <v>17</v>
      </c>
      <c r="C1104" s="435">
        <v>43869</v>
      </c>
      <c r="D1104" s="399"/>
      <c r="E1104" s="400" t="s">
        <v>2129</v>
      </c>
      <c r="F1104" s="340" t="s">
        <v>2130</v>
      </c>
      <c r="G1104" s="401" t="s">
        <v>105</v>
      </c>
      <c r="H1104" s="401" t="s">
        <v>734</v>
      </c>
      <c r="I1104" s="401" t="s">
        <v>723</v>
      </c>
      <c r="J1104" s="194">
        <v>8490</v>
      </c>
      <c r="K1104" s="194">
        <v>3910</v>
      </c>
      <c r="L1104" s="195">
        <v>4580</v>
      </c>
      <c r="M1104" s="196">
        <v>6</v>
      </c>
      <c r="N1104" s="197">
        <v>274.8</v>
      </c>
      <c r="O1104" s="197">
        <v>4305.2</v>
      </c>
      <c r="P1104" s="231" t="s">
        <v>29</v>
      </c>
    </row>
    <row r="1105" spans="1:16">
      <c r="A1105" s="340" t="str">
        <f t="shared" si="35"/>
        <v>4386918</v>
      </c>
      <c r="B1105" s="351">
        <f t="shared" si="36"/>
        <v>18</v>
      </c>
      <c r="C1105" s="435">
        <v>43869</v>
      </c>
      <c r="D1105" s="399"/>
      <c r="E1105" s="400" t="s">
        <v>2131</v>
      </c>
      <c r="F1105" s="340" t="s">
        <v>1041</v>
      </c>
      <c r="G1105" s="401" t="s">
        <v>95</v>
      </c>
      <c r="H1105" s="401" t="s">
        <v>735</v>
      </c>
      <c r="I1105" s="401" t="s">
        <v>830</v>
      </c>
      <c r="J1105" s="194">
        <v>5370</v>
      </c>
      <c r="K1105" s="194">
        <v>3890</v>
      </c>
      <c r="L1105" s="195">
        <v>1480</v>
      </c>
      <c r="M1105" s="196">
        <v>6</v>
      </c>
      <c r="N1105" s="197">
        <v>88.8</v>
      </c>
      <c r="O1105" s="197">
        <v>1391.2</v>
      </c>
      <c r="P1105" s="231" t="s">
        <v>67</v>
      </c>
    </row>
    <row r="1106" spans="1:16">
      <c r="A1106" s="340" t="str">
        <f t="shared" si="35"/>
        <v>4386919</v>
      </c>
      <c r="B1106" s="351">
        <f t="shared" si="36"/>
        <v>19</v>
      </c>
      <c r="C1106" s="435">
        <v>43869</v>
      </c>
      <c r="D1106" s="399"/>
      <c r="E1106" s="400" t="s">
        <v>2132</v>
      </c>
      <c r="F1106" s="340" t="s">
        <v>1041</v>
      </c>
      <c r="G1106" s="401" t="s">
        <v>105</v>
      </c>
      <c r="H1106" s="401" t="s">
        <v>734</v>
      </c>
      <c r="I1106" s="401" t="s">
        <v>830</v>
      </c>
      <c r="J1106" s="194">
        <v>9310</v>
      </c>
      <c r="K1106" s="194">
        <v>3910</v>
      </c>
      <c r="L1106" s="195">
        <v>5400</v>
      </c>
      <c r="M1106" s="196">
        <v>6</v>
      </c>
      <c r="N1106" s="197">
        <v>324</v>
      </c>
      <c r="O1106" s="197">
        <v>5076</v>
      </c>
      <c r="P1106" s="231" t="s">
        <v>67</v>
      </c>
    </row>
    <row r="1107" spans="1:16">
      <c r="A1107" s="340" t="str">
        <f t="shared" si="35"/>
        <v>4386920</v>
      </c>
      <c r="B1107" s="351">
        <f t="shared" si="36"/>
        <v>20</v>
      </c>
      <c r="C1107" s="435">
        <v>43869</v>
      </c>
      <c r="D1107" s="399"/>
      <c r="E1107" s="400" t="s">
        <v>2133</v>
      </c>
      <c r="F1107" s="340" t="s">
        <v>2130</v>
      </c>
      <c r="G1107" s="401" t="s">
        <v>110</v>
      </c>
      <c r="H1107" s="401" t="s">
        <v>691</v>
      </c>
      <c r="I1107" s="401" t="s">
        <v>723</v>
      </c>
      <c r="J1107" s="194">
        <v>5850</v>
      </c>
      <c r="K1107" s="194">
        <v>3960</v>
      </c>
      <c r="L1107" s="195">
        <v>1890</v>
      </c>
      <c r="M1107" s="196">
        <v>6</v>
      </c>
      <c r="N1107" s="197">
        <v>113.39999999999999</v>
      </c>
      <c r="O1107" s="197">
        <v>1776.6</v>
      </c>
      <c r="P1107" s="231" t="s">
        <v>67</v>
      </c>
    </row>
    <row r="1108" spans="1:16">
      <c r="A1108" s="340" t="str">
        <f t="shared" si="35"/>
        <v>4386921</v>
      </c>
      <c r="B1108" s="351">
        <f t="shared" si="36"/>
        <v>21</v>
      </c>
      <c r="C1108" s="435">
        <v>43869</v>
      </c>
      <c r="D1108" s="399"/>
      <c r="E1108" s="400" t="s">
        <v>2134</v>
      </c>
      <c r="F1108" s="340" t="s">
        <v>1900</v>
      </c>
      <c r="G1108" s="401" t="s">
        <v>1140</v>
      </c>
      <c r="H1108" s="401" t="s">
        <v>693</v>
      </c>
      <c r="I1108" s="401" t="s">
        <v>723</v>
      </c>
      <c r="J1108" s="194">
        <v>8680</v>
      </c>
      <c r="K1108" s="194">
        <v>4000</v>
      </c>
      <c r="L1108" s="195">
        <v>4680</v>
      </c>
      <c r="M1108" s="196">
        <v>6</v>
      </c>
      <c r="N1108" s="197">
        <v>280.8</v>
      </c>
      <c r="O1108" s="197">
        <v>4399.2</v>
      </c>
      <c r="P1108" s="231" t="s">
        <v>67</v>
      </c>
    </row>
    <row r="1109" spans="1:16">
      <c r="A1109" s="340" t="str">
        <f t="shared" si="35"/>
        <v>4386922</v>
      </c>
      <c r="B1109" s="351">
        <f t="shared" si="36"/>
        <v>22</v>
      </c>
      <c r="C1109" s="435">
        <v>43869</v>
      </c>
      <c r="D1109" s="399"/>
      <c r="E1109" s="400" t="s">
        <v>2135</v>
      </c>
      <c r="F1109" s="340" t="s">
        <v>1900</v>
      </c>
      <c r="G1109" s="401" t="s">
        <v>700</v>
      </c>
      <c r="H1109" s="401" t="s">
        <v>694</v>
      </c>
      <c r="I1109" s="401" t="s">
        <v>723</v>
      </c>
      <c r="J1109" s="194">
        <v>5750</v>
      </c>
      <c r="K1109" s="194">
        <v>3860</v>
      </c>
      <c r="L1109" s="195">
        <v>1890</v>
      </c>
      <c r="M1109" s="196">
        <v>6</v>
      </c>
      <c r="N1109" s="197">
        <v>113.39999999999999</v>
      </c>
      <c r="O1109" s="197">
        <v>1776.6</v>
      </c>
      <c r="P1109" s="231" t="s">
        <v>67</v>
      </c>
    </row>
    <row r="1110" spans="1:16">
      <c r="A1110" s="340" t="str">
        <f t="shared" si="35"/>
        <v>4386923</v>
      </c>
      <c r="B1110" s="402">
        <f t="shared" si="36"/>
        <v>23</v>
      </c>
      <c r="C1110" s="435">
        <v>43869</v>
      </c>
      <c r="D1110" s="404"/>
      <c r="E1110" s="405" t="s">
        <v>2136</v>
      </c>
      <c r="F1110" s="340" t="s">
        <v>2103</v>
      </c>
      <c r="G1110" s="406" t="s">
        <v>110</v>
      </c>
      <c r="H1110" s="406" t="s">
        <v>691</v>
      </c>
      <c r="I1110" s="406" t="s">
        <v>723</v>
      </c>
      <c r="J1110" s="194">
        <v>8910</v>
      </c>
      <c r="K1110" s="194">
        <v>3960</v>
      </c>
      <c r="L1110" s="195">
        <v>4950</v>
      </c>
      <c r="M1110" s="196">
        <v>6</v>
      </c>
      <c r="N1110" s="197">
        <v>297</v>
      </c>
      <c r="O1110" s="197">
        <v>4653</v>
      </c>
      <c r="P1110" s="221" t="s">
        <v>67</v>
      </c>
    </row>
    <row r="1111" spans="1:16">
      <c r="A1111" s="340" t="str">
        <f t="shared" si="35"/>
        <v>438711</v>
      </c>
      <c r="B1111" s="351">
        <f t="shared" si="36"/>
        <v>1</v>
      </c>
      <c r="C1111" s="435">
        <v>43871</v>
      </c>
      <c r="D1111" s="399" t="s">
        <v>1991</v>
      </c>
      <c r="E1111" s="400" t="s">
        <v>2137</v>
      </c>
      <c r="F1111" s="340" t="s">
        <v>713</v>
      </c>
      <c r="G1111" s="401" t="s">
        <v>815</v>
      </c>
      <c r="H1111" s="401" t="s">
        <v>816</v>
      </c>
      <c r="I1111" s="401" t="s">
        <v>686</v>
      </c>
      <c r="J1111" s="194">
        <v>7570</v>
      </c>
      <c r="K1111" s="194">
        <v>4280</v>
      </c>
      <c r="L1111" s="195">
        <v>3290</v>
      </c>
      <c r="M1111" s="196">
        <v>5</v>
      </c>
      <c r="N1111" s="197">
        <v>164.5</v>
      </c>
      <c r="O1111" s="197">
        <v>3125.5</v>
      </c>
      <c r="P1111" s="231" t="s">
        <v>21</v>
      </c>
    </row>
    <row r="1112" spans="1:16">
      <c r="A1112" s="340" t="str">
        <f t="shared" si="35"/>
        <v>438712</v>
      </c>
      <c r="B1112" s="351">
        <f t="shared" si="36"/>
        <v>2</v>
      </c>
      <c r="C1112" s="435">
        <v>43871</v>
      </c>
      <c r="D1112" s="399"/>
      <c r="E1112" s="400" t="s">
        <v>2138</v>
      </c>
      <c r="F1112" s="340" t="s">
        <v>713</v>
      </c>
      <c r="G1112" s="401" t="s">
        <v>1121</v>
      </c>
      <c r="H1112" s="401" t="s">
        <v>875</v>
      </c>
      <c r="I1112" s="401" t="s">
        <v>686</v>
      </c>
      <c r="J1112" s="194">
        <v>6780</v>
      </c>
      <c r="K1112" s="194">
        <v>4230</v>
      </c>
      <c r="L1112" s="195">
        <v>2550</v>
      </c>
      <c r="M1112" s="196">
        <v>5</v>
      </c>
      <c r="N1112" s="197">
        <v>127.5</v>
      </c>
      <c r="O1112" s="197">
        <v>2422.5</v>
      </c>
      <c r="P1112" s="231" t="s">
        <v>21</v>
      </c>
    </row>
    <row r="1113" spans="1:16">
      <c r="A1113" s="340" t="str">
        <f t="shared" si="35"/>
        <v>438713</v>
      </c>
      <c r="B1113" s="351">
        <f t="shared" si="36"/>
        <v>3</v>
      </c>
      <c r="C1113" s="435">
        <v>43871</v>
      </c>
      <c r="D1113" s="399"/>
      <c r="E1113" s="400" t="s">
        <v>2139</v>
      </c>
      <c r="F1113" s="340" t="s">
        <v>713</v>
      </c>
      <c r="G1113" s="401" t="s">
        <v>930</v>
      </c>
      <c r="H1113" s="401" t="s">
        <v>931</v>
      </c>
      <c r="I1113" s="401" t="s">
        <v>686</v>
      </c>
      <c r="J1113" s="194">
        <v>10360</v>
      </c>
      <c r="K1113" s="194">
        <v>4340</v>
      </c>
      <c r="L1113" s="195">
        <v>6020</v>
      </c>
      <c r="M1113" s="196">
        <v>5</v>
      </c>
      <c r="N1113" s="197">
        <v>301</v>
      </c>
      <c r="O1113" s="197">
        <v>5719</v>
      </c>
      <c r="P1113" s="231" t="s">
        <v>21</v>
      </c>
    </row>
    <row r="1114" spans="1:16">
      <c r="A1114" s="340" t="str">
        <f t="shared" si="35"/>
        <v>438714</v>
      </c>
      <c r="B1114" s="351">
        <f t="shared" si="36"/>
        <v>4</v>
      </c>
      <c r="C1114" s="435">
        <v>43871</v>
      </c>
      <c r="D1114" s="399"/>
      <c r="E1114" s="400" t="s">
        <v>2140</v>
      </c>
      <c r="F1114" s="340" t="s">
        <v>713</v>
      </c>
      <c r="G1114" s="401" t="s">
        <v>1159</v>
      </c>
      <c r="H1114" s="401" t="s">
        <v>816</v>
      </c>
      <c r="I1114" s="401" t="s">
        <v>686</v>
      </c>
      <c r="J1114" s="194">
        <v>11510</v>
      </c>
      <c r="K1114" s="194">
        <v>4310</v>
      </c>
      <c r="L1114" s="195">
        <v>7200</v>
      </c>
      <c r="M1114" s="196">
        <v>5</v>
      </c>
      <c r="N1114" s="197">
        <v>360</v>
      </c>
      <c r="O1114" s="197">
        <v>6840</v>
      </c>
      <c r="P1114" s="231" t="s">
        <v>21</v>
      </c>
    </row>
    <row r="1115" spans="1:16">
      <c r="A1115" s="340" t="str">
        <f t="shared" si="35"/>
        <v>438715</v>
      </c>
      <c r="B1115" s="351">
        <f t="shared" si="36"/>
        <v>5</v>
      </c>
      <c r="C1115" s="435">
        <v>43871</v>
      </c>
      <c r="D1115" s="399" t="s">
        <v>2141</v>
      </c>
      <c r="E1115" s="400" t="s">
        <v>2142</v>
      </c>
      <c r="F1115" s="340" t="s">
        <v>737</v>
      </c>
      <c r="G1115" s="401" t="s">
        <v>1121</v>
      </c>
      <c r="H1115" s="401" t="s">
        <v>1122</v>
      </c>
      <c r="I1115" s="401" t="s">
        <v>686</v>
      </c>
      <c r="J1115" s="194">
        <v>12530</v>
      </c>
      <c r="K1115" s="194">
        <v>4350</v>
      </c>
      <c r="L1115" s="195">
        <v>8180</v>
      </c>
      <c r="M1115" s="196">
        <v>5</v>
      </c>
      <c r="N1115" s="197">
        <v>409</v>
      </c>
      <c r="O1115" s="197">
        <v>7771</v>
      </c>
      <c r="P1115" s="231" t="s">
        <v>22</v>
      </c>
    </row>
    <row r="1116" spans="1:16">
      <c r="A1116" s="340" t="str">
        <f t="shared" si="35"/>
        <v>438716</v>
      </c>
      <c r="B1116" s="351">
        <f t="shared" si="36"/>
        <v>6</v>
      </c>
      <c r="C1116" s="435">
        <v>43871</v>
      </c>
      <c r="D1116" s="399"/>
      <c r="E1116" s="400" t="s">
        <v>2143</v>
      </c>
      <c r="F1116" s="340" t="s">
        <v>737</v>
      </c>
      <c r="G1116" s="401" t="s">
        <v>1121</v>
      </c>
      <c r="H1116" s="401" t="s">
        <v>1201</v>
      </c>
      <c r="I1116" s="401" t="s">
        <v>686</v>
      </c>
      <c r="J1116" s="194">
        <v>12180</v>
      </c>
      <c r="K1116" s="194">
        <v>4320</v>
      </c>
      <c r="L1116" s="195">
        <v>7860</v>
      </c>
      <c r="M1116" s="196">
        <v>5</v>
      </c>
      <c r="N1116" s="197">
        <v>393</v>
      </c>
      <c r="O1116" s="197">
        <v>7467</v>
      </c>
      <c r="P1116" s="231" t="s">
        <v>22</v>
      </c>
    </row>
    <row r="1117" spans="1:16">
      <c r="A1117" s="340" t="str">
        <f t="shared" si="35"/>
        <v>438717</v>
      </c>
      <c r="B1117" s="351">
        <f t="shared" si="36"/>
        <v>7</v>
      </c>
      <c r="C1117" s="435">
        <v>43871</v>
      </c>
      <c r="D1117" s="399"/>
      <c r="E1117" s="400" t="s">
        <v>2144</v>
      </c>
      <c r="F1117" s="340" t="s">
        <v>737</v>
      </c>
      <c r="G1117" s="401" t="s">
        <v>1121</v>
      </c>
      <c r="H1117" s="401" t="s">
        <v>1124</v>
      </c>
      <c r="I1117" s="401" t="s">
        <v>686</v>
      </c>
      <c r="J1117" s="194">
        <v>11880</v>
      </c>
      <c r="K1117" s="194">
        <v>4360</v>
      </c>
      <c r="L1117" s="195">
        <v>7520</v>
      </c>
      <c r="M1117" s="196">
        <v>5</v>
      </c>
      <c r="N1117" s="197">
        <v>376</v>
      </c>
      <c r="O1117" s="197">
        <v>7144</v>
      </c>
      <c r="P1117" s="231" t="s">
        <v>22</v>
      </c>
    </row>
    <row r="1118" spans="1:16">
      <c r="A1118" s="340" t="str">
        <f t="shared" si="35"/>
        <v>438718</v>
      </c>
      <c r="B1118" s="351">
        <f t="shared" si="36"/>
        <v>8</v>
      </c>
      <c r="C1118" s="435">
        <v>43871</v>
      </c>
      <c r="D1118" s="399"/>
      <c r="E1118" s="400" t="s">
        <v>2145</v>
      </c>
      <c r="F1118" s="340" t="s">
        <v>737</v>
      </c>
      <c r="G1118" s="401" t="s">
        <v>118</v>
      </c>
      <c r="H1118" s="401" t="s">
        <v>1163</v>
      </c>
      <c r="I1118" s="401" t="s">
        <v>686</v>
      </c>
      <c r="J1118" s="194">
        <v>10840</v>
      </c>
      <c r="K1118" s="194">
        <v>4270</v>
      </c>
      <c r="L1118" s="195">
        <v>6570</v>
      </c>
      <c r="M1118" s="196">
        <v>5</v>
      </c>
      <c r="N1118" s="197">
        <v>328.5</v>
      </c>
      <c r="O1118" s="197">
        <v>6241.5</v>
      </c>
      <c r="P1118" s="231" t="s">
        <v>22</v>
      </c>
    </row>
    <row r="1119" spans="1:16">
      <c r="A1119" s="340" t="str">
        <f t="shared" si="35"/>
        <v>438719</v>
      </c>
      <c r="B1119" s="351">
        <f t="shared" si="36"/>
        <v>9</v>
      </c>
      <c r="C1119" s="435">
        <v>43871</v>
      </c>
      <c r="D1119" s="399"/>
      <c r="E1119" s="400" t="s">
        <v>2146</v>
      </c>
      <c r="F1119" s="340" t="s">
        <v>737</v>
      </c>
      <c r="G1119" s="401" t="s">
        <v>1159</v>
      </c>
      <c r="H1119" s="401" t="s">
        <v>1605</v>
      </c>
      <c r="I1119" s="401" t="s">
        <v>686</v>
      </c>
      <c r="J1119" s="194">
        <v>4290</v>
      </c>
      <c r="K1119" s="194">
        <v>1560</v>
      </c>
      <c r="L1119" s="195">
        <v>2730</v>
      </c>
      <c r="M1119" s="196">
        <v>5</v>
      </c>
      <c r="N1119" s="197">
        <v>136.5</v>
      </c>
      <c r="O1119" s="197">
        <v>2593.5</v>
      </c>
      <c r="P1119" s="231" t="s">
        <v>22</v>
      </c>
    </row>
    <row r="1120" spans="1:16">
      <c r="A1120" s="340" t="str">
        <f t="shared" si="35"/>
        <v>4387110</v>
      </c>
      <c r="B1120" s="351">
        <f t="shared" si="36"/>
        <v>10</v>
      </c>
      <c r="C1120" s="435">
        <v>43871</v>
      </c>
      <c r="D1120" s="399"/>
      <c r="E1120" s="400" t="s">
        <v>2147</v>
      </c>
      <c r="F1120" s="340" t="s">
        <v>737</v>
      </c>
      <c r="G1120" s="401" t="s">
        <v>1604</v>
      </c>
      <c r="H1120" s="401" t="s">
        <v>1605</v>
      </c>
      <c r="I1120" s="401" t="s">
        <v>686</v>
      </c>
      <c r="J1120" s="194">
        <v>4070</v>
      </c>
      <c r="K1120" s="194">
        <v>1660</v>
      </c>
      <c r="L1120" s="195">
        <v>2410</v>
      </c>
      <c r="M1120" s="196">
        <v>5</v>
      </c>
      <c r="N1120" s="197">
        <v>120.5</v>
      </c>
      <c r="O1120" s="197">
        <v>2289.5</v>
      </c>
      <c r="P1120" s="231" t="s">
        <v>22</v>
      </c>
    </row>
    <row r="1121" spans="1:16">
      <c r="A1121" s="340" t="str">
        <f t="shared" si="35"/>
        <v>4387111</v>
      </c>
      <c r="B1121" s="351">
        <f t="shared" si="36"/>
        <v>11</v>
      </c>
      <c r="C1121" s="435">
        <v>43871</v>
      </c>
      <c r="D1121" s="399"/>
      <c r="E1121" s="400" t="s">
        <v>2148</v>
      </c>
      <c r="F1121" s="340" t="s">
        <v>737</v>
      </c>
      <c r="G1121" s="401" t="s">
        <v>1443</v>
      </c>
      <c r="H1121" s="401" t="s">
        <v>1009</v>
      </c>
      <c r="I1121" s="401" t="s">
        <v>686</v>
      </c>
      <c r="J1121" s="194">
        <v>3910</v>
      </c>
      <c r="K1121" s="194">
        <v>1630</v>
      </c>
      <c r="L1121" s="195">
        <v>2280</v>
      </c>
      <c r="M1121" s="196">
        <v>6</v>
      </c>
      <c r="N1121" s="197">
        <v>136.79999999999998</v>
      </c>
      <c r="O1121" s="197">
        <v>2143.1999999999998</v>
      </c>
      <c r="P1121" s="231" t="s">
        <v>22</v>
      </c>
    </row>
    <row r="1122" spans="1:16">
      <c r="A1122" s="340" t="str">
        <f t="shared" si="35"/>
        <v>4387112</v>
      </c>
      <c r="B1122" s="351">
        <f t="shared" si="36"/>
        <v>12</v>
      </c>
      <c r="C1122" s="435">
        <v>43871</v>
      </c>
      <c r="D1122" s="399"/>
      <c r="E1122" s="400" t="s">
        <v>2149</v>
      </c>
      <c r="F1122" s="340" t="s">
        <v>737</v>
      </c>
      <c r="G1122" s="401" t="s">
        <v>91</v>
      </c>
      <c r="H1122" s="401" t="s">
        <v>2150</v>
      </c>
      <c r="I1122" s="401" t="s">
        <v>686</v>
      </c>
      <c r="J1122" s="194">
        <v>3330</v>
      </c>
      <c r="K1122" s="194">
        <v>1440</v>
      </c>
      <c r="L1122" s="195">
        <v>1890</v>
      </c>
      <c r="M1122" s="196">
        <v>5</v>
      </c>
      <c r="N1122" s="197">
        <v>94.5</v>
      </c>
      <c r="O1122" s="197">
        <v>1795.5</v>
      </c>
      <c r="P1122" s="231" t="s">
        <v>22</v>
      </c>
    </row>
    <row r="1123" spans="1:16">
      <c r="A1123" s="340" t="str">
        <f t="shared" ref="A1123:A1186" si="37">C1123&amp;B1123</f>
        <v>4387113</v>
      </c>
      <c r="B1123" s="351">
        <f t="shared" ref="B1123:B1186" si="38">IF(C1123=C1122,B1122+1,1)</f>
        <v>13</v>
      </c>
      <c r="C1123" s="435">
        <v>43871</v>
      </c>
      <c r="D1123" s="399" t="s">
        <v>1437</v>
      </c>
      <c r="E1123" s="400" t="s">
        <v>2151</v>
      </c>
      <c r="F1123" s="340" t="s">
        <v>731</v>
      </c>
      <c r="G1123" s="401" t="s">
        <v>157</v>
      </c>
      <c r="H1123" s="401" t="s">
        <v>1542</v>
      </c>
      <c r="I1123" s="401" t="s">
        <v>688</v>
      </c>
      <c r="J1123" s="194">
        <v>12040</v>
      </c>
      <c r="K1123" s="194">
        <v>4270</v>
      </c>
      <c r="L1123" s="195">
        <v>7770</v>
      </c>
      <c r="M1123" s="196">
        <v>5</v>
      </c>
      <c r="N1123" s="197">
        <v>388.5</v>
      </c>
      <c r="O1123" s="197">
        <v>7381.5</v>
      </c>
      <c r="P1123" s="231" t="s">
        <v>23</v>
      </c>
    </row>
    <row r="1124" spans="1:16">
      <c r="A1124" s="340" t="str">
        <f t="shared" si="37"/>
        <v>4387114</v>
      </c>
      <c r="B1124" s="351">
        <f t="shared" si="38"/>
        <v>14</v>
      </c>
      <c r="C1124" s="435">
        <v>43871</v>
      </c>
      <c r="D1124" s="399"/>
      <c r="E1124" s="400" t="s">
        <v>2152</v>
      </c>
      <c r="F1124" s="340" t="s">
        <v>731</v>
      </c>
      <c r="G1124" s="401" t="s">
        <v>108</v>
      </c>
      <c r="H1124" s="401" t="s">
        <v>1297</v>
      </c>
      <c r="I1124" s="401" t="s">
        <v>688</v>
      </c>
      <c r="J1124" s="194">
        <v>13610</v>
      </c>
      <c r="K1124" s="194">
        <v>4500</v>
      </c>
      <c r="L1124" s="195">
        <v>9110</v>
      </c>
      <c r="M1124" s="196">
        <v>5</v>
      </c>
      <c r="N1124" s="197">
        <v>455.5</v>
      </c>
      <c r="O1124" s="197">
        <v>8654.5</v>
      </c>
      <c r="P1124" s="231" t="s">
        <v>23</v>
      </c>
    </row>
    <row r="1125" spans="1:16">
      <c r="A1125" s="340" t="str">
        <f t="shared" si="37"/>
        <v>4387115</v>
      </c>
      <c r="B1125" s="351">
        <f t="shared" si="38"/>
        <v>15</v>
      </c>
      <c r="C1125" s="435">
        <v>43871</v>
      </c>
      <c r="D1125" s="399"/>
      <c r="E1125" s="400" t="s">
        <v>2153</v>
      </c>
      <c r="F1125" s="340" t="s">
        <v>731</v>
      </c>
      <c r="G1125" s="401" t="s">
        <v>2154</v>
      </c>
      <c r="H1125" s="401" t="s">
        <v>1540</v>
      </c>
      <c r="I1125" s="401" t="s">
        <v>688</v>
      </c>
      <c r="J1125" s="194">
        <v>12950</v>
      </c>
      <c r="K1125" s="194">
        <v>4540</v>
      </c>
      <c r="L1125" s="195">
        <v>8410</v>
      </c>
      <c r="M1125" s="196">
        <v>5</v>
      </c>
      <c r="N1125" s="197">
        <v>420.5</v>
      </c>
      <c r="O1125" s="197">
        <v>7989.5</v>
      </c>
      <c r="P1125" s="231" t="s">
        <v>23</v>
      </c>
    </row>
    <row r="1126" spans="1:16">
      <c r="A1126" s="340" t="str">
        <f t="shared" si="37"/>
        <v>4387116</v>
      </c>
      <c r="B1126" s="351">
        <f t="shared" si="38"/>
        <v>16</v>
      </c>
      <c r="C1126" s="435">
        <v>43871</v>
      </c>
      <c r="D1126" s="399" t="s">
        <v>1339</v>
      </c>
      <c r="E1126" s="400" t="s">
        <v>2155</v>
      </c>
      <c r="F1126" s="340" t="s">
        <v>754</v>
      </c>
      <c r="G1126" s="401" t="s">
        <v>1159</v>
      </c>
      <c r="H1126" s="401" t="s">
        <v>1127</v>
      </c>
      <c r="I1126" s="401" t="s">
        <v>751</v>
      </c>
      <c r="J1126" s="194">
        <v>12600</v>
      </c>
      <c r="K1126" s="194">
        <v>4410</v>
      </c>
      <c r="L1126" s="195">
        <v>8190</v>
      </c>
      <c r="M1126" s="196">
        <v>5</v>
      </c>
      <c r="N1126" s="197">
        <v>409.5</v>
      </c>
      <c r="O1126" s="197">
        <v>7780.5</v>
      </c>
      <c r="P1126" s="231" t="s">
        <v>24</v>
      </c>
    </row>
    <row r="1127" spans="1:16">
      <c r="A1127" s="340" t="str">
        <f t="shared" si="37"/>
        <v>4387117</v>
      </c>
      <c r="B1127" s="351">
        <f t="shared" si="38"/>
        <v>17</v>
      </c>
      <c r="C1127" s="435">
        <v>43871</v>
      </c>
      <c r="D1127" s="399"/>
      <c r="E1127" s="400" t="s">
        <v>2156</v>
      </c>
      <c r="F1127" s="340" t="s">
        <v>754</v>
      </c>
      <c r="G1127" s="401" t="s">
        <v>1159</v>
      </c>
      <c r="H1127" s="401" t="s">
        <v>1863</v>
      </c>
      <c r="I1127" s="401" t="s">
        <v>751</v>
      </c>
      <c r="J1127" s="194">
        <v>5020</v>
      </c>
      <c r="K1127" s="194">
        <v>1510</v>
      </c>
      <c r="L1127" s="195">
        <v>3510</v>
      </c>
      <c r="M1127" s="196">
        <v>5</v>
      </c>
      <c r="N1127" s="197">
        <v>175.5</v>
      </c>
      <c r="O1127" s="197">
        <v>3334.5</v>
      </c>
      <c r="P1127" s="231" t="s">
        <v>24</v>
      </c>
    </row>
    <row r="1128" spans="1:16">
      <c r="A1128" s="340" t="str">
        <f t="shared" si="37"/>
        <v>4387118</v>
      </c>
      <c r="B1128" s="351">
        <f t="shared" si="38"/>
        <v>18</v>
      </c>
      <c r="C1128" s="435">
        <v>43871</v>
      </c>
      <c r="D1128" s="399"/>
      <c r="E1128" s="400" t="s">
        <v>2157</v>
      </c>
      <c r="F1128" s="340" t="s">
        <v>754</v>
      </c>
      <c r="G1128" s="401" t="s">
        <v>1834</v>
      </c>
      <c r="H1128" s="401" t="s">
        <v>1835</v>
      </c>
      <c r="I1128" s="401" t="s">
        <v>751</v>
      </c>
      <c r="J1128" s="194">
        <v>3790</v>
      </c>
      <c r="K1128" s="194">
        <v>1370</v>
      </c>
      <c r="L1128" s="195">
        <v>2420</v>
      </c>
      <c r="M1128" s="196">
        <v>5</v>
      </c>
      <c r="N1128" s="197">
        <v>121</v>
      </c>
      <c r="O1128" s="197">
        <v>2299</v>
      </c>
      <c r="P1128" s="231" t="s">
        <v>24</v>
      </c>
    </row>
    <row r="1129" spans="1:16">
      <c r="A1129" s="340" t="str">
        <f t="shared" si="37"/>
        <v>4387119</v>
      </c>
      <c r="B1129" s="351">
        <f t="shared" si="38"/>
        <v>19</v>
      </c>
      <c r="C1129" s="435">
        <v>43871</v>
      </c>
      <c r="D1129" s="399"/>
      <c r="E1129" s="400" t="s">
        <v>2158</v>
      </c>
      <c r="F1129" s="340" t="s">
        <v>754</v>
      </c>
      <c r="G1129" s="401" t="s">
        <v>1550</v>
      </c>
      <c r="H1129" s="401" t="s">
        <v>1551</v>
      </c>
      <c r="I1129" s="401" t="s">
        <v>751</v>
      </c>
      <c r="J1129" s="194">
        <v>10880</v>
      </c>
      <c r="K1129" s="194">
        <v>4320</v>
      </c>
      <c r="L1129" s="195">
        <v>6560</v>
      </c>
      <c r="M1129" s="196">
        <v>6</v>
      </c>
      <c r="N1129" s="197">
        <v>393.59999999999997</v>
      </c>
      <c r="O1129" s="197">
        <v>6166.4</v>
      </c>
      <c r="P1129" s="231" t="s">
        <v>24</v>
      </c>
    </row>
    <row r="1130" spans="1:16">
      <c r="A1130" s="340" t="str">
        <f t="shared" si="37"/>
        <v>4387120</v>
      </c>
      <c r="B1130" s="351">
        <f t="shared" si="38"/>
        <v>20</v>
      </c>
      <c r="C1130" s="435">
        <v>43871</v>
      </c>
      <c r="D1130" s="399"/>
      <c r="E1130" s="400" t="s">
        <v>2159</v>
      </c>
      <c r="F1130" s="340" t="s">
        <v>754</v>
      </c>
      <c r="G1130" s="401" t="s">
        <v>1159</v>
      </c>
      <c r="H1130" s="401" t="s">
        <v>1127</v>
      </c>
      <c r="I1130" s="401" t="s">
        <v>751</v>
      </c>
      <c r="J1130" s="194">
        <v>11070</v>
      </c>
      <c r="K1130" s="194">
        <v>4250</v>
      </c>
      <c r="L1130" s="195">
        <v>6820</v>
      </c>
      <c r="M1130" s="196">
        <v>5</v>
      </c>
      <c r="N1130" s="197">
        <v>341</v>
      </c>
      <c r="O1130" s="197">
        <v>6479</v>
      </c>
      <c r="P1130" s="231" t="s">
        <v>24</v>
      </c>
    </row>
    <row r="1131" spans="1:16">
      <c r="A1131" s="340" t="str">
        <f t="shared" si="37"/>
        <v>4387121</v>
      </c>
      <c r="B1131" s="351">
        <f t="shared" si="38"/>
        <v>21</v>
      </c>
      <c r="C1131" s="435">
        <v>43871</v>
      </c>
      <c r="D1131" s="399" t="s">
        <v>1841</v>
      </c>
      <c r="E1131" s="400" t="s">
        <v>2160</v>
      </c>
      <c r="F1131" s="340" t="s">
        <v>770</v>
      </c>
      <c r="G1131" s="401" t="s">
        <v>105</v>
      </c>
      <c r="H1131" s="401" t="s">
        <v>734</v>
      </c>
      <c r="I1131" s="401" t="s">
        <v>692</v>
      </c>
      <c r="J1131" s="194">
        <v>7560</v>
      </c>
      <c r="K1131" s="194">
        <v>3910</v>
      </c>
      <c r="L1131" s="195">
        <v>3650</v>
      </c>
      <c r="M1131" s="196">
        <v>6</v>
      </c>
      <c r="N1131" s="197">
        <v>219</v>
      </c>
      <c r="O1131" s="197">
        <v>3431</v>
      </c>
      <c r="P1131" s="231" t="s">
        <v>67</v>
      </c>
    </row>
    <row r="1132" spans="1:16">
      <c r="A1132" s="340" t="str">
        <f t="shared" si="37"/>
        <v>4387122</v>
      </c>
      <c r="B1132" s="351">
        <f t="shared" si="38"/>
        <v>22</v>
      </c>
      <c r="C1132" s="435">
        <v>43871</v>
      </c>
      <c r="D1132" s="399" t="s">
        <v>1437</v>
      </c>
      <c r="E1132" s="400" t="s">
        <v>2161</v>
      </c>
      <c r="F1132" s="340" t="s">
        <v>889</v>
      </c>
      <c r="G1132" s="401" t="s">
        <v>103</v>
      </c>
      <c r="H1132" s="401" t="s">
        <v>836</v>
      </c>
      <c r="I1132" s="401" t="s">
        <v>698</v>
      </c>
      <c r="J1132" s="194">
        <v>8790</v>
      </c>
      <c r="K1132" s="194">
        <v>3890</v>
      </c>
      <c r="L1132" s="195">
        <v>4900</v>
      </c>
      <c r="M1132" s="196">
        <v>6</v>
      </c>
      <c r="N1132" s="197">
        <v>294</v>
      </c>
      <c r="O1132" s="197">
        <v>4606</v>
      </c>
      <c r="P1132" s="231" t="s">
        <v>67</v>
      </c>
    </row>
    <row r="1133" spans="1:16">
      <c r="A1133" s="340" t="str">
        <f t="shared" si="37"/>
        <v>4387123</v>
      </c>
      <c r="B1133" s="351">
        <f t="shared" si="38"/>
        <v>23</v>
      </c>
      <c r="C1133" s="435">
        <v>43871</v>
      </c>
      <c r="D1133" s="399"/>
      <c r="E1133" s="400" t="s">
        <v>2162</v>
      </c>
      <c r="F1133" s="340" t="s">
        <v>889</v>
      </c>
      <c r="G1133" s="401" t="s">
        <v>689</v>
      </c>
      <c r="H1133" s="401" t="s">
        <v>695</v>
      </c>
      <c r="I1133" s="401" t="s">
        <v>698</v>
      </c>
      <c r="J1133" s="194">
        <v>8840</v>
      </c>
      <c r="K1133" s="194">
        <v>3790</v>
      </c>
      <c r="L1133" s="195">
        <v>5050</v>
      </c>
      <c r="M1133" s="196">
        <v>6</v>
      </c>
      <c r="N1133" s="197">
        <v>303</v>
      </c>
      <c r="O1133" s="197">
        <v>4747</v>
      </c>
      <c r="P1133" s="231" t="s">
        <v>67</v>
      </c>
    </row>
    <row r="1134" spans="1:16">
      <c r="A1134" s="340" t="str">
        <f t="shared" si="37"/>
        <v>4387124</v>
      </c>
      <c r="B1134" s="351">
        <f t="shared" si="38"/>
        <v>24</v>
      </c>
      <c r="C1134" s="435">
        <v>43871</v>
      </c>
      <c r="D1134" s="399"/>
      <c r="E1134" s="400" t="s">
        <v>2163</v>
      </c>
      <c r="F1134" s="340" t="s">
        <v>889</v>
      </c>
      <c r="G1134" s="401" t="s">
        <v>736</v>
      </c>
      <c r="H1134" s="401" t="s">
        <v>733</v>
      </c>
      <c r="I1134" s="401" t="s">
        <v>698</v>
      </c>
      <c r="J1134" s="194">
        <v>8950</v>
      </c>
      <c r="K1134" s="194">
        <v>3900</v>
      </c>
      <c r="L1134" s="195">
        <v>5050</v>
      </c>
      <c r="M1134" s="196">
        <v>6</v>
      </c>
      <c r="N1134" s="197">
        <v>303</v>
      </c>
      <c r="O1134" s="197">
        <v>4747</v>
      </c>
      <c r="P1134" s="231" t="s">
        <v>67</v>
      </c>
    </row>
    <row r="1135" spans="1:16">
      <c r="A1135" s="340" t="str">
        <f t="shared" si="37"/>
        <v>4387125</v>
      </c>
      <c r="B1135" s="351">
        <f t="shared" si="38"/>
        <v>25</v>
      </c>
      <c r="C1135" s="435">
        <v>43871</v>
      </c>
      <c r="D1135" s="399"/>
      <c r="E1135" s="400" t="s">
        <v>2164</v>
      </c>
      <c r="F1135" s="340" t="s">
        <v>889</v>
      </c>
      <c r="G1135" s="401" t="s">
        <v>161</v>
      </c>
      <c r="H1135" s="401" t="s">
        <v>696</v>
      </c>
      <c r="I1135" s="401" t="s">
        <v>698</v>
      </c>
      <c r="J1135" s="194">
        <v>8180</v>
      </c>
      <c r="K1135" s="194">
        <v>3800</v>
      </c>
      <c r="L1135" s="195">
        <v>4380</v>
      </c>
      <c r="M1135" s="196">
        <v>6</v>
      </c>
      <c r="N1135" s="197">
        <v>262.8</v>
      </c>
      <c r="O1135" s="197">
        <v>4117.2</v>
      </c>
      <c r="P1135" s="231" t="s">
        <v>67</v>
      </c>
    </row>
    <row r="1136" spans="1:16">
      <c r="A1136" s="340" t="str">
        <f t="shared" si="37"/>
        <v>4387126</v>
      </c>
      <c r="B1136" s="351">
        <f t="shared" si="38"/>
        <v>26</v>
      </c>
      <c r="C1136" s="435">
        <v>43871</v>
      </c>
      <c r="D1136" s="399"/>
      <c r="E1136" s="400" t="s">
        <v>2165</v>
      </c>
      <c r="F1136" s="340" t="s">
        <v>889</v>
      </c>
      <c r="G1136" s="401" t="s">
        <v>103</v>
      </c>
      <c r="H1136" s="401" t="s">
        <v>836</v>
      </c>
      <c r="I1136" s="401" t="s">
        <v>698</v>
      </c>
      <c r="J1136" s="194">
        <v>9000</v>
      </c>
      <c r="K1136" s="194">
        <v>3890</v>
      </c>
      <c r="L1136" s="195">
        <v>5110</v>
      </c>
      <c r="M1136" s="196">
        <v>6</v>
      </c>
      <c r="N1136" s="197">
        <v>306.59999999999997</v>
      </c>
      <c r="O1136" s="197">
        <v>4803.3999999999996</v>
      </c>
      <c r="P1136" s="231" t="s">
        <v>67</v>
      </c>
    </row>
    <row r="1137" spans="1:16">
      <c r="A1137" s="340" t="str">
        <f t="shared" si="37"/>
        <v>4387127</v>
      </c>
      <c r="B1137" s="351">
        <f t="shared" si="38"/>
        <v>27</v>
      </c>
      <c r="C1137" s="435">
        <v>43871</v>
      </c>
      <c r="D1137" s="399"/>
      <c r="E1137" s="400" t="s">
        <v>2166</v>
      </c>
      <c r="F1137" s="340" t="s">
        <v>889</v>
      </c>
      <c r="G1137" s="401" t="s">
        <v>689</v>
      </c>
      <c r="H1137" s="401" t="s">
        <v>695</v>
      </c>
      <c r="I1137" s="401" t="s">
        <v>698</v>
      </c>
      <c r="J1137" s="194">
        <v>8780</v>
      </c>
      <c r="K1137" s="194">
        <v>3790</v>
      </c>
      <c r="L1137" s="195">
        <v>4990</v>
      </c>
      <c r="M1137" s="196">
        <v>6</v>
      </c>
      <c r="N1137" s="197">
        <v>299.39999999999998</v>
      </c>
      <c r="O1137" s="197">
        <v>4690.6000000000004</v>
      </c>
      <c r="P1137" s="231" t="s">
        <v>67</v>
      </c>
    </row>
    <row r="1138" spans="1:16">
      <c r="A1138" s="340" t="str">
        <f t="shared" si="37"/>
        <v>4387128</v>
      </c>
      <c r="B1138" s="351">
        <f t="shared" si="38"/>
        <v>28</v>
      </c>
      <c r="C1138" s="435">
        <v>43871</v>
      </c>
      <c r="D1138" s="399"/>
      <c r="E1138" s="400" t="s">
        <v>2167</v>
      </c>
      <c r="F1138" s="340" t="s">
        <v>889</v>
      </c>
      <c r="G1138" s="401" t="s">
        <v>736</v>
      </c>
      <c r="H1138" s="401" t="s">
        <v>733</v>
      </c>
      <c r="I1138" s="401" t="s">
        <v>698</v>
      </c>
      <c r="J1138" s="194">
        <v>8710</v>
      </c>
      <c r="K1138" s="194">
        <v>3890</v>
      </c>
      <c r="L1138" s="195">
        <v>4820</v>
      </c>
      <c r="M1138" s="196">
        <v>6</v>
      </c>
      <c r="N1138" s="197">
        <v>289.2</v>
      </c>
      <c r="O1138" s="197">
        <v>4530.8</v>
      </c>
      <c r="P1138" s="231" t="s">
        <v>67</v>
      </c>
    </row>
    <row r="1139" spans="1:16">
      <c r="A1139" s="340" t="str">
        <f t="shared" si="37"/>
        <v>4387129</v>
      </c>
      <c r="B1139" s="351">
        <f t="shared" si="38"/>
        <v>29</v>
      </c>
      <c r="C1139" s="435">
        <v>43871</v>
      </c>
      <c r="D1139" s="399"/>
      <c r="E1139" s="400" t="s">
        <v>2168</v>
      </c>
      <c r="F1139" s="340" t="s">
        <v>889</v>
      </c>
      <c r="G1139" s="401" t="s">
        <v>161</v>
      </c>
      <c r="H1139" s="401" t="s">
        <v>696</v>
      </c>
      <c r="I1139" s="401" t="s">
        <v>698</v>
      </c>
      <c r="J1139" s="194">
        <v>8620</v>
      </c>
      <c r="K1139" s="194">
        <v>3810</v>
      </c>
      <c r="L1139" s="195">
        <v>4810</v>
      </c>
      <c r="M1139" s="196">
        <v>6</v>
      </c>
      <c r="N1139" s="197">
        <v>288.59999999999997</v>
      </c>
      <c r="O1139" s="197">
        <v>4521.3999999999996</v>
      </c>
      <c r="P1139" s="231" t="s">
        <v>67</v>
      </c>
    </row>
    <row r="1140" spans="1:16">
      <c r="A1140" s="340" t="str">
        <f t="shared" si="37"/>
        <v>4387130</v>
      </c>
      <c r="B1140" s="351">
        <f t="shared" si="38"/>
        <v>30</v>
      </c>
      <c r="C1140" s="435">
        <v>43871</v>
      </c>
      <c r="D1140" s="399"/>
      <c r="E1140" s="400" t="s">
        <v>2169</v>
      </c>
      <c r="F1140" s="340" t="s">
        <v>889</v>
      </c>
      <c r="G1140" s="401" t="s">
        <v>103</v>
      </c>
      <c r="H1140" s="401" t="s">
        <v>836</v>
      </c>
      <c r="I1140" s="401" t="s">
        <v>698</v>
      </c>
      <c r="J1140" s="194">
        <v>8830</v>
      </c>
      <c r="K1140" s="194">
        <v>3880</v>
      </c>
      <c r="L1140" s="195">
        <v>4950</v>
      </c>
      <c r="M1140" s="196">
        <v>6</v>
      </c>
      <c r="N1140" s="197">
        <v>297</v>
      </c>
      <c r="O1140" s="197">
        <v>4653</v>
      </c>
      <c r="P1140" s="231" t="s">
        <v>67</v>
      </c>
    </row>
    <row r="1141" spans="1:16">
      <c r="A1141" s="340" t="str">
        <f t="shared" si="37"/>
        <v>4387131</v>
      </c>
      <c r="B1141" s="351">
        <f t="shared" si="38"/>
        <v>31</v>
      </c>
      <c r="C1141" s="435">
        <v>43871</v>
      </c>
      <c r="D1141" s="399"/>
      <c r="E1141" s="400" t="s">
        <v>2170</v>
      </c>
      <c r="F1141" s="340" t="s">
        <v>889</v>
      </c>
      <c r="G1141" s="401" t="s">
        <v>689</v>
      </c>
      <c r="H1141" s="401" t="s">
        <v>695</v>
      </c>
      <c r="I1141" s="401" t="s">
        <v>698</v>
      </c>
      <c r="J1141" s="194">
        <v>8780</v>
      </c>
      <c r="K1141" s="194">
        <v>3790</v>
      </c>
      <c r="L1141" s="195">
        <v>4990</v>
      </c>
      <c r="M1141" s="196">
        <v>6</v>
      </c>
      <c r="N1141" s="197">
        <v>299.39999999999998</v>
      </c>
      <c r="O1141" s="197">
        <v>4690.6000000000004</v>
      </c>
      <c r="P1141" s="231" t="s">
        <v>67</v>
      </c>
    </row>
    <row r="1142" spans="1:16">
      <c r="A1142" s="340" t="str">
        <f t="shared" si="37"/>
        <v>4387132</v>
      </c>
      <c r="B1142" s="351">
        <f t="shared" si="38"/>
        <v>32</v>
      </c>
      <c r="C1142" s="435">
        <v>43871</v>
      </c>
      <c r="D1142" s="399"/>
      <c r="E1142" s="400" t="s">
        <v>2171</v>
      </c>
      <c r="F1142" s="340" t="s">
        <v>889</v>
      </c>
      <c r="G1142" s="401" t="s">
        <v>736</v>
      </c>
      <c r="H1142" s="401" t="s">
        <v>733</v>
      </c>
      <c r="I1142" s="401" t="s">
        <v>698</v>
      </c>
      <c r="J1142" s="194">
        <v>9030</v>
      </c>
      <c r="K1142" s="194">
        <v>3890</v>
      </c>
      <c r="L1142" s="195">
        <v>5140</v>
      </c>
      <c r="M1142" s="196">
        <v>6</v>
      </c>
      <c r="N1142" s="197">
        <v>308.39999999999998</v>
      </c>
      <c r="O1142" s="197">
        <v>4831.6000000000004</v>
      </c>
      <c r="P1142" s="231" t="s">
        <v>67</v>
      </c>
    </row>
    <row r="1143" spans="1:16">
      <c r="A1143" s="340" t="str">
        <f t="shared" si="37"/>
        <v>4387133</v>
      </c>
      <c r="B1143" s="351">
        <f t="shared" si="38"/>
        <v>33</v>
      </c>
      <c r="C1143" s="435">
        <v>43871</v>
      </c>
      <c r="D1143" s="399"/>
      <c r="E1143" s="400" t="s">
        <v>2172</v>
      </c>
      <c r="F1143" s="340" t="s">
        <v>889</v>
      </c>
      <c r="G1143" s="401" t="s">
        <v>690</v>
      </c>
      <c r="H1143" s="401" t="s">
        <v>691</v>
      </c>
      <c r="I1143" s="401" t="s">
        <v>698</v>
      </c>
      <c r="J1143" s="194">
        <v>8820</v>
      </c>
      <c r="K1143" s="194">
        <v>3960</v>
      </c>
      <c r="L1143" s="195">
        <v>4860</v>
      </c>
      <c r="M1143" s="196">
        <v>6</v>
      </c>
      <c r="N1143" s="197">
        <v>291.59999999999997</v>
      </c>
      <c r="O1143" s="197">
        <v>4568.3999999999996</v>
      </c>
      <c r="P1143" s="231" t="s">
        <v>67</v>
      </c>
    </row>
    <row r="1144" spans="1:16">
      <c r="A1144" s="340" t="str">
        <f t="shared" si="37"/>
        <v>4387134</v>
      </c>
      <c r="B1144" s="351">
        <f t="shared" si="38"/>
        <v>34</v>
      </c>
      <c r="C1144" s="435">
        <v>43871</v>
      </c>
      <c r="D1144" s="399"/>
      <c r="E1144" s="400" t="s">
        <v>2173</v>
      </c>
      <c r="F1144" s="340" t="s">
        <v>889</v>
      </c>
      <c r="G1144" s="401" t="s">
        <v>161</v>
      </c>
      <c r="H1144" s="401" t="s">
        <v>696</v>
      </c>
      <c r="I1144" s="401" t="s">
        <v>698</v>
      </c>
      <c r="J1144" s="194">
        <v>8300</v>
      </c>
      <c r="K1144" s="194">
        <v>3800</v>
      </c>
      <c r="L1144" s="195">
        <v>4500</v>
      </c>
      <c r="M1144" s="196">
        <v>6</v>
      </c>
      <c r="N1144" s="197">
        <v>270</v>
      </c>
      <c r="O1144" s="197">
        <v>4230</v>
      </c>
      <c r="P1144" s="231" t="s">
        <v>67</v>
      </c>
    </row>
    <row r="1145" spans="1:16">
      <c r="A1145" s="340" t="str">
        <f t="shared" si="37"/>
        <v>4387135</v>
      </c>
      <c r="B1145" s="351">
        <f t="shared" si="38"/>
        <v>35</v>
      </c>
      <c r="C1145" s="435">
        <v>43871</v>
      </c>
      <c r="D1145" s="399"/>
      <c r="E1145" s="400" t="s">
        <v>2174</v>
      </c>
      <c r="F1145" s="340" t="s">
        <v>889</v>
      </c>
      <c r="G1145" s="401" t="s">
        <v>103</v>
      </c>
      <c r="H1145" s="401" t="s">
        <v>836</v>
      </c>
      <c r="I1145" s="401" t="s">
        <v>698</v>
      </c>
      <c r="J1145" s="194">
        <v>8890</v>
      </c>
      <c r="K1145" s="194">
        <v>3880</v>
      </c>
      <c r="L1145" s="195">
        <v>5010</v>
      </c>
      <c r="M1145" s="196">
        <v>6</v>
      </c>
      <c r="N1145" s="197">
        <v>300.59999999999997</v>
      </c>
      <c r="O1145" s="197">
        <v>4709.3999999999996</v>
      </c>
      <c r="P1145" s="231" t="s">
        <v>67</v>
      </c>
    </row>
    <row r="1146" spans="1:16">
      <c r="A1146" s="340" t="str">
        <f t="shared" si="37"/>
        <v>4387136</v>
      </c>
      <c r="B1146" s="351">
        <f t="shared" si="38"/>
        <v>36</v>
      </c>
      <c r="C1146" s="435">
        <v>43871</v>
      </c>
      <c r="D1146" s="399"/>
      <c r="E1146" s="400" t="s">
        <v>2175</v>
      </c>
      <c r="F1146" s="340" t="s">
        <v>889</v>
      </c>
      <c r="G1146" s="401" t="s">
        <v>689</v>
      </c>
      <c r="H1146" s="401" t="s">
        <v>695</v>
      </c>
      <c r="I1146" s="401" t="s">
        <v>698</v>
      </c>
      <c r="J1146" s="194">
        <v>6450</v>
      </c>
      <c r="K1146" s="194">
        <v>3790</v>
      </c>
      <c r="L1146" s="195">
        <v>2660</v>
      </c>
      <c r="M1146" s="196">
        <v>6</v>
      </c>
      <c r="N1146" s="197">
        <v>159.6</v>
      </c>
      <c r="O1146" s="197">
        <v>2500.4</v>
      </c>
      <c r="P1146" s="231" t="s">
        <v>67</v>
      </c>
    </row>
    <row r="1147" spans="1:16">
      <c r="A1147" s="340" t="str">
        <f t="shared" si="37"/>
        <v>4387137</v>
      </c>
      <c r="B1147" s="351">
        <f t="shared" si="38"/>
        <v>37</v>
      </c>
      <c r="C1147" s="435">
        <v>43871</v>
      </c>
      <c r="D1147" s="399" t="s">
        <v>1160</v>
      </c>
      <c r="E1147" s="400" t="s">
        <v>2176</v>
      </c>
      <c r="F1147" s="340" t="s">
        <v>1647</v>
      </c>
      <c r="G1147" s="401" t="s">
        <v>104</v>
      </c>
      <c r="H1147" s="401" t="s">
        <v>694</v>
      </c>
      <c r="I1147" s="401" t="s">
        <v>723</v>
      </c>
      <c r="J1147" s="194">
        <v>8900</v>
      </c>
      <c r="K1147" s="194">
        <v>3860</v>
      </c>
      <c r="L1147" s="195">
        <v>5040</v>
      </c>
      <c r="M1147" s="196">
        <v>6</v>
      </c>
      <c r="N1147" s="197">
        <v>302.39999999999998</v>
      </c>
      <c r="O1147" s="197">
        <v>4737.6000000000004</v>
      </c>
      <c r="P1147" s="231" t="s">
        <v>67</v>
      </c>
    </row>
    <row r="1148" spans="1:16">
      <c r="A1148" s="340" t="str">
        <f t="shared" si="37"/>
        <v>4387138</v>
      </c>
      <c r="B1148" s="351">
        <f t="shared" si="38"/>
        <v>38</v>
      </c>
      <c r="C1148" s="435">
        <v>43871</v>
      </c>
      <c r="D1148" s="399"/>
      <c r="E1148" s="400" t="s">
        <v>2177</v>
      </c>
      <c r="F1148" s="340" t="s">
        <v>1647</v>
      </c>
      <c r="G1148" s="401" t="s">
        <v>111</v>
      </c>
      <c r="H1148" s="401" t="s">
        <v>732</v>
      </c>
      <c r="I1148" s="401" t="s">
        <v>723</v>
      </c>
      <c r="J1148" s="194">
        <v>7190</v>
      </c>
      <c r="K1148" s="194">
        <v>3880</v>
      </c>
      <c r="L1148" s="195">
        <v>3310</v>
      </c>
      <c r="M1148" s="196">
        <v>6</v>
      </c>
      <c r="N1148" s="197">
        <v>198.6</v>
      </c>
      <c r="O1148" s="197">
        <v>3111.4</v>
      </c>
      <c r="P1148" s="231" t="s">
        <v>67</v>
      </c>
    </row>
    <row r="1149" spans="1:16">
      <c r="A1149" s="340" t="str">
        <f t="shared" si="37"/>
        <v>4387139</v>
      </c>
      <c r="B1149" s="351">
        <f t="shared" si="38"/>
        <v>39</v>
      </c>
      <c r="C1149" s="435">
        <v>43871</v>
      </c>
      <c r="D1149" s="399"/>
      <c r="E1149" s="400" t="s">
        <v>2178</v>
      </c>
      <c r="F1149" s="340" t="s">
        <v>2179</v>
      </c>
      <c r="G1149" s="401" t="s">
        <v>95</v>
      </c>
      <c r="H1149" s="401" t="s">
        <v>735</v>
      </c>
      <c r="I1149" s="401" t="s">
        <v>723</v>
      </c>
      <c r="J1149" s="194">
        <v>8920</v>
      </c>
      <c r="K1149" s="194">
        <v>3890</v>
      </c>
      <c r="L1149" s="195">
        <v>5030</v>
      </c>
      <c r="M1149" s="196">
        <v>6</v>
      </c>
      <c r="N1149" s="197">
        <v>301.8</v>
      </c>
      <c r="O1149" s="197">
        <v>4728.2</v>
      </c>
      <c r="P1149" s="231" t="s">
        <v>67</v>
      </c>
    </row>
    <row r="1150" spans="1:16">
      <c r="A1150" s="340" t="str">
        <f t="shared" si="37"/>
        <v>4387140</v>
      </c>
      <c r="B1150" s="351">
        <f t="shared" si="38"/>
        <v>40</v>
      </c>
      <c r="C1150" s="435">
        <v>43871</v>
      </c>
      <c r="D1150" s="399"/>
      <c r="E1150" s="400" t="s">
        <v>2180</v>
      </c>
      <c r="F1150" s="340" t="s">
        <v>2179</v>
      </c>
      <c r="G1150" s="401" t="s">
        <v>104</v>
      </c>
      <c r="H1150" s="401" t="s">
        <v>694</v>
      </c>
      <c r="I1150" s="401" t="s">
        <v>723</v>
      </c>
      <c r="J1150" s="194">
        <v>4980</v>
      </c>
      <c r="K1150" s="194">
        <v>3860</v>
      </c>
      <c r="L1150" s="195">
        <v>1120</v>
      </c>
      <c r="M1150" s="196">
        <v>6</v>
      </c>
      <c r="N1150" s="197">
        <v>67.2</v>
      </c>
      <c r="O1150" s="197">
        <v>1052.8</v>
      </c>
      <c r="P1150" s="231" t="s">
        <v>67</v>
      </c>
    </row>
    <row r="1151" spans="1:16">
      <c r="A1151" s="340" t="str">
        <f t="shared" si="37"/>
        <v>4387141</v>
      </c>
      <c r="B1151" s="351">
        <f t="shared" si="38"/>
        <v>41</v>
      </c>
      <c r="C1151" s="435">
        <v>43871</v>
      </c>
      <c r="D1151" s="399"/>
      <c r="E1151" s="400" t="s">
        <v>2181</v>
      </c>
      <c r="F1151" s="340" t="s">
        <v>2182</v>
      </c>
      <c r="G1151" s="401" t="s">
        <v>104</v>
      </c>
      <c r="H1151" s="401" t="s">
        <v>694</v>
      </c>
      <c r="I1151" s="401" t="s">
        <v>723</v>
      </c>
      <c r="J1151" s="194">
        <v>8760</v>
      </c>
      <c r="K1151" s="194">
        <v>3850</v>
      </c>
      <c r="L1151" s="195">
        <v>4910</v>
      </c>
      <c r="M1151" s="196">
        <v>6</v>
      </c>
      <c r="N1151" s="197">
        <v>294.59999999999997</v>
      </c>
      <c r="O1151" s="197">
        <v>4615.3999999999996</v>
      </c>
      <c r="P1151" s="231" t="s">
        <v>67</v>
      </c>
    </row>
    <row r="1152" spans="1:16">
      <c r="A1152" s="340" t="str">
        <f t="shared" si="37"/>
        <v>4387142</v>
      </c>
      <c r="B1152" s="351">
        <f t="shared" si="38"/>
        <v>42</v>
      </c>
      <c r="C1152" s="435">
        <v>43871</v>
      </c>
      <c r="D1152" s="399"/>
      <c r="E1152" s="400" t="s">
        <v>2183</v>
      </c>
      <c r="F1152" s="340" t="s">
        <v>2182</v>
      </c>
      <c r="G1152" s="401" t="s">
        <v>95</v>
      </c>
      <c r="H1152" s="401" t="s">
        <v>735</v>
      </c>
      <c r="I1152" s="401" t="s">
        <v>723</v>
      </c>
      <c r="J1152" s="194">
        <v>6870</v>
      </c>
      <c r="K1152" s="194">
        <v>3890</v>
      </c>
      <c r="L1152" s="195">
        <v>2980</v>
      </c>
      <c r="M1152" s="196">
        <v>6</v>
      </c>
      <c r="N1152" s="197">
        <v>178.79999999999998</v>
      </c>
      <c r="O1152" s="197">
        <v>2801.2</v>
      </c>
      <c r="P1152" s="231" t="s">
        <v>67</v>
      </c>
    </row>
    <row r="1153" spans="1:16">
      <c r="A1153" s="340" t="str">
        <f t="shared" si="37"/>
        <v>4387143</v>
      </c>
      <c r="B1153" s="351">
        <f t="shared" si="38"/>
        <v>43</v>
      </c>
      <c r="C1153" s="435">
        <v>43871</v>
      </c>
      <c r="D1153" s="399"/>
      <c r="E1153" s="400" t="s">
        <v>2184</v>
      </c>
      <c r="F1153" s="340" t="s">
        <v>1786</v>
      </c>
      <c r="G1153" s="401" t="s">
        <v>111</v>
      </c>
      <c r="H1153" s="401" t="s">
        <v>732</v>
      </c>
      <c r="I1153" s="401" t="s">
        <v>723</v>
      </c>
      <c r="J1153" s="194">
        <v>8770</v>
      </c>
      <c r="K1153" s="194">
        <v>3880</v>
      </c>
      <c r="L1153" s="195">
        <v>4890</v>
      </c>
      <c r="M1153" s="196">
        <v>6</v>
      </c>
      <c r="N1153" s="197">
        <v>293.39999999999998</v>
      </c>
      <c r="O1153" s="197">
        <v>4596.6000000000004</v>
      </c>
      <c r="P1153" s="231" t="s">
        <v>67</v>
      </c>
    </row>
    <row r="1154" spans="1:16">
      <c r="A1154" s="340" t="str">
        <f t="shared" si="37"/>
        <v>4387144</v>
      </c>
      <c r="B1154" s="351">
        <f t="shared" si="38"/>
        <v>44</v>
      </c>
      <c r="C1154" s="435">
        <v>43871</v>
      </c>
      <c r="D1154" s="399"/>
      <c r="E1154" s="400" t="s">
        <v>2185</v>
      </c>
      <c r="F1154" s="340" t="s">
        <v>1786</v>
      </c>
      <c r="G1154" s="401" t="s">
        <v>95</v>
      </c>
      <c r="H1154" s="401" t="s">
        <v>735</v>
      </c>
      <c r="I1154" s="401" t="s">
        <v>723</v>
      </c>
      <c r="J1154" s="194">
        <v>9310</v>
      </c>
      <c r="K1154" s="194">
        <v>3890</v>
      </c>
      <c r="L1154" s="195">
        <v>5420</v>
      </c>
      <c r="M1154" s="196">
        <v>6</v>
      </c>
      <c r="N1154" s="197">
        <v>325.2</v>
      </c>
      <c r="O1154" s="197">
        <v>5094.8</v>
      </c>
      <c r="P1154" s="231" t="s">
        <v>67</v>
      </c>
    </row>
    <row r="1155" spans="1:16">
      <c r="A1155" s="340" t="str">
        <f t="shared" si="37"/>
        <v>4387145</v>
      </c>
      <c r="B1155" s="402">
        <f t="shared" si="38"/>
        <v>45</v>
      </c>
      <c r="C1155" s="435">
        <v>43871</v>
      </c>
      <c r="D1155" s="404" t="s">
        <v>1109</v>
      </c>
      <c r="E1155" s="405" t="s">
        <v>2186</v>
      </c>
      <c r="F1155" s="340" t="s">
        <v>1940</v>
      </c>
      <c r="G1155" s="406" t="s">
        <v>111</v>
      </c>
      <c r="H1155" s="406" t="s">
        <v>732</v>
      </c>
      <c r="I1155" s="406" t="s">
        <v>871</v>
      </c>
      <c r="J1155" s="194">
        <v>7430</v>
      </c>
      <c r="K1155" s="194">
        <v>3870</v>
      </c>
      <c r="L1155" s="195">
        <v>3560</v>
      </c>
      <c r="M1155" s="196">
        <v>6</v>
      </c>
      <c r="N1155" s="197">
        <v>213.6</v>
      </c>
      <c r="O1155" s="197">
        <v>3346.4</v>
      </c>
      <c r="P1155" s="221" t="s">
        <v>67</v>
      </c>
    </row>
    <row r="1156" spans="1:16">
      <c r="A1156" s="340" t="str">
        <f t="shared" si="37"/>
        <v>438741</v>
      </c>
      <c r="B1156" s="351">
        <f t="shared" si="38"/>
        <v>1</v>
      </c>
      <c r="C1156" s="435">
        <v>43874</v>
      </c>
      <c r="D1156" s="399" t="s">
        <v>1705</v>
      </c>
      <c r="E1156" s="400" t="s">
        <v>2187</v>
      </c>
      <c r="F1156" s="340" t="s">
        <v>829</v>
      </c>
      <c r="G1156" s="401" t="s">
        <v>689</v>
      </c>
      <c r="H1156" s="401" t="s">
        <v>695</v>
      </c>
      <c r="I1156" s="401" t="s">
        <v>830</v>
      </c>
      <c r="J1156" s="194">
        <v>8650</v>
      </c>
      <c r="K1156" s="194">
        <v>3790</v>
      </c>
      <c r="L1156" s="195">
        <v>4860</v>
      </c>
      <c r="M1156" s="196">
        <v>6</v>
      </c>
      <c r="N1156" s="197">
        <v>291.59999999999997</v>
      </c>
      <c r="O1156" s="197">
        <v>4568.3999999999996</v>
      </c>
      <c r="P1156" s="231" t="s">
        <v>721</v>
      </c>
    </row>
    <row r="1157" spans="1:16">
      <c r="A1157" s="340" t="str">
        <f t="shared" si="37"/>
        <v>438742</v>
      </c>
      <c r="B1157" s="351">
        <f t="shared" si="38"/>
        <v>2</v>
      </c>
      <c r="C1157" s="435">
        <v>43874</v>
      </c>
      <c r="D1157" s="399"/>
      <c r="E1157" s="400" t="s">
        <v>2188</v>
      </c>
      <c r="F1157" s="340" t="s">
        <v>829</v>
      </c>
      <c r="G1157" s="401" t="s">
        <v>104</v>
      </c>
      <c r="H1157" s="401" t="s">
        <v>694</v>
      </c>
      <c r="I1157" s="401" t="s">
        <v>830</v>
      </c>
      <c r="J1157" s="194">
        <v>7820</v>
      </c>
      <c r="K1157" s="194">
        <v>3850</v>
      </c>
      <c r="L1157" s="195">
        <v>3970</v>
      </c>
      <c r="M1157" s="196">
        <v>6</v>
      </c>
      <c r="N1157" s="197">
        <v>238.2</v>
      </c>
      <c r="O1157" s="197">
        <v>3731.8</v>
      </c>
      <c r="P1157" s="231" t="s">
        <v>721</v>
      </c>
    </row>
    <row r="1158" spans="1:16">
      <c r="A1158" s="340" t="str">
        <f t="shared" si="37"/>
        <v>438743</v>
      </c>
      <c r="B1158" s="351">
        <f t="shared" si="38"/>
        <v>3</v>
      </c>
      <c r="C1158" s="435">
        <v>43874</v>
      </c>
      <c r="D1158" s="399"/>
      <c r="E1158" s="400" t="s">
        <v>2189</v>
      </c>
      <c r="F1158" s="340" t="s">
        <v>1041</v>
      </c>
      <c r="G1158" s="401" t="s">
        <v>104</v>
      </c>
      <c r="H1158" s="401" t="s">
        <v>694</v>
      </c>
      <c r="I1158" s="401" t="s">
        <v>830</v>
      </c>
      <c r="J1158" s="194">
        <v>8170</v>
      </c>
      <c r="K1158" s="194">
        <v>3850</v>
      </c>
      <c r="L1158" s="195">
        <v>4320</v>
      </c>
      <c r="M1158" s="196">
        <v>6</v>
      </c>
      <c r="N1158" s="197">
        <v>259.2</v>
      </c>
      <c r="O1158" s="197">
        <v>4060.8</v>
      </c>
      <c r="P1158" s="231" t="s">
        <v>721</v>
      </c>
    </row>
    <row r="1159" spans="1:16">
      <c r="A1159" s="340" t="str">
        <f t="shared" si="37"/>
        <v>438744</v>
      </c>
      <c r="B1159" s="351">
        <f t="shared" si="38"/>
        <v>4</v>
      </c>
      <c r="C1159" s="435">
        <v>43874</v>
      </c>
      <c r="D1159" s="399" t="s">
        <v>1949</v>
      </c>
      <c r="E1159" s="400" t="s">
        <v>2190</v>
      </c>
      <c r="F1159" s="340" t="s">
        <v>938</v>
      </c>
      <c r="G1159" s="401" t="s">
        <v>105</v>
      </c>
      <c r="H1159" s="401" t="s">
        <v>734</v>
      </c>
      <c r="I1159" s="401" t="s">
        <v>692</v>
      </c>
      <c r="J1159" s="194">
        <v>8750</v>
      </c>
      <c r="K1159" s="194">
        <v>3870</v>
      </c>
      <c r="L1159" s="195">
        <v>4880</v>
      </c>
      <c r="M1159" s="196">
        <v>6</v>
      </c>
      <c r="N1159" s="197">
        <v>292.8</v>
      </c>
      <c r="O1159" s="197">
        <v>4587.2</v>
      </c>
      <c r="P1159" s="231" t="s">
        <v>721</v>
      </c>
    </row>
    <row r="1160" spans="1:16">
      <c r="A1160" s="340" t="str">
        <f t="shared" si="37"/>
        <v>438745</v>
      </c>
      <c r="B1160" s="351">
        <f t="shared" si="38"/>
        <v>5</v>
      </c>
      <c r="C1160" s="435">
        <v>43874</v>
      </c>
      <c r="D1160" s="399"/>
      <c r="E1160" s="400" t="s">
        <v>2191</v>
      </c>
      <c r="F1160" s="340" t="s">
        <v>938</v>
      </c>
      <c r="G1160" s="401" t="s">
        <v>104</v>
      </c>
      <c r="H1160" s="401" t="s">
        <v>694</v>
      </c>
      <c r="I1160" s="401" t="s">
        <v>692</v>
      </c>
      <c r="J1160" s="194">
        <v>8400</v>
      </c>
      <c r="K1160" s="194">
        <v>3850</v>
      </c>
      <c r="L1160" s="195">
        <v>4550</v>
      </c>
      <c r="M1160" s="196">
        <v>6</v>
      </c>
      <c r="N1160" s="197">
        <v>273</v>
      </c>
      <c r="O1160" s="197">
        <v>4277</v>
      </c>
      <c r="P1160" s="231" t="s">
        <v>721</v>
      </c>
    </row>
    <row r="1161" spans="1:16">
      <c r="A1161" s="340" t="str">
        <f t="shared" si="37"/>
        <v>438746</v>
      </c>
      <c r="B1161" s="351">
        <f t="shared" si="38"/>
        <v>6</v>
      </c>
      <c r="C1161" s="435">
        <v>43874</v>
      </c>
      <c r="D1161" s="399"/>
      <c r="E1161" s="400" t="s">
        <v>2192</v>
      </c>
      <c r="F1161" s="340" t="s">
        <v>938</v>
      </c>
      <c r="G1161" s="401" t="s">
        <v>105</v>
      </c>
      <c r="H1161" s="401" t="s">
        <v>734</v>
      </c>
      <c r="I1161" s="401" t="s">
        <v>692</v>
      </c>
      <c r="J1161" s="194">
        <v>8620</v>
      </c>
      <c r="K1161" s="194">
        <v>3870</v>
      </c>
      <c r="L1161" s="195">
        <v>4750</v>
      </c>
      <c r="M1161" s="196">
        <v>6</v>
      </c>
      <c r="N1161" s="197">
        <v>285</v>
      </c>
      <c r="O1161" s="197">
        <v>4465</v>
      </c>
      <c r="P1161" s="231" t="s">
        <v>721</v>
      </c>
    </row>
    <row r="1162" spans="1:16">
      <c r="A1162" s="340" t="str">
        <f t="shared" si="37"/>
        <v>438747</v>
      </c>
      <c r="B1162" s="351">
        <f t="shared" si="38"/>
        <v>7</v>
      </c>
      <c r="C1162" s="435">
        <v>43874</v>
      </c>
      <c r="D1162" s="399"/>
      <c r="E1162" s="400" t="s">
        <v>2193</v>
      </c>
      <c r="F1162" s="340" t="s">
        <v>938</v>
      </c>
      <c r="G1162" s="401" t="s">
        <v>111</v>
      </c>
      <c r="H1162" s="401" t="s">
        <v>732</v>
      </c>
      <c r="I1162" s="401" t="s">
        <v>692</v>
      </c>
      <c r="J1162" s="194">
        <v>8340</v>
      </c>
      <c r="K1162" s="194">
        <v>3870</v>
      </c>
      <c r="L1162" s="195">
        <v>4470</v>
      </c>
      <c r="M1162" s="196">
        <v>6</v>
      </c>
      <c r="N1162" s="197">
        <v>268.2</v>
      </c>
      <c r="O1162" s="197">
        <v>4201.8</v>
      </c>
      <c r="P1162" s="231" t="s">
        <v>721</v>
      </c>
    </row>
    <row r="1163" spans="1:16">
      <c r="A1163" s="340" t="str">
        <f t="shared" si="37"/>
        <v>438748</v>
      </c>
      <c r="B1163" s="351">
        <f t="shared" si="38"/>
        <v>8</v>
      </c>
      <c r="C1163" s="435">
        <v>43874</v>
      </c>
      <c r="D1163" s="399"/>
      <c r="E1163" s="400" t="s">
        <v>2194</v>
      </c>
      <c r="F1163" s="340" t="s">
        <v>1867</v>
      </c>
      <c r="G1163" s="401" t="s">
        <v>736</v>
      </c>
      <c r="H1163" s="401" t="s">
        <v>733</v>
      </c>
      <c r="I1163" s="401" t="s">
        <v>692</v>
      </c>
      <c r="J1163" s="194">
        <v>8690</v>
      </c>
      <c r="K1163" s="194">
        <v>3890</v>
      </c>
      <c r="L1163" s="195">
        <v>4800</v>
      </c>
      <c r="M1163" s="196">
        <v>6</v>
      </c>
      <c r="N1163" s="197">
        <v>288</v>
      </c>
      <c r="O1163" s="197">
        <v>4512</v>
      </c>
      <c r="P1163" s="231" t="s">
        <v>721</v>
      </c>
    </row>
    <row r="1164" spans="1:16">
      <c r="A1164" s="340" t="str">
        <f t="shared" si="37"/>
        <v>438749</v>
      </c>
      <c r="B1164" s="351">
        <f t="shared" si="38"/>
        <v>9</v>
      </c>
      <c r="C1164" s="435">
        <v>43874</v>
      </c>
      <c r="D1164" s="399"/>
      <c r="E1164" s="400" t="s">
        <v>2195</v>
      </c>
      <c r="F1164" s="340" t="s">
        <v>1867</v>
      </c>
      <c r="G1164" s="401" t="s">
        <v>689</v>
      </c>
      <c r="H1164" s="401" t="s">
        <v>695</v>
      </c>
      <c r="I1164" s="401" t="s">
        <v>692</v>
      </c>
      <c r="J1164" s="194">
        <v>8320</v>
      </c>
      <c r="K1164" s="194">
        <v>3790</v>
      </c>
      <c r="L1164" s="195">
        <v>4530</v>
      </c>
      <c r="M1164" s="196">
        <v>6</v>
      </c>
      <c r="N1164" s="197">
        <v>271.8</v>
      </c>
      <c r="O1164" s="197">
        <v>4258.2</v>
      </c>
      <c r="P1164" s="231" t="s">
        <v>721</v>
      </c>
    </row>
    <row r="1165" spans="1:16">
      <c r="A1165" s="340" t="str">
        <f t="shared" si="37"/>
        <v>4387410</v>
      </c>
      <c r="B1165" s="351">
        <f t="shared" si="38"/>
        <v>10</v>
      </c>
      <c r="C1165" s="435">
        <v>43874</v>
      </c>
      <c r="D1165" s="399"/>
      <c r="E1165" s="400" t="s">
        <v>2196</v>
      </c>
      <c r="F1165" s="340" t="s">
        <v>1867</v>
      </c>
      <c r="G1165" s="401" t="s">
        <v>736</v>
      </c>
      <c r="H1165" s="401" t="s">
        <v>733</v>
      </c>
      <c r="I1165" s="401" t="s">
        <v>692</v>
      </c>
      <c r="J1165" s="194">
        <v>8190</v>
      </c>
      <c r="K1165" s="194">
        <v>3890</v>
      </c>
      <c r="L1165" s="195">
        <v>4300</v>
      </c>
      <c r="M1165" s="196">
        <v>6</v>
      </c>
      <c r="N1165" s="197">
        <v>258</v>
      </c>
      <c r="O1165" s="197">
        <v>4042</v>
      </c>
      <c r="P1165" s="231" t="s">
        <v>721</v>
      </c>
    </row>
    <row r="1166" spans="1:16">
      <c r="A1166" s="340" t="str">
        <f t="shared" si="37"/>
        <v>4387411</v>
      </c>
      <c r="B1166" s="351">
        <f t="shared" si="38"/>
        <v>11</v>
      </c>
      <c r="C1166" s="435">
        <v>43874</v>
      </c>
      <c r="D1166" s="399" t="s">
        <v>1531</v>
      </c>
      <c r="E1166" s="400" t="s">
        <v>2197</v>
      </c>
      <c r="F1166" s="340" t="s">
        <v>1310</v>
      </c>
      <c r="G1166" s="401" t="s">
        <v>690</v>
      </c>
      <c r="H1166" s="401" t="s">
        <v>691</v>
      </c>
      <c r="I1166" s="401" t="s">
        <v>698</v>
      </c>
      <c r="J1166" s="194">
        <v>8710</v>
      </c>
      <c r="K1166" s="194">
        <v>3960</v>
      </c>
      <c r="L1166" s="195">
        <v>4750</v>
      </c>
      <c r="M1166" s="196">
        <v>6</v>
      </c>
      <c r="N1166" s="197">
        <v>285</v>
      </c>
      <c r="O1166" s="197">
        <v>4465</v>
      </c>
      <c r="P1166" s="231" t="s">
        <v>721</v>
      </c>
    </row>
    <row r="1167" spans="1:16">
      <c r="A1167" s="340" t="str">
        <f t="shared" si="37"/>
        <v>4387412</v>
      </c>
      <c r="B1167" s="351">
        <f t="shared" si="38"/>
        <v>12</v>
      </c>
      <c r="C1167" s="435">
        <v>43874</v>
      </c>
      <c r="D1167" s="399"/>
      <c r="E1167" s="400" t="s">
        <v>2198</v>
      </c>
      <c r="F1167" s="340" t="s">
        <v>1310</v>
      </c>
      <c r="G1167" s="401" t="s">
        <v>281</v>
      </c>
      <c r="H1167" s="401" t="s">
        <v>833</v>
      </c>
      <c r="I1167" s="401" t="s">
        <v>698</v>
      </c>
      <c r="J1167" s="194">
        <v>8610</v>
      </c>
      <c r="K1167" s="194">
        <v>3820</v>
      </c>
      <c r="L1167" s="195">
        <v>4790</v>
      </c>
      <c r="M1167" s="196">
        <v>6</v>
      </c>
      <c r="N1167" s="197">
        <v>287.39999999999998</v>
      </c>
      <c r="O1167" s="197">
        <v>4502.6000000000004</v>
      </c>
      <c r="P1167" s="231" t="s">
        <v>721</v>
      </c>
    </row>
    <row r="1168" spans="1:16">
      <c r="A1168" s="340" t="str">
        <f t="shared" si="37"/>
        <v>4387413</v>
      </c>
      <c r="B1168" s="351">
        <f t="shared" si="38"/>
        <v>13</v>
      </c>
      <c r="C1168" s="435">
        <v>43874</v>
      </c>
      <c r="D1168" s="399"/>
      <c r="E1168" s="400" t="s">
        <v>2199</v>
      </c>
      <c r="F1168" s="340" t="s">
        <v>1310</v>
      </c>
      <c r="G1168" s="401" t="s">
        <v>736</v>
      </c>
      <c r="H1168" s="401" t="s">
        <v>733</v>
      </c>
      <c r="I1168" s="401" t="s">
        <v>698</v>
      </c>
      <c r="J1168" s="194">
        <v>8950</v>
      </c>
      <c r="K1168" s="194">
        <v>3890</v>
      </c>
      <c r="L1168" s="195">
        <v>5060</v>
      </c>
      <c r="M1168" s="196">
        <v>6</v>
      </c>
      <c r="N1168" s="197">
        <v>303.59999999999997</v>
      </c>
      <c r="O1168" s="197">
        <v>4756.3999999999996</v>
      </c>
      <c r="P1168" s="231" t="s">
        <v>721</v>
      </c>
    </row>
    <row r="1169" spans="1:16">
      <c r="A1169" s="340" t="str">
        <f t="shared" si="37"/>
        <v>4387414</v>
      </c>
      <c r="B1169" s="351">
        <f t="shared" si="38"/>
        <v>14</v>
      </c>
      <c r="C1169" s="435">
        <v>43874</v>
      </c>
      <c r="D1169" s="399"/>
      <c r="E1169" s="400" t="s">
        <v>2200</v>
      </c>
      <c r="F1169" s="340" t="s">
        <v>1310</v>
      </c>
      <c r="G1169" s="401" t="s">
        <v>886</v>
      </c>
      <c r="H1169" s="401" t="s">
        <v>696</v>
      </c>
      <c r="I1169" s="401" t="s">
        <v>698</v>
      </c>
      <c r="J1169" s="194">
        <v>8160</v>
      </c>
      <c r="K1169" s="194">
        <v>3800</v>
      </c>
      <c r="L1169" s="195">
        <v>4360</v>
      </c>
      <c r="M1169" s="196">
        <v>6</v>
      </c>
      <c r="N1169" s="197">
        <v>261.59999999999997</v>
      </c>
      <c r="O1169" s="197">
        <v>4098.3999999999996</v>
      </c>
      <c r="P1169" s="231" t="s">
        <v>721</v>
      </c>
    </row>
    <row r="1170" spans="1:16">
      <c r="A1170" s="340" t="str">
        <f t="shared" si="37"/>
        <v>4387415</v>
      </c>
      <c r="B1170" s="351">
        <f t="shared" si="38"/>
        <v>15</v>
      </c>
      <c r="C1170" s="435">
        <v>43874</v>
      </c>
      <c r="D1170" s="399"/>
      <c r="E1170" s="400" t="s">
        <v>2201</v>
      </c>
      <c r="F1170" s="340" t="s">
        <v>1310</v>
      </c>
      <c r="G1170" s="401" t="s">
        <v>702</v>
      </c>
      <c r="H1170" s="401" t="s">
        <v>693</v>
      </c>
      <c r="I1170" s="401" t="s">
        <v>698</v>
      </c>
      <c r="J1170" s="194">
        <v>8620</v>
      </c>
      <c r="K1170" s="194">
        <v>4000</v>
      </c>
      <c r="L1170" s="195">
        <v>4620</v>
      </c>
      <c r="M1170" s="196">
        <v>6</v>
      </c>
      <c r="N1170" s="197">
        <v>277.2</v>
      </c>
      <c r="O1170" s="197">
        <v>4342.8</v>
      </c>
      <c r="P1170" s="231" t="s">
        <v>721</v>
      </c>
    </row>
    <row r="1171" spans="1:16">
      <c r="A1171" s="340" t="str">
        <f t="shared" si="37"/>
        <v>4387416</v>
      </c>
      <c r="B1171" s="351">
        <f t="shared" si="38"/>
        <v>16</v>
      </c>
      <c r="C1171" s="435">
        <v>43874</v>
      </c>
      <c r="D1171" s="399"/>
      <c r="E1171" s="400" t="s">
        <v>2202</v>
      </c>
      <c r="F1171" s="340" t="s">
        <v>1310</v>
      </c>
      <c r="G1171" s="401" t="s">
        <v>886</v>
      </c>
      <c r="H1171" s="401" t="s">
        <v>696</v>
      </c>
      <c r="I1171" s="401" t="s">
        <v>698</v>
      </c>
      <c r="J1171" s="194">
        <v>8570</v>
      </c>
      <c r="K1171" s="194">
        <v>3810</v>
      </c>
      <c r="L1171" s="195">
        <v>4760</v>
      </c>
      <c r="M1171" s="196">
        <v>6</v>
      </c>
      <c r="N1171" s="197">
        <v>285.59999999999997</v>
      </c>
      <c r="O1171" s="197">
        <v>4474.3999999999996</v>
      </c>
      <c r="P1171" s="231" t="s">
        <v>721</v>
      </c>
    </row>
    <row r="1172" spans="1:16">
      <c r="A1172" s="340" t="str">
        <f t="shared" si="37"/>
        <v>4387417</v>
      </c>
      <c r="B1172" s="351">
        <f t="shared" si="38"/>
        <v>17</v>
      </c>
      <c r="C1172" s="435">
        <v>43874</v>
      </c>
      <c r="D1172" s="399"/>
      <c r="E1172" s="400" t="s">
        <v>2203</v>
      </c>
      <c r="F1172" s="340" t="s">
        <v>1310</v>
      </c>
      <c r="G1172" s="401" t="s">
        <v>690</v>
      </c>
      <c r="H1172" s="401" t="s">
        <v>691</v>
      </c>
      <c r="I1172" s="401" t="s">
        <v>698</v>
      </c>
      <c r="J1172" s="194">
        <v>8960</v>
      </c>
      <c r="K1172" s="194">
        <v>3950</v>
      </c>
      <c r="L1172" s="195">
        <v>5010</v>
      </c>
      <c r="M1172" s="196">
        <v>6</v>
      </c>
      <c r="N1172" s="197">
        <v>300.59999999999997</v>
      </c>
      <c r="O1172" s="197">
        <v>4709.3999999999996</v>
      </c>
      <c r="P1172" s="231" t="s">
        <v>721</v>
      </c>
    </row>
    <row r="1173" spans="1:16">
      <c r="A1173" s="340" t="str">
        <f t="shared" si="37"/>
        <v>4387418</v>
      </c>
      <c r="B1173" s="351">
        <f t="shared" si="38"/>
        <v>18</v>
      </c>
      <c r="C1173" s="435">
        <v>43874</v>
      </c>
      <c r="D1173" s="399"/>
      <c r="E1173" s="400" t="s">
        <v>2204</v>
      </c>
      <c r="F1173" s="340" t="s">
        <v>1310</v>
      </c>
      <c r="G1173" s="401" t="s">
        <v>736</v>
      </c>
      <c r="H1173" s="401" t="s">
        <v>733</v>
      </c>
      <c r="I1173" s="401" t="s">
        <v>698</v>
      </c>
      <c r="J1173" s="194">
        <v>8850</v>
      </c>
      <c r="K1173" s="194">
        <v>3880</v>
      </c>
      <c r="L1173" s="195">
        <v>4970</v>
      </c>
      <c r="M1173" s="196">
        <v>6</v>
      </c>
      <c r="N1173" s="197">
        <v>298.2</v>
      </c>
      <c r="O1173" s="197">
        <v>4671.8</v>
      </c>
      <c r="P1173" s="231" t="s">
        <v>721</v>
      </c>
    </row>
    <row r="1174" spans="1:16">
      <c r="A1174" s="340" t="str">
        <f t="shared" si="37"/>
        <v>4387419</v>
      </c>
      <c r="B1174" s="351">
        <f t="shared" si="38"/>
        <v>19</v>
      </c>
      <c r="C1174" s="435">
        <v>43874</v>
      </c>
      <c r="D1174" s="399" t="s">
        <v>934</v>
      </c>
      <c r="E1174" s="400" t="s">
        <v>2205</v>
      </c>
      <c r="F1174" s="340" t="s">
        <v>703</v>
      </c>
      <c r="G1174" s="401" t="s">
        <v>161</v>
      </c>
      <c r="H1174" s="401" t="s">
        <v>696</v>
      </c>
      <c r="I1174" s="401" t="s">
        <v>699</v>
      </c>
      <c r="J1174" s="194">
        <v>8770</v>
      </c>
      <c r="K1174" s="194">
        <v>3800</v>
      </c>
      <c r="L1174" s="195">
        <v>4970</v>
      </c>
      <c r="M1174" s="196">
        <v>6</v>
      </c>
      <c r="N1174" s="197">
        <v>298.2</v>
      </c>
      <c r="O1174" s="197">
        <v>4671.8</v>
      </c>
      <c r="P1174" s="231" t="s">
        <v>721</v>
      </c>
    </row>
    <row r="1175" spans="1:16">
      <c r="A1175" s="340" t="str">
        <f t="shared" si="37"/>
        <v>4387420</v>
      </c>
      <c r="B1175" s="351">
        <f t="shared" si="38"/>
        <v>20</v>
      </c>
      <c r="C1175" s="435">
        <v>43874</v>
      </c>
      <c r="D1175" s="399"/>
      <c r="E1175" s="400" t="s">
        <v>2206</v>
      </c>
      <c r="F1175" s="340" t="s">
        <v>703</v>
      </c>
      <c r="G1175" s="401" t="s">
        <v>281</v>
      </c>
      <c r="H1175" s="401" t="s">
        <v>833</v>
      </c>
      <c r="I1175" s="401" t="s">
        <v>699</v>
      </c>
      <c r="J1175" s="194">
        <v>8700</v>
      </c>
      <c r="K1175" s="194">
        <v>3830</v>
      </c>
      <c r="L1175" s="195">
        <v>4870</v>
      </c>
      <c r="M1175" s="196">
        <v>6</v>
      </c>
      <c r="N1175" s="197">
        <v>292.2</v>
      </c>
      <c r="O1175" s="197">
        <v>4577.8</v>
      </c>
      <c r="P1175" s="231" t="s">
        <v>721</v>
      </c>
    </row>
    <row r="1176" spans="1:16">
      <c r="A1176" s="340" t="str">
        <f t="shared" si="37"/>
        <v>4387421</v>
      </c>
      <c r="B1176" s="351">
        <f t="shared" si="38"/>
        <v>21</v>
      </c>
      <c r="C1176" s="435">
        <v>43874</v>
      </c>
      <c r="D1176" s="399"/>
      <c r="E1176" s="400" t="s">
        <v>2207</v>
      </c>
      <c r="F1176" s="340" t="s">
        <v>703</v>
      </c>
      <c r="G1176" s="401" t="s">
        <v>690</v>
      </c>
      <c r="H1176" s="401" t="s">
        <v>691</v>
      </c>
      <c r="I1176" s="401" t="s">
        <v>699</v>
      </c>
      <c r="J1176" s="194">
        <v>8740</v>
      </c>
      <c r="K1176" s="194">
        <v>3950</v>
      </c>
      <c r="L1176" s="195">
        <v>4790</v>
      </c>
      <c r="M1176" s="196">
        <v>6</v>
      </c>
      <c r="N1176" s="197">
        <v>287.39999999999998</v>
      </c>
      <c r="O1176" s="197">
        <v>4502.6000000000004</v>
      </c>
      <c r="P1176" s="231" t="s">
        <v>721</v>
      </c>
    </row>
    <row r="1177" spans="1:16">
      <c r="A1177" s="340" t="str">
        <f t="shared" si="37"/>
        <v>4387422</v>
      </c>
      <c r="B1177" s="351">
        <f t="shared" si="38"/>
        <v>22</v>
      </c>
      <c r="C1177" s="435">
        <v>43874</v>
      </c>
      <c r="D1177" s="399"/>
      <c r="E1177" s="400" t="s">
        <v>2208</v>
      </c>
      <c r="F1177" s="340" t="s">
        <v>703</v>
      </c>
      <c r="G1177" s="401" t="s">
        <v>281</v>
      </c>
      <c r="H1177" s="401" t="s">
        <v>833</v>
      </c>
      <c r="I1177" s="401" t="s">
        <v>699</v>
      </c>
      <c r="J1177" s="194">
        <v>8370</v>
      </c>
      <c r="K1177" s="194">
        <v>3830</v>
      </c>
      <c r="L1177" s="195">
        <v>4540</v>
      </c>
      <c r="M1177" s="196">
        <v>6</v>
      </c>
      <c r="N1177" s="197">
        <v>272.39999999999998</v>
      </c>
      <c r="O1177" s="197">
        <v>4267.6000000000004</v>
      </c>
      <c r="P1177" s="231" t="s">
        <v>721</v>
      </c>
    </row>
    <row r="1178" spans="1:16">
      <c r="A1178" s="340" t="str">
        <f t="shared" si="37"/>
        <v>4387423</v>
      </c>
      <c r="B1178" s="351">
        <f t="shared" si="38"/>
        <v>23</v>
      </c>
      <c r="C1178" s="435">
        <v>43874</v>
      </c>
      <c r="D1178" s="399" t="s">
        <v>2056</v>
      </c>
      <c r="E1178" s="400" t="s">
        <v>2209</v>
      </c>
      <c r="F1178" s="340" t="s">
        <v>713</v>
      </c>
      <c r="G1178" s="401" t="s">
        <v>187</v>
      </c>
      <c r="H1178" s="401" t="s">
        <v>1479</v>
      </c>
      <c r="I1178" s="401" t="s">
        <v>686</v>
      </c>
      <c r="J1178" s="194">
        <v>10480</v>
      </c>
      <c r="K1178" s="194">
        <v>4370</v>
      </c>
      <c r="L1178" s="195">
        <v>6110</v>
      </c>
      <c r="M1178" s="196">
        <v>5</v>
      </c>
      <c r="N1178" s="197">
        <v>305.5</v>
      </c>
      <c r="O1178" s="197">
        <v>5804.5</v>
      </c>
      <c r="P1178" s="231" t="s">
        <v>21</v>
      </c>
    </row>
    <row r="1179" spans="1:16">
      <c r="A1179" s="340" t="str">
        <f t="shared" si="37"/>
        <v>4387424</v>
      </c>
      <c r="B1179" s="351">
        <f t="shared" si="38"/>
        <v>24</v>
      </c>
      <c r="C1179" s="435">
        <v>43874</v>
      </c>
      <c r="D1179" s="399"/>
      <c r="E1179" s="400" t="s">
        <v>2210</v>
      </c>
      <c r="F1179" s="340" t="s">
        <v>713</v>
      </c>
      <c r="G1179" s="401" t="s">
        <v>98</v>
      </c>
      <c r="H1179" s="401" t="s">
        <v>859</v>
      </c>
      <c r="I1179" s="401" t="s">
        <v>686</v>
      </c>
      <c r="J1179" s="194">
        <v>10710</v>
      </c>
      <c r="K1179" s="194">
        <v>3460</v>
      </c>
      <c r="L1179" s="195">
        <v>7250</v>
      </c>
      <c r="M1179" s="196">
        <v>5</v>
      </c>
      <c r="N1179" s="197">
        <v>362.5</v>
      </c>
      <c r="O1179" s="197">
        <v>6887.5</v>
      </c>
      <c r="P1179" s="231" t="s">
        <v>21</v>
      </c>
    </row>
    <row r="1180" spans="1:16">
      <c r="A1180" s="340" t="str">
        <f t="shared" si="37"/>
        <v>4387425</v>
      </c>
      <c r="B1180" s="351">
        <f t="shared" si="38"/>
        <v>25</v>
      </c>
      <c r="C1180" s="435">
        <v>43874</v>
      </c>
      <c r="D1180" s="399"/>
      <c r="E1180" s="400" t="s">
        <v>2211</v>
      </c>
      <c r="F1180" s="340" t="s">
        <v>713</v>
      </c>
      <c r="G1180" s="401" t="s">
        <v>2003</v>
      </c>
      <c r="H1180" s="401" t="s">
        <v>1551</v>
      </c>
      <c r="I1180" s="401" t="s">
        <v>686</v>
      </c>
      <c r="J1180" s="194">
        <v>10400</v>
      </c>
      <c r="K1180" s="194">
        <v>4600</v>
      </c>
      <c r="L1180" s="195">
        <v>5800</v>
      </c>
      <c r="M1180" s="196">
        <v>5</v>
      </c>
      <c r="N1180" s="197">
        <v>290</v>
      </c>
      <c r="O1180" s="197">
        <v>5510</v>
      </c>
      <c r="P1180" s="231" t="s">
        <v>21</v>
      </c>
    </row>
    <row r="1181" spans="1:16">
      <c r="A1181" s="340" t="str">
        <f t="shared" si="37"/>
        <v>4387426</v>
      </c>
      <c r="B1181" s="351">
        <f t="shared" si="38"/>
        <v>26</v>
      </c>
      <c r="C1181" s="435">
        <v>43874</v>
      </c>
      <c r="D1181" s="399"/>
      <c r="E1181" s="400" t="s">
        <v>2212</v>
      </c>
      <c r="F1181" s="340" t="s">
        <v>713</v>
      </c>
      <c r="G1181" s="401" t="s">
        <v>930</v>
      </c>
      <c r="H1181" s="401" t="s">
        <v>931</v>
      </c>
      <c r="I1181" s="401" t="s">
        <v>686</v>
      </c>
      <c r="J1181" s="194">
        <v>12060</v>
      </c>
      <c r="K1181" s="194">
        <v>4310</v>
      </c>
      <c r="L1181" s="195">
        <v>7750</v>
      </c>
      <c r="M1181" s="196">
        <v>5</v>
      </c>
      <c r="N1181" s="197">
        <v>387.5</v>
      </c>
      <c r="O1181" s="197">
        <v>7362.5</v>
      </c>
      <c r="P1181" s="231" t="s">
        <v>21</v>
      </c>
    </row>
    <row r="1182" spans="1:16">
      <c r="A1182" s="340" t="str">
        <f t="shared" si="37"/>
        <v>4387427</v>
      </c>
      <c r="B1182" s="351">
        <f t="shared" si="38"/>
        <v>27</v>
      </c>
      <c r="C1182" s="435">
        <v>43874</v>
      </c>
      <c r="D1182" s="399"/>
      <c r="E1182" s="400" t="s">
        <v>2213</v>
      </c>
      <c r="F1182" s="340" t="s">
        <v>713</v>
      </c>
      <c r="G1182" s="401" t="s">
        <v>826</v>
      </c>
      <c r="H1182" s="401" t="s">
        <v>827</v>
      </c>
      <c r="I1182" s="401" t="s">
        <v>686</v>
      </c>
      <c r="J1182" s="194">
        <v>8650</v>
      </c>
      <c r="K1182" s="194">
        <v>4280</v>
      </c>
      <c r="L1182" s="195">
        <v>4370</v>
      </c>
      <c r="M1182" s="196">
        <v>5</v>
      </c>
      <c r="N1182" s="197">
        <v>218.5</v>
      </c>
      <c r="O1182" s="197">
        <v>4151.5</v>
      </c>
      <c r="P1182" s="231" t="s">
        <v>21</v>
      </c>
    </row>
    <row r="1183" spans="1:16">
      <c r="A1183" s="340" t="str">
        <f t="shared" si="37"/>
        <v>4387428</v>
      </c>
      <c r="B1183" s="351">
        <f t="shared" si="38"/>
        <v>28</v>
      </c>
      <c r="C1183" s="435">
        <v>43874</v>
      </c>
      <c r="D1183" s="399" t="s">
        <v>1599</v>
      </c>
      <c r="E1183" s="400" t="s">
        <v>2214</v>
      </c>
      <c r="F1183" s="340" t="s">
        <v>722</v>
      </c>
      <c r="G1183" s="401" t="s">
        <v>821</v>
      </c>
      <c r="H1183" s="401" t="s">
        <v>822</v>
      </c>
      <c r="I1183" s="401" t="s">
        <v>823</v>
      </c>
      <c r="J1183" s="194">
        <v>9860</v>
      </c>
      <c r="K1183" s="194">
        <v>5870</v>
      </c>
      <c r="L1183" s="195">
        <v>3990</v>
      </c>
      <c r="M1183" s="196">
        <v>5</v>
      </c>
      <c r="N1183" s="197">
        <v>199.5</v>
      </c>
      <c r="O1183" s="197">
        <v>3790.5</v>
      </c>
      <c r="P1183" s="231" t="s">
        <v>21</v>
      </c>
    </row>
    <row r="1184" spans="1:16">
      <c r="A1184" s="340" t="str">
        <f t="shared" si="37"/>
        <v>4387429</v>
      </c>
      <c r="B1184" s="351">
        <f t="shared" si="38"/>
        <v>29</v>
      </c>
      <c r="C1184" s="435">
        <v>43874</v>
      </c>
      <c r="D1184" s="399"/>
      <c r="E1184" s="400" t="s">
        <v>2215</v>
      </c>
      <c r="F1184" s="340" t="s">
        <v>722</v>
      </c>
      <c r="G1184" s="401" t="s">
        <v>861</v>
      </c>
      <c r="H1184" s="401" t="s">
        <v>862</v>
      </c>
      <c r="I1184" s="401" t="s">
        <v>823</v>
      </c>
      <c r="J1184" s="194">
        <v>4400</v>
      </c>
      <c r="K1184" s="194">
        <v>1500</v>
      </c>
      <c r="L1184" s="195">
        <v>2900</v>
      </c>
      <c r="M1184" s="196">
        <v>5</v>
      </c>
      <c r="N1184" s="197">
        <v>145</v>
      </c>
      <c r="O1184" s="197">
        <v>2755</v>
      </c>
      <c r="P1184" s="231" t="s">
        <v>21</v>
      </c>
    </row>
    <row r="1185" spans="1:16">
      <c r="A1185" s="340" t="str">
        <f t="shared" si="37"/>
        <v>4387430</v>
      </c>
      <c r="B1185" s="351">
        <f t="shared" si="38"/>
        <v>30</v>
      </c>
      <c r="C1185" s="435">
        <v>43874</v>
      </c>
      <c r="D1185" s="399" t="s">
        <v>2216</v>
      </c>
      <c r="E1185" s="400" t="s">
        <v>2217</v>
      </c>
      <c r="F1185" s="340" t="s">
        <v>737</v>
      </c>
      <c r="G1185" s="401" t="s">
        <v>1005</v>
      </c>
      <c r="H1185" s="401" t="s">
        <v>1006</v>
      </c>
      <c r="I1185" s="401" t="s">
        <v>686</v>
      </c>
      <c r="J1185" s="194">
        <v>2700</v>
      </c>
      <c r="K1185" s="194">
        <v>1170</v>
      </c>
      <c r="L1185" s="195">
        <v>1530</v>
      </c>
      <c r="M1185" s="196">
        <v>5</v>
      </c>
      <c r="N1185" s="197">
        <v>76.5</v>
      </c>
      <c r="O1185" s="197">
        <v>1453.5</v>
      </c>
      <c r="P1185" s="231" t="s">
        <v>22</v>
      </c>
    </row>
    <row r="1186" spans="1:16">
      <c r="A1186" s="340" t="str">
        <f t="shared" si="37"/>
        <v>4387431</v>
      </c>
      <c r="B1186" s="351">
        <f t="shared" si="38"/>
        <v>31</v>
      </c>
      <c r="C1186" s="435">
        <v>43874</v>
      </c>
      <c r="D1186" s="399"/>
      <c r="E1186" s="400" t="s">
        <v>2218</v>
      </c>
      <c r="F1186" s="340" t="s">
        <v>737</v>
      </c>
      <c r="G1186" s="401" t="s">
        <v>2078</v>
      </c>
      <c r="H1186" s="401" t="s">
        <v>2079</v>
      </c>
      <c r="I1186" s="401" t="s">
        <v>686</v>
      </c>
      <c r="J1186" s="194">
        <v>9460</v>
      </c>
      <c r="K1186" s="194">
        <v>8600</v>
      </c>
      <c r="L1186" s="195">
        <v>860</v>
      </c>
      <c r="M1186" s="196">
        <v>5</v>
      </c>
      <c r="N1186" s="197">
        <v>43</v>
      </c>
      <c r="O1186" s="197">
        <v>817</v>
      </c>
      <c r="P1186" s="231" t="s">
        <v>22</v>
      </c>
    </row>
    <row r="1187" spans="1:16">
      <c r="A1187" s="340" t="str">
        <f t="shared" ref="A1187:A1250" si="39">C1187&amp;B1187</f>
        <v>4387432</v>
      </c>
      <c r="B1187" s="351">
        <f t="shared" ref="B1187:B1250" si="40">IF(C1187=C1186,B1186+1,1)</f>
        <v>32</v>
      </c>
      <c r="C1187" s="435">
        <v>43874</v>
      </c>
      <c r="D1187" s="399"/>
      <c r="E1187" s="400" t="s">
        <v>2219</v>
      </c>
      <c r="F1187" s="340" t="s">
        <v>737</v>
      </c>
      <c r="G1187" s="401" t="s">
        <v>1159</v>
      </c>
      <c r="H1187" s="401" t="s">
        <v>2220</v>
      </c>
      <c r="I1187" s="401" t="s">
        <v>686</v>
      </c>
      <c r="J1187" s="194">
        <v>11180</v>
      </c>
      <c r="K1187" s="194">
        <v>4180</v>
      </c>
      <c r="L1187" s="195">
        <v>7000</v>
      </c>
      <c r="M1187" s="196">
        <v>5</v>
      </c>
      <c r="N1187" s="197">
        <v>350</v>
      </c>
      <c r="O1187" s="197">
        <v>6650</v>
      </c>
      <c r="P1187" s="231" t="s">
        <v>22</v>
      </c>
    </row>
    <row r="1188" spans="1:16">
      <c r="A1188" s="340" t="str">
        <f t="shared" si="39"/>
        <v>4387433</v>
      </c>
      <c r="B1188" s="351">
        <f t="shared" si="40"/>
        <v>33</v>
      </c>
      <c r="C1188" s="435">
        <v>43874</v>
      </c>
      <c r="D1188" s="399"/>
      <c r="E1188" s="400" t="s">
        <v>2221</v>
      </c>
      <c r="F1188" s="340" t="s">
        <v>737</v>
      </c>
      <c r="G1188" s="401" t="s">
        <v>1121</v>
      </c>
      <c r="H1188" s="401" t="s">
        <v>1122</v>
      </c>
      <c r="I1188" s="401" t="s">
        <v>686</v>
      </c>
      <c r="J1188" s="194">
        <v>12350</v>
      </c>
      <c r="K1188" s="194">
        <v>4380</v>
      </c>
      <c r="L1188" s="195">
        <v>7970</v>
      </c>
      <c r="M1188" s="196">
        <v>5</v>
      </c>
      <c r="N1188" s="197">
        <v>398.5</v>
      </c>
      <c r="O1188" s="197">
        <v>7571.5</v>
      </c>
      <c r="P1188" s="231" t="s">
        <v>22</v>
      </c>
    </row>
    <row r="1189" spans="1:16">
      <c r="A1189" s="340" t="str">
        <f t="shared" si="39"/>
        <v>4387434</v>
      </c>
      <c r="B1189" s="351">
        <f t="shared" si="40"/>
        <v>34</v>
      </c>
      <c r="C1189" s="435">
        <v>43874</v>
      </c>
      <c r="D1189" s="399"/>
      <c r="E1189" s="400" t="s">
        <v>2222</v>
      </c>
      <c r="F1189" s="340" t="s">
        <v>737</v>
      </c>
      <c r="G1189" s="401" t="s">
        <v>1121</v>
      </c>
      <c r="H1189" s="401" t="s">
        <v>1201</v>
      </c>
      <c r="I1189" s="401" t="s">
        <v>686</v>
      </c>
      <c r="J1189" s="194">
        <v>11310</v>
      </c>
      <c r="K1189" s="194">
        <v>4320</v>
      </c>
      <c r="L1189" s="195">
        <v>6990</v>
      </c>
      <c r="M1189" s="196">
        <v>5</v>
      </c>
      <c r="N1189" s="197">
        <v>349.5</v>
      </c>
      <c r="O1189" s="197">
        <v>6640.5</v>
      </c>
      <c r="P1189" s="231" t="s">
        <v>22</v>
      </c>
    </row>
    <row r="1190" spans="1:16">
      <c r="A1190" s="340" t="str">
        <f t="shared" si="39"/>
        <v>4387435</v>
      </c>
      <c r="B1190" s="351">
        <f t="shared" si="40"/>
        <v>35</v>
      </c>
      <c r="C1190" s="435">
        <v>43874</v>
      </c>
      <c r="D1190" s="399"/>
      <c r="E1190" s="400" t="s">
        <v>2223</v>
      </c>
      <c r="F1190" s="340" t="s">
        <v>737</v>
      </c>
      <c r="G1190" s="401" t="s">
        <v>1121</v>
      </c>
      <c r="H1190" s="401" t="s">
        <v>1124</v>
      </c>
      <c r="I1190" s="401" t="s">
        <v>686</v>
      </c>
      <c r="J1190" s="194">
        <v>11430</v>
      </c>
      <c r="K1190" s="194">
        <v>4380</v>
      </c>
      <c r="L1190" s="195">
        <v>7050</v>
      </c>
      <c r="M1190" s="196">
        <v>5</v>
      </c>
      <c r="N1190" s="197">
        <v>352.5</v>
      </c>
      <c r="O1190" s="197">
        <v>6697.5</v>
      </c>
      <c r="P1190" s="231" t="s">
        <v>22</v>
      </c>
    </row>
    <row r="1191" spans="1:16">
      <c r="A1191" s="340" t="str">
        <f t="shared" si="39"/>
        <v>4387436</v>
      </c>
      <c r="B1191" s="351">
        <f t="shared" si="40"/>
        <v>36</v>
      </c>
      <c r="C1191" s="435">
        <v>43874</v>
      </c>
      <c r="D1191" s="399"/>
      <c r="E1191" s="400" t="s">
        <v>2224</v>
      </c>
      <c r="F1191" s="340" t="s">
        <v>737</v>
      </c>
      <c r="G1191" s="401" t="s">
        <v>1604</v>
      </c>
      <c r="H1191" s="401" t="s">
        <v>1605</v>
      </c>
      <c r="I1191" s="401" t="s">
        <v>686</v>
      </c>
      <c r="J1191" s="194">
        <v>3970</v>
      </c>
      <c r="K1191" s="194">
        <v>3610</v>
      </c>
      <c r="L1191" s="195">
        <v>360</v>
      </c>
      <c r="M1191" s="196">
        <v>5</v>
      </c>
      <c r="N1191" s="197">
        <v>18</v>
      </c>
      <c r="O1191" s="197">
        <v>342</v>
      </c>
      <c r="P1191" s="231" t="s">
        <v>22</v>
      </c>
    </row>
    <row r="1192" spans="1:16">
      <c r="A1192" s="340" t="str">
        <f t="shared" si="39"/>
        <v>4387437</v>
      </c>
      <c r="B1192" s="351">
        <f t="shared" si="40"/>
        <v>37</v>
      </c>
      <c r="C1192" s="435">
        <v>43874</v>
      </c>
      <c r="D1192" s="399"/>
      <c r="E1192" s="400" t="s">
        <v>2225</v>
      </c>
      <c r="F1192" s="340" t="s">
        <v>737</v>
      </c>
      <c r="G1192" s="401" t="s">
        <v>1159</v>
      </c>
      <c r="H1192" s="401" t="s">
        <v>2058</v>
      </c>
      <c r="I1192" s="401" t="s">
        <v>686</v>
      </c>
      <c r="J1192" s="194">
        <v>4360</v>
      </c>
      <c r="K1192" s="194">
        <v>1550</v>
      </c>
      <c r="L1192" s="195">
        <v>2810</v>
      </c>
      <c r="M1192" s="196">
        <v>5</v>
      </c>
      <c r="N1192" s="197">
        <v>140.5</v>
      </c>
      <c r="O1192" s="197">
        <v>2669.5</v>
      </c>
      <c r="P1192" s="231" t="s">
        <v>22</v>
      </c>
    </row>
    <row r="1193" spans="1:16">
      <c r="A1193" s="340" t="str">
        <f t="shared" si="39"/>
        <v>4387438</v>
      </c>
      <c r="B1193" s="351">
        <f t="shared" si="40"/>
        <v>38</v>
      </c>
      <c r="C1193" s="435">
        <v>43874</v>
      </c>
      <c r="D1193" s="399"/>
      <c r="E1193" s="400" t="s">
        <v>2226</v>
      </c>
      <c r="F1193" s="340" t="s">
        <v>737</v>
      </c>
      <c r="G1193" s="401" t="s">
        <v>2078</v>
      </c>
      <c r="H1193" s="401" t="s">
        <v>2079</v>
      </c>
      <c r="I1193" s="401" t="s">
        <v>686</v>
      </c>
      <c r="J1193" s="194">
        <v>8310</v>
      </c>
      <c r="K1193" s="194">
        <v>3670</v>
      </c>
      <c r="L1193" s="195">
        <v>4640</v>
      </c>
      <c r="M1193" s="196">
        <v>5</v>
      </c>
      <c r="N1193" s="197">
        <v>232</v>
      </c>
      <c r="O1193" s="197">
        <v>4408</v>
      </c>
      <c r="P1193" s="231" t="s">
        <v>22</v>
      </c>
    </row>
    <row r="1194" spans="1:16">
      <c r="A1194" s="340" t="str">
        <f t="shared" si="39"/>
        <v>4387439</v>
      </c>
      <c r="B1194" s="351">
        <f t="shared" si="40"/>
        <v>39</v>
      </c>
      <c r="C1194" s="435">
        <v>43874</v>
      </c>
      <c r="D1194" s="399"/>
      <c r="E1194" s="400" t="s">
        <v>2227</v>
      </c>
      <c r="F1194" s="340" t="s">
        <v>737</v>
      </c>
      <c r="G1194" s="401" t="s">
        <v>1159</v>
      </c>
      <c r="H1194" s="401" t="s">
        <v>2228</v>
      </c>
      <c r="I1194" s="401" t="s">
        <v>686</v>
      </c>
      <c r="J1194" s="194">
        <v>11240</v>
      </c>
      <c r="K1194" s="194">
        <v>4230</v>
      </c>
      <c r="L1194" s="195">
        <v>7010</v>
      </c>
      <c r="M1194" s="196">
        <v>5</v>
      </c>
      <c r="N1194" s="197">
        <v>350.5</v>
      </c>
      <c r="O1194" s="197">
        <v>6659.5</v>
      </c>
      <c r="P1194" s="231" t="s">
        <v>22</v>
      </c>
    </row>
    <row r="1195" spans="1:16">
      <c r="A1195" s="340" t="str">
        <f t="shared" si="39"/>
        <v>4387440</v>
      </c>
      <c r="B1195" s="351">
        <f t="shared" si="40"/>
        <v>40</v>
      </c>
      <c r="C1195" s="435">
        <v>43874</v>
      </c>
      <c r="D1195" s="399" t="s">
        <v>1531</v>
      </c>
      <c r="E1195" s="400" t="s">
        <v>2229</v>
      </c>
      <c r="F1195" s="340" t="s">
        <v>731</v>
      </c>
      <c r="G1195" s="401" t="s">
        <v>108</v>
      </c>
      <c r="H1195" s="401" t="s">
        <v>1297</v>
      </c>
      <c r="I1195" s="401" t="s">
        <v>688</v>
      </c>
      <c r="J1195" s="194">
        <v>12280</v>
      </c>
      <c r="K1195" s="194">
        <v>4410</v>
      </c>
      <c r="L1195" s="195">
        <v>7870</v>
      </c>
      <c r="M1195" s="196">
        <v>5</v>
      </c>
      <c r="N1195" s="197">
        <v>393.5</v>
      </c>
      <c r="O1195" s="197">
        <v>7476.5</v>
      </c>
      <c r="P1195" s="231" t="s">
        <v>23</v>
      </c>
    </row>
    <row r="1196" spans="1:16">
      <c r="A1196" s="340" t="str">
        <f t="shared" si="39"/>
        <v>4387441</v>
      </c>
      <c r="B1196" s="351">
        <f t="shared" si="40"/>
        <v>41</v>
      </c>
      <c r="C1196" s="435">
        <v>43874</v>
      </c>
      <c r="D1196" s="399"/>
      <c r="E1196" s="400" t="s">
        <v>2230</v>
      </c>
      <c r="F1196" s="340" t="s">
        <v>731</v>
      </c>
      <c r="G1196" s="401" t="s">
        <v>1467</v>
      </c>
      <c r="H1196" s="401" t="s">
        <v>1540</v>
      </c>
      <c r="I1196" s="401" t="s">
        <v>688</v>
      </c>
      <c r="J1196" s="194">
        <v>13880</v>
      </c>
      <c r="K1196" s="194">
        <v>4510</v>
      </c>
      <c r="L1196" s="195">
        <v>9370</v>
      </c>
      <c r="M1196" s="196">
        <v>5</v>
      </c>
      <c r="N1196" s="197">
        <v>468.5</v>
      </c>
      <c r="O1196" s="197">
        <v>8901.5</v>
      </c>
      <c r="P1196" s="231" t="s">
        <v>23</v>
      </c>
    </row>
    <row r="1197" spans="1:16">
      <c r="A1197" s="340" t="str">
        <f t="shared" si="39"/>
        <v>4387442</v>
      </c>
      <c r="B1197" s="351">
        <f t="shared" si="40"/>
        <v>42</v>
      </c>
      <c r="C1197" s="435">
        <v>43874</v>
      </c>
      <c r="D1197" s="399" t="s">
        <v>1354</v>
      </c>
      <c r="E1197" s="400" t="s">
        <v>2231</v>
      </c>
      <c r="F1197" s="340" t="s">
        <v>754</v>
      </c>
      <c r="G1197" s="401" t="s">
        <v>1460</v>
      </c>
      <c r="H1197" s="401" t="s">
        <v>1461</v>
      </c>
      <c r="I1197" s="401" t="s">
        <v>751</v>
      </c>
      <c r="J1197" s="194">
        <v>3770</v>
      </c>
      <c r="K1197" s="194">
        <v>3190</v>
      </c>
      <c r="L1197" s="195">
        <v>580</v>
      </c>
      <c r="M1197" s="196">
        <v>5</v>
      </c>
      <c r="N1197" s="197">
        <v>29</v>
      </c>
      <c r="O1197" s="197">
        <v>551</v>
      </c>
      <c r="P1197" s="231" t="s">
        <v>24</v>
      </c>
    </row>
    <row r="1198" spans="1:16">
      <c r="A1198" s="340" t="str">
        <f t="shared" si="39"/>
        <v>4387443</v>
      </c>
      <c r="B1198" s="351">
        <f t="shared" si="40"/>
        <v>43</v>
      </c>
      <c r="C1198" s="435">
        <v>43874</v>
      </c>
      <c r="D1198" s="399"/>
      <c r="E1198" s="400" t="s">
        <v>2232</v>
      </c>
      <c r="F1198" s="340" t="s">
        <v>754</v>
      </c>
      <c r="G1198" s="401" t="s">
        <v>1159</v>
      </c>
      <c r="H1198" s="401" t="s">
        <v>1127</v>
      </c>
      <c r="I1198" s="401" t="s">
        <v>751</v>
      </c>
      <c r="J1198" s="194">
        <v>11990</v>
      </c>
      <c r="K1198" s="194">
        <v>4330</v>
      </c>
      <c r="L1198" s="195">
        <v>7660</v>
      </c>
      <c r="M1198" s="196">
        <v>5</v>
      </c>
      <c r="N1198" s="197">
        <v>383</v>
      </c>
      <c r="O1198" s="197">
        <v>7277</v>
      </c>
      <c r="P1198" s="231" t="s">
        <v>24</v>
      </c>
    </row>
    <row r="1199" spans="1:16">
      <c r="A1199" s="340" t="str">
        <f t="shared" si="39"/>
        <v>4387444</v>
      </c>
      <c r="B1199" s="351">
        <f t="shared" si="40"/>
        <v>44</v>
      </c>
      <c r="C1199" s="435">
        <v>43874</v>
      </c>
      <c r="D1199" s="399"/>
      <c r="E1199" s="400" t="s">
        <v>2233</v>
      </c>
      <c r="F1199" s="340" t="s">
        <v>916</v>
      </c>
      <c r="G1199" s="401" t="s">
        <v>105</v>
      </c>
      <c r="H1199" s="401" t="s">
        <v>734</v>
      </c>
      <c r="I1199" s="401" t="s">
        <v>688</v>
      </c>
      <c r="J1199" s="194">
        <v>5780</v>
      </c>
      <c r="K1199" s="194">
        <v>3870</v>
      </c>
      <c r="L1199" s="195">
        <v>1910</v>
      </c>
      <c r="M1199" s="196">
        <v>6</v>
      </c>
      <c r="N1199" s="197">
        <v>114.6</v>
      </c>
      <c r="O1199" s="197">
        <v>1795.4</v>
      </c>
      <c r="P1199" s="231" t="s">
        <v>29</v>
      </c>
    </row>
    <row r="1200" spans="1:16">
      <c r="A1200" s="340" t="str">
        <f t="shared" si="39"/>
        <v>4387445</v>
      </c>
      <c r="B1200" s="351">
        <f t="shared" si="40"/>
        <v>45</v>
      </c>
      <c r="C1200" s="435">
        <v>43874</v>
      </c>
      <c r="D1200" s="399"/>
      <c r="E1200" s="400" t="s">
        <v>2234</v>
      </c>
      <c r="F1200" s="340" t="s">
        <v>1041</v>
      </c>
      <c r="G1200" s="401" t="s">
        <v>105</v>
      </c>
      <c r="H1200" s="401" t="s">
        <v>734</v>
      </c>
      <c r="I1200" s="401" t="s">
        <v>830</v>
      </c>
      <c r="J1200" s="194">
        <v>6230</v>
      </c>
      <c r="K1200" s="194">
        <v>3870</v>
      </c>
      <c r="L1200" s="195">
        <v>2360</v>
      </c>
      <c r="M1200" s="196">
        <v>6</v>
      </c>
      <c r="N1200" s="197">
        <v>141.6</v>
      </c>
      <c r="O1200" s="197">
        <v>2218.4</v>
      </c>
      <c r="P1200" s="231" t="s">
        <v>29</v>
      </c>
    </row>
    <row r="1201" spans="1:16">
      <c r="A1201" s="340" t="str">
        <f t="shared" si="39"/>
        <v>4387446</v>
      </c>
      <c r="B1201" s="351">
        <f t="shared" si="40"/>
        <v>46</v>
      </c>
      <c r="C1201" s="435">
        <v>43874</v>
      </c>
      <c r="D1201" s="399"/>
      <c r="E1201" s="400" t="s">
        <v>2235</v>
      </c>
      <c r="F1201" s="340" t="s">
        <v>1563</v>
      </c>
      <c r="G1201" s="401" t="s">
        <v>105</v>
      </c>
      <c r="H1201" s="401" t="s">
        <v>734</v>
      </c>
      <c r="I1201" s="401" t="s">
        <v>830</v>
      </c>
      <c r="J1201" s="194">
        <v>8690</v>
      </c>
      <c r="K1201" s="194">
        <v>3870</v>
      </c>
      <c r="L1201" s="195">
        <v>4820</v>
      </c>
      <c r="M1201" s="196">
        <v>6</v>
      </c>
      <c r="N1201" s="197">
        <v>289.2</v>
      </c>
      <c r="O1201" s="197">
        <v>4530.8</v>
      </c>
      <c r="P1201" s="231" t="s">
        <v>29</v>
      </c>
    </row>
    <row r="1202" spans="1:16">
      <c r="A1202" s="340" t="str">
        <f t="shared" si="39"/>
        <v>4387447</v>
      </c>
      <c r="B1202" s="351">
        <f t="shared" si="40"/>
        <v>47</v>
      </c>
      <c r="C1202" s="435">
        <v>43874</v>
      </c>
      <c r="D1202" s="399"/>
      <c r="E1202" s="400" t="s">
        <v>2236</v>
      </c>
      <c r="F1202" s="340" t="s">
        <v>1563</v>
      </c>
      <c r="G1202" s="401" t="s">
        <v>689</v>
      </c>
      <c r="H1202" s="401" t="s">
        <v>695</v>
      </c>
      <c r="I1202" s="401" t="s">
        <v>830</v>
      </c>
      <c r="J1202" s="194">
        <v>5670</v>
      </c>
      <c r="K1202" s="194">
        <v>3780</v>
      </c>
      <c r="L1202" s="195">
        <v>1890</v>
      </c>
      <c r="M1202" s="196">
        <v>6</v>
      </c>
      <c r="N1202" s="197">
        <v>113.39999999999999</v>
      </c>
      <c r="O1202" s="197">
        <v>1776.6</v>
      </c>
      <c r="P1202" s="231" t="s">
        <v>29</v>
      </c>
    </row>
    <row r="1203" spans="1:16">
      <c r="A1203" s="340" t="str">
        <f t="shared" si="39"/>
        <v>4387448</v>
      </c>
      <c r="B1203" s="351">
        <f t="shared" si="40"/>
        <v>48</v>
      </c>
      <c r="C1203" s="435">
        <v>43874</v>
      </c>
      <c r="D1203" s="399"/>
      <c r="E1203" s="400" t="s">
        <v>2237</v>
      </c>
      <c r="F1203" s="340" t="s">
        <v>2238</v>
      </c>
      <c r="G1203" s="401" t="s">
        <v>689</v>
      </c>
      <c r="H1203" s="401" t="s">
        <v>695</v>
      </c>
      <c r="I1203" s="401" t="s">
        <v>830</v>
      </c>
      <c r="J1203" s="194">
        <v>7750</v>
      </c>
      <c r="K1203" s="194">
        <v>3780</v>
      </c>
      <c r="L1203" s="195">
        <v>3970</v>
      </c>
      <c r="M1203" s="196">
        <v>6</v>
      </c>
      <c r="N1203" s="197">
        <v>238.2</v>
      </c>
      <c r="O1203" s="197">
        <v>3731.8</v>
      </c>
      <c r="P1203" s="231" t="s">
        <v>29</v>
      </c>
    </row>
    <row r="1204" spans="1:16">
      <c r="A1204" s="340" t="str">
        <f t="shared" si="39"/>
        <v>4387449</v>
      </c>
      <c r="B1204" s="351">
        <f t="shared" si="40"/>
        <v>49</v>
      </c>
      <c r="C1204" s="435">
        <v>43874</v>
      </c>
      <c r="D1204" s="399" t="s">
        <v>687</v>
      </c>
      <c r="E1204" s="400" t="s">
        <v>2239</v>
      </c>
      <c r="F1204" s="340" t="s">
        <v>2240</v>
      </c>
      <c r="G1204" s="401" t="s">
        <v>689</v>
      </c>
      <c r="H1204" s="401" t="s">
        <v>695</v>
      </c>
      <c r="I1204" s="401" t="s">
        <v>2241</v>
      </c>
      <c r="J1204" s="194">
        <v>8000</v>
      </c>
      <c r="K1204" s="194">
        <v>3780</v>
      </c>
      <c r="L1204" s="195">
        <v>4220</v>
      </c>
      <c r="M1204" s="196">
        <v>6</v>
      </c>
      <c r="N1204" s="197">
        <v>253.2</v>
      </c>
      <c r="O1204" s="197">
        <v>3966.8</v>
      </c>
      <c r="P1204" s="231" t="s">
        <v>29</v>
      </c>
    </row>
    <row r="1205" spans="1:16">
      <c r="A1205" s="340" t="str">
        <f t="shared" si="39"/>
        <v>4387450</v>
      </c>
      <c r="B1205" s="351">
        <f t="shared" si="40"/>
        <v>50</v>
      </c>
      <c r="C1205" s="435">
        <v>43874</v>
      </c>
      <c r="D1205" s="399"/>
      <c r="E1205" s="400" t="s">
        <v>2242</v>
      </c>
      <c r="F1205" s="340" t="s">
        <v>2240</v>
      </c>
      <c r="G1205" s="401" t="s">
        <v>111</v>
      </c>
      <c r="H1205" s="401" t="s">
        <v>732</v>
      </c>
      <c r="I1205" s="401" t="s">
        <v>2241</v>
      </c>
      <c r="J1205" s="194">
        <v>8960</v>
      </c>
      <c r="K1205" s="194">
        <v>3870</v>
      </c>
      <c r="L1205" s="195">
        <v>5090</v>
      </c>
      <c r="M1205" s="196">
        <v>6</v>
      </c>
      <c r="N1205" s="197">
        <v>305.39999999999998</v>
      </c>
      <c r="O1205" s="197">
        <v>4784.6000000000004</v>
      </c>
      <c r="P1205" s="231" t="s">
        <v>29</v>
      </c>
    </row>
    <row r="1206" spans="1:16">
      <c r="A1206" s="340" t="str">
        <f t="shared" si="39"/>
        <v>4387451</v>
      </c>
      <c r="B1206" s="351">
        <f t="shared" si="40"/>
        <v>51</v>
      </c>
      <c r="C1206" s="435">
        <v>43874</v>
      </c>
      <c r="D1206" s="399"/>
      <c r="E1206" s="400" t="s">
        <v>2243</v>
      </c>
      <c r="F1206" s="340" t="s">
        <v>2244</v>
      </c>
      <c r="G1206" s="401" t="s">
        <v>111</v>
      </c>
      <c r="H1206" s="401" t="s">
        <v>732</v>
      </c>
      <c r="I1206" s="401" t="s">
        <v>2241</v>
      </c>
      <c r="J1206" s="194">
        <v>8550</v>
      </c>
      <c r="K1206" s="194">
        <v>3870</v>
      </c>
      <c r="L1206" s="195">
        <v>4680</v>
      </c>
      <c r="M1206" s="196">
        <v>6</v>
      </c>
      <c r="N1206" s="197">
        <v>280.8</v>
      </c>
      <c r="O1206" s="197">
        <v>4399.2</v>
      </c>
      <c r="P1206" s="231" t="s">
        <v>29</v>
      </c>
    </row>
    <row r="1207" spans="1:16">
      <c r="A1207" s="340" t="str">
        <f t="shared" si="39"/>
        <v>4387452</v>
      </c>
      <c r="B1207" s="351">
        <f t="shared" si="40"/>
        <v>52</v>
      </c>
      <c r="C1207" s="435">
        <v>43874</v>
      </c>
      <c r="D1207" s="399"/>
      <c r="E1207" s="400" t="s">
        <v>2245</v>
      </c>
      <c r="F1207" s="340" t="s">
        <v>2244</v>
      </c>
      <c r="G1207" s="401" t="s">
        <v>105</v>
      </c>
      <c r="H1207" s="401" t="s">
        <v>734</v>
      </c>
      <c r="I1207" s="401" t="s">
        <v>2241</v>
      </c>
      <c r="J1207" s="194">
        <v>6610</v>
      </c>
      <c r="K1207" s="194">
        <v>3870</v>
      </c>
      <c r="L1207" s="195">
        <v>2740</v>
      </c>
      <c r="M1207" s="196">
        <v>6</v>
      </c>
      <c r="N1207" s="197">
        <v>164.4</v>
      </c>
      <c r="O1207" s="197">
        <v>2575.6</v>
      </c>
      <c r="P1207" s="231" t="s">
        <v>29</v>
      </c>
    </row>
    <row r="1208" spans="1:16">
      <c r="A1208" s="340" t="str">
        <f t="shared" si="39"/>
        <v>4387453</v>
      </c>
      <c r="B1208" s="351">
        <f t="shared" si="40"/>
        <v>53</v>
      </c>
      <c r="C1208" s="435">
        <v>43874</v>
      </c>
      <c r="D1208" s="399"/>
      <c r="E1208" s="400" t="s">
        <v>2246</v>
      </c>
      <c r="F1208" s="340" t="s">
        <v>2247</v>
      </c>
      <c r="G1208" s="401" t="s">
        <v>111</v>
      </c>
      <c r="H1208" s="401" t="s">
        <v>732</v>
      </c>
      <c r="I1208" s="401" t="s">
        <v>2241</v>
      </c>
      <c r="J1208" s="194">
        <v>7850</v>
      </c>
      <c r="K1208" s="194">
        <v>3870</v>
      </c>
      <c r="L1208" s="195">
        <v>3980</v>
      </c>
      <c r="M1208" s="196">
        <v>6</v>
      </c>
      <c r="N1208" s="197">
        <v>238.79999999999998</v>
      </c>
      <c r="O1208" s="197">
        <v>3741.2</v>
      </c>
      <c r="P1208" s="231" t="s">
        <v>29</v>
      </c>
    </row>
    <row r="1209" spans="1:16">
      <c r="A1209" s="340" t="str">
        <f t="shared" si="39"/>
        <v>4387454</v>
      </c>
      <c r="B1209" s="351">
        <f t="shared" si="40"/>
        <v>54</v>
      </c>
      <c r="C1209" s="435">
        <v>43874</v>
      </c>
      <c r="D1209" s="399"/>
      <c r="E1209" s="400" t="s">
        <v>2248</v>
      </c>
      <c r="F1209" s="340" t="s">
        <v>2249</v>
      </c>
      <c r="G1209" s="401" t="s">
        <v>104</v>
      </c>
      <c r="H1209" s="401" t="s">
        <v>694</v>
      </c>
      <c r="I1209" s="401" t="s">
        <v>2241</v>
      </c>
      <c r="J1209" s="194">
        <v>8470</v>
      </c>
      <c r="K1209" s="194">
        <v>3850</v>
      </c>
      <c r="L1209" s="195">
        <v>4620</v>
      </c>
      <c r="M1209" s="196">
        <v>6</v>
      </c>
      <c r="N1209" s="197">
        <v>277.2</v>
      </c>
      <c r="O1209" s="197">
        <v>4342.8</v>
      </c>
      <c r="P1209" s="231" t="s">
        <v>29</v>
      </c>
    </row>
    <row r="1210" spans="1:16">
      <c r="A1210" s="340" t="str">
        <f t="shared" si="39"/>
        <v>4387455</v>
      </c>
      <c r="B1210" s="351">
        <f t="shared" si="40"/>
        <v>55</v>
      </c>
      <c r="C1210" s="435">
        <v>43874</v>
      </c>
      <c r="D1210" s="399"/>
      <c r="E1210" s="400" t="s">
        <v>2250</v>
      </c>
      <c r="F1210" s="340" t="s">
        <v>2249</v>
      </c>
      <c r="G1210" s="401" t="s">
        <v>689</v>
      </c>
      <c r="H1210" s="401" t="s">
        <v>696</v>
      </c>
      <c r="I1210" s="401" t="s">
        <v>2241</v>
      </c>
      <c r="J1210" s="194">
        <v>6220</v>
      </c>
      <c r="K1210" s="194">
        <v>3780</v>
      </c>
      <c r="L1210" s="195">
        <v>2440</v>
      </c>
      <c r="M1210" s="196">
        <v>6</v>
      </c>
      <c r="N1210" s="197">
        <v>146.4</v>
      </c>
      <c r="O1210" s="197">
        <v>2293.6</v>
      </c>
      <c r="P1210" s="231" t="s">
        <v>29</v>
      </c>
    </row>
    <row r="1211" spans="1:16">
      <c r="A1211" s="340" t="str">
        <f t="shared" si="39"/>
        <v>4387456</v>
      </c>
      <c r="B1211" s="351">
        <f t="shared" si="40"/>
        <v>56</v>
      </c>
      <c r="C1211" s="435">
        <v>43874</v>
      </c>
      <c r="D1211" s="399"/>
      <c r="E1211" s="400" t="s">
        <v>2251</v>
      </c>
      <c r="F1211" s="340" t="s">
        <v>2252</v>
      </c>
      <c r="G1211" s="401" t="s">
        <v>105</v>
      </c>
      <c r="H1211" s="401" t="s">
        <v>734</v>
      </c>
      <c r="I1211" s="401" t="s">
        <v>2241</v>
      </c>
      <c r="J1211" s="194">
        <v>8930</v>
      </c>
      <c r="K1211" s="194">
        <v>3870</v>
      </c>
      <c r="L1211" s="195">
        <v>5060</v>
      </c>
      <c r="M1211" s="196">
        <v>6</v>
      </c>
      <c r="N1211" s="197">
        <v>303.59999999999997</v>
      </c>
      <c r="O1211" s="197">
        <v>4756.3999999999996</v>
      </c>
      <c r="P1211" s="231" t="s">
        <v>29</v>
      </c>
    </row>
    <row r="1212" spans="1:16">
      <c r="A1212" s="340" t="str">
        <f t="shared" si="39"/>
        <v>4387457</v>
      </c>
      <c r="B1212" s="351">
        <f t="shared" si="40"/>
        <v>57</v>
      </c>
      <c r="C1212" s="435">
        <v>43874</v>
      </c>
      <c r="D1212" s="399"/>
      <c r="E1212" s="400" t="s">
        <v>2253</v>
      </c>
      <c r="F1212" s="340" t="s">
        <v>2252</v>
      </c>
      <c r="G1212" s="401" t="s">
        <v>111</v>
      </c>
      <c r="H1212" s="401" t="s">
        <v>732</v>
      </c>
      <c r="I1212" s="401" t="s">
        <v>2241</v>
      </c>
      <c r="J1212" s="194">
        <v>9660</v>
      </c>
      <c r="K1212" s="194">
        <v>3870</v>
      </c>
      <c r="L1212" s="195">
        <v>5790</v>
      </c>
      <c r="M1212" s="196">
        <v>6</v>
      </c>
      <c r="N1212" s="197">
        <v>347.4</v>
      </c>
      <c r="O1212" s="197">
        <v>5442.6</v>
      </c>
      <c r="P1212" s="231" t="s">
        <v>29</v>
      </c>
    </row>
    <row r="1213" spans="1:16">
      <c r="A1213" s="340" t="str">
        <f t="shared" si="39"/>
        <v>4387458</v>
      </c>
      <c r="B1213" s="351">
        <f t="shared" si="40"/>
        <v>58</v>
      </c>
      <c r="C1213" s="435">
        <v>43874</v>
      </c>
      <c r="D1213" s="399"/>
      <c r="E1213" s="400" t="s">
        <v>2254</v>
      </c>
      <c r="F1213" s="340" t="s">
        <v>1867</v>
      </c>
      <c r="G1213" s="401" t="s">
        <v>103</v>
      </c>
      <c r="H1213" s="401" t="s">
        <v>836</v>
      </c>
      <c r="I1213" s="401" t="s">
        <v>692</v>
      </c>
      <c r="J1213" s="194">
        <v>8370</v>
      </c>
      <c r="K1213" s="194">
        <v>3880</v>
      </c>
      <c r="L1213" s="195">
        <v>4490</v>
      </c>
      <c r="M1213" s="196">
        <v>6</v>
      </c>
      <c r="N1213" s="197">
        <v>269.39999999999998</v>
      </c>
      <c r="O1213" s="197">
        <v>4220.6000000000004</v>
      </c>
      <c r="P1213" s="231" t="s">
        <v>29</v>
      </c>
    </row>
    <row r="1214" spans="1:16">
      <c r="A1214" s="340" t="str">
        <f t="shared" si="39"/>
        <v>4387459</v>
      </c>
      <c r="B1214" s="351">
        <f t="shared" si="40"/>
        <v>59</v>
      </c>
      <c r="C1214" s="435">
        <v>43874</v>
      </c>
      <c r="D1214" s="399"/>
      <c r="E1214" s="400" t="s">
        <v>2255</v>
      </c>
      <c r="F1214" s="340" t="s">
        <v>1867</v>
      </c>
      <c r="G1214" s="401" t="s">
        <v>702</v>
      </c>
      <c r="H1214" s="401" t="s">
        <v>693</v>
      </c>
      <c r="I1214" s="401" t="s">
        <v>692</v>
      </c>
      <c r="J1214" s="194">
        <v>6100</v>
      </c>
      <c r="K1214" s="194">
        <v>4000</v>
      </c>
      <c r="L1214" s="195">
        <v>2100</v>
      </c>
      <c r="M1214" s="196">
        <v>6</v>
      </c>
      <c r="N1214" s="197">
        <v>126</v>
      </c>
      <c r="O1214" s="197">
        <v>1974</v>
      </c>
      <c r="P1214" s="231" t="s">
        <v>29</v>
      </c>
    </row>
    <row r="1215" spans="1:16">
      <c r="A1215" s="340" t="str">
        <f t="shared" si="39"/>
        <v>4387460</v>
      </c>
      <c r="B1215" s="351">
        <f t="shared" si="40"/>
        <v>60</v>
      </c>
      <c r="C1215" s="435">
        <v>43874</v>
      </c>
      <c r="D1215" s="399"/>
      <c r="E1215" s="400" t="s">
        <v>2256</v>
      </c>
      <c r="F1215" s="340" t="s">
        <v>1230</v>
      </c>
      <c r="G1215" s="401" t="s">
        <v>105</v>
      </c>
      <c r="H1215" s="401" t="s">
        <v>734</v>
      </c>
      <c r="I1215" s="401" t="s">
        <v>692</v>
      </c>
      <c r="J1215" s="194">
        <v>8170</v>
      </c>
      <c r="K1215" s="194">
        <v>3870</v>
      </c>
      <c r="L1215" s="195">
        <v>4300</v>
      </c>
      <c r="M1215" s="196">
        <v>6</v>
      </c>
      <c r="N1215" s="197">
        <v>258</v>
      </c>
      <c r="O1215" s="197">
        <v>4042</v>
      </c>
      <c r="P1215" s="231" t="s">
        <v>29</v>
      </c>
    </row>
    <row r="1216" spans="1:16">
      <c r="A1216" s="340" t="str">
        <f t="shared" si="39"/>
        <v>4387461</v>
      </c>
      <c r="B1216" s="351">
        <f t="shared" si="40"/>
        <v>61</v>
      </c>
      <c r="C1216" s="435">
        <v>43874</v>
      </c>
      <c r="D1216" s="399"/>
      <c r="E1216" s="400" t="s">
        <v>2257</v>
      </c>
      <c r="F1216" s="340" t="s">
        <v>842</v>
      </c>
      <c r="G1216" s="401" t="s">
        <v>111</v>
      </c>
      <c r="H1216" s="401" t="s">
        <v>732</v>
      </c>
      <c r="I1216" s="401" t="s">
        <v>692</v>
      </c>
      <c r="J1216" s="194">
        <v>9010</v>
      </c>
      <c r="K1216" s="194">
        <v>3870</v>
      </c>
      <c r="L1216" s="195">
        <v>5140</v>
      </c>
      <c r="M1216" s="196">
        <v>6</v>
      </c>
      <c r="N1216" s="197">
        <v>308.39999999999998</v>
      </c>
      <c r="O1216" s="197">
        <v>4831.6000000000004</v>
      </c>
      <c r="P1216" s="231" t="s">
        <v>29</v>
      </c>
    </row>
    <row r="1217" spans="1:16">
      <c r="A1217" s="340" t="str">
        <f t="shared" si="39"/>
        <v>4387462</v>
      </c>
      <c r="B1217" s="351">
        <f t="shared" si="40"/>
        <v>62</v>
      </c>
      <c r="C1217" s="435">
        <v>43874</v>
      </c>
      <c r="D1217" s="399"/>
      <c r="E1217" s="400" t="s">
        <v>2258</v>
      </c>
      <c r="F1217" s="340" t="s">
        <v>842</v>
      </c>
      <c r="G1217" s="401" t="s">
        <v>104</v>
      </c>
      <c r="H1217" s="401" t="s">
        <v>694</v>
      </c>
      <c r="I1217" s="401" t="s">
        <v>692</v>
      </c>
      <c r="J1217" s="194">
        <v>8470</v>
      </c>
      <c r="K1217" s="194">
        <v>3850</v>
      </c>
      <c r="L1217" s="195">
        <v>4620</v>
      </c>
      <c r="M1217" s="196">
        <v>6</v>
      </c>
      <c r="N1217" s="197">
        <v>277.2</v>
      </c>
      <c r="O1217" s="197">
        <v>4342.8</v>
      </c>
      <c r="P1217" s="231" t="s">
        <v>29</v>
      </c>
    </row>
    <row r="1218" spans="1:16">
      <c r="A1218" s="340" t="str">
        <f t="shared" si="39"/>
        <v>4387463</v>
      </c>
      <c r="B1218" s="351">
        <f t="shared" si="40"/>
        <v>63</v>
      </c>
      <c r="C1218" s="435">
        <v>43874</v>
      </c>
      <c r="D1218" s="399"/>
      <c r="E1218" s="400" t="s">
        <v>2259</v>
      </c>
      <c r="F1218" s="340" t="s">
        <v>842</v>
      </c>
      <c r="G1218" s="401" t="s">
        <v>105</v>
      </c>
      <c r="H1218" s="401" t="s">
        <v>734</v>
      </c>
      <c r="I1218" s="401" t="s">
        <v>692</v>
      </c>
      <c r="J1218" s="194">
        <v>5680</v>
      </c>
      <c r="K1218" s="194">
        <v>3870</v>
      </c>
      <c r="L1218" s="195">
        <v>1810</v>
      </c>
      <c r="M1218" s="196">
        <v>6</v>
      </c>
      <c r="N1218" s="197">
        <v>108.6</v>
      </c>
      <c r="O1218" s="197">
        <v>1701.4</v>
      </c>
      <c r="P1218" s="231" t="s">
        <v>29</v>
      </c>
    </row>
    <row r="1219" spans="1:16">
      <c r="A1219" s="340" t="str">
        <f t="shared" si="39"/>
        <v>4387464</v>
      </c>
      <c r="B1219" s="351">
        <f t="shared" si="40"/>
        <v>64</v>
      </c>
      <c r="C1219" s="435">
        <v>43874</v>
      </c>
      <c r="D1219" s="399"/>
      <c r="E1219" s="400" t="s">
        <v>2260</v>
      </c>
      <c r="F1219" s="340" t="s">
        <v>903</v>
      </c>
      <c r="G1219" s="401" t="s">
        <v>689</v>
      </c>
      <c r="H1219" s="401" t="s">
        <v>695</v>
      </c>
      <c r="I1219" s="401" t="s">
        <v>692</v>
      </c>
      <c r="J1219" s="194">
        <v>8600</v>
      </c>
      <c r="K1219" s="194">
        <v>3790</v>
      </c>
      <c r="L1219" s="195">
        <v>4810</v>
      </c>
      <c r="M1219" s="196">
        <v>6</v>
      </c>
      <c r="N1219" s="197">
        <v>288.59999999999997</v>
      </c>
      <c r="O1219" s="197">
        <v>4521.3999999999996</v>
      </c>
      <c r="P1219" s="231" t="s">
        <v>29</v>
      </c>
    </row>
    <row r="1220" spans="1:16">
      <c r="A1220" s="340" t="str">
        <f t="shared" si="39"/>
        <v>4387465</v>
      </c>
      <c r="B1220" s="351">
        <f t="shared" si="40"/>
        <v>65</v>
      </c>
      <c r="C1220" s="435">
        <v>43874</v>
      </c>
      <c r="D1220" s="399"/>
      <c r="E1220" s="400" t="s">
        <v>2261</v>
      </c>
      <c r="F1220" s="340" t="s">
        <v>903</v>
      </c>
      <c r="G1220" s="401" t="s">
        <v>689</v>
      </c>
      <c r="H1220" s="401" t="s">
        <v>695</v>
      </c>
      <c r="I1220" s="401" t="s">
        <v>692</v>
      </c>
      <c r="J1220" s="194">
        <v>7490</v>
      </c>
      <c r="K1220" s="194">
        <v>3790</v>
      </c>
      <c r="L1220" s="195">
        <v>3700</v>
      </c>
      <c r="M1220" s="196">
        <v>6</v>
      </c>
      <c r="N1220" s="197">
        <v>222</v>
      </c>
      <c r="O1220" s="197">
        <v>3478</v>
      </c>
      <c r="P1220" s="231" t="s">
        <v>29</v>
      </c>
    </row>
    <row r="1221" spans="1:16">
      <c r="A1221" s="340" t="str">
        <f t="shared" si="39"/>
        <v>4387466</v>
      </c>
      <c r="B1221" s="351">
        <f t="shared" si="40"/>
        <v>66</v>
      </c>
      <c r="C1221" s="435">
        <v>43874</v>
      </c>
      <c r="D1221" s="399"/>
      <c r="E1221" s="400" t="s">
        <v>2262</v>
      </c>
      <c r="F1221" s="340" t="s">
        <v>1310</v>
      </c>
      <c r="G1221" s="401" t="s">
        <v>281</v>
      </c>
      <c r="H1221" s="401" t="s">
        <v>833</v>
      </c>
      <c r="I1221" s="401" t="s">
        <v>698</v>
      </c>
      <c r="J1221" s="194">
        <v>8560</v>
      </c>
      <c r="K1221" s="194">
        <v>3820</v>
      </c>
      <c r="L1221" s="195">
        <v>4740</v>
      </c>
      <c r="M1221" s="196">
        <v>6</v>
      </c>
      <c r="N1221" s="197">
        <v>284.39999999999998</v>
      </c>
      <c r="O1221" s="197">
        <v>4455.6000000000004</v>
      </c>
      <c r="P1221" s="231" t="s">
        <v>29</v>
      </c>
    </row>
    <row r="1222" spans="1:16">
      <c r="A1222" s="340" t="str">
        <f t="shared" si="39"/>
        <v>4387467</v>
      </c>
      <c r="B1222" s="351">
        <f t="shared" si="40"/>
        <v>67</v>
      </c>
      <c r="C1222" s="435">
        <v>43874</v>
      </c>
      <c r="D1222" s="399"/>
      <c r="E1222" s="400" t="s">
        <v>2263</v>
      </c>
      <c r="F1222" s="340" t="s">
        <v>1310</v>
      </c>
      <c r="G1222" s="401" t="s">
        <v>371</v>
      </c>
      <c r="H1222" s="401" t="s">
        <v>732</v>
      </c>
      <c r="I1222" s="401" t="s">
        <v>698</v>
      </c>
      <c r="J1222" s="194">
        <v>6420</v>
      </c>
      <c r="K1222" s="194">
        <v>3870</v>
      </c>
      <c r="L1222" s="195">
        <v>2550</v>
      </c>
      <c r="M1222" s="196">
        <v>6</v>
      </c>
      <c r="N1222" s="197">
        <v>153</v>
      </c>
      <c r="O1222" s="197">
        <v>2397</v>
      </c>
      <c r="P1222" s="231" t="s">
        <v>29</v>
      </c>
    </row>
    <row r="1223" spans="1:16">
      <c r="A1223" s="340" t="str">
        <f t="shared" si="39"/>
        <v>4387468</v>
      </c>
      <c r="B1223" s="351">
        <f t="shared" si="40"/>
        <v>68</v>
      </c>
      <c r="C1223" s="435">
        <v>43874</v>
      </c>
      <c r="D1223" s="399"/>
      <c r="E1223" s="400" t="s">
        <v>2264</v>
      </c>
      <c r="F1223" s="340" t="s">
        <v>1068</v>
      </c>
      <c r="G1223" s="401" t="s">
        <v>281</v>
      </c>
      <c r="H1223" s="401" t="s">
        <v>833</v>
      </c>
      <c r="I1223" s="401" t="s">
        <v>698</v>
      </c>
      <c r="J1223" s="194">
        <v>8330</v>
      </c>
      <c r="K1223" s="194">
        <v>3820</v>
      </c>
      <c r="L1223" s="195">
        <v>4510</v>
      </c>
      <c r="M1223" s="196">
        <v>6</v>
      </c>
      <c r="N1223" s="197">
        <v>270.59999999999997</v>
      </c>
      <c r="O1223" s="197">
        <v>4239.3999999999996</v>
      </c>
      <c r="P1223" s="231" t="s">
        <v>29</v>
      </c>
    </row>
    <row r="1224" spans="1:16">
      <c r="A1224" s="340" t="str">
        <f t="shared" si="39"/>
        <v>4387469</v>
      </c>
      <c r="B1224" s="351">
        <f t="shared" si="40"/>
        <v>69</v>
      </c>
      <c r="C1224" s="435">
        <v>43874</v>
      </c>
      <c r="D1224" s="399"/>
      <c r="E1224" s="400" t="s">
        <v>2265</v>
      </c>
      <c r="F1224" s="340" t="s">
        <v>1068</v>
      </c>
      <c r="G1224" s="401" t="s">
        <v>103</v>
      </c>
      <c r="H1224" s="401" t="s">
        <v>836</v>
      </c>
      <c r="I1224" s="401" t="s">
        <v>698</v>
      </c>
      <c r="J1224" s="194">
        <v>6140</v>
      </c>
      <c r="K1224" s="194">
        <v>3880</v>
      </c>
      <c r="L1224" s="195">
        <v>2260</v>
      </c>
      <c r="M1224" s="196">
        <v>6</v>
      </c>
      <c r="N1224" s="197">
        <v>135.6</v>
      </c>
      <c r="O1224" s="197">
        <v>2124.4</v>
      </c>
      <c r="P1224" s="231" t="s">
        <v>29</v>
      </c>
    </row>
    <row r="1225" spans="1:16">
      <c r="A1225" s="340" t="str">
        <f t="shared" si="39"/>
        <v>4387470</v>
      </c>
      <c r="B1225" s="351">
        <f t="shared" si="40"/>
        <v>70</v>
      </c>
      <c r="C1225" s="435">
        <v>43874</v>
      </c>
      <c r="D1225" s="399"/>
      <c r="E1225" s="400" t="s">
        <v>2266</v>
      </c>
      <c r="F1225" s="340" t="s">
        <v>2267</v>
      </c>
      <c r="G1225" s="401" t="s">
        <v>281</v>
      </c>
      <c r="H1225" s="401" t="s">
        <v>833</v>
      </c>
      <c r="I1225" s="401" t="s">
        <v>698</v>
      </c>
      <c r="J1225" s="194">
        <v>8600</v>
      </c>
      <c r="K1225" s="194">
        <v>3830</v>
      </c>
      <c r="L1225" s="195">
        <v>4770</v>
      </c>
      <c r="M1225" s="196">
        <v>6</v>
      </c>
      <c r="N1225" s="197">
        <v>286.2</v>
      </c>
      <c r="O1225" s="197">
        <v>4483.8</v>
      </c>
      <c r="P1225" s="231" t="s">
        <v>29</v>
      </c>
    </row>
    <row r="1226" spans="1:16">
      <c r="A1226" s="340" t="str">
        <f t="shared" si="39"/>
        <v>4387471</v>
      </c>
      <c r="B1226" s="351">
        <f t="shared" si="40"/>
        <v>71</v>
      </c>
      <c r="C1226" s="435">
        <v>43874</v>
      </c>
      <c r="D1226" s="399"/>
      <c r="E1226" s="400" t="s">
        <v>2268</v>
      </c>
      <c r="F1226" s="340" t="s">
        <v>2267</v>
      </c>
      <c r="G1226" s="401" t="s">
        <v>103</v>
      </c>
      <c r="H1226" s="401" t="s">
        <v>836</v>
      </c>
      <c r="I1226" s="401" t="s">
        <v>698</v>
      </c>
      <c r="J1226" s="194">
        <v>8660</v>
      </c>
      <c r="K1226" s="194">
        <v>3880</v>
      </c>
      <c r="L1226" s="195">
        <v>4780</v>
      </c>
      <c r="M1226" s="196">
        <v>6</v>
      </c>
      <c r="N1226" s="197">
        <v>286.8</v>
      </c>
      <c r="O1226" s="197">
        <v>4493.2</v>
      </c>
      <c r="P1226" s="231" t="s">
        <v>29</v>
      </c>
    </row>
    <row r="1227" spans="1:16">
      <c r="A1227" s="340" t="str">
        <f t="shared" si="39"/>
        <v>4387472</v>
      </c>
      <c r="B1227" s="351">
        <f t="shared" si="40"/>
        <v>72</v>
      </c>
      <c r="C1227" s="435">
        <v>43874</v>
      </c>
      <c r="D1227" s="399"/>
      <c r="E1227" s="400" t="s">
        <v>2269</v>
      </c>
      <c r="F1227" s="340" t="s">
        <v>2267</v>
      </c>
      <c r="G1227" s="401" t="s">
        <v>161</v>
      </c>
      <c r="H1227" s="401" t="s">
        <v>696</v>
      </c>
      <c r="I1227" s="401" t="s">
        <v>698</v>
      </c>
      <c r="J1227" s="194">
        <v>8370</v>
      </c>
      <c r="K1227" s="194">
        <v>3800</v>
      </c>
      <c r="L1227" s="195">
        <v>4570</v>
      </c>
      <c r="M1227" s="196">
        <v>6</v>
      </c>
      <c r="N1227" s="197">
        <v>274.2</v>
      </c>
      <c r="O1227" s="197">
        <v>4295.8</v>
      </c>
      <c r="P1227" s="231" t="s">
        <v>29</v>
      </c>
    </row>
    <row r="1228" spans="1:16">
      <c r="A1228" s="340" t="str">
        <f t="shared" si="39"/>
        <v>4387473</v>
      </c>
      <c r="B1228" s="351">
        <f t="shared" si="40"/>
        <v>73</v>
      </c>
      <c r="C1228" s="435">
        <v>43874</v>
      </c>
      <c r="D1228" s="399"/>
      <c r="E1228" s="400" t="s">
        <v>2270</v>
      </c>
      <c r="F1228" s="340" t="s">
        <v>2267</v>
      </c>
      <c r="G1228" s="401" t="s">
        <v>281</v>
      </c>
      <c r="H1228" s="401" t="s">
        <v>833</v>
      </c>
      <c r="I1228" s="401" t="s">
        <v>698</v>
      </c>
      <c r="J1228" s="194">
        <v>8490</v>
      </c>
      <c r="K1228" s="194">
        <v>3830</v>
      </c>
      <c r="L1228" s="195">
        <v>4660</v>
      </c>
      <c r="M1228" s="196">
        <v>6</v>
      </c>
      <c r="N1228" s="197">
        <v>279.59999999999997</v>
      </c>
      <c r="O1228" s="197">
        <v>4380.3999999999996</v>
      </c>
      <c r="P1228" s="231" t="s">
        <v>29</v>
      </c>
    </row>
    <row r="1229" spans="1:16">
      <c r="A1229" s="340" t="str">
        <f t="shared" si="39"/>
        <v>4387474</v>
      </c>
      <c r="B1229" s="351">
        <f t="shared" si="40"/>
        <v>74</v>
      </c>
      <c r="C1229" s="435">
        <v>43874</v>
      </c>
      <c r="D1229" s="399"/>
      <c r="E1229" s="400" t="s">
        <v>2271</v>
      </c>
      <c r="F1229" s="340" t="s">
        <v>2267</v>
      </c>
      <c r="G1229" s="401" t="s">
        <v>690</v>
      </c>
      <c r="H1229" s="401" t="s">
        <v>691</v>
      </c>
      <c r="I1229" s="401" t="s">
        <v>698</v>
      </c>
      <c r="J1229" s="194">
        <v>8880</v>
      </c>
      <c r="K1229" s="194">
        <v>3960</v>
      </c>
      <c r="L1229" s="195">
        <v>4920</v>
      </c>
      <c r="M1229" s="196">
        <v>6</v>
      </c>
      <c r="N1229" s="197">
        <v>295.2</v>
      </c>
      <c r="O1229" s="197">
        <v>4624.8</v>
      </c>
      <c r="P1229" s="231" t="s">
        <v>29</v>
      </c>
    </row>
    <row r="1230" spans="1:16">
      <c r="A1230" s="340" t="str">
        <f t="shared" si="39"/>
        <v>4387475</v>
      </c>
      <c r="B1230" s="351">
        <f t="shared" si="40"/>
        <v>75</v>
      </c>
      <c r="C1230" s="435">
        <v>43874</v>
      </c>
      <c r="D1230" s="399"/>
      <c r="E1230" s="400" t="s">
        <v>2272</v>
      </c>
      <c r="F1230" s="340" t="s">
        <v>2267</v>
      </c>
      <c r="G1230" s="401" t="s">
        <v>103</v>
      </c>
      <c r="H1230" s="401" t="s">
        <v>836</v>
      </c>
      <c r="I1230" s="401" t="s">
        <v>698</v>
      </c>
      <c r="J1230" s="194">
        <v>8990</v>
      </c>
      <c r="K1230" s="194">
        <v>3880</v>
      </c>
      <c r="L1230" s="195">
        <v>5110</v>
      </c>
      <c r="M1230" s="196">
        <v>6</v>
      </c>
      <c r="N1230" s="197">
        <v>306.59999999999997</v>
      </c>
      <c r="O1230" s="197">
        <v>4803.3999999999996</v>
      </c>
      <c r="P1230" s="231" t="s">
        <v>29</v>
      </c>
    </row>
    <row r="1231" spans="1:16">
      <c r="A1231" s="340" t="str">
        <f t="shared" si="39"/>
        <v>4387476</v>
      </c>
      <c r="B1231" s="351">
        <f t="shared" si="40"/>
        <v>76</v>
      </c>
      <c r="C1231" s="435">
        <v>43874</v>
      </c>
      <c r="D1231" s="399"/>
      <c r="E1231" s="400" t="s">
        <v>2273</v>
      </c>
      <c r="F1231" s="340" t="s">
        <v>2267</v>
      </c>
      <c r="G1231" s="401" t="s">
        <v>702</v>
      </c>
      <c r="H1231" s="401" t="s">
        <v>693</v>
      </c>
      <c r="I1231" s="401" t="s">
        <v>698</v>
      </c>
      <c r="J1231" s="194">
        <v>8870</v>
      </c>
      <c r="K1231" s="194">
        <v>4000</v>
      </c>
      <c r="L1231" s="195">
        <v>4870</v>
      </c>
      <c r="M1231" s="196">
        <v>6</v>
      </c>
      <c r="N1231" s="197">
        <v>292.2</v>
      </c>
      <c r="O1231" s="197">
        <v>4577.8</v>
      </c>
      <c r="P1231" s="231" t="s">
        <v>29</v>
      </c>
    </row>
    <row r="1232" spans="1:16">
      <c r="A1232" s="340" t="str">
        <f t="shared" si="39"/>
        <v>4387477</v>
      </c>
      <c r="B1232" s="351">
        <f t="shared" si="40"/>
        <v>77</v>
      </c>
      <c r="C1232" s="435">
        <v>43874</v>
      </c>
      <c r="D1232" s="399"/>
      <c r="E1232" s="400" t="s">
        <v>2274</v>
      </c>
      <c r="F1232" s="340" t="s">
        <v>2267</v>
      </c>
      <c r="G1232" s="401" t="s">
        <v>103</v>
      </c>
      <c r="H1232" s="401" t="s">
        <v>836</v>
      </c>
      <c r="I1232" s="401" t="s">
        <v>698</v>
      </c>
      <c r="J1232" s="194">
        <v>6190</v>
      </c>
      <c r="K1232" s="194">
        <v>3880</v>
      </c>
      <c r="L1232" s="195">
        <v>2310</v>
      </c>
      <c r="M1232" s="196">
        <v>6</v>
      </c>
      <c r="N1232" s="197">
        <v>138.6</v>
      </c>
      <c r="O1232" s="197">
        <v>2171.4</v>
      </c>
      <c r="P1232" s="231" t="s">
        <v>29</v>
      </c>
    </row>
    <row r="1233" spans="1:16">
      <c r="A1233" s="340" t="str">
        <f t="shared" si="39"/>
        <v>4387478</v>
      </c>
      <c r="B1233" s="351">
        <f t="shared" si="40"/>
        <v>78</v>
      </c>
      <c r="C1233" s="435">
        <v>43874</v>
      </c>
      <c r="D1233" s="399"/>
      <c r="E1233" s="400" t="s">
        <v>2275</v>
      </c>
      <c r="F1233" s="340" t="s">
        <v>703</v>
      </c>
      <c r="G1233" s="401" t="s">
        <v>161</v>
      </c>
      <c r="H1233" s="401" t="s">
        <v>696</v>
      </c>
      <c r="I1233" s="401" t="s">
        <v>699</v>
      </c>
      <c r="J1233" s="194">
        <v>8270</v>
      </c>
      <c r="K1233" s="194">
        <v>3800</v>
      </c>
      <c r="L1233" s="195">
        <v>4470</v>
      </c>
      <c r="M1233" s="196">
        <v>6</v>
      </c>
      <c r="N1233" s="197">
        <v>268.2</v>
      </c>
      <c r="O1233" s="197">
        <v>4201.8</v>
      </c>
      <c r="P1233" s="231" t="s">
        <v>29</v>
      </c>
    </row>
    <row r="1234" spans="1:16">
      <c r="A1234" s="340" t="str">
        <f t="shared" si="39"/>
        <v>4387479</v>
      </c>
      <c r="B1234" s="351">
        <f t="shared" si="40"/>
        <v>79</v>
      </c>
      <c r="C1234" s="435">
        <v>43874</v>
      </c>
      <c r="D1234" s="399"/>
      <c r="E1234" s="400" t="s">
        <v>2276</v>
      </c>
      <c r="F1234" s="340" t="s">
        <v>703</v>
      </c>
      <c r="G1234" s="401" t="s">
        <v>736</v>
      </c>
      <c r="H1234" s="401" t="s">
        <v>733</v>
      </c>
      <c r="I1234" s="401" t="s">
        <v>699</v>
      </c>
      <c r="J1234" s="194">
        <v>8710</v>
      </c>
      <c r="K1234" s="194">
        <v>3890</v>
      </c>
      <c r="L1234" s="195">
        <v>4820</v>
      </c>
      <c r="M1234" s="196">
        <v>6</v>
      </c>
      <c r="N1234" s="197">
        <v>289.2</v>
      </c>
      <c r="O1234" s="197">
        <v>4530.8</v>
      </c>
      <c r="P1234" s="231" t="s">
        <v>29</v>
      </c>
    </row>
    <row r="1235" spans="1:16">
      <c r="A1235" s="340" t="str">
        <f t="shared" si="39"/>
        <v>4387480</v>
      </c>
      <c r="B1235" s="351">
        <f t="shared" si="40"/>
        <v>80</v>
      </c>
      <c r="C1235" s="435">
        <v>43874</v>
      </c>
      <c r="D1235" s="399"/>
      <c r="E1235" s="400" t="s">
        <v>2277</v>
      </c>
      <c r="F1235" s="340" t="s">
        <v>703</v>
      </c>
      <c r="G1235" s="401" t="s">
        <v>281</v>
      </c>
      <c r="H1235" s="401" t="s">
        <v>833</v>
      </c>
      <c r="I1235" s="401" t="s">
        <v>699</v>
      </c>
      <c r="J1235" s="194">
        <v>8380</v>
      </c>
      <c r="K1235" s="194">
        <v>3830</v>
      </c>
      <c r="L1235" s="195">
        <v>4550</v>
      </c>
      <c r="M1235" s="196">
        <v>6</v>
      </c>
      <c r="N1235" s="197">
        <v>273</v>
      </c>
      <c r="O1235" s="197">
        <v>4277</v>
      </c>
      <c r="P1235" s="231" t="s">
        <v>29</v>
      </c>
    </row>
    <row r="1236" spans="1:16">
      <c r="A1236" s="340" t="str">
        <f t="shared" si="39"/>
        <v>4387481</v>
      </c>
      <c r="B1236" s="351">
        <f t="shared" si="40"/>
        <v>81</v>
      </c>
      <c r="C1236" s="435">
        <v>43874</v>
      </c>
      <c r="D1236" s="399"/>
      <c r="E1236" s="400" t="s">
        <v>2278</v>
      </c>
      <c r="F1236" s="340" t="s">
        <v>703</v>
      </c>
      <c r="G1236" s="401" t="s">
        <v>161</v>
      </c>
      <c r="H1236" s="401" t="s">
        <v>696</v>
      </c>
      <c r="I1236" s="401" t="s">
        <v>699</v>
      </c>
      <c r="J1236" s="194">
        <v>8500</v>
      </c>
      <c r="K1236" s="194">
        <v>3800</v>
      </c>
      <c r="L1236" s="195">
        <v>4700</v>
      </c>
      <c r="M1236" s="196">
        <v>6</v>
      </c>
      <c r="N1236" s="197">
        <v>282</v>
      </c>
      <c r="O1236" s="197">
        <v>4418</v>
      </c>
      <c r="P1236" s="231" t="s">
        <v>29</v>
      </c>
    </row>
    <row r="1237" spans="1:16">
      <c r="A1237" s="340" t="str">
        <f t="shared" si="39"/>
        <v>4387482</v>
      </c>
      <c r="B1237" s="402">
        <f t="shared" si="40"/>
        <v>82</v>
      </c>
      <c r="C1237" s="435">
        <v>43874</v>
      </c>
      <c r="D1237" s="404"/>
      <c r="E1237" s="405" t="s">
        <v>2279</v>
      </c>
      <c r="F1237" s="340" t="s">
        <v>703</v>
      </c>
      <c r="G1237" s="406" t="s">
        <v>103</v>
      </c>
      <c r="H1237" s="406" t="s">
        <v>836</v>
      </c>
      <c r="I1237" s="406" t="s">
        <v>699</v>
      </c>
      <c r="J1237" s="194">
        <v>8550</v>
      </c>
      <c r="K1237" s="194">
        <v>3880</v>
      </c>
      <c r="L1237" s="195">
        <v>4670</v>
      </c>
      <c r="M1237" s="196">
        <v>6</v>
      </c>
      <c r="N1237" s="197">
        <v>280.2</v>
      </c>
      <c r="O1237" s="197">
        <v>4389.8</v>
      </c>
      <c r="P1237" s="221" t="s">
        <v>29</v>
      </c>
    </row>
    <row r="1238" spans="1:16">
      <c r="A1238" s="340" t="str">
        <f t="shared" si="39"/>
        <v>438751</v>
      </c>
      <c r="B1238" s="351">
        <f t="shared" si="40"/>
        <v>1</v>
      </c>
      <c r="C1238" s="435">
        <v>43875</v>
      </c>
      <c r="D1238" s="399"/>
      <c r="E1238" s="400" t="s">
        <v>2280</v>
      </c>
      <c r="F1238" s="340" t="s">
        <v>2281</v>
      </c>
      <c r="G1238" s="401" t="s">
        <v>95</v>
      </c>
      <c r="H1238" s="401" t="s">
        <v>735</v>
      </c>
      <c r="I1238" s="401" t="s">
        <v>688</v>
      </c>
      <c r="J1238" s="194">
        <v>7530</v>
      </c>
      <c r="K1238" s="194">
        <v>3880</v>
      </c>
      <c r="L1238" s="195">
        <v>3650</v>
      </c>
      <c r="M1238" s="196">
        <v>6</v>
      </c>
      <c r="N1238" s="197">
        <v>219</v>
      </c>
      <c r="O1238" s="197">
        <v>3431</v>
      </c>
      <c r="P1238" s="231" t="s">
        <v>721</v>
      </c>
    </row>
    <row r="1239" spans="1:16">
      <c r="A1239" s="340" t="str">
        <f t="shared" si="39"/>
        <v>438752</v>
      </c>
      <c r="B1239" s="351">
        <f t="shared" si="40"/>
        <v>2</v>
      </c>
      <c r="C1239" s="435">
        <v>43875</v>
      </c>
      <c r="D1239" s="399" t="s">
        <v>1818</v>
      </c>
      <c r="E1239" s="400" t="s">
        <v>2282</v>
      </c>
      <c r="F1239" s="340" t="s">
        <v>832</v>
      </c>
      <c r="G1239" s="401" t="s">
        <v>95</v>
      </c>
      <c r="H1239" s="401" t="s">
        <v>735</v>
      </c>
      <c r="I1239" s="401" t="s">
        <v>830</v>
      </c>
      <c r="J1239" s="194">
        <v>8510</v>
      </c>
      <c r="K1239" s="194">
        <v>3890</v>
      </c>
      <c r="L1239" s="195">
        <v>4620</v>
      </c>
      <c r="M1239" s="196">
        <v>6</v>
      </c>
      <c r="N1239" s="197">
        <v>277.2</v>
      </c>
      <c r="O1239" s="197">
        <v>4342.8</v>
      </c>
      <c r="P1239" s="231" t="s">
        <v>721</v>
      </c>
    </row>
    <row r="1240" spans="1:16">
      <c r="A1240" s="340" t="str">
        <f t="shared" si="39"/>
        <v>438753</v>
      </c>
      <c r="B1240" s="351">
        <f t="shared" si="40"/>
        <v>3</v>
      </c>
      <c r="C1240" s="435">
        <v>43875</v>
      </c>
      <c r="D1240" s="399"/>
      <c r="E1240" s="400" t="s">
        <v>2283</v>
      </c>
      <c r="F1240" s="340" t="s">
        <v>832</v>
      </c>
      <c r="G1240" s="401" t="s">
        <v>105</v>
      </c>
      <c r="H1240" s="401" t="s">
        <v>734</v>
      </c>
      <c r="I1240" s="401" t="s">
        <v>830</v>
      </c>
      <c r="J1240" s="194">
        <v>8490</v>
      </c>
      <c r="K1240" s="194">
        <v>3900</v>
      </c>
      <c r="L1240" s="195">
        <v>4590</v>
      </c>
      <c r="M1240" s="196">
        <v>6</v>
      </c>
      <c r="N1240" s="197">
        <v>275.39999999999998</v>
      </c>
      <c r="O1240" s="197">
        <v>4314.6000000000004</v>
      </c>
      <c r="P1240" s="231" t="s">
        <v>721</v>
      </c>
    </row>
    <row r="1241" spans="1:16">
      <c r="A1241" s="340" t="str">
        <f t="shared" si="39"/>
        <v>438754</v>
      </c>
      <c r="B1241" s="351">
        <f t="shared" si="40"/>
        <v>4</v>
      </c>
      <c r="C1241" s="435">
        <v>43875</v>
      </c>
      <c r="D1241" s="399"/>
      <c r="E1241" s="400" t="s">
        <v>2284</v>
      </c>
      <c r="F1241" s="340" t="s">
        <v>832</v>
      </c>
      <c r="G1241" s="401" t="s">
        <v>95</v>
      </c>
      <c r="H1241" s="401" t="s">
        <v>735</v>
      </c>
      <c r="I1241" s="401" t="s">
        <v>830</v>
      </c>
      <c r="J1241" s="194">
        <v>8550</v>
      </c>
      <c r="K1241" s="194">
        <v>3890</v>
      </c>
      <c r="L1241" s="195">
        <v>4660</v>
      </c>
      <c r="M1241" s="196">
        <v>6</v>
      </c>
      <c r="N1241" s="197">
        <v>279.59999999999997</v>
      </c>
      <c r="O1241" s="197">
        <v>4380.3999999999996</v>
      </c>
      <c r="P1241" s="231" t="s">
        <v>721</v>
      </c>
    </row>
    <row r="1242" spans="1:16">
      <c r="A1242" s="340" t="str">
        <f t="shared" si="39"/>
        <v>438755</v>
      </c>
      <c r="B1242" s="351">
        <f t="shared" si="40"/>
        <v>5</v>
      </c>
      <c r="C1242" s="435">
        <v>43875</v>
      </c>
      <c r="D1242" s="399"/>
      <c r="E1242" s="400" t="s">
        <v>2285</v>
      </c>
      <c r="F1242" s="340" t="s">
        <v>832</v>
      </c>
      <c r="G1242" s="401" t="s">
        <v>111</v>
      </c>
      <c r="H1242" s="401" t="s">
        <v>732</v>
      </c>
      <c r="I1242" s="401" t="s">
        <v>830</v>
      </c>
      <c r="J1242" s="194">
        <v>8340</v>
      </c>
      <c r="K1242" s="194">
        <v>3870</v>
      </c>
      <c r="L1242" s="195">
        <v>4470</v>
      </c>
      <c r="M1242" s="196">
        <v>6</v>
      </c>
      <c r="N1242" s="197">
        <v>268.2</v>
      </c>
      <c r="O1242" s="197">
        <v>4201.8</v>
      </c>
      <c r="P1242" s="231" t="s">
        <v>721</v>
      </c>
    </row>
    <row r="1243" spans="1:16">
      <c r="A1243" s="340" t="str">
        <f t="shared" si="39"/>
        <v>438756</v>
      </c>
      <c r="B1243" s="351">
        <f t="shared" si="40"/>
        <v>6</v>
      </c>
      <c r="C1243" s="435">
        <v>43875</v>
      </c>
      <c r="D1243" s="399"/>
      <c r="E1243" s="400" t="s">
        <v>2286</v>
      </c>
      <c r="F1243" s="340" t="s">
        <v>832</v>
      </c>
      <c r="G1243" s="401" t="s">
        <v>105</v>
      </c>
      <c r="H1243" s="401" t="s">
        <v>734</v>
      </c>
      <c r="I1243" s="401" t="s">
        <v>830</v>
      </c>
      <c r="J1243" s="194">
        <v>6090</v>
      </c>
      <c r="K1243" s="194">
        <v>3900</v>
      </c>
      <c r="L1243" s="195">
        <v>2190</v>
      </c>
      <c r="M1243" s="196">
        <v>6</v>
      </c>
      <c r="N1243" s="197">
        <v>131.4</v>
      </c>
      <c r="O1243" s="197">
        <v>2058.6</v>
      </c>
      <c r="P1243" s="231" t="s">
        <v>721</v>
      </c>
    </row>
    <row r="1244" spans="1:16">
      <c r="A1244" s="340" t="str">
        <f t="shared" si="39"/>
        <v>438757</v>
      </c>
      <c r="B1244" s="351">
        <f t="shared" si="40"/>
        <v>7</v>
      </c>
      <c r="C1244" s="435">
        <v>43875</v>
      </c>
      <c r="D1244" s="399"/>
      <c r="E1244" s="400" t="s">
        <v>2287</v>
      </c>
      <c r="F1244" s="340" t="s">
        <v>2288</v>
      </c>
      <c r="G1244" s="401" t="s">
        <v>105</v>
      </c>
      <c r="H1244" s="401" t="s">
        <v>734</v>
      </c>
      <c r="I1244" s="401" t="s">
        <v>830</v>
      </c>
      <c r="J1244" s="194">
        <v>7130</v>
      </c>
      <c r="K1244" s="194">
        <v>3870</v>
      </c>
      <c r="L1244" s="195">
        <v>3260</v>
      </c>
      <c r="M1244" s="196">
        <v>6</v>
      </c>
      <c r="N1244" s="197">
        <v>195.6</v>
      </c>
      <c r="O1244" s="197">
        <v>3064.4</v>
      </c>
      <c r="P1244" s="231" t="s">
        <v>721</v>
      </c>
    </row>
    <row r="1245" spans="1:16">
      <c r="A1245" s="340" t="str">
        <f t="shared" si="39"/>
        <v>438758</v>
      </c>
      <c r="B1245" s="351">
        <f t="shared" si="40"/>
        <v>8</v>
      </c>
      <c r="C1245" s="435">
        <v>43875</v>
      </c>
      <c r="D1245" s="399" t="s">
        <v>824</v>
      </c>
      <c r="E1245" s="400" t="s">
        <v>2289</v>
      </c>
      <c r="F1245" s="340" t="s">
        <v>2290</v>
      </c>
      <c r="G1245" s="401" t="s">
        <v>111</v>
      </c>
      <c r="H1245" s="401" t="s">
        <v>732</v>
      </c>
      <c r="I1245" s="401" t="s">
        <v>2241</v>
      </c>
      <c r="J1245" s="194">
        <v>8990</v>
      </c>
      <c r="K1245" s="194">
        <v>3870</v>
      </c>
      <c r="L1245" s="195">
        <v>5120</v>
      </c>
      <c r="M1245" s="196">
        <v>6</v>
      </c>
      <c r="N1245" s="197">
        <v>307.2</v>
      </c>
      <c r="O1245" s="197">
        <v>4812.8</v>
      </c>
      <c r="P1245" s="231" t="s">
        <v>721</v>
      </c>
    </row>
    <row r="1246" spans="1:16">
      <c r="A1246" s="340" t="str">
        <f t="shared" si="39"/>
        <v>438759</v>
      </c>
      <c r="B1246" s="351">
        <f t="shared" si="40"/>
        <v>9</v>
      </c>
      <c r="C1246" s="435">
        <v>43875</v>
      </c>
      <c r="D1246" s="399"/>
      <c r="E1246" s="400" t="s">
        <v>2291</v>
      </c>
      <c r="F1246" s="340" t="s">
        <v>2290</v>
      </c>
      <c r="G1246" s="401" t="s">
        <v>104</v>
      </c>
      <c r="H1246" s="401" t="s">
        <v>694</v>
      </c>
      <c r="I1246" s="401" t="s">
        <v>2241</v>
      </c>
      <c r="J1246" s="194">
        <v>8550</v>
      </c>
      <c r="K1246" s="194">
        <v>3850</v>
      </c>
      <c r="L1246" s="195">
        <v>4700</v>
      </c>
      <c r="M1246" s="196">
        <v>6</v>
      </c>
      <c r="N1246" s="197">
        <v>282</v>
      </c>
      <c r="O1246" s="197">
        <v>4418</v>
      </c>
      <c r="P1246" s="231" t="s">
        <v>721</v>
      </c>
    </row>
    <row r="1247" spans="1:16">
      <c r="A1247" s="340" t="str">
        <f t="shared" si="39"/>
        <v>4387510</v>
      </c>
      <c r="B1247" s="351">
        <f t="shared" si="40"/>
        <v>10</v>
      </c>
      <c r="C1247" s="435">
        <v>43875</v>
      </c>
      <c r="D1247" s="399"/>
      <c r="E1247" s="400" t="s">
        <v>2292</v>
      </c>
      <c r="F1247" s="340" t="s">
        <v>2290</v>
      </c>
      <c r="G1247" s="401" t="s">
        <v>111</v>
      </c>
      <c r="H1247" s="401" t="s">
        <v>732</v>
      </c>
      <c r="I1247" s="401" t="s">
        <v>2241</v>
      </c>
      <c r="J1247" s="194">
        <v>8870</v>
      </c>
      <c r="K1247" s="194">
        <v>3860</v>
      </c>
      <c r="L1247" s="195">
        <v>5010</v>
      </c>
      <c r="M1247" s="196">
        <v>6</v>
      </c>
      <c r="N1247" s="197">
        <v>300.59999999999997</v>
      </c>
      <c r="O1247" s="197">
        <v>4709.3999999999996</v>
      </c>
      <c r="P1247" s="231" t="s">
        <v>721</v>
      </c>
    </row>
    <row r="1248" spans="1:16">
      <c r="A1248" s="340" t="str">
        <f t="shared" si="39"/>
        <v>4387511</v>
      </c>
      <c r="B1248" s="351">
        <f t="shared" si="40"/>
        <v>11</v>
      </c>
      <c r="C1248" s="435">
        <v>43875</v>
      </c>
      <c r="D1248" s="399"/>
      <c r="E1248" s="400" t="s">
        <v>2293</v>
      </c>
      <c r="F1248" s="340" t="s">
        <v>2290</v>
      </c>
      <c r="G1248" s="401" t="s">
        <v>104</v>
      </c>
      <c r="H1248" s="401" t="s">
        <v>694</v>
      </c>
      <c r="I1248" s="401" t="s">
        <v>2241</v>
      </c>
      <c r="J1248" s="194">
        <v>8840</v>
      </c>
      <c r="K1248" s="194">
        <v>3850</v>
      </c>
      <c r="L1248" s="195">
        <v>4990</v>
      </c>
      <c r="M1248" s="196">
        <v>6</v>
      </c>
      <c r="N1248" s="197">
        <v>299.39999999999998</v>
      </c>
      <c r="O1248" s="197">
        <v>4690.6000000000004</v>
      </c>
      <c r="P1248" s="231" t="s">
        <v>721</v>
      </c>
    </row>
    <row r="1249" spans="1:16">
      <c r="A1249" s="340" t="str">
        <f t="shared" si="39"/>
        <v>4387512</v>
      </c>
      <c r="B1249" s="351">
        <f t="shared" si="40"/>
        <v>12</v>
      </c>
      <c r="C1249" s="435">
        <v>43875</v>
      </c>
      <c r="D1249" s="399"/>
      <c r="E1249" s="400" t="s">
        <v>2294</v>
      </c>
      <c r="F1249" s="340" t="s">
        <v>2290</v>
      </c>
      <c r="G1249" s="401" t="s">
        <v>111</v>
      </c>
      <c r="H1249" s="401" t="s">
        <v>732</v>
      </c>
      <c r="I1249" s="401" t="s">
        <v>2241</v>
      </c>
      <c r="J1249" s="194">
        <v>6530</v>
      </c>
      <c r="K1249" s="194">
        <v>3860</v>
      </c>
      <c r="L1249" s="195">
        <v>2670</v>
      </c>
      <c r="M1249" s="196">
        <v>6</v>
      </c>
      <c r="N1249" s="197">
        <v>160.19999999999999</v>
      </c>
      <c r="O1249" s="197">
        <v>2509.8000000000002</v>
      </c>
      <c r="P1249" s="231" t="s">
        <v>721</v>
      </c>
    </row>
    <row r="1250" spans="1:16">
      <c r="A1250" s="340" t="str">
        <f t="shared" si="39"/>
        <v>4387513</v>
      </c>
      <c r="B1250" s="351">
        <f t="shared" si="40"/>
        <v>13</v>
      </c>
      <c r="C1250" s="435">
        <v>43875</v>
      </c>
      <c r="D1250" s="399"/>
      <c r="E1250" s="400" t="s">
        <v>2295</v>
      </c>
      <c r="F1250" s="340" t="s">
        <v>2296</v>
      </c>
      <c r="G1250" s="401" t="s">
        <v>105</v>
      </c>
      <c r="H1250" s="401" t="s">
        <v>734</v>
      </c>
      <c r="I1250" s="401" t="s">
        <v>2241</v>
      </c>
      <c r="J1250" s="194">
        <v>8960</v>
      </c>
      <c r="K1250" s="194">
        <v>3900</v>
      </c>
      <c r="L1250" s="195">
        <v>5060</v>
      </c>
      <c r="M1250" s="196">
        <v>6</v>
      </c>
      <c r="N1250" s="197">
        <v>303.59999999999997</v>
      </c>
      <c r="O1250" s="197">
        <v>4756.3999999999996</v>
      </c>
      <c r="P1250" s="231" t="s">
        <v>721</v>
      </c>
    </row>
    <row r="1251" spans="1:16">
      <c r="A1251" s="340" t="str">
        <f t="shared" ref="A1251:A1314" si="41">C1251&amp;B1251</f>
        <v>4387514</v>
      </c>
      <c r="B1251" s="351">
        <f t="shared" ref="B1251:B1314" si="42">IF(C1251=C1250,B1250+1,1)</f>
        <v>14</v>
      </c>
      <c r="C1251" s="435">
        <v>43875</v>
      </c>
      <c r="D1251" s="399"/>
      <c r="E1251" s="400" t="s">
        <v>2297</v>
      </c>
      <c r="F1251" s="340" t="s">
        <v>2296</v>
      </c>
      <c r="G1251" s="401" t="s">
        <v>111</v>
      </c>
      <c r="H1251" s="401" t="s">
        <v>732</v>
      </c>
      <c r="I1251" s="401" t="s">
        <v>2241</v>
      </c>
      <c r="J1251" s="194">
        <v>6600</v>
      </c>
      <c r="K1251" s="194">
        <v>3860</v>
      </c>
      <c r="L1251" s="195">
        <v>2740</v>
      </c>
      <c r="M1251" s="196">
        <v>6</v>
      </c>
      <c r="N1251" s="197">
        <v>164.4</v>
      </c>
      <c r="O1251" s="197">
        <v>2575.6</v>
      </c>
      <c r="P1251" s="231" t="s">
        <v>721</v>
      </c>
    </row>
    <row r="1252" spans="1:16">
      <c r="A1252" s="340" t="str">
        <f t="shared" si="41"/>
        <v>4387515</v>
      </c>
      <c r="B1252" s="351">
        <f t="shared" si="42"/>
        <v>15</v>
      </c>
      <c r="C1252" s="435">
        <v>43875</v>
      </c>
      <c r="D1252" s="399"/>
      <c r="E1252" s="400" t="s">
        <v>2298</v>
      </c>
      <c r="F1252" s="340" t="s">
        <v>2244</v>
      </c>
      <c r="G1252" s="401" t="s">
        <v>111</v>
      </c>
      <c r="H1252" s="401" t="s">
        <v>732</v>
      </c>
      <c r="I1252" s="401" t="s">
        <v>2241</v>
      </c>
      <c r="J1252" s="194">
        <v>8920</v>
      </c>
      <c r="K1252" s="194">
        <v>3860</v>
      </c>
      <c r="L1252" s="195">
        <v>5060</v>
      </c>
      <c r="M1252" s="196">
        <v>6</v>
      </c>
      <c r="N1252" s="197">
        <v>303.59999999999997</v>
      </c>
      <c r="O1252" s="197">
        <v>4756.3999999999996</v>
      </c>
      <c r="P1252" s="231" t="s">
        <v>721</v>
      </c>
    </row>
    <row r="1253" spans="1:16">
      <c r="A1253" s="340" t="str">
        <f t="shared" si="41"/>
        <v>4387516</v>
      </c>
      <c r="B1253" s="351">
        <f t="shared" si="42"/>
        <v>16</v>
      </c>
      <c r="C1253" s="435">
        <v>43875</v>
      </c>
      <c r="D1253" s="399"/>
      <c r="E1253" s="400" t="s">
        <v>2299</v>
      </c>
      <c r="F1253" s="340" t="s">
        <v>2244</v>
      </c>
      <c r="G1253" s="401" t="s">
        <v>105</v>
      </c>
      <c r="H1253" s="401" t="s">
        <v>734</v>
      </c>
      <c r="I1253" s="401" t="s">
        <v>2241</v>
      </c>
      <c r="J1253" s="194">
        <v>6270</v>
      </c>
      <c r="K1253" s="194">
        <v>3890</v>
      </c>
      <c r="L1253" s="195">
        <v>2380</v>
      </c>
      <c r="M1253" s="196">
        <v>6</v>
      </c>
      <c r="N1253" s="197">
        <v>142.79999999999998</v>
      </c>
      <c r="O1253" s="197">
        <v>2237.1999999999998</v>
      </c>
      <c r="P1253" s="231" t="s">
        <v>721</v>
      </c>
    </row>
    <row r="1254" spans="1:16">
      <c r="A1254" s="340" t="str">
        <f t="shared" si="41"/>
        <v>4387517</v>
      </c>
      <c r="B1254" s="351">
        <f t="shared" si="42"/>
        <v>17</v>
      </c>
      <c r="C1254" s="435">
        <v>43875</v>
      </c>
      <c r="D1254" s="399"/>
      <c r="E1254" s="400" t="s">
        <v>2300</v>
      </c>
      <c r="F1254" s="340" t="s">
        <v>2301</v>
      </c>
      <c r="G1254" s="401" t="s">
        <v>111</v>
      </c>
      <c r="H1254" s="401" t="s">
        <v>732</v>
      </c>
      <c r="I1254" s="401" t="s">
        <v>2241</v>
      </c>
      <c r="J1254" s="194">
        <v>8880</v>
      </c>
      <c r="K1254" s="194">
        <v>3860</v>
      </c>
      <c r="L1254" s="195">
        <v>5020</v>
      </c>
      <c r="M1254" s="196">
        <v>6</v>
      </c>
      <c r="N1254" s="197">
        <v>301.2</v>
      </c>
      <c r="O1254" s="197">
        <v>4718.8</v>
      </c>
      <c r="P1254" s="231" t="s">
        <v>721</v>
      </c>
    </row>
    <row r="1255" spans="1:16">
      <c r="A1255" s="340" t="str">
        <f t="shared" si="41"/>
        <v>4387518</v>
      </c>
      <c r="B1255" s="351">
        <f t="shared" si="42"/>
        <v>18</v>
      </c>
      <c r="C1255" s="435">
        <v>43875</v>
      </c>
      <c r="D1255" s="399"/>
      <c r="E1255" s="400" t="s">
        <v>2302</v>
      </c>
      <c r="F1255" s="340" t="s">
        <v>2301</v>
      </c>
      <c r="G1255" s="401" t="s">
        <v>95</v>
      </c>
      <c r="H1255" s="401" t="s">
        <v>735</v>
      </c>
      <c r="I1255" s="401" t="s">
        <v>2241</v>
      </c>
      <c r="J1255" s="194">
        <v>5400</v>
      </c>
      <c r="K1255" s="194">
        <v>3880</v>
      </c>
      <c r="L1255" s="195">
        <v>1520</v>
      </c>
      <c r="M1255" s="196">
        <v>6</v>
      </c>
      <c r="N1255" s="197">
        <v>91.2</v>
      </c>
      <c r="O1255" s="197">
        <v>1428.8</v>
      </c>
      <c r="P1255" s="231" t="s">
        <v>721</v>
      </c>
    </row>
    <row r="1256" spans="1:16">
      <c r="A1256" s="340" t="str">
        <f t="shared" si="41"/>
        <v>4387519</v>
      </c>
      <c r="B1256" s="351">
        <f t="shared" si="42"/>
        <v>19</v>
      </c>
      <c r="C1256" s="435">
        <v>43875</v>
      </c>
      <c r="D1256" s="399" t="s">
        <v>1437</v>
      </c>
      <c r="E1256" s="400" t="s">
        <v>2303</v>
      </c>
      <c r="F1256" s="340" t="s">
        <v>1064</v>
      </c>
      <c r="G1256" s="401" t="s">
        <v>105</v>
      </c>
      <c r="H1256" s="401" t="s">
        <v>734</v>
      </c>
      <c r="I1256" s="401" t="s">
        <v>751</v>
      </c>
      <c r="J1256" s="194">
        <v>8460</v>
      </c>
      <c r="K1256" s="194">
        <v>3900</v>
      </c>
      <c r="L1256" s="195">
        <v>4560</v>
      </c>
      <c r="M1256" s="196">
        <v>6</v>
      </c>
      <c r="N1256" s="197">
        <v>273.59999999999997</v>
      </c>
      <c r="O1256" s="197">
        <v>4286.3999999999996</v>
      </c>
      <c r="P1256" s="231" t="s">
        <v>721</v>
      </c>
    </row>
    <row r="1257" spans="1:16">
      <c r="A1257" s="340" t="str">
        <f t="shared" si="41"/>
        <v>4387520</v>
      </c>
      <c r="B1257" s="351">
        <f t="shared" si="42"/>
        <v>20</v>
      </c>
      <c r="C1257" s="435">
        <v>43875</v>
      </c>
      <c r="D1257" s="399"/>
      <c r="E1257" s="400" t="s">
        <v>2304</v>
      </c>
      <c r="F1257" s="340" t="s">
        <v>1064</v>
      </c>
      <c r="G1257" s="401" t="s">
        <v>95</v>
      </c>
      <c r="H1257" s="401" t="s">
        <v>735</v>
      </c>
      <c r="I1257" s="401" t="s">
        <v>751</v>
      </c>
      <c r="J1257" s="194">
        <v>8560</v>
      </c>
      <c r="K1257" s="194">
        <v>3890</v>
      </c>
      <c r="L1257" s="195">
        <v>4670</v>
      </c>
      <c r="M1257" s="196">
        <v>6</v>
      </c>
      <c r="N1257" s="197">
        <v>280.2</v>
      </c>
      <c r="O1257" s="197">
        <v>4389.8</v>
      </c>
      <c r="P1257" s="231" t="s">
        <v>721</v>
      </c>
    </row>
    <row r="1258" spans="1:16">
      <c r="A1258" s="340" t="str">
        <f t="shared" si="41"/>
        <v>4387521</v>
      </c>
      <c r="B1258" s="351">
        <f t="shared" si="42"/>
        <v>21</v>
      </c>
      <c r="C1258" s="435">
        <v>43875</v>
      </c>
      <c r="D1258" s="399"/>
      <c r="E1258" s="400" t="s">
        <v>2305</v>
      </c>
      <c r="F1258" s="340" t="s">
        <v>1064</v>
      </c>
      <c r="G1258" s="401" t="s">
        <v>104</v>
      </c>
      <c r="H1258" s="401" t="s">
        <v>694</v>
      </c>
      <c r="I1258" s="401" t="s">
        <v>751</v>
      </c>
      <c r="J1258" s="194">
        <v>8130</v>
      </c>
      <c r="K1258" s="194">
        <v>3860</v>
      </c>
      <c r="L1258" s="195">
        <v>4270</v>
      </c>
      <c r="M1258" s="196">
        <v>6</v>
      </c>
      <c r="N1258" s="197">
        <v>256.2</v>
      </c>
      <c r="O1258" s="197">
        <v>4013.8</v>
      </c>
      <c r="P1258" s="231" t="s">
        <v>721</v>
      </c>
    </row>
    <row r="1259" spans="1:16">
      <c r="A1259" s="340" t="str">
        <f t="shared" si="41"/>
        <v>4387522</v>
      </c>
      <c r="B1259" s="351">
        <f t="shared" si="42"/>
        <v>22</v>
      </c>
      <c r="C1259" s="435">
        <v>43875</v>
      </c>
      <c r="D1259" s="399"/>
      <c r="E1259" s="400" t="s">
        <v>2306</v>
      </c>
      <c r="F1259" s="340" t="s">
        <v>1064</v>
      </c>
      <c r="G1259" s="401" t="s">
        <v>95</v>
      </c>
      <c r="H1259" s="401" t="s">
        <v>735</v>
      </c>
      <c r="I1259" s="401" t="s">
        <v>751</v>
      </c>
      <c r="J1259" s="194">
        <v>5970</v>
      </c>
      <c r="K1259" s="194">
        <v>3890</v>
      </c>
      <c r="L1259" s="195">
        <v>2080</v>
      </c>
      <c r="M1259" s="196">
        <v>6</v>
      </c>
      <c r="N1259" s="197">
        <v>124.8</v>
      </c>
      <c r="O1259" s="197">
        <v>1955.2</v>
      </c>
      <c r="P1259" s="231" t="s">
        <v>721</v>
      </c>
    </row>
    <row r="1260" spans="1:16">
      <c r="A1260" s="340" t="str">
        <f t="shared" si="41"/>
        <v>4387523</v>
      </c>
      <c r="B1260" s="351">
        <f t="shared" si="42"/>
        <v>23</v>
      </c>
      <c r="C1260" s="435">
        <v>43875</v>
      </c>
      <c r="D1260" s="399" t="s">
        <v>1991</v>
      </c>
      <c r="E1260" s="400" t="s">
        <v>2307</v>
      </c>
      <c r="F1260" s="340" t="s">
        <v>901</v>
      </c>
      <c r="G1260" s="401" t="s">
        <v>104</v>
      </c>
      <c r="H1260" s="401" t="s">
        <v>694</v>
      </c>
      <c r="I1260" s="401" t="s">
        <v>692</v>
      </c>
      <c r="J1260" s="194">
        <v>5420</v>
      </c>
      <c r="K1260" s="194">
        <v>3860</v>
      </c>
      <c r="L1260" s="195">
        <v>1560</v>
      </c>
      <c r="M1260" s="196">
        <v>6</v>
      </c>
      <c r="N1260" s="197">
        <v>93.6</v>
      </c>
      <c r="O1260" s="197">
        <v>1466.4</v>
      </c>
      <c r="P1260" s="231" t="s">
        <v>721</v>
      </c>
    </row>
    <row r="1261" spans="1:16">
      <c r="A1261" s="340" t="str">
        <f t="shared" si="41"/>
        <v>4387524</v>
      </c>
      <c r="B1261" s="351">
        <f t="shared" si="42"/>
        <v>24</v>
      </c>
      <c r="C1261" s="435">
        <v>43875</v>
      </c>
      <c r="D1261" s="399" t="s">
        <v>1599</v>
      </c>
      <c r="E1261" s="400" t="s">
        <v>2308</v>
      </c>
      <c r="F1261" s="340" t="s">
        <v>1310</v>
      </c>
      <c r="G1261" s="401" t="s">
        <v>103</v>
      </c>
      <c r="H1261" s="401" t="s">
        <v>836</v>
      </c>
      <c r="I1261" s="401" t="s">
        <v>698</v>
      </c>
      <c r="J1261" s="194">
        <v>8710</v>
      </c>
      <c r="K1261" s="194">
        <v>3880</v>
      </c>
      <c r="L1261" s="195">
        <v>4830</v>
      </c>
      <c r="M1261" s="196">
        <v>6</v>
      </c>
      <c r="N1261" s="197">
        <v>289.8</v>
      </c>
      <c r="O1261" s="197">
        <v>4540.2</v>
      </c>
      <c r="P1261" s="231" t="s">
        <v>721</v>
      </c>
    </row>
    <row r="1262" spans="1:16">
      <c r="A1262" s="340" t="str">
        <f t="shared" si="41"/>
        <v>4387525</v>
      </c>
      <c r="B1262" s="351">
        <f t="shared" si="42"/>
        <v>25</v>
      </c>
      <c r="C1262" s="435">
        <v>43875</v>
      </c>
      <c r="D1262" s="399"/>
      <c r="E1262" s="400" t="s">
        <v>2309</v>
      </c>
      <c r="F1262" s="340" t="s">
        <v>1310</v>
      </c>
      <c r="G1262" s="401" t="s">
        <v>161</v>
      </c>
      <c r="H1262" s="401" t="s">
        <v>696</v>
      </c>
      <c r="I1262" s="401" t="s">
        <v>698</v>
      </c>
      <c r="J1262" s="194">
        <v>8240</v>
      </c>
      <c r="K1262" s="194">
        <v>3800</v>
      </c>
      <c r="L1262" s="195">
        <v>4440</v>
      </c>
      <c r="M1262" s="196">
        <v>6</v>
      </c>
      <c r="N1262" s="197">
        <v>266.39999999999998</v>
      </c>
      <c r="O1262" s="197">
        <v>4173.6000000000004</v>
      </c>
      <c r="P1262" s="231" t="s">
        <v>721</v>
      </c>
    </row>
    <row r="1263" spans="1:16">
      <c r="A1263" s="340" t="str">
        <f t="shared" si="41"/>
        <v>4387526</v>
      </c>
      <c r="B1263" s="351">
        <f t="shared" si="42"/>
        <v>26</v>
      </c>
      <c r="C1263" s="435">
        <v>43875</v>
      </c>
      <c r="D1263" s="399"/>
      <c r="E1263" s="400" t="s">
        <v>2310</v>
      </c>
      <c r="F1263" s="340" t="s">
        <v>1310</v>
      </c>
      <c r="G1263" s="401" t="s">
        <v>736</v>
      </c>
      <c r="H1263" s="401" t="s">
        <v>733</v>
      </c>
      <c r="I1263" s="401" t="s">
        <v>698</v>
      </c>
      <c r="J1263" s="194">
        <v>8880</v>
      </c>
      <c r="K1263" s="194">
        <v>3880</v>
      </c>
      <c r="L1263" s="195">
        <v>5000</v>
      </c>
      <c r="M1263" s="196">
        <v>6</v>
      </c>
      <c r="N1263" s="197">
        <v>300</v>
      </c>
      <c r="O1263" s="197">
        <v>4700</v>
      </c>
      <c r="P1263" s="231" t="s">
        <v>721</v>
      </c>
    </row>
    <row r="1264" spans="1:16">
      <c r="A1264" s="340" t="str">
        <f t="shared" si="41"/>
        <v>4387527</v>
      </c>
      <c r="B1264" s="351">
        <f t="shared" si="42"/>
        <v>27</v>
      </c>
      <c r="C1264" s="435">
        <v>43875</v>
      </c>
      <c r="D1264" s="399"/>
      <c r="E1264" s="400" t="s">
        <v>2311</v>
      </c>
      <c r="F1264" s="340" t="s">
        <v>1310</v>
      </c>
      <c r="G1264" s="401" t="s">
        <v>702</v>
      </c>
      <c r="H1264" s="401" t="s">
        <v>693</v>
      </c>
      <c r="I1264" s="401" t="s">
        <v>698</v>
      </c>
      <c r="J1264" s="194">
        <v>8980</v>
      </c>
      <c r="K1264" s="194">
        <v>4000</v>
      </c>
      <c r="L1264" s="195">
        <v>4980</v>
      </c>
      <c r="M1264" s="196">
        <v>6</v>
      </c>
      <c r="N1264" s="197">
        <v>298.8</v>
      </c>
      <c r="O1264" s="197">
        <v>4681.2</v>
      </c>
      <c r="P1264" s="231" t="s">
        <v>721</v>
      </c>
    </row>
    <row r="1265" spans="1:16">
      <c r="A1265" s="340" t="str">
        <f t="shared" si="41"/>
        <v>4387528</v>
      </c>
      <c r="B1265" s="351">
        <f t="shared" si="42"/>
        <v>28</v>
      </c>
      <c r="C1265" s="435">
        <v>43875</v>
      </c>
      <c r="D1265" s="399"/>
      <c r="E1265" s="400" t="s">
        <v>2312</v>
      </c>
      <c r="F1265" s="340" t="s">
        <v>1310</v>
      </c>
      <c r="G1265" s="401" t="s">
        <v>103</v>
      </c>
      <c r="H1265" s="401" t="s">
        <v>836</v>
      </c>
      <c r="I1265" s="401" t="s">
        <v>698</v>
      </c>
      <c r="J1265" s="194">
        <v>8490</v>
      </c>
      <c r="K1265" s="194">
        <v>3870</v>
      </c>
      <c r="L1265" s="195">
        <v>4620</v>
      </c>
      <c r="M1265" s="196">
        <v>7</v>
      </c>
      <c r="N1265" s="197">
        <v>323.40000000000003</v>
      </c>
      <c r="O1265" s="197">
        <v>4296.6000000000004</v>
      </c>
      <c r="P1265" s="231" t="s">
        <v>721</v>
      </c>
    </row>
    <row r="1266" spans="1:16">
      <c r="A1266" s="340" t="str">
        <f t="shared" si="41"/>
        <v>4387529</v>
      </c>
      <c r="B1266" s="351">
        <f t="shared" si="42"/>
        <v>29</v>
      </c>
      <c r="C1266" s="435">
        <v>43875</v>
      </c>
      <c r="D1266" s="399"/>
      <c r="E1266" s="400" t="s">
        <v>2313</v>
      </c>
      <c r="F1266" s="340" t="s">
        <v>1310</v>
      </c>
      <c r="G1266" s="401" t="s">
        <v>736</v>
      </c>
      <c r="H1266" s="401" t="s">
        <v>733</v>
      </c>
      <c r="I1266" s="401" t="s">
        <v>698</v>
      </c>
      <c r="J1266" s="194">
        <v>8600</v>
      </c>
      <c r="K1266" s="194">
        <v>3880</v>
      </c>
      <c r="L1266" s="195">
        <v>4720</v>
      </c>
      <c r="M1266" s="196">
        <v>7</v>
      </c>
      <c r="N1266" s="197">
        <v>330.40000000000003</v>
      </c>
      <c r="O1266" s="197">
        <v>4389.6000000000004</v>
      </c>
      <c r="P1266" s="231" t="s">
        <v>721</v>
      </c>
    </row>
    <row r="1267" spans="1:16">
      <c r="A1267" s="340" t="str">
        <f t="shared" si="41"/>
        <v>4387530</v>
      </c>
      <c r="B1267" s="351">
        <f t="shared" si="42"/>
        <v>30</v>
      </c>
      <c r="C1267" s="435">
        <v>43875</v>
      </c>
      <c r="D1267" s="399"/>
      <c r="E1267" s="400" t="s">
        <v>2314</v>
      </c>
      <c r="F1267" s="340" t="s">
        <v>1310</v>
      </c>
      <c r="G1267" s="401" t="s">
        <v>103</v>
      </c>
      <c r="H1267" s="401" t="s">
        <v>836</v>
      </c>
      <c r="I1267" s="401" t="s">
        <v>698</v>
      </c>
      <c r="J1267" s="194">
        <v>8800</v>
      </c>
      <c r="K1267" s="194">
        <v>3880</v>
      </c>
      <c r="L1267" s="195">
        <v>4920</v>
      </c>
      <c r="M1267" s="196">
        <v>7</v>
      </c>
      <c r="N1267" s="197">
        <v>344.40000000000003</v>
      </c>
      <c r="O1267" s="197">
        <v>4575.6000000000004</v>
      </c>
      <c r="P1267" s="231" t="s">
        <v>721</v>
      </c>
    </row>
    <row r="1268" spans="1:16">
      <c r="A1268" s="340" t="str">
        <f t="shared" si="41"/>
        <v>4387531</v>
      </c>
      <c r="B1268" s="351">
        <f t="shared" si="42"/>
        <v>31</v>
      </c>
      <c r="C1268" s="435">
        <v>43875</v>
      </c>
      <c r="D1268" s="399"/>
      <c r="E1268" s="400" t="s">
        <v>2315</v>
      </c>
      <c r="F1268" s="340" t="s">
        <v>1310</v>
      </c>
      <c r="G1268" s="401" t="s">
        <v>736</v>
      </c>
      <c r="H1268" s="401" t="s">
        <v>733</v>
      </c>
      <c r="I1268" s="401" t="s">
        <v>698</v>
      </c>
      <c r="J1268" s="194">
        <v>8680</v>
      </c>
      <c r="K1268" s="194">
        <v>3880</v>
      </c>
      <c r="L1268" s="195">
        <v>4800</v>
      </c>
      <c r="M1268" s="196">
        <v>7</v>
      </c>
      <c r="N1268" s="197">
        <v>336.00000000000006</v>
      </c>
      <c r="O1268" s="197">
        <v>4464</v>
      </c>
      <c r="P1268" s="231" t="s">
        <v>721</v>
      </c>
    </row>
    <row r="1269" spans="1:16">
      <c r="A1269" s="340" t="str">
        <f t="shared" si="41"/>
        <v>4387532</v>
      </c>
      <c r="B1269" s="351">
        <f t="shared" si="42"/>
        <v>32</v>
      </c>
      <c r="C1269" s="435">
        <v>43875</v>
      </c>
      <c r="D1269" s="399"/>
      <c r="E1269" s="400" t="s">
        <v>2316</v>
      </c>
      <c r="F1269" s="340" t="s">
        <v>1310</v>
      </c>
      <c r="G1269" s="401" t="s">
        <v>736</v>
      </c>
      <c r="H1269" s="401" t="s">
        <v>733</v>
      </c>
      <c r="I1269" s="401" t="s">
        <v>698</v>
      </c>
      <c r="J1269" s="194">
        <v>8600</v>
      </c>
      <c r="K1269" s="194">
        <v>3880</v>
      </c>
      <c r="L1269" s="195">
        <v>4720</v>
      </c>
      <c r="M1269" s="196">
        <v>7</v>
      </c>
      <c r="N1269" s="197">
        <v>330.40000000000003</v>
      </c>
      <c r="O1269" s="197">
        <v>4389.6000000000004</v>
      </c>
      <c r="P1269" s="231" t="s">
        <v>721</v>
      </c>
    </row>
    <row r="1270" spans="1:16">
      <c r="A1270" s="340" t="str">
        <f t="shared" si="41"/>
        <v>4387533</v>
      </c>
      <c r="B1270" s="351">
        <f t="shared" si="42"/>
        <v>33</v>
      </c>
      <c r="C1270" s="435">
        <v>43875</v>
      </c>
      <c r="D1270" s="399"/>
      <c r="E1270" s="400" t="s">
        <v>2317</v>
      </c>
      <c r="F1270" s="340" t="s">
        <v>1310</v>
      </c>
      <c r="G1270" s="401" t="s">
        <v>103</v>
      </c>
      <c r="H1270" s="401" t="s">
        <v>836</v>
      </c>
      <c r="I1270" s="401" t="s">
        <v>698</v>
      </c>
      <c r="J1270" s="194">
        <v>6160</v>
      </c>
      <c r="K1270" s="194">
        <v>3870</v>
      </c>
      <c r="L1270" s="195">
        <v>2290</v>
      </c>
      <c r="M1270" s="196">
        <v>7</v>
      </c>
      <c r="N1270" s="197">
        <v>160.30000000000001</v>
      </c>
      <c r="O1270" s="197">
        <v>2129.6999999999998</v>
      </c>
      <c r="P1270" s="231" t="s">
        <v>721</v>
      </c>
    </row>
    <row r="1271" spans="1:16">
      <c r="A1271" s="340" t="str">
        <f t="shared" si="41"/>
        <v>4387534</v>
      </c>
      <c r="B1271" s="351">
        <f t="shared" si="42"/>
        <v>34</v>
      </c>
      <c r="C1271" s="435">
        <v>43875</v>
      </c>
      <c r="D1271" s="399"/>
      <c r="E1271" s="400" t="s">
        <v>2318</v>
      </c>
      <c r="F1271" s="340" t="s">
        <v>1068</v>
      </c>
      <c r="G1271" s="401" t="s">
        <v>161</v>
      </c>
      <c r="H1271" s="401" t="s">
        <v>696</v>
      </c>
      <c r="I1271" s="401" t="s">
        <v>698</v>
      </c>
      <c r="J1271" s="194">
        <v>8370</v>
      </c>
      <c r="K1271" s="194">
        <v>3800</v>
      </c>
      <c r="L1271" s="195">
        <v>4570</v>
      </c>
      <c r="M1271" s="196">
        <v>6</v>
      </c>
      <c r="N1271" s="197">
        <v>274.2</v>
      </c>
      <c r="O1271" s="197">
        <v>4295.8</v>
      </c>
      <c r="P1271" s="231" t="s">
        <v>721</v>
      </c>
    </row>
    <row r="1272" spans="1:16">
      <c r="A1272" s="340" t="str">
        <f t="shared" si="41"/>
        <v>4387535</v>
      </c>
      <c r="B1272" s="351">
        <f t="shared" si="42"/>
        <v>35</v>
      </c>
      <c r="C1272" s="435">
        <v>43875</v>
      </c>
      <c r="D1272" s="399"/>
      <c r="E1272" s="400" t="s">
        <v>2319</v>
      </c>
      <c r="F1272" s="340" t="s">
        <v>1068</v>
      </c>
      <c r="G1272" s="401" t="s">
        <v>736</v>
      </c>
      <c r="H1272" s="401" t="s">
        <v>733</v>
      </c>
      <c r="I1272" s="401" t="s">
        <v>698</v>
      </c>
      <c r="J1272" s="194">
        <v>8890</v>
      </c>
      <c r="K1272" s="194">
        <v>3880</v>
      </c>
      <c r="L1272" s="195">
        <v>5010</v>
      </c>
      <c r="M1272" s="196">
        <v>6</v>
      </c>
      <c r="N1272" s="197">
        <v>300.59999999999997</v>
      </c>
      <c r="O1272" s="197">
        <v>4709.3999999999996</v>
      </c>
      <c r="P1272" s="231" t="s">
        <v>721</v>
      </c>
    </row>
    <row r="1273" spans="1:16">
      <c r="A1273" s="340" t="str">
        <f t="shared" si="41"/>
        <v>4387536</v>
      </c>
      <c r="B1273" s="351">
        <f t="shared" si="42"/>
        <v>36</v>
      </c>
      <c r="C1273" s="435">
        <v>43875</v>
      </c>
      <c r="D1273" s="399"/>
      <c r="E1273" s="400" t="s">
        <v>2320</v>
      </c>
      <c r="F1273" s="340" t="s">
        <v>1068</v>
      </c>
      <c r="G1273" s="401" t="s">
        <v>690</v>
      </c>
      <c r="H1273" s="401" t="s">
        <v>691</v>
      </c>
      <c r="I1273" s="401" t="s">
        <v>698</v>
      </c>
      <c r="J1273" s="194">
        <v>8520</v>
      </c>
      <c r="K1273" s="194">
        <v>3950</v>
      </c>
      <c r="L1273" s="195">
        <v>4570</v>
      </c>
      <c r="M1273" s="196">
        <v>6</v>
      </c>
      <c r="N1273" s="197">
        <v>274.2</v>
      </c>
      <c r="O1273" s="197">
        <v>4295.8</v>
      </c>
      <c r="P1273" s="231" t="s">
        <v>721</v>
      </c>
    </row>
    <row r="1274" spans="1:16">
      <c r="A1274" s="340" t="str">
        <f t="shared" si="41"/>
        <v>4387537</v>
      </c>
      <c r="B1274" s="351">
        <f t="shared" si="42"/>
        <v>37</v>
      </c>
      <c r="C1274" s="435">
        <v>43875</v>
      </c>
      <c r="D1274" s="399"/>
      <c r="E1274" s="400" t="s">
        <v>2321</v>
      </c>
      <c r="F1274" s="340" t="s">
        <v>1068</v>
      </c>
      <c r="G1274" s="401" t="s">
        <v>702</v>
      </c>
      <c r="H1274" s="401" t="s">
        <v>693</v>
      </c>
      <c r="I1274" s="401" t="s">
        <v>698</v>
      </c>
      <c r="J1274" s="194">
        <v>8740</v>
      </c>
      <c r="K1274" s="194">
        <v>3990</v>
      </c>
      <c r="L1274" s="195">
        <v>4750</v>
      </c>
      <c r="M1274" s="196">
        <v>6</v>
      </c>
      <c r="N1274" s="197">
        <v>285</v>
      </c>
      <c r="O1274" s="197">
        <v>4465</v>
      </c>
      <c r="P1274" s="231" t="s">
        <v>721</v>
      </c>
    </row>
    <row r="1275" spans="1:16">
      <c r="A1275" s="340" t="str">
        <f t="shared" si="41"/>
        <v>4387538</v>
      </c>
      <c r="B1275" s="351">
        <f t="shared" si="42"/>
        <v>38</v>
      </c>
      <c r="C1275" s="435">
        <v>43875</v>
      </c>
      <c r="D1275" s="399"/>
      <c r="E1275" s="400" t="s">
        <v>2322</v>
      </c>
      <c r="F1275" s="340" t="s">
        <v>1068</v>
      </c>
      <c r="G1275" s="401" t="s">
        <v>371</v>
      </c>
      <c r="H1275" s="401" t="s">
        <v>732</v>
      </c>
      <c r="I1275" s="401" t="s">
        <v>698</v>
      </c>
      <c r="J1275" s="194">
        <v>8680</v>
      </c>
      <c r="K1275" s="194">
        <v>3860</v>
      </c>
      <c r="L1275" s="195">
        <v>4820</v>
      </c>
      <c r="M1275" s="196">
        <v>6</v>
      </c>
      <c r="N1275" s="197">
        <v>289.2</v>
      </c>
      <c r="O1275" s="197">
        <v>4530.8</v>
      </c>
      <c r="P1275" s="231" t="s">
        <v>721</v>
      </c>
    </row>
    <row r="1276" spans="1:16">
      <c r="A1276" s="340" t="str">
        <f t="shared" si="41"/>
        <v>4387539</v>
      </c>
      <c r="B1276" s="351">
        <f t="shared" si="42"/>
        <v>39</v>
      </c>
      <c r="C1276" s="435">
        <v>43875</v>
      </c>
      <c r="D1276" s="399"/>
      <c r="E1276" s="400" t="s">
        <v>2323</v>
      </c>
      <c r="F1276" s="340" t="s">
        <v>1068</v>
      </c>
      <c r="G1276" s="401" t="s">
        <v>161</v>
      </c>
      <c r="H1276" s="401" t="s">
        <v>696</v>
      </c>
      <c r="I1276" s="401" t="s">
        <v>698</v>
      </c>
      <c r="J1276" s="194">
        <v>8460</v>
      </c>
      <c r="K1276" s="194">
        <v>3800</v>
      </c>
      <c r="L1276" s="195">
        <v>4660</v>
      </c>
      <c r="M1276" s="196">
        <v>6</v>
      </c>
      <c r="N1276" s="197">
        <v>279.59999999999997</v>
      </c>
      <c r="O1276" s="197">
        <v>4380.3999999999996</v>
      </c>
      <c r="P1276" s="231" t="s">
        <v>721</v>
      </c>
    </row>
    <row r="1277" spans="1:16">
      <c r="A1277" s="340" t="str">
        <f t="shared" si="41"/>
        <v>4387540</v>
      </c>
      <c r="B1277" s="351">
        <f t="shared" si="42"/>
        <v>40</v>
      </c>
      <c r="C1277" s="435">
        <v>43875</v>
      </c>
      <c r="D1277" s="399"/>
      <c r="E1277" s="400" t="s">
        <v>2324</v>
      </c>
      <c r="F1277" s="340" t="s">
        <v>1068</v>
      </c>
      <c r="G1277" s="401" t="s">
        <v>891</v>
      </c>
      <c r="H1277" s="401" t="s">
        <v>697</v>
      </c>
      <c r="I1277" s="401" t="s">
        <v>698</v>
      </c>
      <c r="J1277" s="194">
        <v>8770</v>
      </c>
      <c r="K1277" s="194">
        <v>3990</v>
      </c>
      <c r="L1277" s="195">
        <v>4780</v>
      </c>
      <c r="M1277" s="196">
        <v>6</v>
      </c>
      <c r="N1277" s="197">
        <v>286.8</v>
      </c>
      <c r="O1277" s="197">
        <v>4493.2</v>
      </c>
      <c r="P1277" s="231" t="s">
        <v>721</v>
      </c>
    </row>
    <row r="1278" spans="1:16">
      <c r="A1278" s="340" t="str">
        <f t="shared" si="41"/>
        <v>4387541</v>
      </c>
      <c r="B1278" s="351">
        <f t="shared" si="42"/>
        <v>41</v>
      </c>
      <c r="C1278" s="435">
        <v>43875</v>
      </c>
      <c r="D1278" s="399"/>
      <c r="E1278" s="400" t="s">
        <v>2325</v>
      </c>
      <c r="F1278" s="340" t="s">
        <v>1068</v>
      </c>
      <c r="G1278" s="401" t="s">
        <v>736</v>
      </c>
      <c r="H1278" s="401" t="s">
        <v>733</v>
      </c>
      <c r="I1278" s="401" t="s">
        <v>698</v>
      </c>
      <c r="J1278" s="194">
        <v>8380</v>
      </c>
      <c r="K1278" s="194">
        <v>3880</v>
      </c>
      <c r="L1278" s="195">
        <v>4500</v>
      </c>
      <c r="M1278" s="196">
        <v>6</v>
      </c>
      <c r="N1278" s="197">
        <v>270</v>
      </c>
      <c r="O1278" s="197">
        <v>4230</v>
      </c>
      <c r="P1278" s="231" t="s">
        <v>721</v>
      </c>
    </row>
    <row r="1279" spans="1:16">
      <c r="A1279" s="340" t="str">
        <f t="shared" si="41"/>
        <v>4387542</v>
      </c>
      <c r="B1279" s="351">
        <f t="shared" si="42"/>
        <v>42</v>
      </c>
      <c r="C1279" s="435">
        <v>43875</v>
      </c>
      <c r="D1279" s="399" t="s">
        <v>2075</v>
      </c>
      <c r="E1279" s="400" t="s">
        <v>2326</v>
      </c>
      <c r="F1279" s="340" t="s">
        <v>713</v>
      </c>
      <c r="G1279" s="401" t="s">
        <v>98</v>
      </c>
      <c r="H1279" s="401" t="s">
        <v>859</v>
      </c>
      <c r="I1279" s="401" t="s">
        <v>686</v>
      </c>
      <c r="J1279" s="194">
        <v>10450</v>
      </c>
      <c r="K1279" s="194">
        <v>3550</v>
      </c>
      <c r="L1279" s="195">
        <v>6900</v>
      </c>
      <c r="M1279" s="196">
        <v>5</v>
      </c>
      <c r="N1279" s="197">
        <v>345</v>
      </c>
      <c r="O1279" s="197">
        <v>6555</v>
      </c>
      <c r="P1279" s="231" t="s">
        <v>21</v>
      </c>
    </row>
    <row r="1280" spans="1:16">
      <c r="A1280" s="340" t="str">
        <f t="shared" si="41"/>
        <v>4387543</v>
      </c>
      <c r="B1280" s="351">
        <f t="shared" si="42"/>
        <v>43</v>
      </c>
      <c r="C1280" s="435">
        <v>43875</v>
      </c>
      <c r="D1280" s="399"/>
      <c r="E1280" s="400" t="s">
        <v>2327</v>
      </c>
      <c r="F1280" s="340" t="s">
        <v>713</v>
      </c>
      <c r="G1280" s="401" t="s">
        <v>815</v>
      </c>
      <c r="H1280" s="401" t="s">
        <v>816</v>
      </c>
      <c r="I1280" s="401" t="s">
        <v>686</v>
      </c>
      <c r="J1280" s="194">
        <v>10770</v>
      </c>
      <c r="K1280" s="194">
        <v>4260</v>
      </c>
      <c r="L1280" s="195">
        <v>6510</v>
      </c>
      <c r="M1280" s="196">
        <v>5</v>
      </c>
      <c r="N1280" s="197">
        <v>325.5</v>
      </c>
      <c r="O1280" s="197">
        <v>6184.5</v>
      </c>
      <c r="P1280" s="231" t="s">
        <v>21</v>
      </c>
    </row>
    <row r="1281" spans="1:16">
      <c r="A1281" s="340" t="str">
        <f t="shared" si="41"/>
        <v>4387544</v>
      </c>
      <c r="B1281" s="351">
        <f t="shared" si="42"/>
        <v>44</v>
      </c>
      <c r="C1281" s="435">
        <v>43875</v>
      </c>
      <c r="D1281" s="399" t="s">
        <v>2328</v>
      </c>
      <c r="E1281" s="400" t="s">
        <v>2329</v>
      </c>
      <c r="F1281" s="340" t="s">
        <v>737</v>
      </c>
      <c r="G1281" s="401" t="s">
        <v>1121</v>
      </c>
      <c r="H1281" s="401" t="s">
        <v>1124</v>
      </c>
      <c r="I1281" s="401" t="s">
        <v>686</v>
      </c>
      <c r="J1281" s="194">
        <v>10850</v>
      </c>
      <c r="K1281" s="194">
        <v>4390</v>
      </c>
      <c r="L1281" s="195">
        <v>6460</v>
      </c>
      <c r="M1281" s="196">
        <v>5</v>
      </c>
      <c r="N1281" s="197">
        <v>323</v>
      </c>
      <c r="O1281" s="197">
        <v>6137</v>
      </c>
      <c r="P1281" s="231" t="s">
        <v>22</v>
      </c>
    </row>
    <row r="1282" spans="1:16">
      <c r="A1282" s="340" t="str">
        <f t="shared" si="41"/>
        <v>4387545</v>
      </c>
      <c r="B1282" s="351">
        <f t="shared" si="42"/>
        <v>45</v>
      </c>
      <c r="C1282" s="435">
        <v>43875</v>
      </c>
      <c r="D1282" s="399"/>
      <c r="E1282" s="400" t="s">
        <v>2330</v>
      </c>
      <c r="F1282" s="340" t="s">
        <v>737</v>
      </c>
      <c r="G1282" s="401" t="s">
        <v>1121</v>
      </c>
      <c r="H1282" s="401" t="s">
        <v>1201</v>
      </c>
      <c r="I1282" s="401" t="s">
        <v>686</v>
      </c>
      <c r="J1282" s="194">
        <v>10870</v>
      </c>
      <c r="K1282" s="194">
        <v>4390</v>
      </c>
      <c r="L1282" s="195">
        <v>6480</v>
      </c>
      <c r="M1282" s="196">
        <v>5</v>
      </c>
      <c r="N1282" s="197">
        <v>324</v>
      </c>
      <c r="O1282" s="197">
        <v>6156</v>
      </c>
      <c r="P1282" s="231" t="s">
        <v>22</v>
      </c>
    </row>
    <row r="1283" spans="1:16">
      <c r="A1283" s="340" t="str">
        <f t="shared" si="41"/>
        <v>4387546</v>
      </c>
      <c r="B1283" s="351">
        <f t="shared" si="42"/>
        <v>46</v>
      </c>
      <c r="C1283" s="435">
        <v>43875</v>
      </c>
      <c r="D1283" s="399"/>
      <c r="E1283" s="400" t="s">
        <v>2331</v>
      </c>
      <c r="F1283" s="340" t="s">
        <v>737</v>
      </c>
      <c r="G1283" s="401" t="s">
        <v>1293</v>
      </c>
      <c r="H1283" s="401" t="s">
        <v>1294</v>
      </c>
      <c r="I1283" s="401" t="s">
        <v>686</v>
      </c>
      <c r="J1283" s="194">
        <v>3190</v>
      </c>
      <c r="K1283" s="194">
        <v>1690</v>
      </c>
      <c r="L1283" s="195">
        <v>1500</v>
      </c>
      <c r="M1283" s="196">
        <v>5</v>
      </c>
      <c r="N1283" s="197">
        <v>75</v>
      </c>
      <c r="O1283" s="197">
        <v>1425</v>
      </c>
      <c r="P1283" s="231" t="s">
        <v>22</v>
      </c>
    </row>
    <row r="1284" spans="1:16">
      <c r="A1284" s="340" t="str">
        <f t="shared" si="41"/>
        <v>4387547</v>
      </c>
      <c r="B1284" s="351">
        <f t="shared" si="42"/>
        <v>47</v>
      </c>
      <c r="C1284" s="435">
        <v>43875</v>
      </c>
      <c r="D1284" s="399" t="s">
        <v>1599</v>
      </c>
      <c r="E1284" s="400" t="s">
        <v>2332</v>
      </c>
      <c r="F1284" s="340" t="s">
        <v>731</v>
      </c>
      <c r="G1284" s="401" t="s">
        <v>100</v>
      </c>
      <c r="H1284" s="401" t="s">
        <v>2071</v>
      </c>
      <c r="I1284" s="401" t="s">
        <v>688</v>
      </c>
      <c r="J1284" s="194">
        <v>10660</v>
      </c>
      <c r="K1284" s="194">
        <v>4420</v>
      </c>
      <c r="L1284" s="195">
        <v>6240</v>
      </c>
      <c r="M1284" s="196">
        <v>5</v>
      </c>
      <c r="N1284" s="197">
        <v>312</v>
      </c>
      <c r="O1284" s="197">
        <v>5928</v>
      </c>
      <c r="P1284" s="231" t="s">
        <v>23</v>
      </c>
    </row>
    <row r="1285" spans="1:16">
      <c r="A1285" s="340" t="str">
        <f t="shared" si="41"/>
        <v>4387548</v>
      </c>
      <c r="B1285" s="351">
        <f t="shared" si="42"/>
        <v>48</v>
      </c>
      <c r="C1285" s="435">
        <v>43875</v>
      </c>
      <c r="D1285" s="399"/>
      <c r="E1285" s="400" t="s">
        <v>2333</v>
      </c>
      <c r="F1285" s="340" t="s">
        <v>731</v>
      </c>
      <c r="G1285" s="401" t="s">
        <v>1475</v>
      </c>
      <c r="H1285" s="401" t="s">
        <v>1363</v>
      </c>
      <c r="I1285" s="401" t="s">
        <v>688</v>
      </c>
      <c r="J1285" s="194">
        <v>13790</v>
      </c>
      <c r="K1285" s="194">
        <v>4540</v>
      </c>
      <c r="L1285" s="195">
        <v>9250</v>
      </c>
      <c r="M1285" s="196">
        <v>5</v>
      </c>
      <c r="N1285" s="197">
        <v>462.5</v>
      </c>
      <c r="O1285" s="197">
        <v>8787.5</v>
      </c>
      <c r="P1285" s="231" t="s">
        <v>23</v>
      </c>
    </row>
    <row r="1286" spans="1:16">
      <c r="A1286" s="340" t="str">
        <f t="shared" si="41"/>
        <v>4387549</v>
      </c>
      <c r="B1286" s="351">
        <f t="shared" si="42"/>
        <v>49</v>
      </c>
      <c r="C1286" s="435">
        <v>43875</v>
      </c>
      <c r="D1286" s="399"/>
      <c r="E1286" s="400" t="s">
        <v>2334</v>
      </c>
      <c r="F1286" s="340" t="s">
        <v>731</v>
      </c>
      <c r="G1286" s="401" t="s">
        <v>157</v>
      </c>
      <c r="H1286" s="401" t="s">
        <v>1542</v>
      </c>
      <c r="I1286" s="401" t="s">
        <v>688</v>
      </c>
      <c r="J1286" s="194">
        <v>11830</v>
      </c>
      <c r="K1286" s="194">
        <v>4350</v>
      </c>
      <c r="L1286" s="195">
        <v>7480</v>
      </c>
      <c r="M1286" s="196">
        <v>5</v>
      </c>
      <c r="N1286" s="197">
        <v>374</v>
      </c>
      <c r="O1286" s="197">
        <v>7106</v>
      </c>
      <c r="P1286" s="231" t="s">
        <v>23</v>
      </c>
    </row>
    <row r="1287" spans="1:16">
      <c r="A1287" s="340" t="str">
        <f t="shared" si="41"/>
        <v>4387550</v>
      </c>
      <c r="B1287" s="402">
        <f t="shared" si="42"/>
        <v>50</v>
      </c>
      <c r="C1287" s="435">
        <v>43875</v>
      </c>
      <c r="D1287" s="404" t="s">
        <v>1437</v>
      </c>
      <c r="E1287" s="405" t="s">
        <v>2335</v>
      </c>
      <c r="F1287" s="340" t="s">
        <v>754</v>
      </c>
      <c r="G1287" s="406" t="s">
        <v>1159</v>
      </c>
      <c r="H1287" s="406" t="s">
        <v>1863</v>
      </c>
      <c r="I1287" s="406" t="s">
        <v>751</v>
      </c>
      <c r="J1287" s="194">
        <v>5100</v>
      </c>
      <c r="K1287" s="194">
        <v>1480</v>
      </c>
      <c r="L1287" s="195">
        <v>3620</v>
      </c>
      <c r="M1287" s="196">
        <v>5</v>
      </c>
      <c r="N1287" s="197">
        <v>181</v>
      </c>
      <c r="O1287" s="197">
        <v>3439</v>
      </c>
      <c r="P1287" s="221" t="s">
        <v>24</v>
      </c>
    </row>
    <row r="1288" spans="1:16">
      <c r="A1288" s="340" t="str">
        <f t="shared" si="41"/>
        <v>438761</v>
      </c>
      <c r="B1288" s="351">
        <f t="shared" si="42"/>
        <v>1</v>
      </c>
      <c r="C1288" s="435">
        <v>43876</v>
      </c>
      <c r="D1288" s="399" t="s">
        <v>2111</v>
      </c>
      <c r="E1288" s="400" t="s">
        <v>2336</v>
      </c>
      <c r="F1288" s="340" t="s">
        <v>713</v>
      </c>
      <c r="G1288" s="401" t="s">
        <v>2003</v>
      </c>
      <c r="H1288" s="401" t="s">
        <v>1551</v>
      </c>
      <c r="I1288" s="401" t="s">
        <v>686</v>
      </c>
      <c r="J1288" s="194">
        <v>10020</v>
      </c>
      <c r="K1288" s="194">
        <v>4410</v>
      </c>
      <c r="L1288" s="195">
        <v>5610</v>
      </c>
      <c r="M1288" s="196">
        <v>6</v>
      </c>
      <c r="N1288" s="197">
        <v>336.59999999999997</v>
      </c>
      <c r="O1288" s="197">
        <v>5273.4</v>
      </c>
      <c r="P1288" s="231" t="s">
        <v>21</v>
      </c>
    </row>
    <row r="1289" spans="1:16">
      <c r="A1289" s="340" t="str">
        <f t="shared" si="41"/>
        <v>438762</v>
      </c>
      <c r="B1289" s="351">
        <f t="shared" si="42"/>
        <v>2</v>
      </c>
      <c r="C1289" s="435">
        <v>43876</v>
      </c>
      <c r="D1289" s="399"/>
      <c r="E1289" s="400" t="s">
        <v>2337</v>
      </c>
      <c r="F1289" s="340" t="s">
        <v>713</v>
      </c>
      <c r="G1289" s="401" t="s">
        <v>98</v>
      </c>
      <c r="H1289" s="401" t="s">
        <v>859</v>
      </c>
      <c r="I1289" s="401" t="s">
        <v>686</v>
      </c>
      <c r="J1289" s="194">
        <v>11140</v>
      </c>
      <c r="K1289" s="194">
        <v>3540</v>
      </c>
      <c r="L1289" s="195">
        <v>7600</v>
      </c>
      <c r="M1289" s="196">
        <v>5</v>
      </c>
      <c r="N1289" s="197">
        <v>380</v>
      </c>
      <c r="O1289" s="197">
        <v>7220</v>
      </c>
      <c r="P1289" s="231" t="s">
        <v>21</v>
      </c>
    </row>
    <row r="1290" spans="1:16">
      <c r="A1290" s="340" t="str">
        <f t="shared" si="41"/>
        <v>438763</v>
      </c>
      <c r="B1290" s="351">
        <f t="shared" si="42"/>
        <v>3</v>
      </c>
      <c r="C1290" s="435">
        <v>43876</v>
      </c>
      <c r="D1290" s="399" t="s">
        <v>1705</v>
      </c>
      <c r="E1290" s="400" t="s">
        <v>2338</v>
      </c>
      <c r="F1290" s="340" t="s">
        <v>722</v>
      </c>
      <c r="G1290" s="401" t="s">
        <v>861</v>
      </c>
      <c r="H1290" s="401" t="s">
        <v>862</v>
      </c>
      <c r="I1290" s="401" t="s">
        <v>823</v>
      </c>
      <c r="J1290" s="194">
        <v>4740</v>
      </c>
      <c r="K1290" s="194">
        <v>1510</v>
      </c>
      <c r="L1290" s="195">
        <v>3230</v>
      </c>
      <c r="M1290" s="196">
        <v>5</v>
      </c>
      <c r="N1290" s="197">
        <v>161.5</v>
      </c>
      <c r="O1290" s="197">
        <v>3068.5</v>
      </c>
      <c r="P1290" s="231" t="s">
        <v>21</v>
      </c>
    </row>
    <row r="1291" spans="1:16">
      <c r="A1291" s="340" t="str">
        <f t="shared" si="41"/>
        <v>438764</v>
      </c>
      <c r="B1291" s="351">
        <f t="shared" si="42"/>
        <v>4</v>
      </c>
      <c r="C1291" s="435">
        <v>43876</v>
      </c>
      <c r="D1291" s="399" t="s">
        <v>2339</v>
      </c>
      <c r="E1291" s="400" t="s">
        <v>2340</v>
      </c>
      <c r="F1291" s="340" t="s">
        <v>737</v>
      </c>
      <c r="G1291" s="401" t="s">
        <v>950</v>
      </c>
      <c r="H1291" s="401" t="s">
        <v>951</v>
      </c>
      <c r="I1291" s="401" t="s">
        <v>686</v>
      </c>
      <c r="J1291" s="194">
        <v>2430</v>
      </c>
      <c r="K1291" s="194">
        <v>1490</v>
      </c>
      <c r="L1291" s="195">
        <v>940</v>
      </c>
      <c r="M1291" s="196">
        <v>5</v>
      </c>
      <c r="N1291" s="197">
        <v>47</v>
      </c>
      <c r="O1291" s="197">
        <v>893</v>
      </c>
      <c r="P1291" s="231" t="s">
        <v>22</v>
      </c>
    </row>
    <row r="1292" spans="1:16">
      <c r="A1292" s="340" t="str">
        <f t="shared" si="41"/>
        <v>438765</v>
      </c>
      <c r="B1292" s="351">
        <f t="shared" si="42"/>
        <v>5</v>
      </c>
      <c r="C1292" s="435">
        <v>43876</v>
      </c>
      <c r="D1292" s="399"/>
      <c r="E1292" s="400" t="s">
        <v>2341</v>
      </c>
      <c r="F1292" s="340" t="s">
        <v>737</v>
      </c>
      <c r="G1292" s="401" t="s">
        <v>1008</v>
      </c>
      <c r="H1292" s="401" t="s">
        <v>1009</v>
      </c>
      <c r="I1292" s="401" t="s">
        <v>686</v>
      </c>
      <c r="J1292" s="194">
        <v>3600</v>
      </c>
      <c r="K1292" s="194">
        <v>1570</v>
      </c>
      <c r="L1292" s="195">
        <v>2030</v>
      </c>
      <c r="M1292" s="196">
        <v>5</v>
      </c>
      <c r="N1292" s="197">
        <v>101.5</v>
      </c>
      <c r="O1292" s="197">
        <v>1928.5</v>
      </c>
      <c r="P1292" s="231" t="s">
        <v>22</v>
      </c>
    </row>
    <row r="1293" spans="1:16">
      <c r="A1293" s="340" t="str">
        <f t="shared" si="41"/>
        <v>438766</v>
      </c>
      <c r="B1293" s="351">
        <f t="shared" si="42"/>
        <v>6</v>
      </c>
      <c r="C1293" s="435">
        <v>43876</v>
      </c>
      <c r="D1293" s="399" t="s">
        <v>1531</v>
      </c>
      <c r="E1293" s="400" t="s">
        <v>2342</v>
      </c>
      <c r="F1293" s="340" t="s">
        <v>754</v>
      </c>
      <c r="G1293" s="401" t="s">
        <v>1159</v>
      </c>
      <c r="H1293" s="401" t="s">
        <v>1127</v>
      </c>
      <c r="I1293" s="401" t="s">
        <v>751</v>
      </c>
      <c r="J1293" s="194">
        <v>12310</v>
      </c>
      <c r="K1293" s="194">
        <v>4490</v>
      </c>
      <c r="L1293" s="195">
        <v>7820</v>
      </c>
      <c r="M1293" s="196">
        <v>5</v>
      </c>
      <c r="N1293" s="197">
        <v>391</v>
      </c>
      <c r="O1293" s="197">
        <v>7429</v>
      </c>
      <c r="P1293" s="231" t="s">
        <v>24</v>
      </c>
    </row>
    <row r="1294" spans="1:16">
      <c r="A1294" s="340" t="str">
        <f t="shared" si="41"/>
        <v>438767</v>
      </c>
      <c r="B1294" s="351">
        <f t="shared" si="42"/>
        <v>7</v>
      </c>
      <c r="C1294" s="435">
        <v>43876</v>
      </c>
      <c r="D1294" s="399" t="s">
        <v>1841</v>
      </c>
      <c r="E1294" s="400" t="s">
        <v>2343</v>
      </c>
      <c r="F1294" s="340" t="s">
        <v>1041</v>
      </c>
      <c r="G1294" s="401" t="s">
        <v>104</v>
      </c>
      <c r="H1294" s="401" t="s">
        <v>694</v>
      </c>
      <c r="I1294" s="401" t="s">
        <v>830</v>
      </c>
      <c r="J1294" s="194">
        <v>8850</v>
      </c>
      <c r="K1294" s="194">
        <v>3860</v>
      </c>
      <c r="L1294" s="195">
        <v>4990</v>
      </c>
      <c r="M1294" s="196">
        <v>6</v>
      </c>
      <c r="N1294" s="197">
        <v>299.39999999999998</v>
      </c>
      <c r="O1294" s="197">
        <v>4690.6000000000004</v>
      </c>
      <c r="P1294" s="231" t="s">
        <v>29</v>
      </c>
    </row>
    <row r="1295" spans="1:16">
      <c r="A1295" s="340" t="str">
        <f t="shared" si="41"/>
        <v>438768</v>
      </c>
      <c r="B1295" s="351">
        <f t="shared" si="42"/>
        <v>8</v>
      </c>
      <c r="C1295" s="435">
        <v>43876</v>
      </c>
      <c r="D1295" s="399"/>
      <c r="E1295" s="400" t="s">
        <v>2344</v>
      </c>
      <c r="F1295" s="340" t="s">
        <v>1041</v>
      </c>
      <c r="G1295" s="401" t="s">
        <v>111</v>
      </c>
      <c r="H1295" s="401" t="s">
        <v>732</v>
      </c>
      <c r="I1295" s="401" t="s">
        <v>830</v>
      </c>
      <c r="J1295" s="194">
        <v>7000</v>
      </c>
      <c r="K1295" s="194">
        <v>3850</v>
      </c>
      <c r="L1295" s="195">
        <v>3150</v>
      </c>
      <c r="M1295" s="196">
        <v>6</v>
      </c>
      <c r="N1295" s="197">
        <v>189</v>
      </c>
      <c r="O1295" s="197">
        <v>2961</v>
      </c>
      <c r="P1295" s="231" t="s">
        <v>29</v>
      </c>
    </row>
    <row r="1296" spans="1:16">
      <c r="A1296" s="340" t="str">
        <f t="shared" si="41"/>
        <v>438769</v>
      </c>
      <c r="B1296" s="351">
        <f t="shared" si="42"/>
        <v>9</v>
      </c>
      <c r="C1296" s="435">
        <v>43876</v>
      </c>
      <c r="D1296" s="399" t="s">
        <v>863</v>
      </c>
      <c r="E1296" s="400" t="s">
        <v>2345</v>
      </c>
      <c r="F1296" s="340" t="s">
        <v>2244</v>
      </c>
      <c r="G1296" s="401" t="s">
        <v>95</v>
      </c>
      <c r="H1296" s="401" t="s">
        <v>735</v>
      </c>
      <c r="I1296" s="401" t="s">
        <v>2241</v>
      </c>
      <c r="J1296" s="194">
        <v>8260</v>
      </c>
      <c r="K1296" s="194">
        <v>3880</v>
      </c>
      <c r="L1296" s="195">
        <v>4380</v>
      </c>
      <c r="M1296" s="196">
        <v>6</v>
      </c>
      <c r="N1296" s="197">
        <v>262.8</v>
      </c>
      <c r="O1296" s="197">
        <v>4117.2</v>
      </c>
      <c r="P1296" s="231" t="s">
        <v>29</v>
      </c>
    </row>
    <row r="1297" spans="1:16">
      <c r="A1297" s="340" t="str">
        <f t="shared" si="41"/>
        <v>4387610</v>
      </c>
      <c r="B1297" s="351">
        <f t="shared" si="42"/>
        <v>10</v>
      </c>
      <c r="C1297" s="435">
        <v>43876</v>
      </c>
      <c r="D1297" s="399"/>
      <c r="E1297" s="400" t="s">
        <v>2346</v>
      </c>
      <c r="F1297" s="340" t="s">
        <v>2244</v>
      </c>
      <c r="G1297" s="401" t="s">
        <v>104</v>
      </c>
      <c r="H1297" s="401" t="s">
        <v>694</v>
      </c>
      <c r="I1297" s="401" t="s">
        <v>2241</v>
      </c>
      <c r="J1297" s="194">
        <v>6920</v>
      </c>
      <c r="K1297" s="194">
        <v>3860</v>
      </c>
      <c r="L1297" s="195">
        <v>3060</v>
      </c>
      <c r="M1297" s="196">
        <v>6</v>
      </c>
      <c r="N1297" s="197">
        <v>183.6</v>
      </c>
      <c r="O1297" s="197">
        <v>2876.4</v>
      </c>
      <c r="P1297" s="231" t="s">
        <v>29</v>
      </c>
    </row>
    <row r="1298" spans="1:16">
      <c r="A1298" s="340" t="str">
        <f t="shared" si="41"/>
        <v>4387611</v>
      </c>
      <c r="B1298" s="351">
        <f t="shared" si="42"/>
        <v>11</v>
      </c>
      <c r="C1298" s="435">
        <v>43876</v>
      </c>
      <c r="D1298" s="399"/>
      <c r="E1298" s="400" t="s">
        <v>2347</v>
      </c>
      <c r="F1298" s="340" t="s">
        <v>2348</v>
      </c>
      <c r="G1298" s="401" t="s">
        <v>105</v>
      </c>
      <c r="H1298" s="401" t="s">
        <v>734</v>
      </c>
      <c r="I1298" s="401" t="s">
        <v>2241</v>
      </c>
      <c r="J1298" s="194">
        <v>9210</v>
      </c>
      <c r="K1298" s="194">
        <v>3890</v>
      </c>
      <c r="L1298" s="195">
        <v>5320</v>
      </c>
      <c r="M1298" s="196">
        <v>6</v>
      </c>
      <c r="N1298" s="197">
        <v>319.2</v>
      </c>
      <c r="O1298" s="197">
        <v>5000.8</v>
      </c>
      <c r="P1298" s="231" t="s">
        <v>29</v>
      </c>
    </row>
    <row r="1299" spans="1:16">
      <c r="A1299" s="340" t="str">
        <f t="shared" si="41"/>
        <v>4387612</v>
      </c>
      <c r="B1299" s="351">
        <f t="shared" si="42"/>
        <v>12</v>
      </c>
      <c r="C1299" s="435">
        <v>43876</v>
      </c>
      <c r="D1299" s="399"/>
      <c r="E1299" s="400" t="s">
        <v>2349</v>
      </c>
      <c r="F1299" s="340" t="s">
        <v>2348</v>
      </c>
      <c r="G1299" s="401" t="s">
        <v>104</v>
      </c>
      <c r="H1299" s="401" t="s">
        <v>694</v>
      </c>
      <c r="I1299" s="401" t="s">
        <v>2241</v>
      </c>
      <c r="J1299" s="194">
        <v>6050</v>
      </c>
      <c r="K1299" s="194">
        <v>3860</v>
      </c>
      <c r="L1299" s="195">
        <v>2190</v>
      </c>
      <c r="M1299" s="196">
        <v>6</v>
      </c>
      <c r="N1299" s="197">
        <v>131.4</v>
      </c>
      <c r="O1299" s="197">
        <v>2058.6</v>
      </c>
      <c r="P1299" s="231" t="s">
        <v>29</v>
      </c>
    </row>
    <row r="1300" spans="1:16">
      <c r="A1300" s="340" t="str">
        <f t="shared" si="41"/>
        <v>4387613</v>
      </c>
      <c r="B1300" s="351">
        <f t="shared" si="42"/>
        <v>13</v>
      </c>
      <c r="C1300" s="435">
        <v>43876</v>
      </c>
      <c r="D1300" s="399"/>
      <c r="E1300" s="400" t="s">
        <v>2350</v>
      </c>
      <c r="F1300" s="340" t="s">
        <v>2351</v>
      </c>
      <c r="G1300" s="401" t="s">
        <v>111</v>
      </c>
      <c r="H1300" s="401" t="s">
        <v>732</v>
      </c>
      <c r="I1300" s="401" t="s">
        <v>2241</v>
      </c>
      <c r="J1300" s="194">
        <v>8560</v>
      </c>
      <c r="K1300" s="194">
        <v>3860</v>
      </c>
      <c r="L1300" s="195">
        <v>4700</v>
      </c>
      <c r="M1300" s="196">
        <v>6</v>
      </c>
      <c r="N1300" s="197">
        <v>282</v>
      </c>
      <c r="O1300" s="197">
        <v>4418</v>
      </c>
      <c r="P1300" s="231" t="s">
        <v>29</v>
      </c>
    </row>
    <row r="1301" spans="1:16">
      <c r="A1301" s="340" t="str">
        <f t="shared" si="41"/>
        <v>4387614</v>
      </c>
      <c r="B1301" s="351">
        <f t="shared" si="42"/>
        <v>14</v>
      </c>
      <c r="C1301" s="435">
        <v>43876</v>
      </c>
      <c r="D1301" s="399"/>
      <c r="E1301" s="400" t="s">
        <v>2352</v>
      </c>
      <c r="F1301" s="340" t="s">
        <v>2351</v>
      </c>
      <c r="G1301" s="401" t="s">
        <v>105</v>
      </c>
      <c r="H1301" s="401" t="s">
        <v>734</v>
      </c>
      <c r="I1301" s="401" t="s">
        <v>2241</v>
      </c>
      <c r="J1301" s="194">
        <v>8760</v>
      </c>
      <c r="K1301" s="194">
        <v>3890</v>
      </c>
      <c r="L1301" s="195">
        <v>4870</v>
      </c>
      <c r="M1301" s="196">
        <v>6</v>
      </c>
      <c r="N1301" s="197">
        <v>292.2</v>
      </c>
      <c r="O1301" s="197">
        <v>4577.8</v>
      </c>
      <c r="P1301" s="231" t="s">
        <v>29</v>
      </c>
    </row>
    <row r="1302" spans="1:16">
      <c r="A1302" s="340" t="str">
        <f t="shared" si="41"/>
        <v>4387615</v>
      </c>
      <c r="B1302" s="351">
        <f t="shared" si="42"/>
        <v>15</v>
      </c>
      <c r="C1302" s="435">
        <v>43876</v>
      </c>
      <c r="D1302" s="399"/>
      <c r="E1302" s="400" t="s">
        <v>2353</v>
      </c>
      <c r="F1302" s="340" t="s">
        <v>2351</v>
      </c>
      <c r="G1302" s="401" t="s">
        <v>95</v>
      </c>
      <c r="H1302" s="401" t="s">
        <v>735</v>
      </c>
      <c r="I1302" s="401" t="s">
        <v>2241</v>
      </c>
      <c r="J1302" s="194">
        <v>8560</v>
      </c>
      <c r="K1302" s="194">
        <v>3880</v>
      </c>
      <c r="L1302" s="195">
        <v>4680</v>
      </c>
      <c r="M1302" s="196">
        <v>6</v>
      </c>
      <c r="N1302" s="197">
        <v>280.8</v>
      </c>
      <c r="O1302" s="197">
        <v>4399.2</v>
      </c>
      <c r="P1302" s="231" t="s">
        <v>29</v>
      </c>
    </row>
    <row r="1303" spans="1:16">
      <c r="A1303" s="340" t="str">
        <f t="shared" si="41"/>
        <v>4387616</v>
      </c>
      <c r="B1303" s="351">
        <f t="shared" si="42"/>
        <v>16</v>
      </c>
      <c r="C1303" s="435">
        <v>43876</v>
      </c>
      <c r="D1303" s="399"/>
      <c r="E1303" s="400" t="s">
        <v>2354</v>
      </c>
      <c r="F1303" s="340" t="s">
        <v>2351</v>
      </c>
      <c r="G1303" s="401" t="s">
        <v>105</v>
      </c>
      <c r="H1303" s="401" t="s">
        <v>734</v>
      </c>
      <c r="I1303" s="401" t="s">
        <v>2241</v>
      </c>
      <c r="J1303" s="194">
        <v>8290</v>
      </c>
      <c r="K1303" s="194">
        <v>3890</v>
      </c>
      <c r="L1303" s="195">
        <v>4400</v>
      </c>
      <c r="M1303" s="196">
        <v>6</v>
      </c>
      <c r="N1303" s="197">
        <v>264</v>
      </c>
      <c r="O1303" s="197">
        <v>4136</v>
      </c>
      <c r="P1303" s="231" t="s">
        <v>29</v>
      </c>
    </row>
    <row r="1304" spans="1:16">
      <c r="A1304" s="340" t="str">
        <f t="shared" si="41"/>
        <v>4387617</v>
      </c>
      <c r="B1304" s="351">
        <f t="shared" si="42"/>
        <v>17</v>
      </c>
      <c r="C1304" s="435">
        <v>43876</v>
      </c>
      <c r="D1304" s="399" t="s">
        <v>2056</v>
      </c>
      <c r="E1304" s="400" t="s">
        <v>2355</v>
      </c>
      <c r="F1304" s="340" t="s">
        <v>2356</v>
      </c>
      <c r="G1304" s="401" t="s">
        <v>105</v>
      </c>
      <c r="H1304" s="401" t="s">
        <v>734</v>
      </c>
      <c r="I1304" s="401" t="s">
        <v>692</v>
      </c>
      <c r="J1304" s="194">
        <v>7120</v>
      </c>
      <c r="K1304" s="194">
        <v>3900</v>
      </c>
      <c r="L1304" s="195">
        <v>3220</v>
      </c>
      <c r="M1304" s="196">
        <v>6</v>
      </c>
      <c r="N1304" s="197">
        <v>193.2</v>
      </c>
      <c r="O1304" s="197">
        <v>3026.8</v>
      </c>
      <c r="P1304" s="231" t="s">
        <v>29</v>
      </c>
    </row>
    <row r="1305" spans="1:16">
      <c r="A1305" s="340" t="str">
        <f t="shared" si="41"/>
        <v>4387618</v>
      </c>
      <c r="B1305" s="351">
        <f t="shared" si="42"/>
        <v>18</v>
      </c>
      <c r="C1305" s="435">
        <v>43876</v>
      </c>
      <c r="D1305" s="399" t="s">
        <v>1705</v>
      </c>
      <c r="E1305" s="400" t="s">
        <v>2357</v>
      </c>
      <c r="F1305" s="340" t="s">
        <v>1068</v>
      </c>
      <c r="G1305" s="401" t="s">
        <v>103</v>
      </c>
      <c r="H1305" s="401" t="s">
        <v>836</v>
      </c>
      <c r="I1305" s="401" t="s">
        <v>698</v>
      </c>
      <c r="J1305" s="194">
        <v>8770</v>
      </c>
      <c r="K1305" s="194">
        <v>3870</v>
      </c>
      <c r="L1305" s="195">
        <v>4900</v>
      </c>
      <c r="M1305" s="196">
        <v>6</v>
      </c>
      <c r="N1305" s="197">
        <v>294</v>
      </c>
      <c r="O1305" s="197">
        <v>4606</v>
      </c>
      <c r="P1305" s="231" t="s">
        <v>29</v>
      </c>
    </row>
    <row r="1306" spans="1:16">
      <c r="A1306" s="340" t="str">
        <f t="shared" si="41"/>
        <v>4387619</v>
      </c>
      <c r="B1306" s="351">
        <f t="shared" si="42"/>
        <v>19</v>
      </c>
      <c r="C1306" s="435">
        <v>43876</v>
      </c>
      <c r="D1306" s="399"/>
      <c r="E1306" s="400" t="s">
        <v>2358</v>
      </c>
      <c r="F1306" s="340" t="s">
        <v>1068</v>
      </c>
      <c r="G1306" s="401" t="s">
        <v>281</v>
      </c>
      <c r="H1306" s="401" t="s">
        <v>833</v>
      </c>
      <c r="I1306" s="401" t="s">
        <v>698</v>
      </c>
      <c r="J1306" s="194">
        <v>8760</v>
      </c>
      <c r="K1306" s="194">
        <v>3820</v>
      </c>
      <c r="L1306" s="195">
        <v>4940</v>
      </c>
      <c r="M1306" s="196">
        <v>6</v>
      </c>
      <c r="N1306" s="197">
        <v>296.39999999999998</v>
      </c>
      <c r="O1306" s="197">
        <v>4643.6000000000004</v>
      </c>
      <c r="P1306" s="231" t="s">
        <v>29</v>
      </c>
    </row>
    <row r="1307" spans="1:16">
      <c r="A1307" s="340" t="str">
        <f t="shared" si="41"/>
        <v>4387620</v>
      </c>
      <c r="B1307" s="351">
        <f t="shared" si="42"/>
        <v>20</v>
      </c>
      <c r="C1307" s="435">
        <v>43876</v>
      </c>
      <c r="D1307" s="399"/>
      <c r="E1307" s="400" t="s">
        <v>2359</v>
      </c>
      <c r="F1307" s="340" t="s">
        <v>1068</v>
      </c>
      <c r="G1307" s="401" t="s">
        <v>736</v>
      </c>
      <c r="H1307" s="401" t="s">
        <v>733</v>
      </c>
      <c r="I1307" s="401" t="s">
        <v>698</v>
      </c>
      <c r="J1307" s="194">
        <v>9220</v>
      </c>
      <c r="K1307" s="194">
        <v>3880</v>
      </c>
      <c r="L1307" s="195">
        <v>5340</v>
      </c>
      <c r="M1307" s="196">
        <v>6</v>
      </c>
      <c r="N1307" s="197">
        <v>320.39999999999998</v>
      </c>
      <c r="O1307" s="197">
        <v>5019.6000000000004</v>
      </c>
      <c r="P1307" s="231" t="s">
        <v>29</v>
      </c>
    </row>
    <row r="1308" spans="1:16">
      <c r="A1308" s="340" t="str">
        <f t="shared" si="41"/>
        <v>4387621</v>
      </c>
      <c r="B1308" s="351">
        <f t="shared" si="42"/>
        <v>21</v>
      </c>
      <c r="C1308" s="435">
        <v>43876</v>
      </c>
      <c r="D1308" s="399"/>
      <c r="E1308" s="400" t="s">
        <v>2360</v>
      </c>
      <c r="F1308" s="340" t="s">
        <v>1068</v>
      </c>
      <c r="G1308" s="401" t="s">
        <v>161</v>
      </c>
      <c r="H1308" s="401" t="s">
        <v>696</v>
      </c>
      <c r="I1308" s="401" t="s">
        <v>698</v>
      </c>
      <c r="J1308" s="194">
        <v>8860</v>
      </c>
      <c r="K1308" s="194">
        <v>3800</v>
      </c>
      <c r="L1308" s="195">
        <v>5060</v>
      </c>
      <c r="M1308" s="196">
        <v>6</v>
      </c>
      <c r="N1308" s="197">
        <v>303.59999999999997</v>
      </c>
      <c r="O1308" s="197">
        <v>4756.3999999999996</v>
      </c>
      <c r="P1308" s="231" t="s">
        <v>29</v>
      </c>
    </row>
    <row r="1309" spans="1:16">
      <c r="A1309" s="340" t="str">
        <f t="shared" si="41"/>
        <v>4387622</v>
      </c>
      <c r="B1309" s="351">
        <f t="shared" si="42"/>
        <v>22</v>
      </c>
      <c r="C1309" s="435">
        <v>43876</v>
      </c>
      <c r="D1309" s="399"/>
      <c r="E1309" s="400" t="s">
        <v>2361</v>
      </c>
      <c r="F1309" s="340" t="s">
        <v>1068</v>
      </c>
      <c r="G1309" s="401" t="s">
        <v>103</v>
      </c>
      <c r="H1309" s="401" t="s">
        <v>836</v>
      </c>
      <c r="I1309" s="401" t="s">
        <v>698</v>
      </c>
      <c r="J1309" s="194">
        <v>8820</v>
      </c>
      <c r="K1309" s="194">
        <v>3900</v>
      </c>
      <c r="L1309" s="195">
        <v>4920</v>
      </c>
      <c r="M1309" s="196">
        <v>6</v>
      </c>
      <c r="N1309" s="197">
        <v>295.2</v>
      </c>
      <c r="O1309" s="197">
        <v>4624.8</v>
      </c>
      <c r="P1309" s="231" t="s">
        <v>29</v>
      </c>
    </row>
    <row r="1310" spans="1:16">
      <c r="A1310" s="340" t="str">
        <f t="shared" si="41"/>
        <v>4387623</v>
      </c>
      <c r="B1310" s="351">
        <f t="shared" si="42"/>
        <v>23</v>
      </c>
      <c r="C1310" s="435">
        <v>43876</v>
      </c>
      <c r="D1310" s="399"/>
      <c r="E1310" s="400" t="s">
        <v>2362</v>
      </c>
      <c r="F1310" s="340" t="s">
        <v>1068</v>
      </c>
      <c r="G1310" s="401" t="s">
        <v>281</v>
      </c>
      <c r="H1310" s="401" t="s">
        <v>833</v>
      </c>
      <c r="I1310" s="401" t="s">
        <v>698</v>
      </c>
      <c r="J1310" s="194">
        <v>8750</v>
      </c>
      <c r="K1310" s="194">
        <v>3820</v>
      </c>
      <c r="L1310" s="195">
        <v>4930</v>
      </c>
      <c r="M1310" s="196">
        <v>6</v>
      </c>
      <c r="N1310" s="197">
        <v>295.8</v>
      </c>
      <c r="O1310" s="197">
        <v>4634.2</v>
      </c>
      <c r="P1310" s="231" t="s">
        <v>29</v>
      </c>
    </row>
    <row r="1311" spans="1:16">
      <c r="A1311" s="340" t="str">
        <f t="shared" si="41"/>
        <v>4387624</v>
      </c>
      <c r="B1311" s="351">
        <f t="shared" si="42"/>
        <v>24</v>
      </c>
      <c r="C1311" s="435">
        <v>43876</v>
      </c>
      <c r="D1311" s="399" t="s">
        <v>1705</v>
      </c>
      <c r="E1311" s="400" t="s">
        <v>2363</v>
      </c>
      <c r="F1311" s="340" t="s">
        <v>2281</v>
      </c>
      <c r="G1311" s="401" t="s">
        <v>111</v>
      </c>
      <c r="H1311" s="401" t="s">
        <v>732</v>
      </c>
      <c r="I1311" s="401" t="s">
        <v>688</v>
      </c>
      <c r="J1311" s="194">
        <v>6910</v>
      </c>
      <c r="K1311" s="194">
        <v>3860</v>
      </c>
      <c r="L1311" s="195">
        <v>3050</v>
      </c>
      <c r="M1311" s="196">
        <v>6</v>
      </c>
      <c r="N1311" s="197">
        <v>183</v>
      </c>
      <c r="O1311" s="197">
        <v>2867</v>
      </c>
      <c r="P1311" s="231" t="s">
        <v>29</v>
      </c>
    </row>
    <row r="1312" spans="1:16">
      <c r="A1312" s="340" t="str">
        <f t="shared" si="41"/>
        <v>4387625</v>
      </c>
      <c r="B1312" s="351">
        <f t="shared" si="42"/>
        <v>25</v>
      </c>
      <c r="C1312" s="435">
        <v>43876</v>
      </c>
      <c r="D1312" s="399"/>
      <c r="E1312" s="400" t="s">
        <v>2364</v>
      </c>
      <c r="F1312" s="340" t="s">
        <v>2238</v>
      </c>
      <c r="G1312" s="401" t="s">
        <v>95</v>
      </c>
      <c r="H1312" s="401" t="s">
        <v>735</v>
      </c>
      <c r="I1312" s="401" t="s">
        <v>830</v>
      </c>
      <c r="J1312" s="194">
        <v>7600</v>
      </c>
      <c r="K1312" s="194">
        <v>3880</v>
      </c>
      <c r="L1312" s="195">
        <v>3720</v>
      </c>
      <c r="M1312" s="196">
        <v>6</v>
      </c>
      <c r="N1312" s="197">
        <v>223.2</v>
      </c>
      <c r="O1312" s="197">
        <v>3496.8</v>
      </c>
      <c r="P1312" s="231" t="s">
        <v>67</v>
      </c>
    </row>
    <row r="1313" spans="1:16">
      <c r="A1313" s="340" t="str">
        <f t="shared" si="41"/>
        <v>4387626</v>
      </c>
      <c r="B1313" s="351">
        <f t="shared" si="42"/>
        <v>26</v>
      </c>
      <c r="C1313" s="435">
        <v>43876</v>
      </c>
      <c r="D1313" s="399"/>
      <c r="E1313" s="400" t="s">
        <v>2365</v>
      </c>
      <c r="F1313" s="340" t="s">
        <v>2351</v>
      </c>
      <c r="G1313" s="401" t="s">
        <v>736</v>
      </c>
      <c r="H1313" s="401" t="s">
        <v>733</v>
      </c>
      <c r="I1313" s="401" t="s">
        <v>2241</v>
      </c>
      <c r="J1313" s="194">
        <v>5080</v>
      </c>
      <c r="K1313" s="194">
        <v>3880</v>
      </c>
      <c r="L1313" s="195">
        <v>1200</v>
      </c>
      <c r="M1313" s="196">
        <v>6</v>
      </c>
      <c r="N1313" s="197">
        <v>72</v>
      </c>
      <c r="O1313" s="197">
        <v>1128</v>
      </c>
      <c r="P1313" s="231" t="s">
        <v>67</v>
      </c>
    </row>
    <row r="1314" spans="1:16">
      <c r="A1314" s="340" t="str">
        <f t="shared" si="41"/>
        <v>4387627</v>
      </c>
      <c r="B1314" s="351">
        <f t="shared" si="42"/>
        <v>27</v>
      </c>
      <c r="C1314" s="435">
        <v>43876</v>
      </c>
      <c r="D1314" s="399"/>
      <c r="E1314" s="400" t="s">
        <v>2366</v>
      </c>
      <c r="F1314" s="340" t="s">
        <v>2367</v>
      </c>
      <c r="G1314" s="401" t="s">
        <v>702</v>
      </c>
      <c r="H1314" s="401" t="s">
        <v>693</v>
      </c>
      <c r="I1314" s="401" t="s">
        <v>2241</v>
      </c>
      <c r="J1314" s="194">
        <v>9200</v>
      </c>
      <c r="K1314" s="194">
        <v>4000</v>
      </c>
      <c r="L1314" s="195">
        <v>5200</v>
      </c>
      <c r="M1314" s="196">
        <v>6</v>
      </c>
      <c r="N1314" s="197">
        <v>312</v>
      </c>
      <c r="O1314" s="197">
        <v>4888</v>
      </c>
      <c r="P1314" s="231" t="s">
        <v>67</v>
      </c>
    </row>
    <row r="1315" spans="1:16">
      <c r="A1315" s="340" t="str">
        <f t="shared" ref="A1315:A1378" si="43">C1315&amp;B1315</f>
        <v>4387628</v>
      </c>
      <c r="B1315" s="351">
        <f t="shared" ref="B1315:B1378" si="44">IF(C1315=C1314,B1314+1,1)</f>
        <v>28</v>
      </c>
      <c r="C1315" s="435">
        <v>43876</v>
      </c>
      <c r="D1315" s="399"/>
      <c r="E1315" s="400" t="s">
        <v>2368</v>
      </c>
      <c r="F1315" s="340" t="s">
        <v>2367</v>
      </c>
      <c r="G1315" s="401" t="s">
        <v>690</v>
      </c>
      <c r="H1315" s="401" t="s">
        <v>691</v>
      </c>
      <c r="I1315" s="401" t="s">
        <v>2241</v>
      </c>
      <c r="J1315" s="194">
        <v>8990</v>
      </c>
      <c r="K1315" s="194">
        <v>3950</v>
      </c>
      <c r="L1315" s="195">
        <v>5040</v>
      </c>
      <c r="M1315" s="196">
        <v>6</v>
      </c>
      <c r="N1315" s="197">
        <v>302.39999999999998</v>
      </c>
      <c r="O1315" s="197">
        <v>4737.6000000000004</v>
      </c>
      <c r="P1315" s="231" t="s">
        <v>67</v>
      </c>
    </row>
    <row r="1316" spans="1:16">
      <c r="A1316" s="340" t="str">
        <f t="shared" si="43"/>
        <v>4387629</v>
      </c>
      <c r="B1316" s="351">
        <f t="shared" si="44"/>
        <v>29</v>
      </c>
      <c r="C1316" s="435">
        <v>43876</v>
      </c>
      <c r="D1316" s="399"/>
      <c r="E1316" s="400" t="s">
        <v>2369</v>
      </c>
      <c r="F1316" s="340" t="s">
        <v>2367</v>
      </c>
      <c r="G1316" s="401" t="s">
        <v>281</v>
      </c>
      <c r="H1316" s="401" t="s">
        <v>833</v>
      </c>
      <c r="I1316" s="401" t="s">
        <v>2241</v>
      </c>
      <c r="J1316" s="194">
        <v>8290</v>
      </c>
      <c r="K1316" s="194">
        <v>3820</v>
      </c>
      <c r="L1316" s="195">
        <v>4470</v>
      </c>
      <c r="M1316" s="196">
        <v>6</v>
      </c>
      <c r="N1316" s="197">
        <v>268.2</v>
      </c>
      <c r="O1316" s="197">
        <v>4201.8</v>
      </c>
      <c r="P1316" s="231" t="s">
        <v>67</v>
      </c>
    </row>
    <row r="1317" spans="1:16">
      <c r="A1317" s="340" t="str">
        <f t="shared" si="43"/>
        <v>4387630</v>
      </c>
      <c r="B1317" s="351">
        <f t="shared" si="44"/>
        <v>30</v>
      </c>
      <c r="C1317" s="435">
        <v>43876</v>
      </c>
      <c r="D1317" s="399"/>
      <c r="E1317" s="400" t="s">
        <v>2370</v>
      </c>
      <c r="F1317" s="340" t="s">
        <v>2367</v>
      </c>
      <c r="G1317" s="401" t="s">
        <v>161</v>
      </c>
      <c r="H1317" s="401" t="s">
        <v>696</v>
      </c>
      <c r="I1317" s="401" t="s">
        <v>2241</v>
      </c>
      <c r="J1317" s="194">
        <v>8640</v>
      </c>
      <c r="K1317" s="194">
        <v>3800</v>
      </c>
      <c r="L1317" s="195">
        <v>4840</v>
      </c>
      <c r="M1317" s="196">
        <v>6</v>
      </c>
      <c r="N1317" s="197">
        <v>290.39999999999998</v>
      </c>
      <c r="O1317" s="197">
        <v>4549.6000000000004</v>
      </c>
      <c r="P1317" s="231" t="s">
        <v>67</v>
      </c>
    </row>
    <row r="1318" spans="1:16">
      <c r="A1318" s="340" t="str">
        <f t="shared" si="43"/>
        <v>4387631</v>
      </c>
      <c r="B1318" s="351">
        <f t="shared" si="44"/>
        <v>31</v>
      </c>
      <c r="C1318" s="435">
        <v>43876</v>
      </c>
      <c r="D1318" s="399"/>
      <c r="E1318" s="400" t="s">
        <v>2371</v>
      </c>
      <c r="F1318" s="340" t="s">
        <v>2367</v>
      </c>
      <c r="G1318" s="401" t="s">
        <v>690</v>
      </c>
      <c r="H1318" s="401" t="s">
        <v>691</v>
      </c>
      <c r="I1318" s="401" t="s">
        <v>2241</v>
      </c>
      <c r="J1318" s="194">
        <v>9000</v>
      </c>
      <c r="K1318" s="194">
        <v>3950</v>
      </c>
      <c r="L1318" s="195">
        <v>5050</v>
      </c>
      <c r="M1318" s="196">
        <v>6</v>
      </c>
      <c r="N1318" s="197">
        <v>303</v>
      </c>
      <c r="O1318" s="197">
        <v>4747</v>
      </c>
      <c r="P1318" s="231" t="s">
        <v>67</v>
      </c>
    </row>
    <row r="1319" spans="1:16">
      <c r="A1319" s="340" t="str">
        <f t="shared" si="43"/>
        <v>4387632</v>
      </c>
      <c r="B1319" s="351">
        <f t="shared" si="44"/>
        <v>32</v>
      </c>
      <c r="C1319" s="435">
        <v>43876</v>
      </c>
      <c r="D1319" s="399"/>
      <c r="E1319" s="400" t="s">
        <v>2372</v>
      </c>
      <c r="F1319" s="340" t="s">
        <v>2252</v>
      </c>
      <c r="G1319" s="401" t="s">
        <v>111</v>
      </c>
      <c r="H1319" s="401" t="s">
        <v>732</v>
      </c>
      <c r="I1319" s="401" t="s">
        <v>2241</v>
      </c>
      <c r="J1319" s="194">
        <v>8970</v>
      </c>
      <c r="K1319" s="194">
        <v>3860</v>
      </c>
      <c r="L1319" s="195">
        <v>5110</v>
      </c>
      <c r="M1319" s="196">
        <v>6</v>
      </c>
      <c r="N1319" s="197">
        <v>306.59999999999997</v>
      </c>
      <c r="O1319" s="197">
        <v>4803.3999999999996</v>
      </c>
      <c r="P1319" s="231" t="s">
        <v>67</v>
      </c>
    </row>
    <row r="1320" spans="1:16">
      <c r="A1320" s="340" t="str">
        <f t="shared" si="43"/>
        <v>4387633</v>
      </c>
      <c r="B1320" s="351">
        <f t="shared" si="44"/>
        <v>33</v>
      </c>
      <c r="C1320" s="435">
        <v>43876</v>
      </c>
      <c r="D1320" s="399"/>
      <c r="E1320" s="400" t="s">
        <v>2373</v>
      </c>
      <c r="F1320" s="340" t="s">
        <v>2252</v>
      </c>
      <c r="G1320" s="401" t="s">
        <v>104</v>
      </c>
      <c r="H1320" s="401" t="s">
        <v>694</v>
      </c>
      <c r="I1320" s="401" t="s">
        <v>2241</v>
      </c>
      <c r="J1320" s="194">
        <v>6850</v>
      </c>
      <c r="K1320" s="194">
        <v>3860</v>
      </c>
      <c r="L1320" s="195">
        <v>2990</v>
      </c>
      <c r="M1320" s="196">
        <v>6</v>
      </c>
      <c r="N1320" s="197">
        <v>179.4</v>
      </c>
      <c r="O1320" s="197">
        <v>2810.6</v>
      </c>
      <c r="P1320" s="231" t="s">
        <v>67</v>
      </c>
    </row>
    <row r="1321" spans="1:16">
      <c r="A1321" s="340" t="str">
        <f t="shared" si="43"/>
        <v>4387634</v>
      </c>
      <c r="B1321" s="351">
        <f t="shared" si="44"/>
        <v>34</v>
      </c>
      <c r="C1321" s="435">
        <v>43876</v>
      </c>
      <c r="D1321" s="399"/>
      <c r="E1321" s="400" t="s">
        <v>2374</v>
      </c>
      <c r="F1321" s="340" t="s">
        <v>1068</v>
      </c>
      <c r="G1321" s="401" t="s">
        <v>161</v>
      </c>
      <c r="H1321" s="401" t="s">
        <v>696</v>
      </c>
      <c r="I1321" s="401" t="s">
        <v>698</v>
      </c>
      <c r="J1321" s="194">
        <v>8610</v>
      </c>
      <c r="K1321" s="194">
        <v>3800</v>
      </c>
      <c r="L1321" s="195">
        <v>4810</v>
      </c>
      <c r="M1321" s="196">
        <v>6</v>
      </c>
      <c r="N1321" s="197">
        <v>288.59999999999997</v>
      </c>
      <c r="O1321" s="197">
        <v>4521.3999999999996</v>
      </c>
      <c r="P1321" s="231" t="s">
        <v>67</v>
      </c>
    </row>
    <row r="1322" spans="1:16">
      <c r="A1322" s="340" t="str">
        <f t="shared" si="43"/>
        <v>4387635</v>
      </c>
      <c r="B1322" s="402">
        <f t="shared" si="44"/>
        <v>35</v>
      </c>
      <c r="C1322" s="435">
        <v>43876</v>
      </c>
      <c r="D1322" s="404"/>
      <c r="E1322" s="405" t="s">
        <v>2375</v>
      </c>
      <c r="F1322" s="340" t="s">
        <v>1068</v>
      </c>
      <c r="G1322" s="406" t="s">
        <v>103</v>
      </c>
      <c r="H1322" s="406" t="s">
        <v>836</v>
      </c>
      <c r="I1322" s="406" t="s">
        <v>698</v>
      </c>
      <c r="J1322" s="194">
        <v>7710</v>
      </c>
      <c r="K1322" s="194">
        <v>3900</v>
      </c>
      <c r="L1322" s="195">
        <v>3810</v>
      </c>
      <c r="M1322" s="196">
        <v>6</v>
      </c>
      <c r="N1322" s="197">
        <v>228.6</v>
      </c>
      <c r="O1322" s="197">
        <v>3581.4</v>
      </c>
      <c r="P1322" s="221" t="s">
        <v>67</v>
      </c>
    </row>
    <row r="1323" spans="1:16">
      <c r="A1323" s="340" t="str">
        <f t="shared" si="43"/>
        <v>438781</v>
      </c>
      <c r="B1323" s="351">
        <f t="shared" si="44"/>
        <v>1</v>
      </c>
      <c r="C1323" s="435">
        <v>43878</v>
      </c>
      <c r="D1323" s="399" t="s">
        <v>2141</v>
      </c>
      <c r="E1323" s="400" t="s">
        <v>2376</v>
      </c>
      <c r="F1323" s="340" t="s">
        <v>713</v>
      </c>
      <c r="G1323" s="401" t="s">
        <v>930</v>
      </c>
      <c r="H1323" s="401" t="s">
        <v>931</v>
      </c>
      <c r="I1323" s="401" t="s">
        <v>686</v>
      </c>
      <c r="J1323" s="194">
        <v>12680</v>
      </c>
      <c r="K1323" s="194">
        <v>4210</v>
      </c>
      <c r="L1323" s="195">
        <v>8470</v>
      </c>
      <c r="M1323" s="196">
        <v>5</v>
      </c>
      <c r="N1323" s="197">
        <v>423.5</v>
      </c>
      <c r="O1323" s="197">
        <v>8046.5</v>
      </c>
      <c r="P1323" s="231" t="s">
        <v>21</v>
      </c>
    </row>
    <row r="1324" spans="1:16">
      <c r="A1324" s="340" t="str">
        <f t="shared" si="43"/>
        <v>438782</v>
      </c>
      <c r="B1324" s="351">
        <f t="shared" si="44"/>
        <v>2</v>
      </c>
      <c r="C1324" s="435">
        <v>43878</v>
      </c>
      <c r="D1324" s="399"/>
      <c r="E1324" s="400" t="s">
        <v>2377</v>
      </c>
      <c r="F1324" s="340" t="s">
        <v>713</v>
      </c>
      <c r="G1324" s="401" t="s">
        <v>2378</v>
      </c>
      <c r="H1324" s="401" t="s">
        <v>2379</v>
      </c>
      <c r="I1324" s="401" t="s">
        <v>686</v>
      </c>
      <c r="J1324" s="194">
        <v>8710</v>
      </c>
      <c r="K1324" s="194">
        <v>4140</v>
      </c>
      <c r="L1324" s="195">
        <v>4570</v>
      </c>
      <c r="M1324" s="196">
        <v>5</v>
      </c>
      <c r="N1324" s="197">
        <v>228.5</v>
      </c>
      <c r="O1324" s="197">
        <v>4341.5</v>
      </c>
      <c r="P1324" s="231" t="s">
        <v>21</v>
      </c>
    </row>
    <row r="1325" spans="1:16">
      <c r="A1325" s="340" t="str">
        <f t="shared" si="43"/>
        <v>438783</v>
      </c>
      <c r="B1325" s="351">
        <f t="shared" si="44"/>
        <v>3</v>
      </c>
      <c r="C1325" s="435">
        <v>43878</v>
      </c>
      <c r="D1325" s="399"/>
      <c r="E1325" s="400" t="s">
        <v>2380</v>
      </c>
      <c r="F1325" s="340" t="s">
        <v>713</v>
      </c>
      <c r="G1325" s="401" t="s">
        <v>818</v>
      </c>
      <c r="H1325" s="401" t="s">
        <v>1282</v>
      </c>
      <c r="I1325" s="401" t="s">
        <v>686</v>
      </c>
      <c r="J1325" s="194">
        <v>13740</v>
      </c>
      <c r="K1325" s="194">
        <v>4620</v>
      </c>
      <c r="L1325" s="195">
        <v>9120</v>
      </c>
      <c r="M1325" s="196">
        <v>5</v>
      </c>
      <c r="N1325" s="197">
        <v>456</v>
      </c>
      <c r="O1325" s="197">
        <v>8664</v>
      </c>
      <c r="P1325" s="231" t="s">
        <v>21</v>
      </c>
    </row>
    <row r="1326" spans="1:16">
      <c r="A1326" s="340" t="str">
        <f t="shared" si="43"/>
        <v>438784</v>
      </c>
      <c r="B1326" s="351">
        <f t="shared" si="44"/>
        <v>4</v>
      </c>
      <c r="C1326" s="435">
        <v>43878</v>
      </c>
      <c r="D1326" s="399"/>
      <c r="E1326" s="400" t="s">
        <v>2381</v>
      </c>
      <c r="F1326" s="340" t="s">
        <v>713</v>
      </c>
      <c r="G1326" s="401" t="s">
        <v>109</v>
      </c>
      <c r="H1326" s="401" t="s">
        <v>877</v>
      </c>
      <c r="I1326" s="401" t="s">
        <v>686</v>
      </c>
      <c r="J1326" s="194">
        <v>11090</v>
      </c>
      <c r="K1326" s="194">
        <v>3920</v>
      </c>
      <c r="L1326" s="195">
        <v>7170</v>
      </c>
      <c r="M1326" s="196">
        <v>5</v>
      </c>
      <c r="N1326" s="197">
        <v>358.5</v>
      </c>
      <c r="O1326" s="197">
        <v>6811.5</v>
      </c>
      <c r="P1326" s="231" t="s">
        <v>21</v>
      </c>
    </row>
    <row r="1327" spans="1:16">
      <c r="A1327" s="340" t="str">
        <f t="shared" si="43"/>
        <v>438785</v>
      </c>
      <c r="B1327" s="351">
        <f t="shared" si="44"/>
        <v>5</v>
      </c>
      <c r="C1327" s="435">
        <v>43878</v>
      </c>
      <c r="D1327" s="399" t="s">
        <v>1818</v>
      </c>
      <c r="E1327" s="400" t="s">
        <v>2382</v>
      </c>
      <c r="F1327" s="340" t="s">
        <v>722</v>
      </c>
      <c r="G1327" s="401" t="s">
        <v>100</v>
      </c>
      <c r="H1327" s="401" t="s">
        <v>1089</v>
      </c>
      <c r="I1327" s="401" t="s">
        <v>823</v>
      </c>
      <c r="J1327" s="194">
        <v>3830</v>
      </c>
      <c r="K1327" s="194">
        <v>1570</v>
      </c>
      <c r="L1327" s="195">
        <v>2260</v>
      </c>
      <c r="M1327" s="196">
        <v>5</v>
      </c>
      <c r="N1327" s="197">
        <v>113</v>
      </c>
      <c r="O1327" s="197">
        <v>2147</v>
      </c>
      <c r="P1327" s="231" t="s">
        <v>21</v>
      </c>
    </row>
    <row r="1328" spans="1:16">
      <c r="A1328" s="340" t="str">
        <f t="shared" si="43"/>
        <v>438786</v>
      </c>
      <c r="B1328" s="351">
        <f t="shared" si="44"/>
        <v>6</v>
      </c>
      <c r="C1328" s="435">
        <v>43878</v>
      </c>
      <c r="D1328" s="399" t="s">
        <v>2383</v>
      </c>
      <c r="E1328" s="400" t="s">
        <v>2384</v>
      </c>
      <c r="F1328" s="340" t="s">
        <v>737</v>
      </c>
      <c r="G1328" s="401" t="s">
        <v>1008</v>
      </c>
      <c r="H1328" s="401" t="s">
        <v>1009</v>
      </c>
      <c r="I1328" s="401" t="s">
        <v>686</v>
      </c>
      <c r="J1328" s="194">
        <v>3780</v>
      </c>
      <c r="K1328" s="194">
        <v>1650</v>
      </c>
      <c r="L1328" s="195">
        <v>2130</v>
      </c>
      <c r="M1328" s="196">
        <v>5</v>
      </c>
      <c r="N1328" s="197">
        <v>106.5</v>
      </c>
      <c r="O1328" s="197">
        <v>2023.5</v>
      </c>
      <c r="P1328" s="231" t="s">
        <v>22</v>
      </c>
    </row>
    <row r="1329" spans="1:16">
      <c r="A1329" s="340" t="str">
        <f t="shared" si="43"/>
        <v>438787</v>
      </c>
      <c r="B1329" s="351">
        <f t="shared" si="44"/>
        <v>7</v>
      </c>
      <c r="C1329" s="435">
        <v>43878</v>
      </c>
      <c r="D1329" s="399"/>
      <c r="E1329" s="400" t="s">
        <v>2385</v>
      </c>
      <c r="F1329" s="340" t="s">
        <v>737</v>
      </c>
      <c r="G1329" s="401" t="s">
        <v>1344</v>
      </c>
      <c r="H1329" s="401" t="s">
        <v>1294</v>
      </c>
      <c r="I1329" s="401" t="s">
        <v>686</v>
      </c>
      <c r="J1329" s="194">
        <v>3820</v>
      </c>
      <c r="K1329" s="194">
        <v>2660</v>
      </c>
      <c r="L1329" s="195">
        <v>1160</v>
      </c>
      <c r="M1329" s="196">
        <v>5</v>
      </c>
      <c r="N1329" s="197">
        <v>58</v>
      </c>
      <c r="O1329" s="197">
        <v>1102</v>
      </c>
      <c r="P1329" s="231" t="s">
        <v>22</v>
      </c>
    </row>
    <row r="1330" spans="1:16">
      <c r="A1330" s="340" t="str">
        <f t="shared" si="43"/>
        <v>438788</v>
      </c>
      <c r="B1330" s="351">
        <f t="shared" si="44"/>
        <v>8</v>
      </c>
      <c r="C1330" s="435">
        <v>43878</v>
      </c>
      <c r="D1330" s="399"/>
      <c r="E1330" s="400" t="s">
        <v>2386</v>
      </c>
      <c r="F1330" s="340" t="s">
        <v>737</v>
      </c>
      <c r="G1330" s="401" t="s">
        <v>1467</v>
      </c>
      <c r="H1330" s="401" t="s">
        <v>1201</v>
      </c>
      <c r="I1330" s="401" t="s">
        <v>686</v>
      </c>
      <c r="J1330" s="194">
        <v>12100</v>
      </c>
      <c r="K1330" s="194">
        <v>4360</v>
      </c>
      <c r="L1330" s="195">
        <v>7740</v>
      </c>
      <c r="M1330" s="196">
        <v>5</v>
      </c>
      <c r="N1330" s="197">
        <v>387</v>
      </c>
      <c r="O1330" s="197">
        <v>7353</v>
      </c>
      <c r="P1330" s="231" t="s">
        <v>22</v>
      </c>
    </row>
    <row r="1331" spans="1:16">
      <c r="A1331" s="340" t="str">
        <f t="shared" si="43"/>
        <v>438789</v>
      </c>
      <c r="B1331" s="351">
        <f t="shared" si="44"/>
        <v>9</v>
      </c>
      <c r="C1331" s="435">
        <v>43878</v>
      </c>
      <c r="D1331" s="399"/>
      <c r="E1331" s="400" t="s">
        <v>2387</v>
      </c>
      <c r="F1331" s="340" t="s">
        <v>737</v>
      </c>
      <c r="G1331" s="401" t="s">
        <v>1467</v>
      </c>
      <c r="H1331" s="401" t="s">
        <v>1124</v>
      </c>
      <c r="I1331" s="401" t="s">
        <v>686</v>
      </c>
      <c r="J1331" s="194">
        <v>11200</v>
      </c>
      <c r="K1331" s="194">
        <v>4450</v>
      </c>
      <c r="L1331" s="195">
        <v>6750</v>
      </c>
      <c r="M1331" s="196">
        <v>5</v>
      </c>
      <c r="N1331" s="197">
        <v>337.5</v>
      </c>
      <c r="O1331" s="197">
        <v>6412.5</v>
      </c>
      <c r="P1331" s="231" t="s">
        <v>22</v>
      </c>
    </row>
    <row r="1332" spans="1:16">
      <c r="A1332" s="340" t="str">
        <f t="shared" si="43"/>
        <v>4387810</v>
      </c>
      <c r="B1332" s="351">
        <f t="shared" si="44"/>
        <v>10</v>
      </c>
      <c r="C1332" s="435">
        <v>43878</v>
      </c>
      <c r="D1332" s="399" t="s">
        <v>1818</v>
      </c>
      <c r="E1332" s="400" t="s">
        <v>2388</v>
      </c>
      <c r="F1332" s="340" t="s">
        <v>731</v>
      </c>
      <c r="G1332" s="401" t="s">
        <v>1121</v>
      </c>
      <c r="H1332" s="401" t="s">
        <v>1468</v>
      </c>
      <c r="I1332" s="401" t="s">
        <v>688</v>
      </c>
      <c r="J1332" s="194">
        <v>15230</v>
      </c>
      <c r="K1332" s="194">
        <v>5390</v>
      </c>
      <c r="L1332" s="195">
        <v>9840</v>
      </c>
      <c r="M1332" s="196">
        <v>5</v>
      </c>
      <c r="N1332" s="197">
        <v>492</v>
      </c>
      <c r="O1332" s="197">
        <v>9348</v>
      </c>
      <c r="P1332" s="231" t="s">
        <v>23</v>
      </c>
    </row>
    <row r="1333" spans="1:16">
      <c r="A1333" s="340" t="str">
        <f t="shared" si="43"/>
        <v>4387811</v>
      </c>
      <c r="B1333" s="351">
        <f t="shared" si="44"/>
        <v>11</v>
      </c>
      <c r="C1333" s="435">
        <v>43878</v>
      </c>
      <c r="D1333" s="399" t="s">
        <v>1599</v>
      </c>
      <c r="E1333" s="400" t="s">
        <v>2389</v>
      </c>
      <c r="F1333" s="340" t="s">
        <v>754</v>
      </c>
      <c r="G1333" s="401" t="s">
        <v>1159</v>
      </c>
      <c r="H1333" s="401" t="s">
        <v>1127</v>
      </c>
      <c r="I1333" s="401" t="s">
        <v>751</v>
      </c>
      <c r="J1333" s="194">
        <v>12640</v>
      </c>
      <c r="K1333" s="194">
        <v>4380</v>
      </c>
      <c r="L1333" s="195">
        <v>8260</v>
      </c>
      <c r="M1333" s="196">
        <v>5</v>
      </c>
      <c r="N1333" s="197">
        <v>413</v>
      </c>
      <c r="O1333" s="197">
        <v>7847</v>
      </c>
      <c r="P1333" s="231" t="s">
        <v>24</v>
      </c>
    </row>
    <row r="1334" spans="1:16">
      <c r="A1334" s="340" t="str">
        <f t="shared" si="43"/>
        <v>4387812</v>
      </c>
      <c r="B1334" s="351">
        <f t="shared" si="44"/>
        <v>12</v>
      </c>
      <c r="C1334" s="435">
        <v>43878</v>
      </c>
      <c r="D1334" s="399"/>
      <c r="E1334" s="400" t="s">
        <v>2390</v>
      </c>
      <c r="F1334" s="340" t="s">
        <v>754</v>
      </c>
      <c r="G1334" s="401" t="s">
        <v>1159</v>
      </c>
      <c r="H1334" s="401" t="s">
        <v>2228</v>
      </c>
      <c r="I1334" s="401" t="s">
        <v>751</v>
      </c>
      <c r="J1334" s="194">
        <v>8700</v>
      </c>
      <c r="K1334" s="194">
        <v>4190</v>
      </c>
      <c r="L1334" s="195">
        <v>4510</v>
      </c>
      <c r="M1334" s="196">
        <v>5</v>
      </c>
      <c r="N1334" s="197">
        <v>225.5</v>
      </c>
      <c r="O1334" s="197">
        <v>4284.5</v>
      </c>
      <c r="P1334" s="231" t="s">
        <v>24</v>
      </c>
    </row>
    <row r="1335" spans="1:16">
      <c r="A1335" s="340" t="str">
        <f t="shared" si="43"/>
        <v>4387813</v>
      </c>
      <c r="B1335" s="351">
        <f t="shared" si="44"/>
        <v>13</v>
      </c>
      <c r="C1335" s="435">
        <v>43878</v>
      </c>
      <c r="D1335" s="399"/>
      <c r="E1335" s="400" t="s">
        <v>2391</v>
      </c>
      <c r="F1335" s="340" t="s">
        <v>754</v>
      </c>
      <c r="G1335" s="401" t="s">
        <v>815</v>
      </c>
      <c r="H1335" s="401" t="s">
        <v>816</v>
      </c>
      <c r="I1335" s="401" t="s">
        <v>751</v>
      </c>
      <c r="J1335" s="194">
        <v>11420</v>
      </c>
      <c r="K1335" s="194">
        <v>4290</v>
      </c>
      <c r="L1335" s="195">
        <v>7130</v>
      </c>
      <c r="M1335" s="196">
        <v>5</v>
      </c>
      <c r="N1335" s="197">
        <v>356.5</v>
      </c>
      <c r="O1335" s="197">
        <v>6773.5</v>
      </c>
      <c r="P1335" s="231" t="s">
        <v>24</v>
      </c>
    </row>
    <row r="1336" spans="1:16">
      <c r="A1336" s="340" t="str">
        <f t="shared" si="43"/>
        <v>4387814</v>
      </c>
      <c r="B1336" s="351">
        <f t="shared" si="44"/>
        <v>14</v>
      </c>
      <c r="C1336" s="435">
        <v>43878</v>
      </c>
      <c r="D1336" s="399"/>
      <c r="E1336" s="400" t="s">
        <v>2392</v>
      </c>
      <c r="F1336" s="340" t="s">
        <v>936</v>
      </c>
      <c r="G1336" s="401" t="s">
        <v>110</v>
      </c>
      <c r="H1336" s="401" t="s">
        <v>691</v>
      </c>
      <c r="I1336" s="401" t="s">
        <v>686</v>
      </c>
      <c r="J1336" s="194">
        <v>7580</v>
      </c>
      <c r="K1336" s="194">
        <v>3950</v>
      </c>
      <c r="L1336" s="195">
        <v>3630</v>
      </c>
      <c r="M1336" s="196">
        <v>6</v>
      </c>
      <c r="N1336" s="197">
        <v>217.79999999999998</v>
      </c>
      <c r="O1336" s="197">
        <v>3412.2</v>
      </c>
      <c r="P1336" s="231" t="s">
        <v>67</v>
      </c>
    </row>
    <row r="1337" spans="1:16">
      <c r="A1337" s="340" t="str">
        <f t="shared" si="43"/>
        <v>4387815</v>
      </c>
      <c r="B1337" s="351">
        <f t="shared" si="44"/>
        <v>15</v>
      </c>
      <c r="C1337" s="435">
        <v>43878</v>
      </c>
      <c r="D1337" s="399"/>
      <c r="E1337" s="400" t="s">
        <v>2393</v>
      </c>
      <c r="F1337" s="340" t="s">
        <v>1693</v>
      </c>
      <c r="G1337" s="401" t="s">
        <v>95</v>
      </c>
      <c r="H1337" s="401" t="s">
        <v>735</v>
      </c>
      <c r="I1337" s="401" t="s">
        <v>688</v>
      </c>
      <c r="J1337" s="194">
        <v>8680</v>
      </c>
      <c r="K1337" s="194">
        <v>3880</v>
      </c>
      <c r="L1337" s="195">
        <v>4800</v>
      </c>
      <c r="M1337" s="196">
        <v>6</v>
      </c>
      <c r="N1337" s="197">
        <v>288</v>
      </c>
      <c r="O1337" s="197">
        <v>4512</v>
      </c>
      <c r="P1337" s="231" t="s">
        <v>67</v>
      </c>
    </row>
    <row r="1338" spans="1:16">
      <c r="A1338" s="340" t="str">
        <f t="shared" si="43"/>
        <v>4387816</v>
      </c>
      <c r="B1338" s="351">
        <f t="shared" si="44"/>
        <v>16</v>
      </c>
      <c r="C1338" s="435">
        <v>43878</v>
      </c>
      <c r="D1338" s="399"/>
      <c r="E1338" s="400" t="s">
        <v>2394</v>
      </c>
      <c r="F1338" s="340" t="s">
        <v>1693</v>
      </c>
      <c r="G1338" s="401" t="s">
        <v>105</v>
      </c>
      <c r="H1338" s="401" t="s">
        <v>734</v>
      </c>
      <c r="I1338" s="401" t="s">
        <v>688</v>
      </c>
      <c r="J1338" s="194">
        <v>8660</v>
      </c>
      <c r="K1338" s="194">
        <v>3890</v>
      </c>
      <c r="L1338" s="195">
        <v>4770</v>
      </c>
      <c r="M1338" s="196">
        <v>6</v>
      </c>
      <c r="N1338" s="197">
        <v>286.2</v>
      </c>
      <c r="O1338" s="197">
        <v>4483.8</v>
      </c>
      <c r="P1338" s="231" t="s">
        <v>67</v>
      </c>
    </row>
    <row r="1339" spans="1:16">
      <c r="A1339" s="340" t="str">
        <f t="shared" si="43"/>
        <v>4387817</v>
      </c>
      <c r="B1339" s="351">
        <f t="shared" si="44"/>
        <v>17</v>
      </c>
      <c r="C1339" s="435">
        <v>43878</v>
      </c>
      <c r="D1339" s="399"/>
      <c r="E1339" s="400" t="s">
        <v>2395</v>
      </c>
      <c r="F1339" s="340" t="s">
        <v>1693</v>
      </c>
      <c r="G1339" s="401" t="s">
        <v>105</v>
      </c>
      <c r="H1339" s="401" t="s">
        <v>734</v>
      </c>
      <c r="I1339" s="401" t="s">
        <v>688</v>
      </c>
      <c r="J1339" s="194">
        <v>5420</v>
      </c>
      <c r="K1339" s="194">
        <v>3890</v>
      </c>
      <c r="L1339" s="195">
        <v>1530</v>
      </c>
      <c r="M1339" s="196">
        <v>6</v>
      </c>
      <c r="N1339" s="197">
        <v>91.8</v>
      </c>
      <c r="O1339" s="197">
        <v>1438.2</v>
      </c>
      <c r="P1339" s="231" t="s">
        <v>67</v>
      </c>
    </row>
    <row r="1340" spans="1:16">
      <c r="A1340" s="340" t="str">
        <f t="shared" si="43"/>
        <v>4387818</v>
      </c>
      <c r="B1340" s="351">
        <f t="shared" si="44"/>
        <v>18</v>
      </c>
      <c r="C1340" s="435">
        <v>43878</v>
      </c>
      <c r="D1340" s="399" t="s">
        <v>1949</v>
      </c>
      <c r="E1340" s="400" t="s">
        <v>2396</v>
      </c>
      <c r="F1340" s="340" t="s">
        <v>2238</v>
      </c>
      <c r="G1340" s="401" t="s">
        <v>105</v>
      </c>
      <c r="H1340" s="401" t="s">
        <v>734</v>
      </c>
      <c r="I1340" s="401" t="s">
        <v>830</v>
      </c>
      <c r="J1340" s="194">
        <v>6700</v>
      </c>
      <c r="K1340" s="194">
        <v>3890</v>
      </c>
      <c r="L1340" s="195">
        <v>2810</v>
      </c>
      <c r="M1340" s="196">
        <v>6</v>
      </c>
      <c r="N1340" s="197">
        <v>168.6</v>
      </c>
      <c r="O1340" s="197">
        <v>2641.4</v>
      </c>
      <c r="P1340" s="231" t="s">
        <v>67</v>
      </c>
    </row>
    <row r="1341" spans="1:16">
      <c r="A1341" s="340" t="str">
        <f t="shared" si="43"/>
        <v>4387819</v>
      </c>
      <c r="B1341" s="351">
        <f t="shared" si="44"/>
        <v>19</v>
      </c>
      <c r="C1341" s="435">
        <v>43878</v>
      </c>
      <c r="D1341" s="399" t="s">
        <v>884</v>
      </c>
      <c r="E1341" s="400" t="s">
        <v>2397</v>
      </c>
      <c r="F1341" s="340" t="s">
        <v>2296</v>
      </c>
      <c r="G1341" s="401" t="s">
        <v>886</v>
      </c>
      <c r="H1341" s="401" t="s">
        <v>696</v>
      </c>
      <c r="I1341" s="401" t="s">
        <v>2241</v>
      </c>
      <c r="J1341" s="194">
        <v>9040</v>
      </c>
      <c r="K1341" s="194">
        <v>3800</v>
      </c>
      <c r="L1341" s="195">
        <v>5240</v>
      </c>
      <c r="M1341" s="196">
        <v>6</v>
      </c>
      <c r="N1341" s="197">
        <v>314.39999999999998</v>
      </c>
      <c r="O1341" s="197">
        <v>4925.6000000000004</v>
      </c>
      <c r="P1341" s="231" t="s">
        <v>67</v>
      </c>
    </row>
    <row r="1342" spans="1:16">
      <c r="A1342" s="340" t="str">
        <f t="shared" si="43"/>
        <v>4387820</v>
      </c>
      <c r="B1342" s="351">
        <f t="shared" si="44"/>
        <v>20</v>
      </c>
      <c r="C1342" s="435">
        <v>43878</v>
      </c>
      <c r="D1342" s="399"/>
      <c r="E1342" s="400" t="s">
        <v>2398</v>
      </c>
      <c r="F1342" s="340" t="s">
        <v>2348</v>
      </c>
      <c r="G1342" s="401" t="s">
        <v>110</v>
      </c>
      <c r="H1342" s="401" t="s">
        <v>691</v>
      </c>
      <c r="I1342" s="401" t="s">
        <v>2241</v>
      </c>
      <c r="J1342" s="194">
        <v>8950</v>
      </c>
      <c r="K1342" s="194">
        <v>3950</v>
      </c>
      <c r="L1342" s="195">
        <v>5000</v>
      </c>
      <c r="M1342" s="196">
        <v>6</v>
      </c>
      <c r="N1342" s="197">
        <v>300</v>
      </c>
      <c r="O1342" s="197">
        <v>4700</v>
      </c>
      <c r="P1342" s="231" t="s">
        <v>67</v>
      </c>
    </row>
    <row r="1343" spans="1:16">
      <c r="A1343" s="340" t="str">
        <f t="shared" si="43"/>
        <v>4387821</v>
      </c>
      <c r="B1343" s="351">
        <f t="shared" si="44"/>
        <v>21</v>
      </c>
      <c r="C1343" s="435">
        <v>43878</v>
      </c>
      <c r="D1343" s="399"/>
      <c r="E1343" s="400" t="s">
        <v>2399</v>
      </c>
      <c r="F1343" s="340" t="s">
        <v>2348</v>
      </c>
      <c r="G1343" s="401" t="s">
        <v>95</v>
      </c>
      <c r="H1343" s="401" t="s">
        <v>735</v>
      </c>
      <c r="I1343" s="401" t="s">
        <v>2241</v>
      </c>
      <c r="J1343" s="194">
        <v>7060</v>
      </c>
      <c r="K1343" s="194">
        <v>3880</v>
      </c>
      <c r="L1343" s="195">
        <v>3180</v>
      </c>
      <c r="M1343" s="196">
        <v>6</v>
      </c>
      <c r="N1343" s="197">
        <v>190.79999999999998</v>
      </c>
      <c r="O1343" s="197">
        <v>2989.2</v>
      </c>
      <c r="P1343" s="231" t="s">
        <v>67</v>
      </c>
    </row>
    <row r="1344" spans="1:16">
      <c r="A1344" s="340" t="str">
        <f t="shared" si="43"/>
        <v>4387822</v>
      </c>
      <c r="B1344" s="351">
        <f t="shared" si="44"/>
        <v>22</v>
      </c>
      <c r="C1344" s="435">
        <v>43878</v>
      </c>
      <c r="D1344" s="399"/>
      <c r="E1344" s="400" t="s">
        <v>2400</v>
      </c>
      <c r="F1344" s="340" t="s">
        <v>2401</v>
      </c>
      <c r="G1344" s="401" t="s">
        <v>886</v>
      </c>
      <c r="H1344" s="401" t="s">
        <v>696</v>
      </c>
      <c r="I1344" s="401" t="s">
        <v>2241</v>
      </c>
      <c r="J1344" s="194">
        <v>8180</v>
      </c>
      <c r="K1344" s="194">
        <v>3800</v>
      </c>
      <c r="L1344" s="195">
        <v>4380</v>
      </c>
      <c r="M1344" s="196">
        <v>6</v>
      </c>
      <c r="N1344" s="197">
        <v>262.8</v>
      </c>
      <c r="O1344" s="197">
        <v>4117.2</v>
      </c>
      <c r="P1344" s="231" t="s">
        <v>67</v>
      </c>
    </row>
    <row r="1345" spans="1:16">
      <c r="A1345" s="340" t="str">
        <f t="shared" si="43"/>
        <v>4387823</v>
      </c>
      <c r="B1345" s="351">
        <f t="shared" si="44"/>
        <v>23</v>
      </c>
      <c r="C1345" s="435">
        <v>43878</v>
      </c>
      <c r="D1345" s="399"/>
      <c r="E1345" s="400" t="s">
        <v>2402</v>
      </c>
      <c r="F1345" s="340" t="s">
        <v>2401</v>
      </c>
      <c r="G1345" s="401" t="s">
        <v>700</v>
      </c>
      <c r="H1345" s="401" t="s">
        <v>694</v>
      </c>
      <c r="I1345" s="401" t="s">
        <v>2241</v>
      </c>
      <c r="J1345" s="194">
        <v>7120</v>
      </c>
      <c r="K1345" s="194">
        <v>3860</v>
      </c>
      <c r="L1345" s="195">
        <v>3260</v>
      </c>
      <c r="M1345" s="196">
        <v>6</v>
      </c>
      <c r="N1345" s="197">
        <v>195.6</v>
      </c>
      <c r="O1345" s="197">
        <v>3064.4</v>
      </c>
      <c r="P1345" s="231" t="s">
        <v>67</v>
      </c>
    </row>
    <row r="1346" spans="1:16">
      <c r="A1346" s="340" t="str">
        <f t="shared" si="43"/>
        <v>4387824</v>
      </c>
      <c r="B1346" s="351">
        <f t="shared" si="44"/>
        <v>24</v>
      </c>
      <c r="C1346" s="435">
        <v>43878</v>
      </c>
      <c r="D1346" s="399"/>
      <c r="E1346" s="400" t="s">
        <v>2403</v>
      </c>
      <c r="F1346" s="340" t="s">
        <v>2249</v>
      </c>
      <c r="G1346" s="401" t="s">
        <v>110</v>
      </c>
      <c r="H1346" s="401" t="s">
        <v>691</v>
      </c>
      <c r="I1346" s="401" t="s">
        <v>2241</v>
      </c>
      <c r="J1346" s="194">
        <v>8880</v>
      </c>
      <c r="K1346" s="194">
        <v>3940</v>
      </c>
      <c r="L1346" s="195">
        <v>4940</v>
      </c>
      <c r="M1346" s="196">
        <v>6</v>
      </c>
      <c r="N1346" s="197">
        <v>296.39999999999998</v>
      </c>
      <c r="O1346" s="197">
        <v>4643.6000000000004</v>
      </c>
      <c r="P1346" s="231" t="s">
        <v>67</v>
      </c>
    </row>
    <row r="1347" spans="1:16">
      <c r="A1347" s="340" t="str">
        <f t="shared" si="43"/>
        <v>4387825</v>
      </c>
      <c r="B1347" s="351">
        <f t="shared" si="44"/>
        <v>25</v>
      </c>
      <c r="C1347" s="435">
        <v>43878</v>
      </c>
      <c r="D1347" s="399"/>
      <c r="E1347" s="400" t="s">
        <v>2404</v>
      </c>
      <c r="F1347" s="340" t="s">
        <v>2249</v>
      </c>
      <c r="G1347" s="401" t="s">
        <v>105</v>
      </c>
      <c r="H1347" s="401" t="s">
        <v>734</v>
      </c>
      <c r="I1347" s="401" t="s">
        <v>2241</v>
      </c>
      <c r="J1347" s="194">
        <v>7820</v>
      </c>
      <c r="K1347" s="194">
        <v>3890</v>
      </c>
      <c r="L1347" s="195">
        <v>3930</v>
      </c>
      <c r="M1347" s="196">
        <v>6</v>
      </c>
      <c r="N1347" s="197">
        <v>235.79999999999998</v>
      </c>
      <c r="O1347" s="197">
        <v>3694.2</v>
      </c>
      <c r="P1347" s="231" t="s">
        <v>67</v>
      </c>
    </row>
    <row r="1348" spans="1:16">
      <c r="A1348" s="340" t="str">
        <f t="shared" si="43"/>
        <v>4387826</v>
      </c>
      <c r="B1348" s="351">
        <f t="shared" si="44"/>
        <v>26</v>
      </c>
      <c r="C1348" s="435">
        <v>43878</v>
      </c>
      <c r="D1348" s="399"/>
      <c r="E1348" s="400" t="s">
        <v>2405</v>
      </c>
      <c r="F1348" s="340" t="s">
        <v>2252</v>
      </c>
      <c r="G1348" s="401" t="s">
        <v>700</v>
      </c>
      <c r="H1348" s="401" t="s">
        <v>694</v>
      </c>
      <c r="I1348" s="401" t="s">
        <v>2241</v>
      </c>
      <c r="J1348" s="194">
        <v>8580</v>
      </c>
      <c r="K1348" s="194">
        <v>3860</v>
      </c>
      <c r="L1348" s="195">
        <v>4720</v>
      </c>
      <c r="M1348" s="196">
        <v>6</v>
      </c>
      <c r="N1348" s="197">
        <v>283.2</v>
      </c>
      <c r="O1348" s="197">
        <v>4436.8</v>
      </c>
      <c r="P1348" s="231" t="s">
        <v>67</v>
      </c>
    </row>
    <row r="1349" spans="1:16">
      <c r="A1349" s="340" t="str">
        <f t="shared" si="43"/>
        <v>4387827</v>
      </c>
      <c r="B1349" s="351">
        <f t="shared" si="44"/>
        <v>27</v>
      </c>
      <c r="C1349" s="435">
        <v>43878</v>
      </c>
      <c r="D1349" s="399"/>
      <c r="E1349" s="400" t="s">
        <v>2406</v>
      </c>
      <c r="F1349" s="340" t="s">
        <v>2252</v>
      </c>
      <c r="G1349" s="401" t="s">
        <v>110</v>
      </c>
      <c r="H1349" s="401" t="s">
        <v>691</v>
      </c>
      <c r="I1349" s="401" t="s">
        <v>2241</v>
      </c>
      <c r="J1349" s="194">
        <v>6680</v>
      </c>
      <c r="K1349" s="194">
        <v>3950</v>
      </c>
      <c r="L1349" s="195">
        <v>2730</v>
      </c>
      <c r="M1349" s="196">
        <v>6</v>
      </c>
      <c r="N1349" s="197">
        <v>163.79999999999998</v>
      </c>
      <c r="O1349" s="197">
        <v>2566.1999999999998</v>
      </c>
      <c r="P1349" s="231" t="s">
        <v>67</v>
      </c>
    </row>
    <row r="1350" spans="1:16">
      <c r="A1350" s="340" t="str">
        <f t="shared" si="43"/>
        <v>4387828</v>
      </c>
      <c r="B1350" s="351">
        <f t="shared" si="44"/>
        <v>28</v>
      </c>
      <c r="C1350" s="435">
        <v>43878</v>
      </c>
      <c r="D1350" s="399" t="s">
        <v>884</v>
      </c>
      <c r="E1350" s="400" t="s">
        <v>2407</v>
      </c>
      <c r="F1350" s="340" t="s">
        <v>1733</v>
      </c>
      <c r="G1350" s="401" t="s">
        <v>736</v>
      </c>
      <c r="H1350" s="401" t="s">
        <v>733</v>
      </c>
      <c r="I1350" s="401" t="s">
        <v>1135</v>
      </c>
      <c r="J1350" s="194">
        <v>9110</v>
      </c>
      <c r="K1350" s="194">
        <v>3880</v>
      </c>
      <c r="L1350" s="195">
        <v>5230</v>
      </c>
      <c r="M1350" s="196">
        <v>6</v>
      </c>
      <c r="N1350" s="197">
        <v>313.8</v>
      </c>
      <c r="O1350" s="197">
        <v>4916.2</v>
      </c>
      <c r="P1350" s="231" t="s">
        <v>67</v>
      </c>
    </row>
    <row r="1351" spans="1:16">
      <c r="A1351" s="340" t="str">
        <f t="shared" si="43"/>
        <v>4387829</v>
      </c>
      <c r="B1351" s="351">
        <f t="shared" si="44"/>
        <v>29</v>
      </c>
      <c r="C1351" s="435">
        <v>43878</v>
      </c>
      <c r="D1351" s="399"/>
      <c r="E1351" s="400" t="s">
        <v>2408</v>
      </c>
      <c r="F1351" s="340" t="s">
        <v>1733</v>
      </c>
      <c r="G1351" s="401" t="s">
        <v>281</v>
      </c>
      <c r="H1351" s="401" t="s">
        <v>833</v>
      </c>
      <c r="I1351" s="401" t="s">
        <v>1135</v>
      </c>
      <c r="J1351" s="194">
        <v>8920</v>
      </c>
      <c r="K1351" s="194">
        <v>3820</v>
      </c>
      <c r="L1351" s="195">
        <v>5100</v>
      </c>
      <c r="M1351" s="196">
        <v>6</v>
      </c>
      <c r="N1351" s="197">
        <v>306</v>
      </c>
      <c r="O1351" s="197">
        <v>4794</v>
      </c>
      <c r="P1351" s="231" t="s">
        <v>67</v>
      </c>
    </row>
    <row r="1352" spans="1:16">
      <c r="A1352" s="340" t="str">
        <f t="shared" si="43"/>
        <v>4387830</v>
      </c>
      <c r="B1352" s="351">
        <f t="shared" si="44"/>
        <v>30</v>
      </c>
      <c r="C1352" s="435">
        <v>43878</v>
      </c>
      <c r="D1352" s="399"/>
      <c r="E1352" s="400" t="s">
        <v>2409</v>
      </c>
      <c r="F1352" s="340" t="s">
        <v>1733</v>
      </c>
      <c r="G1352" s="401" t="s">
        <v>103</v>
      </c>
      <c r="H1352" s="401" t="s">
        <v>836</v>
      </c>
      <c r="I1352" s="401" t="s">
        <v>1135</v>
      </c>
      <c r="J1352" s="194">
        <v>8860</v>
      </c>
      <c r="K1352" s="194">
        <v>3900</v>
      </c>
      <c r="L1352" s="195">
        <v>4960</v>
      </c>
      <c r="M1352" s="196">
        <v>6</v>
      </c>
      <c r="N1352" s="197">
        <v>297.59999999999997</v>
      </c>
      <c r="O1352" s="197">
        <v>4662.3999999999996</v>
      </c>
      <c r="P1352" s="231" t="s">
        <v>67</v>
      </c>
    </row>
    <row r="1353" spans="1:16">
      <c r="A1353" s="340" t="str">
        <f t="shared" si="43"/>
        <v>4387831</v>
      </c>
      <c r="B1353" s="351">
        <f t="shared" si="44"/>
        <v>31</v>
      </c>
      <c r="C1353" s="435">
        <v>43878</v>
      </c>
      <c r="D1353" s="399"/>
      <c r="E1353" s="400" t="s">
        <v>2410</v>
      </c>
      <c r="F1353" s="340" t="s">
        <v>1733</v>
      </c>
      <c r="G1353" s="401" t="s">
        <v>95</v>
      </c>
      <c r="H1353" s="401" t="s">
        <v>735</v>
      </c>
      <c r="I1353" s="401" t="s">
        <v>1135</v>
      </c>
      <c r="J1353" s="194">
        <v>9080</v>
      </c>
      <c r="K1353" s="194">
        <v>3880</v>
      </c>
      <c r="L1353" s="195">
        <v>5200</v>
      </c>
      <c r="M1353" s="196">
        <v>6</v>
      </c>
      <c r="N1353" s="197">
        <v>312</v>
      </c>
      <c r="O1353" s="197">
        <v>4888</v>
      </c>
      <c r="P1353" s="231" t="s">
        <v>67</v>
      </c>
    </row>
    <row r="1354" spans="1:16">
      <c r="A1354" s="340" t="str">
        <f t="shared" si="43"/>
        <v>4387832</v>
      </c>
      <c r="B1354" s="351">
        <f t="shared" si="44"/>
        <v>32</v>
      </c>
      <c r="C1354" s="435">
        <v>43878</v>
      </c>
      <c r="D1354" s="399"/>
      <c r="E1354" s="400" t="s">
        <v>2411</v>
      </c>
      <c r="F1354" s="340" t="s">
        <v>1733</v>
      </c>
      <c r="G1354" s="401" t="s">
        <v>736</v>
      </c>
      <c r="H1354" s="401" t="s">
        <v>733</v>
      </c>
      <c r="I1354" s="401" t="s">
        <v>1135</v>
      </c>
      <c r="J1354" s="194">
        <v>8870</v>
      </c>
      <c r="K1354" s="194">
        <v>3880</v>
      </c>
      <c r="L1354" s="195">
        <v>4990</v>
      </c>
      <c r="M1354" s="196">
        <v>6</v>
      </c>
      <c r="N1354" s="197">
        <v>299.39999999999998</v>
      </c>
      <c r="O1354" s="197">
        <v>4690.6000000000004</v>
      </c>
      <c r="P1354" s="231" t="s">
        <v>67</v>
      </c>
    </row>
    <row r="1355" spans="1:16">
      <c r="A1355" s="340" t="str">
        <f t="shared" si="43"/>
        <v>4387833</v>
      </c>
      <c r="B1355" s="351">
        <f t="shared" si="44"/>
        <v>33</v>
      </c>
      <c r="C1355" s="435">
        <v>43878</v>
      </c>
      <c r="D1355" s="399"/>
      <c r="E1355" s="400" t="s">
        <v>2412</v>
      </c>
      <c r="F1355" s="340" t="s">
        <v>1733</v>
      </c>
      <c r="G1355" s="401" t="s">
        <v>111</v>
      </c>
      <c r="H1355" s="401" t="s">
        <v>732</v>
      </c>
      <c r="I1355" s="401" t="s">
        <v>1135</v>
      </c>
      <c r="J1355" s="194">
        <v>6580</v>
      </c>
      <c r="K1355" s="194">
        <v>3880</v>
      </c>
      <c r="L1355" s="195">
        <v>2700</v>
      </c>
      <c r="M1355" s="196">
        <v>6</v>
      </c>
      <c r="N1355" s="197">
        <v>162</v>
      </c>
      <c r="O1355" s="197">
        <v>2538</v>
      </c>
      <c r="P1355" s="231" t="s">
        <v>67</v>
      </c>
    </row>
    <row r="1356" spans="1:16">
      <c r="A1356" s="340" t="str">
        <f t="shared" si="43"/>
        <v>4387834</v>
      </c>
      <c r="B1356" s="351">
        <f t="shared" si="44"/>
        <v>34</v>
      </c>
      <c r="C1356" s="435">
        <v>43878</v>
      </c>
      <c r="D1356" s="399" t="s">
        <v>2075</v>
      </c>
      <c r="E1356" s="400" t="s">
        <v>2413</v>
      </c>
      <c r="F1356" s="340" t="s">
        <v>938</v>
      </c>
      <c r="G1356" s="401" t="s">
        <v>886</v>
      </c>
      <c r="H1356" s="401" t="s">
        <v>696</v>
      </c>
      <c r="I1356" s="401" t="s">
        <v>692</v>
      </c>
      <c r="J1356" s="194">
        <v>8290</v>
      </c>
      <c r="K1356" s="194">
        <v>3800</v>
      </c>
      <c r="L1356" s="195">
        <v>4490</v>
      </c>
      <c r="M1356" s="196">
        <v>6</v>
      </c>
      <c r="N1356" s="197">
        <v>269.39999999999998</v>
      </c>
      <c r="O1356" s="197">
        <v>4220.6000000000004</v>
      </c>
      <c r="P1356" s="231" t="s">
        <v>67</v>
      </c>
    </row>
    <row r="1357" spans="1:16">
      <c r="A1357" s="340" t="str">
        <f t="shared" si="43"/>
        <v>4387835</v>
      </c>
      <c r="B1357" s="351">
        <f t="shared" si="44"/>
        <v>35</v>
      </c>
      <c r="C1357" s="435">
        <v>43878</v>
      </c>
      <c r="D1357" s="399"/>
      <c r="E1357" s="400" t="s">
        <v>2414</v>
      </c>
      <c r="F1357" s="340" t="s">
        <v>938</v>
      </c>
      <c r="G1357" s="401" t="s">
        <v>105</v>
      </c>
      <c r="H1357" s="401" t="s">
        <v>734</v>
      </c>
      <c r="I1357" s="401" t="s">
        <v>692</v>
      </c>
      <c r="J1357" s="194">
        <v>8400</v>
      </c>
      <c r="K1357" s="194">
        <v>3890</v>
      </c>
      <c r="L1357" s="195">
        <v>4510</v>
      </c>
      <c r="M1357" s="196">
        <v>6</v>
      </c>
      <c r="N1357" s="197">
        <v>270.59999999999997</v>
      </c>
      <c r="O1357" s="197">
        <v>4239.3999999999996</v>
      </c>
      <c r="P1357" s="231" t="s">
        <v>67</v>
      </c>
    </row>
    <row r="1358" spans="1:16">
      <c r="A1358" s="340" t="str">
        <f t="shared" si="43"/>
        <v>4387836</v>
      </c>
      <c r="B1358" s="351">
        <f t="shared" si="44"/>
        <v>36</v>
      </c>
      <c r="C1358" s="435">
        <v>43878</v>
      </c>
      <c r="D1358" s="399"/>
      <c r="E1358" s="400" t="s">
        <v>2415</v>
      </c>
      <c r="F1358" s="340" t="s">
        <v>938</v>
      </c>
      <c r="G1358" s="401" t="s">
        <v>700</v>
      </c>
      <c r="H1358" s="401" t="s">
        <v>694</v>
      </c>
      <c r="I1358" s="401" t="s">
        <v>692</v>
      </c>
      <c r="J1358" s="194">
        <v>5790</v>
      </c>
      <c r="K1358" s="194">
        <v>3860</v>
      </c>
      <c r="L1358" s="195">
        <v>1930</v>
      </c>
      <c r="M1358" s="196">
        <v>6</v>
      </c>
      <c r="N1358" s="197">
        <v>115.8</v>
      </c>
      <c r="O1358" s="197">
        <v>1814.2</v>
      </c>
      <c r="P1358" s="231" t="s">
        <v>67</v>
      </c>
    </row>
    <row r="1359" spans="1:16">
      <c r="A1359" s="340" t="str">
        <f t="shared" si="43"/>
        <v>4387837</v>
      </c>
      <c r="B1359" s="351">
        <f t="shared" si="44"/>
        <v>37</v>
      </c>
      <c r="C1359" s="435">
        <v>43878</v>
      </c>
      <c r="D1359" s="399" t="s">
        <v>1113</v>
      </c>
      <c r="E1359" s="400" t="s">
        <v>2416</v>
      </c>
      <c r="F1359" s="340" t="s">
        <v>1940</v>
      </c>
      <c r="G1359" s="401" t="s">
        <v>105</v>
      </c>
      <c r="H1359" s="401" t="s">
        <v>734</v>
      </c>
      <c r="I1359" s="401" t="s">
        <v>871</v>
      </c>
      <c r="J1359" s="194">
        <v>8110</v>
      </c>
      <c r="K1359" s="194">
        <v>3890</v>
      </c>
      <c r="L1359" s="195">
        <v>4220</v>
      </c>
      <c r="M1359" s="196">
        <v>6</v>
      </c>
      <c r="N1359" s="197">
        <v>253.2</v>
      </c>
      <c r="O1359" s="197">
        <v>3966.8</v>
      </c>
      <c r="P1359" s="231" t="s">
        <v>67</v>
      </c>
    </row>
    <row r="1360" spans="1:16">
      <c r="A1360" s="340" t="str">
        <f t="shared" si="43"/>
        <v>4387838</v>
      </c>
      <c r="B1360" s="351">
        <f t="shared" si="44"/>
        <v>38</v>
      </c>
      <c r="C1360" s="435">
        <v>43878</v>
      </c>
      <c r="D1360" s="399" t="s">
        <v>884</v>
      </c>
      <c r="E1360" s="400" t="s">
        <v>2417</v>
      </c>
      <c r="F1360" s="340" t="s">
        <v>918</v>
      </c>
      <c r="G1360" s="401" t="s">
        <v>886</v>
      </c>
      <c r="H1360" s="401" t="s">
        <v>696</v>
      </c>
      <c r="I1360" s="401" t="s">
        <v>871</v>
      </c>
      <c r="J1360" s="194">
        <v>8060</v>
      </c>
      <c r="K1360" s="194">
        <v>3800</v>
      </c>
      <c r="L1360" s="195">
        <v>4260</v>
      </c>
      <c r="M1360" s="196">
        <v>6</v>
      </c>
      <c r="N1360" s="197">
        <v>255.6</v>
      </c>
      <c r="O1360" s="197">
        <v>4004.4</v>
      </c>
      <c r="P1360" s="231" t="s">
        <v>67</v>
      </c>
    </row>
    <row r="1361" spans="1:16">
      <c r="A1361" s="340" t="str">
        <f t="shared" si="43"/>
        <v>4387839</v>
      </c>
      <c r="B1361" s="351">
        <f t="shared" si="44"/>
        <v>39</v>
      </c>
      <c r="C1361" s="435">
        <v>43878</v>
      </c>
      <c r="D1361" s="399"/>
      <c r="E1361" s="400" t="s">
        <v>2418</v>
      </c>
      <c r="F1361" s="340" t="s">
        <v>918</v>
      </c>
      <c r="G1361" s="401" t="s">
        <v>700</v>
      </c>
      <c r="H1361" s="401" t="s">
        <v>694</v>
      </c>
      <c r="I1361" s="401" t="s">
        <v>871</v>
      </c>
      <c r="J1361" s="194">
        <v>8480</v>
      </c>
      <c r="K1361" s="194">
        <v>3860</v>
      </c>
      <c r="L1361" s="195">
        <v>4620</v>
      </c>
      <c r="M1361" s="196">
        <v>6</v>
      </c>
      <c r="N1361" s="197">
        <v>277.2</v>
      </c>
      <c r="O1361" s="197">
        <v>4342.8</v>
      </c>
      <c r="P1361" s="231" t="s">
        <v>67</v>
      </c>
    </row>
    <row r="1362" spans="1:16">
      <c r="A1362" s="340" t="str">
        <f t="shared" si="43"/>
        <v>4387840</v>
      </c>
      <c r="B1362" s="402">
        <f t="shared" si="44"/>
        <v>40</v>
      </c>
      <c r="C1362" s="435">
        <v>43878</v>
      </c>
      <c r="D1362" s="404"/>
      <c r="E1362" s="405" t="s">
        <v>2419</v>
      </c>
      <c r="F1362" s="340" t="s">
        <v>918</v>
      </c>
      <c r="G1362" s="406" t="s">
        <v>110</v>
      </c>
      <c r="H1362" s="406" t="s">
        <v>691</v>
      </c>
      <c r="I1362" s="406" t="s">
        <v>871</v>
      </c>
      <c r="J1362" s="194">
        <v>8250</v>
      </c>
      <c r="K1362" s="194">
        <v>3950</v>
      </c>
      <c r="L1362" s="195">
        <v>4300</v>
      </c>
      <c r="M1362" s="196">
        <v>6</v>
      </c>
      <c r="N1362" s="197">
        <v>258</v>
      </c>
      <c r="O1362" s="197">
        <v>4042</v>
      </c>
      <c r="P1362" s="221" t="s">
        <v>67</v>
      </c>
    </row>
    <row r="1363" spans="1:16">
      <c r="A1363" s="340" t="str">
        <f t="shared" si="43"/>
        <v>438791</v>
      </c>
      <c r="B1363" s="351">
        <f t="shared" si="44"/>
        <v>1</v>
      </c>
      <c r="C1363" s="435">
        <v>43879</v>
      </c>
      <c r="D1363" s="399" t="s">
        <v>2216</v>
      </c>
      <c r="E1363" s="400" t="s">
        <v>2420</v>
      </c>
      <c r="F1363" s="340" t="s">
        <v>713</v>
      </c>
      <c r="G1363" s="401" t="s">
        <v>821</v>
      </c>
      <c r="H1363" s="401" t="s">
        <v>822</v>
      </c>
      <c r="I1363" s="401" t="s">
        <v>686</v>
      </c>
      <c r="J1363" s="194">
        <v>10870</v>
      </c>
      <c r="K1363" s="194">
        <v>4530</v>
      </c>
      <c r="L1363" s="195">
        <v>6340</v>
      </c>
      <c r="M1363" s="196">
        <v>6</v>
      </c>
      <c r="N1363" s="197">
        <v>380.4</v>
      </c>
      <c r="O1363" s="197">
        <v>5959.6</v>
      </c>
      <c r="P1363" s="231" t="s">
        <v>21</v>
      </c>
    </row>
    <row r="1364" spans="1:16">
      <c r="A1364" s="340" t="str">
        <f t="shared" si="43"/>
        <v>438792</v>
      </c>
      <c r="B1364" s="351">
        <f t="shared" si="44"/>
        <v>2</v>
      </c>
      <c r="C1364" s="435">
        <v>43879</v>
      </c>
      <c r="D1364" s="399" t="s">
        <v>1841</v>
      </c>
      <c r="E1364" s="400" t="s">
        <v>2421</v>
      </c>
      <c r="F1364" s="340" t="s">
        <v>722</v>
      </c>
      <c r="G1364" s="401" t="s">
        <v>861</v>
      </c>
      <c r="H1364" s="401" t="s">
        <v>862</v>
      </c>
      <c r="I1364" s="401" t="s">
        <v>823</v>
      </c>
      <c r="J1364" s="194">
        <v>4250</v>
      </c>
      <c r="K1364" s="194">
        <v>1490</v>
      </c>
      <c r="L1364" s="195">
        <v>2760</v>
      </c>
      <c r="M1364" s="196">
        <v>5</v>
      </c>
      <c r="N1364" s="197">
        <v>138</v>
      </c>
      <c r="O1364" s="197">
        <v>2622</v>
      </c>
      <c r="P1364" s="231" t="s">
        <v>21</v>
      </c>
    </row>
    <row r="1365" spans="1:16">
      <c r="A1365" s="340" t="str">
        <f t="shared" si="43"/>
        <v>438793</v>
      </c>
      <c r="B1365" s="351">
        <f t="shared" si="44"/>
        <v>3</v>
      </c>
      <c r="C1365" s="435">
        <v>43879</v>
      </c>
      <c r="D1365" s="399" t="s">
        <v>2422</v>
      </c>
      <c r="E1365" s="400" t="s">
        <v>2423</v>
      </c>
      <c r="F1365" s="340" t="s">
        <v>737</v>
      </c>
      <c r="G1365" s="401" t="s">
        <v>1005</v>
      </c>
      <c r="H1365" s="401" t="s">
        <v>1006</v>
      </c>
      <c r="I1365" s="401" t="s">
        <v>686</v>
      </c>
      <c r="J1365" s="194">
        <v>2100</v>
      </c>
      <c r="K1365" s="194">
        <v>1110</v>
      </c>
      <c r="L1365" s="195">
        <v>990</v>
      </c>
      <c r="M1365" s="196">
        <v>5</v>
      </c>
      <c r="N1365" s="197">
        <v>49.5</v>
      </c>
      <c r="O1365" s="197">
        <v>940.5</v>
      </c>
      <c r="P1365" s="231" t="s">
        <v>22</v>
      </c>
    </row>
    <row r="1366" spans="1:16">
      <c r="A1366" s="340" t="str">
        <f t="shared" si="43"/>
        <v>438794</v>
      </c>
      <c r="B1366" s="351">
        <f t="shared" si="44"/>
        <v>4</v>
      </c>
      <c r="C1366" s="435">
        <v>43879</v>
      </c>
      <c r="D1366" s="399"/>
      <c r="E1366" s="400" t="s">
        <v>2424</v>
      </c>
      <c r="F1366" s="340" t="s">
        <v>737</v>
      </c>
      <c r="G1366" s="401" t="s">
        <v>1121</v>
      </c>
      <c r="H1366" s="401" t="s">
        <v>1122</v>
      </c>
      <c r="I1366" s="401" t="s">
        <v>686</v>
      </c>
      <c r="J1366" s="194">
        <v>11920</v>
      </c>
      <c r="K1366" s="194">
        <v>10350</v>
      </c>
      <c r="L1366" s="195">
        <v>1570</v>
      </c>
      <c r="M1366" s="196">
        <v>5</v>
      </c>
      <c r="N1366" s="197">
        <v>78.5</v>
      </c>
      <c r="O1366" s="197">
        <v>1491.5</v>
      </c>
      <c r="P1366" s="231" t="s">
        <v>22</v>
      </c>
    </row>
    <row r="1367" spans="1:16">
      <c r="A1367" s="340" t="str">
        <f t="shared" si="43"/>
        <v>438795</v>
      </c>
      <c r="B1367" s="351">
        <f t="shared" si="44"/>
        <v>5</v>
      </c>
      <c r="C1367" s="435">
        <v>43879</v>
      </c>
      <c r="D1367" s="399"/>
      <c r="E1367" s="400" t="s">
        <v>2425</v>
      </c>
      <c r="F1367" s="340" t="s">
        <v>737</v>
      </c>
      <c r="G1367" s="401" t="s">
        <v>1121</v>
      </c>
      <c r="H1367" s="401" t="s">
        <v>1124</v>
      </c>
      <c r="I1367" s="401" t="s">
        <v>686</v>
      </c>
      <c r="J1367" s="194">
        <v>11810</v>
      </c>
      <c r="K1367" s="194">
        <v>4610</v>
      </c>
      <c r="L1367" s="195">
        <v>7200</v>
      </c>
      <c r="M1367" s="196">
        <v>5</v>
      </c>
      <c r="N1367" s="197">
        <v>360</v>
      </c>
      <c r="O1367" s="197">
        <v>6840</v>
      </c>
      <c r="P1367" s="231" t="s">
        <v>22</v>
      </c>
    </row>
    <row r="1368" spans="1:16">
      <c r="A1368" s="340" t="str">
        <f t="shared" si="43"/>
        <v>438796</v>
      </c>
      <c r="B1368" s="351">
        <f t="shared" si="44"/>
        <v>6</v>
      </c>
      <c r="C1368" s="435">
        <v>43879</v>
      </c>
      <c r="D1368" s="399"/>
      <c r="E1368" s="400" t="s">
        <v>2426</v>
      </c>
      <c r="F1368" s="340" t="s">
        <v>737</v>
      </c>
      <c r="G1368" s="401" t="s">
        <v>107</v>
      </c>
      <c r="H1368" s="401" t="s">
        <v>2427</v>
      </c>
      <c r="I1368" s="401" t="s">
        <v>686</v>
      </c>
      <c r="J1368" s="194">
        <v>3040</v>
      </c>
      <c r="K1368" s="194">
        <v>1210</v>
      </c>
      <c r="L1368" s="195">
        <v>1830</v>
      </c>
      <c r="M1368" s="196">
        <v>5</v>
      </c>
      <c r="N1368" s="197">
        <v>91.5</v>
      </c>
      <c r="O1368" s="197">
        <v>1738.5</v>
      </c>
      <c r="P1368" s="231" t="s">
        <v>22</v>
      </c>
    </row>
    <row r="1369" spans="1:16">
      <c r="A1369" s="340" t="str">
        <f t="shared" si="43"/>
        <v>438797</v>
      </c>
      <c r="B1369" s="351">
        <f t="shared" si="44"/>
        <v>7</v>
      </c>
      <c r="C1369" s="435">
        <v>43879</v>
      </c>
      <c r="D1369" s="399"/>
      <c r="E1369" s="400" t="s">
        <v>2428</v>
      </c>
      <c r="F1369" s="340" t="s">
        <v>737</v>
      </c>
      <c r="G1369" s="401" t="s">
        <v>815</v>
      </c>
      <c r="H1369" s="401" t="s">
        <v>1122</v>
      </c>
      <c r="I1369" s="401" t="s">
        <v>686</v>
      </c>
      <c r="J1369" s="194">
        <v>11530</v>
      </c>
      <c r="K1369" s="194">
        <v>4690</v>
      </c>
      <c r="L1369" s="195">
        <v>6840</v>
      </c>
      <c r="M1369" s="196">
        <v>5</v>
      </c>
      <c r="N1369" s="197">
        <v>342</v>
      </c>
      <c r="O1369" s="197">
        <v>6498</v>
      </c>
      <c r="P1369" s="231" t="s">
        <v>22</v>
      </c>
    </row>
    <row r="1370" spans="1:16">
      <c r="A1370" s="340" t="str">
        <f t="shared" si="43"/>
        <v>438798</v>
      </c>
      <c r="B1370" s="351">
        <f t="shared" si="44"/>
        <v>8</v>
      </c>
      <c r="C1370" s="435">
        <v>43879</v>
      </c>
      <c r="D1370" s="399" t="s">
        <v>1841</v>
      </c>
      <c r="E1370" s="400" t="s">
        <v>2429</v>
      </c>
      <c r="F1370" s="340" t="s">
        <v>731</v>
      </c>
      <c r="G1370" s="401" t="s">
        <v>1159</v>
      </c>
      <c r="H1370" s="401" t="s">
        <v>1470</v>
      </c>
      <c r="I1370" s="401" t="s">
        <v>688</v>
      </c>
      <c r="J1370" s="194">
        <v>10380</v>
      </c>
      <c r="K1370" s="194">
        <v>3860</v>
      </c>
      <c r="L1370" s="195">
        <v>6520</v>
      </c>
      <c r="M1370" s="196">
        <v>5</v>
      </c>
      <c r="N1370" s="197">
        <v>326</v>
      </c>
      <c r="O1370" s="197">
        <v>6194</v>
      </c>
      <c r="P1370" s="231" t="s">
        <v>23</v>
      </c>
    </row>
    <row r="1371" spans="1:16">
      <c r="A1371" s="340" t="str">
        <f t="shared" si="43"/>
        <v>438799</v>
      </c>
      <c r="B1371" s="351">
        <f t="shared" si="44"/>
        <v>9</v>
      </c>
      <c r="C1371" s="435">
        <v>43879</v>
      </c>
      <c r="D1371" s="399"/>
      <c r="E1371" s="400" t="s">
        <v>2430</v>
      </c>
      <c r="F1371" s="340" t="s">
        <v>731</v>
      </c>
      <c r="G1371" s="401" t="s">
        <v>1539</v>
      </c>
      <c r="H1371" s="401" t="s">
        <v>1540</v>
      </c>
      <c r="I1371" s="401" t="s">
        <v>688</v>
      </c>
      <c r="J1371" s="194">
        <v>11520</v>
      </c>
      <c r="K1371" s="194">
        <v>4500</v>
      </c>
      <c r="L1371" s="195">
        <v>7020</v>
      </c>
      <c r="M1371" s="196">
        <v>5</v>
      </c>
      <c r="N1371" s="197">
        <v>351</v>
      </c>
      <c r="O1371" s="197">
        <v>6669</v>
      </c>
      <c r="P1371" s="231" t="s">
        <v>23</v>
      </c>
    </row>
    <row r="1372" spans="1:16">
      <c r="A1372" s="340" t="str">
        <f t="shared" si="43"/>
        <v>4387910</v>
      </c>
      <c r="B1372" s="351">
        <f t="shared" si="44"/>
        <v>10</v>
      </c>
      <c r="C1372" s="435">
        <v>43879</v>
      </c>
      <c r="D1372" s="399"/>
      <c r="E1372" s="400" t="s">
        <v>2431</v>
      </c>
      <c r="F1372" s="340" t="s">
        <v>731</v>
      </c>
      <c r="G1372" s="401" t="s">
        <v>157</v>
      </c>
      <c r="H1372" s="401" t="s">
        <v>1542</v>
      </c>
      <c r="I1372" s="401" t="s">
        <v>688</v>
      </c>
      <c r="J1372" s="194">
        <v>10950</v>
      </c>
      <c r="K1372" s="194">
        <v>4340</v>
      </c>
      <c r="L1372" s="195">
        <v>6610</v>
      </c>
      <c r="M1372" s="196">
        <v>5</v>
      </c>
      <c r="N1372" s="197">
        <v>330.5</v>
      </c>
      <c r="O1372" s="197">
        <v>6279.5</v>
      </c>
      <c r="P1372" s="231" t="s">
        <v>23</v>
      </c>
    </row>
    <row r="1373" spans="1:16">
      <c r="A1373" s="340" t="str">
        <f t="shared" si="43"/>
        <v>4387911</v>
      </c>
      <c r="B1373" s="351">
        <f t="shared" si="44"/>
        <v>11</v>
      </c>
      <c r="C1373" s="435">
        <v>43879</v>
      </c>
      <c r="D1373" s="399" t="s">
        <v>1991</v>
      </c>
      <c r="E1373" s="400" t="s">
        <v>2432</v>
      </c>
      <c r="F1373" s="340" t="s">
        <v>832</v>
      </c>
      <c r="G1373" s="401" t="s">
        <v>371</v>
      </c>
      <c r="H1373" s="401" t="s">
        <v>732</v>
      </c>
      <c r="I1373" s="401" t="s">
        <v>830</v>
      </c>
      <c r="J1373" s="194">
        <v>9230</v>
      </c>
      <c r="K1373" s="194">
        <v>3890</v>
      </c>
      <c r="L1373" s="195">
        <v>5340</v>
      </c>
      <c r="M1373" s="196">
        <v>6</v>
      </c>
      <c r="N1373" s="197">
        <v>320.39999999999998</v>
      </c>
      <c r="O1373" s="197">
        <v>5019.6000000000004</v>
      </c>
      <c r="P1373" s="231" t="s">
        <v>67</v>
      </c>
    </row>
    <row r="1374" spans="1:16">
      <c r="A1374" s="340" t="str">
        <f t="shared" si="43"/>
        <v>4387912</v>
      </c>
      <c r="B1374" s="351">
        <f t="shared" si="44"/>
        <v>12</v>
      </c>
      <c r="C1374" s="435">
        <v>43879</v>
      </c>
      <c r="D1374" s="399"/>
      <c r="E1374" s="400" t="s">
        <v>2433</v>
      </c>
      <c r="F1374" s="340" t="s">
        <v>832</v>
      </c>
      <c r="G1374" s="401" t="s">
        <v>281</v>
      </c>
      <c r="H1374" s="401" t="s">
        <v>833</v>
      </c>
      <c r="I1374" s="401" t="s">
        <v>830</v>
      </c>
      <c r="J1374" s="194">
        <v>8990</v>
      </c>
      <c r="K1374" s="194">
        <v>3820</v>
      </c>
      <c r="L1374" s="195">
        <v>5170</v>
      </c>
      <c r="M1374" s="196">
        <v>6</v>
      </c>
      <c r="N1374" s="197">
        <v>310.2</v>
      </c>
      <c r="O1374" s="197">
        <v>4859.8</v>
      </c>
      <c r="P1374" s="231" t="s">
        <v>67</v>
      </c>
    </row>
    <row r="1375" spans="1:16">
      <c r="A1375" s="340" t="str">
        <f t="shared" si="43"/>
        <v>4387913</v>
      </c>
      <c r="B1375" s="351">
        <f t="shared" si="44"/>
        <v>13</v>
      </c>
      <c r="C1375" s="435">
        <v>43879</v>
      </c>
      <c r="D1375" s="399"/>
      <c r="E1375" s="400" t="s">
        <v>2434</v>
      </c>
      <c r="F1375" s="340" t="s">
        <v>832</v>
      </c>
      <c r="G1375" s="401" t="s">
        <v>736</v>
      </c>
      <c r="H1375" s="401" t="s">
        <v>733</v>
      </c>
      <c r="I1375" s="401" t="s">
        <v>830</v>
      </c>
      <c r="J1375" s="194">
        <v>7540</v>
      </c>
      <c r="K1375" s="194">
        <v>3880</v>
      </c>
      <c r="L1375" s="195">
        <v>3660</v>
      </c>
      <c r="M1375" s="196">
        <v>6</v>
      </c>
      <c r="N1375" s="197">
        <v>219.6</v>
      </c>
      <c r="O1375" s="197">
        <v>3440.4</v>
      </c>
      <c r="P1375" s="231" t="s">
        <v>67</v>
      </c>
    </row>
    <row r="1376" spans="1:16">
      <c r="A1376" s="340" t="str">
        <f t="shared" si="43"/>
        <v>4387914</v>
      </c>
      <c r="B1376" s="351">
        <f t="shared" si="44"/>
        <v>14</v>
      </c>
      <c r="C1376" s="435">
        <v>43879</v>
      </c>
      <c r="D1376" s="399"/>
      <c r="E1376" s="400" t="s">
        <v>2435</v>
      </c>
      <c r="F1376" s="340" t="s">
        <v>1041</v>
      </c>
      <c r="G1376" s="401" t="s">
        <v>110</v>
      </c>
      <c r="H1376" s="401" t="s">
        <v>691</v>
      </c>
      <c r="I1376" s="401" t="s">
        <v>830</v>
      </c>
      <c r="J1376" s="194">
        <v>8640</v>
      </c>
      <c r="K1376" s="194">
        <v>3940</v>
      </c>
      <c r="L1376" s="195">
        <v>4700</v>
      </c>
      <c r="M1376" s="196">
        <v>6</v>
      </c>
      <c r="N1376" s="197">
        <v>282</v>
      </c>
      <c r="O1376" s="197">
        <v>4418</v>
      </c>
      <c r="P1376" s="231" t="s">
        <v>67</v>
      </c>
    </row>
    <row r="1377" spans="1:16">
      <c r="A1377" s="340" t="str">
        <f t="shared" si="43"/>
        <v>4387915</v>
      </c>
      <c r="B1377" s="351">
        <f t="shared" si="44"/>
        <v>15</v>
      </c>
      <c r="C1377" s="435">
        <v>43879</v>
      </c>
      <c r="D1377" s="399"/>
      <c r="E1377" s="400" t="s">
        <v>2436</v>
      </c>
      <c r="F1377" s="340" t="s">
        <v>1041</v>
      </c>
      <c r="G1377" s="401" t="s">
        <v>886</v>
      </c>
      <c r="H1377" s="401" t="s">
        <v>696</v>
      </c>
      <c r="I1377" s="401" t="s">
        <v>830</v>
      </c>
      <c r="J1377" s="194">
        <v>5060</v>
      </c>
      <c r="K1377" s="194">
        <v>3790</v>
      </c>
      <c r="L1377" s="195">
        <v>1270</v>
      </c>
      <c r="M1377" s="196">
        <v>6</v>
      </c>
      <c r="N1377" s="197">
        <v>76.2</v>
      </c>
      <c r="O1377" s="197">
        <v>1193.8</v>
      </c>
      <c r="P1377" s="231" t="s">
        <v>67</v>
      </c>
    </row>
    <row r="1378" spans="1:16">
      <c r="A1378" s="340" t="str">
        <f t="shared" si="43"/>
        <v>4387916</v>
      </c>
      <c r="B1378" s="402">
        <f t="shared" si="44"/>
        <v>16</v>
      </c>
      <c r="C1378" s="435">
        <v>43879</v>
      </c>
      <c r="D1378" s="404" t="s">
        <v>2111</v>
      </c>
      <c r="E1378" s="405" t="s">
        <v>2437</v>
      </c>
      <c r="F1378" s="340" t="s">
        <v>769</v>
      </c>
      <c r="G1378" s="406" t="s">
        <v>105</v>
      </c>
      <c r="H1378" s="406" t="s">
        <v>734</v>
      </c>
      <c r="I1378" s="406" t="s">
        <v>692</v>
      </c>
      <c r="J1378" s="194">
        <v>8090</v>
      </c>
      <c r="K1378" s="194">
        <v>3890</v>
      </c>
      <c r="L1378" s="195">
        <v>4200</v>
      </c>
      <c r="M1378" s="196">
        <v>6</v>
      </c>
      <c r="N1378" s="197">
        <v>252</v>
      </c>
      <c r="O1378" s="197">
        <v>3948</v>
      </c>
      <c r="P1378" s="221" t="s">
        <v>67</v>
      </c>
    </row>
    <row r="1379" spans="1:16">
      <c r="A1379" s="340" t="str">
        <f t="shared" ref="A1379:A1442" si="45">C1379&amp;B1379</f>
        <v>438801</v>
      </c>
      <c r="B1379" s="351">
        <f t="shared" ref="B1379:B1442" si="46">IF(C1379=C1378,B1378+1,1)</f>
        <v>1</v>
      </c>
      <c r="C1379" s="435">
        <v>43880</v>
      </c>
      <c r="D1379" s="399" t="s">
        <v>2328</v>
      </c>
      <c r="E1379" s="400" t="s">
        <v>2438</v>
      </c>
      <c r="F1379" s="340" t="s">
        <v>713</v>
      </c>
      <c r="G1379" s="401" t="s">
        <v>99</v>
      </c>
      <c r="H1379" s="401" t="s">
        <v>1282</v>
      </c>
      <c r="I1379" s="401" t="s">
        <v>686</v>
      </c>
      <c r="J1379" s="194">
        <v>14230</v>
      </c>
      <c r="K1379" s="194">
        <v>5540</v>
      </c>
      <c r="L1379" s="195">
        <v>8690</v>
      </c>
      <c r="M1379" s="196">
        <v>5</v>
      </c>
      <c r="N1379" s="197">
        <v>434.5</v>
      </c>
      <c r="O1379" s="197">
        <v>8255.5</v>
      </c>
      <c r="P1379" s="231" t="s">
        <v>21</v>
      </c>
    </row>
    <row r="1380" spans="1:16">
      <c r="A1380" s="340" t="str">
        <f t="shared" si="45"/>
        <v>438802</v>
      </c>
      <c r="B1380" s="351">
        <f t="shared" si="46"/>
        <v>2</v>
      </c>
      <c r="C1380" s="435">
        <v>43880</v>
      </c>
      <c r="D1380" s="399"/>
      <c r="E1380" s="400" t="s">
        <v>2439</v>
      </c>
      <c r="F1380" s="340" t="s">
        <v>713</v>
      </c>
      <c r="G1380" s="401" t="s">
        <v>2440</v>
      </c>
      <c r="H1380" s="401" t="s">
        <v>822</v>
      </c>
      <c r="I1380" s="401" t="s">
        <v>686</v>
      </c>
      <c r="J1380" s="194">
        <v>10550</v>
      </c>
      <c r="K1380" s="194">
        <v>5120</v>
      </c>
      <c r="L1380" s="195">
        <v>5430</v>
      </c>
      <c r="M1380" s="196">
        <v>5</v>
      </c>
      <c r="N1380" s="197">
        <v>271.5</v>
      </c>
      <c r="O1380" s="197">
        <v>5158.5</v>
      </c>
      <c r="P1380" s="231" t="s">
        <v>21</v>
      </c>
    </row>
    <row r="1381" spans="1:16">
      <c r="A1381" s="340" t="str">
        <f t="shared" si="45"/>
        <v>438803</v>
      </c>
      <c r="B1381" s="351">
        <f t="shared" si="46"/>
        <v>3</v>
      </c>
      <c r="C1381" s="435">
        <v>43880</v>
      </c>
      <c r="D1381" s="399"/>
      <c r="E1381" s="400" t="s">
        <v>2441</v>
      </c>
      <c r="F1381" s="340" t="s">
        <v>713</v>
      </c>
      <c r="G1381" s="401" t="s">
        <v>99</v>
      </c>
      <c r="H1381" s="401" t="s">
        <v>813</v>
      </c>
      <c r="I1381" s="401" t="s">
        <v>686</v>
      </c>
      <c r="J1381" s="194">
        <v>13080</v>
      </c>
      <c r="K1381" s="194">
        <v>3540</v>
      </c>
      <c r="L1381" s="195">
        <v>9540</v>
      </c>
      <c r="M1381" s="196">
        <v>5</v>
      </c>
      <c r="N1381" s="197">
        <v>477</v>
      </c>
      <c r="O1381" s="197">
        <v>9063</v>
      </c>
      <c r="P1381" s="231" t="s">
        <v>21</v>
      </c>
    </row>
    <row r="1382" spans="1:16">
      <c r="A1382" s="340" t="str">
        <f t="shared" si="45"/>
        <v>438804</v>
      </c>
      <c r="B1382" s="351">
        <f t="shared" si="46"/>
        <v>4</v>
      </c>
      <c r="C1382" s="435">
        <v>43880</v>
      </c>
      <c r="D1382" s="399" t="s">
        <v>2442</v>
      </c>
      <c r="E1382" s="400" t="s">
        <v>2443</v>
      </c>
      <c r="F1382" s="340" t="s">
        <v>737</v>
      </c>
      <c r="G1382" s="401" t="s">
        <v>2378</v>
      </c>
      <c r="H1382" s="401" t="s">
        <v>2379</v>
      </c>
      <c r="I1382" s="401" t="s">
        <v>686</v>
      </c>
      <c r="J1382" s="194">
        <v>8850</v>
      </c>
      <c r="K1382" s="194">
        <v>4210</v>
      </c>
      <c r="L1382" s="195">
        <v>4640</v>
      </c>
      <c r="M1382" s="196">
        <v>5</v>
      </c>
      <c r="N1382" s="197">
        <v>232</v>
      </c>
      <c r="O1382" s="197">
        <v>4408</v>
      </c>
      <c r="P1382" s="231" t="s">
        <v>22</v>
      </c>
    </row>
    <row r="1383" spans="1:16">
      <c r="A1383" s="340" t="str">
        <f t="shared" si="45"/>
        <v>438805</v>
      </c>
      <c r="B1383" s="351">
        <f t="shared" si="46"/>
        <v>5</v>
      </c>
      <c r="C1383" s="435">
        <v>43880</v>
      </c>
      <c r="D1383" s="399"/>
      <c r="E1383" s="400" t="s">
        <v>2444</v>
      </c>
      <c r="F1383" s="340" t="s">
        <v>737</v>
      </c>
      <c r="G1383" s="401" t="s">
        <v>1121</v>
      </c>
      <c r="H1383" s="401" t="s">
        <v>1122</v>
      </c>
      <c r="I1383" s="401" t="s">
        <v>686</v>
      </c>
      <c r="J1383" s="194">
        <v>11090</v>
      </c>
      <c r="K1383" s="194">
        <v>4810</v>
      </c>
      <c r="L1383" s="195">
        <v>6280</v>
      </c>
      <c r="M1383" s="196">
        <v>5</v>
      </c>
      <c r="N1383" s="197">
        <v>314</v>
      </c>
      <c r="O1383" s="197">
        <v>5966</v>
      </c>
      <c r="P1383" s="231" t="s">
        <v>22</v>
      </c>
    </row>
    <row r="1384" spans="1:16">
      <c r="A1384" s="340" t="str">
        <f t="shared" si="45"/>
        <v>438806</v>
      </c>
      <c r="B1384" s="351">
        <f t="shared" si="46"/>
        <v>6</v>
      </c>
      <c r="C1384" s="435">
        <v>43880</v>
      </c>
      <c r="D1384" s="399"/>
      <c r="E1384" s="400" t="s">
        <v>2445</v>
      </c>
      <c r="F1384" s="340" t="s">
        <v>737</v>
      </c>
      <c r="G1384" s="401" t="s">
        <v>1121</v>
      </c>
      <c r="H1384" s="401" t="s">
        <v>2220</v>
      </c>
      <c r="I1384" s="401" t="s">
        <v>686</v>
      </c>
      <c r="J1384" s="194">
        <v>11530</v>
      </c>
      <c r="K1384" s="194">
        <v>4200</v>
      </c>
      <c r="L1384" s="195">
        <v>7330</v>
      </c>
      <c r="M1384" s="196">
        <v>5</v>
      </c>
      <c r="N1384" s="197">
        <v>366.5</v>
      </c>
      <c r="O1384" s="197">
        <v>6963.5</v>
      </c>
      <c r="P1384" s="231" t="s">
        <v>22</v>
      </c>
    </row>
    <row r="1385" spans="1:16">
      <c r="A1385" s="340" t="str">
        <f t="shared" si="45"/>
        <v>438807</v>
      </c>
      <c r="B1385" s="351">
        <f t="shared" si="46"/>
        <v>7</v>
      </c>
      <c r="C1385" s="435">
        <v>43880</v>
      </c>
      <c r="D1385" s="399" t="s">
        <v>1705</v>
      </c>
      <c r="E1385" s="400" t="s">
        <v>2446</v>
      </c>
      <c r="F1385" s="340" t="s">
        <v>754</v>
      </c>
      <c r="G1385" s="401" t="s">
        <v>1159</v>
      </c>
      <c r="H1385" s="401" t="s">
        <v>2228</v>
      </c>
      <c r="I1385" s="401" t="s">
        <v>751</v>
      </c>
      <c r="J1385" s="194">
        <v>9510</v>
      </c>
      <c r="K1385" s="194">
        <v>4210</v>
      </c>
      <c r="L1385" s="195">
        <v>5300</v>
      </c>
      <c r="M1385" s="196">
        <v>5</v>
      </c>
      <c r="N1385" s="197">
        <v>265</v>
      </c>
      <c r="O1385" s="197">
        <v>5035</v>
      </c>
      <c r="P1385" s="231" t="s">
        <v>24</v>
      </c>
    </row>
    <row r="1386" spans="1:16">
      <c r="A1386" s="340" t="str">
        <f t="shared" si="45"/>
        <v>438808</v>
      </c>
      <c r="B1386" s="351">
        <f t="shared" si="46"/>
        <v>8</v>
      </c>
      <c r="C1386" s="435">
        <v>43880</v>
      </c>
      <c r="D1386" s="399" t="s">
        <v>952</v>
      </c>
      <c r="E1386" s="400" t="s">
        <v>2447</v>
      </c>
      <c r="F1386" s="340" t="s">
        <v>1241</v>
      </c>
      <c r="G1386" s="401" t="s">
        <v>281</v>
      </c>
      <c r="H1386" s="401" t="s">
        <v>833</v>
      </c>
      <c r="I1386" s="401" t="s">
        <v>699</v>
      </c>
      <c r="J1386" s="194">
        <v>8310</v>
      </c>
      <c r="K1386" s="194">
        <v>3810</v>
      </c>
      <c r="L1386" s="195">
        <v>4500</v>
      </c>
      <c r="M1386" s="196">
        <v>6</v>
      </c>
      <c r="N1386" s="197">
        <v>270</v>
      </c>
      <c r="O1386" s="197">
        <v>4230</v>
      </c>
      <c r="P1386" s="231" t="s">
        <v>29</v>
      </c>
    </row>
    <row r="1387" spans="1:16">
      <c r="A1387" s="340" t="str">
        <f t="shared" si="45"/>
        <v>438809</v>
      </c>
      <c r="B1387" s="351">
        <f t="shared" si="46"/>
        <v>9</v>
      </c>
      <c r="C1387" s="435">
        <v>43880</v>
      </c>
      <c r="D1387" s="399"/>
      <c r="E1387" s="400" t="s">
        <v>2448</v>
      </c>
      <c r="F1387" s="340" t="s">
        <v>1241</v>
      </c>
      <c r="G1387" s="401" t="s">
        <v>371</v>
      </c>
      <c r="H1387" s="401" t="s">
        <v>732</v>
      </c>
      <c r="I1387" s="401" t="s">
        <v>699</v>
      </c>
      <c r="J1387" s="194">
        <v>8820</v>
      </c>
      <c r="K1387" s="194">
        <v>3880</v>
      </c>
      <c r="L1387" s="195">
        <v>4940</v>
      </c>
      <c r="M1387" s="196">
        <v>6</v>
      </c>
      <c r="N1387" s="197">
        <v>296.39999999999998</v>
      </c>
      <c r="O1387" s="197">
        <v>4643.6000000000004</v>
      </c>
      <c r="P1387" s="231" t="s">
        <v>29</v>
      </c>
    </row>
    <row r="1388" spans="1:16">
      <c r="A1388" s="340" t="str">
        <f t="shared" si="45"/>
        <v>4388010</v>
      </c>
      <c r="B1388" s="351">
        <f t="shared" si="46"/>
        <v>10</v>
      </c>
      <c r="C1388" s="435">
        <v>43880</v>
      </c>
      <c r="D1388" s="399"/>
      <c r="E1388" s="400" t="s">
        <v>2449</v>
      </c>
      <c r="F1388" s="340" t="s">
        <v>1241</v>
      </c>
      <c r="G1388" s="401" t="s">
        <v>891</v>
      </c>
      <c r="H1388" s="401" t="s">
        <v>836</v>
      </c>
      <c r="I1388" s="401" t="s">
        <v>699</v>
      </c>
      <c r="J1388" s="194">
        <v>8680</v>
      </c>
      <c r="K1388" s="194">
        <v>3890</v>
      </c>
      <c r="L1388" s="195">
        <v>4790</v>
      </c>
      <c r="M1388" s="196">
        <v>6</v>
      </c>
      <c r="N1388" s="197">
        <v>287.39999999999998</v>
      </c>
      <c r="O1388" s="197">
        <v>4502.6000000000004</v>
      </c>
      <c r="P1388" s="231" t="s">
        <v>29</v>
      </c>
    </row>
    <row r="1389" spans="1:16">
      <c r="A1389" s="340" t="str">
        <f t="shared" si="45"/>
        <v>4388011</v>
      </c>
      <c r="B1389" s="351">
        <f t="shared" si="46"/>
        <v>11</v>
      </c>
      <c r="C1389" s="435">
        <v>43880</v>
      </c>
      <c r="D1389" s="399"/>
      <c r="E1389" s="400" t="s">
        <v>2450</v>
      </c>
      <c r="F1389" s="340" t="s">
        <v>1241</v>
      </c>
      <c r="G1389" s="401" t="s">
        <v>95</v>
      </c>
      <c r="H1389" s="401" t="s">
        <v>735</v>
      </c>
      <c r="I1389" s="401" t="s">
        <v>699</v>
      </c>
      <c r="J1389" s="194">
        <v>8520</v>
      </c>
      <c r="K1389" s="194">
        <v>3880</v>
      </c>
      <c r="L1389" s="195">
        <v>4640</v>
      </c>
      <c r="M1389" s="196">
        <v>6</v>
      </c>
      <c r="N1389" s="197">
        <v>278.39999999999998</v>
      </c>
      <c r="O1389" s="197">
        <v>4361.6000000000004</v>
      </c>
      <c r="P1389" s="231" t="s">
        <v>29</v>
      </c>
    </row>
    <row r="1390" spans="1:16">
      <c r="A1390" s="340" t="str">
        <f t="shared" si="45"/>
        <v>4388012</v>
      </c>
      <c r="B1390" s="351">
        <f t="shared" si="46"/>
        <v>12</v>
      </c>
      <c r="C1390" s="435">
        <v>43880</v>
      </c>
      <c r="D1390" s="399"/>
      <c r="E1390" s="400" t="s">
        <v>2451</v>
      </c>
      <c r="F1390" s="340" t="s">
        <v>1241</v>
      </c>
      <c r="G1390" s="401" t="s">
        <v>689</v>
      </c>
      <c r="H1390" s="401" t="s">
        <v>695</v>
      </c>
      <c r="I1390" s="401" t="s">
        <v>699</v>
      </c>
      <c r="J1390" s="194">
        <v>8240</v>
      </c>
      <c r="K1390" s="194">
        <v>3780</v>
      </c>
      <c r="L1390" s="195">
        <v>4460</v>
      </c>
      <c r="M1390" s="196">
        <v>6</v>
      </c>
      <c r="N1390" s="197">
        <v>267.59999999999997</v>
      </c>
      <c r="O1390" s="197">
        <v>4192.3999999999996</v>
      </c>
      <c r="P1390" s="231" t="s">
        <v>29</v>
      </c>
    </row>
    <row r="1391" spans="1:16">
      <c r="A1391" s="340" t="str">
        <f t="shared" si="45"/>
        <v>4388013</v>
      </c>
      <c r="B1391" s="351">
        <f t="shared" si="46"/>
        <v>13</v>
      </c>
      <c r="C1391" s="435">
        <v>43880</v>
      </c>
      <c r="D1391" s="399"/>
      <c r="E1391" s="400" t="s">
        <v>2452</v>
      </c>
      <c r="F1391" s="340" t="s">
        <v>1241</v>
      </c>
      <c r="G1391" s="401" t="s">
        <v>736</v>
      </c>
      <c r="H1391" s="401" t="s">
        <v>733</v>
      </c>
      <c r="I1391" s="401" t="s">
        <v>699</v>
      </c>
      <c r="J1391" s="194">
        <v>8600</v>
      </c>
      <c r="K1391" s="194">
        <v>3870</v>
      </c>
      <c r="L1391" s="195">
        <v>4730</v>
      </c>
      <c r="M1391" s="196">
        <v>7</v>
      </c>
      <c r="N1391" s="197">
        <v>331.1</v>
      </c>
      <c r="O1391" s="197">
        <v>4398.8999999999996</v>
      </c>
      <c r="P1391" s="231" t="s">
        <v>29</v>
      </c>
    </row>
    <row r="1392" spans="1:16">
      <c r="A1392" s="340" t="str">
        <f t="shared" si="45"/>
        <v>4388014</v>
      </c>
      <c r="B1392" s="402">
        <f t="shared" si="46"/>
        <v>14</v>
      </c>
      <c r="C1392" s="435">
        <v>43880</v>
      </c>
      <c r="D1392" s="404"/>
      <c r="E1392" s="405" t="s">
        <v>2453</v>
      </c>
      <c r="F1392" s="340" t="s">
        <v>1241</v>
      </c>
      <c r="G1392" s="406" t="s">
        <v>281</v>
      </c>
      <c r="H1392" s="406" t="s">
        <v>833</v>
      </c>
      <c r="I1392" s="406" t="s">
        <v>699</v>
      </c>
      <c r="J1392" s="194">
        <v>5480</v>
      </c>
      <c r="K1392" s="194">
        <v>3810</v>
      </c>
      <c r="L1392" s="195">
        <v>1670</v>
      </c>
      <c r="M1392" s="196">
        <v>7</v>
      </c>
      <c r="N1392" s="197">
        <v>116.9</v>
      </c>
      <c r="O1392" s="197">
        <v>1553.1</v>
      </c>
      <c r="P1392" s="221" t="s">
        <v>29</v>
      </c>
    </row>
    <row r="1393" spans="1:16">
      <c r="A1393" s="340" t="str">
        <f t="shared" si="45"/>
        <v>438811</v>
      </c>
      <c r="B1393" s="351">
        <f t="shared" si="46"/>
        <v>1</v>
      </c>
      <c r="C1393" s="435">
        <v>43881</v>
      </c>
      <c r="D1393" s="399" t="s">
        <v>2056</v>
      </c>
      <c r="E1393" s="400" t="s">
        <v>2454</v>
      </c>
      <c r="F1393" s="340" t="s">
        <v>829</v>
      </c>
      <c r="G1393" s="401" t="s">
        <v>105</v>
      </c>
      <c r="H1393" s="401" t="s">
        <v>734</v>
      </c>
      <c r="I1393" s="401" t="s">
        <v>830</v>
      </c>
      <c r="J1393" s="194">
        <v>8680</v>
      </c>
      <c r="K1393" s="194">
        <v>3890</v>
      </c>
      <c r="L1393" s="195">
        <v>4790</v>
      </c>
      <c r="M1393" s="196">
        <v>6</v>
      </c>
      <c r="N1393" s="197">
        <v>287.39999999999998</v>
      </c>
      <c r="O1393" s="197">
        <v>4502.6000000000004</v>
      </c>
      <c r="P1393" s="231" t="s">
        <v>721</v>
      </c>
    </row>
    <row r="1394" spans="1:16">
      <c r="A1394" s="340" t="str">
        <f t="shared" si="45"/>
        <v>438812</v>
      </c>
      <c r="B1394" s="351">
        <f t="shared" si="46"/>
        <v>2</v>
      </c>
      <c r="C1394" s="435">
        <v>43881</v>
      </c>
      <c r="D1394" s="399" t="s">
        <v>1531</v>
      </c>
      <c r="E1394" s="400" t="s">
        <v>2455</v>
      </c>
      <c r="F1394" s="340" t="s">
        <v>1174</v>
      </c>
      <c r="G1394" s="401" t="s">
        <v>103</v>
      </c>
      <c r="H1394" s="401" t="s">
        <v>836</v>
      </c>
      <c r="I1394" s="401" t="s">
        <v>751</v>
      </c>
      <c r="J1394" s="194">
        <v>9160</v>
      </c>
      <c r="K1394" s="194">
        <v>3890</v>
      </c>
      <c r="L1394" s="195">
        <v>5270</v>
      </c>
      <c r="M1394" s="196">
        <v>6</v>
      </c>
      <c r="N1394" s="197">
        <v>316.2</v>
      </c>
      <c r="O1394" s="197">
        <v>4953.8</v>
      </c>
      <c r="P1394" s="231" t="s">
        <v>721</v>
      </c>
    </row>
    <row r="1395" spans="1:16">
      <c r="A1395" s="340" t="str">
        <f t="shared" si="45"/>
        <v>438813</v>
      </c>
      <c r="B1395" s="351">
        <f t="shared" si="46"/>
        <v>3</v>
      </c>
      <c r="C1395" s="435">
        <v>43881</v>
      </c>
      <c r="D1395" s="399"/>
      <c r="E1395" s="400" t="s">
        <v>2456</v>
      </c>
      <c r="F1395" s="340" t="s">
        <v>1174</v>
      </c>
      <c r="G1395" s="401" t="s">
        <v>371</v>
      </c>
      <c r="H1395" s="401" t="s">
        <v>732</v>
      </c>
      <c r="I1395" s="401" t="s">
        <v>751</v>
      </c>
      <c r="J1395" s="194">
        <v>8950</v>
      </c>
      <c r="K1395" s="194">
        <v>3880</v>
      </c>
      <c r="L1395" s="195">
        <v>5070</v>
      </c>
      <c r="M1395" s="196">
        <v>6</v>
      </c>
      <c r="N1395" s="197">
        <v>304.2</v>
      </c>
      <c r="O1395" s="197">
        <v>4765.8</v>
      </c>
      <c r="P1395" s="231" t="s">
        <v>721</v>
      </c>
    </row>
    <row r="1396" spans="1:16">
      <c r="A1396" s="340" t="str">
        <f t="shared" si="45"/>
        <v>438814</v>
      </c>
      <c r="B1396" s="351">
        <f t="shared" si="46"/>
        <v>4</v>
      </c>
      <c r="C1396" s="435">
        <v>43881</v>
      </c>
      <c r="D1396" s="399"/>
      <c r="E1396" s="400" t="s">
        <v>2457</v>
      </c>
      <c r="F1396" s="340" t="s">
        <v>1174</v>
      </c>
      <c r="G1396" s="401" t="s">
        <v>281</v>
      </c>
      <c r="H1396" s="401" t="s">
        <v>833</v>
      </c>
      <c r="I1396" s="401" t="s">
        <v>751</v>
      </c>
      <c r="J1396" s="194">
        <v>8980</v>
      </c>
      <c r="K1396" s="194">
        <v>3810</v>
      </c>
      <c r="L1396" s="195">
        <v>5170</v>
      </c>
      <c r="M1396" s="196">
        <v>6</v>
      </c>
      <c r="N1396" s="197">
        <v>310.2</v>
      </c>
      <c r="O1396" s="197">
        <v>4859.8</v>
      </c>
      <c r="P1396" s="231" t="s">
        <v>721</v>
      </c>
    </row>
    <row r="1397" spans="1:16">
      <c r="A1397" s="340" t="str">
        <f t="shared" si="45"/>
        <v>438815</v>
      </c>
      <c r="B1397" s="351">
        <f t="shared" si="46"/>
        <v>5</v>
      </c>
      <c r="C1397" s="435">
        <v>43881</v>
      </c>
      <c r="D1397" s="399"/>
      <c r="E1397" s="400" t="s">
        <v>2458</v>
      </c>
      <c r="F1397" s="340" t="s">
        <v>1174</v>
      </c>
      <c r="G1397" s="401" t="s">
        <v>95</v>
      </c>
      <c r="H1397" s="401" t="s">
        <v>735</v>
      </c>
      <c r="I1397" s="401" t="s">
        <v>751</v>
      </c>
      <c r="J1397" s="194">
        <v>9060</v>
      </c>
      <c r="K1397" s="194">
        <v>3880</v>
      </c>
      <c r="L1397" s="195">
        <v>5180</v>
      </c>
      <c r="M1397" s="196">
        <v>6</v>
      </c>
      <c r="N1397" s="197">
        <v>310.8</v>
      </c>
      <c r="O1397" s="197">
        <v>4869.2</v>
      </c>
      <c r="P1397" s="231" t="s">
        <v>721</v>
      </c>
    </row>
    <row r="1398" spans="1:16">
      <c r="A1398" s="340" t="str">
        <f t="shared" si="45"/>
        <v>438816</v>
      </c>
      <c r="B1398" s="351">
        <f t="shared" si="46"/>
        <v>6</v>
      </c>
      <c r="C1398" s="435">
        <v>43881</v>
      </c>
      <c r="D1398" s="399" t="s">
        <v>2141</v>
      </c>
      <c r="E1398" s="400" t="s">
        <v>2459</v>
      </c>
      <c r="F1398" s="340" t="s">
        <v>901</v>
      </c>
      <c r="G1398" s="401" t="s">
        <v>110</v>
      </c>
      <c r="H1398" s="401" t="s">
        <v>691</v>
      </c>
      <c r="I1398" s="401" t="s">
        <v>692</v>
      </c>
      <c r="J1398" s="194">
        <v>8800</v>
      </c>
      <c r="K1398" s="194">
        <v>3950</v>
      </c>
      <c r="L1398" s="195">
        <v>4850</v>
      </c>
      <c r="M1398" s="196">
        <v>6</v>
      </c>
      <c r="N1398" s="197">
        <v>291</v>
      </c>
      <c r="O1398" s="197">
        <v>4559</v>
      </c>
      <c r="P1398" s="231" t="s">
        <v>721</v>
      </c>
    </row>
    <row r="1399" spans="1:16">
      <c r="A1399" s="340" t="str">
        <f t="shared" si="45"/>
        <v>438817</v>
      </c>
      <c r="B1399" s="351">
        <f t="shared" si="46"/>
        <v>7</v>
      </c>
      <c r="C1399" s="435">
        <v>43881</v>
      </c>
      <c r="D1399" s="399" t="s">
        <v>2339</v>
      </c>
      <c r="E1399" s="400" t="s">
        <v>2460</v>
      </c>
      <c r="F1399" s="340" t="s">
        <v>713</v>
      </c>
      <c r="G1399" s="401" t="s">
        <v>109</v>
      </c>
      <c r="H1399" s="401" t="s">
        <v>877</v>
      </c>
      <c r="I1399" s="401" t="s">
        <v>686</v>
      </c>
      <c r="J1399" s="194">
        <v>11180</v>
      </c>
      <c r="K1399" s="194">
        <v>3810</v>
      </c>
      <c r="L1399" s="195">
        <v>7370</v>
      </c>
      <c r="M1399" s="196">
        <v>5</v>
      </c>
      <c r="N1399" s="197">
        <v>368.5</v>
      </c>
      <c r="O1399" s="197">
        <v>7001.5</v>
      </c>
      <c r="P1399" s="231" t="s">
        <v>21</v>
      </c>
    </row>
    <row r="1400" spans="1:16">
      <c r="A1400" s="340" t="str">
        <f t="shared" si="45"/>
        <v>438818</v>
      </c>
      <c r="B1400" s="351">
        <f t="shared" si="46"/>
        <v>8</v>
      </c>
      <c r="C1400" s="435">
        <v>43881</v>
      </c>
      <c r="D1400" s="399" t="s">
        <v>1949</v>
      </c>
      <c r="E1400" s="400" t="s">
        <v>2461</v>
      </c>
      <c r="F1400" s="340" t="s">
        <v>722</v>
      </c>
      <c r="G1400" s="401" t="s">
        <v>99</v>
      </c>
      <c r="H1400" s="401" t="s">
        <v>1282</v>
      </c>
      <c r="I1400" s="401" t="s">
        <v>823</v>
      </c>
      <c r="J1400" s="194">
        <v>14250</v>
      </c>
      <c r="K1400" s="194">
        <v>4300</v>
      </c>
      <c r="L1400" s="195">
        <v>9950</v>
      </c>
      <c r="M1400" s="196">
        <v>5</v>
      </c>
      <c r="N1400" s="197">
        <v>497.5</v>
      </c>
      <c r="O1400" s="197">
        <v>9452.5</v>
      </c>
      <c r="P1400" s="231" t="s">
        <v>21</v>
      </c>
    </row>
    <row r="1401" spans="1:16">
      <c r="A1401" s="340" t="str">
        <f t="shared" si="45"/>
        <v>438819</v>
      </c>
      <c r="B1401" s="351">
        <f t="shared" si="46"/>
        <v>9</v>
      </c>
      <c r="C1401" s="435">
        <v>43881</v>
      </c>
      <c r="D1401" s="399"/>
      <c r="E1401" s="400" t="s">
        <v>2462</v>
      </c>
      <c r="F1401" s="340" t="s">
        <v>722</v>
      </c>
      <c r="G1401" s="401" t="s">
        <v>187</v>
      </c>
      <c r="H1401" s="401" t="s">
        <v>2463</v>
      </c>
      <c r="I1401" s="401" t="s">
        <v>823</v>
      </c>
      <c r="J1401" s="194">
        <v>10970</v>
      </c>
      <c r="K1401" s="194">
        <v>4440</v>
      </c>
      <c r="L1401" s="195">
        <v>6530</v>
      </c>
      <c r="M1401" s="196">
        <v>5</v>
      </c>
      <c r="N1401" s="197">
        <v>326.5</v>
      </c>
      <c r="O1401" s="197">
        <v>6203.5</v>
      </c>
      <c r="P1401" s="231" t="s">
        <v>21</v>
      </c>
    </row>
    <row r="1402" spans="1:16">
      <c r="A1402" s="340" t="str">
        <f t="shared" si="45"/>
        <v>4388110</v>
      </c>
      <c r="B1402" s="351">
        <f t="shared" si="46"/>
        <v>10</v>
      </c>
      <c r="C1402" s="435">
        <v>43881</v>
      </c>
      <c r="D1402" s="399" t="s">
        <v>2464</v>
      </c>
      <c r="E1402" s="400" t="s">
        <v>2465</v>
      </c>
      <c r="F1402" s="340" t="s">
        <v>737</v>
      </c>
      <c r="G1402" s="401" t="s">
        <v>2466</v>
      </c>
      <c r="H1402" s="401" t="s">
        <v>2079</v>
      </c>
      <c r="I1402" s="401" t="s">
        <v>686</v>
      </c>
      <c r="J1402" s="194">
        <v>11770</v>
      </c>
      <c r="K1402" s="194">
        <v>3780</v>
      </c>
      <c r="L1402" s="195">
        <v>7990</v>
      </c>
      <c r="M1402" s="196">
        <v>5</v>
      </c>
      <c r="N1402" s="197">
        <v>399.5</v>
      </c>
      <c r="O1402" s="197">
        <v>7590.5</v>
      </c>
      <c r="P1402" s="231" t="s">
        <v>22</v>
      </c>
    </row>
    <row r="1403" spans="1:16">
      <c r="A1403" s="340" t="str">
        <f t="shared" si="45"/>
        <v>4388111</v>
      </c>
      <c r="B1403" s="351">
        <f t="shared" si="46"/>
        <v>11</v>
      </c>
      <c r="C1403" s="435">
        <v>43881</v>
      </c>
      <c r="D1403" s="399"/>
      <c r="E1403" s="400" t="s">
        <v>2467</v>
      </c>
      <c r="F1403" s="340" t="s">
        <v>737</v>
      </c>
      <c r="G1403" s="401" t="s">
        <v>1121</v>
      </c>
      <c r="H1403" s="401" t="s">
        <v>1124</v>
      </c>
      <c r="I1403" s="401" t="s">
        <v>686</v>
      </c>
      <c r="J1403" s="194">
        <v>10390</v>
      </c>
      <c r="K1403" s="194">
        <v>4480</v>
      </c>
      <c r="L1403" s="195">
        <v>5910</v>
      </c>
      <c r="M1403" s="196">
        <v>5</v>
      </c>
      <c r="N1403" s="197">
        <v>295.5</v>
      </c>
      <c r="O1403" s="197">
        <v>5614.5</v>
      </c>
      <c r="P1403" s="231" t="s">
        <v>22</v>
      </c>
    </row>
    <row r="1404" spans="1:16">
      <c r="A1404" s="340" t="str">
        <f t="shared" si="45"/>
        <v>4388112</v>
      </c>
      <c r="B1404" s="351">
        <f t="shared" si="46"/>
        <v>12</v>
      </c>
      <c r="C1404" s="435">
        <v>43881</v>
      </c>
      <c r="D1404" s="399" t="s">
        <v>1949</v>
      </c>
      <c r="E1404" s="400" t="s">
        <v>2468</v>
      </c>
      <c r="F1404" s="340" t="s">
        <v>731</v>
      </c>
      <c r="G1404" s="401" t="s">
        <v>641</v>
      </c>
      <c r="H1404" s="401" t="s">
        <v>1477</v>
      </c>
      <c r="I1404" s="401" t="s">
        <v>688</v>
      </c>
      <c r="J1404" s="194">
        <v>11790</v>
      </c>
      <c r="K1404" s="194">
        <v>4260</v>
      </c>
      <c r="L1404" s="195">
        <v>7530</v>
      </c>
      <c r="M1404" s="196">
        <v>5</v>
      </c>
      <c r="N1404" s="197">
        <v>376.5</v>
      </c>
      <c r="O1404" s="197">
        <v>7153.5</v>
      </c>
      <c r="P1404" s="231" t="s">
        <v>23</v>
      </c>
    </row>
    <row r="1405" spans="1:16">
      <c r="A1405" s="340" t="str">
        <f t="shared" si="45"/>
        <v>4388113</v>
      </c>
      <c r="B1405" s="351">
        <f t="shared" si="46"/>
        <v>13</v>
      </c>
      <c r="C1405" s="435">
        <v>43881</v>
      </c>
      <c r="D1405" s="399" t="s">
        <v>1818</v>
      </c>
      <c r="E1405" s="400" t="s">
        <v>2469</v>
      </c>
      <c r="F1405" s="340" t="s">
        <v>754</v>
      </c>
      <c r="G1405" s="401" t="s">
        <v>1159</v>
      </c>
      <c r="H1405" s="401" t="s">
        <v>1127</v>
      </c>
      <c r="I1405" s="401" t="s">
        <v>751</v>
      </c>
      <c r="J1405" s="194">
        <v>12530</v>
      </c>
      <c r="K1405" s="194">
        <v>4510</v>
      </c>
      <c r="L1405" s="195">
        <v>8020</v>
      </c>
      <c r="M1405" s="196">
        <v>5</v>
      </c>
      <c r="N1405" s="197">
        <v>401</v>
      </c>
      <c r="O1405" s="197">
        <v>7619</v>
      </c>
      <c r="P1405" s="231" t="s">
        <v>24</v>
      </c>
    </row>
    <row r="1406" spans="1:16">
      <c r="A1406" s="340" t="str">
        <f t="shared" si="45"/>
        <v>4388114</v>
      </c>
      <c r="B1406" s="351">
        <f t="shared" si="46"/>
        <v>14</v>
      </c>
      <c r="C1406" s="435">
        <v>43881</v>
      </c>
      <c r="D1406" s="399"/>
      <c r="E1406" s="400" t="s">
        <v>2470</v>
      </c>
      <c r="F1406" s="340" t="s">
        <v>754</v>
      </c>
      <c r="G1406" s="401" t="s">
        <v>826</v>
      </c>
      <c r="H1406" s="401" t="s">
        <v>827</v>
      </c>
      <c r="I1406" s="401" t="s">
        <v>751</v>
      </c>
      <c r="J1406" s="194">
        <v>11160</v>
      </c>
      <c r="K1406" s="194">
        <v>4350</v>
      </c>
      <c r="L1406" s="195">
        <v>6810</v>
      </c>
      <c r="M1406" s="196">
        <v>5</v>
      </c>
      <c r="N1406" s="197">
        <v>340.5</v>
      </c>
      <c r="O1406" s="197">
        <v>6469.5</v>
      </c>
      <c r="P1406" s="231" t="s">
        <v>24</v>
      </c>
    </row>
    <row r="1407" spans="1:16">
      <c r="A1407" s="340" t="str">
        <f t="shared" si="45"/>
        <v>4388115</v>
      </c>
      <c r="B1407" s="351">
        <f t="shared" si="46"/>
        <v>15</v>
      </c>
      <c r="C1407" s="435">
        <v>43881</v>
      </c>
      <c r="D1407" s="399"/>
      <c r="E1407" s="400" t="s">
        <v>2471</v>
      </c>
      <c r="F1407" s="340" t="s">
        <v>754</v>
      </c>
      <c r="G1407" s="401" t="s">
        <v>815</v>
      </c>
      <c r="H1407" s="401" t="s">
        <v>2058</v>
      </c>
      <c r="I1407" s="401" t="s">
        <v>751</v>
      </c>
      <c r="J1407" s="194">
        <v>3360</v>
      </c>
      <c r="K1407" s="194">
        <v>1610</v>
      </c>
      <c r="L1407" s="195">
        <v>1750</v>
      </c>
      <c r="M1407" s="196">
        <v>5</v>
      </c>
      <c r="N1407" s="197">
        <v>87.5</v>
      </c>
      <c r="O1407" s="197">
        <v>1662.5</v>
      </c>
      <c r="P1407" s="231" t="s">
        <v>24</v>
      </c>
    </row>
    <row r="1408" spans="1:16">
      <c r="A1408" s="340" t="str">
        <f t="shared" si="45"/>
        <v>4388116</v>
      </c>
      <c r="B1408" s="351">
        <f t="shared" si="46"/>
        <v>16</v>
      </c>
      <c r="C1408" s="435">
        <v>43881</v>
      </c>
      <c r="D1408" s="399"/>
      <c r="E1408" s="400" t="s">
        <v>2472</v>
      </c>
      <c r="F1408" s="340" t="s">
        <v>754</v>
      </c>
      <c r="G1408" s="401" t="s">
        <v>2378</v>
      </c>
      <c r="H1408" s="401" t="s">
        <v>2379</v>
      </c>
      <c r="I1408" s="401" t="s">
        <v>751</v>
      </c>
      <c r="J1408" s="194">
        <v>12270</v>
      </c>
      <c r="K1408" s="194">
        <v>4130</v>
      </c>
      <c r="L1408" s="195">
        <v>8140</v>
      </c>
      <c r="M1408" s="196">
        <v>5</v>
      </c>
      <c r="N1408" s="197">
        <v>407</v>
      </c>
      <c r="O1408" s="197">
        <v>7733</v>
      </c>
      <c r="P1408" s="231" t="s">
        <v>24</v>
      </c>
    </row>
    <row r="1409" spans="1:16">
      <c r="A1409" s="340" t="str">
        <f t="shared" si="45"/>
        <v>4388117</v>
      </c>
      <c r="B1409" s="351">
        <f t="shared" si="46"/>
        <v>17</v>
      </c>
      <c r="C1409" s="435">
        <v>43881</v>
      </c>
      <c r="D1409" s="399"/>
      <c r="E1409" s="400" t="s">
        <v>2473</v>
      </c>
      <c r="F1409" s="340" t="s">
        <v>754</v>
      </c>
      <c r="G1409" s="401" t="s">
        <v>1159</v>
      </c>
      <c r="H1409" s="401" t="s">
        <v>1863</v>
      </c>
      <c r="I1409" s="401" t="s">
        <v>751</v>
      </c>
      <c r="J1409" s="194">
        <v>4960</v>
      </c>
      <c r="K1409" s="194">
        <v>1510</v>
      </c>
      <c r="L1409" s="195">
        <v>3450</v>
      </c>
      <c r="M1409" s="196">
        <v>5</v>
      </c>
      <c r="N1409" s="197">
        <v>172.5</v>
      </c>
      <c r="O1409" s="197">
        <v>3277.5</v>
      </c>
      <c r="P1409" s="231" t="s">
        <v>24</v>
      </c>
    </row>
    <row r="1410" spans="1:16">
      <c r="A1410" s="340" t="str">
        <f t="shared" si="45"/>
        <v>4388118</v>
      </c>
      <c r="B1410" s="351">
        <f t="shared" si="46"/>
        <v>18</v>
      </c>
      <c r="C1410" s="435">
        <v>43881</v>
      </c>
      <c r="D1410" s="399"/>
      <c r="E1410" s="400" t="s">
        <v>2474</v>
      </c>
      <c r="F1410" s="340" t="s">
        <v>896</v>
      </c>
      <c r="G1410" s="401" t="s">
        <v>105</v>
      </c>
      <c r="H1410" s="401" t="s">
        <v>734</v>
      </c>
      <c r="I1410" s="401" t="s">
        <v>830</v>
      </c>
      <c r="J1410" s="194">
        <v>6760</v>
      </c>
      <c r="K1410" s="194">
        <v>3880</v>
      </c>
      <c r="L1410" s="195">
        <v>2880</v>
      </c>
      <c r="M1410" s="196">
        <v>6</v>
      </c>
      <c r="N1410" s="197">
        <v>172.79999999999998</v>
      </c>
      <c r="O1410" s="197">
        <v>2707.2</v>
      </c>
      <c r="P1410" s="231" t="s">
        <v>29</v>
      </c>
    </row>
    <row r="1411" spans="1:16">
      <c r="A1411" s="340" t="str">
        <f t="shared" si="45"/>
        <v>4388119</v>
      </c>
      <c r="B1411" s="351">
        <f t="shared" si="46"/>
        <v>19</v>
      </c>
      <c r="C1411" s="435">
        <v>43881</v>
      </c>
      <c r="D1411" s="399"/>
      <c r="E1411" s="400" t="s">
        <v>2475</v>
      </c>
      <c r="F1411" s="340" t="s">
        <v>1117</v>
      </c>
      <c r="G1411" s="401" t="s">
        <v>110</v>
      </c>
      <c r="H1411" s="401" t="s">
        <v>691</v>
      </c>
      <c r="I1411" s="401" t="s">
        <v>830</v>
      </c>
      <c r="J1411" s="194">
        <v>8230</v>
      </c>
      <c r="K1411" s="194">
        <v>3940</v>
      </c>
      <c r="L1411" s="195">
        <v>4290</v>
      </c>
      <c r="M1411" s="196">
        <v>6</v>
      </c>
      <c r="N1411" s="197">
        <v>257.39999999999998</v>
      </c>
      <c r="O1411" s="197">
        <v>4032.6</v>
      </c>
      <c r="P1411" s="231" t="s">
        <v>29</v>
      </c>
    </row>
    <row r="1412" spans="1:16">
      <c r="A1412" s="340" t="str">
        <f t="shared" si="45"/>
        <v>4388120</v>
      </c>
      <c r="B1412" s="351">
        <f t="shared" si="46"/>
        <v>20</v>
      </c>
      <c r="C1412" s="435">
        <v>43881</v>
      </c>
      <c r="D1412" s="399"/>
      <c r="E1412" s="400" t="s">
        <v>2476</v>
      </c>
      <c r="F1412" s="340" t="s">
        <v>2238</v>
      </c>
      <c r="G1412" s="401" t="s">
        <v>105</v>
      </c>
      <c r="H1412" s="401" t="s">
        <v>734</v>
      </c>
      <c r="I1412" s="401" t="s">
        <v>830</v>
      </c>
      <c r="J1412" s="194">
        <v>6630</v>
      </c>
      <c r="K1412" s="194">
        <v>3890</v>
      </c>
      <c r="L1412" s="195">
        <v>2740</v>
      </c>
      <c r="M1412" s="196">
        <v>6</v>
      </c>
      <c r="N1412" s="197">
        <v>164.4</v>
      </c>
      <c r="O1412" s="197">
        <v>2575.6</v>
      </c>
      <c r="P1412" s="231" t="s">
        <v>29</v>
      </c>
    </row>
    <row r="1413" spans="1:16">
      <c r="A1413" s="340" t="str">
        <f t="shared" si="45"/>
        <v>4388121</v>
      </c>
      <c r="B1413" s="351">
        <f t="shared" si="46"/>
        <v>21</v>
      </c>
      <c r="C1413" s="435">
        <v>43881</v>
      </c>
      <c r="D1413" s="399"/>
      <c r="E1413" s="400" t="s">
        <v>2477</v>
      </c>
      <c r="F1413" s="340" t="s">
        <v>1064</v>
      </c>
      <c r="G1413" s="401" t="s">
        <v>103</v>
      </c>
      <c r="H1413" s="401" t="s">
        <v>836</v>
      </c>
      <c r="I1413" s="401" t="s">
        <v>751</v>
      </c>
      <c r="J1413" s="194">
        <v>8850</v>
      </c>
      <c r="K1413" s="194">
        <v>3890</v>
      </c>
      <c r="L1413" s="195">
        <v>4960</v>
      </c>
      <c r="M1413" s="196">
        <v>6</v>
      </c>
      <c r="N1413" s="197">
        <v>297.59999999999997</v>
      </c>
      <c r="O1413" s="197">
        <v>4662.3999999999996</v>
      </c>
      <c r="P1413" s="231" t="s">
        <v>29</v>
      </c>
    </row>
    <row r="1414" spans="1:16">
      <c r="A1414" s="340" t="str">
        <f t="shared" si="45"/>
        <v>4388122</v>
      </c>
      <c r="B1414" s="351">
        <f t="shared" si="46"/>
        <v>22</v>
      </c>
      <c r="C1414" s="435">
        <v>43881</v>
      </c>
      <c r="D1414" s="399"/>
      <c r="E1414" s="400" t="s">
        <v>2478</v>
      </c>
      <c r="F1414" s="340" t="s">
        <v>1064</v>
      </c>
      <c r="G1414" s="401" t="s">
        <v>281</v>
      </c>
      <c r="H1414" s="401" t="s">
        <v>833</v>
      </c>
      <c r="I1414" s="401" t="s">
        <v>751</v>
      </c>
      <c r="J1414" s="194">
        <v>8310</v>
      </c>
      <c r="K1414" s="194">
        <v>3810</v>
      </c>
      <c r="L1414" s="195">
        <v>4500</v>
      </c>
      <c r="M1414" s="196">
        <v>6</v>
      </c>
      <c r="N1414" s="197">
        <v>270</v>
      </c>
      <c r="O1414" s="197">
        <v>4230</v>
      </c>
      <c r="P1414" s="231" t="s">
        <v>29</v>
      </c>
    </row>
    <row r="1415" spans="1:16">
      <c r="A1415" s="340" t="str">
        <f t="shared" si="45"/>
        <v>4388123</v>
      </c>
      <c r="B1415" s="351">
        <f t="shared" si="46"/>
        <v>23</v>
      </c>
      <c r="C1415" s="435">
        <v>43881</v>
      </c>
      <c r="D1415" s="399"/>
      <c r="E1415" s="400" t="s">
        <v>2479</v>
      </c>
      <c r="F1415" s="340" t="s">
        <v>1064</v>
      </c>
      <c r="G1415" s="401" t="s">
        <v>371</v>
      </c>
      <c r="H1415" s="401" t="s">
        <v>732</v>
      </c>
      <c r="I1415" s="401" t="s">
        <v>751</v>
      </c>
      <c r="J1415" s="194">
        <v>8590</v>
      </c>
      <c r="K1415" s="194">
        <v>3890</v>
      </c>
      <c r="L1415" s="195">
        <v>4700</v>
      </c>
      <c r="M1415" s="196">
        <v>6</v>
      </c>
      <c r="N1415" s="197">
        <v>282</v>
      </c>
      <c r="O1415" s="197">
        <v>4418</v>
      </c>
      <c r="P1415" s="231" t="s">
        <v>29</v>
      </c>
    </row>
    <row r="1416" spans="1:16">
      <c r="A1416" s="340" t="str">
        <f t="shared" si="45"/>
        <v>4388124</v>
      </c>
      <c r="B1416" s="351">
        <f t="shared" si="46"/>
        <v>24</v>
      </c>
      <c r="C1416" s="435">
        <v>43881</v>
      </c>
      <c r="D1416" s="399"/>
      <c r="E1416" s="400" t="s">
        <v>2480</v>
      </c>
      <c r="F1416" s="340" t="s">
        <v>1064</v>
      </c>
      <c r="G1416" s="401" t="s">
        <v>736</v>
      </c>
      <c r="H1416" s="401" t="s">
        <v>733</v>
      </c>
      <c r="I1416" s="401" t="s">
        <v>751</v>
      </c>
      <c r="J1416" s="194">
        <v>7610</v>
      </c>
      <c r="K1416" s="194">
        <v>3860</v>
      </c>
      <c r="L1416" s="195">
        <v>3750</v>
      </c>
      <c r="M1416" s="196">
        <v>6</v>
      </c>
      <c r="N1416" s="197">
        <v>225</v>
      </c>
      <c r="O1416" s="197">
        <v>3525</v>
      </c>
      <c r="P1416" s="231" t="s">
        <v>29</v>
      </c>
    </row>
    <row r="1417" spans="1:16">
      <c r="A1417" s="340" t="str">
        <f t="shared" si="45"/>
        <v>4388125</v>
      </c>
      <c r="B1417" s="351">
        <f t="shared" si="46"/>
        <v>25</v>
      </c>
      <c r="C1417" s="435">
        <v>43881</v>
      </c>
      <c r="D1417" s="399" t="s">
        <v>1818</v>
      </c>
      <c r="E1417" s="400" t="s">
        <v>2481</v>
      </c>
      <c r="F1417" s="340" t="s">
        <v>1015</v>
      </c>
      <c r="G1417" s="401" t="s">
        <v>689</v>
      </c>
      <c r="H1417" s="401" t="s">
        <v>695</v>
      </c>
      <c r="I1417" s="401" t="s">
        <v>698</v>
      </c>
      <c r="J1417" s="194">
        <v>8630</v>
      </c>
      <c r="K1417" s="194">
        <v>3770</v>
      </c>
      <c r="L1417" s="195">
        <v>4860</v>
      </c>
      <c r="M1417" s="196">
        <v>6</v>
      </c>
      <c r="N1417" s="197">
        <v>291.59999999999997</v>
      </c>
      <c r="O1417" s="197">
        <v>4568.3999999999996</v>
      </c>
      <c r="P1417" s="231" t="s">
        <v>29</v>
      </c>
    </row>
    <row r="1418" spans="1:16">
      <c r="A1418" s="340" t="str">
        <f t="shared" si="45"/>
        <v>4388126</v>
      </c>
      <c r="B1418" s="351">
        <f t="shared" si="46"/>
        <v>26</v>
      </c>
      <c r="C1418" s="435">
        <v>43881</v>
      </c>
      <c r="D1418" s="399"/>
      <c r="E1418" s="400" t="s">
        <v>2482</v>
      </c>
      <c r="F1418" s="340" t="s">
        <v>1015</v>
      </c>
      <c r="G1418" s="401" t="s">
        <v>111</v>
      </c>
      <c r="H1418" s="401" t="s">
        <v>732</v>
      </c>
      <c r="I1418" s="401" t="s">
        <v>698</v>
      </c>
      <c r="J1418" s="194">
        <v>8750</v>
      </c>
      <c r="K1418" s="194">
        <v>3890</v>
      </c>
      <c r="L1418" s="195">
        <v>4860</v>
      </c>
      <c r="M1418" s="196">
        <v>6</v>
      </c>
      <c r="N1418" s="197">
        <v>291.59999999999997</v>
      </c>
      <c r="O1418" s="197">
        <v>4568.3999999999996</v>
      </c>
      <c r="P1418" s="231" t="s">
        <v>29</v>
      </c>
    </row>
    <row r="1419" spans="1:16">
      <c r="A1419" s="340" t="str">
        <f t="shared" si="45"/>
        <v>4388127</v>
      </c>
      <c r="B1419" s="351">
        <f t="shared" si="46"/>
        <v>27</v>
      </c>
      <c r="C1419" s="435">
        <v>43881</v>
      </c>
      <c r="D1419" s="399"/>
      <c r="E1419" s="400" t="s">
        <v>2483</v>
      </c>
      <c r="F1419" s="340" t="s">
        <v>1015</v>
      </c>
      <c r="G1419" s="401" t="s">
        <v>95</v>
      </c>
      <c r="H1419" s="401" t="s">
        <v>735</v>
      </c>
      <c r="I1419" s="401" t="s">
        <v>698</v>
      </c>
      <c r="J1419" s="194">
        <v>8710</v>
      </c>
      <c r="K1419" s="194">
        <v>3870</v>
      </c>
      <c r="L1419" s="195">
        <v>4840</v>
      </c>
      <c r="M1419" s="196">
        <v>6</v>
      </c>
      <c r="N1419" s="197">
        <v>290.39999999999998</v>
      </c>
      <c r="O1419" s="197">
        <v>4549.6000000000004</v>
      </c>
      <c r="P1419" s="231" t="s">
        <v>29</v>
      </c>
    </row>
    <row r="1420" spans="1:16">
      <c r="A1420" s="340" t="str">
        <f t="shared" si="45"/>
        <v>4388128</v>
      </c>
      <c r="B1420" s="402">
        <f t="shared" si="46"/>
        <v>28</v>
      </c>
      <c r="C1420" s="435">
        <v>43881</v>
      </c>
      <c r="D1420" s="404" t="s">
        <v>1119</v>
      </c>
      <c r="E1420" s="405" t="s">
        <v>2484</v>
      </c>
      <c r="F1420" s="340" t="s">
        <v>1940</v>
      </c>
      <c r="G1420" s="406" t="s">
        <v>110</v>
      </c>
      <c r="H1420" s="406" t="s">
        <v>691</v>
      </c>
      <c r="I1420" s="406" t="s">
        <v>871</v>
      </c>
      <c r="J1420" s="194">
        <v>6500</v>
      </c>
      <c r="K1420" s="194">
        <v>3940</v>
      </c>
      <c r="L1420" s="195">
        <v>2560</v>
      </c>
      <c r="M1420" s="196">
        <v>6</v>
      </c>
      <c r="N1420" s="197">
        <v>153.6</v>
      </c>
      <c r="O1420" s="197">
        <v>2406.4</v>
      </c>
      <c r="P1420" s="221" t="s">
        <v>29</v>
      </c>
    </row>
    <row r="1421" spans="1:16">
      <c r="A1421" s="340" t="str">
        <f t="shared" si="45"/>
        <v>438821</v>
      </c>
      <c r="B1421" s="351">
        <f t="shared" si="46"/>
        <v>1</v>
      </c>
      <c r="C1421" s="435">
        <v>43882</v>
      </c>
      <c r="D1421" s="399" t="s">
        <v>2383</v>
      </c>
      <c r="E1421" s="400" t="s">
        <v>2485</v>
      </c>
      <c r="F1421" s="340" t="s">
        <v>713</v>
      </c>
      <c r="G1421" s="401" t="s">
        <v>704</v>
      </c>
      <c r="H1421" s="401" t="s">
        <v>1479</v>
      </c>
      <c r="I1421" s="401" t="s">
        <v>686</v>
      </c>
      <c r="J1421" s="194">
        <v>10540</v>
      </c>
      <c r="K1421" s="194">
        <v>4460</v>
      </c>
      <c r="L1421" s="195">
        <v>6080</v>
      </c>
      <c r="M1421" s="196">
        <v>5</v>
      </c>
      <c r="N1421" s="197">
        <v>304</v>
      </c>
      <c r="O1421" s="197">
        <v>5776</v>
      </c>
      <c r="P1421" s="231" t="s">
        <v>21</v>
      </c>
    </row>
    <row r="1422" spans="1:16">
      <c r="A1422" s="340" t="str">
        <f t="shared" si="45"/>
        <v>438822</v>
      </c>
      <c r="B1422" s="351">
        <f t="shared" si="46"/>
        <v>2</v>
      </c>
      <c r="C1422" s="435">
        <v>43882</v>
      </c>
      <c r="D1422" s="399"/>
      <c r="E1422" s="400" t="s">
        <v>2486</v>
      </c>
      <c r="F1422" s="340" t="s">
        <v>713</v>
      </c>
      <c r="G1422" s="401" t="s">
        <v>109</v>
      </c>
      <c r="H1422" s="401" t="s">
        <v>877</v>
      </c>
      <c r="I1422" s="401" t="s">
        <v>686</v>
      </c>
      <c r="J1422" s="194">
        <v>11380</v>
      </c>
      <c r="K1422" s="194">
        <v>4100</v>
      </c>
      <c r="L1422" s="195">
        <v>7280</v>
      </c>
      <c r="M1422" s="196">
        <v>5</v>
      </c>
      <c r="N1422" s="197">
        <v>364</v>
      </c>
      <c r="O1422" s="197">
        <v>6916</v>
      </c>
      <c r="P1422" s="231" t="s">
        <v>21</v>
      </c>
    </row>
    <row r="1423" spans="1:16">
      <c r="A1423" s="340" t="str">
        <f t="shared" si="45"/>
        <v>438823</v>
      </c>
      <c r="B1423" s="351">
        <f t="shared" si="46"/>
        <v>3</v>
      </c>
      <c r="C1423" s="435">
        <v>43882</v>
      </c>
      <c r="D1423" s="399"/>
      <c r="E1423" s="400" t="s">
        <v>2487</v>
      </c>
      <c r="F1423" s="340" t="s">
        <v>713</v>
      </c>
      <c r="G1423" s="401" t="s">
        <v>930</v>
      </c>
      <c r="H1423" s="401" t="s">
        <v>931</v>
      </c>
      <c r="I1423" s="401" t="s">
        <v>686</v>
      </c>
      <c r="J1423" s="194">
        <v>12690</v>
      </c>
      <c r="K1423" s="194">
        <v>4180</v>
      </c>
      <c r="L1423" s="195">
        <v>8510</v>
      </c>
      <c r="M1423" s="196">
        <v>5</v>
      </c>
      <c r="N1423" s="197">
        <v>425.5</v>
      </c>
      <c r="O1423" s="197">
        <v>8084.5</v>
      </c>
      <c r="P1423" s="231" t="s">
        <v>21</v>
      </c>
    </row>
    <row r="1424" spans="1:16">
      <c r="A1424" s="340" t="str">
        <f t="shared" si="45"/>
        <v>438824</v>
      </c>
      <c r="B1424" s="351">
        <f t="shared" si="46"/>
        <v>4</v>
      </c>
      <c r="C1424" s="435">
        <v>43882</v>
      </c>
      <c r="D1424" s="399" t="s">
        <v>2488</v>
      </c>
      <c r="E1424" s="400" t="s">
        <v>2489</v>
      </c>
      <c r="F1424" s="340" t="s">
        <v>737</v>
      </c>
      <c r="G1424" s="401" t="s">
        <v>1121</v>
      </c>
      <c r="H1424" s="401" t="s">
        <v>1201</v>
      </c>
      <c r="I1424" s="401" t="s">
        <v>686</v>
      </c>
      <c r="J1424" s="194">
        <v>11590</v>
      </c>
      <c r="K1424" s="194">
        <v>4470</v>
      </c>
      <c r="L1424" s="195">
        <v>7120</v>
      </c>
      <c r="M1424" s="196">
        <v>5</v>
      </c>
      <c r="N1424" s="197">
        <v>356</v>
      </c>
      <c r="O1424" s="197">
        <v>6764</v>
      </c>
      <c r="P1424" s="231" t="s">
        <v>22</v>
      </c>
    </row>
    <row r="1425" spans="1:16">
      <c r="A1425" s="340" t="str">
        <f t="shared" si="45"/>
        <v>438825</v>
      </c>
      <c r="B1425" s="351">
        <f t="shared" si="46"/>
        <v>5</v>
      </c>
      <c r="C1425" s="435">
        <v>43882</v>
      </c>
      <c r="D1425" s="399"/>
      <c r="E1425" s="400" t="s">
        <v>2490</v>
      </c>
      <c r="F1425" s="340" t="s">
        <v>737</v>
      </c>
      <c r="G1425" s="401" t="s">
        <v>2466</v>
      </c>
      <c r="H1425" s="401" t="s">
        <v>2079</v>
      </c>
      <c r="I1425" s="401" t="s">
        <v>686</v>
      </c>
      <c r="J1425" s="194">
        <v>9250</v>
      </c>
      <c r="K1425" s="194">
        <v>3920</v>
      </c>
      <c r="L1425" s="195">
        <v>5330</v>
      </c>
      <c r="M1425" s="196">
        <v>5</v>
      </c>
      <c r="N1425" s="197">
        <v>266.5</v>
      </c>
      <c r="O1425" s="197">
        <v>5063.5</v>
      </c>
      <c r="P1425" s="231" t="s">
        <v>22</v>
      </c>
    </row>
    <row r="1426" spans="1:16">
      <c r="A1426" s="340" t="str">
        <f t="shared" si="45"/>
        <v>438826</v>
      </c>
      <c r="B1426" s="351">
        <f t="shared" si="46"/>
        <v>6</v>
      </c>
      <c r="C1426" s="435">
        <v>43882</v>
      </c>
      <c r="D1426" s="399"/>
      <c r="E1426" s="400" t="s">
        <v>2491</v>
      </c>
      <c r="F1426" s="340" t="s">
        <v>737</v>
      </c>
      <c r="G1426" s="401" t="s">
        <v>1121</v>
      </c>
      <c r="H1426" s="401" t="s">
        <v>1122</v>
      </c>
      <c r="I1426" s="401" t="s">
        <v>686</v>
      </c>
      <c r="J1426" s="194">
        <v>10330</v>
      </c>
      <c r="K1426" s="194">
        <v>4520</v>
      </c>
      <c r="L1426" s="195">
        <v>5810</v>
      </c>
      <c r="M1426" s="196">
        <v>5</v>
      </c>
      <c r="N1426" s="197">
        <v>290.5</v>
      </c>
      <c r="O1426" s="197">
        <v>5519.5</v>
      </c>
      <c r="P1426" s="231" t="s">
        <v>22</v>
      </c>
    </row>
    <row r="1427" spans="1:16">
      <c r="A1427" s="340" t="str">
        <f t="shared" si="45"/>
        <v>438827</v>
      </c>
      <c r="B1427" s="351">
        <f t="shared" si="46"/>
        <v>7</v>
      </c>
      <c r="C1427" s="435">
        <v>43882</v>
      </c>
      <c r="D1427" s="399"/>
      <c r="E1427" s="400" t="s">
        <v>2492</v>
      </c>
      <c r="F1427" s="340" t="s">
        <v>737</v>
      </c>
      <c r="G1427" s="401" t="s">
        <v>2493</v>
      </c>
      <c r="H1427" s="401" t="s">
        <v>2494</v>
      </c>
      <c r="I1427" s="401" t="s">
        <v>686</v>
      </c>
      <c r="J1427" s="194">
        <v>3530</v>
      </c>
      <c r="K1427" s="194">
        <v>1540</v>
      </c>
      <c r="L1427" s="195">
        <v>1990</v>
      </c>
      <c r="M1427" s="196">
        <v>5</v>
      </c>
      <c r="N1427" s="197">
        <v>99.5</v>
      </c>
      <c r="O1427" s="197">
        <v>1890.5</v>
      </c>
      <c r="P1427" s="231" t="s">
        <v>22</v>
      </c>
    </row>
    <row r="1428" spans="1:16">
      <c r="A1428" s="340" t="str">
        <f t="shared" si="45"/>
        <v>438828</v>
      </c>
      <c r="B1428" s="351">
        <f t="shared" si="46"/>
        <v>8</v>
      </c>
      <c r="C1428" s="435">
        <v>43882</v>
      </c>
      <c r="D1428" s="399" t="s">
        <v>1991</v>
      </c>
      <c r="E1428" s="400" t="s">
        <v>2495</v>
      </c>
      <c r="F1428" s="340" t="s">
        <v>731</v>
      </c>
      <c r="G1428" s="401" t="s">
        <v>1475</v>
      </c>
      <c r="H1428" s="401" t="s">
        <v>1363</v>
      </c>
      <c r="I1428" s="401" t="s">
        <v>688</v>
      </c>
      <c r="J1428" s="194">
        <v>14120</v>
      </c>
      <c r="K1428" s="194">
        <v>4540</v>
      </c>
      <c r="L1428" s="195">
        <v>9580</v>
      </c>
      <c r="M1428" s="196">
        <v>5</v>
      </c>
      <c r="N1428" s="197">
        <v>479</v>
      </c>
      <c r="O1428" s="197">
        <v>9101</v>
      </c>
      <c r="P1428" s="231" t="s">
        <v>23</v>
      </c>
    </row>
    <row r="1429" spans="1:16">
      <c r="A1429" s="340" t="str">
        <f t="shared" si="45"/>
        <v>438829</v>
      </c>
      <c r="B1429" s="351">
        <f t="shared" si="46"/>
        <v>9</v>
      </c>
      <c r="C1429" s="435">
        <v>43882</v>
      </c>
      <c r="D1429" s="399"/>
      <c r="E1429" s="400" t="s">
        <v>2496</v>
      </c>
      <c r="F1429" s="340" t="s">
        <v>731</v>
      </c>
      <c r="G1429" s="401" t="s">
        <v>1121</v>
      </c>
      <c r="H1429" s="401" t="s">
        <v>1347</v>
      </c>
      <c r="I1429" s="401" t="s">
        <v>688</v>
      </c>
      <c r="J1429" s="194">
        <v>11480</v>
      </c>
      <c r="K1429" s="194">
        <v>7010</v>
      </c>
      <c r="L1429" s="195">
        <v>4470</v>
      </c>
      <c r="M1429" s="196">
        <v>5</v>
      </c>
      <c r="N1429" s="197">
        <v>223.5</v>
      </c>
      <c r="O1429" s="197">
        <v>4246.5</v>
      </c>
      <c r="P1429" s="231" t="s">
        <v>23</v>
      </c>
    </row>
    <row r="1430" spans="1:16">
      <c r="A1430" s="340" t="str">
        <f t="shared" si="45"/>
        <v>4388210</v>
      </c>
      <c r="B1430" s="351">
        <f t="shared" si="46"/>
        <v>10</v>
      </c>
      <c r="C1430" s="435">
        <v>43882</v>
      </c>
      <c r="D1430" s="399"/>
      <c r="E1430" s="400" t="s">
        <v>2497</v>
      </c>
      <c r="F1430" s="340" t="s">
        <v>731</v>
      </c>
      <c r="G1430" s="401" t="s">
        <v>1985</v>
      </c>
      <c r="H1430" s="401" t="s">
        <v>2063</v>
      </c>
      <c r="I1430" s="401" t="s">
        <v>688</v>
      </c>
      <c r="J1430" s="194">
        <v>9420</v>
      </c>
      <c r="K1430" s="194">
        <v>3740</v>
      </c>
      <c r="L1430" s="195">
        <v>5680</v>
      </c>
      <c r="M1430" s="196">
        <v>5</v>
      </c>
      <c r="N1430" s="197">
        <v>284</v>
      </c>
      <c r="O1430" s="197">
        <v>5396</v>
      </c>
      <c r="P1430" s="231" t="s">
        <v>23</v>
      </c>
    </row>
    <row r="1431" spans="1:16">
      <c r="A1431" s="340" t="str">
        <f t="shared" si="45"/>
        <v>4388211</v>
      </c>
      <c r="B1431" s="351">
        <f t="shared" si="46"/>
        <v>11</v>
      </c>
      <c r="C1431" s="435">
        <v>43882</v>
      </c>
      <c r="D1431" s="399"/>
      <c r="E1431" s="400" t="s">
        <v>2498</v>
      </c>
      <c r="F1431" s="340" t="s">
        <v>731</v>
      </c>
      <c r="G1431" s="401" t="s">
        <v>1344</v>
      </c>
      <c r="H1431" s="401" t="s">
        <v>1294</v>
      </c>
      <c r="I1431" s="401" t="s">
        <v>688</v>
      </c>
      <c r="J1431" s="194">
        <v>3010</v>
      </c>
      <c r="K1431" s="194">
        <v>1740</v>
      </c>
      <c r="L1431" s="195">
        <v>1270</v>
      </c>
      <c r="M1431" s="196">
        <v>5</v>
      </c>
      <c r="N1431" s="197">
        <v>63.5</v>
      </c>
      <c r="O1431" s="197">
        <v>1206.5</v>
      </c>
      <c r="P1431" s="231" t="s">
        <v>23</v>
      </c>
    </row>
    <row r="1432" spans="1:16">
      <c r="A1432" s="340" t="str">
        <f t="shared" si="45"/>
        <v>4388212</v>
      </c>
      <c r="B1432" s="351">
        <f t="shared" si="46"/>
        <v>12</v>
      </c>
      <c r="C1432" s="435">
        <v>43882</v>
      </c>
      <c r="D1432" s="399" t="s">
        <v>1841</v>
      </c>
      <c r="E1432" s="400" t="s">
        <v>2499</v>
      </c>
      <c r="F1432" s="340" t="s">
        <v>754</v>
      </c>
      <c r="G1432" s="401" t="s">
        <v>1159</v>
      </c>
      <c r="H1432" s="401" t="s">
        <v>1127</v>
      </c>
      <c r="I1432" s="401" t="s">
        <v>751</v>
      </c>
      <c r="J1432" s="194">
        <v>12360</v>
      </c>
      <c r="K1432" s="194">
        <v>4440</v>
      </c>
      <c r="L1432" s="195">
        <v>7920</v>
      </c>
      <c r="M1432" s="196">
        <v>5</v>
      </c>
      <c r="N1432" s="197">
        <v>396</v>
      </c>
      <c r="O1432" s="197">
        <v>7524</v>
      </c>
      <c r="P1432" s="231" t="s">
        <v>24</v>
      </c>
    </row>
    <row r="1433" spans="1:16">
      <c r="A1433" s="340" t="str">
        <f t="shared" si="45"/>
        <v>4388213</v>
      </c>
      <c r="B1433" s="351">
        <f t="shared" si="46"/>
        <v>13</v>
      </c>
      <c r="C1433" s="435">
        <v>43882</v>
      </c>
      <c r="D1433" s="399"/>
      <c r="E1433" s="400" t="s">
        <v>2500</v>
      </c>
      <c r="F1433" s="340" t="s">
        <v>754</v>
      </c>
      <c r="G1433" s="401" t="s">
        <v>826</v>
      </c>
      <c r="H1433" s="401" t="s">
        <v>827</v>
      </c>
      <c r="I1433" s="401" t="s">
        <v>751</v>
      </c>
      <c r="J1433" s="194">
        <v>10220</v>
      </c>
      <c r="K1433" s="194">
        <v>4410</v>
      </c>
      <c r="L1433" s="195">
        <v>5810</v>
      </c>
      <c r="M1433" s="196">
        <v>5</v>
      </c>
      <c r="N1433" s="197">
        <v>290.5</v>
      </c>
      <c r="O1433" s="197">
        <v>5519.5</v>
      </c>
      <c r="P1433" s="231" t="s">
        <v>24</v>
      </c>
    </row>
    <row r="1434" spans="1:16">
      <c r="A1434" s="340" t="str">
        <f t="shared" si="45"/>
        <v>4388214</v>
      </c>
      <c r="B1434" s="351">
        <f t="shared" si="46"/>
        <v>14</v>
      </c>
      <c r="C1434" s="435">
        <v>43882</v>
      </c>
      <c r="D1434" s="399"/>
      <c r="E1434" s="400" t="s">
        <v>2501</v>
      </c>
      <c r="F1434" s="340" t="s">
        <v>754</v>
      </c>
      <c r="G1434" s="401" t="s">
        <v>1159</v>
      </c>
      <c r="H1434" s="401" t="s">
        <v>2228</v>
      </c>
      <c r="I1434" s="401" t="s">
        <v>751</v>
      </c>
      <c r="J1434" s="194">
        <v>8710</v>
      </c>
      <c r="K1434" s="194">
        <v>4230</v>
      </c>
      <c r="L1434" s="195">
        <v>4480</v>
      </c>
      <c r="M1434" s="196">
        <v>5</v>
      </c>
      <c r="N1434" s="197">
        <v>224</v>
      </c>
      <c r="O1434" s="197">
        <v>4256</v>
      </c>
      <c r="P1434" s="231" t="s">
        <v>24</v>
      </c>
    </row>
    <row r="1435" spans="1:16">
      <c r="A1435" s="340" t="str">
        <f t="shared" si="45"/>
        <v>4388215</v>
      </c>
      <c r="B1435" s="351">
        <f t="shared" si="46"/>
        <v>15</v>
      </c>
      <c r="C1435" s="435">
        <v>43882</v>
      </c>
      <c r="D1435" s="399"/>
      <c r="E1435" s="400" t="s">
        <v>2502</v>
      </c>
      <c r="F1435" s="340" t="s">
        <v>2503</v>
      </c>
      <c r="G1435" s="401" t="s">
        <v>110</v>
      </c>
      <c r="H1435" s="401" t="s">
        <v>691</v>
      </c>
      <c r="I1435" s="401" t="s">
        <v>688</v>
      </c>
      <c r="J1435" s="194">
        <v>8600</v>
      </c>
      <c r="K1435" s="194">
        <v>3940</v>
      </c>
      <c r="L1435" s="195">
        <v>4660</v>
      </c>
      <c r="M1435" s="196">
        <v>6</v>
      </c>
      <c r="N1435" s="197">
        <v>279.59999999999997</v>
      </c>
      <c r="O1435" s="197">
        <v>4380.3999999999996</v>
      </c>
      <c r="P1435" s="231" t="s">
        <v>29</v>
      </c>
    </row>
    <row r="1436" spans="1:16">
      <c r="A1436" s="340" t="str">
        <f t="shared" si="45"/>
        <v>4388216</v>
      </c>
      <c r="B1436" s="351">
        <f t="shared" si="46"/>
        <v>16</v>
      </c>
      <c r="C1436" s="435">
        <v>43882</v>
      </c>
      <c r="D1436" s="399"/>
      <c r="E1436" s="400" t="s">
        <v>2504</v>
      </c>
      <c r="F1436" s="340" t="s">
        <v>2503</v>
      </c>
      <c r="G1436" s="401" t="s">
        <v>886</v>
      </c>
      <c r="H1436" s="401" t="s">
        <v>696</v>
      </c>
      <c r="I1436" s="401" t="s">
        <v>688</v>
      </c>
      <c r="J1436" s="194">
        <v>6660</v>
      </c>
      <c r="K1436" s="194">
        <v>3800</v>
      </c>
      <c r="L1436" s="195">
        <v>2860</v>
      </c>
      <c r="M1436" s="196">
        <v>6</v>
      </c>
      <c r="N1436" s="197">
        <v>171.6</v>
      </c>
      <c r="O1436" s="197">
        <v>2688.4</v>
      </c>
      <c r="P1436" s="231" t="s">
        <v>29</v>
      </c>
    </row>
    <row r="1437" spans="1:16">
      <c r="A1437" s="340" t="str">
        <f t="shared" si="45"/>
        <v>4388217</v>
      </c>
      <c r="B1437" s="351">
        <f t="shared" si="46"/>
        <v>17</v>
      </c>
      <c r="C1437" s="435">
        <v>43882</v>
      </c>
      <c r="D1437" s="399"/>
      <c r="E1437" s="400" t="s">
        <v>2505</v>
      </c>
      <c r="F1437" s="340" t="s">
        <v>2506</v>
      </c>
      <c r="G1437" s="401" t="s">
        <v>700</v>
      </c>
      <c r="H1437" s="401" t="s">
        <v>694</v>
      </c>
      <c r="I1437" s="401" t="s">
        <v>688</v>
      </c>
      <c r="J1437" s="194">
        <v>8220</v>
      </c>
      <c r="K1437" s="194">
        <v>3860</v>
      </c>
      <c r="L1437" s="195">
        <v>4360</v>
      </c>
      <c r="M1437" s="196">
        <v>6</v>
      </c>
      <c r="N1437" s="197">
        <v>261.59999999999997</v>
      </c>
      <c r="O1437" s="197">
        <v>4098.3999999999996</v>
      </c>
      <c r="P1437" s="231" t="s">
        <v>29</v>
      </c>
    </row>
    <row r="1438" spans="1:16">
      <c r="A1438" s="340" t="str">
        <f t="shared" si="45"/>
        <v>4388218</v>
      </c>
      <c r="B1438" s="351">
        <f t="shared" si="46"/>
        <v>18</v>
      </c>
      <c r="C1438" s="435">
        <v>43882</v>
      </c>
      <c r="D1438" s="399"/>
      <c r="E1438" s="400" t="s">
        <v>2507</v>
      </c>
      <c r="F1438" s="340" t="s">
        <v>2506</v>
      </c>
      <c r="G1438" s="401" t="s">
        <v>1140</v>
      </c>
      <c r="H1438" s="401" t="s">
        <v>693</v>
      </c>
      <c r="I1438" s="401" t="s">
        <v>688</v>
      </c>
      <c r="J1438" s="194">
        <v>8600</v>
      </c>
      <c r="K1438" s="194">
        <v>4020</v>
      </c>
      <c r="L1438" s="195">
        <v>4580</v>
      </c>
      <c r="M1438" s="196">
        <v>6</v>
      </c>
      <c r="N1438" s="197">
        <v>274.8</v>
      </c>
      <c r="O1438" s="197">
        <v>4305.2</v>
      </c>
      <c r="P1438" s="231" t="s">
        <v>29</v>
      </c>
    </row>
    <row r="1439" spans="1:16">
      <c r="A1439" s="340" t="str">
        <f t="shared" si="45"/>
        <v>4388219</v>
      </c>
      <c r="B1439" s="351">
        <f t="shared" si="46"/>
        <v>19</v>
      </c>
      <c r="C1439" s="435">
        <v>43882</v>
      </c>
      <c r="D1439" s="399" t="s">
        <v>1841</v>
      </c>
      <c r="E1439" s="400" t="s">
        <v>2508</v>
      </c>
      <c r="F1439" s="340" t="s">
        <v>1015</v>
      </c>
      <c r="G1439" s="401" t="s">
        <v>281</v>
      </c>
      <c r="H1439" s="401" t="s">
        <v>833</v>
      </c>
      <c r="I1439" s="401" t="s">
        <v>698</v>
      </c>
      <c r="J1439" s="194">
        <v>8420</v>
      </c>
      <c r="K1439" s="194">
        <v>3810</v>
      </c>
      <c r="L1439" s="195">
        <v>4610</v>
      </c>
      <c r="M1439" s="196">
        <v>6</v>
      </c>
      <c r="N1439" s="197">
        <v>276.59999999999997</v>
      </c>
      <c r="O1439" s="197">
        <v>4333.3999999999996</v>
      </c>
      <c r="P1439" s="231" t="s">
        <v>29</v>
      </c>
    </row>
    <row r="1440" spans="1:16">
      <c r="A1440" s="340" t="str">
        <f t="shared" si="45"/>
        <v>4388220</v>
      </c>
      <c r="B1440" s="351">
        <f t="shared" si="46"/>
        <v>20</v>
      </c>
      <c r="C1440" s="435">
        <v>43882</v>
      </c>
      <c r="D1440" s="399"/>
      <c r="E1440" s="400" t="s">
        <v>2509</v>
      </c>
      <c r="F1440" s="340" t="s">
        <v>1015</v>
      </c>
      <c r="G1440" s="401" t="s">
        <v>371</v>
      </c>
      <c r="H1440" s="401" t="s">
        <v>732</v>
      </c>
      <c r="I1440" s="401" t="s">
        <v>698</v>
      </c>
      <c r="J1440" s="194">
        <v>9030</v>
      </c>
      <c r="K1440" s="194">
        <v>3880</v>
      </c>
      <c r="L1440" s="195">
        <v>5150</v>
      </c>
      <c r="M1440" s="196">
        <v>6</v>
      </c>
      <c r="N1440" s="197">
        <v>309</v>
      </c>
      <c r="O1440" s="197">
        <v>4841</v>
      </c>
      <c r="P1440" s="231" t="s">
        <v>29</v>
      </c>
    </row>
    <row r="1441" spans="1:16">
      <c r="A1441" s="340" t="str">
        <f t="shared" si="45"/>
        <v>4388221</v>
      </c>
      <c r="B1441" s="351">
        <f t="shared" si="46"/>
        <v>21</v>
      </c>
      <c r="C1441" s="435">
        <v>43882</v>
      </c>
      <c r="D1441" s="399"/>
      <c r="E1441" s="400" t="s">
        <v>2510</v>
      </c>
      <c r="F1441" s="340" t="s">
        <v>1015</v>
      </c>
      <c r="G1441" s="401" t="s">
        <v>103</v>
      </c>
      <c r="H1441" s="401" t="s">
        <v>836</v>
      </c>
      <c r="I1441" s="401" t="s">
        <v>698</v>
      </c>
      <c r="J1441" s="194">
        <v>8260</v>
      </c>
      <c r="K1441" s="194">
        <v>3890</v>
      </c>
      <c r="L1441" s="195">
        <v>4370</v>
      </c>
      <c r="M1441" s="196">
        <v>6</v>
      </c>
      <c r="N1441" s="197">
        <v>262.2</v>
      </c>
      <c r="O1441" s="197">
        <v>4107.8</v>
      </c>
      <c r="P1441" s="231" t="s">
        <v>29</v>
      </c>
    </row>
    <row r="1442" spans="1:16">
      <c r="A1442" s="340" t="str">
        <f t="shared" si="45"/>
        <v>4388222</v>
      </c>
      <c r="B1442" s="351">
        <f t="shared" si="46"/>
        <v>22</v>
      </c>
      <c r="C1442" s="435">
        <v>43882</v>
      </c>
      <c r="D1442" s="399"/>
      <c r="E1442" s="400" t="s">
        <v>2511</v>
      </c>
      <c r="F1442" s="340" t="s">
        <v>1015</v>
      </c>
      <c r="G1442" s="401" t="s">
        <v>95</v>
      </c>
      <c r="H1442" s="401" t="s">
        <v>735</v>
      </c>
      <c r="I1442" s="401" t="s">
        <v>698</v>
      </c>
      <c r="J1442" s="194">
        <v>8490</v>
      </c>
      <c r="K1442" s="194">
        <v>3880</v>
      </c>
      <c r="L1442" s="195">
        <v>4610</v>
      </c>
      <c r="M1442" s="196">
        <v>6</v>
      </c>
      <c r="N1442" s="197">
        <v>276.59999999999997</v>
      </c>
      <c r="O1442" s="197">
        <v>4333.3999999999996</v>
      </c>
      <c r="P1442" s="231" t="s">
        <v>29</v>
      </c>
    </row>
    <row r="1443" spans="1:16">
      <c r="A1443" s="340" t="str">
        <f t="shared" ref="A1443:A1506" si="47">C1443&amp;B1443</f>
        <v>4388223</v>
      </c>
      <c r="B1443" s="351">
        <f t="shared" ref="B1443:B1506" si="48">IF(C1443=C1442,B1442+1,1)</f>
        <v>23</v>
      </c>
      <c r="C1443" s="435">
        <v>43882</v>
      </c>
      <c r="D1443" s="399"/>
      <c r="E1443" s="400" t="s">
        <v>2512</v>
      </c>
      <c r="F1443" s="340" t="s">
        <v>1015</v>
      </c>
      <c r="G1443" s="401" t="s">
        <v>736</v>
      </c>
      <c r="H1443" s="401" t="s">
        <v>733</v>
      </c>
      <c r="I1443" s="401" t="s">
        <v>698</v>
      </c>
      <c r="J1443" s="194">
        <v>8590</v>
      </c>
      <c r="K1443" s="194">
        <v>3870</v>
      </c>
      <c r="L1443" s="195">
        <v>4720</v>
      </c>
      <c r="M1443" s="196">
        <v>6</v>
      </c>
      <c r="N1443" s="197">
        <v>283.2</v>
      </c>
      <c r="O1443" s="197">
        <v>4436.8</v>
      </c>
      <c r="P1443" s="231" t="s">
        <v>29</v>
      </c>
    </row>
    <row r="1444" spans="1:16">
      <c r="A1444" s="340" t="str">
        <f t="shared" si="47"/>
        <v>4388224</v>
      </c>
      <c r="B1444" s="351">
        <f t="shared" si="48"/>
        <v>24</v>
      </c>
      <c r="C1444" s="435">
        <v>43882</v>
      </c>
      <c r="D1444" s="399"/>
      <c r="E1444" s="400" t="s">
        <v>2513</v>
      </c>
      <c r="F1444" s="340" t="s">
        <v>1015</v>
      </c>
      <c r="G1444" s="401" t="s">
        <v>689</v>
      </c>
      <c r="H1444" s="401" t="s">
        <v>695</v>
      </c>
      <c r="I1444" s="401" t="s">
        <v>698</v>
      </c>
      <c r="J1444" s="194">
        <v>8340</v>
      </c>
      <c r="K1444" s="194">
        <v>3780</v>
      </c>
      <c r="L1444" s="195">
        <v>4560</v>
      </c>
      <c r="M1444" s="196">
        <v>6</v>
      </c>
      <c r="N1444" s="197">
        <v>273.59999999999997</v>
      </c>
      <c r="O1444" s="197">
        <v>4286.3999999999996</v>
      </c>
      <c r="P1444" s="231" t="s">
        <v>29</v>
      </c>
    </row>
    <row r="1445" spans="1:16">
      <c r="A1445" s="340" t="str">
        <f t="shared" si="47"/>
        <v>4388225</v>
      </c>
      <c r="B1445" s="351">
        <f t="shared" si="48"/>
        <v>25</v>
      </c>
      <c r="C1445" s="435">
        <v>43882</v>
      </c>
      <c r="D1445" s="399"/>
      <c r="E1445" s="400" t="s">
        <v>2514</v>
      </c>
      <c r="F1445" s="340" t="s">
        <v>1015</v>
      </c>
      <c r="G1445" s="401" t="s">
        <v>371</v>
      </c>
      <c r="H1445" s="401" t="s">
        <v>732</v>
      </c>
      <c r="I1445" s="401" t="s">
        <v>698</v>
      </c>
      <c r="J1445" s="194">
        <v>8210</v>
      </c>
      <c r="K1445" s="194">
        <v>3880</v>
      </c>
      <c r="L1445" s="195">
        <v>4330</v>
      </c>
      <c r="M1445" s="196">
        <v>6</v>
      </c>
      <c r="N1445" s="197">
        <v>259.8</v>
      </c>
      <c r="O1445" s="197">
        <v>4070.2</v>
      </c>
      <c r="P1445" s="231" t="s">
        <v>29</v>
      </c>
    </row>
    <row r="1446" spans="1:16">
      <c r="A1446" s="340" t="str">
        <f t="shared" si="47"/>
        <v>4388226</v>
      </c>
      <c r="B1446" s="351">
        <f t="shared" si="48"/>
        <v>26</v>
      </c>
      <c r="C1446" s="435">
        <v>43882</v>
      </c>
      <c r="D1446" s="399"/>
      <c r="E1446" s="400" t="s">
        <v>2515</v>
      </c>
      <c r="F1446" s="340" t="s">
        <v>1015</v>
      </c>
      <c r="G1446" s="401" t="s">
        <v>103</v>
      </c>
      <c r="H1446" s="401" t="s">
        <v>836</v>
      </c>
      <c r="I1446" s="401" t="s">
        <v>698</v>
      </c>
      <c r="J1446" s="194">
        <v>8470</v>
      </c>
      <c r="K1446" s="194">
        <v>3890</v>
      </c>
      <c r="L1446" s="195">
        <v>4580</v>
      </c>
      <c r="M1446" s="196">
        <v>6</v>
      </c>
      <c r="N1446" s="197">
        <v>274.8</v>
      </c>
      <c r="O1446" s="197">
        <v>4305.2</v>
      </c>
      <c r="P1446" s="231" t="s">
        <v>29</v>
      </c>
    </row>
    <row r="1447" spans="1:16">
      <c r="A1447" s="340" t="str">
        <f t="shared" si="47"/>
        <v>4388227</v>
      </c>
      <c r="B1447" s="351">
        <f t="shared" si="48"/>
        <v>27</v>
      </c>
      <c r="C1447" s="435">
        <v>43882</v>
      </c>
      <c r="D1447" s="399"/>
      <c r="E1447" s="400" t="s">
        <v>2516</v>
      </c>
      <c r="F1447" s="340" t="s">
        <v>1015</v>
      </c>
      <c r="G1447" s="401" t="s">
        <v>891</v>
      </c>
      <c r="H1447" s="401" t="s">
        <v>697</v>
      </c>
      <c r="I1447" s="401" t="s">
        <v>698</v>
      </c>
      <c r="J1447" s="194">
        <v>8360</v>
      </c>
      <c r="K1447" s="194">
        <v>3990</v>
      </c>
      <c r="L1447" s="195">
        <v>4370</v>
      </c>
      <c r="M1447" s="196">
        <v>6</v>
      </c>
      <c r="N1447" s="197">
        <v>262.2</v>
      </c>
      <c r="O1447" s="197">
        <v>4107.8</v>
      </c>
      <c r="P1447" s="231" t="s">
        <v>29</v>
      </c>
    </row>
    <row r="1448" spans="1:16">
      <c r="A1448" s="340" t="str">
        <f t="shared" si="47"/>
        <v>4388228</v>
      </c>
      <c r="B1448" s="351">
        <f t="shared" si="48"/>
        <v>28</v>
      </c>
      <c r="C1448" s="435">
        <v>43882</v>
      </c>
      <c r="D1448" s="399"/>
      <c r="E1448" s="400" t="s">
        <v>2517</v>
      </c>
      <c r="F1448" s="340" t="s">
        <v>1015</v>
      </c>
      <c r="G1448" s="401" t="s">
        <v>281</v>
      </c>
      <c r="H1448" s="401" t="s">
        <v>833</v>
      </c>
      <c r="I1448" s="401" t="s">
        <v>698</v>
      </c>
      <c r="J1448" s="194">
        <v>8320</v>
      </c>
      <c r="K1448" s="194">
        <v>3840</v>
      </c>
      <c r="L1448" s="195">
        <v>4480</v>
      </c>
      <c r="M1448" s="196">
        <v>6</v>
      </c>
      <c r="N1448" s="197">
        <v>268.8</v>
      </c>
      <c r="O1448" s="197">
        <v>4211.2</v>
      </c>
      <c r="P1448" s="231" t="s">
        <v>29</v>
      </c>
    </row>
    <row r="1449" spans="1:16">
      <c r="A1449" s="340" t="str">
        <f t="shared" si="47"/>
        <v>4388229</v>
      </c>
      <c r="B1449" s="351">
        <f t="shared" si="48"/>
        <v>29</v>
      </c>
      <c r="C1449" s="435">
        <v>43882</v>
      </c>
      <c r="D1449" s="399"/>
      <c r="E1449" s="400" t="s">
        <v>2518</v>
      </c>
      <c r="F1449" s="340" t="s">
        <v>1015</v>
      </c>
      <c r="G1449" s="401" t="s">
        <v>736</v>
      </c>
      <c r="H1449" s="401" t="s">
        <v>733</v>
      </c>
      <c r="I1449" s="401" t="s">
        <v>698</v>
      </c>
      <c r="J1449" s="194">
        <v>8310</v>
      </c>
      <c r="K1449" s="194">
        <v>3890</v>
      </c>
      <c r="L1449" s="195">
        <v>4420</v>
      </c>
      <c r="M1449" s="196">
        <v>6</v>
      </c>
      <c r="N1449" s="197">
        <v>265.2</v>
      </c>
      <c r="O1449" s="197">
        <v>4154.8</v>
      </c>
      <c r="P1449" s="231" t="s">
        <v>29</v>
      </c>
    </row>
    <row r="1450" spans="1:16">
      <c r="A1450" s="340" t="str">
        <f t="shared" si="47"/>
        <v>4388230</v>
      </c>
      <c r="B1450" s="351">
        <f t="shared" si="48"/>
        <v>30</v>
      </c>
      <c r="C1450" s="435">
        <v>43882</v>
      </c>
      <c r="D1450" s="399"/>
      <c r="E1450" s="400" t="s">
        <v>2519</v>
      </c>
      <c r="F1450" s="340" t="s">
        <v>1015</v>
      </c>
      <c r="G1450" s="401" t="s">
        <v>689</v>
      </c>
      <c r="H1450" s="401" t="s">
        <v>695</v>
      </c>
      <c r="I1450" s="401" t="s">
        <v>698</v>
      </c>
      <c r="J1450" s="194">
        <v>8720</v>
      </c>
      <c r="K1450" s="194">
        <v>3780</v>
      </c>
      <c r="L1450" s="195">
        <v>4940</v>
      </c>
      <c r="M1450" s="196">
        <v>6</v>
      </c>
      <c r="N1450" s="197">
        <v>296.39999999999998</v>
      </c>
      <c r="O1450" s="197">
        <v>4643.6000000000004</v>
      </c>
      <c r="P1450" s="231" t="s">
        <v>29</v>
      </c>
    </row>
    <row r="1451" spans="1:16">
      <c r="A1451" s="340" t="str">
        <f t="shared" si="47"/>
        <v>4388231</v>
      </c>
      <c r="B1451" s="351">
        <f t="shared" si="48"/>
        <v>31</v>
      </c>
      <c r="C1451" s="435">
        <v>43882</v>
      </c>
      <c r="D1451" s="399"/>
      <c r="E1451" s="400" t="s">
        <v>2520</v>
      </c>
      <c r="F1451" s="340" t="s">
        <v>1015</v>
      </c>
      <c r="G1451" s="401" t="s">
        <v>371</v>
      </c>
      <c r="H1451" s="401" t="s">
        <v>732</v>
      </c>
      <c r="I1451" s="401" t="s">
        <v>698</v>
      </c>
      <c r="J1451" s="194">
        <v>8840</v>
      </c>
      <c r="K1451" s="194">
        <v>3880</v>
      </c>
      <c r="L1451" s="195">
        <v>4960</v>
      </c>
      <c r="M1451" s="196">
        <v>6</v>
      </c>
      <c r="N1451" s="197">
        <v>297.59999999999997</v>
      </c>
      <c r="O1451" s="197">
        <v>4662.3999999999996</v>
      </c>
      <c r="P1451" s="231" t="s">
        <v>29</v>
      </c>
    </row>
    <row r="1452" spans="1:16">
      <c r="A1452" s="340" t="str">
        <f t="shared" si="47"/>
        <v>4388232</v>
      </c>
      <c r="B1452" s="351">
        <f t="shared" si="48"/>
        <v>32</v>
      </c>
      <c r="C1452" s="435">
        <v>43882</v>
      </c>
      <c r="D1452" s="399"/>
      <c r="E1452" s="400" t="s">
        <v>2521</v>
      </c>
      <c r="F1452" s="340" t="s">
        <v>1015</v>
      </c>
      <c r="G1452" s="401" t="s">
        <v>103</v>
      </c>
      <c r="H1452" s="401" t="s">
        <v>836</v>
      </c>
      <c r="I1452" s="401" t="s">
        <v>698</v>
      </c>
      <c r="J1452" s="194">
        <v>8440</v>
      </c>
      <c r="K1452" s="194">
        <v>3890</v>
      </c>
      <c r="L1452" s="195">
        <v>4550</v>
      </c>
      <c r="M1452" s="196">
        <v>6</v>
      </c>
      <c r="N1452" s="197">
        <v>273</v>
      </c>
      <c r="O1452" s="197">
        <v>4277</v>
      </c>
      <c r="P1452" s="231" t="s">
        <v>29</v>
      </c>
    </row>
    <row r="1453" spans="1:16">
      <c r="A1453" s="340" t="str">
        <f t="shared" si="47"/>
        <v>4388233</v>
      </c>
      <c r="B1453" s="351">
        <f t="shared" si="48"/>
        <v>33</v>
      </c>
      <c r="C1453" s="435">
        <v>43882</v>
      </c>
      <c r="D1453" s="399"/>
      <c r="E1453" s="400" t="s">
        <v>2522</v>
      </c>
      <c r="F1453" s="340" t="s">
        <v>1015</v>
      </c>
      <c r="G1453" s="401" t="s">
        <v>103</v>
      </c>
      <c r="H1453" s="401" t="s">
        <v>836</v>
      </c>
      <c r="I1453" s="401" t="s">
        <v>698</v>
      </c>
      <c r="J1453" s="194">
        <v>8600</v>
      </c>
      <c r="K1453" s="194">
        <v>3890</v>
      </c>
      <c r="L1453" s="195">
        <v>4710</v>
      </c>
      <c r="M1453" s="196">
        <v>6</v>
      </c>
      <c r="N1453" s="197">
        <v>282.59999999999997</v>
      </c>
      <c r="O1453" s="197">
        <v>4427.3999999999996</v>
      </c>
      <c r="P1453" s="231" t="s">
        <v>29</v>
      </c>
    </row>
    <row r="1454" spans="1:16">
      <c r="A1454" s="340" t="str">
        <f t="shared" si="47"/>
        <v>4388234</v>
      </c>
      <c r="B1454" s="351">
        <f t="shared" si="48"/>
        <v>34</v>
      </c>
      <c r="C1454" s="435">
        <v>43882</v>
      </c>
      <c r="D1454" s="399"/>
      <c r="E1454" s="400" t="s">
        <v>2523</v>
      </c>
      <c r="F1454" s="340" t="s">
        <v>1015</v>
      </c>
      <c r="G1454" s="401" t="s">
        <v>736</v>
      </c>
      <c r="H1454" s="401" t="s">
        <v>733</v>
      </c>
      <c r="I1454" s="401" t="s">
        <v>698</v>
      </c>
      <c r="J1454" s="194">
        <v>8840</v>
      </c>
      <c r="K1454" s="194">
        <v>3890</v>
      </c>
      <c r="L1454" s="195">
        <v>4950</v>
      </c>
      <c r="M1454" s="196">
        <v>6</v>
      </c>
      <c r="N1454" s="197">
        <v>297</v>
      </c>
      <c r="O1454" s="197">
        <v>4653</v>
      </c>
      <c r="P1454" s="231" t="s">
        <v>29</v>
      </c>
    </row>
    <row r="1455" spans="1:16">
      <c r="A1455" s="340" t="str">
        <f t="shared" si="47"/>
        <v>4388235</v>
      </c>
      <c r="B1455" s="351">
        <f t="shared" si="48"/>
        <v>35</v>
      </c>
      <c r="C1455" s="435">
        <v>43882</v>
      </c>
      <c r="D1455" s="399"/>
      <c r="E1455" s="400" t="s">
        <v>2524</v>
      </c>
      <c r="F1455" s="340" t="s">
        <v>1015</v>
      </c>
      <c r="G1455" s="401" t="s">
        <v>891</v>
      </c>
      <c r="H1455" s="401" t="s">
        <v>697</v>
      </c>
      <c r="I1455" s="401" t="s">
        <v>698</v>
      </c>
      <c r="J1455" s="194">
        <v>8850</v>
      </c>
      <c r="K1455" s="194">
        <v>3990</v>
      </c>
      <c r="L1455" s="195">
        <v>4860</v>
      </c>
      <c r="M1455" s="196">
        <v>6</v>
      </c>
      <c r="N1455" s="197">
        <v>291.59999999999997</v>
      </c>
      <c r="O1455" s="197">
        <v>4568.3999999999996</v>
      </c>
      <c r="P1455" s="231" t="s">
        <v>29</v>
      </c>
    </row>
    <row r="1456" spans="1:16">
      <c r="A1456" s="340" t="str">
        <f t="shared" si="47"/>
        <v>4388236</v>
      </c>
      <c r="B1456" s="351">
        <f t="shared" si="48"/>
        <v>36</v>
      </c>
      <c r="C1456" s="435">
        <v>43882</v>
      </c>
      <c r="D1456" s="399"/>
      <c r="E1456" s="400" t="s">
        <v>2525</v>
      </c>
      <c r="F1456" s="340" t="s">
        <v>2506</v>
      </c>
      <c r="G1456" s="401" t="s">
        <v>110</v>
      </c>
      <c r="H1456" s="401" t="s">
        <v>691</v>
      </c>
      <c r="I1456" s="401" t="s">
        <v>688</v>
      </c>
      <c r="J1456" s="194">
        <v>8680</v>
      </c>
      <c r="K1456" s="194">
        <v>3940</v>
      </c>
      <c r="L1456" s="195">
        <v>4740</v>
      </c>
      <c r="M1456" s="196">
        <v>6</v>
      </c>
      <c r="N1456" s="197">
        <v>284.39999999999998</v>
      </c>
      <c r="O1456" s="197">
        <v>4455.6000000000004</v>
      </c>
      <c r="P1456" s="231" t="s">
        <v>67</v>
      </c>
    </row>
    <row r="1457" spans="1:16">
      <c r="A1457" s="340" t="str">
        <f t="shared" si="47"/>
        <v>4388237</v>
      </c>
      <c r="B1457" s="351">
        <f t="shared" si="48"/>
        <v>37</v>
      </c>
      <c r="C1457" s="435">
        <v>43882</v>
      </c>
      <c r="D1457" s="399"/>
      <c r="E1457" s="400" t="s">
        <v>2526</v>
      </c>
      <c r="F1457" s="340" t="s">
        <v>2506</v>
      </c>
      <c r="G1457" s="401" t="s">
        <v>700</v>
      </c>
      <c r="H1457" s="401" t="s">
        <v>694</v>
      </c>
      <c r="I1457" s="401" t="s">
        <v>688</v>
      </c>
      <c r="J1457" s="194">
        <v>8160</v>
      </c>
      <c r="K1457" s="194">
        <v>3890</v>
      </c>
      <c r="L1457" s="195">
        <v>4270</v>
      </c>
      <c r="M1457" s="196">
        <v>6</v>
      </c>
      <c r="N1457" s="197">
        <v>256.2</v>
      </c>
      <c r="O1457" s="197">
        <v>4013.8</v>
      </c>
      <c r="P1457" s="231" t="s">
        <v>67</v>
      </c>
    </row>
    <row r="1458" spans="1:16">
      <c r="A1458" s="340" t="str">
        <f t="shared" si="47"/>
        <v>4388238</v>
      </c>
      <c r="B1458" s="351">
        <f t="shared" si="48"/>
        <v>38</v>
      </c>
      <c r="C1458" s="435">
        <v>43882</v>
      </c>
      <c r="D1458" s="399"/>
      <c r="E1458" s="400" t="s">
        <v>2527</v>
      </c>
      <c r="F1458" s="340" t="s">
        <v>2506</v>
      </c>
      <c r="G1458" s="401" t="s">
        <v>110</v>
      </c>
      <c r="H1458" s="401" t="s">
        <v>691</v>
      </c>
      <c r="I1458" s="401" t="s">
        <v>688</v>
      </c>
      <c r="J1458" s="194">
        <v>4510</v>
      </c>
      <c r="K1458" s="194">
        <v>3940</v>
      </c>
      <c r="L1458" s="195">
        <v>570</v>
      </c>
      <c r="M1458" s="196">
        <v>6</v>
      </c>
      <c r="N1458" s="197">
        <v>34.199999999999996</v>
      </c>
      <c r="O1458" s="197">
        <v>535.79999999999995</v>
      </c>
      <c r="P1458" s="231" t="s">
        <v>67</v>
      </c>
    </row>
    <row r="1459" spans="1:16">
      <c r="A1459" s="340" t="str">
        <f t="shared" si="47"/>
        <v>4388239</v>
      </c>
      <c r="B1459" s="351">
        <f t="shared" si="48"/>
        <v>39</v>
      </c>
      <c r="C1459" s="435">
        <v>43882</v>
      </c>
      <c r="D1459" s="399"/>
      <c r="E1459" s="400" t="s">
        <v>2528</v>
      </c>
      <c r="F1459" s="340" t="s">
        <v>916</v>
      </c>
      <c r="G1459" s="401" t="s">
        <v>886</v>
      </c>
      <c r="H1459" s="401" t="s">
        <v>696</v>
      </c>
      <c r="I1459" s="401" t="s">
        <v>688</v>
      </c>
      <c r="J1459" s="194">
        <v>8190</v>
      </c>
      <c r="K1459" s="194">
        <v>3800</v>
      </c>
      <c r="L1459" s="195">
        <v>4390</v>
      </c>
      <c r="M1459" s="196">
        <v>6</v>
      </c>
      <c r="N1459" s="197">
        <v>263.39999999999998</v>
      </c>
      <c r="O1459" s="197">
        <v>4126.6000000000004</v>
      </c>
      <c r="P1459" s="231" t="s">
        <v>67</v>
      </c>
    </row>
    <row r="1460" spans="1:16">
      <c r="A1460" s="340" t="str">
        <f t="shared" si="47"/>
        <v>4388240</v>
      </c>
      <c r="B1460" s="351">
        <f t="shared" si="48"/>
        <v>40</v>
      </c>
      <c r="C1460" s="435">
        <v>43882</v>
      </c>
      <c r="D1460" s="399"/>
      <c r="E1460" s="400" t="s">
        <v>2529</v>
      </c>
      <c r="F1460" s="340" t="s">
        <v>916</v>
      </c>
      <c r="G1460" s="401" t="s">
        <v>1140</v>
      </c>
      <c r="H1460" s="401" t="s">
        <v>693</v>
      </c>
      <c r="I1460" s="401" t="s">
        <v>688</v>
      </c>
      <c r="J1460" s="194">
        <v>7050</v>
      </c>
      <c r="K1460" s="194">
        <v>4020</v>
      </c>
      <c r="L1460" s="195">
        <v>3030</v>
      </c>
      <c r="M1460" s="196">
        <v>6</v>
      </c>
      <c r="N1460" s="197">
        <v>181.79999999999998</v>
      </c>
      <c r="O1460" s="197">
        <v>2848.2</v>
      </c>
      <c r="P1460" s="231" t="s">
        <v>67</v>
      </c>
    </row>
    <row r="1461" spans="1:16">
      <c r="A1461" s="340" t="str">
        <f t="shared" si="47"/>
        <v>4388241</v>
      </c>
      <c r="B1461" s="351">
        <f t="shared" si="48"/>
        <v>41</v>
      </c>
      <c r="C1461" s="435">
        <v>43882</v>
      </c>
      <c r="D1461" s="399"/>
      <c r="E1461" s="400" t="s">
        <v>2530</v>
      </c>
      <c r="F1461" s="340" t="s">
        <v>1015</v>
      </c>
      <c r="G1461" s="401" t="s">
        <v>371</v>
      </c>
      <c r="H1461" s="401" t="s">
        <v>732</v>
      </c>
      <c r="I1461" s="401" t="s">
        <v>698</v>
      </c>
      <c r="J1461" s="194">
        <v>8460</v>
      </c>
      <c r="K1461" s="194">
        <v>3870</v>
      </c>
      <c r="L1461" s="195">
        <v>4590</v>
      </c>
      <c r="M1461" s="196">
        <v>6</v>
      </c>
      <c r="N1461" s="197">
        <v>275.39999999999998</v>
      </c>
      <c r="O1461" s="197">
        <v>4314.6000000000004</v>
      </c>
      <c r="P1461" s="231" t="s">
        <v>67</v>
      </c>
    </row>
    <row r="1462" spans="1:16">
      <c r="A1462" s="340" t="str">
        <f t="shared" si="47"/>
        <v>4388242</v>
      </c>
      <c r="B1462" s="351">
        <f t="shared" si="48"/>
        <v>42</v>
      </c>
      <c r="C1462" s="435">
        <v>43882</v>
      </c>
      <c r="D1462" s="399"/>
      <c r="E1462" s="400" t="s">
        <v>2531</v>
      </c>
      <c r="F1462" s="340" t="s">
        <v>1015</v>
      </c>
      <c r="G1462" s="401" t="s">
        <v>281</v>
      </c>
      <c r="H1462" s="401" t="s">
        <v>833</v>
      </c>
      <c r="I1462" s="401" t="s">
        <v>698</v>
      </c>
      <c r="J1462" s="194">
        <v>8180</v>
      </c>
      <c r="K1462" s="194">
        <v>3840</v>
      </c>
      <c r="L1462" s="195">
        <v>4340</v>
      </c>
      <c r="M1462" s="196">
        <v>6</v>
      </c>
      <c r="N1462" s="197">
        <v>260.39999999999998</v>
      </c>
      <c r="O1462" s="197">
        <v>4079.6</v>
      </c>
      <c r="P1462" s="231" t="s">
        <v>67</v>
      </c>
    </row>
    <row r="1463" spans="1:16">
      <c r="A1463" s="340" t="str">
        <f t="shared" si="47"/>
        <v>4388243</v>
      </c>
      <c r="B1463" s="351">
        <f t="shared" si="48"/>
        <v>43</v>
      </c>
      <c r="C1463" s="435">
        <v>43882</v>
      </c>
      <c r="D1463" s="399"/>
      <c r="E1463" s="400" t="s">
        <v>2532</v>
      </c>
      <c r="F1463" s="340" t="s">
        <v>1015</v>
      </c>
      <c r="G1463" s="401" t="s">
        <v>95</v>
      </c>
      <c r="H1463" s="401" t="s">
        <v>735</v>
      </c>
      <c r="I1463" s="401" t="s">
        <v>698</v>
      </c>
      <c r="J1463" s="194">
        <v>8740</v>
      </c>
      <c r="K1463" s="194">
        <v>3900</v>
      </c>
      <c r="L1463" s="195">
        <v>4840</v>
      </c>
      <c r="M1463" s="196">
        <v>6</v>
      </c>
      <c r="N1463" s="197">
        <v>290.39999999999998</v>
      </c>
      <c r="O1463" s="197">
        <v>4549.6000000000004</v>
      </c>
      <c r="P1463" s="231" t="s">
        <v>67</v>
      </c>
    </row>
    <row r="1464" spans="1:16">
      <c r="A1464" s="340" t="str">
        <f t="shared" si="47"/>
        <v>4388244</v>
      </c>
      <c r="B1464" s="351">
        <f t="shared" si="48"/>
        <v>44</v>
      </c>
      <c r="C1464" s="435">
        <v>43882</v>
      </c>
      <c r="D1464" s="399"/>
      <c r="E1464" s="400" t="s">
        <v>2533</v>
      </c>
      <c r="F1464" s="340" t="s">
        <v>1015</v>
      </c>
      <c r="G1464" s="401" t="s">
        <v>689</v>
      </c>
      <c r="H1464" s="401" t="s">
        <v>695</v>
      </c>
      <c r="I1464" s="401" t="s">
        <v>698</v>
      </c>
      <c r="J1464" s="194">
        <v>8530</v>
      </c>
      <c r="K1464" s="194">
        <v>3770</v>
      </c>
      <c r="L1464" s="195">
        <v>4760</v>
      </c>
      <c r="M1464" s="196">
        <v>6</v>
      </c>
      <c r="N1464" s="197">
        <v>285.59999999999997</v>
      </c>
      <c r="O1464" s="197">
        <v>4474.3999999999996</v>
      </c>
      <c r="P1464" s="231" t="s">
        <v>67</v>
      </c>
    </row>
    <row r="1465" spans="1:16">
      <c r="A1465" s="340" t="str">
        <f t="shared" si="47"/>
        <v>4388245</v>
      </c>
      <c r="B1465" s="351">
        <f t="shared" si="48"/>
        <v>45</v>
      </c>
      <c r="C1465" s="435">
        <v>43882</v>
      </c>
      <c r="D1465" s="399"/>
      <c r="E1465" s="400" t="s">
        <v>2534</v>
      </c>
      <c r="F1465" s="340" t="s">
        <v>1015</v>
      </c>
      <c r="G1465" s="401" t="s">
        <v>103</v>
      </c>
      <c r="H1465" s="401" t="s">
        <v>836</v>
      </c>
      <c r="I1465" s="401" t="s">
        <v>698</v>
      </c>
      <c r="J1465" s="194">
        <v>8850</v>
      </c>
      <c r="K1465" s="194">
        <v>3890</v>
      </c>
      <c r="L1465" s="195">
        <v>4960</v>
      </c>
      <c r="M1465" s="196">
        <v>6</v>
      </c>
      <c r="N1465" s="197">
        <v>297.59999999999997</v>
      </c>
      <c r="O1465" s="197">
        <v>4662.3999999999996</v>
      </c>
      <c r="P1465" s="231" t="s">
        <v>67</v>
      </c>
    </row>
    <row r="1466" spans="1:16">
      <c r="A1466" s="340" t="str">
        <f t="shared" si="47"/>
        <v>4388246</v>
      </c>
      <c r="B1466" s="402">
        <f t="shared" si="48"/>
        <v>46</v>
      </c>
      <c r="C1466" s="435">
        <v>43882</v>
      </c>
      <c r="D1466" s="404"/>
      <c r="E1466" s="405" t="s">
        <v>2535</v>
      </c>
      <c r="F1466" s="340" t="s">
        <v>1015</v>
      </c>
      <c r="G1466" s="406" t="s">
        <v>736</v>
      </c>
      <c r="H1466" s="406" t="s">
        <v>733</v>
      </c>
      <c r="I1466" s="406" t="s">
        <v>698</v>
      </c>
      <c r="J1466" s="194">
        <v>5890</v>
      </c>
      <c r="K1466" s="194">
        <v>3890</v>
      </c>
      <c r="L1466" s="195">
        <v>2000</v>
      </c>
      <c r="M1466" s="196">
        <v>6</v>
      </c>
      <c r="N1466" s="197">
        <v>120</v>
      </c>
      <c r="O1466" s="197">
        <v>1880</v>
      </c>
      <c r="P1466" s="221" t="s">
        <v>67</v>
      </c>
    </row>
    <row r="1467" spans="1:16">
      <c r="A1467" s="340" t="str">
        <f t="shared" si="47"/>
        <v>438831</v>
      </c>
      <c r="B1467" s="351">
        <f t="shared" si="48"/>
        <v>1</v>
      </c>
      <c r="C1467" s="435">
        <v>43883</v>
      </c>
      <c r="D1467" s="399" t="s">
        <v>2422</v>
      </c>
      <c r="E1467" s="400" t="s">
        <v>2536</v>
      </c>
      <c r="F1467" s="340" t="s">
        <v>713</v>
      </c>
      <c r="G1467" s="401" t="s">
        <v>98</v>
      </c>
      <c r="H1467" s="401" t="s">
        <v>859</v>
      </c>
      <c r="I1467" s="401" t="s">
        <v>686</v>
      </c>
      <c r="J1467" s="194">
        <v>7780</v>
      </c>
      <c r="K1467" s="194">
        <v>3560</v>
      </c>
      <c r="L1467" s="195">
        <v>4220</v>
      </c>
      <c r="M1467" s="196">
        <v>5</v>
      </c>
      <c r="N1467" s="197">
        <v>211</v>
      </c>
      <c r="O1467" s="197">
        <v>4009</v>
      </c>
      <c r="P1467" s="231" t="s">
        <v>21</v>
      </c>
    </row>
    <row r="1468" spans="1:16">
      <c r="A1468" s="340" t="str">
        <f t="shared" si="47"/>
        <v>438832</v>
      </c>
      <c r="B1468" s="351">
        <f t="shared" si="48"/>
        <v>2</v>
      </c>
      <c r="C1468" s="435">
        <v>43883</v>
      </c>
      <c r="D1468" s="399"/>
      <c r="E1468" s="400" t="s">
        <v>2537</v>
      </c>
      <c r="F1468" s="340" t="s">
        <v>713</v>
      </c>
      <c r="G1468" s="401" t="s">
        <v>821</v>
      </c>
      <c r="H1468" s="401" t="s">
        <v>822</v>
      </c>
      <c r="I1468" s="401" t="s">
        <v>686</v>
      </c>
      <c r="J1468" s="194">
        <v>11070</v>
      </c>
      <c r="K1468" s="194">
        <v>4120</v>
      </c>
      <c r="L1468" s="195">
        <v>6950</v>
      </c>
      <c r="M1468" s="196">
        <v>5</v>
      </c>
      <c r="N1468" s="197">
        <v>347.5</v>
      </c>
      <c r="O1468" s="197">
        <v>6602.5</v>
      </c>
      <c r="P1468" s="231" t="s">
        <v>21</v>
      </c>
    </row>
    <row r="1469" spans="1:16">
      <c r="A1469" s="340" t="str">
        <f t="shared" si="47"/>
        <v>438833</v>
      </c>
      <c r="B1469" s="351">
        <f t="shared" si="48"/>
        <v>3</v>
      </c>
      <c r="C1469" s="435">
        <v>43883</v>
      </c>
      <c r="D1469" s="399"/>
      <c r="E1469" s="400" t="s">
        <v>2538</v>
      </c>
      <c r="F1469" s="340" t="s">
        <v>713</v>
      </c>
      <c r="G1469" s="401" t="s">
        <v>704</v>
      </c>
      <c r="H1469" s="401" t="s">
        <v>2463</v>
      </c>
      <c r="I1469" s="401" t="s">
        <v>686</v>
      </c>
      <c r="J1469" s="194">
        <v>11700</v>
      </c>
      <c r="K1469" s="194">
        <v>4420</v>
      </c>
      <c r="L1469" s="195">
        <v>7280</v>
      </c>
      <c r="M1469" s="196">
        <v>5</v>
      </c>
      <c r="N1469" s="197">
        <v>364</v>
      </c>
      <c r="O1469" s="197">
        <v>6916</v>
      </c>
      <c r="P1469" s="231" t="s">
        <v>21</v>
      </c>
    </row>
    <row r="1470" spans="1:16">
      <c r="A1470" s="340" t="str">
        <f t="shared" si="47"/>
        <v>438834</v>
      </c>
      <c r="B1470" s="351">
        <f t="shared" si="48"/>
        <v>4</v>
      </c>
      <c r="C1470" s="435">
        <v>43883</v>
      </c>
      <c r="D1470" s="399" t="s">
        <v>1991</v>
      </c>
      <c r="E1470" s="400" t="s">
        <v>2539</v>
      </c>
      <c r="F1470" s="340" t="s">
        <v>722</v>
      </c>
      <c r="G1470" s="401" t="s">
        <v>100</v>
      </c>
      <c r="H1470" s="401" t="s">
        <v>1089</v>
      </c>
      <c r="I1470" s="401" t="s">
        <v>823</v>
      </c>
      <c r="J1470" s="194">
        <v>3910</v>
      </c>
      <c r="K1470" s="194">
        <v>1570</v>
      </c>
      <c r="L1470" s="195">
        <v>2340</v>
      </c>
      <c r="M1470" s="196">
        <v>5</v>
      </c>
      <c r="N1470" s="197">
        <v>117</v>
      </c>
      <c r="O1470" s="197">
        <v>2223</v>
      </c>
      <c r="P1470" s="231" t="s">
        <v>21</v>
      </c>
    </row>
    <row r="1471" spans="1:16">
      <c r="A1471" s="340" t="str">
        <f t="shared" si="47"/>
        <v>438835</v>
      </c>
      <c r="B1471" s="351">
        <f t="shared" si="48"/>
        <v>5</v>
      </c>
      <c r="C1471" s="435">
        <v>43883</v>
      </c>
      <c r="D1471" s="399" t="s">
        <v>2540</v>
      </c>
      <c r="E1471" s="400" t="s">
        <v>2541</v>
      </c>
      <c r="F1471" s="340" t="s">
        <v>737</v>
      </c>
      <c r="G1471" s="401" t="s">
        <v>1121</v>
      </c>
      <c r="H1471" s="401" t="s">
        <v>1124</v>
      </c>
      <c r="I1471" s="401" t="s">
        <v>686</v>
      </c>
      <c r="J1471" s="194">
        <v>12720</v>
      </c>
      <c r="K1471" s="194">
        <v>5220</v>
      </c>
      <c r="L1471" s="195">
        <v>7500</v>
      </c>
      <c r="M1471" s="196">
        <v>5</v>
      </c>
      <c r="N1471" s="197">
        <v>375</v>
      </c>
      <c r="O1471" s="197">
        <v>7125</v>
      </c>
      <c r="P1471" s="231" t="s">
        <v>22</v>
      </c>
    </row>
    <row r="1472" spans="1:16">
      <c r="A1472" s="340" t="str">
        <f t="shared" si="47"/>
        <v>438836</v>
      </c>
      <c r="B1472" s="351">
        <f t="shared" si="48"/>
        <v>6</v>
      </c>
      <c r="C1472" s="435">
        <v>43883</v>
      </c>
      <c r="D1472" s="399"/>
      <c r="E1472" s="400" t="s">
        <v>2542</v>
      </c>
      <c r="F1472" s="340" t="s">
        <v>737</v>
      </c>
      <c r="G1472" s="401" t="s">
        <v>1121</v>
      </c>
      <c r="H1472" s="401" t="s">
        <v>1122</v>
      </c>
      <c r="I1472" s="401" t="s">
        <v>686</v>
      </c>
      <c r="J1472" s="194">
        <v>12700</v>
      </c>
      <c r="K1472" s="194">
        <v>4460</v>
      </c>
      <c r="L1472" s="195">
        <v>8240</v>
      </c>
      <c r="M1472" s="196">
        <v>5</v>
      </c>
      <c r="N1472" s="197">
        <v>412</v>
      </c>
      <c r="O1472" s="197">
        <v>7828</v>
      </c>
      <c r="P1472" s="231" t="s">
        <v>22</v>
      </c>
    </row>
    <row r="1473" spans="1:16">
      <c r="A1473" s="340" t="str">
        <f t="shared" si="47"/>
        <v>438837</v>
      </c>
      <c r="B1473" s="351">
        <f t="shared" si="48"/>
        <v>7</v>
      </c>
      <c r="C1473" s="435">
        <v>43883</v>
      </c>
      <c r="D1473" s="399" t="s">
        <v>2056</v>
      </c>
      <c r="E1473" s="400" t="s">
        <v>2543</v>
      </c>
      <c r="F1473" s="340" t="s">
        <v>731</v>
      </c>
      <c r="G1473" s="401" t="s">
        <v>112</v>
      </c>
      <c r="H1473" s="401" t="s">
        <v>1297</v>
      </c>
      <c r="I1473" s="401" t="s">
        <v>688</v>
      </c>
      <c r="J1473" s="194">
        <v>13160</v>
      </c>
      <c r="K1473" s="194">
        <v>4420</v>
      </c>
      <c r="L1473" s="195">
        <v>8740</v>
      </c>
      <c r="M1473" s="196">
        <v>5</v>
      </c>
      <c r="N1473" s="197">
        <v>437</v>
      </c>
      <c r="O1473" s="197">
        <v>8303</v>
      </c>
      <c r="P1473" s="231" t="s">
        <v>23</v>
      </c>
    </row>
    <row r="1474" spans="1:16">
      <c r="A1474" s="340" t="str">
        <f t="shared" si="47"/>
        <v>438838</v>
      </c>
      <c r="B1474" s="351">
        <f t="shared" si="48"/>
        <v>8</v>
      </c>
      <c r="C1474" s="435">
        <v>43883</v>
      </c>
      <c r="D1474" s="399"/>
      <c r="E1474" s="400" t="s">
        <v>2544</v>
      </c>
      <c r="F1474" s="340" t="s">
        <v>731</v>
      </c>
      <c r="G1474" s="401" t="s">
        <v>1159</v>
      </c>
      <c r="H1474" s="401" t="s">
        <v>1470</v>
      </c>
      <c r="I1474" s="401" t="s">
        <v>688</v>
      </c>
      <c r="J1474" s="194">
        <v>10950</v>
      </c>
      <c r="K1474" s="194">
        <v>3840</v>
      </c>
      <c r="L1474" s="195">
        <v>7110</v>
      </c>
      <c r="M1474" s="196">
        <v>5</v>
      </c>
      <c r="N1474" s="197">
        <v>355.5</v>
      </c>
      <c r="O1474" s="197">
        <v>6754.5</v>
      </c>
      <c r="P1474" s="231" t="s">
        <v>23</v>
      </c>
    </row>
    <row r="1475" spans="1:16">
      <c r="A1475" s="340" t="str">
        <f t="shared" si="47"/>
        <v>438839</v>
      </c>
      <c r="B1475" s="351">
        <f t="shared" si="48"/>
        <v>9</v>
      </c>
      <c r="C1475" s="435">
        <v>43883</v>
      </c>
      <c r="D1475" s="399" t="s">
        <v>1949</v>
      </c>
      <c r="E1475" s="400" t="s">
        <v>2545</v>
      </c>
      <c r="F1475" s="340" t="s">
        <v>755</v>
      </c>
      <c r="G1475" s="401" t="s">
        <v>826</v>
      </c>
      <c r="H1475" s="401" t="s">
        <v>827</v>
      </c>
      <c r="I1475" s="401" t="s">
        <v>751</v>
      </c>
      <c r="J1475" s="194">
        <v>10640</v>
      </c>
      <c r="K1475" s="194">
        <v>4260</v>
      </c>
      <c r="L1475" s="195">
        <v>6380</v>
      </c>
      <c r="M1475" s="196">
        <v>5</v>
      </c>
      <c r="N1475" s="197">
        <v>319</v>
      </c>
      <c r="O1475" s="197">
        <v>6061</v>
      </c>
      <c r="P1475" s="231" t="s">
        <v>24</v>
      </c>
    </row>
    <row r="1476" spans="1:16">
      <c r="A1476" s="340" t="str">
        <f t="shared" si="47"/>
        <v>4388310</v>
      </c>
      <c r="B1476" s="351">
        <f t="shared" si="48"/>
        <v>10</v>
      </c>
      <c r="C1476" s="435">
        <v>43883</v>
      </c>
      <c r="D1476" s="399"/>
      <c r="E1476" s="400" t="s">
        <v>2546</v>
      </c>
      <c r="F1476" s="340" t="s">
        <v>755</v>
      </c>
      <c r="G1476" s="401" t="s">
        <v>2378</v>
      </c>
      <c r="H1476" s="401" t="s">
        <v>2379</v>
      </c>
      <c r="I1476" s="401" t="s">
        <v>751</v>
      </c>
      <c r="J1476" s="194">
        <v>10160</v>
      </c>
      <c r="K1476" s="194">
        <v>4210</v>
      </c>
      <c r="L1476" s="195">
        <v>5950</v>
      </c>
      <c r="M1476" s="196">
        <v>5</v>
      </c>
      <c r="N1476" s="197">
        <v>297.5</v>
      </c>
      <c r="O1476" s="197">
        <v>5652.5</v>
      </c>
      <c r="P1476" s="231" t="s">
        <v>24</v>
      </c>
    </row>
    <row r="1477" spans="1:16">
      <c r="A1477" s="340" t="str">
        <f t="shared" si="47"/>
        <v>4388311</v>
      </c>
      <c r="B1477" s="351">
        <f t="shared" si="48"/>
        <v>11</v>
      </c>
      <c r="C1477" s="435">
        <v>43883</v>
      </c>
      <c r="D1477" s="399"/>
      <c r="E1477" s="400" t="s">
        <v>2547</v>
      </c>
      <c r="F1477" s="340" t="s">
        <v>1693</v>
      </c>
      <c r="G1477" s="401" t="s">
        <v>371</v>
      </c>
      <c r="H1477" s="401" t="s">
        <v>732</v>
      </c>
      <c r="I1477" s="401" t="s">
        <v>688</v>
      </c>
      <c r="J1477" s="194">
        <v>8760</v>
      </c>
      <c r="K1477" s="194">
        <v>3880</v>
      </c>
      <c r="L1477" s="195">
        <v>4880</v>
      </c>
      <c r="M1477" s="196">
        <v>6</v>
      </c>
      <c r="N1477" s="197">
        <v>292.8</v>
      </c>
      <c r="O1477" s="197">
        <v>4587.2</v>
      </c>
      <c r="P1477" s="231" t="s">
        <v>29</v>
      </c>
    </row>
    <row r="1478" spans="1:16">
      <c r="A1478" s="340" t="str">
        <f t="shared" si="47"/>
        <v>4388312</v>
      </c>
      <c r="B1478" s="351">
        <f t="shared" si="48"/>
        <v>12</v>
      </c>
      <c r="C1478" s="435">
        <v>43883</v>
      </c>
      <c r="D1478" s="399"/>
      <c r="E1478" s="400" t="s">
        <v>2548</v>
      </c>
      <c r="F1478" s="340" t="s">
        <v>1693</v>
      </c>
      <c r="G1478" s="401" t="s">
        <v>105</v>
      </c>
      <c r="H1478" s="401" t="s">
        <v>734</v>
      </c>
      <c r="I1478" s="401" t="s">
        <v>688</v>
      </c>
      <c r="J1478" s="194">
        <v>9360</v>
      </c>
      <c r="K1478" s="194">
        <v>3890</v>
      </c>
      <c r="L1478" s="195">
        <v>5470</v>
      </c>
      <c r="M1478" s="196">
        <v>6</v>
      </c>
      <c r="N1478" s="197">
        <v>328.2</v>
      </c>
      <c r="O1478" s="197">
        <v>5141.8</v>
      </c>
      <c r="P1478" s="231" t="s">
        <v>29</v>
      </c>
    </row>
    <row r="1479" spans="1:16">
      <c r="A1479" s="340" t="str">
        <f t="shared" si="47"/>
        <v>4388313</v>
      </c>
      <c r="B1479" s="351">
        <f t="shared" si="48"/>
        <v>13</v>
      </c>
      <c r="C1479" s="435">
        <v>43883</v>
      </c>
      <c r="D1479" s="399" t="s">
        <v>2075</v>
      </c>
      <c r="E1479" s="400" t="s">
        <v>2549</v>
      </c>
      <c r="F1479" s="340" t="s">
        <v>1041</v>
      </c>
      <c r="G1479" s="401" t="s">
        <v>886</v>
      </c>
      <c r="H1479" s="401" t="s">
        <v>696</v>
      </c>
      <c r="I1479" s="401" t="s">
        <v>830</v>
      </c>
      <c r="J1479" s="194">
        <v>8220</v>
      </c>
      <c r="K1479" s="194">
        <v>3800</v>
      </c>
      <c r="L1479" s="195">
        <v>4420</v>
      </c>
      <c r="M1479" s="196">
        <v>6</v>
      </c>
      <c r="N1479" s="197">
        <v>265.2</v>
      </c>
      <c r="O1479" s="197">
        <v>4154.8</v>
      </c>
      <c r="P1479" s="231" t="s">
        <v>29</v>
      </c>
    </row>
    <row r="1480" spans="1:16">
      <c r="A1480" s="340" t="str">
        <f t="shared" si="47"/>
        <v>4388314</v>
      </c>
      <c r="B1480" s="351">
        <f t="shared" si="48"/>
        <v>14</v>
      </c>
      <c r="C1480" s="435">
        <v>43883</v>
      </c>
      <c r="D1480" s="399" t="s">
        <v>1599</v>
      </c>
      <c r="E1480" s="400" t="s">
        <v>2550</v>
      </c>
      <c r="F1480" s="340" t="s">
        <v>1304</v>
      </c>
      <c r="G1480" s="401" t="s">
        <v>110</v>
      </c>
      <c r="H1480" s="401" t="s">
        <v>691</v>
      </c>
      <c r="I1480" s="401" t="s">
        <v>751</v>
      </c>
      <c r="J1480" s="194">
        <v>8850</v>
      </c>
      <c r="K1480" s="194">
        <v>3940</v>
      </c>
      <c r="L1480" s="195">
        <v>4910</v>
      </c>
      <c r="M1480" s="196">
        <v>6</v>
      </c>
      <c r="N1480" s="197">
        <v>294.59999999999997</v>
      </c>
      <c r="O1480" s="197">
        <v>4615.3999999999996</v>
      </c>
      <c r="P1480" s="231" t="s">
        <v>29</v>
      </c>
    </row>
    <row r="1481" spans="1:16">
      <c r="A1481" s="340" t="str">
        <f t="shared" si="47"/>
        <v>4388315</v>
      </c>
      <c r="B1481" s="351">
        <f t="shared" si="48"/>
        <v>15</v>
      </c>
      <c r="C1481" s="435">
        <v>43883</v>
      </c>
      <c r="D1481" s="399"/>
      <c r="E1481" s="400" t="s">
        <v>2551</v>
      </c>
      <c r="F1481" s="340" t="s">
        <v>1304</v>
      </c>
      <c r="G1481" s="401" t="s">
        <v>700</v>
      </c>
      <c r="H1481" s="401" t="s">
        <v>694</v>
      </c>
      <c r="I1481" s="401" t="s">
        <v>751</v>
      </c>
      <c r="J1481" s="194">
        <v>8780</v>
      </c>
      <c r="K1481" s="194">
        <v>3890</v>
      </c>
      <c r="L1481" s="195">
        <v>4890</v>
      </c>
      <c r="M1481" s="196">
        <v>6</v>
      </c>
      <c r="N1481" s="197">
        <v>293.39999999999998</v>
      </c>
      <c r="O1481" s="197">
        <v>4596.6000000000004</v>
      </c>
      <c r="P1481" s="231" t="s">
        <v>29</v>
      </c>
    </row>
    <row r="1482" spans="1:16">
      <c r="A1482" s="340" t="str">
        <f t="shared" si="47"/>
        <v>4388316</v>
      </c>
      <c r="B1482" s="351">
        <f t="shared" si="48"/>
        <v>16</v>
      </c>
      <c r="C1482" s="435">
        <v>43883</v>
      </c>
      <c r="D1482" s="399" t="s">
        <v>2216</v>
      </c>
      <c r="E1482" s="400" t="s">
        <v>2552</v>
      </c>
      <c r="F1482" s="340" t="s">
        <v>901</v>
      </c>
      <c r="G1482" s="401" t="s">
        <v>110</v>
      </c>
      <c r="H1482" s="401" t="s">
        <v>691</v>
      </c>
      <c r="I1482" s="401" t="s">
        <v>692</v>
      </c>
      <c r="J1482" s="194">
        <v>5840</v>
      </c>
      <c r="K1482" s="194">
        <v>3940</v>
      </c>
      <c r="L1482" s="195">
        <v>1900</v>
      </c>
      <c r="M1482" s="196">
        <v>6</v>
      </c>
      <c r="N1482" s="197">
        <v>114</v>
      </c>
      <c r="O1482" s="197">
        <v>1786</v>
      </c>
      <c r="P1482" s="231" t="s">
        <v>29</v>
      </c>
    </row>
    <row r="1483" spans="1:16">
      <c r="A1483" s="340" t="str">
        <f t="shared" si="47"/>
        <v>4388317</v>
      </c>
      <c r="B1483" s="351">
        <f t="shared" si="48"/>
        <v>17</v>
      </c>
      <c r="C1483" s="435">
        <v>43883</v>
      </c>
      <c r="D1483" s="399"/>
      <c r="E1483" s="400" t="s">
        <v>2553</v>
      </c>
      <c r="F1483" s="340" t="s">
        <v>903</v>
      </c>
      <c r="G1483" s="401" t="s">
        <v>103</v>
      </c>
      <c r="H1483" s="401" t="s">
        <v>836</v>
      </c>
      <c r="I1483" s="401" t="s">
        <v>692</v>
      </c>
      <c r="J1483" s="194">
        <v>9360</v>
      </c>
      <c r="K1483" s="194">
        <v>3890</v>
      </c>
      <c r="L1483" s="195">
        <v>5470</v>
      </c>
      <c r="M1483" s="196">
        <v>6</v>
      </c>
      <c r="N1483" s="197">
        <v>328.2</v>
      </c>
      <c r="O1483" s="197">
        <v>5141.8</v>
      </c>
      <c r="P1483" s="231" t="s">
        <v>29</v>
      </c>
    </row>
    <row r="1484" spans="1:16">
      <c r="A1484" s="340" t="str">
        <f t="shared" si="47"/>
        <v>4388318</v>
      </c>
      <c r="B1484" s="351">
        <f t="shared" si="48"/>
        <v>18</v>
      </c>
      <c r="C1484" s="435">
        <v>43883</v>
      </c>
      <c r="D1484" s="399"/>
      <c r="E1484" s="400" t="s">
        <v>2554</v>
      </c>
      <c r="F1484" s="340" t="s">
        <v>903</v>
      </c>
      <c r="G1484" s="401" t="s">
        <v>281</v>
      </c>
      <c r="H1484" s="401" t="s">
        <v>833</v>
      </c>
      <c r="I1484" s="401" t="s">
        <v>692</v>
      </c>
      <c r="J1484" s="194">
        <v>9090</v>
      </c>
      <c r="K1484" s="194">
        <v>3840</v>
      </c>
      <c r="L1484" s="195">
        <v>5250</v>
      </c>
      <c r="M1484" s="196">
        <v>6</v>
      </c>
      <c r="N1484" s="197">
        <v>315</v>
      </c>
      <c r="O1484" s="197">
        <v>4935</v>
      </c>
      <c r="P1484" s="231" t="s">
        <v>29</v>
      </c>
    </row>
    <row r="1485" spans="1:16">
      <c r="A1485" s="340" t="str">
        <f t="shared" si="47"/>
        <v>4388319</v>
      </c>
      <c r="B1485" s="402">
        <f t="shared" si="48"/>
        <v>19</v>
      </c>
      <c r="C1485" s="435">
        <v>43883</v>
      </c>
      <c r="D1485" s="404"/>
      <c r="E1485" s="405" t="s">
        <v>2555</v>
      </c>
      <c r="F1485" s="340" t="s">
        <v>903</v>
      </c>
      <c r="G1485" s="406" t="s">
        <v>891</v>
      </c>
      <c r="H1485" s="406" t="s">
        <v>697</v>
      </c>
      <c r="I1485" s="406" t="s">
        <v>692</v>
      </c>
      <c r="J1485" s="194">
        <v>8310</v>
      </c>
      <c r="K1485" s="194">
        <v>3990</v>
      </c>
      <c r="L1485" s="195">
        <v>4320</v>
      </c>
      <c r="M1485" s="196">
        <v>6</v>
      </c>
      <c r="N1485" s="197">
        <v>259.2</v>
      </c>
      <c r="O1485" s="197">
        <v>4060.8</v>
      </c>
      <c r="P1485" s="221" t="s">
        <v>29</v>
      </c>
    </row>
    <row r="1486" spans="1:16">
      <c r="A1486" s="340" t="str">
        <f t="shared" si="47"/>
        <v>438851</v>
      </c>
      <c r="B1486" s="351">
        <f t="shared" si="48"/>
        <v>1</v>
      </c>
      <c r="C1486" s="435">
        <v>43885</v>
      </c>
      <c r="D1486" s="399" t="s">
        <v>2442</v>
      </c>
      <c r="E1486" s="400" t="s">
        <v>2556</v>
      </c>
      <c r="F1486" s="340" t="s">
        <v>713</v>
      </c>
      <c r="G1486" s="401" t="s">
        <v>930</v>
      </c>
      <c r="H1486" s="401" t="s">
        <v>931</v>
      </c>
      <c r="I1486" s="401" t="s">
        <v>686</v>
      </c>
      <c r="J1486" s="194">
        <v>12910</v>
      </c>
      <c r="K1486" s="194">
        <v>4250</v>
      </c>
      <c r="L1486" s="195">
        <v>8660</v>
      </c>
      <c r="M1486" s="196">
        <v>5</v>
      </c>
      <c r="N1486" s="197">
        <v>433</v>
      </c>
      <c r="O1486" s="197">
        <v>8227</v>
      </c>
      <c r="P1486" s="231" t="s">
        <v>21</v>
      </c>
    </row>
    <row r="1487" spans="1:16">
      <c r="A1487" s="340" t="str">
        <f t="shared" si="47"/>
        <v>438852</v>
      </c>
      <c r="B1487" s="351">
        <f t="shared" si="48"/>
        <v>2</v>
      </c>
      <c r="C1487" s="435">
        <v>43885</v>
      </c>
      <c r="D1487" s="399"/>
      <c r="E1487" s="400" t="s">
        <v>2557</v>
      </c>
      <c r="F1487" s="340" t="s">
        <v>713</v>
      </c>
      <c r="G1487" s="401" t="s">
        <v>1527</v>
      </c>
      <c r="H1487" s="401" t="s">
        <v>1528</v>
      </c>
      <c r="I1487" s="401" t="s">
        <v>686</v>
      </c>
      <c r="J1487" s="194">
        <v>3100</v>
      </c>
      <c r="K1487" s="194">
        <v>1700</v>
      </c>
      <c r="L1487" s="195">
        <v>1400</v>
      </c>
      <c r="M1487" s="196">
        <v>5</v>
      </c>
      <c r="N1487" s="197">
        <v>70</v>
      </c>
      <c r="O1487" s="197">
        <v>1330</v>
      </c>
      <c r="P1487" s="231" t="s">
        <v>21</v>
      </c>
    </row>
    <row r="1488" spans="1:16">
      <c r="A1488" s="340" t="str">
        <f t="shared" si="47"/>
        <v>438853</v>
      </c>
      <c r="B1488" s="351">
        <f t="shared" si="48"/>
        <v>3</v>
      </c>
      <c r="C1488" s="435">
        <v>43885</v>
      </c>
      <c r="D1488" s="399"/>
      <c r="E1488" s="400" t="s">
        <v>2558</v>
      </c>
      <c r="F1488" s="340" t="s">
        <v>713</v>
      </c>
      <c r="G1488" s="401" t="s">
        <v>99</v>
      </c>
      <c r="H1488" s="401" t="s">
        <v>1282</v>
      </c>
      <c r="I1488" s="401" t="s">
        <v>686</v>
      </c>
      <c r="J1488" s="194">
        <v>14000</v>
      </c>
      <c r="K1488" s="194">
        <v>4480</v>
      </c>
      <c r="L1488" s="195">
        <v>9520</v>
      </c>
      <c r="M1488" s="196">
        <v>5</v>
      </c>
      <c r="N1488" s="197">
        <v>476</v>
      </c>
      <c r="O1488" s="197">
        <v>9044</v>
      </c>
      <c r="P1488" s="231" t="s">
        <v>21</v>
      </c>
    </row>
    <row r="1489" spans="1:16">
      <c r="A1489" s="340" t="str">
        <f t="shared" si="47"/>
        <v>438854</v>
      </c>
      <c r="B1489" s="351">
        <f t="shared" si="48"/>
        <v>4</v>
      </c>
      <c r="C1489" s="435">
        <v>43885</v>
      </c>
      <c r="D1489" s="399" t="s">
        <v>2559</v>
      </c>
      <c r="E1489" s="400" t="s">
        <v>2560</v>
      </c>
      <c r="F1489" s="340" t="s">
        <v>737</v>
      </c>
      <c r="G1489" s="401" t="s">
        <v>1121</v>
      </c>
      <c r="H1489" s="401" t="s">
        <v>1201</v>
      </c>
      <c r="I1489" s="401" t="s">
        <v>686</v>
      </c>
      <c r="J1489" s="194">
        <v>12110</v>
      </c>
      <c r="K1489" s="194">
        <v>4490</v>
      </c>
      <c r="L1489" s="195">
        <v>7620</v>
      </c>
      <c r="M1489" s="196">
        <v>5</v>
      </c>
      <c r="N1489" s="197">
        <v>381</v>
      </c>
      <c r="O1489" s="197">
        <v>7239</v>
      </c>
      <c r="P1489" s="231" t="s">
        <v>22</v>
      </c>
    </row>
    <row r="1490" spans="1:16">
      <c r="A1490" s="340" t="str">
        <f t="shared" si="47"/>
        <v>438855</v>
      </c>
      <c r="B1490" s="351">
        <f t="shared" si="48"/>
        <v>5</v>
      </c>
      <c r="C1490" s="435">
        <v>43885</v>
      </c>
      <c r="D1490" s="399"/>
      <c r="E1490" s="400" t="s">
        <v>2561</v>
      </c>
      <c r="F1490" s="340" t="s">
        <v>737</v>
      </c>
      <c r="G1490" s="401" t="s">
        <v>1121</v>
      </c>
      <c r="H1490" s="401" t="s">
        <v>1122</v>
      </c>
      <c r="I1490" s="401" t="s">
        <v>686</v>
      </c>
      <c r="J1490" s="194">
        <v>12880</v>
      </c>
      <c r="K1490" s="194">
        <v>6020</v>
      </c>
      <c r="L1490" s="195">
        <v>6860</v>
      </c>
      <c r="M1490" s="196">
        <v>5</v>
      </c>
      <c r="N1490" s="197">
        <v>343</v>
      </c>
      <c r="O1490" s="197">
        <v>6517</v>
      </c>
      <c r="P1490" s="231" t="s">
        <v>22</v>
      </c>
    </row>
    <row r="1491" spans="1:16">
      <c r="A1491" s="340" t="str">
        <f t="shared" si="47"/>
        <v>438856</v>
      </c>
      <c r="B1491" s="351">
        <f t="shared" si="48"/>
        <v>6</v>
      </c>
      <c r="C1491" s="435">
        <v>43885</v>
      </c>
      <c r="D1491" s="399" t="s">
        <v>2075</v>
      </c>
      <c r="E1491" s="400" t="s">
        <v>2562</v>
      </c>
      <c r="F1491" s="340" t="s">
        <v>731</v>
      </c>
      <c r="G1491" s="401" t="s">
        <v>1159</v>
      </c>
      <c r="H1491" s="401" t="s">
        <v>2086</v>
      </c>
      <c r="I1491" s="401" t="s">
        <v>688</v>
      </c>
      <c r="J1491" s="194">
        <v>17550</v>
      </c>
      <c r="K1491" s="194">
        <v>5040</v>
      </c>
      <c r="L1491" s="195">
        <v>12510</v>
      </c>
      <c r="M1491" s="196">
        <v>5</v>
      </c>
      <c r="N1491" s="197">
        <v>625.5</v>
      </c>
      <c r="O1491" s="197">
        <v>11884.5</v>
      </c>
      <c r="P1491" s="231" t="s">
        <v>23</v>
      </c>
    </row>
    <row r="1492" spans="1:16">
      <c r="A1492" s="340" t="str">
        <f t="shared" si="47"/>
        <v>438857</v>
      </c>
      <c r="B1492" s="351">
        <f t="shared" si="48"/>
        <v>7</v>
      </c>
      <c r="C1492" s="435">
        <v>43885</v>
      </c>
      <c r="D1492" s="399"/>
      <c r="E1492" s="400" t="s">
        <v>2563</v>
      </c>
      <c r="F1492" s="340" t="s">
        <v>731</v>
      </c>
      <c r="G1492" s="401" t="s">
        <v>112</v>
      </c>
      <c r="H1492" s="401" t="s">
        <v>1473</v>
      </c>
      <c r="I1492" s="401" t="s">
        <v>688</v>
      </c>
      <c r="J1492" s="194">
        <v>13890</v>
      </c>
      <c r="K1492" s="194">
        <v>4460</v>
      </c>
      <c r="L1492" s="195">
        <v>9430</v>
      </c>
      <c r="M1492" s="196">
        <v>5</v>
      </c>
      <c r="N1492" s="197">
        <v>471.5</v>
      </c>
      <c r="O1492" s="197">
        <v>8958.5</v>
      </c>
      <c r="P1492" s="231" t="s">
        <v>23</v>
      </c>
    </row>
    <row r="1493" spans="1:16">
      <c r="A1493" s="340" t="str">
        <f t="shared" si="47"/>
        <v>438858</v>
      </c>
      <c r="B1493" s="351">
        <f t="shared" si="48"/>
        <v>8</v>
      </c>
      <c r="C1493" s="435">
        <v>43885</v>
      </c>
      <c r="D1493" s="399" t="s">
        <v>1991</v>
      </c>
      <c r="E1493" s="400" t="s">
        <v>2564</v>
      </c>
      <c r="F1493" s="340" t="s">
        <v>754</v>
      </c>
      <c r="G1493" s="401" t="s">
        <v>826</v>
      </c>
      <c r="H1493" s="401" t="s">
        <v>827</v>
      </c>
      <c r="I1493" s="401" t="s">
        <v>751</v>
      </c>
      <c r="J1493" s="194">
        <v>10070</v>
      </c>
      <c r="K1493" s="194">
        <v>4450</v>
      </c>
      <c r="L1493" s="195">
        <v>5620</v>
      </c>
      <c r="M1493" s="196">
        <v>6</v>
      </c>
      <c r="N1493" s="197">
        <v>337.2</v>
      </c>
      <c r="O1493" s="197">
        <v>5282.8</v>
      </c>
      <c r="P1493" s="231" t="s">
        <v>24</v>
      </c>
    </row>
    <row r="1494" spans="1:16">
      <c r="A1494" s="340" t="str">
        <f t="shared" si="47"/>
        <v>438859</v>
      </c>
      <c r="B1494" s="351">
        <f t="shared" si="48"/>
        <v>9</v>
      </c>
      <c r="C1494" s="435">
        <v>43885</v>
      </c>
      <c r="D1494" s="399"/>
      <c r="E1494" s="400" t="s">
        <v>2565</v>
      </c>
      <c r="F1494" s="340" t="s">
        <v>754</v>
      </c>
      <c r="G1494" s="401" t="s">
        <v>815</v>
      </c>
      <c r="H1494" s="401" t="s">
        <v>816</v>
      </c>
      <c r="I1494" s="401" t="s">
        <v>751</v>
      </c>
      <c r="J1494" s="194">
        <v>11360</v>
      </c>
      <c r="K1494" s="194">
        <v>4420</v>
      </c>
      <c r="L1494" s="195">
        <v>6940</v>
      </c>
      <c r="M1494" s="196">
        <v>5</v>
      </c>
      <c r="N1494" s="197">
        <v>347</v>
      </c>
      <c r="O1494" s="197">
        <v>6593</v>
      </c>
      <c r="P1494" s="231" t="s">
        <v>24</v>
      </c>
    </row>
    <row r="1495" spans="1:16">
      <c r="A1495" s="340" t="str">
        <f t="shared" si="47"/>
        <v>4388510</v>
      </c>
      <c r="B1495" s="351">
        <f t="shared" si="48"/>
        <v>10</v>
      </c>
      <c r="C1495" s="435">
        <v>43885</v>
      </c>
      <c r="D1495" s="399"/>
      <c r="E1495" s="400" t="s">
        <v>2566</v>
      </c>
      <c r="F1495" s="340" t="s">
        <v>754</v>
      </c>
      <c r="G1495" s="401" t="s">
        <v>1159</v>
      </c>
      <c r="H1495" s="401" t="s">
        <v>1127</v>
      </c>
      <c r="I1495" s="401" t="s">
        <v>751</v>
      </c>
      <c r="J1495" s="194">
        <v>11630</v>
      </c>
      <c r="K1495" s="194">
        <v>4280</v>
      </c>
      <c r="L1495" s="195">
        <v>7350</v>
      </c>
      <c r="M1495" s="196">
        <v>5</v>
      </c>
      <c r="N1495" s="197">
        <v>367.5</v>
      </c>
      <c r="O1495" s="197">
        <v>6982.5</v>
      </c>
      <c r="P1495" s="231" t="s">
        <v>24</v>
      </c>
    </row>
    <row r="1496" spans="1:16">
      <c r="A1496" s="340" t="str">
        <f t="shared" si="47"/>
        <v>4388511</v>
      </c>
      <c r="B1496" s="351">
        <f t="shared" si="48"/>
        <v>11</v>
      </c>
      <c r="C1496" s="435">
        <v>43885</v>
      </c>
      <c r="D1496" s="399"/>
      <c r="E1496" s="400" t="s">
        <v>2567</v>
      </c>
      <c r="F1496" s="340" t="s">
        <v>754</v>
      </c>
      <c r="G1496" s="401" t="s">
        <v>2568</v>
      </c>
      <c r="H1496" s="401" t="s">
        <v>1461</v>
      </c>
      <c r="I1496" s="401" t="s">
        <v>751</v>
      </c>
      <c r="J1496" s="194">
        <v>4610</v>
      </c>
      <c r="K1496" s="194">
        <v>1590</v>
      </c>
      <c r="L1496" s="195">
        <v>3020</v>
      </c>
      <c r="M1496" s="196">
        <v>5</v>
      </c>
      <c r="N1496" s="197">
        <v>151</v>
      </c>
      <c r="O1496" s="197">
        <v>2869</v>
      </c>
      <c r="P1496" s="231" t="s">
        <v>24</v>
      </c>
    </row>
    <row r="1497" spans="1:16">
      <c r="A1497" s="340" t="str">
        <f t="shared" si="47"/>
        <v>4388512</v>
      </c>
      <c r="B1497" s="351">
        <f t="shared" si="48"/>
        <v>12</v>
      </c>
      <c r="C1497" s="435">
        <v>43885</v>
      </c>
      <c r="D1497" s="399"/>
      <c r="E1497" s="400" t="s">
        <v>2569</v>
      </c>
      <c r="F1497" s="340" t="s">
        <v>754</v>
      </c>
      <c r="G1497" s="401" t="s">
        <v>1159</v>
      </c>
      <c r="H1497" s="401" t="s">
        <v>2058</v>
      </c>
      <c r="I1497" s="401" t="s">
        <v>751</v>
      </c>
      <c r="J1497" s="194">
        <v>3580</v>
      </c>
      <c r="K1497" s="194">
        <v>1550</v>
      </c>
      <c r="L1497" s="195">
        <v>2030</v>
      </c>
      <c r="M1497" s="196">
        <v>5</v>
      </c>
      <c r="N1497" s="197">
        <v>101.5</v>
      </c>
      <c r="O1497" s="197">
        <v>1928.5</v>
      </c>
      <c r="P1497" s="231" t="s">
        <v>24</v>
      </c>
    </row>
    <row r="1498" spans="1:16">
      <c r="A1498" s="340" t="str">
        <f t="shared" si="47"/>
        <v>4388513</v>
      </c>
      <c r="B1498" s="351">
        <f t="shared" si="48"/>
        <v>13</v>
      </c>
      <c r="C1498" s="435">
        <v>43885</v>
      </c>
      <c r="D1498" s="399"/>
      <c r="E1498" s="400" t="s">
        <v>2570</v>
      </c>
      <c r="F1498" s="340" t="s">
        <v>754</v>
      </c>
      <c r="G1498" s="401" t="s">
        <v>1159</v>
      </c>
      <c r="H1498" s="401" t="s">
        <v>1605</v>
      </c>
      <c r="I1498" s="401" t="s">
        <v>751</v>
      </c>
      <c r="J1498" s="194">
        <v>4430</v>
      </c>
      <c r="K1498" s="194">
        <v>1490</v>
      </c>
      <c r="L1498" s="195">
        <v>2940</v>
      </c>
      <c r="M1498" s="196">
        <v>5</v>
      </c>
      <c r="N1498" s="197">
        <v>147</v>
      </c>
      <c r="O1498" s="197">
        <v>2793</v>
      </c>
      <c r="P1498" s="231" t="s">
        <v>24</v>
      </c>
    </row>
    <row r="1499" spans="1:16">
      <c r="A1499" s="340" t="str">
        <f t="shared" si="47"/>
        <v>4388514</v>
      </c>
      <c r="B1499" s="351">
        <f t="shared" si="48"/>
        <v>14</v>
      </c>
      <c r="C1499" s="435">
        <v>43885</v>
      </c>
      <c r="D1499" s="399"/>
      <c r="E1499" s="400" t="s">
        <v>2571</v>
      </c>
      <c r="F1499" s="340" t="s">
        <v>754</v>
      </c>
      <c r="G1499" s="401" t="s">
        <v>1604</v>
      </c>
      <c r="H1499" s="401" t="s">
        <v>2228</v>
      </c>
      <c r="I1499" s="401" t="s">
        <v>751</v>
      </c>
      <c r="J1499" s="194">
        <v>10410</v>
      </c>
      <c r="K1499" s="194">
        <v>4310</v>
      </c>
      <c r="L1499" s="195">
        <v>6100</v>
      </c>
      <c r="M1499" s="196">
        <v>5</v>
      </c>
      <c r="N1499" s="197">
        <v>305</v>
      </c>
      <c r="O1499" s="197">
        <v>5795</v>
      </c>
      <c r="P1499" s="231" t="s">
        <v>24</v>
      </c>
    </row>
    <row r="1500" spans="1:16">
      <c r="A1500" s="340" t="str">
        <f t="shared" si="47"/>
        <v>4388515</v>
      </c>
      <c r="B1500" s="351">
        <f t="shared" si="48"/>
        <v>15</v>
      </c>
      <c r="C1500" s="435">
        <v>43885</v>
      </c>
      <c r="D1500" s="399" t="s">
        <v>2111</v>
      </c>
      <c r="E1500" s="400" t="s">
        <v>2572</v>
      </c>
      <c r="F1500" s="340" t="s">
        <v>832</v>
      </c>
      <c r="G1500" s="401" t="s">
        <v>736</v>
      </c>
      <c r="H1500" s="401" t="s">
        <v>733</v>
      </c>
      <c r="I1500" s="401" t="s">
        <v>830</v>
      </c>
      <c r="J1500" s="194">
        <v>8590</v>
      </c>
      <c r="K1500" s="194">
        <v>3890</v>
      </c>
      <c r="L1500" s="195">
        <v>4700</v>
      </c>
      <c r="M1500" s="196">
        <v>6</v>
      </c>
      <c r="N1500" s="197">
        <v>282</v>
      </c>
      <c r="O1500" s="197">
        <v>4418</v>
      </c>
      <c r="P1500" s="231" t="s">
        <v>67</v>
      </c>
    </row>
    <row r="1501" spans="1:16">
      <c r="A1501" s="340" t="str">
        <f t="shared" si="47"/>
        <v>4388516</v>
      </c>
      <c r="B1501" s="351">
        <f t="shared" si="48"/>
        <v>16</v>
      </c>
      <c r="C1501" s="435">
        <v>43885</v>
      </c>
      <c r="D1501" s="399"/>
      <c r="E1501" s="400" t="s">
        <v>2573</v>
      </c>
      <c r="F1501" s="340" t="s">
        <v>832</v>
      </c>
      <c r="G1501" s="401" t="s">
        <v>689</v>
      </c>
      <c r="H1501" s="401" t="s">
        <v>695</v>
      </c>
      <c r="I1501" s="401" t="s">
        <v>830</v>
      </c>
      <c r="J1501" s="194">
        <v>8610</v>
      </c>
      <c r="K1501" s="194">
        <v>3770</v>
      </c>
      <c r="L1501" s="195">
        <v>4840</v>
      </c>
      <c r="M1501" s="196">
        <v>6</v>
      </c>
      <c r="N1501" s="197">
        <v>290.39999999999998</v>
      </c>
      <c r="O1501" s="197">
        <v>4549.6000000000004</v>
      </c>
      <c r="P1501" s="231" t="s">
        <v>67</v>
      </c>
    </row>
    <row r="1502" spans="1:16">
      <c r="A1502" s="340" t="str">
        <f t="shared" si="47"/>
        <v>4388517</v>
      </c>
      <c r="B1502" s="351">
        <f t="shared" si="48"/>
        <v>17</v>
      </c>
      <c r="C1502" s="435">
        <v>43885</v>
      </c>
      <c r="D1502" s="399"/>
      <c r="E1502" s="400" t="s">
        <v>2574</v>
      </c>
      <c r="F1502" s="340" t="s">
        <v>832</v>
      </c>
      <c r="G1502" s="401" t="s">
        <v>161</v>
      </c>
      <c r="H1502" s="401" t="s">
        <v>696</v>
      </c>
      <c r="I1502" s="401" t="s">
        <v>830</v>
      </c>
      <c r="J1502" s="194">
        <v>8200</v>
      </c>
      <c r="K1502" s="194">
        <v>3800</v>
      </c>
      <c r="L1502" s="195">
        <v>4400</v>
      </c>
      <c r="M1502" s="196">
        <v>6</v>
      </c>
      <c r="N1502" s="197">
        <v>264</v>
      </c>
      <c r="O1502" s="197">
        <v>4136</v>
      </c>
      <c r="P1502" s="231" t="s">
        <v>67</v>
      </c>
    </row>
    <row r="1503" spans="1:16">
      <c r="A1503" s="340" t="str">
        <f t="shared" si="47"/>
        <v>4388518</v>
      </c>
      <c r="B1503" s="351">
        <f t="shared" si="48"/>
        <v>18</v>
      </c>
      <c r="C1503" s="435">
        <v>43885</v>
      </c>
      <c r="D1503" s="399"/>
      <c r="E1503" s="400" t="s">
        <v>2575</v>
      </c>
      <c r="F1503" s="340" t="s">
        <v>832</v>
      </c>
      <c r="G1503" s="401" t="s">
        <v>95</v>
      </c>
      <c r="H1503" s="401" t="s">
        <v>735</v>
      </c>
      <c r="I1503" s="401" t="s">
        <v>830</v>
      </c>
      <c r="J1503" s="194">
        <v>5370</v>
      </c>
      <c r="K1503" s="194">
        <v>3900</v>
      </c>
      <c r="L1503" s="195">
        <v>1470</v>
      </c>
      <c r="M1503" s="196">
        <v>6</v>
      </c>
      <c r="N1503" s="197">
        <v>88.2</v>
      </c>
      <c r="O1503" s="197">
        <v>1381.8</v>
      </c>
      <c r="P1503" s="231" t="s">
        <v>67</v>
      </c>
    </row>
    <row r="1504" spans="1:16">
      <c r="A1504" s="340" t="str">
        <f t="shared" si="47"/>
        <v>4388519</v>
      </c>
      <c r="B1504" s="351">
        <f t="shared" si="48"/>
        <v>19</v>
      </c>
      <c r="C1504" s="435">
        <v>43885</v>
      </c>
      <c r="D1504" s="399"/>
      <c r="E1504" s="400" t="s">
        <v>2576</v>
      </c>
      <c r="F1504" s="340" t="s">
        <v>832</v>
      </c>
      <c r="G1504" s="401" t="s">
        <v>689</v>
      </c>
      <c r="H1504" s="401" t="s">
        <v>695</v>
      </c>
      <c r="I1504" s="401" t="s">
        <v>830</v>
      </c>
      <c r="J1504" s="194">
        <v>8530</v>
      </c>
      <c r="K1504" s="194">
        <v>3770</v>
      </c>
      <c r="L1504" s="195">
        <v>4760</v>
      </c>
      <c r="M1504" s="196">
        <v>6</v>
      </c>
      <c r="N1504" s="197">
        <v>285.59999999999997</v>
      </c>
      <c r="O1504" s="197">
        <v>4474.3999999999996</v>
      </c>
      <c r="P1504" s="231" t="s">
        <v>67</v>
      </c>
    </row>
    <row r="1505" spans="1:16">
      <c r="A1505" s="340" t="str">
        <f t="shared" si="47"/>
        <v>4388520</v>
      </c>
      <c r="B1505" s="351">
        <f t="shared" si="48"/>
        <v>20</v>
      </c>
      <c r="C1505" s="435">
        <v>43885</v>
      </c>
      <c r="D1505" s="399" t="s">
        <v>2328</v>
      </c>
      <c r="E1505" s="400" t="s">
        <v>2577</v>
      </c>
      <c r="F1505" s="340" t="s">
        <v>1307</v>
      </c>
      <c r="G1505" s="401" t="s">
        <v>111</v>
      </c>
      <c r="H1505" s="401" t="s">
        <v>732</v>
      </c>
      <c r="I1505" s="401" t="s">
        <v>692</v>
      </c>
      <c r="J1505" s="194">
        <v>8620</v>
      </c>
      <c r="K1505" s="194">
        <v>3880</v>
      </c>
      <c r="L1505" s="195">
        <v>4740</v>
      </c>
      <c r="M1505" s="196">
        <v>6</v>
      </c>
      <c r="N1505" s="197">
        <v>284.39999999999998</v>
      </c>
      <c r="O1505" s="197">
        <v>4455.6000000000004</v>
      </c>
      <c r="P1505" s="231" t="s">
        <v>67</v>
      </c>
    </row>
    <row r="1506" spans="1:16">
      <c r="A1506" s="340" t="str">
        <f t="shared" si="47"/>
        <v>4388521</v>
      </c>
      <c r="B1506" s="402">
        <f t="shared" si="48"/>
        <v>21</v>
      </c>
      <c r="C1506" s="435">
        <v>43885</v>
      </c>
      <c r="D1506" s="404"/>
      <c r="E1506" s="405" t="s">
        <v>2578</v>
      </c>
      <c r="F1506" s="340" t="s">
        <v>1307</v>
      </c>
      <c r="G1506" s="406" t="s">
        <v>105</v>
      </c>
      <c r="H1506" s="406" t="s">
        <v>734</v>
      </c>
      <c r="I1506" s="406" t="s">
        <v>692</v>
      </c>
      <c r="J1506" s="194">
        <v>5190</v>
      </c>
      <c r="K1506" s="194">
        <v>3880</v>
      </c>
      <c r="L1506" s="195">
        <v>1310</v>
      </c>
      <c r="M1506" s="196">
        <v>6</v>
      </c>
      <c r="N1506" s="197">
        <v>78.599999999999994</v>
      </c>
      <c r="O1506" s="197">
        <v>1231.4000000000001</v>
      </c>
      <c r="P1506" s="221" t="s">
        <v>67</v>
      </c>
    </row>
    <row r="1507" spans="1:16">
      <c r="A1507" s="340" t="str">
        <f t="shared" ref="A1507:A1570" si="49">C1507&amp;B1507</f>
        <v>438861</v>
      </c>
      <c r="B1507" s="351">
        <f t="shared" ref="B1507:B1570" si="50">IF(C1507=C1506,B1506+1,1)</f>
        <v>1</v>
      </c>
      <c r="C1507" s="435">
        <v>43886</v>
      </c>
      <c r="D1507" s="399"/>
      <c r="E1507" s="400" t="s">
        <v>2579</v>
      </c>
      <c r="F1507" s="340" t="s">
        <v>936</v>
      </c>
      <c r="G1507" s="401" t="s">
        <v>105</v>
      </c>
      <c r="H1507" s="401" t="s">
        <v>734</v>
      </c>
      <c r="I1507" s="401" t="s">
        <v>686</v>
      </c>
      <c r="J1507" s="194">
        <v>7780</v>
      </c>
      <c r="K1507" s="194">
        <v>3920</v>
      </c>
      <c r="L1507" s="195">
        <v>3860</v>
      </c>
      <c r="M1507" s="196">
        <v>6</v>
      </c>
      <c r="N1507" s="197">
        <v>231.6</v>
      </c>
      <c r="O1507" s="197">
        <v>3628.4</v>
      </c>
      <c r="P1507" s="231" t="s">
        <v>721</v>
      </c>
    </row>
    <row r="1508" spans="1:16">
      <c r="A1508" s="340" t="str">
        <f t="shared" si="49"/>
        <v>438862</v>
      </c>
      <c r="B1508" s="351">
        <f t="shared" si="50"/>
        <v>2</v>
      </c>
      <c r="C1508" s="435">
        <v>43886</v>
      </c>
      <c r="D1508" s="399" t="s">
        <v>2141</v>
      </c>
      <c r="E1508" s="400" t="s">
        <v>2580</v>
      </c>
      <c r="F1508" s="340" t="s">
        <v>1041</v>
      </c>
      <c r="G1508" s="401" t="s">
        <v>111</v>
      </c>
      <c r="H1508" s="401" t="s">
        <v>732</v>
      </c>
      <c r="I1508" s="401" t="s">
        <v>830</v>
      </c>
      <c r="J1508" s="194">
        <v>8640</v>
      </c>
      <c r="K1508" s="194">
        <v>3860</v>
      </c>
      <c r="L1508" s="195">
        <v>4780</v>
      </c>
      <c r="M1508" s="196">
        <v>6</v>
      </c>
      <c r="N1508" s="197">
        <v>286.8</v>
      </c>
      <c r="O1508" s="197">
        <v>4493.2</v>
      </c>
      <c r="P1508" s="231" t="s">
        <v>721</v>
      </c>
    </row>
    <row r="1509" spans="1:16">
      <c r="A1509" s="340" t="str">
        <f t="shared" si="49"/>
        <v>438863</v>
      </c>
      <c r="B1509" s="351">
        <f t="shared" si="50"/>
        <v>3</v>
      </c>
      <c r="C1509" s="435">
        <v>43886</v>
      </c>
      <c r="D1509" s="399" t="s">
        <v>1705</v>
      </c>
      <c r="E1509" s="400" t="s">
        <v>2581</v>
      </c>
      <c r="F1509" s="340" t="s">
        <v>1174</v>
      </c>
      <c r="G1509" s="401" t="s">
        <v>111</v>
      </c>
      <c r="H1509" s="401" t="s">
        <v>732</v>
      </c>
      <c r="I1509" s="401" t="s">
        <v>751</v>
      </c>
      <c r="J1509" s="194">
        <v>8480</v>
      </c>
      <c r="K1509" s="194">
        <v>3880</v>
      </c>
      <c r="L1509" s="195">
        <v>4600</v>
      </c>
      <c r="M1509" s="196">
        <v>6</v>
      </c>
      <c r="N1509" s="197">
        <v>276</v>
      </c>
      <c r="O1509" s="197">
        <v>4324</v>
      </c>
      <c r="P1509" s="231" t="s">
        <v>721</v>
      </c>
    </row>
    <row r="1510" spans="1:16">
      <c r="A1510" s="340" t="str">
        <f t="shared" si="49"/>
        <v>438864</v>
      </c>
      <c r="B1510" s="351">
        <f t="shared" si="50"/>
        <v>4</v>
      </c>
      <c r="C1510" s="435">
        <v>43886</v>
      </c>
      <c r="D1510" s="399" t="s">
        <v>2339</v>
      </c>
      <c r="E1510" s="400" t="s">
        <v>2582</v>
      </c>
      <c r="F1510" s="340" t="s">
        <v>2583</v>
      </c>
      <c r="G1510" s="401" t="s">
        <v>281</v>
      </c>
      <c r="H1510" s="401" t="s">
        <v>833</v>
      </c>
      <c r="I1510" s="401" t="s">
        <v>692</v>
      </c>
      <c r="J1510" s="194">
        <v>8370</v>
      </c>
      <c r="K1510" s="194">
        <v>3850</v>
      </c>
      <c r="L1510" s="195">
        <v>4520</v>
      </c>
      <c r="M1510" s="196">
        <v>6</v>
      </c>
      <c r="N1510" s="197">
        <v>271.2</v>
      </c>
      <c r="O1510" s="197">
        <v>4248.8</v>
      </c>
      <c r="P1510" s="231" t="s">
        <v>721</v>
      </c>
    </row>
    <row r="1511" spans="1:16">
      <c r="A1511" s="340" t="str">
        <f t="shared" si="49"/>
        <v>438865</v>
      </c>
      <c r="B1511" s="351">
        <f t="shared" si="50"/>
        <v>5</v>
      </c>
      <c r="C1511" s="435">
        <v>43886</v>
      </c>
      <c r="D1511" s="399"/>
      <c r="E1511" s="400" t="s">
        <v>2584</v>
      </c>
      <c r="F1511" s="340" t="s">
        <v>2583</v>
      </c>
      <c r="G1511" s="401" t="s">
        <v>689</v>
      </c>
      <c r="H1511" s="401" t="s">
        <v>695</v>
      </c>
      <c r="I1511" s="401" t="s">
        <v>692</v>
      </c>
      <c r="J1511" s="194">
        <v>8360</v>
      </c>
      <c r="K1511" s="194">
        <v>3810</v>
      </c>
      <c r="L1511" s="195">
        <v>4550</v>
      </c>
      <c r="M1511" s="196">
        <v>6</v>
      </c>
      <c r="N1511" s="197">
        <v>273</v>
      </c>
      <c r="O1511" s="197">
        <v>4277</v>
      </c>
      <c r="P1511" s="231" t="s">
        <v>721</v>
      </c>
    </row>
    <row r="1512" spans="1:16">
      <c r="A1512" s="340" t="str">
        <f t="shared" si="49"/>
        <v>438866</v>
      </c>
      <c r="B1512" s="351">
        <f t="shared" si="50"/>
        <v>6</v>
      </c>
      <c r="C1512" s="435">
        <v>43886</v>
      </c>
      <c r="D1512" s="399"/>
      <c r="E1512" s="400" t="s">
        <v>2585</v>
      </c>
      <c r="F1512" s="340" t="s">
        <v>2583</v>
      </c>
      <c r="G1512" s="401" t="s">
        <v>161</v>
      </c>
      <c r="H1512" s="401" t="s">
        <v>696</v>
      </c>
      <c r="I1512" s="401" t="s">
        <v>692</v>
      </c>
      <c r="J1512" s="194">
        <v>7950</v>
      </c>
      <c r="K1512" s="194">
        <v>3800</v>
      </c>
      <c r="L1512" s="195">
        <v>4150</v>
      </c>
      <c r="M1512" s="196">
        <v>6</v>
      </c>
      <c r="N1512" s="197">
        <v>249</v>
      </c>
      <c r="O1512" s="197">
        <v>3901</v>
      </c>
      <c r="P1512" s="231" t="s">
        <v>721</v>
      </c>
    </row>
    <row r="1513" spans="1:16">
      <c r="A1513" s="340" t="str">
        <f t="shared" si="49"/>
        <v>438867</v>
      </c>
      <c r="B1513" s="351">
        <f t="shared" si="50"/>
        <v>7</v>
      </c>
      <c r="C1513" s="435">
        <v>43886</v>
      </c>
      <c r="D1513" s="399"/>
      <c r="E1513" s="400" t="s">
        <v>2586</v>
      </c>
      <c r="F1513" s="340" t="s">
        <v>2583</v>
      </c>
      <c r="G1513" s="401" t="s">
        <v>736</v>
      </c>
      <c r="H1513" s="401" t="s">
        <v>733</v>
      </c>
      <c r="I1513" s="401" t="s">
        <v>692</v>
      </c>
      <c r="J1513" s="194">
        <v>7930</v>
      </c>
      <c r="K1513" s="194">
        <v>3890</v>
      </c>
      <c r="L1513" s="195">
        <v>4040</v>
      </c>
      <c r="M1513" s="196">
        <v>6</v>
      </c>
      <c r="N1513" s="197">
        <v>242.39999999999998</v>
      </c>
      <c r="O1513" s="197">
        <v>3797.6</v>
      </c>
      <c r="P1513" s="231" t="s">
        <v>721</v>
      </c>
    </row>
    <row r="1514" spans="1:16">
      <c r="A1514" s="340" t="str">
        <f t="shared" si="49"/>
        <v>438868</v>
      </c>
      <c r="B1514" s="351">
        <f t="shared" si="50"/>
        <v>8</v>
      </c>
      <c r="C1514" s="435">
        <v>43886</v>
      </c>
      <c r="D1514" s="399"/>
      <c r="E1514" s="400" t="s">
        <v>2587</v>
      </c>
      <c r="F1514" s="340" t="s">
        <v>2583</v>
      </c>
      <c r="G1514" s="401" t="s">
        <v>103</v>
      </c>
      <c r="H1514" s="401" t="s">
        <v>836</v>
      </c>
      <c r="I1514" s="401" t="s">
        <v>692</v>
      </c>
      <c r="J1514" s="194">
        <v>5120</v>
      </c>
      <c r="K1514" s="194">
        <v>3890</v>
      </c>
      <c r="L1514" s="195">
        <v>1230</v>
      </c>
      <c r="M1514" s="196">
        <v>6</v>
      </c>
      <c r="N1514" s="197">
        <v>73.8</v>
      </c>
      <c r="O1514" s="197">
        <v>1156.2</v>
      </c>
      <c r="P1514" s="231" t="s">
        <v>721</v>
      </c>
    </row>
    <row r="1515" spans="1:16">
      <c r="A1515" s="340" t="str">
        <f t="shared" si="49"/>
        <v>438869</v>
      </c>
      <c r="B1515" s="351">
        <f t="shared" si="50"/>
        <v>9</v>
      </c>
      <c r="C1515" s="435">
        <v>43886</v>
      </c>
      <c r="D1515" s="399"/>
      <c r="E1515" s="400" t="s">
        <v>2588</v>
      </c>
      <c r="F1515" s="340" t="s">
        <v>901</v>
      </c>
      <c r="G1515" s="401" t="s">
        <v>105</v>
      </c>
      <c r="H1515" s="401" t="s">
        <v>734</v>
      </c>
      <c r="I1515" s="401" t="s">
        <v>692</v>
      </c>
      <c r="J1515" s="194">
        <v>5420</v>
      </c>
      <c r="K1515" s="194">
        <v>3890</v>
      </c>
      <c r="L1515" s="195">
        <v>1530</v>
      </c>
      <c r="M1515" s="196">
        <v>6</v>
      </c>
      <c r="N1515" s="197">
        <v>91.8</v>
      </c>
      <c r="O1515" s="197">
        <v>1438.2</v>
      </c>
      <c r="P1515" s="231" t="s">
        <v>721</v>
      </c>
    </row>
    <row r="1516" spans="1:16">
      <c r="A1516" s="340" t="str">
        <f t="shared" si="49"/>
        <v>4388610</v>
      </c>
      <c r="B1516" s="351">
        <f t="shared" si="50"/>
        <v>10</v>
      </c>
      <c r="C1516" s="435">
        <v>43886</v>
      </c>
      <c r="D1516" s="399"/>
      <c r="E1516" s="400" t="s">
        <v>2589</v>
      </c>
      <c r="F1516" s="340" t="s">
        <v>2590</v>
      </c>
      <c r="G1516" s="401" t="s">
        <v>104</v>
      </c>
      <c r="H1516" s="401" t="s">
        <v>694</v>
      </c>
      <c r="I1516" s="401" t="s">
        <v>692</v>
      </c>
      <c r="J1516" s="194">
        <v>7730</v>
      </c>
      <c r="K1516" s="194">
        <v>3880</v>
      </c>
      <c r="L1516" s="195">
        <v>3850</v>
      </c>
      <c r="M1516" s="196">
        <v>6</v>
      </c>
      <c r="N1516" s="197">
        <v>231</v>
      </c>
      <c r="O1516" s="197">
        <v>3619</v>
      </c>
      <c r="P1516" s="231" t="s">
        <v>721</v>
      </c>
    </row>
    <row r="1517" spans="1:16">
      <c r="A1517" s="340" t="str">
        <f t="shared" si="49"/>
        <v>4388611</v>
      </c>
      <c r="B1517" s="351">
        <f t="shared" si="50"/>
        <v>11</v>
      </c>
      <c r="C1517" s="435">
        <v>43886</v>
      </c>
      <c r="D1517" s="399" t="s">
        <v>2464</v>
      </c>
      <c r="E1517" s="400" t="s">
        <v>2591</v>
      </c>
      <c r="F1517" s="340" t="s">
        <v>713</v>
      </c>
      <c r="G1517" s="401" t="s">
        <v>187</v>
      </c>
      <c r="H1517" s="401" t="s">
        <v>1479</v>
      </c>
      <c r="I1517" s="401" t="s">
        <v>686</v>
      </c>
      <c r="J1517" s="194">
        <v>11230</v>
      </c>
      <c r="K1517" s="194">
        <v>4430</v>
      </c>
      <c r="L1517" s="195">
        <v>6800</v>
      </c>
      <c r="M1517" s="196">
        <v>5</v>
      </c>
      <c r="N1517" s="197">
        <v>340</v>
      </c>
      <c r="O1517" s="197">
        <v>6460</v>
      </c>
      <c r="P1517" s="231" t="s">
        <v>21</v>
      </c>
    </row>
    <row r="1518" spans="1:16">
      <c r="A1518" s="340" t="str">
        <f t="shared" si="49"/>
        <v>4388612</v>
      </c>
      <c r="B1518" s="351">
        <f t="shared" si="50"/>
        <v>12</v>
      </c>
      <c r="C1518" s="435">
        <v>43886</v>
      </c>
      <c r="D1518" s="399"/>
      <c r="E1518" s="400" t="s">
        <v>2592</v>
      </c>
      <c r="F1518" s="340" t="s">
        <v>713</v>
      </c>
      <c r="G1518" s="401" t="s">
        <v>821</v>
      </c>
      <c r="H1518" s="401" t="s">
        <v>822</v>
      </c>
      <c r="I1518" s="401" t="s">
        <v>686</v>
      </c>
      <c r="J1518" s="194">
        <v>11420</v>
      </c>
      <c r="K1518" s="194">
        <v>4320</v>
      </c>
      <c r="L1518" s="195">
        <v>7100</v>
      </c>
      <c r="M1518" s="196">
        <v>6</v>
      </c>
      <c r="N1518" s="197">
        <v>426</v>
      </c>
      <c r="O1518" s="197">
        <v>6674</v>
      </c>
      <c r="P1518" s="231" t="s">
        <v>21</v>
      </c>
    </row>
    <row r="1519" spans="1:16">
      <c r="A1519" s="340" t="str">
        <f t="shared" si="49"/>
        <v>4388613</v>
      </c>
      <c r="B1519" s="351">
        <f t="shared" si="50"/>
        <v>13</v>
      </c>
      <c r="C1519" s="435">
        <v>43886</v>
      </c>
      <c r="D1519" s="399"/>
      <c r="E1519" s="400" t="s">
        <v>2593</v>
      </c>
      <c r="F1519" s="340" t="s">
        <v>713</v>
      </c>
      <c r="G1519" s="401" t="s">
        <v>109</v>
      </c>
      <c r="H1519" s="401" t="s">
        <v>877</v>
      </c>
      <c r="I1519" s="401" t="s">
        <v>686</v>
      </c>
      <c r="J1519" s="194">
        <v>9220</v>
      </c>
      <c r="K1519" s="194">
        <v>4210</v>
      </c>
      <c r="L1519" s="195">
        <v>5010</v>
      </c>
      <c r="M1519" s="196">
        <v>6</v>
      </c>
      <c r="N1519" s="197">
        <v>300.59999999999997</v>
      </c>
      <c r="O1519" s="197">
        <v>4709.3999999999996</v>
      </c>
      <c r="P1519" s="231" t="s">
        <v>21</v>
      </c>
    </row>
    <row r="1520" spans="1:16">
      <c r="A1520" s="340" t="str">
        <f t="shared" si="49"/>
        <v>4388614</v>
      </c>
      <c r="B1520" s="351">
        <f t="shared" si="50"/>
        <v>14</v>
      </c>
      <c r="C1520" s="435">
        <v>43886</v>
      </c>
      <c r="D1520" s="399" t="s">
        <v>2594</v>
      </c>
      <c r="E1520" s="400" t="s">
        <v>2595</v>
      </c>
      <c r="F1520" s="340" t="s">
        <v>737</v>
      </c>
      <c r="G1520" s="401" t="s">
        <v>1121</v>
      </c>
      <c r="H1520" s="401" t="s">
        <v>1122</v>
      </c>
      <c r="I1520" s="401" t="s">
        <v>686</v>
      </c>
      <c r="J1520" s="194">
        <v>11360</v>
      </c>
      <c r="K1520" s="194">
        <v>4590</v>
      </c>
      <c r="L1520" s="195">
        <v>6770</v>
      </c>
      <c r="M1520" s="196">
        <v>5</v>
      </c>
      <c r="N1520" s="197">
        <v>338.5</v>
      </c>
      <c r="O1520" s="197">
        <v>6431.5</v>
      </c>
      <c r="P1520" s="231" t="s">
        <v>22</v>
      </c>
    </row>
    <row r="1521" spans="1:16">
      <c r="A1521" s="340" t="str">
        <f t="shared" si="49"/>
        <v>4388615</v>
      </c>
      <c r="B1521" s="351">
        <f t="shared" si="50"/>
        <v>15</v>
      </c>
      <c r="C1521" s="435">
        <v>43886</v>
      </c>
      <c r="D1521" s="399"/>
      <c r="E1521" s="400" t="s">
        <v>2596</v>
      </c>
      <c r="F1521" s="340" t="s">
        <v>737</v>
      </c>
      <c r="G1521" s="401" t="s">
        <v>1121</v>
      </c>
      <c r="H1521" s="401" t="s">
        <v>1124</v>
      </c>
      <c r="I1521" s="401" t="s">
        <v>686</v>
      </c>
      <c r="J1521" s="194">
        <v>11130</v>
      </c>
      <c r="K1521" s="194">
        <v>4560</v>
      </c>
      <c r="L1521" s="195">
        <v>6570</v>
      </c>
      <c r="M1521" s="196">
        <v>5</v>
      </c>
      <c r="N1521" s="197">
        <v>328.5</v>
      </c>
      <c r="O1521" s="197">
        <v>6241.5</v>
      </c>
      <c r="P1521" s="231" t="s">
        <v>22</v>
      </c>
    </row>
    <row r="1522" spans="1:16">
      <c r="A1522" s="340" t="str">
        <f t="shared" si="49"/>
        <v>4388616</v>
      </c>
      <c r="B1522" s="351">
        <f t="shared" si="50"/>
        <v>16</v>
      </c>
      <c r="C1522" s="435">
        <v>43886</v>
      </c>
      <c r="D1522" s="399" t="s">
        <v>2111</v>
      </c>
      <c r="E1522" s="400" t="s">
        <v>2597</v>
      </c>
      <c r="F1522" s="340" t="s">
        <v>731</v>
      </c>
      <c r="G1522" s="401" t="s">
        <v>1121</v>
      </c>
      <c r="H1522" s="401" t="s">
        <v>1854</v>
      </c>
      <c r="I1522" s="401" t="s">
        <v>688</v>
      </c>
      <c r="J1522" s="194">
        <v>4580</v>
      </c>
      <c r="K1522" s="194">
        <v>1530</v>
      </c>
      <c r="L1522" s="195">
        <v>3050</v>
      </c>
      <c r="M1522" s="196">
        <v>5</v>
      </c>
      <c r="N1522" s="197">
        <v>152.5</v>
      </c>
      <c r="O1522" s="197">
        <v>2897.5</v>
      </c>
      <c r="P1522" s="231" t="s">
        <v>23</v>
      </c>
    </row>
    <row r="1523" spans="1:16">
      <c r="A1523" s="340" t="str">
        <f t="shared" si="49"/>
        <v>4388617</v>
      </c>
      <c r="B1523" s="351">
        <f t="shared" si="50"/>
        <v>17</v>
      </c>
      <c r="C1523" s="435">
        <v>43886</v>
      </c>
      <c r="D1523" s="399"/>
      <c r="E1523" s="400" t="s">
        <v>2598</v>
      </c>
      <c r="F1523" s="340" t="s">
        <v>731</v>
      </c>
      <c r="G1523" s="401" t="s">
        <v>1475</v>
      </c>
      <c r="H1523" s="401" t="s">
        <v>1363</v>
      </c>
      <c r="I1523" s="401" t="s">
        <v>688</v>
      </c>
      <c r="J1523" s="194">
        <v>13450</v>
      </c>
      <c r="K1523" s="194">
        <v>4540</v>
      </c>
      <c r="L1523" s="195">
        <v>8910</v>
      </c>
      <c r="M1523" s="196">
        <v>5</v>
      </c>
      <c r="N1523" s="197">
        <v>445.5</v>
      </c>
      <c r="O1523" s="197">
        <v>8464.5</v>
      </c>
      <c r="P1523" s="231" t="s">
        <v>23</v>
      </c>
    </row>
    <row r="1524" spans="1:16">
      <c r="A1524" s="340" t="str">
        <f t="shared" si="49"/>
        <v>4388618</v>
      </c>
      <c r="B1524" s="351">
        <f t="shared" si="50"/>
        <v>18</v>
      </c>
      <c r="C1524" s="435">
        <v>43886</v>
      </c>
      <c r="D1524" s="399" t="s">
        <v>2056</v>
      </c>
      <c r="E1524" s="400" t="s">
        <v>2599</v>
      </c>
      <c r="F1524" s="340" t="s">
        <v>754</v>
      </c>
      <c r="G1524" s="401" t="s">
        <v>826</v>
      </c>
      <c r="H1524" s="401" t="s">
        <v>827</v>
      </c>
      <c r="I1524" s="401" t="s">
        <v>751</v>
      </c>
      <c r="J1524" s="194">
        <v>10650</v>
      </c>
      <c r="K1524" s="194">
        <v>4550</v>
      </c>
      <c r="L1524" s="195">
        <v>6100</v>
      </c>
      <c r="M1524" s="196">
        <v>6</v>
      </c>
      <c r="N1524" s="197">
        <v>366</v>
      </c>
      <c r="O1524" s="197">
        <v>5734</v>
      </c>
      <c r="P1524" s="231" t="s">
        <v>24</v>
      </c>
    </row>
    <row r="1525" spans="1:16">
      <c r="A1525" s="340" t="str">
        <f t="shared" si="49"/>
        <v>4388619</v>
      </c>
      <c r="B1525" s="351">
        <f t="shared" si="50"/>
        <v>19</v>
      </c>
      <c r="C1525" s="435">
        <v>43886</v>
      </c>
      <c r="D1525" s="399"/>
      <c r="E1525" s="400" t="s">
        <v>2600</v>
      </c>
      <c r="F1525" s="340" t="s">
        <v>754</v>
      </c>
      <c r="G1525" s="401" t="s">
        <v>1604</v>
      </c>
      <c r="H1525" s="401" t="s">
        <v>2601</v>
      </c>
      <c r="I1525" s="401" t="s">
        <v>751</v>
      </c>
      <c r="J1525" s="194">
        <v>3690</v>
      </c>
      <c r="K1525" s="194">
        <v>1530</v>
      </c>
      <c r="L1525" s="195">
        <v>2160</v>
      </c>
      <c r="M1525" s="196">
        <v>5</v>
      </c>
      <c r="N1525" s="197">
        <v>108</v>
      </c>
      <c r="O1525" s="197">
        <v>2052</v>
      </c>
      <c r="P1525" s="231" t="s">
        <v>24</v>
      </c>
    </row>
    <row r="1526" spans="1:16">
      <c r="A1526" s="340" t="str">
        <f t="shared" si="49"/>
        <v>4388620</v>
      </c>
      <c r="B1526" s="351">
        <f t="shared" si="50"/>
        <v>20</v>
      </c>
      <c r="C1526" s="435">
        <v>43886</v>
      </c>
      <c r="D1526" s="399"/>
      <c r="E1526" s="400" t="s">
        <v>2602</v>
      </c>
      <c r="F1526" s="340" t="s">
        <v>1041</v>
      </c>
      <c r="G1526" s="401" t="s">
        <v>95</v>
      </c>
      <c r="H1526" s="401" t="s">
        <v>735</v>
      </c>
      <c r="I1526" s="401" t="s">
        <v>830</v>
      </c>
      <c r="J1526" s="194">
        <v>5070</v>
      </c>
      <c r="K1526" s="194">
        <v>3900</v>
      </c>
      <c r="L1526" s="195">
        <v>1170</v>
      </c>
      <c r="M1526" s="196">
        <v>6</v>
      </c>
      <c r="N1526" s="197">
        <v>70.2</v>
      </c>
      <c r="O1526" s="197">
        <v>1099.8</v>
      </c>
      <c r="P1526" s="231" t="s">
        <v>29</v>
      </c>
    </row>
    <row r="1527" spans="1:16">
      <c r="A1527" s="340" t="str">
        <f t="shared" si="49"/>
        <v>4388621</v>
      </c>
      <c r="B1527" s="351">
        <f t="shared" si="50"/>
        <v>21</v>
      </c>
      <c r="C1527" s="435">
        <v>43886</v>
      </c>
      <c r="D1527" s="399"/>
      <c r="E1527" s="400" t="s">
        <v>2603</v>
      </c>
      <c r="F1527" s="340" t="s">
        <v>2238</v>
      </c>
      <c r="G1527" s="401" t="s">
        <v>104</v>
      </c>
      <c r="H1527" s="401" t="s">
        <v>694</v>
      </c>
      <c r="I1527" s="401" t="s">
        <v>830</v>
      </c>
      <c r="J1527" s="194">
        <v>7670</v>
      </c>
      <c r="K1527" s="194">
        <v>3890</v>
      </c>
      <c r="L1527" s="195">
        <v>3780</v>
      </c>
      <c r="M1527" s="196">
        <v>6</v>
      </c>
      <c r="N1527" s="197">
        <v>226.79999999999998</v>
      </c>
      <c r="O1527" s="197">
        <v>3553.2</v>
      </c>
      <c r="P1527" s="231" t="s">
        <v>29</v>
      </c>
    </row>
    <row r="1528" spans="1:16">
      <c r="A1528" s="340" t="str">
        <f t="shared" si="49"/>
        <v>4388622</v>
      </c>
      <c r="B1528" s="351">
        <f t="shared" si="50"/>
        <v>22</v>
      </c>
      <c r="C1528" s="435">
        <v>43886</v>
      </c>
      <c r="D1528" s="399"/>
      <c r="E1528" s="400" t="s">
        <v>2604</v>
      </c>
      <c r="F1528" s="340" t="s">
        <v>1174</v>
      </c>
      <c r="G1528" s="401" t="s">
        <v>95</v>
      </c>
      <c r="H1528" s="401" t="s">
        <v>735</v>
      </c>
      <c r="I1528" s="401" t="s">
        <v>751</v>
      </c>
      <c r="J1528" s="194">
        <v>8810</v>
      </c>
      <c r="K1528" s="194">
        <v>3910</v>
      </c>
      <c r="L1528" s="195">
        <v>4900</v>
      </c>
      <c r="M1528" s="196">
        <v>6</v>
      </c>
      <c r="N1528" s="197">
        <v>294</v>
      </c>
      <c r="O1528" s="197">
        <v>4606</v>
      </c>
      <c r="P1528" s="231" t="s">
        <v>29</v>
      </c>
    </row>
    <row r="1529" spans="1:16">
      <c r="A1529" s="340" t="str">
        <f t="shared" si="49"/>
        <v>4388623</v>
      </c>
      <c r="B1529" s="351">
        <f t="shared" si="50"/>
        <v>23</v>
      </c>
      <c r="C1529" s="435">
        <v>43886</v>
      </c>
      <c r="D1529" s="399"/>
      <c r="E1529" s="400" t="s">
        <v>2605</v>
      </c>
      <c r="F1529" s="340" t="s">
        <v>1174</v>
      </c>
      <c r="G1529" s="401" t="s">
        <v>104</v>
      </c>
      <c r="H1529" s="401" t="s">
        <v>694</v>
      </c>
      <c r="I1529" s="401" t="s">
        <v>751</v>
      </c>
      <c r="J1529" s="194">
        <v>8530</v>
      </c>
      <c r="K1529" s="194">
        <v>3880</v>
      </c>
      <c r="L1529" s="195">
        <v>4650</v>
      </c>
      <c r="M1529" s="196">
        <v>6</v>
      </c>
      <c r="N1529" s="197">
        <v>279</v>
      </c>
      <c r="O1529" s="197">
        <v>4371</v>
      </c>
      <c r="P1529" s="231" t="s">
        <v>29</v>
      </c>
    </row>
    <row r="1530" spans="1:16">
      <c r="A1530" s="340" t="str">
        <f t="shared" si="49"/>
        <v>4388624</v>
      </c>
      <c r="B1530" s="351">
        <f t="shared" si="50"/>
        <v>24</v>
      </c>
      <c r="C1530" s="435">
        <v>43886</v>
      </c>
      <c r="D1530" s="399"/>
      <c r="E1530" s="400" t="s">
        <v>2606</v>
      </c>
      <c r="F1530" s="340" t="s">
        <v>1174</v>
      </c>
      <c r="G1530" s="401" t="s">
        <v>111</v>
      </c>
      <c r="H1530" s="401" t="s">
        <v>732</v>
      </c>
      <c r="I1530" s="401" t="s">
        <v>751</v>
      </c>
      <c r="J1530" s="194">
        <v>9110</v>
      </c>
      <c r="K1530" s="194">
        <v>3880</v>
      </c>
      <c r="L1530" s="195">
        <v>5230</v>
      </c>
      <c r="M1530" s="196">
        <v>6</v>
      </c>
      <c r="N1530" s="197">
        <v>313.8</v>
      </c>
      <c r="O1530" s="197">
        <v>4916.2</v>
      </c>
      <c r="P1530" s="231" t="s">
        <v>29</v>
      </c>
    </row>
    <row r="1531" spans="1:16">
      <c r="A1531" s="340" t="str">
        <f t="shared" si="49"/>
        <v>4388625</v>
      </c>
      <c r="B1531" s="351">
        <f t="shared" si="50"/>
        <v>25</v>
      </c>
      <c r="C1531" s="435">
        <v>43886</v>
      </c>
      <c r="D1531" s="399"/>
      <c r="E1531" s="400" t="s">
        <v>2607</v>
      </c>
      <c r="F1531" s="340" t="s">
        <v>842</v>
      </c>
      <c r="G1531" s="401" t="s">
        <v>95</v>
      </c>
      <c r="H1531" s="401" t="s">
        <v>735</v>
      </c>
      <c r="I1531" s="401" t="s">
        <v>692</v>
      </c>
      <c r="J1531" s="194">
        <v>8720</v>
      </c>
      <c r="K1531" s="194">
        <v>3900</v>
      </c>
      <c r="L1531" s="195">
        <v>4820</v>
      </c>
      <c r="M1531" s="196">
        <v>6</v>
      </c>
      <c r="N1531" s="197">
        <v>289.2</v>
      </c>
      <c r="O1531" s="197">
        <v>4530.8</v>
      </c>
      <c r="P1531" s="231" t="s">
        <v>29</v>
      </c>
    </row>
    <row r="1532" spans="1:16">
      <c r="A1532" s="340" t="str">
        <f t="shared" si="49"/>
        <v>4388626</v>
      </c>
      <c r="B1532" s="402">
        <f t="shared" si="50"/>
        <v>26</v>
      </c>
      <c r="C1532" s="435">
        <v>43886</v>
      </c>
      <c r="D1532" s="404"/>
      <c r="E1532" s="405" t="s">
        <v>2608</v>
      </c>
      <c r="F1532" s="340" t="s">
        <v>842</v>
      </c>
      <c r="G1532" s="406" t="s">
        <v>111</v>
      </c>
      <c r="H1532" s="406" t="s">
        <v>732</v>
      </c>
      <c r="I1532" s="406" t="s">
        <v>692</v>
      </c>
      <c r="J1532" s="194">
        <v>8680</v>
      </c>
      <c r="K1532" s="194">
        <v>3880</v>
      </c>
      <c r="L1532" s="195">
        <v>4800</v>
      </c>
      <c r="M1532" s="196">
        <v>6</v>
      </c>
      <c r="N1532" s="197">
        <v>288</v>
      </c>
      <c r="O1532" s="197">
        <v>4512</v>
      </c>
      <c r="P1532" s="221" t="s">
        <v>29</v>
      </c>
    </row>
    <row r="1533" spans="1:16">
      <c r="A1533" s="340" t="str">
        <f t="shared" si="49"/>
        <v>438871</v>
      </c>
      <c r="B1533" s="351">
        <f t="shared" si="50"/>
        <v>1</v>
      </c>
      <c r="C1533" s="435">
        <v>43887</v>
      </c>
      <c r="D1533" s="399" t="s">
        <v>2488</v>
      </c>
      <c r="E1533" s="400" t="s">
        <v>2609</v>
      </c>
      <c r="F1533" s="340" t="s">
        <v>713</v>
      </c>
      <c r="G1533" s="401" t="s">
        <v>98</v>
      </c>
      <c r="H1533" s="401" t="s">
        <v>859</v>
      </c>
      <c r="I1533" s="401" t="s">
        <v>686</v>
      </c>
      <c r="J1533" s="194">
        <v>10900</v>
      </c>
      <c r="K1533" s="194">
        <v>3510</v>
      </c>
      <c r="L1533" s="195">
        <v>7390</v>
      </c>
      <c r="M1533" s="196">
        <v>5</v>
      </c>
      <c r="N1533" s="197">
        <v>369.5</v>
      </c>
      <c r="O1533" s="197">
        <v>7020.5</v>
      </c>
      <c r="P1533" s="231" t="s">
        <v>21</v>
      </c>
    </row>
    <row r="1534" spans="1:16">
      <c r="A1534" s="340" t="str">
        <f t="shared" si="49"/>
        <v>438872</v>
      </c>
      <c r="B1534" s="351">
        <f t="shared" si="50"/>
        <v>2</v>
      </c>
      <c r="C1534" s="435">
        <v>43887</v>
      </c>
      <c r="D1534" s="399"/>
      <c r="E1534" s="400" t="s">
        <v>2610</v>
      </c>
      <c r="F1534" s="340" t="s">
        <v>713</v>
      </c>
      <c r="G1534" s="401" t="s">
        <v>99</v>
      </c>
      <c r="H1534" s="401" t="s">
        <v>813</v>
      </c>
      <c r="I1534" s="401" t="s">
        <v>686</v>
      </c>
      <c r="J1534" s="194">
        <v>12900</v>
      </c>
      <c r="K1534" s="194">
        <v>3460</v>
      </c>
      <c r="L1534" s="195">
        <v>9440</v>
      </c>
      <c r="M1534" s="196">
        <v>5</v>
      </c>
      <c r="N1534" s="197">
        <v>472</v>
      </c>
      <c r="O1534" s="197">
        <v>8968</v>
      </c>
      <c r="P1534" s="231" t="s">
        <v>21</v>
      </c>
    </row>
    <row r="1535" spans="1:16">
      <c r="A1535" s="340" t="str">
        <f t="shared" si="49"/>
        <v>438873</v>
      </c>
      <c r="B1535" s="351">
        <f t="shared" si="50"/>
        <v>3</v>
      </c>
      <c r="C1535" s="435">
        <v>43887</v>
      </c>
      <c r="D1535" s="399"/>
      <c r="E1535" s="400" t="s">
        <v>2611</v>
      </c>
      <c r="F1535" s="340" t="s">
        <v>713</v>
      </c>
      <c r="G1535" s="401" t="s">
        <v>187</v>
      </c>
      <c r="H1535" s="401" t="s">
        <v>2463</v>
      </c>
      <c r="I1535" s="401" t="s">
        <v>686</v>
      </c>
      <c r="J1535" s="194">
        <v>10960</v>
      </c>
      <c r="K1535" s="194">
        <v>4470</v>
      </c>
      <c r="L1535" s="195">
        <v>6490</v>
      </c>
      <c r="M1535" s="196">
        <v>5</v>
      </c>
      <c r="N1535" s="197">
        <v>324.5</v>
      </c>
      <c r="O1535" s="197">
        <v>6165.5</v>
      </c>
      <c r="P1535" s="231" t="s">
        <v>21</v>
      </c>
    </row>
    <row r="1536" spans="1:16">
      <c r="A1536" s="340" t="str">
        <f t="shared" si="49"/>
        <v>438874</v>
      </c>
      <c r="B1536" s="351">
        <f t="shared" si="50"/>
        <v>4</v>
      </c>
      <c r="C1536" s="435">
        <v>43887</v>
      </c>
      <c r="D1536" s="399"/>
      <c r="E1536" s="400" t="s">
        <v>2612</v>
      </c>
      <c r="F1536" s="340" t="s">
        <v>713</v>
      </c>
      <c r="G1536" s="401" t="s">
        <v>930</v>
      </c>
      <c r="H1536" s="401" t="s">
        <v>931</v>
      </c>
      <c r="I1536" s="401" t="s">
        <v>686</v>
      </c>
      <c r="J1536" s="194">
        <v>12240</v>
      </c>
      <c r="K1536" s="194">
        <v>4180</v>
      </c>
      <c r="L1536" s="195">
        <v>8060</v>
      </c>
      <c r="M1536" s="196">
        <v>5</v>
      </c>
      <c r="N1536" s="197">
        <v>403</v>
      </c>
      <c r="O1536" s="197">
        <v>7657</v>
      </c>
      <c r="P1536" s="231" t="s">
        <v>21</v>
      </c>
    </row>
    <row r="1537" spans="1:16">
      <c r="A1537" s="340" t="str">
        <f t="shared" si="49"/>
        <v>438875</v>
      </c>
      <c r="B1537" s="351">
        <f t="shared" si="50"/>
        <v>5</v>
      </c>
      <c r="C1537" s="435">
        <v>43887</v>
      </c>
      <c r="D1537" s="399" t="s">
        <v>2613</v>
      </c>
      <c r="E1537" s="400" t="s">
        <v>2614</v>
      </c>
      <c r="F1537" s="340" t="s">
        <v>737</v>
      </c>
      <c r="G1537" s="401" t="s">
        <v>2493</v>
      </c>
      <c r="H1537" s="401" t="s">
        <v>2494</v>
      </c>
      <c r="I1537" s="401" t="s">
        <v>686</v>
      </c>
      <c r="J1537" s="194">
        <v>2830</v>
      </c>
      <c r="K1537" s="194">
        <v>1560</v>
      </c>
      <c r="L1537" s="195">
        <v>1270</v>
      </c>
      <c r="M1537" s="196">
        <v>5</v>
      </c>
      <c r="N1537" s="197">
        <v>63.5</v>
      </c>
      <c r="O1537" s="197">
        <v>1206.5</v>
      </c>
      <c r="P1537" s="231" t="s">
        <v>22</v>
      </c>
    </row>
    <row r="1538" spans="1:16">
      <c r="A1538" s="340" t="str">
        <f t="shared" si="49"/>
        <v>438876</v>
      </c>
      <c r="B1538" s="351">
        <f t="shared" si="50"/>
        <v>6</v>
      </c>
      <c r="C1538" s="435">
        <v>43887</v>
      </c>
      <c r="D1538" s="399"/>
      <c r="E1538" s="400" t="s">
        <v>2615</v>
      </c>
      <c r="F1538" s="340" t="s">
        <v>737</v>
      </c>
      <c r="G1538" s="401" t="s">
        <v>1159</v>
      </c>
      <c r="H1538" s="401" t="s">
        <v>2220</v>
      </c>
      <c r="I1538" s="401" t="s">
        <v>686</v>
      </c>
      <c r="J1538" s="194">
        <v>11020</v>
      </c>
      <c r="K1538" s="194">
        <v>4230</v>
      </c>
      <c r="L1538" s="195">
        <v>6790</v>
      </c>
      <c r="M1538" s="196">
        <v>5</v>
      </c>
      <c r="N1538" s="197">
        <v>339.5</v>
      </c>
      <c r="O1538" s="197">
        <v>6450.5</v>
      </c>
      <c r="P1538" s="231" t="s">
        <v>22</v>
      </c>
    </row>
    <row r="1539" spans="1:16">
      <c r="A1539" s="340" t="str">
        <f t="shared" si="49"/>
        <v>438877</v>
      </c>
      <c r="B1539" s="351">
        <f t="shared" si="50"/>
        <v>7</v>
      </c>
      <c r="C1539" s="435">
        <v>43887</v>
      </c>
      <c r="D1539" s="399"/>
      <c r="E1539" s="400" t="s">
        <v>2616</v>
      </c>
      <c r="F1539" s="340" t="s">
        <v>737</v>
      </c>
      <c r="G1539" s="401" t="s">
        <v>1121</v>
      </c>
      <c r="H1539" s="401" t="s">
        <v>1124</v>
      </c>
      <c r="I1539" s="401" t="s">
        <v>686</v>
      </c>
      <c r="J1539" s="194">
        <v>12010</v>
      </c>
      <c r="K1539" s="194">
        <v>4420</v>
      </c>
      <c r="L1539" s="195">
        <v>7590</v>
      </c>
      <c r="M1539" s="196">
        <v>5</v>
      </c>
      <c r="N1539" s="197">
        <v>379.5</v>
      </c>
      <c r="O1539" s="197">
        <v>7210.5</v>
      </c>
      <c r="P1539" s="231" t="s">
        <v>22</v>
      </c>
    </row>
    <row r="1540" spans="1:16">
      <c r="A1540" s="340" t="str">
        <f t="shared" si="49"/>
        <v>438878</v>
      </c>
      <c r="B1540" s="351">
        <f t="shared" si="50"/>
        <v>8</v>
      </c>
      <c r="C1540" s="435">
        <v>43887</v>
      </c>
      <c r="D1540" s="399"/>
      <c r="E1540" s="400" t="s">
        <v>2617</v>
      </c>
      <c r="F1540" s="340" t="s">
        <v>737</v>
      </c>
      <c r="G1540" s="401" t="s">
        <v>1121</v>
      </c>
      <c r="H1540" s="401" t="s">
        <v>1122</v>
      </c>
      <c r="I1540" s="401" t="s">
        <v>686</v>
      </c>
      <c r="J1540" s="194">
        <v>10880</v>
      </c>
      <c r="K1540" s="194">
        <v>4370</v>
      </c>
      <c r="L1540" s="195">
        <v>6510</v>
      </c>
      <c r="M1540" s="196">
        <v>5</v>
      </c>
      <c r="N1540" s="197">
        <v>325.5</v>
      </c>
      <c r="O1540" s="197">
        <v>6184.5</v>
      </c>
      <c r="P1540" s="231" t="s">
        <v>22</v>
      </c>
    </row>
    <row r="1541" spans="1:16">
      <c r="A1541" s="340" t="str">
        <f t="shared" si="49"/>
        <v>438879</v>
      </c>
      <c r="B1541" s="351">
        <f t="shared" si="50"/>
        <v>9</v>
      </c>
      <c r="C1541" s="435">
        <v>43887</v>
      </c>
      <c r="D1541" s="399" t="s">
        <v>2141</v>
      </c>
      <c r="E1541" s="400" t="s">
        <v>2618</v>
      </c>
      <c r="F1541" s="340" t="s">
        <v>731</v>
      </c>
      <c r="G1541" s="401" t="s">
        <v>1121</v>
      </c>
      <c r="H1541" s="401" t="s">
        <v>1854</v>
      </c>
      <c r="I1541" s="401" t="s">
        <v>688</v>
      </c>
      <c r="J1541" s="194">
        <v>4580</v>
      </c>
      <c r="K1541" s="194">
        <v>1530</v>
      </c>
      <c r="L1541" s="195">
        <v>3050</v>
      </c>
      <c r="M1541" s="196">
        <v>5</v>
      </c>
      <c r="N1541" s="197">
        <v>152.5</v>
      </c>
      <c r="O1541" s="197">
        <v>2897.5</v>
      </c>
      <c r="P1541" s="231" t="s">
        <v>23</v>
      </c>
    </row>
    <row r="1542" spans="1:16">
      <c r="A1542" s="340" t="str">
        <f t="shared" si="49"/>
        <v>4388710</v>
      </c>
      <c r="B1542" s="351">
        <f t="shared" si="50"/>
        <v>10</v>
      </c>
      <c r="C1542" s="435">
        <v>43887</v>
      </c>
      <c r="D1542" s="399"/>
      <c r="E1542" s="400" t="s">
        <v>2619</v>
      </c>
      <c r="F1542" s="340" t="s">
        <v>731</v>
      </c>
      <c r="G1542" s="401" t="s">
        <v>108</v>
      </c>
      <c r="H1542" s="401" t="s">
        <v>1297</v>
      </c>
      <c r="I1542" s="401" t="s">
        <v>688</v>
      </c>
      <c r="J1542" s="194">
        <v>13340</v>
      </c>
      <c r="K1542" s="194">
        <v>4410</v>
      </c>
      <c r="L1542" s="195">
        <v>8930</v>
      </c>
      <c r="M1542" s="196">
        <v>5</v>
      </c>
      <c r="N1542" s="197">
        <v>446.5</v>
      </c>
      <c r="O1542" s="197">
        <v>8483.5</v>
      </c>
      <c r="P1542" s="231" t="s">
        <v>23</v>
      </c>
    </row>
    <row r="1543" spans="1:16">
      <c r="A1543" s="340" t="str">
        <f t="shared" si="49"/>
        <v>4388711</v>
      </c>
      <c r="B1543" s="351">
        <f t="shared" si="50"/>
        <v>11</v>
      </c>
      <c r="C1543" s="435">
        <v>43887</v>
      </c>
      <c r="D1543" s="399" t="s">
        <v>2075</v>
      </c>
      <c r="E1543" s="400" t="s">
        <v>2620</v>
      </c>
      <c r="F1543" s="340" t="s">
        <v>754</v>
      </c>
      <c r="G1543" s="401" t="s">
        <v>826</v>
      </c>
      <c r="H1543" s="401" t="s">
        <v>827</v>
      </c>
      <c r="I1543" s="401" t="s">
        <v>751</v>
      </c>
      <c r="J1543" s="194">
        <v>10300</v>
      </c>
      <c r="K1543" s="194">
        <v>4410</v>
      </c>
      <c r="L1543" s="195">
        <v>5890</v>
      </c>
      <c r="M1543" s="196">
        <v>5</v>
      </c>
      <c r="N1543" s="197">
        <v>294.5</v>
      </c>
      <c r="O1543" s="197">
        <v>5595.5</v>
      </c>
      <c r="P1543" s="231" t="s">
        <v>24</v>
      </c>
    </row>
    <row r="1544" spans="1:16">
      <c r="A1544" s="340" t="str">
        <f t="shared" si="49"/>
        <v>4388712</v>
      </c>
      <c r="B1544" s="351">
        <f t="shared" si="50"/>
        <v>12</v>
      </c>
      <c r="C1544" s="435">
        <v>43887</v>
      </c>
      <c r="D1544" s="399"/>
      <c r="E1544" s="400" t="s">
        <v>2621</v>
      </c>
      <c r="F1544" s="340" t="s">
        <v>754</v>
      </c>
      <c r="G1544" s="401" t="s">
        <v>1159</v>
      </c>
      <c r="H1544" s="401" t="s">
        <v>1481</v>
      </c>
      <c r="I1544" s="401" t="s">
        <v>751</v>
      </c>
      <c r="J1544" s="194">
        <v>8580</v>
      </c>
      <c r="K1544" s="194">
        <v>3940</v>
      </c>
      <c r="L1544" s="195">
        <v>4640</v>
      </c>
      <c r="M1544" s="196">
        <v>5</v>
      </c>
      <c r="N1544" s="197">
        <v>232</v>
      </c>
      <c r="O1544" s="197">
        <v>4408</v>
      </c>
      <c r="P1544" s="231" t="s">
        <v>24</v>
      </c>
    </row>
    <row r="1545" spans="1:16">
      <c r="A1545" s="340" t="str">
        <f t="shared" si="49"/>
        <v>4388713</v>
      </c>
      <c r="B1545" s="351">
        <f t="shared" si="50"/>
        <v>13</v>
      </c>
      <c r="C1545" s="435">
        <v>43887</v>
      </c>
      <c r="D1545" s="399"/>
      <c r="E1545" s="400" t="s">
        <v>2622</v>
      </c>
      <c r="F1545" s="340" t="s">
        <v>754</v>
      </c>
      <c r="G1545" s="401" t="s">
        <v>1140</v>
      </c>
      <c r="H1545" s="401" t="s">
        <v>1461</v>
      </c>
      <c r="I1545" s="401" t="s">
        <v>751</v>
      </c>
      <c r="J1545" s="194">
        <v>3440</v>
      </c>
      <c r="K1545" s="194">
        <v>1510</v>
      </c>
      <c r="L1545" s="195">
        <v>1930</v>
      </c>
      <c r="M1545" s="196">
        <v>5</v>
      </c>
      <c r="N1545" s="197">
        <v>96.5</v>
      </c>
      <c r="O1545" s="197">
        <v>1833.5</v>
      </c>
      <c r="P1545" s="231" t="s">
        <v>24</v>
      </c>
    </row>
    <row r="1546" spans="1:16">
      <c r="A1546" s="340" t="str">
        <f t="shared" si="49"/>
        <v>4388714</v>
      </c>
      <c r="B1546" s="351">
        <f t="shared" si="50"/>
        <v>14</v>
      </c>
      <c r="C1546" s="435">
        <v>43887</v>
      </c>
      <c r="D1546" s="399"/>
      <c r="E1546" s="400" t="s">
        <v>2623</v>
      </c>
      <c r="F1546" s="340" t="s">
        <v>754</v>
      </c>
      <c r="G1546" s="401" t="s">
        <v>1159</v>
      </c>
      <c r="H1546" s="401" t="s">
        <v>1127</v>
      </c>
      <c r="I1546" s="401" t="s">
        <v>751</v>
      </c>
      <c r="J1546" s="194">
        <v>10230</v>
      </c>
      <c r="K1546" s="194">
        <v>4290</v>
      </c>
      <c r="L1546" s="195">
        <v>5940</v>
      </c>
      <c r="M1546" s="196">
        <v>5</v>
      </c>
      <c r="N1546" s="197">
        <v>297</v>
      </c>
      <c r="O1546" s="197">
        <v>5643</v>
      </c>
      <c r="P1546" s="231" t="s">
        <v>24</v>
      </c>
    </row>
    <row r="1547" spans="1:16">
      <c r="A1547" s="340" t="str">
        <f t="shared" si="49"/>
        <v>4388715</v>
      </c>
      <c r="B1547" s="351">
        <f t="shared" si="50"/>
        <v>15</v>
      </c>
      <c r="C1547" s="435">
        <v>43887</v>
      </c>
      <c r="D1547" s="399"/>
      <c r="E1547" s="400" t="s">
        <v>2624</v>
      </c>
      <c r="F1547" s="340" t="s">
        <v>1693</v>
      </c>
      <c r="G1547" s="401" t="s">
        <v>111</v>
      </c>
      <c r="H1547" s="401" t="s">
        <v>732</v>
      </c>
      <c r="I1547" s="401" t="s">
        <v>688</v>
      </c>
      <c r="J1547" s="194">
        <v>8820</v>
      </c>
      <c r="K1547" s="194">
        <v>3870</v>
      </c>
      <c r="L1547" s="195">
        <v>4950</v>
      </c>
      <c r="M1547" s="196">
        <v>6</v>
      </c>
      <c r="N1547" s="197">
        <v>297</v>
      </c>
      <c r="O1547" s="197">
        <v>4653</v>
      </c>
      <c r="P1547" s="231" t="s">
        <v>29</v>
      </c>
    </row>
    <row r="1548" spans="1:16">
      <c r="A1548" s="340" t="str">
        <f t="shared" si="49"/>
        <v>4388716</v>
      </c>
      <c r="B1548" s="351">
        <f t="shared" si="50"/>
        <v>16</v>
      </c>
      <c r="C1548" s="435">
        <v>43887</v>
      </c>
      <c r="D1548" s="399"/>
      <c r="E1548" s="400" t="s">
        <v>2625</v>
      </c>
      <c r="F1548" s="340" t="s">
        <v>1693</v>
      </c>
      <c r="G1548" s="401" t="s">
        <v>104</v>
      </c>
      <c r="H1548" s="401" t="s">
        <v>694</v>
      </c>
      <c r="I1548" s="401" t="s">
        <v>688</v>
      </c>
      <c r="J1548" s="194">
        <v>8670</v>
      </c>
      <c r="K1548" s="194">
        <v>3890</v>
      </c>
      <c r="L1548" s="195">
        <v>4780</v>
      </c>
      <c r="M1548" s="196">
        <v>6</v>
      </c>
      <c r="N1548" s="197">
        <v>286.8</v>
      </c>
      <c r="O1548" s="197">
        <v>4493.2</v>
      </c>
      <c r="P1548" s="231" t="s">
        <v>29</v>
      </c>
    </row>
    <row r="1549" spans="1:16">
      <c r="A1549" s="340" t="str">
        <f t="shared" si="49"/>
        <v>4388717</v>
      </c>
      <c r="B1549" s="351">
        <f t="shared" si="50"/>
        <v>17</v>
      </c>
      <c r="C1549" s="435">
        <v>43887</v>
      </c>
      <c r="D1549" s="399"/>
      <c r="E1549" s="400" t="s">
        <v>2626</v>
      </c>
      <c r="F1549" s="340" t="s">
        <v>1693</v>
      </c>
      <c r="G1549" s="401" t="s">
        <v>95</v>
      </c>
      <c r="H1549" s="401" t="s">
        <v>735</v>
      </c>
      <c r="I1549" s="401" t="s">
        <v>688</v>
      </c>
      <c r="J1549" s="194">
        <v>7600</v>
      </c>
      <c r="K1549" s="194">
        <v>3900</v>
      </c>
      <c r="L1549" s="195">
        <v>3700</v>
      </c>
      <c r="M1549" s="196">
        <v>6</v>
      </c>
      <c r="N1549" s="197">
        <v>222</v>
      </c>
      <c r="O1549" s="197">
        <v>3478</v>
      </c>
      <c r="P1549" s="231" t="s">
        <v>29</v>
      </c>
    </row>
    <row r="1550" spans="1:16">
      <c r="A1550" s="340" t="str">
        <f t="shared" si="49"/>
        <v>4388718</v>
      </c>
      <c r="B1550" s="351">
        <f t="shared" si="50"/>
        <v>18</v>
      </c>
      <c r="C1550" s="435">
        <v>43887</v>
      </c>
      <c r="D1550" s="399" t="s">
        <v>2216</v>
      </c>
      <c r="E1550" s="400" t="s">
        <v>2627</v>
      </c>
      <c r="F1550" s="340" t="s">
        <v>829</v>
      </c>
      <c r="G1550" s="401" t="s">
        <v>105</v>
      </c>
      <c r="H1550" s="401" t="s">
        <v>734</v>
      </c>
      <c r="I1550" s="401" t="s">
        <v>830</v>
      </c>
      <c r="J1550" s="194">
        <v>6040</v>
      </c>
      <c r="K1550" s="194">
        <v>3900</v>
      </c>
      <c r="L1550" s="195">
        <v>2140</v>
      </c>
      <c r="M1550" s="196">
        <v>6</v>
      </c>
      <c r="N1550" s="197">
        <v>128.4</v>
      </c>
      <c r="O1550" s="197">
        <v>2011.6</v>
      </c>
      <c r="P1550" s="231" t="s">
        <v>29</v>
      </c>
    </row>
    <row r="1551" spans="1:16">
      <c r="A1551" s="340" t="str">
        <f t="shared" si="49"/>
        <v>4388719</v>
      </c>
      <c r="B1551" s="351">
        <f t="shared" si="50"/>
        <v>19</v>
      </c>
      <c r="C1551" s="435">
        <v>43887</v>
      </c>
      <c r="D1551" s="399"/>
      <c r="E1551" s="400" t="s">
        <v>2628</v>
      </c>
      <c r="F1551" s="340" t="s">
        <v>829</v>
      </c>
      <c r="G1551" s="401" t="s">
        <v>111</v>
      </c>
      <c r="H1551" s="401" t="s">
        <v>732</v>
      </c>
      <c r="I1551" s="401" t="s">
        <v>830</v>
      </c>
      <c r="J1551" s="194">
        <v>8830</v>
      </c>
      <c r="K1551" s="194">
        <v>3870</v>
      </c>
      <c r="L1551" s="195">
        <v>4960</v>
      </c>
      <c r="M1551" s="196">
        <v>6</v>
      </c>
      <c r="N1551" s="197">
        <v>297.59999999999997</v>
      </c>
      <c r="O1551" s="197">
        <v>4662.3999999999996</v>
      </c>
      <c r="P1551" s="231" t="s">
        <v>29</v>
      </c>
    </row>
    <row r="1552" spans="1:16">
      <c r="A1552" s="340" t="str">
        <f t="shared" si="49"/>
        <v>4388720</v>
      </c>
      <c r="B1552" s="351">
        <f t="shared" si="50"/>
        <v>20</v>
      </c>
      <c r="C1552" s="435">
        <v>43887</v>
      </c>
      <c r="D1552" s="399" t="s">
        <v>1818</v>
      </c>
      <c r="E1552" s="400" t="s">
        <v>2629</v>
      </c>
      <c r="F1552" s="340" t="s">
        <v>1064</v>
      </c>
      <c r="G1552" s="401" t="s">
        <v>111</v>
      </c>
      <c r="H1552" s="401" t="s">
        <v>732</v>
      </c>
      <c r="I1552" s="401" t="s">
        <v>751</v>
      </c>
      <c r="J1552" s="194">
        <v>8870</v>
      </c>
      <c r="K1552" s="194">
        <v>3880</v>
      </c>
      <c r="L1552" s="195">
        <v>4990</v>
      </c>
      <c r="M1552" s="196">
        <v>6</v>
      </c>
      <c r="N1552" s="197">
        <v>299.39999999999998</v>
      </c>
      <c r="O1552" s="197">
        <v>4690.6000000000004</v>
      </c>
      <c r="P1552" s="231" t="s">
        <v>29</v>
      </c>
    </row>
    <row r="1553" spans="1:16">
      <c r="A1553" s="340" t="str">
        <f t="shared" si="49"/>
        <v>4388721</v>
      </c>
      <c r="B1553" s="351">
        <f t="shared" si="50"/>
        <v>21</v>
      </c>
      <c r="C1553" s="435">
        <v>43887</v>
      </c>
      <c r="D1553" s="399"/>
      <c r="E1553" s="400" t="s">
        <v>2630</v>
      </c>
      <c r="F1553" s="340" t="s">
        <v>1064</v>
      </c>
      <c r="G1553" s="401" t="s">
        <v>105</v>
      </c>
      <c r="H1553" s="401" t="s">
        <v>734</v>
      </c>
      <c r="I1553" s="401" t="s">
        <v>751</v>
      </c>
      <c r="J1553" s="194">
        <v>8520</v>
      </c>
      <c r="K1553" s="194">
        <v>3910</v>
      </c>
      <c r="L1553" s="195">
        <v>4610</v>
      </c>
      <c r="M1553" s="196">
        <v>6</v>
      </c>
      <c r="N1553" s="197">
        <v>276.59999999999997</v>
      </c>
      <c r="O1553" s="197">
        <v>4333.3999999999996</v>
      </c>
      <c r="P1553" s="231" t="s">
        <v>29</v>
      </c>
    </row>
    <row r="1554" spans="1:16">
      <c r="A1554" s="340" t="str">
        <f t="shared" si="49"/>
        <v>4388722</v>
      </c>
      <c r="B1554" s="351">
        <f t="shared" si="50"/>
        <v>22</v>
      </c>
      <c r="C1554" s="435">
        <v>43887</v>
      </c>
      <c r="D1554" s="399"/>
      <c r="E1554" s="400" t="s">
        <v>2631</v>
      </c>
      <c r="F1554" s="340" t="s">
        <v>1064</v>
      </c>
      <c r="G1554" s="401" t="s">
        <v>104</v>
      </c>
      <c r="H1554" s="401" t="s">
        <v>694</v>
      </c>
      <c r="I1554" s="401" t="s">
        <v>751</v>
      </c>
      <c r="J1554" s="194">
        <v>7930</v>
      </c>
      <c r="K1554" s="194">
        <v>3890</v>
      </c>
      <c r="L1554" s="195">
        <v>4040</v>
      </c>
      <c r="M1554" s="196">
        <v>6</v>
      </c>
      <c r="N1554" s="197">
        <v>242.39999999999998</v>
      </c>
      <c r="O1554" s="197">
        <v>3797.6</v>
      </c>
      <c r="P1554" s="231" t="s">
        <v>29</v>
      </c>
    </row>
    <row r="1555" spans="1:16">
      <c r="A1555" s="340" t="str">
        <f t="shared" si="49"/>
        <v>4388723</v>
      </c>
      <c r="B1555" s="351">
        <f t="shared" si="50"/>
        <v>23</v>
      </c>
      <c r="C1555" s="435">
        <v>43887</v>
      </c>
      <c r="D1555" s="399"/>
      <c r="E1555" s="400" t="s">
        <v>2632</v>
      </c>
      <c r="F1555" s="340" t="s">
        <v>1064</v>
      </c>
      <c r="G1555" s="401" t="s">
        <v>105</v>
      </c>
      <c r="H1555" s="401" t="s">
        <v>734</v>
      </c>
      <c r="I1555" s="401" t="s">
        <v>751</v>
      </c>
      <c r="J1555" s="194">
        <v>8040</v>
      </c>
      <c r="K1555" s="194">
        <v>3910</v>
      </c>
      <c r="L1555" s="195">
        <v>4130</v>
      </c>
      <c r="M1555" s="196">
        <v>6</v>
      </c>
      <c r="N1555" s="197">
        <v>247.79999999999998</v>
      </c>
      <c r="O1555" s="197">
        <v>3882.2</v>
      </c>
      <c r="P1555" s="231" t="s">
        <v>29</v>
      </c>
    </row>
    <row r="1556" spans="1:16">
      <c r="A1556" s="340" t="str">
        <f t="shared" si="49"/>
        <v>4388724</v>
      </c>
      <c r="B1556" s="351">
        <f t="shared" si="50"/>
        <v>24</v>
      </c>
      <c r="C1556" s="435">
        <v>43887</v>
      </c>
      <c r="D1556" s="399" t="s">
        <v>2383</v>
      </c>
      <c r="E1556" s="400" t="s">
        <v>2633</v>
      </c>
      <c r="F1556" s="340" t="s">
        <v>1230</v>
      </c>
      <c r="G1556" s="401" t="s">
        <v>104</v>
      </c>
      <c r="H1556" s="401" t="s">
        <v>694</v>
      </c>
      <c r="I1556" s="401" t="s">
        <v>692</v>
      </c>
      <c r="J1556" s="194">
        <v>8770</v>
      </c>
      <c r="K1556" s="194">
        <v>3890</v>
      </c>
      <c r="L1556" s="195">
        <v>4880</v>
      </c>
      <c r="M1556" s="196">
        <v>6</v>
      </c>
      <c r="N1556" s="197">
        <v>292.8</v>
      </c>
      <c r="O1556" s="197">
        <v>4587.2</v>
      </c>
      <c r="P1556" s="231" t="s">
        <v>29</v>
      </c>
    </row>
    <row r="1557" spans="1:16">
      <c r="A1557" s="340" t="str">
        <f t="shared" si="49"/>
        <v>4388725</v>
      </c>
      <c r="B1557" s="351">
        <f t="shared" si="50"/>
        <v>25</v>
      </c>
      <c r="C1557" s="435">
        <v>43887</v>
      </c>
      <c r="D1557" s="399"/>
      <c r="E1557" s="400" t="s">
        <v>2634</v>
      </c>
      <c r="F1557" s="340" t="s">
        <v>1230</v>
      </c>
      <c r="G1557" s="401" t="s">
        <v>95</v>
      </c>
      <c r="H1557" s="401" t="s">
        <v>735</v>
      </c>
      <c r="I1557" s="401" t="s">
        <v>692</v>
      </c>
      <c r="J1557" s="194">
        <v>8990</v>
      </c>
      <c r="K1557" s="194">
        <v>3900</v>
      </c>
      <c r="L1557" s="195">
        <v>5090</v>
      </c>
      <c r="M1557" s="196">
        <v>6</v>
      </c>
      <c r="N1557" s="197">
        <v>305.39999999999998</v>
      </c>
      <c r="O1557" s="197">
        <v>4784.6000000000004</v>
      </c>
      <c r="P1557" s="231" t="s">
        <v>29</v>
      </c>
    </row>
    <row r="1558" spans="1:16">
      <c r="A1558" s="340" t="str">
        <f t="shared" si="49"/>
        <v>4388726</v>
      </c>
      <c r="B1558" s="351">
        <f t="shared" si="50"/>
        <v>26</v>
      </c>
      <c r="C1558" s="435">
        <v>43887</v>
      </c>
      <c r="D1558" s="399" t="s">
        <v>1949</v>
      </c>
      <c r="E1558" s="400" t="s">
        <v>2635</v>
      </c>
      <c r="F1558" s="340" t="s">
        <v>1068</v>
      </c>
      <c r="G1558" s="401" t="s">
        <v>106</v>
      </c>
      <c r="H1558" s="401" t="s">
        <v>697</v>
      </c>
      <c r="I1558" s="401" t="s">
        <v>698</v>
      </c>
      <c r="J1558" s="194">
        <v>8750</v>
      </c>
      <c r="K1558" s="194">
        <v>4020</v>
      </c>
      <c r="L1558" s="195">
        <v>4730</v>
      </c>
      <c r="M1558" s="196">
        <v>6</v>
      </c>
      <c r="N1558" s="197">
        <v>283.8</v>
      </c>
      <c r="O1558" s="197">
        <v>4446.2</v>
      </c>
      <c r="P1558" s="231" t="s">
        <v>29</v>
      </c>
    </row>
    <row r="1559" spans="1:16">
      <c r="A1559" s="340" t="str">
        <f t="shared" si="49"/>
        <v>4388727</v>
      </c>
      <c r="B1559" s="351">
        <f t="shared" si="50"/>
        <v>27</v>
      </c>
      <c r="C1559" s="435">
        <v>43887</v>
      </c>
      <c r="D1559" s="399"/>
      <c r="E1559" s="400" t="s">
        <v>2636</v>
      </c>
      <c r="F1559" s="340" t="s">
        <v>1068</v>
      </c>
      <c r="G1559" s="401" t="s">
        <v>281</v>
      </c>
      <c r="H1559" s="401" t="s">
        <v>833</v>
      </c>
      <c r="I1559" s="401" t="s">
        <v>698</v>
      </c>
      <c r="J1559" s="194">
        <v>8550</v>
      </c>
      <c r="K1559" s="194">
        <v>3850</v>
      </c>
      <c r="L1559" s="195">
        <v>4700</v>
      </c>
      <c r="M1559" s="196">
        <v>6</v>
      </c>
      <c r="N1559" s="197">
        <v>282</v>
      </c>
      <c r="O1559" s="197">
        <v>4418</v>
      </c>
      <c r="P1559" s="231" t="s">
        <v>29</v>
      </c>
    </row>
    <row r="1560" spans="1:16">
      <c r="A1560" s="340" t="str">
        <f t="shared" si="49"/>
        <v>4388728</v>
      </c>
      <c r="B1560" s="351">
        <f t="shared" si="50"/>
        <v>28</v>
      </c>
      <c r="C1560" s="435">
        <v>43887</v>
      </c>
      <c r="D1560" s="399"/>
      <c r="E1560" s="400" t="s">
        <v>2637</v>
      </c>
      <c r="F1560" s="340" t="s">
        <v>1068</v>
      </c>
      <c r="G1560" s="401" t="s">
        <v>103</v>
      </c>
      <c r="H1560" s="401" t="s">
        <v>836</v>
      </c>
      <c r="I1560" s="401" t="s">
        <v>698</v>
      </c>
      <c r="J1560" s="194">
        <v>8960</v>
      </c>
      <c r="K1560" s="194">
        <v>3890</v>
      </c>
      <c r="L1560" s="195">
        <v>5070</v>
      </c>
      <c r="M1560" s="196">
        <v>6</v>
      </c>
      <c r="N1560" s="197">
        <v>304.2</v>
      </c>
      <c r="O1560" s="197">
        <v>4765.8</v>
      </c>
      <c r="P1560" s="231" t="s">
        <v>29</v>
      </c>
    </row>
    <row r="1561" spans="1:16">
      <c r="A1561" s="340" t="str">
        <f t="shared" si="49"/>
        <v>4388729</v>
      </c>
      <c r="B1561" s="351">
        <f t="shared" si="50"/>
        <v>29</v>
      </c>
      <c r="C1561" s="435">
        <v>43887</v>
      </c>
      <c r="D1561" s="399"/>
      <c r="E1561" s="400" t="s">
        <v>2638</v>
      </c>
      <c r="F1561" s="340" t="s">
        <v>1068</v>
      </c>
      <c r="G1561" s="401" t="s">
        <v>161</v>
      </c>
      <c r="H1561" s="401" t="s">
        <v>696</v>
      </c>
      <c r="I1561" s="401" t="s">
        <v>698</v>
      </c>
      <c r="J1561" s="194">
        <v>8370</v>
      </c>
      <c r="K1561" s="194">
        <v>3790</v>
      </c>
      <c r="L1561" s="195">
        <v>4580</v>
      </c>
      <c r="M1561" s="196">
        <v>6</v>
      </c>
      <c r="N1561" s="197">
        <v>274.8</v>
      </c>
      <c r="O1561" s="197">
        <v>4305.2</v>
      </c>
      <c r="P1561" s="231" t="s">
        <v>29</v>
      </c>
    </row>
    <row r="1562" spans="1:16">
      <c r="A1562" s="340" t="str">
        <f t="shared" si="49"/>
        <v>4388730</v>
      </c>
      <c r="B1562" s="351">
        <f t="shared" si="50"/>
        <v>30</v>
      </c>
      <c r="C1562" s="435">
        <v>43887</v>
      </c>
      <c r="D1562" s="399"/>
      <c r="E1562" s="400" t="s">
        <v>2639</v>
      </c>
      <c r="F1562" s="340" t="s">
        <v>1068</v>
      </c>
      <c r="G1562" s="401" t="s">
        <v>736</v>
      </c>
      <c r="H1562" s="401" t="s">
        <v>733</v>
      </c>
      <c r="I1562" s="401" t="s">
        <v>698</v>
      </c>
      <c r="J1562" s="194">
        <v>8780</v>
      </c>
      <c r="K1562" s="194">
        <v>3880</v>
      </c>
      <c r="L1562" s="195">
        <v>4900</v>
      </c>
      <c r="M1562" s="196">
        <v>6</v>
      </c>
      <c r="N1562" s="197">
        <v>294</v>
      </c>
      <c r="O1562" s="197">
        <v>4606</v>
      </c>
      <c r="P1562" s="231" t="s">
        <v>29</v>
      </c>
    </row>
    <row r="1563" spans="1:16">
      <c r="A1563" s="340" t="str">
        <f t="shared" si="49"/>
        <v>4388731</v>
      </c>
      <c r="B1563" s="351">
        <f t="shared" si="50"/>
        <v>31</v>
      </c>
      <c r="C1563" s="435">
        <v>43887</v>
      </c>
      <c r="D1563" s="399"/>
      <c r="E1563" s="400" t="s">
        <v>2640</v>
      </c>
      <c r="F1563" s="340" t="s">
        <v>1068</v>
      </c>
      <c r="G1563" s="401" t="s">
        <v>689</v>
      </c>
      <c r="H1563" s="401" t="s">
        <v>695</v>
      </c>
      <c r="I1563" s="401" t="s">
        <v>698</v>
      </c>
      <c r="J1563" s="194">
        <v>8680</v>
      </c>
      <c r="K1563" s="194">
        <v>3800</v>
      </c>
      <c r="L1563" s="195">
        <v>4880</v>
      </c>
      <c r="M1563" s="196">
        <v>6</v>
      </c>
      <c r="N1563" s="197">
        <v>292.8</v>
      </c>
      <c r="O1563" s="197">
        <v>4587.2</v>
      </c>
      <c r="P1563" s="231" t="s">
        <v>29</v>
      </c>
    </row>
    <row r="1564" spans="1:16">
      <c r="A1564" s="340" t="str">
        <f t="shared" si="49"/>
        <v>4388732</v>
      </c>
      <c r="B1564" s="351">
        <f t="shared" si="50"/>
        <v>32</v>
      </c>
      <c r="C1564" s="435">
        <v>43887</v>
      </c>
      <c r="D1564" s="399"/>
      <c r="E1564" s="400" t="s">
        <v>2641</v>
      </c>
      <c r="F1564" s="340" t="s">
        <v>1068</v>
      </c>
      <c r="G1564" s="401" t="s">
        <v>702</v>
      </c>
      <c r="H1564" s="401" t="s">
        <v>693</v>
      </c>
      <c r="I1564" s="401" t="s">
        <v>698</v>
      </c>
      <c r="J1564" s="194">
        <v>9000</v>
      </c>
      <c r="K1564" s="194">
        <v>4010</v>
      </c>
      <c r="L1564" s="195">
        <v>4990</v>
      </c>
      <c r="M1564" s="196">
        <v>6</v>
      </c>
      <c r="N1564" s="197">
        <v>299.39999999999998</v>
      </c>
      <c r="O1564" s="197">
        <v>4690.6000000000004</v>
      </c>
      <c r="P1564" s="231" t="s">
        <v>29</v>
      </c>
    </row>
    <row r="1565" spans="1:16">
      <c r="A1565" s="340" t="str">
        <f t="shared" si="49"/>
        <v>4388733</v>
      </c>
      <c r="B1565" s="351">
        <f t="shared" si="50"/>
        <v>33</v>
      </c>
      <c r="C1565" s="435">
        <v>43887</v>
      </c>
      <c r="D1565" s="399"/>
      <c r="E1565" s="400" t="s">
        <v>2642</v>
      </c>
      <c r="F1565" s="340" t="s">
        <v>1068</v>
      </c>
      <c r="G1565" s="401" t="s">
        <v>281</v>
      </c>
      <c r="H1565" s="401" t="s">
        <v>833</v>
      </c>
      <c r="I1565" s="401" t="s">
        <v>698</v>
      </c>
      <c r="J1565" s="194">
        <v>8540</v>
      </c>
      <c r="K1565" s="194">
        <v>3840</v>
      </c>
      <c r="L1565" s="195">
        <v>4700</v>
      </c>
      <c r="M1565" s="196">
        <v>6</v>
      </c>
      <c r="N1565" s="197">
        <v>282</v>
      </c>
      <c r="O1565" s="197">
        <v>4418</v>
      </c>
      <c r="P1565" s="231" t="s">
        <v>29</v>
      </c>
    </row>
    <row r="1566" spans="1:16">
      <c r="A1566" s="340" t="str">
        <f t="shared" si="49"/>
        <v>4388734</v>
      </c>
      <c r="B1566" s="351">
        <f t="shared" si="50"/>
        <v>34</v>
      </c>
      <c r="C1566" s="435">
        <v>43887</v>
      </c>
      <c r="D1566" s="399"/>
      <c r="E1566" s="400" t="s">
        <v>2643</v>
      </c>
      <c r="F1566" s="340" t="s">
        <v>1068</v>
      </c>
      <c r="G1566" s="401" t="s">
        <v>106</v>
      </c>
      <c r="H1566" s="401" t="s">
        <v>697</v>
      </c>
      <c r="I1566" s="401" t="s">
        <v>698</v>
      </c>
      <c r="J1566" s="194">
        <v>8900</v>
      </c>
      <c r="K1566" s="194">
        <v>4020</v>
      </c>
      <c r="L1566" s="195">
        <v>4880</v>
      </c>
      <c r="M1566" s="196">
        <v>6</v>
      </c>
      <c r="N1566" s="197">
        <v>292.8</v>
      </c>
      <c r="O1566" s="197">
        <v>4587.2</v>
      </c>
      <c r="P1566" s="231" t="s">
        <v>29</v>
      </c>
    </row>
    <row r="1567" spans="1:16">
      <c r="A1567" s="340" t="str">
        <f t="shared" si="49"/>
        <v>4388735</v>
      </c>
      <c r="B1567" s="351">
        <f t="shared" si="50"/>
        <v>35</v>
      </c>
      <c r="C1567" s="435">
        <v>43887</v>
      </c>
      <c r="D1567" s="399"/>
      <c r="E1567" s="400" t="s">
        <v>2644</v>
      </c>
      <c r="F1567" s="340" t="s">
        <v>1068</v>
      </c>
      <c r="G1567" s="401" t="s">
        <v>103</v>
      </c>
      <c r="H1567" s="401" t="s">
        <v>836</v>
      </c>
      <c r="I1567" s="401" t="s">
        <v>698</v>
      </c>
      <c r="J1567" s="194">
        <v>8660</v>
      </c>
      <c r="K1567" s="194">
        <v>3880</v>
      </c>
      <c r="L1567" s="195">
        <v>4780</v>
      </c>
      <c r="M1567" s="196">
        <v>6</v>
      </c>
      <c r="N1567" s="197">
        <v>286.8</v>
      </c>
      <c r="O1567" s="197">
        <v>4493.2</v>
      </c>
      <c r="P1567" s="231" t="s">
        <v>29</v>
      </c>
    </row>
    <row r="1568" spans="1:16">
      <c r="A1568" s="340" t="str">
        <f t="shared" si="49"/>
        <v>4388736</v>
      </c>
      <c r="B1568" s="351">
        <f t="shared" si="50"/>
        <v>36</v>
      </c>
      <c r="C1568" s="435">
        <v>43887</v>
      </c>
      <c r="D1568" s="399"/>
      <c r="E1568" s="400" t="s">
        <v>2645</v>
      </c>
      <c r="F1568" s="340" t="s">
        <v>1068</v>
      </c>
      <c r="G1568" s="401" t="s">
        <v>161</v>
      </c>
      <c r="H1568" s="401" t="s">
        <v>696</v>
      </c>
      <c r="I1568" s="401" t="s">
        <v>698</v>
      </c>
      <c r="J1568" s="194">
        <v>8120</v>
      </c>
      <c r="K1568" s="194">
        <v>3790</v>
      </c>
      <c r="L1568" s="195">
        <v>4330</v>
      </c>
      <c r="M1568" s="196">
        <v>6</v>
      </c>
      <c r="N1568" s="197">
        <v>259.8</v>
      </c>
      <c r="O1568" s="197">
        <v>4070.2</v>
      </c>
      <c r="P1568" s="231" t="s">
        <v>29</v>
      </c>
    </row>
    <row r="1569" spans="1:16">
      <c r="A1569" s="340" t="str">
        <f t="shared" si="49"/>
        <v>4388737</v>
      </c>
      <c r="B1569" s="351">
        <f t="shared" si="50"/>
        <v>37</v>
      </c>
      <c r="C1569" s="435">
        <v>43887</v>
      </c>
      <c r="D1569" s="399"/>
      <c r="E1569" s="400" t="s">
        <v>2646</v>
      </c>
      <c r="F1569" s="340" t="s">
        <v>1068</v>
      </c>
      <c r="G1569" s="401" t="s">
        <v>736</v>
      </c>
      <c r="H1569" s="401" t="s">
        <v>733</v>
      </c>
      <c r="I1569" s="401" t="s">
        <v>698</v>
      </c>
      <c r="J1569" s="194">
        <v>8990</v>
      </c>
      <c r="K1569" s="194">
        <v>3880</v>
      </c>
      <c r="L1569" s="195">
        <v>5110</v>
      </c>
      <c r="M1569" s="196">
        <v>6</v>
      </c>
      <c r="N1569" s="197">
        <v>306.59999999999997</v>
      </c>
      <c r="O1569" s="197">
        <v>4803.3999999999996</v>
      </c>
      <c r="P1569" s="231" t="s">
        <v>29</v>
      </c>
    </row>
    <row r="1570" spans="1:16">
      <c r="A1570" s="340" t="str">
        <f t="shared" si="49"/>
        <v>4388738</v>
      </c>
      <c r="B1570" s="351">
        <f t="shared" si="50"/>
        <v>38</v>
      </c>
      <c r="C1570" s="435">
        <v>43887</v>
      </c>
      <c r="D1570" s="399"/>
      <c r="E1570" s="400" t="s">
        <v>2647</v>
      </c>
      <c r="F1570" s="340" t="s">
        <v>1068</v>
      </c>
      <c r="G1570" s="401" t="s">
        <v>690</v>
      </c>
      <c r="H1570" s="401" t="s">
        <v>691</v>
      </c>
      <c r="I1570" s="401" t="s">
        <v>698</v>
      </c>
      <c r="J1570" s="194">
        <v>8870</v>
      </c>
      <c r="K1570" s="194">
        <v>3940</v>
      </c>
      <c r="L1570" s="195">
        <v>4930</v>
      </c>
      <c r="M1570" s="196">
        <v>6</v>
      </c>
      <c r="N1570" s="197">
        <v>295.8</v>
      </c>
      <c r="O1570" s="197">
        <v>4634.2</v>
      </c>
      <c r="P1570" s="231" t="s">
        <v>29</v>
      </c>
    </row>
    <row r="1571" spans="1:16">
      <c r="A1571" s="340" t="str">
        <f t="shared" ref="A1571:A1634" si="51">C1571&amp;B1571</f>
        <v>4388739</v>
      </c>
      <c r="B1571" s="351">
        <f t="shared" ref="B1571:B1634" si="52">IF(C1571=C1570,B1570+1,1)</f>
        <v>39</v>
      </c>
      <c r="C1571" s="435">
        <v>43887</v>
      </c>
      <c r="D1571" s="399"/>
      <c r="E1571" s="400" t="s">
        <v>2648</v>
      </c>
      <c r="F1571" s="340" t="s">
        <v>1068</v>
      </c>
      <c r="G1571" s="401" t="s">
        <v>689</v>
      </c>
      <c r="H1571" s="401" t="s">
        <v>695</v>
      </c>
      <c r="I1571" s="401" t="s">
        <v>698</v>
      </c>
      <c r="J1571" s="194">
        <v>8880</v>
      </c>
      <c r="K1571" s="194">
        <v>3800</v>
      </c>
      <c r="L1571" s="195">
        <v>5080</v>
      </c>
      <c r="M1571" s="196">
        <v>6</v>
      </c>
      <c r="N1571" s="197">
        <v>304.8</v>
      </c>
      <c r="O1571" s="197">
        <v>4775.2</v>
      </c>
      <c r="P1571" s="231" t="s">
        <v>29</v>
      </c>
    </row>
    <row r="1572" spans="1:16">
      <c r="A1572" s="340" t="str">
        <f t="shared" si="51"/>
        <v>4388740</v>
      </c>
      <c r="B1572" s="351">
        <f t="shared" si="52"/>
        <v>40</v>
      </c>
      <c r="C1572" s="435">
        <v>43887</v>
      </c>
      <c r="D1572" s="399"/>
      <c r="E1572" s="400" t="s">
        <v>2649</v>
      </c>
      <c r="F1572" s="340" t="s">
        <v>1068</v>
      </c>
      <c r="G1572" s="401" t="s">
        <v>702</v>
      </c>
      <c r="H1572" s="401" t="s">
        <v>693</v>
      </c>
      <c r="I1572" s="401" t="s">
        <v>698</v>
      </c>
      <c r="J1572" s="194">
        <v>8930</v>
      </c>
      <c r="K1572" s="194">
        <v>4020</v>
      </c>
      <c r="L1572" s="195">
        <v>4910</v>
      </c>
      <c r="M1572" s="196">
        <v>6</v>
      </c>
      <c r="N1572" s="197">
        <v>294.59999999999997</v>
      </c>
      <c r="O1572" s="197">
        <v>4615.3999999999996</v>
      </c>
      <c r="P1572" s="231" t="s">
        <v>29</v>
      </c>
    </row>
    <row r="1573" spans="1:16">
      <c r="A1573" s="340" t="str">
        <f t="shared" si="51"/>
        <v>4388741</v>
      </c>
      <c r="B1573" s="351">
        <f t="shared" si="52"/>
        <v>41</v>
      </c>
      <c r="C1573" s="435">
        <v>43887</v>
      </c>
      <c r="D1573" s="399"/>
      <c r="E1573" s="400" t="s">
        <v>2650</v>
      </c>
      <c r="F1573" s="340" t="s">
        <v>1068</v>
      </c>
      <c r="G1573" s="401" t="s">
        <v>281</v>
      </c>
      <c r="H1573" s="401" t="s">
        <v>833</v>
      </c>
      <c r="I1573" s="401" t="s">
        <v>698</v>
      </c>
      <c r="J1573" s="194">
        <v>8520</v>
      </c>
      <c r="K1573" s="194">
        <v>3830</v>
      </c>
      <c r="L1573" s="195">
        <v>4690</v>
      </c>
      <c r="M1573" s="196">
        <v>6</v>
      </c>
      <c r="N1573" s="197">
        <v>281.39999999999998</v>
      </c>
      <c r="O1573" s="197">
        <v>4408.6000000000004</v>
      </c>
      <c r="P1573" s="231" t="s">
        <v>29</v>
      </c>
    </row>
    <row r="1574" spans="1:16">
      <c r="A1574" s="340" t="str">
        <f t="shared" si="51"/>
        <v>4388742</v>
      </c>
      <c r="B1574" s="402">
        <f t="shared" si="52"/>
        <v>42</v>
      </c>
      <c r="C1574" s="435">
        <v>43887</v>
      </c>
      <c r="D1574" s="404"/>
      <c r="E1574" s="405" t="s">
        <v>2651</v>
      </c>
      <c r="F1574" s="340" t="s">
        <v>1068</v>
      </c>
      <c r="G1574" s="406" t="s">
        <v>106</v>
      </c>
      <c r="H1574" s="406" t="s">
        <v>697</v>
      </c>
      <c r="I1574" s="406" t="s">
        <v>698</v>
      </c>
      <c r="J1574" s="194">
        <v>6700</v>
      </c>
      <c r="K1574" s="194">
        <v>4020</v>
      </c>
      <c r="L1574" s="195">
        <v>2680</v>
      </c>
      <c r="M1574" s="196">
        <v>6</v>
      </c>
      <c r="N1574" s="197">
        <v>160.79999999999998</v>
      </c>
      <c r="O1574" s="197">
        <v>2519.1999999999998</v>
      </c>
      <c r="P1574" s="221" t="s">
        <v>29</v>
      </c>
    </row>
    <row r="1575" spans="1:16">
      <c r="A1575" s="340" t="str">
        <f t="shared" si="51"/>
        <v>438881</v>
      </c>
      <c r="B1575" s="351">
        <f t="shared" si="52"/>
        <v>1</v>
      </c>
      <c r="C1575" s="435">
        <v>43888</v>
      </c>
      <c r="D1575" s="399"/>
      <c r="E1575" s="400" t="s">
        <v>2652</v>
      </c>
      <c r="F1575" s="340" t="s">
        <v>2653</v>
      </c>
      <c r="G1575" s="401" t="s">
        <v>111</v>
      </c>
      <c r="H1575" s="401" t="s">
        <v>732</v>
      </c>
      <c r="I1575" s="401" t="s">
        <v>688</v>
      </c>
      <c r="J1575" s="194">
        <v>8930</v>
      </c>
      <c r="K1575" s="194">
        <v>3870</v>
      </c>
      <c r="L1575" s="195">
        <v>5060</v>
      </c>
      <c r="M1575" s="196">
        <v>6</v>
      </c>
      <c r="N1575" s="197">
        <v>303.59999999999997</v>
      </c>
      <c r="O1575" s="197">
        <v>4756.3999999999996</v>
      </c>
      <c r="P1575" s="231" t="s">
        <v>721</v>
      </c>
    </row>
    <row r="1576" spans="1:16">
      <c r="A1576" s="340" t="str">
        <f t="shared" si="51"/>
        <v>438882</v>
      </c>
      <c r="B1576" s="351">
        <f t="shared" si="52"/>
        <v>2</v>
      </c>
      <c r="C1576" s="435">
        <v>43888</v>
      </c>
      <c r="D1576" s="399" t="s">
        <v>2328</v>
      </c>
      <c r="E1576" s="400" t="s">
        <v>2654</v>
      </c>
      <c r="F1576" s="340" t="s">
        <v>1041</v>
      </c>
      <c r="G1576" s="401" t="s">
        <v>105</v>
      </c>
      <c r="H1576" s="401" t="s">
        <v>734</v>
      </c>
      <c r="I1576" s="401" t="s">
        <v>830</v>
      </c>
      <c r="J1576" s="194">
        <v>8920</v>
      </c>
      <c r="K1576" s="194">
        <v>3900</v>
      </c>
      <c r="L1576" s="195">
        <v>5020</v>
      </c>
      <c r="M1576" s="196">
        <v>6</v>
      </c>
      <c r="N1576" s="197">
        <v>301.2</v>
      </c>
      <c r="O1576" s="197">
        <v>4718.8</v>
      </c>
      <c r="P1576" s="231" t="s">
        <v>721</v>
      </c>
    </row>
    <row r="1577" spans="1:16">
      <c r="A1577" s="340" t="str">
        <f t="shared" si="51"/>
        <v>438883</v>
      </c>
      <c r="B1577" s="351">
        <f t="shared" si="52"/>
        <v>3</v>
      </c>
      <c r="C1577" s="435">
        <v>43888</v>
      </c>
      <c r="D1577" s="399"/>
      <c r="E1577" s="400" t="s">
        <v>2655</v>
      </c>
      <c r="F1577" s="340" t="s">
        <v>1041</v>
      </c>
      <c r="G1577" s="401" t="s">
        <v>104</v>
      </c>
      <c r="H1577" s="401" t="s">
        <v>694</v>
      </c>
      <c r="I1577" s="401" t="s">
        <v>830</v>
      </c>
      <c r="J1577" s="194">
        <v>8600</v>
      </c>
      <c r="K1577" s="194">
        <v>3870</v>
      </c>
      <c r="L1577" s="195">
        <v>4730</v>
      </c>
      <c r="M1577" s="196">
        <v>6</v>
      </c>
      <c r="N1577" s="197">
        <v>283.8</v>
      </c>
      <c r="O1577" s="197">
        <v>4446.2</v>
      </c>
      <c r="P1577" s="231" t="s">
        <v>721</v>
      </c>
    </row>
    <row r="1578" spans="1:16">
      <c r="A1578" s="340" t="str">
        <f t="shared" si="51"/>
        <v>438884</v>
      </c>
      <c r="B1578" s="351">
        <f t="shared" si="52"/>
        <v>4</v>
      </c>
      <c r="C1578" s="435">
        <v>43888</v>
      </c>
      <c r="D1578" s="399"/>
      <c r="E1578" s="400" t="s">
        <v>2656</v>
      </c>
      <c r="F1578" s="340" t="s">
        <v>896</v>
      </c>
      <c r="G1578" s="401" t="s">
        <v>111</v>
      </c>
      <c r="H1578" s="401" t="s">
        <v>732</v>
      </c>
      <c r="I1578" s="401" t="s">
        <v>830</v>
      </c>
      <c r="J1578" s="194">
        <v>7730</v>
      </c>
      <c r="K1578" s="194">
        <v>3870</v>
      </c>
      <c r="L1578" s="195">
        <v>3860</v>
      </c>
      <c r="M1578" s="196">
        <v>6</v>
      </c>
      <c r="N1578" s="197">
        <v>231.6</v>
      </c>
      <c r="O1578" s="197">
        <v>3628.4</v>
      </c>
      <c r="P1578" s="231" t="s">
        <v>721</v>
      </c>
    </row>
    <row r="1579" spans="1:16">
      <c r="A1579" s="340" t="str">
        <f t="shared" si="51"/>
        <v>438885</v>
      </c>
      <c r="B1579" s="351">
        <f t="shared" si="52"/>
        <v>5</v>
      </c>
      <c r="C1579" s="435">
        <v>43888</v>
      </c>
      <c r="D1579" s="399" t="s">
        <v>2422</v>
      </c>
      <c r="E1579" s="400" t="s">
        <v>2657</v>
      </c>
      <c r="F1579" s="340" t="s">
        <v>2658</v>
      </c>
      <c r="G1579" s="401" t="s">
        <v>104</v>
      </c>
      <c r="H1579" s="401" t="s">
        <v>694</v>
      </c>
      <c r="I1579" s="401" t="s">
        <v>692</v>
      </c>
      <c r="J1579" s="194">
        <v>7000</v>
      </c>
      <c r="K1579" s="194">
        <v>3870</v>
      </c>
      <c r="L1579" s="195">
        <v>3130</v>
      </c>
      <c r="M1579" s="196">
        <v>6</v>
      </c>
      <c r="N1579" s="197">
        <v>187.79999999999998</v>
      </c>
      <c r="O1579" s="197">
        <v>2942.2</v>
      </c>
      <c r="P1579" s="231" t="s">
        <v>721</v>
      </c>
    </row>
    <row r="1580" spans="1:16">
      <c r="A1580" s="340" t="str">
        <f t="shared" si="51"/>
        <v>438886</v>
      </c>
      <c r="B1580" s="351">
        <f t="shared" si="52"/>
        <v>6</v>
      </c>
      <c r="C1580" s="435">
        <v>43888</v>
      </c>
      <c r="D1580" s="399"/>
      <c r="E1580" s="400" t="s">
        <v>2659</v>
      </c>
      <c r="F1580" s="340" t="s">
        <v>1867</v>
      </c>
      <c r="G1580" s="401" t="s">
        <v>281</v>
      </c>
      <c r="H1580" s="401" t="s">
        <v>833</v>
      </c>
      <c r="I1580" s="401" t="s">
        <v>692</v>
      </c>
      <c r="J1580" s="194">
        <v>8390</v>
      </c>
      <c r="K1580" s="194">
        <v>3830</v>
      </c>
      <c r="L1580" s="195">
        <v>4560</v>
      </c>
      <c r="M1580" s="196">
        <v>6</v>
      </c>
      <c r="N1580" s="197">
        <v>273.59999999999997</v>
      </c>
      <c r="O1580" s="197">
        <v>4286.3999999999996</v>
      </c>
      <c r="P1580" s="231" t="s">
        <v>721</v>
      </c>
    </row>
    <row r="1581" spans="1:16">
      <c r="A1581" s="340" t="str">
        <f t="shared" si="51"/>
        <v>438887</v>
      </c>
      <c r="B1581" s="351">
        <f t="shared" si="52"/>
        <v>7</v>
      </c>
      <c r="C1581" s="435">
        <v>43888</v>
      </c>
      <c r="D1581" s="399"/>
      <c r="E1581" s="400" t="s">
        <v>2660</v>
      </c>
      <c r="F1581" s="340" t="s">
        <v>1867</v>
      </c>
      <c r="G1581" s="401" t="s">
        <v>103</v>
      </c>
      <c r="H1581" s="401" t="s">
        <v>836</v>
      </c>
      <c r="I1581" s="401" t="s">
        <v>692</v>
      </c>
      <c r="J1581" s="194">
        <v>8580</v>
      </c>
      <c r="K1581" s="194">
        <v>3880</v>
      </c>
      <c r="L1581" s="195">
        <v>4700</v>
      </c>
      <c r="M1581" s="196">
        <v>6</v>
      </c>
      <c r="N1581" s="197">
        <v>282</v>
      </c>
      <c r="O1581" s="197">
        <v>4418</v>
      </c>
      <c r="P1581" s="231" t="s">
        <v>721</v>
      </c>
    </row>
    <row r="1582" spans="1:16">
      <c r="A1582" s="340" t="str">
        <f t="shared" si="51"/>
        <v>438888</v>
      </c>
      <c r="B1582" s="351">
        <f t="shared" si="52"/>
        <v>8</v>
      </c>
      <c r="C1582" s="435">
        <v>43888</v>
      </c>
      <c r="D1582" s="399"/>
      <c r="E1582" s="400" t="s">
        <v>2661</v>
      </c>
      <c r="F1582" s="340" t="s">
        <v>1867</v>
      </c>
      <c r="G1582" s="401" t="s">
        <v>106</v>
      </c>
      <c r="H1582" s="401" t="s">
        <v>697</v>
      </c>
      <c r="I1582" s="401" t="s">
        <v>692</v>
      </c>
      <c r="J1582" s="194">
        <v>6750</v>
      </c>
      <c r="K1582" s="194">
        <v>4020</v>
      </c>
      <c r="L1582" s="195">
        <v>2730</v>
      </c>
      <c r="M1582" s="196">
        <v>6</v>
      </c>
      <c r="N1582" s="197">
        <v>163.79999999999998</v>
      </c>
      <c r="O1582" s="197">
        <v>2566.1999999999998</v>
      </c>
      <c r="P1582" s="231" t="s">
        <v>721</v>
      </c>
    </row>
    <row r="1583" spans="1:16">
      <c r="A1583" s="340" t="str">
        <f t="shared" si="51"/>
        <v>438889</v>
      </c>
      <c r="B1583" s="351">
        <f t="shared" si="52"/>
        <v>9</v>
      </c>
      <c r="C1583" s="435">
        <v>43888</v>
      </c>
      <c r="D1583" s="399"/>
      <c r="E1583" s="400" t="s">
        <v>2662</v>
      </c>
      <c r="F1583" s="340" t="s">
        <v>903</v>
      </c>
      <c r="G1583" s="401" t="s">
        <v>111</v>
      </c>
      <c r="H1583" s="401" t="s">
        <v>732</v>
      </c>
      <c r="I1583" s="401" t="s">
        <v>692</v>
      </c>
      <c r="J1583" s="194">
        <v>8600</v>
      </c>
      <c r="K1583" s="194">
        <v>3870</v>
      </c>
      <c r="L1583" s="195">
        <v>4730</v>
      </c>
      <c r="M1583" s="196">
        <v>6</v>
      </c>
      <c r="N1583" s="197">
        <v>283.8</v>
      </c>
      <c r="O1583" s="197">
        <v>4446.2</v>
      </c>
      <c r="P1583" s="231" t="s">
        <v>721</v>
      </c>
    </row>
    <row r="1584" spans="1:16">
      <c r="A1584" s="340" t="str">
        <f t="shared" si="51"/>
        <v>4388810</v>
      </c>
      <c r="B1584" s="351">
        <f t="shared" si="52"/>
        <v>10</v>
      </c>
      <c r="C1584" s="435">
        <v>43888</v>
      </c>
      <c r="D1584" s="399"/>
      <c r="E1584" s="400" t="s">
        <v>2663</v>
      </c>
      <c r="F1584" s="340" t="s">
        <v>903</v>
      </c>
      <c r="G1584" s="401" t="s">
        <v>104</v>
      </c>
      <c r="H1584" s="401" t="s">
        <v>694</v>
      </c>
      <c r="I1584" s="401" t="s">
        <v>692</v>
      </c>
      <c r="J1584" s="194">
        <v>8520</v>
      </c>
      <c r="K1584" s="194">
        <v>3870</v>
      </c>
      <c r="L1584" s="195">
        <v>4650</v>
      </c>
      <c r="M1584" s="196">
        <v>6</v>
      </c>
      <c r="N1584" s="197">
        <v>279</v>
      </c>
      <c r="O1584" s="197">
        <v>4371</v>
      </c>
      <c r="P1584" s="231" t="s">
        <v>721</v>
      </c>
    </row>
    <row r="1585" spans="1:16">
      <c r="A1585" s="340" t="str">
        <f t="shared" si="51"/>
        <v>4388811</v>
      </c>
      <c r="B1585" s="351">
        <f t="shared" si="52"/>
        <v>11</v>
      </c>
      <c r="C1585" s="435">
        <v>43888</v>
      </c>
      <c r="D1585" s="399"/>
      <c r="E1585" s="400" t="s">
        <v>2664</v>
      </c>
      <c r="F1585" s="340" t="s">
        <v>903</v>
      </c>
      <c r="G1585" s="401" t="s">
        <v>105</v>
      </c>
      <c r="H1585" s="401" t="s">
        <v>734</v>
      </c>
      <c r="I1585" s="401" t="s">
        <v>692</v>
      </c>
      <c r="J1585" s="194">
        <v>5220</v>
      </c>
      <c r="K1585" s="194">
        <v>3910</v>
      </c>
      <c r="L1585" s="195">
        <v>1310</v>
      </c>
      <c r="M1585" s="196">
        <v>6</v>
      </c>
      <c r="N1585" s="197">
        <v>78.599999999999994</v>
      </c>
      <c r="O1585" s="197">
        <v>1231.4000000000001</v>
      </c>
      <c r="P1585" s="231" t="s">
        <v>721</v>
      </c>
    </row>
    <row r="1586" spans="1:16">
      <c r="A1586" s="340" t="str">
        <f t="shared" si="51"/>
        <v>4388812</v>
      </c>
      <c r="B1586" s="351">
        <f t="shared" si="52"/>
        <v>12</v>
      </c>
      <c r="C1586" s="435">
        <v>43888</v>
      </c>
      <c r="D1586" s="399" t="s">
        <v>2540</v>
      </c>
      <c r="E1586" s="400" t="s">
        <v>2665</v>
      </c>
      <c r="F1586" s="340" t="s">
        <v>713</v>
      </c>
      <c r="G1586" s="401" t="s">
        <v>99</v>
      </c>
      <c r="H1586" s="401" t="s">
        <v>813</v>
      </c>
      <c r="I1586" s="401" t="s">
        <v>686</v>
      </c>
      <c r="J1586" s="194">
        <v>12310</v>
      </c>
      <c r="K1586" s="194">
        <v>4920</v>
      </c>
      <c r="L1586" s="195">
        <v>7390</v>
      </c>
      <c r="M1586" s="196">
        <v>5</v>
      </c>
      <c r="N1586" s="197">
        <v>369.5</v>
      </c>
      <c r="O1586" s="197">
        <v>7020.5</v>
      </c>
      <c r="P1586" s="231" t="s">
        <v>21</v>
      </c>
    </row>
    <row r="1587" spans="1:16">
      <c r="A1587" s="340" t="str">
        <f t="shared" si="51"/>
        <v>4388813</v>
      </c>
      <c r="B1587" s="351">
        <f t="shared" si="52"/>
        <v>13</v>
      </c>
      <c r="C1587" s="435">
        <v>43888</v>
      </c>
      <c r="D1587" s="399"/>
      <c r="E1587" s="400" t="s">
        <v>2666</v>
      </c>
      <c r="F1587" s="340" t="s">
        <v>713</v>
      </c>
      <c r="G1587" s="401" t="s">
        <v>930</v>
      </c>
      <c r="H1587" s="401" t="s">
        <v>931</v>
      </c>
      <c r="I1587" s="401" t="s">
        <v>686</v>
      </c>
      <c r="J1587" s="194">
        <v>10340</v>
      </c>
      <c r="K1587" s="194">
        <v>6190</v>
      </c>
      <c r="L1587" s="195">
        <v>4150</v>
      </c>
      <c r="M1587" s="196">
        <v>5</v>
      </c>
      <c r="N1587" s="197">
        <v>207.5</v>
      </c>
      <c r="O1587" s="197">
        <v>3942.5</v>
      </c>
      <c r="P1587" s="231" t="s">
        <v>21</v>
      </c>
    </row>
    <row r="1588" spans="1:16">
      <c r="A1588" s="340" t="str">
        <f t="shared" si="51"/>
        <v>4388814</v>
      </c>
      <c r="B1588" s="351">
        <f t="shared" si="52"/>
        <v>14</v>
      </c>
      <c r="C1588" s="435">
        <v>43888</v>
      </c>
      <c r="D1588" s="399"/>
      <c r="E1588" s="400" t="s">
        <v>2667</v>
      </c>
      <c r="F1588" s="340" t="s">
        <v>713</v>
      </c>
      <c r="G1588" s="401" t="s">
        <v>99</v>
      </c>
      <c r="H1588" s="401" t="s">
        <v>1282</v>
      </c>
      <c r="I1588" s="401" t="s">
        <v>686</v>
      </c>
      <c r="J1588" s="194">
        <v>11990</v>
      </c>
      <c r="K1588" s="194">
        <v>4600</v>
      </c>
      <c r="L1588" s="195">
        <v>7390</v>
      </c>
      <c r="M1588" s="196">
        <v>5</v>
      </c>
      <c r="N1588" s="197">
        <v>369.5</v>
      </c>
      <c r="O1588" s="197">
        <v>7020.5</v>
      </c>
      <c r="P1588" s="231" t="s">
        <v>21</v>
      </c>
    </row>
    <row r="1589" spans="1:16">
      <c r="A1589" s="340" t="str">
        <f t="shared" si="51"/>
        <v>4388815</v>
      </c>
      <c r="B1589" s="351">
        <f t="shared" si="52"/>
        <v>15</v>
      </c>
      <c r="C1589" s="435">
        <v>43888</v>
      </c>
      <c r="D1589" s="399"/>
      <c r="E1589" s="400" t="s">
        <v>2668</v>
      </c>
      <c r="F1589" s="340" t="s">
        <v>713</v>
      </c>
      <c r="G1589" s="401" t="s">
        <v>109</v>
      </c>
      <c r="H1589" s="401" t="s">
        <v>877</v>
      </c>
      <c r="I1589" s="401" t="s">
        <v>686</v>
      </c>
      <c r="J1589" s="194">
        <v>10430</v>
      </c>
      <c r="K1589" s="194">
        <v>8060</v>
      </c>
      <c r="L1589" s="195">
        <v>2370</v>
      </c>
      <c r="M1589" s="196">
        <v>5</v>
      </c>
      <c r="N1589" s="197">
        <v>118.5</v>
      </c>
      <c r="O1589" s="197">
        <v>2251.5</v>
      </c>
      <c r="P1589" s="231" t="s">
        <v>21</v>
      </c>
    </row>
    <row r="1590" spans="1:16">
      <c r="A1590" s="340" t="str">
        <f t="shared" si="51"/>
        <v>4388816</v>
      </c>
      <c r="B1590" s="351">
        <f t="shared" si="52"/>
        <v>16</v>
      </c>
      <c r="C1590" s="435">
        <v>43888</v>
      </c>
      <c r="D1590" s="399"/>
      <c r="E1590" s="400" t="s">
        <v>2669</v>
      </c>
      <c r="F1590" s="340" t="s">
        <v>713</v>
      </c>
      <c r="G1590" s="401" t="s">
        <v>815</v>
      </c>
      <c r="H1590" s="401" t="s">
        <v>816</v>
      </c>
      <c r="I1590" s="401" t="s">
        <v>686</v>
      </c>
      <c r="J1590" s="194">
        <v>11190</v>
      </c>
      <c r="K1590" s="194">
        <v>4370</v>
      </c>
      <c r="L1590" s="195">
        <v>6820</v>
      </c>
      <c r="M1590" s="196">
        <v>5</v>
      </c>
      <c r="N1590" s="197">
        <v>341</v>
      </c>
      <c r="O1590" s="197">
        <v>6479</v>
      </c>
      <c r="P1590" s="231" t="s">
        <v>21</v>
      </c>
    </row>
    <row r="1591" spans="1:16">
      <c r="A1591" s="340" t="str">
        <f t="shared" si="51"/>
        <v>4388817</v>
      </c>
      <c r="B1591" s="351">
        <f t="shared" si="52"/>
        <v>17</v>
      </c>
      <c r="C1591" s="435">
        <v>43888</v>
      </c>
      <c r="D1591" s="399" t="s">
        <v>2670</v>
      </c>
      <c r="E1591" s="400" t="s">
        <v>2671</v>
      </c>
      <c r="F1591" s="340" t="s">
        <v>737</v>
      </c>
      <c r="G1591" s="401" t="s">
        <v>1005</v>
      </c>
      <c r="H1591" s="401" t="s">
        <v>1006</v>
      </c>
      <c r="I1591" s="401" t="s">
        <v>686</v>
      </c>
      <c r="J1591" s="194">
        <v>2030</v>
      </c>
      <c r="K1591" s="194">
        <v>1140</v>
      </c>
      <c r="L1591" s="195">
        <v>890</v>
      </c>
      <c r="M1591" s="196">
        <v>5</v>
      </c>
      <c r="N1591" s="197">
        <v>44.5</v>
      </c>
      <c r="O1591" s="197">
        <v>845.5</v>
      </c>
      <c r="P1591" s="231" t="s">
        <v>26</v>
      </c>
    </row>
    <row r="1592" spans="1:16">
      <c r="A1592" s="340" t="str">
        <f t="shared" si="51"/>
        <v>4388818</v>
      </c>
      <c r="B1592" s="351">
        <f t="shared" si="52"/>
        <v>18</v>
      </c>
      <c r="C1592" s="435">
        <v>43888</v>
      </c>
      <c r="D1592" s="399"/>
      <c r="E1592" s="400" t="s">
        <v>2672</v>
      </c>
      <c r="F1592" s="340" t="s">
        <v>737</v>
      </c>
      <c r="G1592" s="401" t="s">
        <v>2378</v>
      </c>
      <c r="H1592" s="401" t="s">
        <v>2379</v>
      </c>
      <c r="I1592" s="401" t="s">
        <v>686</v>
      </c>
      <c r="J1592" s="194">
        <v>10130</v>
      </c>
      <c r="K1592" s="194">
        <v>4290</v>
      </c>
      <c r="L1592" s="195">
        <v>5840</v>
      </c>
      <c r="M1592" s="196">
        <v>5</v>
      </c>
      <c r="N1592" s="197">
        <v>292</v>
      </c>
      <c r="O1592" s="197">
        <v>5548</v>
      </c>
      <c r="P1592" s="231" t="s">
        <v>26</v>
      </c>
    </row>
    <row r="1593" spans="1:16">
      <c r="A1593" s="340" t="str">
        <f t="shared" si="51"/>
        <v>4388819</v>
      </c>
      <c r="B1593" s="351">
        <f t="shared" si="52"/>
        <v>19</v>
      </c>
      <c r="C1593" s="435">
        <v>43888</v>
      </c>
      <c r="D1593" s="399"/>
      <c r="E1593" s="400" t="s">
        <v>2673</v>
      </c>
      <c r="F1593" s="340" t="s">
        <v>737</v>
      </c>
      <c r="G1593" s="401" t="s">
        <v>1121</v>
      </c>
      <c r="H1593" s="401" t="s">
        <v>1122</v>
      </c>
      <c r="I1593" s="401" t="s">
        <v>686</v>
      </c>
      <c r="J1593" s="194">
        <v>10750</v>
      </c>
      <c r="K1593" s="194">
        <v>6720</v>
      </c>
      <c r="L1593" s="195">
        <v>4030</v>
      </c>
      <c r="M1593" s="196">
        <v>5</v>
      </c>
      <c r="N1593" s="197">
        <v>201.5</v>
      </c>
      <c r="O1593" s="197">
        <v>3828.5</v>
      </c>
      <c r="P1593" s="231" t="s">
        <v>26</v>
      </c>
    </row>
    <row r="1594" spans="1:16">
      <c r="A1594" s="340" t="str">
        <f t="shared" si="51"/>
        <v>4388820</v>
      </c>
      <c r="B1594" s="351">
        <f t="shared" si="52"/>
        <v>20</v>
      </c>
      <c r="C1594" s="435">
        <v>43888</v>
      </c>
      <c r="D1594" s="399"/>
      <c r="E1594" s="400" t="s">
        <v>2674</v>
      </c>
      <c r="F1594" s="340" t="s">
        <v>737</v>
      </c>
      <c r="G1594" s="401" t="s">
        <v>1121</v>
      </c>
      <c r="H1594" s="401" t="s">
        <v>1124</v>
      </c>
      <c r="I1594" s="401" t="s">
        <v>686</v>
      </c>
      <c r="J1594" s="194">
        <v>11400</v>
      </c>
      <c r="K1594" s="194">
        <v>4850</v>
      </c>
      <c r="L1594" s="195">
        <v>6550</v>
      </c>
      <c r="M1594" s="196">
        <v>5</v>
      </c>
      <c r="N1594" s="197">
        <v>327.5</v>
      </c>
      <c r="O1594" s="197">
        <v>6222.5</v>
      </c>
      <c r="P1594" s="231" t="s">
        <v>26</v>
      </c>
    </row>
    <row r="1595" spans="1:16">
      <c r="A1595" s="340" t="str">
        <f t="shared" si="51"/>
        <v>4388821</v>
      </c>
      <c r="B1595" s="351">
        <f t="shared" si="52"/>
        <v>21</v>
      </c>
      <c r="C1595" s="435">
        <v>43888</v>
      </c>
      <c r="D1595" s="399"/>
      <c r="E1595" s="400" t="s">
        <v>2675</v>
      </c>
      <c r="F1595" s="340" t="s">
        <v>737</v>
      </c>
      <c r="G1595" s="401" t="s">
        <v>1121</v>
      </c>
      <c r="H1595" s="401" t="s">
        <v>1201</v>
      </c>
      <c r="I1595" s="401" t="s">
        <v>686</v>
      </c>
      <c r="J1595" s="194">
        <v>11610</v>
      </c>
      <c r="K1595" s="194">
        <v>4370</v>
      </c>
      <c r="L1595" s="195">
        <v>7240</v>
      </c>
      <c r="M1595" s="196">
        <v>5</v>
      </c>
      <c r="N1595" s="197">
        <v>362</v>
      </c>
      <c r="O1595" s="197">
        <v>6878</v>
      </c>
      <c r="P1595" s="231" t="s">
        <v>26</v>
      </c>
    </row>
    <row r="1596" spans="1:16">
      <c r="A1596" s="340" t="str">
        <f t="shared" si="51"/>
        <v>4388822</v>
      </c>
      <c r="B1596" s="351">
        <f t="shared" si="52"/>
        <v>22</v>
      </c>
      <c r="C1596" s="435">
        <v>43888</v>
      </c>
      <c r="D1596" s="399" t="s">
        <v>2216</v>
      </c>
      <c r="E1596" s="400" t="s">
        <v>2676</v>
      </c>
      <c r="F1596" s="340" t="s">
        <v>731</v>
      </c>
      <c r="G1596" s="401" t="s">
        <v>1539</v>
      </c>
      <c r="H1596" s="401" t="s">
        <v>1540</v>
      </c>
      <c r="I1596" s="401" t="s">
        <v>688</v>
      </c>
      <c r="J1596" s="194">
        <v>13480</v>
      </c>
      <c r="K1596" s="194">
        <v>4570</v>
      </c>
      <c r="L1596" s="195">
        <v>8910</v>
      </c>
      <c r="M1596" s="196">
        <v>5</v>
      </c>
      <c r="N1596" s="197">
        <v>445.5</v>
      </c>
      <c r="O1596" s="197">
        <v>8464.5</v>
      </c>
      <c r="P1596" s="231" t="s">
        <v>66</v>
      </c>
    </row>
    <row r="1597" spans="1:16">
      <c r="A1597" s="340" t="str">
        <f t="shared" si="51"/>
        <v>4388823</v>
      </c>
      <c r="B1597" s="351">
        <f t="shared" si="52"/>
        <v>23</v>
      </c>
      <c r="C1597" s="435">
        <v>43888</v>
      </c>
      <c r="D1597" s="399"/>
      <c r="E1597" s="400" t="s">
        <v>2677</v>
      </c>
      <c r="F1597" s="340" t="s">
        <v>731</v>
      </c>
      <c r="G1597" s="401" t="s">
        <v>1121</v>
      </c>
      <c r="H1597" s="401" t="s">
        <v>1854</v>
      </c>
      <c r="I1597" s="401" t="s">
        <v>688</v>
      </c>
      <c r="J1597" s="194">
        <v>4580</v>
      </c>
      <c r="K1597" s="194">
        <v>1610</v>
      </c>
      <c r="L1597" s="195">
        <v>2970</v>
      </c>
      <c r="M1597" s="196">
        <v>5</v>
      </c>
      <c r="N1597" s="197">
        <v>148.5</v>
      </c>
      <c r="O1597" s="197">
        <v>2821.5</v>
      </c>
      <c r="P1597" s="231" t="s">
        <v>66</v>
      </c>
    </row>
    <row r="1598" spans="1:16">
      <c r="A1598" s="340" t="str">
        <f t="shared" si="51"/>
        <v>4388824</v>
      </c>
      <c r="B1598" s="351">
        <f t="shared" si="52"/>
        <v>24</v>
      </c>
      <c r="C1598" s="435">
        <v>43888</v>
      </c>
      <c r="D1598" s="399" t="s">
        <v>2111</v>
      </c>
      <c r="E1598" s="400" t="s">
        <v>2678</v>
      </c>
      <c r="F1598" s="340" t="s">
        <v>754</v>
      </c>
      <c r="G1598" s="401" t="s">
        <v>1604</v>
      </c>
      <c r="H1598" s="401" t="s">
        <v>2228</v>
      </c>
      <c r="I1598" s="401" t="s">
        <v>751</v>
      </c>
      <c r="J1598" s="194">
        <v>7860</v>
      </c>
      <c r="K1598" s="194">
        <v>4180</v>
      </c>
      <c r="L1598" s="195">
        <v>3680</v>
      </c>
      <c r="M1598" s="196">
        <v>5</v>
      </c>
      <c r="N1598" s="197">
        <v>184</v>
      </c>
      <c r="O1598" s="197">
        <v>3496</v>
      </c>
      <c r="P1598" s="231" t="s">
        <v>24</v>
      </c>
    </row>
    <row r="1599" spans="1:16">
      <c r="A1599" s="340" t="str">
        <f t="shared" si="51"/>
        <v>4388825</v>
      </c>
      <c r="B1599" s="402">
        <f t="shared" si="52"/>
        <v>25</v>
      </c>
      <c r="C1599" s="435">
        <v>43888</v>
      </c>
      <c r="D1599" s="404"/>
      <c r="E1599" s="405" t="s">
        <v>2679</v>
      </c>
      <c r="F1599" s="340" t="s">
        <v>754</v>
      </c>
      <c r="G1599" s="406" t="s">
        <v>826</v>
      </c>
      <c r="H1599" s="406" t="s">
        <v>827</v>
      </c>
      <c r="I1599" s="406" t="s">
        <v>751</v>
      </c>
      <c r="J1599" s="194">
        <v>7670</v>
      </c>
      <c r="K1599" s="194">
        <v>5790</v>
      </c>
      <c r="L1599" s="195">
        <v>1880</v>
      </c>
      <c r="M1599" s="196">
        <v>5</v>
      </c>
      <c r="N1599" s="197">
        <v>94</v>
      </c>
      <c r="O1599" s="197">
        <v>1786</v>
      </c>
      <c r="P1599" s="221" t="s">
        <v>24</v>
      </c>
    </row>
    <row r="1600" spans="1:16">
      <c r="A1600" s="340" t="str">
        <f t="shared" si="51"/>
        <v>438891</v>
      </c>
      <c r="B1600" s="351">
        <f t="shared" si="52"/>
        <v>1</v>
      </c>
      <c r="C1600" s="435">
        <v>43889</v>
      </c>
      <c r="D1600" s="399" t="s">
        <v>2559</v>
      </c>
      <c r="E1600" s="400" t="s">
        <v>2680</v>
      </c>
      <c r="F1600" s="340" t="s">
        <v>713</v>
      </c>
      <c r="G1600" s="401" t="s">
        <v>187</v>
      </c>
      <c r="H1600" s="401" t="s">
        <v>1479</v>
      </c>
      <c r="I1600" s="401" t="s">
        <v>686</v>
      </c>
      <c r="J1600" s="194">
        <v>11070</v>
      </c>
      <c r="K1600" s="194">
        <v>4500</v>
      </c>
      <c r="L1600" s="195">
        <v>6570</v>
      </c>
      <c r="M1600" s="196">
        <v>5</v>
      </c>
      <c r="N1600" s="197">
        <v>328.5</v>
      </c>
      <c r="O1600" s="197">
        <v>6241.5</v>
      </c>
      <c r="P1600" s="231" t="s">
        <v>21</v>
      </c>
    </row>
    <row r="1601" spans="1:16">
      <c r="A1601" s="340" t="str">
        <f t="shared" si="51"/>
        <v>438892</v>
      </c>
      <c r="B1601" s="351">
        <f t="shared" si="52"/>
        <v>2</v>
      </c>
      <c r="C1601" s="435">
        <v>43889</v>
      </c>
      <c r="D1601" s="399"/>
      <c r="E1601" s="400" t="s">
        <v>2681</v>
      </c>
      <c r="F1601" s="340" t="s">
        <v>713</v>
      </c>
      <c r="G1601" s="401" t="s">
        <v>99</v>
      </c>
      <c r="H1601" s="401" t="s">
        <v>813</v>
      </c>
      <c r="I1601" s="401" t="s">
        <v>686</v>
      </c>
      <c r="J1601" s="194">
        <v>13090</v>
      </c>
      <c r="K1601" s="194">
        <v>3440</v>
      </c>
      <c r="L1601" s="195">
        <v>9650</v>
      </c>
      <c r="M1601" s="196">
        <v>5</v>
      </c>
      <c r="N1601" s="197">
        <v>482.5</v>
      </c>
      <c r="O1601" s="197">
        <v>9167.5</v>
      </c>
      <c r="P1601" s="231" t="s">
        <v>21</v>
      </c>
    </row>
    <row r="1602" spans="1:16">
      <c r="A1602" s="340" t="str">
        <f t="shared" si="51"/>
        <v>438893</v>
      </c>
      <c r="B1602" s="351">
        <f t="shared" si="52"/>
        <v>3</v>
      </c>
      <c r="C1602" s="435">
        <v>43889</v>
      </c>
      <c r="D1602" s="399"/>
      <c r="E1602" s="400" t="s">
        <v>2682</v>
      </c>
      <c r="F1602" s="340" t="s">
        <v>713</v>
      </c>
      <c r="G1602" s="401" t="s">
        <v>704</v>
      </c>
      <c r="H1602" s="401" t="s">
        <v>2463</v>
      </c>
      <c r="I1602" s="401" t="s">
        <v>686</v>
      </c>
      <c r="J1602" s="194">
        <v>11030</v>
      </c>
      <c r="K1602" s="194">
        <v>4470</v>
      </c>
      <c r="L1602" s="195">
        <v>6560</v>
      </c>
      <c r="M1602" s="196">
        <v>5</v>
      </c>
      <c r="N1602" s="197">
        <v>328</v>
      </c>
      <c r="O1602" s="197">
        <v>6232</v>
      </c>
      <c r="P1602" s="231" t="s">
        <v>21</v>
      </c>
    </row>
    <row r="1603" spans="1:16">
      <c r="A1603" s="340" t="str">
        <f t="shared" si="51"/>
        <v>438894</v>
      </c>
      <c r="B1603" s="351">
        <f t="shared" si="52"/>
        <v>4</v>
      </c>
      <c r="C1603" s="435">
        <v>43889</v>
      </c>
      <c r="D1603" s="399" t="s">
        <v>2328</v>
      </c>
      <c r="E1603" s="400" t="s">
        <v>2683</v>
      </c>
      <c r="F1603" s="340" t="s">
        <v>731</v>
      </c>
      <c r="G1603" s="401" t="s">
        <v>112</v>
      </c>
      <c r="H1603" s="401" t="s">
        <v>1473</v>
      </c>
      <c r="I1603" s="401" t="s">
        <v>688</v>
      </c>
      <c r="J1603" s="194">
        <v>13380</v>
      </c>
      <c r="K1603" s="194">
        <v>4480</v>
      </c>
      <c r="L1603" s="195">
        <v>8900</v>
      </c>
      <c r="M1603" s="196">
        <v>5</v>
      </c>
      <c r="N1603" s="197">
        <v>445</v>
      </c>
      <c r="O1603" s="197">
        <v>8455</v>
      </c>
      <c r="P1603" s="231" t="s">
        <v>66</v>
      </c>
    </row>
    <row r="1604" spans="1:16">
      <c r="A1604" s="340" t="str">
        <f t="shared" si="51"/>
        <v>438895</v>
      </c>
      <c r="B1604" s="351">
        <f t="shared" si="52"/>
        <v>5</v>
      </c>
      <c r="C1604" s="435">
        <v>43889</v>
      </c>
      <c r="D1604" s="399"/>
      <c r="E1604" s="400" t="s">
        <v>2684</v>
      </c>
      <c r="F1604" s="340" t="s">
        <v>731</v>
      </c>
      <c r="G1604" s="401" t="s">
        <v>1121</v>
      </c>
      <c r="H1604" s="401" t="s">
        <v>1854</v>
      </c>
      <c r="I1604" s="401" t="s">
        <v>688</v>
      </c>
      <c r="J1604" s="194">
        <v>4600</v>
      </c>
      <c r="K1604" s="194">
        <v>1540</v>
      </c>
      <c r="L1604" s="195">
        <v>3060</v>
      </c>
      <c r="M1604" s="196">
        <v>5</v>
      </c>
      <c r="N1604" s="197">
        <v>153</v>
      </c>
      <c r="O1604" s="197">
        <v>2907</v>
      </c>
      <c r="P1604" s="231" t="s">
        <v>66</v>
      </c>
    </row>
    <row r="1605" spans="1:16">
      <c r="A1605" s="340" t="str">
        <f t="shared" si="51"/>
        <v>438896</v>
      </c>
      <c r="B1605" s="351">
        <f t="shared" si="52"/>
        <v>6</v>
      </c>
      <c r="C1605" s="435">
        <v>43889</v>
      </c>
      <c r="D1605" s="399" t="s">
        <v>2141</v>
      </c>
      <c r="E1605" s="400" t="s">
        <v>2685</v>
      </c>
      <c r="F1605" s="340" t="s">
        <v>754</v>
      </c>
      <c r="G1605" s="401" t="s">
        <v>826</v>
      </c>
      <c r="H1605" s="401" t="s">
        <v>827</v>
      </c>
      <c r="I1605" s="401" t="s">
        <v>751</v>
      </c>
      <c r="J1605" s="194">
        <v>10420</v>
      </c>
      <c r="K1605" s="194">
        <v>8140</v>
      </c>
      <c r="L1605" s="195">
        <v>2280</v>
      </c>
      <c r="M1605" s="196">
        <v>5</v>
      </c>
      <c r="N1605" s="197">
        <v>114</v>
      </c>
      <c r="O1605" s="197">
        <v>2166</v>
      </c>
      <c r="P1605" s="231" t="s">
        <v>24</v>
      </c>
    </row>
    <row r="1606" spans="1:16">
      <c r="A1606" s="340" t="str">
        <f t="shared" si="51"/>
        <v>438897</v>
      </c>
      <c r="B1606" s="351">
        <f t="shared" si="52"/>
        <v>7</v>
      </c>
      <c r="C1606" s="435">
        <v>43889</v>
      </c>
      <c r="D1606" s="399"/>
      <c r="E1606" s="400" t="s">
        <v>2686</v>
      </c>
      <c r="F1606" s="340" t="s">
        <v>754</v>
      </c>
      <c r="G1606" s="401" t="s">
        <v>1159</v>
      </c>
      <c r="H1606" s="401" t="s">
        <v>2058</v>
      </c>
      <c r="I1606" s="401" t="s">
        <v>751</v>
      </c>
      <c r="J1606" s="194">
        <v>13840</v>
      </c>
      <c r="K1606" s="194">
        <v>4380</v>
      </c>
      <c r="L1606" s="195">
        <v>9460</v>
      </c>
      <c r="M1606" s="196">
        <v>5</v>
      </c>
      <c r="N1606" s="197">
        <v>473</v>
      </c>
      <c r="O1606" s="197">
        <v>8987</v>
      </c>
      <c r="P1606" s="231" t="s">
        <v>24</v>
      </c>
    </row>
    <row r="1607" spans="1:16">
      <c r="A1607" s="340" t="str">
        <f t="shared" si="51"/>
        <v>438898</v>
      </c>
      <c r="B1607" s="351">
        <f t="shared" si="52"/>
        <v>8</v>
      </c>
      <c r="C1607" s="435">
        <v>43889</v>
      </c>
      <c r="D1607" s="399"/>
      <c r="E1607" s="400" t="s">
        <v>2687</v>
      </c>
      <c r="F1607" s="340" t="s">
        <v>754</v>
      </c>
      <c r="G1607" s="401" t="s">
        <v>99</v>
      </c>
      <c r="H1607" s="401" t="s">
        <v>1282</v>
      </c>
      <c r="I1607" s="401" t="s">
        <v>751</v>
      </c>
      <c r="J1607" s="194">
        <v>4290</v>
      </c>
      <c r="K1607" s="194">
        <v>1610</v>
      </c>
      <c r="L1607" s="195">
        <v>2680</v>
      </c>
      <c r="M1607" s="196">
        <v>5</v>
      </c>
      <c r="N1607" s="197">
        <v>134</v>
      </c>
      <c r="O1607" s="197">
        <v>2546</v>
      </c>
      <c r="P1607" s="231" t="s">
        <v>24</v>
      </c>
    </row>
    <row r="1608" spans="1:16">
      <c r="A1608" s="340" t="str">
        <f t="shared" si="51"/>
        <v>438899</v>
      </c>
      <c r="B1608" s="351">
        <f t="shared" si="52"/>
        <v>9</v>
      </c>
      <c r="C1608" s="435">
        <v>43889</v>
      </c>
      <c r="D1608" s="399"/>
      <c r="E1608" s="400" t="s">
        <v>2688</v>
      </c>
      <c r="F1608" s="340" t="s">
        <v>754</v>
      </c>
      <c r="G1608" s="401" t="s">
        <v>2568</v>
      </c>
      <c r="H1608" s="401" t="s">
        <v>1461</v>
      </c>
      <c r="I1608" s="401" t="s">
        <v>751</v>
      </c>
      <c r="J1608" s="194">
        <v>5100</v>
      </c>
      <c r="K1608" s="194">
        <v>1540</v>
      </c>
      <c r="L1608" s="195">
        <v>3560</v>
      </c>
      <c r="M1608" s="196">
        <v>5</v>
      </c>
      <c r="N1608" s="197">
        <v>178</v>
      </c>
      <c r="O1608" s="197">
        <v>3382</v>
      </c>
      <c r="P1608" s="231" t="s">
        <v>24</v>
      </c>
    </row>
    <row r="1609" spans="1:16">
      <c r="A1609" s="340" t="str">
        <f t="shared" si="51"/>
        <v>4388910</v>
      </c>
      <c r="B1609" s="351">
        <f t="shared" si="52"/>
        <v>10</v>
      </c>
      <c r="C1609" s="435">
        <v>43889</v>
      </c>
      <c r="D1609" s="399"/>
      <c r="E1609" s="400" t="s">
        <v>2689</v>
      </c>
      <c r="F1609" s="340" t="s">
        <v>754</v>
      </c>
      <c r="G1609" s="401" t="s">
        <v>1159</v>
      </c>
      <c r="H1609" s="401" t="s">
        <v>2058</v>
      </c>
      <c r="I1609" s="401" t="s">
        <v>751</v>
      </c>
      <c r="J1609" s="194">
        <v>3670</v>
      </c>
      <c r="K1609" s="194">
        <v>1500</v>
      </c>
      <c r="L1609" s="195">
        <v>2170</v>
      </c>
      <c r="M1609" s="196">
        <v>5</v>
      </c>
      <c r="N1609" s="197">
        <v>108.5</v>
      </c>
      <c r="O1609" s="197">
        <v>2061.5</v>
      </c>
      <c r="P1609" s="231" t="s">
        <v>24</v>
      </c>
    </row>
    <row r="1610" spans="1:16">
      <c r="A1610" s="340" t="str">
        <f t="shared" si="51"/>
        <v>4388911</v>
      </c>
      <c r="B1610" s="351">
        <f t="shared" si="52"/>
        <v>11</v>
      </c>
      <c r="C1610" s="435">
        <v>43889</v>
      </c>
      <c r="D1610" s="399"/>
      <c r="E1610" s="400" t="s">
        <v>2690</v>
      </c>
      <c r="F1610" s="340" t="s">
        <v>754</v>
      </c>
      <c r="G1610" s="401" t="s">
        <v>2466</v>
      </c>
      <c r="H1610" s="401" t="s">
        <v>2379</v>
      </c>
      <c r="I1610" s="401" t="s">
        <v>751</v>
      </c>
      <c r="J1610" s="194">
        <v>7920</v>
      </c>
      <c r="K1610" s="194">
        <v>4620</v>
      </c>
      <c r="L1610" s="195">
        <v>3300</v>
      </c>
      <c r="M1610" s="196">
        <v>5</v>
      </c>
      <c r="N1610" s="197">
        <v>165</v>
      </c>
      <c r="O1610" s="197">
        <v>3135</v>
      </c>
      <c r="P1610" s="231" t="s">
        <v>24</v>
      </c>
    </row>
    <row r="1611" spans="1:16">
      <c r="A1611" s="340" t="str">
        <f t="shared" si="51"/>
        <v>4388912</v>
      </c>
      <c r="B1611" s="351">
        <f t="shared" si="52"/>
        <v>12</v>
      </c>
      <c r="C1611" s="435">
        <v>43889</v>
      </c>
      <c r="D1611" s="399" t="s">
        <v>2339</v>
      </c>
      <c r="E1611" s="400" t="s">
        <v>2691</v>
      </c>
      <c r="F1611" s="340" t="s">
        <v>832</v>
      </c>
      <c r="G1611" s="401" t="s">
        <v>111</v>
      </c>
      <c r="H1611" s="401" t="s">
        <v>732</v>
      </c>
      <c r="I1611" s="401" t="s">
        <v>830</v>
      </c>
      <c r="J1611" s="194">
        <v>8490</v>
      </c>
      <c r="K1611" s="194">
        <v>3860</v>
      </c>
      <c r="L1611" s="195">
        <v>4630</v>
      </c>
      <c r="M1611" s="196">
        <v>6</v>
      </c>
      <c r="N1611" s="197">
        <v>277.8</v>
      </c>
      <c r="O1611" s="197">
        <v>4352.2</v>
      </c>
      <c r="P1611" s="231" t="s">
        <v>29</v>
      </c>
    </row>
    <row r="1612" spans="1:16">
      <c r="A1612" s="340" t="str">
        <f t="shared" si="51"/>
        <v>4388913</v>
      </c>
      <c r="B1612" s="351">
        <f t="shared" si="52"/>
        <v>13</v>
      </c>
      <c r="C1612" s="435">
        <v>43889</v>
      </c>
      <c r="D1612" s="399"/>
      <c r="E1612" s="400" t="s">
        <v>2692</v>
      </c>
      <c r="F1612" s="340" t="s">
        <v>832</v>
      </c>
      <c r="G1612" s="401" t="s">
        <v>104</v>
      </c>
      <c r="H1612" s="401" t="s">
        <v>694</v>
      </c>
      <c r="I1612" s="401" t="s">
        <v>830</v>
      </c>
      <c r="J1612" s="194">
        <v>8140</v>
      </c>
      <c r="K1612" s="194">
        <v>3870</v>
      </c>
      <c r="L1612" s="195">
        <v>4270</v>
      </c>
      <c r="M1612" s="196">
        <v>6</v>
      </c>
      <c r="N1612" s="197">
        <v>256.2</v>
      </c>
      <c r="O1612" s="197">
        <v>4013.8</v>
      </c>
      <c r="P1612" s="231" t="s">
        <v>29</v>
      </c>
    </row>
    <row r="1613" spans="1:16">
      <c r="A1613" s="340" t="str">
        <f t="shared" si="51"/>
        <v>4388914</v>
      </c>
      <c r="B1613" s="351">
        <f t="shared" si="52"/>
        <v>14</v>
      </c>
      <c r="C1613" s="435">
        <v>43889</v>
      </c>
      <c r="D1613" s="399"/>
      <c r="E1613" s="400" t="s">
        <v>2693</v>
      </c>
      <c r="F1613" s="340" t="s">
        <v>832</v>
      </c>
      <c r="G1613" s="401" t="s">
        <v>95</v>
      </c>
      <c r="H1613" s="401" t="s">
        <v>735</v>
      </c>
      <c r="I1613" s="401" t="s">
        <v>830</v>
      </c>
      <c r="J1613" s="194">
        <v>5140</v>
      </c>
      <c r="K1613" s="194">
        <v>3890</v>
      </c>
      <c r="L1613" s="195">
        <v>1250</v>
      </c>
      <c r="M1613" s="196">
        <v>6</v>
      </c>
      <c r="N1613" s="197">
        <v>75</v>
      </c>
      <c r="O1613" s="197">
        <v>1175</v>
      </c>
      <c r="P1613" s="231" t="s">
        <v>29</v>
      </c>
    </row>
    <row r="1614" spans="1:16">
      <c r="A1614" s="340" t="str">
        <f t="shared" si="51"/>
        <v>4388915</v>
      </c>
      <c r="B1614" s="351">
        <f t="shared" si="52"/>
        <v>15</v>
      </c>
      <c r="C1614" s="435">
        <v>43889</v>
      </c>
      <c r="D1614" s="399" t="s">
        <v>2442</v>
      </c>
      <c r="E1614" s="400" t="s">
        <v>2694</v>
      </c>
      <c r="F1614" s="340" t="s">
        <v>901</v>
      </c>
      <c r="G1614" s="401" t="s">
        <v>111</v>
      </c>
      <c r="H1614" s="401" t="s">
        <v>732</v>
      </c>
      <c r="I1614" s="401" t="s">
        <v>692</v>
      </c>
      <c r="J1614" s="194">
        <v>5590</v>
      </c>
      <c r="K1614" s="194">
        <v>3860</v>
      </c>
      <c r="L1614" s="195">
        <v>1730</v>
      </c>
      <c r="M1614" s="196">
        <v>6</v>
      </c>
      <c r="N1614" s="197">
        <v>103.8</v>
      </c>
      <c r="O1614" s="197">
        <v>1626.2</v>
      </c>
      <c r="P1614" s="231" t="s">
        <v>29</v>
      </c>
    </row>
    <row r="1615" spans="1:16">
      <c r="A1615" s="340" t="str">
        <f t="shared" si="51"/>
        <v>4388916</v>
      </c>
      <c r="B1615" s="351">
        <f t="shared" si="52"/>
        <v>16</v>
      </c>
      <c r="C1615" s="435">
        <v>43889</v>
      </c>
      <c r="D1615" s="399"/>
      <c r="E1615" s="400" t="s">
        <v>2695</v>
      </c>
      <c r="F1615" s="340" t="s">
        <v>2696</v>
      </c>
      <c r="G1615" s="401" t="s">
        <v>105</v>
      </c>
      <c r="H1615" s="401" t="s">
        <v>734</v>
      </c>
      <c r="I1615" s="401" t="s">
        <v>692</v>
      </c>
      <c r="J1615" s="194">
        <v>5720</v>
      </c>
      <c r="K1615" s="194">
        <v>3900</v>
      </c>
      <c r="L1615" s="195">
        <v>1820</v>
      </c>
      <c r="M1615" s="196">
        <v>6</v>
      </c>
      <c r="N1615" s="197">
        <v>109.2</v>
      </c>
      <c r="O1615" s="197">
        <v>1710.8</v>
      </c>
      <c r="P1615" s="231" t="s">
        <v>29</v>
      </c>
    </row>
    <row r="1616" spans="1:16">
      <c r="A1616" s="340" t="str">
        <f t="shared" si="51"/>
        <v>4388917</v>
      </c>
      <c r="B1616" s="402">
        <f t="shared" si="52"/>
        <v>17</v>
      </c>
      <c r="C1616" s="435">
        <v>43889</v>
      </c>
      <c r="D1616" s="404"/>
      <c r="E1616" s="405" t="s">
        <v>2697</v>
      </c>
      <c r="F1616" s="340" t="s">
        <v>2698</v>
      </c>
      <c r="G1616" s="406" t="s">
        <v>95</v>
      </c>
      <c r="H1616" s="406" t="s">
        <v>735</v>
      </c>
      <c r="I1616" s="406" t="s">
        <v>692</v>
      </c>
      <c r="J1616" s="194">
        <v>5180</v>
      </c>
      <c r="K1616" s="194">
        <v>3890</v>
      </c>
      <c r="L1616" s="195">
        <v>1290</v>
      </c>
      <c r="M1616" s="196">
        <v>6</v>
      </c>
      <c r="N1616" s="197">
        <v>77.399999999999991</v>
      </c>
      <c r="O1616" s="197">
        <v>1212.5999999999999</v>
      </c>
      <c r="P1616" s="221" t="s">
        <v>29</v>
      </c>
    </row>
    <row r="1617" spans="1:16">
      <c r="A1617" s="340" t="str">
        <f t="shared" si="51"/>
        <v>439191</v>
      </c>
      <c r="B1617" s="351">
        <f t="shared" si="52"/>
        <v>1</v>
      </c>
      <c r="C1617" s="435">
        <v>43919</v>
      </c>
      <c r="D1617" s="399" t="s">
        <v>2594</v>
      </c>
      <c r="E1617" s="400" t="s">
        <v>2699</v>
      </c>
      <c r="F1617" s="340" t="s">
        <v>713</v>
      </c>
      <c r="G1617" s="401" t="s">
        <v>704</v>
      </c>
      <c r="H1617" s="401" t="s">
        <v>2463</v>
      </c>
      <c r="I1617" s="401" t="s">
        <v>686</v>
      </c>
      <c r="J1617" s="194">
        <v>10730</v>
      </c>
      <c r="K1617" s="194">
        <v>4590</v>
      </c>
      <c r="L1617" s="195">
        <v>6140</v>
      </c>
      <c r="M1617" s="196">
        <v>5</v>
      </c>
      <c r="N1617" s="197">
        <v>307</v>
      </c>
      <c r="O1617" s="197">
        <v>5833</v>
      </c>
      <c r="P1617" s="231" t="s">
        <v>21</v>
      </c>
    </row>
    <row r="1618" spans="1:16">
      <c r="A1618" s="340" t="str">
        <f t="shared" si="51"/>
        <v>439192</v>
      </c>
      <c r="B1618" s="351">
        <f t="shared" si="52"/>
        <v>2</v>
      </c>
      <c r="C1618" s="435">
        <v>43919</v>
      </c>
      <c r="D1618" s="399" t="s">
        <v>2216</v>
      </c>
      <c r="E1618" s="400" t="s">
        <v>2700</v>
      </c>
      <c r="F1618" s="340" t="s">
        <v>754</v>
      </c>
      <c r="G1618" s="401" t="s">
        <v>99</v>
      </c>
      <c r="H1618" s="401" t="s">
        <v>1282</v>
      </c>
      <c r="I1618" s="401" t="s">
        <v>751</v>
      </c>
      <c r="J1618" s="194">
        <v>10850</v>
      </c>
      <c r="K1618" s="194">
        <v>4450</v>
      </c>
      <c r="L1618" s="195">
        <v>6400</v>
      </c>
      <c r="M1618" s="196">
        <v>5</v>
      </c>
      <c r="N1618" s="197">
        <v>320</v>
      </c>
      <c r="O1618" s="197">
        <v>6080</v>
      </c>
      <c r="P1618" s="231" t="s">
        <v>24</v>
      </c>
    </row>
    <row r="1619" spans="1:16">
      <c r="A1619" s="340" t="str">
        <f t="shared" si="51"/>
        <v>439193</v>
      </c>
      <c r="B1619" s="351">
        <f t="shared" si="52"/>
        <v>3</v>
      </c>
      <c r="C1619" s="435">
        <v>43919</v>
      </c>
      <c r="D1619" s="399"/>
      <c r="E1619" s="400" t="s">
        <v>2701</v>
      </c>
      <c r="F1619" s="340" t="s">
        <v>754</v>
      </c>
      <c r="G1619" s="401" t="s">
        <v>826</v>
      </c>
      <c r="H1619" s="401" t="s">
        <v>827</v>
      </c>
      <c r="I1619" s="401" t="s">
        <v>751</v>
      </c>
      <c r="J1619" s="194">
        <v>7900</v>
      </c>
      <c r="K1619" s="194">
        <v>4320</v>
      </c>
      <c r="L1619" s="195">
        <v>3580</v>
      </c>
      <c r="M1619" s="196">
        <v>5</v>
      </c>
      <c r="N1619" s="197">
        <v>179</v>
      </c>
      <c r="O1619" s="197">
        <v>3401</v>
      </c>
      <c r="P1619" s="231" t="s">
        <v>24</v>
      </c>
    </row>
    <row r="1620" spans="1:16">
      <c r="A1620" s="340" t="str">
        <f t="shared" si="51"/>
        <v>439194</v>
      </c>
      <c r="B1620" s="351">
        <f t="shared" si="52"/>
        <v>4</v>
      </c>
      <c r="C1620" s="435">
        <v>43919</v>
      </c>
      <c r="D1620" s="399"/>
      <c r="E1620" s="400" t="s">
        <v>2702</v>
      </c>
      <c r="F1620" s="340" t="s">
        <v>754</v>
      </c>
      <c r="G1620" s="401" t="s">
        <v>815</v>
      </c>
      <c r="H1620" s="401" t="s">
        <v>816</v>
      </c>
      <c r="I1620" s="401" t="s">
        <v>751</v>
      </c>
      <c r="J1620" s="194">
        <v>10280</v>
      </c>
      <c r="K1620" s="194">
        <v>4310</v>
      </c>
      <c r="L1620" s="195">
        <v>5970</v>
      </c>
      <c r="M1620" s="196">
        <v>5</v>
      </c>
      <c r="N1620" s="197">
        <v>298.5</v>
      </c>
      <c r="O1620" s="197">
        <v>5671.5</v>
      </c>
      <c r="P1620" s="231" t="s">
        <v>24</v>
      </c>
    </row>
    <row r="1621" spans="1:16">
      <c r="A1621" s="340" t="str">
        <f t="shared" si="51"/>
        <v>439195</v>
      </c>
      <c r="B1621" s="351">
        <f t="shared" si="52"/>
        <v>5</v>
      </c>
      <c r="C1621" s="435">
        <v>43919</v>
      </c>
      <c r="D1621" s="399"/>
      <c r="E1621" s="400" t="s">
        <v>2703</v>
      </c>
      <c r="F1621" s="340" t="s">
        <v>754</v>
      </c>
      <c r="G1621" s="401" t="s">
        <v>1604</v>
      </c>
      <c r="H1621" s="401" t="s">
        <v>2228</v>
      </c>
      <c r="I1621" s="401" t="s">
        <v>751</v>
      </c>
      <c r="J1621" s="194">
        <v>8160</v>
      </c>
      <c r="K1621" s="194">
        <v>4190</v>
      </c>
      <c r="L1621" s="195">
        <v>3970</v>
      </c>
      <c r="M1621" s="196">
        <v>5</v>
      </c>
      <c r="N1621" s="197">
        <v>198.5</v>
      </c>
      <c r="O1621" s="197">
        <v>3771.5</v>
      </c>
      <c r="P1621" s="231" t="s">
        <v>24</v>
      </c>
    </row>
    <row r="1622" spans="1:16">
      <c r="A1622" s="340" t="str">
        <f t="shared" si="51"/>
        <v>439196</v>
      </c>
      <c r="B1622" s="351">
        <f t="shared" si="52"/>
        <v>6</v>
      </c>
      <c r="C1622" s="435">
        <v>43919</v>
      </c>
      <c r="D1622" s="399" t="s">
        <v>2339</v>
      </c>
      <c r="E1622" s="400" t="s">
        <v>2704</v>
      </c>
      <c r="F1622" s="340" t="s">
        <v>731</v>
      </c>
      <c r="G1622" s="401" t="s">
        <v>157</v>
      </c>
      <c r="H1622" s="401" t="s">
        <v>1542</v>
      </c>
      <c r="I1622" s="401" t="s">
        <v>688</v>
      </c>
      <c r="J1622" s="194">
        <v>11550</v>
      </c>
      <c r="K1622" s="194">
        <v>4310</v>
      </c>
      <c r="L1622" s="195">
        <v>7240</v>
      </c>
      <c r="M1622" s="196">
        <v>5</v>
      </c>
      <c r="N1622" s="197">
        <v>362</v>
      </c>
      <c r="O1622" s="197">
        <v>6878</v>
      </c>
      <c r="P1622" s="231" t="s">
        <v>66</v>
      </c>
    </row>
    <row r="1623" spans="1:16">
      <c r="A1623" s="340" t="str">
        <f t="shared" si="51"/>
        <v>439197</v>
      </c>
      <c r="B1623" s="351">
        <f t="shared" si="52"/>
        <v>7</v>
      </c>
      <c r="C1623" s="435">
        <v>43919</v>
      </c>
      <c r="D1623" s="399"/>
      <c r="E1623" s="400" t="s">
        <v>2705</v>
      </c>
      <c r="F1623" s="340" t="s">
        <v>731</v>
      </c>
      <c r="G1623" s="401" t="s">
        <v>1475</v>
      </c>
      <c r="H1623" s="401" t="s">
        <v>1363</v>
      </c>
      <c r="I1623" s="401" t="s">
        <v>688</v>
      </c>
      <c r="J1623" s="194">
        <v>14470</v>
      </c>
      <c r="K1623" s="194">
        <v>4590</v>
      </c>
      <c r="L1623" s="195">
        <v>9880</v>
      </c>
      <c r="M1623" s="196">
        <v>5</v>
      </c>
      <c r="N1623" s="197">
        <v>494</v>
      </c>
      <c r="O1623" s="197">
        <v>9386</v>
      </c>
      <c r="P1623" s="231" t="s">
        <v>66</v>
      </c>
    </row>
    <row r="1624" spans="1:16">
      <c r="A1624" s="340" t="str">
        <f t="shared" si="51"/>
        <v>439198</v>
      </c>
      <c r="B1624" s="351">
        <f t="shared" si="52"/>
        <v>8</v>
      </c>
      <c r="C1624" s="435">
        <v>43919</v>
      </c>
      <c r="D1624" s="399" t="s">
        <v>2383</v>
      </c>
      <c r="E1624" s="400" t="s">
        <v>2706</v>
      </c>
      <c r="F1624" s="340" t="s">
        <v>2238</v>
      </c>
      <c r="G1624" s="401" t="s">
        <v>111</v>
      </c>
      <c r="H1624" s="401" t="s">
        <v>732</v>
      </c>
      <c r="I1624" s="401" t="s">
        <v>830</v>
      </c>
      <c r="J1624" s="194">
        <v>7180</v>
      </c>
      <c r="K1624" s="194">
        <v>3860</v>
      </c>
      <c r="L1624" s="195">
        <v>3320</v>
      </c>
      <c r="M1624" s="196">
        <v>6</v>
      </c>
      <c r="N1624" s="197">
        <v>199.2</v>
      </c>
      <c r="O1624" s="197">
        <v>3120.8</v>
      </c>
      <c r="P1624" s="231" t="s">
        <v>29</v>
      </c>
    </row>
    <row r="1625" spans="1:16">
      <c r="A1625" s="340" t="str">
        <f t="shared" si="51"/>
        <v>439199</v>
      </c>
      <c r="B1625" s="351">
        <f t="shared" si="52"/>
        <v>9</v>
      </c>
      <c r="C1625" s="435">
        <v>43919</v>
      </c>
      <c r="D1625" s="399"/>
      <c r="E1625" s="400" t="s">
        <v>2707</v>
      </c>
      <c r="F1625" s="340" t="s">
        <v>2708</v>
      </c>
      <c r="G1625" s="401" t="s">
        <v>105</v>
      </c>
      <c r="H1625" s="401" t="s">
        <v>734</v>
      </c>
      <c r="I1625" s="401" t="s">
        <v>830</v>
      </c>
      <c r="J1625" s="194">
        <v>6530</v>
      </c>
      <c r="K1625" s="194">
        <v>3900</v>
      </c>
      <c r="L1625" s="195">
        <v>2630</v>
      </c>
      <c r="M1625" s="196">
        <v>6</v>
      </c>
      <c r="N1625" s="197">
        <v>157.79999999999998</v>
      </c>
      <c r="O1625" s="197">
        <v>2472.1999999999998</v>
      </c>
      <c r="P1625" s="231" t="s">
        <v>29</v>
      </c>
    </row>
    <row r="1626" spans="1:16">
      <c r="A1626" s="340" t="str">
        <f t="shared" si="51"/>
        <v>4391910</v>
      </c>
      <c r="B1626" s="351">
        <f t="shared" si="52"/>
        <v>10</v>
      </c>
      <c r="C1626" s="435">
        <v>43919</v>
      </c>
      <c r="D1626" s="399" t="s">
        <v>1841</v>
      </c>
      <c r="E1626" s="400" t="s">
        <v>2709</v>
      </c>
      <c r="F1626" s="340" t="s">
        <v>1064</v>
      </c>
      <c r="G1626" s="401" t="s">
        <v>95</v>
      </c>
      <c r="H1626" s="401" t="s">
        <v>735</v>
      </c>
      <c r="I1626" s="401" t="s">
        <v>751</v>
      </c>
      <c r="J1626" s="194">
        <v>8230</v>
      </c>
      <c r="K1626" s="194">
        <v>3890</v>
      </c>
      <c r="L1626" s="195">
        <v>4340</v>
      </c>
      <c r="M1626" s="196">
        <v>6</v>
      </c>
      <c r="N1626" s="197">
        <v>260.39999999999998</v>
      </c>
      <c r="O1626" s="197">
        <v>4079.6</v>
      </c>
      <c r="P1626" s="231" t="s">
        <v>29</v>
      </c>
    </row>
    <row r="1627" spans="1:16">
      <c r="A1627" s="340" t="str">
        <f t="shared" si="51"/>
        <v>4391911</v>
      </c>
      <c r="B1627" s="351">
        <f t="shared" si="52"/>
        <v>11</v>
      </c>
      <c r="C1627" s="435">
        <v>43919</v>
      </c>
      <c r="D1627" s="399"/>
      <c r="E1627" s="400" t="s">
        <v>2710</v>
      </c>
      <c r="F1627" s="340" t="s">
        <v>1064</v>
      </c>
      <c r="G1627" s="401" t="s">
        <v>104</v>
      </c>
      <c r="H1627" s="401" t="s">
        <v>694</v>
      </c>
      <c r="I1627" s="401" t="s">
        <v>751</v>
      </c>
      <c r="J1627" s="194">
        <v>4640</v>
      </c>
      <c r="K1627" s="194">
        <v>3880</v>
      </c>
      <c r="L1627" s="195">
        <v>760</v>
      </c>
      <c r="M1627" s="196">
        <v>6</v>
      </c>
      <c r="N1627" s="197">
        <v>45.6</v>
      </c>
      <c r="O1627" s="197">
        <v>714.4</v>
      </c>
      <c r="P1627" s="231" t="s">
        <v>29</v>
      </c>
    </row>
    <row r="1628" spans="1:16">
      <c r="A1628" s="340" t="str">
        <f t="shared" si="51"/>
        <v>4391912</v>
      </c>
      <c r="B1628" s="351">
        <f t="shared" si="52"/>
        <v>12</v>
      </c>
      <c r="C1628" s="435">
        <v>43919</v>
      </c>
      <c r="D1628" s="399" t="s">
        <v>2464</v>
      </c>
      <c r="E1628" s="400" t="s">
        <v>2711</v>
      </c>
      <c r="F1628" s="340" t="s">
        <v>1230</v>
      </c>
      <c r="G1628" s="401" t="s">
        <v>111</v>
      </c>
      <c r="H1628" s="401" t="s">
        <v>732</v>
      </c>
      <c r="I1628" s="401" t="s">
        <v>692</v>
      </c>
      <c r="J1628" s="194">
        <v>9110</v>
      </c>
      <c r="K1628" s="194">
        <v>3870</v>
      </c>
      <c r="L1628" s="195">
        <v>5240</v>
      </c>
      <c r="M1628" s="196">
        <v>6</v>
      </c>
      <c r="N1628" s="197">
        <v>314.39999999999998</v>
      </c>
      <c r="O1628" s="197">
        <v>4925.6000000000004</v>
      </c>
      <c r="P1628" s="231" t="s">
        <v>29</v>
      </c>
    </row>
    <row r="1629" spans="1:16">
      <c r="A1629" s="340" t="str">
        <f t="shared" si="51"/>
        <v>4391913</v>
      </c>
      <c r="B1629" s="402">
        <f t="shared" si="52"/>
        <v>13</v>
      </c>
      <c r="C1629" s="435">
        <v>43919</v>
      </c>
      <c r="D1629" s="404"/>
      <c r="E1629" s="405" t="s">
        <v>2712</v>
      </c>
      <c r="F1629" s="340" t="s">
        <v>1230</v>
      </c>
      <c r="G1629" s="406" t="s">
        <v>105</v>
      </c>
      <c r="H1629" s="406" t="s">
        <v>734</v>
      </c>
      <c r="I1629" s="406" t="s">
        <v>692</v>
      </c>
      <c r="J1629" s="194">
        <v>8880</v>
      </c>
      <c r="K1629" s="194">
        <v>3900</v>
      </c>
      <c r="L1629" s="195">
        <v>4980</v>
      </c>
      <c r="M1629" s="196">
        <v>6</v>
      </c>
      <c r="N1629" s="197">
        <v>298.8</v>
      </c>
      <c r="O1629" s="197">
        <v>4681.2</v>
      </c>
      <c r="P1629" s="221" t="s">
        <v>29</v>
      </c>
    </row>
    <row r="1630" spans="1:16">
      <c r="A1630" s="340" t="str">
        <f t="shared" si="51"/>
        <v>438921</v>
      </c>
      <c r="B1630" s="351">
        <f t="shared" si="52"/>
        <v>1</v>
      </c>
      <c r="C1630" s="435">
        <v>43892</v>
      </c>
      <c r="D1630" s="399" t="s">
        <v>2713</v>
      </c>
      <c r="E1630" s="400" t="s">
        <v>2714</v>
      </c>
      <c r="F1630" s="340" t="s">
        <v>737</v>
      </c>
      <c r="G1630" s="401" t="s">
        <v>1008</v>
      </c>
      <c r="H1630" s="401" t="s">
        <v>1009</v>
      </c>
      <c r="I1630" s="401" t="s">
        <v>686</v>
      </c>
      <c r="J1630" s="194">
        <v>3550</v>
      </c>
      <c r="K1630" s="194">
        <v>1600</v>
      </c>
      <c r="L1630" s="195">
        <v>1950</v>
      </c>
      <c r="M1630" s="196">
        <v>5</v>
      </c>
      <c r="N1630" s="197">
        <v>97.5</v>
      </c>
      <c r="O1630" s="197">
        <v>1852.5</v>
      </c>
      <c r="P1630" s="231" t="s">
        <v>26</v>
      </c>
    </row>
    <row r="1631" spans="1:16">
      <c r="A1631" s="340" t="str">
        <f t="shared" si="51"/>
        <v>438922</v>
      </c>
      <c r="B1631" s="351">
        <f t="shared" si="52"/>
        <v>2</v>
      </c>
      <c r="C1631" s="435">
        <v>43892</v>
      </c>
      <c r="D1631" s="399"/>
      <c r="E1631" s="400" t="s">
        <v>2715</v>
      </c>
      <c r="F1631" s="340" t="s">
        <v>737</v>
      </c>
      <c r="G1631" s="401" t="s">
        <v>1121</v>
      </c>
      <c r="H1631" s="401" t="s">
        <v>1122</v>
      </c>
      <c r="I1631" s="401" t="s">
        <v>686</v>
      </c>
      <c r="J1631" s="194">
        <v>11380</v>
      </c>
      <c r="K1631" s="194">
        <v>4400</v>
      </c>
      <c r="L1631" s="195">
        <v>6980</v>
      </c>
      <c r="M1631" s="196">
        <v>5</v>
      </c>
      <c r="N1631" s="197">
        <v>349</v>
      </c>
      <c r="O1631" s="197">
        <v>6631</v>
      </c>
      <c r="P1631" s="231" t="s">
        <v>26</v>
      </c>
    </row>
    <row r="1632" spans="1:16">
      <c r="A1632" s="340" t="str">
        <f t="shared" si="51"/>
        <v>438923</v>
      </c>
      <c r="B1632" s="351">
        <f t="shared" si="52"/>
        <v>3</v>
      </c>
      <c r="C1632" s="435">
        <v>43892</v>
      </c>
      <c r="D1632" s="399"/>
      <c r="E1632" s="400" t="s">
        <v>2716</v>
      </c>
      <c r="F1632" s="340" t="s">
        <v>737</v>
      </c>
      <c r="G1632" s="401" t="s">
        <v>1121</v>
      </c>
      <c r="H1632" s="401" t="s">
        <v>1124</v>
      </c>
      <c r="I1632" s="401" t="s">
        <v>686</v>
      </c>
      <c r="J1632" s="194">
        <v>11700</v>
      </c>
      <c r="K1632" s="194">
        <v>4600</v>
      </c>
      <c r="L1632" s="195">
        <v>7100</v>
      </c>
      <c r="M1632" s="196">
        <v>5</v>
      </c>
      <c r="N1632" s="197">
        <v>355</v>
      </c>
      <c r="O1632" s="197">
        <v>6745</v>
      </c>
      <c r="P1632" s="231" t="s">
        <v>26</v>
      </c>
    </row>
    <row r="1633" spans="1:16">
      <c r="A1633" s="340" t="str">
        <f t="shared" si="51"/>
        <v>438924</v>
      </c>
      <c r="B1633" s="351">
        <f t="shared" si="52"/>
        <v>4</v>
      </c>
      <c r="C1633" s="435">
        <v>43892</v>
      </c>
      <c r="D1633" s="399"/>
      <c r="E1633" s="400" t="s">
        <v>2717</v>
      </c>
      <c r="F1633" s="340" t="s">
        <v>737</v>
      </c>
      <c r="G1633" s="401" t="s">
        <v>1121</v>
      </c>
      <c r="H1633" s="401" t="s">
        <v>1201</v>
      </c>
      <c r="I1633" s="401" t="s">
        <v>686</v>
      </c>
      <c r="J1633" s="194">
        <v>11370</v>
      </c>
      <c r="K1633" s="194">
        <v>4410</v>
      </c>
      <c r="L1633" s="195">
        <v>6960</v>
      </c>
      <c r="M1633" s="196">
        <v>5</v>
      </c>
      <c r="N1633" s="197">
        <v>348</v>
      </c>
      <c r="O1633" s="197">
        <v>6612</v>
      </c>
      <c r="P1633" s="231" t="s">
        <v>26</v>
      </c>
    </row>
    <row r="1634" spans="1:16">
      <c r="A1634" s="340" t="str">
        <f t="shared" si="51"/>
        <v>438925</v>
      </c>
      <c r="B1634" s="351">
        <f t="shared" si="52"/>
        <v>5</v>
      </c>
      <c r="C1634" s="435">
        <v>43892</v>
      </c>
      <c r="D1634" s="399"/>
      <c r="E1634" s="400" t="s">
        <v>2718</v>
      </c>
      <c r="F1634" s="340" t="s">
        <v>737</v>
      </c>
      <c r="G1634" s="401" t="s">
        <v>1293</v>
      </c>
      <c r="H1634" s="401" t="s">
        <v>1294</v>
      </c>
      <c r="I1634" s="401" t="s">
        <v>686</v>
      </c>
      <c r="J1634" s="194">
        <v>2800</v>
      </c>
      <c r="K1634" s="194">
        <v>1630</v>
      </c>
      <c r="L1634" s="195">
        <v>1170</v>
      </c>
      <c r="M1634" s="196">
        <v>5</v>
      </c>
      <c r="N1634" s="197">
        <v>58.5</v>
      </c>
      <c r="O1634" s="197">
        <v>1111.5</v>
      </c>
      <c r="P1634" s="231" t="s">
        <v>26</v>
      </c>
    </row>
    <row r="1635" spans="1:16">
      <c r="A1635" s="340" t="str">
        <f t="shared" ref="A1635:A1698" si="53">C1635&amp;B1635</f>
        <v>438926</v>
      </c>
      <c r="B1635" s="351">
        <f t="shared" ref="B1635:B1698" si="54">IF(C1635=C1634,B1634+1,1)</f>
        <v>6</v>
      </c>
      <c r="C1635" s="435">
        <v>43892</v>
      </c>
      <c r="D1635" s="399" t="s">
        <v>2613</v>
      </c>
      <c r="E1635" s="400" t="s">
        <v>2719</v>
      </c>
      <c r="F1635" s="340" t="s">
        <v>713</v>
      </c>
      <c r="G1635" s="401" t="s">
        <v>187</v>
      </c>
      <c r="H1635" s="401" t="s">
        <v>1479</v>
      </c>
      <c r="I1635" s="401" t="s">
        <v>686</v>
      </c>
      <c r="J1635" s="194">
        <v>11240</v>
      </c>
      <c r="K1635" s="194">
        <v>4400</v>
      </c>
      <c r="L1635" s="195">
        <v>6840</v>
      </c>
      <c r="M1635" s="196">
        <v>5</v>
      </c>
      <c r="N1635" s="197">
        <v>342</v>
      </c>
      <c r="O1635" s="197">
        <v>6498</v>
      </c>
      <c r="P1635" s="231" t="s">
        <v>21</v>
      </c>
    </row>
    <row r="1636" spans="1:16">
      <c r="A1636" s="340" t="str">
        <f t="shared" si="53"/>
        <v>438927</v>
      </c>
      <c r="B1636" s="351">
        <f t="shared" si="54"/>
        <v>7</v>
      </c>
      <c r="C1636" s="435">
        <v>43892</v>
      </c>
      <c r="D1636" s="399"/>
      <c r="E1636" s="400" t="s">
        <v>2720</v>
      </c>
      <c r="F1636" s="340" t="s">
        <v>713</v>
      </c>
      <c r="G1636" s="401" t="s">
        <v>704</v>
      </c>
      <c r="H1636" s="401" t="s">
        <v>2463</v>
      </c>
      <c r="I1636" s="401" t="s">
        <v>686</v>
      </c>
      <c r="J1636" s="194">
        <v>10820</v>
      </c>
      <c r="K1636" s="194">
        <v>4500</v>
      </c>
      <c r="L1636" s="195">
        <v>6320</v>
      </c>
      <c r="M1636" s="196">
        <v>5</v>
      </c>
      <c r="N1636" s="197">
        <v>316</v>
      </c>
      <c r="O1636" s="197">
        <v>6004</v>
      </c>
      <c r="P1636" s="231" t="s">
        <v>21</v>
      </c>
    </row>
    <row r="1637" spans="1:16">
      <c r="A1637" s="340" t="str">
        <f t="shared" si="53"/>
        <v>438928</v>
      </c>
      <c r="B1637" s="351">
        <f t="shared" si="54"/>
        <v>8</v>
      </c>
      <c r="C1637" s="435">
        <v>43892</v>
      </c>
      <c r="D1637" s="399"/>
      <c r="E1637" s="400" t="s">
        <v>2721</v>
      </c>
      <c r="F1637" s="340" t="s">
        <v>713</v>
      </c>
      <c r="G1637" s="401" t="s">
        <v>98</v>
      </c>
      <c r="H1637" s="401" t="s">
        <v>811</v>
      </c>
      <c r="I1637" s="401" t="s">
        <v>686</v>
      </c>
      <c r="J1637" s="194">
        <v>8820</v>
      </c>
      <c r="K1637" s="194">
        <v>3390</v>
      </c>
      <c r="L1637" s="195">
        <v>5430</v>
      </c>
      <c r="M1637" s="196">
        <v>5</v>
      </c>
      <c r="N1637" s="197">
        <v>271.5</v>
      </c>
      <c r="O1637" s="197">
        <v>5158.5</v>
      </c>
      <c r="P1637" s="231" t="s">
        <v>21</v>
      </c>
    </row>
    <row r="1638" spans="1:16">
      <c r="A1638" s="340" t="str">
        <f t="shared" si="53"/>
        <v>438929</v>
      </c>
      <c r="B1638" s="351">
        <f t="shared" si="54"/>
        <v>9</v>
      </c>
      <c r="C1638" s="435">
        <v>43892</v>
      </c>
      <c r="D1638" s="399" t="s">
        <v>2328</v>
      </c>
      <c r="E1638" s="400" t="s">
        <v>2722</v>
      </c>
      <c r="F1638" s="340" t="s">
        <v>754</v>
      </c>
      <c r="G1638" s="401" t="s">
        <v>826</v>
      </c>
      <c r="H1638" s="401" t="s">
        <v>827</v>
      </c>
      <c r="I1638" s="401" t="s">
        <v>751</v>
      </c>
      <c r="J1638" s="194">
        <v>10810</v>
      </c>
      <c r="K1638" s="194">
        <v>4360</v>
      </c>
      <c r="L1638" s="195">
        <v>6450</v>
      </c>
      <c r="M1638" s="196">
        <v>5</v>
      </c>
      <c r="N1638" s="197">
        <v>322.5</v>
      </c>
      <c r="O1638" s="197">
        <v>6127.5</v>
      </c>
      <c r="P1638" s="231" t="s">
        <v>24</v>
      </c>
    </row>
    <row r="1639" spans="1:16">
      <c r="A1639" s="340" t="str">
        <f t="shared" si="53"/>
        <v>4389210</v>
      </c>
      <c r="B1639" s="351">
        <f t="shared" si="54"/>
        <v>10</v>
      </c>
      <c r="C1639" s="435">
        <v>43892</v>
      </c>
      <c r="D1639" s="399"/>
      <c r="E1639" s="400" t="s">
        <v>2723</v>
      </c>
      <c r="F1639" s="340" t="s">
        <v>754</v>
      </c>
      <c r="G1639" s="401" t="s">
        <v>2568</v>
      </c>
      <c r="H1639" s="401" t="s">
        <v>1461</v>
      </c>
      <c r="I1639" s="401" t="s">
        <v>751</v>
      </c>
      <c r="J1639" s="194">
        <v>4660</v>
      </c>
      <c r="K1639" s="194">
        <v>1570</v>
      </c>
      <c r="L1639" s="195">
        <v>3090</v>
      </c>
      <c r="M1639" s="196">
        <v>5</v>
      </c>
      <c r="N1639" s="197">
        <v>154.5</v>
      </c>
      <c r="O1639" s="197">
        <v>2935.5</v>
      </c>
      <c r="P1639" s="231" t="s">
        <v>24</v>
      </c>
    </row>
    <row r="1640" spans="1:16">
      <c r="A1640" s="340" t="str">
        <f t="shared" si="53"/>
        <v>4389211</v>
      </c>
      <c r="B1640" s="351">
        <f t="shared" si="54"/>
        <v>11</v>
      </c>
      <c r="C1640" s="435">
        <v>43892</v>
      </c>
      <c r="D1640" s="399"/>
      <c r="E1640" s="400" t="s">
        <v>2724</v>
      </c>
      <c r="F1640" s="340" t="s">
        <v>754</v>
      </c>
      <c r="G1640" s="401" t="s">
        <v>1159</v>
      </c>
      <c r="H1640" s="401" t="s">
        <v>816</v>
      </c>
      <c r="I1640" s="401" t="s">
        <v>751</v>
      </c>
      <c r="J1640" s="194">
        <v>10720</v>
      </c>
      <c r="K1640" s="194">
        <v>4270</v>
      </c>
      <c r="L1640" s="195">
        <v>6450</v>
      </c>
      <c r="M1640" s="196">
        <v>5</v>
      </c>
      <c r="N1640" s="197">
        <v>322.5</v>
      </c>
      <c r="O1640" s="197">
        <v>6127.5</v>
      </c>
      <c r="P1640" s="231" t="s">
        <v>24</v>
      </c>
    </row>
    <row r="1641" spans="1:16">
      <c r="A1641" s="340" t="str">
        <f t="shared" si="53"/>
        <v>4389212</v>
      </c>
      <c r="B1641" s="351">
        <f t="shared" si="54"/>
        <v>12</v>
      </c>
      <c r="C1641" s="435">
        <v>43892</v>
      </c>
      <c r="D1641" s="399"/>
      <c r="E1641" s="400" t="s">
        <v>2725</v>
      </c>
      <c r="F1641" s="340" t="s">
        <v>754</v>
      </c>
      <c r="G1641" s="401" t="s">
        <v>2568</v>
      </c>
      <c r="H1641" s="401" t="s">
        <v>1461</v>
      </c>
      <c r="I1641" s="401" t="s">
        <v>751</v>
      </c>
      <c r="J1641" s="194">
        <v>4340</v>
      </c>
      <c r="K1641" s="194">
        <v>1570</v>
      </c>
      <c r="L1641" s="195">
        <v>2770</v>
      </c>
      <c r="M1641" s="196">
        <v>5</v>
      </c>
      <c r="N1641" s="197">
        <v>138.5</v>
      </c>
      <c r="O1641" s="197">
        <v>2631.5</v>
      </c>
      <c r="P1641" s="231" t="s">
        <v>24</v>
      </c>
    </row>
    <row r="1642" spans="1:16">
      <c r="A1642" s="340" t="str">
        <f t="shared" si="53"/>
        <v>4389213</v>
      </c>
      <c r="B1642" s="351">
        <f t="shared" si="54"/>
        <v>13</v>
      </c>
      <c r="C1642" s="435">
        <v>43892</v>
      </c>
      <c r="D1642" s="399"/>
      <c r="E1642" s="400" t="s">
        <v>2726</v>
      </c>
      <c r="F1642" s="340" t="s">
        <v>754</v>
      </c>
      <c r="G1642" s="401" t="s">
        <v>99</v>
      </c>
      <c r="H1642" s="401" t="s">
        <v>1282</v>
      </c>
      <c r="I1642" s="401" t="s">
        <v>751</v>
      </c>
      <c r="J1642" s="194">
        <v>14060</v>
      </c>
      <c r="K1642" s="194">
        <v>4360</v>
      </c>
      <c r="L1642" s="195">
        <v>9700</v>
      </c>
      <c r="M1642" s="196">
        <v>5</v>
      </c>
      <c r="N1642" s="197">
        <v>485</v>
      </c>
      <c r="O1642" s="197">
        <v>9215</v>
      </c>
      <c r="P1642" s="231" t="s">
        <v>24</v>
      </c>
    </row>
    <row r="1643" spans="1:16">
      <c r="A1643" s="340" t="str">
        <f t="shared" si="53"/>
        <v>4389214</v>
      </c>
      <c r="B1643" s="351">
        <f t="shared" si="54"/>
        <v>14</v>
      </c>
      <c r="C1643" s="435">
        <v>43892</v>
      </c>
      <c r="D1643" s="399"/>
      <c r="E1643" s="400" t="s">
        <v>2727</v>
      </c>
      <c r="F1643" s="340" t="s">
        <v>754</v>
      </c>
      <c r="G1643" s="401" t="s">
        <v>1159</v>
      </c>
      <c r="H1643" s="401" t="s">
        <v>2228</v>
      </c>
      <c r="I1643" s="401" t="s">
        <v>751</v>
      </c>
      <c r="J1643" s="194">
        <v>8020</v>
      </c>
      <c r="K1643" s="194">
        <v>4260</v>
      </c>
      <c r="L1643" s="195">
        <v>3760</v>
      </c>
      <c r="M1643" s="196">
        <v>5</v>
      </c>
      <c r="N1643" s="197">
        <v>188</v>
      </c>
      <c r="O1643" s="197">
        <v>3572</v>
      </c>
      <c r="P1643" s="231" t="s">
        <v>24</v>
      </c>
    </row>
    <row r="1644" spans="1:16">
      <c r="A1644" s="340" t="str">
        <f t="shared" si="53"/>
        <v>4389215</v>
      </c>
      <c r="B1644" s="351">
        <f t="shared" si="54"/>
        <v>15</v>
      </c>
      <c r="C1644" s="435">
        <v>43892</v>
      </c>
      <c r="D1644" s="399" t="s">
        <v>2056</v>
      </c>
      <c r="E1644" s="400" t="s">
        <v>2728</v>
      </c>
      <c r="F1644" s="340" t="s">
        <v>722</v>
      </c>
      <c r="G1644" s="401" t="s">
        <v>100</v>
      </c>
      <c r="H1644" s="401" t="s">
        <v>1089</v>
      </c>
      <c r="I1644" s="401" t="s">
        <v>823</v>
      </c>
      <c r="J1644" s="194">
        <v>3990</v>
      </c>
      <c r="K1644" s="194">
        <v>1580</v>
      </c>
      <c r="L1644" s="195">
        <v>2410</v>
      </c>
      <c r="M1644" s="196">
        <v>5</v>
      </c>
      <c r="N1644" s="197">
        <v>120.5</v>
      </c>
      <c r="O1644" s="197">
        <v>2289.5</v>
      </c>
      <c r="P1644" s="231" t="s">
        <v>21</v>
      </c>
    </row>
    <row r="1645" spans="1:16">
      <c r="A1645" s="340" t="str">
        <f t="shared" si="53"/>
        <v>4389216</v>
      </c>
      <c r="B1645" s="351">
        <f t="shared" si="54"/>
        <v>16</v>
      </c>
      <c r="C1645" s="435">
        <v>43892</v>
      </c>
      <c r="D1645" s="399" t="s">
        <v>2383</v>
      </c>
      <c r="E1645" s="400" t="s">
        <v>2729</v>
      </c>
      <c r="F1645" s="340" t="s">
        <v>731</v>
      </c>
      <c r="G1645" s="401" t="s">
        <v>108</v>
      </c>
      <c r="H1645" s="401" t="s">
        <v>1297</v>
      </c>
      <c r="I1645" s="401" t="s">
        <v>688</v>
      </c>
      <c r="J1645" s="194">
        <v>13950</v>
      </c>
      <c r="K1645" s="194">
        <v>4430</v>
      </c>
      <c r="L1645" s="195">
        <v>9520</v>
      </c>
      <c r="M1645" s="196">
        <v>5</v>
      </c>
      <c r="N1645" s="197">
        <v>476</v>
      </c>
      <c r="O1645" s="197">
        <v>9044</v>
      </c>
      <c r="P1645" s="231" t="s">
        <v>66</v>
      </c>
    </row>
    <row r="1646" spans="1:16">
      <c r="A1646" s="340" t="str">
        <f t="shared" si="53"/>
        <v>4389217</v>
      </c>
      <c r="B1646" s="351">
        <f t="shared" si="54"/>
        <v>17</v>
      </c>
      <c r="C1646" s="435">
        <v>43892</v>
      </c>
      <c r="D1646" s="399"/>
      <c r="E1646" s="400" t="s">
        <v>2730</v>
      </c>
      <c r="F1646" s="340" t="s">
        <v>731</v>
      </c>
      <c r="G1646" s="401" t="s">
        <v>1121</v>
      </c>
      <c r="H1646" s="401" t="s">
        <v>1854</v>
      </c>
      <c r="I1646" s="401" t="s">
        <v>688</v>
      </c>
      <c r="J1646" s="194">
        <v>3750</v>
      </c>
      <c r="K1646" s="194">
        <v>1530</v>
      </c>
      <c r="L1646" s="195">
        <v>2220</v>
      </c>
      <c r="M1646" s="196">
        <v>5</v>
      </c>
      <c r="N1646" s="197">
        <v>111</v>
      </c>
      <c r="O1646" s="197">
        <v>2109</v>
      </c>
      <c r="P1646" s="231" t="s">
        <v>66</v>
      </c>
    </row>
    <row r="1647" spans="1:16">
      <c r="A1647" s="340" t="str">
        <f t="shared" si="53"/>
        <v>4389218</v>
      </c>
      <c r="B1647" s="351">
        <f t="shared" si="54"/>
        <v>18</v>
      </c>
      <c r="C1647" s="435">
        <v>43892</v>
      </c>
      <c r="D1647" s="399" t="s">
        <v>2422</v>
      </c>
      <c r="E1647" s="400" t="s">
        <v>2731</v>
      </c>
      <c r="F1647" s="340" t="s">
        <v>829</v>
      </c>
      <c r="G1647" s="401" t="s">
        <v>700</v>
      </c>
      <c r="H1647" s="401" t="s">
        <v>694</v>
      </c>
      <c r="I1647" s="401" t="s">
        <v>830</v>
      </c>
      <c r="J1647" s="194">
        <v>8430</v>
      </c>
      <c r="K1647" s="194">
        <v>3870</v>
      </c>
      <c r="L1647" s="195">
        <v>4560</v>
      </c>
      <c r="M1647" s="196">
        <v>6</v>
      </c>
      <c r="N1647" s="197">
        <v>273.59999999999997</v>
      </c>
      <c r="O1647" s="197">
        <v>4286.3999999999996</v>
      </c>
      <c r="P1647" s="231" t="s">
        <v>29</v>
      </c>
    </row>
    <row r="1648" spans="1:16">
      <c r="A1648" s="340" t="str">
        <f t="shared" si="53"/>
        <v>4389219</v>
      </c>
      <c r="B1648" s="351">
        <f t="shared" si="54"/>
        <v>19</v>
      </c>
      <c r="C1648" s="435">
        <v>43892</v>
      </c>
      <c r="D1648" s="399" t="s">
        <v>2488</v>
      </c>
      <c r="E1648" s="400" t="s">
        <v>2732</v>
      </c>
      <c r="F1648" s="340" t="s">
        <v>769</v>
      </c>
      <c r="G1648" s="401" t="s">
        <v>886</v>
      </c>
      <c r="H1648" s="401" t="s">
        <v>696</v>
      </c>
      <c r="I1648" s="401" t="s">
        <v>692</v>
      </c>
      <c r="J1648" s="194">
        <v>7790</v>
      </c>
      <c r="K1648" s="194">
        <v>3790</v>
      </c>
      <c r="L1648" s="195">
        <v>4000</v>
      </c>
      <c r="M1648" s="196">
        <v>6</v>
      </c>
      <c r="N1648" s="197">
        <v>240</v>
      </c>
      <c r="O1648" s="197">
        <v>3760</v>
      </c>
      <c r="P1648" s="231" t="s">
        <v>29</v>
      </c>
    </row>
    <row r="1649" spans="1:16">
      <c r="A1649" s="340" t="str">
        <f t="shared" si="53"/>
        <v>4389220</v>
      </c>
      <c r="B1649" s="351">
        <f t="shared" si="54"/>
        <v>20</v>
      </c>
      <c r="C1649" s="435">
        <v>43892</v>
      </c>
      <c r="D1649" s="399"/>
      <c r="E1649" s="400" t="s">
        <v>2733</v>
      </c>
      <c r="F1649" s="340" t="s">
        <v>901</v>
      </c>
      <c r="G1649" s="401" t="s">
        <v>1140</v>
      </c>
      <c r="H1649" s="401" t="s">
        <v>693</v>
      </c>
      <c r="I1649" s="401" t="s">
        <v>692</v>
      </c>
      <c r="J1649" s="194">
        <v>7140</v>
      </c>
      <c r="K1649" s="194">
        <v>4010</v>
      </c>
      <c r="L1649" s="195">
        <v>3130</v>
      </c>
      <c r="M1649" s="196">
        <v>6</v>
      </c>
      <c r="N1649" s="197">
        <v>187.79999999999998</v>
      </c>
      <c r="O1649" s="197">
        <v>2942.2</v>
      </c>
      <c r="P1649" s="231" t="s">
        <v>29</v>
      </c>
    </row>
    <row r="1650" spans="1:16">
      <c r="A1650" s="340" t="str">
        <f t="shared" si="53"/>
        <v>4389221</v>
      </c>
      <c r="B1650" s="351">
        <f t="shared" si="54"/>
        <v>21</v>
      </c>
      <c r="C1650" s="435">
        <v>43892</v>
      </c>
      <c r="D1650" s="399"/>
      <c r="E1650" s="400" t="s">
        <v>2734</v>
      </c>
      <c r="F1650" s="340" t="s">
        <v>901</v>
      </c>
      <c r="G1650" s="401" t="s">
        <v>95</v>
      </c>
      <c r="H1650" s="401" t="s">
        <v>735</v>
      </c>
      <c r="I1650" s="401" t="s">
        <v>692</v>
      </c>
      <c r="J1650" s="194">
        <v>5570</v>
      </c>
      <c r="K1650" s="194">
        <v>3890</v>
      </c>
      <c r="L1650" s="195">
        <v>1680</v>
      </c>
      <c r="M1650" s="196">
        <v>6</v>
      </c>
      <c r="N1650" s="197">
        <v>100.8</v>
      </c>
      <c r="O1650" s="197">
        <v>1579.2</v>
      </c>
      <c r="P1650" s="231" t="s">
        <v>29</v>
      </c>
    </row>
    <row r="1651" spans="1:16">
      <c r="A1651" s="340" t="str">
        <f t="shared" si="53"/>
        <v>4389222</v>
      </c>
      <c r="B1651" s="402">
        <f t="shared" si="54"/>
        <v>22</v>
      </c>
      <c r="C1651" s="435">
        <v>43892</v>
      </c>
      <c r="D1651" s="404"/>
      <c r="E1651" s="405" t="s">
        <v>2735</v>
      </c>
      <c r="F1651" s="340" t="s">
        <v>2696</v>
      </c>
      <c r="G1651" s="406" t="s">
        <v>886</v>
      </c>
      <c r="H1651" s="406" t="s">
        <v>696</v>
      </c>
      <c r="I1651" s="406" t="s">
        <v>692</v>
      </c>
      <c r="J1651" s="194">
        <v>6860</v>
      </c>
      <c r="K1651" s="194">
        <v>3790</v>
      </c>
      <c r="L1651" s="195">
        <v>3070</v>
      </c>
      <c r="M1651" s="196">
        <v>6</v>
      </c>
      <c r="N1651" s="197">
        <v>184.2</v>
      </c>
      <c r="O1651" s="197">
        <v>2885.8</v>
      </c>
      <c r="P1651" s="221" t="s">
        <v>29</v>
      </c>
    </row>
    <row r="1652" spans="1:16">
      <c r="A1652" s="340" t="str">
        <f t="shared" si="53"/>
        <v>438931</v>
      </c>
      <c r="B1652" s="351">
        <f t="shared" si="54"/>
        <v>1</v>
      </c>
      <c r="C1652" s="435">
        <v>43893</v>
      </c>
      <c r="D1652" s="399" t="s">
        <v>2075</v>
      </c>
      <c r="E1652" s="400" t="s">
        <v>2736</v>
      </c>
      <c r="F1652" s="340" t="s">
        <v>722</v>
      </c>
      <c r="G1652" s="401" t="s">
        <v>950</v>
      </c>
      <c r="H1652" s="401" t="s">
        <v>951</v>
      </c>
      <c r="I1652" s="401" t="s">
        <v>823</v>
      </c>
      <c r="J1652" s="194">
        <v>3590</v>
      </c>
      <c r="K1652" s="194">
        <v>1480</v>
      </c>
      <c r="L1652" s="195">
        <v>2110</v>
      </c>
      <c r="M1652" s="196">
        <v>5</v>
      </c>
      <c r="N1652" s="197">
        <v>105.5</v>
      </c>
      <c r="O1652" s="197">
        <v>2004.5</v>
      </c>
      <c r="P1652" s="231" t="s">
        <v>21</v>
      </c>
    </row>
    <row r="1653" spans="1:16">
      <c r="A1653" s="340" t="str">
        <f t="shared" si="53"/>
        <v>438932</v>
      </c>
      <c r="B1653" s="351">
        <f t="shared" si="54"/>
        <v>2</v>
      </c>
      <c r="C1653" s="435">
        <v>43893</v>
      </c>
      <c r="D1653" s="399" t="s">
        <v>2339</v>
      </c>
      <c r="E1653" s="400" t="s">
        <v>2737</v>
      </c>
      <c r="F1653" s="340" t="s">
        <v>754</v>
      </c>
      <c r="G1653" s="401" t="s">
        <v>1159</v>
      </c>
      <c r="H1653" s="401" t="s">
        <v>2058</v>
      </c>
      <c r="I1653" s="401" t="s">
        <v>751</v>
      </c>
      <c r="J1653" s="194">
        <v>4380</v>
      </c>
      <c r="K1653" s="194">
        <v>1480</v>
      </c>
      <c r="L1653" s="195">
        <v>2900</v>
      </c>
      <c r="M1653" s="196">
        <v>5</v>
      </c>
      <c r="N1653" s="197">
        <v>145</v>
      </c>
      <c r="O1653" s="197">
        <v>2755</v>
      </c>
      <c r="P1653" s="231" t="s">
        <v>24</v>
      </c>
    </row>
    <row r="1654" spans="1:16">
      <c r="A1654" s="340" t="str">
        <f t="shared" si="53"/>
        <v>438933</v>
      </c>
      <c r="B1654" s="351">
        <f t="shared" si="54"/>
        <v>3</v>
      </c>
      <c r="C1654" s="435">
        <v>43893</v>
      </c>
      <c r="D1654" s="399"/>
      <c r="E1654" s="400" t="s">
        <v>2738</v>
      </c>
      <c r="F1654" s="340" t="s">
        <v>754</v>
      </c>
      <c r="G1654" s="401" t="s">
        <v>187</v>
      </c>
      <c r="H1654" s="401" t="s">
        <v>1479</v>
      </c>
      <c r="I1654" s="401" t="s">
        <v>751</v>
      </c>
      <c r="J1654" s="194">
        <v>10900</v>
      </c>
      <c r="K1654" s="194">
        <v>4330</v>
      </c>
      <c r="L1654" s="195">
        <v>6570</v>
      </c>
      <c r="M1654" s="196">
        <v>5</v>
      </c>
      <c r="N1654" s="197">
        <v>328.5</v>
      </c>
      <c r="O1654" s="197">
        <v>6241.5</v>
      </c>
      <c r="P1654" s="231" t="s">
        <v>24</v>
      </c>
    </row>
    <row r="1655" spans="1:16">
      <c r="A1655" s="340" t="str">
        <f t="shared" si="53"/>
        <v>438934</v>
      </c>
      <c r="B1655" s="351">
        <f t="shared" si="54"/>
        <v>4</v>
      </c>
      <c r="C1655" s="435">
        <v>43893</v>
      </c>
      <c r="D1655" s="399"/>
      <c r="E1655" s="400" t="s">
        <v>2739</v>
      </c>
      <c r="F1655" s="340" t="s">
        <v>754</v>
      </c>
      <c r="G1655" s="401" t="s">
        <v>704</v>
      </c>
      <c r="H1655" s="401" t="s">
        <v>2463</v>
      </c>
      <c r="I1655" s="401" t="s">
        <v>751</v>
      </c>
      <c r="J1655" s="194">
        <v>11280</v>
      </c>
      <c r="K1655" s="194">
        <v>4450</v>
      </c>
      <c r="L1655" s="195">
        <v>6830</v>
      </c>
      <c r="M1655" s="196">
        <v>5</v>
      </c>
      <c r="N1655" s="197">
        <v>341.5</v>
      </c>
      <c r="O1655" s="197">
        <v>6488.5</v>
      </c>
      <c r="P1655" s="231" t="s">
        <v>24</v>
      </c>
    </row>
    <row r="1656" spans="1:16">
      <c r="A1656" s="340" t="str">
        <f t="shared" si="53"/>
        <v>438935</v>
      </c>
      <c r="B1656" s="351">
        <f t="shared" si="54"/>
        <v>5</v>
      </c>
      <c r="C1656" s="435">
        <v>43893</v>
      </c>
      <c r="D1656" s="399" t="s">
        <v>2740</v>
      </c>
      <c r="E1656" s="400" t="s">
        <v>2741</v>
      </c>
      <c r="F1656" s="340" t="s">
        <v>737</v>
      </c>
      <c r="G1656" s="401" t="s">
        <v>1121</v>
      </c>
      <c r="H1656" s="401" t="s">
        <v>2220</v>
      </c>
      <c r="I1656" s="401" t="s">
        <v>686</v>
      </c>
      <c r="J1656" s="194">
        <v>10470</v>
      </c>
      <c r="K1656" s="194">
        <v>4580</v>
      </c>
      <c r="L1656" s="195">
        <v>5890</v>
      </c>
      <c r="M1656" s="196">
        <v>6</v>
      </c>
      <c r="N1656" s="197">
        <v>353.4</v>
      </c>
      <c r="O1656" s="197">
        <v>5536.6</v>
      </c>
      <c r="P1656" s="231" t="s">
        <v>26</v>
      </c>
    </row>
    <row r="1657" spans="1:16">
      <c r="A1657" s="340" t="str">
        <f t="shared" si="53"/>
        <v>438936</v>
      </c>
      <c r="B1657" s="351">
        <f t="shared" si="54"/>
        <v>6</v>
      </c>
      <c r="C1657" s="435">
        <v>43893</v>
      </c>
      <c r="D1657" s="399"/>
      <c r="E1657" s="400" t="s">
        <v>2742</v>
      </c>
      <c r="F1657" s="340" t="s">
        <v>737</v>
      </c>
      <c r="G1657" s="401" t="s">
        <v>1121</v>
      </c>
      <c r="H1657" s="401" t="s">
        <v>1122</v>
      </c>
      <c r="I1657" s="401" t="s">
        <v>686</v>
      </c>
      <c r="J1657" s="194">
        <v>11950</v>
      </c>
      <c r="K1657" s="194">
        <v>4530</v>
      </c>
      <c r="L1657" s="195">
        <v>7420</v>
      </c>
      <c r="M1657" s="196">
        <v>5</v>
      </c>
      <c r="N1657" s="197">
        <v>371</v>
      </c>
      <c r="O1657" s="197">
        <v>7049</v>
      </c>
      <c r="P1657" s="231" t="s">
        <v>26</v>
      </c>
    </row>
    <row r="1658" spans="1:16">
      <c r="A1658" s="340" t="str">
        <f t="shared" si="53"/>
        <v>438937</v>
      </c>
      <c r="B1658" s="351">
        <f t="shared" si="54"/>
        <v>7</v>
      </c>
      <c r="C1658" s="435">
        <v>43893</v>
      </c>
      <c r="D1658" s="399"/>
      <c r="E1658" s="400" t="s">
        <v>2743</v>
      </c>
      <c r="F1658" s="340" t="s">
        <v>737</v>
      </c>
      <c r="G1658" s="401" t="s">
        <v>1121</v>
      </c>
      <c r="H1658" s="401" t="s">
        <v>1124</v>
      </c>
      <c r="I1658" s="401" t="s">
        <v>686</v>
      </c>
      <c r="J1658" s="194">
        <v>10910</v>
      </c>
      <c r="K1658" s="194">
        <v>4670</v>
      </c>
      <c r="L1658" s="195">
        <v>6240</v>
      </c>
      <c r="M1658" s="196">
        <v>6</v>
      </c>
      <c r="N1658" s="197">
        <v>374.4</v>
      </c>
      <c r="O1658" s="197">
        <v>5865.6</v>
      </c>
      <c r="P1658" s="231" t="s">
        <v>26</v>
      </c>
    </row>
    <row r="1659" spans="1:16">
      <c r="A1659" s="340" t="str">
        <f t="shared" si="53"/>
        <v>438938</v>
      </c>
      <c r="B1659" s="351">
        <f t="shared" si="54"/>
        <v>8</v>
      </c>
      <c r="C1659" s="435">
        <v>43893</v>
      </c>
      <c r="D1659" s="399"/>
      <c r="E1659" s="400" t="s">
        <v>2744</v>
      </c>
      <c r="F1659" s="340" t="s">
        <v>737</v>
      </c>
      <c r="G1659" s="401" t="s">
        <v>1121</v>
      </c>
      <c r="H1659" s="401" t="s">
        <v>1201</v>
      </c>
      <c r="I1659" s="401" t="s">
        <v>686</v>
      </c>
      <c r="J1659" s="194">
        <v>11570</v>
      </c>
      <c r="K1659" s="194">
        <v>4430</v>
      </c>
      <c r="L1659" s="195">
        <v>7140</v>
      </c>
      <c r="M1659" s="196">
        <v>5</v>
      </c>
      <c r="N1659" s="197">
        <v>357</v>
      </c>
      <c r="O1659" s="197">
        <v>6783</v>
      </c>
      <c r="P1659" s="231" t="s">
        <v>26</v>
      </c>
    </row>
    <row r="1660" spans="1:16">
      <c r="A1660" s="340" t="str">
        <f t="shared" si="53"/>
        <v>438939</v>
      </c>
      <c r="B1660" s="351">
        <f t="shared" si="54"/>
        <v>9</v>
      </c>
      <c r="C1660" s="435">
        <v>43893</v>
      </c>
      <c r="D1660" s="399" t="s">
        <v>2422</v>
      </c>
      <c r="E1660" s="400" t="s">
        <v>2745</v>
      </c>
      <c r="F1660" s="340" t="s">
        <v>731</v>
      </c>
      <c r="G1660" s="401" t="s">
        <v>1985</v>
      </c>
      <c r="H1660" s="401" t="s">
        <v>2746</v>
      </c>
      <c r="I1660" s="401" t="s">
        <v>688</v>
      </c>
      <c r="J1660" s="194">
        <v>12930</v>
      </c>
      <c r="K1660" s="194">
        <v>4300</v>
      </c>
      <c r="L1660" s="195">
        <v>8630</v>
      </c>
      <c r="M1660" s="196">
        <v>5</v>
      </c>
      <c r="N1660" s="197">
        <v>431.5</v>
      </c>
      <c r="O1660" s="197">
        <v>8198.5</v>
      </c>
      <c r="P1660" s="231" t="s">
        <v>66</v>
      </c>
    </row>
    <row r="1661" spans="1:16">
      <c r="A1661" s="340" t="str">
        <f t="shared" si="53"/>
        <v>4389310</v>
      </c>
      <c r="B1661" s="351">
        <f t="shared" si="54"/>
        <v>10</v>
      </c>
      <c r="C1661" s="435">
        <v>43893</v>
      </c>
      <c r="D1661" s="399" t="s">
        <v>2442</v>
      </c>
      <c r="E1661" s="400" t="s">
        <v>2747</v>
      </c>
      <c r="F1661" s="340" t="s">
        <v>2238</v>
      </c>
      <c r="G1661" s="401" t="s">
        <v>886</v>
      </c>
      <c r="H1661" s="401" t="s">
        <v>696</v>
      </c>
      <c r="I1661" s="401" t="s">
        <v>830</v>
      </c>
      <c r="J1661" s="194">
        <v>6310</v>
      </c>
      <c r="K1661" s="194">
        <v>3820</v>
      </c>
      <c r="L1661" s="195">
        <v>2490</v>
      </c>
      <c r="M1661" s="196">
        <v>6</v>
      </c>
      <c r="N1661" s="197">
        <v>149.4</v>
      </c>
      <c r="O1661" s="197">
        <v>2340.6</v>
      </c>
      <c r="P1661" s="231" t="s">
        <v>29</v>
      </c>
    </row>
    <row r="1662" spans="1:16">
      <c r="A1662" s="340" t="str">
        <f t="shared" si="53"/>
        <v>4389311</v>
      </c>
      <c r="B1662" s="351">
        <f t="shared" si="54"/>
        <v>11</v>
      </c>
      <c r="C1662" s="435">
        <v>43893</v>
      </c>
      <c r="D1662" s="399" t="s">
        <v>1949</v>
      </c>
      <c r="E1662" s="400" t="s">
        <v>2748</v>
      </c>
      <c r="F1662" s="340" t="s">
        <v>771</v>
      </c>
      <c r="G1662" s="401" t="s">
        <v>700</v>
      </c>
      <c r="H1662" s="401" t="s">
        <v>694</v>
      </c>
      <c r="I1662" s="401" t="s">
        <v>751</v>
      </c>
      <c r="J1662" s="194">
        <v>8310</v>
      </c>
      <c r="K1662" s="194">
        <v>3850</v>
      </c>
      <c r="L1662" s="195">
        <v>4460</v>
      </c>
      <c r="M1662" s="196">
        <v>6</v>
      </c>
      <c r="N1662" s="197">
        <v>267.59999999999997</v>
      </c>
      <c r="O1662" s="197">
        <v>4192.3999999999996</v>
      </c>
      <c r="P1662" s="231" t="s">
        <v>29</v>
      </c>
    </row>
    <row r="1663" spans="1:16">
      <c r="A1663" s="340" t="str">
        <f t="shared" si="53"/>
        <v>4389312</v>
      </c>
      <c r="B1663" s="402">
        <f t="shared" si="54"/>
        <v>12</v>
      </c>
      <c r="C1663" s="435">
        <v>43893</v>
      </c>
      <c r="D1663" s="404"/>
      <c r="E1663" s="405" t="s">
        <v>2749</v>
      </c>
      <c r="F1663" s="340" t="s">
        <v>771</v>
      </c>
      <c r="G1663" s="406" t="s">
        <v>1140</v>
      </c>
      <c r="H1663" s="406" t="s">
        <v>693</v>
      </c>
      <c r="I1663" s="406" t="s">
        <v>751</v>
      </c>
      <c r="J1663" s="194">
        <v>7760</v>
      </c>
      <c r="K1663" s="194">
        <v>4010</v>
      </c>
      <c r="L1663" s="195">
        <v>3750</v>
      </c>
      <c r="M1663" s="196">
        <v>6</v>
      </c>
      <c r="N1663" s="197">
        <v>225</v>
      </c>
      <c r="O1663" s="197">
        <v>3525</v>
      </c>
      <c r="P1663" s="221" t="s">
        <v>29</v>
      </c>
    </row>
    <row r="1664" spans="1:16">
      <c r="A1664" s="340" t="str">
        <f t="shared" si="53"/>
        <v>438941</v>
      </c>
      <c r="B1664" s="351">
        <f t="shared" si="54"/>
        <v>1</v>
      </c>
      <c r="C1664" s="435">
        <v>43894</v>
      </c>
      <c r="D1664" s="399" t="s">
        <v>2383</v>
      </c>
      <c r="E1664" s="400" t="s">
        <v>2750</v>
      </c>
      <c r="F1664" s="340" t="s">
        <v>754</v>
      </c>
      <c r="G1664" s="401" t="s">
        <v>930</v>
      </c>
      <c r="H1664" s="401" t="s">
        <v>931</v>
      </c>
      <c r="I1664" s="401" t="s">
        <v>751</v>
      </c>
      <c r="J1664" s="194">
        <v>12170</v>
      </c>
      <c r="K1664" s="194">
        <v>4220</v>
      </c>
      <c r="L1664" s="195">
        <v>7950</v>
      </c>
      <c r="M1664" s="196">
        <v>5</v>
      </c>
      <c r="N1664" s="197">
        <v>397.5</v>
      </c>
      <c r="O1664" s="197">
        <v>7552.5</v>
      </c>
      <c r="P1664" s="231" t="s">
        <v>24</v>
      </c>
    </row>
    <row r="1665" spans="1:16">
      <c r="A1665" s="340" t="str">
        <f t="shared" si="53"/>
        <v>438942</v>
      </c>
      <c r="B1665" s="351">
        <f t="shared" si="54"/>
        <v>2</v>
      </c>
      <c r="C1665" s="435">
        <v>43894</v>
      </c>
      <c r="D1665" s="399"/>
      <c r="E1665" s="400" t="s">
        <v>2751</v>
      </c>
      <c r="F1665" s="340" t="s">
        <v>754</v>
      </c>
      <c r="G1665" s="401" t="s">
        <v>815</v>
      </c>
      <c r="H1665" s="401" t="s">
        <v>816</v>
      </c>
      <c r="I1665" s="401" t="s">
        <v>751</v>
      </c>
      <c r="J1665" s="194">
        <v>9810</v>
      </c>
      <c r="K1665" s="194">
        <v>4480</v>
      </c>
      <c r="L1665" s="195">
        <v>5330</v>
      </c>
      <c r="M1665" s="196">
        <v>5</v>
      </c>
      <c r="N1665" s="197">
        <v>266.5</v>
      </c>
      <c r="O1665" s="197">
        <v>5063.5</v>
      </c>
      <c r="P1665" s="231" t="s">
        <v>24</v>
      </c>
    </row>
    <row r="1666" spans="1:16">
      <c r="A1666" s="340" t="str">
        <f t="shared" si="53"/>
        <v>438943</v>
      </c>
      <c r="B1666" s="351">
        <f t="shared" si="54"/>
        <v>3</v>
      </c>
      <c r="C1666" s="435">
        <v>43894</v>
      </c>
      <c r="D1666" s="399"/>
      <c r="E1666" s="400" t="s">
        <v>2752</v>
      </c>
      <c r="F1666" s="340" t="s">
        <v>754</v>
      </c>
      <c r="G1666" s="401" t="s">
        <v>2568</v>
      </c>
      <c r="H1666" s="401" t="s">
        <v>2753</v>
      </c>
      <c r="I1666" s="401" t="s">
        <v>751</v>
      </c>
      <c r="J1666" s="194">
        <v>9530</v>
      </c>
      <c r="K1666" s="194">
        <v>4440</v>
      </c>
      <c r="L1666" s="195">
        <v>5090</v>
      </c>
      <c r="M1666" s="196">
        <v>5</v>
      </c>
      <c r="N1666" s="197">
        <v>254.5</v>
      </c>
      <c r="O1666" s="197">
        <v>4835.5</v>
      </c>
      <c r="P1666" s="231" t="s">
        <v>24</v>
      </c>
    </row>
    <row r="1667" spans="1:16">
      <c r="A1667" s="340" t="str">
        <f t="shared" si="53"/>
        <v>438944</v>
      </c>
      <c r="B1667" s="351">
        <f t="shared" si="54"/>
        <v>4</v>
      </c>
      <c r="C1667" s="435">
        <v>43894</v>
      </c>
      <c r="D1667" s="399"/>
      <c r="E1667" s="400" t="s">
        <v>2754</v>
      </c>
      <c r="F1667" s="340" t="s">
        <v>754</v>
      </c>
      <c r="G1667" s="401" t="s">
        <v>2755</v>
      </c>
      <c r="H1667" s="401" t="s">
        <v>2756</v>
      </c>
      <c r="I1667" s="401" t="s">
        <v>751</v>
      </c>
      <c r="J1667" s="194">
        <v>3590</v>
      </c>
      <c r="K1667" s="194">
        <v>1560</v>
      </c>
      <c r="L1667" s="195">
        <v>2030</v>
      </c>
      <c r="M1667" s="196">
        <v>5</v>
      </c>
      <c r="N1667" s="197">
        <v>101.5</v>
      </c>
      <c r="O1667" s="197">
        <v>1928.5</v>
      </c>
      <c r="P1667" s="231" t="s">
        <v>24</v>
      </c>
    </row>
    <row r="1668" spans="1:16">
      <c r="A1668" s="340" t="str">
        <f t="shared" si="53"/>
        <v>438945</v>
      </c>
      <c r="B1668" s="351">
        <f t="shared" si="54"/>
        <v>5</v>
      </c>
      <c r="C1668" s="435">
        <v>43894</v>
      </c>
      <c r="D1668" s="399"/>
      <c r="E1668" s="400" t="s">
        <v>2757</v>
      </c>
      <c r="F1668" s="340" t="s">
        <v>754</v>
      </c>
      <c r="G1668" s="401" t="s">
        <v>2378</v>
      </c>
      <c r="H1668" s="401" t="s">
        <v>2379</v>
      </c>
      <c r="I1668" s="401" t="s">
        <v>751</v>
      </c>
      <c r="J1668" s="194">
        <v>8600</v>
      </c>
      <c r="K1668" s="194">
        <v>4150</v>
      </c>
      <c r="L1668" s="195">
        <v>4450</v>
      </c>
      <c r="M1668" s="196">
        <v>5</v>
      </c>
      <c r="N1668" s="197">
        <v>222.5</v>
      </c>
      <c r="O1668" s="197">
        <v>4227.5</v>
      </c>
      <c r="P1668" s="231" t="s">
        <v>24</v>
      </c>
    </row>
    <row r="1669" spans="1:16">
      <c r="A1669" s="340" t="str">
        <f t="shared" si="53"/>
        <v>438946</v>
      </c>
      <c r="B1669" s="351">
        <f t="shared" si="54"/>
        <v>6</v>
      </c>
      <c r="C1669" s="435">
        <v>43894</v>
      </c>
      <c r="D1669" s="399" t="s">
        <v>2758</v>
      </c>
      <c r="E1669" s="400" t="s">
        <v>2759</v>
      </c>
      <c r="F1669" s="340" t="s">
        <v>737</v>
      </c>
      <c r="G1669" s="401" t="s">
        <v>1121</v>
      </c>
      <c r="H1669" s="401" t="s">
        <v>1122</v>
      </c>
      <c r="I1669" s="401" t="s">
        <v>686</v>
      </c>
      <c r="J1669" s="194">
        <v>12410</v>
      </c>
      <c r="K1669" s="194">
        <v>4420</v>
      </c>
      <c r="L1669" s="195">
        <v>7990</v>
      </c>
      <c r="M1669" s="196">
        <v>5</v>
      </c>
      <c r="N1669" s="197">
        <v>399.5</v>
      </c>
      <c r="O1669" s="197">
        <v>7590.5</v>
      </c>
      <c r="P1669" s="231" t="s">
        <v>26</v>
      </c>
    </row>
    <row r="1670" spans="1:16">
      <c r="A1670" s="340" t="str">
        <f t="shared" si="53"/>
        <v>438947</v>
      </c>
      <c r="B1670" s="351">
        <f t="shared" si="54"/>
        <v>7</v>
      </c>
      <c r="C1670" s="435">
        <v>43894</v>
      </c>
      <c r="D1670" s="399"/>
      <c r="E1670" s="400" t="s">
        <v>2760</v>
      </c>
      <c r="F1670" s="340" t="s">
        <v>737</v>
      </c>
      <c r="G1670" s="401" t="s">
        <v>1121</v>
      </c>
      <c r="H1670" s="401" t="s">
        <v>1124</v>
      </c>
      <c r="I1670" s="401" t="s">
        <v>686</v>
      </c>
      <c r="J1670" s="194">
        <v>12450</v>
      </c>
      <c r="K1670" s="194">
        <v>4670</v>
      </c>
      <c r="L1670" s="195">
        <v>7780</v>
      </c>
      <c r="M1670" s="196">
        <v>5</v>
      </c>
      <c r="N1670" s="197">
        <v>389</v>
      </c>
      <c r="O1670" s="197">
        <v>7391</v>
      </c>
      <c r="P1670" s="231" t="s">
        <v>26</v>
      </c>
    </row>
    <row r="1671" spans="1:16">
      <c r="A1671" s="340" t="str">
        <f t="shared" si="53"/>
        <v>438948</v>
      </c>
      <c r="B1671" s="351">
        <f t="shared" si="54"/>
        <v>8</v>
      </c>
      <c r="C1671" s="435">
        <v>43894</v>
      </c>
      <c r="D1671" s="399" t="s">
        <v>2670</v>
      </c>
      <c r="E1671" s="400" t="s">
        <v>2761</v>
      </c>
      <c r="F1671" s="340" t="s">
        <v>713</v>
      </c>
      <c r="G1671" s="401" t="s">
        <v>1159</v>
      </c>
      <c r="H1671" s="401" t="s">
        <v>2762</v>
      </c>
      <c r="I1671" s="401" t="s">
        <v>686</v>
      </c>
      <c r="J1671" s="194">
        <v>4180</v>
      </c>
      <c r="K1671" s="194">
        <v>1600</v>
      </c>
      <c r="L1671" s="195">
        <v>2580</v>
      </c>
      <c r="M1671" s="196">
        <v>5</v>
      </c>
      <c r="N1671" s="197">
        <v>129</v>
      </c>
      <c r="O1671" s="197">
        <v>2451</v>
      </c>
      <c r="P1671" s="231" t="s">
        <v>66</v>
      </c>
    </row>
    <row r="1672" spans="1:16">
      <c r="A1672" s="340" t="str">
        <f t="shared" si="53"/>
        <v>438949</v>
      </c>
      <c r="B1672" s="351">
        <f t="shared" si="54"/>
        <v>9</v>
      </c>
      <c r="C1672" s="435">
        <v>43894</v>
      </c>
      <c r="D1672" s="399" t="s">
        <v>2442</v>
      </c>
      <c r="E1672" s="400" t="s">
        <v>2763</v>
      </c>
      <c r="F1672" s="340" t="s">
        <v>731</v>
      </c>
      <c r="G1672" s="401" t="s">
        <v>108</v>
      </c>
      <c r="H1672" s="401" t="s">
        <v>1297</v>
      </c>
      <c r="I1672" s="401" t="s">
        <v>688</v>
      </c>
      <c r="J1672" s="194">
        <v>12500</v>
      </c>
      <c r="K1672" s="194">
        <v>4440</v>
      </c>
      <c r="L1672" s="195">
        <v>8060</v>
      </c>
      <c r="M1672" s="196">
        <v>5</v>
      </c>
      <c r="N1672" s="197">
        <v>403</v>
      </c>
      <c r="O1672" s="197">
        <v>7657</v>
      </c>
      <c r="P1672" s="231" t="s">
        <v>66</v>
      </c>
    </row>
    <row r="1673" spans="1:16">
      <c r="A1673" s="340" t="str">
        <f t="shared" si="53"/>
        <v>4389410</v>
      </c>
      <c r="B1673" s="351">
        <f t="shared" si="54"/>
        <v>10</v>
      </c>
      <c r="C1673" s="435">
        <v>43894</v>
      </c>
      <c r="D1673" s="399" t="s">
        <v>2464</v>
      </c>
      <c r="E1673" s="400" t="s">
        <v>2764</v>
      </c>
      <c r="F1673" s="340" t="s">
        <v>832</v>
      </c>
      <c r="G1673" s="401" t="s">
        <v>371</v>
      </c>
      <c r="H1673" s="401" t="s">
        <v>732</v>
      </c>
      <c r="I1673" s="401" t="s">
        <v>830</v>
      </c>
      <c r="J1673" s="194">
        <v>8430</v>
      </c>
      <c r="K1673" s="194">
        <v>3860</v>
      </c>
      <c r="L1673" s="195">
        <v>4570</v>
      </c>
      <c r="M1673" s="196">
        <v>6</v>
      </c>
      <c r="N1673" s="197">
        <v>274.2</v>
      </c>
      <c r="O1673" s="197">
        <v>4295.8</v>
      </c>
      <c r="P1673" s="231" t="s">
        <v>29</v>
      </c>
    </row>
    <row r="1674" spans="1:16">
      <c r="A1674" s="340" t="str">
        <f t="shared" si="53"/>
        <v>4389411</v>
      </c>
      <c r="B1674" s="351">
        <f t="shared" si="54"/>
        <v>11</v>
      </c>
      <c r="C1674" s="435">
        <v>43894</v>
      </c>
      <c r="D1674" s="399"/>
      <c r="E1674" s="400" t="s">
        <v>2765</v>
      </c>
      <c r="F1674" s="340" t="s">
        <v>832</v>
      </c>
      <c r="G1674" s="401" t="s">
        <v>105</v>
      </c>
      <c r="H1674" s="401" t="s">
        <v>734</v>
      </c>
      <c r="I1674" s="401" t="s">
        <v>830</v>
      </c>
      <c r="J1674" s="194">
        <v>8290</v>
      </c>
      <c r="K1674" s="194">
        <v>3900</v>
      </c>
      <c r="L1674" s="195">
        <v>4390</v>
      </c>
      <c r="M1674" s="196">
        <v>6</v>
      </c>
      <c r="N1674" s="197">
        <v>263.39999999999998</v>
      </c>
      <c r="O1674" s="197">
        <v>4126.6000000000004</v>
      </c>
      <c r="P1674" s="231" t="s">
        <v>29</v>
      </c>
    </row>
    <row r="1675" spans="1:16">
      <c r="A1675" s="340" t="str">
        <f t="shared" si="53"/>
        <v>4389412</v>
      </c>
      <c r="B1675" s="351">
        <f t="shared" si="54"/>
        <v>12</v>
      </c>
      <c r="C1675" s="435">
        <v>43894</v>
      </c>
      <c r="D1675" s="399"/>
      <c r="E1675" s="400" t="s">
        <v>2766</v>
      </c>
      <c r="F1675" s="340" t="s">
        <v>832</v>
      </c>
      <c r="G1675" s="401" t="s">
        <v>886</v>
      </c>
      <c r="H1675" s="401" t="s">
        <v>696</v>
      </c>
      <c r="I1675" s="401" t="s">
        <v>830</v>
      </c>
      <c r="J1675" s="194">
        <v>4990</v>
      </c>
      <c r="K1675" s="194">
        <v>3810</v>
      </c>
      <c r="L1675" s="195">
        <v>1180</v>
      </c>
      <c r="M1675" s="196">
        <v>6</v>
      </c>
      <c r="N1675" s="197">
        <v>70.8</v>
      </c>
      <c r="O1675" s="197">
        <v>1109.2</v>
      </c>
      <c r="P1675" s="231" t="s">
        <v>29</v>
      </c>
    </row>
    <row r="1676" spans="1:16">
      <c r="A1676" s="340" t="str">
        <f t="shared" si="53"/>
        <v>4389413</v>
      </c>
      <c r="B1676" s="402">
        <f t="shared" si="54"/>
        <v>13</v>
      </c>
      <c r="C1676" s="435">
        <v>43894</v>
      </c>
      <c r="D1676" s="404" t="s">
        <v>1160</v>
      </c>
      <c r="E1676" s="405" t="s">
        <v>2767</v>
      </c>
      <c r="F1676" s="340" t="s">
        <v>1940</v>
      </c>
      <c r="G1676" s="406" t="s">
        <v>95</v>
      </c>
      <c r="H1676" s="406" t="s">
        <v>735</v>
      </c>
      <c r="I1676" s="406" t="s">
        <v>871</v>
      </c>
      <c r="J1676" s="194">
        <v>7830</v>
      </c>
      <c r="K1676" s="194">
        <v>3890</v>
      </c>
      <c r="L1676" s="195">
        <v>3940</v>
      </c>
      <c r="M1676" s="196">
        <v>6</v>
      </c>
      <c r="N1676" s="197">
        <v>236.39999999999998</v>
      </c>
      <c r="O1676" s="197">
        <v>3703.6</v>
      </c>
      <c r="P1676" s="221" t="s">
        <v>29</v>
      </c>
    </row>
    <row r="1677" spans="1:16">
      <c r="A1677" s="340" t="str">
        <f t="shared" si="53"/>
        <v>438951</v>
      </c>
      <c r="B1677" s="351">
        <f t="shared" si="54"/>
        <v>1</v>
      </c>
      <c r="C1677" s="435">
        <v>43895</v>
      </c>
      <c r="D1677" s="399" t="s">
        <v>2768</v>
      </c>
      <c r="E1677" s="400" t="s">
        <v>2769</v>
      </c>
      <c r="F1677" s="340" t="s">
        <v>737</v>
      </c>
      <c r="G1677" s="401" t="s">
        <v>1005</v>
      </c>
      <c r="H1677" s="401" t="s">
        <v>1006</v>
      </c>
      <c r="I1677" s="401" t="s">
        <v>686</v>
      </c>
      <c r="J1677" s="194">
        <v>2130</v>
      </c>
      <c r="K1677" s="194">
        <v>1140</v>
      </c>
      <c r="L1677" s="195">
        <v>990</v>
      </c>
      <c r="M1677" s="196">
        <v>5</v>
      </c>
      <c r="N1677" s="197">
        <v>49.5</v>
      </c>
      <c r="O1677" s="197">
        <v>940.5</v>
      </c>
      <c r="P1677" s="231" t="s">
        <v>26</v>
      </c>
    </row>
    <row r="1678" spans="1:16">
      <c r="A1678" s="340" t="str">
        <f t="shared" si="53"/>
        <v>438952</v>
      </c>
      <c r="B1678" s="351">
        <f t="shared" si="54"/>
        <v>2</v>
      </c>
      <c r="C1678" s="435">
        <v>43895</v>
      </c>
      <c r="D1678" s="399"/>
      <c r="E1678" s="400" t="s">
        <v>2770</v>
      </c>
      <c r="F1678" s="340" t="s">
        <v>737</v>
      </c>
      <c r="G1678" s="401" t="s">
        <v>1121</v>
      </c>
      <c r="H1678" s="401" t="s">
        <v>1201</v>
      </c>
      <c r="I1678" s="401" t="s">
        <v>686</v>
      </c>
      <c r="J1678" s="194">
        <v>12080</v>
      </c>
      <c r="K1678" s="194">
        <v>4590</v>
      </c>
      <c r="L1678" s="195">
        <v>7490</v>
      </c>
      <c r="M1678" s="196">
        <v>5</v>
      </c>
      <c r="N1678" s="197">
        <v>374.5</v>
      </c>
      <c r="O1678" s="197">
        <v>7115.5</v>
      </c>
      <c r="P1678" s="231" t="s">
        <v>26</v>
      </c>
    </row>
    <row r="1679" spans="1:16">
      <c r="A1679" s="340" t="str">
        <f t="shared" si="53"/>
        <v>438953</v>
      </c>
      <c r="B1679" s="351">
        <f t="shared" si="54"/>
        <v>3</v>
      </c>
      <c r="C1679" s="435">
        <v>43895</v>
      </c>
      <c r="D1679" s="399" t="s">
        <v>2713</v>
      </c>
      <c r="E1679" s="400" t="s">
        <v>2771</v>
      </c>
      <c r="F1679" s="340" t="s">
        <v>713</v>
      </c>
      <c r="G1679" s="401" t="s">
        <v>2772</v>
      </c>
      <c r="H1679" s="401" t="s">
        <v>2756</v>
      </c>
      <c r="I1679" s="401" t="s">
        <v>686</v>
      </c>
      <c r="J1679" s="194">
        <v>3610</v>
      </c>
      <c r="K1679" s="194">
        <v>1580</v>
      </c>
      <c r="L1679" s="195">
        <v>2030</v>
      </c>
      <c r="M1679" s="196">
        <v>5</v>
      </c>
      <c r="N1679" s="197">
        <v>101.5</v>
      </c>
      <c r="O1679" s="197">
        <v>1928.5</v>
      </c>
      <c r="P1679" s="231" t="s">
        <v>21</v>
      </c>
    </row>
    <row r="1680" spans="1:16">
      <c r="A1680" s="340" t="str">
        <f t="shared" si="53"/>
        <v>438954</v>
      </c>
      <c r="B1680" s="351">
        <f t="shared" si="54"/>
        <v>4</v>
      </c>
      <c r="C1680" s="435">
        <v>43895</v>
      </c>
      <c r="D1680" s="399" t="s">
        <v>2422</v>
      </c>
      <c r="E1680" s="400" t="s">
        <v>2773</v>
      </c>
      <c r="F1680" s="340" t="s">
        <v>754</v>
      </c>
      <c r="G1680" s="401" t="s">
        <v>1159</v>
      </c>
      <c r="H1680" s="401" t="s">
        <v>1127</v>
      </c>
      <c r="I1680" s="401" t="s">
        <v>751</v>
      </c>
      <c r="J1680" s="194">
        <v>12300</v>
      </c>
      <c r="K1680" s="194">
        <v>4850</v>
      </c>
      <c r="L1680" s="195">
        <v>7450</v>
      </c>
      <c r="M1680" s="196">
        <v>6</v>
      </c>
      <c r="N1680" s="197">
        <v>447</v>
      </c>
      <c r="O1680" s="197">
        <v>7003</v>
      </c>
      <c r="P1680" s="231" t="s">
        <v>24</v>
      </c>
    </row>
    <row r="1681" spans="1:16">
      <c r="A1681" s="340" t="str">
        <f t="shared" si="53"/>
        <v>438955</v>
      </c>
      <c r="B1681" s="351">
        <f t="shared" si="54"/>
        <v>5</v>
      </c>
      <c r="C1681" s="435">
        <v>43895</v>
      </c>
      <c r="D1681" s="399"/>
      <c r="E1681" s="400" t="s">
        <v>2774</v>
      </c>
      <c r="F1681" s="340" t="s">
        <v>754</v>
      </c>
      <c r="G1681" s="401" t="s">
        <v>1159</v>
      </c>
      <c r="H1681" s="401" t="s">
        <v>1863</v>
      </c>
      <c r="I1681" s="401" t="s">
        <v>751</v>
      </c>
      <c r="J1681" s="194">
        <v>4010</v>
      </c>
      <c r="K1681" s="194">
        <v>1560</v>
      </c>
      <c r="L1681" s="195">
        <v>2450</v>
      </c>
      <c r="M1681" s="196">
        <v>5</v>
      </c>
      <c r="N1681" s="197">
        <v>122.5</v>
      </c>
      <c r="O1681" s="197">
        <v>2327.5</v>
      </c>
      <c r="P1681" s="231" t="s">
        <v>24</v>
      </c>
    </row>
    <row r="1682" spans="1:16">
      <c r="A1682" s="340" t="str">
        <f t="shared" si="53"/>
        <v>438956</v>
      </c>
      <c r="B1682" s="351">
        <f t="shared" si="54"/>
        <v>6</v>
      </c>
      <c r="C1682" s="435">
        <v>43895</v>
      </c>
      <c r="D1682" s="399"/>
      <c r="E1682" s="400" t="s">
        <v>2775</v>
      </c>
      <c r="F1682" s="340" t="s">
        <v>754</v>
      </c>
      <c r="G1682" s="401" t="s">
        <v>815</v>
      </c>
      <c r="H1682" s="401" t="s">
        <v>816</v>
      </c>
      <c r="I1682" s="401" t="s">
        <v>751</v>
      </c>
      <c r="J1682" s="194">
        <v>9730</v>
      </c>
      <c r="K1682" s="194">
        <v>4370</v>
      </c>
      <c r="L1682" s="195">
        <v>5360</v>
      </c>
      <c r="M1682" s="196">
        <v>5</v>
      </c>
      <c r="N1682" s="197">
        <v>268</v>
      </c>
      <c r="O1682" s="197">
        <v>5092</v>
      </c>
      <c r="P1682" s="231" t="s">
        <v>24</v>
      </c>
    </row>
    <row r="1683" spans="1:16">
      <c r="A1683" s="340" t="str">
        <f t="shared" si="53"/>
        <v>438957</v>
      </c>
      <c r="B1683" s="351">
        <f t="shared" si="54"/>
        <v>7</v>
      </c>
      <c r="C1683" s="435">
        <v>43895</v>
      </c>
      <c r="D1683" s="399" t="s">
        <v>2464</v>
      </c>
      <c r="E1683" s="400" t="s">
        <v>2776</v>
      </c>
      <c r="F1683" s="340" t="s">
        <v>731</v>
      </c>
      <c r="G1683" s="401" t="s">
        <v>1159</v>
      </c>
      <c r="H1683" s="401" t="s">
        <v>1470</v>
      </c>
      <c r="I1683" s="401" t="s">
        <v>688</v>
      </c>
      <c r="J1683" s="194">
        <v>9130</v>
      </c>
      <c r="K1683" s="194">
        <v>3880</v>
      </c>
      <c r="L1683" s="195">
        <v>5250</v>
      </c>
      <c r="M1683" s="196">
        <v>5</v>
      </c>
      <c r="N1683" s="197">
        <v>262.5</v>
      </c>
      <c r="O1683" s="197">
        <v>4987.5</v>
      </c>
      <c r="P1683" s="231" t="s">
        <v>66</v>
      </c>
    </row>
    <row r="1684" spans="1:16">
      <c r="A1684" s="340" t="str">
        <f t="shared" si="53"/>
        <v>438958</v>
      </c>
      <c r="B1684" s="351">
        <f t="shared" si="54"/>
        <v>8</v>
      </c>
      <c r="C1684" s="435">
        <v>43895</v>
      </c>
      <c r="D1684" s="399"/>
      <c r="E1684" s="400" t="s">
        <v>2777</v>
      </c>
      <c r="F1684" s="340" t="s">
        <v>731</v>
      </c>
      <c r="G1684" s="401" t="s">
        <v>112</v>
      </c>
      <c r="H1684" s="401" t="s">
        <v>1473</v>
      </c>
      <c r="I1684" s="401" t="s">
        <v>688</v>
      </c>
      <c r="J1684" s="194">
        <v>7960</v>
      </c>
      <c r="K1684" s="194">
        <v>4410</v>
      </c>
      <c r="L1684" s="195">
        <v>3550</v>
      </c>
      <c r="M1684" s="196">
        <v>5</v>
      </c>
      <c r="N1684" s="197">
        <v>177.5</v>
      </c>
      <c r="O1684" s="197">
        <v>3372.5</v>
      </c>
      <c r="P1684" s="231" t="s">
        <v>66</v>
      </c>
    </row>
    <row r="1685" spans="1:16">
      <c r="A1685" s="340" t="str">
        <f t="shared" si="53"/>
        <v>438959</v>
      </c>
      <c r="B1685" s="351">
        <f t="shared" si="54"/>
        <v>9</v>
      </c>
      <c r="C1685" s="435">
        <v>43895</v>
      </c>
      <c r="D1685" s="399"/>
      <c r="E1685" s="400" t="s">
        <v>2778</v>
      </c>
      <c r="F1685" s="340" t="s">
        <v>731</v>
      </c>
      <c r="G1685" s="401" t="s">
        <v>1544</v>
      </c>
      <c r="H1685" s="401" t="s">
        <v>2779</v>
      </c>
      <c r="I1685" s="401" t="s">
        <v>688</v>
      </c>
      <c r="J1685" s="194">
        <v>4000</v>
      </c>
      <c r="K1685" s="194">
        <v>1280</v>
      </c>
      <c r="L1685" s="195">
        <v>2720</v>
      </c>
      <c r="M1685" s="196">
        <v>5</v>
      </c>
      <c r="N1685" s="197">
        <v>136</v>
      </c>
      <c r="O1685" s="197">
        <v>2584</v>
      </c>
      <c r="P1685" s="231" t="s">
        <v>23</v>
      </c>
    </row>
    <row r="1686" spans="1:16">
      <c r="A1686" s="340" t="str">
        <f t="shared" si="53"/>
        <v>4389510</v>
      </c>
      <c r="B1686" s="351">
        <f t="shared" si="54"/>
        <v>10</v>
      </c>
      <c r="C1686" s="435">
        <v>43895</v>
      </c>
      <c r="D1686" s="399"/>
      <c r="E1686" s="400" t="s">
        <v>2780</v>
      </c>
      <c r="F1686" s="340" t="s">
        <v>997</v>
      </c>
      <c r="G1686" s="401" t="s">
        <v>110</v>
      </c>
      <c r="H1686" s="401" t="s">
        <v>691</v>
      </c>
      <c r="I1686" s="401" t="s">
        <v>688</v>
      </c>
      <c r="J1686" s="194">
        <v>8570</v>
      </c>
      <c r="K1686" s="194">
        <v>3960</v>
      </c>
      <c r="L1686" s="195">
        <v>4610</v>
      </c>
      <c r="M1686" s="196">
        <v>6</v>
      </c>
      <c r="N1686" s="197">
        <v>276.59999999999997</v>
      </c>
      <c r="O1686" s="197">
        <v>4333.3999999999996</v>
      </c>
      <c r="P1686" s="231" t="s">
        <v>721</v>
      </c>
    </row>
    <row r="1687" spans="1:16">
      <c r="A1687" s="340" t="str">
        <f t="shared" si="53"/>
        <v>4389511</v>
      </c>
      <c r="B1687" s="351">
        <f t="shared" si="54"/>
        <v>11</v>
      </c>
      <c r="C1687" s="435">
        <v>43895</v>
      </c>
      <c r="D1687" s="399" t="s">
        <v>1991</v>
      </c>
      <c r="E1687" s="400" t="s">
        <v>2781</v>
      </c>
      <c r="F1687" s="340" t="s">
        <v>1064</v>
      </c>
      <c r="G1687" s="401" t="s">
        <v>371</v>
      </c>
      <c r="H1687" s="401" t="s">
        <v>732</v>
      </c>
      <c r="I1687" s="401" t="s">
        <v>751</v>
      </c>
      <c r="J1687" s="194">
        <v>8750</v>
      </c>
      <c r="K1687" s="194">
        <v>3860</v>
      </c>
      <c r="L1687" s="195">
        <v>4890</v>
      </c>
      <c r="M1687" s="196">
        <v>6</v>
      </c>
      <c r="N1687" s="197">
        <v>293.39999999999998</v>
      </c>
      <c r="O1687" s="197">
        <v>4596.6000000000004</v>
      </c>
      <c r="P1687" s="231" t="s">
        <v>721</v>
      </c>
    </row>
    <row r="1688" spans="1:16">
      <c r="A1688" s="340" t="str">
        <f t="shared" si="53"/>
        <v>4389512</v>
      </c>
      <c r="B1688" s="351">
        <f t="shared" si="54"/>
        <v>12</v>
      </c>
      <c r="C1688" s="435">
        <v>43895</v>
      </c>
      <c r="D1688" s="399"/>
      <c r="E1688" s="400" t="s">
        <v>2782</v>
      </c>
      <c r="F1688" s="340" t="s">
        <v>1064</v>
      </c>
      <c r="G1688" s="401" t="s">
        <v>891</v>
      </c>
      <c r="H1688" s="401" t="s">
        <v>697</v>
      </c>
      <c r="I1688" s="401" t="s">
        <v>751</v>
      </c>
      <c r="J1688" s="194">
        <v>8470</v>
      </c>
      <c r="K1688" s="194">
        <v>4020</v>
      </c>
      <c r="L1688" s="195">
        <v>4450</v>
      </c>
      <c r="M1688" s="196">
        <v>6</v>
      </c>
      <c r="N1688" s="197">
        <v>267</v>
      </c>
      <c r="O1688" s="197">
        <v>4183</v>
      </c>
      <c r="P1688" s="231" t="s">
        <v>721</v>
      </c>
    </row>
    <row r="1689" spans="1:16">
      <c r="A1689" s="340" t="str">
        <f t="shared" si="53"/>
        <v>4389513</v>
      </c>
      <c r="B1689" s="351">
        <f t="shared" si="54"/>
        <v>13</v>
      </c>
      <c r="C1689" s="435">
        <v>43895</v>
      </c>
      <c r="D1689" s="399"/>
      <c r="E1689" s="400" t="s">
        <v>2783</v>
      </c>
      <c r="F1689" s="340" t="s">
        <v>1064</v>
      </c>
      <c r="G1689" s="401" t="s">
        <v>103</v>
      </c>
      <c r="H1689" s="401" t="s">
        <v>836</v>
      </c>
      <c r="I1689" s="401" t="s">
        <v>751</v>
      </c>
      <c r="J1689" s="194">
        <v>7280</v>
      </c>
      <c r="K1689" s="194">
        <v>3880</v>
      </c>
      <c r="L1689" s="195">
        <v>3400</v>
      </c>
      <c r="M1689" s="196">
        <v>6</v>
      </c>
      <c r="N1689" s="197">
        <v>204</v>
      </c>
      <c r="O1689" s="197">
        <v>3196</v>
      </c>
      <c r="P1689" s="231" t="s">
        <v>721</v>
      </c>
    </row>
    <row r="1690" spans="1:16">
      <c r="A1690" s="340" t="str">
        <f t="shared" si="53"/>
        <v>4389514</v>
      </c>
      <c r="B1690" s="351">
        <f t="shared" si="54"/>
        <v>14</v>
      </c>
      <c r="C1690" s="435">
        <v>43895</v>
      </c>
      <c r="D1690" s="399" t="s">
        <v>2540</v>
      </c>
      <c r="E1690" s="400" t="s">
        <v>2784</v>
      </c>
      <c r="F1690" s="340" t="s">
        <v>901</v>
      </c>
      <c r="G1690" s="401" t="s">
        <v>110</v>
      </c>
      <c r="H1690" s="401" t="s">
        <v>691</v>
      </c>
      <c r="I1690" s="401" t="s">
        <v>692</v>
      </c>
      <c r="J1690" s="194">
        <v>8000</v>
      </c>
      <c r="K1690" s="194">
        <v>3960</v>
      </c>
      <c r="L1690" s="195">
        <v>4040</v>
      </c>
      <c r="M1690" s="196">
        <v>6</v>
      </c>
      <c r="N1690" s="197">
        <v>242.39999999999998</v>
      </c>
      <c r="O1690" s="197">
        <v>3797.6</v>
      </c>
      <c r="P1690" s="231" t="s">
        <v>721</v>
      </c>
    </row>
    <row r="1691" spans="1:16">
      <c r="A1691" s="340" t="str">
        <f t="shared" si="53"/>
        <v>4389515</v>
      </c>
      <c r="B1691" s="402">
        <f t="shared" si="54"/>
        <v>15</v>
      </c>
      <c r="C1691" s="435">
        <v>43895</v>
      </c>
      <c r="D1691" s="404"/>
      <c r="E1691" s="405" t="s">
        <v>2785</v>
      </c>
      <c r="F1691" s="340" t="s">
        <v>901</v>
      </c>
      <c r="G1691" s="406" t="s">
        <v>95</v>
      </c>
      <c r="H1691" s="406" t="s">
        <v>735</v>
      </c>
      <c r="I1691" s="406" t="s">
        <v>692</v>
      </c>
      <c r="J1691" s="194">
        <v>5390</v>
      </c>
      <c r="K1691" s="194">
        <v>3890</v>
      </c>
      <c r="L1691" s="195">
        <v>1500</v>
      </c>
      <c r="M1691" s="196">
        <v>6</v>
      </c>
      <c r="N1691" s="197">
        <v>90</v>
      </c>
      <c r="O1691" s="197">
        <v>1410</v>
      </c>
      <c r="P1691" s="221" t="s">
        <v>721</v>
      </c>
    </row>
    <row r="1692" spans="1:16">
      <c r="A1692" s="340" t="str">
        <f t="shared" si="53"/>
        <v>438961</v>
      </c>
      <c r="B1692" s="351">
        <f t="shared" si="54"/>
        <v>1</v>
      </c>
      <c r="C1692" s="435">
        <v>43896</v>
      </c>
      <c r="D1692" s="399" t="s">
        <v>2488</v>
      </c>
      <c r="E1692" s="400" t="s">
        <v>2786</v>
      </c>
      <c r="F1692" s="340" t="s">
        <v>829</v>
      </c>
      <c r="G1692" s="401" t="s">
        <v>110</v>
      </c>
      <c r="H1692" s="401" t="s">
        <v>691</v>
      </c>
      <c r="I1692" s="401" t="s">
        <v>830</v>
      </c>
      <c r="J1692" s="194">
        <v>6840</v>
      </c>
      <c r="K1692" s="194">
        <v>3960</v>
      </c>
      <c r="L1692" s="195">
        <v>2880</v>
      </c>
      <c r="M1692" s="196">
        <v>6</v>
      </c>
      <c r="N1692" s="197">
        <v>172.79999999999998</v>
      </c>
      <c r="O1692" s="197">
        <v>2707.2</v>
      </c>
      <c r="P1692" s="231" t="s">
        <v>721</v>
      </c>
    </row>
    <row r="1693" spans="1:16">
      <c r="A1693" s="340" t="str">
        <f t="shared" si="53"/>
        <v>438962</v>
      </c>
      <c r="B1693" s="351">
        <f t="shared" si="54"/>
        <v>2</v>
      </c>
      <c r="C1693" s="435">
        <v>43896</v>
      </c>
      <c r="D1693" s="399"/>
      <c r="E1693" s="400" t="s">
        <v>2787</v>
      </c>
      <c r="F1693" s="340" t="s">
        <v>2788</v>
      </c>
      <c r="G1693" s="401" t="s">
        <v>886</v>
      </c>
      <c r="H1693" s="401" t="s">
        <v>696</v>
      </c>
      <c r="I1693" s="401" t="s">
        <v>830</v>
      </c>
      <c r="J1693" s="194">
        <v>6680</v>
      </c>
      <c r="K1693" s="194">
        <v>3810</v>
      </c>
      <c r="L1693" s="195">
        <v>2870</v>
      </c>
      <c r="M1693" s="196">
        <v>6</v>
      </c>
      <c r="N1693" s="197">
        <v>172.2</v>
      </c>
      <c r="O1693" s="197">
        <v>2697.8</v>
      </c>
      <c r="P1693" s="231" t="s">
        <v>721</v>
      </c>
    </row>
    <row r="1694" spans="1:16">
      <c r="A1694" s="340" t="str">
        <f t="shared" si="53"/>
        <v>438963</v>
      </c>
      <c r="B1694" s="351">
        <f t="shared" si="54"/>
        <v>3</v>
      </c>
      <c r="C1694" s="435">
        <v>43896</v>
      </c>
      <c r="D1694" s="399" t="s">
        <v>2559</v>
      </c>
      <c r="E1694" s="400" t="s">
        <v>2789</v>
      </c>
      <c r="F1694" s="340" t="s">
        <v>2696</v>
      </c>
      <c r="G1694" s="401" t="s">
        <v>105</v>
      </c>
      <c r="H1694" s="401" t="s">
        <v>734</v>
      </c>
      <c r="I1694" s="401" t="s">
        <v>692</v>
      </c>
      <c r="J1694" s="194">
        <v>5680</v>
      </c>
      <c r="K1694" s="194">
        <v>3900</v>
      </c>
      <c r="L1694" s="195">
        <v>1780</v>
      </c>
      <c r="M1694" s="196">
        <v>6</v>
      </c>
      <c r="N1694" s="197">
        <v>106.8</v>
      </c>
      <c r="O1694" s="197">
        <v>1673.2</v>
      </c>
      <c r="P1694" s="231" t="s">
        <v>721</v>
      </c>
    </row>
    <row r="1695" spans="1:16">
      <c r="A1695" s="340" t="str">
        <f t="shared" si="53"/>
        <v>438964</v>
      </c>
      <c r="B1695" s="351">
        <f t="shared" si="54"/>
        <v>4</v>
      </c>
      <c r="C1695" s="435">
        <v>43896</v>
      </c>
      <c r="D1695" s="399" t="s">
        <v>1991</v>
      </c>
      <c r="E1695" s="400" t="s">
        <v>2790</v>
      </c>
      <c r="F1695" s="340" t="s">
        <v>1310</v>
      </c>
      <c r="G1695" s="401" t="s">
        <v>371</v>
      </c>
      <c r="H1695" s="401" t="s">
        <v>732</v>
      </c>
      <c r="I1695" s="401" t="s">
        <v>698</v>
      </c>
      <c r="J1695" s="194">
        <v>9020</v>
      </c>
      <c r="K1695" s="194">
        <v>3860</v>
      </c>
      <c r="L1695" s="195">
        <v>5160</v>
      </c>
      <c r="M1695" s="196">
        <v>6</v>
      </c>
      <c r="N1695" s="197">
        <v>309.59999999999997</v>
      </c>
      <c r="O1695" s="197">
        <v>4850.3999999999996</v>
      </c>
      <c r="P1695" s="231" t="s">
        <v>721</v>
      </c>
    </row>
    <row r="1696" spans="1:16">
      <c r="A1696" s="340" t="str">
        <f t="shared" si="53"/>
        <v>438965</v>
      </c>
      <c r="B1696" s="351">
        <f t="shared" si="54"/>
        <v>5</v>
      </c>
      <c r="C1696" s="435">
        <v>43896</v>
      </c>
      <c r="D1696" s="399"/>
      <c r="E1696" s="400" t="s">
        <v>2791</v>
      </c>
      <c r="F1696" s="340" t="s">
        <v>1310</v>
      </c>
      <c r="G1696" s="401" t="s">
        <v>103</v>
      </c>
      <c r="H1696" s="401" t="s">
        <v>836</v>
      </c>
      <c r="I1696" s="401" t="s">
        <v>698</v>
      </c>
      <c r="J1696" s="194">
        <v>8490</v>
      </c>
      <c r="K1696" s="194">
        <v>3880</v>
      </c>
      <c r="L1696" s="195">
        <v>4610</v>
      </c>
      <c r="M1696" s="196">
        <v>6</v>
      </c>
      <c r="N1696" s="197">
        <v>276.59999999999997</v>
      </c>
      <c r="O1696" s="197">
        <v>4333.3999999999996</v>
      </c>
      <c r="P1696" s="231" t="s">
        <v>721</v>
      </c>
    </row>
    <row r="1697" spans="1:16">
      <c r="A1697" s="340" t="str">
        <f t="shared" si="53"/>
        <v>438966</v>
      </c>
      <c r="B1697" s="351">
        <f t="shared" si="54"/>
        <v>6</v>
      </c>
      <c r="C1697" s="435">
        <v>43896</v>
      </c>
      <c r="D1697" s="399"/>
      <c r="E1697" s="400" t="s">
        <v>2792</v>
      </c>
      <c r="F1697" s="340" t="s">
        <v>1310</v>
      </c>
      <c r="G1697" s="401" t="s">
        <v>891</v>
      </c>
      <c r="H1697" s="401" t="s">
        <v>697</v>
      </c>
      <c r="I1697" s="401" t="s">
        <v>698</v>
      </c>
      <c r="J1697" s="194">
        <v>8670</v>
      </c>
      <c r="K1697" s="194">
        <v>4010</v>
      </c>
      <c r="L1697" s="195">
        <v>4660</v>
      </c>
      <c r="M1697" s="196">
        <v>6</v>
      </c>
      <c r="N1697" s="197">
        <v>279.59999999999997</v>
      </c>
      <c r="O1697" s="197">
        <v>4380.3999999999996</v>
      </c>
      <c r="P1697" s="231" t="s">
        <v>721</v>
      </c>
    </row>
    <row r="1698" spans="1:16">
      <c r="A1698" s="340" t="str">
        <f t="shared" si="53"/>
        <v>438967</v>
      </c>
      <c r="B1698" s="351">
        <f t="shared" si="54"/>
        <v>7</v>
      </c>
      <c r="C1698" s="435">
        <v>43896</v>
      </c>
      <c r="D1698" s="399"/>
      <c r="E1698" s="400" t="s">
        <v>2793</v>
      </c>
      <c r="F1698" s="340" t="s">
        <v>1310</v>
      </c>
      <c r="G1698" s="401" t="s">
        <v>736</v>
      </c>
      <c r="H1698" s="401" t="s">
        <v>733</v>
      </c>
      <c r="I1698" s="401" t="s">
        <v>698</v>
      </c>
      <c r="J1698" s="194">
        <v>8400</v>
      </c>
      <c r="K1698" s="194">
        <v>3870</v>
      </c>
      <c r="L1698" s="195">
        <v>4530</v>
      </c>
      <c r="M1698" s="196">
        <v>6</v>
      </c>
      <c r="N1698" s="197">
        <v>271.8</v>
      </c>
      <c r="O1698" s="197">
        <v>4258.2</v>
      </c>
      <c r="P1698" s="231" t="s">
        <v>721</v>
      </c>
    </row>
    <row r="1699" spans="1:16">
      <c r="A1699" s="340" t="str">
        <f t="shared" ref="A1699:A1762" si="55">C1699&amp;B1699</f>
        <v>438968</v>
      </c>
      <c r="B1699" s="351">
        <f t="shared" ref="B1699:B1762" si="56">IF(C1699=C1698,B1698+1,1)</f>
        <v>8</v>
      </c>
      <c r="C1699" s="435">
        <v>43896</v>
      </c>
      <c r="D1699" s="399"/>
      <c r="E1699" s="400" t="s">
        <v>2794</v>
      </c>
      <c r="F1699" s="340" t="s">
        <v>1310</v>
      </c>
      <c r="G1699" s="401" t="s">
        <v>281</v>
      </c>
      <c r="H1699" s="401" t="s">
        <v>833</v>
      </c>
      <c r="I1699" s="401" t="s">
        <v>698</v>
      </c>
      <c r="J1699" s="194">
        <v>8090</v>
      </c>
      <c r="K1699" s="194">
        <v>3820</v>
      </c>
      <c r="L1699" s="195">
        <v>4270</v>
      </c>
      <c r="M1699" s="196">
        <v>6</v>
      </c>
      <c r="N1699" s="197">
        <v>256.2</v>
      </c>
      <c r="O1699" s="197">
        <v>4013.8</v>
      </c>
      <c r="P1699" s="231" t="s">
        <v>721</v>
      </c>
    </row>
    <row r="1700" spans="1:16">
      <c r="A1700" s="340" t="str">
        <f t="shared" si="55"/>
        <v>438969</v>
      </c>
      <c r="B1700" s="351">
        <f t="shared" si="56"/>
        <v>9</v>
      </c>
      <c r="C1700" s="435">
        <v>43896</v>
      </c>
      <c r="D1700" s="399"/>
      <c r="E1700" s="400" t="s">
        <v>2795</v>
      </c>
      <c r="F1700" s="340" t="s">
        <v>1310</v>
      </c>
      <c r="G1700" s="401" t="s">
        <v>371</v>
      </c>
      <c r="H1700" s="401" t="s">
        <v>732</v>
      </c>
      <c r="I1700" s="401" t="s">
        <v>698</v>
      </c>
      <c r="J1700" s="194">
        <v>8490</v>
      </c>
      <c r="K1700" s="194">
        <v>3860</v>
      </c>
      <c r="L1700" s="195">
        <v>4630</v>
      </c>
      <c r="M1700" s="196">
        <v>6</v>
      </c>
      <c r="N1700" s="197">
        <v>277.8</v>
      </c>
      <c r="O1700" s="197">
        <v>4352.2</v>
      </c>
      <c r="P1700" s="231" t="s">
        <v>721</v>
      </c>
    </row>
    <row r="1701" spans="1:16">
      <c r="A1701" s="340" t="str">
        <f t="shared" si="55"/>
        <v>4389610</v>
      </c>
      <c r="B1701" s="351">
        <f t="shared" si="56"/>
        <v>10</v>
      </c>
      <c r="C1701" s="435">
        <v>43896</v>
      </c>
      <c r="D1701" s="399"/>
      <c r="E1701" s="400" t="s">
        <v>2796</v>
      </c>
      <c r="F1701" s="340" t="s">
        <v>1310</v>
      </c>
      <c r="G1701" s="401" t="s">
        <v>736</v>
      </c>
      <c r="H1701" s="401" t="s">
        <v>733</v>
      </c>
      <c r="I1701" s="401" t="s">
        <v>698</v>
      </c>
      <c r="J1701" s="194">
        <v>8060</v>
      </c>
      <c r="K1701" s="194">
        <v>3870</v>
      </c>
      <c r="L1701" s="195">
        <v>4190</v>
      </c>
      <c r="M1701" s="196">
        <v>6</v>
      </c>
      <c r="N1701" s="197">
        <v>251.39999999999998</v>
      </c>
      <c r="O1701" s="197">
        <v>3938.6</v>
      </c>
      <c r="P1701" s="231" t="s">
        <v>721</v>
      </c>
    </row>
    <row r="1702" spans="1:16">
      <c r="A1702" s="340" t="str">
        <f t="shared" si="55"/>
        <v>4389611</v>
      </c>
      <c r="B1702" s="351">
        <f t="shared" si="56"/>
        <v>11</v>
      </c>
      <c r="C1702" s="435">
        <v>43896</v>
      </c>
      <c r="D1702" s="399"/>
      <c r="E1702" s="400" t="s">
        <v>2797</v>
      </c>
      <c r="F1702" s="340" t="s">
        <v>1310</v>
      </c>
      <c r="G1702" s="401" t="s">
        <v>891</v>
      </c>
      <c r="H1702" s="401" t="s">
        <v>697</v>
      </c>
      <c r="I1702" s="401" t="s">
        <v>698</v>
      </c>
      <c r="J1702" s="194">
        <v>6050</v>
      </c>
      <c r="K1702" s="194">
        <v>4010</v>
      </c>
      <c r="L1702" s="195">
        <v>2040</v>
      </c>
      <c r="M1702" s="196">
        <v>6</v>
      </c>
      <c r="N1702" s="197">
        <v>122.39999999999999</v>
      </c>
      <c r="O1702" s="197">
        <v>1917.6</v>
      </c>
      <c r="P1702" s="231" t="s">
        <v>721</v>
      </c>
    </row>
    <row r="1703" spans="1:16">
      <c r="A1703" s="340" t="str">
        <f t="shared" si="55"/>
        <v>4389612</v>
      </c>
      <c r="B1703" s="351">
        <f t="shared" si="56"/>
        <v>12</v>
      </c>
      <c r="C1703" s="435">
        <v>43896</v>
      </c>
      <c r="D1703" s="399" t="s">
        <v>2488</v>
      </c>
      <c r="E1703" s="400" t="s">
        <v>2798</v>
      </c>
      <c r="F1703" s="340" t="s">
        <v>731</v>
      </c>
      <c r="G1703" s="401" t="s">
        <v>1159</v>
      </c>
      <c r="H1703" s="401" t="s">
        <v>1297</v>
      </c>
      <c r="I1703" s="401" t="s">
        <v>688</v>
      </c>
      <c r="J1703" s="194">
        <v>13110</v>
      </c>
      <c r="K1703" s="194">
        <v>4480</v>
      </c>
      <c r="L1703" s="195">
        <v>8630</v>
      </c>
      <c r="M1703" s="196">
        <v>5</v>
      </c>
      <c r="N1703" s="197">
        <v>431.5</v>
      </c>
      <c r="O1703" s="197">
        <v>8198.5</v>
      </c>
      <c r="P1703" s="231" t="s">
        <v>23</v>
      </c>
    </row>
    <row r="1704" spans="1:16">
      <c r="A1704" s="340" t="str">
        <f t="shared" si="55"/>
        <v>4389613</v>
      </c>
      <c r="B1704" s="351">
        <f t="shared" si="56"/>
        <v>13</v>
      </c>
      <c r="C1704" s="435">
        <v>43896</v>
      </c>
      <c r="D1704" s="399" t="s">
        <v>2442</v>
      </c>
      <c r="E1704" s="400" t="s">
        <v>2799</v>
      </c>
      <c r="F1704" s="340" t="s">
        <v>754</v>
      </c>
      <c r="G1704" s="401" t="s">
        <v>1293</v>
      </c>
      <c r="H1704" s="401" t="s">
        <v>1357</v>
      </c>
      <c r="I1704" s="401" t="s">
        <v>751</v>
      </c>
      <c r="J1704" s="194">
        <v>2790</v>
      </c>
      <c r="K1704" s="194">
        <v>1550</v>
      </c>
      <c r="L1704" s="195">
        <v>1240</v>
      </c>
      <c r="M1704" s="196">
        <v>5</v>
      </c>
      <c r="N1704" s="197">
        <v>62</v>
      </c>
      <c r="O1704" s="197">
        <v>1178</v>
      </c>
      <c r="P1704" s="231" t="s">
        <v>24</v>
      </c>
    </row>
    <row r="1705" spans="1:16">
      <c r="A1705" s="340" t="str">
        <f t="shared" si="55"/>
        <v>4389614</v>
      </c>
      <c r="B1705" s="351">
        <f t="shared" si="56"/>
        <v>14</v>
      </c>
      <c r="C1705" s="435">
        <v>43896</v>
      </c>
      <c r="D1705" s="399"/>
      <c r="E1705" s="400" t="s">
        <v>2800</v>
      </c>
      <c r="F1705" s="340" t="s">
        <v>754</v>
      </c>
      <c r="G1705" s="401" t="s">
        <v>1159</v>
      </c>
      <c r="H1705" s="401" t="s">
        <v>2801</v>
      </c>
      <c r="I1705" s="401" t="s">
        <v>751</v>
      </c>
      <c r="J1705" s="194">
        <v>10260</v>
      </c>
      <c r="K1705" s="194">
        <v>4200</v>
      </c>
      <c r="L1705" s="195">
        <v>6060</v>
      </c>
      <c r="M1705" s="196">
        <v>5</v>
      </c>
      <c r="N1705" s="197">
        <v>303</v>
      </c>
      <c r="O1705" s="197">
        <v>5757</v>
      </c>
      <c r="P1705" s="231" t="s">
        <v>24</v>
      </c>
    </row>
    <row r="1706" spans="1:16">
      <c r="A1706" s="340" t="str">
        <f t="shared" si="55"/>
        <v>4389615</v>
      </c>
      <c r="B1706" s="351">
        <f t="shared" si="56"/>
        <v>15</v>
      </c>
      <c r="C1706" s="435">
        <v>43896</v>
      </c>
      <c r="D1706" s="399"/>
      <c r="E1706" s="400" t="s">
        <v>2802</v>
      </c>
      <c r="F1706" s="340" t="s">
        <v>754</v>
      </c>
      <c r="G1706" s="401" t="s">
        <v>1159</v>
      </c>
      <c r="H1706" s="401" t="s">
        <v>2058</v>
      </c>
      <c r="I1706" s="401" t="s">
        <v>751</v>
      </c>
      <c r="J1706" s="194">
        <v>3820</v>
      </c>
      <c r="K1706" s="194">
        <v>1520</v>
      </c>
      <c r="L1706" s="195">
        <v>2300</v>
      </c>
      <c r="M1706" s="196">
        <v>5</v>
      </c>
      <c r="N1706" s="197">
        <v>115</v>
      </c>
      <c r="O1706" s="197">
        <v>2185</v>
      </c>
      <c r="P1706" s="231" t="s">
        <v>24</v>
      </c>
    </row>
    <row r="1707" spans="1:16">
      <c r="A1707" s="340" t="str">
        <f t="shared" si="55"/>
        <v>4389616</v>
      </c>
      <c r="B1707" s="351">
        <f t="shared" si="56"/>
        <v>16</v>
      </c>
      <c r="C1707" s="435">
        <v>43896</v>
      </c>
      <c r="D1707" s="399"/>
      <c r="E1707" s="400" t="s">
        <v>2803</v>
      </c>
      <c r="F1707" s="340" t="s">
        <v>754</v>
      </c>
      <c r="G1707" s="401" t="s">
        <v>930</v>
      </c>
      <c r="H1707" s="401" t="s">
        <v>931</v>
      </c>
      <c r="I1707" s="401" t="s">
        <v>751</v>
      </c>
      <c r="J1707" s="194">
        <v>12040</v>
      </c>
      <c r="K1707" s="194">
        <v>4350</v>
      </c>
      <c r="L1707" s="195">
        <v>7690</v>
      </c>
      <c r="M1707" s="196">
        <v>5</v>
      </c>
      <c r="N1707" s="197">
        <v>384.5</v>
      </c>
      <c r="O1707" s="197">
        <v>7305.5</v>
      </c>
      <c r="P1707" s="231" t="s">
        <v>24</v>
      </c>
    </row>
    <row r="1708" spans="1:16">
      <c r="A1708" s="340" t="str">
        <f t="shared" si="55"/>
        <v>4389617</v>
      </c>
      <c r="B1708" s="351">
        <f t="shared" si="56"/>
        <v>17</v>
      </c>
      <c r="C1708" s="435">
        <v>43896</v>
      </c>
      <c r="D1708" s="399"/>
      <c r="E1708" s="400" t="s">
        <v>2804</v>
      </c>
      <c r="F1708" s="340" t="s">
        <v>754</v>
      </c>
      <c r="G1708" s="401" t="s">
        <v>1159</v>
      </c>
      <c r="H1708" s="401" t="s">
        <v>2601</v>
      </c>
      <c r="I1708" s="401" t="s">
        <v>751</v>
      </c>
      <c r="J1708" s="194">
        <v>4460</v>
      </c>
      <c r="K1708" s="194">
        <v>1510</v>
      </c>
      <c r="L1708" s="195">
        <v>2950</v>
      </c>
      <c r="M1708" s="196">
        <v>5</v>
      </c>
      <c r="N1708" s="197">
        <v>147.5</v>
      </c>
      <c r="O1708" s="197">
        <v>2802.5</v>
      </c>
      <c r="P1708" s="231" t="s">
        <v>24</v>
      </c>
    </row>
    <row r="1709" spans="1:16">
      <c r="A1709" s="340" t="str">
        <f t="shared" si="55"/>
        <v>4389618</v>
      </c>
      <c r="B1709" s="351">
        <f t="shared" si="56"/>
        <v>18</v>
      </c>
      <c r="C1709" s="435">
        <v>43896</v>
      </c>
      <c r="D1709" s="399"/>
      <c r="E1709" s="400" t="s">
        <v>2805</v>
      </c>
      <c r="F1709" s="340" t="s">
        <v>754</v>
      </c>
      <c r="G1709" s="401" t="s">
        <v>1159</v>
      </c>
      <c r="H1709" s="401" t="s">
        <v>1127</v>
      </c>
      <c r="I1709" s="401" t="s">
        <v>751</v>
      </c>
      <c r="J1709" s="194">
        <v>12310</v>
      </c>
      <c r="K1709" s="194">
        <v>4630</v>
      </c>
      <c r="L1709" s="195">
        <v>7680</v>
      </c>
      <c r="M1709" s="196">
        <v>5</v>
      </c>
      <c r="N1709" s="197">
        <v>384</v>
      </c>
      <c r="O1709" s="197">
        <v>7296</v>
      </c>
      <c r="P1709" s="231" t="s">
        <v>24</v>
      </c>
    </row>
    <row r="1710" spans="1:16">
      <c r="A1710" s="340" t="str">
        <f t="shared" si="55"/>
        <v>4389619</v>
      </c>
      <c r="B1710" s="351">
        <f t="shared" si="56"/>
        <v>19</v>
      </c>
      <c r="C1710" s="435">
        <v>43896</v>
      </c>
      <c r="D1710" s="399"/>
      <c r="E1710" s="400" t="s">
        <v>2806</v>
      </c>
      <c r="F1710" s="340" t="s">
        <v>754</v>
      </c>
      <c r="G1710" s="401" t="s">
        <v>2568</v>
      </c>
      <c r="H1710" s="401" t="s">
        <v>1461</v>
      </c>
      <c r="I1710" s="401" t="s">
        <v>751</v>
      </c>
      <c r="J1710" s="194">
        <v>4700</v>
      </c>
      <c r="K1710" s="194">
        <v>1570</v>
      </c>
      <c r="L1710" s="195">
        <v>3130</v>
      </c>
      <c r="M1710" s="196">
        <v>5</v>
      </c>
      <c r="N1710" s="197">
        <v>156.5</v>
      </c>
      <c r="O1710" s="197">
        <v>2973.5</v>
      </c>
      <c r="P1710" s="231" t="s">
        <v>24</v>
      </c>
    </row>
    <row r="1711" spans="1:16">
      <c r="A1711" s="340" t="str">
        <f t="shared" si="55"/>
        <v>4389620</v>
      </c>
      <c r="B1711" s="351">
        <f t="shared" si="56"/>
        <v>20</v>
      </c>
      <c r="C1711" s="435">
        <v>43896</v>
      </c>
      <c r="D1711" s="399" t="s">
        <v>2807</v>
      </c>
      <c r="E1711" s="400" t="s">
        <v>2808</v>
      </c>
      <c r="F1711" s="340" t="s">
        <v>737</v>
      </c>
      <c r="G1711" s="401" t="s">
        <v>1121</v>
      </c>
      <c r="H1711" s="401" t="s">
        <v>1124</v>
      </c>
      <c r="I1711" s="401" t="s">
        <v>686</v>
      </c>
      <c r="J1711" s="194">
        <v>12220</v>
      </c>
      <c r="K1711" s="194">
        <v>4510</v>
      </c>
      <c r="L1711" s="195">
        <v>7710</v>
      </c>
      <c r="M1711" s="196">
        <v>5</v>
      </c>
      <c r="N1711" s="197">
        <v>385.5</v>
      </c>
      <c r="O1711" s="197">
        <v>7324.5</v>
      </c>
      <c r="P1711" s="231" t="s">
        <v>26</v>
      </c>
    </row>
    <row r="1712" spans="1:16">
      <c r="A1712" s="340" t="str">
        <f t="shared" si="55"/>
        <v>4389621</v>
      </c>
      <c r="B1712" s="402">
        <f t="shared" si="56"/>
        <v>21</v>
      </c>
      <c r="C1712" s="435">
        <v>43896</v>
      </c>
      <c r="D1712" s="404"/>
      <c r="E1712" s="405" t="s">
        <v>2809</v>
      </c>
      <c r="F1712" s="340" t="s">
        <v>737</v>
      </c>
      <c r="G1712" s="406" t="s">
        <v>1121</v>
      </c>
      <c r="H1712" s="406" t="s">
        <v>1122</v>
      </c>
      <c r="I1712" s="406" t="s">
        <v>686</v>
      </c>
      <c r="J1712" s="194">
        <v>9890</v>
      </c>
      <c r="K1712" s="194">
        <v>4460</v>
      </c>
      <c r="L1712" s="195">
        <v>5430</v>
      </c>
      <c r="M1712" s="196">
        <v>6</v>
      </c>
      <c r="N1712" s="197">
        <v>325.8</v>
      </c>
      <c r="O1712" s="197">
        <v>5104.2</v>
      </c>
      <c r="P1712" s="221" t="s">
        <v>26</v>
      </c>
    </row>
    <row r="1713" spans="1:16">
      <c r="A1713" s="340" t="str">
        <f t="shared" si="55"/>
        <v>438971</v>
      </c>
      <c r="B1713" s="351">
        <f t="shared" si="56"/>
        <v>1</v>
      </c>
      <c r="C1713" s="435">
        <v>43897</v>
      </c>
      <c r="D1713" s="399" t="s">
        <v>2810</v>
      </c>
      <c r="E1713" s="400" t="s">
        <v>2811</v>
      </c>
      <c r="F1713" s="340" t="s">
        <v>737</v>
      </c>
      <c r="G1713" s="401" t="s">
        <v>1121</v>
      </c>
      <c r="H1713" s="401" t="s">
        <v>1201</v>
      </c>
      <c r="I1713" s="401" t="s">
        <v>686</v>
      </c>
      <c r="J1713" s="194">
        <v>10130</v>
      </c>
      <c r="K1713" s="194">
        <v>8310</v>
      </c>
      <c r="L1713" s="195">
        <v>1820</v>
      </c>
      <c r="M1713" s="196">
        <v>5</v>
      </c>
      <c r="N1713" s="197">
        <v>91</v>
      </c>
      <c r="O1713" s="197">
        <v>1729</v>
      </c>
      <c r="P1713" s="231" t="s">
        <v>22</v>
      </c>
    </row>
    <row r="1714" spans="1:16">
      <c r="A1714" s="340" t="str">
        <f t="shared" si="55"/>
        <v>438972</v>
      </c>
      <c r="B1714" s="351">
        <f t="shared" si="56"/>
        <v>2</v>
      </c>
      <c r="C1714" s="435">
        <v>43897</v>
      </c>
      <c r="D1714" s="399" t="s">
        <v>2464</v>
      </c>
      <c r="E1714" s="400" t="s">
        <v>2812</v>
      </c>
      <c r="F1714" s="340" t="s">
        <v>754</v>
      </c>
      <c r="G1714" s="401" t="s">
        <v>157</v>
      </c>
      <c r="H1714" s="401" t="s">
        <v>1542</v>
      </c>
      <c r="I1714" s="401" t="s">
        <v>751</v>
      </c>
      <c r="J1714" s="194">
        <v>11580</v>
      </c>
      <c r="K1714" s="194">
        <v>4340</v>
      </c>
      <c r="L1714" s="195">
        <v>7240</v>
      </c>
      <c r="M1714" s="196">
        <v>5</v>
      </c>
      <c r="N1714" s="197">
        <v>362</v>
      </c>
      <c r="O1714" s="197">
        <v>6878</v>
      </c>
      <c r="P1714" s="231" t="s">
        <v>27</v>
      </c>
    </row>
    <row r="1715" spans="1:16">
      <c r="A1715" s="340" t="str">
        <f t="shared" si="55"/>
        <v>438973</v>
      </c>
      <c r="B1715" s="351">
        <f t="shared" si="56"/>
        <v>3</v>
      </c>
      <c r="C1715" s="435">
        <v>43897</v>
      </c>
      <c r="D1715" s="399"/>
      <c r="E1715" s="400" t="s">
        <v>2813</v>
      </c>
      <c r="F1715" s="340" t="s">
        <v>754</v>
      </c>
      <c r="G1715" s="401" t="s">
        <v>2568</v>
      </c>
      <c r="H1715" s="401" t="s">
        <v>1461</v>
      </c>
      <c r="I1715" s="401" t="s">
        <v>751</v>
      </c>
      <c r="J1715" s="194">
        <v>4480</v>
      </c>
      <c r="K1715" s="194">
        <v>1870</v>
      </c>
      <c r="L1715" s="195">
        <v>2610</v>
      </c>
      <c r="M1715" s="196">
        <v>5</v>
      </c>
      <c r="N1715" s="197">
        <v>130.5</v>
      </c>
      <c r="O1715" s="197">
        <v>2479.5</v>
      </c>
      <c r="P1715" s="231" t="s">
        <v>27</v>
      </c>
    </row>
    <row r="1716" spans="1:16">
      <c r="A1716" s="340" t="str">
        <f t="shared" si="55"/>
        <v>438974</v>
      </c>
      <c r="B1716" s="351">
        <f t="shared" si="56"/>
        <v>4</v>
      </c>
      <c r="C1716" s="435">
        <v>43897</v>
      </c>
      <c r="D1716" s="399"/>
      <c r="E1716" s="400" t="s">
        <v>2814</v>
      </c>
      <c r="F1716" s="340" t="s">
        <v>754</v>
      </c>
      <c r="G1716" s="401" t="s">
        <v>2815</v>
      </c>
      <c r="H1716" s="401" t="s">
        <v>2816</v>
      </c>
      <c r="I1716" s="401" t="s">
        <v>751</v>
      </c>
      <c r="J1716" s="194">
        <v>3760</v>
      </c>
      <c r="K1716" s="194">
        <v>2590</v>
      </c>
      <c r="L1716" s="195">
        <v>1170</v>
      </c>
      <c r="M1716" s="196">
        <v>5</v>
      </c>
      <c r="N1716" s="197">
        <v>58.5</v>
      </c>
      <c r="O1716" s="197">
        <v>1111.5</v>
      </c>
      <c r="P1716" s="231" t="s">
        <v>27</v>
      </c>
    </row>
    <row r="1717" spans="1:16">
      <c r="A1717" s="340" t="str">
        <f t="shared" si="55"/>
        <v>438975</v>
      </c>
      <c r="B1717" s="351">
        <f t="shared" si="56"/>
        <v>5</v>
      </c>
      <c r="C1717" s="435">
        <v>43897</v>
      </c>
      <c r="D1717" s="399"/>
      <c r="E1717" s="400" t="s">
        <v>2817</v>
      </c>
      <c r="F1717" s="340" t="s">
        <v>754</v>
      </c>
      <c r="G1717" s="401" t="s">
        <v>826</v>
      </c>
      <c r="H1717" s="401" t="s">
        <v>827</v>
      </c>
      <c r="I1717" s="401" t="s">
        <v>751</v>
      </c>
      <c r="J1717" s="194">
        <v>9930</v>
      </c>
      <c r="K1717" s="194">
        <v>9570</v>
      </c>
      <c r="L1717" s="195">
        <v>360</v>
      </c>
      <c r="M1717" s="196">
        <v>5</v>
      </c>
      <c r="N1717" s="197">
        <v>18</v>
      </c>
      <c r="O1717" s="197">
        <v>342</v>
      </c>
      <c r="P1717" s="231" t="s">
        <v>27</v>
      </c>
    </row>
    <row r="1718" spans="1:16">
      <c r="A1718" s="340" t="str">
        <f t="shared" si="55"/>
        <v>438976</v>
      </c>
      <c r="B1718" s="351">
        <f t="shared" si="56"/>
        <v>6</v>
      </c>
      <c r="C1718" s="435">
        <v>43897</v>
      </c>
      <c r="D1718" s="399"/>
      <c r="E1718" s="400" t="s">
        <v>2818</v>
      </c>
      <c r="F1718" s="340" t="s">
        <v>754</v>
      </c>
      <c r="G1718" s="401" t="s">
        <v>1159</v>
      </c>
      <c r="H1718" s="401" t="s">
        <v>1605</v>
      </c>
      <c r="I1718" s="401" t="s">
        <v>751</v>
      </c>
      <c r="J1718" s="194">
        <v>3760</v>
      </c>
      <c r="K1718" s="194">
        <v>1510</v>
      </c>
      <c r="L1718" s="195">
        <v>2250</v>
      </c>
      <c r="M1718" s="196">
        <v>5</v>
      </c>
      <c r="N1718" s="197">
        <v>112.5</v>
      </c>
      <c r="O1718" s="197">
        <v>2137.5</v>
      </c>
      <c r="P1718" s="231" t="s">
        <v>27</v>
      </c>
    </row>
    <row r="1719" spans="1:16">
      <c r="A1719" s="340" t="str">
        <f t="shared" si="55"/>
        <v>438977</v>
      </c>
      <c r="B1719" s="351">
        <f t="shared" si="56"/>
        <v>7</v>
      </c>
      <c r="C1719" s="435">
        <v>43897</v>
      </c>
      <c r="D1719" s="399" t="s">
        <v>2056</v>
      </c>
      <c r="E1719" s="400" t="s">
        <v>2819</v>
      </c>
      <c r="F1719" s="340" t="s">
        <v>1310</v>
      </c>
      <c r="G1719" s="401" t="s">
        <v>891</v>
      </c>
      <c r="H1719" s="401" t="s">
        <v>697</v>
      </c>
      <c r="I1719" s="401" t="s">
        <v>698</v>
      </c>
      <c r="J1719" s="194">
        <v>8350</v>
      </c>
      <c r="K1719" s="194">
        <v>4010</v>
      </c>
      <c r="L1719" s="195">
        <v>4340</v>
      </c>
      <c r="M1719" s="196">
        <v>6</v>
      </c>
      <c r="N1719" s="197">
        <v>260.39999999999998</v>
      </c>
      <c r="O1719" s="197">
        <v>4079.6</v>
      </c>
      <c r="P1719" s="231" t="s">
        <v>29</v>
      </c>
    </row>
    <row r="1720" spans="1:16">
      <c r="A1720" s="340" t="str">
        <f t="shared" si="55"/>
        <v>438978</v>
      </c>
      <c r="B1720" s="351">
        <f t="shared" si="56"/>
        <v>8</v>
      </c>
      <c r="C1720" s="435">
        <v>43897</v>
      </c>
      <c r="D1720" s="399"/>
      <c r="E1720" s="400" t="s">
        <v>2820</v>
      </c>
      <c r="F1720" s="340" t="s">
        <v>1310</v>
      </c>
      <c r="G1720" s="401" t="s">
        <v>95</v>
      </c>
      <c r="H1720" s="401" t="s">
        <v>836</v>
      </c>
      <c r="I1720" s="401" t="s">
        <v>698</v>
      </c>
      <c r="J1720" s="194">
        <v>8360</v>
      </c>
      <c r="K1720" s="194">
        <v>3890</v>
      </c>
      <c r="L1720" s="195">
        <v>4470</v>
      </c>
      <c r="M1720" s="196">
        <v>6</v>
      </c>
      <c r="N1720" s="197">
        <v>268.2</v>
      </c>
      <c r="O1720" s="197">
        <v>4201.8</v>
      </c>
      <c r="P1720" s="231" t="s">
        <v>29</v>
      </c>
    </row>
    <row r="1721" spans="1:16">
      <c r="A1721" s="340" t="str">
        <f t="shared" si="55"/>
        <v>438979</v>
      </c>
      <c r="B1721" s="351">
        <f t="shared" si="56"/>
        <v>9</v>
      </c>
      <c r="C1721" s="435">
        <v>43897</v>
      </c>
      <c r="D1721" s="399"/>
      <c r="E1721" s="400" t="s">
        <v>2821</v>
      </c>
      <c r="F1721" s="340" t="s">
        <v>1310</v>
      </c>
      <c r="G1721" s="401" t="s">
        <v>736</v>
      </c>
      <c r="H1721" s="401" t="s">
        <v>733</v>
      </c>
      <c r="I1721" s="401" t="s">
        <v>698</v>
      </c>
      <c r="J1721" s="194">
        <v>8320</v>
      </c>
      <c r="K1721" s="194">
        <v>3870</v>
      </c>
      <c r="L1721" s="195">
        <v>4450</v>
      </c>
      <c r="M1721" s="196">
        <v>6</v>
      </c>
      <c r="N1721" s="197">
        <v>267</v>
      </c>
      <c r="O1721" s="197">
        <v>4183</v>
      </c>
      <c r="P1721" s="231" t="s">
        <v>29</v>
      </c>
    </row>
    <row r="1722" spans="1:16">
      <c r="A1722" s="340" t="str">
        <f t="shared" si="55"/>
        <v>4389710</v>
      </c>
      <c r="B1722" s="351">
        <f t="shared" si="56"/>
        <v>10</v>
      </c>
      <c r="C1722" s="435">
        <v>43897</v>
      </c>
      <c r="D1722" s="399"/>
      <c r="E1722" s="400" t="s">
        <v>2822</v>
      </c>
      <c r="F1722" s="340" t="s">
        <v>1310</v>
      </c>
      <c r="G1722" s="401" t="s">
        <v>689</v>
      </c>
      <c r="H1722" s="401" t="s">
        <v>695</v>
      </c>
      <c r="I1722" s="401" t="s">
        <v>698</v>
      </c>
      <c r="J1722" s="194">
        <v>8270</v>
      </c>
      <c r="K1722" s="194">
        <v>3790</v>
      </c>
      <c r="L1722" s="195">
        <v>4480</v>
      </c>
      <c r="M1722" s="196">
        <v>6</v>
      </c>
      <c r="N1722" s="197">
        <v>268.8</v>
      </c>
      <c r="O1722" s="197">
        <v>4211.2</v>
      </c>
      <c r="P1722" s="231" t="s">
        <v>29</v>
      </c>
    </row>
    <row r="1723" spans="1:16">
      <c r="A1723" s="340" t="str">
        <f t="shared" si="55"/>
        <v>4389711</v>
      </c>
      <c r="B1723" s="351">
        <f t="shared" si="56"/>
        <v>11</v>
      </c>
      <c r="C1723" s="435">
        <v>43897</v>
      </c>
      <c r="D1723" s="399"/>
      <c r="E1723" s="400" t="s">
        <v>2823</v>
      </c>
      <c r="F1723" s="340" t="s">
        <v>1310</v>
      </c>
      <c r="G1723" s="401" t="s">
        <v>103</v>
      </c>
      <c r="H1723" s="401" t="s">
        <v>836</v>
      </c>
      <c r="I1723" s="401" t="s">
        <v>698</v>
      </c>
      <c r="J1723" s="194">
        <v>8190</v>
      </c>
      <c r="K1723" s="194">
        <v>3870</v>
      </c>
      <c r="L1723" s="195">
        <v>4320</v>
      </c>
      <c r="M1723" s="196">
        <v>8</v>
      </c>
      <c r="N1723" s="197">
        <v>345.6</v>
      </c>
      <c r="O1723" s="197">
        <v>3974.4</v>
      </c>
      <c r="P1723" s="231" t="s">
        <v>29</v>
      </c>
    </row>
    <row r="1724" spans="1:16">
      <c r="A1724" s="340" t="str">
        <f t="shared" si="55"/>
        <v>4389712</v>
      </c>
      <c r="B1724" s="351">
        <f t="shared" si="56"/>
        <v>12</v>
      </c>
      <c r="C1724" s="435">
        <v>43897</v>
      </c>
      <c r="D1724" s="399"/>
      <c r="E1724" s="400" t="s">
        <v>2824</v>
      </c>
      <c r="F1724" s="340" t="s">
        <v>1310</v>
      </c>
      <c r="G1724" s="401" t="s">
        <v>95</v>
      </c>
      <c r="H1724" s="401" t="s">
        <v>735</v>
      </c>
      <c r="I1724" s="401" t="s">
        <v>698</v>
      </c>
      <c r="J1724" s="194">
        <v>8260</v>
      </c>
      <c r="K1724" s="194">
        <v>3890</v>
      </c>
      <c r="L1724" s="195">
        <v>4370</v>
      </c>
      <c r="M1724" s="196">
        <v>8</v>
      </c>
      <c r="N1724" s="197">
        <v>349.6</v>
      </c>
      <c r="O1724" s="197">
        <v>4020.4</v>
      </c>
      <c r="P1724" s="231" t="s">
        <v>29</v>
      </c>
    </row>
    <row r="1725" spans="1:16">
      <c r="A1725" s="340" t="str">
        <f t="shared" si="55"/>
        <v>4389713</v>
      </c>
      <c r="B1725" s="351">
        <f t="shared" si="56"/>
        <v>13</v>
      </c>
      <c r="C1725" s="435">
        <v>43897</v>
      </c>
      <c r="D1725" s="399"/>
      <c r="E1725" s="400" t="s">
        <v>2825</v>
      </c>
      <c r="F1725" s="340" t="s">
        <v>1310</v>
      </c>
      <c r="G1725" s="401" t="s">
        <v>891</v>
      </c>
      <c r="H1725" s="401" t="s">
        <v>697</v>
      </c>
      <c r="I1725" s="401" t="s">
        <v>698</v>
      </c>
      <c r="J1725" s="194">
        <v>8480</v>
      </c>
      <c r="K1725" s="194">
        <v>4010</v>
      </c>
      <c r="L1725" s="195">
        <v>4470</v>
      </c>
      <c r="M1725" s="196">
        <v>8</v>
      </c>
      <c r="N1725" s="197">
        <v>357.6</v>
      </c>
      <c r="O1725" s="197">
        <v>4112.3999999999996</v>
      </c>
      <c r="P1725" s="231" t="s">
        <v>29</v>
      </c>
    </row>
    <row r="1726" spans="1:16">
      <c r="A1726" s="340" t="str">
        <f t="shared" si="55"/>
        <v>4389714</v>
      </c>
      <c r="B1726" s="351">
        <f t="shared" si="56"/>
        <v>14</v>
      </c>
      <c r="C1726" s="435">
        <v>43897</v>
      </c>
      <c r="D1726" s="399"/>
      <c r="E1726" s="400" t="s">
        <v>2826</v>
      </c>
      <c r="F1726" s="340" t="s">
        <v>1310</v>
      </c>
      <c r="G1726" s="401" t="s">
        <v>736</v>
      </c>
      <c r="H1726" s="401" t="s">
        <v>733</v>
      </c>
      <c r="I1726" s="401" t="s">
        <v>698</v>
      </c>
      <c r="J1726" s="194">
        <v>8320</v>
      </c>
      <c r="K1726" s="194">
        <v>3870</v>
      </c>
      <c r="L1726" s="195">
        <v>4450</v>
      </c>
      <c r="M1726" s="196">
        <v>8</v>
      </c>
      <c r="N1726" s="197">
        <v>356</v>
      </c>
      <c r="O1726" s="197">
        <v>4094</v>
      </c>
      <c r="P1726" s="231" t="s">
        <v>29</v>
      </c>
    </row>
    <row r="1727" spans="1:16">
      <c r="A1727" s="340" t="str">
        <f t="shared" si="55"/>
        <v>4389715</v>
      </c>
      <c r="B1727" s="351">
        <f t="shared" si="56"/>
        <v>15</v>
      </c>
      <c r="C1727" s="435">
        <v>43897</v>
      </c>
      <c r="D1727" s="399"/>
      <c r="E1727" s="400" t="s">
        <v>2827</v>
      </c>
      <c r="F1727" s="340" t="s">
        <v>1310</v>
      </c>
      <c r="G1727" s="401" t="s">
        <v>689</v>
      </c>
      <c r="H1727" s="401" t="s">
        <v>695</v>
      </c>
      <c r="I1727" s="401" t="s">
        <v>698</v>
      </c>
      <c r="J1727" s="194">
        <v>8390</v>
      </c>
      <c r="K1727" s="194">
        <v>3790</v>
      </c>
      <c r="L1727" s="195">
        <v>4600</v>
      </c>
      <c r="M1727" s="196">
        <v>8</v>
      </c>
      <c r="N1727" s="197">
        <v>368</v>
      </c>
      <c r="O1727" s="197">
        <v>4232</v>
      </c>
      <c r="P1727" s="231" t="s">
        <v>29</v>
      </c>
    </row>
    <row r="1728" spans="1:16">
      <c r="A1728" s="340" t="str">
        <f t="shared" si="55"/>
        <v>4389716</v>
      </c>
      <c r="B1728" s="351">
        <f t="shared" si="56"/>
        <v>16</v>
      </c>
      <c r="C1728" s="435">
        <v>43897</v>
      </c>
      <c r="D1728" s="399"/>
      <c r="E1728" s="400" t="s">
        <v>2828</v>
      </c>
      <c r="F1728" s="340" t="s">
        <v>1310</v>
      </c>
      <c r="G1728" s="401" t="s">
        <v>95</v>
      </c>
      <c r="H1728" s="401" t="s">
        <v>735</v>
      </c>
      <c r="I1728" s="401" t="s">
        <v>698</v>
      </c>
      <c r="J1728" s="194">
        <v>8530</v>
      </c>
      <c r="K1728" s="194">
        <v>3890</v>
      </c>
      <c r="L1728" s="195">
        <v>4640</v>
      </c>
      <c r="M1728" s="196">
        <v>8</v>
      </c>
      <c r="N1728" s="197">
        <v>371.2</v>
      </c>
      <c r="O1728" s="197">
        <v>4268.8</v>
      </c>
      <c r="P1728" s="231" t="s">
        <v>29</v>
      </c>
    </row>
    <row r="1729" spans="1:16">
      <c r="A1729" s="340" t="str">
        <f t="shared" si="55"/>
        <v>4389717</v>
      </c>
      <c r="B1729" s="402">
        <f t="shared" si="56"/>
        <v>17</v>
      </c>
      <c r="C1729" s="435">
        <v>43897</v>
      </c>
      <c r="D1729" s="404"/>
      <c r="E1729" s="405" t="s">
        <v>2829</v>
      </c>
      <c r="F1729" s="340" t="s">
        <v>1310</v>
      </c>
      <c r="G1729" s="406" t="s">
        <v>103</v>
      </c>
      <c r="H1729" s="406" t="s">
        <v>836</v>
      </c>
      <c r="I1729" s="406" t="s">
        <v>698</v>
      </c>
      <c r="J1729" s="194">
        <v>6260</v>
      </c>
      <c r="K1729" s="194">
        <v>3870</v>
      </c>
      <c r="L1729" s="195">
        <v>2390</v>
      </c>
      <c r="M1729" s="196">
        <v>8</v>
      </c>
      <c r="N1729" s="197">
        <v>191.20000000000002</v>
      </c>
      <c r="O1729" s="197">
        <v>2198.8000000000002</v>
      </c>
      <c r="P1729" s="221" t="s">
        <v>29</v>
      </c>
    </row>
    <row r="1730" spans="1:16">
      <c r="A1730" s="340" t="str">
        <f t="shared" si="55"/>
        <v>438991</v>
      </c>
      <c r="B1730" s="351">
        <f t="shared" si="56"/>
        <v>1</v>
      </c>
      <c r="C1730" s="435">
        <v>43899</v>
      </c>
      <c r="D1730" s="399" t="s">
        <v>2830</v>
      </c>
      <c r="E1730" s="400" t="s">
        <v>2831</v>
      </c>
      <c r="F1730" s="340" t="s">
        <v>737</v>
      </c>
      <c r="G1730" s="401" t="s">
        <v>1159</v>
      </c>
      <c r="H1730" s="401" t="s">
        <v>1201</v>
      </c>
      <c r="I1730" s="401" t="s">
        <v>686</v>
      </c>
      <c r="J1730" s="194">
        <v>11320</v>
      </c>
      <c r="K1730" s="194">
        <v>4410</v>
      </c>
      <c r="L1730" s="195">
        <v>6910</v>
      </c>
      <c r="M1730" s="196">
        <v>5</v>
      </c>
      <c r="N1730" s="197">
        <v>345.5</v>
      </c>
      <c r="O1730" s="197">
        <v>6564.5</v>
      </c>
      <c r="P1730" s="231" t="s">
        <v>22</v>
      </c>
    </row>
    <row r="1731" spans="1:16">
      <c r="A1731" s="340" t="str">
        <f t="shared" si="55"/>
        <v>438992</v>
      </c>
      <c r="B1731" s="351">
        <f t="shared" si="56"/>
        <v>2</v>
      </c>
      <c r="C1731" s="435">
        <v>43899</v>
      </c>
      <c r="D1731" s="399"/>
      <c r="E1731" s="400" t="s">
        <v>2832</v>
      </c>
      <c r="F1731" s="340" t="s">
        <v>737</v>
      </c>
      <c r="G1731" s="401" t="s">
        <v>1159</v>
      </c>
      <c r="H1731" s="401" t="s">
        <v>1124</v>
      </c>
      <c r="I1731" s="401" t="s">
        <v>686</v>
      </c>
      <c r="J1731" s="194">
        <v>10590</v>
      </c>
      <c r="K1731" s="194">
        <v>4720</v>
      </c>
      <c r="L1731" s="195">
        <v>5870</v>
      </c>
      <c r="M1731" s="196">
        <v>6</v>
      </c>
      <c r="N1731" s="197">
        <v>352.2</v>
      </c>
      <c r="O1731" s="197">
        <v>5517.8</v>
      </c>
      <c r="P1731" s="231" t="s">
        <v>22</v>
      </c>
    </row>
    <row r="1732" spans="1:16">
      <c r="A1732" s="340" t="str">
        <f t="shared" si="55"/>
        <v>438993</v>
      </c>
      <c r="B1732" s="351">
        <f t="shared" si="56"/>
        <v>3</v>
      </c>
      <c r="C1732" s="435">
        <v>43899</v>
      </c>
      <c r="D1732" s="399" t="s">
        <v>2740</v>
      </c>
      <c r="E1732" s="400" t="s">
        <v>2833</v>
      </c>
      <c r="F1732" s="340" t="s">
        <v>713</v>
      </c>
      <c r="G1732" s="401" t="s">
        <v>98</v>
      </c>
      <c r="H1732" s="401" t="s">
        <v>811</v>
      </c>
      <c r="I1732" s="401" t="s">
        <v>686</v>
      </c>
      <c r="J1732" s="194">
        <v>9420</v>
      </c>
      <c r="K1732" s="194">
        <v>6470</v>
      </c>
      <c r="L1732" s="195">
        <v>2950</v>
      </c>
      <c r="M1732" s="196">
        <v>5</v>
      </c>
      <c r="N1732" s="197">
        <v>147.5</v>
      </c>
      <c r="O1732" s="197">
        <v>2802.5</v>
      </c>
      <c r="P1732" s="231" t="s">
        <v>21</v>
      </c>
    </row>
    <row r="1733" spans="1:16">
      <c r="A1733" s="340" t="str">
        <f t="shared" si="55"/>
        <v>438994</v>
      </c>
      <c r="B1733" s="351">
        <f t="shared" si="56"/>
        <v>4</v>
      </c>
      <c r="C1733" s="435">
        <v>43899</v>
      </c>
      <c r="D1733" s="399" t="s">
        <v>2488</v>
      </c>
      <c r="E1733" s="400" t="s">
        <v>2834</v>
      </c>
      <c r="F1733" s="340" t="s">
        <v>754</v>
      </c>
      <c r="G1733" s="401" t="s">
        <v>187</v>
      </c>
      <c r="H1733" s="401" t="s">
        <v>1479</v>
      </c>
      <c r="I1733" s="401" t="s">
        <v>751</v>
      </c>
      <c r="J1733" s="194">
        <v>10330</v>
      </c>
      <c r="K1733" s="194">
        <v>4350</v>
      </c>
      <c r="L1733" s="195">
        <v>5980</v>
      </c>
      <c r="M1733" s="196">
        <v>5</v>
      </c>
      <c r="N1733" s="197">
        <v>299</v>
      </c>
      <c r="O1733" s="197">
        <v>5681</v>
      </c>
      <c r="P1733" s="231" t="s">
        <v>27</v>
      </c>
    </row>
    <row r="1734" spans="1:16">
      <c r="A1734" s="340" t="str">
        <f t="shared" si="55"/>
        <v>438995</v>
      </c>
      <c r="B1734" s="351">
        <f t="shared" si="56"/>
        <v>5</v>
      </c>
      <c r="C1734" s="435">
        <v>43899</v>
      </c>
      <c r="D1734" s="399"/>
      <c r="E1734" s="400" t="s">
        <v>2835</v>
      </c>
      <c r="F1734" s="340" t="s">
        <v>754</v>
      </c>
      <c r="G1734" s="401" t="s">
        <v>1293</v>
      </c>
      <c r="H1734" s="401" t="s">
        <v>1357</v>
      </c>
      <c r="I1734" s="401" t="s">
        <v>751</v>
      </c>
      <c r="J1734" s="194">
        <v>3440</v>
      </c>
      <c r="K1734" s="194">
        <v>1570</v>
      </c>
      <c r="L1734" s="195">
        <v>1870</v>
      </c>
      <c r="M1734" s="196">
        <v>5</v>
      </c>
      <c r="N1734" s="197">
        <v>93.5</v>
      </c>
      <c r="O1734" s="197">
        <v>1776.5</v>
      </c>
      <c r="P1734" s="231" t="s">
        <v>27</v>
      </c>
    </row>
    <row r="1735" spans="1:16">
      <c r="A1735" s="340" t="str">
        <f t="shared" si="55"/>
        <v>438996</v>
      </c>
      <c r="B1735" s="351">
        <f t="shared" si="56"/>
        <v>6</v>
      </c>
      <c r="C1735" s="435">
        <v>43899</v>
      </c>
      <c r="D1735" s="399"/>
      <c r="E1735" s="400" t="s">
        <v>2836</v>
      </c>
      <c r="F1735" s="340" t="s">
        <v>754</v>
      </c>
      <c r="G1735" s="401" t="s">
        <v>1159</v>
      </c>
      <c r="H1735" s="401" t="s">
        <v>1127</v>
      </c>
      <c r="I1735" s="401" t="s">
        <v>751</v>
      </c>
      <c r="J1735" s="194">
        <v>13060</v>
      </c>
      <c r="K1735" s="194">
        <v>4520</v>
      </c>
      <c r="L1735" s="195">
        <v>8540</v>
      </c>
      <c r="M1735" s="196">
        <v>5</v>
      </c>
      <c r="N1735" s="197">
        <v>427</v>
      </c>
      <c r="O1735" s="197">
        <v>8113</v>
      </c>
      <c r="P1735" s="231" t="s">
        <v>27</v>
      </c>
    </row>
    <row r="1736" spans="1:16">
      <c r="A1736" s="340" t="str">
        <f t="shared" si="55"/>
        <v>438997</v>
      </c>
      <c r="B1736" s="351">
        <f t="shared" si="56"/>
        <v>7</v>
      </c>
      <c r="C1736" s="435">
        <v>43899</v>
      </c>
      <c r="D1736" s="399"/>
      <c r="E1736" s="400" t="s">
        <v>2837</v>
      </c>
      <c r="F1736" s="340" t="s">
        <v>754</v>
      </c>
      <c r="G1736" s="401" t="s">
        <v>99</v>
      </c>
      <c r="H1736" s="401" t="s">
        <v>1282</v>
      </c>
      <c r="I1736" s="401" t="s">
        <v>751</v>
      </c>
      <c r="J1736" s="194">
        <v>13790</v>
      </c>
      <c r="K1736" s="194">
        <v>4350</v>
      </c>
      <c r="L1736" s="195">
        <v>9440</v>
      </c>
      <c r="M1736" s="196">
        <v>5</v>
      </c>
      <c r="N1736" s="197">
        <v>472</v>
      </c>
      <c r="O1736" s="197">
        <v>8968</v>
      </c>
      <c r="P1736" s="231" t="s">
        <v>27</v>
      </c>
    </row>
    <row r="1737" spans="1:16">
      <c r="A1737" s="340" t="str">
        <f t="shared" si="55"/>
        <v>438998</v>
      </c>
      <c r="B1737" s="351">
        <f t="shared" si="56"/>
        <v>8</v>
      </c>
      <c r="C1737" s="435">
        <v>43899</v>
      </c>
      <c r="D1737" s="399"/>
      <c r="E1737" s="400" t="s">
        <v>2838</v>
      </c>
      <c r="F1737" s="340" t="s">
        <v>754</v>
      </c>
      <c r="G1737" s="401" t="s">
        <v>826</v>
      </c>
      <c r="H1737" s="401" t="s">
        <v>827</v>
      </c>
      <c r="I1737" s="401" t="s">
        <v>751</v>
      </c>
      <c r="J1737" s="194">
        <v>10260</v>
      </c>
      <c r="K1737" s="194">
        <v>4680</v>
      </c>
      <c r="L1737" s="195">
        <v>5580</v>
      </c>
      <c r="M1737" s="196">
        <v>6</v>
      </c>
      <c r="N1737" s="197">
        <v>334.8</v>
      </c>
      <c r="O1737" s="197">
        <v>5245.2</v>
      </c>
      <c r="P1737" s="231" t="s">
        <v>27</v>
      </c>
    </row>
    <row r="1738" spans="1:16">
      <c r="A1738" s="340" t="str">
        <f t="shared" si="55"/>
        <v>438999</v>
      </c>
      <c r="B1738" s="351">
        <f t="shared" si="56"/>
        <v>9</v>
      </c>
      <c r="C1738" s="435">
        <v>43899</v>
      </c>
      <c r="D1738" s="399"/>
      <c r="E1738" s="400" t="s">
        <v>2839</v>
      </c>
      <c r="F1738" s="340" t="s">
        <v>754</v>
      </c>
      <c r="G1738" s="401" t="s">
        <v>704</v>
      </c>
      <c r="H1738" s="401" t="s">
        <v>2463</v>
      </c>
      <c r="I1738" s="401" t="s">
        <v>751</v>
      </c>
      <c r="J1738" s="194">
        <v>8250</v>
      </c>
      <c r="K1738" s="194">
        <v>4420</v>
      </c>
      <c r="L1738" s="195">
        <v>3830</v>
      </c>
      <c r="M1738" s="196">
        <v>5</v>
      </c>
      <c r="N1738" s="197">
        <v>191.5</v>
      </c>
      <c r="O1738" s="197">
        <v>3638.5</v>
      </c>
      <c r="P1738" s="231" t="s">
        <v>27</v>
      </c>
    </row>
    <row r="1739" spans="1:16">
      <c r="A1739" s="340" t="str">
        <f t="shared" si="55"/>
        <v>4389910</v>
      </c>
      <c r="B1739" s="351">
        <f t="shared" si="56"/>
        <v>10</v>
      </c>
      <c r="C1739" s="435">
        <v>43899</v>
      </c>
      <c r="D1739" s="399" t="s">
        <v>2540</v>
      </c>
      <c r="E1739" s="400" t="s">
        <v>2840</v>
      </c>
      <c r="F1739" s="340" t="s">
        <v>731</v>
      </c>
      <c r="G1739" s="401" t="s">
        <v>157</v>
      </c>
      <c r="H1739" s="401" t="s">
        <v>1542</v>
      </c>
      <c r="I1739" s="401" t="s">
        <v>688</v>
      </c>
      <c r="J1739" s="194">
        <v>11970</v>
      </c>
      <c r="K1739" s="194">
        <v>4240</v>
      </c>
      <c r="L1739" s="195">
        <v>7730</v>
      </c>
      <c r="M1739" s="196">
        <v>5</v>
      </c>
      <c r="N1739" s="197">
        <v>386.5</v>
      </c>
      <c r="O1739" s="197">
        <v>7343.5</v>
      </c>
      <c r="P1739" s="231" t="s">
        <v>23</v>
      </c>
    </row>
    <row r="1740" spans="1:16">
      <c r="A1740" s="340" t="str">
        <f t="shared" si="55"/>
        <v>4389911</v>
      </c>
      <c r="B1740" s="351">
        <f t="shared" si="56"/>
        <v>11</v>
      </c>
      <c r="C1740" s="435">
        <v>43899</v>
      </c>
      <c r="D1740" s="399"/>
      <c r="E1740" s="400" t="s">
        <v>2841</v>
      </c>
      <c r="F1740" s="340" t="s">
        <v>731</v>
      </c>
      <c r="G1740" s="401" t="s">
        <v>108</v>
      </c>
      <c r="H1740" s="401" t="s">
        <v>1297</v>
      </c>
      <c r="I1740" s="401" t="s">
        <v>688</v>
      </c>
      <c r="J1740" s="194">
        <v>13980</v>
      </c>
      <c r="K1740" s="194">
        <v>4450</v>
      </c>
      <c r="L1740" s="195">
        <v>9530</v>
      </c>
      <c r="M1740" s="196">
        <v>5</v>
      </c>
      <c r="N1740" s="197">
        <v>476.5</v>
      </c>
      <c r="O1740" s="197">
        <v>9053.5</v>
      </c>
      <c r="P1740" s="231" t="s">
        <v>23</v>
      </c>
    </row>
    <row r="1741" spans="1:16">
      <c r="A1741" s="340" t="str">
        <f t="shared" si="55"/>
        <v>4389912</v>
      </c>
      <c r="B1741" s="351">
        <f t="shared" si="56"/>
        <v>12</v>
      </c>
      <c r="C1741" s="435">
        <v>43899</v>
      </c>
      <c r="D1741" s="399"/>
      <c r="E1741" s="400" t="s">
        <v>2842</v>
      </c>
      <c r="F1741" s="340" t="s">
        <v>731</v>
      </c>
      <c r="G1741" s="401" t="s">
        <v>1159</v>
      </c>
      <c r="H1741" s="401" t="s">
        <v>1470</v>
      </c>
      <c r="I1741" s="401" t="s">
        <v>688</v>
      </c>
      <c r="J1741" s="194">
        <v>10670</v>
      </c>
      <c r="K1741" s="194">
        <v>3880</v>
      </c>
      <c r="L1741" s="195">
        <v>6790</v>
      </c>
      <c r="M1741" s="196">
        <v>5</v>
      </c>
      <c r="N1741" s="197">
        <v>339.5</v>
      </c>
      <c r="O1741" s="197">
        <v>6450.5</v>
      </c>
      <c r="P1741" s="231" t="s">
        <v>23</v>
      </c>
    </row>
    <row r="1742" spans="1:16">
      <c r="A1742" s="340" t="str">
        <f t="shared" si="55"/>
        <v>4389913</v>
      </c>
      <c r="B1742" s="351">
        <f t="shared" si="56"/>
        <v>13</v>
      </c>
      <c r="C1742" s="435">
        <v>43899</v>
      </c>
      <c r="D1742" s="399"/>
      <c r="E1742" s="400" t="s">
        <v>2843</v>
      </c>
      <c r="F1742" s="340" t="s">
        <v>997</v>
      </c>
      <c r="G1742" s="401" t="s">
        <v>111</v>
      </c>
      <c r="H1742" s="401" t="s">
        <v>732</v>
      </c>
      <c r="I1742" s="401" t="s">
        <v>688</v>
      </c>
      <c r="J1742" s="194">
        <v>8740</v>
      </c>
      <c r="K1742" s="194">
        <v>3850</v>
      </c>
      <c r="L1742" s="195">
        <v>4890</v>
      </c>
      <c r="M1742" s="196">
        <v>6</v>
      </c>
      <c r="N1742" s="197">
        <v>293.39999999999998</v>
      </c>
      <c r="O1742" s="197">
        <v>4596.6000000000004</v>
      </c>
      <c r="P1742" s="231" t="s">
        <v>67</v>
      </c>
    </row>
    <row r="1743" spans="1:16">
      <c r="A1743" s="340" t="str">
        <f t="shared" si="55"/>
        <v>4389914</v>
      </c>
      <c r="B1743" s="351">
        <f t="shared" si="56"/>
        <v>14</v>
      </c>
      <c r="C1743" s="435">
        <v>43899</v>
      </c>
      <c r="D1743" s="399"/>
      <c r="E1743" s="400" t="s">
        <v>2844</v>
      </c>
      <c r="F1743" s="340" t="s">
        <v>1693</v>
      </c>
      <c r="G1743" s="401" t="s">
        <v>95</v>
      </c>
      <c r="H1743" s="401" t="s">
        <v>735</v>
      </c>
      <c r="I1743" s="401" t="s">
        <v>688</v>
      </c>
      <c r="J1743" s="194">
        <v>9140</v>
      </c>
      <c r="K1743" s="194">
        <v>3890</v>
      </c>
      <c r="L1743" s="195">
        <v>5250</v>
      </c>
      <c r="M1743" s="196">
        <v>6</v>
      </c>
      <c r="N1743" s="197">
        <v>315</v>
      </c>
      <c r="O1743" s="197">
        <v>4935</v>
      </c>
      <c r="P1743" s="231" t="s">
        <v>67</v>
      </c>
    </row>
    <row r="1744" spans="1:16">
      <c r="A1744" s="340" t="str">
        <f t="shared" si="55"/>
        <v>4389915</v>
      </c>
      <c r="B1744" s="351">
        <f t="shared" si="56"/>
        <v>15</v>
      </c>
      <c r="C1744" s="435">
        <v>43899</v>
      </c>
      <c r="D1744" s="399"/>
      <c r="E1744" s="400" t="s">
        <v>2845</v>
      </c>
      <c r="F1744" s="340" t="s">
        <v>1693</v>
      </c>
      <c r="G1744" s="401" t="s">
        <v>105</v>
      </c>
      <c r="H1744" s="401" t="s">
        <v>734</v>
      </c>
      <c r="I1744" s="401" t="s">
        <v>688</v>
      </c>
      <c r="J1744" s="194">
        <v>5960</v>
      </c>
      <c r="K1744" s="194">
        <v>3900</v>
      </c>
      <c r="L1744" s="195">
        <v>2060</v>
      </c>
      <c r="M1744" s="196">
        <v>6</v>
      </c>
      <c r="N1744" s="197">
        <v>123.6</v>
      </c>
      <c r="O1744" s="197">
        <v>1936.4</v>
      </c>
      <c r="P1744" s="231" t="s">
        <v>67</v>
      </c>
    </row>
    <row r="1745" spans="1:16">
      <c r="A1745" s="340" t="str">
        <f t="shared" si="55"/>
        <v>4389916</v>
      </c>
      <c r="B1745" s="351">
        <f t="shared" si="56"/>
        <v>16</v>
      </c>
      <c r="C1745" s="435">
        <v>43899</v>
      </c>
      <c r="D1745" s="399" t="s">
        <v>2056</v>
      </c>
      <c r="E1745" s="400" t="s">
        <v>2846</v>
      </c>
      <c r="F1745" s="340" t="s">
        <v>840</v>
      </c>
      <c r="G1745" s="401" t="s">
        <v>95</v>
      </c>
      <c r="H1745" s="401" t="s">
        <v>735</v>
      </c>
      <c r="I1745" s="401" t="s">
        <v>751</v>
      </c>
      <c r="J1745" s="194">
        <v>7360</v>
      </c>
      <c r="K1745" s="194">
        <v>3880</v>
      </c>
      <c r="L1745" s="195">
        <v>3480</v>
      </c>
      <c r="M1745" s="196">
        <v>6</v>
      </c>
      <c r="N1745" s="197">
        <v>208.79999999999998</v>
      </c>
      <c r="O1745" s="197">
        <v>3271.2</v>
      </c>
      <c r="P1745" s="231" t="s">
        <v>67</v>
      </c>
    </row>
    <row r="1746" spans="1:16">
      <c r="A1746" s="340" t="str">
        <f t="shared" si="55"/>
        <v>4389917</v>
      </c>
      <c r="B1746" s="402">
        <f t="shared" si="56"/>
        <v>17</v>
      </c>
      <c r="C1746" s="435">
        <v>43899</v>
      </c>
      <c r="D1746" s="404" t="s">
        <v>2594</v>
      </c>
      <c r="E1746" s="405" t="s">
        <v>2847</v>
      </c>
      <c r="F1746" s="340" t="s">
        <v>770</v>
      </c>
      <c r="G1746" s="406" t="s">
        <v>105</v>
      </c>
      <c r="H1746" s="406" t="s">
        <v>734</v>
      </c>
      <c r="I1746" s="406" t="s">
        <v>692</v>
      </c>
      <c r="J1746" s="194">
        <v>6120</v>
      </c>
      <c r="K1746" s="194">
        <v>3890</v>
      </c>
      <c r="L1746" s="195">
        <v>2230</v>
      </c>
      <c r="M1746" s="196">
        <v>6</v>
      </c>
      <c r="N1746" s="197">
        <v>133.79999999999998</v>
      </c>
      <c r="O1746" s="197">
        <v>2096.1999999999998</v>
      </c>
      <c r="P1746" s="221" t="s">
        <v>67</v>
      </c>
    </row>
    <row r="1747" spans="1:16">
      <c r="A1747" s="340" t="str">
        <f t="shared" si="55"/>
        <v>439001</v>
      </c>
      <c r="B1747" s="351">
        <f t="shared" si="56"/>
        <v>1</v>
      </c>
      <c r="C1747" s="435">
        <v>43900</v>
      </c>
      <c r="D1747" s="399" t="s">
        <v>2758</v>
      </c>
      <c r="E1747" s="400" t="s">
        <v>2848</v>
      </c>
      <c r="F1747" s="340" t="s">
        <v>713</v>
      </c>
      <c r="G1747" s="401" t="s">
        <v>98</v>
      </c>
      <c r="H1747" s="401" t="s">
        <v>811</v>
      </c>
      <c r="I1747" s="401" t="s">
        <v>686</v>
      </c>
      <c r="J1747" s="194">
        <v>7520</v>
      </c>
      <c r="K1747" s="194">
        <v>3450</v>
      </c>
      <c r="L1747" s="195">
        <v>4070</v>
      </c>
      <c r="M1747" s="196">
        <v>5</v>
      </c>
      <c r="N1747" s="197">
        <v>203.5</v>
      </c>
      <c r="O1747" s="197">
        <v>3866.5</v>
      </c>
      <c r="P1747" s="231" t="s">
        <v>21</v>
      </c>
    </row>
    <row r="1748" spans="1:16">
      <c r="A1748" s="340" t="str">
        <f t="shared" si="55"/>
        <v>439002</v>
      </c>
      <c r="B1748" s="351">
        <f t="shared" si="56"/>
        <v>2</v>
      </c>
      <c r="C1748" s="435">
        <v>43900</v>
      </c>
      <c r="D1748" s="399" t="s">
        <v>2849</v>
      </c>
      <c r="E1748" s="400" t="s">
        <v>2850</v>
      </c>
      <c r="F1748" s="340" t="s">
        <v>737</v>
      </c>
      <c r="G1748" s="401" t="s">
        <v>1121</v>
      </c>
      <c r="H1748" s="401" t="s">
        <v>1124</v>
      </c>
      <c r="I1748" s="401" t="s">
        <v>686</v>
      </c>
      <c r="J1748" s="194">
        <v>12560</v>
      </c>
      <c r="K1748" s="194">
        <v>4420</v>
      </c>
      <c r="L1748" s="195">
        <v>8140</v>
      </c>
      <c r="M1748" s="196">
        <v>5</v>
      </c>
      <c r="N1748" s="197">
        <v>407</v>
      </c>
      <c r="O1748" s="197">
        <v>7733</v>
      </c>
      <c r="P1748" s="231" t="s">
        <v>22</v>
      </c>
    </row>
    <row r="1749" spans="1:16">
      <c r="A1749" s="340" t="str">
        <f t="shared" si="55"/>
        <v>439003</v>
      </c>
      <c r="B1749" s="351">
        <f t="shared" si="56"/>
        <v>3</v>
      </c>
      <c r="C1749" s="435">
        <v>43900</v>
      </c>
      <c r="D1749" s="399" t="s">
        <v>2559</v>
      </c>
      <c r="E1749" s="400" t="s">
        <v>2851</v>
      </c>
      <c r="F1749" s="340" t="s">
        <v>731</v>
      </c>
      <c r="G1749" s="401" t="s">
        <v>1475</v>
      </c>
      <c r="H1749" s="401" t="s">
        <v>1363</v>
      </c>
      <c r="I1749" s="401" t="s">
        <v>688</v>
      </c>
      <c r="J1749" s="194">
        <v>14270</v>
      </c>
      <c r="K1749" s="194">
        <v>4520</v>
      </c>
      <c r="L1749" s="195">
        <v>9750</v>
      </c>
      <c r="M1749" s="196">
        <v>5</v>
      </c>
      <c r="N1749" s="197">
        <v>487.5</v>
      </c>
      <c r="O1749" s="197">
        <v>9262.5</v>
      </c>
      <c r="P1749" s="231" t="s">
        <v>23</v>
      </c>
    </row>
    <row r="1750" spans="1:16">
      <c r="A1750" s="340" t="str">
        <f t="shared" si="55"/>
        <v>439004</v>
      </c>
      <c r="B1750" s="351">
        <f t="shared" si="56"/>
        <v>4</v>
      </c>
      <c r="C1750" s="435">
        <v>43900</v>
      </c>
      <c r="D1750" s="399"/>
      <c r="E1750" s="400" t="s">
        <v>2852</v>
      </c>
      <c r="F1750" s="340" t="s">
        <v>731</v>
      </c>
      <c r="G1750" s="401" t="s">
        <v>1539</v>
      </c>
      <c r="H1750" s="401" t="s">
        <v>1540</v>
      </c>
      <c r="I1750" s="401" t="s">
        <v>688</v>
      </c>
      <c r="J1750" s="194">
        <v>12390</v>
      </c>
      <c r="K1750" s="194">
        <v>4470</v>
      </c>
      <c r="L1750" s="195">
        <v>7920</v>
      </c>
      <c r="M1750" s="196">
        <v>5</v>
      </c>
      <c r="N1750" s="197">
        <v>396</v>
      </c>
      <c r="O1750" s="197">
        <v>7524</v>
      </c>
      <c r="P1750" s="231" t="s">
        <v>23</v>
      </c>
    </row>
    <row r="1751" spans="1:16">
      <c r="A1751" s="340" t="str">
        <f t="shared" si="55"/>
        <v>439005</v>
      </c>
      <c r="B1751" s="351">
        <f t="shared" si="56"/>
        <v>5</v>
      </c>
      <c r="C1751" s="435">
        <v>43900</v>
      </c>
      <c r="D1751" s="399"/>
      <c r="E1751" s="400" t="s">
        <v>2853</v>
      </c>
      <c r="F1751" s="340" t="s">
        <v>731</v>
      </c>
      <c r="G1751" s="401" t="s">
        <v>157</v>
      </c>
      <c r="H1751" s="401" t="s">
        <v>1542</v>
      </c>
      <c r="I1751" s="401" t="s">
        <v>688</v>
      </c>
      <c r="J1751" s="194">
        <v>10900</v>
      </c>
      <c r="K1751" s="194">
        <v>4250</v>
      </c>
      <c r="L1751" s="195">
        <v>6650</v>
      </c>
      <c r="M1751" s="196">
        <v>5</v>
      </c>
      <c r="N1751" s="197">
        <v>332.5</v>
      </c>
      <c r="O1751" s="197">
        <v>6317.5</v>
      </c>
      <c r="P1751" s="231" t="s">
        <v>23</v>
      </c>
    </row>
    <row r="1752" spans="1:16">
      <c r="A1752" s="340" t="str">
        <f t="shared" si="55"/>
        <v>439006</v>
      </c>
      <c r="B1752" s="351">
        <f t="shared" si="56"/>
        <v>6</v>
      </c>
      <c r="C1752" s="435">
        <v>43900</v>
      </c>
      <c r="D1752" s="399"/>
      <c r="E1752" s="400" t="s">
        <v>2854</v>
      </c>
      <c r="F1752" s="340" t="s">
        <v>754</v>
      </c>
      <c r="G1752" s="401" t="s">
        <v>815</v>
      </c>
      <c r="H1752" s="401" t="s">
        <v>816</v>
      </c>
      <c r="I1752" s="401" t="s">
        <v>751</v>
      </c>
      <c r="J1752" s="194">
        <v>12260</v>
      </c>
      <c r="K1752" s="194">
        <v>4660</v>
      </c>
      <c r="L1752" s="195">
        <v>7600</v>
      </c>
      <c r="M1752" s="196">
        <v>5</v>
      </c>
      <c r="N1752" s="197">
        <v>380</v>
      </c>
      <c r="O1752" s="197">
        <v>7220</v>
      </c>
      <c r="P1752" s="231" t="s">
        <v>27</v>
      </c>
    </row>
    <row r="1753" spans="1:16">
      <c r="A1753" s="340" t="str">
        <f t="shared" si="55"/>
        <v>439007</v>
      </c>
      <c r="B1753" s="351">
        <f t="shared" si="56"/>
        <v>7</v>
      </c>
      <c r="C1753" s="435">
        <v>43900</v>
      </c>
      <c r="D1753" s="399" t="s">
        <v>2540</v>
      </c>
      <c r="E1753" s="400" t="s">
        <v>2855</v>
      </c>
      <c r="F1753" s="340" t="s">
        <v>754</v>
      </c>
      <c r="G1753" s="401" t="s">
        <v>930</v>
      </c>
      <c r="H1753" s="401" t="s">
        <v>931</v>
      </c>
      <c r="I1753" s="401" t="s">
        <v>751</v>
      </c>
      <c r="J1753" s="194">
        <v>12070</v>
      </c>
      <c r="K1753" s="194">
        <v>4420</v>
      </c>
      <c r="L1753" s="195">
        <v>7650</v>
      </c>
      <c r="M1753" s="196">
        <v>5</v>
      </c>
      <c r="N1753" s="197">
        <v>382.5</v>
      </c>
      <c r="O1753" s="197">
        <v>7267.5</v>
      </c>
      <c r="P1753" s="231" t="s">
        <v>27</v>
      </c>
    </row>
    <row r="1754" spans="1:16">
      <c r="A1754" s="340" t="str">
        <f t="shared" si="55"/>
        <v>439008</v>
      </c>
      <c r="B1754" s="351">
        <f t="shared" si="56"/>
        <v>8</v>
      </c>
      <c r="C1754" s="435">
        <v>43900</v>
      </c>
      <c r="D1754" s="399"/>
      <c r="E1754" s="400" t="s">
        <v>2856</v>
      </c>
      <c r="F1754" s="340" t="s">
        <v>754</v>
      </c>
      <c r="G1754" s="401" t="s">
        <v>826</v>
      </c>
      <c r="H1754" s="401" t="s">
        <v>827</v>
      </c>
      <c r="I1754" s="401" t="s">
        <v>751</v>
      </c>
      <c r="J1754" s="194">
        <v>11920</v>
      </c>
      <c r="K1754" s="194">
        <v>4650</v>
      </c>
      <c r="L1754" s="195">
        <v>7270</v>
      </c>
      <c r="M1754" s="196">
        <v>6</v>
      </c>
      <c r="N1754" s="197">
        <v>436.2</v>
      </c>
      <c r="O1754" s="197">
        <v>6833.8</v>
      </c>
      <c r="P1754" s="231" t="s">
        <v>27</v>
      </c>
    </row>
    <row r="1755" spans="1:16">
      <c r="A1755" s="340" t="str">
        <f t="shared" si="55"/>
        <v>439009</v>
      </c>
      <c r="B1755" s="351">
        <f t="shared" si="56"/>
        <v>9</v>
      </c>
      <c r="C1755" s="435">
        <v>43900</v>
      </c>
      <c r="D1755" s="399"/>
      <c r="E1755" s="400" t="s">
        <v>2857</v>
      </c>
      <c r="F1755" s="340" t="s">
        <v>754</v>
      </c>
      <c r="G1755" s="401" t="s">
        <v>2568</v>
      </c>
      <c r="H1755" s="401" t="s">
        <v>1461</v>
      </c>
      <c r="I1755" s="401" t="s">
        <v>751</v>
      </c>
      <c r="J1755" s="194">
        <v>4070</v>
      </c>
      <c r="K1755" s="194">
        <v>1510</v>
      </c>
      <c r="L1755" s="195">
        <v>2560</v>
      </c>
      <c r="M1755" s="196">
        <v>5</v>
      </c>
      <c r="N1755" s="197">
        <v>128</v>
      </c>
      <c r="O1755" s="197">
        <v>2432</v>
      </c>
      <c r="P1755" s="231" t="s">
        <v>27</v>
      </c>
    </row>
    <row r="1756" spans="1:16">
      <c r="A1756" s="340" t="str">
        <f t="shared" si="55"/>
        <v>4390010</v>
      </c>
      <c r="B1756" s="351">
        <f t="shared" si="56"/>
        <v>10</v>
      </c>
      <c r="C1756" s="435">
        <v>43900</v>
      </c>
      <c r="D1756" s="399"/>
      <c r="E1756" s="400" t="s">
        <v>2858</v>
      </c>
      <c r="F1756" s="340" t="s">
        <v>754</v>
      </c>
      <c r="G1756" s="401" t="s">
        <v>2568</v>
      </c>
      <c r="H1756" s="401" t="s">
        <v>1461</v>
      </c>
      <c r="I1756" s="401" t="s">
        <v>751</v>
      </c>
      <c r="J1756" s="194">
        <v>5060</v>
      </c>
      <c r="K1756" s="194">
        <v>1640</v>
      </c>
      <c r="L1756" s="195">
        <v>3420</v>
      </c>
      <c r="M1756" s="196">
        <v>5</v>
      </c>
      <c r="N1756" s="197">
        <v>171</v>
      </c>
      <c r="O1756" s="197">
        <v>3249</v>
      </c>
      <c r="P1756" s="231" t="s">
        <v>27</v>
      </c>
    </row>
    <row r="1757" spans="1:16">
      <c r="A1757" s="340" t="str">
        <f t="shared" si="55"/>
        <v>4390011</v>
      </c>
      <c r="B1757" s="351">
        <f t="shared" si="56"/>
        <v>11</v>
      </c>
      <c r="C1757" s="435">
        <v>43900</v>
      </c>
      <c r="D1757" s="399"/>
      <c r="E1757" s="400" t="s">
        <v>2859</v>
      </c>
      <c r="F1757" s="340" t="s">
        <v>754</v>
      </c>
      <c r="G1757" s="401" t="s">
        <v>1159</v>
      </c>
      <c r="H1757" s="401" t="s">
        <v>2762</v>
      </c>
      <c r="I1757" s="401" t="s">
        <v>751</v>
      </c>
      <c r="J1757" s="194">
        <v>4550</v>
      </c>
      <c r="K1757" s="194">
        <v>1660</v>
      </c>
      <c r="L1757" s="195">
        <v>2890</v>
      </c>
      <c r="M1757" s="196">
        <v>5</v>
      </c>
      <c r="N1757" s="197">
        <v>144.5</v>
      </c>
      <c r="O1757" s="197">
        <v>2745.5</v>
      </c>
      <c r="P1757" s="231" t="s">
        <v>27</v>
      </c>
    </row>
    <row r="1758" spans="1:16">
      <c r="A1758" s="340" t="str">
        <f t="shared" si="55"/>
        <v>4390012</v>
      </c>
      <c r="B1758" s="351">
        <f t="shared" si="56"/>
        <v>12</v>
      </c>
      <c r="C1758" s="435">
        <v>43900</v>
      </c>
      <c r="D1758" s="399" t="s">
        <v>2540</v>
      </c>
      <c r="E1758" s="400" t="s">
        <v>2860</v>
      </c>
      <c r="F1758" s="340" t="s">
        <v>832</v>
      </c>
      <c r="G1758" s="401" t="s">
        <v>95</v>
      </c>
      <c r="H1758" s="401" t="s">
        <v>735</v>
      </c>
      <c r="I1758" s="401" t="s">
        <v>830</v>
      </c>
      <c r="J1758" s="194">
        <v>8430</v>
      </c>
      <c r="K1758" s="194">
        <v>3880</v>
      </c>
      <c r="L1758" s="195">
        <v>4550</v>
      </c>
      <c r="M1758" s="196">
        <v>6</v>
      </c>
      <c r="N1758" s="197">
        <v>273</v>
      </c>
      <c r="O1758" s="197">
        <v>4277</v>
      </c>
      <c r="P1758" s="231" t="s">
        <v>67</v>
      </c>
    </row>
    <row r="1759" spans="1:16">
      <c r="A1759" s="340" t="str">
        <f t="shared" si="55"/>
        <v>4390013</v>
      </c>
      <c r="B1759" s="351">
        <f t="shared" si="56"/>
        <v>13</v>
      </c>
      <c r="C1759" s="435">
        <v>43900</v>
      </c>
      <c r="D1759" s="399"/>
      <c r="E1759" s="400" t="s">
        <v>2861</v>
      </c>
      <c r="F1759" s="340" t="s">
        <v>832</v>
      </c>
      <c r="G1759" s="401" t="s">
        <v>105</v>
      </c>
      <c r="H1759" s="401" t="s">
        <v>734</v>
      </c>
      <c r="I1759" s="401" t="s">
        <v>830</v>
      </c>
      <c r="J1759" s="194">
        <v>8400</v>
      </c>
      <c r="K1759" s="194">
        <v>3900</v>
      </c>
      <c r="L1759" s="195">
        <v>4500</v>
      </c>
      <c r="M1759" s="196">
        <v>6</v>
      </c>
      <c r="N1759" s="197">
        <v>270</v>
      </c>
      <c r="O1759" s="197">
        <v>4230</v>
      </c>
      <c r="P1759" s="231" t="s">
        <v>67</v>
      </c>
    </row>
    <row r="1760" spans="1:16">
      <c r="A1760" s="340" t="str">
        <f t="shared" si="55"/>
        <v>4390014</v>
      </c>
      <c r="B1760" s="351">
        <f t="shared" si="56"/>
        <v>14</v>
      </c>
      <c r="C1760" s="435">
        <v>43900</v>
      </c>
      <c r="D1760" s="399"/>
      <c r="E1760" s="400" t="s">
        <v>2862</v>
      </c>
      <c r="F1760" s="340" t="s">
        <v>832</v>
      </c>
      <c r="G1760" s="401" t="s">
        <v>111</v>
      </c>
      <c r="H1760" s="401" t="s">
        <v>732</v>
      </c>
      <c r="I1760" s="401" t="s">
        <v>830</v>
      </c>
      <c r="J1760" s="194">
        <v>5230</v>
      </c>
      <c r="K1760" s="194">
        <v>3880</v>
      </c>
      <c r="L1760" s="195">
        <v>1350</v>
      </c>
      <c r="M1760" s="196">
        <v>6</v>
      </c>
      <c r="N1760" s="197">
        <v>81</v>
      </c>
      <c r="O1760" s="197">
        <v>1269</v>
      </c>
      <c r="P1760" s="231" t="s">
        <v>67</v>
      </c>
    </row>
    <row r="1761" spans="1:16">
      <c r="A1761" s="340" t="str">
        <f t="shared" si="55"/>
        <v>4390015</v>
      </c>
      <c r="B1761" s="351">
        <f t="shared" si="56"/>
        <v>15</v>
      </c>
      <c r="C1761" s="435">
        <v>43900</v>
      </c>
      <c r="D1761" s="399" t="s">
        <v>2613</v>
      </c>
      <c r="E1761" s="400" t="s">
        <v>2863</v>
      </c>
      <c r="F1761" s="340" t="s">
        <v>1230</v>
      </c>
      <c r="G1761" s="401" t="s">
        <v>95</v>
      </c>
      <c r="H1761" s="401" t="s">
        <v>735</v>
      </c>
      <c r="I1761" s="401" t="s">
        <v>692</v>
      </c>
      <c r="J1761" s="194">
        <v>8260</v>
      </c>
      <c r="K1761" s="194">
        <v>3880</v>
      </c>
      <c r="L1761" s="195">
        <v>4380</v>
      </c>
      <c r="M1761" s="196">
        <v>6</v>
      </c>
      <c r="N1761" s="197">
        <v>262.8</v>
      </c>
      <c r="O1761" s="197">
        <v>4117.2</v>
      </c>
      <c r="P1761" s="231" t="s">
        <v>67</v>
      </c>
    </row>
    <row r="1762" spans="1:16">
      <c r="A1762" s="340" t="str">
        <f t="shared" si="55"/>
        <v>4390016</v>
      </c>
      <c r="B1762" s="351">
        <f t="shared" si="56"/>
        <v>16</v>
      </c>
      <c r="C1762" s="435">
        <v>43900</v>
      </c>
      <c r="D1762" s="399"/>
      <c r="E1762" s="400" t="s">
        <v>2864</v>
      </c>
      <c r="F1762" s="340" t="s">
        <v>1230</v>
      </c>
      <c r="G1762" s="401" t="s">
        <v>105</v>
      </c>
      <c r="H1762" s="401" t="s">
        <v>734</v>
      </c>
      <c r="I1762" s="401" t="s">
        <v>692</v>
      </c>
      <c r="J1762" s="194">
        <v>9310</v>
      </c>
      <c r="K1762" s="194">
        <v>3890</v>
      </c>
      <c r="L1762" s="195">
        <v>5420</v>
      </c>
      <c r="M1762" s="196">
        <v>6</v>
      </c>
      <c r="N1762" s="197">
        <v>325.2</v>
      </c>
      <c r="O1762" s="197">
        <v>5094.8</v>
      </c>
      <c r="P1762" s="231" t="s">
        <v>67</v>
      </c>
    </row>
    <row r="1763" spans="1:16">
      <c r="A1763" s="340" t="str">
        <f t="shared" ref="A1763:A1826" si="57">C1763&amp;B1763</f>
        <v>4390017</v>
      </c>
      <c r="B1763" s="351">
        <f t="shared" ref="B1763:B1826" si="58">IF(C1763=C1762,B1762+1,1)</f>
        <v>17</v>
      </c>
      <c r="C1763" s="435">
        <v>43900</v>
      </c>
      <c r="D1763" s="399"/>
      <c r="E1763" s="400" t="s">
        <v>2865</v>
      </c>
      <c r="F1763" s="340" t="s">
        <v>770</v>
      </c>
      <c r="G1763" s="401" t="s">
        <v>111</v>
      </c>
      <c r="H1763" s="401" t="s">
        <v>732</v>
      </c>
      <c r="I1763" s="401" t="s">
        <v>692</v>
      </c>
      <c r="J1763" s="194">
        <v>7400</v>
      </c>
      <c r="K1763" s="194">
        <v>3890</v>
      </c>
      <c r="L1763" s="195">
        <v>3510</v>
      </c>
      <c r="M1763" s="196">
        <v>7</v>
      </c>
      <c r="N1763" s="197">
        <v>245.70000000000002</v>
      </c>
      <c r="O1763" s="197">
        <v>3264.3</v>
      </c>
      <c r="P1763" s="231" t="s">
        <v>67</v>
      </c>
    </row>
    <row r="1764" spans="1:16">
      <c r="A1764" s="340" t="str">
        <f t="shared" si="57"/>
        <v>4390018</v>
      </c>
      <c r="B1764" s="351">
        <f t="shared" si="58"/>
        <v>18</v>
      </c>
      <c r="C1764" s="435">
        <v>43900</v>
      </c>
      <c r="D1764" s="399" t="s">
        <v>989</v>
      </c>
      <c r="E1764" s="400" t="s">
        <v>2866</v>
      </c>
      <c r="F1764" s="340" t="s">
        <v>703</v>
      </c>
      <c r="G1764" s="401" t="s">
        <v>736</v>
      </c>
      <c r="H1764" s="401" t="s">
        <v>733</v>
      </c>
      <c r="I1764" s="401" t="s">
        <v>699</v>
      </c>
      <c r="J1764" s="194">
        <v>8490</v>
      </c>
      <c r="K1764" s="194">
        <v>3870</v>
      </c>
      <c r="L1764" s="195">
        <v>4620</v>
      </c>
      <c r="M1764" s="196">
        <v>6</v>
      </c>
      <c r="N1764" s="197">
        <v>277.2</v>
      </c>
      <c r="O1764" s="197">
        <v>4342.8</v>
      </c>
      <c r="P1764" s="231" t="s">
        <v>67</v>
      </c>
    </row>
    <row r="1765" spans="1:16">
      <c r="A1765" s="340" t="str">
        <f t="shared" si="57"/>
        <v>4390019</v>
      </c>
      <c r="B1765" s="351">
        <f t="shared" si="58"/>
        <v>19</v>
      </c>
      <c r="C1765" s="435">
        <v>43900</v>
      </c>
      <c r="D1765" s="399"/>
      <c r="E1765" s="400" t="s">
        <v>2867</v>
      </c>
      <c r="F1765" s="340" t="s">
        <v>703</v>
      </c>
      <c r="G1765" s="401" t="s">
        <v>161</v>
      </c>
      <c r="H1765" s="401" t="s">
        <v>696</v>
      </c>
      <c r="I1765" s="401" t="s">
        <v>699</v>
      </c>
      <c r="J1765" s="194">
        <v>8080</v>
      </c>
      <c r="K1765" s="194">
        <v>3810</v>
      </c>
      <c r="L1765" s="195">
        <v>4270</v>
      </c>
      <c r="M1765" s="196">
        <v>6</v>
      </c>
      <c r="N1765" s="197">
        <v>256.2</v>
      </c>
      <c r="O1765" s="197">
        <v>4013.8</v>
      </c>
      <c r="P1765" s="231" t="s">
        <v>67</v>
      </c>
    </row>
    <row r="1766" spans="1:16">
      <c r="A1766" s="340" t="str">
        <f t="shared" si="57"/>
        <v>4390020</v>
      </c>
      <c r="B1766" s="351">
        <f t="shared" si="58"/>
        <v>20</v>
      </c>
      <c r="C1766" s="435">
        <v>43900</v>
      </c>
      <c r="D1766" s="399"/>
      <c r="E1766" s="400" t="s">
        <v>2868</v>
      </c>
      <c r="F1766" s="340" t="s">
        <v>703</v>
      </c>
      <c r="G1766" s="401" t="s">
        <v>281</v>
      </c>
      <c r="H1766" s="401" t="s">
        <v>833</v>
      </c>
      <c r="I1766" s="401" t="s">
        <v>699</v>
      </c>
      <c r="J1766" s="194">
        <v>8020</v>
      </c>
      <c r="K1766" s="194">
        <v>3830</v>
      </c>
      <c r="L1766" s="195">
        <v>4190</v>
      </c>
      <c r="M1766" s="196">
        <v>6</v>
      </c>
      <c r="N1766" s="197">
        <v>251.39999999999998</v>
      </c>
      <c r="O1766" s="197">
        <v>3938.6</v>
      </c>
      <c r="P1766" s="231" t="s">
        <v>67</v>
      </c>
    </row>
    <row r="1767" spans="1:16">
      <c r="A1767" s="340" t="str">
        <f t="shared" si="57"/>
        <v>4390021</v>
      </c>
      <c r="B1767" s="351">
        <f t="shared" si="58"/>
        <v>21</v>
      </c>
      <c r="C1767" s="435">
        <v>43900</v>
      </c>
      <c r="D1767" s="399"/>
      <c r="E1767" s="400" t="s">
        <v>2869</v>
      </c>
      <c r="F1767" s="340" t="s">
        <v>703</v>
      </c>
      <c r="G1767" s="401" t="s">
        <v>103</v>
      </c>
      <c r="H1767" s="401" t="s">
        <v>836</v>
      </c>
      <c r="I1767" s="401" t="s">
        <v>699</v>
      </c>
      <c r="J1767" s="194">
        <v>8330</v>
      </c>
      <c r="K1767" s="194">
        <v>3870</v>
      </c>
      <c r="L1767" s="195">
        <v>4460</v>
      </c>
      <c r="M1767" s="196">
        <v>6</v>
      </c>
      <c r="N1767" s="197">
        <v>267.59999999999997</v>
      </c>
      <c r="O1767" s="197">
        <v>4192.3999999999996</v>
      </c>
      <c r="P1767" s="231" t="s">
        <v>67</v>
      </c>
    </row>
    <row r="1768" spans="1:16">
      <c r="A1768" s="340" t="str">
        <f t="shared" si="57"/>
        <v>4390022</v>
      </c>
      <c r="B1768" s="351">
        <f t="shared" si="58"/>
        <v>22</v>
      </c>
      <c r="C1768" s="435">
        <v>43900</v>
      </c>
      <c r="D1768" s="399"/>
      <c r="E1768" s="400" t="s">
        <v>2870</v>
      </c>
      <c r="F1768" s="340" t="s">
        <v>703</v>
      </c>
      <c r="G1768" s="401" t="s">
        <v>106</v>
      </c>
      <c r="H1768" s="401" t="s">
        <v>697</v>
      </c>
      <c r="I1768" s="401" t="s">
        <v>699</v>
      </c>
      <c r="J1768" s="194">
        <v>8650</v>
      </c>
      <c r="K1768" s="194">
        <v>4010</v>
      </c>
      <c r="L1768" s="195">
        <v>4640</v>
      </c>
      <c r="M1768" s="196">
        <v>6</v>
      </c>
      <c r="N1768" s="197">
        <v>278.39999999999998</v>
      </c>
      <c r="O1768" s="197">
        <v>4361.6000000000004</v>
      </c>
      <c r="P1768" s="231" t="s">
        <v>67</v>
      </c>
    </row>
    <row r="1769" spans="1:16">
      <c r="A1769" s="340" t="str">
        <f t="shared" si="57"/>
        <v>4390023</v>
      </c>
      <c r="B1769" s="351">
        <f t="shared" si="58"/>
        <v>23</v>
      </c>
      <c r="C1769" s="435">
        <v>43900</v>
      </c>
      <c r="D1769" s="399"/>
      <c r="E1769" s="400" t="s">
        <v>2871</v>
      </c>
      <c r="F1769" s="340" t="s">
        <v>703</v>
      </c>
      <c r="G1769" s="401" t="s">
        <v>689</v>
      </c>
      <c r="H1769" s="401" t="s">
        <v>695</v>
      </c>
      <c r="I1769" s="401" t="s">
        <v>699</v>
      </c>
      <c r="J1769" s="194">
        <v>8250</v>
      </c>
      <c r="K1769" s="194">
        <v>3790</v>
      </c>
      <c r="L1769" s="195">
        <v>4460</v>
      </c>
      <c r="M1769" s="196">
        <v>6</v>
      </c>
      <c r="N1769" s="197">
        <v>267.59999999999997</v>
      </c>
      <c r="O1769" s="197">
        <v>4192.3999999999996</v>
      </c>
      <c r="P1769" s="231" t="s">
        <v>67</v>
      </c>
    </row>
    <row r="1770" spans="1:16">
      <c r="A1770" s="340" t="str">
        <f t="shared" si="57"/>
        <v>4390024</v>
      </c>
      <c r="B1770" s="351">
        <f t="shared" si="58"/>
        <v>24</v>
      </c>
      <c r="C1770" s="435">
        <v>43900</v>
      </c>
      <c r="D1770" s="399"/>
      <c r="E1770" s="400" t="s">
        <v>2872</v>
      </c>
      <c r="F1770" s="340" t="s">
        <v>703</v>
      </c>
      <c r="G1770" s="401" t="s">
        <v>702</v>
      </c>
      <c r="H1770" s="401" t="s">
        <v>693</v>
      </c>
      <c r="I1770" s="401" t="s">
        <v>699</v>
      </c>
      <c r="J1770" s="194">
        <v>8870</v>
      </c>
      <c r="K1770" s="194">
        <v>4000</v>
      </c>
      <c r="L1770" s="195">
        <v>4870</v>
      </c>
      <c r="M1770" s="196">
        <v>6</v>
      </c>
      <c r="N1770" s="197">
        <v>292.2</v>
      </c>
      <c r="O1770" s="197">
        <v>4577.8</v>
      </c>
      <c r="P1770" s="231" t="s">
        <v>67</v>
      </c>
    </row>
    <row r="1771" spans="1:16">
      <c r="A1771" s="340" t="str">
        <f t="shared" si="57"/>
        <v>4390025</v>
      </c>
      <c r="B1771" s="351">
        <f t="shared" si="58"/>
        <v>25</v>
      </c>
      <c r="C1771" s="435">
        <v>43900</v>
      </c>
      <c r="D1771" s="399"/>
      <c r="E1771" s="400" t="s">
        <v>2873</v>
      </c>
      <c r="F1771" s="340" t="s">
        <v>703</v>
      </c>
      <c r="G1771" s="401" t="s">
        <v>161</v>
      </c>
      <c r="H1771" s="401" t="s">
        <v>696</v>
      </c>
      <c r="I1771" s="401" t="s">
        <v>699</v>
      </c>
      <c r="J1771" s="194">
        <v>8070</v>
      </c>
      <c r="K1771" s="194">
        <v>3810</v>
      </c>
      <c r="L1771" s="195">
        <v>4260</v>
      </c>
      <c r="M1771" s="196">
        <v>7</v>
      </c>
      <c r="N1771" s="197">
        <v>298.20000000000005</v>
      </c>
      <c r="O1771" s="197">
        <v>3961.8</v>
      </c>
      <c r="P1771" s="231" t="s">
        <v>67</v>
      </c>
    </row>
    <row r="1772" spans="1:16">
      <c r="A1772" s="340" t="str">
        <f t="shared" si="57"/>
        <v>4390026</v>
      </c>
      <c r="B1772" s="402">
        <f t="shared" si="58"/>
        <v>26</v>
      </c>
      <c r="C1772" s="435">
        <v>43900</v>
      </c>
      <c r="D1772" s="404"/>
      <c r="E1772" s="405" t="s">
        <v>2874</v>
      </c>
      <c r="F1772" s="340" t="s">
        <v>703</v>
      </c>
      <c r="G1772" s="406" t="s">
        <v>736</v>
      </c>
      <c r="H1772" s="406" t="s">
        <v>733</v>
      </c>
      <c r="I1772" s="406" t="s">
        <v>699</v>
      </c>
      <c r="J1772" s="194">
        <v>8360</v>
      </c>
      <c r="K1772" s="194">
        <v>3870</v>
      </c>
      <c r="L1772" s="195">
        <v>4490</v>
      </c>
      <c r="M1772" s="196">
        <v>7</v>
      </c>
      <c r="N1772" s="197">
        <v>314.3</v>
      </c>
      <c r="O1772" s="197">
        <v>4175.7</v>
      </c>
      <c r="P1772" s="221" t="s">
        <v>67</v>
      </c>
    </row>
    <row r="1773" spans="1:16">
      <c r="A1773" s="340" t="str">
        <f t="shared" si="57"/>
        <v>439011</v>
      </c>
      <c r="B1773" s="351">
        <f t="shared" si="58"/>
        <v>1</v>
      </c>
      <c r="C1773" s="435">
        <v>43901</v>
      </c>
      <c r="D1773" s="399" t="s">
        <v>2768</v>
      </c>
      <c r="E1773" s="400" t="s">
        <v>2875</v>
      </c>
      <c r="F1773" s="340" t="s">
        <v>713</v>
      </c>
      <c r="G1773" s="401" t="s">
        <v>704</v>
      </c>
      <c r="H1773" s="401" t="s">
        <v>1479</v>
      </c>
      <c r="I1773" s="401" t="s">
        <v>686</v>
      </c>
      <c r="J1773" s="194">
        <v>9970</v>
      </c>
      <c r="K1773" s="194">
        <v>4340</v>
      </c>
      <c r="L1773" s="195">
        <v>5630</v>
      </c>
      <c r="M1773" s="196">
        <v>5</v>
      </c>
      <c r="N1773" s="197">
        <v>281.5</v>
      </c>
      <c r="O1773" s="197">
        <v>5348.5</v>
      </c>
      <c r="P1773" s="231" t="s">
        <v>21</v>
      </c>
    </row>
    <row r="1774" spans="1:16">
      <c r="A1774" s="340" t="str">
        <f t="shared" si="57"/>
        <v>439012</v>
      </c>
      <c r="B1774" s="351">
        <f t="shared" si="58"/>
        <v>2</v>
      </c>
      <c r="C1774" s="435">
        <v>43901</v>
      </c>
      <c r="D1774" s="399" t="s">
        <v>2876</v>
      </c>
      <c r="E1774" s="400" t="s">
        <v>2877</v>
      </c>
      <c r="F1774" s="340" t="s">
        <v>737</v>
      </c>
      <c r="G1774" s="401" t="s">
        <v>1121</v>
      </c>
      <c r="H1774" s="401" t="s">
        <v>1122</v>
      </c>
      <c r="I1774" s="401" t="s">
        <v>686</v>
      </c>
      <c r="J1774" s="194">
        <v>12250</v>
      </c>
      <c r="K1774" s="194">
        <v>4520</v>
      </c>
      <c r="L1774" s="195">
        <v>7730</v>
      </c>
      <c r="M1774" s="196">
        <v>5</v>
      </c>
      <c r="N1774" s="197">
        <v>386.5</v>
      </c>
      <c r="O1774" s="197">
        <v>7343.5</v>
      </c>
      <c r="P1774" s="231" t="s">
        <v>22</v>
      </c>
    </row>
    <row r="1775" spans="1:16">
      <c r="A1775" s="340" t="str">
        <f t="shared" si="57"/>
        <v>439013</v>
      </c>
      <c r="B1775" s="351">
        <f t="shared" si="58"/>
        <v>3</v>
      </c>
      <c r="C1775" s="435">
        <v>43901</v>
      </c>
      <c r="D1775" s="399"/>
      <c r="E1775" s="400" t="s">
        <v>2878</v>
      </c>
      <c r="F1775" s="340" t="s">
        <v>737</v>
      </c>
      <c r="G1775" s="401" t="s">
        <v>1121</v>
      </c>
      <c r="H1775" s="401" t="s">
        <v>1601</v>
      </c>
      <c r="I1775" s="401" t="s">
        <v>686</v>
      </c>
      <c r="J1775" s="194">
        <v>3280</v>
      </c>
      <c r="K1775" s="194">
        <v>1450</v>
      </c>
      <c r="L1775" s="195">
        <v>1830</v>
      </c>
      <c r="M1775" s="196">
        <v>5</v>
      </c>
      <c r="N1775" s="197">
        <v>91.5</v>
      </c>
      <c r="O1775" s="197">
        <v>1738.5</v>
      </c>
      <c r="P1775" s="231" t="s">
        <v>22</v>
      </c>
    </row>
    <row r="1776" spans="1:16">
      <c r="A1776" s="340" t="str">
        <f t="shared" si="57"/>
        <v>439014</v>
      </c>
      <c r="B1776" s="351">
        <f t="shared" si="58"/>
        <v>4</v>
      </c>
      <c r="C1776" s="435">
        <v>43901</v>
      </c>
      <c r="D1776" s="399"/>
      <c r="E1776" s="400" t="s">
        <v>2879</v>
      </c>
      <c r="F1776" s="340" t="s">
        <v>737</v>
      </c>
      <c r="G1776" s="401" t="s">
        <v>1121</v>
      </c>
      <c r="H1776" s="401" t="s">
        <v>1201</v>
      </c>
      <c r="I1776" s="401" t="s">
        <v>686</v>
      </c>
      <c r="J1776" s="194">
        <v>11030</v>
      </c>
      <c r="K1776" s="194">
        <v>4390</v>
      </c>
      <c r="L1776" s="195">
        <v>6640</v>
      </c>
      <c r="M1776" s="196">
        <v>5</v>
      </c>
      <c r="N1776" s="197">
        <v>332</v>
      </c>
      <c r="O1776" s="197">
        <v>6308</v>
      </c>
      <c r="P1776" s="231" t="s">
        <v>22</v>
      </c>
    </row>
    <row r="1777" spans="1:16">
      <c r="A1777" s="340" t="str">
        <f t="shared" si="57"/>
        <v>439015</v>
      </c>
      <c r="B1777" s="351">
        <f t="shared" si="58"/>
        <v>5</v>
      </c>
      <c r="C1777" s="435">
        <v>43901</v>
      </c>
      <c r="D1777" s="399"/>
      <c r="E1777" s="400" t="s">
        <v>2880</v>
      </c>
      <c r="F1777" s="340" t="s">
        <v>737</v>
      </c>
      <c r="G1777" s="401" t="s">
        <v>2493</v>
      </c>
      <c r="H1777" s="401" t="s">
        <v>2494</v>
      </c>
      <c r="I1777" s="401" t="s">
        <v>686</v>
      </c>
      <c r="J1777" s="194">
        <v>3040</v>
      </c>
      <c r="K1777" s="194">
        <v>1520</v>
      </c>
      <c r="L1777" s="195">
        <v>1520</v>
      </c>
      <c r="M1777" s="196">
        <v>5</v>
      </c>
      <c r="N1777" s="197">
        <v>76</v>
      </c>
      <c r="O1777" s="197">
        <v>1444</v>
      </c>
      <c r="P1777" s="231" t="s">
        <v>22</v>
      </c>
    </row>
    <row r="1778" spans="1:16">
      <c r="A1778" s="340" t="str">
        <f t="shared" si="57"/>
        <v>439016</v>
      </c>
      <c r="B1778" s="351">
        <f t="shared" si="58"/>
        <v>6</v>
      </c>
      <c r="C1778" s="435">
        <v>43901</v>
      </c>
      <c r="D1778" s="399" t="s">
        <v>2559</v>
      </c>
      <c r="E1778" s="400" t="s">
        <v>2881</v>
      </c>
      <c r="F1778" s="340" t="s">
        <v>754</v>
      </c>
      <c r="G1778" s="401" t="s">
        <v>99</v>
      </c>
      <c r="H1778" s="401" t="s">
        <v>1282</v>
      </c>
      <c r="I1778" s="401" t="s">
        <v>751</v>
      </c>
      <c r="J1778" s="194">
        <v>13880</v>
      </c>
      <c r="K1778" s="194">
        <v>4440</v>
      </c>
      <c r="L1778" s="195">
        <v>9440</v>
      </c>
      <c r="M1778" s="196">
        <v>5</v>
      </c>
      <c r="N1778" s="197">
        <v>472</v>
      </c>
      <c r="O1778" s="197">
        <v>8968</v>
      </c>
      <c r="P1778" s="231" t="s">
        <v>27</v>
      </c>
    </row>
    <row r="1779" spans="1:16">
      <c r="A1779" s="340" t="str">
        <f t="shared" si="57"/>
        <v>439017</v>
      </c>
      <c r="B1779" s="351">
        <f t="shared" si="58"/>
        <v>7</v>
      </c>
      <c r="C1779" s="435">
        <v>43901</v>
      </c>
      <c r="D1779" s="399"/>
      <c r="E1779" s="400" t="s">
        <v>2882</v>
      </c>
      <c r="F1779" s="340" t="s">
        <v>754</v>
      </c>
      <c r="G1779" s="401" t="s">
        <v>1293</v>
      </c>
      <c r="H1779" s="401" t="s">
        <v>1294</v>
      </c>
      <c r="I1779" s="401" t="s">
        <v>751</v>
      </c>
      <c r="J1779" s="194">
        <v>3150</v>
      </c>
      <c r="K1779" s="194">
        <v>1620</v>
      </c>
      <c r="L1779" s="195">
        <v>1530</v>
      </c>
      <c r="M1779" s="196">
        <v>5</v>
      </c>
      <c r="N1779" s="197">
        <v>76.5</v>
      </c>
      <c r="O1779" s="197">
        <v>1453.5</v>
      </c>
      <c r="P1779" s="231" t="s">
        <v>27</v>
      </c>
    </row>
    <row r="1780" spans="1:16">
      <c r="A1780" s="340" t="str">
        <f t="shared" si="57"/>
        <v>439018</v>
      </c>
      <c r="B1780" s="351">
        <f t="shared" si="58"/>
        <v>8</v>
      </c>
      <c r="C1780" s="435">
        <v>43901</v>
      </c>
      <c r="D1780" s="399"/>
      <c r="E1780" s="400" t="s">
        <v>2883</v>
      </c>
      <c r="F1780" s="340" t="s">
        <v>754</v>
      </c>
      <c r="G1780" s="401" t="s">
        <v>1159</v>
      </c>
      <c r="H1780" s="401" t="s">
        <v>2058</v>
      </c>
      <c r="I1780" s="401" t="s">
        <v>751</v>
      </c>
      <c r="J1780" s="194">
        <v>3600</v>
      </c>
      <c r="K1780" s="194">
        <v>1490</v>
      </c>
      <c r="L1780" s="195">
        <v>2110</v>
      </c>
      <c r="M1780" s="196">
        <v>5</v>
      </c>
      <c r="N1780" s="197">
        <v>105.5</v>
      </c>
      <c r="O1780" s="197">
        <v>2004.5</v>
      </c>
      <c r="P1780" s="231" t="s">
        <v>27</v>
      </c>
    </row>
    <row r="1781" spans="1:16">
      <c r="A1781" s="340" t="str">
        <f t="shared" si="57"/>
        <v>439019</v>
      </c>
      <c r="B1781" s="351">
        <f t="shared" si="58"/>
        <v>9</v>
      </c>
      <c r="C1781" s="435">
        <v>43901</v>
      </c>
      <c r="D1781" s="399" t="s">
        <v>2670</v>
      </c>
      <c r="E1781" s="400" t="s">
        <v>2884</v>
      </c>
      <c r="F1781" s="340" t="s">
        <v>2885</v>
      </c>
      <c r="G1781" s="401" t="s">
        <v>95</v>
      </c>
      <c r="H1781" s="401" t="s">
        <v>735</v>
      </c>
      <c r="I1781" s="401" t="s">
        <v>692</v>
      </c>
      <c r="J1781" s="194">
        <v>8640</v>
      </c>
      <c r="K1781" s="194">
        <v>3880</v>
      </c>
      <c r="L1781" s="195">
        <v>4760</v>
      </c>
      <c r="M1781" s="196">
        <v>6</v>
      </c>
      <c r="N1781" s="197">
        <v>285.59999999999997</v>
      </c>
      <c r="O1781" s="197">
        <v>4474.3999999999996</v>
      </c>
      <c r="P1781" s="231" t="s">
        <v>67</v>
      </c>
    </row>
    <row r="1782" spans="1:16">
      <c r="A1782" s="340" t="str">
        <f t="shared" si="57"/>
        <v>4390110</v>
      </c>
      <c r="B1782" s="351">
        <f t="shared" si="58"/>
        <v>10</v>
      </c>
      <c r="C1782" s="435">
        <v>43901</v>
      </c>
      <c r="D1782" s="399"/>
      <c r="E1782" s="400" t="s">
        <v>2886</v>
      </c>
      <c r="F1782" s="340" t="s">
        <v>2885</v>
      </c>
      <c r="G1782" s="401" t="s">
        <v>111</v>
      </c>
      <c r="H1782" s="401" t="s">
        <v>732</v>
      </c>
      <c r="I1782" s="401" t="s">
        <v>692</v>
      </c>
      <c r="J1782" s="194">
        <v>5960</v>
      </c>
      <c r="K1782" s="194">
        <v>3880</v>
      </c>
      <c r="L1782" s="195">
        <v>2080</v>
      </c>
      <c r="M1782" s="196">
        <v>6</v>
      </c>
      <c r="N1782" s="197">
        <v>124.8</v>
      </c>
      <c r="O1782" s="197">
        <v>1955.2</v>
      </c>
      <c r="P1782" s="231" t="s">
        <v>67</v>
      </c>
    </row>
    <row r="1783" spans="1:16">
      <c r="A1783" s="340" t="str">
        <f t="shared" si="57"/>
        <v>4390111</v>
      </c>
      <c r="B1783" s="351">
        <f t="shared" si="58"/>
        <v>11</v>
      </c>
      <c r="C1783" s="435">
        <v>43901</v>
      </c>
      <c r="D1783" s="399"/>
      <c r="E1783" s="400" t="s">
        <v>2887</v>
      </c>
      <c r="F1783" s="340" t="s">
        <v>901</v>
      </c>
      <c r="G1783" s="401" t="s">
        <v>111</v>
      </c>
      <c r="H1783" s="401" t="s">
        <v>732</v>
      </c>
      <c r="I1783" s="401" t="s">
        <v>692</v>
      </c>
      <c r="J1783" s="194">
        <v>7240</v>
      </c>
      <c r="K1783" s="194">
        <v>3890</v>
      </c>
      <c r="L1783" s="195">
        <v>3350</v>
      </c>
      <c r="M1783" s="196">
        <v>6</v>
      </c>
      <c r="N1783" s="197">
        <v>201</v>
      </c>
      <c r="O1783" s="197">
        <v>3149</v>
      </c>
      <c r="P1783" s="231" t="s">
        <v>67</v>
      </c>
    </row>
    <row r="1784" spans="1:16">
      <c r="A1784" s="340" t="str">
        <f t="shared" si="57"/>
        <v>4390112</v>
      </c>
      <c r="B1784" s="351">
        <f t="shared" si="58"/>
        <v>12</v>
      </c>
      <c r="C1784" s="435">
        <v>43901</v>
      </c>
      <c r="D1784" s="399" t="s">
        <v>1198</v>
      </c>
      <c r="E1784" s="400">
        <v>88910</v>
      </c>
      <c r="F1784" s="340" t="s">
        <v>1940</v>
      </c>
      <c r="G1784" s="401" t="s">
        <v>95</v>
      </c>
      <c r="H1784" s="401" t="s">
        <v>735</v>
      </c>
      <c r="I1784" s="401" t="s">
        <v>871</v>
      </c>
      <c r="J1784" s="194">
        <v>8150</v>
      </c>
      <c r="K1784" s="194">
        <v>3880</v>
      </c>
      <c r="L1784" s="195">
        <v>4270</v>
      </c>
      <c r="M1784" s="196">
        <v>6</v>
      </c>
      <c r="N1784" s="197">
        <v>256.2</v>
      </c>
      <c r="O1784" s="197">
        <v>4013.8</v>
      </c>
      <c r="P1784" s="231" t="s">
        <v>67</v>
      </c>
    </row>
    <row r="1785" spans="1:16">
      <c r="A1785" s="340" t="str">
        <f t="shared" si="57"/>
        <v>4390113</v>
      </c>
      <c r="B1785" s="351">
        <f t="shared" si="58"/>
        <v>13</v>
      </c>
      <c r="C1785" s="435">
        <v>43901</v>
      </c>
      <c r="D1785" s="399"/>
      <c r="E1785" s="400" t="s">
        <v>2888</v>
      </c>
      <c r="F1785" s="340" t="s">
        <v>2889</v>
      </c>
      <c r="G1785" s="401" t="s">
        <v>104</v>
      </c>
      <c r="H1785" s="401" t="s">
        <v>694</v>
      </c>
      <c r="I1785" s="401" t="s">
        <v>871</v>
      </c>
      <c r="J1785" s="194">
        <v>5180</v>
      </c>
      <c r="K1785" s="194">
        <v>3850</v>
      </c>
      <c r="L1785" s="195">
        <v>1330</v>
      </c>
      <c r="M1785" s="196">
        <v>6</v>
      </c>
      <c r="N1785" s="197">
        <v>79.8</v>
      </c>
      <c r="O1785" s="197">
        <v>1250.2</v>
      </c>
      <c r="P1785" s="231" t="s">
        <v>67</v>
      </c>
    </row>
    <row r="1786" spans="1:16">
      <c r="A1786" s="340" t="str">
        <f t="shared" si="57"/>
        <v>4390114</v>
      </c>
      <c r="B1786" s="351">
        <f t="shared" si="58"/>
        <v>14</v>
      </c>
      <c r="C1786" s="435">
        <v>43901</v>
      </c>
      <c r="D1786" s="399"/>
      <c r="E1786" s="400" t="s">
        <v>2890</v>
      </c>
      <c r="F1786" s="340" t="s">
        <v>2889</v>
      </c>
      <c r="G1786" s="401" t="s">
        <v>105</v>
      </c>
      <c r="H1786" s="401" t="s">
        <v>734</v>
      </c>
      <c r="I1786" s="401" t="s">
        <v>871</v>
      </c>
      <c r="J1786" s="194">
        <v>6150</v>
      </c>
      <c r="K1786" s="194">
        <v>3900</v>
      </c>
      <c r="L1786" s="195">
        <v>2250</v>
      </c>
      <c r="M1786" s="196">
        <v>6</v>
      </c>
      <c r="N1786" s="197">
        <v>135</v>
      </c>
      <c r="O1786" s="197">
        <v>2115</v>
      </c>
      <c r="P1786" s="231" t="s">
        <v>67</v>
      </c>
    </row>
    <row r="1787" spans="1:16">
      <c r="A1787" s="340" t="str">
        <f t="shared" si="57"/>
        <v>4390115</v>
      </c>
      <c r="B1787" s="402">
        <f t="shared" si="58"/>
        <v>15</v>
      </c>
      <c r="C1787" s="435">
        <v>43901</v>
      </c>
      <c r="D1787" s="404" t="s">
        <v>2594</v>
      </c>
      <c r="E1787" s="405" t="s">
        <v>2891</v>
      </c>
      <c r="F1787" s="340" t="s">
        <v>916</v>
      </c>
      <c r="G1787" s="406" t="s">
        <v>104</v>
      </c>
      <c r="H1787" s="406" t="s">
        <v>694</v>
      </c>
      <c r="I1787" s="406" t="s">
        <v>688</v>
      </c>
      <c r="J1787" s="194">
        <v>7420</v>
      </c>
      <c r="K1787" s="194">
        <v>3850</v>
      </c>
      <c r="L1787" s="195">
        <v>3570</v>
      </c>
      <c r="M1787" s="196">
        <v>6</v>
      </c>
      <c r="N1787" s="197">
        <v>214.2</v>
      </c>
      <c r="O1787" s="197">
        <v>3355.8</v>
      </c>
      <c r="P1787" s="221" t="s">
        <v>67</v>
      </c>
    </row>
    <row r="1788" spans="1:16">
      <c r="A1788" s="340" t="str">
        <f t="shared" si="57"/>
        <v>439021</v>
      </c>
      <c r="B1788" s="351">
        <f t="shared" si="58"/>
        <v>1</v>
      </c>
      <c r="C1788" s="435">
        <v>43902</v>
      </c>
      <c r="D1788" s="399" t="s">
        <v>2075</v>
      </c>
      <c r="E1788" s="400" t="s">
        <v>2892</v>
      </c>
      <c r="F1788" s="340" t="s">
        <v>1064</v>
      </c>
      <c r="G1788" s="401" t="s">
        <v>103</v>
      </c>
      <c r="H1788" s="401" t="s">
        <v>836</v>
      </c>
      <c r="I1788" s="401" t="s">
        <v>751</v>
      </c>
      <c r="J1788" s="194">
        <v>8590</v>
      </c>
      <c r="K1788" s="194">
        <v>3900</v>
      </c>
      <c r="L1788" s="195">
        <v>4690</v>
      </c>
      <c r="M1788" s="196">
        <v>6</v>
      </c>
      <c r="N1788" s="197">
        <v>281.39999999999998</v>
      </c>
      <c r="O1788" s="197">
        <v>4408.6000000000004</v>
      </c>
      <c r="P1788" s="231" t="s">
        <v>721</v>
      </c>
    </row>
    <row r="1789" spans="1:16">
      <c r="A1789" s="340" t="str">
        <f t="shared" si="57"/>
        <v>439022</v>
      </c>
      <c r="B1789" s="351">
        <f t="shared" si="58"/>
        <v>2</v>
      </c>
      <c r="C1789" s="435">
        <v>43902</v>
      </c>
      <c r="D1789" s="399"/>
      <c r="E1789" s="400" t="s">
        <v>2893</v>
      </c>
      <c r="F1789" s="340" t="s">
        <v>1064</v>
      </c>
      <c r="G1789" s="401" t="s">
        <v>106</v>
      </c>
      <c r="H1789" s="401" t="s">
        <v>697</v>
      </c>
      <c r="I1789" s="401" t="s">
        <v>751</v>
      </c>
      <c r="J1789" s="194">
        <v>8800</v>
      </c>
      <c r="K1789" s="194">
        <v>4010</v>
      </c>
      <c r="L1789" s="195">
        <v>4790</v>
      </c>
      <c r="M1789" s="196">
        <v>6</v>
      </c>
      <c r="N1789" s="197">
        <v>287.39999999999998</v>
      </c>
      <c r="O1789" s="197">
        <v>4502.6000000000004</v>
      </c>
      <c r="P1789" s="231" t="s">
        <v>721</v>
      </c>
    </row>
    <row r="1790" spans="1:16">
      <c r="A1790" s="340" t="str">
        <f t="shared" si="57"/>
        <v>439023</v>
      </c>
      <c r="B1790" s="351">
        <f t="shared" si="58"/>
        <v>3</v>
      </c>
      <c r="C1790" s="435">
        <v>43902</v>
      </c>
      <c r="D1790" s="399"/>
      <c r="E1790" s="400" t="s">
        <v>2894</v>
      </c>
      <c r="F1790" s="340" t="s">
        <v>1064</v>
      </c>
      <c r="G1790" s="401" t="s">
        <v>689</v>
      </c>
      <c r="H1790" s="401" t="s">
        <v>695</v>
      </c>
      <c r="I1790" s="401" t="s">
        <v>751</v>
      </c>
      <c r="J1790" s="194">
        <v>8370</v>
      </c>
      <c r="K1790" s="194">
        <v>3790</v>
      </c>
      <c r="L1790" s="195">
        <v>4580</v>
      </c>
      <c r="M1790" s="196">
        <v>6</v>
      </c>
      <c r="N1790" s="197">
        <v>274.8</v>
      </c>
      <c r="O1790" s="197">
        <v>4305.2</v>
      </c>
      <c r="P1790" s="231" t="s">
        <v>721</v>
      </c>
    </row>
    <row r="1791" spans="1:16">
      <c r="A1791" s="340" t="str">
        <f t="shared" si="57"/>
        <v>439024</v>
      </c>
      <c r="B1791" s="351">
        <f t="shared" si="58"/>
        <v>4</v>
      </c>
      <c r="C1791" s="435">
        <v>43902</v>
      </c>
      <c r="D1791" s="399"/>
      <c r="E1791" s="400" t="s">
        <v>2895</v>
      </c>
      <c r="F1791" s="340" t="s">
        <v>1064</v>
      </c>
      <c r="G1791" s="401" t="s">
        <v>736</v>
      </c>
      <c r="H1791" s="401" t="s">
        <v>733</v>
      </c>
      <c r="I1791" s="401" t="s">
        <v>751</v>
      </c>
      <c r="J1791" s="194">
        <v>7380</v>
      </c>
      <c r="K1791" s="194">
        <v>3870</v>
      </c>
      <c r="L1791" s="195">
        <v>3510</v>
      </c>
      <c r="M1791" s="196">
        <v>6</v>
      </c>
      <c r="N1791" s="197">
        <v>210.6</v>
      </c>
      <c r="O1791" s="197">
        <v>3299.4</v>
      </c>
      <c r="P1791" s="231" t="s">
        <v>721</v>
      </c>
    </row>
    <row r="1792" spans="1:16">
      <c r="A1792" s="340" t="str">
        <f t="shared" si="57"/>
        <v>439025</v>
      </c>
      <c r="B1792" s="351">
        <f t="shared" si="58"/>
        <v>5</v>
      </c>
      <c r="C1792" s="435">
        <v>43902</v>
      </c>
      <c r="D1792" s="399" t="s">
        <v>2713</v>
      </c>
      <c r="E1792" s="400" t="s">
        <v>2896</v>
      </c>
      <c r="F1792" s="340" t="s">
        <v>769</v>
      </c>
      <c r="G1792" s="401" t="s">
        <v>95</v>
      </c>
      <c r="H1792" s="401" t="s">
        <v>735</v>
      </c>
      <c r="I1792" s="401" t="s">
        <v>692</v>
      </c>
      <c r="J1792" s="194">
        <v>8580</v>
      </c>
      <c r="K1792" s="194">
        <v>3880</v>
      </c>
      <c r="L1792" s="195">
        <v>4700</v>
      </c>
      <c r="M1792" s="196">
        <v>6</v>
      </c>
      <c r="N1792" s="197">
        <v>282</v>
      </c>
      <c r="O1792" s="197">
        <v>4418</v>
      </c>
      <c r="P1792" s="231" t="s">
        <v>721</v>
      </c>
    </row>
    <row r="1793" spans="1:16">
      <c r="A1793" s="340" t="str">
        <f t="shared" si="57"/>
        <v>439026</v>
      </c>
      <c r="B1793" s="351">
        <f t="shared" si="58"/>
        <v>6</v>
      </c>
      <c r="C1793" s="435">
        <v>43902</v>
      </c>
      <c r="D1793" s="399"/>
      <c r="E1793" s="400" t="s">
        <v>2897</v>
      </c>
      <c r="F1793" s="340" t="s">
        <v>2696</v>
      </c>
      <c r="G1793" s="401" t="s">
        <v>105</v>
      </c>
      <c r="H1793" s="401" t="s">
        <v>734</v>
      </c>
      <c r="I1793" s="401" t="s">
        <v>692</v>
      </c>
      <c r="J1793" s="194">
        <v>6840</v>
      </c>
      <c r="K1793" s="194">
        <v>3890</v>
      </c>
      <c r="L1793" s="195">
        <v>2950</v>
      </c>
      <c r="M1793" s="196">
        <v>6</v>
      </c>
      <c r="N1793" s="197">
        <v>177</v>
      </c>
      <c r="O1793" s="197">
        <v>2773</v>
      </c>
      <c r="P1793" s="231" t="s">
        <v>721</v>
      </c>
    </row>
    <row r="1794" spans="1:16">
      <c r="A1794" s="340" t="str">
        <f t="shared" si="57"/>
        <v>439027</v>
      </c>
      <c r="B1794" s="351">
        <f t="shared" si="58"/>
        <v>7</v>
      </c>
      <c r="C1794" s="435">
        <v>43902</v>
      </c>
      <c r="D1794" s="399" t="s">
        <v>2807</v>
      </c>
      <c r="E1794" s="400" t="s">
        <v>2898</v>
      </c>
      <c r="F1794" s="340" t="s">
        <v>713</v>
      </c>
      <c r="G1794" s="401" t="s">
        <v>187</v>
      </c>
      <c r="H1794" s="401" t="s">
        <v>1479</v>
      </c>
      <c r="I1794" s="401" t="s">
        <v>686</v>
      </c>
      <c r="J1794" s="194">
        <v>10430</v>
      </c>
      <c r="K1794" s="194">
        <v>4330</v>
      </c>
      <c r="L1794" s="195">
        <v>6100</v>
      </c>
      <c r="M1794" s="196">
        <v>5</v>
      </c>
      <c r="N1794" s="197">
        <v>305</v>
      </c>
      <c r="O1794" s="197">
        <v>5795</v>
      </c>
      <c r="P1794" s="231" t="s">
        <v>21</v>
      </c>
    </row>
    <row r="1795" spans="1:16">
      <c r="A1795" s="340" t="str">
        <f t="shared" si="57"/>
        <v>439028</v>
      </c>
      <c r="B1795" s="351">
        <f t="shared" si="58"/>
        <v>8</v>
      </c>
      <c r="C1795" s="435">
        <v>43902</v>
      </c>
      <c r="D1795" s="399" t="s">
        <v>2899</v>
      </c>
      <c r="E1795" s="400" t="s">
        <v>2900</v>
      </c>
      <c r="F1795" s="340" t="s">
        <v>737</v>
      </c>
      <c r="G1795" s="401" t="s">
        <v>1467</v>
      </c>
      <c r="H1795" s="401" t="s">
        <v>1201</v>
      </c>
      <c r="I1795" s="401" t="s">
        <v>686</v>
      </c>
      <c r="J1795" s="194">
        <v>9480</v>
      </c>
      <c r="K1795" s="194">
        <v>4290</v>
      </c>
      <c r="L1795" s="195">
        <v>5190</v>
      </c>
      <c r="M1795" s="196">
        <v>5</v>
      </c>
      <c r="N1795" s="197">
        <v>259.5</v>
      </c>
      <c r="O1795" s="197">
        <v>4930.5</v>
      </c>
      <c r="P1795" s="231" t="s">
        <v>22</v>
      </c>
    </row>
    <row r="1796" spans="1:16">
      <c r="A1796" s="340" t="str">
        <f t="shared" si="57"/>
        <v>439029</v>
      </c>
      <c r="B1796" s="351">
        <f t="shared" si="58"/>
        <v>9</v>
      </c>
      <c r="C1796" s="435">
        <v>43902</v>
      </c>
      <c r="D1796" s="399" t="s">
        <v>2613</v>
      </c>
      <c r="E1796" s="400" t="s">
        <v>2901</v>
      </c>
      <c r="F1796" s="340" t="s">
        <v>731</v>
      </c>
      <c r="G1796" s="401" t="s">
        <v>1475</v>
      </c>
      <c r="H1796" s="401" t="s">
        <v>1363</v>
      </c>
      <c r="I1796" s="401" t="s">
        <v>688</v>
      </c>
      <c r="J1796" s="194">
        <v>13960</v>
      </c>
      <c r="K1796" s="194">
        <v>4550</v>
      </c>
      <c r="L1796" s="195">
        <v>9410</v>
      </c>
      <c r="M1796" s="196">
        <v>5</v>
      </c>
      <c r="N1796" s="197">
        <v>470.5</v>
      </c>
      <c r="O1796" s="197">
        <v>8939.5</v>
      </c>
      <c r="P1796" s="231" t="s">
        <v>23</v>
      </c>
    </row>
    <row r="1797" spans="1:16">
      <c r="A1797" s="340" t="str">
        <f t="shared" si="57"/>
        <v>4390210</v>
      </c>
      <c r="B1797" s="351">
        <f t="shared" si="58"/>
        <v>10</v>
      </c>
      <c r="C1797" s="435">
        <v>43902</v>
      </c>
      <c r="D1797" s="399" t="s">
        <v>2594</v>
      </c>
      <c r="E1797" s="400" t="s">
        <v>2902</v>
      </c>
      <c r="F1797" s="340" t="s">
        <v>754</v>
      </c>
      <c r="G1797" s="401" t="s">
        <v>930</v>
      </c>
      <c r="H1797" s="401" t="s">
        <v>931</v>
      </c>
      <c r="I1797" s="401" t="s">
        <v>751</v>
      </c>
      <c r="J1797" s="194">
        <v>12200</v>
      </c>
      <c r="K1797" s="194">
        <v>4570</v>
      </c>
      <c r="L1797" s="195">
        <v>7630</v>
      </c>
      <c r="M1797" s="196">
        <v>5</v>
      </c>
      <c r="N1797" s="197">
        <v>381.5</v>
      </c>
      <c r="O1797" s="197">
        <v>7248.5</v>
      </c>
      <c r="P1797" s="231" t="s">
        <v>24</v>
      </c>
    </row>
    <row r="1798" spans="1:16">
      <c r="A1798" s="340" t="str">
        <f t="shared" si="57"/>
        <v>4390211</v>
      </c>
      <c r="B1798" s="351">
        <f t="shared" si="58"/>
        <v>11</v>
      </c>
      <c r="C1798" s="435">
        <v>43902</v>
      </c>
      <c r="D1798" s="399"/>
      <c r="E1798" s="400" t="s">
        <v>2903</v>
      </c>
      <c r="F1798" s="340" t="s">
        <v>754</v>
      </c>
      <c r="G1798" s="401" t="s">
        <v>826</v>
      </c>
      <c r="H1798" s="401" t="s">
        <v>827</v>
      </c>
      <c r="I1798" s="401" t="s">
        <v>751</v>
      </c>
      <c r="J1798" s="194">
        <v>12960</v>
      </c>
      <c r="K1798" s="194">
        <v>4510</v>
      </c>
      <c r="L1798" s="195">
        <v>8450</v>
      </c>
      <c r="M1798" s="196">
        <v>5</v>
      </c>
      <c r="N1798" s="197">
        <v>422.5</v>
      </c>
      <c r="O1798" s="197">
        <v>8027.5</v>
      </c>
      <c r="P1798" s="231" t="s">
        <v>24</v>
      </c>
    </row>
    <row r="1799" spans="1:16">
      <c r="A1799" s="340" t="str">
        <f t="shared" si="57"/>
        <v>4390212</v>
      </c>
      <c r="B1799" s="351">
        <f t="shared" si="58"/>
        <v>12</v>
      </c>
      <c r="C1799" s="435">
        <v>43902</v>
      </c>
      <c r="D1799" s="399"/>
      <c r="E1799" s="400" t="s">
        <v>2904</v>
      </c>
      <c r="F1799" s="340" t="s">
        <v>754</v>
      </c>
      <c r="G1799" s="401" t="s">
        <v>99</v>
      </c>
      <c r="H1799" s="401" t="s">
        <v>1282</v>
      </c>
      <c r="I1799" s="401" t="s">
        <v>751</v>
      </c>
      <c r="J1799" s="194">
        <v>13780</v>
      </c>
      <c r="K1799" s="194">
        <v>4440</v>
      </c>
      <c r="L1799" s="195">
        <v>9340</v>
      </c>
      <c r="M1799" s="196">
        <v>5</v>
      </c>
      <c r="N1799" s="197">
        <v>467</v>
      </c>
      <c r="O1799" s="197">
        <v>8873</v>
      </c>
      <c r="P1799" s="231" t="s">
        <v>24</v>
      </c>
    </row>
    <row r="1800" spans="1:16">
      <c r="A1800" s="340" t="str">
        <f t="shared" si="57"/>
        <v>4390213</v>
      </c>
      <c r="B1800" s="402">
        <f t="shared" si="58"/>
        <v>13</v>
      </c>
      <c r="C1800" s="435">
        <v>43902</v>
      </c>
      <c r="D1800" s="404"/>
      <c r="E1800" s="405" t="s">
        <v>2905</v>
      </c>
      <c r="F1800" s="340" t="s">
        <v>754</v>
      </c>
      <c r="G1800" s="406" t="s">
        <v>2568</v>
      </c>
      <c r="H1800" s="406" t="s">
        <v>2906</v>
      </c>
      <c r="I1800" s="406" t="s">
        <v>751</v>
      </c>
      <c r="J1800" s="194">
        <v>9840</v>
      </c>
      <c r="K1800" s="194">
        <v>4550</v>
      </c>
      <c r="L1800" s="195">
        <v>5290</v>
      </c>
      <c r="M1800" s="196">
        <v>5</v>
      </c>
      <c r="N1800" s="197">
        <v>264.5</v>
      </c>
      <c r="O1800" s="197">
        <v>5025.5</v>
      </c>
      <c r="P1800" s="221" t="s">
        <v>24</v>
      </c>
    </row>
    <row r="1801" spans="1:16">
      <c r="A1801" s="340" t="str">
        <f t="shared" si="57"/>
        <v>43922.63266493061</v>
      </c>
      <c r="B1801" s="351">
        <f t="shared" si="58"/>
        <v>1</v>
      </c>
      <c r="C1801" s="435">
        <v>43922.632664930556</v>
      </c>
      <c r="D1801" s="399" t="s">
        <v>2559</v>
      </c>
      <c r="E1801" s="400" t="s">
        <v>2907</v>
      </c>
      <c r="F1801" s="340" t="s">
        <v>1563</v>
      </c>
      <c r="G1801" s="401" t="s">
        <v>111</v>
      </c>
      <c r="H1801" s="401" t="s">
        <v>732</v>
      </c>
      <c r="I1801" s="401" t="s">
        <v>830</v>
      </c>
      <c r="J1801" s="194">
        <v>8560</v>
      </c>
      <c r="K1801" s="194">
        <v>3880</v>
      </c>
      <c r="L1801" s="195">
        <v>4680</v>
      </c>
      <c r="M1801" s="196">
        <v>6</v>
      </c>
      <c r="N1801" s="197">
        <v>280.8</v>
      </c>
      <c r="O1801" s="197">
        <v>4399.2</v>
      </c>
      <c r="P1801" s="231" t="s">
        <v>721</v>
      </c>
    </row>
    <row r="1802" spans="1:16">
      <c r="A1802" s="340" t="str">
        <f t="shared" si="57"/>
        <v>43922.63266493062</v>
      </c>
      <c r="B1802" s="351">
        <f t="shared" si="58"/>
        <v>2</v>
      </c>
      <c r="C1802" s="435">
        <v>43922.632664930556</v>
      </c>
      <c r="D1802" s="399"/>
      <c r="E1802" s="400" t="s">
        <v>2908</v>
      </c>
      <c r="F1802" s="340" t="s">
        <v>1563</v>
      </c>
      <c r="G1802" s="401" t="s">
        <v>105</v>
      </c>
      <c r="H1802" s="401" t="s">
        <v>734</v>
      </c>
      <c r="I1802" s="401" t="s">
        <v>830</v>
      </c>
      <c r="J1802" s="194">
        <v>6160</v>
      </c>
      <c r="K1802" s="194">
        <v>3890</v>
      </c>
      <c r="L1802" s="195">
        <v>2270</v>
      </c>
      <c r="M1802" s="196">
        <v>6</v>
      </c>
      <c r="N1802" s="197">
        <v>136.19999999999999</v>
      </c>
      <c r="O1802" s="197">
        <v>2133.8000000000002</v>
      </c>
      <c r="P1802" s="231" t="s">
        <v>721</v>
      </c>
    </row>
    <row r="1803" spans="1:16">
      <c r="A1803" s="340" t="str">
        <f t="shared" si="57"/>
        <v>43922.63266493063</v>
      </c>
      <c r="B1803" s="351">
        <f t="shared" si="58"/>
        <v>3</v>
      </c>
      <c r="C1803" s="435">
        <v>43922.632664930556</v>
      </c>
      <c r="D1803" s="399" t="s">
        <v>2740</v>
      </c>
      <c r="E1803" s="400" t="s">
        <v>2909</v>
      </c>
      <c r="F1803" s="340" t="s">
        <v>2885</v>
      </c>
      <c r="G1803" s="401" t="s">
        <v>111</v>
      </c>
      <c r="H1803" s="401" t="s">
        <v>732</v>
      </c>
      <c r="I1803" s="401" t="s">
        <v>692</v>
      </c>
      <c r="J1803" s="194">
        <v>8610</v>
      </c>
      <c r="K1803" s="194">
        <v>3870</v>
      </c>
      <c r="L1803" s="195">
        <v>4740</v>
      </c>
      <c r="M1803" s="196">
        <v>6</v>
      </c>
      <c r="N1803" s="197">
        <v>284.39999999999998</v>
      </c>
      <c r="O1803" s="197">
        <v>4455.6000000000004</v>
      </c>
      <c r="P1803" s="231" t="s">
        <v>721</v>
      </c>
    </row>
    <row r="1804" spans="1:16">
      <c r="A1804" s="340" t="str">
        <f t="shared" si="57"/>
        <v>43922.63266493064</v>
      </c>
      <c r="B1804" s="351">
        <f t="shared" si="58"/>
        <v>4</v>
      </c>
      <c r="C1804" s="435">
        <v>43922.632664930556</v>
      </c>
      <c r="D1804" s="399"/>
      <c r="E1804" s="400" t="s">
        <v>2910</v>
      </c>
      <c r="F1804" s="340" t="s">
        <v>901</v>
      </c>
      <c r="G1804" s="401" t="s">
        <v>104</v>
      </c>
      <c r="H1804" s="401" t="s">
        <v>694</v>
      </c>
      <c r="I1804" s="401" t="s">
        <v>692</v>
      </c>
      <c r="J1804" s="194">
        <v>5300</v>
      </c>
      <c r="K1804" s="194">
        <v>3840</v>
      </c>
      <c r="L1804" s="195">
        <v>1460</v>
      </c>
      <c r="M1804" s="196">
        <v>6</v>
      </c>
      <c r="N1804" s="197">
        <v>87.6</v>
      </c>
      <c r="O1804" s="197">
        <v>1372.4</v>
      </c>
      <c r="P1804" s="231" t="s">
        <v>721</v>
      </c>
    </row>
    <row r="1805" spans="1:16">
      <c r="A1805" s="340" t="str">
        <f t="shared" si="57"/>
        <v>43922.63266493065</v>
      </c>
      <c r="B1805" s="351">
        <f t="shared" si="58"/>
        <v>5</v>
      </c>
      <c r="C1805" s="435">
        <v>43922.632664930556</v>
      </c>
      <c r="D1805" s="399"/>
      <c r="E1805" s="400" t="s">
        <v>2911</v>
      </c>
      <c r="F1805" s="340" t="s">
        <v>770</v>
      </c>
      <c r="G1805" s="401" t="s">
        <v>95</v>
      </c>
      <c r="H1805" s="401" t="s">
        <v>735</v>
      </c>
      <c r="I1805" s="401" t="s">
        <v>692</v>
      </c>
      <c r="J1805" s="194">
        <v>6380</v>
      </c>
      <c r="K1805" s="194">
        <v>3880</v>
      </c>
      <c r="L1805" s="195">
        <v>2500</v>
      </c>
      <c r="M1805" s="196">
        <v>6</v>
      </c>
      <c r="N1805" s="197">
        <v>150</v>
      </c>
      <c r="O1805" s="197">
        <v>2350</v>
      </c>
      <c r="P1805" s="231" t="s">
        <v>721</v>
      </c>
    </row>
    <row r="1806" spans="1:16">
      <c r="A1806" s="340" t="str">
        <f t="shared" si="57"/>
        <v>43922.63266493066</v>
      </c>
      <c r="B1806" s="351">
        <f t="shared" si="58"/>
        <v>6</v>
      </c>
      <c r="C1806" s="435">
        <v>43922.632664930556</v>
      </c>
      <c r="D1806" s="399" t="s">
        <v>2075</v>
      </c>
      <c r="E1806" s="400" t="s">
        <v>2912</v>
      </c>
      <c r="F1806" s="340" t="s">
        <v>1015</v>
      </c>
      <c r="G1806" s="401" t="s">
        <v>281</v>
      </c>
      <c r="H1806" s="401" t="s">
        <v>833</v>
      </c>
      <c r="I1806" s="401" t="s">
        <v>698</v>
      </c>
      <c r="J1806" s="194">
        <v>8940</v>
      </c>
      <c r="K1806" s="194">
        <v>3820</v>
      </c>
      <c r="L1806" s="195">
        <v>5120</v>
      </c>
      <c r="M1806" s="196">
        <v>6</v>
      </c>
      <c r="N1806" s="197">
        <v>307.2</v>
      </c>
      <c r="O1806" s="197">
        <v>4812.8</v>
      </c>
      <c r="P1806" s="231" t="s">
        <v>721</v>
      </c>
    </row>
    <row r="1807" spans="1:16">
      <c r="A1807" s="340" t="str">
        <f t="shared" si="57"/>
        <v>43922.63266493067</v>
      </c>
      <c r="B1807" s="351">
        <f t="shared" si="58"/>
        <v>7</v>
      </c>
      <c r="C1807" s="435">
        <v>43922.632664930556</v>
      </c>
      <c r="D1807" s="399"/>
      <c r="E1807" s="400" t="s">
        <v>2913</v>
      </c>
      <c r="F1807" s="340" t="s">
        <v>1015</v>
      </c>
      <c r="G1807" s="401" t="s">
        <v>161</v>
      </c>
      <c r="H1807" s="401" t="s">
        <v>696</v>
      </c>
      <c r="I1807" s="401" t="s">
        <v>698</v>
      </c>
      <c r="J1807" s="194">
        <v>8330</v>
      </c>
      <c r="K1807" s="194">
        <v>3800</v>
      </c>
      <c r="L1807" s="195">
        <v>4530</v>
      </c>
      <c r="M1807" s="196">
        <v>6</v>
      </c>
      <c r="N1807" s="197">
        <v>271.8</v>
      </c>
      <c r="O1807" s="197">
        <v>4258.2</v>
      </c>
      <c r="P1807" s="231" t="s">
        <v>721</v>
      </c>
    </row>
    <row r="1808" spans="1:16">
      <c r="A1808" s="340" t="str">
        <f t="shared" si="57"/>
        <v>43922.63266493068</v>
      </c>
      <c r="B1808" s="351">
        <f t="shared" si="58"/>
        <v>8</v>
      </c>
      <c r="C1808" s="435">
        <v>43922.632664930556</v>
      </c>
      <c r="D1808" s="399"/>
      <c r="E1808" s="400" t="s">
        <v>2914</v>
      </c>
      <c r="F1808" s="340" t="s">
        <v>1015</v>
      </c>
      <c r="G1808" s="401" t="s">
        <v>106</v>
      </c>
      <c r="H1808" s="401" t="s">
        <v>697</v>
      </c>
      <c r="I1808" s="401" t="s">
        <v>698</v>
      </c>
      <c r="J1808" s="194">
        <v>9000</v>
      </c>
      <c r="K1808" s="194">
        <v>4000</v>
      </c>
      <c r="L1808" s="195">
        <v>5000</v>
      </c>
      <c r="M1808" s="196">
        <v>6</v>
      </c>
      <c r="N1808" s="197">
        <v>300</v>
      </c>
      <c r="O1808" s="197">
        <v>4700</v>
      </c>
      <c r="P1808" s="231" t="s">
        <v>721</v>
      </c>
    </row>
    <row r="1809" spans="1:16">
      <c r="A1809" s="340" t="str">
        <f t="shared" si="57"/>
        <v>43922.63266493069</v>
      </c>
      <c r="B1809" s="351">
        <f t="shared" si="58"/>
        <v>9</v>
      </c>
      <c r="C1809" s="435">
        <v>43922.632664930556</v>
      </c>
      <c r="D1809" s="399"/>
      <c r="E1809" s="400" t="s">
        <v>2915</v>
      </c>
      <c r="F1809" s="340" t="s">
        <v>1015</v>
      </c>
      <c r="G1809" s="401" t="s">
        <v>689</v>
      </c>
      <c r="H1809" s="401" t="s">
        <v>695</v>
      </c>
      <c r="I1809" s="401" t="s">
        <v>698</v>
      </c>
      <c r="J1809" s="194">
        <v>8370</v>
      </c>
      <c r="K1809" s="194">
        <v>3790</v>
      </c>
      <c r="L1809" s="195">
        <v>4580</v>
      </c>
      <c r="M1809" s="196">
        <v>6</v>
      </c>
      <c r="N1809" s="197">
        <v>274.8</v>
      </c>
      <c r="O1809" s="197">
        <v>4305.2</v>
      </c>
      <c r="P1809" s="231" t="s">
        <v>721</v>
      </c>
    </row>
    <row r="1810" spans="1:16">
      <c r="A1810" s="340" t="str">
        <f t="shared" si="57"/>
        <v>43922.632664930610</v>
      </c>
      <c r="B1810" s="351">
        <f t="shared" si="58"/>
        <v>10</v>
      </c>
      <c r="C1810" s="435">
        <v>43922.632664930556</v>
      </c>
      <c r="D1810" s="399"/>
      <c r="E1810" s="400" t="s">
        <v>2916</v>
      </c>
      <c r="F1810" s="340" t="s">
        <v>1015</v>
      </c>
      <c r="G1810" s="401" t="s">
        <v>103</v>
      </c>
      <c r="H1810" s="401" t="s">
        <v>836</v>
      </c>
      <c r="I1810" s="401" t="s">
        <v>698</v>
      </c>
      <c r="J1810" s="194">
        <v>8910</v>
      </c>
      <c r="K1810" s="194">
        <v>3890</v>
      </c>
      <c r="L1810" s="195">
        <v>5020</v>
      </c>
      <c r="M1810" s="196">
        <v>6</v>
      </c>
      <c r="N1810" s="197">
        <v>301.2</v>
      </c>
      <c r="O1810" s="197">
        <v>4718.8</v>
      </c>
      <c r="P1810" s="231" t="s">
        <v>721</v>
      </c>
    </row>
    <row r="1811" spans="1:16">
      <c r="A1811" s="340" t="str">
        <f t="shared" si="57"/>
        <v>43922.632664930611</v>
      </c>
      <c r="B1811" s="351">
        <f t="shared" si="58"/>
        <v>11</v>
      </c>
      <c r="C1811" s="435">
        <v>43922.632664930556</v>
      </c>
      <c r="D1811" s="399"/>
      <c r="E1811" s="400" t="s">
        <v>2917</v>
      </c>
      <c r="F1811" s="340" t="s">
        <v>1015</v>
      </c>
      <c r="G1811" s="401" t="s">
        <v>736</v>
      </c>
      <c r="H1811" s="401" t="s">
        <v>733</v>
      </c>
      <c r="I1811" s="401" t="s">
        <v>698</v>
      </c>
      <c r="J1811" s="194">
        <v>8610</v>
      </c>
      <c r="K1811" s="194">
        <v>3860</v>
      </c>
      <c r="L1811" s="195">
        <v>4750</v>
      </c>
      <c r="M1811" s="196">
        <v>6</v>
      </c>
      <c r="N1811" s="197">
        <v>285</v>
      </c>
      <c r="O1811" s="197">
        <v>4465</v>
      </c>
      <c r="P1811" s="231" t="s">
        <v>721</v>
      </c>
    </row>
    <row r="1812" spans="1:16">
      <c r="A1812" s="340" t="str">
        <f t="shared" si="57"/>
        <v>43922.632664930612</v>
      </c>
      <c r="B1812" s="351">
        <f t="shared" si="58"/>
        <v>12</v>
      </c>
      <c r="C1812" s="435">
        <v>43922.632664930556</v>
      </c>
      <c r="D1812" s="399"/>
      <c r="E1812" s="400" t="s">
        <v>2918</v>
      </c>
      <c r="F1812" s="340" t="s">
        <v>1015</v>
      </c>
      <c r="G1812" s="401" t="s">
        <v>161</v>
      </c>
      <c r="H1812" s="401" t="s">
        <v>696</v>
      </c>
      <c r="I1812" s="401" t="s">
        <v>698</v>
      </c>
      <c r="J1812" s="194">
        <v>8120</v>
      </c>
      <c r="K1812" s="194">
        <v>3800</v>
      </c>
      <c r="L1812" s="195">
        <v>4320</v>
      </c>
      <c r="M1812" s="196">
        <v>6</v>
      </c>
      <c r="N1812" s="197">
        <v>259.2</v>
      </c>
      <c r="O1812" s="197">
        <v>4060.8</v>
      </c>
      <c r="P1812" s="231" t="s">
        <v>721</v>
      </c>
    </row>
    <row r="1813" spans="1:16">
      <c r="A1813" s="340" t="str">
        <f t="shared" si="57"/>
        <v>43922.632664930613</v>
      </c>
      <c r="B1813" s="351">
        <f t="shared" si="58"/>
        <v>13</v>
      </c>
      <c r="C1813" s="435">
        <v>43922.632664930556</v>
      </c>
      <c r="D1813" s="399"/>
      <c r="E1813" s="400" t="s">
        <v>2919</v>
      </c>
      <c r="F1813" s="340" t="s">
        <v>1015</v>
      </c>
      <c r="G1813" s="401" t="s">
        <v>281</v>
      </c>
      <c r="H1813" s="401" t="s">
        <v>833</v>
      </c>
      <c r="I1813" s="401" t="s">
        <v>698</v>
      </c>
      <c r="J1813" s="194">
        <v>8360</v>
      </c>
      <c r="K1813" s="194">
        <v>3820</v>
      </c>
      <c r="L1813" s="195">
        <v>4540</v>
      </c>
      <c r="M1813" s="196">
        <v>6</v>
      </c>
      <c r="N1813" s="197">
        <v>272.39999999999998</v>
      </c>
      <c r="O1813" s="197">
        <v>4267.6000000000004</v>
      </c>
      <c r="P1813" s="231" t="s">
        <v>721</v>
      </c>
    </row>
    <row r="1814" spans="1:16">
      <c r="A1814" s="340" t="str">
        <f t="shared" si="57"/>
        <v>43922.632664930614</v>
      </c>
      <c r="B1814" s="351">
        <f t="shared" si="58"/>
        <v>14</v>
      </c>
      <c r="C1814" s="435">
        <v>43922.632664930556</v>
      </c>
      <c r="D1814" s="399"/>
      <c r="E1814" s="400" t="s">
        <v>2920</v>
      </c>
      <c r="F1814" s="340" t="s">
        <v>1015</v>
      </c>
      <c r="G1814" s="401" t="s">
        <v>106</v>
      </c>
      <c r="H1814" s="401" t="s">
        <v>697</v>
      </c>
      <c r="I1814" s="401" t="s">
        <v>698</v>
      </c>
      <c r="J1814" s="194">
        <v>8990</v>
      </c>
      <c r="K1814" s="194">
        <v>4000</v>
      </c>
      <c r="L1814" s="195">
        <v>4990</v>
      </c>
      <c r="M1814" s="196">
        <v>6</v>
      </c>
      <c r="N1814" s="197">
        <v>299.39999999999998</v>
      </c>
      <c r="O1814" s="197">
        <v>4690.6000000000004</v>
      </c>
      <c r="P1814" s="231" t="s">
        <v>721</v>
      </c>
    </row>
    <row r="1815" spans="1:16">
      <c r="A1815" s="340" t="str">
        <f t="shared" si="57"/>
        <v>43922.632664930615</v>
      </c>
      <c r="B1815" s="351">
        <f t="shared" si="58"/>
        <v>15</v>
      </c>
      <c r="C1815" s="435">
        <v>43922.632664930556</v>
      </c>
      <c r="D1815" s="399"/>
      <c r="E1815" s="400" t="s">
        <v>2921</v>
      </c>
      <c r="F1815" s="340" t="s">
        <v>1015</v>
      </c>
      <c r="G1815" s="401" t="s">
        <v>702</v>
      </c>
      <c r="H1815" s="401" t="s">
        <v>693</v>
      </c>
      <c r="I1815" s="401" t="s">
        <v>698</v>
      </c>
      <c r="J1815" s="194">
        <v>9060</v>
      </c>
      <c r="K1815" s="194">
        <v>4000</v>
      </c>
      <c r="L1815" s="195">
        <v>5060</v>
      </c>
      <c r="M1815" s="196">
        <v>6</v>
      </c>
      <c r="N1815" s="197">
        <v>303.59999999999997</v>
      </c>
      <c r="O1815" s="197">
        <v>4756.3999999999996</v>
      </c>
      <c r="P1815" s="231" t="s">
        <v>721</v>
      </c>
    </row>
    <row r="1816" spans="1:16">
      <c r="A1816" s="340" t="str">
        <f t="shared" si="57"/>
        <v>43922.632664930616</v>
      </c>
      <c r="B1816" s="351">
        <f t="shared" si="58"/>
        <v>16</v>
      </c>
      <c r="C1816" s="435">
        <v>43922.632664930556</v>
      </c>
      <c r="D1816" s="399"/>
      <c r="E1816" s="400" t="s">
        <v>2922</v>
      </c>
      <c r="F1816" s="340" t="s">
        <v>1015</v>
      </c>
      <c r="G1816" s="401" t="s">
        <v>689</v>
      </c>
      <c r="H1816" s="401" t="s">
        <v>695</v>
      </c>
      <c r="I1816" s="401" t="s">
        <v>698</v>
      </c>
      <c r="J1816" s="194">
        <v>8700</v>
      </c>
      <c r="K1816" s="194">
        <v>3780</v>
      </c>
      <c r="L1816" s="195">
        <v>4920</v>
      </c>
      <c r="M1816" s="196">
        <v>6</v>
      </c>
      <c r="N1816" s="197">
        <v>295.2</v>
      </c>
      <c r="O1816" s="197">
        <v>4624.8</v>
      </c>
      <c r="P1816" s="231" t="s">
        <v>721</v>
      </c>
    </row>
    <row r="1817" spans="1:16">
      <c r="A1817" s="340" t="str">
        <f t="shared" si="57"/>
        <v>43922.632664930617</v>
      </c>
      <c r="B1817" s="351">
        <f t="shared" si="58"/>
        <v>17</v>
      </c>
      <c r="C1817" s="435">
        <v>43922.632664930556</v>
      </c>
      <c r="D1817" s="399"/>
      <c r="E1817" s="400" t="s">
        <v>2923</v>
      </c>
      <c r="F1817" s="340" t="s">
        <v>1015</v>
      </c>
      <c r="G1817" s="401" t="s">
        <v>103</v>
      </c>
      <c r="H1817" s="401" t="s">
        <v>836</v>
      </c>
      <c r="I1817" s="401" t="s">
        <v>698</v>
      </c>
      <c r="J1817" s="194">
        <v>8890</v>
      </c>
      <c r="K1817" s="194">
        <v>3890</v>
      </c>
      <c r="L1817" s="195">
        <v>5000</v>
      </c>
      <c r="M1817" s="196">
        <v>6</v>
      </c>
      <c r="N1817" s="197">
        <v>300</v>
      </c>
      <c r="O1817" s="197">
        <v>4700</v>
      </c>
      <c r="P1817" s="231" t="s">
        <v>721</v>
      </c>
    </row>
    <row r="1818" spans="1:16">
      <c r="A1818" s="340" t="str">
        <f t="shared" si="57"/>
        <v>43922.632664930618</v>
      </c>
      <c r="B1818" s="351">
        <f t="shared" si="58"/>
        <v>18</v>
      </c>
      <c r="C1818" s="435">
        <v>43922.632664930556</v>
      </c>
      <c r="D1818" s="399"/>
      <c r="E1818" s="400" t="s">
        <v>2924</v>
      </c>
      <c r="F1818" s="340" t="s">
        <v>1015</v>
      </c>
      <c r="G1818" s="401" t="s">
        <v>161</v>
      </c>
      <c r="H1818" s="401" t="s">
        <v>696</v>
      </c>
      <c r="I1818" s="401" t="s">
        <v>698</v>
      </c>
      <c r="J1818" s="194">
        <v>8240</v>
      </c>
      <c r="K1818" s="194">
        <v>3800</v>
      </c>
      <c r="L1818" s="195">
        <v>4440</v>
      </c>
      <c r="M1818" s="196">
        <v>6</v>
      </c>
      <c r="N1818" s="197">
        <v>266.39999999999998</v>
      </c>
      <c r="O1818" s="197">
        <v>4173.6000000000004</v>
      </c>
      <c r="P1818" s="231" t="s">
        <v>721</v>
      </c>
    </row>
    <row r="1819" spans="1:16">
      <c r="A1819" s="340" t="str">
        <f t="shared" si="57"/>
        <v>43922.632664930619</v>
      </c>
      <c r="B1819" s="351">
        <f t="shared" si="58"/>
        <v>19</v>
      </c>
      <c r="C1819" s="435">
        <v>43922.632664930556</v>
      </c>
      <c r="D1819" s="399"/>
      <c r="E1819" s="400" t="s">
        <v>2925</v>
      </c>
      <c r="F1819" s="340" t="s">
        <v>1015</v>
      </c>
      <c r="G1819" s="401" t="s">
        <v>281</v>
      </c>
      <c r="H1819" s="401" t="s">
        <v>833</v>
      </c>
      <c r="I1819" s="401" t="s">
        <v>698</v>
      </c>
      <c r="J1819" s="194">
        <v>8410</v>
      </c>
      <c r="K1819" s="194">
        <v>3820</v>
      </c>
      <c r="L1819" s="195">
        <v>4590</v>
      </c>
      <c r="M1819" s="196">
        <v>6</v>
      </c>
      <c r="N1819" s="197">
        <v>275.39999999999998</v>
      </c>
      <c r="O1819" s="197">
        <v>4314.6000000000004</v>
      </c>
      <c r="P1819" s="231" t="s">
        <v>721</v>
      </c>
    </row>
    <row r="1820" spans="1:16">
      <c r="A1820" s="340" t="str">
        <f t="shared" si="57"/>
        <v>43922.632664930620</v>
      </c>
      <c r="B1820" s="351">
        <f t="shared" si="58"/>
        <v>20</v>
      </c>
      <c r="C1820" s="435">
        <v>43922.632664930556</v>
      </c>
      <c r="D1820" s="399"/>
      <c r="E1820" s="400" t="s">
        <v>2926</v>
      </c>
      <c r="F1820" s="340" t="s">
        <v>1015</v>
      </c>
      <c r="G1820" s="401" t="s">
        <v>736</v>
      </c>
      <c r="H1820" s="401" t="s">
        <v>733</v>
      </c>
      <c r="I1820" s="401" t="s">
        <v>698</v>
      </c>
      <c r="J1820" s="194">
        <v>8360</v>
      </c>
      <c r="K1820" s="194">
        <v>3860</v>
      </c>
      <c r="L1820" s="195">
        <v>4500</v>
      </c>
      <c r="M1820" s="196">
        <v>6</v>
      </c>
      <c r="N1820" s="197">
        <v>270</v>
      </c>
      <c r="O1820" s="197">
        <v>4230</v>
      </c>
      <c r="P1820" s="231" t="s">
        <v>721</v>
      </c>
    </row>
    <row r="1821" spans="1:16">
      <c r="A1821" s="340" t="str">
        <f t="shared" si="57"/>
        <v>43922.632664930621</v>
      </c>
      <c r="B1821" s="351">
        <f t="shared" si="58"/>
        <v>21</v>
      </c>
      <c r="C1821" s="435">
        <v>43922.632664930556</v>
      </c>
      <c r="D1821" s="399"/>
      <c r="E1821" s="400" t="s">
        <v>2927</v>
      </c>
      <c r="F1821" s="340" t="s">
        <v>1015</v>
      </c>
      <c r="G1821" s="401" t="s">
        <v>690</v>
      </c>
      <c r="H1821" s="401" t="s">
        <v>691</v>
      </c>
      <c r="I1821" s="401" t="s">
        <v>698</v>
      </c>
      <c r="J1821" s="194">
        <v>9060</v>
      </c>
      <c r="K1821" s="194">
        <v>3950</v>
      </c>
      <c r="L1821" s="195">
        <v>5110</v>
      </c>
      <c r="M1821" s="196">
        <v>6</v>
      </c>
      <c r="N1821" s="197">
        <v>306.59999999999997</v>
      </c>
      <c r="O1821" s="197">
        <v>4803.3999999999996</v>
      </c>
      <c r="P1821" s="231" t="s">
        <v>721</v>
      </c>
    </row>
    <row r="1822" spans="1:16">
      <c r="A1822" s="340" t="str">
        <f t="shared" si="57"/>
        <v>43922.632664930622</v>
      </c>
      <c r="B1822" s="351">
        <f t="shared" si="58"/>
        <v>22</v>
      </c>
      <c r="C1822" s="435">
        <v>43922.632664930556</v>
      </c>
      <c r="D1822" s="399"/>
      <c r="E1822" s="400" t="s">
        <v>2928</v>
      </c>
      <c r="F1822" s="340" t="s">
        <v>1015</v>
      </c>
      <c r="G1822" s="401" t="s">
        <v>103</v>
      </c>
      <c r="H1822" s="401" t="s">
        <v>836</v>
      </c>
      <c r="I1822" s="401" t="s">
        <v>698</v>
      </c>
      <c r="J1822" s="194">
        <v>8600</v>
      </c>
      <c r="K1822" s="194">
        <v>3890</v>
      </c>
      <c r="L1822" s="195">
        <v>4710</v>
      </c>
      <c r="M1822" s="196">
        <v>6</v>
      </c>
      <c r="N1822" s="197">
        <v>282.59999999999997</v>
      </c>
      <c r="O1822" s="197">
        <v>4427.3999999999996</v>
      </c>
      <c r="P1822" s="231" t="s">
        <v>721</v>
      </c>
    </row>
    <row r="1823" spans="1:16">
      <c r="A1823" s="340" t="str">
        <f t="shared" si="57"/>
        <v>43922.632664930623</v>
      </c>
      <c r="B1823" s="351">
        <f t="shared" si="58"/>
        <v>23</v>
      </c>
      <c r="C1823" s="435">
        <v>43922.632664930556</v>
      </c>
      <c r="D1823" s="399"/>
      <c r="E1823" s="400" t="s">
        <v>2929</v>
      </c>
      <c r="F1823" s="340" t="s">
        <v>1015</v>
      </c>
      <c r="G1823" s="401" t="s">
        <v>281</v>
      </c>
      <c r="H1823" s="401" t="s">
        <v>833</v>
      </c>
      <c r="I1823" s="401" t="s">
        <v>698</v>
      </c>
      <c r="J1823" s="194">
        <v>8540</v>
      </c>
      <c r="K1823" s="194">
        <v>3820</v>
      </c>
      <c r="L1823" s="195">
        <v>4720</v>
      </c>
      <c r="M1823" s="196">
        <v>6</v>
      </c>
      <c r="N1823" s="197">
        <v>283.2</v>
      </c>
      <c r="O1823" s="197">
        <v>4436.8</v>
      </c>
      <c r="P1823" s="231" t="s">
        <v>721</v>
      </c>
    </row>
    <row r="1824" spans="1:16">
      <c r="A1824" s="340" t="str">
        <f t="shared" si="57"/>
        <v>43922.632664930624</v>
      </c>
      <c r="B1824" s="351">
        <f t="shared" si="58"/>
        <v>24</v>
      </c>
      <c r="C1824" s="435">
        <v>43922.632664930556</v>
      </c>
      <c r="D1824" s="399"/>
      <c r="E1824" s="400" t="s">
        <v>2930</v>
      </c>
      <c r="F1824" s="340" t="s">
        <v>1015</v>
      </c>
      <c r="G1824" s="401" t="s">
        <v>106</v>
      </c>
      <c r="H1824" s="401" t="s">
        <v>697</v>
      </c>
      <c r="I1824" s="401" t="s">
        <v>698</v>
      </c>
      <c r="J1824" s="194">
        <v>8620</v>
      </c>
      <c r="K1824" s="194">
        <v>4000</v>
      </c>
      <c r="L1824" s="195">
        <v>4620</v>
      </c>
      <c r="M1824" s="196">
        <v>6</v>
      </c>
      <c r="N1824" s="197">
        <v>277.2</v>
      </c>
      <c r="O1824" s="197">
        <v>4342.8</v>
      </c>
      <c r="P1824" s="231" t="s">
        <v>721</v>
      </c>
    </row>
    <row r="1825" spans="1:16">
      <c r="A1825" s="340" t="str">
        <f t="shared" si="57"/>
        <v>43922.632664930625</v>
      </c>
      <c r="B1825" s="351">
        <f t="shared" si="58"/>
        <v>25</v>
      </c>
      <c r="C1825" s="435">
        <v>43922.632664930556</v>
      </c>
      <c r="D1825" s="399"/>
      <c r="E1825" s="400" t="s">
        <v>2931</v>
      </c>
      <c r="F1825" s="340" t="s">
        <v>1015</v>
      </c>
      <c r="G1825" s="401" t="s">
        <v>736</v>
      </c>
      <c r="H1825" s="401" t="s">
        <v>733</v>
      </c>
      <c r="I1825" s="401" t="s">
        <v>698</v>
      </c>
      <c r="J1825" s="194">
        <v>8990</v>
      </c>
      <c r="K1825" s="194">
        <v>3860</v>
      </c>
      <c r="L1825" s="195">
        <v>5130</v>
      </c>
      <c r="M1825" s="196">
        <v>6</v>
      </c>
      <c r="N1825" s="197">
        <v>307.8</v>
      </c>
      <c r="O1825" s="197">
        <v>4822.2</v>
      </c>
      <c r="P1825" s="231" t="s">
        <v>721</v>
      </c>
    </row>
    <row r="1826" spans="1:16">
      <c r="A1826" s="340" t="str">
        <f t="shared" si="57"/>
        <v>43922.632664930626</v>
      </c>
      <c r="B1826" s="351">
        <f t="shared" si="58"/>
        <v>26</v>
      </c>
      <c r="C1826" s="435">
        <v>43922.632664930556</v>
      </c>
      <c r="D1826" s="399"/>
      <c r="E1826" s="400" t="s">
        <v>2932</v>
      </c>
      <c r="F1826" s="340" t="s">
        <v>1015</v>
      </c>
      <c r="G1826" s="401" t="s">
        <v>689</v>
      </c>
      <c r="H1826" s="401" t="s">
        <v>695</v>
      </c>
      <c r="I1826" s="401" t="s">
        <v>698</v>
      </c>
      <c r="J1826" s="194">
        <v>8780</v>
      </c>
      <c r="K1826" s="194">
        <v>3780</v>
      </c>
      <c r="L1826" s="195">
        <v>5000</v>
      </c>
      <c r="M1826" s="196">
        <v>6</v>
      </c>
      <c r="N1826" s="197">
        <v>300</v>
      </c>
      <c r="O1826" s="197">
        <v>4700</v>
      </c>
      <c r="P1826" s="231" t="s">
        <v>721</v>
      </c>
    </row>
    <row r="1827" spans="1:16">
      <c r="A1827" s="340" t="str">
        <f t="shared" ref="A1827:A1890" si="59">C1827&amp;B1827</f>
        <v>43922.632664930627</v>
      </c>
      <c r="B1827" s="351">
        <f t="shared" ref="B1827:B1890" si="60">IF(C1827=C1826,B1826+1,1)</f>
        <v>27</v>
      </c>
      <c r="C1827" s="435">
        <v>43922.632664930556</v>
      </c>
      <c r="D1827" s="399"/>
      <c r="E1827" s="400" t="s">
        <v>2933</v>
      </c>
      <c r="F1827" s="340" t="s">
        <v>1015</v>
      </c>
      <c r="G1827" s="401" t="s">
        <v>161</v>
      </c>
      <c r="H1827" s="401" t="s">
        <v>696</v>
      </c>
      <c r="I1827" s="401" t="s">
        <v>698</v>
      </c>
      <c r="J1827" s="194">
        <v>8180</v>
      </c>
      <c r="K1827" s="194">
        <v>3800</v>
      </c>
      <c r="L1827" s="195">
        <v>4380</v>
      </c>
      <c r="M1827" s="196">
        <v>6</v>
      </c>
      <c r="N1827" s="197">
        <v>262.8</v>
      </c>
      <c r="O1827" s="197">
        <v>4117.2</v>
      </c>
      <c r="P1827" s="231" t="s">
        <v>721</v>
      </c>
    </row>
    <row r="1828" spans="1:16">
      <c r="A1828" s="340" t="str">
        <f t="shared" si="59"/>
        <v>43922.632664930628</v>
      </c>
      <c r="B1828" s="351">
        <f t="shared" si="60"/>
        <v>28</v>
      </c>
      <c r="C1828" s="435">
        <v>43922.632664930556</v>
      </c>
      <c r="D1828" s="399"/>
      <c r="E1828" s="400" t="s">
        <v>2934</v>
      </c>
      <c r="F1828" s="340" t="s">
        <v>1015</v>
      </c>
      <c r="G1828" s="401" t="s">
        <v>690</v>
      </c>
      <c r="H1828" s="401" t="s">
        <v>691</v>
      </c>
      <c r="I1828" s="401" t="s">
        <v>698</v>
      </c>
      <c r="J1828" s="194">
        <v>8660</v>
      </c>
      <c r="K1828" s="194">
        <v>3950</v>
      </c>
      <c r="L1828" s="195">
        <v>4710</v>
      </c>
      <c r="M1828" s="196">
        <v>6</v>
      </c>
      <c r="N1828" s="197">
        <v>282.59999999999997</v>
      </c>
      <c r="O1828" s="197">
        <v>4427.3999999999996</v>
      </c>
      <c r="P1828" s="231" t="s">
        <v>721</v>
      </c>
    </row>
    <row r="1829" spans="1:16">
      <c r="A1829" s="340" t="str">
        <f t="shared" si="59"/>
        <v>43922.632664930629</v>
      </c>
      <c r="B1829" s="351">
        <f t="shared" si="60"/>
        <v>29</v>
      </c>
      <c r="C1829" s="435">
        <v>43922.632664930556</v>
      </c>
      <c r="D1829" s="399" t="s">
        <v>2935</v>
      </c>
      <c r="E1829" s="400" t="s">
        <v>2936</v>
      </c>
      <c r="F1829" s="340" t="s">
        <v>737</v>
      </c>
      <c r="G1829" s="401" t="s">
        <v>1121</v>
      </c>
      <c r="H1829" s="401" t="s">
        <v>1122</v>
      </c>
      <c r="I1829" s="401" t="s">
        <v>686</v>
      </c>
      <c r="J1829" s="194">
        <v>10080</v>
      </c>
      <c r="K1829" s="194">
        <v>5330</v>
      </c>
      <c r="L1829" s="195">
        <v>4750</v>
      </c>
      <c r="M1829" s="196">
        <v>6</v>
      </c>
      <c r="N1829" s="197">
        <v>285</v>
      </c>
      <c r="O1829" s="197">
        <v>4465</v>
      </c>
      <c r="P1829" s="231" t="s">
        <v>22</v>
      </c>
    </row>
    <row r="1830" spans="1:16">
      <c r="A1830" s="340" t="str">
        <f t="shared" si="59"/>
        <v>43922.632664930630</v>
      </c>
      <c r="B1830" s="351">
        <f t="shared" si="60"/>
        <v>30</v>
      </c>
      <c r="C1830" s="435">
        <v>43922.632664930556</v>
      </c>
      <c r="D1830" s="399"/>
      <c r="E1830" s="400" t="s">
        <v>2937</v>
      </c>
      <c r="F1830" s="340" t="s">
        <v>737</v>
      </c>
      <c r="G1830" s="401" t="s">
        <v>1121</v>
      </c>
      <c r="H1830" s="401" t="s">
        <v>1124</v>
      </c>
      <c r="I1830" s="401" t="s">
        <v>686</v>
      </c>
      <c r="J1830" s="194">
        <v>10510</v>
      </c>
      <c r="K1830" s="194">
        <v>6760</v>
      </c>
      <c r="L1830" s="195">
        <v>3750</v>
      </c>
      <c r="M1830" s="196">
        <v>5</v>
      </c>
      <c r="N1830" s="197">
        <v>187.5</v>
      </c>
      <c r="O1830" s="197">
        <v>3562.5</v>
      </c>
      <c r="P1830" s="231" t="s">
        <v>22</v>
      </c>
    </row>
    <row r="1831" spans="1:16">
      <c r="A1831" s="340" t="str">
        <f t="shared" si="59"/>
        <v>43922.632664930631</v>
      </c>
      <c r="B1831" s="351">
        <f t="shared" si="60"/>
        <v>31</v>
      </c>
      <c r="C1831" s="435">
        <v>43922.632664930556</v>
      </c>
      <c r="D1831" s="399"/>
      <c r="E1831" s="400" t="s">
        <v>2938</v>
      </c>
      <c r="F1831" s="340" t="s">
        <v>737</v>
      </c>
      <c r="G1831" s="401" t="s">
        <v>815</v>
      </c>
      <c r="H1831" s="401" t="s">
        <v>2220</v>
      </c>
      <c r="I1831" s="401" t="s">
        <v>686</v>
      </c>
      <c r="J1831" s="194">
        <v>11380</v>
      </c>
      <c r="K1831" s="194">
        <v>4250</v>
      </c>
      <c r="L1831" s="195">
        <v>7130</v>
      </c>
      <c r="M1831" s="196">
        <v>5</v>
      </c>
      <c r="N1831" s="197">
        <v>356.5</v>
      </c>
      <c r="O1831" s="197">
        <v>6773.5</v>
      </c>
      <c r="P1831" s="231" t="s">
        <v>22</v>
      </c>
    </row>
    <row r="1832" spans="1:16">
      <c r="A1832" s="340" t="str">
        <f t="shared" si="59"/>
        <v>43922.632664930632</v>
      </c>
      <c r="B1832" s="351">
        <f t="shared" si="60"/>
        <v>32</v>
      </c>
      <c r="C1832" s="435">
        <v>43922.632664930556</v>
      </c>
      <c r="D1832" s="399" t="s">
        <v>2613</v>
      </c>
      <c r="E1832" s="400" t="s">
        <v>2939</v>
      </c>
      <c r="F1832" s="340" t="s">
        <v>754</v>
      </c>
      <c r="G1832" s="401" t="s">
        <v>2568</v>
      </c>
      <c r="H1832" s="401" t="s">
        <v>1461</v>
      </c>
      <c r="I1832" s="401" t="s">
        <v>751</v>
      </c>
      <c r="J1832" s="194">
        <v>3870</v>
      </c>
      <c r="K1832" s="194">
        <v>1560</v>
      </c>
      <c r="L1832" s="195">
        <v>2310</v>
      </c>
      <c r="M1832" s="196">
        <v>5</v>
      </c>
      <c r="N1832" s="197">
        <v>115.5</v>
      </c>
      <c r="O1832" s="197">
        <v>2194.5</v>
      </c>
      <c r="P1832" s="231" t="s">
        <v>24</v>
      </c>
    </row>
    <row r="1833" spans="1:16">
      <c r="A1833" s="340" t="str">
        <f t="shared" si="59"/>
        <v>43922.632664930633</v>
      </c>
      <c r="B1833" s="402">
        <f t="shared" si="60"/>
        <v>33</v>
      </c>
      <c r="C1833" s="435">
        <v>43922.632664930556</v>
      </c>
      <c r="D1833" s="404"/>
      <c r="E1833" s="405" t="s">
        <v>2940</v>
      </c>
      <c r="F1833" s="340" t="s">
        <v>754</v>
      </c>
      <c r="G1833" s="406" t="s">
        <v>1159</v>
      </c>
      <c r="H1833" s="406" t="s">
        <v>2058</v>
      </c>
      <c r="I1833" s="406" t="s">
        <v>751</v>
      </c>
      <c r="J1833" s="194">
        <v>4390</v>
      </c>
      <c r="K1833" s="194">
        <v>1640</v>
      </c>
      <c r="L1833" s="195">
        <v>2750</v>
      </c>
      <c r="M1833" s="196">
        <v>5</v>
      </c>
      <c r="N1833" s="197">
        <v>137.5</v>
      </c>
      <c r="O1833" s="197">
        <v>2612.5</v>
      </c>
      <c r="P1833" s="221" t="s">
        <v>24</v>
      </c>
    </row>
    <row r="1834" spans="1:16">
      <c r="A1834" s="340" t="str">
        <f t="shared" si="59"/>
        <v>439041</v>
      </c>
      <c r="B1834" s="351">
        <f t="shared" si="60"/>
        <v>1</v>
      </c>
      <c r="C1834" s="435">
        <v>43904</v>
      </c>
      <c r="D1834" s="399" t="s">
        <v>2810</v>
      </c>
      <c r="E1834" s="400" t="s">
        <v>2941</v>
      </c>
      <c r="F1834" s="340" t="s">
        <v>713</v>
      </c>
      <c r="G1834" s="401" t="s">
        <v>704</v>
      </c>
      <c r="H1834" s="401" t="s">
        <v>2463</v>
      </c>
      <c r="I1834" s="401" t="s">
        <v>686</v>
      </c>
      <c r="J1834" s="194">
        <v>9670</v>
      </c>
      <c r="K1834" s="194">
        <v>4470</v>
      </c>
      <c r="L1834" s="195">
        <v>5200</v>
      </c>
      <c r="M1834" s="196">
        <v>5</v>
      </c>
      <c r="N1834" s="197">
        <v>260</v>
      </c>
      <c r="O1834" s="197">
        <v>4940</v>
      </c>
      <c r="P1834" s="231" t="s">
        <v>21</v>
      </c>
    </row>
    <row r="1835" spans="1:16">
      <c r="A1835" s="340" t="str">
        <f t="shared" si="59"/>
        <v>439042</v>
      </c>
      <c r="B1835" s="351">
        <f t="shared" si="60"/>
        <v>2</v>
      </c>
      <c r="C1835" s="435">
        <v>43904</v>
      </c>
      <c r="D1835" s="399" t="s">
        <v>2942</v>
      </c>
      <c r="E1835" s="400" t="s">
        <v>2943</v>
      </c>
      <c r="F1835" s="340" t="s">
        <v>737</v>
      </c>
      <c r="G1835" s="401" t="s">
        <v>1121</v>
      </c>
      <c r="H1835" s="401" t="s">
        <v>1122</v>
      </c>
      <c r="I1835" s="401" t="s">
        <v>686</v>
      </c>
      <c r="J1835" s="194">
        <v>11460</v>
      </c>
      <c r="K1835" s="194">
        <v>4330</v>
      </c>
      <c r="L1835" s="195">
        <v>7130</v>
      </c>
      <c r="M1835" s="196">
        <v>5</v>
      </c>
      <c r="N1835" s="197">
        <v>356.5</v>
      </c>
      <c r="O1835" s="197">
        <v>6773.5</v>
      </c>
      <c r="P1835" s="231" t="s">
        <v>22</v>
      </c>
    </row>
    <row r="1836" spans="1:16">
      <c r="A1836" s="340" t="str">
        <f t="shared" si="59"/>
        <v>439043</v>
      </c>
      <c r="B1836" s="351">
        <f t="shared" si="60"/>
        <v>3</v>
      </c>
      <c r="C1836" s="435">
        <v>43904</v>
      </c>
      <c r="D1836" s="399"/>
      <c r="E1836" s="400" t="s">
        <v>2944</v>
      </c>
      <c r="F1836" s="340" t="s">
        <v>737</v>
      </c>
      <c r="G1836" s="401" t="s">
        <v>1121</v>
      </c>
      <c r="H1836" s="401" t="s">
        <v>1124</v>
      </c>
      <c r="I1836" s="401" t="s">
        <v>686</v>
      </c>
      <c r="J1836" s="194">
        <v>10960</v>
      </c>
      <c r="K1836" s="194">
        <v>4480</v>
      </c>
      <c r="L1836" s="195">
        <v>6480</v>
      </c>
      <c r="M1836" s="196">
        <v>5</v>
      </c>
      <c r="N1836" s="197">
        <v>324</v>
      </c>
      <c r="O1836" s="197">
        <v>6156</v>
      </c>
      <c r="P1836" s="231" t="s">
        <v>22</v>
      </c>
    </row>
    <row r="1837" spans="1:16">
      <c r="A1837" s="340" t="str">
        <f t="shared" si="59"/>
        <v>439044</v>
      </c>
      <c r="B1837" s="351">
        <f t="shared" si="60"/>
        <v>4</v>
      </c>
      <c r="C1837" s="435">
        <v>43904</v>
      </c>
      <c r="D1837" s="399"/>
      <c r="E1837" s="400" t="s">
        <v>2945</v>
      </c>
      <c r="F1837" s="340" t="s">
        <v>737</v>
      </c>
      <c r="G1837" s="401" t="s">
        <v>1121</v>
      </c>
      <c r="H1837" s="401" t="s">
        <v>1201</v>
      </c>
      <c r="I1837" s="401" t="s">
        <v>686</v>
      </c>
      <c r="J1837" s="194">
        <v>11940</v>
      </c>
      <c r="K1837" s="194">
        <v>4400</v>
      </c>
      <c r="L1837" s="195">
        <v>7540</v>
      </c>
      <c r="M1837" s="196">
        <v>5</v>
      </c>
      <c r="N1837" s="197">
        <v>377</v>
      </c>
      <c r="O1837" s="197">
        <v>7163</v>
      </c>
      <c r="P1837" s="231" t="s">
        <v>22</v>
      </c>
    </row>
    <row r="1838" spans="1:16">
      <c r="A1838" s="340" t="str">
        <f t="shared" si="59"/>
        <v>439045</v>
      </c>
      <c r="B1838" s="351">
        <f t="shared" si="60"/>
        <v>5</v>
      </c>
      <c r="C1838" s="435">
        <v>43904</v>
      </c>
      <c r="D1838" s="399"/>
      <c r="E1838" s="400" t="s">
        <v>2946</v>
      </c>
      <c r="F1838" s="340" t="s">
        <v>737</v>
      </c>
      <c r="G1838" s="401" t="s">
        <v>1121</v>
      </c>
      <c r="H1838" s="401" t="s">
        <v>1463</v>
      </c>
      <c r="I1838" s="401" t="s">
        <v>686</v>
      </c>
      <c r="J1838" s="194">
        <v>10870</v>
      </c>
      <c r="K1838" s="194">
        <v>4500</v>
      </c>
      <c r="L1838" s="195">
        <v>6370</v>
      </c>
      <c r="M1838" s="196">
        <v>5</v>
      </c>
      <c r="N1838" s="197">
        <v>318.5</v>
      </c>
      <c r="O1838" s="197">
        <v>6051.5</v>
      </c>
      <c r="P1838" s="231" t="s">
        <v>22</v>
      </c>
    </row>
    <row r="1839" spans="1:16">
      <c r="A1839" s="340" t="str">
        <f t="shared" si="59"/>
        <v>439046</v>
      </c>
      <c r="B1839" s="351">
        <f t="shared" si="60"/>
        <v>6</v>
      </c>
      <c r="C1839" s="435">
        <v>43904</v>
      </c>
      <c r="D1839" s="399" t="s">
        <v>2670</v>
      </c>
      <c r="E1839" s="400" t="s">
        <v>2947</v>
      </c>
      <c r="F1839" s="340" t="s">
        <v>754</v>
      </c>
      <c r="G1839" s="401" t="s">
        <v>1293</v>
      </c>
      <c r="H1839" s="401" t="s">
        <v>1294</v>
      </c>
      <c r="I1839" s="401" t="s">
        <v>751</v>
      </c>
      <c r="J1839" s="194">
        <v>3470</v>
      </c>
      <c r="K1839" s="194">
        <v>1640</v>
      </c>
      <c r="L1839" s="195">
        <v>1830</v>
      </c>
      <c r="M1839" s="196">
        <v>5</v>
      </c>
      <c r="N1839" s="197">
        <v>91.5</v>
      </c>
      <c r="O1839" s="197">
        <v>1738.5</v>
      </c>
      <c r="P1839" s="231" t="s">
        <v>24</v>
      </c>
    </row>
    <row r="1840" spans="1:16">
      <c r="A1840" s="340" t="str">
        <f t="shared" si="59"/>
        <v>439047</v>
      </c>
      <c r="B1840" s="351">
        <f t="shared" si="60"/>
        <v>7</v>
      </c>
      <c r="C1840" s="435">
        <v>43904</v>
      </c>
      <c r="D1840" s="399"/>
      <c r="E1840" s="400" t="s">
        <v>2948</v>
      </c>
      <c r="F1840" s="340" t="s">
        <v>754</v>
      </c>
      <c r="G1840" s="401" t="s">
        <v>1159</v>
      </c>
      <c r="H1840" s="401" t="s">
        <v>2762</v>
      </c>
      <c r="I1840" s="401" t="s">
        <v>751</v>
      </c>
      <c r="J1840" s="194">
        <v>4090</v>
      </c>
      <c r="K1840" s="194">
        <v>1560</v>
      </c>
      <c r="L1840" s="195">
        <v>2530</v>
      </c>
      <c r="M1840" s="196">
        <v>5</v>
      </c>
      <c r="N1840" s="197">
        <v>126.5</v>
      </c>
      <c r="O1840" s="197">
        <v>2403.5</v>
      </c>
      <c r="P1840" s="231" t="s">
        <v>24</v>
      </c>
    </row>
    <row r="1841" spans="1:16">
      <c r="A1841" s="340" t="str">
        <f t="shared" si="59"/>
        <v>439048</v>
      </c>
      <c r="B1841" s="351">
        <f t="shared" si="60"/>
        <v>8</v>
      </c>
      <c r="C1841" s="435">
        <v>43904</v>
      </c>
      <c r="D1841" s="399"/>
      <c r="E1841" s="400" t="s">
        <v>2949</v>
      </c>
      <c r="F1841" s="340" t="s">
        <v>754</v>
      </c>
      <c r="G1841" s="401" t="s">
        <v>826</v>
      </c>
      <c r="H1841" s="401" t="s">
        <v>827</v>
      </c>
      <c r="I1841" s="401" t="s">
        <v>751</v>
      </c>
      <c r="J1841" s="194">
        <v>11200</v>
      </c>
      <c r="K1841" s="194">
        <v>4410</v>
      </c>
      <c r="L1841" s="195">
        <v>6790</v>
      </c>
      <c r="M1841" s="196">
        <v>5</v>
      </c>
      <c r="N1841" s="197">
        <v>339.5</v>
      </c>
      <c r="O1841" s="197">
        <v>6450.5</v>
      </c>
      <c r="P1841" s="231" t="s">
        <v>24</v>
      </c>
    </row>
    <row r="1842" spans="1:16">
      <c r="A1842" s="340" t="str">
        <f t="shared" si="59"/>
        <v>439049</v>
      </c>
      <c r="B1842" s="351">
        <f t="shared" si="60"/>
        <v>9</v>
      </c>
      <c r="C1842" s="435">
        <v>43904</v>
      </c>
      <c r="D1842" s="399"/>
      <c r="E1842" s="400" t="s">
        <v>2950</v>
      </c>
      <c r="F1842" s="340" t="s">
        <v>754</v>
      </c>
      <c r="G1842" s="401" t="s">
        <v>1159</v>
      </c>
      <c r="H1842" s="401" t="s">
        <v>1863</v>
      </c>
      <c r="I1842" s="401" t="s">
        <v>751</v>
      </c>
      <c r="J1842" s="194">
        <v>4600</v>
      </c>
      <c r="K1842" s="194">
        <v>1580</v>
      </c>
      <c r="L1842" s="195">
        <v>3020</v>
      </c>
      <c r="M1842" s="196">
        <v>5</v>
      </c>
      <c r="N1842" s="197">
        <v>151</v>
      </c>
      <c r="O1842" s="197">
        <v>2869</v>
      </c>
      <c r="P1842" s="231" t="s">
        <v>24</v>
      </c>
    </row>
    <row r="1843" spans="1:16">
      <c r="A1843" s="340" t="str">
        <f t="shared" si="59"/>
        <v>4390410</v>
      </c>
      <c r="B1843" s="351">
        <f t="shared" si="60"/>
        <v>10</v>
      </c>
      <c r="C1843" s="435">
        <v>43904</v>
      </c>
      <c r="D1843" s="399"/>
      <c r="E1843" s="400" t="s">
        <v>2951</v>
      </c>
      <c r="F1843" s="340" t="s">
        <v>754</v>
      </c>
      <c r="G1843" s="401" t="s">
        <v>99</v>
      </c>
      <c r="H1843" s="401" t="s">
        <v>1282</v>
      </c>
      <c r="I1843" s="401" t="s">
        <v>751</v>
      </c>
      <c r="J1843" s="194">
        <v>14040</v>
      </c>
      <c r="K1843" s="194">
        <v>4480</v>
      </c>
      <c r="L1843" s="195">
        <v>9560</v>
      </c>
      <c r="M1843" s="196">
        <v>5</v>
      </c>
      <c r="N1843" s="197">
        <v>478</v>
      </c>
      <c r="O1843" s="197">
        <v>9082</v>
      </c>
      <c r="P1843" s="231" t="s">
        <v>24</v>
      </c>
    </row>
    <row r="1844" spans="1:16">
      <c r="A1844" s="340" t="str">
        <f t="shared" si="59"/>
        <v>4390411</v>
      </c>
      <c r="B1844" s="351">
        <f t="shared" si="60"/>
        <v>11</v>
      </c>
      <c r="C1844" s="435">
        <v>43904</v>
      </c>
      <c r="D1844" s="399"/>
      <c r="E1844" s="400" t="s">
        <v>2952</v>
      </c>
      <c r="F1844" s="340" t="s">
        <v>754</v>
      </c>
      <c r="G1844" s="401" t="s">
        <v>1159</v>
      </c>
      <c r="H1844" s="401" t="s">
        <v>816</v>
      </c>
      <c r="I1844" s="401" t="s">
        <v>751</v>
      </c>
      <c r="J1844" s="194">
        <v>12220</v>
      </c>
      <c r="K1844" s="194">
        <v>4490</v>
      </c>
      <c r="L1844" s="195">
        <v>7730</v>
      </c>
      <c r="M1844" s="196">
        <v>5</v>
      </c>
      <c r="N1844" s="197">
        <v>386.5</v>
      </c>
      <c r="O1844" s="197">
        <v>7343.5</v>
      </c>
      <c r="P1844" s="231" t="s">
        <v>24</v>
      </c>
    </row>
    <row r="1845" spans="1:16">
      <c r="A1845" s="340" t="str">
        <f t="shared" si="59"/>
        <v>4390412</v>
      </c>
      <c r="B1845" s="351">
        <f t="shared" si="60"/>
        <v>12</v>
      </c>
      <c r="C1845" s="435">
        <v>43904</v>
      </c>
      <c r="D1845" s="399"/>
      <c r="E1845" s="400" t="s">
        <v>2953</v>
      </c>
      <c r="F1845" s="340" t="s">
        <v>754</v>
      </c>
      <c r="G1845" s="401" t="s">
        <v>930</v>
      </c>
      <c r="H1845" s="401" t="s">
        <v>931</v>
      </c>
      <c r="I1845" s="401" t="s">
        <v>751</v>
      </c>
      <c r="J1845" s="194">
        <v>11760</v>
      </c>
      <c r="K1845" s="194">
        <v>4240</v>
      </c>
      <c r="L1845" s="195">
        <v>7520</v>
      </c>
      <c r="M1845" s="196">
        <v>5</v>
      </c>
      <c r="N1845" s="197">
        <v>376</v>
      </c>
      <c r="O1845" s="197">
        <v>7144</v>
      </c>
      <c r="P1845" s="231" t="s">
        <v>24</v>
      </c>
    </row>
    <row r="1846" spans="1:16">
      <c r="A1846" s="340" t="str">
        <f t="shared" si="59"/>
        <v>4390413</v>
      </c>
      <c r="B1846" s="351">
        <f t="shared" si="60"/>
        <v>13</v>
      </c>
      <c r="C1846" s="435">
        <v>43904</v>
      </c>
      <c r="D1846" s="399"/>
      <c r="E1846" s="400" t="s">
        <v>2954</v>
      </c>
      <c r="F1846" s="340" t="s">
        <v>754</v>
      </c>
      <c r="G1846" s="401" t="s">
        <v>1159</v>
      </c>
      <c r="H1846" s="401" t="s">
        <v>2058</v>
      </c>
      <c r="I1846" s="401" t="s">
        <v>751</v>
      </c>
      <c r="J1846" s="194">
        <v>4030</v>
      </c>
      <c r="K1846" s="194">
        <v>1490</v>
      </c>
      <c r="L1846" s="195">
        <v>2540</v>
      </c>
      <c r="M1846" s="196">
        <v>5</v>
      </c>
      <c r="N1846" s="197">
        <v>127</v>
      </c>
      <c r="O1846" s="197">
        <v>2413</v>
      </c>
      <c r="P1846" s="231" t="s">
        <v>24</v>
      </c>
    </row>
    <row r="1847" spans="1:16">
      <c r="A1847" s="340" t="str">
        <f t="shared" si="59"/>
        <v>4390414</v>
      </c>
      <c r="B1847" s="351">
        <f t="shared" si="60"/>
        <v>14</v>
      </c>
      <c r="C1847" s="435">
        <v>43904</v>
      </c>
      <c r="D1847" s="399"/>
      <c r="E1847" s="400" t="s">
        <v>2955</v>
      </c>
      <c r="F1847" s="340" t="s">
        <v>754</v>
      </c>
      <c r="G1847" s="401" t="s">
        <v>2568</v>
      </c>
      <c r="H1847" s="401" t="s">
        <v>2753</v>
      </c>
      <c r="I1847" s="401" t="s">
        <v>751</v>
      </c>
      <c r="J1847" s="194">
        <v>12310</v>
      </c>
      <c r="K1847" s="194">
        <v>4560</v>
      </c>
      <c r="L1847" s="195">
        <v>7750</v>
      </c>
      <c r="M1847" s="196">
        <v>5</v>
      </c>
      <c r="N1847" s="197">
        <v>387.5</v>
      </c>
      <c r="O1847" s="197">
        <v>7362.5</v>
      </c>
      <c r="P1847" s="231" t="s">
        <v>24</v>
      </c>
    </row>
    <row r="1848" spans="1:16">
      <c r="A1848" s="340" t="str">
        <f t="shared" si="59"/>
        <v>4390415</v>
      </c>
      <c r="B1848" s="402">
        <f t="shared" si="60"/>
        <v>15</v>
      </c>
      <c r="C1848" s="435">
        <v>43904</v>
      </c>
      <c r="D1848" s="404" t="s">
        <v>2758</v>
      </c>
      <c r="E1848" s="405" t="s">
        <v>2956</v>
      </c>
      <c r="F1848" s="340" t="s">
        <v>770</v>
      </c>
      <c r="G1848" s="406" t="s">
        <v>95</v>
      </c>
      <c r="H1848" s="406" t="s">
        <v>735</v>
      </c>
      <c r="I1848" s="406" t="s">
        <v>692</v>
      </c>
      <c r="J1848" s="194">
        <v>7310</v>
      </c>
      <c r="K1848" s="194">
        <v>3880</v>
      </c>
      <c r="L1848" s="195">
        <v>3430</v>
      </c>
      <c r="M1848" s="196">
        <v>6</v>
      </c>
      <c r="N1848" s="197">
        <v>205.79999999999998</v>
      </c>
      <c r="O1848" s="197">
        <v>3224.2</v>
      </c>
      <c r="P1848" s="221" t="s">
        <v>29</v>
      </c>
    </row>
    <row r="1849" spans="1:16">
      <c r="A1849" s="340" t="str">
        <f t="shared" si="59"/>
        <v>439061</v>
      </c>
      <c r="B1849" s="351">
        <f t="shared" si="60"/>
        <v>1</v>
      </c>
      <c r="C1849" s="435">
        <v>43906</v>
      </c>
      <c r="D1849" s="399" t="s">
        <v>2830</v>
      </c>
      <c r="E1849" s="400" t="s">
        <v>2957</v>
      </c>
      <c r="F1849" s="340" t="s">
        <v>713</v>
      </c>
      <c r="G1849" s="401" t="s">
        <v>704</v>
      </c>
      <c r="H1849" s="401" t="s">
        <v>2463</v>
      </c>
      <c r="I1849" s="401" t="s">
        <v>686</v>
      </c>
      <c r="J1849" s="194">
        <v>10270</v>
      </c>
      <c r="K1849" s="194">
        <v>4500</v>
      </c>
      <c r="L1849" s="195">
        <v>5770</v>
      </c>
      <c r="M1849" s="196">
        <v>5</v>
      </c>
      <c r="N1849" s="197">
        <v>288.5</v>
      </c>
      <c r="O1849" s="197">
        <v>5481.5</v>
      </c>
      <c r="P1849" s="231" t="s">
        <v>21</v>
      </c>
    </row>
    <row r="1850" spans="1:16">
      <c r="A1850" s="340" t="str">
        <f t="shared" si="59"/>
        <v>439062</v>
      </c>
      <c r="B1850" s="351">
        <f t="shared" si="60"/>
        <v>2</v>
      </c>
      <c r="C1850" s="435">
        <v>43906</v>
      </c>
      <c r="D1850" s="399" t="s">
        <v>2958</v>
      </c>
      <c r="E1850" s="400" t="s">
        <v>2959</v>
      </c>
      <c r="F1850" s="340" t="s">
        <v>737</v>
      </c>
      <c r="G1850" s="401" t="s">
        <v>1005</v>
      </c>
      <c r="H1850" s="401" t="s">
        <v>1006</v>
      </c>
      <c r="I1850" s="401" t="s">
        <v>686</v>
      </c>
      <c r="J1850" s="194">
        <v>2630</v>
      </c>
      <c r="K1850" s="194">
        <v>1180</v>
      </c>
      <c r="L1850" s="195">
        <v>1450</v>
      </c>
      <c r="M1850" s="196">
        <v>5</v>
      </c>
      <c r="N1850" s="197">
        <v>72.5</v>
      </c>
      <c r="O1850" s="197">
        <v>1377.5</v>
      </c>
      <c r="P1850" s="231" t="s">
        <v>22</v>
      </c>
    </row>
    <row r="1851" spans="1:16">
      <c r="A1851" s="340" t="str">
        <f t="shared" si="59"/>
        <v>439063</v>
      </c>
      <c r="B1851" s="351">
        <f t="shared" si="60"/>
        <v>3</v>
      </c>
      <c r="C1851" s="435">
        <v>43906</v>
      </c>
      <c r="D1851" s="399"/>
      <c r="E1851" s="400" t="s">
        <v>2960</v>
      </c>
      <c r="F1851" s="340" t="s">
        <v>737</v>
      </c>
      <c r="G1851" s="401" t="s">
        <v>1121</v>
      </c>
      <c r="H1851" s="401" t="s">
        <v>1201</v>
      </c>
      <c r="I1851" s="401" t="s">
        <v>686</v>
      </c>
      <c r="J1851" s="194">
        <v>12170</v>
      </c>
      <c r="K1851" s="194">
        <v>4480</v>
      </c>
      <c r="L1851" s="195">
        <v>7690</v>
      </c>
      <c r="M1851" s="196">
        <v>5</v>
      </c>
      <c r="N1851" s="197">
        <v>384.5</v>
      </c>
      <c r="O1851" s="197">
        <v>7305.5</v>
      </c>
      <c r="P1851" s="231" t="s">
        <v>22</v>
      </c>
    </row>
    <row r="1852" spans="1:16">
      <c r="A1852" s="340" t="str">
        <f t="shared" si="59"/>
        <v>439064</v>
      </c>
      <c r="B1852" s="351">
        <f t="shared" si="60"/>
        <v>4</v>
      </c>
      <c r="C1852" s="435">
        <v>43906</v>
      </c>
      <c r="D1852" s="399"/>
      <c r="E1852" s="400" t="s">
        <v>2961</v>
      </c>
      <c r="F1852" s="340" t="s">
        <v>737</v>
      </c>
      <c r="G1852" s="401" t="s">
        <v>1121</v>
      </c>
      <c r="H1852" s="401" t="s">
        <v>1124</v>
      </c>
      <c r="I1852" s="401" t="s">
        <v>686</v>
      </c>
      <c r="J1852" s="194">
        <v>12200</v>
      </c>
      <c r="K1852" s="194">
        <v>4640</v>
      </c>
      <c r="L1852" s="195">
        <v>7560</v>
      </c>
      <c r="M1852" s="196">
        <v>5</v>
      </c>
      <c r="N1852" s="197">
        <v>378</v>
      </c>
      <c r="O1852" s="197">
        <v>7182</v>
      </c>
      <c r="P1852" s="231" t="s">
        <v>22</v>
      </c>
    </row>
    <row r="1853" spans="1:16">
      <c r="A1853" s="340" t="str">
        <f t="shared" si="59"/>
        <v>439065</v>
      </c>
      <c r="B1853" s="351">
        <f t="shared" si="60"/>
        <v>5</v>
      </c>
      <c r="C1853" s="435">
        <v>43906</v>
      </c>
      <c r="D1853" s="399" t="s">
        <v>2670</v>
      </c>
      <c r="E1853" s="400" t="s">
        <v>2962</v>
      </c>
      <c r="F1853" s="340" t="s">
        <v>731</v>
      </c>
      <c r="G1853" s="401" t="s">
        <v>1475</v>
      </c>
      <c r="H1853" s="401" t="s">
        <v>1363</v>
      </c>
      <c r="I1853" s="401" t="s">
        <v>688</v>
      </c>
      <c r="J1853" s="194">
        <v>13120</v>
      </c>
      <c r="K1853" s="194">
        <v>4640</v>
      </c>
      <c r="L1853" s="195">
        <v>8480</v>
      </c>
      <c r="M1853" s="196">
        <v>5</v>
      </c>
      <c r="N1853" s="197">
        <v>424</v>
      </c>
      <c r="O1853" s="197">
        <v>8056</v>
      </c>
      <c r="P1853" s="231" t="s">
        <v>23</v>
      </c>
    </row>
    <row r="1854" spans="1:16">
      <c r="A1854" s="340" t="str">
        <f t="shared" si="59"/>
        <v>439066</v>
      </c>
      <c r="B1854" s="351">
        <f t="shared" si="60"/>
        <v>6</v>
      </c>
      <c r="C1854" s="435">
        <v>43906</v>
      </c>
      <c r="D1854" s="399"/>
      <c r="E1854" s="400" t="s">
        <v>2963</v>
      </c>
      <c r="F1854" s="340" t="s">
        <v>731</v>
      </c>
      <c r="G1854" s="401" t="s">
        <v>1121</v>
      </c>
      <c r="H1854" s="401" t="s">
        <v>1854</v>
      </c>
      <c r="I1854" s="401" t="s">
        <v>688</v>
      </c>
      <c r="J1854" s="194">
        <v>4800</v>
      </c>
      <c r="K1854" s="194">
        <v>1590</v>
      </c>
      <c r="L1854" s="195">
        <v>3210</v>
      </c>
      <c r="M1854" s="196">
        <v>5</v>
      </c>
      <c r="N1854" s="197">
        <v>160.5</v>
      </c>
      <c r="O1854" s="197">
        <v>3049.5</v>
      </c>
      <c r="P1854" s="231" t="s">
        <v>23</v>
      </c>
    </row>
    <row r="1855" spans="1:16">
      <c r="A1855" s="340" t="str">
        <f t="shared" si="59"/>
        <v>439067</v>
      </c>
      <c r="B1855" s="351">
        <f t="shared" si="60"/>
        <v>7</v>
      </c>
      <c r="C1855" s="435">
        <v>43906</v>
      </c>
      <c r="D1855" s="399" t="s">
        <v>2713</v>
      </c>
      <c r="E1855" s="400" t="s">
        <v>2964</v>
      </c>
      <c r="F1855" s="340" t="s">
        <v>754</v>
      </c>
      <c r="G1855" s="401" t="s">
        <v>1293</v>
      </c>
      <c r="H1855" s="401" t="s">
        <v>1294</v>
      </c>
      <c r="I1855" s="401" t="s">
        <v>751</v>
      </c>
      <c r="J1855" s="194">
        <v>4840</v>
      </c>
      <c r="K1855" s="194">
        <v>1650</v>
      </c>
      <c r="L1855" s="195">
        <v>3190</v>
      </c>
      <c r="M1855" s="196">
        <v>5</v>
      </c>
      <c r="N1855" s="197">
        <v>159.5</v>
      </c>
      <c r="O1855" s="197">
        <v>3030.5</v>
      </c>
      <c r="P1855" s="231" t="s">
        <v>24</v>
      </c>
    </row>
    <row r="1856" spans="1:16">
      <c r="A1856" s="340" t="str">
        <f t="shared" si="59"/>
        <v>439068</v>
      </c>
      <c r="B1856" s="351">
        <f t="shared" si="60"/>
        <v>8</v>
      </c>
      <c r="C1856" s="435">
        <v>43906</v>
      </c>
      <c r="D1856" s="399"/>
      <c r="E1856" s="400" t="s">
        <v>2965</v>
      </c>
      <c r="F1856" s="340" t="s">
        <v>754</v>
      </c>
      <c r="G1856" s="401" t="s">
        <v>826</v>
      </c>
      <c r="H1856" s="401" t="s">
        <v>827</v>
      </c>
      <c r="I1856" s="401" t="s">
        <v>751</v>
      </c>
      <c r="J1856" s="194">
        <v>11140</v>
      </c>
      <c r="K1856" s="194">
        <v>4320</v>
      </c>
      <c r="L1856" s="195">
        <v>6820</v>
      </c>
      <c r="M1856" s="196">
        <v>5</v>
      </c>
      <c r="N1856" s="197">
        <v>341</v>
      </c>
      <c r="O1856" s="197">
        <v>6479</v>
      </c>
      <c r="P1856" s="231" t="s">
        <v>24</v>
      </c>
    </row>
    <row r="1857" spans="1:16">
      <c r="A1857" s="340" t="str">
        <f t="shared" si="59"/>
        <v>439069</v>
      </c>
      <c r="B1857" s="351">
        <f t="shared" si="60"/>
        <v>9</v>
      </c>
      <c r="C1857" s="435">
        <v>43906</v>
      </c>
      <c r="D1857" s="399"/>
      <c r="E1857" s="400" t="s">
        <v>2966</v>
      </c>
      <c r="F1857" s="340" t="s">
        <v>754</v>
      </c>
      <c r="G1857" s="401" t="s">
        <v>99</v>
      </c>
      <c r="H1857" s="401" t="s">
        <v>1282</v>
      </c>
      <c r="I1857" s="401" t="s">
        <v>751</v>
      </c>
      <c r="J1857" s="194">
        <v>13350</v>
      </c>
      <c r="K1857" s="194">
        <v>4380</v>
      </c>
      <c r="L1857" s="195">
        <v>8970</v>
      </c>
      <c r="M1857" s="196">
        <v>5</v>
      </c>
      <c r="N1857" s="197">
        <v>448.5</v>
      </c>
      <c r="O1857" s="197">
        <v>8521.5</v>
      </c>
      <c r="P1857" s="231" t="s">
        <v>24</v>
      </c>
    </row>
    <row r="1858" spans="1:16">
      <c r="A1858" s="340" t="str">
        <f t="shared" si="59"/>
        <v>4390610</v>
      </c>
      <c r="B1858" s="351">
        <f t="shared" si="60"/>
        <v>10</v>
      </c>
      <c r="C1858" s="435">
        <v>43906</v>
      </c>
      <c r="D1858" s="399"/>
      <c r="E1858" s="400" t="s">
        <v>2967</v>
      </c>
      <c r="F1858" s="340" t="s">
        <v>754</v>
      </c>
      <c r="G1858" s="401" t="s">
        <v>1293</v>
      </c>
      <c r="H1858" s="401" t="s">
        <v>1294</v>
      </c>
      <c r="I1858" s="401" t="s">
        <v>751</v>
      </c>
      <c r="J1858" s="194">
        <v>3120</v>
      </c>
      <c r="K1858" s="194">
        <v>1640</v>
      </c>
      <c r="L1858" s="195">
        <v>1480</v>
      </c>
      <c r="M1858" s="196">
        <v>5</v>
      </c>
      <c r="N1858" s="197">
        <v>74</v>
      </c>
      <c r="O1858" s="197">
        <v>1406</v>
      </c>
      <c r="P1858" s="231" t="s">
        <v>24</v>
      </c>
    </row>
    <row r="1859" spans="1:16">
      <c r="A1859" s="340" t="str">
        <f t="shared" si="59"/>
        <v>4390611</v>
      </c>
      <c r="B1859" s="351">
        <f t="shared" si="60"/>
        <v>11</v>
      </c>
      <c r="C1859" s="435">
        <v>43906</v>
      </c>
      <c r="D1859" s="399"/>
      <c r="E1859" s="400" t="s">
        <v>2968</v>
      </c>
      <c r="F1859" s="340" t="s">
        <v>754</v>
      </c>
      <c r="G1859" s="401" t="s">
        <v>2568</v>
      </c>
      <c r="H1859" s="401" t="s">
        <v>2753</v>
      </c>
      <c r="I1859" s="401" t="s">
        <v>751</v>
      </c>
      <c r="J1859" s="194">
        <v>12470</v>
      </c>
      <c r="K1859" s="194">
        <v>4630</v>
      </c>
      <c r="L1859" s="195">
        <v>7840</v>
      </c>
      <c r="M1859" s="196">
        <v>5</v>
      </c>
      <c r="N1859" s="197">
        <v>392</v>
      </c>
      <c r="O1859" s="197">
        <v>7448</v>
      </c>
      <c r="P1859" s="231" t="s">
        <v>24</v>
      </c>
    </row>
    <row r="1860" spans="1:16">
      <c r="A1860" s="340" t="str">
        <f t="shared" si="59"/>
        <v>4390612</v>
      </c>
      <c r="B1860" s="351">
        <f t="shared" si="60"/>
        <v>12</v>
      </c>
      <c r="C1860" s="435">
        <v>43906</v>
      </c>
      <c r="D1860" s="399"/>
      <c r="E1860" s="400" t="s">
        <v>2969</v>
      </c>
      <c r="F1860" s="340" t="s">
        <v>754</v>
      </c>
      <c r="G1860" s="401" t="s">
        <v>1159</v>
      </c>
      <c r="H1860" s="401" t="s">
        <v>2762</v>
      </c>
      <c r="I1860" s="401" t="s">
        <v>751</v>
      </c>
      <c r="J1860" s="194">
        <v>4420</v>
      </c>
      <c r="K1860" s="194">
        <v>1520</v>
      </c>
      <c r="L1860" s="195">
        <v>2900</v>
      </c>
      <c r="M1860" s="196">
        <v>5</v>
      </c>
      <c r="N1860" s="197">
        <v>145</v>
      </c>
      <c r="O1860" s="197">
        <v>2755</v>
      </c>
      <c r="P1860" s="231" t="s">
        <v>24</v>
      </c>
    </row>
    <row r="1861" spans="1:16">
      <c r="A1861" s="340" t="str">
        <f t="shared" si="59"/>
        <v>4390613</v>
      </c>
      <c r="B1861" s="351">
        <f t="shared" si="60"/>
        <v>13</v>
      </c>
      <c r="C1861" s="435">
        <v>43906</v>
      </c>
      <c r="D1861" s="399"/>
      <c r="E1861" s="400" t="s">
        <v>2970</v>
      </c>
      <c r="F1861" s="340" t="s">
        <v>754</v>
      </c>
      <c r="G1861" s="401" t="s">
        <v>1159</v>
      </c>
      <c r="H1861" s="401" t="s">
        <v>816</v>
      </c>
      <c r="I1861" s="401" t="s">
        <v>751</v>
      </c>
      <c r="J1861" s="194">
        <v>11440</v>
      </c>
      <c r="K1861" s="194">
        <v>4570</v>
      </c>
      <c r="L1861" s="195">
        <v>6870</v>
      </c>
      <c r="M1861" s="196">
        <v>5</v>
      </c>
      <c r="N1861" s="197">
        <v>343.5</v>
      </c>
      <c r="O1861" s="197">
        <v>6526.5</v>
      </c>
      <c r="P1861" s="231" t="s">
        <v>24</v>
      </c>
    </row>
    <row r="1862" spans="1:16">
      <c r="A1862" s="340" t="str">
        <f t="shared" si="59"/>
        <v>4390614</v>
      </c>
      <c r="B1862" s="351">
        <f t="shared" si="60"/>
        <v>14</v>
      </c>
      <c r="C1862" s="435">
        <v>43906</v>
      </c>
      <c r="D1862" s="399" t="s">
        <v>2768</v>
      </c>
      <c r="E1862" s="400" t="s">
        <v>2971</v>
      </c>
      <c r="F1862" s="340" t="s">
        <v>2885</v>
      </c>
      <c r="G1862" s="401" t="s">
        <v>105</v>
      </c>
      <c r="H1862" s="401" t="s">
        <v>734</v>
      </c>
      <c r="I1862" s="401" t="s">
        <v>692</v>
      </c>
      <c r="J1862" s="194">
        <v>8900</v>
      </c>
      <c r="K1862" s="194">
        <v>3890</v>
      </c>
      <c r="L1862" s="195">
        <v>5010</v>
      </c>
      <c r="M1862" s="196">
        <v>6</v>
      </c>
      <c r="N1862" s="197">
        <v>300.59999999999997</v>
      </c>
      <c r="O1862" s="197">
        <v>4709.3999999999996</v>
      </c>
      <c r="P1862" s="231" t="s">
        <v>29</v>
      </c>
    </row>
    <row r="1863" spans="1:16">
      <c r="A1863" s="340" t="str">
        <f t="shared" si="59"/>
        <v>4390615</v>
      </c>
      <c r="B1863" s="351">
        <f t="shared" si="60"/>
        <v>15</v>
      </c>
      <c r="C1863" s="435">
        <v>43906</v>
      </c>
      <c r="D1863" s="399"/>
      <c r="E1863" s="400" t="s">
        <v>2972</v>
      </c>
      <c r="F1863" s="340" t="s">
        <v>2885</v>
      </c>
      <c r="G1863" s="401" t="s">
        <v>700</v>
      </c>
      <c r="H1863" s="401" t="s">
        <v>694</v>
      </c>
      <c r="I1863" s="401" t="s">
        <v>692</v>
      </c>
      <c r="J1863" s="194">
        <v>6220</v>
      </c>
      <c r="K1863" s="194">
        <v>3870</v>
      </c>
      <c r="L1863" s="195">
        <v>2350</v>
      </c>
      <c r="M1863" s="196">
        <v>6</v>
      </c>
      <c r="N1863" s="197">
        <v>141</v>
      </c>
      <c r="O1863" s="197">
        <v>2209</v>
      </c>
      <c r="P1863" s="231" t="s">
        <v>29</v>
      </c>
    </row>
    <row r="1864" spans="1:16">
      <c r="A1864" s="340" t="str">
        <f t="shared" si="59"/>
        <v>4390616</v>
      </c>
      <c r="B1864" s="351">
        <f t="shared" si="60"/>
        <v>16</v>
      </c>
      <c r="C1864" s="435">
        <v>43906</v>
      </c>
      <c r="D1864" s="399"/>
      <c r="E1864" s="400" t="s">
        <v>2973</v>
      </c>
      <c r="F1864" s="340" t="s">
        <v>901</v>
      </c>
      <c r="G1864" s="401" t="s">
        <v>110</v>
      </c>
      <c r="H1864" s="401" t="s">
        <v>691</v>
      </c>
      <c r="I1864" s="401" t="s">
        <v>692</v>
      </c>
      <c r="J1864" s="194">
        <v>5280</v>
      </c>
      <c r="K1864" s="194">
        <v>3950</v>
      </c>
      <c r="L1864" s="195">
        <v>1330</v>
      </c>
      <c r="M1864" s="196">
        <v>6</v>
      </c>
      <c r="N1864" s="197">
        <v>79.8</v>
      </c>
      <c r="O1864" s="197">
        <v>1250.2</v>
      </c>
      <c r="P1864" s="231" t="s">
        <v>29</v>
      </c>
    </row>
    <row r="1865" spans="1:16">
      <c r="A1865" s="340" t="str">
        <f t="shared" si="59"/>
        <v>4390617</v>
      </c>
      <c r="B1865" s="351">
        <f t="shared" si="60"/>
        <v>17</v>
      </c>
      <c r="C1865" s="435">
        <v>43906</v>
      </c>
      <c r="D1865" s="399"/>
      <c r="E1865" s="400" t="s">
        <v>2974</v>
      </c>
      <c r="F1865" s="340" t="s">
        <v>770</v>
      </c>
      <c r="G1865" s="401" t="s">
        <v>886</v>
      </c>
      <c r="H1865" s="401" t="s">
        <v>696</v>
      </c>
      <c r="I1865" s="401" t="s">
        <v>692</v>
      </c>
      <c r="J1865" s="194">
        <v>7160</v>
      </c>
      <c r="K1865" s="194">
        <v>3800</v>
      </c>
      <c r="L1865" s="195">
        <v>3360</v>
      </c>
      <c r="M1865" s="196">
        <v>6</v>
      </c>
      <c r="N1865" s="197">
        <v>201.6</v>
      </c>
      <c r="O1865" s="197">
        <v>3158.4</v>
      </c>
      <c r="P1865" s="231" t="s">
        <v>29</v>
      </c>
    </row>
    <row r="1866" spans="1:16">
      <c r="A1866" s="340" t="str">
        <f t="shared" si="59"/>
        <v>4390618</v>
      </c>
      <c r="B1866" s="351">
        <f t="shared" si="60"/>
        <v>18</v>
      </c>
      <c r="C1866" s="435">
        <v>43906</v>
      </c>
      <c r="D1866" s="399" t="s">
        <v>1285</v>
      </c>
      <c r="E1866" s="400" t="s">
        <v>2975</v>
      </c>
      <c r="F1866" s="340" t="s">
        <v>1940</v>
      </c>
      <c r="G1866" s="401" t="s">
        <v>110</v>
      </c>
      <c r="H1866" s="401" t="s">
        <v>691</v>
      </c>
      <c r="I1866" s="401" t="s">
        <v>871</v>
      </c>
      <c r="J1866" s="194">
        <v>8220</v>
      </c>
      <c r="K1866" s="194">
        <v>3950</v>
      </c>
      <c r="L1866" s="195">
        <v>4270</v>
      </c>
      <c r="M1866" s="196">
        <v>6</v>
      </c>
      <c r="N1866" s="197">
        <v>256.2</v>
      </c>
      <c r="O1866" s="197">
        <v>4013.8</v>
      </c>
      <c r="P1866" s="231" t="s">
        <v>29</v>
      </c>
    </row>
    <row r="1867" spans="1:16">
      <c r="A1867" s="340" t="str">
        <f t="shared" si="59"/>
        <v>4390619</v>
      </c>
      <c r="B1867" s="402">
        <f t="shared" si="60"/>
        <v>19</v>
      </c>
      <c r="C1867" s="435">
        <v>43906</v>
      </c>
      <c r="D1867" s="404"/>
      <c r="E1867" s="405" t="s">
        <v>2976</v>
      </c>
      <c r="F1867" s="340" t="s">
        <v>2977</v>
      </c>
      <c r="G1867" s="406" t="s">
        <v>1140</v>
      </c>
      <c r="H1867" s="406" t="s">
        <v>693</v>
      </c>
      <c r="I1867" s="406" t="s">
        <v>871</v>
      </c>
      <c r="J1867" s="194">
        <v>9290</v>
      </c>
      <c r="K1867" s="194">
        <v>4000</v>
      </c>
      <c r="L1867" s="195">
        <v>5290</v>
      </c>
      <c r="M1867" s="196">
        <v>6</v>
      </c>
      <c r="N1867" s="197">
        <v>317.39999999999998</v>
      </c>
      <c r="O1867" s="197">
        <v>4972.6000000000004</v>
      </c>
      <c r="P1867" s="221" t="s">
        <v>29</v>
      </c>
    </row>
    <row r="1868" spans="1:16">
      <c r="A1868" s="340" t="str">
        <f t="shared" si="59"/>
        <v>439071</v>
      </c>
      <c r="B1868" s="351">
        <f t="shared" si="60"/>
        <v>1</v>
      </c>
      <c r="C1868" s="435">
        <v>43907</v>
      </c>
      <c r="D1868" s="399" t="s">
        <v>2849</v>
      </c>
      <c r="E1868" s="400" t="s">
        <v>2978</v>
      </c>
      <c r="F1868" s="340" t="s">
        <v>713</v>
      </c>
      <c r="G1868" s="401" t="s">
        <v>826</v>
      </c>
      <c r="H1868" s="401" t="s">
        <v>827</v>
      </c>
      <c r="I1868" s="401" t="s">
        <v>686</v>
      </c>
      <c r="J1868" s="194">
        <v>9460</v>
      </c>
      <c r="K1868" s="194">
        <v>4440</v>
      </c>
      <c r="L1868" s="195">
        <v>5020</v>
      </c>
      <c r="M1868" s="196">
        <v>5</v>
      </c>
      <c r="N1868" s="197">
        <v>251</v>
      </c>
      <c r="O1868" s="197">
        <v>4769</v>
      </c>
      <c r="P1868" s="231" t="s">
        <v>21</v>
      </c>
    </row>
    <row r="1869" spans="1:16">
      <c r="A1869" s="340" t="str">
        <f t="shared" si="59"/>
        <v>439072</v>
      </c>
      <c r="B1869" s="351">
        <f t="shared" si="60"/>
        <v>2</v>
      </c>
      <c r="C1869" s="435">
        <v>43907</v>
      </c>
      <c r="D1869" s="399" t="s">
        <v>2979</v>
      </c>
      <c r="E1869" s="400" t="s">
        <v>2980</v>
      </c>
      <c r="F1869" s="340" t="s">
        <v>737</v>
      </c>
      <c r="G1869" s="401" t="s">
        <v>1159</v>
      </c>
      <c r="H1869" s="401" t="s">
        <v>1124</v>
      </c>
      <c r="I1869" s="401" t="s">
        <v>686</v>
      </c>
      <c r="J1869" s="194">
        <v>10510</v>
      </c>
      <c r="K1869" s="194">
        <v>4450</v>
      </c>
      <c r="L1869" s="195">
        <v>6060</v>
      </c>
      <c r="M1869" s="196">
        <v>5</v>
      </c>
      <c r="N1869" s="197">
        <v>303</v>
      </c>
      <c r="O1869" s="197">
        <v>5757</v>
      </c>
      <c r="P1869" s="231" t="s">
        <v>22</v>
      </c>
    </row>
    <row r="1870" spans="1:16">
      <c r="A1870" s="340" t="str">
        <f t="shared" si="59"/>
        <v>439073</v>
      </c>
      <c r="B1870" s="351">
        <f t="shared" si="60"/>
        <v>3</v>
      </c>
      <c r="C1870" s="435">
        <v>43907</v>
      </c>
      <c r="D1870" s="399" t="s">
        <v>2713</v>
      </c>
      <c r="E1870" s="400" t="s">
        <v>2981</v>
      </c>
      <c r="F1870" s="340" t="s">
        <v>731</v>
      </c>
      <c r="G1870" s="401" t="s">
        <v>1121</v>
      </c>
      <c r="H1870" s="401" t="s">
        <v>1854</v>
      </c>
      <c r="I1870" s="401" t="s">
        <v>688</v>
      </c>
      <c r="J1870" s="194">
        <v>3070</v>
      </c>
      <c r="K1870" s="194">
        <v>1550</v>
      </c>
      <c r="L1870" s="195">
        <v>1520</v>
      </c>
      <c r="M1870" s="196">
        <v>5</v>
      </c>
      <c r="N1870" s="197">
        <v>76</v>
      </c>
      <c r="O1870" s="197">
        <v>1444</v>
      </c>
      <c r="P1870" s="231" t="s">
        <v>23</v>
      </c>
    </row>
    <row r="1871" spans="1:16">
      <c r="A1871" s="340" t="str">
        <f t="shared" si="59"/>
        <v>439074</v>
      </c>
      <c r="B1871" s="351">
        <f t="shared" si="60"/>
        <v>4</v>
      </c>
      <c r="C1871" s="435">
        <v>43907</v>
      </c>
      <c r="D1871" s="399"/>
      <c r="E1871" s="400" t="s">
        <v>2982</v>
      </c>
      <c r="F1871" s="340" t="s">
        <v>731</v>
      </c>
      <c r="G1871" s="401" t="s">
        <v>1544</v>
      </c>
      <c r="H1871" s="401" t="s">
        <v>2753</v>
      </c>
      <c r="I1871" s="401" t="s">
        <v>688</v>
      </c>
      <c r="J1871" s="194">
        <v>11730</v>
      </c>
      <c r="K1871" s="194">
        <v>4610</v>
      </c>
      <c r="L1871" s="195">
        <v>7120</v>
      </c>
      <c r="M1871" s="196">
        <v>5</v>
      </c>
      <c r="N1871" s="197">
        <v>356</v>
      </c>
      <c r="O1871" s="197">
        <v>6764</v>
      </c>
      <c r="P1871" s="231" t="s">
        <v>23</v>
      </c>
    </row>
    <row r="1872" spans="1:16">
      <c r="A1872" s="340" t="str">
        <f t="shared" si="59"/>
        <v>439075</v>
      </c>
      <c r="B1872" s="402">
        <f t="shared" si="60"/>
        <v>5</v>
      </c>
      <c r="C1872" s="435">
        <v>43907</v>
      </c>
      <c r="D1872" s="404" t="s">
        <v>2807</v>
      </c>
      <c r="E1872" s="405" t="s">
        <v>2983</v>
      </c>
      <c r="F1872" s="340" t="s">
        <v>770</v>
      </c>
      <c r="G1872" s="406" t="s">
        <v>886</v>
      </c>
      <c r="H1872" s="406" t="s">
        <v>696</v>
      </c>
      <c r="I1872" s="406" t="s">
        <v>692</v>
      </c>
      <c r="J1872" s="194">
        <v>6820</v>
      </c>
      <c r="K1872" s="194">
        <v>3800</v>
      </c>
      <c r="L1872" s="195">
        <v>3020</v>
      </c>
      <c r="M1872" s="196">
        <v>6</v>
      </c>
      <c r="N1872" s="197">
        <v>181.2</v>
      </c>
      <c r="O1872" s="197">
        <v>2838.8</v>
      </c>
      <c r="P1872" s="221" t="s">
        <v>29</v>
      </c>
    </row>
    <row r="1873" spans="1:16">
      <c r="A1873" s="340" t="str">
        <f t="shared" si="59"/>
        <v>439081</v>
      </c>
      <c r="B1873" s="351">
        <f t="shared" si="60"/>
        <v>1</v>
      </c>
      <c r="C1873" s="435">
        <v>43908</v>
      </c>
      <c r="D1873" s="399" t="s">
        <v>2876</v>
      </c>
      <c r="E1873" s="400" t="s">
        <v>2984</v>
      </c>
      <c r="F1873" s="340" t="s">
        <v>713</v>
      </c>
      <c r="G1873" s="401" t="s">
        <v>98</v>
      </c>
      <c r="H1873" s="401" t="s">
        <v>811</v>
      </c>
      <c r="I1873" s="401" t="s">
        <v>686</v>
      </c>
      <c r="J1873" s="194">
        <v>8930</v>
      </c>
      <c r="K1873" s="194">
        <v>3270</v>
      </c>
      <c r="L1873" s="195">
        <v>5660</v>
      </c>
      <c r="M1873" s="196">
        <v>5</v>
      </c>
      <c r="N1873" s="197">
        <v>283</v>
      </c>
      <c r="O1873" s="197">
        <v>5377</v>
      </c>
      <c r="P1873" s="231" t="s">
        <v>21</v>
      </c>
    </row>
    <row r="1874" spans="1:16">
      <c r="A1874" s="340" t="str">
        <f t="shared" si="59"/>
        <v>439082</v>
      </c>
      <c r="B1874" s="351">
        <f t="shared" si="60"/>
        <v>2</v>
      </c>
      <c r="C1874" s="435">
        <v>43908</v>
      </c>
      <c r="D1874" s="399"/>
      <c r="E1874" s="400" t="s">
        <v>2985</v>
      </c>
      <c r="F1874" s="340" t="s">
        <v>713</v>
      </c>
      <c r="G1874" s="401" t="s">
        <v>704</v>
      </c>
      <c r="H1874" s="401" t="s">
        <v>2463</v>
      </c>
      <c r="I1874" s="401" t="s">
        <v>686</v>
      </c>
      <c r="J1874" s="194">
        <v>10570</v>
      </c>
      <c r="K1874" s="194">
        <v>4490</v>
      </c>
      <c r="L1874" s="195">
        <v>6080</v>
      </c>
      <c r="M1874" s="196">
        <v>5</v>
      </c>
      <c r="N1874" s="197">
        <v>304</v>
      </c>
      <c r="O1874" s="197">
        <v>5776</v>
      </c>
      <c r="P1874" s="231" t="s">
        <v>21</v>
      </c>
    </row>
    <row r="1875" spans="1:16">
      <c r="A1875" s="340" t="str">
        <f t="shared" si="59"/>
        <v>439083</v>
      </c>
      <c r="B1875" s="351">
        <f t="shared" si="60"/>
        <v>3</v>
      </c>
      <c r="C1875" s="435">
        <v>43908</v>
      </c>
      <c r="D1875" s="399" t="s">
        <v>2986</v>
      </c>
      <c r="E1875" s="400" t="s">
        <v>2987</v>
      </c>
      <c r="F1875" s="340" t="s">
        <v>737</v>
      </c>
      <c r="G1875" s="401" t="s">
        <v>1005</v>
      </c>
      <c r="H1875" s="401" t="s">
        <v>1006</v>
      </c>
      <c r="I1875" s="401" t="s">
        <v>686</v>
      </c>
      <c r="J1875" s="194">
        <v>2590</v>
      </c>
      <c r="K1875" s="194">
        <v>1170</v>
      </c>
      <c r="L1875" s="195">
        <v>1420</v>
      </c>
      <c r="M1875" s="196">
        <v>5</v>
      </c>
      <c r="N1875" s="197">
        <v>71</v>
      </c>
      <c r="O1875" s="197">
        <v>1349</v>
      </c>
      <c r="P1875" s="231" t="s">
        <v>22</v>
      </c>
    </row>
    <row r="1876" spans="1:16">
      <c r="A1876" s="340" t="str">
        <f t="shared" si="59"/>
        <v>439084</v>
      </c>
      <c r="B1876" s="351">
        <f t="shared" si="60"/>
        <v>4</v>
      </c>
      <c r="C1876" s="435">
        <v>43908</v>
      </c>
      <c r="D1876" s="399"/>
      <c r="E1876" s="400" t="s">
        <v>2988</v>
      </c>
      <c r="F1876" s="340" t="s">
        <v>737</v>
      </c>
      <c r="G1876" s="401" t="s">
        <v>1121</v>
      </c>
      <c r="H1876" s="401" t="s">
        <v>1124</v>
      </c>
      <c r="I1876" s="401" t="s">
        <v>686</v>
      </c>
      <c r="J1876" s="194">
        <v>12110</v>
      </c>
      <c r="K1876" s="194">
        <v>4450</v>
      </c>
      <c r="L1876" s="195">
        <v>7660</v>
      </c>
      <c r="M1876" s="196">
        <v>5</v>
      </c>
      <c r="N1876" s="197">
        <v>383</v>
      </c>
      <c r="O1876" s="197">
        <v>7277</v>
      </c>
      <c r="P1876" s="231" t="s">
        <v>22</v>
      </c>
    </row>
    <row r="1877" spans="1:16">
      <c r="A1877" s="340" t="str">
        <f t="shared" si="59"/>
        <v>439085</v>
      </c>
      <c r="B1877" s="351">
        <f t="shared" si="60"/>
        <v>5</v>
      </c>
      <c r="C1877" s="435">
        <v>43908</v>
      </c>
      <c r="D1877" s="399" t="s">
        <v>2740</v>
      </c>
      <c r="E1877" s="400" t="s">
        <v>2989</v>
      </c>
      <c r="F1877" s="340" t="s">
        <v>731</v>
      </c>
      <c r="G1877" s="401" t="s">
        <v>1293</v>
      </c>
      <c r="H1877" s="401" t="s">
        <v>2990</v>
      </c>
      <c r="I1877" s="401" t="s">
        <v>688</v>
      </c>
      <c r="J1877" s="194">
        <v>3680</v>
      </c>
      <c r="K1877" s="194">
        <v>1630</v>
      </c>
      <c r="L1877" s="195">
        <v>2050</v>
      </c>
      <c r="M1877" s="196">
        <v>5</v>
      </c>
      <c r="N1877" s="197">
        <v>102.5</v>
      </c>
      <c r="O1877" s="197">
        <v>1947.5</v>
      </c>
      <c r="P1877" s="231" t="s">
        <v>23</v>
      </c>
    </row>
    <row r="1878" spans="1:16">
      <c r="A1878" s="340" t="str">
        <f t="shared" si="59"/>
        <v>439086</v>
      </c>
      <c r="B1878" s="351">
        <f t="shared" si="60"/>
        <v>6</v>
      </c>
      <c r="C1878" s="435">
        <v>43908</v>
      </c>
      <c r="D1878" s="399"/>
      <c r="E1878" s="400" t="s">
        <v>2991</v>
      </c>
      <c r="F1878" s="340" t="s">
        <v>731</v>
      </c>
      <c r="G1878" s="401" t="s">
        <v>1159</v>
      </c>
      <c r="H1878" s="401" t="s">
        <v>2762</v>
      </c>
      <c r="I1878" s="401" t="s">
        <v>688</v>
      </c>
      <c r="J1878" s="194">
        <v>4310</v>
      </c>
      <c r="K1878" s="194">
        <v>1740</v>
      </c>
      <c r="L1878" s="195">
        <v>2570</v>
      </c>
      <c r="M1878" s="196">
        <v>5</v>
      </c>
      <c r="N1878" s="197">
        <v>128.5</v>
      </c>
      <c r="O1878" s="197">
        <v>2441.5</v>
      </c>
      <c r="P1878" s="231" t="s">
        <v>23</v>
      </c>
    </row>
    <row r="1879" spans="1:16">
      <c r="A1879" s="340" t="str">
        <f t="shared" si="59"/>
        <v>439087</v>
      </c>
      <c r="B1879" s="351">
        <f t="shared" si="60"/>
        <v>7</v>
      </c>
      <c r="C1879" s="435">
        <v>43908</v>
      </c>
      <c r="D1879" s="399" t="s">
        <v>2740</v>
      </c>
      <c r="E1879" s="400" t="s">
        <v>2992</v>
      </c>
      <c r="F1879" s="340" t="s">
        <v>754</v>
      </c>
      <c r="G1879" s="401" t="s">
        <v>1159</v>
      </c>
      <c r="H1879" s="401" t="s">
        <v>1127</v>
      </c>
      <c r="I1879" s="401" t="s">
        <v>751</v>
      </c>
      <c r="J1879" s="194">
        <v>12200</v>
      </c>
      <c r="K1879" s="194">
        <v>4590</v>
      </c>
      <c r="L1879" s="195">
        <v>7610</v>
      </c>
      <c r="M1879" s="196">
        <v>6</v>
      </c>
      <c r="N1879" s="197">
        <v>456.59999999999997</v>
      </c>
      <c r="O1879" s="197">
        <v>7153.4</v>
      </c>
      <c r="P1879" s="231" t="s">
        <v>24</v>
      </c>
    </row>
    <row r="1880" spans="1:16">
      <c r="A1880" s="340" t="str">
        <f t="shared" si="59"/>
        <v>439088</v>
      </c>
      <c r="B1880" s="351">
        <f t="shared" si="60"/>
        <v>8</v>
      </c>
      <c r="C1880" s="435">
        <v>43908</v>
      </c>
      <c r="D1880" s="399"/>
      <c r="E1880" s="400" t="s">
        <v>2993</v>
      </c>
      <c r="F1880" s="340" t="s">
        <v>936</v>
      </c>
      <c r="G1880" s="401" t="s">
        <v>95</v>
      </c>
      <c r="H1880" s="401" t="s">
        <v>735</v>
      </c>
      <c r="I1880" s="401" t="s">
        <v>686</v>
      </c>
      <c r="J1880" s="194">
        <v>8840</v>
      </c>
      <c r="K1880" s="194">
        <v>3900</v>
      </c>
      <c r="L1880" s="195">
        <v>4940</v>
      </c>
      <c r="M1880" s="196">
        <v>6</v>
      </c>
      <c r="N1880" s="197">
        <v>296.39999999999998</v>
      </c>
      <c r="O1880" s="197">
        <v>4643.6000000000004</v>
      </c>
      <c r="P1880" s="231" t="s">
        <v>29</v>
      </c>
    </row>
    <row r="1881" spans="1:16">
      <c r="A1881" s="340" t="str">
        <f t="shared" si="59"/>
        <v>439089</v>
      </c>
      <c r="B1881" s="351">
        <f t="shared" si="60"/>
        <v>9</v>
      </c>
      <c r="C1881" s="435">
        <v>43908</v>
      </c>
      <c r="D1881" s="399" t="s">
        <v>2810</v>
      </c>
      <c r="E1881" s="400" t="s">
        <v>2994</v>
      </c>
      <c r="F1881" s="340" t="s">
        <v>2696</v>
      </c>
      <c r="G1881" s="401" t="s">
        <v>110</v>
      </c>
      <c r="H1881" s="401" t="s">
        <v>691</v>
      </c>
      <c r="I1881" s="401" t="s">
        <v>692</v>
      </c>
      <c r="J1881" s="194">
        <v>5360</v>
      </c>
      <c r="K1881" s="194">
        <v>3950</v>
      </c>
      <c r="L1881" s="195">
        <v>1410</v>
      </c>
      <c r="M1881" s="196">
        <v>6</v>
      </c>
      <c r="N1881" s="197">
        <v>84.6</v>
      </c>
      <c r="O1881" s="197">
        <v>1325.4</v>
      </c>
      <c r="P1881" s="231" t="s">
        <v>29</v>
      </c>
    </row>
    <row r="1882" spans="1:16">
      <c r="A1882" s="340" t="str">
        <f t="shared" si="59"/>
        <v>4390810</v>
      </c>
      <c r="B1882" s="402">
        <f t="shared" si="60"/>
        <v>10</v>
      </c>
      <c r="C1882" s="435">
        <v>43908</v>
      </c>
      <c r="D1882" s="404"/>
      <c r="E1882" s="405" t="s">
        <v>2995</v>
      </c>
      <c r="F1882" s="340" t="s">
        <v>770</v>
      </c>
      <c r="G1882" s="406" t="s">
        <v>105</v>
      </c>
      <c r="H1882" s="406" t="s">
        <v>734</v>
      </c>
      <c r="I1882" s="406" t="s">
        <v>692</v>
      </c>
      <c r="J1882" s="194">
        <v>7210</v>
      </c>
      <c r="K1882" s="194">
        <v>3890</v>
      </c>
      <c r="L1882" s="195">
        <v>3320</v>
      </c>
      <c r="M1882" s="196">
        <v>6</v>
      </c>
      <c r="N1882" s="197">
        <v>199.2</v>
      </c>
      <c r="O1882" s="197">
        <v>3120.8</v>
      </c>
      <c r="P1882" s="221" t="s">
        <v>29</v>
      </c>
    </row>
    <row r="1883" spans="1:16">
      <c r="A1883" s="340" t="str">
        <f t="shared" si="59"/>
        <v>439091</v>
      </c>
      <c r="B1883" s="351">
        <f t="shared" si="60"/>
        <v>1</v>
      </c>
      <c r="C1883" s="435">
        <v>43909</v>
      </c>
      <c r="D1883" s="399" t="s">
        <v>2899</v>
      </c>
      <c r="E1883" s="400" t="s">
        <v>2996</v>
      </c>
      <c r="F1883" s="340" t="s">
        <v>713</v>
      </c>
      <c r="G1883" s="401" t="s">
        <v>826</v>
      </c>
      <c r="H1883" s="401" t="s">
        <v>827</v>
      </c>
      <c r="I1883" s="401" t="s">
        <v>686</v>
      </c>
      <c r="J1883" s="194">
        <v>12870</v>
      </c>
      <c r="K1883" s="194">
        <v>4510</v>
      </c>
      <c r="L1883" s="195">
        <v>8360</v>
      </c>
      <c r="M1883" s="196">
        <v>5</v>
      </c>
      <c r="N1883" s="197">
        <v>418</v>
      </c>
      <c r="O1883" s="197">
        <v>7942</v>
      </c>
      <c r="P1883" s="231" t="s">
        <v>21</v>
      </c>
    </row>
    <row r="1884" spans="1:16">
      <c r="A1884" s="340" t="str">
        <f t="shared" si="59"/>
        <v>439092</v>
      </c>
      <c r="B1884" s="351">
        <f t="shared" si="60"/>
        <v>2</v>
      </c>
      <c r="C1884" s="435">
        <v>43909</v>
      </c>
      <c r="D1884" s="399" t="s">
        <v>2997</v>
      </c>
      <c r="E1884" s="400" t="s">
        <v>2998</v>
      </c>
      <c r="F1884" s="340" t="s">
        <v>737</v>
      </c>
      <c r="G1884" s="401" t="s">
        <v>1121</v>
      </c>
      <c r="H1884" s="401" t="s">
        <v>1201</v>
      </c>
      <c r="I1884" s="401" t="s">
        <v>686</v>
      </c>
      <c r="J1884" s="194">
        <v>10790</v>
      </c>
      <c r="K1884" s="194">
        <v>4380</v>
      </c>
      <c r="L1884" s="195">
        <v>6410</v>
      </c>
      <c r="M1884" s="196">
        <v>5</v>
      </c>
      <c r="N1884" s="197">
        <v>320.5</v>
      </c>
      <c r="O1884" s="197">
        <v>6089.5</v>
      </c>
      <c r="P1884" s="231" t="s">
        <v>22</v>
      </c>
    </row>
    <row r="1885" spans="1:16">
      <c r="A1885" s="340" t="str">
        <f t="shared" si="59"/>
        <v>439093</v>
      </c>
      <c r="B1885" s="351">
        <f t="shared" si="60"/>
        <v>3</v>
      </c>
      <c r="C1885" s="435">
        <v>43909</v>
      </c>
      <c r="D1885" s="399" t="s">
        <v>2758</v>
      </c>
      <c r="E1885" s="400" t="s">
        <v>2999</v>
      </c>
      <c r="F1885" s="340" t="s">
        <v>731</v>
      </c>
      <c r="G1885" s="401" t="s">
        <v>1159</v>
      </c>
      <c r="H1885" s="401" t="s">
        <v>2762</v>
      </c>
      <c r="I1885" s="401" t="s">
        <v>688</v>
      </c>
      <c r="J1885" s="194">
        <v>4880</v>
      </c>
      <c r="K1885" s="194">
        <v>1630</v>
      </c>
      <c r="L1885" s="195">
        <v>3250</v>
      </c>
      <c r="M1885" s="196">
        <v>5</v>
      </c>
      <c r="N1885" s="197">
        <v>162.5</v>
      </c>
      <c r="O1885" s="197">
        <v>3087.5</v>
      </c>
      <c r="P1885" s="231" t="s">
        <v>23</v>
      </c>
    </row>
    <row r="1886" spans="1:16">
      <c r="A1886" s="340" t="str">
        <f t="shared" si="59"/>
        <v>439094</v>
      </c>
      <c r="B1886" s="351">
        <f t="shared" si="60"/>
        <v>4</v>
      </c>
      <c r="C1886" s="435">
        <v>43909</v>
      </c>
      <c r="D1886" s="399"/>
      <c r="E1886" s="400" t="s">
        <v>3000</v>
      </c>
      <c r="F1886" s="340" t="s">
        <v>731</v>
      </c>
      <c r="G1886" s="401" t="s">
        <v>1159</v>
      </c>
      <c r="H1886" s="401" t="s">
        <v>1470</v>
      </c>
      <c r="I1886" s="401" t="s">
        <v>688</v>
      </c>
      <c r="J1886" s="194">
        <v>8720</v>
      </c>
      <c r="K1886" s="194">
        <v>3920</v>
      </c>
      <c r="L1886" s="195">
        <v>4800</v>
      </c>
      <c r="M1886" s="196">
        <v>5</v>
      </c>
      <c r="N1886" s="197">
        <v>240</v>
      </c>
      <c r="O1886" s="197">
        <v>4560</v>
      </c>
      <c r="P1886" s="231" t="s">
        <v>23</v>
      </c>
    </row>
    <row r="1887" spans="1:16">
      <c r="A1887" s="340" t="str">
        <f t="shared" si="59"/>
        <v>439095</v>
      </c>
      <c r="B1887" s="351">
        <f t="shared" si="60"/>
        <v>5</v>
      </c>
      <c r="C1887" s="435">
        <v>43909</v>
      </c>
      <c r="D1887" s="399"/>
      <c r="E1887" s="400" t="s">
        <v>3001</v>
      </c>
      <c r="F1887" s="340" t="s">
        <v>731</v>
      </c>
      <c r="G1887" s="401" t="s">
        <v>1475</v>
      </c>
      <c r="H1887" s="401" t="s">
        <v>1363</v>
      </c>
      <c r="I1887" s="401" t="s">
        <v>688</v>
      </c>
      <c r="J1887" s="194">
        <v>13380</v>
      </c>
      <c r="K1887" s="194">
        <v>4550</v>
      </c>
      <c r="L1887" s="195">
        <v>8830</v>
      </c>
      <c r="M1887" s="196">
        <v>5</v>
      </c>
      <c r="N1887" s="197">
        <v>441.5</v>
      </c>
      <c r="O1887" s="197">
        <v>8388.5</v>
      </c>
      <c r="P1887" s="231" t="s">
        <v>23</v>
      </c>
    </row>
    <row r="1888" spans="1:16">
      <c r="A1888" s="340" t="str">
        <f t="shared" si="59"/>
        <v>439096</v>
      </c>
      <c r="B1888" s="351">
        <f t="shared" si="60"/>
        <v>6</v>
      </c>
      <c r="C1888" s="435">
        <v>43909</v>
      </c>
      <c r="D1888" s="399"/>
      <c r="E1888" s="400" t="s">
        <v>3002</v>
      </c>
      <c r="F1888" s="340" t="s">
        <v>731</v>
      </c>
      <c r="G1888" s="401" t="s">
        <v>1159</v>
      </c>
      <c r="H1888" s="401" t="s">
        <v>2058</v>
      </c>
      <c r="I1888" s="401" t="s">
        <v>688</v>
      </c>
      <c r="J1888" s="194">
        <v>4130</v>
      </c>
      <c r="K1888" s="194">
        <v>1570</v>
      </c>
      <c r="L1888" s="195">
        <v>2560</v>
      </c>
      <c r="M1888" s="196">
        <v>5</v>
      </c>
      <c r="N1888" s="197">
        <v>128</v>
      </c>
      <c r="O1888" s="197">
        <v>2432</v>
      </c>
      <c r="P1888" s="231" t="s">
        <v>23</v>
      </c>
    </row>
    <row r="1889" spans="1:16">
      <c r="A1889" s="340" t="str">
        <f t="shared" si="59"/>
        <v>439097</v>
      </c>
      <c r="B1889" s="351">
        <f t="shared" si="60"/>
        <v>7</v>
      </c>
      <c r="C1889" s="435">
        <v>43909</v>
      </c>
      <c r="D1889" s="399" t="s">
        <v>2830</v>
      </c>
      <c r="E1889" s="400" t="s">
        <v>3003</v>
      </c>
      <c r="F1889" s="340" t="s">
        <v>842</v>
      </c>
      <c r="G1889" s="401" t="s">
        <v>110</v>
      </c>
      <c r="H1889" s="401" t="s">
        <v>691</v>
      </c>
      <c r="I1889" s="401" t="s">
        <v>692</v>
      </c>
      <c r="J1889" s="194">
        <v>8550</v>
      </c>
      <c r="K1889" s="194">
        <v>3950</v>
      </c>
      <c r="L1889" s="195">
        <v>4600</v>
      </c>
      <c r="M1889" s="196">
        <v>6</v>
      </c>
      <c r="N1889" s="197">
        <v>276</v>
      </c>
      <c r="O1889" s="197">
        <v>4324</v>
      </c>
      <c r="P1889" s="231" t="s">
        <v>29</v>
      </c>
    </row>
    <row r="1890" spans="1:16">
      <c r="A1890" s="340" t="str">
        <f t="shared" si="59"/>
        <v>439098</v>
      </c>
      <c r="B1890" s="402">
        <f t="shared" si="60"/>
        <v>8</v>
      </c>
      <c r="C1890" s="435">
        <v>43909</v>
      </c>
      <c r="D1890" s="404"/>
      <c r="E1890" s="405" t="s">
        <v>3004</v>
      </c>
      <c r="F1890" s="340" t="s">
        <v>842</v>
      </c>
      <c r="G1890" s="406" t="s">
        <v>105</v>
      </c>
      <c r="H1890" s="406" t="s">
        <v>734</v>
      </c>
      <c r="I1890" s="406" t="s">
        <v>692</v>
      </c>
      <c r="J1890" s="194">
        <v>4690</v>
      </c>
      <c r="K1890" s="194">
        <v>3890</v>
      </c>
      <c r="L1890" s="195">
        <v>800</v>
      </c>
      <c r="M1890" s="196">
        <v>6</v>
      </c>
      <c r="N1890" s="197">
        <v>48</v>
      </c>
      <c r="O1890" s="197">
        <v>752</v>
      </c>
      <c r="P1890" s="221" t="s">
        <v>29</v>
      </c>
    </row>
    <row r="1891" spans="1:16">
      <c r="A1891" s="340" t="str">
        <f t="shared" ref="A1891:A1954" si="61">C1891&amp;B1891</f>
        <v>439101</v>
      </c>
      <c r="B1891" s="351">
        <f t="shared" ref="B1891:B1954" si="62">IF(C1891=C1890,B1890+1,1)</f>
        <v>1</v>
      </c>
      <c r="C1891" s="435">
        <v>43910</v>
      </c>
      <c r="D1891" s="399" t="s">
        <v>3005</v>
      </c>
      <c r="E1891" s="400" t="s">
        <v>3006</v>
      </c>
      <c r="F1891" s="340" t="s">
        <v>737</v>
      </c>
      <c r="G1891" s="401" t="s">
        <v>1121</v>
      </c>
      <c r="H1891" s="401" t="s">
        <v>1201</v>
      </c>
      <c r="I1891" s="401" t="s">
        <v>686</v>
      </c>
      <c r="J1891" s="194">
        <v>10720</v>
      </c>
      <c r="K1891" s="194">
        <v>4400</v>
      </c>
      <c r="L1891" s="195">
        <v>6320</v>
      </c>
      <c r="M1891" s="196">
        <v>5</v>
      </c>
      <c r="N1891" s="197">
        <v>316</v>
      </c>
      <c r="O1891" s="197">
        <v>6004</v>
      </c>
      <c r="P1891" s="231" t="s">
        <v>22</v>
      </c>
    </row>
    <row r="1892" spans="1:16">
      <c r="A1892" s="340" t="str">
        <f t="shared" si="61"/>
        <v>439102</v>
      </c>
      <c r="B1892" s="351">
        <f t="shared" si="62"/>
        <v>2</v>
      </c>
      <c r="C1892" s="435">
        <v>43910</v>
      </c>
      <c r="D1892" s="399" t="s">
        <v>2768</v>
      </c>
      <c r="E1892" s="400" t="s">
        <v>3007</v>
      </c>
      <c r="F1892" s="340" t="s">
        <v>731</v>
      </c>
      <c r="G1892" s="401" t="s">
        <v>1293</v>
      </c>
      <c r="H1892" s="401" t="s">
        <v>1357</v>
      </c>
      <c r="I1892" s="401" t="s">
        <v>688</v>
      </c>
      <c r="J1892" s="194">
        <v>4350</v>
      </c>
      <c r="K1892" s="194">
        <v>1670</v>
      </c>
      <c r="L1892" s="195">
        <v>2680</v>
      </c>
      <c r="M1892" s="196">
        <v>5</v>
      </c>
      <c r="N1892" s="197">
        <v>134</v>
      </c>
      <c r="O1892" s="197">
        <v>2546</v>
      </c>
      <c r="P1892" s="231" t="s">
        <v>23</v>
      </c>
    </row>
    <row r="1893" spans="1:16">
      <c r="A1893" s="340" t="str">
        <f t="shared" si="61"/>
        <v>439103</v>
      </c>
      <c r="B1893" s="351">
        <f t="shared" si="62"/>
        <v>3</v>
      </c>
      <c r="C1893" s="435">
        <v>43910</v>
      </c>
      <c r="D1893" s="399"/>
      <c r="E1893" s="400" t="s">
        <v>3008</v>
      </c>
      <c r="F1893" s="340" t="s">
        <v>731</v>
      </c>
      <c r="G1893" s="401" t="s">
        <v>2568</v>
      </c>
      <c r="H1893" s="401" t="s">
        <v>2753</v>
      </c>
      <c r="I1893" s="401" t="s">
        <v>688</v>
      </c>
      <c r="J1893" s="194">
        <v>12900</v>
      </c>
      <c r="K1893" s="194">
        <v>4610</v>
      </c>
      <c r="L1893" s="195">
        <v>8290</v>
      </c>
      <c r="M1893" s="196">
        <v>5</v>
      </c>
      <c r="N1893" s="197">
        <v>414.5</v>
      </c>
      <c r="O1893" s="197">
        <v>7875.5</v>
      </c>
      <c r="P1893" s="231" t="s">
        <v>23</v>
      </c>
    </row>
    <row r="1894" spans="1:16">
      <c r="A1894" s="340" t="str">
        <f t="shared" si="61"/>
        <v>439104</v>
      </c>
      <c r="B1894" s="351">
        <f t="shared" si="62"/>
        <v>4</v>
      </c>
      <c r="C1894" s="435">
        <v>43910</v>
      </c>
      <c r="D1894" s="399" t="s">
        <v>2758</v>
      </c>
      <c r="E1894" s="400" t="s">
        <v>3009</v>
      </c>
      <c r="F1894" s="340" t="s">
        <v>754</v>
      </c>
      <c r="G1894" s="401" t="s">
        <v>930</v>
      </c>
      <c r="H1894" s="401" t="s">
        <v>931</v>
      </c>
      <c r="I1894" s="401" t="s">
        <v>751</v>
      </c>
      <c r="J1894" s="194">
        <v>12140</v>
      </c>
      <c r="K1894" s="194">
        <v>4180</v>
      </c>
      <c r="L1894" s="195">
        <v>7960</v>
      </c>
      <c r="M1894" s="196">
        <v>5</v>
      </c>
      <c r="N1894" s="197">
        <v>398</v>
      </c>
      <c r="O1894" s="197">
        <v>7562</v>
      </c>
      <c r="P1894" s="231" t="s">
        <v>24</v>
      </c>
    </row>
    <row r="1895" spans="1:16">
      <c r="A1895" s="340" t="str">
        <f t="shared" si="61"/>
        <v>439105</v>
      </c>
      <c r="B1895" s="402">
        <f t="shared" si="62"/>
        <v>5</v>
      </c>
      <c r="C1895" s="435">
        <v>43910</v>
      </c>
      <c r="D1895" s="404" t="s">
        <v>2111</v>
      </c>
      <c r="E1895" s="405">
        <v>89027</v>
      </c>
      <c r="F1895" s="340" t="s">
        <v>771</v>
      </c>
      <c r="G1895" s="406" t="s">
        <v>886</v>
      </c>
      <c r="H1895" s="406" t="s">
        <v>696</v>
      </c>
      <c r="I1895" s="406" t="s">
        <v>751</v>
      </c>
      <c r="J1895" s="194">
        <v>5320</v>
      </c>
      <c r="K1895" s="194">
        <v>3800</v>
      </c>
      <c r="L1895" s="195">
        <v>1520</v>
      </c>
      <c r="M1895" s="196">
        <v>6</v>
      </c>
      <c r="N1895" s="197">
        <v>91.2</v>
      </c>
      <c r="O1895" s="197">
        <v>1428.8</v>
      </c>
      <c r="P1895" s="221" t="s">
        <v>29</v>
      </c>
    </row>
    <row r="1896" spans="1:16">
      <c r="A1896" s="340" t="str">
        <f t="shared" si="61"/>
        <v>439121</v>
      </c>
      <c r="B1896" s="351">
        <f t="shared" si="62"/>
        <v>1</v>
      </c>
      <c r="C1896" s="435">
        <v>43912</v>
      </c>
      <c r="D1896" s="399" t="s">
        <v>3010</v>
      </c>
      <c r="E1896" s="400" t="s">
        <v>3011</v>
      </c>
      <c r="F1896" s="340" t="s">
        <v>737</v>
      </c>
      <c r="G1896" s="401" t="s">
        <v>1121</v>
      </c>
      <c r="H1896" s="401" t="s">
        <v>1122</v>
      </c>
      <c r="I1896" s="401" t="s">
        <v>686</v>
      </c>
      <c r="J1896" s="194">
        <v>12870</v>
      </c>
      <c r="K1896" s="194">
        <v>4440</v>
      </c>
      <c r="L1896" s="195">
        <v>8430</v>
      </c>
      <c r="M1896" s="196">
        <v>5</v>
      </c>
      <c r="N1896" s="197">
        <v>421.5</v>
      </c>
      <c r="O1896" s="197">
        <v>8008.5</v>
      </c>
      <c r="P1896" s="231" t="s">
        <v>22</v>
      </c>
    </row>
    <row r="1897" spans="1:16">
      <c r="A1897" s="340" t="str">
        <f t="shared" si="61"/>
        <v>439122</v>
      </c>
      <c r="B1897" s="351">
        <f t="shared" si="62"/>
        <v>2</v>
      </c>
      <c r="C1897" s="435">
        <v>43912</v>
      </c>
      <c r="D1897" s="399"/>
      <c r="E1897" s="400" t="s">
        <v>3012</v>
      </c>
      <c r="F1897" s="340" t="s">
        <v>737</v>
      </c>
      <c r="G1897" s="401" t="s">
        <v>1121</v>
      </c>
      <c r="H1897" s="401" t="s">
        <v>1201</v>
      </c>
      <c r="I1897" s="401" t="s">
        <v>686</v>
      </c>
      <c r="J1897" s="194">
        <v>10790</v>
      </c>
      <c r="K1897" s="194">
        <v>4420</v>
      </c>
      <c r="L1897" s="195">
        <v>6370</v>
      </c>
      <c r="M1897" s="196">
        <v>5</v>
      </c>
      <c r="N1897" s="197">
        <v>318.5</v>
      </c>
      <c r="O1897" s="197">
        <v>6051.5</v>
      </c>
      <c r="P1897" s="231" t="s">
        <v>22</v>
      </c>
    </row>
    <row r="1898" spans="1:16">
      <c r="A1898" s="340" t="str">
        <f t="shared" si="61"/>
        <v>439123</v>
      </c>
      <c r="B1898" s="351">
        <f t="shared" si="62"/>
        <v>3</v>
      </c>
      <c r="C1898" s="435">
        <v>43912</v>
      </c>
      <c r="D1898" s="399" t="s">
        <v>2807</v>
      </c>
      <c r="E1898" s="400" t="s">
        <v>3013</v>
      </c>
      <c r="F1898" s="340" t="s">
        <v>731</v>
      </c>
      <c r="G1898" s="401" t="s">
        <v>1293</v>
      </c>
      <c r="H1898" s="401" t="s">
        <v>1294</v>
      </c>
      <c r="I1898" s="401" t="s">
        <v>688</v>
      </c>
      <c r="J1898" s="194">
        <v>4510</v>
      </c>
      <c r="K1898" s="194">
        <v>1700</v>
      </c>
      <c r="L1898" s="195">
        <v>2810</v>
      </c>
      <c r="M1898" s="196">
        <v>5</v>
      </c>
      <c r="N1898" s="197">
        <v>140.5</v>
      </c>
      <c r="O1898" s="197">
        <v>2669.5</v>
      </c>
      <c r="P1898" s="231" t="s">
        <v>23</v>
      </c>
    </row>
    <row r="1899" spans="1:16">
      <c r="A1899" s="340" t="str">
        <f t="shared" si="61"/>
        <v>439124</v>
      </c>
      <c r="B1899" s="351">
        <f t="shared" si="62"/>
        <v>4</v>
      </c>
      <c r="C1899" s="435">
        <v>43912</v>
      </c>
      <c r="D1899" s="399"/>
      <c r="E1899" s="400" t="s">
        <v>3014</v>
      </c>
      <c r="F1899" s="340" t="s">
        <v>731</v>
      </c>
      <c r="G1899" s="401" t="s">
        <v>1159</v>
      </c>
      <c r="H1899" s="401" t="s">
        <v>2762</v>
      </c>
      <c r="I1899" s="401" t="s">
        <v>688</v>
      </c>
      <c r="J1899" s="194">
        <v>5050</v>
      </c>
      <c r="K1899" s="194">
        <v>1660</v>
      </c>
      <c r="L1899" s="195">
        <v>3390</v>
      </c>
      <c r="M1899" s="196">
        <v>5</v>
      </c>
      <c r="N1899" s="197">
        <v>169.5</v>
      </c>
      <c r="O1899" s="197">
        <v>3220.5</v>
      </c>
      <c r="P1899" s="231" t="s">
        <v>23</v>
      </c>
    </row>
    <row r="1900" spans="1:16">
      <c r="A1900" s="340" t="str">
        <f t="shared" si="61"/>
        <v>439125</v>
      </c>
      <c r="B1900" s="402">
        <f t="shared" si="62"/>
        <v>5</v>
      </c>
      <c r="C1900" s="435">
        <v>43912</v>
      </c>
      <c r="D1900" s="404" t="s">
        <v>2768</v>
      </c>
      <c r="E1900" s="405" t="s">
        <v>3015</v>
      </c>
      <c r="F1900" s="340" t="s">
        <v>754</v>
      </c>
      <c r="G1900" s="406" t="s">
        <v>99</v>
      </c>
      <c r="H1900" s="406" t="s">
        <v>1282</v>
      </c>
      <c r="I1900" s="406" t="s">
        <v>751</v>
      </c>
      <c r="J1900" s="194">
        <v>13450</v>
      </c>
      <c r="K1900" s="194">
        <v>4450</v>
      </c>
      <c r="L1900" s="195">
        <v>9000</v>
      </c>
      <c r="M1900" s="196">
        <v>5</v>
      </c>
      <c r="N1900" s="197">
        <v>450</v>
      </c>
      <c r="O1900" s="197">
        <v>8550</v>
      </c>
      <c r="P1900" s="221" t="s">
        <v>24</v>
      </c>
    </row>
    <row r="1901" spans="1:16">
      <c r="A1901" s="340" t="str">
        <f t="shared" si="61"/>
        <v>439131</v>
      </c>
      <c r="B1901" s="351">
        <f t="shared" si="62"/>
        <v>1</v>
      </c>
      <c r="C1901" s="435">
        <v>43913</v>
      </c>
      <c r="D1901" s="399" t="s">
        <v>3016</v>
      </c>
      <c r="E1901" s="400" t="s">
        <v>3017</v>
      </c>
      <c r="F1901" s="340" t="s">
        <v>737</v>
      </c>
      <c r="G1901" s="401" t="s">
        <v>1121</v>
      </c>
      <c r="H1901" s="401" t="s">
        <v>1122</v>
      </c>
      <c r="I1901" s="401" t="s">
        <v>686</v>
      </c>
      <c r="J1901" s="194">
        <v>12120</v>
      </c>
      <c r="K1901" s="194">
        <v>4500</v>
      </c>
      <c r="L1901" s="195">
        <v>7620</v>
      </c>
      <c r="M1901" s="196">
        <v>5</v>
      </c>
      <c r="N1901" s="197">
        <v>381</v>
      </c>
      <c r="O1901" s="197">
        <v>7239</v>
      </c>
      <c r="P1901" s="231" t="s">
        <v>22</v>
      </c>
    </row>
    <row r="1902" spans="1:16">
      <c r="A1902" s="340" t="str">
        <f t="shared" si="61"/>
        <v>439132</v>
      </c>
      <c r="B1902" s="351">
        <f t="shared" si="62"/>
        <v>2</v>
      </c>
      <c r="C1902" s="435">
        <v>43913</v>
      </c>
      <c r="D1902" s="399"/>
      <c r="E1902" s="400" t="s">
        <v>3018</v>
      </c>
      <c r="F1902" s="340" t="s">
        <v>737</v>
      </c>
      <c r="G1902" s="401" t="s">
        <v>1121</v>
      </c>
      <c r="H1902" s="401" t="s">
        <v>1201</v>
      </c>
      <c r="I1902" s="401" t="s">
        <v>686</v>
      </c>
      <c r="J1902" s="194">
        <v>11490</v>
      </c>
      <c r="K1902" s="194">
        <v>4460</v>
      </c>
      <c r="L1902" s="195">
        <v>7030</v>
      </c>
      <c r="M1902" s="196">
        <v>5</v>
      </c>
      <c r="N1902" s="197">
        <v>351.5</v>
      </c>
      <c r="O1902" s="197">
        <v>6678.5</v>
      </c>
      <c r="P1902" s="231" t="s">
        <v>22</v>
      </c>
    </row>
    <row r="1903" spans="1:16">
      <c r="A1903" s="340" t="str">
        <f t="shared" si="61"/>
        <v>439133</v>
      </c>
      <c r="B1903" s="351">
        <f t="shared" si="62"/>
        <v>3</v>
      </c>
      <c r="C1903" s="435">
        <v>43913</v>
      </c>
      <c r="D1903" s="399" t="s">
        <v>2810</v>
      </c>
      <c r="E1903" s="400" t="s">
        <v>3019</v>
      </c>
      <c r="F1903" s="340" t="s">
        <v>731</v>
      </c>
      <c r="G1903" s="401" t="s">
        <v>1159</v>
      </c>
      <c r="H1903" s="401" t="s">
        <v>2762</v>
      </c>
      <c r="I1903" s="401" t="s">
        <v>688</v>
      </c>
      <c r="J1903" s="194">
        <v>5140</v>
      </c>
      <c r="K1903" s="194">
        <v>1520</v>
      </c>
      <c r="L1903" s="195">
        <v>3620</v>
      </c>
      <c r="M1903" s="196">
        <v>5</v>
      </c>
      <c r="N1903" s="197">
        <v>181</v>
      </c>
      <c r="O1903" s="197">
        <v>3439</v>
      </c>
      <c r="P1903" s="231" t="s">
        <v>23</v>
      </c>
    </row>
    <row r="1904" spans="1:16">
      <c r="A1904" s="340" t="str">
        <f t="shared" si="61"/>
        <v>439134</v>
      </c>
      <c r="B1904" s="351">
        <f t="shared" si="62"/>
        <v>4</v>
      </c>
      <c r="C1904" s="435">
        <v>43913</v>
      </c>
      <c r="D1904" s="399" t="s">
        <v>2807</v>
      </c>
      <c r="E1904" s="400" t="s">
        <v>3020</v>
      </c>
      <c r="F1904" s="340" t="s">
        <v>754</v>
      </c>
      <c r="G1904" s="401" t="s">
        <v>1159</v>
      </c>
      <c r="H1904" s="401" t="s">
        <v>1127</v>
      </c>
      <c r="I1904" s="401" t="s">
        <v>751</v>
      </c>
      <c r="J1904" s="194">
        <v>12010</v>
      </c>
      <c r="K1904" s="194">
        <v>7450</v>
      </c>
      <c r="L1904" s="195">
        <v>4560</v>
      </c>
      <c r="M1904" s="196">
        <v>5</v>
      </c>
      <c r="N1904" s="197">
        <v>228</v>
      </c>
      <c r="O1904" s="197">
        <v>4332</v>
      </c>
      <c r="P1904" s="231" t="s">
        <v>24</v>
      </c>
    </row>
    <row r="1905" spans="1:16">
      <c r="A1905" s="340" t="str">
        <f t="shared" si="61"/>
        <v>439135</v>
      </c>
      <c r="B1905" s="351">
        <f t="shared" si="62"/>
        <v>5</v>
      </c>
      <c r="C1905" s="435">
        <v>43913</v>
      </c>
      <c r="D1905" s="399"/>
      <c r="E1905" s="400" t="s">
        <v>3021</v>
      </c>
      <c r="F1905" s="340" t="s">
        <v>754</v>
      </c>
      <c r="G1905" s="401" t="s">
        <v>187</v>
      </c>
      <c r="H1905" s="401" t="s">
        <v>1479</v>
      </c>
      <c r="I1905" s="401" t="s">
        <v>751</v>
      </c>
      <c r="J1905" s="194">
        <v>11860</v>
      </c>
      <c r="K1905" s="194">
        <v>4400</v>
      </c>
      <c r="L1905" s="195">
        <v>7460</v>
      </c>
      <c r="M1905" s="196">
        <v>5</v>
      </c>
      <c r="N1905" s="197">
        <v>373</v>
      </c>
      <c r="O1905" s="197">
        <v>7087</v>
      </c>
      <c r="P1905" s="231" t="s">
        <v>24</v>
      </c>
    </row>
    <row r="1906" spans="1:16">
      <c r="A1906" s="340" t="str">
        <f t="shared" si="61"/>
        <v>439136</v>
      </c>
      <c r="B1906" s="351">
        <f t="shared" si="62"/>
        <v>6</v>
      </c>
      <c r="C1906" s="435">
        <v>43913</v>
      </c>
      <c r="D1906" s="399"/>
      <c r="E1906" s="400" t="s">
        <v>3022</v>
      </c>
      <c r="F1906" s="340" t="s">
        <v>754</v>
      </c>
      <c r="G1906" s="401" t="s">
        <v>2568</v>
      </c>
      <c r="H1906" s="401" t="s">
        <v>2753</v>
      </c>
      <c r="I1906" s="401" t="s">
        <v>751</v>
      </c>
      <c r="J1906" s="194">
        <v>12450</v>
      </c>
      <c r="K1906" s="194">
        <v>4710</v>
      </c>
      <c r="L1906" s="195">
        <v>7740</v>
      </c>
      <c r="M1906" s="196">
        <v>6</v>
      </c>
      <c r="N1906" s="197">
        <v>464.4</v>
      </c>
      <c r="O1906" s="197">
        <v>7275.6</v>
      </c>
      <c r="P1906" s="231" t="s">
        <v>24</v>
      </c>
    </row>
    <row r="1907" spans="1:16">
      <c r="A1907" s="340" t="str">
        <f t="shared" si="61"/>
        <v>439137</v>
      </c>
      <c r="B1907" s="351">
        <f t="shared" si="62"/>
        <v>7</v>
      </c>
      <c r="C1907" s="435">
        <v>43913</v>
      </c>
      <c r="D1907" s="399" t="s">
        <v>2141</v>
      </c>
      <c r="E1907" s="400" t="s">
        <v>3023</v>
      </c>
      <c r="F1907" s="340" t="s">
        <v>3024</v>
      </c>
      <c r="G1907" s="401" t="s">
        <v>104</v>
      </c>
      <c r="H1907" s="401" t="s">
        <v>694</v>
      </c>
      <c r="I1907" s="401" t="s">
        <v>751</v>
      </c>
      <c r="J1907" s="194">
        <v>6730</v>
      </c>
      <c r="K1907" s="194">
        <v>3870</v>
      </c>
      <c r="L1907" s="195">
        <v>2860</v>
      </c>
      <c r="M1907" s="196">
        <v>6</v>
      </c>
      <c r="N1907" s="197">
        <v>171.6</v>
      </c>
      <c r="O1907" s="197">
        <v>2688.4</v>
      </c>
      <c r="P1907" s="231" t="s">
        <v>29</v>
      </c>
    </row>
    <row r="1908" spans="1:16">
      <c r="A1908" s="340" t="str">
        <f t="shared" si="61"/>
        <v>439138</v>
      </c>
      <c r="B1908" s="351">
        <f t="shared" si="62"/>
        <v>8</v>
      </c>
      <c r="C1908" s="435">
        <v>43913</v>
      </c>
      <c r="D1908" s="399"/>
      <c r="E1908" s="400" t="s">
        <v>3025</v>
      </c>
      <c r="F1908" s="340" t="s">
        <v>1064</v>
      </c>
      <c r="G1908" s="401" t="s">
        <v>104</v>
      </c>
      <c r="H1908" s="401" t="s">
        <v>694</v>
      </c>
      <c r="I1908" s="401" t="s">
        <v>751</v>
      </c>
      <c r="J1908" s="194">
        <v>7890</v>
      </c>
      <c r="K1908" s="194">
        <v>3880</v>
      </c>
      <c r="L1908" s="195">
        <v>4010</v>
      </c>
      <c r="M1908" s="196">
        <v>6</v>
      </c>
      <c r="N1908" s="197">
        <v>240.6</v>
      </c>
      <c r="O1908" s="197">
        <v>3769.4</v>
      </c>
      <c r="P1908" s="231" t="s">
        <v>29</v>
      </c>
    </row>
    <row r="1909" spans="1:16">
      <c r="A1909" s="340" t="str">
        <f t="shared" si="61"/>
        <v>439139</v>
      </c>
      <c r="B1909" s="351">
        <f t="shared" si="62"/>
        <v>9</v>
      </c>
      <c r="C1909" s="435">
        <v>43913</v>
      </c>
      <c r="D1909" s="399"/>
      <c r="E1909" s="400" t="s">
        <v>3026</v>
      </c>
      <c r="F1909" s="340" t="s">
        <v>1064</v>
      </c>
      <c r="G1909" s="401" t="s">
        <v>111</v>
      </c>
      <c r="H1909" s="401" t="s">
        <v>732</v>
      </c>
      <c r="I1909" s="401" t="s">
        <v>751</v>
      </c>
      <c r="J1909" s="194">
        <v>8160</v>
      </c>
      <c r="K1909" s="194">
        <v>3880</v>
      </c>
      <c r="L1909" s="195">
        <v>4280</v>
      </c>
      <c r="M1909" s="196">
        <v>6</v>
      </c>
      <c r="N1909" s="197">
        <v>256.8</v>
      </c>
      <c r="O1909" s="197">
        <v>4023.2</v>
      </c>
      <c r="P1909" s="231" t="s">
        <v>29</v>
      </c>
    </row>
    <row r="1910" spans="1:16">
      <c r="A1910" s="340" t="str">
        <f t="shared" si="61"/>
        <v>4391310</v>
      </c>
      <c r="B1910" s="351">
        <f t="shared" si="62"/>
        <v>10</v>
      </c>
      <c r="C1910" s="435">
        <v>43913</v>
      </c>
      <c r="D1910" s="399"/>
      <c r="E1910" s="400" t="s">
        <v>3027</v>
      </c>
      <c r="F1910" s="340" t="s">
        <v>1064</v>
      </c>
      <c r="G1910" s="401" t="s">
        <v>95</v>
      </c>
      <c r="H1910" s="401" t="s">
        <v>735</v>
      </c>
      <c r="I1910" s="401" t="s">
        <v>751</v>
      </c>
      <c r="J1910" s="194">
        <v>7580</v>
      </c>
      <c r="K1910" s="194">
        <v>3910</v>
      </c>
      <c r="L1910" s="195">
        <v>3670</v>
      </c>
      <c r="M1910" s="196">
        <v>6</v>
      </c>
      <c r="N1910" s="197">
        <v>220.2</v>
      </c>
      <c r="O1910" s="197">
        <v>3449.8</v>
      </c>
      <c r="P1910" s="231" t="s">
        <v>29</v>
      </c>
    </row>
    <row r="1911" spans="1:16">
      <c r="A1911" s="340" t="str">
        <f t="shared" si="61"/>
        <v>4391311</v>
      </c>
      <c r="B1911" s="351">
        <f t="shared" si="62"/>
        <v>11</v>
      </c>
      <c r="C1911" s="435">
        <v>43913</v>
      </c>
      <c r="D1911" s="399"/>
      <c r="E1911" s="400" t="s">
        <v>3028</v>
      </c>
      <c r="F1911" s="340" t="s">
        <v>3029</v>
      </c>
      <c r="G1911" s="401" t="s">
        <v>281</v>
      </c>
      <c r="H1911" s="401" t="s">
        <v>833</v>
      </c>
      <c r="I1911" s="401" t="s">
        <v>1250</v>
      </c>
      <c r="J1911" s="194">
        <v>8110</v>
      </c>
      <c r="K1911" s="194">
        <v>3840</v>
      </c>
      <c r="L1911" s="195">
        <v>4270</v>
      </c>
      <c r="M1911" s="196">
        <v>6</v>
      </c>
      <c r="N1911" s="197">
        <v>256.2</v>
      </c>
      <c r="O1911" s="197">
        <v>4013.8</v>
      </c>
      <c r="P1911" s="231" t="s">
        <v>29</v>
      </c>
    </row>
    <row r="1912" spans="1:16">
      <c r="A1912" s="340" t="str">
        <f t="shared" si="61"/>
        <v>4391312</v>
      </c>
      <c r="B1912" s="351">
        <f t="shared" si="62"/>
        <v>12</v>
      </c>
      <c r="C1912" s="435">
        <v>43913</v>
      </c>
      <c r="D1912" s="399"/>
      <c r="E1912" s="400" t="s">
        <v>3030</v>
      </c>
      <c r="F1912" s="340" t="s">
        <v>3029</v>
      </c>
      <c r="G1912" s="401" t="s">
        <v>103</v>
      </c>
      <c r="H1912" s="401" t="s">
        <v>836</v>
      </c>
      <c r="I1912" s="401" t="s">
        <v>1250</v>
      </c>
      <c r="J1912" s="194">
        <v>8430</v>
      </c>
      <c r="K1912" s="194">
        <v>3870</v>
      </c>
      <c r="L1912" s="195">
        <v>4560</v>
      </c>
      <c r="M1912" s="196">
        <v>6</v>
      </c>
      <c r="N1912" s="197">
        <v>273.59999999999997</v>
      </c>
      <c r="O1912" s="197">
        <v>4286.3999999999996</v>
      </c>
      <c r="P1912" s="231" t="s">
        <v>29</v>
      </c>
    </row>
    <row r="1913" spans="1:16">
      <c r="A1913" s="340" t="str">
        <f t="shared" si="61"/>
        <v>4391313</v>
      </c>
      <c r="B1913" s="351">
        <f t="shared" si="62"/>
        <v>13</v>
      </c>
      <c r="C1913" s="435">
        <v>43913</v>
      </c>
      <c r="D1913" s="399"/>
      <c r="E1913" s="400" t="s">
        <v>3031</v>
      </c>
      <c r="F1913" s="340" t="s">
        <v>3029</v>
      </c>
      <c r="G1913" s="401" t="s">
        <v>106</v>
      </c>
      <c r="H1913" s="401" t="s">
        <v>697</v>
      </c>
      <c r="I1913" s="401" t="s">
        <v>1250</v>
      </c>
      <c r="J1913" s="194">
        <v>8260</v>
      </c>
      <c r="K1913" s="194">
        <v>4000</v>
      </c>
      <c r="L1913" s="195">
        <v>4260</v>
      </c>
      <c r="M1913" s="196">
        <v>6</v>
      </c>
      <c r="N1913" s="197">
        <v>255.6</v>
      </c>
      <c r="O1913" s="197">
        <v>4004.4</v>
      </c>
      <c r="P1913" s="231" t="s">
        <v>29</v>
      </c>
    </row>
    <row r="1914" spans="1:16">
      <c r="A1914" s="340" t="str">
        <f t="shared" si="61"/>
        <v>4391314</v>
      </c>
      <c r="B1914" s="351">
        <f t="shared" si="62"/>
        <v>14</v>
      </c>
      <c r="C1914" s="435">
        <v>43913</v>
      </c>
      <c r="D1914" s="399"/>
      <c r="E1914" s="400" t="s">
        <v>3032</v>
      </c>
      <c r="F1914" s="340" t="s">
        <v>3029</v>
      </c>
      <c r="G1914" s="401" t="s">
        <v>736</v>
      </c>
      <c r="H1914" s="401" t="s">
        <v>733</v>
      </c>
      <c r="I1914" s="401" t="s">
        <v>1250</v>
      </c>
      <c r="J1914" s="194">
        <v>8470</v>
      </c>
      <c r="K1914" s="194">
        <v>3880</v>
      </c>
      <c r="L1914" s="195">
        <v>4590</v>
      </c>
      <c r="M1914" s="196">
        <v>6</v>
      </c>
      <c r="N1914" s="197">
        <v>275.39999999999998</v>
      </c>
      <c r="O1914" s="197">
        <v>4314.6000000000004</v>
      </c>
      <c r="P1914" s="231" t="s">
        <v>29</v>
      </c>
    </row>
    <row r="1915" spans="1:16">
      <c r="A1915" s="340" t="str">
        <f t="shared" si="61"/>
        <v>4391315</v>
      </c>
      <c r="B1915" s="351">
        <f t="shared" si="62"/>
        <v>15</v>
      </c>
      <c r="C1915" s="435">
        <v>43913</v>
      </c>
      <c r="D1915" s="399"/>
      <c r="E1915" s="400" t="s">
        <v>3033</v>
      </c>
      <c r="F1915" s="340" t="s">
        <v>3029</v>
      </c>
      <c r="G1915" s="401" t="s">
        <v>689</v>
      </c>
      <c r="H1915" s="401" t="s">
        <v>695</v>
      </c>
      <c r="I1915" s="401" t="s">
        <v>1250</v>
      </c>
      <c r="J1915" s="194">
        <v>8400</v>
      </c>
      <c r="K1915" s="194">
        <v>3770</v>
      </c>
      <c r="L1915" s="195">
        <v>4630</v>
      </c>
      <c r="M1915" s="196">
        <v>6</v>
      </c>
      <c r="N1915" s="197">
        <v>277.8</v>
      </c>
      <c r="O1915" s="197">
        <v>4352.2</v>
      </c>
      <c r="P1915" s="231" t="s">
        <v>29</v>
      </c>
    </row>
    <row r="1916" spans="1:16">
      <c r="A1916" s="340" t="str">
        <f t="shared" si="61"/>
        <v>4391316</v>
      </c>
      <c r="B1916" s="351">
        <f t="shared" si="62"/>
        <v>16</v>
      </c>
      <c r="C1916" s="435">
        <v>43913</v>
      </c>
      <c r="D1916" s="399"/>
      <c r="E1916" s="400" t="s">
        <v>3034</v>
      </c>
      <c r="F1916" s="340" t="s">
        <v>3029</v>
      </c>
      <c r="G1916" s="401" t="s">
        <v>281</v>
      </c>
      <c r="H1916" s="401" t="s">
        <v>833</v>
      </c>
      <c r="I1916" s="401" t="s">
        <v>1250</v>
      </c>
      <c r="J1916" s="194">
        <v>8320</v>
      </c>
      <c r="K1916" s="194">
        <v>3840</v>
      </c>
      <c r="L1916" s="195">
        <v>4480</v>
      </c>
      <c r="M1916" s="196">
        <v>6</v>
      </c>
      <c r="N1916" s="197">
        <v>268.8</v>
      </c>
      <c r="O1916" s="197">
        <v>4211.2</v>
      </c>
      <c r="P1916" s="231" t="s">
        <v>29</v>
      </c>
    </row>
    <row r="1917" spans="1:16">
      <c r="A1917" s="340" t="str">
        <f t="shared" si="61"/>
        <v>4391317</v>
      </c>
      <c r="B1917" s="351">
        <f t="shared" si="62"/>
        <v>17</v>
      </c>
      <c r="C1917" s="435">
        <v>43913</v>
      </c>
      <c r="D1917" s="399"/>
      <c r="E1917" s="400" t="s">
        <v>3035</v>
      </c>
      <c r="F1917" s="340" t="s">
        <v>3029</v>
      </c>
      <c r="G1917" s="401" t="s">
        <v>103</v>
      </c>
      <c r="H1917" s="401" t="s">
        <v>836</v>
      </c>
      <c r="I1917" s="401" t="s">
        <v>1250</v>
      </c>
      <c r="J1917" s="194">
        <v>8680</v>
      </c>
      <c r="K1917" s="194">
        <v>3880</v>
      </c>
      <c r="L1917" s="195">
        <v>4800</v>
      </c>
      <c r="M1917" s="196">
        <v>6</v>
      </c>
      <c r="N1917" s="197">
        <v>288</v>
      </c>
      <c r="O1917" s="197">
        <v>4512</v>
      </c>
      <c r="P1917" s="231" t="s">
        <v>29</v>
      </c>
    </row>
    <row r="1918" spans="1:16">
      <c r="A1918" s="340" t="str">
        <f t="shared" si="61"/>
        <v>4391318</v>
      </c>
      <c r="B1918" s="351">
        <f t="shared" si="62"/>
        <v>18</v>
      </c>
      <c r="C1918" s="435">
        <v>43913</v>
      </c>
      <c r="D1918" s="399"/>
      <c r="E1918" s="400" t="s">
        <v>3036</v>
      </c>
      <c r="F1918" s="340" t="s">
        <v>3029</v>
      </c>
      <c r="G1918" s="401" t="s">
        <v>106</v>
      </c>
      <c r="H1918" s="401" t="s">
        <v>697</v>
      </c>
      <c r="I1918" s="401" t="s">
        <v>1250</v>
      </c>
      <c r="J1918" s="194">
        <v>8560</v>
      </c>
      <c r="K1918" s="194">
        <v>3990</v>
      </c>
      <c r="L1918" s="195">
        <v>4570</v>
      </c>
      <c r="M1918" s="196">
        <v>6</v>
      </c>
      <c r="N1918" s="197">
        <v>274.2</v>
      </c>
      <c r="O1918" s="197">
        <v>4295.8</v>
      </c>
      <c r="P1918" s="231" t="s">
        <v>29</v>
      </c>
    </row>
    <row r="1919" spans="1:16">
      <c r="A1919" s="340" t="str">
        <f t="shared" si="61"/>
        <v>4391319</v>
      </c>
      <c r="B1919" s="351">
        <f t="shared" si="62"/>
        <v>19</v>
      </c>
      <c r="C1919" s="435">
        <v>43913</v>
      </c>
      <c r="D1919" s="399"/>
      <c r="E1919" s="400" t="s">
        <v>3037</v>
      </c>
      <c r="F1919" s="340" t="s">
        <v>3029</v>
      </c>
      <c r="G1919" s="401" t="s">
        <v>736</v>
      </c>
      <c r="H1919" s="401" t="s">
        <v>733</v>
      </c>
      <c r="I1919" s="401" t="s">
        <v>1250</v>
      </c>
      <c r="J1919" s="194">
        <v>8610</v>
      </c>
      <c r="K1919" s="194">
        <v>3880</v>
      </c>
      <c r="L1919" s="195">
        <v>4730</v>
      </c>
      <c r="M1919" s="196">
        <v>6</v>
      </c>
      <c r="N1919" s="197">
        <v>283.8</v>
      </c>
      <c r="O1919" s="197">
        <v>4446.2</v>
      </c>
      <c r="P1919" s="231" t="s">
        <v>29</v>
      </c>
    </row>
    <row r="1920" spans="1:16">
      <c r="A1920" s="340" t="str">
        <f t="shared" si="61"/>
        <v>4391320</v>
      </c>
      <c r="B1920" s="351">
        <f t="shared" si="62"/>
        <v>20</v>
      </c>
      <c r="C1920" s="435">
        <v>43913</v>
      </c>
      <c r="D1920" s="399"/>
      <c r="E1920" s="400" t="s">
        <v>3038</v>
      </c>
      <c r="F1920" s="340" t="s">
        <v>3029</v>
      </c>
      <c r="G1920" s="401" t="s">
        <v>702</v>
      </c>
      <c r="H1920" s="401" t="s">
        <v>693</v>
      </c>
      <c r="I1920" s="401" t="s">
        <v>1250</v>
      </c>
      <c r="J1920" s="194">
        <v>8770</v>
      </c>
      <c r="K1920" s="194">
        <v>3990</v>
      </c>
      <c r="L1920" s="195">
        <v>4780</v>
      </c>
      <c r="M1920" s="196">
        <v>6</v>
      </c>
      <c r="N1920" s="197">
        <v>286.8</v>
      </c>
      <c r="O1920" s="197">
        <v>4493.2</v>
      </c>
      <c r="P1920" s="231" t="s">
        <v>29</v>
      </c>
    </row>
    <row r="1921" spans="1:16">
      <c r="A1921" s="340" t="str">
        <f t="shared" si="61"/>
        <v>4391321</v>
      </c>
      <c r="B1921" s="351">
        <f t="shared" si="62"/>
        <v>21</v>
      </c>
      <c r="C1921" s="435">
        <v>43913</v>
      </c>
      <c r="D1921" s="399"/>
      <c r="E1921" s="400" t="s">
        <v>3039</v>
      </c>
      <c r="F1921" s="340" t="s">
        <v>3029</v>
      </c>
      <c r="G1921" s="401" t="s">
        <v>689</v>
      </c>
      <c r="H1921" s="401" t="s">
        <v>695</v>
      </c>
      <c r="I1921" s="401" t="s">
        <v>1250</v>
      </c>
      <c r="J1921" s="194">
        <v>8520</v>
      </c>
      <c r="K1921" s="194">
        <v>3770</v>
      </c>
      <c r="L1921" s="195">
        <v>4750</v>
      </c>
      <c r="M1921" s="196">
        <v>6</v>
      </c>
      <c r="N1921" s="197">
        <v>285</v>
      </c>
      <c r="O1921" s="197">
        <v>4465</v>
      </c>
      <c r="P1921" s="231" t="s">
        <v>29</v>
      </c>
    </row>
    <row r="1922" spans="1:16">
      <c r="A1922" s="340" t="str">
        <f t="shared" si="61"/>
        <v>4391322</v>
      </c>
      <c r="B1922" s="351">
        <f t="shared" si="62"/>
        <v>22</v>
      </c>
      <c r="C1922" s="435">
        <v>43913</v>
      </c>
      <c r="D1922" s="399"/>
      <c r="E1922" s="400" t="s">
        <v>3040</v>
      </c>
      <c r="F1922" s="340" t="s">
        <v>3029</v>
      </c>
      <c r="G1922" s="401" t="s">
        <v>281</v>
      </c>
      <c r="H1922" s="401" t="s">
        <v>833</v>
      </c>
      <c r="I1922" s="401" t="s">
        <v>1250</v>
      </c>
      <c r="J1922" s="194">
        <v>8200</v>
      </c>
      <c r="K1922" s="194">
        <v>3840</v>
      </c>
      <c r="L1922" s="195">
        <v>4360</v>
      </c>
      <c r="M1922" s="196">
        <v>6</v>
      </c>
      <c r="N1922" s="197">
        <v>261.59999999999997</v>
      </c>
      <c r="O1922" s="197">
        <v>4098.3999999999996</v>
      </c>
      <c r="P1922" s="231" t="s">
        <v>29</v>
      </c>
    </row>
    <row r="1923" spans="1:16">
      <c r="A1923" s="340" t="str">
        <f t="shared" si="61"/>
        <v>4391323</v>
      </c>
      <c r="B1923" s="351">
        <f t="shared" si="62"/>
        <v>23</v>
      </c>
      <c r="C1923" s="435">
        <v>43913</v>
      </c>
      <c r="D1923" s="399" t="s">
        <v>884</v>
      </c>
      <c r="E1923" s="400" t="s">
        <v>3041</v>
      </c>
      <c r="F1923" s="340" t="s">
        <v>3029</v>
      </c>
      <c r="G1923" s="401" t="s">
        <v>281</v>
      </c>
      <c r="H1923" s="401" t="s">
        <v>833</v>
      </c>
      <c r="I1923" s="401" t="s">
        <v>1250</v>
      </c>
      <c r="J1923" s="194">
        <v>8000</v>
      </c>
      <c r="K1923" s="194">
        <v>3820</v>
      </c>
      <c r="L1923" s="195">
        <v>4180</v>
      </c>
      <c r="M1923" s="196">
        <v>6</v>
      </c>
      <c r="N1923" s="197">
        <v>250.79999999999998</v>
      </c>
      <c r="O1923" s="197">
        <v>3929.2</v>
      </c>
      <c r="P1923" s="231" t="s">
        <v>67</v>
      </c>
    </row>
    <row r="1924" spans="1:16">
      <c r="A1924" s="340" t="str">
        <f t="shared" si="61"/>
        <v>4391324</v>
      </c>
      <c r="B1924" s="351">
        <f t="shared" si="62"/>
        <v>24</v>
      </c>
      <c r="C1924" s="435">
        <v>43913</v>
      </c>
      <c r="D1924" s="399"/>
      <c r="E1924" s="400" t="s">
        <v>3042</v>
      </c>
      <c r="F1924" s="340" t="s">
        <v>3029</v>
      </c>
      <c r="G1924" s="401" t="s">
        <v>106</v>
      </c>
      <c r="H1924" s="401" t="s">
        <v>697</v>
      </c>
      <c r="I1924" s="401" t="s">
        <v>1250</v>
      </c>
      <c r="J1924" s="194">
        <v>8360</v>
      </c>
      <c r="K1924" s="194">
        <v>4000</v>
      </c>
      <c r="L1924" s="195">
        <v>4360</v>
      </c>
      <c r="M1924" s="196">
        <v>6</v>
      </c>
      <c r="N1924" s="197">
        <v>261.59999999999997</v>
      </c>
      <c r="O1924" s="197">
        <v>4098.3999999999996</v>
      </c>
      <c r="P1924" s="231" t="s">
        <v>67</v>
      </c>
    </row>
    <row r="1925" spans="1:16">
      <c r="A1925" s="340" t="str">
        <f t="shared" si="61"/>
        <v>4391325</v>
      </c>
      <c r="B1925" s="351">
        <f t="shared" si="62"/>
        <v>25</v>
      </c>
      <c r="C1925" s="435">
        <v>43913</v>
      </c>
      <c r="D1925" s="399"/>
      <c r="E1925" s="400" t="s">
        <v>3043</v>
      </c>
      <c r="F1925" s="340" t="s">
        <v>3029</v>
      </c>
      <c r="G1925" s="401" t="s">
        <v>103</v>
      </c>
      <c r="H1925" s="401" t="s">
        <v>836</v>
      </c>
      <c r="I1925" s="401" t="s">
        <v>1250</v>
      </c>
      <c r="J1925" s="194">
        <v>8530</v>
      </c>
      <c r="K1925" s="194">
        <v>3890</v>
      </c>
      <c r="L1925" s="195">
        <v>4640</v>
      </c>
      <c r="M1925" s="196">
        <v>6</v>
      </c>
      <c r="N1925" s="197">
        <v>278.39999999999998</v>
      </c>
      <c r="O1925" s="197">
        <v>4361.6000000000004</v>
      </c>
      <c r="P1925" s="231" t="s">
        <v>67</v>
      </c>
    </row>
    <row r="1926" spans="1:16">
      <c r="A1926" s="340" t="str">
        <f t="shared" si="61"/>
        <v>4391326</v>
      </c>
      <c r="B1926" s="351">
        <f t="shared" si="62"/>
        <v>26</v>
      </c>
      <c r="C1926" s="435">
        <v>43913</v>
      </c>
      <c r="D1926" s="399"/>
      <c r="E1926" s="400" t="s">
        <v>3044</v>
      </c>
      <c r="F1926" s="340" t="s">
        <v>3029</v>
      </c>
      <c r="G1926" s="401" t="s">
        <v>736</v>
      </c>
      <c r="H1926" s="401" t="s">
        <v>733</v>
      </c>
      <c r="I1926" s="401" t="s">
        <v>1250</v>
      </c>
      <c r="J1926" s="194">
        <v>8690</v>
      </c>
      <c r="K1926" s="194">
        <v>3890</v>
      </c>
      <c r="L1926" s="195">
        <v>4800</v>
      </c>
      <c r="M1926" s="196">
        <v>6</v>
      </c>
      <c r="N1926" s="197">
        <v>288</v>
      </c>
      <c r="O1926" s="197">
        <v>4512</v>
      </c>
      <c r="P1926" s="231" t="s">
        <v>67</v>
      </c>
    </row>
    <row r="1927" spans="1:16">
      <c r="A1927" s="340" t="str">
        <f t="shared" si="61"/>
        <v>4391327</v>
      </c>
      <c r="B1927" s="351">
        <f t="shared" si="62"/>
        <v>27</v>
      </c>
      <c r="C1927" s="435">
        <v>43913</v>
      </c>
      <c r="D1927" s="399"/>
      <c r="E1927" s="400" t="s">
        <v>3045</v>
      </c>
      <c r="F1927" s="340" t="s">
        <v>3029</v>
      </c>
      <c r="G1927" s="401" t="s">
        <v>105</v>
      </c>
      <c r="H1927" s="401" t="s">
        <v>734</v>
      </c>
      <c r="I1927" s="401" t="s">
        <v>1250</v>
      </c>
      <c r="J1927" s="194">
        <v>8680</v>
      </c>
      <c r="K1927" s="194">
        <v>3890</v>
      </c>
      <c r="L1927" s="195">
        <v>4790</v>
      </c>
      <c r="M1927" s="196">
        <v>6</v>
      </c>
      <c r="N1927" s="197">
        <v>287.39999999999998</v>
      </c>
      <c r="O1927" s="197">
        <v>4502.6000000000004</v>
      </c>
      <c r="P1927" s="231" t="s">
        <v>67</v>
      </c>
    </row>
    <row r="1928" spans="1:16">
      <c r="A1928" s="340" t="str">
        <f t="shared" si="61"/>
        <v>4391328</v>
      </c>
      <c r="B1928" s="351">
        <f t="shared" si="62"/>
        <v>28</v>
      </c>
      <c r="C1928" s="435">
        <v>43913</v>
      </c>
      <c r="D1928" s="399"/>
      <c r="E1928" s="400" t="s">
        <v>3046</v>
      </c>
      <c r="F1928" s="340" t="s">
        <v>3029</v>
      </c>
      <c r="G1928" s="401" t="s">
        <v>106</v>
      </c>
      <c r="H1928" s="401" t="s">
        <v>697</v>
      </c>
      <c r="I1928" s="401" t="s">
        <v>1250</v>
      </c>
      <c r="J1928" s="194">
        <v>8700</v>
      </c>
      <c r="K1928" s="194">
        <v>4000</v>
      </c>
      <c r="L1928" s="195">
        <v>4700</v>
      </c>
      <c r="M1928" s="196">
        <v>6</v>
      </c>
      <c r="N1928" s="197">
        <v>282</v>
      </c>
      <c r="O1928" s="197">
        <v>4418</v>
      </c>
      <c r="P1928" s="231" t="s">
        <v>67</v>
      </c>
    </row>
    <row r="1929" spans="1:16">
      <c r="A1929" s="340" t="str">
        <f t="shared" si="61"/>
        <v>4391329</v>
      </c>
      <c r="B1929" s="351">
        <f t="shared" si="62"/>
        <v>29</v>
      </c>
      <c r="C1929" s="435">
        <v>43913</v>
      </c>
      <c r="D1929" s="399"/>
      <c r="E1929" s="400" t="s">
        <v>3047</v>
      </c>
      <c r="F1929" s="340" t="s">
        <v>3029</v>
      </c>
      <c r="G1929" s="401" t="s">
        <v>103</v>
      </c>
      <c r="H1929" s="401" t="s">
        <v>836</v>
      </c>
      <c r="I1929" s="401" t="s">
        <v>1250</v>
      </c>
      <c r="J1929" s="194">
        <v>8670</v>
      </c>
      <c r="K1929" s="194">
        <v>3890</v>
      </c>
      <c r="L1929" s="195">
        <v>4780</v>
      </c>
      <c r="M1929" s="196">
        <v>6</v>
      </c>
      <c r="N1929" s="197">
        <v>286.8</v>
      </c>
      <c r="O1929" s="197">
        <v>4493.2</v>
      </c>
      <c r="P1929" s="231" t="s">
        <v>67</v>
      </c>
    </row>
    <row r="1930" spans="1:16">
      <c r="A1930" s="340" t="str">
        <f t="shared" si="61"/>
        <v>4391330</v>
      </c>
      <c r="B1930" s="351">
        <f t="shared" si="62"/>
        <v>30</v>
      </c>
      <c r="C1930" s="435">
        <v>43913</v>
      </c>
      <c r="D1930" s="399"/>
      <c r="E1930" s="400" t="s">
        <v>3048</v>
      </c>
      <c r="F1930" s="340" t="s">
        <v>3029</v>
      </c>
      <c r="G1930" s="401" t="s">
        <v>736</v>
      </c>
      <c r="H1930" s="401" t="s">
        <v>733</v>
      </c>
      <c r="I1930" s="401" t="s">
        <v>1250</v>
      </c>
      <c r="J1930" s="194">
        <v>8640</v>
      </c>
      <c r="K1930" s="194">
        <v>3890</v>
      </c>
      <c r="L1930" s="195">
        <v>4750</v>
      </c>
      <c r="M1930" s="196">
        <v>6</v>
      </c>
      <c r="N1930" s="197">
        <v>285</v>
      </c>
      <c r="O1930" s="197">
        <v>4465</v>
      </c>
      <c r="P1930" s="231" t="s">
        <v>67</v>
      </c>
    </row>
    <row r="1931" spans="1:16">
      <c r="A1931" s="340" t="str">
        <f t="shared" si="61"/>
        <v>4391331</v>
      </c>
      <c r="B1931" s="351">
        <f t="shared" si="62"/>
        <v>31</v>
      </c>
      <c r="C1931" s="435">
        <v>43913</v>
      </c>
      <c r="D1931" s="399"/>
      <c r="E1931" s="400" t="s">
        <v>3049</v>
      </c>
      <c r="F1931" s="340" t="s">
        <v>3029</v>
      </c>
      <c r="G1931" s="401" t="s">
        <v>281</v>
      </c>
      <c r="H1931" s="401" t="s">
        <v>833</v>
      </c>
      <c r="I1931" s="401" t="s">
        <v>1250</v>
      </c>
      <c r="J1931" s="194">
        <v>8070</v>
      </c>
      <c r="K1931" s="194">
        <v>3850</v>
      </c>
      <c r="L1931" s="195">
        <v>4220</v>
      </c>
      <c r="M1931" s="196">
        <v>6</v>
      </c>
      <c r="N1931" s="197">
        <v>253.2</v>
      </c>
      <c r="O1931" s="197">
        <v>3966.8</v>
      </c>
      <c r="P1931" s="231" t="s">
        <v>67</v>
      </c>
    </row>
    <row r="1932" spans="1:16">
      <c r="A1932" s="340" t="str">
        <f t="shared" si="61"/>
        <v>4391332</v>
      </c>
      <c r="B1932" s="351">
        <f t="shared" si="62"/>
        <v>32</v>
      </c>
      <c r="C1932" s="435">
        <v>43913</v>
      </c>
      <c r="D1932" s="399"/>
      <c r="E1932" s="400" t="s">
        <v>3050</v>
      </c>
      <c r="F1932" s="340" t="s">
        <v>3029</v>
      </c>
      <c r="G1932" s="401" t="s">
        <v>105</v>
      </c>
      <c r="H1932" s="401" t="s">
        <v>734</v>
      </c>
      <c r="I1932" s="401" t="s">
        <v>1250</v>
      </c>
      <c r="J1932" s="194">
        <v>8420</v>
      </c>
      <c r="K1932" s="194">
        <v>3880</v>
      </c>
      <c r="L1932" s="195">
        <v>4540</v>
      </c>
      <c r="M1932" s="196">
        <v>6</v>
      </c>
      <c r="N1932" s="197">
        <v>272.39999999999998</v>
      </c>
      <c r="O1932" s="197">
        <v>4267.6000000000004</v>
      </c>
      <c r="P1932" s="231" t="s">
        <v>67</v>
      </c>
    </row>
    <row r="1933" spans="1:16">
      <c r="A1933" s="340" t="str">
        <f t="shared" si="61"/>
        <v>4391333</v>
      </c>
      <c r="B1933" s="351">
        <f t="shared" si="62"/>
        <v>33</v>
      </c>
      <c r="C1933" s="435">
        <v>43913</v>
      </c>
      <c r="D1933" s="399"/>
      <c r="E1933" s="400" t="s">
        <v>3051</v>
      </c>
      <c r="F1933" s="340" t="s">
        <v>3029</v>
      </c>
      <c r="G1933" s="401" t="s">
        <v>106</v>
      </c>
      <c r="H1933" s="401" t="s">
        <v>697</v>
      </c>
      <c r="I1933" s="401" t="s">
        <v>1250</v>
      </c>
      <c r="J1933" s="194">
        <v>8530</v>
      </c>
      <c r="K1933" s="194">
        <v>4000</v>
      </c>
      <c r="L1933" s="195">
        <v>4530</v>
      </c>
      <c r="M1933" s="196">
        <v>6</v>
      </c>
      <c r="N1933" s="197">
        <v>271.8</v>
      </c>
      <c r="O1933" s="197">
        <v>4258.2</v>
      </c>
      <c r="P1933" s="231" t="s">
        <v>67</v>
      </c>
    </row>
    <row r="1934" spans="1:16">
      <c r="A1934" s="340" t="str">
        <f t="shared" si="61"/>
        <v>4391334</v>
      </c>
      <c r="B1934" s="351">
        <f t="shared" si="62"/>
        <v>34</v>
      </c>
      <c r="C1934" s="435">
        <v>43913</v>
      </c>
      <c r="D1934" s="399"/>
      <c r="E1934" s="400" t="s">
        <v>3052</v>
      </c>
      <c r="F1934" s="340" t="s">
        <v>3029</v>
      </c>
      <c r="G1934" s="401" t="s">
        <v>702</v>
      </c>
      <c r="H1934" s="401" t="s">
        <v>693</v>
      </c>
      <c r="I1934" s="401" t="s">
        <v>1250</v>
      </c>
      <c r="J1934" s="194">
        <v>8320</v>
      </c>
      <c r="K1934" s="194">
        <v>4000</v>
      </c>
      <c r="L1934" s="195">
        <v>4320</v>
      </c>
      <c r="M1934" s="196">
        <v>6</v>
      </c>
      <c r="N1934" s="197">
        <v>259.2</v>
      </c>
      <c r="O1934" s="197">
        <v>4060.8</v>
      </c>
      <c r="P1934" s="231" t="s">
        <v>67</v>
      </c>
    </row>
    <row r="1935" spans="1:16">
      <c r="A1935" s="340" t="str">
        <f t="shared" si="61"/>
        <v>4391335</v>
      </c>
      <c r="B1935" s="351">
        <f t="shared" si="62"/>
        <v>35</v>
      </c>
      <c r="C1935" s="435">
        <v>43913</v>
      </c>
      <c r="D1935" s="399"/>
      <c r="E1935" s="400" t="s">
        <v>3053</v>
      </c>
      <c r="F1935" s="340" t="s">
        <v>3029</v>
      </c>
      <c r="G1935" s="401" t="s">
        <v>690</v>
      </c>
      <c r="H1935" s="401" t="s">
        <v>691</v>
      </c>
      <c r="I1935" s="401" t="s">
        <v>1250</v>
      </c>
      <c r="J1935" s="194">
        <v>8530</v>
      </c>
      <c r="K1935" s="194">
        <v>3940</v>
      </c>
      <c r="L1935" s="195">
        <v>4590</v>
      </c>
      <c r="M1935" s="196">
        <v>6</v>
      </c>
      <c r="N1935" s="197">
        <v>275.39999999999998</v>
      </c>
      <c r="O1935" s="197">
        <v>4314.6000000000004</v>
      </c>
      <c r="P1935" s="231" t="s">
        <v>67</v>
      </c>
    </row>
    <row r="1936" spans="1:16">
      <c r="A1936" s="340" t="str">
        <f t="shared" si="61"/>
        <v>4391336</v>
      </c>
      <c r="B1936" s="351">
        <f t="shared" si="62"/>
        <v>36</v>
      </c>
      <c r="C1936" s="435">
        <v>43913</v>
      </c>
      <c r="D1936" s="399"/>
      <c r="E1936" s="400" t="s">
        <v>3054</v>
      </c>
      <c r="F1936" s="340" t="s">
        <v>3029</v>
      </c>
      <c r="G1936" s="401" t="s">
        <v>689</v>
      </c>
      <c r="H1936" s="401" t="s">
        <v>695</v>
      </c>
      <c r="I1936" s="401" t="s">
        <v>1250</v>
      </c>
      <c r="J1936" s="194">
        <v>8150</v>
      </c>
      <c r="K1936" s="194">
        <v>3770</v>
      </c>
      <c r="L1936" s="195">
        <v>4380</v>
      </c>
      <c r="M1936" s="196">
        <v>6</v>
      </c>
      <c r="N1936" s="197">
        <v>262.8</v>
      </c>
      <c r="O1936" s="197">
        <v>4117.2</v>
      </c>
      <c r="P1936" s="231" t="s">
        <v>67</v>
      </c>
    </row>
    <row r="1937" spans="1:16">
      <c r="A1937" s="340" t="str">
        <f t="shared" si="61"/>
        <v>4391337</v>
      </c>
      <c r="B1937" s="402">
        <f t="shared" si="62"/>
        <v>37</v>
      </c>
      <c r="C1937" s="435">
        <v>43913</v>
      </c>
      <c r="D1937" s="404"/>
      <c r="E1937" s="405" t="s">
        <v>3055</v>
      </c>
      <c r="F1937" s="340" t="s">
        <v>3029</v>
      </c>
      <c r="G1937" s="406" t="s">
        <v>103</v>
      </c>
      <c r="H1937" s="406" t="s">
        <v>836</v>
      </c>
      <c r="I1937" s="406" t="s">
        <v>1250</v>
      </c>
      <c r="J1937" s="194">
        <v>8350</v>
      </c>
      <c r="K1937" s="194">
        <v>3880</v>
      </c>
      <c r="L1937" s="195">
        <v>4470</v>
      </c>
      <c r="M1937" s="196">
        <v>6</v>
      </c>
      <c r="N1937" s="197">
        <v>268.2</v>
      </c>
      <c r="O1937" s="197">
        <v>4201.8</v>
      </c>
      <c r="P1937" s="221" t="s">
        <v>67</v>
      </c>
    </row>
    <row r="1938" spans="1:16">
      <c r="A1938" s="340" t="str">
        <f t="shared" si="61"/>
        <v>439141</v>
      </c>
      <c r="B1938" s="351">
        <f t="shared" si="62"/>
        <v>1</v>
      </c>
      <c r="C1938" s="435">
        <v>43914</v>
      </c>
      <c r="D1938" s="399" t="s">
        <v>3056</v>
      </c>
      <c r="E1938" s="400" t="s">
        <v>3057</v>
      </c>
      <c r="F1938" s="340" t="s">
        <v>737</v>
      </c>
      <c r="G1938" s="401" t="s">
        <v>1121</v>
      </c>
      <c r="H1938" s="401" t="s">
        <v>1122</v>
      </c>
      <c r="I1938" s="401" t="s">
        <v>686</v>
      </c>
      <c r="J1938" s="194">
        <v>10660</v>
      </c>
      <c r="K1938" s="194">
        <v>4820</v>
      </c>
      <c r="L1938" s="195">
        <v>5840</v>
      </c>
      <c r="M1938" s="196">
        <v>6</v>
      </c>
      <c r="N1938" s="197">
        <v>350.4</v>
      </c>
      <c r="O1938" s="197">
        <v>5489.6</v>
      </c>
      <c r="P1938" s="231" t="s">
        <v>22</v>
      </c>
    </row>
    <row r="1939" spans="1:16">
      <c r="A1939" s="340" t="str">
        <f t="shared" si="61"/>
        <v>439142</v>
      </c>
      <c r="B1939" s="351">
        <f t="shared" si="62"/>
        <v>2</v>
      </c>
      <c r="C1939" s="435">
        <v>43914</v>
      </c>
      <c r="D1939" s="399" t="s">
        <v>2830</v>
      </c>
      <c r="E1939" s="400" t="s">
        <v>3058</v>
      </c>
      <c r="F1939" s="340" t="s">
        <v>731</v>
      </c>
      <c r="G1939" s="401" t="s">
        <v>1159</v>
      </c>
      <c r="H1939" s="401" t="s">
        <v>2762</v>
      </c>
      <c r="I1939" s="401" t="s">
        <v>688</v>
      </c>
      <c r="J1939" s="194">
        <v>4660</v>
      </c>
      <c r="K1939" s="194">
        <v>1520</v>
      </c>
      <c r="L1939" s="195">
        <v>3140</v>
      </c>
      <c r="M1939" s="196">
        <v>5</v>
      </c>
      <c r="N1939" s="197">
        <v>157</v>
      </c>
      <c r="O1939" s="197">
        <v>2983</v>
      </c>
      <c r="P1939" s="231" t="s">
        <v>23</v>
      </c>
    </row>
    <row r="1940" spans="1:16">
      <c r="A1940" s="340" t="str">
        <f t="shared" si="61"/>
        <v>439143</v>
      </c>
      <c r="B1940" s="351">
        <f t="shared" si="62"/>
        <v>3</v>
      </c>
      <c r="C1940" s="435">
        <v>43914</v>
      </c>
      <c r="D1940" s="399"/>
      <c r="E1940" s="400" t="s">
        <v>3059</v>
      </c>
      <c r="F1940" s="340" t="s">
        <v>731</v>
      </c>
      <c r="G1940" s="401" t="s">
        <v>108</v>
      </c>
      <c r="H1940" s="401" t="s">
        <v>1297</v>
      </c>
      <c r="I1940" s="401" t="s">
        <v>688</v>
      </c>
      <c r="J1940" s="194">
        <v>12940</v>
      </c>
      <c r="K1940" s="194">
        <v>4490</v>
      </c>
      <c r="L1940" s="195">
        <v>8450</v>
      </c>
      <c r="M1940" s="196">
        <v>5</v>
      </c>
      <c r="N1940" s="197">
        <v>422.5</v>
      </c>
      <c r="O1940" s="197">
        <v>8027.5</v>
      </c>
      <c r="P1940" s="231" t="s">
        <v>23</v>
      </c>
    </row>
    <row r="1941" spans="1:16">
      <c r="A1941" s="340" t="str">
        <f t="shared" si="61"/>
        <v>439144</v>
      </c>
      <c r="B1941" s="351">
        <f t="shared" si="62"/>
        <v>4</v>
      </c>
      <c r="C1941" s="435">
        <v>43914</v>
      </c>
      <c r="D1941" s="399" t="s">
        <v>2810</v>
      </c>
      <c r="E1941" s="400" t="s">
        <v>3060</v>
      </c>
      <c r="F1941" s="340" t="s">
        <v>754</v>
      </c>
      <c r="G1941" s="401" t="s">
        <v>1159</v>
      </c>
      <c r="H1941" s="401" t="s">
        <v>1127</v>
      </c>
      <c r="I1941" s="401" t="s">
        <v>751</v>
      </c>
      <c r="J1941" s="194">
        <v>11720</v>
      </c>
      <c r="K1941" s="194">
        <v>4510</v>
      </c>
      <c r="L1941" s="195">
        <v>7210</v>
      </c>
      <c r="M1941" s="196">
        <v>5</v>
      </c>
      <c r="N1941" s="197">
        <v>360.5</v>
      </c>
      <c r="O1941" s="197">
        <v>6849.5</v>
      </c>
      <c r="P1941" s="231" t="s">
        <v>24</v>
      </c>
    </row>
    <row r="1942" spans="1:16">
      <c r="A1942" s="340" t="str">
        <f t="shared" si="61"/>
        <v>439145</v>
      </c>
      <c r="B1942" s="351">
        <f t="shared" si="62"/>
        <v>5</v>
      </c>
      <c r="C1942" s="435">
        <v>43914</v>
      </c>
      <c r="D1942" s="399"/>
      <c r="E1942" s="400" t="s">
        <v>3061</v>
      </c>
      <c r="F1942" s="340" t="s">
        <v>754</v>
      </c>
      <c r="G1942" s="401" t="s">
        <v>1159</v>
      </c>
      <c r="H1942" s="401" t="s">
        <v>1863</v>
      </c>
      <c r="I1942" s="401" t="s">
        <v>751</v>
      </c>
      <c r="J1942" s="194">
        <v>4820</v>
      </c>
      <c r="K1942" s="194">
        <v>1600</v>
      </c>
      <c r="L1942" s="195">
        <v>3220</v>
      </c>
      <c r="M1942" s="196">
        <v>5</v>
      </c>
      <c r="N1942" s="197">
        <v>161</v>
      </c>
      <c r="O1942" s="197">
        <v>3059</v>
      </c>
      <c r="P1942" s="231" t="s">
        <v>24</v>
      </c>
    </row>
    <row r="1943" spans="1:16">
      <c r="A1943" s="340" t="str">
        <f t="shared" si="61"/>
        <v>439146</v>
      </c>
      <c r="B1943" s="351">
        <f t="shared" si="62"/>
        <v>6</v>
      </c>
      <c r="C1943" s="435">
        <v>43914</v>
      </c>
      <c r="D1943" s="399" t="s">
        <v>2216</v>
      </c>
      <c r="E1943" s="400" t="s">
        <v>3062</v>
      </c>
      <c r="F1943" s="340" t="s">
        <v>3063</v>
      </c>
      <c r="G1943" s="401" t="s">
        <v>105</v>
      </c>
      <c r="H1943" s="401" t="s">
        <v>734</v>
      </c>
      <c r="I1943" s="401" t="s">
        <v>751</v>
      </c>
      <c r="J1943" s="194">
        <v>9010</v>
      </c>
      <c r="K1943" s="194">
        <v>3880</v>
      </c>
      <c r="L1943" s="195">
        <v>5130</v>
      </c>
      <c r="M1943" s="196">
        <v>6</v>
      </c>
      <c r="N1943" s="197">
        <v>307.8</v>
      </c>
      <c r="O1943" s="197">
        <v>4822.2</v>
      </c>
      <c r="P1943" s="231" t="s">
        <v>29</v>
      </c>
    </row>
    <row r="1944" spans="1:16">
      <c r="A1944" s="340" t="str">
        <f t="shared" si="61"/>
        <v>439147</v>
      </c>
      <c r="B1944" s="351">
        <f t="shared" si="62"/>
        <v>7</v>
      </c>
      <c r="C1944" s="435">
        <v>43914</v>
      </c>
      <c r="D1944" s="399"/>
      <c r="E1944" s="400" t="s">
        <v>3064</v>
      </c>
      <c r="F1944" s="340" t="s">
        <v>3065</v>
      </c>
      <c r="G1944" s="401" t="s">
        <v>95</v>
      </c>
      <c r="H1944" s="401" t="s">
        <v>735</v>
      </c>
      <c r="I1944" s="401" t="s">
        <v>751</v>
      </c>
      <c r="J1944" s="194">
        <v>6960</v>
      </c>
      <c r="K1944" s="194">
        <v>3900</v>
      </c>
      <c r="L1944" s="195">
        <v>3060</v>
      </c>
      <c r="M1944" s="196">
        <v>6</v>
      </c>
      <c r="N1944" s="197">
        <v>183.6</v>
      </c>
      <c r="O1944" s="197">
        <v>2876.4</v>
      </c>
      <c r="P1944" s="231" t="s">
        <v>29</v>
      </c>
    </row>
    <row r="1945" spans="1:16">
      <c r="A1945" s="340" t="str">
        <f t="shared" si="61"/>
        <v>439148</v>
      </c>
      <c r="B1945" s="351">
        <f t="shared" si="62"/>
        <v>8</v>
      </c>
      <c r="C1945" s="435">
        <v>43914</v>
      </c>
      <c r="D1945" s="399" t="s">
        <v>921</v>
      </c>
      <c r="E1945" s="400" t="s">
        <v>3066</v>
      </c>
      <c r="F1945" s="340" t="s">
        <v>3029</v>
      </c>
      <c r="G1945" s="401" t="s">
        <v>106</v>
      </c>
      <c r="H1945" s="401" t="s">
        <v>697</v>
      </c>
      <c r="I1945" s="401" t="s">
        <v>1250</v>
      </c>
      <c r="J1945" s="194">
        <v>8170</v>
      </c>
      <c r="K1945" s="194">
        <v>4000</v>
      </c>
      <c r="L1945" s="195">
        <v>4170</v>
      </c>
      <c r="M1945" s="196">
        <v>6</v>
      </c>
      <c r="N1945" s="197">
        <v>250.2</v>
      </c>
      <c r="O1945" s="197">
        <v>3919.8</v>
      </c>
      <c r="P1945" s="231" t="s">
        <v>29</v>
      </c>
    </row>
    <row r="1946" spans="1:16">
      <c r="A1946" s="340" t="str">
        <f t="shared" si="61"/>
        <v>439149</v>
      </c>
      <c r="B1946" s="351">
        <f t="shared" si="62"/>
        <v>9</v>
      </c>
      <c r="C1946" s="435">
        <v>43914</v>
      </c>
      <c r="D1946" s="399"/>
      <c r="E1946" s="400" t="s">
        <v>3067</v>
      </c>
      <c r="F1946" s="340" t="s">
        <v>3029</v>
      </c>
      <c r="G1946" s="401" t="s">
        <v>281</v>
      </c>
      <c r="H1946" s="401" t="s">
        <v>833</v>
      </c>
      <c r="I1946" s="401" t="s">
        <v>1250</v>
      </c>
      <c r="J1946" s="194">
        <v>7830</v>
      </c>
      <c r="K1946" s="194">
        <v>3850</v>
      </c>
      <c r="L1946" s="195">
        <v>3980</v>
      </c>
      <c r="M1946" s="196">
        <v>6</v>
      </c>
      <c r="N1946" s="197">
        <v>238.79999999999998</v>
      </c>
      <c r="O1946" s="197">
        <v>3741.2</v>
      </c>
      <c r="P1946" s="231" t="s">
        <v>29</v>
      </c>
    </row>
    <row r="1947" spans="1:16">
      <c r="A1947" s="340" t="str">
        <f t="shared" si="61"/>
        <v>4391410</v>
      </c>
      <c r="B1947" s="351">
        <f t="shared" si="62"/>
        <v>10</v>
      </c>
      <c r="C1947" s="435">
        <v>43914</v>
      </c>
      <c r="D1947" s="399"/>
      <c r="E1947" s="400" t="s">
        <v>3068</v>
      </c>
      <c r="F1947" s="340" t="s">
        <v>3029</v>
      </c>
      <c r="G1947" s="401" t="s">
        <v>103</v>
      </c>
      <c r="H1947" s="401" t="s">
        <v>836</v>
      </c>
      <c r="I1947" s="401" t="s">
        <v>1250</v>
      </c>
      <c r="J1947" s="194">
        <v>8330</v>
      </c>
      <c r="K1947" s="194">
        <v>3880</v>
      </c>
      <c r="L1947" s="195">
        <v>4450</v>
      </c>
      <c r="M1947" s="196">
        <v>6</v>
      </c>
      <c r="N1947" s="197">
        <v>267</v>
      </c>
      <c r="O1947" s="197">
        <v>4183</v>
      </c>
      <c r="P1947" s="231" t="s">
        <v>29</v>
      </c>
    </row>
    <row r="1948" spans="1:16">
      <c r="A1948" s="340" t="str">
        <f t="shared" si="61"/>
        <v>4391411</v>
      </c>
      <c r="B1948" s="351">
        <f t="shared" si="62"/>
        <v>11</v>
      </c>
      <c r="C1948" s="435">
        <v>43914</v>
      </c>
      <c r="D1948" s="399"/>
      <c r="E1948" s="400" t="s">
        <v>3069</v>
      </c>
      <c r="F1948" s="340" t="s">
        <v>3029</v>
      </c>
      <c r="G1948" s="401" t="s">
        <v>161</v>
      </c>
      <c r="H1948" s="401" t="s">
        <v>696</v>
      </c>
      <c r="I1948" s="401" t="s">
        <v>1250</v>
      </c>
      <c r="J1948" s="194">
        <v>7700</v>
      </c>
      <c r="K1948" s="194">
        <v>3790</v>
      </c>
      <c r="L1948" s="195">
        <v>3910</v>
      </c>
      <c r="M1948" s="196">
        <v>6</v>
      </c>
      <c r="N1948" s="197">
        <v>234.6</v>
      </c>
      <c r="O1948" s="197">
        <v>3675.4</v>
      </c>
      <c r="P1948" s="231" t="s">
        <v>29</v>
      </c>
    </row>
    <row r="1949" spans="1:16">
      <c r="A1949" s="340" t="str">
        <f t="shared" si="61"/>
        <v>4391412</v>
      </c>
      <c r="B1949" s="351">
        <f t="shared" si="62"/>
        <v>12</v>
      </c>
      <c r="C1949" s="435">
        <v>43914</v>
      </c>
      <c r="D1949" s="399"/>
      <c r="E1949" s="400" t="s">
        <v>3070</v>
      </c>
      <c r="F1949" s="340" t="s">
        <v>3029</v>
      </c>
      <c r="G1949" s="401" t="s">
        <v>736</v>
      </c>
      <c r="H1949" s="401" t="s">
        <v>733</v>
      </c>
      <c r="I1949" s="401" t="s">
        <v>1250</v>
      </c>
      <c r="J1949" s="194">
        <v>7980</v>
      </c>
      <c r="K1949" s="194">
        <v>3880</v>
      </c>
      <c r="L1949" s="195">
        <v>4100</v>
      </c>
      <c r="M1949" s="196">
        <v>6</v>
      </c>
      <c r="N1949" s="197">
        <v>246</v>
      </c>
      <c r="O1949" s="197">
        <v>3854</v>
      </c>
      <c r="P1949" s="231" t="s">
        <v>29</v>
      </c>
    </row>
    <row r="1950" spans="1:16">
      <c r="A1950" s="340" t="str">
        <f t="shared" si="61"/>
        <v>4391413</v>
      </c>
      <c r="B1950" s="351">
        <f t="shared" si="62"/>
        <v>13</v>
      </c>
      <c r="C1950" s="435">
        <v>43914</v>
      </c>
      <c r="D1950" s="399"/>
      <c r="E1950" s="400" t="s">
        <v>3071</v>
      </c>
      <c r="F1950" s="340" t="s">
        <v>3029</v>
      </c>
      <c r="G1950" s="401" t="s">
        <v>106</v>
      </c>
      <c r="H1950" s="401" t="s">
        <v>697</v>
      </c>
      <c r="I1950" s="401" t="s">
        <v>1250</v>
      </c>
      <c r="J1950" s="194">
        <v>8410</v>
      </c>
      <c r="K1950" s="194">
        <v>4000</v>
      </c>
      <c r="L1950" s="195">
        <v>4410</v>
      </c>
      <c r="M1950" s="196">
        <v>6</v>
      </c>
      <c r="N1950" s="197">
        <v>264.59999999999997</v>
      </c>
      <c r="O1950" s="197">
        <v>4145.3999999999996</v>
      </c>
      <c r="P1950" s="231" t="s">
        <v>29</v>
      </c>
    </row>
    <row r="1951" spans="1:16">
      <c r="A1951" s="340" t="str">
        <f t="shared" si="61"/>
        <v>4391414</v>
      </c>
      <c r="B1951" s="351">
        <f t="shared" si="62"/>
        <v>14</v>
      </c>
      <c r="C1951" s="435">
        <v>43914</v>
      </c>
      <c r="D1951" s="399"/>
      <c r="E1951" s="400" t="s">
        <v>3072</v>
      </c>
      <c r="F1951" s="340" t="s">
        <v>3029</v>
      </c>
      <c r="G1951" s="401" t="s">
        <v>702</v>
      </c>
      <c r="H1951" s="401" t="s">
        <v>693</v>
      </c>
      <c r="I1951" s="401" t="s">
        <v>1250</v>
      </c>
      <c r="J1951" s="194">
        <v>8100</v>
      </c>
      <c r="K1951" s="194">
        <v>4000</v>
      </c>
      <c r="L1951" s="195">
        <v>4100</v>
      </c>
      <c r="M1951" s="196">
        <v>6</v>
      </c>
      <c r="N1951" s="197">
        <v>246</v>
      </c>
      <c r="O1951" s="197">
        <v>3854</v>
      </c>
      <c r="P1951" s="231" t="s">
        <v>29</v>
      </c>
    </row>
    <row r="1952" spans="1:16">
      <c r="A1952" s="340" t="str">
        <f t="shared" si="61"/>
        <v>4391415</v>
      </c>
      <c r="B1952" s="351">
        <f t="shared" si="62"/>
        <v>15</v>
      </c>
      <c r="C1952" s="435">
        <v>43914</v>
      </c>
      <c r="D1952" s="399"/>
      <c r="E1952" s="400" t="s">
        <v>3073</v>
      </c>
      <c r="F1952" s="340" t="s">
        <v>3029</v>
      </c>
      <c r="G1952" s="401" t="s">
        <v>281</v>
      </c>
      <c r="H1952" s="401" t="s">
        <v>833</v>
      </c>
      <c r="I1952" s="401" t="s">
        <v>1250</v>
      </c>
      <c r="J1952" s="194">
        <v>8190</v>
      </c>
      <c r="K1952" s="194">
        <v>3840</v>
      </c>
      <c r="L1952" s="195">
        <v>4350</v>
      </c>
      <c r="M1952" s="196">
        <v>6</v>
      </c>
      <c r="N1952" s="197">
        <v>261</v>
      </c>
      <c r="O1952" s="197">
        <v>4089</v>
      </c>
      <c r="P1952" s="231" t="s">
        <v>29</v>
      </c>
    </row>
    <row r="1953" spans="1:16">
      <c r="A1953" s="340" t="str">
        <f t="shared" si="61"/>
        <v>4391416</v>
      </c>
      <c r="B1953" s="351">
        <f t="shared" si="62"/>
        <v>16</v>
      </c>
      <c r="C1953" s="435">
        <v>43914</v>
      </c>
      <c r="D1953" s="399"/>
      <c r="E1953" s="400" t="s">
        <v>3074</v>
      </c>
      <c r="F1953" s="340" t="s">
        <v>3029</v>
      </c>
      <c r="G1953" s="401" t="s">
        <v>103</v>
      </c>
      <c r="H1953" s="401" t="s">
        <v>836</v>
      </c>
      <c r="I1953" s="401" t="s">
        <v>1250</v>
      </c>
      <c r="J1953" s="194">
        <v>8300</v>
      </c>
      <c r="K1953" s="194">
        <v>3880</v>
      </c>
      <c r="L1953" s="195">
        <v>4420</v>
      </c>
      <c r="M1953" s="196">
        <v>6</v>
      </c>
      <c r="N1953" s="197">
        <v>265.2</v>
      </c>
      <c r="O1953" s="197">
        <v>4154.8</v>
      </c>
      <c r="P1953" s="231" t="s">
        <v>29</v>
      </c>
    </row>
    <row r="1954" spans="1:16">
      <c r="A1954" s="340" t="str">
        <f t="shared" si="61"/>
        <v>4391417</v>
      </c>
      <c r="B1954" s="351">
        <f t="shared" si="62"/>
        <v>17</v>
      </c>
      <c r="C1954" s="435">
        <v>43914</v>
      </c>
      <c r="D1954" s="399"/>
      <c r="E1954" s="400" t="s">
        <v>3075</v>
      </c>
      <c r="F1954" s="340" t="s">
        <v>3029</v>
      </c>
      <c r="G1954" s="401" t="s">
        <v>161</v>
      </c>
      <c r="H1954" s="401" t="s">
        <v>696</v>
      </c>
      <c r="I1954" s="401" t="s">
        <v>1250</v>
      </c>
      <c r="J1954" s="194">
        <v>7790</v>
      </c>
      <c r="K1954" s="194">
        <v>3790</v>
      </c>
      <c r="L1954" s="195">
        <v>4000</v>
      </c>
      <c r="M1954" s="196">
        <v>6</v>
      </c>
      <c r="N1954" s="197">
        <v>240</v>
      </c>
      <c r="O1954" s="197">
        <v>3760</v>
      </c>
      <c r="P1954" s="231" t="s">
        <v>29</v>
      </c>
    </row>
    <row r="1955" spans="1:16">
      <c r="A1955" s="340" t="str">
        <f t="shared" ref="A1955:A2018" si="63">C1955&amp;B1955</f>
        <v>4391418</v>
      </c>
      <c r="B1955" s="351">
        <f t="shared" ref="B1955:B2018" si="64">IF(C1955=C1954,B1954+1,1)</f>
        <v>18</v>
      </c>
      <c r="C1955" s="435">
        <v>43914</v>
      </c>
      <c r="D1955" s="399" t="s">
        <v>2594</v>
      </c>
      <c r="E1955" s="400" t="s">
        <v>3076</v>
      </c>
      <c r="F1955" s="340" t="s">
        <v>1563</v>
      </c>
      <c r="G1955" s="401" t="s">
        <v>111</v>
      </c>
      <c r="H1955" s="401" t="s">
        <v>732</v>
      </c>
      <c r="I1955" s="401" t="s">
        <v>830</v>
      </c>
      <c r="J1955" s="194">
        <v>8540</v>
      </c>
      <c r="K1955" s="194">
        <v>3870</v>
      </c>
      <c r="L1955" s="195">
        <v>4670</v>
      </c>
      <c r="M1955" s="196">
        <v>6</v>
      </c>
      <c r="N1955" s="197">
        <v>280.2</v>
      </c>
      <c r="O1955" s="197">
        <v>4389.8</v>
      </c>
      <c r="P1955" s="231" t="s">
        <v>67</v>
      </c>
    </row>
    <row r="1956" spans="1:16">
      <c r="A1956" s="340" t="str">
        <f t="shared" si="63"/>
        <v>4391419</v>
      </c>
      <c r="B1956" s="351">
        <f t="shared" si="64"/>
        <v>19</v>
      </c>
      <c r="C1956" s="435">
        <v>43914</v>
      </c>
      <c r="D1956" s="399"/>
      <c r="E1956" s="400" t="s">
        <v>3077</v>
      </c>
      <c r="F1956" s="340" t="s">
        <v>1563</v>
      </c>
      <c r="G1956" s="401" t="s">
        <v>104</v>
      </c>
      <c r="H1956" s="401" t="s">
        <v>694</v>
      </c>
      <c r="I1956" s="401" t="s">
        <v>830</v>
      </c>
      <c r="J1956" s="194">
        <v>5260</v>
      </c>
      <c r="K1956" s="194">
        <v>3870</v>
      </c>
      <c r="L1956" s="195">
        <v>1390</v>
      </c>
      <c r="M1956" s="196">
        <v>6</v>
      </c>
      <c r="N1956" s="197">
        <v>83.399999999999991</v>
      </c>
      <c r="O1956" s="197">
        <v>1306.5999999999999</v>
      </c>
      <c r="P1956" s="231" t="s">
        <v>67</v>
      </c>
    </row>
    <row r="1957" spans="1:16">
      <c r="A1957" s="340" t="str">
        <f t="shared" si="63"/>
        <v>4391420</v>
      </c>
      <c r="B1957" s="351">
        <f t="shared" si="64"/>
        <v>20</v>
      </c>
      <c r="C1957" s="435">
        <v>43914</v>
      </c>
      <c r="D1957" s="399"/>
      <c r="E1957" s="400" t="s">
        <v>3078</v>
      </c>
      <c r="F1957" s="340" t="s">
        <v>3029</v>
      </c>
      <c r="G1957" s="401" t="s">
        <v>690</v>
      </c>
      <c r="H1957" s="401" t="s">
        <v>691</v>
      </c>
      <c r="I1957" s="401" t="s">
        <v>1250</v>
      </c>
      <c r="J1957" s="194">
        <v>8120</v>
      </c>
      <c r="K1957" s="194">
        <v>3940</v>
      </c>
      <c r="L1957" s="195">
        <v>4180</v>
      </c>
      <c r="M1957" s="196">
        <v>6</v>
      </c>
      <c r="N1957" s="197">
        <v>250.79999999999998</v>
      </c>
      <c r="O1957" s="197">
        <v>3929.2</v>
      </c>
      <c r="P1957" s="231" t="s">
        <v>67</v>
      </c>
    </row>
    <row r="1958" spans="1:16">
      <c r="A1958" s="340" t="str">
        <f t="shared" si="63"/>
        <v>4391421</v>
      </c>
      <c r="B1958" s="351">
        <f t="shared" si="64"/>
        <v>21</v>
      </c>
      <c r="C1958" s="435">
        <v>43914</v>
      </c>
      <c r="D1958" s="399"/>
      <c r="E1958" s="400" t="s">
        <v>3079</v>
      </c>
      <c r="F1958" s="340" t="s">
        <v>3029</v>
      </c>
      <c r="G1958" s="401" t="s">
        <v>736</v>
      </c>
      <c r="H1958" s="401" t="s">
        <v>733</v>
      </c>
      <c r="I1958" s="401" t="s">
        <v>1250</v>
      </c>
      <c r="J1958" s="194">
        <v>8400</v>
      </c>
      <c r="K1958" s="194">
        <v>3880</v>
      </c>
      <c r="L1958" s="195">
        <v>4520</v>
      </c>
      <c r="M1958" s="196">
        <v>6</v>
      </c>
      <c r="N1958" s="197">
        <v>271.2</v>
      </c>
      <c r="O1958" s="197">
        <v>4248.8</v>
      </c>
      <c r="P1958" s="231" t="s">
        <v>67</v>
      </c>
    </row>
    <row r="1959" spans="1:16">
      <c r="A1959" s="340" t="str">
        <f t="shared" si="63"/>
        <v>4391422</v>
      </c>
      <c r="B1959" s="351">
        <f t="shared" si="64"/>
        <v>22</v>
      </c>
      <c r="C1959" s="435">
        <v>43914</v>
      </c>
      <c r="D1959" s="399"/>
      <c r="E1959" s="400" t="s">
        <v>3080</v>
      </c>
      <c r="F1959" s="340" t="s">
        <v>3029</v>
      </c>
      <c r="G1959" s="401" t="s">
        <v>106</v>
      </c>
      <c r="H1959" s="401" t="s">
        <v>697</v>
      </c>
      <c r="I1959" s="401" t="s">
        <v>1250</v>
      </c>
      <c r="J1959" s="194">
        <v>8220</v>
      </c>
      <c r="K1959" s="194">
        <v>3990</v>
      </c>
      <c r="L1959" s="195">
        <v>4230</v>
      </c>
      <c r="M1959" s="196">
        <v>6</v>
      </c>
      <c r="N1959" s="197">
        <v>253.79999999999998</v>
      </c>
      <c r="O1959" s="197">
        <v>3976.2</v>
      </c>
      <c r="P1959" s="231" t="s">
        <v>67</v>
      </c>
    </row>
    <row r="1960" spans="1:16">
      <c r="A1960" s="340" t="str">
        <f t="shared" si="63"/>
        <v>4391423</v>
      </c>
      <c r="B1960" s="351">
        <f t="shared" si="64"/>
        <v>23</v>
      </c>
      <c r="C1960" s="435">
        <v>43914</v>
      </c>
      <c r="D1960" s="399"/>
      <c r="E1960" s="400" t="s">
        <v>3081</v>
      </c>
      <c r="F1960" s="340" t="s">
        <v>3029</v>
      </c>
      <c r="G1960" s="401" t="s">
        <v>281</v>
      </c>
      <c r="H1960" s="401" t="s">
        <v>833</v>
      </c>
      <c r="I1960" s="401" t="s">
        <v>1250</v>
      </c>
      <c r="J1960" s="194">
        <v>8260</v>
      </c>
      <c r="K1960" s="194">
        <v>3840</v>
      </c>
      <c r="L1960" s="195">
        <v>4420</v>
      </c>
      <c r="M1960" s="196">
        <v>6</v>
      </c>
      <c r="N1960" s="197">
        <v>265.2</v>
      </c>
      <c r="O1960" s="197">
        <v>4154.8</v>
      </c>
      <c r="P1960" s="231" t="s">
        <v>67</v>
      </c>
    </row>
    <row r="1961" spans="1:16">
      <c r="A1961" s="340" t="str">
        <f t="shared" si="63"/>
        <v>4391424</v>
      </c>
      <c r="B1961" s="351">
        <f t="shared" si="64"/>
        <v>24</v>
      </c>
      <c r="C1961" s="435">
        <v>43914</v>
      </c>
      <c r="D1961" s="399"/>
      <c r="E1961" s="400" t="s">
        <v>3082</v>
      </c>
      <c r="F1961" s="340" t="s">
        <v>3029</v>
      </c>
      <c r="G1961" s="401" t="s">
        <v>103</v>
      </c>
      <c r="H1961" s="401" t="s">
        <v>836</v>
      </c>
      <c r="I1961" s="401" t="s">
        <v>1250</v>
      </c>
      <c r="J1961" s="194">
        <v>7960</v>
      </c>
      <c r="K1961" s="194">
        <v>3880</v>
      </c>
      <c r="L1961" s="195">
        <v>4080</v>
      </c>
      <c r="M1961" s="196">
        <v>6</v>
      </c>
      <c r="N1961" s="197">
        <v>244.79999999999998</v>
      </c>
      <c r="O1961" s="197">
        <v>3835.2</v>
      </c>
      <c r="P1961" s="231" t="s">
        <v>67</v>
      </c>
    </row>
    <row r="1962" spans="1:16">
      <c r="A1962" s="340" t="str">
        <f t="shared" si="63"/>
        <v>4391425</v>
      </c>
      <c r="B1962" s="351">
        <f t="shared" si="64"/>
        <v>25</v>
      </c>
      <c r="C1962" s="435">
        <v>43914</v>
      </c>
      <c r="D1962" s="399"/>
      <c r="E1962" s="400" t="s">
        <v>3083</v>
      </c>
      <c r="F1962" s="340" t="s">
        <v>3029</v>
      </c>
      <c r="G1962" s="401" t="s">
        <v>736</v>
      </c>
      <c r="H1962" s="401" t="s">
        <v>733</v>
      </c>
      <c r="I1962" s="401" t="s">
        <v>1250</v>
      </c>
      <c r="J1962" s="194">
        <v>7990</v>
      </c>
      <c r="K1962" s="194">
        <v>3880</v>
      </c>
      <c r="L1962" s="195">
        <v>4110</v>
      </c>
      <c r="M1962" s="196">
        <v>6</v>
      </c>
      <c r="N1962" s="197">
        <v>246.6</v>
      </c>
      <c r="O1962" s="197">
        <v>3863.4</v>
      </c>
      <c r="P1962" s="231" t="s">
        <v>67</v>
      </c>
    </row>
    <row r="1963" spans="1:16">
      <c r="A1963" s="340" t="str">
        <f t="shared" si="63"/>
        <v>4391426</v>
      </c>
      <c r="B1963" s="351">
        <f t="shared" si="64"/>
        <v>26</v>
      </c>
      <c r="C1963" s="435">
        <v>43914</v>
      </c>
      <c r="D1963" s="399"/>
      <c r="E1963" s="400" t="s">
        <v>3084</v>
      </c>
      <c r="F1963" s="340" t="s">
        <v>3029</v>
      </c>
      <c r="G1963" s="401" t="s">
        <v>281</v>
      </c>
      <c r="H1963" s="401" t="s">
        <v>833</v>
      </c>
      <c r="I1963" s="401" t="s">
        <v>1250</v>
      </c>
      <c r="J1963" s="194">
        <v>7670</v>
      </c>
      <c r="K1963" s="194">
        <v>3840</v>
      </c>
      <c r="L1963" s="195">
        <v>3830</v>
      </c>
      <c r="M1963" s="196">
        <v>6</v>
      </c>
      <c r="N1963" s="197">
        <v>229.79999999999998</v>
      </c>
      <c r="O1963" s="197">
        <v>3600.2</v>
      </c>
      <c r="P1963" s="231" t="s">
        <v>67</v>
      </c>
    </row>
    <row r="1964" spans="1:16">
      <c r="A1964" s="340" t="str">
        <f t="shared" si="63"/>
        <v>4391427</v>
      </c>
      <c r="B1964" s="351">
        <f t="shared" si="64"/>
        <v>27</v>
      </c>
      <c r="C1964" s="435">
        <v>43914</v>
      </c>
      <c r="D1964" s="399"/>
      <c r="E1964" s="400" t="s">
        <v>3085</v>
      </c>
      <c r="F1964" s="340" t="s">
        <v>3029</v>
      </c>
      <c r="G1964" s="401" t="s">
        <v>103</v>
      </c>
      <c r="H1964" s="401" t="s">
        <v>836</v>
      </c>
      <c r="I1964" s="401" t="s">
        <v>1250</v>
      </c>
      <c r="J1964" s="194">
        <v>8150</v>
      </c>
      <c r="K1964" s="194">
        <v>3880</v>
      </c>
      <c r="L1964" s="195">
        <v>4270</v>
      </c>
      <c r="M1964" s="196">
        <v>6</v>
      </c>
      <c r="N1964" s="197">
        <v>256.2</v>
      </c>
      <c r="O1964" s="197">
        <v>4013.8</v>
      </c>
      <c r="P1964" s="231" t="s">
        <v>67</v>
      </c>
    </row>
    <row r="1965" spans="1:16">
      <c r="A1965" s="340" t="str">
        <f t="shared" si="63"/>
        <v>4391428</v>
      </c>
      <c r="B1965" s="351">
        <f t="shared" si="64"/>
        <v>28</v>
      </c>
      <c r="C1965" s="435">
        <v>43914</v>
      </c>
      <c r="D1965" s="399"/>
      <c r="E1965" s="400" t="s">
        <v>3086</v>
      </c>
      <c r="F1965" s="340" t="s">
        <v>3029</v>
      </c>
      <c r="G1965" s="401" t="s">
        <v>106</v>
      </c>
      <c r="H1965" s="401" t="s">
        <v>697</v>
      </c>
      <c r="I1965" s="401" t="s">
        <v>1250</v>
      </c>
      <c r="J1965" s="194">
        <v>8400</v>
      </c>
      <c r="K1965" s="194">
        <v>3990</v>
      </c>
      <c r="L1965" s="195">
        <v>4410</v>
      </c>
      <c r="M1965" s="196">
        <v>6</v>
      </c>
      <c r="N1965" s="197">
        <v>264.59999999999997</v>
      </c>
      <c r="O1965" s="197">
        <v>4145.3999999999996</v>
      </c>
      <c r="P1965" s="231" t="s">
        <v>67</v>
      </c>
    </row>
    <row r="1966" spans="1:16">
      <c r="A1966" s="340" t="str">
        <f t="shared" si="63"/>
        <v>4391429</v>
      </c>
      <c r="B1966" s="351">
        <f t="shared" si="64"/>
        <v>29</v>
      </c>
      <c r="C1966" s="435">
        <v>43914</v>
      </c>
      <c r="D1966" s="399"/>
      <c r="E1966" s="400" t="s">
        <v>3087</v>
      </c>
      <c r="F1966" s="340" t="s">
        <v>3029</v>
      </c>
      <c r="G1966" s="401" t="s">
        <v>736</v>
      </c>
      <c r="H1966" s="401" t="s">
        <v>836</v>
      </c>
      <c r="I1966" s="401" t="s">
        <v>1250</v>
      </c>
      <c r="J1966" s="194">
        <v>7990</v>
      </c>
      <c r="K1966" s="194">
        <v>3880</v>
      </c>
      <c r="L1966" s="195">
        <v>4110</v>
      </c>
      <c r="M1966" s="196">
        <v>6</v>
      </c>
      <c r="N1966" s="197">
        <v>246.6</v>
      </c>
      <c r="O1966" s="197">
        <v>3863.4</v>
      </c>
      <c r="P1966" s="231" t="s">
        <v>67</v>
      </c>
    </row>
    <row r="1967" spans="1:16">
      <c r="A1967" s="340" t="str">
        <f t="shared" si="63"/>
        <v>4391430</v>
      </c>
      <c r="B1967" s="351">
        <f t="shared" si="64"/>
        <v>30</v>
      </c>
      <c r="C1967" s="435">
        <v>43914</v>
      </c>
      <c r="D1967" s="399"/>
      <c r="E1967" s="400" t="s">
        <v>3088</v>
      </c>
      <c r="F1967" s="340" t="s">
        <v>3029</v>
      </c>
      <c r="G1967" s="401" t="s">
        <v>281</v>
      </c>
      <c r="H1967" s="401" t="s">
        <v>833</v>
      </c>
      <c r="I1967" s="401" t="s">
        <v>1250</v>
      </c>
      <c r="J1967" s="194">
        <v>7890</v>
      </c>
      <c r="K1967" s="194">
        <v>3840</v>
      </c>
      <c r="L1967" s="195">
        <v>4050</v>
      </c>
      <c r="M1967" s="196">
        <v>6</v>
      </c>
      <c r="N1967" s="197">
        <v>243</v>
      </c>
      <c r="O1967" s="197">
        <v>3807</v>
      </c>
      <c r="P1967" s="231" t="s">
        <v>67</v>
      </c>
    </row>
    <row r="1968" spans="1:16">
      <c r="A1968" s="340" t="str">
        <f t="shared" si="63"/>
        <v>4391431</v>
      </c>
      <c r="B1968" s="351">
        <f t="shared" si="64"/>
        <v>31</v>
      </c>
      <c r="C1968" s="435">
        <v>43914</v>
      </c>
      <c r="D1968" s="399"/>
      <c r="E1968" s="400" t="s">
        <v>3089</v>
      </c>
      <c r="F1968" s="340" t="s">
        <v>3029</v>
      </c>
      <c r="G1968" s="401" t="s">
        <v>161</v>
      </c>
      <c r="H1968" s="401" t="s">
        <v>696</v>
      </c>
      <c r="I1968" s="401" t="s">
        <v>1250</v>
      </c>
      <c r="J1968" s="194">
        <v>7390</v>
      </c>
      <c r="K1968" s="194">
        <v>3770</v>
      </c>
      <c r="L1968" s="195">
        <v>3620</v>
      </c>
      <c r="M1968" s="196">
        <v>6</v>
      </c>
      <c r="N1968" s="197">
        <v>217.2</v>
      </c>
      <c r="O1968" s="197">
        <v>3402.8</v>
      </c>
      <c r="P1968" s="231" t="s">
        <v>67</v>
      </c>
    </row>
    <row r="1969" spans="1:16">
      <c r="A1969" s="340" t="str">
        <f t="shared" si="63"/>
        <v>4391432</v>
      </c>
      <c r="B1969" s="351">
        <f t="shared" si="64"/>
        <v>32</v>
      </c>
      <c r="C1969" s="435">
        <v>43914</v>
      </c>
      <c r="D1969" s="399"/>
      <c r="E1969" s="400" t="s">
        <v>3090</v>
      </c>
      <c r="F1969" s="340" t="s">
        <v>3029</v>
      </c>
      <c r="G1969" s="401" t="s">
        <v>103</v>
      </c>
      <c r="H1969" s="401" t="s">
        <v>836</v>
      </c>
      <c r="I1969" s="401" t="s">
        <v>1250</v>
      </c>
      <c r="J1969" s="194">
        <v>7900</v>
      </c>
      <c r="K1969" s="194">
        <v>3910</v>
      </c>
      <c r="L1969" s="195">
        <v>3990</v>
      </c>
      <c r="M1969" s="196">
        <v>6</v>
      </c>
      <c r="N1969" s="197">
        <v>239.39999999999998</v>
      </c>
      <c r="O1969" s="197">
        <v>3750.6</v>
      </c>
      <c r="P1969" s="231" t="s">
        <v>67</v>
      </c>
    </row>
    <row r="1970" spans="1:16">
      <c r="A1970" s="340" t="str">
        <f t="shared" si="63"/>
        <v>4391433</v>
      </c>
      <c r="B1970" s="351">
        <f t="shared" si="64"/>
        <v>33</v>
      </c>
      <c r="C1970" s="435">
        <v>43914</v>
      </c>
      <c r="D1970" s="399"/>
      <c r="E1970" s="400" t="s">
        <v>3091</v>
      </c>
      <c r="F1970" s="340" t="s">
        <v>3029</v>
      </c>
      <c r="G1970" s="401" t="s">
        <v>702</v>
      </c>
      <c r="H1970" s="401" t="s">
        <v>693</v>
      </c>
      <c r="I1970" s="401" t="s">
        <v>1250</v>
      </c>
      <c r="J1970" s="194">
        <v>8510</v>
      </c>
      <c r="K1970" s="194">
        <v>4030</v>
      </c>
      <c r="L1970" s="195">
        <v>4480</v>
      </c>
      <c r="M1970" s="196">
        <v>6</v>
      </c>
      <c r="N1970" s="197">
        <v>268.8</v>
      </c>
      <c r="O1970" s="197">
        <v>4211.2</v>
      </c>
      <c r="P1970" s="231" t="s">
        <v>67</v>
      </c>
    </row>
    <row r="1971" spans="1:16">
      <c r="A1971" s="340" t="str">
        <f t="shared" si="63"/>
        <v>4391434</v>
      </c>
      <c r="B1971" s="351">
        <f t="shared" si="64"/>
        <v>34</v>
      </c>
      <c r="C1971" s="435">
        <v>43914</v>
      </c>
      <c r="D1971" s="399"/>
      <c r="E1971" s="400" t="s">
        <v>3092</v>
      </c>
      <c r="F1971" s="340" t="s">
        <v>3029</v>
      </c>
      <c r="G1971" s="401" t="s">
        <v>891</v>
      </c>
      <c r="H1971" s="401" t="s">
        <v>697</v>
      </c>
      <c r="I1971" s="401" t="s">
        <v>1250</v>
      </c>
      <c r="J1971" s="194">
        <v>8090</v>
      </c>
      <c r="K1971" s="194">
        <v>3990</v>
      </c>
      <c r="L1971" s="195">
        <v>4100</v>
      </c>
      <c r="M1971" s="196">
        <v>6</v>
      </c>
      <c r="N1971" s="197">
        <v>246</v>
      </c>
      <c r="O1971" s="197">
        <v>3854</v>
      </c>
      <c r="P1971" s="231" t="s">
        <v>67</v>
      </c>
    </row>
    <row r="1972" spans="1:16">
      <c r="A1972" s="340" t="str">
        <f t="shared" si="63"/>
        <v>4391435</v>
      </c>
      <c r="B1972" s="351">
        <f t="shared" si="64"/>
        <v>35</v>
      </c>
      <c r="C1972" s="435">
        <v>43914</v>
      </c>
      <c r="D1972" s="399"/>
      <c r="E1972" s="400" t="s">
        <v>3093</v>
      </c>
      <c r="F1972" s="340" t="s">
        <v>3029</v>
      </c>
      <c r="G1972" s="401" t="s">
        <v>736</v>
      </c>
      <c r="H1972" s="401" t="s">
        <v>733</v>
      </c>
      <c r="I1972" s="401" t="s">
        <v>1250</v>
      </c>
      <c r="J1972" s="194">
        <v>8270</v>
      </c>
      <c r="K1972" s="194">
        <v>3880</v>
      </c>
      <c r="L1972" s="195">
        <v>4390</v>
      </c>
      <c r="M1972" s="196">
        <v>6</v>
      </c>
      <c r="N1972" s="197">
        <v>263.39999999999998</v>
      </c>
      <c r="O1972" s="197">
        <v>4126.6000000000004</v>
      </c>
      <c r="P1972" s="231" t="s">
        <v>67</v>
      </c>
    </row>
    <row r="1973" spans="1:16">
      <c r="A1973" s="340" t="str">
        <f t="shared" si="63"/>
        <v>4391436</v>
      </c>
      <c r="B1973" s="351">
        <f t="shared" si="64"/>
        <v>36</v>
      </c>
      <c r="C1973" s="435">
        <v>43914</v>
      </c>
      <c r="D1973" s="399"/>
      <c r="E1973" s="400" t="s">
        <v>3094</v>
      </c>
      <c r="F1973" s="340" t="s">
        <v>3029</v>
      </c>
      <c r="G1973" s="401" t="s">
        <v>690</v>
      </c>
      <c r="H1973" s="401" t="s">
        <v>691</v>
      </c>
      <c r="I1973" s="401" t="s">
        <v>1250</v>
      </c>
      <c r="J1973" s="194">
        <v>8120</v>
      </c>
      <c r="K1973" s="194">
        <v>3940</v>
      </c>
      <c r="L1973" s="195">
        <v>4180</v>
      </c>
      <c r="M1973" s="196">
        <v>6</v>
      </c>
      <c r="N1973" s="197">
        <v>250.79999999999998</v>
      </c>
      <c r="O1973" s="197">
        <v>3929.2</v>
      </c>
      <c r="P1973" s="231" t="s">
        <v>67</v>
      </c>
    </row>
    <row r="1974" spans="1:16">
      <c r="A1974" s="340" t="str">
        <f t="shared" si="63"/>
        <v>4391437</v>
      </c>
      <c r="B1974" s="402">
        <f t="shared" si="64"/>
        <v>37</v>
      </c>
      <c r="C1974" s="435">
        <v>43914</v>
      </c>
      <c r="D1974" s="404"/>
      <c r="E1974" s="405" t="s">
        <v>3095</v>
      </c>
      <c r="F1974" s="340" t="s">
        <v>3029</v>
      </c>
      <c r="G1974" s="406" t="s">
        <v>161</v>
      </c>
      <c r="H1974" s="406" t="s">
        <v>696</v>
      </c>
      <c r="I1974" s="406" t="s">
        <v>1250</v>
      </c>
      <c r="J1974" s="194">
        <v>7960</v>
      </c>
      <c r="K1974" s="194">
        <v>3790</v>
      </c>
      <c r="L1974" s="195">
        <v>4170</v>
      </c>
      <c r="M1974" s="196">
        <v>6</v>
      </c>
      <c r="N1974" s="197">
        <v>250.2</v>
      </c>
      <c r="O1974" s="197">
        <v>3919.8</v>
      </c>
      <c r="P1974" s="221" t="s">
        <v>67</v>
      </c>
    </row>
    <row r="1975" spans="1:16">
      <c r="A1975" s="340" t="str">
        <f t="shared" si="63"/>
        <v>439161</v>
      </c>
      <c r="B1975" s="351">
        <f t="shared" si="64"/>
        <v>1</v>
      </c>
      <c r="C1975" s="435">
        <v>43916</v>
      </c>
      <c r="D1975" s="399" t="s">
        <v>2328</v>
      </c>
      <c r="E1975" s="400" t="s">
        <v>3096</v>
      </c>
      <c r="F1975" s="340" t="s">
        <v>3024</v>
      </c>
      <c r="G1975" s="401" t="s">
        <v>111</v>
      </c>
      <c r="H1975" s="401" t="s">
        <v>732</v>
      </c>
      <c r="I1975" s="401" t="s">
        <v>751</v>
      </c>
      <c r="J1975" s="194">
        <v>6780</v>
      </c>
      <c r="K1975" s="194">
        <v>3870</v>
      </c>
      <c r="L1975" s="195">
        <v>2910</v>
      </c>
      <c r="M1975" s="196">
        <v>6</v>
      </c>
      <c r="N1975" s="197">
        <v>174.6</v>
      </c>
      <c r="O1975" s="197">
        <v>2735.4</v>
      </c>
      <c r="P1975" s="231" t="s">
        <v>721</v>
      </c>
    </row>
    <row r="1976" spans="1:16">
      <c r="A1976" s="340" t="str">
        <f t="shared" si="63"/>
        <v>439162</v>
      </c>
      <c r="B1976" s="351">
        <f t="shared" si="64"/>
        <v>2</v>
      </c>
      <c r="C1976" s="435">
        <v>43916</v>
      </c>
      <c r="D1976" s="399" t="s">
        <v>934</v>
      </c>
      <c r="E1976" s="400" t="s">
        <v>3097</v>
      </c>
      <c r="F1976" s="340" t="s">
        <v>3029</v>
      </c>
      <c r="G1976" s="401" t="s">
        <v>281</v>
      </c>
      <c r="H1976" s="401" t="s">
        <v>833</v>
      </c>
      <c r="I1976" s="401" t="s">
        <v>1250</v>
      </c>
      <c r="J1976" s="194">
        <v>7860</v>
      </c>
      <c r="K1976" s="194">
        <v>3840</v>
      </c>
      <c r="L1976" s="195">
        <v>4020</v>
      </c>
      <c r="M1976" s="196">
        <v>6</v>
      </c>
      <c r="N1976" s="197">
        <v>241.2</v>
      </c>
      <c r="O1976" s="197">
        <v>3778.8</v>
      </c>
      <c r="P1976" s="231" t="s">
        <v>721</v>
      </c>
    </row>
    <row r="1977" spans="1:16">
      <c r="A1977" s="340" t="str">
        <f t="shared" si="63"/>
        <v>439163</v>
      </c>
      <c r="B1977" s="351">
        <f t="shared" si="64"/>
        <v>3</v>
      </c>
      <c r="C1977" s="435">
        <v>43916</v>
      </c>
      <c r="D1977" s="399"/>
      <c r="E1977" s="400" t="s">
        <v>3098</v>
      </c>
      <c r="F1977" s="340" t="s">
        <v>3029</v>
      </c>
      <c r="G1977" s="401" t="s">
        <v>689</v>
      </c>
      <c r="H1977" s="401" t="s">
        <v>695</v>
      </c>
      <c r="I1977" s="401" t="s">
        <v>1250</v>
      </c>
      <c r="J1977" s="194">
        <v>8300</v>
      </c>
      <c r="K1977" s="194">
        <v>3770</v>
      </c>
      <c r="L1977" s="195">
        <v>4530</v>
      </c>
      <c r="M1977" s="196">
        <v>6</v>
      </c>
      <c r="N1977" s="197">
        <v>271.8</v>
      </c>
      <c r="O1977" s="197">
        <v>4258.2</v>
      </c>
      <c r="P1977" s="231" t="s">
        <v>721</v>
      </c>
    </row>
    <row r="1978" spans="1:16">
      <c r="A1978" s="340" t="str">
        <f t="shared" si="63"/>
        <v>439164</v>
      </c>
      <c r="B1978" s="351">
        <f t="shared" si="64"/>
        <v>4</v>
      </c>
      <c r="C1978" s="435">
        <v>43916</v>
      </c>
      <c r="D1978" s="399"/>
      <c r="E1978" s="400" t="s">
        <v>3099</v>
      </c>
      <c r="F1978" s="340" t="s">
        <v>3029</v>
      </c>
      <c r="G1978" s="401" t="s">
        <v>103</v>
      </c>
      <c r="H1978" s="401" t="s">
        <v>836</v>
      </c>
      <c r="I1978" s="401" t="s">
        <v>1250</v>
      </c>
      <c r="J1978" s="194">
        <v>8170</v>
      </c>
      <c r="K1978" s="194">
        <v>3880</v>
      </c>
      <c r="L1978" s="195">
        <v>4290</v>
      </c>
      <c r="M1978" s="196">
        <v>6</v>
      </c>
      <c r="N1978" s="197">
        <v>257.39999999999998</v>
      </c>
      <c r="O1978" s="197">
        <v>4032.6</v>
      </c>
      <c r="P1978" s="231" t="s">
        <v>721</v>
      </c>
    </row>
    <row r="1979" spans="1:16">
      <c r="A1979" s="340" t="str">
        <f t="shared" si="63"/>
        <v>439165</v>
      </c>
      <c r="B1979" s="351">
        <f t="shared" si="64"/>
        <v>5</v>
      </c>
      <c r="C1979" s="435">
        <v>43916</v>
      </c>
      <c r="D1979" s="399"/>
      <c r="E1979" s="400" t="s">
        <v>3100</v>
      </c>
      <c r="F1979" s="340" t="s">
        <v>3029</v>
      </c>
      <c r="G1979" s="401" t="s">
        <v>736</v>
      </c>
      <c r="H1979" s="401" t="s">
        <v>733</v>
      </c>
      <c r="I1979" s="401" t="s">
        <v>1250</v>
      </c>
      <c r="J1979" s="194">
        <v>8520</v>
      </c>
      <c r="K1979" s="194">
        <v>3880</v>
      </c>
      <c r="L1979" s="195">
        <v>4640</v>
      </c>
      <c r="M1979" s="196">
        <v>6</v>
      </c>
      <c r="N1979" s="197">
        <v>278.39999999999998</v>
      </c>
      <c r="O1979" s="197">
        <v>4361.6000000000004</v>
      </c>
      <c r="P1979" s="231" t="s">
        <v>721</v>
      </c>
    </row>
    <row r="1980" spans="1:16">
      <c r="A1980" s="340" t="str">
        <f t="shared" si="63"/>
        <v>439166</v>
      </c>
      <c r="B1980" s="351">
        <f t="shared" si="64"/>
        <v>6</v>
      </c>
      <c r="C1980" s="435">
        <v>43916</v>
      </c>
      <c r="D1980" s="399"/>
      <c r="E1980" s="400" t="s">
        <v>3101</v>
      </c>
      <c r="F1980" s="340" t="s">
        <v>3029</v>
      </c>
      <c r="G1980" s="401" t="s">
        <v>281</v>
      </c>
      <c r="H1980" s="401" t="s">
        <v>833</v>
      </c>
      <c r="I1980" s="401" t="s">
        <v>1250</v>
      </c>
      <c r="J1980" s="194">
        <v>8270</v>
      </c>
      <c r="K1980" s="194">
        <v>3850</v>
      </c>
      <c r="L1980" s="195">
        <v>4420</v>
      </c>
      <c r="M1980" s="196">
        <v>6</v>
      </c>
      <c r="N1980" s="197">
        <v>265.2</v>
      </c>
      <c r="O1980" s="197">
        <v>4154.8</v>
      </c>
      <c r="P1980" s="231" t="s">
        <v>721</v>
      </c>
    </row>
    <row r="1981" spans="1:16">
      <c r="A1981" s="340" t="str">
        <f t="shared" si="63"/>
        <v>439167</v>
      </c>
      <c r="B1981" s="351">
        <f t="shared" si="64"/>
        <v>7</v>
      </c>
      <c r="C1981" s="435">
        <v>43916</v>
      </c>
      <c r="D1981" s="399"/>
      <c r="E1981" s="400" t="s">
        <v>3102</v>
      </c>
      <c r="F1981" s="340" t="s">
        <v>3029</v>
      </c>
      <c r="G1981" s="401" t="s">
        <v>702</v>
      </c>
      <c r="H1981" s="401" t="s">
        <v>693</v>
      </c>
      <c r="I1981" s="401" t="s">
        <v>1250</v>
      </c>
      <c r="J1981" s="194">
        <v>8510</v>
      </c>
      <c r="K1981" s="194">
        <v>4020</v>
      </c>
      <c r="L1981" s="195">
        <v>4490</v>
      </c>
      <c r="M1981" s="196">
        <v>6</v>
      </c>
      <c r="N1981" s="197">
        <v>269.39999999999998</v>
      </c>
      <c r="O1981" s="197">
        <v>4220.6000000000004</v>
      </c>
      <c r="P1981" s="231" t="s">
        <v>721</v>
      </c>
    </row>
    <row r="1982" spans="1:16">
      <c r="A1982" s="340" t="str">
        <f t="shared" si="63"/>
        <v>439168</v>
      </c>
      <c r="B1982" s="351">
        <f t="shared" si="64"/>
        <v>8</v>
      </c>
      <c r="C1982" s="435">
        <v>43916</v>
      </c>
      <c r="D1982" s="399"/>
      <c r="E1982" s="400" t="s">
        <v>3103</v>
      </c>
      <c r="F1982" s="340" t="s">
        <v>3029</v>
      </c>
      <c r="G1982" s="401" t="s">
        <v>689</v>
      </c>
      <c r="H1982" s="401" t="s">
        <v>695</v>
      </c>
      <c r="I1982" s="401" t="s">
        <v>1250</v>
      </c>
      <c r="J1982" s="194">
        <v>8550</v>
      </c>
      <c r="K1982" s="194">
        <v>3770</v>
      </c>
      <c r="L1982" s="195">
        <v>4780</v>
      </c>
      <c r="M1982" s="196">
        <v>6</v>
      </c>
      <c r="N1982" s="197">
        <v>286.8</v>
      </c>
      <c r="O1982" s="197">
        <v>4493.2</v>
      </c>
      <c r="P1982" s="231" t="s">
        <v>721</v>
      </c>
    </row>
    <row r="1983" spans="1:16">
      <c r="A1983" s="340" t="str">
        <f t="shared" si="63"/>
        <v>439169</v>
      </c>
      <c r="B1983" s="351">
        <f t="shared" si="64"/>
        <v>9</v>
      </c>
      <c r="C1983" s="435">
        <v>43916</v>
      </c>
      <c r="D1983" s="399"/>
      <c r="E1983" s="400" t="s">
        <v>3104</v>
      </c>
      <c r="F1983" s="340" t="s">
        <v>3029</v>
      </c>
      <c r="G1983" s="401" t="s">
        <v>106</v>
      </c>
      <c r="H1983" s="401" t="s">
        <v>697</v>
      </c>
      <c r="I1983" s="401" t="s">
        <v>1250</v>
      </c>
      <c r="J1983" s="194">
        <v>8550</v>
      </c>
      <c r="K1983" s="194">
        <v>3990</v>
      </c>
      <c r="L1983" s="195">
        <v>4560</v>
      </c>
      <c r="M1983" s="196">
        <v>6</v>
      </c>
      <c r="N1983" s="197">
        <v>273.59999999999997</v>
      </c>
      <c r="O1983" s="197">
        <v>4286.3999999999996</v>
      </c>
      <c r="P1983" s="231" t="s">
        <v>721</v>
      </c>
    </row>
    <row r="1984" spans="1:16">
      <c r="A1984" s="340" t="str">
        <f t="shared" si="63"/>
        <v>4391610</v>
      </c>
      <c r="B1984" s="351">
        <f t="shared" si="64"/>
        <v>10</v>
      </c>
      <c r="C1984" s="435">
        <v>43916</v>
      </c>
      <c r="D1984" s="399"/>
      <c r="E1984" s="400" t="s">
        <v>3105</v>
      </c>
      <c r="F1984" s="340" t="s">
        <v>3029</v>
      </c>
      <c r="G1984" s="401" t="s">
        <v>111</v>
      </c>
      <c r="H1984" s="401" t="s">
        <v>732</v>
      </c>
      <c r="I1984" s="401" t="s">
        <v>1250</v>
      </c>
      <c r="J1984" s="194">
        <v>8440</v>
      </c>
      <c r="K1984" s="194">
        <v>3870</v>
      </c>
      <c r="L1984" s="195">
        <v>4570</v>
      </c>
      <c r="M1984" s="196">
        <v>6</v>
      </c>
      <c r="N1984" s="197">
        <v>274.2</v>
      </c>
      <c r="O1984" s="197">
        <v>4295.8</v>
      </c>
      <c r="P1984" s="231" t="s">
        <v>721</v>
      </c>
    </row>
    <row r="1985" spans="1:16">
      <c r="A1985" s="340" t="str">
        <f t="shared" si="63"/>
        <v>4391611</v>
      </c>
      <c r="B1985" s="351">
        <f t="shared" si="64"/>
        <v>11</v>
      </c>
      <c r="C1985" s="435">
        <v>43916</v>
      </c>
      <c r="D1985" s="399"/>
      <c r="E1985" s="400" t="s">
        <v>3106</v>
      </c>
      <c r="F1985" s="340" t="s">
        <v>3029</v>
      </c>
      <c r="G1985" s="401" t="s">
        <v>103</v>
      </c>
      <c r="H1985" s="401" t="s">
        <v>836</v>
      </c>
      <c r="I1985" s="401" t="s">
        <v>1250</v>
      </c>
      <c r="J1985" s="194">
        <v>5520</v>
      </c>
      <c r="K1985" s="194">
        <v>3880</v>
      </c>
      <c r="L1985" s="195">
        <v>1640</v>
      </c>
      <c r="M1985" s="196">
        <v>6</v>
      </c>
      <c r="N1985" s="197">
        <v>98.399999999999991</v>
      </c>
      <c r="O1985" s="197">
        <v>1541.6</v>
      </c>
      <c r="P1985" s="231" t="s">
        <v>721</v>
      </c>
    </row>
    <row r="1986" spans="1:16">
      <c r="A1986" s="340" t="str">
        <f t="shared" si="63"/>
        <v>4391612</v>
      </c>
      <c r="B1986" s="351">
        <f t="shared" si="64"/>
        <v>12</v>
      </c>
      <c r="C1986" s="435">
        <v>43916</v>
      </c>
      <c r="D1986" s="399" t="s">
        <v>3107</v>
      </c>
      <c r="E1986" s="400" t="s">
        <v>3108</v>
      </c>
      <c r="F1986" s="340" t="s">
        <v>737</v>
      </c>
      <c r="G1986" s="401" t="s">
        <v>2493</v>
      </c>
      <c r="H1986" s="401" t="s">
        <v>2494</v>
      </c>
      <c r="I1986" s="401" t="s">
        <v>686</v>
      </c>
      <c r="J1986" s="194">
        <v>3700</v>
      </c>
      <c r="K1986" s="194">
        <v>1610</v>
      </c>
      <c r="L1986" s="195">
        <v>2090</v>
      </c>
      <c r="M1986" s="196">
        <v>5</v>
      </c>
      <c r="N1986" s="197">
        <v>104.5</v>
      </c>
      <c r="O1986" s="197">
        <v>1985.5</v>
      </c>
      <c r="P1986" s="231" t="s">
        <v>22</v>
      </c>
    </row>
    <row r="1987" spans="1:16">
      <c r="A1987" s="340" t="str">
        <f t="shared" si="63"/>
        <v>4391613</v>
      </c>
      <c r="B1987" s="351">
        <f t="shared" si="64"/>
        <v>13</v>
      </c>
      <c r="C1987" s="435">
        <v>43916</v>
      </c>
      <c r="D1987" s="399"/>
      <c r="E1987" s="400" t="s">
        <v>3109</v>
      </c>
      <c r="F1987" s="340" t="s">
        <v>737</v>
      </c>
      <c r="G1987" s="401" t="s">
        <v>1121</v>
      </c>
      <c r="H1987" s="401" t="s">
        <v>2220</v>
      </c>
      <c r="I1987" s="401" t="s">
        <v>686</v>
      </c>
      <c r="J1987" s="194">
        <v>12250</v>
      </c>
      <c r="K1987" s="194">
        <v>5230</v>
      </c>
      <c r="L1987" s="195">
        <v>7020</v>
      </c>
      <c r="M1987" s="196">
        <v>6</v>
      </c>
      <c r="N1987" s="197">
        <v>421.2</v>
      </c>
      <c r="O1987" s="197">
        <v>6598.8</v>
      </c>
      <c r="P1987" s="231" t="s">
        <v>22</v>
      </c>
    </row>
    <row r="1988" spans="1:16">
      <c r="A1988" s="340" t="str">
        <f t="shared" si="63"/>
        <v>4391614</v>
      </c>
      <c r="B1988" s="351">
        <f t="shared" si="64"/>
        <v>14</v>
      </c>
      <c r="C1988" s="435">
        <v>43916</v>
      </c>
      <c r="D1988" s="399"/>
      <c r="E1988" s="400" t="s">
        <v>3110</v>
      </c>
      <c r="F1988" s="340" t="s">
        <v>737</v>
      </c>
      <c r="G1988" s="401" t="s">
        <v>1121</v>
      </c>
      <c r="H1988" s="401" t="s">
        <v>1124</v>
      </c>
      <c r="I1988" s="401" t="s">
        <v>686</v>
      </c>
      <c r="J1988" s="194">
        <v>12680</v>
      </c>
      <c r="K1988" s="194">
        <v>4910</v>
      </c>
      <c r="L1988" s="195">
        <v>7770</v>
      </c>
      <c r="M1988" s="196">
        <v>6</v>
      </c>
      <c r="N1988" s="197">
        <v>466.2</v>
      </c>
      <c r="O1988" s="197">
        <v>7303.8</v>
      </c>
      <c r="P1988" s="231" t="s">
        <v>22</v>
      </c>
    </row>
    <row r="1989" spans="1:16">
      <c r="A1989" s="340" t="str">
        <f t="shared" si="63"/>
        <v>4391615</v>
      </c>
      <c r="B1989" s="351">
        <f t="shared" si="64"/>
        <v>15</v>
      </c>
      <c r="C1989" s="435">
        <v>43916</v>
      </c>
      <c r="D1989" s="399" t="s">
        <v>2849</v>
      </c>
      <c r="E1989" s="400" t="s">
        <v>3111</v>
      </c>
      <c r="F1989" s="340" t="s">
        <v>731</v>
      </c>
      <c r="G1989" s="401" t="s">
        <v>1159</v>
      </c>
      <c r="H1989" s="401" t="s">
        <v>2762</v>
      </c>
      <c r="I1989" s="401" t="s">
        <v>688</v>
      </c>
      <c r="J1989" s="194">
        <v>4270</v>
      </c>
      <c r="K1989" s="194">
        <v>1790</v>
      </c>
      <c r="L1989" s="195">
        <v>2480</v>
      </c>
      <c r="M1989" s="196">
        <v>5</v>
      </c>
      <c r="N1989" s="197">
        <v>124</v>
      </c>
      <c r="O1989" s="197">
        <v>2356</v>
      </c>
      <c r="P1989" s="231" t="s">
        <v>23</v>
      </c>
    </row>
    <row r="1990" spans="1:16">
      <c r="A1990" s="340" t="str">
        <f t="shared" si="63"/>
        <v>4391616</v>
      </c>
      <c r="B1990" s="351">
        <f t="shared" si="64"/>
        <v>16</v>
      </c>
      <c r="C1990" s="435">
        <v>43916</v>
      </c>
      <c r="D1990" s="399" t="s">
        <v>2830</v>
      </c>
      <c r="E1990" s="400" t="s">
        <v>3112</v>
      </c>
      <c r="F1990" s="340" t="s">
        <v>754</v>
      </c>
      <c r="G1990" s="401" t="s">
        <v>1159</v>
      </c>
      <c r="H1990" s="401" t="s">
        <v>1127</v>
      </c>
      <c r="I1990" s="401" t="s">
        <v>751</v>
      </c>
      <c r="J1990" s="194">
        <v>13230</v>
      </c>
      <c r="K1990" s="194">
        <v>4630</v>
      </c>
      <c r="L1990" s="195">
        <v>8600</v>
      </c>
      <c r="M1990" s="196">
        <v>5</v>
      </c>
      <c r="N1990" s="197">
        <v>430</v>
      </c>
      <c r="O1990" s="197">
        <v>8170</v>
      </c>
      <c r="P1990" s="231" t="s">
        <v>24</v>
      </c>
    </row>
    <row r="1991" spans="1:16">
      <c r="A1991" s="340" t="str">
        <f t="shared" si="63"/>
        <v>4391617</v>
      </c>
      <c r="B1991" s="402">
        <f t="shared" si="64"/>
        <v>17</v>
      </c>
      <c r="C1991" s="435">
        <v>43916</v>
      </c>
      <c r="D1991" s="404"/>
      <c r="E1991" s="405" t="s">
        <v>3113</v>
      </c>
      <c r="F1991" s="340" t="s">
        <v>754</v>
      </c>
      <c r="G1991" s="406" t="s">
        <v>2568</v>
      </c>
      <c r="H1991" s="406" t="s">
        <v>2753</v>
      </c>
      <c r="I1991" s="406" t="s">
        <v>751</v>
      </c>
      <c r="J1991" s="194">
        <v>11780</v>
      </c>
      <c r="K1991" s="194">
        <v>4600</v>
      </c>
      <c r="L1991" s="195">
        <v>7180</v>
      </c>
      <c r="M1991" s="196">
        <v>5</v>
      </c>
      <c r="N1991" s="197">
        <v>359</v>
      </c>
      <c r="O1991" s="197">
        <v>6821</v>
      </c>
      <c r="P1991" s="221" t="s">
        <v>24</v>
      </c>
    </row>
    <row r="1992" spans="1:16">
      <c r="A1992" s="340" t="str">
        <f>C1992&amp;B1992</f>
        <v>439171</v>
      </c>
      <c r="B1992" s="351">
        <f>IF(C1992=C1991,B1991+1,1)</f>
        <v>1</v>
      </c>
      <c r="C1992" s="435">
        <v>43917</v>
      </c>
      <c r="D1992" s="399" t="s">
        <v>2339</v>
      </c>
      <c r="E1992" s="400" t="s">
        <v>3114</v>
      </c>
      <c r="F1992" s="340" t="s">
        <v>3065</v>
      </c>
      <c r="G1992" s="401" t="s">
        <v>104</v>
      </c>
      <c r="H1992" s="401" t="s">
        <v>694</v>
      </c>
      <c r="I1992" s="401" t="s">
        <v>751</v>
      </c>
      <c r="J1992" s="194">
        <v>5290</v>
      </c>
      <c r="K1992" s="194">
        <v>3860</v>
      </c>
      <c r="L1992" s="195">
        <v>1430</v>
      </c>
      <c r="M1992" s="196">
        <v>6</v>
      </c>
      <c r="N1992" s="197">
        <v>85.8</v>
      </c>
      <c r="O1992" s="197">
        <v>1344.2</v>
      </c>
      <c r="P1992" s="231" t="s">
        <v>721</v>
      </c>
    </row>
    <row r="1993" spans="1:16">
      <c r="A1993" s="340" t="str">
        <f>C1993&amp;B1993</f>
        <v>439172</v>
      </c>
      <c r="B1993" s="351">
        <f>IF(C1993=C1992,B1992+1,1)</f>
        <v>2</v>
      </c>
      <c r="C1993" s="435">
        <v>43917</v>
      </c>
      <c r="D1993" s="399"/>
      <c r="E1993" s="400" t="s">
        <v>3115</v>
      </c>
      <c r="F1993" s="340" t="s">
        <v>3116</v>
      </c>
      <c r="G1993" s="401" t="s">
        <v>111</v>
      </c>
      <c r="H1993" s="401" t="s">
        <v>732</v>
      </c>
      <c r="I1993" s="401" t="s">
        <v>751</v>
      </c>
      <c r="J1993" s="194">
        <v>7630</v>
      </c>
      <c r="K1993" s="194">
        <v>3870</v>
      </c>
      <c r="L1993" s="195">
        <v>3760</v>
      </c>
      <c r="M1993" s="196">
        <v>6</v>
      </c>
      <c r="N1993" s="197">
        <v>225.6</v>
      </c>
      <c r="O1993" s="197">
        <v>3534.4</v>
      </c>
      <c r="P1993" s="231" t="s">
        <v>721</v>
      </c>
    </row>
    <row r="1994" spans="1:16">
      <c r="A1994" s="340" t="str">
        <f>C1994&amp;B1994</f>
        <v>439173</v>
      </c>
      <c r="B1994" s="351">
        <f>IF(C1994=C1993,B1993+1,1)</f>
        <v>3</v>
      </c>
      <c r="C1994" s="435">
        <v>43917</v>
      </c>
      <c r="D1994" s="399" t="s">
        <v>2876</v>
      </c>
      <c r="E1994" s="400" t="s">
        <v>3117</v>
      </c>
      <c r="F1994" s="340" t="s">
        <v>731</v>
      </c>
      <c r="G1994" s="401" t="s">
        <v>815</v>
      </c>
      <c r="H1994" s="401" t="s">
        <v>816</v>
      </c>
      <c r="I1994" s="401" t="s">
        <v>688</v>
      </c>
      <c r="J1994" s="194">
        <v>12150</v>
      </c>
      <c r="K1994" s="194">
        <v>4550</v>
      </c>
      <c r="L1994" s="195">
        <v>7600</v>
      </c>
      <c r="M1994" s="196">
        <v>5</v>
      </c>
      <c r="N1994" s="197">
        <v>380</v>
      </c>
      <c r="O1994" s="197">
        <v>7220</v>
      </c>
      <c r="P1994" s="231" t="s">
        <v>23</v>
      </c>
    </row>
    <row r="1995" spans="1:16">
      <c r="A1995" s="340" t="str">
        <f>C1995&amp;B1995</f>
        <v>439174</v>
      </c>
      <c r="B1995" s="351">
        <f>IF(C1995=C1994,B1994+1,1)</f>
        <v>4</v>
      </c>
      <c r="C1995" s="435">
        <v>43917</v>
      </c>
      <c r="D1995" s="399"/>
      <c r="E1995" s="400" t="s">
        <v>3118</v>
      </c>
      <c r="F1995" s="340" t="s">
        <v>731</v>
      </c>
      <c r="G1995" s="401" t="s">
        <v>1159</v>
      </c>
      <c r="H1995" s="401" t="s">
        <v>2762</v>
      </c>
      <c r="I1995" s="401" t="s">
        <v>688</v>
      </c>
      <c r="J1995" s="194">
        <v>4570</v>
      </c>
      <c r="K1995" s="194">
        <v>1620</v>
      </c>
      <c r="L1995" s="195">
        <v>2950</v>
      </c>
      <c r="M1995" s="196">
        <v>5</v>
      </c>
      <c r="N1995" s="197">
        <v>147.5</v>
      </c>
      <c r="O1995" s="197">
        <v>2802.5</v>
      </c>
      <c r="P1995" s="231" t="s">
        <v>23</v>
      </c>
    </row>
    <row r="1996" spans="1:16">
      <c r="A1996" s="340" t="str">
        <f>C1996&amp;B1996</f>
        <v>439175</v>
      </c>
      <c r="B1996" s="402">
        <f>IF(C1996=C1995,B1995+1,1)</f>
        <v>5</v>
      </c>
      <c r="C1996" s="435">
        <v>43917</v>
      </c>
      <c r="D1996" s="404" t="s">
        <v>2849</v>
      </c>
      <c r="E1996" s="405" t="s">
        <v>3119</v>
      </c>
      <c r="F1996" s="340" t="s">
        <v>754</v>
      </c>
      <c r="G1996" s="406" t="s">
        <v>1159</v>
      </c>
      <c r="H1996" s="406" t="s">
        <v>1127</v>
      </c>
      <c r="I1996" s="406" t="s">
        <v>751</v>
      </c>
      <c r="J1996" s="194">
        <v>13090</v>
      </c>
      <c r="K1996" s="194">
        <v>4420</v>
      </c>
      <c r="L1996" s="195">
        <v>8670</v>
      </c>
      <c r="M1996" s="196">
        <v>5</v>
      </c>
      <c r="N1996" s="197">
        <v>433.5</v>
      </c>
      <c r="O1996" s="197">
        <v>8236.5</v>
      </c>
      <c r="P1996" s="221" t="s">
        <v>24</v>
      </c>
    </row>
    <row r="1997" spans="1:16">
      <c r="A1997" s="340" t="str">
        <f>C1997&amp;B1997</f>
        <v>439181</v>
      </c>
      <c r="B1997" s="351">
        <f>IF(C1997=C1996,B1996+1,1)</f>
        <v>1</v>
      </c>
      <c r="C1997" s="435">
        <v>43918</v>
      </c>
      <c r="D1997" s="399" t="s">
        <v>2935</v>
      </c>
      <c r="E1997" s="400" t="s">
        <v>3120</v>
      </c>
      <c r="F1997" s="340" t="s">
        <v>713</v>
      </c>
      <c r="G1997" s="401" t="s">
        <v>826</v>
      </c>
      <c r="H1997" s="401" t="s">
        <v>827</v>
      </c>
      <c r="I1997" s="401" t="s">
        <v>686</v>
      </c>
      <c r="J1997" s="194">
        <v>7400</v>
      </c>
      <c r="K1997" s="194">
        <v>4240</v>
      </c>
      <c r="L1997" s="195">
        <v>3160</v>
      </c>
      <c r="M1997" s="196">
        <v>5</v>
      </c>
      <c r="N1997" s="197">
        <v>158</v>
      </c>
      <c r="O1997" s="197">
        <v>3002</v>
      </c>
      <c r="P1997" s="231" t="s">
        <v>21</v>
      </c>
    </row>
    <row r="1998" spans="1:16">
      <c r="A1998" s="340" t="str">
        <f>C1998&amp;B1998</f>
        <v>439182</v>
      </c>
      <c r="B1998" s="351">
        <f>IF(C1998=C1997,B1997+1,1)</f>
        <v>2</v>
      </c>
      <c r="C1998" s="435">
        <v>43918</v>
      </c>
      <c r="D1998" s="399" t="s">
        <v>3121</v>
      </c>
      <c r="E1998" s="400" t="s">
        <v>3122</v>
      </c>
      <c r="F1998" s="340" t="s">
        <v>737</v>
      </c>
      <c r="G1998" s="401" t="s">
        <v>1159</v>
      </c>
      <c r="H1998" s="401" t="s">
        <v>1124</v>
      </c>
      <c r="I1998" s="401" t="s">
        <v>686</v>
      </c>
      <c r="J1998" s="194">
        <v>10150</v>
      </c>
      <c r="K1998" s="194">
        <v>4450</v>
      </c>
      <c r="L1998" s="195">
        <v>5700</v>
      </c>
      <c r="M1998" s="196">
        <v>5</v>
      </c>
      <c r="N1998" s="197">
        <v>285</v>
      </c>
      <c r="O1998" s="197">
        <v>5415</v>
      </c>
      <c r="P1998" s="231" t="s">
        <v>22</v>
      </c>
    </row>
    <row r="1999" spans="1:16">
      <c r="A1999" s="340" t="str">
        <f>C1999&amp;B1999</f>
        <v>439183</v>
      </c>
      <c r="B1999" s="351">
        <f>IF(C1999=C1998,B1998+1,1)</f>
        <v>3</v>
      </c>
      <c r="C1999" s="435">
        <v>43918</v>
      </c>
      <c r="D1999" s="399" t="s">
        <v>2899</v>
      </c>
      <c r="E1999" s="400" t="s">
        <v>3123</v>
      </c>
      <c r="F1999" s="340" t="s">
        <v>731</v>
      </c>
      <c r="G1999" s="401" t="s">
        <v>2568</v>
      </c>
      <c r="H1999" s="401" t="s">
        <v>2753</v>
      </c>
      <c r="I1999" s="401" t="s">
        <v>688</v>
      </c>
      <c r="J1999" s="194">
        <v>10760</v>
      </c>
      <c r="K1999" s="194">
        <v>4590</v>
      </c>
      <c r="L1999" s="195">
        <v>6170</v>
      </c>
      <c r="M1999" s="196">
        <v>5</v>
      </c>
      <c r="N1999" s="197">
        <v>308.5</v>
      </c>
      <c r="O1999" s="197">
        <v>5861.5</v>
      </c>
      <c r="P1999" s="231" t="s">
        <v>23</v>
      </c>
    </row>
    <row r="2000" spans="1:16">
      <c r="A2000" s="340" t="str">
        <f>C2000&amp;B2000</f>
        <v>439184</v>
      </c>
      <c r="B2000" s="351">
        <f>IF(C2000=C1999,B1999+1,1)</f>
        <v>4</v>
      </c>
      <c r="C2000" s="435">
        <v>43918</v>
      </c>
      <c r="D2000" s="399"/>
      <c r="E2000" s="400" t="s">
        <v>3124</v>
      </c>
      <c r="F2000" s="340" t="s">
        <v>731</v>
      </c>
      <c r="G2000" s="401" t="s">
        <v>1159</v>
      </c>
      <c r="H2000" s="401" t="s">
        <v>816</v>
      </c>
      <c r="I2000" s="401" t="s">
        <v>688</v>
      </c>
      <c r="J2000" s="194">
        <v>11110</v>
      </c>
      <c r="K2000" s="194">
        <v>4560</v>
      </c>
      <c r="L2000" s="195">
        <v>6550</v>
      </c>
      <c r="M2000" s="196">
        <v>5</v>
      </c>
      <c r="N2000" s="197">
        <v>327.5</v>
      </c>
      <c r="O2000" s="197">
        <v>6222.5</v>
      </c>
      <c r="P2000" s="231" t="s">
        <v>23</v>
      </c>
    </row>
    <row r="2001" spans="1:16">
      <c r="A2001" s="340" t="str">
        <f>C2001&amp;B2001</f>
        <v>439185</v>
      </c>
      <c r="B2001" s="351">
        <f>IF(C2001=C2000,B2000+1,1)</f>
        <v>5</v>
      </c>
      <c r="C2001" s="435">
        <v>43918</v>
      </c>
      <c r="D2001" s="399"/>
      <c r="E2001" s="400" t="s">
        <v>3125</v>
      </c>
      <c r="F2001" s="340" t="s">
        <v>731</v>
      </c>
      <c r="G2001" s="401" t="s">
        <v>108</v>
      </c>
      <c r="H2001" s="401" t="s">
        <v>1468</v>
      </c>
      <c r="I2001" s="401" t="s">
        <v>688</v>
      </c>
      <c r="J2001" s="194">
        <v>16380</v>
      </c>
      <c r="K2001" s="194">
        <v>5590</v>
      </c>
      <c r="L2001" s="195">
        <v>10790</v>
      </c>
      <c r="M2001" s="196">
        <v>5</v>
      </c>
      <c r="N2001" s="197">
        <v>539.5</v>
      </c>
      <c r="O2001" s="197">
        <v>10250.5</v>
      </c>
      <c r="P2001" s="231" t="s">
        <v>23</v>
      </c>
    </row>
    <row r="2002" spans="1:16">
      <c r="A2002" s="340" t="str">
        <f>C2002&amp;B2002</f>
        <v>439186</v>
      </c>
      <c r="B2002" s="351">
        <f>IF(C2002=C2001,B2001+1,1)</f>
        <v>6</v>
      </c>
      <c r="C2002" s="435">
        <v>43918</v>
      </c>
      <c r="D2002" s="399" t="s">
        <v>2876</v>
      </c>
      <c r="E2002" s="400" t="s">
        <v>3126</v>
      </c>
      <c r="F2002" s="340" t="s">
        <v>754</v>
      </c>
      <c r="G2002" s="401" t="s">
        <v>1159</v>
      </c>
      <c r="H2002" s="401" t="s">
        <v>1127</v>
      </c>
      <c r="I2002" s="401" t="s">
        <v>751</v>
      </c>
      <c r="J2002" s="194">
        <v>13270</v>
      </c>
      <c r="K2002" s="194">
        <v>4820</v>
      </c>
      <c r="L2002" s="195">
        <v>8450</v>
      </c>
      <c r="M2002" s="196">
        <v>5</v>
      </c>
      <c r="N2002" s="197">
        <v>422.5</v>
      </c>
      <c r="O2002" s="197">
        <v>8027.5</v>
      </c>
      <c r="P2002" s="231" t="s">
        <v>24</v>
      </c>
    </row>
    <row r="2003" spans="1:16">
      <c r="A2003" s="340" t="str">
        <f>C2003&amp;B2003</f>
        <v>439187</v>
      </c>
      <c r="B2003" s="402">
        <f>IF(C2003=C2002,B2002+1,1)</f>
        <v>7</v>
      </c>
      <c r="C2003" s="435">
        <v>43918</v>
      </c>
      <c r="D2003" s="404" t="s">
        <v>2383</v>
      </c>
      <c r="E2003" s="405" t="s">
        <v>3127</v>
      </c>
      <c r="F2003" s="340" t="s">
        <v>3128</v>
      </c>
      <c r="G2003" s="406" t="s">
        <v>111</v>
      </c>
      <c r="H2003" s="406" t="s">
        <v>3129</v>
      </c>
      <c r="I2003" s="406" t="s">
        <v>751</v>
      </c>
      <c r="J2003" s="194">
        <v>7800</v>
      </c>
      <c r="K2003" s="194">
        <v>3860</v>
      </c>
      <c r="L2003" s="195">
        <v>3940</v>
      </c>
      <c r="M2003" s="196">
        <v>6</v>
      </c>
      <c r="N2003" s="197">
        <v>236.39999999999998</v>
      </c>
      <c r="O2003" s="197">
        <v>3703.6</v>
      </c>
      <c r="P2003" s="221" t="s">
        <v>29</v>
      </c>
    </row>
    <row r="2004" spans="1:16">
      <c r="A2004" s="340" t="str">
        <f>C2004&amp;B2004</f>
        <v>439201</v>
      </c>
      <c r="B2004" s="351">
        <f>IF(C2004=C2003,B2003+1,1)</f>
        <v>1</v>
      </c>
      <c r="C2004" s="435">
        <v>43920</v>
      </c>
      <c r="D2004" s="399" t="s">
        <v>2942</v>
      </c>
      <c r="E2004" s="400" t="s">
        <v>3130</v>
      </c>
      <c r="F2004" s="340" t="s">
        <v>713</v>
      </c>
      <c r="G2004" s="401" t="s">
        <v>1159</v>
      </c>
      <c r="H2004" s="401" t="s">
        <v>816</v>
      </c>
      <c r="I2004" s="401" t="s">
        <v>686</v>
      </c>
      <c r="J2004" s="194">
        <v>11820</v>
      </c>
      <c r="K2004" s="194">
        <v>4610</v>
      </c>
      <c r="L2004" s="195">
        <v>7210</v>
      </c>
      <c r="M2004" s="196">
        <v>5</v>
      </c>
      <c r="N2004" s="197">
        <v>360.5</v>
      </c>
      <c r="O2004" s="197">
        <v>6849.5</v>
      </c>
      <c r="P2004" s="231" t="s">
        <v>21</v>
      </c>
    </row>
    <row r="2005" spans="1:16">
      <c r="A2005" s="340" t="str">
        <f>C2005&amp;B2005</f>
        <v>439202</v>
      </c>
      <c r="B2005" s="351">
        <f>IF(C2005=C2004,B2004+1,1)</f>
        <v>2</v>
      </c>
      <c r="C2005" s="435">
        <v>43920</v>
      </c>
      <c r="D2005" s="399" t="s">
        <v>2111</v>
      </c>
      <c r="E2005" s="400" t="s">
        <v>3131</v>
      </c>
      <c r="F2005" s="340" t="s">
        <v>722</v>
      </c>
      <c r="G2005" s="401" t="s">
        <v>861</v>
      </c>
      <c r="H2005" s="401" t="s">
        <v>862</v>
      </c>
      <c r="I2005" s="401" t="s">
        <v>823</v>
      </c>
      <c r="J2005" s="194">
        <v>4780</v>
      </c>
      <c r="K2005" s="194">
        <v>1650</v>
      </c>
      <c r="L2005" s="195">
        <v>3130</v>
      </c>
      <c r="M2005" s="196">
        <v>5</v>
      </c>
      <c r="N2005" s="197">
        <v>156.5</v>
      </c>
      <c r="O2005" s="197">
        <v>2973.5</v>
      </c>
      <c r="P2005" s="231" t="s">
        <v>21</v>
      </c>
    </row>
    <row r="2006" spans="1:16">
      <c r="A2006" s="340" t="str">
        <f>C2006&amp;B2006</f>
        <v>439203</v>
      </c>
      <c r="B2006" s="351">
        <f>IF(C2006=C2005,B2005+1,1)</f>
        <v>3</v>
      </c>
      <c r="C2006" s="435">
        <v>43920</v>
      </c>
      <c r="D2006" s="399" t="s">
        <v>3132</v>
      </c>
      <c r="E2006" s="400" t="s">
        <v>3133</v>
      </c>
      <c r="F2006" s="340" t="s">
        <v>737</v>
      </c>
      <c r="G2006" s="401" t="s">
        <v>1121</v>
      </c>
      <c r="H2006" s="401" t="s">
        <v>1122</v>
      </c>
      <c r="I2006" s="401" t="s">
        <v>686</v>
      </c>
      <c r="J2006" s="194">
        <v>12320</v>
      </c>
      <c r="K2006" s="194">
        <v>4700</v>
      </c>
      <c r="L2006" s="195">
        <v>7620</v>
      </c>
      <c r="M2006" s="196">
        <v>5</v>
      </c>
      <c r="N2006" s="197">
        <v>381</v>
      </c>
      <c r="O2006" s="197">
        <v>7239</v>
      </c>
      <c r="P2006" s="231" t="s">
        <v>22</v>
      </c>
    </row>
    <row r="2007" spans="1:16">
      <c r="A2007" s="340" t="str">
        <f>C2007&amp;B2007</f>
        <v>439204</v>
      </c>
      <c r="B2007" s="351">
        <f>IF(C2007=C2006,B2006+1,1)</f>
        <v>4</v>
      </c>
      <c r="C2007" s="435">
        <v>43920</v>
      </c>
      <c r="D2007" s="399"/>
      <c r="E2007" s="400" t="s">
        <v>3134</v>
      </c>
      <c r="F2007" s="340" t="s">
        <v>737</v>
      </c>
      <c r="G2007" s="401" t="s">
        <v>815</v>
      </c>
      <c r="H2007" s="401" t="s">
        <v>2220</v>
      </c>
      <c r="I2007" s="401" t="s">
        <v>686</v>
      </c>
      <c r="J2007" s="194">
        <v>12960</v>
      </c>
      <c r="K2007" s="194">
        <v>4800</v>
      </c>
      <c r="L2007" s="195">
        <v>8160</v>
      </c>
      <c r="M2007" s="196">
        <v>5</v>
      </c>
      <c r="N2007" s="197">
        <v>408</v>
      </c>
      <c r="O2007" s="197">
        <v>7752</v>
      </c>
      <c r="P2007" s="231" t="s">
        <v>22</v>
      </c>
    </row>
    <row r="2008" spans="1:16">
      <c r="A2008" s="340" t="str">
        <f>C2008&amp;B2008</f>
        <v>439205</v>
      </c>
      <c r="B2008" s="351">
        <f>IF(C2008=C2007,B2007+1,1)</f>
        <v>5</v>
      </c>
      <c r="C2008" s="435">
        <v>43920</v>
      </c>
      <c r="D2008" s="399"/>
      <c r="E2008" s="400" t="s">
        <v>3135</v>
      </c>
      <c r="F2008" s="340" t="s">
        <v>737</v>
      </c>
      <c r="G2008" s="401" t="s">
        <v>1121</v>
      </c>
      <c r="H2008" s="401" t="s">
        <v>1124</v>
      </c>
      <c r="I2008" s="401" t="s">
        <v>686</v>
      </c>
      <c r="J2008" s="194">
        <v>12220</v>
      </c>
      <c r="K2008" s="194">
        <v>4920</v>
      </c>
      <c r="L2008" s="195">
        <v>7300</v>
      </c>
      <c r="M2008" s="196">
        <v>6</v>
      </c>
      <c r="N2008" s="197">
        <v>438</v>
      </c>
      <c r="O2008" s="197">
        <v>6862</v>
      </c>
      <c r="P2008" s="231" t="s">
        <v>22</v>
      </c>
    </row>
    <row r="2009" spans="1:16">
      <c r="A2009" s="340" t="str">
        <f>C2009&amp;B2009</f>
        <v>439206</v>
      </c>
      <c r="B2009" s="351">
        <f>IF(C2009=C2008,B2008+1,1)</f>
        <v>6</v>
      </c>
      <c r="C2009" s="435">
        <v>43920</v>
      </c>
      <c r="D2009" s="399"/>
      <c r="E2009" s="400" t="s">
        <v>3136</v>
      </c>
      <c r="F2009" s="340" t="s">
        <v>737</v>
      </c>
      <c r="G2009" s="401" t="s">
        <v>1121</v>
      </c>
      <c r="H2009" s="401" t="s">
        <v>1201</v>
      </c>
      <c r="I2009" s="401" t="s">
        <v>686</v>
      </c>
      <c r="J2009" s="194">
        <v>11340</v>
      </c>
      <c r="K2009" s="194">
        <v>4690</v>
      </c>
      <c r="L2009" s="195">
        <v>6650</v>
      </c>
      <c r="M2009" s="196">
        <v>5</v>
      </c>
      <c r="N2009" s="197">
        <v>332.5</v>
      </c>
      <c r="O2009" s="197">
        <v>6317.5</v>
      </c>
      <c r="P2009" s="231" t="s">
        <v>22</v>
      </c>
    </row>
    <row r="2010" spans="1:16">
      <c r="A2010" s="340" t="str">
        <f>C2010&amp;B2010</f>
        <v>439207</v>
      </c>
      <c r="B2010" s="351">
        <f>IF(C2010=C2009,B2009+1,1)</f>
        <v>7</v>
      </c>
      <c r="C2010" s="435">
        <v>43920</v>
      </c>
      <c r="D2010" s="399" t="s">
        <v>2935</v>
      </c>
      <c r="E2010" s="400" t="s">
        <v>3137</v>
      </c>
      <c r="F2010" s="340" t="s">
        <v>731</v>
      </c>
      <c r="G2010" s="401" t="s">
        <v>1159</v>
      </c>
      <c r="H2010" s="401" t="s">
        <v>2762</v>
      </c>
      <c r="I2010" s="401" t="s">
        <v>688</v>
      </c>
      <c r="J2010" s="194">
        <v>4480</v>
      </c>
      <c r="K2010" s="194">
        <v>2110</v>
      </c>
      <c r="L2010" s="195">
        <v>2370</v>
      </c>
      <c r="M2010" s="196">
        <v>5</v>
      </c>
      <c r="N2010" s="197">
        <v>118.5</v>
      </c>
      <c r="O2010" s="197">
        <v>2251.5</v>
      </c>
      <c r="P2010" s="231" t="s">
        <v>23</v>
      </c>
    </row>
    <row r="2011" spans="1:16">
      <c r="A2011" s="340" t="str">
        <f>C2011&amp;B2011</f>
        <v>439208</v>
      </c>
      <c r="B2011" s="351">
        <f>IF(C2011=C2010,B2010+1,1)</f>
        <v>8</v>
      </c>
      <c r="C2011" s="435">
        <v>43920</v>
      </c>
      <c r="D2011" s="399"/>
      <c r="E2011" s="400" t="s">
        <v>3138</v>
      </c>
      <c r="F2011" s="340" t="s">
        <v>731</v>
      </c>
      <c r="G2011" s="401" t="s">
        <v>2568</v>
      </c>
      <c r="H2011" s="401" t="s">
        <v>2753</v>
      </c>
      <c r="I2011" s="401" t="s">
        <v>688</v>
      </c>
      <c r="J2011" s="194">
        <v>11550</v>
      </c>
      <c r="K2011" s="194">
        <v>5040</v>
      </c>
      <c r="L2011" s="195">
        <v>6510</v>
      </c>
      <c r="M2011" s="196">
        <v>5</v>
      </c>
      <c r="N2011" s="197">
        <v>325.5</v>
      </c>
      <c r="O2011" s="197">
        <v>6184.5</v>
      </c>
      <c r="P2011" s="231" t="s">
        <v>23</v>
      </c>
    </row>
    <row r="2012" spans="1:16">
      <c r="A2012" s="340" t="str">
        <f>C2012&amp;B2012</f>
        <v>439209</v>
      </c>
      <c r="B2012" s="351">
        <f>IF(C2012=C2011,B2011+1,1)</f>
        <v>9</v>
      </c>
      <c r="C2012" s="435">
        <v>43920</v>
      </c>
      <c r="D2012" s="399"/>
      <c r="E2012" s="400" t="s">
        <v>3139</v>
      </c>
      <c r="F2012" s="340" t="s">
        <v>731</v>
      </c>
      <c r="G2012" s="401" t="s">
        <v>1159</v>
      </c>
      <c r="H2012" s="401" t="s">
        <v>2762</v>
      </c>
      <c r="I2012" s="401" t="s">
        <v>688</v>
      </c>
      <c r="J2012" s="194">
        <v>4270</v>
      </c>
      <c r="K2012" s="194">
        <v>1680</v>
      </c>
      <c r="L2012" s="195">
        <v>2590</v>
      </c>
      <c r="M2012" s="196">
        <v>5</v>
      </c>
      <c r="N2012" s="197">
        <v>129.5</v>
      </c>
      <c r="O2012" s="197">
        <v>2460.5</v>
      </c>
      <c r="P2012" s="231" t="s">
        <v>23</v>
      </c>
    </row>
    <row r="2013" spans="1:16">
      <c r="A2013" s="340" t="str">
        <f>C2013&amp;B2013</f>
        <v>4392010</v>
      </c>
      <c r="B2013" s="351">
        <f>IF(C2013=C2012,B2012+1,1)</f>
        <v>10</v>
      </c>
      <c r="C2013" s="435">
        <v>43920</v>
      </c>
      <c r="D2013" s="399" t="s">
        <v>2899</v>
      </c>
      <c r="E2013" s="400" t="s">
        <v>3140</v>
      </c>
      <c r="F2013" s="340" t="s">
        <v>754</v>
      </c>
      <c r="G2013" s="401" t="s">
        <v>1159</v>
      </c>
      <c r="H2013" s="401" t="s">
        <v>1127</v>
      </c>
      <c r="I2013" s="401" t="s">
        <v>751</v>
      </c>
      <c r="J2013" s="194">
        <v>13430</v>
      </c>
      <c r="K2013" s="194">
        <v>4800</v>
      </c>
      <c r="L2013" s="195">
        <v>8630</v>
      </c>
      <c r="M2013" s="196">
        <v>5</v>
      </c>
      <c r="N2013" s="197">
        <v>431.5</v>
      </c>
      <c r="O2013" s="197">
        <v>8198.5</v>
      </c>
      <c r="P2013" s="231" t="s">
        <v>24</v>
      </c>
    </row>
    <row r="2014" spans="1:16">
      <c r="A2014" s="340" t="str">
        <f>C2014&amp;B2014</f>
        <v>4392011</v>
      </c>
      <c r="B2014" s="351">
        <f>IF(C2014=C2013,B2013+1,1)</f>
        <v>11</v>
      </c>
      <c r="C2014" s="435">
        <v>43920</v>
      </c>
      <c r="D2014" s="399"/>
      <c r="E2014" s="400" t="s">
        <v>3141</v>
      </c>
      <c r="F2014" s="340" t="s">
        <v>754</v>
      </c>
      <c r="G2014" s="401" t="s">
        <v>2568</v>
      </c>
      <c r="H2014" s="401" t="s">
        <v>3142</v>
      </c>
      <c r="I2014" s="401" t="s">
        <v>751</v>
      </c>
      <c r="J2014" s="194">
        <v>12560</v>
      </c>
      <c r="K2014" s="194">
        <v>10850</v>
      </c>
      <c r="L2014" s="195">
        <v>1710</v>
      </c>
      <c r="M2014" s="196">
        <v>5</v>
      </c>
      <c r="N2014" s="197">
        <v>85.5</v>
      </c>
      <c r="O2014" s="197">
        <v>1624.5</v>
      </c>
      <c r="P2014" s="231" t="s">
        <v>24</v>
      </c>
    </row>
    <row r="2015" spans="1:16">
      <c r="A2015" s="340" t="str">
        <f>C2015&amp;B2015</f>
        <v>4392012</v>
      </c>
      <c r="B2015" s="351">
        <f>IF(C2015=C2014,B2014+1,1)</f>
        <v>12</v>
      </c>
      <c r="C2015" s="435">
        <v>43920</v>
      </c>
      <c r="D2015" s="399"/>
      <c r="E2015" s="400" t="s">
        <v>3143</v>
      </c>
      <c r="F2015" s="340" t="s">
        <v>754</v>
      </c>
      <c r="G2015" s="401" t="s">
        <v>2568</v>
      </c>
      <c r="H2015" s="401" t="s">
        <v>3144</v>
      </c>
      <c r="I2015" s="401" t="s">
        <v>751</v>
      </c>
      <c r="J2015" s="194">
        <v>10710</v>
      </c>
      <c r="K2015" s="194">
        <v>4350</v>
      </c>
      <c r="L2015" s="195">
        <v>6360</v>
      </c>
      <c r="M2015" s="196">
        <v>5</v>
      </c>
      <c r="N2015" s="197">
        <v>318</v>
      </c>
      <c r="O2015" s="197">
        <v>6042</v>
      </c>
      <c r="P2015" s="231" t="s">
        <v>24</v>
      </c>
    </row>
    <row r="2016" spans="1:16">
      <c r="A2016" s="340" t="str">
        <f>C2016&amp;B2016</f>
        <v>4392013</v>
      </c>
      <c r="B2016" s="351">
        <f>IF(C2016=C2015,B2015+1,1)</f>
        <v>13</v>
      </c>
      <c r="C2016" s="435">
        <v>43920</v>
      </c>
      <c r="D2016" s="399" t="s">
        <v>2613</v>
      </c>
      <c r="E2016" s="400" t="s">
        <v>3145</v>
      </c>
      <c r="F2016" s="340" t="s">
        <v>829</v>
      </c>
      <c r="G2016" s="401" t="s">
        <v>700</v>
      </c>
      <c r="H2016" s="401" t="s">
        <v>694</v>
      </c>
      <c r="I2016" s="401" t="s">
        <v>830</v>
      </c>
      <c r="J2016" s="194">
        <v>8480</v>
      </c>
      <c r="K2016" s="194">
        <v>3860</v>
      </c>
      <c r="L2016" s="195">
        <v>4620</v>
      </c>
      <c r="M2016" s="196">
        <v>6</v>
      </c>
      <c r="N2016" s="197">
        <v>277.2</v>
      </c>
      <c r="O2016" s="197">
        <v>4342.8</v>
      </c>
      <c r="P2016" s="231" t="s">
        <v>29</v>
      </c>
    </row>
    <row r="2017" spans="1:16">
      <c r="A2017" s="340" t="str">
        <f>C2017&amp;B2017</f>
        <v>4392014</v>
      </c>
      <c r="B2017" s="351">
        <f>IF(C2017=C2016,B2016+1,1)</f>
        <v>14</v>
      </c>
      <c r="C2017" s="435">
        <v>43920</v>
      </c>
      <c r="D2017" s="399"/>
      <c r="E2017" s="400" t="s">
        <v>3146</v>
      </c>
      <c r="F2017" s="340" t="s">
        <v>829</v>
      </c>
      <c r="G2017" s="401" t="s">
        <v>1140</v>
      </c>
      <c r="H2017" s="401" t="s">
        <v>693</v>
      </c>
      <c r="I2017" s="401" t="s">
        <v>830</v>
      </c>
      <c r="J2017" s="194">
        <v>5780</v>
      </c>
      <c r="K2017" s="194">
        <v>4020</v>
      </c>
      <c r="L2017" s="195">
        <v>1760</v>
      </c>
      <c r="M2017" s="196">
        <v>6</v>
      </c>
      <c r="N2017" s="197">
        <v>105.6</v>
      </c>
      <c r="O2017" s="197">
        <v>1654.4</v>
      </c>
      <c r="P2017" s="231" t="s">
        <v>29</v>
      </c>
    </row>
    <row r="2018" spans="1:16">
      <c r="A2018" s="340" t="str">
        <f>C2018&amp;B2018</f>
        <v>4392015</v>
      </c>
      <c r="B2018" s="351">
        <f>IF(C2018=C2017,B2017+1,1)</f>
        <v>15</v>
      </c>
      <c r="C2018" s="435">
        <v>43920</v>
      </c>
      <c r="D2018" s="399"/>
      <c r="E2018" s="400" t="s">
        <v>3147</v>
      </c>
      <c r="F2018" s="340" t="s">
        <v>1563</v>
      </c>
      <c r="G2018" s="401" t="s">
        <v>110</v>
      </c>
      <c r="H2018" s="401" t="s">
        <v>691</v>
      </c>
      <c r="I2018" s="401" t="s">
        <v>830</v>
      </c>
      <c r="J2018" s="194">
        <v>8800</v>
      </c>
      <c r="K2018" s="194">
        <v>3940</v>
      </c>
      <c r="L2018" s="195">
        <v>4860</v>
      </c>
      <c r="M2018" s="196">
        <v>6</v>
      </c>
      <c r="N2018" s="197">
        <v>291.59999999999997</v>
      </c>
      <c r="O2018" s="197">
        <v>4568.3999999999996</v>
      </c>
      <c r="P2018" s="231" t="s">
        <v>29</v>
      </c>
    </row>
    <row r="2019" spans="1:16">
      <c r="A2019" s="340" t="str">
        <f>C2019&amp;B2019</f>
        <v>4392016</v>
      </c>
      <c r="B2019" s="351">
        <f>IF(C2019=C2018,B2018+1,1)</f>
        <v>16</v>
      </c>
      <c r="C2019" s="435">
        <v>43920</v>
      </c>
      <c r="D2019" s="399"/>
      <c r="E2019" s="400" t="s">
        <v>3148</v>
      </c>
      <c r="F2019" s="340" t="s">
        <v>1563</v>
      </c>
      <c r="G2019" s="401" t="s">
        <v>1140</v>
      </c>
      <c r="H2019" s="401" t="s">
        <v>693</v>
      </c>
      <c r="I2019" s="401" t="s">
        <v>830</v>
      </c>
      <c r="J2019" s="194">
        <v>6470</v>
      </c>
      <c r="K2019" s="194">
        <v>4020</v>
      </c>
      <c r="L2019" s="195">
        <v>2450</v>
      </c>
      <c r="M2019" s="196">
        <v>6</v>
      </c>
      <c r="N2019" s="197">
        <v>147</v>
      </c>
      <c r="O2019" s="197">
        <v>2303</v>
      </c>
      <c r="P2019" s="231" t="s">
        <v>29</v>
      </c>
    </row>
    <row r="2020" spans="1:16">
      <c r="A2020" s="340" t="str">
        <f>C2020&amp;B2020</f>
        <v>4392017</v>
      </c>
      <c r="B2020" s="351">
        <f>IF(C2020=C2019,B2019+1,1)</f>
        <v>17</v>
      </c>
      <c r="C2020" s="435">
        <v>43920</v>
      </c>
      <c r="D2020" s="399" t="s">
        <v>2422</v>
      </c>
      <c r="E2020" s="400" t="s">
        <v>3149</v>
      </c>
      <c r="F2020" s="340" t="s">
        <v>3150</v>
      </c>
      <c r="G2020" s="401" t="s">
        <v>110</v>
      </c>
      <c r="H2020" s="401" t="s">
        <v>691</v>
      </c>
      <c r="I2020" s="401" t="s">
        <v>751</v>
      </c>
      <c r="J2020" s="194">
        <v>7280</v>
      </c>
      <c r="K2020" s="194">
        <v>3940</v>
      </c>
      <c r="L2020" s="195">
        <v>3340</v>
      </c>
      <c r="M2020" s="196">
        <v>6</v>
      </c>
      <c r="N2020" s="197">
        <v>200.4</v>
      </c>
      <c r="O2020" s="197">
        <v>3139.6</v>
      </c>
      <c r="P2020" s="231" t="s">
        <v>29</v>
      </c>
    </row>
    <row r="2021" spans="1:16">
      <c r="A2021" s="340" t="str">
        <f>C2021&amp;B2021</f>
        <v>4392018</v>
      </c>
      <c r="B2021" s="351">
        <f>IF(C2021=C2020,B2020+1,1)</f>
        <v>18</v>
      </c>
      <c r="C2021" s="435">
        <v>43920</v>
      </c>
      <c r="D2021" s="399"/>
      <c r="E2021" s="400" t="s">
        <v>3151</v>
      </c>
      <c r="F2021" s="340" t="s">
        <v>771</v>
      </c>
      <c r="G2021" s="401" t="s">
        <v>95</v>
      </c>
      <c r="H2021" s="401" t="s">
        <v>735</v>
      </c>
      <c r="I2021" s="401" t="s">
        <v>751</v>
      </c>
      <c r="J2021" s="194">
        <v>7050</v>
      </c>
      <c r="K2021" s="194">
        <v>3890</v>
      </c>
      <c r="L2021" s="195">
        <v>3160</v>
      </c>
      <c r="M2021" s="196">
        <v>6</v>
      </c>
      <c r="N2021" s="197">
        <v>189.6</v>
      </c>
      <c r="O2021" s="197">
        <v>2970.4</v>
      </c>
      <c r="P2021" s="231" t="s">
        <v>29</v>
      </c>
    </row>
    <row r="2022" spans="1:16">
      <c r="A2022" s="340" t="str">
        <f>C2022&amp;B2022</f>
        <v>4392019</v>
      </c>
      <c r="B2022" s="351">
        <f>IF(C2022=C2021,B2021+1,1)</f>
        <v>19</v>
      </c>
      <c r="C2022" s="435">
        <v>43920</v>
      </c>
      <c r="D2022" s="399"/>
      <c r="E2022" s="400" t="s">
        <v>3152</v>
      </c>
      <c r="F2022" s="340" t="s">
        <v>1064</v>
      </c>
      <c r="G2022" s="401" t="s">
        <v>105</v>
      </c>
      <c r="H2022" s="401" t="s">
        <v>734</v>
      </c>
      <c r="I2022" s="401" t="s">
        <v>751</v>
      </c>
      <c r="J2022" s="194">
        <v>8240</v>
      </c>
      <c r="K2022" s="194">
        <v>3880</v>
      </c>
      <c r="L2022" s="195">
        <v>4360</v>
      </c>
      <c r="M2022" s="196">
        <v>6</v>
      </c>
      <c r="N2022" s="197">
        <v>261.59999999999997</v>
      </c>
      <c r="O2022" s="197">
        <v>4098.3999999999996</v>
      </c>
      <c r="P2022" s="231" t="s">
        <v>29</v>
      </c>
    </row>
    <row r="2023" spans="1:16">
      <c r="A2023" s="340" t="str">
        <f>C2023&amp;B2023</f>
        <v>4392020</v>
      </c>
      <c r="B2023" s="402">
        <f>IF(C2023=C2022,B2022+1,1)</f>
        <v>20</v>
      </c>
      <c r="C2023" s="435">
        <v>43920</v>
      </c>
      <c r="D2023" s="404"/>
      <c r="E2023" s="405" t="s">
        <v>3153</v>
      </c>
      <c r="F2023" s="340" t="s">
        <v>1064</v>
      </c>
      <c r="G2023" s="406" t="s">
        <v>95</v>
      </c>
      <c r="H2023" s="406" t="s">
        <v>735</v>
      </c>
      <c r="I2023" s="406" t="s">
        <v>751</v>
      </c>
      <c r="J2023" s="194">
        <v>8330</v>
      </c>
      <c r="K2023" s="194">
        <v>3900</v>
      </c>
      <c r="L2023" s="195">
        <v>4430</v>
      </c>
      <c r="M2023" s="196">
        <v>6</v>
      </c>
      <c r="N2023" s="197">
        <v>265.8</v>
      </c>
      <c r="O2023" s="197">
        <v>4164.2</v>
      </c>
      <c r="P2023" s="221" t="s">
        <v>29</v>
      </c>
    </row>
    <row r="2024" spans="1:16">
      <c r="A2024" s="340" t="str">
        <f>C2024&amp;B2024</f>
        <v>439221</v>
      </c>
      <c r="B2024" s="351">
        <f>IF(C2024=C2023,B2023+1,1)</f>
        <v>1</v>
      </c>
      <c r="C2024" s="435">
        <v>43922</v>
      </c>
      <c r="D2024" s="399" t="s">
        <v>2442</v>
      </c>
      <c r="E2024" s="400">
        <v>89184</v>
      </c>
      <c r="F2024" s="340" t="s">
        <v>3154</v>
      </c>
      <c r="G2024" s="401" t="s">
        <v>95</v>
      </c>
      <c r="H2024" s="401" t="s">
        <v>735</v>
      </c>
      <c r="I2024" s="401" t="s">
        <v>751</v>
      </c>
      <c r="J2024" s="194">
        <v>5940</v>
      </c>
      <c r="K2024" s="194">
        <v>3890</v>
      </c>
      <c r="L2024" s="195">
        <v>2050</v>
      </c>
      <c r="M2024" s="196">
        <v>6</v>
      </c>
      <c r="N2024" s="197">
        <v>123</v>
      </c>
      <c r="O2024" s="197">
        <v>1927</v>
      </c>
      <c r="P2024" s="231" t="s">
        <v>29</v>
      </c>
    </row>
    <row r="2025" spans="1:16">
      <c r="A2025" s="340" t="str">
        <f>C2025&amp;B2025</f>
        <v>439222</v>
      </c>
      <c r="B2025" s="402">
        <f>IF(C2025=C2024,B2024+1,1)</f>
        <v>2</v>
      </c>
      <c r="C2025" s="435">
        <v>43922</v>
      </c>
      <c r="D2025" s="404"/>
      <c r="E2025" s="405">
        <v>89185</v>
      </c>
      <c r="F2025" s="340" t="s">
        <v>3155</v>
      </c>
      <c r="G2025" s="406" t="s">
        <v>110</v>
      </c>
      <c r="H2025" s="406" t="s">
        <v>691</v>
      </c>
      <c r="I2025" s="406" t="s">
        <v>751</v>
      </c>
      <c r="J2025" s="194">
        <v>7930</v>
      </c>
      <c r="K2025" s="194">
        <v>3940</v>
      </c>
      <c r="L2025" s="195">
        <v>3990</v>
      </c>
      <c r="M2025" s="196">
        <v>6</v>
      </c>
      <c r="N2025" s="197">
        <v>239.39999999999998</v>
      </c>
      <c r="O2025" s="197">
        <v>3750.6</v>
      </c>
      <c r="P2025" s="221" t="s">
        <v>29</v>
      </c>
    </row>
    <row r="2026" spans="1:16">
      <c r="B2026" s="351"/>
      <c r="C2026" s="435"/>
      <c r="D2026" s="399"/>
      <c r="E2026" s="400"/>
      <c r="G2026" s="401"/>
      <c r="H2026" s="401"/>
      <c r="I2026" s="401"/>
      <c r="J2026" s="194"/>
      <c r="K2026" s="194"/>
      <c r="L2026" s="195"/>
      <c r="M2026" s="196"/>
      <c r="N2026" s="197"/>
      <c r="O2026" s="197"/>
      <c r="P2026" s="231"/>
    </row>
    <row r="2027" spans="1:16">
      <c r="B2027" s="351"/>
      <c r="C2027" s="435"/>
      <c r="D2027" s="399"/>
      <c r="E2027" s="400"/>
      <c r="G2027" s="401"/>
      <c r="H2027" s="401"/>
      <c r="I2027" s="401"/>
      <c r="J2027" s="194"/>
      <c r="K2027" s="194"/>
      <c r="L2027" s="195"/>
      <c r="M2027" s="196"/>
      <c r="N2027" s="197"/>
      <c r="O2027" s="197"/>
      <c r="P2027" s="231"/>
    </row>
    <row r="2028" spans="1:16">
      <c r="B2028" s="351"/>
      <c r="C2028" s="435"/>
      <c r="D2028" s="399"/>
      <c r="E2028" s="400"/>
      <c r="G2028" s="401"/>
      <c r="H2028" s="401"/>
      <c r="I2028" s="401"/>
      <c r="J2028" s="194"/>
      <c r="K2028" s="194"/>
      <c r="L2028" s="195"/>
      <c r="M2028" s="196"/>
      <c r="N2028" s="197"/>
      <c r="O2028" s="197"/>
      <c r="P2028" s="231"/>
    </row>
    <row r="2029" spans="1:16">
      <c r="B2029" s="351"/>
      <c r="C2029" s="435"/>
      <c r="D2029" s="399"/>
      <c r="E2029" s="400"/>
      <c r="G2029" s="401"/>
      <c r="H2029" s="401"/>
      <c r="I2029" s="401"/>
      <c r="J2029" s="194"/>
      <c r="K2029" s="194"/>
      <c r="L2029" s="195"/>
      <c r="M2029" s="196"/>
      <c r="N2029" s="197"/>
      <c r="O2029" s="197"/>
      <c r="P2029" s="231"/>
    </row>
    <row r="2030" spans="1:16">
      <c r="B2030" s="351"/>
      <c r="C2030" s="435"/>
      <c r="D2030" s="399"/>
      <c r="E2030" s="400"/>
      <c r="G2030" s="401"/>
      <c r="H2030" s="401"/>
      <c r="I2030" s="401"/>
      <c r="J2030" s="194"/>
      <c r="K2030" s="194"/>
      <c r="L2030" s="195"/>
      <c r="M2030" s="196"/>
      <c r="N2030" s="197"/>
      <c r="O2030" s="197"/>
      <c r="P2030" s="231"/>
    </row>
    <row r="2031" spans="1:16">
      <c r="B2031" s="351"/>
      <c r="C2031" s="435"/>
      <c r="D2031" s="399"/>
      <c r="E2031" s="400"/>
      <c r="G2031" s="401"/>
      <c r="H2031" s="401"/>
      <c r="I2031" s="401"/>
      <c r="J2031" s="194"/>
      <c r="K2031" s="194"/>
      <c r="L2031" s="195"/>
      <c r="M2031" s="196"/>
      <c r="N2031" s="197"/>
      <c r="O2031" s="197"/>
      <c r="P2031" s="231"/>
    </row>
    <row r="2032" spans="1:16">
      <c r="B2032" s="351"/>
      <c r="C2032" s="435"/>
      <c r="D2032" s="399"/>
      <c r="E2032" s="400"/>
      <c r="G2032" s="401"/>
      <c r="H2032" s="401"/>
      <c r="I2032" s="401"/>
      <c r="J2032" s="194"/>
      <c r="K2032" s="194"/>
      <c r="L2032" s="195"/>
      <c r="M2032" s="196"/>
      <c r="N2032" s="197"/>
      <c r="O2032" s="197"/>
      <c r="P2032" s="231"/>
    </row>
    <row r="2033" spans="2:16">
      <c r="B2033" s="351"/>
      <c r="C2033" s="435"/>
      <c r="D2033" s="399"/>
      <c r="E2033" s="400"/>
      <c r="G2033" s="401"/>
      <c r="H2033" s="401"/>
      <c r="I2033" s="401"/>
      <c r="J2033" s="194"/>
      <c r="K2033" s="194"/>
      <c r="L2033" s="195"/>
      <c r="M2033" s="196"/>
      <c r="N2033" s="197"/>
      <c r="O2033" s="197"/>
      <c r="P2033" s="231"/>
    </row>
    <row r="2034" spans="2:16">
      <c r="B2034" s="351"/>
      <c r="C2034" s="435"/>
      <c r="D2034" s="399"/>
      <c r="E2034" s="400"/>
      <c r="G2034" s="401"/>
      <c r="H2034" s="401"/>
      <c r="I2034" s="401"/>
      <c r="J2034" s="194"/>
      <c r="K2034" s="194"/>
      <c r="L2034" s="195"/>
      <c r="M2034" s="196"/>
      <c r="N2034" s="197"/>
      <c r="O2034" s="197"/>
      <c r="P2034" s="231"/>
    </row>
    <row r="2035" spans="2:16">
      <c r="B2035" s="351"/>
      <c r="C2035" s="435"/>
      <c r="D2035" s="399"/>
      <c r="E2035" s="400"/>
      <c r="G2035" s="401"/>
      <c r="H2035" s="401"/>
      <c r="I2035" s="401"/>
      <c r="J2035" s="194"/>
      <c r="K2035" s="194"/>
      <c r="L2035" s="195"/>
      <c r="M2035" s="196"/>
      <c r="N2035" s="197"/>
      <c r="O2035" s="197"/>
      <c r="P2035" s="231"/>
    </row>
    <row r="2036" spans="2:16">
      <c r="B2036" s="351"/>
      <c r="C2036" s="435"/>
      <c r="D2036" s="399"/>
      <c r="E2036" s="400"/>
      <c r="G2036" s="401"/>
      <c r="H2036" s="401"/>
      <c r="I2036" s="401"/>
      <c r="J2036" s="194"/>
      <c r="K2036" s="194"/>
      <c r="L2036" s="195"/>
      <c r="M2036" s="196"/>
      <c r="N2036" s="197"/>
      <c r="O2036" s="197"/>
      <c r="P2036" s="231"/>
    </row>
    <row r="2037" spans="2:16">
      <c r="B2037" s="351"/>
      <c r="C2037" s="435"/>
      <c r="D2037" s="399"/>
      <c r="E2037" s="400"/>
      <c r="G2037" s="401"/>
      <c r="H2037" s="401"/>
      <c r="I2037" s="401"/>
      <c r="J2037" s="194"/>
      <c r="K2037" s="194"/>
      <c r="L2037" s="195"/>
      <c r="M2037" s="196"/>
      <c r="N2037" s="197"/>
      <c r="O2037" s="197"/>
      <c r="P2037" s="231"/>
    </row>
    <row r="2038" spans="2:16">
      <c r="B2038" s="351"/>
      <c r="C2038" s="435"/>
      <c r="D2038" s="399"/>
      <c r="E2038" s="400"/>
      <c r="G2038" s="401"/>
      <c r="H2038" s="401"/>
      <c r="I2038" s="401"/>
      <c r="J2038" s="194"/>
      <c r="K2038" s="194"/>
      <c r="L2038" s="195"/>
      <c r="M2038" s="196"/>
      <c r="N2038" s="197"/>
      <c r="O2038" s="197"/>
      <c r="P2038" s="231"/>
    </row>
    <row r="2039" spans="2:16">
      <c r="B2039" s="351"/>
      <c r="C2039" s="435"/>
      <c r="D2039" s="399"/>
      <c r="E2039" s="400"/>
      <c r="G2039" s="401"/>
      <c r="H2039" s="401"/>
      <c r="I2039" s="401"/>
      <c r="J2039" s="194"/>
      <c r="K2039" s="194"/>
      <c r="L2039" s="195"/>
      <c r="M2039" s="196"/>
      <c r="N2039" s="197"/>
      <c r="O2039" s="197"/>
      <c r="P2039" s="231"/>
    </row>
    <row r="2040" spans="2:16">
      <c r="B2040" s="351"/>
      <c r="C2040" s="435"/>
      <c r="D2040" s="399"/>
      <c r="E2040" s="400"/>
      <c r="G2040" s="401"/>
      <c r="H2040" s="401"/>
      <c r="I2040" s="401"/>
      <c r="J2040" s="194"/>
      <c r="K2040" s="194"/>
      <c r="L2040" s="195"/>
      <c r="M2040" s="196"/>
      <c r="N2040" s="197"/>
      <c r="O2040" s="197"/>
      <c r="P2040" s="231"/>
    </row>
    <row r="2041" spans="2:16">
      <c r="B2041" s="351"/>
      <c r="C2041" s="435"/>
      <c r="D2041" s="399"/>
      <c r="E2041" s="400"/>
      <c r="G2041" s="401"/>
      <c r="H2041" s="401"/>
      <c r="I2041" s="401"/>
      <c r="J2041" s="194"/>
      <c r="K2041" s="194"/>
      <c r="L2041" s="195"/>
      <c r="M2041" s="196"/>
      <c r="N2041" s="197"/>
      <c r="O2041" s="197"/>
      <c r="P2041" s="231"/>
    </row>
    <row r="2042" spans="2:16">
      <c r="B2042" s="351"/>
      <c r="C2042" s="435"/>
      <c r="D2042" s="399"/>
      <c r="E2042" s="400"/>
      <c r="G2042" s="401"/>
      <c r="H2042" s="401"/>
      <c r="I2042" s="401"/>
      <c r="J2042" s="194"/>
      <c r="K2042" s="194"/>
      <c r="L2042" s="195"/>
      <c r="M2042" s="196"/>
      <c r="N2042" s="197"/>
      <c r="O2042" s="197"/>
      <c r="P2042" s="231"/>
    </row>
    <row r="2043" spans="2:16">
      <c r="B2043" s="351"/>
      <c r="C2043" s="435"/>
      <c r="D2043" s="399"/>
      <c r="E2043" s="400"/>
      <c r="G2043" s="401"/>
      <c r="H2043" s="401"/>
      <c r="I2043" s="401"/>
      <c r="J2043" s="194"/>
      <c r="K2043" s="194"/>
      <c r="L2043" s="195"/>
      <c r="M2043" s="196"/>
      <c r="N2043" s="197"/>
      <c r="O2043" s="197"/>
      <c r="P2043" s="231"/>
    </row>
    <row r="2044" spans="2:16">
      <c r="B2044" s="351"/>
      <c r="C2044" s="435"/>
      <c r="D2044" s="399"/>
      <c r="E2044" s="400"/>
      <c r="G2044" s="401"/>
      <c r="H2044" s="401"/>
      <c r="I2044" s="401"/>
      <c r="J2044" s="194"/>
      <c r="K2044" s="194"/>
      <c r="L2044" s="195"/>
      <c r="M2044" s="196"/>
      <c r="N2044" s="197"/>
      <c r="O2044" s="197"/>
      <c r="P2044" s="231"/>
    </row>
    <row r="2045" spans="2:16">
      <c r="B2045" s="351"/>
      <c r="C2045" s="435"/>
      <c r="D2045" s="399"/>
      <c r="E2045" s="400"/>
      <c r="G2045" s="401"/>
      <c r="H2045" s="401"/>
      <c r="I2045" s="401"/>
      <c r="J2045" s="194"/>
      <c r="K2045" s="194"/>
      <c r="L2045" s="195"/>
      <c r="M2045" s="196"/>
      <c r="N2045" s="197"/>
      <c r="O2045" s="197"/>
      <c r="P2045" s="231"/>
    </row>
    <row r="2046" spans="2:16">
      <c r="B2046" s="351"/>
      <c r="C2046" s="435"/>
      <c r="D2046" s="399"/>
      <c r="E2046" s="400"/>
      <c r="G2046" s="401"/>
      <c r="H2046" s="401"/>
      <c r="I2046" s="401"/>
      <c r="J2046" s="194"/>
      <c r="K2046" s="194"/>
      <c r="L2046" s="195"/>
      <c r="M2046" s="196"/>
      <c r="N2046" s="197"/>
      <c r="O2046" s="197"/>
      <c r="P2046" s="231"/>
    </row>
    <row r="2047" spans="2:16">
      <c r="B2047" s="351"/>
      <c r="C2047" s="435"/>
      <c r="D2047" s="399"/>
      <c r="E2047" s="400"/>
      <c r="G2047" s="401"/>
      <c r="H2047" s="401"/>
      <c r="I2047" s="401"/>
      <c r="J2047" s="194"/>
      <c r="K2047" s="194"/>
      <c r="L2047" s="195"/>
      <c r="M2047" s="196"/>
      <c r="N2047" s="197"/>
      <c r="O2047" s="197"/>
      <c r="P2047" s="231"/>
    </row>
    <row r="2048" spans="2:16">
      <c r="B2048" s="402"/>
      <c r="C2048" s="435"/>
      <c r="D2048" s="404"/>
      <c r="E2048" s="405"/>
      <c r="G2048" s="406"/>
      <c r="H2048" s="406"/>
      <c r="I2048" s="406"/>
      <c r="J2048" s="194"/>
      <c r="K2048" s="194"/>
      <c r="L2048" s="195"/>
      <c r="M2048" s="196"/>
      <c r="N2048" s="197"/>
      <c r="O2048" s="197"/>
      <c r="P2048" s="221"/>
    </row>
    <row r="2049" spans="2:16">
      <c r="B2049" s="351"/>
      <c r="C2049" s="435"/>
      <c r="D2049" s="399"/>
      <c r="E2049" s="400"/>
      <c r="G2049" s="401"/>
      <c r="H2049" s="401"/>
      <c r="I2049" s="401"/>
      <c r="J2049" s="194"/>
      <c r="K2049" s="194"/>
      <c r="L2049" s="195"/>
      <c r="M2049" s="196"/>
      <c r="N2049" s="197"/>
      <c r="O2049" s="197"/>
      <c r="P2049" s="231"/>
    </row>
    <row r="2050" spans="2:16">
      <c r="B2050" s="351"/>
      <c r="C2050" s="435"/>
      <c r="D2050" s="399"/>
      <c r="E2050" s="400"/>
      <c r="G2050" s="401"/>
      <c r="H2050" s="401"/>
      <c r="I2050" s="401"/>
      <c r="J2050" s="194"/>
      <c r="K2050" s="194"/>
      <c r="L2050" s="195"/>
      <c r="M2050" s="196"/>
      <c r="N2050" s="197"/>
      <c r="O2050" s="197"/>
      <c r="P2050" s="231"/>
    </row>
    <row r="2051" spans="2:16">
      <c r="B2051" s="351"/>
      <c r="C2051" s="435"/>
      <c r="D2051" s="399"/>
      <c r="E2051" s="400"/>
      <c r="G2051" s="401"/>
      <c r="H2051" s="401"/>
      <c r="I2051" s="401"/>
      <c r="J2051" s="194"/>
      <c r="K2051" s="194"/>
      <c r="L2051" s="195"/>
      <c r="M2051" s="196"/>
      <c r="N2051" s="197"/>
      <c r="O2051" s="197"/>
      <c r="P2051" s="231"/>
    </row>
    <row r="2052" spans="2:16">
      <c r="B2052" s="351"/>
      <c r="C2052" s="435"/>
      <c r="D2052" s="399"/>
      <c r="E2052" s="400"/>
      <c r="G2052" s="401"/>
      <c r="H2052" s="401"/>
      <c r="I2052" s="401"/>
      <c r="J2052" s="194"/>
      <c r="K2052" s="194"/>
      <c r="L2052" s="195"/>
      <c r="M2052" s="196"/>
      <c r="N2052" s="197"/>
      <c r="O2052" s="197"/>
      <c r="P2052" s="231"/>
    </row>
    <row r="2053" spans="2:16">
      <c r="B2053" s="351"/>
      <c r="C2053" s="435"/>
      <c r="D2053" s="399"/>
      <c r="E2053" s="400"/>
      <c r="G2053" s="401"/>
      <c r="H2053" s="401"/>
      <c r="I2053" s="401"/>
      <c r="J2053" s="194"/>
      <c r="K2053" s="194"/>
      <c r="L2053" s="195"/>
      <c r="M2053" s="196"/>
      <c r="N2053" s="197"/>
      <c r="O2053" s="197"/>
      <c r="P2053" s="231"/>
    </row>
    <row r="2054" spans="2:16">
      <c r="B2054" s="351"/>
      <c r="C2054" s="435"/>
      <c r="D2054" s="399"/>
      <c r="E2054" s="400"/>
      <c r="G2054" s="401"/>
      <c r="H2054" s="401"/>
      <c r="I2054" s="401"/>
      <c r="J2054" s="194"/>
      <c r="K2054" s="194"/>
      <c r="L2054" s="195"/>
      <c r="M2054" s="196"/>
      <c r="N2054" s="197"/>
      <c r="O2054" s="197"/>
      <c r="P2054" s="231"/>
    </row>
    <row r="2055" spans="2:16">
      <c r="B2055" s="351"/>
      <c r="C2055" s="435"/>
      <c r="D2055" s="399"/>
      <c r="E2055" s="400"/>
      <c r="G2055" s="401"/>
      <c r="H2055" s="401"/>
      <c r="I2055" s="401"/>
      <c r="J2055" s="194"/>
      <c r="K2055" s="194"/>
      <c r="L2055" s="195"/>
      <c r="M2055" s="196"/>
      <c r="N2055" s="197"/>
      <c r="O2055" s="197"/>
      <c r="P2055" s="231"/>
    </row>
    <row r="2056" spans="2:16">
      <c r="B2056" s="351"/>
      <c r="C2056" s="435"/>
      <c r="D2056" s="399"/>
      <c r="E2056" s="400"/>
      <c r="G2056" s="401"/>
      <c r="H2056" s="401"/>
      <c r="I2056" s="401"/>
      <c r="J2056" s="194"/>
      <c r="K2056" s="194"/>
      <c r="L2056" s="195"/>
      <c r="M2056" s="196"/>
      <c r="N2056" s="197"/>
      <c r="O2056" s="197"/>
      <c r="P2056" s="231"/>
    </row>
    <row r="2057" spans="2:16">
      <c r="B2057" s="351"/>
      <c r="C2057" s="435"/>
      <c r="D2057" s="399"/>
      <c r="E2057" s="400"/>
      <c r="G2057" s="401"/>
      <c r="H2057" s="401"/>
      <c r="I2057" s="401"/>
      <c r="J2057" s="194"/>
      <c r="K2057" s="194"/>
      <c r="L2057" s="195"/>
      <c r="M2057" s="196"/>
      <c r="N2057" s="197"/>
      <c r="O2057" s="197"/>
      <c r="P2057" s="231"/>
    </row>
    <row r="2058" spans="2:16">
      <c r="B2058" s="351"/>
      <c r="C2058" s="435"/>
      <c r="D2058" s="399"/>
      <c r="E2058" s="400"/>
      <c r="G2058" s="401"/>
      <c r="H2058" s="401"/>
      <c r="I2058" s="401"/>
      <c r="J2058" s="194"/>
      <c r="K2058" s="194"/>
      <c r="L2058" s="195"/>
      <c r="M2058" s="196"/>
      <c r="N2058" s="197"/>
      <c r="O2058" s="197"/>
      <c r="P2058" s="231"/>
    </row>
    <row r="2059" spans="2:16">
      <c r="B2059" s="351"/>
      <c r="C2059" s="435"/>
      <c r="D2059" s="399"/>
      <c r="E2059" s="400"/>
      <c r="G2059" s="401"/>
      <c r="H2059" s="401"/>
      <c r="I2059" s="401"/>
      <c r="J2059" s="194"/>
      <c r="K2059" s="194"/>
      <c r="L2059" s="195"/>
      <c r="M2059" s="196"/>
      <c r="N2059" s="197"/>
      <c r="O2059" s="197"/>
      <c r="P2059" s="231"/>
    </row>
    <row r="2060" spans="2:16">
      <c r="B2060" s="351"/>
      <c r="C2060" s="435"/>
      <c r="D2060" s="399"/>
      <c r="E2060" s="400"/>
      <c r="G2060" s="401"/>
      <c r="H2060" s="401"/>
      <c r="I2060" s="401"/>
      <c r="J2060" s="194"/>
      <c r="K2060" s="194"/>
      <c r="L2060" s="195"/>
      <c r="M2060" s="196"/>
      <c r="N2060" s="197"/>
      <c r="O2060" s="197"/>
      <c r="P2060" s="231"/>
    </row>
    <row r="2061" spans="2:16">
      <c r="B2061" s="351"/>
      <c r="C2061" s="435"/>
      <c r="D2061" s="399"/>
      <c r="E2061" s="400"/>
      <c r="G2061" s="401"/>
      <c r="H2061" s="401"/>
      <c r="I2061" s="401"/>
      <c r="J2061" s="194"/>
      <c r="K2061" s="194"/>
      <c r="L2061" s="195"/>
      <c r="M2061" s="196"/>
      <c r="N2061" s="197"/>
      <c r="O2061" s="197"/>
      <c r="P2061" s="231"/>
    </row>
    <row r="2062" spans="2:16">
      <c r="B2062" s="351"/>
      <c r="C2062" s="435"/>
      <c r="D2062" s="399"/>
      <c r="E2062" s="400"/>
      <c r="G2062" s="401"/>
      <c r="H2062" s="401"/>
      <c r="I2062" s="401"/>
      <c r="J2062" s="194"/>
      <c r="K2062" s="194"/>
      <c r="L2062" s="195"/>
      <c r="M2062" s="196"/>
      <c r="N2062" s="197"/>
      <c r="O2062" s="197"/>
      <c r="P2062" s="231"/>
    </row>
    <row r="2063" spans="2:16">
      <c r="B2063" s="351"/>
      <c r="C2063" s="435"/>
      <c r="D2063" s="399"/>
      <c r="E2063" s="400"/>
      <c r="G2063" s="401"/>
      <c r="H2063" s="401"/>
      <c r="I2063" s="401"/>
      <c r="J2063" s="194"/>
      <c r="K2063" s="194"/>
      <c r="L2063" s="195"/>
      <c r="M2063" s="196"/>
      <c r="N2063" s="197"/>
      <c r="O2063" s="197"/>
      <c r="P2063" s="231"/>
    </row>
    <row r="2064" spans="2:16">
      <c r="B2064" s="351"/>
      <c r="C2064" s="435"/>
      <c r="D2064" s="399"/>
      <c r="E2064" s="400"/>
      <c r="G2064" s="401"/>
      <c r="H2064" s="401"/>
      <c r="I2064" s="401"/>
      <c r="J2064" s="194"/>
      <c r="K2064" s="194"/>
      <c r="L2064" s="195"/>
      <c r="M2064" s="196"/>
      <c r="N2064" s="197"/>
      <c r="O2064" s="197"/>
      <c r="P2064" s="231"/>
    </row>
    <row r="2065" spans="2:16">
      <c r="B2065" s="351"/>
      <c r="C2065" s="435"/>
      <c r="D2065" s="399"/>
      <c r="E2065" s="400"/>
      <c r="G2065" s="401"/>
      <c r="H2065" s="401"/>
      <c r="I2065" s="401"/>
      <c r="J2065" s="194"/>
      <c r="K2065" s="194"/>
      <c r="L2065" s="195"/>
      <c r="M2065" s="196"/>
      <c r="N2065" s="197"/>
      <c r="O2065" s="197"/>
      <c r="P2065" s="231"/>
    </row>
    <row r="2066" spans="2:16">
      <c r="B2066" s="351"/>
      <c r="C2066" s="435"/>
      <c r="D2066" s="399"/>
      <c r="E2066" s="400"/>
      <c r="G2066" s="401"/>
      <c r="H2066" s="401"/>
      <c r="I2066" s="401"/>
      <c r="J2066" s="194"/>
      <c r="K2066" s="194"/>
      <c r="L2066" s="195"/>
      <c r="M2066" s="196"/>
      <c r="N2066" s="197"/>
      <c r="O2066" s="197"/>
      <c r="P2066" s="231"/>
    </row>
    <row r="2067" spans="2:16">
      <c r="B2067" s="351"/>
      <c r="C2067" s="435"/>
      <c r="D2067" s="399"/>
      <c r="E2067" s="400"/>
      <c r="G2067" s="401"/>
      <c r="H2067" s="401"/>
      <c r="I2067" s="401"/>
      <c r="J2067" s="194"/>
      <c r="K2067" s="194"/>
      <c r="L2067" s="195"/>
      <c r="M2067" s="196"/>
      <c r="N2067" s="197"/>
      <c r="O2067" s="197"/>
      <c r="P2067" s="231"/>
    </row>
    <row r="2068" spans="2:16">
      <c r="B2068" s="351"/>
      <c r="C2068" s="435"/>
      <c r="D2068" s="399"/>
      <c r="E2068" s="400"/>
      <c r="G2068" s="401"/>
      <c r="H2068" s="401"/>
      <c r="I2068" s="401"/>
      <c r="J2068" s="194"/>
      <c r="K2068" s="194"/>
      <c r="L2068" s="195"/>
      <c r="M2068" s="196"/>
      <c r="N2068" s="197"/>
      <c r="O2068" s="197"/>
      <c r="P2068" s="231"/>
    </row>
    <row r="2069" spans="2:16">
      <c r="B2069" s="351"/>
      <c r="C2069" s="435"/>
      <c r="D2069" s="399"/>
      <c r="E2069" s="400"/>
      <c r="G2069" s="401"/>
      <c r="H2069" s="401"/>
      <c r="I2069" s="401"/>
      <c r="J2069" s="194"/>
      <c r="K2069" s="194"/>
      <c r="L2069" s="195"/>
      <c r="M2069" s="196"/>
      <c r="N2069" s="197"/>
      <c r="O2069" s="197"/>
      <c r="P2069" s="231"/>
    </row>
    <row r="2070" spans="2:16">
      <c r="B2070" s="351"/>
      <c r="C2070" s="435"/>
      <c r="D2070" s="399"/>
      <c r="E2070" s="400"/>
      <c r="G2070" s="401"/>
      <c r="H2070" s="401"/>
      <c r="I2070" s="401"/>
      <c r="J2070" s="194"/>
      <c r="K2070" s="194"/>
      <c r="L2070" s="195"/>
      <c r="M2070" s="196"/>
      <c r="N2070" s="197"/>
      <c r="O2070" s="197"/>
      <c r="P2070" s="231"/>
    </row>
    <row r="2071" spans="2:16">
      <c r="B2071" s="351"/>
      <c r="C2071" s="435"/>
      <c r="D2071" s="399"/>
      <c r="E2071" s="400"/>
      <c r="G2071" s="401"/>
      <c r="H2071" s="401"/>
      <c r="I2071" s="401"/>
      <c r="J2071" s="194"/>
      <c r="K2071" s="194"/>
      <c r="L2071" s="195"/>
      <c r="M2071" s="196"/>
      <c r="N2071" s="197"/>
      <c r="O2071" s="197"/>
      <c r="P2071" s="231"/>
    </row>
    <row r="2072" spans="2:16">
      <c r="B2072" s="351"/>
      <c r="C2072" s="435"/>
      <c r="D2072" s="399"/>
      <c r="E2072" s="400"/>
      <c r="G2072" s="401"/>
      <c r="H2072" s="401"/>
      <c r="I2072" s="401"/>
      <c r="J2072" s="194"/>
      <c r="K2072" s="194"/>
      <c r="L2072" s="195"/>
      <c r="M2072" s="196"/>
      <c r="N2072" s="197"/>
      <c r="O2072" s="197"/>
      <c r="P2072" s="231"/>
    </row>
    <row r="2073" spans="2:16">
      <c r="B2073" s="351"/>
      <c r="C2073" s="435"/>
      <c r="D2073" s="399"/>
      <c r="E2073" s="400"/>
      <c r="G2073" s="401"/>
      <c r="H2073" s="401"/>
      <c r="I2073" s="401"/>
      <c r="J2073" s="194"/>
      <c r="K2073" s="194"/>
      <c r="L2073" s="195"/>
      <c r="M2073" s="196"/>
      <c r="N2073" s="197"/>
      <c r="O2073" s="197"/>
      <c r="P2073" s="231"/>
    </row>
    <row r="2074" spans="2:16">
      <c r="B2074" s="351"/>
      <c r="C2074" s="435"/>
      <c r="D2074" s="399"/>
      <c r="E2074" s="400"/>
      <c r="G2074" s="401"/>
      <c r="H2074" s="401"/>
      <c r="I2074" s="401"/>
      <c r="J2074" s="194"/>
      <c r="K2074" s="194"/>
      <c r="L2074" s="195"/>
      <c r="M2074" s="196"/>
      <c r="N2074" s="197"/>
      <c r="O2074" s="197"/>
      <c r="P2074" s="231"/>
    </row>
    <row r="2075" spans="2:16">
      <c r="B2075" s="351"/>
      <c r="C2075" s="435"/>
      <c r="D2075" s="399"/>
      <c r="E2075" s="400"/>
      <c r="G2075" s="401"/>
      <c r="H2075" s="401"/>
      <c r="I2075" s="401"/>
      <c r="J2075" s="194"/>
      <c r="K2075" s="194"/>
      <c r="L2075" s="195"/>
      <c r="M2075" s="196"/>
      <c r="N2075" s="197"/>
      <c r="O2075" s="197"/>
      <c r="P2075" s="231"/>
    </row>
    <row r="2076" spans="2:16">
      <c r="B2076" s="351"/>
      <c r="C2076" s="435"/>
      <c r="D2076" s="399"/>
      <c r="E2076" s="400"/>
      <c r="G2076" s="401"/>
      <c r="H2076" s="401"/>
      <c r="I2076" s="401"/>
      <c r="J2076" s="194"/>
      <c r="K2076" s="194"/>
      <c r="L2076" s="195"/>
      <c r="M2076" s="196"/>
      <c r="N2076" s="197"/>
      <c r="O2076" s="197"/>
      <c r="P2076" s="231"/>
    </row>
    <row r="2077" spans="2:16">
      <c r="B2077" s="351"/>
      <c r="C2077" s="435"/>
      <c r="D2077" s="399"/>
      <c r="E2077" s="400"/>
      <c r="G2077" s="401"/>
      <c r="H2077" s="401"/>
      <c r="I2077" s="401"/>
      <c r="J2077" s="194"/>
      <c r="K2077" s="194"/>
      <c r="L2077" s="195"/>
      <c r="M2077" s="196"/>
      <c r="N2077" s="197"/>
      <c r="O2077" s="197"/>
      <c r="P2077" s="231"/>
    </row>
    <row r="2078" spans="2:16">
      <c r="B2078" s="351"/>
      <c r="C2078" s="435"/>
      <c r="D2078" s="399"/>
      <c r="E2078" s="400"/>
      <c r="G2078" s="401"/>
      <c r="H2078" s="401"/>
      <c r="I2078" s="401"/>
      <c r="J2078" s="194"/>
      <c r="K2078" s="194"/>
      <c r="L2078" s="195"/>
      <c r="M2078" s="196"/>
      <c r="N2078" s="197"/>
      <c r="O2078" s="197"/>
      <c r="P2078" s="231"/>
    </row>
    <row r="2079" spans="2:16">
      <c r="B2079" s="351"/>
      <c r="C2079" s="435"/>
      <c r="D2079" s="399"/>
      <c r="E2079" s="400"/>
      <c r="G2079" s="401"/>
      <c r="H2079" s="401"/>
      <c r="I2079" s="401"/>
      <c r="J2079" s="194"/>
      <c r="K2079" s="194"/>
      <c r="L2079" s="195"/>
      <c r="M2079" s="196"/>
      <c r="N2079" s="197"/>
      <c r="O2079" s="197"/>
      <c r="P2079" s="231"/>
    </row>
    <row r="2080" spans="2:16">
      <c r="B2080" s="351"/>
      <c r="C2080" s="435"/>
      <c r="D2080" s="399"/>
      <c r="E2080" s="400"/>
      <c r="G2080" s="401"/>
      <c r="H2080" s="401"/>
      <c r="I2080" s="401"/>
      <c r="J2080" s="194"/>
      <c r="K2080" s="194"/>
      <c r="L2080" s="195"/>
      <c r="M2080" s="196"/>
      <c r="N2080" s="197"/>
      <c r="O2080" s="197"/>
      <c r="P2080" s="231"/>
    </row>
    <row r="2081" spans="2:16">
      <c r="B2081" s="351"/>
      <c r="C2081" s="435"/>
      <c r="D2081" s="399"/>
      <c r="E2081" s="400"/>
      <c r="G2081" s="401"/>
      <c r="H2081" s="401"/>
      <c r="I2081" s="401"/>
      <c r="J2081" s="194"/>
      <c r="K2081" s="194"/>
      <c r="L2081" s="195"/>
      <c r="M2081" s="196"/>
      <c r="N2081" s="197"/>
      <c r="O2081" s="197"/>
      <c r="P2081" s="231"/>
    </row>
    <row r="2082" spans="2:16">
      <c r="B2082" s="351"/>
      <c r="C2082" s="435"/>
      <c r="D2082" s="399"/>
      <c r="E2082" s="400"/>
      <c r="G2082" s="401"/>
      <c r="H2082" s="401"/>
      <c r="I2082" s="401"/>
      <c r="J2082" s="194"/>
      <c r="K2082" s="194"/>
      <c r="L2082" s="195"/>
      <c r="M2082" s="196"/>
      <c r="N2082" s="197"/>
      <c r="O2082" s="197"/>
      <c r="P2082" s="231"/>
    </row>
    <row r="2083" spans="2:16">
      <c r="B2083" s="351"/>
      <c r="C2083" s="435"/>
      <c r="D2083" s="399"/>
      <c r="E2083" s="400"/>
      <c r="G2083" s="401"/>
      <c r="H2083" s="401"/>
      <c r="I2083" s="401"/>
      <c r="J2083" s="194"/>
      <c r="K2083" s="194"/>
      <c r="L2083" s="195"/>
      <c r="M2083" s="196"/>
      <c r="N2083" s="197"/>
      <c r="O2083" s="197"/>
      <c r="P2083" s="231"/>
    </row>
    <row r="2084" spans="2:16">
      <c r="B2084" s="351"/>
      <c r="C2084" s="435"/>
      <c r="D2084" s="399"/>
      <c r="E2084" s="400"/>
      <c r="G2084" s="401"/>
      <c r="H2084" s="401"/>
      <c r="I2084" s="401"/>
      <c r="J2084" s="194"/>
      <c r="K2084" s="194"/>
      <c r="L2084" s="195"/>
      <c r="M2084" s="196"/>
      <c r="N2084" s="197"/>
      <c r="O2084" s="197"/>
      <c r="P2084" s="231"/>
    </row>
    <row r="2085" spans="2:16">
      <c r="B2085" s="351"/>
      <c r="C2085" s="435"/>
      <c r="D2085" s="399"/>
      <c r="E2085" s="400"/>
      <c r="G2085" s="401"/>
      <c r="H2085" s="401"/>
      <c r="I2085" s="401"/>
      <c r="J2085" s="194"/>
      <c r="K2085" s="194"/>
      <c r="L2085" s="195"/>
      <c r="M2085" s="196"/>
      <c r="N2085" s="197"/>
      <c r="O2085" s="197"/>
      <c r="P2085" s="231"/>
    </row>
    <row r="2086" spans="2:16">
      <c r="B2086" s="351"/>
      <c r="C2086" s="435"/>
      <c r="D2086" s="399"/>
      <c r="E2086" s="400"/>
      <c r="G2086" s="401"/>
      <c r="H2086" s="401"/>
      <c r="I2086" s="401"/>
      <c r="J2086" s="194"/>
      <c r="K2086" s="194"/>
      <c r="L2086" s="195"/>
      <c r="M2086" s="196"/>
      <c r="N2086" s="197"/>
      <c r="O2086" s="197"/>
      <c r="P2086" s="231"/>
    </row>
    <row r="2087" spans="2:16">
      <c r="B2087" s="351"/>
      <c r="C2087" s="435"/>
      <c r="D2087" s="399"/>
      <c r="E2087" s="400"/>
      <c r="G2087" s="401"/>
      <c r="H2087" s="401"/>
      <c r="I2087" s="401"/>
      <c r="J2087" s="194"/>
      <c r="K2087" s="194"/>
      <c r="L2087" s="195"/>
      <c r="M2087" s="196"/>
      <c r="N2087" s="197"/>
      <c r="O2087" s="197"/>
      <c r="P2087" s="231"/>
    </row>
    <row r="2088" spans="2:16">
      <c r="B2088" s="351"/>
      <c r="C2088" s="435"/>
      <c r="D2088" s="399"/>
      <c r="E2088" s="400"/>
      <c r="G2088" s="401"/>
      <c r="H2088" s="401"/>
      <c r="I2088" s="401"/>
      <c r="J2088" s="194"/>
      <c r="K2088" s="194"/>
      <c r="L2088" s="195"/>
      <c r="M2088" s="196"/>
      <c r="N2088" s="197"/>
      <c r="O2088" s="197"/>
      <c r="P2088" s="231"/>
    </row>
    <row r="2089" spans="2:16">
      <c r="B2089" s="351"/>
      <c r="C2089" s="435"/>
      <c r="D2089" s="399"/>
      <c r="E2089" s="400"/>
      <c r="G2089" s="401"/>
      <c r="H2089" s="401"/>
      <c r="I2089" s="401"/>
      <c r="J2089" s="194"/>
      <c r="K2089" s="194"/>
      <c r="L2089" s="195"/>
      <c r="M2089" s="196"/>
      <c r="N2089" s="197"/>
      <c r="O2089" s="197"/>
      <c r="P2089" s="231"/>
    </row>
    <row r="2090" spans="2:16">
      <c r="B2090" s="351"/>
      <c r="C2090" s="435"/>
      <c r="D2090" s="399"/>
      <c r="E2090" s="400"/>
      <c r="G2090" s="401"/>
      <c r="H2090" s="401"/>
      <c r="I2090" s="401"/>
      <c r="J2090" s="194"/>
      <c r="K2090" s="194"/>
      <c r="L2090" s="195"/>
      <c r="M2090" s="196"/>
      <c r="N2090" s="197"/>
      <c r="O2090" s="197"/>
      <c r="P2090" s="231"/>
    </row>
    <row r="2091" spans="2:16">
      <c r="B2091" s="351"/>
      <c r="C2091" s="435"/>
      <c r="D2091" s="399"/>
      <c r="E2091" s="400"/>
      <c r="G2091" s="401"/>
      <c r="H2091" s="401"/>
      <c r="I2091" s="401"/>
      <c r="J2091" s="194"/>
      <c r="K2091" s="194"/>
      <c r="L2091" s="195"/>
      <c r="M2091" s="196"/>
      <c r="N2091" s="197"/>
      <c r="O2091" s="197"/>
      <c r="P2091" s="231"/>
    </row>
    <row r="2092" spans="2:16">
      <c r="B2092" s="351"/>
      <c r="C2092" s="435"/>
      <c r="D2092" s="399"/>
      <c r="E2092" s="400"/>
      <c r="G2092" s="401"/>
      <c r="H2092" s="401"/>
      <c r="I2092" s="401"/>
      <c r="J2092" s="194"/>
      <c r="K2092" s="194"/>
      <c r="L2092" s="195"/>
      <c r="M2092" s="196"/>
      <c r="N2092" s="197"/>
      <c r="O2092" s="197"/>
      <c r="P2092" s="231"/>
    </row>
    <row r="2093" spans="2:16">
      <c r="B2093" s="351"/>
      <c r="C2093" s="435"/>
      <c r="D2093" s="399"/>
      <c r="E2093" s="400"/>
      <c r="G2093" s="401"/>
      <c r="H2093" s="401"/>
      <c r="I2093" s="401"/>
      <c r="J2093" s="194"/>
      <c r="K2093" s="194"/>
      <c r="L2093" s="195"/>
      <c r="M2093" s="196"/>
      <c r="N2093" s="197"/>
      <c r="O2093" s="197"/>
      <c r="P2093" s="231"/>
    </row>
    <row r="2094" spans="2:16">
      <c r="B2094" s="351"/>
      <c r="C2094" s="435"/>
      <c r="D2094" s="399"/>
      <c r="E2094" s="400"/>
      <c r="G2094" s="401"/>
      <c r="H2094" s="401"/>
      <c r="I2094" s="401"/>
      <c r="J2094" s="194"/>
      <c r="K2094" s="194"/>
      <c r="L2094" s="195"/>
      <c r="M2094" s="196"/>
      <c r="N2094" s="197"/>
      <c r="O2094" s="197"/>
      <c r="P2094" s="231"/>
    </row>
    <row r="2095" spans="2:16">
      <c r="B2095" s="351"/>
      <c r="C2095" s="435"/>
      <c r="D2095" s="399"/>
      <c r="E2095" s="400"/>
      <c r="G2095" s="401"/>
      <c r="H2095" s="401"/>
      <c r="I2095" s="401"/>
      <c r="J2095" s="194"/>
      <c r="K2095" s="194"/>
      <c r="L2095" s="195"/>
      <c r="M2095" s="196"/>
      <c r="N2095" s="197"/>
      <c r="O2095" s="197"/>
      <c r="P2095" s="231"/>
    </row>
    <row r="2096" spans="2:16">
      <c r="B2096" s="351"/>
      <c r="C2096" s="435"/>
      <c r="D2096" s="399"/>
      <c r="E2096" s="400"/>
      <c r="G2096" s="401"/>
      <c r="H2096" s="401"/>
      <c r="I2096" s="401"/>
      <c r="J2096" s="194"/>
      <c r="K2096" s="194"/>
      <c r="L2096" s="195"/>
      <c r="M2096" s="196"/>
      <c r="N2096" s="197"/>
      <c r="O2096" s="197"/>
      <c r="P2096" s="231"/>
    </row>
    <row r="2097" spans="2:16">
      <c r="B2097" s="351"/>
      <c r="C2097" s="435"/>
      <c r="D2097" s="399"/>
      <c r="E2097" s="400"/>
      <c r="G2097" s="401"/>
      <c r="H2097" s="401"/>
      <c r="I2097" s="401"/>
      <c r="J2097" s="194"/>
      <c r="K2097" s="194"/>
      <c r="L2097" s="195"/>
      <c r="M2097" s="196"/>
      <c r="N2097" s="197"/>
      <c r="O2097" s="197"/>
      <c r="P2097" s="231"/>
    </row>
    <row r="2098" spans="2:16">
      <c r="B2098" s="351"/>
      <c r="C2098" s="435"/>
      <c r="D2098" s="399"/>
      <c r="E2098" s="400"/>
      <c r="G2098" s="401"/>
      <c r="H2098" s="401"/>
      <c r="I2098" s="401"/>
      <c r="J2098" s="194"/>
      <c r="K2098" s="194"/>
      <c r="L2098" s="195"/>
      <c r="M2098" s="196"/>
      <c r="N2098" s="197"/>
      <c r="O2098" s="197"/>
      <c r="P2098" s="231"/>
    </row>
    <row r="2099" spans="2:16">
      <c r="B2099" s="351"/>
      <c r="C2099" s="435"/>
      <c r="D2099" s="399"/>
      <c r="E2099" s="400"/>
      <c r="G2099" s="401"/>
      <c r="H2099" s="401"/>
      <c r="I2099" s="401"/>
      <c r="J2099" s="194"/>
      <c r="K2099" s="194"/>
      <c r="L2099" s="195"/>
      <c r="M2099" s="196"/>
      <c r="N2099" s="197"/>
      <c r="O2099" s="197"/>
      <c r="P2099" s="231"/>
    </row>
    <row r="2100" spans="2:16">
      <c r="B2100" s="351"/>
      <c r="C2100" s="435"/>
      <c r="D2100" s="399"/>
      <c r="E2100" s="400"/>
      <c r="G2100" s="401"/>
      <c r="H2100" s="401"/>
      <c r="I2100" s="401"/>
      <c r="J2100" s="194"/>
      <c r="K2100" s="194"/>
      <c r="L2100" s="195"/>
      <c r="M2100" s="196"/>
      <c r="N2100" s="197"/>
      <c r="O2100" s="197"/>
      <c r="P2100" s="231"/>
    </row>
    <row r="2101" spans="2:16">
      <c r="B2101" s="351"/>
      <c r="C2101" s="435"/>
      <c r="D2101" s="399"/>
      <c r="E2101" s="400"/>
      <c r="G2101" s="401"/>
      <c r="H2101" s="401"/>
      <c r="I2101" s="401"/>
      <c r="J2101" s="194"/>
      <c r="K2101" s="194"/>
      <c r="L2101" s="195"/>
      <c r="M2101" s="196"/>
      <c r="N2101" s="197"/>
      <c r="O2101" s="197"/>
      <c r="P2101" s="231"/>
    </row>
    <row r="2102" spans="2:16">
      <c r="B2102" s="351"/>
      <c r="C2102" s="435"/>
      <c r="D2102" s="399"/>
      <c r="E2102" s="400"/>
      <c r="G2102" s="401"/>
      <c r="H2102" s="401"/>
      <c r="I2102" s="401"/>
      <c r="J2102" s="194"/>
      <c r="K2102" s="194"/>
      <c r="L2102" s="195"/>
      <c r="M2102" s="196"/>
      <c r="N2102" s="197"/>
      <c r="O2102" s="197"/>
      <c r="P2102" s="231"/>
    </row>
    <row r="2103" spans="2:16">
      <c r="B2103" s="351"/>
      <c r="C2103" s="435"/>
      <c r="D2103" s="399"/>
      <c r="E2103" s="400"/>
      <c r="G2103" s="401"/>
      <c r="H2103" s="401"/>
      <c r="I2103" s="401"/>
      <c r="J2103" s="194"/>
      <c r="K2103" s="194"/>
      <c r="L2103" s="195"/>
      <c r="M2103" s="196"/>
      <c r="N2103" s="197"/>
      <c r="O2103" s="197"/>
      <c r="P2103" s="231"/>
    </row>
    <row r="2104" spans="2:16">
      <c r="B2104" s="351"/>
      <c r="C2104" s="435"/>
      <c r="D2104" s="399"/>
      <c r="E2104" s="400"/>
      <c r="G2104" s="401"/>
      <c r="H2104" s="401"/>
      <c r="I2104" s="401"/>
      <c r="J2104" s="194"/>
      <c r="K2104" s="194"/>
      <c r="L2104" s="195"/>
      <c r="M2104" s="196"/>
      <c r="N2104" s="197"/>
      <c r="O2104" s="197"/>
      <c r="P2104" s="231"/>
    </row>
    <row r="2105" spans="2:16">
      <c r="B2105" s="351"/>
      <c r="C2105" s="435"/>
      <c r="D2105" s="399"/>
      <c r="E2105" s="400"/>
      <c r="G2105" s="401"/>
      <c r="H2105" s="401"/>
      <c r="I2105" s="401"/>
      <c r="J2105" s="194"/>
      <c r="K2105" s="194"/>
      <c r="L2105" s="195"/>
      <c r="M2105" s="196"/>
      <c r="N2105" s="197"/>
      <c r="O2105" s="197"/>
      <c r="P2105" s="231"/>
    </row>
    <row r="2106" spans="2:16">
      <c r="B2106" s="351"/>
      <c r="C2106" s="435"/>
      <c r="D2106" s="399"/>
      <c r="E2106" s="400"/>
      <c r="G2106" s="401"/>
      <c r="H2106" s="401"/>
      <c r="I2106" s="401"/>
      <c r="J2106" s="194"/>
      <c r="K2106" s="194"/>
      <c r="L2106" s="195"/>
      <c r="M2106" s="196"/>
      <c r="N2106" s="197"/>
      <c r="O2106" s="197"/>
      <c r="P2106" s="231"/>
    </row>
    <row r="2107" spans="2:16">
      <c r="B2107" s="351"/>
      <c r="C2107" s="435"/>
      <c r="D2107" s="399"/>
      <c r="E2107" s="400"/>
      <c r="G2107" s="401"/>
      <c r="H2107" s="401"/>
      <c r="I2107" s="401"/>
      <c r="J2107" s="194"/>
      <c r="K2107" s="194"/>
      <c r="L2107" s="195"/>
      <c r="M2107" s="196"/>
      <c r="N2107" s="197"/>
      <c r="O2107" s="197"/>
      <c r="P2107" s="231"/>
    </row>
    <row r="2108" spans="2:16">
      <c r="B2108" s="351"/>
      <c r="C2108" s="435"/>
      <c r="D2108" s="399"/>
      <c r="E2108" s="400"/>
      <c r="G2108" s="401"/>
      <c r="H2108" s="401"/>
      <c r="I2108" s="401"/>
      <c r="J2108" s="194"/>
      <c r="K2108" s="194"/>
      <c r="L2108" s="195"/>
      <c r="M2108" s="196"/>
      <c r="N2108" s="197"/>
      <c r="O2108" s="197"/>
      <c r="P2108" s="231"/>
    </row>
    <row r="2109" spans="2:16">
      <c r="B2109" s="351"/>
      <c r="C2109" s="435"/>
      <c r="D2109" s="399"/>
      <c r="E2109" s="400"/>
      <c r="G2109" s="401"/>
      <c r="H2109" s="401"/>
      <c r="I2109" s="401"/>
      <c r="J2109" s="194"/>
      <c r="K2109" s="194"/>
      <c r="L2109" s="195"/>
      <c r="M2109" s="196"/>
      <c r="N2109" s="197"/>
      <c r="O2109" s="197"/>
      <c r="P2109" s="231"/>
    </row>
    <row r="2110" spans="2:16">
      <c r="B2110" s="351"/>
      <c r="C2110" s="435"/>
      <c r="D2110" s="399"/>
      <c r="E2110" s="400"/>
      <c r="G2110" s="401"/>
      <c r="H2110" s="401"/>
      <c r="I2110" s="401"/>
      <c r="J2110" s="194"/>
      <c r="K2110" s="194"/>
      <c r="L2110" s="195"/>
      <c r="M2110" s="196"/>
      <c r="N2110" s="197"/>
      <c r="O2110" s="197"/>
      <c r="P2110" s="231"/>
    </row>
    <row r="2111" spans="2:16">
      <c r="B2111" s="351"/>
      <c r="C2111" s="435"/>
      <c r="D2111" s="399"/>
      <c r="E2111" s="400"/>
      <c r="G2111" s="401"/>
      <c r="H2111" s="401"/>
      <c r="I2111" s="401"/>
      <c r="J2111" s="194"/>
      <c r="K2111" s="194"/>
      <c r="L2111" s="195"/>
      <c r="M2111" s="196"/>
      <c r="N2111" s="197"/>
      <c r="O2111" s="197"/>
      <c r="P2111" s="231"/>
    </row>
    <row r="2112" spans="2:16">
      <c r="B2112" s="351"/>
      <c r="C2112" s="435"/>
      <c r="D2112" s="399"/>
      <c r="E2112" s="400"/>
      <c r="G2112" s="401"/>
      <c r="H2112" s="401"/>
      <c r="I2112" s="401"/>
      <c r="J2112" s="194"/>
      <c r="K2112" s="194"/>
      <c r="L2112" s="195"/>
      <c r="M2112" s="196"/>
      <c r="N2112" s="197"/>
      <c r="O2112" s="197"/>
      <c r="P2112" s="231"/>
    </row>
    <row r="2113" spans="2:16">
      <c r="B2113" s="351"/>
      <c r="C2113" s="435"/>
      <c r="D2113" s="399"/>
      <c r="E2113" s="400"/>
      <c r="G2113" s="401"/>
      <c r="H2113" s="401"/>
      <c r="I2113" s="401"/>
      <c r="J2113" s="194"/>
      <c r="K2113" s="194"/>
      <c r="L2113" s="195"/>
      <c r="M2113" s="196"/>
      <c r="N2113" s="197"/>
      <c r="O2113" s="197"/>
      <c r="P2113" s="231"/>
    </row>
    <row r="2114" spans="2:16">
      <c r="B2114" s="351"/>
      <c r="C2114" s="435"/>
      <c r="D2114" s="399"/>
      <c r="E2114" s="400"/>
      <c r="G2114" s="401"/>
      <c r="H2114" s="401"/>
      <c r="I2114" s="401"/>
      <c r="J2114" s="194"/>
      <c r="K2114" s="194"/>
      <c r="L2114" s="195"/>
      <c r="M2114" s="196"/>
      <c r="N2114" s="197"/>
      <c r="O2114" s="197"/>
      <c r="P2114" s="231"/>
    </row>
    <row r="2115" spans="2:16">
      <c r="B2115" s="351"/>
      <c r="C2115" s="435"/>
      <c r="D2115" s="399"/>
      <c r="E2115" s="400"/>
      <c r="G2115" s="401"/>
      <c r="H2115" s="401"/>
      <c r="I2115" s="401"/>
      <c r="J2115" s="194"/>
      <c r="K2115" s="194"/>
      <c r="L2115" s="195"/>
      <c r="M2115" s="196"/>
      <c r="N2115" s="197"/>
      <c r="O2115" s="197"/>
      <c r="P2115" s="231"/>
    </row>
    <row r="2116" spans="2:16">
      <c r="B2116" s="351"/>
      <c r="C2116" s="435"/>
      <c r="D2116" s="399"/>
      <c r="E2116" s="400"/>
      <c r="G2116" s="401"/>
      <c r="H2116" s="401"/>
      <c r="I2116" s="401"/>
      <c r="J2116" s="194"/>
      <c r="K2116" s="194"/>
      <c r="L2116" s="195"/>
      <c r="M2116" s="196"/>
      <c r="N2116" s="197"/>
      <c r="O2116" s="197"/>
      <c r="P2116" s="231"/>
    </row>
    <row r="2117" spans="2:16">
      <c r="B2117" s="351"/>
      <c r="C2117" s="435"/>
      <c r="D2117" s="399"/>
      <c r="E2117" s="400"/>
      <c r="G2117" s="401"/>
      <c r="H2117" s="401"/>
      <c r="I2117" s="401"/>
      <c r="J2117" s="194"/>
      <c r="K2117" s="194"/>
      <c r="L2117" s="195"/>
      <c r="M2117" s="196"/>
      <c r="N2117" s="197"/>
      <c r="O2117" s="197"/>
      <c r="P2117" s="231"/>
    </row>
    <row r="2118" spans="2:16">
      <c r="B2118" s="351"/>
      <c r="C2118" s="435"/>
      <c r="D2118" s="399"/>
      <c r="E2118" s="400"/>
      <c r="G2118" s="401"/>
      <c r="H2118" s="401"/>
      <c r="I2118" s="401"/>
      <c r="J2118" s="194"/>
      <c r="K2118" s="194"/>
      <c r="L2118" s="195"/>
      <c r="M2118" s="196"/>
      <c r="N2118" s="197"/>
      <c r="O2118" s="197"/>
      <c r="P2118" s="231"/>
    </row>
    <row r="2119" spans="2:16">
      <c r="B2119" s="351"/>
      <c r="C2119" s="435"/>
      <c r="D2119" s="399"/>
      <c r="E2119" s="400"/>
      <c r="G2119" s="401"/>
      <c r="H2119" s="401"/>
      <c r="I2119" s="401"/>
      <c r="J2119" s="194"/>
      <c r="K2119" s="194"/>
      <c r="L2119" s="195"/>
      <c r="M2119" s="196"/>
      <c r="N2119" s="197"/>
      <c r="O2119" s="197"/>
      <c r="P2119" s="231"/>
    </row>
    <row r="2120" spans="2:16">
      <c r="B2120" s="351"/>
      <c r="C2120" s="435"/>
      <c r="D2120" s="399"/>
      <c r="E2120" s="400"/>
      <c r="G2120" s="401"/>
      <c r="H2120" s="401"/>
      <c r="I2120" s="401"/>
      <c r="J2120" s="194"/>
      <c r="K2120" s="194"/>
      <c r="L2120" s="195"/>
      <c r="M2120" s="196"/>
      <c r="N2120" s="197"/>
      <c r="O2120" s="197"/>
      <c r="P2120" s="231"/>
    </row>
    <row r="2121" spans="2:16">
      <c r="B2121" s="351"/>
      <c r="C2121" s="435"/>
      <c r="D2121" s="399"/>
      <c r="E2121" s="400"/>
      <c r="G2121" s="401"/>
      <c r="H2121" s="401"/>
      <c r="I2121" s="401"/>
      <c r="J2121" s="194"/>
      <c r="K2121" s="194"/>
      <c r="L2121" s="195"/>
      <c r="M2121" s="196"/>
      <c r="N2121" s="197"/>
      <c r="O2121" s="197"/>
      <c r="P2121" s="231"/>
    </row>
    <row r="2122" spans="2:16">
      <c r="B2122" s="351"/>
      <c r="C2122" s="435"/>
      <c r="D2122" s="399"/>
      <c r="E2122" s="400"/>
      <c r="G2122" s="401"/>
      <c r="H2122" s="401"/>
      <c r="I2122" s="401"/>
      <c r="J2122" s="194"/>
      <c r="K2122" s="194"/>
      <c r="L2122" s="195"/>
      <c r="M2122" s="196"/>
      <c r="N2122" s="197"/>
      <c r="O2122" s="197"/>
      <c r="P2122" s="231"/>
    </row>
    <row r="2123" spans="2:16">
      <c r="B2123" s="351"/>
      <c r="C2123" s="435"/>
      <c r="D2123" s="399"/>
      <c r="E2123" s="400"/>
      <c r="G2123" s="401"/>
      <c r="H2123" s="401"/>
      <c r="I2123" s="401"/>
      <c r="J2123" s="194"/>
      <c r="K2123" s="194"/>
      <c r="L2123" s="195"/>
      <c r="M2123" s="196"/>
      <c r="N2123" s="197"/>
      <c r="O2123" s="197"/>
      <c r="P2123" s="231"/>
    </row>
    <row r="2124" spans="2:16">
      <c r="B2124" s="351"/>
      <c r="C2124" s="435"/>
      <c r="D2124" s="399"/>
      <c r="E2124" s="400"/>
      <c r="G2124" s="401"/>
      <c r="H2124" s="401"/>
      <c r="I2124" s="401"/>
      <c r="J2124" s="194"/>
      <c r="K2124" s="194"/>
      <c r="L2124" s="195"/>
      <c r="M2124" s="196"/>
      <c r="N2124" s="197"/>
      <c r="O2124" s="197"/>
      <c r="P2124" s="231"/>
    </row>
    <row r="2125" spans="2:16">
      <c r="B2125" s="351"/>
      <c r="C2125" s="435"/>
      <c r="D2125" s="399"/>
      <c r="E2125" s="400"/>
      <c r="G2125" s="401"/>
      <c r="H2125" s="401"/>
      <c r="I2125" s="401"/>
      <c r="J2125" s="194"/>
      <c r="K2125" s="194"/>
      <c r="L2125" s="195"/>
      <c r="M2125" s="196"/>
      <c r="N2125" s="197"/>
      <c r="O2125" s="197"/>
      <c r="P2125" s="231"/>
    </row>
    <row r="2126" spans="2:16">
      <c r="B2126" s="351"/>
      <c r="C2126" s="435"/>
      <c r="D2126" s="399"/>
      <c r="E2126" s="400"/>
      <c r="G2126" s="401"/>
      <c r="H2126" s="401"/>
      <c r="I2126" s="401"/>
      <c r="J2126" s="194"/>
      <c r="K2126" s="194"/>
      <c r="L2126" s="195"/>
      <c r="M2126" s="196"/>
      <c r="N2126" s="197"/>
      <c r="O2126" s="197"/>
      <c r="P2126" s="231"/>
    </row>
    <row r="2127" spans="2:16">
      <c r="B2127" s="351"/>
      <c r="C2127" s="435"/>
      <c r="D2127" s="399"/>
      <c r="E2127" s="400"/>
      <c r="G2127" s="401"/>
      <c r="H2127" s="401"/>
      <c r="I2127" s="401"/>
      <c r="J2127" s="194"/>
      <c r="K2127" s="194"/>
      <c r="L2127" s="195"/>
      <c r="M2127" s="196"/>
      <c r="N2127" s="197"/>
      <c r="O2127" s="197"/>
      <c r="P2127" s="231"/>
    </row>
    <row r="2128" spans="2:16">
      <c r="B2128" s="351"/>
      <c r="C2128" s="435"/>
      <c r="D2128" s="399"/>
      <c r="E2128" s="400"/>
      <c r="G2128" s="401"/>
      <c r="H2128" s="401"/>
      <c r="I2128" s="401"/>
      <c r="J2128" s="194"/>
      <c r="K2128" s="194"/>
      <c r="L2128" s="195"/>
      <c r="M2128" s="196"/>
      <c r="N2128" s="197"/>
      <c r="O2128" s="197"/>
      <c r="P2128" s="231"/>
    </row>
    <row r="2129" spans="2:16">
      <c r="B2129" s="351"/>
      <c r="C2129" s="435"/>
      <c r="D2129" s="399"/>
      <c r="E2129" s="400"/>
      <c r="G2129" s="401"/>
      <c r="H2129" s="401"/>
      <c r="I2129" s="401"/>
      <c r="J2129" s="194"/>
      <c r="K2129" s="194"/>
      <c r="L2129" s="195"/>
      <c r="M2129" s="196"/>
      <c r="N2129" s="197"/>
      <c r="O2129" s="197"/>
      <c r="P2129" s="231"/>
    </row>
    <row r="2130" spans="2:16">
      <c r="B2130" s="351"/>
      <c r="C2130" s="435"/>
      <c r="D2130" s="399"/>
      <c r="E2130" s="400"/>
      <c r="G2130" s="401"/>
      <c r="H2130" s="401"/>
      <c r="I2130" s="401"/>
      <c r="J2130" s="194"/>
      <c r="K2130" s="194"/>
      <c r="L2130" s="195"/>
      <c r="M2130" s="196"/>
      <c r="N2130" s="197"/>
      <c r="O2130" s="197"/>
      <c r="P2130" s="231"/>
    </row>
    <row r="2131" spans="2:16">
      <c r="B2131" s="351"/>
      <c r="C2131" s="435"/>
      <c r="D2131" s="399"/>
      <c r="E2131" s="400"/>
      <c r="G2131" s="401"/>
      <c r="H2131" s="401"/>
      <c r="I2131" s="401"/>
      <c r="J2131" s="194"/>
      <c r="K2131" s="194"/>
      <c r="L2131" s="195"/>
      <c r="M2131" s="196"/>
      <c r="N2131" s="197"/>
      <c r="O2131" s="197"/>
      <c r="P2131" s="231"/>
    </row>
    <row r="2132" spans="2:16">
      <c r="B2132" s="351"/>
      <c r="C2132" s="435"/>
      <c r="D2132" s="399"/>
      <c r="E2132" s="400"/>
      <c r="G2132" s="401"/>
      <c r="H2132" s="401"/>
      <c r="I2132" s="401"/>
      <c r="J2132" s="194"/>
      <c r="K2132" s="194"/>
      <c r="L2132" s="195"/>
      <c r="M2132" s="196"/>
      <c r="N2132" s="197"/>
      <c r="O2132" s="197"/>
      <c r="P2132" s="231"/>
    </row>
    <row r="2133" spans="2:16">
      <c r="B2133" s="351"/>
      <c r="C2133" s="435"/>
      <c r="D2133" s="399"/>
      <c r="E2133" s="400"/>
      <c r="G2133" s="401"/>
      <c r="H2133" s="401"/>
      <c r="I2133" s="401"/>
      <c r="J2133" s="194"/>
      <c r="K2133" s="194"/>
      <c r="L2133" s="195"/>
      <c r="M2133" s="196"/>
      <c r="N2133" s="197"/>
      <c r="O2133" s="197"/>
      <c r="P2133" s="231"/>
    </row>
    <row r="2134" spans="2:16">
      <c r="B2134" s="351"/>
      <c r="C2134" s="435"/>
      <c r="D2134" s="399"/>
      <c r="E2134" s="400"/>
      <c r="G2134" s="401"/>
      <c r="H2134" s="401"/>
      <c r="I2134" s="401"/>
      <c r="J2134" s="194"/>
      <c r="K2134" s="194"/>
      <c r="L2134" s="195"/>
      <c r="M2134" s="196"/>
      <c r="N2134" s="197"/>
      <c r="O2134" s="197"/>
      <c r="P2134" s="231"/>
    </row>
    <row r="2135" spans="2:16">
      <c r="B2135" s="351"/>
      <c r="C2135" s="435"/>
      <c r="D2135" s="399"/>
      <c r="E2135" s="400"/>
      <c r="G2135" s="401"/>
      <c r="H2135" s="401"/>
      <c r="I2135" s="401"/>
      <c r="J2135" s="194"/>
      <c r="K2135" s="194"/>
      <c r="L2135" s="195"/>
      <c r="M2135" s="196"/>
      <c r="N2135" s="197"/>
      <c r="O2135" s="197"/>
      <c r="P2135" s="231"/>
    </row>
    <row r="2136" spans="2:16">
      <c r="B2136" s="351"/>
      <c r="C2136" s="435"/>
      <c r="D2136" s="399"/>
      <c r="E2136" s="400"/>
      <c r="G2136" s="401"/>
      <c r="H2136" s="401"/>
      <c r="I2136" s="401"/>
      <c r="J2136" s="194"/>
      <c r="K2136" s="194"/>
      <c r="L2136" s="195"/>
      <c r="M2136" s="196"/>
      <c r="N2136" s="197"/>
      <c r="O2136" s="197"/>
      <c r="P2136" s="231"/>
    </row>
    <row r="2137" spans="2:16">
      <c r="B2137" s="351"/>
      <c r="C2137" s="435"/>
      <c r="D2137" s="399"/>
      <c r="E2137" s="400"/>
      <c r="G2137" s="401"/>
      <c r="H2137" s="401"/>
      <c r="I2137" s="401"/>
      <c r="J2137" s="194"/>
      <c r="K2137" s="194"/>
      <c r="L2137" s="195"/>
      <c r="M2137" s="196"/>
      <c r="N2137" s="197"/>
      <c r="O2137" s="197"/>
      <c r="P2137" s="231"/>
    </row>
    <row r="2138" spans="2:16">
      <c r="B2138" s="351"/>
      <c r="C2138" s="435"/>
      <c r="D2138" s="399"/>
      <c r="E2138" s="400"/>
      <c r="G2138" s="401"/>
      <c r="H2138" s="401"/>
      <c r="I2138" s="401"/>
      <c r="J2138" s="194"/>
      <c r="K2138" s="194"/>
      <c r="L2138" s="195"/>
      <c r="M2138" s="196"/>
      <c r="N2138" s="197"/>
      <c r="O2138" s="197"/>
      <c r="P2138" s="231"/>
    </row>
    <row r="2139" spans="2:16">
      <c r="B2139" s="351"/>
      <c r="C2139" s="435"/>
      <c r="D2139" s="399"/>
      <c r="E2139" s="400"/>
      <c r="G2139" s="401"/>
      <c r="H2139" s="401"/>
      <c r="I2139" s="401"/>
      <c r="J2139" s="194"/>
      <c r="K2139" s="194"/>
      <c r="L2139" s="195"/>
      <c r="M2139" s="196"/>
      <c r="N2139" s="197"/>
      <c r="O2139" s="197"/>
      <c r="P2139" s="231"/>
    </row>
    <row r="2140" spans="2:16">
      <c r="B2140" s="351"/>
      <c r="C2140" s="435"/>
      <c r="D2140" s="399"/>
      <c r="E2140" s="400"/>
      <c r="G2140" s="401"/>
      <c r="H2140" s="401"/>
      <c r="I2140" s="401"/>
      <c r="J2140" s="194"/>
      <c r="K2140" s="194"/>
      <c r="L2140" s="195"/>
      <c r="M2140" s="196"/>
      <c r="N2140" s="197"/>
      <c r="O2140" s="197"/>
      <c r="P2140" s="231"/>
    </row>
    <row r="2141" spans="2:16">
      <c r="B2141" s="351"/>
      <c r="C2141" s="435"/>
      <c r="D2141" s="399"/>
      <c r="E2141" s="400"/>
      <c r="G2141" s="401"/>
      <c r="H2141" s="401"/>
      <c r="I2141" s="401"/>
      <c r="J2141" s="194"/>
      <c r="K2141" s="194"/>
      <c r="L2141" s="195"/>
      <c r="M2141" s="196"/>
      <c r="N2141" s="197"/>
      <c r="O2141" s="197"/>
      <c r="P2141" s="231"/>
    </row>
    <row r="2142" spans="2:16">
      <c r="B2142" s="351"/>
      <c r="C2142" s="435"/>
      <c r="D2142" s="399"/>
      <c r="E2142" s="400"/>
      <c r="G2142" s="401"/>
      <c r="H2142" s="401"/>
      <c r="I2142" s="401"/>
      <c r="J2142" s="194"/>
      <c r="K2142" s="194"/>
      <c r="L2142" s="195"/>
      <c r="M2142" s="196"/>
      <c r="N2142" s="197"/>
      <c r="O2142" s="197"/>
      <c r="P2142" s="231"/>
    </row>
    <row r="2143" spans="2:16">
      <c r="B2143" s="351"/>
      <c r="C2143" s="435"/>
      <c r="D2143" s="399"/>
      <c r="E2143" s="400"/>
      <c r="G2143" s="401"/>
      <c r="H2143" s="401"/>
      <c r="I2143" s="401"/>
      <c r="J2143" s="194"/>
      <c r="K2143" s="194"/>
      <c r="L2143" s="195"/>
      <c r="M2143" s="196"/>
      <c r="N2143" s="197"/>
      <c r="O2143" s="197"/>
      <c r="P2143" s="231"/>
    </row>
    <row r="2144" spans="2:16">
      <c r="B2144" s="351"/>
      <c r="C2144" s="435"/>
      <c r="D2144" s="399"/>
      <c r="E2144" s="400"/>
      <c r="G2144" s="401"/>
      <c r="H2144" s="401"/>
      <c r="I2144" s="401"/>
      <c r="J2144" s="194"/>
      <c r="K2144" s="194"/>
      <c r="L2144" s="195"/>
      <c r="M2144" s="196"/>
      <c r="N2144" s="197"/>
      <c r="O2144" s="197"/>
      <c r="P2144" s="231"/>
    </row>
    <row r="2145" spans="2:16">
      <c r="B2145" s="351"/>
      <c r="C2145" s="435"/>
      <c r="D2145" s="399"/>
      <c r="E2145" s="400"/>
      <c r="G2145" s="401"/>
      <c r="H2145" s="401"/>
      <c r="I2145" s="401"/>
      <c r="J2145" s="194"/>
      <c r="K2145" s="194"/>
      <c r="L2145" s="195"/>
      <c r="M2145" s="196"/>
      <c r="N2145" s="197"/>
      <c r="O2145" s="197"/>
      <c r="P2145" s="231"/>
    </row>
    <row r="2146" spans="2:16">
      <c r="B2146" s="351"/>
      <c r="C2146" s="435"/>
      <c r="D2146" s="399"/>
      <c r="E2146" s="400"/>
      <c r="G2146" s="401"/>
      <c r="H2146" s="401"/>
      <c r="I2146" s="401"/>
      <c r="J2146" s="194"/>
      <c r="K2146" s="194"/>
      <c r="L2146" s="195"/>
      <c r="M2146" s="196"/>
      <c r="N2146" s="197"/>
      <c r="O2146" s="197"/>
      <c r="P2146" s="231"/>
    </row>
    <row r="2147" spans="2:16">
      <c r="B2147" s="351"/>
      <c r="C2147" s="435"/>
      <c r="D2147" s="399"/>
      <c r="E2147" s="400"/>
      <c r="G2147" s="401"/>
      <c r="H2147" s="401"/>
      <c r="I2147" s="401"/>
      <c r="J2147" s="194"/>
      <c r="K2147" s="194"/>
      <c r="L2147" s="195"/>
      <c r="M2147" s="196"/>
      <c r="N2147" s="197"/>
      <c r="O2147" s="197"/>
      <c r="P2147" s="231"/>
    </row>
    <row r="2148" spans="2:16">
      <c r="B2148" s="351"/>
      <c r="C2148" s="435"/>
      <c r="D2148" s="399"/>
      <c r="E2148" s="400"/>
      <c r="G2148" s="401"/>
      <c r="H2148" s="401"/>
      <c r="I2148" s="401"/>
      <c r="J2148" s="194"/>
      <c r="K2148" s="194"/>
      <c r="L2148" s="195"/>
      <c r="M2148" s="196"/>
      <c r="N2148" s="197"/>
      <c r="O2148" s="197"/>
      <c r="P2148" s="231"/>
    </row>
    <row r="2149" spans="2:16">
      <c r="B2149" s="351"/>
      <c r="C2149" s="435"/>
      <c r="D2149" s="399"/>
      <c r="E2149" s="400"/>
      <c r="G2149" s="401"/>
      <c r="H2149" s="401"/>
      <c r="I2149" s="401"/>
      <c r="J2149" s="194"/>
      <c r="K2149" s="194"/>
      <c r="L2149" s="195"/>
      <c r="M2149" s="196"/>
      <c r="N2149" s="197"/>
      <c r="O2149" s="197"/>
      <c r="P2149" s="231"/>
    </row>
    <row r="2150" spans="2:16">
      <c r="B2150" s="351"/>
      <c r="C2150" s="435"/>
      <c r="D2150" s="399"/>
      <c r="E2150" s="400"/>
      <c r="G2150" s="401"/>
      <c r="H2150" s="401"/>
      <c r="I2150" s="401"/>
      <c r="J2150" s="194"/>
      <c r="K2150" s="194"/>
      <c r="L2150" s="195"/>
      <c r="M2150" s="196"/>
      <c r="N2150" s="197"/>
      <c r="O2150" s="197"/>
      <c r="P2150" s="231"/>
    </row>
    <row r="2151" spans="2:16">
      <c r="B2151" s="351"/>
      <c r="C2151" s="435"/>
      <c r="D2151" s="399"/>
      <c r="E2151" s="400"/>
      <c r="G2151" s="401"/>
      <c r="H2151" s="401"/>
      <c r="I2151" s="401"/>
      <c r="J2151" s="194"/>
      <c r="K2151" s="194"/>
      <c r="L2151" s="195"/>
      <c r="M2151" s="196"/>
      <c r="N2151" s="197"/>
      <c r="O2151" s="197"/>
      <c r="P2151" s="231"/>
    </row>
    <row r="2152" spans="2:16">
      <c r="B2152" s="351"/>
      <c r="C2152" s="435"/>
      <c r="D2152" s="399"/>
      <c r="E2152" s="400"/>
      <c r="G2152" s="401"/>
      <c r="H2152" s="401"/>
      <c r="I2152" s="401"/>
      <c r="J2152" s="194"/>
      <c r="K2152" s="194"/>
      <c r="L2152" s="195"/>
      <c r="M2152" s="196"/>
      <c r="N2152" s="197"/>
      <c r="O2152" s="197"/>
      <c r="P2152" s="231"/>
    </row>
    <row r="2153" spans="2:16">
      <c r="B2153" s="351"/>
      <c r="C2153" s="435"/>
      <c r="D2153" s="399"/>
      <c r="E2153" s="400"/>
      <c r="G2153" s="401"/>
      <c r="H2153" s="401"/>
      <c r="I2153" s="401"/>
      <c r="J2153" s="194"/>
      <c r="K2153" s="194"/>
      <c r="L2153" s="195"/>
      <c r="M2153" s="196"/>
      <c r="N2153" s="197"/>
      <c r="O2153" s="197"/>
      <c r="P2153" s="231"/>
    </row>
    <row r="2154" spans="2:16">
      <c r="B2154" s="351"/>
      <c r="C2154" s="435"/>
      <c r="D2154" s="399"/>
      <c r="E2154" s="400"/>
      <c r="G2154" s="401"/>
      <c r="H2154" s="401"/>
      <c r="I2154" s="401"/>
      <c r="J2154" s="194"/>
      <c r="K2154" s="194"/>
      <c r="L2154" s="195"/>
      <c r="M2154" s="196"/>
      <c r="N2154" s="197"/>
      <c r="O2154" s="197"/>
      <c r="P2154" s="231"/>
    </row>
    <row r="2155" spans="2:16">
      <c r="B2155" s="351"/>
      <c r="C2155" s="435"/>
      <c r="D2155" s="399"/>
      <c r="E2155" s="400"/>
      <c r="G2155" s="401"/>
      <c r="H2155" s="401"/>
      <c r="I2155" s="401"/>
      <c r="J2155" s="194"/>
      <c r="K2155" s="194"/>
      <c r="L2155" s="195"/>
      <c r="M2155" s="196"/>
      <c r="N2155" s="197"/>
      <c r="O2155" s="197"/>
      <c r="P2155" s="231"/>
    </row>
    <row r="2156" spans="2:16">
      <c r="B2156" s="351"/>
      <c r="C2156" s="435"/>
      <c r="D2156" s="399"/>
      <c r="E2156" s="400"/>
      <c r="G2156" s="401"/>
      <c r="H2156" s="401"/>
      <c r="I2156" s="401"/>
      <c r="J2156" s="194"/>
      <c r="K2156" s="194"/>
      <c r="L2156" s="195"/>
      <c r="M2156" s="196"/>
      <c r="N2156" s="197"/>
      <c r="O2156" s="197"/>
      <c r="P2156" s="231"/>
    </row>
    <row r="2157" spans="2:16">
      <c r="B2157" s="351"/>
      <c r="C2157" s="435"/>
      <c r="D2157" s="399"/>
      <c r="E2157" s="400"/>
      <c r="G2157" s="401"/>
      <c r="H2157" s="401"/>
      <c r="I2157" s="401"/>
      <c r="J2157" s="194"/>
      <c r="K2157" s="194"/>
      <c r="L2157" s="195"/>
      <c r="M2157" s="196"/>
      <c r="N2157" s="197"/>
      <c r="O2157" s="197"/>
      <c r="P2157" s="231"/>
    </row>
    <row r="2158" spans="2:16">
      <c r="B2158" s="351"/>
      <c r="C2158" s="435"/>
      <c r="D2158" s="399"/>
      <c r="E2158" s="400"/>
      <c r="G2158" s="401"/>
      <c r="H2158" s="401"/>
      <c r="I2158" s="401"/>
      <c r="J2158" s="194"/>
      <c r="K2158" s="194"/>
      <c r="L2158" s="195"/>
      <c r="M2158" s="196"/>
      <c r="N2158" s="197"/>
      <c r="O2158" s="197"/>
      <c r="P2158" s="231"/>
    </row>
    <row r="2159" spans="2:16">
      <c r="B2159" s="351"/>
      <c r="C2159" s="435"/>
      <c r="D2159" s="399"/>
      <c r="E2159" s="400"/>
      <c r="G2159" s="401"/>
      <c r="H2159" s="401"/>
      <c r="I2159" s="401"/>
      <c r="J2159" s="194"/>
      <c r="K2159" s="194"/>
      <c r="L2159" s="195"/>
      <c r="M2159" s="196"/>
      <c r="N2159" s="197"/>
      <c r="O2159" s="197"/>
      <c r="P2159" s="231"/>
    </row>
    <row r="2160" spans="2:16">
      <c r="B2160" s="351"/>
      <c r="C2160" s="435"/>
      <c r="D2160" s="399"/>
      <c r="E2160" s="400"/>
      <c r="G2160" s="401"/>
      <c r="H2160" s="401"/>
      <c r="I2160" s="401"/>
      <c r="J2160" s="194"/>
      <c r="K2160" s="194"/>
      <c r="L2160" s="195"/>
      <c r="M2160" s="196"/>
      <c r="N2160" s="197"/>
      <c r="O2160" s="197"/>
      <c r="P2160" s="231"/>
    </row>
    <row r="2161" spans="2:16">
      <c r="B2161" s="351"/>
      <c r="C2161" s="435"/>
      <c r="D2161" s="399"/>
      <c r="E2161" s="400"/>
      <c r="G2161" s="401"/>
      <c r="H2161" s="401"/>
      <c r="I2161" s="401"/>
      <c r="J2161" s="194"/>
      <c r="K2161" s="194"/>
      <c r="L2161" s="195"/>
      <c r="M2161" s="196"/>
      <c r="N2161" s="197"/>
      <c r="O2161" s="197"/>
      <c r="P2161" s="231"/>
    </row>
    <row r="2162" spans="2:16">
      <c r="B2162" s="351"/>
      <c r="C2162" s="435"/>
      <c r="D2162" s="399"/>
      <c r="E2162" s="400"/>
      <c r="G2162" s="401"/>
      <c r="H2162" s="401"/>
      <c r="I2162" s="401"/>
      <c r="J2162" s="194"/>
      <c r="K2162" s="194"/>
      <c r="L2162" s="195"/>
      <c r="M2162" s="196"/>
      <c r="N2162" s="197"/>
      <c r="O2162" s="197"/>
      <c r="P2162" s="231"/>
    </row>
    <row r="2163" spans="2:16">
      <c r="B2163" s="351"/>
      <c r="C2163" s="435"/>
      <c r="D2163" s="399"/>
      <c r="E2163" s="400"/>
      <c r="G2163" s="401"/>
      <c r="H2163" s="401"/>
      <c r="I2163" s="401"/>
      <c r="J2163" s="194"/>
      <c r="K2163" s="194"/>
      <c r="L2163" s="195"/>
      <c r="M2163" s="196"/>
      <c r="N2163" s="197"/>
      <c r="O2163" s="197"/>
      <c r="P2163" s="231"/>
    </row>
    <row r="2164" spans="2:16">
      <c r="B2164" s="351"/>
      <c r="C2164" s="435"/>
      <c r="D2164" s="399"/>
      <c r="E2164" s="400"/>
      <c r="G2164" s="401"/>
      <c r="H2164" s="401"/>
      <c r="I2164" s="401"/>
      <c r="J2164" s="194"/>
      <c r="K2164" s="194"/>
      <c r="L2164" s="195"/>
      <c r="M2164" s="196"/>
      <c r="N2164" s="197"/>
      <c r="O2164" s="197"/>
      <c r="P2164" s="231"/>
    </row>
    <row r="2165" spans="2:16">
      <c r="B2165" s="351"/>
      <c r="C2165" s="435"/>
      <c r="D2165" s="399"/>
      <c r="E2165" s="400"/>
      <c r="G2165" s="401"/>
      <c r="H2165" s="401"/>
      <c r="I2165" s="401"/>
      <c r="J2165" s="194"/>
      <c r="K2165" s="194"/>
      <c r="L2165" s="195"/>
      <c r="M2165" s="196"/>
      <c r="N2165" s="197"/>
      <c r="O2165" s="197"/>
      <c r="P2165" s="231"/>
    </row>
    <row r="2166" spans="2:16">
      <c r="B2166" s="351"/>
      <c r="C2166" s="435"/>
      <c r="D2166" s="399"/>
      <c r="E2166" s="400"/>
      <c r="G2166" s="401"/>
      <c r="H2166" s="401"/>
      <c r="I2166" s="401"/>
      <c r="J2166" s="194"/>
      <c r="K2166" s="194"/>
      <c r="L2166" s="195"/>
      <c r="M2166" s="196"/>
      <c r="N2166" s="197"/>
      <c r="O2166" s="197"/>
      <c r="P2166" s="231"/>
    </row>
    <row r="2167" spans="2:16">
      <c r="B2167" s="351"/>
      <c r="C2167" s="435"/>
      <c r="D2167" s="399"/>
      <c r="E2167" s="400"/>
      <c r="G2167" s="401"/>
      <c r="H2167" s="401"/>
      <c r="I2167" s="401"/>
      <c r="J2167" s="194"/>
      <c r="K2167" s="194"/>
      <c r="L2167" s="195"/>
      <c r="M2167" s="196"/>
      <c r="N2167" s="197"/>
      <c r="O2167" s="197"/>
      <c r="P2167" s="231"/>
    </row>
    <row r="2168" spans="2:16">
      <c r="B2168" s="351"/>
      <c r="C2168" s="435"/>
      <c r="D2168" s="399"/>
      <c r="E2168" s="400"/>
      <c r="G2168" s="401"/>
      <c r="H2168" s="401"/>
      <c r="I2168" s="401"/>
      <c r="J2168" s="194"/>
      <c r="K2168" s="194"/>
      <c r="L2168" s="195"/>
      <c r="M2168" s="196"/>
      <c r="N2168" s="197"/>
      <c r="O2168" s="197"/>
      <c r="P2168" s="231"/>
    </row>
    <row r="2169" spans="2:16">
      <c r="B2169" s="351"/>
      <c r="C2169" s="435"/>
      <c r="D2169" s="399"/>
      <c r="E2169" s="400"/>
      <c r="G2169" s="401"/>
      <c r="H2169" s="401"/>
      <c r="I2169" s="401"/>
      <c r="J2169" s="194"/>
      <c r="K2169" s="194"/>
      <c r="L2169" s="195"/>
      <c r="M2169" s="196"/>
      <c r="N2169" s="197"/>
      <c r="O2169" s="197"/>
      <c r="P2169" s="231"/>
    </row>
    <row r="2170" spans="2:16">
      <c r="B2170" s="351"/>
      <c r="C2170" s="435"/>
      <c r="D2170" s="399"/>
      <c r="E2170" s="400"/>
      <c r="G2170" s="401"/>
      <c r="H2170" s="401"/>
      <c r="I2170" s="401"/>
      <c r="J2170" s="194"/>
      <c r="K2170" s="194"/>
      <c r="L2170" s="195"/>
      <c r="M2170" s="196"/>
      <c r="N2170" s="197"/>
      <c r="O2170" s="197"/>
      <c r="P2170" s="231"/>
    </row>
    <row r="2171" spans="2:16">
      <c r="B2171" s="351"/>
      <c r="C2171" s="435"/>
      <c r="D2171" s="399"/>
      <c r="E2171" s="400"/>
      <c r="G2171" s="401"/>
      <c r="H2171" s="401"/>
      <c r="I2171" s="401"/>
      <c r="J2171" s="194"/>
      <c r="K2171" s="194"/>
      <c r="L2171" s="195"/>
      <c r="M2171" s="196"/>
      <c r="N2171" s="197"/>
      <c r="O2171" s="197"/>
      <c r="P2171" s="231"/>
    </row>
    <row r="2172" spans="2:16">
      <c r="B2172" s="351"/>
      <c r="C2172" s="435"/>
      <c r="D2172" s="399"/>
      <c r="E2172" s="400"/>
      <c r="G2172" s="401"/>
      <c r="H2172" s="401"/>
      <c r="I2172" s="401"/>
      <c r="J2172" s="194"/>
      <c r="K2172" s="194"/>
      <c r="L2172" s="195"/>
      <c r="M2172" s="196"/>
      <c r="N2172" s="197"/>
      <c r="O2172" s="197"/>
      <c r="P2172" s="231"/>
    </row>
    <row r="2173" spans="2:16">
      <c r="B2173" s="351"/>
      <c r="C2173" s="435"/>
      <c r="D2173" s="399"/>
      <c r="E2173" s="400"/>
      <c r="G2173" s="401"/>
      <c r="H2173" s="401"/>
      <c r="I2173" s="401"/>
      <c r="J2173" s="194"/>
      <c r="K2173" s="194"/>
      <c r="L2173" s="195"/>
      <c r="M2173" s="196"/>
      <c r="N2173" s="197"/>
      <c r="O2173" s="197"/>
      <c r="P2173" s="231"/>
    </row>
    <row r="2174" spans="2:16">
      <c r="B2174" s="351"/>
      <c r="C2174" s="435"/>
      <c r="D2174" s="399"/>
      <c r="E2174" s="400"/>
      <c r="G2174" s="401"/>
      <c r="H2174" s="401"/>
      <c r="I2174" s="401"/>
      <c r="J2174" s="194"/>
      <c r="K2174" s="194"/>
      <c r="L2174" s="195"/>
      <c r="M2174" s="196"/>
      <c r="N2174" s="197"/>
      <c r="O2174" s="197"/>
      <c r="P2174" s="231"/>
    </row>
    <row r="2175" spans="2:16">
      <c r="B2175" s="351"/>
      <c r="C2175" s="435"/>
      <c r="D2175" s="399"/>
      <c r="E2175" s="400"/>
      <c r="G2175" s="401"/>
      <c r="H2175" s="401"/>
      <c r="I2175" s="401"/>
      <c r="J2175" s="194"/>
      <c r="K2175" s="194"/>
      <c r="L2175" s="195"/>
      <c r="M2175" s="196"/>
      <c r="N2175" s="197"/>
      <c r="O2175" s="197"/>
      <c r="P2175" s="231"/>
    </row>
    <row r="2176" spans="2:16">
      <c r="B2176" s="351"/>
      <c r="C2176" s="435"/>
      <c r="D2176" s="399"/>
      <c r="E2176" s="400"/>
      <c r="G2176" s="401"/>
      <c r="H2176" s="401"/>
      <c r="I2176" s="401"/>
      <c r="J2176" s="194"/>
      <c r="K2176" s="194"/>
      <c r="L2176" s="195"/>
      <c r="M2176" s="196"/>
      <c r="N2176" s="197"/>
      <c r="O2176" s="197"/>
      <c r="P2176" s="231"/>
    </row>
    <row r="2177" spans="2:16">
      <c r="B2177" s="351"/>
      <c r="C2177" s="435"/>
      <c r="D2177" s="399"/>
      <c r="E2177" s="400"/>
      <c r="G2177" s="401"/>
      <c r="H2177" s="401"/>
      <c r="I2177" s="401"/>
      <c r="J2177" s="194"/>
      <c r="K2177" s="194"/>
      <c r="L2177" s="195"/>
      <c r="M2177" s="196"/>
      <c r="N2177" s="197"/>
      <c r="O2177" s="197"/>
      <c r="P2177" s="231"/>
    </row>
    <row r="2178" spans="2:16">
      <c r="B2178" s="351"/>
      <c r="C2178" s="435"/>
      <c r="D2178" s="399"/>
      <c r="E2178" s="400"/>
      <c r="G2178" s="401"/>
      <c r="H2178" s="401"/>
      <c r="I2178" s="401"/>
      <c r="J2178" s="194"/>
      <c r="K2178" s="194"/>
      <c r="L2178" s="195"/>
      <c r="M2178" s="196"/>
      <c r="N2178" s="197"/>
      <c r="O2178" s="197"/>
      <c r="P2178" s="231"/>
    </row>
    <row r="2179" spans="2:16">
      <c r="B2179" s="351"/>
      <c r="C2179" s="435"/>
      <c r="D2179" s="399"/>
      <c r="E2179" s="400"/>
      <c r="G2179" s="401"/>
      <c r="H2179" s="401"/>
      <c r="I2179" s="401"/>
      <c r="J2179" s="194"/>
      <c r="K2179" s="194"/>
      <c r="L2179" s="195"/>
      <c r="M2179" s="196"/>
      <c r="N2179" s="197"/>
      <c r="O2179" s="197"/>
      <c r="P2179" s="231"/>
    </row>
    <row r="2180" spans="2:16">
      <c r="B2180" s="351"/>
      <c r="C2180" s="435"/>
      <c r="D2180" s="399"/>
      <c r="E2180" s="400"/>
      <c r="G2180" s="401"/>
      <c r="H2180" s="401"/>
      <c r="I2180" s="401"/>
      <c r="J2180" s="194"/>
      <c r="K2180" s="194"/>
      <c r="L2180" s="195"/>
      <c r="M2180" s="196"/>
      <c r="N2180" s="197"/>
      <c r="O2180" s="197"/>
      <c r="P2180" s="231"/>
    </row>
    <row r="2181" spans="2:16">
      <c r="B2181" s="351"/>
      <c r="C2181" s="435"/>
      <c r="D2181" s="399"/>
      <c r="E2181" s="400"/>
      <c r="G2181" s="401"/>
      <c r="H2181" s="401"/>
      <c r="I2181" s="401"/>
      <c r="J2181" s="194"/>
      <c r="K2181" s="194"/>
      <c r="L2181" s="195"/>
      <c r="M2181" s="196"/>
      <c r="N2181" s="197"/>
      <c r="O2181" s="197"/>
      <c r="P2181" s="231"/>
    </row>
    <row r="2182" spans="2:16">
      <c r="B2182" s="351"/>
      <c r="C2182" s="435"/>
      <c r="D2182" s="399"/>
      <c r="E2182" s="400"/>
      <c r="G2182" s="401"/>
      <c r="H2182" s="401"/>
      <c r="I2182" s="401"/>
      <c r="J2182" s="194"/>
      <c r="K2182" s="194"/>
      <c r="L2182" s="195"/>
      <c r="M2182" s="196"/>
      <c r="N2182" s="197"/>
      <c r="O2182" s="197"/>
      <c r="P2182" s="231"/>
    </row>
    <row r="2183" spans="2:16">
      <c r="B2183" s="351"/>
      <c r="C2183" s="435"/>
      <c r="D2183" s="399"/>
      <c r="E2183" s="400"/>
      <c r="G2183" s="401"/>
      <c r="H2183" s="401"/>
      <c r="I2183" s="401"/>
      <c r="J2183" s="194"/>
      <c r="K2183" s="194"/>
      <c r="L2183" s="195"/>
      <c r="M2183" s="196"/>
      <c r="N2183" s="197"/>
      <c r="O2183" s="197"/>
      <c r="P2183" s="231"/>
    </row>
    <row r="2184" spans="2:16">
      <c r="B2184" s="351"/>
      <c r="C2184" s="435"/>
      <c r="D2184" s="399"/>
      <c r="E2184" s="400"/>
      <c r="G2184" s="401"/>
      <c r="H2184" s="401"/>
      <c r="I2184" s="401"/>
      <c r="J2184" s="194"/>
      <c r="K2184" s="194"/>
      <c r="L2184" s="195"/>
      <c r="M2184" s="196"/>
      <c r="N2184" s="197"/>
      <c r="O2184" s="197"/>
      <c r="P2184" s="231"/>
    </row>
    <row r="2185" spans="2:16">
      <c r="B2185" s="351"/>
      <c r="C2185" s="435"/>
      <c r="D2185" s="399"/>
      <c r="E2185" s="400"/>
      <c r="G2185" s="401"/>
      <c r="H2185" s="401"/>
      <c r="I2185" s="401"/>
      <c r="J2185" s="194"/>
      <c r="K2185" s="194"/>
      <c r="L2185" s="195"/>
      <c r="M2185" s="196"/>
      <c r="N2185" s="197"/>
      <c r="O2185" s="197"/>
      <c r="P2185" s="231"/>
    </row>
    <row r="2186" spans="2:16">
      <c r="B2186" s="351"/>
      <c r="C2186" s="435"/>
      <c r="D2186" s="399"/>
      <c r="E2186" s="400"/>
      <c r="G2186" s="401"/>
      <c r="H2186" s="401"/>
      <c r="I2186" s="401"/>
      <c r="J2186" s="194"/>
      <c r="K2186" s="194"/>
      <c r="L2186" s="195"/>
      <c r="M2186" s="196"/>
      <c r="N2186" s="197"/>
      <c r="O2186" s="197"/>
      <c r="P2186" s="231"/>
    </row>
    <row r="2187" spans="2:16">
      <c r="B2187" s="351"/>
      <c r="C2187" s="435"/>
      <c r="D2187" s="399"/>
      <c r="E2187" s="400"/>
      <c r="G2187" s="401"/>
      <c r="H2187" s="401"/>
      <c r="I2187" s="401"/>
      <c r="J2187" s="194"/>
      <c r="K2187" s="194"/>
      <c r="L2187" s="195"/>
      <c r="M2187" s="196"/>
      <c r="N2187" s="197"/>
      <c r="O2187" s="197"/>
      <c r="P2187" s="231"/>
    </row>
    <row r="2188" spans="2:16">
      <c r="B2188" s="351"/>
      <c r="C2188" s="435"/>
      <c r="D2188" s="399"/>
      <c r="E2188" s="400"/>
      <c r="G2188" s="401"/>
      <c r="H2188" s="401"/>
      <c r="I2188" s="401"/>
      <c r="J2188" s="194"/>
      <c r="K2188" s="194"/>
      <c r="L2188" s="195"/>
      <c r="M2188" s="196"/>
      <c r="N2188" s="197"/>
      <c r="O2188" s="197"/>
      <c r="P2188" s="231"/>
    </row>
    <row r="2189" spans="2:16">
      <c r="B2189" s="351"/>
      <c r="C2189" s="435"/>
      <c r="D2189" s="399"/>
      <c r="E2189" s="400"/>
      <c r="G2189" s="401"/>
      <c r="H2189" s="401"/>
      <c r="I2189" s="401"/>
      <c r="J2189" s="194"/>
      <c r="K2189" s="194"/>
      <c r="L2189" s="195"/>
      <c r="M2189" s="196"/>
      <c r="N2189" s="197"/>
      <c r="O2189" s="197"/>
      <c r="P2189" s="231"/>
    </row>
    <row r="2190" spans="2:16">
      <c r="B2190" s="351"/>
      <c r="C2190" s="435"/>
      <c r="D2190" s="399"/>
      <c r="E2190" s="400"/>
      <c r="G2190" s="401"/>
      <c r="H2190" s="401"/>
      <c r="I2190" s="401"/>
      <c r="J2190" s="194"/>
      <c r="K2190" s="194"/>
      <c r="L2190" s="195"/>
      <c r="M2190" s="196"/>
      <c r="N2190" s="197"/>
      <c r="O2190" s="197"/>
      <c r="P2190" s="231"/>
    </row>
    <row r="2191" spans="2:16">
      <c r="B2191" s="351"/>
      <c r="C2191" s="435"/>
      <c r="D2191" s="399"/>
      <c r="E2191" s="400"/>
      <c r="G2191" s="401"/>
      <c r="H2191" s="401"/>
      <c r="I2191" s="401"/>
      <c r="J2191" s="194"/>
      <c r="K2191" s="194"/>
      <c r="L2191" s="195"/>
      <c r="M2191" s="196"/>
      <c r="N2191" s="197"/>
      <c r="O2191" s="197"/>
      <c r="P2191" s="231"/>
    </row>
    <row r="2192" spans="2:16">
      <c r="B2192" s="351"/>
      <c r="C2192" s="435"/>
      <c r="D2192" s="399"/>
      <c r="E2192" s="400"/>
      <c r="G2192" s="401"/>
      <c r="H2192" s="401"/>
      <c r="I2192" s="401"/>
      <c r="J2192" s="194"/>
      <c r="K2192" s="194"/>
      <c r="L2192" s="195"/>
      <c r="M2192" s="196"/>
      <c r="N2192" s="197"/>
      <c r="O2192" s="197"/>
      <c r="P2192" s="231"/>
    </row>
    <row r="2193" spans="2:16">
      <c r="B2193" s="351"/>
      <c r="C2193" s="435"/>
      <c r="D2193" s="399"/>
      <c r="E2193" s="400"/>
      <c r="G2193" s="401"/>
      <c r="H2193" s="401"/>
      <c r="I2193" s="401"/>
      <c r="J2193" s="194"/>
      <c r="K2193" s="194"/>
      <c r="L2193" s="195"/>
      <c r="M2193" s="196"/>
      <c r="N2193" s="197"/>
      <c r="O2193" s="197"/>
      <c r="P2193" s="231"/>
    </row>
    <row r="2194" spans="2:16">
      <c r="B2194" s="351"/>
      <c r="C2194" s="435"/>
      <c r="D2194" s="399"/>
      <c r="E2194" s="400"/>
      <c r="G2194" s="401"/>
      <c r="H2194" s="401"/>
      <c r="I2194" s="401"/>
      <c r="J2194" s="194"/>
      <c r="K2194" s="194"/>
      <c r="L2194" s="195"/>
      <c r="M2194" s="196"/>
      <c r="N2194" s="197"/>
      <c r="O2194" s="197"/>
      <c r="P2194" s="231"/>
    </row>
    <row r="2195" spans="2:16">
      <c r="B2195" s="351"/>
      <c r="C2195" s="435"/>
      <c r="D2195" s="399"/>
      <c r="E2195" s="400"/>
      <c r="G2195" s="401"/>
      <c r="H2195" s="401"/>
      <c r="I2195" s="401"/>
      <c r="J2195" s="194"/>
      <c r="K2195" s="194"/>
      <c r="L2195" s="195"/>
      <c r="M2195" s="196"/>
      <c r="N2195" s="197"/>
      <c r="O2195" s="197"/>
      <c r="P2195" s="231"/>
    </row>
    <row r="2196" spans="2:16">
      <c r="B2196" s="351"/>
      <c r="C2196" s="435"/>
      <c r="D2196" s="399"/>
      <c r="E2196" s="400"/>
      <c r="G2196" s="401"/>
      <c r="H2196" s="401"/>
      <c r="I2196" s="401"/>
      <c r="J2196" s="194"/>
      <c r="K2196" s="194"/>
      <c r="L2196" s="195"/>
      <c r="M2196" s="196"/>
      <c r="N2196" s="197"/>
      <c r="O2196" s="197"/>
      <c r="P2196" s="231"/>
    </row>
    <row r="2197" spans="2:16">
      <c r="B2197" s="351"/>
      <c r="C2197" s="435"/>
      <c r="D2197" s="399"/>
      <c r="E2197" s="400"/>
      <c r="G2197" s="401"/>
      <c r="H2197" s="401"/>
      <c r="I2197" s="401"/>
      <c r="J2197" s="194"/>
      <c r="K2197" s="194"/>
      <c r="L2197" s="195"/>
      <c r="M2197" s="196"/>
      <c r="N2197" s="197"/>
      <c r="O2197" s="197"/>
      <c r="P2197" s="231"/>
    </row>
    <row r="2198" spans="2:16">
      <c r="B2198" s="351"/>
      <c r="C2198" s="435"/>
      <c r="D2198" s="399"/>
      <c r="E2198" s="400"/>
      <c r="G2198" s="401"/>
      <c r="H2198" s="401"/>
      <c r="I2198" s="401"/>
      <c r="J2198" s="194"/>
      <c r="K2198" s="194"/>
      <c r="L2198" s="195"/>
      <c r="M2198" s="196"/>
      <c r="N2198" s="197"/>
      <c r="O2198" s="197"/>
      <c r="P2198" s="231"/>
    </row>
    <row r="2199" spans="2:16">
      <c r="B2199" s="351"/>
      <c r="C2199" s="435"/>
      <c r="D2199" s="399"/>
      <c r="E2199" s="400"/>
      <c r="G2199" s="401"/>
      <c r="H2199" s="401"/>
      <c r="I2199" s="401"/>
      <c r="J2199" s="194"/>
      <c r="K2199" s="194"/>
      <c r="L2199" s="195"/>
      <c r="M2199" s="196"/>
      <c r="N2199" s="197"/>
      <c r="O2199" s="197"/>
      <c r="P2199" s="231"/>
    </row>
    <row r="2200" spans="2:16">
      <c r="B2200" s="351"/>
      <c r="C2200" s="435"/>
      <c r="D2200" s="399"/>
      <c r="E2200" s="400"/>
      <c r="G2200" s="401"/>
      <c r="H2200" s="401"/>
      <c r="I2200" s="401"/>
      <c r="J2200" s="194"/>
      <c r="K2200" s="194"/>
      <c r="L2200" s="195"/>
      <c r="M2200" s="196"/>
      <c r="N2200" s="197"/>
      <c r="O2200" s="197"/>
      <c r="P2200" s="231"/>
    </row>
    <row r="2201" spans="2:16">
      <c r="B2201" s="351"/>
      <c r="C2201" s="435"/>
      <c r="D2201" s="399"/>
      <c r="E2201" s="400"/>
      <c r="G2201" s="401"/>
      <c r="H2201" s="401"/>
      <c r="I2201" s="401"/>
      <c r="J2201" s="194"/>
      <c r="K2201" s="194"/>
      <c r="L2201" s="195"/>
      <c r="M2201" s="196"/>
      <c r="N2201" s="197"/>
      <c r="O2201" s="197"/>
      <c r="P2201" s="231"/>
    </row>
    <row r="2202" spans="2:16">
      <c r="B2202" s="351"/>
      <c r="C2202" s="435"/>
      <c r="D2202" s="399"/>
      <c r="E2202" s="400"/>
      <c r="G2202" s="401"/>
      <c r="H2202" s="401"/>
      <c r="I2202" s="401"/>
      <c r="J2202" s="194"/>
      <c r="K2202" s="194"/>
      <c r="L2202" s="195"/>
      <c r="M2202" s="196"/>
      <c r="N2202" s="197"/>
      <c r="O2202" s="197"/>
      <c r="P2202" s="231"/>
    </row>
    <row r="2203" spans="2:16">
      <c r="B2203" s="351"/>
      <c r="C2203" s="435"/>
      <c r="D2203" s="399"/>
      <c r="E2203" s="400"/>
      <c r="G2203" s="401"/>
      <c r="H2203" s="401"/>
      <c r="I2203" s="401"/>
      <c r="J2203" s="194"/>
      <c r="K2203" s="194"/>
      <c r="L2203" s="195"/>
      <c r="M2203" s="196"/>
      <c r="N2203" s="197"/>
      <c r="O2203" s="197"/>
      <c r="P2203" s="231"/>
    </row>
    <row r="2204" spans="2:16">
      <c r="B2204" s="351"/>
      <c r="C2204" s="435"/>
      <c r="D2204" s="399"/>
      <c r="E2204" s="400"/>
      <c r="G2204" s="401"/>
      <c r="H2204" s="401"/>
      <c r="I2204" s="401"/>
      <c r="J2204" s="194"/>
      <c r="K2204" s="194"/>
      <c r="L2204" s="195"/>
      <c r="M2204" s="196"/>
      <c r="N2204" s="197"/>
      <c r="O2204" s="197"/>
      <c r="P2204" s="231"/>
    </row>
    <row r="2205" spans="2:16">
      <c r="B2205" s="351"/>
      <c r="C2205" s="435"/>
      <c r="D2205" s="399"/>
      <c r="E2205" s="400"/>
      <c r="G2205" s="401"/>
      <c r="H2205" s="401"/>
      <c r="I2205" s="401"/>
      <c r="J2205" s="194"/>
      <c r="K2205" s="194"/>
      <c r="L2205" s="195"/>
      <c r="M2205" s="196"/>
      <c r="N2205" s="197"/>
      <c r="O2205" s="197"/>
      <c r="P2205" s="231"/>
    </row>
    <row r="2206" spans="2:16">
      <c r="B2206" s="351"/>
      <c r="C2206" s="435"/>
      <c r="D2206" s="399"/>
      <c r="E2206" s="400"/>
      <c r="G2206" s="401"/>
      <c r="H2206" s="401"/>
      <c r="I2206" s="401"/>
      <c r="J2206" s="194"/>
      <c r="K2206" s="194"/>
      <c r="L2206" s="195"/>
      <c r="M2206" s="196"/>
      <c r="N2206" s="197"/>
      <c r="O2206" s="197"/>
      <c r="P2206" s="231"/>
    </row>
    <row r="2207" spans="2:16">
      <c r="B2207" s="351"/>
      <c r="C2207" s="435"/>
      <c r="D2207" s="399"/>
      <c r="E2207" s="400"/>
      <c r="G2207" s="401"/>
      <c r="H2207" s="401"/>
      <c r="I2207" s="401"/>
      <c r="J2207" s="194"/>
      <c r="K2207" s="194"/>
      <c r="L2207" s="195"/>
      <c r="M2207" s="196"/>
      <c r="N2207" s="197"/>
      <c r="O2207" s="197"/>
      <c r="P2207" s="231"/>
    </row>
    <row r="2208" spans="2:16">
      <c r="B2208" s="351"/>
      <c r="C2208" s="435"/>
      <c r="D2208" s="399"/>
      <c r="E2208" s="400"/>
      <c r="G2208" s="401"/>
      <c r="H2208" s="401"/>
      <c r="I2208" s="401"/>
      <c r="J2208" s="194"/>
      <c r="K2208" s="194"/>
      <c r="L2208" s="195"/>
      <c r="M2208" s="196"/>
      <c r="N2208" s="197"/>
      <c r="O2208" s="197"/>
      <c r="P2208" s="231"/>
    </row>
    <row r="2209" spans="2:16">
      <c r="B2209" s="351"/>
      <c r="C2209" s="435"/>
      <c r="D2209" s="399"/>
      <c r="E2209" s="400"/>
      <c r="G2209" s="401"/>
      <c r="H2209" s="401"/>
      <c r="I2209" s="401"/>
      <c r="J2209" s="194"/>
      <c r="K2209" s="194"/>
      <c r="L2209" s="195"/>
      <c r="M2209" s="196"/>
      <c r="N2209" s="197"/>
      <c r="O2209" s="197"/>
      <c r="P2209" s="231"/>
    </row>
    <row r="2210" spans="2:16">
      <c r="B2210" s="402"/>
      <c r="C2210" s="435"/>
      <c r="D2210" s="404"/>
      <c r="E2210" s="405"/>
      <c r="G2210" s="406"/>
      <c r="H2210" s="406"/>
      <c r="I2210" s="406"/>
      <c r="J2210" s="194"/>
      <c r="K2210" s="194"/>
      <c r="L2210" s="195"/>
      <c r="M2210" s="196"/>
      <c r="N2210" s="197"/>
      <c r="O2210" s="197"/>
      <c r="P2210" s="221"/>
    </row>
    <row r="2211" spans="2:16">
      <c r="B2211" s="351"/>
      <c r="C2211" s="435"/>
      <c r="D2211" s="399"/>
      <c r="E2211" s="400"/>
      <c r="G2211" s="401"/>
      <c r="H2211" s="401"/>
      <c r="I2211" s="401"/>
      <c r="J2211" s="194"/>
      <c r="K2211" s="194"/>
      <c r="L2211" s="195"/>
      <c r="M2211" s="196"/>
      <c r="N2211" s="197"/>
      <c r="O2211" s="197"/>
      <c r="P2211" s="231"/>
    </row>
    <row r="2212" spans="2:16">
      <c r="B2212" s="351"/>
      <c r="C2212" s="435"/>
      <c r="D2212" s="399"/>
      <c r="E2212" s="400"/>
      <c r="G2212" s="401"/>
      <c r="H2212" s="401"/>
      <c r="I2212" s="401"/>
      <c r="J2212" s="194"/>
      <c r="K2212" s="194"/>
      <c r="L2212" s="195"/>
      <c r="M2212" s="196"/>
      <c r="N2212" s="197"/>
      <c r="O2212" s="197"/>
      <c r="P2212" s="231"/>
    </row>
    <row r="2213" spans="2:16">
      <c r="B2213" s="351"/>
      <c r="C2213" s="435"/>
      <c r="D2213" s="399"/>
      <c r="E2213" s="400"/>
      <c r="G2213" s="401"/>
      <c r="H2213" s="401"/>
      <c r="I2213" s="401"/>
      <c r="J2213" s="194"/>
      <c r="K2213" s="194"/>
      <c r="L2213" s="195"/>
      <c r="M2213" s="196"/>
      <c r="N2213" s="197"/>
      <c r="O2213" s="197"/>
      <c r="P2213" s="231"/>
    </row>
    <row r="2214" spans="2:16">
      <c r="B2214" s="351"/>
      <c r="C2214" s="435"/>
      <c r="D2214" s="399"/>
      <c r="E2214" s="400"/>
      <c r="G2214" s="401"/>
      <c r="H2214" s="401"/>
      <c r="I2214" s="401"/>
      <c r="J2214" s="194"/>
      <c r="K2214" s="194"/>
      <c r="L2214" s="195"/>
      <c r="M2214" s="196"/>
      <c r="N2214" s="197"/>
      <c r="O2214" s="197"/>
      <c r="P2214" s="231"/>
    </row>
    <row r="2215" spans="2:16">
      <c r="B2215" s="351"/>
      <c r="C2215" s="435"/>
      <c r="D2215" s="399"/>
      <c r="E2215" s="400"/>
      <c r="G2215" s="401"/>
      <c r="H2215" s="401"/>
      <c r="I2215" s="401"/>
      <c r="J2215" s="194"/>
      <c r="K2215" s="194"/>
      <c r="L2215" s="195"/>
      <c r="M2215" s="196"/>
      <c r="N2215" s="197"/>
      <c r="O2215" s="197"/>
      <c r="P2215" s="231"/>
    </row>
    <row r="2216" spans="2:16">
      <c r="B2216" s="351"/>
      <c r="C2216" s="435"/>
      <c r="D2216" s="399"/>
      <c r="E2216" s="400"/>
      <c r="G2216" s="401"/>
      <c r="H2216" s="401"/>
      <c r="I2216" s="401"/>
      <c r="J2216" s="194"/>
      <c r="K2216" s="194"/>
      <c r="L2216" s="195"/>
      <c r="M2216" s="196"/>
      <c r="N2216" s="197"/>
      <c r="O2216" s="197"/>
      <c r="P2216" s="231"/>
    </row>
    <row r="2217" spans="2:16">
      <c r="B2217" s="351"/>
      <c r="C2217" s="435"/>
      <c r="D2217" s="399"/>
      <c r="E2217" s="400"/>
      <c r="G2217" s="401"/>
      <c r="H2217" s="401"/>
      <c r="I2217" s="401"/>
      <c r="J2217" s="194"/>
      <c r="K2217" s="194"/>
      <c r="L2217" s="195"/>
      <c r="M2217" s="196"/>
      <c r="N2217" s="197"/>
      <c r="O2217" s="197"/>
      <c r="P2217" s="231"/>
    </row>
    <row r="2218" spans="2:16">
      <c r="B2218" s="351"/>
      <c r="C2218" s="435"/>
      <c r="D2218" s="399"/>
      <c r="E2218" s="400"/>
      <c r="G2218" s="401"/>
      <c r="H2218" s="401"/>
      <c r="I2218" s="401"/>
      <c r="J2218" s="194"/>
      <c r="K2218" s="194"/>
      <c r="L2218" s="195"/>
      <c r="M2218" s="196"/>
      <c r="N2218" s="197"/>
      <c r="O2218" s="197"/>
      <c r="P2218" s="231"/>
    </row>
    <row r="2219" spans="2:16">
      <c r="B2219" s="351"/>
      <c r="C2219" s="435"/>
      <c r="D2219" s="399"/>
      <c r="E2219" s="400"/>
      <c r="G2219" s="401"/>
      <c r="H2219" s="401"/>
      <c r="I2219" s="401"/>
      <c r="J2219" s="194"/>
      <c r="K2219" s="194"/>
      <c r="L2219" s="195"/>
      <c r="M2219" s="196"/>
      <c r="N2219" s="197"/>
      <c r="O2219" s="197"/>
      <c r="P2219" s="231"/>
    </row>
    <row r="2220" spans="2:16">
      <c r="B2220" s="351"/>
      <c r="C2220" s="435"/>
      <c r="D2220" s="399"/>
      <c r="E2220" s="400"/>
      <c r="G2220" s="401"/>
      <c r="H2220" s="401"/>
      <c r="I2220" s="401"/>
      <c r="J2220" s="194"/>
      <c r="K2220" s="194"/>
      <c r="L2220" s="195"/>
      <c r="M2220" s="196"/>
      <c r="N2220" s="197"/>
      <c r="O2220" s="197"/>
      <c r="P2220" s="231"/>
    </row>
    <row r="2221" spans="2:16">
      <c r="B2221" s="351"/>
      <c r="C2221" s="435"/>
      <c r="D2221" s="399"/>
      <c r="E2221" s="400"/>
      <c r="G2221" s="401"/>
      <c r="H2221" s="401"/>
      <c r="I2221" s="401"/>
      <c r="J2221" s="194"/>
      <c r="K2221" s="194"/>
      <c r="L2221" s="195"/>
      <c r="M2221" s="196"/>
      <c r="N2221" s="197"/>
      <c r="O2221" s="197"/>
      <c r="P2221" s="231"/>
    </row>
    <row r="2222" spans="2:16">
      <c r="B2222" s="351"/>
      <c r="C2222" s="435"/>
      <c r="D2222" s="399"/>
      <c r="E2222" s="400"/>
      <c r="G2222" s="401"/>
      <c r="H2222" s="401"/>
      <c r="I2222" s="401"/>
      <c r="J2222" s="194"/>
      <c r="K2222" s="194"/>
      <c r="L2222" s="195"/>
      <c r="M2222" s="196"/>
      <c r="N2222" s="197"/>
      <c r="O2222" s="197"/>
      <c r="P2222" s="231"/>
    </row>
    <row r="2223" spans="2:16">
      <c r="B2223" s="351"/>
      <c r="C2223" s="435"/>
      <c r="D2223" s="399"/>
      <c r="E2223" s="400"/>
      <c r="G2223" s="401"/>
      <c r="H2223" s="401"/>
      <c r="I2223" s="401"/>
      <c r="J2223" s="194"/>
      <c r="K2223" s="194"/>
      <c r="L2223" s="195"/>
      <c r="M2223" s="196"/>
      <c r="N2223" s="197"/>
      <c r="O2223" s="197"/>
      <c r="P2223" s="231"/>
    </row>
    <row r="2224" spans="2:16">
      <c r="B2224" s="351"/>
      <c r="C2224" s="435"/>
      <c r="D2224" s="399"/>
      <c r="E2224" s="400"/>
      <c r="G2224" s="401"/>
      <c r="H2224" s="401"/>
      <c r="I2224" s="401"/>
      <c r="J2224" s="194"/>
      <c r="K2224" s="194"/>
      <c r="L2224" s="195"/>
      <c r="M2224" s="196"/>
      <c r="N2224" s="197"/>
      <c r="O2224" s="197"/>
      <c r="P2224" s="231"/>
    </row>
    <row r="2225" spans="2:16">
      <c r="B2225" s="351"/>
      <c r="C2225" s="435"/>
      <c r="D2225" s="399"/>
      <c r="E2225" s="400"/>
      <c r="G2225" s="401"/>
      <c r="H2225" s="401"/>
      <c r="I2225" s="401"/>
      <c r="J2225" s="194"/>
      <c r="K2225" s="194"/>
      <c r="L2225" s="195"/>
      <c r="M2225" s="196"/>
      <c r="N2225" s="197"/>
      <c r="O2225" s="197"/>
      <c r="P2225" s="231"/>
    </row>
    <row r="2226" spans="2:16">
      <c r="B2226" s="351"/>
      <c r="C2226" s="435"/>
      <c r="D2226" s="399"/>
      <c r="E2226" s="400"/>
      <c r="G2226" s="401"/>
      <c r="H2226" s="401"/>
      <c r="I2226" s="401"/>
      <c r="J2226" s="194"/>
      <c r="K2226" s="194"/>
      <c r="L2226" s="195"/>
      <c r="M2226" s="196"/>
      <c r="N2226" s="197"/>
      <c r="O2226" s="197"/>
      <c r="P2226" s="231"/>
    </row>
    <row r="2227" spans="2:16">
      <c r="B2227" s="351"/>
      <c r="C2227" s="435"/>
      <c r="D2227" s="399"/>
      <c r="E2227" s="400"/>
      <c r="G2227" s="401"/>
      <c r="H2227" s="401"/>
      <c r="I2227" s="401"/>
      <c r="J2227" s="194"/>
      <c r="K2227" s="194"/>
      <c r="L2227" s="195"/>
      <c r="M2227" s="196"/>
      <c r="N2227" s="197"/>
      <c r="O2227" s="197"/>
      <c r="P2227" s="231"/>
    </row>
    <row r="2228" spans="2:16">
      <c r="B2228" s="351"/>
      <c r="C2228" s="435"/>
      <c r="D2228" s="399"/>
      <c r="E2228" s="400"/>
      <c r="G2228" s="401"/>
      <c r="H2228" s="401"/>
      <c r="I2228" s="401"/>
      <c r="J2228" s="194"/>
      <c r="K2228" s="194"/>
      <c r="L2228" s="195"/>
      <c r="M2228" s="196"/>
      <c r="N2228" s="197"/>
      <c r="O2228" s="197"/>
      <c r="P2228" s="231"/>
    </row>
    <row r="2229" spans="2:16">
      <c r="B2229" s="351"/>
      <c r="C2229" s="435"/>
      <c r="D2229" s="399"/>
      <c r="E2229" s="400"/>
      <c r="G2229" s="401"/>
      <c r="H2229" s="401"/>
      <c r="I2229" s="401"/>
      <c r="J2229" s="194"/>
      <c r="K2229" s="194"/>
      <c r="L2229" s="195"/>
      <c r="M2229" s="196"/>
      <c r="N2229" s="197"/>
      <c r="O2229" s="197"/>
      <c r="P2229" s="231"/>
    </row>
    <row r="2230" spans="2:16">
      <c r="B2230" s="351"/>
      <c r="C2230" s="435"/>
      <c r="D2230" s="399"/>
      <c r="E2230" s="400"/>
      <c r="G2230" s="401"/>
      <c r="H2230" s="401"/>
      <c r="I2230" s="401"/>
      <c r="J2230" s="194"/>
      <c r="K2230" s="194"/>
      <c r="L2230" s="195"/>
      <c r="M2230" s="196"/>
      <c r="N2230" s="197"/>
      <c r="O2230" s="197"/>
      <c r="P2230" s="231"/>
    </row>
    <row r="2231" spans="2:16">
      <c r="B2231" s="351"/>
      <c r="C2231" s="435"/>
      <c r="D2231" s="399"/>
      <c r="E2231" s="400"/>
      <c r="G2231" s="401"/>
      <c r="H2231" s="401"/>
      <c r="I2231" s="401"/>
      <c r="J2231" s="194"/>
      <c r="K2231" s="194"/>
      <c r="L2231" s="195"/>
      <c r="M2231" s="196"/>
      <c r="N2231" s="197"/>
      <c r="O2231" s="197"/>
      <c r="P2231" s="231"/>
    </row>
    <row r="2232" spans="2:16">
      <c r="B2232" s="351"/>
      <c r="C2232" s="435"/>
      <c r="D2232" s="399"/>
      <c r="E2232" s="400"/>
      <c r="G2232" s="401"/>
      <c r="H2232" s="401"/>
      <c r="I2232" s="401"/>
      <c r="J2232" s="194"/>
      <c r="K2232" s="194"/>
      <c r="L2232" s="195"/>
      <c r="M2232" s="196"/>
      <c r="N2232" s="197"/>
      <c r="O2232" s="197"/>
      <c r="P2232" s="231"/>
    </row>
    <row r="2233" spans="2:16">
      <c r="B2233" s="351"/>
      <c r="C2233" s="435"/>
      <c r="D2233" s="399"/>
      <c r="E2233" s="400"/>
      <c r="G2233" s="401"/>
      <c r="H2233" s="401"/>
      <c r="I2233" s="401"/>
      <c r="J2233" s="194"/>
      <c r="K2233" s="194"/>
      <c r="L2233" s="195"/>
      <c r="M2233" s="196"/>
      <c r="N2233" s="197"/>
      <c r="O2233" s="197"/>
      <c r="P2233" s="231"/>
    </row>
    <row r="2234" spans="2:16">
      <c r="B2234" s="351"/>
      <c r="C2234" s="435"/>
      <c r="D2234" s="399"/>
      <c r="E2234" s="400"/>
      <c r="G2234" s="401"/>
      <c r="H2234" s="401"/>
      <c r="I2234" s="401"/>
      <c r="J2234" s="194"/>
      <c r="K2234" s="194"/>
      <c r="L2234" s="195"/>
      <c r="M2234" s="196"/>
      <c r="N2234" s="197"/>
      <c r="O2234" s="197"/>
      <c r="P2234" s="231"/>
    </row>
    <row r="2235" spans="2:16">
      <c r="B2235" s="351"/>
      <c r="C2235" s="435"/>
      <c r="D2235" s="399"/>
      <c r="E2235" s="400"/>
      <c r="G2235" s="401"/>
      <c r="H2235" s="401"/>
      <c r="I2235" s="401"/>
      <c r="J2235" s="194"/>
      <c r="K2235" s="194"/>
      <c r="L2235" s="195"/>
      <c r="M2235" s="196"/>
      <c r="N2235" s="197"/>
      <c r="O2235" s="197"/>
      <c r="P2235" s="231"/>
    </row>
    <row r="2236" spans="2:16">
      <c r="B2236" s="351"/>
      <c r="C2236" s="435"/>
      <c r="D2236" s="399"/>
      <c r="E2236" s="400"/>
      <c r="G2236" s="401"/>
      <c r="H2236" s="401"/>
      <c r="I2236" s="401"/>
      <c r="J2236" s="194"/>
      <c r="K2236" s="194"/>
      <c r="L2236" s="195"/>
      <c r="M2236" s="196"/>
      <c r="N2236" s="197"/>
      <c r="O2236" s="197"/>
      <c r="P2236" s="231"/>
    </row>
    <row r="2237" spans="2:16">
      <c r="B2237" s="351"/>
      <c r="C2237" s="435"/>
      <c r="D2237" s="399"/>
      <c r="E2237" s="400"/>
      <c r="G2237" s="401"/>
      <c r="H2237" s="401"/>
      <c r="I2237" s="401"/>
      <c r="J2237" s="194"/>
      <c r="K2237" s="194"/>
      <c r="L2237" s="195"/>
      <c r="M2237" s="196"/>
      <c r="N2237" s="197"/>
      <c r="O2237" s="197"/>
      <c r="P2237" s="231"/>
    </row>
    <row r="2238" spans="2:16">
      <c r="B2238" s="351"/>
      <c r="C2238" s="435"/>
      <c r="D2238" s="399"/>
      <c r="E2238" s="400"/>
      <c r="G2238" s="401"/>
      <c r="H2238" s="401"/>
      <c r="I2238" s="401"/>
      <c r="J2238" s="194"/>
      <c r="K2238" s="194"/>
      <c r="L2238" s="195"/>
      <c r="M2238" s="196"/>
      <c r="N2238" s="197"/>
      <c r="O2238" s="197"/>
      <c r="P2238" s="231"/>
    </row>
    <row r="2239" spans="2:16">
      <c r="B2239" s="351"/>
      <c r="C2239" s="435"/>
      <c r="D2239" s="399"/>
      <c r="E2239" s="400"/>
      <c r="G2239" s="401"/>
      <c r="H2239" s="401"/>
      <c r="I2239" s="401"/>
      <c r="J2239" s="194"/>
      <c r="K2239" s="194"/>
      <c r="L2239" s="195"/>
      <c r="M2239" s="196"/>
      <c r="N2239" s="197"/>
      <c r="O2239" s="197"/>
      <c r="P2239" s="231"/>
    </row>
    <row r="2240" spans="2:16">
      <c r="B2240" s="351"/>
      <c r="C2240" s="435"/>
      <c r="D2240" s="399"/>
      <c r="E2240" s="400"/>
      <c r="G2240" s="401"/>
      <c r="H2240" s="401"/>
      <c r="I2240" s="401"/>
      <c r="J2240" s="194"/>
      <c r="K2240" s="194"/>
      <c r="L2240" s="195"/>
      <c r="M2240" s="196"/>
      <c r="N2240" s="197"/>
      <c r="O2240" s="197"/>
      <c r="P2240" s="231"/>
    </row>
    <row r="2241" spans="2:16">
      <c r="B2241" s="351"/>
      <c r="C2241" s="435"/>
      <c r="D2241" s="399"/>
      <c r="E2241" s="400"/>
      <c r="G2241" s="401"/>
      <c r="H2241" s="401"/>
      <c r="I2241" s="401"/>
      <c r="J2241" s="194"/>
      <c r="K2241" s="194"/>
      <c r="L2241" s="195"/>
      <c r="M2241" s="196"/>
      <c r="N2241" s="197"/>
      <c r="O2241" s="197"/>
      <c r="P2241" s="231"/>
    </row>
    <row r="2242" spans="2:16">
      <c r="B2242" s="351"/>
      <c r="C2242" s="435"/>
      <c r="D2242" s="399"/>
      <c r="E2242" s="400"/>
      <c r="G2242" s="401"/>
      <c r="H2242" s="401"/>
      <c r="I2242" s="401"/>
      <c r="J2242" s="194"/>
      <c r="K2242" s="194"/>
      <c r="L2242" s="195"/>
      <c r="M2242" s="196"/>
      <c r="N2242" s="197"/>
      <c r="O2242" s="197"/>
      <c r="P2242" s="231"/>
    </row>
    <row r="2243" spans="2:16">
      <c r="B2243" s="351"/>
      <c r="C2243" s="435"/>
      <c r="D2243" s="399"/>
      <c r="E2243" s="400"/>
      <c r="G2243" s="401"/>
      <c r="H2243" s="401"/>
      <c r="I2243" s="401"/>
      <c r="J2243" s="194"/>
      <c r="K2243" s="194"/>
      <c r="L2243" s="195"/>
      <c r="M2243" s="196"/>
      <c r="N2243" s="197"/>
      <c r="O2243" s="197"/>
      <c r="P2243" s="231"/>
    </row>
    <row r="2244" spans="2:16">
      <c r="B2244" s="351"/>
      <c r="C2244" s="435"/>
      <c r="D2244" s="399"/>
      <c r="E2244" s="400"/>
      <c r="G2244" s="401"/>
      <c r="H2244" s="401"/>
      <c r="I2244" s="401"/>
      <c r="J2244" s="194"/>
      <c r="K2244" s="194"/>
      <c r="L2244" s="195"/>
      <c r="M2244" s="196"/>
      <c r="N2244" s="197"/>
      <c r="O2244" s="197"/>
      <c r="P2244" s="231"/>
    </row>
    <row r="2245" spans="2:16">
      <c r="B2245" s="351"/>
      <c r="C2245" s="435"/>
      <c r="D2245" s="399"/>
      <c r="E2245" s="400"/>
      <c r="G2245" s="401"/>
      <c r="H2245" s="401"/>
      <c r="I2245" s="401"/>
      <c r="J2245" s="194"/>
      <c r="K2245" s="194"/>
      <c r="L2245" s="195"/>
      <c r="M2245" s="196"/>
      <c r="N2245" s="197"/>
      <c r="O2245" s="197"/>
      <c r="P2245" s="231"/>
    </row>
    <row r="2246" spans="2:16">
      <c r="B2246" s="351"/>
      <c r="C2246" s="435"/>
      <c r="D2246" s="399"/>
      <c r="E2246" s="400"/>
      <c r="G2246" s="401"/>
      <c r="H2246" s="401"/>
      <c r="I2246" s="401"/>
      <c r="J2246" s="194"/>
      <c r="K2246" s="194"/>
      <c r="L2246" s="195"/>
      <c r="M2246" s="196"/>
      <c r="N2246" s="197"/>
      <c r="O2246" s="197"/>
      <c r="P2246" s="231"/>
    </row>
    <row r="2247" spans="2:16">
      <c r="B2247" s="351"/>
      <c r="C2247" s="435"/>
      <c r="D2247" s="399"/>
      <c r="E2247" s="400"/>
      <c r="G2247" s="401"/>
      <c r="H2247" s="401"/>
      <c r="I2247" s="401"/>
      <c r="J2247" s="194"/>
      <c r="K2247" s="194"/>
      <c r="L2247" s="195"/>
      <c r="M2247" s="196"/>
      <c r="N2247" s="197"/>
      <c r="O2247" s="197"/>
      <c r="P2247" s="231"/>
    </row>
    <row r="2248" spans="2:16">
      <c r="B2248" s="351"/>
      <c r="C2248" s="435"/>
      <c r="D2248" s="399"/>
      <c r="E2248" s="400"/>
      <c r="G2248" s="401"/>
      <c r="H2248" s="401"/>
      <c r="I2248" s="401"/>
      <c r="J2248" s="194"/>
      <c r="K2248" s="194"/>
      <c r="L2248" s="195"/>
      <c r="M2248" s="196"/>
      <c r="N2248" s="197"/>
      <c r="O2248" s="197"/>
      <c r="P2248" s="231"/>
    </row>
    <row r="2249" spans="2:16">
      <c r="B2249" s="351"/>
      <c r="C2249" s="435"/>
      <c r="D2249" s="399"/>
      <c r="E2249" s="400"/>
      <c r="G2249" s="401"/>
      <c r="H2249" s="401"/>
      <c r="I2249" s="401"/>
      <c r="J2249" s="194"/>
      <c r="K2249" s="194"/>
      <c r="L2249" s="195"/>
      <c r="M2249" s="196"/>
      <c r="N2249" s="197"/>
      <c r="O2249" s="197"/>
      <c r="P2249" s="231"/>
    </row>
    <row r="2250" spans="2:16">
      <c r="B2250" s="351"/>
      <c r="C2250" s="435"/>
      <c r="D2250" s="399"/>
      <c r="E2250" s="400"/>
      <c r="G2250" s="401"/>
      <c r="H2250" s="401"/>
      <c r="I2250" s="401"/>
      <c r="J2250" s="194"/>
      <c r="K2250" s="194"/>
      <c r="L2250" s="195"/>
      <c r="M2250" s="196"/>
      <c r="N2250" s="197"/>
      <c r="O2250" s="197"/>
      <c r="P2250" s="231"/>
    </row>
    <row r="2251" spans="2:16">
      <c r="B2251" s="351"/>
      <c r="C2251" s="435"/>
      <c r="D2251" s="399"/>
      <c r="E2251" s="400"/>
      <c r="G2251" s="401"/>
      <c r="H2251" s="401"/>
      <c r="I2251" s="401"/>
      <c r="J2251" s="194"/>
      <c r="K2251" s="194"/>
      <c r="L2251" s="195"/>
      <c r="M2251" s="196"/>
      <c r="N2251" s="197"/>
      <c r="O2251" s="197"/>
      <c r="P2251" s="231"/>
    </row>
    <row r="2252" spans="2:16">
      <c r="B2252" s="351"/>
      <c r="C2252" s="435"/>
      <c r="D2252" s="399"/>
      <c r="E2252" s="400"/>
      <c r="G2252" s="401"/>
      <c r="H2252" s="401"/>
      <c r="I2252" s="401"/>
      <c r="J2252" s="194"/>
      <c r="K2252" s="194"/>
      <c r="L2252" s="195"/>
      <c r="M2252" s="196"/>
      <c r="N2252" s="197"/>
      <c r="O2252" s="197"/>
      <c r="P2252" s="231"/>
    </row>
    <row r="2253" spans="2:16">
      <c r="B2253" s="351"/>
      <c r="C2253" s="435"/>
      <c r="D2253" s="399"/>
      <c r="E2253" s="400"/>
      <c r="G2253" s="401"/>
      <c r="H2253" s="401"/>
      <c r="I2253" s="401"/>
      <c r="J2253" s="194"/>
      <c r="K2253" s="194"/>
      <c r="L2253" s="195"/>
      <c r="M2253" s="196"/>
      <c r="N2253" s="197"/>
      <c r="O2253" s="197"/>
      <c r="P2253" s="231"/>
    </row>
    <row r="2254" spans="2:16">
      <c r="B2254" s="351"/>
      <c r="C2254" s="435"/>
      <c r="D2254" s="399"/>
      <c r="E2254" s="400"/>
      <c r="G2254" s="401"/>
      <c r="H2254" s="401"/>
      <c r="I2254" s="401"/>
      <c r="J2254" s="194"/>
      <c r="K2254" s="194"/>
      <c r="L2254" s="195"/>
      <c r="M2254" s="196"/>
      <c r="N2254" s="197"/>
      <c r="O2254" s="197"/>
      <c r="P2254" s="231"/>
    </row>
    <row r="2255" spans="2:16">
      <c r="B2255" s="351"/>
      <c r="C2255" s="435"/>
      <c r="D2255" s="399"/>
      <c r="E2255" s="400"/>
      <c r="G2255" s="401"/>
      <c r="H2255" s="401"/>
      <c r="I2255" s="401"/>
      <c r="J2255" s="194"/>
      <c r="K2255" s="194"/>
      <c r="L2255" s="195"/>
      <c r="M2255" s="196"/>
      <c r="N2255" s="197"/>
      <c r="O2255" s="197"/>
      <c r="P2255" s="231"/>
    </row>
    <row r="2256" spans="2:16">
      <c r="B2256" s="351"/>
      <c r="C2256" s="435"/>
      <c r="D2256" s="399"/>
      <c r="E2256" s="400"/>
      <c r="G2256" s="401"/>
      <c r="H2256" s="401"/>
      <c r="I2256" s="401"/>
      <c r="J2256" s="194"/>
      <c r="K2256" s="194"/>
      <c r="L2256" s="195"/>
      <c r="M2256" s="196"/>
      <c r="N2256" s="197"/>
      <c r="O2256" s="197"/>
      <c r="P2256" s="231"/>
    </row>
    <row r="2257" spans="2:16">
      <c r="B2257" s="351"/>
      <c r="C2257" s="435"/>
      <c r="D2257" s="399"/>
      <c r="E2257" s="400"/>
      <c r="G2257" s="401"/>
      <c r="H2257" s="401"/>
      <c r="I2257" s="401"/>
      <c r="J2257" s="194"/>
      <c r="K2257" s="194"/>
      <c r="L2257" s="195"/>
      <c r="M2257" s="196"/>
      <c r="N2257" s="197"/>
      <c r="O2257" s="197"/>
      <c r="P2257" s="231"/>
    </row>
    <row r="2258" spans="2:16">
      <c r="B2258" s="351"/>
      <c r="C2258" s="435"/>
      <c r="D2258" s="399"/>
      <c r="E2258" s="400"/>
      <c r="G2258" s="401"/>
      <c r="H2258" s="401"/>
      <c r="I2258" s="401"/>
      <c r="J2258" s="194"/>
      <c r="K2258" s="194"/>
      <c r="L2258" s="195"/>
      <c r="M2258" s="196"/>
      <c r="N2258" s="197"/>
      <c r="O2258" s="197"/>
      <c r="P2258" s="231"/>
    </row>
    <row r="2259" spans="2:16">
      <c r="B2259" s="351"/>
      <c r="C2259" s="435"/>
      <c r="D2259" s="399"/>
      <c r="E2259" s="400"/>
      <c r="G2259" s="401"/>
      <c r="H2259" s="401"/>
      <c r="I2259" s="401"/>
      <c r="J2259" s="194"/>
      <c r="K2259" s="194"/>
      <c r="L2259" s="195"/>
      <c r="M2259" s="196"/>
      <c r="N2259" s="197"/>
      <c r="O2259" s="197"/>
      <c r="P2259" s="231"/>
    </row>
    <row r="2260" spans="2:16">
      <c r="B2260" s="351"/>
      <c r="C2260" s="435"/>
      <c r="D2260" s="399"/>
      <c r="E2260" s="400"/>
      <c r="G2260" s="401"/>
      <c r="H2260" s="401"/>
      <c r="I2260" s="401"/>
      <c r="J2260" s="194"/>
      <c r="K2260" s="194"/>
      <c r="L2260" s="195"/>
      <c r="M2260" s="196"/>
      <c r="N2260" s="197"/>
      <c r="O2260" s="197"/>
      <c r="P2260" s="231"/>
    </row>
    <row r="2261" spans="2:16">
      <c r="B2261" s="351"/>
      <c r="C2261" s="435"/>
      <c r="D2261" s="399"/>
      <c r="E2261" s="400"/>
      <c r="G2261" s="401"/>
      <c r="H2261" s="401"/>
      <c r="I2261" s="401"/>
      <c r="J2261" s="194"/>
      <c r="K2261" s="194"/>
      <c r="L2261" s="195"/>
      <c r="M2261" s="196"/>
      <c r="N2261" s="197"/>
      <c r="O2261" s="197"/>
      <c r="P2261" s="231"/>
    </row>
    <row r="2262" spans="2:16">
      <c r="B2262" s="351"/>
      <c r="C2262" s="435"/>
      <c r="D2262" s="399"/>
      <c r="E2262" s="400"/>
      <c r="G2262" s="401"/>
      <c r="H2262" s="401"/>
      <c r="I2262" s="401"/>
      <c r="J2262" s="194"/>
      <c r="K2262" s="194"/>
      <c r="L2262" s="195"/>
      <c r="M2262" s="196"/>
      <c r="N2262" s="197"/>
      <c r="O2262" s="197"/>
      <c r="P2262" s="231"/>
    </row>
    <row r="2263" spans="2:16">
      <c r="B2263" s="351"/>
      <c r="C2263" s="435"/>
      <c r="D2263" s="399"/>
      <c r="E2263" s="400"/>
      <c r="G2263" s="401"/>
      <c r="H2263" s="401"/>
      <c r="I2263" s="401"/>
      <c r="J2263" s="194"/>
      <c r="K2263" s="194"/>
      <c r="L2263" s="195"/>
      <c r="M2263" s="196"/>
      <c r="N2263" s="197"/>
      <c r="O2263" s="197"/>
      <c r="P2263" s="231"/>
    </row>
    <row r="2264" spans="2:16">
      <c r="B2264" s="351"/>
      <c r="C2264" s="435"/>
      <c r="D2264" s="399"/>
      <c r="E2264" s="400"/>
      <c r="G2264" s="401"/>
      <c r="H2264" s="401"/>
      <c r="I2264" s="401"/>
      <c r="J2264" s="194"/>
      <c r="K2264" s="194"/>
      <c r="L2264" s="195"/>
      <c r="M2264" s="196"/>
      <c r="N2264" s="197"/>
      <c r="O2264" s="197"/>
      <c r="P2264" s="231"/>
    </row>
    <row r="2265" spans="2:16">
      <c r="B2265" s="351"/>
      <c r="C2265" s="435"/>
      <c r="D2265" s="399"/>
      <c r="E2265" s="400"/>
      <c r="G2265" s="401"/>
      <c r="H2265" s="401"/>
      <c r="I2265" s="401"/>
      <c r="J2265" s="194"/>
      <c r="K2265" s="194"/>
      <c r="L2265" s="195"/>
      <c r="M2265" s="196"/>
      <c r="N2265" s="197"/>
      <c r="O2265" s="197"/>
      <c r="P2265" s="231"/>
    </row>
    <row r="2266" spans="2:16">
      <c r="B2266" s="351"/>
      <c r="C2266" s="435"/>
      <c r="D2266" s="399"/>
      <c r="E2266" s="400"/>
      <c r="G2266" s="401"/>
      <c r="H2266" s="401"/>
      <c r="I2266" s="401"/>
      <c r="J2266" s="194"/>
      <c r="K2266" s="194"/>
      <c r="L2266" s="195"/>
      <c r="M2266" s="196"/>
      <c r="N2266" s="197"/>
      <c r="O2266" s="197"/>
      <c r="P2266" s="231"/>
    </row>
    <row r="2267" spans="2:16">
      <c r="B2267" s="351"/>
      <c r="C2267" s="435"/>
      <c r="D2267" s="399"/>
      <c r="E2267" s="400"/>
      <c r="G2267" s="401"/>
      <c r="H2267" s="401"/>
      <c r="I2267" s="401"/>
      <c r="J2267" s="194"/>
      <c r="K2267" s="194"/>
      <c r="L2267" s="195"/>
      <c r="M2267" s="196"/>
      <c r="N2267" s="197"/>
      <c r="O2267" s="197"/>
      <c r="P2267" s="231"/>
    </row>
    <row r="2268" spans="2:16">
      <c r="B2268" s="351"/>
      <c r="C2268" s="435"/>
      <c r="D2268" s="399"/>
      <c r="E2268" s="400"/>
      <c r="G2268" s="401"/>
      <c r="H2268" s="401"/>
      <c r="I2268" s="401"/>
      <c r="J2268" s="194"/>
      <c r="K2268" s="194"/>
      <c r="L2268" s="195"/>
      <c r="M2268" s="196"/>
      <c r="N2268" s="197"/>
      <c r="O2268" s="197"/>
      <c r="P2268" s="231"/>
    </row>
    <row r="2269" spans="2:16">
      <c r="B2269" s="351"/>
      <c r="C2269" s="435"/>
      <c r="D2269" s="399"/>
      <c r="E2269" s="400"/>
      <c r="G2269" s="401"/>
      <c r="H2269" s="401"/>
      <c r="I2269" s="401"/>
      <c r="J2269" s="194"/>
      <c r="K2269" s="194"/>
      <c r="L2269" s="195"/>
      <c r="M2269" s="196"/>
      <c r="N2269" s="197"/>
      <c r="O2269" s="197"/>
      <c r="P2269" s="231"/>
    </row>
    <row r="2270" spans="2:16">
      <c r="B2270" s="351"/>
      <c r="C2270" s="435"/>
      <c r="D2270" s="399"/>
      <c r="E2270" s="400"/>
      <c r="G2270" s="401"/>
      <c r="H2270" s="401"/>
      <c r="I2270" s="401"/>
      <c r="J2270" s="194"/>
      <c r="K2270" s="194"/>
      <c r="L2270" s="195"/>
      <c r="M2270" s="196"/>
      <c r="N2270" s="197"/>
      <c r="O2270" s="197"/>
      <c r="P2270" s="231"/>
    </row>
    <row r="2271" spans="2:16">
      <c r="B2271" s="351"/>
      <c r="C2271" s="435"/>
      <c r="D2271" s="399"/>
      <c r="E2271" s="400"/>
      <c r="G2271" s="401"/>
      <c r="H2271" s="401"/>
      <c r="I2271" s="401"/>
      <c r="J2271" s="194"/>
      <c r="K2271" s="194"/>
      <c r="L2271" s="195"/>
      <c r="M2271" s="196"/>
      <c r="N2271" s="197"/>
      <c r="O2271" s="197"/>
      <c r="P2271" s="231"/>
    </row>
    <row r="2272" spans="2:16">
      <c r="B2272" s="351"/>
      <c r="C2272" s="435"/>
      <c r="D2272" s="399"/>
      <c r="E2272" s="400"/>
      <c r="G2272" s="401"/>
      <c r="H2272" s="401"/>
      <c r="I2272" s="401"/>
      <c r="J2272" s="194"/>
      <c r="K2272" s="194"/>
      <c r="L2272" s="195"/>
      <c r="M2272" s="196"/>
      <c r="N2272" s="197"/>
      <c r="O2272" s="197"/>
      <c r="P2272" s="231"/>
    </row>
    <row r="2273" spans="2:16">
      <c r="B2273" s="351"/>
      <c r="C2273" s="435"/>
      <c r="D2273" s="399"/>
      <c r="E2273" s="400"/>
      <c r="G2273" s="401"/>
      <c r="H2273" s="401"/>
      <c r="I2273" s="401"/>
      <c r="J2273" s="194"/>
      <c r="K2273" s="194"/>
      <c r="L2273" s="195"/>
      <c r="M2273" s="196"/>
      <c r="N2273" s="197"/>
      <c r="O2273" s="197"/>
      <c r="P2273" s="231"/>
    </row>
    <row r="2274" spans="2:16">
      <c r="B2274" s="351"/>
      <c r="C2274" s="435"/>
      <c r="D2274" s="399"/>
      <c r="E2274" s="400"/>
      <c r="G2274" s="401"/>
      <c r="H2274" s="401"/>
      <c r="I2274" s="401"/>
      <c r="J2274" s="194"/>
      <c r="K2274" s="194"/>
      <c r="L2274" s="195"/>
      <c r="M2274" s="196"/>
      <c r="N2274" s="197"/>
      <c r="O2274" s="197"/>
      <c r="P2274" s="231"/>
    </row>
    <row r="2275" spans="2:16">
      <c r="B2275" s="351"/>
      <c r="C2275" s="435"/>
      <c r="D2275" s="399"/>
      <c r="E2275" s="400"/>
      <c r="G2275" s="401"/>
      <c r="H2275" s="401"/>
      <c r="I2275" s="401"/>
      <c r="J2275" s="194"/>
      <c r="K2275" s="194"/>
      <c r="L2275" s="195"/>
      <c r="M2275" s="196"/>
      <c r="N2275" s="197"/>
      <c r="O2275" s="197"/>
      <c r="P2275" s="231"/>
    </row>
    <row r="2276" spans="2:16">
      <c r="B2276" s="351"/>
      <c r="C2276" s="435"/>
      <c r="D2276" s="399"/>
      <c r="E2276" s="400"/>
      <c r="G2276" s="401"/>
      <c r="H2276" s="401"/>
      <c r="I2276" s="401"/>
      <c r="J2276" s="194"/>
      <c r="K2276" s="194"/>
      <c r="L2276" s="195"/>
      <c r="M2276" s="196"/>
      <c r="N2276" s="197"/>
      <c r="O2276" s="197"/>
      <c r="P2276" s="231"/>
    </row>
    <row r="2277" spans="2:16">
      <c r="B2277" s="351"/>
      <c r="C2277" s="435"/>
      <c r="D2277" s="399"/>
      <c r="E2277" s="400"/>
      <c r="G2277" s="401"/>
      <c r="H2277" s="401"/>
      <c r="I2277" s="401"/>
      <c r="J2277" s="194"/>
      <c r="K2277" s="194"/>
      <c r="L2277" s="195"/>
      <c r="M2277" s="196"/>
      <c r="N2277" s="197"/>
      <c r="O2277" s="197"/>
      <c r="P2277" s="231"/>
    </row>
    <row r="2278" spans="2:16">
      <c r="B2278" s="351"/>
      <c r="C2278" s="435"/>
      <c r="D2278" s="399"/>
      <c r="E2278" s="400"/>
      <c r="G2278" s="401"/>
      <c r="H2278" s="401"/>
      <c r="I2278" s="401"/>
      <c r="J2278" s="194"/>
      <c r="K2278" s="194"/>
      <c r="L2278" s="195"/>
      <c r="M2278" s="196"/>
      <c r="N2278" s="197"/>
      <c r="O2278" s="197"/>
      <c r="P2278" s="231"/>
    </row>
    <row r="2279" spans="2:16">
      <c r="B2279" s="351"/>
      <c r="C2279" s="435"/>
      <c r="D2279" s="399"/>
      <c r="E2279" s="400"/>
      <c r="G2279" s="401"/>
      <c r="H2279" s="401"/>
      <c r="I2279" s="401"/>
      <c r="J2279" s="194"/>
      <c r="K2279" s="194"/>
      <c r="L2279" s="195"/>
      <c r="M2279" s="196"/>
      <c r="N2279" s="197"/>
      <c r="O2279" s="197"/>
      <c r="P2279" s="231"/>
    </row>
    <row r="2280" spans="2:16">
      <c r="B2280" s="351"/>
      <c r="C2280" s="435"/>
      <c r="D2280" s="399"/>
      <c r="E2280" s="400"/>
      <c r="G2280" s="401"/>
      <c r="H2280" s="401"/>
      <c r="I2280" s="401"/>
      <c r="J2280" s="194"/>
      <c r="K2280" s="194"/>
      <c r="L2280" s="195"/>
      <c r="M2280" s="196"/>
      <c r="N2280" s="197"/>
      <c r="O2280" s="197"/>
      <c r="P2280" s="231"/>
    </row>
    <row r="2281" spans="2:16">
      <c r="B2281" s="351"/>
      <c r="C2281" s="435"/>
      <c r="D2281" s="399"/>
      <c r="E2281" s="400"/>
      <c r="G2281" s="401"/>
      <c r="H2281" s="401"/>
      <c r="I2281" s="401"/>
      <c r="J2281" s="194"/>
      <c r="K2281" s="194"/>
      <c r="L2281" s="195"/>
      <c r="M2281" s="196"/>
      <c r="N2281" s="197"/>
      <c r="O2281" s="197"/>
      <c r="P2281" s="231"/>
    </row>
    <row r="2282" spans="2:16">
      <c r="B2282" s="351"/>
      <c r="C2282" s="435"/>
      <c r="D2282" s="399"/>
      <c r="E2282" s="400"/>
      <c r="G2282" s="401"/>
      <c r="H2282" s="401"/>
      <c r="I2282" s="401"/>
      <c r="J2282" s="194"/>
      <c r="K2282" s="194"/>
      <c r="L2282" s="195"/>
      <c r="M2282" s="196"/>
      <c r="N2282" s="197"/>
      <c r="O2282" s="197"/>
      <c r="P2282" s="231"/>
    </row>
    <row r="2283" spans="2:16">
      <c r="B2283" s="351"/>
      <c r="C2283" s="435"/>
      <c r="D2283" s="399"/>
      <c r="E2283" s="400"/>
      <c r="G2283" s="401"/>
      <c r="H2283" s="401"/>
      <c r="I2283" s="401"/>
      <c r="J2283" s="194"/>
      <c r="K2283" s="194"/>
      <c r="L2283" s="195"/>
      <c r="M2283" s="196"/>
      <c r="N2283" s="197"/>
      <c r="O2283" s="197"/>
      <c r="P2283" s="231"/>
    </row>
    <row r="2284" spans="2:16">
      <c r="B2284" s="351"/>
      <c r="C2284" s="435"/>
      <c r="D2284" s="399"/>
      <c r="E2284" s="400"/>
      <c r="G2284" s="401"/>
      <c r="H2284" s="401"/>
      <c r="I2284" s="401"/>
      <c r="J2284" s="194"/>
      <c r="K2284" s="194"/>
      <c r="L2284" s="195"/>
      <c r="M2284" s="196"/>
      <c r="N2284" s="197"/>
      <c r="O2284" s="197"/>
      <c r="P2284" s="231"/>
    </row>
    <row r="2285" spans="2:16">
      <c r="B2285" s="351"/>
      <c r="C2285" s="435"/>
      <c r="D2285" s="399"/>
      <c r="E2285" s="400"/>
      <c r="G2285" s="401"/>
      <c r="H2285" s="401"/>
      <c r="I2285" s="401"/>
      <c r="J2285" s="194"/>
      <c r="K2285" s="194"/>
      <c r="L2285" s="195"/>
      <c r="M2285" s="196"/>
      <c r="N2285" s="197"/>
      <c r="O2285" s="197"/>
      <c r="P2285" s="231"/>
    </row>
    <row r="2286" spans="2:16">
      <c r="B2286" s="351"/>
      <c r="C2286" s="435"/>
      <c r="D2286" s="399"/>
      <c r="E2286" s="400"/>
      <c r="G2286" s="401"/>
      <c r="H2286" s="401"/>
      <c r="I2286" s="401"/>
      <c r="J2286" s="194"/>
      <c r="K2286" s="194"/>
      <c r="L2286" s="195"/>
      <c r="M2286" s="196"/>
      <c r="N2286" s="197"/>
      <c r="O2286" s="197"/>
      <c r="P2286" s="231"/>
    </row>
    <row r="2287" spans="2:16">
      <c r="B2287" s="351"/>
      <c r="C2287" s="435"/>
      <c r="D2287" s="399"/>
      <c r="E2287" s="400"/>
      <c r="G2287" s="401"/>
      <c r="H2287" s="401"/>
      <c r="I2287" s="401"/>
      <c r="J2287" s="194"/>
      <c r="K2287" s="194"/>
      <c r="L2287" s="195"/>
      <c r="M2287" s="196"/>
      <c r="N2287" s="197"/>
      <c r="O2287" s="197"/>
      <c r="P2287" s="231"/>
    </row>
    <row r="2288" spans="2:16">
      <c r="B2288" s="351"/>
      <c r="C2288" s="435"/>
      <c r="D2288" s="399"/>
      <c r="E2288" s="400"/>
      <c r="G2288" s="401"/>
      <c r="H2288" s="401"/>
      <c r="I2288" s="401"/>
      <c r="J2288" s="194"/>
      <c r="K2288" s="194"/>
      <c r="L2288" s="195"/>
      <c r="M2288" s="196"/>
      <c r="N2288" s="197"/>
      <c r="O2288" s="197"/>
      <c r="P2288" s="231"/>
    </row>
    <row r="2289" spans="2:16">
      <c r="B2289" s="351"/>
      <c r="C2289" s="435"/>
      <c r="D2289" s="399"/>
      <c r="E2289" s="400"/>
      <c r="G2289" s="401"/>
      <c r="H2289" s="401"/>
      <c r="I2289" s="401"/>
      <c r="J2289" s="194"/>
      <c r="K2289" s="194"/>
      <c r="L2289" s="195"/>
      <c r="M2289" s="196"/>
      <c r="N2289" s="197"/>
      <c r="O2289" s="197"/>
      <c r="P2289" s="231"/>
    </row>
    <row r="2290" spans="2:16">
      <c r="B2290" s="351"/>
      <c r="C2290" s="435"/>
      <c r="D2290" s="399"/>
      <c r="E2290" s="400"/>
      <c r="G2290" s="401"/>
      <c r="H2290" s="401"/>
      <c r="I2290" s="401"/>
      <c r="J2290" s="194"/>
      <c r="K2290" s="194"/>
      <c r="L2290" s="195"/>
      <c r="M2290" s="196"/>
      <c r="N2290" s="197"/>
      <c r="O2290" s="197"/>
      <c r="P2290" s="231"/>
    </row>
    <row r="2291" spans="2:16">
      <c r="B2291" s="351"/>
      <c r="C2291" s="435"/>
      <c r="D2291" s="399"/>
      <c r="E2291" s="400"/>
      <c r="G2291" s="401"/>
      <c r="H2291" s="401"/>
      <c r="I2291" s="401"/>
      <c r="J2291" s="194"/>
      <c r="K2291" s="194"/>
      <c r="L2291" s="195"/>
      <c r="M2291" s="196"/>
      <c r="N2291" s="197"/>
      <c r="O2291" s="197"/>
      <c r="P2291" s="231"/>
    </row>
    <row r="2292" spans="2:16">
      <c r="B2292" s="351"/>
      <c r="C2292" s="435"/>
      <c r="D2292" s="399"/>
      <c r="E2292" s="400"/>
      <c r="G2292" s="401"/>
      <c r="H2292" s="401"/>
      <c r="I2292" s="401"/>
      <c r="J2292" s="194"/>
      <c r="K2292" s="194"/>
      <c r="L2292" s="195"/>
      <c r="M2292" s="196"/>
      <c r="N2292" s="197"/>
      <c r="O2292" s="197"/>
      <c r="P2292" s="231"/>
    </row>
    <row r="2293" spans="2:16">
      <c r="B2293" s="351"/>
      <c r="C2293" s="435"/>
      <c r="D2293" s="399"/>
      <c r="E2293" s="400"/>
      <c r="G2293" s="401"/>
      <c r="H2293" s="401"/>
      <c r="I2293" s="401"/>
      <c r="J2293" s="194"/>
      <c r="K2293" s="194"/>
      <c r="L2293" s="195"/>
      <c r="M2293" s="196"/>
      <c r="N2293" s="197"/>
      <c r="O2293" s="197"/>
      <c r="P2293" s="231"/>
    </row>
    <row r="2294" spans="2:16">
      <c r="B2294" s="351"/>
      <c r="C2294" s="435"/>
      <c r="D2294" s="399"/>
      <c r="E2294" s="400"/>
      <c r="G2294" s="401"/>
      <c r="H2294" s="401"/>
      <c r="I2294" s="401"/>
      <c r="J2294" s="194"/>
      <c r="K2294" s="194"/>
      <c r="L2294" s="195"/>
      <c r="M2294" s="196"/>
      <c r="N2294" s="197"/>
      <c r="O2294" s="197"/>
      <c r="P2294" s="231"/>
    </row>
    <row r="2295" spans="2:16">
      <c r="B2295" s="351"/>
      <c r="C2295" s="435"/>
      <c r="D2295" s="399"/>
      <c r="E2295" s="400"/>
      <c r="G2295" s="401"/>
      <c r="H2295" s="401"/>
      <c r="I2295" s="401"/>
      <c r="J2295" s="194"/>
      <c r="K2295" s="194"/>
      <c r="L2295" s="195"/>
      <c r="M2295" s="196"/>
      <c r="N2295" s="197"/>
      <c r="O2295" s="197"/>
      <c r="P2295" s="231"/>
    </row>
    <row r="2296" spans="2:16">
      <c r="B2296" s="351"/>
      <c r="C2296" s="435"/>
      <c r="D2296" s="399"/>
      <c r="E2296" s="400"/>
      <c r="G2296" s="401"/>
      <c r="H2296" s="401"/>
      <c r="I2296" s="401"/>
      <c r="J2296" s="194"/>
      <c r="K2296" s="194"/>
      <c r="L2296" s="195"/>
      <c r="M2296" s="196"/>
      <c r="N2296" s="197"/>
      <c r="O2296" s="197"/>
      <c r="P2296" s="231"/>
    </row>
    <row r="2297" spans="2:16">
      <c r="B2297" s="351"/>
      <c r="C2297" s="435"/>
      <c r="D2297" s="399"/>
      <c r="E2297" s="400"/>
      <c r="G2297" s="401"/>
      <c r="H2297" s="401"/>
      <c r="I2297" s="401"/>
      <c r="J2297" s="194"/>
      <c r="K2297" s="194"/>
      <c r="L2297" s="195"/>
      <c r="M2297" s="196"/>
      <c r="N2297" s="197"/>
      <c r="O2297" s="197"/>
      <c r="P2297" s="231"/>
    </row>
    <row r="2298" spans="2:16">
      <c r="B2298" s="351"/>
      <c r="C2298" s="435"/>
      <c r="D2298" s="399"/>
      <c r="E2298" s="400"/>
      <c r="G2298" s="401"/>
      <c r="H2298" s="401"/>
      <c r="I2298" s="401"/>
      <c r="J2298" s="194"/>
      <c r="K2298" s="194"/>
      <c r="L2298" s="195"/>
      <c r="M2298" s="196"/>
      <c r="N2298" s="197"/>
      <c r="O2298" s="197"/>
      <c r="P2298" s="231"/>
    </row>
    <row r="2299" spans="2:16">
      <c r="B2299" s="351"/>
      <c r="C2299" s="435"/>
      <c r="D2299" s="399"/>
      <c r="E2299" s="400"/>
      <c r="G2299" s="401"/>
      <c r="H2299" s="401"/>
      <c r="I2299" s="401"/>
      <c r="J2299" s="194"/>
      <c r="K2299" s="194"/>
      <c r="L2299" s="195"/>
      <c r="M2299" s="196"/>
      <c r="N2299" s="197"/>
      <c r="O2299" s="197"/>
      <c r="P2299" s="231"/>
    </row>
    <row r="2300" spans="2:16">
      <c r="B2300" s="351"/>
      <c r="C2300" s="435"/>
      <c r="D2300" s="399"/>
      <c r="E2300" s="400"/>
      <c r="G2300" s="401"/>
      <c r="H2300" s="401"/>
      <c r="I2300" s="401"/>
      <c r="J2300" s="194"/>
      <c r="K2300" s="194"/>
      <c r="L2300" s="195"/>
      <c r="M2300" s="196"/>
      <c r="N2300" s="197"/>
      <c r="O2300" s="197"/>
      <c r="P2300" s="231"/>
    </row>
    <row r="2301" spans="2:16">
      <c r="B2301" s="351"/>
      <c r="C2301" s="435"/>
      <c r="D2301" s="399"/>
      <c r="E2301" s="400"/>
      <c r="G2301" s="401"/>
      <c r="H2301" s="401"/>
      <c r="I2301" s="401"/>
      <c r="J2301" s="194"/>
      <c r="K2301" s="194"/>
      <c r="L2301" s="195"/>
      <c r="M2301" s="196"/>
      <c r="N2301" s="197"/>
      <c r="O2301" s="197"/>
      <c r="P2301" s="231"/>
    </row>
    <row r="2302" spans="2:16">
      <c r="B2302" s="351"/>
      <c r="C2302" s="435"/>
      <c r="D2302" s="399"/>
      <c r="E2302" s="400"/>
      <c r="G2302" s="401"/>
      <c r="H2302" s="401"/>
      <c r="I2302" s="401"/>
      <c r="J2302" s="194"/>
      <c r="K2302" s="194"/>
      <c r="L2302" s="195"/>
      <c r="M2302" s="196"/>
      <c r="N2302" s="197"/>
      <c r="O2302" s="197"/>
      <c r="P2302" s="231"/>
    </row>
    <row r="2303" spans="2:16">
      <c r="B2303" s="351"/>
      <c r="C2303" s="435"/>
      <c r="D2303" s="399"/>
      <c r="E2303" s="400"/>
      <c r="G2303" s="401"/>
      <c r="H2303" s="401"/>
      <c r="I2303" s="401"/>
      <c r="J2303" s="194"/>
      <c r="K2303" s="194"/>
      <c r="L2303" s="195"/>
      <c r="M2303" s="196"/>
      <c r="N2303" s="197"/>
      <c r="O2303" s="197"/>
      <c r="P2303" s="231"/>
    </row>
    <row r="2304" spans="2:16">
      <c r="B2304" s="351"/>
      <c r="C2304" s="435"/>
      <c r="D2304" s="399"/>
      <c r="E2304" s="400"/>
      <c r="G2304" s="401"/>
      <c r="H2304" s="401"/>
      <c r="I2304" s="401"/>
      <c r="J2304" s="194"/>
      <c r="K2304" s="194"/>
      <c r="L2304" s="195"/>
      <c r="M2304" s="196"/>
      <c r="N2304" s="197"/>
      <c r="O2304" s="197"/>
      <c r="P2304" s="231"/>
    </row>
    <row r="2305" spans="2:16">
      <c r="B2305" s="351"/>
      <c r="C2305" s="435"/>
      <c r="D2305" s="399"/>
      <c r="E2305" s="400"/>
      <c r="G2305" s="401"/>
      <c r="H2305" s="401"/>
      <c r="I2305" s="401"/>
      <c r="J2305" s="194"/>
      <c r="K2305" s="194"/>
      <c r="L2305" s="195"/>
      <c r="M2305" s="196"/>
      <c r="N2305" s="197"/>
      <c r="O2305" s="197"/>
      <c r="P2305" s="231"/>
    </row>
    <row r="2306" spans="2:16">
      <c r="B2306" s="351"/>
      <c r="C2306" s="435"/>
      <c r="D2306" s="399"/>
      <c r="E2306" s="400"/>
      <c r="G2306" s="401"/>
      <c r="H2306" s="401"/>
      <c r="I2306" s="401"/>
      <c r="J2306" s="194"/>
      <c r="K2306" s="194"/>
      <c r="L2306" s="195"/>
      <c r="M2306" s="196"/>
      <c r="N2306" s="197"/>
      <c r="O2306" s="197"/>
      <c r="P2306" s="231"/>
    </row>
    <row r="2307" spans="2:16">
      <c r="B2307" s="351"/>
      <c r="C2307" s="435"/>
      <c r="D2307" s="399"/>
      <c r="E2307" s="400"/>
      <c r="G2307" s="401"/>
      <c r="H2307" s="401"/>
      <c r="I2307" s="401"/>
      <c r="J2307" s="194"/>
      <c r="K2307" s="194"/>
      <c r="L2307" s="195"/>
      <c r="M2307" s="196"/>
      <c r="N2307" s="197"/>
      <c r="O2307" s="197"/>
      <c r="P2307" s="231"/>
    </row>
    <row r="2308" spans="2:16">
      <c r="B2308" s="351"/>
      <c r="C2308" s="435"/>
      <c r="D2308" s="399"/>
      <c r="E2308" s="400"/>
      <c r="G2308" s="401"/>
      <c r="H2308" s="401"/>
      <c r="I2308" s="401"/>
      <c r="J2308" s="194"/>
      <c r="K2308" s="194"/>
      <c r="L2308" s="195"/>
      <c r="M2308" s="196"/>
      <c r="N2308" s="197"/>
      <c r="O2308" s="197"/>
      <c r="P2308" s="231"/>
    </row>
    <row r="2309" spans="2:16">
      <c r="B2309" s="351"/>
      <c r="C2309" s="435"/>
      <c r="D2309" s="399"/>
      <c r="E2309" s="400"/>
      <c r="G2309" s="401"/>
      <c r="H2309" s="401"/>
      <c r="I2309" s="401"/>
      <c r="J2309" s="194"/>
      <c r="K2309" s="194"/>
      <c r="L2309" s="195"/>
      <c r="M2309" s="196"/>
      <c r="N2309" s="197"/>
      <c r="O2309" s="197"/>
      <c r="P2309" s="231"/>
    </row>
    <row r="2310" spans="2:16">
      <c r="B2310" s="351"/>
      <c r="C2310" s="435"/>
      <c r="D2310" s="399"/>
      <c r="E2310" s="400"/>
      <c r="G2310" s="401"/>
      <c r="H2310" s="401"/>
      <c r="I2310" s="401"/>
      <c r="J2310" s="194"/>
      <c r="K2310" s="194"/>
      <c r="L2310" s="195"/>
      <c r="M2310" s="196"/>
      <c r="N2310" s="197"/>
      <c r="O2310" s="197"/>
      <c r="P2310" s="231"/>
    </row>
    <row r="2311" spans="2:16">
      <c r="B2311" s="351"/>
      <c r="C2311" s="435"/>
      <c r="D2311" s="399"/>
      <c r="E2311" s="400"/>
      <c r="G2311" s="401"/>
      <c r="H2311" s="401"/>
      <c r="I2311" s="401"/>
      <c r="J2311" s="194"/>
      <c r="K2311" s="194"/>
      <c r="L2311" s="195"/>
      <c r="M2311" s="196"/>
      <c r="N2311" s="197"/>
      <c r="O2311" s="197"/>
      <c r="P2311" s="231"/>
    </row>
    <row r="2312" spans="2:16">
      <c r="B2312" s="351"/>
      <c r="C2312" s="435"/>
      <c r="D2312" s="399"/>
      <c r="E2312" s="400"/>
      <c r="G2312" s="401"/>
      <c r="H2312" s="401"/>
      <c r="I2312" s="401"/>
      <c r="J2312" s="194"/>
      <c r="K2312" s="194"/>
      <c r="L2312" s="195"/>
      <c r="M2312" s="196"/>
      <c r="N2312" s="197"/>
      <c r="O2312" s="197"/>
      <c r="P2312" s="231"/>
    </row>
    <row r="2313" spans="2:16">
      <c r="B2313" s="351"/>
      <c r="C2313" s="435"/>
      <c r="D2313" s="399"/>
      <c r="E2313" s="400"/>
      <c r="G2313" s="401"/>
      <c r="H2313" s="401"/>
      <c r="I2313" s="401"/>
      <c r="J2313" s="194"/>
      <c r="K2313" s="194"/>
      <c r="L2313" s="195"/>
      <c r="M2313" s="196"/>
      <c r="N2313" s="197"/>
      <c r="O2313" s="197"/>
      <c r="P2313" s="231"/>
    </row>
    <row r="2314" spans="2:16">
      <c r="B2314" s="351"/>
      <c r="C2314" s="435"/>
      <c r="D2314" s="399"/>
      <c r="E2314" s="400"/>
      <c r="G2314" s="401"/>
      <c r="H2314" s="401"/>
      <c r="I2314" s="401"/>
      <c r="J2314" s="194"/>
      <c r="K2314" s="194"/>
      <c r="L2314" s="195"/>
      <c r="M2314" s="196"/>
      <c r="N2314" s="197"/>
      <c r="O2314" s="197"/>
      <c r="P2314" s="231"/>
    </row>
    <row r="2315" spans="2:16">
      <c r="B2315" s="351"/>
      <c r="C2315" s="435"/>
      <c r="D2315" s="399"/>
      <c r="E2315" s="400"/>
      <c r="G2315" s="401"/>
      <c r="H2315" s="401"/>
      <c r="I2315" s="401"/>
      <c r="J2315" s="194"/>
      <c r="K2315" s="194"/>
      <c r="L2315" s="195"/>
      <c r="M2315" s="196"/>
      <c r="N2315" s="197"/>
      <c r="O2315" s="197"/>
      <c r="P2315" s="231"/>
    </row>
    <row r="2316" spans="2:16">
      <c r="B2316" s="351"/>
      <c r="C2316" s="435"/>
      <c r="D2316" s="399"/>
      <c r="E2316" s="400"/>
      <c r="G2316" s="401"/>
      <c r="H2316" s="401"/>
      <c r="I2316" s="401"/>
      <c r="J2316" s="194"/>
      <c r="K2316" s="194"/>
      <c r="L2316" s="195"/>
      <c r="M2316" s="196"/>
      <c r="N2316" s="197"/>
      <c r="O2316" s="197"/>
      <c r="P2316" s="231"/>
    </row>
    <row r="2317" spans="2:16">
      <c r="B2317" s="351"/>
      <c r="C2317" s="435"/>
      <c r="D2317" s="399"/>
      <c r="E2317" s="400"/>
      <c r="G2317" s="401"/>
      <c r="H2317" s="401"/>
      <c r="I2317" s="401"/>
      <c r="J2317" s="194"/>
      <c r="K2317" s="194"/>
      <c r="L2317" s="195"/>
      <c r="M2317" s="196"/>
      <c r="N2317" s="197"/>
      <c r="O2317" s="197"/>
      <c r="P2317" s="231"/>
    </row>
    <row r="2318" spans="2:16">
      <c r="B2318" s="351"/>
      <c r="C2318" s="435"/>
      <c r="D2318" s="399"/>
      <c r="E2318" s="400"/>
      <c r="G2318" s="401"/>
      <c r="H2318" s="401"/>
      <c r="I2318" s="401"/>
      <c r="J2318" s="194"/>
      <c r="K2318" s="194"/>
      <c r="L2318" s="195"/>
      <c r="M2318" s="196"/>
      <c r="N2318" s="197"/>
      <c r="O2318" s="197"/>
      <c r="P2318" s="231"/>
    </row>
    <row r="2319" spans="2:16">
      <c r="B2319" s="351"/>
      <c r="C2319" s="435"/>
      <c r="D2319" s="399"/>
      <c r="E2319" s="400"/>
      <c r="G2319" s="401"/>
      <c r="H2319" s="401"/>
      <c r="I2319" s="401"/>
      <c r="J2319" s="194"/>
      <c r="K2319" s="194"/>
      <c r="L2319" s="195"/>
      <c r="M2319" s="196"/>
      <c r="N2319" s="197"/>
      <c r="O2319" s="197"/>
      <c r="P2319" s="231"/>
    </row>
    <row r="2320" spans="2:16">
      <c r="B2320" s="351"/>
      <c r="C2320" s="435"/>
      <c r="D2320" s="399"/>
      <c r="E2320" s="400"/>
      <c r="G2320" s="401"/>
      <c r="H2320" s="401"/>
      <c r="I2320" s="401"/>
      <c r="J2320" s="194"/>
      <c r="K2320" s="194"/>
      <c r="L2320" s="195"/>
      <c r="M2320" s="196"/>
      <c r="N2320" s="197"/>
      <c r="O2320" s="197"/>
      <c r="P2320" s="231"/>
    </row>
    <row r="2321" spans="2:16">
      <c r="B2321" s="351"/>
      <c r="C2321" s="435"/>
      <c r="D2321" s="399"/>
      <c r="E2321" s="400"/>
      <c r="G2321" s="401"/>
      <c r="H2321" s="401"/>
      <c r="I2321" s="401"/>
      <c r="J2321" s="194"/>
      <c r="K2321" s="194"/>
      <c r="L2321" s="195"/>
      <c r="M2321" s="196"/>
      <c r="N2321" s="197"/>
      <c r="O2321" s="197"/>
      <c r="P2321" s="231"/>
    </row>
    <row r="2322" spans="2:16">
      <c r="B2322" s="351"/>
      <c r="C2322" s="435"/>
      <c r="D2322" s="399"/>
      <c r="E2322" s="400"/>
      <c r="G2322" s="401"/>
      <c r="H2322" s="401"/>
      <c r="I2322" s="401"/>
      <c r="J2322" s="194"/>
      <c r="K2322" s="194"/>
      <c r="L2322" s="195"/>
      <c r="M2322" s="196"/>
      <c r="N2322" s="197"/>
      <c r="O2322" s="197"/>
      <c r="P2322" s="231"/>
    </row>
    <row r="2323" spans="2:16">
      <c r="B2323" s="351"/>
      <c r="C2323" s="435"/>
      <c r="D2323" s="399"/>
      <c r="E2323" s="400"/>
      <c r="G2323" s="401"/>
      <c r="H2323" s="401"/>
      <c r="I2323" s="401"/>
      <c r="J2323" s="194"/>
      <c r="K2323" s="194"/>
      <c r="L2323" s="195"/>
      <c r="M2323" s="196"/>
      <c r="N2323" s="197"/>
      <c r="O2323" s="197"/>
      <c r="P2323" s="231"/>
    </row>
    <row r="2324" spans="2:16">
      <c r="B2324" s="351"/>
      <c r="C2324" s="435"/>
      <c r="D2324" s="399"/>
      <c r="E2324" s="400"/>
      <c r="G2324" s="401"/>
      <c r="H2324" s="401"/>
      <c r="I2324" s="401"/>
      <c r="J2324" s="194"/>
      <c r="K2324" s="194"/>
      <c r="L2324" s="195"/>
      <c r="M2324" s="196"/>
      <c r="N2324" s="197"/>
      <c r="O2324" s="197"/>
      <c r="P2324" s="231"/>
    </row>
    <row r="2325" spans="2:16">
      <c r="B2325" s="351"/>
      <c r="C2325" s="435"/>
      <c r="D2325" s="399"/>
      <c r="E2325" s="400"/>
      <c r="G2325" s="401"/>
      <c r="H2325" s="401"/>
      <c r="I2325" s="401"/>
      <c r="J2325" s="194"/>
      <c r="K2325" s="194"/>
      <c r="L2325" s="195"/>
      <c r="M2325" s="196"/>
      <c r="N2325" s="197"/>
      <c r="O2325" s="197"/>
      <c r="P2325" s="231"/>
    </row>
    <row r="2326" spans="2:16">
      <c r="B2326" s="351"/>
      <c r="C2326" s="435"/>
      <c r="D2326" s="399"/>
      <c r="E2326" s="400"/>
      <c r="G2326" s="401"/>
      <c r="H2326" s="401"/>
      <c r="I2326" s="401"/>
      <c r="J2326" s="194"/>
      <c r="K2326" s="194"/>
      <c r="L2326" s="195"/>
      <c r="M2326" s="196"/>
      <c r="N2326" s="197"/>
      <c r="O2326" s="197"/>
      <c r="P2326" s="231"/>
    </row>
    <row r="2327" spans="2:16">
      <c r="B2327" s="351"/>
      <c r="C2327" s="435"/>
      <c r="D2327" s="399"/>
      <c r="E2327" s="400"/>
      <c r="G2327" s="401"/>
      <c r="H2327" s="401"/>
      <c r="I2327" s="401"/>
      <c r="J2327" s="194"/>
      <c r="K2327" s="194"/>
      <c r="L2327" s="195"/>
      <c r="M2327" s="196"/>
      <c r="N2327" s="197"/>
      <c r="O2327" s="197"/>
      <c r="P2327" s="231"/>
    </row>
    <row r="2328" spans="2:16">
      <c r="B2328" s="351"/>
      <c r="C2328" s="435"/>
      <c r="D2328" s="399"/>
      <c r="E2328" s="400"/>
      <c r="G2328" s="401"/>
      <c r="H2328" s="401"/>
      <c r="I2328" s="401"/>
      <c r="J2328" s="194"/>
      <c r="K2328" s="194"/>
      <c r="L2328" s="195"/>
      <c r="M2328" s="196"/>
      <c r="N2328" s="197"/>
      <c r="O2328" s="197"/>
      <c r="P2328" s="231"/>
    </row>
    <row r="2329" spans="2:16">
      <c r="B2329" s="351"/>
      <c r="C2329" s="435"/>
      <c r="D2329" s="399"/>
      <c r="E2329" s="400"/>
      <c r="G2329" s="401"/>
      <c r="H2329" s="401"/>
      <c r="I2329" s="401"/>
      <c r="J2329" s="194"/>
      <c r="K2329" s="194"/>
      <c r="L2329" s="195"/>
      <c r="M2329" s="196"/>
      <c r="N2329" s="197"/>
      <c r="O2329" s="197"/>
      <c r="P2329" s="231"/>
    </row>
    <row r="2330" spans="2:16">
      <c r="B2330" s="351"/>
      <c r="C2330" s="435"/>
      <c r="D2330" s="399"/>
      <c r="E2330" s="400"/>
      <c r="G2330" s="401"/>
      <c r="H2330" s="401"/>
      <c r="I2330" s="401"/>
      <c r="J2330" s="194"/>
      <c r="K2330" s="194"/>
      <c r="L2330" s="195"/>
      <c r="M2330" s="196"/>
      <c r="N2330" s="197"/>
      <c r="O2330" s="197"/>
      <c r="P2330" s="231"/>
    </row>
    <row r="2331" spans="2:16">
      <c r="B2331" s="351"/>
      <c r="C2331" s="435"/>
      <c r="D2331" s="399"/>
      <c r="E2331" s="400"/>
      <c r="G2331" s="401"/>
      <c r="H2331" s="401"/>
      <c r="I2331" s="401"/>
      <c r="J2331" s="194"/>
      <c r="K2331" s="194"/>
      <c r="L2331" s="195"/>
      <c r="M2331" s="196"/>
      <c r="N2331" s="197"/>
      <c r="O2331" s="197"/>
      <c r="P2331" s="231"/>
    </row>
    <row r="2332" spans="2:16">
      <c r="B2332" s="351"/>
      <c r="C2332" s="435"/>
      <c r="D2332" s="399"/>
      <c r="E2332" s="400"/>
      <c r="G2332" s="401"/>
      <c r="H2332" s="401"/>
      <c r="I2332" s="401"/>
      <c r="J2332" s="194"/>
      <c r="K2332" s="194"/>
      <c r="L2332" s="195"/>
      <c r="M2332" s="196"/>
      <c r="N2332" s="197"/>
      <c r="O2332" s="197"/>
      <c r="P2332" s="231"/>
    </row>
    <row r="2333" spans="2:16">
      <c r="B2333" s="351"/>
      <c r="C2333" s="435"/>
      <c r="D2333" s="399"/>
      <c r="E2333" s="400"/>
      <c r="G2333" s="401"/>
      <c r="H2333" s="401"/>
      <c r="I2333" s="401"/>
      <c r="J2333" s="194"/>
      <c r="K2333" s="194"/>
      <c r="L2333" s="195"/>
      <c r="M2333" s="196"/>
      <c r="N2333" s="197"/>
      <c r="O2333" s="197"/>
      <c r="P2333" s="231"/>
    </row>
    <row r="2334" spans="2:16">
      <c r="B2334" s="351"/>
      <c r="C2334" s="435"/>
      <c r="D2334" s="399"/>
      <c r="E2334" s="400"/>
      <c r="G2334" s="401"/>
      <c r="H2334" s="401"/>
      <c r="I2334" s="401"/>
      <c r="J2334" s="194"/>
      <c r="K2334" s="194"/>
      <c r="L2334" s="195"/>
      <c r="M2334" s="196"/>
      <c r="N2334" s="197"/>
      <c r="O2334" s="197"/>
      <c r="P2334" s="231"/>
    </row>
    <row r="2335" spans="2:16">
      <c r="B2335" s="351"/>
      <c r="C2335" s="435"/>
      <c r="D2335" s="399"/>
      <c r="E2335" s="400"/>
      <c r="G2335" s="401"/>
      <c r="H2335" s="401"/>
      <c r="I2335" s="401"/>
      <c r="J2335" s="194"/>
      <c r="K2335" s="194"/>
      <c r="L2335" s="195"/>
      <c r="M2335" s="196"/>
      <c r="N2335" s="197"/>
      <c r="O2335" s="197"/>
      <c r="P2335" s="231"/>
    </row>
    <row r="2336" spans="2:16">
      <c r="B2336" s="351"/>
      <c r="C2336" s="435"/>
      <c r="D2336" s="399"/>
      <c r="E2336" s="400"/>
      <c r="G2336" s="401"/>
      <c r="H2336" s="401"/>
      <c r="I2336" s="401"/>
      <c r="J2336" s="194"/>
      <c r="K2336" s="194"/>
      <c r="L2336" s="195"/>
      <c r="M2336" s="196"/>
      <c r="N2336" s="197"/>
      <c r="O2336" s="197"/>
      <c r="P2336" s="231"/>
    </row>
    <row r="2337" spans="2:16">
      <c r="B2337" s="351"/>
      <c r="C2337" s="435"/>
      <c r="D2337" s="399"/>
      <c r="E2337" s="400"/>
      <c r="G2337" s="401"/>
      <c r="H2337" s="401"/>
      <c r="I2337" s="401"/>
      <c r="J2337" s="194"/>
      <c r="K2337" s="194"/>
      <c r="L2337" s="195"/>
      <c r="M2337" s="196"/>
      <c r="N2337" s="197"/>
      <c r="O2337" s="197"/>
      <c r="P2337" s="231"/>
    </row>
    <row r="2338" spans="2:16">
      <c r="B2338" s="351"/>
      <c r="C2338" s="435"/>
      <c r="D2338" s="399"/>
      <c r="E2338" s="400"/>
      <c r="G2338" s="401"/>
      <c r="H2338" s="401"/>
      <c r="I2338" s="401"/>
      <c r="J2338" s="194"/>
      <c r="K2338" s="194"/>
      <c r="L2338" s="195"/>
      <c r="M2338" s="196"/>
      <c r="N2338" s="197"/>
      <c r="O2338" s="197"/>
      <c r="P2338" s="231"/>
    </row>
    <row r="2339" spans="2:16">
      <c r="B2339" s="351"/>
      <c r="C2339" s="435"/>
      <c r="D2339" s="399"/>
      <c r="E2339" s="400"/>
      <c r="G2339" s="401"/>
      <c r="H2339" s="401"/>
      <c r="I2339" s="401"/>
      <c r="J2339" s="194"/>
      <c r="K2339" s="194"/>
      <c r="L2339" s="195"/>
      <c r="M2339" s="196"/>
      <c r="N2339" s="197"/>
      <c r="O2339" s="197"/>
      <c r="P2339" s="231"/>
    </row>
    <row r="2340" spans="2:16">
      <c r="B2340" s="351"/>
      <c r="C2340" s="435"/>
      <c r="D2340" s="399"/>
      <c r="E2340" s="400"/>
      <c r="G2340" s="401"/>
      <c r="H2340" s="401"/>
      <c r="I2340" s="401"/>
      <c r="J2340" s="194"/>
      <c r="K2340" s="194"/>
      <c r="L2340" s="195"/>
      <c r="M2340" s="196"/>
      <c r="N2340" s="197"/>
      <c r="O2340" s="197"/>
      <c r="P2340" s="231"/>
    </row>
    <row r="2341" spans="2:16">
      <c r="B2341" s="351"/>
      <c r="C2341" s="435"/>
      <c r="D2341" s="399"/>
      <c r="E2341" s="400"/>
      <c r="G2341" s="401"/>
      <c r="H2341" s="401"/>
      <c r="I2341" s="401"/>
      <c r="J2341" s="194"/>
      <c r="K2341" s="194"/>
      <c r="L2341" s="195"/>
      <c r="M2341" s="196"/>
      <c r="N2341" s="197"/>
      <c r="O2341" s="197"/>
      <c r="P2341" s="231"/>
    </row>
    <row r="2342" spans="2:16">
      <c r="B2342" s="351"/>
      <c r="C2342" s="435"/>
      <c r="D2342" s="399"/>
      <c r="E2342" s="400"/>
      <c r="G2342" s="401"/>
      <c r="H2342" s="401"/>
      <c r="I2342" s="401"/>
      <c r="J2342" s="194"/>
      <c r="K2342" s="194"/>
      <c r="L2342" s="195"/>
      <c r="M2342" s="196"/>
      <c r="N2342" s="197"/>
      <c r="O2342" s="197"/>
      <c r="P2342" s="231"/>
    </row>
    <row r="2343" spans="2:16">
      <c r="B2343" s="351"/>
      <c r="C2343" s="435"/>
      <c r="D2343" s="399"/>
      <c r="E2343" s="400"/>
      <c r="G2343" s="401"/>
      <c r="H2343" s="401"/>
      <c r="I2343" s="401"/>
      <c r="J2343" s="194"/>
      <c r="K2343" s="194"/>
      <c r="L2343" s="195"/>
      <c r="M2343" s="196"/>
      <c r="N2343" s="197"/>
      <c r="O2343" s="197"/>
      <c r="P2343" s="231"/>
    </row>
    <row r="2344" spans="2:16">
      <c r="B2344" s="351"/>
      <c r="C2344" s="435"/>
      <c r="D2344" s="399"/>
      <c r="E2344" s="400"/>
      <c r="G2344" s="401"/>
      <c r="H2344" s="401"/>
      <c r="I2344" s="401"/>
      <c r="J2344" s="194"/>
      <c r="K2344" s="194"/>
      <c r="L2344" s="195"/>
      <c r="M2344" s="196"/>
      <c r="N2344" s="197"/>
      <c r="O2344" s="197"/>
      <c r="P2344" s="231"/>
    </row>
    <row r="2345" spans="2:16">
      <c r="B2345" s="351"/>
      <c r="C2345" s="435"/>
      <c r="D2345" s="399"/>
      <c r="E2345" s="400"/>
      <c r="G2345" s="401"/>
      <c r="H2345" s="401"/>
      <c r="I2345" s="401"/>
      <c r="J2345" s="194"/>
      <c r="K2345" s="194"/>
      <c r="L2345" s="195"/>
      <c r="M2345" s="196"/>
      <c r="N2345" s="197"/>
      <c r="O2345" s="197"/>
      <c r="P2345" s="231"/>
    </row>
    <row r="2346" spans="2:16">
      <c r="B2346" s="351"/>
      <c r="C2346" s="435"/>
      <c r="D2346" s="399"/>
      <c r="E2346" s="400"/>
      <c r="G2346" s="401"/>
      <c r="H2346" s="401"/>
      <c r="I2346" s="401"/>
      <c r="J2346" s="194"/>
      <c r="K2346" s="194"/>
      <c r="L2346" s="195"/>
      <c r="M2346" s="196"/>
      <c r="N2346" s="197"/>
      <c r="O2346" s="197"/>
      <c r="P2346" s="231"/>
    </row>
    <row r="2347" spans="2:16">
      <c r="B2347" s="351"/>
      <c r="C2347" s="435"/>
      <c r="D2347" s="399"/>
      <c r="E2347" s="400"/>
      <c r="G2347" s="401"/>
      <c r="H2347" s="401"/>
      <c r="I2347" s="401"/>
      <c r="J2347" s="194"/>
      <c r="K2347" s="194"/>
      <c r="L2347" s="195"/>
      <c r="M2347" s="196"/>
      <c r="N2347" s="197"/>
      <c r="O2347" s="197"/>
      <c r="P2347" s="231"/>
    </row>
    <row r="2348" spans="2:16">
      <c r="B2348" s="351"/>
      <c r="C2348" s="435"/>
      <c r="D2348" s="399"/>
      <c r="E2348" s="400"/>
      <c r="G2348" s="401"/>
      <c r="H2348" s="401"/>
      <c r="I2348" s="401"/>
      <c r="J2348" s="194"/>
      <c r="K2348" s="194"/>
      <c r="L2348" s="195"/>
      <c r="M2348" s="196"/>
      <c r="N2348" s="197"/>
      <c r="O2348" s="197"/>
      <c r="P2348" s="231"/>
    </row>
    <row r="2349" spans="2:16">
      <c r="B2349" s="351"/>
      <c r="C2349" s="435"/>
      <c r="D2349" s="399"/>
      <c r="E2349" s="400"/>
      <c r="G2349" s="401"/>
      <c r="H2349" s="401"/>
      <c r="I2349" s="401"/>
      <c r="J2349" s="194"/>
      <c r="K2349" s="194"/>
      <c r="L2349" s="195"/>
      <c r="M2349" s="196"/>
      <c r="N2349" s="197"/>
      <c r="O2349" s="197"/>
      <c r="P2349" s="231"/>
    </row>
    <row r="2350" spans="2:16">
      <c r="B2350" s="351"/>
      <c r="C2350" s="435"/>
      <c r="D2350" s="399"/>
      <c r="E2350" s="400"/>
      <c r="G2350" s="401"/>
      <c r="H2350" s="401"/>
      <c r="I2350" s="401"/>
      <c r="J2350" s="194"/>
      <c r="K2350" s="194"/>
      <c r="L2350" s="195"/>
      <c r="M2350" s="196"/>
      <c r="N2350" s="197"/>
      <c r="O2350" s="197"/>
      <c r="P2350" s="231"/>
    </row>
    <row r="2351" spans="2:16">
      <c r="B2351" s="351"/>
      <c r="C2351" s="435"/>
      <c r="D2351" s="399"/>
      <c r="E2351" s="400"/>
      <c r="G2351" s="401"/>
      <c r="H2351" s="401"/>
      <c r="I2351" s="401"/>
      <c r="J2351" s="194"/>
      <c r="K2351" s="194"/>
      <c r="L2351" s="195"/>
      <c r="M2351" s="196"/>
      <c r="N2351" s="197"/>
      <c r="O2351" s="197"/>
      <c r="P2351" s="231"/>
    </row>
    <row r="2352" spans="2:16">
      <c r="B2352" s="351"/>
      <c r="C2352" s="435"/>
      <c r="D2352" s="399"/>
      <c r="E2352" s="400"/>
      <c r="G2352" s="401"/>
      <c r="H2352" s="401"/>
      <c r="I2352" s="401"/>
      <c r="J2352" s="194"/>
      <c r="K2352" s="194"/>
      <c r="L2352" s="195"/>
      <c r="M2352" s="196"/>
      <c r="N2352" s="197"/>
      <c r="O2352" s="197"/>
      <c r="P2352" s="231"/>
    </row>
    <row r="2353" spans="2:16">
      <c r="B2353" s="351"/>
      <c r="C2353" s="435"/>
      <c r="D2353" s="399"/>
      <c r="E2353" s="400"/>
      <c r="G2353" s="401"/>
      <c r="H2353" s="401"/>
      <c r="I2353" s="401"/>
      <c r="J2353" s="194"/>
      <c r="K2353" s="194"/>
      <c r="L2353" s="195"/>
      <c r="M2353" s="196"/>
      <c r="N2353" s="197"/>
      <c r="O2353" s="197"/>
      <c r="P2353" s="231"/>
    </row>
    <row r="2354" spans="2:16">
      <c r="B2354" s="351"/>
      <c r="C2354" s="435"/>
      <c r="D2354" s="399"/>
      <c r="E2354" s="400"/>
      <c r="G2354" s="401"/>
      <c r="H2354" s="401"/>
      <c r="I2354" s="401"/>
      <c r="J2354" s="194"/>
      <c r="K2354" s="194"/>
      <c r="L2354" s="195"/>
      <c r="M2354" s="196"/>
      <c r="N2354" s="197"/>
      <c r="O2354" s="197"/>
      <c r="P2354" s="231"/>
    </row>
    <row r="2355" spans="2:16">
      <c r="B2355" s="351"/>
      <c r="C2355" s="435"/>
      <c r="D2355" s="399"/>
      <c r="E2355" s="400"/>
      <c r="G2355" s="401"/>
      <c r="H2355" s="401"/>
      <c r="I2355" s="401"/>
      <c r="J2355" s="194"/>
      <c r="K2355" s="194"/>
      <c r="L2355" s="195"/>
      <c r="M2355" s="196"/>
      <c r="N2355" s="197"/>
      <c r="O2355" s="197"/>
      <c r="P2355" s="231"/>
    </row>
    <row r="2356" spans="2:16">
      <c r="B2356" s="351"/>
      <c r="C2356" s="435"/>
      <c r="D2356" s="399"/>
      <c r="E2356" s="400"/>
      <c r="G2356" s="401"/>
      <c r="H2356" s="401"/>
      <c r="I2356" s="401"/>
      <c r="J2356" s="194"/>
      <c r="K2356" s="194"/>
      <c r="L2356" s="195"/>
      <c r="M2356" s="196"/>
      <c r="N2356" s="197"/>
      <c r="O2356" s="197"/>
      <c r="P2356" s="231"/>
    </row>
    <row r="2357" spans="2:16">
      <c r="B2357" s="351"/>
      <c r="C2357" s="435"/>
      <c r="D2357" s="399"/>
      <c r="E2357" s="400"/>
      <c r="G2357" s="401"/>
      <c r="H2357" s="401"/>
      <c r="I2357" s="401"/>
      <c r="J2357" s="194"/>
      <c r="K2357" s="194"/>
      <c r="L2357" s="195"/>
      <c r="M2357" s="196"/>
      <c r="N2357" s="197"/>
      <c r="O2357" s="197"/>
      <c r="P2357" s="231"/>
    </row>
    <row r="2358" spans="2:16">
      <c r="B2358" s="351"/>
      <c r="C2358" s="435"/>
      <c r="D2358" s="399"/>
      <c r="E2358" s="400"/>
      <c r="G2358" s="401"/>
      <c r="H2358" s="401"/>
      <c r="I2358" s="401"/>
      <c r="J2358" s="194"/>
      <c r="K2358" s="194"/>
      <c r="L2358" s="195"/>
      <c r="M2358" s="196"/>
      <c r="N2358" s="197"/>
      <c r="O2358" s="197"/>
      <c r="P2358" s="231"/>
    </row>
    <row r="2359" spans="2:16">
      <c r="B2359" s="351"/>
      <c r="C2359" s="435"/>
      <c r="D2359" s="399"/>
      <c r="E2359" s="400"/>
      <c r="G2359" s="401"/>
      <c r="H2359" s="401"/>
      <c r="I2359" s="401"/>
      <c r="J2359" s="194"/>
      <c r="K2359" s="194"/>
      <c r="L2359" s="195"/>
      <c r="M2359" s="196"/>
      <c r="N2359" s="197"/>
      <c r="O2359" s="197"/>
      <c r="P2359" s="231"/>
    </row>
    <row r="2360" spans="2:16">
      <c r="B2360" s="402"/>
      <c r="C2360" s="435"/>
      <c r="D2360" s="404"/>
      <c r="E2360" s="405"/>
      <c r="G2360" s="406"/>
      <c r="H2360" s="406"/>
      <c r="I2360" s="406"/>
      <c r="J2360" s="194"/>
      <c r="K2360" s="194"/>
      <c r="L2360" s="195"/>
      <c r="M2360" s="196"/>
      <c r="N2360" s="197"/>
      <c r="O2360" s="197"/>
      <c r="P2360" s="221"/>
    </row>
    <row r="2361" spans="2:16">
      <c r="B2361" s="351"/>
      <c r="C2361" s="435"/>
      <c r="D2361" s="399"/>
      <c r="E2361" s="400"/>
      <c r="G2361" s="401"/>
      <c r="H2361" s="401"/>
      <c r="I2361" s="401"/>
      <c r="J2361" s="194"/>
      <c r="K2361" s="194"/>
      <c r="L2361" s="195"/>
      <c r="M2361" s="196"/>
      <c r="N2361" s="197"/>
      <c r="O2361" s="197"/>
      <c r="P2361" s="231"/>
    </row>
    <row r="2362" spans="2:16">
      <c r="B2362" s="351"/>
      <c r="C2362" s="435"/>
      <c r="D2362" s="399"/>
      <c r="E2362" s="400"/>
      <c r="G2362" s="401"/>
      <c r="H2362" s="401"/>
      <c r="I2362" s="401"/>
      <c r="J2362" s="194"/>
      <c r="K2362" s="194"/>
      <c r="L2362" s="195"/>
      <c r="M2362" s="196"/>
      <c r="N2362" s="197"/>
      <c r="O2362" s="197"/>
      <c r="P2362" s="231"/>
    </row>
    <row r="2363" spans="2:16">
      <c r="B2363" s="351"/>
      <c r="C2363" s="435"/>
      <c r="D2363" s="399"/>
      <c r="E2363" s="400"/>
      <c r="G2363" s="401"/>
      <c r="H2363" s="401"/>
      <c r="I2363" s="401"/>
      <c r="J2363" s="194"/>
      <c r="K2363" s="194"/>
      <c r="L2363" s="195"/>
      <c r="M2363" s="196"/>
      <c r="N2363" s="197"/>
      <c r="O2363" s="197"/>
      <c r="P2363" s="231"/>
    </row>
    <row r="2364" spans="2:16">
      <c r="B2364" s="351"/>
      <c r="C2364" s="435"/>
      <c r="D2364" s="399"/>
      <c r="E2364" s="400"/>
      <c r="G2364" s="401"/>
      <c r="H2364" s="401"/>
      <c r="I2364" s="401"/>
      <c r="J2364" s="194"/>
      <c r="K2364" s="194"/>
      <c r="L2364" s="195"/>
      <c r="M2364" s="196"/>
      <c r="N2364" s="197"/>
      <c r="O2364" s="197"/>
      <c r="P2364" s="231"/>
    </row>
    <row r="2365" spans="2:16">
      <c r="B2365" s="351"/>
      <c r="C2365" s="435"/>
      <c r="D2365" s="399"/>
      <c r="E2365" s="400"/>
      <c r="G2365" s="401"/>
      <c r="H2365" s="401"/>
      <c r="I2365" s="401"/>
      <c r="J2365" s="194"/>
      <c r="K2365" s="194"/>
      <c r="L2365" s="195"/>
      <c r="M2365" s="196"/>
      <c r="N2365" s="197"/>
      <c r="O2365" s="197"/>
      <c r="P2365" s="231"/>
    </row>
    <row r="2366" spans="2:16">
      <c r="B2366" s="351"/>
      <c r="C2366" s="435"/>
      <c r="D2366" s="399"/>
      <c r="E2366" s="400"/>
      <c r="G2366" s="401"/>
      <c r="H2366" s="401"/>
      <c r="I2366" s="401"/>
      <c r="J2366" s="194"/>
      <c r="K2366" s="194"/>
      <c r="L2366" s="195"/>
      <c r="M2366" s="196"/>
      <c r="N2366" s="197"/>
      <c r="O2366" s="197"/>
      <c r="P2366" s="231"/>
    </row>
    <row r="2367" spans="2:16">
      <c r="B2367" s="351"/>
      <c r="C2367" s="435"/>
      <c r="D2367" s="399"/>
      <c r="E2367" s="400"/>
      <c r="G2367" s="401"/>
      <c r="H2367" s="401"/>
      <c r="I2367" s="401"/>
      <c r="J2367" s="194"/>
      <c r="K2367" s="194"/>
      <c r="L2367" s="195"/>
      <c r="M2367" s="196"/>
      <c r="N2367" s="197"/>
      <c r="O2367" s="197"/>
      <c r="P2367" s="231"/>
    </row>
    <row r="2368" spans="2:16">
      <c r="B2368" s="351"/>
      <c r="C2368" s="435"/>
      <c r="D2368" s="399"/>
      <c r="E2368" s="400"/>
      <c r="G2368" s="401"/>
      <c r="H2368" s="401"/>
      <c r="I2368" s="401"/>
      <c r="J2368" s="194"/>
      <c r="K2368" s="194"/>
      <c r="L2368" s="195"/>
      <c r="M2368" s="196"/>
      <c r="N2368" s="197"/>
      <c r="O2368" s="197"/>
      <c r="P2368" s="231"/>
    </row>
    <row r="2369" spans="2:16">
      <c r="B2369" s="351"/>
      <c r="C2369" s="435"/>
      <c r="D2369" s="399"/>
      <c r="E2369" s="400"/>
      <c r="G2369" s="401"/>
      <c r="H2369" s="401"/>
      <c r="I2369" s="401"/>
      <c r="J2369" s="194"/>
      <c r="K2369" s="194"/>
      <c r="L2369" s="195"/>
      <c r="M2369" s="196"/>
      <c r="N2369" s="197"/>
      <c r="O2369" s="197"/>
      <c r="P2369" s="231"/>
    </row>
    <row r="2370" spans="2:16">
      <c r="B2370" s="351"/>
      <c r="C2370" s="435"/>
      <c r="D2370" s="399"/>
      <c r="E2370" s="400"/>
      <c r="G2370" s="401"/>
      <c r="H2370" s="401"/>
      <c r="I2370" s="401"/>
      <c r="J2370" s="194"/>
      <c r="K2370" s="194"/>
      <c r="L2370" s="195"/>
      <c r="M2370" s="196"/>
      <c r="N2370" s="197"/>
      <c r="O2370" s="197"/>
      <c r="P2370" s="231"/>
    </row>
    <row r="2371" spans="2:16">
      <c r="B2371" s="351"/>
      <c r="C2371" s="435"/>
      <c r="D2371" s="399"/>
      <c r="E2371" s="400"/>
      <c r="G2371" s="401"/>
      <c r="H2371" s="401"/>
      <c r="I2371" s="401"/>
      <c r="J2371" s="194"/>
      <c r="K2371" s="194"/>
      <c r="L2371" s="195"/>
      <c r="M2371" s="196"/>
      <c r="N2371" s="197"/>
      <c r="O2371" s="197"/>
      <c r="P2371" s="231"/>
    </row>
    <row r="2372" spans="2:16">
      <c r="B2372" s="351"/>
      <c r="C2372" s="435"/>
      <c r="D2372" s="399"/>
      <c r="E2372" s="400"/>
      <c r="G2372" s="401"/>
      <c r="H2372" s="401"/>
      <c r="I2372" s="401"/>
      <c r="J2372" s="194"/>
      <c r="K2372" s="194"/>
      <c r="L2372" s="195"/>
      <c r="M2372" s="196"/>
      <c r="N2372" s="197"/>
      <c r="O2372" s="197"/>
      <c r="P2372" s="231"/>
    </row>
    <row r="2373" spans="2:16">
      <c r="B2373" s="351"/>
      <c r="C2373" s="435"/>
      <c r="D2373" s="399"/>
      <c r="E2373" s="400"/>
      <c r="G2373" s="401"/>
      <c r="H2373" s="401"/>
      <c r="I2373" s="401"/>
      <c r="J2373" s="194"/>
      <c r="K2373" s="194"/>
      <c r="L2373" s="195"/>
      <c r="M2373" s="196"/>
      <c r="N2373" s="197"/>
      <c r="O2373" s="197"/>
      <c r="P2373" s="231"/>
    </row>
    <row r="2374" spans="2:16">
      <c r="B2374" s="351"/>
      <c r="C2374" s="435"/>
      <c r="D2374" s="399"/>
      <c r="E2374" s="400"/>
      <c r="G2374" s="401"/>
      <c r="H2374" s="401"/>
      <c r="I2374" s="401"/>
      <c r="J2374" s="194"/>
      <c r="K2374" s="194"/>
      <c r="L2374" s="195"/>
      <c r="M2374" s="196"/>
      <c r="N2374" s="197"/>
      <c r="O2374" s="197"/>
      <c r="P2374" s="231"/>
    </row>
    <row r="2375" spans="2:16">
      <c r="B2375" s="351"/>
      <c r="C2375" s="435"/>
      <c r="D2375" s="399"/>
      <c r="E2375" s="400"/>
      <c r="G2375" s="401"/>
      <c r="H2375" s="401"/>
      <c r="I2375" s="401"/>
      <c r="J2375" s="194"/>
      <c r="K2375" s="194"/>
      <c r="L2375" s="195"/>
      <c r="M2375" s="196"/>
      <c r="N2375" s="197"/>
      <c r="O2375" s="197"/>
      <c r="P2375" s="231"/>
    </row>
    <row r="2376" spans="2:16">
      <c r="B2376" s="351"/>
      <c r="C2376" s="435"/>
      <c r="D2376" s="399"/>
      <c r="E2376" s="400"/>
      <c r="G2376" s="401"/>
      <c r="H2376" s="401"/>
      <c r="I2376" s="401"/>
      <c r="J2376" s="194"/>
      <c r="K2376" s="194"/>
      <c r="L2376" s="195"/>
      <c r="M2376" s="196"/>
      <c r="N2376" s="197"/>
      <c r="O2376" s="197"/>
      <c r="P2376" s="231"/>
    </row>
    <row r="2377" spans="2:16">
      <c r="B2377" s="351"/>
      <c r="C2377" s="435"/>
      <c r="D2377" s="399"/>
      <c r="E2377" s="400"/>
      <c r="G2377" s="401"/>
      <c r="H2377" s="401"/>
      <c r="I2377" s="401"/>
      <c r="J2377" s="194"/>
      <c r="K2377" s="194"/>
      <c r="L2377" s="195"/>
      <c r="M2377" s="196"/>
      <c r="N2377" s="197"/>
      <c r="O2377" s="197"/>
      <c r="P2377" s="231"/>
    </row>
    <row r="2378" spans="2:16">
      <c r="B2378" s="351"/>
      <c r="C2378" s="435"/>
      <c r="D2378" s="399"/>
      <c r="E2378" s="400"/>
      <c r="G2378" s="401"/>
      <c r="H2378" s="401"/>
      <c r="I2378" s="401"/>
      <c r="J2378" s="194"/>
      <c r="K2378" s="194"/>
      <c r="L2378" s="195"/>
      <c r="M2378" s="196"/>
      <c r="N2378" s="197"/>
      <c r="O2378" s="197"/>
      <c r="P2378" s="231"/>
    </row>
    <row r="2379" spans="2:16">
      <c r="B2379" s="351"/>
      <c r="C2379" s="435"/>
      <c r="D2379" s="399"/>
      <c r="E2379" s="400"/>
      <c r="G2379" s="401"/>
      <c r="H2379" s="401"/>
      <c r="I2379" s="401"/>
      <c r="J2379" s="194"/>
      <c r="K2379" s="194"/>
      <c r="L2379" s="195"/>
      <c r="M2379" s="196"/>
      <c r="N2379" s="197"/>
      <c r="O2379" s="197"/>
      <c r="P2379" s="231"/>
    </row>
    <row r="2380" spans="2:16">
      <c r="B2380" s="351"/>
      <c r="C2380" s="435"/>
      <c r="D2380" s="399"/>
      <c r="E2380" s="400"/>
      <c r="G2380" s="401"/>
      <c r="H2380" s="401"/>
      <c r="I2380" s="401"/>
      <c r="J2380" s="194"/>
      <c r="K2380" s="194"/>
      <c r="L2380" s="195"/>
      <c r="M2380" s="196"/>
      <c r="N2380" s="197"/>
      <c r="O2380" s="197"/>
      <c r="P2380" s="231"/>
    </row>
    <row r="2381" spans="2:16">
      <c r="B2381" s="351"/>
      <c r="C2381" s="435"/>
      <c r="D2381" s="399"/>
      <c r="E2381" s="400"/>
      <c r="G2381" s="401"/>
      <c r="H2381" s="401"/>
      <c r="I2381" s="401"/>
      <c r="J2381" s="194"/>
      <c r="K2381" s="194"/>
      <c r="L2381" s="195"/>
      <c r="M2381" s="196"/>
      <c r="N2381" s="197"/>
      <c r="O2381" s="197"/>
      <c r="P2381" s="231"/>
    </row>
    <row r="2382" spans="2:16">
      <c r="B2382" s="351"/>
      <c r="C2382" s="435"/>
      <c r="D2382" s="399"/>
      <c r="E2382" s="400"/>
      <c r="G2382" s="401"/>
      <c r="H2382" s="401"/>
      <c r="I2382" s="401"/>
      <c r="J2382" s="194"/>
      <c r="K2382" s="194"/>
      <c r="L2382" s="195"/>
      <c r="M2382" s="196"/>
      <c r="N2382" s="197"/>
      <c r="O2382" s="197"/>
      <c r="P2382" s="231"/>
    </row>
    <row r="2383" spans="2:16">
      <c r="B2383" s="351"/>
      <c r="C2383" s="435"/>
      <c r="D2383" s="399"/>
      <c r="E2383" s="400"/>
      <c r="G2383" s="401"/>
      <c r="H2383" s="401"/>
      <c r="I2383" s="401"/>
      <c r="J2383" s="194"/>
      <c r="K2383" s="194"/>
      <c r="L2383" s="195"/>
      <c r="M2383" s="196"/>
      <c r="N2383" s="197"/>
      <c r="O2383" s="197"/>
      <c r="P2383" s="231"/>
    </row>
    <row r="2384" spans="2:16">
      <c r="B2384" s="351"/>
      <c r="C2384" s="435"/>
      <c r="D2384" s="399"/>
      <c r="E2384" s="400"/>
      <c r="G2384" s="401"/>
      <c r="H2384" s="401"/>
      <c r="I2384" s="401"/>
      <c r="J2384" s="194"/>
      <c r="K2384" s="194"/>
      <c r="L2384" s="195"/>
      <c r="M2384" s="196"/>
      <c r="N2384" s="197"/>
      <c r="O2384" s="197"/>
      <c r="P2384" s="231"/>
    </row>
    <row r="2385" spans="2:16">
      <c r="B2385" s="351"/>
      <c r="C2385" s="435"/>
      <c r="D2385" s="399"/>
      <c r="E2385" s="400"/>
      <c r="G2385" s="401"/>
      <c r="H2385" s="401"/>
      <c r="I2385" s="401"/>
      <c r="J2385" s="194"/>
      <c r="K2385" s="194"/>
      <c r="L2385" s="195"/>
      <c r="M2385" s="196"/>
      <c r="N2385" s="197"/>
      <c r="O2385" s="197"/>
      <c r="P2385" s="231"/>
    </row>
    <row r="2386" spans="2:16">
      <c r="B2386" s="351"/>
      <c r="C2386" s="435"/>
      <c r="D2386" s="399"/>
      <c r="E2386" s="400"/>
      <c r="G2386" s="401"/>
      <c r="H2386" s="401"/>
      <c r="I2386" s="401"/>
      <c r="J2386" s="194"/>
      <c r="K2386" s="194"/>
      <c r="L2386" s="195"/>
      <c r="M2386" s="196"/>
      <c r="N2386" s="197"/>
      <c r="O2386" s="197"/>
      <c r="P2386" s="231"/>
    </row>
    <row r="2387" spans="2:16">
      <c r="B2387" s="351"/>
      <c r="C2387" s="435"/>
      <c r="D2387" s="399"/>
      <c r="E2387" s="400"/>
      <c r="G2387" s="401"/>
      <c r="H2387" s="401"/>
      <c r="I2387" s="401"/>
      <c r="J2387" s="194"/>
      <c r="K2387" s="194"/>
      <c r="L2387" s="195"/>
      <c r="M2387" s="196"/>
      <c r="N2387" s="197"/>
      <c r="O2387" s="197"/>
      <c r="P2387" s="231"/>
    </row>
    <row r="2388" spans="2:16">
      <c r="B2388" s="351"/>
      <c r="C2388" s="435"/>
      <c r="D2388" s="399"/>
      <c r="E2388" s="400"/>
      <c r="G2388" s="401"/>
      <c r="H2388" s="401"/>
      <c r="I2388" s="401"/>
      <c r="J2388" s="194"/>
      <c r="K2388" s="194"/>
      <c r="L2388" s="195"/>
      <c r="M2388" s="196"/>
      <c r="N2388" s="197"/>
      <c r="O2388" s="197"/>
      <c r="P2388" s="231"/>
    </row>
    <row r="2389" spans="2:16">
      <c r="B2389" s="351"/>
      <c r="C2389" s="435"/>
      <c r="D2389" s="399"/>
      <c r="E2389" s="400"/>
      <c r="G2389" s="401"/>
      <c r="H2389" s="401"/>
      <c r="I2389" s="401"/>
      <c r="J2389" s="194"/>
      <c r="K2389" s="194"/>
      <c r="L2389" s="195"/>
      <c r="M2389" s="196"/>
      <c r="N2389" s="197"/>
      <c r="O2389" s="197"/>
      <c r="P2389" s="231"/>
    </row>
    <row r="2390" spans="2:16">
      <c r="B2390" s="351"/>
      <c r="C2390" s="435"/>
      <c r="D2390" s="399"/>
      <c r="E2390" s="400"/>
      <c r="G2390" s="401"/>
      <c r="H2390" s="401"/>
      <c r="I2390" s="401"/>
      <c r="J2390" s="194"/>
      <c r="K2390" s="194"/>
      <c r="L2390" s="195"/>
      <c r="M2390" s="196"/>
      <c r="N2390" s="197"/>
      <c r="O2390" s="197"/>
      <c r="P2390" s="231"/>
    </row>
    <row r="2391" spans="2:16">
      <c r="B2391" s="351"/>
      <c r="C2391" s="435"/>
      <c r="D2391" s="399"/>
      <c r="E2391" s="400"/>
      <c r="G2391" s="401"/>
      <c r="H2391" s="401"/>
      <c r="I2391" s="401"/>
      <c r="J2391" s="194"/>
      <c r="K2391" s="194"/>
      <c r="L2391" s="195"/>
      <c r="M2391" s="196"/>
      <c r="N2391" s="197"/>
      <c r="O2391" s="197"/>
      <c r="P2391" s="231"/>
    </row>
    <row r="2392" spans="2:16">
      <c r="B2392" s="351"/>
      <c r="C2392" s="435"/>
      <c r="D2392" s="399"/>
      <c r="E2392" s="400"/>
      <c r="G2392" s="401"/>
      <c r="H2392" s="401"/>
      <c r="I2392" s="401"/>
      <c r="J2392" s="194"/>
      <c r="K2392" s="194"/>
      <c r="L2392" s="195"/>
      <c r="M2392" s="196"/>
      <c r="N2392" s="197"/>
      <c r="O2392" s="197"/>
      <c r="P2392" s="231"/>
    </row>
    <row r="2393" spans="2:16">
      <c r="B2393" s="351"/>
      <c r="C2393" s="435"/>
      <c r="D2393" s="399"/>
      <c r="E2393" s="400"/>
      <c r="G2393" s="401"/>
      <c r="H2393" s="401"/>
      <c r="I2393" s="401"/>
      <c r="J2393" s="194"/>
      <c r="K2393" s="194"/>
      <c r="L2393" s="195"/>
      <c r="M2393" s="196"/>
      <c r="N2393" s="197"/>
      <c r="O2393" s="197"/>
      <c r="P2393" s="231"/>
    </row>
    <row r="2394" spans="2:16">
      <c r="B2394" s="351"/>
      <c r="C2394" s="435"/>
      <c r="D2394" s="399"/>
      <c r="E2394" s="400"/>
      <c r="G2394" s="401"/>
      <c r="H2394" s="401"/>
      <c r="I2394" s="401"/>
      <c r="J2394" s="194"/>
      <c r="K2394" s="194"/>
      <c r="L2394" s="195"/>
      <c r="M2394" s="196"/>
      <c r="N2394" s="197"/>
      <c r="O2394" s="197"/>
      <c r="P2394" s="231"/>
    </row>
    <row r="2395" spans="2:16">
      <c r="B2395" s="351"/>
      <c r="C2395" s="435"/>
      <c r="D2395" s="399"/>
      <c r="E2395" s="400"/>
      <c r="G2395" s="401"/>
      <c r="H2395" s="401"/>
      <c r="I2395" s="401"/>
      <c r="J2395" s="194"/>
      <c r="K2395" s="194"/>
      <c r="L2395" s="195"/>
      <c r="M2395" s="196"/>
      <c r="N2395" s="197"/>
      <c r="O2395" s="197"/>
      <c r="P2395" s="231"/>
    </row>
    <row r="2396" spans="2:16">
      <c r="B2396" s="351"/>
      <c r="C2396" s="435"/>
      <c r="D2396" s="399"/>
      <c r="E2396" s="400"/>
      <c r="G2396" s="401"/>
      <c r="H2396" s="401"/>
      <c r="I2396" s="401"/>
      <c r="J2396" s="194"/>
      <c r="K2396" s="194"/>
      <c r="L2396" s="195"/>
      <c r="M2396" s="196"/>
      <c r="N2396" s="197"/>
      <c r="O2396" s="197"/>
      <c r="P2396" s="231"/>
    </row>
    <row r="2397" spans="2:16">
      <c r="B2397" s="351"/>
      <c r="C2397" s="435"/>
      <c r="D2397" s="399"/>
      <c r="E2397" s="400"/>
      <c r="G2397" s="401"/>
      <c r="H2397" s="401"/>
      <c r="I2397" s="401"/>
      <c r="J2397" s="194"/>
      <c r="K2397" s="194"/>
      <c r="L2397" s="195"/>
      <c r="M2397" s="196"/>
      <c r="N2397" s="197"/>
      <c r="O2397" s="197"/>
      <c r="P2397" s="231"/>
    </row>
    <row r="2398" spans="2:16">
      <c r="B2398" s="351"/>
      <c r="C2398" s="435"/>
      <c r="D2398" s="399"/>
      <c r="E2398" s="400"/>
      <c r="G2398" s="401"/>
      <c r="H2398" s="401"/>
      <c r="I2398" s="401"/>
      <c r="J2398" s="194"/>
      <c r="K2398" s="194"/>
      <c r="L2398" s="195"/>
      <c r="M2398" s="196"/>
      <c r="N2398" s="197"/>
      <c r="O2398" s="197"/>
      <c r="P2398" s="231"/>
    </row>
    <row r="2399" spans="2:16">
      <c r="B2399" s="351"/>
      <c r="C2399" s="435"/>
      <c r="D2399" s="399"/>
      <c r="E2399" s="400"/>
      <c r="G2399" s="401"/>
      <c r="H2399" s="401"/>
      <c r="I2399" s="401"/>
      <c r="J2399" s="194"/>
      <c r="K2399" s="194"/>
      <c r="L2399" s="195"/>
      <c r="M2399" s="196"/>
      <c r="N2399" s="197"/>
      <c r="O2399" s="197"/>
      <c r="P2399" s="231"/>
    </row>
    <row r="2400" spans="2:16">
      <c r="B2400" s="351"/>
      <c r="C2400" s="435"/>
      <c r="D2400" s="399"/>
      <c r="E2400" s="400"/>
      <c r="G2400" s="401"/>
      <c r="H2400" s="401"/>
      <c r="I2400" s="401"/>
      <c r="J2400" s="194"/>
      <c r="K2400" s="194"/>
      <c r="L2400" s="195"/>
      <c r="M2400" s="196"/>
      <c r="N2400" s="197"/>
      <c r="O2400" s="197"/>
      <c r="P2400" s="231"/>
    </row>
    <row r="2401" spans="2:16">
      <c r="B2401" s="351"/>
      <c r="C2401" s="435"/>
      <c r="D2401" s="399"/>
      <c r="E2401" s="400"/>
      <c r="G2401" s="401"/>
      <c r="H2401" s="401"/>
      <c r="I2401" s="401"/>
      <c r="J2401" s="194"/>
      <c r="K2401" s="194"/>
      <c r="L2401" s="195"/>
      <c r="M2401" s="196"/>
      <c r="N2401" s="197"/>
      <c r="O2401" s="197"/>
      <c r="P2401" s="231"/>
    </row>
    <row r="2402" spans="2:16">
      <c r="B2402" s="351"/>
      <c r="C2402" s="435"/>
      <c r="D2402" s="399"/>
      <c r="E2402" s="400"/>
      <c r="G2402" s="401"/>
      <c r="H2402" s="401"/>
      <c r="I2402" s="401"/>
      <c r="J2402" s="194"/>
      <c r="K2402" s="194"/>
      <c r="L2402" s="195"/>
      <c r="M2402" s="196"/>
      <c r="N2402" s="197"/>
      <c r="O2402" s="197"/>
      <c r="P2402" s="231"/>
    </row>
    <row r="2403" spans="2:16">
      <c r="B2403" s="351"/>
      <c r="C2403" s="435"/>
      <c r="D2403" s="399"/>
      <c r="E2403" s="400"/>
      <c r="G2403" s="401"/>
      <c r="H2403" s="401"/>
      <c r="I2403" s="401"/>
      <c r="J2403" s="194"/>
      <c r="K2403" s="194"/>
      <c r="L2403" s="195"/>
      <c r="M2403" s="196"/>
      <c r="N2403" s="197"/>
      <c r="O2403" s="197"/>
      <c r="P2403" s="231"/>
    </row>
    <row r="2404" spans="2:16">
      <c r="B2404" s="351"/>
      <c r="C2404" s="435"/>
      <c r="D2404" s="399"/>
      <c r="E2404" s="400"/>
      <c r="G2404" s="401"/>
      <c r="H2404" s="401"/>
      <c r="I2404" s="401"/>
      <c r="J2404" s="194"/>
      <c r="K2404" s="194"/>
      <c r="L2404" s="195"/>
      <c r="M2404" s="196"/>
      <c r="N2404" s="197"/>
      <c r="O2404" s="197"/>
      <c r="P2404" s="231"/>
    </row>
    <row r="2405" spans="2:16">
      <c r="B2405" s="351"/>
      <c r="C2405" s="435"/>
      <c r="D2405" s="399"/>
      <c r="E2405" s="400"/>
      <c r="G2405" s="401"/>
      <c r="H2405" s="401"/>
      <c r="I2405" s="401"/>
      <c r="J2405" s="194"/>
      <c r="K2405" s="194"/>
      <c r="L2405" s="195"/>
      <c r="M2405" s="196"/>
      <c r="N2405" s="197"/>
      <c r="O2405" s="197"/>
      <c r="P2405" s="231"/>
    </row>
    <row r="2406" spans="2:16">
      <c r="B2406" s="351"/>
      <c r="C2406" s="435"/>
      <c r="D2406" s="399"/>
      <c r="E2406" s="400"/>
      <c r="G2406" s="401"/>
      <c r="H2406" s="401"/>
      <c r="I2406" s="401"/>
      <c r="J2406" s="194"/>
      <c r="K2406" s="194"/>
      <c r="L2406" s="195"/>
      <c r="M2406" s="196"/>
      <c r="N2406" s="197"/>
      <c r="O2406" s="197"/>
      <c r="P2406" s="231"/>
    </row>
    <row r="2407" spans="2:16">
      <c r="B2407" s="351"/>
      <c r="C2407" s="435"/>
      <c r="D2407" s="399"/>
      <c r="E2407" s="400"/>
      <c r="G2407" s="401"/>
      <c r="H2407" s="401"/>
      <c r="I2407" s="401"/>
      <c r="J2407" s="194"/>
      <c r="K2407" s="194"/>
      <c r="L2407" s="195"/>
      <c r="M2407" s="196"/>
      <c r="N2407" s="197"/>
      <c r="O2407" s="197"/>
      <c r="P2407" s="231"/>
    </row>
    <row r="2408" spans="2:16">
      <c r="B2408" s="351"/>
      <c r="C2408" s="435"/>
      <c r="D2408" s="399"/>
      <c r="E2408" s="400"/>
      <c r="G2408" s="401"/>
      <c r="H2408" s="401"/>
      <c r="I2408" s="401"/>
      <c r="J2408" s="194"/>
      <c r="K2408" s="194"/>
      <c r="L2408" s="195"/>
      <c r="M2408" s="196"/>
      <c r="N2408" s="197"/>
      <c r="O2408" s="197"/>
      <c r="P2408" s="231"/>
    </row>
    <row r="2409" spans="2:16">
      <c r="B2409" s="351"/>
      <c r="C2409" s="435"/>
      <c r="D2409" s="399"/>
      <c r="E2409" s="400"/>
      <c r="G2409" s="401"/>
      <c r="H2409" s="401"/>
      <c r="I2409" s="401"/>
      <c r="J2409" s="194"/>
      <c r="K2409" s="194"/>
      <c r="L2409" s="195"/>
      <c r="M2409" s="196"/>
      <c r="N2409" s="197"/>
      <c r="O2409" s="197"/>
      <c r="P2409" s="231"/>
    </row>
    <row r="2410" spans="2:16">
      <c r="B2410" s="351"/>
      <c r="C2410" s="435"/>
      <c r="D2410" s="399"/>
      <c r="E2410" s="400"/>
      <c r="G2410" s="401"/>
      <c r="H2410" s="401"/>
      <c r="I2410" s="401"/>
      <c r="J2410" s="194"/>
      <c r="K2410" s="194"/>
      <c r="L2410" s="195"/>
      <c r="M2410" s="196"/>
      <c r="N2410" s="197"/>
      <c r="O2410" s="197"/>
      <c r="P2410" s="231"/>
    </row>
    <row r="2411" spans="2:16">
      <c r="B2411" s="351"/>
      <c r="C2411" s="435"/>
      <c r="D2411" s="399"/>
      <c r="E2411" s="400"/>
      <c r="G2411" s="401"/>
      <c r="H2411" s="401"/>
      <c r="I2411" s="401"/>
      <c r="J2411" s="194"/>
      <c r="K2411" s="194"/>
      <c r="L2411" s="195"/>
      <c r="M2411" s="196"/>
      <c r="N2411" s="197"/>
      <c r="O2411" s="197"/>
      <c r="P2411" s="231"/>
    </row>
    <row r="2412" spans="2:16">
      <c r="B2412" s="351"/>
      <c r="C2412" s="435"/>
      <c r="D2412" s="399"/>
      <c r="E2412" s="400"/>
      <c r="G2412" s="401"/>
      <c r="H2412" s="401"/>
      <c r="I2412" s="401"/>
      <c r="J2412" s="194"/>
      <c r="K2412" s="194"/>
      <c r="L2412" s="195"/>
      <c r="M2412" s="196"/>
      <c r="N2412" s="197"/>
      <c r="O2412" s="197"/>
      <c r="P2412" s="231"/>
    </row>
    <row r="2413" spans="2:16">
      <c r="B2413" s="351"/>
      <c r="C2413" s="435"/>
      <c r="D2413" s="399"/>
      <c r="E2413" s="400"/>
      <c r="G2413" s="401"/>
      <c r="H2413" s="401"/>
      <c r="I2413" s="401"/>
      <c r="J2413" s="194"/>
      <c r="K2413" s="194"/>
      <c r="L2413" s="195"/>
      <c r="M2413" s="196"/>
      <c r="N2413" s="197"/>
      <c r="O2413" s="197"/>
      <c r="P2413" s="231"/>
    </row>
    <row r="2414" spans="2:16">
      <c r="B2414" s="351"/>
      <c r="C2414" s="435"/>
      <c r="D2414" s="399"/>
      <c r="E2414" s="400"/>
      <c r="G2414" s="401"/>
      <c r="H2414" s="401"/>
      <c r="I2414" s="401"/>
      <c r="J2414" s="194"/>
      <c r="K2414" s="194"/>
      <c r="L2414" s="195"/>
      <c r="M2414" s="196"/>
      <c r="N2414" s="197"/>
      <c r="O2414" s="197"/>
      <c r="P2414" s="231"/>
    </row>
    <row r="2415" spans="2:16">
      <c r="B2415" s="351"/>
      <c r="C2415" s="435"/>
      <c r="D2415" s="399"/>
      <c r="E2415" s="400"/>
      <c r="G2415" s="401"/>
      <c r="H2415" s="401"/>
      <c r="I2415" s="401"/>
      <c r="J2415" s="194"/>
      <c r="K2415" s="194"/>
      <c r="L2415" s="195"/>
      <c r="M2415" s="196"/>
      <c r="N2415" s="197"/>
      <c r="O2415" s="197"/>
      <c r="P2415" s="231"/>
    </row>
    <row r="2416" spans="2:16">
      <c r="B2416" s="351"/>
      <c r="C2416" s="435"/>
      <c r="D2416" s="399"/>
      <c r="E2416" s="400"/>
      <c r="G2416" s="401"/>
      <c r="H2416" s="401"/>
      <c r="I2416" s="401"/>
      <c r="J2416" s="194"/>
      <c r="K2416" s="194"/>
      <c r="L2416" s="195"/>
      <c r="M2416" s="196"/>
      <c r="N2416" s="197"/>
      <c r="O2416" s="197"/>
      <c r="P2416" s="231"/>
    </row>
    <row r="2417" spans="2:16">
      <c r="B2417" s="351"/>
      <c r="C2417" s="435"/>
      <c r="D2417" s="399"/>
      <c r="E2417" s="400"/>
      <c r="G2417" s="401"/>
      <c r="H2417" s="401"/>
      <c r="I2417" s="401"/>
      <c r="J2417" s="194"/>
      <c r="K2417" s="194"/>
      <c r="L2417" s="195"/>
      <c r="M2417" s="196"/>
      <c r="N2417" s="197"/>
      <c r="O2417" s="197"/>
      <c r="P2417" s="231"/>
    </row>
    <row r="2418" spans="2:16">
      <c r="B2418" s="351"/>
      <c r="C2418" s="435"/>
      <c r="D2418" s="399"/>
      <c r="E2418" s="400"/>
      <c r="G2418" s="401"/>
      <c r="H2418" s="401"/>
      <c r="I2418" s="401"/>
      <c r="J2418" s="194"/>
      <c r="K2418" s="194"/>
      <c r="L2418" s="195"/>
      <c r="M2418" s="196"/>
      <c r="N2418" s="197"/>
      <c r="O2418" s="197"/>
      <c r="P2418" s="231"/>
    </row>
    <row r="2419" spans="2:16">
      <c r="B2419" s="351"/>
      <c r="C2419" s="435"/>
      <c r="D2419" s="399"/>
      <c r="E2419" s="400"/>
      <c r="G2419" s="401"/>
      <c r="H2419" s="401"/>
      <c r="I2419" s="401"/>
      <c r="J2419" s="194"/>
      <c r="K2419" s="194"/>
      <c r="L2419" s="195"/>
      <c r="M2419" s="196"/>
      <c r="N2419" s="197"/>
      <c r="O2419" s="197"/>
      <c r="P2419" s="231"/>
    </row>
    <row r="2420" spans="2:16">
      <c r="B2420" s="351"/>
      <c r="C2420" s="435"/>
      <c r="D2420" s="399"/>
      <c r="E2420" s="400"/>
      <c r="G2420" s="401"/>
      <c r="H2420" s="401"/>
      <c r="I2420" s="401"/>
      <c r="J2420" s="194"/>
      <c r="K2420" s="194"/>
      <c r="L2420" s="195"/>
      <c r="M2420" s="196"/>
      <c r="N2420" s="197"/>
      <c r="O2420" s="197"/>
      <c r="P2420" s="231"/>
    </row>
    <row r="2421" spans="2:16">
      <c r="B2421" s="351"/>
      <c r="C2421" s="435"/>
      <c r="D2421" s="399"/>
      <c r="E2421" s="400"/>
      <c r="G2421" s="401"/>
      <c r="H2421" s="401"/>
      <c r="I2421" s="401"/>
      <c r="J2421" s="194"/>
      <c r="K2421" s="194"/>
      <c r="L2421" s="195"/>
      <c r="M2421" s="196"/>
      <c r="N2421" s="197"/>
      <c r="O2421" s="197"/>
      <c r="P2421" s="231"/>
    </row>
    <row r="2422" spans="2:16">
      <c r="B2422" s="351"/>
      <c r="C2422" s="435"/>
      <c r="D2422" s="399"/>
      <c r="E2422" s="400"/>
      <c r="G2422" s="401"/>
      <c r="H2422" s="401"/>
      <c r="I2422" s="401"/>
      <c r="J2422" s="194"/>
      <c r="K2422" s="194"/>
      <c r="L2422" s="195"/>
      <c r="M2422" s="196"/>
      <c r="N2422" s="197"/>
      <c r="O2422" s="197"/>
      <c r="P2422" s="231"/>
    </row>
    <row r="2423" spans="2:16">
      <c r="B2423" s="351"/>
      <c r="C2423" s="435"/>
      <c r="D2423" s="399"/>
      <c r="E2423" s="400"/>
      <c r="G2423" s="401"/>
      <c r="H2423" s="401"/>
      <c r="I2423" s="401"/>
      <c r="J2423" s="194"/>
      <c r="K2423" s="194"/>
      <c r="L2423" s="195"/>
      <c r="M2423" s="196"/>
      <c r="N2423" s="197"/>
      <c r="O2423" s="197"/>
      <c r="P2423" s="231"/>
    </row>
    <row r="2424" spans="2:16">
      <c r="B2424" s="351"/>
      <c r="C2424" s="435"/>
      <c r="D2424" s="399"/>
      <c r="E2424" s="400"/>
      <c r="G2424" s="401"/>
      <c r="H2424" s="401"/>
      <c r="I2424" s="401"/>
      <c r="J2424" s="194"/>
      <c r="K2424" s="194"/>
      <c r="L2424" s="195"/>
      <c r="M2424" s="196"/>
      <c r="N2424" s="197"/>
      <c r="O2424" s="197"/>
      <c r="P2424" s="231"/>
    </row>
    <row r="2425" spans="2:16">
      <c r="B2425" s="351"/>
      <c r="C2425" s="435"/>
      <c r="D2425" s="399"/>
      <c r="E2425" s="400"/>
      <c r="G2425" s="401"/>
      <c r="H2425" s="401"/>
      <c r="I2425" s="401"/>
      <c r="J2425" s="194"/>
      <c r="K2425" s="194"/>
      <c r="L2425" s="195"/>
      <c r="M2425" s="196"/>
      <c r="N2425" s="197"/>
      <c r="O2425" s="197"/>
      <c r="P2425" s="231"/>
    </row>
    <row r="2426" spans="2:16">
      <c r="B2426" s="351"/>
      <c r="C2426" s="435"/>
      <c r="D2426" s="399"/>
      <c r="E2426" s="400"/>
      <c r="G2426" s="401"/>
      <c r="H2426" s="401"/>
      <c r="I2426" s="401"/>
      <c r="J2426" s="194"/>
      <c r="K2426" s="194"/>
      <c r="L2426" s="195"/>
      <c r="M2426" s="196"/>
      <c r="N2426" s="197"/>
      <c r="O2426" s="197"/>
      <c r="P2426" s="231"/>
    </row>
    <row r="2427" spans="2:16">
      <c r="B2427" s="351"/>
      <c r="C2427" s="435"/>
      <c r="D2427" s="399"/>
      <c r="E2427" s="400"/>
      <c r="G2427" s="401"/>
      <c r="H2427" s="401"/>
      <c r="I2427" s="401"/>
      <c r="J2427" s="194"/>
      <c r="K2427" s="194"/>
      <c r="L2427" s="195"/>
      <c r="M2427" s="196"/>
      <c r="N2427" s="197"/>
      <c r="O2427" s="197"/>
      <c r="P2427" s="231"/>
    </row>
    <row r="2428" spans="2:16">
      <c r="B2428" s="351"/>
      <c r="C2428" s="435"/>
      <c r="D2428" s="399"/>
      <c r="E2428" s="400"/>
      <c r="G2428" s="401"/>
      <c r="H2428" s="401"/>
      <c r="I2428" s="401"/>
      <c r="J2428" s="194"/>
      <c r="K2428" s="194"/>
      <c r="L2428" s="195"/>
      <c r="M2428" s="196"/>
      <c r="N2428" s="197"/>
      <c r="O2428" s="197"/>
      <c r="P2428" s="231"/>
    </row>
    <row r="2429" spans="2:16">
      <c r="B2429" s="351"/>
      <c r="C2429" s="435"/>
      <c r="D2429" s="399"/>
      <c r="E2429" s="400"/>
      <c r="G2429" s="401"/>
      <c r="H2429" s="401"/>
      <c r="I2429" s="401"/>
      <c r="J2429" s="194"/>
      <c r="K2429" s="194"/>
      <c r="L2429" s="195"/>
      <c r="M2429" s="196"/>
      <c r="N2429" s="197"/>
      <c r="O2429" s="197"/>
      <c r="P2429" s="231"/>
    </row>
    <row r="2430" spans="2:16">
      <c r="B2430" s="351"/>
      <c r="C2430" s="435"/>
      <c r="D2430" s="399"/>
      <c r="E2430" s="400"/>
      <c r="G2430" s="401"/>
      <c r="H2430" s="401"/>
      <c r="I2430" s="401"/>
      <c r="J2430" s="194"/>
      <c r="K2430" s="194"/>
      <c r="L2430" s="195"/>
      <c r="M2430" s="196"/>
      <c r="N2430" s="197"/>
      <c r="O2430" s="197"/>
      <c r="P2430" s="231"/>
    </row>
    <row r="2431" spans="2:16">
      <c r="B2431" s="351"/>
      <c r="C2431" s="435"/>
      <c r="D2431" s="399"/>
      <c r="E2431" s="400"/>
      <c r="G2431" s="401"/>
      <c r="H2431" s="401"/>
      <c r="I2431" s="401"/>
      <c r="J2431" s="194"/>
      <c r="K2431" s="194"/>
      <c r="L2431" s="195"/>
      <c r="M2431" s="196"/>
      <c r="N2431" s="197"/>
      <c r="O2431" s="197"/>
      <c r="P2431" s="231"/>
    </row>
    <row r="2432" spans="2:16">
      <c r="B2432" s="351"/>
      <c r="C2432" s="435"/>
      <c r="D2432" s="399"/>
      <c r="E2432" s="400"/>
      <c r="G2432" s="401"/>
      <c r="H2432" s="401"/>
      <c r="I2432" s="401"/>
      <c r="J2432" s="194"/>
      <c r="K2432" s="194"/>
      <c r="L2432" s="195"/>
      <c r="M2432" s="196"/>
      <c r="N2432" s="197"/>
      <c r="O2432" s="197"/>
      <c r="P2432" s="231"/>
    </row>
    <row r="2433" spans="2:16">
      <c r="B2433" s="351"/>
      <c r="C2433" s="435"/>
      <c r="D2433" s="399"/>
      <c r="E2433" s="400"/>
      <c r="G2433" s="401"/>
      <c r="H2433" s="401"/>
      <c r="I2433" s="401"/>
      <c r="J2433" s="194"/>
      <c r="K2433" s="194"/>
      <c r="L2433" s="195"/>
      <c r="M2433" s="196"/>
      <c r="N2433" s="197"/>
      <c r="O2433" s="197"/>
      <c r="P2433" s="231"/>
    </row>
    <row r="2434" spans="2:16">
      <c r="B2434" s="351"/>
      <c r="C2434" s="435"/>
      <c r="D2434" s="399"/>
      <c r="E2434" s="400"/>
      <c r="G2434" s="401"/>
      <c r="H2434" s="401"/>
      <c r="I2434" s="401"/>
      <c r="J2434" s="194"/>
      <c r="K2434" s="194"/>
      <c r="L2434" s="195"/>
      <c r="M2434" s="196"/>
      <c r="N2434" s="197"/>
      <c r="O2434" s="197"/>
      <c r="P2434" s="231"/>
    </row>
    <row r="2435" spans="2:16">
      <c r="B2435" s="351"/>
      <c r="C2435" s="435"/>
      <c r="D2435" s="399"/>
      <c r="E2435" s="400"/>
      <c r="G2435" s="401"/>
      <c r="H2435" s="401"/>
      <c r="I2435" s="401"/>
      <c r="J2435" s="194"/>
      <c r="K2435" s="194"/>
      <c r="L2435" s="195"/>
      <c r="M2435" s="196"/>
      <c r="N2435" s="197"/>
      <c r="O2435" s="197"/>
      <c r="P2435" s="231"/>
    </row>
    <row r="2436" spans="2:16">
      <c r="B2436" s="351"/>
      <c r="C2436" s="435"/>
      <c r="D2436" s="399"/>
      <c r="E2436" s="400"/>
      <c r="G2436" s="401"/>
      <c r="H2436" s="401"/>
      <c r="I2436" s="401"/>
      <c r="J2436" s="194"/>
      <c r="K2436" s="194"/>
      <c r="L2436" s="195"/>
      <c r="M2436" s="196"/>
      <c r="N2436" s="197"/>
      <c r="O2436" s="197"/>
      <c r="P2436" s="231"/>
    </row>
    <row r="2437" spans="2:16">
      <c r="B2437" s="351"/>
      <c r="C2437" s="435"/>
      <c r="D2437" s="399"/>
      <c r="E2437" s="400"/>
      <c r="G2437" s="401"/>
      <c r="H2437" s="401"/>
      <c r="I2437" s="401"/>
      <c r="J2437" s="194"/>
      <c r="K2437" s="194"/>
      <c r="L2437" s="195"/>
      <c r="M2437" s="196"/>
      <c r="N2437" s="197"/>
      <c r="O2437" s="197"/>
      <c r="P2437" s="231"/>
    </row>
    <row r="2438" spans="2:16">
      <c r="B2438" s="351"/>
      <c r="C2438" s="435"/>
      <c r="D2438" s="399"/>
      <c r="E2438" s="400"/>
      <c r="G2438" s="401"/>
      <c r="H2438" s="401"/>
      <c r="I2438" s="401"/>
      <c r="J2438" s="194"/>
      <c r="K2438" s="194"/>
      <c r="L2438" s="195"/>
      <c r="M2438" s="196"/>
      <c r="N2438" s="197"/>
      <c r="O2438" s="197"/>
      <c r="P2438" s="231"/>
    </row>
    <row r="2439" spans="2:16">
      <c r="B2439" s="351"/>
      <c r="C2439" s="435"/>
      <c r="D2439" s="399"/>
      <c r="E2439" s="400"/>
      <c r="G2439" s="401"/>
      <c r="H2439" s="401"/>
      <c r="I2439" s="401"/>
      <c r="J2439" s="194"/>
      <c r="K2439" s="194"/>
      <c r="L2439" s="195"/>
      <c r="M2439" s="196"/>
      <c r="N2439" s="197"/>
      <c r="O2439" s="197"/>
      <c r="P2439" s="231"/>
    </row>
    <row r="2440" spans="2:16">
      <c r="B2440" s="351"/>
      <c r="C2440" s="435"/>
      <c r="D2440" s="399"/>
      <c r="E2440" s="400"/>
      <c r="G2440" s="401"/>
      <c r="H2440" s="401"/>
      <c r="I2440" s="401"/>
      <c r="J2440" s="194"/>
      <c r="K2440" s="194"/>
      <c r="L2440" s="195"/>
      <c r="M2440" s="196"/>
      <c r="N2440" s="197"/>
      <c r="O2440" s="197"/>
      <c r="P2440" s="231"/>
    </row>
    <row r="2441" spans="2:16">
      <c r="B2441" s="351"/>
      <c r="C2441" s="435"/>
      <c r="D2441" s="399"/>
      <c r="E2441" s="400"/>
      <c r="G2441" s="401"/>
      <c r="H2441" s="401"/>
      <c r="I2441" s="401"/>
      <c r="J2441" s="194"/>
      <c r="K2441" s="194"/>
      <c r="L2441" s="195"/>
      <c r="M2441" s="196"/>
      <c r="N2441" s="197"/>
      <c r="O2441" s="197"/>
      <c r="P2441" s="231"/>
    </row>
    <row r="2442" spans="2:16">
      <c r="B2442" s="351"/>
      <c r="C2442" s="435"/>
      <c r="D2442" s="399"/>
      <c r="E2442" s="400"/>
      <c r="G2442" s="401"/>
      <c r="H2442" s="401"/>
      <c r="I2442" s="401"/>
      <c r="J2442" s="194"/>
      <c r="K2442" s="194"/>
      <c r="L2442" s="195"/>
      <c r="M2442" s="196"/>
      <c r="N2442" s="197"/>
      <c r="O2442" s="197"/>
      <c r="P2442" s="231"/>
    </row>
    <row r="2443" spans="2:16">
      <c r="B2443" s="351"/>
      <c r="C2443" s="435"/>
      <c r="D2443" s="399"/>
      <c r="E2443" s="400"/>
      <c r="G2443" s="401"/>
      <c r="H2443" s="401"/>
      <c r="I2443" s="401"/>
      <c r="J2443" s="194"/>
      <c r="K2443" s="194"/>
      <c r="L2443" s="195"/>
      <c r="M2443" s="196"/>
      <c r="N2443" s="197"/>
      <c r="O2443" s="197"/>
      <c r="P2443" s="231"/>
    </row>
    <row r="2444" spans="2:16">
      <c r="B2444" s="351"/>
      <c r="C2444" s="435"/>
      <c r="D2444" s="399"/>
      <c r="E2444" s="400"/>
      <c r="G2444" s="401"/>
      <c r="H2444" s="401"/>
      <c r="I2444" s="401"/>
      <c r="J2444" s="194"/>
      <c r="K2444" s="194"/>
      <c r="L2444" s="195"/>
      <c r="M2444" s="196"/>
      <c r="N2444" s="197"/>
      <c r="O2444" s="197"/>
      <c r="P2444" s="231"/>
    </row>
    <row r="2445" spans="2:16">
      <c r="B2445" s="351"/>
      <c r="C2445" s="435"/>
      <c r="D2445" s="399"/>
      <c r="E2445" s="400"/>
      <c r="G2445" s="401"/>
      <c r="H2445" s="401"/>
      <c r="I2445" s="401"/>
      <c r="J2445" s="194"/>
      <c r="K2445" s="194"/>
      <c r="L2445" s="195"/>
      <c r="M2445" s="196"/>
      <c r="N2445" s="197"/>
      <c r="O2445" s="197"/>
      <c r="P2445" s="231"/>
    </row>
    <row r="2446" spans="2:16">
      <c r="B2446" s="351"/>
      <c r="C2446" s="435"/>
      <c r="D2446" s="399"/>
      <c r="E2446" s="400"/>
      <c r="G2446" s="401"/>
      <c r="H2446" s="401"/>
      <c r="I2446" s="401"/>
      <c r="J2446" s="194"/>
      <c r="K2446" s="194"/>
      <c r="L2446" s="195"/>
      <c r="M2446" s="196"/>
      <c r="N2446" s="197"/>
      <c r="O2446" s="197"/>
      <c r="P2446" s="231"/>
    </row>
    <row r="2447" spans="2:16">
      <c r="B2447" s="351"/>
      <c r="C2447" s="435"/>
      <c r="D2447" s="399"/>
      <c r="E2447" s="400"/>
      <c r="G2447" s="401"/>
      <c r="H2447" s="401"/>
      <c r="I2447" s="401"/>
      <c r="J2447" s="194"/>
      <c r="K2447" s="194"/>
      <c r="L2447" s="195"/>
      <c r="M2447" s="196"/>
      <c r="N2447" s="197"/>
      <c r="O2447" s="197"/>
      <c r="P2447" s="231"/>
    </row>
    <row r="2448" spans="2:16">
      <c r="B2448" s="351"/>
      <c r="C2448" s="435"/>
      <c r="D2448" s="399"/>
      <c r="E2448" s="400"/>
      <c r="G2448" s="401"/>
      <c r="H2448" s="401"/>
      <c r="I2448" s="401"/>
      <c r="J2448" s="194"/>
      <c r="K2448" s="194"/>
      <c r="L2448" s="195"/>
      <c r="M2448" s="196"/>
      <c r="N2448" s="197"/>
      <c r="O2448" s="197"/>
      <c r="P2448" s="231"/>
    </row>
    <row r="2449" spans="2:16">
      <c r="B2449" s="351"/>
      <c r="C2449" s="435"/>
      <c r="D2449" s="399"/>
      <c r="E2449" s="400"/>
      <c r="G2449" s="401"/>
      <c r="H2449" s="401"/>
      <c r="I2449" s="401"/>
      <c r="J2449" s="194"/>
      <c r="K2449" s="194"/>
      <c r="L2449" s="195"/>
      <c r="M2449" s="196"/>
      <c r="N2449" s="197"/>
      <c r="O2449" s="197"/>
      <c r="P2449" s="231"/>
    </row>
    <row r="2450" spans="2:16">
      <c r="B2450" s="351"/>
      <c r="C2450" s="435"/>
      <c r="D2450" s="399"/>
      <c r="E2450" s="400"/>
      <c r="G2450" s="401"/>
      <c r="H2450" s="401"/>
      <c r="I2450" s="401"/>
      <c r="J2450" s="194"/>
      <c r="K2450" s="194"/>
      <c r="L2450" s="195"/>
      <c r="M2450" s="196"/>
      <c r="N2450" s="197"/>
      <c r="O2450" s="197"/>
      <c r="P2450" s="231"/>
    </row>
    <row r="2451" spans="2:16">
      <c r="B2451" s="351"/>
      <c r="C2451" s="435"/>
      <c r="D2451" s="399"/>
      <c r="E2451" s="400"/>
      <c r="G2451" s="401"/>
      <c r="H2451" s="401"/>
      <c r="I2451" s="401"/>
      <c r="J2451" s="194"/>
      <c r="K2451" s="194"/>
      <c r="L2451" s="195"/>
      <c r="M2451" s="196"/>
      <c r="N2451" s="197"/>
      <c r="O2451" s="197"/>
      <c r="P2451" s="231"/>
    </row>
    <row r="2452" spans="2:16">
      <c r="B2452" s="351"/>
      <c r="C2452" s="435"/>
      <c r="D2452" s="399"/>
      <c r="E2452" s="400"/>
      <c r="G2452" s="401"/>
      <c r="H2452" s="401"/>
      <c r="I2452" s="401"/>
      <c r="J2452" s="194"/>
      <c r="K2452" s="194"/>
      <c r="L2452" s="195"/>
      <c r="M2452" s="196"/>
      <c r="N2452" s="197"/>
      <c r="O2452" s="197"/>
      <c r="P2452" s="231"/>
    </row>
    <row r="2453" spans="2:16">
      <c r="B2453" s="351"/>
      <c r="C2453" s="435"/>
      <c r="D2453" s="399"/>
      <c r="E2453" s="400"/>
      <c r="G2453" s="401"/>
      <c r="H2453" s="401"/>
      <c r="I2453" s="401"/>
      <c r="J2453" s="194"/>
      <c r="K2453" s="194"/>
      <c r="L2453" s="195"/>
      <c r="M2453" s="196"/>
      <c r="N2453" s="197"/>
      <c r="O2453" s="197"/>
      <c r="P2453" s="231"/>
    </row>
    <row r="2454" spans="2:16">
      <c r="B2454" s="351"/>
      <c r="C2454" s="435"/>
      <c r="D2454" s="399"/>
      <c r="E2454" s="400"/>
      <c r="G2454" s="401"/>
      <c r="H2454" s="401"/>
      <c r="I2454" s="401"/>
      <c r="J2454" s="194"/>
      <c r="K2454" s="194"/>
      <c r="L2454" s="195"/>
      <c r="M2454" s="196"/>
      <c r="N2454" s="197"/>
      <c r="O2454" s="197"/>
      <c r="P2454" s="231"/>
    </row>
    <row r="2455" spans="2:16">
      <c r="B2455" s="351"/>
      <c r="C2455" s="435"/>
      <c r="D2455" s="399"/>
      <c r="E2455" s="400"/>
      <c r="G2455" s="401"/>
      <c r="H2455" s="401"/>
      <c r="I2455" s="401"/>
      <c r="J2455" s="194"/>
      <c r="K2455" s="194"/>
      <c r="L2455" s="195"/>
      <c r="M2455" s="196"/>
      <c r="N2455" s="197"/>
      <c r="O2455" s="197"/>
      <c r="P2455" s="231"/>
    </row>
    <row r="2456" spans="2:16">
      <c r="B2456" s="351"/>
      <c r="C2456" s="435"/>
      <c r="D2456" s="399"/>
      <c r="E2456" s="400"/>
      <c r="G2456" s="401"/>
      <c r="H2456" s="401"/>
      <c r="I2456" s="401"/>
      <c r="J2456" s="194"/>
      <c r="K2456" s="194"/>
      <c r="L2456" s="195"/>
      <c r="M2456" s="196"/>
      <c r="N2456" s="197"/>
      <c r="O2456" s="197"/>
      <c r="P2456" s="231"/>
    </row>
    <row r="2457" spans="2:16">
      <c r="B2457" s="351"/>
      <c r="C2457" s="435"/>
      <c r="D2457" s="399"/>
      <c r="E2457" s="400"/>
      <c r="G2457" s="401"/>
      <c r="H2457" s="401"/>
      <c r="I2457" s="401"/>
      <c r="J2457" s="194"/>
      <c r="K2457" s="194"/>
      <c r="L2457" s="195"/>
      <c r="M2457" s="196"/>
      <c r="N2457" s="197"/>
      <c r="O2457" s="197"/>
      <c r="P2457" s="231"/>
    </row>
    <row r="2458" spans="2:16">
      <c r="B2458" s="351"/>
      <c r="C2458" s="435"/>
      <c r="D2458" s="399"/>
      <c r="E2458" s="400"/>
      <c r="G2458" s="401"/>
      <c r="H2458" s="401"/>
      <c r="I2458" s="401"/>
      <c r="J2458" s="194"/>
      <c r="K2458" s="194"/>
      <c r="L2458" s="195"/>
      <c r="M2458" s="196"/>
      <c r="N2458" s="197"/>
      <c r="O2458" s="197"/>
      <c r="P2458" s="231"/>
    </row>
    <row r="2459" spans="2:16">
      <c r="B2459" s="351"/>
      <c r="C2459" s="435"/>
      <c r="D2459" s="399"/>
      <c r="E2459" s="400"/>
      <c r="G2459" s="401"/>
      <c r="H2459" s="401"/>
      <c r="I2459" s="401"/>
      <c r="J2459" s="194"/>
      <c r="K2459" s="194"/>
      <c r="L2459" s="195"/>
      <c r="M2459" s="196"/>
      <c r="N2459" s="197"/>
      <c r="O2459" s="197"/>
      <c r="P2459" s="231"/>
    </row>
    <row r="2460" spans="2:16">
      <c r="B2460" s="351"/>
      <c r="C2460" s="435"/>
      <c r="D2460" s="399"/>
      <c r="E2460" s="400"/>
      <c r="G2460" s="401"/>
      <c r="H2460" s="401"/>
      <c r="I2460" s="401"/>
      <c r="J2460" s="194"/>
      <c r="K2460" s="194"/>
      <c r="L2460" s="195"/>
      <c r="M2460" s="196"/>
      <c r="N2460" s="197"/>
      <c r="O2460" s="197"/>
      <c r="P2460" s="231"/>
    </row>
    <row r="2461" spans="2:16">
      <c r="B2461" s="351"/>
      <c r="C2461" s="435"/>
      <c r="D2461" s="399"/>
      <c r="E2461" s="400"/>
      <c r="G2461" s="401"/>
      <c r="H2461" s="401"/>
      <c r="I2461" s="401"/>
      <c r="J2461" s="194"/>
      <c r="K2461" s="194"/>
      <c r="L2461" s="195"/>
      <c r="M2461" s="196"/>
      <c r="N2461" s="197"/>
      <c r="O2461" s="197"/>
      <c r="P2461" s="231"/>
    </row>
    <row r="2462" spans="2:16">
      <c r="B2462" s="351"/>
      <c r="C2462" s="435"/>
      <c r="D2462" s="399"/>
      <c r="E2462" s="400"/>
      <c r="G2462" s="401"/>
      <c r="H2462" s="401"/>
      <c r="I2462" s="401"/>
      <c r="J2462" s="194"/>
      <c r="K2462" s="194"/>
      <c r="L2462" s="195"/>
      <c r="M2462" s="196"/>
      <c r="N2462" s="197"/>
      <c r="O2462" s="197"/>
      <c r="P2462" s="231"/>
    </row>
    <row r="2463" spans="2:16">
      <c r="B2463" s="351"/>
      <c r="C2463" s="435"/>
      <c r="D2463" s="399"/>
      <c r="E2463" s="400"/>
      <c r="G2463" s="401"/>
      <c r="H2463" s="401"/>
      <c r="I2463" s="401"/>
      <c r="J2463" s="194"/>
      <c r="K2463" s="194"/>
      <c r="L2463" s="195"/>
      <c r="M2463" s="196"/>
      <c r="N2463" s="197"/>
      <c r="O2463" s="197"/>
      <c r="P2463" s="231"/>
    </row>
    <row r="2464" spans="2:16">
      <c r="B2464" s="351"/>
      <c r="C2464" s="435"/>
      <c r="D2464" s="399"/>
      <c r="E2464" s="400"/>
      <c r="G2464" s="401"/>
      <c r="H2464" s="401"/>
      <c r="I2464" s="401"/>
      <c r="J2464" s="194"/>
      <c r="K2464" s="194"/>
      <c r="L2464" s="195"/>
      <c r="M2464" s="196"/>
      <c r="N2464" s="197"/>
      <c r="O2464" s="197"/>
      <c r="P2464" s="231"/>
    </row>
    <row r="2465" spans="2:16">
      <c r="B2465" s="351"/>
      <c r="C2465" s="435"/>
      <c r="D2465" s="399"/>
      <c r="E2465" s="400"/>
      <c r="G2465" s="401"/>
      <c r="H2465" s="401"/>
      <c r="I2465" s="401"/>
      <c r="J2465" s="194"/>
      <c r="K2465" s="194"/>
      <c r="L2465" s="195"/>
      <c r="M2465" s="196"/>
      <c r="N2465" s="197"/>
      <c r="O2465" s="197"/>
      <c r="P2465" s="231"/>
    </row>
    <row r="2466" spans="2:16">
      <c r="B2466" s="351"/>
      <c r="C2466" s="435"/>
      <c r="D2466" s="399"/>
      <c r="E2466" s="400"/>
      <c r="G2466" s="401"/>
      <c r="H2466" s="401"/>
      <c r="I2466" s="401"/>
      <c r="J2466" s="194"/>
      <c r="K2466" s="194"/>
      <c r="L2466" s="195"/>
      <c r="M2466" s="196"/>
      <c r="N2466" s="197"/>
      <c r="O2466" s="197"/>
      <c r="P2466" s="231"/>
    </row>
    <row r="2467" spans="2:16">
      <c r="B2467" s="351"/>
      <c r="C2467" s="435"/>
      <c r="D2467" s="399"/>
      <c r="E2467" s="400"/>
      <c r="G2467" s="401"/>
      <c r="H2467" s="401"/>
      <c r="I2467" s="401"/>
      <c r="J2467" s="194"/>
      <c r="K2467" s="194"/>
      <c r="L2467" s="195"/>
      <c r="M2467" s="196"/>
      <c r="N2467" s="197"/>
      <c r="O2467" s="197"/>
      <c r="P2467" s="231"/>
    </row>
    <row r="2468" spans="2:16">
      <c r="B2468" s="351"/>
      <c r="C2468" s="435"/>
      <c r="D2468" s="399"/>
      <c r="E2468" s="400"/>
      <c r="G2468" s="401"/>
      <c r="H2468" s="401"/>
      <c r="I2468" s="401"/>
      <c r="J2468" s="194"/>
      <c r="K2468" s="194"/>
      <c r="L2468" s="195"/>
      <c r="M2468" s="196"/>
      <c r="N2468" s="197"/>
      <c r="O2468" s="197"/>
      <c r="P2468" s="231"/>
    </row>
    <row r="2469" spans="2:16">
      <c r="B2469" s="351"/>
      <c r="C2469" s="435"/>
      <c r="D2469" s="399"/>
      <c r="E2469" s="400"/>
      <c r="G2469" s="401"/>
      <c r="H2469" s="401"/>
      <c r="I2469" s="401"/>
      <c r="J2469" s="194"/>
      <c r="K2469" s="194"/>
      <c r="L2469" s="195"/>
      <c r="M2469" s="196"/>
      <c r="N2469" s="197"/>
      <c r="O2469" s="197"/>
      <c r="P2469" s="231"/>
    </row>
    <row r="2470" spans="2:16">
      <c r="B2470" s="351"/>
      <c r="C2470" s="435"/>
      <c r="D2470" s="399"/>
      <c r="E2470" s="400"/>
      <c r="G2470" s="401"/>
      <c r="H2470" s="401"/>
      <c r="I2470" s="401"/>
      <c r="J2470" s="194"/>
      <c r="K2470" s="194"/>
      <c r="L2470" s="195"/>
      <c r="M2470" s="196"/>
      <c r="N2470" s="197"/>
      <c r="O2470" s="197"/>
      <c r="P2470" s="231"/>
    </row>
    <row r="2471" spans="2:16">
      <c r="B2471" s="351"/>
      <c r="C2471" s="435"/>
      <c r="D2471" s="399"/>
      <c r="E2471" s="400"/>
      <c r="G2471" s="401"/>
      <c r="H2471" s="401"/>
      <c r="I2471" s="401"/>
      <c r="J2471" s="194"/>
      <c r="K2471" s="194"/>
      <c r="L2471" s="195"/>
      <c r="M2471" s="196"/>
      <c r="N2471" s="197"/>
      <c r="O2471" s="197"/>
      <c r="P2471" s="231"/>
    </row>
    <row r="2472" spans="2:16">
      <c r="B2472" s="351"/>
      <c r="C2472" s="435"/>
      <c r="D2472" s="399"/>
      <c r="E2472" s="400"/>
      <c r="G2472" s="401"/>
      <c r="H2472" s="401"/>
      <c r="I2472" s="401"/>
      <c r="J2472" s="194"/>
      <c r="K2472" s="194"/>
      <c r="L2472" s="195"/>
      <c r="M2472" s="196"/>
      <c r="N2472" s="197"/>
      <c r="O2472" s="197"/>
      <c r="P2472" s="231"/>
    </row>
    <row r="2473" spans="2:16">
      <c r="B2473" s="351"/>
      <c r="C2473" s="435"/>
      <c r="D2473" s="399"/>
      <c r="E2473" s="400"/>
      <c r="G2473" s="401"/>
      <c r="H2473" s="401"/>
      <c r="I2473" s="401"/>
      <c r="J2473" s="194"/>
      <c r="K2473" s="194"/>
      <c r="L2473" s="195"/>
      <c r="M2473" s="196"/>
      <c r="N2473" s="197"/>
      <c r="O2473" s="197"/>
      <c r="P2473" s="231"/>
    </row>
    <row r="2474" spans="2:16">
      <c r="B2474" s="351"/>
      <c r="C2474" s="435"/>
      <c r="D2474" s="399"/>
      <c r="E2474" s="400"/>
      <c r="G2474" s="401"/>
      <c r="H2474" s="401"/>
      <c r="I2474" s="401"/>
      <c r="J2474" s="194"/>
      <c r="K2474" s="194"/>
      <c r="L2474" s="195"/>
      <c r="M2474" s="196"/>
      <c r="N2474" s="197"/>
      <c r="O2474" s="197"/>
      <c r="P2474" s="231"/>
    </row>
    <row r="2475" spans="2:16">
      <c r="B2475" s="351"/>
      <c r="C2475" s="435"/>
      <c r="D2475" s="399"/>
      <c r="E2475" s="400"/>
      <c r="G2475" s="401"/>
      <c r="H2475" s="401"/>
      <c r="I2475" s="401"/>
      <c r="J2475" s="194"/>
      <c r="K2475" s="194"/>
      <c r="L2475" s="195"/>
      <c r="M2475" s="196"/>
      <c r="N2475" s="197"/>
      <c r="O2475" s="197"/>
      <c r="P2475" s="231"/>
    </row>
    <row r="2476" spans="2:16">
      <c r="B2476" s="351"/>
      <c r="C2476" s="435"/>
      <c r="D2476" s="399"/>
      <c r="E2476" s="400"/>
      <c r="G2476" s="401"/>
      <c r="H2476" s="401"/>
      <c r="I2476" s="401"/>
      <c r="J2476" s="194"/>
      <c r="K2476" s="194"/>
      <c r="L2476" s="195"/>
      <c r="M2476" s="196"/>
      <c r="N2476" s="197"/>
      <c r="O2476" s="197"/>
      <c r="P2476" s="231"/>
    </row>
    <row r="2477" spans="2:16">
      <c r="B2477" s="351"/>
      <c r="C2477" s="435"/>
      <c r="D2477" s="399"/>
      <c r="E2477" s="400"/>
      <c r="G2477" s="401"/>
      <c r="H2477" s="401"/>
      <c r="I2477" s="401"/>
      <c r="J2477" s="194"/>
      <c r="K2477" s="194"/>
      <c r="L2477" s="195"/>
      <c r="M2477" s="196"/>
      <c r="N2477" s="197"/>
      <c r="O2477" s="197"/>
      <c r="P2477" s="231"/>
    </row>
    <row r="2478" spans="2:16">
      <c r="B2478" s="351"/>
      <c r="C2478" s="435"/>
      <c r="D2478" s="399"/>
      <c r="E2478" s="400"/>
      <c r="G2478" s="401"/>
      <c r="H2478" s="401"/>
      <c r="I2478" s="401"/>
      <c r="J2478" s="194"/>
      <c r="K2478" s="194"/>
      <c r="L2478" s="195"/>
      <c r="M2478" s="196"/>
      <c r="N2478" s="197"/>
      <c r="O2478" s="197"/>
      <c r="P2478" s="231"/>
    </row>
    <row r="2479" spans="2:16">
      <c r="B2479" s="351"/>
      <c r="C2479" s="435"/>
      <c r="D2479" s="399"/>
      <c r="E2479" s="400"/>
      <c r="G2479" s="401"/>
      <c r="H2479" s="401"/>
      <c r="I2479" s="401"/>
      <c r="J2479" s="194"/>
      <c r="K2479" s="194"/>
      <c r="L2479" s="195"/>
      <c r="M2479" s="196"/>
      <c r="N2479" s="197"/>
      <c r="O2479" s="197"/>
      <c r="P2479" s="231"/>
    </row>
    <row r="2480" spans="2:16">
      <c r="B2480" s="351"/>
      <c r="C2480" s="435"/>
      <c r="D2480" s="399"/>
      <c r="E2480" s="400"/>
      <c r="G2480" s="401"/>
      <c r="H2480" s="401"/>
      <c r="I2480" s="401"/>
      <c r="J2480" s="194"/>
      <c r="K2480" s="194"/>
      <c r="L2480" s="195"/>
      <c r="M2480" s="196"/>
      <c r="N2480" s="197"/>
      <c r="O2480" s="197"/>
      <c r="P2480" s="231"/>
    </row>
    <row r="2481" spans="2:16">
      <c r="B2481" s="351"/>
      <c r="C2481" s="435"/>
      <c r="D2481" s="399"/>
      <c r="E2481" s="400"/>
      <c r="G2481" s="401"/>
      <c r="H2481" s="401"/>
      <c r="I2481" s="401"/>
      <c r="J2481" s="194"/>
      <c r="K2481" s="194"/>
      <c r="L2481" s="195"/>
      <c r="M2481" s="196"/>
      <c r="N2481" s="197"/>
      <c r="O2481" s="197"/>
      <c r="P2481" s="231"/>
    </row>
    <row r="2482" spans="2:16">
      <c r="B2482" s="351"/>
      <c r="C2482" s="435"/>
      <c r="D2482" s="399"/>
      <c r="E2482" s="400"/>
      <c r="G2482" s="401"/>
      <c r="H2482" s="401"/>
      <c r="I2482" s="401"/>
      <c r="J2482" s="194"/>
      <c r="K2482" s="194"/>
      <c r="L2482" s="195"/>
      <c r="M2482" s="196"/>
      <c r="N2482" s="197"/>
      <c r="O2482" s="197"/>
      <c r="P2482" s="231"/>
    </row>
    <row r="2483" spans="2:16">
      <c r="B2483" s="351"/>
      <c r="C2483" s="435"/>
      <c r="D2483" s="399"/>
      <c r="E2483" s="400"/>
      <c r="G2483" s="401"/>
      <c r="H2483" s="401"/>
      <c r="I2483" s="401"/>
      <c r="J2483" s="194"/>
      <c r="K2483" s="194"/>
      <c r="L2483" s="195"/>
      <c r="M2483" s="196"/>
      <c r="N2483" s="197"/>
      <c r="O2483" s="197"/>
      <c r="P2483" s="231"/>
    </row>
    <row r="2484" spans="2:16">
      <c r="B2484" s="351"/>
      <c r="C2484" s="435"/>
      <c r="D2484" s="399"/>
      <c r="E2484" s="400"/>
      <c r="G2484" s="401"/>
      <c r="H2484" s="401"/>
      <c r="I2484" s="401"/>
      <c r="J2484" s="194"/>
      <c r="K2484" s="194"/>
      <c r="L2484" s="195"/>
      <c r="M2484" s="196"/>
      <c r="N2484" s="197"/>
      <c r="O2484" s="197"/>
      <c r="P2484" s="231"/>
    </row>
    <row r="2485" spans="2:16">
      <c r="B2485" s="351"/>
      <c r="C2485" s="435"/>
      <c r="D2485" s="399"/>
      <c r="E2485" s="400"/>
      <c r="G2485" s="401"/>
      <c r="H2485" s="401"/>
      <c r="I2485" s="401"/>
      <c r="J2485" s="194"/>
      <c r="K2485" s="194"/>
      <c r="L2485" s="195"/>
      <c r="M2485" s="196"/>
      <c r="N2485" s="197"/>
      <c r="O2485" s="197"/>
      <c r="P2485" s="231"/>
    </row>
    <row r="2486" spans="2:16">
      <c r="B2486" s="351"/>
      <c r="C2486" s="435"/>
      <c r="D2486" s="399"/>
      <c r="E2486" s="400"/>
      <c r="G2486" s="401"/>
      <c r="H2486" s="401"/>
      <c r="I2486" s="401"/>
      <c r="J2486" s="194"/>
      <c r="K2486" s="194"/>
      <c r="L2486" s="195"/>
      <c r="M2486" s="196"/>
      <c r="N2486" s="197"/>
      <c r="O2486" s="197"/>
      <c r="P2486" s="231"/>
    </row>
    <row r="2487" spans="2:16">
      <c r="B2487" s="351"/>
      <c r="C2487" s="435"/>
      <c r="D2487" s="399"/>
      <c r="E2487" s="400"/>
      <c r="G2487" s="401"/>
      <c r="H2487" s="401"/>
      <c r="I2487" s="401"/>
      <c r="J2487" s="194"/>
      <c r="K2487" s="194"/>
      <c r="L2487" s="195"/>
      <c r="M2487" s="196"/>
      <c r="N2487" s="197"/>
      <c r="O2487" s="197"/>
      <c r="P2487" s="231"/>
    </row>
    <row r="2488" spans="2:16">
      <c r="B2488" s="351"/>
      <c r="C2488" s="435"/>
      <c r="D2488" s="399"/>
      <c r="E2488" s="400"/>
      <c r="G2488" s="401"/>
      <c r="H2488" s="401"/>
      <c r="I2488" s="401"/>
      <c r="J2488" s="194"/>
      <c r="K2488" s="194"/>
      <c r="L2488" s="195"/>
      <c r="M2488" s="196"/>
      <c r="N2488" s="197"/>
      <c r="O2488" s="197"/>
      <c r="P2488" s="231"/>
    </row>
    <row r="2489" spans="2:16">
      <c r="B2489" s="351"/>
      <c r="C2489" s="435"/>
      <c r="D2489" s="399"/>
      <c r="E2489" s="400"/>
      <c r="G2489" s="401"/>
      <c r="H2489" s="401"/>
      <c r="I2489" s="401"/>
      <c r="J2489" s="194"/>
      <c r="K2489" s="194"/>
      <c r="L2489" s="195"/>
      <c r="M2489" s="196"/>
      <c r="N2489" s="197"/>
      <c r="O2489" s="197"/>
      <c r="P2489" s="231"/>
    </row>
    <row r="2490" spans="2:16">
      <c r="B2490" s="351"/>
      <c r="C2490" s="435"/>
      <c r="D2490" s="399"/>
      <c r="E2490" s="400"/>
      <c r="G2490" s="401"/>
      <c r="H2490" s="401"/>
      <c r="I2490" s="401"/>
      <c r="J2490" s="194"/>
      <c r="K2490" s="194"/>
      <c r="L2490" s="195"/>
      <c r="M2490" s="196"/>
      <c r="N2490" s="197"/>
      <c r="O2490" s="197"/>
      <c r="P2490" s="231"/>
    </row>
    <row r="2491" spans="2:16">
      <c r="B2491" s="351"/>
      <c r="C2491" s="435"/>
      <c r="D2491" s="399"/>
      <c r="E2491" s="400"/>
      <c r="G2491" s="401"/>
      <c r="H2491" s="401"/>
      <c r="I2491" s="401"/>
      <c r="J2491" s="194"/>
      <c r="K2491" s="194"/>
      <c r="L2491" s="195"/>
      <c r="M2491" s="196"/>
      <c r="N2491" s="197"/>
      <c r="O2491" s="197"/>
      <c r="P2491" s="231"/>
    </row>
    <row r="2492" spans="2:16">
      <c r="B2492" s="351"/>
      <c r="C2492" s="435"/>
      <c r="D2492" s="399"/>
      <c r="E2492" s="400"/>
      <c r="G2492" s="401"/>
      <c r="H2492" s="401"/>
      <c r="I2492" s="401"/>
      <c r="J2492" s="194"/>
      <c r="K2492" s="194"/>
      <c r="L2492" s="195"/>
      <c r="M2492" s="196"/>
      <c r="N2492" s="197"/>
      <c r="O2492" s="197"/>
      <c r="P2492" s="231"/>
    </row>
    <row r="2493" spans="2:16">
      <c r="B2493" s="351"/>
      <c r="C2493" s="435"/>
      <c r="D2493" s="399"/>
      <c r="E2493" s="400"/>
      <c r="G2493" s="401"/>
      <c r="H2493" s="401"/>
      <c r="I2493" s="401"/>
      <c r="J2493" s="194"/>
      <c r="K2493" s="194"/>
      <c r="L2493" s="195"/>
      <c r="M2493" s="196"/>
      <c r="N2493" s="197"/>
      <c r="O2493" s="197"/>
      <c r="P2493" s="231"/>
    </row>
    <row r="2494" spans="2:16">
      <c r="B2494" s="351"/>
      <c r="C2494" s="435"/>
      <c r="D2494" s="399"/>
      <c r="E2494" s="400"/>
      <c r="G2494" s="401"/>
      <c r="H2494" s="401"/>
      <c r="I2494" s="401"/>
      <c r="J2494" s="194"/>
      <c r="K2494" s="194"/>
      <c r="L2494" s="195"/>
      <c r="M2494" s="196"/>
      <c r="N2494" s="197"/>
      <c r="O2494" s="197"/>
      <c r="P2494" s="231"/>
    </row>
    <row r="2495" spans="2:16">
      <c r="B2495" s="351"/>
      <c r="C2495" s="435"/>
      <c r="D2495" s="399"/>
      <c r="E2495" s="400"/>
      <c r="G2495" s="401"/>
      <c r="H2495" s="401"/>
      <c r="I2495" s="401"/>
      <c r="J2495" s="194"/>
      <c r="K2495" s="194"/>
      <c r="L2495" s="195"/>
      <c r="M2495" s="196"/>
      <c r="N2495" s="197"/>
      <c r="O2495" s="197"/>
      <c r="P2495" s="231"/>
    </row>
    <row r="2496" spans="2:16">
      <c r="B2496" s="351"/>
      <c r="C2496" s="435"/>
      <c r="D2496" s="399"/>
      <c r="E2496" s="400"/>
      <c r="G2496" s="401"/>
      <c r="H2496" s="401"/>
      <c r="I2496" s="401"/>
      <c r="J2496" s="194"/>
      <c r="K2496" s="194"/>
      <c r="L2496" s="195"/>
      <c r="M2496" s="196"/>
      <c r="N2496" s="197"/>
      <c r="O2496" s="197"/>
      <c r="P2496" s="231"/>
    </row>
    <row r="2497" spans="2:16">
      <c r="B2497" s="351"/>
      <c r="C2497" s="435"/>
      <c r="D2497" s="399"/>
      <c r="E2497" s="400"/>
      <c r="G2497" s="401"/>
      <c r="H2497" s="401"/>
      <c r="I2497" s="401"/>
      <c r="J2497" s="194"/>
      <c r="K2497" s="194"/>
      <c r="L2497" s="195"/>
      <c r="M2497" s="196"/>
      <c r="N2497" s="197"/>
      <c r="O2497" s="197"/>
      <c r="P2497" s="231"/>
    </row>
    <row r="2498" spans="2:16">
      <c r="B2498" s="351"/>
      <c r="C2498" s="435"/>
      <c r="D2498" s="399"/>
      <c r="E2498" s="400"/>
      <c r="G2498" s="401"/>
      <c r="H2498" s="401"/>
      <c r="I2498" s="401"/>
      <c r="J2498" s="194"/>
      <c r="K2498" s="194"/>
      <c r="L2498" s="195"/>
      <c r="M2498" s="196"/>
      <c r="N2498" s="197"/>
      <c r="O2498" s="197"/>
      <c r="P2498" s="231"/>
    </row>
    <row r="2499" spans="2:16">
      <c r="B2499" s="351"/>
      <c r="C2499" s="435"/>
      <c r="D2499" s="399"/>
      <c r="E2499" s="400"/>
      <c r="G2499" s="401"/>
      <c r="H2499" s="401"/>
      <c r="I2499" s="401"/>
      <c r="J2499" s="194"/>
      <c r="K2499" s="194"/>
      <c r="L2499" s="195"/>
      <c r="M2499" s="196"/>
      <c r="N2499" s="197"/>
      <c r="O2499" s="197"/>
      <c r="P2499" s="231"/>
    </row>
    <row r="2500" spans="2:16">
      <c r="B2500" s="351"/>
      <c r="C2500" s="435"/>
      <c r="D2500" s="399"/>
      <c r="E2500" s="400"/>
      <c r="G2500" s="401"/>
      <c r="H2500" s="401"/>
      <c r="I2500" s="401"/>
      <c r="J2500" s="194"/>
      <c r="K2500" s="194"/>
      <c r="L2500" s="195"/>
      <c r="M2500" s="196"/>
      <c r="N2500" s="197"/>
      <c r="O2500" s="197"/>
      <c r="P2500" s="231"/>
    </row>
    <row r="2501" spans="2:16">
      <c r="B2501" s="351"/>
      <c r="C2501" s="435"/>
      <c r="D2501" s="399"/>
      <c r="E2501" s="400"/>
      <c r="G2501" s="401"/>
      <c r="H2501" s="401"/>
      <c r="I2501" s="401"/>
      <c r="J2501" s="194"/>
      <c r="K2501" s="194"/>
      <c r="L2501" s="195"/>
      <c r="M2501" s="196"/>
      <c r="N2501" s="197"/>
      <c r="O2501" s="197"/>
      <c r="P2501" s="231"/>
    </row>
    <row r="2502" spans="2:16">
      <c r="B2502" s="351"/>
      <c r="C2502" s="435"/>
      <c r="D2502" s="399"/>
      <c r="E2502" s="400"/>
      <c r="G2502" s="401"/>
      <c r="H2502" s="401"/>
      <c r="I2502" s="401"/>
      <c r="J2502" s="194"/>
      <c r="K2502" s="194"/>
      <c r="L2502" s="195"/>
      <c r="M2502" s="196"/>
      <c r="N2502" s="197"/>
      <c r="O2502" s="197"/>
      <c r="P2502" s="231"/>
    </row>
    <row r="2503" spans="2:16">
      <c r="B2503" s="351"/>
      <c r="C2503" s="435"/>
      <c r="D2503" s="399"/>
      <c r="E2503" s="400"/>
      <c r="G2503" s="401"/>
      <c r="H2503" s="401"/>
      <c r="I2503" s="401"/>
      <c r="J2503" s="194"/>
      <c r="K2503" s="194"/>
      <c r="L2503" s="195"/>
      <c r="M2503" s="196"/>
      <c r="N2503" s="197"/>
      <c r="O2503" s="197"/>
      <c r="P2503" s="231"/>
    </row>
    <row r="2504" spans="2:16">
      <c r="B2504" s="351"/>
      <c r="C2504" s="435"/>
      <c r="D2504" s="399"/>
      <c r="E2504" s="400"/>
      <c r="G2504" s="401"/>
      <c r="H2504" s="401"/>
      <c r="I2504" s="401"/>
      <c r="J2504" s="194"/>
      <c r="K2504" s="194"/>
      <c r="L2504" s="195"/>
      <c r="M2504" s="196"/>
      <c r="N2504" s="197"/>
      <c r="O2504" s="197"/>
      <c r="P2504" s="231"/>
    </row>
    <row r="2505" spans="2:16">
      <c r="B2505" s="351"/>
      <c r="C2505" s="435"/>
      <c r="D2505" s="399"/>
      <c r="E2505" s="400"/>
      <c r="G2505" s="401"/>
      <c r="H2505" s="401"/>
      <c r="I2505" s="401"/>
      <c r="J2505" s="194"/>
      <c r="K2505" s="194"/>
      <c r="L2505" s="195"/>
      <c r="M2505" s="196"/>
      <c r="N2505" s="197"/>
      <c r="O2505" s="197"/>
      <c r="P2505" s="231"/>
    </row>
    <row r="2506" spans="2:16">
      <c r="B2506" s="351"/>
      <c r="C2506" s="435"/>
      <c r="D2506" s="399"/>
      <c r="E2506" s="400"/>
      <c r="G2506" s="401"/>
      <c r="H2506" s="401"/>
      <c r="I2506" s="401"/>
      <c r="J2506" s="194"/>
      <c r="K2506" s="194"/>
      <c r="L2506" s="195"/>
      <c r="M2506" s="196"/>
      <c r="N2506" s="197"/>
      <c r="O2506" s="197"/>
      <c r="P2506" s="231"/>
    </row>
    <row r="2507" spans="2:16">
      <c r="B2507" s="351"/>
      <c r="C2507" s="435"/>
      <c r="D2507" s="399"/>
      <c r="E2507" s="400"/>
      <c r="G2507" s="401"/>
      <c r="H2507" s="401"/>
      <c r="I2507" s="401"/>
      <c r="J2507" s="194"/>
      <c r="K2507" s="194"/>
      <c r="L2507" s="195"/>
      <c r="M2507" s="196"/>
      <c r="N2507" s="197"/>
      <c r="O2507" s="197"/>
      <c r="P2507" s="231"/>
    </row>
    <row r="2508" spans="2:16">
      <c r="B2508" s="351"/>
      <c r="C2508" s="435"/>
      <c r="D2508" s="399"/>
      <c r="E2508" s="400"/>
      <c r="G2508" s="401"/>
      <c r="H2508" s="401"/>
      <c r="I2508" s="401"/>
      <c r="J2508" s="194"/>
      <c r="K2508" s="194"/>
      <c r="L2508" s="195"/>
      <c r="M2508" s="196"/>
      <c r="N2508" s="197"/>
      <c r="O2508" s="197"/>
      <c r="P2508" s="231"/>
    </row>
    <row r="2509" spans="2:16">
      <c r="B2509" s="351"/>
      <c r="C2509" s="435"/>
      <c r="D2509" s="399"/>
      <c r="E2509" s="400"/>
      <c r="G2509" s="401"/>
      <c r="H2509" s="401"/>
      <c r="I2509" s="401"/>
      <c r="J2509" s="194"/>
      <c r="K2509" s="194"/>
      <c r="L2509" s="195"/>
      <c r="M2509" s="196"/>
      <c r="N2509" s="197"/>
      <c r="O2509" s="197"/>
      <c r="P2509" s="231"/>
    </row>
    <row r="2510" spans="2:16">
      <c r="B2510" s="351"/>
      <c r="C2510" s="435"/>
      <c r="D2510" s="399"/>
      <c r="E2510" s="400"/>
      <c r="G2510" s="401"/>
      <c r="H2510" s="401"/>
      <c r="I2510" s="401"/>
      <c r="J2510" s="194"/>
      <c r="K2510" s="194"/>
      <c r="L2510" s="195"/>
      <c r="M2510" s="196"/>
      <c r="N2510" s="197"/>
      <c r="O2510" s="197"/>
      <c r="P2510" s="231"/>
    </row>
    <row r="2511" spans="2:16">
      <c r="B2511" s="351"/>
      <c r="C2511" s="435"/>
      <c r="D2511" s="399"/>
      <c r="E2511" s="400"/>
      <c r="G2511" s="401"/>
      <c r="H2511" s="401"/>
      <c r="I2511" s="401"/>
      <c r="J2511" s="194"/>
      <c r="K2511" s="194"/>
      <c r="L2511" s="195"/>
      <c r="M2511" s="196"/>
      <c r="N2511" s="197"/>
      <c r="O2511" s="197"/>
      <c r="P2511" s="231"/>
    </row>
    <row r="2512" spans="2:16">
      <c r="B2512" s="351"/>
      <c r="C2512" s="435"/>
      <c r="D2512" s="399"/>
      <c r="E2512" s="400"/>
      <c r="G2512" s="401"/>
      <c r="H2512" s="401"/>
      <c r="I2512" s="401"/>
      <c r="J2512" s="194"/>
      <c r="K2512" s="194"/>
      <c r="L2512" s="195"/>
      <c r="M2512" s="196"/>
      <c r="N2512" s="197"/>
      <c r="O2512" s="197"/>
      <c r="P2512" s="231"/>
    </row>
    <row r="2513" spans="2:16">
      <c r="B2513" s="351"/>
      <c r="C2513" s="435"/>
      <c r="D2513" s="399"/>
      <c r="E2513" s="400"/>
      <c r="G2513" s="401"/>
      <c r="H2513" s="401"/>
      <c r="I2513" s="401"/>
      <c r="J2513" s="194"/>
      <c r="K2513" s="194"/>
      <c r="L2513" s="195"/>
      <c r="M2513" s="196"/>
      <c r="N2513" s="197"/>
      <c r="O2513" s="197"/>
      <c r="P2513" s="231"/>
    </row>
    <row r="2514" spans="2:16">
      <c r="B2514" s="351"/>
      <c r="C2514" s="435"/>
      <c r="D2514" s="399"/>
      <c r="E2514" s="400"/>
      <c r="G2514" s="401"/>
      <c r="H2514" s="401"/>
      <c r="I2514" s="401"/>
      <c r="J2514" s="194"/>
      <c r="K2514" s="194"/>
      <c r="L2514" s="195"/>
      <c r="M2514" s="196"/>
      <c r="N2514" s="197"/>
      <c r="O2514" s="197"/>
      <c r="P2514" s="231"/>
    </row>
    <row r="2515" spans="2:16">
      <c r="B2515" s="351"/>
      <c r="C2515" s="435"/>
      <c r="D2515" s="399"/>
      <c r="E2515" s="400"/>
      <c r="G2515" s="401"/>
      <c r="H2515" s="401"/>
      <c r="I2515" s="401"/>
      <c r="J2515" s="194"/>
      <c r="K2515" s="194"/>
      <c r="L2515" s="195"/>
      <c r="M2515" s="196"/>
      <c r="N2515" s="197"/>
      <c r="O2515" s="197"/>
      <c r="P2515" s="231"/>
    </row>
    <row r="2516" spans="2:16">
      <c r="B2516" s="351"/>
      <c r="C2516" s="435"/>
      <c r="D2516" s="399"/>
      <c r="E2516" s="400"/>
      <c r="G2516" s="401"/>
      <c r="H2516" s="401"/>
      <c r="I2516" s="401"/>
      <c r="J2516" s="194"/>
      <c r="K2516" s="194"/>
      <c r="L2516" s="195"/>
      <c r="M2516" s="196"/>
      <c r="N2516" s="197"/>
      <c r="O2516" s="197"/>
      <c r="P2516" s="231"/>
    </row>
    <row r="2517" spans="2:16">
      <c r="B2517" s="351"/>
      <c r="C2517" s="435"/>
      <c r="D2517" s="399"/>
      <c r="E2517" s="400"/>
      <c r="G2517" s="401"/>
      <c r="H2517" s="401"/>
      <c r="I2517" s="401"/>
      <c r="J2517" s="194"/>
      <c r="K2517" s="194"/>
      <c r="L2517" s="195"/>
      <c r="M2517" s="196"/>
      <c r="N2517" s="197"/>
      <c r="O2517" s="197"/>
      <c r="P2517" s="231"/>
    </row>
    <row r="2518" spans="2:16">
      <c r="B2518" s="351"/>
      <c r="C2518" s="435"/>
      <c r="D2518" s="399"/>
      <c r="E2518" s="400"/>
      <c r="G2518" s="401"/>
      <c r="H2518" s="401"/>
      <c r="I2518" s="401"/>
      <c r="J2518" s="194"/>
      <c r="K2518" s="194"/>
      <c r="L2518" s="195"/>
      <c r="M2518" s="196"/>
      <c r="N2518" s="197"/>
      <c r="O2518" s="197"/>
      <c r="P2518" s="231"/>
    </row>
    <row r="2519" spans="2:16">
      <c r="B2519" s="351"/>
      <c r="C2519" s="435"/>
      <c r="D2519" s="399"/>
      <c r="E2519" s="400"/>
      <c r="G2519" s="401"/>
      <c r="H2519" s="401"/>
      <c r="I2519" s="401"/>
      <c r="J2519" s="194"/>
      <c r="K2519" s="194"/>
      <c r="L2519" s="195"/>
      <c r="M2519" s="196"/>
      <c r="N2519" s="197"/>
      <c r="O2519" s="197"/>
      <c r="P2519" s="231"/>
    </row>
    <row r="2520" spans="2:16">
      <c r="B2520" s="351"/>
      <c r="C2520" s="435"/>
      <c r="D2520" s="399"/>
      <c r="E2520" s="400"/>
      <c r="G2520" s="401"/>
      <c r="H2520" s="401"/>
      <c r="I2520" s="401"/>
      <c r="J2520" s="194"/>
      <c r="K2520" s="194"/>
      <c r="L2520" s="195"/>
      <c r="M2520" s="196"/>
      <c r="N2520" s="197"/>
      <c r="O2520" s="197"/>
      <c r="P2520" s="231"/>
    </row>
    <row r="2521" spans="2:16">
      <c r="B2521" s="351"/>
      <c r="C2521" s="435"/>
      <c r="D2521" s="399"/>
      <c r="E2521" s="400"/>
      <c r="G2521" s="401"/>
      <c r="H2521" s="401"/>
      <c r="I2521" s="401"/>
      <c r="J2521" s="194"/>
      <c r="K2521" s="194"/>
      <c r="L2521" s="195"/>
      <c r="M2521" s="196"/>
      <c r="N2521" s="197"/>
      <c r="O2521" s="197"/>
      <c r="P2521" s="231"/>
    </row>
    <row r="2522" spans="2:16">
      <c r="B2522" s="351"/>
      <c r="C2522" s="435"/>
      <c r="D2522" s="399"/>
      <c r="E2522" s="400"/>
      <c r="G2522" s="401"/>
      <c r="H2522" s="401"/>
      <c r="I2522" s="401"/>
      <c r="J2522" s="194"/>
      <c r="K2522" s="194"/>
      <c r="L2522" s="195"/>
      <c r="M2522" s="196"/>
      <c r="N2522" s="197"/>
      <c r="O2522" s="197"/>
      <c r="P2522" s="231"/>
    </row>
    <row r="2523" spans="2:16">
      <c r="B2523" s="351"/>
      <c r="C2523" s="435"/>
      <c r="D2523" s="399"/>
      <c r="E2523" s="400"/>
      <c r="G2523" s="401"/>
      <c r="H2523" s="401"/>
      <c r="I2523" s="401"/>
      <c r="J2523" s="194"/>
      <c r="K2523" s="194"/>
      <c r="L2523" s="195"/>
      <c r="M2523" s="196"/>
      <c r="N2523" s="197"/>
      <c r="O2523" s="197"/>
      <c r="P2523" s="231"/>
    </row>
    <row r="2524" spans="2:16">
      <c r="B2524" s="351"/>
      <c r="C2524" s="435"/>
      <c r="D2524" s="399"/>
      <c r="E2524" s="400"/>
      <c r="G2524" s="401"/>
      <c r="H2524" s="401"/>
      <c r="I2524" s="401"/>
      <c r="J2524" s="194"/>
      <c r="K2524" s="194"/>
      <c r="L2524" s="195"/>
      <c r="M2524" s="196"/>
      <c r="N2524" s="197"/>
      <c r="O2524" s="197"/>
      <c r="P2524" s="231"/>
    </row>
    <row r="2525" spans="2:16">
      <c r="B2525" s="351"/>
      <c r="C2525" s="435"/>
      <c r="D2525" s="399"/>
      <c r="E2525" s="400"/>
      <c r="G2525" s="401"/>
      <c r="H2525" s="401"/>
      <c r="I2525" s="401"/>
      <c r="J2525" s="194"/>
      <c r="K2525" s="194"/>
      <c r="L2525" s="195"/>
      <c r="M2525" s="196"/>
      <c r="N2525" s="197"/>
      <c r="O2525" s="197"/>
      <c r="P2525" s="231"/>
    </row>
    <row r="2526" spans="2:16">
      <c r="B2526" s="351"/>
      <c r="C2526" s="435"/>
      <c r="D2526" s="399"/>
      <c r="E2526" s="400"/>
      <c r="G2526" s="401"/>
      <c r="H2526" s="401"/>
      <c r="I2526" s="401"/>
      <c r="J2526" s="194"/>
      <c r="K2526" s="194"/>
      <c r="L2526" s="195"/>
      <c r="M2526" s="196"/>
      <c r="N2526" s="197"/>
      <c r="O2526" s="197"/>
      <c r="P2526" s="231"/>
    </row>
    <row r="2527" spans="2:16">
      <c r="B2527" s="351"/>
      <c r="C2527" s="435"/>
      <c r="D2527" s="399"/>
      <c r="E2527" s="400"/>
      <c r="G2527" s="401"/>
      <c r="H2527" s="401"/>
      <c r="I2527" s="401"/>
      <c r="J2527" s="194"/>
      <c r="K2527" s="194"/>
      <c r="L2527" s="195"/>
      <c r="M2527" s="196"/>
      <c r="N2527" s="197"/>
      <c r="O2527" s="197"/>
      <c r="P2527" s="231"/>
    </row>
    <row r="2528" spans="2:16">
      <c r="B2528" s="351"/>
      <c r="C2528" s="435"/>
      <c r="D2528" s="399"/>
      <c r="E2528" s="400"/>
      <c r="G2528" s="401"/>
      <c r="H2528" s="401"/>
      <c r="I2528" s="401"/>
      <c r="J2528" s="194"/>
      <c r="K2528" s="194"/>
      <c r="L2528" s="195"/>
      <c r="M2528" s="196"/>
      <c r="N2528" s="197"/>
      <c r="O2528" s="197"/>
      <c r="P2528" s="231"/>
    </row>
    <row r="2529" spans="2:16">
      <c r="B2529" s="351"/>
      <c r="C2529" s="435"/>
      <c r="D2529" s="399"/>
      <c r="E2529" s="400"/>
      <c r="G2529" s="401"/>
      <c r="H2529" s="401"/>
      <c r="I2529" s="401"/>
      <c r="J2529" s="194"/>
      <c r="K2529" s="194"/>
      <c r="L2529" s="195"/>
      <c r="M2529" s="196"/>
      <c r="N2529" s="197"/>
      <c r="O2529" s="197"/>
      <c r="P2529" s="231"/>
    </row>
    <row r="2530" spans="2:16">
      <c r="B2530" s="351"/>
      <c r="C2530" s="435"/>
      <c r="D2530" s="399"/>
      <c r="E2530" s="400"/>
      <c r="G2530" s="401"/>
      <c r="H2530" s="401"/>
      <c r="I2530" s="401"/>
      <c r="J2530" s="194"/>
      <c r="K2530" s="194"/>
      <c r="L2530" s="195"/>
      <c r="M2530" s="196"/>
      <c r="N2530" s="197"/>
      <c r="O2530" s="197"/>
      <c r="P2530" s="231"/>
    </row>
    <row r="2531" spans="2:16">
      <c r="B2531" s="351"/>
      <c r="C2531" s="435"/>
      <c r="D2531" s="399"/>
      <c r="E2531" s="400"/>
      <c r="G2531" s="401"/>
      <c r="H2531" s="401"/>
      <c r="I2531" s="401"/>
      <c r="J2531" s="194"/>
      <c r="K2531" s="194"/>
      <c r="L2531" s="195"/>
      <c r="M2531" s="196"/>
      <c r="N2531" s="197"/>
      <c r="O2531" s="197"/>
      <c r="P2531" s="231"/>
    </row>
    <row r="2532" spans="2:16">
      <c r="B2532" s="351"/>
      <c r="C2532" s="435"/>
      <c r="D2532" s="399"/>
      <c r="E2532" s="400"/>
      <c r="G2532" s="401"/>
      <c r="H2532" s="401"/>
      <c r="I2532" s="401"/>
      <c r="J2532" s="194"/>
      <c r="K2532" s="194"/>
      <c r="L2532" s="195"/>
      <c r="M2532" s="196"/>
      <c r="N2532" s="197"/>
      <c r="O2532" s="197"/>
      <c r="P2532" s="231"/>
    </row>
    <row r="2533" spans="2:16">
      <c r="B2533" s="351"/>
      <c r="C2533" s="435"/>
      <c r="D2533" s="399"/>
      <c r="E2533" s="400"/>
      <c r="G2533" s="401"/>
      <c r="H2533" s="401"/>
      <c r="I2533" s="401"/>
      <c r="J2533" s="194"/>
      <c r="K2533" s="194"/>
      <c r="L2533" s="195"/>
      <c r="M2533" s="196"/>
      <c r="N2533" s="197"/>
      <c r="O2533" s="197"/>
      <c r="P2533" s="231"/>
    </row>
    <row r="2534" spans="2:16">
      <c r="B2534" s="351"/>
      <c r="C2534" s="435"/>
      <c r="D2534" s="399"/>
      <c r="E2534" s="400"/>
      <c r="G2534" s="401"/>
      <c r="H2534" s="401"/>
      <c r="I2534" s="401"/>
      <c r="J2534" s="194"/>
      <c r="K2534" s="194"/>
      <c r="L2534" s="195"/>
      <c r="M2534" s="196"/>
      <c r="N2534" s="197"/>
      <c r="O2534" s="197"/>
      <c r="P2534" s="231"/>
    </row>
    <row r="2535" spans="2:16">
      <c r="B2535" s="351"/>
      <c r="C2535" s="435"/>
      <c r="D2535" s="399"/>
      <c r="E2535" s="400"/>
      <c r="G2535" s="401"/>
      <c r="H2535" s="401"/>
      <c r="I2535" s="401"/>
      <c r="J2535" s="194"/>
      <c r="K2535" s="194"/>
      <c r="L2535" s="195"/>
      <c r="M2535" s="196"/>
      <c r="N2535" s="197"/>
      <c r="O2535" s="197"/>
      <c r="P2535" s="231"/>
    </row>
    <row r="2536" spans="2:16">
      <c r="B2536" s="402"/>
      <c r="C2536" s="435"/>
      <c r="D2536" s="404"/>
      <c r="E2536" s="405"/>
      <c r="G2536" s="406"/>
      <c r="H2536" s="406"/>
      <c r="I2536" s="406"/>
      <c r="J2536" s="194"/>
      <c r="K2536" s="194"/>
      <c r="L2536" s="195"/>
      <c r="M2536" s="196"/>
      <c r="N2536" s="197"/>
      <c r="O2536" s="197"/>
      <c r="P2536" s="221"/>
    </row>
    <row r="2537" spans="2:16">
      <c r="B2537" s="351"/>
      <c r="C2537" s="435"/>
      <c r="D2537" s="399"/>
      <c r="E2537" s="400"/>
      <c r="G2537" s="401"/>
      <c r="H2537" s="401"/>
      <c r="I2537" s="401"/>
      <c r="J2537" s="194"/>
      <c r="K2537" s="194"/>
      <c r="L2537" s="195"/>
      <c r="M2537" s="196"/>
      <c r="N2537" s="197"/>
      <c r="O2537" s="197"/>
      <c r="P2537" s="231"/>
    </row>
    <row r="2538" spans="2:16">
      <c r="B2538" s="351"/>
      <c r="C2538" s="435"/>
      <c r="D2538" s="399"/>
      <c r="E2538" s="400"/>
      <c r="G2538" s="401"/>
      <c r="H2538" s="401"/>
      <c r="I2538" s="401"/>
      <c r="J2538" s="194"/>
      <c r="K2538" s="194"/>
      <c r="L2538" s="195"/>
      <c r="M2538" s="196"/>
      <c r="N2538" s="197"/>
      <c r="O2538" s="197"/>
      <c r="P2538" s="231"/>
    </row>
    <row r="2539" spans="2:16">
      <c r="B2539" s="351"/>
      <c r="C2539" s="435"/>
      <c r="D2539" s="399"/>
      <c r="E2539" s="400"/>
      <c r="G2539" s="401"/>
      <c r="H2539" s="401"/>
      <c r="I2539" s="401"/>
      <c r="J2539" s="194"/>
      <c r="K2539" s="194"/>
      <c r="L2539" s="195"/>
      <c r="M2539" s="196"/>
      <c r="N2539" s="197"/>
      <c r="O2539" s="197"/>
      <c r="P2539" s="231"/>
    </row>
    <row r="2540" spans="2:16">
      <c r="B2540" s="351"/>
      <c r="C2540" s="435"/>
      <c r="D2540" s="399"/>
      <c r="E2540" s="400"/>
      <c r="G2540" s="401"/>
      <c r="H2540" s="401"/>
      <c r="I2540" s="401"/>
      <c r="J2540" s="194"/>
      <c r="K2540" s="194"/>
      <c r="L2540" s="195"/>
      <c r="M2540" s="196"/>
      <c r="N2540" s="197"/>
      <c r="O2540" s="197"/>
      <c r="P2540" s="231"/>
    </row>
    <row r="2541" spans="2:16">
      <c r="B2541" s="351"/>
      <c r="C2541" s="435"/>
      <c r="D2541" s="399"/>
      <c r="E2541" s="400"/>
      <c r="G2541" s="401"/>
      <c r="H2541" s="401"/>
      <c r="I2541" s="401"/>
      <c r="J2541" s="194"/>
      <c r="K2541" s="194"/>
      <c r="L2541" s="195"/>
      <c r="M2541" s="196"/>
      <c r="N2541" s="197"/>
      <c r="O2541" s="197"/>
      <c r="P2541" s="231"/>
    </row>
    <row r="2542" spans="2:16">
      <c r="B2542" s="351"/>
      <c r="C2542" s="435"/>
      <c r="D2542" s="399"/>
      <c r="E2542" s="400"/>
      <c r="G2542" s="401"/>
      <c r="H2542" s="401"/>
      <c r="I2542" s="401"/>
      <c r="J2542" s="194"/>
      <c r="K2542" s="194"/>
      <c r="L2542" s="195"/>
      <c r="M2542" s="196"/>
      <c r="N2542" s="197"/>
      <c r="O2542" s="197"/>
      <c r="P2542" s="231"/>
    </row>
    <row r="2543" spans="2:16">
      <c r="B2543" s="351"/>
      <c r="C2543" s="435"/>
      <c r="D2543" s="399"/>
      <c r="E2543" s="400"/>
      <c r="G2543" s="401"/>
      <c r="H2543" s="401"/>
      <c r="I2543" s="401"/>
      <c r="J2543" s="194"/>
      <c r="K2543" s="194"/>
      <c r="L2543" s="195"/>
      <c r="M2543" s="196"/>
      <c r="N2543" s="197"/>
      <c r="O2543" s="197"/>
      <c r="P2543" s="231"/>
    </row>
    <row r="2544" spans="2:16">
      <c r="B2544" s="351"/>
      <c r="C2544" s="435"/>
      <c r="D2544" s="399"/>
      <c r="E2544" s="400"/>
      <c r="G2544" s="401"/>
      <c r="H2544" s="401"/>
      <c r="I2544" s="401"/>
      <c r="J2544" s="194"/>
      <c r="K2544" s="194"/>
      <c r="L2544" s="195"/>
      <c r="M2544" s="196"/>
      <c r="N2544" s="197"/>
      <c r="O2544" s="197"/>
      <c r="P2544" s="231"/>
    </row>
    <row r="2545" spans="2:16">
      <c r="B2545" s="351"/>
      <c r="C2545" s="435"/>
      <c r="D2545" s="399"/>
      <c r="E2545" s="400"/>
      <c r="G2545" s="401"/>
      <c r="H2545" s="401"/>
      <c r="I2545" s="401"/>
      <c r="J2545" s="194"/>
      <c r="K2545" s="194"/>
      <c r="L2545" s="195"/>
      <c r="M2545" s="196"/>
      <c r="N2545" s="197"/>
      <c r="O2545" s="197"/>
      <c r="P2545" s="231"/>
    </row>
    <row r="2546" spans="2:16">
      <c r="B2546" s="351"/>
      <c r="C2546" s="435"/>
      <c r="D2546" s="399"/>
      <c r="E2546" s="400"/>
      <c r="G2546" s="401"/>
      <c r="H2546" s="401"/>
      <c r="I2546" s="401"/>
      <c r="J2546" s="194"/>
      <c r="K2546" s="194"/>
      <c r="L2546" s="195"/>
      <c r="M2546" s="196"/>
      <c r="N2546" s="197"/>
      <c r="O2546" s="197"/>
      <c r="P2546" s="231"/>
    </row>
    <row r="2547" spans="2:16">
      <c r="B2547" s="351"/>
      <c r="C2547" s="435"/>
      <c r="D2547" s="399"/>
      <c r="E2547" s="400"/>
      <c r="G2547" s="401"/>
      <c r="H2547" s="401"/>
      <c r="I2547" s="401"/>
      <c r="J2547" s="194"/>
      <c r="K2547" s="194"/>
      <c r="L2547" s="195"/>
      <c r="M2547" s="196"/>
      <c r="N2547" s="197"/>
      <c r="O2547" s="197"/>
      <c r="P2547" s="231"/>
    </row>
    <row r="2548" spans="2:16">
      <c r="B2548" s="351"/>
      <c r="C2548" s="435"/>
      <c r="D2548" s="399"/>
      <c r="E2548" s="400"/>
      <c r="G2548" s="401"/>
      <c r="H2548" s="401"/>
      <c r="I2548" s="401"/>
      <c r="J2548" s="194"/>
      <c r="K2548" s="194"/>
      <c r="L2548" s="195"/>
      <c r="M2548" s="196"/>
      <c r="N2548" s="197"/>
      <c r="O2548" s="197"/>
      <c r="P2548" s="231"/>
    </row>
    <row r="2549" spans="2:16">
      <c r="B2549" s="351"/>
      <c r="C2549" s="435"/>
      <c r="D2549" s="399"/>
      <c r="E2549" s="400"/>
      <c r="G2549" s="401"/>
      <c r="H2549" s="401"/>
      <c r="I2549" s="401"/>
      <c r="J2549" s="194"/>
      <c r="K2549" s="194"/>
      <c r="L2549" s="195"/>
      <c r="M2549" s="196"/>
      <c r="N2549" s="197"/>
      <c r="O2549" s="197"/>
      <c r="P2549" s="231"/>
    </row>
    <row r="2550" spans="2:16">
      <c r="B2550" s="351"/>
      <c r="C2550" s="435"/>
      <c r="D2550" s="399"/>
      <c r="E2550" s="400"/>
      <c r="G2550" s="401"/>
      <c r="H2550" s="401"/>
      <c r="I2550" s="401"/>
      <c r="J2550" s="194"/>
      <c r="K2550" s="194"/>
      <c r="L2550" s="195"/>
      <c r="M2550" s="196"/>
      <c r="N2550" s="197"/>
      <c r="O2550" s="197"/>
      <c r="P2550" s="231"/>
    </row>
    <row r="2551" spans="2:16">
      <c r="B2551" s="351"/>
      <c r="C2551" s="435"/>
      <c r="D2551" s="399"/>
      <c r="E2551" s="400"/>
      <c r="G2551" s="401"/>
      <c r="H2551" s="401"/>
      <c r="I2551" s="401"/>
      <c r="J2551" s="194"/>
      <c r="K2551" s="194"/>
      <c r="L2551" s="195"/>
      <c r="M2551" s="196"/>
      <c r="N2551" s="197"/>
      <c r="O2551" s="197"/>
      <c r="P2551" s="231"/>
    </row>
    <row r="2552" spans="2:16">
      <c r="B2552" s="351"/>
      <c r="C2552" s="435"/>
      <c r="D2552" s="399"/>
      <c r="E2552" s="400"/>
      <c r="G2552" s="401"/>
      <c r="H2552" s="401"/>
      <c r="I2552" s="401"/>
      <c r="J2552" s="194"/>
      <c r="K2552" s="194"/>
      <c r="L2552" s="195"/>
      <c r="M2552" s="196"/>
      <c r="N2552" s="197"/>
      <c r="O2552" s="197"/>
      <c r="P2552" s="231"/>
    </row>
    <row r="2553" spans="2:16">
      <c r="B2553" s="351"/>
      <c r="C2553" s="435"/>
      <c r="D2553" s="399"/>
      <c r="E2553" s="400"/>
      <c r="G2553" s="401"/>
      <c r="H2553" s="401"/>
      <c r="I2553" s="401"/>
      <c r="J2553" s="194"/>
      <c r="K2553" s="194"/>
      <c r="L2553" s="195"/>
      <c r="M2553" s="196"/>
      <c r="N2553" s="197"/>
      <c r="O2553" s="197"/>
      <c r="P2553" s="231"/>
    </row>
    <row r="2554" spans="2:16">
      <c r="B2554" s="351"/>
      <c r="C2554" s="435"/>
      <c r="D2554" s="399"/>
      <c r="E2554" s="400"/>
      <c r="G2554" s="401"/>
      <c r="H2554" s="401"/>
      <c r="I2554" s="401"/>
      <c r="J2554" s="194"/>
      <c r="K2554" s="194"/>
      <c r="L2554" s="195"/>
      <c r="M2554" s="196"/>
      <c r="N2554" s="197"/>
      <c r="O2554" s="197"/>
      <c r="P2554" s="231"/>
    </row>
    <row r="2555" spans="2:16">
      <c r="B2555" s="351"/>
      <c r="C2555" s="435"/>
      <c r="D2555" s="399"/>
      <c r="E2555" s="400"/>
      <c r="G2555" s="401"/>
      <c r="H2555" s="401"/>
      <c r="I2555" s="401"/>
      <c r="J2555" s="194"/>
      <c r="K2555" s="194"/>
      <c r="L2555" s="195"/>
      <c r="M2555" s="196"/>
      <c r="N2555" s="197"/>
      <c r="O2555" s="197"/>
      <c r="P2555" s="231"/>
    </row>
    <row r="2556" spans="2:16">
      <c r="B2556" s="351"/>
      <c r="C2556" s="435"/>
      <c r="D2556" s="399"/>
      <c r="E2556" s="400"/>
      <c r="G2556" s="401"/>
      <c r="H2556" s="401"/>
      <c r="I2556" s="401"/>
      <c r="J2556" s="194"/>
      <c r="K2556" s="194"/>
      <c r="L2556" s="195"/>
      <c r="M2556" s="196"/>
      <c r="N2556" s="197"/>
      <c r="O2556" s="197"/>
      <c r="P2556" s="231"/>
    </row>
    <row r="2557" spans="2:16">
      <c r="B2557" s="351"/>
      <c r="C2557" s="435"/>
      <c r="D2557" s="399"/>
      <c r="E2557" s="400"/>
      <c r="G2557" s="401"/>
      <c r="H2557" s="401"/>
      <c r="I2557" s="401"/>
      <c r="J2557" s="194"/>
      <c r="K2557" s="194"/>
      <c r="L2557" s="195"/>
      <c r="M2557" s="196"/>
      <c r="N2557" s="197"/>
      <c r="O2557" s="197"/>
      <c r="P2557" s="231"/>
    </row>
    <row r="2558" spans="2:16">
      <c r="B2558" s="351"/>
      <c r="C2558" s="435"/>
      <c r="D2558" s="399"/>
      <c r="E2558" s="400"/>
      <c r="G2558" s="401"/>
      <c r="H2558" s="401"/>
      <c r="I2558" s="401"/>
      <c r="J2558" s="194"/>
      <c r="K2558" s="194"/>
      <c r="L2558" s="195"/>
      <c r="M2558" s="196"/>
      <c r="N2558" s="197"/>
      <c r="O2558" s="197"/>
      <c r="P2558" s="231"/>
    </row>
    <row r="2559" spans="2:16">
      <c r="B2559" s="351"/>
      <c r="C2559" s="435"/>
      <c r="D2559" s="399"/>
      <c r="E2559" s="400"/>
      <c r="G2559" s="401"/>
      <c r="H2559" s="401"/>
      <c r="I2559" s="401"/>
      <c r="J2559" s="194"/>
      <c r="K2559" s="194"/>
      <c r="L2559" s="195"/>
      <c r="M2559" s="196"/>
      <c r="N2559" s="197"/>
      <c r="O2559" s="197"/>
      <c r="P2559" s="231"/>
    </row>
    <row r="2560" spans="2:16">
      <c r="B2560" s="351"/>
      <c r="C2560" s="435"/>
      <c r="D2560" s="399"/>
      <c r="E2560" s="400"/>
      <c r="G2560" s="401"/>
      <c r="H2560" s="401"/>
      <c r="I2560" s="401"/>
      <c r="J2560" s="194"/>
      <c r="K2560" s="194"/>
      <c r="L2560" s="195"/>
      <c r="M2560" s="196"/>
      <c r="N2560" s="197"/>
      <c r="O2560" s="197"/>
      <c r="P2560" s="231"/>
    </row>
    <row r="2561" spans="2:16">
      <c r="B2561" s="351"/>
      <c r="C2561" s="435"/>
      <c r="D2561" s="399"/>
      <c r="E2561" s="400"/>
      <c r="G2561" s="401"/>
      <c r="H2561" s="401"/>
      <c r="I2561" s="401"/>
      <c r="J2561" s="194"/>
      <c r="K2561" s="194"/>
      <c r="L2561" s="195"/>
      <c r="M2561" s="196"/>
      <c r="N2561" s="197"/>
      <c r="O2561" s="197"/>
      <c r="P2561" s="231"/>
    </row>
    <row r="2562" spans="2:16">
      <c r="B2562" s="351"/>
      <c r="C2562" s="435"/>
      <c r="D2562" s="399"/>
      <c r="E2562" s="400"/>
      <c r="G2562" s="401"/>
      <c r="H2562" s="401"/>
      <c r="I2562" s="401"/>
      <c r="J2562" s="194"/>
      <c r="K2562" s="194"/>
      <c r="L2562" s="195"/>
      <c r="M2562" s="196"/>
      <c r="N2562" s="197"/>
      <c r="O2562" s="197"/>
      <c r="P2562" s="231"/>
    </row>
    <row r="2563" spans="2:16">
      <c r="B2563" s="351"/>
      <c r="C2563" s="435"/>
      <c r="D2563" s="399"/>
      <c r="E2563" s="400"/>
      <c r="G2563" s="401"/>
      <c r="H2563" s="401"/>
      <c r="I2563" s="401"/>
      <c r="J2563" s="194"/>
      <c r="K2563" s="194"/>
      <c r="L2563" s="195"/>
      <c r="M2563" s="196"/>
      <c r="N2563" s="197"/>
      <c r="O2563" s="197"/>
      <c r="P2563" s="231"/>
    </row>
    <row r="2564" spans="2:16">
      <c r="B2564" s="351"/>
      <c r="C2564" s="435"/>
      <c r="D2564" s="399"/>
      <c r="E2564" s="400"/>
      <c r="G2564" s="401"/>
      <c r="H2564" s="401"/>
      <c r="I2564" s="401"/>
      <c r="J2564" s="194"/>
      <c r="K2564" s="194"/>
      <c r="L2564" s="195"/>
      <c r="M2564" s="196"/>
      <c r="N2564" s="197"/>
      <c r="O2564" s="197"/>
      <c r="P2564" s="231"/>
    </row>
    <row r="2565" spans="2:16">
      <c r="B2565" s="351"/>
      <c r="C2565" s="435"/>
      <c r="D2565" s="399"/>
      <c r="E2565" s="400"/>
      <c r="G2565" s="401"/>
      <c r="H2565" s="401"/>
      <c r="I2565" s="401"/>
      <c r="J2565" s="194"/>
      <c r="K2565" s="194"/>
      <c r="L2565" s="195"/>
      <c r="M2565" s="196"/>
      <c r="N2565" s="197"/>
      <c r="O2565" s="197"/>
      <c r="P2565" s="231"/>
    </row>
    <row r="2566" spans="2:16">
      <c r="B2566" s="351"/>
      <c r="C2566" s="435"/>
      <c r="D2566" s="399"/>
      <c r="E2566" s="400"/>
      <c r="G2566" s="401"/>
      <c r="H2566" s="401"/>
      <c r="I2566" s="401"/>
      <c r="J2566" s="194"/>
      <c r="K2566" s="194"/>
      <c r="L2566" s="195"/>
      <c r="M2566" s="196"/>
      <c r="N2566" s="197"/>
      <c r="O2566" s="197"/>
      <c r="P2566" s="231"/>
    </row>
    <row r="2567" spans="2:16">
      <c r="B2567" s="351"/>
      <c r="C2567" s="435"/>
      <c r="D2567" s="399"/>
      <c r="E2567" s="400"/>
      <c r="G2567" s="401"/>
      <c r="H2567" s="401"/>
      <c r="I2567" s="401"/>
      <c r="J2567" s="194"/>
      <c r="K2567" s="194"/>
      <c r="L2567" s="195"/>
      <c r="M2567" s="196"/>
      <c r="N2567" s="197"/>
      <c r="O2567" s="197"/>
      <c r="P2567" s="231"/>
    </row>
    <row r="2568" spans="2:16">
      <c r="B2568" s="351"/>
      <c r="C2568" s="435"/>
      <c r="D2568" s="399"/>
      <c r="E2568" s="400"/>
      <c r="G2568" s="401"/>
      <c r="H2568" s="401"/>
      <c r="I2568" s="401"/>
      <c r="J2568" s="194"/>
      <c r="K2568" s="194"/>
      <c r="L2568" s="195"/>
      <c r="M2568" s="196"/>
      <c r="N2568" s="197"/>
      <c r="O2568" s="197"/>
      <c r="P2568" s="231"/>
    </row>
    <row r="2569" spans="2:16">
      <c r="B2569" s="351"/>
      <c r="C2569" s="435"/>
      <c r="D2569" s="399"/>
      <c r="E2569" s="400"/>
      <c r="G2569" s="401"/>
      <c r="H2569" s="401"/>
      <c r="I2569" s="401"/>
      <c r="J2569" s="194"/>
      <c r="K2569" s="194"/>
      <c r="L2569" s="195"/>
      <c r="M2569" s="196"/>
      <c r="N2569" s="197"/>
      <c r="O2569" s="197"/>
      <c r="P2569" s="231"/>
    </row>
    <row r="2570" spans="2:16">
      <c r="B2570" s="351"/>
      <c r="C2570" s="435"/>
      <c r="D2570" s="399"/>
      <c r="E2570" s="400"/>
      <c r="G2570" s="401"/>
      <c r="H2570" s="401"/>
      <c r="I2570" s="401"/>
      <c r="J2570" s="194"/>
      <c r="K2570" s="194"/>
      <c r="L2570" s="195"/>
      <c r="M2570" s="196"/>
      <c r="N2570" s="197"/>
      <c r="O2570" s="197"/>
      <c r="P2570" s="231"/>
    </row>
    <row r="2571" spans="2:16">
      <c r="B2571" s="351"/>
      <c r="C2571" s="435"/>
      <c r="D2571" s="399"/>
      <c r="E2571" s="400"/>
      <c r="G2571" s="401"/>
      <c r="H2571" s="401"/>
      <c r="I2571" s="401"/>
      <c r="J2571" s="194"/>
      <c r="K2571" s="194"/>
      <c r="L2571" s="195"/>
      <c r="M2571" s="196"/>
      <c r="N2571" s="197"/>
      <c r="O2571" s="197"/>
      <c r="P2571" s="231"/>
    </row>
    <row r="2572" spans="2:16">
      <c r="B2572" s="351"/>
      <c r="C2572" s="435"/>
      <c r="D2572" s="399"/>
      <c r="E2572" s="400"/>
      <c r="G2572" s="401"/>
      <c r="H2572" s="401"/>
      <c r="I2572" s="401"/>
      <c r="J2572" s="194"/>
      <c r="K2572" s="194"/>
      <c r="L2572" s="195"/>
      <c r="M2572" s="196"/>
      <c r="N2572" s="197"/>
      <c r="O2572" s="197"/>
      <c r="P2572" s="231"/>
    </row>
    <row r="2573" spans="2:16">
      <c r="B2573" s="351"/>
      <c r="C2573" s="435"/>
      <c r="D2573" s="399"/>
      <c r="E2573" s="400"/>
      <c r="G2573" s="401"/>
      <c r="H2573" s="401"/>
      <c r="I2573" s="401"/>
      <c r="J2573" s="194"/>
      <c r="K2573" s="194"/>
      <c r="L2573" s="195"/>
      <c r="M2573" s="196"/>
      <c r="N2573" s="197"/>
      <c r="O2573" s="197"/>
      <c r="P2573" s="231"/>
    </row>
    <row r="2574" spans="2:16">
      <c r="B2574" s="351"/>
      <c r="C2574" s="435"/>
      <c r="D2574" s="399"/>
      <c r="E2574" s="400"/>
      <c r="G2574" s="401"/>
      <c r="H2574" s="401"/>
      <c r="I2574" s="401"/>
      <c r="J2574" s="194"/>
      <c r="K2574" s="194"/>
      <c r="L2574" s="195"/>
      <c r="M2574" s="196"/>
      <c r="N2574" s="197"/>
      <c r="O2574" s="197"/>
      <c r="P2574" s="231"/>
    </row>
    <row r="2575" spans="2:16">
      <c r="B2575" s="351"/>
      <c r="C2575" s="435"/>
      <c r="D2575" s="399"/>
      <c r="E2575" s="400"/>
      <c r="G2575" s="401"/>
      <c r="H2575" s="401"/>
      <c r="I2575" s="401"/>
      <c r="J2575" s="194"/>
      <c r="K2575" s="194"/>
      <c r="L2575" s="195"/>
      <c r="M2575" s="196"/>
      <c r="N2575" s="197"/>
      <c r="O2575" s="197"/>
      <c r="P2575" s="231"/>
    </row>
    <row r="2576" spans="2:16">
      <c r="B2576" s="351"/>
      <c r="C2576" s="435"/>
      <c r="D2576" s="399"/>
      <c r="E2576" s="400"/>
      <c r="G2576" s="401"/>
      <c r="H2576" s="401"/>
      <c r="I2576" s="401"/>
      <c r="J2576" s="194"/>
      <c r="K2576" s="194"/>
      <c r="L2576" s="195"/>
      <c r="M2576" s="196"/>
      <c r="N2576" s="197"/>
      <c r="O2576" s="197"/>
      <c r="P2576" s="231"/>
    </row>
    <row r="2577" spans="2:16">
      <c r="B2577" s="351"/>
      <c r="C2577" s="435"/>
      <c r="D2577" s="399"/>
      <c r="E2577" s="400"/>
      <c r="G2577" s="401"/>
      <c r="H2577" s="401"/>
      <c r="I2577" s="401"/>
      <c r="J2577" s="194"/>
      <c r="K2577" s="194"/>
      <c r="L2577" s="195"/>
      <c r="M2577" s="196"/>
      <c r="N2577" s="197"/>
      <c r="O2577" s="197"/>
      <c r="P2577" s="231"/>
    </row>
    <row r="2578" spans="2:16">
      <c r="B2578" s="351"/>
      <c r="C2578" s="435"/>
      <c r="D2578" s="399"/>
      <c r="E2578" s="400"/>
      <c r="G2578" s="401"/>
      <c r="H2578" s="401"/>
      <c r="I2578" s="401"/>
      <c r="J2578" s="194"/>
      <c r="K2578" s="194"/>
      <c r="L2578" s="195"/>
      <c r="M2578" s="196"/>
      <c r="N2578" s="197"/>
      <c r="O2578" s="197"/>
      <c r="P2578" s="231"/>
    </row>
    <row r="2579" spans="2:16">
      <c r="B2579" s="351"/>
      <c r="C2579" s="435"/>
      <c r="D2579" s="399"/>
      <c r="E2579" s="400"/>
      <c r="G2579" s="401"/>
      <c r="H2579" s="401"/>
      <c r="I2579" s="401"/>
      <c r="J2579" s="194"/>
      <c r="K2579" s="194"/>
      <c r="L2579" s="195"/>
      <c r="M2579" s="196"/>
      <c r="N2579" s="197"/>
      <c r="O2579" s="197"/>
      <c r="P2579" s="231"/>
    </row>
    <row r="2580" spans="2:16">
      <c r="B2580" s="351"/>
      <c r="C2580" s="435"/>
      <c r="D2580" s="399"/>
      <c r="E2580" s="400"/>
      <c r="G2580" s="401"/>
      <c r="H2580" s="401"/>
      <c r="I2580" s="401"/>
      <c r="J2580" s="194"/>
      <c r="K2580" s="194"/>
      <c r="L2580" s="195"/>
      <c r="M2580" s="196"/>
      <c r="N2580" s="197"/>
      <c r="O2580" s="197"/>
      <c r="P2580" s="231"/>
    </row>
    <row r="2581" spans="2:16">
      <c r="B2581" s="351"/>
      <c r="C2581" s="435"/>
      <c r="D2581" s="399"/>
      <c r="E2581" s="400"/>
      <c r="G2581" s="401"/>
      <c r="H2581" s="401"/>
      <c r="I2581" s="401"/>
      <c r="J2581" s="194"/>
      <c r="K2581" s="194"/>
      <c r="L2581" s="195"/>
      <c r="M2581" s="196"/>
      <c r="N2581" s="197"/>
      <c r="O2581" s="197"/>
      <c r="P2581" s="231"/>
    </row>
    <row r="2582" spans="2:16">
      <c r="B2582" s="351"/>
      <c r="C2582" s="435"/>
      <c r="D2582" s="399"/>
      <c r="E2582" s="400"/>
      <c r="G2582" s="401"/>
      <c r="H2582" s="401"/>
      <c r="I2582" s="401"/>
      <c r="J2582" s="194"/>
      <c r="K2582" s="194"/>
      <c r="L2582" s="195"/>
      <c r="M2582" s="196"/>
      <c r="N2582" s="197"/>
      <c r="O2582" s="197"/>
      <c r="P2582" s="231"/>
    </row>
    <row r="2583" spans="2:16">
      <c r="B2583" s="351"/>
      <c r="C2583" s="435"/>
      <c r="D2583" s="399"/>
      <c r="E2583" s="400"/>
      <c r="G2583" s="401"/>
      <c r="H2583" s="401"/>
      <c r="I2583" s="401"/>
      <c r="J2583" s="194"/>
      <c r="K2583" s="194"/>
      <c r="L2583" s="195"/>
      <c r="M2583" s="196"/>
      <c r="N2583" s="197"/>
      <c r="O2583" s="197"/>
      <c r="P2583" s="231"/>
    </row>
    <row r="2584" spans="2:16">
      <c r="B2584" s="351"/>
      <c r="C2584" s="435"/>
      <c r="D2584" s="399"/>
      <c r="E2584" s="400"/>
      <c r="G2584" s="401"/>
      <c r="H2584" s="401"/>
      <c r="I2584" s="401"/>
      <c r="J2584" s="194"/>
      <c r="K2584" s="194"/>
      <c r="L2584" s="195"/>
      <c r="M2584" s="196"/>
      <c r="N2584" s="197"/>
      <c r="O2584" s="197"/>
      <c r="P2584" s="231"/>
    </row>
    <row r="2585" spans="2:16">
      <c r="B2585" s="351"/>
      <c r="C2585" s="435"/>
      <c r="D2585" s="399"/>
      <c r="E2585" s="400"/>
      <c r="G2585" s="401"/>
      <c r="H2585" s="401"/>
      <c r="I2585" s="401"/>
      <c r="J2585" s="194"/>
      <c r="K2585" s="194"/>
      <c r="L2585" s="195"/>
      <c r="M2585" s="196"/>
      <c r="N2585" s="197"/>
      <c r="O2585" s="197"/>
      <c r="P2585" s="231"/>
    </row>
    <row r="2586" spans="2:16">
      <c r="B2586" s="351"/>
      <c r="C2586" s="435"/>
      <c r="D2586" s="399"/>
      <c r="E2586" s="400"/>
      <c r="G2586" s="401"/>
      <c r="H2586" s="401"/>
      <c r="I2586" s="401"/>
      <c r="J2586" s="194"/>
      <c r="K2586" s="194"/>
      <c r="L2586" s="195"/>
      <c r="M2586" s="196"/>
      <c r="N2586" s="197"/>
      <c r="O2586" s="197"/>
      <c r="P2586" s="231"/>
    </row>
    <row r="2587" spans="2:16">
      <c r="B2587" s="351"/>
      <c r="C2587" s="435"/>
      <c r="D2587" s="399"/>
      <c r="E2587" s="400"/>
      <c r="G2587" s="401"/>
      <c r="H2587" s="401"/>
      <c r="I2587" s="401"/>
      <c r="J2587" s="194"/>
      <c r="K2587" s="194"/>
      <c r="L2587" s="195"/>
      <c r="M2587" s="196"/>
      <c r="N2587" s="197"/>
      <c r="O2587" s="197"/>
      <c r="P2587" s="231"/>
    </row>
    <row r="2588" spans="2:16">
      <c r="B2588" s="351"/>
      <c r="C2588" s="435"/>
      <c r="D2588" s="399"/>
      <c r="E2588" s="400"/>
      <c r="G2588" s="401"/>
      <c r="H2588" s="401"/>
      <c r="I2588" s="401"/>
      <c r="J2588" s="194"/>
      <c r="K2588" s="194"/>
      <c r="L2588" s="195"/>
      <c r="M2588" s="196"/>
      <c r="N2588" s="197"/>
      <c r="O2588" s="197"/>
      <c r="P2588" s="231"/>
    </row>
    <row r="2589" spans="2:16">
      <c r="B2589" s="351"/>
      <c r="C2589" s="435"/>
      <c r="D2589" s="399"/>
      <c r="E2589" s="400"/>
      <c r="G2589" s="401"/>
      <c r="H2589" s="401"/>
      <c r="I2589" s="401"/>
      <c r="J2589" s="194"/>
      <c r="K2589" s="194"/>
      <c r="L2589" s="195"/>
      <c r="M2589" s="196"/>
      <c r="N2589" s="197"/>
      <c r="O2589" s="197"/>
      <c r="P2589" s="231"/>
    </row>
    <row r="2590" spans="2:16">
      <c r="B2590" s="351"/>
      <c r="C2590" s="435"/>
      <c r="D2590" s="399"/>
      <c r="E2590" s="400"/>
      <c r="G2590" s="401"/>
      <c r="H2590" s="401"/>
      <c r="I2590" s="401"/>
      <c r="J2590" s="194"/>
      <c r="K2590" s="194"/>
      <c r="L2590" s="195"/>
      <c r="M2590" s="196"/>
      <c r="N2590" s="197"/>
      <c r="O2590" s="197"/>
      <c r="P2590" s="231"/>
    </row>
    <row r="2591" spans="2:16">
      <c r="B2591" s="351"/>
      <c r="C2591" s="435"/>
      <c r="D2591" s="399"/>
      <c r="E2591" s="400"/>
      <c r="G2591" s="401"/>
      <c r="H2591" s="401"/>
      <c r="I2591" s="401"/>
      <c r="J2591" s="194"/>
      <c r="K2591" s="194"/>
      <c r="L2591" s="195"/>
      <c r="M2591" s="196"/>
      <c r="N2591" s="197"/>
      <c r="O2591" s="197"/>
      <c r="P2591" s="231"/>
    </row>
    <row r="2592" spans="2:16">
      <c r="B2592" s="351"/>
      <c r="C2592" s="435"/>
      <c r="D2592" s="399"/>
      <c r="E2592" s="400"/>
      <c r="G2592" s="401"/>
      <c r="H2592" s="401"/>
      <c r="I2592" s="401"/>
      <c r="J2592" s="194"/>
      <c r="K2592" s="194"/>
      <c r="L2592" s="195"/>
      <c r="M2592" s="196"/>
      <c r="N2592" s="197"/>
      <c r="O2592" s="197"/>
      <c r="P2592" s="231"/>
    </row>
    <row r="2593" spans="2:16">
      <c r="B2593" s="351"/>
      <c r="C2593" s="435"/>
      <c r="D2593" s="399"/>
      <c r="E2593" s="400"/>
      <c r="G2593" s="401"/>
      <c r="H2593" s="401"/>
      <c r="I2593" s="401"/>
      <c r="J2593" s="194"/>
      <c r="K2593" s="194"/>
      <c r="L2593" s="195"/>
      <c r="M2593" s="196"/>
      <c r="N2593" s="197"/>
      <c r="O2593" s="197"/>
      <c r="P2593" s="231"/>
    </row>
    <row r="2594" spans="2:16">
      <c r="B2594" s="351"/>
      <c r="C2594" s="435"/>
      <c r="D2594" s="399"/>
      <c r="E2594" s="400"/>
      <c r="G2594" s="401"/>
      <c r="H2594" s="401"/>
      <c r="I2594" s="401"/>
      <c r="J2594" s="194"/>
      <c r="K2594" s="194"/>
      <c r="L2594" s="195"/>
      <c r="M2594" s="196"/>
      <c r="N2594" s="197"/>
      <c r="O2594" s="197"/>
      <c r="P2594" s="231"/>
    </row>
    <row r="2595" spans="2:16">
      <c r="B2595" s="351"/>
      <c r="C2595" s="435"/>
      <c r="D2595" s="399"/>
      <c r="E2595" s="400"/>
      <c r="G2595" s="401"/>
      <c r="H2595" s="401"/>
      <c r="I2595" s="401"/>
      <c r="J2595" s="194"/>
      <c r="K2595" s="194"/>
      <c r="L2595" s="195"/>
      <c r="M2595" s="196"/>
      <c r="N2595" s="197"/>
      <c r="O2595" s="197"/>
      <c r="P2595" s="231"/>
    </row>
    <row r="2596" spans="2:16">
      <c r="B2596" s="351"/>
      <c r="C2596" s="435"/>
      <c r="D2596" s="399"/>
      <c r="E2596" s="400"/>
      <c r="G2596" s="401"/>
      <c r="H2596" s="401"/>
      <c r="I2596" s="401"/>
      <c r="J2596" s="194"/>
      <c r="K2596" s="194"/>
      <c r="L2596" s="195"/>
      <c r="M2596" s="196"/>
      <c r="N2596" s="197"/>
      <c r="O2596" s="197"/>
      <c r="P2596" s="231"/>
    </row>
    <row r="2597" spans="2:16">
      <c r="B2597" s="351"/>
      <c r="C2597" s="435"/>
      <c r="D2597" s="399"/>
      <c r="E2597" s="400"/>
      <c r="G2597" s="401"/>
      <c r="H2597" s="401"/>
      <c r="I2597" s="401"/>
      <c r="J2597" s="194"/>
      <c r="K2597" s="194"/>
      <c r="L2597" s="195"/>
      <c r="M2597" s="196"/>
      <c r="N2597" s="197"/>
      <c r="O2597" s="197"/>
      <c r="P2597" s="231"/>
    </row>
    <row r="2598" spans="2:16">
      <c r="B2598" s="351"/>
      <c r="C2598" s="435"/>
      <c r="D2598" s="399"/>
      <c r="E2598" s="400"/>
      <c r="G2598" s="401"/>
      <c r="H2598" s="401"/>
      <c r="I2598" s="401"/>
      <c r="J2598" s="194"/>
      <c r="K2598" s="194"/>
      <c r="L2598" s="195"/>
      <c r="M2598" s="196"/>
      <c r="N2598" s="197"/>
      <c r="O2598" s="197"/>
      <c r="P2598" s="231"/>
    </row>
    <row r="2599" spans="2:16">
      <c r="B2599" s="351"/>
      <c r="C2599" s="435"/>
      <c r="D2599" s="399"/>
      <c r="E2599" s="400"/>
      <c r="G2599" s="401"/>
      <c r="H2599" s="401"/>
      <c r="I2599" s="401"/>
      <c r="J2599" s="194"/>
      <c r="K2599" s="194"/>
      <c r="L2599" s="195"/>
      <c r="M2599" s="196"/>
      <c r="N2599" s="197"/>
      <c r="O2599" s="197"/>
      <c r="P2599" s="231"/>
    </row>
    <row r="2600" spans="2:16">
      <c r="B2600" s="351"/>
      <c r="C2600" s="435"/>
      <c r="D2600" s="399"/>
      <c r="E2600" s="400"/>
      <c r="G2600" s="401"/>
      <c r="H2600" s="401"/>
      <c r="I2600" s="401"/>
      <c r="J2600" s="194"/>
      <c r="K2600" s="194"/>
      <c r="L2600" s="195"/>
      <c r="M2600" s="196"/>
      <c r="N2600" s="197"/>
      <c r="O2600" s="197"/>
      <c r="P2600" s="231"/>
    </row>
    <row r="2601" spans="2:16">
      <c r="B2601" s="351"/>
      <c r="C2601" s="435"/>
      <c r="D2601" s="399"/>
      <c r="E2601" s="400"/>
      <c r="G2601" s="401"/>
      <c r="H2601" s="401"/>
      <c r="I2601" s="401"/>
      <c r="J2601" s="194"/>
      <c r="K2601" s="194"/>
      <c r="L2601" s="195"/>
      <c r="M2601" s="196"/>
      <c r="N2601" s="197"/>
      <c r="O2601" s="197"/>
      <c r="P2601" s="231"/>
    </row>
    <row r="2602" spans="2:16">
      <c r="B2602" s="351"/>
      <c r="C2602" s="435"/>
      <c r="D2602" s="399"/>
      <c r="E2602" s="400"/>
      <c r="G2602" s="401"/>
      <c r="H2602" s="401"/>
      <c r="I2602" s="401"/>
      <c r="J2602" s="194"/>
      <c r="K2602" s="194"/>
      <c r="L2602" s="195"/>
      <c r="M2602" s="196"/>
      <c r="N2602" s="197"/>
      <c r="O2602" s="197"/>
      <c r="P2602" s="231"/>
    </row>
    <row r="2603" spans="2:16">
      <c r="B2603" s="351"/>
      <c r="C2603" s="435"/>
      <c r="D2603" s="399"/>
      <c r="E2603" s="400"/>
      <c r="G2603" s="401"/>
      <c r="H2603" s="401"/>
      <c r="I2603" s="401"/>
      <c r="J2603" s="194"/>
      <c r="K2603" s="194"/>
      <c r="L2603" s="195"/>
      <c r="M2603" s="196"/>
      <c r="N2603" s="197"/>
      <c r="O2603" s="197"/>
      <c r="P2603" s="231"/>
    </row>
    <row r="2604" spans="2:16">
      <c r="B2604" s="351"/>
      <c r="C2604" s="435"/>
      <c r="D2604" s="399"/>
      <c r="E2604" s="400"/>
      <c r="G2604" s="401"/>
      <c r="H2604" s="401"/>
      <c r="I2604" s="401"/>
      <c r="J2604" s="194"/>
      <c r="K2604" s="194"/>
      <c r="L2604" s="195"/>
      <c r="M2604" s="196"/>
      <c r="N2604" s="197"/>
      <c r="O2604" s="197"/>
      <c r="P2604" s="231"/>
    </row>
    <row r="2605" spans="2:16">
      <c r="B2605" s="351"/>
      <c r="C2605" s="435"/>
      <c r="D2605" s="399"/>
      <c r="E2605" s="400"/>
      <c r="G2605" s="401"/>
      <c r="H2605" s="401"/>
      <c r="I2605" s="401"/>
      <c r="J2605" s="194"/>
      <c r="K2605" s="194"/>
      <c r="L2605" s="195"/>
      <c r="M2605" s="196"/>
      <c r="N2605" s="197"/>
      <c r="O2605" s="197"/>
      <c r="P2605" s="231"/>
    </row>
    <row r="2606" spans="2:16">
      <c r="B2606" s="351"/>
      <c r="C2606" s="435"/>
      <c r="D2606" s="399"/>
      <c r="E2606" s="400"/>
      <c r="G2606" s="401"/>
      <c r="H2606" s="401"/>
      <c r="I2606" s="401"/>
      <c r="J2606" s="194"/>
      <c r="K2606" s="194"/>
      <c r="L2606" s="195"/>
      <c r="M2606" s="196"/>
      <c r="N2606" s="197"/>
      <c r="O2606" s="197"/>
      <c r="P2606" s="231"/>
    </row>
    <row r="2607" spans="2:16">
      <c r="B2607" s="351"/>
      <c r="C2607" s="435"/>
      <c r="D2607" s="399"/>
      <c r="E2607" s="400"/>
      <c r="G2607" s="401"/>
      <c r="H2607" s="401"/>
      <c r="I2607" s="401"/>
      <c r="J2607" s="194"/>
      <c r="K2607" s="194"/>
      <c r="L2607" s="195"/>
      <c r="M2607" s="196"/>
      <c r="N2607" s="197"/>
      <c r="O2607" s="197"/>
      <c r="P2607" s="231"/>
    </row>
    <row r="2608" spans="2:16">
      <c r="B2608" s="351"/>
      <c r="C2608" s="435"/>
      <c r="D2608" s="399"/>
      <c r="E2608" s="400"/>
      <c r="G2608" s="401"/>
      <c r="H2608" s="401"/>
      <c r="I2608" s="401"/>
      <c r="J2608" s="194"/>
      <c r="K2608" s="194"/>
      <c r="L2608" s="195"/>
      <c r="M2608" s="196"/>
      <c r="N2608" s="197"/>
      <c r="O2608" s="197"/>
      <c r="P2608" s="231"/>
    </row>
    <row r="2609" spans="2:16">
      <c r="B2609" s="351"/>
      <c r="C2609" s="435"/>
      <c r="D2609" s="399"/>
      <c r="E2609" s="400"/>
      <c r="G2609" s="401"/>
      <c r="H2609" s="401"/>
      <c r="I2609" s="401"/>
      <c r="J2609" s="194"/>
      <c r="K2609" s="194"/>
      <c r="L2609" s="195"/>
      <c r="M2609" s="196"/>
      <c r="N2609" s="197"/>
      <c r="O2609" s="197"/>
      <c r="P2609" s="231"/>
    </row>
    <row r="2610" spans="2:16">
      <c r="B2610" s="351"/>
      <c r="C2610" s="435"/>
      <c r="D2610" s="399"/>
      <c r="E2610" s="400"/>
      <c r="G2610" s="401"/>
      <c r="H2610" s="401"/>
      <c r="I2610" s="401"/>
      <c r="J2610" s="194"/>
      <c r="K2610" s="194"/>
      <c r="L2610" s="195"/>
      <c r="M2610" s="196"/>
      <c r="N2610" s="197"/>
      <c r="O2610" s="197"/>
      <c r="P2610" s="231"/>
    </row>
    <row r="2611" spans="2:16">
      <c r="B2611" s="351"/>
      <c r="C2611" s="435"/>
      <c r="D2611" s="399"/>
      <c r="E2611" s="400"/>
      <c r="G2611" s="401"/>
      <c r="H2611" s="401"/>
      <c r="I2611" s="401"/>
      <c r="J2611" s="194"/>
      <c r="K2611" s="194"/>
      <c r="L2611" s="195"/>
      <c r="M2611" s="196"/>
      <c r="N2611" s="197"/>
      <c r="O2611" s="197"/>
      <c r="P2611" s="231"/>
    </row>
    <row r="2612" spans="2:16">
      <c r="B2612" s="351"/>
      <c r="C2612" s="435"/>
      <c r="D2612" s="399"/>
      <c r="E2612" s="400"/>
      <c r="G2612" s="401"/>
      <c r="H2612" s="401"/>
      <c r="I2612" s="401"/>
      <c r="J2612" s="194"/>
      <c r="K2612" s="194"/>
      <c r="L2612" s="195"/>
      <c r="M2612" s="196"/>
      <c r="N2612" s="197"/>
      <c r="O2612" s="197"/>
      <c r="P2612" s="231"/>
    </row>
    <row r="2613" spans="2:16">
      <c r="B2613" s="351"/>
      <c r="C2613" s="435"/>
      <c r="D2613" s="399"/>
      <c r="E2613" s="400"/>
      <c r="G2613" s="401"/>
      <c r="H2613" s="401"/>
      <c r="I2613" s="401"/>
      <c r="J2613" s="194"/>
      <c r="K2613" s="194"/>
      <c r="L2613" s="195"/>
      <c r="M2613" s="196"/>
      <c r="N2613" s="197"/>
      <c r="O2613" s="197"/>
      <c r="P2613" s="231"/>
    </row>
    <row r="2614" spans="2:16">
      <c r="B2614" s="351"/>
      <c r="C2614" s="435"/>
      <c r="D2614" s="399"/>
      <c r="E2614" s="400"/>
      <c r="G2614" s="401"/>
      <c r="H2614" s="401"/>
      <c r="I2614" s="401"/>
      <c r="J2614" s="194"/>
      <c r="K2614" s="194"/>
      <c r="L2614" s="195"/>
      <c r="M2614" s="196"/>
      <c r="N2614" s="197"/>
      <c r="O2614" s="197"/>
      <c r="P2614" s="231"/>
    </row>
    <row r="2615" spans="2:16">
      <c r="B2615" s="351"/>
      <c r="C2615" s="435"/>
      <c r="D2615" s="399"/>
      <c r="E2615" s="400"/>
      <c r="G2615" s="401"/>
      <c r="H2615" s="401"/>
      <c r="I2615" s="401"/>
      <c r="J2615" s="194"/>
      <c r="K2615" s="194"/>
      <c r="L2615" s="195"/>
      <c r="M2615" s="196"/>
      <c r="N2615" s="197"/>
      <c r="O2615" s="197"/>
      <c r="P2615" s="231"/>
    </row>
    <row r="2616" spans="2:16">
      <c r="B2616" s="351"/>
      <c r="C2616" s="435"/>
      <c r="D2616" s="399"/>
      <c r="E2616" s="400"/>
      <c r="G2616" s="401"/>
      <c r="H2616" s="401"/>
      <c r="I2616" s="401"/>
      <c r="J2616" s="194"/>
      <c r="K2616" s="194"/>
      <c r="L2616" s="195"/>
      <c r="M2616" s="196"/>
      <c r="N2616" s="197"/>
      <c r="O2616" s="197"/>
      <c r="P2616" s="231"/>
    </row>
    <row r="2617" spans="2:16">
      <c r="B2617" s="351"/>
      <c r="C2617" s="435"/>
      <c r="D2617" s="399"/>
      <c r="E2617" s="400"/>
      <c r="G2617" s="401"/>
      <c r="H2617" s="401"/>
      <c r="I2617" s="401"/>
      <c r="J2617" s="194"/>
      <c r="K2617" s="194"/>
      <c r="L2617" s="195"/>
      <c r="M2617" s="196"/>
      <c r="N2617" s="197"/>
      <c r="O2617" s="197"/>
      <c r="P2617" s="231"/>
    </row>
    <row r="2618" spans="2:16">
      <c r="B2618" s="351"/>
      <c r="C2618" s="435"/>
      <c r="D2618" s="399"/>
      <c r="E2618" s="400"/>
      <c r="G2618" s="401"/>
      <c r="H2618" s="401"/>
      <c r="I2618" s="401"/>
      <c r="J2618" s="194"/>
      <c r="K2618" s="194"/>
      <c r="L2618" s="195"/>
      <c r="M2618" s="196"/>
      <c r="N2618" s="197"/>
      <c r="O2618" s="197"/>
      <c r="P2618" s="231"/>
    </row>
    <row r="2619" spans="2:16">
      <c r="B2619" s="351"/>
      <c r="C2619" s="435"/>
      <c r="D2619" s="399"/>
      <c r="E2619" s="400"/>
      <c r="G2619" s="401"/>
      <c r="H2619" s="401"/>
      <c r="I2619" s="401"/>
      <c r="J2619" s="194"/>
      <c r="K2619" s="194"/>
      <c r="L2619" s="195"/>
      <c r="M2619" s="196"/>
      <c r="N2619" s="197"/>
      <c r="O2619" s="197"/>
      <c r="P2619" s="231"/>
    </row>
    <row r="2620" spans="2:16">
      <c r="B2620" s="351"/>
      <c r="C2620" s="435"/>
      <c r="D2620" s="399"/>
      <c r="E2620" s="400"/>
      <c r="G2620" s="401"/>
      <c r="H2620" s="401"/>
      <c r="I2620" s="401"/>
      <c r="J2620" s="194"/>
      <c r="K2620" s="194"/>
      <c r="L2620" s="195"/>
      <c r="M2620" s="196"/>
      <c r="N2620" s="197"/>
      <c r="O2620" s="197"/>
      <c r="P2620" s="231"/>
    </row>
    <row r="2621" spans="2:16">
      <c r="B2621" s="351"/>
      <c r="C2621" s="435"/>
      <c r="D2621" s="399"/>
      <c r="E2621" s="400"/>
      <c r="G2621" s="401"/>
      <c r="H2621" s="401"/>
      <c r="I2621" s="401"/>
      <c r="J2621" s="194"/>
      <c r="K2621" s="194"/>
      <c r="L2621" s="195"/>
      <c r="M2621" s="196"/>
      <c r="N2621" s="197"/>
      <c r="O2621" s="197"/>
      <c r="P2621" s="231"/>
    </row>
    <row r="2622" spans="2:16">
      <c r="B2622" s="351"/>
      <c r="C2622" s="435"/>
      <c r="D2622" s="399"/>
      <c r="E2622" s="400"/>
      <c r="G2622" s="401"/>
      <c r="H2622" s="401"/>
      <c r="I2622" s="401"/>
      <c r="J2622" s="194"/>
      <c r="K2622" s="194"/>
      <c r="L2622" s="195"/>
      <c r="M2622" s="196"/>
      <c r="N2622" s="197"/>
      <c r="O2622" s="197"/>
      <c r="P2622" s="231"/>
    </row>
    <row r="2623" spans="2:16">
      <c r="B2623" s="351"/>
      <c r="C2623" s="435"/>
      <c r="D2623" s="399"/>
      <c r="E2623" s="400"/>
      <c r="G2623" s="401"/>
      <c r="H2623" s="401"/>
      <c r="I2623" s="401"/>
      <c r="J2623" s="194"/>
      <c r="K2623" s="194"/>
      <c r="L2623" s="195"/>
      <c r="M2623" s="196"/>
      <c r="N2623" s="197"/>
      <c r="O2623" s="197"/>
      <c r="P2623" s="231"/>
    </row>
    <row r="2624" spans="2:16">
      <c r="B2624" s="351"/>
      <c r="C2624" s="435"/>
      <c r="D2624" s="399"/>
      <c r="E2624" s="400"/>
      <c r="G2624" s="401"/>
      <c r="H2624" s="401"/>
      <c r="I2624" s="401"/>
      <c r="J2624" s="194"/>
      <c r="K2624" s="194"/>
      <c r="L2624" s="195"/>
      <c r="M2624" s="196"/>
      <c r="N2624" s="197"/>
      <c r="O2624" s="197"/>
      <c r="P2624" s="231"/>
    </row>
    <row r="2625" spans="2:16">
      <c r="B2625" s="351"/>
      <c r="C2625" s="435"/>
      <c r="D2625" s="399"/>
      <c r="E2625" s="400"/>
      <c r="G2625" s="401"/>
      <c r="H2625" s="401"/>
      <c r="I2625" s="401"/>
      <c r="J2625" s="194"/>
      <c r="K2625" s="194"/>
      <c r="L2625" s="195"/>
      <c r="M2625" s="196"/>
      <c r="N2625" s="197"/>
      <c r="O2625" s="197"/>
      <c r="P2625" s="231"/>
    </row>
    <row r="2626" spans="2:16">
      <c r="B2626" s="351"/>
      <c r="C2626" s="435"/>
      <c r="D2626" s="399"/>
      <c r="E2626" s="400"/>
      <c r="G2626" s="401"/>
      <c r="H2626" s="401"/>
      <c r="I2626" s="401"/>
      <c r="J2626" s="194"/>
      <c r="K2626" s="194"/>
      <c r="L2626" s="195"/>
      <c r="M2626" s="196"/>
      <c r="N2626" s="197"/>
      <c r="O2626" s="197"/>
      <c r="P2626" s="231"/>
    </row>
    <row r="2627" spans="2:16">
      <c r="B2627" s="402"/>
      <c r="C2627" s="435"/>
      <c r="D2627" s="404"/>
      <c r="E2627" s="405"/>
      <c r="G2627" s="406"/>
      <c r="H2627" s="406"/>
      <c r="I2627" s="406"/>
      <c r="J2627" s="194"/>
      <c r="K2627" s="194"/>
      <c r="L2627" s="195"/>
      <c r="M2627" s="196"/>
      <c r="N2627" s="197"/>
      <c r="O2627" s="197"/>
      <c r="P2627" s="221"/>
    </row>
    <row r="2628" spans="2:16">
      <c r="B2628" s="351"/>
      <c r="C2628" s="435"/>
      <c r="D2628" s="399"/>
      <c r="E2628" s="400"/>
      <c r="G2628" s="401"/>
      <c r="H2628" s="401"/>
      <c r="I2628" s="401"/>
      <c r="J2628" s="194"/>
      <c r="K2628" s="194"/>
      <c r="L2628" s="195"/>
      <c r="M2628" s="196"/>
      <c r="N2628" s="197"/>
      <c r="O2628" s="197"/>
      <c r="P2628" s="231"/>
    </row>
    <row r="2629" spans="2:16">
      <c r="B2629" s="351"/>
      <c r="C2629" s="435"/>
      <c r="D2629" s="399"/>
      <c r="E2629" s="400"/>
      <c r="G2629" s="401"/>
      <c r="H2629" s="401"/>
      <c r="I2629" s="401"/>
      <c r="J2629" s="194"/>
      <c r="K2629" s="194"/>
      <c r="L2629" s="195"/>
      <c r="M2629" s="196"/>
      <c r="N2629" s="197"/>
      <c r="O2629" s="197"/>
      <c r="P2629" s="231"/>
    </row>
    <row r="2630" spans="2:16">
      <c r="B2630" s="351"/>
      <c r="C2630" s="435"/>
      <c r="D2630" s="399"/>
      <c r="E2630" s="400"/>
      <c r="G2630" s="401"/>
      <c r="H2630" s="401"/>
      <c r="I2630" s="401"/>
      <c r="J2630" s="194"/>
      <c r="K2630" s="194"/>
      <c r="L2630" s="195"/>
      <c r="M2630" s="196"/>
      <c r="N2630" s="197"/>
      <c r="O2630" s="197"/>
      <c r="P2630" s="231"/>
    </row>
    <row r="2631" spans="2:16">
      <c r="B2631" s="351"/>
      <c r="C2631" s="435"/>
      <c r="D2631" s="399"/>
      <c r="E2631" s="400"/>
      <c r="G2631" s="401"/>
      <c r="H2631" s="401"/>
      <c r="I2631" s="401"/>
      <c r="J2631" s="194"/>
      <c r="K2631" s="194"/>
      <c r="L2631" s="195"/>
      <c r="M2631" s="196"/>
      <c r="N2631" s="197"/>
      <c r="O2631" s="197"/>
      <c r="P2631" s="231"/>
    </row>
    <row r="2632" spans="2:16">
      <c r="B2632" s="351"/>
      <c r="C2632" s="435"/>
      <c r="D2632" s="399"/>
      <c r="E2632" s="400"/>
      <c r="G2632" s="401"/>
      <c r="H2632" s="401"/>
      <c r="I2632" s="401"/>
      <c r="J2632" s="194"/>
      <c r="K2632" s="194"/>
      <c r="L2632" s="195"/>
      <c r="M2632" s="196"/>
      <c r="N2632" s="197"/>
      <c r="O2632" s="197"/>
      <c r="P2632" s="231"/>
    </row>
    <row r="2633" spans="2:16">
      <c r="B2633" s="351"/>
      <c r="C2633" s="435"/>
      <c r="D2633" s="399"/>
      <c r="E2633" s="400"/>
      <c r="G2633" s="401"/>
      <c r="H2633" s="401"/>
      <c r="I2633" s="401"/>
      <c r="J2633" s="194"/>
      <c r="K2633" s="194"/>
      <c r="L2633" s="195"/>
      <c r="M2633" s="196"/>
      <c r="N2633" s="197"/>
      <c r="O2633" s="197"/>
      <c r="P2633" s="231"/>
    </row>
    <row r="2634" spans="2:16">
      <c r="B2634" s="351"/>
      <c r="C2634" s="435"/>
      <c r="D2634" s="399"/>
      <c r="E2634" s="400"/>
      <c r="G2634" s="401"/>
      <c r="H2634" s="401"/>
      <c r="I2634" s="401"/>
      <c r="J2634" s="194"/>
      <c r="K2634" s="194"/>
      <c r="L2634" s="195"/>
      <c r="M2634" s="196"/>
      <c r="N2634" s="197"/>
      <c r="O2634" s="197"/>
      <c r="P2634" s="231"/>
    </row>
    <row r="2635" spans="2:16">
      <c r="B2635" s="351"/>
      <c r="C2635" s="435"/>
      <c r="D2635" s="399"/>
      <c r="E2635" s="400"/>
      <c r="G2635" s="401"/>
      <c r="H2635" s="401"/>
      <c r="I2635" s="401"/>
      <c r="J2635" s="194"/>
      <c r="K2635" s="194"/>
      <c r="L2635" s="195"/>
      <c r="M2635" s="196"/>
      <c r="N2635" s="197"/>
      <c r="O2635" s="197"/>
      <c r="P2635" s="231"/>
    </row>
    <row r="2636" spans="2:16">
      <c r="B2636" s="351"/>
      <c r="C2636" s="435"/>
      <c r="D2636" s="399"/>
      <c r="E2636" s="400"/>
      <c r="G2636" s="401"/>
      <c r="H2636" s="401"/>
      <c r="I2636" s="401"/>
      <c r="J2636" s="194"/>
      <c r="K2636" s="194"/>
      <c r="L2636" s="195"/>
      <c r="M2636" s="196"/>
      <c r="N2636" s="197"/>
      <c r="O2636" s="197"/>
      <c r="P2636" s="231"/>
    </row>
    <row r="2637" spans="2:16">
      <c r="B2637" s="351"/>
      <c r="C2637" s="435"/>
      <c r="D2637" s="399"/>
      <c r="E2637" s="400"/>
      <c r="G2637" s="401"/>
      <c r="H2637" s="401"/>
      <c r="I2637" s="401"/>
      <c r="J2637" s="194"/>
      <c r="K2637" s="194"/>
      <c r="L2637" s="195"/>
      <c r="M2637" s="196"/>
      <c r="N2637" s="197"/>
      <c r="O2637" s="197"/>
      <c r="P2637" s="231"/>
    </row>
    <row r="2638" spans="2:16">
      <c r="B2638" s="351"/>
      <c r="C2638" s="435"/>
      <c r="D2638" s="399"/>
      <c r="E2638" s="400"/>
      <c r="G2638" s="401"/>
      <c r="H2638" s="401"/>
      <c r="I2638" s="401"/>
      <c r="J2638" s="194"/>
      <c r="K2638" s="194"/>
      <c r="L2638" s="195"/>
      <c r="M2638" s="196"/>
      <c r="N2638" s="197"/>
      <c r="O2638" s="197"/>
      <c r="P2638" s="231"/>
    </row>
    <row r="2639" spans="2:16">
      <c r="B2639" s="351"/>
      <c r="C2639" s="435"/>
      <c r="D2639" s="399"/>
      <c r="E2639" s="400"/>
      <c r="G2639" s="401"/>
      <c r="H2639" s="401"/>
      <c r="I2639" s="401"/>
      <c r="J2639" s="194"/>
      <c r="K2639" s="194"/>
      <c r="L2639" s="195"/>
      <c r="M2639" s="196"/>
      <c r="N2639" s="197"/>
      <c r="O2639" s="197"/>
      <c r="P2639" s="231"/>
    </row>
    <row r="2640" spans="2:16">
      <c r="B2640" s="351"/>
      <c r="C2640" s="435"/>
      <c r="D2640" s="399"/>
      <c r="E2640" s="400"/>
      <c r="G2640" s="401"/>
      <c r="H2640" s="401"/>
      <c r="I2640" s="401"/>
      <c r="J2640" s="194"/>
      <c r="K2640" s="194"/>
      <c r="L2640" s="195"/>
      <c r="M2640" s="196"/>
      <c r="N2640" s="197"/>
      <c r="O2640" s="197"/>
      <c r="P2640" s="231"/>
    </row>
    <row r="2641" spans="2:16">
      <c r="B2641" s="351"/>
      <c r="C2641" s="435"/>
      <c r="D2641" s="399"/>
      <c r="E2641" s="400"/>
      <c r="G2641" s="401"/>
      <c r="H2641" s="401"/>
      <c r="I2641" s="401"/>
      <c r="J2641" s="194"/>
      <c r="K2641" s="194"/>
      <c r="L2641" s="195"/>
      <c r="M2641" s="196"/>
      <c r="N2641" s="197"/>
      <c r="O2641" s="197"/>
      <c r="P2641" s="231"/>
    </row>
    <row r="2642" spans="2:16">
      <c r="B2642" s="351"/>
      <c r="C2642" s="435"/>
      <c r="D2642" s="399"/>
      <c r="E2642" s="400"/>
      <c r="G2642" s="401"/>
      <c r="H2642" s="401"/>
      <c r="I2642" s="401"/>
      <c r="J2642" s="194"/>
      <c r="K2642" s="194"/>
      <c r="L2642" s="195"/>
      <c r="M2642" s="196"/>
      <c r="N2642" s="197"/>
      <c r="O2642" s="197"/>
      <c r="P2642" s="231"/>
    </row>
    <row r="2643" spans="2:16">
      <c r="B2643" s="351"/>
      <c r="C2643" s="435"/>
      <c r="D2643" s="399"/>
      <c r="E2643" s="400"/>
      <c r="G2643" s="401"/>
      <c r="H2643" s="401"/>
      <c r="I2643" s="401"/>
      <c r="J2643" s="194"/>
      <c r="K2643" s="194"/>
      <c r="L2643" s="195"/>
      <c r="M2643" s="196"/>
      <c r="N2643" s="197"/>
      <c r="O2643" s="197"/>
      <c r="P2643" s="231"/>
    </row>
    <row r="2644" spans="2:16">
      <c r="B2644" s="351"/>
      <c r="C2644" s="435"/>
      <c r="D2644" s="399"/>
      <c r="E2644" s="400"/>
      <c r="G2644" s="401"/>
      <c r="H2644" s="401"/>
      <c r="I2644" s="401"/>
      <c r="J2644" s="194"/>
      <c r="K2644" s="194"/>
      <c r="L2644" s="195"/>
      <c r="M2644" s="196"/>
      <c r="N2644" s="197"/>
      <c r="O2644" s="197"/>
      <c r="P2644" s="231"/>
    </row>
    <row r="2645" spans="2:16">
      <c r="B2645" s="351"/>
      <c r="C2645" s="435"/>
      <c r="D2645" s="399"/>
      <c r="E2645" s="400"/>
      <c r="G2645" s="401"/>
      <c r="H2645" s="401"/>
      <c r="I2645" s="401"/>
      <c r="J2645" s="194"/>
      <c r="K2645" s="194"/>
      <c r="L2645" s="195"/>
      <c r="M2645" s="196"/>
      <c r="N2645" s="197"/>
      <c r="O2645" s="197"/>
      <c r="P2645" s="231"/>
    </row>
    <row r="2646" spans="2:16">
      <c r="B2646" s="351"/>
      <c r="C2646" s="435"/>
      <c r="D2646" s="399"/>
      <c r="E2646" s="400"/>
      <c r="G2646" s="401"/>
      <c r="H2646" s="401"/>
      <c r="I2646" s="401"/>
      <c r="J2646" s="194"/>
      <c r="K2646" s="194"/>
      <c r="L2646" s="195"/>
      <c r="M2646" s="196"/>
      <c r="N2646" s="197"/>
      <c r="O2646" s="197"/>
      <c r="P2646" s="231"/>
    </row>
    <row r="2647" spans="2:16">
      <c r="B2647" s="351"/>
      <c r="C2647" s="435"/>
      <c r="D2647" s="399"/>
      <c r="E2647" s="400"/>
      <c r="G2647" s="401"/>
      <c r="H2647" s="401"/>
      <c r="I2647" s="401"/>
      <c r="J2647" s="194"/>
      <c r="K2647" s="194"/>
      <c r="L2647" s="195"/>
      <c r="M2647" s="196"/>
      <c r="N2647" s="197"/>
      <c r="O2647" s="197"/>
      <c r="P2647" s="231"/>
    </row>
    <row r="2648" spans="2:16">
      <c r="B2648" s="351"/>
      <c r="C2648" s="435"/>
      <c r="D2648" s="399"/>
      <c r="E2648" s="400"/>
      <c r="G2648" s="401"/>
      <c r="H2648" s="401"/>
      <c r="I2648" s="401"/>
      <c r="J2648" s="194"/>
      <c r="K2648" s="194"/>
      <c r="L2648" s="195"/>
      <c r="M2648" s="196"/>
      <c r="N2648" s="197"/>
      <c r="O2648" s="197"/>
      <c r="P2648" s="231"/>
    </row>
    <row r="2649" spans="2:16">
      <c r="B2649" s="351"/>
      <c r="C2649" s="435"/>
      <c r="D2649" s="399"/>
      <c r="E2649" s="400"/>
      <c r="G2649" s="401"/>
      <c r="H2649" s="401"/>
      <c r="I2649" s="401"/>
      <c r="J2649" s="194"/>
      <c r="K2649" s="194"/>
      <c r="L2649" s="195"/>
      <c r="M2649" s="196"/>
      <c r="N2649" s="197"/>
      <c r="O2649" s="197"/>
      <c r="P2649" s="231"/>
    </row>
    <row r="2650" spans="2:16">
      <c r="B2650" s="351"/>
      <c r="C2650" s="435"/>
      <c r="D2650" s="399"/>
      <c r="E2650" s="400"/>
      <c r="G2650" s="401"/>
      <c r="H2650" s="401"/>
      <c r="I2650" s="401"/>
      <c r="J2650" s="194"/>
      <c r="K2650" s="194"/>
      <c r="L2650" s="195"/>
      <c r="M2650" s="196"/>
      <c r="N2650" s="197"/>
      <c r="O2650" s="197"/>
      <c r="P2650" s="231"/>
    </row>
    <row r="2651" spans="2:16">
      <c r="B2651" s="351"/>
      <c r="C2651" s="435"/>
      <c r="D2651" s="399"/>
      <c r="E2651" s="400"/>
      <c r="G2651" s="401"/>
      <c r="H2651" s="401"/>
      <c r="I2651" s="401"/>
      <c r="J2651" s="194"/>
      <c r="K2651" s="194"/>
      <c r="L2651" s="195"/>
      <c r="M2651" s="196"/>
      <c r="N2651" s="197"/>
      <c r="O2651" s="197"/>
      <c r="P2651" s="231"/>
    </row>
    <row r="2652" spans="2:16">
      <c r="B2652" s="351"/>
      <c r="C2652" s="435"/>
      <c r="D2652" s="399"/>
      <c r="E2652" s="400"/>
      <c r="G2652" s="401"/>
      <c r="H2652" s="401"/>
      <c r="I2652" s="401"/>
      <c r="J2652" s="194"/>
      <c r="K2652" s="194"/>
      <c r="L2652" s="195"/>
      <c r="M2652" s="196"/>
      <c r="N2652" s="197"/>
      <c r="O2652" s="197"/>
      <c r="P2652" s="231"/>
    </row>
    <row r="2653" spans="2:16">
      <c r="B2653" s="351"/>
      <c r="C2653" s="435"/>
      <c r="D2653" s="399"/>
      <c r="E2653" s="400"/>
      <c r="G2653" s="401"/>
      <c r="H2653" s="401"/>
      <c r="I2653" s="401"/>
      <c r="J2653" s="194"/>
      <c r="K2653" s="194"/>
      <c r="L2653" s="195"/>
      <c r="M2653" s="196"/>
      <c r="N2653" s="197"/>
      <c r="O2653" s="197"/>
      <c r="P2653" s="231"/>
    </row>
    <row r="2654" spans="2:16">
      <c r="B2654" s="351"/>
      <c r="C2654" s="435"/>
      <c r="D2654" s="399"/>
      <c r="E2654" s="400"/>
      <c r="G2654" s="401"/>
      <c r="H2654" s="401"/>
      <c r="I2654" s="401"/>
      <c r="J2654" s="194"/>
      <c r="K2654" s="194"/>
      <c r="L2654" s="195"/>
      <c r="M2654" s="196"/>
      <c r="N2654" s="197"/>
      <c r="O2654" s="197"/>
      <c r="P2654" s="231"/>
    </row>
    <row r="2655" spans="2:16">
      <c r="B2655" s="351"/>
      <c r="C2655" s="435"/>
      <c r="D2655" s="399"/>
      <c r="E2655" s="400"/>
      <c r="G2655" s="401"/>
      <c r="H2655" s="401"/>
      <c r="I2655" s="401"/>
      <c r="J2655" s="194"/>
      <c r="K2655" s="194"/>
      <c r="L2655" s="195"/>
      <c r="M2655" s="196"/>
      <c r="N2655" s="197"/>
      <c r="O2655" s="197"/>
      <c r="P2655" s="231"/>
    </row>
    <row r="2656" spans="2:16">
      <c r="B2656" s="351"/>
      <c r="C2656" s="435"/>
      <c r="D2656" s="399"/>
      <c r="E2656" s="400"/>
      <c r="G2656" s="401"/>
      <c r="H2656" s="401"/>
      <c r="I2656" s="401"/>
      <c r="J2656" s="194"/>
      <c r="K2656" s="194"/>
      <c r="L2656" s="195"/>
      <c r="M2656" s="196"/>
      <c r="N2656" s="197"/>
      <c r="O2656" s="197"/>
      <c r="P2656" s="231"/>
    </row>
    <row r="2657" spans="2:16">
      <c r="B2657" s="351"/>
      <c r="C2657" s="435"/>
      <c r="D2657" s="399"/>
      <c r="E2657" s="400"/>
      <c r="G2657" s="401"/>
      <c r="H2657" s="401"/>
      <c r="I2657" s="401"/>
      <c r="J2657" s="194"/>
      <c r="K2657" s="194"/>
      <c r="L2657" s="195"/>
      <c r="M2657" s="196"/>
      <c r="N2657" s="197"/>
      <c r="O2657" s="197"/>
      <c r="P2657" s="231"/>
    </row>
    <row r="2658" spans="2:16">
      <c r="B2658" s="351"/>
      <c r="C2658" s="435"/>
      <c r="D2658" s="399"/>
      <c r="E2658" s="400"/>
      <c r="G2658" s="401"/>
      <c r="H2658" s="401"/>
      <c r="I2658" s="401"/>
      <c r="J2658" s="194"/>
      <c r="K2658" s="194"/>
      <c r="L2658" s="195"/>
      <c r="M2658" s="196"/>
      <c r="N2658" s="197"/>
      <c r="O2658" s="197"/>
      <c r="P2658" s="231"/>
    </row>
    <row r="2659" spans="2:16">
      <c r="B2659" s="351"/>
      <c r="C2659" s="435"/>
      <c r="D2659" s="399"/>
      <c r="E2659" s="400"/>
      <c r="G2659" s="401"/>
      <c r="H2659" s="401"/>
      <c r="I2659" s="401"/>
      <c r="J2659" s="194"/>
      <c r="K2659" s="194"/>
      <c r="L2659" s="195"/>
      <c r="M2659" s="196"/>
      <c r="N2659" s="197"/>
      <c r="O2659" s="197"/>
      <c r="P2659" s="231"/>
    </row>
    <row r="2660" spans="2:16">
      <c r="B2660" s="351"/>
      <c r="C2660" s="435"/>
      <c r="D2660" s="399"/>
      <c r="E2660" s="400"/>
      <c r="G2660" s="401"/>
      <c r="H2660" s="401"/>
      <c r="I2660" s="401"/>
      <c r="J2660" s="194"/>
      <c r="K2660" s="194"/>
      <c r="L2660" s="195"/>
      <c r="M2660" s="196"/>
      <c r="N2660" s="197"/>
      <c r="O2660" s="197"/>
      <c r="P2660" s="231"/>
    </row>
    <row r="2661" spans="2:16">
      <c r="B2661" s="351"/>
      <c r="C2661" s="435"/>
      <c r="D2661" s="399"/>
      <c r="E2661" s="400"/>
      <c r="G2661" s="401"/>
      <c r="H2661" s="401"/>
      <c r="I2661" s="401"/>
      <c r="J2661" s="194"/>
      <c r="K2661" s="194"/>
      <c r="L2661" s="195"/>
      <c r="M2661" s="196"/>
      <c r="N2661" s="197"/>
      <c r="O2661" s="197"/>
      <c r="P2661" s="231"/>
    </row>
    <row r="2662" spans="2:16">
      <c r="B2662" s="351"/>
      <c r="C2662" s="435"/>
      <c r="D2662" s="399"/>
      <c r="E2662" s="400"/>
      <c r="G2662" s="401"/>
      <c r="H2662" s="401"/>
      <c r="I2662" s="401"/>
      <c r="J2662" s="194"/>
      <c r="K2662" s="194"/>
      <c r="L2662" s="195"/>
      <c r="M2662" s="196"/>
      <c r="N2662" s="197"/>
      <c r="O2662" s="197"/>
      <c r="P2662" s="231"/>
    </row>
    <row r="2663" spans="2:16">
      <c r="B2663" s="351"/>
      <c r="C2663" s="435"/>
      <c r="D2663" s="399"/>
      <c r="E2663" s="400"/>
      <c r="G2663" s="401"/>
      <c r="H2663" s="401"/>
      <c r="I2663" s="401"/>
      <c r="J2663" s="194"/>
      <c r="K2663" s="194"/>
      <c r="L2663" s="195"/>
      <c r="M2663" s="196"/>
      <c r="N2663" s="197"/>
      <c r="O2663" s="197"/>
      <c r="P2663" s="231"/>
    </row>
    <row r="2664" spans="2:16">
      <c r="B2664" s="351"/>
      <c r="C2664" s="435"/>
      <c r="D2664" s="399"/>
      <c r="E2664" s="400"/>
      <c r="G2664" s="401"/>
      <c r="H2664" s="401"/>
      <c r="I2664" s="401"/>
      <c r="J2664" s="194"/>
      <c r="K2664" s="194"/>
      <c r="L2664" s="195"/>
      <c r="M2664" s="196"/>
      <c r="N2664" s="197"/>
      <c r="O2664" s="197"/>
      <c r="P2664" s="231"/>
    </row>
    <row r="2665" spans="2:16">
      <c r="B2665" s="351"/>
      <c r="C2665" s="435"/>
      <c r="D2665" s="399"/>
      <c r="E2665" s="400"/>
      <c r="G2665" s="401"/>
      <c r="H2665" s="401"/>
      <c r="I2665" s="401"/>
      <c r="J2665" s="194"/>
      <c r="K2665" s="194"/>
      <c r="L2665" s="195"/>
      <c r="M2665" s="196"/>
      <c r="N2665" s="197"/>
      <c r="O2665" s="197"/>
      <c r="P2665" s="231"/>
    </row>
    <row r="2666" spans="2:16">
      <c r="B2666" s="351"/>
      <c r="C2666" s="435"/>
      <c r="D2666" s="399"/>
      <c r="E2666" s="400"/>
      <c r="G2666" s="401"/>
      <c r="H2666" s="401"/>
      <c r="I2666" s="401"/>
      <c r="J2666" s="194"/>
      <c r="K2666" s="194"/>
      <c r="L2666" s="195"/>
      <c r="M2666" s="196"/>
      <c r="N2666" s="197"/>
      <c r="O2666" s="197"/>
      <c r="P2666" s="231"/>
    </row>
    <row r="2667" spans="2:16">
      <c r="B2667" s="351"/>
      <c r="C2667" s="435"/>
      <c r="D2667" s="399"/>
      <c r="E2667" s="400"/>
      <c r="G2667" s="401"/>
      <c r="H2667" s="401"/>
      <c r="I2667" s="401"/>
      <c r="J2667" s="194"/>
      <c r="K2667" s="194"/>
      <c r="L2667" s="195"/>
      <c r="M2667" s="196"/>
      <c r="N2667" s="197"/>
      <c r="O2667" s="197"/>
      <c r="P2667" s="231"/>
    </row>
    <row r="2668" spans="2:16">
      <c r="B2668" s="351"/>
      <c r="C2668" s="435"/>
      <c r="D2668" s="399"/>
      <c r="E2668" s="400"/>
      <c r="G2668" s="401"/>
      <c r="H2668" s="401"/>
      <c r="I2668" s="401"/>
      <c r="J2668" s="194"/>
      <c r="K2668" s="194"/>
      <c r="L2668" s="195"/>
      <c r="M2668" s="196"/>
      <c r="N2668" s="197"/>
      <c r="O2668" s="197"/>
      <c r="P2668" s="231"/>
    </row>
    <row r="2669" spans="2:16">
      <c r="B2669" s="351"/>
      <c r="C2669" s="435"/>
      <c r="D2669" s="399"/>
      <c r="E2669" s="400"/>
      <c r="G2669" s="401"/>
      <c r="H2669" s="401"/>
      <c r="I2669" s="401"/>
      <c r="J2669" s="194"/>
      <c r="K2669" s="194"/>
      <c r="L2669" s="195"/>
      <c r="M2669" s="196"/>
      <c r="N2669" s="197"/>
      <c r="O2669" s="197"/>
      <c r="P2669" s="231"/>
    </row>
    <row r="2670" spans="2:16">
      <c r="B2670" s="351"/>
      <c r="C2670" s="435"/>
      <c r="D2670" s="399"/>
      <c r="E2670" s="400"/>
      <c r="G2670" s="401"/>
      <c r="H2670" s="401"/>
      <c r="I2670" s="401"/>
      <c r="J2670" s="194"/>
      <c r="K2670" s="194"/>
      <c r="L2670" s="195"/>
      <c r="M2670" s="196"/>
      <c r="N2670" s="197"/>
      <c r="O2670" s="197"/>
      <c r="P2670" s="231"/>
    </row>
    <row r="2671" spans="2:16">
      <c r="B2671" s="351"/>
      <c r="C2671" s="435"/>
      <c r="D2671" s="399"/>
      <c r="E2671" s="400"/>
      <c r="G2671" s="401"/>
      <c r="H2671" s="401"/>
      <c r="I2671" s="401"/>
      <c r="J2671" s="194"/>
      <c r="K2671" s="194"/>
      <c r="L2671" s="195"/>
      <c r="M2671" s="196"/>
      <c r="N2671" s="197"/>
      <c r="O2671" s="197"/>
      <c r="P2671" s="231"/>
    </row>
    <row r="2672" spans="2:16">
      <c r="B2672" s="351"/>
      <c r="C2672" s="435"/>
      <c r="D2672" s="399"/>
      <c r="E2672" s="400"/>
      <c r="G2672" s="401"/>
      <c r="H2672" s="401"/>
      <c r="I2672" s="401"/>
      <c r="J2672" s="194"/>
      <c r="K2672" s="194"/>
      <c r="L2672" s="195"/>
      <c r="M2672" s="196"/>
      <c r="N2672" s="197"/>
      <c r="O2672" s="197"/>
      <c r="P2672" s="231"/>
    </row>
    <row r="2673" spans="2:16">
      <c r="B2673" s="351"/>
      <c r="C2673" s="435"/>
      <c r="D2673" s="399"/>
      <c r="E2673" s="400"/>
      <c r="G2673" s="401"/>
      <c r="H2673" s="401"/>
      <c r="I2673" s="401"/>
      <c r="J2673" s="194"/>
      <c r="K2673" s="194"/>
      <c r="L2673" s="195"/>
      <c r="M2673" s="196"/>
      <c r="N2673" s="197"/>
      <c r="O2673" s="197"/>
      <c r="P2673" s="231"/>
    </row>
    <row r="2674" spans="2:16">
      <c r="B2674" s="351"/>
      <c r="C2674" s="435"/>
      <c r="D2674" s="399"/>
      <c r="E2674" s="400"/>
      <c r="G2674" s="401"/>
      <c r="H2674" s="401"/>
      <c r="I2674" s="401"/>
      <c r="J2674" s="194"/>
      <c r="K2674" s="194"/>
      <c r="L2674" s="195"/>
      <c r="M2674" s="196"/>
      <c r="N2674" s="197"/>
      <c r="O2674" s="197"/>
      <c r="P2674" s="231"/>
    </row>
    <row r="2675" spans="2:16">
      <c r="B2675" s="351"/>
      <c r="C2675" s="435"/>
      <c r="D2675" s="399"/>
      <c r="E2675" s="400"/>
      <c r="G2675" s="401"/>
      <c r="H2675" s="401"/>
      <c r="I2675" s="401"/>
      <c r="J2675" s="194"/>
      <c r="K2675" s="194"/>
      <c r="L2675" s="195"/>
      <c r="M2675" s="196"/>
      <c r="N2675" s="197"/>
      <c r="O2675" s="197"/>
      <c r="P2675" s="231"/>
    </row>
    <row r="2676" spans="2:16">
      <c r="B2676" s="351"/>
      <c r="C2676" s="435"/>
      <c r="D2676" s="399"/>
      <c r="E2676" s="400"/>
      <c r="G2676" s="401"/>
      <c r="H2676" s="401"/>
      <c r="I2676" s="401"/>
      <c r="J2676" s="194"/>
      <c r="K2676" s="194"/>
      <c r="L2676" s="195"/>
      <c r="M2676" s="196"/>
      <c r="N2676" s="197"/>
      <c r="O2676" s="197"/>
      <c r="P2676" s="231"/>
    </row>
    <row r="2677" spans="2:16">
      <c r="B2677" s="351"/>
      <c r="C2677" s="435"/>
      <c r="D2677" s="399"/>
      <c r="E2677" s="400"/>
      <c r="G2677" s="401"/>
      <c r="H2677" s="401"/>
      <c r="I2677" s="401"/>
      <c r="J2677" s="194"/>
      <c r="K2677" s="194"/>
      <c r="L2677" s="195"/>
      <c r="M2677" s="196"/>
      <c r="N2677" s="197"/>
      <c r="O2677" s="197"/>
      <c r="P2677" s="231"/>
    </row>
    <row r="2678" spans="2:16">
      <c r="B2678" s="351"/>
      <c r="C2678" s="435"/>
      <c r="D2678" s="399"/>
      <c r="E2678" s="400"/>
      <c r="G2678" s="401"/>
      <c r="H2678" s="401"/>
      <c r="I2678" s="401"/>
      <c r="J2678" s="194"/>
      <c r="K2678" s="194"/>
      <c r="L2678" s="195"/>
      <c r="M2678" s="196"/>
      <c r="N2678" s="197"/>
      <c r="O2678" s="197"/>
      <c r="P2678" s="231"/>
    </row>
    <row r="2679" spans="2:16">
      <c r="B2679" s="351"/>
      <c r="C2679" s="435"/>
      <c r="D2679" s="399"/>
      <c r="E2679" s="400"/>
      <c r="G2679" s="401"/>
      <c r="H2679" s="401"/>
      <c r="I2679" s="401"/>
      <c r="J2679" s="194"/>
      <c r="K2679" s="194"/>
      <c r="L2679" s="195"/>
      <c r="M2679" s="196"/>
      <c r="N2679" s="197"/>
      <c r="O2679" s="197"/>
      <c r="P2679" s="231"/>
    </row>
    <row r="2680" spans="2:16">
      <c r="B2680" s="351"/>
      <c r="C2680" s="435"/>
      <c r="D2680" s="399"/>
      <c r="E2680" s="400"/>
      <c r="G2680" s="401"/>
      <c r="H2680" s="401"/>
      <c r="I2680" s="401"/>
      <c r="J2680" s="194"/>
      <c r="K2680" s="194"/>
      <c r="L2680" s="195"/>
      <c r="M2680" s="196"/>
      <c r="N2680" s="197"/>
      <c r="O2680" s="197"/>
      <c r="P2680" s="231"/>
    </row>
    <row r="2681" spans="2:16">
      <c r="B2681" s="351"/>
      <c r="C2681" s="435"/>
      <c r="D2681" s="399"/>
      <c r="E2681" s="400"/>
      <c r="G2681" s="401"/>
      <c r="H2681" s="401"/>
      <c r="I2681" s="401"/>
      <c r="J2681" s="194"/>
      <c r="K2681" s="194"/>
      <c r="L2681" s="195"/>
      <c r="M2681" s="196"/>
      <c r="N2681" s="197"/>
      <c r="O2681" s="197"/>
      <c r="P2681" s="231"/>
    </row>
    <row r="2682" spans="2:16">
      <c r="B2682" s="351"/>
      <c r="C2682" s="435"/>
      <c r="D2682" s="399"/>
      <c r="E2682" s="400"/>
      <c r="G2682" s="401"/>
      <c r="H2682" s="401"/>
      <c r="I2682" s="401"/>
      <c r="J2682" s="194"/>
      <c r="K2682" s="194"/>
      <c r="L2682" s="195"/>
      <c r="M2682" s="196"/>
      <c r="N2682" s="197"/>
      <c r="O2682" s="197"/>
      <c r="P2682" s="231"/>
    </row>
    <row r="2683" spans="2:16">
      <c r="B2683" s="351"/>
      <c r="C2683" s="435"/>
      <c r="D2683" s="399"/>
      <c r="E2683" s="400"/>
      <c r="G2683" s="401"/>
      <c r="H2683" s="401"/>
      <c r="I2683" s="401"/>
      <c r="J2683" s="194"/>
      <c r="K2683" s="194"/>
      <c r="L2683" s="195"/>
      <c r="M2683" s="196"/>
      <c r="N2683" s="197"/>
      <c r="O2683" s="197"/>
      <c r="P2683" s="231"/>
    </row>
    <row r="2684" spans="2:16">
      <c r="B2684" s="351"/>
      <c r="C2684" s="435"/>
      <c r="D2684" s="399"/>
      <c r="E2684" s="400"/>
      <c r="G2684" s="401"/>
      <c r="H2684" s="401"/>
      <c r="I2684" s="401"/>
      <c r="J2684" s="194"/>
      <c r="K2684" s="194"/>
      <c r="L2684" s="195"/>
      <c r="M2684" s="196"/>
      <c r="N2684" s="197"/>
      <c r="O2684" s="197"/>
      <c r="P2684" s="231"/>
    </row>
    <row r="2685" spans="2:16">
      <c r="B2685" s="351"/>
      <c r="C2685" s="435"/>
      <c r="D2685" s="399"/>
      <c r="E2685" s="400"/>
      <c r="G2685" s="401"/>
      <c r="H2685" s="401"/>
      <c r="I2685" s="401"/>
      <c r="J2685" s="194"/>
      <c r="K2685" s="194"/>
      <c r="L2685" s="195"/>
      <c r="M2685" s="196"/>
      <c r="N2685" s="197"/>
      <c r="O2685" s="197"/>
      <c r="P2685" s="231"/>
    </row>
    <row r="2686" spans="2:16">
      <c r="B2686" s="351"/>
      <c r="C2686" s="435"/>
      <c r="D2686" s="399"/>
      <c r="E2686" s="400"/>
      <c r="G2686" s="401"/>
      <c r="H2686" s="401"/>
      <c r="I2686" s="401"/>
      <c r="J2686" s="194"/>
      <c r="K2686" s="194"/>
      <c r="L2686" s="195"/>
      <c r="M2686" s="196"/>
      <c r="N2686" s="197"/>
      <c r="O2686" s="197"/>
      <c r="P2686" s="231"/>
    </row>
    <row r="2687" spans="2:16">
      <c r="B2687" s="351"/>
      <c r="C2687" s="435"/>
      <c r="D2687" s="399"/>
      <c r="E2687" s="400"/>
      <c r="G2687" s="401"/>
      <c r="H2687" s="401"/>
      <c r="I2687" s="401"/>
      <c r="J2687" s="194"/>
      <c r="K2687" s="194"/>
      <c r="L2687" s="195"/>
      <c r="M2687" s="196"/>
      <c r="N2687" s="197"/>
      <c r="O2687" s="197"/>
      <c r="P2687" s="231"/>
    </row>
    <row r="2688" spans="2:16">
      <c r="B2688" s="351"/>
      <c r="C2688" s="435"/>
      <c r="D2688" s="399"/>
      <c r="E2688" s="400"/>
      <c r="G2688" s="401"/>
      <c r="H2688" s="401"/>
      <c r="I2688" s="401"/>
      <c r="J2688" s="194"/>
      <c r="K2688" s="194"/>
      <c r="L2688" s="195"/>
      <c r="M2688" s="196"/>
      <c r="N2688" s="197"/>
      <c r="O2688" s="197"/>
      <c r="P2688" s="231"/>
    </row>
    <row r="2689" spans="2:16">
      <c r="B2689" s="351"/>
      <c r="C2689" s="435"/>
      <c r="D2689" s="399"/>
      <c r="E2689" s="400"/>
      <c r="G2689" s="401"/>
      <c r="H2689" s="401"/>
      <c r="I2689" s="401"/>
      <c r="J2689" s="194"/>
      <c r="K2689" s="194"/>
      <c r="L2689" s="195"/>
      <c r="M2689" s="196"/>
      <c r="N2689" s="197"/>
      <c r="O2689" s="197"/>
      <c r="P2689" s="231"/>
    </row>
    <row r="2690" spans="2:16">
      <c r="B2690" s="351"/>
      <c r="C2690" s="435"/>
      <c r="D2690" s="399"/>
      <c r="E2690" s="400"/>
      <c r="G2690" s="401"/>
      <c r="H2690" s="401"/>
      <c r="I2690" s="401"/>
      <c r="J2690" s="194"/>
      <c r="K2690" s="194"/>
      <c r="L2690" s="195"/>
      <c r="M2690" s="196"/>
      <c r="N2690" s="197"/>
      <c r="O2690" s="197"/>
      <c r="P2690" s="231"/>
    </row>
    <row r="2691" spans="2:16">
      <c r="B2691" s="351"/>
      <c r="C2691" s="435"/>
      <c r="D2691" s="399"/>
      <c r="E2691" s="400"/>
      <c r="G2691" s="401"/>
      <c r="H2691" s="401"/>
      <c r="I2691" s="401"/>
      <c r="J2691" s="194"/>
      <c r="K2691" s="194"/>
      <c r="L2691" s="195"/>
      <c r="M2691" s="196"/>
      <c r="N2691" s="197"/>
      <c r="O2691" s="197"/>
      <c r="P2691" s="231"/>
    </row>
    <row r="2692" spans="2:16">
      <c r="B2692" s="351"/>
      <c r="C2692" s="435"/>
      <c r="D2692" s="399"/>
      <c r="E2692" s="400"/>
      <c r="G2692" s="401"/>
      <c r="H2692" s="401"/>
      <c r="I2692" s="401"/>
      <c r="J2692" s="194"/>
      <c r="K2692" s="194"/>
      <c r="L2692" s="195"/>
      <c r="M2692" s="196"/>
      <c r="N2692" s="197"/>
      <c r="O2692" s="197"/>
      <c r="P2692" s="231"/>
    </row>
    <row r="2693" spans="2:16">
      <c r="B2693" s="351"/>
      <c r="C2693" s="435"/>
      <c r="D2693" s="399"/>
      <c r="E2693" s="400"/>
      <c r="G2693" s="401"/>
      <c r="H2693" s="401"/>
      <c r="I2693" s="401"/>
      <c r="J2693" s="194"/>
      <c r="K2693" s="194"/>
      <c r="L2693" s="195"/>
      <c r="M2693" s="196"/>
      <c r="N2693" s="197"/>
      <c r="O2693" s="197"/>
      <c r="P2693" s="231"/>
    </row>
    <row r="2694" spans="2:16">
      <c r="B2694" s="351"/>
      <c r="C2694" s="435"/>
      <c r="D2694" s="399"/>
      <c r="E2694" s="400"/>
      <c r="G2694" s="401"/>
      <c r="H2694" s="401"/>
      <c r="I2694" s="401"/>
      <c r="J2694" s="194"/>
      <c r="K2694" s="194"/>
      <c r="L2694" s="195"/>
      <c r="M2694" s="196"/>
      <c r="N2694" s="197"/>
      <c r="O2694" s="197"/>
      <c r="P2694" s="231"/>
    </row>
    <row r="2695" spans="2:16">
      <c r="B2695" s="351"/>
      <c r="C2695" s="435"/>
      <c r="D2695" s="399"/>
      <c r="E2695" s="400"/>
      <c r="G2695" s="401"/>
      <c r="H2695" s="401"/>
      <c r="I2695" s="401"/>
      <c r="J2695" s="194"/>
      <c r="K2695" s="194"/>
      <c r="L2695" s="195"/>
      <c r="M2695" s="196"/>
      <c r="N2695" s="197"/>
      <c r="O2695" s="197"/>
      <c r="P2695" s="231"/>
    </row>
    <row r="2696" spans="2:16">
      <c r="B2696" s="351"/>
      <c r="C2696" s="435"/>
      <c r="D2696" s="399"/>
      <c r="E2696" s="400"/>
      <c r="G2696" s="401"/>
      <c r="H2696" s="401"/>
      <c r="I2696" s="401"/>
      <c r="J2696" s="194"/>
      <c r="K2696" s="194"/>
      <c r="L2696" s="195"/>
      <c r="M2696" s="196"/>
      <c r="N2696" s="197"/>
      <c r="O2696" s="197"/>
      <c r="P2696" s="231"/>
    </row>
    <row r="2697" spans="2:16">
      <c r="B2697" s="351"/>
      <c r="C2697" s="435"/>
      <c r="D2697" s="399"/>
      <c r="E2697" s="400"/>
      <c r="G2697" s="401"/>
      <c r="H2697" s="401"/>
      <c r="I2697" s="401"/>
      <c r="J2697" s="194"/>
      <c r="K2697" s="194"/>
      <c r="L2697" s="195"/>
      <c r="M2697" s="196"/>
      <c r="N2697" s="197"/>
      <c r="O2697" s="197"/>
      <c r="P2697" s="231"/>
    </row>
    <row r="2698" spans="2:16">
      <c r="B2698" s="351"/>
      <c r="C2698" s="435"/>
      <c r="D2698" s="399"/>
      <c r="E2698" s="400"/>
      <c r="G2698" s="401"/>
      <c r="H2698" s="401"/>
      <c r="I2698" s="401"/>
      <c r="J2698" s="194"/>
      <c r="K2698" s="194"/>
      <c r="L2698" s="195"/>
      <c r="M2698" s="196"/>
      <c r="N2698" s="197"/>
      <c r="O2698" s="197"/>
      <c r="P2698" s="231"/>
    </row>
    <row r="2699" spans="2:16">
      <c r="B2699" s="351"/>
      <c r="C2699" s="435"/>
      <c r="D2699" s="399"/>
      <c r="E2699" s="400"/>
      <c r="G2699" s="401"/>
      <c r="H2699" s="401"/>
      <c r="I2699" s="401"/>
      <c r="J2699" s="194"/>
      <c r="K2699" s="194"/>
      <c r="L2699" s="195"/>
      <c r="M2699" s="196"/>
      <c r="N2699" s="197"/>
      <c r="O2699" s="197"/>
      <c r="P2699" s="231"/>
    </row>
    <row r="2700" spans="2:16">
      <c r="B2700" s="351"/>
      <c r="C2700" s="435"/>
      <c r="D2700" s="399"/>
      <c r="E2700" s="400"/>
      <c r="G2700" s="401"/>
      <c r="H2700" s="401"/>
      <c r="I2700" s="401"/>
      <c r="J2700" s="194"/>
      <c r="K2700" s="194"/>
      <c r="L2700" s="195"/>
      <c r="M2700" s="196"/>
      <c r="N2700" s="197"/>
      <c r="O2700" s="197"/>
      <c r="P2700" s="231"/>
    </row>
    <row r="2701" spans="2:16">
      <c r="B2701" s="351"/>
      <c r="C2701" s="435"/>
      <c r="D2701" s="399"/>
      <c r="E2701" s="400"/>
      <c r="G2701" s="401"/>
      <c r="H2701" s="401"/>
      <c r="I2701" s="401"/>
      <c r="J2701" s="194"/>
      <c r="K2701" s="194"/>
      <c r="L2701" s="195"/>
      <c r="M2701" s="196"/>
      <c r="N2701" s="197"/>
      <c r="O2701" s="197"/>
      <c r="P2701" s="231"/>
    </row>
    <row r="2702" spans="2:16">
      <c r="B2702" s="351"/>
      <c r="C2702" s="435"/>
      <c r="D2702" s="399"/>
      <c r="E2702" s="400"/>
      <c r="G2702" s="401"/>
      <c r="H2702" s="401"/>
      <c r="I2702" s="401"/>
      <c r="J2702" s="194"/>
      <c r="K2702" s="194"/>
      <c r="L2702" s="195"/>
      <c r="M2702" s="196"/>
      <c r="N2702" s="197"/>
      <c r="O2702" s="197"/>
      <c r="P2702" s="231"/>
    </row>
    <row r="2703" spans="2:16">
      <c r="B2703" s="351"/>
      <c r="C2703" s="435"/>
      <c r="D2703" s="399"/>
      <c r="E2703" s="400"/>
      <c r="G2703" s="401"/>
      <c r="H2703" s="401"/>
      <c r="I2703" s="401"/>
      <c r="J2703" s="194"/>
      <c r="K2703" s="194"/>
      <c r="L2703" s="195"/>
      <c r="M2703" s="196"/>
      <c r="N2703" s="197"/>
      <c r="O2703" s="197"/>
      <c r="P2703" s="231"/>
    </row>
    <row r="2704" spans="2:16">
      <c r="B2704" s="351"/>
      <c r="C2704" s="435"/>
      <c r="D2704" s="399"/>
      <c r="E2704" s="400"/>
      <c r="G2704" s="401"/>
      <c r="H2704" s="401"/>
      <c r="I2704" s="401"/>
      <c r="J2704" s="194"/>
      <c r="K2704" s="194"/>
      <c r="L2704" s="195"/>
      <c r="M2704" s="196"/>
      <c r="N2704" s="197"/>
      <c r="O2704" s="197"/>
      <c r="P2704" s="231"/>
    </row>
    <row r="2705" spans="2:16">
      <c r="B2705" s="351"/>
      <c r="C2705" s="435"/>
      <c r="D2705" s="399"/>
      <c r="E2705" s="400"/>
      <c r="G2705" s="401"/>
      <c r="H2705" s="401"/>
      <c r="I2705" s="401"/>
      <c r="J2705" s="194"/>
      <c r="K2705" s="194"/>
      <c r="L2705" s="195"/>
      <c r="M2705" s="196"/>
      <c r="N2705" s="197"/>
      <c r="O2705" s="197"/>
      <c r="P2705" s="231"/>
    </row>
    <row r="2706" spans="2:16">
      <c r="B2706" s="351"/>
      <c r="C2706" s="435"/>
      <c r="D2706" s="399"/>
      <c r="E2706" s="400"/>
      <c r="G2706" s="401"/>
      <c r="H2706" s="401"/>
      <c r="I2706" s="401"/>
      <c r="J2706" s="194"/>
      <c r="K2706" s="194"/>
      <c r="L2706" s="195"/>
      <c r="M2706" s="196"/>
      <c r="N2706" s="197"/>
      <c r="O2706" s="197"/>
      <c r="P2706" s="231"/>
    </row>
    <row r="2707" spans="2:16">
      <c r="B2707" s="351"/>
      <c r="C2707" s="435"/>
      <c r="D2707" s="399"/>
      <c r="E2707" s="400"/>
      <c r="G2707" s="401"/>
      <c r="H2707" s="401"/>
      <c r="I2707" s="401"/>
      <c r="J2707" s="194"/>
      <c r="K2707" s="194"/>
      <c r="L2707" s="195"/>
      <c r="M2707" s="196"/>
      <c r="N2707" s="197"/>
      <c r="O2707" s="197"/>
      <c r="P2707" s="231"/>
    </row>
    <row r="2708" spans="2:16">
      <c r="B2708" s="351"/>
      <c r="C2708" s="435"/>
      <c r="D2708" s="399"/>
      <c r="E2708" s="400"/>
      <c r="G2708" s="401"/>
      <c r="H2708" s="401"/>
      <c r="I2708" s="401"/>
      <c r="J2708" s="194"/>
      <c r="K2708" s="194"/>
      <c r="L2708" s="195"/>
      <c r="M2708" s="196"/>
      <c r="N2708" s="197"/>
      <c r="O2708" s="197"/>
      <c r="P2708" s="231"/>
    </row>
    <row r="2709" spans="2:16">
      <c r="B2709" s="351"/>
      <c r="C2709" s="435"/>
      <c r="D2709" s="399"/>
      <c r="E2709" s="400"/>
      <c r="G2709" s="401"/>
      <c r="H2709" s="401"/>
      <c r="I2709" s="401"/>
      <c r="J2709" s="194"/>
      <c r="K2709" s="194"/>
      <c r="L2709" s="195"/>
      <c r="M2709" s="196"/>
      <c r="N2709" s="197"/>
      <c r="O2709" s="197"/>
      <c r="P2709" s="231"/>
    </row>
    <row r="2710" spans="2:16">
      <c r="B2710" s="351"/>
      <c r="C2710" s="435"/>
      <c r="D2710" s="399"/>
      <c r="E2710" s="400"/>
      <c r="G2710" s="401"/>
      <c r="H2710" s="401"/>
      <c r="I2710" s="401"/>
      <c r="J2710" s="194"/>
      <c r="K2710" s="194"/>
      <c r="L2710" s="195"/>
      <c r="M2710" s="196"/>
      <c r="N2710" s="197"/>
      <c r="O2710" s="197"/>
      <c r="P2710" s="231"/>
    </row>
    <row r="2711" spans="2:16">
      <c r="B2711" s="351"/>
      <c r="C2711" s="435"/>
      <c r="D2711" s="399"/>
      <c r="E2711" s="400"/>
      <c r="G2711" s="401"/>
      <c r="H2711" s="401"/>
      <c r="I2711" s="401"/>
      <c r="J2711" s="194"/>
      <c r="K2711" s="194"/>
      <c r="L2711" s="195"/>
      <c r="M2711" s="196"/>
      <c r="N2711" s="197"/>
      <c r="O2711" s="197"/>
      <c r="P2711" s="231"/>
    </row>
    <row r="2712" spans="2:16">
      <c r="B2712" s="351"/>
      <c r="C2712" s="435"/>
      <c r="D2712" s="399"/>
      <c r="E2712" s="400"/>
      <c r="G2712" s="401"/>
      <c r="H2712" s="401"/>
      <c r="I2712" s="401"/>
      <c r="J2712" s="194"/>
      <c r="K2712" s="194"/>
      <c r="L2712" s="195"/>
      <c r="M2712" s="196"/>
      <c r="N2712" s="197"/>
      <c r="O2712" s="197"/>
      <c r="P2712" s="231"/>
    </row>
    <row r="2713" spans="2:16">
      <c r="B2713" s="351"/>
      <c r="C2713" s="435"/>
      <c r="D2713" s="399"/>
      <c r="E2713" s="400"/>
      <c r="G2713" s="401"/>
      <c r="H2713" s="401"/>
      <c r="I2713" s="401"/>
      <c r="J2713" s="194"/>
      <c r="K2713" s="194"/>
      <c r="L2713" s="195"/>
      <c r="M2713" s="196"/>
      <c r="N2713" s="197"/>
      <c r="O2713" s="197"/>
      <c r="P2713" s="231"/>
    </row>
    <row r="2714" spans="2:16">
      <c r="B2714" s="351"/>
      <c r="C2714" s="435"/>
      <c r="D2714" s="399"/>
      <c r="E2714" s="400"/>
      <c r="G2714" s="401"/>
      <c r="H2714" s="401"/>
      <c r="I2714" s="401"/>
      <c r="J2714" s="194"/>
      <c r="K2714" s="194"/>
      <c r="L2714" s="195"/>
      <c r="M2714" s="196"/>
      <c r="N2714" s="197"/>
      <c r="O2714" s="197"/>
      <c r="P2714" s="231"/>
    </row>
    <row r="2715" spans="2:16">
      <c r="B2715" s="351"/>
      <c r="C2715" s="435"/>
      <c r="D2715" s="399"/>
      <c r="E2715" s="400"/>
      <c r="G2715" s="401"/>
      <c r="H2715" s="401"/>
      <c r="I2715" s="401"/>
      <c r="J2715" s="194"/>
      <c r="K2715" s="194"/>
      <c r="L2715" s="195"/>
      <c r="M2715" s="196"/>
      <c r="N2715" s="197"/>
      <c r="O2715" s="197"/>
      <c r="P2715" s="231"/>
    </row>
    <row r="2716" spans="2:16">
      <c r="B2716" s="351"/>
      <c r="C2716" s="435"/>
      <c r="D2716" s="399"/>
      <c r="E2716" s="400"/>
      <c r="G2716" s="401"/>
      <c r="H2716" s="401"/>
      <c r="I2716" s="401"/>
      <c r="J2716" s="194"/>
      <c r="K2716" s="194"/>
      <c r="L2716" s="195"/>
      <c r="M2716" s="196"/>
      <c r="N2716" s="197"/>
      <c r="O2716" s="197"/>
      <c r="P2716" s="231"/>
    </row>
    <row r="2717" spans="2:16">
      <c r="B2717" s="351"/>
      <c r="C2717" s="435"/>
      <c r="D2717" s="399"/>
      <c r="E2717" s="400"/>
      <c r="G2717" s="401"/>
      <c r="H2717" s="401"/>
      <c r="I2717" s="401"/>
      <c r="J2717" s="194"/>
      <c r="K2717" s="194"/>
      <c r="L2717" s="195"/>
      <c r="M2717" s="196"/>
      <c r="N2717" s="197"/>
      <c r="O2717" s="197"/>
      <c r="P2717" s="231"/>
    </row>
    <row r="2718" spans="2:16">
      <c r="B2718" s="351"/>
      <c r="C2718" s="435"/>
      <c r="D2718" s="399"/>
      <c r="E2718" s="400"/>
      <c r="G2718" s="401"/>
      <c r="H2718" s="401"/>
      <c r="I2718" s="401"/>
      <c r="J2718" s="194"/>
      <c r="K2718" s="194"/>
      <c r="L2718" s="195"/>
      <c r="M2718" s="196"/>
      <c r="N2718" s="197"/>
      <c r="O2718" s="197"/>
      <c r="P2718" s="231"/>
    </row>
    <row r="2719" spans="2:16">
      <c r="B2719" s="351"/>
      <c r="C2719" s="435"/>
      <c r="D2719" s="399"/>
      <c r="E2719" s="400"/>
      <c r="G2719" s="401"/>
      <c r="H2719" s="401"/>
      <c r="I2719" s="401"/>
      <c r="J2719" s="194"/>
      <c r="K2719" s="194"/>
      <c r="L2719" s="195"/>
      <c r="M2719" s="196"/>
      <c r="N2719" s="197"/>
      <c r="O2719" s="197"/>
      <c r="P2719" s="231"/>
    </row>
    <row r="2720" spans="2:16">
      <c r="B2720" s="351"/>
      <c r="C2720" s="435"/>
      <c r="D2720" s="399"/>
      <c r="E2720" s="400"/>
      <c r="G2720" s="401"/>
      <c r="H2720" s="401"/>
      <c r="I2720" s="401"/>
      <c r="J2720" s="194"/>
      <c r="K2720" s="194"/>
      <c r="L2720" s="195"/>
      <c r="M2720" s="196"/>
      <c r="N2720" s="197"/>
      <c r="O2720" s="197"/>
      <c r="P2720" s="231"/>
    </row>
    <row r="2721" spans="2:16">
      <c r="B2721" s="351"/>
      <c r="C2721" s="435"/>
      <c r="D2721" s="399"/>
      <c r="E2721" s="400"/>
      <c r="G2721" s="401"/>
      <c r="H2721" s="401"/>
      <c r="I2721" s="401"/>
      <c r="J2721" s="194"/>
      <c r="K2721" s="194"/>
      <c r="L2721" s="195"/>
      <c r="M2721" s="196"/>
      <c r="N2721" s="197"/>
      <c r="O2721" s="197"/>
      <c r="P2721" s="231"/>
    </row>
    <row r="2722" spans="2:16">
      <c r="B2722" s="351"/>
      <c r="C2722" s="435"/>
      <c r="D2722" s="399"/>
      <c r="E2722" s="400"/>
      <c r="G2722" s="401"/>
      <c r="H2722" s="401"/>
      <c r="I2722" s="401"/>
      <c r="J2722" s="194"/>
      <c r="K2722" s="194"/>
      <c r="L2722" s="195"/>
      <c r="M2722" s="196"/>
      <c r="N2722" s="197"/>
      <c r="O2722" s="197"/>
      <c r="P2722" s="231"/>
    </row>
    <row r="2723" spans="2:16">
      <c r="B2723" s="351"/>
      <c r="C2723" s="435"/>
      <c r="D2723" s="399"/>
      <c r="E2723" s="400"/>
      <c r="G2723" s="401"/>
      <c r="H2723" s="401"/>
      <c r="I2723" s="401"/>
      <c r="J2723" s="194"/>
      <c r="K2723" s="194"/>
      <c r="L2723" s="195"/>
      <c r="M2723" s="196"/>
      <c r="N2723" s="197"/>
      <c r="O2723" s="197"/>
      <c r="P2723" s="231"/>
    </row>
    <row r="2724" spans="2:16">
      <c r="B2724" s="351"/>
      <c r="C2724" s="435"/>
      <c r="D2724" s="399"/>
      <c r="E2724" s="400"/>
      <c r="G2724" s="401"/>
      <c r="H2724" s="401"/>
      <c r="I2724" s="401"/>
      <c r="J2724" s="194"/>
      <c r="K2724" s="194"/>
      <c r="L2724" s="195"/>
      <c r="M2724" s="196"/>
      <c r="N2724" s="197"/>
      <c r="O2724" s="197"/>
      <c r="P2724" s="231"/>
    </row>
    <row r="2725" spans="2:16">
      <c r="B2725" s="351"/>
      <c r="C2725" s="435"/>
      <c r="D2725" s="399"/>
      <c r="E2725" s="400"/>
      <c r="G2725" s="401"/>
      <c r="H2725" s="401"/>
      <c r="I2725" s="401"/>
      <c r="J2725" s="194"/>
      <c r="K2725" s="194"/>
      <c r="L2725" s="195"/>
      <c r="M2725" s="196"/>
      <c r="N2725" s="197"/>
      <c r="O2725" s="197"/>
      <c r="P2725" s="231"/>
    </row>
    <row r="2726" spans="2:16">
      <c r="B2726" s="351"/>
      <c r="C2726" s="435"/>
      <c r="D2726" s="399"/>
      <c r="E2726" s="400"/>
      <c r="G2726" s="401"/>
      <c r="H2726" s="401"/>
      <c r="I2726" s="401"/>
      <c r="J2726" s="194"/>
      <c r="K2726" s="194"/>
      <c r="L2726" s="195"/>
      <c r="M2726" s="196"/>
      <c r="N2726" s="197"/>
      <c r="O2726" s="197"/>
      <c r="P2726" s="231"/>
    </row>
    <row r="2727" spans="2:16">
      <c r="B2727" s="351"/>
      <c r="C2727" s="435"/>
      <c r="D2727" s="399"/>
      <c r="E2727" s="400"/>
      <c r="G2727" s="401"/>
      <c r="H2727" s="401"/>
      <c r="I2727" s="401"/>
      <c r="J2727" s="194"/>
      <c r="K2727" s="194"/>
      <c r="L2727" s="195"/>
      <c r="M2727" s="196"/>
      <c r="N2727" s="197"/>
      <c r="O2727" s="197"/>
      <c r="P2727" s="231"/>
    </row>
    <row r="2728" spans="2:16">
      <c r="B2728" s="351"/>
      <c r="C2728" s="435"/>
      <c r="D2728" s="399"/>
      <c r="E2728" s="400"/>
      <c r="G2728" s="401"/>
      <c r="H2728" s="401"/>
      <c r="I2728" s="401"/>
      <c r="J2728" s="194"/>
      <c r="K2728" s="194"/>
      <c r="L2728" s="195"/>
      <c r="M2728" s="196"/>
      <c r="N2728" s="197"/>
      <c r="O2728" s="197"/>
      <c r="P2728" s="231"/>
    </row>
    <row r="2729" spans="2:16">
      <c r="B2729" s="351"/>
      <c r="C2729" s="435"/>
      <c r="D2729" s="399"/>
      <c r="E2729" s="400"/>
      <c r="G2729" s="401"/>
      <c r="H2729" s="401"/>
      <c r="I2729" s="401"/>
      <c r="J2729" s="194"/>
      <c r="K2729" s="194"/>
      <c r="L2729" s="195"/>
      <c r="M2729" s="196"/>
      <c r="N2729" s="197"/>
      <c r="O2729" s="197"/>
      <c r="P2729" s="231"/>
    </row>
    <row r="2730" spans="2:16">
      <c r="B2730" s="351"/>
      <c r="C2730" s="435"/>
      <c r="D2730" s="399"/>
      <c r="E2730" s="400"/>
      <c r="G2730" s="401"/>
      <c r="H2730" s="401"/>
      <c r="I2730" s="401"/>
      <c r="J2730" s="194"/>
      <c r="K2730" s="194"/>
      <c r="L2730" s="195"/>
      <c r="M2730" s="196"/>
      <c r="N2730" s="197"/>
      <c r="O2730" s="197"/>
      <c r="P2730" s="231"/>
    </row>
    <row r="2731" spans="2:16">
      <c r="B2731" s="351"/>
      <c r="C2731" s="435"/>
      <c r="D2731" s="399"/>
      <c r="E2731" s="400"/>
      <c r="G2731" s="401"/>
      <c r="H2731" s="401"/>
      <c r="I2731" s="401"/>
      <c r="J2731" s="194"/>
      <c r="K2731" s="194"/>
      <c r="L2731" s="195"/>
      <c r="M2731" s="196"/>
      <c r="N2731" s="197"/>
      <c r="O2731" s="197"/>
      <c r="P2731" s="231"/>
    </row>
    <row r="2732" spans="2:16">
      <c r="B2732" s="351"/>
      <c r="C2732" s="435"/>
      <c r="D2732" s="399"/>
      <c r="E2732" s="400"/>
      <c r="G2732" s="401"/>
      <c r="H2732" s="401"/>
      <c r="I2732" s="401"/>
      <c r="J2732" s="194"/>
      <c r="K2732" s="194"/>
      <c r="L2732" s="195"/>
      <c r="M2732" s="196"/>
      <c r="N2732" s="197"/>
      <c r="O2732" s="197"/>
      <c r="P2732" s="231"/>
    </row>
    <row r="2733" spans="2:16">
      <c r="B2733" s="351"/>
      <c r="C2733" s="435"/>
      <c r="D2733" s="399"/>
      <c r="E2733" s="400"/>
      <c r="G2733" s="401"/>
      <c r="H2733" s="401"/>
      <c r="I2733" s="401"/>
      <c r="J2733" s="194"/>
      <c r="K2733" s="194"/>
      <c r="L2733" s="195"/>
      <c r="M2733" s="196"/>
      <c r="N2733" s="197"/>
      <c r="O2733" s="197"/>
      <c r="P2733" s="231"/>
    </row>
    <row r="2734" spans="2:16">
      <c r="B2734" s="351"/>
      <c r="C2734" s="435"/>
      <c r="D2734" s="399"/>
      <c r="E2734" s="400"/>
      <c r="G2734" s="401"/>
      <c r="H2734" s="401"/>
      <c r="I2734" s="401"/>
      <c r="J2734" s="194"/>
      <c r="K2734" s="194"/>
      <c r="L2734" s="195"/>
      <c r="M2734" s="196"/>
      <c r="N2734" s="197"/>
      <c r="O2734" s="197"/>
      <c r="P2734" s="231"/>
    </row>
    <row r="2735" spans="2:16">
      <c r="B2735" s="351"/>
      <c r="C2735" s="435"/>
      <c r="D2735" s="399"/>
      <c r="E2735" s="400"/>
      <c r="G2735" s="401"/>
      <c r="H2735" s="401"/>
      <c r="I2735" s="401"/>
      <c r="J2735" s="194"/>
      <c r="K2735" s="194"/>
      <c r="L2735" s="195"/>
      <c r="M2735" s="196"/>
      <c r="N2735" s="197"/>
      <c r="O2735" s="197"/>
      <c r="P2735" s="231"/>
    </row>
    <row r="2736" spans="2:16">
      <c r="B2736" s="351"/>
      <c r="C2736" s="435"/>
      <c r="D2736" s="399"/>
      <c r="E2736" s="400"/>
      <c r="G2736" s="401"/>
      <c r="H2736" s="401"/>
      <c r="I2736" s="401"/>
      <c r="J2736" s="194"/>
      <c r="K2736" s="194"/>
      <c r="L2736" s="195"/>
      <c r="M2736" s="196"/>
      <c r="N2736" s="197"/>
      <c r="O2736" s="197"/>
      <c r="P2736" s="231"/>
    </row>
    <row r="2737" spans="2:16">
      <c r="B2737" s="351"/>
      <c r="C2737" s="435"/>
      <c r="D2737" s="399"/>
      <c r="E2737" s="400"/>
      <c r="G2737" s="401"/>
      <c r="H2737" s="401"/>
      <c r="I2737" s="401"/>
      <c r="J2737" s="194"/>
      <c r="K2737" s="194"/>
      <c r="L2737" s="195"/>
      <c r="M2737" s="196"/>
      <c r="N2737" s="197"/>
      <c r="O2737" s="197"/>
      <c r="P2737" s="231"/>
    </row>
    <row r="2738" spans="2:16">
      <c r="B2738" s="351"/>
      <c r="C2738" s="435"/>
      <c r="D2738" s="399"/>
      <c r="E2738" s="400"/>
      <c r="G2738" s="401"/>
      <c r="H2738" s="401"/>
      <c r="I2738" s="401"/>
      <c r="J2738" s="194"/>
      <c r="K2738" s="194"/>
      <c r="L2738" s="195"/>
      <c r="M2738" s="196"/>
      <c r="N2738" s="197"/>
      <c r="O2738" s="197"/>
      <c r="P2738" s="231"/>
    </row>
    <row r="2739" spans="2:16">
      <c r="B2739" s="351"/>
      <c r="C2739" s="435"/>
      <c r="D2739" s="399"/>
      <c r="E2739" s="400"/>
      <c r="G2739" s="401"/>
      <c r="H2739" s="401"/>
      <c r="I2739" s="401"/>
      <c r="J2739" s="194"/>
      <c r="K2739" s="194"/>
      <c r="L2739" s="195"/>
      <c r="M2739" s="196"/>
      <c r="N2739" s="197"/>
      <c r="O2739" s="197"/>
      <c r="P2739" s="231"/>
    </row>
    <row r="2740" spans="2:16">
      <c r="B2740" s="351"/>
      <c r="C2740" s="435"/>
      <c r="D2740" s="399"/>
      <c r="E2740" s="400"/>
      <c r="G2740" s="401"/>
      <c r="H2740" s="401"/>
      <c r="I2740" s="401"/>
      <c r="J2740" s="194"/>
      <c r="K2740" s="194"/>
      <c r="L2740" s="195"/>
      <c r="M2740" s="196"/>
      <c r="N2740" s="197"/>
      <c r="O2740" s="197"/>
      <c r="P2740" s="231"/>
    </row>
    <row r="2741" spans="2:16">
      <c r="B2741" s="351"/>
      <c r="C2741" s="435"/>
      <c r="D2741" s="399"/>
      <c r="E2741" s="400"/>
      <c r="G2741" s="401"/>
      <c r="H2741" s="401"/>
      <c r="I2741" s="401"/>
      <c r="J2741" s="194"/>
      <c r="K2741" s="194"/>
      <c r="L2741" s="195"/>
      <c r="M2741" s="196"/>
      <c r="N2741" s="197"/>
      <c r="O2741" s="197"/>
      <c r="P2741" s="231"/>
    </row>
    <row r="2742" spans="2:16">
      <c r="B2742" s="351"/>
      <c r="C2742" s="435"/>
      <c r="D2742" s="399"/>
      <c r="E2742" s="400"/>
      <c r="G2742" s="401"/>
      <c r="H2742" s="401"/>
      <c r="I2742" s="401"/>
      <c r="J2742" s="194"/>
      <c r="K2742" s="194"/>
      <c r="L2742" s="195"/>
      <c r="M2742" s="196"/>
      <c r="N2742" s="197"/>
      <c r="O2742" s="197"/>
      <c r="P2742" s="231"/>
    </row>
    <row r="2743" spans="2:16">
      <c r="B2743" s="351"/>
      <c r="C2743" s="435"/>
      <c r="D2743" s="399"/>
      <c r="E2743" s="400"/>
      <c r="G2743" s="401"/>
      <c r="H2743" s="401"/>
      <c r="I2743" s="401"/>
      <c r="J2743" s="194"/>
      <c r="K2743" s="194"/>
      <c r="L2743" s="195"/>
      <c r="M2743" s="196"/>
      <c r="N2743" s="197"/>
      <c r="O2743" s="197"/>
      <c r="P2743" s="231"/>
    </row>
    <row r="2744" spans="2:16">
      <c r="B2744" s="351"/>
      <c r="C2744" s="435"/>
      <c r="D2744" s="399"/>
      <c r="E2744" s="400"/>
      <c r="G2744" s="401"/>
      <c r="H2744" s="401"/>
      <c r="I2744" s="401"/>
      <c r="J2744" s="194"/>
      <c r="K2744" s="194"/>
      <c r="L2744" s="195"/>
      <c r="M2744" s="196"/>
      <c r="N2744" s="197"/>
      <c r="O2744" s="197"/>
      <c r="P2744" s="231"/>
    </row>
    <row r="2745" spans="2:16">
      <c r="B2745" s="351"/>
      <c r="C2745" s="435"/>
      <c r="D2745" s="399"/>
      <c r="E2745" s="400"/>
      <c r="G2745" s="401"/>
      <c r="H2745" s="401"/>
      <c r="I2745" s="401"/>
      <c r="J2745" s="194"/>
      <c r="K2745" s="194"/>
      <c r="L2745" s="195"/>
      <c r="M2745" s="196"/>
      <c r="N2745" s="197"/>
      <c r="O2745" s="197"/>
      <c r="P2745" s="231"/>
    </row>
    <row r="2746" spans="2:16">
      <c r="B2746" s="351"/>
      <c r="C2746" s="435"/>
      <c r="D2746" s="399"/>
      <c r="E2746" s="400"/>
      <c r="G2746" s="401"/>
      <c r="H2746" s="401"/>
      <c r="I2746" s="401"/>
      <c r="J2746" s="194"/>
      <c r="K2746" s="194"/>
      <c r="L2746" s="195"/>
      <c r="M2746" s="196"/>
      <c r="N2746" s="197"/>
      <c r="O2746" s="197"/>
      <c r="P2746" s="231"/>
    </row>
    <row r="2747" spans="2:16">
      <c r="B2747" s="351"/>
      <c r="C2747" s="435"/>
      <c r="D2747" s="399"/>
      <c r="E2747" s="400"/>
      <c r="G2747" s="401"/>
      <c r="H2747" s="401"/>
      <c r="I2747" s="401"/>
      <c r="J2747" s="194"/>
      <c r="K2747" s="194"/>
      <c r="L2747" s="195"/>
      <c r="M2747" s="196"/>
      <c r="N2747" s="197"/>
      <c r="O2747" s="197"/>
      <c r="P2747" s="231"/>
    </row>
    <row r="2748" spans="2:16">
      <c r="B2748" s="351"/>
      <c r="C2748" s="435"/>
      <c r="D2748" s="399"/>
      <c r="E2748" s="400"/>
      <c r="G2748" s="401"/>
      <c r="H2748" s="401"/>
      <c r="I2748" s="401"/>
      <c r="J2748" s="194"/>
      <c r="K2748" s="194"/>
      <c r="L2748" s="195"/>
      <c r="M2748" s="196"/>
      <c r="N2748" s="197"/>
      <c r="O2748" s="197"/>
      <c r="P2748" s="231"/>
    </row>
    <row r="2749" spans="2:16">
      <c r="B2749" s="351"/>
      <c r="C2749" s="435"/>
      <c r="D2749" s="399"/>
      <c r="E2749" s="400"/>
      <c r="G2749" s="401"/>
      <c r="H2749" s="401"/>
      <c r="I2749" s="401"/>
      <c r="J2749" s="194"/>
      <c r="K2749" s="194"/>
      <c r="L2749" s="195"/>
      <c r="M2749" s="196"/>
      <c r="N2749" s="197"/>
      <c r="O2749" s="197"/>
      <c r="P2749" s="231"/>
    </row>
    <row r="2750" spans="2:16">
      <c r="B2750" s="351"/>
      <c r="C2750" s="435"/>
      <c r="D2750" s="399"/>
      <c r="E2750" s="400"/>
      <c r="G2750" s="401"/>
      <c r="H2750" s="401"/>
      <c r="I2750" s="401"/>
      <c r="J2750" s="194"/>
      <c r="K2750" s="194"/>
      <c r="L2750" s="195"/>
      <c r="M2750" s="196"/>
      <c r="N2750" s="197"/>
      <c r="O2750" s="197"/>
      <c r="P2750" s="231"/>
    </row>
    <row r="2751" spans="2:16">
      <c r="B2751" s="351"/>
      <c r="C2751" s="435"/>
      <c r="D2751" s="399"/>
      <c r="E2751" s="400"/>
      <c r="G2751" s="401"/>
      <c r="H2751" s="401"/>
      <c r="I2751" s="401"/>
      <c r="J2751" s="194"/>
      <c r="K2751" s="194"/>
      <c r="L2751" s="195"/>
      <c r="M2751" s="196"/>
      <c r="N2751" s="197"/>
      <c r="O2751" s="197"/>
      <c r="P2751" s="231"/>
    </row>
    <row r="2752" spans="2:16">
      <c r="B2752" s="351"/>
      <c r="C2752" s="435"/>
      <c r="D2752" s="399"/>
      <c r="E2752" s="400"/>
      <c r="G2752" s="401"/>
      <c r="H2752" s="401"/>
      <c r="I2752" s="401"/>
      <c r="J2752" s="194"/>
      <c r="K2752" s="194"/>
      <c r="L2752" s="195"/>
      <c r="M2752" s="196"/>
      <c r="N2752" s="197"/>
      <c r="O2752" s="197"/>
      <c r="P2752" s="231"/>
    </row>
    <row r="2753" spans="2:16">
      <c r="B2753" s="351"/>
      <c r="C2753" s="435"/>
      <c r="D2753" s="399"/>
      <c r="E2753" s="400"/>
      <c r="G2753" s="401"/>
      <c r="H2753" s="401"/>
      <c r="I2753" s="401"/>
      <c r="J2753" s="194"/>
      <c r="K2753" s="194"/>
      <c r="L2753" s="195"/>
      <c r="M2753" s="196"/>
      <c r="N2753" s="197"/>
      <c r="O2753" s="197"/>
      <c r="P2753" s="231"/>
    </row>
    <row r="2754" spans="2:16">
      <c r="B2754" s="351"/>
      <c r="C2754" s="435"/>
      <c r="D2754" s="399"/>
      <c r="E2754" s="400"/>
      <c r="G2754" s="401"/>
      <c r="H2754" s="401"/>
      <c r="I2754" s="401"/>
      <c r="J2754" s="194"/>
      <c r="K2754" s="194"/>
      <c r="L2754" s="195"/>
      <c r="M2754" s="196"/>
      <c r="N2754" s="197"/>
      <c r="O2754" s="197"/>
      <c r="P2754" s="231"/>
    </row>
    <row r="2755" spans="2:16">
      <c r="B2755" s="351"/>
      <c r="C2755" s="435"/>
      <c r="D2755" s="399"/>
      <c r="E2755" s="400"/>
      <c r="G2755" s="401"/>
      <c r="H2755" s="401"/>
      <c r="I2755" s="401"/>
      <c r="J2755" s="194"/>
      <c r="K2755" s="194"/>
      <c r="L2755" s="195"/>
      <c r="M2755" s="196"/>
      <c r="N2755" s="197"/>
      <c r="O2755" s="197"/>
      <c r="P2755" s="231"/>
    </row>
    <row r="2756" spans="2:16">
      <c r="B2756" s="351"/>
      <c r="C2756" s="435"/>
      <c r="D2756" s="399"/>
      <c r="E2756" s="400"/>
      <c r="G2756" s="401"/>
      <c r="H2756" s="401"/>
      <c r="I2756" s="401"/>
      <c r="J2756" s="194"/>
      <c r="K2756" s="194"/>
      <c r="L2756" s="195"/>
      <c r="M2756" s="196"/>
      <c r="N2756" s="197"/>
      <c r="O2756" s="197"/>
      <c r="P2756" s="231"/>
    </row>
    <row r="2757" spans="2:16">
      <c r="B2757" s="351"/>
      <c r="C2757" s="435"/>
      <c r="D2757" s="399"/>
      <c r="E2757" s="400"/>
      <c r="G2757" s="401"/>
      <c r="H2757" s="401"/>
      <c r="I2757" s="401"/>
      <c r="J2757" s="194"/>
      <c r="K2757" s="194"/>
      <c r="L2757" s="195"/>
      <c r="M2757" s="196"/>
      <c r="N2757" s="197"/>
      <c r="O2757" s="197"/>
      <c r="P2757" s="231"/>
    </row>
    <row r="2758" spans="2:16">
      <c r="B2758" s="351"/>
      <c r="C2758" s="435"/>
      <c r="D2758" s="399"/>
      <c r="E2758" s="400"/>
      <c r="G2758" s="401"/>
      <c r="H2758" s="401"/>
      <c r="I2758" s="401"/>
      <c r="J2758" s="194"/>
      <c r="K2758" s="194"/>
      <c r="L2758" s="195"/>
      <c r="M2758" s="196"/>
      <c r="N2758" s="197"/>
      <c r="O2758" s="197"/>
      <c r="P2758" s="231"/>
    </row>
    <row r="2759" spans="2:16">
      <c r="B2759" s="351"/>
      <c r="C2759" s="435"/>
      <c r="D2759" s="399"/>
      <c r="E2759" s="400"/>
      <c r="G2759" s="401"/>
      <c r="H2759" s="401"/>
      <c r="I2759" s="401"/>
      <c r="J2759" s="194"/>
      <c r="K2759" s="194"/>
      <c r="L2759" s="195"/>
      <c r="M2759" s="196"/>
      <c r="N2759" s="197"/>
      <c r="O2759" s="197"/>
      <c r="P2759" s="231"/>
    </row>
    <row r="2760" spans="2:16">
      <c r="B2760" s="351"/>
      <c r="C2760" s="435"/>
      <c r="D2760" s="399"/>
      <c r="E2760" s="400"/>
      <c r="G2760" s="401"/>
      <c r="H2760" s="401"/>
      <c r="I2760" s="401"/>
      <c r="J2760" s="194"/>
      <c r="K2760" s="194"/>
      <c r="L2760" s="195"/>
      <c r="M2760" s="196"/>
      <c r="N2760" s="197"/>
      <c r="O2760" s="197"/>
      <c r="P2760" s="231"/>
    </row>
    <row r="2761" spans="2:16">
      <c r="B2761" s="351"/>
      <c r="C2761" s="435"/>
      <c r="D2761" s="399"/>
      <c r="E2761" s="400"/>
      <c r="G2761" s="401"/>
      <c r="H2761" s="401"/>
      <c r="I2761" s="401"/>
      <c r="J2761" s="194"/>
      <c r="K2761" s="194"/>
      <c r="L2761" s="195"/>
      <c r="M2761" s="196"/>
      <c r="N2761" s="197"/>
      <c r="O2761" s="197"/>
      <c r="P2761" s="231"/>
    </row>
    <row r="2762" spans="2:16">
      <c r="B2762" s="351"/>
      <c r="C2762" s="435"/>
      <c r="D2762" s="399"/>
      <c r="E2762" s="400"/>
      <c r="G2762" s="401"/>
      <c r="H2762" s="401"/>
      <c r="I2762" s="401"/>
      <c r="J2762" s="194"/>
      <c r="K2762" s="194"/>
      <c r="L2762" s="195"/>
      <c r="M2762" s="196"/>
      <c r="N2762" s="197"/>
      <c r="O2762" s="197"/>
      <c r="P2762" s="231"/>
    </row>
    <row r="2763" spans="2:16">
      <c r="B2763" s="351"/>
      <c r="C2763" s="435"/>
      <c r="D2763" s="399"/>
      <c r="E2763" s="400"/>
      <c r="G2763" s="401"/>
      <c r="H2763" s="401"/>
      <c r="I2763" s="401"/>
      <c r="J2763" s="194"/>
      <c r="K2763" s="194"/>
      <c r="L2763" s="195"/>
      <c r="M2763" s="196"/>
      <c r="N2763" s="197"/>
      <c r="O2763" s="197"/>
      <c r="P2763" s="231"/>
    </row>
    <row r="2764" spans="2:16">
      <c r="B2764" s="351"/>
      <c r="C2764" s="435"/>
      <c r="D2764" s="399"/>
      <c r="E2764" s="400"/>
      <c r="G2764" s="401"/>
      <c r="H2764" s="401"/>
      <c r="I2764" s="401"/>
      <c r="J2764" s="194"/>
      <c r="K2764" s="194"/>
      <c r="L2764" s="195"/>
      <c r="M2764" s="196"/>
      <c r="N2764" s="197"/>
      <c r="O2764" s="197"/>
      <c r="P2764" s="231"/>
    </row>
    <row r="2765" spans="2:16">
      <c r="B2765" s="351"/>
      <c r="C2765" s="435"/>
      <c r="D2765" s="399"/>
      <c r="E2765" s="400"/>
      <c r="G2765" s="401"/>
      <c r="H2765" s="401"/>
      <c r="I2765" s="401"/>
      <c r="J2765" s="194"/>
      <c r="K2765" s="194"/>
      <c r="L2765" s="195"/>
      <c r="M2765" s="196"/>
      <c r="N2765" s="197"/>
      <c r="O2765" s="197"/>
      <c r="P2765" s="231"/>
    </row>
    <row r="2766" spans="2:16">
      <c r="B2766" s="351"/>
      <c r="C2766" s="435"/>
      <c r="D2766" s="399"/>
      <c r="E2766" s="400"/>
      <c r="G2766" s="401"/>
      <c r="H2766" s="401"/>
      <c r="I2766" s="401"/>
      <c r="J2766" s="194"/>
      <c r="K2766" s="194"/>
      <c r="L2766" s="195"/>
      <c r="M2766" s="196"/>
      <c r="N2766" s="197"/>
      <c r="O2766" s="197"/>
      <c r="P2766" s="231"/>
    </row>
    <row r="2767" spans="2:16">
      <c r="B2767" s="351"/>
      <c r="C2767" s="435"/>
      <c r="D2767" s="399"/>
      <c r="E2767" s="400"/>
      <c r="G2767" s="401"/>
      <c r="H2767" s="401"/>
      <c r="I2767" s="401"/>
      <c r="J2767" s="194"/>
      <c r="K2767" s="194"/>
      <c r="L2767" s="195"/>
      <c r="M2767" s="196"/>
      <c r="N2767" s="197"/>
      <c r="O2767" s="197"/>
      <c r="P2767" s="231"/>
    </row>
    <row r="2768" spans="2:16">
      <c r="B2768" s="351"/>
      <c r="C2768" s="435"/>
      <c r="D2768" s="399"/>
      <c r="E2768" s="400"/>
      <c r="G2768" s="401"/>
      <c r="H2768" s="401"/>
      <c r="I2768" s="401"/>
      <c r="J2768" s="194"/>
      <c r="K2768" s="194"/>
      <c r="L2768" s="195"/>
      <c r="M2768" s="196"/>
      <c r="N2768" s="197"/>
      <c r="O2768" s="197"/>
      <c r="P2768" s="231"/>
    </row>
    <row r="2769" spans="2:16">
      <c r="B2769" s="351"/>
      <c r="C2769" s="435"/>
      <c r="D2769" s="399"/>
      <c r="E2769" s="400"/>
      <c r="G2769" s="401"/>
      <c r="H2769" s="401"/>
      <c r="I2769" s="401"/>
      <c r="J2769" s="194"/>
      <c r="K2769" s="194"/>
      <c r="L2769" s="195"/>
      <c r="M2769" s="196"/>
      <c r="N2769" s="197"/>
      <c r="O2769" s="197"/>
      <c r="P2769" s="231"/>
    </row>
    <row r="2770" spans="2:16">
      <c r="B2770" s="351"/>
      <c r="C2770" s="435"/>
      <c r="D2770" s="399"/>
      <c r="E2770" s="400"/>
      <c r="G2770" s="401"/>
      <c r="H2770" s="401"/>
      <c r="I2770" s="401"/>
      <c r="J2770" s="194"/>
      <c r="K2770" s="194"/>
      <c r="L2770" s="195"/>
      <c r="M2770" s="196"/>
      <c r="N2770" s="197"/>
      <c r="O2770" s="197"/>
      <c r="P2770" s="231"/>
    </row>
    <row r="2771" spans="2:16">
      <c r="B2771" s="351"/>
      <c r="C2771" s="435"/>
      <c r="D2771" s="399"/>
      <c r="E2771" s="400"/>
      <c r="G2771" s="401"/>
      <c r="H2771" s="401"/>
      <c r="I2771" s="401"/>
      <c r="J2771" s="194"/>
      <c r="K2771" s="194"/>
      <c r="L2771" s="195"/>
      <c r="M2771" s="196"/>
      <c r="N2771" s="197"/>
      <c r="O2771" s="197"/>
      <c r="P2771" s="231"/>
    </row>
    <row r="2772" spans="2:16">
      <c r="B2772" s="351"/>
      <c r="C2772" s="435"/>
      <c r="D2772" s="399"/>
      <c r="E2772" s="400"/>
      <c r="G2772" s="401"/>
      <c r="H2772" s="401"/>
      <c r="I2772" s="401"/>
      <c r="J2772" s="194"/>
      <c r="K2772" s="194"/>
      <c r="L2772" s="195"/>
      <c r="M2772" s="196"/>
      <c r="N2772" s="197"/>
      <c r="O2772" s="197"/>
      <c r="P2772" s="231"/>
    </row>
    <row r="2773" spans="2:16">
      <c r="B2773" s="351"/>
      <c r="C2773" s="435"/>
      <c r="D2773" s="399"/>
      <c r="E2773" s="400"/>
      <c r="G2773" s="401"/>
      <c r="H2773" s="401"/>
      <c r="I2773" s="401"/>
      <c r="J2773" s="194"/>
      <c r="K2773" s="194"/>
      <c r="L2773" s="195"/>
      <c r="M2773" s="196"/>
      <c r="N2773" s="197"/>
      <c r="O2773" s="197"/>
      <c r="P2773" s="231"/>
    </row>
    <row r="2774" spans="2:16">
      <c r="B2774" s="351"/>
      <c r="C2774" s="435"/>
      <c r="D2774" s="399"/>
      <c r="E2774" s="400"/>
      <c r="G2774" s="401"/>
      <c r="H2774" s="401"/>
      <c r="I2774" s="401"/>
      <c r="J2774" s="194"/>
      <c r="K2774" s="194"/>
      <c r="L2774" s="195"/>
      <c r="M2774" s="196"/>
      <c r="N2774" s="197"/>
      <c r="O2774" s="197"/>
      <c r="P2774" s="231"/>
    </row>
    <row r="2775" spans="2:16">
      <c r="B2775" s="351"/>
      <c r="C2775" s="435"/>
      <c r="D2775" s="399"/>
      <c r="E2775" s="400"/>
      <c r="G2775" s="401"/>
      <c r="H2775" s="401"/>
      <c r="I2775" s="401"/>
      <c r="J2775" s="194"/>
      <c r="K2775" s="194"/>
      <c r="L2775" s="195"/>
      <c r="M2775" s="196"/>
      <c r="N2775" s="197"/>
      <c r="O2775" s="197"/>
      <c r="P2775" s="231"/>
    </row>
    <row r="2776" spans="2:16">
      <c r="B2776" s="351"/>
      <c r="C2776" s="435"/>
      <c r="D2776" s="399"/>
      <c r="E2776" s="400"/>
      <c r="G2776" s="401"/>
      <c r="H2776" s="401"/>
      <c r="I2776" s="401"/>
      <c r="J2776" s="194"/>
      <c r="K2776" s="194"/>
      <c r="L2776" s="195"/>
      <c r="M2776" s="196"/>
      <c r="N2776" s="197"/>
      <c r="O2776" s="197"/>
      <c r="P2776" s="231"/>
    </row>
    <row r="2777" spans="2:16">
      <c r="B2777" s="351"/>
      <c r="C2777" s="435"/>
      <c r="D2777" s="399"/>
      <c r="E2777" s="400"/>
      <c r="G2777" s="401"/>
      <c r="H2777" s="401"/>
      <c r="I2777" s="401"/>
      <c r="J2777" s="194"/>
      <c r="K2777" s="194"/>
      <c r="L2777" s="195"/>
      <c r="M2777" s="196"/>
      <c r="N2777" s="197"/>
      <c r="O2777" s="197"/>
      <c r="P2777" s="231"/>
    </row>
    <row r="2778" spans="2:16">
      <c r="B2778" s="351"/>
      <c r="C2778" s="435"/>
      <c r="D2778" s="399"/>
      <c r="E2778" s="400"/>
      <c r="G2778" s="401"/>
      <c r="H2778" s="401"/>
      <c r="I2778" s="401"/>
      <c r="J2778" s="194"/>
      <c r="K2778" s="194"/>
      <c r="L2778" s="195"/>
      <c r="M2778" s="196"/>
      <c r="N2778" s="197"/>
      <c r="O2778" s="197"/>
      <c r="P2778" s="231"/>
    </row>
    <row r="2779" spans="2:16">
      <c r="B2779" s="351"/>
      <c r="C2779" s="435"/>
      <c r="D2779" s="399"/>
      <c r="E2779" s="400"/>
      <c r="G2779" s="401"/>
      <c r="H2779" s="401"/>
      <c r="I2779" s="401"/>
      <c r="J2779" s="194"/>
      <c r="K2779" s="194"/>
      <c r="L2779" s="195"/>
      <c r="M2779" s="196"/>
      <c r="N2779" s="197"/>
      <c r="O2779" s="197"/>
      <c r="P2779" s="231"/>
    </row>
    <row r="2780" spans="2:16">
      <c r="B2780" s="351"/>
      <c r="C2780" s="435"/>
      <c r="D2780" s="399"/>
      <c r="E2780" s="400"/>
      <c r="G2780" s="401"/>
      <c r="H2780" s="401"/>
      <c r="I2780" s="401"/>
      <c r="J2780" s="194"/>
      <c r="K2780" s="194"/>
      <c r="L2780" s="195"/>
      <c r="M2780" s="196"/>
      <c r="N2780" s="197"/>
      <c r="O2780" s="197"/>
      <c r="P2780" s="231"/>
    </row>
    <row r="2781" spans="2:16">
      <c r="B2781" s="351"/>
      <c r="C2781" s="435"/>
      <c r="D2781" s="399"/>
      <c r="E2781" s="400"/>
      <c r="G2781" s="401"/>
      <c r="H2781" s="401"/>
      <c r="I2781" s="401"/>
      <c r="J2781" s="194"/>
      <c r="K2781" s="194"/>
      <c r="L2781" s="195"/>
      <c r="M2781" s="196"/>
      <c r="N2781" s="197"/>
      <c r="O2781" s="197"/>
      <c r="P2781" s="231"/>
    </row>
    <row r="2782" spans="2:16">
      <c r="B2782" s="351"/>
      <c r="C2782" s="435"/>
      <c r="D2782" s="399"/>
      <c r="E2782" s="400"/>
      <c r="G2782" s="401"/>
      <c r="H2782" s="401"/>
      <c r="I2782" s="401"/>
      <c r="J2782" s="194"/>
      <c r="K2782" s="194"/>
      <c r="L2782" s="195"/>
      <c r="M2782" s="196"/>
      <c r="N2782" s="197"/>
      <c r="O2782" s="197"/>
      <c r="P2782" s="231"/>
    </row>
    <row r="2783" spans="2:16">
      <c r="B2783" s="351"/>
      <c r="C2783" s="435"/>
      <c r="D2783" s="399"/>
      <c r="E2783" s="400"/>
      <c r="G2783" s="401"/>
      <c r="H2783" s="401"/>
      <c r="I2783" s="401"/>
      <c r="J2783" s="194"/>
      <c r="K2783" s="194"/>
      <c r="L2783" s="195"/>
      <c r="M2783" s="196"/>
      <c r="N2783" s="197"/>
      <c r="O2783" s="197"/>
      <c r="P2783" s="231"/>
    </row>
    <row r="2784" spans="2:16">
      <c r="B2784" s="351"/>
      <c r="C2784" s="435"/>
      <c r="D2784" s="399"/>
      <c r="E2784" s="400"/>
      <c r="G2784" s="401"/>
      <c r="H2784" s="401"/>
      <c r="I2784" s="401"/>
      <c r="J2784" s="194"/>
      <c r="K2784" s="194"/>
      <c r="L2784" s="195"/>
      <c r="M2784" s="196"/>
      <c r="N2784" s="197"/>
      <c r="O2784" s="197"/>
      <c r="P2784" s="231"/>
    </row>
    <row r="2785" spans="2:16">
      <c r="B2785" s="351"/>
      <c r="C2785" s="435"/>
      <c r="D2785" s="399"/>
      <c r="E2785" s="400"/>
      <c r="G2785" s="401"/>
      <c r="H2785" s="401"/>
      <c r="I2785" s="401"/>
      <c r="J2785" s="194"/>
      <c r="K2785" s="194"/>
      <c r="L2785" s="195"/>
      <c r="M2785" s="196"/>
      <c r="N2785" s="197"/>
      <c r="O2785" s="197"/>
      <c r="P2785" s="231"/>
    </row>
    <row r="2786" spans="2:16">
      <c r="B2786" s="351"/>
      <c r="C2786" s="435"/>
      <c r="D2786" s="399"/>
      <c r="E2786" s="400"/>
      <c r="G2786" s="401"/>
      <c r="H2786" s="401"/>
      <c r="I2786" s="401"/>
      <c r="J2786" s="194"/>
      <c r="K2786" s="194"/>
      <c r="L2786" s="195"/>
      <c r="M2786" s="196"/>
      <c r="N2786" s="197"/>
      <c r="O2786" s="197"/>
      <c r="P2786" s="231"/>
    </row>
    <row r="2787" spans="2:16">
      <c r="B2787" s="351"/>
      <c r="C2787" s="435"/>
      <c r="D2787" s="399"/>
      <c r="E2787" s="400"/>
      <c r="G2787" s="401"/>
      <c r="H2787" s="401"/>
      <c r="I2787" s="401"/>
      <c r="J2787" s="194"/>
      <c r="K2787" s="194"/>
      <c r="L2787" s="195"/>
      <c r="M2787" s="196"/>
      <c r="N2787" s="197"/>
      <c r="O2787" s="197"/>
      <c r="P2787" s="231"/>
    </row>
    <row r="2788" spans="2:16">
      <c r="B2788" s="351"/>
      <c r="C2788" s="435"/>
      <c r="D2788" s="399"/>
      <c r="E2788" s="400"/>
      <c r="G2788" s="401"/>
      <c r="H2788" s="401"/>
      <c r="I2788" s="401"/>
      <c r="J2788" s="194"/>
      <c r="K2788" s="194"/>
      <c r="L2788" s="195"/>
      <c r="M2788" s="196"/>
      <c r="N2788" s="197"/>
      <c r="O2788" s="197"/>
      <c r="P2788" s="231"/>
    </row>
    <row r="2789" spans="2:16">
      <c r="B2789" s="351"/>
      <c r="C2789" s="435"/>
      <c r="D2789" s="399"/>
      <c r="E2789" s="400"/>
      <c r="G2789" s="401"/>
      <c r="H2789" s="401"/>
      <c r="I2789" s="401"/>
      <c r="J2789" s="194"/>
      <c r="K2789" s="194"/>
      <c r="L2789" s="195"/>
      <c r="M2789" s="196"/>
      <c r="N2789" s="197"/>
      <c r="O2789" s="197"/>
      <c r="P2789" s="231"/>
    </row>
    <row r="2790" spans="2:16">
      <c r="B2790" s="351"/>
      <c r="C2790" s="435"/>
      <c r="D2790" s="399"/>
      <c r="E2790" s="400"/>
      <c r="G2790" s="401"/>
      <c r="H2790" s="401"/>
      <c r="I2790" s="401"/>
      <c r="J2790" s="194"/>
      <c r="K2790" s="194"/>
      <c r="L2790" s="195"/>
      <c r="M2790" s="196"/>
      <c r="N2790" s="197"/>
      <c r="O2790" s="197"/>
      <c r="P2790" s="231"/>
    </row>
    <row r="2791" spans="2:16">
      <c r="B2791" s="351"/>
      <c r="C2791" s="435"/>
      <c r="D2791" s="399"/>
      <c r="E2791" s="400"/>
      <c r="G2791" s="401"/>
      <c r="H2791" s="401"/>
      <c r="I2791" s="401"/>
      <c r="J2791" s="194"/>
      <c r="K2791" s="194"/>
      <c r="L2791" s="195"/>
      <c r="M2791" s="196"/>
      <c r="N2791" s="197"/>
      <c r="O2791" s="197"/>
      <c r="P2791" s="231"/>
    </row>
    <row r="2792" spans="2:16">
      <c r="B2792" s="351"/>
      <c r="C2792" s="435"/>
      <c r="D2792" s="399"/>
      <c r="E2792" s="400"/>
      <c r="G2792" s="401"/>
      <c r="H2792" s="401"/>
      <c r="I2792" s="401"/>
      <c r="J2792" s="194"/>
      <c r="K2792" s="194"/>
      <c r="L2792" s="195"/>
      <c r="M2792" s="196"/>
      <c r="N2792" s="197"/>
      <c r="O2792" s="197"/>
      <c r="P2792" s="231"/>
    </row>
    <row r="2793" spans="2:16">
      <c r="B2793" s="351"/>
      <c r="C2793" s="435"/>
      <c r="D2793" s="399"/>
      <c r="E2793" s="400"/>
      <c r="G2793" s="401"/>
      <c r="H2793" s="401"/>
      <c r="I2793" s="401"/>
      <c r="J2793" s="194"/>
      <c r="K2793" s="194"/>
      <c r="L2793" s="195"/>
      <c r="M2793" s="196"/>
      <c r="N2793" s="197"/>
      <c r="O2793" s="197"/>
      <c r="P2793" s="231"/>
    </row>
    <row r="2794" spans="2:16">
      <c r="B2794" s="351"/>
      <c r="C2794" s="435"/>
      <c r="D2794" s="399"/>
      <c r="E2794" s="400"/>
      <c r="G2794" s="401"/>
      <c r="H2794" s="401"/>
      <c r="I2794" s="401"/>
      <c r="J2794" s="194"/>
      <c r="K2794" s="194"/>
      <c r="L2794" s="195"/>
      <c r="M2794" s="196"/>
      <c r="N2794" s="197"/>
      <c r="O2794" s="197"/>
      <c r="P2794" s="231"/>
    </row>
    <row r="2795" spans="2:16">
      <c r="B2795" s="351"/>
      <c r="C2795" s="435"/>
      <c r="D2795" s="399"/>
      <c r="E2795" s="400"/>
      <c r="G2795" s="401"/>
      <c r="H2795" s="401"/>
      <c r="I2795" s="401"/>
      <c r="J2795" s="194"/>
      <c r="K2795" s="194"/>
      <c r="L2795" s="195"/>
      <c r="M2795" s="196"/>
      <c r="N2795" s="197"/>
      <c r="O2795" s="197"/>
      <c r="P2795" s="231"/>
    </row>
    <row r="2796" spans="2:16">
      <c r="B2796" s="351"/>
      <c r="C2796" s="435"/>
      <c r="D2796" s="399"/>
      <c r="E2796" s="400"/>
      <c r="G2796" s="401"/>
      <c r="H2796" s="401"/>
      <c r="I2796" s="401"/>
      <c r="J2796" s="194"/>
      <c r="K2796" s="194"/>
      <c r="L2796" s="195"/>
      <c r="M2796" s="196"/>
      <c r="N2796" s="197"/>
      <c r="O2796" s="197"/>
      <c r="P2796" s="231"/>
    </row>
    <row r="2797" spans="2:16">
      <c r="B2797" s="351"/>
      <c r="C2797" s="435"/>
      <c r="D2797" s="399"/>
      <c r="E2797" s="400"/>
      <c r="G2797" s="401"/>
      <c r="H2797" s="401"/>
      <c r="I2797" s="401"/>
      <c r="J2797" s="194"/>
      <c r="K2797" s="194"/>
      <c r="L2797" s="195"/>
      <c r="M2797" s="196"/>
      <c r="N2797" s="197"/>
      <c r="O2797" s="197"/>
      <c r="P2797" s="231"/>
    </row>
    <row r="2798" spans="2:16">
      <c r="B2798" s="351"/>
      <c r="C2798" s="435"/>
      <c r="D2798" s="399"/>
      <c r="E2798" s="400"/>
      <c r="G2798" s="401"/>
      <c r="H2798" s="401"/>
      <c r="I2798" s="401"/>
      <c r="J2798" s="194"/>
      <c r="K2798" s="194"/>
      <c r="L2798" s="195"/>
      <c r="M2798" s="196"/>
      <c r="N2798" s="197"/>
      <c r="O2798" s="197"/>
      <c r="P2798" s="231"/>
    </row>
    <row r="2799" spans="2:16">
      <c r="B2799" s="351"/>
      <c r="C2799" s="435"/>
      <c r="D2799" s="399"/>
      <c r="E2799" s="400"/>
      <c r="G2799" s="401"/>
      <c r="H2799" s="401"/>
      <c r="I2799" s="401"/>
      <c r="J2799" s="194"/>
      <c r="K2799" s="194"/>
      <c r="L2799" s="195"/>
      <c r="M2799" s="196"/>
      <c r="N2799" s="197"/>
      <c r="O2799" s="197"/>
      <c r="P2799" s="231"/>
    </row>
    <row r="2800" spans="2:16">
      <c r="B2800" s="351"/>
      <c r="C2800" s="435"/>
      <c r="D2800" s="399"/>
      <c r="E2800" s="400"/>
      <c r="G2800" s="401"/>
      <c r="H2800" s="401"/>
      <c r="I2800" s="401"/>
      <c r="J2800" s="194"/>
      <c r="K2800" s="194"/>
      <c r="L2800" s="195"/>
      <c r="M2800" s="196"/>
      <c r="N2800" s="197"/>
      <c r="O2800" s="197"/>
      <c r="P2800" s="231"/>
    </row>
    <row r="2801" spans="2:16">
      <c r="B2801" s="351"/>
      <c r="C2801" s="435"/>
      <c r="D2801" s="399"/>
      <c r="E2801" s="400"/>
      <c r="G2801" s="401"/>
      <c r="H2801" s="401"/>
      <c r="I2801" s="401"/>
      <c r="J2801" s="194"/>
      <c r="K2801" s="194"/>
      <c r="L2801" s="195"/>
      <c r="M2801" s="196"/>
      <c r="N2801" s="197"/>
      <c r="O2801" s="197"/>
      <c r="P2801" s="231"/>
    </row>
    <row r="2802" spans="2:16">
      <c r="B2802" s="351"/>
      <c r="C2802" s="435"/>
      <c r="D2802" s="399"/>
      <c r="E2802" s="400"/>
      <c r="G2802" s="401"/>
      <c r="H2802" s="401"/>
      <c r="I2802" s="401"/>
      <c r="J2802" s="194"/>
      <c r="K2802" s="194"/>
      <c r="L2802" s="195"/>
      <c r="M2802" s="196"/>
      <c r="N2802" s="197"/>
      <c r="O2802" s="197"/>
      <c r="P2802" s="231"/>
    </row>
    <row r="2803" spans="2:16">
      <c r="B2803" s="351"/>
      <c r="C2803" s="435"/>
      <c r="D2803" s="399"/>
      <c r="E2803" s="400"/>
      <c r="G2803" s="401"/>
      <c r="H2803" s="401"/>
      <c r="I2803" s="401"/>
      <c r="J2803" s="194"/>
      <c r="K2803" s="194"/>
      <c r="L2803" s="195"/>
      <c r="M2803" s="196"/>
      <c r="N2803" s="197"/>
      <c r="O2803" s="197"/>
      <c r="P2803" s="231"/>
    </row>
    <row r="2804" spans="2:16">
      <c r="B2804" s="351"/>
      <c r="C2804" s="435"/>
      <c r="D2804" s="399"/>
      <c r="E2804" s="400"/>
      <c r="G2804" s="401"/>
      <c r="H2804" s="401"/>
      <c r="I2804" s="401"/>
      <c r="J2804" s="194"/>
      <c r="K2804" s="194"/>
      <c r="L2804" s="195"/>
      <c r="M2804" s="196"/>
      <c r="N2804" s="197"/>
      <c r="O2804" s="197"/>
      <c r="P2804" s="231"/>
    </row>
    <row r="2805" spans="2:16">
      <c r="B2805" s="351"/>
      <c r="C2805" s="435"/>
      <c r="D2805" s="399"/>
      <c r="E2805" s="400"/>
      <c r="G2805" s="401"/>
      <c r="H2805" s="401"/>
      <c r="I2805" s="401"/>
      <c r="J2805" s="194"/>
      <c r="K2805" s="194"/>
      <c r="L2805" s="195"/>
      <c r="M2805" s="196"/>
      <c r="N2805" s="197"/>
      <c r="O2805" s="197"/>
      <c r="P2805" s="231"/>
    </row>
    <row r="2806" spans="2:16">
      <c r="B2806" s="351"/>
      <c r="C2806" s="435"/>
      <c r="D2806" s="399"/>
      <c r="E2806" s="400"/>
      <c r="G2806" s="401"/>
      <c r="H2806" s="401"/>
      <c r="I2806" s="401"/>
      <c r="J2806" s="194"/>
      <c r="K2806" s="194"/>
      <c r="L2806" s="195"/>
      <c r="M2806" s="196"/>
      <c r="N2806" s="197"/>
      <c r="O2806" s="197"/>
      <c r="P2806" s="231"/>
    </row>
    <row r="2807" spans="2:16">
      <c r="B2807" s="351"/>
      <c r="C2807" s="435"/>
      <c r="D2807" s="399"/>
      <c r="E2807" s="400"/>
      <c r="G2807" s="401"/>
      <c r="H2807" s="401"/>
      <c r="I2807" s="401"/>
      <c r="J2807" s="194"/>
      <c r="K2807" s="194"/>
      <c r="L2807" s="195"/>
      <c r="M2807" s="196"/>
      <c r="N2807" s="197"/>
      <c r="O2807" s="197"/>
      <c r="P2807" s="231"/>
    </row>
    <row r="2808" spans="2:16">
      <c r="B2808" s="351"/>
      <c r="C2808" s="435"/>
      <c r="D2808" s="399"/>
      <c r="E2808" s="400"/>
      <c r="G2808" s="401"/>
      <c r="H2808" s="401"/>
      <c r="I2808" s="401"/>
      <c r="J2808" s="194"/>
      <c r="K2808" s="194"/>
      <c r="L2808" s="195"/>
      <c r="M2808" s="196"/>
      <c r="N2808" s="197"/>
      <c r="O2808" s="197"/>
      <c r="P2808" s="231"/>
    </row>
    <row r="2809" spans="2:16">
      <c r="B2809" s="351"/>
      <c r="C2809" s="435"/>
      <c r="D2809" s="399"/>
      <c r="E2809" s="400"/>
      <c r="G2809" s="401"/>
      <c r="H2809" s="401"/>
      <c r="I2809" s="401"/>
      <c r="J2809" s="194"/>
      <c r="K2809" s="194"/>
      <c r="L2809" s="195"/>
      <c r="M2809" s="196"/>
      <c r="N2809" s="197"/>
      <c r="O2809" s="197"/>
      <c r="P2809" s="231"/>
    </row>
    <row r="2810" spans="2:16">
      <c r="B2810" s="402"/>
      <c r="C2810" s="435"/>
      <c r="D2810" s="404"/>
      <c r="E2810" s="405"/>
      <c r="G2810" s="406"/>
      <c r="H2810" s="406"/>
      <c r="I2810" s="406"/>
      <c r="J2810" s="194"/>
      <c r="K2810" s="194"/>
      <c r="L2810" s="195"/>
      <c r="M2810" s="196"/>
      <c r="N2810" s="197"/>
      <c r="O2810" s="197"/>
      <c r="P2810" s="221"/>
    </row>
    <row r="2811" spans="2:16">
      <c r="B2811" s="351"/>
      <c r="C2811" s="435"/>
      <c r="D2811" s="399"/>
      <c r="E2811" s="400"/>
      <c r="G2811" s="401"/>
      <c r="H2811" s="401"/>
      <c r="I2811" s="401"/>
      <c r="J2811" s="194"/>
      <c r="K2811" s="194"/>
      <c r="L2811" s="195"/>
      <c r="M2811" s="196"/>
      <c r="N2811" s="197"/>
      <c r="O2811" s="197"/>
      <c r="P2811" s="231"/>
    </row>
    <row r="2812" spans="2:16">
      <c r="B2812" s="351"/>
      <c r="C2812" s="435"/>
      <c r="D2812" s="399"/>
      <c r="E2812" s="400"/>
      <c r="G2812" s="401"/>
      <c r="H2812" s="401"/>
      <c r="I2812" s="401"/>
      <c r="J2812" s="194"/>
      <c r="K2812" s="194"/>
      <c r="L2812" s="195"/>
      <c r="M2812" s="196"/>
      <c r="N2812" s="197"/>
      <c r="O2812" s="197"/>
      <c r="P2812" s="231"/>
    </row>
    <row r="2813" spans="2:16">
      <c r="B2813" s="351"/>
      <c r="C2813" s="435"/>
      <c r="D2813" s="399"/>
      <c r="E2813" s="400"/>
      <c r="G2813" s="401"/>
      <c r="H2813" s="401"/>
      <c r="I2813" s="401"/>
      <c r="J2813" s="194"/>
      <c r="K2813" s="194"/>
      <c r="L2813" s="195"/>
      <c r="M2813" s="196"/>
      <c r="N2813" s="197"/>
      <c r="O2813" s="197"/>
      <c r="P2813" s="231"/>
    </row>
    <row r="2814" spans="2:16">
      <c r="B2814" s="351"/>
      <c r="C2814" s="435"/>
      <c r="D2814" s="399"/>
      <c r="E2814" s="400"/>
      <c r="G2814" s="401"/>
      <c r="H2814" s="401"/>
      <c r="I2814" s="401"/>
      <c r="J2814" s="194"/>
      <c r="K2814" s="194"/>
      <c r="L2814" s="195"/>
      <c r="M2814" s="196"/>
      <c r="N2814" s="197"/>
      <c r="O2814" s="197"/>
      <c r="P2814" s="231"/>
    </row>
    <row r="2815" spans="2:16">
      <c r="B2815" s="351"/>
      <c r="C2815" s="435"/>
      <c r="D2815" s="399"/>
      <c r="E2815" s="400"/>
      <c r="G2815" s="401"/>
      <c r="H2815" s="401"/>
      <c r="I2815" s="401"/>
      <c r="J2815" s="194"/>
      <c r="K2815" s="194"/>
      <c r="L2815" s="195"/>
      <c r="M2815" s="196"/>
      <c r="N2815" s="197"/>
      <c r="O2815" s="197"/>
      <c r="P2815" s="231"/>
    </row>
    <row r="2816" spans="2:16">
      <c r="B2816" s="351"/>
      <c r="C2816" s="435"/>
      <c r="D2816" s="399"/>
      <c r="E2816" s="400"/>
      <c r="G2816" s="401"/>
      <c r="H2816" s="401"/>
      <c r="I2816" s="401"/>
      <c r="J2816" s="194"/>
      <c r="K2816" s="194"/>
      <c r="L2816" s="195"/>
      <c r="M2816" s="196"/>
      <c r="N2816" s="197"/>
      <c r="O2816" s="197"/>
      <c r="P2816" s="231"/>
    </row>
    <row r="2817" spans="2:16">
      <c r="B2817" s="351"/>
      <c r="C2817" s="435"/>
      <c r="D2817" s="399"/>
      <c r="E2817" s="400"/>
      <c r="G2817" s="401"/>
      <c r="H2817" s="401"/>
      <c r="I2817" s="401"/>
      <c r="J2817" s="194"/>
      <c r="K2817" s="194"/>
      <c r="L2817" s="195"/>
      <c r="M2817" s="196"/>
      <c r="N2817" s="197"/>
      <c r="O2817" s="197"/>
      <c r="P2817" s="231"/>
    </row>
    <row r="2818" spans="2:16">
      <c r="B2818" s="351"/>
      <c r="C2818" s="435"/>
      <c r="D2818" s="399"/>
      <c r="E2818" s="400"/>
      <c r="G2818" s="401"/>
      <c r="H2818" s="401"/>
      <c r="I2818" s="401"/>
      <c r="J2818" s="194"/>
      <c r="K2818" s="194"/>
      <c r="L2818" s="195"/>
      <c r="M2818" s="196"/>
      <c r="N2818" s="197"/>
      <c r="O2818" s="197"/>
      <c r="P2818" s="231"/>
    </row>
    <row r="2819" spans="2:16">
      <c r="B2819" s="351"/>
      <c r="C2819" s="435"/>
      <c r="D2819" s="399"/>
      <c r="E2819" s="400"/>
      <c r="G2819" s="401"/>
      <c r="H2819" s="401"/>
      <c r="I2819" s="401"/>
      <c r="J2819" s="194"/>
      <c r="K2819" s="194"/>
      <c r="L2819" s="195"/>
      <c r="M2819" s="196"/>
      <c r="N2819" s="197"/>
      <c r="O2819" s="197"/>
      <c r="P2819" s="231"/>
    </row>
    <row r="2820" spans="2:16">
      <c r="B2820" s="351"/>
      <c r="C2820" s="435"/>
      <c r="D2820" s="399"/>
      <c r="E2820" s="400"/>
      <c r="G2820" s="401"/>
      <c r="H2820" s="401"/>
      <c r="I2820" s="401"/>
      <c r="J2820" s="194"/>
      <c r="K2820" s="194"/>
      <c r="L2820" s="195"/>
      <c r="M2820" s="196"/>
      <c r="N2820" s="197"/>
      <c r="O2820" s="197"/>
      <c r="P2820" s="231"/>
    </row>
    <row r="2821" spans="2:16">
      <c r="B2821" s="351"/>
      <c r="C2821" s="435"/>
      <c r="D2821" s="399"/>
      <c r="E2821" s="400"/>
      <c r="G2821" s="401"/>
      <c r="H2821" s="401"/>
      <c r="I2821" s="401"/>
      <c r="J2821" s="194"/>
      <c r="K2821" s="194"/>
      <c r="L2821" s="195"/>
      <c r="M2821" s="196"/>
      <c r="N2821" s="197"/>
      <c r="O2821" s="197"/>
      <c r="P2821" s="231"/>
    </row>
    <row r="2822" spans="2:16">
      <c r="B2822" s="351"/>
      <c r="C2822" s="435"/>
      <c r="D2822" s="399"/>
      <c r="E2822" s="400"/>
      <c r="G2822" s="401"/>
      <c r="H2822" s="401"/>
      <c r="I2822" s="401"/>
      <c r="J2822" s="194"/>
      <c r="K2822" s="194"/>
      <c r="L2822" s="195"/>
      <c r="M2822" s="196"/>
      <c r="N2822" s="197"/>
      <c r="O2822" s="197"/>
      <c r="P2822" s="231"/>
    </row>
    <row r="2823" spans="2:16">
      <c r="B2823" s="351"/>
      <c r="C2823" s="435"/>
      <c r="D2823" s="399"/>
      <c r="E2823" s="400"/>
      <c r="G2823" s="401"/>
      <c r="H2823" s="401"/>
      <c r="I2823" s="401"/>
      <c r="J2823" s="194"/>
      <c r="K2823" s="194"/>
      <c r="L2823" s="195"/>
      <c r="M2823" s="196"/>
      <c r="N2823" s="197"/>
      <c r="O2823" s="197"/>
      <c r="P2823" s="231"/>
    </row>
    <row r="2824" spans="2:16">
      <c r="B2824" s="351"/>
      <c r="C2824" s="435"/>
      <c r="D2824" s="399"/>
      <c r="E2824" s="400"/>
      <c r="G2824" s="401"/>
      <c r="H2824" s="401"/>
      <c r="I2824" s="401"/>
      <c r="J2824" s="194"/>
      <c r="K2824" s="194"/>
      <c r="L2824" s="195"/>
      <c r="M2824" s="196"/>
      <c r="N2824" s="197"/>
      <c r="O2824" s="197"/>
      <c r="P2824" s="231"/>
    </row>
    <row r="2825" spans="2:16">
      <c r="B2825" s="351"/>
      <c r="C2825" s="435"/>
      <c r="D2825" s="399"/>
      <c r="E2825" s="400"/>
      <c r="G2825" s="401"/>
      <c r="H2825" s="401"/>
      <c r="I2825" s="401"/>
      <c r="J2825" s="194"/>
      <c r="K2825" s="194"/>
      <c r="L2825" s="195"/>
      <c r="M2825" s="196"/>
      <c r="N2825" s="197"/>
      <c r="O2825" s="197"/>
      <c r="P2825" s="231"/>
    </row>
    <row r="2826" spans="2:16">
      <c r="B2826" s="351"/>
      <c r="C2826" s="435"/>
      <c r="D2826" s="399"/>
      <c r="E2826" s="400"/>
      <c r="G2826" s="401"/>
      <c r="H2826" s="401"/>
      <c r="I2826" s="401"/>
      <c r="J2826" s="194"/>
      <c r="K2826" s="194"/>
      <c r="L2826" s="195"/>
      <c r="M2826" s="196"/>
      <c r="N2826" s="197"/>
      <c r="O2826" s="197"/>
      <c r="P2826" s="231"/>
    </row>
    <row r="2827" spans="2:16">
      <c r="B2827" s="351"/>
      <c r="C2827" s="435"/>
      <c r="D2827" s="399"/>
      <c r="E2827" s="400"/>
      <c r="G2827" s="401"/>
      <c r="H2827" s="401"/>
      <c r="I2827" s="401"/>
      <c r="J2827" s="194"/>
      <c r="K2827" s="194"/>
      <c r="L2827" s="195"/>
      <c r="M2827" s="196"/>
      <c r="N2827" s="197"/>
      <c r="O2827" s="197"/>
      <c r="P2827" s="231"/>
    </row>
    <row r="2828" spans="2:16">
      <c r="B2828" s="351"/>
      <c r="C2828" s="435"/>
      <c r="D2828" s="399"/>
      <c r="E2828" s="400"/>
      <c r="G2828" s="401"/>
      <c r="H2828" s="401"/>
      <c r="I2828" s="401"/>
      <c r="J2828" s="194"/>
      <c r="K2828" s="194"/>
      <c r="L2828" s="195"/>
      <c r="M2828" s="196"/>
      <c r="N2828" s="197"/>
      <c r="O2828" s="197"/>
      <c r="P2828" s="231"/>
    </row>
    <row r="2829" spans="2:16">
      <c r="B2829" s="351"/>
      <c r="C2829" s="435"/>
      <c r="D2829" s="399"/>
      <c r="E2829" s="400"/>
      <c r="G2829" s="401"/>
      <c r="H2829" s="401"/>
      <c r="I2829" s="401"/>
      <c r="J2829" s="194"/>
      <c r="K2829" s="194"/>
      <c r="L2829" s="195"/>
      <c r="M2829" s="196"/>
      <c r="N2829" s="197"/>
      <c r="O2829" s="197"/>
      <c r="P2829" s="231"/>
    </row>
    <row r="2830" spans="2:16">
      <c r="B2830" s="351"/>
      <c r="C2830" s="435"/>
      <c r="D2830" s="399"/>
      <c r="E2830" s="400"/>
      <c r="G2830" s="401"/>
      <c r="H2830" s="401"/>
      <c r="I2830" s="401"/>
      <c r="J2830" s="194"/>
      <c r="K2830" s="194"/>
      <c r="L2830" s="195"/>
      <c r="M2830" s="196"/>
      <c r="N2830" s="197"/>
      <c r="O2830" s="197"/>
      <c r="P2830" s="231"/>
    </row>
    <row r="2831" spans="2:16">
      <c r="B2831" s="351"/>
      <c r="C2831" s="435"/>
      <c r="D2831" s="399"/>
      <c r="E2831" s="400"/>
      <c r="G2831" s="401"/>
      <c r="H2831" s="401"/>
      <c r="I2831" s="401"/>
      <c r="J2831" s="194"/>
      <c r="K2831" s="194"/>
      <c r="L2831" s="195"/>
      <c r="M2831" s="196"/>
      <c r="N2831" s="197"/>
      <c r="O2831" s="197"/>
      <c r="P2831" s="231"/>
    </row>
    <row r="2832" spans="2:16">
      <c r="B2832" s="351"/>
      <c r="C2832" s="435"/>
      <c r="D2832" s="399"/>
      <c r="E2832" s="400"/>
      <c r="G2832" s="401"/>
      <c r="H2832" s="401"/>
      <c r="I2832" s="401"/>
      <c r="J2832" s="194"/>
      <c r="K2832" s="194"/>
      <c r="L2832" s="195"/>
      <c r="M2832" s="196"/>
      <c r="N2832" s="197"/>
      <c r="O2832" s="197"/>
      <c r="P2832" s="231"/>
    </row>
    <row r="2833" spans="2:16">
      <c r="B2833" s="351"/>
      <c r="C2833" s="435"/>
      <c r="D2833" s="399"/>
      <c r="E2833" s="400"/>
      <c r="G2833" s="401"/>
      <c r="H2833" s="401"/>
      <c r="I2833" s="401"/>
      <c r="J2833" s="194"/>
      <c r="K2833" s="194"/>
      <c r="L2833" s="195"/>
      <c r="M2833" s="196"/>
      <c r="N2833" s="197"/>
      <c r="O2833" s="197"/>
      <c r="P2833" s="231"/>
    </row>
    <row r="2834" spans="2:16">
      <c r="B2834" s="351"/>
      <c r="C2834" s="435"/>
      <c r="D2834" s="399"/>
      <c r="E2834" s="400"/>
      <c r="G2834" s="401"/>
      <c r="H2834" s="401"/>
      <c r="I2834" s="401"/>
      <c r="J2834" s="194"/>
      <c r="K2834" s="194"/>
      <c r="L2834" s="195"/>
      <c r="M2834" s="196"/>
      <c r="N2834" s="197"/>
      <c r="O2834" s="197"/>
      <c r="P2834" s="231"/>
    </row>
    <row r="2835" spans="2:16">
      <c r="B2835" s="351"/>
      <c r="C2835" s="435"/>
      <c r="D2835" s="399"/>
      <c r="E2835" s="400"/>
      <c r="G2835" s="401"/>
      <c r="H2835" s="401"/>
      <c r="I2835" s="401"/>
      <c r="J2835" s="194"/>
      <c r="K2835" s="194"/>
      <c r="L2835" s="195"/>
      <c r="M2835" s="196"/>
      <c r="N2835" s="197"/>
      <c r="O2835" s="197"/>
      <c r="P2835" s="231"/>
    </row>
    <row r="2836" spans="2:16">
      <c r="B2836" s="351"/>
      <c r="C2836" s="435"/>
      <c r="D2836" s="399"/>
      <c r="E2836" s="400"/>
      <c r="G2836" s="401"/>
      <c r="H2836" s="401"/>
      <c r="I2836" s="401"/>
      <c r="J2836" s="194"/>
      <c r="K2836" s="194"/>
      <c r="L2836" s="195"/>
      <c r="M2836" s="196"/>
      <c r="N2836" s="197"/>
      <c r="O2836" s="197"/>
      <c r="P2836" s="231"/>
    </row>
    <row r="2837" spans="2:16">
      <c r="B2837" s="351"/>
      <c r="C2837" s="435"/>
      <c r="D2837" s="399"/>
      <c r="E2837" s="400"/>
      <c r="G2837" s="401"/>
      <c r="H2837" s="401"/>
      <c r="I2837" s="401"/>
      <c r="J2837" s="194"/>
      <c r="K2837" s="194"/>
      <c r="L2837" s="195"/>
      <c r="M2837" s="196"/>
      <c r="N2837" s="197"/>
      <c r="O2837" s="197"/>
      <c r="P2837" s="231"/>
    </row>
    <row r="2838" spans="2:16">
      <c r="B2838" s="351"/>
      <c r="C2838" s="435"/>
      <c r="D2838" s="399"/>
      <c r="E2838" s="400"/>
      <c r="G2838" s="401"/>
      <c r="H2838" s="401"/>
      <c r="I2838" s="401"/>
      <c r="J2838" s="194"/>
      <c r="K2838" s="194"/>
      <c r="L2838" s="195"/>
      <c r="M2838" s="196"/>
      <c r="N2838" s="197"/>
      <c r="O2838" s="197"/>
      <c r="P2838" s="231"/>
    </row>
    <row r="2839" spans="2:16">
      <c r="B2839" s="351"/>
      <c r="C2839" s="435"/>
      <c r="D2839" s="399"/>
      <c r="E2839" s="400"/>
      <c r="G2839" s="401"/>
      <c r="H2839" s="401"/>
      <c r="I2839" s="401"/>
      <c r="J2839" s="194"/>
      <c r="K2839" s="194"/>
      <c r="L2839" s="195"/>
      <c r="M2839" s="196"/>
      <c r="N2839" s="197"/>
      <c r="O2839" s="197"/>
      <c r="P2839" s="231"/>
    </row>
    <row r="2840" spans="2:16">
      <c r="B2840" s="351"/>
      <c r="C2840" s="435"/>
      <c r="D2840" s="399"/>
      <c r="E2840" s="400"/>
      <c r="G2840" s="401"/>
      <c r="H2840" s="401"/>
      <c r="I2840" s="401"/>
      <c r="J2840" s="194"/>
      <c r="K2840" s="194"/>
      <c r="L2840" s="195"/>
      <c r="M2840" s="196"/>
      <c r="N2840" s="197"/>
      <c r="O2840" s="197"/>
      <c r="P2840" s="231"/>
    </row>
    <row r="2841" spans="2:16">
      <c r="B2841" s="351"/>
      <c r="C2841" s="435"/>
      <c r="D2841" s="399"/>
      <c r="E2841" s="400"/>
      <c r="G2841" s="401"/>
      <c r="H2841" s="401"/>
      <c r="I2841" s="401"/>
      <c r="J2841" s="194"/>
      <c r="K2841" s="194"/>
      <c r="L2841" s="195"/>
      <c r="M2841" s="196"/>
      <c r="N2841" s="197"/>
      <c r="O2841" s="197"/>
      <c r="P2841" s="231"/>
    </row>
    <row r="2842" spans="2:16">
      <c r="B2842" s="351"/>
      <c r="C2842" s="435"/>
      <c r="D2842" s="399"/>
      <c r="E2842" s="400"/>
      <c r="G2842" s="401"/>
      <c r="H2842" s="401"/>
      <c r="I2842" s="401"/>
      <c r="J2842" s="194"/>
      <c r="K2842" s="194"/>
      <c r="L2842" s="195"/>
      <c r="M2842" s="196"/>
      <c r="N2842" s="197"/>
      <c r="O2842" s="197"/>
      <c r="P2842" s="231"/>
    </row>
    <row r="2843" spans="2:16">
      <c r="B2843" s="351"/>
      <c r="C2843" s="435"/>
      <c r="D2843" s="399"/>
      <c r="E2843" s="400"/>
      <c r="G2843" s="401"/>
      <c r="H2843" s="401"/>
      <c r="I2843" s="401"/>
      <c r="J2843" s="194"/>
      <c r="K2843" s="194"/>
      <c r="L2843" s="195"/>
      <c r="M2843" s="196"/>
      <c r="N2843" s="197"/>
      <c r="O2843" s="197"/>
      <c r="P2843" s="231"/>
    </row>
    <row r="2844" spans="2:16">
      <c r="B2844" s="351"/>
      <c r="C2844" s="435"/>
      <c r="D2844" s="399"/>
      <c r="E2844" s="400"/>
      <c r="G2844" s="401"/>
      <c r="H2844" s="401"/>
      <c r="I2844" s="401"/>
      <c r="J2844" s="194"/>
      <c r="K2844" s="194"/>
      <c r="L2844" s="195"/>
      <c r="M2844" s="196"/>
      <c r="N2844" s="197"/>
      <c r="O2844" s="197"/>
      <c r="P2844" s="231"/>
    </row>
    <row r="2845" spans="2:16">
      <c r="B2845" s="351"/>
      <c r="C2845" s="435"/>
      <c r="D2845" s="399"/>
      <c r="E2845" s="400"/>
      <c r="G2845" s="401"/>
      <c r="H2845" s="401"/>
      <c r="I2845" s="401"/>
      <c r="J2845" s="194"/>
      <c r="K2845" s="194"/>
      <c r="L2845" s="195"/>
      <c r="M2845" s="196"/>
      <c r="N2845" s="197"/>
      <c r="O2845" s="197"/>
      <c r="P2845" s="231"/>
    </row>
    <row r="2846" spans="2:16">
      <c r="B2846" s="351"/>
      <c r="C2846" s="435"/>
      <c r="D2846" s="399"/>
      <c r="E2846" s="400"/>
      <c r="G2846" s="401"/>
      <c r="H2846" s="401"/>
      <c r="I2846" s="401"/>
      <c r="J2846" s="194"/>
      <c r="K2846" s="194"/>
      <c r="L2846" s="195"/>
      <c r="M2846" s="196"/>
      <c r="N2846" s="197"/>
      <c r="O2846" s="197"/>
      <c r="P2846" s="231"/>
    </row>
    <row r="2847" spans="2:16">
      <c r="B2847" s="351"/>
      <c r="C2847" s="435"/>
      <c r="D2847" s="399"/>
      <c r="E2847" s="400"/>
      <c r="G2847" s="401"/>
      <c r="H2847" s="401"/>
      <c r="I2847" s="401"/>
      <c r="J2847" s="194"/>
      <c r="K2847" s="194"/>
      <c r="L2847" s="195"/>
      <c r="M2847" s="196"/>
      <c r="N2847" s="197"/>
      <c r="O2847" s="197"/>
      <c r="P2847" s="231"/>
    </row>
    <row r="2848" spans="2:16">
      <c r="B2848" s="351"/>
      <c r="C2848" s="435"/>
      <c r="D2848" s="399"/>
      <c r="E2848" s="400"/>
      <c r="G2848" s="401"/>
      <c r="H2848" s="401"/>
      <c r="I2848" s="401"/>
      <c r="J2848" s="194"/>
      <c r="K2848" s="194"/>
      <c r="L2848" s="195"/>
      <c r="M2848" s="196"/>
      <c r="N2848" s="197"/>
      <c r="O2848" s="197"/>
      <c r="P2848" s="231"/>
    </row>
    <row r="2849" spans="2:16">
      <c r="B2849" s="351"/>
      <c r="C2849" s="435"/>
      <c r="D2849" s="399"/>
      <c r="E2849" s="400"/>
      <c r="G2849" s="401"/>
      <c r="H2849" s="401"/>
      <c r="I2849" s="401"/>
      <c r="J2849" s="194"/>
      <c r="K2849" s="194"/>
      <c r="L2849" s="195"/>
      <c r="M2849" s="196"/>
      <c r="N2849" s="197"/>
      <c r="O2849" s="197"/>
      <c r="P2849" s="231"/>
    </row>
    <row r="2850" spans="2:16">
      <c r="B2850" s="351"/>
      <c r="C2850" s="435"/>
      <c r="D2850" s="399"/>
      <c r="E2850" s="400"/>
      <c r="G2850" s="401"/>
      <c r="H2850" s="401"/>
      <c r="I2850" s="401"/>
      <c r="J2850" s="194"/>
      <c r="K2850" s="194"/>
      <c r="L2850" s="195"/>
      <c r="M2850" s="196"/>
      <c r="N2850" s="197"/>
      <c r="O2850" s="197"/>
      <c r="P2850" s="231"/>
    </row>
    <row r="2851" spans="2:16">
      <c r="B2851" s="351"/>
      <c r="C2851" s="435"/>
      <c r="D2851" s="399"/>
      <c r="E2851" s="400"/>
      <c r="G2851" s="401"/>
      <c r="H2851" s="401"/>
      <c r="I2851" s="401"/>
      <c r="J2851" s="194"/>
      <c r="K2851" s="194"/>
      <c r="L2851" s="195"/>
      <c r="M2851" s="196"/>
      <c r="N2851" s="197"/>
      <c r="O2851" s="197"/>
      <c r="P2851" s="231"/>
    </row>
    <row r="2852" spans="2:16">
      <c r="B2852" s="351"/>
      <c r="C2852" s="435"/>
      <c r="D2852" s="399"/>
      <c r="E2852" s="400"/>
      <c r="G2852" s="401"/>
      <c r="H2852" s="401"/>
      <c r="I2852" s="401"/>
      <c r="J2852" s="194"/>
      <c r="K2852" s="194"/>
      <c r="L2852" s="195"/>
      <c r="M2852" s="196"/>
      <c r="N2852" s="197"/>
      <c r="O2852" s="197"/>
      <c r="P2852" s="231"/>
    </row>
    <row r="2853" spans="2:16">
      <c r="B2853" s="351"/>
      <c r="C2853" s="435"/>
      <c r="D2853" s="399"/>
      <c r="E2853" s="400"/>
      <c r="G2853" s="401"/>
      <c r="H2853" s="401"/>
      <c r="I2853" s="401"/>
      <c r="J2853" s="194"/>
      <c r="K2853" s="194"/>
      <c r="L2853" s="195"/>
      <c r="M2853" s="196"/>
      <c r="N2853" s="197"/>
      <c r="O2853" s="197"/>
      <c r="P2853" s="231"/>
    </row>
    <row r="2854" spans="2:16">
      <c r="B2854" s="351"/>
      <c r="C2854" s="435"/>
      <c r="D2854" s="399"/>
      <c r="E2854" s="400"/>
      <c r="G2854" s="401"/>
      <c r="H2854" s="401"/>
      <c r="I2854" s="401"/>
      <c r="J2854" s="194"/>
      <c r="K2854" s="194"/>
      <c r="L2854" s="195"/>
      <c r="M2854" s="196"/>
      <c r="N2854" s="197"/>
      <c r="O2854" s="197"/>
      <c r="P2854" s="231"/>
    </row>
    <row r="2855" spans="2:16">
      <c r="B2855" s="351"/>
      <c r="C2855" s="435"/>
      <c r="D2855" s="399"/>
      <c r="E2855" s="400"/>
      <c r="G2855" s="401"/>
      <c r="H2855" s="401"/>
      <c r="I2855" s="401"/>
      <c r="J2855" s="194"/>
      <c r="K2855" s="194"/>
      <c r="L2855" s="195"/>
      <c r="M2855" s="196"/>
      <c r="N2855" s="197"/>
      <c r="O2855" s="197"/>
      <c r="P2855" s="231"/>
    </row>
    <row r="2856" spans="2:16">
      <c r="B2856" s="351"/>
      <c r="C2856" s="435"/>
      <c r="D2856" s="399"/>
      <c r="E2856" s="400"/>
      <c r="G2856" s="401"/>
      <c r="H2856" s="401"/>
      <c r="I2856" s="401"/>
      <c r="J2856" s="194"/>
      <c r="K2856" s="194"/>
      <c r="L2856" s="195"/>
      <c r="M2856" s="196"/>
      <c r="N2856" s="197"/>
      <c r="O2856" s="197"/>
      <c r="P2856" s="231"/>
    </row>
    <row r="2857" spans="2:16">
      <c r="B2857" s="351"/>
      <c r="C2857" s="435"/>
      <c r="D2857" s="399"/>
      <c r="E2857" s="400"/>
      <c r="G2857" s="401"/>
      <c r="H2857" s="401"/>
      <c r="I2857" s="401"/>
      <c r="J2857" s="194"/>
      <c r="K2857" s="194"/>
      <c r="L2857" s="195"/>
      <c r="M2857" s="196"/>
      <c r="N2857" s="197"/>
      <c r="O2857" s="197"/>
      <c r="P2857" s="231"/>
    </row>
    <row r="2858" spans="2:16">
      <c r="B2858" s="351"/>
      <c r="C2858" s="435"/>
      <c r="D2858" s="399"/>
      <c r="E2858" s="400"/>
      <c r="G2858" s="401"/>
      <c r="H2858" s="401"/>
      <c r="I2858" s="401"/>
      <c r="J2858" s="194"/>
      <c r="K2858" s="194"/>
      <c r="L2858" s="195"/>
      <c r="M2858" s="196"/>
      <c r="N2858" s="197"/>
      <c r="O2858" s="197"/>
      <c r="P2858" s="231"/>
    </row>
    <row r="2859" spans="2:16">
      <c r="B2859" s="351"/>
      <c r="C2859" s="435"/>
      <c r="D2859" s="399"/>
      <c r="E2859" s="400"/>
      <c r="G2859" s="401"/>
      <c r="H2859" s="401"/>
      <c r="I2859" s="401"/>
      <c r="J2859" s="194"/>
      <c r="K2859" s="194"/>
      <c r="L2859" s="195"/>
      <c r="M2859" s="196"/>
      <c r="N2859" s="197"/>
      <c r="O2859" s="197"/>
      <c r="P2859" s="231"/>
    </row>
    <row r="2860" spans="2:16">
      <c r="B2860" s="351"/>
      <c r="C2860" s="435"/>
      <c r="D2860" s="399"/>
      <c r="E2860" s="400"/>
      <c r="G2860" s="401"/>
      <c r="H2860" s="401"/>
      <c r="I2860" s="401"/>
      <c r="J2860" s="194"/>
      <c r="K2860" s="194"/>
      <c r="L2860" s="195"/>
      <c r="M2860" s="196"/>
      <c r="N2860" s="197"/>
      <c r="O2860" s="197"/>
      <c r="P2860" s="231"/>
    </row>
    <row r="2861" spans="2:16">
      <c r="B2861" s="351"/>
      <c r="C2861" s="435"/>
      <c r="D2861" s="399"/>
      <c r="E2861" s="400"/>
      <c r="G2861" s="401"/>
      <c r="H2861" s="401"/>
      <c r="I2861" s="401"/>
      <c r="J2861" s="194"/>
      <c r="K2861" s="194"/>
      <c r="L2861" s="195"/>
      <c r="M2861" s="196"/>
      <c r="N2861" s="197"/>
      <c r="O2861" s="197"/>
      <c r="P2861" s="231"/>
    </row>
    <row r="2862" spans="2:16">
      <c r="B2862" s="351"/>
      <c r="C2862" s="435"/>
      <c r="D2862" s="399"/>
      <c r="E2862" s="400"/>
      <c r="G2862" s="401"/>
      <c r="H2862" s="401"/>
      <c r="I2862" s="401"/>
      <c r="J2862" s="194"/>
      <c r="K2862" s="194"/>
      <c r="L2862" s="195"/>
      <c r="M2862" s="196"/>
      <c r="N2862" s="197"/>
      <c r="O2862" s="197"/>
      <c r="P2862" s="231"/>
    </row>
    <row r="2863" spans="2:16">
      <c r="B2863" s="351"/>
      <c r="C2863" s="435"/>
      <c r="D2863" s="399"/>
      <c r="E2863" s="400"/>
      <c r="G2863" s="401"/>
      <c r="H2863" s="401"/>
      <c r="I2863" s="401"/>
      <c r="J2863" s="194"/>
      <c r="K2863" s="194"/>
      <c r="L2863" s="195"/>
      <c r="M2863" s="196"/>
      <c r="N2863" s="197"/>
      <c r="O2863" s="197"/>
      <c r="P2863" s="231"/>
    </row>
    <row r="2864" spans="2:16">
      <c r="B2864" s="351"/>
      <c r="C2864" s="435"/>
      <c r="D2864" s="399"/>
      <c r="E2864" s="400"/>
      <c r="G2864" s="401"/>
      <c r="H2864" s="401"/>
      <c r="I2864" s="401"/>
      <c r="J2864" s="194"/>
      <c r="K2864" s="194"/>
      <c r="L2864" s="195"/>
      <c r="M2864" s="196"/>
      <c r="N2864" s="197"/>
      <c r="O2864" s="197"/>
      <c r="P2864" s="231"/>
    </row>
    <row r="2865" spans="2:16">
      <c r="B2865" s="351"/>
      <c r="C2865" s="435"/>
      <c r="D2865" s="399"/>
      <c r="E2865" s="400"/>
      <c r="G2865" s="401"/>
      <c r="H2865" s="401"/>
      <c r="I2865" s="401"/>
      <c r="J2865" s="194"/>
      <c r="K2865" s="194"/>
      <c r="L2865" s="195"/>
      <c r="M2865" s="196"/>
      <c r="N2865" s="197"/>
      <c r="O2865" s="197"/>
      <c r="P2865" s="231"/>
    </row>
    <row r="2866" spans="2:16">
      <c r="B2866" s="351"/>
      <c r="C2866" s="435"/>
      <c r="D2866" s="399"/>
      <c r="E2866" s="400"/>
      <c r="G2866" s="401"/>
      <c r="H2866" s="401"/>
      <c r="I2866" s="401"/>
      <c r="J2866" s="194"/>
      <c r="K2866" s="194"/>
      <c r="L2866" s="195"/>
      <c r="M2866" s="196"/>
      <c r="N2866" s="197"/>
      <c r="O2866" s="197"/>
      <c r="P2866" s="231"/>
    </row>
    <row r="2867" spans="2:16">
      <c r="B2867" s="351"/>
      <c r="C2867" s="435"/>
      <c r="D2867" s="399"/>
      <c r="E2867" s="400"/>
      <c r="G2867" s="401"/>
      <c r="H2867" s="401"/>
      <c r="I2867" s="401"/>
      <c r="J2867" s="194"/>
      <c r="K2867" s="194"/>
      <c r="L2867" s="195"/>
      <c r="M2867" s="196"/>
      <c r="N2867" s="197"/>
      <c r="O2867" s="197"/>
      <c r="P2867" s="231"/>
    </row>
    <row r="2868" spans="2:16">
      <c r="B2868" s="351"/>
      <c r="C2868" s="435"/>
      <c r="D2868" s="399"/>
      <c r="E2868" s="400"/>
      <c r="G2868" s="401"/>
      <c r="H2868" s="401"/>
      <c r="I2868" s="401"/>
      <c r="J2868" s="194"/>
      <c r="K2868" s="194"/>
      <c r="L2868" s="195"/>
      <c r="M2868" s="196"/>
      <c r="N2868" s="197"/>
      <c r="O2868" s="197"/>
      <c r="P2868" s="231"/>
    </row>
    <row r="2869" spans="2:16">
      <c r="B2869" s="351"/>
      <c r="C2869" s="435"/>
      <c r="D2869" s="399"/>
      <c r="E2869" s="400"/>
      <c r="G2869" s="401"/>
      <c r="H2869" s="401"/>
      <c r="I2869" s="401"/>
      <c r="J2869" s="194"/>
      <c r="K2869" s="194"/>
      <c r="L2869" s="195"/>
      <c r="M2869" s="196"/>
      <c r="N2869" s="197"/>
      <c r="O2869" s="197"/>
      <c r="P2869" s="231"/>
    </row>
    <row r="2870" spans="2:16">
      <c r="B2870" s="351"/>
      <c r="C2870" s="435"/>
      <c r="D2870" s="399"/>
      <c r="E2870" s="400"/>
      <c r="G2870" s="401"/>
      <c r="H2870" s="401"/>
      <c r="I2870" s="401"/>
      <c r="J2870" s="194"/>
      <c r="K2870" s="194"/>
      <c r="L2870" s="195"/>
      <c r="M2870" s="196"/>
      <c r="N2870" s="197"/>
      <c r="O2870" s="197"/>
      <c r="P2870" s="231"/>
    </row>
    <row r="2871" spans="2:16">
      <c r="B2871" s="351"/>
      <c r="C2871" s="435"/>
      <c r="D2871" s="399"/>
      <c r="E2871" s="400"/>
      <c r="G2871" s="401"/>
      <c r="H2871" s="401"/>
      <c r="I2871" s="401"/>
      <c r="J2871" s="194"/>
      <c r="K2871" s="194"/>
      <c r="L2871" s="195"/>
      <c r="M2871" s="196"/>
      <c r="N2871" s="197"/>
      <c r="O2871" s="197"/>
      <c r="P2871" s="231"/>
    </row>
    <row r="2872" spans="2:16">
      <c r="B2872" s="351"/>
      <c r="C2872" s="435"/>
      <c r="D2872" s="399"/>
      <c r="E2872" s="400"/>
      <c r="G2872" s="401"/>
      <c r="H2872" s="401"/>
      <c r="I2872" s="401"/>
      <c r="J2872" s="194"/>
      <c r="K2872" s="194"/>
      <c r="L2872" s="195"/>
      <c r="M2872" s="196"/>
      <c r="N2872" s="197"/>
      <c r="O2872" s="197"/>
      <c r="P2872" s="231"/>
    </row>
    <row r="2873" spans="2:16">
      <c r="B2873" s="351"/>
      <c r="C2873" s="435"/>
      <c r="D2873" s="399"/>
      <c r="E2873" s="400"/>
      <c r="G2873" s="401"/>
      <c r="H2873" s="401"/>
      <c r="I2873" s="401"/>
      <c r="J2873" s="194"/>
      <c r="K2873" s="194"/>
      <c r="L2873" s="195"/>
      <c r="M2873" s="196"/>
      <c r="N2873" s="197"/>
      <c r="O2873" s="197"/>
      <c r="P2873" s="231"/>
    </row>
    <row r="2874" spans="2:16">
      <c r="B2874" s="351"/>
      <c r="C2874" s="435"/>
      <c r="D2874" s="399"/>
      <c r="E2874" s="400"/>
      <c r="G2874" s="401"/>
      <c r="H2874" s="401"/>
      <c r="I2874" s="401"/>
      <c r="J2874" s="194"/>
      <c r="K2874" s="194"/>
      <c r="L2874" s="195"/>
      <c r="M2874" s="196"/>
      <c r="N2874" s="197"/>
      <c r="O2874" s="197"/>
      <c r="P2874" s="231"/>
    </row>
    <row r="2875" spans="2:16">
      <c r="B2875" s="351"/>
      <c r="C2875" s="435"/>
      <c r="D2875" s="399"/>
      <c r="E2875" s="400"/>
      <c r="G2875" s="401"/>
      <c r="H2875" s="401"/>
      <c r="I2875" s="401"/>
      <c r="J2875" s="194"/>
      <c r="K2875" s="194"/>
      <c r="L2875" s="195"/>
      <c r="M2875" s="196"/>
      <c r="N2875" s="197"/>
      <c r="O2875" s="197"/>
      <c r="P2875" s="231"/>
    </row>
    <row r="2876" spans="2:16">
      <c r="B2876" s="351"/>
      <c r="C2876" s="435"/>
      <c r="D2876" s="399"/>
      <c r="E2876" s="400"/>
      <c r="G2876" s="401"/>
      <c r="H2876" s="401"/>
      <c r="I2876" s="401"/>
      <c r="J2876" s="194"/>
      <c r="K2876" s="194"/>
      <c r="L2876" s="195"/>
      <c r="M2876" s="196"/>
      <c r="N2876" s="197"/>
      <c r="O2876" s="197"/>
      <c r="P2876" s="231"/>
    </row>
    <row r="2877" spans="2:16">
      <c r="B2877" s="351"/>
      <c r="C2877" s="435"/>
      <c r="D2877" s="399"/>
      <c r="E2877" s="400"/>
      <c r="G2877" s="401"/>
      <c r="H2877" s="401"/>
      <c r="I2877" s="401"/>
      <c r="J2877" s="194"/>
      <c r="K2877" s="194"/>
      <c r="L2877" s="195"/>
      <c r="M2877" s="196"/>
      <c r="N2877" s="197"/>
      <c r="O2877" s="197"/>
      <c r="P2877" s="231"/>
    </row>
    <row r="2878" spans="2:16">
      <c r="B2878" s="351"/>
      <c r="C2878" s="435"/>
      <c r="D2878" s="399"/>
      <c r="E2878" s="400"/>
      <c r="G2878" s="401"/>
      <c r="H2878" s="401"/>
      <c r="I2878" s="401"/>
      <c r="J2878" s="194"/>
      <c r="K2878" s="194"/>
      <c r="L2878" s="195"/>
      <c r="M2878" s="196"/>
      <c r="N2878" s="197"/>
      <c r="O2878" s="197"/>
      <c r="P2878" s="231"/>
    </row>
    <row r="2879" spans="2:16">
      <c r="B2879" s="351"/>
      <c r="C2879" s="435"/>
      <c r="D2879" s="399"/>
      <c r="E2879" s="400"/>
      <c r="G2879" s="401"/>
      <c r="H2879" s="401"/>
      <c r="I2879" s="401"/>
      <c r="J2879" s="194"/>
      <c r="K2879" s="194"/>
      <c r="L2879" s="195"/>
      <c r="M2879" s="196"/>
      <c r="N2879" s="197"/>
      <c r="O2879" s="197"/>
      <c r="P2879" s="231"/>
    </row>
    <row r="2880" spans="2:16">
      <c r="B2880" s="351"/>
      <c r="C2880" s="435"/>
      <c r="D2880" s="399"/>
      <c r="E2880" s="400"/>
      <c r="G2880" s="401"/>
      <c r="H2880" s="401"/>
      <c r="I2880" s="401"/>
      <c r="J2880" s="194"/>
      <c r="K2880" s="194"/>
      <c r="L2880" s="195"/>
      <c r="M2880" s="196"/>
      <c r="N2880" s="197"/>
      <c r="O2880" s="197"/>
      <c r="P2880" s="231"/>
    </row>
    <row r="2881" spans="2:16">
      <c r="B2881" s="351"/>
      <c r="C2881" s="435"/>
      <c r="D2881" s="399"/>
      <c r="E2881" s="400"/>
      <c r="G2881" s="401"/>
      <c r="H2881" s="401"/>
      <c r="I2881" s="401"/>
      <c r="J2881" s="194"/>
      <c r="K2881" s="194"/>
      <c r="L2881" s="195"/>
      <c r="M2881" s="196"/>
      <c r="N2881" s="197"/>
      <c r="O2881" s="197"/>
      <c r="P2881" s="231"/>
    </row>
    <row r="2882" spans="2:16">
      <c r="B2882" s="351"/>
      <c r="C2882" s="435"/>
      <c r="D2882" s="399"/>
      <c r="E2882" s="400"/>
      <c r="G2882" s="401"/>
      <c r="H2882" s="401"/>
      <c r="I2882" s="401"/>
      <c r="J2882" s="194"/>
      <c r="K2882" s="194"/>
      <c r="L2882" s="195"/>
      <c r="M2882" s="196"/>
      <c r="N2882" s="197"/>
      <c r="O2882" s="197"/>
      <c r="P2882" s="231"/>
    </row>
    <row r="2883" spans="2:16">
      <c r="B2883" s="351"/>
      <c r="C2883" s="435"/>
      <c r="D2883" s="399"/>
      <c r="E2883" s="400"/>
      <c r="G2883" s="401"/>
      <c r="H2883" s="401"/>
      <c r="I2883" s="401"/>
      <c r="J2883" s="194"/>
      <c r="K2883" s="194"/>
      <c r="L2883" s="195"/>
      <c r="M2883" s="196"/>
      <c r="N2883" s="197"/>
      <c r="O2883" s="197"/>
      <c r="P2883" s="231"/>
    </row>
    <row r="2884" spans="2:16">
      <c r="B2884" s="351"/>
      <c r="C2884" s="435"/>
      <c r="D2884" s="399"/>
      <c r="E2884" s="400"/>
      <c r="G2884" s="401"/>
      <c r="H2884" s="401"/>
      <c r="I2884" s="401"/>
      <c r="J2884" s="194"/>
      <c r="K2884" s="194"/>
      <c r="L2884" s="195"/>
      <c r="M2884" s="196"/>
      <c r="N2884" s="197"/>
      <c r="O2884" s="197"/>
      <c r="P2884" s="231"/>
    </row>
    <row r="2885" spans="2:16">
      <c r="B2885" s="351"/>
      <c r="C2885" s="435"/>
      <c r="D2885" s="399"/>
      <c r="E2885" s="400"/>
      <c r="G2885" s="401"/>
      <c r="H2885" s="401"/>
      <c r="I2885" s="401"/>
      <c r="J2885" s="194"/>
      <c r="K2885" s="194"/>
      <c r="L2885" s="195"/>
      <c r="M2885" s="196"/>
      <c r="N2885" s="197"/>
      <c r="O2885" s="197"/>
      <c r="P2885" s="231"/>
    </row>
    <row r="2886" spans="2:16">
      <c r="B2886" s="351"/>
      <c r="C2886" s="435"/>
      <c r="D2886" s="399"/>
      <c r="E2886" s="400"/>
      <c r="G2886" s="401"/>
      <c r="H2886" s="401"/>
      <c r="I2886" s="401"/>
      <c r="J2886" s="194"/>
      <c r="K2886" s="194"/>
      <c r="L2886" s="195"/>
      <c r="M2886" s="196"/>
      <c r="N2886" s="197"/>
      <c r="O2886" s="197"/>
      <c r="P2886" s="231"/>
    </row>
    <row r="2887" spans="2:16">
      <c r="B2887" s="351"/>
      <c r="C2887" s="435"/>
      <c r="D2887" s="399"/>
      <c r="E2887" s="400"/>
      <c r="G2887" s="401"/>
      <c r="H2887" s="401"/>
      <c r="I2887" s="401"/>
      <c r="J2887" s="194"/>
      <c r="K2887" s="194"/>
      <c r="L2887" s="195"/>
      <c r="M2887" s="196"/>
      <c r="N2887" s="197"/>
      <c r="O2887" s="197"/>
      <c r="P2887" s="231"/>
    </row>
    <row r="2888" spans="2:16">
      <c r="B2888" s="351"/>
      <c r="C2888" s="435"/>
      <c r="D2888" s="399"/>
      <c r="E2888" s="400"/>
      <c r="G2888" s="401"/>
      <c r="H2888" s="401"/>
      <c r="I2888" s="401"/>
      <c r="J2888" s="194"/>
      <c r="K2888" s="194"/>
      <c r="L2888" s="195"/>
      <c r="M2888" s="196"/>
      <c r="N2888" s="197"/>
      <c r="O2888" s="197"/>
      <c r="P2888" s="231"/>
    </row>
    <row r="2889" spans="2:16">
      <c r="B2889" s="351"/>
      <c r="C2889" s="435"/>
      <c r="D2889" s="399"/>
      <c r="E2889" s="400"/>
      <c r="G2889" s="401"/>
      <c r="H2889" s="401"/>
      <c r="I2889" s="401"/>
      <c r="J2889" s="194"/>
      <c r="K2889" s="194"/>
      <c r="L2889" s="195"/>
      <c r="M2889" s="196"/>
      <c r="N2889" s="197"/>
      <c r="O2889" s="197"/>
      <c r="P2889" s="231"/>
    </row>
    <row r="2890" spans="2:16">
      <c r="B2890" s="351"/>
      <c r="C2890" s="435"/>
      <c r="D2890" s="399"/>
      <c r="E2890" s="400"/>
      <c r="G2890" s="401"/>
      <c r="H2890" s="401"/>
      <c r="I2890" s="401"/>
      <c r="J2890" s="194"/>
      <c r="K2890" s="194"/>
      <c r="L2890" s="195"/>
      <c r="M2890" s="196"/>
      <c r="N2890" s="197"/>
      <c r="O2890" s="197"/>
      <c r="P2890" s="231"/>
    </row>
    <row r="2891" spans="2:16">
      <c r="B2891" s="351"/>
      <c r="C2891" s="435"/>
      <c r="D2891" s="399"/>
      <c r="E2891" s="400"/>
      <c r="G2891" s="401"/>
      <c r="H2891" s="401"/>
      <c r="I2891" s="401"/>
      <c r="J2891" s="194"/>
      <c r="K2891" s="194"/>
      <c r="L2891" s="195"/>
      <c r="M2891" s="196"/>
      <c r="N2891" s="197"/>
      <c r="O2891" s="197"/>
      <c r="P2891" s="231"/>
    </row>
    <row r="2892" spans="2:16">
      <c r="B2892" s="351"/>
      <c r="C2892" s="435"/>
      <c r="D2892" s="399"/>
      <c r="E2892" s="400"/>
      <c r="G2892" s="401"/>
      <c r="H2892" s="401"/>
      <c r="I2892" s="401"/>
      <c r="J2892" s="194"/>
      <c r="K2892" s="194"/>
      <c r="L2892" s="195"/>
      <c r="M2892" s="196"/>
      <c r="N2892" s="197"/>
      <c r="O2892" s="197"/>
      <c r="P2892" s="231"/>
    </row>
    <row r="2893" spans="2:16">
      <c r="B2893" s="351"/>
      <c r="C2893" s="435"/>
      <c r="D2893" s="399"/>
      <c r="E2893" s="400"/>
      <c r="G2893" s="401"/>
      <c r="H2893" s="401"/>
      <c r="I2893" s="401"/>
      <c r="J2893" s="194"/>
      <c r="K2893" s="194"/>
      <c r="L2893" s="195"/>
      <c r="M2893" s="196"/>
      <c r="N2893" s="197"/>
      <c r="O2893" s="197"/>
      <c r="P2893" s="231"/>
    </row>
    <row r="2894" spans="2:16">
      <c r="B2894" s="351"/>
      <c r="C2894" s="435"/>
      <c r="D2894" s="399"/>
      <c r="E2894" s="400"/>
      <c r="G2894" s="401"/>
      <c r="H2894" s="401"/>
      <c r="I2894" s="401"/>
      <c r="J2894" s="194"/>
      <c r="K2894" s="194"/>
      <c r="L2894" s="195"/>
      <c r="M2894" s="196"/>
      <c r="N2894" s="197"/>
      <c r="O2894" s="197"/>
      <c r="P2894" s="231"/>
    </row>
    <row r="2895" spans="2:16">
      <c r="B2895" s="351"/>
      <c r="C2895" s="435"/>
      <c r="D2895" s="399"/>
      <c r="E2895" s="400"/>
      <c r="G2895" s="401"/>
      <c r="H2895" s="401"/>
      <c r="I2895" s="401"/>
      <c r="J2895" s="194"/>
      <c r="K2895" s="194"/>
      <c r="L2895" s="195"/>
      <c r="M2895" s="196"/>
      <c r="N2895" s="197"/>
      <c r="O2895" s="197"/>
      <c r="P2895" s="231"/>
    </row>
    <row r="2896" spans="2:16">
      <c r="B2896" s="351"/>
      <c r="C2896" s="435"/>
      <c r="D2896" s="399"/>
      <c r="E2896" s="400"/>
      <c r="G2896" s="401"/>
      <c r="H2896" s="401"/>
      <c r="I2896" s="401"/>
      <c r="J2896" s="194"/>
      <c r="K2896" s="194"/>
      <c r="L2896" s="195"/>
      <c r="M2896" s="196"/>
      <c r="N2896" s="197"/>
      <c r="O2896" s="197"/>
      <c r="P2896" s="231"/>
    </row>
    <row r="2897" spans="2:16">
      <c r="B2897" s="351"/>
      <c r="C2897" s="435"/>
      <c r="D2897" s="399"/>
      <c r="E2897" s="400"/>
      <c r="G2897" s="401"/>
      <c r="H2897" s="401"/>
      <c r="I2897" s="401"/>
      <c r="J2897" s="194"/>
      <c r="K2897" s="194"/>
      <c r="L2897" s="195"/>
      <c r="M2897" s="196"/>
      <c r="N2897" s="197"/>
      <c r="O2897" s="197"/>
      <c r="P2897" s="231"/>
    </row>
    <row r="2898" spans="2:16">
      <c r="B2898" s="351"/>
      <c r="C2898" s="435"/>
      <c r="D2898" s="399"/>
      <c r="E2898" s="400"/>
      <c r="G2898" s="401"/>
      <c r="H2898" s="401"/>
      <c r="I2898" s="401"/>
      <c r="J2898" s="194"/>
      <c r="K2898" s="194"/>
      <c r="L2898" s="195"/>
      <c r="M2898" s="196"/>
      <c r="N2898" s="197"/>
      <c r="O2898" s="197"/>
      <c r="P2898" s="231"/>
    </row>
    <row r="2899" spans="2:16">
      <c r="B2899" s="351"/>
      <c r="C2899" s="435"/>
      <c r="D2899" s="399"/>
      <c r="E2899" s="400"/>
      <c r="G2899" s="401"/>
      <c r="H2899" s="401"/>
      <c r="I2899" s="401"/>
      <c r="J2899" s="194"/>
      <c r="K2899" s="194"/>
      <c r="L2899" s="195"/>
      <c r="M2899" s="196"/>
      <c r="N2899" s="197"/>
      <c r="O2899" s="197"/>
      <c r="P2899" s="231"/>
    </row>
    <row r="2900" spans="2:16">
      <c r="B2900" s="351"/>
      <c r="C2900" s="435"/>
      <c r="D2900" s="399"/>
      <c r="E2900" s="400"/>
      <c r="G2900" s="401"/>
      <c r="H2900" s="401"/>
      <c r="I2900" s="401"/>
      <c r="J2900" s="194"/>
      <c r="K2900" s="194"/>
      <c r="L2900" s="195"/>
      <c r="M2900" s="196"/>
      <c r="N2900" s="197"/>
      <c r="O2900" s="197"/>
      <c r="P2900" s="231"/>
    </row>
    <row r="2901" spans="2:16">
      <c r="B2901" s="351"/>
      <c r="C2901" s="435"/>
      <c r="D2901" s="399"/>
      <c r="E2901" s="400"/>
      <c r="G2901" s="401"/>
      <c r="H2901" s="401"/>
      <c r="I2901" s="401"/>
      <c r="J2901" s="194"/>
      <c r="K2901" s="194"/>
      <c r="L2901" s="195"/>
      <c r="M2901" s="196"/>
      <c r="N2901" s="197"/>
      <c r="O2901" s="197"/>
      <c r="P2901" s="231"/>
    </row>
    <row r="2902" spans="2:16">
      <c r="B2902" s="351"/>
      <c r="C2902" s="435"/>
      <c r="D2902" s="399"/>
      <c r="E2902" s="400"/>
      <c r="G2902" s="401"/>
      <c r="H2902" s="401"/>
      <c r="I2902" s="401"/>
      <c r="J2902" s="194"/>
      <c r="K2902" s="194"/>
      <c r="L2902" s="195"/>
      <c r="M2902" s="196"/>
      <c r="N2902" s="197"/>
      <c r="O2902" s="197"/>
      <c r="P2902" s="231"/>
    </row>
    <row r="2903" spans="2:16">
      <c r="B2903" s="351"/>
      <c r="C2903" s="435"/>
      <c r="D2903" s="399"/>
      <c r="E2903" s="400"/>
      <c r="G2903" s="401"/>
      <c r="H2903" s="401"/>
      <c r="I2903" s="401"/>
      <c r="J2903" s="194"/>
      <c r="K2903" s="194"/>
      <c r="L2903" s="195"/>
      <c r="M2903" s="196"/>
      <c r="N2903" s="197"/>
      <c r="O2903" s="197"/>
      <c r="P2903" s="231"/>
    </row>
    <row r="2904" spans="2:16">
      <c r="B2904" s="351"/>
      <c r="C2904" s="435"/>
      <c r="D2904" s="399"/>
      <c r="E2904" s="400"/>
      <c r="G2904" s="401"/>
      <c r="H2904" s="401"/>
      <c r="I2904" s="401"/>
      <c r="J2904" s="194"/>
      <c r="K2904" s="194"/>
      <c r="L2904" s="195"/>
      <c r="M2904" s="196"/>
      <c r="N2904" s="197"/>
      <c r="O2904" s="197"/>
      <c r="P2904" s="231"/>
    </row>
    <row r="2905" spans="2:16">
      <c r="B2905" s="351"/>
      <c r="C2905" s="435"/>
      <c r="D2905" s="399"/>
      <c r="E2905" s="400"/>
      <c r="G2905" s="401"/>
      <c r="H2905" s="401"/>
      <c r="I2905" s="401"/>
      <c r="J2905" s="194"/>
      <c r="K2905" s="194"/>
      <c r="L2905" s="195"/>
      <c r="M2905" s="196"/>
      <c r="N2905" s="197"/>
      <c r="O2905" s="197"/>
      <c r="P2905" s="231"/>
    </row>
    <row r="2906" spans="2:16">
      <c r="B2906" s="351"/>
      <c r="C2906" s="435"/>
      <c r="D2906" s="399"/>
      <c r="E2906" s="400"/>
      <c r="G2906" s="401"/>
      <c r="H2906" s="401"/>
      <c r="I2906" s="401"/>
      <c r="J2906" s="194"/>
      <c r="K2906" s="194"/>
      <c r="L2906" s="195"/>
      <c r="M2906" s="196"/>
      <c r="N2906" s="197"/>
      <c r="O2906" s="197"/>
      <c r="P2906" s="231"/>
    </row>
    <row r="2907" spans="2:16">
      <c r="B2907" s="351"/>
      <c r="C2907" s="435"/>
      <c r="D2907" s="399"/>
      <c r="E2907" s="400"/>
      <c r="G2907" s="401"/>
      <c r="H2907" s="401"/>
      <c r="I2907" s="401"/>
      <c r="J2907" s="194"/>
      <c r="K2907" s="194"/>
      <c r="L2907" s="195"/>
      <c r="M2907" s="196"/>
      <c r="N2907" s="197"/>
      <c r="O2907" s="197"/>
      <c r="P2907" s="231"/>
    </row>
    <row r="2908" spans="2:16">
      <c r="B2908" s="351"/>
      <c r="C2908" s="435"/>
      <c r="D2908" s="399"/>
      <c r="E2908" s="400"/>
      <c r="G2908" s="401"/>
      <c r="H2908" s="401"/>
      <c r="I2908" s="401"/>
      <c r="J2908" s="194"/>
      <c r="K2908" s="194"/>
      <c r="L2908" s="195"/>
      <c r="M2908" s="196"/>
      <c r="N2908" s="197"/>
      <c r="O2908" s="197"/>
      <c r="P2908" s="231"/>
    </row>
    <row r="2909" spans="2:16">
      <c r="B2909" s="351"/>
      <c r="C2909" s="435"/>
      <c r="D2909" s="399"/>
      <c r="E2909" s="400"/>
      <c r="G2909" s="401"/>
      <c r="H2909" s="401"/>
      <c r="I2909" s="401"/>
      <c r="J2909" s="194"/>
      <c r="K2909" s="194"/>
      <c r="L2909" s="195"/>
      <c r="M2909" s="196"/>
      <c r="N2909" s="197"/>
      <c r="O2909" s="197"/>
      <c r="P2909" s="231"/>
    </row>
    <row r="2910" spans="2:16">
      <c r="B2910" s="351"/>
      <c r="C2910" s="435"/>
      <c r="D2910" s="399"/>
      <c r="E2910" s="400"/>
      <c r="G2910" s="401"/>
      <c r="H2910" s="401"/>
      <c r="I2910" s="401"/>
      <c r="J2910" s="194"/>
      <c r="K2910" s="194"/>
      <c r="L2910" s="195"/>
      <c r="M2910" s="196"/>
      <c r="N2910" s="197"/>
      <c r="O2910" s="197"/>
      <c r="P2910" s="231"/>
    </row>
    <row r="2911" spans="2:16">
      <c r="B2911" s="351"/>
      <c r="C2911" s="435"/>
      <c r="D2911" s="399"/>
      <c r="E2911" s="400"/>
      <c r="G2911" s="401"/>
      <c r="H2911" s="401"/>
      <c r="I2911" s="401"/>
      <c r="J2911" s="194"/>
      <c r="K2911" s="194"/>
      <c r="L2911" s="195"/>
      <c r="M2911" s="196"/>
      <c r="N2911" s="197"/>
      <c r="O2911" s="197"/>
      <c r="P2911" s="231"/>
    </row>
    <row r="2912" spans="2:16">
      <c r="B2912" s="351"/>
      <c r="C2912" s="435"/>
      <c r="D2912" s="399"/>
      <c r="E2912" s="400"/>
      <c r="G2912" s="401"/>
      <c r="H2912" s="401"/>
      <c r="I2912" s="401"/>
      <c r="J2912" s="194"/>
      <c r="K2912" s="194"/>
      <c r="L2912" s="195"/>
      <c r="M2912" s="196"/>
      <c r="N2912" s="197"/>
      <c r="O2912" s="197"/>
      <c r="P2912" s="231"/>
    </row>
    <row r="2913" spans="2:16">
      <c r="B2913" s="351"/>
      <c r="C2913" s="435"/>
      <c r="D2913" s="399"/>
      <c r="E2913" s="400"/>
      <c r="G2913" s="401"/>
      <c r="H2913" s="401"/>
      <c r="I2913" s="401"/>
      <c r="J2913" s="194"/>
      <c r="K2913" s="194"/>
      <c r="L2913" s="195"/>
      <c r="M2913" s="196"/>
      <c r="N2913" s="197"/>
      <c r="O2913" s="197"/>
      <c r="P2913" s="231"/>
    </row>
    <row r="2914" spans="2:16">
      <c r="B2914" s="351"/>
      <c r="C2914" s="435"/>
      <c r="D2914" s="399"/>
      <c r="E2914" s="400"/>
      <c r="G2914" s="401"/>
      <c r="H2914" s="401"/>
      <c r="I2914" s="401"/>
      <c r="J2914" s="194"/>
      <c r="K2914" s="194"/>
      <c r="L2914" s="195"/>
      <c r="M2914" s="196"/>
      <c r="N2914" s="197"/>
      <c r="O2914" s="197"/>
      <c r="P2914" s="231"/>
    </row>
    <row r="2915" spans="2:16">
      <c r="B2915" s="351"/>
      <c r="C2915" s="435"/>
      <c r="D2915" s="399"/>
      <c r="E2915" s="400"/>
      <c r="G2915" s="401"/>
      <c r="H2915" s="401"/>
      <c r="I2915" s="401"/>
      <c r="J2915" s="194"/>
      <c r="K2915" s="194"/>
      <c r="L2915" s="195"/>
      <c r="M2915" s="196"/>
      <c r="N2915" s="197"/>
      <c r="O2915" s="197"/>
      <c r="P2915" s="231"/>
    </row>
    <row r="2916" spans="2:16">
      <c r="B2916" s="351"/>
      <c r="C2916" s="435"/>
      <c r="D2916" s="399"/>
      <c r="E2916" s="400"/>
      <c r="G2916" s="401"/>
      <c r="H2916" s="401"/>
      <c r="I2916" s="401"/>
      <c r="J2916" s="194"/>
      <c r="K2916" s="194"/>
      <c r="L2916" s="195"/>
      <c r="M2916" s="196"/>
      <c r="N2916" s="197"/>
      <c r="O2916" s="197"/>
      <c r="P2916" s="231"/>
    </row>
    <row r="2917" spans="2:16">
      <c r="B2917" s="351"/>
      <c r="C2917" s="435"/>
      <c r="D2917" s="399"/>
      <c r="E2917" s="400"/>
      <c r="G2917" s="401"/>
      <c r="H2917" s="401"/>
      <c r="I2917" s="401"/>
      <c r="J2917" s="194"/>
      <c r="K2917" s="194"/>
      <c r="L2917" s="195"/>
      <c r="M2917" s="196"/>
      <c r="N2917" s="197"/>
      <c r="O2917" s="197"/>
      <c r="P2917" s="231"/>
    </row>
    <row r="2918" spans="2:16">
      <c r="B2918" s="351"/>
      <c r="C2918" s="435"/>
      <c r="D2918" s="399"/>
      <c r="E2918" s="400"/>
      <c r="G2918" s="401"/>
      <c r="H2918" s="401"/>
      <c r="I2918" s="401"/>
      <c r="J2918" s="194"/>
      <c r="K2918" s="194"/>
      <c r="L2918" s="195"/>
      <c r="M2918" s="196"/>
      <c r="N2918" s="197"/>
      <c r="O2918" s="197"/>
      <c r="P2918" s="231"/>
    </row>
    <row r="2919" spans="2:16">
      <c r="B2919" s="351"/>
      <c r="C2919" s="435"/>
      <c r="D2919" s="399"/>
      <c r="E2919" s="400"/>
      <c r="G2919" s="401"/>
      <c r="H2919" s="401"/>
      <c r="I2919" s="401"/>
      <c r="J2919" s="194"/>
      <c r="K2919" s="194"/>
      <c r="L2919" s="195"/>
      <c r="M2919" s="196"/>
      <c r="N2919" s="197"/>
      <c r="O2919" s="197"/>
      <c r="P2919" s="231"/>
    </row>
    <row r="2920" spans="2:16">
      <c r="B2920" s="351"/>
      <c r="C2920" s="435"/>
      <c r="D2920" s="399"/>
      <c r="E2920" s="400"/>
      <c r="G2920" s="401"/>
      <c r="H2920" s="401"/>
      <c r="I2920" s="401"/>
      <c r="J2920" s="194"/>
      <c r="K2920" s="194"/>
      <c r="L2920" s="195"/>
      <c r="M2920" s="196"/>
      <c r="N2920" s="197"/>
      <c r="O2920" s="197"/>
      <c r="P2920" s="231"/>
    </row>
    <row r="2921" spans="2:16">
      <c r="B2921" s="351"/>
      <c r="C2921" s="435"/>
      <c r="D2921" s="399"/>
      <c r="E2921" s="400"/>
      <c r="G2921" s="401"/>
      <c r="H2921" s="401"/>
      <c r="I2921" s="401"/>
      <c r="J2921" s="194"/>
      <c r="K2921" s="194"/>
      <c r="L2921" s="195"/>
      <c r="M2921" s="196"/>
      <c r="N2921" s="197"/>
      <c r="O2921" s="197"/>
      <c r="P2921" s="231"/>
    </row>
    <row r="2922" spans="2:16">
      <c r="B2922" s="351"/>
      <c r="C2922" s="435"/>
      <c r="D2922" s="399"/>
      <c r="E2922" s="400"/>
      <c r="G2922" s="401"/>
      <c r="H2922" s="401"/>
      <c r="I2922" s="401"/>
      <c r="J2922" s="194"/>
      <c r="K2922" s="194"/>
      <c r="L2922" s="195"/>
      <c r="M2922" s="196"/>
      <c r="N2922" s="197"/>
      <c r="O2922" s="197"/>
      <c r="P2922" s="231"/>
    </row>
    <row r="2923" spans="2:16">
      <c r="B2923" s="351"/>
      <c r="C2923" s="435"/>
      <c r="D2923" s="399"/>
      <c r="E2923" s="400"/>
      <c r="G2923" s="401"/>
      <c r="H2923" s="401"/>
      <c r="I2923" s="401"/>
      <c r="J2923" s="194"/>
      <c r="K2923" s="194"/>
      <c r="L2923" s="195"/>
      <c r="M2923" s="196"/>
      <c r="N2923" s="197"/>
      <c r="O2923" s="197"/>
      <c r="P2923" s="231"/>
    </row>
    <row r="2924" spans="2:16">
      <c r="B2924" s="351"/>
      <c r="C2924" s="435"/>
      <c r="D2924" s="399"/>
      <c r="E2924" s="400"/>
      <c r="G2924" s="401"/>
      <c r="H2924" s="401"/>
      <c r="I2924" s="401"/>
      <c r="J2924" s="194"/>
      <c r="K2924" s="194"/>
      <c r="L2924" s="195"/>
      <c r="M2924" s="196"/>
      <c r="N2924" s="197"/>
      <c r="O2924" s="197"/>
      <c r="P2924" s="231"/>
    </row>
    <row r="2925" spans="2:16">
      <c r="B2925" s="351"/>
      <c r="C2925" s="435"/>
      <c r="D2925" s="399"/>
      <c r="E2925" s="400"/>
      <c r="G2925" s="401"/>
      <c r="H2925" s="401"/>
      <c r="I2925" s="401"/>
      <c r="J2925" s="194"/>
      <c r="K2925" s="194"/>
      <c r="L2925" s="195"/>
      <c r="M2925" s="196"/>
      <c r="N2925" s="197"/>
      <c r="O2925" s="197"/>
      <c r="P2925" s="231"/>
    </row>
    <row r="2926" spans="2:16">
      <c r="B2926" s="351"/>
      <c r="C2926" s="435"/>
      <c r="D2926" s="399"/>
      <c r="E2926" s="400"/>
      <c r="G2926" s="401"/>
      <c r="H2926" s="401"/>
      <c r="I2926" s="401"/>
      <c r="J2926" s="194"/>
      <c r="K2926" s="194"/>
      <c r="L2926" s="195"/>
      <c r="M2926" s="196"/>
      <c r="N2926" s="197"/>
      <c r="O2926" s="197"/>
      <c r="P2926" s="231"/>
    </row>
    <row r="2927" spans="2:16">
      <c r="B2927" s="351"/>
      <c r="C2927" s="435"/>
      <c r="D2927" s="399"/>
      <c r="E2927" s="400"/>
      <c r="G2927" s="401"/>
      <c r="H2927" s="401"/>
      <c r="I2927" s="401"/>
      <c r="J2927" s="194"/>
      <c r="K2927" s="194"/>
      <c r="L2927" s="195"/>
      <c r="M2927" s="196"/>
      <c r="N2927" s="197"/>
      <c r="O2927" s="197"/>
      <c r="P2927" s="231"/>
    </row>
    <row r="2928" spans="2:16">
      <c r="B2928" s="351"/>
      <c r="C2928" s="435"/>
      <c r="D2928" s="399"/>
      <c r="E2928" s="400"/>
      <c r="G2928" s="401"/>
      <c r="H2928" s="401"/>
      <c r="I2928" s="401"/>
      <c r="J2928" s="194"/>
      <c r="K2928" s="194"/>
      <c r="L2928" s="195"/>
      <c r="M2928" s="196"/>
      <c r="N2928" s="197"/>
      <c r="O2928" s="197"/>
      <c r="P2928" s="231"/>
    </row>
    <row r="2929" spans="2:16">
      <c r="B2929" s="351"/>
      <c r="C2929" s="435"/>
      <c r="D2929" s="399"/>
      <c r="E2929" s="400"/>
      <c r="G2929" s="401"/>
      <c r="H2929" s="401"/>
      <c r="I2929" s="401"/>
      <c r="J2929" s="194"/>
      <c r="K2929" s="194"/>
      <c r="L2929" s="195"/>
      <c r="M2929" s="196"/>
      <c r="N2929" s="197"/>
      <c r="O2929" s="197"/>
      <c r="P2929" s="231"/>
    </row>
    <row r="2930" spans="2:16">
      <c r="B2930" s="351"/>
      <c r="C2930" s="435"/>
      <c r="D2930" s="399"/>
      <c r="E2930" s="400"/>
      <c r="G2930" s="401"/>
      <c r="H2930" s="401"/>
      <c r="I2930" s="401"/>
      <c r="J2930" s="194"/>
      <c r="K2930" s="194"/>
      <c r="L2930" s="195"/>
      <c r="M2930" s="196"/>
      <c r="N2930" s="197"/>
      <c r="O2930" s="197"/>
      <c r="P2930" s="231"/>
    </row>
    <row r="2931" spans="2:16">
      <c r="B2931" s="351"/>
      <c r="C2931" s="435"/>
      <c r="D2931" s="399"/>
      <c r="E2931" s="400"/>
      <c r="G2931" s="401"/>
      <c r="H2931" s="401"/>
      <c r="I2931" s="401"/>
      <c r="J2931" s="194"/>
      <c r="K2931" s="194"/>
      <c r="L2931" s="195"/>
      <c r="M2931" s="196"/>
      <c r="N2931" s="197"/>
      <c r="O2931" s="197"/>
      <c r="P2931" s="231"/>
    </row>
    <row r="2932" spans="2:16">
      <c r="B2932" s="351"/>
      <c r="C2932" s="435"/>
      <c r="D2932" s="399"/>
      <c r="E2932" s="400"/>
      <c r="G2932" s="401"/>
      <c r="H2932" s="401"/>
      <c r="I2932" s="401"/>
      <c r="J2932" s="194"/>
      <c r="K2932" s="194"/>
      <c r="L2932" s="195"/>
      <c r="M2932" s="196"/>
      <c r="N2932" s="197"/>
      <c r="O2932" s="197"/>
      <c r="P2932" s="231"/>
    </row>
    <row r="2933" spans="2:16">
      <c r="B2933" s="351"/>
      <c r="C2933" s="435"/>
      <c r="D2933" s="399"/>
      <c r="E2933" s="400"/>
      <c r="G2933" s="401"/>
      <c r="H2933" s="401"/>
      <c r="I2933" s="401"/>
      <c r="J2933" s="194"/>
      <c r="K2933" s="194"/>
      <c r="L2933" s="195"/>
      <c r="M2933" s="196"/>
      <c r="N2933" s="197"/>
      <c r="O2933" s="197"/>
      <c r="P2933" s="231"/>
    </row>
    <row r="2934" spans="2:16">
      <c r="B2934" s="351"/>
      <c r="C2934" s="435"/>
      <c r="D2934" s="399"/>
      <c r="E2934" s="400"/>
      <c r="G2934" s="401"/>
      <c r="H2934" s="401"/>
      <c r="I2934" s="401"/>
      <c r="J2934" s="194"/>
      <c r="K2934" s="194"/>
      <c r="L2934" s="195"/>
      <c r="M2934" s="196"/>
      <c r="N2934" s="197"/>
      <c r="O2934" s="197"/>
      <c r="P2934" s="231"/>
    </row>
    <row r="2935" spans="2:16">
      <c r="B2935" s="351"/>
      <c r="C2935" s="435"/>
      <c r="D2935" s="399"/>
      <c r="E2935" s="400"/>
      <c r="G2935" s="401"/>
      <c r="H2935" s="401"/>
      <c r="I2935" s="401"/>
      <c r="J2935" s="194"/>
      <c r="K2935" s="194"/>
      <c r="L2935" s="195"/>
      <c r="M2935" s="196"/>
      <c r="N2935" s="197"/>
      <c r="O2935" s="197"/>
      <c r="P2935" s="231"/>
    </row>
    <row r="2936" spans="2:16">
      <c r="B2936" s="351"/>
      <c r="C2936" s="435"/>
      <c r="D2936" s="399"/>
      <c r="E2936" s="400"/>
      <c r="G2936" s="401"/>
      <c r="H2936" s="401"/>
      <c r="I2936" s="401"/>
      <c r="J2936" s="194"/>
      <c r="K2936" s="194"/>
      <c r="L2936" s="195"/>
      <c r="M2936" s="196"/>
      <c r="N2936" s="197"/>
      <c r="O2936" s="197"/>
      <c r="P2936" s="231"/>
    </row>
    <row r="2937" spans="2:16">
      <c r="B2937" s="351"/>
      <c r="C2937" s="435"/>
      <c r="D2937" s="399"/>
      <c r="E2937" s="400"/>
      <c r="G2937" s="401"/>
      <c r="H2937" s="401"/>
      <c r="I2937" s="401"/>
      <c r="J2937" s="194"/>
      <c r="K2937" s="194"/>
      <c r="L2937" s="195"/>
      <c r="M2937" s="196"/>
      <c r="N2937" s="197"/>
      <c r="O2937" s="197"/>
      <c r="P2937" s="231"/>
    </row>
    <row r="2938" spans="2:16">
      <c r="B2938" s="351"/>
      <c r="C2938" s="435"/>
      <c r="D2938" s="399"/>
      <c r="E2938" s="400"/>
      <c r="G2938" s="401"/>
      <c r="H2938" s="401"/>
      <c r="I2938" s="401"/>
      <c r="J2938" s="194"/>
      <c r="K2938" s="194"/>
      <c r="L2938" s="195"/>
      <c r="M2938" s="196"/>
      <c r="N2938" s="197"/>
      <c r="O2938" s="197"/>
      <c r="P2938" s="231"/>
    </row>
    <row r="2939" spans="2:16">
      <c r="B2939" s="351"/>
      <c r="C2939" s="435"/>
      <c r="D2939" s="399"/>
      <c r="E2939" s="400"/>
      <c r="G2939" s="401"/>
      <c r="H2939" s="401"/>
      <c r="I2939" s="401"/>
      <c r="J2939" s="194"/>
      <c r="K2939" s="194"/>
      <c r="L2939" s="195"/>
      <c r="M2939" s="196"/>
      <c r="N2939" s="197"/>
      <c r="O2939" s="197"/>
      <c r="P2939" s="231"/>
    </row>
    <row r="2940" spans="2:16">
      <c r="B2940" s="351"/>
      <c r="C2940" s="435"/>
      <c r="D2940" s="399"/>
      <c r="E2940" s="400"/>
      <c r="G2940" s="401"/>
      <c r="H2940" s="401"/>
      <c r="I2940" s="401"/>
      <c r="J2940" s="194"/>
      <c r="K2940" s="194"/>
      <c r="L2940" s="195"/>
      <c r="M2940" s="196"/>
      <c r="N2940" s="197"/>
      <c r="O2940" s="197"/>
      <c r="P2940" s="231"/>
    </row>
    <row r="2941" spans="2:16">
      <c r="B2941" s="351"/>
      <c r="C2941" s="435"/>
      <c r="D2941" s="399"/>
      <c r="E2941" s="400"/>
      <c r="G2941" s="401"/>
      <c r="H2941" s="401"/>
      <c r="I2941" s="401"/>
      <c r="J2941" s="194"/>
      <c r="K2941" s="194"/>
      <c r="L2941" s="195"/>
      <c r="M2941" s="196"/>
      <c r="N2941" s="197"/>
      <c r="O2941" s="197"/>
      <c r="P2941" s="231"/>
    </row>
    <row r="2942" spans="2:16">
      <c r="B2942" s="351"/>
      <c r="C2942" s="435"/>
      <c r="D2942" s="399"/>
      <c r="E2942" s="400"/>
      <c r="G2942" s="401"/>
      <c r="H2942" s="401"/>
      <c r="I2942" s="401"/>
      <c r="J2942" s="194"/>
      <c r="K2942" s="194"/>
      <c r="L2942" s="195"/>
      <c r="M2942" s="196"/>
      <c r="N2942" s="197"/>
      <c r="O2942" s="197"/>
      <c r="P2942" s="231"/>
    </row>
    <row r="2943" spans="2:16">
      <c r="B2943" s="351"/>
      <c r="C2943" s="435"/>
      <c r="D2943" s="399"/>
      <c r="E2943" s="400"/>
      <c r="G2943" s="401"/>
      <c r="H2943" s="401"/>
      <c r="I2943" s="401"/>
      <c r="J2943" s="194"/>
      <c r="K2943" s="194"/>
      <c r="L2943" s="195"/>
      <c r="M2943" s="196"/>
      <c r="N2943" s="197"/>
      <c r="O2943" s="197"/>
      <c r="P2943" s="231"/>
    </row>
    <row r="2944" spans="2:16">
      <c r="B2944" s="351"/>
      <c r="C2944" s="435"/>
      <c r="D2944" s="399"/>
      <c r="E2944" s="400"/>
      <c r="G2944" s="401"/>
      <c r="H2944" s="401"/>
      <c r="I2944" s="401"/>
      <c r="J2944" s="194"/>
      <c r="K2944" s="194"/>
      <c r="L2944" s="195"/>
      <c r="M2944" s="196"/>
      <c r="N2944" s="197"/>
      <c r="O2944" s="197"/>
      <c r="P2944" s="231"/>
    </row>
    <row r="2945" spans="2:16">
      <c r="B2945" s="351"/>
      <c r="C2945" s="435"/>
      <c r="D2945" s="399"/>
      <c r="E2945" s="400"/>
      <c r="G2945" s="401"/>
      <c r="H2945" s="401"/>
      <c r="I2945" s="401"/>
      <c r="J2945" s="194"/>
      <c r="K2945" s="194"/>
      <c r="L2945" s="195"/>
      <c r="M2945" s="196"/>
      <c r="N2945" s="197"/>
      <c r="O2945" s="197"/>
      <c r="P2945" s="231"/>
    </row>
    <row r="2946" spans="2:16">
      <c r="B2946" s="351"/>
      <c r="C2946" s="435"/>
      <c r="D2946" s="399"/>
      <c r="E2946" s="400"/>
      <c r="G2946" s="401"/>
      <c r="H2946" s="401"/>
      <c r="I2946" s="401"/>
      <c r="J2946" s="194"/>
      <c r="K2946" s="194"/>
      <c r="L2946" s="195"/>
      <c r="M2946" s="196"/>
      <c r="N2946" s="197"/>
      <c r="O2946" s="197"/>
      <c r="P2946" s="231"/>
    </row>
    <row r="2947" spans="2:16">
      <c r="B2947" s="351"/>
      <c r="C2947" s="435"/>
      <c r="D2947" s="399"/>
      <c r="E2947" s="400"/>
      <c r="G2947" s="401"/>
      <c r="H2947" s="401"/>
      <c r="I2947" s="401"/>
      <c r="J2947" s="194"/>
      <c r="K2947" s="194"/>
      <c r="L2947" s="195"/>
      <c r="M2947" s="196"/>
      <c r="N2947" s="197"/>
      <c r="O2947" s="197"/>
      <c r="P2947" s="231"/>
    </row>
    <row r="2948" spans="2:16">
      <c r="B2948" s="351"/>
      <c r="C2948" s="435"/>
      <c r="D2948" s="399"/>
      <c r="E2948" s="400"/>
      <c r="G2948" s="401"/>
      <c r="H2948" s="401"/>
      <c r="I2948" s="401"/>
      <c r="J2948" s="194"/>
      <c r="K2948" s="194"/>
      <c r="L2948" s="195"/>
      <c r="M2948" s="196"/>
      <c r="N2948" s="197"/>
      <c r="O2948" s="197"/>
      <c r="P2948" s="231"/>
    </row>
    <row r="2949" spans="2:16">
      <c r="B2949" s="351"/>
      <c r="C2949" s="435"/>
      <c r="D2949" s="399"/>
      <c r="E2949" s="400"/>
      <c r="G2949" s="401"/>
      <c r="H2949" s="401"/>
      <c r="I2949" s="401"/>
      <c r="J2949" s="194"/>
      <c r="K2949" s="194"/>
      <c r="L2949" s="195"/>
      <c r="M2949" s="196"/>
      <c r="N2949" s="197"/>
      <c r="O2949" s="197"/>
      <c r="P2949" s="231"/>
    </row>
    <row r="2950" spans="2:16">
      <c r="B2950" s="351"/>
      <c r="C2950" s="435"/>
      <c r="D2950" s="399"/>
      <c r="E2950" s="400"/>
      <c r="G2950" s="401"/>
      <c r="H2950" s="401"/>
      <c r="I2950" s="401"/>
      <c r="J2950" s="194"/>
      <c r="K2950" s="194"/>
      <c r="L2950" s="195"/>
      <c r="M2950" s="196"/>
      <c r="N2950" s="197"/>
      <c r="O2950" s="197"/>
      <c r="P2950" s="231"/>
    </row>
    <row r="2951" spans="2:16">
      <c r="B2951" s="351"/>
      <c r="C2951" s="435"/>
      <c r="D2951" s="399"/>
      <c r="E2951" s="400"/>
      <c r="G2951" s="401"/>
      <c r="H2951" s="401"/>
      <c r="I2951" s="401"/>
      <c r="J2951" s="194"/>
      <c r="K2951" s="194"/>
      <c r="L2951" s="195"/>
      <c r="M2951" s="196"/>
      <c r="N2951" s="197"/>
      <c r="O2951" s="197"/>
      <c r="P2951" s="231"/>
    </row>
    <row r="2952" spans="2:16">
      <c r="B2952" s="351"/>
      <c r="C2952" s="435"/>
      <c r="D2952" s="399"/>
      <c r="E2952" s="400"/>
      <c r="G2952" s="401"/>
      <c r="H2952" s="401"/>
      <c r="I2952" s="401"/>
      <c r="J2952" s="194"/>
      <c r="K2952" s="194"/>
      <c r="L2952" s="195"/>
      <c r="M2952" s="196"/>
      <c r="N2952" s="197"/>
      <c r="O2952" s="197"/>
      <c r="P2952" s="231"/>
    </row>
    <row r="2953" spans="2:16">
      <c r="B2953" s="351"/>
      <c r="C2953" s="435"/>
      <c r="D2953" s="399"/>
      <c r="E2953" s="400"/>
      <c r="G2953" s="401"/>
      <c r="H2953" s="401"/>
      <c r="I2953" s="401"/>
      <c r="J2953" s="194"/>
      <c r="K2953" s="194"/>
      <c r="L2953" s="195"/>
      <c r="M2953" s="196"/>
      <c r="N2953" s="197"/>
      <c r="O2953" s="197"/>
      <c r="P2953" s="231"/>
    </row>
    <row r="2954" spans="2:16">
      <c r="B2954" s="351"/>
      <c r="C2954" s="435"/>
      <c r="D2954" s="399"/>
      <c r="E2954" s="400"/>
      <c r="G2954" s="401"/>
      <c r="H2954" s="401"/>
      <c r="I2954" s="401"/>
      <c r="J2954" s="194"/>
      <c r="K2954" s="194"/>
      <c r="L2954" s="195"/>
      <c r="M2954" s="196"/>
      <c r="N2954" s="197"/>
      <c r="O2954" s="197"/>
      <c r="P2954" s="231"/>
    </row>
    <row r="2955" spans="2:16">
      <c r="B2955" s="351"/>
      <c r="C2955" s="435"/>
      <c r="D2955" s="399"/>
      <c r="E2955" s="400"/>
      <c r="G2955" s="401"/>
      <c r="H2955" s="401"/>
      <c r="I2955" s="401"/>
      <c r="J2955" s="194"/>
      <c r="K2955" s="194"/>
      <c r="L2955" s="195"/>
      <c r="M2955" s="196"/>
      <c r="N2955" s="197"/>
      <c r="O2955" s="197"/>
      <c r="P2955" s="231"/>
    </row>
    <row r="2956" spans="2:16">
      <c r="B2956" s="351"/>
      <c r="C2956" s="435"/>
      <c r="D2956" s="399"/>
      <c r="E2956" s="400"/>
      <c r="G2956" s="401"/>
      <c r="H2956" s="401"/>
      <c r="I2956" s="401"/>
      <c r="J2956" s="194"/>
      <c r="K2956" s="194"/>
      <c r="L2956" s="195"/>
      <c r="M2956" s="196"/>
      <c r="N2956" s="197"/>
      <c r="O2956" s="197"/>
      <c r="P2956" s="231"/>
    </row>
    <row r="2957" spans="2:16">
      <c r="B2957" s="351"/>
      <c r="C2957" s="435"/>
      <c r="D2957" s="399"/>
      <c r="E2957" s="400"/>
      <c r="G2957" s="401"/>
      <c r="H2957" s="401"/>
      <c r="I2957" s="401"/>
      <c r="J2957" s="194"/>
      <c r="K2957" s="194"/>
      <c r="L2957" s="195"/>
      <c r="M2957" s="196"/>
      <c r="N2957" s="197"/>
      <c r="O2957" s="197"/>
      <c r="P2957" s="231"/>
    </row>
    <row r="2958" spans="2:16">
      <c r="B2958" s="351"/>
      <c r="C2958" s="435"/>
      <c r="D2958" s="399"/>
      <c r="E2958" s="400"/>
      <c r="G2958" s="401"/>
      <c r="H2958" s="401"/>
      <c r="I2958" s="401"/>
      <c r="J2958" s="194"/>
      <c r="K2958" s="194"/>
      <c r="L2958" s="195"/>
      <c r="M2958" s="196"/>
      <c r="N2958" s="197"/>
      <c r="O2958" s="197"/>
      <c r="P2958" s="231"/>
    </row>
    <row r="2959" spans="2:16">
      <c r="B2959" s="351"/>
      <c r="C2959" s="435"/>
      <c r="D2959" s="399"/>
      <c r="E2959" s="400"/>
      <c r="G2959" s="401"/>
      <c r="H2959" s="401"/>
      <c r="I2959" s="401"/>
      <c r="J2959" s="194"/>
      <c r="K2959" s="194"/>
      <c r="L2959" s="195"/>
      <c r="M2959" s="196"/>
      <c r="N2959" s="197"/>
      <c r="O2959" s="197"/>
      <c r="P2959" s="231"/>
    </row>
    <row r="2960" spans="2:16">
      <c r="B2960" s="351"/>
      <c r="C2960" s="435"/>
      <c r="D2960" s="399"/>
      <c r="E2960" s="400"/>
      <c r="G2960" s="401"/>
      <c r="H2960" s="401"/>
      <c r="I2960" s="401"/>
      <c r="J2960" s="194"/>
      <c r="K2960" s="194"/>
      <c r="L2960" s="195"/>
      <c r="M2960" s="196"/>
      <c r="N2960" s="197"/>
      <c r="O2960" s="197"/>
      <c r="P2960" s="231"/>
    </row>
    <row r="2961" spans="2:16">
      <c r="B2961" s="351"/>
      <c r="C2961" s="435"/>
      <c r="D2961" s="399"/>
      <c r="E2961" s="400"/>
      <c r="G2961" s="401"/>
      <c r="H2961" s="401"/>
      <c r="I2961" s="401"/>
      <c r="J2961" s="194"/>
      <c r="K2961" s="194"/>
      <c r="L2961" s="195"/>
      <c r="M2961" s="196"/>
      <c r="N2961" s="197"/>
      <c r="O2961" s="197"/>
      <c r="P2961" s="231"/>
    </row>
    <row r="2962" spans="2:16">
      <c r="B2962" s="351"/>
      <c r="C2962" s="435"/>
      <c r="D2962" s="399"/>
      <c r="E2962" s="400"/>
      <c r="G2962" s="401"/>
      <c r="H2962" s="401"/>
      <c r="I2962" s="401"/>
      <c r="J2962" s="194"/>
      <c r="K2962" s="194"/>
      <c r="L2962" s="195"/>
      <c r="M2962" s="196"/>
      <c r="N2962" s="197"/>
      <c r="O2962" s="197"/>
      <c r="P2962" s="231"/>
    </row>
    <row r="2963" spans="2:16">
      <c r="B2963" s="351"/>
      <c r="C2963" s="435"/>
      <c r="D2963" s="399"/>
      <c r="E2963" s="400"/>
      <c r="G2963" s="401"/>
      <c r="H2963" s="401"/>
      <c r="I2963" s="401"/>
      <c r="J2963" s="194"/>
      <c r="K2963" s="194"/>
      <c r="L2963" s="195"/>
      <c r="M2963" s="196"/>
      <c r="N2963" s="197"/>
      <c r="O2963" s="197"/>
      <c r="P2963" s="231"/>
    </row>
    <row r="2964" spans="2:16">
      <c r="B2964" s="351"/>
      <c r="C2964" s="435"/>
      <c r="D2964" s="399"/>
      <c r="E2964" s="400"/>
      <c r="G2964" s="401"/>
      <c r="H2964" s="401"/>
      <c r="I2964" s="401"/>
      <c r="J2964" s="194"/>
      <c r="K2964" s="194"/>
      <c r="L2964" s="195"/>
      <c r="M2964" s="196"/>
      <c r="N2964" s="197"/>
      <c r="O2964" s="197"/>
      <c r="P2964" s="231"/>
    </row>
    <row r="2965" spans="2:16">
      <c r="B2965" s="351"/>
      <c r="C2965" s="435"/>
      <c r="D2965" s="399"/>
      <c r="E2965" s="400"/>
      <c r="G2965" s="401"/>
      <c r="H2965" s="401"/>
      <c r="I2965" s="401"/>
      <c r="J2965" s="194"/>
      <c r="K2965" s="194"/>
      <c r="L2965" s="195"/>
      <c r="M2965" s="196"/>
      <c r="N2965" s="197"/>
      <c r="O2965" s="197"/>
      <c r="P2965" s="231"/>
    </row>
    <row r="2966" spans="2:16">
      <c r="B2966" s="351"/>
      <c r="C2966" s="435"/>
      <c r="D2966" s="399"/>
      <c r="E2966" s="400"/>
      <c r="G2966" s="401"/>
      <c r="H2966" s="401"/>
      <c r="I2966" s="401"/>
      <c r="J2966" s="194"/>
      <c r="K2966" s="194"/>
      <c r="L2966" s="195"/>
      <c r="M2966" s="196"/>
      <c r="N2966" s="197"/>
      <c r="O2966" s="197"/>
      <c r="P2966" s="231"/>
    </row>
    <row r="2967" spans="2:16">
      <c r="B2967" s="351"/>
      <c r="C2967" s="435"/>
      <c r="D2967" s="399"/>
      <c r="E2967" s="400"/>
      <c r="G2967" s="401"/>
      <c r="H2967" s="401"/>
      <c r="I2967" s="401"/>
      <c r="J2967" s="194"/>
      <c r="K2967" s="194"/>
      <c r="L2967" s="195"/>
      <c r="M2967" s="196"/>
      <c r="N2967" s="197"/>
      <c r="O2967" s="197"/>
      <c r="P2967" s="231"/>
    </row>
    <row r="2968" spans="2:16">
      <c r="B2968" s="351"/>
      <c r="C2968" s="435"/>
      <c r="D2968" s="399"/>
      <c r="E2968" s="400"/>
      <c r="G2968" s="401"/>
      <c r="H2968" s="401"/>
      <c r="I2968" s="401"/>
      <c r="J2968" s="194"/>
      <c r="K2968" s="194"/>
      <c r="L2968" s="195"/>
      <c r="M2968" s="196"/>
      <c r="N2968" s="197"/>
      <c r="O2968" s="197"/>
      <c r="P2968" s="231"/>
    </row>
    <row r="2969" spans="2:16">
      <c r="B2969" s="351"/>
      <c r="C2969" s="435"/>
      <c r="D2969" s="399"/>
      <c r="E2969" s="400"/>
      <c r="G2969" s="401"/>
      <c r="H2969" s="401"/>
      <c r="I2969" s="401"/>
      <c r="J2969" s="194"/>
      <c r="K2969" s="194"/>
      <c r="L2969" s="195"/>
      <c r="M2969" s="196"/>
      <c r="N2969" s="197"/>
      <c r="O2969" s="197"/>
      <c r="P2969" s="231"/>
    </row>
    <row r="2970" spans="2:16">
      <c r="B2970" s="351"/>
      <c r="C2970" s="435"/>
      <c r="D2970" s="399"/>
      <c r="E2970" s="400"/>
      <c r="G2970" s="401"/>
      <c r="H2970" s="401"/>
      <c r="I2970" s="401"/>
      <c r="J2970" s="194"/>
      <c r="K2970" s="194"/>
      <c r="L2970" s="195"/>
      <c r="M2970" s="196"/>
      <c r="N2970" s="197"/>
      <c r="O2970" s="197"/>
      <c r="P2970" s="231"/>
    </row>
    <row r="2971" spans="2:16">
      <c r="B2971" s="351"/>
      <c r="C2971" s="435"/>
      <c r="D2971" s="399"/>
      <c r="E2971" s="400"/>
      <c r="G2971" s="401"/>
      <c r="H2971" s="401"/>
      <c r="I2971" s="401"/>
      <c r="J2971" s="194"/>
      <c r="K2971" s="194"/>
      <c r="L2971" s="195"/>
      <c r="M2971" s="196"/>
      <c r="N2971" s="197"/>
      <c r="O2971" s="197"/>
      <c r="P2971" s="231"/>
    </row>
    <row r="2972" spans="2:16">
      <c r="B2972" s="351"/>
      <c r="C2972" s="435"/>
      <c r="D2972" s="399"/>
      <c r="E2972" s="400"/>
      <c r="G2972" s="401"/>
      <c r="H2972" s="401"/>
      <c r="I2972" s="401"/>
      <c r="J2972" s="194"/>
      <c r="K2972" s="194"/>
      <c r="L2972" s="195"/>
      <c r="M2972" s="196"/>
      <c r="N2972" s="197"/>
      <c r="O2972" s="197"/>
      <c r="P2972" s="231"/>
    </row>
    <row r="2973" spans="2:16">
      <c r="B2973" s="351"/>
      <c r="C2973" s="435"/>
      <c r="D2973" s="399"/>
      <c r="E2973" s="400"/>
      <c r="G2973" s="401"/>
      <c r="H2973" s="401"/>
      <c r="I2973" s="401"/>
      <c r="J2973" s="194"/>
      <c r="K2973" s="194"/>
      <c r="L2973" s="195"/>
      <c r="M2973" s="196"/>
      <c r="N2973" s="197"/>
      <c r="O2973" s="197"/>
      <c r="P2973" s="231"/>
    </row>
    <row r="2974" spans="2:16">
      <c r="B2974" s="351"/>
      <c r="C2974" s="435"/>
      <c r="D2974" s="399"/>
      <c r="E2974" s="400"/>
      <c r="G2974" s="401"/>
      <c r="H2974" s="401"/>
      <c r="I2974" s="401"/>
      <c r="J2974" s="194"/>
      <c r="K2974" s="194"/>
      <c r="L2974" s="195"/>
      <c r="M2974" s="196"/>
      <c r="N2974" s="197"/>
      <c r="O2974" s="197"/>
      <c r="P2974" s="231"/>
    </row>
    <row r="2975" spans="2:16">
      <c r="B2975" s="351"/>
      <c r="C2975" s="435"/>
      <c r="D2975" s="399"/>
      <c r="E2975" s="400"/>
      <c r="G2975" s="401"/>
      <c r="H2975" s="401"/>
      <c r="I2975" s="401"/>
      <c r="J2975" s="194"/>
      <c r="K2975" s="194"/>
      <c r="L2975" s="195"/>
      <c r="M2975" s="196"/>
      <c r="N2975" s="197"/>
      <c r="O2975" s="197"/>
      <c r="P2975" s="231"/>
    </row>
    <row r="2976" spans="2:16">
      <c r="B2976" s="351"/>
      <c r="C2976" s="435"/>
      <c r="D2976" s="399"/>
      <c r="E2976" s="400"/>
      <c r="G2976" s="401"/>
      <c r="H2976" s="401"/>
      <c r="I2976" s="401"/>
      <c r="J2976" s="194"/>
      <c r="K2976" s="194"/>
      <c r="L2976" s="195"/>
      <c r="M2976" s="196"/>
      <c r="N2976" s="197"/>
      <c r="O2976" s="197"/>
      <c r="P2976" s="231"/>
    </row>
    <row r="2977" spans="2:16">
      <c r="B2977" s="351"/>
      <c r="C2977" s="435"/>
      <c r="D2977" s="399"/>
      <c r="E2977" s="400"/>
      <c r="G2977" s="401"/>
      <c r="H2977" s="401"/>
      <c r="I2977" s="401"/>
      <c r="J2977" s="194"/>
      <c r="K2977" s="194"/>
      <c r="L2977" s="195"/>
      <c r="M2977" s="196"/>
      <c r="N2977" s="197"/>
      <c r="O2977" s="197"/>
      <c r="P2977" s="231"/>
    </row>
    <row r="2978" spans="2:16">
      <c r="B2978" s="351"/>
      <c r="C2978" s="435"/>
      <c r="D2978" s="399"/>
      <c r="E2978" s="400"/>
      <c r="G2978" s="401"/>
      <c r="H2978" s="401"/>
      <c r="I2978" s="401"/>
      <c r="J2978" s="194"/>
      <c r="K2978" s="194"/>
      <c r="L2978" s="195"/>
      <c r="M2978" s="196"/>
      <c r="N2978" s="197"/>
      <c r="O2978" s="197"/>
      <c r="P2978" s="231"/>
    </row>
    <row r="2979" spans="2:16">
      <c r="B2979" s="351"/>
      <c r="C2979" s="435"/>
      <c r="D2979" s="399"/>
      <c r="E2979" s="400"/>
      <c r="G2979" s="401"/>
      <c r="H2979" s="401"/>
      <c r="I2979" s="401"/>
      <c r="J2979" s="194"/>
      <c r="K2979" s="194"/>
      <c r="L2979" s="195"/>
      <c r="M2979" s="196"/>
      <c r="N2979" s="197"/>
      <c r="O2979" s="197"/>
      <c r="P2979" s="231"/>
    </row>
    <row r="2980" spans="2:16">
      <c r="B2980" s="351"/>
      <c r="C2980" s="435"/>
      <c r="D2980" s="399"/>
      <c r="E2980" s="400"/>
      <c r="G2980" s="401"/>
      <c r="H2980" s="401"/>
      <c r="I2980" s="401"/>
      <c r="J2980" s="194"/>
      <c r="K2980" s="194"/>
      <c r="L2980" s="195"/>
      <c r="M2980" s="196"/>
      <c r="N2980" s="197"/>
      <c r="O2980" s="197"/>
      <c r="P2980" s="231"/>
    </row>
    <row r="2981" spans="2:16">
      <c r="B2981" s="351"/>
      <c r="C2981" s="435"/>
      <c r="D2981" s="399"/>
      <c r="E2981" s="400"/>
      <c r="G2981" s="401"/>
      <c r="H2981" s="401"/>
      <c r="I2981" s="401"/>
      <c r="J2981" s="194"/>
      <c r="K2981" s="194"/>
      <c r="L2981" s="195"/>
      <c r="M2981" s="196"/>
      <c r="N2981" s="197"/>
      <c r="O2981" s="197"/>
      <c r="P2981" s="231"/>
    </row>
    <row r="2982" spans="2:16">
      <c r="B2982" s="351"/>
      <c r="C2982" s="435"/>
      <c r="D2982" s="399"/>
      <c r="E2982" s="400"/>
      <c r="G2982" s="401"/>
      <c r="H2982" s="401"/>
      <c r="I2982" s="401"/>
      <c r="J2982" s="194"/>
      <c r="K2982" s="194"/>
      <c r="L2982" s="195"/>
      <c r="M2982" s="196"/>
      <c r="N2982" s="197"/>
      <c r="O2982" s="197"/>
      <c r="P2982" s="231"/>
    </row>
    <row r="2983" spans="2:16">
      <c r="B2983" s="351"/>
      <c r="C2983" s="435"/>
      <c r="D2983" s="399"/>
      <c r="E2983" s="400"/>
      <c r="G2983" s="401"/>
      <c r="H2983" s="401"/>
      <c r="I2983" s="401"/>
      <c r="J2983" s="194"/>
      <c r="K2983" s="194"/>
      <c r="L2983" s="195"/>
      <c r="M2983" s="196"/>
      <c r="N2983" s="197"/>
      <c r="O2983" s="197"/>
      <c r="P2983" s="231"/>
    </row>
    <row r="2984" spans="2:16">
      <c r="B2984" s="351"/>
      <c r="C2984" s="435"/>
      <c r="D2984" s="399"/>
      <c r="E2984" s="400"/>
      <c r="G2984" s="401"/>
      <c r="H2984" s="401"/>
      <c r="I2984" s="401"/>
      <c r="J2984" s="194"/>
      <c r="K2984" s="194"/>
      <c r="L2984" s="195"/>
      <c r="M2984" s="196"/>
      <c r="N2984" s="197"/>
      <c r="O2984" s="197"/>
      <c r="P2984" s="231"/>
    </row>
    <row r="2985" spans="2:16">
      <c r="B2985" s="351"/>
      <c r="C2985" s="435"/>
      <c r="D2985" s="399"/>
      <c r="E2985" s="400"/>
      <c r="G2985" s="401"/>
      <c r="H2985" s="401"/>
      <c r="I2985" s="401"/>
      <c r="J2985" s="194"/>
      <c r="K2985" s="194"/>
      <c r="L2985" s="195"/>
      <c r="M2985" s="196"/>
      <c r="N2985" s="197"/>
      <c r="O2985" s="197"/>
      <c r="P2985" s="231"/>
    </row>
    <row r="2986" spans="2:16">
      <c r="B2986" s="351"/>
      <c r="C2986" s="435"/>
      <c r="D2986" s="399"/>
      <c r="E2986" s="400"/>
      <c r="G2986" s="401"/>
      <c r="H2986" s="401"/>
      <c r="I2986" s="401"/>
      <c r="J2986" s="194"/>
      <c r="K2986" s="194"/>
      <c r="L2986" s="195"/>
      <c r="M2986" s="196"/>
      <c r="N2986" s="197"/>
      <c r="O2986" s="197"/>
      <c r="P2986" s="231"/>
    </row>
    <row r="2987" spans="2:16">
      <c r="B2987" s="351"/>
      <c r="C2987" s="435"/>
      <c r="D2987" s="399"/>
      <c r="E2987" s="400"/>
      <c r="G2987" s="401"/>
      <c r="H2987" s="401"/>
      <c r="I2987" s="401"/>
      <c r="J2987" s="194"/>
      <c r="K2987" s="194"/>
      <c r="L2987" s="195"/>
      <c r="M2987" s="196"/>
      <c r="N2987" s="197"/>
      <c r="O2987" s="197"/>
      <c r="P2987" s="231"/>
    </row>
    <row r="2988" spans="2:16">
      <c r="B2988" s="351"/>
      <c r="C2988" s="435"/>
      <c r="D2988" s="399"/>
      <c r="E2988" s="400"/>
      <c r="G2988" s="401"/>
      <c r="H2988" s="401"/>
      <c r="I2988" s="401"/>
      <c r="J2988" s="194"/>
      <c r="K2988" s="194"/>
      <c r="L2988" s="195"/>
      <c r="M2988" s="196"/>
      <c r="N2988" s="197"/>
      <c r="O2988" s="197"/>
      <c r="P2988" s="231"/>
    </row>
    <row r="2989" spans="2:16">
      <c r="B2989" s="351"/>
      <c r="C2989" s="435"/>
      <c r="D2989" s="399"/>
      <c r="E2989" s="400"/>
      <c r="G2989" s="401"/>
      <c r="H2989" s="401"/>
      <c r="I2989" s="401"/>
      <c r="J2989" s="194"/>
      <c r="K2989" s="194"/>
      <c r="L2989" s="195"/>
      <c r="M2989" s="196"/>
      <c r="N2989" s="197"/>
      <c r="O2989" s="197"/>
      <c r="P2989" s="231"/>
    </row>
    <row r="2990" spans="2:16">
      <c r="B2990" s="351"/>
      <c r="C2990" s="435"/>
      <c r="D2990" s="399"/>
      <c r="E2990" s="400"/>
      <c r="G2990" s="401"/>
      <c r="H2990" s="401"/>
      <c r="I2990" s="401"/>
      <c r="J2990" s="194"/>
      <c r="K2990" s="194"/>
      <c r="L2990" s="195"/>
      <c r="M2990" s="196"/>
      <c r="N2990" s="197"/>
      <c r="O2990" s="197"/>
      <c r="P2990" s="231"/>
    </row>
    <row r="2991" spans="2:16">
      <c r="B2991" s="351"/>
      <c r="C2991" s="435"/>
      <c r="D2991" s="399"/>
      <c r="E2991" s="400"/>
      <c r="G2991" s="401"/>
      <c r="H2991" s="401"/>
      <c r="I2991" s="401"/>
      <c r="J2991" s="194"/>
      <c r="K2991" s="194"/>
      <c r="L2991" s="195"/>
      <c r="M2991" s="196"/>
      <c r="N2991" s="197"/>
      <c r="O2991" s="197"/>
      <c r="P2991" s="231"/>
    </row>
    <row r="2992" spans="2:16">
      <c r="B2992" s="351"/>
      <c r="C2992" s="435"/>
      <c r="D2992" s="399"/>
      <c r="E2992" s="400"/>
      <c r="G2992" s="401"/>
      <c r="H2992" s="401"/>
      <c r="I2992" s="401"/>
      <c r="J2992" s="194"/>
      <c r="K2992" s="194"/>
      <c r="L2992" s="195"/>
      <c r="M2992" s="196"/>
      <c r="N2992" s="197"/>
      <c r="O2992" s="197"/>
      <c r="P2992" s="231"/>
    </row>
    <row r="2993" spans="2:16">
      <c r="B2993" s="351"/>
      <c r="C2993" s="435"/>
      <c r="D2993" s="399"/>
      <c r="E2993" s="400"/>
      <c r="G2993" s="401"/>
      <c r="H2993" s="401"/>
      <c r="I2993" s="401"/>
      <c r="J2993" s="194"/>
      <c r="K2993" s="194"/>
      <c r="L2993" s="195"/>
      <c r="M2993" s="196"/>
      <c r="N2993" s="197"/>
      <c r="O2993" s="197"/>
      <c r="P2993" s="231"/>
    </row>
    <row r="2994" spans="2:16">
      <c r="B2994" s="351"/>
      <c r="C2994" s="435"/>
      <c r="D2994" s="399"/>
      <c r="E2994" s="400"/>
      <c r="G2994" s="401"/>
      <c r="H2994" s="401"/>
      <c r="I2994" s="401"/>
      <c r="J2994" s="194"/>
      <c r="K2994" s="194"/>
      <c r="L2994" s="195"/>
      <c r="M2994" s="196"/>
      <c r="N2994" s="197"/>
      <c r="O2994" s="197"/>
      <c r="P2994" s="231"/>
    </row>
    <row r="2995" spans="2:16">
      <c r="B2995" s="351"/>
      <c r="C2995" s="435"/>
      <c r="D2995" s="399"/>
      <c r="E2995" s="400"/>
      <c r="G2995" s="401"/>
      <c r="H2995" s="401"/>
      <c r="I2995" s="401"/>
      <c r="J2995" s="194"/>
      <c r="K2995" s="194"/>
      <c r="L2995" s="195"/>
      <c r="M2995" s="196"/>
      <c r="N2995" s="197"/>
      <c r="O2995" s="197"/>
      <c r="P2995" s="231"/>
    </row>
    <row r="2996" spans="2:16">
      <c r="B2996" s="351"/>
      <c r="C2996" s="435"/>
      <c r="D2996" s="399"/>
      <c r="E2996" s="400"/>
      <c r="G2996" s="401"/>
      <c r="H2996" s="401"/>
      <c r="I2996" s="401"/>
      <c r="J2996" s="194"/>
      <c r="K2996" s="194"/>
      <c r="L2996" s="195"/>
      <c r="M2996" s="196"/>
      <c r="N2996" s="197"/>
      <c r="O2996" s="197"/>
      <c r="P2996" s="231"/>
    </row>
    <row r="2997" spans="2:16">
      <c r="B2997" s="351"/>
      <c r="C2997" s="435"/>
      <c r="D2997" s="399"/>
      <c r="E2997" s="400"/>
      <c r="G2997" s="401"/>
      <c r="H2997" s="401"/>
      <c r="I2997" s="401"/>
      <c r="J2997" s="194"/>
      <c r="K2997" s="194"/>
      <c r="L2997" s="195"/>
      <c r="M2997" s="196"/>
      <c r="N2997" s="197"/>
      <c r="O2997" s="197"/>
      <c r="P2997" s="231"/>
    </row>
    <row r="2998" spans="2:16">
      <c r="B2998" s="351"/>
      <c r="C2998" s="435"/>
      <c r="D2998" s="399"/>
      <c r="E2998" s="400"/>
      <c r="G2998" s="401"/>
      <c r="H2998" s="401"/>
      <c r="I2998" s="401"/>
      <c r="J2998" s="194"/>
      <c r="K2998" s="194"/>
      <c r="L2998" s="195"/>
      <c r="M2998" s="196"/>
      <c r="N2998" s="197"/>
      <c r="O2998" s="197"/>
      <c r="P2998" s="231"/>
    </row>
    <row r="2999" spans="2:16">
      <c r="B2999" s="351"/>
      <c r="C2999" s="435"/>
      <c r="D2999" s="399"/>
      <c r="E2999" s="400"/>
      <c r="G2999" s="401"/>
      <c r="H2999" s="401"/>
      <c r="I2999" s="401"/>
      <c r="J2999" s="194"/>
      <c r="K2999" s="194"/>
      <c r="L2999" s="195"/>
      <c r="M2999" s="196"/>
      <c r="N2999" s="197"/>
      <c r="O2999" s="197"/>
      <c r="P2999" s="231"/>
    </row>
    <row r="3000" spans="2:16">
      <c r="B3000" s="351"/>
      <c r="C3000" s="435"/>
      <c r="D3000" s="399"/>
      <c r="E3000" s="400"/>
      <c r="G3000" s="401"/>
      <c r="H3000" s="401"/>
      <c r="I3000" s="401"/>
      <c r="J3000" s="194"/>
      <c r="K3000" s="194"/>
      <c r="L3000" s="195"/>
      <c r="M3000" s="196"/>
      <c r="N3000" s="197"/>
      <c r="O3000" s="197"/>
      <c r="P3000" s="231"/>
    </row>
    <row r="3001" spans="2:16">
      <c r="B3001" s="351"/>
      <c r="C3001" s="435"/>
      <c r="D3001" s="399"/>
      <c r="E3001" s="400"/>
      <c r="G3001" s="401"/>
      <c r="H3001" s="401"/>
      <c r="I3001" s="401"/>
      <c r="J3001" s="194"/>
      <c r="K3001" s="194"/>
      <c r="L3001" s="195"/>
      <c r="M3001" s="196"/>
      <c r="N3001" s="197"/>
      <c r="O3001" s="197"/>
      <c r="P3001" s="231"/>
    </row>
    <row r="3002" spans="2:16">
      <c r="B3002" s="351"/>
      <c r="C3002" s="435"/>
      <c r="D3002" s="399"/>
      <c r="E3002" s="400"/>
      <c r="G3002" s="401"/>
      <c r="H3002" s="401"/>
      <c r="I3002" s="401"/>
      <c r="J3002" s="194"/>
      <c r="K3002" s="194"/>
      <c r="L3002" s="195"/>
      <c r="M3002" s="196"/>
      <c r="N3002" s="197"/>
      <c r="O3002" s="197"/>
      <c r="P3002" s="231"/>
    </row>
    <row r="3003" spans="2:16">
      <c r="B3003" s="402"/>
      <c r="C3003" s="435"/>
      <c r="D3003" s="404"/>
      <c r="E3003" s="405"/>
      <c r="G3003" s="406"/>
      <c r="H3003" s="406"/>
      <c r="I3003" s="406"/>
      <c r="J3003" s="194"/>
      <c r="K3003" s="194"/>
      <c r="L3003" s="195"/>
      <c r="M3003" s="196"/>
      <c r="N3003" s="197"/>
      <c r="O3003" s="197"/>
      <c r="P3003" s="221"/>
    </row>
    <row r="3004" spans="2:16">
      <c r="B3004" s="351"/>
      <c r="C3004" s="435"/>
      <c r="D3004" s="399"/>
      <c r="E3004" s="400"/>
      <c r="G3004" s="401"/>
      <c r="H3004" s="401"/>
      <c r="I3004" s="401"/>
      <c r="J3004" s="194"/>
      <c r="K3004" s="194"/>
      <c r="L3004" s="195"/>
      <c r="M3004" s="196"/>
      <c r="N3004" s="197"/>
      <c r="O3004" s="197"/>
      <c r="P3004" s="231"/>
    </row>
    <row r="3005" spans="2:16">
      <c r="B3005" s="351"/>
      <c r="C3005" s="435"/>
      <c r="D3005" s="399"/>
      <c r="E3005" s="400"/>
      <c r="G3005" s="401"/>
      <c r="H3005" s="401"/>
      <c r="I3005" s="401"/>
      <c r="J3005" s="194"/>
      <c r="K3005" s="194"/>
      <c r="L3005" s="195"/>
      <c r="M3005" s="196"/>
      <c r="N3005" s="197"/>
      <c r="O3005" s="197"/>
      <c r="P3005" s="231"/>
    </row>
    <row r="3006" spans="2:16">
      <c r="B3006" s="351"/>
      <c r="C3006" s="435"/>
      <c r="D3006" s="399"/>
      <c r="E3006" s="400"/>
      <c r="G3006" s="401"/>
      <c r="H3006" s="401"/>
      <c r="I3006" s="401"/>
      <c r="J3006" s="194"/>
      <c r="K3006" s="194"/>
      <c r="L3006" s="195"/>
      <c r="M3006" s="196"/>
      <c r="N3006" s="197"/>
      <c r="O3006" s="197"/>
      <c r="P3006" s="231"/>
    </row>
    <row r="3007" spans="2:16">
      <c r="B3007" s="351"/>
      <c r="C3007" s="435"/>
      <c r="D3007" s="399"/>
      <c r="E3007" s="400"/>
      <c r="G3007" s="401"/>
      <c r="H3007" s="401"/>
      <c r="I3007" s="401"/>
      <c r="J3007" s="194"/>
      <c r="K3007" s="194"/>
      <c r="L3007" s="195"/>
      <c r="M3007" s="196"/>
      <c r="N3007" s="197"/>
      <c r="O3007" s="197"/>
      <c r="P3007" s="231"/>
    </row>
    <row r="3008" spans="2:16">
      <c r="B3008" s="351"/>
      <c r="C3008" s="435"/>
      <c r="D3008" s="399"/>
      <c r="E3008" s="400"/>
      <c r="G3008" s="401"/>
      <c r="H3008" s="401"/>
      <c r="I3008" s="401"/>
      <c r="J3008" s="194"/>
      <c r="K3008" s="194"/>
      <c r="L3008" s="195"/>
      <c r="M3008" s="196"/>
      <c r="N3008" s="197"/>
      <c r="O3008" s="197"/>
      <c r="P3008" s="231"/>
    </row>
    <row r="3009" spans="2:16">
      <c r="B3009" s="351"/>
      <c r="C3009" s="435"/>
      <c r="D3009" s="399"/>
      <c r="E3009" s="400"/>
      <c r="G3009" s="401"/>
      <c r="H3009" s="401"/>
      <c r="I3009" s="401"/>
      <c r="J3009" s="194"/>
      <c r="K3009" s="194"/>
      <c r="L3009" s="195"/>
      <c r="M3009" s="196"/>
      <c r="N3009" s="197"/>
      <c r="O3009" s="197"/>
      <c r="P3009" s="231"/>
    </row>
    <row r="3010" spans="2:16">
      <c r="B3010" s="351"/>
      <c r="C3010" s="435"/>
      <c r="D3010" s="399"/>
      <c r="E3010" s="400"/>
      <c r="G3010" s="401"/>
      <c r="H3010" s="401"/>
      <c r="I3010" s="401"/>
      <c r="J3010" s="194"/>
      <c r="K3010" s="194"/>
      <c r="L3010" s="195"/>
      <c r="M3010" s="196"/>
      <c r="N3010" s="197"/>
      <c r="O3010" s="197"/>
      <c r="P3010" s="231"/>
    </row>
    <row r="3011" spans="2:16">
      <c r="B3011" s="351"/>
      <c r="C3011" s="435"/>
      <c r="D3011" s="399"/>
      <c r="E3011" s="400"/>
      <c r="G3011" s="401"/>
      <c r="H3011" s="401"/>
      <c r="I3011" s="401"/>
      <c r="J3011" s="194"/>
      <c r="K3011" s="194"/>
      <c r="L3011" s="195"/>
      <c r="M3011" s="196"/>
      <c r="N3011" s="197"/>
      <c r="O3011" s="197"/>
      <c r="P3011" s="231"/>
    </row>
    <row r="3012" spans="2:16">
      <c r="B3012" s="351"/>
      <c r="C3012" s="435"/>
      <c r="D3012" s="399"/>
      <c r="E3012" s="400"/>
      <c r="G3012" s="401"/>
      <c r="H3012" s="401"/>
      <c r="I3012" s="401"/>
      <c r="J3012" s="194"/>
      <c r="K3012" s="194"/>
      <c r="L3012" s="195"/>
      <c r="M3012" s="196"/>
      <c r="N3012" s="197"/>
      <c r="O3012" s="197"/>
      <c r="P3012" s="231"/>
    </row>
    <row r="3013" spans="2:16">
      <c r="B3013" s="351"/>
      <c r="C3013" s="435"/>
      <c r="D3013" s="399"/>
      <c r="E3013" s="400"/>
      <c r="G3013" s="401"/>
      <c r="H3013" s="401"/>
      <c r="I3013" s="401"/>
      <c r="J3013" s="194"/>
      <c r="K3013" s="194"/>
      <c r="L3013" s="195"/>
      <c r="M3013" s="196"/>
      <c r="N3013" s="197"/>
      <c r="O3013" s="197"/>
      <c r="P3013" s="231"/>
    </row>
    <row r="3014" spans="2:16">
      <c r="B3014" s="351"/>
      <c r="C3014" s="435"/>
      <c r="D3014" s="399"/>
      <c r="E3014" s="400"/>
      <c r="G3014" s="401"/>
      <c r="H3014" s="401"/>
      <c r="I3014" s="401"/>
      <c r="J3014" s="194"/>
      <c r="K3014" s="194"/>
      <c r="L3014" s="195"/>
      <c r="M3014" s="196"/>
      <c r="N3014" s="197"/>
      <c r="O3014" s="197"/>
      <c r="P3014" s="231"/>
    </row>
    <row r="3015" spans="2:16">
      <c r="B3015" s="351"/>
      <c r="C3015" s="435"/>
      <c r="D3015" s="399"/>
      <c r="E3015" s="400"/>
      <c r="G3015" s="401"/>
      <c r="H3015" s="401"/>
      <c r="I3015" s="401"/>
      <c r="J3015" s="194"/>
      <c r="K3015" s="194"/>
      <c r="L3015" s="195"/>
      <c r="M3015" s="196"/>
      <c r="N3015" s="197"/>
      <c r="O3015" s="197"/>
      <c r="P3015" s="231"/>
    </row>
    <row r="3016" spans="2:16">
      <c r="B3016" s="351"/>
      <c r="C3016" s="435"/>
      <c r="D3016" s="399"/>
      <c r="E3016" s="400"/>
      <c r="G3016" s="401"/>
      <c r="H3016" s="401"/>
      <c r="I3016" s="401"/>
      <c r="J3016" s="194"/>
      <c r="K3016" s="194"/>
      <c r="L3016" s="195"/>
      <c r="M3016" s="196"/>
      <c r="N3016" s="197"/>
      <c r="O3016" s="197"/>
      <c r="P3016" s="231"/>
    </row>
    <row r="3017" spans="2:16">
      <c r="B3017" s="351"/>
      <c r="C3017" s="435"/>
      <c r="D3017" s="399"/>
      <c r="E3017" s="400"/>
      <c r="G3017" s="401"/>
      <c r="H3017" s="401"/>
      <c r="I3017" s="401"/>
      <c r="J3017" s="194"/>
      <c r="K3017" s="194"/>
      <c r="L3017" s="195"/>
      <c r="M3017" s="196"/>
      <c r="N3017" s="197"/>
      <c r="O3017" s="197"/>
      <c r="P3017" s="231"/>
    </row>
    <row r="3018" spans="2:16">
      <c r="B3018" s="351"/>
      <c r="C3018" s="435"/>
      <c r="D3018" s="399"/>
      <c r="E3018" s="400"/>
      <c r="G3018" s="401"/>
      <c r="H3018" s="401"/>
      <c r="I3018" s="401"/>
      <c r="J3018" s="194"/>
      <c r="K3018" s="194"/>
      <c r="L3018" s="195"/>
      <c r="M3018" s="196"/>
      <c r="N3018" s="197"/>
      <c r="O3018" s="197"/>
      <c r="P3018" s="231"/>
    </row>
    <row r="3019" spans="2:16">
      <c r="B3019" s="351"/>
      <c r="C3019" s="435"/>
      <c r="D3019" s="399"/>
      <c r="E3019" s="400"/>
      <c r="G3019" s="401"/>
      <c r="H3019" s="401"/>
      <c r="I3019" s="401"/>
      <c r="J3019" s="194"/>
      <c r="K3019" s="194"/>
      <c r="L3019" s="195"/>
      <c r="M3019" s="196"/>
      <c r="N3019" s="197"/>
      <c r="O3019" s="197"/>
      <c r="P3019" s="231"/>
    </row>
    <row r="3020" spans="2:16">
      <c r="B3020" s="351"/>
      <c r="C3020" s="435"/>
      <c r="D3020" s="399"/>
      <c r="E3020" s="400"/>
      <c r="G3020" s="401"/>
      <c r="H3020" s="401"/>
      <c r="I3020" s="401"/>
      <c r="J3020" s="194"/>
      <c r="K3020" s="194"/>
      <c r="L3020" s="195"/>
      <c r="M3020" s="196"/>
      <c r="N3020" s="197"/>
      <c r="O3020" s="197"/>
      <c r="P3020" s="231"/>
    </row>
    <row r="3021" spans="2:16">
      <c r="B3021" s="351"/>
      <c r="C3021" s="435"/>
      <c r="D3021" s="399"/>
      <c r="E3021" s="400"/>
      <c r="G3021" s="401"/>
      <c r="H3021" s="401"/>
      <c r="I3021" s="401"/>
      <c r="J3021" s="194"/>
      <c r="K3021" s="194"/>
      <c r="L3021" s="195"/>
      <c r="M3021" s="196"/>
      <c r="N3021" s="197"/>
      <c r="O3021" s="197"/>
      <c r="P3021" s="231"/>
    </row>
    <row r="3022" spans="2:16">
      <c r="B3022" s="351"/>
      <c r="C3022" s="435"/>
      <c r="D3022" s="399"/>
      <c r="E3022" s="400"/>
      <c r="G3022" s="401"/>
      <c r="H3022" s="401"/>
      <c r="I3022" s="401"/>
      <c r="J3022" s="194"/>
      <c r="K3022" s="194"/>
      <c r="L3022" s="195"/>
      <c r="M3022" s="196"/>
      <c r="N3022" s="197"/>
      <c r="O3022" s="197"/>
      <c r="P3022" s="231"/>
    </row>
    <row r="3023" spans="2:16">
      <c r="B3023" s="351"/>
      <c r="C3023" s="435"/>
      <c r="D3023" s="399"/>
      <c r="E3023" s="400"/>
      <c r="G3023" s="401"/>
      <c r="H3023" s="401"/>
      <c r="I3023" s="401"/>
      <c r="J3023" s="194"/>
      <c r="K3023" s="194"/>
      <c r="L3023" s="195"/>
      <c r="M3023" s="196"/>
      <c r="N3023" s="197"/>
      <c r="O3023" s="197"/>
      <c r="P3023" s="231"/>
    </row>
    <row r="3024" spans="2:16">
      <c r="B3024" s="351"/>
      <c r="C3024" s="435"/>
      <c r="D3024" s="399"/>
      <c r="E3024" s="400"/>
      <c r="G3024" s="401"/>
      <c r="H3024" s="401"/>
      <c r="I3024" s="401"/>
      <c r="J3024" s="194"/>
      <c r="K3024" s="194"/>
      <c r="L3024" s="195"/>
      <c r="M3024" s="196"/>
      <c r="N3024" s="197"/>
      <c r="O3024" s="197"/>
      <c r="P3024" s="231"/>
    </row>
    <row r="3025" spans="2:16">
      <c r="B3025" s="351"/>
      <c r="C3025" s="435"/>
      <c r="D3025" s="399"/>
      <c r="E3025" s="400"/>
      <c r="G3025" s="401"/>
      <c r="H3025" s="401"/>
      <c r="I3025" s="401"/>
      <c r="J3025" s="194"/>
      <c r="K3025" s="194"/>
      <c r="L3025" s="195"/>
      <c r="M3025" s="196"/>
      <c r="N3025" s="197"/>
      <c r="O3025" s="197"/>
      <c r="P3025" s="231"/>
    </row>
    <row r="3026" spans="2:16">
      <c r="B3026" s="351"/>
      <c r="C3026" s="435"/>
      <c r="D3026" s="399"/>
      <c r="E3026" s="400"/>
      <c r="G3026" s="401"/>
      <c r="H3026" s="401"/>
      <c r="I3026" s="401"/>
      <c r="J3026" s="194"/>
      <c r="K3026" s="194"/>
      <c r="L3026" s="195"/>
      <c r="M3026" s="196"/>
      <c r="N3026" s="197"/>
      <c r="O3026" s="197"/>
      <c r="P3026" s="231"/>
    </row>
    <row r="3027" spans="2:16">
      <c r="B3027" s="351"/>
      <c r="C3027" s="435"/>
      <c r="D3027" s="399"/>
      <c r="E3027" s="400"/>
      <c r="G3027" s="401"/>
      <c r="H3027" s="401"/>
      <c r="I3027" s="401"/>
      <c r="J3027" s="194"/>
      <c r="K3027" s="194"/>
      <c r="L3027" s="195"/>
      <c r="M3027" s="196"/>
      <c r="N3027" s="197"/>
      <c r="O3027" s="197"/>
      <c r="P3027" s="231"/>
    </row>
    <row r="3028" spans="2:16">
      <c r="B3028" s="351"/>
      <c r="C3028" s="435"/>
      <c r="D3028" s="399"/>
      <c r="E3028" s="400"/>
      <c r="G3028" s="401"/>
      <c r="H3028" s="401"/>
      <c r="I3028" s="401"/>
      <c r="J3028" s="194"/>
      <c r="K3028" s="194"/>
      <c r="L3028" s="195"/>
      <c r="M3028" s="196"/>
      <c r="N3028" s="197"/>
      <c r="O3028" s="197"/>
      <c r="P3028" s="231"/>
    </row>
    <row r="3029" spans="2:16">
      <c r="B3029" s="351"/>
      <c r="C3029" s="435"/>
      <c r="D3029" s="399"/>
      <c r="E3029" s="400"/>
      <c r="G3029" s="401"/>
      <c r="H3029" s="401"/>
      <c r="I3029" s="401"/>
      <c r="J3029" s="194"/>
      <c r="K3029" s="194"/>
      <c r="L3029" s="195"/>
      <c r="M3029" s="196"/>
      <c r="N3029" s="197"/>
      <c r="O3029" s="197"/>
      <c r="P3029" s="231"/>
    </row>
    <row r="3030" spans="2:16">
      <c r="B3030" s="351"/>
      <c r="C3030" s="435"/>
      <c r="D3030" s="399"/>
      <c r="E3030" s="400"/>
      <c r="G3030" s="401"/>
      <c r="H3030" s="401"/>
      <c r="I3030" s="401"/>
      <c r="J3030" s="194"/>
      <c r="K3030" s="194"/>
      <c r="L3030" s="195"/>
      <c r="M3030" s="196"/>
      <c r="N3030" s="197"/>
      <c r="O3030" s="197"/>
      <c r="P3030" s="231"/>
    </row>
    <row r="3031" spans="2:16">
      <c r="B3031" s="351"/>
      <c r="C3031" s="435"/>
      <c r="D3031" s="399"/>
      <c r="E3031" s="400"/>
      <c r="G3031" s="401"/>
      <c r="H3031" s="401"/>
      <c r="I3031" s="401"/>
      <c r="J3031" s="194"/>
      <c r="K3031" s="194"/>
      <c r="L3031" s="195"/>
      <c r="M3031" s="196"/>
      <c r="N3031" s="197"/>
      <c r="O3031" s="197"/>
      <c r="P3031" s="231"/>
    </row>
    <row r="3032" spans="2:16">
      <c r="B3032" s="351"/>
      <c r="C3032" s="435"/>
      <c r="D3032" s="399"/>
      <c r="E3032" s="400"/>
      <c r="G3032" s="401"/>
      <c r="H3032" s="401"/>
      <c r="I3032" s="401"/>
      <c r="J3032" s="194"/>
      <c r="K3032" s="194"/>
      <c r="L3032" s="195"/>
      <c r="M3032" s="196"/>
      <c r="N3032" s="197"/>
      <c r="O3032" s="197"/>
      <c r="P3032" s="231"/>
    </row>
    <row r="3033" spans="2:16">
      <c r="B3033" s="351"/>
      <c r="C3033" s="435"/>
      <c r="D3033" s="399"/>
      <c r="E3033" s="400"/>
      <c r="G3033" s="401"/>
      <c r="H3033" s="401"/>
      <c r="I3033" s="401"/>
      <c r="J3033" s="194"/>
      <c r="K3033" s="194"/>
      <c r="L3033" s="195"/>
      <c r="M3033" s="196"/>
      <c r="N3033" s="197"/>
      <c r="O3033" s="197"/>
      <c r="P3033" s="231"/>
    </row>
    <row r="3034" spans="2:16">
      <c r="B3034" s="351"/>
      <c r="C3034" s="435"/>
      <c r="D3034" s="399"/>
      <c r="E3034" s="400"/>
      <c r="G3034" s="401"/>
      <c r="H3034" s="401"/>
      <c r="I3034" s="401"/>
      <c r="J3034" s="194"/>
      <c r="K3034" s="194"/>
      <c r="L3034" s="195"/>
      <c r="M3034" s="196"/>
      <c r="N3034" s="197"/>
      <c r="O3034" s="197"/>
      <c r="P3034" s="231"/>
    </row>
    <row r="3035" spans="2:16">
      <c r="B3035" s="351"/>
      <c r="C3035" s="435"/>
      <c r="D3035" s="399"/>
      <c r="E3035" s="400"/>
      <c r="G3035" s="401"/>
      <c r="H3035" s="401"/>
      <c r="I3035" s="401"/>
      <c r="J3035" s="194"/>
      <c r="K3035" s="194"/>
      <c r="L3035" s="195"/>
      <c r="M3035" s="196"/>
      <c r="N3035" s="197"/>
      <c r="O3035" s="197"/>
      <c r="P3035" s="231"/>
    </row>
    <row r="3036" spans="2:16">
      <c r="B3036" s="351"/>
      <c r="C3036" s="435"/>
      <c r="D3036" s="399"/>
      <c r="E3036" s="400"/>
      <c r="G3036" s="401"/>
      <c r="H3036" s="401"/>
      <c r="I3036" s="401"/>
      <c r="J3036" s="194"/>
      <c r="K3036" s="194"/>
      <c r="L3036" s="195"/>
      <c r="M3036" s="196"/>
      <c r="N3036" s="197"/>
      <c r="O3036" s="197"/>
      <c r="P3036" s="231"/>
    </row>
    <row r="3037" spans="2:16">
      <c r="B3037" s="351"/>
      <c r="C3037" s="435"/>
      <c r="D3037" s="399"/>
      <c r="E3037" s="400"/>
      <c r="G3037" s="401"/>
      <c r="H3037" s="401"/>
      <c r="I3037" s="401"/>
      <c r="J3037" s="194"/>
      <c r="K3037" s="194"/>
      <c r="L3037" s="195"/>
      <c r="M3037" s="196"/>
      <c r="N3037" s="197"/>
      <c r="O3037" s="197"/>
      <c r="P3037" s="231"/>
    </row>
    <row r="3038" spans="2:16">
      <c r="B3038" s="351"/>
      <c r="C3038" s="435"/>
      <c r="D3038" s="399"/>
      <c r="E3038" s="400"/>
      <c r="G3038" s="401"/>
      <c r="H3038" s="401"/>
      <c r="I3038" s="401"/>
      <c r="J3038" s="194"/>
      <c r="K3038" s="194"/>
      <c r="L3038" s="195"/>
      <c r="M3038" s="196"/>
      <c r="N3038" s="197"/>
      <c r="O3038" s="197"/>
      <c r="P3038" s="231"/>
    </row>
    <row r="3039" spans="2:16">
      <c r="B3039" s="351"/>
      <c r="C3039" s="435"/>
      <c r="D3039" s="399"/>
      <c r="E3039" s="400"/>
      <c r="G3039" s="401"/>
      <c r="H3039" s="401"/>
      <c r="I3039" s="401"/>
      <c r="J3039" s="194"/>
      <c r="K3039" s="194"/>
      <c r="L3039" s="195"/>
      <c r="M3039" s="196"/>
      <c r="N3039" s="197"/>
      <c r="O3039" s="197"/>
      <c r="P3039" s="231"/>
    </row>
    <row r="3040" spans="2:16">
      <c r="B3040" s="351"/>
      <c r="C3040" s="435"/>
      <c r="D3040" s="399"/>
      <c r="E3040" s="400"/>
      <c r="G3040" s="401"/>
      <c r="H3040" s="401"/>
      <c r="I3040" s="401"/>
      <c r="J3040" s="194"/>
      <c r="K3040" s="194"/>
      <c r="L3040" s="195"/>
      <c r="M3040" s="196"/>
      <c r="N3040" s="197"/>
      <c r="O3040" s="197"/>
      <c r="P3040" s="231"/>
    </row>
    <row r="3041" spans="2:16">
      <c r="B3041" s="351"/>
      <c r="C3041" s="435"/>
      <c r="D3041" s="399"/>
      <c r="E3041" s="400"/>
      <c r="G3041" s="401"/>
      <c r="H3041" s="401"/>
      <c r="I3041" s="401"/>
      <c r="J3041" s="194"/>
      <c r="K3041" s="194"/>
      <c r="L3041" s="195"/>
      <c r="M3041" s="196"/>
      <c r="N3041" s="197"/>
      <c r="O3041" s="197"/>
      <c r="P3041" s="231"/>
    </row>
    <row r="3042" spans="2:16">
      <c r="B3042" s="351"/>
      <c r="C3042" s="435"/>
      <c r="D3042" s="399"/>
      <c r="E3042" s="400"/>
      <c r="G3042" s="401"/>
      <c r="H3042" s="401"/>
      <c r="I3042" s="401"/>
      <c r="J3042" s="194"/>
      <c r="K3042" s="194"/>
      <c r="L3042" s="195"/>
      <c r="M3042" s="196"/>
      <c r="N3042" s="197"/>
      <c r="O3042" s="197"/>
      <c r="P3042" s="231"/>
    </row>
    <row r="3043" spans="2:16">
      <c r="B3043" s="351"/>
      <c r="C3043" s="435"/>
      <c r="D3043" s="399"/>
      <c r="E3043" s="400"/>
      <c r="G3043" s="401"/>
      <c r="H3043" s="401"/>
      <c r="I3043" s="401"/>
      <c r="J3043" s="194"/>
      <c r="K3043" s="194"/>
      <c r="L3043" s="195"/>
      <c r="M3043" s="196"/>
      <c r="N3043" s="197"/>
      <c r="O3043" s="197"/>
      <c r="P3043" s="231"/>
    </row>
    <row r="3044" spans="2:16">
      <c r="B3044" s="351"/>
      <c r="C3044" s="435"/>
      <c r="D3044" s="399"/>
      <c r="E3044" s="400"/>
      <c r="G3044" s="401"/>
      <c r="H3044" s="401"/>
      <c r="I3044" s="401"/>
      <c r="J3044" s="194"/>
      <c r="K3044" s="194"/>
      <c r="L3044" s="195"/>
      <c r="M3044" s="196"/>
      <c r="N3044" s="197"/>
      <c r="O3044" s="197"/>
      <c r="P3044" s="231"/>
    </row>
    <row r="3045" spans="2:16">
      <c r="B3045" s="351"/>
      <c r="C3045" s="435"/>
      <c r="D3045" s="399"/>
      <c r="E3045" s="400"/>
      <c r="G3045" s="401"/>
      <c r="H3045" s="401"/>
      <c r="I3045" s="401"/>
      <c r="J3045" s="194"/>
      <c r="K3045" s="194"/>
      <c r="L3045" s="195"/>
      <c r="M3045" s="196"/>
      <c r="N3045" s="197"/>
      <c r="O3045" s="197"/>
      <c r="P3045" s="231"/>
    </row>
    <row r="3046" spans="2:16">
      <c r="B3046" s="351"/>
      <c r="C3046" s="435"/>
      <c r="D3046" s="399"/>
      <c r="E3046" s="400"/>
      <c r="G3046" s="401"/>
      <c r="H3046" s="401"/>
      <c r="I3046" s="401"/>
      <c r="J3046" s="194"/>
      <c r="K3046" s="194"/>
      <c r="L3046" s="195"/>
      <c r="M3046" s="196"/>
      <c r="N3046" s="197"/>
      <c r="O3046" s="197"/>
      <c r="P3046" s="231"/>
    </row>
    <row r="3047" spans="2:16">
      <c r="B3047" s="351"/>
      <c r="C3047" s="435"/>
      <c r="D3047" s="399"/>
      <c r="E3047" s="400"/>
      <c r="G3047" s="401"/>
      <c r="H3047" s="401"/>
      <c r="I3047" s="401"/>
      <c r="J3047" s="194"/>
      <c r="K3047" s="194"/>
      <c r="L3047" s="195"/>
      <c r="M3047" s="196"/>
      <c r="N3047" s="197"/>
      <c r="O3047" s="197"/>
      <c r="P3047" s="231"/>
    </row>
    <row r="3048" spans="2:16">
      <c r="B3048" s="351"/>
      <c r="C3048" s="435"/>
      <c r="D3048" s="399"/>
      <c r="E3048" s="400"/>
      <c r="G3048" s="401"/>
      <c r="H3048" s="401"/>
      <c r="I3048" s="401"/>
      <c r="J3048" s="194"/>
      <c r="K3048" s="194"/>
      <c r="L3048" s="195"/>
      <c r="M3048" s="196"/>
      <c r="N3048" s="197"/>
      <c r="O3048" s="197"/>
      <c r="P3048" s="231"/>
    </row>
    <row r="3049" spans="2:16">
      <c r="B3049" s="351"/>
      <c r="C3049" s="435"/>
      <c r="D3049" s="399"/>
      <c r="E3049" s="400"/>
      <c r="G3049" s="401"/>
      <c r="H3049" s="401"/>
      <c r="I3049" s="401"/>
      <c r="J3049" s="194"/>
      <c r="K3049" s="194"/>
      <c r="L3049" s="195"/>
      <c r="M3049" s="196"/>
      <c r="N3049" s="197"/>
      <c r="O3049" s="197"/>
      <c r="P3049" s="231"/>
    </row>
    <row r="3050" spans="2:16">
      <c r="B3050" s="351"/>
      <c r="C3050" s="435"/>
      <c r="D3050" s="399"/>
      <c r="E3050" s="400"/>
      <c r="G3050" s="401"/>
      <c r="H3050" s="401"/>
      <c r="I3050" s="401"/>
      <c r="J3050" s="194"/>
      <c r="K3050" s="194"/>
      <c r="L3050" s="195"/>
      <c r="M3050" s="196"/>
      <c r="N3050" s="197"/>
      <c r="O3050" s="197"/>
      <c r="P3050" s="231"/>
    </row>
    <row r="3051" spans="2:16">
      <c r="B3051" s="351"/>
      <c r="C3051" s="435"/>
      <c r="D3051" s="399"/>
      <c r="E3051" s="400"/>
      <c r="G3051" s="401"/>
      <c r="H3051" s="401"/>
      <c r="I3051" s="401"/>
      <c r="J3051" s="194"/>
      <c r="K3051" s="194"/>
      <c r="L3051" s="195"/>
      <c r="M3051" s="196"/>
      <c r="N3051" s="197"/>
      <c r="O3051" s="197"/>
      <c r="P3051" s="231"/>
    </row>
    <row r="3052" spans="2:16">
      <c r="B3052" s="351"/>
      <c r="C3052" s="435"/>
      <c r="D3052" s="399"/>
      <c r="E3052" s="400"/>
      <c r="G3052" s="401"/>
      <c r="H3052" s="401"/>
      <c r="I3052" s="401"/>
      <c r="J3052" s="194"/>
      <c r="K3052" s="194"/>
      <c r="L3052" s="195"/>
      <c r="M3052" s="196"/>
      <c r="N3052" s="197"/>
      <c r="O3052" s="197"/>
      <c r="P3052" s="231"/>
    </row>
    <row r="3053" spans="2:16">
      <c r="B3053" s="351"/>
      <c r="C3053" s="435"/>
      <c r="D3053" s="399"/>
      <c r="E3053" s="400"/>
      <c r="G3053" s="401"/>
      <c r="H3053" s="401"/>
      <c r="I3053" s="401"/>
      <c r="J3053" s="194"/>
      <c r="K3053" s="194"/>
      <c r="L3053" s="195"/>
      <c r="M3053" s="196"/>
      <c r="N3053" s="197"/>
      <c r="O3053" s="197"/>
      <c r="P3053" s="231"/>
    </row>
    <row r="3054" spans="2:16">
      <c r="B3054" s="351"/>
      <c r="C3054" s="435"/>
      <c r="D3054" s="399"/>
      <c r="E3054" s="400"/>
      <c r="G3054" s="401"/>
      <c r="H3054" s="401"/>
      <c r="I3054" s="401"/>
      <c r="J3054" s="194"/>
      <c r="K3054" s="194"/>
      <c r="L3054" s="195"/>
      <c r="M3054" s="196"/>
      <c r="N3054" s="197"/>
      <c r="O3054" s="197"/>
      <c r="P3054" s="231"/>
    </row>
    <row r="3055" spans="2:16">
      <c r="B3055" s="351"/>
      <c r="C3055" s="435"/>
      <c r="D3055" s="399"/>
      <c r="E3055" s="400"/>
      <c r="G3055" s="401"/>
      <c r="H3055" s="401"/>
      <c r="I3055" s="401"/>
      <c r="J3055" s="194"/>
      <c r="K3055" s="194"/>
      <c r="L3055" s="195"/>
      <c r="M3055" s="196"/>
      <c r="N3055" s="197"/>
      <c r="O3055" s="197"/>
      <c r="P3055" s="231"/>
    </row>
    <row r="3056" spans="2:16">
      <c r="B3056" s="351"/>
      <c r="C3056" s="435"/>
      <c r="D3056" s="399"/>
      <c r="E3056" s="400"/>
      <c r="G3056" s="401"/>
      <c r="H3056" s="401"/>
      <c r="I3056" s="401"/>
      <c r="J3056" s="194"/>
      <c r="K3056" s="194"/>
      <c r="L3056" s="195"/>
      <c r="M3056" s="196"/>
      <c r="N3056" s="197"/>
      <c r="O3056" s="197"/>
      <c r="P3056" s="231"/>
    </row>
    <row r="3057" spans="2:16">
      <c r="B3057" s="351"/>
      <c r="C3057" s="435"/>
      <c r="D3057" s="399"/>
      <c r="E3057" s="400"/>
      <c r="G3057" s="401"/>
      <c r="H3057" s="401"/>
      <c r="I3057" s="401"/>
      <c r="J3057" s="194"/>
      <c r="K3057" s="194"/>
      <c r="L3057" s="195"/>
      <c r="M3057" s="196"/>
      <c r="N3057" s="197"/>
      <c r="O3057" s="197"/>
      <c r="P3057" s="231"/>
    </row>
    <row r="3058" spans="2:16">
      <c r="B3058" s="351"/>
      <c r="C3058" s="435"/>
      <c r="D3058" s="399"/>
      <c r="E3058" s="400"/>
      <c r="G3058" s="401"/>
      <c r="H3058" s="401"/>
      <c r="I3058" s="401"/>
      <c r="J3058" s="194"/>
      <c r="K3058" s="194"/>
      <c r="L3058" s="195"/>
      <c r="M3058" s="196"/>
      <c r="N3058" s="197"/>
      <c r="O3058" s="197"/>
      <c r="P3058" s="231"/>
    </row>
    <row r="3059" spans="2:16">
      <c r="B3059" s="351"/>
      <c r="C3059" s="435"/>
      <c r="D3059" s="399"/>
      <c r="E3059" s="400"/>
      <c r="G3059" s="401"/>
      <c r="H3059" s="401"/>
      <c r="I3059" s="401"/>
      <c r="J3059" s="194"/>
      <c r="K3059" s="194"/>
      <c r="L3059" s="195"/>
      <c r="M3059" s="196"/>
      <c r="N3059" s="197"/>
      <c r="O3059" s="197"/>
      <c r="P3059" s="231"/>
    </row>
    <row r="3060" spans="2:16">
      <c r="B3060" s="351"/>
      <c r="C3060" s="435"/>
      <c r="D3060" s="399"/>
      <c r="E3060" s="400"/>
      <c r="G3060" s="401"/>
      <c r="H3060" s="401"/>
      <c r="I3060" s="401"/>
      <c r="J3060" s="194"/>
      <c r="K3060" s="194"/>
      <c r="L3060" s="195"/>
      <c r="M3060" s="196"/>
      <c r="N3060" s="197"/>
      <c r="O3060" s="197"/>
      <c r="P3060" s="231"/>
    </row>
    <row r="3061" spans="2:16">
      <c r="B3061" s="351"/>
      <c r="C3061" s="435"/>
      <c r="D3061" s="399"/>
      <c r="E3061" s="400"/>
      <c r="G3061" s="401"/>
      <c r="H3061" s="401"/>
      <c r="I3061" s="401"/>
      <c r="J3061" s="194"/>
      <c r="K3061" s="194"/>
      <c r="L3061" s="195"/>
      <c r="M3061" s="196"/>
      <c r="N3061" s="197"/>
      <c r="O3061" s="197"/>
      <c r="P3061" s="231"/>
    </row>
    <row r="3062" spans="2:16">
      <c r="B3062" s="351"/>
      <c r="C3062" s="435"/>
      <c r="D3062" s="399"/>
      <c r="E3062" s="400"/>
      <c r="G3062" s="401"/>
      <c r="H3062" s="401"/>
      <c r="I3062" s="401"/>
      <c r="J3062" s="194"/>
      <c r="K3062" s="194"/>
      <c r="L3062" s="195"/>
      <c r="M3062" s="196"/>
      <c r="N3062" s="197"/>
      <c r="O3062" s="197"/>
      <c r="P3062" s="231"/>
    </row>
    <row r="3063" spans="2:16">
      <c r="B3063" s="351"/>
      <c r="C3063" s="435"/>
      <c r="D3063" s="399"/>
      <c r="E3063" s="400"/>
      <c r="G3063" s="401"/>
      <c r="H3063" s="401"/>
      <c r="I3063" s="401"/>
      <c r="J3063" s="194"/>
      <c r="K3063" s="194"/>
      <c r="L3063" s="195"/>
      <c r="M3063" s="196"/>
      <c r="N3063" s="197"/>
      <c r="O3063" s="197"/>
      <c r="P3063" s="231"/>
    </row>
    <row r="3064" spans="2:16">
      <c r="B3064" s="351"/>
      <c r="C3064" s="435"/>
      <c r="D3064" s="399"/>
      <c r="E3064" s="400"/>
      <c r="G3064" s="401"/>
      <c r="H3064" s="401"/>
      <c r="I3064" s="401"/>
      <c r="J3064" s="194"/>
      <c r="K3064" s="194"/>
      <c r="L3064" s="195"/>
      <c r="M3064" s="196"/>
      <c r="N3064" s="197"/>
      <c r="O3064" s="197"/>
      <c r="P3064" s="231"/>
    </row>
    <row r="3065" spans="2:16">
      <c r="B3065" s="351"/>
      <c r="C3065" s="435"/>
      <c r="D3065" s="399"/>
      <c r="E3065" s="400"/>
      <c r="G3065" s="401"/>
      <c r="H3065" s="401"/>
      <c r="I3065" s="401"/>
      <c r="J3065" s="194"/>
      <c r="K3065" s="194"/>
      <c r="L3065" s="195"/>
      <c r="M3065" s="196"/>
      <c r="N3065" s="197"/>
      <c r="O3065" s="197"/>
      <c r="P3065" s="231"/>
    </row>
    <row r="3066" spans="2:16">
      <c r="B3066" s="351"/>
      <c r="C3066" s="435"/>
      <c r="D3066" s="399"/>
      <c r="E3066" s="400"/>
      <c r="G3066" s="401"/>
      <c r="H3066" s="401"/>
      <c r="I3066" s="401"/>
      <c r="J3066" s="194"/>
      <c r="K3066" s="194"/>
      <c r="L3066" s="195"/>
      <c r="M3066" s="196"/>
      <c r="N3066" s="197"/>
      <c r="O3066" s="197"/>
      <c r="P3066" s="231"/>
    </row>
    <row r="3067" spans="2:16">
      <c r="B3067" s="351"/>
      <c r="C3067" s="435"/>
      <c r="D3067" s="399"/>
      <c r="E3067" s="400"/>
      <c r="G3067" s="401"/>
      <c r="H3067" s="401"/>
      <c r="I3067" s="401"/>
      <c r="J3067" s="194"/>
      <c r="K3067" s="194"/>
      <c r="L3067" s="195"/>
      <c r="M3067" s="196"/>
      <c r="N3067" s="197"/>
      <c r="O3067" s="197"/>
      <c r="P3067" s="231"/>
    </row>
    <row r="3068" spans="2:16">
      <c r="B3068" s="351"/>
      <c r="C3068" s="435"/>
      <c r="D3068" s="399"/>
      <c r="E3068" s="400"/>
      <c r="G3068" s="401"/>
      <c r="H3068" s="401"/>
      <c r="I3068" s="401"/>
      <c r="J3068" s="194"/>
      <c r="K3068" s="194"/>
      <c r="L3068" s="195"/>
      <c r="M3068" s="196"/>
      <c r="N3068" s="197"/>
      <c r="O3068" s="197"/>
      <c r="P3068" s="231"/>
    </row>
    <row r="3069" spans="2:16">
      <c r="B3069" s="351"/>
      <c r="C3069" s="435"/>
      <c r="D3069" s="399"/>
      <c r="E3069" s="400"/>
      <c r="G3069" s="401"/>
      <c r="H3069" s="401"/>
      <c r="I3069" s="401"/>
      <c r="J3069" s="194"/>
      <c r="K3069" s="194"/>
      <c r="L3069" s="195"/>
      <c r="M3069" s="196"/>
      <c r="N3069" s="197"/>
      <c r="O3069" s="197"/>
      <c r="P3069" s="231"/>
    </row>
    <row r="3070" spans="2:16">
      <c r="B3070" s="351"/>
      <c r="C3070" s="435"/>
      <c r="D3070" s="399"/>
      <c r="E3070" s="400"/>
      <c r="G3070" s="401"/>
      <c r="H3070" s="401"/>
      <c r="I3070" s="401"/>
      <c r="J3070" s="194"/>
      <c r="K3070" s="194"/>
      <c r="L3070" s="195"/>
      <c r="M3070" s="196"/>
      <c r="N3070" s="197"/>
      <c r="O3070" s="197"/>
      <c r="P3070" s="231"/>
    </row>
    <row r="3071" spans="2:16">
      <c r="B3071" s="351"/>
      <c r="C3071" s="435"/>
      <c r="D3071" s="399"/>
      <c r="E3071" s="400"/>
      <c r="G3071" s="401"/>
      <c r="H3071" s="401"/>
      <c r="I3071" s="401"/>
      <c r="J3071" s="194"/>
      <c r="K3071" s="194"/>
      <c r="L3071" s="195"/>
      <c r="M3071" s="196"/>
      <c r="N3071" s="197"/>
      <c r="O3071" s="197"/>
      <c r="P3071" s="231"/>
    </row>
    <row r="3072" spans="2:16">
      <c r="B3072" s="351"/>
      <c r="C3072" s="435"/>
      <c r="D3072" s="399"/>
      <c r="E3072" s="400"/>
      <c r="G3072" s="401"/>
      <c r="H3072" s="401"/>
      <c r="I3072" s="401"/>
      <c r="J3072" s="194"/>
      <c r="K3072" s="194"/>
      <c r="L3072" s="195"/>
      <c r="M3072" s="196"/>
      <c r="N3072" s="197"/>
      <c r="O3072" s="197"/>
      <c r="P3072" s="231"/>
    </row>
    <row r="3073" spans="2:16">
      <c r="B3073" s="351"/>
      <c r="C3073" s="435"/>
      <c r="D3073" s="399"/>
      <c r="E3073" s="400"/>
      <c r="G3073" s="401"/>
      <c r="H3073" s="401"/>
      <c r="I3073" s="401"/>
      <c r="J3073" s="194"/>
      <c r="K3073" s="194"/>
      <c r="L3073" s="195"/>
      <c r="M3073" s="196"/>
      <c r="N3073" s="197"/>
      <c r="O3073" s="197"/>
      <c r="P3073" s="231"/>
    </row>
    <row r="3074" spans="2:16">
      <c r="B3074" s="351"/>
      <c r="C3074" s="435"/>
      <c r="D3074" s="399"/>
      <c r="E3074" s="400"/>
      <c r="G3074" s="401"/>
      <c r="H3074" s="401"/>
      <c r="I3074" s="401"/>
      <c r="J3074" s="194"/>
      <c r="K3074" s="194"/>
      <c r="L3074" s="195"/>
      <c r="M3074" s="196"/>
      <c r="N3074" s="197"/>
      <c r="O3074" s="197"/>
      <c r="P3074" s="231"/>
    </row>
    <row r="3075" spans="2:16">
      <c r="B3075" s="351"/>
      <c r="C3075" s="435"/>
      <c r="D3075" s="399"/>
      <c r="E3075" s="400"/>
      <c r="G3075" s="401"/>
      <c r="H3075" s="401"/>
      <c r="I3075" s="401"/>
      <c r="J3075" s="194"/>
      <c r="K3075" s="194"/>
      <c r="L3075" s="195"/>
      <c r="M3075" s="196"/>
      <c r="N3075" s="197"/>
      <c r="O3075" s="197"/>
      <c r="P3075" s="231"/>
    </row>
    <row r="3076" spans="2:16">
      <c r="B3076" s="351"/>
      <c r="C3076" s="435"/>
      <c r="D3076" s="399"/>
      <c r="E3076" s="400"/>
      <c r="G3076" s="401"/>
      <c r="H3076" s="401"/>
      <c r="I3076" s="401"/>
      <c r="J3076" s="194"/>
      <c r="K3076" s="194"/>
      <c r="L3076" s="195"/>
      <c r="M3076" s="196"/>
      <c r="N3076" s="197"/>
      <c r="O3076" s="197"/>
      <c r="P3076" s="231"/>
    </row>
    <row r="3077" spans="2:16">
      <c r="B3077" s="351"/>
      <c r="C3077" s="435"/>
      <c r="D3077" s="399"/>
      <c r="E3077" s="400"/>
      <c r="G3077" s="401"/>
      <c r="H3077" s="401"/>
      <c r="I3077" s="401"/>
      <c r="J3077" s="194"/>
      <c r="K3077" s="194"/>
      <c r="L3077" s="195"/>
      <c r="M3077" s="196"/>
      <c r="N3077" s="197"/>
      <c r="O3077" s="197"/>
      <c r="P3077" s="231"/>
    </row>
    <row r="3078" spans="2:16">
      <c r="B3078" s="351"/>
      <c r="C3078" s="435"/>
      <c r="D3078" s="399"/>
      <c r="E3078" s="400"/>
      <c r="G3078" s="401"/>
      <c r="H3078" s="401"/>
      <c r="I3078" s="401"/>
      <c r="J3078" s="194"/>
      <c r="K3078" s="194"/>
      <c r="L3078" s="195"/>
      <c r="M3078" s="196"/>
      <c r="N3078" s="197"/>
      <c r="O3078" s="197"/>
      <c r="P3078" s="231"/>
    </row>
    <row r="3079" spans="2:16">
      <c r="B3079" s="351"/>
      <c r="C3079" s="435"/>
      <c r="D3079" s="399"/>
      <c r="E3079" s="400"/>
      <c r="G3079" s="401"/>
      <c r="H3079" s="401"/>
      <c r="I3079" s="401"/>
      <c r="J3079" s="194"/>
      <c r="K3079" s="194"/>
      <c r="L3079" s="195"/>
      <c r="M3079" s="196"/>
      <c r="N3079" s="197"/>
      <c r="O3079" s="197"/>
      <c r="P3079" s="231"/>
    </row>
    <row r="3080" spans="2:16">
      <c r="B3080" s="351"/>
      <c r="C3080" s="435"/>
      <c r="D3080" s="399"/>
      <c r="E3080" s="400"/>
      <c r="G3080" s="401"/>
      <c r="H3080" s="401"/>
      <c r="I3080" s="401"/>
      <c r="J3080" s="194"/>
      <c r="K3080" s="194"/>
      <c r="L3080" s="195"/>
      <c r="M3080" s="196"/>
      <c r="N3080" s="197"/>
      <c r="O3080" s="197"/>
      <c r="P3080" s="231"/>
    </row>
    <row r="3081" spans="2:16">
      <c r="B3081" s="351"/>
      <c r="C3081" s="435"/>
      <c r="D3081" s="399"/>
      <c r="E3081" s="400"/>
      <c r="G3081" s="401"/>
      <c r="H3081" s="401"/>
      <c r="I3081" s="401"/>
      <c r="J3081" s="194"/>
      <c r="K3081" s="194"/>
      <c r="L3081" s="195"/>
      <c r="M3081" s="196"/>
      <c r="N3081" s="197"/>
      <c r="O3081" s="197"/>
      <c r="P3081" s="231"/>
    </row>
    <row r="3082" spans="2:16">
      <c r="B3082" s="351"/>
      <c r="C3082" s="435"/>
      <c r="D3082" s="399"/>
      <c r="E3082" s="400"/>
      <c r="G3082" s="401"/>
      <c r="H3082" s="401"/>
      <c r="I3082" s="401"/>
      <c r="J3082" s="194"/>
      <c r="K3082" s="194"/>
      <c r="L3082" s="195"/>
      <c r="M3082" s="196"/>
      <c r="N3082" s="197"/>
      <c r="O3082" s="197"/>
      <c r="P3082" s="231"/>
    </row>
    <row r="3083" spans="2:16">
      <c r="B3083" s="351"/>
      <c r="C3083" s="435"/>
      <c r="D3083" s="399"/>
      <c r="E3083" s="400"/>
      <c r="G3083" s="401"/>
      <c r="H3083" s="401"/>
      <c r="I3083" s="401"/>
      <c r="J3083" s="194"/>
      <c r="K3083" s="194"/>
      <c r="L3083" s="195"/>
      <c r="M3083" s="196"/>
      <c r="N3083" s="197"/>
      <c r="O3083" s="197"/>
      <c r="P3083" s="231"/>
    </row>
    <row r="3084" spans="2:16">
      <c r="B3084" s="351"/>
      <c r="C3084" s="435"/>
      <c r="D3084" s="399"/>
      <c r="E3084" s="400"/>
      <c r="G3084" s="401"/>
      <c r="H3084" s="401"/>
      <c r="I3084" s="401"/>
      <c r="J3084" s="194"/>
      <c r="K3084" s="194"/>
      <c r="L3084" s="195"/>
      <c r="M3084" s="196"/>
      <c r="N3084" s="197"/>
      <c r="O3084" s="197"/>
      <c r="P3084" s="231"/>
    </row>
    <row r="3085" spans="2:16">
      <c r="B3085" s="351"/>
      <c r="C3085" s="435"/>
      <c r="D3085" s="399"/>
      <c r="E3085" s="400"/>
      <c r="G3085" s="401"/>
      <c r="H3085" s="401"/>
      <c r="I3085" s="401"/>
      <c r="J3085" s="194"/>
      <c r="K3085" s="194"/>
      <c r="L3085" s="195"/>
      <c r="M3085" s="196"/>
      <c r="N3085" s="197"/>
      <c r="O3085" s="197"/>
      <c r="P3085" s="231"/>
    </row>
    <row r="3086" spans="2:16">
      <c r="B3086" s="351"/>
      <c r="C3086" s="435"/>
      <c r="D3086" s="399"/>
      <c r="E3086" s="400"/>
      <c r="G3086" s="401"/>
      <c r="H3086" s="401"/>
      <c r="I3086" s="401"/>
      <c r="J3086" s="194"/>
      <c r="K3086" s="194"/>
      <c r="L3086" s="195"/>
      <c r="M3086" s="196"/>
      <c r="N3086" s="197"/>
      <c r="O3086" s="197"/>
      <c r="P3086" s="231"/>
    </row>
    <row r="3087" spans="2:16">
      <c r="B3087" s="351"/>
      <c r="C3087" s="435"/>
      <c r="D3087" s="399"/>
      <c r="E3087" s="400"/>
      <c r="G3087" s="401"/>
      <c r="H3087" s="401"/>
      <c r="I3087" s="401"/>
      <c r="J3087" s="194"/>
      <c r="K3087" s="194"/>
      <c r="L3087" s="195"/>
      <c r="M3087" s="196"/>
      <c r="N3087" s="197"/>
      <c r="O3087" s="197"/>
      <c r="P3087" s="231"/>
    </row>
    <row r="3088" spans="2:16">
      <c r="B3088" s="351"/>
      <c r="C3088" s="435"/>
      <c r="D3088" s="399"/>
      <c r="E3088" s="400"/>
      <c r="G3088" s="401"/>
      <c r="H3088" s="401"/>
      <c r="I3088" s="401"/>
      <c r="J3088" s="194"/>
      <c r="K3088" s="194"/>
      <c r="L3088" s="195"/>
      <c r="M3088" s="196"/>
      <c r="N3088" s="197"/>
      <c r="O3088" s="197"/>
      <c r="P3088" s="231"/>
    </row>
    <row r="3089" spans="2:16">
      <c r="B3089" s="351"/>
      <c r="C3089" s="435"/>
      <c r="D3089" s="399"/>
      <c r="E3089" s="400"/>
      <c r="G3089" s="401"/>
      <c r="H3089" s="401"/>
      <c r="I3089" s="401"/>
      <c r="J3089" s="194"/>
      <c r="K3089" s="194"/>
      <c r="L3089" s="195"/>
      <c r="M3089" s="196"/>
      <c r="N3089" s="197"/>
      <c r="O3089" s="197"/>
      <c r="P3089" s="231"/>
    </row>
    <row r="3090" spans="2:16">
      <c r="B3090" s="351"/>
      <c r="C3090" s="435"/>
      <c r="D3090" s="399"/>
      <c r="E3090" s="400"/>
      <c r="G3090" s="401"/>
      <c r="H3090" s="401"/>
      <c r="I3090" s="401"/>
      <c r="J3090" s="194"/>
      <c r="K3090" s="194"/>
      <c r="L3090" s="195"/>
      <c r="M3090" s="196"/>
      <c r="N3090" s="197"/>
      <c r="O3090" s="197"/>
      <c r="P3090" s="231"/>
    </row>
    <row r="3091" spans="2:16">
      <c r="B3091" s="351"/>
      <c r="C3091" s="435"/>
      <c r="D3091" s="399"/>
      <c r="E3091" s="400"/>
      <c r="G3091" s="401"/>
      <c r="H3091" s="401"/>
      <c r="I3091" s="401"/>
      <c r="J3091" s="194"/>
      <c r="K3091" s="194"/>
      <c r="L3091" s="195"/>
      <c r="M3091" s="196"/>
      <c r="N3091" s="197"/>
      <c r="O3091" s="197"/>
      <c r="P3091" s="231"/>
    </row>
    <row r="3092" spans="2:16">
      <c r="B3092" s="351"/>
      <c r="C3092" s="435"/>
      <c r="D3092" s="399"/>
      <c r="E3092" s="400"/>
      <c r="G3092" s="401"/>
      <c r="H3092" s="401"/>
      <c r="I3092" s="401"/>
      <c r="J3092" s="194"/>
      <c r="K3092" s="194"/>
      <c r="L3092" s="195"/>
      <c r="M3092" s="196"/>
      <c r="N3092" s="197"/>
      <c r="O3092" s="197"/>
      <c r="P3092" s="231"/>
    </row>
    <row r="3093" spans="2:16">
      <c r="B3093" s="351"/>
      <c r="C3093" s="435"/>
      <c r="D3093" s="399"/>
      <c r="E3093" s="400"/>
      <c r="G3093" s="401"/>
      <c r="H3093" s="401"/>
      <c r="I3093" s="401"/>
      <c r="J3093" s="194"/>
      <c r="K3093" s="194"/>
      <c r="L3093" s="195"/>
      <c r="M3093" s="196"/>
      <c r="N3093" s="197"/>
      <c r="O3093" s="197"/>
      <c r="P3093" s="231"/>
    </row>
    <row r="3094" spans="2:16">
      <c r="B3094" s="351"/>
      <c r="C3094" s="435"/>
      <c r="D3094" s="399"/>
      <c r="E3094" s="400"/>
      <c r="G3094" s="401"/>
      <c r="H3094" s="401"/>
      <c r="I3094" s="401"/>
      <c r="J3094" s="194"/>
      <c r="K3094" s="194"/>
      <c r="L3094" s="195"/>
      <c r="M3094" s="196"/>
      <c r="N3094" s="197"/>
      <c r="O3094" s="197"/>
      <c r="P3094" s="231"/>
    </row>
    <row r="3095" spans="2:16">
      <c r="B3095" s="351"/>
      <c r="C3095" s="435"/>
      <c r="D3095" s="399"/>
      <c r="E3095" s="400"/>
      <c r="G3095" s="401"/>
      <c r="H3095" s="401"/>
      <c r="I3095" s="401"/>
      <c r="J3095" s="194"/>
      <c r="K3095" s="194"/>
      <c r="L3095" s="195"/>
      <c r="M3095" s="196"/>
      <c r="N3095" s="197"/>
      <c r="O3095" s="197"/>
      <c r="P3095" s="231"/>
    </row>
    <row r="3096" spans="2:16">
      <c r="B3096" s="351"/>
      <c r="C3096" s="435"/>
      <c r="D3096" s="399"/>
      <c r="E3096" s="400"/>
      <c r="G3096" s="401"/>
      <c r="H3096" s="401"/>
      <c r="I3096" s="401"/>
      <c r="J3096" s="194"/>
      <c r="K3096" s="194"/>
      <c r="L3096" s="195"/>
      <c r="M3096" s="196"/>
      <c r="N3096" s="197"/>
      <c r="O3096" s="197"/>
      <c r="P3096" s="231"/>
    </row>
    <row r="3097" spans="2:16">
      <c r="B3097" s="351"/>
      <c r="C3097" s="435"/>
      <c r="D3097" s="399"/>
      <c r="E3097" s="400"/>
      <c r="G3097" s="401"/>
      <c r="H3097" s="401"/>
      <c r="I3097" s="401"/>
      <c r="J3097" s="194"/>
      <c r="K3097" s="194"/>
      <c r="L3097" s="195"/>
      <c r="M3097" s="196"/>
      <c r="N3097" s="197"/>
      <c r="O3097" s="197"/>
      <c r="P3097" s="231"/>
    </row>
    <row r="3098" spans="2:16">
      <c r="B3098" s="351"/>
      <c r="C3098" s="435"/>
      <c r="D3098" s="399"/>
      <c r="E3098" s="400"/>
      <c r="G3098" s="401"/>
      <c r="H3098" s="401"/>
      <c r="I3098" s="401"/>
      <c r="J3098" s="194"/>
      <c r="K3098" s="194"/>
      <c r="L3098" s="195"/>
      <c r="M3098" s="196"/>
      <c r="N3098" s="197"/>
      <c r="O3098" s="197"/>
      <c r="P3098" s="231"/>
    </row>
    <row r="3099" spans="2:16">
      <c r="B3099" s="351"/>
      <c r="C3099" s="435"/>
      <c r="D3099" s="399"/>
      <c r="E3099" s="400"/>
      <c r="G3099" s="401"/>
      <c r="H3099" s="401"/>
      <c r="I3099" s="401"/>
      <c r="J3099" s="194"/>
      <c r="K3099" s="194"/>
      <c r="L3099" s="195"/>
      <c r="M3099" s="196"/>
      <c r="N3099" s="197"/>
      <c r="O3099" s="197"/>
      <c r="P3099" s="231"/>
    </row>
    <row r="3100" spans="2:16">
      <c r="B3100" s="351"/>
      <c r="C3100" s="435"/>
      <c r="D3100" s="399"/>
      <c r="E3100" s="400"/>
      <c r="G3100" s="401"/>
      <c r="H3100" s="401"/>
      <c r="I3100" s="401"/>
      <c r="J3100" s="194"/>
      <c r="K3100" s="194"/>
      <c r="L3100" s="195"/>
      <c r="M3100" s="196"/>
      <c r="N3100" s="197"/>
      <c r="O3100" s="197"/>
      <c r="P3100" s="231"/>
    </row>
    <row r="3101" spans="2:16">
      <c r="B3101" s="351"/>
      <c r="C3101" s="435"/>
      <c r="D3101" s="399"/>
      <c r="E3101" s="400"/>
      <c r="G3101" s="401"/>
      <c r="H3101" s="401"/>
      <c r="I3101" s="401"/>
      <c r="J3101" s="194"/>
      <c r="K3101" s="194"/>
      <c r="L3101" s="195"/>
      <c r="M3101" s="196"/>
      <c r="N3101" s="197"/>
      <c r="O3101" s="197"/>
      <c r="P3101" s="231"/>
    </row>
    <row r="3102" spans="2:16">
      <c r="B3102" s="351"/>
      <c r="C3102" s="435"/>
      <c r="D3102" s="399"/>
      <c r="E3102" s="400"/>
      <c r="G3102" s="401"/>
      <c r="H3102" s="401"/>
      <c r="I3102" s="401"/>
      <c r="J3102" s="194"/>
      <c r="K3102" s="194"/>
      <c r="L3102" s="195"/>
      <c r="M3102" s="196"/>
      <c r="N3102" s="197"/>
      <c r="O3102" s="197"/>
      <c r="P3102" s="231"/>
    </row>
    <row r="3103" spans="2:16">
      <c r="B3103" s="351"/>
      <c r="C3103" s="435"/>
      <c r="D3103" s="399"/>
      <c r="E3103" s="400"/>
      <c r="G3103" s="401"/>
      <c r="H3103" s="401"/>
      <c r="I3103" s="401"/>
      <c r="J3103" s="194"/>
      <c r="K3103" s="194"/>
      <c r="L3103" s="195"/>
      <c r="M3103" s="196"/>
      <c r="N3103" s="197"/>
      <c r="O3103" s="197"/>
      <c r="P3103" s="231"/>
    </row>
    <row r="3104" spans="2:16">
      <c r="B3104" s="351"/>
      <c r="C3104" s="435"/>
      <c r="D3104" s="399"/>
      <c r="E3104" s="400"/>
      <c r="G3104" s="401"/>
      <c r="H3104" s="401"/>
      <c r="I3104" s="401"/>
      <c r="J3104" s="194"/>
      <c r="K3104" s="194"/>
      <c r="L3104" s="195"/>
      <c r="M3104" s="196"/>
      <c r="N3104" s="197"/>
      <c r="O3104" s="197"/>
      <c r="P3104" s="231"/>
    </row>
    <row r="3105" spans="2:16">
      <c r="B3105" s="351"/>
      <c r="C3105" s="435"/>
      <c r="D3105" s="399"/>
      <c r="E3105" s="400"/>
      <c r="G3105" s="401"/>
      <c r="H3105" s="401"/>
      <c r="I3105" s="401"/>
      <c r="J3105" s="194"/>
      <c r="K3105" s="194"/>
      <c r="L3105" s="195"/>
      <c r="M3105" s="196"/>
      <c r="N3105" s="197"/>
      <c r="O3105" s="197"/>
      <c r="P3105" s="231"/>
    </row>
    <row r="3106" spans="2:16">
      <c r="B3106" s="351"/>
      <c r="C3106" s="435"/>
      <c r="D3106" s="399"/>
      <c r="E3106" s="400"/>
      <c r="G3106" s="401"/>
      <c r="H3106" s="401"/>
      <c r="I3106" s="401"/>
      <c r="J3106" s="194"/>
      <c r="K3106" s="194"/>
      <c r="L3106" s="195"/>
      <c r="M3106" s="196"/>
      <c r="N3106" s="197"/>
      <c r="O3106" s="197"/>
      <c r="P3106" s="231"/>
    </row>
    <row r="3107" spans="2:16">
      <c r="B3107" s="351"/>
      <c r="C3107" s="435"/>
      <c r="D3107" s="399"/>
      <c r="E3107" s="400"/>
      <c r="G3107" s="401"/>
      <c r="H3107" s="401"/>
      <c r="I3107" s="401"/>
      <c r="J3107" s="194"/>
      <c r="K3107" s="194"/>
      <c r="L3107" s="195"/>
      <c r="M3107" s="196"/>
      <c r="N3107" s="197"/>
      <c r="O3107" s="197"/>
      <c r="P3107" s="231"/>
    </row>
    <row r="3108" spans="2:16">
      <c r="B3108" s="351"/>
      <c r="C3108" s="435"/>
      <c r="D3108" s="399"/>
      <c r="E3108" s="400"/>
      <c r="G3108" s="401"/>
      <c r="H3108" s="401"/>
      <c r="I3108" s="401"/>
      <c r="J3108" s="194"/>
      <c r="K3108" s="194"/>
      <c r="L3108" s="195"/>
      <c r="M3108" s="196"/>
      <c r="N3108" s="197"/>
      <c r="O3108" s="197"/>
      <c r="P3108" s="231"/>
    </row>
    <row r="3109" spans="2:16">
      <c r="B3109" s="351"/>
      <c r="C3109" s="435"/>
      <c r="D3109" s="399"/>
      <c r="E3109" s="400"/>
      <c r="G3109" s="401"/>
      <c r="H3109" s="401"/>
      <c r="I3109" s="401"/>
      <c r="J3109" s="194"/>
      <c r="K3109" s="194"/>
      <c r="L3109" s="195"/>
      <c r="M3109" s="196"/>
      <c r="N3109" s="197"/>
      <c r="O3109" s="197"/>
      <c r="P3109" s="231"/>
    </row>
    <row r="3110" spans="2:16">
      <c r="B3110" s="351"/>
      <c r="C3110" s="435"/>
      <c r="D3110" s="399"/>
      <c r="E3110" s="400"/>
      <c r="G3110" s="401"/>
      <c r="H3110" s="401"/>
      <c r="I3110" s="401"/>
      <c r="J3110" s="194"/>
      <c r="K3110" s="194"/>
      <c r="L3110" s="195"/>
      <c r="M3110" s="196"/>
      <c r="N3110" s="197"/>
      <c r="O3110" s="197"/>
      <c r="P3110" s="231"/>
    </row>
    <row r="3111" spans="2:16">
      <c r="B3111" s="351"/>
      <c r="C3111" s="435"/>
      <c r="D3111" s="399"/>
      <c r="E3111" s="400"/>
      <c r="G3111" s="401"/>
      <c r="H3111" s="401"/>
      <c r="I3111" s="401"/>
      <c r="J3111" s="194"/>
      <c r="K3111" s="194"/>
      <c r="L3111" s="195"/>
      <c r="M3111" s="196"/>
      <c r="N3111" s="197"/>
      <c r="O3111" s="197"/>
      <c r="P3111" s="231"/>
    </row>
    <row r="3112" spans="2:16">
      <c r="B3112" s="351"/>
      <c r="C3112" s="435"/>
      <c r="D3112" s="399"/>
      <c r="E3112" s="400"/>
      <c r="G3112" s="401"/>
      <c r="H3112" s="401"/>
      <c r="I3112" s="401"/>
      <c r="J3112" s="194"/>
      <c r="K3112" s="194"/>
      <c r="L3112" s="195"/>
      <c r="M3112" s="196"/>
      <c r="N3112" s="197"/>
      <c r="O3112" s="197"/>
      <c r="P3112" s="231"/>
    </row>
    <row r="3113" spans="2:16">
      <c r="B3113" s="351"/>
      <c r="C3113" s="435"/>
      <c r="D3113" s="399"/>
      <c r="E3113" s="400"/>
      <c r="G3113" s="401"/>
      <c r="H3113" s="401"/>
      <c r="I3113" s="401"/>
      <c r="J3113" s="194"/>
      <c r="K3113" s="194"/>
      <c r="L3113" s="195"/>
      <c r="M3113" s="196"/>
      <c r="N3113" s="197"/>
      <c r="O3113" s="197"/>
      <c r="P3113" s="231"/>
    </row>
    <row r="3114" spans="2:16">
      <c r="B3114" s="351"/>
      <c r="C3114" s="435"/>
      <c r="D3114" s="399"/>
      <c r="E3114" s="400"/>
      <c r="G3114" s="401"/>
      <c r="H3114" s="401"/>
      <c r="I3114" s="401"/>
      <c r="J3114" s="194"/>
      <c r="K3114" s="194"/>
      <c r="L3114" s="195"/>
      <c r="M3114" s="196"/>
      <c r="N3114" s="197"/>
      <c r="O3114" s="197"/>
      <c r="P3114" s="231"/>
    </row>
    <row r="3115" spans="2:16">
      <c r="B3115" s="351"/>
      <c r="C3115" s="435"/>
      <c r="D3115" s="399"/>
      <c r="E3115" s="400"/>
      <c r="G3115" s="401"/>
      <c r="H3115" s="401"/>
      <c r="I3115" s="401"/>
      <c r="J3115" s="194"/>
      <c r="K3115" s="194"/>
      <c r="L3115" s="195"/>
      <c r="M3115" s="196"/>
      <c r="N3115" s="197"/>
      <c r="O3115" s="197"/>
      <c r="P3115" s="231"/>
    </row>
    <row r="3116" spans="2:16">
      <c r="B3116" s="351"/>
      <c r="C3116" s="435"/>
      <c r="D3116" s="399"/>
      <c r="E3116" s="400"/>
      <c r="G3116" s="401"/>
      <c r="H3116" s="401"/>
      <c r="I3116" s="401"/>
      <c r="J3116" s="194"/>
      <c r="K3116" s="194"/>
      <c r="L3116" s="195"/>
      <c r="M3116" s="196"/>
      <c r="N3116" s="197"/>
      <c r="O3116" s="197"/>
      <c r="P3116" s="231"/>
    </row>
    <row r="3117" spans="2:16">
      <c r="B3117" s="351"/>
      <c r="C3117" s="435"/>
      <c r="D3117" s="399"/>
      <c r="E3117" s="400"/>
      <c r="G3117" s="401"/>
      <c r="H3117" s="401"/>
      <c r="I3117" s="401"/>
      <c r="J3117" s="194"/>
      <c r="K3117" s="194"/>
      <c r="L3117" s="195"/>
      <c r="M3117" s="196"/>
      <c r="N3117" s="197"/>
      <c r="O3117" s="197"/>
      <c r="P3117" s="231"/>
    </row>
    <row r="3118" spans="2:16">
      <c r="B3118" s="351"/>
      <c r="C3118" s="435"/>
      <c r="D3118" s="399"/>
      <c r="E3118" s="400"/>
      <c r="G3118" s="401"/>
      <c r="H3118" s="401"/>
      <c r="I3118" s="401"/>
      <c r="J3118" s="194"/>
      <c r="K3118" s="194"/>
      <c r="L3118" s="195"/>
      <c r="M3118" s="196"/>
      <c r="N3118" s="197"/>
      <c r="O3118" s="197"/>
      <c r="P3118" s="231"/>
    </row>
    <row r="3119" spans="2:16">
      <c r="B3119" s="351"/>
      <c r="C3119" s="435"/>
      <c r="D3119" s="399"/>
      <c r="E3119" s="400"/>
      <c r="G3119" s="401"/>
      <c r="H3119" s="401"/>
      <c r="I3119" s="401"/>
      <c r="J3119" s="194"/>
      <c r="K3119" s="194"/>
      <c r="L3119" s="195"/>
      <c r="M3119" s="196"/>
      <c r="N3119" s="197"/>
      <c r="O3119" s="197"/>
      <c r="P3119" s="231"/>
    </row>
    <row r="3120" spans="2:16">
      <c r="B3120" s="351"/>
      <c r="C3120" s="435"/>
      <c r="D3120" s="399"/>
      <c r="E3120" s="400"/>
      <c r="G3120" s="401"/>
      <c r="H3120" s="401"/>
      <c r="I3120" s="401"/>
      <c r="J3120" s="194"/>
      <c r="K3120" s="194"/>
      <c r="L3120" s="195"/>
      <c r="M3120" s="196"/>
      <c r="N3120" s="197"/>
      <c r="O3120" s="197"/>
      <c r="P3120" s="231"/>
    </row>
    <row r="3121" spans="2:16">
      <c r="B3121" s="351"/>
      <c r="C3121" s="435"/>
      <c r="D3121" s="399"/>
      <c r="E3121" s="400"/>
      <c r="G3121" s="401"/>
      <c r="H3121" s="401"/>
      <c r="I3121" s="401"/>
      <c r="J3121" s="194"/>
      <c r="K3121" s="194"/>
      <c r="L3121" s="195"/>
      <c r="M3121" s="196"/>
      <c r="N3121" s="197"/>
      <c r="O3121" s="197"/>
      <c r="P3121" s="231"/>
    </row>
    <row r="3122" spans="2:16">
      <c r="B3122" s="351"/>
      <c r="C3122" s="435"/>
      <c r="D3122" s="399"/>
      <c r="E3122" s="400"/>
      <c r="G3122" s="401"/>
      <c r="H3122" s="401"/>
      <c r="I3122" s="401"/>
      <c r="J3122" s="194"/>
      <c r="K3122" s="194"/>
      <c r="L3122" s="195"/>
      <c r="M3122" s="196"/>
      <c r="N3122" s="197"/>
      <c r="O3122" s="197"/>
      <c r="P3122" s="231"/>
    </row>
    <row r="3123" spans="2:16">
      <c r="B3123" s="351"/>
      <c r="C3123" s="435"/>
      <c r="D3123" s="399"/>
      <c r="E3123" s="400"/>
      <c r="G3123" s="401"/>
      <c r="H3123" s="401"/>
      <c r="I3123" s="401"/>
      <c r="J3123" s="194"/>
      <c r="K3123" s="194"/>
      <c r="L3123" s="195"/>
      <c r="M3123" s="196"/>
      <c r="N3123" s="197"/>
      <c r="O3123" s="197"/>
      <c r="P3123" s="231"/>
    </row>
    <row r="3124" spans="2:16">
      <c r="B3124" s="351"/>
      <c r="C3124" s="435"/>
      <c r="D3124" s="399"/>
      <c r="E3124" s="400"/>
      <c r="G3124" s="401"/>
      <c r="H3124" s="401"/>
      <c r="I3124" s="401"/>
      <c r="J3124" s="194"/>
      <c r="K3124" s="194"/>
      <c r="L3124" s="195"/>
      <c r="M3124" s="196"/>
      <c r="N3124" s="197"/>
      <c r="O3124" s="197"/>
      <c r="P3124" s="231"/>
    </row>
    <row r="3125" spans="2:16">
      <c r="B3125" s="351"/>
      <c r="C3125" s="435"/>
      <c r="D3125" s="399"/>
      <c r="E3125" s="400"/>
      <c r="G3125" s="401"/>
      <c r="H3125" s="401"/>
      <c r="I3125" s="401"/>
      <c r="J3125" s="194"/>
      <c r="K3125" s="194"/>
      <c r="L3125" s="195"/>
      <c r="M3125" s="196"/>
      <c r="N3125" s="197"/>
      <c r="O3125" s="197"/>
      <c r="P3125" s="231"/>
    </row>
    <row r="3126" spans="2:16">
      <c r="B3126" s="351"/>
      <c r="C3126" s="435"/>
      <c r="D3126" s="399"/>
      <c r="E3126" s="400"/>
      <c r="G3126" s="401"/>
      <c r="H3126" s="401"/>
      <c r="I3126" s="401"/>
      <c r="J3126" s="194"/>
      <c r="K3126" s="194"/>
      <c r="L3126" s="195"/>
      <c r="M3126" s="196"/>
      <c r="N3126" s="197"/>
      <c r="O3126" s="197"/>
      <c r="P3126" s="231"/>
    </row>
    <row r="3127" spans="2:16">
      <c r="B3127" s="351"/>
      <c r="C3127" s="435"/>
      <c r="D3127" s="399"/>
      <c r="E3127" s="400"/>
      <c r="G3127" s="401"/>
      <c r="H3127" s="401"/>
      <c r="I3127" s="401"/>
      <c r="J3127" s="194"/>
      <c r="K3127" s="194"/>
      <c r="L3127" s="195"/>
      <c r="M3127" s="196"/>
      <c r="N3127" s="197"/>
      <c r="O3127" s="197"/>
      <c r="P3127" s="231"/>
    </row>
    <row r="3128" spans="2:16">
      <c r="B3128" s="351"/>
      <c r="C3128" s="435"/>
      <c r="D3128" s="399"/>
      <c r="E3128" s="400"/>
      <c r="G3128" s="401"/>
      <c r="H3128" s="401"/>
      <c r="I3128" s="401"/>
      <c r="J3128" s="194"/>
      <c r="K3128" s="194"/>
      <c r="L3128" s="195"/>
      <c r="M3128" s="196"/>
      <c r="N3128" s="197"/>
      <c r="O3128" s="197"/>
      <c r="P3128" s="231"/>
    </row>
    <row r="3129" spans="2:16">
      <c r="B3129" s="351"/>
      <c r="C3129" s="435"/>
      <c r="D3129" s="399"/>
      <c r="E3129" s="400"/>
      <c r="G3129" s="401"/>
      <c r="H3129" s="401"/>
      <c r="I3129" s="401"/>
      <c r="J3129" s="194"/>
      <c r="K3129" s="194"/>
      <c r="L3129" s="195"/>
      <c r="M3129" s="196"/>
      <c r="N3129" s="197"/>
      <c r="O3129" s="197"/>
      <c r="P3129" s="231"/>
    </row>
    <row r="3130" spans="2:16">
      <c r="B3130" s="351"/>
      <c r="C3130" s="435"/>
      <c r="D3130" s="399"/>
      <c r="E3130" s="400"/>
      <c r="G3130" s="401"/>
      <c r="H3130" s="401"/>
      <c r="I3130" s="401"/>
      <c r="J3130" s="194"/>
      <c r="K3130" s="194"/>
      <c r="L3130" s="195"/>
      <c r="M3130" s="196"/>
      <c r="N3130" s="197"/>
      <c r="O3130" s="197"/>
      <c r="P3130" s="231"/>
    </row>
    <row r="3131" spans="2:16">
      <c r="B3131" s="351"/>
      <c r="C3131" s="435"/>
      <c r="D3131" s="399"/>
      <c r="E3131" s="400"/>
      <c r="G3131" s="401"/>
      <c r="H3131" s="401"/>
      <c r="I3131" s="401"/>
      <c r="J3131" s="194"/>
      <c r="K3131" s="194"/>
      <c r="L3131" s="195"/>
      <c r="M3131" s="196"/>
      <c r="N3131" s="197"/>
      <c r="O3131" s="197"/>
      <c r="P3131" s="231"/>
    </row>
    <row r="3132" spans="2:16">
      <c r="B3132" s="351"/>
      <c r="C3132" s="435"/>
      <c r="D3132" s="399"/>
      <c r="E3132" s="400"/>
      <c r="G3132" s="401"/>
      <c r="H3132" s="401"/>
      <c r="I3132" s="401"/>
      <c r="J3132" s="194"/>
      <c r="K3132" s="194"/>
      <c r="L3132" s="195"/>
      <c r="M3132" s="196"/>
      <c r="N3132" s="197"/>
      <c r="O3132" s="197"/>
      <c r="P3132" s="231"/>
    </row>
    <row r="3133" spans="2:16">
      <c r="B3133" s="351"/>
      <c r="C3133" s="435"/>
      <c r="D3133" s="399"/>
      <c r="E3133" s="400"/>
      <c r="G3133" s="401"/>
      <c r="H3133" s="401"/>
      <c r="I3133" s="401"/>
      <c r="J3133" s="194"/>
      <c r="K3133" s="194"/>
      <c r="L3133" s="195"/>
      <c r="M3133" s="196"/>
      <c r="N3133" s="197"/>
      <c r="O3133" s="197"/>
      <c r="P3133" s="231"/>
    </row>
    <row r="3134" spans="2:16">
      <c r="B3134" s="351"/>
      <c r="C3134" s="435"/>
      <c r="D3134" s="399"/>
      <c r="E3134" s="400"/>
      <c r="G3134" s="401"/>
      <c r="H3134" s="401"/>
      <c r="I3134" s="401"/>
      <c r="J3134" s="194"/>
      <c r="K3134" s="194"/>
      <c r="L3134" s="195"/>
      <c r="M3134" s="196"/>
      <c r="N3134" s="197"/>
      <c r="O3134" s="197"/>
      <c r="P3134" s="231"/>
    </row>
    <row r="3135" spans="2:16">
      <c r="B3135" s="351"/>
      <c r="C3135" s="435"/>
      <c r="D3135" s="399"/>
      <c r="E3135" s="400"/>
      <c r="G3135" s="401"/>
      <c r="H3135" s="401"/>
      <c r="I3135" s="401"/>
      <c r="J3135" s="194"/>
      <c r="K3135" s="194"/>
      <c r="L3135" s="195"/>
      <c r="M3135" s="196"/>
      <c r="N3135" s="197"/>
      <c r="O3135" s="197"/>
      <c r="P3135" s="231"/>
    </row>
    <row r="3136" spans="2:16">
      <c r="B3136" s="351"/>
      <c r="C3136" s="435"/>
      <c r="D3136" s="399"/>
      <c r="E3136" s="400"/>
      <c r="G3136" s="401"/>
      <c r="H3136" s="401"/>
      <c r="I3136" s="401"/>
      <c r="J3136" s="194"/>
      <c r="K3136" s="194"/>
      <c r="L3136" s="195"/>
      <c r="M3136" s="196"/>
      <c r="N3136" s="197"/>
      <c r="O3136" s="197"/>
      <c r="P3136" s="231"/>
    </row>
    <row r="3137" spans="2:16">
      <c r="B3137" s="351"/>
      <c r="C3137" s="435"/>
      <c r="D3137" s="399"/>
      <c r="E3137" s="400"/>
      <c r="G3137" s="401"/>
      <c r="H3137" s="401"/>
      <c r="I3137" s="401"/>
      <c r="J3137" s="194"/>
      <c r="K3137" s="194"/>
      <c r="L3137" s="195"/>
      <c r="M3137" s="196"/>
      <c r="N3137" s="197"/>
      <c r="O3137" s="197"/>
      <c r="P3137" s="231"/>
    </row>
    <row r="3138" spans="2:16">
      <c r="B3138" s="351"/>
      <c r="C3138" s="435"/>
      <c r="D3138" s="399"/>
      <c r="E3138" s="400"/>
      <c r="G3138" s="401"/>
      <c r="H3138" s="401"/>
      <c r="I3138" s="401"/>
      <c r="J3138" s="194"/>
      <c r="K3138" s="194"/>
      <c r="L3138" s="195"/>
      <c r="M3138" s="196"/>
      <c r="N3138" s="197"/>
      <c r="O3138" s="197"/>
      <c r="P3138" s="231"/>
    </row>
    <row r="3139" spans="2:16">
      <c r="B3139" s="351"/>
      <c r="C3139" s="435"/>
      <c r="D3139" s="399"/>
      <c r="E3139" s="400"/>
      <c r="G3139" s="401"/>
      <c r="H3139" s="401"/>
      <c r="I3139" s="401"/>
      <c r="J3139" s="194"/>
      <c r="K3139" s="194"/>
      <c r="L3139" s="195"/>
      <c r="M3139" s="196"/>
      <c r="N3139" s="197"/>
      <c r="O3139" s="197"/>
      <c r="P3139" s="231"/>
    </row>
    <row r="3140" spans="2:16">
      <c r="B3140" s="351"/>
      <c r="C3140" s="435"/>
      <c r="D3140" s="399"/>
      <c r="E3140" s="400"/>
      <c r="G3140" s="401"/>
      <c r="H3140" s="401"/>
      <c r="I3140" s="401"/>
      <c r="J3140" s="194"/>
      <c r="K3140" s="194"/>
      <c r="L3140" s="195"/>
      <c r="M3140" s="196"/>
      <c r="N3140" s="197"/>
      <c r="O3140" s="197"/>
      <c r="P3140" s="231"/>
    </row>
    <row r="3141" spans="2:16">
      <c r="B3141" s="351"/>
      <c r="C3141" s="435"/>
      <c r="D3141" s="399"/>
      <c r="E3141" s="400"/>
      <c r="G3141" s="401"/>
      <c r="H3141" s="401"/>
      <c r="I3141" s="401"/>
      <c r="J3141" s="194"/>
      <c r="K3141" s="194"/>
      <c r="L3141" s="195"/>
      <c r="M3141" s="196"/>
      <c r="N3141" s="197"/>
      <c r="O3141" s="197"/>
      <c r="P3141" s="231"/>
    </row>
    <row r="3142" spans="2:16">
      <c r="B3142" s="351"/>
      <c r="C3142" s="435"/>
      <c r="D3142" s="399"/>
      <c r="E3142" s="400"/>
      <c r="G3142" s="401"/>
      <c r="H3142" s="401"/>
      <c r="I3142" s="401"/>
      <c r="J3142" s="194"/>
      <c r="K3142" s="194"/>
      <c r="L3142" s="195"/>
      <c r="M3142" s="196"/>
      <c r="N3142" s="197"/>
      <c r="O3142" s="197"/>
      <c r="P3142" s="231"/>
    </row>
    <row r="3143" spans="2:16">
      <c r="B3143" s="351"/>
      <c r="C3143" s="435"/>
      <c r="D3143" s="399"/>
      <c r="E3143" s="400"/>
      <c r="G3143" s="401"/>
      <c r="H3143" s="401"/>
      <c r="I3143" s="401"/>
      <c r="J3143" s="194"/>
      <c r="K3143" s="194"/>
      <c r="L3143" s="195"/>
      <c r="M3143" s="196"/>
      <c r="N3143" s="197"/>
      <c r="O3143" s="197"/>
      <c r="P3143" s="231"/>
    </row>
    <row r="3144" spans="2:16">
      <c r="B3144" s="351"/>
      <c r="C3144" s="435"/>
      <c r="D3144" s="399"/>
      <c r="E3144" s="400"/>
      <c r="G3144" s="401"/>
      <c r="H3144" s="401"/>
      <c r="I3144" s="401"/>
      <c r="J3144" s="194"/>
      <c r="K3144" s="194"/>
      <c r="L3144" s="195"/>
      <c r="M3144" s="196"/>
      <c r="N3144" s="197"/>
      <c r="O3144" s="197"/>
      <c r="P3144" s="231"/>
    </row>
    <row r="3145" spans="2:16">
      <c r="B3145" s="351"/>
      <c r="C3145" s="435"/>
      <c r="D3145" s="399"/>
      <c r="E3145" s="400"/>
      <c r="G3145" s="401"/>
      <c r="H3145" s="401"/>
      <c r="I3145" s="401"/>
      <c r="J3145" s="194"/>
      <c r="K3145" s="194"/>
      <c r="L3145" s="195"/>
      <c r="M3145" s="196"/>
      <c r="N3145" s="197"/>
      <c r="O3145" s="197"/>
      <c r="P3145" s="231"/>
    </row>
    <row r="3146" spans="2:16">
      <c r="B3146" s="351"/>
      <c r="C3146" s="435"/>
      <c r="D3146" s="399"/>
      <c r="E3146" s="400"/>
      <c r="G3146" s="401"/>
      <c r="H3146" s="401"/>
      <c r="I3146" s="401"/>
      <c r="J3146" s="194"/>
      <c r="K3146" s="194"/>
      <c r="L3146" s="195"/>
      <c r="M3146" s="196"/>
      <c r="N3146" s="197"/>
      <c r="O3146" s="197"/>
      <c r="P3146" s="231"/>
    </row>
    <row r="3147" spans="2:16">
      <c r="B3147" s="351"/>
      <c r="C3147" s="435"/>
      <c r="D3147" s="399"/>
      <c r="E3147" s="400"/>
      <c r="G3147" s="401"/>
      <c r="H3147" s="401"/>
      <c r="I3147" s="401"/>
      <c r="J3147" s="194"/>
      <c r="K3147" s="194"/>
      <c r="L3147" s="195"/>
      <c r="M3147" s="196"/>
      <c r="N3147" s="197"/>
      <c r="O3147" s="197"/>
      <c r="P3147" s="231"/>
    </row>
    <row r="3148" spans="2:16">
      <c r="B3148" s="351"/>
      <c r="C3148" s="435"/>
      <c r="D3148" s="399"/>
      <c r="E3148" s="400"/>
      <c r="G3148" s="401"/>
      <c r="H3148" s="401"/>
      <c r="I3148" s="401"/>
      <c r="J3148" s="194"/>
      <c r="K3148" s="194"/>
      <c r="L3148" s="195"/>
      <c r="M3148" s="196"/>
      <c r="N3148" s="197"/>
      <c r="O3148" s="197"/>
      <c r="P3148" s="231"/>
    </row>
    <row r="3149" spans="2:16">
      <c r="B3149" s="351"/>
      <c r="C3149" s="435"/>
      <c r="D3149" s="399"/>
      <c r="E3149" s="400"/>
      <c r="G3149" s="401"/>
      <c r="H3149" s="401"/>
      <c r="I3149" s="401"/>
      <c r="J3149" s="194"/>
      <c r="K3149" s="194"/>
      <c r="L3149" s="195"/>
      <c r="M3149" s="196"/>
      <c r="N3149" s="197"/>
      <c r="O3149" s="197"/>
      <c r="P3149" s="231"/>
    </row>
    <row r="3150" spans="2:16">
      <c r="B3150" s="351"/>
      <c r="C3150" s="435"/>
      <c r="D3150" s="399"/>
      <c r="E3150" s="400"/>
      <c r="G3150" s="401"/>
      <c r="H3150" s="401"/>
      <c r="I3150" s="401"/>
      <c r="J3150" s="194"/>
      <c r="K3150" s="194"/>
      <c r="L3150" s="195"/>
      <c r="M3150" s="196"/>
      <c r="N3150" s="197"/>
      <c r="O3150" s="197"/>
      <c r="P3150" s="231"/>
    </row>
    <row r="3151" spans="2:16">
      <c r="B3151" s="351"/>
      <c r="C3151" s="435"/>
      <c r="D3151" s="399"/>
      <c r="E3151" s="400"/>
      <c r="G3151" s="401"/>
      <c r="H3151" s="401"/>
      <c r="I3151" s="401"/>
      <c r="J3151" s="194"/>
      <c r="K3151" s="194"/>
      <c r="L3151" s="195"/>
      <c r="M3151" s="196"/>
      <c r="N3151" s="197"/>
      <c r="O3151" s="197"/>
      <c r="P3151" s="231"/>
    </row>
    <row r="3152" spans="2:16">
      <c r="B3152" s="351"/>
      <c r="C3152" s="435"/>
      <c r="D3152" s="399"/>
      <c r="E3152" s="400"/>
      <c r="G3152" s="401"/>
      <c r="H3152" s="401"/>
      <c r="I3152" s="401"/>
      <c r="J3152" s="194"/>
      <c r="K3152" s="194"/>
      <c r="L3152" s="195"/>
      <c r="M3152" s="196"/>
      <c r="N3152" s="197"/>
      <c r="O3152" s="197"/>
      <c r="P3152" s="231"/>
    </row>
    <row r="3153" spans="2:16">
      <c r="B3153" s="351"/>
      <c r="C3153" s="435"/>
      <c r="D3153" s="399"/>
      <c r="E3153" s="400"/>
      <c r="G3153" s="401"/>
      <c r="H3153" s="401"/>
      <c r="I3153" s="401"/>
      <c r="J3153" s="194"/>
      <c r="K3153" s="194"/>
      <c r="L3153" s="195"/>
      <c r="M3153" s="196"/>
      <c r="N3153" s="197"/>
      <c r="O3153" s="197"/>
      <c r="P3153" s="231"/>
    </row>
    <row r="3154" spans="2:16">
      <c r="B3154" s="351"/>
      <c r="C3154" s="435"/>
      <c r="D3154" s="399"/>
      <c r="E3154" s="400"/>
      <c r="G3154" s="401"/>
      <c r="H3154" s="401"/>
      <c r="I3154" s="401"/>
      <c r="J3154" s="194"/>
      <c r="K3154" s="194"/>
      <c r="L3154" s="195"/>
      <c r="M3154" s="196"/>
      <c r="N3154" s="197"/>
      <c r="O3154" s="197"/>
      <c r="P3154" s="231"/>
    </row>
    <row r="3155" spans="2:16">
      <c r="B3155" s="351"/>
      <c r="C3155" s="435"/>
      <c r="D3155" s="399"/>
      <c r="E3155" s="400"/>
      <c r="G3155" s="401"/>
      <c r="H3155" s="401"/>
      <c r="I3155" s="401"/>
      <c r="J3155" s="194"/>
      <c r="K3155" s="194"/>
      <c r="L3155" s="195"/>
      <c r="M3155" s="196"/>
      <c r="N3155" s="197"/>
      <c r="O3155" s="197"/>
      <c r="P3155" s="231"/>
    </row>
    <row r="3156" spans="2:16">
      <c r="B3156" s="351"/>
      <c r="C3156" s="435"/>
      <c r="D3156" s="399"/>
      <c r="E3156" s="400"/>
      <c r="G3156" s="401"/>
      <c r="H3156" s="401"/>
      <c r="I3156" s="401"/>
      <c r="J3156" s="194"/>
      <c r="K3156" s="194"/>
      <c r="L3156" s="195"/>
      <c r="M3156" s="196"/>
      <c r="N3156" s="197"/>
      <c r="O3156" s="197"/>
      <c r="P3156" s="231"/>
    </row>
    <row r="3157" spans="2:16">
      <c r="B3157" s="351"/>
      <c r="C3157" s="435"/>
      <c r="D3157" s="399"/>
      <c r="E3157" s="400"/>
      <c r="G3157" s="401"/>
      <c r="H3157" s="401"/>
      <c r="I3157" s="401"/>
      <c r="J3157" s="194"/>
      <c r="K3157" s="194"/>
      <c r="L3157" s="195"/>
      <c r="M3157" s="196"/>
      <c r="N3157" s="197"/>
      <c r="O3157" s="197"/>
      <c r="P3157" s="231"/>
    </row>
    <row r="3158" spans="2:16">
      <c r="B3158" s="351"/>
      <c r="C3158" s="435"/>
      <c r="D3158" s="399"/>
      <c r="E3158" s="400"/>
      <c r="G3158" s="401"/>
      <c r="H3158" s="401"/>
      <c r="I3158" s="401"/>
      <c r="J3158" s="194"/>
      <c r="K3158" s="194"/>
      <c r="L3158" s="195"/>
      <c r="M3158" s="196"/>
      <c r="N3158" s="197"/>
      <c r="O3158" s="197"/>
      <c r="P3158" s="231"/>
    </row>
    <row r="3159" spans="2:16">
      <c r="B3159" s="351"/>
      <c r="C3159" s="435"/>
      <c r="D3159" s="399"/>
      <c r="E3159" s="400"/>
      <c r="G3159" s="401"/>
      <c r="H3159" s="401"/>
      <c r="I3159" s="401"/>
      <c r="J3159" s="194"/>
      <c r="K3159" s="194"/>
      <c r="L3159" s="195"/>
      <c r="M3159" s="196"/>
      <c r="N3159" s="197"/>
      <c r="O3159" s="197"/>
      <c r="P3159" s="231"/>
    </row>
    <row r="3160" spans="2:16">
      <c r="B3160" s="351"/>
      <c r="C3160" s="435"/>
      <c r="D3160" s="399"/>
      <c r="E3160" s="400"/>
      <c r="G3160" s="401"/>
      <c r="H3160" s="401"/>
      <c r="I3160" s="401"/>
      <c r="J3160" s="194"/>
      <c r="K3160" s="194"/>
      <c r="L3160" s="195"/>
      <c r="M3160" s="196"/>
      <c r="N3160" s="197"/>
      <c r="O3160" s="197"/>
      <c r="P3160" s="231"/>
    </row>
    <row r="3161" spans="2:16">
      <c r="B3161" s="351"/>
      <c r="C3161" s="435"/>
      <c r="D3161" s="399"/>
      <c r="E3161" s="400"/>
      <c r="G3161" s="401"/>
      <c r="H3161" s="401"/>
      <c r="I3161" s="401"/>
      <c r="J3161" s="194"/>
      <c r="K3161" s="194"/>
      <c r="L3161" s="195"/>
      <c r="M3161" s="196"/>
      <c r="N3161" s="197"/>
      <c r="O3161" s="197"/>
      <c r="P3161" s="231"/>
    </row>
    <row r="3162" spans="2:16">
      <c r="B3162" s="351"/>
      <c r="C3162" s="435"/>
      <c r="D3162" s="399"/>
      <c r="E3162" s="400"/>
      <c r="G3162" s="401"/>
      <c r="H3162" s="401"/>
      <c r="I3162" s="401"/>
      <c r="J3162" s="194"/>
      <c r="K3162" s="194"/>
      <c r="L3162" s="195"/>
      <c r="M3162" s="196"/>
      <c r="N3162" s="197"/>
      <c r="O3162" s="197"/>
      <c r="P3162" s="231"/>
    </row>
    <row r="3163" spans="2:16">
      <c r="B3163" s="351"/>
      <c r="C3163" s="435"/>
      <c r="D3163" s="399"/>
      <c r="E3163" s="400"/>
      <c r="G3163" s="401"/>
      <c r="H3163" s="401"/>
      <c r="I3163" s="401"/>
      <c r="J3163" s="194"/>
      <c r="K3163" s="194"/>
      <c r="L3163" s="195"/>
      <c r="M3163" s="196"/>
      <c r="N3163" s="197"/>
      <c r="O3163" s="197"/>
      <c r="P3163" s="231"/>
    </row>
    <row r="3164" spans="2:16">
      <c r="B3164" s="351"/>
      <c r="C3164" s="435"/>
      <c r="D3164" s="399"/>
      <c r="E3164" s="400"/>
      <c r="G3164" s="401"/>
      <c r="H3164" s="401"/>
      <c r="I3164" s="401"/>
      <c r="J3164" s="194"/>
      <c r="K3164" s="194"/>
      <c r="L3164" s="195"/>
      <c r="M3164" s="196"/>
      <c r="N3164" s="197"/>
      <c r="O3164" s="197"/>
      <c r="P3164" s="231"/>
    </row>
    <row r="3165" spans="2:16">
      <c r="B3165" s="351"/>
      <c r="C3165" s="435"/>
      <c r="D3165" s="399"/>
      <c r="E3165" s="400"/>
      <c r="G3165" s="401"/>
      <c r="H3165" s="401"/>
      <c r="I3165" s="401"/>
      <c r="J3165" s="194"/>
      <c r="K3165" s="194"/>
      <c r="L3165" s="195"/>
      <c r="M3165" s="196"/>
      <c r="N3165" s="197"/>
      <c r="O3165" s="197"/>
      <c r="P3165" s="231"/>
    </row>
    <row r="3166" spans="2:16">
      <c r="B3166" s="351"/>
      <c r="C3166" s="435"/>
      <c r="D3166" s="399"/>
      <c r="E3166" s="400"/>
      <c r="G3166" s="401"/>
      <c r="H3166" s="401"/>
      <c r="I3166" s="401"/>
      <c r="J3166" s="194"/>
      <c r="K3166" s="194"/>
      <c r="L3166" s="195"/>
      <c r="M3166" s="196"/>
      <c r="N3166" s="197"/>
      <c r="O3166" s="197"/>
      <c r="P3166" s="231"/>
    </row>
    <row r="3167" spans="2:16">
      <c r="B3167" s="351"/>
      <c r="C3167" s="435"/>
      <c r="D3167" s="399"/>
      <c r="E3167" s="400"/>
      <c r="G3167" s="401"/>
      <c r="H3167" s="401"/>
      <c r="I3167" s="401"/>
      <c r="J3167" s="194"/>
      <c r="K3167" s="194"/>
      <c r="L3167" s="195"/>
      <c r="M3167" s="196"/>
      <c r="N3167" s="197"/>
      <c r="O3167" s="197"/>
      <c r="P3167" s="231"/>
    </row>
    <row r="3168" spans="2:16">
      <c r="B3168" s="351"/>
      <c r="C3168" s="435"/>
      <c r="D3168" s="399"/>
      <c r="E3168" s="400"/>
      <c r="G3168" s="401"/>
      <c r="H3168" s="401"/>
      <c r="I3168" s="401"/>
      <c r="J3168" s="194"/>
      <c r="K3168" s="194"/>
      <c r="L3168" s="195"/>
      <c r="M3168" s="196"/>
      <c r="N3168" s="197"/>
      <c r="O3168" s="197"/>
      <c r="P3168" s="231"/>
    </row>
    <row r="3169" spans="2:16">
      <c r="B3169" s="351"/>
      <c r="C3169" s="435"/>
      <c r="D3169" s="399"/>
      <c r="E3169" s="400"/>
      <c r="G3169" s="401"/>
      <c r="H3169" s="401"/>
      <c r="I3169" s="401"/>
      <c r="J3169" s="194"/>
      <c r="K3169" s="194"/>
      <c r="L3169" s="195"/>
      <c r="M3169" s="196"/>
      <c r="N3169" s="197"/>
      <c r="O3169" s="197"/>
      <c r="P3169" s="231"/>
    </row>
    <row r="3170" spans="2:16">
      <c r="B3170" s="351"/>
      <c r="C3170" s="435"/>
      <c r="D3170" s="399"/>
      <c r="E3170" s="400"/>
      <c r="G3170" s="401"/>
      <c r="H3170" s="401"/>
      <c r="I3170" s="401"/>
      <c r="J3170" s="194"/>
      <c r="K3170" s="194"/>
      <c r="L3170" s="195"/>
      <c r="M3170" s="196"/>
      <c r="N3170" s="197"/>
      <c r="O3170" s="197"/>
      <c r="P3170" s="231"/>
    </row>
    <row r="3171" spans="2:16">
      <c r="B3171" s="402"/>
      <c r="C3171" s="435"/>
      <c r="D3171" s="404"/>
      <c r="E3171" s="405"/>
      <c r="G3171" s="406"/>
      <c r="H3171" s="406"/>
      <c r="I3171" s="406"/>
      <c r="J3171" s="194"/>
      <c r="K3171" s="194"/>
      <c r="L3171" s="195"/>
      <c r="M3171" s="196"/>
      <c r="N3171" s="197"/>
      <c r="O3171" s="197"/>
      <c r="P3171" s="221"/>
    </row>
    <row r="3172" spans="2:16">
      <c r="B3172" s="351"/>
      <c r="C3172" s="435"/>
      <c r="D3172" s="399"/>
      <c r="E3172" s="400"/>
      <c r="G3172" s="401"/>
      <c r="H3172" s="401"/>
      <c r="I3172" s="401"/>
      <c r="J3172" s="194"/>
      <c r="K3172" s="194"/>
      <c r="L3172" s="195"/>
      <c r="M3172" s="196"/>
      <c r="N3172" s="197"/>
      <c r="O3172" s="197"/>
      <c r="P3172" s="231"/>
    </row>
    <row r="3173" spans="2:16">
      <c r="B3173" s="351"/>
      <c r="C3173" s="435"/>
      <c r="D3173" s="399"/>
      <c r="E3173" s="400"/>
      <c r="G3173" s="401"/>
      <c r="H3173" s="401"/>
      <c r="I3173" s="401"/>
      <c r="J3173" s="194"/>
      <c r="K3173" s="194"/>
      <c r="L3173" s="195"/>
      <c r="M3173" s="196"/>
      <c r="N3173" s="197"/>
      <c r="O3173" s="197"/>
      <c r="P3173" s="231"/>
    </row>
    <row r="3174" spans="2:16">
      <c r="B3174" s="351"/>
      <c r="C3174" s="435"/>
      <c r="D3174" s="399"/>
      <c r="E3174" s="400"/>
      <c r="G3174" s="401"/>
      <c r="H3174" s="401"/>
      <c r="I3174" s="401"/>
      <c r="J3174" s="194"/>
      <c r="K3174" s="194"/>
      <c r="L3174" s="195"/>
      <c r="M3174" s="196"/>
      <c r="N3174" s="197"/>
      <c r="O3174" s="197"/>
      <c r="P3174" s="231"/>
    </row>
    <row r="3175" spans="2:16">
      <c r="B3175" s="351"/>
      <c r="C3175" s="435"/>
      <c r="D3175" s="399"/>
      <c r="E3175" s="400"/>
      <c r="G3175" s="401"/>
      <c r="H3175" s="401"/>
      <c r="I3175" s="401"/>
      <c r="J3175" s="194"/>
      <c r="K3175" s="194"/>
      <c r="L3175" s="195"/>
      <c r="M3175" s="196"/>
      <c r="N3175" s="197"/>
      <c r="O3175" s="197"/>
      <c r="P3175" s="231"/>
    </row>
    <row r="3176" spans="2:16">
      <c r="B3176" s="351"/>
      <c r="C3176" s="435"/>
      <c r="D3176" s="399"/>
      <c r="E3176" s="400"/>
      <c r="G3176" s="401"/>
      <c r="H3176" s="401"/>
      <c r="I3176" s="401"/>
      <c r="J3176" s="194"/>
      <c r="K3176" s="194"/>
      <c r="L3176" s="195"/>
      <c r="M3176" s="196"/>
      <c r="N3176" s="197"/>
      <c r="O3176" s="197"/>
      <c r="P3176" s="231"/>
    </row>
    <row r="3177" spans="2:16">
      <c r="B3177" s="351"/>
      <c r="C3177" s="435"/>
      <c r="D3177" s="399"/>
      <c r="E3177" s="400"/>
      <c r="G3177" s="401"/>
      <c r="H3177" s="401"/>
      <c r="I3177" s="401"/>
      <c r="J3177" s="194"/>
      <c r="K3177" s="194"/>
      <c r="L3177" s="195"/>
      <c r="M3177" s="196"/>
      <c r="N3177" s="197"/>
      <c r="O3177" s="197"/>
      <c r="P3177" s="231"/>
    </row>
    <row r="3178" spans="2:16">
      <c r="B3178" s="351"/>
      <c r="C3178" s="435"/>
      <c r="D3178" s="399"/>
      <c r="E3178" s="400"/>
      <c r="G3178" s="401"/>
      <c r="H3178" s="401"/>
      <c r="I3178" s="401"/>
      <c r="J3178" s="194"/>
      <c r="K3178" s="194"/>
      <c r="L3178" s="195"/>
      <c r="M3178" s="196"/>
      <c r="N3178" s="197"/>
      <c r="O3178" s="197"/>
      <c r="P3178" s="231"/>
    </row>
    <row r="3179" spans="2:16">
      <c r="B3179" s="351"/>
      <c r="C3179" s="435"/>
      <c r="D3179" s="399"/>
      <c r="E3179" s="400"/>
      <c r="G3179" s="401"/>
      <c r="H3179" s="401"/>
      <c r="I3179" s="401"/>
      <c r="J3179" s="194"/>
      <c r="K3179" s="194"/>
      <c r="L3179" s="195"/>
      <c r="M3179" s="196"/>
      <c r="N3179" s="197"/>
      <c r="O3179" s="197"/>
      <c r="P3179" s="231"/>
    </row>
    <row r="3180" spans="2:16">
      <c r="B3180" s="351"/>
      <c r="C3180" s="435"/>
      <c r="D3180" s="399"/>
      <c r="E3180" s="400"/>
      <c r="G3180" s="401"/>
      <c r="H3180" s="401"/>
      <c r="I3180" s="401"/>
      <c r="J3180" s="194"/>
      <c r="K3180" s="194"/>
      <c r="L3180" s="195"/>
      <c r="M3180" s="196"/>
      <c r="N3180" s="197"/>
      <c r="O3180" s="197"/>
      <c r="P3180" s="231"/>
    </row>
    <row r="3181" spans="2:16">
      <c r="B3181" s="351"/>
      <c r="C3181" s="435"/>
      <c r="D3181" s="399"/>
      <c r="E3181" s="400"/>
      <c r="G3181" s="401"/>
      <c r="H3181" s="401"/>
      <c r="I3181" s="401"/>
      <c r="J3181" s="194"/>
      <c r="K3181" s="194"/>
      <c r="L3181" s="195"/>
      <c r="M3181" s="196"/>
      <c r="N3181" s="197"/>
      <c r="O3181" s="197"/>
      <c r="P3181" s="231"/>
    </row>
    <row r="3182" spans="2:16">
      <c r="B3182" s="351"/>
      <c r="C3182" s="435"/>
      <c r="D3182" s="399"/>
      <c r="E3182" s="400"/>
      <c r="G3182" s="401"/>
      <c r="H3182" s="401"/>
      <c r="I3182" s="401"/>
      <c r="J3182" s="194"/>
      <c r="K3182" s="194"/>
      <c r="L3182" s="195"/>
      <c r="M3182" s="196"/>
      <c r="N3182" s="197"/>
      <c r="O3182" s="197"/>
      <c r="P3182" s="231"/>
    </row>
    <row r="3183" spans="2:16">
      <c r="B3183" s="351"/>
      <c r="C3183" s="435"/>
      <c r="D3183" s="399"/>
      <c r="E3183" s="400"/>
      <c r="G3183" s="401"/>
      <c r="H3183" s="401"/>
      <c r="I3183" s="401"/>
      <c r="J3183" s="194"/>
      <c r="K3183" s="194"/>
      <c r="L3183" s="195"/>
      <c r="M3183" s="196"/>
      <c r="N3183" s="197"/>
      <c r="O3183" s="197"/>
      <c r="P3183" s="231"/>
    </row>
    <row r="3184" spans="2:16">
      <c r="B3184" s="351"/>
      <c r="C3184" s="435"/>
      <c r="D3184" s="399"/>
      <c r="E3184" s="400"/>
      <c r="G3184" s="401"/>
      <c r="H3184" s="401"/>
      <c r="I3184" s="401"/>
      <c r="J3184" s="194"/>
      <c r="K3184" s="194"/>
      <c r="L3184" s="195"/>
      <c r="M3184" s="196"/>
      <c r="N3184" s="197"/>
      <c r="O3184" s="197"/>
      <c r="P3184" s="231"/>
    </row>
    <row r="3185" spans="2:16">
      <c r="B3185" s="351"/>
      <c r="C3185" s="435"/>
      <c r="D3185" s="399"/>
      <c r="E3185" s="400"/>
      <c r="G3185" s="401"/>
      <c r="H3185" s="401"/>
      <c r="I3185" s="401"/>
      <c r="J3185" s="194"/>
      <c r="K3185" s="194"/>
      <c r="L3185" s="195"/>
      <c r="M3185" s="196"/>
      <c r="N3185" s="197"/>
      <c r="O3185" s="197"/>
      <c r="P3185" s="231"/>
    </row>
    <row r="3186" spans="2:16">
      <c r="B3186" s="351"/>
      <c r="C3186" s="435"/>
      <c r="D3186" s="399"/>
      <c r="E3186" s="400"/>
      <c r="G3186" s="401"/>
      <c r="H3186" s="401"/>
      <c r="I3186" s="401"/>
      <c r="J3186" s="194"/>
      <c r="K3186" s="194"/>
      <c r="L3186" s="195"/>
      <c r="M3186" s="196"/>
      <c r="N3186" s="197"/>
      <c r="O3186" s="197"/>
      <c r="P3186" s="231"/>
    </row>
    <row r="3187" spans="2:16">
      <c r="B3187" s="351"/>
      <c r="C3187" s="435"/>
      <c r="D3187" s="399"/>
      <c r="E3187" s="400"/>
      <c r="G3187" s="401"/>
      <c r="H3187" s="401"/>
      <c r="I3187" s="401"/>
      <c r="J3187" s="194"/>
      <c r="K3187" s="194"/>
      <c r="L3187" s="195"/>
      <c r="M3187" s="196"/>
      <c r="N3187" s="197"/>
      <c r="O3187" s="197"/>
      <c r="P3187" s="231"/>
    </row>
    <row r="3188" spans="2:16">
      <c r="B3188" s="351"/>
      <c r="C3188" s="435"/>
      <c r="D3188" s="399"/>
      <c r="E3188" s="400"/>
      <c r="G3188" s="401"/>
      <c r="H3188" s="401"/>
      <c r="I3188" s="401"/>
      <c r="J3188" s="194"/>
      <c r="K3188" s="194"/>
      <c r="L3188" s="195"/>
      <c r="M3188" s="196"/>
      <c r="N3188" s="197"/>
      <c r="O3188" s="197"/>
      <c r="P3188" s="231"/>
    </row>
    <row r="3189" spans="2:16">
      <c r="B3189" s="351"/>
      <c r="C3189" s="435"/>
      <c r="D3189" s="399"/>
      <c r="E3189" s="400"/>
      <c r="G3189" s="401"/>
      <c r="H3189" s="401"/>
      <c r="I3189" s="401"/>
      <c r="J3189" s="194"/>
      <c r="K3189" s="194"/>
      <c r="L3189" s="195"/>
      <c r="M3189" s="196"/>
      <c r="N3189" s="197"/>
      <c r="O3189" s="197"/>
      <c r="P3189" s="231"/>
    </row>
    <row r="3190" spans="2:16">
      <c r="B3190" s="351"/>
      <c r="C3190" s="435"/>
      <c r="D3190" s="399"/>
      <c r="E3190" s="400"/>
      <c r="G3190" s="401"/>
      <c r="H3190" s="401"/>
      <c r="I3190" s="401"/>
      <c r="J3190" s="194"/>
      <c r="K3190" s="194"/>
      <c r="L3190" s="195"/>
      <c r="M3190" s="196"/>
      <c r="N3190" s="197"/>
      <c r="O3190" s="197"/>
      <c r="P3190" s="231"/>
    </row>
    <row r="3191" spans="2:16">
      <c r="B3191" s="351"/>
      <c r="C3191" s="435"/>
      <c r="D3191" s="399"/>
      <c r="E3191" s="400"/>
      <c r="G3191" s="401"/>
      <c r="H3191" s="401"/>
      <c r="I3191" s="401"/>
      <c r="J3191" s="194"/>
      <c r="K3191" s="194"/>
      <c r="L3191" s="195"/>
      <c r="M3191" s="196"/>
      <c r="N3191" s="197"/>
      <c r="O3191" s="197"/>
      <c r="P3191" s="231"/>
    </row>
    <row r="3192" spans="2:16">
      <c r="B3192" s="351"/>
      <c r="C3192" s="435"/>
      <c r="D3192" s="399"/>
      <c r="E3192" s="400"/>
      <c r="G3192" s="401"/>
      <c r="H3192" s="401"/>
      <c r="I3192" s="401"/>
      <c r="J3192" s="194"/>
      <c r="K3192" s="194"/>
      <c r="L3192" s="195"/>
      <c r="M3192" s="196"/>
      <c r="N3192" s="197"/>
      <c r="O3192" s="197"/>
      <c r="P3192" s="231"/>
    </row>
    <row r="3193" spans="2:16">
      <c r="B3193" s="351"/>
      <c r="C3193" s="435"/>
      <c r="D3193" s="399"/>
      <c r="E3193" s="400"/>
      <c r="G3193" s="401"/>
      <c r="H3193" s="401"/>
      <c r="I3193" s="401"/>
      <c r="J3193" s="194"/>
      <c r="K3193" s="194"/>
      <c r="L3193" s="195"/>
      <c r="M3193" s="196"/>
      <c r="N3193" s="197"/>
      <c r="O3193" s="197"/>
      <c r="P3193" s="231"/>
    </row>
    <row r="3194" spans="2:16">
      <c r="B3194" s="351"/>
      <c r="C3194" s="435"/>
      <c r="D3194" s="399"/>
      <c r="E3194" s="400"/>
      <c r="G3194" s="401"/>
      <c r="H3194" s="401"/>
      <c r="I3194" s="401"/>
      <c r="J3194" s="194"/>
      <c r="K3194" s="194"/>
      <c r="L3194" s="195"/>
      <c r="M3194" s="196"/>
      <c r="N3194" s="197"/>
      <c r="O3194" s="197"/>
      <c r="P3194" s="231"/>
    </row>
    <row r="3195" spans="2:16">
      <c r="B3195" s="351"/>
      <c r="C3195" s="435"/>
      <c r="D3195" s="399"/>
      <c r="E3195" s="400"/>
      <c r="G3195" s="401"/>
      <c r="H3195" s="401"/>
      <c r="I3195" s="401"/>
      <c r="J3195" s="194"/>
      <c r="K3195" s="194"/>
      <c r="L3195" s="195"/>
      <c r="M3195" s="196"/>
      <c r="N3195" s="197"/>
      <c r="O3195" s="197"/>
      <c r="P3195" s="231"/>
    </row>
    <row r="3196" spans="2:16">
      <c r="B3196" s="351"/>
      <c r="C3196" s="435"/>
      <c r="D3196" s="399"/>
      <c r="E3196" s="400"/>
      <c r="G3196" s="401"/>
      <c r="H3196" s="401"/>
      <c r="I3196" s="401"/>
      <c r="J3196" s="194"/>
      <c r="K3196" s="194"/>
      <c r="L3196" s="195"/>
      <c r="M3196" s="196"/>
      <c r="N3196" s="197"/>
      <c r="O3196" s="197"/>
      <c r="P3196" s="231"/>
    </row>
    <row r="3197" spans="2:16">
      <c r="B3197" s="351"/>
      <c r="C3197" s="435"/>
      <c r="D3197" s="399"/>
      <c r="E3197" s="400"/>
      <c r="G3197" s="401"/>
      <c r="H3197" s="401"/>
      <c r="I3197" s="401"/>
      <c r="J3197" s="194"/>
      <c r="K3197" s="194"/>
      <c r="L3197" s="195"/>
      <c r="M3197" s="196"/>
      <c r="N3197" s="197"/>
      <c r="O3197" s="197"/>
      <c r="P3197" s="231"/>
    </row>
    <row r="3198" spans="2:16">
      <c r="B3198" s="351"/>
      <c r="C3198" s="435"/>
      <c r="D3198" s="399"/>
      <c r="E3198" s="400"/>
      <c r="G3198" s="401"/>
      <c r="H3198" s="401"/>
      <c r="I3198" s="401"/>
      <c r="J3198" s="194"/>
      <c r="K3198" s="194"/>
      <c r="L3198" s="195"/>
      <c r="M3198" s="196"/>
      <c r="N3198" s="197"/>
      <c r="O3198" s="197"/>
      <c r="P3198" s="231"/>
    </row>
    <row r="3199" spans="2:16">
      <c r="B3199" s="351"/>
      <c r="C3199" s="435"/>
      <c r="D3199" s="399"/>
      <c r="E3199" s="400"/>
      <c r="G3199" s="401"/>
      <c r="H3199" s="401"/>
      <c r="I3199" s="401"/>
      <c r="J3199" s="194"/>
      <c r="K3199" s="194"/>
      <c r="L3199" s="195"/>
      <c r="M3199" s="196"/>
      <c r="N3199" s="197"/>
      <c r="O3199" s="197"/>
      <c r="P3199" s="231"/>
    </row>
    <row r="3200" spans="2:16">
      <c r="B3200" s="351"/>
      <c r="C3200" s="435"/>
      <c r="D3200" s="399"/>
      <c r="E3200" s="400"/>
      <c r="G3200" s="401"/>
      <c r="H3200" s="401"/>
      <c r="I3200" s="401"/>
      <c r="J3200" s="194"/>
      <c r="K3200" s="194"/>
      <c r="L3200" s="195"/>
      <c r="M3200" s="196"/>
      <c r="N3200" s="197"/>
      <c r="O3200" s="197"/>
      <c r="P3200" s="231"/>
    </row>
    <row r="3201" spans="2:16">
      <c r="B3201" s="351"/>
      <c r="C3201" s="435"/>
      <c r="D3201" s="399"/>
      <c r="E3201" s="400"/>
      <c r="G3201" s="401"/>
      <c r="H3201" s="401"/>
      <c r="I3201" s="401"/>
      <c r="J3201" s="194"/>
      <c r="K3201" s="194"/>
      <c r="L3201" s="195"/>
      <c r="M3201" s="196"/>
      <c r="N3201" s="197"/>
      <c r="O3201" s="197"/>
      <c r="P3201" s="231"/>
    </row>
    <row r="3202" spans="2:16">
      <c r="B3202" s="351"/>
      <c r="C3202" s="435"/>
      <c r="D3202" s="399"/>
      <c r="E3202" s="400"/>
      <c r="G3202" s="401"/>
      <c r="H3202" s="401"/>
      <c r="I3202" s="401"/>
      <c r="J3202" s="194"/>
      <c r="K3202" s="194"/>
      <c r="L3202" s="195"/>
      <c r="M3202" s="196"/>
      <c r="N3202" s="197"/>
      <c r="O3202" s="197"/>
      <c r="P3202" s="231"/>
    </row>
    <row r="3203" spans="2:16">
      <c r="B3203" s="351"/>
      <c r="C3203" s="435"/>
      <c r="D3203" s="399"/>
      <c r="E3203" s="400"/>
      <c r="G3203" s="401"/>
      <c r="H3203" s="401"/>
      <c r="I3203" s="401"/>
      <c r="J3203" s="194"/>
      <c r="K3203" s="194"/>
      <c r="L3203" s="195"/>
      <c r="M3203" s="196"/>
      <c r="N3203" s="197"/>
      <c r="O3203" s="197"/>
      <c r="P3203" s="231"/>
    </row>
    <row r="3204" spans="2:16">
      <c r="B3204" s="351"/>
      <c r="C3204" s="435"/>
      <c r="D3204" s="399"/>
      <c r="E3204" s="400"/>
      <c r="G3204" s="401"/>
      <c r="H3204" s="401"/>
      <c r="I3204" s="401"/>
      <c r="J3204" s="194"/>
      <c r="K3204" s="194"/>
      <c r="L3204" s="195"/>
      <c r="M3204" s="196"/>
      <c r="N3204" s="197"/>
      <c r="O3204" s="197"/>
      <c r="P3204" s="231"/>
    </row>
    <row r="3205" spans="2:16">
      <c r="B3205" s="351"/>
      <c r="C3205" s="435"/>
      <c r="D3205" s="399"/>
      <c r="E3205" s="400"/>
      <c r="G3205" s="401"/>
      <c r="H3205" s="401"/>
      <c r="I3205" s="401"/>
      <c r="J3205" s="194"/>
      <c r="K3205" s="194"/>
      <c r="L3205" s="195"/>
      <c r="M3205" s="196"/>
      <c r="N3205" s="197"/>
      <c r="O3205" s="197"/>
      <c r="P3205" s="231"/>
    </row>
    <row r="3206" spans="2:16">
      <c r="B3206" s="351"/>
      <c r="C3206" s="435"/>
      <c r="D3206" s="399"/>
      <c r="E3206" s="400"/>
      <c r="G3206" s="401"/>
      <c r="H3206" s="401"/>
      <c r="I3206" s="401"/>
      <c r="J3206" s="194"/>
      <c r="K3206" s="194"/>
      <c r="L3206" s="195"/>
      <c r="M3206" s="196"/>
      <c r="N3206" s="197"/>
      <c r="O3206" s="197"/>
      <c r="P3206" s="231"/>
    </row>
    <row r="3207" spans="2:16">
      <c r="B3207" s="351"/>
      <c r="C3207" s="435"/>
      <c r="D3207" s="399"/>
      <c r="E3207" s="400"/>
      <c r="G3207" s="401"/>
      <c r="H3207" s="401"/>
      <c r="I3207" s="401"/>
      <c r="J3207" s="194"/>
      <c r="K3207" s="194"/>
      <c r="L3207" s="195"/>
      <c r="M3207" s="196"/>
      <c r="N3207" s="197"/>
      <c r="O3207" s="197"/>
      <c r="P3207" s="231"/>
    </row>
    <row r="3208" spans="2:16">
      <c r="B3208" s="351"/>
      <c r="C3208" s="435"/>
      <c r="D3208" s="399"/>
      <c r="E3208" s="400"/>
      <c r="G3208" s="401"/>
      <c r="H3208" s="401"/>
      <c r="I3208" s="401"/>
      <c r="J3208" s="194"/>
      <c r="K3208" s="194"/>
      <c r="L3208" s="195"/>
      <c r="M3208" s="196"/>
      <c r="N3208" s="197"/>
      <c r="O3208" s="197"/>
      <c r="P3208" s="231"/>
    </row>
    <row r="3209" spans="2:16">
      <c r="B3209" s="351"/>
      <c r="C3209" s="435"/>
      <c r="D3209" s="399"/>
      <c r="E3209" s="400"/>
      <c r="G3209" s="401"/>
      <c r="H3209" s="401"/>
      <c r="I3209" s="401"/>
      <c r="J3209" s="194"/>
      <c r="K3209" s="194"/>
      <c r="L3209" s="195"/>
      <c r="M3209" s="196"/>
      <c r="N3209" s="197"/>
      <c r="O3209" s="197"/>
      <c r="P3209" s="231"/>
    </row>
    <row r="3210" spans="2:16">
      <c r="B3210" s="351"/>
      <c r="C3210" s="435"/>
      <c r="D3210" s="399"/>
      <c r="E3210" s="400"/>
      <c r="G3210" s="401"/>
      <c r="H3210" s="401"/>
      <c r="I3210" s="401"/>
      <c r="J3210" s="194"/>
      <c r="K3210" s="194"/>
      <c r="L3210" s="195"/>
      <c r="M3210" s="196"/>
      <c r="N3210" s="197"/>
      <c r="O3210" s="197"/>
      <c r="P3210" s="231"/>
    </row>
    <row r="3211" spans="2:16">
      <c r="B3211" s="351"/>
      <c r="C3211" s="435"/>
      <c r="D3211" s="399"/>
      <c r="E3211" s="400"/>
      <c r="G3211" s="401"/>
      <c r="H3211" s="401"/>
      <c r="I3211" s="401"/>
      <c r="J3211" s="194"/>
      <c r="K3211" s="194"/>
      <c r="L3211" s="195"/>
      <c r="M3211" s="196"/>
      <c r="N3211" s="197"/>
      <c r="O3211" s="197"/>
      <c r="P3211" s="231"/>
    </row>
    <row r="3212" spans="2:16">
      <c r="B3212" s="351"/>
      <c r="C3212" s="435"/>
      <c r="D3212" s="399"/>
      <c r="E3212" s="400"/>
      <c r="G3212" s="401"/>
      <c r="H3212" s="401"/>
      <c r="I3212" s="401"/>
      <c r="J3212" s="194"/>
      <c r="K3212" s="194"/>
      <c r="L3212" s="195"/>
      <c r="M3212" s="196"/>
      <c r="N3212" s="197"/>
      <c r="O3212" s="197"/>
      <c r="P3212" s="231"/>
    </row>
    <row r="3213" spans="2:16">
      <c r="B3213" s="351"/>
      <c r="C3213" s="435"/>
      <c r="D3213" s="399"/>
      <c r="E3213" s="400"/>
      <c r="G3213" s="401"/>
      <c r="H3213" s="401"/>
      <c r="I3213" s="401"/>
      <c r="J3213" s="194"/>
      <c r="K3213" s="194"/>
      <c r="L3213" s="195"/>
      <c r="M3213" s="196"/>
      <c r="N3213" s="197"/>
      <c r="O3213" s="197"/>
      <c r="P3213" s="231"/>
    </row>
    <row r="3214" spans="2:16">
      <c r="B3214" s="351"/>
      <c r="C3214" s="435"/>
      <c r="D3214" s="399"/>
      <c r="E3214" s="400"/>
      <c r="G3214" s="401"/>
      <c r="H3214" s="401"/>
      <c r="I3214" s="401"/>
      <c r="J3214" s="194"/>
      <c r="K3214" s="194"/>
      <c r="L3214" s="195"/>
      <c r="M3214" s="196"/>
      <c r="N3214" s="197"/>
      <c r="O3214" s="197"/>
      <c r="P3214" s="231"/>
    </row>
    <row r="3215" spans="2:16">
      <c r="B3215" s="351"/>
      <c r="C3215" s="435"/>
      <c r="D3215" s="399"/>
      <c r="E3215" s="400"/>
      <c r="G3215" s="401"/>
      <c r="H3215" s="401"/>
      <c r="I3215" s="401"/>
      <c r="J3215" s="194"/>
      <c r="K3215" s="194"/>
      <c r="L3215" s="195"/>
      <c r="M3215" s="196"/>
      <c r="N3215" s="197"/>
      <c r="O3215" s="197"/>
      <c r="P3215" s="231"/>
    </row>
    <row r="3216" spans="2:16">
      <c r="B3216" s="351"/>
      <c r="C3216" s="435"/>
      <c r="D3216" s="399"/>
      <c r="E3216" s="400"/>
      <c r="G3216" s="401"/>
      <c r="H3216" s="401"/>
      <c r="I3216" s="401"/>
      <c r="J3216" s="194"/>
      <c r="K3216" s="194"/>
      <c r="L3216" s="195"/>
      <c r="M3216" s="196"/>
      <c r="N3216" s="197"/>
      <c r="O3216" s="197"/>
      <c r="P3216" s="231"/>
    </row>
    <row r="3217" spans="2:16">
      <c r="B3217" s="351"/>
      <c r="C3217" s="435"/>
      <c r="D3217" s="399"/>
      <c r="E3217" s="400"/>
      <c r="G3217" s="401"/>
      <c r="H3217" s="401"/>
      <c r="I3217" s="401"/>
      <c r="J3217" s="194"/>
      <c r="K3217" s="194"/>
      <c r="L3217" s="195"/>
      <c r="M3217" s="196"/>
      <c r="N3217" s="197"/>
      <c r="O3217" s="197"/>
      <c r="P3217" s="231"/>
    </row>
    <row r="3218" spans="2:16">
      <c r="B3218" s="351"/>
      <c r="C3218" s="435"/>
      <c r="D3218" s="399"/>
      <c r="E3218" s="400"/>
      <c r="G3218" s="401"/>
      <c r="H3218" s="401"/>
      <c r="I3218" s="401"/>
      <c r="J3218" s="194"/>
      <c r="K3218" s="194"/>
      <c r="L3218" s="195"/>
      <c r="M3218" s="196"/>
      <c r="N3218" s="197"/>
      <c r="O3218" s="197"/>
      <c r="P3218" s="231"/>
    </row>
    <row r="3219" spans="2:16">
      <c r="B3219" s="351"/>
      <c r="C3219" s="435"/>
      <c r="D3219" s="399"/>
      <c r="E3219" s="400"/>
      <c r="G3219" s="401"/>
      <c r="H3219" s="401"/>
      <c r="I3219" s="401"/>
      <c r="J3219" s="194"/>
      <c r="K3219" s="194"/>
      <c r="L3219" s="195"/>
      <c r="M3219" s="196"/>
      <c r="N3219" s="197"/>
      <c r="O3219" s="197"/>
      <c r="P3219" s="231"/>
    </row>
    <row r="3220" spans="2:16">
      <c r="B3220" s="351"/>
      <c r="C3220" s="435"/>
      <c r="D3220" s="399"/>
      <c r="E3220" s="400"/>
      <c r="G3220" s="401"/>
      <c r="H3220" s="401"/>
      <c r="I3220" s="401"/>
      <c r="J3220" s="194"/>
      <c r="K3220" s="194"/>
      <c r="L3220" s="195"/>
      <c r="M3220" s="196"/>
      <c r="N3220" s="197"/>
      <c r="O3220" s="197"/>
      <c r="P3220" s="231"/>
    </row>
    <row r="3221" spans="2:16">
      <c r="B3221" s="351"/>
      <c r="C3221" s="435"/>
      <c r="D3221" s="399"/>
      <c r="E3221" s="400"/>
      <c r="G3221" s="401"/>
      <c r="H3221" s="401"/>
      <c r="I3221" s="401"/>
      <c r="J3221" s="194"/>
      <c r="K3221" s="194"/>
      <c r="L3221" s="195"/>
      <c r="M3221" s="196"/>
      <c r="N3221" s="197"/>
      <c r="O3221" s="197"/>
      <c r="P3221" s="231"/>
    </row>
    <row r="3222" spans="2:16">
      <c r="B3222" s="351"/>
      <c r="C3222" s="435"/>
      <c r="D3222" s="399"/>
      <c r="E3222" s="400"/>
      <c r="G3222" s="401"/>
      <c r="H3222" s="401"/>
      <c r="I3222" s="401"/>
      <c r="J3222" s="194"/>
      <c r="K3222" s="194"/>
      <c r="L3222" s="195"/>
      <c r="M3222" s="196"/>
      <c r="N3222" s="197"/>
      <c r="O3222" s="197"/>
      <c r="P3222" s="231"/>
    </row>
    <row r="3223" spans="2:16">
      <c r="B3223" s="351"/>
      <c r="C3223" s="435"/>
      <c r="D3223" s="399"/>
      <c r="E3223" s="400"/>
      <c r="G3223" s="401"/>
      <c r="H3223" s="401"/>
      <c r="I3223" s="401"/>
      <c r="J3223" s="194"/>
      <c r="K3223" s="194"/>
      <c r="L3223" s="195"/>
      <c r="M3223" s="196"/>
      <c r="N3223" s="197"/>
      <c r="O3223" s="197"/>
      <c r="P3223" s="231"/>
    </row>
    <row r="3224" spans="2:16">
      <c r="B3224" s="351"/>
      <c r="C3224" s="435"/>
      <c r="D3224" s="399"/>
      <c r="E3224" s="400"/>
      <c r="G3224" s="401"/>
      <c r="H3224" s="401"/>
      <c r="I3224" s="401"/>
      <c r="J3224" s="194"/>
      <c r="K3224" s="194"/>
      <c r="L3224" s="195"/>
      <c r="M3224" s="196"/>
      <c r="N3224" s="197"/>
      <c r="O3224" s="197"/>
      <c r="P3224" s="231"/>
    </row>
    <row r="3225" spans="2:16">
      <c r="B3225" s="351"/>
      <c r="C3225" s="435"/>
      <c r="D3225" s="399"/>
      <c r="E3225" s="400"/>
      <c r="G3225" s="401"/>
      <c r="H3225" s="401"/>
      <c r="I3225" s="401"/>
      <c r="J3225" s="194"/>
      <c r="K3225" s="194"/>
      <c r="L3225" s="195"/>
      <c r="M3225" s="196"/>
      <c r="N3225" s="197"/>
      <c r="O3225" s="197"/>
      <c r="P3225" s="231"/>
    </row>
    <row r="3226" spans="2:16">
      <c r="B3226" s="351"/>
      <c r="C3226" s="435"/>
      <c r="D3226" s="399"/>
      <c r="E3226" s="400"/>
      <c r="G3226" s="401"/>
      <c r="H3226" s="401"/>
      <c r="I3226" s="401"/>
      <c r="J3226" s="194"/>
      <c r="K3226" s="194"/>
      <c r="L3226" s="195"/>
      <c r="M3226" s="196"/>
      <c r="N3226" s="197"/>
      <c r="O3226" s="197"/>
      <c r="P3226" s="231"/>
    </row>
    <row r="3227" spans="2:16">
      <c r="B3227" s="351"/>
      <c r="C3227" s="435"/>
      <c r="D3227" s="399"/>
      <c r="E3227" s="400"/>
      <c r="G3227" s="401"/>
      <c r="H3227" s="401"/>
      <c r="I3227" s="401"/>
      <c r="J3227" s="194"/>
      <c r="K3227" s="194"/>
      <c r="L3227" s="195"/>
      <c r="M3227" s="196"/>
      <c r="N3227" s="197"/>
      <c r="O3227" s="197"/>
      <c r="P3227" s="231"/>
    </row>
    <row r="3228" spans="2:16">
      <c r="B3228" s="351"/>
      <c r="C3228" s="435"/>
      <c r="D3228" s="399"/>
      <c r="E3228" s="400"/>
      <c r="G3228" s="401"/>
      <c r="H3228" s="401"/>
      <c r="I3228" s="401"/>
      <c r="J3228" s="194"/>
      <c r="K3228" s="194"/>
      <c r="L3228" s="195"/>
      <c r="M3228" s="196"/>
      <c r="N3228" s="197"/>
      <c r="O3228" s="197"/>
      <c r="P3228" s="231"/>
    </row>
    <row r="3229" spans="2:16">
      <c r="B3229" s="351"/>
      <c r="C3229" s="435"/>
      <c r="D3229" s="399"/>
      <c r="E3229" s="400"/>
      <c r="G3229" s="401"/>
      <c r="H3229" s="401"/>
      <c r="I3229" s="401"/>
      <c r="J3229" s="194"/>
      <c r="K3229" s="194"/>
      <c r="L3229" s="195"/>
      <c r="M3229" s="196"/>
      <c r="N3229" s="197"/>
      <c r="O3229" s="197"/>
      <c r="P3229" s="231"/>
    </row>
    <row r="3230" spans="2:16">
      <c r="B3230" s="351"/>
      <c r="C3230" s="435"/>
      <c r="D3230" s="399"/>
      <c r="E3230" s="400"/>
      <c r="G3230" s="401"/>
      <c r="H3230" s="401"/>
      <c r="I3230" s="401"/>
      <c r="J3230" s="194"/>
      <c r="K3230" s="194"/>
      <c r="L3230" s="195"/>
      <c r="M3230" s="196"/>
      <c r="N3230" s="197"/>
      <c r="O3230" s="197"/>
      <c r="P3230" s="231"/>
    </row>
    <row r="3231" spans="2:16">
      <c r="B3231" s="351"/>
      <c r="C3231" s="435"/>
      <c r="D3231" s="399"/>
      <c r="E3231" s="400"/>
      <c r="G3231" s="401"/>
      <c r="H3231" s="401"/>
      <c r="I3231" s="401"/>
      <c r="J3231" s="194"/>
      <c r="K3231" s="194"/>
      <c r="L3231" s="195"/>
      <c r="M3231" s="196"/>
      <c r="N3231" s="197"/>
      <c r="O3231" s="197"/>
      <c r="P3231" s="231"/>
    </row>
    <row r="3232" spans="2:16">
      <c r="B3232" s="351"/>
      <c r="C3232" s="435"/>
      <c r="D3232" s="399"/>
      <c r="E3232" s="400"/>
      <c r="G3232" s="401"/>
      <c r="H3232" s="401"/>
      <c r="I3232" s="401"/>
      <c r="J3232" s="194"/>
      <c r="K3232" s="194"/>
      <c r="L3232" s="195"/>
      <c r="M3232" s="196"/>
      <c r="N3232" s="197"/>
      <c r="O3232" s="197"/>
      <c r="P3232" s="231"/>
    </row>
    <row r="3233" spans="2:16">
      <c r="B3233" s="351"/>
      <c r="C3233" s="435"/>
      <c r="D3233" s="399"/>
      <c r="E3233" s="400"/>
      <c r="G3233" s="401"/>
      <c r="H3233" s="401"/>
      <c r="I3233" s="401"/>
      <c r="J3233" s="194"/>
      <c r="K3233" s="194"/>
      <c r="L3233" s="195"/>
      <c r="M3233" s="196"/>
      <c r="N3233" s="197"/>
      <c r="O3233" s="197"/>
      <c r="P3233" s="231"/>
    </row>
    <row r="3234" spans="2:16">
      <c r="B3234" s="351"/>
      <c r="C3234" s="435"/>
      <c r="D3234" s="399"/>
      <c r="E3234" s="400"/>
      <c r="G3234" s="401"/>
      <c r="H3234" s="401"/>
      <c r="I3234" s="401"/>
      <c r="J3234" s="194"/>
      <c r="K3234" s="194"/>
      <c r="L3234" s="195"/>
      <c r="M3234" s="196"/>
      <c r="N3234" s="197"/>
      <c r="O3234" s="197"/>
      <c r="P3234" s="231"/>
    </row>
    <row r="3235" spans="2:16">
      <c r="B3235" s="351"/>
      <c r="C3235" s="435"/>
      <c r="D3235" s="399"/>
      <c r="E3235" s="400"/>
      <c r="G3235" s="401"/>
      <c r="H3235" s="401"/>
      <c r="I3235" s="401"/>
      <c r="J3235" s="194"/>
      <c r="K3235" s="194"/>
      <c r="L3235" s="195"/>
      <c r="M3235" s="196"/>
      <c r="N3235" s="197"/>
      <c r="O3235" s="197"/>
      <c r="P3235" s="231"/>
    </row>
    <row r="3236" spans="2:16">
      <c r="B3236" s="351"/>
      <c r="C3236" s="435"/>
      <c r="D3236" s="399"/>
      <c r="E3236" s="400"/>
      <c r="G3236" s="401"/>
      <c r="H3236" s="401"/>
      <c r="I3236" s="401"/>
      <c r="J3236" s="194"/>
      <c r="K3236" s="194"/>
      <c r="L3236" s="195"/>
      <c r="M3236" s="196"/>
      <c r="N3236" s="197"/>
      <c r="O3236" s="197"/>
      <c r="P3236" s="231"/>
    </row>
    <row r="3237" spans="2:16">
      <c r="B3237" s="351"/>
      <c r="C3237" s="435"/>
      <c r="D3237" s="399"/>
      <c r="E3237" s="400"/>
      <c r="G3237" s="401"/>
      <c r="H3237" s="401"/>
      <c r="I3237" s="401"/>
      <c r="J3237" s="194"/>
      <c r="K3237" s="194"/>
      <c r="L3237" s="195"/>
      <c r="M3237" s="196"/>
      <c r="N3237" s="197"/>
      <c r="O3237" s="197"/>
      <c r="P3237" s="231"/>
    </row>
    <row r="3238" spans="2:16">
      <c r="B3238" s="351"/>
      <c r="C3238" s="435"/>
      <c r="D3238" s="399"/>
      <c r="E3238" s="400"/>
      <c r="G3238" s="401"/>
      <c r="H3238" s="401"/>
      <c r="I3238" s="401"/>
      <c r="J3238" s="194"/>
      <c r="K3238" s="194"/>
      <c r="L3238" s="195"/>
      <c r="M3238" s="196"/>
      <c r="N3238" s="197"/>
      <c r="O3238" s="197"/>
      <c r="P3238" s="231"/>
    </row>
    <row r="3239" spans="2:16">
      <c r="B3239" s="351"/>
      <c r="C3239" s="435"/>
      <c r="D3239" s="399"/>
      <c r="E3239" s="400"/>
      <c r="G3239" s="401"/>
      <c r="H3239" s="401"/>
      <c r="I3239" s="401"/>
      <c r="J3239" s="194"/>
      <c r="K3239" s="194"/>
      <c r="L3239" s="195"/>
      <c r="M3239" s="196"/>
      <c r="N3239" s="197"/>
      <c r="O3239" s="197"/>
      <c r="P3239" s="231"/>
    </row>
    <row r="3240" spans="2:16">
      <c r="B3240" s="351"/>
      <c r="C3240" s="435"/>
      <c r="D3240" s="399"/>
      <c r="E3240" s="400"/>
      <c r="G3240" s="401"/>
      <c r="H3240" s="401"/>
      <c r="I3240" s="401"/>
      <c r="J3240" s="194"/>
      <c r="K3240" s="194"/>
      <c r="L3240" s="195"/>
      <c r="M3240" s="196"/>
      <c r="N3240" s="197"/>
      <c r="O3240" s="197"/>
      <c r="P3240" s="231"/>
    </row>
    <row r="3241" spans="2:16">
      <c r="B3241" s="351"/>
      <c r="C3241" s="435"/>
      <c r="D3241" s="399"/>
      <c r="E3241" s="400"/>
      <c r="G3241" s="401"/>
      <c r="H3241" s="401"/>
      <c r="I3241" s="401"/>
      <c r="J3241" s="194"/>
      <c r="K3241" s="194"/>
      <c r="L3241" s="195"/>
      <c r="M3241" s="196"/>
      <c r="N3241" s="197"/>
      <c r="O3241" s="197"/>
      <c r="P3241" s="231"/>
    </row>
    <row r="3242" spans="2:16">
      <c r="B3242" s="351"/>
      <c r="C3242" s="435"/>
      <c r="D3242" s="399"/>
      <c r="E3242" s="400"/>
      <c r="G3242" s="401"/>
      <c r="H3242" s="401"/>
      <c r="I3242" s="401"/>
      <c r="J3242" s="194"/>
      <c r="K3242" s="194"/>
      <c r="L3242" s="195"/>
      <c r="M3242" s="196"/>
      <c r="N3242" s="197"/>
      <c r="O3242" s="197"/>
      <c r="P3242" s="231"/>
    </row>
    <row r="3243" spans="2:16">
      <c r="B3243" s="351"/>
      <c r="C3243" s="435"/>
      <c r="D3243" s="399"/>
      <c r="E3243" s="400"/>
      <c r="G3243" s="401"/>
      <c r="H3243" s="401"/>
      <c r="I3243" s="401"/>
      <c r="J3243" s="194"/>
      <c r="K3243" s="194"/>
      <c r="L3243" s="195"/>
      <c r="M3243" s="196"/>
      <c r="N3243" s="197"/>
      <c r="O3243" s="197"/>
      <c r="P3243" s="231"/>
    </row>
    <row r="3244" spans="2:16">
      <c r="B3244" s="351"/>
      <c r="C3244" s="435"/>
      <c r="D3244" s="399"/>
      <c r="E3244" s="400"/>
      <c r="G3244" s="401"/>
      <c r="H3244" s="401"/>
      <c r="I3244" s="401"/>
      <c r="J3244" s="194"/>
      <c r="K3244" s="194"/>
      <c r="L3244" s="195"/>
      <c r="M3244" s="196"/>
      <c r="N3244" s="197"/>
      <c r="O3244" s="197"/>
      <c r="P3244" s="231"/>
    </row>
    <row r="3245" spans="2:16">
      <c r="B3245" s="351"/>
      <c r="C3245" s="435"/>
      <c r="D3245" s="399"/>
      <c r="E3245" s="400"/>
      <c r="G3245" s="401"/>
      <c r="H3245" s="401"/>
      <c r="I3245" s="401"/>
      <c r="J3245" s="194"/>
      <c r="K3245" s="194"/>
      <c r="L3245" s="195"/>
      <c r="M3245" s="196"/>
      <c r="N3245" s="197"/>
      <c r="O3245" s="197"/>
      <c r="P3245" s="231"/>
    </row>
    <row r="3246" spans="2:16">
      <c r="B3246" s="351"/>
      <c r="C3246" s="435"/>
      <c r="D3246" s="399"/>
      <c r="E3246" s="400"/>
      <c r="G3246" s="401"/>
      <c r="H3246" s="401"/>
      <c r="I3246" s="401"/>
      <c r="J3246" s="194"/>
      <c r="K3246" s="194"/>
      <c r="L3246" s="195"/>
      <c r="M3246" s="196"/>
      <c r="N3246" s="197"/>
      <c r="O3246" s="197"/>
      <c r="P3246" s="231"/>
    </row>
    <row r="3247" spans="2:16">
      <c r="B3247" s="351"/>
      <c r="C3247" s="435"/>
      <c r="D3247" s="399"/>
      <c r="E3247" s="400"/>
      <c r="G3247" s="401"/>
      <c r="H3247" s="401"/>
      <c r="I3247" s="401"/>
      <c r="J3247" s="194"/>
      <c r="K3247" s="194"/>
      <c r="L3247" s="195"/>
      <c r="M3247" s="196"/>
      <c r="N3247" s="197"/>
      <c r="O3247" s="197"/>
      <c r="P3247" s="231"/>
    </row>
    <row r="3248" spans="2:16">
      <c r="B3248" s="351"/>
      <c r="C3248" s="435"/>
      <c r="D3248" s="399"/>
      <c r="E3248" s="400"/>
      <c r="G3248" s="401"/>
      <c r="H3248" s="401"/>
      <c r="I3248" s="401"/>
      <c r="J3248" s="194"/>
      <c r="K3248" s="194"/>
      <c r="L3248" s="195"/>
      <c r="M3248" s="196"/>
      <c r="N3248" s="197"/>
      <c r="O3248" s="197"/>
      <c r="P3248" s="231"/>
    </row>
    <row r="3249" spans="2:16">
      <c r="B3249" s="351"/>
      <c r="C3249" s="435"/>
      <c r="D3249" s="399"/>
      <c r="E3249" s="400"/>
      <c r="G3249" s="401"/>
      <c r="H3249" s="401"/>
      <c r="I3249" s="401"/>
      <c r="J3249" s="194"/>
      <c r="K3249" s="194"/>
      <c r="L3249" s="195"/>
      <c r="M3249" s="196"/>
      <c r="N3249" s="197"/>
      <c r="O3249" s="197"/>
      <c r="P3249" s="231"/>
    </row>
    <row r="3250" spans="2:16">
      <c r="B3250" s="351"/>
      <c r="C3250" s="435"/>
      <c r="D3250" s="399"/>
      <c r="E3250" s="400"/>
      <c r="G3250" s="401"/>
      <c r="H3250" s="401"/>
      <c r="I3250" s="401"/>
      <c r="J3250" s="194"/>
      <c r="K3250" s="194"/>
      <c r="L3250" s="195"/>
      <c r="M3250" s="196"/>
      <c r="N3250" s="197"/>
      <c r="O3250" s="197"/>
      <c r="P3250" s="231"/>
    </row>
    <row r="3251" spans="2:16">
      <c r="B3251" s="351"/>
      <c r="C3251" s="435"/>
      <c r="D3251" s="399"/>
      <c r="E3251" s="400"/>
      <c r="G3251" s="401"/>
      <c r="H3251" s="401"/>
      <c r="I3251" s="401"/>
      <c r="J3251" s="194"/>
      <c r="K3251" s="194"/>
      <c r="L3251" s="195"/>
      <c r="M3251" s="196"/>
      <c r="N3251" s="197"/>
      <c r="O3251" s="197"/>
      <c r="P3251" s="231"/>
    </row>
    <row r="3252" spans="2:16">
      <c r="B3252" s="351"/>
      <c r="C3252" s="435"/>
      <c r="D3252" s="399"/>
      <c r="E3252" s="400"/>
      <c r="G3252" s="401"/>
      <c r="H3252" s="401"/>
      <c r="I3252" s="401"/>
      <c r="J3252" s="194"/>
      <c r="K3252" s="194"/>
      <c r="L3252" s="195"/>
      <c r="M3252" s="196"/>
      <c r="N3252" s="197"/>
      <c r="O3252" s="197"/>
      <c r="P3252" s="231"/>
    </row>
    <row r="3253" spans="2:16">
      <c r="B3253" s="351"/>
      <c r="C3253" s="435"/>
      <c r="D3253" s="399"/>
      <c r="E3253" s="400"/>
      <c r="G3253" s="401"/>
      <c r="H3253" s="401"/>
      <c r="I3253" s="401"/>
      <c r="J3253" s="194"/>
      <c r="K3253" s="194"/>
      <c r="L3253" s="195"/>
      <c r="M3253" s="196"/>
      <c r="N3253" s="197"/>
      <c r="O3253" s="197"/>
      <c r="P3253" s="231"/>
    </row>
    <row r="3254" spans="2:16">
      <c r="B3254" s="351"/>
      <c r="C3254" s="435"/>
      <c r="D3254" s="399"/>
      <c r="E3254" s="400"/>
      <c r="G3254" s="401"/>
      <c r="H3254" s="401"/>
      <c r="I3254" s="401"/>
      <c r="J3254" s="194"/>
      <c r="K3254" s="194"/>
      <c r="L3254" s="195"/>
      <c r="M3254" s="196"/>
      <c r="N3254" s="197"/>
      <c r="O3254" s="197"/>
      <c r="P3254" s="231"/>
    </row>
    <row r="3255" spans="2:16">
      <c r="B3255" s="351"/>
      <c r="C3255" s="435"/>
      <c r="D3255" s="399"/>
      <c r="E3255" s="400"/>
      <c r="G3255" s="401"/>
      <c r="H3255" s="401"/>
      <c r="I3255" s="401"/>
      <c r="J3255" s="194"/>
      <c r="K3255" s="194"/>
      <c r="L3255" s="195"/>
      <c r="M3255" s="196"/>
      <c r="N3255" s="197"/>
      <c r="O3255" s="197"/>
      <c r="P3255" s="231"/>
    </row>
    <row r="3256" spans="2:16">
      <c r="B3256" s="351"/>
      <c r="C3256" s="435"/>
      <c r="D3256" s="399"/>
      <c r="E3256" s="400"/>
      <c r="G3256" s="401"/>
      <c r="H3256" s="401"/>
      <c r="I3256" s="401"/>
      <c r="J3256" s="194"/>
      <c r="K3256" s="194"/>
      <c r="L3256" s="195"/>
      <c r="M3256" s="196"/>
      <c r="N3256" s="197"/>
      <c r="O3256" s="197"/>
      <c r="P3256" s="231"/>
    </row>
    <row r="3257" spans="2:16">
      <c r="B3257" s="351"/>
      <c r="C3257" s="435"/>
      <c r="D3257" s="399"/>
      <c r="E3257" s="400"/>
      <c r="G3257" s="401"/>
      <c r="H3257" s="401"/>
      <c r="I3257" s="401"/>
      <c r="J3257" s="194"/>
      <c r="K3257" s="194"/>
      <c r="L3257" s="195"/>
      <c r="M3257" s="196"/>
      <c r="N3257" s="197"/>
      <c r="O3257" s="197"/>
      <c r="P3257" s="231"/>
    </row>
    <row r="3258" spans="2:16">
      <c r="B3258" s="351"/>
      <c r="C3258" s="435"/>
      <c r="D3258" s="399"/>
      <c r="E3258" s="400"/>
      <c r="G3258" s="401"/>
      <c r="H3258" s="401"/>
      <c r="I3258" s="401"/>
      <c r="J3258" s="194"/>
      <c r="K3258" s="194"/>
      <c r="L3258" s="195"/>
      <c r="M3258" s="196"/>
      <c r="N3258" s="197"/>
      <c r="O3258" s="197"/>
      <c r="P3258" s="231"/>
    </row>
    <row r="3259" spans="2:16">
      <c r="B3259" s="351"/>
      <c r="C3259" s="435"/>
      <c r="D3259" s="399"/>
      <c r="E3259" s="400"/>
      <c r="G3259" s="401"/>
      <c r="H3259" s="401"/>
      <c r="I3259" s="401"/>
      <c r="J3259" s="194"/>
      <c r="K3259" s="194"/>
      <c r="L3259" s="195"/>
      <c r="M3259" s="196"/>
      <c r="N3259" s="197"/>
      <c r="O3259" s="197"/>
      <c r="P3259" s="231"/>
    </row>
    <row r="3260" spans="2:16">
      <c r="B3260" s="351"/>
      <c r="C3260" s="435"/>
      <c r="D3260" s="399"/>
      <c r="E3260" s="400"/>
      <c r="G3260" s="401"/>
      <c r="H3260" s="401"/>
      <c r="I3260" s="401"/>
      <c r="J3260" s="194"/>
      <c r="K3260" s="194"/>
      <c r="L3260" s="195"/>
      <c r="M3260" s="196"/>
      <c r="N3260" s="197"/>
      <c r="O3260" s="197"/>
      <c r="P3260" s="231"/>
    </row>
    <row r="3261" spans="2:16">
      <c r="B3261" s="351"/>
      <c r="C3261" s="435"/>
      <c r="D3261" s="399"/>
      <c r="E3261" s="400"/>
      <c r="G3261" s="401"/>
      <c r="H3261" s="401"/>
      <c r="I3261" s="401"/>
      <c r="J3261" s="194"/>
      <c r="K3261" s="194"/>
      <c r="L3261" s="195"/>
      <c r="M3261" s="196"/>
      <c r="N3261" s="197"/>
      <c r="O3261" s="197"/>
      <c r="P3261" s="231"/>
    </row>
    <row r="3262" spans="2:16">
      <c r="B3262" s="351"/>
      <c r="C3262" s="435"/>
      <c r="D3262" s="399"/>
      <c r="E3262" s="400"/>
      <c r="G3262" s="401"/>
      <c r="H3262" s="401"/>
      <c r="I3262" s="401"/>
      <c r="J3262" s="194"/>
      <c r="K3262" s="194"/>
      <c r="L3262" s="195"/>
      <c r="M3262" s="196"/>
      <c r="N3262" s="197"/>
      <c r="O3262" s="197"/>
      <c r="P3262" s="231"/>
    </row>
    <row r="3263" spans="2:16">
      <c r="B3263" s="351"/>
      <c r="C3263" s="435"/>
      <c r="D3263" s="399"/>
      <c r="E3263" s="400"/>
      <c r="G3263" s="401"/>
      <c r="H3263" s="401"/>
      <c r="I3263" s="401"/>
      <c r="J3263" s="194"/>
      <c r="K3263" s="194"/>
      <c r="L3263" s="195"/>
      <c r="M3263" s="196"/>
      <c r="N3263" s="197"/>
      <c r="O3263" s="197"/>
      <c r="P3263" s="231"/>
    </row>
    <row r="3264" spans="2:16">
      <c r="B3264" s="351"/>
      <c r="C3264" s="435"/>
      <c r="D3264" s="399"/>
      <c r="E3264" s="400"/>
      <c r="G3264" s="401"/>
      <c r="H3264" s="401"/>
      <c r="I3264" s="401"/>
      <c r="J3264" s="194"/>
      <c r="K3264" s="194"/>
      <c r="L3264" s="195"/>
      <c r="M3264" s="196"/>
      <c r="N3264" s="197"/>
      <c r="O3264" s="197"/>
      <c r="P3264" s="231"/>
    </row>
    <row r="3265" spans="2:16">
      <c r="B3265" s="351"/>
      <c r="C3265" s="435"/>
      <c r="D3265" s="399"/>
      <c r="E3265" s="400"/>
      <c r="G3265" s="401"/>
      <c r="H3265" s="401"/>
      <c r="I3265" s="401"/>
      <c r="J3265" s="194"/>
      <c r="K3265" s="194"/>
      <c r="L3265" s="195"/>
      <c r="M3265" s="196"/>
      <c r="N3265" s="197"/>
      <c r="O3265" s="197"/>
      <c r="P3265" s="231"/>
    </row>
    <row r="3266" spans="2:16">
      <c r="B3266" s="351"/>
      <c r="C3266" s="435"/>
      <c r="D3266" s="399"/>
      <c r="E3266" s="400"/>
      <c r="G3266" s="401"/>
      <c r="H3266" s="401"/>
      <c r="I3266" s="401"/>
      <c r="J3266" s="194"/>
      <c r="K3266" s="194"/>
      <c r="L3266" s="195"/>
      <c r="M3266" s="196"/>
      <c r="N3266" s="197"/>
      <c r="O3266" s="197"/>
      <c r="P3266" s="231"/>
    </row>
    <row r="3267" spans="2:16">
      <c r="B3267" s="351"/>
      <c r="C3267" s="435"/>
      <c r="D3267" s="399"/>
      <c r="E3267" s="400"/>
      <c r="G3267" s="401"/>
      <c r="H3267" s="401"/>
      <c r="I3267" s="401"/>
      <c r="J3267" s="194"/>
      <c r="K3267" s="194"/>
      <c r="L3267" s="195"/>
      <c r="M3267" s="196"/>
      <c r="N3267" s="197"/>
      <c r="O3267" s="197"/>
      <c r="P3267" s="231"/>
    </row>
    <row r="3268" spans="2:16">
      <c r="B3268" s="351"/>
      <c r="C3268" s="435"/>
      <c r="D3268" s="399"/>
      <c r="E3268" s="400"/>
      <c r="G3268" s="401"/>
      <c r="H3268" s="401"/>
      <c r="I3268" s="401"/>
      <c r="J3268" s="194"/>
      <c r="K3268" s="194"/>
      <c r="L3268" s="195"/>
      <c r="M3268" s="196"/>
      <c r="N3268" s="197"/>
      <c r="O3268" s="197"/>
      <c r="P3268" s="231"/>
    </row>
    <row r="3269" spans="2:16">
      <c r="B3269" s="351"/>
      <c r="C3269" s="435"/>
      <c r="D3269" s="399"/>
      <c r="E3269" s="400"/>
      <c r="G3269" s="401"/>
      <c r="H3269" s="401"/>
      <c r="I3269" s="401"/>
      <c r="J3269" s="194"/>
      <c r="K3269" s="194"/>
      <c r="L3269" s="195"/>
      <c r="M3269" s="196"/>
      <c r="N3269" s="197"/>
      <c r="O3269" s="197"/>
      <c r="P3269" s="231"/>
    </row>
    <row r="3270" spans="2:16">
      <c r="B3270" s="351"/>
      <c r="C3270" s="435"/>
      <c r="D3270" s="399"/>
      <c r="E3270" s="400"/>
      <c r="G3270" s="401"/>
      <c r="H3270" s="401"/>
      <c r="I3270" s="401"/>
      <c r="J3270" s="194"/>
      <c r="K3270" s="194"/>
      <c r="L3270" s="195"/>
      <c r="M3270" s="196"/>
      <c r="N3270" s="197"/>
      <c r="O3270" s="197"/>
      <c r="P3270" s="231"/>
    </row>
    <row r="3271" spans="2:16">
      <c r="B3271" s="351"/>
      <c r="C3271" s="435"/>
      <c r="D3271" s="399"/>
      <c r="E3271" s="400"/>
      <c r="G3271" s="401"/>
      <c r="H3271" s="401"/>
      <c r="I3271" s="401"/>
      <c r="J3271" s="194"/>
      <c r="K3271" s="194"/>
      <c r="L3271" s="195"/>
      <c r="M3271" s="196"/>
      <c r="N3271" s="197"/>
      <c r="O3271" s="197"/>
      <c r="P3271" s="231"/>
    </row>
    <row r="3272" spans="2:16">
      <c r="B3272" s="351"/>
      <c r="C3272" s="435"/>
      <c r="D3272" s="399"/>
      <c r="E3272" s="400"/>
      <c r="G3272" s="401"/>
      <c r="H3272" s="401"/>
      <c r="I3272" s="401"/>
      <c r="J3272" s="194"/>
      <c r="K3272" s="194"/>
      <c r="L3272" s="195"/>
      <c r="M3272" s="196"/>
      <c r="N3272" s="197"/>
      <c r="O3272" s="197"/>
      <c r="P3272" s="231"/>
    </row>
    <row r="3273" spans="2:16">
      <c r="B3273" s="351"/>
      <c r="C3273" s="435"/>
      <c r="D3273" s="399"/>
      <c r="E3273" s="400"/>
      <c r="G3273" s="401"/>
      <c r="H3273" s="401"/>
      <c r="I3273" s="401"/>
      <c r="J3273" s="194"/>
      <c r="K3273" s="194"/>
      <c r="L3273" s="195"/>
      <c r="M3273" s="196"/>
      <c r="N3273" s="197"/>
      <c r="O3273" s="197"/>
      <c r="P3273" s="231"/>
    </row>
    <row r="3274" spans="2:16">
      <c r="B3274" s="351"/>
      <c r="C3274" s="435"/>
      <c r="D3274" s="399"/>
      <c r="E3274" s="400"/>
      <c r="G3274" s="401"/>
      <c r="H3274" s="401"/>
      <c r="I3274" s="401"/>
      <c r="J3274" s="194"/>
      <c r="K3274" s="194"/>
      <c r="L3274" s="195"/>
      <c r="M3274" s="196"/>
      <c r="N3274" s="197"/>
      <c r="O3274" s="197"/>
      <c r="P3274" s="231"/>
    </row>
    <row r="3275" spans="2:16">
      <c r="B3275" s="351"/>
      <c r="C3275" s="435"/>
      <c r="D3275" s="399"/>
      <c r="E3275" s="400"/>
      <c r="G3275" s="401"/>
      <c r="H3275" s="401"/>
      <c r="I3275" s="401"/>
      <c r="J3275" s="194"/>
      <c r="K3275" s="194"/>
      <c r="L3275" s="195"/>
      <c r="M3275" s="196"/>
      <c r="N3275" s="197"/>
      <c r="O3275" s="197"/>
      <c r="P3275" s="231"/>
    </row>
    <row r="3276" spans="2:16">
      <c r="B3276" s="351"/>
      <c r="C3276" s="435"/>
      <c r="D3276" s="399"/>
      <c r="E3276" s="400"/>
      <c r="G3276" s="401"/>
      <c r="H3276" s="401"/>
      <c r="I3276" s="401"/>
      <c r="J3276" s="194"/>
      <c r="K3276" s="194"/>
      <c r="L3276" s="195"/>
      <c r="M3276" s="196"/>
      <c r="N3276" s="197"/>
      <c r="O3276" s="197"/>
      <c r="P3276" s="231"/>
    </row>
    <row r="3277" spans="2:16">
      <c r="B3277" s="351"/>
      <c r="C3277" s="435"/>
      <c r="D3277" s="399"/>
      <c r="E3277" s="400"/>
      <c r="G3277" s="401"/>
      <c r="H3277" s="401"/>
      <c r="I3277" s="401"/>
      <c r="J3277" s="194"/>
      <c r="K3277" s="194"/>
      <c r="L3277" s="195"/>
      <c r="M3277" s="196"/>
      <c r="N3277" s="197"/>
      <c r="O3277" s="197"/>
      <c r="P3277" s="231"/>
    </row>
    <row r="3278" spans="2:16">
      <c r="B3278" s="351"/>
      <c r="C3278" s="435"/>
      <c r="D3278" s="399"/>
      <c r="E3278" s="400"/>
      <c r="G3278" s="401"/>
      <c r="H3278" s="401"/>
      <c r="I3278" s="401"/>
      <c r="J3278" s="194"/>
      <c r="K3278" s="194"/>
      <c r="L3278" s="195"/>
      <c r="M3278" s="196"/>
      <c r="N3278" s="197"/>
      <c r="O3278" s="197"/>
      <c r="P3278" s="231"/>
    </row>
    <row r="3279" spans="2:16">
      <c r="B3279" s="351"/>
      <c r="C3279" s="435"/>
      <c r="D3279" s="399"/>
      <c r="E3279" s="400"/>
      <c r="G3279" s="401"/>
      <c r="H3279" s="401"/>
      <c r="I3279" s="401"/>
      <c r="J3279" s="194"/>
      <c r="K3279" s="194"/>
      <c r="L3279" s="195"/>
      <c r="M3279" s="196"/>
      <c r="N3279" s="197"/>
      <c r="O3279" s="197"/>
      <c r="P3279" s="231"/>
    </row>
    <row r="3280" spans="2:16">
      <c r="B3280" s="351"/>
      <c r="C3280" s="435"/>
      <c r="D3280" s="399"/>
      <c r="E3280" s="400"/>
      <c r="G3280" s="401"/>
      <c r="H3280" s="401"/>
      <c r="I3280" s="401"/>
      <c r="J3280" s="194"/>
      <c r="K3280" s="194"/>
      <c r="L3280" s="195"/>
      <c r="M3280" s="196"/>
      <c r="N3280" s="197"/>
      <c r="O3280" s="197"/>
      <c r="P3280" s="231"/>
    </row>
    <row r="3281" spans="2:16">
      <c r="B3281" s="351"/>
      <c r="C3281" s="435"/>
      <c r="D3281" s="399"/>
      <c r="E3281" s="400"/>
      <c r="G3281" s="401"/>
      <c r="H3281" s="401"/>
      <c r="I3281" s="401"/>
      <c r="J3281" s="194"/>
      <c r="K3281" s="194"/>
      <c r="L3281" s="195"/>
      <c r="M3281" s="196"/>
      <c r="N3281" s="197"/>
      <c r="O3281" s="197"/>
      <c r="P3281" s="231"/>
    </row>
    <row r="3282" spans="2:16">
      <c r="B3282" s="351"/>
      <c r="C3282" s="435"/>
      <c r="D3282" s="399"/>
      <c r="E3282" s="400"/>
      <c r="G3282" s="401"/>
      <c r="H3282" s="401"/>
      <c r="I3282" s="401"/>
      <c r="J3282" s="194"/>
      <c r="K3282" s="194"/>
      <c r="L3282" s="195"/>
      <c r="M3282" s="196"/>
      <c r="N3282" s="197"/>
      <c r="O3282" s="197"/>
      <c r="P3282" s="231"/>
    </row>
    <row r="3283" spans="2:16">
      <c r="B3283" s="351"/>
      <c r="C3283" s="435"/>
      <c r="D3283" s="399"/>
      <c r="E3283" s="400"/>
      <c r="G3283" s="401"/>
      <c r="H3283" s="401"/>
      <c r="I3283" s="401"/>
      <c r="J3283" s="194"/>
      <c r="K3283" s="194"/>
      <c r="L3283" s="195"/>
      <c r="M3283" s="196"/>
      <c r="N3283" s="197"/>
      <c r="O3283" s="197"/>
      <c r="P3283" s="231"/>
    </row>
    <row r="3284" spans="2:16">
      <c r="B3284" s="351"/>
      <c r="C3284" s="435"/>
      <c r="D3284" s="399"/>
      <c r="E3284" s="400"/>
      <c r="G3284" s="401"/>
      <c r="H3284" s="401"/>
      <c r="I3284" s="401"/>
      <c r="J3284" s="194"/>
      <c r="K3284" s="194"/>
      <c r="L3284" s="195"/>
      <c r="M3284" s="196"/>
      <c r="N3284" s="197"/>
      <c r="O3284" s="197"/>
      <c r="P3284" s="231"/>
    </row>
    <row r="3285" spans="2:16">
      <c r="B3285" s="351"/>
      <c r="C3285" s="435"/>
      <c r="D3285" s="399"/>
      <c r="E3285" s="400"/>
      <c r="G3285" s="401"/>
      <c r="H3285" s="401"/>
      <c r="I3285" s="401"/>
      <c r="J3285" s="194"/>
      <c r="K3285" s="194"/>
      <c r="L3285" s="195"/>
      <c r="M3285" s="196"/>
      <c r="N3285" s="197"/>
      <c r="O3285" s="197"/>
      <c r="P3285" s="231"/>
    </row>
    <row r="3286" spans="2:16">
      <c r="B3286" s="351"/>
      <c r="C3286" s="435"/>
      <c r="D3286" s="399"/>
      <c r="E3286" s="400"/>
      <c r="G3286" s="401"/>
      <c r="H3286" s="401"/>
      <c r="I3286" s="401"/>
      <c r="J3286" s="194"/>
      <c r="K3286" s="194"/>
      <c r="L3286" s="195"/>
      <c r="M3286" s="196"/>
      <c r="N3286" s="197"/>
      <c r="O3286" s="197"/>
      <c r="P3286" s="231"/>
    </row>
    <row r="3287" spans="2:16">
      <c r="B3287" s="351"/>
      <c r="C3287" s="435"/>
      <c r="D3287" s="399"/>
      <c r="E3287" s="400"/>
      <c r="G3287" s="401"/>
      <c r="H3287" s="401"/>
      <c r="I3287" s="401"/>
      <c r="J3287" s="194"/>
      <c r="K3287" s="194"/>
      <c r="L3287" s="195"/>
      <c r="M3287" s="196"/>
      <c r="N3287" s="197"/>
      <c r="O3287" s="197"/>
      <c r="P3287" s="231"/>
    </row>
    <row r="3288" spans="2:16">
      <c r="B3288" s="351"/>
      <c r="C3288" s="435"/>
      <c r="D3288" s="399"/>
      <c r="E3288" s="400"/>
      <c r="G3288" s="401"/>
      <c r="H3288" s="401"/>
      <c r="I3288" s="401"/>
      <c r="J3288" s="194"/>
      <c r="K3288" s="194"/>
      <c r="L3288" s="195"/>
      <c r="M3288" s="196"/>
      <c r="N3288" s="197"/>
      <c r="O3288" s="197"/>
      <c r="P3288" s="231"/>
    </row>
    <row r="3289" spans="2:16">
      <c r="B3289" s="351"/>
      <c r="C3289" s="435"/>
      <c r="D3289" s="399"/>
      <c r="E3289" s="400"/>
      <c r="G3289" s="401"/>
      <c r="H3289" s="401"/>
      <c r="I3289" s="401"/>
      <c r="J3289" s="194"/>
      <c r="K3289" s="194"/>
      <c r="L3289" s="195"/>
      <c r="M3289" s="196"/>
      <c r="N3289" s="197"/>
      <c r="O3289" s="197"/>
      <c r="P3289" s="231"/>
    </row>
    <row r="3290" spans="2:16">
      <c r="B3290" s="351"/>
      <c r="C3290" s="435"/>
      <c r="D3290" s="399"/>
      <c r="E3290" s="400"/>
      <c r="G3290" s="401"/>
      <c r="H3290" s="401"/>
      <c r="I3290" s="401"/>
      <c r="J3290" s="194"/>
      <c r="K3290" s="194"/>
      <c r="L3290" s="195"/>
      <c r="M3290" s="196"/>
      <c r="N3290" s="197"/>
      <c r="O3290" s="197"/>
      <c r="P3290" s="231"/>
    </row>
    <row r="3291" spans="2:16">
      <c r="B3291" s="351"/>
      <c r="C3291" s="435"/>
      <c r="D3291" s="399"/>
      <c r="E3291" s="400"/>
      <c r="G3291" s="401"/>
      <c r="H3291" s="401"/>
      <c r="I3291" s="401"/>
      <c r="J3291" s="194"/>
      <c r="K3291" s="194"/>
      <c r="L3291" s="195"/>
      <c r="M3291" s="196"/>
      <c r="N3291" s="197"/>
      <c r="O3291" s="197"/>
      <c r="P3291" s="231"/>
    </row>
    <row r="3292" spans="2:16">
      <c r="B3292" s="351"/>
      <c r="C3292" s="435"/>
      <c r="D3292" s="399"/>
      <c r="E3292" s="400"/>
      <c r="G3292" s="401"/>
      <c r="H3292" s="401"/>
      <c r="I3292" s="401"/>
      <c r="J3292" s="194"/>
      <c r="K3292" s="194"/>
      <c r="L3292" s="195"/>
      <c r="M3292" s="196"/>
      <c r="N3292" s="197"/>
      <c r="O3292" s="197"/>
      <c r="P3292" s="231"/>
    </row>
    <row r="3293" spans="2:16">
      <c r="B3293" s="351"/>
      <c r="C3293" s="435"/>
      <c r="D3293" s="399"/>
      <c r="E3293" s="400"/>
      <c r="G3293" s="401"/>
      <c r="H3293" s="401"/>
      <c r="I3293" s="401"/>
      <c r="J3293" s="194"/>
      <c r="K3293" s="194"/>
      <c r="L3293" s="195"/>
      <c r="M3293" s="196"/>
      <c r="N3293" s="197"/>
      <c r="O3293" s="197"/>
      <c r="P3293" s="231"/>
    </row>
    <row r="3294" spans="2:16">
      <c r="B3294" s="351"/>
      <c r="C3294" s="435"/>
      <c r="D3294" s="399"/>
      <c r="E3294" s="400"/>
      <c r="G3294" s="401"/>
      <c r="H3294" s="401"/>
      <c r="I3294" s="401"/>
      <c r="J3294" s="194"/>
      <c r="K3294" s="194"/>
      <c r="L3294" s="195"/>
      <c r="M3294" s="196"/>
      <c r="N3294" s="197"/>
      <c r="O3294" s="197"/>
      <c r="P3294" s="231"/>
    </row>
    <row r="3295" spans="2:16">
      <c r="B3295" s="351"/>
      <c r="C3295" s="435"/>
      <c r="D3295" s="399"/>
      <c r="E3295" s="400"/>
      <c r="G3295" s="401"/>
      <c r="H3295" s="401"/>
      <c r="I3295" s="401"/>
      <c r="J3295" s="194"/>
      <c r="K3295" s="194"/>
      <c r="L3295" s="195"/>
      <c r="M3295" s="196"/>
      <c r="N3295" s="197"/>
      <c r="O3295" s="197"/>
      <c r="P3295" s="231"/>
    </row>
    <row r="3296" spans="2:16">
      <c r="B3296" s="351"/>
      <c r="C3296" s="435"/>
      <c r="D3296" s="399"/>
      <c r="E3296" s="400"/>
      <c r="G3296" s="401"/>
      <c r="H3296" s="401"/>
      <c r="I3296" s="401"/>
      <c r="J3296" s="194"/>
      <c r="K3296" s="194"/>
      <c r="L3296" s="195"/>
      <c r="M3296" s="196"/>
      <c r="N3296" s="197"/>
      <c r="O3296" s="197"/>
      <c r="P3296" s="231"/>
    </row>
    <row r="3297" spans="2:16">
      <c r="B3297" s="351"/>
      <c r="C3297" s="435"/>
      <c r="D3297" s="399"/>
      <c r="E3297" s="400"/>
      <c r="G3297" s="401"/>
      <c r="H3297" s="401"/>
      <c r="I3297" s="401"/>
      <c r="J3297" s="194"/>
      <c r="K3297" s="194"/>
      <c r="L3297" s="195"/>
      <c r="M3297" s="196"/>
      <c r="N3297" s="197"/>
      <c r="O3297" s="197"/>
      <c r="P3297" s="231"/>
    </row>
    <row r="3298" spans="2:16">
      <c r="B3298" s="351"/>
      <c r="C3298" s="435"/>
      <c r="D3298" s="399"/>
      <c r="E3298" s="400"/>
      <c r="G3298" s="401"/>
      <c r="H3298" s="401"/>
      <c r="I3298" s="401"/>
      <c r="J3298" s="194"/>
      <c r="K3298" s="194"/>
      <c r="L3298" s="195"/>
      <c r="M3298" s="196"/>
      <c r="N3298" s="197"/>
      <c r="O3298" s="197"/>
      <c r="P3298" s="231"/>
    </row>
    <row r="3299" spans="2:16">
      <c r="B3299" s="351"/>
      <c r="C3299" s="435"/>
      <c r="D3299" s="399"/>
      <c r="E3299" s="400"/>
      <c r="G3299" s="401"/>
      <c r="H3299" s="401"/>
      <c r="I3299" s="401"/>
      <c r="J3299" s="194"/>
      <c r="K3299" s="194"/>
      <c r="L3299" s="195"/>
      <c r="M3299" s="196"/>
      <c r="N3299" s="197"/>
      <c r="O3299" s="197"/>
      <c r="P3299" s="231"/>
    </row>
    <row r="3300" spans="2:16">
      <c r="B3300" s="351"/>
      <c r="C3300" s="435"/>
      <c r="D3300" s="399"/>
      <c r="E3300" s="400"/>
      <c r="G3300" s="401"/>
      <c r="H3300" s="401"/>
      <c r="I3300" s="401"/>
      <c r="J3300" s="194"/>
      <c r="K3300" s="194"/>
      <c r="L3300" s="195"/>
      <c r="M3300" s="196"/>
      <c r="N3300" s="197"/>
      <c r="O3300" s="197"/>
      <c r="P3300" s="231"/>
    </row>
    <row r="3301" spans="2:16">
      <c r="B3301" s="351"/>
      <c r="C3301" s="435"/>
      <c r="D3301" s="399"/>
      <c r="E3301" s="400"/>
      <c r="G3301" s="401"/>
      <c r="H3301" s="401"/>
      <c r="I3301" s="401"/>
      <c r="J3301" s="194"/>
      <c r="K3301" s="194"/>
      <c r="L3301" s="195"/>
      <c r="M3301" s="196"/>
      <c r="N3301" s="197"/>
      <c r="O3301" s="197"/>
      <c r="P3301" s="231"/>
    </row>
    <row r="3302" spans="2:16">
      <c r="B3302" s="351"/>
      <c r="C3302" s="435"/>
      <c r="D3302" s="399"/>
      <c r="E3302" s="400"/>
      <c r="G3302" s="401"/>
      <c r="H3302" s="401"/>
      <c r="I3302" s="401"/>
      <c r="J3302" s="194"/>
      <c r="K3302" s="194"/>
      <c r="L3302" s="195"/>
      <c r="M3302" s="196"/>
      <c r="N3302" s="197"/>
      <c r="O3302" s="197"/>
      <c r="P3302" s="231"/>
    </row>
    <row r="3303" spans="2:16">
      <c r="B3303" s="351"/>
      <c r="C3303" s="435"/>
      <c r="D3303" s="399"/>
      <c r="E3303" s="400"/>
      <c r="G3303" s="401"/>
      <c r="H3303" s="401"/>
      <c r="I3303" s="401"/>
      <c r="J3303" s="194"/>
      <c r="K3303" s="194"/>
      <c r="L3303" s="195"/>
      <c r="M3303" s="196"/>
      <c r="N3303" s="197"/>
      <c r="O3303" s="197"/>
      <c r="P3303" s="231"/>
    </row>
    <row r="3304" spans="2:16">
      <c r="B3304" s="351"/>
      <c r="C3304" s="435"/>
      <c r="D3304" s="399"/>
      <c r="E3304" s="400"/>
      <c r="G3304" s="401"/>
      <c r="H3304" s="401"/>
      <c r="I3304" s="401"/>
      <c r="J3304" s="194"/>
      <c r="K3304" s="194"/>
      <c r="L3304" s="195"/>
      <c r="M3304" s="196"/>
      <c r="N3304" s="197"/>
      <c r="O3304" s="197"/>
      <c r="P3304" s="231"/>
    </row>
    <row r="3305" spans="2:16">
      <c r="B3305" s="351"/>
      <c r="C3305" s="435"/>
      <c r="D3305" s="399"/>
      <c r="E3305" s="400"/>
      <c r="G3305" s="401"/>
      <c r="H3305" s="401"/>
      <c r="I3305" s="401"/>
      <c r="J3305" s="194"/>
      <c r="K3305" s="194"/>
      <c r="L3305" s="195"/>
      <c r="M3305" s="196"/>
      <c r="N3305" s="197"/>
      <c r="O3305" s="197"/>
      <c r="P3305" s="231"/>
    </row>
    <row r="3306" spans="2:16">
      <c r="B3306" s="351"/>
      <c r="C3306" s="435"/>
      <c r="D3306" s="399"/>
      <c r="E3306" s="400"/>
      <c r="G3306" s="401"/>
      <c r="H3306" s="401"/>
      <c r="I3306" s="401"/>
      <c r="J3306" s="194"/>
      <c r="K3306" s="194"/>
      <c r="L3306" s="195"/>
      <c r="M3306" s="196"/>
      <c r="N3306" s="197"/>
      <c r="O3306" s="197"/>
      <c r="P3306" s="231"/>
    </row>
    <row r="3307" spans="2:16">
      <c r="B3307" s="351"/>
      <c r="C3307" s="435"/>
      <c r="D3307" s="399"/>
      <c r="E3307" s="400"/>
      <c r="G3307" s="401"/>
      <c r="H3307" s="401"/>
      <c r="I3307" s="401"/>
      <c r="J3307" s="194"/>
      <c r="K3307" s="194"/>
      <c r="L3307" s="195"/>
      <c r="M3307" s="196"/>
      <c r="N3307" s="197"/>
      <c r="O3307" s="197"/>
      <c r="P3307" s="231"/>
    </row>
    <row r="3308" spans="2:16">
      <c r="B3308" s="351"/>
      <c r="C3308" s="435"/>
      <c r="D3308" s="399"/>
      <c r="E3308" s="400"/>
      <c r="G3308" s="401"/>
      <c r="H3308" s="401"/>
      <c r="I3308" s="401"/>
      <c r="J3308" s="194"/>
      <c r="K3308" s="194"/>
      <c r="L3308" s="195"/>
      <c r="M3308" s="196"/>
      <c r="N3308" s="197"/>
      <c r="O3308" s="197"/>
      <c r="P3308" s="231"/>
    </row>
    <row r="3309" spans="2:16">
      <c r="B3309" s="351"/>
      <c r="C3309" s="435"/>
      <c r="D3309" s="399"/>
      <c r="E3309" s="400"/>
      <c r="G3309" s="401"/>
      <c r="H3309" s="401"/>
      <c r="I3309" s="401"/>
      <c r="J3309" s="194"/>
      <c r="K3309" s="194"/>
      <c r="L3309" s="195"/>
      <c r="M3309" s="196"/>
      <c r="N3309" s="197"/>
      <c r="O3309" s="197"/>
      <c r="P3309" s="231"/>
    </row>
    <row r="3310" spans="2:16">
      <c r="B3310" s="351"/>
      <c r="C3310" s="435"/>
      <c r="D3310" s="399"/>
      <c r="E3310" s="400"/>
      <c r="G3310" s="401"/>
      <c r="H3310" s="401"/>
      <c r="I3310" s="401"/>
      <c r="J3310" s="194"/>
      <c r="K3310" s="194"/>
      <c r="L3310" s="195"/>
      <c r="M3310" s="196"/>
      <c r="N3310" s="197"/>
      <c r="O3310" s="197"/>
      <c r="P3310" s="231"/>
    </row>
    <row r="3311" spans="2:16">
      <c r="B3311" s="351"/>
      <c r="C3311" s="435"/>
      <c r="D3311" s="399"/>
      <c r="E3311" s="400"/>
      <c r="G3311" s="401"/>
      <c r="H3311" s="401"/>
      <c r="I3311" s="401"/>
      <c r="J3311" s="194"/>
      <c r="K3311" s="194"/>
      <c r="L3311" s="195"/>
      <c r="M3311" s="196"/>
      <c r="N3311" s="197"/>
      <c r="O3311" s="197"/>
      <c r="P3311" s="231"/>
    </row>
    <row r="3312" spans="2:16">
      <c r="B3312" s="351"/>
      <c r="C3312" s="435"/>
      <c r="D3312" s="399"/>
      <c r="E3312" s="400"/>
      <c r="G3312" s="401"/>
      <c r="H3312" s="401"/>
      <c r="I3312" s="401"/>
      <c r="J3312" s="194"/>
      <c r="K3312" s="194"/>
      <c r="L3312" s="195"/>
      <c r="M3312" s="196"/>
      <c r="N3312" s="197"/>
      <c r="O3312" s="197"/>
      <c r="P3312" s="231"/>
    </row>
    <row r="3313" spans="2:16">
      <c r="B3313" s="351"/>
      <c r="C3313" s="435"/>
      <c r="D3313" s="399"/>
      <c r="E3313" s="400"/>
      <c r="G3313" s="401"/>
      <c r="H3313" s="401"/>
      <c r="I3313" s="401"/>
      <c r="J3313" s="194"/>
      <c r="K3313" s="194"/>
      <c r="L3313" s="195"/>
      <c r="M3313" s="196"/>
      <c r="N3313" s="197"/>
      <c r="O3313" s="197"/>
      <c r="P3313" s="231"/>
    </row>
    <row r="3314" spans="2:16">
      <c r="B3314" s="351"/>
      <c r="C3314" s="435"/>
      <c r="D3314" s="399"/>
      <c r="E3314" s="400"/>
      <c r="G3314" s="401"/>
      <c r="H3314" s="401"/>
      <c r="I3314" s="401"/>
      <c r="J3314" s="194"/>
      <c r="K3314" s="194"/>
      <c r="L3314" s="195"/>
      <c r="M3314" s="196"/>
      <c r="N3314" s="197"/>
      <c r="O3314" s="197"/>
      <c r="P3314" s="231"/>
    </row>
    <row r="3315" spans="2:16">
      <c r="B3315" s="351"/>
      <c r="C3315" s="435"/>
      <c r="D3315" s="399"/>
      <c r="E3315" s="400"/>
      <c r="G3315" s="401"/>
      <c r="H3315" s="401"/>
      <c r="I3315" s="401"/>
      <c r="J3315" s="194"/>
      <c r="K3315" s="194"/>
      <c r="L3315" s="195"/>
      <c r="M3315" s="196"/>
      <c r="N3315" s="197"/>
      <c r="O3315" s="197"/>
      <c r="P3315" s="231"/>
    </row>
    <row r="3316" spans="2:16">
      <c r="B3316" s="351"/>
      <c r="C3316" s="435"/>
      <c r="D3316" s="399"/>
      <c r="E3316" s="400"/>
      <c r="G3316" s="401"/>
      <c r="H3316" s="401"/>
      <c r="I3316" s="401"/>
      <c r="J3316" s="194"/>
      <c r="K3316" s="194"/>
      <c r="L3316" s="195"/>
      <c r="M3316" s="196"/>
      <c r="N3316" s="197"/>
      <c r="O3316" s="197"/>
      <c r="P3316" s="231"/>
    </row>
    <row r="3317" spans="2:16">
      <c r="B3317" s="351"/>
      <c r="C3317" s="435"/>
      <c r="D3317" s="399"/>
      <c r="E3317" s="400"/>
      <c r="G3317" s="401"/>
      <c r="H3317" s="401"/>
      <c r="I3317" s="401"/>
      <c r="J3317" s="194"/>
      <c r="K3317" s="194"/>
      <c r="L3317" s="195"/>
      <c r="M3317" s="196"/>
      <c r="N3317" s="197"/>
      <c r="O3317" s="197"/>
      <c r="P3317" s="231"/>
    </row>
    <row r="3318" spans="2:16">
      <c r="B3318" s="351"/>
      <c r="C3318" s="435"/>
      <c r="D3318" s="399"/>
      <c r="E3318" s="400"/>
      <c r="G3318" s="401"/>
      <c r="H3318" s="401"/>
      <c r="I3318" s="401"/>
      <c r="J3318" s="194"/>
      <c r="K3318" s="194"/>
      <c r="L3318" s="195"/>
      <c r="M3318" s="196"/>
      <c r="N3318" s="197"/>
      <c r="O3318" s="197"/>
      <c r="P3318" s="231"/>
    </row>
    <row r="3319" spans="2:16">
      <c r="B3319" s="351"/>
      <c r="C3319" s="435"/>
      <c r="D3319" s="399"/>
      <c r="E3319" s="400"/>
      <c r="G3319" s="401"/>
      <c r="H3319" s="401"/>
      <c r="I3319" s="401"/>
      <c r="J3319" s="194"/>
      <c r="K3319" s="194"/>
      <c r="L3319" s="195"/>
      <c r="M3319" s="196"/>
      <c r="N3319" s="197"/>
      <c r="O3319" s="197"/>
      <c r="P3319" s="231"/>
    </row>
    <row r="3320" spans="2:16">
      <c r="B3320" s="351"/>
      <c r="C3320" s="435"/>
      <c r="D3320" s="399"/>
      <c r="E3320" s="400"/>
      <c r="G3320" s="401"/>
      <c r="H3320" s="401"/>
      <c r="I3320" s="401"/>
      <c r="J3320" s="194"/>
      <c r="K3320" s="194"/>
      <c r="L3320" s="195"/>
      <c r="M3320" s="196"/>
      <c r="N3320" s="197"/>
      <c r="O3320" s="197"/>
      <c r="P3320" s="231"/>
    </row>
    <row r="3321" spans="2:16">
      <c r="B3321" s="351"/>
      <c r="C3321" s="435"/>
      <c r="D3321" s="399"/>
      <c r="E3321" s="400"/>
      <c r="G3321" s="401"/>
      <c r="H3321" s="401"/>
      <c r="I3321" s="401"/>
      <c r="J3321" s="194"/>
      <c r="K3321" s="194"/>
      <c r="L3321" s="195"/>
      <c r="M3321" s="196"/>
      <c r="N3321" s="197"/>
      <c r="O3321" s="197"/>
      <c r="P3321" s="231"/>
    </row>
    <row r="3322" spans="2:16">
      <c r="B3322" s="351"/>
      <c r="C3322" s="435"/>
      <c r="D3322" s="399"/>
      <c r="E3322" s="400"/>
      <c r="G3322" s="401"/>
      <c r="H3322" s="401"/>
      <c r="I3322" s="401"/>
      <c r="J3322" s="194"/>
      <c r="K3322" s="194"/>
      <c r="L3322" s="195"/>
      <c r="M3322" s="196"/>
      <c r="N3322" s="197"/>
      <c r="O3322" s="197"/>
      <c r="P3322" s="231"/>
    </row>
    <row r="3323" spans="2:16">
      <c r="B3323" s="351"/>
      <c r="C3323" s="435"/>
      <c r="D3323" s="399"/>
      <c r="E3323" s="400"/>
      <c r="G3323" s="401"/>
      <c r="H3323" s="401"/>
      <c r="I3323" s="401"/>
      <c r="J3323" s="194"/>
      <c r="K3323" s="194"/>
      <c r="L3323" s="195"/>
      <c r="M3323" s="196"/>
      <c r="N3323" s="197"/>
      <c r="O3323" s="197"/>
      <c r="P3323" s="231"/>
    </row>
    <row r="3324" spans="2:16">
      <c r="B3324" s="351"/>
      <c r="C3324" s="435"/>
      <c r="D3324" s="399"/>
      <c r="E3324" s="400"/>
      <c r="G3324" s="401"/>
      <c r="H3324" s="401"/>
      <c r="I3324" s="401"/>
      <c r="J3324" s="194"/>
      <c r="K3324" s="194"/>
      <c r="L3324" s="195"/>
      <c r="M3324" s="196"/>
      <c r="N3324" s="197"/>
      <c r="O3324" s="197"/>
      <c r="P3324" s="231"/>
    </row>
    <row r="3325" spans="2:16">
      <c r="B3325" s="351"/>
      <c r="C3325" s="435"/>
      <c r="D3325" s="399"/>
      <c r="E3325" s="400"/>
      <c r="G3325" s="401"/>
      <c r="H3325" s="401"/>
      <c r="I3325" s="401"/>
      <c r="J3325" s="194"/>
      <c r="K3325" s="194"/>
      <c r="L3325" s="195"/>
      <c r="M3325" s="196"/>
      <c r="N3325" s="197"/>
      <c r="O3325" s="197"/>
      <c r="P3325" s="231"/>
    </row>
    <row r="3326" spans="2:16">
      <c r="B3326" s="351"/>
      <c r="C3326" s="435"/>
      <c r="D3326" s="399"/>
      <c r="E3326" s="400"/>
      <c r="G3326" s="401"/>
      <c r="H3326" s="401"/>
      <c r="I3326" s="401"/>
      <c r="J3326" s="194"/>
      <c r="K3326" s="194"/>
      <c r="L3326" s="195"/>
      <c r="M3326" s="196"/>
      <c r="N3326" s="197"/>
      <c r="O3326" s="197"/>
      <c r="P3326" s="231"/>
    </row>
    <row r="3327" spans="2:16">
      <c r="B3327" s="351"/>
      <c r="C3327" s="435"/>
      <c r="D3327" s="399"/>
      <c r="E3327" s="400"/>
      <c r="G3327" s="401"/>
      <c r="H3327" s="401"/>
      <c r="I3327" s="401"/>
      <c r="J3327" s="194"/>
      <c r="K3327" s="194"/>
      <c r="L3327" s="195"/>
      <c r="M3327" s="196"/>
      <c r="N3327" s="197"/>
      <c r="O3327" s="197"/>
      <c r="P3327" s="231"/>
    </row>
    <row r="3328" spans="2:16">
      <c r="B3328" s="351"/>
      <c r="C3328" s="435"/>
      <c r="D3328" s="399"/>
      <c r="E3328" s="400"/>
      <c r="G3328" s="401"/>
      <c r="H3328" s="401"/>
      <c r="I3328" s="401"/>
      <c r="J3328" s="194"/>
      <c r="K3328" s="194"/>
      <c r="L3328" s="195"/>
      <c r="M3328" s="196"/>
      <c r="N3328" s="197"/>
      <c r="O3328" s="197"/>
      <c r="P3328" s="231"/>
    </row>
    <row r="3329" spans="2:16">
      <c r="B3329" s="351"/>
      <c r="C3329" s="435"/>
      <c r="D3329" s="399"/>
      <c r="E3329" s="400"/>
      <c r="G3329" s="401"/>
      <c r="H3329" s="401"/>
      <c r="I3329" s="401"/>
      <c r="J3329" s="194"/>
      <c r="K3329" s="194"/>
      <c r="L3329" s="195"/>
      <c r="M3329" s="196"/>
      <c r="N3329" s="197"/>
      <c r="O3329" s="197"/>
      <c r="P3329" s="231"/>
    </row>
    <row r="3330" spans="2:16">
      <c r="B3330" s="351"/>
      <c r="C3330" s="435"/>
      <c r="D3330" s="399"/>
      <c r="E3330" s="400"/>
      <c r="G3330" s="401"/>
      <c r="H3330" s="401"/>
      <c r="I3330" s="401"/>
      <c r="J3330" s="194"/>
      <c r="K3330" s="194"/>
      <c r="L3330" s="195"/>
      <c r="M3330" s="196"/>
      <c r="N3330" s="197"/>
      <c r="O3330" s="197"/>
      <c r="P3330" s="231"/>
    </row>
    <row r="3331" spans="2:16">
      <c r="B3331" s="402"/>
      <c r="C3331" s="435"/>
      <c r="D3331" s="404"/>
      <c r="E3331" s="405"/>
      <c r="G3331" s="406"/>
      <c r="H3331" s="406"/>
      <c r="I3331" s="406"/>
      <c r="J3331" s="194"/>
      <c r="K3331" s="194"/>
      <c r="L3331" s="195"/>
      <c r="M3331" s="196"/>
      <c r="N3331" s="197"/>
      <c r="O3331" s="197"/>
      <c r="P3331" s="221"/>
    </row>
    <row r="3332" spans="2:16">
      <c r="B3332" s="351"/>
      <c r="C3332" s="435"/>
      <c r="D3332" s="399"/>
      <c r="E3332" s="400"/>
      <c r="G3332" s="401"/>
      <c r="H3332" s="401"/>
      <c r="I3332" s="401"/>
      <c r="J3332" s="194"/>
      <c r="K3332" s="194"/>
      <c r="L3332" s="195"/>
      <c r="M3332" s="196"/>
      <c r="N3332" s="197"/>
      <c r="O3332" s="197"/>
      <c r="P3332" s="231"/>
    </row>
    <row r="3333" spans="2:16">
      <c r="B3333" s="351"/>
      <c r="C3333" s="435"/>
      <c r="D3333" s="399"/>
      <c r="E3333" s="400"/>
      <c r="G3333" s="401"/>
      <c r="H3333" s="401"/>
      <c r="I3333" s="401"/>
      <c r="J3333" s="194"/>
      <c r="K3333" s="194"/>
      <c r="L3333" s="195"/>
      <c r="M3333" s="196"/>
      <c r="N3333" s="197"/>
      <c r="O3333" s="197"/>
      <c r="P3333" s="231"/>
    </row>
    <row r="3334" spans="2:16">
      <c r="B3334" s="351"/>
      <c r="C3334" s="435"/>
      <c r="D3334" s="399"/>
      <c r="E3334" s="400"/>
      <c r="G3334" s="401"/>
      <c r="H3334" s="401"/>
      <c r="I3334" s="401"/>
      <c r="J3334" s="194"/>
      <c r="K3334" s="194"/>
      <c r="L3334" s="195"/>
      <c r="M3334" s="196"/>
      <c r="N3334" s="197"/>
      <c r="O3334" s="197"/>
      <c r="P3334" s="231"/>
    </row>
    <row r="3335" spans="2:16">
      <c r="B3335" s="351"/>
      <c r="C3335" s="435"/>
      <c r="D3335" s="399"/>
      <c r="E3335" s="400"/>
      <c r="G3335" s="401"/>
      <c r="H3335" s="401"/>
      <c r="I3335" s="401"/>
      <c r="J3335" s="194"/>
      <c r="K3335" s="194"/>
      <c r="L3335" s="195"/>
      <c r="M3335" s="196"/>
      <c r="N3335" s="197"/>
      <c r="O3335" s="197"/>
      <c r="P3335" s="231"/>
    </row>
    <row r="3336" spans="2:16">
      <c r="B3336" s="351"/>
      <c r="C3336" s="435"/>
      <c r="D3336" s="399"/>
      <c r="E3336" s="400"/>
      <c r="G3336" s="401"/>
      <c r="H3336" s="401"/>
      <c r="I3336" s="401"/>
      <c r="J3336" s="194"/>
      <c r="K3336" s="194"/>
      <c r="L3336" s="195"/>
      <c r="M3336" s="196"/>
      <c r="N3336" s="197"/>
      <c r="O3336" s="197"/>
      <c r="P3336" s="231"/>
    </row>
    <row r="3337" spans="2:16">
      <c r="B3337" s="351"/>
      <c r="C3337" s="435"/>
      <c r="D3337" s="399"/>
      <c r="E3337" s="400"/>
      <c r="G3337" s="401"/>
      <c r="H3337" s="401"/>
      <c r="I3337" s="401"/>
      <c r="J3337" s="194"/>
      <c r="K3337" s="194"/>
      <c r="L3337" s="195"/>
      <c r="M3337" s="196"/>
      <c r="N3337" s="197"/>
      <c r="O3337" s="197"/>
      <c r="P3337" s="231"/>
    </row>
    <row r="3338" spans="2:16">
      <c r="B3338" s="351"/>
      <c r="C3338" s="435"/>
      <c r="D3338" s="399"/>
      <c r="E3338" s="400"/>
      <c r="G3338" s="401"/>
      <c r="H3338" s="401"/>
      <c r="I3338" s="401"/>
      <c r="J3338" s="194"/>
      <c r="K3338" s="194"/>
      <c r="L3338" s="195"/>
      <c r="M3338" s="196"/>
      <c r="N3338" s="197"/>
      <c r="O3338" s="197"/>
      <c r="P3338" s="231"/>
    </row>
    <row r="3339" spans="2:16">
      <c r="B3339" s="351"/>
      <c r="C3339" s="435"/>
      <c r="D3339" s="399"/>
      <c r="E3339" s="400"/>
      <c r="G3339" s="401"/>
      <c r="H3339" s="401"/>
      <c r="I3339" s="401"/>
      <c r="J3339" s="194"/>
      <c r="K3339" s="194"/>
      <c r="L3339" s="195"/>
      <c r="M3339" s="196"/>
      <c r="N3339" s="197"/>
      <c r="O3339" s="197"/>
      <c r="P3339" s="231"/>
    </row>
    <row r="3340" spans="2:16">
      <c r="B3340" s="351"/>
      <c r="C3340" s="435"/>
      <c r="D3340" s="399"/>
      <c r="E3340" s="400"/>
      <c r="G3340" s="401"/>
      <c r="H3340" s="401"/>
      <c r="I3340" s="401"/>
      <c r="J3340" s="194"/>
      <c r="K3340" s="194"/>
      <c r="L3340" s="195"/>
      <c r="M3340" s="196"/>
      <c r="N3340" s="197"/>
      <c r="O3340" s="197"/>
      <c r="P3340" s="231"/>
    </row>
    <row r="3341" spans="2:16">
      <c r="B3341" s="351"/>
      <c r="C3341" s="435"/>
      <c r="D3341" s="399"/>
      <c r="E3341" s="400"/>
      <c r="G3341" s="401"/>
      <c r="H3341" s="401"/>
      <c r="I3341" s="401"/>
      <c r="J3341" s="194"/>
      <c r="K3341" s="194"/>
      <c r="L3341" s="195"/>
      <c r="M3341" s="196"/>
      <c r="N3341" s="197"/>
      <c r="O3341" s="197"/>
      <c r="P3341" s="231"/>
    </row>
    <row r="3342" spans="2:16">
      <c r="B3342" s="351"/>
      <c r="C3342" s="435"/>
      <c r="D3342" s="399"/>
      <c r="E3342" s="400"/>
      <c r="G3342" s="401"/>
      <c r="H3342" s="401"/>
      <c r="I3342" s="401"/>
      <c r="J3342" s="194"/>
      <c r="K3342" s="194"/>
      <c r="L3342" s="195"/>
      <c r="M3342" s="196"/>
      <c r="N3342" s="197"/>
      <c r="O3342" s="197"/>
      <c r="P3342" s="231"/>
    </row>
    <row r="3343" spans="2:16">
      <c r="B3343" s="351"/>
      <c r="C3343" s="435"/>
      <c r="D3343" s="399"/>
      <c r="E3343" s="400"/>
      <c r="G3343" s="401"/>
      <c r="H3343" s="401"/>
      <c r="I3343" s="401"/>
      <c r="J3343" s="194"/>
      <c r="K3343" s="194"/>
      <c r="L3343" s="195"/>
      <c r="M3343" s="196"/>
      <c r="N3343" s="197"/>
      <c r="O3343" s="197"/>
      <c r="P3343" s="231"/>
    </row>
    <row r="3344" spans="2:16">
      <c r="B3344" s="351"/>
      <c r="C3344" s="435"/>
      <c r="D3344" s="399"/>
      <c r="E3344" s="400"/>
      <c r="G3344" s="401"/>
      <c r="H3344" s="401"/>
      <c r="I3344" s="401"/>
      <c r="J3344" s="194"/>
      <c r="K3344" s="194"/>
      <c r="L3344" s="195"/>
      <c r="M3344" s="196"/>
      <c r="N3344" s="197"/>
      <c r="O3344" s="197"/>
      <c r="P3344" s="231"/>
    </row>
    <row r="3345" spans="2:16">
      <c r="B3345" s="351"/>
      <c r="C3345" s="435"/>
      <c r="D3345" s="399"/>
      <c r="E3345" s="400"/>
      <c r="G3345" s="401"/>
      <c r="H3345" s="401"/>
      <c r="I3345" s="401"/>
      <c r="J3345" s="194"/>
      <c r="K3345" s="194"/>
      <c r="L3345" s="195"/>
      <c r="M3345" s="196"/>
      <c r="N3345" s="197"/>
      <c r="O3345" s="197"/>
      <c r="P3345" s="231"/>
    </row>
    <row r="3346" spans="2:16">
      <c r="B3346" s="351"/>
      <c r="C3346" s="435"/>
      <c r="D3346" s="399"/>
      <c r="E3346" s="400"/>
      <c r="G3346" s="401"/>
      <c r="H3346" s="401"/>
      <c r="I3346" s="401"/>
      <c r="J3346" s="194"/>
      <c r="K3346" s="194"/>
      <c r="L3346" s="195"/>
      <c r="M3346" s="196"/>
      <c r="N3346" s="197"/>
      <c r="O3346" s="197"/>
      <c r="P3346" s="231"/>
    </row>
    <row r="3347" spans="2:16">
      <c r="B3347" s="351"/>
      <c r="C3347" s="435"/>
      <c r="D3347" s="399"/>
      <c r="E3347" s="400"/>
      <c r="G3347" s="401"/>
      <c r="H3347" s="401"/>
      <c r="I3347" s="401"/>
      <c r="J3347" s="194"/>
      <c r="K3347" s="194"/>
      <c r="L3347" s="195"/>
      <c r="M3347" s="196"/>
      <c r="N3347" s="197"/>
      <c r="O3347" s="197"/>
      <c r="P3347" s="231"/>
    </row>
    <row r="3348" spans="2:16">
      <c r="B3348" s="351"/>
      <c r="C3348" s="435"/>
      <c r="D3348" s="399"/>
      <c r="E3348" s="400"/>
      <c r="G3348" s="401"/>
      <c r="H3348" s="401"/>
      <c r="I3348" s="401"/>
      <c r="J3348" s="194"/>
      <c r="K3348" s="194"/>
      <c r="L3348" s="195"/>
      <c r="M3348" s="196"/>
      <c r="N3348" s="197"/>
      <c r="O3348" s="197"/>
      <c r="P3348" s="231"/>
    </row>
    <row r="3349" spans="2:16">
      <c r="B3349" s="351"/>
      <c r="C3349" s="435"/>
      <c r="D3349" s="399"/>
      <c r="E3349" s="400"/>
      <c r="G3349" s="401"/>
      <c r="H3349" s="401"/>
      <c r="I3349" s="401"/>
      <c r="J3349" s="194"/>
      <c r="K3349" s="194"/>
      <c r="L3349" s="195"/>
      <c r="M3349" s="196"/>
      <c r="N3349" s="197"/>
      <c r="O3349" s="197"/>
      <c r="P3349" s="231"/>
    </row>
    <row r="3350" spans="2:16">
      <c r="B3350" s="351"/>
      <c r="C3350" s="435"/>
      <c r="D3350" s="399"/>
      <c r="E3350" s="400"/>
      <c r="G3350" s="401"/>
      <c r="H3350" s="401"/>
      <c r="I3350" s="401"/>
      <c r="J3350" s="194"/>
      <c r="K3350" s="194"/>
      <c r="L3350" s="195"/>
      <c r="M3350" s="196"/>
      <c r="N3350" s="197"/>
      <c r="O3350" s="197"/>
      <c r="P3350" s="231"/>
    </row>
    <row r="3351" spans="2:16">
      <c r="B3351" s="351"/>
      <c r="C3351" s="435"/>
      <c r="D3351" s="399"/>
      <c r="E3351" s="400"/>
      <c r="G3351" s="401"/>
      <c r="H3351" s="401"/>
      <c r="I3351" s="401"/>
      <c r="J3351" s="194"/>
      <c r="K3351" s="194"/>
      <c r="L3351" s="195"/>
      <c r="M3351" s="196"/>
      <c r="N3351" s="197"/>
      <c r="O3351" s="197"/>
      <c r="P3351" s="231"/>
    </row>
    <row r="3352" spans="2:16">
      <c r="B3352" s="351"/>
      <c r="C3352" s="435"/>
      <c r="D3352" s="399"/>
      <c r="E3352" s="400"/>
      <c r="G3352" s="401"/>
      <c r="H3352" s="401"/>
      <c r="I3352" s="401"/>
      <c r="J3352" s="194"/>
      <c r="K3352" s="194"/>
      <c r="L3352" s="195"/>
      <c r="M3352" s="196"/>
      <c r="N3352" s="197"/>
      <c r="O3352" s="197"/>
      <c r="P3352" s="231"/>
    </row>
    <row r="3353" spans="2:16">
      <c r="B3353" s="351"/>
      <c r="C3353" s="435"/>
      <c r="D3353" s="399"/>
      <c r="E3353" s="400"/>
      <c r="G3353" s="401"/>
      <c r="H3353" s="401"/>
      <c r="I3353" s="401"/>
      <c r="J3353" s="194"/>
      <c r="K3353" s="194"/>
      <c r="L3353" s="195"/>
      <c r="M3353" s="196"/>
      <c r="N3353" s="197"/>
      <c r="O3353" s="197"/>
      <c r="P3353" s="231"/>
    </row>
    <row r="3354" spans="2:16">
      <c r="B3354" s="351"/>
      <c r="C3354" s="435"/>
      <c r="D3354" s="399"/>
      <c r="E3354" s="400"/>
      <c r="G3354" s="401"/>
      <c r="H3354" s="401"/>
      <c r="I3354" s="401"/>
      <c r="J3354" s="194"/>
      <c r="K3354" s="194"/>
      <c r="L3354" s="195"/>
      <c r="M3354" s="196"/>
      <c r="N3354" s="197"/>
      <c r="O3354" s="197"/>
      <c r="P3354" s="231"/>
    </row>
    <row r="3355" spans="2:16">
      <c r="B3355" s="351"/>
      <c r="C3355" s="435"/>
      <c r="D3355" s="399"/>
      <c r="E3355" s="400"/>
      <c r="G3355" s="401"/>
      <c r="H3355" s="401"/>
      <c r="I3355" s="401"/>
      <c r="J3355" s="194"/>
      <c r="K3355" s="194"/>
      <c r="L3355" s="195"/>
      <c r="M3355" s="196"/>
      <c r="N3355" s="197"/>
      <c r="O3355" s="197"/>
      <c r="P3355" s="231"/>
    </row>
    <row r="3356" spans="2:16">
      <c r="B3356" s="351"/>
      <c r="C3356" s="435"/>
      <c r="D3356" s="399"/>
      <c r="E3356" s="400"/>
      <c r="G3356" s="401"/>
      <c r="H3356" s="401"/>
      <c r="I3356" s="401"/>
      <c r="J3356" s="194"/>
      <c r="K3356" s="194"/>
      <c r="L3356" s="195"/>
      <c r="M3356" s="196"/>
      <c r="N3356" s="197"/>
      <c r="O3356" s="197"/>
      <c r="P3356" s="231"/>
    </row>
    <row r="3357" spans="2:16">
      <c r="B3357" s="351"/>
      <c r="C3357" s="435"/>
      <c r="D3357" s="399"/>
      <c r="E3357" s="400"/>
      <c r="G3357" s="401"/>
      <c r="H3357" s="401"/>
      <c r="I3357" s="401"/>
      <c r="J3357" s="194"/>
      <c r="K3357" s="194"/>
      <c r="L3357" s="195"/>
      <c r="M3357" s="196"/>
      <c r="N3357" s="197"/>
      <c r="O3357" s="197"/>
      <c r="P3357" s="231"/>
    </row>
    <row r="3358" spans="2:16">
      <c r="B3358" s="351"/>
      <c r="C3358" s="435"/>
      <c r="D3358" s="399"/>
      <c r="E3358" s="400"/>
      <c r="G3358" s="401"/>
      <c r="H3358" s="401"/>
      <c r="I3358" s="401"/>
      <c r="J3358" s="194"/>
      <c r="K3358" s="194"/>
      <c r="L3358" s="195"/>
      <c r="M3358" s="196"/>
      <c r="N3358" s="197"/>
      <c r="O3358" s="197"/>
      <c r="P3358" s="231"/>
    </row>
    <row r="3359" spans="2:16">
      <c r="B3359" s="351"/>
      <c r="C3359" s="435"/>
      <c r="D3359" s="399"/>
      <c r="E3359" s="400"/>
      <c r="G3359" s="401"/>
      <c r="H3359" s="401"/>
      <c r="I3359" s="401"/>
      <c r="J3359" s="194"/>
      <c r="K3359" s="194"/>
      <c r="L3359" s="195"/>
      <c r="M3359" s="196"/>
      <c r="N3359" s="197"/>
      <c r="O3359" s="197"/>
      <c r="P3359" s="231"/>
    </row>
    <row r="3360" spans="2:16">
      <c r="B3360" s="351"/>
      <c r="C3360" s="435"/>
      <c r="D3360" s="399"/>
      <c r="E3360" s="400"/>
      <c r="G3360" s="401"/>
      <c r="H3360" s="401"/>
      <c r="I3360" s="401"/>
      <c r="J3360" s="194"/>
      <c r="K3360" s="194"/>
      <c r="L3360" s="195"/>
      <c r="M3360" s="196"/>
      <c r="N3360" s="197"/>
      <c r="O3360" s="197"/>
      <c r="P3360" s="231"/>
    </row>
    <row r="3361" spans="2:16">
      <c r="B3361" s="351"/>
      <c r="C3361" s="435"/>
      <c r="D3361" s="399"/>
      <c r="E3361" s="400"/>
      <c r="G3361" s="401"/>
      <c r="H3361" s="401"/>
      <c r="I3361" s="401"/>
      <c r="J3361" s="194"/>
      <c r="K3361" s="194"/>
      <c r="L3361" s="195"/>
      <c r="M3361" s="196"/>
      <c r="N3361" s="197"/>
      <c r="O3361" s="197"/>
      <c r="P3361" s="231"/>
    </row>
    <row r="3362" spans="2:16">
      <c r="B3362" s="351"/>
      <c r="C3362" s="435"/>
      <c r="D3362" s="399"/>
      <c r="E3362" s="400"/>
      <c r="G3362" s="401"/>
      <c r="H3362" s="401"/>
      <c r="I3362" s="401"/>
      <c r="J3362" s="194"/>
      <c r="K3362" s="194"/>
      <c r="L3362" s="195"/>
      <c r="M3362" s="196"/>
      <c r="N3362" s="197"/>
      <c r="O3362" s="197"/>
      <c r="P3362" s="231"/>
    </row>
    <row r="3363" spans="2:16">
      <c r="B3363" s="351"/>
      <c r="C3363" s="435"/>
      <c r="D3363" s="399"/>
      <c r="E3363" s="400"/>
      <c r="G3363" s="401"/>
      <c r="H3363" s="401"/>
      <c r="I3363" s="401"/>
      <c r="J3363" s="194"/>
      <c r="K3363" s="194"/>
      <c r="L3363" s="195"/>
      <c r="M3363" s="196"/>
      <c r="N3363" s="197"/>
      <c r="O3363" s="197"/>
      <c r="P3363" s="231"/>
    </row>
    <row r="3364" spans="2:16">
      <c r="B3364" s="351"/>
      <c r="C3364" s="435"/>
      <c r="D3364" s="399"/>
      <c r="E3364" s="400"/>
      <c r="G3364" s="401"/>
      <c r="H3364" s="401"/>
      <c r="I3364" s="401"/>
      <c r="J3364" s="194"/>
      <c r="K3364" s="194"/>
      <c r="L3364" s="195"/>
      <c r="M3364" s="196"/>
      <c r="N3364" s="197"/>
      <c r="O3364" s="197"/>
      <c r="P3364" s="231"/>
    </row>
    <row r="3365" spans="2:16">
      <c r="B3365" s="351"/>
      <c r="C3365" s="435"/>
      <c r="D3365" s="399"/>
      <c r="E3365" s="400"/>
      <c r="G3365" s="401"/>
      <c r="H3365" s="401"/>
      <c r="I3365" s="401"/>
      <c r="J3365" s="194"/>
      <c r="K3365" s="194"/>
      <c r="L3365" s="195"/>
      <c r="M3365" s="196"/>
      <c r="N3365" s="197"/>
      <c r="O3365" s="197"/>
      <c r="P3365" s="231"/>
    </row>
    <row r="3366" spans="2:16">
      <c r="B3366" s="351"/>
      <c r="C3366" s="435"/>
      <c r="D3366" s="399"/>
      <c r="E3366" s="400"/>
      <c r="G3366" s="401"/>
      <c r="H3366" s="401"/>
      <c r="I3366" s="401"/>
      <c r="J3366" s="194"/>
      <c r="K3366" s="194"/>
      <c r="L3366" s="195"/>
      <c r="M3366" s="196"/>
      <c r="N3366" s="197"/>
      <c r="O3366" s="197"/>
      <c r="P3366" s="231"/>
    </row>
    <row r="3367" spans="2:16">
      <c r="B3367" s="351"/>
      <c r="C3367" s="435"/>
      <c r="D3367" s="399"/>
      <c r="E3367" s="400"/>
      <c r="G3367" s="401"/>
      <c r="H3367" s="401"/>
      <c r="I3367" s="401"/>
      <c r="J3367" s="194"/>
      <c r="K3367" s="194"/>
      <c r="L3367" s="195"/>
      <c r="M3367" s="196"/>
      <c r="N3367" s="197"/>
      <c r="O3367" s="197"/>
      <c r="P3367" s="231"/>
    </row>
    <row r="3368" spans="2:16">
      <c r="B3368" s="351"/>
      <c r="C3368" s="435"/>
      <c r="D3368" s="399"/>
      <c r="E3368" s="400"/>
      <c r="G3368" s="401"/>
      <c r="H3368" s="401"/>
      <c r="I3368" s="401"/>
      <c r="J3368" s="194"/>
      <c r="K3368" s="194"/>
      <c r="L3368" s="195"/>
      <c r="M3368" s="196"/>
      <c r="N3368" s="197"/>
      <c r="O3368" s="197"/>
      <c r="P3368" s="231"/>
    </row>
    <row r="3369" spans="2:16">
      <c r="B3369" s="351"/>
      <c r="C3369" s="435"/>
      <c r="D3369" s="399"/>
      <c r="E3369" s="400"/>
      <c r="G3369" s="401"/>
      <c r="H3369" s="401"/>
      <c r="I3369" s="401"/>
      <c r="J3369" s="194"/>
      <c r="K3369" s="194"/>
      <c r="L3369" s="195"/>
      <c r="M3369" s="196"/>
      <c r="N3369" s="197"/>
      <c r="O3369" s="197"/>
      <c r="P3369" s="231"/>
    </row>
    <row r="3370" spans="2:16">
      <c r="B3370" s="351"/>
      <c r="C3370" s="435"/>
      <c r="D3370" s="399"/>
      <c r="E3370" s="400"/>
      <c r="G3370" s="401"/>
      <c r="H3370" s="401"/>
      <c r="I3370" s="401"/>
      <c r="J3370" s="194"/>
      <c r="K3370" s="194"/>
      <c r="L3370" s="195"/>
      <c r="M3370" s="196"/>
      <c r="N3370" s="197"/>
      <c r="O3370" s="197"/>
      <c r="P3370" s="231"/>
    </row>
    <row r="3371" spans="2:16">
      <c r="B3371" s="351"/>
      <c r="C3371" s="435"/>
      <c r="D3371" s="399"/>
      <c r="E3371" s="400"/>
      <c r="G3371" s="401"/>
      <c r="H3371" s="401"/>
      <c r="I3371" s="401"/>
      <c r="J3371" s="194"/>
      <c r="K3371" s="194"/>
      <c r="L3371" s="195"/>
      <c r="M3371" s="196"/>
      <c r="N3371" s="197"/>
      <c r="O3371" s="197"/>
      <c r="P3371" s="231"/>
    </row>
    <row r="3372" spans="2:16">
      <c r="B3372" s="351"/>
      <c r="C3372" s="435"/>
      <c r="D3372" s="399"/>
      <c r="E3372" s="400"/>
      <c r="G3372" s="401"/>
      <c r="H3372" s="401"/>
      <c r="I3372" s="401"/>
      <c r="J3372" s="194"/>
      <c r="K3372" s="194"/>
      <c r="L3372" s="195"/>
      <c r="M3372" s="196"/>
      <c r="N3372" s="197"/>
      <c r="O3372" s="197"/>
      <c r="P3372" s="231"/>
    </row>
    <row r="3373" spans="2:16">
      <c r="B3373" s="351"/>
      <c r="C3373" s="435"/>
      <c r="D3373" s="399"/>
      <c r="E3373" s="400"/>
      <c r="G3373" s="401"/>
      <c r="H3373" s="401"/>
      <c r="I3373" s="401"/>
      <c r="J3373" s="194"/>
      <c r="K3373" s="194"/>
      <c r="L3373" s="195"/>
      <c r="M3373" s="196"/>
      <c r="N3373" s="197"/>
      <c r="O3373" s="197"/>
      <c r="P3373" s="231"/>
    </row>
    <row r="3374" spans="2:16">
      <c r="B3374" s="351"/>
      <c r="C3374" s="435"/>
      <c r="D3374" s="399"/>
      <c r="E3374" s="400"/>
      <c r="G3374" s="401"/>
      <c r="H3374" s="401"/>
      <c r="I3374" s="401"/>
      <c r="J3374" s="194"/>
      <c r="K3374" s="194"/>
      <c r="L3374" s="195"/>
      <c r="M3374" s="196"/>
      <c r="N3374" s="197"/>
      <c r="O3374" s="197"/>
      <c r="P3374" s="231"/>
    </row>
    <row r="3375" spans="2:16">
      <c r="B3375" s="351"/>
      <c r="C3375" s="435"/>
      <c r="D3375" s="399"/>
      <c r="E3375" s="400"/>
      <c r="G3375" s="401"/>
      <c r="H3375" s="401"/>
      <c r="I3375" s="401"/>
      <c r="J3375" s="194"/>
      <c r="K3375" s="194"/>
      <c r="L3375" s="195"/>
      <c r="M3375" s="196"/>
      <c r="N3375" s="197"/>
      <c r="O3375" s="197"/>
      <c r="P3375" s="231"/>
    </row>
    <row r="3376" spans="2:16">
      <c r="B3376" s="351"/>
      <c r="C3376" s="435"/>
      <c r="D3376" s="399"/>
      <c r="E3376" s="400"/>
      <c r="G3376" s="401"/>
      <c r="H3376" s="401"/>
      <c r="I3376" s="401"/>
      <c r="J3376" s="194"/>
      <c r="K3376" s="194"/>
      <c r="L3376" s="195"/>
      <c r="M3376" s="196"/>
      <c r="N3376" s="197"/>
      <c r="O3376" s="197"/>
      <c r="P3376" s="231"/>
    </row>
    <row r="3377" spans="2:16">
      <c r="B3377" s="351"/>
      <c r="C3377" s="435"/>
      <c r="D3377" s="399"/>
      <c r="E3377" s="400"/>
      <c r="G3377" s="401"/>
      <c r="H3377" s="401"/>
      <c r="I3377" s="401"/>
      <c r="J3377" s="194"/>
      <c r="K3377" s="194"/>
      <c r="L3377" s="195"/>
      <c r="M3377" s="196"/>
      <c r="N3377" s="197"/>
      <c r="O3377" s="197"/>
      <c r="P3377" s="231"/>
    </row>
    <row r="3378" spans="2:16">
      <c r="B3378" s="351"/>
      <c r="C3378" s="435"/>
      <c r="D3378" s="399"/>
      <c r="E3378" s="400"/>
      <c r="G3378" s="401"/>
      <c r="H3378" s="401"/>
      <c r="I3378" s="401"/>
      <c r="J3378" s="194"/>
      <c r="K3378" s="194"/>
      <c r="L3378" s="195"/>
      <c r="M3378" s="196"/>
      <c r="N3378" s="197"/>
      <c r="O3378" s="197"/>
      <c r="P3378" s="231"/>
    </row>
    <row r="3379" spans="2:16">
      <c r="B3379" s="351"/>
      <c r="C3379" s="435"/>
      <c r="D3379" s="399"/>
      <c r="E3379" s="400"/>
      <c r="G3379" s="401"/>
      <c r="H3379" s="401"/>
      <c r="I3379" s="401"/>
      <c r="J3379" s="194"/>
      <c r="K3379" s="194"/>
      <c r="L3379" s="195"/>
      <c r="M3379" s="196"/>
      <c r="N3379" s="197"/>
      <c r="O3379" s="197"/>
      <c r="P3379" s="231"/>
    </row>
    <row r="3380" spans="2:16">
      <c r="B3380" s="351"/>
      <c r="C3380" s="435"/>
      <c r="D3380" s="399"/>
      <c r="E3380" s="400"/>
      <c r="G3380" s="401"/>
      <c r="H3380" s="401"/>
      <c r="I3380" s="401"/>
      <c r="J3380" s="194"/>
      <c r="K3380" s="194"/>
      <c r="L3380" s="195"/>
      <c r="M3380" s="196"/>
      <c r="N3380" s="197"/>
      <c r="O3380" s="197"/>
      <c r="P3380" s="231"/>
    </row>
    <row r="3381" spans="2:16">
      <c r="B3381" s="351"/>
      <c r="C3381" s="435"/>
      <c r="D3381" s="399"/>
      <c r="E3381" s="400"/>
      <c r="G3381" s="401"/>
      <c r="H3381" s="401"/>
      <c r="I3381" s="401"/>
      <c r="J3381" s="194"/>
      <c r="K3381" s="194"/>
      <c r="L3381" s="195"/>
      <c r="M3381" s="196"/>
      <c r="N3381" s="197"/>
      <c r="O3381" s="197"/>
      <c r="P3381" s="231"/>
    </row>
    <row r="3382" spans="2:16">
      <c r="B3382" s="351"/>
      <c r="C3382" s="435"/>
      <c r="D3382" s="399"/>
      <c r="E3382" s="400"/>
      <c r="G3382" s="401"/>
      <c r="H3382" s="401"/>
      <c r="I3382" s="401"/>
      <c r="J3382" s="194"/>
      <c r="K3382" s="194"/>
      <c r="L3382" s="195"/>
      <c r="M3382" s="196"/>
      <c r="N3382" s="197"/>
      <c r="O3382" s="197"/>
      <c r="P3382" s="231"/>
    </row>
    <row r="3383" spans="2:16">
      <c r="B3383" s="351"/>
      <c r="C3383" s="435"/>
      <c r="D3383" s="399"/>
      <c r="E3383" s="400"/>
      <c r="G3383" s="401"/>
      <c r="H3383" s="401"/>
      <c r="I3383" s="401"/>
      <c r="J3383" s="194"/>
      <c r="K3383" s="194"/>
      <c r="L3383" s="195"/>
      <c r="M3383" s="196"/>
      <c r="N3383" s="197"/>
      <c r="O3383" s="197"/>
      <c r="P3383" s="231"/>
    </row>
    <row r="3384" spans="2:16">
      <c r="B3384" s="351"/>
      <c r="C3384" s="435"/>
      <c r="D3384" s="399"/>
      <c r="E3384" s="400"/>
      <c r="G3384" s="401"/>
      <c r="H3384" s="401"/>
      <c r="I3384" s="401"/>
      <c r="J3384" s="194"/>
      <c r="K3384" s="194"/>
      <c r="L3384" s="195"/>
      <c r="M3384" s="196"/>
      <c r="N3384" s="197"/>
      <c r="O3384" s="197"/>
      <c r="P3384" s="231"/>
    </row>
    <row r="3385" spans="2:16">
      <c r="B3385" s="351"/>
      <c r="C3385" s="435"/>
      <c r="D3385" s="399"/>
      <c r="E3385" s="400"/>
      <c r="G3385" s="401"/>
      <c r="H3385" s="401"/>
      <c r="I3385" s="401"/>
      <c r="J3385" s="194"/>
      <c r="K3385" s="194"/>
      <c r="L3385" s="195"/>
      <c r="M3385" s="196"/>
      <c r="N3385" s="197"/>
      <c r="O3385" s="197"/>
      <c r="P3385" s="231"/>
    </row>
    <row r="3386" spans="2:16">
      <c r="B3386" s="351"/>
      <c r="C3386" s="435"/>
      <c r="D3386" s="399"/>
      <c r="E3386" s="400"/>
      <c r="G3386" s="401"/>
      <c r="H3386" s="401"/>
      <c r="I3386" s="401"/>
      <c r="J3386" s="194"/>
      <c r="K3386" s="194"/>
      <c r="L3386" s="195"/>
      <c r="M3386" s="196"/>
      <c r="N3386" s="197"/>
      <c r="O3386" s="197"/>
      <c r="P3386" s="231"/>
    </row>
    <row r="3387" spans="2:16">
      <c r="B3387" s="351"/>
      <c r="C3387" s="435"/>
      <c r="D3387" s="399"/>
      <c r="E3387" s="400"/>
      <c r="G3387" s="401"/>
      <c r="H3387" s="401"/>
      <c r="I3387" s="401"/>
      <c r="J3387" s="194"/>
      <c r="K3387" s="194"/>
      <c r="L3387" s="195"/>
      <c r="M3387" s="196"/>
      <c r="N3387" s="197"/>
      <c r="O3387" s="197"/>
      <c r="P3387" s="231"/>
    </row>
    <row r="3388" spans="2:16">
      <c r="B3388" s="351"/>
      <c r="C3388" s="435"/>
      <c r="D3388" s="399"/>
      <c r="E3388" s="400"/>
      <c r="G3388" s="401"/>
      <c r="H3388" s="401"/>
      <c r="I3388" s="401"/>
      <c r="J3388" s="194"/>
      <c r="K3388" s="194"/>
      <c r="L3388" s="195"/>
      <c r="M3388" s="196"/>
      <c r="N3388" s="197"/>
      <c r="O3388" s="197"/>
      <c r="P3388" s="231"/>
    </row>
    <row r="3389" spans="2:16">
      <c r="B3389" s="351"/>
      <c r="C3389" s="435"/>
      <c r="D3389" s="399"/>
      <c r="E3389" s="400"/>
      <c r="G3389" s="401"/>
      <c r="H3389" s="401"/>
      <c r="I3389" s="401"/>
      <c r="J3389" s="194"/>
      <c r="K3389" s="194"/>
      <c r="L3389" s="195"/>
      <c r="M3389" s="196"/>
      <c r="N3389" s="197"/>
      <c r="O3389" s="197"/>
      <c r="P3389" s="231"/>
    </row>
    <row r="3390" spans="2:16">
      <c r="B3390" s="351"/>
      <c r="C3390" s="435"/>
      <c r="D3390" s="399"/>
      <c r="E3390" s="400"/>
      <c r="G3390" s="401"/>
      <c r="H3390" s="401"/>
      <c r="I3390" s="401"/>
      <c r="J3390" s="194"/>
      <c r="K3390" s="194"/>
      <c r="L3390" s="195"/>
      <c r="M3390" s="196"/>
      <c r="N3390" s="197"/>
      <c r="O3390" s="197"/>
      <c r="P3390" s="231"/>
    </row>
    <row r="3391" spans="2:16">
      <c r="B3391" s="351"/>
      <c r="C3391" s="435"/>
      <c r="D3391" s="399"/>
      <c r="E3391" s="400"/>
      <c r="G3391" s="401"/>
      <c r="H3391" s="401"/>
      <c r="I3391" s="401"/>
      <c r="J3391" s="194"/>
      <c r="K3391" s="194"/>
      <c r="L3391" s="195"/>
      <c r="M3391" s="196"/>
      <c r="N3391" s="197"/>
      <c r="O3391" s="197"/>
      <c r="P3391" s="231"/>
    </row>
    <row r="3392" spans="2:16">
      <c r="B3392" s="351"/>
      <c r="C3392" s="435"/>
      <c r="D3392" s="399"/>
      <c r="E3392" s="400"/>
      <c r="G3392" s="401"/>
      <c r="H3392" s="401"/>
      <c r="I3392" s="401"/>
      <c r="J3392" s="194"/>
      <c r="K3392" s="194"/>
      <c r="L3392" s="195"/>
      <c r="M3392" s="196"/>
      <c r="N3392" s="197"/>
      <c r="O3392" s="197"/>
      <c r="P3392" s="231"/>
    </row>
    <row r="3393" spans="2:16">
      <c r="B3393" s="351"/>
      <c r="C3393" s="435"/>
      <c r="D3393" s="399"/>
      <c r="E3393" s="400"/>
      <c r="G3393" s="401"/>
      <c r="H3393" s="401"/>
      <c r="I3393" s="401"/>
      <c r="J3393" s="194"/>
      <c r="K3393" s="194"/>
      <c r="L3393" s="195"/>
      <c r="M3393" s="196"/>
      <c r="N3393" s="197"/>
      <c r="O3393" s="197"/>
      <c r="P3393" s="231"/>
    </row>
    <row r="3394" spans="2:16">
      <c r="B3394" s="351"/>
      <c r="C3394" s="435"/>
      <c r="D3394" s="399"/>
      <c r="E3394" s="400"/>
      <c r="G3394" s="401"/>
      <c r="H3394" s="401"/>
      <c r="I3394" s="401"/>
      <c r="J3394" s="194"/>
      <c r="K3394" s="194"/>
      <c r="L3394" s="195"/>
      <c r="M3394" s="196"/>
      <c r="N3394" s="197"/>
      <c r="O3394" s="197"/>
      <c r="P3394" s="231"/>
    </row>
    <row r="3395" spans="2:16">
      <c r="B3395" s="351"/>
      <c r="C3395" s="435"/>
      <c r="D3395" s="399"/>
      <c r="E3395" s="400"/>
      <c r="G3395" s="401"/>
      <c r="H3395" s="401"/>
      <c r="I3395" s="401"/>
      <c r="J3395" s="194"/>
      <c r="K3395" s="194"/>
      <c r="L3395" s="195"/>
      <c r="M3395" s="196"/>
      <c r="N3395" s="197"/>
      <c r="O3395" s="197"/>
      <c r="P3395" s="231"/>
    </row>
    <row r="3396" spans="2:16">
      <c r="B3396" s="351"/>
      <c r="C3396" s="435"/>
      <c r="D3396" s="399"/>
      <c r="E3396" s="400"/>
      <c r="G3396" s="401"/>
      <c r="H3396" s="401"/>
      <c r="I3396" s="401"/>
      <c r="J3396" s="194"/>
      <c r="K3396" s="194"/>
      <c r="L3396" s="195"/>
      <c r="M3396" s="196"/>
      <c r="N3396" s="197"/>
      <c r="O3396" s="197"/>
      <c r="P3396" s="231"/>
    </row>
    <row r="3397" spans="2:16">
      <c r="B3397" s="351"/>
      <c r="C3397" s="435"/>
      <c r="D3397" s="399"/>
      <c r="E3397" s="400"/>
      <c r="G3397" s="401"/>
      <c r="H3397" s="401"/>
      <c r="I3397" s="401"/>
      <c r="J3397" s="194"/>
      <c r="K3397" s="194"/>
      <c r="L3397" s="195"/>
      <c r="M3397" s="196"/>
      <c r="N3397" s="197"/>
      <c r="O3397" s="197"/>
      <c r="P3397" s="231"/>
    </row>
    <row r="3398" spans="2:16">
      <c r="B3398" s="351"/>
      <c r="C3398" s="435"/>
      <c r="D3398" s="399"/>
      <c r="E3398" s="400"/>
      <c r="G3398" s="401"/>
      <c r="H3398" s="401"/>
      <c r="I3398" s="401"/>
      <c r="J3398" s="194"/>
      <c r="K3398" s="194"/>
      <c r="L3398" s="195"/>
      <c r="M3398" s="196"/>
      <c r="N3398" s="197"/>
      <c r="O3398" s="197"/>
      <c r="P3398" s="231"/>
    </row>
    <row r="3399" spans="2:16">
      <c r="B3399" s="351"/>
      <c r="C3399" s="435"/>
      <c r="D3399" s="399"/>
      <c r="E3399" s="400"/>
      <c r="G3399" s="401"/>
      <c r="H3399" s="401"/>
      <c r="I3399" s="401"/>
      <c r="J3399" s="194"/>
      <c r="K3399" s="194"/>
      <c r="L3399" s="195"/>
      <c r="M3399" s="196"/>
      <c r="N3399" s="197"/>
      <c r="O3399" s="197"/>
      <c r="P3399" s="231"/>
    </row>
    <row r="3400" spans="2:16">
      <c r="B3400" s="351"/>
      <c r="C3400" s="435"/>
      <c r="D3400" s="399"/>
      <c r="E3400" s="400"/>
      <c r="G3400" s="401"/>
      <c r="H3400" s="401"/>
      <c r="I3400" s="401"/>
      <c r="J3400" s="194"/>
      <c r="K3400" s="194"/>
      <c r="L3400" s="195"/>
      <c r="M3400" s="196"/>
      <c r="N3400" s="197"/>
      <c r="O3400" s="197"/>
      <c r="P3400" s="231"/>
    </row>
    <row r="3401" spans="2:16">
      <c r="B3401" s="351"/>
      <c r="C3401" s="435"/>
      <c r="D3401" s="399"/>
      <c r="E3401" s="400"/>
      <c r="G3401" s="401"/>
      <c r="H3401" s="401"/>
      <c r="I3401" s="401"/>
      <c r="J3401" s="194"/>
      <c r="K3401" s="194"/>
      <c r="L3401" s="195"/>
      <c r="M3401" s="196"/>
      <c r="N3401" s="197"/>
      <c r="O3401" s="197"/>
      <c r="P3401" s="231"/>
    </row>
    <row r="3402" spans="2:16">
      <c r="B3402" s="351"/>
      <c r="C3402" s="435"/>
      <c r="D3402" s="399"/>
      <c r="E3402" s="400"/>
      <c r="G3402" s="401"/>
      <c r="H3402" s="401"/>
      <c r="I3402" s="401"/>
      <c r="J3402" s="194"/>
      <c r="K3402" s="194"/>
      <c r="L3402" s="195"/>
      <c r="M3402" s="196"/>
      <c r="N3402" s="197"/>
      <c r="O3402" s="197"/>
      <c r="P3402" s="231"/>
    </row>
    <row r="3403" spans="2:16">
      <c r="B3403" s="351"/>
      <c r="C3403" s="435"/>
      <c r="D3403" s="399"/>
      <c r="E3403" s="400"/>
      <c r="G3403" s="401"/>
      <c r="H3403" s="401"/>
      <c r="I3403" s="401"/>
      <c r="J3403" s="194"/>
      <c r="K3403" s="194"/>
      <c r="L3403" s="195"/>
      <c r="M3403" s="196"/>
      <c r="N3403" s="197"/>
      <c r="O3403" s="197"/>
      <c r="P3403" s="231"/>
    </row>
    <row r="3404" spans="2:16">
      <c r="B3404" s="351"/>
      <c r="C3404" s="435"/>
      <c r="D3404" s="399"/>
      <c r="E3404" s="400"/>
      <c r="G3404" s="401"/>
      <c r="H3404" s="401"/>
      <c r="I3404" s="401"/>
      <c r="J3404" s="194"/>
      <c r="K3404" s="194"/>
      <c r="L3404" s="195"/>
      <c r="M3404" s="196"/>
      <c r="N3404" s="197"/>
      <c r="O3404" s="197"/>
      <c r="P3404" s="231"/>
    </row>
    <row r="3405" spans="2:16">
      <c r="B3405" s="351"/>
      <c r="C3405" s="435"/>
      <c r="D3405" s="399"/>
      <c r="E3405" s="400"/>
      <c r="G3405" s="401"/>
      <c r="H3405" s="401"/>
      <c r="I3405" s="401"/>
      <c r="J3405" s="194"/>
      <c r="K3405" s="194"/>
      <c r="L3405" s="195"/>
      <c r="M3405" s="196"/>
      <c r="N3405" s="197"/>
      <c r="O3405" s="197"/>
      <c r="P3405" s="231"/>
    </row>
    <row r="3406" spans="2:16">
      <c r="B3406" s="351"/>
      <c r="C3406" s="435"/>
      <c r="D3406" s="399"/>
      <c r="E3406" s="400"/>
      <c r="G3406" s="401"/>
      <c r="H3406" s="401"/>
      <c r="I3406" s="401"/>
      <c r="J3406" s="194"/>
      <c r="K3406" s="194"/>
      <c r="L3406" s="195"/>
      <c r="M3406" s="196"/>
      <c r="N3406" s="197"/>
      <c r="O3406" s="197"/>
      <c r="P3406" s="231"/>
    </row>
    <row r="3407" spans="2:16">
      <c r="B3407" s="351"/>
      <c r="C3407" s="435"/>
      <c r="D3407" s="399"/>
      <c r="E3407" s="400"/>
      <c r="G3407" s="401"/>
      <c r="H3407" s="401"/>
      <c r="I3407" s="401"/>
      <c r="J3407" s="194"/>
      <c r="K3407" s="194"/>
      <c r="L3407" s="195"/>
      <c r="M3407" s="196"/>
      <c r="N3407" s="197"/>
      <c r="O3407" s="197"/>
      <c r="P3407" s="231"/>
    </row>
    <row r="3408" spans="2:16">
      <c r="B3408" s="351"/>
      <c r="C3408" s="435"/>
      <c r="D3408" s="399"/>
      <c r="E3408" s="400"/>
      <c r="G3408" s="401"/>
      <c r="H3408" s="401"/>
      <c r="I3408" s="401"/>
      <c r="J3408" s="194"/>
      <c r="K3408" s="194"/>
      <c r="L3408" s="195"/>
      <c r="M3408" s="196"/>
      <c r="N3408" s="197"/>
      <c r="O3408" s="197"/>
      <c r="P3408" s="231"/>
    </row>
    <row r="3409" spans="2:16">
      <c r="B3409" s="351"/>
      <c r="C3409" s="435"/>
      <c r="D3409" s="399"/>
      <c r="E3409" s="400"/>
      <c r="G3409" s="401"/>
      <c r="H3409" s="401"/>
      <c r="I3409" s="401"/>
      <c r="J3409" s="194"/>
      <c r="K3409" s="194"/>
      <c r="L3409" s="195"/>
      <c r="M3409" s="196"/>
      <c r="N3409" s="197"/>
      <c r="O3409" s="197"/>
      <c r="P3409" s="231"/>
    </row>
    <row r="3410" spans="2:16">
      <c r="B3410" s="351"/>
      <c r="C3410" s="435"/>
      <c r="D3410" s="399"/>
      <c r="E3410" s="400"/>
      <c r="G3410" s="401"/>
      <c r="H3410" s="401"/>
      <c r="I3410" s="401"/>
      <c r="J3410" s="194"/>
      <c r="K3410" s="194"/>
      <c r="L3410" s="195"/>
      <c r="M3410" s="196"/>
      <c r="N3410" s="197"/>
      <c r="O3410" s="197"/>
      <c r="P3410" s="231"/>
    </row>
    <row r="3411" spans="2:16">
      <c r="B3411" s="351"/>
      <c r="C3411" s="435"/>
      <c r="D3411" s="399"/>
      <c r="E3411" s="400"/>
      <c r="G3411" s="401"/>
      <c r="H3411" s="401"/>
      <c r="I3411" s="401"/>
      <c r="J3411" s="194"/>
      <c r="K3411" s="194"/>
      <c r="L3411" s="195"/>
      <c r="M3411" s="196"/>
      <c r="N3411" s="197"/>
      <c r="O3411" s="197"/>
      <c r="P3411" s="231"/>
    </row>
    <row r="3412" spans="2:16">
      <c r="B3412" s="351"/>
      <c r="C3412" s="435"/>
      <c r="D3412" s="399"/>
      <c r="E3412" s="400"/>
      <c r="G3412" s="401"/>
      <c r="H3412" s="401"/>
      <c r="I3412" s="401"/>
      <c r="J3412" s="194"/>
      <c r="K3412" s="194"/>
      <c r="L3412" s="195"/>
      <c r="M3412" s="196"/>
      <c r="N3412" s="197"/>
      <c r="O3412" s="197"/>
      <c r="P3412" s="231"/>
    </row>
    <row r="3413" spans="2:16">
      <c r="B3413" s="351"/>
      <c r="C3413" s="435"/>
      <c r="D3413" s="399"/>
      <c r="E3413" s="400"/>
      <c r="G3413" s="401"/>
      <c r="H3413" s="401"/>
      <c r="I3413" s="401"/>
      <c r="J3413" s="194"/>
      <c r="K3413" s="194"/>
      <c r="L3413" s="195"/>
      <c r="M3413" s="196"/>
      <c r="N3413" s="197"/>
      <c r="O3413" s="197"/>
      <c r="P3413" s="231"/>
    </row>
    <row r="3414" spans="2:16">
      <c r="B3414" s="351"/>
      <c r="C3414" s="435"/>
      <c r="D3414" s="399"/>
      <c r="E3414" s="400"/>
      <c r="G3414" s="401"/>
      <c r="H3414" s="401"/>
      <c r="I3414" s="401"/>
      <c r="J3414" s="194"/>
      <c r="K3414" s="194"/>
      <c r="L3414" s="195"/>
      <c r="M3414" s="196"/>
      <c r="N3414" s="197"/>
      <c r="O3414" s="197"/>
      <c r="P3414" s="231"/>
    </row>
    <row r="3415" spans="2:16">
      <c r="B3415" s="351"/>
      <c r="C3415" s="435"/>
      <c r="D3415" s="399"/>
      <c r="E3415" s="400"/>
      <c r="G3415" s="401"/>
      <c r="H3415" s="401"/>
      <c r="I3415" s="401"/>
      <c r="J3415" s="194"/>
      <c r="K3415" s="194"/>
      <c r="L3415" s="195"/>
      <c r="M3415" s="196"/>
      <c r="N3415" s="197"/>
      <c r="O3415" s="197"/>
      <c r="P3415" s="231"/>
    </row>
    <row r="3416" spans="2:16">
      <c r="B3416" s="351"/>
      <c r="C3416" s="435"/>
      <c r="D3416" s="399"/>
      <c r="E3416" s="400"/>
      <c r="G3416" s="401"/>
      <c r="H3416" s="401"/>
      <c r="I3416" s="401"/>
      <c r="J3416" s="194"/>
      <c r="K3416" s="194"/>
      <c r="L3416" s="195"/>
      <c r="M3416" s="196"/>
      <c r="N3416" s="197"/>
      <c r="O3416" s="197"/>
      <c r="P3416" s="231"/>
    </row>
    <row r="3417" spans="2:16">
      <c r="B3417" s="351"/>
      <c r="C3417" s="435"/>
      <c r="D3417" s="399"/>
      <c r="E3417" s="400"/>
      <c r="G3417" s="401"/>
      <c r="H3417" s="401"/>
      <c r="I3417" s="401"/>
      <c r="J3417" s="194"/>
      <c r="K3417" s="194"/>
      <c r="L3417" s="195"/>
      <c r="M3417" s="196"/>
      <c r="N3417" s="197"/>
      <c r="O3417" s="197"/>
      <c r="P3417" s="231"/>
    </row>
    <row r="3418" spans="2:16">
      <c r="B3418" s="351"/>
      <c r="C3418" s="435"/>
      <c r="D3418" s="399"/>
      <c r="E3418" s="400"/>
      <c r="G3418" s="401"/>
      <c r="H3418" s="401"/>
      <c r="I3418" s="401"/>
      <c r="J3418" s="194"/>
      <c r="K3418" s="194"/>
      <c r="L3418" s="195"/>
      <c r="M3418" s="196"/>
      <c r="N3418" s="197"/>
      <c r="O3418" s="197"/>
      <c r="P3418" s="231"/>
    </row>
    <row r="3419" spans="2:16">
      <c r="B3419" s="351"/>
      <c r="C3419" s="435"/>
      <c r="D3419" s="399"/>
      <c r="E3419" s="400"/>
      <c r="G3419" s="401"/>
      <c r="H3419" s="401"/>
      <c r="I3419" s="401"/>
      <c r="J3419" s="194"/>
      <c r="K3419" s="194"/>
      <c r="L3419" s="195"/>
      <c r="M3419" s="196"/>
      <c r="N3419" s="197"/>
      <c r="O3419" s="197"/>
      <c r="P3419" s="231"/>
    </row>
    <row r="3420" spans="2:16">
      <c r="B3420" s="351"/>
      <c r="C3420" s="435"/>
      <c r="D3420" s="399"/>
      <c r="E3420" s="400"/>
      <c r="G3420" s="401"/>
      <c r="H3420" s="401"/>
      <c r="I3420" s="401"/>
      <c r="J3420" s="194"/>
      <c r="K3420" s="194"/>
      <c r="L3420" s="195"/>
      <c r="M3420" s="196"/>
      <c r="N3420" s="197"/>
      <c r="O3420" s="197"/>
      <c r="P3420" s="231"/>
    </row>
    <row r="3421" spans="2:16">
      <c r="B3421" s="351"/>
      <c r="C3421" s="435"/>
      <c r="D3421" s="399"/>
      <c r="E3421" s="400"/>
      <c r="G3421" s="401"/>
      <c r="H3421" s="401"/>
      <c r="I3421" s="401"/>
      <c r="J3421" s="194"/>
      <c r="K3421" s="194"/>
      <c r="L3421" s="195"/>
      <c r="M3421" s="196"/>
      <c r="N3421" s="197"/>
      <c r="O3421" s="197"/>
      <c r="P3421" s="231"/>
    </row>
    <row r="3422" spans="2:16">
      <c r="B3422" s="351"/>
      <c r="C3422" s="435"/>
      <c r="D3422" s="399"/>
      <c r="E3422" s="400"/>
      <c r="G3422" s="401"/>
      <c r="H3422" s="401"/>
      <c r="I3422" s="401"/>
      <c r="J3422" s="194"/>
      <c r="K3422" s="194"/>
      <c r="L3422" s="195"/>
      <c r="M3422" s="196"/>
      <c r="N3422" s="197"/>
      <c r="O3422" s="197"/>
      <c r="P3422" s="231"/>
    </row>
    <row r="3423" spans="2:16">
      <c r="B3423" s="351"/>
      <c r="C3423" s="435"/>
      <c r="D3423" s="399"/>
      <c r="E3423" s="400"/>
      <c r="G3423" s="401"/>
      <c r="H3423" s="401"/>
      <c r="I3423" s="401"/>
      <c r="J3423" s="194"/>
      <c r="K3423" s="194"/>
      <c r="L3423" s="195"/>
      <c r="M3423" s="196"/>
      <c r="N3423" s="197"/>
      <c r="O3423" s="197"/>
      <c r="P3423" s="231"/>
    </row>
    <row r="3424" spans="2:16">
      <c r="B3424" s="351"/>
      <c r="C3424" s="435"/>
      <c r="D3424" s="399"/>
      <c r="E3424" s="400"/>
      <c r="G3424" s="401"/>
      <c r="H3424" s="401"/>
      <c r="I3424" s="401"/>
      <c r="J3424" s="194"/>
      <c r="K3424" s="194"/>
      <c r="L3424" s="195"/>
      <c r="M3424" s="196"/>
      <c r="N3424" s="197"/>
      <c r="O3424" s="197"/>
      <c r="P3424" s="231"/>
    </row>
    <row r="3425" spans="2:16">
      <c r="B3425" s="351"/>
      <c r="C3425" s="435"/>
      <c r="D3425" s="399"/>
      <c r="E3425" s="400"/>
      <c r="G3425" s="401"/>
      <c r="H3425" s="401"/>
      <c r="I3425" s="401"/>
      <c r="J3425" s="194"/>
      <c r="K3425" s="194"/>
      <c r="L3425" s="195"/>
      <c r="M3425" s="196"/>
      <c r="N3425" s="197"/>
      <c r="O3425" s="197"/>
      <c r="P3425" s="231"/>
    </row>
    <row r="3426" spans="2:16">
      <c r="B3426" s="351"/>
      <c r="C3426" s="435"/>
      <c r="D3426" s="399"/>
      <c r="E3426" s="400"/>
      <c r="G3426" s="401"/>
      <c r="H3426" s="401"/>
      <c r="I3426" s="401"/>
      <c r="J3426" s="194"/>
      <c r="K3426" s="194"/>
      <c r="L3426" s="195"/>
      <c r="M3426" s="196"/>
      <c r="N3426" s="197"/>
      <c r="O3426" s="197"/>
      <c r="P3426" s="231"/>
    </row>
    <row r="3427" spans="2:16">
      <c r="B3427" s="351"/>
      <c r="C3427" s="435"/>
      <c r="D3427" s="399"/>
      <c r="E3427" s="400"/>
      <c r="G3427" s="401"/>
      <c r="H3427" s="401"/>
      <c r="I3427" s="401"/>
      <c r="J3427" s="194"/>
      <c r="K3427" s="194"/>
      <c r="L3427" s="195"/>
      <c r="M3427" s="196"/>
      <c r="N3427" s="197"/>
      <c r="O3427" s="197"/>
      <c r="P3427" s="231"/>
    </row>
    <row r="3428" spans="2:16">
      <c r="B3428" s="351"/>
      <c r="C3428" s="435"/>
      <c r="D3428" s="399"/>
      <c r="E3428" s="400"/>
      <c r="G3428" s="401"/>
      <c r="H3428" s="401"/>
      <c r="I3428" s="401"/>
      <c r="J3428" s="194"/>
      <c r="K3428" s="194"/>
      <c r="L3428" s="195"/>
      <c r="M3428" s="196"/>
      <c r="N3428" s="197"/>
      <c r="O3428" s="197"/>
      <c r="P3428" s="231"/>
    </row>
    <row r="3429" spans="2:16">
      <c r="B3429" s="351"/>
      <c r="C3429" s="435"/>
      <c r="D3429" s="399"/>
      <c r="E3429" s="400"/>
      <c r="G3429" s="401"/>
      <c r="H3429" s="401"/>
      <c r="I3429" s="401"/>
      <c r="J3429" s="194"/>
      <c r="K3429" s="194"/>
      <c r="L3429" s="195"/>
      <c r="M3429" s="196"/>
      <c r="N3429" s="197"/>
      <c r="O3429" s="197"/>
      <c r="P3429" s="231"/>
    </row>
    <row r="3430" spans="2:16">
      <c r="B3430" s="351"/>
      <c r="C3430" s="435"/>
      <c r="D3430" s="399"/>
      <c r="E3430" s="400"/>
      <c r="G3430" s="401"/>
      <c r="H3430" s="401"/>
      <c r="I3430" s="401"/>
      <c r="J3430" s="194"/>
      <c r="K3430" s="194"/>
      <c r="L3430" s="195"/>
      <c r="M3430" s="196"/>
      <c r="N3430" s="197"/>
      <c r="O3430" s="197"/>
      <c r="P3430" s="231"/>
    </row>
    <row r="3431" spans="2:16">
      <c r="B3431" s="351"/>
      <c r="C3431" s="435"/>
      <c r="D3431" s="399"/>
      <c r="E3431" s="400"/>
      <c r="G3431" s="401"/>
      <c r="H3431" s="401"/>
      <c r="I3431" s="401"/>
      <c r="J3431" s="194"/>
      <c r="K3431" s="194"/>
      <c r="L3431" s="195"/>
      <c r="M3431" s="196"/>
      <c r="N3431" s="197"/>
      <c r="O3431" s="197"/>
      <c r="P3431" s="231"/>
    </row>
    <row r="3432" spans="2:16">
      <c r="B3432" s="351"/>
      <c r="C3432" s="435"/>
      <c r="D3432" s="399"/>
      <c r="E3432" s="400"/>
      <c r="G3432" s="401"/>
      <c r="H3432" s="401"/>
      <c r="I3432" s="401"/>
      <c r="J3432" s="194"/>
      <c r="K3432" s="194"/>
      <c r="L3432" s="195"/>
      <c r="M3432" s="196"/>
      <c r="N3432" s="197"/>
      <c r="O3432" s="197"/>
      <c r="P3432" s="231"/>
    </row>
    <row r="3433" spans="2:16">
      <c r="B3433" s="351"/>
      <c r="C3433" s="435"/>
      <c r="D3433" s="399"/>
      <c r="E3433" s="400"/>
      <c r="G3433" s="401"/>
      <c r="H3433" s="401"/>
      <c r="I3433" s="401"/>
      <c r="J3433" s="194"/>
      <c r="K3433" s="194"/>
      <c r="L3433" s="195"/>
      <c r="M3433" s="196"/>
      <c r="N3433" s="197"/>
      <c r="O3433" s="197"/>
      <c r="P3433" s="231"/>
    </row>
    <row r="3434" spans="2:16">
      <c r="B3434" s="351"/>
      <c r="C3434" s="435"/>
      <c r="D3434" s="399"/>
      <c r="E3434" s="400"/>
      <c r="G3434" s="401"/>
      <c r="H3434" s="401"/>
      <c r="I3434" s="401"/>
      <c r="J3434" s="194"/>
      <c r="K3434" s="194"/>
      <c r="L3434" s="195"/>
      <c r="M3434" s="196"/>
      <c r="N3434" s="197"/>
      <c r="O3434" s="197"/>
      <c r="P3434" s="231"/>
    </row>
    <row r="3435" spans="2:16">
      <c r="B3435" s="351"/>
      <c r="C3435" s="435"/>
      <c r="D3435" s="399"/>
      <c r="E3435" s="400"/>
      <c r="G3435" s="401"/>
      <c r="H3435" s="401"/>
      <c r="I3435" s="401"/>
      <c r="J3435" s="194"/>
      <c r="K3435" s="194"/>
      <c r="L3435" s="195"/>
      <c r="M3435" s="196"/>
      <c r="N3435" s="197"/>
      <c r="O3435" s="197"/>
      <c r="P3435" s="231"/>
    </row>
    <row r="3436" spans="2:16">
      <c r="B3436" s="351"/>
      <c r="C3436" s="435"/>
      <c r="D3436" s="399"/>
      <c r="E3436" s="400"/>
      <c r="G3436" s="401"/>
      <c r="H3436" s="401"/>
      <c r="I3436" s="401"/>
      <c r="J3436" s="194"/>
      <c r="K3436" s="194"/>
      <c r="L3436" s="195"/>
      <c r="M3436" s="196"/>
      <c r="N3436" s="197"/>
      <c r="O3436" s="197"/>
      <c r="P3436" s="231"/>
    </row>
    <row r="3437" spans="2:16">
      <c r="B3437" s="351"/>
      <c r="C3437" s="435"/>
      <c r="D3437" s="399"/>
      <c r="E3437" s="400"/>
      <c r="G3437" s="401"/>
      <c r="H3437" s="401"/>
      <c r="I3437" s="401"/>
      <c r="J3437" s="194"/>
      <c r="K3437" s="194"/>
      <c r="L3437" s="195"/>
      <c r="M3437" s="196"/>
      <c r="N3437" s="197"/>
      <c r="O3437" s="197"/>
      <c r="P3437" s="231"/>
    </row>
    <row r="3438" spans="2:16">
      <c r="B3438" s="351"/>
      <c r="C3438" s="435"/>
      <c r="D3438" s="399"/>
      <c r="E3438" s="400"/>
      <c r="G3438" s="401"/>
      <c r="H3438" s="401"/>
      <c r="I3438" s="401"/>
      <c r="J3438" s="194"/>
      <c r="K3438" s="194"/>
      <c r="L3438" s="195"/>
      <c r="M3438" s="196"/>
      <c r="N3438" s="197"/>
      <c r="O3438" s="197"/>
      <c r="P3438" s="231"/>
    </row>
    <row r="3439" spans="2:16">
      <c r="B3439" s="351"/>
      <c r="C3439" s="435"/>
      <c r="D3439" s="399"/>
      <c r="E3439" s="400"/>
      <c r="G3439" s="401"/>
      <c r="H3439" s="401"/>
      <c r="I3439" s="401"/>
      <c r="J3439" s="194"/>
      <c r="K3439" s="194"/>
      <c r="L3439" s="195"/>
      <c r="M3439" s="196"/>
      <c r="N3439" s="197"/>
      <c r="O3439" s="197"/>
      <c r="P3439" s="231"/>
    </row>
    <row r="3440" spans="2:16">
      <c r="B3440" s="351"/>
      <c r="C3440" s="435"/>
      <c r="D3440" s="399"/>
      <c r="E3440" s="400"/>
      <c r="G3440" s="401"/>
      <c r="H3440" s="401"/>
      <c r="I3440" s="401"/>
      <c r="J3440" s="194"/>
      <c r="K3440" s="194"/>
      <c r="L3440" s="195"/>
      <c r="M3440" s="196"/>
      <c r="N3440" s="197"/>
      <c r="O3440" s="197"/>
      <c r="P3440" s="231"/>
    </row>
    <row r="3441" spans="2:16">
      <c r="B3441" s="351"/>
      <c r="C3441" s="435"/>
      <c r="D3441" s="399"/>
      <c r="E3441" s="400"/>
      <c r="G3441" s="401"/>
      <c r="H3441" s="401"/>
      <c r="I3441" s="401"/>
      <c r="J3441" s="194"/>
      <c r="K3441" s="194"/>
      <c r="L3441" s="195"/>
      <c r="M3441" s="196"/>
      <c r="N3441" s="197"/>
      <c r="O3441" s="197"/>
      <c r="P3441" s="231"/>
    </row>
    <row r="3442" spans="2:16">
      <c r="B3442" s="351"/>
      <c r="C3442" s="435"/>
      <c r="D3442" s="399"/>
      <c r="E3442" s="400"/>
      <c r="G3442" s="401"/>
      <c r="H3442" s="401"/>
      <c r="I3442" s="401"/>
      <c r="J3442" s="194"/>
      <c r="K3442" s="194"/>
      <c r="L3442" s="195"/>
      <c r="M3442" s="196"/>
      <c r="N3442" s="197"/>
      <c r="O3442" s="197"/>
      <c r="P3442" s="231"/>
    </row>
    <row r="3443" spans="2:16">
      <c r="B3443" s="351"/>
      <c r="C3443" s="435"/>
      <c r="D3443" s="399"/>
      <c r="E3443" s="400"/>
      <c r="G3443" s="401"/>
      <c r="H3443" s="401"/>
      <c r="I3443" s="401"/>
      <c r="J3443" s="194"/>
      <c r="K3443" s="194"/>
      <c r="L3443" s="195"/>
      <c r="M3443" s="196"/>
      <c r="N3443" s="197"/>
      <c r="O3443" s="197"/>
      <c r="P3443" s="231"/>
    </row>
    <row r="3444" spans="2:16">
      <c r="B3444" s="351"/>
      <c r="C3444" s="435"/>
      <c r="D3444" s="399"/>
      <c r="E3444" s="400"/>
      <c r="G3444" s="401"/>
      <c r="H3444" s="401"/>
      <c r="I3444" s="401"/>
      <c r="J3444" s="194"/>
      <c r="K3444" s="194"/>
      <c r="L3444" s="195"/>
      <c r="M3444" s="196"/>
      <c r="N3444" s="197"/>
      <c r="O3444" s="197"/>
      <c r="P3444" s="231"/>
    </row>
    <row r="3445" spans="2:16">
      <c r="B3445" s="351"/>
      <c r="C3445" s="435"/>
      <c r="D3445" s="399"/>
      <c r="E3445" s="400"/>
      <c r="G3445" s="401"/>
      <c r="H3445" s="401"/>
      <c r="I3445" s="401"/>
      <c r="J3445" s="194"/>
      <c r="K3445" s="194"/>
      <c r="L3445" s="195"/>
      <c r="M3445" s="196"/>
      <c r="N3445" s="197"/>
      <c r="O3445" s="197"/>
      <c r="P3445" s="231"/>
    </row>
    <row r="3446" spans="2:16">
      <c r="B3446" s="351"/>
      <c r="C3446" s="435"/>
      <c r="D3446" s="399"/>
      <c r="E3446" s="400"/>
      <c r="G3446" s="401"/>
      <c r="H3446" s="401"/>
      <c r="I3446" s="401"/>
      <c r="J3446" s="194"/>
      <c r="K3446" s="194"/>
      <c r="L3446" s="195"/>
      <c r="M3446" s="196"/>
      <c r="N3446" s="197"/>
      <c r="O3446" s="197"/>
      <c r="P3446" s="231"/>
    </row>
    <row r="3447" spans="2:16">
      <c r="B3447" s="351"/>
      <c r="C3447" s="435"/>
      <c r="D3447" s="399"/>
      <c r="E3447" s="400"/>
      <c r="G3447" s="401"/>
      <c r="H3447" s="401"/>
      <c r="I3447" s="401"/>
      <c r="J3447" s="194"/>
      <c r="K3447" s="194"/>
      <c r="L3447" s="195"/>
      <c r="M3447" s="196"/>
      <c r="N3447" s="197"/>
      <c r="O3447" s="197"/>
      <c r="P3447" s="231"/>
    </row>
    <row r="3448" spans="2:16">
      <c r="B3448" s="351"/>
      <c r="C3448" s="435"/>
      <c r="D3448" s="399"/>
      <c r="E3448" s="400"/>
      <c r="G3448" s="401"/>
      <c r="H3448" s="401"/>
      <c r="I3448" s="401"/>
      <c r="J3448" s="194"/>
      <c r="K3448" s="194"/>
      <c r="L3448" s="195"/>
      <c r="M3448" s="196"/>
      <c r="N3448" s="197"/>
      <c r="O3448" s="197"/>
      <c r="P3448" s="231"/>
    </row>
    <row r="3449" spans="2:16">
      <c r="B3449" s="351"/>
      <c r="C3449" s="435"/>
      <c r="D3449" s="399"/>
      <c r="E3449" s="400"/>
      <c r="G3449" s="401"/>
      <c r="H3449" s="401"/>
      <c r="I3449" s="401"/>
      <c r="J3449" s="194"/>
      <c r="K3449" s="194"/>
      <c r="L3449" s="195"/>
      <c r="M3449" s="196"/>
      <c r="N3449" s="197"/>
      <c r="O3449" s="197"/>
      <c r="P3449" s="231"/>
    </row>
    <row r="3450" spans="2:16">
      <c r="B3450" s="351"/>
      <c r="C3450" s="435"/>
      <c r="D3450" s="399"/>
      <c r="E3450" s="400"/>
      <c r="G3450" s="401"/>
      <c r="H3450" s="401"/>
      <c r="I3450" s="401"/>
      <c r="J3450" s="194"/>
      <c r="K3450" s="194"/>
      <c r="L3450" s="195"/>
      <c r="M3450" s="196"/>
      <c r="N3450" s="197"/>
      <c r="O3450" s="197"/>
      <c r="P3450" s="231"/>
    </row>
    <row r="3451" spans="2:16">
      <c r="B3451" s="351"/>
      <c r="C3451" s="435"/>
      <c r="D3451" s="399"/>
      <c r="E3451" s="400"/>
      <c r="G3451" s="401"/>
      <c r="H3451" s="401"/>
      <c r="I3451" s="401"/>
      <c r="J3451" s="194"/>
      <c r="K3451" s="194"/>
      <c r="L3451" s="195"/>
      <c r="M3451" s="196"/>
      <c r="N3451" s="197"/>
      <c r="O3451" s="197"/>
      <c r="P3451" s="231"/>
    </row>
    <row r="3452" spans="2:16">
      <c r="B3452" s="351"/>
      <c r="C3452" s="435"/>
      <c r="D3452" s="399"/>
      <c r="E3452" s="400"/>
      <c r="G3452" s="401"/>
      <c r="H3452" s="401"/>
      <c r="I3452" s="401"/>
      <c r="J3452" s="194"/>
      <c r="K3452" s="194"/>
      <c r="L3452" s="195"/>
      <c r="M3452" s="196"/>
      <c r="N3452" s="197"/>
      <c r="O3452" s="197"/>
      <c r="P3452" s="231"/>
    </row>
    <row r="3453" spans="2:16">
      <c r="B3453" s="351"/>
      <c r="C3453" s="435"/>
      <c r="D3453" s="399"/>
      <c r="E3453" s="400"/>
      <c r="G3453" s="401"/>
      <c r="H3453" s="401"/>
      <c r="I3453" s="401"/>
      <c r="J3453" s="194"/>
      <c r="K3453" s="194"/>
      <c r="L3453" s="195"/>
      <c r="M3453" s="196"/>
      <c r="N3453" s="197"/>
      <c r="O3453" s="197"/>
      <c r="P3453" s="231"/>
    </row>
    <row r="3454" spans="2:16">
      <c r="B3454" s="351"/>
      <c r="C3454" s="435"/>
      <c r="D3454" s="399"/>
      <c r="E3454" s="400"/>
      <c r="G3454" s="401"/>
      <c r="H3454" s="401"/>
      <c r="I3454" s="401"/>
      <c r="J3454" s="194"/>
      <c r="K3454" s="194"/>
      <c r="L3454" s="195"/>
      <c r="M3454" s="196"/>
      <c r="N3454" s="197"/>
      <c r="O3454" s="197"/>
      <c r="P3454" s="231"/>
    </row>
    <row r="3455" spans="2:16">
      <c r="B3455" s="351"/>
      <c r="C3455" s="435"/>
      <c r="D3455" s="399"/>
      <c r="E3455" s="400"/>
      <c r="G3455" s="401"/>
      <c r="H3455" s="401"/>
      <c r="I3455" s="401"/>
      <c r="J3455" s="194"/>
      <c r="K3455" s="194"/>
      <c r="L3455" s="195"/>
      <c r="M3455" s="196"/>
      <c r="N3455" s="197"/>
      <c r="O3455" s="197"/>
      <c r="P3455" s="231"/>
    </row>
    <row r="3456" spans="2:16">
      <c r="B3456" s="351"/>
      <c r="C3456" s="435"/>
      <c r="D3456" s="399"/>
      <c r="E3456" s="400"/>
      <c r="G3456" s="401"/>
      <c r="H3456" s="401"/>
      <c r="I3456" s="401"/>
      <c r="J3456" s="194"/>
      <c r="K3456" s="194"/>
      <c r="L3456" s="195"/>
      <c r="M3456" s="196"/>
      <c r="N3456" s="197"/>
      <c r="O3456" s="197"/>
      <c r="P3456" s="231"/>
    </row>
    <row r="3457" spans="2:16">
      <c r="B3457" s="351"/>
      <c r="C3457" s="435"/>
      <c r="D3457" s="399"/>
      <c r="E3457" s="400"/>
      <c r="G3457" s="401"/>
      <c r="H3457" s="401"/>
      <c r="I3457" s="401"/>
      <c r="J3457" s="194"/>
      <c r="K3457" s="194"/>
      <c r="L3457" s="195"/>
      <c r="M3457" s="196"/>
      <c r="N3457" s="197"/>
      <c r="O3457" s="197"/>
      <c r="P3457" s="231"/>
    </row>
    <row r="3458" spans="2:16">
      <c r="B3458" s="351"/>
      <c r="C3458" s="435"/>
      <c r="D3458" s="399"/>
      <c r="E3458" s="400"/>
      <c r="G3458" s="401"/>
      <c r="H3458" s="401"/>
      <c r="I3458" s="401"/>
      <c r="J3458" s="194"/>
      <c r="K3458" s="194"/>
      <c r="L3458" s="195"/>
      <c r="M3458" s="196"/>
      <c r="N3458" s="197"/>
      <c r="O3458" s="197"/>
      <c r="P3458" s="231"/>
    </row>
    <row r="3459" spans="2:16">
      <c r="B3459" s="351"/>
      <c r="C3459" s="435"/>
      <c r="D3459" s="399"/>
      <c r="E3459" s="400"/>
      <c r="G3459" s="401"/>
      <c r="H3459" s="401"/>
      <c r="I3459" s="401"/>
      <c r="J3459" s="194"/>
      <c r="K3459" s="194"/>
      <c r="L3459" s="195"/>
      <c r="M3459" s="196"/>
      <c r="N3459" s="197"/>
      <c r="O3459" s="197"/>
      <c r="P3459" s="231"/>
    </row>
    <row r="3460" spans="2:16">
      <c r="B3460" s="351"/>
      <c r="C3460" s="435"/>
      <c r="D3460" s="399"/>
      <c r="E3460" s="400"/>
      <c r="G3460" s="401"/>
      <c r="H3460" s="401"/>
      <c r="I3460" s="401"/>
      <c r="J3460" s="194"/>
      <c r="K3460" s="194"/>
      <c r="L3460" s="195"/>
      <c r="M3460" s="196"/>
      <c r="N3460" s="197"/>
      <c r="O3460" s="197"/>
      <c r="P3460" s="231"/>
    </row>
    <row r="3461" spans="2:16">
      <c r="B3461" s="351"/>
      <c r="C3461" s="435"/>
      <c r="D3461" s="399"/>
      <c r="E3461" s="400"/>
      <c r="G3461" s="401"/>
      <c r="H3461" s="401"/>
      <c r="I3461" s="401"/>
      <c r="J3461" s="194"/>
      <c r="K3461" s="194"/>
      <c r="L3461" s="195"/>
      <c r="M3461" s="196"/>
      <c r="N3461" s="197"/>
      <c r="O3461" s="197"/>
      <c r="P3461" s="231"/>
    </row>
    <row r="3462" spans="2:16">
      <c r="B3462" s="351"/>
      <c r="C3462" s="435"/>
      <c r="D3462" s="399"/>
      <c r="E3462" s="400"/>
      <c r="G3462" s="401"/>
      <c r="H3462" s="401"/>
      <c r="I3462" s="401"/>
      <c r="J3462" s="194"/>
      <c r="K3462" s="194"/>
      <c r="L3462" s="195"/>
      <c r="M3462" s="196"/>
      <c r="N3462" s="197"/>
      <c r="O3462" s="197"/>
      <c r="P3462" s="231"/>
    </row>
    <row r="3463" spans="2:16">
      <c r="B3463" s="351"/>
      <c r="C3463" s="435"/>
      <c r="D3463" s="399"/>
      <c r="E3463" s="400"/>
      <c r="G3463" s="401"/>
      <c r="H3463" s="401"/>
      <c r="I3463" s="401"/>
      <c r="J3463" s="194"/>
      <c r="K3463" s="194"/>
      <c r="L3463" s="195"/>
      <c r="M3463" s="196"/>
      <c r="N3463" s="197"/>
      <c r="O3463" s="197"/>
      <c r="P3463" s="231"/>
    </row>
    <row r="3464" spans="2:16">
      <c r="B3464" s="351"/>
      <c r="C3464" s="435"/>
      <c r="D3464" s="399"/>
      <c r="E3464" s="400"/>
      <c r="G3464" s="401"/>
      <c r="H3464" s="401"/>
      <c r="I3464" s="401"/>
      <c r="J3464" s="194"/>
      <c r="K3464" s="194"/>
      <c r="L3464" s="195"/>
      <c r="M3464" s="196"/>
      <c r="N3464" s="197"/>
      <c r="O3464" s="197"/>
      <c r="P3464" s="231"/>
    </row>
    <row r="3465" spans="2:16">
      <c r="B3465" s="351"/>
      <c r="C3465" s="435"/>
      <c r="D3465" s="399"/>
      <c r="E3465" s="400"/>
      <c r="G3465" s="401"/>
      <c r="H3465" s="401"/>
      <c r="I3465" s="401"/>
      <c r="J3465" s="194"/>
      <c r="K3465" s="194"/>
      <c r="L3465" s="195"/>
      <c r="M3465" s="196"/>
      <c r="N3465" s="197"/>
      <c r="O3465" s="197"/>
      <c r="P3465" s="231"/>
    </row>
    <row r="3466" spans="2:16">
      <c r="B3466" s="351"/>
      <c r="C3466" s="435"/>
      <c r="D3466" s="399"/>
      <c r="E3466" s="400"/>
      <c r="G3466" s="401"/>
      <c r="H3466" s="401"/>
      <c r="I3466" s="401"/>
      <c r="J3466" s="194"/>
      <c r="K3466" s="194"/>
      <c r="L3466" s="195"/>
      <c r="M3466" s="196"/>
      <c r="N3466" s="197"/>
      <c r="O3466" s="197"/>
      <c r="P3466" s="231"/>
    </row>
    <row r="3467" spans="2:16">
      <c r="B3467" s="351"/>
      <c r="C3467" s="435"/>
      <c r="D3467" s="399"/>
      <c r="E3467" s="400"/>
      <c r="G3467" s="401"/>
      <c r="H3467" s="401"/>
      <c r="I3467" s="401"/>
      <c r="J3467" s="194"/>
      <c r="K3467" s="194"/>
      <c r="L3467" s="195"/>
      <c r="M3467" s="196"/>
      <c r="N3467" s="197"/>
      <c r="O3467" s="197"/>
      <c r="P3467" s="231"/>
    </row>
    <row r="3468" spans="2:16">
      <c r="B3468" s="351"/>
      <c r="C3468" s="435"/>
      <c r="D3468" s="399"/>
      <c r="E3468" s="400"/>
      <c r="G3468" s="401"/>
      <c r="H3468" s="401"/>
      <c r="I3468" s="401"/>
      <c r="J3468" s="194"/>
      <c r="K3468" s="194"/>
      <c r="L3468" s="195"/>
      <c r="M3468" s="196"/>
      <c r="N3468" s="197"/>
      <c r="O3468" s="197"/>
      <c r="P3468" s="231"/>
    </row>
    <row r="3469" spans="2:16">
      <c r="B3469" s="351"/>
      <c r="C3469" s="435"/>
      <c r="D3469" s="399"/>
      <c r="E3469" s="400"/>
      <c r="G3469" s="401"/>
      <c r="H3469" s="401"/>
      <c r="I3469" s="401"/>
      <c r="J3469" s="194"/>
      <c r="K3469" s="194"/>
      <c r="L3469" s="195"/>
      <c r="M3469" s="196"/>
      <c r="N3469" s="197"/>
      <c r="O3469" s="197"/>
      <c r="P3469" s="231"/>
    </row>
    <row r="3470" spans="2:16">
      <c r="B3470" s="351"/>
      <c r="C3470" s="435"/>
      <c r="D3470" s="399"/>
      <c r="E3470" s="400"/>
      <c r="G3470" s="401"/>
      <c r="H3470" s="401"/>
      <c r="I3470" s="401"/>
      <c r="J3470" s="194"/>
      <c r="K3470" s="194"/>
      <c r="L3470" s="195"/>
      <c r="M3470" s="196"/>
      <c r="N3470" s="197"/>
      <c r="O3470" s="197"/>
      <c r="P3470" s="231"/>
    </row>
    <row r="3471" spans="2:16">
      <c r="B3471" s="351"/>
      <c r="C3471" s="435"/>
      <c r="D3471" s="399"/>
      <c r="E3471" s="400"/>
      <c r="G3471" s="401"/>
      <c r="H3471" s="401"/>
      <c r="I3471" s="401"/>
      <c r="J3471" s="194"/>
      <c r="K3471" s="194"/>
      <c r="L3471" s="195"/>
      <c r="M3471" s="196"/>
      <c r="N3471" s="197"/>
      <c r="O3471" s="197"/>
      <c r="P3471" s="231"/>
    </row>
    <row r="3472" spans="2:16">
      <c r="B3472" s="351"/>
      <c r="C3472" s="435"/>
      <c r="D3472" s="399"/>
      <c r="E3472" s="400"/>
      <c r="G3472" s="401"/>
      <c r="H3472" s="401"/>
      <c r="I3472" s="401"/>
      <c r="J3472" s="194"/>
      <c r="K3472" s="194"/>
      <c r="L3472" s="195"/>
      <c r="M3472" s="196"/>
      <c r="N3472" s="197"/>
      <c r="O3472" s="197"/>
      <c r="P3472" s="231"/>
    </row>
    <row r="3473" spans="2:16">
      <c r="B3473" s="351"/>
      <c r="C3473" s="435"/>
      <c r="D3473" s="399"/>
      <c r="E3473" s="400"/>
      <c r="G3473" s="401"/>
      <c r="H3473" s="401"/>
      <c r="I3473" s="401"/>
      <c r="J3473" s="194"/>
      <c r="K3473" s="194"/>
      <c r="L3473" s="195"/>
      <c r="M3473" s="196"/>
      <c r="N3473" s="197"/>
      <c r="O3473" s="197"/>
      <c r="P3473" s="231"/>
    </row>
    <row r="3474" spans="2:16">
      <c r="B3474" s="351"/>
      <c r="C3474" s="435"/>
      <c r="D3474" s="399"/>
      <c r="E3474" s="400"/>
      <c r="G3474" s="401"/>
      <c r="H3474" s="401"/>
      <c r="I3474" s="401"/>
      <c r="J3474" s="194"/>
      <c r="K3474" s="194"/>
      <c r="L3474" s="195"/>
      <c r="M3474" s="196"/>
      <c r="N3474" s="197"/>
      <c r="O3474" s="197"/>
      <c r="P3474" s="231"/>
    </row>
    <row r="3475" spans="2:16">
      <c r="B3475" s="351"/>
      <c r="C3475" s="435"/>
      <c r="D3475" s="399"/>
      <c r="E3475" s="400"/>
      <c r="G3475" s="401"/>
      <c r="H3475" s="401"/>
      <c r="I3475" s="401"/>
      <c r="J3475" s="194"/>
      <c r="K3475" s="194"/>
      <c r="L3475" s="195"/>
      <c r="M3475" s="196"/>
      <c r="N3475" s="197"/>
      <c r="O3475" s="197"/>
      <c r="P3475" s="231"/>
    </row>
    <row r="3476" spans="2:16">
      <c r="B3476" s="351"/>
      <c r="C3476" s="435"/>
      <c r="D3476" s="399"/>
      <c r="E3476" s="400"/>
      <c r="G3476" s="401"/>
      <c r="H3476" s="401"/>
      <c r="I3476" s="401"/>
      <c r="J3476" s="194"/>
      <c r="K3476" s="194"/>
      <c r="L3476" s="195"/>
      <c r="M3476" s="196"/>
      <c r="N3476" s="197"/>
      <c r="O3476" s="197"/>
      <c r="P3476" s="231"/>
    </row>
    <row r="3477" spans="2:16">
      <c r="B3477" s="351"/>
      <c r="C3477" s="435"/>
      <c r="D3477" s="399"/>
      <c r="E3477" s="400"/>
      <c r="G3477" s="401"/>
      <c r="H3477" s="401"/>
      <c r="I3477" s="401"/>
      <c r="J3477" s="194"/>
      <c r="K3477" s="194"/>
      <c r="L3477" s="195"/>
      <c r="M3477" s="196"/>
      <c r="N3477" s="197"/>
      <c r="O3477" s="197"/>
      <c r="P3477" s="231"/>
    </row>
    <row r="3478" spans="2:16">
      <c r="B3478" s="351"/>
      <c r="C3478" s="435"/>
      <c r="D3478" s="399"/>
      <c r="E3478" s="400"/>
      <c r="G3478" s="401"/>
      <c r="H3478" s="401"/>
      <c r="I3478" s="401"/>
      <c r="J3478" s="194"/>
      <c r="K3478" s="194"/>
      <c r="L3478" s="195"/>
      <c r="M3478" s="196"/>
      <c r="N3478" s="197"/>
      <c r="O3478" s="197"/>
      <c r="P3478" s="231"/>
    </row>
    <row r="3479" spans="2:16">
      <c r="B3479" s="351"/>
      <c r="C3479" s="435"/>
      <c r="D3479" s="399"/>
      <c r="E3479" s="400"/>
      <c r="G3479" s="401"/>
      <c r="H3479" s="401"/>
      <c r="I3479" s="401"/>
      <c r="J3479" s="194"/>
      <c r="K3479" s="194"/>
      <c r="L3479" s="195"/>
      <c r="M3479" s="196"/>
      <c r="N3479" s="197"/>
      <c r="O3479" s="197"/>
      <c r="P3479" s="231"/>
    </row>
    <row r="3480" spans="2:16">
      <c r="B3480" s="351"/>
      <c r="C3480" s="435"/>
      <c r="D3480" s="399"/>
      <c r="E3480" s="400"/>
      <c r="G3480" s="401"/>
      <c r="H3480" s="401"/>
      <c r="I3480" s="401"/>
      <c r="J3480" s="194"/>
      <c r="K3480" s="194"/>
      <c r="L3480" s="195"/>
      <c r="M3480" s="196"/>
      <c r="N3480" s="197"/>
      <c r="O3480" s="197"/>
      <c r="P3480" s="231"/>
    </row>
    <row r="3481" spans="2:16">
      <c r="B3481" s="351"/>
      <c r="C3481" s="435"/>
      <c r="D3481" s="399"/>
      <c r="E3481" s="400"/>
      <c r="G3481" s="401"/>
      <c r="H3481" s="401"/>
      <c r="I3481" s="401"/>
      <c r="J3481" s="194"/>
      <c r="K3481" s="194"/>
      <c r="L3481" s="195"/>
      <c r="M3481" s="196"/>
      <c r="N3481" s="197"/>
      <c r="O3481" s="197"/>
      <c r="P3481" s="231"/>
    </row>
    <row r="3482" spans="2:16">
      <c r="B3482" s="351"/>
      <c r="C3482" s="435"/>
      <c r="D3482" s="399"/>
      <c r="E3482" s="400"/>
      <c r="G3482" s="401"/>
      <c r="H3482" s="401"/>
      <c r="I3482" s="401"/>
      <c r="J3482" s="194"/>
      <c r="K3482" s="194"/>
      <c r="L3482" s="195"/>
      <c r="M3482" s="196"/>
      <c r="N3482" s="197"/>
      <c r="O3482" s="197"/>
      <c r="P3482" s="231"/>
    </row>
    <row r="3483" spans="2:16">
      <c r="B3483" s="351"/>
      <c r="C3483" s="435"/>
      <c r="D3483" s="399"/>
      <c r="E3483" s="400"/>
      <c r="G3483" s="401"/>
      <c r="H3483" s="401"/>
      <c r="I3483" s="401"/>
      <c r="J3483" s="194"/>
      <c r="K3483" s="194"/>
      <c r="L3483" s="195"/>
      <c r="M3483" s="196"/>
      <c r="N3483" s="197"/>
      <c r="O3483" s="197"/>
      <c r="P3483" s="231"/>
    </row>
    <row r="3484" spans="2:16">
      <c r="B3484" s="351"/>
      <c r="C3484" s="435"/>
      <c r="D3484" s="399"/>
      <c r="E3484" s="400"/>
      <c r="G3484" s="401"/>
      <c r="H3484" s="401"/>
      <c r="I3484" s="401"/>
      <c r="J3484" s="194"/>
      <c r="K3484" s="194"/>
      <c r="L3484" s="195"/>
      <c r="M3484" s="196"/>
      <c r="N3484" s="197"/>
      <c r="O3484" s="197"/>
      <c r="P3484" s="231"/>
    </row>
    <row r="3485" spans="2:16">
      <c r="B3485" s="351"/>
      <c r="C3485" s="435"/>
      <c r="D3485" s="399"/>
      <c r="E3485" s="400"/>
      <c r="G3485" s="401"/>
      <c r="H3485" s="401"/>
      <c r="I3485" s="401"/>
      <c r="J3485" s="194"/>
      <c r="K3485" s="194"/>
      <c r="L3485" s="195"/>
      <c r="M3485" s="196"/>
      <c r="N3485" s="197"/>
      <c r="O3485" s="197"/>
      <c r="P3485" s="231"/>
    </row>
    <row r="3486" spans="2:16">
      <c r="B3486" s="351"/>
      <c r="C3486" s="435"/>
      <c r="D3486" s="399"/>
      <c r="E3486" s="400"/>
      <c r="G3486" s="401"/>
      <c r="H3486" s="401"/>
      <c r="I3486" s="401"/>
      <c r="J3486" s="194"/>
      <c r="K3486" s="194"/>
      <c r="L3486" s="195"/>
      <c r="M3486" s="196"/>
      <c r="N3486" s="197"/>
      <c r="O3486" s="197"/>
      <c r="P3486" s="231"/>
    </row>
    <row r="3487" spans="2:16">
      <c r="B3487" s="351"/>
      <c r="C3487" s="435"/>
      <c r="D3487" s="399"/>
      <c r="E3487" s="400"/>
      <c r="G3487" s="401"/>
      <c r="H3487" s="401"/>
      <c r="I3487" s="401"/>
      <c r="J3487" s="194"/>
      <c r="K3487" s="194"/>
      <c r="L3487" s="195"/>
      <c r="M3487" s="196"/>
      <c r="N3487" s="197"/>
      <c r="O3487" s="197"/>
      <c r="P3487" s="231"/>
    </row>
    <row r="3488" spans="2:16">
      <c r="B3488" s="351"/>
      <c r="C3488" s="435"/>
      <c r="D3488" s="399"/>
      <c r="E3488" s="400"/>
      <c r="G3488" s="401"/>
      <c r="H3488" s="401"/>
      <c r="I3488" s="401"/>
      <c r="J3488" s="194"/>
      <c r="K3488" s="194"/>
      <c r="L3488" s="195"/>
      <c r="M3488" s="196"/>
      <c r="N3488" s="197"/>
      <c r="O3488" s="197"/>
      <c r="P3488" s="231"/>
    </row>
    <row r="3489" spans="2:16">
      <c r="B3489" s="351"/>
      <c r="C3489" s="435"/>
      <c r="D3489" s="399"/>
      <c r="E3489" s="400"/>
      <c r="G3489" s="401"/>
      <c r="H3489" s="401"/>
      <c r="I3489" s="401"/>
      <c r="J3489" s="194"/>
      <c r="K3489" s="194"/>
      <c r="L3489" s="195"/>
      <c r="M3489" s="196"/>
      <c r="N3489" s="197"/>
      <c r="O3489" s="197"/>
      <c r="P3489" s="231"/>
    </row>
    <row r="3490" spans="2:16">
      <c r="B3490" s="351"/>
      <c r="C3490" s="435"/>
      <c r="D3490" s="399"/>
      <c r="E3490" s="400"/>
      <c r="G3490" s="401"/>
      <c r="H3490" s="401"/>
      <c r="I3490" s="401"/>
      <c r="J3490" s="194"/>
      <c r="K3490" s="194"/>
      <c r="L3490" s="195"/>
      <c r="M3490" s="196"/>
      <c r="N3490" s="197"/>
      <c r="O3490" s="197"/>
      <c r="P3490" s="231"/>
    </row>
    <row r="3491" spans="2:16">
      <c r="B3491" s="351"/>
      <c r="C3491" s="435"/>
      <c r="D3491" s="399"/>
      <c r="E3491" s="400"/>
      <c r="G3491" s="401"/>
      <c r="H3491" s="401"/>
      <c r="I3491" s="401"/>
      <c r="J3491" s="194"/>
      <c r="K3491" s="194"/>
      <c r="L3491" s="195"/>
      <c r="M3491" s="196"/>
      <c r="N3491" s="197"/>
      <c r="O3491" s="197"/>
      <c r="P3491" s="231"/>
    </row>
    <row r="3492" spans="2:16">
      <c r="B3492" s="351"/>
      <c r="C3492" s="435"/>
      <c r="D3492" s="399"/>
      <c r="E3492" s="400"/>
      <c r="G3492" s="401"/>
      <c r="H3492" s="401"/>
      <c r="I3492" s="401"/>
      <c r="J3492" s="194"/>
      <c r="K3492" s="194"/>
      <c r="L3492" s="195"/>
      <c r="M3492" s="196"/>
      <c r="N3492" s="197"/>
      <c r="O3492" s="197"/>
      <c r="P3492" s="231"/>
    </row>
    <row r="3493" spans="2:16">
      <c r="B3493" s="351"/>
      <c r="C3493" s="435"/>
      <c r="D3493" s="399"/>
      <c r="E3493" s="400"/>
      <c r="G3493" s="401"/>
      <c r="H3493" s="401"/>
      <c r="I3493" s="401"/>
      <c r="J3493" s="194"/>
      <c r="K3493" s="194"/>
      <c r="L3493" s="195"/>
      <c r="M3493" s="196"/>
      <c r="N3493" s="197"/>
      <c r="O3493" s="197"/>
      <c r="P3493" s="231"/>
    </row>
    <row r="3494" spans="2:16">
      <c r="B3494" s="351"/>
      <c r="C3494" s="435"/>
      <c r="D3494" s="399"/>
      <c r="E3494" s="400"/>
      <c r="G3494" s="401"/>
      <c r="H3494" s="401"/>
      <c r="I3494" s="401"/>
      <c r="J3494" s="194"/>
      <c r="K3494" s="194"/>
      <c r="L3494" s="195"/>
      <c r="M3494" s="196"/>
      <c r="N3494" s="197"/>
      <c r="O3494" s="197"/>
      <c r="P3494" s="231"/>
    </row>
    <row r="3495" spans="2:16">
      <c r="B3495" s="351"/>
      <c r="C3495" s="435"/>
      <c r="D3495" s="399"/>
      <c r="E3495" s="400"/>
      <c r="G3495" s="401"/>
      <c r="H3495" s="401"/>
      <c r="I3495" s="401"/>
      <c r="J3495" s="194"/>
      <c r="K3495" s="194"/>
      <c r="L3495" s="195"/>
      <c r="M3495" s="196"/>
      <c r="N3495" s="197"/>
      <c r="O3495" s="197"/>
      <c r="P3495" s="231"/>
    </row>
    <row r="3496" spans="2:16">
      <c r="B3496" s="351"/>
      <c r="C3496" s="435"/>
      <c r="D3496" s="399"/>
      <c r="E3496" s="400"/>
      <c r="G3496" s="401"/>
      <c r="H3496" s="401"/>
      <c r="I3496" s="401"/>
      <c r="J3496" s="194"/>
      <c r="K3496" s="194"/>
      <c r="L3496" s="195"/>
      <c r="M3496" s="196"/>
      <c r="N3496" s="197"/>
      <c r="O3496" s="197"/>
      <c r="P3496" s="231"/>
    </row>
    <row r="3497" spans="2:16">
      <c r="B3497" s="351"/>
      <c r="C3497" s="435"/>
      <c r="D3497" s="399"/>
      <c r="E3497" s="400"/>
      <c r="G3497" s="401"/>
      <c r="H3497" s="401"/>
      <c r="I3497" s="401"/>
      <c r="J3497" s="194"/>
      <c r="K3497" s="194"/>
      <c r="L3497" s="195"/>
      <c r="M3497" s="196"/>
      <c r="N3497" s="197"/>
      <c r="O3497" s="197"/>
      <c r="P3497" s="231"/>
    </row>
    <row r="3498" spans="2:16">
      <c r="B3498" s="351"/>
      <c r="C3498" s="435"/>
      <c r="D3498" s="399"/>
      <c r="E3498" s="400"/>
      <c r="G3498" s="401"/>
      <c r="H3498" s="401"/>
      <c r="I3498" s="401"/>
      <c r="J3498" s="194"/>
      <c r="K3498" s="194"/>
      <c r="L3498" s="195"/>
      <c r="M3498" s="196"/>
      <c r="N3498" s="197"/>
      <c r="O3498" s="197"/>
      <c r="P3498" s="231"/>
    </row>
    <row r="3499" spans="2:16">
      <c r="B3499" s="351"/>
      <c r="C3499" s="435"/>
      <c r="D3499" s="399"/>
      <c r="E3499" s="400"/>
      <c r="G3499" s="401"/>
      <c r="H3499" s="401"/>
      <c r="I3499" s="401"/>
      <c r="J3499" s="194"/>
      <c r="K3499" s="194"/>
      <c r="L3499" s="195"/>
      <c r="M3499" s="196"/>
      <c r="N3499" s="197"/>
      <c r="O3499" s="197"/>
      <c r="P3499" s="231"/>
    </row>
    <row r="3500" spans="2:16">
      <c r="B3500" s="351"/>
      <c r="C3500" s="435"/>
      <c r="D3500" s="399"/>
      <c r="E3500" s="400"/>
      <c r="G3500" s="401"/>
      <c r="H3500" s="401"/>
      <c r="I3500" s="401"/>
      <c r="J3500" s="194"/>
      <c r="K3500" s="194"/>
      <c r="L3500" s="195"/>
      <c r="M3500" s="196"/>
      <c r="N3500" s="197"/>
      <c r="O3500" s="197"/>
      <c r="P3500" s="231"/>
    </row>
    <row r="3501" spans="2:16">
      <c r="B3501" s="351"/>
      <c r="C3501" s="435"/>
      <c r="D3501" s="399"/>
      <c r="E3501" s="400"/>
      <c r="G3501" s="401"/>
      <c r="H3501" s="401"/>
      <c r="I3501" s="401"/>
      <c r="J3501" s="194"/>
      <c r="K3501" s="194"/>
      <c r="L3501" s="195"/>
      <c r="M3501" s="196"/>
      <c r="N3501" s="197"/>
      <c r="O3501" s="197"/>
      <c r="P3501" s="231"/>
    </row>
    <row r="3502" spans="2:16">
      <c r="B3502" s="351"/>
      <c r="C3502" s="435"/>
      <c r="D3502" s="399"/>
      <c r="E3502" s="400"/>
      <c r="G3502" s="401"/>
      <c r="H3502" s="401"/>
      <c r="I3502" s="401"/>
      <c r="J3502" s="194"/>
      <c r="K3502" s="194"/>
      <c r="L3502" s="195"/>
      <c r="M3502" s="196"/>
      <c r="N3502" s="197"/>
      <c r="O3502" s="197"/>
      <c r="P3502" s="231"/>
    </row>
    <row r="3503" spans="2:16">
      <c r="B3503" s="351"/>
      <c r="C3503" s="435"/>
      <c r="D3503" s="399"/>
      <c r="E3503" s="400"/>
      <c r="G3503" s="401"/>
      <c r="H3503" s="401"/>
      <c r="I3503" s="401"/>
      <c r="J3503" s="194"/>
      <c r="K3503" s="194"/>
      <c r="L3503" s="195"/>
      <c r="M3503" s="196"/>
      <c r="N3503" s="197"/>
      <c r="O3503" s="197"/>
      <c r="P3503" s="231"/>
    </row>
    <row r="3504" spans="2:16">
      <c r="B3504" s="351"/>
      <c r="C3504" s="435"/>
      <c r="D3504" s="399"/>
      <c r="E3504" s="400"/>
      <c r="G3504" s="401"/>
      <c r="H3504" s="401"/>
      <c r="I3504" s="401"/>
      <c r="J3504" s="194"/>
      <c r="K3504" s="194"/>
      <c r="L3504" s="195"/>
      <c r="M3504" s="196"/>
      <c r="N3504" s="197"/>
      <c r="O3504" s="197"/>
      <c r="P3504" s="231"/>
    </row>
    <row r="3505" spans="2:16">
      <c r="B3505" s="351"/>
      <c r="C3505" s="435"/>
      <c r="D3505" s="399"/>
      <c r="E3505" s="400"/>
      <c r="G3505" s="401"/>
      <c r="H3505" s="401"/>
      <c r="I3505" s="401"/>
      <c r="J3505" s="194"/>
      <c r="K3505" s="194"/>
      <c r="L3505" s="195"/>
      <c r="M3505" s="196"/>
      <c r="N3505" s="197"/>
      <c r="O3505" s="197"/>
      <c r="P3505" s="231"/>
    </row>
    <row r="3506" spans="2:16">
      <c r="B3506" s="351"/>
      <c r="C3506" s="435"/>
      <c r="D3506" s="399"/>
      <c r="E3506" s="400"/>
      <c r="G3506" s="401"/>
      <c r="H3506" s="401"/>
      <c r="I3506" s="401"/>
      <c r="J3506" s="194"/>
      <c r="K3506" s="194"/>
      <c r="L3506" s="195"/>
      <c r="M3506" s="196"/>
      <c r="N3506" s="197"/>
      <c r="O3506" s="197"/>
      <c r="P3506" s="231"/>
    </row>
    <row r="3507" spans="2:16">
      <c r="B3507" s="351"/>
      <c r="C3507" s="435"/>
      <c r="D3507" s="399"/>
      <c r="E3507" s="400"/>
      <c r="G3507" s="401"/>
      <c r="H3507" s="401"/>
      <c r="I3507" s="401"/>
      <c r="J3507" s="194"/>
      <c r="K3507" s="194"/>
      <c r="L3507" s="195"/>
      <c r="M3507" s="196"/>
      <c r="N3507" s="197"/>
      <c r="O3507" s="197"/>
      <c r="P3507" s="231"/>
    </row>
    <row r="3508" spans="2:16">
      <c r="B3508" s="351"/>
      <c r="C3508" s="435"/>
      <c r="D3508" s="399"/>
      <c r="E3508" s="400"/>
      <c r="G3508" s="401"/>
      <c r="H3508" s="401"/>
      <c r="I3508" s="401"/>
      <c r="J3508" s="194"/>
      <c r="K3508" s="194"/>
      <c r="L3508" s="195"/>
      <c r="M3508" s="196"/>
      <c r="N3508" s="197"/>
      <c r="O3508" s="197"/>
      <c r="P3508" s="231"/>
    </row>
    <row r="3509" spans="2:16">
      <c r="B3509" s="351"/>
      <c r="C3509" s="435"/>
      <c r="D3509" s="399"/>
      <c r="E3509" s="400"/>
      <c r="G3509" s="401"/>
      <c r="H3509" s="401"/>
      <c r="I3509" s="401"/>
      <c r="J3509" s="194"/>
      <c r="K3509" s="194"/>
      <c r="L3509" s="195"/>
      <c r="M3509" s="196"/>
      <c r="N3509" s="197"/>
      <c r="O3509" s="197"/>
      <c r="P3509" s="231"/>
    </row>
    <row r="3510" spans="2:16">
      <c r="B3510" s="351"/>
      <c r="C3510" s="435"/>
      <c r="D3510" s="399"/>
      <c r="E3510" s="400"/>
      <c r="G3510" s="401"/>
      <c r="H3510" s="401"/>
      <c r="I3510" s="401"/>
      <c r="J3510" s="194"/>
      <c r="K3510" s="194"/>
      <c r="L3510" s="195"/>
      <c r="M3510" s="196"/>
      <c r="N3510" s="197"/>
      <c r="O3510" s="197"/>
      <c r="P3510" s="231"/>
    </row>
    <row r="3511" spans="2:16">
      <c r="B3511" s="351"/>
      <c r="C3511" s="435"/>
      <c r="D3511" s="399"/>
      <c r="E3511" s="400"/>
      <c r="G3511" s="401"/>
      <c r="H3511" s="401"/>
      <c r="I3511" s="401"/>
      <c r="J3511" s="194"/>
      <c r="K3511" s="194"/>
      <c r="L3511" s="195"/>
      <c r="M3511" s="196"/>
      <c r="N3511" s="197"/>
      <c r="O3511" s="197"/>
      <c r="P3511" s="231"/>
    </row>
    <row r="3512" spans="2:16">
      <c r="B3512" s="351"/>
      <c r="C3512" s="435"/>
      <c r="D3512" s="399"/>
      <c r="E3512" s="400"/>
      <c r="G3512" s="401"/>
      <c r="H3512" s="401"/>
      <c r="I3512" s="401"/>
      <c r="J3512" s="194"/>
      <c r="K3512" s="194"/>
      <c r="L3512" s="195"/>
      <c r="M3512" s="196"/>
      <c r="N3512" s="197"/>
      <c r="O3512" s="197"/>
      <c r="P3512" s="231"/>
    </row>
    <row r="3513" spans="2:16">
      <c r="B3513" s="351"/>
      <c r="C3513" s="435"/>
      <c r="D3513" s="399"/>
      <c r="E3513" s="400"/>
      <c r="G3513" s="401"/>
      <c r="H3513" s="401"/>
      <c r="I3513" s="401"/>
      <c r="J3513" s="194"/>
      <c r="K3513" s="194"/>
      <c r="L3513" s="195"/>
      <c r="M3513" s="196"/>
      <c r="N3513" s="197"/>
      <c r="O3513" s="197"/>
      <c r="P3513" s="231"/>
    </row>
    <row r="3514" spans="2:16">
      <c r="B3514" s="351"/>
      <c r="C3514" s="435"/>
      <c r="D3514" s="399"/>
      <c r="E3514" s="400"/>
      <c r="G3514" s="401"/>
      <c r="H3514" s="401"/>
      <c r="I3514" s="401"/>
      <c r="J3514" s="194"/>
      <c r="K3514" s="194"/>
      <c r="L3514" s="195"/>
      <c r="M3514" s="196"/>
      <c r="N3514" s="197"/>
      <c r="O3514" s="197"/>
      <c r="P3514" s="231"/>
    </row>
    <row r="3515" spans="2:16">
      <c r="B3515" s="351"/>
      <c r="C3515" s="435"/>
      <c r="D3515" s="399"/>
      <c r="E3515" s="400"/>
      <c r="G3515" s="401"/>
      <c r="H3515" s="401"/>
      <c r="I3515" s="401"/>
      <c r="J3515" s="194"/>
      <c r="K3515" s="194"/>
      <c r="L3515" s="195"/>
      <c r="M3515" s="196"/>
      <c r="N3515" s="197"/>
      <c r="O3515" s="197"/>
      <c r="P3515" s="231"/>
    </row>
    <row r="3516" spans="2:16">
      <c r="B3516" s="351"/>
      <c r="C3516" s="435"/>
      <c r="D3516" s="399"/>
      <c r="E3516" s="400"/>
      <c r="G3516" s="401"/>
      <c r="H3516" s="401"/>
      <c r="I3516" s="401"/>
      <c r="J3516" s="194"/>
      <c r="K3516" s="194"/>
      <c r="L3516" s="195"/>
      <c r="M3516" s="196"/>
      <c r="N3516" s="197"/>
      <c r="O3516" s="197"/>
      <c r="P3516" s="231"/>
    </row>
    <row r="3517" spans="2:16">
      <c r="B3517" s="351"/>
      <c r="C3517" s="435"/>
      <c r="D3517" s="399"/>
      <c r="E3517" s="400"/>
      <c r="G3517" s="401"/>
      <c r="H3517" s="401"/>
      <c r="I3517" s="401"/>
      <c r="J3517" s="194"/>
      <c r="K3517" s="194"/>
      <c r="L3517" s="195"/>
      <c r="M3517" s="196"/>
      <c r="N3517" s="197"/>
      <c r="O3517" s="197"/>
      <c r="P3517" s="231"/>
    </row>
    <row r="3518" spans="2:16">
      <c r="B3518" s="351"/>
      <c r="C3518" s="435"/>
      <c r="D3518" s="399"/>
      <c r="E3518" s="400"/>
      <c r="G3518" s="401"/>
      <c r="H3518" s="401"/>
      <c r="I3518" s="401"/>
      <c r="J3518" s="194"/>
      <c r="K3518" s="194"/>
      <c r="L3518" s="195"/>
      <c r="M3518" s="196"/>
      <c r="N3518" s="197"/>
      <c r="O3518" s="197"/>
      <c r="P3518" s="231"/>
    </row>
    <row r="3519" spans="2:16">
      <c r="B3519" s="351"/>
      <c r="C3519" s="435"/>
      <c r="D3519" s="399"/>
      <c r="E3519" s="400"/>
      <c r="G3519" s="401"/>
      <c r="H3519" s="401"/>
      <c r="I3519" s="401"/>
      <c r="J3519" s="194"/>
      <c r="K3519" s="194"/>
      <c r="L3519" s="195"/>
      <c r="M3519" s="196"/>
      <c r="N3519" s="197"/>
      <c r="O3519" s="197"/>
      <c r="P3519" s="231"/>
    </row>
    <row r="3520" spans="2:16">
      <c r="B3520" s="351"/>
      <c r="C3520" s="435"/>
      <c r="D3520" s="399"/>
      <c r="E3520" s="400"/>
      <c r="G3520" s="401"/>
      <c r="H3520" s="401"/>
      <c r="I3520" s="401"/>
      <c r="J3520" s="194"/>
      <c r="K3520" s="194"/>
      <c r="L3520" s="195"/>
      <c r="M3520" s="196"/>
      <c r="N3520" s="197"/>
      <c r="O3520" s="197"/>
      <c r="P3520" s="231"/>
    </row>
    <row r="3521" spans="2:16">
      <c r="B3521" s="351"/>
      <c r="C3521" s="435"/>
      <c r="D3521" s="399"/>
      <c r="E3521" s="400"/>
      <c r="G3521" s="401"/>
      <c r="H3521" s="401"/>
      <c r="I3521" s="401"/>
      <c r="J3521" s="194"/>
      <c r="K3521" s="194"/>
      <c r="L3521" s="195"/>
      <c r="M3521" s="196"/>
      <c r="N3521" s="197"/>
      <c r="O3521" s="197"/>
      <c r="P3521" s="231"/>
    </row>
    <row r="3522" spans="2:16">
      <c r="B3522" s="351"/>
      <c r="C3522" s="435"/>
      <c r="D3522" s="399"/>
      <c r="E3522" s="400"/>
      <c r="G3522" s="401"/>
      <c r="H3522" s="401"/>
      <c r="I3522" s="401"/>
      <c r="J3522" s="194"/>
      <c r="K3522" s="194"/>
      <c r="L3522" s="195"/>
      <c r="M3522" s="196"/>
      <c r="N3522" s="197"/>
      <c r="O3522" s="197"/>
      <c r="P3522" s="231"/>
    </row>
    <row r="3523" spans="2:16">
      <c r="B3523" s="351"/>
      <c r="C3523" s="435"/>
      <c r="D3523" s="399"/>
      <c r="E3523" s="400"/>
      <c r="G3523" s="401"/>
      <c r="H3523" s="401"/>
      <c r="I3523" s="401"/>
      <c r="J3523" s="194"/>
      <c r="K3523" s="194"/>
      <c r="L3523" s="195"/>
      <c r="M3523" s="196"/>
      <c r="N3523" s="197"/>
      <c r="O3523" s="197"/>
      <c r="P3523" s="231"/>
    </row>
    <row r="3524" spans="2:16">
      <c r="B3524" s="351"/>
      <c r="C3524" s="435"/>
      <c r="D3524" s="399"/>
      <c r="E3524" s="400"/>
      <c r="G3524" s="401"/>
      <c r="H3524" s="401"/>
      <c r="I3524" s="401"/>
      <c r="J3524" s="194"/>
      <c r="K3524" s="194"/>
      <c r="L3524" s="195"/>
      <c r="M3524" s="196"/>
      <c r="N3524" s="197"/>
      <c r="O3524" s="197"/>
      <c r="P3524" s="231"/>
    </row>
    <row r="3525" spans="2:16">
      <c r="B3525" s="351"/>
      <c r="C3525" s="435"/>
      <c r="D3525" s="399"/>
      <c r="E3525" s="400"/>
      <c r="G3525" s="401"/>
      <c r="H3525" s="401"/>
      <c r="I3525" s="401"/>
      <c r="J3525" s="194"/>
      <c r="K3525" s="194"/>
      <c r="L3525" s="195"/>
      <c r="M3525" s="196"/>
      <c r="N3525" s="197"/>
      <c r="O3525" s="197"/>
      <c r="P3525" s="231"/>
    </row>
    <row r="3526" spans="2:16">
      <c r="B3526" s="351"/>
      <c r="C3526" s="435"/>
      <c r="D3526" s="399"/>
      <c r="E3526" s="400"/>
      <c r="G3526" s="401"/>
      <c r="H3526" s="401"/>
      <c r="I3526" s="401"/>
      <c r="J3526" s="194"/>
      <c r="K3526" s="194"/>
      <c r="L3526" s="195"/>
      <c r="M3526" s="196"/>
      <c r="N3526" s="197"/>
      <c r="O3526" s="197"/>
      <c r="P3526" s="231"/>
    </row>
    <row r="3527" spans="2:16">
      <c r="B3527" s="351"/>
      <c r="C3527" s="435"/>
      <c r="D3527" s="399"/>
      <c r="E3527" s="400"/>
      <c r="G3527" s="401"/>
      <c r="H3527" s="401"/>
      <c r="I3527" s="401"/>
      <c r="J3527" s="194"/>
      <c r="K3527" s="194"/>
      <c r="L3527" s="195"/>
      <c r="M3527" s="196"/>
      <c r="N3527" s="197"/>
      <c r="O3527" s="197"/>
      <c r="P3527" s="231"/>
    </row>
    <row r="3528" spans="2:16">
      <c r="B3528" s="351"/>
      <c r="C3528" s="435"/>
      <c r="D3528" s="399"/>
      <c r="E3528" s="400"/>
      <c r="G3528" s="401"/>
      <c r="H3528" s="401"/>
      <c r="I3528" s="401"/>
      <c r="J3528" s="194"/>
      <c r="K3528" s="194"/>
      <c r="L3528" s="195"/>
      <c r="M3528" s="196"/>
      <c r="N3528" s="197"/>
      <c r="O3528" s="197"/>
      <c r="P3528" s="231"/>
    </row>
    <row r="3529" spans="2:16">
      <c r="B3529" s="351"/>
      <c r="C3529" s="435"/>
      <c r="D3529" s="399"/>
      <c r="E3529" s="400"/>
      <c r="G3529" s="401"/>
      <c r="H3529" s="401"/>
      <c r="I3529" s="401"/>
      <c r="J3529" s="194"/>
      <c r="K3529" s="194"/>
      <c r="L3529" s="195"/>
      <c r="M3529" s="196"/>
      <c r="N3529" s="197"/>
      <c r="O3529" s="197"/>
      <c r="P3529" s="231"/>
    </row>
    <row r="3530" spans="2:16">
      <c r="B3530" s="351"/>
      <c r="C3530" s="435"/>
      <c r="D3530" s="399"/>
      <c r="E3530" s="400"/>
      <c r="G3530" s="401"/>
      <c r="H3530" s="401"/>
      <c r="I3530" s="401"/>
      <c r="J3530" s="194"/>
      <c r="K3530" s="194"/>
      <c r="L3530" s="195"/>
      <c r="M3530" s="196"/>
      <c r="N3530" s="197"/>
      <c r="O3530" s="197"/>
      <c r="P3530" s="231"/>
    </row>
    <row r="3531" spans="2:16">
      <c r="B3531" s="351"/>
      <c r="C3531" s="435"/>
      <c r="D3531" s="399"/>
      <c r="E3531" s="400"/>
      <c r="G3531" s="401"/>
      <c r="H3531" s="401"/>
      <c r="I3531" s="401"/>
      <c r="J3531" s="194"/>
      <c r="K3531" s="194"/>
      <c r="L3531" s="195"/>
      <c r="M3531" s="196"/>
      <c r="N3531" s="197"/>
      <c r="O3531" s="197"/>
      <c r="P3531" s="231"/>
    </row>
    <row r="3532" spans="2:16">
      <c r="B3532" s="351"/>
      <c r="C3532" s="435"/>
      <c r="D3532" s="399"/>
      <c r="E3532" s="400"/>
      <c r="G3532" s="401"/>
      <c r="H3532" s="401"/>
      <c r="I3532" s="401"/>
      <c r="J3532" s="194"/>
      <c r="K3532" s="194"/>
      <c r="L3532" s="195"/>
      <c r="M3532" s="196"/>
      <c r="N3532" s="197"/>
      <c r="O3532" s="197"/>
      <c r="P3532" s="231"/>
    </row>
    <row r="3533" spans="2:16">
      <c r="B3533" s="351"/>
      <c r="C3533" s="435"/>
      <c r="D3533" s="399"/>
      <c r="E3533" s="400"/>
      <c r="G3533" s="401"/>
      <c r="H3533" s="401"/>
      <c r="I3533" s="401"/>
      <c r="J3533" s="194"/>
      <c r="K3533" s="194"/>
      <c r="L3533" s="195"/>
      <c r="M3533" s="196"/>
      <c r="N3533" s="197"/>
      <c r="O3533" s="197"/>
      <c r="P3533" s="231"/>
    </row>
    <row r="3534" spans="2:16">
      <c r="B3534" s="351"/>
      <c r="C3534" s="435"/>
      <c r="D3534" s="399"/>
      <c r="E3534" s="400"/>
      <c r="G3534" s="401"/>
      <c r="H3534" s="401"/>
      <c r="I3534" s="401"/>
      <c r="J3534" s="194"/>
      <c r="K3534" s="194"/>
      <c r="L3534" s="195"/>
      <c r="M3534" s="196"/>
      <c r="N3534" s="197"/>
      <c r="O3534" s="197"/>
      <c r="P3534" s="231"/>
    </row>
    <row r="3535" spans="2:16">
      <c r="B3535" s="351"/>
      <c r="C3535" s="435"/>
      <c r="D3535" s="399"/>
      <c r="E3535" s="400"/>
      <c r="G3535" s="401"/>
      <c r="H3535" s="401"/>
      <c r="I3535" s="401"/>
      <c r="J3535" s="194"/>
      <c r="K3535" s="194"/>
      <c r="L3535" s="195"/>
      <c r="M3535" s="196"/>
      <c r="N3535" s="197"/>
      <c r="O3535" s="197"/>
      <c r="P3535" s="231"/>
    </row>
    <row r="3536" spans="2:16">
      <c r="B3536" s="351"/>
      <c r="C3536" s="435"/>
      <c r="D3536" s="399"/>
      <c r="E3536" s="400"/>
      <c r="G3536" s="401"/>
      <c r="H3536" s="401"/>
      <c r="I3536" s="401"/>
      <c r="J3536" s="194"/>
      <c r="K3536" s="194"/>
      <c r="L3536" s="195"/>
      <c r="M3536" s="196"/>
      <c r="N3536" s="197"/>
      <c r="O3536" s="197"/>
      <c r="P3536" s="231"/>
    </row>
    <row r="3537" spans="2:16">
      <c r="B3537" s="351"/>
      <c r="C3537" s="435"/>
      <c r="D3537" s="399"/>
      <c r="E3537" s="400"/>
      <c r="G3537" s="401"/>
      <c r="H3537" s="401"/>
      <c r="I3537" s="401"/>
      <c r="J3537" s="194"/>
      <c r="K3537" s="194"/>
      <c r="L3537" s="195"/>
      <c r="M3537" s="196"/>
      <c r="N3537" s="197"/>
      <c r="O3537" s="197"/>
      <c r="P3537" s="231"/>
    </row>
    <row r="3538" spans="2:16">
      <c r="B3538" s="351"/>
      <c r="C3538" s="435"/>
      <c r="D3538" s="399"/>
      <c r="E3538" s="400"/>
      <c r="G3538" s="401"/>
      <c r="H3538" s="401"/>
      <c r="I3538" s="401"/>
      <c r="J3538" s="194"/>
      <c r="K3538" s="194"/>
      <c r="L3538" s="195"/>
      <c r="M3538" s="196"/>
      <c r="N3538" s="197"/>
      <c r="O3538" s="197"/>
      <c r="P3538" s="231"/>
    </row>
    <row r="3539" spans="2:16">
      <c r="B3539" s="351"/>
      <c r="C3539" s="435"/>
      <c r="D3539" s="399"/>
      <c r="E3539" s="400"/>
      <c r="G3539" s="401"/>
      <c r="H3539" s="401"/>
      <c r="I3539" s="401"/>
      <c r="J3539" s="194"/>
      <c r="K3539" s="194"/>
      <c r="L3539" s="195"/>
      <c r="M3539" s="196"/>
      <c r="N3539" s="197"/>
      <c r="O3539" s="197"/>
      <c r="P3539" s="231"/>
    </row>
    <row r="3540" spans="2:16">
      <c r="B3540" s="402"/>
      <c r="C3540" s="435"/>
      <c r="D3540" s="404"/>
      <c r="E3540" s="405"/>
      <c r="G3540" s="406"/>
      <c r="H3540" s="406"/>
      <c r="I3540" s="406"/>
      <c r="J3540" s="194"/>
      <c r="K3540" s="194"/>
      <c r="L3540" s="195"/>
      <c r="M3540" s="196"/>
      <c r="N3540" s="197"/>
      <c r="O3540" s="197"/>
      <c r="P3540" s="221"/>
    </row>
    <row r="3541" spans="2:16">
      <c r="B3541" s="351"/>
      <c r="C3541" s="435"/>
      <c r="D3541" s="399"/>
      <c r="E3541" s="400"/>
      <c r="G3541" s="401"/>
      <c r="H3541" s="401"/>
      <c r="I3541" s="401"/>
      <c r="J3541" s="194"/>
      <c r="K3541" s="194"/>
      <c r="L3541" s="195"/>
      <c r="M3541" s="196"/>
      <c r="N3541" s="197"/>
      <c r="O3541" s="197"/>
      <c r="P3541" s="231"/>
    </row>
    <row r="3542" spans="2:16">
      <c r="B3542" s="351"/>
      <c r="C3542" s="435"/>
      <c r="D3542" s="399"/>
      <c r="E3542" s="400"/>
      <c r="G3542" s="401"/>
      <c r="H3542" s="401"/>
      <c r="I3542" s="401"/>
      <c r="J3542" s="194"/>
      <c r="K3542" s="194"/>
      <c r="L3542" s="195"/>
      <c r="M3542" s="196"/>
      <c r="N3542" s="197"/>
      <c r="O3542" s="197"/>
      <c r="P3542" s="231"/>
    </row>
    <row r="3543" spans="2:16">
      <c r="B3543" s="351"/>
      <c r="C3543" s="435"/>
      <c r="D3543" s="399"/>
      <c r="E3543" s="400"/>
      <c r="G3543" s="401"/>
      <c r="H3543" s="401"/>
      <c r="I3543" s="401"/>
      <c r="J3543" s="194"/>
      <c r="K3543" s="194"/>
      <c r="L3543" s="195"/>
      <c r="M3543" s="196"/>
      <c r="N3543" s="197"/>
      <c r="O3543" s="197"/>
      <c r="P3543" s="231"/>
    </row>
    <row r="3544" spans="2:16">
      <c r="B3544" s="351"/>
      <c r="C3544" s="435"/>
      <c r="D3544" s="399"/>
      <c r="E3544" s="400"/>
      <c r="G3544" s="401"/>
      <c r="H3544" s="401"/>
      <c r="I3544" s="401"/>
      <c r="J3544" s="194"/>
      <c r="K3544" s="194"/>
      <c r="L3544" s="195"/>
      <c r="M3544" s="196"/>
      <c r="N3544" s="197"/>
      <c r="O3544" s="197"/>
      <c r="P3544" s="231"/>
    </row>
    <row r="3545" spans="2:16">
      <c r="B3545" s="351"/>
      <c r="C3545" s="435"/>
      <c r="D3545" s="399"/>
      <c r="E3545" s="400"/>
      <c r="G3545" s="401"/>
      <c r="H3545" s="401"/>
      <c r="I3545" s="401"/>
      <c r="J3545" s="194"/>
      <c r="K3545" s="194"/>
      <c r="L3545" s="195"/>
      <c r="M3545" s="196"/>
      <c r="N3545" s="197"/>
      <c r="O3545" s="197"/>
      <c r="P3545" s="231"/>
    </row>
    <row r="3546" spans="2:16">
      <c r="B3546" s="351"/>
      <c r="C3546" s="435"/>
      <c r="D3546" s="399"/>
      <c r="E3546" s="400"/>
      <c r="G3546" s="401"/>
      <c r="H3546" s="401"/>
      <c r="I3546" s="401"/>
      <c r="J3546" s="194"/>
      <c r="K3546" s="194"/>
      <c r="L3546" s="195"/>
      <c r="M3546" s="196"/>
      <c r="N3546" s="197"/>
      <c r="O3546" s="197"/>
      <c r="P3546" s="231"/>
    </row>
    <row r="3547" spans="2:16">
      <c r="B3547" s="351"/>
      <c r="C3547" s="435"/>
      <c r="D3547" s="399"/>
      <c r="E3547" s="400"/>
      <c r="G3547" s="401"/>
      <c r="H3547" s="401"/>
      <c r="I3547" s="401"/>
      <c r="J3547" s="194"/>
      <c r="K3547" s="194"/>
      <c r="L3547" s="195"/>
      <c r="M3547" s="196"/>
      <c r="N3547" s="197"/>
      <c r="O3547" s="197"/>
      <c r="P3547" s="231"/>
    </row>
    <row r="3548" spans="2:16">
      <c r="B3548" s="351"/>
      <c r="C3548" s="435"/>
      <c r="D3548" s="399"/>
      <c r="E3548" s="400"/>
      <c r="G3548" s="401"/>
      <c r="H3548" s="401"/>
      <c r="I3548" s="401"/>
      <c r="J3548" s="194"/>
      <c r="K3548" s="194"/>
      <c r="L3548" s="195"/>
      <c r="M3548" s="196"/>
      <c r="N3548" s="197"/>
      <c r="O3548" s="197"/>
      <c r="P3548" s="231"/>
    </row>
    <row r="3549" spans="2:16">
      <c r="B3549" s="351"/>
      <c r="C3549" s="435"/>
      <c r="D3549" s="399"/>
      <c r="E3549" s="400"/>
      <c r="G3549" s="401"/>
      <c r="H3549" s="401"/>
      <c r="I3549" s="401"/>
      <c r="J3549" s="194"/>
      <c r="K3549" s="194"/>
      <c r="L3549" s="195"/>
      <c r="M3549" s="196"/>
      <c r="N3549" s="197"/>
      <c r="O3549" s="197"/>
      <c r="P3549" s="231"/>
    </row>
    <row r="3550" spans="2:16">
      <c r="B3550" s="351"/>
      <c r="C3550" s="435"/>
      <c r="D3550" s="399"/>
      <c r="E3550" s="400"/>
      <c r="G3550" s="401"/>
      <c r="H3550" s="401"/>
      <c r="I3550" s="401"/>
      <c r="J3550" s="194"/>
      <c r="K3550" s="194"/>
      <c r="L3550" s="195"/>
      <c r="M3550" s="196"/>
      <c r="N3550" s="197"/>
      <c r="O3550" s="197"/>
      <c r="P3550" s="231"/>
    </row>
    <row r="3551" spans="2:16">
      <c r="B3551" s="351"/>
      <c r="C3551" s="435"/>
      <c r="D3551" s="399"/>
      <c r="E3551" s="400"/>
      <c r="G3551" s="401"/>
      <c r="H3551" s="401"/>
      <c r="I3551" s="401"/>
      <c r="J3551" s="194"/>
      <c r="K3551" s="194"/>
      <c r="L3551" s="195"/>
      <c r="M3551" s="196"/>
      <c r="N3551" s="197"/>
      <c r="O3551" s="197"/>
      <c r="P3551" s="231"/>
    </row>
    <row r="3552" spans="2:16">
      <c r="B3552" s="351"/>
      <c r="C3552" s="435"/>
      <c r="D3552" s="399"/>
      <c r="E3552" s="400"/>
      <c r="G3552" s="401"/>
      <c r="H3552" s="401"/>
      <c r="I3552" s="401"/>
      <c r="J3552" s="194"/>
      <c r="K3552" s="194"/>
      <c r="L3552" s="195"/>
      <c r="M3552" s="196"/>
      <c r="N3552" s="197"/>
      <c r="O3552" s="197"/>
      <c r="P3552" s="231"/>
    </row>
    <row r="3553" spans="2:16">
      <c r="B3553" s="351"/>
      <c r="C3553" s="435"/>
      <c r="D3553" s="399"/>
      <c r="E3553" s="400"/>
      <c r="G3553" s="401"/>
      <c r="H3553" s="401"/>
      <c r="I3553" s="401"/>
      <c r="J3553" s="194"/>
      <c r="K3553" s="194"/>
      <c r="L3553" s="195"/>
      <c r="M3553" s="196"/>
      <c r="N3553" s="197"/>
      <c r="O3553" s="197"/>
      <c r="P3553" s="231"/>
    </row>
    <row r="3554" spans="2:16">
      <c r="B3554" s="351"/>
      <c r="C3554" s="435"/>
      <c r="D3554" s="399"/>
      <c r="E3554" s="400"/>
      <c r="G3554" s="401"/>
      <c r="H3554" s="401"/>
      <c r="I3554" s="401"/>
      <c r="J3554" s="194"/>
      <c r="K3554" s="194"/>
      <c r="L3554" s="195"/>
      <c r="M3554" s="196"/>
      <c r="N3554" s="197"/>
      <c r="O3554" s="197"/>
      <c r="P3554" s="231"/>
    </row>
    <row r="3555" spans="2:16">
      <c r="B3555" s="351"/>
      <c r="C3555" s="435"/>
      <c r="D3555" s="399"/>
      <c r="E3555" s="400"/>
      <c r="G3555" s="401"/>
      <c r="H3555" s="401"/>
      <c r="I3555" s="401"/>
      <c r="J3555" s="194"/>
      <c r="K3555" s="194"/>
      <c r="L3555" s="195"/>
      <c r="M3555" s="196"/>
      <c r="N3555" s="197"/>
      <c r="O3555" s="197"/>
      <c r="P3555" s="231"/>
    </row>
    <row r="3556" spans="2:16">
      <c r="B3556" s="351"/>
      <c r="C3556" s="435"/>
      <c r="D3556" s="399"/>
      <c r="E3556" s="400"/>
      <c r="G3556" s="401"/>
      <c r="H3556" s="401"/>
      <c r="I3556" s="401"/>
      <c r="J3556" s="194"/>
      <c r="K3556" s="194"/>
      <c r="L3556" s="195"/>
      <c r="M3556" s="196"/>
      <c r="N3556" s="197"/>
      <c r="O3556" s="197"/>
      <c r="P3556" s="231"/>
    </row>
    <row r="3557" spans="2:16">
      <c r="B3557" s="351"/>
      <c r="C3557" s="435"/>
      <c r="D3557" s="399"/>
      <c r="E3557" s="400"/>
      <c r="G3557" s="401"/>
      <c r="H3557" s="401"/>
      <c r="I3557" s="401"/>
      <c r="J3557" s="194"/>
      <c r="K3557" s="194"/>
      <c r="L3557" s="195"/>
      <c r="M3557" s="196"/>
      <c r="N3557" s="197"/>
      <c r="O3557" s="197"/>
      <c r="P3557" s="231"/>
    </row>
    <row r="3558" spans="2:16">
      <c r="B3558" s="351"/>
      <c r="C3558" s="435"/>
      <c r="D3558" s="399"/>
      <c r="E3558" s="400"/>
      <c r="G3558" s="401"/>
      <c r="H3558" s="401"/>
      <c r="I3558" s="401"/>
      <c r="J3558" s="194"/>
      <c r="K3558" s="194"/>
      <c r="L3558" s="195"/>
      <c r="M3558" s="196"/>
      <c r="N3558" s="197"/>
      <c r="O3558" s="197"/>
      <c r="P3558" s="231"/>
    </row>
    <row r="3559" spans="2:16">
      <c r="B3559" s="351"/>
      <c r="C3559" s="435"/>
      <c r="D3559" s="399"/>
      <c r="E3559" s="400"/>
      <c r="G3559" s="401"/>
      <c r="H3559" s="401"/>
      <c r="I3559" s="401"/>
      <c r="J3559" s="194"/>
      <c r="K3559" s="194"/>
      <c r="L3559" s="195"/>
      <c r="M3559" s="196"/>
      <c r="N3559" s="197"/>
      <c r="O3559" s="197"/>
      <c r="P3559" s="231"/>
    </row>
    <row r="3560" spans="2:16">
      <c r="B3560" s="351"/>
      <c r="C3560" s="435"/>
      <c r="D3560" s="399"/>
      <c r="E3560" s="400"/>
      <c r="G3560" s="401"/>
      <c r="H3560" s="401"/>
      <c r="I3560" s="401"/>
      <c r="J3560" s="194"/>
      <c r="K3560" s="194"/>
      <c r="L3560" s="195"/>
      <c r="M3560" s="196"/>
      <c r="N3560" s="197"/>
      <c r="O3560" s="197"/>
      <c r="P3560" s="231"/>
    </row>
    <row r="3561" spans="2:16">
      <c r="B3561" s="351"/>
      <c r="C3561" s="435"/>
      <c r="D3561" s="399"/>
      <c r="E3561" s="400"/>
      <c r="G3561" s="401"/>
      <c r="H3561" s="401"/>
      <c r="I3561" s="401"/>
      <c r="J3561" s="194"/>
      <c r="K3561" s="194"/>
      <c r="L3561" s="195"/>
      <c r="M3561" s="196"/>
      <c r="N3561" s="197"/>
      <c r="O3561" s="197"/>
      <c r="P3561" s="231"/>
    </row>
    <row r="3562" spans="2:16">
      <c r="B3562" s="351"/>
      <c r="C3562" s="435"/>
      <c r="D3562" s="399"/>
      <c r="E3562" s="400"/>
      <c r="G3562" s="401"/>
      <c r="H3562" s="401"/>
      <c r="I3562" s="401"/>
      <c r="J3562" s="194"/>
      <c r="K3562" s="194"/>
      <c r="L3562" s="195"/>
      <c r="M3562" s="196"/>
      <c r="N3562" s="197"/>
      <c r="O3562" s="197"/>
      <c r="P3562" s="231"/>
    </row>
    <row r="3563" spans="2:16">
      <c r="B3563" s="351"/>
      <c r="C3563" s="435"/>
      <c r="D3563" s="399"/>
      <c r="E3563" s="400"/>
      <c r="G3563" s="401"/>
      <c r="H3563" s="401"/>
      <c r="I3563" s="401"/>
      <c r="J3563" s="194"/>
      <c r="K3563" s="194"/>
      <c r="L3563" s="195"/>
      <c r="M3563" s="196"/>
      <c r="N3563" s="197"/>
      <c r="O3563" s="197"/>
      <c r="P3563" s="231"/>
    </row>
    <row r="3564" spans="2:16">
      <c r="B3564" s="351"/>
      <c r="C3564" s="435"/>
      <c r="D3564" s="399"/>
      <c r="E3564" s="400"/>
      <c r="G3564" s="401"/>
      <c r="H3564" s="401"/>
      <c r="I3564" s="401"/>
      <c r="J3564" s="194"/>
      <c r="K3564" s="194"/>
      <c r="L3564" s="195"/>
      <c r="M3564" s="196"/>
      <c r="N3564" s="197"/>
      <c r="O3564" s="197"/>
      <c r="P3564" s="231"/>
    </row>
    <row r="3565" spans="2:16">
      <c r="B3565" s="351"/>
      <c r="C3565" s="435"/>
      <c r="D3565" s="399"/>
      <c r="E3565" s="400"/>
      <c r="G3565" s="401"/>
      <c r="H3565" s="401"/>
      <c r="I3565" s="401"/>
      <c r="J3565" s="194"/>
      <c r="K3565" s="194"/>
      <c r="L3565" s="195"/>
      <c r="M3565" s="196"/>
      <c r="N3565" s="197"/>
      <c r="O3565" s="197"/>
      <c r="P3565" s="231"/>
    </row>
    <row r="3566" spans="2:16">
      <c r="B3566" s="351"/>
      <c r="C3566" s="435"/>
      <c r="D3566" s="399"/>
      <c r="E3566" s="400"/>
      <c r="G3566" s="401"/>
      <c r="H3566" s="401"/>
      <c r="I3566" s="401"/>
      <c r="J3566" s="194"/>
      <c r="K3566" s="194"/>
      <c r="L3566" s="195"/>
      <c r="M3566" s="196"/>
      <c r="N3566" s="197"/>
      <c r="O3566" s="197"/>
      <c r="P3566" s="231"/>
    </row>
    <row r="3567" spans="2:16">
      <c r="B3567" s="351"/>
      <c r="C3567" s="435"/>
      <c r="D3567" s="399"/>
      <c r="E3567" s="400"/>
      <c r="G3567" s="401"/>
      <c r="H3567" s="401"/>
      <c r="I3567" s="401"/>
      <c r="J3567" s="194"/>
      <c r="K3567" s="194"/>
      <c r="L3567" s="195"/>
      <c r="M3567" s="196"/>
      <c r="N3567" s="197"/>
      <c r="O3567" s="197"/>
      <c r="P3567" s="231"/>
    </row>
    <row r="3568" spans="2:16">
      <c r="B3568" s="351"/>
      <c r="C3568" s="435"/>
      <c r="D3568" s="399"/>
      <c r="E3568" s="400"/>
      <c r="G3568" s="401"/>
      <c r="H3568" s="401"/>
      <c r="I3568" s="401"/>
      <c r="J3568" s="194"/>
      <c r="K3568" s="194"/>
      <c r="L3568" s="195"/>
      <c r="M3568" s="196"/>
      <c r="N3568" s="197"/>
      <c r="O3568" s="197"/>
      <c r="P3568" s="231"/>
    </row>
    <row r="3569" spans="2:16">
      <c r="B3569" s="351"/>
      <c r="C3569" s="435"/>
      <c r="D3569" s="399"/>
      <c r="E3569" s="400"/>
      <c r="G3569" s="401"/>
      <c r="H3569" s="401"/>
      <c r="I3569" s="401"/>
      <c r="J3569" s="194"/>
      <c r="K3569" s="194"/>
      <c r="L3569" s="195"/>
      <c r="M3569" s="196"/>
      <c r="N3569" s="197"/>
      <c r="O3569" s="197"/>
      <c r="P3569" s="231"/>
    </row>
    <row r="3570" spans="2:16">
      <c r="B3570" s="351"/>
      <c r="C3570" s="435"/>
      <c r="D3570" s="399"/>
      <c r="E3570" s="400"/>
      <c r="G3570" s="401"/>
      <c r="H3570" s="401"/>
      <c r="I3570" s="401"/>
      <c r="J3570" s="194"/>
      <c r="K3570" s="194"/>
      <c r="L3570" s="195"/>
      <c r="M3570" s="196"/>
      <c r="N3570" s="197"/>
      <c r="O3570" s="197"/>
      <c r="P3570" s="231"/>
    </row>
    <row r="3571" spans="2:16">
      <c r="B3571" s="351"/>
      <c r="C3571" s="435"/>
      <c r="D3571" s="399"/>
      <c r="E3571" s="400"/>
      <c r="G3571" s="401"/>
      <c r="H3571" s="401"/>
      <c r="I3571" s="401"/>
      <c r="J3571" s="194"/>
      <c r="K3571" s="194"/>
      <c r="L3571" s="195"/>
      <c r="M3571" s="196"/>
      <c r="N3571" s="197"/>
      <c r="O3571" s="197"/>
      <c r="P3571" s="231"/>
    </row>
    <row r="3572" spans="2:16">
      <c r="B3572" s="351"/>
      <c r="C3572" s="435"/>
      <c r="D3572" s="399"/>
      <c r="E3572" s="400"/>
      <c r="G3572" s="401"/>
      <c r="H3572" s="401"/>
      <c r="I3572" s="401"/>
      <c r="J3572" s="194"/>
      <c r="K3572" s="194"/>
      <c r="L3572" s="195"/>
      <c r="M3572" s="196"/>
      <c r="N3572" s="197"/>
      <c r="O3572" s="197"/>
      <c r="P3572" s="231"/>
    </row>
    <row r="3573" spans="2:16">
      <c r="B3573" s="351"/>
      <c r="C3573" s="435"/>
      <c r="D3573" s="399"/>
      <c r="E3573" s="400"/>
      <c r="G3573" s="401"/>
      <c r="H3573" s="401"/>
      <c r="I3573" s="401"/>
      <c r="J3573" s="194"/>
      <c r="K3573" s="194"/>
      <c r="L3573" s="195"/>
      <c r="M3573" s="196"/>
      <c r="N3573" s="197"/>
      <c r="O3573" s="197"/>
      <c r="P3573" s="231"/>
    </row>
    <row r="3574" spans="2:16">
      <c r="B3574" s="351"/>
      <c r="C3574" s="435"/>
      <c r="D3574" s="399"/>
      <c r="E3574" s="400"/>
      <c r="G3574" s="401"/>
      <c r="H3574" s="401"/>
      <c r="I3574" s="401"/>
      <c r="J3574" s="194"/>
      <c r="K3574" s="194"/>
      <c r="L3574" s="195"/>
      <c r="M3574" s="196"/>
      <c r="N3574" s="197"/>
      <c r="O3574" s="197"/>
      <c r="P3574" s="231"/>
    </row>
    <row r="3575" spans="2:16">
      <c r="B3575" s="351"/>
      <c r="C3575" s="435"/>
      <c r="D3575" s="399"/>
      <c r="E3575" s="400"/>
      <c r="G3575" s="401"/>
      <c r="H3575" s="401"/>
      <c r="I3575" s="401"/>
      <c r="J3575" s="194"/>
      <c r="K3575" s="194"/>
      <c r="L3575" s="195"/>
      <c r="M3575" s="196"/>
      <c r="N3575" s="197"/>
      <c r="O3575" s="197"/>
      <c r="P3575" s="231"/>
    </row>
    <row r="3576" spans="2:16">
      <c r="B3576" s="351"/>
      <c r="C3576" s="435"/>
      <c r="D3576" s="399"/>
      <c r="E3576" s="400"/>
      <c r="G3576" s="401"/>
      <c r="H3576" s="401"/>
      <c r="I3576" s="401"/>
      <c r="J3576" s="194"/>
      <c r="K3576" s="194"/>
      <c r="L3576" s="195"/>
      <c r="M3576" s="196"/>
      <c r="N3576" s="197"/>
      <c r="O3576" s="197"/>
      <c r="P3576" s="231"/>
    </row>
    <row r="3577" spans="2:16">
      <c r="B3577" s="351"/>
      <c r="C3577" s="435"/>
      <c r="D3577" s="399"/>
      <c r="E3577" s="400"/>
      <c r="G3577" s="401"/>
      <c r="H3577" s="401"/>
      <c r="I3577" s="401"/>
      <c r="J3577" s="194"/>
      <c r="K3577" s="194"/>
      <c r="L3577" s="195"/>
      <c r="M3577" s="196"/>
      <c r="N3577" s="197"/>
      <c r="O3577" s="197"/>
      <c r="P3577" s="231"/>
    </row>
    <row r="3578" spans="2:16">
      <c r="B3578" s="351"/>
      <c r="C3578" s="435"/>
      <c r="D3578" s="399"/>
      <c r="E3578" s="400"/>
      <c r="G3578" s="401"/>
      <c r="H3578" s="401"/>
      <c r="I3578" s="401"/>
      <c r="J3578" s="194"/>
      <c r="K3578" s="194"/>
      <c r="L3578" s="195"/>
      <c r="M3578" s="196"/>
      <c r="N3578" s="197"/>
      <c r="O3578" s="197"/>
      <c r="P3578" s="231"/>
    </row>
    <row r="3579" spans="2:16">
      <c r="B3579" s="351"/>
      <c r="C3579" s="435"/>
      <c r="D3579" s="399"/>
      <c r="E3579" s="400"/>
      <c r="G3579" s="401"/>
      <c r="H3579" s="401"/>
      <c r="I3579" s="401"/>
      <c r="J3579" s="194"/>
      <c r="K3579" s="194"/>
      <c r="L3579" s="195"/>
      <c r="M3579" s="196"/>
      <c r="N3579" s="197"/>
      <c r="O3579" s="197"/>
      <c r="P3579" s="231"/>
    </row>
    <row r="3580" spans="2:16">
      <c r="B3580" s="351"/>
      <c r="C3580" s="435"/>
      <c r="D3580" s="399"/>
      <c r="E3580" s="400"/>
      <c r="G3580" s="401"/>
      <c r="H3580" s="401"/>
      <c r="I3580" s="401"/>
      <c r="J3580" s="194"/>
      <c r="K3580" s="194"/>
      <c r="L3580" s="195"/>
      <c r="M3580" s="196"/>
      <c r="N3580" s="197"/>
      <c r="O3580" s="197"/>
      <c r="P3580" s="231"/>
    </row>
    <row r="3581" spans="2:16">
      <c r="B3581" s="351"/>
      <c r="C3581" s="435"/>
      <c r="D3581" s="399"/>
      <c r="E3581" s="400"/>
      <c r="G3581" s="401"/>
      <c r="H3581" s="401"/>
      <c r="I3581" s="401"/>
      <c r="J3581" s="194"/>
      <c r="K3581" s="194"/>
      <c r="L3581" s="195"/>
      <c r="M3581" s="196"/>
      <c r="N3581" s="197"/>
      <c r="O3581" s="197"/>
      <c r="P3581" s="231"/>
    </row>
    <row r="3582" spans="2:16">
      <c r="B3582" s="351"/>
      <c r="C3582" s="435"/>
      <c r="D3582" s="399"/>
      <c r="E3582" s="400"/>
      <c r="G3582" s="401"/>
      <c r="H3582" s="401"/>
      <c r="I3582" s="401"/>
      <c r="J3582" s="194"/>
      <c r="K3582" s="194"/>
      <c r="L3582" s="195"/>
      <c r="M3582" s="196"/>
      <c r="N3582" s="197"/>
      <c r="O3582" s="197"/>
      <c r="P3582" s="231"/>
    </row>
    <row r="3583" spans="2:16">
      <c r="B3583" s="351"/>
      <c r="C3583" s="435"/>
      <c r="D3583" s="399"/>
      <c r="E3583" s="400"/>
      <c r="G3583" s="401"/>
      <c r="H3583" s="401"/>
      <c r="I3583" s="401"/>
      <c r="J3583" s="194"/>
      <c r="K3583" s="194"/>
      <c r="L3583" s="195"/>
      <c r="M3583" s="196"/>
      <c r="N3583" s="197"/>
      <c r="O3583" s="197"/>
      <c r="P3583" s="231"/>
    </row>
    <row r="3584" spans="2:16">
      <c r="B3584" s="351"/>
      <c r="C3584" s="435"/>
      <c r="D3584" s="399"/>
      <c r="E3584" s="400"/>
      <c r="G3584" s="401"/>
      <c r="H3584" s="401"/>
      <c r="I3584" s="401"/>
      <c r="J3584" s="194"/>
      <c r="K3584" s="194"/>
      <c r="L3584" s="195"/>
      <c r="M3584" s="196"/>
      <c r="N3584" s="197"/>
      <c r="O3584" s="197"/>
      <c r="P3584" s="231"/>
    </row>
    <row r="3585" spans="2:16">
      <c r="B3585" s="351"/>
      <c r="C3585" s="435"/>
      <c r="D3585" s="399"/>
      <c r="E3585" s="400"/>
      <c r="G3585" s="401"/>
      <c r="H3585" s="401"/>
      <c r="I3585" s="401"/>
      <c r="J3585" s="194"/>
      <c r="K3585" s="194"/>
      <c r="L3585" s="195"/>
      <c r="M3585" s="196"/>
      <c r="N3585" s="197"/>
      <c r="O3585" s="197"/>
      <c r="P3585" s="231"/>
    </row>
    <row r="3586" spans="2:16">
      <c r="B3586" s="351"/>
      <c r="C3586" s="435"/>
      <c r="D3586" s="399"/>
      <c r="E3586" s="400"/>
      <c r="G3586" s="401"/>
      <c r="H3586" s="401"/>
      <c r="I3586" s="401"/>
      <c r="J3586" s="194"/>
      <c r="K3586" s="194"/>
      <c r="L3586" s="195"/>
      <c r="M3586" s="196"/>
      <c r="N3586" s="197"/>
      <c r="O3586" s="197"/>
      <c r="P3586" s="231"/>
    </row>
    <row r="3587" spans="2:16">
      <c r="B3587" s="351"/>
      <c r="C3587" s="435"/>
      <c r="D3587" s="399"/>
      <c r="E3587" s="400"/>
      <c r="G3587" s="401"/>
      <c r="H3587" s="401"/>
      <c r="I3587" s="401"/>
      <c r="J3587" s="194"/>
      <c r="K3587" s="194"/>
      <c r="L3587" s="195"/>
      <c r="M3587" s="196"/>
      <c r="N3587" s="197"/>
      <c r="O3587" s="197"/>
      <c r="P3587" s="231"/>
    </row>
    <row r="3588" spans="2:16">
      <c r="B3588" s="351"/>
      <c r="C3588" s="435"/>
      <c r="D3588" s="399"/>
      <c r="E3588" s="400"/>
      <c r="G3588" s="401"/>
      <c r="H3588" s="401"/>
      <c r="I3588" s="401"/>
      <c r="J3588" s="194"/>
      <c r="K3588" s="194"/>
      <c r="L3588" s="195"/>
      <c r="M3588" s="196"/>
      <c r="N3588" s="197"/>
      <c r="O3588" s="197"/>
      <c r="P3588" s="231"/>
    </row>
    <row r="3589" spans="2:16">
      <c r="B3589" s="351"/>
      <c r="C3589" s="435"/>
      <c r="D3589" s="399"/>
      <c r="E3589" s="400"/>
      <c r="G3589" s="401"/>
      <c r="H3589" s="401"/>
      <c r="I3589" s="401"/>
      <c r="J3589" s="194"/>
      <c r="K3589" s="194"/>
      <c r="L3589" s="195"/>
      <c r="M3589" s="196"/>
      <c r="N3589" s="197"/>
      <c r="O3589" s="197"/>
      <c r="P3589" s="231"/>
    </row>
    <row r="3590" spans="2:16">
      <c r="B3590" s="351"/>
      <c r="C3590" s="435"/>
      <c r="D3590" s="399"/>
      <c r="E3590" s="400"/>
      <c r="G3590" s="401"/>
      <c r="H3590" s="401"/>
      <c r="I3590" s="401"/>
      <c r="J3590" s="194"/>
      <c r="K3590" s="194"/>
      <c r="L3590" s="195"/>
      <c r="M3590" s="196"/>
      <c r="N3590" s="197"/>
      <c r="O3590" s="197"/>
      <c r="P3590" s="231"/>
    </row>
    <row r="3591" spans="2:16">
      <c r="B3591" s="351"/>
      <c r="C3591" s="435"/>
      <c r="D3591" s="399"/>
      <c r="E3591" s="400"/>
      <c r="G3591" s="401"/>
      <c r="H3591" s="401"/>
      <c r="I3591" s="401"/>
      <c r="J3591" s="194"/>
      <c r="K3591" s="194"/>
      <c r="L3591" s="195"/>
      <c r="M3591" s="196"/>
      <c r="N3591" s="197"/>
      <c r="O3591" s="197"/>
      <c r="P3591" s="231"/>
    </row>
    <row r="3592" spans="2:16">
      <c r="B3592" s="351"/>
      <c r="C3592" s="435"/>
      <c r="D3592" s="399"/>
      <c r="E3592" s="400"/>
      <c r="G3592" s="401"/>
      <c r="H3592" s="401"/>
      <c r="I3592" s="401"/>
      <c r="J3592" s="194"/>
      <c r="K3592" s="194"/>
      <c r="L3592" s="195"/>
      <c r="M3592" s="196"/>
      <c r="N3592" s="197"/>
      <c r="O3592" s="197"/>
      <c r="P3592" s="231"/>
    </row>
    <row r="3593" spans="2:16">
      <c r="B3593" s="351"/>
      <c r="C3593" s="435"/>
      <c r="D3593" s="399"/>
      <c r="E3593" s="400"/>
      <c r="G3593" s="401"/>
      <c r="H3593" s="401"/>
      <c r="I3593" s="401"/>
      <c r="J3593" s="194"/>
      <c r="K3593" s="194"/>
      <c r="L3593" s="195"/>
      <c r="M3593" s="196"/>
      <c r="N3593" s="197"/>
      <c r="O3593" s="197"/>
      <c r="P3593" s="231"/>
    </row>
    <row r="3594" spans="2:16">
      <c r="B3594" s="351"/>
      <c r="C3594" s="435"/>
      <c r="D3594" s="399"/>
      <c r="E3594" s="400"/>
      <c r="G3594" s="401"/>
      <c r="H3594" s="401"/>
      <c r="I3594" s="401"/>
      <c r="J3594" s="194"/>
      <c r="K3594" s="194"/>
      <c r="L3594" s="195"/>
      <c r="M3594" s="196"/>
      <c r="N3594" s="197"/>
      <c r="O3594" s="197"/>
      <c r="P3594" s="231"/>
    </row>
    <row r="3595" spans="2:16">
      <c r="B3595" s="351"/>
      <c r="C3595" s="435"/>
      <c r="D3595" s="399"/>
      <c r="E3595" s="400"/>
      <c r="G3595" s="401"/>
      <c r="H3595" s="401"/>
      <c r="I3595" s="401"/>
      <c r="J3595" s="194"/>
      <c r="K3595" s="194"/>
      <c r="L3595" s="195"/>
      <c r="M3595" s="196"/>
      <c r="N3595" s="197"/>
      <c r="O3595" s="197"/>
      <c r="P3595" s="231"/>
    </row>
    <row r="3596" spans="2:16">
      <c r="B3596" s="351"/>
      <c r="C3596" s="435"/>
      <c r="D3596" s="399"/>
      <c r="E3596" s="400"/>
      <c r="G3596" s="401"/>
      <c r="H3596" s="401"/>
      <c r="I3596" s="401"/>
      <c r="J3596" s="194"/>
      <c r="K3596" s="194"/>
      <c r="L3596" s="195"/>
      <c r="M3596" s="196"/>
      <c r="N3596" s="197"/>
      <c r="O3596" s="197"/>
      <c r="P3596" s="231"/>
    </row>
    <row r="3597" spans="2:16">
      <c r="B3597" s="351"/>
      <c r="C3597" s="435"/>
      <c r="D3597" s="399"/>
      <c r="E3597" s="400"/>
      <c r="G3597" s="401"/>
      <c r="H3597" s="401"/>
      <c r="I3597" s="401"/>
      <c r="J3597" s="194"/>
      <c r="K3597" s="194"/>
      <c r="L3597" s="195"/>
      <c r="M3597" s="196"/>
      <c r="N3597" s="197"/>
      <c r="O3597" s="197"/>
      <c r="P3597" s="231"/>
    </row>
    <row r="3598" spans="2:16">
      <c r="B3598" s="351"/>
      <c r="C3598" s="435"/>
      <c r="D3598" s="399"/>
      <c r="E3598" s="400"/>
      <c r="G3598" s="401"/>
      <c r="H3598" s="401"/>
      <c r="I3598" s="401"/>
      <c r="J3598" s="194"/>
      <c r="K3598" s="194"/>
      <c r="L3598" s="195"/>
      <c r="M3598" s="196"/>
      <c r="N3598" s="197"/>
      <c r="O3598" s="197"/>
      <c r="P3598" s="231"/>
    </row>
    <row r="3599" spans="2:16">
      <c r="B3599" s="351"/>
      <c r="C3599" s="435"/>
      <c r="D3599" s="399"/>
      <c r="E3599" s="400"/>
      <c r="G3599" s="401"/>
      <c r="H3599" s="401"/>
      <c r="I3599" s="401"/>
      <c r="J3599" s="194"/>
      <c r="K3599" s="194"/>
      <c r="L3599" s="195"/>
      <c r="M3599" s="196"/>
      <c r="N3599" s="197"/>
      <c r="O3599" s="197"/>
      <c r="P3599" s="231"/>
    </row>
    <row r="3600" spans="2:16">
      <c r="B3600" s="351"/>
      <c r="C3600" s="435"/>
      <c r="D3600" s="399"/>
      <c r="E3600" s="400"/>
      <c r="G3600" s="401"/>
      <c r="H3600" s="401"/>
      <c r="I3600" s="401"/>
      <c r="J3600" s="194"/>
      <c r="K3600" s="194"/>
      <c r="L3600" s="195"/>
      <c r="M3600" s="196"/>
      <c r="N3600" s="197"/>
      <c r="O3600" s="197"/>
      <c r="P3600" s="231"/>
    </row>
    <row r="3601" spans="2:16">
      <c r="B3601" s="351"/>
      <c r="C3601" s="435"/>
      <c r="D3601" s="399"/>
      <c r="E3601" s="400"/>
      <c r="G3601" s="401"/>
      <c r="H3601" s="401"/>
      <c r="I3601" s="401"/>
      <c r="J3601" s="194"/>
      <c r="K3601" s="194"/>
      <c r="L3601" s="195"/>
      <c r="M3601" s="196"/>
      <c r="N3601" s="197"/>
      <c r="O3601" s="197"/>
      <c r="P3601" s="231"/>
    </row>
    <row r="3602" spans="2:16">
      <c r="B3602" s="351"/>
      <c r="C3602" s="435"/>
      <c r="D3602" s="399"/>
      <c r="E3602" s="400"/>
      <c r="G3602" s="401"/>
      <c r="H3602" s="401"/>
      <c r="I3602" s="401"/>
      <c r="J3602" s="194"/>
      <c r="K3602" s="194"/>
      <c r="L3602" s="195"/>
      <c r="M3602" s="196"/>
      <c r="N3602" s="197"/>
      <c r="O3602" s="197"/>
      <c r="P3602" s="231"/>
    </row>
    <row r="3603" spans="2:16">
      <c r="B3603" s="351"/>
      <c r="C3603" s="435"/>
      <c r="D3603" s="399"/>
      <c r="E3603" s="400"/>
      <c r="G3603" s="401"/>
      <c r="H3603" s="401"/>
      <c r="I3603" s="401"/>
      <c r="J3603" s="194"/>
      <c r="K3603" s="194"/>
      <c r="L3603" s="195"/>
      <c r="M3603" s="196"/>
      <c r="N3603" s="197"/>
      <c r="O3603" s="197"/>
      <c r="P3603" s="231"/>
    </row>
    <row r="3604" spans="2:16">
      <c r="B3604" s="351"/>
      <c r="C3604" s="435"/>
      <c r="D3604" s="399"/>
      <c r="E3604" s="400"/>
      <c r="G3604" s="401"/>
      <c r="H3604" s="401"/>
      <c r="I3604" s="401"/>
      <c r="J3604" s="194"/>
      <c r="K3604" s="194"/>
      <c r="L3604" s="195"/>
      <c r="M3604" s="196"/>
      <c r="N3604" s="197"/>
      <c r="O3604" s="197"/>
      <c r="P3604" s="231"/>
    </row>
    <row r="3605" spans="2:16">
      <c r="B3605" s="351"/>
      <c r="C3605" s="435"/>
      <c r="D3605" s="399"/>
      <c r="E3605" s="400"/>
      <c r="G3605" s="401"/>
      <c r="H3605" s="401"/>
      <c r="I3605" s="401"/>
      <c r="J3605" s="194"/>
      <c r="K3605" s="194"/>
      <c r="L3605" s="195"/>
      <c r="M3605" s="196"/>
      <c r="N3605" s="197"/>
      <c r="O3605" s="197"/>
      <c r="P3605" s="231"/>
    </row>
    <row r="3606" spans="2:16">
      <c r="B3606" s="351"/>
      <c r="C3606" s="435"/>
      <c r="D3606" s="399"/>
      <c r="E3606" s="400"/>
      <c r="G3606" s="401"/>
      <c r="H3606" s="401"/>
      <c r="I3606" s="401"/>
      <c r="J3606" s="194"/>
      <c r="K3606" s="194"/>
      <c r="L3606" s="195"/>
      <c r="M3606" s="196"/>
      <c r="N3606" s="197"/>
      <c r="O3606" s="197"/>
      <c r="P3606" s="231"/>
    </row>
    <row r="3607" spans="2:16">
      <c r="B3607" s="351"/>
      <c r="C3607" s="435"/>
      <c r="D3607" s="399"/>
      <c r="E3607" s="400"/>
      <c r="G3607" s="401"/>
      <c r="H3607" s="401"/>
      <c r="I3607" s="401"/>
      <c r="J3607" s="194"/>
      <c r="K3607" s="194"/>
      <c r="L3607" s="195"/>
      <c r="M3607" s="196"/>
      <c r="N3607" s="197"/>
      <c r="O3607" s="197"/>
      <c r="P3607" s="231"/>
    </row>
    <row r="3608" spans="2:16">
      <c r="B3608" s="351"/>
      <c r="C3608" s="435"/>
      <c r="D3608" s="399"/>
      <c r="E3608" s="400"/>
      <c r="G3608" s="401"/>
      <c r="H3608" s="401"/>
      <c r="I3608" s="401"/>
      <c r="J3608" s="194"/>
      <c r="K3608" s="194"/>
      <c r="L3608" s="195"/>
      <c r="M3608" s="196"/>
      <c r="N3608" s="197"/>
      <c r="O3608" s="197"/>
      <c r="P3608" s="231"/>
    </row>
    <row r="3609" spans="2:16">
      <c r="B3609" s="351"/>
      <c r="C3609" s="435"/>
      <c r="D3609" s="399"/>
      <c r="E3609" s="400"/>
      <c r="G3609" s="401"/>
      <c r="H3609" s="401"/>
      <c r="I3609" s="401"/>
      <c r="J3609" s="194"/>
      <c r="K3609" s="194"/>
      <c r="L3609" s="195"/>
      <c r="M3609" s="196"/>
      <c r="N3609" s="197"/>
      <c r="O3609" s="197"/>
      <c r="P3609" s="231"/>
    </row>
    <row r="3610" spans="2:16">
      <c r="B3610" s="351"/>
      <c r="C3610" s="435"/>
      <c r="D3610" s="399"/>
      <c r="E3610" s="400"/>
      <c r="G3610" s="401"/>
      <c r="H3610" s="401"/>
      <c r="I3610" s="401"/>
      <c r="J3610" s="194"/>
      <c r="K3610" s="194"/>
      <c r="L3610" s="195"/>
      <c r="M3610" s="196"/>
      <c r="N3610" s="197"/>
      <c r="O3610" s="197"/>
      <c r="P3610" s="231"/>
    </row>
    <row r="3611" spans="2:16">
      <c r="B3611" s="351"/>
      <c r="C3611" s="435"/>
      <c r="D3611" s="399"/>
      <c r="E3611" s="400"/>
      <c r="G3611" s="401"/>
      <c r="H3611" s="401"/>
      <c r="I3611" s="401"/>
      <c r="J3611" s="194"/>
      <c r="K3611" s="194"/>
      <c r="L3611" s="195"/>
      <c r="M3611" s="196"/>
      <c r="N3611" s="197"/>
      <c r="O3611" s="197"/>
      <c r="P3611" s="231"/>
    </row>
    <row r="3612" spans="2:16">
      <c r="B3612" s="351"/>
      <c r="C3612" s="435"/>
      <c r="D3612" s="399"/>
      <c r="E3612" s="400"/>
      <c r="G3612" s="401"/>
      <c r="H3612" s="401"/>
      <c r="I3612" s="401"/>
      <c r="J3612" s="194"/>
      <c r="K3612" s="194"/>
      <c r="L3612" s="195"/>
      <c r="M3612" s="196"/>
      <c r="N3612" s="197"/>
      <c r="O3612" s="197"/>
      <c r="P3612" s="231"/>
    </row>
    <row r="3613" spans="2:16">
      <c r="B3613" s="351"/>
      <c r="C3613" s="435"/>
      <c r="D3613" s="399"/>
      <c r="E3613" s="400"/>
      <c r="G3613" s="401"/>
      <c r="H3613" s="401"/>
      <c r="I3613" s="401"/>
      <c r="J3613" s="194"/>
      <c r="K3613" s="194"/>
      <c r="L3613" s="195"/>
      <c r="M3613" s="196"/>
      <c r="N3613" s="197"/>
      <c r="O3613" s="197"/>
      <c r="P3613" s="231"/>
    </row>
    <row r="3614" spans="2:16">
      <c r="B3614" s="351"/>
      <c r="C3614" s="435"/>
      <c r="D3614" s="399"/>
      <c r="E3614" s="400"/>
      <c r="G3614" s="401"/>
      <c r="H3614" s="401"/>
      <c r="I3614" s="401"/>
      <c r="J3614" s="194"/>
      <c r="K3614" s="194"/>
      <c r="L3614" s="195"/>
      <c r="M3614" s="196"/>
      <c r="N3614" s="197"/>
      <c r="O3614" s="197"/>
      <c r="P3614" s="231"/>
    </row>
    <row r="3615" spans="2:16">
      <c r="B3615" s="351"/>
      <c r="C3615" s="435"/>
      <c r="D3615" s="399"/>
      <c r="E3615" s="400"/>
      <c r="G3615" s="401"/>
      <c r="H3615" s="401"/>
      <c r="I3615" s="401"/>
      <c r="J3615" s="194"/>
      <c r="K3615" s="194"/>
      <c r="L3615" s="195"/>
      <c r="M3615" s="196"/>
      <c r="N3615" s="197"/>
      <c r="O3615" s="197"/>
      <c r="P3615" s="231"/>
    </row>
    <row r="3616" spans="2:16">
      <c r="B3616" s="351"/>
      <c r="C3616" s="435"/>
      <c r="D3616" s="399"/>
      <c r="E3616" s="400"/>
      <c r="G3616" s="401"/>
      <c r="H3616" s="401"/>
      <c r="I3616" s="401"/>
      <c r="J3616" s="194"/>
      <c r="K3616" s="194"/>
      <c r="L3616" s="195"/>
      <c r="M3616" s="196"/>
      <c r="N3616" s="197"/>
      <c r="O3616" s="197"/>
      <c r="P3616" s="231"/>
    </row>
    <row r="3617" spans="2:16">
      <c r="B3617" s="351"/>
      <c r="C3617" s="435"/>
      <c r="D3617" s="399"/>
      <c r="E3617" s="400"/>
      <c r="G3617" s="401"/>
      <c r="H3617" s="401"/>
      <c r="I3617" s="401"/>
      <c r="J3617" s="194"/>
      <c r="K3617" s="194"/>
      <c r="L3617" s="195"/>
      <c r="M3617" s="196"/>
      <c r="N3617" s="197"/>
      <c r="O3617" s="197"/>
      <c r="P3617" s="231"/>
    </row>
    <row r="3618" spans="2:16">
      <c r="B3618" s="351"/>
      <c r="C3618" s="435"/>
      <c r="D3618" s="399"/>
      <c r="E3618" s="400"/>
      <c r="G3618" s="401"/>
      <c r="H3618" s="401"/>
      <c r="I3618" s="401"/>
      <c r="J3618" s="194"/>
      <c r="K3618" s="194"/>
      <c r="L3618" s="195"/>
      <c r="M3618" s="196"/>
      <c r="N3618" s="197"/>
      <c r="O3618" s="197"/>
      <c r="P3618" s="231"/>
    </row>
    <row r="3619" spans="2:16">
      <c r="B3619" s="351"/>
      <c r="C3619" s="435"/>
      <c r="D3619" s="399"/>
      <c r="E3619" s="400"/>
      <c r="G3619" s="401"/>
      <c r="H3619" s="401"/>
      <c r="I3619" s="401"/>
      <c r="J3619" s="194"/>
      <c r="K3619" s="194"/>
      <c r="L3619" s="195"/>
      <c r="M3619" s="196"/>
      <c r="N3619" s="197"/>
      <c r="O3619" s="197"/>
      <c r="P3619" s="231"/>
    </row>
    <row r="3620" spans="2:16">
      <c r="B3620" s="351"/>
      <c r="C3620" s="435"/>
      <c r="D3620" s="399"/>
      <c r="E3620" s="400"/>
      <c r="G3620" s="401"/>
      <c r="H3620" s="401"/>
      <c r="I3620" s="401"/>
      <c r="J3620" s="194"/>
      <c r="K3620" s="194"/>
      <c r="L3620" s="195"/>
      <c r="M3620" s="196"/>
      <c r="N3620" s="197"/>
      <c r="O3620" s="197"/>
      <c r="P3620" s="231"/>
    </row>
    <row r="3621" spans="2:16">
      <c r="B3621" s="351"/>
      <c r="C3621" s="435"/>
      <c r="D3621" s="399"/>
      <c r="E3621" s="400"/>
      <c r="G3621" s="401"/>
      <c r="H3621" s="401"/>
      <c r="I3621" s="401"/>
      <c r="J3621" s="194"/>
      <c r="K3621" s="194"/>
      <c r="L3621" s="195"/>
      <c r="M3621" s="196"/>
      <c r="N3621" s="197"/>
      <c r="O3621" s="197"/>
      <c r="P3621" s="231"/>
    </row>
    <row r="3622" spans="2:16">
      <c r="B3622" s="351"/>
      <c r="C3622" s="435"/>
      <c r="D3622" s="399"/>
      <c r="E3622" s="400"/>
      <c r="G3622" s="401"/>
      <c r="H3622" s="401"/>
      <c r="I3622" s="401"/>
      <c r="J3622" s="194"/>
      <c r="K3622" s="194"/>
      <c r="L3622" s="195"/>
      <c r="M3622" s="196"/>
      <c r="N3622" s="197"/>
      <c r="O3622" s="197"/>
      <c r="P3622" s="231"/>
    </row>
    <row r="3623" spans="2:16">
      <c r="B3623" s="351"/>
      <c r="C3623" s="435"/>
      <c r="D3623" s="399"/>
      <c r="E3623" s="400"/>
      <c r="G3623" s="401"/>
      <c r="H3623" s="401"/>
      <c r="I3623" s="401"/>
      <c r="J3623" s="194"/>
      <c r="K3623" s="194"/>
      <c r="L3623" s="195"/>
      <c r="M3623" s="196"/>
      <c r="N3623" s="197"/>
      <c r="O3623" s="197"/>
      <c r="P3623" s="231"/>
    </row>
    <row r="3624" spans="2:16">
      <c r="B3624" s="351"/>
      <c r="C3624" s="435"/>
      <c r="D3624" s="399"/>
      <c r="E3624" s="400"/>
      <c r="G3624" s="401"/>
      <c r="H3624" s="401"/>
      <c r="I3624" s="401"/>
      <c r="J3624" s="194"/>
      <c r="K3624" s="194"/>
      <c r="L3624" s="195"/>
      <c r="M3624" s="196"/>
      <c r="N3624" s="197"/>
      <c r="O3624" s="197"/>
      <c r="P3624" s="231"/>
    </row>
    <row r="3625" spans="2:16">
      <c r="B3625" s="351"/>
      <c r="C3625" s="435"/>
      <c r="D3625" s="399"/>
      <c r="E3625" s="400"/>
      <c r="G3625" s="401"/>
      <c r="H3625" s="401"/>
      <c r="I3625" s="401"/>
      <c r="J3625" s="194"/>
      <c r="K3625" s="194"/>
      <c r="L3625" s="195"/>
      <c r="M3625" s="196"/>
      <c r="N3625" s="197"/>
      <c r="O3625" s="197"/>
      <c r="P3625" s="231"/>
    </row>
    <row r="3626" spans="2:16">
      <c r="B3626" s="351"/>
      <c r="C3626" s="435"/>
      <c r="D3626" s="399"/>
      <c r="E3626" s="400"/>
      <c r="G3626" s="401"/>
      <c r="H3626" s="401"/>
      <c r="I3626" s="401"/>
      <c r="J3626" s="194"/>
      <c r="K3626" s="194"/>
      <c r="L3626" s="195"/>
      <c r="M3626" s="196"/>
      <c r="N3626" s="197"/>
      <c r="O3626" s="197"/>
      <c r="P3626" s="231"/>
    </row>
    <row r="3627" spans="2:16">
      <c r="B3627" s="351"/>
      <c r="C3627" s="435"/>
      <c r="D3627" s="399"/>
      <c r="E3627" s="400"/>
      <c r="G3627" s="401"/>
      <c r="H3627" s="401"/>
      <c r="I3627" s="401"/>
      <c r="J3627" s="194"/>
      <c r="K3627" s="194"/>
      <c r="L3627" s="195"/>
      <c r="M3627" s="196"/>
      <c r="N3627" s="197"/>
      <c r="O3627" s="197"/>
      <c r="P3627" s="231"/>
    </row>
    <row r="3628" spans="2:16">
      <c r="B3628" s="351"/>
      <c r="C3628" s="435"/>
      <c r="D3628" s="399"/>
      <c r="E3628" s="400"/>
      <c r="G3628" s="401"/>
      <c r="H3628" s="401"/>
      <c r="I3628" s="401"/>
      <c r="J3628" s="194"/>
      <c r="K3628" s="194"/>
      <c r="L3628" s="195"/>
      <c r="M3628" s="196"/>
      <c r="N3628" s="197"/>
      <c r="O3628" s="197"/>
      <c r="P3628" s="231"/>
    </row>
    <row r="3629" spans="2:16">
      <c r="B3629" s="351"/>
      <c r="C3629" s="435"/>
      <c r="D3629" s="399"/>
      <c r="E3629" s="400"/>
      <c r="G3629" s="401"/>
      <c r="H3629" s="401"/>
      <c r="I3629" s="401"/>
      <c r="J3629" s="194"/>
      <c r="K3629" s="194"/>
      <c r="L3629" s="195"/>
      <c r="M3629" s="196"/>
      <c r="N3629" s="197"/>
      <c r="O3629" s="197"/>
      <c r="P3629" s="231"/>
    </row>
    <row r="3630" spans="2:16">
      <c r="B3630" s="351"/>
      <c r="C3630" s="435"/>
      <c r="D3630" s="399"/>
      <c r="E3630" s="400"/>
      <c r="G3630" s="401"/>
      <c r="H3630" s="401"/>
      <c r="I3630" s="401"/>
      <c r="J3630" s="194"/>
      <c r="K3630" s="194"/>
      <c r="L3630" s="195"/>
      <c r="M3630" s="196"/>
      <c r="N3630" s="197"/>
      <c r="O3630" s="197"/>
      <c r="P3630" s="231"/>
    </row>
    <row r="3631" spans="2:16">
      <c r="B3631" s="351"/>
      <c r="C3631" s="435"/>
      <c r="D3631" s="399"/>
      <c r="E3631" s="400"/>
      <c r="G3631" s="401"/>
      <c r="H3631" s="401"/>
      <c r="I3631" s="401"/>
      <c r="J3631" s="194"/>
      <c r="K3631" s="194"/>
      <c r="L3631" s="195"/>
      <c r="M3631" s="196"/>
      <c r="N3631" s="197"/>
      <c r="O3631" s="197"/>
      <c r="P3631" s="231"/>
    </row>
    <row r="3632" spans="2:16">
      <c r="B3632" s="351"/>
      <c r="C3632" s="435"/>
      <c r="D3632" s="399"/>
      <c r="E3632" s="400"/>
      <c r="G3632" s="401"/>
      <c r="H3632" s="401"/>
      <c r="I3632" s="401"/>
      <c r="J3632" s="194"/>
      <c r="K3632" s="194"/>
      <c r="L3632" s="195"/>
      <c r="M3632" s="196"/>
      <c r="N3632" s="197"/>
      <c r="O3632" s="197"/>
      <c r="P3632" s="231"/>
    </row>
    <row r="3633" spans="2:16">
      <c r="B3633" s="351"/>
      <c r="C3633" s="435"/>
      <c r="D3633" s="399"/>
      <c r="E3633" s="400"/>
      <c r="G3633" s="401"/>
      <c r="H3633" s="401"/>
      <c r="I3633" s="401"/>
      <c r="J3633" s="194"/>
      <c r="K3633" s="194"/>
      <c r="L3633" s="195"/>
      <c r="M3633" s="196"/>
      <c r="N3633" s="197"/>
      <c r="O3633" s="197"/>
      <c r="P3633" s="231"/>
    </row>
    <row r="3634" spans="2:16">
      <c r="B3634" s="351"/>
      <c r="C3634" s="435"/>
      <c r="D3634" s="399"/>
      <c r="E3634" s="400"/>
      <c r="G3634" s="401"/>
      <c r="H3634" s="401"/>
      <c r="I3634" s="401"/>
      <c r="J3634" s="194"/>
      <c r="K3634" s="194"/>
      <c r="L3634" s="195"/>
      <c r="M3634" s="196"/>
      <c r="N3634" s="197"/>
      <c r="O3634" s="197"/>
      <c r="P3634" s="231"/>
    </row>
    <row r="3635" spans="2:16">
      <c r="B3635" s="351"/>
      <c r="C3635" s="435"/>
      <c r="D3635" s="399"/>
      <c r="E3635" s="400"/>
      <c r="G3635" s="401"/>
      <c r="H3635" s="401"/>
      <c r="I3635" s="401"/>
      <c r="J3635" s="194"/>
      <c r="K3635" s="194"/>
      <c r="L3635" s="195"/>
      <c r="M3635" s="196"/>
      <c r="N3635" s="197"/>
      <c r="O3635" s="197"/>
      <c r="P3635" s="231"/>
    </row>
    <row r="3636" spans="2:16">
      <c r="B3636" s="351"/>
      <c r="C3636" s="435"/>
      <c r="D3636" s="399"/>
      <c r="E3636" s="400"/>
      <c r="G3636" s="401"/>
      <c r="H3636" s="401"/>
      <c r="I3636" s="401"/>
      <c r="J3636" s="194"/>
      <c r="K3636" s="194"/>
      <c r="L3636" s="195"/>
      <c r="M3636" s="196"/>
      <c r="N3636" s="197"/>
      <c r="O3636" s="197"/>
      <c r="P3636" s="231"/>
    </row>
    <row r="3637" spans="2:16">
      <c r="B3637" s="351"/>
      <c r="C3637" s="435"/>
      <c r="D3637" s="399"/>
      <c r="E3637" s="400"/>
      <c r="G3637" s="401"/>
      <c r="H3637" s="401"/>
      <c r="I3637" s="401"/>
      <c r="J3637" s="194"/>
      <c r="K3637" s="194"/>
      <c r="L3637" s="195"/>
      <c r="M3637" s="196"/>
      <c r="N3637" s="197"/>
      <c r="O3637" s="197"/>
      <c r="P3637" s="231"/>
    </row>
    <row r="3638" spans="2:16">
      <c r="B3638" s="351"/>
      <c r="C3638" s="435"/>
      <c r="D3638" s="399"/>
      <c r="E3638" s="400"/>
      <c r="G3638" s="401"/>
      <c r="H3638" s="401"/>
      <c r="I3638" s="401"/>
      <c r="J3638" s="194"/>
      <c r="K3638" s="194"/>
      <c r="L3638" s="195"/>
      <c r="M3638" s="196"/>
      <c r="N3638" s="197"/>
      <c r="O3638" s="197"/>
      <c r="P3638" s="231"/>
    </row>
    <row r="3639" spans="2:16">
      <c r="B3639" s="351"/>
      <c r="C3639" s="435"/>
      <c r="D3639" s="399"/>
      <c r="E3639" s="400"/>
      <c r="G3639" s="401"/>
      <c r="H3639" s="401"/>
      <c r="I3639" s="401"/>
      <c r="J3639" s="194"/>
      <c r="K3639" s="194"/>
      <c r="L3639" s="195"/>
      <c r="M3639" s="196"/>
      <c r="N3639" s="197"/>
      <c r="O3639" s="197"/>
      <c r="P3639" s="231"/>
    </row>
    <row r="3640" spans="2:16">
      <c r="B3640" s="351"/>
      <c r="C3640" s="435"/>
      <c r="D3640" s="399"/>
      <c r="E3640" s="400"/>
      <c r="G3640" s="401"/>
      <c r="H3640" s="401"/>
      <c r="I3640" s="401"/>
      <c r="J3640" s="194"/>
      <c r="K3640" s="194"/>
      <c r="L3640" s="195"/>
      <c r="M3640" s="196"/>
      <c r="N3640" s="197"/>
      <c r="O3640" s="197"/>
      <c r="P3640" s="231"/>
    </row>
    <row r="3641" spans="2:16">
      <c r="B3641" s="351"/>
      <c r="C3641" s="435"/>
      <c r="D3641" s="399"/>
      <c r="E3641" s="400"/>
      <c r="G3641" s="401"/>
      <c r="H3641" s="401"/>
      <c r="I3641" s="401"/>
      <c r="J3641" s="194"/>
      <c r="K3641" s="194"/>
      <c r="L3641" s="195"/>
      <c r="M3641" s="196"/>
      <c r="N3641" s="197"/>
      <c r="O3641" s="197"/>
      <c r="P3641" s="231"/>
    </row>
    <row r="3642" spans="2:16">
      <c r="B3642" s="351"/>
      <c r="C3642" s="435"/>
      <c r="D3642" s="399"/>
      <c r="E3642" s="400"/>
      <c r="G3642" s="401"/>
      <c r="H3642" s="401"/>
      <c r="I3642" s="401"/>
      <c r="J3642" s="194"/>
      <c r="K3642" s="194"/>
      <c r="L3642" s="195"/>
      <c r="M3642" s="196"/>
      <c r="N3642" s="197"/>
      <c r="O3642" s="197"/>
      <c r="P3642" s="231"/>
    </row>
    <row r="3643" spans="2:16">
      <c r="B3643" s="351"/>
      <c r="C3643" s="435"/>
      <c r="D3643" s="399"/>
      <c r="E3643" s="400"/>
      <c r="G3643" s="401"/>
      <c r="H3643" s="401"/>
      <c r="I3643" s="401"/>
      <c r="J3643" s="194"/>
      <c r="K3643" s="194"/>
      <c r="L3643" s="195"/>
      <c r="M3643" s="196"/>
      <c r="N3643" s="197"/>
      <c r="O3643" s="197"/>
      <c r="P3643" s="231"/>
    </row>
    <row r="3644" spans="2:16">
      <c r="B3644" s="351"/>
      <c r="C3644" s="435"/>
      <c r="D3644" s="399"/>
      <c r="E3644" s="400"/>
      <c r="G3644" s="401"/>
      <c r="H3644" s="401"/>
      <c r="I3644" s="401"/>
      <c r="J3644" s="194"/>
      <c r="K3644" s="194"/>
      <c r="L3644" s="195"/>
      <c r="M3644" s="196"/>
      <c r="N3644" s="197"/>
      <c r="O3644" s="197"/>
      <c r="P3644" s="231"/>
    </row>
    <row r="3645" spans="2:16">
      <c r="B3645" s="351"/>
      <c r="C3645" s="435"/>
      <c r="D3645" s="399"/>
      <c r="E3645" s="400"/>
      <c r="G3645" s="401"/>
      <c r="H3645" s="401"/>
      <c r="I3645" s="401"/>
      <c r="J3645" s="194"/>
      <c r="K3645" s="194"/>
      <c r="L3645" s="195"/>
      <c r="M3645" s="196"/>
      <c r="N3645" s="197"/>
      <c r="O3645" s="197"/>
      <c r="P3645" s="231"/>
    </row>
    <row r="3646" spans="2:16">
      <c r="B3646" s="351"/>
      <c r="C3646" s="435"/>
      <c r="D3646" s="399"/>
      <c r="E3646" s="400"/>
      <c r="G3646" s="401"/>
      <c r="H3646" s="401"/>
      <c r="I3646" s="401"/>
      <c r="J3646" s="194"/>
      <c r="K3646" s="194"/>
      <c r="L3646" s="195"/>
      <c r="M3646" s="196"/>
      <c r="N3646" s="197"/>
      <c r="O3646" s="197"/>
      <c r="P3646" s="231"/>
    </row>
    <row r="3647" spans="2:16">
      <c r="B3647" s="351"/>
      <c r="C3647" s="435"/>
      <c r="D3647" s="399"/>
      <c r="E3647" s="400"/>
      <c r="G3647" s="401"/>
      <c r="H3647" s="401"/>
      <c r="I3647" s="401"/>
      <c r="J3647" s="194"/>
      <c r="K3647" s="194"/>
      <c r="L3647" s="195"/>
      <c r="M3647" s="196"/>
      <c r="N3647" s="197"/>
      <c r="O3647" s="197"/>
      <c r="P3647" s="231"/>
    </row>
    <row r="3648" spans="2:16">
      <c r="B3648" s="351"/>
      <c r="C3648" s="435"/>
      <c r="D3648" s="399"/>
      <c r="E3648" s="400"/>
      <c r="G3648" s="401"/>
      <c r="H3648" s="401"/>
      <c r="I3648" s="401"/>
      <c r="J3648" s="194"/>
      <c r="K3648" s="194"/>
      <c r="L3648" s="195"/>
      <c r="M3648" s="196"/>
      <c r="N3648" s="197"/>
      <c r="O3648" s="197"/>
      <c r="P3648" s="231"/>
    </row>
    <row r="3649" spans="2:16">
      <c r="B3649" s="351"/>
      <c r="C3649" s="435"/>
      <c r="D3649" s="399"/>
      <c r="E3649" s="400"/>
      <c r="G3649" s="401"/>
      <c r="H3649" s="401"/>
      <c r="I3649" s="401"/>
      <c r="J3649" s="194"/>
      <c r="K3649" s="194"/>
      <c r="L3649" s="195"/>
      <c r="M3649" s="196"/>
      <c r="N3649" s="197"/>
      <c r="O3649" s="197"/>
      <c r="P3649" s="231"/>
    </row>
    <row r="3650" spans="2:16">
      <c r="B3650" s="351"/>
      <c r="C3650" s="435"/>
      <c r="D3650" s="399"/>
      <c r="E3650" s="400"/>
      <c r="G3650" s="401"/>
      <c r="H3650" s="401"/>
      <c r="I3650" s="401"/>
      <c r="J3650" s="194"/>
      <c r="K3650" s="194"/>
      <c r="L3650" s="195"/>
      <c r="M3650" s="196"/>
      <c r="N3650" s="197"/>
      <c r="O3650" s="197"/>
      <c r="P3650" s="231"/>
    </row>
    <row r="3651" spans="2:16">
      <c r="B3651" s="351"/>
      <c r="C3651" s="435"/>
      <c r="D3651" s="399"/>
      <c r="E3651" s="400"/>
      <c r="G3651" s="401"/>
      <c r="H3651" s="401"/>
      <c r="I3651" s="401"/>
      <c r="J3651" s="194"/>
      <c r="K3651" s="194"/>
      <c r="L3651" s="195"/>
      <c r="M3651" s="196"/>
      <c r="N3651" s="197"/>
      <c r="O3651" s="197"/>
      <c r="P3651" s="231"/>
    </row>
    <row r="3652" spans="2:16">
      <c r="B3652" s="351"/>
      <c r="C3652" s="435"/>
      <c r="D3652" s="399"/>
      <c r="E3652" s="400"/>
      <c r="G3652" s="401"/>
      <c r="H3652" s="401"/>
      <c r="I3652" s="401"/>
      <c r="J3652" s="194"/>
      <c r="K3652" s="194"/>
      <c r="L3652" s="195"/>
      <c r="M3652" s="196"/>
      <c r="N3652" s="197"/>
      <c r="O3652" s="197"/>
      <c r="P3652" s="231"/>
    </row>
    <row r="3653" spans="2:16">
      <c r="B3653" s="351"/>
      <c r="C3653" s="435"/>
      <c r="D3653" s="399"/>
      <c r="E3653" s="400"/>
      <c r="G3653" s="401"/>
      <c r="H3653" s="401"/>
      <c r="I3653" s="401"/>
      <c r="J3653" s="194"/>
      <c r="K3653" s="194"/>
      <c r="L3653" s="195"/>
      <c r="M3653" s="196"/>
      <c r="N3653" s="197"/>
      <c r="O3653" s="197"/>
      <c r="P3653" s="231"/>
    </row>
    <row r="3654" spans="2:16">
      <c r="B3654" s="351"/>
      <c r="C3654" s="435"/>
      <c r="D3654" s="399"/>
      <c r="E3654" s="400"/>
      <c r="G3654" s="401"/>
      <c r="H3654" s="401"/>
      <c r="I3654" s="401"/>
      <c r="J3654" s="194"/>
      <c r="K3654" s="194"/>
      <c r="L3654" s="195"/>
      <c r="M3654" s="196"/>
      <c r="N3654" s="197"/>
      <c r="O3654" s="197"/>
      <c r="P3654" s="231"/>
    </row>
    <row r="3655" spans="2:16">
      <c r="B3655" s="351"/>
      <c r="C3655" s="435"/>
      <c r="D3655" s="399"/>
      <c r="E3655" s="400"/>
      <c r="G3655" s="401"/>
      <c r="H3655" s="401"/>
      <c r="I3655" s="401"/>
      <c r="J3655" s="194"/>
      <c r="K3655" s="194"/>
      <c r="L3655" s="195"/>
      <c r="M3655" s="196"/>
      <c r="N3655" s="197"/>
      <c r="O3655" s="197"/>
      <c r="P3655" s="231"/>
    </row>
    <row r="3656" spans="2:16">
      <c r="B3656" s="351"/>
      <c r="C3656" s="435"/>
      <c r="D3656" s="399"/>
      <c r="E3656" s="400"/>
      <c r="G3656" s="401"/>
      <c r="H3656" s="401"/>
      <c r="I3656" s="401"/>
      <c r="J3656" s="194"/>
      <c r="K3656" s="194"/>
      <c r="L3656" s="195"/>
      <c r="M3656" s="196"/>
      <c r="N3656" s="197"/>
      <c r="O3656" s="197"/>
      <c r="P3656" s="231"/>
    </row>
    <row r="3657" spans="2:16">
      <c r="B3657" s="351"/>
      <c r="C3657" s="435"/>
      <c r="D3657" s="399"/>
      <c r="E3657" s="400"/>
      <c r="G3657" s="401"/>
      <c r="H3657" s="401"/>
      <c r="I3657" s="401"/>
      <c r="J3657" s="194"/>
      <c r="K3657" s="194"/>
      <c r="L3657" s="195"/>
      <c r="M3657" s="196"/>
      <c r="N3657" s="197"/>
      <c r="O3657" s="197"/>
      <c r="P3657" s="231"/>
    </row>
    <row r="3658" spans="2:16">
      <c r="B3658" s="351"/>
      <c r="C3658" s="435"/>
      <c r="D3658" s="399"/>
      <c r="E3658" s="400"/>
      <c r="G3658" s="401"/>
      <c r="H3658" s="401"/>
      <c r="I3658" s="401"/>
      <c r="J3658" s="194"/>
      <c r="K3658" s="194"/>
      <c r="L3658" s="195"/>
      <c r="M3658" s="196"/>
      <c r="N3658" s="197"/>
      <c r="O3658" s="197"/>
      <c r="P3658" s="231"/>
    </row>
    <row r="3659" spans="2:16">
      <c r="B3659" s="351"/>
      <c r="C3659" s="435"/>
      <c r="D3659" s="399"/>
      <c r="E3659" s="400"/>
      <c r="G3659" s="401"/>
      <c r="H3659" s="401"/>
      <c r="I3659" s="401"/>
      <c r="J3659" s="194"/>
      <c r="K3659" s="194"/>
      <c r="L3659" s="195"/>
      <c r="M3659" s="196"/>
      <c r="N3659" s="197"/>
      <c r="O3659" s="197"/>
      <c r="P3659" s="231"/>
    </row>
    <row r="3660" spans="2:16">
      <c r="B3660" s="351"/>
      <c r="C3660" s="435"/>
      <c r="D3660" s="399"/>
      <c r="E3660" s="400"/>
      <c r="G3660" s="401"/>
      <c r="H3660" s="401"/>
      <c r="I3660" s="401"/>
      <c r="J3660" s="194"/>
      <c r="K3660" s="194"/>
      <c r="L3660" s="195"/>
      <c r="M3660" s="196"/>
      <c r="N3660" s="197"/>
      <c r="O3660" s="197"/>
      <c r="P3660" s="231"/>
    </row>
    <row r="3661" spans="2:16">
      <c r="B3661" s="351"/>
      <c r="C3661" s="435"/>
      <c r="D3661" s="399"/>
      <c r="E3661" s="400"/>
      <c r="G3661" s="401"/>
      <c r="H3661" s="401"/>
      <c r="I3661" s="401"/>
      <c r="J3661" s="194"/>
      <c r="K3661" s="194"/>
      <c r="L3661" s="195"/>
      <c r="M3661" s="196"/>
      <c r="N3661" s="197"/>
      <c r="O3661" s="197"/>
      <c r="P3661" s="231"/>
    </row>
    <row r="3662" spans="2:16">
      <c r="B3662" s="351"/>
      <c r="C3662" s="435"/>
      <c r="D3662" s="399"/>
      <c r="E3662" s="400"/>
      <c r="G3662" s="401"/>
      <c r="H3662" s="401"/>
      <c r="I3662" s="401"/>
      <c r="J3662" s="194"/>
      <c r="K3662" s="194"/>
      <c r="L3662" s="195"/>
      <c r="M3662" s="196"/>
      <c r="N3662" s="197"/>
      <c r="O3662" s="197"/>
      <c r="P3662" s="231"/>
    </row>
    <row r="3663" spans="2:16">
      <c r="B3663" s="351"/>
      <c r="C3663" s="435"/>
      <c r="D3663" s="399"/>
      <c r="E3663" s="400"/>
      <c r="G3663" s="401"/>
      <c r="H3663" s="401"/>
      <c r="I3663" s="401"/>
      <c r="J3663" s="194"/>
      <c r="K3663" s="194"/>
      <c r="L3663" s="195"/>
      <c r="M3663" s="196"/>
      <c r="N3663" s="197"/>
      <c r="O3663" s="197"/>
      <c r="P3663" s="231"/>
    </row>
    <row r="3664" spans="2:16">
      <c r="B3664" s="351"/>
      <c r="C3664" s="435"/>
      <c r="D3664" s="399"/>
      <c r="E3664" s="400"/>
      <c r="G3664" s="401"/>
      <c r="H3664" s="401"/>
      <c r="I3664" s="401"/>
      <c r="J3664" s="194"/>
      <c r="K3664" s="194"/>
      <c r="L3664" s="195"/>
      <c r="M3664" s="196"/>
      <c r="N3664" s="197"/>
      <c r="O3664" s="197"/>
      <c r="P3664" s="231"/>
    </row>
    <row r="3665" spans="2:16">
      <c r="B3665" s="351"/>
      <c r="C3665" s="435"/>
      <c r="D3665" s="399"/>
      <c r="E3665" s="400"/>
      <c r="G3665" s="401"/>
      <c r="H3665" s="401"/>
      <c r="I3665" s="401"/>
      <c r="J3665" s="194"/>
      <c r="K3665" s="194"/>
      <c r="L3665" s="195"/>
      <c r="M3665" s="196"/>
      <c r="N3665" s="197"/>
      <c r="O3665" s="197"/>
      <c r="P3665" s="231"/>
    </row>
    <row r="3666" spans="2:16">
      <c r="B3666" s="351"/>
      <c r="C3666" s="435"/>
      <c r="D3666" s="399"/>
      <c r="E3666" s="400"/>
      <c r="G3666" s="401"/>
      <c r="H3666" s="401"/>
      <c r="I3666" s="401"/>
      <c r="J3666" s="194"/>
      <c r="K3666" s="194"/>
      <c r="L3666" s="195"/>
      <c r="M3666" s="196"/>
      <c r="N3666" s="197"/>
      <c r="O3666" s="197"/>
      <c r="P3666" s="231"/>
    </row>
    <row r="3667" spans="2:16">
      <c r="B3667" s="351"/>
      <c r="C3667" s="435"/>
      <c r="D3667" s="399"/>
      <c r="E3667" s="400"/>
      <c r="G3667" s="401"/>
      <c r="H3667" s="401"/>
      <c r="I3667" s="401"/>
      <c r="J3667" s="194"/>
      <c r="K3667" s="194"/>
      <c r="L3667" s="195"/>
      <c r="M3667" s="196"/>
      <c r="N3667" s="197"/>
      <c r="O3667" s="197"/>
      <c r="P3667" s="231"/>
    </row>
    <row r="3668" spans="2:16">
      <c r="B3668" s="351"/>
      <c r="C3668" s="435"/>
      <c r="D3668" s="399"/>
      <c r="E3668" s="400"/>
      <c r="G3668" s="401"/>
      <c r="H3668" s="401"/>
      <c r="I3668" s="401"/>
      <c r="J3668" s="194"/>
      <c r="K3668" s="194"/>
      <c r="L3668" s="195"/>
      <c r="M3668" s="196"/>
      <c r="N3668" s="197"/>
      <c r="O3668" s="197"/>
      <c r="P3668" s="231"/>
    </row>
    <row r="3669" spans="2:16">
      <c r="B3669" s="351"/>
      <c r="C3669" s="435"/>
      <c r="D3669" s="399"/>
      <c r="E3669" s="400"/>
      <c r="G3669" s="401"/>
      <c r="H3669" s="401"/>
      <c r="I3669" s="401"/>
      <c r="J3669" s="194"/>
      <c r="K3669" s="194"/>
      <c r="L3669" s="195"/>
      <c r="M3669" s="196"/>
      <c r="N3669" s="197"/>
      <c r="O3669" s="197"/>
      <c r="P3669" s="231"/>
    </row>
    <row r="3670" spans="2:16">
      <c r="B3670" s="351"/>
      <c r="C3670" s="435"/>
      <c r="D3670" s="399"/>
      <c r="E3670" s="400"/>
      <c r="G3670" s="401"/>
      <c r="H3670" s="401"/>
      <c r="I3670" s="401"/>
      <c r="J3670" s="194"/>
      <c r="K3670" s="194"/>
      <c r="L3670" s="195"/>
      <c r="M3670" s="196"/>
      <c r="N3670" s="197"/>
      <c r="O3670" s="197"/>
      <c r="P3670" s="231"/>
    </row>
    <row r="3671" spans="2:16">
      <c r="B3671" s="351"/>
      <c r="C3671" s="435"/>
      <c r="D3671" s="399"/>
      <c r="E3671" s="400"/>
      <c r="G3671" s="401"/>
      <c r="H3671" s="401"/>
      <c r="I3671" s="401"/>
      <c r="J3671" s="194"/>
      <c r="K3671" s="194"/>
      <c r="L3671" s="195"/>
      <c r="M3671" s="196"/>
      <c r="N3671" s="197"/>
      <c r="O3671" s="197"/>
      <c r="P3671" s="231"/>
    </row>
    <row r="3672" spans="2:16">
      <c r="B3672" s="351"/>
      <c r="C3672" s="435"/>
      <c r="D3672" s="399"/>
      <c r="E3672" s="400"/>
      <c r="G3672" s="401"/>
      <c r="H3672" s="401"/>
      <c r="I3672" s="401"/>
      <c r="J3672" s="194"/>
      <c r="K3672" s="194"/>
      <c r="L3672" s="195"/>
      <c r="M3672" s="196"/>
      <c r="N3672" s="197"/>
      <c r="O3672" s="197"/>
      <c r="P3672" s="231"/>
    </row>
    <row r="3673" spans="2:16">
      <c r="B3673" s="351"/>
      <c r="C3673" s="435"/>
      <c r="D3673" s="399"/>
      <c r="E3673" s="400"/>
      <c r="G3673" s="401"/>
      <c r="H3673" s="401"/>
      <c r="I3673" s="401"/>
      <c r="J3673" s="194"/>
      <c r="K3673" s="194"/>
      <c r="L3673" s="195"/>
      <c r="M3673" s="196"/>
      <c r="N3673" s="197"/>
      <c r="O3673" s="197"/>
      <c r="P3673" s="231"/>
    </row>
    <row r="3674" spans="2:16">
      <c r="B3674" s="351"/>
      <c r="C3674" s="435"/>
      <c r="D3674" s="399"/>
      <c r="E3674" s="400"/>
      <c r="G3674" s="401"/>
      <c r="H3674" s="401"/>
      <c r="I3674" s="401"/>
      <c r="J3674" s="194"/>
      <c r="K3674" s="194"/>
      <c r="L3674" s="195"/>
      <c r="M3674" s="196"/>
      <c r="N3674" s="197"/>
      <c r="O3674" s="197"/>
      <c r="P3674" s="231"/>
    </row>
    <row r="3675" spans="2:16">
      <c r="B3675" s="351"/>
      <c r="C3675" s="435"/>
      <c r="D3675" s="399"/>
      <c r="E3675" s="400"/>
      <c r="G3675" s="401"/>
      <c r="H3675" s="401"/>
      <c r="I3675" s="401"/>
      <c r="J3675" s="194"/>
      <c r="K3675" s="194"/>
      <c r="L3675" s="195"/>
      <c r="M3675" s="196"/>
      <c r="N3675" s="197"/>
      <c r="O3675" s="197"/>
      <c r="P3675" s="231"/>
    </row>
    <row r="3676" spans="2:16">
      <c r="B3676" s="351"/>
      <c r="C3676" s="435"/>
      <c r="D3676" s="399"/>
      <c r="E3676" s="400"/>
      <c r="G3676" s="401"/>
      <c r="H3676" s="401"/>
      <c r="I3676" s="401"/>
      <c r="J3676" s="194"/>
      <c r="K3676" s="194"/>
      <c r="L3676" s="195"/>
      <c r="M3676" s="196"/>
      <c r="N3676" s="197"/>
      <c r="O3676" s="197"/>
      <c r="P3676" s="231"/>
    </row>
    <row r="3677" spans="2:16">
      <c r="B3677" s="351"/>
      <c r="C3677" s="435"/>
      <c r="D3677" s="399"/>
      <c r="E3677" s="400"/>
      <c r="G3677" s="401"/>
      <c r="H3677" s="401"/>
      <c r="I3677" s="401"/>
      <c r="J3677" s="194"/>
      <c r="K3677" s="194"/>
      <c r="L3677" s="195"/>
      <c r="M3677" s="196"/>
      <c r="N3677" s="197"/>
      <c r="O3677" s="197"/>
      <c r="P3677" s="231"/>
    </row>
    <row r="3678" spans="2:16">
      <c r="B3678" s="351"/>
      <c r="C3678" s="435"/>
      <c r="D3678" s="399"/>
      <c r="E3678" s="400"/>
      <c r="G3678" s="401"/>
      <c r="H3678" s="401"/>
      <c r="I3678" s="401"/>
      <c r="J3678" s="194"/>
      <c r="K3678" s="194"/>
      <c r="L3678" s="195"/>
      <c r="M3678" s="196"/>
      <c r="N3678" s="197"/>
      <c r="O3678" s="197"/>
      <c r="P3678" s="231"/>
    </row>
    <row r="3679" spans="2:16">
      <c r="B3679" s="402"/>
      <c r="C3679" s="435"/>
      <c r="D3679" s="404"/>
      <c r="E3679" s="405"/>
      <c r="G3679" s="406"/>
      <c r="H3679" s="406"/>
      <c r="I3679" s="406"/>
      <c r="J3679" s="194"/>
      <c r="K3679" s="194"/>
      <c r="L3679" s="195"/>
      <c r="M3679" s="196"/>
      <c r="N3679" s="197"/>
      <c r="O3679" s="197"/>
      <c r="P3679" s="221"/>
    </row>
    <row r="3680" spans="2:16">
      <c r="B3680" s="351"/>
      <c r="C3680" s="435"/>
      <c r="D3680" s="399"/>
      <c r="E3680" s="400"/>
      <c r="G3680" s="401"/>
      <c r="H3680" s="401"/>
      <c r="I3680" s="401"/>
      <c r="J3680" s="194"/>
      <c r="K3680" s="194"/>
      <c r="L3680" s="195"/>
      <c r="M3680" s="196"/>
      <c r="N3680" s="197"/>
      <c r="O3680" s="197"/>
      <c r="P3680" s="231"/>
    </row>
    <row r="3681" spans="2:16">
      <c r="B3681" s="351"/>
      <c r="C3681" s="435"/>
      <c r="D3681" s="399"/>
      <c r="E3681" s="400"/>
      <c r="G3681" s="401"/>
      <c r="H3681" s="401"/>
      <c r="I3681" s="401"/>
      <c r="J3681" s="194"/>
      <c r="K3681" s="194"/>
      <c r="L3681" s="195"/>
      <c r="M3681" s="196"/>
      <c r="N3681" s="197"/>
      <c r="O3681" s="197"/>
      <c r="P3681" s="231"/>
    </row>
    <row r="3682" spans="2:16">
      <c r="B3682" s="351"/>
      <c r="C3682" s="435"/>
      <c r="D3682" s="399"/>
      <c r="E3682" s="400"/>
      <c r="G3682" s="401"/>
      <c r="H3682" s="401"/>
      <c r="I3682" s="401"/>
      <c r="J3682" s="194"/>
      <c r="K3682" s="194"/>
      <c r="L3682" s="195"/>
      <c r="M3682" s="196"/>
      <c r="N3682" s="197"/>
      <c r="O3682" s="197"/>
      <c r="P3682" s="231"/>
    </row>
    <row r="3683" spans="2:16">
      <c r="B3683" s="351"/>
      <c r="C3683" s="435"/>
      <c r="D3683" s="399"/>
      <c r="E3683" s="400"/>
      <c r="G3683" s="401"/>
      <c r="H3683" s="401"/>
      <c r="I3683" s="401"/>
      <c r="J3683" s="194"/>
      <c r="K3683" s="194"/>
      <c r="L3683" s="195"/>
      <c r="M3683" s="196"/>
      <c r="N3683" s="197"/>
      <c r="O3683" s="197"/>
      <c r="P3683" s="231"/>
    </row>
    <row r="3684" spans="2:16">
      <c r="B3684" s="351"/>
      <c r="C3684" s="435"/>
      <c r="D3684" s="399"/>
      <c r="E3684" s="400"/>
      <c r="G3684" s="401"/>
      <c r="H3684" s="401"/>
      <c r="I3684" s="401"/>
      <c r="J3684" s="194"/>
      <c r="K3684" s="194"/>
      <c r="L3684" s="195"/>
      <c r="M3684" s="196"/>
      <c r="N3684" s="197"/>
      <c r="O3684" s="197"/>
      <c r="P3684" s="231"/>
    </row>
    <row r="3685" spans="2:16">
      <c r="B3685" s="351"/>
      <c r="C3685" s="435"/>
      <c r="D3685" s="399"/>
      <c r="E3685" s="400"/>
      <c r="G3685" s="401"/>
      <c r="H3685" s="401"/>
      <c r="I3685" s="401"/>
      <c r="J3685" s="194"/>
      <c r="K3685" s="194"/>
      <c r="L3685" s="195"/>
      <c r="M3685" s="196"/>
      <c r="N3685" s="197"/>
      <c r="O3685" s="197"/>
      <c r="P3685" s="231"/>
    </row>
    <row r="3686" spans="2:16">
      <c r="B3686" s="351"/>
      <c r="C3686" s="435"/>
      <c r="D3686" s="399"/>
      <c r="E3686" s="400"/>
      <c r="G3686" s="401"/>
      <c r="H3686" s="401"/>
      <c r="I3686" s="401"/>
      <c r="J3686" s="194"/>
      <c r="K3686" s="194"/>
      <c r="L3686" s="195"/>
      <c r="M3686" s="196"/>
      <c r="N3686" s="197"/>
      <c r="O3686" s="197"/>
      <c r="P3686" s="231"/>
    </row>
    <row r="3687" spans="2:16">
      <c r="B3687" s="351"/>
      <c r="C3687" s="435"/>
      <c r="D3687" s="399"/>
      <c r="E3687" s="400"/>
      <c r="G3687" s="401"/>
      <c r="H3687" s="401"/>
      <c r="I3687" s="401"/>
      <c r="J3687" s="194"/>
      <c r="K3687" s="194"/>
      <c r="L3687" s="195"/>
      <c r="M3687" s="196"/>
      <c r="N3687" s="197"/>
      <c r="O3687" s="197"/>
      <c r="P3687" s="231"/>
    </row>
    <row r="3688" spans="2:16">
      <c r="B3688" s="351"/>
      <c r="C3688" s="435"/>
      <c r="D3688" s="399"/>
      <c r="E3688" s="400"/>
      <c r="G3688" s="401"/>
      <c r="H3688" s="401"/>
      <c r="I3688" s="401"/>
      <c r="J3688" s="194"/>
      <c r="K3688" s="194"/>
      <c r="L3688" s="195"/>
      <c r="M3688" s="196"/>
      <c r="N3688" s="197"/>
      <c r="O3688" s="197"/>
      <c r="P3688" s="231"/>
    </row>
    <row r="3689" spans="2:16">
      <c r="B3689" s="351"/>
      <c r="C3689" s="435"/>
      <c r="D3689" s="399"/>
      <c r="E3689" s="400"/>
      <c r="G3689" s="401"/>
      <c r="H3689" s="401"/>
      <c r="I3689" s="401"/>
      <c r="J3689" s="194"/>
      <c r="K3689" s="194"/>
      <c r="L3689" s="195"/>
      <c r="M3689" s="196"/>
      <c r="N3689" s="197"/>
      <c r="O3689" s="197"/>
      <c r="P3689" s="231"/>
    </row>
    <row r="3690" spans="2:16">
      <c r="B3690" s="351"/>
      <c r="C3690" s="435"/>
      <c r="D3690" s="399"/>
      <c r="E3690" s="400"/>
      <c r="G3690" s="401"/>
      <c r="H3690" s="401"/>
      <c r="I3690" s="401"/>
      <c r="J3690" s="194"/>
      <c r="K3690" s="194"/>
      <c r="L3690" s="195"/>
      <c r="M3690" s="196"/>
      <c r="N3690" s="197"/>
      <c r="O3690" s="197"/>
      <c r="P3690" s="231"/>
    </row>
    <row r="3691" spans="2:16">
      <c r="B3691" s="351"/>
      <c r="C3691" s="435"/>
      <c r="D3691" s="399"/>
      <c r="E3691" s="400"/>
      <c r="G3691" s="401"/>
      <c r="H3691" s="401"/>
      <c r="I3691" s="401"/>
      <c r="J3691" s="194"/>
      <c r="K3691" s="194"/>
      <c r="L3691" s="195"/>
      <c r="M3691" s="196"/>
      <c r="N3691" s="197"/>
      <c r="O3691" s="197"/>
      <c r="P3691" s="231"/>
    </row>
    <row r="3692" spans="2:16">
      <c r="B3692" s="351"/>
      <c r="C3692" s="435"/>
      <c r="D3692" s="399"/>
      <c r="E3692" s="400"/>
      <c r="G3692" s="401"/>
      <c r="H3692" s="401"/>
      <c r="I3692" s="401"/>
      <c r="J3692" s="194"/>
      <c r="K3692" s="194"/>
      <c r="L3692" s="195"/>
      <c r="M3692" s="196"/>
      <c r="N3692" s="197"/>
      <c r="O3692" s="197"/>
      <c r="P3692" s="231"/>
    </row>
    <row r="3693" spans="2:16">
      <c r="B3693" s="351"/>
      <c r="C3693" s="435"/>
      <c r="D3693" s="399"/>
      <c r="E3693" s="400"/>
      <c r="G3693" s="401"/>
      <c r="H3693" s="401"/>
      <c r="I3693" s="401"/>
      <c r="J3693" s="194"/>
      <c r="K3693" s="194"/>
      <c r="L3693" s="195"/>
      <c r="M3693" s="196"/>
      <c r="N3693" s="197"/>
      <c r="O3693" s="197"/>
      <c r="P3693" s="231"/>
    </row>
    <row r="3694" spans="2:16">
      <c r="B3694" s="351"/>
      <c r="C3694" s="435"/>
      <c r="D3694" s="399"/>
      <c r="E3694" s="400"/>
      <c r="G3694" s="401"/>
      <c r="H3694" s="401"/>
      <c r="I3694" s="401"/>
      <c r="J3694" s="194"/>
      <c r="K3694" s="194"/>
      <c r="L3694" s="195"/>
      <c r="M3694" s="196"/>
      <c r="N3694" s="197"/>
      <c r="O3694" s="197"/>
      <c r="P3694" s="231"/>
    </row>
    <row r="3695" spans="2:16">
      <c r="B3695" s="351"/>
      <c r="C3695" s="435"/>
      <c r="D3695" s="399"/>
      <c r="E3695" s="400"/>
      <c r="G3695" s="401"/>
      <c r="H3695" s="401"/>
      <c r="I3695" s="401"/>
      <c r="J3695" s="194"/>
      <c r="K3695" s="194"/>
      <c r="L3695" s="195"/>
      <c r="M3695" s="196"/>
      <c r="N3695" s="197"/>
      <c r="O3695" s="197"/>
      <c r="P3695" s="231"/>
    </row>
    <row r="3696" spans="2:16">
      <c r="B3696" s="351"/>
      <c r="C3696" s="435"/>
      <c r="D3696" s="399"/>
      <c r="E3696" s="400"/>
      <c r="G3696" s="401"/>
      <c r="H3696" s="401"/>
      <c r="I3696" s="401"/>
      <c r="J3696" s="194"/>
      <c r="K3696" s="194"/>
      <c r="L3696" s="195"/>
      <c r="M3696" s="196"/>
      <c r="N3696" s="197"/>
      <c r="O3696" s="197"/>
      <c r="P3696" s="231"/>
    </row>
    <row r="3697" spans="2:16">
      <c r="B3697" s="351"/>
      <c r="C3697" s="435"/>
      <c r="D3697" s="399"/>
      <c r="E3697" s="400"/>
      <c r="G3697" s="401"/>
      <c r="H3697" s="401"/>
      <c r="I3697" s="401"/>
      <c r="J3697" s="194"/>
      <c r="K3697" s="194"/>
      <c r="L3697" s="195"/>
      <c r="M3697" s="196"/>
      <c r="N3697" s="197"/>
      <c r="O3697" s="197"/>
      <c r="P3697" s="231"/>
    </row>
    <row r="3698" spans="2:16">
      <c r="B3698" s="351"/>
      <c r="C3698" s="435"/>
      <c r="D3698" s="399"/>
      <c r="E3698" s="400"/>
      <c r="G3698" s="401"/>
      <c r="H3698" s="401"/>
      <c r="I3698" s="401"/>
      <c r="J3698" s="194"/>
      <c r="K3698" s="194"/>
      <c r="L3698" s="195"/>
      <c r="M3698" s="196"/>
      <c r="N3698" s="197"/>
      <c r="O3698" s="197"/>
      <c r="P3698" s="231"/>
    </row>
    <row r="3699" spans="2:16">
      <c r="B3699" s="351"/>
      <c r="C3699" s="435"/>
      <c r="D3699" s="399"/>
      <c r="E3699" s="400"/>
      <c r="G3699" s="401"/>
      <c r="H3699" s="401"/>
      <c r="I3699" s="401"/>
      <c r="J3699" s="194"/>
      <c r="K3699" s="194"/>
      <c r="L3699" s="195"/>
      <c r="M3699" s="196"/>
      <c r="N3699" s="197"/>
      <c r="O3699" s="197"/>
      <c r="P3699" s="231"/>
    </row>
    <row r="3700" spans="2:16">
      <c r="B3700" s="351"/>
      <c r="C3700" s="435"/>
      <c r="D3700" s="399"/>
      <c r="E3700" s="400"/>
      <c r="G3700" s="401"/>
      <c r="H3700" s="401"/>
      <c r="I3700" s="401"/>
      <c r="J3700" s="194"/>
      <c r="K3700" s="194"/>
      <c r="L3700" s="195"/>
      <c r="M3700" s="196"/>
      <c r="N3700" s="197"/>
      <c r="O3700" s="197"/>
      <c r="P3700" s="231"/>
    </row>
    <row r="3701" spans="2:16">
      <c r="B3701" s="351"/>
      <c r="C3701" s="435"/>
      <c r="D3701" s="399"/>
      <c r="E3701" s="400"/>
      <c r="G3701" s="401"/>
      <c r="H3701" s="401"/>
      <c r="I3701" s="401"/>
      <c r="J3701" s="194"/>
      <c r="K3701" s="194"/>
      <c r="L3701" s="195"/>
      <c r="M3701" s="196"/>
      <c r="N3701" s="197"/>
      <c r="O3701" s="197"/>
      <c r="P3701" s="231"/>
    </row>
    <row r="3702" spans="2:16">
      <c r="B3702" s="351"/>
      <c r="C3702" s="435"/>
      <c r="D3702" s="399"/>
      <c r="E3702" s="400"/>
      <c r="G3702" s="401"/>
      <c r="H3702" s="401"/>
      <c r="I3702" s="401"/>
      <c r="J3702" s="194"/>
      <c r="K3702" s="194"/>
      <c r="L3702" s="195"/>
      <c r="M3702" s="196"/>
      <c r="N3702" s="197"/>
      <c r="O3702" s="197"/>
      <c r="P3702" s="231"/>
    </row>
    <row r="3703" spans="2:16">
      <c r="B3703" s="351"/>
      <c r="C3703" s="435"/>
      <c r="D3703" s="399"/>
      <c r="E3703" s="400"/>
      <c r="G3703" s="401"/>
      <c r="H3703" s="401"/>
      <c r="I3703" s="401"/>
      <c r="J3703" s="194"/>
      <c r="K3703" s="194"/>
      <c r="L3703" s="195"/>
      <c r="M3703" s="196"/>
      <c r="N3703" s="197"/>
      <c r="O3703" s="197"/>
      <c r="P3703" s="231"/>
    </row>
    <row r="3704" spans="2:16">
      <c r="B3704" s="351"/>
      <c r="C3704" s="435"/>
      <c r="D3704" s="399"/>
      <c r="E3704" s="400"/>
      <c r="G3704" s="401"/>
      <c r="H3704" s="401"/>
      <c r="I3704" s="401"/>
      <c r="J3704" s="194"/>
      <c r="K3704" s="194"/>
      <c r="L3704" s="195"/>
      <c r="M3704" s="196"/>
      <c r="N3704" s="197"/>
      <c r="O3704" s="197"/>
      <c r="P3704" s="231"/>
    </row>
    <row r="3705" spans="2:16">
      <c r="B3705" s="351"/>
      <c r="C3705" s="435"/>
      <c r="D3705" s="399"/>
      <c r="E3705" s="400"/>
      <c r="G3705" s="401"/>
      <c r="H3705" s="401"/>
      <c r="I3705" s="401"/>
      <c r="J3705" s="194"/>
      <c r="K3705" s="194"/>
      <c r="L3705" s="195"/>
      <c r="M3705" s="196"/>
      <c r="N3705" s="197"/>
      <c r="O3705" s="197"/>
      <c r="P3705" s="231"/>
    </row>
    <row r="3706" spans="2:16">
      <c r="B3706" s="351"/>
      <c r="C3706" s="435"/>
      <c r="D3706" s="399"/>
      <c r="E3706" s="400"/>
      <c r="G3706" s="401"/>
      <c r="H3706" s="401"/>
      <c r="I3706" s="401"/>
      <c r="J3706" s="194"/>
      <c r="K3706" s="194"/>
      <c r="L3706" s="195"/>
      <c r="M3706" s="196"/>
      <c r="N3706" s="197"/>
      <c r="O3706" s="197"/>
      <c r="P3706" s="231"/>
    </row>
    <row r="3707" spans="2:16">
      <c r="B3707" s="402"/>
      <c r="C3707" s="435"/>
      <c r="D3707" s="404"/>
      <c r="E3707" s="405"/>
      <c r="G3707" s="406"/>
      <c r="H3707" s="406"/>
      <c r="I3707" s="406"/>
      <c r="J3707" s="194"/>
      <c r="K3707" s="194"/>
      <c r="L3707" s="195"/>
      <c r="M3707" s="196"/>
      <c r="N3707" s="197"/>
      <c r="O3707" s="197"/>
      <c r="P3707" s="221"/>
    </row>
    <row r="3708" spans="2:16">
      <c r="B3708" s="351"/>
      <c r="C3708" s="435"/>
      <c r="D3708" s="399"/>
      <c r="E3708" s="400"/>
      <c r="G3708" s="401"/>
      <c r="H3708" s="401"/>
      <c r="I3708" s="401"/>
      <c r="J3708" s="194"/>
      <c r="K3708" s="194"/>
      <c r="L3708" s="195"/>
      <c r="M3708" s="196"/>
      <c r="N3708" s="197"/>
      <c r="O3708" s="197"/>
      <c r="P3708" s="231"/>
    </row>
    <row r="3709" spans="2:16">
      <c r="B3709" s="351"/>
      <c r="C3709" s="435"/>
      <c r="D3709" s="399"/>
      <c r="E3709" s="400"/>
      <c r="G3709" s="401"/>
      <c r="H3709" s="401"/>
      <c r="I3709" s="401"/>
      <c r="J3709" s="194"/>
      <c r="K3709" s="194"/>
      <c r="L3709" s="195"/>
      <c r="M3709" s="196"/>
      <c r="N3709" s="197"/>
      <c r="O3709" s="197"/>
      <c r="P3709" s="231"/>
    </row>
    <row r="3710" spans="2:16">
      <c r="B3710" s="351"/>
      <c r="C3710" s="435"/>
      <c r="D3710" s="399"/>
      <c r="E3710" s="400"/>
      <c r="G3710" s="401"/>
      <c r="H3710" s="401"/>
      <c r="I3710" s="401"/>
      <c r="J3710" s="194"/>
      <c r="K3710" s="194"/>
      <c r="L3710" s="195"/>
      <c r="M3710" s="196"/>
      <c r="N3710" s="197"/>
      <c r="O3710" s="197"/>
      <c r="P3710" s="231"/>
    </row>
    <row r="3711" spans="2:16">
      <c r="B3711" s="351"/>
      <c r="C3711" s="435"/>
      <c r="D3711" s="399"/>
      <c r="E3711" s="400"/>
      <c r="G3711" s="401"/>
      <c r="H3711" s="401"/>
      <c r="I3711" s="401"/>
      <c r="J3711" s="194"/>
      <c r="K3711" s="194"/>
      <c r="L3711" s="195"/>
      <c r="M3711" s="196"/>
      <c r="N3711" s="197"/>
      <c r="O3711" s="197"/>
      <c r="P3711" s="231"/>
    </row>
    <row r="3712" spans="2:16">
      <c r="B3712" s="351"/>
      <c r="C3712" s="435"/>
      <c r="D3712" s="399"/>
      <c r="E3712" s="400"/>
      <c r="G3712" s="401"/>
      <c r="H3712" s="401"/>
      <c r="I3712" s="401"/>
      <c r="J3712" s="194"/>
      <c r="K3712" s="194"/>
      <c r="L3712" s="195"/>
      <c r="M3712" s="196"/>
      <c r="N3712" s="197"/>
      <c r="O3712" s="197"/>
      <c r="P3712" s="231"/>
    </row>
    <row r="3713" spans="2:16">
      <c r="B3713" s="351"/>
      <c r="C3713" s="435"/>
      <c r="D3713" s="399"/>
      <c r="E3713" s="400"/>
      <c r="G3713" s="401"/>
      <c r="H3713" s="401"/>
      <c r="I3713" s="401"/>
      <c r="J3713" s="194"/>
      <c r="K3713" s="194"/>
      <c r="L3713" s="195"/>
      <c r="M3713" s="196"/>
      <c r="N3713" s="197"/>
      <c r="O3713" s="197"/>
      <c r="P3713" s="231"/>
    </row>
    <row r="3714" spans="2:16">
      <c r="B3714" s="351"/>
      <c r="C3714" s="435"/>
      <c r="D3714" s="399"/>
      <c r="E3714" s="400"/>
      <c r="G3714" s="401"/>
      <c r="H3714" s="401"/>
      <c r="I3714" s="401"/>
      <c r="J3714" s="194"/>
      <c r="K3714" s="194"/>
      <c r="L3714" s="195"/>
      <c r="M3714" s="196"/>
      <c r="N3714" s="197"/>
      <c r="O3714" s="197"/>
      <c r="P3714" s="231"/>
    </row>
    <row r="3715" spans="2:16">
      <c r="B3715" s="351"/>
      <c r="C3715" s="435"/>
      <c r="D3715" s="399"/>
      <c r="E3715" s="400"/>
      <c r="G3715" s="401"/>
      <c r="H3715" s="401"/>
      <c r="I3715" s="401"/>
      <c r="J3715" s="194"/>
      <c r="K3715" s="194"/>
      <c r="L3715" s="195"/>
      <c r="M3715" s="196"/>
      <c r="N3715" s="197"/>
      <c r="O3715" s="197"/>
      <c r="P3715" s="231"/>
    </row>
    <row r="3716" spans="2:16">
      <c r="B3716" s="351"/>
      <c r="C3716" s="435"/>
      <c r="D3716" s="399"/>
      <c r="E3716" s="400"/>
      <c r="G3716" s="401"/>
      <c r="H3716" s="401"/>
      <c r="I3716" s="401"/>
      <c r="J3716" s="194"/>
      <c r="K3716" s="194"/>
      <c r="L3716" s="195"/>
      <c r="M3716" s="196"/>
      <c r="N3716" s="197"/>
      <c r="O3716" s="197"/>
      <c r="P3716" s="231"/>
    </row>
    <row r="3717" spans="2:16">
      <c r="B3717" s="351"/>
      <c r="C3717" s="435"/>
      <c r="D3717" s="399"/>
      <c r="E3717" s="400"/>
      <c r="G3717" s="401"/>
      <c r="H3717" s="401"/>
      <c r="I3717" s="401"/>
      <c r="J3717" s="194"/>
      <c r="K3717" s="194"/>
      <c r="L3717" s="195"/>
      <c r="M3717" s="196"/>
      <c r="N3717" s="197"/>
      <c r="O3717" s="197"/>
      <c r="P3717" s="231"/>
    </row>
    <row r="3718" spans="2:16">
      <c r="B3718" s="351"/>
      <c r="C3718" s="435"/>
      <c r="D3718" s="399"/>
      <c r="E3718" s="400"/>
      <c r="G3718" s="401"/>
      <c r="H3718" s="401"/>
      <c r="I3718" s="401"/>
      <c r="J3718" s="194"/>
      <c r="K3718" s="194"/>
      <c r="L3718" s="195"/>
      <c r="M3718" s="196"/>
      <c r="N3718" s="197"/>
      <c r="O3718" s="197"/>
      <c r="P3718" s="231"/>
    </row>
    <row r="3719" spans="2:16">
      <c r="B3719" s="351"/>
      <c r="C3719" s="435"/>
      <c r="D3719" s="399"/>
      <c r="E3719" s="400"/>
      <c r="G3719" s="401"/>
      <c r="H3719" s="401"/>
      <c r="I3719" s="401"/>
      <c r="J3719" s="194"/>
      <c r="K3719" s="194"/>
      <c r="L3719" s="195"/>
      <c r="M3719" s="196"/>
      <c r="N3719" s="197"/>
      <c r="O3719" s="197"/>
      <c r="P3719" s="231"/>
    </row>
    <row r="3720" spans="2:16">
      <c r="B3720" s="351"/>
      <c r="C3720" s="435"/>
      <c r="D3720" s="399"/>
      <c r="E3720" s="400"/>
      <c r="G3720" s="401"/>
      <c r="H3720" s="401"/>
      <c r="I3720" s="401"/>
      <c r="J3720" s="194"/>
      <c r="K3720" s="194"/>
      <c r="L3720" s="195"/>
      <c r="M3720" s="196"/>
      <c r="N3720" s="197"/>
      <c r="O3720" s="197"/>
      <c r="P3720" s="231"/>
    </row>
    <row r="3721" spans="2:16">
      <c r="B3721" s="351"/>
      <c r="C3721" s="435"/>
      <c r="D3721" s="399"/>
      <c r="E3721" s="400"/>
      <c r="G3721" s="401"/>
      <c r="H3721" s="401"/>
      <c r="I3721" s="401"/>
      <c r="J3721" s="194"/>
      <c r="K3721" s="194"/>
      <c r="L3721" s="195"/>
      <c r="M3721" s="196"/>
      <c r="N3721" s="197"/>
      <c r="O3721" s="197"/>
      <c r="P3721" s="231"/>
    </row>
    <row r="3722" spans="2:16">
      <c r="B3722" s="351"/>
      <c r="C3722" s="435"/>
      <c r="D3722" s="399"/>
      <c r="E3722" s="400"/>
      <c r="G3722" s="401"/>
      <c r="H3722" s="401"/>
      <c r="I3722" s="401"/>
      <c r="J3722" s="194"/>
      <c r="K3722" s="194"/>
      <c r="L3722" s="195"/>
      <c r="M3722" s="196"/>
      <c r="N3722" s="197"/>
      <c r="O3722" s="197"/>
      <c r="P3722" s="231"/>
    </row>
    <row r="3723" spans="2:16">
      <c r="B3723" s="351"/>
      <c r="C3723" s="435"/>
      <c r="D3723" s="399"/>
      <c r="E3723" s="400"/>
      <c r="G3723" s="401"/>
      <c r="H3723" s="401"/>
      <c r="I3723" s="401"/>
      <c r="J3723" s="194"/>
      <c r="K3723" s="194"/>
      <c r="L3723" s="195"/>
      <c r="M3723" s="196"/>
      <c r="N3723" s="197"/>
      <c r="O3723" s="197"/>
      <c r="P3723" s="231"/>
    </row>
    <row r="3724" spans="2:16">
      <c r="B3724" s="351"/>
      <c r="C3724" s="435"/>
      <c r="D3724" s="399"/>
      <c r="E3724" s="400"/>
      <c r="G3724" s="401"/>
      <c r="H3724" s="401"/>
      <c r="I3724" s="401"/>
      <c r="J3724" s="194"/>
      <c r="K3724" s="194"/>
      <c r="L3724" s="195"/>
      <c r="M3724" s="196"/>
      <c r="N3724" s="197"/>
      <c r="O3724" s="197"/>
      <c r="P3724" s="231"/>
    </row>
    <row r="3725" spans="2:16">
      <c r="B3725" s="351"/>
      <c r="C3725" s="435"/>
      <c r="D3725" s="399"/>
      <c r="E3725" s="400"/>
      <c r="G3725" s="401"/>
      <c r="H3725" s="401"/>
      <c r="I3725" s="401"/>
      <c r="J3725" s="194"/>
      <c r="K3725" s="194"/>
      <c r="L3725" s="195"/>
      <c r="M3725" s="196"/>
      <c r="N3725" s="197"/>
      <c r="O3725" s="197"/>
      <c r="P3725" s="231"/>
    </row>
    <row r="3726" spans="2:16">
      <c r="B3726" s="351"/>
      <c r="C3726" s="435"/>
      <c r="D3726" s="399"/>
      <c r="E3726" s="400"/>
      <c r="G3726" s="401"/>
      <c r="H3726" s="401"/>
      <c r="I3726" s="401"/>
      <c r="J3726" s="194"/>
      <c r="K3726" s="194"/>
      <c r="L3726" s="195"/>
      <c r="M3726" s="196"/>
      <c r="N3726" s="197"/>
      <c r="O3726" s="197"/>
      <c r="P3726" s="231"/>
    </row>
    <row r="3727" spans="2:16">
      <c r="B3727" s="351"/>
      <c r="C3727" s="435"/>
      <c r="D3727" s="399"/>
      <c r="E3727" s="400"/>
      <c r="G3727" s="401"/>
      <c r="H3727" s="401"/>
      <c r="I3727" s="401"/>
      <c r="J3727" s="194"/>
      <c r="K3727" s="194"/>
      <c r="L3727" s="195"/>
      <c r="M3727" s="196"/>
      <c r="N3727" s="197"/>
      <c r="O3727" s="197"/>
      <c r="P3727" s="231"/>
    </row>
    <row r="3728" spans="2:16">
      <c r="B3728" s="351"/>
      <c r="C3728" s="435"/>
      <c r="D3728" s="399"/>
      <c r="E3728" s="400"/>
      <c r="G3728" s="401"/>
      <c r="H3728" s="401"/>
      <c r="I3728" s="401"/>
      <c r="J3728" s="194"/>
      <c r="K3728" s="194"/>
      <c r="L3728" s="195"/>
      <c r="M3728" s="196"/>
      <c r="N3728" s="197"/>
      <c r="O3728" s="197"/>
      <c r="P3728" s="231"/>
    </row>
    <row r="3729" spans="2:16">
      <c r="B3729" s="351"/>
      <c r="C3729" s="435"/>
      <c r="D3729" s="399"/>
      <c r="E3729" s="400"/>
      <c r="G3729" s="401"/>
      <c r="H3729" s="401"/>
      <c r="I3729" s="401"/>
      <c r="J3729" s="194"/>
      <c r="K3729" s="194"/>
      <c r="L3729" s="195"/>
      <c r="M3729" s="196"/>
      <c r="N3729" s="197"/>
      <c r="O3729" s="197"/>
      <c r="P3729" s="231"/>
    </row>
    <row r="3730" spans="2:16">
      <c r="B3730" s="351"/>
      <c r="C3730" s="435"/>
      <c r="D3730" s="399"/>
      <c r="E3730" s="400"/>
      <c r="G3730" s="401"/>
      <c r="H3730" s="401"/>
      <c r="I3730" s="401"/>
      <c r="J3730" s="194"/>
      <c r="K3730" s="194"/>
      <c r="L3730" s="195"/>
      <c r="M3730" s="196"/>
      <c r="N3730" s="197"/>
      <c r="O3730" s="197"/>
      <c r="P3730" s="231"/>
    </row>
    <row r="3731" spans="2:16">
      <c r="B3731" s="351"/>
      <c r="C3731" s="435"/>
      <c r="D3731" s="399"/>
      <c r="E3731" s="400"/>
      <c r="G3731" s="401"/>
      <c r="H3731" s="401"/>
      <c r="I3731" s="401"/>
      <c r="J3731" s="194"/>
      <c r="K3731" s="194"/>
      <c r="L3731" s="195"/>
      <c r="M3731" s="196"/>
      <c r="N3731" s="197"/>
      <c r="O3731" s="197"/>
      <c r="P3731" s="231"/>
    </row>
    <row r="3732" spans="2:16">
      <c r="B3732" s="351"/>
      <c r="C3732" s="435"/>
      <c r="D3732" s="399"/>
      <c r="E3732" s="400"/>
      <c r="G3732" s="401"/>
      <c r="H3732" s="401"/>
      <c r="I3732" s="401"/>
      <c r="J3732" s="194"/>
      <c r="K3732" s="194"/>
      <c r="L3732" s="195"/>
      <c r="M3732" s="196"/>
      <c r="N3732" s="197"/>
      <c r="O3732" s="197"/>
      <c r="P3732" s="231"/>
    </row>
    <row r="3733" spans="2:16">
      <c r="B3733" s="351"/>
      <c r="C3733" s="435"/>
      <c r="D3733" s="399"/>
      <c r="E3733" s="400"/>
      <c r="G3733" s="401"/>
      <c r="H3733" s="401"/>
      <c r="I3733" s="401"/>
      <c r="J3733" s="194"/>
      <c r="K3733" s="194"/>
      <c r="L3733" s="195"/>
      <c r="M3733" s="196"/>
      <c r="N3733" s="197"/>
      <c r="O3733" s="197"/>
      <c r="P3733" s="231"/>
    </row>
    <row r="3734" spans="2:16">
      <c r="B3734" s="351"/>
      <c r="C3734" s="435"/>
      <c r="D3734" s="399"/>
      <c r="E3734" s="400"/>
      <c r="G3734" s="401"/>
      <c r="H3734" s="401"/>
      <c r="I3734" s="401"/>
      <c r="J3734" s="194"/>
      <c r="K3734" s="194"/>
      <c r="L3734" s="195"/>
      <c r="M3734" s="196"/>
      <c r="N3734" s="197"/>
      <c r="O3734" s="197"/>
      <c r="P3734" s="231"/>
    </row>
    <row r="3735" spans="2:16">
      <c r="B3735" s="351"/>
      <c r="C3735" s="435"/>
      <c r="D3735" s="399"/>
      <c r="E3735" s="400"/>
      <c r="G3735" s="401"/>
      <c r="H3735" s="401"/>
      <c r="I3735" s="401"/>
      <c r="J3735" s="194"/>
      <c r="K3735" s="194"/>
      <c r="L3735" s="195"/>
      <c r="M3735" s="196"/>
      <c r="N3735" s="197"/>
      <c r="O3735" s="197"/>
      <c r="P3735" s="231"/>
    </row>
    <row r="3736" spans="2:16">
      <c r="B3736" s="351"/>
      <c r="C3736" s="435"/>
      <c r="D3736" s="399"/>
      <c r="E3736" s="400"/>
      <c r="G3736" s="401"/>
      <c r="H3736" s="401"/>
      <c r="I3736" s="401"/>
      <c r="J3736" s="194"/>
      <c r="K3736" s="194"/>
      <c r="L3736" s="195"/>
      <c r="M3736" s="196"/>
      <c r="N3736" s="197"/>
      <c r="O3736" s="197"/>
      <c r="P3736" s="231"/>
    </row>
    <row r="3737" spans="2:16">
      <c r="B3737" s="351"/>
      <c r="C3737" s="435"/>
      <c r="D3737" s="399"/>
      <c r="E3737" s="400"/>
      <c r="G3737" s="401"/>
      <c r="H3737" s="401"/>
      <c r="I3737" s="401"/>
      <c r="J3737" s="194"/>
      <c r="K3737" s="194"/>
      <c r="L3737" s="195"/>
      <c r="M3737" s="196"/>
      <c r="N3737" s="197"/>
      <c r="O3737" s="197"/>
      <c r="P3737" s="231"/>
    </row>
    <row r="3738" spans="2:16">
      <c r="B3738" s="351"/>
      <c r="C3738" s="435"/>
      <c r="D3738" s="399"/>
      <c r="E3738" s="400"/>
      <c r="G3738" s="401"/>
      <c r="H3738" s="401"/>
      <c r="I3738" s="401"/>
      <c r="J3738" s="194"/>
      <c r="K3738" s="194"/>
      <c r="L3738" s="195"/>
      <c r="M3738" s="196"/>
      <c r="N3738" s="197"/>
      <c r="O3738" s="197"/>
      <c r="P3738" s="231"/>
    </row>
    <row r="3739" spans="2:16">
      <c r="B3739" s="351"/>
      <c r="C3739" s="435"/>
      <c r="D3739" s="399"/>
      <c r="E3739" s="400"/>
      <c r="G3739" s="401"/>
      <c r="H3739" s="401"/>
      <c r="I3739" s="401"/>
      <c r="J3739" s="194"/>
      <c r="K3739" s="194"/>
      <c r="L3739" s="195"/>
      <c r="M3739" s="196"/>
      <c r="N3739" s="197"/>
      <c r="O3739" s="197"/>
      <c r="P3739" s="231"/>
    </row>
    <row r="3740" spans="2:16">
      <c r="B3740" s="351"/>
      <c r="C3740" s="435"/>
      <c r="D3740" s="399"/>
      <c r="E3740" s="400"/>
      <c r="G3740" s="401"/>
      <c r="H3740" s="401"/>
      <c r="I3740" s="401"/>
      <c r="J3740" s="194"/>
      <c r="K3740" s="194"/>
      <c r="L3740" s="195"/>
      <c r="M3740" s="196"/>
      <c r="N3740" s="197"/>
      <c r="O3740" s="197"/>
      <c r="P3740" s="231"/>
    </row>
    <row r="3741" spans="2:16">
      <c r="B3741" s="351"/>
      <c r="C3741" s="435"/>
      <c r="D3741" s="399"/>
      <c r="E3741" s="400"/>
      <c r="G3741" s="401"/>
      <c r="H3741" s="401"/>
      <c r="I3741" s="401"/>
      <c r="J3741" s="194"/>
      <c r="K3741" s="194"/>
      <c r="L3741" s="195"/>
      <c r="M3741" s="196"/>
      <c r="N3741" s="197"/>
      <c r="O3741" s="197"/>
      <c r="P3741" s="231"/>
    </row>
    <row r="3742" spans="2:16">
      <c r="B3742" s="351"/>
      <c r="C3742" s="435"/>
      <c r="D3742" s="399"/>
      <c r="E3742" s="400"/>
      <c r="G3742" s="401"/>
      <c r="H3742" s="401"/>
      <c r="I3742" s="401"/>
      <c r="J3742" s="194"/>
      <c r="K3742" s="194"/>
      <c r="L3742" s="195"/>
      <c r="M3742" s="196"/>
      <c r="N3742" s="197"/>
      <c r="O3742" s="197"/>
      <c r="P3742" s="231"/>
    </row>
    <row r="3743" spans="2:16">
      <c r="B3743" s="351"/>
      <c r="C3743" s="435"/>
      <c r="D3743" s="399"/>
      <c r="E3743" s="400"/>
      <c r="G3743" s="401"/>
      <c r="H3743" s="401"/>
      <c r="I3743" s="401"/>
      <c r="J3743" s="194"/>
      <c r="K3743" s="194"/>
      <c r="L3743" s="195"/>
      <c r="M3743" s="196"/>
      <c r="N3743" s="197"/>
      <c r="O3743" s="197"/>
      <c r="P3743" s="231"/>
    </row>
    <row r="3744" spans="2:16">
      <c r="B3744" s="351"/>
      <c r="C3744" s="435"/>
      <c r="D3744" s="399"/>
      <c r="E3744" s="400"/>
      <c r="G3744" s="401"/>
      <c r="H3744" s="401"/>
      <c r="I3744" s="401"/>
      <c r="J3744" s="194"/>
      <c r="K3744" s="194"/>
      <c r="L3744" s="195"/>
      <c r="M3744" s="196"/>
      <c r="N3744" s="197"/>
      <c r="O3744" s="197"/>
      <c r="P3744" s="231"/>
    </row>
    <row r="3745" spans="2:16">
      <c r="B3745" s="351"/>
      <c r="C3745" s="435"/>
      <c r="D3745" s="399"/>
      <c r="E3745" s="400"/>
      <c r="G3745" s="401"/>
      <c r="H3745" s="401"/>
      <c r="I3745" s="401"/>
      <c r="J3745" s="194"/>
      <c r="K3745" s="194"/>
      <c r="L3745" s="195"/>
      <c r="M3745" s="196"/>
      <c r="N3745" s="197"/>
      <c r="O3745" s="197"/>
      <c r="P3745" s="231"/>
    </row>
    <row r="3746" spans="2:16">
      <c r="B3746" s="351"/>
      <c r="C3746" s="435"/>
      <c r="D3746" s="399"/>
      <c r="E3746" s="400"/>
      <c r="G3746" s="401"/>
      <c r="H3746" s="401"/>
      <c r="I3746" s="401"/>
      <c r="J3746" s="194"/>
      <c r="K3746" s="194"/>
      <c r="L3746" s="195"/>
      <c r="M3746" s="196"/>
      <c r="N3746" s="197"/>
      <c r="O3746" s="197"/>
      <c r="P3746" s="231"/>
    </row>
    <row r="3747" spans="2:16">
      <c r="B3747" s="351"/>
      <c r="C3747" s="435"/>
      <c r="D3747" s="399"/>
      <c r="E3747" s="400"/>
      <c r="G3747" s="401"/>
      <c r="H3747" s="401"/>
      <c r="I3747" s="401"/>
      <c r="J3747" s="194"/>
      <c r="K3747" s="194"/>
      <c r="L3747" s="195"/>
      <c r="M3747" s="196"/>
      <c r="N3747" s="197"/>
      <c r="O3747" s="197"/>
      <c r="P3747" s="231"/>
    </row>
    <row r="3748" spans="2:16">
      <c r="B3748" s="351"/>
      <c r="C3748" s="435"/>
      <c r="D3748" s="399"/>
      <c r="E3748" s="400"/>
      <c r="G3748" s="401"/>
      <c r="H3748" s="401"/>
      <c r="I3748" s="401"/>
      <c r="J3748" s="194"/>
      <c r="K3748" s="194"/>
      <c r="L3748" s="195"/>
      <c r="M3748" s="196"/>
      <c r="N3748" s="197"/>
      <c r="O3748" s="197"/>
      <c r="P3748" s="231"/>
    </row>
    <row r="3749" spans="2:16">
      <c r="B3749" s="351"/>
      <c r="C3749" s="435"/>
      <c r="D3749" s="399"/>
      <c r="E3749" s="400"/>
      <c r="G3749" s="401"/>
      <c r="H3749" s="401"/>
      <c r="I3749" s="401"/>
      <c r="J3749" s="194"/>
      <c r="K3749" s="194"/>
      <c r="L3749" s="195"/>
      <c r="M3749" s="196"/>
      <c r="N3749" s="197"/>
      <c r="O3749" s="197"/>
      <c r="P3749" s="231"/>
    </row>
    <row r="3750" spans="2:16">
      <c r="B3750" s="351"/>
      <c r="C3750" s="435"/>
      <c r="D3750" s="399"/>
      <c r="E3750" s="400"/>
      <c r="G3750" s="401"/>
      <c r="H3750" s="401"/>
      <c r="I3750" s="401"/>
      <c r="J3750" s="194"/>
      <c r="K3750" s="194"/>
      <c r="L3750" s="195"/>
      <c r="M3750" s="196"/>
      <c r="N3750" s="197"/>
      <c r="O3750" s="197"/>
      <c r="P3750" s="231"/>
    </row>
    <row r="3751" spans="2:16">
      <c r="B3751" s="351"/>
      <c r="C3751" s="435"/>
      <c r="D3751" s="399"/>
      <c r="E3751" s="400"/>
      <c r="G3751" s="401"/>
      <c r="H3751" s="401"/>
      <c r="I3751" s="401"/>
      <c r="J3751" s="194"/>
      <c r="K3751" s="194"/>
      <c r="L3751" s="195"/>
      <c r="M3751" s="196"/>
      <c r="N3751" s="197"/>
      <c r="O3751" s="197"/>
      <c r="P3751" s="231"/>
    </row>
    <row r="3752" spans="2:16">
      <c r="B3752" s="351"/>
      <c r="C3752" s="435"/>
      <c r="D3752" s="399"/>
      <c r="E3752" s="400"/>
      <c r="G3752" s="401"/>
      <c r="H3752" s="401"/>
      <c r="I3752" s="401"/>
      <c r="J3752" s="194"/>
      <c r="K3752" s="194"/>
      <c r="L3752" s="195"/>
      <c r="M3752" s="196"/>
      <c r="N3752" s="197"/>
      <c r="O3752" s="197"/>
      <c r="P3752" s="231"/>
    </row>
    <row r="3753" spans="2:16">
      <c r="B3753" s="351"/>
      <c r="C3753" s="435"/>
      <c r="D3753" s="399"/>
      <c r="E3753" s="400"/>
      <c r="G3753" s="401"/>
      <c r="H3753" s="401"/>
      <c r="I3753" s="401"/>
      <c r="J3753" s="194"/>
      <c r="K3753" s="194"/>
      <c r="L3753" s="195"/>
      <c r="M3753" s="196"/>
      <c r="N3753" s="197"/>
      <c r="O3753" s="197"/>
      <c r="P3753" s="231"/>
    </row>
    <row r="3754" spans="2:16">
      <c r="B3754" s="351"/>
      <c r="C3754" s="435"/>
      <c r="D3754" s="399"/>
      <c r="E3754" s="400"/>
      <c r="G3754" s="401"/>
      <c r="H3754" s="401"/>
      <c r="I3754" s="401"/>
      <c r="J3754" s="194"/>
      <c r="K3754" s="194"/>
      <c r="L3754" s="195"/>
      <c r="M3754" s="196"/>
      <c r="N3754" s="197"/>
      <c r="O3754" s="197"/>
      <c r="P3754" s="231"/>
    </row>
    <row r="3755" spans="2:16">
      <c r="B3755" s="351"/>
      <c r="C3755" s="435"/>
      <c r="D3755" s="399"/>
      <c r="E3755" s="400"/>
      <c r="G3755" s="401"/>
      <c r="H3755" s="401"/>
      <c r="I3755" s="401"/>
      <c r="J3755" s="194"/>
      <c r="K3755" s="194"/>
      <c r="L3755" s="195"/>
      <c r="M3755" s="196"/>
      <c r="N3755" s="197"/>
      <c r="O3755" s="197"/>
      <c r="P3755" s="231"/>
    </row>
    <row r="3756" spans="2:16">
      <c r="B3756" s="351"/>
      <c r="C3756" s="435"/>
      <c r="D3756" s="399"/>
      <c r="E3756" s="400"/>
      <c r="G3756" s="401"/>
      <c r="H3756" s="401"/>
      <c r="I3756" s="401"/>
      <c r="J3756" s="194"/>
      <c r="K3756" s="194"/>
      <c r="L3756" s="195"/>
      <c r="M3756" s="196"/>
      <c r="N3756" s="197"/>
      <c r="O3756" s="197"/>
      <c r="P3756" s="231"/>
    </row>
    <row r="3757" spans="2:16">
      <c r="B3757" s="351"/>
      <c r="C3757" s="435"/>
      <c r="D3757" s="399"/>
      <c r="E3757" s="400"/>
      <c r="G3757" s="401"/>
      <c r="H3757" s="401"/>
      <c r="I3757" s="401"/>
      <c r="J3757" s="194"/>
      <c r="K3757" s="194"/>
      <c r="L3757" s="195"/>
      <c r="M3757" s="196"/>
      <c r="N3757" s="197"/>
      <c r="O3757" s="197"/>
      <c r="P3757" s="231"/>
    </row>
    <row r="3758" spans="2:16">
      <c r="B3758" s="351"/>
      <c r="C3758" s="435"/>
      <c r="D3758" s="399"/>
      <c r="E3758" s="400"/>
      <c r="G3758" s="401"/>
      <c r="H3758" s="401"/>
      <c r="I3758" s="401"/>
      <c r="J3758" s="194"/>
      <c r="K3758" s="194"/>
      <c r="L3758" s="195"/>
      <c r="M3758" s="196"/>
      <c r="N3758" s="197"/>
      <c r="O3758" s="197"/>
      <c r="P3758" s="231"/>
    </row>
    <row r="3759" spans="2:16">
      <c r="B3759" s="351"/>
      <c r="C3759" s="435"/>
      <c r="D3759" s="399"/>
      <c r="E3759" s="400"/>
      <c r="G3759" s="401"/>
      <c r="H3759" s="401"/>
      <c r="I3759" s="401"/>
      <c r="J3759" s="194"/>
      <c r="K3759" s="194"/>
      <c r="L3759" s="195"/>
      <c r="M3759" s="196"/>
      <c r="N3759" s="197"/>
      <c r="O3759" s="197"/>
      <c r="P3759" s="231"/>
    </row>
    <row r="3760" spans="2:16">
      <c r="B3760" s="351"/>
      <c r="C3760" s="435"/>
      <c r="D3760" s="399"/>
      <c r="E3760" s="400"/>
      <c r="G3760" s="401"/>
      <c r="H3760" s="401"/>
      <c r="I3760" s="401"/>
      <c r="J3760" s="194"/>
      <c r="K3760" s="194"/>
      <c r="L3760" s="195"/>
      <c r="M3760" s="196"/>
      <c r="N3760" s="197"/>
      <c r="O3760" s="197"/>
      <c r="P3760" s="231"/>
    </row>
    <row r="3761" spans="2:16">
      <c r="B3761" s="351"/>
      <c r="C3761" s="435"/>
      <c r="D3761" s="399"/>
      <c r="E3761" s="400"/>
      <c r="G3761" s="401"/>
      <c r="H3761" s="401"/>
      <c r="I3761" s="401"/>
      <c r="J3761" s="194"/>
      <c r="K3761" s="194"/>
      <c r="L3761" s="195"/>
      <c r="M3761" s="196"/>
      <c r="N3761" s="197"/>
      <c r="O3761" s="197"/>
      <c r="P3761" s="231"/>
    </row>
    <row r="3762" spans="2:16">
      <c r="B3762" s="351"/>
      <c r="C3762" s="435"/>
      <c r="D3762" s="399"/>
      <c r="E3762" s="400"/>
      <c r="G3762" s="401"/>
      <c r="H3762" s="401"/>
      <c r="I3762" s="401"/>
      <c r="J3762" s="194"/>
      <c r="K3762" s="194"/>
      <c r="L3762" s="195"/>
      <c r="M3762" s="196"/>
      <c r="N3762" s="197"/>
      <c r="O3762" s="197"/>
      <c r="P3762" s="231"/>
    </row>
    <row r="3763" spans="2:16">
      <c r="B3763" s="351"/>
      <c r="C3763" s="435"/>
      <c r="D3763" s="399"/>
      <c r="E3763" s="400"/>
      <c r="G3763" s="401"/>
      <c r="H3763" s="401"/>
      <c r="I3763" s="401"/>
      <c r="J3763" s="194"/>
      <c r="K3763" s="194"/>
      <c r="L3763" s="195"/>
      <c r="M3763" s="196"/>
      <c r="N3763" s="197"/>
      <c r="O3763" s="197"/>
      <c r="P3763" s="231"/>
    </row>
    <row r="3764" spans="2:16">
      <c r="B3764" s="351"/>
      <c r="C3764" s="435"/>
      <c r="D3764" s="399"/>
      <c r="E3764" s="400"/>
      <c r="G3764" s="401"/>
      <c r="H3764" s="401"/>
      <c r="I3764" s="401"/>
      <c r="J3764" s="194"/>
      <c r="K3764" s="194"/>
      <c r="L3764" s="195"/>
      <c r="M3764" s="196"/>
      <c r="N3764" s="197"/>
      <c r="O3764" s="197"/>
      <c r="P3764" s="231"/>
    </row>
    <row r="3765" spans="2:16">
      <c r="B3765" s="351"/>
      <c r="C3765" s="435"/>
      <c r="D3765" s="399"/>
      <c r="E3765" s="400"/>
      <c r="G3765" s="401"/>
      <c r="H3765" s="401"/>
      <c r="I3765" s="401"/>
      <c r="J3765" s="194"/>
      <c r="K3765" s="194"/>
      <c r="L3765" s="195"/>
      <c r="M3765" s="196"/>
      <c r="N3765" s="197"/>
      <c r="O3765" s="197"/>
      <c r="P3765" s="231"/>
    </row>
    <row r="3766" spans="2:16">
      <c r="B3766" s="351"/>
      <c r="C3766" s="435"/>
      <c r="D3766" s="399"/>
      <c r="E3766" s="400"/>
      <c r="G3766" s="401"/>
      <c r="H3766" s="401"/>
      <c r="I3766" s="401"/>
      <c r="J3766" s="194"/>
      <c r="K3766" s="194"/>
      <c r="L3766" s="195"/>
      <c r="M3766" s="196"/>
      <c r="N3766" s="197"/>
      <c r="O3766" s="197"/>
      <c r="P3766" s="231"/>
    </row>
    <row r="3767" spans="2:16">
      <c r="B3767" s="351"/>
      <c r="C3767" s="435"/>
      <c r="D3767" s="399"/>
      <c r="E3767" s="400"/>
      <c r="G3767" s="401"/>
      <c r="H3767" s="401"/>
      <c r="I3767" s="401"/>
      <c r="J3767" s="194"/>
      <c r="K3767" s="194"/>
      <c r="L3767" s="195"/>
      <c r="M3767" s="196"/>
      <c r="N3767" s="197"/>
      <c r="O3767" s="197"/>
      <c r="P3767" s="231"/>
    </row>
    <row r="3768" spans="2:16">
      <c r="B3768" s="351"/>
      <c r="C3768" s="435"/>
      <c r="D3768" s="399"/>
      <c r="E3768" s="400"/>
      <c r="G3768" s="401"/>
      <c r="H3768" s="401"/>
      <c r="I3768" s="401"/>
      <c r="J3768" s="194"/>
      <c r="K3768" s="194"/>
      <c r="L3768" s="195"/>
      <c r="M3768" s="196"/>
      <c r="N3768" s="197"/>
      <c r="O3768" s="197"/>
      <c r="P3768" s="231"/>
    </row>
    <row r="3769" spans="2:16">
      <c r="B3769" s="351"/>
      <c r="C3769" s="435"/>
      <c r="D3769" s="399"/>
      <c r="E3769" s="400"/>
      <c r="G3769" s="401"/>
      <c r="H3769" s="401"/>
      <c r="I3769" s="401"/>
      <c r="J3769" s="194"/>
      <c r="K3769" s="194"/>
      <c r="L3769" s="195"/>
      <c r="M3769" s="196"/>
      <c r="N3769" s="197"/>
      <c r="O3769" s="197"/>
      <c r="P3769" s="231"/>
    </row>
    <row r="3770" spans="2:16">
      <c r="B3770" s="351"/>
      <c r="C3770" s="435"/>
      <c r="D3770" s="399"/>
      <c r="E3770" s="400"/>
      <c r="G3770" s="401"/>
      <c r="H3770" s="401"/>
      <c r="I3770" s="401"/>
      <c r="J3770" s="194"/>
      <c r="K3770" s="194"/>
      <c r="L3770" s="195"/>
      <c r="M3770" s="196"/>
      <c r="N3770" s="197"/>
      <c r="O3770" s="197"/>
      <c r="P3770" s="231"/>
    </row>
    <row r="3771" spans="2:16">
      <c r="B3771" s="351"/>
      <c r="C3771" s="435"/>
      <c r="D3771" s="399"/>
      <c r="E3771" s="400"/>
      <c r="G3771" s="401"/>
      <c r="H3771" s="401"/>
      <c r="I3771" s="401"/>
      <c r="J3771" s="194"/>
      <c r="K3771" s="194"/>
      <c r="L3771" s="195"/>
      <c r="M3771" s="196"/>
      <c r="N3771" s="197"/>
      <c r="O3771" s="197"/>
      <c r="P3771" s="231"/>
    </row>
    <row r="3772" spans="2:16">
      <c r="B3772" s="351"/>
      <c r="C3772" s="435"/>
      <c r="D3772" s="399"/>
      <c r="E3772" s="400"/>
      <c r="G3772" s="401"/>
      <c r="H3772" s="401"/>
      <c r="I3772" s="401"/>
      <c r="J3772" s="194"/>
      <c r="K3772" s="194"/>
      <c r="L3772" s="195"/>
      <c r="M3772" s="196"/>
      <c r="N3772" s="197"/>
      <c r="O3772" s="197"/>
      <c r="P3772" s="231"/>
    </row>
    <row r="3773" spans="2:16">
      <c r="B3773" s="351"/>
      <c r="C3773" s="435"/>
      <c r="D3773" s="399"/>
      <c r="E3773" s="400"/>
      <c r="G3773" s="401"/>
      <c r="H3773" s="401"/>
      <c r="I3773" s="401"/>
      <c r="J3773" s="194"/>
      <c r="K3773" s="194"/>
      <c r="L3773" s="195"/>
      <c r="M3773" s="196"/>
      <c r="N3773" s="197"/>
      <c r="O3773" s="197"/>
      <c r="P3773" s="231"/>
    </row>
    <row r="3774" spans="2:16">
      <c r="B3774" s="351"/>
      <c r="C3774" s="435"/>
      <c r="D3774" s="399"/>
      <c r="E3774" s="400"/>
      <c r="G3774" s="401"/>
      <c r="H3774" s="401"/>
      <c r="I3774" s="401"/>
      <c r="J3774" s="194"/>
      <c r="K3774" s="194"/>
      <c r="L3774" s="195"/>
      <c r="M3774" s="196"/>
      <c r="N3774" s="197"/>
      <c r="O3774" s="197"/>
      <c r="P3774" s="231"/>
    </row>
    <row r="3775" spans="2:16">
      <c r="B3775" s="351"/>
      <c r="C3775" s="435"/>
      <c r="D3775" s="399"/>
      <c r="E3775" s="400"/>
      <c r="G3775" s="401"/>
      <c r="H3775" s="401"/>
      <c r="I3775" s="401"/>
      <c r="J3775" s="194"/>
      <c r="K3775" s="194"/>
      <c r="L3775" s="195"/>
      <c r="M3775" s="196"/>
      <c r="N3775" s="197"/>
      <c r="O3775" s="197"/>
      <c r="P3775" s="231"/>
    </row>
    <row r="3776" spans="2:16">
      <c r="B3776" s="351"/>
      <c r="C3776" s="435"/>
      <c r="D3776" s="399"/>
      <c r="E3776" s="400"/>
      <c r="G3776" s="401"/>
      <c r="H3776" s="401"/>
      <c r="I3776" s="401"/>
      <c r="J3776" s="194"/>
      <c r="K3776" s="194"/>
      <c r="L3776" s="195"/>
      <c r="M3776" s="196"/>
      <c r="N3776" s="197"/>
      <c r="O3776" s="197"/>
      <c r="P3776" s="231"/>
    </row>
    <row r="3777" spans="2:16">
      <c r="B3777" s="351"/>
      <c r="C3777" s="435"/>
      <c r="D3777" s="399"/>
      <c r="E3777" s="400"/>
      <c r="G3777" s="401"/>
      <c r="H3777" s="401"/>
      <c r="I3777" s="401"/>
      <c r="J3777" s="194"/>
      <c r="K3777" s="194"/>
      <c r="L3777" s="195"/>
      <c r="M3777" s="196"/>
      <c r="N3777" s="197"/>
      <c r="O3777" s="197"/>
      <c r="P3777" s="231"/>
    </row>
    <row r="3778" spans="2:16">
      <c r="B3778" s="351"/>
      <c r="C3778" s="435"/>
      <c r="D3778" s="399"/>
      <c r="E3778" s="400"/>
      <c r="G3778" s="401"/>
      <c r="H3778" s="401"/>
      <c r="I3778" s="401"/>
      <c r="J3778" s="194"/>
      <c r="K3778" s="194"/>
      <c r="L3778" s="195"/>
      <c r="M3778" s="196"/>
      <c r="N3778" s="197"/>
      <c r="O3778" s="197"/>
      <c r="P3778" s="231"/>
    </row>
    <row r="3779" spans="2:16">
      <c r="B3779" s="351"/>
      <c r="C3779" s="435"/>
      <c r="D3779" s="399"/>
      <c r="E3779" s="400"/>
      <c r="G3779" s="401"/>
      <c r="H3779" s="401"/>
      <c r="I3779" s="401"/>
      <c r="J3779" s="194"/>
      <c r="K3779" s="194"/>
      <c r="L3779" s="195"/>
      <c r="M3779" s="196"/>
      <c r="N3779" s="197"/>
      <c r="O3779" s="197"/>
      <c r="P3779" s="231"/>
    </row>
    <row r="3780" spans="2:16">
      <c r="B3780" s="351"/>
      <c r="C3780" s="435"/>
      <c r="D3780" s="399"/>
      <c r="E3780" s="400"/>
      <c r="G3780" s="401"/>
      <c r="H3780" s="401"/>
      <c r="I3780" s="401"/>
      <c r="J3780" s="194"/>
      <c r="K3780" s="194"/>
      <c r="L3780" s="195"/>
      <c r="M3780" s="196"/>
      <c r="N3780" s="197"/>
      <c r="O3780" s="197"/>
      <c r="P3780" s="231"/>
    </row>
    <row r="3781" spans="2:16">
      <c r="B3781" s="351"/>
      <c r="C3781" s="435"/>
      <c r="D3781" s="399"/>
      <c r="E3781" s="400"/>
      <c r="G3781" s="401"/>
      <c r="H3781" s="401"/>
      <c r="I3781" s="401"/>
      <c r="J3781" s="194"/>
      <c r="K3781" s="194"/>
      <c r="L3781" s="195"/>
      <c r="M3781" s="196"/>
      <c r="N3781" s="197"/>
      <c r="O3781" s="197"/>
      <c r="P3781" s="231"/>
    </row>
    <row r="3782" spans="2:16">
      <c r="B3782" s="351"/>
      <c r="C3782" s="435"/>
      <c r="D3782" s="399"/>
      <c r="E3782" s="400"/>
      <c r="G3782" s="401"/>
      <c r="H3782" s="401"/>
      <c r="I3782" s="401"/>
      <c r="J3782" s="194"/>
      <c r="K3782" s="194"/>
      <c r="L3782" s="195"/>
      <c r="M3782" s="196"/>
      <c r="N3782" s="197"/>
      <c r="O3782" s="197"/>
      <c r="P3782" s="231"/>
    </row>
    <row r="3783" spans="2:16">
      <c r="B3783" s="351"/>
      <c r="C3783" s="435"/>
      <c r="D3783" s="399"/>
      <c r="E3783" s="400"/>
      <c r="G3783" s="401"/>
      <c r="H3783" s="401"/>
      <c r="I3783" s="401"/>
      <c r="J3783" s="194"/>
      <c r="K3783" s="194"/>
      <c r="L3783" s="195"/>
      <c r="M3783" s="196"/>
      <c r="N3783" s="197"/>
      <c r="O3783" s="197"/>
      <c r="P3783" s="231"/>
    </row>
    <row r="3784" spans="2:16">
      <c r="B3784" s="351"/>
      <c r="C3784" s="435"/>
      <c r="D3784" s="399"/>
      <c r="E3784" s="400"/>
      <c r="G3784" s="401"/>
      <c r="H3784" s="401"/>
      <c r="I3784" s="401"/>
      <c r="J3784" s="194"/>
      <c r="K3784" s="194"/>
      <c r="L3784" s="195"/>
      <c r="M3784" s="196"/>
      <c r="N3784" s="197"/>
      <c r="O3784" s="197"/>
      <c r="P3784" s="231"/>
    </row>
    <row r="3785" spans="2:16">
      <c r="B3785" s="351"/>
      <c r="C3785" s="435"/>
      <c r="D3785" s="399"/>
      <c r="E3785" s="400"/>
      <c r="G3785" s="401"/>
      <c r="H3785" s="401"/>
      <c r="I3785" s="401"/>
      <c r="J3785" s="194"/>
      <c r="K3785" s="194"/>
      <c r="L3785" s="195"/>
      <c r="M3785" s="196"/>
      <c r="N3785" s="197"/>
      <c r="O3785" s="197"/>
      <c r="P3785" s="231"/>
    </row>
    <row r="3786" spans="2:16">
      <c r="B3786" s="351"/>
      <c r="C3786" s="435"/>
      <c r="D3786" s="399"/>
      <c r="E3786" s="400"/>
      <c r="G3786" s="401"/>
      <c r="H3786" s="401"/>
      <c r="I3786" s="401"/>
      <c r="J3786" s="194"/>
      <c r="K3786" s="194"/>
      <c r="L3786" s="195"/>
      <c r="M3786" s="196"/>
      <c r="N3786" s="197"/>
      <c r="O3786" s="197"/>
      <c r="P3786" s="231"/>
    </row>
    <row r="3787" spans="2:16">
      <c r="B3787" s="351"/>
      <c r="C3787" s="435"/>
      <c r="D3787" s="399"/>
      <c r="E3787" s="400"/>
      <c r="G3787" s="401"/>
      <c r="H3787" s="401"/>
      <c r="I3787" s="401"/>
      <c r="J3787" s="194"/>
      <c r="K3787" s="194"/>
      <c r="L3787" s="195"/>
      <c r="M3787" s="196"/>
      <c r="N3787" s="197"/>
      <c r="O3787" s="197"/>
      <c r="P3787" s="231"/>
    </row>
    <row r="3788" spans="2:16">
      <c r="B3788" s="351"/>
      <c r="C3788" s="435"/>
      <c r="D3788" s="399"/>
      <c r="E3788" s="400"/>
      <c r="G3788" s="401"/>
      <c r="H3788" s="401"/>
      <c r="I3788" s="401"/>
      <c r="J3788" s="194"/>
      <c r="K3788" s="194"/>
      <c r="L3788" s="195"/>
      <c r="M3788" s="196"/>
      <c r="N3788" s="197"/>
      <c r="O3788" s="197"/>
      <c r="P3788" s="231"/>
    </row>
    <row r="3789" spans="2:16">
      <c r="B3789" s="351"/>
      <c r="C3789" s="435"/>
      <c r="D3789" s="399"/>
      <c r="E3789" s="400"/>
      <c r="G3789" s="401"/>
      <c r="H3789" s="401"/>
      <c r="I3789" s="401"/>
      <c r="J3789" s="194"/>
      <c r="K3789" s="194"/>
      <c r="L3789" s="195"/>
      <c r="M3789" s="196"/>
      <c r="N3789" s="197"/>
      <c r="O3789" s="197"/>
      <c r="P3789" s="231"/>
    </row>
    <row r="3790" spans="2:16">
      <c r="B3790" s="351"/>
      <c r="C3790" s="435"/>
      <c r="D3790" s="399"/>
      <c r="E3790" s="400"/>
      <c r="G3790" s="401"/>
      <c r="H3790" s="401"/>
      <c r="I3790" s="401"/>
      <c r="J3790" s="194"/>
      <c r="K3790" s="194"/>
      <c r="L3790" s="195"/>
      <c r="M3790" s="196"/>
      <c r="N3790" s="197"/>
      <c r="O3790" s="197"/>
      <c r="P3790" s="231"/>
    </row>
    <row r="3791" spans="2:16">
      <c r="B3791" s="351"/>
      <c r="C3791" s="435"/>
      <c r="D3791" s="399"/>
      <c r="E3791" s="400"/>
      <c r="G3791" s="401"/>
      <c r="H3791" s="401"/>
      <c r="I3791" s="401"/>
      <c r="J3791" s="194"/>
      <c r="K3791" s="194"/>
      <c r="L3791" s="195"/>
      <c r="M3791" s="196"/>
      <c r="N3791" s="197"/>
      <c r="O3791" s="197"/>
      <c r="P3791" s="231"/>
    </row>
    <row r="3792" spans="2:16">
      <c r="B3792" s="351"/>
      <c r="C3792" s="435"/>
      <c r="D3792" s="399"/>
      <c r="E3792" s="400"/>
      <c r="G3792" s="401"/>
      <c r="H3792" s="401"/>
      <c r="I3792" s="401"/>
      <c r="J3792" s="194"/>
      <c r="K3792" s="194"/>
      <c r="L3792" s="195"/>
      <c r="M3792" s="196"/>
      <c r="N3792" s="197"/>
      <c r="O3792" s="197"/>
      <c r="P3792" s="231"/>
    </row>
    <row r="3793" spans="2:16">
      <c r="B3793" s="351"/>
      <c r="C3793" s="435"/>
      <c r="D3793" s="399"/>
      <c r="E3793" s="400"/>
      <c r="G3793" s="401"/>
      <c r="H3793" s="401"/>
      <c r="I3793" s="401"/>
      <c r="J3793" s="194"/>
      <c r="K3793" s="194"/>
      <c r="L3793" s="195"/>
      <c r="M3793" s="196"/>
      <c r="N3793" s="197"/>
      <c r="O3793" s="197"/>
      <c r="P3793" s="231"/>
    </row>
    <row r="3794" spans="2:16">
      <c r="B3794" s="351"/>
      <c r="C3794" s="435"/>
      <c r="D3794" s="399"/>
      <c r="E3794" s="400"/>
      <c r="G3794" s="401"/>
      <c r="H3794" s="401"/>
      <c r="I3794" s="401"/>
      <c r="J3794" s="194"/>
      <c r="K3794" s="194"/>
      <c r="L3794" s="195"/>
      <c r="M3794" s="196"/>
      <c r="N3794" s="197"/>
      <c r="O3794" s="197"/>
      <c r="P3794" s="231"/>
    </row>
    <row r="3795" spans="2:16">
      <c r="B3795" s="351"/>
      <c r="C3795" s="435"/>
      <c r="D3795" s="399"/>
      <c r="E3795" s="400"/>
      <c r="G3795" s="401"/>
      <c r="H3795" s="401"/>
      <c r="I3795" s="401"/>
      <c r="J3795" s="194"/>
      <c r="K3795" s="194"/>
      <c r="L3795" s="195"/>
      <c r="M3795" s="196"/>
      <c r="N3795" s="197"/>
      <c r="O3795" s="197"/>
      <c r="P3795" s="231"/>
    </row>
    <row r="3796" spans="2:16">
      <c r="B3796" s="351"/>
      <c r="C3796" s="435"/>
      <c r="D3796" s="399"/>
      <c r="E3796" s="400"/>
      <c r="G3796" s="401"/>
      <c r="H3796" s="401"/>
      <c r="I3796" s="401"/>
      <c r="J3796" s="194"/>
      <c r="K3796" s="194"/>
      <c r="L3796" s="195"/>
      <c r="M3796" s="196"/>
      <c r="N3796" s="197"/>
      <c r="O3796" s="197"/>
      <c r="P3796" s="231"/>
    </row>
    <row r="3797" spans="2:16">
      <c r="B3797" s="351"/>
      <c r="C3797" s="435"/>
      <c r="D3797" s="399"/>
      <c r="E3797" s="400"/>
      <c r="G3797" s="401"/>
      <c r="H3797" s="401"/>
      <c r="I3797" s="401"/>
      <c r="J3797" s="194"/>
      <c r="K3797" s="194"/>
      <c r="L3797" s="195"/>
      <c r="M3797" s="196"/>
      <c r="N3797" s="197"/>
      <c r="O3797" s="197"/>
      <c r="P3797" s="231"/>
    </row>
    <row r="3798" spans="2:16">
      <c r="B3798" s="351"/>
      <c r="C3798" s="435"/>
      <c r="D3798" s="399"/>
      <c r="E3798" s="400"/>
      <c r="G3798" s="401"/>
      <c r="H3798" s="401"/>
      <c r="I3798" s="401"/>
      <c r="J3798" s="194"/>
      <c r="K3798" s="194"/>
      <c r="L3798" s="195"/>
      <c r="M3798" s="196"/>
      <c r="N3798" s="197"/>
      <c r="O3798" s="197"/>
      <c r="P3798" s="231"/>
    </row>
    <row r="3799" spans="2:16">
      <c r="B3799" s="351"/>
      <c r="C3799" s="435"/>
      <c r="D3799" s="399"/>
      <c r="E3799" s="400"/>
      <c r="G3799" s="401"/>
      <c r="H3799" s="401"/>
      <c r="I3799" s="401"/>
      <c r="J3799" s="194"/>
      <c r="K3799" s="194"/>
      <c r="L3799" s="195"/>
      <c r="M3799" s="196"/>
      <c r="N3799" s="197"/>
      <c r="O3799" s="197"/>
      <c r="P3799" s="231"/>
    </row>
    <row r="3800" spans="2:16">
      <c r="B3800" s="351"/>
      <c r="C3800" s="435"/>
      <c r="D3800" s="399"/>
      <c r="E3800" s="400"/>
      <c r="G3800" s="401"/>
      <c r="H3800" s="401"/>
      <c r="I3800" s="401"/>
      <c r="J3800" s="194"/>
      <c r="K3800" s="194"/>
      <c r="L3800" s="195"/>
      <c r="M3800" s="196"/>
      <c r="N3800" s="197"/>
      <c r="O3800" s="197"/>
      <c r="P3800" s="231"/>
    </row>
    <row r="3801" spans="2:16">
      <c r="B3801" s="351"/>
      <c r="C3801" s="435"/>
      <c r="D3801" s="399"/>
      <c r="E3801" s="400"/>
      <c r="G3801" s="401"/>
      <c r="H3801" s="401"/>
      <c r="I3801" s="401"/>
      <c r="J3801" s="194"/>
      <c r="K3801" s="194"/>
      <c r="L3801" s="195"/>
      <c r="M3801" s="196"/>
      <c r="N3801" s="197"/>
      <c r="O3801" s="197"/>
      <c r="P3801" s="231"/>
    </row>
    <row r="3802" spans="2:16">
      <c r="B3802" s="351"/>
      <c r="C3802" s="435"/>
      <c r="D3802" s="399"/>
      <c r="E3802" s="400"/>
      <c r="G3802" s="401"/>
      <c r="H3802" s="401"/>
      <c r="I3802" s="401"/>
      <c r="J3802" s="194"/>
      <c r="K3802" s="194"/>
      <c r="L3802" s="195"/>
      <c r="M3802" s="196"/>
      <c r="N3802" s="197"/>
      <c r="O3802" s="197"/>
      <c r="P3802" s="231"/>
    </row>
    <row r="3803" spans="2:16">
      <c r="B3803" s="351"/>
      <c r="C3803" s="435"/>
      <c r="D3803" s="399"/>
      <c r="E3803" s="400"/>
      <c r="G3803" s="401"/>
      <c r="H3803" s="401"/>
      <c r="I3803" s="401"/>
      <c r="J3803" s="194"/>
      <c r="K3803" s="194"/>
      <c r="L3803" s="195"/>
      <c r="M3803" s="196"/>
      <c r="N3803" s="197"/>
      <c r="O3803" s="197"/>
      <c r="P3803" s="231"/>
    </row>
    <row r="3804" spans="2:16">
      <c r="B3804" s="351"/>
      <c r="C3804" s="435"/>
      <c r="D3804" s="399"/>
      <c r="E3804" s="400"/>
      <c r="G3804" s="401"/>
      <c r="H3804" s="401"/>
      <c r="I3804" s="401"/>
      <c r="J3804" s="194"/>
      <c r="K3804" s="194"/>
      <c r="L3804" s="195"/>
      <c r="M3804" s="196"/>
      <c r="N3804" s="197"/>
      <c r="O3804" s="197"/>
      <c r="P3804" s="231"/>
    </row>
    <row r="3805" spans="2:16">
      <c r="B3805" s="351"/>
      <c r="C3805" s="435"/>
      <c r="D3805" s="399"/>
      <c r="E3805" s="400"/>
      <c r="G3805" s="401"/>
      <c r="H3805" s="401"/>
      <c r="I3805" s="401"/>
      <c r="J3805" s="194"/>
      <c r="K3805" s="194"/>
      <c r="L3805" s="195"/>
      <c r="M3805" s="196"/>
      <c r="N3805" s="197"/>
      <c r="O3805" s="197"/>
      <c r="P3805" s="231"/>
    </row>
    <row r="3806" spans="2:16">
      <c r="B3806" s="351"/>
      <c r="C3806" s="435"/>
      <c r="D3806" s="399"/>
      <c r="E3806" s="400"/>
      <c r="G3806" s="401"/>
      <c r="H3806" s="401"/>
      <c r="I3806" s="401"/>
      <c r="J3806" s="194"/>
      <c r="K3806" s="194"/>
      <c r="L3806" s="195"/>
      <c r="M3806" s="196"/>
      <c r="N3806" s="197"/>
      <c r="O3806" s="197"/>
      <c r="P3806" s="231"/>
    </row>
    <row r="3807" spans="2:16">
      <c r="B3807" s="351"/>
      <c r="C3807" s="435"/>
      <c r="D3807" s="399"/>
      <c r="E3807" s="400"/>
      <c r="G3807" s="401"/>
      <c r="H3807" s="401"/>
      <c r="I3807" s="401"/>
      <c r="J3807" s="194"/>
      <c r="K3807" s="194"/>
      <c r="L3807" s="195"/>
      <c r="M3807" s="196"/>
      <c r="N3807" s="197"/>
      <c r="O3807" s="197"/>
      <c r="P3807" s="231"/>
    </row>
    <row r="3808" spans="2:16">
      <c r="B3808" s="351"/>
      <c r="C3808" s="435"/>
      <c r="D3808" s="399"/>
      <c r="E3808" s="400"/>
      <c r="G3808" s="401"/>
      <c r="H3808" s="401"/>
      <c r="I3808" s="401"/>
      <c r="J3808" s="194"/>
      <c r="K3808" s="194"/>
      <c r="L3808" s="195"/>
      <c r="M3808" s="196"/>
      <c r="N3808" s="197"/>
      <c r="O3808" s="197"/>
      <c r="P3808" s="231"/>
    </row>
    <row r="3809" spans="2:16">
      <c r="B3809" s="351"/>
      <c r="C3809" s="435"/>
      <c r="D3809" s="399"/>
      <c r="E3809" s="400"/>
      <c r="G3809" s="401"/>
      <c r="H3809" s="401"/>
      <c r="I3809" s="401"/>
      <c r="J3809" s="194"/>
      <c r="K3809" s="194"/>
      <c r="L3809" s="195"/>
      <c r="M3809" s="196"/>
      <c r="N3809" s="197"/>
      <c r="O3809" s="197"/>
      <c r="P3809" s="231"/>
    </row>
    <row r="3810" spans="2:16">
      <c r="B3810" s="351"/>
      <c r="C3810" s="435"/>
      <c r="D3810" s="399"/>
      <c r="E3810" s="400"/>
      <c r="G3810" s="401"/>
      <c r="H3810" s="401"/>
      <c r="I3810" s="401"/>
      <c r="J3810" s="194"/>
      <c r="K3810" s="194"/>
      <c r="L3810" s="195"/>
      <c r="M3810" s="196"/>
      <c r="N3810" s="197"/>
      <c r="O3810" s="197"/>
      <c r="P3810" s="231"/>
    </row>
    <row r="3811" spans="2:16">
      <c r="B3811" s="351"/>
      <c r="C3811" s="435"/>
      <c r="D3811" s="399"/>
      <c r="E3811" s="400"/>
      <c r="G3811" s="401"/>
      <c r="H3811" s="401"/>
      <c r="I3811" s="401"/>
      <c r="J3811" s="194"/>
      <c r="K3811" s="194"/>
      <c r="L3811" s="195"/>
      <c r="M3811" s="196"/>
      <c r="N3811" s="197"/>
      <c r="O3811" s="197"/>
      <c r="P3811" s="231"/>
    </row>
    <row r="3812" spans="2:16">
      <c r="B3812" s="351"/>
      <c r="C3812" s="435"/>
      <c r="D3812" s="399"/>
      <c r="E3812" s="400"/>
      <c r="G3812" s="401"/>
      <c r="H3812" s="401"/>
      <c r="I3812" s="401"/>
      <c r="J3812" s="194"/>
      <c r="K3812" s="194"/>
      <c r="L3812" s="195"/>
      <c r="M3812" s="196"/>
      <c r="N3812" s="197"/>
      <c r="O3812" s="197"/>
      <c r="P3812" s="231"/>
    </row>
    <row r="3813" spans="2:16">
      <c r="B3813" s="351"/>
      <c r="C3813" s="435"/>
      <c r="D3813" s="399"/>
      <c r="E3813" s="400"/>
      <c r="G3813" s="401"/>
      <c r="H3813" s="401"/>
      <c r="I3813" s="401"/>
      <c r="J3813" s="194"/>
      <c r="K3813" s="194"/>
      <c r="L3813" s="195"/>
      <c r="M3813" s="196"/>
      <c r="N3813" s="197"/>
      <c r="O3813" s="197"/>
      <c r="P3813" s="231"/>
    </row>
    <row r="3814" spans="2:16">
      <c r="B3814" s="351"/>
      <c r="C3814" s="435"/>
      <c r="D3814" s="399"/>
      <c r="E3814" s="400"/>
      <c r="G3814" s="401"/>
      <c r="H3814" s="401"/>
      <c r="I3814" s="401"/>
      <c r="J3814" s="194"/>
      <c r="K3814" s="194"/>
      <c r="L3814" s="195"/>
      <c r="M3814" s="196"/>
      <c r="N3814" s="197"/>
      <c r="O3814" s="197"/>
      <c r="P3814" s="231"/>
    </row>
    <row r="3815" spans="2:16">
      <c r="B3815" s="351"/>
      <c r="C3815" s="435"/>
      <c r="D3815" s="399"/>
      <c r="E3815" s="400"/>
      <c r="G3815" s="401"/>
      <c r="H3815" s="401"/>
      <c r="I3815" s="401"/>
      <c r="J3815" s="194"/>
      <c r="K3815" s="194"/>
      <c r="L3815" s="195"/>
      <c r="M3815" s="196"/>
      <c r="N3815" s="197"/>
      <c r="O3815" s="197"/>
      <c r="P3815" s="231"/>
    </row>
    <row r="3816" spans="2:16">
      <c r="B3816" s="351"/>
      <c r="C3816" s="435"/>
      <c r="D3816" s="399"/>
      <c r="E3816" s="400"/>
      <c r="G3816" s="401"/>
      <c r="H3816" s="401"/>
      <c r="I3816" s="401"/>
      <c r="J3816" s="194"/>
      <c r="K3816" s="194"/>
      <c r="L3816" s="195"/>
      <c r="M3816" s="196"/>
      <c r="N3816" s="197"/>
      <c r="O3816" s="197"/>
      <c r="P3816" s="231"/>
    </row>
    <row r="3817" spans="2:16">
      <c r="B3817" s="351"/>
      <c r="C3817" s="435"/>
      <c r="D3817" s="399"/>
      <c r="E3817" s="400"/>
      <c r="G3817" s="401"/>
      <c r="H3817" s="401"/>
      <c r="I3817" s="401"/>
      <c r="J3817" s="194"/>
      <c r="K3817" s="194"/>
      <c r="L3817" s="195"/>
      <c r="M3817" s="196"/>
      <c r="N3817" s="197"/>
      <c r="O3817" s="197"/>
      <c r="P3817" s="231"/>
    </row>
    <row r="3818" spans="2:16">
      <c r="B3818" s="351"/>
      <c r="C3818" s="435"/>
      <c r="D3818" s="399"/>
      <c r="E3818" s="400"/>
      <c r="G3818" s="401"/>
      <c r="H3818" s="401"/>
      <c r="I3818" s="401"/>
      <c r="J3818" s="194"/>
      <c r="K3818" s="194"/>
      <c r="L3818" s="195"/>
      <c r="M3818" s="196"/>
      <c r="N3818" s="197"/>
      <c r="O3818" s="197"/>
      <c r="P3818" s="231"/>
    </row>
    <row r="3819" spans="2:16">
      <c r="B3819" s="351"/>
      <c r="C3819" s="435"/>
      <c r="D3819" s="399"/>
      <c r="E3819" s="400"/>
      <c r="G3819" s="401"/>
      <c r="H3819" s="401"/>
      <c r="I3819" s="401"/>
      <c r="J3819" s="194"/>
      <c r="K3819" s="194"/>
      <c r="L3819" s="195"/>
      <c r="M3819" s="196"/>
      <c r="N3819" s="197"/>
      <c r="O3819" s="197"/>
      <c r="P3819" s="231"/>
    </row>
    <row r="3820" spans="2:16">
      <c r="B3820" s="351"/>
      <c r="C3820" s="435"/>
      <c r="D3820" s="399"/>
      <c r="E3820" s="400"/>
      <c r="G3820" s="401"/>
      <c r="H3820" s="401"/>
      <c r="I3820" s="401"/>
      <c r="J3820" s="194"/>
      <c r="K3820" s="194"/>
      <c r="L3820" s="195"/>
      <c r="M3820" s="196"/>
      <c r="N3820" s="197"/>
      <c r="O3820" s="197"/>
      <c r="P3820" s="231"/>
    </row>
    <row r="3821" spans="2:16">
      <c r="B3821" s="402"/>
      <c r="C3821" s="435"/>
      <c r="D3821" s="404"/>
      <c r="E3821" s="405"/>
      <c r="G3821" s="406"/>
      <c r="H3821" s="406"/>
      <c r="I3821" s="406"/>
      <c r="J3821" s="194"/>
      <c r="K3821" s="194"/>
      <c r="L3821" s="195"/>
      <c r="M3821" s="196"/>
      <c r="N3821" s="197"/>
      <c r="O3821" s="197"/>
      <c r="P3821" s="221"/>
    </row>
    <row r="3822" spans="2:16">
      <c r="B3822" s="351"/>
      <c r="C3822" s="435"/>
      <c r="D3822" s="399"/>
      <c r="E3822" s="400"/>
      <c r="G3822" s="401"/>
      <c r="H3822" s="401"/>
      <c r="I3822" s="401"/>
      <c r="J3822" s="194"/>
      <c r="K3822" s="194"/>
      <c r="L3822" s="195"/>
      <c r="M3822" s="196"/>
      <c r="N3822" s="197"/>
      <c r="O3822" s="197"/>
      <c r="P3822" s="231"/>
    </row>
    <row r="3823" spans="2:16">
      <c r="B3823" s="351"/>
      <c r="C3823" s="435"/>
      <c r="D3823" s="399"/>
      <c r="E3823" s="400"/>
      <c r="G3823" s="401"/>
      <c r="H3823" s="401"/>
      <c r="I3823" s="401"/>
      <c r="J3823" s="194"/>
      <c r="K3823" s="194"/>
      <c r="L3823" s="195"/>
      <c r="M3823" s="196"/>
      <c r="N3823" s="197"/>
      <c r="O3823" s="197"/>
      <c r="P3823" s="231"/>
    </row>
    <row r="3824" spans="2:16">
      <c r="B3824" s="351"/>
      <c r="C3824" s="435"/>
      <c r="D3824" s="399"/>
      <c r="E3824" s="400"/>
      <c r="G3824" s="401"/>
      <c r="H3824" s="401"/>
      <c r="I3824" s="401"/>
      <c r="J3824" s="194"/>
      <c r="K3824" s="194"/>
      <c r="L3824" s="195"/>
      <c r="M3824" s="196"/>
      <c r="N3824" s="197"/>
      <c r="O3824" s="197"/>
      <c r="P3824" s="231"/>
    </row>
    <row r="3825" spans="2:16">
      <c r="B3825" s="351"/>
      <c r="C3825" s="435"/>
      <c r="D3825" s="399"/>
      <c r="E3825" s="400"/>
      <c r="G3825" s="401"/>
      <c r="H3825" s="401"/>
      <c r="I3825" s="401"/>
      <c r="J3825" s="194"/>
      <c r="K3825" s="194"/>
      <c r="L3825" s="195"/>
      <c r="M3825" s="196"/>
      <c r="N3825" s="197"/>
      <c r="O3825" s="197"/>
      <c r="P3825" s="231"/>
    </row>
    <row r="3826" spans="2:16">
      <c r="B3826" s="351"/>
      <c r="C3826" s="435"/>
      <c r="D3826" s="399"/>
      <c r="E3826" s="400"/>
      <c r="G3826" s="401"/>
      <c r="H3826" s="401"/>
      <c r="I3826" s="401"/>
      <c r="J3826" s="194"/>
      <c r="K3826" s="194"/>
      <c r="L3826" s="195"/>
      <c r="M3826" s="196"/>
      <c r="N3826" s="197"/>
      <c r="O3826" s="197"/>
      <c r="P3826" s="231"/>
    </row>
    <row r="3827" spans="2:16">
      <c r="B3827" s="351"/>
      <c r="C3827" s="435"/>
      <c r="D3827" s="399"/>
      <c r="E3827" s="400"/>
      <c r="G3827" s="401"/>
      <c r="H3827" s="401"/>
      <c r="I3827" s="401"/>
      <c r="J3827" s="194"/>
      <c r="K3827" s="194"/>
      <c r="L3827" s="195"/>
      <c r="M3827" s="196"/>
      <c r="N3827" s="197"/>
      <c r="O3827" s="197"/>
      <c r="P3827" s="231"/>
    </row>
    <row r="3828" spans="2:16">
      <c r="B3828" s="351"/>
      <c r="C3828" s="435"/>
      <c r="D3828" s="399"/>
      <c r="E3828" s="400"/>
      <c r="G3828" s="401"/>
      <c r="H3828" s="401"/>
      <c r="I3828" s="401"/>
      <c r="J3828" s="194"/>
      <c r="K3828" s="194"/>
      <c r="L3828" s="195"/>
      <c r="M3828" s="196"/>
      <c r="N3828" s="197"/>
      <c r="O3828" s="197"/>
      <c r="P3828" s="231"/>
    </row>
    <row r="3829" spans="2:16">
      <c r="B3829" s="351"/>
      <c r="C3829" s="435"/>
      <c r="D3829" s="399"/>
      <c r="E3829" s="400"/>
      <c r="G3829" s="401"/>
      <c r="H3829" s="401"/>
      <c r="I3829" s="401"/>
      <c r="J3829" s="194"/>
      <c r="K3829" s="194"/>
      <c r="L3829" s="195"/>
      <c r="M3829" s="196"/>
      <c r="N3829" s="197"/>
      <c r="O3829" s="197"/>
      <c r="P3829" s="231"/>
    </row>
    <row r="3830" spans="2:16">
      <c r="B3830" s="351"/>
      <c r="C3830" s="435"/>
      <c r="D3830" s="399"/>
      <c r="E3830" s="400"/>
      <c r="G3830" s="401"/>
      <c r="H3830" s="401"/>
      <c r="I3830" s="401"/>
      <c r="J3830" s="194"/>
      <c r="K3830" s="194"/>
      <c r="L3830" s="195"/>
      <c r="M3830" s="196"/>
      <c r="N3830" s="197"/>
      <c r="O3830" s="197"/>
      <c r="P3830" s="231"/>
    </row>
    <row r="3831" spans="2:16">
      <c r="B3831" s="351"/>
      <c r="C3831" s="435"/>
      <c r="D3831" s="399"/>
      <c r="E3831" s="400"/>
      <c r="G3831" s="401"/>
      <c r="H3831" s="401"/>
      <c r="I3831" s="401"/>
      <c r="J3831" s="194"/>
      <c r="K3831" s="194"/>
      <c r="L3831" s="195"/>
      <c r="M3831" s="196"/>
      <c r="N3831" s="197"/>
      <c r="O3831" s="197"/>
      <c r="P3831" s="231"/>
    </row>
    <row r="3832" spans="2:16">
      <c r="B3832" s="351"/>
      <c r="C3832" s="435"/>
      <c r="D3832" s="399"/>
      <c r="E3832" s="400"/>
      <c r="G3832" s="401"/>
      <c r="H3832" s="401"/>
      <c r="I3832" s="401"/>
      <c r="J3832" s="194"/>
      <c r="K3832" s="194"/>
      <c r="L3832" s="195"/>
      <c r="M3832" s="196"/>
      <c r="N3832" s="197"/>
      <c r="O3832" s="197"/>
      <c r="P3832" s="231"/>
    </row>
    <row r="3833" spans="2:16">
      <c r="B3833" s="351"/>
      <c r="C3833" s="435"/>
      <c r="D3833" s="399"/>
      <c r="E3833" s="400"/>
      <c r="G3833" s="401"/>
      <c r="H3833" s="401"/>
      <c r="I3833" s="401"/>
      <c r="J3833" s="194"/>
      <c r="K3833" s="194"/>
      <c r="L3833" s="195"/>
      <c r="M3833" s="196"/>
      <c r="N3833" s="197"/>
      <c r="O3833" s="197"/>
      <c r="P3833" s="231"/>
    </row>
    <row r="3834" spans="2:16">
      <c r="B3834" s="351"/>
      <c r="C3834" s="435"/>
      <c r="D3834" s="399"/>
      <c r="E3834" s="400"/>
      <c r="G3834" s="401"/>
      <c r="H3834" s="401"/>
      <c r="I3834" s="401"/>
      <c r="J3834" s="194"/>
      <c r="K3834" s="194"/>
      <c r="L3834" s="195"/>
      <c r="M3834" s="196"/>
      <c r="N3834" s="197"/>
      <c r="O3834" s="197"/>
      <c r="P3834" s="231"/>
    </row>
    <row r="3835" spans="2:16">
      <c r="B3835" s="351"/>
      <c r="C3835" s="435"/>
      <c r="D3835" s="399"/>
      <c r="E3835" s="400"/>
      <c r="G3835" s="401"/>
      <c r="H3835" s="401"/>
      <c r="I3835" s="401"/>
      <c r="J3835" s="194"/>
      <c r="K3835" s="194"/>
      <c r="L3835" s="195"/>
      <c r="M3835" s="196"/>
      <c r="N3835" s="197"/>
      <c r="O3835" s="197"/>
      <c r="P3835" s="231"/>
    </row>
    <row r="3836" spans="2:16">
      <c r="B3836" s="351"/>
      <c r="C3836" s="435"/>
      <c r="D3836" s="399"/>
      <c r="E3836" s="400"/>
      <c r="G3836" s="401"/>
      <c r="H3836" s="401"/>
      <c r="I3836" s="401"/>
      <c r="J3836" s="194"/>
      <c r="K3836" s="194"/>
      <c r="L3836" s="195"/>
      <c r="M3836" s="196"/>
      <c r="N3836" s="197"/>
      <c r="O3836" s="197"/>
      <c r="P3836" s="231"/>
    </row>
    <row r="3837" spans="2:16">
      <c r="B3837" s="351"/>
      <c r="C3837" s="435"/>
      <c r="D3837" s="399"/>
      <c r="E3837" s="400"/>
      <c r="G3837" s="401"/>
      <c r="H3837" s="401"/>
      <c r="I3837" s="401"/>
      <c r="J3837" s="194"/>
      <c r="K3837" s="194"/>
      <c r="L3837" s="195"/>
      <c r="M3837" s="196"/>
      <c r="N3837" s="197"/>
      <c r="O3837" s="197"/>
      <c r="P3837" s="231"/>
    </row>
    <row r="3838" spans="2:16">
      <c r="B3838" s="351"/>
      <c r="C3838" s="435"/>
      <c r="D3838" s="399"/>
      <c r="E3838" s="400"/>
      <c r="G3838" s="401"/>
      <c r="H3838" s="401"/>
      <c r="I3838" s="401"/>
      <c r="J3838" s="194"/>
      <c r="K3838" s="194"/>
      <c r="L3838" s="195"/>
      <c r="M3838" s="196"/>
      <c r="N3838" s="197"/>
      <c r="O3838" s="197"/>
      <c r="P3838" s="231"/>
    </row>
    <row r="3839" spans="2:16">
      <c r="B3839" s="351"/>
      <c r="C3839" s="435"/>
      <c r="D3839" s="399"/>
      <c r="E3839" s="400"/>
      <c r="G3839" s="401"/>
      <c r="H3839" s="401"/>
      <c r="I3839" s="401"/>
      <c r="J3839" s="194"/>
      <c r="K3839" s="194"/>
      <c r="L3839" s="195"/>
      <c r="M3839" s="196"/>
      <c r="N3839" s="197"/>
      <c r="O3839" s="197"/>
      <c r="P3839" s="231"/>
    </row>
    <row r="3840" spans="2:16">
      <c r="B3840" s="351"/>
      <c r="C3840" s="435"/>
      <c r="D3840" s="399"/>
      <c r="E3840" s="400"/>
      <c r="G3840" s="401"/>
      <c r="H3840" s="401"/>
      <c r="I3840" s="401"/>
      <c r="J3840" s="194"/>
      <c r="K3840" s="194"/>
      <c r="L3840" s="195"/>
      <c r="M3840" s="196"/>
      <c r="N3840" s="197"/>
      <c r="O3840" s="197"/>
      <c r="P3840" s="231"/>
    </row>
    <row r="3841" spans="2:16">
      <c r="B3841" s="351"/>
      <c r="C3841" s="435"/>
      <c r="D3841" s="399"/>
      <c r="E3841" s="400"/>
      <c r="G3841" s="401"/>
      <c r="H3841" s="401"/>
      <c r="I3841" s="401"/>
      <c r="J3841" s="194"/>
      <c r="K3841" s="194"/>
      <c r="L3841" s="195"/>
      <c r="M3841" s="196"/>
      <c r="N3841" s="197"/>
      <c r="O3841" s="197"/>
      <c r="P3841" s="231"/>
    </row>
    <row r="3842" spans="2:16">
      <c r="B3842" s="351"/>
      <c r="C3842" s="435"/>
      <c r="D3842" s="399"/>
      <c r="E3842" s="400"/>
      <c r="G3842" s="401"/>
      <c r="H3842" s="401"/>
      <c r="I3842" s="401"/>
      <c r="J3842" s="194"/>
      <c r="K3842" s="194"/>
      <c r="L3842" s="195"/>
      <c r="M3842" s="196"/>
      <c r="N3842" s="197"/>
      <c r="O3842" s="197"/>
      <c r="P3842" s="231"/>
    </row>
    <row r="3843" spans="2:16">
      <c r="B3843" s="351"/>
      <c r="C3843" s="435"/>
      <c r="D3843" s="399"/>
      <c r="E3843" s="400"/>
      <c r="G3843" s="401"/>
      <c r="H3843" s="401"/>
      <c r="I3843" s="401"/>
      <c r="J3843" s="194"/>
      <c r="K3843" s="194"/>
      <c r="L3843" s="195"/>
      <c r="M3843" s="196"/>
      <c r="N3843" s="197"/>
      <c r="O3843" s="197"/>
      <c r="P3843" s="231"/>
    </row>
    <row r="3844" spans="2:16">
      <c r="B3844" s="351"/>
      <c r="C3844" s="435"/>
      <c r="D3844" s="399"/>
      <c r="E3844" s="400"/>
      <c r="G3844" s="401"/>
      <c r="H3844" s="401"/>
      <c r="I3844" s="401"/>
      <c r="J3844" s="194"/>
      <c r="K3844" s="194"/>
      <c r="L3844" s="195"/>
      <c r="M3844" s="196"/>
      <c r="N3844" s="197"/>
      <c r="O3844" s="197"/>
      <c r="P3844" s="231"/>
    </row>
    <row r="3845" spans="2:16">
      <c r="B3845" s="351"/>
      <c r="C3845" s="435"/>
      <c r="D3845" s="399"/>
      <c r="E3845" s="400"/>
      <c r="G3845" s="401"/>
      <c r="H3845" s="401"/>
      <c r="I3845" s="401"/>
      <c r="J3845" s="194"/>
      <c r="K3845" s="194"/>
      <c r="L3845" s="195"/>
      <c r="M3845" s="196"/>
      <c r="N3845" s="197"/>
      <c r="O3845" s="197"/>
      <c r="P3845" s="231"/>
    </row>
    <row r="3846" spans="2:16">
      <c r="B3846" s="351"/>
      <c r="C3846" s="435"/>
      <c r="D3846" s="399"/>
      <c r="E3846" s="400"/>
      <c r="G3846" s="401"/>
      <c r="H3846" s="401"/>
      <c r="I3846" s="401"/>
      <c r="J3846" s="194"/>
      <c r="K3846" s="194"/>
      <c r="L3846" s="195"/>
      <c r="M3846" s="196"/>
      <c r="N3846" s="197"/>
      <c r="O3846" s="197"/>
      <c r="P3846" s="231"/>
    </row>
    <row r="3847" spans="2:16">
      <c r="B3847" s="351"/>
      <c r="C3847" s="435"/>
      <c r="D3847" s="399"/>
      <c r="E3847" s="400"/>
      <c r="G3847" s="401"/>
      <c r="H3847" s="401"/>
      <c r="I3847" s="401"/>
      <c r="J3847" s="194"/>
      <c r="K3847" s="194"/>
      <c r="L3847" s="195"/>
      <c r="M3847" s="196"/>
      <c r="N3847" s="197"/>
      <c r="O3847" s="197"/>
      <c r="P3847" s="231"/>
    </row>
    <row r="3848" spans="2:16">
      <c r="B3848" s="351"/>
      <c r="C3848" s="435"/>
      <c r="D3848" s="399"/>
      <c r="E3848" s="400"/>
      <c r="G3848" s="401"/>
      <c r="H3848" s="401"/>
      <c r="I3848" s="401"/>
      <c r="J3848" s="194"/>
      <c r="K3848" s="194"/>
      <c r="L3848" s="195"/>
      <c r="M3848" s="196"/>
      <c r="N3848" s="197"/>
      <c r="O3848" s="197"/>
      <c r="P3848" s="231"/>
    </row>
    <row r="3849" spans="2:16">
      <c r="B3849" s="351"/>
      <c r="C3849" s="435"/>
      <c r="D3849" s="399"/>
      <c r="E3849" s="400"/>
      <c r="G3849" s="401"/>
      <c r="H3849" s="401"/>
      <c r="I3849" s="401"/>
      <c r="J3849" s="194"/>
      <c r="K3849" s="194"/>
      <c r="L3849" s="195"/>
      <c r="M3849" s="196"/>
      <c r="N3849" s="197"/>
      <c r="O3849" s="197"/>
      <c r="P3849" s="231"/>
    </row>
    <row r="3850" spans="2:16">
      <c r="B3850" s="351"/>
      <c r="C3850" s="435"/>
      <c r="D3850" s="399"/>
      <c r="E3850" s="400"/>
      <c r="G3850" s="401"/>
      <c r="H3850" s="401"/>
      <c r="I3850" s="401"/>
      <c r="J3850" s="194"/>
      <c r="K3850" s="194"/>
      <c r="L3850" s="195"/>
      <c r="M3850" s="196"/>
      <c r="N3850" s="197"/>
      <c r="O3850" s="197"/>
      <c r="P3850" s="231"/>
    </row>
    <row r="3851" spans="2:16">
      <c r="B3851" s="351"/>
      <c r="C3851" s="435"/>
      <c r="D3851" s="399"/>
      <c r="E3851" s="400"/>
      <c r="G3851" s="401"/>
      <c r="H3851" s="401"/>
      <c r="I3851" s="401"/>
      <c r="J3851" s="194"/>
      <c r="K3851" s="194"/>
      <c r="L3851" s="195"/>
      <c r="M3851" s="196"/>
      <c r="N3851" s="197"/>
      <c r="O3851" s="197"/>
      <c r="P3851" s="231"/>
    </row>
    <row r="3852" spans="2:16">
      <c r="B3852" s="351"/>
      <c r="C3852" s="435"/>
      <c r="D3852" s="399"/>
      <c r="E3852" s="400"/>
      <c r="G3852" s="401"/>
      <c r="H3852" s="401"/>
      <c r="I3852" s="401"/>
      <c r="J3852" s="194"/>
      <c r="K3852" s="194"/>
      <c r="L3852" s="195"/>
      <c r="M3852" s="196"/>
      <c r="N3852" s="197"/>
      <c r="O3852" s="197"/>
      <c r="P3852" s="231"/>
    </row>
    <row r="3853" spans="2:16">
      <c r="B3853" s="351"/>
      <c r="C3853" s="435"/>
      <c r="D3853" s="399"/>
      <c r="E3853" s="400"/>
      <c r="G3853" s="401"/>
      <c r="H3853" s="401"/>
      <c r="I3853" s="401"/>
      <c r="J3853" s="194"/>
      <c r="K3853" s="194"/>
      <c r="L3853" s="195"/>
      <c r="M3853" s="196"/>
      <c r="N3853" s="197"/>
      <c r="O3853" s="197"/>
      <c r="P3853" s="231"/>
    </row>
    <row r="3854" spans="2:16">
      <c r="B3854" s="351"/>
      <c r="C3854" s="435"/>
      <c r="D3854" s="399"/>
      <c r="E3854" s="400"/>
      <c r="G3854" s="401"/>
      <c r="H3854" s="401"/>
      <c r="I3854" s="401"/>
      <c r="J3854" s="194"/>
      <c r="K3854" s="194"/>
      <c r="L3854" s="195"/>
      <c r="M3854" s="196"/>
      <c r="N3854" s="197"/>
      <c r="O3854" s="197"/>
      <c r="P3854" s="231"/>
    </row>
    <row r="3855" spans="2:16">
      <c r="B3855" s="351"/>
      <c r="C3855" s="435"/>
      <c r="D3855" s="399"/>
      <c r="E3855" s="400"/>
      <c r="G3855" s="401"/>
      <c r="H3855" s="401"/>
      <c r="I3855" s="401"/>
      <c r="J3855" s="194"/>
      <c r="K3855" s="194"/>
      <c r="L3855" s="195"/>
      <c r="M3855" s="196"/>
      <c r="N3855" s="197"/>
      <c r="O3855" s="197"/>
      <c r="P3855" s="231"/>
    </row>
    <row r="3856" spans="2:16">
      <c r="B3856" s="351"/>
      <c r="C3856" s="435"/>
      <c r="D3856" s="399"/>
      <c r="E3856" s="400"/>
      <c r="G3856" s="401"/>
      <c r="H3856" s="401"/>
      <c r="I3856" s="401"/>
      <c r="J3856" s="194"/>
      <c r="K3856" s="194"/>
      <c r="L3856" s="195"/>
      <c r="M3856" s="196"/>
      <c r="N3856" s="197"/>
      <c r="O3856" s="197"/>
      <c r="P3856" s="231"/>
    </row>
    <row r="3857" spans="2:16">
      <c r="B3857" s="351"/>
      <c r="C3857" s="435"/>
      <c r="D3857" s="399"/>
      <c r="E3857" s="400"/>
      <c r="G3857" s="401"/>
      <c r="H3857" s="401"/>
      <c r="I3857" s="401"/>
      <c r="J3857" s="194"/>
      <c r="K3857" s="194"/>
      <c r="L3857" s="195"/>
      <c r="M3857" s="196"/>
      <c r="N3857" s="197"/>
      <c r="O3857" s="197"/>
      <c r="P3857" s="231"/>
    </row>
    <row r="3858" spans="2:16">
      <c r="B3858" s="351"/>
      <c r="C3858" s="435"/>
      <c r="D3858" s="399"/>
      <c r="E3858" s="400"/>
      <c r="G3858" s="401"/>
      <c r="H3858" s="401"/>
      <c r="I3858" s="401"/>
      <c r="J3858" s="194"/>
      <c r="K3858" s="194"/>
      <c r="L3858" s="195"/>
      <c r="M3858" s="196"/>
      <c r="N3858" s="197"/>
      <c r="O3858" s="197"/>
      <c r="P3858" s="231"/>
    </row>
    <row r="3859" spans="2:16">
      <c r="B3859" s="351"/>
      <c r="C3859" s="435"/>
      <c r="D3859" s="399"/>
      <c r="E3859" s="400"/>
      <c r="G3859" s="401"/>
      <c r="H3859" s="401"/>
      <c r="I3859" s="401"/>
      <c r="J3859" s="194"/>
      <c r="K3859" s="194"/>
      <c r="L3859" s="195"/>
      <c r="M3859" s="196"/>
      <c r="N3859" s="197"/>
      <c r="O3859" s="197"/>
      <c r="P3859" s="231"/>
    </row>
    <row r="3860" spans="2:16">
      <c r="B3860" s="351"/>
      <c r="C3860" s="435"/>
      <c r="D3860" s="399"/>
      <c r="E3860" s="400"/>
      <c r="G3860" s="401"/>
      <c r="H3860" s="401"/>
      <c r="I3860" s="401"/>
      <c r="J3860" s="194"/>
      <c r="K3860" s="194"/>
      <c r="L3860" s="195"/>
      <c r="M3860" s="196"/>
      <c r="N3860" s="197"/>
      <c r="O3860" s="197"/>
      <c r="P3860" s="231"/>
    </row>
    <row r="3861" spans="2:16">
      <c r="B3861" s="351"/>
      <c r="C3861" s="435"/>
      <c r="D3861" s="399"/>
      <c r="E3861" s="400"/>
      <c r="G3861" s="401"/>
      <c r="H3861" s="401"/>
      <c r="I3861" s="401"/>
      <c r="J3861" s="194"/>
      <c r="K3861" s="194"/>
      <c r="L3861" s="195"/>
      <c r="M3861" s="196"/>
      <c r="N3861" s="197"/>
      <c r="O3861" s="197"/>
      <c r="P3861" s="231"/>
    </row>
    <row r="3862" spans="2:16">
      <c r="B3862" s="351"/>
      <c r="C3862" s="435"/>
      <c r="D3862" s="399"/>
      <c r="E3862" s="400"/>
      <c r="G3862" s="401"/>
      <c r="H3862" s="401"/>
      <c r="I3862" s="401"/>
      <c r="J3862" s="194"/>
      <c r="K3862" s="194"/>
      <c r="L3862" s="195"/>
      <c r="M3862" s="196"/>
      <c r="N3862" s="197"/>
      <c r="O3862" s="197"/>
      <c r="P3862" s="231"/>
    </row>
    <row r="3863" spans="2:16">
      <c r="B3863" s="351"/>
      <c r="C3863" s="435"/>
      <c r="D3863" s="399"/>
      <c r="E3863" s="400"/>
      <c r="G3863" s="401"/>
      <c r="H3863" s="401"/>
      <c r="I3863" s="401"/>
      <c r="J3863" s="194"/>
      <c r="K3863" s="194"/>
      <c r="L3863" s="195"/>
      <c r="M3863" s="196"/>
      <c r="N3863" s="197"/>
      <c r="O3863" s="197"/>
      <c r="P3863" s="231"/>
    </row>
    <row r="3864" spans="2:16">
      <c r="B3864" s="351"/>
      <c r="C3864" s="435"/>
      <c r="D3864" s="399"/>
      <c r="E3864" s="400"/>
      <c r="G3864" s="401"/>
      <c r="H3864" s="401"/>
      <c r="I3864" s="401"/>
      <c r="J3864" s="194"/>
      <c r="K3864" s="194"/>
      <c r="L3864" s="195"/>
      <c r="M3864" s="196"/>
      <c r="N3864" s="197"/>
      <c r="O3864" s="197"/>
      <c r="P3864" s="231"/>
    </row>
    <row r="3865" spans="2:16">
      <c r="B3865" s="351"/>
      <c r="C3865" s="435"/>
      <c r="D3865" s="399"/>
      <c r="E3865" s="400"/>
      <c r="G3865" s="401"/>
      <c r="H3865" s="401"/>
      <c r="I3865" s="401"/>
      <c r="J3865" s="194"/>
      <c r="K3865" s="194"/>
      <c r="L3865" s="195"/>
      <c r="M3865" s="196"/>
      <c r="N3865" s="197"/>
      <c r="O3865" s="197"/>
      <c r="P3865" s="231"/>
    </row>
    <row r="3866" spans="2:16">
      <c r="B3866" s="351"/>
      <c r="C3866" s="435"/>
      <c r="D3866" s="399"/>
      <c r="E3866" s="400"/>
      <c r="G3866" s="401"/>
      <c r="H3866" s="401"/>
      <c r="I3866" s="401"/>
      <c r="J3866" s="194"/>
      <c r="K3866" s="194"/>
      <c r="L3866" s="195"/>
      <c r="M3866" s="196"/>
      <c r="N3866" s="197"/>
      <c r="O3866" s="197"/>
      <c r="P3866" s="231"/>
    </row>
    <row r="3867" spans="2:16">
      <c r="B3867" s="351"/>
      <c r="C3867" s="435"/>
      <c r="D3867" s="399"/>
      <c r="E3867" s="400"/>
      <c r="G3867" s="401"/>
      <c r="H3867" s="401"/>
      <c r="I3867" s="401"/>
      <c r="J3867" s="194"/>
      <c r="K3867" s="194"/>
      <c r="L3867" s="195"/>
      <c r="M3867" s="196"/>
      <c r="N3867" s="197"/>
      <c r="O3867" s="197"/>
      <c r="P3867" s="231"/>
    </row>
    <row r="3868" spans="2:16">
      <c r="B3868" s="351"/>
      <c r="C3868" s="435"/>
      <c r="D3868" s="399"/>
      <c r="E3868" s="400"/>
      <c r="G3868" s="401"/>
      <c r="H3868" s="401"/>
      <c r="I3868" s="401"/>
      <c r="J3868" s="194"/>
      <c r="K3868" s="194"/>
      <c r="L3868" s="195"/>
      <c r="M3868" s="196"/>
      <c r="N3868" s="197"/>
      <c r="O3868" s="197"/>
      <c r="P3868" s="231"/>
    </row>
    <row r="3869" spans="2:16">
      <c r="B3869" s="351"/>
      <c r="C3869" s="435"/>
      <c r="D3869" s="399"/>
      <c r="E3869" s="400"/>
      <c r="G3869" s="401"/>
      <c r="H3869" s="401"/>
      <c r="I3869" s="401"/>
      <c r="J3869" s="194"/>
      <c r="K3869" s="194"/>
      <c r="L3869" s="195"/>
      <c r="M3869" s="196"/>
      <c r="N3869" s="197"/>
      <c r="O3869" s="197"/>
      <c r="P3869" s="231"/>
    </row>
    <row r="3870" spans="2:16">
      <c r="B3870" s="351"/>
      <c r="C3870" s="435"/>
      <c r="D3870" s="399"/>
      <c r="E3870" s="400"/>
      <c r="G3870" s="401"/>
      <c r="H3870" s="401"/>
      <c r="I3870" s="401"/>
      <c r="J3870" s="194"/>
      <c r="K3870" s="194"/>
      <c r="L3870" s="195"/>
      <c r="M3870" s="196"/>
      <c r="N3870" s="197"/>
      <c r="O3870" s="197"/>
      <c r="P3870" s="231"/>
    </row>
    <row r="3871" spans="2:16">
      <c r="B3871" s="351"/>
      <c r="C3871" s="435"/>
      <c r="D3871" s="399"/>
      <c r="E3871" s="400"/>
      <c r="G3871" s="401"/>
      <c r="H3871" s="401"/>
      <c r="I3871" s="401"/>
      <c r="J3871" s="194"/>
      <c r="K3871" s="194"/>
      <c r="L3871" s="195"/>
      <c r="M3871" s="196"/>
      <c r="N3871" s="197"/>
      <c r="O3871" s="197"/>
      <c r="P3871" s="231"/>
    </row>
    <row r="3872" spans="2:16">
      <c r="B3872" s="351"/>
      <c r="C3872" s="435"/>
      <c r="D3872" s="399"/>
      <c r="E3872" s="400"/>
      <c r="G3872" s="401"/>
      <c r="H3872" s="401"/>
      <c r="I3872" s="401"/>
      <c r="J3872" s="194"/>
      <c r="K3872" s="194"/>
      <c r="L3872" s="195"/>
      <c r="M3872" s="196"/>
      <c r="N3872" s="197"/>
      <c r="O3872" s="197"/>
      <c r="P3872" s="231"/>
    </row>
    <row r="3873" spans="2:16">
      <c r="B3873" s="351"/>
      <c r="C3873" s="435"/>
      <c r="D3873" s="399"/>
      <c r="E3873" s="400"/>
      <c r="G3873" s="401"/>
      <c r="H3873" s="401"/>
      <c r="I3873" s="401"/>
      <c r="J3873" s="194"/>
      <c r="K3873" s="194"/>
      <c r="L3873" s="195"/>
      <c r="M3873" s="196"/>
      <c r="N3873" s="197"/>
      <c r="O3873" s="197"/>
      <c r="P3873" s="231"/>
    </row>
    <row r="3874" spans="2:16">
      <c r="B3874" s="351"/>
      <c r="C3874" s="435"/>
      <c r="D3874" s="399"/>
      <c r="E3874" s="400"/>
      <c r="G3874" s="401"/>
      <c r="H3874" s="401"/>
      <c r="I3874" s="401"/>
      <c r="J3874" s="194"/>
      <c r="K3874" s="194"/>
      <c r="L3874" s="195"/>
      <c r="M3874" s="196"/>
      <c r="N3874" s="197"/>
      <c r="O3874" s="197"/>
      <c r="P3874" s="231"/>
    </row>
    <row r="3875" spans="2:16">
      <c r="B3875" s="351"/>
      <c r="C3875" s="435"/>
      <c r="D3875" s="399"/>
      <c r="E3875" s="400"/>
      <c r="G3875" s="401"/>
      <c r="H3875" s="401"/>
      <c r="I3875" s="401"/>
      <c r="J3875" s="194"/>
      <c r="K3875" s="194"/>
      <c r="L3875" s="195"/>
      <c r="M3875" s="196"/>
      <c r="N3875" s="197"/>
      <c r="O3875" s="197"/>
      <c r="P3875" s="231"/>
    </row>
    <row r="3876" spans="2:16">
      <c r="B3876" s="351"/>
      <c r="C3876" s="435"/>
      <c r="D3876" s="399"/>
      <c r="E3876" s="400"/>
      <c r="G3876" s="401"/>
      <c r="H3876" s="401"/>
      <c r="I3876" s="401"/>
      <c r="J3876" s="194"/>
      <c r="K3876" s="194"/>
      <c r="L3876" s="195"/>
      <c r="M3876" s="196"/>
      <c r="N3876" s="197"/>
      <c r="O3876" s="197"/>
      <c r="P3876" s="231"/>
    </row>
    <row r="3877" spans="2:16">
      <c r="B3877" s="351"/>
      <c r="C3877" s="435"/>
      <c r="D3877" s="399"/>
      <c r="E3877" s="400"/>
      <c r="G3877" s="401"/>
      <c r="H3877" s="401"/>
      <c r="I3877" s="401"/>
      <c r="J3877" s="194"/>
      <c r="K3877" s="194"/>
      <c r="L3877" s="195"/>
      <c r="M3877" s="196"/>
      <c r="N3877" s="197"/>
      <c r="O3877" s="197"/>
      <c r="P3877" s="231"/>
    </row>
    <row r="3878" spans="2:16">
      <c r="B3878" s="351"/>
      <c r="C3878" s="435"/>
      <c r="D3878" s="399"/>
      <c r="E3878" s="400"/>
      <c r="G3878" s="401"/>
      <c r="H3878" s="401"/>
      <c r="I3878" s="401"/>
      <c r="J3878" s="194"/>
      <c r="K3878" s="194"/>
      <c r="L3878" s="195"/>
      <c r="M3878" s="196"/>
      <c r="N3878" s="197"/>
      <c r="O3878" s="197"/>
      <c r="P3878" s="231"/>
    </row>
    <row r="3879" spans="2:16">
      <c r="B3879" s="351"/>
      <c r="C3879" s="435"/>
      <c r="D3879" s="399"/>
      <c r="E3879" s="400"/>
      <c r="G3879" s="401"/>
      <c r="H3879" s="401"/>
      <c r="I3879" s="401"/>
      <c r="J3879" s="194"/>
      <c r="K3879" s="194"/>
      <c r="L3879" s="195"/>
      <c r="M3879" s="196"/>
      <c r="N3879" s="197"/>
      <c r="O3879" s="197"/>
      <c r="P3879" s="231"/>
    </row>
    <row r="3880" spans="2:16">
      <c r="B3880" s="351"/>
      <c r="C3880" s="435"/>
      <c r="D3880" s="399"/>
      <c r="E3880" s="400"/>
      <c r="G3880" s="401"/>
      <c r="H3880" s="401"/>
      <c r="I3880" s="401"/>
      <c r="J3880" s="194"/>
      <c r="K3880" s="194"/>
      <c r="L3880" s="195"/>
      <c r="M3880" s="196"/>
      <c r="N3880" s="197"/>
      <c r="O3880" s="197"/>
      <c r="P3880" s="231"/>
    </row>
    <row r="3881" spans="2:16">
      <c r="B3881" s="351"/>
      <c r="C3881" s="435"/>
      <c r="D3881" s="399"/>
      <c r="E3881" s="400"/>
      <c r="G3881" s="401"/>
      <c r="H3881" s="401"/>
      <c r="I3881" s="401"/>
      <c r="J3881" s="194"/>
      <c r="K3881" s="194"/>
      <c r="L3881" s="195"/>
      <c r="M3881" s="196"/>
      <c r="N3881" s="197"/>
      <c r="O3881" s="197"/>
      <c r="P3881" s="231"/>
    </row>
    <row r="3882" spans="2:16">
      <c r="B3882" s="351"/>
      <c r="C3882" s="435"/>
      <c r="D3882" s="399"/>
      <c r="E3882" s="400"/>
      <c r="G3882" s="401"/>
      <c r="H3882" s="401"/>
      <c r="I3882" s="401"/>
      <c r="J3882" s="194"/>
      <c r="K3882" s="194"/>
      <c r="L3882" s="195"/>
      <c r="M3882" s="196"/>
      <c r="N3882" s="197"/>
      <c r="O3882" s="197"/>
      <c r="P3882" s="231"/>
    </row>
    <row r="3883" spans="2:16">
      <c r="B3883" s="351"/>
      <c r="C3883" s="435"/>
      <c r="D3883" s="399"/>
      <c r="E3883" s="400"/>
      <c r="G3883" s="401"/>
      <c r="H3883" s="401"/>
      <c r="I3883" s="401"/>
      <c r="J3883" s="194"/>
      <c r="K3883" s="194"/>
      <c r="L3883" s="195"/>
      <c r="M3883" s="196"/>
      <c r="N3883" s="197"/>
      <c r="O3883" s="197"/>
      <c r="P3883" s="231"/>
    </row>
    <row r="3884" spans="2:16">
      <c r="B3884" s="351"/>
      <c r="C3884" s="435"/>
      <c r="D3884" s="399"/>
      <c r="E3884" s="400"/>
      <c r="G3884" s="401"/>
      <c r="H3884" s="401"/>
      <c r="I3884" s="401"/>
      <c r="J3884" s="194"/>
      <c r="K3884" s="194"/>
      <c r="L3884" s="195"/>
      <c r="M3884" s="196"/>
      <c r="N3884" s="197"/>
      <c r="O3884" s="197"/>
      <c r="P3884" s="231"/>
    </row>
    <row r="3885" spans="2:16">
      <c r="B3885" s="351"/>
      <c r="C3885" s="435"/>
      <c r="D3885" s="399"/>
      <c r="E3885" s="400"/>
      <c r="G3885" s="401"/>
      <c r="H3885" s="401"/>
      <c r="I3885" s="401"/>
      <c r="J3885" s="194"/>
      <c r="K3885" s="194"/>
      <c r="L3885" s="195"/>
      <c r="M3885" s="196"/>
      <c r="N3885" s="197"/>
      <c r="O3885" s="197"/>
      <c r="P3885" s="231"/>
    </row>
    <row r="3886" spans="2:16">
      <c r="B3886" s="351"/>
      <c r="C3886" s="435"/>
      <c r="D3886" s="399"/>
      <c r="E3886" s="400"/>
      <c r="G3886" s="401"/>
      <c r="H3886" s="401"/>
      <c r="I3886" s="401"/>
      <c r="J3886" s="194"/>
      <c r="K3886" s="194"/>
      <c r="L3886" s="195"/>
      <c r="M3886" s="196"/>
      <c r="N3886" s="197"/>
      <c r="O3886" s="197"/>
      <c r="P3886" s="231"/>
    </row>
    <row r="3887" spans="2:16">
      <c r="B3887" s="351"/>
      <c r="C3887" s="435"/>
      <c r="D3887" s="399"/>
      <c r="E3887" s="400"/>
      <c r="G3887" s="401"/>
      <c r="H3887" s="401"/>
      <c r="I3887" s="401"/>
      <c r="J3887" s="194"/>
      <c r="K3887" s="194"/>
      <c r="L3887" s="195"/>
      <c r="M3887" s="196"/>
      <c r="N3887" s="197"/>
      <c r="O3887" s="197"/>
      <c r="P3887" s="231"/>
    </row>
    <row r="3888" spans="2:16">
      <c r="B3888" s="351"/>
      <c r="C3888" s="435"/>
      <c r="D3888" s="399"/>
      <c r="E3888" s="400"/>
      <c r="G3888" s="401"/>
      <c r="H3888" s="401"/>
      <c r="I3888" s="401"/>
      <c r="J3888" s="194"/>
      <c r="K3888" s="194"/>
      <c r="L3888" s="195"/>
      <c r="M3888" s="196"/>
      <c r="N3888" s="197"/>
      <c r="O3888" s="197"/>
      <c r="P3888" s="231"/>
    </row>
    <row r="3889" spans="2:16">
      <c r="B3889" s="351"/>
      <c r="C3889" s="435"/>
      <c r="D3889" s="399"/>
      <c r="E3889" s="400"/>
      <c r="G3889" s="401"/>
      <c r="H3889" s="401"/>
      <c r="I3889" s="401"/>
      <c r="J3889" s="194"/>
      <c r="K3889" s="194"/>
      <c r="L3889" s="195"/>
      <c r="M3889" s="196"/>
      <c r="N3889" s="197"/>
      <c r="O3889" s="197"/>
      <c r="P3889" s="231"/>
    </row>
    <row r="3890" spans="2:16">
      <c r="B3890" s="351"/>
      <c r="C3890" s="435"/>
      <c r="D3890" s="399"/>
      <c r="E3890" s="400"/>
      <c r="G3890" s="401"/>
      <c r="H3890" s="401"/>
      <c r="I3890" s="401"/>
      <c r="J3890" s="194"/>
      <c r="K3890" s="194"/>
      <c r="L3890" s="195"/>
      <c r="M3890" s="196"/>
      <c r="N3890" s="197"/>
      <c r="O3890" s="197"/>
      <c r="P3890" s="231"/>
    </row>
    <row r="3891" spans="2:16">
      <c r="B3891" s="351"/>
      <c r="C3891" s="435"/>
      <c r="D3891" s="399"/>
      <c r="E3891" s="400"/>
      <c r="G3891" s="401"/>
      <c r="H3891" s="401"/>
      <c r="I3891" s="401"/>
      <c r="J3891" s="194"/>
      <c r="K3891" s="194"/>
      <c r="L3891" s="195"/>
      <c r="M3891" s="196"/>
      <c r="N3891" s="197"/>
      <c r="O3891" s="197"/>
      <c r="P3891" s="231"/>
    </row>
    <row r="3892" spans="2:16">
      <c r="B3892" s="351"/>
      <c r="C3892" s="435"/>
      <c r="D3892" s="399"/>
      <c r="E3892" s="400"/>
      <c r="G3892" s="401"/>
      <c r="H3892" s="401"/>
      <c r="I3892" s="401"/>
      <c r="J3892" s="194"/>
      <c r="K3892" s="194"/>
      <c r="L3892" s="195"/>
      <c r="M3892" s="196"/>
      <c r="N3892" s="197"/>
      <c r="O3892" s="197"/>
      <c r="P3892" s="231"/>
    </row>
    <row r="3893" spans="2:16">
      <c r="B3893" s="351"/>
      <c r="C3893" s="435"/>
      <c r="D3893" s="399"/>
      <c r="E3893" s="400"/>
      <c r="G3893" s="401"/>
      <c r="H3893" s="401"/>
      <c r="I3893" s="401"/>
      <c r="J3893" s="194"/>
      <c r="K3893" s="194"/>
      <c r="L3893" s="195"/>
      <c r="M3893" s="196"/>
      <c r="N3893" s="197"/>
      <c r="O3893" s="197"/>
      <c r="P3893" s="231"/>
    </row>
    <row r="3894" spans="2:16">
      <c r="B3894" s="351"/>
      <c r="C3894" s="435"/>
      <c r="D3894" s="399"/>
      <c r="E3894" s="400"/>
      <c r="G3894" s="401"/>
      <c r="H3894" s="401"/>
      <c r="I3894" s="401"/>
      <c r="J3894" s="194"/>
      <c r="K3894" s="194"/>
      <c r="L3894" s="195"/>
      <c r="M3894" s="196"/>
      <c r="N3894" s="197"/>
      <c r="O3894" s="197"/>
      <c r="P3894" s="231"/>
    </row>
    <row r="3895" spans="2:16">
      <c r="B3895" s="351"/>
      <c r="C3895" s="435"/>
      <c r="D3895" s="399"/>
      <c r="E3895" s="400"/>
      <c r="G3895" s="401"/>
      <c r="H3895" s="401"/>
      <c r="I3895" s="401"/>
      <c r="J3895" s="194"/>
      <c r="K3895" s="194"/>
      <c r="L3895" s="195"/>
      <c r="M3895" s="196"/>
      <c r="N3895" s="197"/>
      <c r="O3895" s="197"/>
      <c r="P3895" s="231"/>
    </row>
    <row r="3896" spans="2:16">
      <c r="B3896" s="351"/>
      <c r="C3896" s="435"/>
      <c r="D3896" s="399"/>
      <c r="E3896" s="400"/>
      <c r="G3896" s="401"/>
      <c r="H3896" s="401"/>
      <c r="I3896" s="401"/>
      <c r="J3896" s="194"/>
      <c r="K3896" s="194"/>
      <c r="L3896" s="195"/>
      <c r="M3896" s="196"/>
      <c r="N3896" s="197"/>
      <c r="O3896" s="197"/>
      <c r="P3896" s="231"/>
    </row>
    <row r="3897" spans="2:16">
      <c r="B3897" s="351"/>
      <c r="C3897" s="435"/>
      <c r="D3897" s="399"/>
      <c r="E3897" s="400"/>
      <c r="G3897" s="401"/>
      <c r="H3897" s="401"/>
      <c r="I3897" s="401"/>
      <c r="J3897" s="194"/>
      <c r="K3897" s="194"/>
      <c r="L3897" s="195"/>
      <c r="M3897" s="196"/>
      <c r="N3897" s="197"/>
      <c r="O3897" s="197"/>
      <c r="P3897" s="231"/>
    </row>
    <row r="3898" spans="2:16">
      <c r="B3898" s="351"/>
      <c r="C3898" s="435"/>
      <c r="D3898" s="399"/>
      <c r="E3898" s="400"/>
      <c r="G3898" s="401"/>
      <c r="H3898" s="401"/>
      <c r="I3898" s="401"/>
      <c r="J3898" s="194"/>
      <c r="K3898" s="194"/>
      <c r="L3898" s="195"/>
      <c r="M3898" s="196"/>
      <c r="N3898" s="197"/>
      <c r="O3898" s="197"/>
      <c r="P3898" s="231"/>
    </row>
    <row r="3899" spans="2:16">
      <c r="B3899" s="351"/>
      <c r="C3899" s="435"/>
      <c r="D3899" s="399"/>
      <c r="E3899" s="400"/>
      <c r="G3899" s="401"/>
      <c r="H3899" s="401"/>
      <c r="I3899" s="401"/>
      <c r="J3899" s="194"/>
      <c r="K3899" s="194"/>
      <c r="L3899" s="195"/>
      <c r="M3899" s="196"/>
      <c r="N3899" s="197"/>
      <c r="O3899" s="197"/>
      <c r="P3899" s="231"/>
    </row>
    <row r="3900" spans="2:16">
      <c r="B3900" s="351"/>
      <c r="C3900" s="435"/>
      <c r="D3900" s="399"/>
      <c r="E3900" s="400"/>
      <c r="G3900" s="401"/>
      <c r="H3900" s="401"/>
      <c r="I3900" s="401"/>
      <c r="J3900" s="194"/>
      <c r="K3900" s="194"/>
      <c r="L3900" s="195"/>
      <c r="M3900" s="196"/>
      <c r="N3900" s="197"/>
      <c r="O3900" s="197"/>
      <c r="P3900" s="231"/>
    </row>
    <row r="3901" spans="2:16">
      <c r="B3901" s="351"/>
      <c r="C3901" s="435"/>
      <c r="D3901" s="399"/>
      <c r="E3901" s="400"/>
      <c r="G3901" s="401"/>
      <c r="H3901" s="401"/>
      <c r="I3901" s="401"/>
      <c r="J3901" s="194"/>
      <c r="K3901" s="194"/>
      <c r="L3901" s="195"/>
      <c r="M3901" s="196"/>
      <c r="N3901" s="197"/>
      <c r="O3901" s="197"/>
      <c r="P3901" s="231"/>
    </row>
    <row r="3902" spans="2:16">
      <c r="B3902" s="351"/>
      <c r="C3902" s="435"/>
      <c r="D3902" s="399"/>
      <c r="E3902" s="400"/>
      <c r="G3902" s="401"/>
      <c r="H3902" s="401"/>
      <c r="I3902" s="401"/>
      <c r="J3902" s="194"/>
      <c r="K3902" s="194"/>
      <c r="L3902" s="195"/>
      <c r="M3902" s="196"/>
      <c r="N3902" s="197"/>
      <c r="O3902" s="197"/>
      <c r="P3902" s="231"/>
    </row>
    <row r="3903" spans="2:16">
      <c r="B3903" s="351"/>
      <c r="C3903" s="435"/>
      <c r="D3903" s="399"/>
      <c r="E3903" s="400"/>
      <c r="G3903" s="401"/>
      <c r="H3903" s="401"/>
      <c r="I3903" s="401"/>
      <c r="J3903" s="194"/>
      <c r="K3903" s="194"/>
      <c r="L3903" s="195"/>
      <c r="M3903" s="196"/>
      <c r="N3903" s="197"/>
      <c r="O3903" s="197"/>
      <c r="P3903" s="231"/>
    </row>
    <row r="3904" spans="2:16">
      <c r="B3904" s="351"/>
      <c r="C3904" s="435"/>
      <c r="D3904" s="399"/>
      <c r="E3904" s="400"/>
      <c r="G3904" s="401"/>
      <c r="H3904" s="401"/>
      <c r="I3904" s="401"/>
      <c r="J3904" s="194"/>
      <c r="K3904" s="194"/>
      <c r="L3904" s="195"/>
      <c r="M3904" s="196"/>
      <c r="N3904" s="197"/>
      <c r="O3904" s="197"/>
      <c r="P3904" s="231"/>
    </row>
    <row r="3905" spans="2:16">
      <c r="B3905" s="351"/>
      <c r="C3905" s="435"/>
      <c r="D3905" s="399"/>
      <c r="E3905" s="400"/>
      <c r="G3905" s="401"/>
      <c r="H3905" s="401"/>
      <c r="I3905" s="401"/>
      <c r="J3905" s="194"/>
      <c r="K3905" s="194"/>
      <c r="L3905" s="195"/>
      <c r="M3905" s="196"/>
      <c r="N3905" s="197"/>
      <c r="O3905" s="197"/>
      <c r="P3905" s="231"/>
    </row>
    <row r="3906" spans="2:16">
      <c r="B3906" s="351"/>
      <c r="C3906" s="435"/>
      <c r="D3906" s="399"/>
      <c r="E3906" s="400"/>
      <c r="G3906" s="401"/>
      <c r="H3906" s="401"/>
      <c r="I3906" s="401"/>
      <c r="J3906" s="194"/>
      <c r="K3906" s="194"/>
      <c r="L3906" s="195"/>
      <c r="M3906" s="196"/>
      <c r="N3906" s="197"/>
      <c r="O3906" s="197"/>
      <c r="P3906" s="231"/>
    </row>
    <row r="3907" spans="2:16">
      <c r="B3907" s="351"/>
      <c r="C3907" s="435"/>
      <c r="D3907" s="399"/>
      <c r="E3907" s="400"/>
      <c r="G3907" s="401"/>
      <c r="H3907" s="401"/>
      <c r="I3907" s="401"/>
      <c r="J3907" s="194"/>
      <c r="K3907" s="194"/>
      <c r="L3907" s="195"/>
      <c r="M3907" s="196"/>
      <c r="N3907" s="197"/>
      <c r="O3907" s="197"/>
      <c r="P3907" s="231"/>
    </row>
    <row r="3908" spans="2:16">
      <c r="B3908" s="351"/>
      <c r="C3908" s="435"/>
      <c r="D3908" s="399"/>
      <c r="E3908" s="400"/>
      <c r="G3908" s="401"/>
      <c r="H3908" s="401"/>
      <c r="I3908" s="401"/>
      <c r="J3908" s="194"/>
      <c r="K3908" s="194"/>
      <c r="L3908" s="195"/>
      <c r="M3908" s="196"/>
      <c r="N3908" s="197"/>
      <c r="O3908" s="197"/>
      <c r="P3908" s="231"/>
    </row>
    <row r="3909" spans="2:16">
      <c r="B3909" s="351"/>
      <c r="C3909" s="435"/>
      <c r="D3909" s="399"/>
      <c r="E3909" s="400"/>
      <c r="G3909" s="401"/>
      <c r="H3909" s="401"/>
      <c r="I3909" s="401"/>
      <c r="J3909" s="194"/>
      <c r="K3909" s="194"/>
      <c r="L3909" s="195"/>
      <c r="M3909" s="196"/>
      <c r="N3909" s="197"/>
      <c r="O3909" s="197"/>
      <c r="P3909" s="231"/>
    </row>
    <row r="3910" spans="2:16">
      <c r="B3910" s="351"/>
      <c r="C3910" s="435"/>
      <c r="D3910" s="399"/>
      <c r="E3910" s="400"/>
      <c r="G3910" s="401"/>
      <c r="H3910" s="401"/>
      <c r="I3910" s="401"/>
      <c r="J3910" s="194"/>
      <c r="K3910" s="194"/>
      <c r="L3910" s="195"/>
      <c r="M3910" s="196"/>
      <c r="N3910" s="197"/>
      <c r="O3910" s="197"/>
      <c r="P3910" s="231"/>
    </row>
    <row r="3911" spans="2:16">
      <c r="B3911" s="351"/>
      <c r="C3911" s="435"/>
      <c r="D3911" s="399"/>
      <c r="E3911" s="400"/>
      <c r="G3911" s="401"/>
      <c r="H3911" s="401"/>
      <c r="I3911" s="401"/>
      <c r="J3911" s="194"/>
      <c r="K3911" s="194"/>
      <c r="L3911" s="195"/>
      <c r="M3911" s="196"/>
      <c r="N3911" s="197"/>
      <c r="O3911" s="197"/>
      <c r="P3911" s="231"/>
    </row>
    <row r="3912" spans="2:16">
      <c r="B3912" s="351"/>
      <c r="C3912" s="435"/>
      <c r="D3912" s="399"/>
      <c r="E3912" s="400"/>
      <c r="G3912" s="401"/>
      <c r="H3912" s="401"/>
      <c r="I3912" s="401"/>
      <c r="J3912" s="194"/>
      <c r="K3912" s="194"/>
      <c r="L3912" s="195"/>
      <c r="M3912" s="196"/>
      <c r="N3912" s="197"/>
      <c r="O3912" s="197"/>
      <c r="P3912" s="231"/>
    </row>
    <row r="3913" spans="2:16">
      <c r="B3913" s="351"/>
      <c r="C3913" s="435"/>
      <c r="D3913" s="399"/>
      <c r="E3913" s="400"/>
      <c r="G3913" s="401"/>
      <c r="H3913" s="401"/>
      <c r="I3913" s="401"/>
      <c r="J3913" s="194"/>
      <c r="K3913" s="194"/>
      <c r="L3913" s="195"/>
      <c r="M3913" s="196"/>
      <c r="N3913" s="197"/>
      <c r="O3913" s="197"/>
      <c r="P3913" s="231"/>
    </row>
    <row r="3914" spans="2:16">
      <c r="B3914" s="351"/>
      <c r="C3914" s="435"/>
      <c r="D3914" s="399"/>
      <c r="E3914" s="400"/>
      <c r="G3914" s="401"/>
      <c r="H3914" s="401"/>
      <c r="I3914" s="401"/>
      <c r="J3914" s="194"/>
      <c r="K3914" s="194"/>
      <c r="L3914" s="195"/>
      <c r="M3914" s="196"/>
      <c r="N3914" s="197"/>
      <c r="O3914" s="197"/>
      <c r="P3914" s="231"/>
    </row>
    <row r="3915" spans="2:16">
      <c r="B3915" s="351"/>
      <c r="C3915" s="435"/>
      <c r="D3915" s="399"/>
      <c r="E3915" s="400"/>
      <c r="G3915" s="401"/>
      <c r="H3915" s="401"/>
      <c r="I3915" s="401"/>
      <c r="J3915" s="194"/>
      <c r="K3915" s="194"/>
      <c r="L3915" s="195"/>
      <c r="M3915" s="196"/>
      <c r="N3915" s="197"/>
      <c r="O3915" s="197"/>
      <c r="P3915" s="231"/>
    </row>
    <row r="3916" spans="2:16">
      <c r="B3916" s="351"/>
      <c r="C3916" s="435"/>
      <c r="D3916" s="399"/>
      <c r="E3916" s="400"/>
      <c r="G3916" s="401"/>
      <c r="H3916" s="401"/>
      <c r="I3916" s="401"/>
      <c r="J3916" s="194"/>
      <c r="K3916" s="194"/>
      <c r="L3916" s="195"/>
      <c r="M3916" s="196"/>
      <c r="N3916" s="197"/>
      <c r="O3916" s="197"/>
      <c r="P3916" s="231"/>
    </row>
    <row r="3917" spans="2:16">
      <c r="B3917" s="351"/>
      <c r="C3917" s="435"/>
      <c r="D3917" s="399"/>
      <c r="E3917" s="400"/>
      <c r="G3917" s="401"/>
      <c r="H3917" s="401"/>
      <c r="I3917" s="401"/>
      <c r="J3917" s="194"/>
      <c r="K3917" s="194"/>
      <c r="L3917" s="195"/>
      <c r="M3917" s="196"/>
      <c r="N3917" s="197"/>
      <c r="O3917" s="197"/>
      <c r="P3917" s="231"/>
    </row>
    <row r="3918" spans="2:16">
      <c r="B3918" s="351"/>
      <c r="C3918" s="435"/>
      <c r="D3918" s="399"/>
      <c r="E3918" s="400"/>
      <c r="G3918" s="401"/>
      <c r="H3918" s="401"/>
      <c r="I3918" s="401"/>
      <c r="J3918" s="194"/>
      <c r="K3918" s="194"/>
      <c r="L3918" s="195"/>
      <c r="M3918" s="196"/>
      <c r="N3918" s="197"/>
      <c r="O3918" s="197"/>
      <c r="P3918" s="231"/>
    </row>
    <row r="3919" spans="2:16">
      <c r="B3919" s="351"/>
      <c r="C3919" s="435"/>
      <c r="D3919" s="399"/>
      <c r="E3919" s="400"/>
      <c r="G3919" s="401"/>
      <c r="H3919" s="401"/>
      <c r="I3919" s="401"/>
      <c r="J3919" s="194"/>
      <c r="K3919" s="194"/>
      <c r="L3919" s="195"/>
      <c r="M3919" s="196"/>
      <c r="N3919" s="197"/>
      <c r="O3919" s="197"/>
      <c r="P3919" s="231"/>
    </row>
    <row r="3920" spans="2:16">
      <c r="B3920" s="351"/>
      <c r="C3920" s="435"/>
      <c r="D3920" s="399"/>
      <c r="E3920" s="400"/>
      <c r="G3920" s="401"/>
      <c r="H3920" s="401"/>
      <c r="I3920" s="401"/>
      <c r="J3920" s="194"/>
      <c r="K3920" s="194"/>
      <c r="L3920" s="195"/>
      <c r="M3920" s="196"/>
      <c r="N3920" s="197"/>
      <c r="O3920" s="197"/>
      <c r="P3920" s="231"/>
    </row>
    <row r="3921" spans="2:16">
      <c r="B3921" s="351"/>
      <c r="C3921" s="435"/>
      <c r="D3921" s="399"/>
      <c r="E3921" s="400"/>
      <c r="G3921" s="401"/>
      <c r="H3921" s="401"/>
      <c r="I3921" s="401"/>
      <c r="J3921" s="194"/>
      <c r="K3921" s="194"/>
      <c r="L3921" s="195"/>
      <c r="M3921" s="196"/>
      <c r="N3921" s="197"/>
      <c r="O3921" s="197"/>
      <c r="P3921" s="231"/>
    </row>
    <row r="3922" spans="2:16">
      <c r="B3922" s="351"/>
      <c r="C3922" s="435"/>
      <c r="D3922" s="399"/>
      <c r="E3922" s="400"/>
      <c r="G3922" s="401"/>
      <c r="H3922" s="401"/>
      <c r="I3922" s="401"/>
      <c r="J3922" s="194"/>
      <c r="K3922" s="194"/>
      <c r="L3922" s="195"/>
      <c r="M3922" s="196"/>
      <c r="N3922" s="197"/>
      <c r="O3922" s="197"/>
      <c r="P3922" s="231"/>
    </row>
    <row r="3923" spans="2:16">
      <c r="B3923" s="351"/>
      <c r="C3923" s="435"/>
      <c r="D3923" s="399"/>
      <c r="E3923" s="400"/>
      <c r="G3923" s="401"/>
      <c r="H3923" s="401"/>
      <c r="I3923" s="401"/>
      <c r="J3923" s="194"/>
      <c r="K3923" s="194"/>
      <c r="L3923" s="195"/>
      <c r="M3923" s="196"/>
      <c r="N3923" s="197"/>
      <c r="O3923" s="197"/>
      <c r="P3923" s="231"/>
    </row>
    <row r="3924" spans="2:16">
      <c r="B3924" s="351"/>
      <c r="C3924" s="435"/>
      <c r="D3924" s="399"/>
      <c r="E3924" s="400"/>
      <c r="G3924" s="401"/>
      <c r="H3924" s="401"/>
      <c r="I3924" s="401"/>
      <c r="J3924" s="194"/>
      <c r="K3924" s="194"/>
      <c r="L3924" s="195"/>
      <c r="M3924" s="196"/>
      <c r="N3924" s="197"/>
      <c r="O3924" s="197"/>
      <c r="P3924" s="231"/>
    </row>
    <row r="3925" spans="2:16">
      <c r="B3925" s="351"/>
      <c r="C3925" s="435"/>
      <c r="D3925" s="399"/>
      <c r="E3925" s="400"/>
      <c r="G3925" s="401"/>
      <c r="H3925" s="401"/>
      <c r="I3925" s="401"/>
      <c r="J3925" s="194"/>
      <c r="K3925" s="194"/>
      <c r="L3925" s="195"/>
      <c r="M3925" s="196"/>
      <c r="N3925" s="197"/>
      <c r="O3925" s="197"/>
      <c r="P3925" s="231"/>
    </row>
    <row r="3926" spans="2:16">
      <c r="B3926" s="351"/>
      <c r="C3926" s="435"/>
      <c r="D3926" s="399"/>
      <c r="E3926" s="400"/>
      <c r="G3926" s="401"/>
      <c r="H3926" s="401"/>
      <c r="I3926" s="401"/>
      <c r="J3926" s="194"/>
      <c r="K3926" s="194"/>
      <c r="L3926" s="195"/>
      <c r="M3926" s="196"/>
      <c r="N3926" s="197"/>
      <c r="O3926" s="197"/>
      <c r="P3926" s="231"/>
    </row>
    <row r="3927" spans="2:16">
      <c r="B3927" s="351"/>
      <c r="C3927" s="435"/>
      <c r="D3927" s="399"/>
      <c r="E3927" s="400"/>
      <c r="G3927" s="401"/>
      <c r="H3927" s="401"/>
      <c r="I3927" s="401"/>
      <c r="J3927" s="194"/>
      <c r="K3927" s="194"/>
      <c r="L3927" s="195"/>
      <c r="M3927" s="196"/>
      <c r="N3927" s="197"/>
      <c r="O3927" s="197"/>
      <c r="P3927" s="231"/>
    </row>
    <row r="3928" spans="2:16">
      <c r="B3928" s="351"/>
      <c r="C3928" s="435"/>
      <c r="D3928" s="399"/>
      <c r="E3928" s="400"/>
      <c r="G3928" s="401"/>
      <c r="H3928" s="401"/>
      <c r="I3928" s="401"/>
      <c r="J3928" s="194"/>
      <c r="K3928" s="194"/>
      <c r="L3928" s="195"/>
      <c r="M3928" s="196"/>
      <c r="N3928" s="197"/>
      <c r="O3928" s="197"/>
      <c r="P3928" s="231"/>
    </row>
    <row r="3929" spans="2:16">
      <c r="B3929" s="351"/>
      <c r="C3929" s="435"/>
      <c r="D3929" s="399"/>
      <c r="E3929" s="400"/>
      <c r="G3929" s="401"/>
      <c r="H3929" s="401"/>
      <c r="I3929" s="401"/>
      <c r="J3929" s="194"/>
      <c r="K3929" s="194"/>
      <c r="L3929" s="195"/>
      <c r="M3929" s="196"/>
      <c r="N3929" s="197"/>
      <c r="O3929" s="197"/>
      <c r="P3929" s="231"/>
    </row>
    <row r="3930" spans="2:16">
      <c r="B3930" s="351"/>
      <c r="C3930" s="435"/>
      <c r="D3930" s="399"/>
      <c r="E3930" s="400"/>
      <c r="G3930" s="401"/>
      <c r="H3930" s="401"/>
      <c r="I3930" s="401"/>
      <c r="J3930" s="194"/>
      <c r="K3930" s="194"/>
      <c r="L3930" s="195"/>
      <c r="M3930" s="196"/>
      <c r="N3930" s="197"/>
      <c r="O3930" s="197"/>
      <c r="P3930" s="231"/>
    </row>
    <row r="3931" spans="2:16">
      <c r="B3931" s="351"/>
      <c r="C3931" s="435"/>
      <c r="D3931" s="399"/>
      <c r="E3931" s="400"/>
      <c r="G3931" s="401"/>
      <c r="H3931" s="401"/>
      <c r="I3931" s="401"/>
      <c r="J3931" s="194"/>
      <c r="K3931" s="194"/>
      <c r="L3931" s="195"/>
      <c r="M3931" s="196"/>
      <c r="N3931" s="197"/>
      <c r="O3931" s="197"/>
      <c r="P3931" s="231"/>
    </row>
    <row r="3932" spans="2:16">
      <c r="B3932" s="351"/>
      <c r="C3932" s="435"/>
      <c r="D3932" s="399"/>
      <c r="E3932" s="400"/>
      <c r="G3932" s="401"/>
      <c r="H3932" s="401"/>
      <c r="I3932" s="401"/>
      <c r="J3932" s="194"/>
      <c r="K3932" s="194"/>
      <c r="L3932" s="195"/>
      <c r="M3932" s="196"/>
      <c r="N3932" s="197"/>
      <c r="O3932" s="197"/>
      <c r="P3932" s="231"/>
    </row>
    <row r="3933" spans="2:16">
      <c r="B3933" s="351"/>
      <c r="C3933" s="435"/>
      <c r="D3933" s="399"/>
      <c r="E3933" s="400"/>
      <c r="G3933" s="401"/>
      <c r="H3933" s="401"/>
      <c r="I3933" s="401"/>
      <c r="J3933" s="194"/>
      <c r="K3933" s="194"/>
      <c r="L3933" s="195"/>
      <c r="M3933" s="196"/>
      <c r="N3933" s="197"/>
      <c r="O3933" s="197"/>
      <c r="P3933" s="231"/>
    </row>
    <row r="3934" spans="2:16">
      <c r="B3934" s="351"/>
      <c r="C3934" s="435"/>
      <c r="D3934" s="399"/>
      <c r="E3934" s="400"/>
      <c r="G3934" s="401"/>
      <c r="H3934" s="401"/>
      <c r="I3934" s="401"/>
      <c r="J3934" s="194"/>
      <c r="K3934" s="194"/>
      <c r="L3934" s="195"/>
      <c r="M3934" s="196"/>
      <c r="N3934" s="197"/>
      <c r="O3934" s="197"/>
      <c r="P3934" s="231"/>
    </row>
    <row r="3935" spans="2:16">
      <c r="B3935" s="351"/>
      <c r="C3935" s="435"/>
      <c r="D3935" s="399"/>
      <c r="E3935" s="400"/>
      <c r="G3935" s="401"/>
      <c r="H3935" s="401"/>
      <c r="I3935" s="401"/>
      <c r="J3935" s="194"/>
      <c r="K3935" s="194"/>
      <c r="L3935" s="195"/>
      <c r="M3935" s="196"/>
      <c r="N3935" s="197"/>
      <c r="O3935" s="197"/>
      <c r="P3935" s="231"/>
    </row>
    <row r="3936" spans="2:16">
      <c r="B3936" s="351"/>
      <c r="C3936" s="435"/>
      <c r="D3936" s="399"/>
      <c r="E3936" s="400"/>
      <c r="G3936" s="401"/>
      <c r="H3936" s="401"/>
      <c r="I3936" s="401"/>
      <c r="J3936" s="194"/>
      <c r="K3936" s="194"/>
      <c r="L3936" s="195"/>
      <c r="M3936" s="196"/>
      <c r="N3936" s="197"/>
      <c r="O3936" s="197"/>
      <c r="P3936" s="231"/>
    </row>
    <row r="3937" spans="2:16">
      <c r="B3937" s="351"/>
      <c r="C3937" s="435"/>
      <c r="D3937" s="399"/>
      <c r="E3937" s="400"/>
      <c r="G3937" s="401"/>
      <c r="H3937" s="401"/>
      <c r="I3937" s="401"/>
      <c r="J3937" s="194"/>
      <c r="K3937" s="194"/>
      <c r="L3937" s="195"/>
      <c r="M3937" s="196"/>
      <c r="N3937" s="197"/>
      <c r="O3937" s="197"/>
      <c r="P3937" s="231"/>
    </row>
    <row r="3938" spans="2:16">
      <c r="B3938" s="351"/>
      <c r="C3938" s="435"/>
      <c r="D3938" s="399"/>
      <c r="E3938" s="400"/>
      <c r="G3938" s="401"/>
      <c r="H3938" s="401"/>
      <c r="I3938" s="401"/>
      <c r="J3938" s="194"/>
      <c r="K3938" s="194"/>
      <c r="L3938" s="195"/>
      <c r="M3938" s="196"/>
      <c r="N3938" s="197"/>
      <c r="O3938" s="197"/>
      <c r="P3938" s="231"/>
    </row>
    <row r="3939" spans="2:16">
      <c r="B3939" s="351"/>
      <c r="C3939" s="435"/>
      <c r="D3939" s="399"/>
      <c r="E3939" s="400"/>
      <c r="G3939" s="401"/>
      <c r="H3939" s="401"/>
      <c r="I3939" s="401"/>
      <c r="J3939" s="194"/>
      <c r="K3939" s="194"/>
      <c r="L3939" s="195"/>
      <c r="M3939" s="196"/>
      <c r="N3939" s="197"/>
      <c r="O3939" s="197"/>
      <c r="P3939" s="231"/>
    </row>
    <row r="3940" spans="2:16">
      <c r="B3940" s="351"/>
      <c r="C3940" s="435"/>
      <c r="D3940" s="399"/>
      <c r="E3940" s="400"/>
      <c r="G3940" s="401"/>
      <c r="H3940" s="401"/>
      <c r="I3940" s="401"/>
      <c r="J3940" s="194"/>
      <c r="K3940" s="194"/>
      <c r="L3940" s="195"/>
      <c r="M3940" s="196"/>
      <c r="N3940" s="197"/>
      <c r="O3940" s="197"/>
      <c r="P3940" s="231"/>
    </row>
    <row r="3941" spans="2:16">
      <c r="B3941" s="351"/>
      <c r="C3941" s="435"/>
      <c r="D3941" s="399"/>
      <c r="E3941" s="400"/>
      <c r="G3941" s="401"/>
      <c r="H3941" s="401"/>
      <c r="I3941" s="401"/>
      <c r="J3941" s="194"/>
      <c r="K3941" s="194"/>
      <c r="L3941" s="195"/>
      <c r="M3941" s="196"/>
      <c r="N3941" s="197"/>
      <c r="O3941" s="197"/>
      <c r="P3941" s="231"/>
    </row>
    <row r="3942" spans="2:16">
      <c r="B3942" s="351"/>
      <c r="C3942" s="435"/>
      <c r="D3942" s="399"/>
      <c r="E3942" s="400"/>
      <c r="G3942" s="401"/>
      <c r="H3942" s="401"/>
      <c r="I3942" s="401"/>
      <c r="J3942" s="194"/>
      <c r="K3942" s="194"/>
      <c r="L3942" s="195"/>
      <c r="M3942" s="196"/>
      <c r="N3942" s="197"/>
      <c r="O3942" s="197"/>
      <c r="P3942" s="231"/>
    </row>
    <row r="3943" spans="2:16">
      <c r="B3943" s="351"/>
      <c r="C3943" s="435"/>
      <c r="D3943" s="399"/>
      <c r="E3943" s="400"/>
      <c r="G3943" s="401"/>
      <c r="H3943" s="401"/>
      <c r="I3943" s="401"/>
      <c r="J3943" s="194"/>
      <c r="K3943" s="194"/>
      <c r="L3943" s="195"/>
      <c r="M3943" s="196"/>
      <c r="N3943" s="197"/>
      <c r="O3943" s="197"/>
      <c r="P3943" s="231"/>
    </row>
    <row r="3944" spans="2:16">
      <c r="B3944" s="351"/>
      <c r="C3944" s="435"/>
      <c r="D3944" s="399"/>
      <c r="E3944" s="400"/>
      <c r="G3944" s="401"/>
      <c r="H3944" s="401"/>
      <c r="I3944" s="401"/>
      <c r="J3944" s="194"/>
      <c r="K3944" s="194"/>
      <c r="L3944" s="195"/>
      <c r="M3944" s="196"/>
      <c r="N3944" s="197"/>
      <c r="O3944" s="197"/>
      <c r="P3944" s="231"/>
    </row>
    <row r="3945" spans="2:16">
      <c r="B3945" s="351"/>
      <c r="C3945" s="435"/>
      <c r="D3945" s="399"/>
      <c r="E3945" s="400"/>
      <c r="G3945" s="401"/>
      <c r="H3945" s="401"/>
      <c r="I3945" s="401"/>
      <c r="J3945" s="194"/>
      <c r="K3945" s="194"/>
      <c r="L3945" s="195"/>
      <c r="M3945" s="196"/>
      <c r="N3945" s="197"/>
      <c r="O3945" s="197"/>
      <c r="P3945" s="231"/>
    </row>
    <row r="3946" spans="2:16">
      <c r="B3946" s="351"/>
      <c r="C3946" s="435"/>
      <c r="D3946" s="399"/>
      <c r="E3946" s="400"/>
      <c r="G3946" s="401"/>
      <c r="H3946" s="401"/>
      <c r="I3946" s="401"/>
      <c r="J3946" s="194"/>
      <c r="K3946" s="194"/>
      <c r="L3946" s="195"/>
      <c r="M3946" s="196"/>
      <c r="N3946" s="197"/>
      <c r="O3946" s="197"/>
      <c r="P3946" s="231"/>
    </row>
    <row r="3947" spans="2:16">
      <c r="B3947" s="351"/>
      <c r="C3947" s="435"/>
      <c r="D3947" s="399"/>
      <c r="E3947" s="400"/>
      <c r="G3947" s="401"/>
      <c r="H3947" s="401"/>
      <c r="I3947" s="401"/>
      <c r="J3947" s="194"/>
      <c r="K3947" s="194"/>
      <c r="L3947" s="195"/>
      <c r="M3947" s="196"/>
      <c r="N3947" s="197"/>
      <c r="O3947" s="197"/>
      <c r="P3947" s="231"/>
    </row>
    <row r="3948" spans="2:16">
      <c r="B3948" s="351"/>
      <c r="C3948" s="435"/>
      <c r="D3948" s="399"/>
      <c r="E3948" s="400"/>
      <c r="G3948" s="401"/>
      <c r="H3948" s="401"/>
      <c r="I3948" s="401"/>
      <c r="J3948" s="194"/>
      <c r="K3948" s="194"/>
      <c r="L3948" s="195"/>
      <c r="M3948" s="196"/>
      <c r="N3948" s="197"/>
      <c r="O3948" s="197"/>
      <c r="P3948" s="231"/>
    </row>
    <row r="3949" spans="2:16">
      <c r="B3949" s="351"/>
      <c r="C3949" s="435"/>
      <c r="D3949" s="399"/>
      <c r="E3949" s="400"/>
      <c r="G3949" s="401"/>
      <c r="H3949" s="401"/>
      <c r="I3949" s="401"/>
      <c r="J3949" s="194"/>
      <c r="K3949" s="194"/>
      <c r="L3949" s="195"/>
      <c r="M3949" s="196"/>
      <c r="N3949" s="197"/>
      <c r="O3949" s="197"/>
      <c r="P3949" s="231"/>
    </row>
    <row r="3950" spans="2:16">
      <c r="B3950" s="351"/>
      <c r="C3950" s="435"/>
      <c r="D3950" s="399"/>
      <c r="E3950" s="400"/>
      <c r="G3950" s="401"/>
      <c r="H3950" s="401"/>
      <c r="I3950" s="401"/>
      <c r="J3950" s="194"/>
      <c r="K3950" s="194"/>
      <c r="L3950" s="195"/>
      <c r="M3950" s="196"/>
      <c r="N3950" s="197"/>
      <c r="O3950" s="197"/>
      <c r="P3950" s="231"/>
    </row>
    <row r="3951" spans="2:16">
      <c r="B3951" s="351"/>
      <c r="C3951" s="435"/>
      <c r="D3951" s="399"/>
      <c r="E3951" s="400"/>
      <c r="G3951" s="401"/>
      <c r="H3951" s="401"/>
      <c r="I3951" s="401"/>
      <c r="J3951" s="194"/>
      <c r="K3951" s="194"/>
      <c r="L3951" s="195"/>
      <c r="M3951" s="196"/>
      <c r="N3951" s="197"/>
      <c r="O3951" s="197"/>
      <c r="P3951" s="231"/>
    </row>
    <row r="3952" spans="2:16">
      <c r="B3952" s="351"/>
      <c r="C3952" s="435"/>
      <c r="D3952" s="399"/>
      <c r="E3952" s="400"/>
      <c r="G3952" s="401"/>
      <c r="H3952" s="401"/>
      <c r="I3952" s="401"/>
      <c r="J3952" s="194"/>
      <c r="K3952" s="194"/>
      <c r="L3952" s="195"/>
      <c r="M3952" s="196"/>
      <c r="N3952" s="197"/>
      <c r="O3952" s="197"/>
      <c r="P3952" s="231"/>
    </row>
    <row r="3953" spans="2:16">
      <c r="B3953" s="351"/>
      <c r="C3953" s="435"/>
      <c r="D3953" s="399"/>
      <c r="E3953" s="400"/>
      <c r="G3953" s="401"/>
      <c r="H3953" s="401"/>
      <c r="I3953" s="401"/>
      <c r="J3953" s="194"/>
      <c r="K3953" s="194"/>
      <c r="L3953" s="195"/>
      <c r="M3953" s="196"/>
      <c r="N3953" s="197"/>
      <c r="O3953" s="197"/>
      <c r="P3953" s="231"/>
    </row>
    <row r="3954" spans="2:16">
      <c r="B3954" s="351"/>
      <c r="C3954" s="435"/>
      <c r="D3954" s="399"/>
      <c r="E3954" s="400"/>
      <c r="G3954" s="401"/>
      <c r="H3954" s="401"/>
      <c r="I3954" s="401"/>
      <c r="J3954" s="194"/>
      <c r="K3954" s="194"/>
      <c r="L3954" s="195"/>
      <c r="M3954" s="196"/>
      <c r="N3954" s="197"/>
      <c r="O3954" s="197"/>
      <c r="P3954" s="231"/>
    </row>
    <row r="3955" spans="2:16">
      <c r="B3955" s="351"/>
      <c r="C3955" s="435"/>
      <c r="D3955" s="399"/>
      <c r="E3955" s="400"/>
      <c r="G3955" s="401"/>
      <c r="H3955" s="401"/>
      <c r="I3955" s="401"/>
      <c r="J3955" s="194"/>
      <c r="K3955" s="194"/>
      <c r="L3955" s="195"/>
      <c r="M3955" s="196"/>
      <c r="N3955" s="197"/>
      <c r="O3955" s="197"/>
      <c r="P3955" s="231"/>
    </row>
    <row r="3956" spans="2:16">
      <c r="B3956" s="351"/>
      <c r="C3956" s="435"/>
      <c r="D3956" s="399"/>
      <c r="E3956" s="400"/>
      <c r="G3956" s="401"/>
      <c r="H3956" s="401"/>
      <c r="I3956" s="401"/>
      <c r="J3956" s="194"/>
      <c r="K3956" s="194"/>
      <c r="L3956" s="195"/>
      <c r="M3956" s="196"/>
      <c r="N3956" s="197"/>
      <c r="O3956" s="197"/>
      <c r="P3956" s="231"/>
    </row>
    <row r="3957" spans="2:16">
      <c r="B3957" s="351"/>
      <c r="C3957" s="435"/>
      <c r="D3957" s="399"/>
      <c r="E3957" s="400"/>
      <c r="G3957" s="401"/>
      <c r="H3957" s="401"/>
      <c r="I3957" s="401"/>
      <c r="J3957" s="194"/>
      <c r="K3957" s="194"/>
      <c r="L3957" s="195"/>
      <c r="M3957" s="196"/>
      <c r="N3957" s="197"/>
      <c r="O3957" s="197"/>
      <c r="P3957" s="231"/>
    </row>
    <row r="3958" spans="2:16">
      <c r="B3958" s="351"/>
      <c r="C3958" s="435"/>
      <c r="D3958" s="399"/>
      <c r="E3958" s="400"/>
      <c r="G3958" s="401"/>
      <c r="H3958" s="401"/>
      <c r="I3958" s="401"/>
      <c r="J3958" s="194"/>
      <c r="K3958" s="194"/>
      <c r="L3958" s="195"/>
      <c r="M3958" s="196"/>
      <c r="N3958" s="197"/>
      <c r="O3958" s="197"/>
      <c r="P3958" s="231"/>
    </row>
    <row r="3959" spans="2:16">
      <c r="B3959" s="351"/>
      <c r="C3959" s="435"/>
      <c r="D3959" s="399"/>
      <c r="E3959" s="400"/>
      <c r="G3959" s="401"/>
      <c r="H3959" s="401"/>
      <c r="I3959" s="401"/>
      <c r="J3959" s="194"/>
      <c r="K3959" s="194"/>
      <c r="L3959" s="195"/>
      <c r="M3959" s="196"/>
      <c r="N3959" s="197"/>
      <c r="O3959" s="197"/>
      <c r="P3959" s="231"/>
    </row>
    <row r="3960" spans="2:16">
      <c r="B3960" s="351"/>
      <c r="C3960" s="435"/>
      <c r="D3960" s="399"/>
      <c r="E3960" s="400"/>
      <c r="G3960" s="401"/>
      <c r="H3960" s="401"/>
      <c r="I3960" s="401"/>
      <c r="J3960" s="194"/>
      <c r="K3960" s="194"/>
      <c r="L3960" s="195"/>
      <c r="M3960" s="196"/>
      <c r="N3960" s="197"/>
      <c r="O3960" s="197"/>
      <c r="P3960" s="231"/>
    </row>
    <row r="3961" spans="2:16">
      <c r="B3961" s="351"/>
      <c r="C3961" s="435"/>
      <c r="D3961" s="399"/>
      <c r="E3961" s="400"/>
      <c r="G3961" s="401"/>
      <c r="H3961" s="401"/>
      <c r="I3961" s="401"/>
      <c r="J3961" s="194"/>
      <c r="K3961" s="194"/>
      <c r="L3961" s="195"/>
      <c r="M3961" s="196"/>
      <c r="N3961" s="197"/>
      <c r="O3961" s="197"/>
      <c r="P3961" s="231"/>
    </row>
    <row r="3962" spans="2:16">
      <c r="B3962" s="351"/>
      <c r="C3962" s="435"/>
      <c r="D3962" s="399"/>
      <c r="E3962" s="400"/>
      <c r="G3962" s="401"/>
      <c r="H3962" s="401"/>
      <c r="I3962" s="401"/>
      <c r="J3962" s="194"/>
      <c r="K3962" s="194"/>
      <c r="L3962" s="195"/>
      <c r="M3962" s="196"/>
      <c r="N3962" s="197"/>
      <c r="O3962" s="197"/>
      <c r="P3962" s="231"/>
    </row>
    <row r="3963" spans="2:16">
      <c r="B3963" s="351"/>
      <c r="C3963" s="435"/>
      <c r="D3963" s="399"/>
      <c r="E3963" s="400"/>
      <c r="G3963" s="401"/>
      <c r="H3963" s="401"/>
      <c r="I3963" s="401"/>
      <c r="J3963" s="194"/>
      <c r="K3963" s="194"/>
      <c r="L3963" s="195"/>
      <c r="M3963" s="196"/>
      <c r="N3963" s="197"/>
      <c r="O3963" s="197"/>
      <c r="P3963" s="231"/>
    </row>
    <row r="3964" spans="2:16">
      <c r="B3964" s="351"/>
      <c r="C3964" s="435"/>
      <c r="D3964" s="399"/>
      <c r="E3964" s="400"/>
      <c r="G3964" s="401"/>
      <c r="H3964" s="401"/>
      <c r="I3964" s="401"/>
      <c r="J3964" s="194"/>
      <c r="K3964" s="194"/>
      <c r="L3964" s="195"/>
      <c r="M3964" s="196"/>
      <c r="N3964" s="197"/>
      <c r="O3964" s="197"/>
      <c r="P3964" s="231"/>
    </row>
    <row r="3965" spans="2:16">
      <c r="B3965" s="351"/>
      <c r="C3965" s="435"/>
      <c r="D3965" s="399"/>
      <c r="E3965" s="400"/>
      <c r="G3965" s="401"/>
      <c r="H3965" s="401"/>
      <c r="I3965" s="401"/>
      <c r="J3965" s="194"/>
      <c r="K3965" s="194"/>
      <c r="L3965" s="195"/>
      <c r="M3965" s="196"/>
      <c r="N3965" s="197"/>
      <c r="O3965" s="197"/>
      <c r="P3965" s="231"/>
    </row>
    <row r="3966" spans="2:16">
      <c r="B3966" s="351"/>
      <c r="C3966" s="435"/>
      <c r="D3966" s="399"/>
      <c r="E3966" s="400"/>
      <c r="G3966" s="401"/>
      <c r="H3966" s="401"/>
      <c r="I3966" s="401"/>
      <c r="J3966" s="194"/>
      <c r="K3966" s="194"/>
      <c r="L3966" s="195"/>
      <c r="M3966" s="196"/>
      <c r="N3966" s="197"/>
      <c r="O3966" s="197"/>
      <c r="P3966" s="231"/>
    </row>
    <row r="3967" spans="2:16">
      <c r="B3967" s="351"/>
      <c r="C3967" s="435"/>
      <c r="D3967" s="399"/>
      <c r="E3967" s="400"/>
      <c r="G3967" s="401"/>
      <c r="H3967" s="401"/>
      <c r="I3967" s="401"/>
      <c r="J3967" s="194"/>
      <c r="K3967" s="194"/>
      <c r="L3967" s="195"/>
      <c r="M3967" s="196"/>
      <c r="N3967" s="197"/>
      <c r="O3967" s="197"/>
      <c r="P3967" s="231"/>
    </row>
    <row r="3968" spans="2:16">
      <c r="B3968" s="351"/>
      <c r="C3968" s="435"/>
      <c r="D3968" s="399"/>
      <c r="E3968" s="400"/>
      <c r="G3968" s="401"/>
      <c r="H3968" s="401"/>
      <c r="I3968" s="401"/>
      <c r="J3968" s="194"/>
      <c r="K3968" s="194"/>
      <c r="L3968" s="195"/>
      <c r="M3968" s="196"/>
      <c r="N3968" s="197"/>
      <c r="O3968" s="197"/>
      <c r="P3968" s="231"/>
    </row>
    <row r="3969" spans="2:16">
      <c r="B3969" s="402"/>
      <c r="C3969" s="435"/>
      <c r="D3969" s="404"/>
      <c r="E3969" s="405"/>
      <c r="G3969" s="406"/>
      <c r="H3969" s="406"/>
      <c r="I3969" s="406"/>
      <c r="J3969" s="194"/>
      <c r="K3969" s="194"/>
      <c r="L3969" s="195"/>
      <c r="M3969" s="196"/>
      <c r="N3969" s="197"/>
      <c r="O3969" s="197"/>
      <c r="P3969" s="221"/>
    </row>
    <row r="3970" spans="2:16">
      <c r="B3970" s="351"/>
      <c r="C3970" s="435"/>
      <c r="D3970" s="399"/>
      <c r="E3970" s="400"/>
      <c r="G3970" s="401"/>
      <c r="H3970" s="401"/>
      <c r="I3970" s="401"/>
      <c r="J3970" s="194"/>
      <c r="K3970" s="194"/>
      <c r="L3970" s="195"/>
      <c r="M3970" s="196"/>
      <c r="N3970" s="197"/>
      <c r="O3970" s="197"/>
      <c r="P3970" s="231"/>
    </row>
    <row r="3971" spans="2:16">
      <c r="B3971" s="351"/>
      <c r="C3971" s="435"/>
      <c r="D3971" s="399"/>
      <c r="E3971" s="400"/>
      <c r="G3971" s="401"/>
      <c r="H3971" s="401"/>
      <c r="I3971" s="401"/>
      <c r="J3971" s="194"/>
      <c r="K3971" s="194"/>
      <c r="L3971" s="195"/>
      <c r="M3971" s="196"/>
      <c r="N3971" s="197"/>
      <c r="O3971" s="197"/>
      <c r="P3971" s="231"/>
    </row>
    <row r="3972" spans="2:16">
      <c r="B3972" s="351"/>
      <c r="C3972" s="435"/>
      <c r="D3972" s="399"/>
      <c r="E3972" s="400"/>
      <c r="G3972" s="401"/>
      <c r="H3972" s="401"/>
      <c r="I3972" s="401"/>
      <c r="J3972" s="194"/>
      <c r="K3972" s="194"/>
      <c r="L3972" s="195"/>
      <c r="M3972" s="196"/>
      <c r="N3972" s="197"/>
      <c r="O3972" s="197"/>
      <c r="P3972" s="231"/>
    </row>
    <row r="3973" spans="2:16">
      <c r="B3973" s="351"/>
      <c r="C3973" s="435"/>
      <c r="D3973" s="399"/>
      <c r="E3973" s="400"/>
      <c r="G3973" s="401"/>
      <c r="H3973" s="401"/>
      <c r="I3973" s="401"/>
      <c r="J3973" s="194"/>
      <c r="K3973" s="194"/>
      <c r="L3973" s="195"/>
      <c r="M3973" s="196"/>
      <c r="N3973" s="197"/>
      <c r="O3973" s="197"/>
      <c r="P3973" s="231"/>
    </row>
    <row r="3974" spans="2:16">
      <c r="B3974" s="351"/>
      <c r="C3974" s="435"/>
      <c r="D3974" s="399"/>
      <c r="E3974" s="400"/>
      <c r="G3974" s="401"/>
      <c r="H3974" s="401"/>
      <c r="I3974" s="401"/>
      <c r="J3974" s="194"/>
      <c r="K3974" s="194"/>
      <c r="L3974" s="195"/>
      <c r="M3974" s="196"/>
      <c r="N3974" s="197"/>
      <c r="O3974" s="197"/>
      <c r="P3974" s="231"/>
    </row>
    <row r="3975" spans="2:16">
      <c r="B3975" s="351"/>
      <c r="C3975" s="435"/>
      <c r="D3975" s="399"/>
      <c r="E3975" s="400"/>
      <c r="G3975" s="401"/>
      <c r="H3975" s="401"/>
      <c r="I3975" s="401"/>
      <c r="J3975" s="194"/>
      <c r="K3975" s="194"/>
      <c r="L3975" s="195"/>
      <c r="M3975" s="196"/>
      <c r="N3975" s="197"/>
      <c r="O3975" s="197"/>
      <c r="P3975" s="231"/>
    </row>
    <row r="3976" spans="2:16">
      <c r="B3976" s="351"/>
      <c r="C3976" s="435"/>
      <c r="D3976" s="399"/>
      <c r="E3976" s="400"/>
      <c r="G3976" s="401"/>
      <c r="H3976" s="401"/>
      <c r="I3976" s="401"/>
      <c r="J3976" s="194"/>
      <c r="K3976" s="194"/>
      <c r="L3976" s="195"/>
      <c r="M3976" s="196"/>
      <c r="N3976" s="197"/>
      <c r="O3976" s="197"/>
      <c r="P3976" s="231"/>
    </row>
    <row r="3977" spans="2:16">
      <c r="B3977" s="351"/>
      <c r="C3977" s="435"/>
      <c r="D3977" s="399"/>
      <c r="E3977" s="400"/>
      <c r="G3977" s="401"/>
      <c r="H3977" s="401"/>
      <c r="I3977" s="401"/>
      <c r="J3977" s="194"/>
      <c r="K3977" s="194"/>
      <c r="L3977" s="195"/>
      <c r="M3977" s="196"/>
      <c r="N3977" s="197"/>
      <c r="O3977" s="197"/>
      <c r="P3977" s="231"/>
    </row>
    <row r="3978" spans="2:16">
      <c r="B3978" s="351"/>
      <c r="C3978" s="435"/>
      <c r="D3978" s="399"/>
      <c r="E3978" s="400"/>
      <c r="G3978" s="401"/>
      <c r="H3978" s="401"/>
      <c r="I3978" s="401"/>
      <c r="J3978" s="194"/>
      <c r="K3978" s="194"/>
      <c r="L3978" s="195"/>
      <c r="M3978" s="196"/>
      <c r="N3978" s="197"/>
      <c r="O3978" s="197"/>
      <c r="P3978" s="231"/>
    </row>
    <row r="3979" spans="2:16">
      <c r="B3979" s="351"/>
      <c r="C3979" s="435"/>
      <c r="D3979" s="399"/>
      <c r="E3979" s="400"/>
      <c r="G3979" s="401"/>
      <c r="H3979" s="401"/>
      <c r="I3979" s="401"/>
      <c r="J3979" s="194"/>
      <c r="K3979" s="194"/>
      <c r="L3979" s="195"/>
      <c r="M3979" s="196"/>
      <c r="N3979" s="197"/>
      <c r="O3979" s="197"/>
      <c r="P3979" s="231"/>
    </row>
    <row r="3980" spans="2:16">
      <c r="B3980" s="351"/>
      <c r="C3980" s="435"/>
      <c r="D3980" s="399"/>
      <c r="E3980" s="400"/>
      <c r="G3980" s="401"/>
      <c r="H3980" s="401"/>
      <c r="I3980" s="401"/>
      <c r="J3980" s="194"/>
      <c r="K3980" s="194"/>
      <c r="L3980" s="195"/>
      <c r="M3980" s="196"/>
      <c r="N3980" s="197"/>
      <c r="O3980" s="197"/>
      <c r="P3980" s="231"/>
    </row>
    <row r="3981" spans="2:16">
      <c r="B3981" s="351"/>
      <c r="C3981" s="435"/>
      <c r="D3981" s="399"/>
      <c r="E3981" s="400"/>
      <c r="G3981" s="401"/>
      <c r="H3981" s="401"/>
      <c r="I3981" s="401"/>
      <c r="J3981" s="194"/>
      <c r="K3981" s="194"/>
      <c r="L3981" s="195"/>
      <c r="M3981" s="196"/>
      <c r="N3981" s="197"/>
      <c r="O3981" s="197"/>
      <c r="P3981" s="231"/>
    </row>
    <row r="3982" spans="2:16">
      <c r="B3982" s="351"/>
      <c r="C3982" s="435"/>
      <c r="D3982" s="399"/>
      <c r="E3982" s="400"/>
      <c r="G3982" s="401"/>
      <c r="H3982" s="401"/>
      <c r="I3982" s="401"/>
      <c r="J3982" s="194"/>
      <c r="K3982" s="194"/>
      <c r="L3982" s="195"/>
      <c r="M3982" s="196"/>
      <c r="N3982" s="197"/>
      <c r="O3982" s="197"/>
      <c r="P3982" s="231"/>
    </row>
    <row r="3983" spans="2:16">
      <c r="B3983" s="351"/>
      <c r="C3983" s="435"/>
      <c r="D3983" s="399"/>
      <c r="E3983" s="400"/>
      <c r="G3983" s="401"/>
      <c r="H3983" s="401"/>
      <c r="I3983" s="401"/>
      <c r="J3983" s="194"/>
      <c r="K3983" s="194"/>
      <c r="L3983" s="195"/>
      <c r="M3983" s="196"/>
      <c r="N3983" s="197"/>
      <c r="O3983" s="197"/>
      <c r="P3983" s="231"/>
    </row>
    <row r="3984" spans="2:16">
      <c r="B3984" s="351"/>
      <c r="C3984" s="435"/>
      <c r="D3984" s="399"/>
      <c r="E3984" s="400"/>
      <c r="G3984" s="401"/>
      <c r="H3984" s="401"/>
      <c r="I3984" s="401"/>
      <c r="J3984" s="194"/>
      <c r="K3984" s="194"/>
      <c r="L3984" s="195"/>
      <c r="M3984" s="196"/>
      <c r="N3984" s="197"/>
      <c r="O3984" s="197"/>
      <c r="P3984" s="231"/>
    </row>
    <row r="3985" spans="2:16">
      <c r="B3985" s="351"/>
      <c r="C3985" s="435"/>
      <c r="D3985" s="399"/>
      <c r="E3985" s="400"/>
      <c r="G3985" s="401"/>
      <c r="H3985" s="401"/>
      <c r="I3985" s="401"/>
      <c r="J3985" s="194"/>
      <c r="K3985" s="194"/>
      <c r="L3985" s="195"/>
      <c r="M3985" s="196"/>
      <c r="N3985" s="197"/>
      <c r="O3985" s="197"/>
      <c r="P3985" s="231"/>
    </row>
    <row r="3986" spans="2:16">
      <c r="B3986" s="351"/>
      <c r="C3986" s="435"/>
      <c r="D3986" s="399"/>
      <c r="E3986" s="400"/>
      <c r="G3986" s="401"/>
      <c r="H3986" s="401"/>
      <c r="I3986" s="401"/>
      <c r="J3986" s="194"/>
      <c r="K3986" s="194"/>
      <c r="L3986" s="195"/>
      <c r="M3986" s="196"/>
      <c r="N3986" s="197"/>
      <c r="O3986" s="197"/>
      <c r="P3986" s="231"/>
    </row>
    <row r="3987" spans="2:16">
      <c r="B3987" s="351"/>
      <c r="C3987" s="435"/>
      <c r="D3987" s="399"/>
      <c r="E3987" s="400"/>
      <c r="G3987" s="401"/>
      <c r="H3987" s="401"/>
      <c r="I3987" s="401"/>
      <c r="J3987" s="194"/>
      <c r="K3987" s="194"/>
      <c r="L3987" s="195"/>
      <c r="M3987" s="196"/>
      <c r="N3987" s="197"/>
      <c r="O3987" s="197"/>
      <c r="P3987" s="231"/>
    </row>
    <row r="3988" spans="2:16">
      <c r="B3988" s="351"/>
      <c r="C3988" s="435"/>
      <c r="D3988" s="399"/>
      <c r="E3988" s="400"/>
      <c r="G3988" s="401"/>
      <c r="H3988" s="401"/>
      <c r="I3988" s="401"/>
      <c r="J3988" s="194"/>
      <c r="K3988" s="194"/>
      <c r="L3988" s="195"/>
      <c r="M3988" s="196"/>
      <c r="N3988" s="197"/>
      <c r="O3988" s="197"/>
      <c r="P3988" s="231"/>
    </row>
    <row r="3989" spans="2:16">
      <c r="B3989" s="351"/>
      <c r="C3989" s="435"/>
      <c r="D3989" s="399"/>
      <c r="E3989" s="400"/>
      <c r="G3989" s="401"/>
      <c r="H3989" s="401"/>
      <c r="I3989" s="401"/>
      <c r="J3989" s="194"/>
      <c r="K3989" s="194"/>
      <c r="L3989" s="195"/>
      <c r="M3989" s="196"/>
      <c r="N3989" s="197"/>
      <c r="O3989" s="197"/>
      <c r="P3989" s="231"/>
    </row>
    <row r="3990" spans="2:16">
      <c r="B3990" s="351"/>
      <c r="C3990" s="435"/>
      <c r="D3990" s="399"/>
      <c r="E3990" s="400"/>
      <c r="G3990" s="401"/>
      <c r="H3990" s="401"/>
      <c r="I3990" s="401"/>
      <c r="J3990" s="194"/>
      <c r="K3990" s="194"/>
      <c r="L3990" s="195"/>
      <c r="M3990" s="196"/>
      <c r="N3990" s="197"/>
      <c r="O3990" s="197"/>
      <c r="P3990" s="231"/>
    </row>
    <row r="3991" spans="2:16">
      <c r="B3991" s="351"/>
      <c r="C3991" s="435"/>
      <c r="D3991" s="399"/>
      <c r="E3991" s="400"/>
      <c r="G3991" s="401"/>
      <c r="H3991" s="401"/>
      <c r="I3991" s="401"/>
      <c r="J3991" s="194"/>
      <c r="K3991" s="194"/>
      <c r="L3991" s="195"/>
      <c r="M3991" s="196"/>
      <c r="N3991" s="197"/>
      <c r="O3991" s="197"/>
      <c r="P3991" s="231"/>
    </row>
    <row r="3992" spans="2:16">
      <c r="B3992" s="351"/>
      <c r="C3992" s="435"/>
      <c r="D3992" s="399"/>
      <c r="E3992" s="400"/>
      <c r="G3992" s="401"/>
      <c r="H3992" s="401"/>
      <c r="I3992" s="401"/>
      <c r="J3992" s="194"/>
      <c r="K3992" s="194"/>
      <c r="L3992" s="195"/>
      <c r="M3992" s="196"/>
      <c r="N3992" s="197"/>
      <c r="O3992" s="197"/>
      <c r="P3992" s="231"/>
    </row>
    <row r="3993" spans="2:16">
      <c r="B3993" s="351"/>
      <c r="C3993" s="435"/>
      <c r="D3993" s="399"/>
      <c r="E3993" s="400"/>
      <c r="G3993" s="401"/>
      <c r="H3993" s="401"/>
      <c r="I3993" s="401"/>
      <c r="J3993" s="194"/>
      <c r="K3993" s="194"/>
      <c r="L3993" s="195"/>
      <c r="M3993" s="196"/>
      <c r="N3993" s="197"/>
      <c r="O3993" s="197"/>
      <c r="P3993" s="231"/>
    </row>
    <row r="3994" spans="2:16">
      <c r="B3994" s="351"/>
      <c r="C3994" s="435"/>
      <c r="D3994" s="399"/>
      <c r="E3994" s="400"/>
      <c r="G3994" s="401"/>
      <c r="H3994" s="401"/>
      <c r="I3994" s="401"/>
      <c r="J3994" s="194"/>
      <c r="K3994" s="194"/>
      <c r="L3994" s="195"/>
      <c r="M3994" s="196"/>
      <c r="N3994" s="197"/>
      <c r="O3994" s="197"/>
      <c r="P3994" s="231"/>
    </row>
    <row r="3995" spans="2:16">
      <c r="B3995" s="351"/>
      <c r="C3995" s="435"/>
      <c r="D3995" s="399"/>
      <c r="E3995" s="400"/>
      <c r="G3995" s="401"/>
      <c r="H3995" s="401"/>
      <c r="I3995" s="401"/>
      <c r="J3995" s="194"/>
      <c r="K3995" s="194"/>
      <c r="L3995" s="195"/>
      <c r="M3995" s="196"/>
      <c r="N3995" s="197"/>
      <c r="O3995" s="197"/>
      <c r="P3995" s="231"/>
    </row>
    <row r="3996" spans="2:16">
      <c r="B3996" s="351"/>
      <c r="C3996" s="435"/>
      <c r="D3996" s="399"/>
      <c r="E3996" s="400"/>
      <c r="G3996" s="401"/>
      <c r="H3996" s="401"/>
      <c r="I3996" s="401"/>
      <c r="J3996" s="194"/>
      <c r="K3996" s="194"/>
      <c r="L3996" s="195"/>
      <c r="M3996" s="196"/>
      <c r="N3996" s="197"/>
      <c r="O3996" s="197"/>
      <c r="P3996" s="231"/>
    </row>
    <row r="3997" spans="2:16">
      <c r="B3997" s="351"/>
      <c r="C3997" s="435"/>
      <c r="D3997" s="399"/>
      <c r="E3997" s="400"/>
      <c r="G3997" s="401"/>
      <c r="H3997" s="401"/>
      <c r="I3997" s="401"/>
      <c r="J3997" s="194"/>
      <c r="K3997" s="194"/>
      <c r="L3997" s="195"/>
      <c r="M3997" s="196"/>
      <c r="N3997" s="197"/>
      <c r="O3997" s="197"/>
      <c r="P3997" s="231"/>
    </row>
    <row r="3998" spans="2:16">
      <c r="B3998" s="351"/>
      <c r="C3998" s="435"/>
      <c r="D3998" s="399"/>
      <c r="E3998" s="400"/>
      <c r="G3998" s="401"/>
      <c r="H3998" s="401"/>
      <c r="I3998" s="401"/>
      <c r="J3998" s="194"/>
      <c r="K3998" s="194"/>
      <c r="L3998" s="195"/>
      <c r="M3998" s="196"/>
      <c r="N3998" s="197"/>
      <c r="O3998" s="197"/>
      <c r="P3998" s="231"/>
    </row>
    <row r="3999" spans="2:16">
      <c r="B3999" s="351"/>
      <c r="C3999" s="435"/>
      <c r="D3999" s="399"/>
      <c r="E3999" s="400"/>
      <c r="G3999" s="401"/>
      <c r="H3999" s="401"/>
      <c r="I3999" s="401"/>
      <c r="J3999" s="194"/>
      <c r="K3999" s="194"/>
      <c r="L3999" s="195"/>
      <c r="M3999" s="196"/>
      <c r="N3999" s="197"/>
      <c r="O3999" s="197"/>
      <c r="P3999" s="231"/>
    </row>
    <row r="4000" spans="2:16">
      <c r="B4000" s="351"/>
      <c r="C4000" s="435"/>
      <c r="D4000" s="399"/>
      <c r="E4000" s="400"/>
      <c r="G4000" s="401"/>
      <c r="H4000" s="401"/>
      <c r="I4000" s="401"/>
      <c r="J4000" s="194"/>
      <c r="K4000" s="194"/>
      <c r="L4000" s="195"/>
      <c r="M4000" s="196"/>
      <c r="N4000" s="197"/>
      <c r="O4000" s="197"/>
      <c r="P4000" s="231"/>
    </row>
    <row r="4001" spans="2:16">
      <c r="B4001" s="351"/>
      <c r="C4001" s="435"/>
      <c r="D4001" s="399"/>
      <c r="E4001" s="400"/>
      <c r="G4001" s="401"/>
      <c r="H4001" s="401"/>
      <c r="I4001" s="401"/>
      <c r="J4001" s="194"/>
      <c r="K4001" s="194"/>
      <c r="L4001" s="195"/>
      <c r="M4001" s="196"/>
      <c r="N4001" s="197"/>
      <c r="O4001" s="197"/>
      <c r="P4001" s="231"/>
    </row>
    <row r="4002" spans="2:16">
      <c r="B4002" s="351"/>
      <c r="C4002" s="435"/>
      <c r="D4002" s="399"/>
      <c r="E4002" s="400"/>
      <c r="G4002" s="401"/>
      <c r="H4002" s="401"/>
      <c r="I4002" s="401"/>
      <c r="J4002" s="194"/>
      <c r="K4002" s="194"/>
      <c r="L4002" s="195"/>
      <c r="M4002" s="196"/>
      <c r="N4002" s="197"/>
      <c r="O4002" s="197"/>
      <c r="P4002" s="231"/>
    </row>
    <row r="4003" spans="2:16">
      <c r="B4003" s="351"/>
      <c r="C4003" s="435"/>
      <c r="D4003" s="399"/>
      <c r="E4003" s="400"/>
      <c r="G4003" s="401"/>
      <c r="H4003" s="401"/>
      <c r="I4003" s="401"/>
      <c r="J4003" s="194"/>
      <c r="K4003" s="194"/>
      <c r="L4003" s="195"/>
      <c r="M4003" s="196"/>
      <c r="N4003" s="197"/>
      <c r="O4003" s="197"/>
      <c r="P4003" s="231"/>
    </row>
    <row r="4004" spans="2:16">
      <c r="B4004" s="351"/>
      <c r="C4004" s="435"/>
      <c r="D4004" s="399"/>
      <c r="E4004" s="400"/>
      <c r="G4004" s="401"/>
      <c r="H4004" s="401"/>
      <c r="I4004" s="401"/>
      <c r="J4004" s="194"/>
      <c r="K4004" s="194"/>
      <c r="L4004" s="195"/>
      <c r="M4004" s="196"/>
      <c r="N4004" s="197"/>
      <c r="O4004" s="197"/>
      <c r="P4004" s="231"/>
    </row>
    <row r="4005" spans="2:16">
      <c r="B4005" s="351"/>
      <c r="C4005" s="435"/>
      <c r="D4005" s="399"/>
      <c r="E4005" s="400"/>
      <c r="G4005" s="401"/>
      <c r="H4005" s="401"/>
      <c r="I4005" s="401"/>
      <c r="J4005" s="194"/>
      <c r="K4005" s="194"/>
      <c r="L4005" s="195"/>
      <c r="M4005" s="196"/>
      <c r="N4005" s="197"/>
      <c r="O4005" s="197"/>
      <c r="P4005" s="231"/>
    </row>
    <row r="4006" spans="2:16">
      <c r="B4006" s="351"/>
      <c r="C4006" s="435"/>
      <c r="D4006" s="399"/>
      <c r="E4006" s="400"/>
      <c r="G4006" s="401"/>
      <c r="H4006" s="401"/>
      <c r="I4006" s="401"/>
      <c r="J4006" s="194"/>
      <c r="K4006" s="194"/>
      <c r="L4006" s="195"/>
      <c r="M4006" s="196"/>
      <c r="N4006" s="197"/>
      <c r="O4006" s="197"/>
      <c r="P4006" s="231"/>
    </row>
    <row r="4007" spans="2:16">
      <c r="B4007" s="351"/>
      <c r="C4007" s="435"/>
      <c r="D4007" s="399"/>
      <c r="E4007" s="400"/>
      <c r="G4007" s="401"/>
      <c r="H4007" s="401"/>
      <c r="I4007" s="401"/>
      <c r="J4007" s="194"/>
      <c r="K4007" s="194"/>
      <c r="L4007" s="195"/>
      <c r="M4007" s="196"/>
      <c r="N4007" s="197"/>
      <c r="O4007" s="197"/>
      <c r="P4007" s="231"/>
    </row>
    <row r="4008" spans="2:16">
      <c r="B4008" s="351"/>
      <c r="C4008" s="435"/>
      <c r="D4008" s="399"/>
      <c r="E4008" s="400"/>
      <c r="G4008" s="401"/>
      <c r="H4008" s="401"/>
      <c r="I4008" s="401"/>
      <c r="J4008" s="194"/>
      <c r="K4008" s="194"/>
      <c r="L4008" s="195"/>
      <c r="M4008" s="196"/>
      <c r="N4008" s="197"/>
      <c r="O4008" s="197"/>
      <c r="P4008" s="231"/>
    </row>
    <row r="4009" spans="2:16">
      <c r="B4009" s="351"/>
      <c r="C4009" s="435"/>
      <c r="D4009" s="399"/>
      <c r="E4009" s="400"/>
      <c r="G4009" s="401"/>
      <c r="H4009" s="401"/>
      <c r="I4009" s="401"/>
      <c r="J4009" s="194"/>
      <c r="K4009" s="194"/>
      <c r="L4009" s="195"/>
      <c r="M4009" s="196"/>
      <c r="N4009" s="197"/>
      <c r="O4009" s="197"/>
      <c r="P4009" s="231"/>
    </row>
    <row r="4010" spans="2:16">
      <c r="B4010" s="351"/>
      <c r="C4010" s="435"/>
      <c r="D4010" s="399"/>
      <c r="E4010" s="400"/>
      <c r="G4010" s="401"/>
      <c r="H4010" s="401"/>
      <c r="I4010" s="401"/>
      <c r="J4010" s="194"/>
      <c r="K4010" s="194"/>
      <c r="L4010" s="195"/>
      <c r="M4010" s="196"/>
      <c r="N4010" s="197"/>
      <c r="O4010" s="197"/>
      <c r="P4010" s="231"/>
    </row>
    <row r="4011" spans="2:16">
      <c r="B4011" s="351"/>
      <c r="C4011" s="435"/>
      <c r="D4011" s="399"/>
      <c r="E4011" s="400"/>
      <c r="G4011" s="401"/>
      <c r="H4011" s="401"/>
      <c r="I4011" s="401"/>
      <c r="J4011" s="194"/>
      <c r="K4011" s="194"/>
      <c r="L4011" s="195"/>
      <c r="M4011" s="196"/>
      <c r="N4011" s="197"/>
      <c r="O4011" s="197"/>
      <c r="P4011" s="231"/>
    </row>
    <row r="4012" spans="2:16">
      <c r="B4012" s="351"/>
      <c r="C4012" s="435"/>
      <c r="D4012" s="399"/>
      <c r="E4012" s="400"/>
      <c r="G4012" s="401"/>
      <c r="H4012" s="401"/>
      <c r="I4012" s="401"/>
      <c r="J4012" s="194"/>
      <c r="K4012" s="194"/>
      <c r="L4012" s="195"/>
      <c r="M4012" s="196"/>
      <c r="N4012" s="197"/>
      <c r="O4012" s="197"/>
      <c r="P4012" s="231"/>
    </row>
    <row r="4013" spans="2:16">
      <c r="B4013" s="351"/>
      <c r="C4013" s="435"/>
      <c r="D4013" s="399"/>
      <c r="E4013" s="400"/>
      <c r="G4013" s="401"/>
      <c r="H4013" s="401"/>
      <c r="I4013" s="401"/>
      <c r="J4013" s="194"/>
      <c r="K4013" s="194"/>
      <c r="L4013" s="195"/>
      <c r="M4013" s="196"/>
      <c r="N4013" s="197"/>
      <c r="O4013" s="197"/>
      <c r="P4013" s="231"/>
    </row>
    <row r="4014" spans="2:16">
      <c r="B4014" s="351"/>
      <c r="C4014" s="435"/>
      <c r="D4014" s="399"/>
      <c r="E4014" s="400"/>
      <c r="G4014" s="401"/>
      <c r="H4014" s="401"/>
      <c r="I4014" s="401"/>
      <c r="J4014" s="194"/>
      <c r="K4014" s="194"/>
      <c r="L4014" s="195"/>
      <c r="M4014" s="196"/>
      <c r="N4014" s="197"/>
      <c r="O4014" s="197"/>
      <c r="P4014" s="231"/>
    </row>
    <row r="4015" spans="2:16">
      <c r="B4015" s="351"/>
      <c r="C4015" s="435"/>
      <c r="D4015" s="399"/>
      <c r="E4015" s="400"/>
      <c r="G4015" s="401"/>
      <c r="H4015" s="401"/>
      <c r="I4015" s="401"/>
      <c r="J4015" s="194"/>
      <c r="K4015" s="194"/>
      <c r="L4015" s="195"/>
      <c r="M4015" s="196"/>
      <c r="N4015" s="197"/>
      <c r="O4015" s="197"/>
      <c r="P4015" s="231"/>
    </row>
    <row r="4016" spans="2:16">
      <c r="B4016" s="351"/>
      <c r="C4016" s="435"/>
      <c r="D4016" s="399"/>
      <c r="E4016" s="400"/>
      <c r="G4016" s="401"/>
      <c r="H4016" s="401"/>
      <c r="I4016" s="401"/>
      <c r="J4016" s="194"/>
      <c r="K4016" s="194"/>
      <c r="L4016" s="195"/>
      <c r="M4016" s="196"/>
      <c r="N4016" s="197"/>
      <c r="O4016" s="197"/>
      <c r="P4016" s="231"/>
    </row>
    <row r="4017" spans="2:16">
      <c r="B4017" s="351"/>
      <c r="C4017" s="435"/>
      <c r="D4017" s="399"/>
      <c r="E4017" s="400"/>
      <c r="G4017" s="401"/>
      <c r="H4017" s="401"/>
      <c r="I4017" s="401"/>
      <c r="J4017" s="194"/>
      <c r="K4017" s="194"/>
      <c r="L4017" s="195"/>
      <c r="M4017" s="196"/>
      <c r="N4017" s="197"/>
      <c r="O4017" s="197"/>
      <c r="P4017" s="231"/>
    </row>
    <row r="4018" spans="2:16">
      <c r="B4018" s="351"/>
      <c r="C4018" s="435"/>
      <c r="D4018" s="399"/>
      <c r="E4018" s="400"/>
      <c r="G4018" s="401"/>
      <c r="H4018" s="401"/>
      <c r="I4018" s="401"/>
      <c r="J4018" s="194"/>
      <c r="K4018" s="194"/>
      <c r="L4018" s="195"/>
      <c r="M4018" s="196"/>
      <c r="N4018" s="197"/>
      <c r="O4018" s="197"/>
      <c r="P4018" s="231"/>
    </row>
    <row r="4019" spans="2:16">
      <c r="B4019" s="351"/>
      <c r="C4019" s="435"/>
      <c r="D4019" s="399"/>
      <c r="E4019" s="400"/>
      <c r="G4019" s="401"/>
      <c r="H4019" s="401"/>
      <c r="I4019" s="401"/>
      <c r="J4019" s="194"/>
      <c r="K4019" s="194"/>
      <c r="L4019" s="195"/>
      <c r="M4019" s="196"/>
      <c r="N4019" s="197"/>
      <c r="O4019" s="197"/>
      <c r="P4019" s="231"/>
    </row>
    <row r="4020" spans="2:16">
      <c r="B4020" s="351"/>
      <c r="C4020" s="435"/>
      <c r="D4020" s="399"/>
      <c r="E4020" s="400"/>
      <c r="G4020" s="401"/>
      <c r="H4020" s="401"/>
      <c r="I4020" s="401"/>
      <c r="J4020" s="194"/>
      <c r="K4020" s="194"/>
      <c r="L4020" s="195"/>
      <c r="M4020" s="196"/>
      <c r="N4020" s="197"/>
      <c r="O4020" s="197"/>
      <c r="P4020" s="231"/>
    </row>
    <row r="4021" spans="2:16">
      <c r="B4021" s="351"/>
      <c r="C4021" s="435"/>
      <c r="D4021" s="399"/>
      <c r="E4021" s="400"/>
      <c r="G4021" s="401"/>
      <c r="H4021" s="401"/>
      <c r="I4021" s="401"/>
      <c r="J4021" s="194"/>
      <c r="K4021" s="194"/>
      <c r="L4021" s="195"/>
      <c r="M4021" s="196"/>
      <c r="N4021" s="197"/>
      <c r="O4021" s="197"/>
      <c r="P4021" s="231"/>
    </row>
    <row r="4022" spans="2:16">
      <c r="B4022" s="351"/>
      <c r="C4022" s="435"/>
      <c r="D4022" s="399"/>
      <c r="E4022" s="400"/>
      <c r="G4022" s="401"/>
      <c r="H4022" s="401"/>
      <c r="I4022" s="401"/>
      <c r="J4022" s="194"/>
      <c r="K4022" s="194"/>
      <c r="L4022" s="195"/>
      <c r="M4022" s="196"/>
      <c r="N4022" s="197"/>
      <c r="O4022" s="197"/>
      <c r="P4022" s="231"/>
    </row>
    <row r="4023" spans="2:16">
      <c r="B4023" s="351"/>
      <c r="C4023" s="435"/>
      <c r="D4023" s="399"/>
      <c r="E4023" s="400"/>
      <c r="G4023" s="401"/>
      <c r="H4023" s="401"/>
      <c r="I4023" s="401"/>
      <c r="J4023" s="194"/>
      <c r="K4023" s="194"/>
      <c r="L4023" s="195"/>
      <c r="M4023" s="196"/>
      <c r="N4023" s="197"/>
      <c r="O4023" s="197"/>
      <c r="P4023" s="231"/>
    </row>
    <row r="4024" spans="2:16">
      <c r="B4024" s="351"/>
      <c r="C4024" s="435"/>
      <c r="D4024" s="399"/>
      <c r="E4024" s="400"/>
      <c r="G4024" s="401"/>
      <c r="H4024" s="401"/>
      <c r="I4024" s="401"/>
      <c r="J4024" s="194"/>
      <c r="K4024" s="194"/>
      <c r="L4024" s="195"/>
      <c r="M4024" s="196"/>
      <c r="N4024" s="197"/>
      <c r="O4024" s="197"/>
      <c r="P4024" s="231"/>
    </row>
    <row r="4025" spans="2:16">
      <c r="B4025" s="351"/>
      <c r="C4025" s="435"/>
      <c r="D4025" s="399"/>
      <c r="E4025" s="400"/>
      <c r="G4025" s="401"/>
      <c r="H4025" s="401"/>
      <c r="I4025" s="401"/>
      <c r="J4025" s="194"/>
      <c r="K4025" s="194"/>
      <c r="L4025" s="195"/>
      <c r="M4025" s="196"/>
      <c r="N4025" s="197"/>
      <c r="O4025" s="197"/>
      <c r="P4025" s="231"/>
    </row>
    <row r="4026" spans="2:16">
      <c r="B4026" s="351"/>
      <c r="C4026" s="435"/>
      <c r="D4026" s="399"/>
      <c r="E4026" s="400"/>
      <c r="G4026" s="401"/>
      <c r="H4026" s="401"/>
      <c r="I4026" s="401"/>
      <c r="J4026" s="194"/>
      <c r="K4026" s="194"/>
      <c r="L4026" s="195"/>
      <c r="M4026" s="196"/>
      <c r="N4026" s="197"/>
      <c r="O4026" s="197"/>
      <c r="P4026" s="231"/>
    </row>
    <row r="4027" spans="2:16">
      <c r="B4027" s="351"/>
      <c r="C4027" s="435"/>
      <c r="D4027" s="399"/>
      <c r="E4027" s="400"/>
      <c r="G4027" s="401"/>
      <c r="H4027" s="401"/>
      <c r="I4027" s="401"/>
      <c r="J4027" s="194"/>
      <c r="K4027" s="194"/>
      <c r="L4027" s="195"/>
      <c r="M4027" s="196"/>
      <c r="N4027" s="197"/>
      <c r="O4027" s="197"/>
      <c r="P4027" s="231"/>
    </row>
    <row r="4028" spans="2:16">
      <c r="B4028" s="351"/>
      <c r="C4028" s="435"/>
      <c r="D4028" s="399"/>
      <c r="E4028" s="400"/>
      <c r="G4028" s="401"/>
      <c r="H4028" s="401"/>
      <c r="I4028" s="401"/>
      <c r="J4028" s="194"/>
      <c r="K4028" s="194"/>
      <c r="L4028" s="195"/>
      <c r="M4028" s="196"/>
      <c r="N4028" s="197"/>
      <c r="O4028" s="197"/>
      <c r="P4028" s="231"/>
    </row>
    <row r="4029" spans="2:16">
      <c r="B4029" s="351"/>
      <c r="C4029" s="435"/>
      <c r="D4029" s="399"/>
      <c r="E4029" s="400"/>
      <c r="G4029" s="401"/>
      <c r="H4029" s="401"/>
      <c r="I4029" s="401"/>
      <c r="J4029" s="194"/>
      <c r="K4029" s="194"/>
      <c r="L4029" s="195"/>
      <c r="M4029" s="196"/>
      <c r="N4029" s="197"/>
      <c r="O4029" s="197"/>
      <c r="P4029" s="231"/>
    </row>
    <row r="4030" spans="2:16">
      <c r="B4030" s="351"/>
      <c r="C4030" s="435"/>
      <c r="D4030" s="399"/>
      <c r="E4030" s="400"/>
      <c r="G4030" s="401"/>
      <c r="H4030" s="401"/>
      <c r="I4030" s="401"/>
      <c r="J4030" s="194"/>
      <c r="K4030" s="194"/>
      <c r="L4030" s="195"/>
      <c r="M4030" s="196"/>
      <c r="N4030" s="197"/>
      <c r="O4030" s="197"/>
      <c r="P4030" s="231"/>
    </row>
    <row r="4031" spans="2:16">
      <c r="B4031" s="351"/>
      <c r="C4031" s="435"/>
      <c r="D4031" s="399"/>
      <c r="E4031" s="400"/>
      <c r="G4031" s="401"/>
      <c r="H4031" s="401"/>
      <c r="I4031" s="401"/>
      <c r="J4031" s="194"/>
      <c r="K4031" s="194"/>
      <c r="L4031" s="195"/>
      <c r="M4031" s="196"/>
      <c r="N4031" s="197"/>
      <c r="O4031" s="197"/>
      <c r="P4031" s="231"/>
    </row>
    <row r="4032" spans="2:16">
      <c r="B4032" s="351"/>
      <c r="C4032" s="435"/>
      <c r="D4032" s="399"/>
      <c r="E4032" s="400"/>
      <c r="G4032" s="401"/>
      <c r="H4032" s="401"/>
      <c r="I4032" s="401"/>
      <c r="J4032" s="194"/>
      <c r="K4032" s="194"/>
      <c r="L4032" s="195"/>
      <c r="M4032" s="196"/>
      <c r="N4032" s="197"/>
      <c r="O4032" s="197"/>
      <c r="P4032" s="231"/>
    </row>
    <row r="4033" spans="2:16">
      <c r="B4033" s="351"/>
      <c r="C4033" s="435"/>
      <c r="D4033" s="399"/>
      <c r="E4033" s="400"/>
      <c r="G4033" s="401"/>
      <c r="H4033" s="401"/>
      <c r="I4033" s="401"/>
      <c r="J4033" s="194"/>
      <c r="K4033" s="194"/>
      <c r="L4033" s="195"/>
      <c r="M4033" s="196"/>
      <c r="N4033" s="197"/>
      <c r="O4033" s="197"/>
      <c r="P4033" s="231"/>
    </row>
    <row r="4034" spans="2:16">
      <c r="B4034" s="351"/>
      <c r="C4034" s="435"/>
      <c r="D4034" s="399"/>
      <c r="E4034" s="400"/>
      <c r="G4034" s="401"/>
      <c r="H4034" s="401"/>
      <c r="I4034" s="401"/>
      <c r="J4034" s="194"/>
      <c r="K4034" s="194"/>
      <c r="L4034" s="195"/>
      <c r="M4034" s="196"/>
      <c r="N4034" s="197"/>
      <c r="O4034" s="197"/>
      <c r="P4034" s="231"/>
    </row>
    <row r="4035" spans="2:16">
      <c r="B4035" s="351"/>
      <c r="C4035" s="435"/>
      <c r="D4035" s="399"/>
      <c r="E4035" s="400"/>
      <c r="G4035" s="401"/>
      <c r="H4035" s="401"/>
      <c r="I4035" s="401"/>
      <c r="J4035" s="194"/>
      <c r="K4035" s="194"/>
      <c r="L4035" s="195"/>
      <c r="M4035" s="196"/>
      <c r="N4035" s="197"/>
      <c r="O4035" s="197"/>
      <c r="P4035" s="231"/>
    </row>
    <row r="4036" spans="2:16">
      <c r="B4036" s="351"/>
      <c r="C4036" s="435"/>
      <c r="D4036" s="399"/>
      <c r="E4036" s="400"/>
      <c r="G4036" s="401"/>
      <c r="H4036" s="401"/>
      <c r="I4036" s="401"/>
      <c r="J4036" s="194"/>
      <c r="K4036" s="194"/>
      <c r="L4036" s="195"/>
      <c r="M4036" s="196"/>
      <c r="N4036" s="197"/>
      <c r="O4036" s="197"/>
      <c r="P4036" s="231"/>
    </row>
    <row r="4037" spans="2:16">
      <c r="B4037" s="351"/>
      <c r="C4037" s="435"/>
      <c r="D4037" s="399"/>
      <c r="E4037" s="400"/>
      <c r="G4037" s="401"/>
      <c r="H4037" s="401"/>
      <c r="I4037" s="401"/>
      <c r="J4037" s="194"/>
      <c r="K4037" s="194"/>
      <c r="L4037" s="195"/>
      <c r="M4037" s="196"/>
      <c r="N4037" s="197"/>
      <c r="O4037" s="197"/>
      <c r="P4037" s="231"/>
    </row>
    <row r="4038" spans="2:16">
      <c r="B4038" s="351"/>
      <c r="C4038" s="435"/>
      <c r="D4038" s="399"/>
      <c r="E4038" s="400"/>
      <c r="G4038" s="401"/>
      <c r="H4038" s="401"/>
      <c r="I4038" s="401"/>
      <c r="J4038" s="194"/>
      <c r="K4038" s="194"/>
      <c r="L4038" s="195"/>
      <c r="M4038" s="196"/>
      <c r="N4038" s="197"/>
      <c r="O4038" s="197"/>
      <c r="P4038" s="231"/>
    </row>
    <row r="4039" spans="2:16">
      <c r="B4039" s="351"/>
      <c r="C4039" s="435"/>
      <c r="D4039" s="399"/>
      <c r="E4039" s="400"/>
      <c r="G4039" s="401"/>
      <c r="H4039" s="401"/>
      <c r="I4039" s="401"/>
      <c r="J4039" s="194"/>
      <c r="K4039" s="194"/>
      <c r="L4039" s="195"/>
      <c r="M4039" s="196"/>
      <c r="N4039" s="197"/>
      <c r="O4039" s="197"/>
      <c r="P4039" s="231"/>
    </row>
    <row r="4040" spans="2:16">
      <c r="B4040" s="351"/>
      <c r="C4040" s="435"/>
      <c r="D4040" s="399"/>
      <c r="E4040" s="400"/>
      <c r="G4040" s="401"/>
      <c r="H4040" s="401"/>
      <c r="I4040" s="401"/>
      <c r="J4040" s="194"/>
      <c r="K4040" s="194"/>
      <c r="L4040" s="195"/>
      <c r="M4040" s="196"/>
      <c r="N4040" s="197"/>
      <c r="O4040" s="197"/>
      <c r="P4040" s="231"/>
    </row>
    <row r="4041" spans="2:16">
      <c r="B4041" s="351"/>
      <c r="C4041" s="435"/>
      <c r="D4041" s="399"/>
      <c r="E4041" s="400"/>
      <c r="G4041" s="401"/>
      <c r="H4041" s="401"/>
      <c r="I4041" s="401"/>
      <c r="J4041" s="194"/>
      <c r="K4041" s="194"/>
      <c r="L4041" s="195"/>
      <c r="M4041" s="196"/>
      <c r="N4041" s="197"/>
      <c r="O4041" s="197"/>
      <c r="P4041" s="231"/>
    </row>
    <row r="4042" spans="2:16">
      <c r="B4042" s="351"/>
      <c r="C4042" s="435"/>
      <c r="D4042" s="399"/>
      <c r="E4042" s="400"/>
      <c r="G4042" s="401"/>
      <c r="H4042" s="401"/>
      <c r="I4042" s="401"/>
      <c r="J4042" s="194"/>
      <c r="K4042" s="194"/>
      <c r="L4042" s="195"/>
      <c r="M4042" s="196"/>
      <c r="N4042" s="197"/>
      <c r="O4042" s="197"/>
      <c r="P4042" s="231"/>
    </row>
    <row r="4043" spans="2:16">
      <c r="B4043" s="351"/>
      <c r="C4043" s="435"/>
      <c r="D4043" s="399"/>
      <c r="E4043" s="400"/>
      <c r="G4043" s="401"/>
      <c r="H4043" s="401"/>
      <c r="I4043" s="401"/>
      <c r="J4043" s="194"/>
      <c r="K4043" s="194"/>
      <c r="L4043" s="195"/>
      <c r="M4043" s="196"/>
      <c r="N4043" s="197"/>
      <c r="O4043" s="197"/>
      <c r="P4043" s="231"/>
    </row>
    <row r="4044" spans="2:16">
      <c r="B4044" s="351"/>
      <c r="C4044" s="435"/>
      <c r="D4044" s="399"/>
      <c r="E4044" s="400"/>
      <c r="G4044" s="401"/>
      <c r="H4044" s="401"/>
      <c r="I4044" s="401"/>
      <c r="J4044" s="194"/>
      <c r="K4044" s="194"/>
      <c r="L4044" s="195"/>
      <c r="M4044" s="196"/>
      <c r="N4044" s="197"/>
      <c r="O4044" s="197"/>
      <c r="P4044" s="231"/>
    </row>
    <row r="4045" spans="2:16">
      <c r="B4045" s="351"/>
      <c r="C4045" s="435"/>
      <c r="D4045" s="399"/>
      <c r="E4045" s="400"/>
      <c r="G4045" s="401"/>
      <c r="H4045" s="401"/>
      <c r="I4045" s="401"/>
      <c r="J4045" s="194"/>
      <c r="K4045" s="194"/>
      <c r="L4045" s="195"/>
      <c r="M4045" s="196"/>
      <c r="N4045" s="197"/>
      <c r="O4045" s="197"/>
      <c r="P4045" s="231"/>
    </row>
    <row r="4046" spans="2:16">
      <c r="B4046" s="351"/>
      <c r="C4046" s="435"/>
      <c r="D4046" s="399"/>
      <c r="E4046" s="400"/>
      <c r="G4046" s="401"/>
      <c r="H4046" s="401"/>
      <c r="I4046" s="401"/>
      <c r="J4046" s="194"/>
      <c r="K4046" s="194"/>
      <c r="L4046" s="195"/>
      <c r="M4046" s="196"/>
      <c r="N4046" s="197"/>
      <c r="O4046" s="197"/>
      <c r="P4046" s="231"/>
    </row>
    <row r="4047" spans="2:16">
      <c r="B4047" s="351"/>
      <c r="C4047" s="435"/>
      <c r="D4047" s="399"/>
      <c r="E4047" s="400"/>
      <c r="G4047" s="401"/>
      <c r="H4047" s="401"/>
      <c r="I4047" s="401"/>
      <c r="J4047" s="194"/>
      <c r="K4047" s="194"/>
      <c r="L4047" s="195"/>
      <c r="M4047" s="196"/>
      <c r="N4047" s="197"/>
      <c r="O4047" s="197"/>
      <c r="P4047" s="231"/>
    </row>
    <row r="4048" spans="2:16">
      <c r="B4048" s="351"/>
      <c r="C4048" s="435"/>
      <c r="D4048" s="399"/>
      <c r="E4048" s="400"/>
      <c r="G4048" s="401"/>
      <c r="H4048" s="401"/>
      <c r="I4048" s="401"/>
      <c r="J4048" s="194"/>
      <c r="K4048" s="194"/>
      <c r="L4048" s="195"/>
      <c r="M4048" s="196"/>
      <c r="N4048" s="197"/>
      <c r="O4048" s="197"/>
      <c r="P4048" s="231"/>
    </row>
    <row r="4049" spans="2:16">
      <c r="B4049" s="351"/>
      <c r="C4049" s="435"/>
      <c r="D4049" s="399"/>
      <c r="E4049" s="400"/>
      <c r="G4049" s="401"/>
      <c r="H4049" s="401"/>
      <c r="I4049" s="401"/>
      <c r="J4049" s="194"/>
      <c r="K4049" s="194"/>
      <c r="L4049" s="195"/>
      <c r="M4049" s="196"/>
      <c r="N4049" s="197"/>
      <c r="O4049" s="197"/>
      <c r="P4049" s="231"/>
    </row>
    <row r="4050" spans="2:16">
      <c r="B4050" s="351"/>
      <c r="C4050" s="435"/>
      <c r="D4050" s="399"/>
      <c r="E4050" s="400"/>
      <c r="G4050" s="401"/>
      <c r="H4050" s="401"/>
      <c r="I4050" s="401"/>
      <c r="J4050" s="194"/>
      <c r="K4050" s="194"/>
      <c r="L4050" s="195"/>
      <c r="M4050" s="196"/>
      <c r="N4050" s="197"/>
      <c r="O4050" s="197"/>
      <c r="P4050" s="231"/>
    </row>
    <row r="4051" spans="2:16">
      <c r="B4051" s="351"/>
      <c r="C4051" s="435"/>
      <c r="D4051" s="399"/>
      <c r="E4051" s="400"/>
      <c r="G4051" s="401"/>
      <c r="H4051" s="401"/>
      <c r="I4051" s="401"/>
      <c r="J4051" s="194"/>
      <c r="K4051" s="194"/>
      <c r="L4051" s="195"/>
      <c r="M4051" s="196"/>
      <c r="N4051" s="197"/>
      <c r="O4051" s="197"/>
      <c r="P4051" s="231"/>
    </row>
    <row r="4052" spans="2:16">
      <c r="B4052" s="351"/>
      <c r="C4052" s="435"/>
      <c r="D4052" s="399"/>
      <c r="E4052" s="400"/>
      <c r="G4052" s="401"/>
      <c r="H4052" s="401"/>
      <c r="I4052" s="401"/>
      <c r="J4052" s="194"/>
      <c r="K4052" s="194"/>
      <c r="L4052" s="195"/>
      <c r="M4052" s="196"/>
      <c r="N4052" s="197"/>
      <c r="O4052" s="197"/>
      <c r="P4052" s="231"/>
    </row>
    <row r="4053" spans="2:16">
      <c r="B4053" s="351"/>
      <c r="C4053" s="435"/>
      <c r="D4053" s="399"/>
      <c r="E4053" s="400"/>
      <c r="G4053" s="401"/>
      <c r="H4053" s="401"/>
      <c r="I4053" s="401"/>
      <c r="J4053" s="194"/>
      <c r="K4053" s="194"/>
      <c r="L4053" s="195"/>
      <c r="M4053" s="196"/>
      <c r="N4053" s="197"/>
      <c r="O4053" s="197"/>
      <c r="P4053" s="231"/>
    </row>
    <row r="4054" spans="2:16">
      <c r="B4054" s="351"/>
      <c r="C4054" s="435"/>
      <c r="D4054" s="399"/>
      <c r="E4054" s="400"/>
      <c r="G4054" s="401"/>
      <c r="H4054" s="401"/>
      <c r="I4054" s="401"/>
      <c r="J4054" s="194"/>
      <c r="K4054" s="194"/>
      <c r="L4054" s="195"/>
      <c r="M4054" s="196"/>
      <c r="N4054" s="197"/>
      <c r="O4054" s="197"/>
      <c r="P4054" s="231"/>
    </row>
    <row r="4055" spans="2:16">
      <c r="B4055" s="351"/>
      <c r="C4055" s="435"/>
      <c r="D4055" s="399"/>
      <c r="E4055" s="400"/>
      <c r="G4055" s="401"/>
      <c r="H4055" s="401"/>
      <c r="I4055" s="401"/>
      <c r="J4055" s="194"/>
      <c r="K4055" s="194"/>
      <c r="L4055" s="195"/>
      <c r="M4055" s="196"/>
      <c r="N4055" s="197"/>
      <c r="O4055" s="197"/>
      <c r="P4055" s="231"/>
    </row>
    <row r="4056" spans="2:16">
      <c r="B4056" s="351"/>
      <c r="C4056" s="435"/>
      <c r="D4056" s="399"/>
      <c r="E4056" s="400"/>
      <c r="G4056" s="401"/>
      <c r="H4056" s="401"/>
      <c r="I4056" s="401"/>
      <c r="J4056" s="194"/>
      <c r="K4056" s="194"/>
      <c r="L4056" s="195"/>
      <c r="M4056" s="196"/>
      <c r="N4056" s="197"/>
      <c r="O4056" s="197"/>
      <c r="P4056" s="231"/>
    </row>
    <row r="4057" spans="2:16">
      <c r="B4057" s="351"/>
      <c r="C4057" s="435"/>
      <c r="D4057" s="399"/>
      <c r="E4057" s="400"/>
      <c r="G4057" s="401"/>
      <c r="H4057" s="401"/>
      <c r="I4057" s="401"/>
      <c r="J4057" s="194"/>
      <c r="K4057" s="194"/>
      <c r="L4057" s="195"/>
      <c r="M4057" s="196"/>
      <c r="N4057" s="197"/>
      <c r="O4057" s="197"/>
      <c r="P4057" s="231"/>
    </row>
    <row r="4058" spans="2:16">
      <c r="B4058" s="351"/>
      <c r="C4058" s="435"/>
      <c r="D4058" s="399"/>
      <c r="E4058" s="400"/>
      <c r="G4058" s="401"/>
      <c r="H4058" s="401"/>
      <c r="I4058" s="401"/>
      <c r="J4058" s="194"/>
      <c r="K4058" s="194"/>
      <c r="L4058" s="195"/>
      <c r="M4058" s="196"/>
      <c r="N4058" s="197"/>
      <c r="O4058" s="197"/>
      <c r="P4058" s="231"/>
    </row>
    <row r="4059" spans="2:16">
      <c r="B4059" s="351"/>
      <c r="C4059" s="435"/>
      <c r="D4059" s="399"/>
      <c r="E4059" s="400"/>
      <c r="G4059" s="401"/>
      <c r="H4059" s="401"/>
      <c r="I4059" s="401"/>
      <c r="J4059" s="194"/>
      <c r="K4059" s="194"/>
      <c r="L4059" s="195"/>
      <c r="M4059" s="196"/>
      <c r="N4059" s="197"/>
      <c r="O4059" s="197"/>
      <c r="P4059" s="231"/>
    </row>
    <row r="4060" spans="2:16">
      <c r="B4060" s="351"/>
      <c r="C4060" s="435"/>
      <c r="D4060" s="399"/>
      <c r="E4060" s="400"/>
      <c r="G4060" s="401"/>
      <c r="H4060" s="401"/>
      <c r="I4060" s="401"/>
      <c r="J4060" s="194"/>
      <c r="K4060" s="194"/>
      <c r="L4060" s="195"/>
      <c r="M4060" s="196"/>
      <c r="N4060" s="197"/>
      <c r="O4060" s="197"/>
      <c r="P4060" s="231"/>
    </row>
    <row r="4061" spans="2:16">
      <c r="B4061" s="351"/>
      <c r="C4061" s="435"/>
      <c r="D4061" s="399"/>
      <c r="E4061" s="400"/>
      <c r="G4061" s="401"/>
      <c r="H4061" s="401"/>
      <c r="I4061" s="401"/>
      <c r="J4061" s="194"/>
      <c r="K4061" s="194"/>
      <c r="L4061" s="195"/>
      <c r="M4061" s="196"/>
      <c r="N4061" s="197"/>
      <c r="O4061" s="197"/>
      <c r="P4061" s="231"/>
    </row>
    <row r="4062" spans="2:16">
      <c r="B4062" s="351"/>
      <c r="C4062" s="435"/>
      <c r="D4062" s="399"/>
      <c r="E4062" s="400"/>
      <c r="G4062" s="401"/>
      <c r="H4062" s="401"/>
      <c r="I4062" s="401"/>
      <c r="J4062" s="194"/>
      <c r="K4062" s="194"/>
      <c r="L4062" s="195"/>
      <c r="M4062" s="196"/>
      <c r="N4062" s="197"/>
      <c r="O4062" s="197"/>
      <c r="P4062" s="231"/>
    </row>
    <row r="4063" spans="2:16">
      <c r="B4063" s="351"/>
      <c r="C4063" s="435"/>
      <c r="D4063" s="399"/>
      <c r="E4063" s="400"/>
      <c r="G4063" s="401"/>
      <c r="H4063" s="401"/>
      <c r="I4063" s="401"/>
      <c r="J4063" s="194"/>
      <c r="K4063" s="194"/>
      <c r="L4063" s="195"/>
      <c r="M4063" s="196"/>
      <c r="N4063" s="197"/>
      <c r="O4063" s="197"/>
      <c r="P4063" s="231"/>
    </row>
    <row r="4064" spans="2:16">
      <c r="B4064" s="351"/>
      <c r="C4064" s="435"/>
      <c r="D4064" s="399"/>
      <c r="E4064" s="400"/>
      <c r="G4064" s="401"/>
      <c r="H4064" s="401"/>
      <c r="I4064" s="401"/>
      <c r="J4064" s="194"/>
      <c r="K4064" s="194"/>
      <c r="L4064" s="195"/>
      <c r="M4064" s="196"/>
      <c r="N4064" s="197"/>
      <c r="O4064" s="197"/>
      <c r="P4064" s="231"/>
    </row>
    <row r="4065" spans="2:16">
      <c r="B4065" s="351"/>
      <c r="C4065" s="435"/>
      <c r="D4065" s="399"/>
      <c r="E4065" s="400"/>
      <c r="G4065" s="401"/>
      <c r="H4065" s="401"/>
      <c r="I4065" s="401"/>
      <c r="J4065" s="194"/>
      <c r="K4065" s="194"/>
      <c r="L4065" s="195"/>
      <c r="M4065" s="196"/>
      <c r="N4065" s="197"/>
      <c r="O4065" s="197"/>
      <c r="P4065" s="231"/>
    </row>
    <row r="4066" spans="2:16">
      <c r="B4066" s="351"/>
      <c r="C4066" s="435"/>
      <c r="D4066" s="399"/>
      <c r="E4066" s="400"/>
      <c r="G4066" s="401"/>
      <c r="H4066" s="401"/>
      <c r="I4066" s="401"/>
      <c r="J4066" s="194"/>
      <c r="K4066" s="194"/>
      <c r="L4066" s="195"/>
      <c r="M4066" s="196"/>
      <c r="N4066" s="197"/>
      <c r="O4066" s="197"/>
      <c r="P4066" s="231"/>
    </row>
    <row r="4067" spans="2:16">
      <c r="B4067" s="351"/>
      <c r="C4067" s="435"/>
      <c r="D4067" s="399"/>
      <c r="E4067" s="400"/>
      <c r="G4067" s="401"/>
      <c r="H4067" s="401"/>
      <c r="I4067" s="401"/>
      <c r="J4067" s="194"/>
      <c r="K4067" s="194"/>
      <c r="L4067" s="195"/>
      <c r="M4067" s="196"/>
      <c r="N4067" s="197"/>
      <c r="O4067" s="197"/>
      <c r="P4067" s="231"/>
    </row>
    <row r="4068" spans="2:16">
      <c r="B4068" s="351"/>
      <c r="C4068" s="435"/>
      <c r="D4068" s="399"/>
      <c r="E4068" s="400"/>
      <c r="G4068" s="401"/>
      <c r="H4068" s="401"/>
      <c r="I4068" s="401"/>
      <c r="J4068" s="194"/>
      <c r="K4068" s="194"/>
      <c r="L4068" s="195"/>
      <c r="M4068" s="196"/>
      <c r="N4068" s="197"/>
      <c r="O4068" s="197"/>
      <c r="P4068" s="231"/>
    </row>
    <row r="4069" spans="2:16">
      <c r="B4069" s="351"/>
      <c r="C4069" s="435"/>
      <c r="D4069" s="399"/>
      <c r="E4069" s="400"/>
      <c r="G4069" s="401"/>
      <c r="H4069" s="401"/>
      <c r="I4069" s="401"/>
      <c r="J4069" s="194"/>
      <c r="K4069" s="194"/>
      <c r="L4069" s="195"/>
      <c r="M4069" s="196"/>
      <c r="N4069" s="197"/>
      <c r="O4069" s="197"/>
      <c r="P4069" s="231"/>
    </row>
    <row r="4070" spans="2:16">
      <c r="B4070" s="351"/>
      <c r="C4070" s="435"/>
      <c r="D4070" s="399"/>
      <c r="E4070" s="400"/>
      <c r="G4070" s="401"/>
      <c r="H4070" s="401"/>
      <c r="I4070" s="401"/>
      <c r="J4070" s="194"/>
      <c r="K4070" s="194"/>
      <c r="L4070" s="195"/>
      <c r="M4070" s="196"/>
      <c r="N4070" s="197"/>
      <c r="O4070" s="197"/>
      <c r="P4070" s="231"/>
    </row>
    <row r="4071" spans="2:16">
      <c r="B4071" s="351"/>
      <c r="C4071" s="435"/>
      <c r="D4071" s="399"/>
      <c r="E4071" s="400"/>
      <c r="G4071" s="401"/>
      <c r="H4071" s="401"/>
      <c r="I4071" s="401"/>
      <c r="J4071" s="194"/>
      <c r="K4071" s="194"/>
      <c r="L4071" s="195"/>
      <c r="M4071" s="196"/>
      <c r="N4071" s="197"/>
      <c r="O4071" s="197"/>
      <c r="P4071" s="231"/>
    </row>
    <row r="4072" spans="2:16">
      <c r="B4072" s="351"/>
      <c r="C4072" s="435"/>
      <c r="D4072" s="399"/>
      <c r="E4072" s="400"/>
      <c r="G4072" s="401"/>
      <c r="H4072" s="401"/>
      <c r="I4072" s="401"/>
      <c r="J4072" s="194"/>
      <c r="K4072" s="194"/>
      <c r="L4072" s="195"/>
      <c r="M4072" s="196"/>
      <c r="N4072" s="197"/>
      <c r="O4072" s="197"/>
      <c r="P4072" s="231"/>
    </row>
    <row r="4073" spans="2:16">
      <c r="B4073" s="351"/>
      <c r="C4073" s="435"/>
      <c r="D4073" s="399"/>
      <c r="E4073" s="400"/>
      <c r="G4073" s="401"/>
      <c r="H4073" s="401"/>
      <c r="I4073" s="401"/>
      <c r="J4073" s="194"/>
      <c r="K4073" s="194"/>
      <c r="L4073" s="195"/>
      <c r="M4073" s="196"/>
      <c r="N4073" s="197"/>
      <c r="O4073" s="197"/>
      <c r="P4073" s="231"/>
    </row>
    <row r="4074" spans="2:16">
      <c r="B4074" s="351"/>
      <c r="C4074" s="435"/>
      <c r="D4074" s="399"/>
      <c r="E4074" s="400"/>
      <c r="G4074" s="401"/>
      <c r="H4074" s="401"/>
      <c r="I4074" s="401"/>
      <c r="J4074" s="194"/>
      <c r="K4074" s="194"/>
      <c r="L4074" s="195"/>
      <c r="M4074" s="196"/>
      <c r="N4074" s="197"/>
      <c r="O4074" s="197"/>
      <c r="P4074" s="231"/>
    </row>
    <row r="4075" spans="2:16">
      <c r="B4075" s="351"/>
      <c r="C4075" s="435"/>
      <c r="D4075" s="399"/>
      <c r="E4075" s="400"/>
      <c r="G4075" s="401"/>
      <c r="H4075" s="401"/>
      <c r="I4075" s="401"/>
      <c r="J4075" s="194"/>
      <c r="K4075" s="194"/>
      <c r="L4075" s="195"/>
      <c r="M4075" s="196"/>
      <c r="N4075" s="197"/>
      <c r="O4075" s="197"/>
      <c r="P4075" s="231"/>
    </row>
    <row r="4076" spans="2:16">
      <c r="B4076" s="351"/>
      <c r="C4076" s="435"/>
      <c r="D4076" s="399"/>
      <c r="E4076" s="400"/>
      <c r="G4076" s="401"/>
      <c r="H4076" s="401"/>
      <c r="I4076" s="401"/>
      <c r="J4076" s="194"/>
      <c r="K4076" s="194"/>
      <c r="L4076" s="195"/>
      <c r="M4076" s="196"/>
      <c r="N4076" s="197"/>
      <c r="O4076" s="197"/>
      <c r="P4076" s="231"/>
    </row>
    <row r="4077" spans="2:16">
      <c r="B4077" s="351"/>
      <c r="C4077" s="435"/>
      <c r="D4077" s="399"/>
      <c r="E4077" s="400"/>
      <c r="G4077" s="401"/>
      <c r="H4077" s="401"/>
      <c r="I4077" s="401"/>
      <c r="J4077" s="194"/>
      <c r="K4077" s="194"/>
      <c r="L4077" s="195"/>
      <c r="M4077" s="196"/>
      <c r="N4077" s="197"/>
      <c r="O4077" s="197"/>
      <c r="P4077" s="231"/>
    </row>
    <row r="4078" spans="2:16">
      <c r="B4078" s="351"/>
      <c r="C4078" s="435"/>
      <c r="D4078" s="399"/>
      <c r="E4078" s="400"/>
      <c r="G4078" s="401"/>
      <c r="H4078" s="401"/>
      <c r="I4078" s="401"/>
      <c r="J4078" s="194"/>
      <c r="K4078" s="194"/>
      <c r="L4078" s="195"/>
      <c r="M4078" s="196"/>
      <c r="N4078" s="197"/>
      <c r="O4078" s="197"/>
      <c r="P4078" s="231"/>
    </row>
    <row r="4079" spans="2:16">
      <c r="B4079" s="351"/>
      <c r="C4079" s="435"/>
      <c r="D4079" s="399"/>
      <c r="E4079" s="400"/>
      <c r="G4079" s="401"/>
      <c r="H4079" s="401"/>
      <c r="I4079" s="401"/>
      <c r="J4079" s="194"/>
      <c r="K4079" s="194"/>
      <c r="L4079" s="195"/>
      <c r="M4079" s="196"/>
      <c r="N4079" s="197"/>
      <c r="O4079" s="197"/>
      <c r="P4079" s="231"/>
    </row>
    <row r="4080" spans="2:16">
      <c r="B4080" s="351"/>
      <c r="C4080" s="435"/>
      <c r="D4080" s="399"/>
      <c r="E4080" s="400"/>
      <c r="G4080" s="401"/>
      <c r="H4080" s="401"/>
      <c r="I4080" s="401"/>
      <c r="J4080" s="194"/>
      <c r="K4080" s="194"/>
      <c r="L4080" s="195"/>
      <c r="M4080" s="196"/>
      <c r="N4080" s="197"/>
      <c r="O4080" s="197"/>
      <c r="P4080" s="231"/>
    </row>
    <row r="4081" spans="2:16">
      <c r="B4081" s="351"/>
      <c r="C4081" s="435"/>
      <c r="D4081" s="399"/>
      <c r="E4081" s="400"/>
      <c r="G4081" s="401"/>
      <c r="H4081" s="401"/>
      <c r="I4081" s="401"/>
      <c r="J4081" s="194"/>
      <c r="K4081" s="194"/>
      <c r="L4081" s="195"/>
      <c r="M4081" s="196"/>
      <c r="N4081" s="197"/>
      <c r="O4081" s="197"/>
      <c r="P4081" s="231"/>
    </row>
    <row r="4082" spans="2:16">
      <c r="B4082" s="351"/>
      <c r="C4082" s="435"/>
      <c r="D4082" s="399"/>
      <c r="E4082" s="400"/>
      <c r="G4082" s="401"/>
      <c r="H4082" s="401"/>
      <c r="I4082" s="401"/>
      <c r="J4082" s="194"/>
      <c r="K4082" s="194"/>
      <c r="L4082" s="195"/>
      <c r="M4082" s="196"/>
      <c r="N4082" s="197"/>
      <c r="O4082" s="197"/>
      <c r="P4082" s="231"/>
    </row>
    <row r="4083" spans="2:16">
      <c r="B4083" s="351"/>
      <c r="C4083" s="435"/>
      <c r="D4083" s="399"/>
      <c r="E4083" s="400"/>
      <c r="G4083" s="401"/>
      <c r="H4083" s="401"/>
      <c r="I4083" s="401"/>
      <c r="J4083" s="194"/>
      <c r="K4083" s="194"/>
      <c r="L4083" s="195"/>
      <c r="M4083" s="196"/>
      <c r="N4083" s="197"/>
      <c r="O4083" s="197"/>
      <c r="P4083" s="231"/>
    </row>
    <row r="4084" spans="2:16">
      <c r="B4084" s="351"/>
      <c r="C4084" s="435"/>
      <c r="D4084" s="399"/>
      <c r="E4084" s="400"/>
      <c r="G4084" s="401"/>
      <c r="H4084" s="401"/>
      <c r="I4084" s="401"/>
      <c r="J4084" s="194"/>
      <c r="K4084" s="194"/>
      <c r="L4084" s="195"/>
      <c r="M4084" s="196"/>
      <c r="N4084" s="197"/>
      <c r="O4084" s="197"/>
      <c r="P4084" s="231"/>
    </row>
    <row r="4085" spans="2:16">
      <c r="B4085" s="351"/>
      <c r="C4085" s="435"/>
      <c r="D4085" s="399"/>
      <c r="E4085" s="400"/>
      <c r="G4085" s="401"/>
      <c r="H4085" s="401"/>
      <c r="I4085" s="401"/>
      <c r="J4085" s="194"/>
      <c r="K4085" s="194"/>
      <c r="L4085" s="195"/>
      <c r="M4085" s="196"/>
      <c r="N4085" s="197"/>
      <c r="O4085" s="197"/>
      <c r="P4085" s="231"/>
    </row>
    <row r="4086" spans="2:16">
      <c r="B4086" s="351"/>
      <c r="C4086" s="435"/>
      <c r="D4086" s="399"/>
      <c r="E4086" s="400"/>
      <c r="G4086" s="401"/>
      <c r="H4086" s="401"/>
      <c r="I4086" s="401"/>
      <c r="J4086" s="194"/>
      <c r="K4086" s="194"/>
      <c r="L4086" s="195"/>
      <c r="M4086" s="196"/>
      <c r="N4086" s="197"/>
      <c r="O4086" s="197"/>
      <c r="P4086" s="231"/>
    </row>
    <row r="4087" spans="2:16">
      <c r="B4087" s="351"/>
      <c r="C4087" s="435"/>
      <c r="D4087" s="399"/>
      <c r="E4087" s="400"/>
      <c r="G4087" s="401"/>
      <c r="H4087" s="401"/>
      <c r="I4087" s="401"/>
      <c r="J4087" s="194"/>
      <c r="K4087" s="194"/>
      <c r="L4087" s="195"/>
      <c r="M4087" s="196"/>
      <c r="N4087" s="197"/>
      <c r="O4087" s="197"/>
      <c r="P4087" s="231"/>
    </row>
    <row r="4088" spans="2:16">
      <c r="B4088" s="351"/>
      <c r="C4088" s="435"/>
      <c r="D4088" s="399"/>
      <c r="E4088" s="400"/>
      <c r="G4088" s="401"/>
      <c r="H4088" s="401"/>
      <c r="I4088" s="401"/>
      <c r="J4088" s="194"/>
      <c r="K4088" s="194"/>
      <c r="L4088" s="195"/>
      <c r="M4088" s="196"/>
      <c r="N4088" s="197"/>
      <c r="O4088" s="197"/>
      <c r="P4088" s="231"/>
    </row>
    <row r="4089" spans="2:16">
      <c r="B4089" s="351"/>
      <c r="C4089" s="435"/>
      <c r="D4089" s="399"/>
      <c r="E4089" s="400"/>
      <c r="G4089" s="401"/>
      <c r="H4089" s="401"/>
      <c r="I4089" s="401"/>
      <c r="J4089" s="194"/>
      <c r="K4089" s="194"/>
      <c r="L4089" s="195"/>
      <c r="M4089" s="196"/>
      <c r="N4089" s="197"/>
      <c r="O4089" s="197"/>
      <c r="P4089" s="231"/>
    </row>
    <row r="4090" spans="2:16">
      <c r="B4090" s="351"/>
      <c r="C4090" s="435"/>
      <c r="D4090" s="399"/>
      <c r="E4090" s="400"/>
      <c r="G4090" s="401"/>
      <c r="H4090" s="401"/>
      <c r="I4090" s="401"/>
      <c r="J4090" s="194"/>
      <c r="K4090" s="194"/>
      <c r="L4090" s="195"/>
      <c r="M4090" s="196"/>
      <c r="N4090" s="197"/>
      <c r="O4090" s="197"/>
      <c r="P4090" s="231"/>
    </row>
    <row r="4091" spans="2:16">
      <c r="B4091" s="351"/>
      <c r="C4091" s="435"/>
      <c r="D4091" s="399"/>
      <c r="E4091" s="400"/>
      <c r="G4091" s="401"/>
      <c r="H4091" s="401"/>
      <c r="I4091" s="401"/>
      <c r="J4091" s="194"/>
      <c r="K4091" s="194"/>
      <c r="L4091" s="195"/>
      <c r="M4091" s="196"/>
      <c r="N4091" s="197"/>
      <c r="O4091" s="197"/>
      <c r="P4091" s="231"/>
    </row>
    <row r="4092" spans="2:16">
      <c r="B4092" s="351"/>
      <c r="C4092" s="435"/>
      <c r="D4092" s="399"/>
      <c r="E4092" s="400"/>
      <c r="G4092" s="401"/>
      <c r="H4092" s="401"/>
      <c r="I4092" s="401"/>
      <c r="J4092" s="194"/>
      <c r="K4092" s="194"/>
      <c r="L4092" s="195"/>
      <c r="M4092" s="196"/>
      <c r="N4092" s="197"/>
      <c r="O4092" s="197"/>
      <c r="P4092" s="231"/>
    </row>
    <row r="4093" spans="2:16">
      <c r="B4093" s="351"/>
      <c r="C4093" s="435"/>
      <c r="D4093" s="399"/>
      <c r="E4093" s="400"/>
      <c r="G4093" s="401"/>
      <c r="H4093" s="401"/>
      <c r="I4093" s="401"/>
      <c r="J4093" s="194"/>
      <c r="K4093" s="194"/>
      <c r="L4093" s="195"/>
      <c r="M4093" s="196"/>
      <c r="N4093" s="197"/>
      <c r="O4093" s="197"/>
      <c r="P4093" s="231"/>
    </row>
    <row r="4094" spans="2:16">
      <c r="B4094" s="351"/>
      <c r="C4094" s="435"/>
      <c r="D4094" s="399"/>
      <c r="E4094" s="400"/>
      <c r="G4094" s="401"/>
      <c r="H4094" s="401"/>
      <c r="I4094" s="401"/>
      <c r="J4094" s="194"/>
      <c r="K4094" s="194"/>
      <c r="L4094" s="195"/>
      <c r="M4094" s="196"/>
      <c r="N4094" s="197"/>
      <c r="O4094" s="197"/>
      <c r="P4094" s="231"/>
    </row>
    <row r="4095" spans="2:16">
      <c r="B4095" s="351"/>
      <c r="C4095" s="435"/>
      <c r="D4095" s="399"/>
      <c r="E4095" s="400"/>
      <c r="G4095" s="401"/>
      <c r="H4095" s="401"/>
      <c r="I4095" s="401"/>
      <c r="J4095" s="194"/>
      <c r="K4095" s="194"/>
      <c r="L4095" s="195"/>
      <c r="M4095" s="196"/>
      <c r="N4095" s="197"/>
      <c r="O4095" s="197"/>
      <c r="P4095" s="231"/>
    </row>
    <row r="4096" spans="2:16">
      <c r="B4096" s="351"/>
      <c r="C4096" s="435"/>
      <c r="D4096" s="399"/>
      <c r="E4096" s="400"/>
      <c r="G4096" s="401"/>
      <c r="H4096" s="401"/>
      <c r="I4096" s="401"/>
      <c r="J4096" s="194"/>
      <c r="K4096" s="194"/>
      <c r="L4096" s="195"/>
      <c r="M4096" s="196"/>
      <c r="N4096" s="197"/>
      <c r="O4096" s="197"/>
      <c r="P4096" s="231"/>
    </row>
    <row r="4097" spans="2:16">
      <c r="B4097" s="351"/>
      <c r="C4097" s="435"/>
      <c r="D4097" s="399"/>
      <c r="E4097" s="400"/>
      <c r="G4097" s="401"/>
      <c r="H4097" s="401"/>
      <c r="I4097" s="401"/>
      <c r="J4097" s="194"/>
      <c r="K4097" s="194"/>
      <c r="L4097" s="195"/>
      <c r="M4097" s="196"/>
      <c r="N4097" s="197"/>
      <c r="O4097" s="197"/>
      <c r="P4097" s="231"/>
    </row>
    <row r="4098" spans="2:16">
      <c r="B4098" s="351"/>
      <c r="C4098" s="435"/>
      <c r="D4098" s="399"/>
      <c r="E4098" s="400"/>
      <c r="G4098" s="401"/>
      <c r="H4098" s="401"/>
      <c r="I4098" s="401"/>
      <c r="J4098" s="194"/>
      <c r="K4098" s="194"/>
      <c r="L4098" s="195"/>
      <c r="M4098" s="196"/>
      <c r="N4098" s="197"/>
      <c r="O4098" s="197"/>
      <c r="P4098" s="231"/>
    </row>
    <row r="4099" spans="2:16">
      <c r="B4099" s="351"/>
      <c r="C4099" s="435"/>
      <c r="D4099" s="399"/>
      <c r="E4099" s="400"/>
      <c r="G4099" s="401"/>
      <c r="H4099" s="401"/>
      <c r="I4099" s="401"/>
      <c r="J4099" s="194"/>
      <c r="K4099" s="194"/>
      <c r="L4099" s="195"/>
      <c r="M4099" s="196"/>
      <c r="N4099" s="197"/>
      <c r="O4099" s="197"/>
      <c r="P4099" s="231"/>
    </row>
    <row r="4100" spans="2:16">
      <c r="B4100" s="351"/>
      <c r="C4100" s="435"/>
      <c r="D4100" s="399"/>
      <c r="E4100" s="400"/>
      <c r="G4100" s="401"/>
      <c r="H4100" s="401"/>
      <c r="I4100" s="401"/>
      <c r="J4100" s="194"/>
      <c r="K4100" s="194"/>
      <c r="L4100" s="195"/>
      <c r="M4100" s="196"/>
      <c r="N4100" s="197"/>
      <c r="O4100" s="197"/>
      <c r="P4100" s="231"/>
    </row>
    <row r="4101" spans="2:16">
      <c r="B4101" s="351"/>
      <c r="C4101" s="435"/>
      <c r="D4101" s="399"/>
      <c r="E4101" s="400"/>
      <c r="G4101" s="401"/>
      <c r="H4101" s="401"/>
      <c r="I4101" s="401"/>
      <c r="J4101" s="194"/>
      <c r="K4101" s="194"/>
      <c r="L4101" s="195"/>
      <c r="M4101" s="196"/>
      <c r="N4101" s="197"/>
      <c r="O4101" s="197"/>
      <c r="P4101" s="231"/>
    </row>
    <row r="4102" spans="2:16">
      <c r="B4102" s="351"/>
      <c r="C4102" s="435"/>
      <c r="D4102" s="399"/>
      <c r="E4102" s="400"/>
      <c r="G4102" s="401"/>
      <c r="H4102" s="401"/>
      <c r="I4102" s="401"/>
      <c r="J4102" s="194"/>
      <c r="K4102" s="194"/>
      <c r="L4102" s="195"/>
      <c r="M4102" s="196"/>
      <c r="N4102" s="197"/>
      <c r="O4102" s="197"/>
      <c r="P4102" s="231"/>
    </row>
    <row r="4103" spans="2:16">
      <c r="B4103" s="351"/>
      <c r="C4103" s="435"/>
      <c r="D4103" s="399"/>
      <c r="E4103" s="400"/>
      <c r="G4103" s="401"/>
      <c r="H4103" s="401"/>
      <c r="I4103" s="401"/>
      <c r="J4103" s="194"/>
      <c r="K4103" s="194"/>
      <c r="L4103" s="195"/>
      <c r="M4103" s="196"/>
      <c r="N4103" s="197"/>
      <c r="O4103" s="197"/>
      <c r="P4103" s="231"/>
    </row>
    <row r="4104" spans="2:16">
      <c r="B4104" s="351"/>
      <c r="C4104" s="435"/>
      <c r="D4104" s="399"/>
      <c r="E4104" s="400"/>
      <c r="G4104" s="401"/>
      <c r="H4104" s="401"/>
      <c r="I4104" s="401"/>
      <c r="J4104" s="194"/>
      <c r="K4104" s="194"/>
      <c r="L4104" s="195"/>
      <c r="M4104" s="196"/>
      <c r="N4104" s="197"/>
      <c r="O4104" s="197"/>
      <c r="P4104" s="231"/>
    </row>
    <row r="4105" spans="2:16">
      <c r="B4105" s="351"/>
      <c r="C4105" s="435"/>
      <c r="D4105" s="399"/>
      <c r="E4105" s="400"/>
      <c r="G4105" s="401"/>
      <c r="H4105" s="401"/>
      <c r="I4105" s="401"/>
      <c r="J4105" s="194"/>
      <c r="K4105" s="194"/>
      <c r="L4105" s="195"/>
      <c r="M4105" s="196"/>
      <c r="N4105" s="197"/>
      <c r="O4105" s="197"/>
      <c r="P4105" s="231"/>
    </row>
    <row r="4106" spans="2:16">
      <c r="B4106" s="402"/>
      <c r="C4106" s="435"/>
      <c r="D4106" s="404"/>
      <c r="E4106" s="405"/>
      <c r="G4106" s="406"/>
      <c r="H4106" s="406"/>
      <c r="I4106" s="406"/>
      <c r="J4106" s="194"/>
      <c r="K4106" s="194"/>
      <c r="L4106" s="195"/>
      <c r="M4106" s="196"/>
      <c r="N4106" s="197"/>
      <c r="O4106" s="197"/>
      <c r="P4106" s="221"/>
    </row>
    <row r="4107" spans="2:16">
      <c r="B4107" s="351"/>
      <c r="C4107" s="435"/>
      <c r="D4107" s="399"/>
      <c r="E4107" s="400"/>
      <c r="G4107" s="401"/>
      <c r="H4107" s="401"/>
      <c r="I4107" s="401"/>
      <c r="J4107" s="194"/>
      <c r="K4107" s="194"/>
      <c r="L4107" s="195"/>
      <c r="M4107" s="196"/>
      <c r="N4107" s="197"/>
      <c r="O4107" s="197"/>
      <c r="P4107" s="231"/>
    </row>
    <row r="4108" spans="2:16">
      <c r="B4108" s="351"/>
      <c r="C4108" s="435"/>
      <c r="D4108" s="399"/>
      <c r="E4108" s="400"/>
      <c r="G4108" s="401"/>
      <c r="H4108" s="401"/>
      <c r="I4108" s="401"/>
      <c r="J4108" s="194"/>
      <c r="K4108" s="194"/>
      <c r="L4108" s="195"/>
      <c r="M4108" s="196"/>
      <c r="N4108" s="197"/>
      <c r="O4108" s="197"/>
      <c r="P4108" s="231"/>
    </row>
    <row r="4109" spans="2:16">
      <c r="B4109" s="351"/>
      <c r="C4109" s="435"/>
      <c r="D4109" s="399"/>
      <c r="E4109" s="400"/>
      <c r="G4109" s="401"/>
      <c r="H4109" s="401"/>
      <c r="I4109" s="401"/>
      <c r="J4109" s="194"/>
      <c r="K4109" s="194"/>
      <c r="L4109" s="195"/>
      <c r="M4109" s="196"/>
      <c r="N4109" s="197"/>
      <c r="O4109" s="197"/>
      <c r="P4109" s="231"/>
    </row>
    <row r="4110" spans="2:16">
      <c r="B4110" s="351"/>
      <c r="C4110" s="435"/>
      <c r="D4110" s="399"/>
      <c r="E4110" s="400"/>
      <c r="G4110" s="401"/>
      <c r="H4110" s="401"/>
      <c r="I4110" s="401"/>
      <c r="J4110" s="194"/>
      <c r="K4110" s="194"/>
      <c r="L4110" s="195"/>
      <c r="M4110" s="196"/>
      <c r="N4110" s="197"/>
      <c r="O4110" s="197"/>
      <c r="P4110" s="231"/>
    </row>
    <row r="4111" spans="2:16">
      <c r="B4111" s="351"/>
      <c r="C4111" s="435"/>
      <c r="D4111" s="399"/>
      <c r="E4111" s="400"/>
      <c r="G4111" s="401"/>
      <c r="H4111" s="401"/>
      <c r="I4111" s="401"/>
      <c r="J4111" s="194"/>
      <c r="K4111" s="194"/>
      <c r="L4111" s="195"/>
      <c r="M4111" s="196"/>
      <c r="N4111" s="197"/>
      <c r="O4111" s="197"/>
      <c r="P4111" s="231"/>
    </row>
    <row r="4112" spans="2:16">
      <c r="B4112" s="351"/>
      <c r="C4112" s="435"/>
      <c r="D4112" s="399"/>
      <c r="E4112" s="400"/>
      <c r="G4112" s="401"/>
      <c r="H4112" s="401"/>
      <c r="I4112" s="401"/>
      <c r="J4112" s="194"/>
      <c r="K4112" s="194"/>
      <c r="L4112" s="195"/>
      <c r="M4112" s="196"/>
      <c r="N4112" s="197"/>
      <c r="O4112" s="197"/>
      <c r="P4112" s="231"/>
    </row>
    <row r="4113" spans="2:16">
      <c r="B4113" s="351"/>
      <c r="C4113" s="435"/>
      <c r="D4113" s="399"/>
      <c r="E4113" s="400"/>
      <c r="G4113" s="401"/>
      <c r="H4113" s="401"/>
      <c r="I4113" s="401"/>
      <c r="J4113" s="194"/>
      <c r="K4113" s="194"/>
      <c r="L4113" s="195"/>
      <c r="M4113" s="196"/>
      <c r="N4113" s="197"/>
      <c r="O4113" s="197"/>
      <c r="P4113" s="231"/>
    </row>
    <row r="4114" spans="2:16">
      <c r="B4114" s="351"/>
      <c r="C4114" s="435"/>
      <c r="D4114" s="399"/>
      <c r="E4114" s="400"/>
      <c r="G4114" s="401"/>
      <c r="H4114" s="401"/>
      <c r="I4114" s="401"/>
      <c r="J4114" s="194"/>
      <c r="K4114" s="194"/>
      <c r="L4114" s="195"/>
      <c r="M4114" s="196"/>
      <c r="N4114" s="197"/>
      <c r="O4114" s="197"/>
      <c r="P4114" s="231"/>
    </row>
    <row r="4115" spans="2:16">
      <c r="B4115" s="351"/>
      <c r="C4115" s="435"/>
      <c r="D4115" s="399"/>
      <c r="E4115" s="400"/>
      <c r="G4115" s="401"/>
      <c r="H4115" s="401"/>
      <c r="I4115" s="401"/>
      <c r="J4115" s="194"/>
      <c r="K4115" s="194"/>
      <c r="L4115" s="195"/>
      <c r="M4115" s="196"/>
      <c r="N4115" s="197"/>
      <c r="O4115" s="197"/>
      <c r="P4115" s="231"/>
    </row>
    <row r="4116" spans="2:16">
      <c r="B4116" s="351"/>
      <c r="C4116" s="435"/>
      <c r="D4116" s="399"/>
      <c r="E4116" s="400"/>
      <c r="G4116" s="401"/>
      <c r="H4116" s="401"/>
      <c r="I4116" s="401"/>
      <c r="J4116" s="194"/>
      <c r="K4116" s="194"/>
      <c r="L4116" s="195"/>
      <c r="M4116" s="196"/>
      <c r="N4116" s="197"/>
      <c r="O4116" s="197"/>
      <c r="P4116" s="231"/>
    </row>
    <row r="4117" spans="2:16">
      <c r="B4117" s="351"/>
      <c r="C4117" s="435"/>
      <c r="D4117" s="399"/>
      <c r="E4117" s="400"/>
      <c r="G4117" s="401"/>
      <c r="H4117" s="401"/>
      <c r="I4117" s="401"/>
      <c r="J4117" s="194"/>
      <c r="K4117" s="194"/>
      <c r="L4117" s="195"/>
      <c r="M4117" s="196"/>
      <c r="N4117" s="197"/>
      <c r="O4117" s="197"/>
      <c r="P4117" s="231"/>
    </row>
    <row r="4118" spans="2:16">
      <c r="B4118" s="351"/>
      <c r="C4118" s="435"/>
      <c r="D4118" s="399"/>
      <c r="E4118" s="400"/>
      <c r="G4118" s="401"/>
      <c r="H4118" s="401"/>
      <c r="I4118" s="401"/>
      <c r="J4118" s="194"/>
      <c r="K4118" s="194"/>
      <c r="L4118" s="195"/>
      <c r="M4118" s="196"/>
      <c r="N4118" s="197"/>
      <c r="O4118" s="197"/>
      <c r="P4118" s="231"/>
    </row>
    <row r="4119" spans="2:16">
      <c r="B4119" s="351"/>
      <c r="C4119" s="435"/>
      <c r="D4119" s="399"/>
      <c r="E4119" s="400"/>
      <c r="G4119" s="401"/>
      <c r="H4119" s="401"/>
      <c r="I4119" s="401"/>
      <c r="J4119" s="194"/>
      <c r="K4119" s="194"/>
      <c r="L4119" s="195"/>
      <c r="M4119" s="196"/>
      <c r="N4119" s="197"/>
      <c r="O4119" s="197"/>
      <c r="P4119" s="231"/>
    </row>
    <row r="4120" spans="2:16">
      <c r="B4120" s="351"/>
      <c r="C4120" s="435"/>
      <c r="D4120" s="399"/>
      <c r="E4120" s="400"/>
      <c r="G4120" s="401"/>
      <c r="H4120" s="401"/>
      <c r="I4120" s="401"/>
      <c r="J4120" s="194"/>
      <c r="K4120" s="194"/>
      <c r="L4120" s="195"/>
      <c r="M4120" s="196"/>
      <c r="N4120" s="197"/>
      <c r="O4120" s="197"/>
      <c r="P4120" s="231"/>
    </row>
    <row r="4121" spans="2:16">
      <c r="B4121" s="351"/>
      <c r="C4121" s="435"/>
      <c r="D4121" s="399"/>
      <c r="E4121" s="400"/>
      <c r="G4121" s="401"/>
      <c r="H4121" s="401"/>
      <c r="I4121" s="401"/>
      <c r="J4121" s="194"/>
      <c r="K4121" s="194"/>
      <c r="L4121" s="195"/>
      <c r="M4121" s="196"/>
      <c r="N4121" s="197"/>
      <c r="O4121" s="197"/>
      <c r="P4121" s="231"/>
    </row>
    <row r="4122" spans="2:16">
      <c r="B4122" s="351"/>
      <c r="C4122" s="435"/>
      <c r="D4122" s="399"/>
      <c r="E4122" s="400"/>
      <c r="G4122" s="401"/>
      <c r="H4122" s="401"/>
      <c r="I4122" s="401"/>
      <c r="J4122" s="194"/>
      <c r="K4122" s="194"/>
      <c r="L4122" s="195"/>
      <c r="M4122" s="196"/>
      <c r="N4122" s="197"/>
      <c r="O4122" s="197"/>
      <c r="P4122" s="231"/>
    </row>
    <row r="4123" spans="2:16">
      <c r="B4123" s="351"/>
      <c r="C4123" s="435"/>
      <c r="D4123" s="399"/>
      <c r="E4123" s="400"/>
      <c r="G4123" s="401"/>
      <c r="H4123" s="401"/>
      <c r="I4123" s="401"/>
      <c r="J4123" s="194"/>
      <c r="K4123" s="194"/>
      <c r="L4123" s="195"/>
      <c r="M4123" s="196"/>
      <c r="N4123" s="197"/>
      <c r="O4123" s="197"/>
      <c r="P4123" s="231"/>
    </row>
    <row r="4124" spans="2:16">
      <c r="B4124" s="351"/>
      <c r="C4124" s="435"/>
      <c r="D4124" s="399"/>
      <c r="E4124" s="400"/>
      <c r="G4124" s="401"/>
      <c r="H4124" s="401"/>
      <c r="I4124" s="401"/>
      <c r="J4124" s="194"/>
      <c r="K4124" s="194"/>
      <c r="L4124" s="195"/>
      <c r="M4124" s="196"/>
      <c r="N4124" s="197"/>
      <c r="O4124" s="197"/>
      <c r="P4124" s="231"/>
    </row>
    <row r="4125" spans="2:16">
      <c r="B4125" s="351"/>
      <c r="C4125" s="435"/>
      <c r="D4125" s="399"/>
      <c r="E4125" s="400"/>
      <c r="G4125" s="401"/>
      <c r="H4125" s="401"/>
      <c r="I4125" s="401"/>
      <c r="J4125" s="194"/>
      <c r="K4125" s="194"/>
      <c r="L4125" s="195"/>
      <c r="M4125" s="196"/>
      <c r="N4125" s="197"/>
      <c r="O4125" s="197"/>
      <c r="P4125" s="231"/>
    </row>
    <row r="4126" spans="2:16">
      <c r="B4126" s="351"/>
      <c r="C4126" s="435"/>
      <c r="D4126" s="399"/>
      <c r="E4126" s="400"/>
      <c r="G4126" s="401"/>
      <c r="H4126" s="401"/>
      <c r="I4126" s="401"/>
      <c r="J4126" s="194"/>
      <c r="K4126" s="194"/>
      <c r="L4126" s="195"/>
      <c r="M4126" s="196"/>
      <c r="N4126" s="197"/>
      <c r="O4126" s="197"/>
      <c r="P4126" s="231"/>
    </row>
    <row r="4127" spans="2:16">
      <c r="B4127" s="351"/>
      <c r="C4127" s="435"/>
      <c r="D4127" s="399"/>
      <c r="E4127" s="400"/>
      <c r="G4127" s="401"/>
      <c r="H4127" s="401"/>
      <c r="I4127" s="401"/>
      <c r="J4127" s="194"/>
      <c r="K4127" s="194"/>
      <c r="L4127" s="195"/>
      <c r="M4127" s="196"/>
      <c r="N4127" s="197"/>
      <c r="O4127" s="197"/>
      <c r="P4127" s="231"/>
    </row>
    <row r="4128" spans="2:16">
      <c r="B4128" s="351"/>
      <c r="C4128" s="435"/>
      <c r="D4128" s="399"/>
      <c r="E4128" s="400"/>
      <c r="G4128" s="401"/>
      <c r="H4128" s="401"/>
      <c r="I4128" s="401"/>
      <c r="J4128" s="194"/>
      <c r="K4128" s="194"/>
      <c r="L4128" s="195"/>
      <c r="M4128" s="196"/>
      <c r="N4128" s="197"/>
      <c r="O4128" s="197"/>
      <c r="P4128" s="231"/>
    </row>
    <row r="4129" spans="2:16">
      <c r="B4129" s="351"/>
      <c r="C4129" s="435"/>
      <c r="D4129" s="399"/>
      <c r="E4129" s="400"/>
      <c r="G4129" s="401"/>
      <c r="H4129" s="401"/>
      <c r="I4129" s="401"/>
      <c r="J4129" s="194"/>
      <c r="K4129" s="194"/>
      <c r="L4129" s="195"/>
      <c r="M4129" s="196"/>
      <c r="N4129" s="197"/>
      <c r="O4129" s="197"/>
      <c r="P4129" s="231"/>
    </row>
    <row r="4130" spans="2:16">
      <c r="B4130" s="351"/>
      <c r="C4130" s="435"/>
      <c r="D4130" s="399"/>
      <c r="E4130" s="400"/>
      <c r="G4130" s="401"/>
      <c r="H4130" s="401"/>
      <c r="I4130" s="401"/>
      <c r="J4130" s="194"/>
      <c r="K4130" s="194"/>
      <c r="L4130" s="195"/>
      <c r="M4130" s="196"/>
      <c r="N4130" s="197"/>
      <c r="O4130" s="197"/>
      <c r="P4130" s="231"/>
    </row>
    <row r="4131" spans="2:16">
      <c r="B4131" s="351"/>
      <c r="C4131" s="435"/>
      <c r="D4131" s="399"/>
      <c r="E4131" s="400"/>
      <c r="G4131" s="401"/>
      <c r="H4131" s="401"/>
      <c r="I4131" s="401"/>
      <c r="J4131" s="194"/>
      <c r="K4131" s="194"/>
      <c r="L4131" s="195"/>
      <c r="M4131" s="196"/>
      <c r="N4131" s="197"/>
      <c r="O4131" s="197"/>
      <c r="P4131" s="231"/>
    </row>
    <row r="4132" spans="2:16">
      <c r="B4132" s="351"/>
      <c r="C4132" s="435"/>
      <c r="D4132" s="399"/>
      <c r="E4132" s="400"/>
      <c r="G4132" s="401"/>
      <c r="H4132" s="401"/>
      <c r="I4132" s="401"/>
      <c r="J4132" s="194"/>
      <c r="K4132" s="194"/>
      <c r="L4132" s="195"/>
      <c r="M4132" s="196"/>
      <c r="N4132" s="197"/>
      <c r="O4132" s="197"/>
      <c r="P4132" s="231"/>
    </row>
    <row r="4133" spans="2:16">
      <c r="B4133" s="351"/>
      <c r="C4133" s="435"/>
      <c r="D4133" s="399"/>
      <c r="E4133" s="400"/>
      <c r="G4133" s="401"/>
      <c r="H4133" s="401"/>
      <c r="I4133" s="401"/>
      <c r="J4133" s="194"/>
      <c r="K4133" s="194"/>
      <c r="L4133" s="195"/>
      <c r="M4133" s="196"/>
      <c r="N4133" s="197"/>
      <c r="O4133" s="197"/>
      <c r="P4133" s="231"/>
    </row>
    <row r="4134" spans="2:16">
      <c r="B4134" s="351"/>
      <c r="C4134" s="435"/>
      <c r="D4134" s="399"/>
      <c r="E4134" s="400"/>
      <c r="G4134" s="401"/>
      <c r="H4134" s="401"/>
      <c r="I4134" s="401"/>
      <c r="J4134" s="194"/>
      <c r="K4134" s="194"/>
      <c r="L4134" s="195"/>
      <c r="M4134" s="196"/>
      <c r="N4134" s="197"/>
      <c r="O4134" s="197"/>
      <c r="P4134" s="231"/>
    </row>
    <row r="4135" spans="2:16">
      <c r="B4135" s="351"/>
      <c r="C4135" s="435"/>
      <c r="D4135" s="399"/>
      <c r="E4135" s="400"/>
      <c r="G4135" s="401"/>
      <c r="H4135" s="401"/>
      <c r="I4135" s="401"/>
      <c r="J4135" s="194"/>
      <c r="K4135" s="194"/>
      <c r="L4135" s="195"/>
      <c r="M4135" s="196"/>
      <c r="N4135" s="197"/>
      <c r="O4135" s="197"/>
      <c r="P4135" s="231"/>
    </row>
    <row r="4136" spans="2:16">
      <c r="B4136" s="351"/>
      <c r="C4136" s="435"/>
      <c r="D4136" s="399"/>
      <c r="E4136" s="400"/>
      <c r="G4136" s="401"/>
      <c r="H4136" s="401"/>
      <c r="I4136" s="401"/>
      <c r="J4136" s="194"/>
      <c r="K4136" s="194"/>
      <c r="L4136" s="195"/>
      <c r="M4136" s="196"/>
      <c r="N4136" s="197"/>
      <c r="O4136" s="197"/>
      <c r="P4136" s="231"/>
    </row>
    <row r="4137" spans="2:16">
      <c r="B4137" s="351"/>
      <c r="C4137" s="435"/>
      <c r="D4137" s="399"/>
      <c r="E4137" s="400"/>
      <c r="G4137" s="401"/>
      <c r="H4137" s="401"/>
      <c r="I4137" s="401"/>
      <c r="J4137" s="194"/>
      <c r="K4137" s="194"/>
      <c r="L4137" s="195"/>
      <c r="M4137" s="196"/>
      <c r="N4137" s="197"/>
      <c r="O4137" s="197"/>
      <c r="P4137" s="231"/>
    </row>
    <row r="4138" spans="2:16">
      <c r="B4138" s="351"/>
      <c r="C4138" s="435"/>
      <c r="D4138" s="399"/>
      <c r="E4138" s="400"/>
      <c r="G4138" s="401"/>
      <c r="H4138" s="401"/>
      <c r="I4138" s="401"/>
      <c r="J4138" s="194"/>
      <c r="K4138" s="194"/>
      <c r="L4138" s="195"/>
      <c r="M4138" s="196"/>
      <c r="N4138" s="197"/>
      <c r="O4138" s="197"/>
      <c r="P4138" s="231"/>
    </row>
    <row r="4139" spans="2:16">
      <c r="B4139" s="351"/>
      <c r="C4139" s="435"/>
      <c r="D4139" s="399"/>
      <c r="E4139" s="400"/>
      <c r="G4139" s="401"/>
      <c r="H4139" s="401"/>
      <c r="I4139" s="401"/>
      <c r="J4139" s="194"/>
      <c r="K4139" s="194"/>
      <c r="L4139" s="195"/>
      <c r="M4139" s="196"/>
      <c r="N4139" s="197"/>
      <c r="O4139" s="197"/>
      <c r="P4139" s="231"/>
    </row>
    <row r="4140" spans="2:16">
      <c r="B4140" s="351"/>
      <c r="C4140" s="435"/>
      <c r="D4140" s="399"/>
      <c r="E4140" s="400"/>
      <c r="G4140" s="401"/>
      <c r="H4140" s="401"/>
      <c r="I4140" s="401"/>
      <c r="J4140" s="194"/>
      <c r="K4140" s="194"/>
      <c r="L4140" s="195"/>
      <c r="M4140" s="196"/>
      <c r="N4140" s="197"/>
      <c r="O4140" s="197"/>
      <c r="P4140" s="231"/>
    </row>
    <row r="4141" spans="2:16">
      <c r="B4141" s="351"/>
      <c r="C4141" s="435"/>
      <c r="D4141" s="399"/>
      <c r="E4141" s="400"/>
      <c r="G4141" s="401"/>
      <c r="H4141" s="401"/>
      <c r="I4141" s="401"/>
      <c r="J4141" s="194"/>
      <c r="K4141" s="194"/>
      <c r="L4141" s="195"/>
      <c r="M4141" s="196"/>
      <c r="N4141" s="197"/>
      <c r="O4141" s="197"/>
      <c r="P4141" s="231"/>
    </row>
    <row r="4142" spans="2:16">
      <c r="B4142" s="351"/>
      <c r="C4142" s="435"/>
      <c r="D4142" s="399"/>
      <c r="E4142" s="400"/>
      <c r="G4142" s="401"/>
      <c r="H4142" s="401"/>
      <c r="I4142" s="401"/>
      <c r="J4142" s="194"/>
      <c r="K4142" s="194"/>
      <c r="L4142" s="195"/>
      <c r="M4142" s="196"/>
      <c r="N4142" s="197"/>
      <c r="O4142" s="197"/>
      <c r="P4142" s="231"/>
    </row>
    <row r="4143" spans="2:16">
      <c r="B4143" s="351"/>
      <c r="C4143" s="435"/>
      <c r="D4143" s="399"/>
      <c r="E4143" s="400"/>
      <c r="G4143" s="401"/>
      <c r="H4143" s="401"/>
      <c r="I4143" s="401"/>
      <c r="J4143" s="194"/>
      <c r="K4143" s="194"/>
      <c r="L4143" s="195"/>
      <c r="M4143" s="196"/>
      <c r="N4143" s="197"/>
      <c r="O4143" s="197"/>
      <c r="P4143" s="231"/>
    </row>
    <row r="4144" spans="2:16">
      <c r="B4144" s="351"/>
      <c r="C4144" s="435"/>
      <c r="D4144" s="399"/>
      <c r="E4144" s="400"/>
      <c r="G4144" s="401"/>
      <c r="H4144" s="401"/>
      <c r="I4144" s="401"/>
      <c r="J4144" s="194"/>
      <c r="K4144" s="194"/>
      <c r="L4144" s="195"/>
      <c r="M4144" s="196"/>
      <c r="N4144" s="197"/>
      <c r="O4144" s="197"/>
      <c r="P4144" s="231"/>
    </row>
    <row r="4145" spans="2:16">
      <c r="B4145" s="351"/>
      <c r="C4145" s="435"/>
      <c r="D4145" s="399"/>
      <c r="E4145" s="400"/>
      <c r="G4145" s="401"/>
      <c r="H4145" s="401"/>
      <c r="I4145" s="401"/>
      <c r="J4145" s="194"/>
      <c r="K4145" s="194"/>
      <c r="L4145" s="195"/>
      <c r="M4145" s="196"/>
      <c r="N4145" s="197"/>
      <c r="O4145" s="197"/>
      <c r="P4145" s="231"/>
    </row>
    <row r="4146" spans="2:16">
      <c r="B4146" s="351"/>
      <c r="C4146" s="435"/>
      <c r="D4146" s="399"/>
      <c r="E4146" s="400"/>
      <c r="G4146" s="401"/>
      <c r="H4146" s="401"/>
      <c r="I4146" s="401"/>
      <c r="J4146" s="194"/>
      <c r="K4146" s="194"/>
      <c r="L4146" s="195"/>
      <c r="M4146" s="196"/>
      <c r="N4146" s="197"/>
      <c r="O4146" s="197"/>
      <c r="P4146" s="231"/>
    </row>
    <row r="4147" spans="2:16">
      <c r="B4147" s="351"/>
      <c r="C4147" s="435"/>
      <c r="D4147" s="399"/>
      <c r="E4147" s="400"/>
      <c r="G4147" s="401"/>
      <c r="H4147" s="401"/>
      <c r="I4147" s="401"/>
      <c r="J4147" s="194"/>
      <c r="K4147" s="194"/>
      <c r="L4147" s="195"/>
      <c r="M4147" s="196"/>
      <c r="N4147" s="197"/>
      <c r="O4147" s="197"/>
      <c r="P4147" s="231"/>
    </row>
    <row r="4148" spans="2:16">
      <c r="B4148" s="351"/>
      <c r="C4148" s="435"/>
      <c r="D4148" s="399"/>
      <c r="E4148" s="400"/>
      <c r="G4148" s="401"/>
      <c r="H4148" s="401"/>
      <c r="I4148" s="401"/>
      <c r="J4148" s="194"/>
      <c r="K4148" s="194"/>
      <c r="L4148" s="195"/>
      <c r="M4148" s="196"/>
      <c r="N4148" s="197"/>
      <c r="O4148" s="197"/>
      <c r="P4148" s="231"/>
    </row>
    <row r="4149" spans="2:16">
      <c r="B4149" s="351"/>
      <c r="C4149" s="435"/>
      <c r="D4149" s="399"/>
      <c r="E4149" s="400"/>
      <c r="G4149" s="401"/>
      <c r="H4149" s="401"/>
      <c r="I4149" s="401"/>
      <c r="J4149" s="194"/>
      <c r="K4149" s="194"/>
      <c r="L4149" s="195"/>
      <c r="M4149" s="196"/>
      <c r="N4149" s="197"/>
      <c r="O4149" s="197"/>
      <c r="P4149" s="231"/>
    </row>
    <row r="4150" spans="2:16">
      <c r="B4150" s="351"/>
      <c r="C4150" s="435"/>
      <c r="D4150" s="399"/>
      <c r="E4150" s="400"/>
      <c r="G4150" s="401"/>
      <c r="H4150" s="401"/>
      <c r="I4150" s="401"/>
      <c r="J4150" s="194"/>
      <c r="K4150" s="194"/>
      <c r="L4150" s="195"/>
      <c r="M4150" s="196"/>
      <c r="N4150" s="197"/>
      <c r="O4150" s="197"/>
      <c r="P4150" s="231"/>
    </row>
    <row r="4151" spans="2:16">
      <c r="B4151" s="351"/>
      <c r="C4151" s="435"/>
      <c r="D4151" s="399"/>
      <c r="E4151" s="400"/>
      <c r="G4151" s="401"/>
      <c r="H4151" s="401"/>
      <c r="I4151" s="401"/>
      <c r="J4151" s="194"/>
      <c r="K4151" s="194"/>
      <c r="L4151" s="195"/>
      <c r="M4151" s="196"/>
      <c r="N4151" s="197"/>
      <c r="O4151" s="197"/>
      <c r="P4151" s="231"/>
    </row>
    <row r="4152" spans="2:16">
      <c r="B4152" s="351"/>
      <c r="C4152" s="435"/>
      <c r="D4152" s="399"/>
      <c r="E4152" s="400"/>
      <c r="G4152" s="401"/>
      <c r="H4152" s="401"/>
      <c r="I4152" s="401"/>
      <c r="J4152" s="194"/>
      <c r="K4152" s="194"/>
      <c r="L4152" s="195"/>
      <c r="M4152" s="196"/>
      <c r="N4152" s="197"/>
      <c r="O4152" s="197"/>
      <c r="P4152" s="231"/>
    </row>
    <row r="4153" spans="2:16">
      <c r="B4153" s="351"/>
      <c r="C4153" s="435"/>
      <c r="D4153" s="399"/>
      <c r="E4153" s="400"/>
      <c r="G4153" s="401"/>
      <c r="H4153" s="401"/>
      <c r="I4153" s="401"/>
      <c r="J4153" s="194"/>
      <c r="K4153" s="194"/>
      <c r="L4153" s="195"/>
      <c r="M4153" s="196"/>
      <c r="N4153" s="197"/>
      <c r="O4153" s="197"/>
      <c r="P4153" s="231"/>
    </row>
    <row r="4154" spans="2:16">
      <c r="B4154" s="351"/>
      <c r="C4154" s="435"/>
      <c r="D4154" s="399"/>
      <c r="E4154" s="400"/>
      <c r="G4154" s="401"/>
      <c r="H4154" s="401"/>
      <c r="I4154" s="401"/>
      <c r="J4154" s="194"/>
      <c r="K4154" s="194"/>
      <c r="L4154" s="195"/>
      <c r="M4154" s="196"/>
      <c r="N4154" s="197"/>
      <c r="O4154" s="197"/>
      <c r="P4154" s="231"/>
    </row>
    <row r="4155" spans="2:16">
      <c r="B4155" s="351"/>
      <c r="C4155" s="435"/>
      <c r="D4155" s="399"/>
      <c r="E4155" s="400"/>
      <c r="G4155" s="401"/>
      <c r="H4155" s="401"/>
      <c r="I4155" s="401"/>
      <c r="J4155" s="194"/>
      <c r="K4155" s="194"/>
      <c r="L4155" s="195"/>
      <c r="M4155" s="196"/>
      <c r="N4155" s="197"/>
      <c r="O4155" s="197"/>
      <c r="P4155" s="231"/>
    </row>
    <row r="4156" spans="2:16">
      <c r="B4156" s="351"/>
      <c r="C4156" s="435"/>
      <c r="D4156" s="399"/>
      <c r="E4156" s="400"/>
      <c r="G4156" s="401"/>
      <c r="H4156" s="401"/>
      <c r="I4156" s="401"/>
      <c r="J4156" s="194"/>
      <c r="K4156" s="194"/>
      <c r="L4156" s="195"/>
      <c r="M4156" s="196"/>
      <c r="N4156" s="197"/>
      <c r="O4156" s="197"/>
      <c r="P4156" s="231"/>
    </row>
    <row r="4157" spans="2:16">
      <c r="B4157" s="351"/>
      <c r="C4157" s="435"/>
      <c r="D4157" s="399"/>
      <c r="E4157" s="400"/>
      <c r="G4157" s="401"/>
      <c r="H4157" s="401"/>
      <c r="I4157" s="401"/>
      <c r="J4157" s="194"/>
      <c r="K4157" s="194"/>
      <c r="L4157" s="195"/>
      <c r="M4157" s="196"/>
      <c r="N4157" s="197"/>
      <c r="O4157" s="197"/>
      <c r="P4157" s="231"/>
    </row>
    <row r="4158" spans="2:16">
      <c r="B4158" s="351"/>
      <c r="C4158" s="435"/>
      <c r="D4158" s="399"/>
      <c r="E4158" s="400"/>
      <c r="G4158" s="401"/>
      <c r="H4158" s="401"/>
      <c r="I4158" s="401"/>
      <c r="J4158" s="194"/>
      <c r="K4158" s="194"/>
      <c r="L4158" s="195"/>
      <c r="M4158" s="196"/>
      <c r="N4158" s="197"/>
      <c r="O4158" s="197"/>
      <c r="P4158" s="231"/>
    </row>
    <row r="4159" spans="2:16">
      <c r="B4159" s="351"/>
      <c r="C4159" s="435"/>
      <c r="D4159" s="399"/>
      <c r="E4159" s="400"/>
      <c r="G4159" s="401"/>
      <c r="H4159" s="401"/>
      <c r="I4159" s="401"/>
      <c r="J4159" s="194"/>
      <c r="K4159" s="194"/>
      <c r="L4159" s="195"/>
      <c r="M4159" s="196"/>
      <c r="N4159" s="197"/>
      <c r="O4159" s="197"/>
      <c r="P4159" s="231"/>
    </row>
    <row r="4160" spans="2:16">
      <c r="B4160" s="351"/>
      <c r="C4160" s="435"/>
      <c r="D4160" s="399"/>
      <c r="E4160" s="400"/>
      <c r="G4160" s="401"/>
      <c r="H4160" s="401"/>
      <c r="I4160" s="401"/>
      <c r="J4160" s="194"/>
      <c r="K4160" s="194"/>
      <c r="L4160" s="195"/>
      <c r="M4160" s="196"/>
      <c r="N4160" s="197"/>
      <c r="O4160" s="197"/>
      <c r="P4160" s="231"/>
    </row>
    <row r="4161" spans="2:16">
      <c r="B4161" s="351"/>
      <c r="C4161" s="435"/>
      <c r="D4161" s="399"/>
      <c r="E4161" s="400"/>
      <c r="G4161" s="401"/>
      <c r="H4161" s="401"/>
      <c r="I4161" s="401"/>
      <c r="J4161" s="194"/>
      <c r="K4161" s="194"/>
      <c r="L4161" s="195"/>
      <c r="M4161" s="196"/>
      <c r="N4161" s="197"/>
      <c r="O4161" s="197"/>
      <c r="P4161" s="231"/>
    </row>
    <row r="4162" spans="2:16">
      <c r="B4162" s="351"/>
      <c r="C4162" s="435"/>
      <c r="D4162" s="399"/>
      <c r="E4162" s="400"/>
      <c r="G4162" s="401"/>
      <c r="H4162" s="401"/>
      <c r="I4162" s="401"/>
      <c r="J4162" s="194"/>
      <c r="K4162" s="194"/>
      <c r="L4162" s="195"/>
      <c r="M4162" s="196"/>
      <c r="N4162" s="197"/>
      <c r="O4162" s="197"/>
      <c r="P4162" s="231"/>
    </row>
    <row r="4163" spans="2:16">
      <c r="B4163" s="351"/>
      <c r="C4163" s="435"/>
      <c r="D4163" s="399"/>
      <c r="E4163" s="400"/>
      <c r="G4163" s="401"/>
      <c r="H4163" s="401"/>
      <c r="I4163" s="401"/>
      <c r="J4163" s="194"/>
      <c r="K4163" s="194"/>
      <c r="L4163" s="195"/>
      <c r="M4163" s="196"/>
      <c r="N4163" s="197"/>
      <c r="O4163" s="197"/>
      <c r="P4163" s="231"/>
    </row>
    <row r="4164" spans="2:16">
      <c r="B4164" s="351"/>
      <c r="C4164" s="435"/>
      <c r="D4164" s="399"/>
      <c r="E4164" s="400"/>
      <c r="G4164" s="401"/>
      <c r="H4164" s="401"/>
      <c r="I4164" s="401"/>
      <c r="J4164" s="194"/>
      <c r="K4164" s="194"/>
      <c r="L4164" s="195"/>
      <c r="M4164" s="196"/>
      <c r="N4164" s="197"/>
      <c r="O4164" s="197"/>
      <c r="P4164" s="231"/>
    </row>
    <row r="4165" spans="2:16">
      <c r="B4165" s="351"/>
      <c r="C4165" s="435"/>
      <c r="D4165" s="399"/>
      <c r="E4165" s="400"/>
      <c r="G4165" s="401"/>
      <c r="H4165" s="401"/>
      <c r="I4165" s="401"/>
      <c r="J4165" s="194"/>
      <c r="K4165" s="194"/>
      <c r="L4165" s="195"/>
      <c r="M4165" s="196"/>
      <c r="N4165" s="197"/>
      <c r="O4165" s="197"/>
      <c r="P4165" s="231"/>
    </row>
    <row r="4166" spans="2:16">
      <c r="B4166" s="351"/>
      <c r="C4166" s="435"/>
      <c r="D4166" s="399"/>
      <c r="E4166" s="400"/>
      <c r="G4166" s="401"/>
      <c r="H4166" s="401"/>
      <c r="I4166" s="401"/>
      <c r="J4166" s="194"/>
      <c r="K4166" s="194"/>
      <c r="L4166" s="195"/>
      <c r="M4166" s="196"/>
      <c r="N4166" s="197"/>
      <c r="O4166" s="197"/>
      <c r="P4166" s="231"/>
    </row>
    <row r="4167" spans="2:16">
      <c r="B4167" s="351"/>
      <c r="C4167" s="435"/>
      <c r="D4167" s="399"/>
      <c r="E4167" s="400"/>
      <c r="G4167" s="401"/>
      <c r="H4167" s="401"/>
      <c r="I4167" s="401"/>
      <c r="J4167" s="194"/>
      <c r="K4167" s="194"/>
      <c r="L4167" s="195"/>
      <c r="M4167" s="196"/>
      <c r="N4167" s="197"/>
      <c r="O4167" s="197"/>
      <c r="P4167" s="231"/>
    </row>
    <row r="4168" spans="2:16">
      <c r="B4168" s="351"/>
      <c r="C4168" s="435"/>
      <c r="D4168" s="399"/>
      <c r="E4168" s="400"/>
      <c r="G4168" s="401"/>
      <c r="H4168" s="401"/>
      <c r="I4168" s="401"/>
      <c r="J4168" s="194"/>
      <c r="K4168" s="194"/>
      <c r="L4168" s="195"/>
      <c r="M4168" s="196"/>
      <c r="N4168" s="197"/>
      <c r="O4168" s="197"/>
      <c r="P4168" s="231"/>
    </row>
    <row r="4169" spans="2:16">
      <c r="B4169" s="351"/>
      <c r="C4169" s="435"/>
      <c r="D4169" s="399"/>
      <c r="E4169" s="400"/>
      <c r="G4169" s="401"/>
      <c r="H4169" s="401"/>
      <c r="I4169" s="401"/>
      <c r="J4169" s="194"/>
      <c r="K4169" s="194"/>
      <c r="L4169" s="195"/>
      <c r="M4169" s="196"/>
      <c r="N4169" s="197"/>
      <c r="O4169" s="197"/>
      <c r="P4169" s="231"/>
    </row>
    <row r="4170" spans="2:16">
      <c r="B4170" s="351"/>
      <c r="C4170" s="435"/>
      <c r="D4170" s="399"/>
      <c r="E4170" s="400"/>
      <c r="G4170" s="401"/>
      <c r="H4170" s="401"/>
      <c r="I4170" s="401"/>
      <c r="J4170" s="194"/>
      <c r="K4170" s="194"/>
      <c r="L4170" s="195"/>
      <c r="M4170" s="196"/>
      <c r="N4170" s="197"/>
      <c r="O4170" s="197"/>
      <c r="P4170" s="231"/>
    </row>
    <row r="4171" spans="2:16">
      <c r="B4171" s="351"/>
      <c r="C4171" s="435"/>
      <c r="D4171" s="399"/>
      <c r="E4171" s="400"/>
      <c r="G4171" s="401"/>
      <c r="H4171" s="401"/>
      <c r="I4171" s="401"/>
      <c r="J4171" s="194"/>
      <c r="K4171" s="194"/>
      <c r="L4171" s="195"/>
      <c r="M4171" s="196"/>
      <c r="N4171" s="197"/>
      <c r="O4171" s="197"/>
      <c r="P4171" s="231"/>
    </row>
    <row r="4172" spans="2:16">
      <c r="B4172" s="351"/>
      <c r="C4172" s="435"/>
      <c r="D4172" s="399"/>
      <c r="E4172" s="400"/>
      <c r="G4172" s="401"/>
      <c r="H4172" s="401"/>
      <c r="I4172" s="401"/>
      <c r="J4172" s="194"/>
      <c r="K4172" s="194"/>
      <c r="L4172" s="195"/>
      <c r="M4172" s="196"/>
      <c r="N4172" s="197"/>
      <c r="O4172" s="197"/>
      <c r="P4172" s="231"/>
    </row>
    <row r="4173" spans="2:16">
      <c r="B4173" s="402"/>
      <c r="C4173" s="435"/>
      <c r="D4173" s="404"/>
      <c r="E4173" s="405"/>
      <c r="G4173" s="406"/>
      <c r="H4173" s="406"/>
      <c r="I4173" s="406"/>
      <c r="J4173" s="194"/>
      <c r="K4173" s="194"/>
      <c r="L4173" s="195"/>
      <c r="M4173" s="196"/>
      <c r="N4173" s="197"/>
      <c r="O4173" s="197"/>
      <c r="P4173" s="221"/>
    </row>
    <row r="4174" spans="2:16">
      <c r="B4174" s="351"/>
      <c r="C4174" s="435"/>
      <c r="D4174" s="399"/>
      <c r="E4174" s="400"/>
      <c r="G4174" s="401"/>
      <c r="H4174" s="401"/>
      <c r="I4174" s="401"/>
      <c r="J4174" s="194"/>
      <c r="K4174" s="194"/>
      <c r="L4174" s="195"/>
      <c r="M4174" s="196"/>
      <c r="N4174" s="197"/>
      <c r="O4174" s="197"/>
      <c r="P4174" s="231"/>
    </row>
    <row r="4175" spans="2:16">
      <c r="B4175" s="351"/>
      <c r="C4175" s="435"/>
      <c r="D4175" s="399"/>
      <c r="E4175" s="400"/>
      <c r="G4175" s="401"/>
      <c r="H4175" s="401"/>
      <c r="I4175" s="401"/>
      <c r="J4175" s="194"/>
      <c r="K4175" s="194"/>
      <c r="L4175" s="195"/>
      <c r="M4175" s="196"/>
      <c r="N4175" s="197"/>
      <c r="O4175" s="197"/>
      <c r="P4175" s="231"/>
    </row>
    <row r="4176" spans="2:16">
      <c r="B4176" s="351"/>
      <c r="C4176" s="435"/>
      <c r="D4176" s="399"/>
      <c r="E4176" s="400"/>
      <c r="G4176" s="401"/>
      <c r="H4176" s="401"/>
      <c r="I4176" s="401"/>
      <c r="J4176" s="194"/>
      <c r="K4176" s="194"/>
      <c r="L4176" s="195"/>
      <c r="M4176" s="196"/>
      <c r="N4176" s="197"/>
      <c r="O4176" s="197"/>
      <c r="P4176" s="231"/>
    </row>
    <row r="4177" spans="2:16">
      <c r="B4177" s="351"/>
      <c r="C4177" s="435"/>
      <c r="D4177" s="399"/>
      <c r="E4177" s="400"/>
      <c r="G4177" s="401"/>
      <c r="H4177" s="401"/>
      <c r="I4177" s="401"/>
      <c r="J4177" s="194"/>
      <c r="K4177" s="194"/>
      <c r="L4177" s="195"/>
      <c r="M4177" s="196"/>
      <c r="N4177" s="197"/>
      <c r="O4177" s="197"/>
      <c r="P4177" s="231"/>
    </row>
    <row r="4178" spans="2:16">
      <c r="B4178" s="351"/>
      <c r="C4178" s="435"/>
      <c r="D4178" s="399"/>
      <c r="E4178" s="400"/>
      <c r="G4178" s="401"/>
      <c r="H4178" s="401"/>
      <c r="I4178" s="401"/>
      <c r="J4178" s="194"/>
      <c r="K4178" s="194"/>
      <c r="L4178" s="195"/>
      <c r="M4178" s="196"/>
      <c r="N4178" s="197"/>
      <c r="O4178" s="197"/>
      <c r="P4178" s="231"/>
    </row>
    <row r="4179" spans="2:16">
      <c r="B4179" s="351"/>
      <c r="C4179" s="435"/>
      <c r="D4179" s="399"/>
      <c r="E4179" s="400"/>
      <c r="G4179" s="401"/>
      <c r="H4179" s="401"/>
      <c r="I4179" s="401"/>
      <c r="J4179" s="194"/>
      <c r="K4179" s="194"/>
      <c r="L4179" s="195"/>
      <c r="M4179" s="196"/>
      <c r="N4179" s="197"/>
      <c r="O4179" s="197"/>
      <c r="P4179" s="231"/>
    </row>
    <row r="4180" spans="2:16">
      <c r="B4180" s="351"/>
      <c r="C4180" s="435"/>
      <c r="D4180" s="399"/>
      <c r="E4180" s="400"/>
      <c r="G4180" s="401"/>
      <c r="H4180" s="401"/>
      <c r="I4180" s="401"/>
      <c r="J4180" s="194"/>
      <c r="K4180" s="194"/>
      <c r="L4180" s="195"/>
      <c r="M4180" s="196"/>
      <c r="N4180" s="197"/>
      <c r="O4180" s="197"/>
      <c r="P4180" s="231"/>
    </row>
    <row r="4181" spans="2:16">
      <c r="B4181" s="351"/>
      <c r="C4181" s="435"/>
      <c r="D4181" s="399"/>
      <c r="E4181" s="400"/>
      <c r="G4181" s="401"/>
      <c r="H4181" s="401"/>
      <c r="I4181" s="401"/>
      <c r="J4181" s="194"/>
      <c r="K4181" s="194"/>
      <c r="L4181" s="195"/>
      <c r="M4181" s="196"/>
      <c r="N4181" s="197"/>
      <c r="O4181" s="197"/>
      <c r="P4181" s="231"/>
    </row>
    <row r="4182" spans="2:16">
      <c r="B4182" s="351"/>
      <c r="C4182" s="435"/>
      <c r="D4182" s="399"/>
      <c r="E4182" s="400"/>
      <c r="G4182" s="401"/>
      <c r="H4182" s="401"/>
      <c r="I4182" s="401"/>
      <c r="J4182" s="194"/>
      <c r="K4182" s="194"/>
      <c r="L4182" s="195"/>
      <c r="M4182" s="196"/>
      <c r="N4182" s="197"/>
      <c r="O4182" s="197"/>
      <c r="P4182" s="231"/>
    </row>
    <row r="4183" spans="2:16">
      <c r="B4183" s="351"/>
      <c r="C4183" s="435"/>
      <c r="D4183" s="399"/>
      <c r="E4183" s="400"/>
      <c r="G4183" s="401"/>
      <c r="H4183" s="401"/>
      <c r="I4183" s="401"/>
      <c r="J4183" s="194"/>
      <c r="K4183" s="194"/>
      <c r="L4183" s="195"/>
      <c r="M4183" s="196"/>
      <c r="N4183" s="197"/>
      <c r="O4183" s="197"/>
      <c r="P4183" s="231"/>
    </row>
    <row r="4184" spans="2:16">
      <c r="B4184" s="351"/>
      <c r="C4184" s="435"/>
      <c r="D4184" s="399"/>
      <c r="E4184" s="400"/>
      <c r="G4184" s="401"/>
      <c r="H4184" s="401"/>
      <c r="I4184" s="401"/>
      <c r="J4184" s="194"/>
      <c r="K4184" s="194"/>
      <c r="L4184" s="195"/>
      <c r="M4184" s="196"/>
      <c r="N4184" s="197"/>
      <c r="O4184" s="197"/>
      <c r="P4184" s="231"/>
    </row>
    <row r="4185" spans="2:16">
      <c r="B4185" s="351"/>
      <c r="C4185" s="435"/>
      <c r="D4185" s="399"/>
      <c r="E4185" s="400"/>
      <c r="G4185" s="401"/>
      <c r="H4185" s="401"/>
      <c r="I4185" s="401"/>
      <c r="J4185" s="194"/>
      <c r="K4185" s="194"/>
      <c r="L4185" s="195"/>
      <c r="M4185" s="196"/>
      <c r="N4185" s="197"/>
      <c r="O4185" s="197"/>
      <c r="P4185" s="231"/>
    </row>
    <row r="4186" spans="2:16">
      <c r="B4186" s="351"/>
      <c r="C4186" s="435"/>
      <c r="D4186" s="399"/>
      <c r="E4186" s="400"/>
      <c r="G4186" s="401"/>
      <c r="H4186" s="401"/>
      <c r="I4186" s="401"/>
      <c r="J4186" s="194"/>
      <c r="K4186" s="194"/>
      <c r="L4186" s="195"/>
      <c r="M4186" s="196"/>
      <c r="N4186" s="197"/>
      <c r="O4186" s="197"/>
      <c r="P4186" s="231"/>
    </row>
    <row r="4187" spans="2:16">
      <c r="B4187" s="351"/>
      <c r="C4187" s="435"/>
      <c r="D4187" s="399"/>
      <c r="E4187" s="400"/>
      <c r="G4187" s="401"/>
      <c r="H4187" s="401"/>
      <c r="I4187" s="401"/>
      <c r="J4187" s="194"/>
      <c r="K4187" s="194"/>
      <c r="L4187" s="195"/>
      <c r="M4187" s="196"/>
      <c r="N4187" s="197"/>
      <c r="O4187" s="197"/>
      <c r="P4187" s="231"/>
    </row>
    <row r="4188" spans="2:16">
      <c r="B4188" s="351"/>
      <c r="C4188" s="435"/>
      <c r="D4188" s="399"/>
      <c r="E4188" s="400"/>
      <c r="G4188" s="401"/>
      <c r="H4188" s="401"/>
      <c r="I4188" s="401"/>
      <c r="J4188" s="194"/>
      <c r="K4188" s="194"/>
      <c r="L4188" s="195"/>
      <c r="M4188" s="196"/>
      <c r="N4188" s="197"/>
      <c r="O4188" s="197"/>
      <c r="P4188" s="231"/>
    </row>
    <row r="4189" spans="2:16">
      <c r="B4189" s="351"/>
      <c r="C4189" s="435"/>
      <c r="D4189" s="399"/>
      <c r="E4189" s="400"/>
      <c r="G4189" s="401"/>
      <c r="H4189" s="401"/>
      <c r="I4189" s="401"/>
      <c r="J4189" s="194"/>
      <c r="K4189" s="194"/>
      <c r="L4189" s="195"/>
      <c r="M4189" s="196"/>
      <c r="N4189" s="197"/>
      <c r="O4189" s="197"/>
      <c r="P4189" s="231"/>
    </row>
    <row r="4190" spans="2:16">
      <c r="B4190" s="351"/>
      <c r="C4190" s="435"/>
      <c r="D4190" s="399"/>
      <c r="E4190" s="400"/>
      <c r="G4190" s="401"/>
      <c r="H4190" s="401"/>
      <c r="I4190" s="401"/>
      <c r="J4190" s="194"/>
      <c r="K4190" s="194"/>
      <c r="L4190" s="195"/>
      <c r="M4190" s="196"/>
      <c r="N4190" s="197"/>
      <c r="O4190" s="197"/>
      <c r="P4190" s="231"/>
    </row>
    <row r="4191" spans="2:16">
      <c r="B4191" s="351"/>
      <c r="C4191" s="435"/>
      <c r="D4191" s="399"/>
      <c r="E4191" s="400"/>
      <c r="G4191" s="401"/>
      <c r="H4191" s="401"/>
      <c r="I4191" s="401"/>
      <c r="J4191" s="194"/>
      <c r="K4191" s="194"/>
      <c r="L4191" s="195"/>
      <c r="M4191" s="196"/>
      <c r="N4191" s="197"/>
      <c r="O4191" s="197"/>
      <c r="P4191" s="231"/>
    </row>
    <row r="4192" spans="2:16">
      <c r="B4192" s="351"/>
      <c r="C4192" s="435"/>
      <c r="D4192" s="399"/>
      <c r="E4192" s="400"/>
      <c r="G4192" s="401"/>
      <c r="H4192" s="401"/>
      <c r="I4192" s="401"/>
      <c r="J4192" s="194"/>
      <c r="K4192" s="194"/>
      <c r="L4192" s="195"/>
      <c r="M4192" s="196"/>
      <c r="N4192" s="197"/>
      <c r="O4192" s="197"/>
      <c r="P4192" s="231"/>
    </row>
    <row r="4193" spans="2:16">
      <c r="B4193" s="351"/>
      <c r="C4193" s="435"/>
      <c r="D4193" s="399"/>
      <c r="E4193" s="400"/>
      <c r="G4193" s="401"/>
      <c r="H4193" s="401"/>
      <c r="I4193" s="401"/>
      <c r="J4193" s="194"/>
      <c r="K4193" s="194"/>
      <c r="L4193" s="195"/>
      <c r="M4193" s="196"/>
      <c r="N4193" s="197"/>
      <c r="O4193" s="197"/>
      <c r="P4193" s="231"/>
    </row>
    <row r="4194" spans="2:16">
      <c r="B4194" s="351"/>
      <c r="C4194" s="435"/>
      <c r="D4194" s="399"/>
      <c r="E4194" s="400"/>
      <c r="G4194" s="401"/>
      <c r="H4194" s="401"/>
      <c r="I4194" s="401"/>
      <c r="J4194" s="194"/>
      <c r="K4194" s="194"/>
      <c r="L4194" s="195"/>
      <c r="M4194" s="196"/>
      <c r="N4194" s="197"/>
      <c r="O4194" s="197"/>
      <c r="P4194" s="231"/>
    </row>
    <row r="4195" spans="2:16">
      <c r="B4195" s="351"/>
      <c r="C4195" s="435"/>
      <c r="D4195" s="399"/>
      <c r="E4195" s="400"/>
      <c r="G4195" s="401"/>
      <c r="H4195" s="401"/>
      <c r="I4195" s="401"/>
      <c r="J4195" s="194"/>
      <c r="K4195" s="194"/>
      <c r="L4195" s="195"/>
      <c r="M4195" s="196"/>
      <c r="N4195" s="197"/>
      <c r="O4195" s="197"/>
      <c r="P4195" s="231"/>
    </row>
    <row r="4196" spans="2:16">
      <c r="B4196" s="351"/>
      <c r="C4196" s="435"/>
      <c r="D4196" s="399"/>
      <c r="E4196" s="400"/>
      <c r="G4196" s="401"/>
      <c r="H4196" s="401"/>
      <c r="I4196" s="401"/>
      <c r="J4196" s="194"/>
      <c r="K4196" s="194"/>
      <c r="L4196" s="195"/>
      <c r="M4196" s="196"/>
      <c r="N4196" s="197"/>
      <c r="O4196" s="197"/>
      <c r="P4196" s="231"/>
    </row>
    <row r="4197" spans="2:16">
      <c r="B4197" s="351"/>
      <c r="C4197" s="435"/>
      <c r="D4197" s="399"/>
      <c r="E4197" s="400"/>
      <c r="G4197" s="401"/>
      <c r="H4197" s="401"/>
      <c r="I4197" s="401"/>
      <c r="J4197" s="194"/>
      <c r="K4197" s="194"/>
      <c r="L4197" s="195"/>
      <c r="M4197" s="196"/>
      <c r="N4197" s="197"/>
      <c r="O4197" s="197"/>
      <c r="P4197" s="231"/>
    </row>
    <row r="4198" spans="2:16">
      <c r="B4198" s="351"/>
      <c r="C4198" s="435"/>
      <c r="D4198" s="399"/>
      <c r="E4198" s="400"/>
      <c r="G4198" s="401"/>
      <c r="H4198" s="401"/>
      <c r="I4198" s="401"/>
      <c r="J4198" s="194"/>
      <c r="K4198" s="194"/>
      <c r="L4198" s="195"/>
      <c r="M4198" s="196"/>
      <c r="N4198" s="197"/>
      <c r="O4198" s="197"/>
      <c r="P4198" s="231"/>
    </row>
    <row r="4199" spans="2:16">
      <c r="B4199" s="351"/>
      <c r="C4199" s="435"/>
      <c r="D4199" s="399"/>
      <c r="E4199" s="400"/>
      <c r="G4199" s="401"/>
      <c r="H4199" s="401"/>
      <c r="I4199" s="401"/>
      <c r="J4199" s="194"/>
      <c r="K4199" s="194"/>
      <c r="L4199" s="195"/>
      <c r="M4199" s="196"/>
      <c r="N4199" s="197"/>
      <c r="O4199" s="197"/>
      <c r="P4199" s="231"/>
    </row>
    <row r="4200" spans="2:16">
      <c r="B4200" s="351"/>
      <c r="C4200" s="435"/>
      <c r="D4200" s="399"/>
      <c r="E4200" s="400"/>
      <c r="G4200" s="401"/>
      <c r="H4200" s="401"/>
      <c r="I4200" s="401"/>
      <c r="J4200" s="194"/>
      <c r="K4200" s="194"/>
      <c r="L4200" s="195"/>
      <c r="M4200" s="196"/>
      <c r="N4200" s="197"/>
      <c r="O4200" s="197"/>
      <c r="P4200" s="231"/>
    </row>
    <row r="4201" spans="2:16">
      <c r="B4201" s="351"/>
      <c r="C4201" s="435"/>
      <c r="D4201" s="399"/>
      <c r="E4201" s="400"/>
      <c r="G4201" s="401"/>
      <c r="H4201" s="401"/>
      <c r="I4201" s="401"/>
      <c r="J4201" s="194"/>
      <c r="K4201" s="194"/>
      <c r="L4201" s="195"/>
      <c r="M4201" s="196"/>
      <c r="N4201" s="197"/>
      <c r="O4201" s="197"/>
      <c r="P4201" s="231"/>
    </row>
    <row r="4202" spans="2:16">
      <c r="B4202" s="351"/>
      <c r="C4202" s="435"/>
      <c r="D4202" s="399"/>
      <c r="E4202" s="400"/>
      <c r="G4202" s="401"/>
      <c r="H4202" s="401"/>
      <c r="I4202" s="401"/>
      <c r="J4202" s="194"/>
      <c r="K4202" s="194"/>
      <c r="L4202" s="195"/>
      <c r="M4202" s="196"/>
      <c r="N4202" s="197"/>
      <c r="O4202" s="197"/>
      <c r="P4202" s="231"/>
    </row>
    <row r="4203" spans="2:16">
      <c r="B4203" s="351"/>
      <c r="C4203" s="435"/>
      <c r="D4203" s="399"/>
      <c r="E4203" s="400"/>
      <c r="G4203" s="401"/>
      <c r="H4203" s="401"/>
      <c r="I4203" s="401"/>
      <c r="J4203" s="194"/>
      <c r="K4203" s="194"/>
      <c r="L4203" s="195"/>
      <c r="M4203" s="196"/>
      <c r="N4203" s="197"/>
      <c r="O4203" s="197"/>
      <c r="P4203" s="231"/>
    </row>
    <row r="4204" spans="2:16">
      <c r="B4204" s="351"/>
      <c r="C4204" s="435"/>
      <c r="D4204" s="399"/>
      <c r="E4204" s="400"/>
      <c r="G4204" s="401"/>
      <c r="H4204" s="401"/>
      <c r="I4204" s="401"/>
      <c r="J4204" s="194"/>
      <c r="K4204" s="194"/>
      <c r="L4204" s="195"/>
      <c r="M4204" s="196"/>
      <c r="N4204" s="197"/>
      <c r="O4204" s="197"/>
      <c r="P4204" s="231"/>
    </row>
    <row r="4205" spans="2:16">
      <c r="B4205" s="351"/>
      <c r="C4205" s="435"/>
      <c r="D4205" s="399"/>
      <c r="E4205" s="400"/>
      <c r="G4205" s="401"/>
      <c r="H4205" s="401"/>
      <c r="I4205" s="401"/>
      <c r="J4205" s="194"/>
      <c r="K4205" s="194"/>
      <c r="L4205" s="195"/>
      <c r="M4205" s="196"/>
      <c r="N4205" s="197"/>
      <c r="O4205" s="197"/>
      <c r="P4205" s="231"/>
    </row>
    <row r="4206" spans="2:16">
      <c r="B4206" s="351"/>
      <c r="C4206" s="435"/>
      <c r="D4206" s="399"/>
      <c r="E4206" s="400"/>
      <c r="G4206" s="401"/>
      <c r="H4206" s="401"/>
      <c r="I4206" s="401"/>
      <c r="J4206" s="194"/>
      <c r="K4206" s="194"/>
      <c r="L4206" s="195"/>
      <c r="M4206" s="196"/>
      <c r="N4206" s="197"/>
      <c r="O4206" s="197"/>
      <c r="P4206" s="231"/>
    </row>
    <row r="4207" spans="2:16">
      <c r="B4207" s="351"/>
      <c r="C4207" s="435"/>
      <c r="D4207" s="399"/>
      <c r="E4207" s="400"/>
      <c r="G4207" s="401"/>
      <c r="H4207" s="401"/>
      <c r="I4207" s="401"/>
      <c r="J4207" s="194"/>
      <c r="K4207" s="194"/>
      <c r="L4207" s="195"/>
      <c r="M4207" s="196"/>
      <c r="N4207" s="197"/>
      <c r="O4207" s="197"/>
      <c r="P4207" s="231"/>
    </row>
    <row r="4208" spans="2:16">
      <c r="B4208" s="351"/>
      <c r="C4208" s="435"/>
      <c r="D4208" s="399"/>
      <c r="E4208" s="400"/>
      <c r="G4208" s="401"/>
      <c r="H4208" s="401"/>
      <c r="I4208" s="401"/>
      <c r="J4208" s="194"/>
      <c r="K4208" s="194"/>
      <c r="L4208" s="195"/>
      <c r="M4208" s="196"/>
      <c r="N4208" s="197"/>
      <c r="O4208" s="197"/>
      <c r="P4208" s="231"/>
    </row>
    <row r="4209" spans="2:16">
      <c r="B4209" s="351"/>
      <c r="C4209" s="435"/>
      <c r="D4209" s="399"/>
      <c r="E4209" s="400"/>
      <c r="G4209" s="401"/>
      <c r="H4209" s="401"/>
      <c r="I4209" s="401"/>
      <c r="J4209" s="194"/>
      <c r="K4209" s="194"/>
      <c r="L4209" s="195"/>
      <c r="M4209" s="196"/>
      <c r="N4209" s="197"/>
      <c r="O4209" s="197"/>
      <c r="P4209" s="231"/>
    </row>
    <row r="4210" spans="2:16">
      <c r="B4210" s="351"/>
      <c r="C4210" s="435"/>
      <c r="D4210" s="399"/>
      <c r="E4210" s="400"/>
      <c r="G4210" s="401"/>
      <c r="H4210" s="401"/>
      <c r="I4210" s="401"/>
      <c r="J4210" s="194"/>
      <c r="K4210" s="194"/>
      <c r="L4210" s="195"/>
      <c r="M4210" s="196"/>
      <c r="N4210" s="197"/>
      <c r="O4210" s="197"/>
      <c r="P4210" s="231"/>
    </row>
    <row r="4211" spans="2:16">
      <c r="B4211" s="351"/>
      <c r="C4211" s="435"/>
      <c r="D4211" s="399"/>
      <c r="E4211" s="400"/>
      <c r="G4211" s="401"/>
      <c r="H4211" s="401"/>
      <c r="I4211" s="401"/>
      <c r="J4211" s="194"/>
      <c r="K4211" s="194"/>
      <c r="L4211" s="195"/>
      <c r="M4211" s="196"/>
      <c r="N4211" s="197"/>
      <c r="O4211" s="197"/>
      <c r="P4211" s="231"/>
    </row>
    <row r="4212" spans="2:16">
      <c r="B4212" s="351"/>
      <c r="C4212" s="435"/>
      <c r="D4212" s="399"/>
      <c r="E4212" s="400"/>
      <c r="G4212" s="401"/>
      <c r="H4212" s="401"/>
      <c r="I4212" s="401"/>
      <c r="J4212" s="194"/>
      <c r="K4212" s="194"/>
      <c r="L4212" s="195"/>
      <c r="M4212" s="196"/>
      <c r="N4212" s="197"/>
      <c r="O4212" s="197"/>
      <c r="P4212" s="231"/>
    </row>
    <row r="4213" spans="2:16">
      <c r="B4213" s="351"/>
      <c r="C4213" s="435"/>
      <c r="D4213" s="399"/>
      <c r="E4213" s="400"/>
      <c r="G4213" s="401"/>
      <c r="H4213" s="401"/>
      <c r="I4213" s="401"/>
      <c r="J4213" s="194"/>
      <c r="K4213" s="194"/>
      <c r="L4213" s="195"/>
      <c r="M4213" s="196"/>
      <c r="N4213" s="197"/>
      <c r="O4213" s="197"/>
      <c r="P4213" s="231"/>
    </row>
    <row r="4214" spans="2:16">
      <c r="B4214" s="351"/>
      <c r="C4214" s="435"/>
      <c r="D4214" s="399"/>
      <c r="E4214" s="400"/>
      <c r="G4214" s="401"/>
      <c r="H4214" s="401"/>
      <c r="I4214" s="401"/>
      <c r="J4214" s="194"/>
      <c r="K4214" s="194"/>
      <c r="L4214" s="195"/>
      <c r="M4214" s="196"/>
      <c r="N4214" s="197"/>
      <c r="O4214" s="197"/>
      <c r="P4214" s="231"/>
    </row>
    <row r="4215" spans="2:16">
      <c r="B4215" s="351"/>
      <c r="C4215" s="435"/>
      <c r="D4215" s="399"/>
      <c r="E4215" s="400"/>
      <c r="G4215" s="401"/>
      <c r="H4215" s="401"/>
      <c r="I4215" s="401"/>
      <c r="J4215" s="194"/>
      <c r="K4215" s="194"/>
      <c r="L4215" s="195"/>
      <c r="M4215" s="196"/>
      <c r="N4215" s="197"/>
      <c r="O4215" s="197"/>
      <c r="P4215" s="231"/>
    </row>
    <row r="4216" spans="2:16">
      <c r="B4216" s="351"/>
      <c r="C4216" s="435"/>
      <c r="D4216" s="399"/>
      <c r="E4216" s="400"/>
      <c r="G4216" s="401"/>
      <c r="H4216" s="401"/>
      <c r="I4216" s="401"/>
      <c r="J4216" s="194"/>
      <c r="K4216" s="194"/>
      <c r="L4216" s="195"/>
      <c r="M4216" s="196"/>
      <c r="N4216" s="197"/>
      <c r="O4216" s="197"/>
      <c r="P4216" s="231"/>
    </row>
    <row r="4217" spans="2:16">
      <c r="B4217" s="351"/>
      <c r="C4217" s="435"/>
      <c r="D4217" s="399"/>
      <c r="E4217" s="400"/>
      <c r="G4217" s="401"/>
      <c r="H4217" s="401"/>
      <c r="I4217" s="401"/>
      <c r="J4217" s="194"/>
      <c r="K4217" s="194"/>
      <c r="L4217" s="195"/>
      <c r="M4217" s="196"/>
      <c r="N4217" s="197"/>
      <c r="O4217" s="197"/>
      <c r="P4217" s="231"/>
    </row>
    <row r="4218" spans="2:16">
      <c r="B4218" s="351"/>
      <c r="C4218" s="435"/>
      <c r="D4218" s="399"/>
      <c r="E4218" s="400"/>
      <c r="G4218" s="401"/>
      <c r="H4218" s="401"/>
      <c r="I4218" s="401"/>
      <c r="J4218" s="194"/>
      <c r="K4218" s="194"/>
      <c r="L4218" s="195"/>
      <c r="M4218" s="196"/>
      <c r="N4218" s="197"/>
      <c r="O4218" s="197"/>
      <c r="P4218" s="231"/>
    </row>
    <row r="4219" spans="2:16">
      <c r="B4219" s="351"/>
      <c r="C4219" s="435"/>
      <c r="D4219" s="399"/>
      <c r="E4219" s="400"/>
      <c r="G4219" s="401"/>
      <c r="H4219" s="401"/>
      <c r="I4219" s="401"/>
      <c r="J4219" s="194"/>
      <c r="K4219" s="194"/>
      <c r="L4219" s="195"/>
      <c r="M4219" s="196"/>
      <c r="N4219" s="197"/>
      <c r="O4219" s="197"/>
      <c r="P4219" s="231"/>
    </row>
    <row r="4220" spans="2:16">
      <c r="B4220" s="351"/>
      <c r="C4220" s="435"/>
      <c r="D4220" s="399"/>
      <c r="E4220" s="400"/>
      <c r="G4220" s="401"/>
      <c r="H4220" s="401"/>
      <c r="I4220" s="401"/>
      <c r="J4220" s="194"/>
      <c r="K4220" s="194"/>
      <c r="L4220" s="195"/>
      <c r="M4220" s="196"/>
      <c r="N4220" s="197"/>
      <c r="O4220" s="197"/>
      <c r="P4220" s="231"/>
    </row>
    <row r="4221" spans="2:16">
      <c r="B4221" s="351"/>
      <c r="C4221" s="435"/>
      <c r="D4221" s="399"/>
      <c r="E4221" s="400"/>
      <c r="G4221" s="401"/>
      <c r="H4221" s="401"/>
      <c r="I4221" s="401"/>
      <c r="J4221" s="194"/>
      <c r="K4221" s="194"/>
      <c r="L4221" s="195"/>
      <c r="M4221" s="196"/>
      <c r="N4221" s="197"/>
      <c r="O4221" s="197"/>
      <c r="P4221" s="231"/>
    </row>
    <row r="4222" spans="2:16">
      <c r="B4222" s="351"/>
      <c r="C4222" s="435"/>
      <c r="D4222" s="399"/>
      <c r="E4222" s="400"/>
      <c r="G4222" s="401"/>
      <c r="H4222" s="401"/>
      <c r="I4222" s="401"/>
      <c r="J4222" s="194"/>
      <c r="K4222" s="194"/>
      <c r="L4222" s="195"/>
      <c r="M4222" s="196"/>
      <c r="N4222" s="197"/>
      <c r="O4222" s="197"/>
      <c r="P4222" s="231"/>
    </row>
    <row r="4223" spans="2:16">
      <c r="B4223" s="351"/>
      <c r="C4223" s="435"/>
      <c r="D4223" s="399"/>
      <c r="E4223" s="400"/>
      <c r="G4223" s="401"/>
      <c r="H4223" s="401"/>
      <c r="I4223" s="401"/>
      <c r="J4223" s="194"/>
      <c r="K4223" s="194"/>
      <c r="L4223" s="195"/>
      <c r="M4223" s="196"/>
      <c r="N4223" s="197"/>
      <c r="O4223" s="197"/>
      <c r="P4223" s="231"/>
    </row>
    <row r="4224" spans="2:16">
      <c r="B4224" s="351"/>
      <c r="C4224" s="435"/>
      <c r="D4224" s="399"/>
      <c r="E4224" s="400"/>
      <c r="G4224" s="401"/>
      <c r="H4224" s="401"/>
      <c r="I4224" s="401"/>
      <c r="J4224" s="194"/>
      <c r="K4224" s="194"/>
      <c r="L4224" s="195"/>
      <c r="M4224" s="196"/>
      <c r="N4224" s="197"/>
      <c r="O4224" s="197"/>
      <c r="P4224" s="231"/>
    </row>
    <row r="4225" spans="2:16">
      <c r="B4225" s="351"/>
      <c r="C4225" s="435"/>
      <c r="D4225" s="399"/>
      <c r="E4225" s="400"/>
      <c r="G4225" s="401"/>
      <c r="H4225" s="401"/>
      <c r="I4225" s="401"/>
      <c r="J4225" s="194"/>
      <c r="K4225" s="194"/>
      <c r="L4225" s="195"/>
      <c r="M4225" s="196"/>
      <c r="N4225" s="197"/>
      <c r="O4225" s="197"/>
      <c r="P4225" s="231"/>
    </row>
    <row r="4226" spans="2:16">
      <c r="B4226" s="351"/>
      <c r="C4226" s="435"/>
      <c r="D4226" s="399"/>
      <c r="E4226" s="400"/>
      <c r="G4226" s="401"/>
      <c r="H4226" s="401"/>
      <c r="I4226" s="401"/>
      <c r="J4226" s="194"/>
      <c r="K4226" s="194"/>
      <c r="L4226" s="195"/>
      <c r="M4226" s="196"/>
      <c r="N4226" s="197"/>
      <c r="O4226" s="197"/>
      <c r="P4226" s="231"/>
    </row>
    <row r="4227" spans="2:16">
      <c r="B4227" s="351"/>
      <c r="C4227" s="435"/>
      <c r="D4227" s="399"/>
      <c r="E4227" s="400"/>
      <c r="G4227" s="401"/>
      <c r="H4227" s="401"/>
      <c r="I4227" s="401"/>
      <c r="J4227" s="194"/>
      <c r="K4227" s="194"/>
      <c r="L4227" s="195"/>
      <c r="M4227" s="196"/>
      <c r="N4227" s="197"/>
      <c r="O4227" s="197"/>
      <c r="P4227" s="231"/>
    </row>
    <row r="4228" spans="2:16">
      <c r="B4228" s="351"/>
      <c r="C4228" s="435"/>
      <c r="D4228" s="399"/>
      <c r="E4228" s="400"/>
      <c r="G4228" s="401"/>
      <c r="H4228" s="401"/>
      <c r="I4228" s="401"/>
      <c r="J4228" s="194"/>
      <c r="K4228" s="194"/>
      <c r="L4228" s="195"/>
      <c r="M4228" s="196"/>
      <c r="N4228" s="197"/>
      <c r="O4228" s="197"/>
      <c r="P4228" s="231"/>
    </row>
    <row r="4229" spans="2:16">
      <c r="B4229" s="351"/>
      <c r="C4229" s="435"/>
      <c r="D4229" s="399"/>
      <c r="E4229" s="400"/>
      <c r="G4229" s="401"/>
      <c r="H4229" s="401"/>
      <c r="I4229" s="401"/>
      <c r="J4229" s="194"/>
      <c r="K4229" s="194"/>
      <c r="L4229" s="195"/>
      <c r="M4229" s="196"/>
      <c r="N4229" s="197"/>
      <c r="O4229" s="197"/>
      <c r="P4229" s="231"/>
    </row>
    <row r="4230" spans="2:16">
      <c r="B4230" s="351"/>
      <c r="C4230" s="435"/>
      <c r="D4230" s="399"/>
      <c r="E4230" s="400"/>
      <c r="G4230" s="401"/>
      <c r="H4230" s="401"/>
      <c r="I4230" s="401"/>
      <c r="J4230" s="194"/>
      <c r="K4230" s="194"/>
      <c r="L4230" s="195"/>
      <c r="M4230" s="196"/>
      <c r="N4230" s="197"/>
      <c r="O4230" s="197"/>
      <c r="P4230" s="231"/>
    </row>
    <row r="4231" spans="2:16">
      <c r="B4231" s="351"/>
      <c r="C4231" s="435"/>
      <c r="D4231" s="399"/>
      <c r="E4231" s="400"/>
      <c r="G4231" s="401"/>
      <c r="H4231" s="401"/>
      <c r="I4231" s="401"/>
      <c r="J4231" s="194"/>
      <c r="K4231" s="194"/>
      <c r="L4231" s="195"/>
      <c r="M4231" s="196"/>
      <c r="N4231" s="197"/>
      <c r="O4231" s="197"/>
      <c r="P4231" s="231"/>
    </row>
    <row r="4232" spans="2:16">
      <c r="B4232" s="351"/>
      <c r="C4232" s="435"/>
      <c r="D4232" s="399"/>
      <c r="E4232" s="400"/>
      <c r="G4232" s="401"/>
      <c r="H4232" s="401"/>
      <c r="I4232" s="401"/>
      <c r="J4232" s="194"/>
      <c r="K4232" s="194"/>
      <c r="L4232" s="195"/>
      <c r="M4232" s="196"/>
      <c r="N4232" s="197"/>
      <c r="O4232" s="197"/>
      <c r="P4232" s="231"/>
    </row>
    <row r="4233" spans="2:16">
      <c r="B4233" s="351"/>
      <c r="C4233" s="435"/>
      <c r="D4233" s="399"/>
      <c r="E4233" s="400"/>
      <c r="G4233" s="401"/>
      <c r="H4233" s="401"/>
      <c r="I4233" s="401"/>
      <c r="J4233" s="194"/>
      <c r="K4233" s="194"/>
      <c r="L4233" s="195"/>
      <c r="M4233" s="196"/>
      <c r="N4233" s="197"/>
      <c r="O4233" s="197"/>
      <c r="P4233" s="231"/>
    </row>
    <row r="4234" spans="2:16">
      <c r="B4234" s="351"/>
      <c r="C4234" s="435"/>
      <c r="D4234" s="399"/>
      <c r="E4234" s="400"/>
      <c r="G4234" s="401"/>
      <c r="H4234" s="401"/>
      <c r="I4234" s="401"/>
      <c r="J4234" s="194"/>
      <c r="K4234" s="194"/>
      <c r="L4234" s="195"/>
      <c r="M4234" s="196"/>
      <c r="N4234" s="197"/>
      <c r="O4234" s="197"/>
      <c r="P4234" s="231"/>
    </row>
    <row r="4235" spans="2:16">
      <c r="B4235" s="351"/>
      <c r="C4235" s="435"/>
      <c r="D4235" s="399"/>
      <c r="E4235" s="400"/>
      <c r="G4235" s="401"/>
      <c r="H4235" s="401"/>
      <c r="I4235" s="401"/>
      <c r="J4235" s="194"/>
      <c r="K4235" s="194"/>
      <c r="L4235" s="195"/>
      <c r="M4235" s="196"/>
      <c r="N4235" s="197"/>
      <c r="O4235" s="197"/>
      <c r="P4235" s="231"/>
    </row>
    <row r="4236" spans="2:16">
      <c r="B4236" s="351"/>
      <c r="C4236" s="435"/>
      <c r="D4236" s="399"/>
      <c r="E4236" s="400"/>
      <c r="G4236" s="401"/>
      <c r="H4236" s="401"/>
      <c r="I4236" s="401"/>
      <c r="J4236" s="194"/>
      <c r="K4236" s="194"/>
      <c r="L4236" s="195"/>
      <c r="M4236" s="196"/>
      <c r="N4236" s="197"/>
      <c r="O4236" s="197"/>
      <c r="P4236" s="231"/>
    </row>
    <row r="4237" spans="2:16">
      <c r="B4237" s="351"/>
      <c r="C4237" s="435"/>
      <c r="D4237" s="399"/>
      <c r="E4237" s="400"/>
      <c r="G4237" s="401"/>
      <c r="H4237" s="401"/>
      <c r="I4237" s="401"/>
      <c r="J4237" s="194"/>
      <c r="K4237" s="194"/>
      <c r="L4237" s="195"/>
      <c r="M4237" s="196"/>
      <c r="N4237" s="197"/>
      <c r="O4237" s="197"/>
      <c r="P4237" s="231"/>
    </row>
    <row r="4238" spans="2:16">
      <c r="B4238" s="351"/>
      <c r="C4238" s="435"/>
      <c r="D4238" s="399"/>
      <c r="E4238" s="400"/>
      <c r="G4238" s="401"/>
      <c r="H4238" s="401"/>
      <c r="I4238" s="401"/>
      <c r="J4238" s="194"/>
      <c r="K4238" s="194"/>
      <c r="L4238" s="195"/>
      <c r="M4238" s="196"/>
      <c r="N4238" s="197"/>
      <c r="O4238" s="197"/>
      <c r="P4238" s="231"/>
    </row>
    <row r="4239" spans="2:16">
      <c r="B4239" s="351"/>
      <c r="C4239" s="435"/>
      <c r="D4239" s="399"/>
      <c r="E4239" s="400"/>
      <c r="G4239" s="401"/>
      <c r="H4239" s="401"/>
      <c r="I4239" s="401"/>
      <c r="J4239" s="194"/>
      <c r="K4239" s="194"/>
      <c r="L4239" s="195"/>
      <c r="M4239" s="196"/>
      <c r="N4239" s="197"/>
      <c r="O4239" s="197"/>
      <c r="P4239" s="231"/>
    </row>
    <row r="4240" spans="2:16">
      <c r="B4240" s="351"/>
      <c r="C4240" s="435"/>
      <c r="D4240" s="399"/>
      <c r="E4240" s="400"/>
      <c r="G4240" s="401"/>
      <c r="H4240" s="401"/>
      <c r="I4240" s="401"/>
      <c r="J4240" s="194"/>
      <c r="K4240" s="194"/>
      <c r="L4240" s="195"/>
      <c r="M4240" s="196"/>
      <c r="N4240" s="197"/>
      <c r="O4240" s="197"/>
      <c r="P4240" s="231"/>
    </row>
    <row r="4241" spans="2:16">
      <c r="B4241" s="351"/>
      <c r="C4241" s="435"/>
      <c r="D4241" s="399"/>
      <c r="E4241" s="400"/>
      <c r="G4241" s="401"/>
      <c r="H4241" s="401"/>
      <c r="I4241" s="401"/>
      <c r="J4241" s="194"/>
      <c r="K4241" s="194"/>
      <c r="L4241" s="195"/>
      <c r="M4241" s="196"/>
      <c r="N4241" s="197"/>
      <c r="O4241" s="197"/>
      <c r="P4241" s="231"/>
    </row>
    <row r="4242" spans="2:16">
      <c r="B4242" s="351"/>
      <c r="C4242" s="435"/>
      <c r="D4242" s="399"/>
      <c r="E4242" s="400"/>
      <c r="G4242" s="401"/>
      <c r="H4242" s="401"/>
      <c r="I4242" s="401"/>
      <c r="J4242" s="194"/>
      <c r="K4242" s="194"/>
      <c r="L4242" s="195"/>
      <c r="M4242" s="196"/>
      <c r="N4242" s="197"/>
      <c r="O4242" s="197"/>
      <c r="P4242" s="231"/>
    </row>
    <row r="4243" spans="2:16">
      <c r="B4243" s="351"/>
      <c r="C4243" s="435"/>
      <c r="D4243" s="399"/>
      <c r="E4243" s="400"/>
      <c r="G4243" s="401"/>
      <c r="H4243" s="401"/>
      <c r="I4243" s="401"/>
      <c r="J4243" s="194"/>
      <c r="K4243" s="194"/>
      <c r="L4243" s="195"/>
      <c r="M4243" s="196"/>
      <c r="N4243" s="197"/>
      <c r="O4243" s="197"/>
      <c r="P4243" s="231"/>
    </row>
    <row r="4244" spans="2:16">
      <c r="B4244" s="351"/>
      <c r="C4244" s="435"/>
      <c r="D4244" s="399"/>
      <c r="E4244" s="400"/>
      <c r="G4244" s="401"/>
      <c r="H4244" s="401"/>
      <c r="I4244" s="401"/>
      <c r="J4244" s="194"/>
      <c r="K4244" s="194"/>
      <c r="L4244" s="195"/>
      <c r="M4244" s="196"/>
      <c r="N4244" s="197"/>
      <c r="O4244" s="197"/>
      <c r="P4244" s="231"/>
    </row>
    <row r="4245" spans="2:16">
      <c r="B4245" s="351"/>
      <c r="C4245" s="435"/>
      <c r="D4245" s="399"/>
      <c r="E4245" s="400"/>
      <c r="G4245" s="401"/>
      <c r="H4245" s="401"/>
      <c r="I4245" s="401"/>
      <c r="J4245" s="194"/>
      <c r="K4245" s="194"/>
      <c r="L4245" s="195"/>
      <c r="M4245" s="196"/>
      <c r="N4245" s="197"/>
      <c r="O4245" s="197"/>
      <c r="P4245" s="231"/>
    </row>
    <row r="4246" spans="2:16">
      <c r="B4246" s="351"/>
      <c r="C4246" s="435"/>
      <c r="D4246" s="399"/>
      <c r="E4246" s="400"/>
      <c r="G4246" s="401"/>
      <c r="H4246" s="401"/>
      <c r="I4246" s="401"/>
      <c r="J4246" s="194"/>
      <c r="K4246" s="194"/>
      <c r="L4246" s="195"/>
      <c r="M4246" s="196"/>
      <c r="N4246" s="197"/>
      <c r="O4246" s="197"/>
      <c r="P4246" s="231"/>
    </row>
    <row r="4247" spans="2:16">
      <c r="B4247" s="351"/>
      <c r="C4247" s="435"/>
      <c r="D4247" s="399"/>
      <c r="E4247" s="400"/>
      <c r="G4247" s="401"/>
      <c r="H4247" s="401"/>
      <c r="I4247" s="401"/>
      <c r="J4247" s="194"/>
      <c r="K4247" s="194"/>
      <c r="L4247" s="195"/>
      <c r="M4247" s="196"/>
      <c r="N4247" s="197"/>
      <c r="O4247" s="197"/>
      <c r="P4247" s="231"/>
    </row>
    <row r="4248" spans="2:16">
      <c r="B4248" s="351"/>
      <c r="C4248" s="435"/>
      <c r="D4248" s="399"/>
      <c r="E4248" s="400"/>
      <c r="G4248" s="401"/>
      <c r="H4248" s="401"/>
      <c r="I4248" s="401"/>
      <c r="J4248" s="194"/>
      <c r="K4248" s="194"/>
      <c r="L4248" s="195"/>
      <c r="M4248" s="196"/>
      <c r="N4248" s="197"/>
      <c r="O4248" s="197"/>
      <c r="P4248" s="231"/>
    </row>
    <row r="4249" spans="2:16">
      <c r="B4249" s="351"/>
      <c r="C4249" s="435"/>
      <c r="D4249" s="399"/>
      <c r="E4249" s="400"/>
      <c r="G4249" s="401"/>
      <c r="H4249" s="401"/>
      <c r="I4249" s="401"/>
      <c r="J4249" s="194"/>
      <c r="K4249" s="194"/>
      <c r="L4249" s="195"/>
      <c r="M4249" s="196"/>
      <c r="N4249" s="197"/>
      <c r="O4249" s="197"/>
      <c r="P4249" s="231"/>
    </row>
    <row r="4250" spans="2:16">
      <c r="B4250" s="351"/>
      <c r="C4250" s="435"/>
      <c r="D4250" s="399"/>
      <c r="E4250" s="400"/>
      <c r="G4250" s="401"/>
      <c r="H4250" s="401"/>
      <c r="I4250" s="401"/>
      <c r="J4250" s="194"/>
      <c r="K4250" s="194"/>
      <c r="L4250" s="195"/>
      <c r="M4250" s="196"/>
      <c r="N4250" s="197"/>
      <c r="O4250" s="197"/>
      <c r="P4250" s="231"/>
    </row>
    <row r="4251" spans="2:16">
      <c r="B4251" s="351"/>
      <c r="C4251" s="435"/>
      <c r="D4251" s="399"/>
      <c r="E4251" s="400"/>
      <c r="G4251" s="401"/>
      <c r="H4251" s="401"/>
      <c r="I4251" s="401"/>
      <c r="J4251" s="194"/>
      <c r="K4251" s="194"/>
      <c r="L4251" s="195"/>
      <c r="M4251" s="196"/>
      <c r="N4251" s="197"/>
      <c r="O4251" s="197"/>
      <c r="P4251" s="231"/>
    </row>
    <row r="4252" spans="2:16">
      <c r="B4252" s="351"/>
      <c r="C4252" s="435"/>
      <c r="D4252" s="399"/>
      <c r="E4252" s="400"/>
      <c r="G4252" s="401"/>
      <c r="H4252" s="401"/>
      <c r="I4252" s="401"/>
      <c r="J4252" s="194"/>
      <c r="K4252" s="194"/>
      <c r="L4252" s="195"/>
      <c r="M4252" s="196"/>
      <c r="N4252" s="197"/>
      <c r="O4252" s="197"/>
      <c r="P4252" s="231"/>
    </row>
    <row r="4253" spans="2:16">
      <c r="B4253" s="351"/>
      <c r="C4253" s="435"/>
      <c r="D4253" s="399"/>
      <c r="E4253" s="400"/>
      <c r="G4253" s="401"/>
      <c r="H4253" s="401"/>
      <c r="I4253" s="401"/>
      <c r="J4253" s="194"/>
      <c r="K4253" s="194"/>
      <c r="L4253" s="195"/>
      <c r="M4253" s="196"/>
      <c r="N4253" s="197"/>
      <c r="O4253" s="197"/>
      <c r="P4253" s="231"/>
    </row>
    <row r="4254" spans="2:16">
      <c r="B4254" s="351"/>
      <c r="C4254" s="435"/>
      <c r="D4254" s="399"/>
      <c r="E4254" s="400"/>
      <c r="G4254" s="401"/>
      <c r="H4254" s="401"/>
      <c r="I4254" s="401"/>
      <c r="J4254" s="194"/>
      <c r="K4254" s="194"/>
      <c r="L4254" s="195"/>
      <c r="M4254" s="196"/>
      <c r="N4254" s="197"/>
      <c r="O4254" s="197"/>
      <c r="P4254" s="231"/>
    </row>
    <row r="4255" spans="2:16">
      <c r="B4255" s="351"/>
      <c r="C4255" s="435"/>
      <c r="D4255" s="399"/>
      <c r="E4255" s="400"/>
      <c r="G4255" s="401"/>
      <c r="H4255" s="401"/>
      <c r="I4255" s="401"/>
      <c r="J4255" s="194"/>
      <c r="K4255" s="194"/>
      <c r="L4255" s="195"/>
      <c r="M4255" s="196"/>
      <c r="N4255" s="197"/>
      <c r="O4255" s="197"/>
      <c r="P4255" s="231"/>
    </row>
    <row r="4256" spans="2:16">
      <c r="B4256" s="351"/>
      <c r="C4256" s="435"/>
      <c r="D4256" s="399"/>
      <c r="E4256" s="400"/>
      <c r="G4256" s="401"/>
      <c r="H4256" s="401"/>
      <c r="I4256" s="401"/>
      <c r="J4256" s="194"/>
      <c r="K4256" s="194"/>
      <c r="L4256" s="195"/>
      <c r="M4256" s="196"/>
      <c r="N4256" s="197"/>
      <c r="O4256" s="197"/>
      <c r="P4256" s="231"/>
    </row>
    <row r="4257" spans="2:16">
      <c r="B4257" s="351"/>
      <c r="C4257" s="435"/>
      <c r="D4257" s="399"/>
      <c r="E4257" s="400"/>
      <c r="G4257" s="401"/>
      <c r="H4257" s="401"/>
      <c r="I4257" s="401"/>
      <c r="J4257" s="194"/>
      <c r="K4257" s="194"/>
      <c r="L4257" s="195"/>
      <c r="M4257" s="196"/>
      <c r="N4257" s="197"/>
      <c r="O4257" s="197"/>
      <c r="P4257" s="231"/>
    </row>
    <row r="4258" spans="2:16">
      <c r="B4258" s="351"/>
      <c r="C4258" s="435"/>
      <c r="D4258" s="399"/>
      <c r="E4258" s="400"/>
      <c r="G4258" s="401"/>
      <c r="H4258" s="401"/>
      <c r="I4258" s="401"/>
      <c r="J4258" s="194"/>
      <c r="K4258" s="194"/>
      <c r="L4258" s="195"/>
      <c r="M4258" s="196"/>
      <c r="N4258" s="197"/>
      <c r="O4258" s="197"/>
      <c r="P4258" s="231"/>
    </row>
    <row r="4259" spans="2:16">
      <c r="B4259" s="351"/>
      <c r="C4259" s="435"/>
      <c r="D4259" s="399"/>
      <c r="E4259" s="400"/>
      <c r="G4259" s="401"/>
      <c r="H4259" s="401"/>
      <c r="I4259" s="401"/>
      <c r="J4259" s="194"/>
      <c r="K4259" s="194"/>
      <c r="L4259" s="195"/>
      <c r="M4259" s="196"/>
      <c r="N4259" s="197"/>
      <c r="O4259" s="197"/>
      <c r="P4259" s="231"/>
    </row>
    <row r="4260" spans="2:16">
      <c r="B4260" s="351"/>
      <c r="C4260" s="435"/>
      <c r="D4260" s="399"/>
      <c r="E4260" s="400"/>
      <c r="G4260" s="401"/>
      <c r="H4260" s="401"/>
      <c r="I4260" s="401"/>
      <c r="J4260" s="194"/>
      <c r="K4260" s="194"/>
      <c r="L4260" s="195"/>
      <c r="M4260" s="196"/>
      <c r="N4260" s="197"/>
      <c r="O4260" s="197"/>
      <c r="P4260" s="231"/>
    </row>
    <row r="4261" spans="2:16">
      <c r="B4261" s="351"/>
      <c r="C4261" s="435"/>
      <c r="D4261" s="399"/>
      <c r="E4261" s="400"/>
      <c r="G4261" s="401"/>
      <c r="H4261" s="401"/>
      <c r="I4261" s="401"/>
      <c r="J4261" s="194"/>
      <c r="K4261" s="194"/>
      <c r="L4261" s="195"/>
      <c r="M4261" s="196"/>
      <c r="N4261" s="197"/>
      <c r="O4261" s="197"/>
      <c r="P4261" s="231"/>
    </row>
    <row r="4262" spans="2:16">
      <c r="B4262" s="351"/>
      <c r="C4262" s="435"/>
      <c r="D4262" s="399"/>
      <c r="E4262" s="400"/>
      <c r="G4262" s="401"/>
      <c r="H4262" s="401"/>
      <c r="I4262" s="401"/>
      <c r="J4262" s="194"/>
      <c r="K4262" s="194"/>
      <c r="L4262" s="195"/>
      <c r="M4262" s="196"/>
      <c r="N4262" s="197"/>
      <c r="O4262" s="197"/>
      <c r="P4262" s="231"/>
    </row>
    <row r="4263" spans="2:16">
      <c r="B4263" s="351"/>
      <c r="C4263" s="435"/>
      <c r="D4263" s="399"/>
      <c r="E4263" s="400"/>
      <c r="G4263" s="401"/>
      <c r="H4263" s="401"/>
      <c r="I4263" s="401"/>
      <c r="J4263" s="194"/>
      <c r="K4263" s="194"/>
      <c r="L4263" s="195"/>
      <c r="M4263" s="196"/>
      <c r="N4263" s="197"/>
      <c r="O4263" s="197"/>
      <c r="P4263" s="231"/>
    </row>
    <row r="4264" spans="2:16">
      <c r="B4264" s="351"/>
      <c r="C4264" s="435"/>
      <c r="D4264" s="399"/>
      <c r="E4264" s="400"/>
      <c r="G4264" s="401"/>
      <c r="H4264" s="401"/>
      <c r="I4264" s="401"/>
      <c r="J4264" s="194"/>
      <c r="K4264" s="194"/>
      <c r="L4264" s="195"/>
      <c r="M4264" s="196"/>
      <c r="N4264" s="197"/>
      <c r="O4264" s="197"/>
      <c r="P4264" s="231"/>
    </row>
    <row r="4265" spans="2:16">
      <c r="B4265" s="351"/>
      <c r="C4265" s="435"/>
      <c r="D4265" s="399"/>
      <c r="E4265" s="400"/>
      <c r="G4265" s="401"/>
      <c r="H4265" s="401"/>
      <c r="I4265" s="401"/>
      <c r="J4265" s="194"/>
      <c r="K4265" s="194"/>
      <c r="L4265" s="195"/>
      <c r="M4265" s="196"/>
      <c r="N4265" s="197"/>
      <c r="O4265" s="197"/>
      <c r="P4265" s="231"/>
    </row>
    <row r="4266" spans="2:16">
      <c r="B4266" s="351"/>
      <c r="C4266" s="435"/>
      <c r="D4266" s="399"/>
      <c r="E4266" s="400"/>
      <c r="G4266" s="401"/>
      <c r="H4266" s="401"/>
      <c r="I4266" s="401"/>
      <c r="J4266" s="194"/>
      <c r="K4266" s="194"/>
      <c r="L4266" s="195"/>
      <c r="M4266" s="196"/>
      <c r="N4266" s="197"/>
      <c r="O4266" s="197"/>
      <c r="P4266" s="231"/>
    </row>
    <row r="4267" spans="2:16">
      <c r="B4267" s="351"/>
      <c r="C4267" s="435"/>
      <c r="D4267" s="399"/>
      <c r="E4267" s="400"/>
      <c r="G4267" s="401"/>
      <c r="H4267" s="401"/>
      <c r="I4267" s="401"/>
      <c r="J4267" s="194"/>
      <c r="K4267" s="194"/>
      <c r="L4267" s="195"/>
      <c r="M4267" s="196"/>
      <c r="N4267" s="197"/>
      <c r="O4267" s="197"/>
      <c r="P4267" s="231"/>
    </row>
    <row r="4268" spans="2:16">
      <c r="B4268" s="351"/>
      <c r="C4268" s="435"/>
      <c r="D4268" s="399"/>
      <c r="E4268" s="400"/>
      <c r="G4268" s="401"/>
      <c r="H4268" s="401"/>
      <c r="I4268" s="401"/>
      <c r="J4268" s="194"/>
      <c r="K4268" s="194"/>
      <c r="L4268" s="195"/>
      <c r="M4268" s="196"/>
      <c r="N4268" s="197"/>
      <c r="O4268" s="197"/>
      <c r="P4268" s="231"/>
    </row>
    <row r="4269" spans="2:16">
      <c r="B4269" s="351"/>
      <c r="C4269" s="435"/>
      <c r="D4269" s="399"/>
      <c r="E4269" s="400"/>
      <c r="G4269" s="401"/>
      <c r="H4269" s="401"/>
      <c r="I4269" s="401"/>
      <c r="J4269" s="194"/>
      <c r="K4269" s="194"/>
      <c r="L4269" s="195"/>
      <c r="M4269" s="196"/>
      <c r="N4269" s="197"/>
      <c r="O4269" s="197"/>
      <c r="P4269" s="231"/>
    </row>
    <row r="4270" spans="2:16">
      <c r="B4270" s="351"/>
      <c r="C4270" s="435"/>
      <c r="D4270" s="399"/>
      <c r="E4270" s="400"/>
      <c r="G4270" s="401"/>
      <c r="H4270" s="401"/>
      <c r="I4270" s="401"/>
      <c r="J4270" s="194"/>
      <c r="K4270" s="194"/>
      <c r="L4270" s="195"/>
      <c r="M4270" s="196"/>
      <c r="N4270" s="197"/>
      <c r="O4270" s="197"/>
      <c r="P4270" s="231"/>
    </row>
    <row r="4271" spans="2:16">
      <c r="B4271" s="351"/>
      <c r="C4271" s="435"/>
      <c r="D4271" s="399"/>
      <c r="E4271" s="400"/>
      <c r="G4271" s="401"/>
      <c r="H4271" s="401"/>
      <c r="I4271" s="401"/>
      <c r="J4271" s="194"/>
      <c r="K4271" s="194"/>
      <c r="L4271" s="195"/>
      <c r="M4271" s="196"/>
      <c r="N4271" s="197"/>
      <c r="O4271" s="197"/>
      <c r="P4271" s="231"/>
    </row>
    <row r="4272" spans="2:16">
      <c r="B4272" s="351"/>
      <c r="C4272" s="435"/>
      <c r="D4272" s="399"/>
      <c r="E4272" s="400"/>
      <c r="G4272" s="401"/>
      <c r="H4272" s="401"/>
      <c r="I4272" s="401"/>
      <c r="J4272" s="194"/>
      <c r="K4272" s="194"/>
      <c r="L4272" s="195"/>
      <c r="M4272" s="196"/>
      <c r="N4272" s="197"/>
      <c r="O4272" s="197"/>
      <c r="P4272" s="231"/>
    </row>
    <row r="4273" spans="2:16">
      <c r="B4273" s="351"/>
      <c r="C4273" s="435"/>
      <c r="D4273" s="399"/>
      <c r="E4273" s="400"/>
      <c r="G4273" s="401"/>
      <c r="H4273" s="401"/>
      <c r="I4273" s="401"/>
      <c r="J4273" s="194"/>
      <c r="K4273" s="194"/>
      <c r="L4273" s="195"/>
      <c r="M4273" s="196"/>
      <c r="N4273" s="197"/>
      <c r="O4273" s="197"/>
      <c r="P4273" s="231"/>
    </row>
    <row r="4274" spans="2:16">
      <c r="B4274" s="351"/>
      <c r="C4274" s="435"/>
      <c r="D4274" s="399"/>
      <c r="E4274" s="400"/>
      <c r="G4274" s="401"/>
      <c r="H4274" s="401"/>
      <c r="I4274" s="401"/>
      <c r="J4274" s="194"/>
      <c r="K4274" s="194"/>
      <c r="L4274" s="195"/>
      <c r="M4274" s="196"/>
      <c r="N4274" s="197"/>
      <c r="O4274" s="197"/>
      <c r="P4274" s="231"/>
    </row>
    <row r="4275" spans="2:16">
      <c r="B4275" s="351"/>
      <c r="C4275" s="435"/>
      <c r="D4275" s="399"/>
      <c r="E4275" s="400"/>
      <c r="G4275" s="401"/>
      <c r="H4275" s="401"/>
      <c r="I4275" s="401"/>
      <c r="J4275" s="194"/>
      <c r="K4275" s="194"/>
      <c r="L4275" s="195"/>
      <c r="M4275" s="196"/>
      <c r="N4275" s="197"/>
      <c r="O4275" s="197"/>
      <c r="P4275" s="231"/>
    </row>
    <row r="4276" spans="2:16">
      <c r="B4276" s="351"/>
      <c r="C4276" s="435"/>
      <c r="D4276" s="399"/>
      <c r="E4276" s="400"/>
      <c r="G4276" s="401"/>
      <c r="H4276" s="401"/>
      <c r="I4276" s="401"/>
      <c r="J4276" s="194"/>
      <c r="K4276" s="194"/>
      <c r="L4276" s="195"/>
      <c r="M4276" s="196"/>
      <c r="N4276" s="197"/>
      <c r="O4276" s="197"/>
      <c r="P4276" s="231"/>
    </row>
    <row r="4277" spans="2:16">
      <c r="B4277" s="351"/>
      <c r="C4277" s="435"/>
      <c r="D4277" s="399"/>
      <c r="E4277" s="400"/>
      <c r="G4277" s="401"/>
      <c r="H4277" s="401"/>
      <c r="I4277" s="401"/>
      <c r="J4277" s="194"/>
      <c r="K4277" s="194"/>
      <c r="L4277" s="195"/>
      <c r="M4277" s="196"/>
      <c r="N4277" s="197"/>
      <c r="O4277" s="197"/>
      <c r="P4277" s="231"/>
    </row>
    <row r="4278" spans="2:16">
      <c r="B4278" s="351"/>
      <c r="C4278" s="435"/>
      <c r="D4278" s="399"/>
      <c r="E4278" s="400"/>
      <c r="G4278" s="401"/>
      <c r="H4278" s="401"/>
      <c r="I4278" s="401"/>
      <c r="J4278" s="194"/>
      <c r="K4278" s="194"/>
      <c r="L4278" s="195"/>
      <c r="M4278" s="196"/>
      <c r="N4278" s="197"/>
      <c r="O4278" s="197"/>
      <c r="P4278" s="231"/>
    </row>
    <row r="4279" spans="2:16">
      <c r="B4279" s="351"/>
      <c r="C4279" s="435"/>
      <c r="D4279" s="399"/>
      <c r="E4279" s="400"/>
      <c r="G4279" s="401"/>
      <c r="H4279" s="401"/>
      <c r="I4279" s="401"/>
      <c r="J4279" s="194"/>
      <c r="K4279" s="194"/>
      <c r="L4279" s="195"/>
      <c r="M4279" s="196"/>
      <c r="N4279" s="197"/>
      <c r="O4279" s="197"/>
      <c r="P4279" s="231"/>
    </row>
    <row r="4280" spans="2:16">
      <c r="B4280" s="351"/>
      <c r="C4280" s="435"/>
      <c r="D4280" s="399"/>
      <c r="E4280" s="400"/>
      <c r="G4280" s="401"/>
      <c r="H4280" s="401"/>
      <c r="I4280" s="401"/>
      <c r="J4280" s="194"/>
      <c r="K4280" s="194"/>
      <c r="L4280" s="195"/>
      <c r="M4280" s="196"/>
      <c r="N4280" s="197"/>
      <c r="O4280" s="197"/>
      <c r="P4280" s="231"/>
    </row>
    <row r="4281" spans="2:16">
      <c r="B4281" s="351"/>
      <c r="C4281" s="435"/>
      <c r="D4281" s="399"/>
      <c r="E4281" s="400"/>
      <c r="G4281" s="401"/>
      <c r="H4281" s="401"/>
      <c r="I4281" s="401"/>
      <c r="J4281" s="194"/>
      <c r="K4281" s="194"/>
      <c r="L4281" s="195"/>
      <c r="M4281" s="196"/>
      <c r="N4281" s="197"/>
      <c r="O4281" s="197"/>
      <c r="P4281" s="231"/>
    </row>
    <row r="4282" spans="2:16">
      <c r="B4282" s="351"/>
      <c r="C4282" s="435"/>
      <c r="D4282" s="399"/>
      <c r="E4282" s="400"/>
      <c r="G4282" s="401"/>
      <c r="H4282" s="401"/>
      <c r="I4282" s="401"/>
      <c r="J4282" s="194"/>
      <c r="K4282" s="194"/>
      <c r="L4282" s="195"/>
      <c r="M4282" s="196"/>
      <c r="N4282" s="197"/>
      <c r="O4282" s="197"/>
      <c r="P4282" s="231"/>
    </row>
    <row r="4283" spans="2:16">
      <c r="B4283" s="351"/>
      <c r="C4283" s="435"/>
      <c r="D4283" s="399"/>
      <c r="E4283" s="400"/>
      <c r="G4283" s="401"/>
      <c r="H4283" s="401"/>
      <c r="I4283" s="401"/>
      <c r="J4283" s="194"/>
      <c r="K4283" s="194"/>
      <c r="L4283" s="195"/>
      <c r="M4283" s="196"/>
      <c r="N4283" s="197"/>
      <c r="O4283" s="197"/>
      <c r="P4283" s="231"/>
    </row>
    <row r="4284" spans="2:16">
      <c r="B4284" s="351"/>
      <c r="C4284" s="435"/>
      <c r="D4284" s="399"/>
      <c r="E4284" s="400"/>
      <c r="G4284" s="401"/>
      <c r="H4284" s="401"/>
      <c r="I4284" s="401"/>
      <c r="J4284" s="194"/>
      <c r="K4284" s="194"/>
      <c r="L4284" s="195"/>
      <c r="M4284" s="196"/>
      <c r="N4284" s="197"/>
      <c r="O4284" s="197"/>
      <c r="P4284" s="231"/>
    </row>
    <row r="4285" spans="2:16">
      <c r="B4285" s="351"/>
      <c r="C4285" s="435"/>
      <c r="D4285" s="399"/>
      <c r="E4285" s="400"/>
      <c r="G4285" s="401"/>
      <c r="H4285" s="401"/>
      <c r="I4285" s="401"/>
      <c r="J4285" s="194"/>
      <c r="K4285" s="194"/>
      <c r="L4285" s="195"/>
      <c r="M4285" s="196"/>
      <c r="N4285" s="197"/>
      <c r="O4285" s="197"/>
      <c r="P4285" s="231"/>
    </row>
    <row r="4286" spans="2:16">
      <c r="B4286" s="351"/>
      <c r="C4286" s="435"/>
      <c r="D4286" s="399"/>
      <c r="E4286" s="400"/>
      <c r="G4286" s="401"/>
      <c r="H4286" s="401"/>
      <c r="I4286" s="401"/>
      <c r="J4286" s="194"/>
      <c r="K4286" s="194"/>
      <c r="L4286" s="195"/>
      <c r="M4286" s="196"/>
      <c r="N4286" s="197"/>
      <c r="O4286" s="197"/>
      <c r="P4286" s="231"/>
    </row>
    <row r="4287" spans="2:16">
      <c r="B4287" s="351"/>
      <c r="C4287" s="435"/>
      <c r="D4287" s="399"/>
      <c r="E4287" s="400"/>
      <c r="G4287" s="401"/>
      <c r="H4287" s="401"/>
      <c r="I4287" s="401"/>
      <c r="J4287" s="194"/>
      <c r="K4287" s="194"/>
      <c r="L4287" s="195"/>
      <c r="M4287" s="196"/>
      <c r="N4287" s="197"/>
      <c r="O4287" s="197"/>
      <c r="P4287" s="231"/>
    </row>
    <row r="4288" spans="2:16">
      <c r="B4288" s="351"/>
      <c r="C4288" s="435"/>
      <c r="D4288" s="399"/>
      <c r="E4288" s="400"/>
      <c r="G4288" s="401"/>
      <c r="H4288" s="401"/>
      <c r="I4288" s="401"/>
      <c r="J4288" s="194"/>
      <c r="K4288" s="194"/>
      <c r="L4288" s="195"/>
      <c r="M4288" s="196"/>
      <c r="N4288" s="197"/>
      <c r="O4288" s="197"/>
      <c r="P4288" s="231"/>
    </row>
    <row r="4289" spans="2:16">
      <c r="B4289" s="351"/>
      <c r="C4289" s="435"/>
      <c r="D4289" s="399"/>
      <c r="E4289" s="400"/>
      <c r="G4289" s="401"/>
      <c r="H4289" s="401"/>
      <c r="I4289" s="401"/>
      <c r="J4289" s="194"/>
      <c r="K4289" s="194"/>
      <c r="L4289" s="195"/>
      <c r="M4289" s="196"/>
      <c r="N4289" s="197"/>
      <c r="O4289" s="197"/>
      <c r="P4289" s="231"/>
    </row>
    <row r="4290" spans="2:16">
      <c r="B4290" s="351"/>
      <c r="C4290" s="435"/>
      <c r="D4290" s="399"/>
      <c r="E4290" s="400"/>
      <c r="G4290" s="401"/>
      <c r="H4290" s="401"/>
      <c r="I4290" s="401"/>
      <c r="J4290" s="194"/>
      <c r="K4290" s="194"/>
      <c r="L4290" s="195"/>
      <c r="M4290" s="196"/>
      <c r="N4290" s="197"/>
      <c r="O4290" s="197"/>
      <c r="P4290" s="231"/>
    </row>
    <row r="4291" spans="2:16">
      <c r="B4291" s="351"/>
      <c r="C4291" s="435"/>
      <c r="D4291" s="399"/>
      <c r="E4291" s="400"/>
      <c r="G4291" s="401"/>
      <c r="H4291" s="401"/>
      <c r="I4291" s="401"/>
      <c r="J4291" s="194"/>
      <c r="K4291" s="194"/>
      <c r="L4291" s="195"/>
      <c r="M4291" s="196"/>
      <c r="N4291" s="197"/>
      <c r="O4291" s="197"/>
      <c r="P4291" s="231"/>
    </row>
    <row r="4292" spans="2:16">
      <c r="B4292" s="351"/>
      <c r="C4292" s="435"/>
      <c r="D4292" s="399"/>
      <c r="E4292" s="400"/>
      <c r="G4292" s="401"/>
      <c r="H4292" s="401"/>
      <c r="I4292" s="401"/>
      <c r="J4292" s="194"/>
      <c r="K4292" s="194"/>
      <c r="L4292" s="195"/>
      <c r="M4292" s="196"/>
      <c r="N4292" s="197"/>
      <c r="O4292" s="197"/>
      <c r="P4292" s="231"/>
    </row>
    <row r="4293" spans="2:16">
      <c r="B4293" s="351"/>
      <c r="C4293" s="435"/>
      <c r="D4293" s="399"/>
      <c r="E4293" s="400"/>
      <c r="G4293" s="401"/>
      <c r="H4293" s="401"/>
      <c r="I4293" s="401"/>
      <c r="J4293" s="194"/>
      <c r="K4293" s="194"/>
      <c r="L4293" s="195"/>
      <c r="M4293" s="196"/>
      <c r="N4293" s="197"/>
      <c r="O4293" s="197"/>
      <c r="P4293" s="231"/>
    </row>
    <row r="4294" spans="2:16">
      <c r="B4294" s="351"/>
      <c r="C4294" s="435"/>
      <c r="D4294" s="399"/>
      <c r="E4294" s="400"/>
      <c r="G4294" s="401"/>
      <c r="H4294" s="401"/>
      <c r="I4294" s="401"/>
      <c r="J4294" s="194"/>
      <c r="K4294" s="194"/>
      <c r="L4294" s="195"/>
      <c r="M4294" s="196"/>
      <c r="N4294" s="197"/>
      <c r="O4294" s="197"/>
      <c r="P4294" s="231"/>
    </row>
    <row r="4295" spans="2:16">
      <c r="B4295" s="351"/>
      <c r="C4295" s="435"/>
      <c r="D4295" s="399"/>
      <c r="E4295" s="400"/>
      <c r="G4295" s="401"/>
      <c r="H4295" s="401"/>
      <c r="I4295" s="401"/>
      <c r="J4295" s="194"/>
      <c r="K4295" s="194"/>
      <c r="L4295" s="195"/>
      <c r="M4295" s="196"/>
      <c r="N4295" s="197"/>
      <c r="O4295" s="197"/>
      <c r="P4295" s="231"/>
    </row>
    <row r="4296" spans="2:16">
      <c r="B4296" s="351"/>
      <c r="C4296" s="435"/>
      <c r="D4296" s="399"/>
      <c r="E4296" s="400"/>
      <c r="G4296" s="401"/>
      <c r="H4296" s="401"/>
      <c r="I4296" s="401"/>
      <c r="J4296" s="194"/>
      <c r="K4296" s="194"/>
      <c r="L4296" s="195"/>
      <c r="M4296" s="196"/>
      <c r="N4296" s="197"/>
      <c r="O4296" s="197"/>
      <c r="P4296" s="231"/>
    </row>
    <row r="4297" spans="2:16">
      <c r="B4297" s="351"/>
      <c r="C4297" s="435"/>
      <c r="D4297" s="399"/>
      <c r="E4297" s="400"/>
      <c r="G4297" s="401"/>
      <c r="H4297" s="401"/>
      <c r="I4297" s="401"/>
      <c r="J4297" s="194"/>
      <c r="K4297" s="194"/>
      <c r="L4297" s="195"/>
      <c r="M4297" s="196"/>
      <c r="N4297" s="197"/>
      <c r="O4297" s="197"/>
      <c r="P4297" s="231"/>
    </row>
    <row r="4298" spans="2:16">
      <c r="B4298" s="351"/>
      <c r="C4298" s="435"/>
      <c r="D4298" s="399"/>
      <c r="E4298" s="400"/>
      <c r="G4298" s="401"/>
      <c r="H4298" s="401"/>
      <c r="I4298" s="401"/>
      <c r="J4298" s="194"/>
      <c r="K4298" s="194"/>
      <c r="L4298" s="195"/>
      <c r="M4298" s="196"/>
      <c r="N4298" s="197"/>
      <c r="O4298" s="197"/>
      <c r="P4298" s="231"/>
    </row>
    <row r="4299" spans="2:16">
      <c r="B4299" s="351"/>
      <c r="C4299" s="435"/>
      <c r="D4299" s="399"/>
      <c r="E4299" s="400"/>
      <c r="G4299" s="401"/>
      <c r="H4299" s="401"/>
      <c r="I4299" s="401"/>
      <c r="J4299" s="194"/>
      <c r="K4299" s="194"/>
      <c r="L4299" s="195"/>
      <c r="M4299" s="196"/>
      <c r="N4299" s="197"/>
      <c r="O4299" s="197"/>
      <c r="P4299" s="231"/>
    </row>
    <row r="4300" spans="2:16">
      <c r="B4300" s="351"/>
      <c r="C4300" s="435"/>
      <c r="D4300" s="399"/>
      <c r="E4300" s="400"/>
      <c r="G4300" s="401"/>
      <c r="H4300" s="401"/>
      <c r="I4300" s="401"/>
      <c r="J4300" s="194"/>
      <c r="K4300" s="194"/>
      <c r="L4300" s="195"/>
      <c r="M4300" s="196"/>
      <c r="N4300" s="197"/>
      <c r="O4300" s="197"/>
      <c r="P4300" s="231"/>
    </row>
    <row r="4301" spans="2:16">
      <c r="B4301" s="351"/>
      <c r="C4301" s="435"/>
      <c r="D4301" s="399"/>
      <c r="E4301" s="400"/>
      <c r="G4301" s="401"/>
      <c r="H4301" s="401"/>
      <c r="I4301" s="401"/>
      <c r="J4301" s="194"/>
      <c r="K4301" s="194"/>
      <c r="L4301" s="195"/>
      <c r="M4301" s="196"/>
      <c r="N4301" s="197"/>
      <c r="O4301" s="197"/>
      <c r="P4301" s="231"/>
    </row>
    <row r="4302" spans="2:16">
      <c r="B4302" s="351"/>
      <c r="C4302" s="435"/>
      <c r="D4302" s="399"/>
      <c r="E4302" s="400"/>
      <c r="G4302" s="401"/>
      <c r="H4302" s="401"/>
      <c r="I4302" s="401"/>
      <c r="J4302" s="194"/>
      <c r="K4302" s="194"/>
      <c r="L4302" s="195"/>
      <c r="M4302" s="196"/>
      <c r="N4302" s="197"/>
      <c r="O4302" s="197"/>
      <c r="P4302" s="231"/>
    </row>
    <row r="4303" spans="2:16">
      <c r="B4303" s="351"/>
      <c r="C4303" s="435"/>
      <c r="D4303" s="399"/>
      <c r="E4303" s="400"/>
      <c r="G4303" s="401"/>
      <c r="H4303" s="401"/>
      <c r="I4303" s="401"/>
      <c r="J4303" s="194"/>
      <c r="K4303" s="194"/>
      <c r="L4303" s="195"/>
      <c r="M4303" s="196"/>
      <c r="N4303" s="197"/>
      <c r="O4303" s="197"/>
      <c r="P4303" s="231"/>
    </row>
    <row r="4304" spans="2:16">
      <c r="B4304" s="351"/>
      <c r="C4304" s="435"/>
      <c r="D4304" s="399"/>
      <c r="E4304" s="400"/>
      <c r="G4304" s="401"/>
      <c r="H4304" s="401"/>
      <c r="I4304" s="401"/>
      <c r="J4304" s="194"/>
      <c r="K4304" s="194"/>
      <c r="L4304" s="195"/>
      <c r="M4304" s="196"/>
      <c r="N4304" s="197"/>
      <c r="O4304" s="197"/>
      <c r="P4304" s="231"/>
    </row>
    <row r="4305" spans="2:16">
      <c r="B4305" s="351"/>
      <c r="C4305" s="435"/>
      <c r="D4305" s="399"/>
      <c r="E4305" s="400"/>
      <c r="G4305" s="401"/>
      <c r="H4305" s="401"/>
      <c r="I4305" s="401"/>
      <c r="J4305" s="194"/>
      <c r="K4305" s="194"/>
      <c r="L4305" s="195"/>
      <c r="M4305" s="196"/>
      <c r="N4305" s="197"/>
      <c r="O4305" s="197"/>
      <c r="P4305" s="231"/>
    </row>
    <row r="4306" spans="2:16">
      <c r="B4306" s="351"/>
      <c r="C4306" s="435"/>
      <c r="D4306" s="399"/>
      <c r="E4306" s="400"/>
      <c r="G4306" s="401"/>
      <c r="H4306" s="401"/>
      <c r="I4306" s="401"/>
      <c r="J4306" s="194"/>
      <c r="K4306" s="194"/>
      <c r="L4306" s="195"/>
      <c r="M4306" s="196"/>
      <c r="N4306" s="197"/>
      <c r="O4306" s="197"/>
      <c r="P4306" s="231"/>
    </row>
    <row r="4307" spans="2:16">
      <c r="B4307" s="351"/>
      <c r="C4307" s="435"/>
      <c r="D4307" s="399"/>
      <c r="E4307" s="400"/>
      <c r="G4307" s="401"/>
      <c r="H4307" s="401"/>
      <c r="I4307" s="401"/>
      <c r="J4307" s="194"/>
      <c r="K4307" s="194"/>
      <c r="L4307" s="195"/>
      <c r="M4307" s="196"/>
      <c r="N4307" s="197"/>
      <c r="O4307" s="197"/>
      <c r="P4307" s="231"/>
    </row>
    <row r="4308" spans="2:16">
      <c r="B4308" s="351"/>
      <c r="C4308" s="435"/>
      <c r="D4308" s="399"/>
      <c r="E4308" s="400"/>
      <c r="G4308" s="401"/>
      <c r="H4308" s="401"/>
      <c r="I4308" s="401"/>
      <c r="J4308" s="194"/>
      <c r="K4308" s="194"/>
      <c r="L4308" s="195"/>
      <c r="M4308" s="196"/>
      <c r="N4308" s="197"/>
      <c r="O4308" s="197"/>
      <c r="P4308" s="231"/>
    </row>
    <row r="4309" spans="2:16">
      <c r="B4309" s="351"/>
      <c r="C4309" s="435"/>
      <c r="D4309" s="399"/>
      <c r="E4309" s="400"/>
      <c r="G4309" s="401"/>
      <c r="H4309" s="401"/>
      <c r="I4309" s="401"/>
      <c r="J4309" s="194"/>
      <c r="K4309" s="194"/>
      <c r="L4309" s="195"/>
      <c r="M4309" s="196"/>
      <c r="N4309" s="197"/>
      <c r="O4309" s="197"/>
      <c r="P4309" s="231"/>
    </row>
    <row r="4310" spans="2:16">
      <c r="B4310" s="351"/>
      <c r="C4310" s="435"/>
      <c r="D4310" s="399"/>
      <c r="E4310" s="400"/>
      <c r="G4310" s="401"/>
      <c r="H4310" s="401"/>
      <c r="I4310" s="401"/>
      <c r="J4310" s="194"/>
      <c r="K4310" s="194"/>
      <c r="L4310" s="195"/>
      <c r="M4310" s="196"/>
      <c r="N4310" s="197"/>
      <c r="O4310" s="197"/>
      <c r="P4310" s="231"/>
    </row>
    <row r="4311" spans="2:16">
      <c r="B4311" s="351"/>
      <c r="C4311" s="435"/>
      <c r="D4311" s="399"/>
      <c r="E4311" s="400"/>
      <c r="G4311" s="401"/>
      <c r="H4311" s="401"/>
      <c r="I4311" s="401"/>
      <c r="J4311" s="194"/>
      <c r="K4311" s="194"/>
      <c r="L4311" s="195"/>
      <c r="M4311" s="196"/>
      <c r="N4311" s="197"/>
      <c r="O4311" s="197"/>
      <c r="P4311" s="231"/>
    </row>
    <row r="4312" spans="2:16">
      <c r="B4312" s="351"/>
      <c r="C4312" s="435"/>
      <c r="D4312" s="399"/>
      <c r="E4312" s="400"/>
      <c r="G4312" s="401"/>
      <c r="H4312" s="401"/>
      <c r="I4312" s="401"/>
      <c r="J4312" s="194"/>
      <c r="K4312" s="194"/>
      <c r="L4312" s="195"/>
      <c r="M4312" s="196"/>
      <c r="N4312" s="197"/>
      <c r="O4312" s="197"/>
      <c r="P4312" s="231"/>
    </row>
    <row r="4313" spans="2:16">
      <c r="B4313" s="351"/>
      <c r="C4313" s="435"/>
      <c r="D4313" s="399"/>
      <c r="E4313" s="400"/>
      <c r="G4313" s="401"/>
      <c r="H4313" s="401"/>
      <c r="I4313" s="401"/>
      <c r="J4313" s="194"/>
      <c r="K4313" s="194"/>
      <c r="L4313" s="195"/>
      <c r="M4313" s="196"/>
      <c r="N4313" s="197"/>
      <c r="O4313" s="197"/>
      <c r="P4313" s="231"/>
    </row>
    <row r="4314" spans="2:16">
      <c r="B4314" s="351"/>
      <c r="C4314" s="435"/>
      <c r="D4314" s="399"/>
      <c r="E4314" s="400"/>
      <c r="G4314" s="401"/>
      <c r="H4314" s="401"/>
      <c r="I4314" s="401"/>
      <c r="J4314" s="194"/>
      <c r="K4314" s="194"/>
      <c r="L4314" s="195"/>
      <c r="M4314" s="196"/>
      <c r="N4314" s="197"/>
      <c r="O4314" s="197"/>
      <c r="P4314" s="231"/>
    </row>
    <row r="4315" spans="2:16">
      <c r="B4315" s="351"/>
      <c r="C4315" s="435"/>
      <c r="D4315" s="399"/>
      <c r="E4315" s="400"/>
      <c r="G4315" s="401"/>
      <c r="H4315" s="401"/>
      <c r="I4315" s="401"/>
      <c r="J4315" s="194"/>
      <c r="K4315" s="194"/>
      <c r="L4315" s="195"/>
      <c r="M4315" s="196"/>
      <c r="N4315" s="197"/>
      <c r="O4315" s="197"/>
      <c r="P4315" s="231"/>
    </row>
    <row r="4316" spans="2:16">
      <c r="B4316" s="351"/>
      <c r="C4316" s="435"/>
      <c r="D4316" s="399"/>
      <c r="E4316" s="400"/>
      <c r="G4316" s="401"/>
      <c r="H4316" s="401"/>
      <c r="I4316" s="401"/>
      <c r="J4316" s="194"/>
      <c r="K4316" s="194"/>
      <c r="L4316" s="195"/>
      <c r="M4316" s="196"/>
      <c r="N4316" s="197"/>
      <c r="O4316" s="197"/>
      <c r="P4316" s="231"/>
    </row>
    <row r="4317" spans="2:16">
      <c r="B4317" s="351"/>
      <c r="C4317" s="435"/>
      <c r="D4317" s="399"/>
      <c r="E4317" s="400"/>
      <c r="G4317" s="401"/>
      <c r="H4317" s="401"/>
      <c r="I4317" s="401"/>
      <c r="J4317" s="194"/>
      <c r="K4317" s="194"/>
      <c r="L4317" s="195"/>
      <c r="M4317" s="196"/>
      <c r="N4317" s="197"/>
      <c r="O4317" s="197"/>
      <c r="P4317" s="231"/>
    </row>
    <row r="4318" spans="2:16">
      <c r="B4318" s="351"/>
      <c r="C4318" s="435"/>
      <c r="D4318" s="399"/>
      <c r="E4318" s="400"/>
      <c r="G4318" s="401"/>
      <c r="H4318" s="401"/>
      <c r="I4318" s="401"/>
      <c r="J4318" s="194"/>
      <c r="K4318" s="194"/>
      <c r="L4318" s="195"/>
      <c r="M4318" s="196"/>
      <c r="N4318" s="197"/>
      <c r="O4318" s="197"/>
      <c r="P4318" s="231"/>
    </row>
    <row r="4319" spans="2:16">
      <c r="B4319" s="351"/>
      <c r="C4319" s="435"/>
      <c r="D4319" s="399"/>
      <c r="E4319" s="400"/>
      <c r="G4319" s="401"/>
      <c r="H4319" s="401"/>
      <c r="I4319" s="401"/>
      <c r="J4319" s="194"/>
      <c r="K4319" s="194"/>
      <c r="L4319" s="195"/>
      <c r="M4319" s="196"/>
      <c r="N4319" s="197"/>
      <c r="O4319" s="197"/>
      <c r="P4319" s="231"/>
    </row>
    <row r="4320" spans="2:16">
      <c r="B4320" s="351"/>
      <c r="C4320" s="435"/>
      <c r="D4320" s="399"/>
      <c r="E4320" s="400"/>
      <c r="G4320" s="401"/>
      <c r="H4320" s="401"/>
      <c r="I4320" s="401"/>
      <c r="J4320" s="194"/>
      <c r="K4320" s="194"/>
      <c r="L4320" s="195"/>
      <c r="M4320" s="196"/>
      <c r="N4320" s="197"/>
      <c r="O4320" s="197"/>
      <c r="P4320" s="231"/>
    </row>
    <row r="4321" spans="2:16">
      <c r="B4321" s="351"/>
      <c r="C4321" s="435"/>
      <c r="D4321" s="399"/>
      <c r="E4321" s="400"/>
      <c r="G4321" s="401"/>
      <c r="H4321" s="401"/>
      <c r="I4321" s="401"/>
      <c r="J4321" s="194"/>
      <c r="K4321" s="194"/>
      <c r="L4321" s="195"/>
      <c r="M4321" s="196"/>
      <c r="N4321" s="197"/>
      <c r="O4321" s="197"/>
      <c r="P4321" s="231"/>
    </row>
    <row r="4322" spans="2:16">
      <c r="B4322" s="351"/>
      <c r="C4322" s="435"/>
      <c r="D4322" s="399"/>
      <c r="E4322" s="400"/>
      <c r="G4322" s="401"/>
      <c r="H4322" s="401"/>
      <c r="I4322" s="401"/>
      <c r="J4322" s="194"/>
      <c r="K4322" s="194"/>
      <c r="L4322" s="195"/>
      <c r="M4322" s="196"/>
      <c r="N4322" s="197"/>
      <c r="O4322" s="197"/>
      <c r="P4322" s="231"/>
    </row>
    <row r="4323" spans="2:16">
      <c r="B4323" s="351"/>
      <c r="C4323" s="435"/>
      <c r="D4323" s="399"/>
      <c r="E4323" s="400"/>
      <c r="G4323" s="401"/>
      <c r="H4323" s="401"/>
      <c r="I4323" s="401"/>
      <c r="J4323" s="194"/>
      <c r="K4323" s="194"/>
      <c r="L4323" s="195"/>
      <c r="M4323" s="196"/>
      <c r="N4323" s="197"/>
      <c r="O4323" s="197"/>
      <c r="P4323" s="231"/>
    </row>
    <row r="4324" spans="2:16">
      <c r="B4324" s="351"/>
      <c r="C4324" s="435"/>
      <c r="D4324" s="399"/>
      <c r="E4324" s="400"/>
      <c r="G4324" s="401"/>
      <c r="H4324" s="401"/>
      <c r="I4324" s="401"/>
      <c r="J4324" s="194"/>
      <c r="K4324" s="194"/>
      <c r="L4324" s="195"/>
      <c r="M4324" s="196"/>
      <c r="N4324" s="197"/>
      <c r="O4324" s="197"/>
      <c r="P4324" s="231"/>
    </row>
    <row r="4325" spans="2:16">
      <c r="B4325" s="351"/>
      <c r="C4325" s="435"/>
      <c r="D4325" s="399"/>
      <c r="E4325" s="400"/>
      <c r="G4325" s="401"/>
      <c r="H4325" s="401"/>
      <c r="I4325" s="401"/>
      <c r="J4325" s="194"/>
      <c r="K4325" s="194"/>
      <c r="L4325" s="195"/>
      <c r="M4325" s="196"/>
      <c r="N4325" s="197"/>
      <c r="O4325" s="197"/>
      <c r="P4325" s="231"/>
    </row>
    <row r="4326" spans="2:16">
      <c r="B4326" s="351"/>
      <c r="C4326" s="435"/>
      <c r="D4326" s="399"/>
      <c r="E4326" s="400"/>
      <c r="G4326" s="401"/>
      <c r="H4326" s="401"/>
      <c r="I4326" s="401"/>
      <c r="J4326" s="194"/>
      <c r="K4326" s="194"/>
      <c r="L4326" s="195"/>
      <c r="M4326" s="196"/>
      <c r="N4326" s="197"/>
      <c r="O4326" s="197"/>
      <c r="P4326" s="231"/>
    </row>
    <row r="4327" spans="2:16">
      <c r="B4327" s="351"/>
      <c r="C4327" s="435"/>
      <c r="D4327" s="399"/>
      <c r="E4327" s="400"/>
      <c r="G4327" s="401"/>
      <c r="H4327" s="401"/>
      <c r="I4327" s="401"/>
      <c r="J4327" s="194"/>
      <c r="K4327" s="194"/>
      <c r="L4327" s="195"/>
      <c r="M4327" s="196"/>
      <c r="N4327" s="197"/>
      <c r="O4327" s="197"/>
      <c r="P4327" s="231"/>
    </row>
    <row r="4328" spans="2:16">
      <c r="B4328" s="351"/>
      <c r="C4328" s="435"/>
      <c r="D4328" s="399"/>
      <c r="E4328" s="400"/>
      <c r="G4328" s="401"/>
      <c r="H4328" s="401"/>
      <c r="I4328" s="401"/>
      <c r="J4328" s="194"/>
      <c r="K4328" s="194"/>
      <c r="L4328" s="195"/>
      <c r="M4328" s="196"/>
      <c r="N4328" s="197"/>
      <c r="O4328" s="197"/>
      <c r="P4328" s="231"/>
    </row>
    <row r="4329" spans="2:16">
      <c r="B4329" s="351"/>
      <c r="C4329" s="435"/>
      <c r="D4329" s="399"/>
      <c r="E4329" s="400"/>
      <c r="G4329" s="401"/>
      <c r="H4329" s="401"/>
      <c r="I4329" s="401"/>
      <c r="J4329" s="194"/>
      <c r="K4329" s="194"/>
      <c r="L4329" s="195"/>
      <c r="M4329" s="196"/>
      <c r="N4329" s="197"/>
      <c r="O4329" s="197"/>
      <c r="P4329" s="231"/>
    </row>
    <row r="4330" spans="2:16">
      <c r="B4330" s="351"/>
      <c r="C4330" s="435"/>
      <c r="D4330" s="399"/>
      <c r="E4330" s="400"/>
      <c r="G4330" s="401"/>
      <c r="H4330" s="401"/>
      <c r="I4330" s="401"/>
      <c r="J4330" s="194"/>
      <c r="K4330" s="194"/>
      <c r="L4330" s="195"/>
      <c r="M4330" s="196"/>
      <c r="N4330" s="197"/>
      <c r="O4330" s="197"/>
      <c r="P4330" s="231"/>
    </row>
    <row r="4331" spans="2:16">
      <c r="B4331" s="351"/>
      <c r="C4331" s="435"/>
      <c r="D4331" s="399"/>
      <c r="E4331" s="400"/>
      <c r="G4331" s="401"/>
      <c r="H4331" s="401"/>
      <c r="I4331" s="401"/>
      <c r="J4331" s="194"/>
      <c r="K4331" s="194"/>
      <c r="L4331" s="195"/>
      <c r="M4331" s="196"/>
      <c r="N4331" s="197"/>
      <c r="O4331" s="197"/>
      <c r="P4331" s="231"/>
    </row>
    <row r="4332" spans="2:16">
      <c r="B4332" s="351"/>
      <c r="C4332" s="435"/>
      <c r="D4332" s="399"/>
      <c r="E4332" s="400"/>
      <c r="G4332" s="401"/>
      <c r="H4332" s="401"/>
      <c r="I4332" s="401"/>
      <c r="J4332" s="194"/>
      <c r="K4332" s="194"/>
      <c r="L4332" s="195"/>
      <c r="M4332" s="196"/>
      <c r="N4332" s="197"/>
      <c r="O4332" s="197"/>
      <c r="P4332" s="231"/>
    </row>
    <row r="4333" spans="2:16">
      <c r="B4333" s="351"/>
      <c r="C4333" s="435"/>
      <c r="D4333" s="399"/>
      <c r="E4333" s="400"/>
      <c r="G4333" s="401"/>
      <c r="H4333" s="401"/>
      <c r="I4333" s="401"/>
      <c r="J4333" s="194"/>
      <c r="K4333" s="194"/>
      <c r="L4333" s="195"/>
      <c r="M4333" s="196"/>
      <c r="N4333" s="197"/>
      <c r="O4333" s="197"/>
      <c r="P4333" s="231"/>
    </row>
    <row r="4334" spans="2:16">
      <c r="B4334" s="351"/>
      <c r="C4334" s="435"/>
      <c r="D4334" s="399"/>
      <c r="E4334" s="400"/>
      <c r="G4334" s="401"/>
      <c r="H4334" s="401"/>
      <c r="I4334" s="401"/>
      <c r="J4334" s="194"/>
      <c r="K4334" s="194"/>
      <c r="L4334" s="195"/>
      <c r="M4334" s="196"/>
      <c r="N4334" s="197"/>
      <c r="O4334" s="197"/>
      <c r="P4334" s="231"/>
    </row>
    <row r="4335" spans="2:16">
      <c r="B4335" s="351"/>
      <c r="C4335" s="435"/>
      <c r="D4335" s="399"/>
      <c r="E4335" s="400"/>
      <c r="G4335" s="401"/>
      <c r="H4335" s="401"/>
      <c r="I4335" s="401"/>
      <c r="J4335" s="194"/>
      <c r="K4335" s="194"/>
      <c r="L4335" s="195"/>
      <c r="M4335" s="196"/>
      <c r="N4335" s="197"/>
      <c r="O4335" s="197"/>
      <c r="P4335" s="231"/>
    </row>
    <row r="4336" spans="2:16">
      <c r="B4336" s="351"/>
      <c r="C4336" s="435"/>
      <c r="D4336" s="399"/>
      <c r="E4336" s="400"/>
      <c r="G4336" s="401"/>
      <c r="H4336" s="401"/>
      <c r="I4336" s="401"/>
      <c r="J4336" s="194"/>
      <c r="K4336" s="194"/>
      <c r="L4336" s="195"/>
      <c r="M4336" s="196"/>
      <c r="N4336" s="197"/>
      <c r="O4336" s="197"/>
      <c r="P4336" s="231"/>
    </row>
    <row r="4337" spans="2:16">
      <c r="B4337" s="351"/>
      <c r="C4337" s="435"/>
      <c r="D4337" s="399"/>
      <c r="E4337" s="400"/>
      <c r="G4337" s="401"/>
      <c r="H4337" s="401"/>
      <c r="I4337" s="401"/>
      <c r="J4337" s="194"/>
      <c r="K4337" s="194"/>
      <c r="L4337" s="195"/>
      <c r="M4337" s="196"/>
      <c r="N4337" s="197"/>
      <c r="O4337" s="197"/>
      <c r="P4337" s="231"/>
    </row>
    <row r="4338" spans="2:16">
      <c r="B4338" s="351"/>
      <c r="C4338" s="435"/>
      <c r="D4338" s="399"/>
      <c r="E4338" s="400"/>
      <c r="G4338" s="401"/>
      <c r="H4338" s="401"/>
      <c r="I4338" s="401"/>
      <c r="J4338" s="194"/>
      <c r="K4338" s="194"/>
      <c r="L4338" s="195"/>
      <c r="M4338" s="196"/>
      <c r="N4338" s="197"/>
      <c r="O4338" s="197"/>
      <c r="P4338" s="231"/>
    </row>
    <row r="4339" spans="2:16">
      <c r="B4339" s="351"/>
      <c r="C4339" s="435"/>
      <c r="D4339" s="399"/>
      <c r="E4339" s="400"/>
      <c r="G4339" s="401"/>
      <c r="H4339" s="401"/>
      <c r="I4339" s="401"/>
      <c r="J4339" s="194"/>
      <c r="K4339" s="194"/>
      <c r="L4339" s="195"/>
      <c r="M4339" s="196"/>
      <c r="N4339" s="197"/>
      <c r="O4339" s="197"/>
      <c r="P4339" s="231"/>
    </row>
    <row r="4340" spans="2:16">
      <c r="B4340" s="351"/>
      <c r="C4340" s="435"/>
      <c r="D4340" s="399"/>
      <c r="E4340" s="400"/>
      <c r="G4340" s="401"/>
      <c r="H4340" s="401"/>
      <c r="I4340" s="401"/>
      <c r="J4340" s="194"/>
      <c r="K4340" s="194"/>
      <c r="L4340" s="195"/>
      <c r="M4340" s="196"/>
      <c r="N4340" s="197"/>
      <c r="O4340" s="197"/>
      <c r="P4340" s="231"/>
    </row>
    <row r="4341" spans="2:16">
      <c r="B4341" s="351"/>
      <c r="C4341" s="435"/>
      <c r="D4341" s="399"/>
      <c r="E4341" s="400"/>
      <c r="G4341" s="401"/>
      <c r="H4341" s="401"/>
      <c r="I4341" s="401"/>
      <c r="J4341" s="194"/>
      <c r="K4341" s="194"/>
      <c r="L4341" s="195"/>
      <c r="M4341" s="196"/>
      <c r="N4341" s="197"/>
      <c r="O4341" s="197"/>
      <c r="P4341" s="231"/>
    </row>
    <row r="4342" spans="2:16">
      <c r="B4342" s="351"/>
      <c r="C4342" s="435"/>
      <c r="D4342" s="399"/>
      <c r="E4342" s="400"/>
      <c r="G4342" s="401"/>
      <c r="H4342" s="401"/>
      <c r="I4342" s="401"/>
      <c r="J4342" s="194"/>
      <c r="K4342" s="194"/>
      <c r="L4342" s="195"/>
      <c r="M4342" s="196"/>
      <c r="N4342" s="197"/>
      <c r="O4342" s="197"/>
      <c r="P4342" s="231"/>
    </row>
    <row r="4343" spans="2:16">
      <c r="B4343" s="351"/>
      <c r="C4343" s="435"/>
      <c r="D4343" s="399"/>
      <c r="E4343" s="400"/>
      <c r="G4343" s="401"/>
      <c r="H4343" s="401"/>
      <c r="I4343" s="401"/>
      <c r="J4343" s="194"/>
      <c r="K4343" s="194"/>
      <c r="L4343" s="195"/>
      <c r="M4343" s="196"/>
      <c r="N4343" s="197"/>
      <c r="O4343" s="197"/>
      <c r="P4343" s="231"/>
    </row>
    <row r="4344" spans="2:16">
      <c r="B4344" s="351"/>
      <c r="C4344" s="435"/>
      <c r="D4344" s="399"/>
      <c r="E4344" s="400"/>
      <c r="G4344" s="401"/>
      <c r="H4344" s="401"/>
      <c r="I4344" s="401"/>
      <c r="J4344" s="194"/>
      <c r="K4344" s="194"/>
      <c r="L4344" s="195"/>
      <c r="M4344" s="196"/>
      <c r="N4344" s="197"/>
      <c r="O4344" s="197"/>
      <c r="P4344" s="231"/>
    </row>
    <row r="4345" spans="2:16">
      <c r="B4345" s="402"/>
      <c r="C4345" s="435"/>
      <c r="D4345" s="404"/>
      <c r="E4345" s="405"/>
      <c r="G4345" s="406"/>
      <c r="H4345" s="406"/>
      <c r="I4345" s="406"/>
      <c r="J4345" s="194"/>
      <c r="K4345" s="194"/>
      <c r="L4345" s="195"/>
      <c r="M4345" s="196"/>
      <c r="N4345" s="197"/>
      <c r="O4345" s="197"/>
      <c r="P4345" s="221"/>
    </row>
    <row r="4346" spans="2:16">
      <c r="B4346" s="351"/>
      <c r="C4346" s="435"/>
      <c r="D4346" s="399"/>
      <c r="E4346" s="400"/>
      <c r="G4346" s="401"/>
      <c r="H4346" s="401"/>
      <c r="I4346" s="401"/>
      <c r="J4346" s="194"/>
      <c r="K4346" s="194"/>
      <c r="L4346" s="195"/>
      <c r="M4346" s="196"/>
      <c r="N4346" s="197"/>
      <c r="O4346" s="197"/>
      <c r="P4346" s="231"/>
    </row>
    <row r="4347" spans="2:16">
      <c r="B4347" s="351"/>
      <c r="C4347" s="435"/>
      <c r="D4347" s="399"/>
      <c r="E4347" s="400"/>
      <c r="G4347" s="401"/>
      <c r="H4347" s="401"/>
      <c r="I4347" s="401"/>
      <c r="J4347" s="194"/>
      <c r="K4347" s="194"/>
      <c r="L4347" s="195"/>
      <c r="M4347" s="196"/>
      <c r="N4347" s="197"/>
      <c r="O4347" s="197"/>
      <c r="P4347" s="231"/>
    </row>
    <row r="4348" spans="2:16">
      <c r="B4348" s="351"/>
      <c r="C4348" s="435"/>
      <c r="D4348" s="399"/>
      <c r="E4348" s="400"/>
      <c r="G4348" s="401"/>
      <c r="H4348" s="401"/>
      <c r="I4348" s="401"/>
      <c r="J4348" s="194"/>
      <c r="K4348" s="194"/>
      <c r="L4348" s="195"/>
      <c r="M4348" s="196"/>
      <c r="N4348" s="197"/>
      <c r="O4348" s="197"/>
      <c r="P4348" s="231"/>
    </row>
    <row r="4349" spans="2:16">
      <c r="B4349" s="351"/>
      <c r="C4349" s="435"/>
      <c r="D4349" s="399"/>
      <c r="E4349" s="400"/>
      <c r="G4349" s="401"/>
      <c r="H4349" s="401"/>
      <c r="I4349" s="401"/>
      <c r="J4349" s="194"/>
      <c r="K4349" s="194"/>
      <c r="L4349" s="195"/>
      <c r="M4349" s="196"/>
      <c r="N4349" s="197"/>
      <c r="O4349" s="197"/>
      <c r="P4349" s="231"/>
    </row>
    <row r="4350" spans="2:16">
      <c r="B4350" s="351"/>
      <c r="C4350" s="435"/>
      <c r="D4350" s="399"/>
      <c r="E4350" s="400"/>
      <c r="G4350" s="401"/>
      <c r="H4350" s="401"/>
      <c r="I4350" s="401"/>
      <c r="J4350" s="194"/>
      <c r="K4350" s="194"/>
      <c r="L4350" s="195"/>
      <c r="M4350" s="196"/>
      <c r="N4350" s="197"/>
      <c r="O4350" s="197"/>
      <c r="P4350" s="231"/>
    </row>
    <row r="4351" spans="2:16">
      <c r="B4351" s="351"/>
      <c r="C4351" s="435"/>
      <c r="D4351" s="399"/>
      <c r="E4351" s="400"/>
      <c r="G4351" s="401"/>
      <c r="H4351" s="401"/>
      <c r="I4351" s="401"/>
      <c r="J4351" s="194"/>
      <c r="K4351" s="194"/>
      <c r="L4351" s="195"/>
      <c r="M4351" s="196"/>
      <c r="N4351" s="197"/>
      <c r="O4351" s="197"/>
      <c r="P4351" s="231"/>
    </row>
    <row r="4352" spans="2:16">
      <c r="B4352" s="351"/>
      <c r="C4352" s="435"/>
      <c r="D4352" s="399"/>
      <c r="E4352" s="400"/>
      <c r="G4352" s="401"/>
      <c r="H4352" s="401"/>
      <c r="I4352" s="401"/>
      <c r="J4352" s="194"/>
      <c r="K4352" s="194"/>
      <c r="L4352" s="195"/>
      <c r="M4352" s="196"/>
      <c r="N4352" s="197"/>
      <c r="O4352" s="197"/>
      <c r="P4352" s="231"/>
    </row>
    <row r="4353" spans="2:16">
      <c r="B4353" s="351"/>
      <c r="C4353" s="435"/>
      <c r="D4353" s="399"/>
      <c r="E4353" s="400"/>
      <c r="G4353" s="401"/>
      <c r="H4353" s="401"/>
      <c r="I4353" s="401"/>
      <c r="J4353" s="194"/>
      <c r="K4353" s="194"/>
      <c r="L4353" s="195"/>
      <c r="M4353" s="196"/>
      <c r="N4353" s="197"/>
      <c r="O4353" s="197"/>
      <c r="P4353" s="231"/>
    </row>
    <row r="4354" spans="2:16">
      <c r="B4354" s="351"/>
      <c r="C4354" s="435"/>
      <c r="D4354" s="399"/>
      <c r="E4354" s="400"/>
      <c r="G4354" s="401"/>
      <c r="H4354" s="401"/>
      <c r="I4354" s="401"/>
      <c r="J4354" s="194"/>
      <c r="K4354" s="194"/>
      <c r="L4354" s="195"/>
      <c r="M4354" s="196"/>
      <c r="N4354" s="197"/>
      <c r="O4354" s="197"/>
      <c r="P4354" s="231"/>
    </row>
    <row r="4355" spans="2:16">
      <c r="B4355" s="351"/>
      <c r="C4355" s="435"/>
      <c r="D4355" s="399"/>
      <c r="E4355" s="400"/>
      <c r="G4355" s="401"/>
      <c r="H4355" s="401"/>
      <c r="I4355" s="401"/>
      <c r="J4355" s="194"/>
      <c r="K4355" s="194"/>
      <c r="L4355" s="195"/>
      <c r="M4355" s="196"/>
      <c r="N4355" s="197"/>
      <c r="O4355" s="197"/>
      <c r="P4355" s="231"/>
    </row>
    <row r="4356" spans="2:16">
      <c r="B4356" s="351"/>
      <c r="C4356" s="435"/>
      <c r="D4356" s="399"/>
      <c r="E4356" s="400"/>
      <c r="G4356" s="401"/>
      <c r="H4356" s="401"/>
      <c r="I4356" s="401"/>
      <c r="J4356" s="194"/>
      <c r="K4356" s="194"/>
      <c r="L4356" s="195"/>
      <c r="M4356" s="196"/>
      <c r="N4356" s="197"/>
      <c r="O4356" s="197"/>
      <c r="P4356" s="231"/>
    </row>
    <row r="4357" spans="2:16">
      <c r="B4357" s="351"/>
      <c r="C4357" s="435"/>
      <c r="D4357" s="399"/>
      <c r="E4357" s="400"/>
      <c r="G4357" s="401"/>
      <c r="H4357" s="401"/>
      <c r="I4357" s="401"/>
      <c r="J4357" s="194"/>
      <c r="K4357" s="194"/>
      <c r="L4357" s="195"/>
      <c r="M4357" s="196"/>
      <c r="N4357" s="197"/>
      <c r="O4357" s="197"/>
      <c r="P4357" s="231"/>
    </row>
    <row r="4358" spans="2:16">
      <c r="B4358" s="351"/>
      <c r="C4358" s="435"/>
      <c r="D4358" s="399"/>
      <c r="E4358" s="400"/>
      <c r="G4358" s="401"/>
      <c r="H4358" s="401"/>
      <c r="I4358" s="401"/>
      <c r="J4358" s="194"/>
      <c r="K4358" s="194"/>
      <c r="L4358" s="195"/>
      <c r="M4358" s="196"/>
      <c r="N4358" s="197"/>
      <c r="O4358" s="197"/>
      <c r="P4358" s="231"/>
    </row>
    <row r="4359" spans="2:16">
      <c r="B4359" s="351"/>
      <c r="C4359" s="435"/>
      <c r="D4359" s="399"/>
      <c r="E4359" s="400"/>
      <c r="G4359" s="401"/>
      <c r="H4359" s="401"/>
      <c r="I4359" s="401"/>
      <c r="J4359" s="194"/>
      <c r="K4359" s="194"/>
      <c r="L4359" s="195"/>
      <c r="M4359" s="196"/>
      <c r="N4359" s="197"/>
      <c r="O4359" s="197"/>
      <c r="P4359" s="231"/>
    </row>
    <row r="4360" spans="2:16">
      <c r="B4360" s="351"/>
      <c r="C4360" s="435"/>
      <c r="D4360" s="399"/>
      <c r="E4360" s="400"/>
      <c r="G4360" s="401"/>
      <c r="H4360" s="401"/>
      <c r="I4360" s="401"/>
      <c r="J4360" s="194"/>
      <c r="K4360" s="194"/>
      <c r="L4360" s="195"/>
      <c r="M4360" s="196"/>
      <c r="N4360" s="197"/>
      <c r="O4360" s="197"/>
      <c r="P4360" s="231"/>
    </row>
    <row r="4361" spans="2:16">
      <c r="B4361" s="351"/>
      <c r="C4361" s="435"/>
      <c r="D4361" s="399"/>
      <c r="E4361" s="400"/>
      <c r="G4361" s="401"/>
      <c r="H4361" s="401"/>
      <c r="I4361" s="401"/>
      <c r="J4361" s="194"/>
      <c r="K4361" s="194"/>
      <c r="L4361" s="195"/>
      <c r="M4361" s="196"/>
      <c r="N4361" s="197"/>
      <c r="O4361" s="197"/>
      <c r="P4361" s="231"/>
    </row>
    <row r="4362" spans="2:16">
      <c r="B4362" s="351"/>
      <c r="C4362" s="435"/>
      <c r="D4362" s="399"/>
      <c r="E4362" s="400"/>
      <c r="G4362" s="401"/>
      <c r="H4362" s="401"/>
      <c r="I4362" s="401"/>
      <c r="J4362" s="194"/>
      <c r="K4362" s="194"/>
      <c r="L4362" s="195"/>
      <c r="M4362" s="196"/>
      <c r="N4362" s="197"/>
      <c r="O4362" s="197"/>
      <c r="P4362" s="231"/>
    </row>
    <row r="4363" spans="2:16">
      <c r="B4363" s="351"/>
      <c r="C4363" s="435"/>
      <c r="D4363" s="399"/>
      <c r="E4363" s="400"/>
      <c r="G4363" s="401"/>
      <c r="H4363" s="401"/>
      <c r="I4363" s="401"/>
      <c r="J4363" s="194"/>
      <c r="K4363" s="194"/>
      <c r="L4363" s="195"/>
      <c r="M4363" s="196"/>
      <c r="N4363" s="197"/>
      <c r="O4363" s="197"/>
      <c r="P4363" s="231"/>
    </row>
    <row r="4364" spans="2:16">
      <c r="B4364" s="351"/>
      <c r="C4364" s="435"/>
      <c r="D4364" s="399"/>
      <c r="E4364" s="400"/>
      <c r="G4364" s="401"/>
      <c r="H4364" s="401"/>
      <c r="I4364" s="401"/>
      <c r="J4364" s="194"/>
      <c r="K4364" s="194"/>
      <c r="L4364" s="195"/>
      <c r="M4364" s="196"/>
      <c r="N4364" s="197"/>
      <c r="O4364" s="197"/>
      <c r="P4364" s="231"/>
    </row>
    <row r="4365" spans="2:16">
      <c r="B4365" s="351"/>
      <c r="C4365" s="435"/>
      <c r="D4365" s="399"/>
      <c r="E4365" s="400"/>
      <c r="G4365" s="401"/>
      <c r="H4365" s="401"/>
      <c r="I4365" s="401"/>
      <c r="J4365" s="194"/>
      <c r="K4365" s="194"/>
      <c r="L4365" s="195"/>
      <c r="M4365" s="196"/>
      <c r="N4365" s="197"/>
      <c r="O4365" s="197"/>
      <c r="P4365" s="231"/>
    </row>
    <row r="4366" spans="2:16">
      <c r="B4366" s="351"/>
      <c r="C4366" s="435"/>
      <c r="D4366" s="399"/>
      <c r="E4366" s="400"/>
      <c r="G4366" s="401"/>
      <c r="H4366" s="401"/>
      <c r="I4366" s="401"/>
      <c r="J4366" s="194"/>
      <c r="K4366" s="194"/>
      <c r="L4366" s="195"/>
      <c r="M4366" s="196"/>
      <c r="N4366" s="197"/>
      <c r="O4366" s="197"/>
      <c r="P4366" s="231"/>
    </row>
    <row r="4367" spans="2:16">
      <c r="B4367" s="351"/>
      <c r="C4367" s="435"/>
      <c r="D4367" s="399"/>
      <c r="E4367" s="400"/>
      <c r="G4367" s="401"/>
      <c r="H4367" s="401"/>
      <c r="I4367" s="401"/>
      <c r="J4367" s="194"/>
      <c r="K4367" s="194"/>
      <c r="L4367" s="195"/>
      <c r="M4367" s="196"/>
      <c r="N4367" s="197"/>
      <c r="O4367" s="197"/>
      <c r="P4367" s="231"/>
    </row>
    <row r="4368" spans="2:16">
      <c r="B4368" s="351"/>
      <c r="C4368" s="435"/>
      <c r="D4368" s="399"/>
      <c r="E4368" s="400"/>
      <c r="G4368" s="401"/>
      <c r="H4368" s="401"/>
      <c r="I4368" s="401"/>
      <c r="J4368" s="194"/>
      <c r="K4368" s="194"/>
      <c r="L4368" s="195"/>
      <c r="M4368" s="196"/>
      <c r="N4368" s="197"/>
      <c r="O4368" s="197"/>
      <c r="P4368" s="231"/>
    </row>
    <row r="4369" spans="2:16">
      <c r="B4369" s="351"/>
      <c r="C4369" s="435"/>
      <c r="D4369" s="399"/>
      <c r="E4369" s="400"/>
      <c r="G4369" s="401"/>
      <c r="H4369" s="401"/>
      <c r="I4369" s="401"/>
      <c r="J4369" s="194"/>
      <c r="K4369" s="194"/>
      <c r="L4369" s="195"/>
      <c r="M4369" s="196"/>
      <c r="N4369" s="197"/>
      <c r="O4369" s="197"/>
      <c r="P4369" s="231"/>
    </row>
    <row r="4370" spans="2:16">
      <c r="B4370" s="351"/>
      <c r="C4370" s="435"/>
      <c r="D4370" s="399"/>
      <c r="E4370" s="400"/>
      <c r="G4370" s="401"/>
      <c r="H4370" s="401"/>
      <c r="I4370" s="401"/>
      <c r="J4370" s="194"/>
      <c r="K4370" s="194"/>
      <c r="L4370" s="195"/>
      <c r="M4370" s="196"/>
      <c r="N4370" s="197"/>
      <c r="O4370" s="197"/>
      <c r="P4370" s="231"/>
    </row>
    <row r="4371" spans="2:16">
      <c r="B4371" s="351"/>
      <c r="C4371" s="435"/>
      <c r="D4371" s="399"/>
      <c r="E4371" s="400"/>
      <c r="G4371" s="401"/>
      <c r="H4371" s="401"/>
      <c r="I4371" s="401"/>
      <c r="J4371" s="194"/>
      <c r="K4371" s="194"/>
      <c r="L4371" s="195"/>
      <c r="M4371" s="196"/>
      <c r="N4371" s="197"/>
      <c r="O4371" s="197"/>
      <c r="P4371" s="231"/>
    </row>
    <row r="4372" spans="2:16">
      <c r="B4372" s="351"/>
      <c r="C4372" s="435"/>
      <c r="D4372" s="399"/>
      <c r="E4372" s="400"/>
      <c r="G4372" s="401"/>
      <c r="H4372" s="401"/>
      <c r="I4372" s="401"/>
      <c r="J4372" s="194"/>
      <c r="K4372" s="194"/>
      <c r="L4372" s="195"/>
      <c r="M4372" s="196"/>
      <c r="N4372" s="197"/>
      <c r="O4372" s="197"/>
      <c r="P4372" s="231"/>
    </row>
    <row r="4373" spans="2:16">
      <c r="B4373" s="351"/>
      <c r="C4373" s="435"/>
      <c r="D4373" s="399"/>
      <c r="E4373" s="400"/>
      <c r="G4373" s="401"/>
      <c r="H4373" s="401"/>
      <c r="I4373" s="401"/>
      <c r="J4373" s="194"/>
      <c r="K4373" s="194"/>
      <c r="L4373" s="195"/>
      <c r="M4373" s="196"/>
      <c r="N4373" s="197"/>
      <c r="O4373" s="197"/>
      <c r="P4373" s="231"/>
    </row>
    <row r="4374" spans="2:16">
      <c r="B4374" s="351"/>
      <c r="C4374" s="435"/>
      <c r="D4374" s="399"/>
      <c r="E4374" s="400"/>
      <c r="G4374" s="401"/>
      <c r="H4374" s="401"/>
      <c r="I4374" s="401"/>
      <c r="J4374" s="194"/>
      <c r="K4374" s="194"/>
      <c r="L4374" s="195"/>
      <c r="M4374" s="196"/>
      <c r="N4374" s="197"/>
      <c r="O4374" s="197"/>
      <c r="P4374" s="231"/>
    </row>
    <row r="4375" spans="2:16">
      <c r="B4375" s="351"/>
      <c r="C4375" s="435"/>
      <c r="D4375" s="399"/>
      <c r="E4375" s="400"/>
      <c r="G4375" s="401"/>
      <c r="H4375" s="401"/>
      <c r="I4375" s="401"/>
      <c r="J4375" s="194"/>
      <c r="K4375" s="194"/>
      <c r="L4375" s="195"/>
      <c r="M4375" s="196"/>
      <c r="N4375" s="197"/>
      <c r="O4375" s="197"/>
      <c r="P4375" s="231"/>
    </row>
    <row r="4376" spans="2:16">
      <c r="B4376" s="351"/>
      <c r="C4376" s="435"/>
      <c r="D4376" s="399"/>
      <c r="E4376" s="400"/>
      <c r="G4376" s="401"/>
      <c r="H4376" s="401"/>
      <c r="I4376" s="401"/>
      <c r="J4376" s="194"/>
      <c r="K4376" s="194"/>
      <c r="L4376" s="195"/>
      <c r="M4376" s="196"/>
      <c r="N4376" s="197"/>
      <c r="O4376" s="197"/>
      <c r="P4376" s="231"/>
    </row>
    <row r="4377" spans="2:16">
      <c r="B4377" s="351"/>
      <c r="C4377" s="435"/>
      <c r="D4377" s="399"/>
      <c r="E4377" s="400"/>
      <c r="G4377" s="401"/>
      <c r="H4377" s="401"/>
      <c r="I4377" s="401"/>
      <c r="J4377" s="194"/>
      <c r="K4377" s="194"/>
      <c r="L4377" s="195"/>
      <c r="M4377" s="196"/>
      <c r="N4377" s="197"/>
      <c r="O4377" s="197"/>
      <c r="P4377" s="231"/>
    </row>
    <row r="4378" spans="2:16">
      <c r="B4378" s="351"/>
      <c r="C4378" s="435"/>
      <c r="D4378" s="399"/>
      <c r="E4378" s="400"/>
      <c r="G4378" s="401"/>
      <c r="H4378" s="401"/>
      <c r="I4378" s="401"/>
      <c r="J4378" s="194"/>
      <c r="K4378" s="194"/>
      <c r="L4378" s="195"/>
      <c r="M4378" s="196"/>
      <c r="N4378" s="197"/>
      <c r="O4378" s="197"/>
      <c r="P4378" s="231"/>
    </row>
    <row r="4379" spans="2:16">
      <c r="B4379" s="351"/>
      <c r="C4379" s="435"/>
      <c r="D4379" s="399"/>
      <c r="E4379" s="400"/>
      <c r="G4379" s="401"/>
      <c r="H4379" s="401"/>
      <c r="I4379" s="401"/>
      <c r="J4379" s="194"/>
      <c r="K4379" s="194"/>
      <c r="L4379" s="195"/>
      <c r="M4379" s="196"/>
      <c r="N4379" s="197"/>
      <c r="O4379" s="197"/>
      <c r="P4379" s="231"/>
    </row>
    <row r="4380" spans="2:16">
      <c r="B4380" s="351"/>
      <c r="C4380" s="435"/>
      <c r="D4380" s="399"/>
      <c r="E4380" s="400"/>
      <c r="G4380" s="401"/>
      <c r="H4380" s="401"/>
      <c r="I4380" s="401"/>
      <c r="J4380" s="194"/>
      <c r="K4380" s="194"/>
      <c r="L4380" s="195"/>
      <c r="M4380" s="196"/>
      <c r="N4380" s="197"/>
      <c r="O4380" s="197"/>
      <c r="P4380" s="231"/>
    </row>
    <row r="4381" spans="2:16">
      <c r="B4381" s="351"/>
      <c r="C4381" s="435"/>
      <c r="D4381" s="399"/>
      <c r="E4381" s="400"/>
      <c r="G4381" s="401"/>
      <c r="H4381" s="401"/>
      <c r="I4381" s="401"/>
      <c r="J4381" s="194"/>
      <c r="K4381" s="194"/>
      <c r="L4381" s="195"/>
      <c r="M4381" s="196"/>
      <c r="N4381" s="197"/>
      <c r="O4381" s="197"/>
      <c r="P4381" s="231"/>
    </row>
    <row r="4382" spans="2:16">
      <c r="B4382" s="351"/>
      <c r="C4382" s="435"/>
      <c r="D4382" s="399"/>
      <c r="E4382" s="400"/>
      <c r="G4382" s="401"/>
      <c r="H4382" s="401"/>
      <c r="I4382" s="401"/>
      <c r="J4382" s="194"/>
      <c r="K4382" s="194"/>
      <c r="L4382" s="195"/>
      <c r="M4382" s="196"/>
      <c r="N4382" s="197"/>
      <c r="O4382" s="197"/>
      <c r="P4382" s="231"/>
    </row>
    <row r="4383" spans="2:16">
      <c r="B4383" s="351"/>
      <c r="C4383" s="435"/>
      <c r="D4383" s="399"/>
      <c r="E4383" s="400"/>
      <c r="G4383" s="401"/>
      <c r="H4383" s="401"/>
      <c r="I4383" s="401"/>
      <c r="J4383" s="194"/>
      <c r="K4383" s="194"/>
      <c r="L4383" s="195"/>
      <c r="M4383" s="196"/>
      <c r="N4383" s="197"/>
      <c r="O4383" s="197"/>
      <c r="P4383" s="231"/>
    </row>
    <row r="4384" spans="2:16">
      <c r="B4384" s="351"/>
      <c r="C4384" s="435"/>
      <c r="D4384" s="399"/>
      <c r="E4384" s="400"/>
      <c r="G4384" s="401"/>
      <c r="H4384" s="401"/>
      <c r="I4384" s="401"/>
      <c r="J4384" s="194"/>
      <c r="K4384" s="194"/>
      <c r="L4384" s="195"/>
      <c r="M4384" s="196"/>
      <c r="N4384" s="197"/>
      <c r="O4384" s="197"/>
      <c r="P4384" s="231"/>
    </row>
    <row r="4385" spans="2:16">
      <c r="B4385" s="351"/>
      <c r="C4385" s="435"/>
      <c r="D4385" s="399"/>
      <c r="E4385" s="400"/>
      <c r="G4385" s="401"/>
      <c r="H4385" s="401"/>
      <c r="I4385" s="401"/>
      <c r="J4385" s="194"/>
      <c r="K4385" s="194"/>
      <c r="L4385" s="195"/>
      <c r="M4385" s="196"/>
      <c r="N4385" s="197"/>
      <c r="O4385" s="197"/>
      <c r="P4385" s="231"/>
    </row>
    <row r="4386" spans="2:16">
      <c r="B4386" s="351"/>
      <c r="C4386" s="435"/>
      <c r="D4386" s="399"/>
      <c r="E4386" s="400"/>
      <c r="G4386" s="401"/>
      <c r="H4386" s="401"/>
      <c r="I4386" s="401"/>
      <c r="J4386" s="194"/>
      <c r="K4386" s="194"/>
      <c r="L4386" s="195"/>
      <c r="M4386" s="196"/>
      <c r="N4386" s="197"/>
      <c r="O4386" s="197"/>
      <c r="P4386" s="231"/>
    </row>
    <row r="4387" spans="2:16">
      <c r="B4387" s="351"/>
      <c r="C4387" s="435"/>
      <c r="D4387" s="399"/>
      <c r="E4387" s="400"/>
      <c r="G4387" s="401"/>
      <c r="H4387" s="401"/>
      <c r="I4387" s="401"/>
      <c r="J4387" s="194"/>
      <c r="K4387" s="194"/>
      <c r="L4387" s="195"/>
      <c r="M4387" s="196"/>
      <c r="N4387" s="197"/>
      <c r="O4387" s="197"/>
      <c r="P4387" s="231"/>
    </row>
    <row r="4388" spans="2:16">
      <c r="B4388" s="351"/>
      <c r="C4388" s="435"/>
      <c r="D4388" s="399"/>
      <c r="E4388" s="400"/>
      <c r="G4388" s="401"/>
      <c r="H4388" s="401"/>
      <c r="I4388" s="401"/>
      <c r="J4388" s="194"/>
      <c r="K4388" s="194"/>
      <c r="L4388" s="195"/>
      <c r="M4388" s="196"/>
      <c r="N4388" s="197"/>
      <c r="O4388" s="197"/>
      <c r="P4388" s="231"/>
    </row>
    <row r="4389" spans="2:16">
      <c r="B4389" s="351"/>
      <c r="C4389" s="435"/>
      <c r="D4389" s="399"/>
      <c r="E4389" s="400"/>
      <c r="G4389" s="401"/>
      <c r="H4389" s="401"/>
      <c r="I4389" s="401"/>
      <c r="J4389" s="194"/>
      <c r="K4389" s="194"/>
      <c r="L4389" s="195"/>
      <c r="M4389" s="196"/>
      <c r="N4389" s="197"/>
      <c r="O4389" s="197"/>
      <c r="P4389" s="231"/>
    </row>
    <row r="4390" spans="2:16">
      <c r="B4390" s="351"/>
      <c r="C4390" s="435"/>
      <c r="D4390" s="399"/>
      <c r="E4390" s="400"/>
      <c r="G4390" s="401"/>
      <c r="H4390" s="401"/>
      <c r="I4390" s="401"/>
      <c r="J4390" s="194"/>
      <c r="K4390" s="194"/>
      <c r="L4390" s="195"/>
      <c r="M4390" s="196"/>
      <c r="N4390" s="197"/>
      <c r="O4390" s="197"/>
      <c r="P4390" s="231"/>
    </row>
    <row r="4391" spans="2:16">
      <c r="B4391" s="351"/>
      <c r="C4391" s="435"/>
      <c r="D4391" s="399"/>
      <c r="E4391" s="400"/>
      <c r="G4391" s="401"/>
      <c r="H4391" s="401"/>
      <c r="I4391" s="401"/>
      <c r="J4391" s="194"/>
      <c r="K4391" s="194"/>
      <c r="L4391" s="195"/>
      <c r="M4391" s="196"/>
      <c r="N4391" s="197"/>
      <c r="O4391" s="197"/>
      <c r="P4391" s="231"/>
    </row>
    <row r="4392" spans="2:16">
      <c r="B4392" s="351"/>
      <c r="C4392" s="435"/>
      <c r="D4392" s="399"/>
      <c r="E4392" s="400"/>
      <c r="G4392" s="401"/>
      <c r="H4392" s="401"/>
      <c r="I4392" s="401"/>
      <c r="J4392" s="194"/>
      <c r="K4392" s="194"/>
      <c r="L4392" s="195"/>
      <c r="M4392" s="196"/>
      <c r="N4392" s="197"/>
      <c r="O4392" s="197"/>
      <c r="P4392" s="231"/>
    </row>
    <row r="4393" spans="2:16">
      <c r="B4393" s="351"/>
      <c r="C4393" s="435"/>
      <c r="D4393" s="399"/>
      <c r="E4393" s="400"/>
      <c r="G4393" s="401"/>
      <c r="H4393" s="401"/>
      <c r="I4393" s="401"/>
      <c r="J4393" s="194"/>
      <c r="K4393" s="194"/>
      <c r="L4393" s="195"/>
      <c r="M4393" s="196"/>
      <c r="N4393" s="197"/>
      <c r="O4393" s="197"/>
      <c r="P4393" s="231"/>
    </row>
    <row r="4394" spans="2:16">
      <c r="B4394" s="351"/>
      <c r="C4394" s="435"/>
      <c r="D4394" s="399"/>
      <c r="E4394" s="400"/>
      <c r="G4394" s="401"/>
      <c r="H4394" s="401"/>
      <c r="I4394" s="401"/>
      <c r="J4394" s="194"/>
      <c r="K4394" s="194"/>
      <c r="L4394" s="195"/>
      <c r="M4394" s="196"/>
      <c r="N4394" s="197"/>
      <c r="O4394" s="197"/>
      <c r="P4394" s="231"/>
    </row>
    <row r="4395" spans="2:16">
      <c r="B4395" s="351"/>
      <c r="C4395" s="435"/>
      <c r="D4395" s="399"/>
      <c r="E4395" s="400"/>
      <c r="G4395" s="401"/>
      <c r="H4395" s="401"/>
      <c r="I4395" s="401"/>
      <c r="J4395" s="194"/>
      <c r="K4395" s="194"/>
      <c r="L4395" s="195"/>
      <c r="M4395" s="196"/>
      <c r="N4395" s="197"/>
      <c r="O4395" s="197"/>
      <c r="P4395" s="231"/>
    </row>
    <row r="4396" spans="2:16">
      <c r="B4396" s="351"/>
      <c r="C4396" s="435"/>
      <c r="D4396" s="399"/>
      <c r="E4396" s="400"/>
      <c r="G4396" s="401"/>
      <c r="H4396" s="401"/>
      <c r="I4396" s="401"/>
      <c r="J4396" s="194"/>
      <c r="K4396" s="194"/>
      <c r="L4396" s="195"/>
      <c r="M4396" s="196"/>
      <c r="N4396" s="197"/>
      <c r="O4396" s="197"/>
      <c r="P4396" s="231"/>
    </row>
    <row r="4397" spans="2:16">
      <c r="B4397" s="351"/>
      <c r="C4397" s="435"/>
      <c r="D4397" s="399"/>
      <c r="E4397" s="400"/>
      <c r="G4397" s="401"/>
      <c r="H4397" s="401"/>
      <c r="I4397" s="401"/>
      <c r="J4397" s="194"/>
      <c r="K4397" s="194"/>
      <c r="L4397" s="195"/>
      <c r="M4397" s="196"/>
      <c r="N4397" s="197"/>
      <c r="O4397" s="197"/>
      <c r="P4397" s="231"/>
    </row>
    <row r="4398" spans="2:16">
      <c r="B4398" s="351"/>
      <c r="C4398" s="435"/>
      <c r="D4398" s="399"/>
      <c r="E4398" s="400"/>
      <c r="G4398" s="401"/>
      <c r="H4398" s="401"/>
      <c r="I4398" s="401"/>
      <c r="J4398" s="194"/>
      <c r="K4398" s="194"/>
      <c r="L4398" s="195"/>
      <c r="M4398" s="196"/>
      <c r="N4398" s="197"/>
      <c r="O4398" s="197"/>
      <c r="P4398" s="231"/>
    </row>
    <row r="4399" spans="2:16">
      <c r="B4399" s="351"/>
      <c r="C4399" s="435"/>
      <c r="D4399" s="399"/>
      <c r="E4399" s="400"/>
      <c r="G4399" s="401"/>
      <c r="H4399" s="401"/>
      <c r="I4399" s="401"/>
      <c r="J4399" s="194"/>
      <c r="K4399" s="194"/>
      <c r="L4399" s="195"/>
      <c r="M4399" s="196"/>
      <c r="N4399" s="197"/>
      <c r="O4399" s="197"/>
      <c r="P4399" s="231"/>
    </row>
    <row r="4400" spans="2:16">
      <c r="B4400" s="351"/>
      <c r="C4400" s="435"/>
      <c r="D4400" s="399"/>
      <c r="E4400" s="400"/>
      <c r="G4400" s="401"/>
      <c r="H4400" s="401"/>
      <c r="I4400" s="401"/>
      <c r="J4400" s="194"/>
      <c r="K4400" s="194"/>
      <c r="L4400" s="195"/>
      <c r="M4400" s="196"/>
      <c r="N4400" s="197"/>
      <c r="O4400" s="197"/>
      <c r="P4400" s="231"/>
    </row>
    <row r="4401" spans="2:16">
      <c r="B4401" s="351"/>
      <c r="C4401" s="435"/>
      <c r="D4401" s="399"/>
      <c r="E4401" s="400"/>
      <c r="G4401" s="401"/>
      <c r="H4401" s="401"/>
      <c r="I4401" s="401"/>
      <c r="J4401" s="194"/>
      <c r="K4401" s="194"/>
      <c r="L4401" s="195"/>
      <c r="M4401" s="196"/>
      <c r="N4401" s="197"/>
      <c r="O4401" s="197"/>
      <c r="P4401" s="231"/>
    </row>
    <row r="4402" spans="2:16">
      <c r="B4402" s="351"/>
      <c r="C4402" s="435"/>
      <c r="D4402" s="399"/>
      <c r="E4402" s="400"/>
      <c r="G4402" s="401"/>
      <c r="H4402" s="401"/>
      <c r="I4402" s="401"/>
      <c r="J4402" s="194"/>
      <c r="K4402" s="194"/>
      <c r="L4402" s="195"/>
      <c r="M4402" s="196"/>
      <c r="N4402" s="197"/>
      <c r="O4402" s="197"/>
      <c r="P4402" s="231"/>
    </row>
    <row r="4403" spans="2:16">
      <c r="B4403" s="351"/>
      <c r="C4403" s="435"/>
      <c r="D4403" s="399"/>
      <c r="E4403" s="400"/>
      <c r="G4403" s="401"/>
      <c r="H4403" s="401"/>
      <c r="I4403" s="401"/>
      <c r="J4403" s="194"/>
      <c r="K4403" s="194"/>
      <c r="L4403" s="195"/>
      <c r="M4403" s="196"/>
      <c r="N4403" s="197"/>
      <c r="O4403" s="197"/>
      <c r="P4403" s="231"/>
    </row>
    <row r="4404" spans="2:16">
      <c r="B4404" s="351"/>
      <c r="C4404" s="435"/>
      <c r="D4404" s="399"/>
      <c r="E4404" s="400"/>
      <c r="G4404" s="401"/>
      <c r="H4404" s="401"/>
      <c r="I4404" s="401"/>
      <c r="J4404" s="194"/>
      <c r="K4404" s="194"/>
      <c r="L4404" s="195"/>
      <c r="M4404" s="196"/>
      <c r="N4404" s="197"/>
      <c r="O4404" s="197"/>
      <c r="P4404" s="231"/>
    </row>
    <row r="4405" spans="2:16">
      <c r="B4405" s="351"/>
      <c r="C4405" s="435"/>
      <c r="D4405" s="399"/>
      <c r="E4405" s="400"/>
      <c r="G4405" s="401"/>
      <c r="H4405" s="401"/>
      <c r="I4405" s="401"/>
      <c r="J4405" s="194"/>
      <c r="K4405" s="194"/>
      <c r="L4405" s="195"/>
      <c r="M4405" s="196"/>
      <c r="N4405" s="197"/>
      <c r="O4405" s="197"/>
      <c r="P4405" s="231"/>
    </row>
    <row r="4406" spans="2:16">
      <c r="B4406" s="351"/>
      <c r="C4406" s="435"/>
      <c r="D4406" s="399"/>
      <c r="E4406" s="400"/>
      <c r="G4406" s="401"/>
      <c r="H4406" s="401"/>
      <c r="I4406" s="401"/>
      <c r="J4406" s="194"/>
      <c r="K4406" s="194"/>
      <c r="L4406" s="195"/>
      <c r="M4406" s="196"/>
      <c r="N4406" s="197"/>
      <c r="O4406" s="197"/>
      <c r="P4406" s="231"/>
    </row>
    <row r="4407" spans="2:16">
      <c r="B4407" s="351"/>
      <c r="C4407" s="435"/>
      <c r="D4407" s="399"/>
      <c r="E4407" s="400"/>
      <c r="G4407" s="401"/>
      <c r="H4407" s="401"/>
      <c r="I4407" s="401"/>
      <c r="J4407" s="194"/>
      <c r="K4407" s="194"/>
      <c r="L4407" s="195"/>
      <c r="M4407" s="196"/>
      <c r="N4407" s="197"/>
      <c r="O4407" s="197"/>
      <c r="P4407" s="231"/>
    </row>
    <row r="4408" spans="2:16">
      <c r="B4408" s="351"/>
      <c r="C4408" s="435"/>
      <c r="D4408" s="399"/>
      <c r="E4408" s="400"/>
      <c r="G4408" s="401"/>
      <c r="H4408" s="401"/>
      <c r="I4408" s="401"/>
      <c r="J4408" s="194"/>
      <c r="K4408" s="194"/>
      <c r="L4408" s="195"/>
      <c r="M4408" s="196"/>
      <c r="N4408" s="197"/>
      <c r="O4408" s="197"/>
      <c r="P4408" s="231"/>
    </row>
    <row r="4409" spans="2:16">
      <c r="B4409" s="351"/>
      <c r="C4409" s="435"/>
      <c r="D4409" s="399"/>
      <c r="E4409" s="400"/>
      <c r="G4409" s="401"/>
      <c r="H4409" s="401"/>
      <c r="I4409" s="401"/>
      <c r="J4409" s="194"/>
      <c r="K4409" s="194"/>
      <c r="L4409" s="195"/>
      <c r="M4409" s="196"/>
      <c r="N4409" s="197"/>
      <c r="O4409" s="197"/>
      <c r="P4409" s="231"/>
    </row>
    <row r="4410" spans="2:16">
      <c r="B4410" s="351"/>
      <c r="C4410" s="435"/>
      <c r="D4410" s="399"/>
      <c r="E4410" s="400"/>
      <c r="G4410" s="401"/>
      <c r="H4410" s="401"/>
      <c r="I4410" s="401"/>
      <c r="J4410" s="194"/>
      <c r="K4410" s="194"/>
      <c r="L4410" s="195"/>
      <c r="M4410" s="196"/>
      <c r="N4410" s="197"/>
      <c r="O4410" s="197"/>
      <c r="P4410" s="231"/>
    </row>
    <row r="4411" spans="2:16">
      <c r="B4411" s="351"/>
      <c r="C4411" s="435"/>
      <c r="D4411" s="399"/>
      <c r="E4411" s="400"/>
      <c r="G4411" s="401"/>
      <c r="H4411" s="401"/>
      <c r="I4411" s="401"/>
      <c r="J4411" s="194"/>
      <c r="K4411" s="194"/>
      <c r="L4411" s="195"/>
      <c r="M4411" s="196"/>
      <c r="N4411" s="197"/>
      <c r="O4411" s="197"/>
      <c r="P4411" s="231"/>
    </row>
    <row r="4412" spans="2:16">
      <c r="B4412" s="351"/>
      <c r="C4412" s="435"/>
      <c r="D4412" s="399"/>
      <c r="E4412" s="400"/>
      <c r="G4412" s="401"/>
      <c r="H4412" s="401"/>
      <c r="I4412" s="401"/>
      <c r="J4412" s="194"/>
      <c r="K4412" s="194"/>
      <c r="L4412" s="195"/>
      <c r="M4412" s="196"/>
      <c r="N4412" s="197"/>
      <c r="O4412" s="197"/>
      <c r="P4412" s="231"/>
    </row>
    <row r="4413" spans="2:16">
      <c r="B4413" s="351"/>
      <c r="C4413" s="435"/>
      <c r="D4413" s="399"/>
      <c r="E4413" s="400"/>
      <c r="G4413" s="401"/>
      <c r="H4413" s="401"/>
      <c r="I4413" s="401"/>
      <c r="J4413" s="194"/>
      <c r="K4413" s="194"/>
      <c r="L4413" s="195"/>
      <c r="M4413" s="196"/>
      <c r="N4413" s="197"/>
      <c r="O4413" s="197"/>
      <c r="P4413" s="231"/>
    </row>
    <row r="4414" spans="2:16">
      <c r="B4414" s="351"/>
      <c r="C4414" s="435"/>
      <c r="D4414" s="399"/>
      <c r="E4414" s="400"/>
      <c r="G4414" s="401"/>
      <c r="H4414" s="401"/>
      <c r="I4414" s="401"/>
      <c r="J4414" s="194"/>
      <c r="K4414" s="194"/>
      <c r="L4414" s="195"/>
      <c r="M4414" s="196"/>
      <c r="N4414" s="197"/>
      <c r="O4414" s="197"/>
      <c r="P4414" s="231"/>
    </row>
    <row r="4415" spans="2:16">
      <c r="B4415" s="351"/>
      <c r="C4415" s="435"/>
      <c r="D4415" s="399"/>
      <c r="E4415" s="400"/>
      <c r="G4415" s="401"/>
      <c r="H4415" s="401"/>
      <c r="I4415" s="401"/>
      <c r="J4415" s="194"/>
      <c r="K4415" s="194"/>
      <c r="L4415" s="195"/>
      <c r="M4415" s="196"/>
      <c r="N4415" s="197"/>
      <c r="O4415" s="197"/>
      <c r="P4415" s="231"/>
    </row>
    <row r="4416" spans="2:16">
      <c r="B4416" s="351"/>
      <c r="C4416" s="435"/>
      <c r="D4416" s="399"/>
      <c r="E4416" s="400"/>
      <c r="G4416" s="401"/>
      <c r="H4416" s="401"/>
      <c r="I4416" s="401"/>
      <c r="J4416" s="194"/>
      <c r="K4416" s="194"/>
      <c r="L4416" s="195"/>
      <c r="M4416" s="196"/>
      <c r="N4416" s="197"/>
      <c r="O4416" s="197"/>
      <c r="P4416" s="231"/>
    </row>
    <row r="4417" spans="2:16">
      <c r="B4417" s="351"/>
      <c r="C4417" s="435"/>
      <c r="D4417" s="399"/>
      <c r="E4417" s="400"/>
      <c r="G4417" s="401"/>
      <c r="H4417" s="401"/>
      <c r="I4417" s="401"/>
      <c r="J4417" s="194"/>
      <c r="K4417" s="194"/>
      <c r="L4417" s="195"/>
      <c r="M4417" s="196"/>
      <c r="N4417" s="197"/>
      <c r="O4417" s="197"/>
      <c r="P4417" s="231"/>
    </row>
    <row r="4418" spans="2:16">
      <c r="B4418" s="351"/>
      <c r="C4418" s="435"/>
      <c r="D4418" s="399"/>
      <c r="E4418" s="400"/>
      <c r="G4418" s="401"/>
      <c r="H4418" s="401"/>
      <c r="I4418" s="401"/>
      <c r="J4418" s="194"/>
      <c r="K4418" s="194"/>
      <c r="L4418" s="195"/>
      <c r="M4418" s="196"/>
      <c r="N4418" s="197"/>
      <c r="O4418" s="197"/>
      <c r="P4418" s="231"/>
    </row>
    <row r="4419" spans="2:16">
      <c r="B4419" s="351"/>
      <c r="C4419" s="435"/>
      <c r="D4419" s="399"/>
      <c r="E4419" s="400"/>
      <c r="G4419" s="401"/>
      <c r="H4419" s="401"/>
      <c r="I4419" s="401"/>
      <c r="J4419" s="194"/>
      <c r="K4419" s="194"/>
      <c r="L4419" s="195"/>
      <c r="M4419" s="196"/>
      <c r="N4419" s="197"/>
      <c r="O4419" s="197"/>
      <c r="P4419" s="231"/>
    </row>
    <row r="4420" spans="2:16">
      <c r="B4420" s="351"/>
      <c r="C4420" s="435"/>
      <c r="D4420" s="399"/>
      <c r="E4420" s="400"/>
      <c r="G4420" s="401"/>
      <c r="H4420" s="401"/>
      <c r="I4420" s="401"/>
      <c r="J4420" s="194"/>
      <c r="K4420" s="194"/>
      <c r="L4420" s="195"/>
      <c r="M4420" s="196"/>
      <c r="N4420" s="197"/>
      <c r="O4420" s="197"/>
      <c r="P4420" s="231"/>
    </row>
    <row r="4421" spans="2:16">
      <c r="B4421" s="351"/>
      <c r="C4421" s="435"/>
      <c r="D4421" s="399"/>
      <c r="E4421" s="400"/>
      <c r="G4421" s="401"/>
      <c r="H4421" s="401"/>
      <c r="I4421" s="401"/>
      <c r="J4421" s="194"/>
      <c r="K4421" s="194"/>
      <c r="L4421" s="195"/>
      <c r="M4421" s="196"/>
      <c r="N4421" s="197"/>
      <c r="O4421" s="197"/>
      <c r="P4421" s="231"/>
    </row>
    <row r="4422" spans="2:16">
      <c r="B4422" s="351"/>
      <c r="C4422" s="435"/>
      <c r="D4422" s="399"/>
      <c r="E4422" s="400"/>
      <c r="G4422" s="401"/>
      <c r="H4422" s="401"/>
      <c r="I4422" s="401"/>
      <c r="J4422" s="194"/>
      <c r="K4422" s="194"/>
      <c r="L4422" s="195"/>
      <c r="M4422" s="196"/>
      <c r="N4422" s="197"/>
      <c r="O4422" s="197"/>
      <c r="P4422" s="231"/>
    </row>
    <row r="4423" spans="2:16">
      <c r="B4423" s="351"/>
      <c r="C4423" s="435"/>
      <c r="D4423" s="399"/>
      <c r="E4423" s="400"/>
      <c r="G4423" s="401"/>
      <c r="H4423" s="401"/>
      <c r="I4423" s="401"/>
      <c r="J4423" s="194"/>
      <c r="K4423" s="194"/>
      <c r="L4423" s="195"/>
      <c r="M4423" s="196"/>
      <c r="N4423" s="197"/>
      <c r="O4423" s="197"/>
      <c r="P4423" s="231"/>
    </row>
    <row r="4424" spans="2:16">
      <c r="B4424" s="351"/>
      <c r="C4424" s="435"/>
      <c r="D4424" s="399"/>
      <c r="E4424" s="400"/>
      <c r="G4424" s="401"/>
      <c r="H4424" s="401"/>
      <c r="I4424" s="401"/>
      <c r="J4424" s="194"/>
      <c r="K4424" s="194"/>
      <c r="L4424" s="195"/>
      <c r="M4424" s="196"/>
      <c r="N4424" s="197"/>
      <c r="O4424" s="197"/>
      <c r="P4424" s="231"/>
    </row>
    <row r="4425" spans="2:16">
      <c r="B4425" s="351"/>
      <c r="C4425" s="435"/>
      <c r="D4425" s="399"/>
      <c r="E4425" s="400"/>
      <c r="G4425" s="401"/>
      <c r="H4425" s="401"/>
      <c r="I4425" s="401"/>
      <c r="J4425" s="194"/>
      <c r="K4425" s="194"/>
      <c r="L4425" s="195"/>
      <c r="M4425" s="196"/>
      <c r="N4425" s="197"/>
      <c r="O4425" s="197"/>
      <c r="P4425" s="231"/>
    </row>
    <row r="4426" spans="2:16">
      <c r="B4426" s="351"/>
      <c r="C4426" s="435"/>
      <c r="D4426" s="399"/>
      <c r="E4426" s="400"/>
      <c r="G4426" s="401"/>
      <c r="H4426" s="401"/>
      <c r="I4426" s="401"/>
      <c r="J4426" s="194"/>
      <c r="K4426" s="194"/>
      <c r="L4426" s="195"/>
      <c r="M4426" s="196"/>
      <c r="N4426" s="197"/>
      <c r="O4426" s="197"/>
      <c r="P4426" s="231"/>
    </row>
    <row r="4427" spans="2:16">
      <c r="B4427" s="351"/>
      <c r="C4427" s="435"/>
      <c r="D4427" s="399"/>
      <c r="E4427" s="400"/>
      <c r="G4427" s="401"/>
      <c r="H4427" s="401"/>
      <c r="I4427" s="401"/>
      <c r="J4427" s="194"/>
      <c r="K4427" s="194"/>
      <c r="L4427" s="195"/>
      <c r="M4427" s="196"/>
      <c r="N4427" s="197"/>
      <c r="O4427" s="197"/>
      <c r="P4427" s="231"/>
    </row>
    <row r="4428" spans="2:16">
      <c r="B4428" s="351"/>
      <c r="C4428" s="435"/>
      <c r="D4428" s="399"/>
      <c r="E4428" s="400"/>
      <c r="G4428" s="401"/>
      <c r="H4428" s="401"/>
      <c r="I4428" s="401"/>
      <c r="J4428" s="194"/>
      <c r="K4428" s="194"/>
      <c r="L4428" s="195"/>
      <c r="M4428" s="196"/>
      <c r="N4428" s="197"/>
      <c r="O4428" s="197"/>
      <c r="P4428" s="231"/>
    </row>
    <row r="4429" spans="2:16">
      <c r="B4429" s="351"/>
      <c r="C4429" s="435"/>
      <c r="D4429" s="399"/>
      <c r="E4429" s="400"/>
      <c r="G4429" s="401"/>
      <c r="H4429" s="401"/>
      <c r="I4429" s="401"/>
      <c r="J4429" s="194"/>
      <c r="K4429" s="194"/>
      <c r="L4429" s="195"/>
      <c r="M4429" s="196"/>
      <c r="N4429" s="197"/>
      <c r="O4429" s="197"/>
      <c r="P4429" s="231"/>
    </row>
    <row r="4430" spans="2:16">
      <c r="B4430" s="351"/>
      <c r="C4430" s="435"/>
      <c r="D4430" s="399"/>
      <c r="E4430" s="400"/>
      <c r="G4430" s="401"/>
      <c r="H4430" s="401"/>
      <c r="I4430" s="401"/>
      <c r="J4430" s="194"/>
      <c r="K4430" s="194"/>
      <c r="L4430" s="195"/>
      <c r="M4430" s="196"/>
      <c r="N4430" s="197"/>
      <c r="O4430" s="197"/>
      <c r="P4430" s="231"/>
    </row>
    <row r="4431" spans="2:16">
      <c r="B4431" s="351"/>
      <c r="C4431" s="435"/>
      <c r="D4431" s="399"/>
      <c r="E4431" s="400"/>
      <c r="G4431" s="401"/>
      <c r="H4431" s="401"/>
      <c r="I4431" s="401"/>
      <c r="J4431" s="194"/>
      <c r="K4431" s="194"/>
      <c r="L4431" s="195"/>
      <c r="M4431" s="196"/>
      <c r="N4431" s="197"/>
      <c r="O4431" s="197"/>
      <c r="P4431" s="231"/>
    </row>
    <row r="4432" spans="2:16">
      <c r="B4432" s="351"/>
      <c r="C4432" s="435"/>
      <c r="D4432" s="399"/>
      <c r="E4432" s="400"/>
      <c r="G4432" s="401"/>
      <c r="H4432" s="401"/>
      <c r="I4432" s="401"/>
      <c r="J4432" s="194"/>
      <c r="K4432" s="194"/>
      <c r="L4432" s="195"/>
      <c r="M4432" s="196"/>
      <c r="N4432" s="197"/>
      <c r="O4432" s="197"/>
      <c r="P4432" s="231"/>
    </row>
    <row r="4433" spans="2:16">
      <c r="B4433" s="351"/>
      <c r="C4433" s="435"/>
      <c r="D4433" s="399"/>
      <c r="E4433" s="400"/>
      <c r="G4433" s="401"/>
      <c r="H4433" s="401"/>
      <c r="I4433" s="401"/>
      <c r="J4433" s="194"/>
      <c r="K4433" s="194"/>
      <c r="L4433" s="195"/>
      <c r="M4433" s="196"/>
      <c r="N4433" s="197"/>
      <c r="O4433" s="197"/>
      <c r="P4433" s="231"/>
    </row>
    <row r="4434" spans="2:16">
      <c r="B4434" s="351"/>
      <c r="C4434" s="435"/>
      <c r="D4434" s="399"/>
      <c r="E4434" s="400"/>
      <c r="G4434" s="401"/>
      <c r="H4434" s="401"/>
      <c r="I4434" s="401"/>
      <c r="J4434" s="194"/>
      <c r="K4434" s="194"/>
      <c r="L4434" s="195"/>
      <c r="M4434" s="196"/>
      <c r="N4434" s="197"/>
      <c r="O4434" s="197"/>
      <c r="P4434" s="231"/>
    </row>
    <row r="4435" spans="2:16">
      <c r="B4435" s="351"/>
      <c r="C4435" s="435"/>
      <c r="D4435" s="399"/>
      <c r="E4435" s="400"/>
      <c r="G4435" s="401"/>
      <c r="H4435" s="401"/>
      <c r="I4435" s="401"/>
      <c r="J4435" s="194"/>
      <c r="K4435" s="194"/>
      <c r="L4435" s="195"/>
      <c r="M4435" s="196"/>
      <c r="N4435" s="197"/>
      <c r="O4435" s="197"/>
      <c r="P4435" s="231"/>
    </row>
    <row r="4436" spans="2:16">
      <c r="B4436" s="351"/>
      <c r="C4436" s="435"/>
      <c r="D4436" s="399"/>
      <c r="E4436" s="400"/>
      <c r="G4436" s="401"/>
      <c r="H4436" s="401"/>
      <c r="I4436" s="401"/>
      <c r="J4436" s="194"/>
      <c r="K4436" s="194"/>
      <c r="L4436" s="195"/>
      <c r="M4436" s="196"/>
      <c r="N4436" s="197"/>
      <c r="O4436" s="197"/>
      <c r="P4436" s="231"/>
    </row>
    <row r="4437" spans="2:16">
      <c r="B4437" s="351"/>
      <c r="C4437" s="435"/>
      <c r="D4437" s="399"/>
      <c r="E4437" s="400"/>
      <c r="G4437" s="401"/>
      <c r="H4437" s="401"/>
      <c r="I4437" s="401"/>
      <c r="J4437" s="194"/>
      <c r="K4437" s="194"/>
      <c r="L4437" s="195"/>
      <c r="M4437" s="196"/>
      <c r="N4437" s="197"/>
      <c r="O4437" s="197"/>
      <c r="P4437" s="231"/>
    </row>
    <row r="4438" spans="2:16">
      <c r="B4438" s="351"/>
      <c r="C4438" s="435"/>
      <c r="D4438" s="399"/>
      <c r="E4438" s="400"/>
      <c r="G4438" s="401"/>
      <c r="H4438" s="401"/>
      <c r="I4438" s="401"/>
      <c r="J4438" s="194"/>
      <c r="K4438" s="194"/>
      <c r="L4438" s="195"/>
      <c r="M4438" s="196"/>
      <c r="N4438" s="197"/>
      <c r="O4438" s="197"/>
      <c r="P4438" s="231"/>
    </row>
    <row r="4439" spans="2:16">
      <c r="B4439" s="351"/>
      <c r="C4439" s="435"/>
      <c r="D4439" s="399"/>
      <c r="E4439" s="400"/>
      <c r="G4439" s="401"/>
      <c r="H4439" s="401"/>
      <c r="I4439" s="401"/>
      <c r="J4439" s="194"/>
      <c r="K4439" s="194"/>
      <c r="L4439" s="195"/>
      <c r="M4439" s="196"/>
      <c r="N4439" s="197"/>
      <c r="O4439" s="197"/>
      <c r="P4439" s="231"/>
    </row>
    <row r="4440" spans="2:16">
      <c r="B4440" s="351"/>
      <c r="C4440" s="435"/>
      <c r="D4440" s="399"/>
      <c r="E4440" s="400"/>
      <c r="G4440" s="401"/>
      <c r="H4440" s="401"/>
      <c r="I4440" s="401"/>
      <c r="J4440" s="194"/>
      <c r="K4440" s="194"/>
      <c r="L4440" s="195"/>
      <c r="M4440" s="196"/>
      <c r="N4440" s="197"/>
      <c r="O4440" s="197"/>
      <c r="P4440" s="231"/>
    </row>
    <row r="4441" spans="2:16">
      <c r="B4441" s="351"/>
      <c r="C4441" s="435"/>
      <c r="D4441" s="399"/>
      <c r="E4441" s="400"/>
      <c r="G4441" s="401"/>
      <c r="H4441" s="401"/>
      <c r="I4441" s="401"/>
      <c r="J4441" s="194"/>
      <c r="K4441" s="194"/>
      <c r="L4441" s="195"/>
      <c r="M4441" s="196"/>
      <c r="N4441" s="197"/>
      <c r="O4441" s="197"/>
      <c r="P4441" s="231"/>
    </row>
    <row r="4442" spans="2:16">
      <c r="B4442" s="351"/>
      <c r="C4442" s="435"/>
      <c r="D4442" s="399"/>
      <c r="E4442" s="400"/>
      <c r="G4442" s="401"/>
      <c r="H4442" s="401"/>
      <c r="I4442" s="401"/>
      <c r="J4442" s="194"/>
      <c r="K4442" s="194"/>
      <c r="L4442" s="195"/>
      <c r="M4442" s="196"/>
      <c r="N4442" s="197"/>
      <c r="O4442" s="197"/>
      <c r="P4442" s="231"/>
    </row>
    <row r="4443" spans="2:16">
      <c r="B4443" s="351"/>
      <c r="C4443" s="435"/>
      <c r="D4443" s="399"/>
      <c r="E4443" s="400"/>
      <c r="G4443" s="401"/>
      <c r="H4443" s="401"/>
      <c r="I4443" s="401"/>
      <c r="J4443" s="194"/>
      <c r="K4443" s="194"/>
      <c r="L4443" s="195"/>
      <c r="M4443" s="196"/>
      <c r="N4443" s="197"/>
      <c r="O4443" s="197"/>
      <c r="P4443" s="231"/>
    </row>
    <row r="4444" spans="2:16">
      <c r="B4444" s="351"/>
      <c r="C4444" s="435"/>
      <c r="D4444" s="399"/>
      <c r="E4444" s="400"/>
      <c r="G4444" s="401"/>
      <c r="H4444" s="401"/>
      <c r="I4444" s="401"/>
      <c r="J4444" s="194"/>
      <c r="K4444" s="194"/>
      <c r="L4444" s="195"/>
      <c r="M4444" s="196"/>
      <c r="N4444" s="197"/>
      <c r="O4444" s="197"/>
      <c r="P4444" s="231"/>
    </row>
    <row r="4445" spans="2:16">
      <c r="B4445" s="351"/>
      <c r="C4445" s="435"/>
      <c r="D4445" s="399"/>
      <c r="E4445" s="400"/>
      <c r="G4445" s="401"/>
      <c r="H4445" s="401"/>
      <c r="I4445" s="401"/>
      <c r="J4445" s="194"/>
      <c r="K4445" s="194"/>
      <c r="L4445" s="195"/>
      <c r="M4445" s="196"/>
      <c r="N4445" s="197"/>
      <c r="O4445" s="197"/>
      <c r="P4445" s="231"/>
    </row>
    <row r="4446" spans="2:16">
      <c r="B4446" s="351"/>
      <c r="C4446" s="435"/>
      <c r="D4446" s="399"/>
      <c r="E4446" s="400"/>
      <c r="G4446" s="401"/>
      <c r="H4446" s="401"/>
      <c r="I4446" s="401"/>
      <c r="J4446" s="194"/>
      <c r="K4446" s="194"/>
      <c r="L4446" s="195"/>
      <c r="M4446" s="196"/>
      <c r="N4446" s="197"/>
      <c r="O4446" s="197"/>
      <c r="P4446" s="231"/>
    </row>
    <row r="4447" spans="2:16">
      <c r="B4447" s="351"/>
      <c r="C4447" s="435"/>
      <c r="D4447" s="399"/>
      <c r="E4447" s="400"/>
      <c r="G4447" s="401"/>
      <c r="H4447" s="401"/>
      <c r="I4447" s="401"/>
      <c r="J4447" s="194"/>
      <c r="K4447" s="194"/>
      <c r="L4447" s="195"/>
      <c r="M4447" s="196"/>
      <c r="N4447" s="197"/>
      <c r="O4447" s="197"/>
      <c r="P4447" s="231"/>
    </row>
    <row r="4448" spans="2:16">
      <c r="B4448" s="351"/>
      <c r="C4448" s="435"/>
      <c r="D4448" s="399"/>
      <c r="E4448" s="400"/>
      <c r="G4448" s="401"/>
      <c r="H4448" s="401"/>
      <c r="I4448" s="401"/>
      <c r="J4448" s="194"/>
      <c r="K4448" s="194"/>
      <c r="L4448" s="195"/>
      <c r="M4448" s="196"/>
      <c r="N4448" s="197"/>
      <c r="O4448" s="197"/>
      <c r="P4448" s="231"/>
    </row>
    <row r="4449" spans="2:16">
      <c r="B4449" s="351"/>
      <c r="C4449" s="435"/>
      <c r="D4449" s="399"/>
      <c r="E4449" s="400"/>
      <c r="G4449" s="401"/>
      <c r="H4449" s="401"/>
      <c r="I4449" s="401"/>
      <c r="J4449" s="194"/>
      <c r="K4449" s="194"/>
      <c r="L4449" s="195"/>
      <c r="M4449" s="196"/>
      <c r="N4449" s="197"/>
      <c r="O4449" s="197"/>
      <c r="P4449" s="231"/>
    </row>
    <row r="4450" spans="2:16">
      <c r="B4450" s="351"/>
      <c r="C4450" s="435"/>
      <c r="D4450" s="399"/>
      <c r="E4450" s="400"/>
      <c r="G4450" s="401"/>
      <c r="H4450" s="401"/>
      <c r="I4450" s="401"/>
      <c r="J4450" s="194"/>
      <c r="K4450" s="194"/>
      <c r="L4450" s="195"/>
      <c r="M4450" s="196"/>
      <c r="N4450" s="197"/>
      <c r="O4450" s="197"/>
      <c r="P4450" s="231"/>
    </row>
    <row r="4451" spans="2:16">
      <c r="B4451" s="351"/>
      <c r="C4451" s="435"/>
      <c r="D4451" s="399"/>
      <c r="E4451" s="400"/>
      <c r="G4451" s="401"/>
      <c r="H4451" s="401"/>
      <c r="I4451" s="401"/>
      <c r="J4451" s="194"/>
      <c r="K4451" s="194"/>
      <c r="L4451" s="195"/>
      <c r="M4451" s="196"/>
      <c r="N4451" s="197"/>
      <c r="O4451" s="197"/>
      <c r="P4451" s="231"/>
    </row>
    <row r="4452" spans="2:16">
      <c r="B4452" s="351"/>
      <c r="C4452" s="435"/>
      <c r="D4452" s="399"/>
      <c r="E4452" s="400"/>
      <c r="G4452" s="401"/>
      <c r="H4452" s="401"/>
      <c r="I4452" s="401"/>
      <c r="J4452" s="194"/>
      <c r="K4452" s="194"/>
      <c r="L4452" s="195"/>
      <c r="M4452" s="196"/>
      <c r="N4452" s="197"/>
      <c r="O4452" s="197"/>
      <c r="P4452" s="231"/>
    </row>
    <row r="4453" spans="2:16">
      <c r="B4453" s="351"/>
      <c r="C4453" s="435"/>
      <c r="D4453" s="399"/>
      <c r="E4453" s="400"/>
      <c r="G4453" s="401"/>
      <c r="H4453" s="401"/>
      <c r="I4453" s="401"/>
      <c r="J4453" s="194"/>
      <c r="K4453" s="194"/>
      <c r="L4453" s="195"/>
      <c r="M4453" s="196"/>
      <c r="N4453" s="197"/>
      <c r="O4453" s="197"/>
      <c r="P4453" s="231"/>
    </row>
    <row r="4454" spans="2:16">
      <c r="B4454" s="351"/>
      <c r="C4454" s="435"/>
      <c r="D4454" s="399"/>
      <c r="E4454" s="400"/>
      <c r="G4454" s="401"/>
      <c r="H4454" s="401"/>
      <c r="I4454" s="401"/>
      <c r="J4454" s="194"/>
      <c r="K4454" s="194"/>
      <c r="L4454" s="195"/>
      <c r="M4454" s="196"/>
      <c r="N4454" s="197"/>
      <c r="O4454" s="197"/>
      <c r="P4454" s="231"/>
    </row>
    <row r="4455" spans="2:16">
      <c r="B4455" s="351"/>
      <c r="C4455" s="435"/>
      <c r="D4455" s="399"/>
      <c r="E4455" s="400"/>
      <c r="G4455" s="401"/>
      <c r="H4455" s="401"/>
      <c r="I4455" s="401"/>
      <c r="J4455" s="194"/>
      <c r="K4455" s="194"/>
      <c r="L4455" s="195"/>
      <c r="M4455" s="196"/>
      <c r="N4455" s="197"/>
      <c r="O4455" s="197"/>
      <c r="P4455" s="231"/>
    </row>
    <row r="4456" spans="2:16">
      <c r="B4456" s="351"/>
      <c r="C4456" s="435"/>
      <c r="D4456" s="399"/>
      <c r="E4456" s="400"/>
      <c r="G4456" s="401"/>
      <c r="H4456" s="401"/>
      <c r="I4456" s="401"/>
      <c r="J4456" s="194"/>
      <c r="K4456" s="194"/>
      <c r="L4456" s="195"/>
      <c r="M4456" s="196"/>
      <c r="N4456" s="197"/>
      <c r="O4456" s="197"/>
      <c r="P4456" s="231"/>
    </row>
    <row r="4457" spans="2:16">
      <c r="B4457" s="351"/>
      <c r="C4457" s="435"/>
      <c r="D4457" s="399"/>
      <c r="E4457" s="400"/>
      <c r="G4457" s="401"/>
      <c r="H4457" s="401"/>
      <c r="I4457" s="401"/>
      <c r="J4457" s="194"/>
      <c r="K4457" s="194"/>
      <c r="L4457" s="195"/>
      <c r="M4457" s="196"/>
      <c r="N4457" s="197"/>
      <c r="O4457" s="197"/>
      <c r="P4457" s="231"/>
    </row>
    <row r="4458" spans="2:16">
      <c r="B4458" s="351"/>
      <c r="C4458" s="435"/>
      <c r="D4458" s="399"/>
      <c r="E4458" s="400"/>
      <c r="G4458" s="401"/>
      <c r="H4458" s="401"/>
      <c r="I4458" s="401"/>
      <c r="J4458" s="194"/>
      <c r="K4458" s="194"/>
      <c r="L4458" s="195"/>
      <c r="M4458" s="196"/>
      <c r="N4458" s="197"/>
      <c r="O4458" s="197"/>
      <c r="P4458" s="231"/>
    </row>
    <row r="4459" spans="2:16">
      <c r="B4459" s="351"/>
      <c r="C4459" s="435"/>
      <c r="D4459" s="399"/>
      <c r="E4459" s="400"/>
      <c r="G4459" s="401"/>
      <c r="H4459" s="401"/>
      <c r="I4459" s="401"/>
      <c r="J4459" s="194"/>
      <c r="K4459" s="194"/>
      <c r="L4459" s="195"/>
      <c r="M4459" s="196"/>
      <c r="N4459" s="197"/>
      <c r="O4459" s="197"/>
      <c r="P4459" s="231"/>
    </row>
    <row r="4460" spans="2:16">
      <c r="B4460" s="351"/>
      <c r="C4460" s="435"/>
      <c r="D4460" s="399"/>
      <c r="E4460" s="400"/>
      <c r="G4460" s="401"/>
      <c r="H4460" s="401"/>
      <c r="I4460" s="401"/>
      <c r="J4460" s="194"/>
      <c r="K4460" s="194"/>
      <c r="L4460" s="195"/>
      <c r="M4460" s="196"/>
      <c r="N4460" s="197"/>
      <c r="O4460" s="197"/>
      <c r="P4460" s="231"/>
    </row>
    <row r="4461" spans="2:16">
      <c r="B4461" s="351"/>
      <c r="C4461" s="435"/>
      <c r="D4461" s="399"/>
      <c r="E4461" s="400"/>
      <c r="G4461" s="401"/>
      <c r="H4461" s="401"/>
      <c r="I4461" s="401"/>
      <c r="J4461" s="194"/>
      <c r="K4461" s="194"/>
      <c r="L4461" s="195"/>
      <c r="M4461" s="196"/>
      <c r="N4461" s="197"/>
      <c r="O4461" s="197"/>
      <c r="P4461" s="231"/>
    </row>
    <row r="4462" spans="2:16">
      <c r="B4462" s="351"/>
      <c r="C4462" s="435"/>
      <c r="D4462" s="399"/>
      <c r="E4462" s="400"/>
      <c r="G4462" s="401"/>
      <c r="H4462" s="401"/>
      <c r="I4462" s="401"/>
      <c r="J4462" s="194"/>
      <c r="K4462" s="194"/>
      <c r="L4462" s="195"/>
      <c r="M4462" s="196"/>
      <c r="N4462" s="197"/>
      <c r="O4462" s="197"/>
      <c r="P4462" s="231"/>
    </row>
    <row r="4463" spans="2:16">
      <c r="B4463" s="351"/>
      <c r="C4463" s="435"/>
      <c r="D4463" s="399"/>
      <c r="E4463" s="400"/>
      <c r="G4463" s="401"/>
      <c r="H4463" s="401"/>
      <c r="I4463" s="401"/>
      <c r="J4463" s="194"/>
      <c r="K4463" s="194"/>
      <c r="L4463" s="195"/>
      <c r="M4463" s="196"/>
      <c r="N4463" s="197"/>
      <c r="O4463" s="197"/>
      <c r="P4463" s="231"/>
    </row>
    <row r="4464" spans="2:16">
      <c r="B4464" s="351"/>
      <c r="C4464" s="435"/>
      <c r="D4464" s="399"/>
      <c r="E4464" s="400"/>
      <c r="G4464" s="401"/>
      <c r="H4464" s="401"/>
      <c r="I4464" s="401"/>
      <c r="J4464" s="194"/>
      <c r="K4464" s="194"/>
      <c r="L4464" s="195"/>
      <c r="M4464" s="196"/>
      <c r="N4464" s="197"/>
      <c r="O4464" s="197"/>
      <c r="P4464" s="231"/>
    </row>
    <row r="4465" spans="2:16">
      <c r="B4465" s="351"/>
      <c r="C4465" s="435"/>
      <c r="D4465" s="399"/>
      <c r="E4465" s="400"/>
      <c r="G4465" s="401"/>
      <c r="H4465" s="401"/>
      <c r="I4465" s="401"/>
      <c r="J4465" s="194"/>
      <c r="K4465" s="194"/>
      <c r="L4465" s="195"/>
      <c r="M4465" s="196"/>
      <c r="N4465" s="197"/>
      <c r="O4465" s="197"/>
      <c r="P4465" s="231"/>
    </row>
    <row r="4466" spans="2:16">
      <c r="B4466" s="351"/>
      <c r="C4466" s="435"/>
      <c r="D4466" s="399"/>
      <c r="E4466" s="400"/>
      <c r="G4466" s="401"/>
      <c r="H4466" s="401"/>
      <c r="I4466" s="401"/>
      <c r="J4466" s="194"/>
      <c r="K4466" s="194"/>
      <c r="L4466" s="195"/>
      <c r="M4466" s="196"/>
      <c r="N4466" s="197"/>
      <c r="O4466" s="197"/>
      <c r="P4466" s="231"/>
    </row>
    <row r="4467" spans="2:16">
      <c r="B4467" s="351"/>
      <c r="C4467" s="435"/>
      <c r="D4467" s="399"/>
      <c r="E4467" s="400"/>
      <c r="G4467" s="401"/>
      <c r="H4467" s="401"/>
      <c r="I4467" s="401"/>
      <c r="J4467" s="194"/>
      <c r="K4467" s="194"/>
      <c r="L4467" s="195"/>
      <c r="M4467" s="196"/>
      <c r="N4467" s="197"/>
      <c r="O4467" s="197"/>
      <c r="P4467" s="231"/>
    </row>
    <row r="4468" spans="2:16">
      <c r="B4468" s="351"/>
      <c r="C4468" s="435"/>
      <c r="D4468" s="399"/>
      <c r="E4468" s="400"/>
      <c r="G4468" s="401"/>
      <c r="H4468" s="401"/>
      <c r="I4468" s="401"/>
      <c r="J4468" s="194"/>
      <c r="K4468" s="194"/>
      <c r="L4468" s="195"/>
      <c r="M4468" s="196"/>
      <c r="N4468" s="197"/>
      <c r="O4468" s="197"/>
      <c r="P4468" s="231"/>
    </row>
    <row r="4469" spans="2:16">
      <c r="B4469" s="351"/>
      <c r="C4469" s="435"/>
      <c r="D4469" s="399"/>
      <c r="E4469" s="400"/>
      <c r="G4469" s="401"/>
      <c r="H4469" s="401"/>
      <c r="I4469" s="401"/>
      <c r="J4469" s="194"/>
      <c r="K4469" s="194"/>
      <c r="L4469" s="195"/>
      <c r="M4469" s="196"/>
      <c r="N4469" s="197"/>
      <c r="O4469" s="197"/>
      <c r="P4469" s="231"/>
    </row>
    <row r="4470" spans="2:16">
      <c r="B4470" s="351"/>
      <c r="C4470" s="435"/>
      <c r="D4470" s="399"/>
      <c r="E4470" s="400"/>
      <c r="G4470" s="401"/>
      <c r="H4470" s="401"/>
      <c r="I4470" s="401"/>
      <c r="J4470" s="194"/>
      <c r="K4470" s="194"/>
      <c r="L4470" s="195"/>
      <c r="M4470" s="196"/>
      <c r="N4470" s="197"/>
      <c r="O4470" s="197"/>
      <c r="P4470" s="231"/>
    </row>
    <row r="4471" spans="2:16">
      <c r="B4471" s="402"/>
      <c r="C4471" s="435"/>
      <c r="D4471" s="404"/>
      <c r="E4471" s="405"/>
      <c r="G4471" s="406"/>
      <c r="H4471" s="406"/>
      <c r="I4471" s="406"/>
      <c r="J4471" s="194"/>
      <c r="K4471" s="194"/>
      <c r="L4471" s="195"/>
      <c r="M4471" s="196"/>
      <c r="N4471" s="197"/>
      <c r="O4471" s="197"/>
      <c r="P4471" s="221"/>
    </row>
    <row r="4472" spans="2:16">
      <c r="B4472" s="351"/>
      <c r="C4472" s="435"/>
      <c r="D4472" s="399"/>
      <c r="E4472" s="400"/>
      <c r="G4472" s="401"/>
      <c r="H4472" s="401"/>
      <c r="I4472" s="401"/>
      <c r="J4472" s="194"/>
      <c r="K4472" s="194"/>
      <c r="L4472" s="195"/>
      <c r="M4472" s="196"/>
      <c r="N4472" s="197"/>
      <c r="O4472" s="197"/>
      <c r="P4472" s="231"/>
    </row>
    <row r="4473" spans="2:16">
      <c r="B4473" s="351"/>
      <c r="C4473" s="435"/>
      <c r="D4473" s="399"/>
      <c r="E4473" s="400"/>
      <c r="G4473" s="401"/>
      <c r="H4473" s="401"/>
      <c r="I4473" s="401"/>
      <c r="J4473" s="194"/>
      <c r="K4473" s="194"/>
      <c r="L4473" s="195"/>
      <c r="M4473" s="196"/>
      <c r="N4473" s="197"/>
      <c r="O4473" s="197"/>
      <c r="P4473" s="231"/>
    </row>
    <row r="4474" spans="2:16">
      <c r="B4474" s="351"/>
      <c r="C4474" s="435"/>
      <c r="D4474" s="399"/>
      <c r="E4474" s="400"/>
      <c r="G4474" s="401"/>
      <c r="H4474" s="401"/>
      <c r="I4474" s="401"/>
      <c r="J4474" s="194"/>
      <c r="K4474" s="194"/>
      <c r="L4474" s="195"/>
      <c r="M4474" s="196"/>
      <c r="N4474" s="197"/>
      <c r="O4474" s="197"/>
      <c r="P4474" s="231"/>
    </row>
    <row r="4475" spans="2:16">
      <c r="B4475" s="351"/>
      <c r="C4475" s="435"/>
      <c r="D4475" s="399"/>
      <c r="E4475" s="400"/>
      <c r="G4475" s="401"/>
      <c r="H4475" s="401"/>
      <c r="I4475" s="401"/>
      <c r="J4475" s="194"/>
      <c r="K4475" s="194"/>
      <c r="L4475" s="195"/>
      <c r="M4475" s="196"/>
      <c r="N4475" s="197"/>
      <c r="O4475" s="197"/>
      <c r="P4475" s="231"/>
    </row>
    <row r="4476" spans="2:16">
      <c r="B4476" s="351"/>
      <c r="C4476" s="435"/>
      <c r="D4476" s="399"/>
      <c r="E4476" s="400"/>
      <c r="G4476" s="401"/>
      <c r="H4476" s="401"/>
      <c r="I4476" s="401"/>
      <c r="J4476" s="194"/>
      <c r="K4476" s="194"/>
      <c r="L4476" s="195"/>
      <c r="M4476" s="196"/>
      <c r="N4476" s="197"/>
      <c r="O4476" s="197"/>
      <c r="P4476" s="231"/>
    </row>
    <row r="4477" spans="2:16">
      <c r="B4477" s="351"/>
      <c r="C4477" s="435"/>
      <c r="D4477" s="399"/>
      <c r="E4477" s="400"/>
      <c r="G4477" s="401"/>
      <c r="H4477" s="401"/>
      <c r="I4477" s="401"/>
      <c r="J4477" s="194"/>
      <c r="K4477" s="194"/>
      <c r="L4477" s="195"/>
      <c r="M4477" s="196"/>
      <c r="N4477" s="197"/>
      <c r="O4477" s="197"/>
      <c r="P4477" s="231"/>
    </row>
    <row r="4478" spans="2:16">
      <c r="B4478" s="351"/>
      <c r="C4478" s="435"/>
      <c r="D4478" s="399"/>
      <c r="E4478" s="400"/>
      <c r="G4478" s="401"/>
      <c r="H4478" s="401"/>
      <c r="I4478" s="401"/>
      <c r="J4478" s="194"/>
      <c r="K4478" s="194"/>
      <c r="L4478" s="195"/>
      <c r="M4478" s="196"/>
      <c r="N4478" s="197"/>
      <c r="O4478" s="197"/>
      <c r="P4478" s="231"/>
    </row>
    <row r="4479" spans="2:16">
      <c r="B4479" s="351"/>
      <c r="C4479" s="435"/>
      <c r="D4479" s="399"/>
      <c r="E4479" s="400"/>
      <c r="G4479" s="401"/>
      <c r="H4479" s="401"/>
      <c r="I4479" s="401"/>
      <c r="J4479" s="194"/>
      <c r="K4479" s="194"/>
      <c r="L4479" s="195"/>
      <c r="M4479" s="196"/>
      <c r="N4479" s="197"/>
      <c r="O4479" s="197"/>
      <c r="P4479" s="231"/>
    </row>
    <row r="4480" spans="2:16">
      <c r="B4480" s="351"/>
      <c r="C4480" s="435"/>
      <c r="D4480" s="399"/>
      <c r="E4480" s="400"/>
      <c r="G4480" s="401"/>
      <c r="H4480" s="401"/>
      <c r="I4480" s="401"/>
      <c r="J4480" s="194"/>
      <c r="K4480" s="194"/>
      <c r="L4480" s="195"/>
      <c r="M4480" s="196"/>
      <c r="N4480" s="197"/>
      <c r="O4480" s="197"/>
      <c r="P4480" s="231"/>
    </row>
    <row r="4481" spans="2:16">
      <c r="B4481" s="351"/>
      <c r="C4481" s="435"/>
      <c r="D4481" s="399"/>
      <c r="E4481" s="400"/>
      <c r="G4481" s="401"/>
      <c r="H4481" s="401"/>
      <c r="I4481" s="401"/>
      <c r="J4481" s="194"/>
      <c r="K4481" s="194"/>
      <c r="L4481" s="195"/>
      <c r="M4481" s="196"/>
      <c r="N4481" s="197"/>
      <c r="O4481" s="197"/>
      <c r="P4481" s="231"/>
    </row>
    <row r="4482" spans="2:16">
      <c r="B4482" s="351"/>
      <c r="C4482" s="435"/>
      <c r="D4482" s="399"/>
      <c r="E4482" s="400"/>
      <c r="G4482" s="401"/>
      <c r="H4482" s="401"/>
      <c r="I4482" s="401"/>
      <c r="J4482" s="194"/>
      <c r="K4482" s="194"/>
      <c r="L4482" s="195"/>
      <c r="M4482" s="196"/>
      <c r="N4482" s="197"/>
      <c r="O4482" s="197"/>
      <c r="P4482" s="231"/>
    </row>
    <row r="4483" spans="2:16">
      <c r="B4483" s="351"/>
      <c r="C4483" s="435"/>
      <c r="D4483" s="399"/>
      <c r="E4483" s="400"/>
      <c r="G4483" s="401"/>
      <c r="H4483" s="401"/>
      <c r="I4483" s="401"/>
      <c r="J4483" s="194"/>
      <c r="K4483" s="194"/>
      <c r="L4483" s="195"/>
      <c r="M4483" s="196"/>
      <c r="N4483" s="197"/>
      <c r="O4483" s="197"/>
      <c r="P4483" s="231"/>
    </row>
    <row r="4484" spans="2:16">
      <c r="B4484" s="351"/>
      <c r="C4484" s="435"/>
      <c r="D4484" s="399"/>
      <c r="E4484" s="400"/>
      <c r="G4484" s="401"/>
      <c r="H4484" s="401"/>
      <c r="I4484" s="401"/>
      <c r="J4484" s="194"/>
      <c r="K4484" s="194"/>
      <c r="L4484" s="195"/>
      <c r="M4484" s="196"/>
      <c r="N4484" s="197"/>
      <c r="O4484" s="197"/>
      <c r="P4484" s="231"/>
    </row>
    <row r="4485" spans="2:16">
      <c r="B4485" s="351"/>
      <c r="C4485" s="435"/>
      <c r="D4485" s="399"/>
      <c r="E4485" s="400"/>
      <c r="G4485" s="401"/>
      <c r="H4485" s="401"/>
      <c r="I4485" s="401"/>
      <c r="J4485" s="194"/>
      <c r="K4485" s="194"/>
      <c r="L4485" s="195"/>
      <c r="M4485" s="196"/>
      <c r="N4485" s="197"/>
      <c r="O4485" s="197"/>
      <c r="P4485" s="231"/>
    </row>
    <row r="4486" spans="2:16">
      <c r="B4486" s="351"/>
      <c r="C4486" s="435"/>
      <c r="D4486" s="399"/>
      <c r="E4486" s="400"/>
      <c r="G4486" s="401"/>
      <c r="H4486" s="401"/>
      <c r="I4486" s="401"/>
      <c r="J4486" s="194"/>
      <c r="K4486" s="194"/>
      <c r="L4486" s="195"/>
      <c r="M4486" s="196"/>
      <c r="N4486" s="197"/>
      <c r="O4486" s="197"/>
      <c r="P4486" s="231"/>
    </row>
    <row r="4487" spans="2:16">
      <c r="B4487" s="351"/>
      <c r="C4487" s="435"/>
      <c r="D4487" s="399"/>
      <c r="E4487" s="400"/>
      <c r="G4487" s="401"/>
      <c r="H4487" s="401"/>
      <c r="I4487" s="401"/>
      <c r="J4487" s="194"/>
      <c r="K4487" s="194"/>
      <c r="L4487" s="195"/>
      <c r="M4487" s="196"/>
      <c r="N4487" s="197"/>
      <c r="O4487" s="197"/>
      <c r="P4487" s="231"/>
    </row>
    <row r="4488" spans="2:16">
      <c r="B4488" s="351"/>
      <c r="C4488" s="435"/>
      <c r="D4488" s="399"/>
      <c r="E4488" s="400"/>
      <c r="G4488" s="401"/>
      <c r="H4488" s="401"/>
      <c r="I4488" s="401"/>
      <c r="J4488" s="194"/>
      <c r="K4488" s="194"/>
      <c r="L4488" s="195"/>
      <c r="M4488" s="196"/>
      <c r="N4488" s="197"/>
      <c r="O4488" s="197"/>
      <c r="P4488" s="231"/>
    </row>
    <row r="4489" spans="2:16">
      <c r="B4489" s="351"/>
      <c r="C4489" s="435"/>
      <c r="D4489" s="399"/>
      <c r="E4489" s="400"/>
      <c r="G4489" s="401"/>
      <c r="H4489" s="401"/>
      <c r="I4489" s="401"/>
      <c r="J4489" s="194"/>
      <c r="K4489" s="194"/>
      <c r="L4489" s="195"/>
      <c r="M4489" s="196"/>
      <c r="N4489" s="197"/>
      <c r="O4489" s="197"/>
      <c r="P4489" s="231"/>
    </row>
    <row r="4490" spans="2:16">
      <c r="B4490" s="351"/>
      <c r="C4490" s="435"/>
      <c r="D4490" s="399"/>
      <c r="E4490" s="400"/>
      <c r="G4490" s="401"/>
      <c r="H4490" s="401"/>
      <c r="I4490" s="401"/>
      <c r="J4490" s="194"/>
      <c r="K4490" s="194"/>
      <c r="L4490" s="195"/>
      <c r="M4490" s="196"/>
      <c r="N4490" s="197"/>
      <c r="O4490" s="197"/>
      <c r="P4490" s="231"/>
    </row>
    <row r="4491" spans="2:16">
      <c r="B4491" s="351"/>
      <c r="C4491" s="435"/>
      <c r="D4491" s="399"/>
      <c r="E4491" s="400"/>
      <c r="G4491" s="401"/>
      <c r="H4491" s="401"/>
      <c r="I4491" s="401"/>
      <c r="J4491" s="194"/>
      <c r="K4491" s="194"/>
      <c r="L4491" s="195"/>
      <c r="M4491" s="196"/>
      <c r="N4491" s="197"/>
      <c r="O4491" s="197"/>
      <c r="P4491" s="231"/>
    </row>
    <row r="4492" spans="2:16">
      <c r="B4492" s="351"/>
      <c r="C4492" s="435"/>
      <c r="D4492" s="399"/>
      <c r="E4492" s="400"/>
      <c r="G4492" s="401"/>
      <c r="H4492" s="401"/>
      <c r="I4492" s="401"/>
      <c r="J4492" s="194"/>
      <c r="K4492" s="194"/>
      <c r="L4492" s="195"/>
      <c r="M4492" s="196"/>
      <c r="N4492" s="197"/>
      <c r="O4492" s="197"/>
      <c r="P4492" s="231"/>
    </row>
    <row r="4493" spans="2:16">
      <c r="B4493" s="402"/>
      <c r="C4493" s="435"/>
      <c r="D4493" s="404"/>
      <c r="E4493" s="405"/>
      <c r="G4493" s="406"/>
      <c r="H4493" s="406"/>
      <c r="I4493" s="406"/>
      <c r="J4493" s="194"/>
      <c r="K4493" s="194"/>
      <c r="L4493" s="195"/>
      <c r="M4493" s="196"/>
      <c r="N4493" s="197"/>
      <c r="O4493" s="197"/>
      <c r="P4493" s="221"/>
    </row>
    <row r="4494" spans="2:16">
      <c r="B4494" s="351"/>
      <c r="C4494" s="435"/>
      <c r="D4494" s="399"/>
      <c r="E4494" s="400"/>
      <c r="G4494" s="401"/>
      <c r="H4494" s="401"/>
      <c r="I4494" s="401"/>
      <c r="J4494" s="194"/>
      <c r="K4494" s="194"/>
      <c r="L4494" s="195"/>
      <c r="M4494" s="196"/>
      <c r="N4494" s="197"/>
      <c r="O4494" s="197"/>
      <c r="P4494" s="231"/>
    </row>
    <row r="4495" spans="2:16">
      <c r="B4495" s="351"/>
      <c r="C4495" s="435"/>
      <c r="D4495" s="399"/>
      <c r="E4495" s="400"/>
      <c r="G4495" s="401"/>
      <c r="H4495" s="401"/>
      <c r="I4495" s="401"/>
      <c r="J4495" s="194"/>
      <c r="K4495" s="194"/>
      <c r="L4495" s="195"/>
      <c r="M4495" s="196"/>
      <c r="N4495" s="197"/>
      <c r="O4495" s="197"/>
      <c r="P4495" s="231"/>
    </row>
    <row r="4496" spans="2:16">
      <c r="B4496" s="351"/>
      <c r="C4496" s="435"/>
      <c r="D4496" s="399"/>
      <c r="E4496" s="400"/>
      <c r="G4496" s="401"/>
      <c r="H4496" s="401"/>
      <c r="I4496" s="401"/>
      <c r="J4496" s="194"/>
      <c r="K4496" s="194"/>
      <c r="L4496" s="195"/>
      <c r="M4496" s="196"/>
      <c r="N4496" s="197"/>
      <c r="O4496" s="197"/>
      <c r="P4496" s="231"/>
    </row>
    <row r="4497" spans="2:16">
      <c r="B4497" s="351"/>
      <c r="C4497" s="435"/>
      <c r="D4497" s="399"/>
      <c r="E4497" s="400"/>
      <c r="G4497" s="401"/>
      <c r="H4497" s="401"/>
      <c r="I4497" s="401"/>
      <c r="J4497" s="194"/>
      <c r="K4497" s="194"/>
      <c r="L4497" s="195"/>
      <c r="M4497" s="196"/>
      <c r="N4497" s="197"/>
      <c r="O4497" s="197"/>
      <c r="P4497" s="231"/>
    </row>
    <row r="4498" spans="2:16">
      <c r="B4498" s="351"/>
      <c r="C4498" s="435"/>
      <c r="D4498" s="399"/>
      <c r="E4498" s="400"/>
      <c r="G4498" s="401"/>
      <c r="H4498" s="401"/>
      <c r="I4498" s="401"/>
      <c r="J4498" s="194"/>
      <c r="K4498" s="194"/>
      <c r="L4498" s="195"/>
      <c r="M4498" s="196"/>
      <c r="N4498" s="197"/>
      <c r="O4498" s="197"/>
      <c r="P4498" s="231"/>
    </row>
    <row r="4499" spans="2:16">
      <c r="B4499" s="351"/>
      <c r="C4499" s="435"/>
      <c r="D4499" s="399"/>
      <c r="E4499" s="400"/>
      <c r="G4499" s="401"/>
      <c r="H4499" s="401"/>
      <c r="I4499" s="401"/>
      <c r="J4499" s="194"/>
      <c r="K4499" s="194"/>
      <c r="L4499" s="195"/>
      <c r="M4499" s="196"/>
      <c r="N4499" s="197"/>
      <c r="O4499" s="197"/>
      <c r="P4499" s="231"/>
    </row>
    <row r="4500" spans="2:16">
      <c r="B4500" s="351"/>
      <c r="C4500" s="435"/>
      <c r="D4500" s="399"/>
      <c r="E4500" s="400"/>
      <c r="G4500" s="401"/>
      <c r="H4500" s="401"/>
      <c r="I4500" s="401"/>
      <c r="J4500" s="194"/>
      <c r="K4500" s="194"/>
      <c r="L4500" s="195"/>
      <c r="M4500" s="196"/>
      <c r="N4500" s="197"/>
      <c r="O4500" s="197"/>
      <c r="P4500" s="231"/>
    </row>
    <row r="4501" spans="2:16">
      <c r="B4501" s="351"/>
      <c r="C4501" s="435"/>
      <c r="D4501" s="399"/>
      <c r="E4501" s="400"/>
      <c r="G4501" s="401"/>
      <c r="H4501" s="401"/>
      <c r="I4501" s="401"/>
      <c r="J4501" s="194"/>
      <c r="K4501" s="194"/>
      <c r="L4501" s="195"/>
      <c r="M4501" s="196"/>
      <c r="N4501" s="197"/>
      <c r="O4501" s="197"/>
      <c r="P4501" s="231"/>
    </row>
    <row r="4502" spans="2:16">
      <c r="B4502" s="351"/>
      <c r="C4502" s="435"/>
      <c r="D4502" s="399"/>
      <c r="E4502" s="400"/>
      <c r="G4502" s="401"/>
      <c r="H4502" s="401"/>
      <c r="I4502" s="401"/>
      <c r="J4502" s="194"/>
      <c r="K4502" s="194"/>
      <c r="L4502" s="195"/>
      <c r="M4502" s="196"/>
      <c r="N4502" s="197"/>
      <c r="O4502" s="197"/>
      <c r="P4502" s="231"/>
    </row>
    <row r="4503" spans="2:16">
      <c r="B4503" s="351"/>
      <c r="C4503" s="435"/>
      <c r="D4503" s="399"/>
      <c r="E4503" s="400"/>
      <c r="G4503" s="401"/>
      <c r="H4503" s="401"/>
      <c r="I4503" s="401"/>
      <c r="J4503" s="194"/>
      <c r="K4503" s="194"/>
      <c r="L4503" s="195"/>
      <c r="M4503" s="196"/>
      <c r="N4503" s="197"/>
      <c r="O4503" s="197"/>
      <c r="P4503" s="231"/>
    </row>
    <row r="4504" spans="2:16">
      <c r="B4504" s="351"/>
      <c r="C4504" s="435"/>
      <c r="D4504" s="399"/>
      <c r="E4504" s="400"/>
      <c r="G4504" s="401"/>
      <c r="H4504" s="401"/>
      <c r="I4504" s="401"/>
      <c r="J4504" s="194"/>
      <c r="K4504" s="194"/>
      <c r="L4504" s="195"/>
      <c r="M4504" s="196"/>
      <c r="N4504" s="197"/>
      <c r="O4504" s="197"/>
      <c r="P4504" s="231"/>
    </row>
    <row r="4505" spans="2:16">
      <c r="B4505" s="351"/>
      <c r="C4505" s="435"/>
      <c r="D4505" s="399"/>
      <c r="E4505" s="400"/>
      <c r="G4505" s="401"/>
      <c r="H4505" s="401"/>
      <c r="I4505" s="401"/>
      <c r="J4505" s="194"/>
      <c r="K4505" s="194"/>
      <c r="L4505" s="195"/>
      <c r="M4505" s="196"/>
      <c r="N4505" s="197"/>
      <c r="O4505" s="197"/>
      <c r="P4505" s="231"/>
    </row>
    <row r="4506" spans="2:16">
      <c r="B4506" s="351"/>
      <c r="C4506" s="435"/>
      <c r="D4506" s="399"/>
      <c r="E4506" s="400"/>
      <c r="G4506" s="401"/>
      <c r="H4506" s="401"/>
      <c r="I4506" s="401"/>
      <c r="J4506" s="194"/>
      <c r="K4506" s="194"/>
      <c r="L4506" s="195"/>
      <c r="M4506" s="196"/>
      <c r="N4506" s="197"/>
      <c r="O4506" s="197"/>
      <c r="P4506" s="231"/>
    </row>
    <row r="4507" spans="2:16">
      <c r="B4507" s="351"/>
      <c r="C4507" s="435"/>
      <c r="D4507" s="399"/>
      <c r="E4507" s="400"/>
      <c r="G4507" s="401"/>
      <c r="H4507" s="401"/>
      <c r="I4507" s="401"/>
      <c r="J4507" s="194"/>
      <c r="K4507" s="194"/>
      <c r="L4507" s="195"/>
      <c r="M4507" s="196"/>
      <c r="N4507" s="197"/>
      <c r="O4507" s="197"/>
      <c r="P4507" s="231"/>
    </row>
    <row r="4508" spans="2:16">
      <c r="B4508" s="351"/>
      <c r="C4508" s="435"/>
      <c r="D4508" s="399"/>
      <c r="E4508" s="400"/>
      <c r="G4508" s="401"/>
      <c r="H4508" s="401"/>
      <c r="I4508" s="401"/>
      <c r="J4508" s="194"/>
      <c r="K4508" s="194"/>
      <c r="L4508" s="195"/>
      <c r="M4508" s="196"/>
      <c r="N4508" s="197"/>
      <c r="O4508" s="197"/>
      <c r="P4508" s="231"/>
    </row>
    <row r="4509" spans="2:16">
      <c r="B4509" s="351"/>
      <c r="C4509" s="435"/>
      <c r="D4509" s="399"/>
      <c r="E4509" s="400"/>
      <c r="G4509" s="401"/>
      <c r="H4509" s="401"/>
      <c r="I4509" s="401"/>
      <c r="J4509" s="194"/>
      <c r="K4509" s="194"/>
      <c r="L4509" s="195"/>
      <c r="M4509" s="196"/>
      <c r="N4509" s="197"/>
      <c r="O4509" s="197"/>
      <c r="P4509" s="231"/>
    </row>
    <row r="4510" spans="2:16">
      <c r="B4510" s="351"/>
      <c r="C4510" s="435"/>
      <c r="D4510" s="399"/>
      <c r="E4510" s="400"/>
      <c r="G4510" s="401"/>
      <c r="H4510" s="401"/>
      <c r="I4510" s="401"/>
      <c r="J4510" s="194"/>
      <c r="K4510" s="194"/>
      <c r="L4510" s="195"/>
      <c r="M4510" s="196"/>
      <c r="N4510" s="197"/>
      <c r="O4510" s="197"/>
      <c r="P4510" s="231"/>
    </row>
    <row r="4511" spans="2:16">
      <c r="B4511" s="351"/>
      <c r="C4511" s="435"/>
      <c r="D4511" s="399"/>
      <c r="E4511" s="400"/>
      <c r="G4511" s="401"/>
      <c r="H4511" s="401"/>
      <c r="I4511" s="401"/>
      <c r="J4511" s="194"/>
      <c r="K4511" s="194"/>
      <c r="L4511" s="195"/>
      <c r="M4511" s="196"/>
      <c r="N4511" s="197"/>
      <c r="O4511" s="197"/>
      <c r="P4511" s="231"/>
    </row>
    <row r="4512" spans="2:16">
      <c r="B4512" s="351"/>
      <c r="C4512" s="435"/>
      <c r="D4512" s="399"/>
      <c r="E4512" s="400"/>
      <c r="G4512" s="401"/>
      <c r="H4512" s="401"/>
      <c r="I4512" s="401"/>
      <c r="J4512" s="194"/>
      <c r="K4512" s="194"/>
      <c r="L4512" s="195"/>
      <c r="M4512" s="196"/>
      <c r="N4512" s="197"/>
      <c r="O4512" s="197"/>
      <c r="P4512" s="231"/>
    </row>
    <row r="4513" spans="2:16">
      <c r="B4513" s="351"/>
      <c r="C4513" s="435"/>
      <c r="D4513" s="399"/>
      <c r="E4513" s="400"/>
      <c r="G4513" s="401"/>
      <c r="H4513" s="401"/>
      <c r="I4513" s="401"/>
      <c r="J4513" s="194"/>
      <c r="K4513" s="194"/>
      <c r="L4513" s="195"/>
      <c r="M4513" s="196"/>
      <c r="N4513" s="197"/>
      <c r="O4513" s="197"/>
      <c r="P4513" s="231"/>
    </row>
    <row r="4514" spans="2:16">
      <c r="B4514" s="351"/>
      <c r="C4514" s="435"/>
      <c r="D4514" s="399"/>
      <c r="E4514" s="400"/>
      <c r="G4514" s="401"/>
      <c r="H4514" s="401"/>
      <c r="I4514" s="401"/>
      <c r="J4514" s="194"/>
      <c r="K4514" s="194"/>
      <c r="L4514" s="195"/>
      <c r="M4514" s="196"/>
      <c r="N4514" s="197"/>
      <c r="O4514" s="197"/>
      <c r="P4514" s="231"/>
    </row>
    <row r="4515" spans="2:16">
      <c r="B4515" s="351"/>
      <c r="C4515" s="435"/>
      <c r="D4515" s="399"/>
      <c r="E4515" s="400"/>
      <c r="G4515" s="401"/>
      <c r="H4515" s="401"/>
      <c r="I4515" s="401"/>
      <c r="J4515" s="194"/>
      <c r="K4515" s="194"/>
      <c r="L4515" s="195"/>
      <c r="M4515" s="196"/>
      <c r="N4515" s="197"/>
      <c r="O4515" s="197"/>
      <c r="P4515" s="231"/>
    </row>
    <row r="4516" spans="2:16">
      <c r="B4516" s="351"/>
      <c r="C4516" s="435"/>
      <c r="D4516" s="399"/>
      <c r="E4516" s="400"/>
      <c r="G4516" s="401"/>
      <c r="H4516" s="401"/>
      <c r="I4516" s="401"/>
      <c r="J4516" s="194"/>
      <c r="K4516" s="194"/>
      <c r="L4516" s="195"/>
      <c r="M4516" s="196"/>
      <c r="N4516" s="197"/>
      <c r="O4516" s="197"/>
      <c r="P4516" s="231"/>
    </row>
    <row r="4517" spans="2:16">
      <c r="B4517" s="351"/>
      <c r="C4517" s="435"/>
      <c r="D4517" s="399"/>
      <c r="E4517" s="400"/>
      <c r="G4517" s="401"/>
      <c r="H4517" s="401"/>
      <c r="I4517" s="401"/>
      <c r="J4517" s="194"/>
      <c r="K4517" s="194"/>
      <c r="L4517" s="195"/>
      <c r="M4517" s="196"/>
      <c r="N4517" s="197"/>
      <c r="O4517" s="197"/>
      <c r="P4517" s="231"/>
    </row>
    <row r="4518" spans="2:16">
      <c r="B4518" s="351"/>
      <c r="C4518" s="435"/>
      <c r="D4518" s="399"/>
      <c r="E4518" s="400"/>
      <c r="G4518" s="401"/>
      <c r="H4518" s="401"/>
      <c r="I4518" s="401"/>
      <c r="J4518" s="194"/>
      <c r="K4518" s="194"/>
      <c r="L4518" s="195"/>
      <c r="M4518" s="196"/>
      <c r="N4518" s="197"/>
      <c r="O4518" s="197"/>
      <c r="P4518" s="231"/>
    </row>
    <row r="4519" spans="2:16">
      <c r="B4519" s="351"/>
      <c r="C4519" s="435"/>
      <c r="D4519" s="399"/>
      <c r="E4519" s="400"/>
      <c r="G4519" s="401"/>
      <c r="H4519" s="401"/>
      <c r="I4519" s="401"/>
      <c r="J4519" s="194"/>
      <c r="K4519" s="194"/>
      <c r="L4519" s="195"/>
      <c r="M4519" s="196"/>
      <c r="N4519" s="197"/>
      <c r="O4519" s="197"/>
      <c r="P4519" s="231"/>
    </row>
    <row r="4520" spans="2:16">
      <c r="B4520" s="351"/>
      <c r="C4520" s="435"/>
      <c r="D4520" s="399"/>
      <c r="E4520" s="400"/>
      <c r="G4520" s="401"/>
      <c r="H4520" s="401"/>
      <c r="I4520" s="401"/>
      <c r="J4520" s="194"/>
      <c r="K4520" s="194"/>
      <c r="L4520" s="195"/>
      <c r="M4520" s="196"/>
      <c r="N4520" s="197"/>
      <c r="O4520" s="197"/>
      <c r="P4520" s="231"/>
    </row>
    <row r="4521" spans="2:16">
      <c r="B4521" s="351"/>
      <c r="C4521" s="435"/>
      <c r="D4521" s="399"/>
      <c r="E4521" s="400"/>
      <c r="G4521" s="401"/>
      <c r="H4521" s="401"/>
      <c r="I4521" s="401"/>
      <c r="J4521" s="194"/>
      <c r="K4521" s="194"/>
      <c r="L4521" s="195"/>
      <c r="M4521" s="196"/>
      <c r="N4521" s="197"/>
      <c r="O4521" s="197"/>
      <c r="P4521" s="231"/>
    </row>
    <row r="4522" spans="2:16">
      <c r="B4522" s="351"/>
      <c r="C4522" s="435"/>
      <c r="D4522" s="399"/>
      <c r="E4522" s="400"/>
      <c r="G4522" s="401"/>
      <c r="H4522" s="401"/>
      <c r="I4522" s="401"/>
      <c r="J4522" s="194"/>
      <c r="K4522" s="194"/>
      <c r="L4522" s="195"/>
      <c r="M4522" s="196"/>
      <c r="N4522" s="197"/>
      <c r="O4522" s="197"/>
      <c r="P4522" s="231"/>
    </row>
    <row r="4523" spans="2:16">
      <c r="B4523" s="351"/>
      <c r="C4523" s="435"/>
      <c r="D4523" s="399"/>
      <c r="E4523" s="400"/>
      <c r="G4523" s="401"/>
      <c r="H4523" s="401"/>
      <c r="I4523" s="401"/>
      <c r="J4523" s="194"/>
      <c r="K4523" s="194"/>
      <c r="L4523" s="195"/>
      <c r="M4523" s="196"/>
      <c r="N4523" s="197"/>
      <c r="O4523" s="197"/>
      <c r="P4523" s="231"/>
    </row>
    <row r="4524" spans="2:16">
      <c r="B4524" s="351"/>
      <c r="C4524" s="435"/>
      <c r="D4524" s="399"/>
      <c r="E4524" s="400"/>
      <c r="G4524" s="401"/>
      <c r="H4524" s="401"/>
      <c r="I4524" s="401"/>
      <c r="J4524" s="194"/>
      <c r="K4524" s="194"/>
      <c r="L4524" s="195"/>
      <c r="M4524" s="196"/>
      <c r="N4524" s="197"/>
      <c r="O4524" s="197"/>
      <c r="P4524" s="231"/>
    </row>
    <row r="4525" spans="2:16">
      <c r="B4525" s="351"/>
      <c r="C4525" s="435"/>
      <c r="D4525" s="399"/>
      <c r="E4525" s="400"/>
      <c r="G4525" s="401"/>
      <c r="H4525" s="401"/>
      <c r="I4525" s="401"/>
      <c r="J4525" s="194"/>
      <c r="K4525" s="194"/>
      <c r="L4525" s="195"/>
      <c r="M4525" s="196"/>
      <c r="N4525" s="197"/>
      <c r="O4525" s="197"/>
      <c r="P4525" s="231"/>
    </row>
    <row r="4526" spans="2:16">
      <c r="B4526" s="351"/>
      <c r="C4526" s="435"/>
      <c r="D4526" s="399"/>
      <c r="E4526" s="400"/>
      <c r="G4526" s="401"/>
      <c r="H4526" s="401"/>
      <c r="I4526" s="401"/>
      <c r="J4526" s="194"/>
      <c r="K4526" s="194"/>
      <c r="L4526" s="195"/>
      <c r="M4526" s="196"/>
      <c r="N4526" s="197"/>
      <c r="O4526" s="197"/>
      <c r="P4526" s="231"/>
    </row>
    <row r="4527" spans="2:16">
      <c r="B4527" s="351"/>
      <c r="C4527" s="435"/>
      <c r="D4527" s="399"/>
      <c r="E4527" s="400"/>
      <c r="G4527" s="401"/>
      <c r="H4527" s="401"/>
      <c r="I4527" s="401"/>
      <c r="J4527" s="194"/>
      <c r="K4527" s="194"/>
      <c r="L4527" s="195"/>
      <c r="M4527" s="196"/>
      <c r="N4527" s="197"/>
      <c r="O4527" s="197"/>
      <c r="P4527" s="231"/>
    </row>
    <row r="4528" spans="2:16">
      <c r="B4528" s="351"/>
      <c r="C4528" s="435"/>
      <c r="D4528" s="399"/>
      <c r="E4528" s="400"/>
      <c r="G4528" s="401"/>
      <c r="H4528" s="401"/>
      <c r="I4528" s="401"/>
      <c r="J4528" s="194"/>
      <c r="K4528" s="194"/>
      <c r="L4528" s="195"/>
      <c r="M4528" s="196"/>
      <c r="N4528" s="197"/>
      <c r="O4528" s="197"/>
      <c r="P4528" s="231"/>
    </row>
    <row r="4529" spans="2:16">
      <c r="B4529" s="351"/>
      <c r="C4529" s="435"/>
      <c r="D4529" s="399"/>
      <c r="E4529" s="400"/>
      <c r="G4529" s="401"/>
      <c r="H4529" s="401"/>
      <c r="I4529" s="401"/>
      <c r="J4529" s="194"/>
      <c r="K4529" s="194"/>
      <c r="L4529" s="195"/>
      <c r="M4529" s="196"/>
      <c r="N4529" s="197"/>
      <c r="O4529" s="197"/>
      <c r="P4529" s="231"/>
    </row>
    <row r="4530" spans="2:16">
      <c r="B4530" s="351"/>
      <c r="C4530" s="435"/>
      <c r="D4530" s="399"/>
      <c r="E4530" s="400"/>
      <c r="G4530" s="401"/>
      <c r="H4530" s="401"/>
      <c r="I4530" s="401"/>
      <c r="J4530" s="194"/>
      <c r="K4530" s="194"/>
      <c r="L4530" s="195"/>
      <c r="M4530" s="196"/>
      <c r="N4530" s="197"/>
      <c r="O4530" s="197"/>
      <c r="P4530" s="231"/>
    </row>
    <row r="4531" spans="2:16">
      <c r="B4531" s="351"/>
      <c r="C4531" s="435"/>
      <c r="D4531" s="399"/>
      <c r="E4531" s="400"/>
      <c r="G4531" s="401"/>
      <c r="H4531" s="401"/>
      <c r="I4531" s="401"/>
      <c r="J4531" s="194"/>
      <c r="K4531" s="194"/>
      <c r="L4531" s="195"/>
      <c r="M4531" s="196"/>
      <c r="N4531" s="197"/>
      <c r="O4531" s="197"/>
      <c r="P4531" s="231"/>
    </row>
    <row r="4532" spans="2:16">
      <c r="B4532" s="351"/>
      <c r="C4532" s="435"/>
      <c r="D4532" s="399"/>
      <c r="E4532" s="400"/>
      <c r="G4532" s="401"/>
      <c r="H4532" s="401"/>
      <c r="I4532" s="401"/>
      <c r="J4532" s="194"/>
      <c r="K4532" s="194"/>
      <c r="L4532" s="195"/>
      <c r="M4532" s="196"/>
      <c r="N4532" s="197"/>
      <c r="O4532" s="197"/>
      <c r="P4532" s="231"/>
    </row>
    <row r="4533" spans="2:16">
      <c r="B4533" s="351"/>
      <c r="C4533" s="435"/>
      <c r="D4533" s="399"/>
      <c r="E4533" s="400"/>
      <c r="G4533" s="401"/>
      <c r="H4533" s="401"/>
      <c r="I4533" s="401"/>
      <c r="J4533" s="194"/>
      <c r="K4533" s="194"/>
      <c r="L4533" s="195"/>
      <c r="M4533" s="196"/>
      <c r="N4533" s="197"/>
      <c r="O4533" s="197"/>
      <c r="P4533" s="231"/>
    </row>
    <row r="4534" spans="2:16">
      <c r="B4534" s="351"/>
      <c r="C4534" s="435"/>
      <c r="D4534" s="399"/>
      <c r="E4534" s="400"/>
      <c r="G4534" s="401"/>
      <c r="H4534" s="401"/>
      <c r="I4534" s="401"/>
      <c r="J4534" s="194"/>
      <c r="K4534" s="194"/>
      <c r="L4534" s="195"/>
      <c r="M4534" s="196"/>
      <c r="N4534" s="197"/>
      <c r="O4534" s="197"/>
      <c r="P4534" s="231"/>
    </row>
    <row r="4535" spans="2:16">
      <c r="B4535" s="351"/>
      <c r="C4535" s="435"/>
      <c r="D4535" s="399"/>
      <c r="E4535" s="400"/>
      <c r="G4535" s="401"/>
      <c r="H4535" s="401"/>
      <c r="I4535" s="401"/>
      <c r="J4535" s="194"/>
      <c r="K4535" s="194"/>
      <c r="L4535" s="195"/>
      <c r="M4535" s="196"/>
      <c r="N4535" s="197"/>
      <c r="O4535" s="197"/>
      <c r="P4535" s="231"/>
    </row>
    <row r="4536" spans="2:16">
      <c r="B4536" s="351"/>
      <c r="C4536" s="435"/>
      <c r="D4536" s="399"/>
      <c r="E4536" s="400"/>
      <c r="G4536" s="401"/>
      <c r="H4536" s="401"/>
      <c r="I4536" s="401"/>
      <c r="J4536" s="194"/>
      <c r="K4536" s="194"/>
      <c r="L4536" s="195"/>
      <c r="M4536" s="196"/>
      <c r="N4536" s="197"/>
      <c r="O4536" s="197"/>
      <c r="P4536" s="231"/>
    </row>
    <row r="4537" spans="2:16">
      <c r="B4537" s="351"/>
      <c r="C4537" s="435"/>
      <c r="D4537" s="399"/>
      <c r="E4537" s="400"/>
      <c r="G4537" s="401"/>
      <c r="H4537" s="401"/>
      <c r="I4537" s="401"/>
      <c r="J4537" s="194"/>
      <c r="K4537" s="194"/>
      <c r="L4537" s="195"/>
      <c r="M4537" s="196"/>
      <c r="N4537" s="197"/>
      <c r="O4537" s="197"/>
      <c r="P4537" s="231"/>
    </row>
    <row r="4538" spans="2:16">
      <c r="B4538" s="351"/>
      <c r="C4538" s="435"/>
      <c r="D4538" s="399"/>
      <c r="E4538" s="400"/>
      <c r="G4538" s="401"/>
      <c r="H4538" s="401"/>
      <c r="I4538" s="401"/>
      <c r="J4538" s="194"/>
      <c r="K4538" s="194"/>
      <c r="L4538" s="195"/>
      <c r="M4538" s="196"/>
      <c r="N4538" s="197"/>
      <c r="O4538" s="197"/>
      <c r="P4538" s="231"/>
    </row>
    <row r="4539" spans="2:16">
      <c r="B4539" s="351"/>
      <c r="C4539" s="435"/>
      <c r="D4539" s="399"/>
      <c r="E4539" s="400"/>
      <c r="G4539" s="401"/>
      <c r="H4539" s="401"/>
      <c r="I4539" s="401"/>
      <c r="J4539" s="194"/>
      <c r="K4539" s="194"/>
      <c r="L4539" s="195"/>
      <c r="M4539" s="196"/>
      <c r="N4539" s="197"/>
      <c r="O4539" s="197"/>
      <c r="P4539" s="231"/>
    </row>
    <row r="4540" spans="2:16">
      <c r="B4540" s="351"/>
      <c r="C4540" s="435"/>
      <c r="D4540" s="399"/>
      <c r="E4540" s="400"/>
      <c r="G4540" s="401"/>
      <c r="H4540" s="401"/>
      <c r="I4540" s="401"/>
      <c r="J4540" s="194"/>
      <c r="K4540" s="194"/>
      <c r="L4540" s="195"/>
      <c r="M4540" s="196"/>
      <c r="N4540" s="197"/>
      <c r="O4540" s="197"/>
      <c r="P4540" s="231"/>
    </row>
    <row r="4541" spans="2:16">
      <c r="B4541" s="351"/>
      <c r="C4541" s="435"/>
      <c r="D4541" s="399"/>
      <c r="E4541" s="400"/>
      <c r="G4541" s="401"/>
      <c r="H4541" s="401"/>
      <c r="I4541" s="401"/>
      <c r="J4541" s="194"/>
      <c r="K4541" s="194"/>
      <c r="L4541" s="195"/>
      <c r="M4541" s="196"/>
      <c r="N4541" s="197"/>
      <c r="O4541" s="197"/>
      <c r="P4541" s="231"/>
    </row>
    <row r="4542" spans="2:16">
      <c r="B4542" s="351"/>
      <c r="C4542" s="435"/>
      <c r="D4542" s="399"/>
      <c r="E4542" s="400"/>
      <c r="G4542" s="401"/>
      <c r="H4542" s="401"/>
      <c r="I4542" s="401"/>
      <c r="J4542" s="194"/>
      <c r="K4542" s="194"/>
      <c r="L4542" s="195"/>
      <c r="M4542" s="196"/>
      <c r="N4542" s="197"/>
      <c r="O4542" s="197"/>
      <c r="P4542" s="231"/>
    </row>
    <row r="4543" spans="2:16">
      <c r="B4543" s="351"/>
      <c r="C4543" s="435"/>
      <c r="D4543" s="399"/>
      <c r="E4543" s="400"/>
      <c r="G4543" s="401"/>
      <c r="H4543" s="401"/>
      <c r="I4543" s="401"/>
      <c r="J4543" s="194"/>
      <c r="K4543" s="194"/>
      <c r="L4543" s="195"/>
      <c r="M4543" s="196"/>
      <c r="N4543" s="197"/>
      <c r="O4543" s="197"/>
      <c r="P4543" s="231"/>
    </row>
    <row r="4544" spans="2:16">
      <c r="B4544" s="351"/>
      <c r="C4544" s="435"/>
      <c r="D4544" s="399"/>
      <c r="E4544" s="400"/>
      <c r="G4544" s="401"/>
      <c r="H4544" s="401"/>
      <c r="I4544" s="401"/>
      <c r="J4544" s="194"/>
      <c r="K4544" s="194"/>
      <c r="L4544" s="195"/>
      <c r="M4544" s="196"/>
      <c r="N4544" s="197"/>
      <c r="O4544" s="197"/>
      <c r="P4544" s="231"/>
    </row>
    <row r="4545" spans="2:16">
      <c r="B4545" s="351"/>
      <c r="C4545" s="435"/>
      <c r="D4545" s="399"/>
      <c r="E4545" s="400"/>
      <c r="G4545" s="401"/>
      <c r="H4545" s="401"/>
      <c r="I4545" s="401"/>
      <c r="J4545" s="194"/>
      <c r="K4545" s="194"/>
      <c r="L4545" s="195"/>
      <c r="M4545" s="196"/>
      <c r="N4545" s="197"/>
      <c r="O4545" s="197"/>
      <c r="P4545" s="231"/>
    </row>
    <row r="4546" spans="2:16">
      <c r="B4546" s="351"/>
      <c r="C4546" s="435"/>
      <c r="D4546" s="399"/>
      <c r="E4546" s="400"/>
      <c r="G4546" s="401"/>
      <c r="H4546" s="401"/>
      <c r="I4546" s="401"/>
      <c r="J4546" s="194"/>
      <c r="K4546" s="194"/>
      <c r="L4546" s="195"/>
      <c r="M4546" s="196"/>
      <c r="N4546" s="197"/>
      <c r="O4546" s="197"/>
      <c r="P4546" s="231"/>
    </row>
    <row r="4547" spans="2:16">
      <c r="B4547" s="351"/>
      <c r="C4547" s="435"/>
      <c r="D4547" s="399"/>
      <c r="E4547" s="400"/>
      <c r="G4547" s="401"/>
      <c r="H4547" s="401"/>
      <c r="I4547" s="401"/>
      <c r="J4547" s="194"/>
      <c r="K4547" s="194"/>
      <c r="L4547" s="195"/>
      <c r="M4547" s="196"/>
      <c r="N4547" s="197"/>
      <c r="O4547" s="197"/>
      <c r="P4547" s="231"/>
    </row>
    <row r="4548" spans="2:16">
      <c r="B4548" s="351"/>
      <c r="C4548" s="435"/>
      <c r="D4548" s="399"/>
      <c r="E4548" s="400"/>
      <c r="G4548" s="401"/>
      <c r="H4548" s="401"/>
      <c r="I4548" s="401"/>
      <c r="J4548" s="194"/>
      <c r="K4548" s="194"/>
      <c r="L4548" s="195"/>
      <c r="M4548" s="196"/>
      <c r="N4548" s="197"/>
      <c r="O4548" s="197"/>
      <c r="P4548" s="231"/>
    </row>
    <row r="4549" spans="2:16">
      <c r="B4549" s="351"/>
      <c r="C4549" s="435"/>
      <c r="D4549" s="399"/>
      <c r="E4549" s="400"/>
      <c r="G4549" s="401"/>
      <c r="H4549" s="401"/>
      <c r="I4549" s="401"/>
      <c r="J4549" s="194"/>
      <c r="K4549" s="194"/>
      <c r="L4549" s="195"/>
      <c r="M4549" s="196"/>
      <c r="N4549" s="197"/>
      <c r="O4549" s="197"/>
      <c r="P4549" s="231"/>
    </row>
    <row r="4550" spans="2:16">
      <c r="B4550" s="351"/>
      <c r="C4550" s="435"/>
      <c r="D4550" s="399"/>
      <c r="E4550" s="400"/>
      <c r="G4550" s="401"/>
      <c r="H4550" s="401"/>
      <c r="I4550" s="401"/>
      <c r="J4550" s="194"/>
      <c r="K4550" s="194"/>
      <c r="L4550" s="195"/>
      <c r="M4550" s="196"/>
      <c r="N4550" s="197"/>
      <c r="O4550" s="197"/>
      <c r="P4550" s="231"/>
    </row>
    <row r="4551" spans="2:16">
      <c r="B4551" s="351"/>
      <c r="C4551" s="435"/>
      <c r="D4551" s="399"/>
      <c r="E4551" s="400"/>
      <c r="G4551" s="401"/>
      <c r="H4551" s="401"/>
      <c r="I4551" s="401"/>
      <c r="J4551" s="194"/>
      <c r="K4551" s="194"/>
      <c r="L4551" s="195"/>
      <c r="M4551" s="196"/>
      <c r="N4551" s="197"/>
      <c r="O4551" s="197"/>
      <c r="P4551" s="231"/>
    </row>
    <row r="4552" spans="2:16">
      <c r="B4552" s="351"/>
      <c r="C4552" s="435"/>
      <c r="D4552" s="399"/>
      <c r="E4552" s="400"/>
      <c r="G4552" s="401"/>
      <c r="H4552" s="401"/>
      <c r="I4552" s="401"/>
      <c r="J4552" s="194"/>
      <c r="K4552" s="194"/>
      <c r="L4552" s="195"/>
      <c r="M4552" s="196"/>
      <c r="N4552" s="197"/>
      <c r="O4552" s="197"/>
      <c r="P4552" s="231"/>
    </row>
    <row r="4553" spans="2:16">
      <c r="B4553" s="351"/>
      <c r="C4553" s="435"/>
      <c r="D4553" s="399"/>
      <c r="E4553" s="400"/>
      <c r="G4553" s="401"/>
      <c r="H4553" s="401"/>
      <c r="I4553" s="401"/>
      <c r="J4553" s="194"/>
      <c r="K4553" s="194"/>
      <c r="L4553" s="195"/>
      <c r="M4553" s="196"/>
      <c r="N4553" s="197"/>
      <c r="O4553" s="197"/>
      <c r="P4553" s="231"/>
    </row>
    <row r="4554" spans="2:16">
      <c r="B4554" s="351"/>
      <c r="C4554" s="435"/>
      <c r="D4554" s="399"/>
      <c r="E4554" s="400"/>
      <c r="G4554" s="401"/>
      <c r="H4554" s="401"/>
      <c r="I4554" s="401"/>
      <c r="J4554" s="194"/>
      <c r="K4554" s="194"/>
      <c r="L4554" s="195"/>
      <c r="M4554" s="196"/>
      <c r="N4554" s="197"/>
      <c r="O4554" s="197"/>
      <c r="P4554" s="231"/>
    </row>
    <row r="4555" spans="2:16">
      <c r="B4555" s="351"/>
      <c r="C4555" s="435"/>
      <c r="D4555" s="399"/>
      <c r="E4555" s="400"/>
      <c r="G4555" s="401"/>
      <c r="H4555" s="401"/>
      <c r="I4555" s="401"/>
      <c r="J4555" s="194"/>
      <c r="K4555" s="194"/>
      <c r="L4555" s="195"/>
      <c r="M4555" s="196"/>
      <c r="N4555" s="197"/>
      <c r="O4555" s="197"/>
      <c r="P4555" s="231"/>
    </row>
    <row r="4556" spans="2:16">
      <c r="B4556" s="351"/>
      <c r="C4556" s="435"/>
      <c r="D4556" s="399"/>
      <c r="E4556" s="400"/>
      <c r="G4556" s="401"/>
      <c r="H4556" s="401"/>
      <c r="I4556" s="401"/>
      <c r="J4556" s="194"/>
      <c r="K4556" s="194"/>
      <c r="L4556" s="195"/>
      <c r="M4556" s="196"/>
      <c r="N4556" s="197"/>
      <c r="O4556" s="197"/>
      <c r="P4556" s="231"/>
    </row>
    <row r="4557" spans="2:16">
      <c r="B4557" s="351"/>
      <c r="C4557" s="435"/>
      <c r="D4557" s="399"/>
      <c r="E4557" s="400"/>
      <c r="G4557" s="401"/>
      <c r="H4557" s="401"/>
      <c r="I4557" s="401"/>
      <c r="J4557" s="194"/>
      <c r="K4557" s="194"/>
      <c r="L4557" s="195"/>
      <c r="M4557" s="196"/>
      <c r="N4557" s="197"/>
      <c r="O4557" s="197"/>
      <c r="P4557" s="231"/>
    </row>
    <row r="4558" spans="2:16">
      <c r="B4558" s="351"/>
      <c r="C4558" s="435"/>
      <c r="D4558" s="399"/>
      <c r="E4558" s="400"/>
      <c r="G4558" s="401"/>
      <c r="H4558" s="401"/>
      <c r="I4558" s="401"/>
      <c r="J4558" s="194"/>
      <c r="K4558" s="194"/>
      <c r="L4558" s="195"/>
      <c r="M4558" s="196"/>
      <c r="N4558" s="197"/>
      <c r="O4558" s="197"/>
      <c r="P4558" s="231"/>
    </row>
    <row r="4559" spans="2:16">
      <c r="B4559" s="351"/>
      <c r="C4559" s="435"/>
      <c r="D4559" s="399"/>
      <c r="E4559" s="400"/>
      <c r="G4559" s="401"/>
      <c r="H4559" s="401"/>
      <c r="I4559" s="401"/>
      <c r="J4559" s="194"/>
      <c r="K4559" s="194"/>
      <c r="L4559" s="195"/>
      <c r="M4559" s="196"/>
      <c r="N4559" s="197"/>
      <c r="O4559" s="197"/>
      <c r="P4559" s="231"/>
    </row>
    <row r="4560" spans="2:16">
      <c r="B4560" s="351"/>
      <c r="C4560" s="435"/>
      <c r="D4560" s="399"/>
      <c r="E4560" s="400"/>
      <c r="G4560" s="401"/>
      <c r="H4560" s="401"/>
      <c r="I4560" s="401"/>
      <c r="J4560" s="194"/>
      <c r="K4560" s="194"/>
      <c r="L4560" s="195"/>
      <c r="M4560" s="196"/>
      <c r="N4560" s="197"/>
      <c r="O4560" s="197"/>
      <c r="P4560" s="231"/>
    </row>
    <row r="4561" spans="2:16">
      <c r="B4561" s="351"/>
      <c r="C4561" s="435"/>
      <c r="D4561" s="399"/>
      <c r="E4561" s="400"/>
      <c r="G4561" s="401"/>
      <c r="H4561" s="401"/>
      <c r="I4561" s="401"/>
      <c r="J4561" s="194"/>
      <c r="K4561" s="194"/>
      <c r="L4561" s="195"/>
      <c r="M4561" s="196"/>
      <c r="N4561" s="197"/>
      <c r="O4561" s="197"/>
      <c r="P4561" s="231"/>
    </row>
    <row r="4562" spans="2:16">
      <c r="B4562" s="351"/>
      <c r="C4562" s="435"/>
      <c r="D4562" s="399"/>
      <c r="E4562" s="400"/>
      <c r="G4562" s="401"/>
      <c r="H4562" s="401"/>
      <c r="I4562" s="401"/>
      <c r="J4562" s="194"/>
      <c r="K4562" s="194"/>
      <c r="L4562" s="195"/>
      <c r="M4562" s="196"/>
      <c r="N4562" s="197"/>
      <c r="O4562" s="197"/>
      <c r="P4562" s="231"/>
    </row>
    <row r="4563" spans="2:16">
      <c r="B4563" s="351"/>
      <c r="C4563" s="435"/>
      <c r="D4563" s="399"/>
      <c r="E4563" s="400"/>
      <c r="G4563" s="401"/>
      <c r="H4563" s="401"/>
      <c r="I4563" s="401"/>
      <c r="J4563" s="194"/>
      <c r="K4563" s="194"/>
      <c r="L4563" s="195"/>
      <c r="M4563" s="196"/>
      <c r="N4563" s="197"/>
      <c r="O4563" s="197"/>
      <c r="P4563" s="231"/>
    </row>
    <row r="4564" spans="2:16">
      <c r="B4564" s="351"/>
      <c r="C4564" s="435"/>
      <c r="D4564" s="399"/>
      <c r="E4564" s="400"/>
      <c r="G4564" s="401"/>
      <c r="H4564" s="401"/>
      <c r="I4564" s="401"/>
      <c r="J4564" s="194"/>
      <c r="K4564" s="194"/>
      <c r="L4564" s="195"/>
      <c r="M4564" s="196"/>
      <c r="N4564" s="197"/>
      <c r="O4564" s="197"/>
      <c r="P4564" s="231"/>
    </row>
    <row r="4565" spans="2:16">
      <c r="B4565" s="351"/>
      <c r="C4565" s="435"/>
      <c r="D4565" s="399"/>
      <c r="E4565" s="400"/>
      <c r="G4565" s="401"/>
      <c r="H4565" s="401"/>
      <c r="I4565" s="401"/>
      <c r="J4565" s="194"/>
      <c r="K4565" s="194"/>
      <c r="L4565" s="195"/>
      <c r="M4565" s="196"/>
      <c r="N4565" s="197"/>
      <c r="O4565" s="197"/>
      <c r="P4565" s="231"/>
    </row>
    <row r="4566" spans="2:16">
      <c r="B4566" s="351"/>
      <c r="C4566" s="435"/>
      <c r="D4566" s="399"/>
      <c r="E4566" s="400"/>
      <c r="G4566" s="401"/>
      <c r="H4566" s="401"/>
      <c r="I4566" s="401"/>
      <c r="J4566" s="194"/>
      <c r="K4566" s="194"/>
      <c r="L4566" s="195"/>
      <c r="M4566" s="196"/>
      <c r="N4566" s="197"/>
      <c r="O4566" s="197"/>
      <c r="P4566" s="231"/>
    </row>
    <row r="4567" spans="2:16">
      <c r="B4567" s="351"/>
      <c r="C4567" s="435"/>
      <c r="D4567" s="399"/>
      <c r="E4567" s="400"/>
      <c r="G4567" s="401"/>
      <c r="H4567" s="401"/>
      <c r="I4567" s="401"/>
      <c r="J4567" s="194"/>
      <c r="K4567" s="194"/>
      <c r="L4567" s="195"/>
      <c r="M4567" s="196"/>
      <c r="N4567" s="197"/>
      <c r="O4567" s="197"/>
      <c r="P4567" s="231"/>
    </row>
    <row r="4568" spans="2:16">
      <c r="B4568" s="351"/>
      <c r="C4568" s="435"/>
      <c r="D4568" s="399"/>
      <c r="E4568" s="400"/>
      <c r="G4568" s="401"/>
      <c r="H4568" s="401"/>
      <c r="I4568" s="401"/>
      <c r="J4568" s="194"/>
      <c r="K4568" s="194"/>
      <c r="L4568" s="195"/>
      <c r="M4568" s="196"/>
      <c r="N4568" s="197"/>
      <c r="O4568" s="197"/>
      <c r="P4568" s="231"/>
    </row>
    <row r="4569" spans="2:16">
      <c r="B4569" s="351"/>
      <c r="C4569" s="435"/>
      <c r="D4569" s="399"/>
      <c r="E4569" s="400"/>
      <c r="G4569" s="401"/>
      <c r="H4569" s="401"/>
      <c r="I4569" s="401"/>
      <c r="J4569" s="194"/>
      <c r="K4569" s="194"/>
      <c r="L4569" s="195"/>
      <c r="M4569" s="196"/>
      <c r="N4569" s="197"/>
      <c r="O4569" s="197"/>
      <c r="P4569" s="231"/>
    </row>
    <row r="4570" spans="2:16">
      <c r="B4570" s="351"/>
      <c r="C4570" s="435"/>
      <c r="D4570" s="399"/>
      <c r="E4570" s="400"/>
      <c r="G4570" s="401"/>
      <c r="H4570" s="401"/>
      <c r="I4570" s="401"/>
      <c r="J4570" s="194"/>
      <c r="K4570" s="194"/>
      <c r="L4570" s="195"/>
      <c r="M4570" s="196"/>
      <c r="N4570" s="197"/>
      <c r="O4570" s="197"/>
      <c r="P4570" s="231"/>
    </row>
    <row r="4571" spans="2:16">
      <c r="B4571" s="351"/>
      <c r="C4571" s="435"/>
      <c r="D4571" s="399"/>
      <c r="E4571" s="400"/>
      <c r="G4571" s="401"/>
      <c r="H4571" s="401"/>
      <c r="I4571" s="401"/>
      <c r="J4571" s="194"/>
      <c r="K4571" s="194"/>
      <c r="L4571" s="195"/>
      <c r="M4571" s="196"/>
      <c r="N4571" s="197"/>
      <c r="O4571" s="197"/>
      <c r="P4571" s="231"/>
    </row>
    <row r="4572" spans="2:16">
      <c r="B4572" s="351"/>
      <c r="C4572" s="435"/>
      <c r="D4572" s="399"/>
      <c r="E4572" s="400"/>
      <c r="G4572" s="401"/>
      <c r="H4572" s="401"/>
      <c r="I4572" s="401"/>
      <c r="J4572" s="194"/>
      <c r="K4572" s="194"/>
      <c r="L4572" s="195"/>
      <c r="M4572" s="196"/>
      <c r="N4572" s="197"/>
      <c r="O4572" s="197"/>
      <c r="P4572" s="231"/>
    </row>
    <row r="4573" spans="2:16">
      <c r="B4573" s="351"/>
      <c r="C4573" s="435"/>
      <c r="D4573" s="399"/>
      <c r="E4573" s="400"/>
      <c r="G4573" s="401"/>
      <c r="H4573" s="401"/>
      <c r="I4573" s="401"/>
      <c r="J4573" s="194"/>
      <c r="K4573" s="194"/>
      <c r="L4573" s="195"/>
      <c r="M4573" s="196"/>
      <c r="N4573" s="197"/>
      <c r="O4573" s="197"/>
      <c r="P4573" s="231"/>
    </row>
    <row r="4574" spans="2:16">
      <c r="B4574" s="351"/>
      <c r="C4574" s="435"/>
      <c r="D4574" s="399"/>
      <c r="E4574" s="400"/>
      <c r="G4574" s="401"/>
      <c r="H4574" s="401"/>
      <c r="I4574" s="401"/>
      <c r="J4574" s="194"/>
      <c r="K4574" s="194"/>
      <c r="L4574" s="195"/>
      <c r="M4574" s="196"/>
      <c r="N4574" s="197"/>
      <c r="O4574" s="197"/>
      <c r="P4574" s="231"/>
    </row>
    <row r="4575" spans="2:16">
      <c r="B4575" s="351"/>
      <c r="C4575" s="435"/>
      <c r="D4575" s="399"/>
      <c r="E4575" s="400"/>
      <c r="G4575" s="401"/>
      <c r="H4575" s="401"/>
      <c r="I4575" s="401"/>
      <c r="J4575" s="194"/>
      <c r="K4575" s="194"/>
      <c r="L4575" s="195"/>
      <c r="M4575" s="196"/>
      <c r="N4575" s="197"/>
      <c r="O4575" s="197"/>
      <c r="P4575" s="231"/>
    </row>
    <row r="4576" spans="2:16">
      <c r="B4576" s="351"/>
      <c r="C4576" s="435"/>
      <c r="D4576" s="399"/>
      <c r="E4576" s="400"/>
      <c r="G4576" s="401"/>
      <c r="H4576" s="401"/>
      <c r="I4576" s="401"/>
      <c r="J4576" s="194"/>
      <c r="K4576" s="194"/>
      <c r="L4576" s="195"/>
      <c r="M4576" s="196"/>
      <c r="N4576" s="197"/>
      <c r="O4576" s="197"/>
      <c r="P4576" s="231"/>
    </row>
    <row r="4577" spans="2:16">
      <c r="B4577" s="351"/>
      <c r="C4577" s="435"/>
      <c r="D4577" s="399"/>
      <c r="E4577" s="400"/>
      <c r="G4577" s="401"/>
      <c r="H4577" s="401"/>
      <c r="I4577" s="401"/>
      <c r="J4577" s="194"/>
      <c r="K4577" s="194"/>
      <c r="L4577" s="195"/>
      <c r="M4577" s="196"/>
      <c r="N4577" s="197"/>
      <c r="O4577" s="197"/>
      <c r="P4577" s="231"/>
    </row>
    <row r="4578" spans="2:16">
      <c r="B4578" s="351"/>
      <c r="C4578" s="435"/>
      <c r="D4578" s="399"/>
      <c r="E4578" s="400"/>
      <c r="G4578" s="401"/>
      <c r="H4578" s="401"/>
      <c r="I4578" s="401"/>
      <c r="J4578" s="194"/>
      <c r="K4578" s="194"/>
      <c r="L4578" s="195"/>
      <c r="M4578" s="196"/>
      <c r="N4578" s="197"/>
      <c r="O4578" s="197"/>
      <c r="P4578" s="231"/>
    </row>
    <row r="4579" spans="2:16">
      <c r="B4579" s="351"/>
      <c r="C4579" s="435"/>
      <c r="D4579" s="399"/>
      <c r="E4579" s="400"/>
      <c r="G4579" s="401"/>
      <c r="H4579" s="401"/>
      <c r="I4579" s="401"/>
      <c r="J4579" s="194"/>
      <c r="K4579" s="194"/>
      <c r="L4579" s="195"/>
      <c r="M4579" s="196"/>
      <c r="N4579" s="197"/>
      <c r="O4579" s="197"/>
      <c r="P4579" s="231"/>
    </row>
    <row r="4580" spans="2:16">
      <c r="B4580" s="351"/>
      <c r="C4580" s="435"/>
      <c r="D4580" s="399"/>
      <c r="E4580" s="400"/>
      <c r="G4580" s="401"/>
      <c r="H4580" s="401"/>
      <c r="I4580" s="401"/>
      <c r="J4580" s="194"/>
      <c r="K4580" s="194"/>
      <c r="L4580" s="195"/>
      <c r="M4580" s="196"/>
      <c r="N4580" s="197"/>
      <c r="O4580" s="197"/>
      <c r="P4580" s="231"/>
    </row>
    <row r="4581" spans="2:16">
      <c r="B4581" s="351"/>
      <c r="C4581" s="435"/>
      <c r="D4581" s="399"/>
      <c r="E4581" s="400"/>
      <c r="G4581" s="401"/>
      <c r="H4581" s="401"/>
      <c r="I4581" s="401"/>
      <c r="J4581" s="194"/>
      <c r="K4581" s="194"/>
      <c r="L4581" s="195"/>
      <c r="M4581" s="196"/>
      <c r="N4581" s="197"/>
      <c r="O4581" s="197"/>
      <c r="P4581" s="231"/>
    </row>
    <row r="4582" spans="2:16">
      <c r="B4582" s="351"/>
      <c r="C4582" s="435"/>
      <c r="D4582" s="399"/>
      <c r="E4582" s="400"/>
      <c r="G4582" s="401"/>
      <c r="H4582" s="401"/>
      <c r="I4582" s="401"/>
      <c r="J4582" s="194"/>
      <c r="K4582" s="194"/>
      <c r="L4582" s="195"/>
      <c r="M4582" s="196"/>
      <c r="N4582" s="197"/>
      <c r="O4582" s="197"/>
      <c r="P4582" s="231"/>
    </row>
    <row r="4583" spans="2:16">
      <c r="B4583" s="351"/>
      <c r="C4583" s="435"/>
      <c r="D4583" s="399"/>
      <c r="E4583" s="400"/>
      <c r="G4583" s="401"/>
      <c r="H4583" s="401"/>
      <c r="I4583" s="401"/>
      <c r="J4583" s="194"/>
      <c r="K4583" s="194"/>
      <c r="L4583" s="195"/>
      <c r="M4583" s="196"/>
      <c r="N4583" s="197"/>
      <c r="O4583" s="197"/>
      <c r="P4583" s="231"/>
    </row>
    <row r="4584" spans="2:16">
      <c r="B4584" s="351"/>
      <c r="C4584" s="435"/>
      <c r="D4584" s="399"/>
      <c r="E4584" s="400"/>
      <c r="G4584" s="401"/>
      <c r="H4584" s="401"/>
      <c r="I4584" s="401"/>
      <c r="J4584" s="194"/>
      <c r="K4584" s="194"/>
      <c r="L4584" s="195"/>
      <c r="M4584" s="196"/>
      <c r="N4584" s="197"/>
      <c r="O4584" s="197"/>
      <c r="P4584" s="231"/>
    </row>
    <row r="4585" spans="2:16">
      <c r="B4585" s="351"/>
      <c r="C4585" s="435"/>
      <c r="D4585" s="399"/>
      <c r="E4585" s="400"/>
      <c r="G4585" s="401"/>
      <c r="H4585" s="401"/>
      <c r="I4585" s="401"/>
      <c r="J4585" s="194"/>
      <c r="K4585" s="194"/>
      <c r="L4585" s="195"/>
      <c r="M4585" s="196"/>
      <c r="N4585" s="197"/>
      <c r="O4585" s="197"/>
      <c r="P4585" s="231"/>
    </row>
    <row r="4586" spans="2:16">
      <c r="B4586" s="351"/>
      <c r="C4586" s="435"/>
      <c r="D4586" s="399"/>
      <c r="E4586" s="400"/>
      <c r="G4586" s="401"/>
      <c r="H4586" s="401"/>
      <c r="I4586" s="401"/>
      <c r="J4586" s="194"/>
      <c r="K4586" s="194"/>
      <c r="L4586" s="195"/>
      <c r="M4586" s="196"/>
      <c r="N4586" s="197"/>
      <c r="O4586" s="197"/>
      <c r="P4586" s="231"/>
    </row>
    <row r="4587" spans="2:16">
      <c r="B4587" s="351"/>
      <c r="C4587" s="435"/>
      <c r="D4587" s="399"/>
      <c r="E4587" s="400"/>
      <c r="G4587" s="401"/>
      <c r="H4587" s="401"/>
      <c r="I4587" s="401"/>
      <c r="J4587" s="194"/>
      <c r="K4587" s="194"/>
      <c r="L4587" s="195"/>
      <c r="M4587" s="196"/>
      <c r="N4587" s="197"/>
      <c r="O4587" s="197"/>
      <c r="P4587" s="231"/>
    </row>
    <row r="4588" spans="2:16">
      <c r="B4588" s="351"/>
      <c r="C4588" s="435"/>
      <c r="D4588" s="399"/>
      <c r="E4588" s="400"/>
      <c r="G4588" s="401"/>
      <c r="H4588" s="401"/>
      <c r="I4588" s="401"/>
      <c r="J4588" s="194"/>
      <c r="K4588" s="194"/>
      <c r="L4588" s="195"/>
      <c r="M4588" s="196"/>
      <c r="N4588" s="197"/>
      <c r="O4588" s="197"/>
      <c r="P4588" s="231"/>
    </row>
    <row r="4589" spans="2:16">
      <c r="B4589" s="351"/>
      <c r="C4589" s="435"/>
      <c r="D4589" s="399"/>
      <c r="E4589" s="400"/>
      <c r="G4589" s="401"/>
      <c r="H4589" s="401"/>
      <c r="I4589" s="401"/>
      <c r="J4589" s="194"/>
      <c r="K4589" s="194"/>
      <c r="L4589" s="195"/>
      <c r="M4589" s="196"/>
      <c r="N4589" s="197"/>
      <c r="O4589" s="197"/>
      <c r="P4589" s="231"/>
    </row>
    <row r="4590" spans="2:16">
      <c r="B4590" s="351"/>
      <c r="C4590" s="435"/>
      <c r="D4590" s="399"/>
      <c r="E4590" s="400"/>
      <c r="G4590" s="401"/>
      <c r="H4590" s="401"/>
      <c r="I4590" s="401"/>
      <c r="J4590" s="194"/>
      <c r="K4590" s="194"/>
      <c r="L4590" s="195"/>
      <c r="M4590" s="196"/>
      <c r="N4590" s="197"/>
      <c r="O4590" s="197"/>
      <c r="P4590" s="231"/>
    </row>
    <row r="4591" spans="2:16">
      <c r="B4591" s="351"/>
      <c r="C4591" s="435"/>
      <c r="D4591" s="399"/>
      <c r="E4591" s="400"/>
      <c r="G4591" s="401"/>
      <c r="H4591" s="401"/>
      <c r="I4591" s="401"/>
      <c r="J4591" s="194"/>
      <c r="K4591" s="194"/>
      <c r="L4591" s="195"/>
      <c r="M4591" s="196"/>
      <c r="N4591" s="197"/>
      <c r="O4591" s="197"/>
      <c r="P4591" s="231"/>
    </row>
    <row r="4592" spans="2:16">
      <c r="B4592" s="351"/>
      <c r="C4592" s="435"/>
      <c r="D4592" s="399"/>
      <c r="E4592" s="400"/>
      <c r="G4592" s="401"/>
      <c r="H4592" s="401"/>
      <c r="I4592" s="401"/>
      <c r="J4592" s="194"/>
      <c r="K4592" s="194"/>
      <c r="L4592" s="195"/>
      <c r="M4592" s="196"/>
      <c r="N4592" s="197"/>
      <c r="O4592" s="197"/>
      <c r="P4592" s="231"/>
    </row>
    <row r="4593" spans="2:16">
      <c r="B4593" s="351"/>
      <c r="C4593" s="435"/>
      <c r="D4593" s="399"/>
      <c r="E4593" s="400"/>
      <c r="G4593" s="401"/>
      <c r="H4593" s="401"/>
      <c r="I4593" s="401"/>
      <c r="J4593" s="194"/>
      <c r="K4593" s="194"/>
      <c r="L4593" s="195"/>
      <c r="M4593" s="196"/>
      <c r="N4593" s="197"/>
      <c r="O4593" s="197"/>
      <c r="P4593" s="231"/>
    </row>
    <row r="4594" spans="2:16">
      <c r="B4594" s="351"/>
      <c r="C4594" s="435"/>
      <c r="D4594" s="399"/>
      <c r="E4594" s="400"/>
      <c r="G4594" s="401"/>
      <c r="H4594" s="401"/>
      <c r="I4594" s="401"/>
      <c r="J4594" s="194"/>
      <c r="K4594" s="194"/>
      <c r="L4594" s="195"/>
      <c r="M4594" s="196"/>
      <c r="N4594" s="197"/>
      <c r="O4594" s="197"/>
      <c r="P4594" s="231"/>
    </row>
    <row r="4595" spans="2:16">
      <c r="B4595" s="351"/>
      <c r="C4595" s="435"/>
      <c r="D4595" s="399"/>
      <c r="E4595" s="400"/>
      <c r="G4595" s="401"/>
      <c r="H4595" s="401"/>
      <c r="I4595" s="401"/>
      <c r="J4595" s="194"/>
      <c r="K4595" s="194"/>
      <c r="L4595" s="195"/>
      <c r="M4595" s="196"/>
      <c r="N4595" s="197"/>
      <c r="O4595" s="197"/>
      <c r="P4595" s="231"/>
    </row>
    <row r="4596" spans="2:16">
      <c r="B4596" s="351"/>
      <c r="C4596" s="435"/>
      <c r="D4596" s="399"/>
      <c r="E4596" s="400"/>
      <c r="G4596" s="401"/>
      <c r="H4596" s="401"/>
      <c r="I4596" s="401"/>
      <c r="J4596" s="194"/>
      <c r="K4596" s="194"/>
      <c r="L4596" s="195"/>
      <c r="M4596" s="196"/>
      <c r="N4596" s="197"/>
      <c r="O4596" s="197"/>
      <c r="P4596" s="231"/>
    </row>
    <row r="4597" spans="2:16">
      <c r="B4597" s="351"/>
      <c r="C4597" s="435"/>
      <c r="D4597" s="399"/>
      <c r="E4597" s="400"/>
      <c r="G4597" s="401"/>
      <c r="H4597" s="401"/>
      <c r="I4597" s="401"/>
      <c r="J4597" s="194"/>
      <c r="K4597" s="194"/>
      <c r="L4597" s="195"/>
      <c r="M4597" s="196"/>
      <c r="N4597" s="197"/>
      <c r="O4597" s="197"/>
      <c r="P4597" s="231"/>
    </row>
    <row r="4598" spans="2:16">
      <c r="B4598" s="351"/>
      <c r="C4598" s="435"/>
      <c r="D4598" s="399"/>
      <c r="E4598" s="400"/>
      <c r="G4598" s="401"/>
      <c r="H4598" s="401"/>
      <c r="I4598" s="401"/>
      <c r="J4598" s="194"/>
      <c r="K4598" s="194"/>
      <c r="L4598" s="195"/>
      <c r="M4598" s="196"/>
      <c r="N4598" s="197"/>
      <c r="O4598" s="197"/>
      <c r="P4598" s="231"/>
    </row>
    <row r="4599" spans="2:16">
      <c r="B4599" s="351"/>
      <c r="C4599" s="435"/>
      <c r="D4599" s="399"/>
      <c r="E4599" s="400"/>
      <c r="G4599" s="401"/>
      <c r="H4599" s="401"/>
      <c r="I4599" s="401"/>
      <c r="J4599" s="194"/>
      <c r="K4599" s="194"/>
      <c r="L4599" s="195"/>
      <c r="M4599" s="196"/>
      <c r="N4599" s="197"/>
      <c r="O4599" s="197"/>
      <c r="P4599" s="231"/>
    </row>
    <row r="4600" spans="2:16">
      <c r="B4600" s="351"/>
      <c r="C4600" s="435"/>
      <c r="D4600" s="399"/>
      <c r="E4600" s="400"/>
      <c r="G4600" s="401"/>
      <c r="H4600" s="401"/>
      <c r="I4600" s="401"/>
      <c r="J4600" s="194"/>
      <c r="K4600" s="194"/>
      <c r="L4600" s="195"/>
      <c r="M4600" s="196"/>
      <c r="N4600" s="197"/>
      <c r="O4600" s="197"/>
      <c r="P4600" s="231"/>
    </row>
    <row r="4601" spans="2:16">
      <c r="B4601" s="351"/>
      <c r="C4601" s="435"/>
      <c r="D4601" s="399"/>
      <c r="E4601" s="400"/>
      <c r="G4601" s="401"/>
      <c r="H4601" s="401"/>
      <c r="I4601" s="401"/>
      <c r="J4601" s="194"/>
      <c r="K4601" s="194"/>
      <c r="L4601" s="195"/>
      <c r="M4601" s="196"/>
      <c r="N4601" s="197"/>
      <c r="O4601" s="197"/>
      <c r="P4601" s="231"/>
    </row>
    <row r="4602" spans="2:16">
      <c r="B4602" s="351"/>
      <c r="C4602" s="435"/>
      <c r="D4602" s="399"/>
      <c r="E4602" s="400"/>
      <c r="G4602" s="401"/>
      <c r="H4602" s="401"/>
      <c r="I4602" s="401"/>
      <c r="J4602" s="194"/>
      <c r="K4602" s="194"/>
      <c r="L4602" s="195"/>
      <c r="M4602" s="196"/>
      <c r="N4602" s="197"/>
      <c r="O4602" s="197"/>
      <c r="P4602" s="231"/>
    </row>
    <row r="4603" spans="2:16">
      <c r="B4603" s="351"/>
      <c r="C4603" s="435"/>
      <c r="D4603" s="399"/>
      <c r="E4603" s="400"/>
      <c r="G4603" s="401"/>
      <c r="H4603" s="401"/>
      <c r="I4603" s="401"/>
      <c r="J4603" s="194"/>
      <c r="K4603" s="194"/>
      <c r="L4603" s="195"/>
      <c r="M4603" s="196"/>
      <c r="N4603" s="197"/>
      <c r="O4603" s="197"/>
      <c r="P4603" s="231"/>
    </row>
    <row r="4604" spans="2:16">
      <c r="B4604" s="351"/>
      <c r="C4604" s="435"/>
      <c r="D4604" s="399"/>
      <c r="E4604" s="400"/>
      <c r="G4604" s="401"/>
      <c r="H4604" s="401"/>
      <c r="I4604" s="401"/>
      <c r="J4604" s="194"/>
      <c r="K4604" s="194"/>
      <c r="L4604" s="195"/>
      <c r="M4604" s="196"/>
      <c r="N4604" s="197"/>
      <c r="O4604" s="197"/>
      <c r="P4604" s="231"/>
    </row>
    <row r="4605" spans="2:16">
      <c r="B4605" s="402"/>
      <c r="C4605" s="435"/>
      <c r="D4605" s="404"/>
      <c r="E4605" s="405"/>
      <c r="G4605" s="406"/>
      <c r="H4605" s="406"/>
      <c r="I4605" s="406"/>
      <c r="J4605" s="194"/>
      <c r="K4605" s="194"/>
      <c r="L4605" s="195"/>
      <c r="M4605" s="196"/>
      <c r="N4605" s="197"/>
      <c r="O4605" s="197"/>
      <c r="P4605" s="221"/>
    </row>
    <row r="4606" spans="2:16">
      <c r="B4606" s="351"/>
      <c r="C4606" s="435"/>
      <c r="D4606" s="399"/>
      <c r="E4606" s="400"/>
      <c r="G4606" s="401"/>
      <c r="H4606" s="401"/>
      <c r="I4606" s="401"/>
      <c r="J4606" s="194"/>
      <c r="K4606" s="194"/>
      <c r="L4606" s="195"/>
      <c r="M4606" s="196"/>
      <c r="N4606" s="197"/>
      <c r="O4606" s="197"/>
      <c r="P4606" s="231"/>
    </row>
    <row r="4607" spans="2:16">
      <c r="B4607" s="351"/>
      <c r="C4607" s="435"/>
      <c r="D4607" s="399"/>
      <c r="E4607" s="400"/>
      <c r="G4607" s="401"/>
      <c r="H4607" s="401"/>
      <c r="I4607" s="401"/>
      <c r="J4607" s="194"/>
      <c r="K4607" s="194"/>
      <c r="L4607" s="195"/>
      <c r="M4607" s="196"/>
      <c r="N4607" s="197"/>
      <c r="O4607" s="197"/>
      <c r="P4607" s="231"/>
    </row>
    <row r="4608" spans="2:16">
      <c r="B4608" s="351"/>
      <c r="C4608" s="435"/>
      <c r="D4608" s="399"/>
      <c r="E4608" s="400"/>
      <c r="G4608" s="401"/>
      <c r="H4608" s="401"/>
      <c r="I4608" s="401"/>
      <c r="J4608" s="194"/>
      <c r="K4608" s="194"/>
      <c r="L4608" s="195"/>
      <c r="M4608" s="196"/>
      <c r="N4608" s="197"/>
      <c r="O4608" s="197"/>
      <c r="P4608" s="231"/>
    </row>
    <row r="4609" spans="2:16">
      <c r="B4609" s="351"/>
      <c r="C4609" s="435"/>
      <c r="D4609" s="399"/>
      <c r="E4609" s="400"/>
      <c r="G4609" s="401"/>
      <c r="H4609" s="401"/>
      <c r="I4609" s="401"/>
      <c r="J4609" s="194"/>
      <c r="K4609" s="194"/>
      <c r="L4609" s="195"/>
      <c r="M4609" s="196"/>
      <c r="N4609" s="197"/>
      <c r="O4609" s="197"/>
      <c r="P4609" s="231"/>
    </row>
    <row r="4610" spans="2:16">
      <c r="B4610" s="351"/>
      <c r="C4610" s="435"/>
      <c r="D4610" s="399"/>
      <c r="E4610" s="400"/>
      <c r="G4610" s="401"/>
      <c r="H4610" s="401"/>
      <c r="I4610" s="401"/>
      <c r="J4610" s="194"/>
      <c r="K4610" s="194"/>
      <c r="L4610" s="195"/>
      <c r="M4610" s="196"/>
      <c r="N4610" s="197"/>
      <c r="O4610" s="197"/>
      <c r="P4610" s="231"/>
    </row>
    <row r="4611" spans="2:16">
      <c r="B4611" s="351"/>
      <c r="C4611" s="435"/>
      <c r="D4611" s="399"/>
      <c r="E4611" s="400"/>
      <c r="G4611" s="401"/>
      <c r="H4611" s="401"/>
      <c r="I4611" s="401"/>
      <c r="J4611" s="194"/>
      <c r="K4611" s="194"/>
      <c r="L4611" s="195"/>
      <c r="M4611" s="196"/>
      <c r="N4611" s="197"/>
      <c r="O4611" s="197"/>
      <c r="P4611" s="231"/>
    </row>
    <row r="4612" spans="2:16">
      <c r="B4612" s="351"/>
      <c r="C4612" s="435"/>
      <c r="D4612" s="399"/>
      <c r="E4612" s="400"/>
      <c r="G4612" s="401"/>
      <c r="H4612" s="401"/>
      <c r="I4612" s="401"/>
      <c r="J4612" s="194"/>
      <c r="K4612" s="194"/>
      <c r="L4612" s="195"/>
      <c r="M4612" s="196"/>
      <c r="N4612" s="197"/>
      <c r="O4612" s="197"/>
      <c r="P4612" s="231"/>
    </row>
    <row r="4613" spans="2:16">
      <c r="B4613" s="351"/>
      <c r="C4613" s="435"/>
      <c r="D4613" s="399"/>
      <c r="E4613" s="400"/>
      <c r="G4613" s="401"/>
      <c r="H4613" s="401"/>
      <c r="I4613" s="401"/>
      <c r="J4613" s="194"/>
      <c r="K4613" s="194"/>
      <c r="L4613" s="195"/>
      <c r="M4613" s="196"/>
      <c r="N4613" s="197"/>
      <c r="O4613" s="197"/>
      <c r="P4613" s="231"/>
    </row>
    <row r="4614" spans="2:16">
      <c r="B4614" s="351"/>
      <c r="C4614" s="435"/>
      <c r="D4614" s="399"/>
      <c r="E4614" s="400"/>
      <c r="G4614" s="401"/>
      <c r="H4614" s="401"/>
      <c r="I4614" s="401"/>
      <c r="J4614" s="194"/>
      <c r="K4614" s="194"/>
      <c r="L4614" s="195"/>
      <c r="M4614" s="196"/>
      <c r="N4614" s="197"/>
      <c r="O4614" s="197"/>
      <c r="P4614" s="231"/>
    </row>
    <row r="4615" spans="2:16">
      <c r="B4615" s="351"/>
      <c r="C4615" s="435"/>
      <c r="D4615" s="399"/>
      <c r="E4615" s="400"/>
      <c r="G4615" s="401"/>
      <c r="H4615" s="401"/>
      <c r="I4615" s="401"/>
      <c r="J4615" s="194"/>
      <c r="K4615" s="194"/>
      <c r="L4615" s="195"/>
      <c r="M4615" s="196"/>
      <c r="N4615" s="197"/>
      <c r="O4615" s="197"/>
      <c r="P4615" s="231"/>
    </row>
    <row r="4616" spans="2:16">
      <c r="B4616" s="351"/>
      <c r="C4616" s="435"/>
      <c r="D4616" s="399"/>
      <c r="E4616" s="400"/>
      <c r="G4616" s="401"/>
      <c r="H4616" s="401"/>
      <c r="I4616" s="401"/>
      <c r="J4616" s="194"/>
      <c r="K4616" s="194"/>
      <c r="L4616" s="195"/>
      <c r="M4616" s="196"/>
      <c r="N4616" s="197"/>
      <c r="O4616" s="197"/>
      <c r="P4616" s="231"/>
    </row>
    <row r="4617" spans="2:16">
      <c r="B4617" s="351"/>
      <c r="C4617" s="435"/>
      <c r="D4617" s="399"/>
      <c r="E4617" s="400"/>
      <c r="G4617" s="401"/>
      <c r="H4617" s="401"/>
      <c r="I4617" s="401"/>
      <c r="J4617" s="194"/>
      <c r="K4617" s="194"/>
      <c r="L4617" s="195"/>
      <c r="M4617" s="196"/>
      <c r="N4617" s="197"/>
      <c r="O4617" s="197"/>
      <c r="P4617" s="231"/>
    </row>
    <row r="4618" spans="2:16">
      <c r="B4618" s="351"/>
      <c r="C4618" s="435"/>
      <c r="D4618" s="399"/>
      <c r="E4618" s="400"/>
      <c r="G4618" s="401"/>
      <c r="H4618" s="401"/>
      <c r="I4618" s="401"/>
      <c r="J4618" s="194"/>
      <c r="K4618" s="194"/>
      <c r="L4618" s="195"/>
      <c r="M4618" s="196"/>
      <c r="N4618" s="197"/>
      <c r="O4618" s="197"/>
      <c r="P4618" s="231"/>
    </row>
    <row r="4619" spans="2:16">
      <c r="B4619" s="351"/>
      <c r="C4619" s="435"/>
      <c r="D4619" s="399"/>
      <c r="E4619" s="400"/>
      <c r="G4619" s="401"/>
      <c r="H4619" s="401"/>
      <c r="I4619" s="401"/>
      <c r="J4619" s="194"/>
      <c r="K4619" s="194"/>
      <c r="L4619" s="195"/>
      <c r="M4619" s="196"/>
      <c r="N4619" s="197"/>
      <c r="O4619" s="197"/>
      <c r="P4619" s="231"/>
    </row>
    <row r="4620" spans="2:16">
      <c r="B4620" s="351"/>
      <c r="C4620" s="435"/>
      <c r="D4620" s="399"/>
      <c r="E4620" s="400"/>
      <c r="G4620" s="401"/>
      <c r="H4620" s="401"/>
      <c r="I4620" s="401"/>
      <c r="J4620" s="194"/>
      <c r="K4620" s="194"/>
      <c r="L4620" s="195"/>
      <c r="M4620" s="196"/>
      <c r="N4620" s="197"/>
      <c r="O4620" s="197"/>
      <c r="P4620" s="231"/>
    </row>
    <row r="4621" spans="2:16">
      <c r="B4621" s="351"/>
      <c r="C4621" s="435"/>
      <c r="D4621" s="399"/>
      <c r="E4621" s="400"/>
      <c r="G4621" s="401"/>
      <c r="H4621" s="401"/>
      <c r="I4621" s="401"/>
      <c r="J4621" s="194"/>
      <c r="K4621" s="194"/>
      <c r="L4621" s="195"/>
      <c r="M4621" s="196"/>
      <c r="N4621" s="197"/>
      <c r="O4621" s="197"/>
      <c r="P4621" s="231"/>
    </row>
    <row r="4622" spans="2:16">
      <c r="B4622" s="351"/>
      <c r="C4622" s="435"/>
      <c r="D4622" s="399"/>
      <c r="E4622" s="400"/>
      <c r="G4622" s="401"/>
      <c r="H4622" s="401"/>
      <c r="I4622" s="401"/>
      <c r="J4622" s="194"/>
      <c r="K4622" s="194"/>
      <c r="L4622" s="195"/>
      <c r="M4622" s="196"/>
      <c r="N4622" s="197"/>
      <c r="O4622" s="197"/>
      <c r="P4622" s="231"/>
    </row>
    <row r="4623" spans="2:16">
      <c r="B4623" s="351"/>
      <c r="C4623" s="435"/>
      <c r="D4623" s="399"/>
      <c r="E4623" s="400"/>
      <c r="G4623" s="401"/>
      <c r="H4623" s="401"/>
      <c r="I4623" s="401"/>
      <c r="J4623" s="194"/>
      <c r="K4623" s="194"/>
      <c r="L4623" s="195"/>
      <c r="M4623" s="196"/>
      <c r="N4623" s="197"/>
      <c r="O4623" s="197"/>
      <c r="P4623" s="231"/>
    </row>
    <row r="4624" spans="2:16">
      <c r="B4624" s="351"/>
      <c r="C4624" s="435"/>
      <c r="D4624" s="399"/>
      <c r="E4624" s="400"/>
      <c r="G4624" s="401"/>
      <c r="H4624" s="401"/>
      <c r="I4624" s="401"/>
      <c r="J4624" s="194"/>
      <c r="K4624" s="194"/>
      <c r="L4624" s="195"/>
      <c r="M4624" s="196"/>
      <c r="N4624" s="197"/>
      <c r="O4624" s="197"/>
      <c r="P4624" s="231"/>
    </row>
    <row r="4625" spans="2:16">
      <c r="B4625" s="351"/>
      <c r="C4625" s="435"/>
      <c r="D4625" s="399"/>
      <c r="E4625" s="400"/>
      <c r="G4625" s="401"/>
      <c r="H4625" s="401"/>
      <c r="I4625" s="401"/>
      <c r="J4625" s="194"/>
      <c r="K4625" s="194"/>
      <c r="L4625" s="195"/>
      <c r="M4625" s="196"/>
      <c r="N4625" s="197"/>
      <c r="O4625" s="197"/>
      <c r="P4625" s="231"/>
    </row>
    <row r="4626" spans="2:16">
      <c r="B4626" s="351"/>
      <c r="C4626" s="435"/>
      <c r="D4626" s="399"/>
      <c r="E4626" s="400"/>
      <c r="G4626" s="401"/>
      <c r="H4626" s="401"/>
      <c r="I4626" s="401"/>
      <c r="J4626" s="194"/>
      <c r="K4626" s="194"/>
      <c r="L4626" s="195"/>
      <c r="M4626" s="196"/>
      <c r="N4626" s="197"/>
      <c r="O4626" s="197"/>
      <c r="P4626" s="231"/>
    </row>
    <row r="4627" spans="2:16">
      <c r="B4627" s="351"/>
      <c r="C4627" s="435"/>
      <c r="D4627" s="399"/>
      <c r="E4627" s="400"/>
      <c r="G4627" s="401"/>
      <c r="H4627" s="401"/>
      <c r="I4627" s="401"/>
      <c r="J4627" s="194"/>
      <c r="K4627" s="194"/>
      <c r="L4627" s="195"/>
      <c r="M4627" s="196"/>
      <c r="N4627" s="197"/>
      <c r="O4627" s="197"/>
      <c r="P4627" s="231"/>
    </row>
    <row r="4628" spans="2:16">
      <c r="B4628" s="351"/>
      <c r="C4628" s="435"/>
      <c r="D4628" s="399"/>
      <c r="E4628" s="400"/>
      <c r="G4628" s="401"/>
      <c r="H4628" s="401"/>
      <c r="I4628" s="401"/>
      <c r="J4628" s="194"/>
      <c r="K4628" s="194"/>
      <c r="L4628" s="195"/>
      <c r="M4628" s="196"/>
      <c r="N4628" s="197"/>
      <c r="O4628" s="197"/>
      <c r="P4628" s="231"/>
    </row>
    <row r="4629" spans="2:16">
      <c r="B4629" s="351"/>
      <c r="C4629" s="435"/>
      <c r="D4629" s="399"/>
      <c r="E4629" s="400"/>
      <c r="G4629" s="401"/>
      <c r="H4629" s="401"/>
      <c r="I4629" s="401"/>
      <c r="J4629" s="194"/>
      <c r="K4629" s="194"/>
      <c r="L4629" s="195"/>
      <c r="M4629" s="196"/>
      <c r="N4629" s="197"/>
      <c r="O4629" s="197"/>
      <c r="P4629" s="231"/>
    </row>
    <row r="4630" spans="2:16">
      <c r="B4630" s="351"/>
      <c r="C4630" s="435"/>
      <c r="D4630" s="399"/>
      <c r="E4630" s="400"/>
      <c r="G4630" s="401"/>
      <c r="H4630" s="401"/>
      <c r="I4630" s="401"/>
      <c r="J4630" s="194"/>
      <c r="K4630" s="194"/>
      <c r="L4630" s="195"/>
      <c r="M4630" s="196"/>
      <c r="N4630" s="197"/>
      <c r="O4630" s="197"/>
      <c r="P4630" s="231"/>
    </row>
    <row r="4631" spans="2:16">
      <c r="B4631" s="351"/>
      <c r="C4631" s="435"/>
      <c r="D4631" s="399"/>
      <c r="E4631" s="400"/>
      <c r="G4631" s="401"/>
      <c r="H4631" s="401"/>
      <c r="I4631" s="401"/>
      <c r="J4631" s="194"/>
      <c r="K4631" s="194"/>
      <c r="L4631" s="195"/>
      <c r="M4631" s="196"/>
      <c r="N4631" s="197"/>
      <c r="O4631" s="197"/>
      <c r="P4631" s="231"/>
    </row>
    <row r="4632" spans="2:16">
      <c r="B4632" s="351"/>
      <c r="C4632" s="435"/>
      <c r="D4632" s="399"/>
      <c r="E4632" s="400"/>
      <c r="G4632" s="401"/>
      <c r="H4632" s="401"/>
      <c r="I4632" s="401"/>
      <c r="J4632" s="194"/>
      <c r="K4632" s="194"/>
      <c r="L4632" s="195"/>
      <c r="M4632" s="196"/>
      <c r="N4632" s="197"/>
      <c r="O4632" s="197"/>
      <c r="P4632" s="231"/>
    </row>
    <row r="4633" spans="2:16">
      <c r="B4633" s="351"/>
      <c r="C4633" s="435"/>
      <c r="D4633" s="399"/>
      <c r="E4633" s="400"/>
      <c r="G4633" s="401"/>
      <c r="H4633" s="401"/>
      <c r="I4633" s="401"/>
      <c r="J4633" s="194"/>
      <c r="K4633" s="194"/>
      <c r="L4633" s="195"/>
      <c r="M4633" s="196"/>
      <c r="N4633" s="197"/>
      <c r="O4633" s="197"/>
      <c r="P4633" s="231"/>
    </row>
    <row r="4634" spans="2:16">
      <c r="B4634" s="351"/>
      <c r="C4634" s="435"/>
      <c r="D4634" s="399"/>
      <c r="E4634" s="400"/>
      <c r="G4634" s="401"/>
      <c r="H4634" s="401"/>
      <c r="I4634" s="401"/>
      <c r="J4634" s="194"/>
      <c r="K4634" s="194"/>
      <c r="L4634" s="195"/>
      <c r="M4634" s="196"/>
      <c r="N4634" s="197"/>
      <c r="O4634" s="197"/>
      <c r="P4634" s="231"/>
    </row>
    <row r="4635" spans="2:16">
      <c r="B4635" s="351"/>
      <c r="C4635" s="435"/>
      <c r="D4635" s="399"/>
      <c r="E4635" s="400"/>
      <c r="G4635" s="401"/>
      <c r="H4635" s="401"/>
      <c r="I4635" s="401"/>
      <c r="J4635" s="194"/>
      <c r="K4635" s="194"/>
      <c r="L4635" s="195"/>
      <c r="M4635" s="196"/>
      <c r="N4635" s="197"/>
      <c r="O4635" s="197"/>
      <c r="P4635" s="231"/>
    </row>
    <row r="4636" spans="2:16">
      <c r="B4636" s="351"/>
      <c r="C4636" s="435"/>
      <c r="D4636" s="399"/>
      <c r="E4636" s="400"/>
      <c r="G4636" s="401"/>
      <c r="H4636" s="401"/>
      <c r="I4636" s="401"/>
      <c r="J4636" s="194"/>
      <c r="K4636" s="194"/>
      <c r="L4636" s="195"/>
      <c r="M4636" s="196"/>
      <c r="N4636" s="197"/>
      <c r="O4636" s="197"/>
      <c r="P4636" s="231"/>
    </row>
    <row r="4637" spans="2:16">
      <c r="B4637" s="351"/>
      <c r="C4637" s="435"/>
      <c r="D4637" s="399"/>
      <c r="E4637" s="400"/>
      <c r="G4637" s="401"/>
      <c r="H4637" s="401"/>
      <c r="I4637" s="401"/>
      <c r="J4637" s="194"/>
      <c r="K4637" s="194"/>
      <c r="L4637" s="195"/>
      <c r="M4637" s="196"/>
      <c r="N4637" s="197"/>
      <c r="O4637" s="197"/>
      <c r="P4637" s="231"/>
    </row>
    <row r="4638" spans="2:16">
      <c r="B4638" s="351"/>
      <c r="C4638" s="435"/>
      <c r="D4638" s="399"/>
      <c r="E4638" s="400"/>
      <c r="G4638" s="401"/>
      <c r="H4638" s="401"/>
      <c r="I4638" s="401"/>
      <c r="J4638" s="194"/>
      <c r="K4638" s="194"/>
      <c r="L4638" s="195"/>
      <c r="M4638" s="196"/>
      <c r="N4638" s="197"/>
      <c r="O4638" s="197"/>
      <c r="P4638" s="231"/>
    </row>
    <row r="4639" spans="2:16">
      <c r="B4639" s="351"/>
      <c r="C4639" s="435"/>
      <c r="D4639" s="399"/>
      <c r="E4639" s="400"/>
      <c r="G4639" s="401"/>
      <c r="H4639" s="401"/>
      <c r="I4639" s="401"/>
      <c r="J4639" s="194"/>
      <c r="K4639" s="194"/>
      <c r="L4639" s="195"/>
      <c r="M4639" s="196"/>
      <c r="N4639" s="197"/>
      <c r="O4639" s="197"/>
      <c r="P4639" s="231"/>
    </row>
    <row r="4640" spans="2:16">
      <c r="B4640" s="351"/>
      <c r="C4640" s="435"/>
      <c r="D4640" s="399"/>
      <c r="E4640" s="400"/>
      <c r="G4640" s="401"/>
      <c r="H4640" s="401"/>
      <c r="I4640" s="401"/>
      <c r="J4640" s="194"/>
      <c r="K4640" s="194"/>
      <c r="L4640" s="195"/>
      <c r="M4640" s="196"/>
      <c r="N4640" s="197"/>
      <c r="O4640" s="197"/>
      <c r="P4640" s="231"/>
    </row>
    <row r="4641" spans="2:16">
      <c r="B4641" s="351"/>
      <c r="C4641" s="435"/>
      <c r="D4641" s="399"/>
      <c r="E4641" s="400"/>
      <c r="G4641" s="401"/>
      <c r="H4641" s="401"/>
      <c r="I4641" s="401"/>
      <c r="J4641" s="194"/>
      <c r="K4641" s="194"/>
      <c r="L4641" s="195"/>
      <c r="M4641" s="196"/>
      <c r="N4641" s="197"/>
      <c r="O4641" s="197"/>
      <c r="P4641" s="231"/>
    </row>
    <row r="4642" spans="2:16">
      <c r="B4642" s="351"/>
      <c r="C4642" s="435"/>
      <c r="D4642" s="399"/>
      <c r="E4642" s="400"/>
      <c r="G4642" s="401"/>
      <c r="H4642" s="401"/>
      <c r="I4642" s="401"/>
      <c r="J4642" s="194"/>
      <c r="K4642" s="194"/>
      <c r="L4642" s="195"/>
      <c r="M4642" s="196"/>
      <c r="N4642" s="197"/>
      <c r="O4642" s="197"/>
      <c r="P4642" s="231"/>
    </row>
    <row r="4643" spans="2:16">
      <c r="B4643" s="351"/>
      <c r="C4643" s="435"/>
      <c r="D4643" s="399"/>
      <c r="E4643" s="400"/>
      <c r="G4643" s="401"/>
      <c r="H4643" s="401"/>
      <c r="I4643" s="401"/>
      <c r="J4643" s="194"/>
      <c r="K4643" s="194"/>
      <c r="L4643" s="195"/>
      <c r="M4643" s="196"/>
      <c r="N4643" s="197"/>
      <c r="O4643" s="197"/>
      <c r="P4643" s="231"/>
    </row>
    <row r="4644" spans="2:16">
      <c r="B4644" s="351"/>
      <c r="C4644" s="435"/>
      <c r="D4644" s="399"/>
      <c r="E4644" s="400"/>
      <c r="G4644" s="401"/>
      <c r="H4644" s="401"/>
      <c r="I4644" s="401"/>
      <c r="J4644" s="194"/>
      <c r="K4644" s="194"/>
      <c r="L4644" s="195"/>
      <c r="M4644" s="196"/>
      <c r="N4644" s="197"/>
      <c r="O4644" s="197"/>
      <c r="P4644" s="231"/>
    </row>
    <row r="4645" spans="2:16">
      <c r="B4645" s="351"/>
      <c r="C4645" s="435"/>
      <c r="D4645" s="399"/>
      <c r="E4645" s="400"/>
      <c r="G4645" s="401"/>
      <c r="H4645" s="401"/>
      <c r="I4645" s="401"/>
      <c r="J4645" s="194"/>
      <c r="K4645" s="194"/>
      <c r="L4645" s="195"/>
      <c r="M4645" s="196"/>
      <c r="N4645" s="197"/>
      <c r="O4645" s="197"/>
      <c r="P4645" s="231"/>
    </row>
    <row r="4646" spans="2:16">
      <c r="B4646" s="351"/>
      <c r="C4646" s="435"/>
      <c r="D4646" s="399"/>
      <c r="E4646" s="400"/>
      <c r="G4646" s="401"/>
      <c r="H4646" s="401"/>
      <c r="I4646" s="401"/>
      <c r="J4646" s="194"/>
      <c r="K4646" s="194"/>
      <c r="L4646" s="195"/>
      <c r="M4646" s="196"/>
      <c r="N4646" s="197"/>
      <c r="O4646" s="197"/>
      <c r="P4646" s="231"/>
    </row>
    <row r="4647" spans="2:16">
      <c r="B4647" s="351"/>
      <c r="C4647" s="435"/>
      <c r="D4647" s="399"/>
      <c r="E4647" s="400"/>
      <c r="G4647" s="401"/>
      <c r="H4647" s="401"/>
      <c r="I4647" s="401"/>
      <c r="J4647" s="194"/>
      <c r="K4647" s="194"/>
      <c r="L4647" s="195"/>
      <c r="M4647" s="196"/>
      <c r="N4647" s="197"/>
      <c r="O4647" s="197"/>
      <c r="P4647" s="231"/>
    </row>
    <row r="4648" spans="2:16">
      <c r="B4648" s="351"/>
      <c r="C4648" s="435"/>
      <c r="D4648" s="399"/>
      <c r="E4648" s="400"/>
      <c r="G4648" s="401"/>
      <c r="H4648" s="401"/>
      <c r="I4648" s="401"/>
      <c r="J4648" s="194"/>
      <c r="K4648" s="194"/>
      <c r="L4648" s="195"/>
      <c r="M4648" s="196"/>
      <c r="N4648" s="197"/>
      <c r="O4648" s="197"/>
      <c r="P4648" s="231"/>
    </row>
    <row r="4649" spans="2:16">
      <c r="B4649" s="351"/>
      <c r="C4649" s="435"/>
      <c r="D4649" s="399"/>
      <c r="E4649" s="400"/>
      <c r="G4649" s="401"/>
      <c r="H4649" s="401"/>
      <c r="I4649" s="401"/>
      <c r="J4649" s="194"/>
      <c r="K4649" s="194"/>
      <c r="L4649" s="195"/>
      <c r="M4649" s="196"/>
      <c r="N4649" s="197"/>
      <c r="O4649" s="197"/>
      <c r="P4649" s="231"/>
    </row>
    <row r="4650" spans="2:16">
      <c r="B4650" s="351"/>
      <c r="C4650" s="435"/>
      <c r="D4650" s="399"/>
      <c r="E4650" s="400"/>
      <c r="G4650" s="401"/>
      <c r="H4650" s="401"/>
      <c r="I4650" s="401"/>
      <c r="J4650" s="194"/>
      <c r="K4650" s="194"/>
      <c r="L4650" s="195"/>
      <c r="M4650" s="196"/>
      <c r="N4650" s="197"/>
      <c r="O4650" s="197"/>
      <c r="P4650" s="231"/>
    </row>
    <row r="4651" spans="2:16">
      <c r="B4651" s="351"/>
      <c r="C4651" s="435"/>
      <c r="D4651" s="399"/>
      <c r="E4651" s="400"/>
      <c r="G4651" s="401"/>
      <c r="H4651" s="401"/>
      <c r="I4651" s="401"/>
      <c r="J4651" s="194"/>
      <c r="K4651" s="194"/>
      <c r="L4651" s="195"/>
      <c r="M4651" s="196"/>
      <c r="N4651" s="197"/>
      <c r="O4651" s="197"/>
      <c r="P4651" s="231"/>
    </row>
    <row r="4652" spans="2:16">
      <c r="B4652" s="351"/>
      <c r="C4652" s="435"/>
      <c r="D4652" s="399"/>
      <c r="E4652" s="400"/>
      <c r="G4652" s="401"/>
      <c r="H4652" s="401"/>
      <c r="I4652" s="401"/>
      <c r="J4652" s="194"/>
      <c r="K4652" s="194"/>
      <c r="L4652" s="195"/>
      <c r="M4652" s="196"/>
      <c r="N4652" s="197"/>
      <c r="O4652" s="197"/>
      <c r="P4652" s="231"/>
    </row>
    <row r="4653" spans="2:16">
      <c r="B4653" s="351"/>
      <c r="C4653" s="435"/>
      <c r="D4653" s="399"/>
      <c r="E4653" s="400"/>
      <c r="G4653" s="401"/>
      <c r="H4653" s="401"/>
      <c r="I4653" s="401"/>
      <c r="J4653" s="194"/>
      <c r="K4653" s="194"/>
      <c r="L4653" s="195"/>
      <c r="M4653" s="196"/>
      <c r="N4653" s="197"/>
      <c r="O4653" s="197"/>
      <c r="P4653" s="231"/>
    </row>
    <row r="4654" spans="2:16">
      <c r="B4654" s="351"/>
      <c r="C4654" s="435"/>
      <c r="D4654" s="399"/>
      <c r="E4654" s="400"/>
      <c r="G4654" s="401"/>
      <c r="H4654" s="401"/>
      <c r="I4654" s="401"/>
      <c r="J4654" s="194"/>
      <c r="K4654" s="194"/>
      <c r="L4654" s="195"/>
      <c r="M4654" s="196"/>
      <c r="N4654" s="197"/>
      <c r="O4654" s="197"/>
      <c r="P4654" s="231"/>
    </row>
    <row r="4655" spans="2:16">
      <c r="B4655" s="351"/>
      <c r="C4655" s="435"/>
      <c r="D4655" s="399"/>
      <c r="E4655" s="400"/>
      <c r="G4655" s="401"/>
      <c r="H4655" s="401"/>
      <c r="I4655" s="401"/>
      <c r="J4655" s="194"/>
      <c r="K4655" s="194"/>
      <c r="L4655" s="195"/>
      <c r="M4655" s="196"/>
      <c r="N4655" s="197"/>
      <c r="O4655" s="197"/>
      <c r="P4655" s="231"/>
    </row>
    <row r="4656" spans="2:16">
      <c r="B4656" s="351"/>
      <c r="C4656" s="435"/>
      <c r="D4656" s="399"/>
      <c r="E4656" s="400"/>
      <c r="G4656" s="401"/>
      <c r="H4656" s="401"/>
      <c r="I4656" s="401"/>
      <c r="J4656" s="194"/>
      <c r="K4656" s="194"/>
      <c r="L4656" s="195"/>
      <c r="M4656" s="196"/>
      <c r="N4656" s="197"/>
      <c r="O4656" s="197"/>
      <c r="P4656" s="231"/>
    </row>
    <row r="4657" spans="2:16">
      <c r="B4657" s="351"/>
      <c r="C4657" s="435"/>
      <c r="D4657" s="399"/>
      <c r="E4657" s="400"/>
      <c r="G4657" s="401"/>
      <c r="H4657" s="401"/>
      <c r="I4657" s="401"/>
      <c r="J4657" s="194"/>
      <c r="K4657" s="194"/>
      <c r="L4657" s="195"/>
      <c r="M4657" s="196"/>
      <c r="N4657" s="197"/>
      <c r="O4657" s="197"/>
      <c r="P4657" s="231"/>
    </row>
    <row r="4658" spans="2:16">
      <c r="B4658" s="351"/>
      <c r="C4658" s="435"/>
      <c r="D4658" s="399"/>
      <c r="E4658" s="400"/>
      <c r="G4658" s="401"/>
      <c r="H4658" s="401"/>
      <c r="I4658" s="401"/>
      <c r="J4658" s="194"/>
      <c r="K4658" s="194"/>
      <c r="L4658" s="195"/>
      <c r="M4658" s="196"/>
      <c r="N4658" s="197"/>
      <c r="O4658" s="197"/>
      <c r="P4658" s="231"/>
    </row>
    <row r="4659" spans="2:16">
      <c r="B4659" s="351"/>
      <c r="C4659" s="435"/>
      <c r="D4659" s="399"/>
      <c r="E4659" s="400"/>
      <c r="G4659" s="401"/>
      <c r="H4659" s="401"/>
      <c r="I4659" s="401"/>
      <c r="J4659" s="194"/>
      <c r="K4659" s="194"/>
      <c r="L4659" s="195"/>
      <c r="M4659" s="196"/>
      <c r="N4659" s="197"/>
      <c r="O4659" s="197"/>
      <c r="P4659" s="231"/>
    </row>
    <row r="4660" spans="2:16">
      <c r="B4660" s="351"/>
      <c r="C4660" s="435"/>
      <c r="D4660" s="399"/>
      <c r="E4660" s="400"/>
      <c r="G4660" s="401"/>
      <c r="H4660" s="401"/>
      <c r="I4660" s="401"/>
      <c r="J4660" s="194"/>
      <c r="K4660" s="194"/>
      <c r="L4660" s="195"/>
      <c r="M4660" s="196"/>
      <c r="N4660" s="197"/>
      <c r="O4660" s="197"/>
      <c r="P4660" s="231"/>
    </row>
    <row r="4661" spans="2:16">
      <c r="B4661" s="351"/>
      <c r="C4661" s="435"/>
      <c r="D4661" s="399"/>
      <c r="E4661" s="400"/>
      <c r="G4661" s="401"/>
      <c r="H4661" s="401"/>
      <c r="I4661" s="401"/>
      <c r="J4661" s="194"/>
      <c r="K4661" s="194"/>
      <c r="L4661" s="195"/>
      <c r="M4661" s="196"/>
      <c r="N4661" s="197"/>
      <c r="O4661" s="197"/>
      <c r="P4661" s="231"/>
    </row>
    <row r="4662" spans="2:16">
      <c r="B4662" s="351"/>
      <c r="C4662" s="435"/>
      <c r="D4662" s="399"/>
      <c r="E4662" s="400"/>
      <c r="G4662" s="401"/>
      <c r="H4662" s="401"/>
      <c r="I4662" s="401"/>
      <c r="J4662" s="194"/>
      <c r="K4662" s="194"/>
      <c r="L4662" s="195"/>
      <c r="M4662" s="196"/>
      <c r="N4662" s="197"/>
      <c r="O4662" s="197"/>
      <c r="P4662" s="231"/>
    </row>
    <row r="4663" spans="2:16">
      <c r="B4663" s="351"/>
      <c r="C4663" s="435"/>
      <c r="D4663" s="399"/>
      <c r="E4663" s="400"/>
      <c r="G4663" s="401"/>
      <c r="H4663" s="401"/>
      <c r="I4663" s="401"/>
      <c r="J4663" s="194"/>
      <c r="K4663" s="194"/>
      <c r="L4663" s="195"/>
      <c r="M4663" s="196"/>
      <c r="N4663" s="197"/>
      <c r="O4663" s="197"/>
      <c r="P4663" s="231"/>
    </row>
    <row r="4664" spans="2:16">
      <c r="B4664" s="351"/>
      <c r="C4664" s="435"/>
      <c r="D4664" s="399"/>
      <c r="E4664" s="400"/>
      <c r="G4664" s="401"/>
      <c r="H4664" s="401"/>
      <c r="I4664" s="401"/>
      <c r="J4664" s="194"/>
      <c r="K4664" s="194"/>
      <c r="L4664" s="195"/>
      <c r="M4664" s="196"/>
      <c r="N4664" s="197"/>
      <c r="O4664" s="197"/>
      <c r="P4664" s="231"/>
    </row>
    <row r="4665" spans="2:16">
      <c r="B4665" s="351"/>
      <c r="C4665" s="435"/>
      <c r="D4665" s="399"/>
      <c r="E4665" s="400"/>
      <c r="G4665" s="401"/>
      <c r="H4665" s="401"/>
      <c r="I4665" s="401"/>
      <c r="J4665" s="194"/>
      <c r="K4665" s="194"/>
      <c r="L4665" s="195"/>
      <c r="M4665" s="196"/>
      <c r="N4665" s="197"/>
      <c r="O4665" s="197"/>
      <c r="P4665" s="231"/>
    </row>
    <row r="4666" spans="2:16">
      <c r="B4666" s="351"/>
      <c r="C4666" s="435"/>
      <c r="D4666" s="399"/>
      <c r="E4666" s="400"/>
      <c r="G4666" s="401"/>
      <c r="H4666" s="401"/>
      <c r="I4666" s="401"/>
      <c r="J4666" s="194"/>
      <c r="K4666" s="194"/>
      <c r="L4666" s="195"/>
      <c r="M4666" s="196"/>
      <c r="N4666" s="197"/>
      <c r="O4666" s="197"/>
      <c r="P4666" s="231"/>
    </row>
    <row r="4667" spans="2:16">
      <c r="B4667" s="351"/>
      <c r="C4667" s="435"/>
      <c r="D4667" s="399"/>
      <c r="E4667" s="400"/>
      <c r="G4667" s="401"/>
      <c r="H4667" s="401"/>
      <c r="I4667" s="401"/>
      <c r="J4667" s="194"/>
      <c r="K4667" s="194"/>
      <c r="L4667" s="195"/>
      <c r="M4667" s="196"/>
      <c r="N4667" s="197"/>
      <c r="O4667" s="197"/>
      <c r="P4667" s="231"/>
    </row>
    <row r="4668" spans="2:16">
      <c r="B4668" s="351"/>
      <c r="C4668" s="435"/>
      <c r="D4668" s="399"/>
      <c r="E4668" s="400"/>
      <c r="G4668" s="401"/>
      <c r="H4668" s="401"/>
      <c r="I4668" s="401"/>
      <c r="J4668" s="194"/>
      <c r="K4668" s="194"/>
      <c r="L4668" s="195"/>
      <c r="M4668" s="196"/>
      <c r="N4668" s="197"/>
      <c r="O4668" s="197"/>
      <c r="P4668" s="231"/>
    </row>
    <row r="4669" spans="2:16">
      <c r="B4669" s="351"/>
      <c r="C4669" s="435"/>
      <c r="D4669" s="399"/>
      <c r="E4669" s="400"/>
      <c r="G4669" s="401"/>
      <c r="H4669" s="401"/>
      <c r="I4669" s="401"/>
      <c r="J4669" s="194"/>
      <c r="K4669" s="194"/>
      <c r="L4669" s="195"/>
      <c r="M4669" s="196"/>
      <c r="N4669" s="197"/>
      <c r="O4669" s="197"/>
      <c r="P4669" s="231"/>
    </row>
    <row r="4670" spans="2:16">
      <c r="B4670" s="351"/>
      <c r="C4670" s="435"/>
      <c r="D4670" s="399"/>
      <c r="E4670" s="400"/>
      <c r="G4670" s="401"/>
      <c r="H4670" s="401"/>
      <c r="I4670" s="401"/>
      <c r="J4670" s="194"/>
      <c r="K4670" s="194"/>
      <c r="L4670" s="195"/>
      <c r="M4670" s="196"/>
      <c r="N4670" s="197"/>
      <c r="O4670" s="197"/>
      <c r="P4670" s="231"/>
    </row>
    <row r="4671" spans="2:16">
      <c r="B4671" s="351"/>
      <c r="C4671" s="435"/>
      <c r="D4671" s="399"/>
      <c r="E4671" s="400"/>
      <c r="G4671" s="401"/>
      <c r="H4671" s="401"/>
      <c r="I4671" s="401"/>
      <c r="J4671" s="194"/>
      <c r="K4671" s="194"/>
      <c r="L4671" s="195"/>
      <c r="M4671" s="196"/>
      <c r="N4671" s="197"/>
      <c r="O4671" s="197"/>
      <c r="P4671" s="231"/>
    </row>
    <row r="4672" spans="2:16">
      <c r="B4672" s="351"/>
      <c r="C4672" s="435"/>
      <c r="D4672" s="399"/>
      <c r="E4672" s="400"/>
      <c r="G4672" s="401"/>
      <c r="H4672" s="401"/>
      <c r="I4672" s="401"/>
      <c r="J4672" s="194"/>
      <c r="K4672" s="194"/>
      <c r="L4672" s="195"/>
      <c r="M4672" s="196"/>
      <c r="N4672" s="197"/>
      <c r="O4672" s="197"/>
      <c r="P4672" s="231"/>
    </row>
    <row r="4673" spans="2:16">
      <c r="B4673" s="351"/>
      <c r="C4673" s="435"/>
      <c r="D4673" s="399"/>
      <c r="E4673" s="400"/>
      <c r="G4673" s="401"/>
      <c r="H4673" s="401"/>
      <c r="I4673" s="401"/>
      <c r="J4673" s="194"/>
      <c r="K4673" s="194"/>
      <c r="L4673" s="195"/>
      <c r="M4673" s="196"/>
      <c r="N4673" s="197"/>
      <c r="O4673" s="197"/>
      <c r="P4673" s="231"/>
    </row>
    <row r="4674" spans="2:16">
      <c r="B4674" s="351"/>
      <c r="C4674" s="435"/>
      <c r="D4674" s="399"/>
      <c r="E4674" s="400"/>
      <c r="G4674" s="401"/>
      <c r="H4674" s="401"/>
      <c r="I4674" s="401"/>
      <c r="J4674" s="194"/>
      <c r="K4674" s="194"/>
      <c r="L4674" s="195"/>
      <c r="M4674" s="196"/>
      <c r="N4674" s="197"/>
      <c r="O4674" s="197"/>
      <c r="P4674" s="231"/>
    </row>
    <row r="4675" spans="2:16">
      <c r="B4675" s="351"/>
      <c r="C4675" s="435"/>
      <c r="D4675" s="399"/>
      <c r="E4675" s="400"/>
      <c r="G4675" s="401"/>
      <c r="H4675" s="401"/>
      <c r="I4675" s="401"/>
      <c r="J4675" s="194"/>
      <c r="K4675" s="194"/>
      <c r="L4675" s="195"/>
      <c r="M4675" s="196"/>
      <c r="N4675" s="197"/>
      <c r="O4675" s="197"/>
      <c r="P4675" s="231"/>
    </row>
    <row r="4676" spans="2:16">
      <c r="B4676" s="351"/>
      <c r="C4676" s="435"/>
      <c r="D4676" s="399"/>
      <c r="E4676" s="400"/>
      <c r="G4676" s="401"/>
      <c r="H4676" s="401"/>
      <c r="I4676" s="401"/>
      <c r="J4676" s="194"/>
      <c r="K4676" s="194"/>
      <c r="L4676" s="195"/>
      <c r="M4676" s="196"/>
      <c r="N4676" s="197"/>
      <c r="O4676" s="197"/>
      <c r="P4676" s="231"/>
    </row>
    <row r="4677" spans="2:16">
      <c r="B4677" s="351"/>
      <c r="C4677" s="435"/>
      <c r="D4677" s="399"/>
      <c r="E4677" s="400"/>
      <c r="G4677" s="401"/>
      <c r="H4677" s="401"/>
      <c r="I4677" s="401"/>
      <c r="J4677" s="194"/>
      <c r="K4677" s="194"/>
      <c r="L4677" s="195"/>
      <c r="M4677" s="196"/>
      <c r="N4677" s="197"/>
      <c r="O4677" s="197"/>
      <c r="P4677" s="231"/>
    </row>
    <row r="4678" spans="2:16">
      <c r="B4678" s="351"/>
      <c r="C4678" s="435"/>
      <c r="D4678" s="399"/>
      <c r="E4678" s="400"/>
      <c r="G4678" s="401"/>
      <c r="H4678" s="401"/>
      <c r="I4678" s="401"/>
      <c r="J4678" s="194"/>
      <c r="K4678" s="194"/>
      <c r="L4678" s="195"/>
      <c r="M4678" s="196"/>
      <c r="N4678" s="197"/>
      <c r="O4678" s="197"/>
      <c r="P4678" s="231"/>
    </row>
    <row r="4679" spans="2:16">
      <c r="B4679" s="351"/>
      <c r="C4679" s="435"/>
      <c r="D4679" s="399"/>
      <c r="E4679" s="400"/>
      <c r="G4679" s="401"/>
      <c r="H4679" s="401"/>
      <c r="I4679" s="401"/>
      <c r="J4679" s="194"/>
      <c r="K4679" s="194"/>
      <c r="L4679" s="195"/>
      <c r="M4679" s="196"/>
      <c r="N4679" s="197"/>
      <c r="O4679" s="197"/>
      <c r="P4679" s="231"/>
    </row>
    <row r="4680" spans="2:16">
      <c r="B4680" s="351"/>
      <c r="C4680" s="435"/>
      <c r="D4680" s="399"/>
      <c r="E4680" s="400"/>
      <c r="G4680" s="401"/>
      <c r="H4680" s="401"/>
      <c r="I4680" s="401"/>
      <c r="J4680" s="194"/>
      <c r="K4680" s="194"/>
      <c r="L4680" s="195"/>
      <c r="M4680" s="196"/>
      <c r="N4680" s="197"/>
      <c r="O4680" s="197"/>
      <c r="P4680" s="231"/>
    </row>
    <row r="4681" spans="2:16">
      <c r="B4681" s="351"/>
      <c r="C4681" s="435"/>
      <c r="D4681" s="399"/>
      <c r="E4681" s="400"/>
      <c r="G4681" s="401"/>
      <c r="H4681" s="401"/>
      <c r="I4681" s="401"/>
      <c r="J4681" s="194"/>
      <c r="K4681" s="194"/>
      <c r="L4681" s="195"/>
      <c r="M4681" s="196"/>
      <c r="N4681" s="197"/>
      <c r="O4681" s="197"/>
      <c r="P4681" s="231"/>
    </row>
    <row r="4682" spans="2:16">
      <c r="B4682" s="351"/>
      <c r="C4682" s="435"/>
      <c r="D4682" s="399"/>
      <c r="E4682" s="400"/>
      <c r="G4682" s="401"/>
      <c r="H4682" s="401"/>
      <c r="I4682" s="401"/>
      <c r="J4682" s="194"/>
      <c r="K4682" s="194"/>
      <c r="L4682" s="195"/>
      <c r="M4682" s="196"/>
      <c r="N4682" s="197"/>
      <c r="O4682" s="197"/>
      <c r="P4682" s="231"/>
    </row>
    <row r="4683" spans="2:16">
      <c r="B4683" s="351"/>
      <c r="C4683" s="435"/>
      <c r="D4683" s="399"/>
      <c r="E4683" s="400"/>
      <c r="G4683" s="401"/>
      <c r="H4683" s="401"/>
      <c r="I4683" s="401"/>
      <c r="J4683" s="194"/>
      <c r="K4683" s="194"/>
      <c r="L4683" s="195"/>
      <c r="M4683" s="196"/>
      <c r="N4683" s="197"/>
      <c r="O4683" s="197"/>
      <c r="P4683" s="231"/>
    </row>
    <row r="4684" spans="2:16">
      <c r="B4684" s="351"/>
      <c r="C4684" s="435"/>
      <c r="D4684" s="399"/>
      <c r="E4684" s="400"/>
      <c r="G4684" s="401"/>
      <c r="H4684" s="401"/>
      <c r="I4684" s="401"/>
      <c r="J4684" s="194"/>
      <c r="K4684" s="194"/>
      <c r="L4684" s="195"/>
      <c r="M4684" s="196"/>
      <c r="N4684" s="197"/>
      <c r="O4684" s="197"/>
      <c r="P4684" s="231"/>
    </row>
    <row r="4685" spans="2:16">
      <c r="B4685" s="351"/>
      <c r="C4685" s="435"/>
      <c r="D4685" s="399"/>
      <c r="E4685" s="400"/>
      <c r="G4685" s="401"/>
      <c r="H4685" s="401"/>
      <c r="I4685" s="401"/>
      <c r="J4685" s="194"/>
      <c r="K4685" s="194"/>
      <c r="L4685" s="195"/>
      <c r="M4685" s="196"/>
      <c r="N4685" s="197"/>
      <c r="O4685" s="197"/>
      <c r="P4685" s="231"/>
    </row>
    <row r="4686" spans="2:16">
      <c r="B4686" s="402"/>
      <c r="C4686" s="435"/>
      <c r="D4686" s="404"/>
      <c r="E4686" s="405"/>
      <c r="G4686" s="406"/>
      <c r="H4686" s="406"/>
      <c r="I4686" s="406"/>
      <c r="J4686" s="194"/>
      <c r="K4686" s="194"/>
      <c r="L4686" s="195"/>
      <c r="M4686" s="196"/>
      <c r="N4686" s="197"/>
      <c r="O4686" s="197"/>
      <c r="P4686" s="221"/>
    </row>
    <row r="4687" spans="2:16">
      <c r="B4687" s="351"/>
      <c r="C4687" s="435"/>
      <c r="D4687" s="399"/>
      <c r="E4687" s="400"/>
      <c r="G4687" s="401"/>
      <c r="H4687" s="401"/>
      <c r="I4687" s="401"/>
      <c r="J4687" s="194"/>
      <c r="K4687" s="194"/>
      <c r="L4687" s="195"/>
      <c r="M4687" s="196"/>
      <c r="N4687" s="197"/>
      <c r="O4687" s="197"/>
      <c r="P4687" s="231"/>
    </row>
    <row r="4688" spans="2:16">
      <c r="B4688" s="351"/>
      <c r="C4688" s="435"/>
      <c r="D4688" s="399"/>
      <c r="E4688" s="400"/>
      <c r="G4688" s="401"/>
      <c r="H4688" s="401"/>
      <c r="I4688" s="401"/>
      <c r="J4688" s="194"/>
      <c r="K4688" s="194"/>
      <c r="L4688" s="195"/>
      <c r="M4688" s="196"/>
      <c r="N4688" s="197"/>
      <c r="O4688" s="197"/>
      <c r="P4688" s="231"/>
    </row>
    <row r="4689" spans="2:16">
      <c r="B4689" s="351"/>
      <c r="C4689" s="435"/>
      <c r="D4689" s="399"/>
      <c r="E4689" s="400"/>
      <c r="G4689" s="401"/>
      <c r="H4689" s="401"/>
      <c r="I4689" s="401"/>
      <c r="J4689" s="194"/>
      <c r="K4689" s="194"/>
      <c r="L4689" s="195"/>
      <c r="M4689" s="196"/>
      <c r="N4689" s="197"/>
      <c r="O4689" s="197"/>
      <c r="P4689" s="231"/>
    </row>
    <row r="4690" spans="2:16">
      <c r="B4690" s="351"/>
      <c r="C4690" s="435"/>
      <c r="D4690" s="399"/>
      <c r="E4690" s="400"/>
      <c r="G4690" s="401"/>
      <c r="H4690" s="401"/>
      <c r="I4690" s="401"/>
      <c r="J4690" s="194"/>
      <c r="K4690" s="194"/>
      <c r="L4690" s="195"/>
      <c r="M4690" s="196"/>
      <c r="N4690" s="197"/>
      <c r="O4690" s="197"/>
      <c r="P4690" s="231"/>
    </row>
    <row r="4691" spans="2:16">
      <c r="B4691" s="351"/>
      <c r="C4691" s="435"/>
      <c r="D4691" s="399"/>
      <c r="E4691" s="400"/>
      <c r="G4691" s="401"/>
      <c r="H4691" s="401"/>
      <c r="I4691" s="401"/>
      <c r="J4691" s="194"/>
      <c r="K4691" s="194"/>
      <c r="L4691" s="195"/>
      <c r="M4691" s="196"/>
      <c r="N4691" s="197"/>
      <c r="O4691" s="197"/>
      <c r="P4691" s="231"/>
    </row>
    <row r="4692" spans="2:16">
      <c r="B4692" s="351"/>
      <c r="C4692" s="435"/>
      <c r="D4692" s="399"/>
      <c r="E4692" s="400"/>
      <c r="G4692" s="401"/>
      <c r="H4692" s="401"/>
      <c r="I4692" s="401"/>
      <c r="J4692" s="194"/>
      <c r="K4692" s="194"/>
      <c r="L4692" s="195"/>
      <c r="M4692" s="196"/>
      <c r="N4692" s="197"/>
      <c r="O4692" s="197"/>
      <c r="P4692" s="231"/>
    </row>
    <row r="4693" spans="2:16">
      <c r="B4693" s="351"/>
      <c r="C4693" s="435"/>
      <c r="D4693" s="399"/>
      <c r="E4693" s="400"/>
      <c r="G4693" s="401"/>
      <c r="H4693" s="401"/>
      <c r="I4693" s="401"/>
      <c r="J4693" s="194"/>
      <c r="K4693" s="194"/>
      <c r="L4693" s="195"/>
      <c r="M4693" s="196"/>
      <c r="N4693" s="197"/>
      <c r="O4693" s="197"/>
      <c r="P4693" s="231"/>
    </row>
    <row r="4694" spans="2:16">
      <c r="B4694" s="351"/>
      <c r="C4694" s="435"/>
      <c r="D4694" s="399"/>
      <c r="E4694" s="400"/>
      <c r="G4694" s="401"/>
      <c r="H4694" s="401"/>
      <c r="I4694" s="401"/>
      <c r="J4694" s="194"/>
      <c r="K4694" s="194"/>
      <c r="L4694" s="195"/>
      <c r="M4694" s="196"/>
      <c r="N4694" s="197"/>
      <c r="O4694" s="197"/>
      <c r="P4694" s="231"/>
    </row>
    <row r="4695" spans="2:16">
      <c r="B4695" s="351"/>
      <c r="C4695" s="435"/>
      <c r="D4695" s="399"/>
      <c r="E4695" s="400"/>
      <c r="G4695" s="401"/>
      <c r="H4695" s="401"/>
      <c r="I4695" s="401"/>
      <c r="J4695" s="194"/>
      <c r="K4695" s="194"/>
      <c r="L4695" s="195"/>
      <c r="M4695" s="196"/>
      <c r="N4695" s="197"/>
      <c r="O4695" s="197"/>
      <c r="P4695" s="231"/>
    </row>
    <row r="4696" spans="2:16">
      <c r="B4696" s="351"/>
      <c r="C4696" s="435"/>
      <c r="D4696" s="399"/>
      <c r="E4696" s="400"/>
      <c r="G4696" s="401"/>
      <c r="H4696" s="401"/>
      <c r="I4696" s="401"/>
      <c r="J4696" s="194"/>
      <c r="K4696" s="194"/>
      <c r="L4696" s="195"/>
      <c r="M4696" s="196"/>
      <c r="N4696" s="197"/>
      <c r="O4696" s="197"/>
      <c r="P4696" s="231"/>
    </row>
    <row r="4697" spans="2:16">
      <c r="B4697" s="351"/>
      <c r="C4697" s="435"/>
      <c r="D4697" s="399"/>
      <c r="E4697" s="400"/>
      <c r="G4697" s="401"/>
      <c r="H4697" s="401"/>
      <c r="I4697" s="401"/>
      <c r="J4697" s="194"/>
      <c r="K4697" s="194"/>
      <c r="L4697" s="195"/>
      <c r="M4697" s="196"/>
      <c r="N4697" s="197"/>
      <c r="O4697" s="197"/>
      <c r="P4697" s="231"/>
    </row>
    <row r="4698" spans="2:16">
      <c r="B4698" s="351"/>
      <c r="C4698" s="435"/>
      <c r="D4698" s="399"/>
      <c r="E4698" s="400"/>
      <c r="G4698" s="401"/>
      <c r="H4698" s="401"/>
      <c r="I4698" s="401"/>
      <c r="J4698" s="194"/>
      <c r="K4698" s="194"/>
      <c r="L4698" s="195"/>
      <c r="M4698" s="196"/>
      <c r="N4698" s="197"/>
      <c r="O4698" s="197"/>
      <c r="P4698" s="231"/>
    </row>
    <row r="4699" spans="2:16">
      <c r="B4699" s="351"/>
      <c r="C4699" s="435"/>
      <c r="D4699" s="399"/>
      <c r="E4699" s="400"/>
      <c r="G4699" s="401"/>
      <c r="H4699" s="401"/>
      <c r="I4699" s="401"/>
      <c r="J4699" s="194"/>
      <c r="K4699" s="194"/>
      <c r="L4699" s="195"/>
      <c r="M4699" s="196"/>
      <c r="N4699" s="197"/>
      <c r="O4699" s="197"/>
      <c r="P4699" s="231"/>
    </row>
    <row r="4700" spans="2:16">
      <c r="B4700" s="351"/>
      <c r="C4700" s="435"/>
      <c r="D4700" s="399"/>
      <c r="E4700" s="400"/>
      <c r="G4700" s="401"/>
      <c r="H4700" s="401"/>
      <c r="I4700" s="401"/>
      <c r="J4700" s="194"/>
      <c r="K4700" s="194"/>
      <c r="L4700" s="195"/>
      <c r="M4700" s="196"/>
      <c r="N4700" s="197"/>
      <c r="O4700" s="197"/>
      <c r="P4700" s="231"/>
    </row>
    <row r="4701" spans="2:16">
      <c r="B4701" s="351"/>
      <c r="C4701" s="435"/>
      <c r="D4701" s="399"/>
      <c r="E4701" s="400"/>
      <c r="G4701" s="401"/>
      <c r="H4701" s="401"/>
      <c r="I4701" s="401"/>
      <c r="J4701" s="194"/>
      <c r="K4701" s="194"/>
      <c r="L4701" s="195"/>
      <c r="M4701" s="196"/>
      <c r="N4701" s="197"/>
      <c r="O4701" s="197"/>
      <c r="P4701" s="231"/>
    </row>
    <row r="4702" spans="2:16">
      <c r="B4702" s="351"/>
      <c r="C4702" s="435"/>
      <c r="D4702" s="399"/>
      <c r="E4702" s="400"/>
      <c r="G4702" s="401"/>
      <c r="H4702" s="401"/>
      <c r="I4702" s="401"/>
      <c r="J4702" s="194"/>
      <c r="K4702" s="194"/>
      <c r="L4702" s="195"/>
      <c r="M4702" s="196"/>
      <c r="N4702" s="197"/>
      <c r="O4702" s="197"/>
      <c r="P4702" s="231"/>
    </row>
    <row r="4703" spans="2:16">
      <c r="B4703" s="351"/>
      <c r="C4703" s="435"/>
      <c r="D4703" s="399"/>
      <c r="E4703" s="400"/>
      <c r="G4703" s="401"/>
      <c r="H4703" s="401"/>
      <c r="I4703" s="401"/>
      <c r="J4703" s="194"/>
      <c r="K4703" s="194"/>
      <c r="L4703" s="195"/>
      <c r="M4703" s="196"/>
      <c r="N4703" s="197"/>
      <c r="O4703" s="197"/>
      <c r="P4703" s="231"/>
    </row>
    <row r="4704" spans="2:16">
      <c r="B4704" s="351"/>
      <c r="C4704" s="435"/>
      <c r="D4704" s="399"/>
      <c r="E4704" s="400"/>
      <c r="G4704" s="401"/>
      <c r="H4704" s="401"/>
      <c r="I4704" s="401"/>
      <c r="J4704" s="194"/>
      <c r="K4704" s="194"/>
      <c r="L4704" s="195"/>
      <c r="M4704" s="196"/>
      <c r="N4704" s="197"/>
      <c r="O4704" s="197"/>
      <c r="P4704" s="231"/>
    </row>
    <row r="4705" spans="2:16">
      <c r="B4705" s="351"/>
      <c r="C4705" s="435"/>
      <c r="D4705" s="399"/>
      <c r="E4705" s="400"/>
      <c r="G4705" s="401"/>
      <c r="H4705" s="401"/>
      <c r="I4705" s="401"/>
      <c r="J4705" s="194"/>
      <c r="K4705" s="194"/>
      <c r="L4705" s="195"/>
      <c r="M4705" s="196"/>
      <c r="N4705" s="197"/>
      <c r="O4705" s="197"/>
      <c r="P4705" s="231"/>
    </row>
    <row r="4706" spans="2:16">
      <c r="B4706" s="351"/>
      <c r="C4706" s="435"/>
      <c r="D4706" s="399"/>
      <c r="E4706" s="400"/>
      <c r="G4706" s="401"/>
      <c r="H4706" s="401"/>
      <c r="I4706" s="401"/>
      <c r="J4706" s="194"/>
      <c r="K4706" s="194"/>
      <c r="L4706" s="195"/>
      <c r="M4706" s="196"/>
      <c r="N4706" s="197"/>
      <c r="O4706" s="197"/>
      <c r="P4706" s="231"/>
    </row>
    <row r="4707" spans="2:16">
      <c r="B4707" s="351"/>
      <c r="C4707" s="435"/>
      <c r="D4707" s="399"/>
      <c r="E4707" s="400"/>
      <c r="G4707" s="401"/>
      <c r="H4707" s="401"/>
      <c r="I4707" s="401"/>
      <c r="J4707" s="194"/>
      <c r="K4707" s="194"/>
      <c r="L4707" s="195"/>
      <c r="M4707" s="196"/>
      <c r="N4707" s="197"/>
      <c r="O4707" s="197"/>
      <c r="P4707" s="231"/>
    </row>
    <row r="4708" spans="2:16">
      <c r="B4708" s="351"/>
      <c r="C4708" s="435"/>
      <c r="D4708" s="399"/>
      <c r="E4708" s="400"/>
      <c r="G4708" s="401"/>
      <c r="H4708" s="401"/>
      <c r="I4708" s="401"/>
      <c r="J4708" s="194"/>
      <c r="K4708" s="194"/>
      <c r="L4708" s="195"/>
      <c r="M4708" s="196"/>
      <c r="N4708" s="197"/>
      <c r="O4708" s="197"/>
      <c r="P4708" s="231"/>
    </row>
    <row r="4709" spans="2:16">
      <c r="B4709" s="351"/>
      <c r="C4709" s="435"/>
      <c r="D4709" s="399"/>
      <c r="E4709" s="400"/>
      <c r="G4709" s="401"/>
      <c r="H4709" s="401"/>
      <c r="I4709" s="401"/>
      <c r="J4709" s="194"/>
      <c r="K4709" s="194"/>
      <c r="L4709" s="195"/>
      <c r="M4709" s="196"/>
      <c r="N4709" s="197"/>
      <c r="O4709" s="197"/>
      <c r="P4709" s="231"/>
    </row>
    <row r="4710" spans="2:16">
      <c r="B4710" s="351"/>
      <c r="C4710" s="435"/>
      <c r="D4710" s="399"/>
      <c r="E4710" s="400"/>
      <c r="G4710" s="401"/>
      <c r="H4710" s="401"/>
      <c r="I4710" s="401"/>
      <c r="J4710" s="194"/>
      <c r="K4710" s="194"/>
      <c r="L4710" s="195"/>
      <c r="M4710" s="196"/>
      <c r="N4710" s="197"/>
      <c r="O4710" s="197"/>
      <c r="P4710" s="231"/>
    </row>
    <row r="4711" spans="2:16">
      <c r="B4711" s="351"/>
      <c r="C4711" s="435"/>
      <c r="D4711" s="399"/>
      <c r="E4711" s="400"/>
      <c r="G4711" s="401"/>
      <c r="H4711" s="401"/>
      <c r="I4711" s="401"/>
      <c r="J4711" s="194"/>
      <c r="K4711" s="194"/>
      <c r="L4711" s="195"/>
      <c r="M4711" s="196"/>
      <c r="N4711" s="197"/>
      <c r="O4711" s="197"/>
      <c r="P4711" s="231"/>
    </row>
    <row r="4712" spans="2:16">
      <c r="B4712" s="351"/>
      <c r="C4712" s="435"/>
      <c r="D4712" s="399"/>
      <c r="E4712" s="400"/>
      <c r="G4712" s="401"/>
      <c r="H4712" s="401"/>
      <c r="I4712" s="401"/>
      <c r="J4712" s="194"/>
      <c r="K4712" s="194"/>
      <c r="L4712" s="195"/>
      <c r="M4712" s="196"/>
      <c r="N4712" s="197"/>
      <c r="O4712" s="197"/>
      <c r="P4712" s="231"/>
    </row>
    <row r="4713" spans="2:16">
      <c r="B4713" s="351"/>
      <c r="C4713" s="435"/>
      <c r="D4713" s="399"/>
      <c r="E4713" s="400"/>
      <c r="G4713" s="401"/>
      <c r="H4713" s="401"/>
      <c r="I4713" s="401"/>
      <c r="J4713" s="194"/>
      <c r="K4713" s="194"/>
      <c r="L4713" s="195"/>
      <c r="M4713" s="196"/>
      <c r="N4713" s="197"/>
      <c r="O4713" s="197"/>
      <c r="P4713" s="231"/>
    </row>
    <row r="4714" spans="2:16">
      <c r="B4714" s="351"/>
      <c r="C4714" s="435"/>
      <c r="D4714" s="399"/>
      <c r="E4714" s="400"/>
      <c r="G4714" s="401"/>
      <c r="H4714" s="401"/>
      <c r="I4714" s="401"/>
      <c r="J4714" s="194"/>
      <c r="K4714" s="194"/>
      <c r="L4714" s="195"/>
      <c r="M4714" s="196"/>
      <c r="N4714" s="197"/>
      <c r="O4714" s="197"/>
      <c r="P4714" s="231"/>
    </row>
    <row r="4715" spans="2:16">
      <c r="B4715" s="351"/>
      <c r="C4715" s="435"/>
      <c r="D4715" s="399"/>
      <c r="E4715" s="400"/>
      <c r="G4715" s="401"/>
      <c r="H4715" s="401"/>
      <c r="I4715" s="401"/>
      <c r="J4715" s="194"/>
      <c r="K4715" s="194"/>
      <c r="L4715" s="195"/>
      <c r="M4715" s="196"/>
      <c r="N4715" s="197"/>
      <c r="O4715" s="197"/>
      <c r="P4715" s="231"/>
    </row>
    <row r="4716" spans="2:16">
      <c r="B4716" s="351"/>
      <c r="C4716" s="435"/>
      <c r="D4716" s="399"/>
      <c r="E4716" s="400"/>
      <c r="G4716" s="401"/>
      <c r="H4716" s="401"/>
      <c r="I4716" s="401"/>
      <c r="J4716" s="194"/>
      <c r="K4716" s="194"/>
      <c r="L4716" s="195"/>
      <c r="M4716" s="196"/>
      <c r="N4716" s="197"/>
      <c r="O4716" s="197"/>
      <c r="P4716" s="231"/>
    </row>
    <row r="4717" spans="2:16">
      <c r="B4717" s="351"/>
      <c r="C4717" s="435"/>
      <c r="D4717" s="399"/>
      <c r="E4717" s="400"/>
      <c r="G4717" s="401"/>
      <c r="H4717" s="401"/>
      <c r="I4717" s="401"/>
      <c r="J4717" s="194"/>
      <c r="K4717" s="194"/>
      <c r="L4717" s="195"/>
      <c r="M4717" s="196"/>
      <c r="N4717" s="197"/>
      <c r="O4717" s="197"/>
      <c r="P4717" s="231"/>
    </row>
    <row r="4718" spans="2:16">
      <c r="B4718" s="351"/>
      <c r="C4718" s="435"/>
      <c r="D4718" s="399"/>
      <c r="E4718" s="400"/>
      <c r="G4718" s="401"/>
      <c r="H4718" s="401"/>
      <c r="I4718" s="401"/>
      <c r="J4718" s="194"/>
      <c r="K4718" s="194"/>
      <c r="L4718" s="195"/>
      <c r="M4718" s="196"/>
      <c r="N4718" s="197"/>
      <c r="O4718" s="197"/>
      <c r="P4718" s="231"/>
    </row>
    <row r="4719" spans="2:16">
      <c r="B4719" s="351"/>
      <c r="C4719" s="435"/>
      <c r="D4719" s="399"/>
      <c r="E4719" s="400"/>
      <c r="G4719" s="401"/>
      <c r="H4719" s="401"/>
      <c r="I4719" s="401"/>
      <c r="J4719" s="194"/>
      <c r="K4719" s="194"/>
      <c r="L4719" s="195"/>
      <c r="M4719" s="196"/>
      <c r="N4719" s="197"/>
      <c r="O4719" s="197"/>
      <c r="P4719" s="231"/>
    </row>
    <row r="4720" spans="2:16">
      <c r="B4720" s="351"/>
      <c r="C4720" s="435"/>
      <c r="D4720" s="399"/>
      <c r="E4720" s="400"/>
      <c r="G4720" s="401"/>
      <c r="H4720" s="401"/>
      <c r="I4720" s="401"/>
      <c r="J4720" s="194"/>
      <c r="K4720" s="194"/>
      <c r="L4720" s="195"/>
      <c r="M4720" s="196"/>
      <c r="N4720" s="197"/>
      <c r="O4720" s="197"/>
      <c r="P4720" s="231"/>
    </row>
    <row r="4721" spans="2:16">
      <c r="B4721" s="351"/>
      <c r="C4721" s="435"/>
      <c r="D4721" s="399"/>
      <c r="E4721" s="400"/>
      <c r="G4721" s="401"/>
      <c r="H4721" s="401"/>
      <c r="I4721" s="401"/>
      <c r="J4721" s="194"/>
      <c r="K4721" s="194"/>
      <c r="L4721" s="195"/>
      <c r="M4721" s="196"/>
      <c r="N4721" s="197"/>
      <c r="O4721" s="197"/>
      <c r="P4721" s="231"/>
    </row>
    <row r="4722" spans="2:16">
      <c r="B4722" s="351"/>
      <c r="C4722" s="435"/>
      <c r="D4722" s="399"/>
      <c r="E4722" s="400"/>
      <c r="G4722" s="401"/>
      <c r="H4722" s="401"/>
      <c r="I4722" s="401"/>
      <c r="J4722" s="194"/>
      <c r="K4722" s="194"/>
      <c r="L4722" s="195"/>
      <c r="M4722" s="196"/>
      <c r="N4722" s="197"/>
      <c r="O4722" s="197"/>
      <c r="P4722" s="231"/>
    </row>
    <row r="4723" spans="2:16">
      <c r="B4723" s="351"/>
      <c r="C4723" s="435"/>
      <c r="D4723" s="399"/>
      <c r="E4723" s="400"/>
      <c r="G4723" s="401"/>
      <c r="H4723" s="401"/>
      <c r="I4723" s="401"/>
      <c r="J4723" s="194"/>
      <c r="K4723" s="194"/>
      <c r="L4723" s="195"/>
      <c r="M4723" s="196"/>
      <c r="N4723" s="197"/>
      <c r="O4723" s="197"/>
      <c r="P4723" s="231"/>
    </row>
    <row r="4724" spans="2:16">
      <c r="B4724" s="351"/>
      <c r="C4724" s="435"/>
      <c r="D4724" s="399"/>
      <c r="E4724" s="400"/>
      <c r="G4724" s="401"/>
      <c r="H4724" s="401"/>
      <c r="I4724" s="401"/>
      <c r="J4724" s="194"/>
      <c r="K4724" s="194"/>
      <c r="L4724" s="195"/>
      <c r="M4724" s="196"/>
      <c r="N4724" s="197"/>
      <c r="O4724" s="197"/>
      <c r="P4724" s="231"/>
    </row>
    <row r="4725" spans="2:16">
      <c r="B4725" s="351"/>
      <c r="C4725" s="435"/>
      <c r="D4725" s="399"/>
      <c r="E4725" s="400"/>
      <c r="G4725" s="401"/>
      <c r="H4725" s="401"/>
      <c r="I4725" s="401"/>
      <c r="J4725" s="194"/>
      <c r="K4725" s="194"/>
      <c r="L4725" s="195"/>
      <c r="M4725" s="196"/>
      <c r="N4725" s="197"/>
      <c r="O4725" s="197"/>
      <c r="P4725" s="231"/>
    </row>
    <row r="4726" spans="2:16">
      <c r="B4726" s="351"/>
      <c r="C4726" s="435"/>
      <c r="D4726" s="399"/>
      <c r="E4726" s="400"/>
      <c r="G4726" s="401"/>
      <c r="H4726" s="401"/>
      <c r="I4726" s="401"/>
      <c r="J4726" s="194"/>
      <c r="K4726" s="194"/>
      <c r="L4726" s="195"/>
      <c r="M4726" s="196"/>
      <c r="N4726" s="197"/>
      <c r="O4726" s="197"/>
      <c r="P4726" s="231"/>
    </row>
    <row r="4727" spans="2:16">
      <c r="B4727" s="351"/>
      <c r="C4727" s="435"/>
      <c r="D4727" s="399"/>
      <c r="E4727" s="400"/>
      <c r="G4727" s="401"/>
      <c r="H4727" s="401"/>
      <c r="I4727" s="401"/>
      <c r="J4727" s="194"/>
      <c r="K4727" s="194"/>
      <c r="L4727" s="195"/>
      <c r="M4727" s="196"/>
      <c r="N4727" s="197"/>
      <c r="O4727" s="197"/>
      <c r="P4727" s="231"/>
    </row>
    <row r="4728" spans="2:16">
      <c r="B4728" s="351"/>
      <c r="C4728" s="435"/>
      <c r="D4728" s="399"/>
      <c r="E4728" s="400"/>
      <c r="G4728" s="401"/>
      <c r="H4728" s="401"/>
      <c r="I4728" s="401"/>
      <c r="J4728" s="194"/>
      <c r="K4728" s="194"/>
      <c r="L4728" s="195"/>
      <c r="M4728" s="196"/>
      <c r="N4728" s="197"/>
      <c r="O4728" s="197"/>
      <c r="P4728" s="231"/>
    </row>
    <row r="4729" spans="2:16">
      <c r="B4729" s="351"/>
      <c r="C4729" s="435"/>
      <c r="D4729" s="399"/>
      <c r="E4729" s="400"/>
      <c r="G4729" s="401"/>
      <c r="H4729" s="401"/>
      <c r="I4729" s="401"/>
      <c r="J4729" s="194"/>
      <c r="K4729" s="194"/>
      <c r="L4729" s="195"/>
      <c r="M4729" s="196"/>
      <c r="N4729" s="197"/>
      <c r="O4729" s="197"/>
      <c r="P4729" s="231"/>
    </row>
    <row r="4730" spans="2:16">
      <c r="B4730" s="351"/>
      <c r="C4730" s="435"/>
      <c r="D4730" s="399"/>
      <c r="E4730" s="400"/>
      <c r="G4730" s="401"/>
      <c r="H4730" s="401"/>
      <c r="I4730" s="401"/>
      <c r="J4730" s="194"/>
      <c r="K4730" s="194"/>
      <c r="L4730" s="195"/>
      <c r="M4730" s="196"/>
      <c r="N4730" s="197"/>
      <c r="O4730" s="197"/>
      <c r="P4730" s="231"/>
    </row>
    <row r="4731" spans="2:16">
      <c r="B4731" s="351"/>
      <c r="C4731" s="435"/>
      <c r="D4731" s="399"/>
      <c r="E4731" s="400"/>
      <c r="G4731" s="401"/>
      <c r="H4731" s="401"/>
      <c r="I4731" s="401"/>
      <c r="J4731" s="194"/>
      <c r="K4731" s="194"/>
      <c r="L4731" s="195"/>
      <c r="M4731" s="196"/>
      <c r="N4731" s="197"/>
      <c r="O4731" s="197"/>
      <c r="P4731" s="231"/>
    </row>
    <row r="4732" spans="2:16">
      <c r="B4732" s="351"/>
      <c r="C4732" s="435"/>
      <c r="D4732" s="399"/>
      <c r="E4732" s="400"/>
      <c r="G4732" s="401"/>
      <c r="H4732" s="401"/>
      <c r="I4732" s="401"/>
      <c r="J4732" s="194"/>
      <c r="K4732" s="194"/>
      <c r="L4732" s="195"/>
      <c r="M4732" s="196"/>
      <c r="N4732" s="197"/>
      <c r="O4732" s="197"/>
      <c r="P4732" s="231"/>
    </row>
    <row r="4733" spans="2:16">
      <c r="B4733" s="351"/>
      <c r="C4733" s="435"/>
      <c r="D4733" s="399"/>
      <c r="E4733" s="400"/>
      <c r="G4733" s="401"/>
      <c r="H4733" s="401"/>
      <c r="I4733" s="401"/>
      <c r="J4733" s="194"/>
      <c r="K4733" s="194"/>
      <c r="L4733" s="195"/>
      <c r="M4733" s="196"/>
      <c r="N4733" s="197"/>
      <c r="O4733" s="197"/>
      <c r="P4733" s="231"/>
    </row>
    <row r="4734" spans="2:16">
      <c r="B4734" s="351"/>
      <c r="C4734" s="435"/>
      <c r="D4734" s="399"/>
      <c r="E4734" s="400"/>
      <c r="G4734" s="401"/>
      <c r="H4734" s="401"/>
      <c r="I4734" s="401"/>
      <c r="J4734" s="194"/>
      <c r="K4734" s="194"/>
      <c r="L4734" s="195"/>
      <c r="M4734" s="196"/>
      <c r="N4734" s="197"/>
      <c r="O4734" s="197"/>
      <c r="P4734" s="231"/>
    </row>
    <row r="4735" spans="2:16">
      <c r="B4735" s="351"/>
      <c r="C4735" s="435"/>
      <c r="D4735" s="399"/>
      <c r="E4735" s="400"/>
      <c r="G4735" s="401"/>
      <c r="H4735" s="401"/>
      <c r="I4735" s="401"/>
      <c r="J4735" s="194"/>
      <c r="K4735" s="194"/>
      <c r="L4735" s="195"/>
      <c r="M4735" s="196"/>
      <c r="N4735" s="197"/>
      <c r="O4735" s="197"/>
      <c r="P4735" s="231"/>
    </row>
    <row r="4736" spans="2:16">
      <c r="B4736" s="351"/>
      <c r="C4736" s="435"/>
      <c r="D4736" s="399"/>
      <c r="E4736" s="400"/>
      <c r="G4736" s="401"/>
      <c r="H4736" s="401"/>
      <c r="I4736" s="401"/>
      <c r="J4736" s="194"/>
      <c r="K4736" s="194"/>
      <c r="L4736" s="195"/>
      <c r="M4736" s="196"/>
      <c r="N4736" s="197"/>
      <c r="O4736" s="197"/>
      <c r="P4736" s="231"/>
    </row>
    <row r="4737" spans="2:16">
      <c r="B4737" s="351"/>
      <c r="C4737" s="435"/>
      <c r="D4737" s="399"/>
      <c r="E4737" s="400"/>
      <c r="G4737" s="401"/>
      <c r="H4737" s="401"/>
      <c r="I4737" s="401"/>
      <c r="J4737" s="194"/>
      <c r="K4737" s="194"/>
      <c r="L4737" s="195"/>
      <c r="M4737" s="196"/>
      <c r="N4737" s="197"/>
      <c r="O4737" s="197"/>
      <c r="P4737" s="231"/>
    </row>
    <row r="4738" spans="2:16">
      <c r="B4738" s="351"/>
      <c r="C4738" s="435"/>
      <c r="D4738" s="399"/>
      <c r="E4738" s="400"/>
      <c r="G4738" s="401"/>
      <c r="H4738" s="401"/>
      <c r="I4738" s="401"/>
      <c r="J4738" s="194"/>
      <c r="K4738" s="194"/>
      <c r="L4738" s="195"/>
      <c r="M4738" s="196"/>
      <c r="N4738" s="197"/>
      <c r="O4738" s="197"/>
      <c r="P4738" s="231"/>
    </row>
    <row r="4739" spans="2:16">
      <c r="B4739" s="351"/>
      <c r="C4739" s="435"/>
      <c r="D4739" s="399"/>
      <c r="E4739" s="400"/>
      <c r="G4739" s="401"/>
      <c r="H4739" s="401"/>
      <c r="I4739" s="401"/>
      <c r="J4739" s="194"/>
      <c r="K4739" s="194"/>
      <c r="L4739" s="195"/>
      <c r="M4739" s="196"/>
      <c r="N4739" s="197"/>
      <c r="O4739" s="197"/>
      <c r="P4739" s="231"/>
    </row>
    <row r="4740" spans="2:16">
      <c r="B4740" s="351"/>
      <c r="C4740" s="435"/>
      <c r="D4740" s="399"/>
      <c r="E4740" s="400"/>
      <c r="G4740" s="401"/>
      <c r="H4740" s="401"/>
      <c r="I4740" s="401"/>
      <c r="J4740" s="194"/>
      <c r="K4740" s="194"/>
      <c r="L4740" s="195"/>
      <c r="M4740" s="196"/>
      <c r="N4740" s="197"/>
      <c r="O4740" s="197"/>
      <c r="P4740" s="231"/>
    </row>
    <row r="4741" spans="2:16">
      <c r="B4741" s="351"/>
      <c r="C4741" s="435"/>
      <c r="D4741" s="399"/>
      <c r="E4741" s="400"/>
      <c r="G4741" s="401"/>
      <c r="H4741" s="401"/>
      <c r="I4741" s="401"/>
      <c r="J4741" s="194"/>
      <c r="K4741" s="194"/>
      <c r="L4741" s="195"/>
      <c r="M4741" s="196"/>
      <c r="N4741" s="197"/>
      <c r="O4741" s="197"/>
      <c r="P4741" s="231"/>
    </row>
    <row r="4742" spans="2:16">
      <c r="B4742" s="351"/>
      <c r="C4742" s="435"/>
      <c r="D4742" s="399"/>
      <c r="E4742" s="400"/>
      <c r="G4742" s="401"/>
      <c r="H4742" s="401"/>
      <c r="I4742" s="401"/>
      <c r="J4742" s="194"/>
      <c r="K4742" s="194"/>
      <c r="L4742" s="195"/>
      <c r="M4742" s="196"/>
      <c r="N4742" s="197"/>
      <c r="O4742" s="197"/>
      <c r="P4742" s="231"/>
    </row>
    <row r="4743" spans="2:16">
      <c r="B4743" s="351"/>
      <c r="C4743" s="435"/>
      <c r="D4743" s="399"/>
      <c r="E4743" s="400"/>
      <c r="G4743" s="401"/>
      <c r="H4743" s="401"/>
      <c r="I4743" s="401"/>
      <c r="J4743" s="194"/>
      <c r="K4743" s="194"/>
      <c r="L4743" s="195"/>
      <c r="M4743" s="196"/>
      <c r="N4743" s="197"/>
      <c r="O4743" s="197"/>
      <c r="P4743" s="231"/>
    </row>
    <row r="4744" spans="2:16">
      <c r="B4744" s="351"/>
      <c r="C4744" s="435"/>
      <c r="D4744" s="399"/>
      <c r="E4744" s="400"/>
      <c r="G4744" s="401"/>
      <c r="H4744" s="401"/>
      <c r="I4744" s="401"/>
      <c r="J4744" s="194"/>
      <c r="K4744" s="194"/>
      <c r="L4744" s="195"/>
      <c r="M4744" s="196"/>
      <c r="N4744" s="197"/>
      <c r="O4744" s="197"/>
      <c r="P4744" s="231"/>
    </row>
    <row r="4745" spans="2:16">
      <c r="B4745" s="351"/>
      <c r="C4745" s="435"/>
      <c r="D4745" s="399"/>
      <c r="E4745" s="400"/>
      <c r="G4745" s="401"/>
      <c r="H4745" s="401"/>
      <c r="I4745" s="401"/>
      <c r="J4745" s="194"/>
      <c r="K4745" s="194"/>
      <c r="L4745" s="195"/>
      <c r="M4745" s="196"/>
      <c r="N4745" s="197"/>
      <c r="O4745" s="197"/>
      <c r="P4745" s="231"/>
    </row>
    <row r="4746" spans="2:16">
      <c r="B4746" s="351"/>
      <c r="C4746" s="435"/>
      <c r="D4746" s="399"/>
      <c r="E4746" s="400"/>
      <c r="G4746" s="401"/>
      <c r="H4746" s="401"/>
      <c r="I4746" s="401"/>
      <c r="J4746" s="194"/>
      <c r="K4746" s="194"/>
      <c r="L4746" s="195"/>
      <c r="M4746" s="196"/>
      <c r="N4746" s="197"/>
      <c r="O4746" s="197"/>
      <c r="P4746" s="231"/>
    </row>
    <row r="4747" spans="2:16">
      <c r="B4747" s="351"/>
      <c r="C4747" s="435"/>
      <c r="D4747" s="399"/>
      <c r="E4747" s="400"/>
      <c r="G4747" s="401"/>
      <c r="H4747" s="401"/>
      <c r="I4747" s="401"/>
      <c r="J4747" s="194"/>
      <c r="K4747" s="194"/>
      <c r="L4747" s="195"/>
      <c r="M4747" s="196"/>
      <c r="N4747" s="197"/>
      <c r="O4747" s="197"/>
      <c r="P4747" s="231"/>
    </row>
    <row r="4748" spans="2:16">
      <c r="B4748" s="351"/>
      <c r="C4748" s="435"/>
      <c r="D4748" s="399"/>
      <c r="E4748" s="400"/>
      <c r="G4748" s="401"/>
      <c r="H4748" s="401"/>
      <c r="I4748" s="401"/>
      <c r="J4748" s="194"/>
      <c r="K4748" s="194"/>
      <c r="L4748" s="195"/>
      <c r="M4748" s="196"/>
      <c r="N4748" s="197"/>
      <c r="O4748" s="197"/>
      <c r="P4748" s="231"/>
    </row>
    <row r="4749" spans="2:16">
      <c r="B4749" s="351"/>
      <c r="C4749" s="435"/>
      <c r="D4749" s="399"/>
      <c r="E4749" s="400"/>
      <c r="G4749" s="401"/>
      <c r="H4749" s="401"/>
      <c r="I4749" s="401"/>
      <c r="J4749" s="194"/>
      <c r="K4749" s="194"/>
      <c r="L4749" s="195"/>
      <c r="M4749" s="196"/>
      <c r="N4749" s="197"/>
      <c r="O4749" s="197"/>
      <c r="P4749" s="231"/>
    </row>
    <row r="4750" spans="2:16">
      <c r="B4750" s="351"/>
      <c r="C4750" s="435"/>
      <c r="D4750" s="399"/>
      <c r="E4750" s="400"/>
      <c r="G4750" s="401"/>
      <c r="H4750" s="401"/>
      <c r="I4750" s="401"/>
      <c r="J4750" s="194"/>
      <c r="K4750" s="194"/>
      <c r="L4750" s="195"/>
      <c r="M4750" s="196"/>
      <c r="N4750" s="197"/>
      <c r="O4750" s="197"/>
      <c r="P4750" s="231"/>
    </row>
    <row r="4751" spans="2:16">
      <c r="B4751" s="351"/>
      <c r="C4751" s="435"/>
      <c r="D4751" s="399"/>
      <c r="E4751" s="400"/>
      <c r="G4751" s="401"/>
      <c r="H4751" s="401"/>
      <c r="I4751" s="401"/>
      <c r="J4751" s="194"/>
      <c r="K4751" s="194"/>
      <c r="L4751" s="195"/>
      <c r="M4751" s="196"/>
      <c r="N4751" s="197"/>
      <c r="O4751" s="197"/>
      <c r="P4751" s="231"/>
    </row>
    <row r="4752" spans="2:16">
      <c r="B4752" s="351"/>
      <c r="C4752" s="435"/>
      <c r="D4752" s="399"/>
      <c r="E4752" s="400"/>
      <c r="G4752" s="401"/>
      <c r="H4752" s="401"/>
      <c r="I4752" s="401"/>
      <c r="J4752" s="194"/>
      <c r="K4752" s="194"/>
      <c r="L4752" s="195"/>
      <c r="M4752" s="196"/>
      <c r="N4752" s="197"/>
      <c r="O4752" s="197"/>
      <c r="P4752" s="231"/>
    </row>
    <row r="4753" spans="2:16">
      <c r="B4753" s="351"/>
      <c r="C4753" s="435"/>
      <c r="D4753" s="399"/>
      <c r="E4753" s="400"/>
      <c r="G4753" s="401"/>
      <c r="H4753" s="401"/>
      <c r="I4753" s="401"/>
      <c r="J4753" s="194"/>
      <c r="K4753" s="194"/>
      <c r="L4753" s="195"/>
      <c r="M4753" s="196"/>
      <c r="N4753" s="197"/>
      <c r="O4753" s="197"/>
      <c r="P4753" s="231"/>
    </row>
    <row r="4754" spans="2:16">
      <c r="B4754" s="351"/>
      <c r="C4754" s="435"/>
      <c r="D4754" s="399"/>
      <c r="E4754" s="400"/>
      <c r="G4754" s="401"/>
      <c r="H4754" s="401"/>
      <c r="I4754" s="401"/>
      <c r="J4754" s="194"/>
      <c r="K4754" s="194"/>
      <c r="L4754" s="195"/>
      <c r="M4754" s="196"/>
      <c r="N4754" s="197"/>
      <c r="O4754" s="197"/>
      <c r="P4754" s="231"/>
    </row>
    <row r="4755" spans="2:16">
      <c r="B4755" s="351"/>
      <c r="C4755" s="435"/>
      <c r="D4755" s="399"/>
      <c r="E4755" s="400"/>
      <c r="G4755" s="401"/>
      <c r="H4755" s="401"/>
      <c r="I4755" s="401"/>
      <c r="J4755" s="194"/>
      <c r="K4755" s="194"/>
      <c r="L4755" s="195"/>
      <c r="M4755" s="196"/>
      <c r="N4755" s="197"/>
      <c r="O4755" s="197"/>
      <c r="P4755" s="231"/>
    </row>
    <row r="4756" spans="2:16">
      <c r="B4756" s="351"/>
      <c r="C4756" s="435"/>
      <c r="D4756" s="399"/>
      <c r="E4756" s="400"/>
      <c r="G4756" s="401"/>
      <c r="H4756" s="401"/>
      <c r="I4756" s="401"/>
      <c r="J4756" s="194"/>
      <c r="K4756" s="194"/>
      <c r="L4756" s="195"/>
      <c r="M4756" s="196"/>
      <c r="N4756" s="197"/>
      <c r="O4756" s="197"/>
      <c r="P4756" s="231"/>
    </row>
    <row r="4757" spans="2:16">
      <c r="B4757" s="351"/>
      <c r="C4757" s="435"/>
      <c r="D4757" s="399"/>
      <c r="E4757" s="400"/>
      <c r="G4757" s="401"/>
      <c r="H4757" s="401"/>
      <c r="I4757" s="401"/>
      <c r="J4757" s="194"/>
      <c r="K4757" s="194"/>
      <c r="L4757" s="195"/>
      <c r="M4757" s="196"/>
      <c r="N4757" s="197"/>
      <c r="O4757" s="197"/>
      <c r="P4757" s="231"/>
    </row>
    <row r="4758" spans="2:16">
      <c r="B4758" s="351"/>
      <c r="C4758" s="435"/>
      <c r="D4758" s="399"/>
      <c r="E4758" s="400"/>
      <c r="G4758" s="401"/>
      <c r="H4758" s="401"/>
      <c r="I4758" s="401"/>
      <c r="J4758" s="194"/>
      <c r="K4758" s="194"/>
      <c r="L4758" s="195"/>
      <c r="M4758" s="196"/>
      <c r="N4758" s="197"/>
      <c r="O4758" s="197"/>
      <c r="P4758" s="231"/>
    </row>
    <row r="4759" spans="2:16">
      <c r="B4759" s="351"/>
      <c r="C4759" s="435"/>
      <c r="D4759" s="399"/>
      <c r="E4759" s="400"/>
      <c r="G4759" s="401"/>
      <c r="H4759" s="401"/>
      <c r="I4759" s="401"/>
      <c r="J4759" s="194"/>
      <c r="K4759" s="194"/>
      <c r="L4759" s="195"/>
      <c r="M4759" s="196"/>
      <c r="N4759" s="197"/>
      <c r="O4759" s="197"/>
      <c r="P4759" s="231"/>
    </row>
    <row r="4760" spans="2:16">
      <c r="B4760" s="351"/>
      <c r="C4760" s="435"/>
      <c r="D4760" s="399"/>
      <c r="E4760" s="400"/>
      <c r="G4760" s="401"/>
      <c r="H4760" s="401"/>
      <c r="I4760" s="401"/>
      <c r="J4760" s="194"/>
      <c r="K4760" s="194"/>
      <c r="L4760" s="195"/>
      <c r="M4760" s="196"/>
      <c r="N4760" s="197"/>
      <c r="O4760" s="197"/>
      <c r="P4760" s="231"/>
    </row>
    <row r="4761" spans="2:16">
      <c r="B4761" s="351"/>
      <c r="C4761" s="435"/>
      <c r="D4761" s="399"/>
      <c r="E4761" s="400"/>
      <c r="G4761" s="401"/>
      <c r="H4761" s="401"/>
      <c r="I4761" s="401"/>
      <c r="J4761" s="194"/>
      <c r="K4761" s="194"/>
      <c r="L4761" s="195"/>
      <c r="M4761" s="196"/>
      <c r="N4761" s="197"/>
      <c r="O4761" s="197"/>
      <c r="P4761" s="231"/>
    </row>
    <row r="4762" spans="2:16">
      <c r="B4762" s="351"/>
      <c r="C4762" s="435"/>
      <c r="D4762" s="399"/>
      <c r="E4762" s="400"/>
      <c r="G4762" s="401"/>
      <c r="H4762" s="401"/>
      <c r="I4762" s="401"/>
      <c r="J4762" s="194"/>
      <c r="K4762" s="194"/>
      <c r="L4762" s="195"/>
      <c r="M4762" s="196"/>
      <c r="N4762" s="197"/>
      <c r="O4762" s="197"/>
      <c r="P4762" s="231"/>
    </row>
    <row r="4763" spans="2:16">
      <c r="B4763" s="351"/>
      <c r="C4763" s="435"/>
      <c r="D4763" s="399"/>
      <c r="E4763" s="400"/>
      <c r="G4763" s="401"/>
      <c r="H4763" s="401"/>
      <c r="I4763" s="401"/>
      <c r="J4763" s="194"/>
      <c r="K4763" s="194"/>
      <c r="L4763" s="195"/>
      <c r="M4763" s="196"/>
      <c r="N4763" s="197"/>
      <c r="O4763" s="197"/>
      <c r="P4763" s="231"/>
    </row>
    <row r="4764" spans="2:16">
      <c r="B4764" s="351"/>
      <c r="C4764" s="435"/>
      <c r="D4764" s="399"/>
      <c r="E4764" s="400"/>
      <c r="G4764" s="401"/>
      <c r="H4764" s="401"/>
      <c r="I4764" s="401"/>
      <c r="J4764" s="194"/>
      <c r="K4764" s="194"/>
      <c r="L4764" s="195"/>
      <c r="M4764" s="196"/>
      <c r="N4764" s="197"/>
      <c r="O4764" s="197"/>
      <c r="P4764" s="231"/>
    </row>
    <row r="4765" spans="2:16">
      <c r="B4765" s="351"/>
      <c r="C4765" s="435"/>
      <c r="D4765" s="399"/>
      <c r="E4765" s="400"/>
      <c r="G4765" s="401"/>
      <c r="H4765" s="401"/>
      <c r="I4765" s="401"/>
      <c r="J4765" s="194"/>
      <c r="K4765" s="194"/>
      <c r="L4765" s="195"/>
      <c r="M4765" s="196"/>
      <c r="N4765" s="197"/>
      <c r="O4765" s="197"/>
      <c r="P4765" s="231"/>
    </row>
    <row r="4766" spans="2:16">
      <c r="B4766" s="351"/>
      <c r="C4766" s="435"/>
      <c r="D4766" s="399"/>
      <c r="E4766" s="400"/>
      <c r="G4766" s="401"/>
      <c r="H4766" s="401"/>
      <c r="I4766" s="401"/>
      <c r="J4766" s="194"/>
      <c r="K4766" s="194"/>
      <c r="L4766" s="195"/>
      <c r="M4766" s="196"/>
      <c r="N4766" s="197"/>
      <c r="O4766" s="197"/>
      <c r="P4766" s="231"/>
    </row>
    <row r="4767" spans="2:16">
      <c r="B4767" s="351"/>
      <c r="C4767" s="435"/>
      <c r="D4767" s="399"/>
      <c r="E4767" s="400"/>
      <c r="G4767" s="401"/>
      <c r="H4767" s="401"/>
      <c r="I4767" s="401"/>
      <c r="J4767" s="194"/>
      <c r="K4767" s="194"/>
      <c r="L4767" s="195"/>
      <c r="M4767" s="196"/>
      <c r="N4767" s="197"/>
      <c r="O4767" s="197"/>
      <c r="P4767" s="231"/>
    </row>
    <row r="4768" spans="2:16">
      <c r="B4768" s="351"/>
      <c r="C4768" s="435"/>
      <c r="D4768" s="399"/>
      <c r="E4768" s="400"/>
      <c r="G4768" s="401"/>
      <c r="H4768" s="401"/>
      <c r="I4768" s="401"/>
      <c r="J4768" s="194"/>
      <c r="K4768" s="194"/>
      <c r="L4768" s="195"/>
      <c r="M4768" s="196"/>
      <c r="N4768" s="197"/>
      <c r="O4768" s="197"/>
      <c r="P4768" s="231"/>
    </row>
    <row r="4769" spans="2:16">
      <c r="B4769" s="351"/>
      <c r="C4769" s="435"/>
      <c r="D4769" s="399"/>
      <c r="E4769" s="400"/>
      <c r="G4769" s="401"/>
      <c r="H4769" s="401"/>
      <c r="I4769" s="401"/>
      <c r="J4769" s="194"/>
      <c r="K4769" s="194"/>
      <c r="L4769" s="195"/>
      <c r="M4769" s="196"/>
      <c r="N4769" s="197"/>
      <c r="O4769" s="197"/>
      <c r="P4769" s="231"/>
    </row>
    <row r="4770" spans="2:16">
      <c r="B4770" s="351"/>
      <c r="C4770" s="435"/>
      <c r="D4770" s="399"/>
      <c r="E4770" s="400"/>
      <c r="G4770" s="401"/>
      <c r="H4770" s="401"/>
      <c r="I4770" s="401"/>
      <c r="J4770" s="194"/>
      <c r="K4770" s="194"/>
      <c r="L4770" s="195"/>
      <c r="M4770" s="196"/>
      <c r="N4770" s="197"/>
      <c r="O4770" s="197"/>
      <c r="P4770" s="231"/>
    </row>
    <row r="4771" spans="2:16">
      <c r="B4771" s="351"/>
      <c r="C4771" s="435"/>
      <c r="D4771" s="399"/>
      <c r="E4771" s="400"/>
      <c r="G4771" s="401"/>
      <c r="H4771" s="401"/>
      <c r="I4771" s="401"/>
      <c r="J4771" s="194"/>
      <c r="K4771" s="194"/>
      <c r="L4771" s="195"/>
      <c r="M4771" s="196"/>
      <c r="N4771" s="197"/>
      <c r="O4771" s="197"/>
      <c r="P4771" s="231"/>
    </row>
    <row r="4772" spans="2:16">
      <c r="B4772" s="351"/>
      <c r="C4772" s="435"/>
      <c r="D4772" s="399"/>
      <c r="E4772" s="400"/>
      <c r="G4772" s="401"/>
      <c r="H4772" s="401"/>
      <c r="I4772" s="401"/>
      <c r="J4772" s="194"/>
      <c r="K4772" s="194"/>
      <c r="L4772" s="195"/>
      <c r="M4772" s="196"/>
      <c r="N4772" s="197"/>
      <c r="O4772" s="197"/>
      <c r="P4772" s="231"/>
    </row>
    <row r="4773" spans="2:16">
      <c r="B4773" s="351"/>
      <c r="C4773" s="435"/>
      <c r="D4773" s="399"/>
      <c r="E4773" s="400"/>
      <c r="G4773" s="401"/>
      <c r="H4773" s="401"/>
      <c r="I4773" s="401"/>
      <c r="J4773" s="194"/>
      <c r="K4773" s="194"/>
      <c r="L4773" s="195"/>
      <c r="M4773" s="196"/>
      <c r="N4773" s="197"/>
      <c r="O4773" s="197"/>
      <c r="P4773" s="231"/>
    </row>
    <row r="4774" spans="2:16">
      <c r="B4774" s="351"/>
      <c r="C4774" s="435"/>
      <c r="D4774" s="399"/>
      <c r="E4774" s="400"/>
      <c r="G4774" s="401"/>
      <c r="H4774" s="401"/>
      <c r="I4774" s="401"/>
      <c r="J4774" s="194"/>
      <c r="K4774" s="194"/>
      <c r="L4774" s="195"/>
      <c r="M4774" s="196"/>
      <c r="N4774" s="197"/>
      <c r="O4774" s="197"/>
      <c r="P4774" s="231"/>
    </row>
    <row r="4775" spans="2:16">
      <c r="B4775" s="351"/>
      <c r="C4775" s="435"/>
      <c r="D4775" s="399"/>
      <c r="E4775" s="400"/>
      <c r="G4775" s="401"/>
      <c r="H4775" s="401"/>
      <c r="I4775" s="401"/>
      <c r="J4775" s="194"/>
      <c r="K4775" s="194"/>
      <c r="L4775" s="195"/>
      <c r="M4775" s="196"/>
      <c r="N4775" s="197"/>
      <c r="O4775" s="197"/>
      <c r="P4775" s="231"/>
    </row>
    <row r="4776" spans="2:16">
      <c r="B4776" s="351"/>
      <c r="C4776" s="435"/>
      <c r="D4776" s="399"/>
      <c r="E4776" s="400"/>
      <c r="G4776" s="401"/>
      <c r="H4776" s="401"/>
      <c r="I4776" s="401"/>
      <c r="J4776" s="194"/>
      <c r="K4776" s="194"/>
      <c r="L4776" s="195"/>
      <c r="M4776" s="196"/>
      <c r="N4776" s="197"/>
      <c r="O4776" s="197"/>
      <c r="P4776" s="231"/>
    </row>
    <row r="4777" spans="2:16">
      <c r="B4777" s="351"/>
      <c r="C4777" s="435"/>
      <c r="D4777" s="399"/>
      <c r="E4777" s="400"/>
      <c r="G4777" s="401"/>
      <c r="H4777" s="401"/>
      <c r="I4777" s="401"/>
      <c r="J4777" s="194"/>
      <c r="K4777" s="194"/>
      <c r="L4777" s="195"/>
      <c r="M4777" s="196"/>
      <c r="N4777" s="197"/>
      <c r="O4777" s="197"/>
      <c r="P4777" s="231"/>
    </row>
    <row r="4778" spans="2:16">
      <c r="B4778" s="351"/>
      <c r="C4778" s="435"/>
      <c r="D4778" s="399"/>
      <c r="E4778" s="400"/>
      <c r="G4778" s="401"/>
      <c r="H4778" s="401"/>
      <c r="I4778" s="401"/>
      <c r="J4778" s="194"/>
      <c r="K4778" s="194"/>
      <c r="L4778" s="195"/>
      <c r="M4778" s="196"/>
      <c r="N4778" s="197"/>
      <c r="O4778" s="197"/>
      <c r="P4778" s="231"/>
    </row>
    <row r="4779" spans="2:16">
      <c r="B4779" s="351"/>
      <c r="C4779" s="435"/>
      <c r="D4779" s="399"/>
      <c r="E4779" s="400"/>
      <c r="G4779" s="401"/>
      <c r="H4779" s="401"/>
      <c r="I4779" s="401"/>
      <c r="J4779" s="194"/>
      <c r="K4779" s="194"/>
      <c r="L4779" s="195"/>
      <c r="M4779" s="196"/>
      <c r="N4779" s="197"/>
      <c r="O4779" s="197"/>
      <c r="P4779" s="231"/>
    </row>
    <row r="4780" spans="2:16">
      <c r="B4780" s="351"/>
      <c r="C4780" s="435"/>
      <c r="D4780" s="399"/>
      <c r="E4780" s="400"/>
      <c r="G4780" s="401"/>
      <c r="H4780" s="401"/>
      <c r="I4780" s="401"/>
      <c r="J4780" s="194"/>
      <c r="K4780" s="194"/>
      <c r="L4780" s="195"/>
      <c r="M4780" s="196"/>
      <c r="N4780" s="197"/>
      <c r="O4780" s="197"/>
      <c r="P4780" s="231"/>
    </row>
    <row r="4781" spans="2:16">
      <c r="B4781" s="351"/>
      <c r="C4781" s="435"/>
      <c r="D4781" s="399"/>
      <c r="E4781" s="400"/>
      <c r="G4781" s="401"/>
      <c r="H4781" s="401"/>
      <c r="I4781" s="401"/>
      <c r="J4781" s="194"/>
      <c r="K4781" s="194"/>
      <c r="L4781" s="195"/>
      <c r="M4781" s="196"/>
      <c r="N4781" s="197"/>
      <c r="O4781" s="197"/>
      <c r="P4781" s="231"/>
    </row>
    <row r="4782" spans="2:16">
      <c r="B4782" s="351"/>
      <c r="C4782" s="435"/>
      <c r="D4782" s="399"/>
      <c r="E4782" s="400"/>
      <c r="G4782" s="401"/>
      <c r="H4782" s="401"/>
      <c r="I4782" s="401"/>
      <c r="J4782" s="194"/>
      <c r="K4782" s="194"/>
      <c r="L4782" s="195"/>
      <c r="M4782" s="196"/>
      <c r="N4782" s="197"/>
      <c r="O4782" s="197"/>
      <c r="P4782" s="231"/>
    </row>
    <row r="4783" spans="2:16">
      <c r="B4783" s="351"/>
      <c r="C4783" s="435"/>
      <c r="D4783" s="399"/>
      <c r="E4783" s="400"/>
      <c r="G4783" s="401"/>
      <c r="H4783" s="401"/>
      <c r="I4783" s="401"/>
      <c r="J4783" s="194"/>
      <c r="K4783" s="194"/>
      <c r="L4783" s="195"/>
      <c r="M4783" s="196"/>
      <c r="N4783" s="197"/>
      <c r="O4783" s="197"/>
      <c r="P4783" s="231"/>
    </row>
    <row r="4784" spans="2:16">
      <c r="B4784" s="402"/>
      <c r="C4784" s="435"/>
      <c r="D4784" s="404"/>
      <c r="E4784" s="405"/>
      <c r="G4784" s="406"/>
      <c r="H4784" s="406"/>
      <c r="I4784" s="406"/>
      <c r="J4784" s="194"/>
      <c r="K4784" s="194"/>
      <c r="L4784" s="195"/>
      <c r="M4784" s="196"/>
      <c r="N4784" s="197"/>
      <c r="O4784" s="197"/>
      <c r="P4784" s="221"/>
    </row>
    <row r="4785" spans="2:16">
      <c r="B4785" s="351"/>
      <c r="C4785" s="435"/>
      <c r="D4785" s="399"/>
      <c r="E4785" s="400"/>
      <c r="G4785" s="401"/>
      <c r="H4785" s="401"/>
      <c r="I4785" s="401"/>
      <c r="J4785" s="194"/>
      <c r="K4785" s="194"/>
      <c r="L4785" s="195"/>
      <c r="M4785" s="196"/>
      <c r="N4785" s="197"/>
      <c r="O4785" s="197"/>
      <c r="P4785" s="231"/>
    </row>
    <row r="4786" spans="2:16">
      <c r="B4786" s="351"/>
      <c r="C4786" s="435"/>
      <c r="D4786" s="399"/>
      <c r="E4786" s="400"/>
      <c r="G4786" s="401"/>
      <c r="H4786" s="401"/>
      <c r="I4786" s="401"/>
      <c r="J4786" s="194"/>
      <c r="K4786" s="194"/>
      <c r="L4786" s="195"/>
      <c r="M4786" s="196"/>
      <c r="N4786" s="197"/>
      <c r="O4786" s="197"/>
      <c r="P4786" s="231"/>
    </row>
    <row r="4787" spans="2:16">
      <c r="B4787" s="351"/>
      <c r="C4787" s="435"/>
      <c r="D4787" s="399"/>
      <c r="E4787" s="400"/>
      <c r="G4787" s="401"/>
      <c r="H4787" s="401"/>
      <c r="I4787" s="401"/>
      <c r="J4787" s="194"/>
      <c r="K4787" s="194"/>
      <c r="L4787" s="195"/>
      <c r="M4787" s="196"/>
      <c r="N4787" s="197"/>
      <c r="O4787" s="197"/>
      <c r="P4787" s="231"/>
    </row>
    <row r="4788" spans="2:16">
      <c r="B4788" s="351"/>
      <c r="C4788" s="435"/>
      <c r="D4788" s="399"/>
      <c r="E4788" s="400"/>
      <c r="G4788" s="401"/>
      <c r="H4788" s="401"/>
      <c r="I4788" s="401"/>
      <c r="J4788" s="194"/>
      <c r="K4788" s="194"/>
      <c r="L4788" s="195"/>
      <c r="M4788" s="196"/>
      <c r="N4788" s="197"/>
      <c r="O4788" s="197"/>
      <c r="P4788" s="231"/>
    </row>
    <row r="4789" spans="2:16">
      <c r="B4789" s="351"/>
      <c r="C4789" s="435"/>
      <c r="D4789" s="399"/>
      <c r="E4789" s="400"/>
      <c r="G4789" s="401"/>
      <c r="H4789" s="401"/>
      <c r="I4789" s="401"/>
      <c r="J4789" s="194"/>
      <c r="K4789" s="194"/>
      <c r="L4789" s="195"/>
      <c r="M4789" s="196"/>
      <c r="N4789" s="197"/>
      <c r="O4789" s="197"/>
      <c r="P4789" s="231"/>
    </row>
    <row r="4790" spans="2:16">
      <c r="B4790" s="351"/>
      <c r="C4790" s="435"/>
      <c r="D4790" s="399"/>
      <c r="E4790" s="400"/>
      <c r="G4790" s="401"/>
      <c r="H4790" s="401"/>
      <c r="I4790" s="401"/>
      <c r="J4790" s="194"/>
      <c r="K4790" s="194"/>
      <c r="L4790" s="195"/>
      <c r="M4790" s="196"/>
      <c r="N4790" s="197"/>
      <c r="O4790" s="197"/>
      <c r="P4790" s="231"/>
    </row>
    <row r="4791" spans="2:16">
      <c r="B4791" s="351"/>
      <c r="C4791" s="435"/>
      <c r="D4791" s="399"/>
      <c r="E4791" s="400"/>
      <c r="G4791" s="401"/>
      <c r="H4791" s="401"/>
      <c r="I4791" s="401"/>
      <c r="J4791" s="194"/>
      <c r="K4791" s="194"/>
      <c r="L4791" s="195"/>
      <c r="M4791" s="196"/>
      <c r="N4791" s="197"/>
      <c r="O4791" s="197"/>
      <c r="P4791" s="231"/>
    </row>
    <row r="4792" spans="2:16">
      <c r="B4792" s="351"/>
      <c r="C4792" s="435"/>
      <c r="D4792" s="399"/>
      <c r="E4792" s="400"/>
      <c r="G4792" s="401"/>
      <c r="H4792" s="401"/>
      <c r="I4792" s="401"/>
      <c r="J4792" s="194"/>
      <c r="K4792" s="194"/>
      <c r="L4792" s="195"/>
      <c r="M4792" s="196"/>
      <c r="N4792" s="197"/>
      <c r="O4792" s="197"/>
      <c r="P4792" s="231"/>
    </row>
    <row r="4793" spans="2:16">
      <c r="B4793" s="351"/>
      <c r="C4793" s="435"/>
      <c r="D4793" s="399"/>
      <c r="E4793" s="400"/>
      <c r="G4793" s="401"/>
      <c r="H4793" s="401"/>
      <c r="I4793" s="401"/>
      <c r="J4793" s="194"/>
      <c r="K4793" s="194"/>
      <c r="L4793" s="195"/>
      <c r="M4793" s="196"/>
      <c r="N4793" s="197"/>
      <c r="O4793" s="197"/>
      <c r="P4793" s="231"/>
    </row>
    <row r="4794" spans="2:16">
      <c r="B4794" s="351"/>
      <c r="C4794" s="435"/>
      <c r="D4794" s="399"/>
      <c r="E4794" s="400"/>
      <c r="G4794" s="401"/>
      <c r="H4794" s="401"/>
      <c r="I4794" s="401"/>
      <c r="J4794" s="194"/>
      <c r="K4794" s="194"/>
      <c r="L4794" s="195"/>
      <c r="M4794" s="196"/>
      <c r="N4794" s="197"/>
      <c r="O4794" s="197"/>
      <c r="P4794" s="231"/>
    </row>
    <row r="4795" spans="2:16">
      <c r="B4795" s="351"/>
      <c r="C4795" s="435"/>
      <c r="D4795" s="399"/>
      <c r="E4795" s="400"/>
      <c r="G4795" s="401"/>
      <c r="H4795" s="401"/>
      <c r="I4795" s="401"/>
      <c r="J4795" s="194"/>
      <c r="K4795" s="194"/>
      <c r="L4795" s="195"/>
      <c r="M4795" s="196"/>
      <c r="N4795" s="197"/>
      <c r="O4795" s="197"/>
      <c r="P4795" s="231"/>
    </row>
    <row r="4796" spans="2:16">
      <c r="B4796" s="351"/>
      <c r="C4796" s="435"/>
      <c r="D4796" s="399"/>
      <c r="E4796" s="400"/>
      <c r="G4796" s="401"/>
      <c r="H4796" s="401"/>
      <c r="I4796" s="401"/>
      <c r="J4796" s="194"/>
      <c r="K4796" s="194"/>
      <c r="L4796" s="195"/>
      <c r="M4796" s="196"/>
      <c r="N4796" s="197"/>
      <c r="O4796" s="197"/>
      <c r="P4796" s="231"/>
    </row>
    <row r="4797" spans="2:16">
      <c r="B4797" s="351"/>
      <c r="C4797" s="435"/>
      <c r="D4797" s="399"/>
      <c r="E4797" s="400"/>
      <c r="G4797" s="401"/>
      <c r="H4797" s="401"/>
      <c r="I4797" s="401"/>
      <c r="J4797" s="194"/>
      <c r="K4797" s="194"/>
      <c r="L4797" s="195"/>
      <c r="M4797" s="196"/>
      <c r="N4797" s="197"/>
      <c r="O4797" s="197"/>
      <c r="P4797" s="231"/>
    </row>
    <row r="4798" spans="2:16">
      <c r="B4798" s="351"/>
      <c r="C4798" s="435"/>
      <c r="D4798" s="399"/>
      <c r="E4798" s="400"/>
      <c r="G4798" s="401"/>
      <c r="H4798" s="401"/>
      <c r="I4798" s="401"/>
      <c r="J4798" s="194"/>
      <c r="K4798" s="194"/>
      <c r="L4798" s="195"/>
      <c r="M4798" s="196"/>
      <c r="N4798" s="197"/>
      <c r="O4798" s="197"/>
      <c r="P4798" s="231"/>
    </row>
    <row r="4799" spans="2:16">
      <c r="B4799" s="351"/>
      <c r="C4799" s="435"/>
      <c r="D4799" s="399"/>
      <c r="E4799" s="400"/>
      <c r="G4799" s="401"/>
      <c r="H4799" s="401"/>
      <c r="I4799" s="401"/>
      <c r="J4799" s="194"/>
      <c r="K4799" s="194"/>
      <c r="L4799" s="195"/>
      <c r="M4799" s="196"/>
      <c r="N4799" s="197"/>
      <c r="O4799" s="197"/>
      <c r="P4799" s="231"/>
    </row>
    <row r="4800" spans="2:16">
      <c r="B4800" s="351"/>
      <c r="C4800" s="435"/>
      <c r="D4800" s="399"/>
      <c r="E4800" s="400"/>
      <c r="G4800" s="401"/>
      <c r="H4800" s="401"/>
      <c r="I4800" s="401"/>
      <c r="J4800" s="194"/>
      <c r="K4800" s="194"/>
      <c r="L4800" s="195"/>
      <c r="M4800" s="196"/>
      <c r="N4800" s="197"/>
      <c r="O4800" s="197"/>
      <c r="P4800" s="231"/>
    </row>
    <row r="4801" spans="2:16">
      <c r="B4801" s="351"/>
      <c r="C4801" s="435"/>
      <c r="D4801" s="399"/>
      <c r="E4801" s="400"/>
      <c r="G4801" s="401"/>
      <c r="H4801" s="401"/>
      <c r="I4801" s="401"/>
      <c r="J4801" s="194"/>
      <c r="K4801" s="194"/>
      <c r="L4801" s="195"/>
      <c r="M4801" s="196"/>
      <c r="N4801" s="197"/>
      <c r="O4801" s="197"/>
      <c r="P4801" s="231"/>
    </row>
    <row r="4802" spans="2:16">
      <c r="B4802" s="351"/>
      <c r="C4802" s="435"/>
      <c r="D4802" s="399"/>
      <c r="E4802" s="400"/>
      <c r="G4802" s="401"/>
      <c r="H4802" s="401"/>
      <c r="I4802" s="401"/>
      <c r="J4802" s="194"/>
      <c r="K4802" s="194"/>
      <c r="L4802" s="195"/>
      <c r="M4802" s="196"/>
      <c r="N4802" s="197"/>
      <c r="O4802" s="197"/>
      <c r="P4802" s="231"/>
    </row>
    <row r="4803" spans="2:16">
      <c r="B4803" s="351"/>
      <c r="C4803" s="435"/>
      <c r="D4803" s="399"/>
      <c r="E4803" s="400"/>
      <c r="G4803" s="401"/>
      <c r="H4803" s="401"/>
      <c r="I4803" s="401"/>
      <c r="J4803" s="194"/>
      <c r="K4803" s="194"/>
      <c r="L4803" s="195"/>
      <c r="M4803" s="196"/>
      <c r="N4803" s="197"/>
      <c r="O4803" s="197"/>
      <c r="P4803" s="231"/>
    </row>
    <row r="4804" spans="2:16">
      <c r="B4804" s="351"/>
      <c r="C4804" s="435"/>
      <c r="D4804" s="399"/>
      <c r="E4804" s="400"/>
      <c r="G4804" s="401"/>
      <c r="H4804" s="401"/>
      <c r="I4804" s="401"/>
      <c r="J4804" s="194"/>
      <c r="K4804" s="194"/>
      <c r="L4804" s="195"/>
      <c r="M4804" s="196"/>
      <c r="N4804" s="197"/>
      <c r="O4804" s="197"/>
      <c r="P4804" s="231"/>
    </row>
    <row r="4805" spans="2:16">
      <c r="B4805" s="351"/>
      <c r="C4805" s="435"/>
      <c r="D4805" s="399"/>
      <c r="E4805" s="400"/>
      <c r="G4805" s="401"/>
      <c r="H4805" s="401"/>
      <c r="I4805" s="401"/>
      <c r="J4805" s="194"/>
      <c r="K4805" s="194"/>
      <c r="L4805" s="195"/>
      <c r="M4805" s="196"/>
      <c r="N4805" s="197"/>
      <c r="O4805" s="197"/>
      <c r="P4805" s="231"/>
    </row>
    <row r="4806" spans="2:16">
      <c r="B4806" s="351"/>
      <c r="C4806" s="435"/>
      <c r="D4806" s="399"/>
      <c r="E4806" s="400"/>
      <c r="G4806" s="401"/>
      <c r="H4806" s="401"/>
      <c r="I4806" s="401"/>
      <c r="J4806" s="194"/>
      <c r="K4806" s="194"/>
      <c r="L4806" s="195"/>
      <c r="M4806" s="196"/>
      <c r="N4806" s="197"/>
      <c r="O4806" s="197"/>
      <c r="P4806" s="231"/>
    </row>
    <row r="4807" spans="2:16">
      <c r="B4807" s="351"/>
      <c r="C4807" s="435"/>
      <c r="D4807" s="399"/>
      <c r="E4807" s="400"/>
      <c r="G4807" s="401"/>
      <c r="H4807" s="401"/>
      <c r="I4807" s="401"/>
      <c r="J4807" s="194"/>
      <c r="K4807" s="194"/>
      <c r="L4807" s="195"/>
      <c r="M4807" s="196"/>
      <c r="N4807" s="197"/>
      <c r="O4807" s="197"/>
      <c r="P4807" s="231"/>
    </row>
    <row r="4808" spans="2:16">
      <c r="B4808" s="351"/>
      <c r="C4808" s="435"/>
      <c r="D4808" s="399"/>
      <c r="E4808" s="400"/>
      <c r="G4808" s="401"/>
      <c r="H4808" s="401"/>
      <c r="I4808" s="401"/>
      <c r="J4808" s="194"/>
      <c r="K4808" s="194"/>
      <c r="L4808" s="195"/>
      <c r="M4808" s="196"/>
      <c r="N4808" s="197"/>
      <c r="O4808" s="197"/>
      <c r="P4808" s="231"/>
    </row>
    <row r="4809" spans="2:16">
      <c r="B4809" s="351"/>
      <c r="C4809" s="435"/>
      <c r="D4809" s="399"/>
      <c r="E4809" s="400"/>
      <c r="G4809" s="401"/>
      <c r="H4809" s="401"/>
      <c r="I4809" s="401"/>
      <c r="J4809" s="194"/>
      <c r="K4809" s="194"/>
      <c r="L4809" s="195"/>
      <c r="M4809" s="196"/>
      <c r="N4809" s="197"/>
      <c r="O4809" s="197"/>
      <c r="P4809" s="231"/>
    </row>
    <row r="4810" spans="2:16">
      <c r="B4810" s="351"/>
      <c r="C4810" s="435"/>
      <c r="D4810" s="399"/>
      <c r="E4810" s="400"/>
      <c r="G4810" s="401"/>
      <c r="H4810" s="401"/>
      <c r="I4810" s="401"/>
      <c r="J4810" s="194"/>
      <c r="K4810" s="194"/>
      <c r="L4810" s="195"/>
      <c r="M4810" s="196"/>
      <c r="N4810" s="197"/>
      <c r="O4810" s="197"/>
      <c r="P4810" s="231"/>
    </row>
    <row r="4811" spans="2:16">
      <c r="B4811" s="351"/>
      <c r="C4811" s="435"/>
      <c r="D4811" s="399"/>
      <c r="E4811" s="400"/>
      <c r="G4811" s="401"/>
      <c r="H4811" s="401"/>
      <c r="I4811" s="401"/>
      <c r="J4811" s="194"/>
      <c r="K4811" s="194"/>
      <c r="L4811" s="195"/>
      <c r="M4811" s="196"/>
      <c r="N4811" s="197"/>
      <c r="O4811" s="197"/>
      <c r="P4811" s="231"/>
    </row>
    <row r="4812" spans="2:16">
      <c r="B4812" s="351"/>
      <c r="C4812" s="435"/>
      <c r="D4812" s="399"/>
      <c r="E4812" s="400"/>
      <c r="G4812" s="401"/>
      <c r="H4812" s="401"/>
      <c r="I4812" s="401"/>
      <c r="J4812" s="194"/>
      <c r="K4812" s="194"/>
      <c r="L4812" s="195"/>
      <c r="M4812" s="196"/>
      <c r="N4812" s="197"/>
      <c r="O4812" s="197"/>
      <c r="P4812" s="231"/>
    </row>
    <row r="4813" spans="2:16">
      <c r="B4813" s="351"/>
      <c r="C4813" s="435"/>
      <c r="D4813" s="399"/>
      <c r="E4813" s="400"/>
      <c r="G4813" s="401"/>
      <c r="H4813" s="401"/>
      <c r="I4813" s="401"/>
      <c r="J4813" s="194"/>
      <c r="K4813" s="194"/>
      <c r="L4813" s="195"/>
      <c r="M4813" s="196"/>
      <c r="N4813" s="197"/>
      <c r="O4813" s="197"/>
      <c r="P4813" s="231"/>
    </row>
    <row r="4814" spans="2:16">
      <c r="B4814" s="351"/>
      <c r="C4814" s="435"/>
      <c r="D4814" s="399"/>
      <c r="E4814" s="400"/>
      <c r="G4814" s="401"/>
      <c r="H4814" s="401"/>
      <c r="I4814" s="401"/>
      <c r="J4814" s="194"/>
      <c r="K4814" s="194"/>
      <c r="L4814" s="195"/>
      <c r="M4814" s="196"/>
      <c r="N4814" s="197"/>
      <c r="O4814" s="197"/>
      <c r="P4814" s="231"/>
    </row>
    <row r="4815" spans="2:16">
      <c r="B4815" s="351"/>
      <c r="C4815" s="435"/>
      <c r="D4815" s="399"/>
      <c r="E4815" s="400"/>
      <c r="G4815" s="401"/>
      <c r="H4815" s="401"/>
      <c r="I4815" s="401"/>
      <c r="J4815" s="194"/>
      <c r="K4815" s="194"/>
      <c r="L4815" s="195"/>
      <c r="M4815" s="196"/>
      <c r="N4815" s="197"/>
      <c r="O4815" s="197"/>
      <c r="P4815" s="231"/>
    </row>
    <row r="4816" spans="2:16">
      <c r="B4816" s="351"/>
      <c r="C4816" s="435"/>
      <c r="D4816" s="399"/>
      <c r="E4816" s="400"/>
      <c r="G4816" s="401"/>
      <c r="H4816" s="401"/>
      <c r="I4816" s="401"/>
      <c r="J4816" s="194"/>
      <c r="K4816" s="194"/>
      <c r="L4816" s="195"/>
      <c r="M4816" s="196"/>
      <c r="N4816" s="197"/>
      <c r="O4816" s="197"/>
      <c r="P4816" s="231"/>
    </row>
    <row r="4817" spans="2:16">
      <c r="B4817" s="351"/>
      <c r="C4817" s="435"/>
      <c r="D4817" s="399"/>
      <c r="E4817" s="400"/>
      <c r="G4817" s="401"/>
      <c r="H4817" s="401"/>
      <c r="I4817" s="401"/>
      <c r="J4817" s="194"/>
      <c r="K4817" s="194"/>
      <c r="L4817" s="195"/>
      <c r="M4817" s="196"/>
      <c r="N4817" s="197"/>
      <c r="O4817" s="197"/>
      <c r="P4817" s="231"/>
    </row>
    <row r="4818" spans="2:16">
      <c r="B4818" s="351"/>
      <c r="C4818" s="435"/>
      <c r="D4818" s="399"/>
      <c r="E4818" s="400"/>
      <c r="G4818" s="401"/>
      <c r="H4818" s="401"/>
      <c r="I4818" s="401"/>
      <c r="J4818" s="194"/>
      <c r="K4818" s="194"/>
      <c r="L4818" s="195"/>
      <c r="M4818" s="196"/>
      <c r="N4818" s="197"/>
      <c r="O4818" s="197"/>
      <c r="P4818" s="231"/>
    </row>
    <row r="4819" spans="2:16">
      <c r="B4819" s="351"/>
      <c r="C4819" s="435"/>
      <c r="D4819" s="399"/>
      <c r="E4819" s="400"/>
      <c r="G4819" s="401"/>
      <c r="H4819" s="401"/>
      <c r="I4819" s="401"/>
      <c r="J4819" s="194"/>
      <c r="K4819" s="194"/>
      <c r="L4819" s="195"/>
      <c r="M4819" s="196"/>
      <c r="N4819" s="197"/>
      <c r="O4819" s="197"/>
      <c r="P4819" s="231"/>
    </row>
    <row r="4820" spans="2:16">
      <c r="B4820" s="351"/>
      <c r="C4820" s="435"/>
      <c r="D4820" s="399"/>
      <c r="E4820" s="400"/>
      <c r="G4820" s="401"/>
      <c r="H4820" s="401"/>
      <c r="I4820" s="401"/>
      <c r="J4820" s="194"/>
      <c r="K4820" s="194"/>
      <c r="L4820" s="195"/>
      <c r="M4820" s="196"/>
      <c r="N4820" s="197"/>
      <c r="O4820" s="197"/>
      <c r="P4820" s="231"/>
    </row>
    <row r="4821" spans="2:16">
      <c r="B4821" s="351"/>
      <c r="C4821" s="435"/>
      <c r="D4821" s="399"/>
      <c r="E4821" s="400"/>
      <c r="G4821" s="401"/>
      <c r="H4821" s="401"/>
      <c r="I4821" s="401"/>
      <c r="J4821" s="194"/>
      <c r="K4821" s="194"/>
      <c r="L4821" s="195"/>
      <c r="M4821" s="196"/>
      <c r="N4821" s="197"/>
      <c r="O4821" s="197"/>
      <c r="P4821" s="231"/>
    </row>
    <row r="4822" spans="2:16">
      <c r="B4822" s="351"/>
      <c r="C4822" s="435"/>
      <c r="D4822" s="399"/>
      <c r="E4822" s="400"/>
      <c r="G4822" s="401"/>
      <c r="H4822" s="401"/>
      <c r="I4822" s="401"/>
      <c r="J4822" s="194"/>
      <c r="K4822" s="194"/>
      <c r="L4822" s="195"/>
      <c r="M4822" s="196"/>
      <c r="N4822" s="197"/>
      <c r="O4822" s="197"/>
      <c r="P4822" s="231"/>
    </row>
    <row r="4823" spans="2:16">
      <c r="B4823" s="351"/>
      <c r="C4823" s="435"/>
      <c r="D4823" s="399"/>
      <c r="E4823" s="400"/>
      <c r="G4823" s="401"/>
      <c r="H4823" s="401"/>
      <c r="I4823" s="401"/>
      <c r="J4823" s="194"/>
      <c r="K4823" s="194"/>
      <c r="L4823" s="195"/>
      <c r="M4823" s="196"/>
      <c r="N4823" s="197"/>
      <c r="O4823" s="197"/>
      <c r="P4823" s="231"/>
    </row>
    <row r="4824" spans="2:16">
      <c r="B4824" s="351"/>
      <c r="C4824" s="435"/>
      <c r="D4824" s="399"/>
      <c r="E4824" s="400"/>
      <c r="G4824" s="401"/>
      <c r="H4824" s="401"/>
      <c r="I4824" s="401"/>
      <c r="J4824" s="194"/>
      <c r="K4824" s="194"/>
      <c r="L4824" s="195"/>
      <c r="M4824" s="196"/>
      <c r="N4824" s="197"/>
      <c r="O4824" s="197"/>
      <c r="P4824" s="231"/>
    </row>
    <row r="4825" spans="2:16">
      <c r="B4825" s="351"/>
      <c r="C4825" s="435"/>
      <c r="D4825" s="399"/>
      <c r="E4825" s="400"/>
      <c r="G4825" s="401"/>
      <c r="H4825" s="401"/>
      <c r="I4825" s="401"/>
      <c r="J4825" s="194"/>
      <c r="K4825" s="194"/>
      <c r="L4825" s="195"/>
      <c r="M4825" s="196"/>
      <c r="N4825" s="197"/>
      <c r="O4825" s="197"/>
      <c r="P4825" s="231"/>
    </row>
    <row r="4826" spans="2:16">
      <c r="B4826" s="351"/>
      <c r="C4826" s="435"/>
      <c r="D4826" s="399"/>
      <c r="E4826" s="400"/>
      <c r="G4826" s="401"/>
      <c r="H4826" s="401"/>
      <c r="I4826" s="401"/>
      <c r="J4826" s="194"/>
      <c r="K4826" s="194"/>
      <c r="L4826" s="195"/>
      <c r="M4826" s="196"/>
      <c r="N4826" s="197"/>
      <c r="O4826" s="197"/>
      <c r="P4826" s="231"/>
    </row>
    <row r="4827" spans="2:16">
      <c r="B4827" s="351"/>
      <c r="C4827" s="435"/>
      <c r="D4827" s="399"/>
      <c r="E4827" s="400"/>
      <c r="G4827" s="401"/>
      <c r="H4827" s="401"/>
      <c r="I4827" s="401"/>
      <c r="J4827" s="194"/>
      <c r="K4827" s="194"/>
      <c r="L4827" s="195"/>
      <c r="M4827" s="196"/>
      <c r="N4827" s="197"/>
      <c r="O4827" s="197"/>
      <c r="P4827" s="231"/>
    </row>
    <row r="4828" spans="2:16">
      <c r="B4828" s="351"/>
      <c r="C4828" s="435"/>
      <c r="D4828" s="399"/>
      <c r="E4828" s="400"/>
      <c r="G4828" s="401"/>
      <c r="H4828" s="401"/>
      <c r="I4828" s="401"/>
      <c r="J4828" s="194"/>
      <c r="K4828" s="194"/>
      <c r="L4828" s="195"/>
      <c r="M4828" s="196"/>
      <c r="N4828" s="197"/>
      <c r="O4828" s="197"/>
      <c r="P4828" s="231"/>
    </row>
    <row r="4829" spans="2:16">
      <c r="B4829" s="351"/>
      <c r="C4829" s="435"/>
      <c r="D4829" s="399"/>
      <c r="E4829" s="400"/>
      <c r="G4829" s="401"/>
      <c r="H4829" s="401"/>
      <c r="I4829" s="401"/>
      <c r="J4829" s="194"/>
      <c r="K4829" s="194"/>
      <c r="L4829" s="195"/>
      <c r="M4829" s="196"/>
      <c r="N4829" s="197"/>
      <c r="O4829" s="197"/>
      <c r="P4829" s="231"/>
    </row>
    <row r="4830" spans="2:16">
      <c r="B4830" s="351"/>
      <c r="C4830" s="435"/>
      <c r="D4830" s="399"/>
      <c r="E4830" s="400"/>
      <c r="G4830" s="401"/>
      <c r="H4830" s="401"/>
      <c r="I4830" s="401"/>
      <c r="J4830" s="194"/>
      <c r="K4830" s="194"/>
      <c r="L4830" s="195"/>
      <c r="M4830" s="196"/>
      <c r="N4830" s="197"/>
      <c r="O4830" s="197"/>
      <c r="P4830" s="231"/>
    </row>
    <row r="4831" spans="2:16">
      <c r="B4831" s="351"/>
      <c r="C4831" s="435"/>
      <c r="D4831" s="399"/>
      <c r="E4831" s="400"/>
      <c r="G4831" s="401"/>
      <c r="H4831" s="401"/>
      <c r="I4831" s="401"/>
      <c r="J4831" s="194"/>
      <c r="K4831" s="194"/>
      <c r="L4831" s="195"/>
      <c r="M4831" s="196"/>
      <c r="N4831" s="197"/>
      <c r="O4831" s="197"/>
      <c r="P4831" s="231"/>
    </row>
    <row r="4832" spans="2:16">
      <c r="B4832" s="351"/>
      <c r="C4832" s="435"/>
      <c r="D4832" s="399"/>
      <c r="E4832" s="400"/>
      <c r="G4832" s="401"/>
      <c r="H4832" s="401"/>
      <c r="I4832" s="401"/>
      <c r="J4832" s="194"/>
      <c r="K4832" s="194"/>
      <c r="L4832" s="195"/>
      <c r="M4832" s="196"/>
      <c r="N4832" s="197"/>
      <c r="O4832" s="197"/>
      <c r="P4832" s="231"/>
    </row>
    <row r="4833" spans="2:16">
      <c r="B4833" s="351"/>
      <c r="C4833" s="435"/>
      <c r="D4833" s="399"/>
      <c r="E4833" s="400"/>
      <c r="G4833" s="401"/>
      <c r="H4833" s="401"/>
      <c r="I4833" s="401"/>
      <c r="J4833" s="194"/>
      <c r="K4833" s="194"/>
      <c r="L4833" s="195"/>
      <c r="M4833" s="196"/>
      <c r="N4833" s="197"/>
      <c r="O4833" s="197"/>
      <c r="P4833" s="231"/>
    </row>
    <row r="4834" spans="2:16">
      <c r="B4834" s="351"/>
      <c r="C4834" s="435"/>
      <c r="D4834" s="399"/>
      <c r="E4834" s="400"/>
      <c r="G4834" s="401"/>
      <c r="H4834" s="401"/>
      <c r="I4834" s="401"/>
      <c r="J4834" s="194"/>
      <c r="K4834" s="194"/>
      <c r="L4834" s="195"/>
      <c r="M4834" s="196"/>
      <c r="N4834" s="197"/>
      <c r="O4834" s="197"/>
      <c r="P4834" s="231"/>
    </row>
    <row r="4835" spans="2:16">
      <c r="B4835" s="351"/>
      <c r="C4835" s="435"/>
      <c r="D4835" s="399"/>
      <c r="E4835" s="400"/>
      <c r="G4835" s="401"/>
      <c r="H4835" s="401"/>
      <c r="I4835" s="401"/>
      <c r="J4835" s="194"/>
      <c r="K4835" s="194"/>
      <c r="L4835" s="195"/>
      <c r="M4835" s="196"/>
      <c r="N4835" s="197"/>
      <c r="O4835" s="197"/>
      <c r="P4835" s="231"/>
    </row>
    <row r="4836" spans="2:16">
      <c r="B4836" s="351"/>
      <c r="C4836" s="435"/>
      <c r="D4836" s="399"/>
      <c r="E4836" s="400"/>
      <c r="G4836" s="401"/>
      <c r="H4836" s="401"/>
      <c r="I4836" s="401"/>
      <c r="J4836" s="194"/>
      <c r="K4836" s="194"/>
      <c r="L4836" s="195"/>
      <c r="M4836" s="196"/>
      <c r="N4836" s="197"/>
      <c r="O4836" s="197"/>
      <c r="P4836" s="231"/>
    </row>
    <row r="4837" spans="2:16">
      <c r="B4837" s="351"/>
      <c r="C4837" s="435"/>
      <c r="D4837" s="399"/>
      <c r="E4837" s="400"/>
      <c r="G4837" s="401"/>
      <c r="H4837" s="401"/>
      <c r="I4837" s="401"/>
      <c r="J4837" s="194"/>
      <c r="K4837" s="194"/>
      <c r="L4837" s="195"/>
      <c r="M4837" s="196"/>
      <c r="N4837" s="197"/>
      <c r="O4837" s="197"/>
      <c r="P4837" s="231"/>
    </row>
    <row r="4838" spans="2:16">
      <c r="B4838" s="351"/>
      <c r="C4838" s="435"/>
      <c r="D4838" s="399"/>
      <c r="E4838" s="400"/>
      <c r="G4838" s="401"/>
      <c r="H4838" s="401"/>
      <c r="I4838" s="401"/>
      <c r="J4838" s="194"/>
      <c r="K4838" s="194"/>
      <c r="L4838" s="195"/>
      <c r="M4838" s="196"/>
      <c r="N4838" s="197"/>
      <c r="O4838" s="197"/>
      <c r="P4838" s="231"/>
    </row>
    <row r="4839" spans="2:16">
      <c r="B4839" s="351"/>
      <c r="C4839" s="435"/>
      <c r="D4839" s="399"/>
      <c r="E4839" s="400"/>
      <c r="G4839" s="401"/>
      <c r="H4839" s="401"/>
      <c r="I4839" s="401"/>
      <c r="J4839" s="194"/>
      <c r="K4839" s="194"/>
      <c r="L4839" s="195"/>
      <c r="M4839" s="196"/>
      <c r="N4839" s="197"/>
      <c r="O4839" s="197"/>
      <c r="P4839" s="231"/>
    </row>
    <row r="4840" spans="2:16">
      <c r="B4840" s="351"/>
      <c r="C4840" s="435"/>
      <c r="D4840" s="399"/>
      <c r="E4840" s="400"/>
      <c r="G4840" s="401"/>
      <c r="H4840" s="401"/>
      <c r="I4840" s="401"/>
      <c r="J4840" s="194"/>
      <c r="K4840" s="194"/>
      <c r="L4840" s="195"/>
      <c r="M4840" s="196"/>
      <c r="N4840" s="197"/>
      <c r="O4840" s="197"/>
      <c r="P4840" s="231"/>
    </row>
    <row r="4841" spans="2:16">
      <c r="B4841" s="351"/>
      <c r="C4841" s="435"/>
      <c r="D4841" s="399"/>
      <c r="E4841" s="400"/>
      <c r="G4841" s="401"/>
      <c r="H4841" s="401"/>
      <c r="I4841" s="401"/>
      <c r="J4841" s="194"/>
      <c r="K4841" s="194"/>
      <c r="L4841" s="195"/>
      <c r="M4841" s="196"/>
      <c r="N4841" s="197"/>
      <c r="O4841" s="197"/>
      <c r="P4841" s="231"/>
    </row>
    <row r="4842" spans="2:16">
      <c r="B4842" s="351"/>
      <c r="C4842" s="435"/>
      <c r="D4842" s="399"/>
      <c r="E4842" s="400"/>
      <c r="G4842" s="401"/>
      <c r="H4842" s="401"/>
      <c r="I4842" s="401"/>
      <c r="J4842" s="194"/>
      <c r="K4842" s="194"/>
      <c r="L4842" s="195"/>
      <c r="M4842" s="196"/>
      <c r="N4842" s="197"/>
      <c r="O4842" s="197"/>
      <c r="P4842" s="231"/>
    </row>
    <row r="4843" spans="2:16">
      <c r="B4843" s="351"/>
      <c r="C4843" s="435"/>
      <c r="D4843" s="399"/>
      <c r="E4843" s="400"/>
      <c r="G4843" s="401"/>
      <c r="H4843" s="401"/>
      <c r="I4843" s="401"/>
      <c r="J4843" s="194"/>
      <c r="K4843" s="194"/>
      <c r="L4843" s="195"/>
      <c r="M4843" s="196"/>
      <c r="N4843" s="197"/>
      <c r="O4843" s="197"/>
      <c r="P4843" s="231"/>
    </row>
    <row r="4844" spans="2:16">
      <c r="B4844" s="351"/>
      <c r="C4844" s="435"/>
      <c r="D4844" s="399"/>
      <c r="E4844" s="400"/>
      <c r="G4844" s="401"/>
      <c r="H4844" s="401"/>
      <c r="I4844" s="401"/>
      <c r="J4844" s="194"/>
      <c r="K4844" s="194"/>
      <c r="L4844" s="195"/>
      <c r="M4844" s="196"/>
      <c r="N4844" s="197"/>
      <c r="O4844" s="197"/>
      <c r="P4844" s="231"/>
    </row>
    <row r="4845" spans="2:16">
      <c r="B4845" s="351"/>
      <c r="C4845" s="435"/>
      <c r="D4845" s="399"/>
      <c r="E4845" s="400"/>
      <c r="G4845" s="401"/>
      <c r="H4845" s="401"/>
      <c r="I4845" s="401"/>
      <c r="J4845" s="194"/>
      <c r="K4845" s="194"/>
      <c r="L4845" s="195"/>
      <c r="M4845" s="196"/>
      <c r="N4845" s="197"/>
      <c r="O4845" s="197"/>
      <c r="P4845" s="231"/>
    </row>
    <row r="4846" spans="2:16">
      <c r="B4846" s="351"/>
      <c r="C4846" s="435"/>
      <c r="D4846" s="399"/>
      <c r="E4846" s="400"/>
      <c r="G4846" s="401"/>
      <c r="H4846" s="401"/>
      <c r="I4846" s="401"/>
      <c r="J4846" s="194"/>
      <c r="K4846" s="194"/>
      <c r="L4846" s="195"/>
      <c r="M4846" s="196"/>
      <c r="N4846" s="197"/>
      <c r="O4846" s="197"/>
      <c r="P4846" s="231"/>
    </row>
    <row r="4847" spans="2:16">
      <c r="B4847" s="351"/>
      <c r="C4847" s="435"/>
      <c r="D4847" s="399"/>
      <c r="E4847" s="400"/>
      <c r="G4847" s="401"/>
      <c r="H4847" s="401"/>
      <c r="I4847" s="401"/>
      <c r="J4847" s="194"/>
      <c r="K4847" s="194"/>
      <c r="L4847" s="195"/>
      <c r="M4847" s="196"/>
      <c r="N4847" s="197"/>
      <c r="O4847" s="197"/>
      <c r="P4847" s="231"/>
    </row>
    <row r="4848" spans="2:16">
      <c r="B4848" s="351"/>
      <c r="C4848" s="435"/>
      <c r="D4848" s="399"/>
      <c r="E4848" s="400"/>
      <c r="G4848" s="401"/>
      <c r="H4848" s="401"/>
      <c r="I4848" s="401"/>
      <c r="J4848" s="194"/>
      <c r="K4848" s="194"/>
      <c r="L4848" s="195"/>
      <c r="M4848" s="196"/>
      <c r="N4848" s="197"/>
      <c r="O4848" s="197"/>
      <c r="P4848" s="231"/>
    </row>
    <row r="4849" spans="2:16">
      <c r="B4849" s="351"/>
      <c r="C4849" s="435"/>
      <c r="D4849" s="399"/>
      <c r="E4849" s="400"/>
      <c r="G4849" s="401"/>
      <c r="H4849" s="401"/>
      <c r="I4849" s="401"/>
      <c r="J4849" s="194"/>
      <c r="K4849" s="194"/>
      <c r="L4849" s="195"/>
      <c r="M4849" s="196"/>
      <c r="N4849" s="197"/>
      <c r="O4849" s="197"/>
      <c r="P4849" s="231"/>
    </row>
    <row r="4850" spans="2:16">
      <c r="B4850" s="351"/>
      <c r="C4850" s="435"/>
      <c r="D4850" s="399"/>
      <c r="E4850" s="400"/>
      <c r="G4850" s="401"/>
      <c r="H4850" s="401"/>
      <c r="I4850" s="401"/>
      <c r="J4850" s="194"/>
      <c r="K4850" s="194"/>
      <c r="L4850" s="195"/>
      <c r="M4850" s="196"/>
      <c r="N4850" s="197"/>
      <c r="O4850" s="197"/>
      <c r="P4850" s="231"/>
    </row>
    <row r="4851" spans="2:16">
      <c r="B4851" s="351"/>
      <c r="C4851" s="435"/>
      <c r="D4851" s="399"/>
      <c r="E4851" s="400"/>
      <c r="G4851" s="401"/>
      <c r="H4851" s="401"/>
      <c r="I4851" s="401"/>
      <c r="J4851" s="194"/>
      <c r="K4851" s="194"/>
      <c r="L4851" s="195"/>
      <c r="M4851" s="196"/>
      <c r="N4851" s="197"/>
      <c r="O4851" s="197"/>
      <c r="P4851" s="231"/>
    </row>
    <row r="4852" spans="2:16">
      <c r="B4852" s="351"/>
      <c r="C4852" s="435"/>
      <c r="D4852" s="399"/>
      <c r="E4852" s="400"/>
      <c r="G4852" s="401"/>
      <c r="H4852" s="401"/>
      <c r="I4852" s="401"/>
      <c r="J4852" s="194"/>
      <c r="K4852" s="194"/>
      <c r="L4852" s="195"/>
      <c r="M4852" s="196"/>
      <c r="N4852" s="197"/>
      <c r="O4852" s="197"/>
      <c r="P4852" s="231"/>
    </row>
    <row r="4853" spans="2:16">
      <c r="B4853" s="351"/>
      <c r="C4853" s="435"/>
      <c r="D4853" s="399"/>
      <c r="E4853" s="400"/>
      <c r="G4853" s="401"/>
      <c r="H4853" s="401"/>
      <c r="I4853" s="401"/>
      <c r="J4853" s="194"/>
      <c r="K4853" s="194"/>
      <c r="L4853" s="195"/>
      <c r="M4853" s="196"/>
      <c r="N4853" s="197"/>
      <c r="O4853" s="197"/>
      <c r="P4853" s="231"/>
    </row>
    <row r="4854" spans="2:16">
      <c r="B4854" s="351"/>
      <c r="C4854" s="435"/>
      <c r="D4854" s="399"/>
      <c r="E4854" s="400"/>
      <c r="G4854" s="401"/>
      <c r="H4854" s="401"/>
      <c r="I4854" s="401"/>
      <c r="J4854" s="194"/>
      <c r="K4854" s="194"/>
      <c r="L4854" s="195"/>
      <c r="M4854" s="196"/>
      <c r="N4854" s="197"/>
      <c r="O4854" s="197"/>
      <c r="P4854" s="231"/>
    </row>
    <row r="4855" spans="2:16">
      <c r="B4855" s="351"/>
      <c r="C4855" s="435"/>
      <c r="D4855" s="399"/>
      <c r="E4855" s="400"/>
      <c r="G4855" s="401"/>
      <c r="H4855" s="401"/>
      <c r="I4855" s="401"/>
      <c r="J4855" s="194"/>
      <c r="K4855" s="194"/>
      <c r="L4855" s="195"/>
      <c r="M4855" s="196"/>
      <c r="N4855" s="197"/>
      <c r="O4855" s="197"/>
      <c r="P4855" s="231"/>
    </row>
    <row r="4856" spans="2:16">
      <c r="B4856" s="351"/>
      <c r="C4856" s="435"/>
      <c r="D4856" s="399"/>
      <c r="E4856" s="400"/>
      <c r="G4856" s="401"/>
      <c r="H4856" s="401"/>
      <c r="I4856" s="401"/>
      <c r="J4856" s="194"/>
      <c r="K4856" s="194"/>
      <c r="L4856" s="195"/>
      <c r="M4856" s="196"/>
      <c r="N4856" s="197"/>
      <c r="O4856" s="197"/>
      <c r="P4856" s="231"/>
    </row>
    <row r="4857" spans="2:16">
      <c r="B4857" s="351"/>
      <c r="C4857" s="435"/>
      <c r="D4857" s="399"/>
      <c r="E4857" s="400"/>
      <c r="G4857" s="401"/>
      <c r="H4857" s="401"/>
      <c r="I4857" s="401"/>
      <c r="J4857" s="194"/>
      <c r="K4857" s="194"/>
      <c r="L4857" s="195"/>
      <c r="M4857" s="196"/>
      <c r="N4857" s="197"/>
      <c r="O4857" s="197"/>
      <c r="P4857" s="231"/>
    </row>
    <row r="4858" spans="2:16">
      <c r="B4858" s="351"/>
      <c r="C4858" s="435"/>
      <c r="D4858" s="399"/>
      <c r="E4858" s="400"/>
      <c r="G4858" s="401"/>
      <c r="H4858" s="401"/>
      <c r="I4858" s="401"/>
      <c r="J4858" s="194"/>
      <c r="K4858" s="194"/>
      <c r="L4858" s="195"/>
      <c r="M4858" s="196"/>
      <c r="N4858" s="197"/>
      <c r="O4858" s="197"/>
      <c r="P4858" s="231"/>
    </row>
    <row r="4859" spans="2:16">
      <c r="B4859" s="351"/>
      <c r="C4859" s="435"/>
      <c r="D4859" s="399"/>
      <c r="E4859" s="400"/>
      <c r="G4859" s="401"/>
      <c r="H4859" s="401"/>
      <c r="I4859" s="401"/>
      <c r="J4859" s="194"/>
      <c r="K4859" s="194"/>
      <c r="L4859" s="195"/>
      <c r="M4859" s="196"/>
      <c r="N4859" s="197"/>
      <c r="O4859" s="197"/>
      <c r="P4859" s="231"/>
    </row>
    <row r="4860" spans="2:16">
      <c r="B4860" s="351"/>
      <c r="C4860" s="435"/>
      <c r="D4860" s="399"/>
      <c r="E4860" s="400"/>
      <c r="G4860" s="401"/>
      <c r="H4860" s="401"/>
      <c r="I4860" s="401"/>
      <c r="J4860" s="194"/>
      <c r="K4860" s="194"/>
      <c r="L4860" s="195"/>
      <c r="M4860" s="196"/>
      <c r="N4860" s="197"/>
      <c r="O4860" s="197"/>
      <c r="P4860" s="231"/>
    </row>
    <row r="4861" spans="2:16">
      <c r="B4861" s="351"/>
      <c r="C4861" s="435"/>
      <c r="D4861" s="399"/>
      <c r="E4861" s="400"/>
      <c r="G4861" s="401"/>
      <c r="H4861" s="401"/>
      <c r="I4861" s="401"/>
      <c r="J4861" s="194"/>
      <c r="K4861" s="194"/>
      <c r="L4861" s="195"/>
      <c r="M4861" s="196"/>
      <c r="N4861" s="197"/>
      <c r="O4861" s="197"/>
      <c r="P4861" s="231"/>
    </row>
    <row r="4862" spans="2:16">
      <c r="B4862" s="351"/>
      <c r="C4862" s="435"/>
      <c r="D4862" s="399"/>
      <c r="E4862" s="400"/>
      <c r="G4862" s="401"/>
      <c r="H4862" s="401"/>
      <c r="I4862" s="401"/>
      <c r="J4862" s="194"/>
      <c r="K4862" s="194"/>
      <c r="L4862" s="195"/>
      <c r="M4862" s="196"/>
      <c r="N4862" s="197"/>
      <c r="O4862" s="197"/>
      <c r="P4862" s="231"/>
    </row>
    <row r="4863" spans="2:16">
      <c r="B4863" s="351"/>
      <c r="C4863" s="435"/>
      <c r="D4863" s="399"/>
      <c r="E4863" s="400"/>
      <c r="G4863" s="401"/>
      <c r="H4863" s="401"/>
      <c r="I4863" s="401"/>
      <c r="J4863" s="194"/>
      <c r="K4863" s="194"/>
      <c r="L4863" s="195"/>
      <c r="M4863" s="196"/>
      <c r="N4863" s="197"/>
      <c r="O4863" s="197"/>
      <c r="P4863" s="231"/>
    </row>
    <row r="4864" spans="2:16">
      <c r="B4864" s="351"/>
      <c r="C4864" s="435"/>
      <c r="D4864" s="399"/>
      <c r="E4864" s="400"/>
      <c r="G4864" s="401"/>
      <c r="H4864" s="401"/>
      <c r="I4864" s="401"/>
      <c r="J4864" s="194"/>
      <c r="K4864" s="194"/>
      <c r="L4864" s="195"/>
      <c r="M4864" s="196"/>
      <c r="N4864" s="197"/>
      <c r="O4864" s="197"/>
      <c r="P4864" s="231"/>
    </row>
    <row r="4865" spans="2:16">
      <c r="B4865" s="351"/>
      <c r="C4865" s="435"/>
      <c r="D4865" s="399"/>
      <c r="E4865" s="400"/>
      <c r="G4865" s="401"/>
      <c r="H4865" s="401"/>
      <c r="I4865" s="401"/>
      <c r="J4865" s="194"/>
      <c r="K4865" s="194"/>
      <c r="L4865" s="195"/>
      <c r="M4865" s="196"/>
      <c r="N4865" s="197"/>
      <c r="O4865" s="197"/>
      <c r="P4865" s="231"/>
    </row>
    <row r="4866" spans="2:16">
      <c r="B4866" s="351"/>
      <c r="C4866" s="435"/>
      <c r="D4866" s="399"/>
      <c r="E4866" s="400"/>
      <c r="G4866" s="401"/>
      <c r="H4866" s="401"/>
      <c r="I4866" s="401"/>
      <c r="J4866" s="194"/>
      <c r="K4866" s="194"/>
      <c r="L4866" s="195"/>
      <c r="M4866" s="196"/>
      <c r="N4866" s="197"/>
      <c r="O4866" s="197"/>
      <c r="P4866" s="231"/>
    </row>
    <row r="4867" spans="2:16">
      <c r="B4867" s="351"/>
      <c r="C4867" s="435"/>
      <c r="D4867" s="399"/>
      <c r="E4867" s="400"/>
      <c r="G4867" s="401"/>
      <c r="H4867" s="401"/>
      <c r="I4867" s="401"/>
      <c r="J4867" s="194"/>
      <c r="K4867" s="194"/>
      <c r="L4867" s="195"/>
      <c r="M4867" s="196"/>
      <c r="N4867" s="197"/>
      <c r="O4867" s="197"/>
      <c r="P4867" s="231"/>
    </row>
    <row r="4868" spans="2:16">
      <c r="B4868" s="351"/>
      <c r="C4868" s="435"/>
      <c r="D4868" s="399"/>
      <c r="E4868" s="400"/>
      <c r="G4868" s="401"/>
      <c r="H4868" s="401"/>
      <c r="I4868" s="401"/>
      <c r="J4868" s="194"/>
      <c r="K4868" s="194"/>
      <c r="L4868" s="195"/>
      <c r="M4868" s="196"/>
      <c r="N4868" s="197"/>
      <c r="O4868" s="197"/>
      <c r="P4868" s="231"/>
    </row>
    <row r="4869" spans="2:16">
      <c r="B4869" s="351"/>
      <c r="C4869" s="435"/>
      <c r="D4869" s="399"/>
      <c r="E4869" s="400"/>
      <c r="G4869" s="401"/>
      <c r="H4869" s="401"/>
      <c r="I4869" s="401"/>
      <c r="J4869" s="194"/>
      <c r="K4869" s="194"/>
      <c r="L4869" s="195"/>
      <c r="M4869" s="196"/>
      <c r="N4869" s="197"/>
      <c r="O4869" s="197"/>
      <c r="P4869" s="231"/>
    </row>
    <row r="4870" spans="2:16">
      <c r="B4870" s="351"/>
      <c r="C4870" s="435"/>
      <c r="D4870" s="399"/>
      <c r="E4870" s="400"/>
      <c r="G4870" s="401"/>
      <c r="H4870" s="401"/>
      <c r="I4870" s="401"/>
      <c r="J4870" s="194"/>
      <c r="K4870" s="194"/>
      <c r="L4870" s="195"/>
      <c r="M4870" s="196"/>
      <c r="N4870" s="197"/>
      <c r="O4870" s="197"/>
      <c r="P4870" s="231"/>
    </row>
    <row r="4871" spans="2:16">
      <c r="B4871" s="351"/>
      <c r="C4871" s="435"/>
      <c r="D4871" s="399"/>
      <c r="E4871" s="400"/>
      <c r="G4871" s="401"/>
      <c r="H4871" s="401"/>
      <c r="I4871" s="401"/>
      <c r="J4871" s="194"/>
      <c r="K4871" s="194"/>
      <c r="L4871" s="195"/>
      <c r="M4871" s="196"/>
      <c r="N4871" s="197"/>
      <c r="O4871" s="197"/>
      <c r="P4871" s="231"/>
    </row>
    <row r="4872" spans="2:16">
      <c r="B4872" s="351"/>
      <c r="C4872" s="435"/>
      <c r="D4872" s="399"/>
      <c r="E4872" s="400"/>
      <c r="G4872" s="401"/>
      <c r="H4872" s="401"/>
      <c r="I4872" s="401"/>
      <c r="J4872" s="194"/>
      <c r="K4872" s="194"/>
      <c r="L4872" s="195"/>
      <c r="M4872" s="196"/>
      <c r="N4872" s="197"/>
      <c r="O4872" s="197"/>
      <c r="P4872" s="231"/>
    </row>
    <row r="4873" spans="2:16">
      <c r="B4873" s="351"/>
      <c r="C4873" s="435"/>
      <c r="D4873" s="399"/>
      <c r="E4873" s="400"/>
      <c r="G4873" s="401"/>
      <c r="H4873" s="401"/>
      <c r="I4873" s="401"/>
      <c r="J4873" s="194"/>
      <c r="K4873" s="194"/>
      <c r="L4873" s="195"/>
      <c r="M4873" s="196"/>
      <c r="N4873" s="197"/>
      <c r="O4873" s="197"/>
      <c r="P4873" s="231"/>
    </row>
    <row r="4874" spans="2:16">
      <c r="B4874" s="351"/>
      <c r="C4874" s="435"/>
      <c r="D4874" s="399"/>
      <c r="E4874" s="400"/>
      <c r="G4874" s="401"/>
      <c r="H4874" s="401"/>
      <c r="I4874" s="401"/>
      <c r="J4874" s="194"/>
      <c r="K4874" s="194"/>
      <c r="L4874" s="195"/>
      <c r="M4874" s="196"/>
      <c r="N4874" s="197"/>
      <c r="O4874" s="197"/>
      <c r="P4874" s="231"/>
    </row>
    <row r="4875" spans="2:16">
      <c r="B4875" s="351"/>
      <c r="C4875" s="435"/>
      <c r="D4875" s="399"/>
      <c r="E4875" s="400"/>
      <c r="G4875" s="401"/>
      <c r="H4875" s="401"/>
      <c r="I4875" s="401"/>
      <c r="J4875" s="194"/>
      <c r="K4875" s="194"/>
      <c r="L4875" s="195"/>
      <c r="M4875" s="196"/>
      <c r="N4875" s="197"/>
      <c r="O4875" s="197"/>
      <c r="P4875" s="231"/>
    </row>
    <row r="4876" spans="2:16">
      <c r="B4876" s="351"/>
      <c r="C4876" s="435"/>
      <c r="D4876" s="399"/>
      <c r="E4876" s="400"/>
      <c r="G4876" s="401"/>
      <c r="H4876" s="401"/>
      <c r="I4876" s="401"/>
      <c r="J4876" s="194"/>
      <c r="K4876" s="194"/>
      <c r="L4876" s="195"/>
      <c r="M4876" s="196"/>
      <c r="N4876" s="197"/>
      <c r="O4876" s="197"/>
      <c r="P4876" s="231"/>
    </row>
    <row r="4877" spans="2:16">
      <c r="B4877" s="351"/>
      <c r="C4877" s="435"/>
      <c r="D4877" s="399"/>
      <c r="E4877" s="400"/>
      <c r="G4877" s="401"/>
      <c r="H4877" s="401"/>
      <c r="I4877" s="401"/>
      <c r="J4877" s="194"/>
      <c r="K4877" s="194"/>
      <c r="L4877" s="195"/>
      <c r="M4877" s="196"/>
      <c r="N4877" s="197"/>
      <c r="O4877" s="197"/>
      <c r="P4877" s="231"/>
    </row>
    <row r="4878" spans="2:16">
      <c r="B4878" s="351"/>
      <c r="C4878" s="435"/>
      <c r="D4878" s="399"/>
      <c r="E4878" s="400"/>
      <c r="G4878" s="401"/>
      <c r="H4878" s="401"/>
      <c r="I4878" s="401"/>
      <c r="J4878" s="194"/>
      <c r="K4878" s="194"/>
      <c r="L4878" s="195"/>
      <c r="M4878" s="196"/>
      <c r="N4878" s="197"/>
      <c r="O4878" s="197"/>
      <c r="P4878" s="231"/>
    </row>
    <row r="4879" spans="2:16">
      <c r="B4879" s="351"/>
      <c r="C4879" s="435"/>
      <c r="D4879" s="399"/>
      <c r="E4879" s="400"/>
      <c r="G4879" s="401"/>
      <c r="H4879" s="401"/>
      <c r="I4879" s="401"/>
      <c r="J4879" s="194"/>
      <c r="K4879" s="194"/>
      <c r="L4879" s="195"/>
      <c r="M4879" s="196"/>
      <c r="N4879" s="197"/>
      <c r="O4879" s="197"/>
      <c r="P4879" s="231"/>
    </row>
    <row r="4880" spans="2:16">
      <c r="B4880" s="351"/>
      <c r="C4880" s="435"/>
      <c r="D4880" s="399"/>
      <c r="E4880" s="400"/>
      <c r="G4880" s="401"/>
      <c r="H4880" s="401"/>
      <c r="I4880" s="401"/>
      <c r="J4880" s="194"/>
      <c r="K4880" s="194"/>
      <c r="L4880" s="195"/>
      <c r="M4880" s="196"/>
      <c r="N4880" s="197"/>
      <c r="O4880" s="197"/>
      <c r="P4880" s="231"/>
    </row>
    <row r="4881" spans="2:16">
      <c r="B4881" s="351"/>
      <c r="C4881" s="435"/>
      <c r="D4881" s="399"/>
      <c r="E4881" s="400"/>
      <c r="G4881" s="401"/>
      <c r="H4881" s="401"/>
      <c r="I4881" s="401"/>
      <c r="J4881" s="194"/>
      <c r="K4881" s="194"/>
      <c r="L4881" s="195"/>
      <c r="M4881" s="196"/>
      <c r="N4881" s="197"/>
      <c r="O4881" s="197"/>
      <c r="P4881" s="231"/>
    </row>
    <row r="4882" spans="2:16">
      <c r="B4882" s="351"/>
      <c r="C4882" s="435"/>
      <c r="D4882" s="399"/>
      <c r="E4882" s="400"/>
      <c r="G4882" s="401"/>
      <c r="H4882" s="401"/>
      <c r="I4882" s="401"/>
      <c r="J4882" s="194"/>
      <c r="K4882" s="194"/>
      <c r="L4882" s="195"/>
      <c r="M4882" s="196"/>
      <c r="N4882" s="197"/>
      <c r="O4882" s="197"/>
      <c r="P4882" s="231"/>
    </row>
    <row r="4883" spans="2:16">
      <c r="B4883" s="351"/>
      <c r="C4883" s="435"/>
      <c r="D4883" s="399"/>
      <c r="E4883" s="400"/>
      <c r="G4883" s="401"/>
      <c r="H4883" s="401"/>
      <c r="I4883" s="401"/>
      <c r="J4883" s="194"/>
      <c r="K4883" s="194"/>
      <c r="L4883" s="195"/>
      <c r="M4883" s="196"/>
      <c r="N4883" s="197"/>
      <c r="O4883" s="197"/>
      <c r="P4883" s="231"/>
    </row>
    <row r="4884" spans="2:16">
      <c r="B4884" s="351"/>
      <c r="C4884" s="435"/>
      <c r="D4884" s="399"/>
      <c r="E4884" s="400"/>
      <c r="G4884" s="401"/>
      <c r="H4884" s="401"/>
      <c r="I4884" s="401"/>
      <c r="J4884" s="194"/>
      <c r="K4884" s="194"/>
      <c r="L4884" s="195"/>
      <c r="M4884" s="196"/>
      <c r="N4884" s="197"/>
      <c r="O4884" s="197"/>
      <c r="P4884" s="231"/>
    </row>
    <row r="4885" spans="2:16">
      <c r="B4885" s="351"/>
      <c r="C4885" s="435"/>
      <c r="D4885" s="399"/>
      <c r="E4885" s="400"/>
      <c r="G4885" s="401"/>
      <c r="H4885" s="401"/>
      <c r="I4885" s="401"/>
      <c r="J4885" s="194"/>
      <c r="K4885" s="194"/>
      <c r="L4885" s="195"/>
      <c r="M4885" s="196"/>
      <c r="N4885" s="197"/>
      <c r="O4885" s="197"/>
      <c r="P4885" s="231"/>
    </row>
    <row r="4886" spans="2:16">
      <c r="B4886" s="351"/>
      <c r="C4886" s="435"/>
      <c r="D4886" s="399"/>
      <c r="E4886" s="400"/>
      <c r="G4886" s="401"/>
      <c r="H4886" s="401"/>
      <c r="I4886" s="401"/>
      <c r="J4886" s="194"/>
      <c r="K4886" s="194"/>
      <c r="L4886" s="195"/>
      <c r="M4886" s="196"/>
      <c r="N4886" s="197"/>
      <c r="O4886" s="197"/>
      <c r="P4886" s="231"/>
    </row>
    <row r="4887" spans="2:16">
      <c r="B4887" s="351"/>
      <c r="C4887" s="435"/>
      <c r="D4887" s="399"/>
      <c r="E4887" s="400"/>
      <c r="G4887" s="401"/>
      <c r="H4887" s="401"/>
      <c r="I4887" s="401"/>
      <c r="J4887" s="194"/>
      <c r="K4887" s="194"/>
      <c r="L4887" s="195"/>
      <c r="M4887" s="196"/>
      <c r="N4887" s="197"/>
      <c r="O4887" s="197"/>
      <c r="P4887" s="231"/>
    </row>
    <row r="4888" spans="2:16">
      <c r="B4888" s="351"/>
      <c r="C4888" s="435"/>
      <c r="D4888" s="399"/>
      <c r="E4888" s="400"/>
      <c r="G4888" s="401"/>
      <c r="H4888" s="401"/>
      <c r="I4888" s="401"/>
      <c r="J4888" s="194"/>
      <c r="K4888" s="194"/>
      <c r="L4888" s="195"/>
      <c r="M4888" s="196"/>
      <c r="N4888" s="197"/>
      <c r="O4888" s="197"/>
      <c r="P4888" s="231"/>
    </row>
    <row r="4889" spans="2:16">
      <c r="B4889" s="351"/>
      <c r="C4889" s="435"/>
      <c r="D4889" s="399"/>
      <c r="E4889" s="400"/>
      <c r="G4889" s="401"/>
      <c r="H4889" s="401"/>
      <c r="I4889" s="401"/>
      <c r="J4889" s="194"/>
      <c r="K4889" s="194"/>
      <c r="L4889" s="195"/>
      <c r="M4889" s="196"/>
      <c r="N4889" s="197"/>
      <c r="O4889" s="197"/>
      <c r="P4889" s="231"/>
    </row>
    <row r="4890" spans="2:16">
      <c r="B4890" s="351"/>
      <c r="C4890" s="435"/>
      <c r="D4890" s="399"/>
      <c r="E4890" s="400"/>
      <c r="G4890" s="401"/>
      <c r="H4890" s="401"/>
      <c r="I4890" s="401"/>
      <c r="J4890" s="194"/>
      <c r="K4890" s="194"/>
      <c r="L4890" s="195"/>
      <c r="M4890" s="196"/>
      <c r="N4890" s="197"/>
      <c r="O4890" s="197"/>
      <c r="P4890" s="231"/>
    </row>
    <row r="4891" spans="2:16">
      <c r="B4891" s="351"/>
      <c r="C4891" s="435"/>
      <c r="D4891" s="399"/>
      <c r="E4891" s="400"/>
      <c r="G4891" s="401"/>
      <c r="H4891" s="401"/>
      <c r="I4891" s="401"/>
      <c r="J4891" s="194"/>
      <c r="K4891" s="194"/>
      <c r="L4891" s="195"/>
      <c r="M4891" s="196"/>
      <c r="N4891" s="197"/>
      <c r="O4891" s="197"/>
      <c r="P4891" s="231"/>
    </row>
    <row r="4892" spans="2:16">
      <c r="B4892" s="351"/>
      <c r="C4892" s="435"/>
      <c r="D4892" s="399"/>
      <c r="E4892" s="400"/>
      <c r="G4892" s="401"/>
      <c r="H4892" s="401"/>
      <c r="I4892" s="401"/>
      <c r="J4892" s="194"/>
      <c r="K4892" s="194"/>
      <c r="L4892" s="195"/>
      <c r="M4892" s="196"/>
      <c r="N4892" s="197"/>
      <c r="O4892" s="197"/>
      <c r="P4892" s="231"/>
    </row>
    <row r="4893" spans="2:16">
      <c r="B4893" s="351"/>
      <c r="C4893" s="435"/>
      <c r="D4893" s="399"/>
      <c r="E4893" s="400"/>
      <c r="G4893" s="401"/>
      <c r="H4893" s="401"/>
      <c r="I4893" s="401"/>
      <c r="J4893" s="194"/>
      <c r="K4893" s="194"/>
      <c r="L4893" s="195"/>
      <c r="M4893" s="196"/>
      <c r="N4893" s="197"/>
      <c r="O4893" s="197"/>
      <c r="P4893" s="231"/>
    </row>
    <row r="4894" spans="2:16">
      <c r="B4894" s="402"/>
      <c r="C4894" s="435"/>
      <c r="D4894" s="404"/>
      <c r="E4894" s="405"/>
      <c r="G4894" s="406"/>
      <c r="H4894" s="406"/>
      <c r="I4894" s="406"/>
      <c r="J4894" s="194"/>
      <c r="K4894" s="194"/>
      <c r="L4894" s="195"/>
      <c r="M4894" s="196"/>
      <c r="N4894" s="197"/>
      <c r="O4894" s="197"/>
      <c r="P4894" s="221"/>
    </row>
    <row r="4895" spans="2:16">
      <c r="B4895" s="351"/>
      <c r="C4895" s="435"/>
      <c r="D4895" s="399"/>
      <c r="E4895" s="400"/>
      <c r="G4895" s="401"/>
      <c r="H4895" s="401"/>
      <c r="I4895" s="401"/>
      <c r="J4895" s="194"/>
      <c r="K4895" s="194"/>
      <c r="L4895" s="195"/>
      <c r="M4895" s="196"/>
      <c r="N4895" s="197"/>
      <c r="O4895" s="197"/>
      <c r="P4895" s="231"/>
    </row>
    <row r="4896" spans="2:16">
      <c r="B4896" s="351"/>
      <c r="C4896" s="435"/>
      <c r="D4896" s="399"/>
      <c r="E4896" s="400"/>
      <c r="G4896" s="401"/>
      <c r="H4896" s="401"/>
      <c r="I4896" s="401"/>
      <c r="J4896" s="194"/>
      <c r="K4896" s="194"/>
      <c r="L4896" s="195"/>
      <c r="M4896" s="196"/>
      <c r="N4896" s="197"/>
      <c r="O4896" s="197"/>
      <c r="P4896" s="231"/>
    </row>
    <row r="4897" spans="2:16">
      <c r="B4897" s="351"/>
      <c r="C4897" s="435"/>
      <c r="D4897" s="399"/>
      <c r="E4897" s="400"/>
      <c r="G4897" s="401"/>
      <c r="H4897" s="401"/>
      <c r="I4897" s="401"/>
      <c r="J4897" s="194"/>
      <c r="K4897" s="194"/>
      <c r="L4897" s="195"/>
      <c r="M4897" s="196"/>
      <c r="N4897" s="197"/>
      <c r="O4897" s="197"/>
      <c r="P4897" s="231"/>
    </row>
    <row r="4898" spans="2:16">
      <c r="B4898" s="351"/>
      <c r="C4898" s="435"/>
      <c r="D4898" s="399"/>
      <c r="E4898" s="400"/>
      <c r="G4898" s="401"/>
      <c r="H4898" s="401"/>
      <c r="I4898" s="401"/>
      <c r="J4898" s="194"/>
      <c r="K4898" s="194"/>
      <c r="L4898" s="195"/>
      <c r="M4898" s="196"/>
      <c r="N4898" s="197"/>
      <c r="O4898" s="197"/>
      <c r="P4898" s="231"/>
    </row>
    <row r="4899" spans="2:16">
      <c r="B4899" s="351"/>
      <c r="C4899" s="435"/>
      <c r="D4899" s="399"/>
      <c r="E4899" s="400"/>
      <c r="G4899" s="401"/>
      <c r="H4899" s="401"/>
      <c r="I4899" s="401"/>
      <c r="J4899" s="194"/>
      <c r="K4899" s="194"/>
      <c r="L4899" s="195"/>
      <c r="M4899" s="196"/>
      <c r="N4899" s="197"/>
      <c r="O4899" s="197"/>
      <c r="P4899" s="231"/>
    </row>
    <row r="4900" spans="2:16">
      <c r="B4900" s="351"/>
      <c r="C4900" s="435"/>
      <c r="D4900" s="399"/>
      <c r="E4900" s="400"/>
      <c r="G4900" s="401"/>
      <c r="H4900" s="401"/>
      <c r="I4900" s="401"/>
      <c r="J4900" s="194"/>
      <c r="K4900" s="194"/>
      <c r="L4900" s="195"/>
      <c r="M4900" s="196"/>
      <c r="N4900" s="197"/>
      <c r="O4900" s="197"/>
      <c r="P4900" s="231"/>
    </row>
    <row r="4901" spans="2:16">
      <c r="B4901" s="351"/>
      <c r="C4901" s="435"/>
      <c r="D4901" s="399"/>
      <c r="E4901" s="400"/>
      <c r="G4901" s="401"/>
      <c r="H4901" s="401"/>
      <c r="I4901" s="401"/>
      <c r="J4901" s="194"/>
      <c r="K4901" s="194"/>
      <c r="L4901" s="195"/>
      <c r="M4901" s="196"/>
      <c r="N4901" s="197"/>
      <c r="O4901" s="197"/>
      <c r="P4901" s="231"/>
    </row>
    <row r="4902" spans="2:16">
      <c r="B4902" s="351"/>
      <c r="C4902" s="435"/>
      <c r="D4902" s="399"/>
      <c r="E4902" s="400"/>
      <c r="G4902" s="401"/>
      <c r="H4902" s="401"/>
      <c r="I4902" s="401"/>
      <c r="J4902" s="194"/>
      <c r="K4902" s="194"/>
      <c r="L4902" s="195"/>
      <c r="M4902" s="196"/>
      <c r="N4902" s="197"/>
      <c r="O4902" s="197"/>
      <c r="P4902" s="231"/>
    </row>
    <row r="4903" spans="2:16">
      <c r="B4903" s="351"/>
      <c r="C4903" s="435"/>
      <c r="D4903" s="399"/>
      <c r="E4903" s="400"/>
      <c r="G4903" s="401"/>
      <c r="H4903" s="401"/>
      <c r="I4903" s="401"/>
      <c r="J4903" s="194"/>
      <c r="K4903" s="194"/>
      <c r="L4903" s="195"/>
      <c r="M4903" s="196"/>
      <c r="N4903" s="197"/>
      <c r="O4903" s="197"/>
      <c r="P4903" s="231"/>
    </row>
    <row r="4904" spans="2:16">
      <c r="B4904" s="351"/>
      <c r="C4904" s="435"/>
      <c r="D4904" s="399"/>
      <c r="E4904" s="400"/>
      <c r="G4904" s="401"/>
      <c r="H4904" s="401"/>
      <c r="I4904" s="401"/>
      <c r="J4904" s="194"/>
      <c r="K4904" s="194"/>
      <c r="L4904" s="195"/>
      <c r="M4904" s="196"/>
      <c r="N4904" s="197"/>
      <c r="O4904" s="197"/>
      <c r="P4904" s="231"/>
    </row>
    <row r="4905" spans="2:16">
      <c r="B4905" s="351"/>
      <c r="C4905" s="435"/>
      <c r="D4905" s="399"/>
      <c r="E4905" s="400"/>
      <c r="G4905" s="401"/>
      <c r="H4905" s="401"/>
      <c r="I4905" s="401"/>
      <c r="J4905" s="194"/>
      <c r="K4905" s="194"/>
      <c r="L4905" s="195"/>
      <c r="M4905" s="196"/>
      <c r="N4905" s="197"/>
      <c r="O4905" s="197"/>
      <c r="P4905" s="231"/>
    </row>
    <row r="4906" spans="2:16">
      <c r="B4906" s="351"/>
      <c r="C4906" s="435"/>
      <c r="D4906" s="399"/>
      <c r="E4906" s="400"/>
      <c r="G4906" s="401"/>
      <c r="H4906" s="401"/>
      <c r="I4906" s="401"/>
      <c r="J4906" s="194"/>
      <c r="K4906" s="194"/>
      <c r="L4906" s="195"/>
      <c r="M4906" s="196"/>
      <c r="N4906" s="197"/>
      <c r="O4906" s="197"/>
      <c r="P4906" s="231"/>
    </row>
    <row r="4907" spans="2:16">
      <c r="B4907" s="351"/>
      <c r="C4907" s="435"/>
      <c r="D4907" s="399"/>
      <c r="E4907" s="400"/>
      <c r="G4907" s="401"/>
      <c r="H4907" s="401"/>
      <c r="I4907" s="401"/>
      <c r="J4907" s="194"/>
      <c r="K4907" s="194"/>
      <c r="L4907" s="195"/>
      <c r="M4907" s="196"/>
      <c r="N4907" s="197"/>
      <c r="O4907" s="197"/>
      <c r="P4907" s="231"/>
    </row>
    <row r="4908" spans="2:16">
      <c r="B4908" s="351"/>
      <c r="C4908" s="435"/>
      <c r="D4908" s="399"/>
      <c r="E4908" s="400"/>
      <c r="G4908" s="401"/>
      <c r="H4908" s="401"/>
      <c r="I4908" s="401"/>
      <c r="J4908" s="194"/>
      <c r="K4908" s="194"/>
      <c r="L4908" s="195"/>
      <c r="M4908" s="196"/>
      <c r="N4908" s="197"/>
      <c r="O4908" s="197"/>
      <c r="P4908" s="231"/>
    </row>
    <row r="4909" spans="2:16">
      <c r="B4909" s="351"/>
      <c r="C4909" s="435"/>
      <c r="D4909" s="399"/>
      <c r="E4909" s="400"/>
      <c r="G4909" s="401"/>
      <c r="H4909" s="401"/>
      <c r="I4909" s="401"/>
      <c r="J4909" s="194"/>
      <c r="K4909" s="194"/>
      <c r="L4909" s="195"/>
      <c r="M4909" s="196"/>
      <c r="N4909" s="197"/>
      <c r="O4909" s="197"/>
      <c r="P4909" s="231"/>
    </row>
    <row r="4910" spans="2:16">
      <c r="B4910" s="351"/>
      <c r="C4910" s="435"/>
      <c r="D4910" s="399"/>
      <c r="E4910" s="400"/>
      <c r="G4910" s="401"/>
      <c r="H4910" s="401"/>
      <c r="I4910" s="401"/>
      <c r="J4910" s="194"/>
      <c r="K4910" s="194"/>
      <c r="L4910" s="195"/>
      <c r="M4910" s="196"/>
      <c r="N4910" s="197"/>
      <c r="O4910" s="197"/>
      <c r="P4910" s="231"/>
    </row>
    <row r="4911" spans="2:16">
      <c r="B4911" s="351"/>
      <c r="C4911" s="435"/>
      <c r="D4911" s="399"/>
      <c r="E4911" s="400"/>
      <c r="G4911" s="401"/>
      <c r="H4911" s="401"/>
      <c r="I4911" s="401"/>
      <c r="J4911" s="194"/>
      <c r="K4911" s="194"/>
      <c r="L4911" s="195"/>
      <c r="M4911" s="196"/>
      <c r="N4911" s="197"/>
      <c r="O4911" s="197"/>
      <c r="P4911" s="231"/>
    </row>
    <row r="4912" spans="2:16">
      <c r="B4912" s="351"/>
      <c r="C4912" s="435"/>
      <c r="D4912" s="399"/>
      <c r="E4912" s="400"/>
      <c r="G4912" s="401"/>
      <c r="H4912" s="401"/>
      <c r="I4912" s="401"/>
      <c r="J4912" s="194"/>
      <c r="K4912" s="194"/>
      <c r="L4912" s="195"/>
      <c r="M4912" s="196"/>
      <c r="N4912" s="197"/>
      <c r="O4912" s="197"/>
      <c r="P4912" s="231"/>
    </row>
    <row r="4913" spans="2:16">
      <c r="B4913" s="351"/>
      <c r="C4913" s="435"/>
      <c r="D4913" s="399"/>
      <c r="E4913" s="400"/>
      <c r="G4913" s="401"/>
      <c r="H4913" s="401"/>
      <c r="I4913" s="401"/>
      <c r="J4913" s="194"/>
      <c r="K4913" s="194"/>
      <c r="L4913" s="195"/>
      <c r="M4913" s="196"/>
      <c r="N4913" s="197"/>
      <c r="O4913" s="197"/>
      <c r="P4913" s="231"/>
    </row>
    <row r="4914" spans="2:16">
      <c r="B4914" s="351"/>
      <c r="C4914" s="435"/>
      <c r="D4914" s="399"/>
      <c r="E4914" s="400"/>
      <c r="G4914" s="401"/>
      <c r="H4914" s="401"/>
      <c r="I4914" s="401"/>
      <c r="J4914" s="194"/>
      <c r="K4914" s="194"/>
      <c r="L4914" s="195"/>
      <c r="M4914" s="196"/>
      <c r="N4914" s="197"/>
      <c r="O4914" s="197"/>
      <c r="P4914" s="231"/>
    </row>
    <row r="4915" spans="2:16">
      <c r="B4915" s="351"/>
      <c r="C4915" s="435"/>
      <c r="D4915" s="399"/>
      <c r="E4915" s="400"/>
      <c r="G4915" s="401"/>
      <c r="H4915" s="401"/>
      <c r="I4915" s="401"/>
      <c r="J4915" s="194"/>
      <c r="K4915" s="194"/>
      <c r="L4915" s="195"/>
      <c r="M4915" s="196"/>
      <c r="N4915" s="197"/>
      <c r="O4915" s="197"/>
      <c r="P4915" s="231"/>
    </row>
    <row r="4916" spans="2:16">
      <c r="B4916" s="351"/>
      <c r="C4916" s="435"/>
      <c r="D4916" s="399"/>
      <c r="E4916" s="400"/>
      <c r="G4916" s="401"/>
      <c r="H4916" s="401"/>
      <c r="I4916" s="401"/>
      <c r="J4916" s="194"/>
      <c r="K4916" s="194"/>
      <c r="L4916" s="195"/>
      <c r="M4916" s="196"/>
      <c r="N4916" s="197"/>
      <c r="O4916" s="197"/>
      <c r="P4916" s="231"/>
    </row>
    <row r="4917" spans="2:16">
      <c r="B4917" s="351"/>
      <c r="C4917" s="435"/>
      <c r="D4917" s="399"/>
      <c r="E4917" s="400"/>
      <c r="G4917" s="401"/>
      <c r="H4917" s="401"/>
      <c r="I4917" s="401"/>
      <c r="J4917" s="194"/>
      <c r="K4917" s="194"/>
      <c r="L4917" s="195"/>
      <c r="M4917" s="196"/>
      <c r="N4917" s="197"/>
      <c r="O4917" s="197"/>
      <c r="P4917" s="231"/>
    </row>
    <row r="4918" spans="2:16">
      <c r="B4918" s="351"/>
      <c r="C4918" s="435"/>
      <c r="D4918" s="399"/>
      <c r="E4918" s="400"/>
      <c r="G4918" s="401"/>
      <c r="H4918" s="401"/>
      <c r="I4918" s="401"/>
      <c r="J4918" s="194"/>
      <c r="K4918" s="194"/>
      <c r="L4918" s="195"/>
      <c r="M4918" s="196"/>
      <c r="N4918" s="197"/>
      <c r="O4918" s="197"/>
      <c r="P4918" s="231"/>
    </row>
    <row r="4919" spans="2:16">
      <c r="B4919" s="351"/>
      <c r="C4919" s="435"/>
      <c r="D4919" s="399"/>
      <c r="E4919" s="400"/>
      <c r="G4919" s="401"/>
      <c r="H4919" s="401"/>
      <c r="I4919" s="401"/>
      <c r="J4919" s="194"/>
      <c r="K4919" s="194"/>
      <c r="L4919" s="195"/>
      <c r="M4919" s="196"/>
      <c r="N4919" s="197"/>
      <c r="O4919" s="197"/>
      <c r="P4919" s="231"/>
    </row>
    <row r="4920" spans="2:16">
      <c r="B4920" s="351"/>
      <c r="C4920" s="435"/>
      <c r="D4920" s="399"/>
      <c r="E4920" s="400"/>
      <c r="G4920" s="401"/>
      <c r="H4920" s="401"/>
      <c r="I4920" s="401"/>
      <c r="J4920" s="194"/>
      <c r="K4920" s="194"/>
      <c r="L4920" s="195"/>
      <c r="M4920" s="196"/>
      <c r="N4920" s="197"/>
      <c r="O4920" s="197"/>
      <c r="P4920" s="231"/>
    </row>
    <row r="4921" spans="2:16">
      <c r="B4921" s="351"/>
      <c r="C4921" s="435"/>
      <c r="D4921" s="399"/>
      <c r="E4921" s="400"/>
      <c r="G4921" s="401"/>
      <c r="H4921" s="401"/>
      <c r="I4921" s="401"/>
      <c r="J4921" s="194"/>
      <c r="K4921" s="194"/>
      <c r="L4921" s="195"/>
      <c r="M4921" s="196"/>
      <c r="N4921" s="197"/>
      <c r="O4921" s="197"/>
      <c r="P4921" s="231"/>
    </row>
    <row r="4922" spans="2:16">
      <c r="B4922" s="351"/>
      <c r="C4922" s="435"/>
      <c r="D4922" s="399"/>
      <c r="E4922" s="400"/>
      <c r="G4922" s="401"/>
      <c r="H4922" s="401"/>
      <c r="I4922" s="401"/>
      <c r="J4922" s="194"/>
      <c r="K4922" s="194"/>
      <c r="L4922" s="195"/>
      <c r="M4922" s="196"/>
      <c r="N4922" s="197"/>
      <c r="O4922" s="197"/>
      <c r="P4922" s="231"/>
    </row>
    <row r="4923" spans="2:16">
      <c r="B4923" s="351"/>
      <c r="C4923" s="435"/>
      <c r="D4923" s="399"/>
      <c r="E4923" s="400"/>
      <c r="G4923" s="401"/>
      <c r="H4923" s="401"/>
      <c r="I4923" s="401"/>
      <c r="J4923" s="194"/>
      <c r="K4923" s="194"/>
      <c r="L4923" s="195"/>
      <c r="M4923" s="196"/>
      <c r="N4923" s="197"/>
      <c r="O4923" s="197"/>
      <c r="P4923" s="231"/>
    </row>
    <row r="4924" spans="2:16">
      <c r="B4924" s="351"/>
      <c r="C4924" s="435"/>
      <c r="D4924" s="399"/>
      <c r="E4924" s="400"/>
      <c r="G4924" s="401"/>
      <c r="H4924" s="401"/>
      <c r="I4924" s="401"/>
      <c r="J4924" s="194"/>
      <c r="K4924" s="194"/>
      <c r="L4924" s="195"/>
      <c r="M4924" s="196"/>
      <c r="N4924" s="197"/>
      <c r="O4924" s="197"/>
      <c r="P4924" s="231"/>
    </row>
    <row r="4925" spans="2:16">
      <c r="B4925" s="351"/>
      <c r="C4925" s="435"/>
      <c r="D4925" s="399"/>
      <c r="E4925" s="400"/>
      <c r="G4925" s="401"/>
      <c r="H4925" s="401"/>
      <c r="I4925" s="401"/>
      <c r="J4925" s="194"/>
      <c r="K4925" s="194"/>
      <c r="L4925" s="195"/>
      <c r="M4925" s="196"/>
      <c r="N4925" s="197"/>
      <c r="O4925" s="197"/>
      <c r="P4925" s="231"/>
    </row>
    <row r="4926" spans="2:16">
      <c r="B4926" s="351"/>
      <c r="C4926" s="435"/>
      <c r="D4926" s="399"/>
      <c r="E4926" s="400"/>
      <c r="G4926" s="401"/>
      <c r="H4926" s="401"/>
      <c r="I4926" s="401"/>
      <c r="J4926" s="194"/>
      <c r="K4926" s="194"/>
      <c r="L4926" s="195"/>
      <c r="M4926" s="196"/>
      <c r="N4926" s="197"/>
      <c r="O4926" s="197"/>
      <c r="P4926" s="231"/>
    </row>
    <row r="4927" spans="2:16">
      <c r="B4927" s="351"/>
      <c r="C4927" s="435"/>
      <c r="D4927" s="399"/>
      <c r="E4927" s="400"/>
      <c r="G4927" s="401"/>
      <c r="H4927" s="401"/>
      <c r="I4927" s="401"/>
      <c r="J4927" s="194"/>
      <c r="K4927" s="194"/>
      <c r="L4927" s="195"/>
      <c r="M4927" s="196"/>
      <c r="N4927" s="197"/>
      <c r="O4927" s="197"/>
      <c r="P4927" s="231"/>
    </row>
    <row r="4928" spans="2:16">
      <c r="B4928" s="351"/>
      <c r="C4928" s="435"/>
      <c r="D4928" s="399"/>
      <c r="E4928" s="400"/>
      <c r="G4928" s="401"/>
      <c r="H4928" s="401"/>
      <c r="I4928" s="401"/>
      <c r="J4928" s="194"/>
      <c r="K4928" s="194"/>
      <c r="L4928" s="195"/>
      <c r="M4928" s="196"/>
      <c r="N4928" s="197"/>
      <c r="O4928" s="197"/>
      <c r="P4928" s="231"/>
    </row>
    <row r="4929" spans="2:16">
      <c r="B4929" s="351"/>
      <c r="C4929" s="435"/>
      <c r="D4929" s="399"/>
      <c r="E4929" s="400"/>
      <c r="G4929" s="401"/>
      <c r="H4929" s="401"/>
      <c r="I4929" s="401"/>
      <c r="J4929" s="194"/>
      <c r="K4929" s="194"/>
      <c r="L4929" s="195"/>
      <c r="M4929" s="196"/>
      <c r="N4929" s="197"/>
      <c r="O4929" s="197"/>
      <c r="P4929" s="231"/>
    </row>
    <row r="4930" spans="2:16">
      <c r="B4930" s="351"/>
      <c r="C4930" s="435"/>
      <c r="D4930" s="399"/>
      <c r="E4930" s="400"/>
      <c r="G4930" s="401"/>
      <c r="H4930" s="401"/>
      <c r="I4930" s="401"/>
      <c r="J4930" s="194"/>
      <c r="K4930" s="194"/>
      <c r="L4930" s="195"/>
      <c r="M4930" s="196"/>
      <c r="N4930" s="197"/>
      <c r="O4930" s="197"/>
      <c r="P4930" s="231"/>
    </row>
    <row r="4931" spans="2:16">
      <c r="B4931" s="351"/>
      <c r="C4931" s="435"/>
      <c r="D4931" s="399"/>
      <c r="E4931" s="400"/>
      <c r="G4931" s="401"/>
      <c r="H4931" s="401"/>
      <c r="I4931" s="401"/>
      <c r="J4931" s="194"/>
      <c r="K4931" s="194"/>
      <c r="L4931" s="195"/>
      <c r="M4931" s="196"/>
      <c r="N4931" s="197"/>
      <c r="O4931" s="197"/>
      <c r="P4931" s="231"/>
    </row>
    <row r="4932" spans="2:16">
      <c r="B4932" s="351"/>
      <c r="C4932" s="435"/>
      <c r="D4932" s="399"/>
      <c r="E4932" s="400"/>
      <c r="G4932" s="401"/>
      <c r="H4932" s="401"/>
      <c r="I4932" s="401"/>
      <c r="J4932" s="194"/>
      <c r="K4932" s="194"/>
      <c r="L4932" s="195"/>
      <c r="M4932" s="196"/>
      <c r="N4932" s="197"/>
      <c r="O4932" s="197"/>
      <c r="P4932" s="231"/>
    </row>
    <row r="4933" spans="2:16">
      <c r="B4933" s="351"/>
      <c r="C4933" s="435"/>
      <c r="D4933" s="399"/>
      <c r="E4933" s="400"/>
      <c r="G4933" s="401"/>
      <c r="H4933" s="401"/>
      <c r="I4933" s="401"/>
      <c r="J4933" s="194"/>
      <c r="K4933" s="194"/>
      <c r="L4933" s="195"/>
      <c r="M4933" s="196"/>
      <c r="N4933" s="197"/>
      <c r="O4933" s="197"/>
      <c r="P4933" s="231"/>
    </row>
    <row r="4934" spans="2:16">
      <c r="B4934" s="351"/>
      <c r="C4934" s="435"/>
      <c r="D4934" s="399"/>
      <c r="E4934" s="400"/>
      <c r="G4934" s="401"/>
      <c r="H4934" s="401"/>
      <c r="I4934" s="401"/>
      <c r="J4934" s="194"/>
      <c r="K4934" s="194"/>
      <c r="L4934" s="195"/>
      <c r="M4934" s="196"/>
      <c r="N4934" s="197"/>
      <c r="O4934" s="197"/>
      <c r="P4934" s="231"/>
    </row>
    <row r="4935" spans="2:16">
      <c r="B4935" s="351"/>
      <c r="C4935" s="435"/>
      <c r="D4935" s="399"/>
      <c r="E4935" s="400"/>
      <c r="G4935" s="401"/>
      <c r="H4935" s="401"/>
      <c r="I4935" s="401"/>
      <c r="J4935" s="194"/>
      <c r="K4935" s="194"/>
      <c r="L4935" s="195"/>
      <c r="M4935" s="196"/>
      <c r="N4935" s="197"/>
      <c r="O4935" s="197"/>
      <c r="P4935" s="231"/>
    </row>
    <row r="4936" spans="2:16">
      <c r="B4936" s="351"/>
      <c r="C4936" s="435"/>
      <c r="D4936" s="399"/>
      <c r="E4936" s="400"/>
      <c r="G4936" s="401"/>
      <c r="H4936" s="401"/>
      <c r="I4936" s="401"/>
      <c r="J4936" s="194"/>
      <c r="K4936" s="194"/>
      <c r="L4936" s="195"/>
      <c r="M4936" s="196"/>
      <c r="N4936" s="197"/>
      <c r="O4936" s="197"/>
      <c r="P4936" s="231"/>
    </row>
    <row r="4937" spans="2:16">
      <c r="B4937" s="351"/>
      <c r="C4937" s="435"/>
      <c r="D4937" s="399"/>
      <c r="E4937" s="400"/>
      <c r="G4937" s="401"/>
      <c r="H4937" s="401"/>
      <c r="I4937" s="401"/>
      <c r="J4937" s="194"/>
      <c r="K4937" s="194"/>
      <c r="L4937" s="195"/>
      <c r="M4937" s="196"/>
      <c r="N4937" s="197"/>
      <c r="O4937" s="197"/>
      <c r="P4937" s="231"/>
    </row>
    <row r="4938" spans="2:16">
      <c r="B4938" s="351"/>
      <c r="C4938" s="435"/>
      <c r="D4938" s="399"/>
      <c r="E4938" s="400"/>
      <c r="G4938" s="401"/>
      <c r="H4938" s="401"/>
      <c r="I4938" s="401"/>
      <c r="J4938" s="194"/>
      <c r="K4938" s="194"/>
      <c r="L4938" s="195"/>
      <c r="M4938" s="196"/>
      <c r="N4938" s="197"/>
      <c r="O4938" s="197"/>
      <c r="P4938" s="231"/>
    </row>
    <row r="4939" spans="2:16">
      <c r="B4939" s="351"/>
      <c r="C4939" s="435"/>
      <c r="D4939" s="399"/>
      <c r="E4939" s="400"/>
      <c r="G4939" s="401"/>
      <c r="H4939" s="401"/>
      <c r="I4939" s="401"/>
      <c r="J4939" s="194"/>
      <c r="K4939" s="194"/>
      <c r="L4939" s="195"/>
      <c r="M4939" s="196"/>
      <c r="N4939" s="197"/>
      <c r="O4939" s="197"/>
      <c r="P4939" s="231"/>
    </row>
    <row r="4940" spans="2:16">
      <c r="B4940" s="351"/>
      <c r="C4940" s="435"/>
      <c r="D4940" s="399"/>
      <c r="E4940" s="400"/>
      <c r="G4940" s="401"/>
      <c r="H4940" s="401"/>
      <c r="I4940" s="401"/>
      <c r="J4940" s="194"/>
      <c r="K4940" s="194"/>
      <c r="L4940" s="195"/>
      <c r="M4940" s="196"/>
      <c r="N4940" s="197"/>
      <c r="O4940" s="197"/>
      <c r="P4940" s="231"/>
    </row>
    <row r="4941" spans="2:16">
      <c r="B4941" s="351"/>
      <c r="C4941" s="435"/>
      <c r="D4941" s="399"/>
      <c r="E4941" s="400"/>
      <c r="G4941" s="401"/>
      <c r="H4941" s="401"/>
      <c r="I4941" s="401"/>
      <c r="J4941" s="194"/>
      <c r="K4941" s="194"/>
      <c r="L4941" s="195"/>
      <c r="M4941" s="196"/>
      <c r="N4941" s="197"/>
      <c r="O4941" s="197"/>
      <c r="P4941" s="231"/>
    </row>
    <row r="4942" spans="2:16">
      <c r="B4942" s="351"/>
      <c r="C4942" s="435"/>
      <c r="D4942" s="399"/>
      <c r="E4942" s="400"/>
      <c r="G4942" s="401"/>
      <c r="H4942" s="401"/>
      <c r="I4942" s="401"/>
      <c r="J4942" s="194"/>
      <c r="K4942" s="194"/>
      <c r="L4942" s="195"/>
      <c r="M4942" s="196"/>
      <c r="N4942" s="197"/>
      <c r="O4942" s="197"/>
      <c r="P4942" s="231"/>
    </row>
    <row r="4943" spans="2:16">
      <c r="B4943" s="351"/>
      <c r="C4943" s="435"/>
      <c r="D4943" s="399"/>
      <c r="E4943" s="400"/>
      <c r="G4943" s="401"/>
      <c r="H4943" s="401"/>
      <c r="I4943" s="401"/>
      <c r="J4943" s="194"/>
      <c r="K4943" s="194"/>
      <c r="L4943" s="195"/>
      <c r="M4943" s="196"/>
      <c r="N4943" s="197"/>
      <c r="O4943" s="197"/>
      <c r="P4943" s="231"/>
    </row>
    <row r="4944" spans="2:16">
      <c r="B4944" s="351"/>
      <c r="C4944" s="435"/>
      <c r="D4944" s="399"/>
      <c r="E4944" s="400"/>
      <c r="G4944" s="401"/>
      <c r="H4944" s="401"/>
      <c r="I4944" s="401"/>
      <c r="J4944" s="194"/>
      <c r="K4944" s="194"/>
      <c r="L4944" s="195"/>
      <c r="M4944" s="196"/>
      <c r="N4944" s="197"/>
      <c r="O4944" s="197"/>
      <c r="P4944" s="231"/>
    </row>
    <row r="4945" spans="2:16">
      <c r="B4945" s="351"/>
      <c r="C4945" s="435"/>
      <c r="D4945" s="399"/>
      <c r="E4945" s="400"/>
      <c r="G4945" s="401"/>
      <c r="H4945" s="401"/>
      <c r="I4945" s="401"/>
      <c r="J4945" s="194"/>
      <c r="K4945" s="194"/>
      <c r="L4945" s="195"/>
      <c r="M4945" s="196"/>
      <c r="N4945" s="197"/>
      <c r="O4945" s="197"/>
      <c r="P4945" s="231"/>
    </row>
    <row r="4946" spans="2:16">
      <c r="B4946" s="351"/>
      <c r="C4946" s="435"/>
      <c r="D4946" s="399"/>
      <c r="E4946" s="400"/>
      <c r="G4946" s="401"/>
      <c r="H4946" s="401"/>
      <c r="I4946" s="401"/>
      <c r="J4946" s="194"/>
      <c r="K4946" s="194"/>
      <c r="L4946" s="195"/>
      <c r="M4946" s="196"/>
      <c r="N4946" s="197"/>
      <c r="O4946" s="197"/>
      <c r="P4946" s="231"/>
    </row>
    <row r="4947" spans="2:16">
      <c r="B4947" s="351"/>
      <c r="C4947" s="435"/>
      <c r="D4947" s="399"/>
      <c r="E4947" s="400"/>
      <c r="G4947" s="401"/>
      <c r="H4947" s="401"/>
      <c r="I4947" s="401"/>
      <c r="J4947" s="194"/>
      <c r="K4947" s="194"/>
      <c r="L4947" s="195"/>
      <c r="M4947" s="196"/>
      <c r="N4947" s="197"/>
      <c r="O4947" s="197"/>
      <c r="P4947" s="231"/>
    </row>
    <row r="4948" spans="2:16">
      <c r="B4948" s="351"/>
      <c r="C4948" s="435"/>
      <c r="D4948" s="399"/>
      <c r="E4948" s="400"/>
      <c r="G4948" s="401"/>
      <c r="H4948" s="401"/>
      <c r="I4948" s="401"/>
      <c r="J4948" s="194"/>
      <c r="K4948" s="194"/>
      <c r="L4948" s="195"/>
      <c r="M4948" s="196"/>
      <c r="N4948" s="197"/>
      <c r="O4948" s="197"/>
      <c r="P4948" s="231"/>
    </row>
    <row r="4949" spans="2:16">
      <c r="B4949" s="351"/>
      <c r="C4949" s="435"/>
      <c r="D4949" s="399"/>
      <c r="E4949" s="400"/>
      <c r="G4949" s="401"/>
      <c r="H4949" s="401"/>
      <c r="I4949" s="401"/>
      <c r="J4949" s="194"/>
      <c r="K4949" s="194"/>
      <c r="L4949" s="195"/>
      <c r="M4949" s="196"/>
      <c r="N4949" s="197"/>
      <c r="O4949" s="197"/>
      <c r="P4949" s="231"/>
    </row>
    <row r="4950" spans="2:16">
      <c r="B4950" s="351"/>
      <c r="C4950" s="435"/>
      <c r="D4950" s="399"/>
      <c r="E4950" s="400"/>
      <c r="G4950" s="401"/>
      <c r="H4950" s="401"/>
      <c r="I4950" s="401"/>
      <c r="J4950" s="194"/>
      <c r="K4950" s="194"/>
      <c r="L4950" s="195"/>
      <c r="M4950" s="196"/>
      <c r="N4950" s="197"/>
      <c r="O4950" s="197"/>
      <c r="P4950" s="231"/>
    </row>
    <row r="4951" spans="2:16">
      <c r="B4951" s="351"/>
      <c r="C4951" s="435"/>
      <c r="D4951" s="399"/>
      <c r="E4951" s="400"/>
      <c r="G4951" s="401"/>
      <c r="H4951" s="401"/>
      <c r="I4951" s="401"/>
      <c r="J4951" s="194"/>
      <c r="K4951" s="194"/>
      <c r="L4951" s="195"/>
      <c r="M4951" s="196"/>
      <c r="N4951" s="197"/>
      <c r="O4951" s="197"/>
      <c r="P4951" s="231"/>
    </row>
    <row r="4952" spans="2:16">
      <c r="B4952" s="351"/>
      <c r="C4952" s="435"/>
      <c r="D4952" s="399"/>
      <c r="E4952" s="400"/>
      <c r="G4952" s="401"/>
      <c r="H4952" s="401"/>
      <c r="I4952" s="401"/>
      <c r="J4952" s="194"/>
      <c r="K4952" s="194"/>
      <c r="L4952" s="195"/>
      <c r="M4952" s="196"/>
      <c r="N4952" s="197"/>
      <c r="O4952" s="197"/>
      <c r="P4952" s="231"/>
    </row>
    <row r="4953" spans="2:16">
      <c r="B4953" s="351"/>
      <c r="C4953" s="435"/>
      <c r="D4953" s="399"/>
      <c r="E4953" s="400"/>
      <c r="G4953" s="401"/>
      <c r="H4953" s="401"/>
      <c r="I4953" s="401"/>
      <c r="J4953" s="194"/>
      <c r="K4953" s="194"/>
      <c r="L4953" s="195"/>
      <c r="M4953" s="196"/>
      <c r="N4953" s="197"/>
      <c r="O4953" s="197"/>
      <c r="P4953" s="231"/>
    </row>
    <row r="4954" spans="2:16">
      <c r="B4954" s="351"/>
      <c r="C4954" s="435"/>
      <c r="D4954" s="399"/>
      <c r="E4954" s="400"/>
      <c r="G4954" s="401"/>
      <c r="H4954" s="401"/>
      <c r="I4954" s="401"/>
      <c r="J4954" s="194"/>
      <c r="K4954" s="194"/>
      <c r="L4954" s="195"/>
      <c r="M4954" s="196"/>
      <c r="N4954" s="197"/>
      <c r="O4954" s="197"/>
      <c r="P4954" s="231"/>
    </row>
    <row r="4955" spans="2:16">
      <c r="B4955" s="351"/>
      <c r="C4955" s="435"/>
      <c r="D4955" s="399"/>
      <c r="E4955" s="400"/>
      <c r="G4955" s="401"/>
      <c r="H4955" s="401"/>
      <c r="I4955" s="401"/>
      <c r="J4955" s="194"/>
      <c r="K4955" s="194"/>
      <c r="L4955" s="195"/>
      <c r="M4955" s="196"/>
      <c r="N4955" s="197"/>
      <c r="O4955" s="197"/>
      <c r="P4955" s="231"/>
    </row>
    <row r="4956" spans="2:16">
      <c r="B4956" s="351"/>
      <c r="C4956" s="435"/>
      <c r="D4956" s="399"/>
      <c r="E4956" s="400"/>
      <c r="G4956" s="401"/>
      <c r="H4956" s="401"/>
      <c r="I4956" s="401"/>
      <c r="J4956" s="194"/>
      <c r="K4956" s="194"/>
      <c r="L4956" s="195"/>
      <c r="M4956" s="196"/>
      <c r="N4956" s="197"/>
      <c r="O4956" s="197"/>
      <c r="P4956" s="231"/>
    </row>
    <row r="4957" spans="2:16">
      <c r="B4957" s="351"/>
      <c r="C4957" s="435"/>
      <c r="D4957" s="399"/>
      <c r="E4957" s="400"/>
      <c r="G4957" s="401"/>
      <c r="H4957" s="401"/>
      <c r="I4957" s="401"/>
      <c r="J4957" s="194"/>
      <c r="K4957" s="194"/>
      <c r="L4957" s="195"/>
      <c r="M4957" s="196"/>
      <c r="N4957" s="197"/>
      <c r="O4957" s="197"/>
      <c r="P4957" s="231"/>
    </row>
    <row r="4958" spans="2:16">
      <c r="B4958" s="351"/>
      <c r="C4958" s="435"/>
      <c r="D4958" s="399"/>
      <c r="E4958" s="400"/>
      <c r="G4958" s="401"/>
      <c r="H4958" s="401"/>
      <c r="I4958" s="401"/>
      <c r="J4958" s="194"/>
      <c r="K4958" s="194"/>
      <c r="L4958" s="195"/>
      <c r="M4958" s="196"/>
      <c r="N4958" s="197"/>
      <c r="O4958" s="197"/>
      <c r="P4958" s="231"/>
    </row>
    <row r="4959" spans="2:16">
      <c r="B4959" s="351"/>
      <c r="C4959" s="435"/>
      <c r="D4959" s="399"/>
      <c r="E4959" s="400"/>
      <c r="G4959" s="401"/>
      <c r="H4959" s="401"/>
      <c r="I4959" s="401"/>
      <c r="J4959" s="194"/>
      <c r="K4959" s="194"/>
      <c r="L4959" s="195"/>
      <c r="M4959" s="196"/>
      <c r="N4959" s="197"/>
      <c r="O4959" s="197"/>
      <c r="P4959" s="231"/>
    </row>
    <row r="4960" spans="2:16">
      <c r="B4960" s="351"/>
      <c r="C4960" s="435"/>
      <c r="D4960" s="399"/>
      <c r="E4960" s="400"/>
      <c r="G4960" s="401"/>
      <c r="H4960" s="401"/>
      <c r="I4960" s="401"/>
      <c r="J4960" s="194"/>
      <c r="K4960" s="194"/>
      <c r="L4960" s="195"/>
      <c r="M4960" s="196"/>
      <c r="N4960" s="197"/>
      <c r="O4960" s="197"/>
      <c r="P4960" s="231"/>
    </row>
    <row r="4961" spans="2:16">
      <c r="B4961" s="351"/>
      <c r="C4961" s="435"/>
      <c r="D4961" s="399"/>
      <c r="E4961" s="400"/>
      <c r="G4961" s="401"/>
      <c r="H4961" s="401"/>
      <c r="I4961" s="401"/>
      <c r="J4961" s="194"/>
      <c r="K4961" s="194"/>
      <c r="L4961" s="195"/>
      <c r="M4961" s="196"/>
      <c r="N4961" s="197"/>
      <c r="O4961" s="197"/>
      <c r="P4961" s="231"/>
    </row>
    <row r="4962" spans="2:16">
      <c r="B4962" s="351"/>
      <c r="C4962" s="435"/>
      <c r="D4962" s="399"/>
      <c r="E4962" s="400"/>
      <c r="G4962" s="401"/>
      <c r="H4962" s="401"/>
      <c r="I4962" s="401"/>
      <c r="J4962" s="194"/>
      <c r="K4962" s="194"/>
      <c r="L4962" s="195"/>
      <c r="M4962" s="196"/>
      <c r="N4962" s="197"/>
      <c r="O4962" s="197"/>
      <c r="P4962" s="231"/>
    </row>
    <row r="4963" spans="2:16">
      <c r="B4963" s="351"/>
      <c r="C4963" s="435"/>
      <c r="D4963" s="399"/>
      <c r="E4963" s="400"/>
      <c r="G4963" s="401"/>
      <c r="H4963" s="401"/>
      <c r="I4963" s="401"/>
      <c r="J4963" s="194"/>
      <c r="K4963" s="194"/>
      <c r="L4963" s="195"/>
      <c r="M4963" s="196"/>
      <c r="N4963" s="197"/>
      <c r="O4963" s="197"/>
      <c r="P4963" s="231"/>
    </row>
    <row r="4964" spans="2:16">
      <c r="B4964" s="351"/>
      <c r="C4964" s="435"/>
      <c r="D4964" s="399"/>
      <c r="E4964" s="400"/>
      <c r="G4964" s="401"/>
      <c r="H4964" s="401"/>
      <c r="I4964" s="401"/>
      <c r="J4964" s="194"/>
      <c r="K4964" s="194"/>
      <c r="L4964" s="195"/>
      <c r="M4964" s="196"/>
      <c r="N4964" s="197"/>
      <c r="O4964" s="197"/>
      <c r="P4964" s="231"/>
    </row>
    <row r="4965" spans="2:16">
      <c r="B4965" s="351"/>
      <c r="C4965" s="435"/>
      <c r="D4965" s="399"/>
      <c r="E4965" s="400"/>
      <c r="G4965" s="401"/>
      <c r="H4965" s="401"/>
      <c r="I4965" s="401"/>
      <c r="J4965" s="194"/>
      <c r="K4965" s="194"/>
      <c r="L4965" s="195"/>
      <c r="M4965" s="196"/>
      <c r="N4965" s="197"/>
      <c r="O4965" s="197"/>
      <c r="P4965" s="231"/>
    </row>
    <row r="4966" spans="2:16">
      <c r="B4966" s="351"/>
      <c r="C4966" s="435"/>
      <c r="D4966" s="399"/>
      <c r="E4966" s="400"/>
      <c r="G4966" s="401"/>
      <c r="H4966" s="401"/>
      <c r="I4966" s="401"/>
      <c r="J4966" s="194"/>
      <c r="K4966" s="194"/>
      <c r="L4966" s="195"/>
      <c r="M4966" s="196"/>
      <c r="N4966" s="197"/>
      <c r="O4966" s="197"/>
      <c r="P4966" s="231"/>
    </row>
    <row r="4967" spans="2:16">
      <c r="B4967" s="351"/>
      <c r="C4967" s="435"/>
      <c r="D4967" s="399"/>
      <c r="E4967" s="400"/>
      <c r="G4967" s="401"/>
      <c r="H4967" s="401"/>
      <c r="I4967" s="401"/>
      <c r="J4967" s="194"/>
      <c r="K4967" s="194"/>
      <c r="L4967" s="195"/>
      <c r="M4967" s="196"/>
      <c r="N4967" s="197"/>
      <c r="O4967" s="197"/>
      <c r="P4967" s="231"/>
    </row>
    <row r="4968" spans="2:16">
      <c r="B4968" s="351"/>
      <c r="C4968" s="435"/>
      <c r="D4968" s="399"/>
      <c r="E4968" s="400"/>
      <c r="G4968" s="401"/>
      <c r="H4968" s="401"/>
      <c r="I4968" s="401"/>
      <c r="J4968" s="194"/>
      <c r="K4968" s="194"/>
      <c r="L4968" s="195"/>
      <c r="M4968" s="196"/>
      <c r="N4968" s="197"/>
      <c r="O4968" s="197"/>
      <c r="P4968" s="231"/>
    </row>
    <row r="4969" spans="2:16">
      <c r="B4969" s="351"/>
      <c r="C4969" s="435"/>
      <c r="D4969" s="399"/>
      <c r="E4969" s="400"/>
      <c r="G4969" s="401"/>
      <c r="H4969" s="401"/>
      <c r="I4969" s="401"/>
      <c r="J4969" s="194"/>
      <c r="K4969" s="194"/>
      <c r="L4969" s="195"/>
      <c r="M4969" s="196"/>
      <c r="N4969" s="197"/>
      <c r="O4969" s="197"/>
      <c r="P4969" s="231"/>
    </row>
    <row r="4970" spans="2:16">
      <c r="B4970" s="351"/>
      <c r="C4970" s="435"/>
      <c r="D4970" s="399"/>
      <c r="E4970" s="400"/>
      <c r="G4970" s="401"/>
      <c r="H4970" s="401"/>
      <c r="I4970" s="401"/>
      <c r="J4970" s="194"/>
      <c r="K4970" s="194"/>
      <c r="L4970" s="195"/>
      <c r="M4970" s="196"/>
      <c r="N4970" s="197"/>
      <c r="O4970" s="197"/>
      <c r="P4970" s="231"/>
    </row>
    <row r="4971" spans="2:16">
      <c r="B4971" s="351"/>
      <c r="C4971" s="435"/>
      <c r="D4971" s="399"/>
      <c r="E4971" s="400"/>
      <c r="G4971" s="401"/>
      <c r="H4971" s="401"/>
      <c r="I4971" s="401"/>
      <c r="J4971" s="194"/>
      <c r="K4971" s="194"/>
      <c r="L4971" s="195"/>
      <c r="M4971" s="196"/>
      <c r="N4971" s="197"/>
      <c r="O4971" s="197"/>
      <c r="P4971" s="231"/>
    </row>
    <row r="4972" spans="2:16">
      <c r="B4972" s="351"/>
      <c r="C4972" s="435"/>
      <c r="D4972" s="399"/>
      <c r="E4972" s="400"/>
      <c r="G4972" s="401"/>
      <c r="H4972" s="401"/>
      <c r="I4972" s="401"/>
      <c r="J4972" s="194"/>
      <c r="K4972" s="194"/>
      <c r="L4972" s="195"/>
      <c r="M4972" s="196"/>
      <c r="N4972" s="197"/>
      <c r="O4972" s="197"/>
      <c r="P4972" s="231"/>
    </row>
    <row r="4973" spans="2:16">
      <c r="B4973" s="351"/>
      <c r="C4973" s="435"/>
      <c r="D4973" s="399"/>
      <c r="E4973" s="400"/>
      <c r="G4973" s="401"/>
      <c r="H4973" s="401"/>
      <c r="I4973" s="401"/>
      <c r="J4973" s="194"/>
      <c r="K4973" s="194"/>
      <c r="L4973" s="195"/>
      <c r="M4973" s="196"/>
      <c r="N4973" s="197"/>
      <c r="O4973" s="197"/>
      <c r="P4973" s="231"/>
    </row>
    <row r="4974" spans="2:16">
      <c r="B4974" s="351"/>
      <c r="C4974" s="435"/>
      <c r="D4974" s="399"/>
      <c r="E4974" s="400"/>
      <c r="G4974" s="401"/>
      <c r="H4974" s="401"/>
      <c r="I4974" s="401"/>
      <c r="J4974" s="194"/>
      <c r="K4974" s="194"/>
      <c r="L4974" s="195"/>
      <c r="M4974" s="196"/>
      <c r="N4974" s="197"/>
      <c r="O4974" s="197"/>
      <c r="P4974" s="231"/>
    </row>
    <row r="4975" spans="2:16">
      <c r="B4975" s="351"/>
      <c r="C4975" s="435"/>
      <c r="D4975" s="399"/>
      <c r="E4975" s="400"/>
      <c r="G4975" s="401"/>
      <c r="H4975" s="401"/>
      <c r="I4975" s="401"/>
      <c r="J4975" s="194"/>
      <c r="K4975" s="194"/>
      <c r="L4975" s="195"/>
      <c r="M4975" s="196"/>
      <c r="N4975" s="197"/>
      <c r="O4975" s="197"/>
      <c r="P4975" s="231"/>
    </row>
    <row r="4976" spans="2:16">
      <c r="B4976" s="351"/>
      <c r="C4976" s="435"/>
      <c r="D4976" s="399"/>
      <c r="E4976" s="400"/>
      <c r="G4976" s="401"/>
      <c r="H4976" s="401"/>
      <c r="I4976" s="401"/>
      <c r="J4976" s="194"/>
      <c r="K4976" s="194"/>
      <c r="L4976" s="195"/>
      <c r="M4976" s="196"/>
      <c r="N4976" s="197"/>
      <c r="O4976" s="197"/>
      <c r="P4976" s="231"/>
    </row>
    <row r="4977" spans="2:16">
      <c r="B4977" s="351"/>
      <c r="C4977" s="435"/>
      <c r="D4977" s="399"/>
      <c r="E4977" s="400"/>
      <c r="G4977" s="401"/>
      <c r="H4977" s="401"/>
      <c r="I4977" s="401"/>
      <c r="J4977" s="194"/>
      <c r="K4977" s="194"/>
      <c r="L4977" s="195"/>
      <c r="M4977" s="196"/>
      <c r="N4977" s="197"/>
      <c r="O4977" s="197"/>
      <c r="P4977" s="231"/>
    </row>
    <row r="4978" spans="2:16">
      <c r="B4978" s="351"/>
      <c r="C4978" s="435"/>
      <c r="D4978" s="399"/>
      <c r="E4978" s="400"/>
      <c r="G4978" s="401"/>
      <c r="H4978" s="401"/>
      <c r="I4978" s="401"/>
      <c r="J4978" s="194"/>
      <c r="K4978" s="194"/>
      <c r="L4978" s="195"/>
      <c r="M4978" s="196"/>
      <c r="N4978" s="197"/>
      <c r="O4978" s="197"/>
      <c r="P4978" s="231"/>
    </row>
    <row r="4979" spans="2:16">
      <c r="B4979" s="351"/>
      <c r="C4979" s="435"/>
      <c r="D4979" s="399"/>
      <c r="E4979" s="400"/>
      <c r="G4979" s="401"/>
      <c r="H4979" s="401"/>
      <c r="I4979" s="401"/>
      <c r="J4979" s="194"/>
      <c r="K4979" s="194"/>
      <c r="L4979" s="195"/>
      <c r="M4979" s="196"/>
      <c r="N4979" s="197"/>
      <c r="O4979" s="197"/>
      <c r="P4979" s="231"/>
    </row>
    <row r="4980" spans="2:16">
      <c r="B4980" s="351"/>
      <c r="C4980" s="435"/>
      <c r="D4980" s="399"/>
      <c r="E4980" s="400"/>
      <c r="G4980" s="401"/>
      <c r="H4980" s="401"/>
      <c r="I4980" s="401"/>
      <c r="J4980" s="194"/>
      <c r="K4980" s="194"/>
      <c r="L4980" s="195"/>
      <c r="M4980" s="196"/>
      <c r="N4980" s="197"/>
      <c r="O4980" s="197"/>
      <c r="P4980" s="231"/>
    </row>
    <row r="4981" spans="2:16">
      <c r="B4981" s="351"/>
      <c r="C4981" s="435"/>
      <c r="D4981" s="399"/>
      <c r="E4981" s="400"/>
      <c r="G4981" s="401"/>
      <c r="H4981" s="401"/>
      <c r="I4981" s="401"/>
      <c r="J4981" s="194"/>
      <c r="K4981" s="194"/>
      <c r="L4981" s="195"/>
      <c r="M4981" s="196"/>
      <c r="N4981" s="197"/>
      <c r="O4981" s="197"/>
      <c r="P4981" s="231"/>
    </row>
    <row r="4982" spans="2:16">
      <c r="B4982" s="351"/>
      <c r="C4982" s="435"/>
      <c r="D4982" s="399"/>
      <c r="E4982" s="400"/>
      <c r="G4982" s="401"/>
      <c r="H4982" s="401"/>
      <c r="I4982" s="401"/>
      <c r="J4982" s="194"/>
      <c r="K4982" s="194"/>
      <c r="L4982" s="195"/>
      <c r="M4982" s="196"/>
      <c r="N4982" s="197"/>
      <c r="O4982" s="197"/>
      <c r="P4982" s="231"/>
    </row>
    <row r="4983" spans="2:16">
      <c r="B4983" s="351"/>
      <c r="C4983" s="435"/>
      <c r="D4983" s="399"/>
      <c r="E4983" s="400"/>
      <c r="G4983" s="401"/>
      <c r="H4983" s="401"/>
      <c r="I4983" s="401"/>
      <c r="J4983" s="194"/>
      <c r="K4983" s="194"/>
      <c r="L4983" s="195"/>
      <c r="M4983" s="196"/>
      <c r="N4983" s="197"/>
      <c r="O4983" s="197"/>
      <c r="P4983" s="231"/>
    </row>
    <row r="4984" spans="2:16">
      <c r="B4984" s="351"/>
      <c r="C4984" s="435"/>
      <c r="D4984" s="399"/>
      <c r="E4984" s="400"/>
      <c r="G4984" s="401"/>
      <c r="H4984" s="401"/>
      <c r="I4984" s="401"/>
      <c r="J4984" s="194"/>
      <c r="K4984" s="194"/>
      <c r="L4984" s="195"/>
      <c r="M4984" s="196"/>
      <c r="N4984" s="197"/>
      <c r="O4984" s="197"/>
      <c r="P4984" s="231"/>
    </row>
    <row r="4985" spans="2:16">
      <c r="B4985" s="351"/>
      <c r="C4985" s="435"/>
      <c r="D4985" s="399"/>
      <c r="E4985" s="400"/>
      <c r="G4985" s="401"/>
      <c r="H4985" s="401"/>
      <c r="I4985" s="401"/>
      <c r="J4985" s="194"/>
      <c r="K4985" s="194"/>
      <c r="L4985" s="195"/>
      <c r="M4985" s="196"/>
      <c r="N4985" s="197"/>
      <c r="O4985" s="197"/>
      <c r="P4985" s="231"/>
    </row>
    <row r="4986" spans="2:16">
      <c r="B4986" s="351"/>
      <c r="C4986" s="435"/>
      <c r="D4986" s="399"/>
      <c r="E4986" s="400"/>
      <c r="G4986" s="401"/>
      <c r="H4986" s="401"/>
      <c r="I4986" s="401"/>
      <c r="J4986" s="194"/>
      <c r="K4986" s="194"/>
      <c r="L4986" s="195"/>
      <c r="M4986" s="196"/>
      <c r="N4986" s="197"/>
      <c r="O4986" s="197"/>
      <c r="P4986" s="231"/>
    </row>
    <row r="4987" spans="2:16">
      <c r="B4987" s="351"/>
      <c r="C4987" s="435"/>
      <c r="D4987" s="399"/>
      <c r="E4987" s="400"/>
      <c r="G4987" s="401"/>
      <c r="H4987" s="401"/>
      <c r="I4987" s="401"/>
      <c r="J4987" s="194"/>
      <c r="K4987" s="194"/>
      <c r="L4987" s="195"/>
      <c r="M4987" s="196"/>
      <c r="N4987" s="197"/>
      <c r="O4987" s="197"/>
      <c r="P4987" s="231"/>
    </row>
    <row r="4988" spans="2:16">
      <c r="B4988" s="351"/>
      <c r="C4988" s="435"/>
      <c r="D4988" s="399"/>
      <c r="E4988" s="400"/>
      <c r="G4988" s="401"/>
      <c r="H4988" s="401"/>
      <c r="I4988" s="401"/>
      <c r="J4988" s="194"/>
      <c r="K4988" s="194"/>
      <c r="L4988" s="195"/>
      <c r="M4988" s="196"/>
      <c r="N4988" s="197"/>
      <c r="O4988" s="197"/>
      <c r="P4988" s="231"/>
    </row>
    <row r="4989" spans="2:16">
      <c r="B4989" s="351"/>
      <c r="C4989" s="435"/>
      <c r="D4989" s="399"/>
      <c r="E4989" s="400"/>
      <c r="G4989" s="401"/>
      <c r="H4989" s="401"/>
      <c r="I4989" s="401"/>
      <c r="J4989" s="194"/>
      <c r="K4989" s="194"/>
      <c r="L4989" s="195"/>
      <c r="M4989" s="196"/>
      <c r="N4989" s="197"/>
      <c r="O4989" s="197"/>
      <c r="P4989" s="231"/>
    </row>
    <row r="4990" spans="2:16">
      <c r="B4990" s="351"/>
      <c r="C4990" s="435"/>
      <c r="D4990" s="399"/>
      <c r="E4990" s="400"/>
      <c r="G4990" s="401"/>
      <c r="H4990" s="401"/>
      <c r="I4990" s="401"/>
      <c r="J4990" s="194"/>
      <c r="K4990" s="194"/>
      <c r="L4990" s="195"/>
      <c r="M4990" s="196"/>
      <c r="N4990" s="197"/>
      <c r="O4990" s="197"/>
      <c r="P4990" s="231"/>
    </row>
    <row r="4991" spans="2:16">
      <c r="B4991" s="351"/>
      <c r="C4991" s="435"/>
      <c r="D4991" s="399"/>
      <c r="E4991" s="400"/>
      <c r="G4991" s="401"/>
      <c r="H4991" s="401"/>
      <c r="I4991" s="401"/>
      <c r="J4991" s="194"/>
      <c r="K4991" s="194"/>
      <c r="L4991" s="195"/>
      <c r="M4991" s="196"/>
      <c r="N4991" s="197"/>
      <c r="O4991" s="197"/>
      <c r="P4991" s="231"/>
    </row>
    <row r="4992" spans="2:16">
      <c r="B4992" s="402"/>
      <c r="C4992" s="435"/>
      <c r="D4992" s="404"/>
      <c r="E4992" s="405"/>
      <c r="G4992" s="406"/>
      <c r="H4992" s="406"/>
      <c r="I4992" s="406"/>
      <c r="J4992" s="194"/>
      <c r="K4992" s="194"/>
      <c r="L4992" s="195"/>
      <c r="M4992" s="196"/>
      <c r="N4992" s="197"/>
      <c r="O4992" s="197"/>
      <c r="P4992" s="221"/>
    </row>
    <row r="4993" spans="1:16">
      <c r="A4993" s="407"/>
      <c r="B4993" s="408"/>
      <c r="C4993" s="437"/>
      <c r="D4993" s="409"/>
      <c r="E4993" s="410"/>
      <c r="F4993" s="407"/>
      <c r="G4993" s="411"/>
      <c r="H4993" s="411"/>
      <c r="I4993" s="411"/>
      <c r="J4993" s="374"/>
      <c r="K4993" s="374"/>
      <c r="L4993" s="375"/>
      <c r="M4993" s="376"/>
      <c r="N4993" s="377"/>
      <c r="O4993" s="377"/>
      <c r="P4993" s="378"/>
    </row>
    <row r="4994" spans="1:16">
      <c r="A4994" s="407"/>
      <c r="B4994" s="408"/>
      <c r="C4994" s="437"/>
      <c r="D4994" s="409"/>
      <c r="E4994" s="410"/>
      <c r="F4994" s="407"/>
      <c r="G4994" s="411"/>
      <c r="H4994" s="411"/>
      <c r="I4994" s="411"/>
      <c r="J4994" s="374"/>
      <c r="K4994" s="374"/>
      <c r="L4994" s="375"/>
      <c r="M4994" s="376"/>
      <c r="N4994" s="377"/>
      <c r="O4994" s="377"/>
      <c r="P4994" s="378"/>
    </row>
    <row r="4995" spans="1:16">
      <c r="A4995" s="407"/>
      <c r="B4995" s="408"/>
      <c r="C4995" s="437"/>
      <c r="D4995" s="409"/>
      <c r="E4995" s="410"/>
      <c r="F4995" s="407"/>
      <c r="G4995" s="411"/>
      <c r="H4995" s="411"/>
      <c r="I4995" s="411"/>
      <c r="J4995" s="374"/>
      <c r="K4995" s="374"/>
      <c r="L4995" s="375"/>
      <c r="M4995" s="376"/>
      <c r="N4995" s="377"/>
      <c r="O4995" s="377"/>
      <c r="P4995" s="378"/>
    </row>
    <row r="4996" spans="1:16">
      <c r="A4996" s="407"/>
      <c r="B4996" s="408"/>
      <c r="C4996" s="437"/>
      <c r="D4996" s="409"/>
      <c r="E4996" s="410"/>
      <c r="F4996" s="407"/>
      <c r="G4996" s="411"/>
      <c r="H4996" s="411"/>
      <c r="I4996" s="411"/>
      <c r="J4996" s="374"/>
      <c r="K4996" s="374"/>
      <c r="L4996" s="375"/>
      <c r="M4996" s="376"/>
      <c r="N4996" s="377"/>
      <c r="O4996" s="377"/>
      <c r="P4996" s="378"/>
    </row>
    <row r="4997" spans="1:16">
      <c r="A4997" s="407"/>
      <c r="B4997" s="408"/>
      <c r="C4997" s="437"/>
      <c r="D4997" s="409"/>
      <c r="E4997" s="410"/>
      <c r="F4997" s="407"/>
      <c r="G4997" s="411"/>
      <c r="H4997" s="411"/>
      <c r="I4997" s="411"/>
      <c r="J4997" s="374"/>
      <c r="K4997" s="374"/>
      <c r="L4997" s="375"/>
      <c r="M4997" s="376"/>
      <c r="N4997" s="377"/>
      <c r="O4997" s="377"/>
      <c r="P4997" s="378"/>
    </row>
    <row r="4998" spans="1:16">
      <c r="A4998" s="407"/>
      <c r="B4998" s="408"/>
      <c r="C4998" s="437"/>
      <c r="D4998" s="409"/>
      <c r="E4998" s="410"/>
      <c r="F4998" s="407"/>
      <c r="G4998" s="411"/>
      <c r="H4998" s="411"/>
      <c r="I4998" s="411"/>
      <c r="J4998" s="374"/>
      <c r="K4998" s="374"/>
      <c r="L4998" s="375"/>
      <c r="M4998" s="376"/>
      <c r="N4998" s="377"/>
      <c r="O4998" s="377"/>
      <c r="P4998" s="378"/>
    </row>
    <row r="4999" spans="1:16">
      <c r="A4999" s="407"/>
      <c r="B4999" s="408"/>
      <c r="C4999" s="437"/>
      <c r="D4999" s="409"/>
      <c r="E4999" s="410"/>
      <c r="F4999" s="407"/>
      <c r="G4999" s="411"/>
      <c r="H4999" s="411"/>
      <c r="I4999" s="411"/>
      <c r="J4999" s="374"/>
      <c r="K4999" s="374"/>
      <c r="L4999" s="375"/>
      <c r="M4999" s="376"/>
      <c r="N4999" s="377"/>
      <c r="O4999" s="377"/>
      <c r="P4999" s="378"/>
    </row>
    <row r="5000" spans="1:16">
      <c r="A5000" s="407"/>
      <c r="B5000" s="408"/>
      <c r="C5000" s="437"/>
      <c r="D5000" s="409"/>
      <c r="E5000" s="410"/>
      <c r="F5000" s="407"/>
      <c r="G5000" s="411"/>
      <c r="H5000" s="411"/>
      <c r="I5000" s="411"/>
      <c r="J5000" s="374"/>
      <c r="K5000" s="374"/>
      <c r="L5000" s="375"/>
      <c r="M5000" s="376"/>
      <c r="N5000" s="377"/>
      <c r="O5000" s="377"/>
      <c r="P5000" s="378"/>
    </row>
    <row r="5001" spans="1:16">
      <c r="A5001" s="407"/>
      <c r="B5001" s="408"/>
      <c r="C5001" s="437"/>
      <c r="D5001" s="409"/>
      <c r="E5001" s="410"/>
      <c r="F5001" s="407"/>
      <c r="G5001" s="411"/>
      <c r="H5001" s="411"/>
      <c r="I5001" s="411"/>
      <c r="J5001" s="374"/>
      <c r="K5001" s="374"/>
      <c r="L5001" s="375"/>
      <c r="M5001" s="376"/>
      <c r="N5001" s="377"/>
      <c r="O5001" s="377"/>
      <c r="P5001" s="378"/>
    </row>
    <row r="5002" spans="1:16">
      <c r="A5002" s="407"/>
      <c r="B5002" s="408"/>
      <c r="C5002" s="437"/>
      <c r="D5002" s="409"/>
      <c r="E5002" s="410"/>
      <c r="F5002" s="407"/>
      <c r="G5002" s="411"/>
      <c r="H5002" s="411"/>
      <c r="I5002" s="411"/>
      <c r="J5002" s="374"/>
      <c r="K5002" s="374"/>
      <c r="L5002" s="375"/>
      <c r="M5002" s="376"/>
      <c r="N5002" s="377"/>
      <c r="O5002" s="377"/>
      <c r="P5002" s="378"/>
    </row>
    <row r="5003" spans="1:16">
      <c r="A5003" s="407"/>
      <c r="B5003" s="408"/>
      <c r="C5003" s="437"/>
      <c r="D5003" s="409"/>
      <c r="E5003" s="410"/>
      <c r="F5003" s="407"/>
      <c r="G5003" s="411"/>
      <c r="H5003" s="411"/>
      <c r="I5003" s="411"/>
      <c r="J5003" s="374"/>
      <c r="K5003" s="374"/>
      <c r="L5003" s="375"/>
      <c r="M5003" s="376"/>
      <c r="N5003" s="377"/>
      <c r="O5003" s="377"/>
      <c r="P5003" s="378"/>
    </row>
    <row r="5004" spans="1:16">
      <c r="A5004" s="407"/>
      <c r="B5004" s="408"/>
      <c r="C5004" s="437"/>
      <c r="D5004" s="409"/>
      <c r="E5004" s="410"/>
      <c r="F5004" s="407"/>
      <c r="G5004" s="411"/>
      <c r="H5004" s="411"/>
      <c r="I5004" s="411"/>
      <c r="J5004" s="374"/>
      <c r="K5004" s="374"/>
      <c r="L5004" s="375"/>
      <c r="M5004" s="376"/>
      <c r="N5004" s="377"/>
      <c r="O5004" s="377"/>
      <c r="P5004" s="378"/>
    </row>
    <row r="5005" spans="1:16">
      <c r="A5005" s="407"/>
      <c r="B5005" s="408"/>
      <c r="C5005" s="437"/>
      <c r="D5005" s="409"/>
      <c r="E5005" s="410"/>
      <c r="F5005" s="407"/>
      <c r="G5005" s="411"/>
      <c r="H5005" s="411"/>
      <c r="I5005" s="411"/>
      <c r="J5005" s="374"/>
      <c r="K5005" s="374"/>
      <c r="L5005" s="375"/>
      <c r="M5005" s="376"/>
      <c r="N5005" s="377"/>
      <c r="O5005" s="377"/>
      <c r="P5005" s="378"/>
    </row>
    <row r="5006" spans="1:16">
      <c r="A5006" s="407"/>
      <c r="B5006" s="408"/>
      <c r="C5006" s="437"/>
      <c r="D5006" s="409"/>
      <c r="E5006" s="410"/>
      <c r="F5006" s="407"/>
      <c r="G5006" s="411"/>
      <c r="H5006" s="411"/>
      <c r="I5006" s="411"/>
      <c r="J5006" s="374"/>
      <c r="K5006" s="374"/>
      <c r="L5006" s="375"/>
      <c r="M5006" s="376"/>
      <c r="N5006" s="377"/>
      <c r="O5006" s="377"/>
      <c r="P5006" s="378"/>
    </row>
    <row r="5007" spans="1:16">
      <c r="A5007" s="407"/>
      <c r="B5007" s="408"/>
      <c r="C5007" s="437"/>
      <c r="D5007" s="409"/>
      <c r="E5007" s="410"/>
      <c r="F5007" s="407"/>
      <c r="G5007" s="411"/>
      <c r="H5007" s="411"/>
      <c r="I5007" s="411"/>
      <c r="J5007" s="374"/>
      <c r="K5007" s="374"/>
      <c r="L5007" s="375"/>
      <c r="M5007" s="376"/>
      <c r="N5007" s="377"/>
      <c r="O5007" s="377"/>
      <c r="P5007" s="378"/>
    </row>
    <row r="5008" spans="1:16">
      <c r="A5008" s="407"/>
      <c r="B5008" s="408"/>
      <c r="C5008" s="437"/>
      <c r="D5008" s="409"/>
      <c r="E5008" s="410"/>
      <c r="F5008" s="407"/>
      <c r="G5008" s="411"/>
      <c r="H5008" s="411"/>
      <c r="I5008" s="411"/>
      <c r="J5008" s="374"/>
      <c r="K5008" s="374"/>
      <c r="L5008" s="375"/>
      <c r="M5008" s="376"/>
      <c r="N5008" s="377"/>
      <c r="O5008" s="377"/>
      <c r="P5008" s="378"/>
    </row>
    <row r="5009" spans="1:16">
      <c r="A5009" s="407"/>
      <c r="B5009" s="408"/>
      <c r="C5009" s="437"/>
      <c r="D5009" s="409"/>
      <c r="E5009" s="410"/>
      <c r="F5009" s="407"/>
      <c r="G5009" s="411"/>
      <c r="H5009" s="411"/>
      <c r="I5009" s="411"/>
      <c r="J5009" s="374"/>
      <c r="K5009" s="374"/>
      <c r="L5009" s="375"/>
      <c r="M5009" s="376"/>
      <c r="N5009" s="377"/>
      <c r="O5009" s="377"/>
      <c r="P5009" s="378"/>
    </row>
    <row r="5010" spans="1:16">
      <c r="A5010" s="407"/>
      <c r="B5010" s="408"/>
      <c r="C5010" s="437"/>
      <c r="D5010" s="409"/>
      <c r="E5010" s="410"/>
      <c r="F5010" s="407"/>
      <c r="G5010" s="411"/>
      <c r="H5010" s="411"/>
      <c r="I5010" s="411"/>
      <c r="J5010" s="374"/>
      <c r="K5010" s="374"/>
      <c r="L5010" s="375"/>
      <c r="M5010" s="376"/>
      <c r="N5010" s="377"/>
      <c r="O5010" s="377"/>
      <c r="P5010" s="378"/>
    </row>
    <row r="5011" spans="1:16">
      <c r="A5011" s="407"/>
      <c r="B5011" s="408"/>
      <c r="C5011" s="437"/>
      <c r="D5011" s="409"/>
      <c r="E5011" s="410"/>
      <c r="F5011" s="407"/>
      <c r="G5011" s="411"/>
      <c r="H5011" s="411"/>
      <c r="I5011" s="411"/>
      <c r="J5011" s="374"/>
      <c r="K5011" s="374"/>
      <c r="L5011" s="375"/>
      <c r="M5011" s="376"/>
      <c r="N5011" s="377"/>
      <c r="O5011" s="377"/>
      <c r="P5011" s="378"/>
    </row>
    <row r="5012" spans="1:16">
      <c r="A5012" s="407"/>
      <c r="B5012" s="408"/>
      <c r="C5012" s="437"/>
      <c r="D5012" s="409"/>
      <c r="E5012" s="410"/>
      <c r="F5012" s="407"/>
      <c r="G5012" s="411"/>
      <c r="H5012" s="411"/>
      <c r="I5012" s="411"/>
      <c r="J5012" s="374"/>
      <c r="K5012" s="374"/>
      <c r="L5012" s="375"/>
      <c r="M5012" s="376"/>
      <c r="N5012" s="377"/>
      <c r="O5012" s="377"/>
      <c r="P5012" s="378"/>
    </row>
    <row r="5013" spans="1:16">
      <c r="A5013" s="407"/>
      <c r="B5013" s="408"/>
      <c r="C5013" s="437"/>
      <c r="D5013" s="409"/>
      <c r="E5013" s="410"/>
      <c r="F5013" s="407"/>
      <c r="G5013" s="411"/>
      <c r="H5013" s="411"/>
      <c r="I5013" s="411"/>
      <c r="J5013" s="374"/>
      <c r="K5013" s="374"/>
      <c r="L5013" s="375"/>
      <c r="M5013" s="376"/>
      <c r="N5013" s="377"/>
      <c r="O5013" s="377"/>
      <c r="P5013" s="378"/>
    </row>
    <row r="5014" spans="1:16">
      <c r="A5014" s="407"/>
      <c r="B5014" s="408"/>
      <c r="C5014" s="437"/>
      <c r="D5014" s="409"/>
      <c r="E5014" s="410"/>
      <c r="F5014" s="407"/>
      <c r="G5014" s="411"/>
      <c r="H5014" s="411"/>
      <c r="I5014" s="411"/>
      <c r="J5014" s="374"/>
      <c r="K5014" s="374"/>
      <c r="L5014" s="375"/>
      <c r="M5014" s="376"/>
      <c r="N5014" s="377"/>
      <c r="O5014" s="377"/>
      <c r="P5014" s="378"/>
    </row>
    <row r="5015" spans="1:16">
      <c r="A5015" s="407"/>
      <c r="B5015" s="408"/>
      <c r="C5015" s="437"/>
      <c r="D5015" s="409"/>
      <c r="E5015" s="410"/>
      <c r="F5015" s="407"/>
      <c r="G5015" s="411"/>
      <c r="H5015" s="411"/>
      <c r="I5015" s="411"/>
      <c r="J5015" s="374"/>
      <c r="K5015" s="374"/>
      <c r="L5015" s="375"/>
      <c r="M5015" s="376"/>
      <c r="N5015" s="377"/>
      <c r="O5015" s="377"/>
      <c r="P5015" s="378"/>
    </row>
    <row r="5016" spans="1:16">
      <c r="A5016" s="407"/>
      <c r="B5016" s="408"/>
      <c r="C5016" s="437"/>
      <c r="D5016" s="409"/>
      <c r="E5016" s="410"/>
      <c r="F5016" s="407"/>
      <c r="G5016" s="411"/>
      <c r="H5016" s="411"/>
      <c r="I5016" s="411"/>
      <c r="J5016" s="374"/>
      <c r="K5016" s="374"/>
      <c r="L5016" s="375"/>
      <c r="M5016" s="376"/>
      <c r="N5016" s="377"/>
      <c r="O5016" s="377"/>
      <c r="P5016" s="378"/>
    </row>
    <row r="5017" spans="1:16">
      <c r="A5017" s="407"/>
      <c r="B5017" s="408"/>
      <c r="C5017" s="437"/>
      <c r="D5017" s="409"/>
      <c r="E5017" s="410"/>
      <c r="F5017" s="407"/>
      <c r="G5017" s="411"/>
      <c r="H5017" s="411"/>
      <c r="I5017" s="411"/>
      <c r="J5017" s="374"/>
      <c r="K5017" s="374"/>
      <c r="L5017" s="375"/>
      <c r="M5017" s="376"/>
      <c r="N5017" s="377"/>
      <c r="O5017" s="377"/>
      <c r="P5017" s="378"/>
    </row>
    <row r="5018" spans="1:16">
      <c r="A5018" s="407"/>
      <c r="B5018" s="408"/>
      <c r="C5018" s="437"/>
      <c r="D5018" s="409"/>
      <c r="E5018" s="410"/>
      <c r="F5018" s="407"/>
      <c r="G5018" s="411"/>
      <c r="H5018" s="411"/>
      <c r="I5018" s="411"/>
      <c r="J5018" s="374"/>
      <c r="K5018" s="374"/>
      <c r="L5018" s="375"/>
      <c r="M5018" s="376"/>
      <c r="N5018" s="377"/>
      <c r="O5018" s="377"/>
      <c r="P5018" s="378"/>
    </row>
    <row r="5019" spans="1:16">
      <c r="A5019" s="407"/>
      <c r="B5019" s="412"/>
      <c r="C5019" s="437"/>
      <c r="D5019" s="413"/>
      <c r="E5019" s="414"/>
      <c r="F5019" s="407"/>
      <c r="G5019" s="415"/>
      <c r="H5019" s="415"/>
      <c r="I5019" s="415"/>
      <c r="J5019" s="374"/>
      <c r="K5019" s="374"/>
      <c r="L5019" s="375"/>
      <c r="M5019" s="376"/>
      <c r="N5019" s="377"/>
      <c r="O5019" s="377"/>
      <c r="P5019" s="379"/>
    </row>
    <row r="5020" spans="1:16">
      <c r="B5020" s="351"/>
      <c r="C5020" s="435"/>
      <c r="D5020" s="399"/>
      <c r="E5020" s="400"/>
      <c r="G5020" s="401"/>
      <c r="H5020" s="401"/>
      <c r="I5020" s="401"/>
      <c r="J5020" s="194"/>
      <c r="K5020" s="194"/>
      <c r="L5020" s="195"/>
      <c r="M5020" s="196"/>
      <c r="N5020" s="197"/>
      <c r="O5020" s="197"/>
      <c r="P5020" s="231"/>
    </row>
    <row r="5021" spans="1:16">
      <c r="B5021" s="351"/>
      <c r="C5021" s="435"/>
      <c r="D5021" s="399"/>
      <c r="E5021" s="400"/>
      <c r="G5021" s="401"/>
      <c r="H5021" s="401"/>
      <c r="I5021" s="401"/>
      <c r="J5021" s="194"/>
      <c r="K5021" s="194"/>
      <c r="L5021" s="195"/>
      <c r="M5021" s="196"/>
      <c r="N5021" s="197"/>
      <c r="O5021" s="197"/>
      <c r="P5021" s="231"/>
    </row>
    <row r="5022" spans="1:16">
      <c r="B5022" s="351"/>
      <c r="C5022" s="435"/>
      <c r="D5022" s="399"/>
      <c r="E5022" s="400"/>
      <c r="G5022" s="401"/>
      <c r="H5022" s="401"/>
      <c r="I5022" s="401"/>
      <c r="J5022" s="194"/>
      <c r="K5022" s="194"/>
      <c r="L5022" s="195"/>
      <c r="M5022" s="196"/>
      <c r="N5022" s="197"/>
      <c r="O5022" s="197"/>
      <c r="P5022" s="231"/>
    </row>
    <row r="5023" spans="1:16">
      <c r="B5023" s="351"/>
      <c r="C5023" s="435"/>
      <c r="D5023" s="399"/>
      <c r="E5023" s="400"/>
      <c r="G5023" s="401"/>
      <c r="H5023" s="401"/>
      <c r="I5023" s="401"/>
      <c r="J5023" s="194"/>
      <c r="K5023" s="194"/>
      <c r="L5023" s="195"/>
      <c r="M5023" s="196"/>
      <c r="N5023" s="197"/>
      <c r="O5023" s="197"/>
      <c r="P5023" s="231"/>
    </row>
    <row r="5024" spans="1:16">
      <c r="B5024" s="351"/>
      <c r="C5024" s="435"/>
      <c r="D5024" s="399"/>
      <c r="E5024" s="400"/>
      <c r="G5024" s="401"/>
      <c r="H5024" s="401"/>
      <c r="I5024" s="401"/>
      <c r="J5024" s="194"/>
      <c r="K5024" s="194"/>
      <c r="L5024" s="195"/>
      <c r="M5024" s="196"/>
      <c r="N5024" s="197"/>
      <c r="O5024" s="197"/>
      <c r="P5024" s="231"/>
    </row>
    <row r="5025" spans="2:16">
      <c r="B5025" s="351"/>
      <c r="C5025" s="435"/>
      <c r="D5025" s="399"/>
      <c r="E5025" s="400"/>
      <c r="G5025" s="401"/>
      <c r="H5025" s="401"/>
      <c r="I5025" s="401"/>
      <c r="J5025" s="194"/>
      <c r="K5025" s="194"/>
      <c r="L5025" s="195"/>
      <c r="M5025" s="196"/>
      <c r="N5025" s="197"/>
      <c r="O5025" s="197"/>
      <c r="P5025" s="231"/>
    </row>
    <row r="5026" spans="2:16">
      <c r="B5026" s="351"/>
      <c r="C5026" s="435"/>
      <c r="D5026" s="399"/>
      <c r="E5026" s="400"/>
      <c r="G5026" s="401"/>
      <c r="H5026" s="401"/>
      <c r="I5026" s="401"/>
      <c r="J5026" s="194"/>
      <c r="K5026" s="194"/>
      <c r="L5026" s="195"/>
      <c r="M5026" s="196"/>
      <c r="N5026" s="197"/>
      <c r="O5026" s="197"/>
      <c r="P5026" s="231"/>
    </row>
    <row r="5027" spans="2:16">
      <c r="B5027" s="351"/>
      <c r="C5027" s="435"/>
      <c r="D5027" s="399"/>
      <c r="E5027" s="400"/>
      <c r="G5027" s="401"/>
      <c r="H5027" s="401"/>
      <c r="I5027" s="401"/>
      <c r="J5027" s="194"/>
      <c r="K5027" s="194"/>
      <c r="L5027" s="195"/>
      <c r="M5027" s="196"/>
      <c r="N5027" s="197"/>
      <c r="O5027" s="197"/>
      <c r="P5027" s="231"/>
    </row>
    <row r="5028" spans="2:16">
      <c r="B5028" s="351"/>
      <c r="C5028" s="435"/>
      <c r="D5028" s="399"/>
      <c r="E5028" s="400"/>
      <c r="G5028" s="401"/>
      <c r="H5028" s="401"/>
      <c r="I5028" s="401"/>
      <c r="J5028" s="194"/>
      <c r="K5028" s="194"/>
      <c r="L5028" s="195"/>
      <c r="M5028" s="196"/>
      <c r="N5028" s="197"/>
      <c r="O5028" s="197"/>
      <c r="P5028" s="231"/>
    </row>
    <row r="5029" spans="2:16">
      <c r="B5029" s="351"/>
      <c r="C5029" s="435"/>
      <c r="D5029" s="399"/>
      <c r="E5029" s="400"/>
      <c r="G5029" s="401"/>
      <c r="H5029" s="401"/>
      <c r="I5029" s="401"/>
      <c r="J5029" s="194"/>
      <c r="K5029" s="194"/>
      <c r="L5029" s="195"/>
      <c r="M5029" s="196"/>
      <c r="N5029" s="197"/>
      <c r="O5029" s="197"/>
      <c r="P5029" s="231"/>
    </row>
    <row r="5030" spans="2:16">
      <c r="B5030" s="351"/>
      <c r="C5030" s="435"/>
      <c r="D5030" s="399"/>
      <c r="E5030" s="400"/>
      <c r="G5030" s="401"/>
      <c r="H5030" s="401"/>
      <c r="I5030" s="401"/>
      <c r="J5030" s="194"/>
      <c r="K5030" s="194"/>
      <c r="L5030" s="195"/>
      <c r="M5030" s="196"/>
      <c r="N5030" s="197"/>
      <c r="O5030" s="197"/>
      <c r="P5030" s="231"/>
    </row>
    <row r="5031" spans="2:16">
      <c r="B5031" s="351"/>
      <c r="C5031" s="435"/>
      <c r="D5031" s="399"/>
      <c r="E5031" s="400"/>
      <c r="G5031" s="401"/>
      <c r="H5031" s="401"/>
      <c r="I5031" s="401"/>
      <c r="J5031" s="194"/>
      <c r="K5031" s="194"/>
      <c r="L5031" s="195"/>
      <c r="M5031" s="196"/>
      <c r="N5031" s="197"/>
      <c r="O5031" s="197"/>
      <c r="P5031" s="231"/>
    </row>
    <row r="5032" spans="2:16">
      <c r="B5032" s="351"/>
      <c r="C5032" s="435"/>
      <c r="D5032" s="399"/>
      <c r="E5032" s="400"/>
      <c r="G5032" s="401"/>
      <c r="H5032" s="401"/>
      <c r="I5032" s="401"/>
      <c r="J5032" s="194"/>
      <c r="K5032" s="194"/>
      <c r="L5032" s="195"/>
      <c r="M5032" s="196"/>
      <c r="N5032" s="197"/>
      <c r="O5032" s="197"/>
      <c r="P5032" s="231"/>
    </row>
    <row r="5033" spans="2:16">
      <c r="B5033" s="351"/>
      <c r="C5033" s="435"/>
      <c r="D5033" s="399"/>
      <c r="E5033" s="400"/>
      <c r="G5033" s="401"/>
      <c r="H5033" s="401"/>
      <c r="I5033" s="401"/>
      <c r="J5033" s="194"/>
      <c r="K5033" s="194"/>
      <c r="L5033" s="195"/>
      <c r="M5033" s="196"/>
      <c r="N5033" s="197"/>
      <c r="O5033" s="197"/>
      <c r="P5033" s="231"/>
    </row>
    <row r="5034" spans="2:16">
      <c r="B5034" s="351"/>
      <c r="C5034" s="435"/>
      <c r="D5034" s="399"/>
      <c r="E5034" s="400"/>
      <c r="G5034" s="401"/>
      <c r="H5034" s="401"/>
      <c r="I5034" s="401"/>
      <c r="J5034" s="194"/>
      <c r="K5034" s="194"/>
      <c r="L5034" s="195"/>
      <c r="M5034" s="196"/>
      <c r="N5034" s="197"/>
      <c r="O5034" s="197"/>
      <c r="P5034" s="231"/>
    </row>
    <row r="5035" spans="2:16">
      <c r="B5035" s="351"/>
      <c r="C5035" s="435"/>
      <c r="D5035" s="399"/>
      <c r="E5035" s="400"/>
      <c r="G5035" s="401"/>
      <c r="H5035" s="401"/>
      <c r="I5035" s="401"/>
      <c r="J5035" s="194"/>
      <c r="K5035" s="194"/>
      <c r="L5035" s="195"/>
      <c r="M5035" s="196"/>
      <c r="N5035" s="197"/>
      <c r="O5035" s="197"/>
      <c r="P5035" s="231"/>
    </row>
    <row r="5036" spans="2:16">
      <c r="B5036" s="351"/>
      <c r="C5036" s="435"/>
      <c r="D5036" s="399"/>
      <c r="E5036" s="400"/>
      <c r="G5036" s="401"/>
      <c r="H5036" s="401"/>
      <c r="I5036" s="401"/>
      <c r="J5036" s="194"/>
      <c r="K5036" s="194"/>
      <c r="L5036" s="195"/>
      <c r="M5036" s="196"/>
      <c r="N5036" s="197"/>
      <c r="O5036" s="197"/>
      <c r="P5036" s="231"/>
    </row>
    <row r="5037" spans="2:16">
      <c r="B5037" s="351"/>
      <c r="C5037" s="435"/>
      <c r="D5037" s="399"/>
      <c r="E5037" s="400"/>
      <c r="G5037" s="401"/>
      <c r="H5037" s="401"/>
      <c r="I5037" s="401"/>
      <c r="J5037" s="194"/>
      <c r="K5037" s="194"/>
      <c r="L5037" s="195"/>
      <c r="M5037" s="196"/>
      <c r="N5037" s="197"/>
      <c r="O5037" s="197"/>
      <c r="P5037" s="231"/>
    </row>
    <row r="5038" spans="2:16">
      <c r="B5038" s="351"/>
      <c r="C5038" s="435"/>
      <c r="D5038" s="399"/>
      <c r="E5038" s="400"/>
      <c r="G5038" s="401"/>
      <c r="H5038" s="401"/>
      <c r="I5038" s="401"/>
      <c r="J5038" s="194"/>
      <c r="K5038" s="194"/>
      <c r="L5038" s="195"/>
      <c r="M5038" s="196"/>
      <c r="N5038" s="197"/>
      <c r="O5038" s="197"/>
      <c r="P5038" s="231"/>
    </row>
    <row r="5039" spans="2:16">
      <c r="B5039" s="351"/>
      <c r="C5039" s="435"/>
      <c r="D5039" s="399"/>
      <c r="E5039" s="400"/>
      <c r="G5039" s="401"/>
      <c r="H5039" s="401"/>
      <c r="I5039" s="401"/>
      <c r="J5039" s="194"/>
      <c r="K5039" s="194"/>
      <c r="L5039" s="195"/>
      <c r="M5039" s="196"/>
      <c r="N5039" s="197"/>
      <c r="O5039" s="197"/>
      <c r="P5039" s="231"/>
    </row>
    <row r="5040" spans="2:16">
      <c r="B5040" s="351"/>
      <c r="C5040" s="435"/>
      <c r="D5040" s="399"/>
      <c r="E5040" s="400"/>
      <c r="G5040" s="401"/>
      <c r="H5040" s="401"/>
      <c r="I5040" s="401"/>
      <c r="J5040" s="194"/>
      <c r="K5040" s="194"/>
      <c r="L5040" s="195"/>
      <c r="M5040" s="196"/>
      <c r="N5040" s="197"/>
      <c r="O5040" s="197"/>
      <c r="P5040" s="231"/>
    </row>
    <row r="5041" spans="2:16">
      <c r="B5041" s="351"/>
      <c r="C5041" s="435"/>
      <c r="D5041" s="399"/>
      <c r="E5041" s="400"/>
      <c r="G5041" s="401"/>
      <c r="H5041" s="401"/>
      <c r="I5041" s="401"/>
      <c r="J5041" s="194"/>
      <c r="K5041" s="194"/>
      <c r="L5041" s="195"/>
      <c r="M5041" s="196"/>
      <c r="N5041" s="197"/>
      <c r="O5041" s="197"/>
      <c r="P5041" s="231"/>
    </row>
    <row r="5042" spans="2:16">
      <c r="B5042" s="351"/>
      <c r="C5042" s="435"/>
      <c r="D5042" s="399"/>
      <c r="E5042" s="400"/>
      <c r="G5042" s="401"/>
      <c r="H5042" s="401"/>
      <c r="I5042" s="401"/>
      <c r="J5042" s="194"/>
      <c r="K5042" s="194"/>
      <c r="L5042" s="195"/>
      <c r="M5042" s="196"/>
      <c r="N5042" s="197"/>
      <c r="O5042" s="197"/>
      <c r="P5042" s="231"/>
    </row>
    <row r="5043" spans="2:16">
      <c r="B5043" s="351"/>
      <c r="C5043" s="435"/>
      <c r="D5043" s="399"/>
      <c r="E5043" s="400"/>
      <c r="G5043" s="401"/>
      <c r="H5043" s="401"/>
      <c r="I5043" s="401"/>
      <c r="J5043" s="194"/>
      <c r="K5043" s="194"/>
      <c r="L5043" s="195"/>
      <c r="M5043" s="196"/>
      <c r="N5043" s="197"/>
      <c r="O5043" s="197"/>
      <c r="P5043" s="231"/>
    </row>
    <row r="5044" spans="2:16">
      <c r="B5044" s="351"/>
      <c r="C5044" s="435"/>
      <c r="D5044" s="399"/>
      <c r="E5044" s="400"/>
      <c r="G5044" s="401"/>
      <c r="H5044" s="401"/>
      <c r="I5044" s="401"/>
      <c r="J5044" s="194"/>
      <c r="K5044" s="194"/>
      <c r="L5044" s="195"/>
      <c r="M5044" s="196"/>
      <c r="N5044" s="197"/>
      <c r="O5044" s="197"/>
      <c r="P5044" s="231"/>
    </row>
    <row r="5045" spans="2:16">
      <c r="B5045" s="351"/>
      <c r="C5045" s="435"/>
      <c r="D5045" s="399"/>
      <c r="E5045" s="400"/>
      <c r="G5045" s="401"/>
      <c r="H5045" s="401"/>
      <c r="I5045" s="401"/>
      <c r="J5045" s="194"/>
      <c r="K5045" s="194"/>
      <c r="L5045" s="195"/>
      <c r="M5045" s="196"/>
      <c r="N5045" s="197"/>
      <c r="O5045" s="197"/>
      <c r="P5045" s="231"/>
    </row>
    <row r="5046" spans="2:16">
      <c r="B5046" s="351"/>
      <c r="C5046" s="435"/>
      <c r="D5046" s="399"/>
      <c r="E5046" s="400"/>
      <c r="G5046" s="401"/>
      <c r="H5046" s="401"/>
      <c r="I5046" s="401"/>
      <c r="J5046" s="194"/>
      <c r="K5046" s="194"/>
      <c r="L5046" s="195"/>
      <c r="M5046" s="196"/>
      <c r="N5046" s="197"/>
      <c r="O5046" s="197"/>
      <c r="P5046" s="231"/>
    </row>
    <row r="5047" spans="2:16">
      <c r="B5047" s="351"/>
      <c r="C5047" s="435"/>
      <c r="D5047" s="399"/>
      <c r="E5047" s="400"/>
      <c r="G5047" s="401"/>
      <c r="H5047" s="401"/>
      <c r="I5047" s="401"/>
      <c r="J5047" s="194"/>
      <c r="K5047" s="194"/>
      <c r="L5047" s="195"/>
      <c r="M5047" s="196"/>
      <c r="N5047" s="197"/>
      <c r="O5047" s="197"/>
      <c r="P5047" s="231"/>
    </row>
    <row r="5048" spans="2:16">
      <c r="B5048" s="351"/>
      <c r="C5048" s="435"/>
      <c r="D5048" s="399"/>
      <c r="E5048" s="400"/>
      <c r="G5048" s="401"/>
      <c r="H5048" s="401"/>
      <c r="I5048" s="401"/>
      <c r="J5048" s="194"/>
      <c r="K5048" s="194"/>
      <c r="L5048" s="195"/>
      <c r="M5048" s="196"/>
      <c r="N5048" s="197"/>
      <c r="O5048" s="197"/>
      <c r="P5048" s="231"/>
    </row>
    <row r="5049" spans="2:16">
      <c r="B5049" s="351"/>
      <c r="C5049" s="435"/>
      <c r="D5049" s="399"/>
      <c r="E5049" s="400"/>
      <c r="G5049" s="401"/>
      <c r="H5049" s="401"/>
      <c r="I5049" s="401"/>
      <c r="J5049" s="194"/>
      <c r="K5049" s="194"/>
      <c r="L5049" s="195"/>
      <c r="M5049" s="196"/>
      <c r="N5049" s="197"/>
      <c r="O5049" s="197"/>
      <c r="P5049" s="231"/>
    </row>
    <row r="5050" spans="2:16">
      <c r="B5050" s="351"/>
      <c r="C5050" s="435"/>
      <c r="D5050" s="399"/>
      <c r="E5050" s="400"/>
      <c r="G5050" s="401"/>
      <c r="H5050" s="401"/>
      <c r="I5050" s="401"/>
      <c r="J5050" s="194"/>
      <c r="K5050" s="194"/>
      <c r="L5050" s="195"/>
      <c r="M5050" s="196"/>
      <c r="N5050" s="197"/>
      <c r="O5050" s="197"/>
      <c r="P5050" s="231"/>
    </row>
    <row r="5051" spans="2:16">
      <c r="B5051" s="351"/>
      <c r="C5051" s="435"/>
      <c r="D5051" s="399"/>
      <c r="E5051" s="400"/>
      <c r="G5051" s="401"/>
      <c r="H5051" s="401"/>
      <c r="I5051" s="401"/>
      <c r="J5051" s="194"/>
      <c r="K5051" s="194"/>
      <c r="L5051" s="195"/>
      <c r="M5051" s="196"/>
      <c r="N5051" s="197"/>
      <c r="O5051" s="197"/>
      <c r="P5051" s="231"/>
    </row>
    <row r="5052" spans="2:16">
      <c r="B5052" s="351"/>
      <c r="C5052" s="435"/>
      <c r="D5052" s="399"/>
      <c r="E5052" s="400"/>
      <c r="G5052" s="401"/>
      <c r="H5052" s="401"/>
      <c r="I5052" s="401"/>
      <c r="J5052" s="194"/>
      <c r="K5052" s="194"/>
      <c r="L5052" s="195"/>
      <c r="M5052" s="196"/>
      <c r="N5052" s="197"/>
      <c r="O5052" s="197"/>
      <c r="P5052" s="231"/>
    </row>
    <row r="5053" spans="2:16">
      <c r="B5053" s="351"/>
      <c r="C5053" s="435"/>
      <c r="D5053" s="399"/>
      <c r="E5053" s="400"/>
      <c r="G5053" s="401"/>
      <c r="H5053" s="401"/>
      <c r="I5053" s="401"/>
      <c r="J5053" s="194"/>
      <c r="K5053" s="194"/>
      <c r="L5053" s="195"/>
      <c r="M5053" s="196"/>
      <c r="N5053" s="197"/>
      <c r="O5053" s="197"/>
      <c r="P5053" s="231"/>
    </row>
    <row r="5054" spans="2:16">
      <c r="B5054" s="351"/>
      <c r="C5054" s="435"/>
      <c r="D5054" s="399"/>
      <c r="E5054" s="400"/>
      <c r="G5054" s="401"/>
      <c r="H5054" s="401"/>
      <c r="I5054" s="401"/>
      <c r="J5054" s="194"/>
      <c r="K5054" s="194"/>
      <c r="L5054" s="195"/>
      <c r="M5054" s="196"/>
      <c r="N5054" s="197"/>
      <c r="O5054" s="197"/>
      <c r="P5054" s="231"/>
    </row>
    <row r="5055" spans="2:16">
      <c r="B5055" s="351"/>
      <c r="C5055" s="435"/>
      <c r="D5055" s="399"/>
      <c r="E5055" s="400"/>
      <c r="G5055" s="401"/>
      <c r="H5055" s="401"/>
      <c r="I5055" s="401"/>
      <c r="J5055" s="194"/>
      <c r="K5055" s="194"/>
      <c r="L5055" s="195"/>
      <c r="M5055" s="196"/>
      <c r="N5055" s="197"/>
      <c r="O5055" s="197"/>
      <c r="P5055" s="231"/>
    </row>
    <row r="5056" spans="2:16">
      <c r="B5056" s="351"/>
      <c r="C5056" s="435"/>
      <c r="D5056" s="399"/>
      <c r="E5056" s="400"/>
      <c r="G5056" s="401"/>
      <c r="H5056" s="401"/>
      <c r="I5056" s="401"/>
      <c r="J5056" s="194"/>
      <c r="K5056" s="194"/>
      <c r="L5056" s="195"/>
      <c r="M5056" s="196"/>
      <c r="N5056" s="197"/>
      <c r="O5056" s="197"/>
      <c r="P5056" s="231"/>
    </row>
    <row r="5057" spans="2:16">
      <c r="B5057" s="351"/>
      <c r="C5057" s="435"/>
      <c r="D5057" s="399"/>
      <c r="E5057" s="400"/>
      <c r="G5057" s="401"/>
      <c r="H5057" s="401"/>
      <c r="I5057" s="401"/>
      <c r="J5057" s="194"/>
      <c r="K5057" s="194"/>
      <c r="L5057" s="195"/>
      <c r="M5057" s="196"/>
      <c r="N5057" s="197"/>
      <c r="O5057" s="197"/>
      <c r="P5057" s="231"/>
    </row>
    <row r="5058" spans="2:16">
      <c r="B5058" s="351"/>
      <c r="C5058" s="435"/>
      <c r="D5058" s="399"/>
      <c r="E5058" s="400"/>
      <c r="G5058" s="401"/>
      <c r="H5058" s="401"/>
      <c r="I5058" s="401"/>
      <c r="J5058" s="194"/>
      <c r="K5058" s="194"/>
      <c r="L5058" s="195"/>
      <c r="M5058" s="196"/>
      <c r="N5058" s="197"/>
      <c r="O5058" s="197"/>
      <c r="P5058" s="231"/>
    </row>
    <row r="5059" spans="2:16">
      <c r="B5059" s="351"/>
      <c r="C5059" s="435"/>
      <c r="D5059" s="399"/>
      <c r="E5059" s="400"/>
      <c r="G5059" s="401"/>
      <c r="H5059" s="401"/>
      <c r="I5059" s="401"/>
      <c r="J5059" s="194"/>
      <c r="K5059" s="194"/>
      <c r="L5059" s="195"/>
      <c r="M5059" s="196"/>
      <c r="N5059" s="197"/>
      <c r="O5059" s="197"/>
      <c r="P5059" s="231"/>
    </row>
    <row r="5060" spans="2:16">
      <c r="B5060" s="351"/>
      <c r="C5060" s="435"/>
      <c r="D5060" s="399"/>
      <c r="E5060" s="400"/>
      <c r="G5060" s="401"/>
      <c r="H5060" s="401"/>
      <c r="I5060" s="401"/>
      <c r="J5060" s="194"/>
      <c r="K5060" s="194"/>
      <c r="L5060" s="195"/>
      <c r="M5060" s="196"/>
      <c r="N5060" s="197"/>
      <c r="O5060" s="197"/>
      <c r="P5060" s="231"/>
    </row>
    <row r="5061" spans="2:16">
      <c r="B5061" s="351"/>
      <c r="C5061" s="435"/>
      <c r="D5061" s="399"/>
      <c r="E5061" s="400"/>
      <c r="G5061" s="401"/>
      <c r="H5061" s="401"/>
      <c r="I5061" s="401"/>
      <c r="J5061" s="194"/>
      <c r="K5061" s="194"/>
      <c r="L5061" s="195"/>
      <c r="M5061" s="196"/>
      <c r="N5061" s="197"/>
      <c r="O5061" s="197"/>
      <c r="P5061" s="231"/>
    </row>
    <row r="5062" spans="2:16">
      <c r="B5062" s="351"/>
      <c r="C5062" s="435"/>
      <c r="D5062" s="399"/>
      <c r="E5062" s="400"/>
      <c r="G5062" s="401"/>
      <c r="H5062" s="401"/>
      <c r="I5062" s="401"/>
      <c r="J5062" s="194"/>
      <c r="K5062" s="194"/>
      <c r="L5062" s="195"/>
      <c r="M5062" s="196"/>
      <c r="N5062" s="197"/>
      <c r="O5062" s="197"/>
      <c r="P5062" s="231"/>
    </row>
    <row r="5063" spans="2:16">
      <c r="B5063" s="351"/>
      <c r="C5063" s="435"/>
      <c r="D5063" s="399"/>
      <c r="E5063" s="400"/>
      <c r="G5063" s="401"/>
      <c r="H5063" s="401"/>
      <c r="I5063" s="401"/>
      <c r="J5063" s="194"/>
      <c r="K5063" s="194"/>
      <c r="L5063" s="195"/>
      <c r="M5063" s="196"/>
      <c r="N5063" s="197"/>
      <c r="O5063" s="197"/>
      <c r="P5063" s="231"/>
    </row>
    <row r="5064" spans="2:16">
      <c r="B5064" s="351"/>
      <c r="C5064" s="435"/>
      <c r="D5064" s="399"/>
      <c r="E5064" s="400"/>
      <c r="G5064" s="401"/>
      <c r="H5064" s="401"/>
      <c r="I5064" s="401"/>
      <c r="J5064" s="194"/>
      <c r="K5064" s="194"/>
      <c r="L5064" s="195"/>
      <c r="M5064" s="196"/>
      <c r="N5064" s="197"/>
      <c r="O5064" s="197"/>
      <c r="P5064" s="231"/>
    </row>
    <row r="5065" spans="2:16">
      <c r="B5065" s="351"/>
      <c r="C5065" s="435"/>
      <c r="D5065" s="399"/>
      <c r="E5065" s="400"/>
      <c r="G5065" s="401"/>
      <c r="H5065" s="401"/>
      <c r="I5065" s="401"/>
      <c r="J5065" s="194"/>
      <c r="K5065" s="194"/>
      <c r="L5065" s="195"/>
      <c r="M5065" s="196"/>
      <c r="N5065" s="197"/>
      <c r="O5065" s="197"/>
      <c r="P5065" s="231"/>
    </row>
    <row r="5066" spans="2:16">
      <c r="B5066" s="351"/>
      <c r="C5066" s="435"/>
      <c r="D5066" s="399"/>
      <c r="E5066" s="400"/>
      <c r="G5066" s="401"/>
      <c r="H5066" s="401"/>
      <c r="I5066" s="401"/>
      <c r="J5066" s="194"/>
      <c r="K5066" s="194"/>
      <c r="L5066" s="195"/>
      <c r="M5066" s="196"/>
      <c r="N5066" s="197"/>
      <c r="O5066" s="197"/>
      <c r="P5066" s="231"/>
    </row>
    <row r="5067" spans="2:16">
      <c r="B5067" s="351"/>
      <c r="C5067" s="435"/>
      <c r="D5067" s="399"/>
      <c r="E5067" s="400"/>
      <c r="G5067" s="401"/>
      <c r="H5067" s="401"/>
      <c r="I5067" s="401"/>
      <c r="J5067" s="194"/>
      <c r="K5067" s="194"/>
      <c r="L5067" s="195"/>
      <c r="M5067" s="196"/>
      <c r="N5067" s="197"/>
      <c r="O5067" s="197"/>
      <c r="P5067" s="231"/>
    </row>
    <row r="5068" spans="2:16">
      <c r="B5068" s="351"/>
      <c r="C5068" s="435"/>
      <c r="D5068" s="399"/>
      <c r="E5068" s="400"/>
      <c r="G5068" s="401"/>
      <c r="H5068" s="401"/>
      <c r="I5068" s="401"/>
      <c r="J5068" s="194"/>
      <c r="K5068" s="194"/>
      <c r="L5068" s="195"/>
      <c r="M5068" s="196"/>
      <c r="N5068" s="197"/>
      <c r="O5068" s="197"/>
      <c r="P5068" s="231"/>
    </row>
    <row r="5069" spans="2:16">
      <c r="B5069" s="351"/>
      <c r="C5069" s="435"/>
      <c r="D5069" s="399"/>
      <c r="E5069" s="400"/>
      <c r="G5069" s="401"/>
      <c r="H5069" s="401"/>
      <c r="I5069" s="401"/>
      <c r="J5069" s="194"/>
      <c r="K5069" s="194"/>
      <c r="L5069" s="195"/>
      <c r="M5069" s="196"/>
      <c r="N5069" s="197"/>
      <c r="O5069" s="197"/>
      <c r="P5069" s="231"/>
    </row>
    <row r="5070" spans="2:16">
      <c r="B5070" s="351"/>
      <c r="C5070" s="435"/>
      <c r="D5070" s="399"/>
      <c r="E5070" s="400"/>
      <c r="G5070" s="401"/>
      <c r="H5070" s="401"/>
      <c r="I5070" s="401"/>
      <c r="J5070" s="194"/>
      <c r="K5070" s="194"/>
      <c r="L5070" s="195"/>
      <c r="M5070" s="196"/>
      <c r="N5070" s="197"/>
      <c r="O5070" s="197"/>
      <c r="P5070" s="231"/>
    </row>
    <row r="5071" spans="2:16">
      <c r="B5071" s="351"/>
      <c r="C5071" s="435"/>
      <c r="D5071" s="399"/>
      <c r="E5071" s="400"/>
      <c r="G5071" s="401"/>
      <c r="H5071" s="401"/>
      <c r="I5071" s="401"/>
      <c r="J5071" s="194"/>
      <c r="K5071" s="194"/>
      <c r="L5071" s="195"/>
      <c r="M5071" s="196"/>
      <c r="N5071" s="197"/>
      <c r="O5071" s="197"/>
      <c r="P5071" s="231"/>
    </row>
    <row r="5072" spans="2:16">
      <c r="B5072" s="351"/>
      <c r="C5072" s="435"/>
      <c r="D5072" s="399"/>
      <c r="E5072" s="400"/>
      <c r="G5072" s="401"/>
      <c r="H5072" s="401"/>
      <c r="I5072" s="401"/>
      <c r="J5072" s="194"/>
      <c r="K5072" s="194"/>
      <c r="L5072" s="195"/>
      <c r="M5072" s="196"/>
      <c r="N5072" s="197"/>
      <c r="O5072" s="197"/>
      <c r="P5072" s="231"/>
    </row>
    <row r="5073" spans="2:16">
      <c r="B5073" s="351"/>
      <c r="C5073" s="435"/>
      <c r="D5073" s="399"/>
      <c r="E5073" s="400"/>
      <c r="G5073" s="401"/>
      <c r="H5073" s="401"/>
      <c r="I5073" s="401"/>
      <c r="J5073" s="194"/>
      <c r="K5073" s="194"/>
      <c r="L5073" s="195"/>
      <c r="M5073" s="196"/>
      <c r="N5073" s="197"/>
      <c r="O5073" s="197"/>
      <c r="P5073" s="231"/>
    </row>
    <row r="5074" spans="2:16">
      <c r="B5074" s="351"/>
      <c r="C5074" s="435"/>
      <c r="D5074" s="399"/>
      <c r="E5074" s="400"/>
      <c r="G5074" s="401"/>
      <c r="H5074" s="401"/>
      <c r="I5074" s="401"/>
      <c r="J5074" s="194"/>
      <c r="K5074" s="194"/>
      <c r="L5074" s="195"/>
      <c r="M5074" s="196"/>
      <c r="N5074" s="197"/>
      <c r="O5074" s="197"/>
      <c r="P5074" s="231"/>
    </row>
    <row r="5075" spans="2:16">
      <c r="B5075" s="351"/>
      <c r="C5075" s="435"/>
      <c r="D5075" s="399"/>
      <c r="E5075" s="400"/>
      <c r="G5075" s="401"/>
      <c r="H5075" s="401"/>
      <c r="I5075" s="401"/>
      <c r="J5075" s="194"/>
      <c r="K5075" s="194"/>
      <c r="L5075" s="195"/>
      <c r="M5075" s="196"/>
      <c r="N5075" s="197"/>
      <c r="O5075" s="197"/>
      <c r="P5075" s="231"/>
    </row>
    <row r="5076" spans="2:16">
      <c r="B5076" s="351"/>
      <c r="C5076" s="435"/>
      <c r="D5076" s="399"/>
      <c r="E5076" s="400"/>
      <c r="G5076" s="401"/>
      <c r="H5076" s="401"/>
      <c r="I5076" s="401"/>
      <c r="J5076" s="194"/>
      <c r="K5076" s="194"/>
      <c r="L5076" s="195"/>
      <c r="M5076" s="196"/>
      <c r="N5076" s="197"/>
      <c r="O5076" s="197"/>
      <c r="P5076" s="231"/>
    </row>
    <row r="5077" spans="2:16">
      <c r="B5077" s="351"/>
      <c r="C5077" s="435"/>
      <c r="D5077" s="399"/>
      <c r="E5077" s="400"/>
      <c r="G5077" s="401"/>
      <c r="H5077" s="401"/>
      <c r="I5077" s="401"/>
      <c r="J5077" s="194"/>
      <c r="K5077" s="194"/>
      <c r="L5077" s="195"/>
      <c r="M5077" s="196"/>
      <c r="N5077" s="197"/>
      <c r="O5077" s="197"/>
      <c r="P5077" s="231"/>
    </row>
    <row r="5078" spans="2:16">
      <c r="B5078" s="351"/>
      <c r="C5078" s="435"/>
      <c r="D5078" s="399"/>
      <c r="E5078" s="400"/>
      <c r="G5078" s="401"/>
      <c r="H5078" s="401"/>
      <c r="I5078" s="401"/>
      <c r="J5078" s="194"/>
      <c r="K5078" s="194"/>
      <c r="L5078" s="195"/>
      <c r="M5078" s="196"/>
      <c r="N5078" s="197"/>
      <c r="O5078" s="197"/>
      <c r="P5078" s="231"/>
    </row>
    <row r="5079" spans="2:16">
      <c r="B5079" s="351"/>
      <c r="C5079" s="435"/>
      <c r="D5079" s="399"/>
      <c r="E5079" s="400"/>
      <c r="G5079" s="401"/>
      <c r="H5079" s="401"/>
      <c r="I5079" s="401"/>
      <c r="J5079" s="194"/>
      <c r="K5079" s="194"/>
      <c r="L5079" s="195"/>
      <c r="M5079" s="196"/>
      <c r="N5079" s="197"/>
      <c r="O5079" s="197"/>
      <c r="P5079" s="231"/>
    </row>
    <row r="5080" spans="2:16">
      <c r="B5080" s="351"/>
      <c r="C5080" s="435"/>
      <c r="D5080" s="399"/>
      <c r="E5080" s="400"/>
      <c r="G5080" s="401"/>
      <c r="H5080" s="401"/>
      <c r="I5080" s="401"/>
      <c r="J5080" s="194"/>
      <c r="K5080" s="194"/>
      <c r="L5080" s="195"/>
      <c r="M5080" s="196"/>
      <c r="N5080" s="197"/>
      <c r="O5080" s="197"/>
      <c r="P5080" s="231"/>
    </row>
    <row r="5081" spans="2:16">
      <c r="B5081" s="351"/>
      <c r="C5081" s="435"/>
      <c r="D5081" s="399"/>
      <c r="E5081" s="400"/>
      <c r="G5081" s="401"/>
      <c r="H5081" s="401"/>
      <c r="I5081" s="401"/>
      <c r="J5081" s="194"/>
      <c r="K5081" s="194"/>
      <c r="L5081" s="195"/>
      <c r="M5081" s="196"/>
      <c r="N5081" s="197"/>
      <c r="O5081" s="197"/>
      <c r="P5081" s="231"/>
    </row>
    <row r="5082" spans="2:16">
      <c r="B5082" s="351"/>
      <c r="C5082" s="435"/>
      <c r="D5082" s="399"/>
      <c r="E5082" s="400"/>
      <c r="G5082" s="401"/>
      <c r="H5082" s="401"/>
      <c r="I5082" s="401"/>
      <c r="J5082" s="194"/>
      <c r="K5082" s="194"/>
      <c r="L5082" s="195"/>
      <c r="M5082" s="196"/>
      <c r="N5082" s="197"/>
      <c r="O5082" s="197"/>
      <c r="P5082" s="231"/>
    </row>
    <row r="5083" spans="2:16">
      <c r="B5083" s="351"/>
      <c r="C5083" s="435"/>
      <c r="D5083" s="399"/>
      <c r="E5083" s="400"/>
      <c r="G5083" s="401"/>
      <c r="H5083" s="401"/>
      <c r="I5083" s="401"/>
      <c r="J5083" s="194"/>
      <c r="K5083" s="194"/>
      <c r="L5083" s="195"/>
      <c r="M5083" s="196"/>
      <c r="N5083" s="197"/>
      <c r="O5083" s="197"/>
      <c r="P5083" s="231"/>
    </row>
    <row r="5084" spans="2:16">
      <c r="B5084" s="351"/>
      <c r="C5084" s="435"/>
      <c r="D5084" s="399"/>
      <c r="E5084" s="400"/>
      <c r="G5084" s="401"/>
      <c r="H5084" s="401"/>
      <c r="I5084" s="401"/>
      <c r="J5084" s="194"/>
      <c r="K5084" s="194"/>
      <c r="L5084" s="195"/>
      <c r="M5084" s="196"/>
      <c r="N5084" s="197"/>
      <c r="O5084" s="197"/>
      <c r="P5084" s="231"/>
    </row>
    <row r="5085" spans="2:16">
      <c r="B5085" s="351"/>
      <c r="C5085" s="435"/>
      <c r="D5085" s="399"/>
      <c r="E5085" s="400"/>
      <c r="G5085" s="401"/>
      <c r="H5085" s="401"/>
      <c r="I5085" s="401"/>
      <c r="J5085" s="194"/>
      <c r="K5085" s="194"/>
      <c r="L5085" s="195"/>
      <c r="M5085" s="196"/>
      <c r="N5085" s="197"/>
      <c r="O5085" s="197"/>
      <c r="P5085" s="231"/>
    </row>
    <row r="5086" spans="2:16">
      <c r="B5086" s="351"/>
      <c r="C5086" s="435"/>
      <c r="D5086" s="399"/>
      <c r="E5086" s="400"/>
      <c r="G5086" s="401"/>
      <c r="H5086" s="401"/>
      <c r="I5086" s="401"/>
      <c r="J5086" s="194"/>
      <c r="K5086" s="194"/>
      <c r="L5086" s="195"/>
      <c r="M5086" s="196"/>
      <c r="N5086" s="197"/>
      <c r="O5086" s="197"/>
      <c r="P5086" s="231"/>
    </row>
    <row r="5087" spans="2:16">
      <c r="B5087" s="351"/>
      <c r="C5087" s="435"/>
      <c r="D5087" s="399"/>
      <c r="E5087" s="400"/>
      <c r="G5087" s="401"/>
      <c r="H5087" s="401"/>
      <c r="I5087" s="401"/>
      <c r="J5087" s="194"/>
      <c r="K5087" s="194"/>
      <c r="L5087" s="195"/>
      <c r="M5087" s="196"/>
      <c r="N5087" s="197"/>
      <c r="O5087" s="197"/>
      <c r="P5087" s="231"/>
    </row>
    <row r="5088" spans="2:16">
      <c r="B5088" s="351"/>
      <c r="C5088" s="435"/>
      <c r="D5088" s="399"/>
      <c r="E5088" s="400"/>
      <c r="G5088" s="401"/>
      <c r="H5088" s="401"/>
      <c r="I5088" s="401"/>
      <c r="J5088" s="194"/>
      <c r="K5088" s="194"/>
      <c r="L5088" s="195"/>
      <c r="M5088" s="196"/>
      <c r="N5088" s="197"/>
      <c r="O5088" s="197"/>
      <c r="P5088" s="231"/>
    </row>
    <row r="5089" spans="2:16">
      <c r="B5089" s="351"/>
      <c r="C5089" s="435"/>
      <c r="D5089" s="399"/>
      <c r="E5089" s="400"/>
      <c r="G5089" s="401"/>
      <c r="H5089" s="401"/>
      <c r="I5089" s="401"/>
      <c r="J5089" s="194"/>
      <c r="K5089" s="194"/>
      <c r="L5089" s="195"/>
      <c r="M5089" s="196"/>
      <c r="N5089" s="197"/>
      <c r="O5089" s="197"/>
      <c r="P5089" s="231"/>
    </row>
    <row r="5090" spans="2:16">
      <c r="B5090" s="351"/>
      <c r="C5090" s="435"/>
      <c r="D5090" s="399"/>
      <c r="E5090" s="400"/>
      <c r="G5090" s="401"/>
      <c r="H5090" s="401"/>
      <c r="I5090" s="401"/>
      <c r="J5090" s="194"/>
      <c r="K5090" s="194"/>
      <c r="L5090" s="195"/>
      <c r="M5090" s="196"/>
      <c r="N5090" s="197"/>
      <c r="O5090" s="197"/>
      <c r="P5090" s="231"/>
    </row>
    <row r="5091" spans="2:16">
      <c r="B5091" s="351"/>
      <c r="C5091" s="435"/>
      <c r="D5091" s="399"/>
      <c r="E5091" s="400"/>
      <c r="G5091" s="401"/>
      <c r="H5091" s="401"/>
      <c r="I5091" s="401"/>
      <c r="J5091" s="194"/>
      <c r="K5091" s="194"/>
      <c r="L5091" s="195"/>
      <c r="M5091" s="196"/>
      <c r="N5091" s="197"/>
      <c r="O5091" s="197"/>
      <c r="P5091" s="231"/>
    </row>
    <row r="5092" spans="2:16">
      <c r="B5092" s="351"/>
      <c r="C5092" s="435"/>
      <c r="D5092" s="399"/>
      <c r="E5092" s="400"/>
      <c r="G5092" s="401"/>
      <c r="H5092" s="401"/>
      <c r="I5092" s="401"/>
      <c r="J5092" s="194"/>
      <c r="K5092" s="194"/>
      <c r="L5092" s="195"/>
      <c r="M5092" s="196"/>
      <c r="N5092" s="197"/>
      <c r="O5092" s="197"/>
      <c r="P5092" s="231"/>
    </row>
    <row r="5093" spans="2:16">
      <c r="B5093" s="351"/>
      <c r="C5093" s="435"/>
      <c r="D5093" s="399"/>
      <c r="E5093" s="400"/>
      <c r="G5093" s="401"/>
      <c r="H5093" s="401"/>
      <c r="I5093" s="401"/>
      <c r="J5093" s="194"/>
      <c r="K5093" s="194"/>
      <c r="L5093" s="195"/>
      <c r="M5093" s="196"/>
      <c r="N5093" s="197"/>
      <c r="O5093" s="197"/>
      <c r="P5093" s="231"/>
    </row>
    <row r="5094" spans="2:16">
      <c r="B5094" s="351"/>
      <c r="C5094" s="435"/>
      <c r="D5094" s="399"/>
      <c r="E5094" s="400"/>
      <c r="G5094" s="401"/>
      <c r="H5094" s="401"/>
      <c r="I5094" s="401"/>
      <c r="J5094" s="194"/>
      <c r="K5094" s="194"/>
      <c r="L5094" s="195"/>
      <c r="M5094" s="196"/>
      <c r="N5094" s="197"/>
      <c r="O5094" s="197"/>
      <c r="P5094" s="231"/>
    </row>
    <row r="5095" spans="2:16">
      <c r="B5095" s="351"/>
      <c r="C5095" s="435"/>
      <c r="D5095" s="399"/>
      <c r="E5095" s="400"/>
      <c r="G5095" s="401"/>
      <c r="H5095" s="401"/>
      <c r="I5095" s="401"/>
      <c r="J5095" s="194"/>
      <c r="K5095" s="194"/>
      <c r="L5095" s="195"/>
      <c r="M5095" s="196"/>
      <c r="N5095" s="197"/>
      <c r="O5095" s="197"/>
      <c r="P5095" s="231"/>
    </row>
    <row r="5096" spans="2:16">
      <c r="B5096" s="351"/>
      <c r="C5096" s="435"/>
      <c r="D5096" s="399"/>
      <c r="E5096" s="400"/>
      <c r="G5096" s="401"/>
      <c r="H5096" s="401"/>
      <c r="I5096" s="401"/>
      <c r="J5096" s="194"/>
      <c r="K5096" s="194"/>
      <c r="L5096" s="195"/>
      <c r="M5096" s="196"/>
      <c r="N5096" s="197"/>
      <c r="O5096" s="197"/>
      <c r="P5096" s="231"/>
    </row>
    <row r="5097" spans="2:16">
      <c r="B5097" s="351"/>
      <c r="C5097" s="435"/>
      <c r="D5097" s="399"/>
      <c r="E5097" s="400"/>
      <c r="G5097" s="401"/>
      <c r="H5097" s="401"/>
      <c r="I5097" s="401"/>
      <c r="J5097" s="194"/>
      <c r="K5097" s="194"/>
      <c r="L5097" s="195"/>
      <c r="M5097" s="196"/>
      <c r="N5097" s="197"/>
      <c r="O5097" s="197"/>
      <c r="P5097" s="231"/>
    </row>
    <row r="5098" spans="2:16">
      <c r="B5098" s="351"/>
      <c r="C5098" s="435"/>
      <c r="D5098" s="399"/>
      <c r="E5098" s="400"/>
      <c r="G5098" s="401"/>
      <c r="H5098" s="401"/>
      <c r="I5098" s="401"/>
      <c r="J5098" s="194"/>
      <c r="K5098" s="194"/>
      <c r="L5098" s="195"/>
      <c r="M5098" s="196"/>
      <c r="N5098" s="197"/>
      <c r="O5098" s="197"/>
      <c r="P5098" s="231"/>
    </row>
    <row r="5099" spans="2:16">
      <c r="B5099" s="351"/>
      <c r="C5099" s="435"/>
      <c r="D5099" s="399"/>
      <c r="E5099" s="400"/>
      <c r="G5099" s="401"/>
      <c r="H5099" s="401"/>
      <c r="I5099" s="401"/>
      <c r="J5099" s="194"/>
      <c r="K5099" s="194"/>
      <c r="L5099" s="195"/>
      <c r="M5099" s="196"/>
      <c r="N5099" s="197"/>
      <c r="O5099" s="197"/>
      <c r="P5099" s="231"/>
    </row>
    <row r="5100" spans="2:16">
      <c r="B5100" s="351"/>
      <c r="C5100" s="435"/>
      <c r="D5100" s="399"/>
      <c r="E5100" s="400"/>
      <c r="G5100" s="401"/>
      <c r="H5100" s="401"/>
      <c r="I5100" s="401"/>
      <c r="J5100" s="194"/>
      <c r="K5100" s="194"/>
      <c r="L5100" s="195"/>
      <c r="M5100" s="196"/>
      <c r="N5100" s="197"/>
      <c r="O5100" s="197"/>
      <c r="P5100" s="231"/>
    </row>
    <row r="5101" spans="2:16">
      <c r="B5101" s="351"/>
      <c r="C5101" s="435"/>
      <c r="D5101" s="399"/>
      <c r="E5101" s="400"/>
      <c r="G5101" s="401"/>
      <c r="H5101" s="401"/>
      <c r="I5101" s="401"/>
      <c r="J5101" s="194"/>
      <c r="K5101" s="194"/>
      <c r="L5101" s="195"/>
      <c r="M5101" s="196"/>
      <c r="N5101" s="197"/>
      <c r="O5101" s="197"/>
      <c r="P5101" s="231"/>
    </row>
    <row r="5102" spans="2:16">
      <c r="B5102" s="351"/>
      <c r="C5102" s="435"/>
      <c r="D5102" s="399"/>
      <c r="E5102" s="400"/>
      <c r="G5102" s="401"/>
      <c r="H5102" s="401"/>
      <c r="I5102" s="401"/>
      <c r="J5102" s="194"/>
      <c r="K5102" s="194"/>
      <c r="L5102" s="195"/>
      <c r="M5102" s="196"/>
      <c r="N5102" s="197"/>
      <c r="O5102" s="197"/>
      <c r="P5102" s="231"/>
    </row>
    <row r="5103" spans="2:16">
      <c r="B5103" s="351"/>
      <c r="C5103" s="435"/>
      <c r="D5103" s="399"/>
      <c r="E5103" s="400"/>
      <c r="G5103" s="401"/>
      <c r="H5103" s="401"/>
      <c r="I5103" s="401"/>
      <c r="J5103" s="194"/>
      <c r="K5103" s="194"/>
      <c r="L5103" s="195"/>
      <c r="M5103" s="196"/>
      <c r="N5103" s="197"/>
      <c r="O5103" s="197"/>
      <c r="P5103" s="231"/>
    </row>
    <row r="5104" spans="2:16">
      <c r="B5104" s="351"/>
      <c r="C5104" s="435"/>
      <c r="D5104" s="399"/>
      <c r="E5104" s="400"/>
      <c r="G5104" s="401"/>
      <c r="H5104" s="401"/>
      <c r="I5104" s="401"/>
      <c r="J5104" s="194"/>
      <c r="K5104" s="194"/>
      <c r="L5104" s="195"/>
      <c r="M5104" s="196"/>
      <c r="N5104" s="197"/>
      <c r="O5104" s="197"/>
      <c r="P5104" s="231"/>
    </row>
    <row r="5105" spans="2:16">
      <c r="B5105" s="351"/>
      <c r="C5105" s="435"/>
      <c r="D5105" s="399"/>
      <c r="E5105" s="400"/>
      <c r="G5105" s="401"/>
      <c r="H5105" s="401"/>
      <c r="I5105" s="401"/>
      <c r="J5105" s="194"/>
      <c r="K5105" s="194"/>
      <c r="L5105" s="195"/>
      <c r="M5105" s="196"/>
      <c r="N5105" s="197"/>
      <c r="O5105" s="197"/>
      <c r="P5105" s="231"/>
    </row>
    <row r="5106" spans="2:16">
      <c r="B5106" s="351"/>
      <c r="C5106" s="435"/>
      <c r="D5106" s="399"/>
      <c r="E5106" s="400"/>
      <c r="G5106" s="401"/>
      <c r="H5106" s="401"/>
      <c r="I5106" s="401"/>
      <c r="J5106" s="194"/>
      <c r="K5106" s="194"/>
      <c r="L5106" s="195"/>
      <c r="M5106" s="196"/>
      <c r="N5106" s="197"/>
      <c r="O5106" s="197"/>
      <c r="P5106" s="231"/>
    </row>
    <row r="5107" spans="2:16">
      <c r="B5107" s="402"/>
      <c r="C5107" s="435"/>
      <c r="D5107" s="404"/>
      <c r="E5107" s="405"/>
      <c r="G5107" s="406"/>
      <c r="H5107" s="406"/>
      <c r="I5107" s="406"/>
      <c r="J5107" s="194"/>
      <c r="K5107" s="194"/>
      <c r="L5107" s="195"/>
      <c r="M5107" s="196"/>
      <c r="N5107" s="197"/>
      <c r="O5107" s="197"/>
      <c r="P5107" s="221"/>
    </row>
    <row r="5108" spans="2:16">
      <c r="B5108" s="351"/>
      <c r="C5108" s="435"/>
      <c r="D5108" s="399"/>
      <c r="E5108" s="400"/>
      <c r="G5108" s="401"/>
      <c r="H5108" s="401"/>
      <c r="I5108" s="401"/>
      <c r="J5108" s="194"/>
      <c r="K5108" s="194"/>
      <c r="L5108" s="195"/>
      <c r="M5108" s="196"/>
      <c r="N5108" s="197"/>
      <c r="O5108" s="197"/>
      <c r="P5108" s="231"/>
    </row>
    <row r="5109" spans="2:16">
      <c r="B5109" s="351"/>
      <c r="C5109" s="435"/>
      <c r="D5109" s="399"/>
      <c r="E5109" s="400"/>
      <c r="G5109" s="401"/>
      <c r="H5109" s="401"/>
      <c r="I5109" s="401"/>
      <c r="J5109" s="194"/>
      <c r="K5109" s="194"/>
      <c r="L5109" s="195"/>
      <c r="M5109" s="196"/>
      <c r="N5109" s="197"/>
      <c r="O5109" s="197"/>
      <c r="P5109" s="231"/>
    </row>
    <row r="5110" spans="2:16">
      <c r="B5110" s="351"/>
      <c r="C5110" s="435"/>
      <c r="D5110" s="399"/>
      <c r="E5110" s="400"/>
      <c r="G5110" s="401"/>
      <c r="H5110" s="401"/>
      <c r="I5110" s="401"/>
      <c r="J5110" s="194"/>
      <c r="K5110" s="194"/>
      <c r="L5110" s="195"/>
      <c r="M5110" s="196"/>
      <c r="N5110" s="197"/>
      <c r="O5110" s="197"/>
      <c r="P5110" s="231"/>
    </row>
    <row r="5111" spans="2:16">
      <c r="B5111" s="351"/>
      <c r="C5111" s="435"/>
      <c r="D5111" s="399"/>
      <c r="E5111" s="400"/>
      <c r="G5111" s="401"/>
      <c r="H5111" s="401"/>
      <c r="I5111" s="401"/>
      <c r="J5111" s="194"/>
      <c r="K5111" s="194"/>
      <c r="L5111" s="195"/>
      <c r="M5111" s="196"/>
      <c r="N5111" s="197"/>
      <c r="O5111" s="197"/>
      <c r="P5111" s="231"/>
    </row>
    <row r="5112" spans="2:16">
      <c r="B5112" s="351"/>
      <c r="C5112" s="435"/>
      <c r="D5112" s="399"/>
      <c r="E5112" s="400"/>
      <c r="G5112" s="401"/>
      <c r="H5112" s="401"/>
      <c r="I5112" s="401"/>
      <c r="J5112" s="194"/>
      <c r="K5112" s="194"/>
      <c r="L5112" s="195"/>
      <c r="M5112" s="196"/>
      <c r="N5112" s="197"/>
      <c r="O5112" s="197"/>
      <c r="P5112" s="231"/>
    </row>
    <row r="5113" spans="2:16">
      <c r="B5113" s="351"/>
      <c r="C5113" s="435"/>
      <c r="D5113" s="399"/>
      <c r="E5113" s="400"/>
      <c r="G5113" s="401"/>
      <c r="H5113" s="401"/>
      <c r="I5113" s="401"/>
      <c r="J5113" s="194"/>
      <c r="K5113" s="194"/>
      <c r="L5113" s="195"/>
      <c r="M5113" s="196"/>
      <c r="N5113" s="197"/>
      <c r="O5113" s="197"/>
      <c r="P5113" s="231"/>
    </row>
    <row r="5114" spans="2:16">
      <c r="B5114" s="351"/>
      <c r="C5114" s="435"/>
      <c r="D5114" s="399"/>
      <c r="E5114" s="400"/>
      <c r="G5114" s="401"/>
      <c r="H5114" s="401"/>
      <c r="I5114" s="401"/>
      <c r="J5114" s="194"/>
      <c r="K5114" s="194"/>
      <c r="L5114" s="195"/>
      <c r="M5114" s="196"/>
      <c r="N5114" s="197"/>
      <c r="O5114" s="197"/>
      <c r="P5114" s="231"/>
    </row>
    <row r="5115" spans="2:16">
      <c r="B5115" s="351"/>
      <c r="C5115" s="435"/>
      <c r="D5115" s="399"/>
      <c r="E5115" s="400"/>
      <c r="G5115" s="401"/>
      <c r="H5115" s="401"/>
      <c r="I5115" s="401"/>
      <c r="J5115" s="194"/>
      <c r="K5115" s="194"/>
      <c r="L5115" s="195"/>
      <c r="M5115" s="196"/>
      <c r="N5115" s="197"/>
      <c r="O5115" s="197"/>
      <c r="P5115" s="231"/>
    </row>
    <row r="5116" spans="2:16">
      <c r="B5116" s="351"/>
      <c r="C5116" s="435"/>
      <c r="D5116" s="399"/>
      <c r="E5116" s="400"/>
      <c r="G5116" s="401"/>
      <c r="H5116" s="401"/>
      <c r="I5116" s="401"/>
      <c r="J5116" s="194"/>
      <c r="K5116" s="194"/>
      <c r="L5116" s="195"/>
      <c r="M5116" s="196"/>
      <c r="N5116" s="197"/>
      <c r="O5116" s="197"/>
      <c r="P5116" s="231"/>
    </row>
    <row r="5117" spans="2:16">
      <c r="B5117" s="351"/>
      <c r="C5117" s="435"/>
      <c r="D5117" s="399"/>
      <c r="E5117" s="400"/>
      <c r="G5117" s="401"/>
      <c r="H5117" s="401"/>
      <c r="I5117" s="401"/>
      <c r="J5117" s="194"/>
      <c r="K5117" s="194"/>
      <c r="L5117" s="195"/>
      <c r="M5117" s="196"/>
      <c r="N5117" s="197"/>
      <c r="O5117" s="197"/>
      <c r="P5117" s="231"/>
    </row>
    <row r="5118" spans="2:16">
      <c r="B5118" s="351"/>
      <c r="C5118" s="435"/>
      <c r="D5118" s="399"/>
      <c r="E5118" s="400"/>
      <c r="G5118" s="401"/>
      <c r="H5118" s="401"/>
      <c r="I5118" s="401"/>
      <c r="J5118" s="194"/>
      <c r="K5118" s="194"/>
      <c r="L5118" s="195"/>
      <c r="M5118" s="196"/>
      <c r="N5118" s="197"/>
      <c r="O5118" s="197"/>
      <c r="P5118" s="231"/>
    </row>
    <row r="5119" spans="2:16">
      <c r="B5119" s="351"/>
      <c r="C5119" s="435"/>
      <c r="D5119" s="399"/>
      <c r="E5119" s="400"/>
      <c r="G5119" s="401"/>
      <c r="H5119" s="401"/>
      <c r="I5119" s="401"/>
      <c r="J5119" s="194"/>
      <c r="K5119" s="194"/>
      <c r="L5119" s="195"/>
      <c r="M5119" s="196"/>
      <c r="N5119" s="197"/>
      <c r="O5119" s="197"/>
      <c r="P5119" s="231"/>
    </row>
    <row r="5120" spans="2:16">
      <c r="B5120" s="351"/>
      <c r="C5120" s="435"/>
      <c r="D5120" s="399"/>
      <c r="E5120" s="400"/>
      <c r="G5120" s="401"/>
      <c r="H5120" s="401"/>
      <c r="I5120" s="401"/>
      <c r="J5120" s="194"/>
      <c r="K5120" s="194"/>
      <c r="L5120" s="195"/>
      <c r="M5120" s="196"/>
      <c r="N5120" s="197"/>
      <c r="O5120" s="197"/>
      <c r="P5120" s="231"/>
    </row>
    <row r="5121" spans="2:16">
      <c r="B5121" s="351"/>
      <c r="C5121" s="435"/>
      <c r="D5121" s="399"/>
      <c r="E5121" s="400"/>
      <c r="G5121" s="401"/>
      <c r="H5121" s="401"/>
      <c r="I5121" s="401"/>
      <c r="J5121" s="194"/>
      <c r="K5121" s="194"/>
      <c r="L5121" s="195"/>
      <c r="M5121" s="196"/>
      <c r="N5121" s="197"/>
      <c r="O5121" s="197"/>
      <c r="P5121" s="231"/>
    </row>
    <row r="5122" spans="2:16">
      <c r="B5122" s="351"/>
      <c r="C5122" s="435"/>
      <c r="D5122" s="399"/>
      <c r="E5122" s="400"/>
      <c r="G5122" s="401"/>
      <c r="H5122" s="401"/>
      <c r="I5122" s="401"/>
      <c r="J5122" s="194"/>
      <c r="K5122" s="194"/>
      <c r="L5122" s="195"/>
      <c r="M5122" s="196"/>
      <c r="N5122" s="197"/>
      <c r="O5122" s="197"/>
      <c r="P5122" s="231"/>
    </row>
    <row r="5123" spans="2:16">
      <c r="B5123" s="351"/>
      <c r="C5123" s="435"/>
      <c r="D5123" s="399"/>
      <c r="E5123" s="400"/>
      <c r="G5123" s="401"/>
      <c r="H5123" s="401"/>
      <c r="I5123" s="401"/>
      <c r="J5123" s="194"/>
      <c r="K5123" s="194"/>
      <c r="L5123" s="195"/>
      <c r="M5123" s="196"/>
      <c r="N5123" s="197"/>
      <c r="O5123" s="197"/>
      <c r="P5123" s="231"/>
    </row>
    <row r="5124" spans="2:16">
      <c r="B5124" s="351"/>
      <c r="C5124" s="435"/>
      <c r="D5124" s="399"/>
      <c r="E5124" s="400"/>
      <c r="G5124" s="401"/>
      <c r="H5124" s="401"/>
      <c r="I5124" s="401"/>
      <c r="J5124" s="194"/>
      <c r="K5124" s="194"/>
      <c r="L5124" s="195"/>
      <c r="M5124" s="196"/>
      <c r="N5124" s="197"/>
      <c r="O5124" s="197"/>
      <c r="P5124" s="231"/>
    </row>
    <row r="5125" spans="2:16">
      <c r="B5125" s="351"/>
      <c r="C5125" s="435"/>
      <c r="D5125" s="399"/>
      <c r="E5125" s="400"/>
      <c r="G5125" s="401"/>
      <c r="H5125" s="401"/>
      <c r="I5125" s="401"/>
      <c r="J5125" s="194"/>
      <c r="K5125" s="194"/>
      <c r="L5125" s="195"/>
      <c r="M5125" s="196"/>
      <c r="N5125" s="197"/>
      <c r="O5125" s="197"/>
      <c r="P5125" s="231"/>
    </row>
    <row r="5126" spans="2:16">
      <c r="B5126" s="351"/>
      <c r="C5126" s="435"/>
      <c r="D5126" s="399"/>
      <c r="E5126" s="400"/>
      <c r="G5126" s="401"/>
      <c r="H5126" s="401"/>
      <c r="I5126" s="401"/>
      <c r="J5126" s="194"/>
      <c r="K5126" s="194"/>
      <c r="L5126" s="195"/>
      <c r="M5126" s="196"/>
      <c r="N5126" s="197"/>
      <c r="O5126" s="197"/>
      <c r="P5126" s="231"/>
    </row>
    <row r="5127" spans="2:16">
      <c r="B5127" s="351"/>
      <c r="C5127" s="435"/>
      <c r="D5127" s="399"/>
      <c r="E5127" s="400"/>
      <c r="G5127" s="401"/>
      <c r="H5127" s="401"/>
      <c r="I5127" s="401"/>
      <c r="J5127" s="194"/>
      <c r="K5127" s="194"/>
      <c r="L5127" s="195"/>
      <c r="M5127" s="196"/>
      <c r="N5127" s="197"/>
      <c r="O5127" s="197"/>
      <c r="P5127" s="231"/>
    </row>
    <row r="5128" spans="2:16">
      <c r="B5128" s="351"/>
      <c r="C5128" s="435"/>
      <c r="D5128" s="399"/>
      <c r="E5128" s="400"/>
      <c r="G5128" s="401"/>
      <c r="H5128" s="401"/>
      <c r="I5128" s="401"/>
      <c r="J5128" s="194"/>
      <c r="K5128" s="194"/>
      <c r="L5128" s="195"/>
      <c r="M5128" s="196"/>
      <c r="N5128" s="197"/>
      <c r="O5128" s="197"/>
      <c r="P5128" s="231"/>
    </row>
    <row r="5129" spans="2:16">
      <c r="B5129" s="351"/>
      <c r="C5129" s="435"/>
      <c r="D5129" s="399"/>
      <c r="E5129" s="400"/>
      <c r="G5129" s="401"/>
      <c r="H5129" s="401"/>
      <c r="I5129" s="401"/>
      <c r="J5129" s="194"/>
      <c r="K5129" s="194"/>
      <c r="L5129" s="195"/>
      <c r="M5129" s="196"/>
      <c r="N5129" s="197"/>
      <c r="O5129" s="197"/>
      <c r="P5129" s="231"/>
    </row>
    <row r="5130" spans="2:16">
      <c r="B5130" s="351"/>
      <c r="C5130" s="435"/>
      <c r="D5130" s="399"/>
      <c r="E5130" s="400"/>
      <c r="G5130" s="401"/>
      <c r="H5130" s="401"/>
      <c r="I5130" s="401"/>
      <c r="J5130" s="194"/>
      <c r="K5130" s="194"/>
      <c r="L5130" s="195"/>
      <c r="M5130" s="196"/>
      <c r="N5130" s="197"/>
      <c r="O5130" s="197"/>
      <c r="P5130" s="231"/>
    </row>
    <row r="5131" spans="2:16">
      <c r="B5131" s="351"/>
      <c r="C5131" s="435"/>
      <c r="D5131" s="399"/>
      <c r="E5131" s="400"/>
      <c r="G5131" s="401"/>
      <c r="H5131" s="401"/>
      <c r="I5131" s="401"/>
      <c r="J5131" s="194"/>
      <c r="K5131" s="194"/>
      <c r="L5131" s="195"/>
      <c r="M5131" s="196"/>
      <c r="N5131" s="197"/>
      <c r="O5131" s="197"/>
      <c r="P5131" s="231"/>
    </row>
    <row r="5132" spans="2:16">
      <c r="B5132" s="351"/>
      <c r="C5132" s="435"/>
      <c r="D5132" s="399"/>
      <c r="E5132" s="400"/>
      <c r="G5132" s="401"/>
      <c r="H5132" s="401"/>
      <c r="I5132" s="401"/>
      <c r="J5132" s="194"/>
      <c r="K5132" s="194"/>
      <c r="L5132" s="195"/>
      <c r="M5132" s="196"/>
      <c r="N5132" s="197"/>
      <c r="O5132" s="197"/>
      <c r="P5132" s="231"/>
    </row>
    <row r="5133" spans="2:16">
      <c r="B5133" s="351"/>
      <c r="C5133" s="435"/>
      <c r="D5133" s="399"/>
      <c r="E5133" s="400"/>
      <c r="G5133" s="401"/>
      <c r="H5133" s="401"/>
      <c r="I5133" s="401"/>
      <c r="J5133" s="194"/>
      <c r="K5133" s="194"/>
      <c r="L5133" s="195"/>
      <c r="M5133" s="196"/>
      <c r="N5133" s="197"/>
      <c r="O5133" s="197"/>
      <c r="P5133" s="231"/>
    </row>
    <row r="5134" spans="2:16">
      <c r="B5134" s="351"/>
      <c r="C5134" s="435"/>
      <c r="D5134" s="399"/>
      <c r="E5134" s="400"/>
      <c r="G5134" s="401"/>
      <c r="H5134" s="401"/>
      <c r="I5134" s="401"/>
      <c r="J5134" s="194"/>
      <c r="K5134" s="194"/>
      <c r="L5134" s="195"/>
      <c r="M5134" s="196"/>
      <c r="N5134" s="197"/>
      <c r="O5134" s="197"/>
      <c r="P5134" s="231"/>
    </row>
    <row r="5135" spans="2:16">
      <c r="B5135" s="351"/>
      <c r="C5135" s="435"/>
      <c r="D5135" s="399"/>
      <c r="E5135" s="400"/>
      <c r="G5135" s="401"/>
      <c r="H5135" s="401"/>
      <c r="I5135" s="401"/>
      <c r="J5135" s="194"/>
      <c r="K5135" s="194"/>
      <c r="L5135" s="195"/>
      <c r="M5135" s="196"/>
      <c r="N5135" s="197"/>
      <c r="O5135" s="197"/>
      <c r="P5135" s="231"/>
    </row>
    <row r="5136" spans="2:16">
      <c r="B5136" s="351"/>
      <c r="C5136" s="435"/>
      <c r="D5136" s="399"/>
      <c r="E5136" s="400"/>
      <c r="G5136" s="401"/>
      <c r="H5136" s="401"/>
      <c r="I5136" s="401"/>
      <c r="J5136" s="194"/>
      <c r="K5136" s="194"/>
      <c r="L5136" s="195"/>
      <c r="M5136" s="196"/>
      <c r="N5136" s="197"/>
      <c r="O5136" s="197"/>
      <c r="P5136" s="231"/>
    </row>
    <row r="5137" spans="2:16">
      <c r="B5137" s="351"/>
      <c r="C5137" s="435"/>
      <c r="D5137" s="399"/>
      <c r="E5137" s="400"/>
      <c r="G5137" s="401"/>
      <c r="H5137" s="401"/>
      <c r="I5137" s="401"/>
      <c r="J5137" s="194"/>
      <c r="K5137" s="194"/>
      <c r="L5137" s="195"/>
      <c r="M5137" s="196"/>
      <c r="N5137" s="197"/>
      <c r="O5137" s="197"/>
      <c r="P5137" s="231"/>
    </row>
    <row r="5138" spans="2:16">
      <c r="B5138" s="351"/>
      <c r="C5138" s="435"/>
      <c r="D5138" s="399"/>
      <c r="E5138" s="400"/>
      <c r="G5138" s="401"/>
      <c r="H5138" s="401"/>
      <c r="I5138" s="401"/>
      <c r="J5138" s="194"/>
      <c r="K5138" s="194"/>
      <c r="L5138" s="195"/>
      <c r="M5138" s="196"/>
      <c r="N5138" s="197"/>
      <c r="O5138" s="197"/>
      <c r="P5138" s="231"/>
    </row>
    <row r="5139" spans="2:16">
      <c r="B5139" s="351"/>
      <c r="C5139" s="435"/>
      <c r="D5139" s="399"/>
      <c r="E5139" s="400"/>
      <c r="G5139" s="401"/>
      <c r="H5139" s="401"/>
      <c r="I5139" s="401"/>
      <c r="J5139" s="194"/>
      <c r="K5139" s="194"/>
      <c r="L5139" s="195"/>
      <c r="M5139" s="196"/>
      <c r="N5139" s="197"/>
      <c r="O5139" s="197"/>
      <c r="P5139" s="231"/>
    </row>
    <row r="5140" spans="2:16">
      <c r="B5140" s="351"/>
      <c r="C5140" s="435"/>
      <c r="D5140" s="399"/>
      <c r="E5140" s="400"/>
      <c r="G5140" s="401"/>
      <c r="H5140" s="401"/>
      <c r="I5140" s="401"/>
      <c r="J5140" s="194"/>
      <c r="K5140" s="194"/>
      <c r="L5140" s="195"/>
      <c r="M5140" s="196"/>
      <c r="N5140" s="197"/>
      <c r="O5140" s="197"/>
      <c r="P5140" s="231"/>
    </row>
    <row r="5141" spans="2:16">
      <c r="B5141" s="351"/>
      <c r="C5141" s="435"/>
      <c r="D5141" s="399"/>
      <c r="E5141" s="400"/>
      <c r="G5141" s="401"/>
      <c r="H5141" s="401"/>
      <c r="I5141" s="401"/>
      <c r="J5141" s="194"/>
      <c r="K5141" s="194"/>
      <c r="L5141" s="195"/>
      <c r="M5141" s="196"/>
      <c r="N5141" s="197"/>
      <c r="O5141" s="197"/>
      <c r="P5141" s="231"/>
    </row>
    <row r="5142" spans="2:16">
      <c r="B5142" s="351"/>
      <c r="C5142" s="435"/>
      <c r="D5142" s="399"/>
      <c r="E5142" s="400"/>
      <c r="G5142" s="401"/>
      <c r="H5142" s="401"/>
      <c r="I5142" s="401"/>
      <c r="J5142" s="194"/>
      <c r="K5142" s="194"/>
      <c r="L5142" s="195"/>
      <c r="M5142" s="196"/>
      <c r="N5142" s="197"/>
      <c r="O5142" s="197"/>
      <c r="P5142" s="231"/>
    </row>
    <row r="5143" spans="2:16">
      <c r="B5143" s="351"/>
      <c r="C5143" s="435"/>
      <c r="D5143" s="399"/>
      <c r="E5143" s="400"/>
      <c r="G5143" s="401"/>
      <c r="H5143" s="401"/>
      <c r="I5143" s="401"/>
      <c r="J5143" s="194"/>
      <c r="K5143" s="194"/>
      <c r="L5143" s="195"/>
      <c r="M5143" s="196"/>
      <c r="N5143" s="197"/>
      <c r="O5143" s="197"/>
      <c r="P5143" s="231"/>
    </row>
    <row r="5144" spans="2:16">
      <c r="B5144" s="351"/>
      <c r="C5144" s="435"/>
      <c r="D5144" s="399"/>
      <c r="E5144" s="400"/>
      <c r="G5144" s="401"/>
      <c r="H5144" s="401"/>
      <c r="I5144" s="401"/>
      <c r="J5144" s="194"/>
      <c r="K5144" s="194"/>
      <c r="L5144" s="195"/>
      <c r="M5144" s="196"/>
      <c r="N5144" s="197"/>
      <c r="O5144" s="197"/>
      <c r="P5144" s="231"/>
    </row>
    <row r="5145" spans="2:16">
      <c r="B5145" s="351"/>
      <c r="C5145" s="435"/>
      <c r="D5145" s="399"/>
      <c r="E5145" s="400"/>
      <c r="G5145" s="401"/>
      <c r="H5145" s="401"/>
      <c r="I5145" s="401"/>
      <c r="J5145" s="194"/>
      <c r="K5145" s="194"/>
      <c r="L5145" s="195"/>
      <c r="M5145" s="196"/>
      <c r="N5145" s="197"/>
      <c r="O5145" s="197"/>
      <c r="P5145" s="231"/>
    </row>
    <row r="5146" spans="2:16">
      <c r="B5146" s="351"/>
      <c r="C5146" s="435"/>
      <c r="D5146" s="399"/>
      <c r="E5146" s="400"/>
      <c r="G5146" s="401"/>
      <c r="H5146" s="401"/>
      <c r="I5146" s="401"/>
      <c r="J5146" s="194"/>
      <c r="K5146" s="194"/>
      <c r="L5146" s="195"/>
      <c r="M5146" s="196"/>
      <c r="N5146" s="197"/>
      <c r="O5146" s="197"/>
      <c r="P5146" s="231"/>
    </row>
    <row r="5147" spans="2:16">
      <c r="B5147" s="351"/>
      <c r="C5147" s="435"/>
      <c r="D5147" s="399"/>
      <c r="E5147" s="400"/>
      <c r="G5147" s="401"/>
      <c r="H5147" s="401"/>
      <c r="I5147" s="401"/>
      <c r="J5147" s="194"/>
      <c r="K5147" s="194"/>
      <c r="L5147" s="195"/>
      <c r="M5147" s="196"/>
      <c r="N5147" s="197"/>
      <c r="O5147" s="197"/>
      <c r="P5147" s="231"/>
    </row>
    <row r="5148" spans="2:16">
      <c r="B5148" s="351"/>
      <c r="C5148" s="435"/>
      <c r="D5148" s="399"/>
      <c r="E5148" s="400"/>
      <c r="G5148" s="401"/>
      <c r="H5148" s="401"/>
      <c r="I5148" s="401"/>
      <c r="J5148" s="194"/>
      <c r="K5148" s="194"/>
      <c r="L5148" s="195"/>
      <c r="M5148" s="196"/>
      <c r="N5148" s="197"/>
      <c r="O5148" s="197"/>
      <c r="P5148" s="231"/>
    </row>
    <row r="5149" spans="2:16">
      <c r="B5149" s="351"/>
      <c r="C5149" s="435"/>
      <c r="D5149" s="399"/>
      <c r="E5149" s="400"/>
      <c r="G5149" s="401"/>
      <c r="H5149" s="401"/>
      <c r="I5149" s="401"/>
      <c r="J5149" s="194"/>
      <c r="K5149" s="194"/>
      <c r="L5149" s="195"/>
      <c r="M5149" s="196"/>
      <c r="N5149" s="197"/>
      <c r="O5149" s="197"/>
      <c r="P5149" s="231"/>
    </row>
    <row r="5150" spans="2:16">
      <c r="B5150" s="351"/>
      <c r="C5150" s="435"/>
      <c r="D5150" s="399"/>
      <c r="E5150" s="400"/>
      <c r="G5150" s="401"/>
      <c r="H5150" s="401"/>
      <c r="I5150" s="401"/>
      <c r="J5150" s="194"/>
      <c r="K5150" s="194"/>
      <c r="L5150" s="195"/>
      <c r="M5150" s="196"/>
      <c r="N5150" s="197"/>
      <c r="O5150" s="197"/>
      <c r="P5150" s="231"/>
    </row>
    <row r="5151" spans="2:16">
      <c r="B5151" s="351"/>
      <c r="C5151" s="435"/>
      <c r="D5151" s="399"/>
      <c r="E5151" s="400"/>
      <c r="G5151" s="401"/>
      <c r="H5151" s="401"/>
      <c r="I5151" s="401"/>
      <c r="J5151" s="194"/>
      <c r="K5151" s="194"/>
      <c r="L5151" s="195"/>
      <c r="M5151" s="196"/>
      <c r="N5151" s="197"/>
      <c r="O5151" s="197"/>
      <c r="P5151" s="231"/>
    </row>
    <row r="5152" spans="2:16">
      <c r="B5152" s="351"/>
      <c r="C5152" s="435"/>
      <c r="D5152" s="399"/>
      <c r="E5152" s="400"/>
      <c r="G5152" s="401"/>
      <c r="H5152" s="401"/>
      <c r="I5152" s="401"/>
      <c r="J5152" s="194"/>
      <c r="K5152" s="194"/>
      <c r="L5152" s="195"/>
      <c r="M5152" s="196"/>
      <c r="N5152" s="197"/>
      <c r="O5152" s="197"/>
      <c r="P5152" s="231"/>
    </row>
    <row r="5153" spans="2:16">
      <c r="B5153" s="351"/>
      <c r="C5153" s="435"/>
      <c r="D5153" s="399"/>
      <c r="E5153" s="400"/>
      <c r="G5153" s="401"/>
      <c r="H5153" s="401"/>
      <c r="I5153" s="401"/>
      <c r="J5153" s="194"/>
      <c r="K5153" s="194"/>
      <c r="L5153" s="195"/>
      <c r="M5153" s="196"/>
      <c r="N5153" s="197"/>
      <c r="O5153" s="197"/>
      <c r="P5153" s="231"/>
    </row>
    <row r="5154" spans="2:16">
      <c r="B5154" s="351"/>
      <c r="C5154" s="435"/>
      <c r="D5154" s="399"/>
      <c r="E5154" s="400"/>
      <c r="G5154" s="401"/>
      <c r="H5154" s="401"/>
      <c r="I5154" s="401"/>
      <c r="J5154" s="194"/>
      <c r="K5154" s="194"/>
      <c r="L5154" s="195"/>
      <c r="M5154" s="196"/>
      <c r="N5154" s="197"/>
      <c r="O5154" s="197"/>
      <c r="P5154" s="231"/>
    </row>
    <row r="5155" spans="2:16">
      <c r="B5155" s="351"/>
      <c r="C5155" s="435"/>
      <c r="D5155" s="399"/>
      <c r="E5155" s="400"/>
      <c r="G5155" s="401"/>
      <c r="H5155" s="401"/>
      <c r="I5155" s="401"/>
      <c r="J5155" s="194"/>
      <c r="K5155" s="194"/>
      <c r="L5155" s="195"/>
      <c r="M5155" s="196"/>
      <c r="N5155" s="197"/>
      <c r="O5155" s="197"/>
      <c r="P5155" s="231"/>
    </row>
    <row r="5156" spans="2:16">
      <c r="B5156" s="351"/>
      <c r="C5156" s="435"/>
      <c r="D5156" s="399"/>
      <c r="E5156" s="400"/>
      <c r="G5156" s="401"/>
      <c r="H5156" s="401"/>
      <c r="I5156" s="401"/>
      <c r="J5156" s="194"/>
      <c r="K5156" s="194"/>
      <c r="L5156" s="195"/>
      <c r="M5156" s="196"/>
      <c r="N5156" s="197"/>
      <c r="O5156" s="197"/>
      <c r="P5156" s="231"/>
    </row>
    <row r="5157" spans="2:16">
      <c r="B5157" s="351"/>
      <c r="C5157" s="435"/>
      <c r="D5157" s="399"/>
      <c r="E5157" s="400"/>
      <c r="G5157" s="401"/>
      <c r="H5157" s="401"/>
      <c r="I5157" s="401"/>
      <c r="J5157" s="194"/>
      <c r="K5157" s="194"/>
      <c r="L5157" s="195"/>
      <c r="M5157" s="196"/>
      <c r="N5157" s="197"/>
      <c r="O5157" s="197"/>
      <c r="P5157" s="231"/>
    </row>
    <row r="5158" spans="2:16">
      <c r="B5158" s="351"/>
      <c r="C5158" s="435"/>
      <c r="D5158" s="399"/>
      <c r="E5158" s="400"/>
      <c r="G5158" s="401"/>
      <c r="H5158" s="401"/>
      <c r="I5158" s="401"/>
      <c r="J5158" s="194"/>
      <c r="K5158" s="194"/>
      <c r="L5158" s="195"/>
      <c r="M5158" s="196"/>
      <c r="N5158" s="197"/>
      <c r="O5158" s="197"/>
      <c r="P5158" s="231"/>
    </row>
    <row r="5159" spans="2:16">
      <c r="B5159" s="351"/>
      <c r="C5159" s="435"/>
      <c r="D5159" s="399"/>
      <c r="E5159" s="400"/>
      <c r="G5159" s="401"/>
      <c r="H5159" s="401"/>
      <c r="I5159" s="401"/>
      <c r="J5159" s="194"/>
      <c r="K5159" s="194"/>
      <c r="L5159" s="195"/>
      <c r="M5159" s="196"/>
      <c r="N5159" s="197"/>
      <c r="O5159" s="197"/>
      <c r="P5159" s="231"/>
    </row>
    <row r="5160" spans="2:16">
      <c r="B5160" s="351"/>
      <c r="C5160" s="435"/>
      <c r="D5160" s="399"/>
      <c r="E5160" s="400"/>
      <c r="G5160" s="401"/>
      <c r="H5160" s="401"/>
      <c r="I5160" s="401"/>
      <c r="J5160" s="194"/>
      <c r="K5160" s="194"/>
      <c r="L5160" s="195"/>
      <c r="M5160" s="196"/>
      <c r="N5160" s="197"/>
      <c r="O5160" s="197"/>
      <c r="P5160" s="231"/>
    </row>
    <row r="5161" spans="2:16">
      <c r="B5161" s="351"/>
      <c r="C5161" s="435"/>
      <c r="D5161" s="399"/>
      <c r="E5161" s="400"/>
      <c r="G5161" s="401"/>
      <c r="H5161" s="401"/>
      <c r="I5161" s="401"/>
      <c r="J5161" s="194"/>
      <c r="K5161" s="194"/>
      <c r="L5161" s="195"/>
      <c r="M5161" s="196"/>
      <c r="N5161" s="197"/>
      <c r="O5161" s="197"/>
      <c r="P5161" s="231"/>
    </row>
    <row r="5162" spans="2:16">
      <c r="B5162" s="351"/>
      <c r="C5162" s="435"/>
      <c r="D5162" s="399"/>
      <c r="E5162" s="400"/>
      <c r="G5162" s="401"/>
      <c r="H5162" s="401"/>
      <c r="I5162" s="401"/>
      <c r="J5162" s="194"/>
      <c r="K5162" s="194"/>
      <c r="L5162" s="195"/>
      <c r="M5162" s="196"/>
      <c r="N5162" s="197"/>
      <c r="O5162" s="197"/>
      <c r="P5162" s="231"/>
    </row>
    <row r="5163" spans="2:16">
      <c r="B5163" s="351"/>
      <c r="C5163" s="435"/>
      <c r="D5163" s="399"/>
      <c r="E5163" s="400"/>
      <c r="G5163" s="401"/>
      <c r="H5163" s="401"/>
      <c r="I5163" s="401"/>
      <c r="J5163" s="194"/>
      <c r="K5163" s="194"/>
      <c r="L5163" s="195"/>
      <c r="M5163" s="196"/>
      <c r="N5163" s="197"/>
      <c r="O5163" s="197"/>
      <c r="P5163" s="231"/>
    </row>
    <row r="5164" spans="2:16">
      <c r="B5164" s="351"/>
      <c r="C5164" s="435"/>
      <c r="D5164" s="399"/>
      <c r="E5164" s="400"/>
      <c r="G5164" s="401"/>
      <c r="H5164" s="401"/>
      <c r="I5164" s="401"/>
      <c r="J5164" s="194"/>
      <c r="K5164" s="194"/>
      <c r="L5164" s="195"/>
      <c r="M5164" s="196"/>
      <c r="N5164" s="197"/>
      <c r="O5164" s="197"/>
      <c r="P5164" s="231"/>
    </row>
    <row r="5165" spans="2:16">
      <c r="B5165" s="351"/>
      <c r="C5165" s="435"/>
      <c r="D5165" s="399"/>
      <c r="E5165" s="400"/>
      <c r="G5165" s="401"/>
      <c r="H5165" s="401"/>
      <c r="I5165" s="401"/>
      <c r="J5165" s="194"/>
      <c r="K5165" s="194"/>
      <c r="L5165" s="195"/>
      <c r="M5165" s="196"/>
      <c r="N5165" s="197"/>
      <c r="O5165" s="197"/>
      <c r="P5165" s="231"/>
    </row>
    <row r="5166" spans="2:16">
      <c r="B5166" s="351"/>
      <c r="C5166" s="435"/>
      <c r="D5166" s="399"/>
      <c r="E5166" s="400"/>
      <c r="G5166" s="401"/>
      <c r="H5166" s="401"/>
      <c r="I5166" s="401"/>
      <c r="J5166" s="194"/>
      <c r="K5166" s="194"/>
      <c r="L5166" s="195"/>
      <c r="M5166" s="196"/>
      <c r="N5166" s="197"/>
      <c r="O5166" s="197"/>
      <c r="P5166" s="231"/>
    </row>
    <row r="5167" spans="2:16">
      <c r="B5167" s="351"/>
      <c r="C5167" s="435"/>
      <c r="D5167" s="399"/>
      <c r="E5167" s="400"/>
      <c r="G5167" s="401"/>
      <c r="H5167" s="401"/>
      <c r="I5167" s="401"/>
      <c r="J5167" s="194"/>
      <c r="K5167" s="194"/>
      <c r="L5167" s="195"/>
      <c r="M5167" s="196"/>
      <c r="N5167" s="197"/>
      <c r="O5167" s="197"/>
      <c r="P5167" s="231"/>
    </row>
    <row r="5168" spans="2:16">
      <c r="B5168" s="351"/>
      <c r="C5168" s="435"/>
      <c r="D5168" s="399"/>
      <c r="E5168" s="400"/>
      <c r="G5168" s="401"/>
      <c r="H5168" s="401"/>
      <c r="I5168" s="401"/>
      <c r="J5168" s="194"/>
      <c r="K5168" s="194"/>
      <c r="L5168" s="195"/>
      <c r="M5168" s="196"/>
      <c r="N5168" s="197"/>
      <c r="O5168" s="197"/>
      <c r="P5168" s="231"/>
    </row>
    <row r="5169" spans="2:16">
      <c r="B5169" s="351"/>
      <c r="C5169" s="435"/>
      <c r="D5169" s="399"/>
      <c r="E5169" s="400"/>
      <c r="G5169" s="401"/>
      <c r="H5169" s="401"/>
      <c r="I5169" s="401"/>
      <c r="J5169" s="194"/>
      <c r="K5169" s="194"/>
      <c r="L5169" s="195"/>
      <c r="M5169" s="196"/>
      <c r="N5169" s="197"/>
      <c r="O5169" s="197"/>
      <c r="P5169" s="231"/>
    </row>
    <row r="5170" spans="2:16">
      <c r="B5170" s="351"/>
      <c r="C5170" s="435"/>
      <c r="D5170" s="399"/>
      <c r="E5170" s="400"/>
      <c r="G5170" s="401"/>
      <c r="H5170" s="401"/>
      <c r="I5170" s="401"/>
      <c r="J5170" s="194"/>
      <c r="K5170" s="194"/>
      <c r="L5170" s="195"/>
      <c r="M5170" s="196"/>
      <c r="N5170" s="197"/>
      <c r="O5170" s="197"/>
      <c r="P5170" s="231"/>
    </row>
    <row r="5171" spans="2:16">
      <c r="B5171" s="351"/>
      <c r="C5171" s="435"/>
      <c r="D5171" s="399"/>
      <c r="E5171" s="400"/>
      <c r="G5171" s="401"/>
      <c r="H5171" s="401"/>
      <c r="I5171" s="401"/>
      <c r="J5171" s="194"/>
      <c r="K5171" s="194"/>
      <c r="L5171" s="195"/>
      <c r="M5171" s="196"/>
      <c r="N5171" s="197"/>
      <c r="O5171" s="197"/>
      <c r="P5171" s="231"/>
    </row>
    <row r="5172" spans="2:16">
      <c r="B5172" s="351"/>
      <c r="C5172" s="435"/>
      <c r="D5172" s="399"/>
      <c r="E5172" s="400"/>
      <c r="G5172" s="401"/>
      <c r="H5172" s="401"/>
      <c r="I5172" s="401"/>
      <c r="J5172" s="194"/>
      <c r="K5172" s="194"/>
      <c r="L5172" s="195"/>
      <c r="M5172" s="196"/>
      <c r="N5172" s="197"/>
      <c r="O5172" s="197"/>
      <c r="P5172" s="231"/>
    </row>
    <row r="5173" spans="2:16">
      <c r="B5173" s="351"/>
      <c r="C5173" s="435"/>
      <c r="D5173" s="399"/>
      <c r="E5173" s="400"/>
      <c r="G5173" s="401"/>
      <c r="H5173" s="401"/>
      <c r="I5173" s="401"/>
      <c r="J5173" s="194"/>
      <c r="K5173" s="194"/>
      <c r="L5173" s="195"/>
      <c r="M5173" s="196"/>
      <c r="N5173" s="197"/>
      <c r="O5173" s="197"/>
      <c r="P5173" s="231"/>
    </row>
    <row r="5174" spans="2:16">
      <c r="B5174" s="351"/>
      <c r="C5174" s="435"/>
      <c r="D5174" s="399"/>
      <c r="E5174" s="400"/>
      <c r="G5174" s="401"/>
      <c r="H5174" s="401"/>
      <c r="I5174" s="401"/>
      <c r="J5174" s="194"/>
      <c r="K5174" s="194"/>
      <c r="L5174" s="195"/>
      <c r="M5174" s="196"/>
      <c r="N5174" s="197"/>
      <c r="O5174" s="197"/>
      <c r="P5174" s="231"/>
    </row>
    <row r="5175" spans="2:16">
      <c r="B5175" s="351"/>
      <c r="C5175" s="435"/>
      <c r="D5175" s="399"/>
      <c r="E5175" s="400"/>
      <c r="G5175" s="401"/>
      <c r="H5175" s="401"/>
      <c r="I5175" s="401"/>
      <c r="J5175" s="194"/>
      <c r="K5175" s="194"/>
      <c r="L5175" s="195"/>
      <c r="M5175" s="196"/>
      <c r="N5175" s="197"/>
      <c r="O5175" s="197"/>
      <c r="P5175" s="231"/>
    </row>
    <row r="5176" spans="2:16">
      <c r="B5176" s="351"/>
      <c r="C5176" s="435"/>
      <c r="D5176" s="399"/>
      <c r="E5176" s="400"/>
      <c r="G5176" s="401"/>
      <c r="H5176" s="401"/>
      <c r="I5176" s="401"/>
      <c r="J5176" s="194"/>
      <c r="K5176" s="194"/>
      <c r="L5176" s="195"/>
      <c r="M5176" s="196"/>
      <c r="N5176" s="197"/>
      <c r="O5176" s="197"/>
      <c r="P5176" s="231"/>
    </row>
    <row r="5177" spans="2:16">
      <c r="B5177" s="351"/>
      <c r="C5177" s="435"/>
      <c r="D5177" s="399"/>
      <c r="E5177" s="400"/>
      <c r="G5177" s="401"/>
      <c r="H5177" s="401"/>
      <c r="I5177" s="401"/>
      <c r="J5177" s="194"/>
      <c r="K5177" s="194"/>
      <c r="L5177" s="195"/>
      <c r="M5177" s="196"/>
      <c r="N5177" s="197"/>
      <c r="O5177" s="197"/>
      <c r="P5177" s="231"/>
    </row>
    <row r="5178" spans="2:16">
      <c r="B5178" s="351"/>
      <c r="C5178" s="435"/>
      <c r="D5178" s="399"/>
      <c r="E5178" s="400"/>
      <c r="G5178" s="401"/>
      <c r="H5178" s="401"/>
      <c r="I5178" s="401"/>
      <c r="J5178" s="194"/>
      <c r="K5178" s="194"/>
      <c r="L5178" s="195"/>
      <c r="M5178" s="196"/>
      <c r="N5178" s="197"/>
      <c r="O5178" s="197"/>
      <c r="P5178" s="231"/>
    </row>
    <row r="5179" spans="2:16">
      <c r="B5179" s="351"/>
      <c r="C5179" s="435"/>
      <c r="D5179" s="399"/>
      <c r="E5179" s="400"/>
      <c r="G5179" s="401"/>
      <c r="H5179" s="401"/>
      <c r="I5179" s="401"/>
      <c r="J5179" s="194"/>
      <c r="K5179" s="194"/>
      <c r="L5179" s="195"/>
      <c r="M5179" s="196"/>
      <c r="N5179" s="197"/>
      <c r="O5179" s="197"/>
      <c r="P5179" s="231"/>
    </row>
    <row r="5180" spans="2:16">
      <c r="B5180" s="351"/>
      <c r="C5180" s="435"/>
      <c r="D5180" s="399"/>
      <c r="E5180" s="400"/>
      <c r="G5180" s="401"/>
      <c r="H5180" s="401"/>
      <c r="I5180" s="401"/>
      <c r="J5180" s="194"/>
      <c r="K5180" s="194"/>
      <c r="L5180" s="195"/>
      <c r="M5180" s="196"/>
      <c r="N5180" s="197"/>
      <c r="O5180" s="197"/>
      <c r="P5180" s="231"/>
    </row>
    <row r="5181" spans="2:16">
      <c r="B5181" s="351"/>
      <c r="C5181" s="435"/>
      <c r="D5181" s="399"/>
      <c r="E5181" s="400"/>
      <c r="G5181" s="401"/>
      <c r="H5181" s="401"/>
      <c r="I5181" s="401"/>
      <c r="J5181" s="194"/>
      <c r="K5181" s="194"/>
      <c r="L5181" s="195"/>
      <c r="M5181" s="196"/>
      <c r="N5181" s="197"/>
      <c r="O5181" s="197"/>
      <c r="P5181" s="231"/>
    </row>
    <row r="5182" spans="2:16">
      <c r="B5182" s="351"/>
      <c r="C5182" s="435"/>
      <c r="D5182" s="399"/>
      <c r="E5182" s="400"/>
      <c r="G5182" s="401"/>
      <c r="H5182" s="401"/>
      <c r="I5182" s="401"/>
      <c r="J5182" s="194"/>
      <c r="K5182" s="194"/>
      <c r="L5182" s="195"/>
      <c r="M5182" s="196"/>
      <c r="N5182" s="197"/>
      <c r="O5182" s="197"/>
      <c r="P5182" s="231"/>
    </row>
    <row r="5183" spans="2:16">
      <c r="B5183" s="351"/>
      <c r="C5183" s="435"/>
      <c r="D5183" s="399"/>
      <c r="E5183" s="400"/>
      <c r="G5183" s="401"/>
      <c r="H5183" s="401"/>
      <c r="I5183" s="401"/>
      <c r="J5183" s="194"/>
      <c r="K5183" s="194"/>
      <c r="L5183" s="195"/>
      <c r="M5183" s="196"/>
      <c r="N5183" s="197"/>
      <c r="O5183" s="197"/>
      <c r="P5183" s="231"/>
    </row>
    <row r="5184" spans="2:16">
      <c r="B5184" s="351"/>
      <c r="C5184" s="435"/>
      <c r="D5184" s="399"/>
      <c r="E5184" s="400"/>
      <c r="G5184" s="401"/>
      <c r="H5184" s="401"/>
      <c r="I5184" s="401"/>
      <c r="J5184" s="194"/>
      <c r="K5184" s="194"/>
      <c r="L5184" s="195"/>
      <c r="M5184" s="196"/>
      <c r="N5184" s="197"/>
      <c r="O5184" s="197"/>
      <c r="P5184" s="231"/>
    </row>
    <row r="5185" spans="2:16">
      <c r="B5185" s="351"/>
      <c r="C5185" s="435"/>
      <c r="D5185" s="399"/>
      <c r="E5185" s="400"/>
      <c r="G5185" s="401"/>
      <c r="H5185" s="401"/>
      <c r="I5185" s="401"/>
      <c r="J5185" s="194"/>
      <c r="K5185" s="194"/>
      <c r="L5185" s="195"/>
      <c r="M5185" s="196"/>
      <c r="N5185" s="197"/>
      <c r="O5185" s="197"/>
      <c r="P5185" s="231"/>
    </row>
    <row r="5186" spans="2:16">
      <c r="B5186" s="351"/>
      <c r="C5186" s="435"/>
      <c r="D5186" s="399"/>
      <c r="E5186" s="400"/>
      <c r="G5186" s="401"/>
      <c r="H5186" s="401"/>
      <c r="I5186" s="401"/>
      <c r="J5186" s="194"/>
      <c r="K5186" s="194"/>
      <c r="L5186" s="195"/>
      <c r="M5186" s="196"/>
      <c r="N5186" s="197"/>
      <c r="O5186" s="197"/>
      <c r="P5186" s="231"/>
    </row>
    <row r="5187" spans="2:16">
      <c r="B5187" s="351"/>
      <c r="C5187" s="435"/>
      <c r="D5187" s="399"/>
      <c r="E5187" s="400"/>
      <c r="G5187" s="401"/>
      <c r="H5187" s="401"/>
      <c r="I5187" s="401"/>
      <c r="J5187" s="194"/>
      <c r="K5187" s="194"/>
      <c r="L5187" s="195"/>
      <c r="M5187" s="196"/>
      <c r="N5187" s="197"/>
      <c r="O5187" s="197"/>
      <c r="P5187" s="231"/>
    </row>
    <row r="5188" spans="2:16">
      <c r="B5188" s="351"/>
      <c r="C5188" s="435"/>
      <c r="D5188" s="399"/>
      <c r="E5188" s="400"/>
      <c r="G5188" s="401"/>
      <c r="H5188" s="401"/>
      <c r="I5188" s="401"/>
      <c r="J5188" s="194"/>
      <c r="K5188" s="194"/>
      <c r="L5188" s="195"/>
      <c r="M5188" s="196"/>
      <c r="N5188" s="197"/>
      <c r="O5188" s="197"/>
      <c r="P5188" s="231"/>
    </row>
    <row r="5189" spans="2:16">
      <c r="B5189" s="351"/>
      <c r="C5189" s="435"/>
      <c r="D5189" s="399"/>
      <c r="E5189" s="400"/>
      <c r="G5189" s="401"/>
      <c r="H5189" s="401"/>
      <c r="I5189" s="401"/>
      <c r="J5189" s="194"/>
      <c r="K5189" s="194"/>
      <c r="L5189" s="195"/>
      <c r="M5189" s="196"/>
      <c r="N5189" s="197"/>
      <c r="O5189" s="197"/>
      <c r="P5189" s="231"/>
    </row>
    <row r="5190" spans="2:16">
      <c r="B5190" s="351"/>
      <c r="C5190" s="435"/>
      <c r="D5190" s="399"/>
      <c r="E5190" s="400"/>
      <c r="G5190" s="401"/>
      <c r="H5190" s="401"/>
      <c r="I5190" s="401"/>
      <c r="J5190" s="194"/>
      <c r="K5190" s="194"/>
      <c r="L5190" s="195"/>
      <c r="M5190" s="196"/>
      <c r="N5190" s="197"/>
      <c r="O5190" s="197"/>
      <c r="P5190" s="231"/>
    </row>
    <row r="5191" spans="2:16">
      <c r="B5191" s="351"/>
      <c r="C5191" s="435"/>
      <c r="D5191" s="399"/>
      <c r="E5191" s="400"/>
      <c r="G5191" s="401"/>
      <c r="H5191" s="401"/>
      <c r="I5191" s="401"/>
      <c r="J5191" s="194"/>
      <c r="K5191" s="194"/>
      <c r="L5191" s="195"/>
      <c r="M5191" s="196"/>
      <c r="N5191" s="197"/>
      <c r="O5191" s="197"/>
      <c r="P5191" s="231"/>
    </row>
    <row r="5192" spans="2:16">
      <c r="B5192" s="351"/>
      <c r="C5192" s="435"/>
      <c r="D5192" s="399"/>
      <c r="E5192" s="400"/>
      <c r="G5192" s="401"/>
      <c r="H5192" s="401"/>
      <c r="I5192" s="401"/>
      <c r="J5192" s="194"/>
      <c r="K5192" s="194"/>
      <c r="L5192" s="195"/>
      <c r="M5192" s="196"/>
      <c r="N5192" s="197"/>
      <c r="O5192" s="197"/>
      <c r="P5192" s="231"/>
    </row>
    <row r="5193" spans="2:16">
      <c r="B5193" s="351"/>
      <c r="C5193" s="435"/>
      <c r="D5193" s="399"/>
      <c r="E5193" s="400"/>
      <c r="G5193" s="401"/>
      <c r="H5193" s="401"/>
      <c r="I5193" s="401"/>
      <c r="J5193" s="194"/>
      <c r="K5193" s="194"/>
      <c r="L5193" s="195"/>
      <c r="M5193" s="196"/>
      <c r="N5193" s="197"/>
      <c r="O5193" s="197"/>
      <c r="P5193" s="231"/>
    </row>
    <row r="5194" spans="2:16">
      <c r="B5194" s="351"/>
      <c r="C5194" s="435"/>
      <c r="D5194" s="399"/>
      <c r="E5194" s="400"/>
      <c r="G5194" s="401"/>
      <c r="H5194" s="401"/>
      <c r="I5194" s="401"/>
      <c r="J5194" s="194"/>
      <c r="K5194" s="194"/>
      <c r="L5194" s="195"/>
      <c r="M5194" s="196"/>
      <c r="N5194" s="197"/>
      <c r="O5194" s="197"/>
      <c r="P5194" s="231"/>
    </row>
    <row r="5195" spans="2:16">
      <c r="B5195" s="351"/>
      <c r="C5195" s="435"/>
      <c r="D5195" s="399"/>
      <c r="E5195" s="400"/>
      <c r="G5195" s="401"/>
      <c r="H5195" s="401"/>
      <c r="I5195" s="401"/>
      <c r="J5195" s="194"/>
      <c r="K5195" s="194"/>
      <c r="L5195" s="195"/>
      <c r="M5195" s="196"/>
      <c r="N5195" s="197"/>
      <c r="O5195" s="197"/>
      <c r="P5195" s="231"/>
    </row>
    <row r="5196" spans="2:16">
      <c r="B5196" s="351"/>
      <c r="C5196" s="435"/>
      <c r="D5196" s="399"/>
      <c r="E5196" s="400"/>
      <c r="G5196" s="401"/>
      <c r="H5196" s="401"/>
      <c r="I5196" s="401"/>
      <c r="J5196" s="194"/>
      <c r="K5196" s="194"/>
      <c r="L5196" s="195"/>
      <c r="M5196" s="196"/>
      <c r="N5196" s="197"/>
      <c r="O5196" s="197"/>
      <c r="P5196" s="231"/>
    </row>
    <row r="5197" spans="2:16">
      <c r="B5197" s="351"/>
      <c r="C5197" s="435"/>
      <c r="D5197" s="399"/>
      <c r="E5197" s="400"/>
      <c r="G5197" s="401"/>
      <c r="H5197" s="401"/>
      <c r="I5197" s="401"/>
      <c r="J5197" s="194"/>
      <c r="K5197" s="194"/>
      <c r="L5197" s="195"/>
      <c r="M5197" s="196"/>
      <c r="N5197" s="197"/>
      <c r="O5197" s="197"/>
      <c r="P5197" s="231"/>
    </row>
    <row r="5198" spans="2:16">
      <c r="B5198" s="351"/>
      <c r="C5198" s="435"/>
      <c r="D5198" s="399"/>
      <c r="E5198" s="400"/>
      <c r="G5198" s="401"/>
      <c r="H5198" s="401"/>
      <c r="I5198" s="401"/>
      <c r="J5198" s="194"/>
      <c r="K5198" s="194"/>
      <c r="L5198" s="195"/>
      <c r="M5198" s="196"/>
      <c r="N5198" s="197"/>
      <c r="O5198" s="197"/>
      <c r="P5198" s="231"/>
    </row>
    <row r="5199" spans="2:16">
      <c r="B5199" s="351"/>
      <c r="C5199" s="435"/>
      <c r="D5199" s="399"/>
      <c r="E5199" s="400"/>
      <c r="G5199" s="401"/>
      <c r="H5199" s="401"/>
      <c r="I5199" s="401"/>
      <c r="J5199" s="194"/>
      <c r="K5199" s="194"/>
      <c r="L5199" s="195"/>
      <c r="M5199" s="196"/>
      <c r="N5199" s="197"/>
      <c r="O5199" s="197"/>
      <c r="P5199" s="231"/>
    </row>
    <row r="5200" spans="2:16">
      <c r="B5200" s="351"/>
      <c r="C5200" s="435"/>
      <c r="D5200" s="399"/>
      <c r="E5200" s="400"/>
      <c r="G5200" s="401"/>
      <c r="H5200" s="401"/>
      <c r="I5200" s="401"/>
      <c r="J5200" s="194"/>
      <c r="K5200" s="194"/>
      <c r="L5200" s="195"/>
      <c r="M5200" s="196"/>
      <c r="N5200" s="197"/>
      <c r="O5200" s="197"/>
      <c r="P5200" s="231"/>
    </row>
    <row r="5201" spans="2:16">
      <c r="B5201" s="351"/>
      <c r="C5201" s="435"/>
      <c r="D5201" s="399"/>
      <c r="E5201" s="400"/>
      <c r="G5201" s="401"/>
      <c r="H5201" s="401"/>
      <c r="I5201" s="401"/>
      <c r="J5201" s="194"/>
      <c r="K5201" s="194"/>
      <c r="L5201" s="195"/>
      <c r="M5201" s="196"/>
      <c r="N5201" s="197"/>
      <c r="O5201" s="197"/>
      <c r="P5201" s="231"/>
    </row>
    <row r="5202" spans="2:16">
      <c r="B5202" s="351"/>
      <c r="C5202" s="435"/>
      <c r="D5202" s="399"/>
      <c r="E5202" s="400"/>
      <c r="G5202" s="401"/>
      <c r="H5202" s="401"/>
      <c r="I5202" s="401"/>
      <c r="J5202" s="194"/>
      <c r="K5202" s="194"/>
      <c r="L5202" s="195"/>
      <c r="M5202" s="196"/>
      <c r="N5202" s="197"/>
      <c r="O5202" s="197"/>
      <c r="P5202" s="231"/>
    </row>
    <row r="5203" spans="2:16">
      <c r="B5203" s="402"/>
      <c r="C5203" s="435"/>
      <c r="D5203" s="404"/>
      <c r="E5203" s="405"/>
      <c r="G5203" s="406"/>
      <c r="H5203" s="406"/>
      <c r="I5203" s="406"/>
      <c r="J5203" s="194"/>
      <c r="K5203" s="194"/>
      <c r="L5203" s="195"/>
      <c r="M5203" s="196"/>
      <c r="N5203" s="197"/>
      <c r="O5203" s="197"/>
      <c r="P5203" s="221"/>
    </row>
    <row r="5204" spans="2:16">
      <c r="B5204" s="351"/>
      <c r="C5204" s="435"/>
      <c r="D5204" s="399"/>
      <c r="E5204" s="400"/>
      <c r="G5204" s="401"/>
      <c r="H5204" s="401"/>
      <c r="I5204" s="401"/>
      <c r="J5204" s="194"/>
      <c r="K5204" s="194"/>
      <c r="L5204" s="195"/>
      <c r="M5204" s="196"/>
      <c r="N5204" s="197"/>
      <c r="O5204" s="197"/>
      <c r="P5204" s="231"/>
    </row>
    <row r="5205" spans="2:16">
      <c r="B5205" s="351"/>
      <c r="C5205" s="435"/>
      <c r="D5205" s="399"/>
      <c r="E5205" s="400"/>
      <c r="G5205" s="401"/>
      <c r="H5205" s="401"/>
      <c r="I5205" s="401"/>
      <c r="J5205" s="194"/>
      <c r="K5205" s="194"/>
      <c r="L5205" s="195"/>
      <c r="M5205" s="196"/>
      <c r="N5205" s="197"/>
      <c r="O5205" s="197"/>
      <c r="P5205" s="231"/>
    </row>
    <row r="5206" spans="2:16">
      <c r="B5206" s="351"/>
      <c r="C5206" s="435"/>
      <c r="D5206" s="399"/>
      <c r="E5206" s="400"/>
      <c r="G5206" s="401"/>
      <c r="H5206" s="401"/>
      <c r="I5206" s="401"/>
      <c r="J5206" s="194"/>
      <c r="K5206" s="194"/>
      <c r="L5206" s="195"/>
      <c r="M5206" s="196"/>
      <c r="N5206" s="197"/>
      <c r="O5206" s="197"/>
      <c r="P5206" s="231"/>
    </row>
    <row r="5207" spans="2:16">
      <c r="B5207" s="351"/>
      <c r="C5207" s="435"/>
      <c r="D5207" s="399"/>
      <c r="E5207" s="400"/>
      <c r="G5207" s="401"/>
      <c r="H5207" s="401"/>
      <c r="I5207" s="401"/>
      <c r="J5207" s="194"/>
      <c r="K5207" s="194"/>
      <c r="L5207" s="195"/>
      <c r="M5207" s="196"/>
      <c r="N5207" s="197"/>
      <c r="O5207" s="197"/>
      <c r="P5207" s="231"/>
    </row>
    <row r="5208" spans="2:16">
      <c r="B5208" s="351"/>
      <c r="C5208" s="435"/>
      <c r="D5208" s="399"/>
      <c r="E5208" s="400"/>
      <c r="G5208" s="401"/>
      <c r="H5208" s="401"/>
      <c r="I5208" s="401"/>
      <c r="J5208" s="194"/>
      <c r="K5208" s="194"/>
      <c r="L5208" s="195"/>
      <c r="M5208" s="196"/>
      <c r="N5208" s="197"/>
      <c r="O5208" s="197"/>
      <c r="P5208" s="231"/>
    </row>
    <row r="5209" spans="2:16">
      <c r="B5209" s="351"/>
      <c r="C5209" s="435"/>
      <c r="D5209" s="399"/>
      <c r="E5209" s="400"/>
      <c r="G5209" s="401"/>
      <c r="H5209" s="401"/>
      <c r="I5209" s="401"/>
      <c r="J5209" s="194"/>
      <c r="K5209" s="194"/>
      <c r="L5209" s="195"/>
      <c r="M5209" s="196"/>
      <c r="N5209" s="197"/>
      <c r="O5209" s="197"/>
      <c r="P5209" s="231"/>
    </row>
    <row r="5210" spans="2:16">
      <c r="B5210" s="351"/>
      <c r="C5210" s="435"/>
      <c r="D5210" s="399"/>
      <c r="E5210" s="400"/>
      <c r="G5210" s="401"/>
      <c r="H5210" s="401"/>
      <c r="I5210" s="401"/>
      <c r="J5210" s="194"/>
      <c r="K5210" s="194"/>
      <c r="L5210" s="195"/>
      <c r="M5210" s="196"/>
      <c r="N5210" s="197"/>
      <c r="O5210" s="197"/>
      <c r="P5210" s="231"/>
    </row>
    <row r="5211" spans="2:16">
      <c r="B5211" s="351"/>
      <c r="C5211" s="435"/>
      <c r="D5211" s="399"/>
      <c r="E5211" s="400"/>
      <c r="G5211" s="401"/>
      <c r="H5211" s="401"/>
      <c r="I5211" s="401"/>
      <c r="J5211" s="194"/>
      <c r="K5211" s="194"/>
      <c r="L5211" s="195"/>
      <c r="M5211" s="196"/>
      <c r="N5211" s="197"/>
      <c r="O5211" s="197"/>
      <c r="P5211" s="231"/>
    </row>
    <row r="5212" spans="2:16">
      <c r="B5212" s="351"/>
      <c r="C5212" s="435"/>
      <c r="D5212" s="399"/>
      <c r="E5212" s="400"/>
      <c r="G5212" s="401"/>
      <c r="H5212" s="401"/>
      <c r="I5212" s="401"/>
      <c r="J5212" s="194"/>
      <c r="K5212" s="194"/>
      <c r="L5212" s="195"/>
      <c r="M5212" s="196"/>
      <c r="N5212" s="197"/>
      <c r="O5212" s="197"/>
      <c r="P5212" s="231"/>
    </row>
    <row r="5213" spans="2:16">
      <c r="B5213" s="351"/>
      <c r="C5213" s="435"/>
      <c r="D5213" s="399"/>
      <c r="E5213" s="400"/>
      <c r="G5213" s="401"/>
      <c r="H5213" s="401"/>
      <c r="I5213" s="401"/>
      <c r="J5213" s="194"/>
      <c r="K5213" s="194"/>
      <c r="L5213" s="195"/>
      <c r="M5213" s="196"/>
      <c r="N5213" s="197"/>
      <c r="O5213" s="197"/>
      <c r="P5213" s="231"/>
    </row>
    <row r="5214" spans="2:16">
      <c r="B5214" s="351"/>
      <c r="C5214" s="435"/>
      <c r="D5214" s="399"/>
      <c r="E5214" s="400"/>
      <c r="G5214" s="401"/>
      <c r="H5214" s="401"/>
      <c r="I5214" s="401"/>
      <c r="J5214" s="194"/>
      <c r="K5214" s="194"/>
      <c r="L5214" s="195"/>
      <c r="M5214" s="196"/>
      <c r="N5214" s="197"/>
      <c r="O5214" s="197"/>
      <c r="P5214" s="231"/>
    </row>
    <row r="5215" spans="2:16">
      <c r="B5215" s="351"/>
      <c r="C5215" s="435"/>
      <c r="D5215" s="399"/>
      <c r="E5215" s="400"/>
      <c r="G5215" s="401"/>
      <c r="H5215" s="401"/>
      <c r="I5215" s="401"/>
      <c r="J5215" s="194"/>
      <c r="K5215" s="194"/>
      <c r="L5215" s="195"/>
      <c r="M5215" s="196"/>
      <c r="N5215" s="197"/>
      <c r="O5215" s="197"/>
      <c r="P5215" s="231"/>
    </row>
    <row r="5216" spans="2:16">
      <c r="B5216" s="351"/>
      <c r="C5216" s="435"/>
      <c r="D5216" s="399"/>
      <c r="E5216" s="400"/>
      <c r="G5216" s="401"/>
      <c r="H5216" s="401"/>
      <c r="I5216" s="401"/>
      <c r="J5216" s="194"/>
      <c r="K5216" s="194"/>
      <c r="L5216" s="195"/>
      <c r="M5216" s="196"/>
      <c r="N5216" s="197"/>
      <c r="O5216" s="197"/>
      <c r="P5216" s="231"/>
    </row>
    <row r="5217" spans="2:16">
      <c r="B5217" s="351"/>
      <c r="C5217" s="435"/>
      <c r="D5217" s="399"/>
      <c r="E5217" s="400"/>
      <c r="G5217" s="401"/>
      <c r="H5217" s="401"/>
      <c r="I5217" s="401"/>
      <c r="J5217" s="194"/>
      <c r="K5217" s="194"/>
      <c r="L5217" s="195"/>
      <c r="M5217" s="196"/>
      <c r="N5217" s="197"/>
      <c r="O5217" s="197"/>
      <c r="P5217" s="231"/>
    </row>
    <row r="5218" spans="2:16">
      <c r="B5218" s="351"/>
      <c r="C5218" s="435"/>
      <c r="D5218" s="399"/>
      <c r="E5218" s="400"/>
      <c r="G5218" s="401"/>
      <c r="H5218" s="401"/>
      <c r="I5218" s="401"/>
      <c r="J5218" s="194"/>
      <c r="K5218" s="194"/>
      <c r="L5218" s="195"/>
      <c r="M5218" s="196"/>
      <c r="N5218" s="197"/>
      <c r="O5218" s="197"/>
      <c r="P5218" s="231"/>
    </row>
    <row r="5219" spans="2:16">
      <c r="B5219" s="351"/>
      <c r="C5219" s="435"/>
      <c r="D5219" s="399"/>
      <c r="E5219" s="400"/>
      <c r="G5219" s="401"/>
      <c r="H5219" s="401"/>
      <c r="I5219" s="401"/>
      <c r="J5219" s="194"/>
      <c r="K5219" s="194"/>
      <c r="L5219" s="195"/>
      <c r="M5219" s="196"/>
      <c r="N5219" s="197"/>
      <c r="O5219" s="197"/>
      <c r="P5219" s="231"/>
    </row>
    <row r="5220" spans="2:16">
      <c r="B5220" s="351"/>
      <c r="C5220" s="435"/>
      <c r="D5220" s="399"/>
      <c r="E5220" s="400"/>
      <c r="G5220" s="401"/>
      <c r="H5220" s="401"/>
      <c r="I5220" s="401"/>
      <c r="J5220" s="194"/>
      <c r="K5220" s="194"/>
      <c r="L5220" s="195"/>
      <c r="M5220" s="196"/>
      <c r="N5220" s="197"/>
      <c r="O5220" s="197"/>
      <c r="P5220" s="231"/>
    </row>
    <row r="5221" spans="2:16">
      <c r="B5221" s="351"/>
      <c r="C5221" s="435"/>
      <c r="D5221" s="399"/>
      <c r="E5221" s="400"/>
      <c r="G5221" s="401"/>
      <c r="H5221" s="401"/>
      <c r="I5221" s="401"/>
      <c r="J5221" s="194"/>
      <c r="K5221" s="194"/>
      <c r="L5221" s="195"/>
      <c r="M5221" s="196"/>
      <c r="N5221" s="197"/>
      <c r="O5221" s="197"/>
      <c r="P5221" s="231"/>
    </row>
    <row r="5222" spans="2:16">
      <c r="B5222" s="351"/>
      <c r="C5222" s="435"/>
      <c r="D5222" s="399"/>
      <c r="E5222" s="400"/>
      <c r="G5222" s="401"/>
      <c r="H5222" s="401"/>
      <c r="I5222" s="401"/>
      <c r="J5222" s="194"/>
      <c r="K5222" s="194"/>
      <c r="L5222" s="195"/>
      <c r="M5222" s="196"/>
      <c r="N5222" s="197"/>
      <c r="O5222" s="197"/>
      <c r="P5222" s="231"/>
    </row>
    <row r="5223" spans="2:16">
      <c r="B5223" s="351"/>
      <c r="C5223" s="435"/>
      <c r="D5223" s="399"/>
      <c r="E5223" s="400"/>
      <c r="G5223" s="401"/>
      <c r="H5223" s="401"/>
      <c r="I5223" s="401"/>
      <c r="J5223" s="194"/>
      <c r="K5223" s="194"/>
      <c r="L5223" s="195"/>
      <c r="M5223" s="196"/>
      <c r="N5223" s="197"/>
      <c r="O5223" s="197"/>
      <c r="P5223" s="231"/>
    </row>
    <row r="5224" spans="2:16">
      <c r="B5224" s="351"/>
      <c r="C5224" s="435"/>
      <c r="D5224" s="399"/>
      <c r="E5224" s="400"/>
      <c r="G5224" s="401"/>
      <c r="H5224" s="401"/>
      <c r="I5224" s="401"/>
      <c r="J5224" s="194"/>
      <c r="K5224" s="194"/>
      <c r="L5224" s="195"/>
      <c r="M5224" s="196"/>
      <c r="N5224" s="197"/>
      <c r="O5224" s="197"/>
      <c r="P5224" s="231"/>
    </row>
    <row r="5225" spans="2:16">
      <c r="B5225" s="351"/>
      <c r="C5225" s="435"/>
      <c r="D5225" s="399"/>
      <c r="E5225" s="400"/>
      <c r="G5225" s="401"/>
      <c r="H5225" s="401"/>
      <c r="I5225" s="401"/>
      <c r="J5225" s="194"/>
      <c r="K5225" s="194"/>
      <c r="L5225" s="195"/>
      <c r="M5225" s="196"/>
      <c r="N5225" s="197"/>
      <c r="O5225" s="197"/>
      <c r="P5225" s="231"/>
    </row>
    <row r="5226" spans="2:16">
      <c r="B5226" s="351"/>
      <c r="C5226" s="435"/>
      <c r="D5226" s="399"/>
      <c r="E5226" s="400"/>
      <c r="G5226" s="401"/>
      <c r="H5226" s="401"/>
      <c r="I5226" s="401"/>
      <c r="J5226" s="194"/>
      <c r="K5226" s="194"/>
      <c r="L5226" s="195"/>
      <c r="M5226" s="196"/>
      <c r="N5226" s="197"/>
      <c r="O5226" s="197"/>
      <c r="P5226" s="231"/>
    </row>
    <row r="5227" spans="2:16">
      <c r="B5227" s="351"/>
      <c r="C5227" s="435"/>
      <c r="D5227" s="399"/>
      <c r="E5227" s="400"/>
      <c r="G5227" s="401"/>
      <c r="H5227" s="401"/>
      <c r="I5227" s="401"/>
      <c r="J5227" s="194"/>
      <c r="K5227" s="194"/>
      <c r="L5227" s="195"/>
      <c r="M5227" s="196"/>
      <c r="N5227" s="197"/>
      <c r="O5227" s="197"/>
      <c r="P5227" s="231"/>
    </row>
    <row r="5228" spans="2:16">
      <c r="B5228" s="351"/>
      <c r="C5228" s="435"/>
      <c r="D5228" s="399"/>
      <c r="E5228" s="400"/>
      <c r="G5228" s="401"/>
      <c r="H5228" s="401"/>
      <c r="I5228" s="401"/>
      <c r="J5228" s="194"/>
      <c r="K5228" s="194"/>
      <c r="L5228" s="195"/>
      <c r="M5228" s="196"/>
      <c r="N5228" s="197"/>
      <c r="O5228" s="197"/>
      <c r="P5228" s="231"/>
    </row>
    <row r="5229" spans="2:16">
      <c r="B5229" s="351"/>
      <c r="C5229" s="435"/>
      <c r="D5229" s="399"/>
      <c r="E5229" s="400"/>
      <c r="G5229" s="401"/>
      <c r="H5229" s="401"/>
      <c r="I5229" s="401"/>
      <c r="J5229" s="194"/>
      <c r="K5229" s="194"/>
      <c r="L5229" s="195"/>
      <c r="M5229" s="196"/>
      <c r="N5229" s="197"/>
      <c r="O5229" s="197"/>
      <c r="P5229" s="231"/>
    </row>
    <row r="5230" spans="2:16">
      <c r="B5230" s="351"/>
      <c r="C5230" s="435"/>
      <c r="D5230" s="399"/>
      <c r="E5230" s="400"/>
      <c r="G5230" s="401"/>
      <c r="H5230" s="401"/>
      <c r="I5230" s="401"/>
      <c r="J5230" s="194"/>
      <c r="K5230" s="194"/>
      <c r="L5230" s="195"/>
      <c r="M5230" s="196"/>
      <c r="N5230" s="197"/>
      <c r="O5230" s="197"/>
      <c r="P5230" s="231"/>
    </row>
    <row r="5231" spans="2:16">
      <c r="B5231" s="351"/>
      <c r="C5231" s="435"/>
      <c r="D5231" s="399"/>
      <c r="E5231" s="400"/>
      <c r="G5231" s="401"/>
      <c r="H5231" s="401"/>
      <c r="I5231" s="401"/>
      <c r="J5231" s="194"/>
      <c r="K5231" s="194"/>
      <c r="L5231" s="195"/>
      <c r="M5231" s="196"/>
      <c r="N5231" s="197"/>
      <c r="O5231" s="197"/>
      <c r="P5231" s="231"/>
    </row>
    <row r="5232" spans="2:16">
      <c r="B5232" s="351"/>
      <c r="C5232" s="435"/>
      <c r="D5232" s="399"/>
      <c r="E5232" s="400"/>
      <c r="G5232" s="401"/>
      <c r="H5232" s="401"/>
      <c r="I5232" s="401"/>
      <c r="J5232" s="194"/>
      <c r="K5232" s="194"/>
      <c r="L5232" s="195"/>
      <c r="M5232" s="196"/>
      <c r="N5232" s="197"/>
      <c r="O5232" s="197"/>
      <c r="P5232" s="231"/>
    </row>
    <row r="5233" spans="2:16">
      <c r="B5233" s="351"/>
      <c r="C5233" s="435"/>
      <c r="D5233" s="399"/>
      <c r="E5233" s="400"/>
      <c r="G5233" s="401"/>
      <c r="H5233" s="401"/>
      <c r="I5233" s="401"/>
      <c r="J5233" s="194"/>
      <c r="K5233" s="194"/>
      <c r="L5233" s="195"/>
      <c r="M5233" s="196"/>
      <c r="N5233" s="197"/>
      <c r="O5233" s="197"/>
      <c r="P5233" s="231"/>
    </row>
    <row r="5234" spans="2:16">
      <c r="B5234" s="351"/>
      <c r="C5234" s="435"/>
      <c r="D5234" s="399"/>
      <c r="E5234" s="400"/>
      <c r="G5234" s="401"/>
      <c r="H5234" s="401"/>
      <c r="I5234" s="401"/>
      <c r="J5234" s="194"/>
      <c r="K5234" s="194"/>
      <c r="L5234" s="195"/>
      <c r="M5234" s="196"/>
      <c r="N5234" s="197"/>
      <c r="O5234" s="197"/>
      <c r="P5234" s="231"/>
    </row>
    <row r="5235" spans="2:16">
      <c r="B5235" s="351"/>
      <c r="C5235" s="435"/>
      <c r="D5235" s="399"/>
      <c r="E5235" s="400"/>
      <c r="G5235" s="401"/>
      <c r="H5235" s="401"/>
      <c r="I5235" s="401"/>
      <c r="J5235" s="194"/>
      <c r="K5235" s="194"/>
      <c r="L5235" s="195"/>
      <c r="M5235" s="196"/>
      <c r="N5235" s="197"/>
      <c r="O5235" s="197"/>
      <c r="P5235" s="231"/>
    </row>
    <row r="5236" spans="2:16">
      <c r="B5236" s="351"/>
      <c r="C5236" s="435"/>
      <c r="D5236" s="399"/>
      <c r="E5236" s="400"/>
      <c r="G5236" s="401"/>
      <c r="H5236" s="401"/>
      <c r="I5236" s="401"/>
      <c r="J5236" s="194"/>
      <c r="K5236" s="194"/>
      <c r="L5236" s="195"/>
      <c r="M5236" s="196"/>
      <c r="N5236" s="197"/>
      <c r="O5236" s="197"/>
      <c r="P5236" s="231"/>
    </row>
    <row r="5237" spans="2:16">
      <c r="B5237" s="351"/>
      <c r="C5237" s="435"/>
      <c r="D5237" s="399"/>
      <c r="E5237" s="400"/>
      <c r="G5237" s="401"/>
      <c r="H5237" s="401"/>
      <c r="I5237" s="401"/>
      <c r="J5237" s="194"/>
      <c r="K5237" s="194"/>
      <c r="L5237" s="195"/>
      <c r="M5237" s="196"/>
      <c r="N5237" s="197"/>
      <c r="O5237" s="197"/>
      <c r="P5237" s="231"/>
    </row>
    <row r="5238" spans="2:16">
      <c r="B5238" s="351"/>
      <c r="C5238" s="435"/>
      <c r="D5238" s="399"/>
      <c r="E5238" s="400"/>
      <c r="G5238" s="401"/>
      <c r="H5238" s="401"/>
      <c r="I5238" s="401"/>
      <c r="J5238" s="194"/>
      <c r="K5238" s="194"/>
      <c r="L5238" s="195"/>
      <c r="M5238" s="196"/>
      <c r="N5238" s="197"/>
      <c r="O5238" s="197"/>
      <c r="P5238" s="231"/>
    </row>
    <row r="5239" spans="2:16">
      <c r="B5239" s="351"/>
      <c r="C5239" s="435"/>
      <c r="D5239" s="399"/>
      <c r="E5239" s="400"/>
      <c r="G5239" s="401"/>
      <c r="H5239" s="401"/>
      <c r="I5239" s="401"/>
      <c r="J5239" s="194"/>
      <c r="K5239" s="194"/>
      <c r="L5239" s="195"/>
      <c r="M5239" s="196"/>
      <c r="N5239" s="197"/>
      <c r="O5239" s="197"/>
      <c r="P5239" s="231"/>
    </row>
    <row r="5240" spans="2:16">
      <c r="B5240" s="351"/>
      <c r="C5240" s="435"/>
      <c r="D5240" s="399"/>
      <c r="E5240" s="400"/>
      <c r="G5240" s="401"/>
      <c r="H5240" s="401"/>
      <c r="I5240" s="401"/>
      <c r="J5240" s="194"/>
      <c r="K5240" s="194"/>
      <c r="L5240" s="195"/>
      <c r="M5240" s="196"/>
      <c r="N5240" s="197"/>
      <c r="O5240" s="197"/>
      <c r="P5240" s="231"/>
    </row>
    <row r="5241" spans="2:16">
      <c r="B5241" s="351"/>
      <c r="C5241" s="435"/>
      <c r="D5241" s="399"/>
      <c r="E5241" s="400"/>
      <c r="G5241" s="401"/>
      <c r="H5241" s="401"/>
      <c r="I5241" s="401"/>
      <c r="J5241" s="194"/>
      <c r="K5241" s="194"/>
      <c r="L5241" s="195"/>
      <c r="M5241" s="196"/>
      <c r="N5241" s="197"/>
      <c r="O5241" s="197"/>
      <c r="P5241" s="231"/>
    </row>
    <row r="5242" spans="2:16">
      <c r="B5242" s="351"/>
      <c r="C5242" s="435"/>
      <c r="D5242" s="399"/>
      <c r="E5242" s="400"/>
      <c r="G5242" s="401"/>
      <c r="H5242" s="401"/>
      <c r="I5242" s="401"/>
      <c r="J5242" s="194"/>
      <c r="K5242" s="194"/>
      <c r="L5242" s="195"/>
      <c r="M5242" s="196"/>
      <c r="N5242" s="197"/>
      <c r="O5242" s="197"/>
      <c r="P5242" s="231"/>
    </row>
    <row r="5243" spans="2:16">
      <c r="B5243" s="351"/>
      <c r="C5243" s="435"/>
      <c r="D5243" s="399"/>
      <c r="E5243" s="400"/>
      <c r="G5243" s="401"/>
      <c r="H5243" s="401"/>
      <c r="I5243" s="401"/>
      <c r="J5243" s="194"/>
      <c r="K5243" s="194"/>
      <c r="L5243" s="195"/>
      <c r="M5243" s="196"/>
      <c r="N5243" s="197"/>
      <c r="O5243" s="197"/>
      <c r="P5243" s="231"/>
    </row>
    <row r="5244" spans="2:16">
      <c r="B5244" s="351"/>
      <c r="C5244" s="435"/>
      <c r="D5244" s="399"/>
      <c r="E5244" s="400"/>
      <c r="G5244" s="401"/>
      <c r="H5244" s="401"/>
      <c r="I5244" s="401"/>
      <c r="J5244" s="194"/>
      <c r="K5244" s="194"/>
      <c r="L5244" s="195"/>
      <c r="M5244" s="196"/>
      <c r="N5244" s="197"/>
      <c r="O5244" s="197"/>
      <c r="P5244" s="231"/>
    </row>
    <row r="5245" spans="2:16">
      <c r="B5245" s="351"/>
      <c r="C5245" s="435"/>
      <c r="D5245" s="399"/>
      <c r="E5245" s="400"/>
      <c r="G5245" s="401"/>
      <c r="H5245" s="401"/>
      <c r="I5245" s="401"/>
      <c r="J5245" s="194"/>
      <c r="K5245" s="194"/>
      <c r="L5245" s="195"/>
      <c r="M5245" s="196"/>
      <c r="N5245" s="197"/>
      <c r="O5245" s="197"/>
      <c r="P5245" s="231"/>
    </row>
    <row r="5246" spans="2:16">
      <c r="B5246" s="351"/>
      <c r="C5246" s="435"/>
      <c r="D5246" s="399"/>
      <c r="E5246" s="400"/>
      <c r="G5246" s="401"/>
      <c r="H5246" s="401"/>
      <c r="I5246" s="401"/>
      <c r="J5246" s="194"/>
      <c r="K5246" s="194"/>
      <c r="L5246" s="195"/>
      <c r="M5246" s="196"/>
      <c r="N5246" s="197"/>
      <c r="O5246" s="197"/>
      <c r="P5246" s="231"/>
    </row>
    <row r="5247" spans="2:16">
      <c r="B5247" s="351"/>
      <c r="C5247" s="435"/>
      <c r="D5247" s="399"/>
      <c r="E5247" s="400"/>
      <c r="G5247" s="401"/>
      <c r="H5247" s="401"/>
      <c r="I5247" s="401"/>
      <c r="J5247" s="194"/>
      <c r="K5247" s="194"/>
      <c r="L5247" s="195"/>
      <c r="M5247" s="196"/>
      <c r="N5247" s="197"/>
      <c r="O5247" s="197"/>
      <c r="P5247" s="231"/>
    </row>
    <row r="5248" spans="2:16">
      <c r="B5248" s="351"/>
      <c r="C5248" s="435"/>
      <c r="D5248" s="399"/>
      <c r="E5248" s="400"/>
      <c r="G5248" s="401"/>
      <c r="H5248" s="401"/>
      <c r="I5248" s="401"/>
      <c r="J5248" s="194"/>
      <c r="K5248" s="194"/>
      <c r="L5248" s="195"/>
      <c r="M5248" s="196"/>
      <c r="N5248" s="197"/>
      <c r="O5248" s="197"/>
      <c r="P5248" s="231"/>
    </row>
    <row r="5249" spans="2:16">
      <c r="B5249" s="351"/>
      <c r="C5249" s="435"/>
      <c r="D5249" s="399"/>
      <c r="E5249" s="400"/>
      <c r="G5249" s="401"/>
      <c r="H5249" s="401"/>
      <c r="I5249" s="401"/>
      <c r="J5249" s="194"/>
      <c r="K5249" s="194"/>
      <c r="L5249" s="195"/>
      <c r="M5249" s="196"/>
      <c r="N5249" s="197"/>
      <c r="O5249" s="197"/>
      <c r="P5249" s="231"/>
    </row>
    <row r="5250" spans="2:16">
      <c r="B5250" s="351"/>
      <c r="C5250" s="435"/>
      <c r="D5250" s="399"/>
      <c r="E5250" s="400"/>
      <c r="G5250" s="401"/>
      <c r="H5250" s="401"/>
      <c r="I5250" s="401"/>
      <c r="J5250" s="194"/>
      <c r="K5250" s="194"/>
      <c r="L5250" s="195"/>
      <c r="M5250" s="196"/>
      <c r="N5250" s="197"/>
      <c r="O5250" s="197"/>
      <c r="P5250" s="231"/>
    </row>
    <row r="5251" spans="2:16">
      <c r="B5251" s="351"/>
      <c r="C5251" s="435"/>
      <c r="D5251" s="399"/>
      <c r="E5251" s="400"/>
      <c r="G5251" s="401"/>
      <c r="H5251" s="401"/>
      <c r="I5251" s="401"/>
      <c r="J5251" s="194"/>
      <c r="K5251" s="194"/>
      <c r="L5251" s="195"/>
      <c r="M5251" s="196"/>
      <c r="N5251" s="197"/>
      <c r="O5251" s="197"/>
      <c r="P5251" s="231"/>
    </row>
    <row r="5252" spans="2:16">
      <c r="B5252" s="351"/>
      <c r="C5252" s="435"/>
      <c r="D5252" s="399"/>
      <c r="E5252" s="400"/>
      <c r="G5252" s="401"/>
      <c r="H5252" s="401"/>
      <c r="I5252" s="401"/>
      <c r="J5252" s="194"/>
      <c r="K5252" s="194"/>
      <c r="L5252" s="195"/>
      <c r="M5252" s="196"/>
      <c r="N5252" s="197"/>
      <c r="O5252" s="197"/>
      <c r="P5252" s="231"/>
    </row>
    <row r="5253" spans="2:16">
      <c r="B5253" s="351"/>
      <c r="C5253" s="435"/>
      <c r="D5253" s="399"/>
      <c r="E5253" s="400"/>
      <c r="G5253" s="401"/>
      <c r="H5253" s="401"/>
      <c r="I5253" s="401"/>
      <c r="J5253" s="194"/>
      <c r="K5253" s="194"/>
      <c r="L5253" s="195"/>
      <c r="M5253" s="196"/>
      <c r="N5253" s="197"/>
      <c r="O5253" s="197"/>
      <c r="P5253" s="231"/>
    </row>
    <row r="5254" spans="2:16">
      <c r="B5254" s="351"/>
      <c r="C5254" s="435"/>
      <c r="D5254" s="399"/>
      <c r="E5254" s="400"/>
      <c r="G5254" s="401"/>
      <c r="H5254" s="401"/>
      <c r="I5254" s="401"/>
      <c r="J5254" s="194"/>
      <c r="K5254" s="194"/>
      <c r="L5254" s="195"/>
      <c r="M5254" s="196"/>
      <c r="N5254" s="197"/>
      <c r="O5254" s="197"/>
      <c r="P5254" s="231"/>
    </row>
    <row r="5255" spans="2:16">
      <c r="B5255" s="351"/>
      <c r="C5255" s="435"/>
      <c r="D5255" s="399"/>
      <c r="E5255" s="400"/>
      <c r="G5255" s="401"/>
      <c r="H5255" s="401"/>
      <c r="I5255" s="401"/>
      <c r="J5255" s="194"/>
      <c r="K5255" s="194"/>
      <c r="L5255" s="195"/>
      <c r="M5255" s="196"/>
      <c r="N5255" s="197"/>
      <c r="O5255" s="197"/>
      <c r="P5255" s="231"/>
    </row>
    <row r="5256" spans="2:16">
      <c r="B5256" s="351"/>
      <c r="C5256" s="435"/>
      <c r="D5256" s="399"/>
      <c r="E5256" s="400"/>
      <c r="G5256" s="401"/>
      <c r="H5256" s="401"/>
      <c r="I5256" s="401"/>
      <c r="J5256" s="194"/>
      <c r="K5256" s="194"/>
      <c r="L5256" s="195"/>
      <c r="M5256" s="196"/>
      <c r="N5256" s="197"/>
      <c r="O5256" s="197"/>
      <c r="P5256" s="231"/>
    </row>
    <row r="5257" spans="2:16">
      <c r="B5257" s="351"/>
      <c r="C5257" s="435"/>
      <c r="D5257" s="399"/>
      <c r="E5257" s="400"/>
      <c r="G5257" s="401"/>
      <c r="H5257" s="401"/>
      <c r="I5257" s="401"/>
      <c r="J5257" s="194"/>
      <c r="K5257" s="194"/>
      <c r="L5257" s="195"/>
      <c r="M5257" s="196"/>
      <c r="N5257" s="197"/>
      <c r="O5257" s="197"/>
      <c r="P5257" s="231"/>
    </row>
    <row r="5258" spans="2:16">
      <c r="B5258" s="351"/>
      <c r="C5258" s="435"/>
      <c r="D5258" s="399"/>
      <c r="E5258" s="400"/>
      <c r="G5258" s="401"/>
      <c r="H5258" s="401"/>
      <c r="I5258" s="401"/>
      <c r="J5258" s="194"/>
      <c r="K5258" s="194"/>
      <c r="L5258" s="195"/>
      <c r="M5258" s="196"/>
      <c r="N5258" s="197"/>
      <c r="O5258" s="197"/>
      <c r="P5258" s="231"/>
    </row>
    <row r="5259" spans="2:16">
      <c r="B5259" s="351"/>
      <c r="C5259" s="435"/>
      <c r="D5259" s="399"/>
      <c r="E5259" s="400"/>
      <c r="G5259" s="401"/>
      <c r="H5259" s="401"/>
      <c r="I5259" s="401"/>
      <c r="J5259" s="194"/>
      <c r="K5259" s="194"/>
      <c r="L5259" s="195"/>
      <c r="M5259" s="196"/>
      <c r="N5259" s="197"/>
      <c r="O5259" s="197"/>
      <c r="P5259" s="231"/>
    </row>
    <row r="5260" spans="2:16">
      <c r="B5260" s="351"/>
      <c r="C5260" s="435"/>
      <c r="D5260" s="399"/>
      <c r="E5260" s="400"/>
      <c r="G5260" s="401"/>
      <c r="H5260" s="401"/>
      <c r="I5260" s="401"/>
      <c r="J5260" s="194"/>
      <c r="K5260" s="194"/>
      <c r="L5260" s="195"/>
      <c r="M5260" s="196"/>
      <c r="N5260" s="197"/>
      <c r="O5260" s="197"/>
      <c r="P5260" s="231"/>
    </row>
    <row r="5261" spans="2:16">
      <c r="B5261" s="351"/>
      <c r="C5261" s="435"/>
      <c r="D5261" s="399"/>
      <c r="E5261" s="400"/>
      <c r="G5261" s="401"/>
      <c r="H5261" s="401"/>
      <c r="I5261" s="401"/>
      <c r="J5261" s="194"/>
      <c r="K5261" s="194"/>
      <c r="L5261" s="195"/>
      <c r="M5261" s="196"/>
      <c r="N5261" s="197"/>
      <c r="O5261" s="197"/>
      <c r="P5261" s="231"/>
    </row>
    <row r="5262" spans="2:16">
      <c r="B5262" s="351"/>
      <c r="C5262" s="435"/>
      <c r="D5262" s="399"/>
      <c r="E5262" s="400"/>
      <c r="G5262" s="401"/>
      <c r="H5262" s="401"/>
      <c r="I5262" s="401"/>
      <c r="J5262" s="194"/>
      <c r="K5262" s="194"/>
      <c r="L5262" s="195"/>
      <c r="M5262" s="196"/>
      <c r="N5262" s="197"/>
      <c r="O5262" s="197"/>
      <c r="P5262" s="231"/>
    </row>
    <row r="5263" spans="2:16">
      <c r="B5263" s="351"/>
      <c r="C5263" s="435"/>
      <c r="D5263" s="399"/>
      <c r="E5263" s="400"/>
      <c r="G5263" s="401"/>
      <c r="H5263" s="401"/>
      <c r="I5263" s="401"/>
      <c r="J5263" s="194"/>
      <c r="K5263" s="194"/>
      <c r="L5263" s="195"/>
      <c r="M5263" s="196"/>
      <c r="N5263" s="197"/>
      <c r="O5263" s="197"/>
      <c r="P5263" s="231"/>
    </row>
    <row r="5264" spans="2:16">
      <c r="B5264" s="351"/>
      <c r="C5264" s="435"/>
      <c r="D5264" s="399"/>
      <c r="E5264" s="400"/>
      <c r="G5264" s="401"/>
      <c r="H5264" s="401"/>
      <c r="I5264" s="401"/>
      <c r="J5264" s="194"/>
      <c r="K5264" s="194"/>
      <c r="L5264" s="195"/>
      <c r="M5264" s="196"/>
      <c r="N5264" s="197"/>
      <c r="O5264" s="197"/>
      <c r="P5264" s="231"/>
    </row>
    <row r="5265" spans="2:16">
      <c r="B5265" s="351"/>
      <c r="C5265" s="435"/>
      <c r="D5265" s="399"/>
      <c r="E5265" s="400"/>
      <c r="G5265" s="401"/>
      <c r="H5265" s="401"/>
      <c r="I5265" s="401"/>
      <c r="J5265" s="194"/>
      <c r="K5265" s="194"/>
      <c r="L5265" s="195"/>
      <c r="M5265" s="196"/>
      <c r="N5265" s="197"/>
      <c r="O5265" s="197"/>
      <c r="P5265" s="231"/>
    </row>
    <row r="5266" spans="2:16">
      <c r="B5266" s="351"/>
      <c r="C5266" s="435"/>
      <c r="D5266" s="399"/>
      <c r="E5266" s="400"/>
      <c r="G5266" s="401"/>
      <c r="H5266" s="401"/>
      <c r="I5266" s="401"/>
      <c r="J5266" s="194"/>
      <c r="K5266" s="194"/>
      <c r="L5266" s="195"/>
      <c r="M5266" s="196"/>
      <c r="N5266" s="197"/>
      <c r="O5266" s="197"/>
      <c r="P5266" s="231"/>
    </row>
    <row r="5267" spans="2:16">
      <c r="B5267" s="351"/>
      <c r="C5267" s="435"/>
      <c r="D5267" s="399"/>
      <c r="E5267" s="400"/>
      <c r="G5267" s="401"/>
      <c r="H5267" s="401"/>
      <c r="I5267" s="401"/>
      <c r="J5267" s="194"/>
      <c r="K5267" s="194"/>
      <c r="L5267" s="195"/>
      <c r="M5267" s="196"/>
      <c r="N5267" s="197"/>
      <c r="O5267" s="197"/>
      <c r="P5267" s="231"/>
    </row>
    <row r="5268" spans="2:16">
      <c r="B5268" s="351"/>
      <c r="C5268" s="435"/>
      <c r="D5268" s="399"/>
      <c r="E5268" s="400"/>
      <c r="G5268" s="401"/>
      <c r="H5268" s="401"/>
      <c r="I5268" s="401"/>
      <c r="J5268" s="194"/>
      <c r="K5268" s="194"/>
      <c r="L5268" s="195"/>
      <c r="M5268" s="196"/>
      <c r="N5268" s="197"/>
      <c r="O5268" s="197"/>
      <c r="P5268" s="231"/>
    </row>
    <row r="5269" spans="2:16">
      <c r="B5269" s="351"/>
      <c r="C5269" s="435"/>
      <c r="D5269" s="399"/>
      <c r="E5269" s="400"/>
      <c r="G5269" s="401"/>
      <c r="H5269" s="401"/>
      <c r="I5269" s="401"/>
      <c r="J5269" s="194"/>
      <c r="K5269" s="194"/>
      <c r="L5269" s="195"/>
      <c r="M5269" s="196"/>
      <c r="N5269" s="197"/>
      <c r="O5269" s="197"/>
      <c r="P5269" s="231"/>
    </row>
    <row r="5270" spans="2:16">
      <c r="B5270" s="351"/>
      <c r="C5270" s="435"/>
      <c r="D5270" s="399"/>
      <c r="E5270" s="400"/>
      <c r="G5270" s="401"/>
      <c r="H5270" s="401"/>
      <c r="I5270" s="401"/>
      <c r="J5270" s="194"/>
      <c r="K5270" s="194"/>
      <c r="L5270" s="195"/>
      <c r="M5270" s="196"/>
      <c r="N5270" s="197"/>
      <c r="O5270" s="197"/>
      <c r="P5270" s="231"/>
    </row>
    <row r="5271" spans="2:16">
      <c r="B5271" s="351"/>
      <c r="C5271" s="435"/>
      <c r="D5271" s="399"/>
      <c r="E5271" s="400"/>
      <c r="G5271" s="401"/>
      <c r="H5271" s="401"/>
      <c r="I5271" s="401"/>
      <c r="J5271" s="194"/>
      <c r="K5271" s="194"/>
      <c r="L5271" s="195"/>
      <c r="M5271" s="196"/>
      <c r="N5271" s="197"/>
      <c r="O5271" s="197"/>
      <c r="P5271" s="231"/>
    </row>
    <row r="5272" spans="2:16">
      <c r="B5272" s="351"/>
      <c r="C5272" s="435"/>
      <c r="D5272" s="399"/>
      <c r="E5272" s="400"/>
      <c r="G5272" s="401"/>
      <c r="H5272" s="401"/>
      <c r="I5272" s="401"/>
      <c r="J5272" s="194"/>
      <c r="K5272" s="194"/>
      <c r="L5272" s="195"/>
      <c r="M5272" s="196"/>
      <c r="N5272" s="197"/>
      <c r="O5272" s="197"/>
      <c r="P5272" s="231"/>
    </row>
    <row r="5273" spans="2:16">
      <c r="B5273" s="351"/>
      <c r="C5273" s="435"/>
      <c r="D5273" s="399"/>
      <c r="E5273" s="400"/>
      <c r="G5273" s="401"/>
      <c r="H5273" s="401"/>
      <c r="I5273" s="401"/>
      <c r="J5273" s="194"/>
      <c r="K5273" s="194"/>
      <c r="L5273" s="195"/>
      <c r="M5273" s="196"/>
      <c r="N5273" s="197"/>
      <c r="O5273" s="197"/>
      <c r="P5273" s="231"/>
    </row>
    <row r="5274" spans="2:16">
      <c r="B5274" s="351"/>
      <c r="C5274" s="435"/>
      <c r="D5274" s="399"/>
      <c r="E5274" s="400"/>
      <c r="G5274" s="401"/>
      <c r="H5274" s="401"/>
      <c r="I5274" s="401"/>
      <c r="J5274" s="194"/>
      <c r="K5274" s="194"/>
      <c r="L5274" s="195"/>
      <c r="M5274" s="196"/>
      <c r="N5274" s="197"/>
      <c r="O5274" s="197"/>
      <c r="P5274" s="231"/>
    </row>
    <row r="5275" spans="2:16">
      <c r="B5275" s="351"/>
      <c r="C5275" s="435"/>
      <c r="D5275" s="399"/>
      <c r="E5275" s="400"/>
      <c r="G5275" s="401"/>
      <c r="H5275" s="401"/>
      <c r="I5275" s="401"/>
      <c r="J5275" s="194"/>
      <c r="K5275" s="194"/>
      <c r="L5275" s="195"/>
      <c r="M5275" s="196"/>
      <c r="N5275" s="197"/>
      <c r="O5275" s="197"/>
      <c r="P5275" s="231"/>
    </row>
    <row r="5276" spans="2:16">
      <c r="B5276" s="351"/>
      <c r="C5276" s="435"/>
      <c r="D5276" s="399"/>
      <c r="E5276" s="400"/>
      <c r="G5276" s="401"/>
      <c r="H5276" s="401"/>
      <c r="I5276" s="401"/>
      <c r="J5276" s="194"/>
      <c r="K5276" s="194"/>
      <c r="L5276" s="195"/>
      <c r="M5276" s="196"/>
      <c r="N5276" s="197"/>
      <c r="O5276" s="197"/>
      <c r="P5276" s="231"/>
    </row>
    <row r="5277" spans="2:16">
      <c r="B5277" s="351"/>
      <c r="C5277" s="435"/>
      <c r="D5277" s="399"/>
      <c r="E5277" s="400"/>
      <c r="G5277" s="401"/>
      <c r="H5277" s="401"/>
      <c r="I5277" s="401"/>
      <c r="J5277" s="194"/>
      <c r="K5277" s="194"/>
      <c r="L5277" s="195"/>
      <c r="M5277" s="196"/>
      <c r="N5277" s="197"/>
      <c r="O5277" s="197"/>
      <c r="P5277" s="231"/>
    </row>
    <row r="5278" spans="2:16">
      <c r="B5278" s="351"/>
      <c r="C5278" s="435"/>
      <c r="D5278" s="399"/>
      <c r="E5278" s="400"/>
      <c r="G5278" s="401"/>
      <c r="H5278" s="401"/>
      <c r="I5278" s="401"/>
      <c r="J5278" s="194"/>
      <c r="K5278" s="194"/>
      <c r="L5278" s="195"/>
      <c r="M5278" s="196"/>
      <c r="N5278" s="197"/>
      <c r="O5278" s="197"/>
      <c r="P5278" s="231"/>
    </row>
    <row r="5279" spans="2:16">
      <c r="B5279" s="351"/>
      <c r="C5279" s="435"/>
      <c r="D5279" s="399"/>
      <c r="E5279" s="400"/>
      <c r="G5279" s="401"/>
      <c r="H5279" s="401"/>
      <c r="I5279" s="401"/>
      <c r="J5279" s="194"/>
      <c r="K5279" s="194"/>
      <c r="L5279" s="195"/>
      <c r="M5279" s="196"/>
      <c r="N5279" s="197"/>
      <c r="O5279" s="197"/>
      <c r="P5279" s="231"/>
    </row>
    <row r="5280" spans="2:16">
      <c r="B5280" s="351"/>
      <c r="C5280" s="435"/>
      <c r="D5280" s="399"/>
      <c r="E5280" s="400"/>
      <c r="G5280" s="401"/>
      <c r="H5280" s="401"/>
      <c r="I5280" s="401"/>
      <c r="J5280" s="194"/>
      <c r="K5280" s="194"/>
      <c r="L5280" s="195"/>
      <c r="M5280" s="196"/>
      <c r="N5280" s="197"/>
      <c r="O5280" s="197"/>
      <c r="P5280" s="231"/>
    </row>
    <row r="5281" spans="2:16">
      <c r="B5281" s="351"/>
      <c r="C5281" s="435"/>
      <c r="D5281" s="399"/>
      <c r="E5281" s="400"/>
      <c r="G5281" s="401"/>
      <c r="H5281" s="401"/>
      <c r="I5281" s="401"/>
      <c r="J5281" s="194"/>
      <c r="K5281" s="194"/>
      <c r="L5281" s="195"/>
      <c r="M5281" s="196"/>
      <c r="N5281" s="197"/>
      <c r="O5281" s="197"/>
      <c r="P5281" s="231"/>
    </row>
    <row r="5282" spans="2:16">
      <c r="B5282" s="351"/>
      <c r="C5282" s="435"/>
      <c r="D5282" s="399"/>
      <c r="E5282" s="400"/>
      <c r="G5282" s="401"/>
      <c r="H5282" s="401"/>
      <c r="I5282" s="401"/>
      <c r="J5282" s="194"/>
      <c r="K5282" s="194"/>
      <c r="L5282" s="195"/>
      <c r="M5282" s="196"/>
      <c r="N5282" s="197"/>
      <c r="O5282" s="197"/>
      <c r="P5282" s="231"/>
    </row>
    <row r="5283" spans="2:16">
      <c r="B5283" s="351"/>
      <c r="C5283" s="435"/>
      <c r="D5283" s="399"/>
      <c r="E5283" s="400"/>
      <c r="G5283" s="401"/>
      <c r="H5283" s="401"/>
      <c r="I5283" s="401"/>
      <c r="J5283" s="194"/>
      <c r="K5283" s="194"/>
      <c r="L5283" s="195"/>
      <c r="M5283" s="196"/>
      <c r="N5283" s="197"/>
      <c r="O5283" s="197"/>
      <c r="P5283" s="231"/>
    </row>
    <row r="5284" spans="2:16">
      <c r="B5284" s="351"/>
      <c r="C5284" s="435"/>
      <c r="D5284" s="399"/>
      <c r="E5284" s="400"/>
      <c r="G5284" s="401"/>
      <c r="H5284" s="401"/>
      <c r="I5284" s="401"/>
      <c r="J5284" s="194"/>
      <c r="K5284" s="194"/>
      <c r="L5284" s="195"/>
      <c r="M5284" s="196"/>
      <c r="N5284" s="197"/>
      <c r="O5284" s="197"/>
      <c r="P5284" s="231"/>
    </row>
    <row r="5285" spans="2:16">
      <c r="B5285" s="351"/>
      <c r="C5285" s="435"/>
      <c r="D5285" s="399"/>
      <c r="E5285" s="400"/>
      <c r="G5285" s="401"/>
      <c r="H5285" s="401"/>
      <c r="I5285" s="401"/>
      <c r="J5285" s="194"/>
      <c r="K5285" s="194"/>
      <c r="L5285" s="195"/>
      <c r="M5285" s="196"/>
      <c r="N5285" s="197"/>
      <c r="O5285" s="197"/>
      <c r="P5285" s="231"/>
    </row>
    <row r="5286" spans="2:16">
      <c r="B5286" s="351"/>
      <c r="C5286" s="435"/>
      <c r="D5286" s="399"/>
      <c r="E5286" s="400"/>
      <c r="G5286" s="401"/>
      <c r="H5286" s="401"/>
      <c r="I5286" s="401"/>
      <c r="J5286" s="194"/>
      <c r="K5286" s="194"/>
      <c r="L5286" s="195"/>
      <c r="M5286" s="196"/>
      <c r="N5286" s="197"/>
      <c r="O5286" s="197"/>
      <c r="P5286" s="231"/>
    </row>
    <row r="5287" spans="2:16">
      <c r="B5287" s="351"/>
      <c r="C5287" s="435"/>
      <c r="D5287" s="399"/>
      <c r="E5287" s="400"/>
      <c r="G5287" s="401"/>
      <c r="H5287" s="401"/>
      <c r="I5287" s="401"/>
      <c r="J5287" s="194"/>
      <c r="K5287" s="194"/>
      <c r="L5287" s="195"/>
      <c r="M5287" s="196"/>
      <c r="N5287" s="197"/>
      <c r="O5287" s="197"/>
      <c r="P5287" s="231"/>
    </row>
    <row r="5288" spans="2:16">
      <c r="B5288" s="351"/>
      <c r="C5288" s="435"/>
      <c r="D5288" s="399"/>
      <c r="E5288" s="400"/>
      <c r="G5288" s="401"/>
      <c r="H5288" s="401"/>
      <c r="I5288" s="401"/>
      <c r="J5288" s="194"/>
      <c r="K5288" s="194"/>
      <c r="L5288" s="195"/>
      <c r="M5288" s="196"/>
      <c r="N5288" s="197"/>
      <c r="O5288" s="197"/>
      <c r="P5288" s="231"/>
    </row>
    <row r="5289" spans="2:16">
      <c r="B5289" s="351"/>
      <c r="C5289" s="435"/>
      <c r="D5289" s="399"/>
      <c r="E5289" s="400"/>
      <c r="G5289" s="401"/>
      <c r="H5289" s="401"/>
      <c r="I5289" s="401"/>
      <c r="J5289" s="194"/>
      <c r="K5289" s="194"/>
      <c r="L5289" s="195"/>
      <c r="M5289" s="196"/>
      <c r="N5289" s="197"/>
      <c r="O5289" s="197"/>
      <c r="P5289" s="231"/>
    </row>
    <row r="5290" spans="2:16">
      <c r="B5290" s="351"/>
      <c r="C5290" s="435"/>
      <c r="D5290" s="399"/>
      <c r="E5290" s="400"/>
      <c r="G5290" s="401"/>
      <c r="H5290" s="401"/>
      <c r="I5290" s="401"/>
      <c r="J5290" s="194"/>
      <c r="K5290" s="194"/>
      <c r="L5290" s="195"/>
      <c r="M5290" s="196"/>
      <c r="N5290" s="197"/>
      <c r="O5290" s="197"/>
      <c r="P5290" s="231"/>
    </row>
    <row r="5291" spans="2:16">
      <c r="B5291" s="351"/>
      <c r="C5291" s="435"/>
      <c r="D5291" s="399"/>
      <c r="E5291" s="400"/>
      <c r="G5291" s="401"/>
      <c r="H5291" s="401"/>
      <c r="I5291" s="401"/>
      <c r="J5291" s="194"/>
      <c r="K5291" s="194"/>
      <c r="L5291" s="195"/>
      <c r="M5291" s="196"/>
      <c r="N5291" s="197"/>
      <c r="O5291" s="197"/>
      <c r="P5291" s="231"/>
    </row>
    <row r="5292" spans="2:16">
      <c r="B5292" s="351"/>
      <c r="C5292" s="435"/>
      <c r="D5292" s="399"/>
      <c r="E5292" s="400"/>
      <c r="G5292" s="401"/>
      <c r="H5292" s="401"/>
      <c r="I5292" s="401"/>
      <c r="J5292" s="194"/>
      <c r="K5292" s="194"/>
      <c r="L5292" s="195"/>
      <c r="M5292" s="196"/>
      <c r="N5292" s="197"/>
      <c r="O5292" s="197"/>
      <c r="P5292" s="231"/>
    </row>
    <row r="5293" spans="2:16">
      <c r="B5293" s="351"/>
      <c r="C5293" s="435"/>
      <c r="D5293" s="399"/>
      <c r="E5293" s="400"/>
      <c r="G5293" s="401"/>
      <c r="H5293" s="401"/>
      <c r="I5293" s="401"/>
      <c r="J5293" s="194"/>
      <c r="K5293" s="194"/>
      <c r="L5293" s="195"/>
      <c r="M5293" s="196"/>
      <c r="N5293" s="197"/>
      <c r="O5293" s="197"/>
      <c r="P5293" s="231"/>
    </row>
    <row r="5294" spans="2:16">
      <c r="B5294" s="351"/>
      <c r="C5294" s="435"/>
      <c r="D5294" s="399"/>
      <c r="E5294" s="400"/>
      <c r="G5294" s="401"/>
      <c r="H5294" s="401"/>
      <c r="I5294" s="401"/>
      <c r="J5294" s="194"/>
      <c r="K5294" s="194"/>
      <c r="L5294" s="195"/>
      <c r="M5294" s="196"/>
      <c r="N5294" s="197"/>
      <c r="O5294" s="197"/>
      <c r="P5294" s="231"/>
    </row>
    <row r="5295" spans="2:16">
      <c r="B5295" s="351"/>
      <c r="C5295" s="435"/>
      <c r="D5295" s="399"/>
      <c r="E5295" s="400"/>
      <c r="G5295" s="401"/>
      <c r="H5295" s="401"/>
      <c r="I5295" s="401"/>
      <c r="J5295" s="194"/>
      <c r="K5295" s="194"/>
      <c r="L5295" s="195"/>
      <c r="M5295" s="196"/>
      <c r="N5295" s="197"/>
      <c r="O5295" s="197"/>
      <c r="P5295" s="231"/>
    </row>
    <row r="5296" spans="2:16">
      <c r="B5296" s="351"/>
      <c r="C5296" s="435"/>
      <c r="D5296" s="399"/>
      <c r="E5296" s="400"/>
      <c r="G5296" s="401"/>
      <c r="H5296" s="401"/>
      <c r="I5296" s="401"/>
      <c r="J5296" s="194"/>
      <c r="K5296" s="194"/>
      <c r="L5296" s="195"/>
      <c r="M5296" s="196"/>
      <c r="N5296" s="197"/>
      <c r="O5296" s="197"/>
      <c r="P5296" s="231"/>
    </row>
    <row r="5297" spans="2:16">
      <c r="B5297" s="351"/>
      <c r="C5297" s="435"/>
      <c r="D5297" s="399"/>
      <c r="E5297" s="400"/>
      <c r="G5297" s="401"/>
      <c r="H5297" s="401"/>
      <c r="I5297" s="401"/>
      <c r="J5297" s="194"/>
      <c r="K5297" s="194"/>
      <c r="L5297" s="195"/>
      <c r="M5297" s="196"/>
      <c r="N5297" s="197"/>
      <c r="O5297" s="197"/>
      <c r="P5297" s="231"/>
    </row>
    <row r="5298" spans="2:16">
      <c r="B5298" s="351"/>
      <c r="C5298" s="435"/>
      <c r="D5298" s="399"/>
      <c r="E5298" s="400"/>
      <c r="G5298" s="401"/>
      <c r="H5298" s="401"/>
      <c r="I5298" s="401"/>
      <c r="J5298" s="194"/>
      <c r="K5298" s="194"/>
      <c r="L5298" s="195"/>
      <c r="M5298" s="196"/>
      <c r="N5298" s="197"/>
      <c r="O5298" s="197"/>
      <c r="P5298" s="231"/>
    </row>
    <row r="5299" spans="2:16">
      <c r="B5299" s="351"/>
      <c r="C5299" s="435"/>
      <c r="D5299" s="399"/>
      <c r="E5299" s="400"/>
      <c r="G5299" s="401"/>
      <c r="H5299" s="401"/>
      <c r="I5299" s="401"/>
      <c r="J5299" s="194"/>
      <c r="K5299" s="194"/>
      <c r="L5299" s="195"/>
      <c r="M5299" s="196"/>
      <c r="N5299" s="197"/>
      <c r="O5299" s="197"/>
      <c r="P5299" s="231"/>
    </row>
    <row r="5300" spans="2:16">
      <c r="B5300" s="351"/>
      <c r="C5300" s="435"/>
      <c r="D5300" s="399"/>
      <c r="E5300" s="400"/>
      <c r="G5300" s="401"/>
      <c r="H5300" s="401"/>
      <c r="I5300" s="401"/>
      <c r="J5300" s="194"/>
      <c r="K5300" s="194"/>
      <c r="L5300" s="195"/>
      <c r="M5300" s="196"/>
      <c r="N5300" s="197"/>
      <c r="O5300" s="197"/>
      <c r="P5300" s="231"/>
    </row>
    <row r="5301" spans="2:16">
      <c r="B5301" s="351"/>
      <c r="C5301" s="435"/>
      <c r="D5301" s="399"/>
      <c r="E5301" s="400"/>
      <c r="G5301" s="401"/>
      <c r="H5301" s="401"/>
      <c r="I5301" s="401"/>
      <c r="J5301" s="194"/>
      <c r="K5301" s="194"/>
      <c r="L5301" s="195"/>
      <c r="M5301" s="196"/>
      <c r="N5301" s="197"/>
      <c r="O5301" s="197"/>
      <c r="P5301" s="231"/>
    </row>
    <row r="5302" spans="2:16">
      <c r="B5302" s="351"/>
      <c r="C5302" s="435"/>
      <c r="D5302" s="399"/>
      <c r="E5302" s="400"/>
      <c r="G5302" s="401"/>
      <c r="H5302" s="401"/>
      <c r="I5302" s="401"/>
      <c r="J5302" s="194"/>
      <c r="K5302" s="194"/>
      <c r="L5302" s="195"/>
      <c r="M5302" s="196"/>
      <c r="N5302" s="197"/>
      <c r="O5302" s="197"/>
      <c r="P5302" s="231"/>
    </row>
    <row r="5303" spans="2:16">
      <c r="B5303" s="351"/>
      <c r="C5303" s="435"/>
      <c r="D5303" s="399"/>
      <c r="E5303" s="400"/>
      <c r="G5303" s="401"/>
      <c r="H5303" s="401"/>
      <c r="I5303" s="401"/>
      <c r="J5303" s="194"/>
      <c r="K5303" s="194"/>
      <c r="L5303" s="195"/>
      <c r="M5303" s="196"/>
      <c r="N5303" s="197"/>
      <c r="O5303" s="197"/>
      <c r="P5303" s="231"/>
    </row>
    <row r="5304" spans="2:16">
      <c r="B5304" s="351"/>
      <c r="C5304" s="435"/>
      <c r="D5304" s="399"/>
      <c r="E5304" s="400"/>
      <c r="G5304" s="401"/>
      <c r="H5304" s="401"/>
      <c r="I5304" s="401"/>
      <c r="J5304" s="194"/>
      <c r="K5304" s="194"/>
      <c r="L5304" s="195"/>
      <c r="M5304" s="196"/>
      <c r="N5304" s="197"/>
      <c r="O5304" s="197"/>
      <c r="P5304" s="231"/>
    </row>
    <row r="5305" spans="2:16">
      <c r="B5305" s="351"/>
      <c r="C5305" s="435"/>
      <c r="D5305" s="399"/>
      <c r="E5305" s="400"/>
      <c r="G5305" s="401"/>
      <c r="H5305" s="401"/>
      <c r="I5305" s="401"/>
      <c r="J5305" s="194"/>
      <c r="K5305" s="194"/>
      <c r="L5305" s="195"/>
      <c r="M5305" s="196"/>
      <c r="N5305" s="197"/>
      <c r="O5305" s="197"/>
      <c r="P5305" s="231"/>
    </row>
    <row r="5306" spans="2:16">
      <c r="B5306" s="351"/>
      <c r="C5306" s="435"/>
      <c r="D5306" s="399"/>
      <c r="E5306" s="400"/>
      <c r="G5306" s="401"/>
      <c r="H5306" s="401"/>
      <c r="I5306" s="401"/>
      <c r="J5306" s="194"/>
      <c r="K5306" s="194"/>
      <c r="L5306" s="195"/>
      <c r="M5306" s="196"/>
      <c r="N5306" s="197"/>
      <c r="O5306" s="197"/>
      <c r="P5306" s="231"/>
    </row>
    <row r="5307" spans="2:16">
      <c r="B5307" s="351"/>
      <c r="C5307" s="435"/>
      <c r="D5307" s="399"/>
      <c r="E5307" s="400"/>
      <c r="G5307" s="401"/>
      <c r="H5307" s="401"/>
      <c r="I5307" s="401"/>
      <c r="J5307" s="194"/>
      <c r="K5307" s="194"/>
      <c r="L5307" s="195"/>
      <c r="M5307" s="196"/>
      <c r="N5307" s="197"/>
      <c r="O5307" s="197"/>
      <c r="P5307" s="231"/>
    </row>
    <row r="5308" spans="2:16">
      <c r="B5308" s="351"/>
      <c r="C5308" s="435"/>
      <c r="D5308" s="399"/>
      <c r="E5308" s="400"/>
      <c r="G5308" s="401"/>
      <c r="H5308" s="401"/>
      <c r="I5308" s="401"/>
      <c r="J5308" s="194"/>
      <c r="K5308" s="194"/>
      <c r="L5308" s="195"/>
      <c r="M5308" s="196"/>
      <c r="N5308" s="197"/>
      <c r="O5308" s="197"/>
      <c r="P5308" s="231"/>
    </row>
    <row r="5309" spans="2:16">
      <c r="B5309" s="351"/>
      <c r="C5309" s="435"/>
      <c r="D5309" s="399"/>
      <c r="E5309" s="400"/>
      <c r="G5309" s="401"/>
      <c r="H5309" s="401"/>
      <c r="I5309" s="401"/>
      <c r="J5309" s="194"/>
      <c r="K5309" s="194"/>
      <c r="L5309" s="195"/>
      <c r="M5309" s="196"/>
      <c r="N5309" s="197"/>
      <c r="O5309" s="197"/>
      <c r="P5309" s="231"/>
    </row>
    <row r="5310" spans="2:16">
      <c r="B5310" s="351"/>
      <c r="C5310" s="435"/>
      <c r="D5310" s="399"/>
      <c r="E5310" s="400"/>
      <c r="G5310" s="401"/>
      <c r="H5310" s="401"/>
      <c r="I5310" s="401"/>
      <c r="J5310" s="194"/>
      <c r="K5310" s="194"/>
      <c r="L5310" s="195"/>
      <c r="M5310" s="196"/>
      <c r="N5310" s="197"/>
      <c r="O5310" s="197"/>
      <c r="P5310" s="231"/>
    </row>
    <row r="5311" spans="2:16">
      <c r="B5311" s="351"/>
      <c r="C5311" s="435"/>
      <c r="D5311" s="399"/>
      <c r="E5311" s="400"/>
      <c r="G5311" s="401"/>
      <c r="H5311" s="401"/>
      <c r="I5311" s="401"/>
      <c r="J5311" s="194"/>
      <c r="K5311" s="194"/>
      <c r="L5311" s="195"/>
      <c r="M5311" s="196"/>
      <c r="N5311" s="197"/>
      <c r="O5311" s="197"/>
      <c r="P5311" s="231"/>
    </row>
    <row r="5312" spans="2:16">
      <c r="B5312" s="402"/>
      <c r="C5312" s="435"/>
      <c r="D5312" s="404"/>
      <c r="E5312" s="405"/>
      <c r="G5312" s="406"/>
      <c r="H5312" s="406"/>
      <c r="I5312" s="406"/>
      <c r="J5312" s="194"/>
      <c r="K5312" s="194"/>
      <c r="L5312" s="195"/>
      <c r="M5312" s="196"/>
      <c r="N5312" s="197"/>
      <c r="O5312" s="197"/>
      <c r="P5312" s="221"/>
    </row>
    <row r="5313" spans="2:16">
      <c r="B5313" s="351"/>
      <c r="C5313" s="435"/>
      <c r="D5313" s="399"/>
      <c r="E5313" s="400"/>
      <c r="G5313" s="401"/>
      <c r="H5313" s="401"/>
      <c r="I5313" s="401"/>
      <c r="J5313" s="194"/>
      <c r="K5313" s="194"/>
      <c r="L5313" s="195"/>
      <c r="M5313" s="196"/>
      <c r="N5313" s="197"/>
      <c r="O5313" s="197"/>
      <c r="P5313" s="231"/>
    </row>
    <row r="5314" spans="2:16">
      <c r="B5314" s="351"/>
      <c r="C5314" s="435"/>
      <c r="D5314" s="399"/>
      <c r="E5314" s="400"/>
      <c r="G5314" s="401"/>
      <c r="H5314" s="401"/>
      <c r="I5314" s="401"/>
      <c r="J5314" s="194"/>
      <c r="K5314" s="194"/>
      <c r="L5314" s="195"/>
      <c r="M5314" s="196"/>
      <c r="N5314" s="197"/>
      <c r="O5314" s="197"/>
      <c r="P5314" s="231"/>
    </row>
    <row r="5315" spans="2:16">
      <c r="B5315" s="351"/>
      <c r="C5315" s="435"/>
      <c r="D5315" s="399"/>
      <c r="E5315" s="400"/>
      <c r="G5315" s="401"/>
      <c r="H5315" s="401"/>
      <c r="I5315" s="401"/>
      <c r="J5315" s="194"/>
      <c r="K5315" s="194"/>
      <c r="L5315" s="195"/>
      <c r="M5315" s="196"/>
      <c r="N5315" s="197"/>
      <c r="O5315" s="197"/>
      <c r="P5315" s="231"/>
    </row>
    <row r="5316" spans="2:16">
      <c r="B5316" s="351"/>
      <c r="C5316" s="435"/>
      <c r="D5316" s="399"/>
      <c r="E5316" s="400"/>
      <c r="G5316" s="401"/>
      <c r="H5316" s="401"/>
      <c r="I5316" s="401"/>
      <c r="J5316" s="194"/>
      <c r="K5316" s="194"/>
      <c r="L5316" s="195"/>
      <c r="M5316" s="196"/>
      <c r="N5316" s="197"/>
      <c r="O5316" s="197"/>
      <c r="P5316" s="231"/>
    </row>
    <row r="5317" spans="2:16">
      <c r="B5317" s="351"/>
      <c r="C5317" s="435"/>
      <c r="D5317" s="399"/>
      <c r="E5317" s="400"/>
      <c r="G5317" s="401"/>
      <c r="H5317" s="401"/>
      <c r="I5317" s="401"/>
      <c r="J5317" s="194"/>
      <c r="K5317" s="194"/>
      <c r="L5317" s="195"/>
      <c r="M5317" s="196"/>
      <c r="N5317" s="197"/>
      <c r="O5317" s="197"/>
      <c r="P5317" s="231"/>
    </row>
    <row r="5318" spans="2:16">
      <c r="B5318" s="351"/>
      <c r="C5318" s="435"/>
      <c r="D5318" s="399"/>
      <c r="E5318" s="400"/>
      <c r="G5318" s="401"/>
      <c r="H5318" s="401"/>
      <c r="I5318" s="401"/>
      <c r="J5318" s="194"/>
      <c r="K5318" s="194"/>
      <c r="L5318" s="195"/>
      <c r="M5318" s="196"/>
      <c r="N5318" s="197"/>
      <c r="O5318" s="197"/>
      <c r="P5318" s="231"/>
    </row>
    <row r="5319" spans="2:16">
      <c r="B5319" s="351"/>
      <c r="C5319" s="435"/>
      <c r="D5319" s="399"/>
      <c r="E5319" s="400"/>
      <c r="G5319" s="401"/>
      <c r="H5319" s="401"/>
      <c r="I5319" s="401"/>
      <c r="J5319" s="194"/>
      <c r="K5319" s="194"/>
      <c r="L5319" s="195"/>
      <c r="M5319" s="196"/>
      <c r="N5319" s="197"/>
      <c r="O5319" s="197"/>
      <c r="P5319" s="231"/>
    </row>
    <row r="5320" spans="2:16">
      <c r="B5320" s="351"/>
      <c r="C5320" s="435"/>
      <c r="D5320" s="399"/>
      <c r="E5320" s="400"/>
      <c r="G5320" s="401"/>
      <c r="H5320" s="401"/>
      <c r="I5320" s="401"/>
      <c r="J5320" s="194"/>
      <c r="K5320" s="194"/>
      <c r="L5320" s="195"/>
      <c r="M5320" s="196"/>
      <c r="N5320" s="197"/>
      <c r="O5320" s="197"/>
      <c r="P5320" s="231"/>
    </row>
    <row r="5321" spans="2:16">
      <c r="B5321" s="351"/>
      <c r="C5321" s="435"/>
      <c r="D5321" s="399"/>
      <c r="E5321" s="400"/>
      <c r="G5321" s="401"/>
      <c r="H5321" s="401"/>
      <c r="I5321" s="401"/>
      <c r="J5321" s="194"/>
      <c r="K5321" s="194"/>
      <c r="L5321" s="195"/>
      <c r="M5321" s="196"/>
      <c r="N5321" s="197"/>
      <c r="O5321" s="197"/>
      <c r="P5321" s="231"/>
    </row>
    <row r="5322" spans="2:16">
      <c r="B5322" s="351"/>
      <c r="C5322" s="435"/>
      <c r="D5322" s="399"/>
      <c r="E5322" s="400"/>
      <c r="G5322" s="401"/>
      <c r="H5322" s="401"/>
      <c r="I5322" s="401"/>
      <c r="J5322" s="194"/>
      <c r="K5322" s="194"/>
      <c r="L5322" s="195"/>
      <c r="M5322" s="196"/>
      <c r="N5322" s="197"/>
      <c r="O5322" s="197"/>
      <c r="P5322" s="231"/>
    </row>
    <row r="5323" spans="2:16">
      <c r="B5323" s="351"/>
      <c r="C5323" s="435"/>
      <c r="D5323" s="399"/>
      <c r="E5323" s="400"/>
      <c r="G5323" s="401"/>
      <c r="H5323" s="401"/>
      <c r="I5323" s="401"/>
      <c r="J5323" s="194"/>
      <c r="K5323" s="194"/>
      <c r="L5323" s="195"/>
      <c r="M5323" s="196"/>
      <c r="N5323" s="197"/>
      <c r="O5323" s="197"/>
      <c r="P5323" s="231"/>
    </row>
    <row r="5324" spans="2:16">
      <c r="B5324" s="351"/>
      <c r="C5324" s="435"/>
      <c r="D5324" s="399"/>
      <c r="E5324" s="400"/>
      <c r="G5324" s="401"/>
      <c r="H5324" s="401"/>
      <c r="I5324" s="401"/>
      <c r="J5324" s="194"/>
      <c r="K5324" s="194"/>
      <c r="L5324" s="195"/>
      <c r="M5324" s="196"/>
      <c r="N5324" s="197"/>
      <c r="O5324" s="197"/>
      <c r="P5324" s="231"/>
    </row>
    <row r="5325" spans="2:16">
      <c r="B5325" s="351"/>
      <c r="C5325" s="435"/>
      <c r="D5325" s="399"/>
      <c r="E5325" s="400"/>
      <c r="G5325" s="401"/>
      <c r="H5325" s="401"/>
      <c r="I5325" s="401"/>
      <c r="J5325" s="194"/>
      <c r="K5325" s="194"/>
      <c r="L5325" s="195"/>
      <c r="M5325" s="196"/>
      <c r="N5325" s="197"/>
      <c r="O5325" s="197"/>
      <c r="P5325" s="231"/>
    </row>
    <row r="5326" spans="2:16">
      <c r="B5326" s="351"/>
      <c r="C5326" s="435"/>
      <c r="D5326" s="399"/>
      <c r="E5326" s="400"/>
      <c r="G5326" s="401"/>
      <c r="H5326" s="401"/>
      <c r="I5326" s="401"/>
      <c r="J5326" s="194"/>
      <c r="K5326" s="194"/>
      <c r="L5326" s="195"/>
      <c r="M5326" s="196"/>
      <c r="N5326" s="197"/>
      <c r="O5326" s="197"/>
      <c r="P5326" s="231"/>
    </row>
    <row r="5327" spans="2:16">
      <c r="B5327" s="351"/>
      <c r="C5327" s="435"/>
      <c r="D5327" s="399"/>
      <c r="E5327" s="400"/>
      <c r="G5327" s="401"/>
      <c r="H5327" s="401"/>
      <c r="I5327" s="401"/>
      <c r="J5327" s="194"/>
      <c r="K5327" s="194"/>
      <c r="L5327" s="195"/>
      <c r="M5327" s="196"/>
      <c r="N5327" s="197"/>
      <c r="O5327" s="197"/>
      <c r="P5327" s="231"/>
    </row>
    <row r="5328" spans="2:16">
      <c r="B5328" s="351"/>
      <c r="C5328" s="435"/>
      <c r="D5328" s="399"/>
      <c r="E5328" s="400"/>
      <c r="G5328" s="401"/>
      <c r="H5328" s="401"/>
      <c r="I5328" s="401"/>
      <c r="J5328" s="194"/>
      <c r="K5328" s="194"/>
      <c r="L5328" s="195"/>
      <c r="M5328" s="196"/>
      <c r="N5328" s="197"/>
      <c r="O5328" s="197"/>
      <c r="P5328" s="231"/>
    </row>
    <row r="5329" spans="2:16">
      <c r="B5329" s="351"/>
      <c r="C5329" s="435"/>
      <c r="D5329" s="399"/>
      <c r="E5329" s="400"/>
      <c r="G5329" s="401"/>
      <c r="H5329" s="401"/>
      <c r="I5329" s="401"/>
      <c r="J5329" s="194"/>
      <c r="K5329" s="194"/>
      <c r="L5329" s="195"/>
      <c r="M5329" s="196"/>
      <c r="N5329" s="197"/>
      <c r="O5329" s="197"/>
      <c r="P5329" s="231"/>
    </row>
    <row r="5330" spans="2:16">
      <c r="B5330" s="351"/>
      <c r="C5330" s="435"/>
      <c r="D5330" s="399"/>
      <c r="E5330" s="400"/>
      <c r="G5330" s="401"/>
      <c r="H5330" s="401"/>
      <c r="I5330" s="401"/>
      <c r="J5330" s="194"/>
      <c r="K5330" s="194"/>
      <c r="L5330" s="195"/>
      <c r="M5330" s="196"/>
      <c r="N5330" s="197"/>
      <c r="O5330" s="197"/>
      <c r="P5330" s="231"/>
    </row>
    <row r="5331" spans="2:16">
      <c r="B5331" s="351"/>
      <c r="C5331" s="435"/>
      <c r="D5331" s="399"/>
      <c r="E5331" s="400"/>
      <c r="G5331" s="401"/>
      <c r="H5331" s="401"/>
      <c r="I5331" s="401"/>
      <c r="J5331" s="194"/>
      <c r="K5331" s="194"/>
      <c r="L5331" s="195"/>
      <c r="M5331" s="196"/>
      <c r="N5331" s="197"/>
      <c r="O5331" s="197"/>
      <c r="P5331" s="231"/>
    </row>
    <row r="5332" spans="2:16">
      <c r="B5332" s="351"/>
      <c r="C5332" s="435"/>
      <c r="D5332" s="399"/>
      <c r="E5332" s="400"/>
      <c r="G5332" s="401"/>
      <c r="H5332" s="401"/>
      <c r="I5332" s="401"/>
      <c r="J5332" s="194"/>
      <c r="K5332" s="194"/>
      <c r="L5332" s="195"/>
      <c r="M5332" s="196"/>
      <c r="N5332" s="197"/>
      <c r="O5332" s="197"/>
      <c r="P5332" s="231"/>
    </row>
    <row r="5333" spans="2:16">
      <c r="B5333" s="351"/>
      <c r="C5333" s="435"/>
      <c r="D5333" s="399"/>
      <c r="E5333" s="400"/>
      <c r="G5333" s="401"/>
      <c r="H5333" s="401"/>
      <c r="I5333" s="401"/>
      <c r="J5333" s="194"/>
      <c r="K5333" s="194"/>
      <c r="L5333" s="195"/>
      <c r="M5333" s="196"/>
      <c r="N5333" s="197"/>
      <c r="O5333" s="197"/>
      <c r="P5333" s="231"/>
    </row>
    <row r="5334" spans="2:16">
      <c r="B5334" s="351"/>
      <c r="C5334" s="435"/>
      <c r="D5334" s="399"/>
      <c r="E5334" s="400"/>
      <c r="G5334" s="401"/>
      <c r="H5334" s="401"/>
      <c r="I5334" s="401"/>
      <c r="J5334" s="194"/>
      <c r="K5334" s="194"/>
      <c r="L5334" s="195"/>
      <c r="M5334" s="196"/>
      <c r="N5334" s="197"/>
      <c r="O5334" s="197"/>
      <c r="P5334" s="231"/>
    </row>
    <row r="5335" spans="2:16">
      <c r="B5335" s="351"/>
      <c r="C5335" s="435"/>
      <c r="D5335" s="399"/>
      <c r="E5335" s="400"/>
      <c r="G5335" s="401"/>
      <c r="H5335" s="401"/>
      <c r="I5335" s="401"/>
      <c r="J5335" s="194"/>
      <c r="K5335" s="194"/>
      <c r="L5335" s="195"/>
      <c r="M5335" s="196"/>
      <c r="N5335" s="197"/>
      <c r="O5335" s="197"/>
      <c r="P5335" s="231"/>
    </row>
    <row r="5336" spans="2:16">
      <c r="B5336" s="351"/>
      <c r="C5336" s="435"/>
      <c r="D5336" s="399"/>
      <c r="E5336" s="400"/>
      <c r="G5336" s="401"/>
      <c r="H5336" s="401"/>
      <c r="I5336" s="401"/>
      <c r="J5336" s="194"/>
      <c r="K5336" s="194"/>
      <c r="L5336" s="195"/>
      <c r="M5336" s="196"/>
      <c r="N5336" s="197"/>
      <c r="O5336" s="197"/>
      <c r="P5336" s="231"/>
    </row>
    <row r="5337" spans="2:16">
      <c r="B5337" s="351"/>
      <c r="C5337" s="435"/>
      <c r="D5337" s="399"/>
      <c r="E5337" s="400"/>
      <c r="G5337" s="401"/>
      <c r="H5337" s="401"/>
      <c r="I5337" s="401"/>
      <c r="J5337" s="194"/>
      <c r="K5337" s="194"/>
      <c r="L5337" s="195"/>
      <c r="M5337" s="196"/>
      <c r="N5337" s="197"/>
      <c r="O5337" s="197"/>
      <c r="P5337" s="231"/>
    </row>
    <row r="5338" spans="2:16">
      <c r="B5338" s="351"/>
      <c r="C5338" s="435"/>
      <c r="D5338" s="399"/>
      <c r="E5338" s="400"/>
      <c r="G5338" s="401"/>
      <c r="H5338" s="401"/>
      <c r="I5338" s="401"/>
      <c r="J5338" s="194"/>
      <c r="K5338" s="194"/>
      <c r="L5338" s="195"/>
      <c r="M5338" s="196"/>
      <c r="N5338" s="197"/>
      <c r="O5338" s="197"/>
      <c r="P5338" s="231"/>
    </row>
    <row r="5339" spans="2:16">
      <c r="B5339" s="351"/>
      <c r="C5339" s="435"/>
      <c r="D5339" s="399"/>
      <c r="E5339" s="400"/>
      <c r="G5339" s="401"/>
      <c r="H5339" s="401"/>
      <c r="I5339" s="401"/>
      <c r="J5339" s="194"/>
      <c r="K5339" s="194"/>
      <c r="L5339" s="195"/>
      <c r="M5339" s="196"/>
      <c r="N5339" s="197"/>
      <c r="O5339" s="197"/>
      <c r="P5339" s="231"/>
    </row>
    <row r="5340" spans="2:16">
      <c r="B5340" s="351"/>
      <c r="C5340" s="435"/>
      <c r="D5340" s="399"/>
      <c r="E5340" s="400"/>
      <c r="G5340" s="401"/>
      <c r="H5340" s="401"/>
      <c r="I5340" s="401"/>
      <c r="J5340" s="194"/>
      <c r="K5340" s="194"/>
      <c r="L5340" s="195"/>
      <c r="M5340" s="196"/>
      <c r="N5340" s="197"/>
      <c r="O5340" s="197"/>
      <c r="P5340" s="231"/>
    </row>
    <row r="5341" spans="2:16">
      <c r="B5341" s="351"/>
      <c r="C5341" s="435"/>
      <c r="D5341" s="399"/>
      <c r="E5341" s="400"/>
      <c r="G5341" s="401"/>
      <c r="H5341" s="401"/>
      <c r="I5341" s="401"/>
      <c r="J5341" s="194"/>
      <c r="K5341" s="194"/>
      <c r="L5341" s="195"/>
      <c r="M5341" s="196"/>
      <c r="N5341" s="197"/>
      <c r="O5341" s="197"/>
      <c r="P5341" s="231"/>
    </row>
    <row r="5342" spans="2:16">
      <c r="B5342" s="351"/>
      <c r="C5342" s="435"/>
      <c r="D5342" s="399"/>
      <c r="E5342" s="400"/>
      <c r="G5342" s="401"/>
      <c r="H5342" s="401"/>
      <c r="I5342" s="401"/>
      <c r="J5342" s="194"/>
      <c r="K5342" s="194"/>
      <c r="L5342" s="195"/>
      <c r="M5342" s="196"/>
      <c r="N5342" s="197"/>
      <c r="O5342" s="197"/>
      <c r="P5342" s="231"/>
    </row>
    <row r="5343" spans="2:16">
      <c r="B5343" s="351"/>
      <c r="C5343" s="435"/>
      <c r="D5343" s="399"/>
      <c r="E5343" s="400"/>
      <c r="G5343" s="401"/>
      <c r="H5343" s="401"/>
      <c r="I5343" s="401"/>
      <c r="J5343" s="194"/>
      <c r="K5343" s="194"/>
      <c r="L5343" s="195"/>
      <c r="M5343" s="196"/>
      <c r="N5343" s="197"/>
      <c r="O5343" s="197"/>
      <c r="P5343" s="231"/>
    </row>
    <row r="5344" spans="2:16">
      <c r="B5344" s="351"/>
      <c r="C5344" s="435"/>
      <c r="D5344" s="399"/>
      <c r="E5344" s="400"/>
      <c r="G5344" s="401"/>
      <c r="H5344" s="401"/>
      <c r="I5344" s="401"/>
      <c r="J5344" s="194"/>
      <c r="K5344" s="194"/>
      <c r="L5344" s="195"/>
      <c r="M5344" s="196"/>
      <c r="N5344" s="197"/>
      <c r="O5344" s="197"/>
      <c r="P5344" s="231"/>
    </row>
    <row r="5345" spans="2:16">
      <c r="B5345" s="351"/>
      <c r="C5345" s="435"/>
      <c r="D5345" s="399"/>
      <c r="E5345" s="400"/>
      <c r="G5345" s="401"/>
      <c r="H5345" s="401"/>
      <c r="I5345" s="401"/>
      <c r="J5345" s="194"/>
      <c r="K5345" s="194"/>
      <c r="L5345" s="195"/>
      <c r="M5345" s="196"/>
      <c r="N5345" s="197"/>
      <c r="O5345" s="197"/>
      <c r="P5345" s="231"/>
    </row>
    <row r="5346" spans="2:16">
      <c r="B5346" s="351"/>
      <c r="C5346" s="435"/>
      <c r="D5346" s="399"/>
      <c r="E5346" s="400"/>
      <c r="G5346" s="401"/>
      <c r="H5346" s="401"/>
      <c r="I5346" s="401"/>
      <c r="J5346" s="194"/>
      <c r="K5346" s="194"/>
      <c r="L5346" s="195"/>
      <c r="M5346" s="196"/>
      <c r="N5346" s="197"/>
      <c r="O5346" s="197"/>
      <c r="P5346" s="231"/>
    </row>
    <row r="5347" spans="2:16">
      <c r="B5347" s="351"/>
      <c r="C5347" s="435"/>
      <c r="D5347" s="399"/>
      <c r="E5347" s="400"/>
      <c r="G5347" s="401"/>
      <c r="H5347" s="401"/>
      <c r="I5347" s="401"/>
      <c r="J5347" s="194"/>
      <c r="K5347" s="194"/>
      <c r="L5347" s="195"/>
      <c r="M5347" s="196"/>
      <c r="N5347" s="197"/>
      <c r="O5347" s="197"/>
      <c r="P5347" s="231"/>
    </row>
    <row r="5348" spans="2:16">
      <c r="B5348" s="351"/>
      <c r="C5348" s="435"/>
      <c r="D5348" s="399"/>
      <c r="E5348" s="400"/>
      <c r="G5348" s="401"/>
      <c r="H5348" s="401"/>
      <c r="I5348" s="401"/>
      <c r="J5348" s="194"/>
      <c r="K5348" s="194"/>
      <c r="L5348" s="195"/>
      <c r="M5348" s="196"/>
      <c r="N5348" s="197"/>
      <c r="O5348" s="197"/>
      <c r="P5348" s="231"/>
    </row>
    <row r="5349" spans="2:16">
      <c r="B5349" s="351"/>
      <c r="C5349" s="435"/>
      <c r="D5349" s="399"/>
      <c r="E5349" s="400"/>
      <c r="G5349" s="401"/>
      <c r="H5349" s="401"/>
      <c r="I5349" s="401"/>
      <c r="J5349" s="194"/>
      <c r="K5349" s="194"/>
      <c r="L5349" s="195"/>
      <c r="M5349" s="196"/>
      <c r="N5349" s="197"/>
      <c r="O5349" s="197"/>
      <c r="P5349" s="231"/>
    </row>
    <row r="5350" spans="2:16">
      <c r="B5350" s="351"/>
      <c r="C5350" s="435"/>
      <c r="D5350" s="399"/>
      <c r="E5350" s="400"/>
      <c r="G5350" s="401"/>
      <c r="H5350" s="401"/>
      <c r="I5350" s="401"/>
      <c r="J5350" s="194"/>
      <c r="K5350" s="194"/>
      <c r="L5350" s="195"/>
      <c r="M5350" s="196"/>
      <c r="N5350" s="197"/>
      <c r="O5350" s="197"/>
      <c r="P5350" s="231"/>
    </row>
    <row r="5351" spans="2:16">
      <c r="B5351" s="351"/>
      <c r="C5351" s="435"/>
      <c r="D5351" s="399"/>
      <c r="E5351" s="400"/>
      <c r="G5351" s="401"/>
      <c r="H5351" s="401"/>
      <c r="I5351" s="401"/>
      <c r="J5351" s="194"/>
      <c r="K5351" s="194"/>
      <c r="L5351" s="195"/>
      <c r="M5351" s="196"/>
      <c r="N5351" s="197"/>
      <c r="O5351" s="197"/>
      <c r="P5351" s="231"/>
    </row>
    <row r="5352" spans="2:16">
      <c r="B5352" s="351"/>
      <c r="C5352" s="435"/>
      <c r="D5352" s="399"/>
      <c r="E5352" s="400"/>
      <c r="G5352" s="401"/>
      <c r="H5352" s="401"/>
      <c r="I5352" s="401"/>
      <c r="J5352" s="194"/>
      <c r="K5352" s="194"/>
      <c r="L5352" s="195"/>
      <c r="M5352" s="196"/>
      <c r="N5352" s="197"/>
      <c r="O5352" s="197"/>
      <c r="P5352" s="231"/>
    </row>
    <row r="5353" spans="2:16">
      <c r="B5353" s="351"/>
      <c r="C5353" s="435"/>
      <c r="D5353" s="399"/>
      <c r="E5353" s="400"/>
      <c r="G5353" s="401"/>
      <c r="H5353" s="401"/>
      <c r="I5353" s="401"/>
      <c r="J5353" s="194"/>
      <c r="K5353" s="194"/>
      <c r="L5353" s="195"/>
      <c r="M5353" s="196"/>
      <c r="N5353" s="197"/>
      <c r="O5353" s="197"/>
      <c r="P5353" s="231"/>
    </row>
    <row r="5354" spans="2:16">
      <c r="B5354" s="351"/>
      <c r="C5354" s="435"/>
      <c r="D5354" s="399"/>
      <c r="E5354" s="400"/>
      <c r="G5354" s="401"/>
      <c r="H5354" s="401"/>
      <c r="I5354" s="401"/>
      <c r="J5354" s="194"/>
      <c r="K5354" s="194"/>
      <c r="L5354" s="195"/>
      <c r="M5354" s="196"/>
      <c r="N5354" s="197"/>
      <c r="O5354" s="197"/>
      <c r="P5354" s="231"/>
    </row>
    <row r="5355" spans="2:16">
      <c r="B5355" s="351"/>
      <c r="C5355" s="435"/>
      <c r="D5355" s="399"/>
      <c r="E5355" s="400"/>
      <c r="G5355" s="401"/>
      <c r="H5355" s="401"/>
      <c r="I5355" s="401"/>
      <c r="J5355" s="194"/>
      <c r="K5355" s="194"/>
      <c r="L5355" s="195"/>
      <c r="M5355" s="196"/>
      <c r="N5355" s="197"/>
      <c r="O5355" s="197"/>
      <c r="P5355" s="231"/>
    </row>
    <row r="5356" spans="2:16">
      <c r="B5356" s="351"/>
      <c r="C5356" s="435"/>
      <c r="D5356" s="399"/>
      <c r="E5356" s="400"/>
      <c r="G5356" s="401"/>
      <c r="H5356" s="401"/>
      <c r="I5356" s="401"/>
      <c r="J5356" s="194"/>
      <c r="K5356" s="194"/>
      <c r="L5356" s="195"/>
      <c r="M5356" s="196"/>
      <c r="N5356" s="197"/>
      <c r="O5356" s="197"/>
      <c r="P5356" s="231"/>
    </row>
    <row r="5357" spans="2:16">
      <c r="B5357" s="351"/>
      <c r="C5357" s="435"/>
      <c r="D5357" s="399"/>
      <c r="E5357" s="400"/>
      <c r="G5357" s="401"/>
      <c r="H5357" s="401"/>
      <c r="I5357" s="401"/>
      <c r="J5357" s="194"/>
      <c r="K5357" s="194"/>
      <c r="L5357" s="195"/>
      <c r="M5357" s="196"/>
      <c r="N5357" s="197"/>
      <c r="O5357" s="197"/>
      <c r="P5357" s="231"/>
    </row>
    <row r="5358" spans="2:16">
      <c r="B5358" s="351"/>
      <c r="C5358" s="435"/>
      <c r="D5358" s="399"/>
      <c r="E5358" s="400"/>
      <c r="G5358" s="401"/>
      <c r="H5358" s="401"/>
      <c r="I5358" s="401"/>
      <c r="J5358" s="194"/>
      <c r="K5358" s="194"/>
      <c r="L5358" s="195"/>
      <c r="M5358" s="196"/>
      <c r="N5358" s="197"/>
      <c r="O5358" s="197"/>
      <c r="P5358" s="231"/>
    </row>
    <row r="5359" spans="2:16">
      <c r="B5359" s="351"/>
      <c r="C5359" s="435"/>
      <c r="D5359" s="399"/>
      <c r="E5359" s="400"/>
      <c r="G5359" s="401"/>
      <c r="H5359" s="401"/>
      <c r="I5359" s="401"/>
      <c r="J5359" s="194"/>
      <c r="K5359" s="194"/>
      <c r="L5359" s="195"/>
      <c r="M5359" s="196"/>
      <c r="N5359" s="197"/>
      <c r="O5359" s="197"/>
      <c r="P5359" s="231"/>
    </row>
    <row r="5360" spans="2:16">
      <c r="B5360" s="351"/>
      <c r="C5360" s="435"/>
      <c r="D5360" s="399"/>
      <c r="E5360" s="400"/>
      <c r="G5360" s="401"/>
      <c r="H5360" s="401"/>
      <c r="I5360" s="401"/>
      <c r="J5360" s="194"/>
      <c r="K5360" s="194"/>
      <c r="L5360" s="195"/>
      <c r="M5360" s="196"/>
      <c r="N5360" s="197"/>
      <c r="O5360" s="197"/>
      <c r="P5360" s="231"/>
    </row>
    <row r="5361" spans="2:16">
      <c r="B5361" s="351"/>
      <c r="C5361" s="435"/>
      <c r="D5361" s="399"/>
      <c r="E5361" s="400"/>
      <c r="G5361" s="401"/>
      <c r="H5361" s="401"/>
      <c r="I5361" s="401"/>
      <c r="J5361" s="194"/>
      <c r="K5361" s="194"/>
      <c r="L5361" s="195"/>
      <c r="M5361" s="196"/>
      <c r="N5361" s="197"/>
      <c r="O5361" s="197"/>
      <c r="P5361" s="231"/>
    </row>
    <row r="5362" spans="2:16">
      <c r="B5362" s="351"/>
      <c r="C5362" s="435"/>
      <c r="D5362" s="399"/>
      <c r="E5362" s="400"/>
      <c r="G5362" s="401"/>
      <c r="H5362" s="401"/>
      <c r="I5362" s="401"/>
      <c r="J5362" s="194"/>
      <c r="K5362" s="194"/>
      <c r="L5362" s="195"/>
      <c r="M5362" s="196"/>
      <c r="N5362" s="197"/>
      <c r="O5362" s="197"/>
      <c r="P5362" s="231"/>
    </row>
    <row r="5363" spans="2:16">
      <c r="B5363" s="351"/>
      <c r="C5363" s="435"/>
      <c r="D5363" s="399"/>
      <c r="E5363" s="400"/>
      <c r="G5363" s="401"/>
      <c r="H5363" s="401"/>
      <c r="I5363" s="401"/>
      <c r="J5363" s="194"/>
      <c r="K5363" s="194"/>
      <c r="L5363" s="195"/>
      <c r="M5363" s="196"/>
      <c r="N5363" s="197"/>
      <c r="O5363" s="197"/>
      <c r="P5363" s="231"/>
    </row>
    <row r="5364" spans="2:16">
      <c r="B5364" s="351"/>
      <c r="C5364" s="435"/>
      <c r="D5364" s="399"/>
      <c r="E5364" s="400"/>
      <c r="G5364" s="401"/>
      <c r="H5364" s="401"/>
      <c r="I5364" s="401"/>
      <c r="J5364" s="194"/>
      <c r="K5364" s="194"/>
      <c r="L5364" s="195"/>
      <c r="M5364" s="196"/>
      <c r="N5364" s="197"/>
      <c r="O5364" s="197"/>
      <c r="P5364" s="231"/>
    </row>
    <row r="5365" spans="2:16">
      <c r="B5365" s="351"/>
      <c r="C5365" s="435"/>
      <c r="D5365" s="399"/>
      <c r="E5365" s="400"/>
      <c r="G5365" s="401"/>
      <c r="H5365" s="401"/>
      <c r="I5365" s="401"/>
      <c r="J5365" s="194"/>
      <c r="K5365" s="194"/>
      <c r="L5365" s="195"/>
      <c r="M5365" s="196"/>
      <c r="N5365" s="197"/>
      <c r="O5365" s="197"/>
      <c r="P5365" s="231"/>
    </row>
    <row r="5366" spans="2:16">
      <c r="B5366" s="351"/>
      <c r="C5366" s="435"/>
      <c r="D5366" s="399"/>
      <c r="E5366" s="400"/>
      <c r="G5366" s="401"/>
      <c r="H5366" s="401"/>
      <c r="I5366" s="401"/>
      <c r="J5366" s="194"/>
      <c r="K5366" s="194"/>
      <c r="L5366" s="195"/>
      <c r="M5366" s="196"/>
      <c r="N5366" s="197"/>
      <c r="O5366" s="197"/>
      <c r="P5366" s="231"/>
    </row>
    <row r="5367" spans="2:16">
      <c r="B5367" s="351"/>
      <c r="C5367" s="435"/>
      <c r="D5367" s="399"/>
      <c r="E5367" s="400"/>
      <c r="G5367" s="401"/>
      <c r="H5367" s="401"/>
      <c r="I5367" s="401"/>
      <c r="J5367" s="194"/>
      <c r="K5367" s="194"/>
      <c r="L5367" s="195"/>
      <c r="M5367" s="196"/>
      <c r="N5367" s="197"/>
      <c r="O5367" s="197"/>
      <c r="P5367" s="231"/>
    </row>
    <row r="5368" spans="2:16">
      <c r="B5368" s="351"/>
      <c r="C5368" s="435"/>
      <c r="D5368" s="399"/>
      <c r="E5368" s="400"/>
      <c r="G5368" s="401"/>
      <c r="H5368" s="401"/>
      <c r="I5368" s="401"/>
      <c r="J5368" s="194"/>
      <c r="K5368" s="194"/>
      <c r="L5368" s="195"/>
      <c r="M5368" s="196"/>
      <c r="N5368" s="197"/>
      <c r="O5368" s="197"/>
      <c r="P5368" s="231"/>
    </row>
    <row r="5369" spans="2:16">
      <c r="B5369" s="351"/>
      <c r="C5369" s="435"/>
      <c r="D5369" s="399"/>
      <c r="E5369" s="400"/>
      <c r="G5369" s="401"/>
      <c r="H5369" s="401"/>
      <c r="I5369" s="401"/>
      <c r="J5369" s="194"/>
      <c r="K5369" s="194"/>
      <c r="L5369" s="195"/>
      <c r="M5369" s="196"/>
      <c r="N5369" s="197"/>
      <c r="O5369" s="197"/>
      <c r="P5369" s="231"/>
    </row>
    <row r="5370" spans="2:16">
      <c r="B5370" s="351"/>
      <c r="C5370" s="435"/>
      <c r="D5370" s="399"/>
      <c r="E5370" s="400"/>
      <c r="G5370" s="401"/>
      <c r="H5370" s="401"/>
      <c r="I5370" s="401"/>
      <c r="J5370" s="194"/>
      <c r="K5370" s="194"/>
      <c r="L5370" s="195"/>
      <c r="M5370" s="196"/>
      <c r="N5370" s="197"/>
      <c r="O5370" s="197"/>
      <c r="P5370" s="231"/>
    </row>
    <row r="5371" spans="2:16">
      <c r="B5371" s="351"/>
      <c r="C5371" s="435"/>
      <c r="D5371" s="399"/>
      <c r="E5371" s="400"/>
      <c r="G5371" s="401"/>
      <c r="H5371" s="401"/>
      <c r="I5371" s="401"/>
      <c r="J5371" s="194"/>
      <c r="K5371" s="194"/>
      <c r="L5371" s="195"/>
      <c r="M5371" s="196"/>
      <c r="N5371" s="197"/>
      <c r="O5371" s="197"/>
      <c r="P5371" s="231"/>
    </row>
    <row r="5372" spans="2:16">
      <c r="B5372" s="351"/>
      <c r="C5372" s="435"/>
      <c r="D5372" s="399"/>
      <c r="E5372" s="400"/>
      <c r="G5372" s="401"/>
      <c r="H5372" s="401"/>
      <c r="I5372" s="401"/>
      <c r="J5372" s="194"/>
      <c r="K5372" s="194"/>
      <c r="L5372" s="195"/>
      <c r="M5372" s="196"/>
      <c r="N5372" s="197"/>
      <c r="O5372" s="197"/>
      <c r="P5372" s="231"/>
    </row>
    <row r="5373" spans="2:16">
      <c r="B5373" s="351"/>
      <c r="C5373" s="435"/>
      <c r="D5373" s="399"/>
      <c r="E5373" s="400"/>
      <c r="G5373" s="401"/>
      <c r="H5373" s="401"/>
      <c r="I5373" s="401"/>
      <c r="J5373" s="194"/>
      <c r="K5373" s="194"/>
      <c r="L5373" s="195"/>
      <c r="M5373" s="196"/>
      <c r="N5373" s="197"/>
      <c r="O5373" s="197"/>
      <c r="P5373" s="231"/>
    </row>
    <row r="5374" spans="2:16">
      <c r="B5374" s="351"/>
      <c r="C5374" s="435"/>
      <c r="D5374" s="399"/>
      <c r="E5374" s="400"/>
      <c r="G5374" s="401"/>
      <c r="H5374" s="401"/>
      <c r="I5374" s="401"/>
      <c r="J5374" s="194"/>
      <c r="K5374" s="194"/>
      <c r="L5374" s="195"/>
      <c r="M5374" s="196"/>
      <c r="N5374" s="197"/>
      <c r="O5374" s="197"/>
      <c r="P5374" s="231"/>
    </row>
    <row r="5375" spans="2:16">
      <c r="B5375" s="351"/>
      <c r="C5375" s="435"/>
      <c r="D5375" s="399"/>
      <c r="E5375" s="400"/>
      <c r="G5375" s="401"/>
      <c r="H5375" s="401"/>
      <c r="I5375" s="401"/>
      <c r="J5375" s="194"/>
      <c r="K5375" s="194"/>
      <c r="L5375" s="195"/>
      <c r="M5375" s="196"/>
      <c r="N5375" s="197"/>
      <c r="O5375" s="197"/>
      <c r="P5375" s="231"/>
    </row>
    <row r="5376" spans="2:16">
      <c r="B5376" s="351"/>
      <c r="C5376" s="435"/>
      <c r="D5376" s="399"/>
      <c r="E5376" s="400"/>
      <c r="G5376" s="401"/>
      <c r="H5376" s="401"/>
      <c r="I5376" s="401"/>
      <c r="J5376" s="194"/>
      <c r="K5376" s="194"/>
      <c r="L5376" s="195"/>
      <c r="M5376" s="196"/>
      <c r="N5376" s="197"/>
      <c r="O5376" s="197"/>
      <c r="P5376" s="231"/>
    </row>
    <row r="5377" spans="2:16">
      <c r="B5377" s="351"/>
      <c r="C5377" s="435"/>
      <c r="D5377" s="399"/>
      <c r="E5377" s="400"/>
      <c r="G5377" s="401"/>
      <c r="H5377" s="401"/>
      <c r="I5377" s="401"/>
      <c r="J5377" s="194"/>
      <c r="K5377" s="194"/>
      <c r="L5377" s="195"/>
      <c r="M5377" s="196"/>
      <c r="N5377" s="197"/>
      <c r="O5377" s="197"/>
      <c r="P5377" s="231"/>
    </row>
    <row r="5378" spans="2:16">
      <c r="B5378" s="351"/>
      <c r="C5378" s="435"/>
      <c r="D5378" s="399"/>
      <c r="E5378" s="400"/>
      <c r="G5378" s="401"/>
      <c r="H5378" s="401"/>
      <c r="I5378" s="401"/>
      <c r="J5378" s="194"/>
      <c r="K5378" s="194"/>
      <c r="L5378" s="195"/>
      <c r="M5378" s="196"/>
      <c r="N5378" s="197"/>
      <c r="O5378" s="197"/>
      <c r="P5378" s="231"/>
    </row>
    <row r="5379" spans="2:16">
      <c r="B5379" s="351"/>
      <c r="C5379" s="435"/>
      <c r="D5379" s="399"/>
      <c r="E5379" s="400"/>
      <c r="G5379" s="401"/>
      <c r="H5379" s="401"/>
      <c r="I5379" s="401"/>
      <c r="J5379" s="194"/>
      <c r="K5379" s="194"/>
      <c r="L5379" s="195"/>
      <c r="M5379" s="196"/>
      <c r="N5379" s="197"/>
      <c r="O5379" s="197"/>
      <c r="P5379" s="231"/>
    </row>
    <row r="5380" spans="2:16">
      <c r="B5380" s="351"/>
      <c r="C5380" s="435"/>
      <c r="D5380" s="399"/>
      <c r="E5380" s="400"/>
      <c r="G5380" s="401"/>
      <c r="H5380" s="401"/>
      <c r="I5380" s="401"/>
      <c r="J5380" s="194"/>
      <c r="K5380" s="194"/>
      <c r="L5380" s="195"/>
      <c r="M5380" s="196"/>
      <c r="N5380" s="197"/>
      <c r="O5380" s="197"/>
      <c r="P5380" s="231"/>
    </row>
    <row r="5381" spans="2:16">
      <c r="B5381" s="351"/>
      <c r="C5381" s="435"/>
      <c r="D5381" s="399"/>
      <c r="E5381" s="400"/>
      <c r="G5381" s="401"/>
      <c r="H5381" s="401"/>
      <c r="I5381" s="401"/>
      <c r="J5381" s="194"/>
      <c r="K5381" s="194"/>
      <c r="L5381" s="195"/>
      <c r="M5381" s="196"/>
      <c r="N5381" s="197"/>
      <c r="O5381" s="197"/>
      <c r="P5381" s="231"/>
    </row>
    <row r="5382" spans="2:16">
      <c r="B5382" s="351"/>
      <c r="C5382" s="435"/>
      <c r="D5382" s="399"/>
      <c r="E5382" s="400"/>
      <c r="G5382" s="401"/>
      <c r="H5382" s="401"/>
      <c r="I5382" s="401"/>
      <c r="J5382" s="194"/>
      <c r="K5382" s="194"/>
      <c r="L5382" s="195"/>
      <c r="M5382" s="196"/>
      <c r="N5382" s="197"/>
      <c r="O5382" s="197"/>
      <c r="P5382" s="231"/>
    </row>
    <row r="5383" spans="2:16">
      <c r="B5383" s="351"/>
      <c r="C5383" s="435"/>
      <c r="D5383" s="399"/>
      <c r="E5383" s="400"/>
      <c r="G5383" s="401"/>
      <c r="H5383" s="401"/>
      <c r="I5383" s="401"/>
      <c r="J5383" s="194"/>
      <c r="K5383" s="194"/>
      <c r="L5383" s="195"/>
      <c r="M5383" s="196"/>
      <c r="N5383" s="197"/>
      <c r="O5383" s="197"/>
      <c r="P5383" s="231"/>
    </row>
    <row r="5384" spans="2:16">
      <c r="B5384" s="351"/>
      <c r="C5384" s="435"/>
      <c r="D5384" s="399"/>
      <c r="E5384" s="400"/>
      <c r="G5384" s="401"/>
      <c r="H5384" s="401"/>
      <c r="I5384" s="401"/>
      <c r="J5384" s="194"/>
      <c r="K5384" s="194"/>
      <c r="L5384" s="195"/>
      <c r="M5384" s="196"/>
      <c r="N5384" s="197"/>
      <c r="O5384" s="197"/>
      <c r="P5384" s="231"/>
    </row>
    <row r="5385" spans="2:16">
      <c r="B5385" s="351"/>
      <c r="C5385" s="435"/>
      <c r="D5385" s="399"/>
      <c r="E5385" s="400"/>
      <c r="G5385" s="401"/>
      <c r="H5385" s="401"/>
      <c r="I5385" s="401"/>
      <c r="J5385" s="194"/>
      <c r="K5385" s="194"/>
      <c r="L5385" s="195"/>
      <c r="M5385" s="196"/>
      <c r="N5385" s="197"/>
      <c r="O5385" s="197"/>
      <c r="P5385" s="231"/>
    </row>
    <row r="5386" spans="2:16">
      <c r="B5386" s="351"/>
      <c r="C5386" s="435"/>
      <c r="D5386" s="399"/>
      <c r="E5386" s="400"/>
      <c r="G5386" s="401"/>
      <c r="H5386" s="401"/>
      <c r="I5386" s="401"/>
      <c r="J5386" s="194"/>
      <c r="K5386" s="194"/>
      <c r="L5386" s="195"/>
      <c r="M5386" s="196"/>
      <c r="N5386" s="197"/>
      <c r="O5386" s="197"/>
      <c r="P5386" s="231"/>
    </row>
    <row r="5387" spans="2:16">
      <c r="B5387" s="351"/>
      <c r="C5387" s="435"/>
      <c r="D5387" s="399"/>
      <c r="E5387" s="400"/>
      <c r="G5387" s="401"/>
      <c r="H5387" s="401"/>
      <c r="I5387" s="401"/>
      <c r="J5387" s="194"/>
      <c r="K5387" s="194"/>
      <c r="L5387" s="195"/>
      <c r="M5387" s="196"/>
      <c r="N5387" s="197"/>
      <c r="O5387" s="197"/>
      <c r="P5387" s="231"/>
    </row>
    <row r="5388" spans="2:16">
      <c r="B5388" s="351"/>
      <c r="C5388" s="435"/>
      <c r="D5388" s="399"/>
      <c r="E5388" s="400"/>
      <c r="G5388" s="401"/>
      <c r="H5388" s="401"/>
      <c r="I5388" s="401"/>
      <c r="J5388" s="194"/>
      <c r="K5388" s="194"/>
      <c r="L5388" s="195"/>
      <c r="M5388" s="196"/>
      <c r="N5388" s="197"/>
      <c r="O5388" s="197"/>
      <c r="P5388" s="231"/>
    </row>
    <row r="5389" spans="2:16">
      <c r="B5389" s="351"/>
      <c r="C5389" s="435"/>
      <c r="D5389" s="399"/>
      <c r="E5389" s="400"/>
      <c r="G5389" s="401"/>
      <c r="H5389" s="401"/>
      <c r="I5389" s="401"/>
      <c r="J5389" s="194"/>
      <c r="K5389" s="194"/>
      <c r="L5389" s="195"/>
      <c r="M5389" s="196"/>
      <c r="N5389" s="197"/>
      <c r="O5389" s="197"/>
      <c r="P5389" s="231"/>
    </row>
    <row r="5390" spans="2:16">
      <c r="B5390" s="351"/>
      <c r="C5390" s="435"/>
      <c r="D5390" s="399"/>
      <c r="E5390" s="400"/>
      <c r="G5390" s="401"/>
      <c r="H5390" s="401"/>
      <c r="I5390" s="401"/>
      <c r="J5390" s="194"/>
      <c r="K5390" s="194"/>
      <c r="L5390" s="195"/>
      <c r="M5390" s="196"/>
      <c r="N5390" s="197"/>
      <c r="O5390" s="197"/>
      <c r="P5390" s="231"/>
    </row>
    <row r="5391" spans="2:16">
      <c r="B5391" s="351"/>
      <c r="C5391" s="435"/>
      <c r="D5391" s="399"/>
      <c r="E5391" s="400"/>
      <c r="G5391" s="401"/>
      <c r="H5391" s="401"/>
      <c r="I5391" s="401"/>
      <c r="J5391" s="194"/>
      <c r="K5391" s="194"/>
      <c r="L5391" s="195"/>
      <c r="M5391" s="196"/>
      <c r="N5391" s="197"/>
      <c r="O5391" s="197"/>
      <c r="P5391" s="231"/>
    </row>
    <row r="5392" spans="2:16">
      <c r="B5392" s="351"/>
      <c r="C5392" s="435"/>
      <c r="D5392" s="399"/>
      <c r="E5392" s="400"/>
      <c r="G5392" s="401"/>
      <c r="H5392" s="401"/>
      <c r="I5392" s="401"/>
      <c r="J5392" s="194"/>
      <c r="K5392" s="194"/>
      <c r="L5392" s="195"/>
      <c r="M5392" s="196"/>
      <c r="N5392" s="197"/>
      <c r="O5392" s="197"/>
      <c r="P5392" s="231"/>
    </row>
    <row r="5393" spans="2:16">
      <c r="B5393" s="402"/>
      <c r="C5393" s="435"/>
      <c r="D5393" s="404"/>
      <c r="E5393" s="405"/>
      <c r="G5393" s="406"/>
      <c r="H5393" s="406"/>
      <c r="I5393" s="406"/>
      <c r="J5393" s="194"/>
      <c r="K5393" s="194"/>
      <c r="L5393" s="195"/>
      <c r="M5393" s="196"/>
      <c r="N5393" s="197"/>
      <c r="O5393" s="197"/>
      <c r="P5393" s="221"/>
    </row>
    <row r="5394" spans="2:16">
      <c r="B5394" s="351"/>
      <c r="C5394" s="435"/>
      <c r="D5394" s="399"/>
      <c r="E5394" s="400"/>
      <c r="G5394" s="401"/>
      <c r="H5394" s="401"/>
      <c r="I5394" s="401"/>
      <c r="J5394" s="194"/>
      <c r="K5394" s="194"/>
      <c r="L5394" s="195"/>
      <c r="M5394" s="196"/>
      <c r="N5394" s="197"/>
      <c r="O5394" s="197"/>
      <c r="P5394" s="231"/>
    </row>
    <row r="5395" spans="2:16">
      <c r="B5395" s="351"/>
      <c r="C5395" s="435"/>
      <c r="D5395" s="399"/>
      <c r="E5395" s="400"/>
      <c r="G5395" s="401"/>
      <c r="H5395" s="401"/>
      <c r="I5395" s="401"/>
      <c r="J5395" s="194"/>
      <c r="K5395" s="194"/>
      <c r="L5395" s="195"/>
      <c r="M5395" s="196"/>
      <c r="N5395" s="197"/>
      <c r="O5395" s="197"/>
      <c r="P5395" s="231"/>
    </row>
    <row r="5396" spans="2:16">
      <c r="B5396" s="351"/>
      <c r="C5396" s="435"/>
      <c r="D5396" s="399"/>
      <c r="E5396" s="400"/>
      <c r="G5396" s="401"/>
      <c r="H5396" s="401"/>
      <c r="I5396" s="401"/>
      <c r="J5396" s="194"/>
      <c r="K5396" s="194"/>
      <c r="L5396" s="195"/>
      <c r="M5396" s="196"/>
      <c r="N5396" s="197"/>
      <c r="O5396" s="197"/>
      <c r="P5396" s="231"/>
    </row>
    <row r="5397" spans="2:16">
      <c r="B5397" s="351"/>
      <c r="C5397" s="435"/>
      <c r="D5397" s="399"/>
      <c r="E5397" s="400"/>
      <c r="G5397" s="401"/>
      <c r="H5397" s="401"/>
      <c r="I5397" s="401"/>
      <c r="J5397" s="194"/>
      <c r="K5397" s="194"/>
      <c r="L5397" s="195"/>
      <c r="M5397" s="196"/>
      <c r="N5397" s="197"/>
      <c r="O5397" s="197"/>
      <c r="P5397" s="231"/>
    </row>
    <row r="5398" spans="2:16">
      <c r="B5398" s="351"/>
      <c r="C5398" s="435"/>
      <c r="D5398" s="399"/>
      <c r="E5398" s="400"/>
      <c r="G5398" s="401"/>
      <c r="H5398" s="401"/>
      <c r="I5398" s="401"/>
      <c r="J5398" s="194"/>
      <c r="K5398" s="194"/>
      <c r="L5398" s="195"/>
      <c r="M5398" s="196"/>
      <c r="N5398" s="197"/>
      <c r="O5398" s="197"/>
      <c r="P5398" s="231"/>
    </row>
    <row r="5399" spans="2:16">
      <c r="B5399" s="351"/>
      <c r="C5399" s="435"/>
      <c r="D5399" s="399"/>
      <c r="E5399" s="400"/>
      <c r="G5399" s="401"/>
      <c r="H5399" s="401"/>
      <c r="I5399" s="401"/>
      <c r="J5399" s="194"/>
      <c r="K5399" s="194"/>
      <c r="L5399" s="195"/>
      <c r="M5399" s="196"/>
      <c r="N5399" s="197"/>
      <c r="O5399" s="197"/>
      <c r="P5399" s="231"/>
    </row>
    <row r="5400" spans="2:16">
      <c r="B5400" s="351"/>
      <c r="C5400" s="435"/>
      <c r="D5400" s="399"/>
      <c r="E5400" s="400"/>
      <c r="G5400" s="401"/>
      <c r="H5400" s="401"/>
      <c r="I5400" s="401"/>
      <c r="J5400" s="194"/>
      <c r="K5400" s="194"/>
      <c r="L5400" s="195"/>
      <c r="M5400" s="196"/>
      <c r="N5400" s="197"/>
      <c r="O5400" s="197"/>
      <c r="P5400" s="231"/>
    </row>
    <row r="5401" spans="2:16">
      <c r="B5401" s="351"/>
      <c r="C5401" s="435"/>
      <c r="D5401" s="399"/>
      <c r="E5401" s="400"/>
      <c r="G5401" s="401"/>
      <c r="H5401" s="401"/>
      <c r="I5401" s="401"/>
      <c r="J5401" s="194"/>
      <c r="K5401" s="194"/>
      <c r="L5401" s="195"/>
      <c r="M5401" s="196"/>
      <c r="N5401" s="197"/>
      <c r="O5401" s="197"/>
      <c r="P5401" s="231"/>
    </row>
    <row r="5402" spans="2:16">
      <c r="B5402" s="351"/>
      <c r="C5402" s="435"/>
      <c r="D5402" s="399"/>
      <c r="E5402" s="400"/>
      <c r="G5402" s="401"/>
      <c r="H5402" s="401"/>
      <c r="I5402" s="401"/>
      <c r="J5402" s="194"/>
      <c r="K5402" s="194"/>
      <c r="L5402" s="195"/>
      <c r="M5402" s="196"/>
      <c r="N5402" s="197"/>
      <c r="O5402" s="197"/>
      <c r="P5402" s="231"/>
    </row>
    <row r="5403" spans="2:16">
      <c r="B5403" s="351"/>
      <c r="C5403" s="435"/>
      <c r="D5403" s="399"/>
      <c r="E5403" s="400"/>
      <c r="G5403" s="401"/>
      <c r="H5403" s="401"/>
      <c r="I5403" s="401"/>
      <c r="J5403" s="194"/>
      <c r="K5403" s="194"/>
      <c r="L5403" s="195"/>
      <c r="M5403" s="196"/>
      <c r="N5403" s="197"/>
      <c r="O5403" s="197"/>
      <c r="P5403" s="231"/>
    </row>
    <row r="5404" spans="2:16">
      <c r="B5404" s="351"/>
      <c r="C5404" s="435"/>
      <c r="D5404" s="399"/>
      <c r="E5404" s="400"/>
      <c r="G5404" s="401"/>
      <c r="H5404" s="401"/>
      <c r="I5404" s="401"/>
      <c r="J5404" s="194"/>
      <c r="K5404" s="194"/>
      <c r="L5404" s="195"/>
      <c r="M5404" s="196"/>
      <c r="N5404" s="197"/>
      <c r="O5404" s="197"/>
      <c r="P5404" s="231"/>
    </row>
    <row r="5405" spans="2:16">
      <c r="B5405" s="351"/>
      <c r="C5405" s="435"/>
      <c r="D5405" s="399"/>
      <c r="E5405" s="400"/>
      <c r="G5405" s="401"/>
      <c r="H5405" s="401"/>
      <c r="I5405" s="401"/>
      <c r="J5405" s="194"/>
      <c r="K5405" s="194"/>
      <c r="L5405" s="195"/>
      <c r="M5405" s="196"/>
      <c r="N5405" s="197"/>
      <c r="O5405" s="197"/>
      <c r="P5405" s="231"/>
    </row>
    <row r="5406" spans="2:16">
      <c r="B5406" s="351"/>
      <c r="C5406" s="435"/>
      <c r="D5406" s="399"/>
      <c r="E5406" s="400"/>
      <c r="G5406" s="401"/>
      <c r="H5406" s="401"/>
      <c r="I5406" s="401"/>
      <c r="J5406" s="194"/>
      <c r="K5406" s="194"/>
      <c r="L5406" s="195"/>
      <c r="M5406" s="196"/>
      <c r="N5406" s="197"/>
      <c r="O5406" s="197"/>
      <c r="P5406" s="231"/>
    </row>
    <row r="5407" spans="2:16">
      <c r="B5407" s="351"/>
      <c r="C5407" s="435"/>
      <c r="D5407" s="399"/>
      <c r="E5407" s="400"/>
      <c r="G5407" s="401"/>
      <c r="H5407" s="401"/>
      <c r="I5407" s="401"/>
      <c r="J5407" s="194"/>
      <c r="K5407" s="194"/>
      <c r="L5407" s="195"/>
      <c r="M5407" s="196"/>
      <c r="N5407" s="197"/>
      <c r="O5407" s="197"/>
      <c r="P5407" s="231"/>
    </row>
    <row r="5408" spans="2:16">
      <c r="B5408" s="351"/>
      <c r="C5408" s="435"/>
      <c r="D5408" s="399"/>
      <c r="E5408" s="400"/>
      <c r="G5408" s="401"/>
      <c r="H5408" s="401"/>
      <c r="I5408" s="401"/>
      <c r="J5408" s="194"/>
      <c r="K5408" s="194"/>
      <c r="L5408" s="195"/>
      <c r="M5408" s="196"/>
      <c r="N5408" s="197"/>
      <c r="O5408" s="197"/>
      <c r="P5408" s="231"/>
    </row>
    <row r="5409" spans="2:16">
      <c r="B5409" s="351"/>
      <c r="C5409" s="435"/>
      <c r="D5409" s="399"/>
      <c r="E5409" s="400"/>
      <c r="G5409" s="401"/>
      <c r="H5409" s="401"/>
      <c r="I5409" s="401"/>
      <c r="J5409" s="194"/>
      <c r="K5409" s="194"/>
      <c r="L5409" s="195"/>
      <c r="M5409" s="196"/>
      <c r="N5409" s="197"/>
      <c r="O5409" s="197"/>
      <c r="P5409" s="231"/>
    </row>
    <row r="5410" spans="2:16">
      <c r="B5410" s="351"/>
      <c r="C5410" s="435"/>
      <c r="D5410" s="399"/>
      <c r="E5410" s="400"/>
      <c r="G5410" s="401"/>
      <c r="H5410" s="401"/>
      <c r="I5410" s="401"/>
      <c r="J5410" s="194"/>
      <c r="K5410" s="194"/>
      <c r="L5410" s="195"/>
      <c r="M5410" s="196"/>
      <c r="N5410" s="197"/>
      <c r="O5410" s="197"/>
      <c r="P5410" s="231"/>
    </row>
    <row r="5411" spans="2:16">
      <c r="B5411" s="351"/>
      <c r="C5411" s="435"/>
      <c r="D5411" s="399"/>
      <c r="E5411" s="400"/>
      <c r="G5411" s="401"/>
      <c r="H5411" s="401"/>
      <c r="I5411" s="401"/>
      <c r="J5411" s="194"/>
      <c r="K5411" s="194"/>
      <c r="L5411" s="195"/>
      <c r="M5411" s="196"/>
      <c r="N5411" s="197"/>
      <c r="O5411" s="197"/>
      <c r="P5411" s="231"/>
    </row>
    <row r="5412" spans="2:16">
      <c r="B5412" s="351"/>
      <c r="C5412" s="435"/>
      <c r="D5412" s="399"/>
      <c r="E5412" s="400"/>
      <c r="G5412" s="401"/>
      <c r="H5412" s="401"/>
      <c r="I5412" s="401"/>
      <c r="J5412" s="194"/>
      <c r="K5412" s="194"/>
      <c r="L5412" s="195"/>
      <c r="M5412" s="196"/>
      <c r="N5412" s="197"/>
      <c r="O5412" s="197"/>
      <c r="P5412" s="231"/>
    </row>
    <row r="5413" spans="2:16">
      <c r="B5413" s="351"/>
      <c r="C5413" s="435"/>
      <c r="D5413" s="399"/>
      <c r="E5413" s="400"/>
      <c r="G5413" s="401"/>
      <c r="H5413" s="401"/>
      <c r="I5413" s="401"/>
      <c r="J5413" s="194"/>
      <c r="K5413" s="194"/>
      <c r="L5413" s="195"/>
      <c r="M5413" s="196"/>
      <c r="N5413" s="197"/>
      <c r="O5413" s="197"/>
      <c r="P5413" s="231"/>
    </row>
    <row r="5414" spans="2:16">
      <c r="B5414" s="351"/>
      <c r="C5414" s="435"/>
      <c r="D5414" s="399"/>
      <c r="E5414" s="400"/>
      <c r="G5414" s="401"/>
      <c r="H5414" s="401"/>
      <c r="I5414" s="401"/>
      <c r="J5414" s="194"/>
      <c r="K5414" s="194"/>
      <c r="L5414" s="195"/>
      <c r="M5414" s="196"/>
      <c r="N5414" s="197"/>
      <c r="O5414" s="197"/>
      <c r="P5414" s="231"/>
    </row>
    <row r="5415" spans="2:16">
      <c r="B5415" s="351"/>
      <c r="C5415" s="435"/>
      <c r="D5415" s="399"/>
      <c r="E5415" s="400"/>
      <c r="G5415" s="401"/>
      <c r="H5415" s="401"/>
      <c r="I5415" s="401"/>
      <c r="J5415" s="194"/>
      <c r="K5415" s="194"/>
      <c r="L5415" s="195"/>
      <c r="M5415" s="196"/>
      <c r="N5415" s="197"/>
      <c r="O5415" s="197"/>
      <c r="P5415" s="231"/>
    </row>
    <row r="5416" spans="2:16">
      <c r="B5416" s="351"/>
      <c r="C5416" s="435"/>
      <c r="D5416" s="399"/>
      <c r="E5416" s="400"/>
      <c r="G5416" s="401"/>
      <c r="H5416" s="401"/>
      <c r="I5416" s="401"/>
      <c r="J5416" s="194"/>
      <c r="K5416" s="194"/>
      <c r="L5416" s="195"/>
      <c r="M5416" s="196"/>
      <c r="N5416" s="197"/>
      <c r="O5416" s="197"/>
      <c r="P5416" s="231"/>
    </row>
    <row r="5417" spans="2:16">
      <c r="B5417" s="351"/>
      <c r="C5417" s="435"/>
      <c r="D5417" s="399"/>
      <c r="E5417" s="400"/>
      <c r="G5417" s="401"/>
      <c r="H5417" s="401"/>
      <c r="I5417" s="401"/>
      <c r="J5417" s="194"/>
      <c r="K5417" s="194"/>
      <c r="L5417" s="195"/>
      <c r="M5417" s="196"/>
      <c r="N5417" s="197"/>
      <c r="O5417" s="197"/>
      <c r="P5417" s="231"/>
    </row>
    <row r="5418" spans="2:16">
      <c r="B5418" s="351"/>
      <c r="C5418" s="435"/>
      <c r="D5418" s="399"/>
      <c r="E5418" s="400"/>
      <c r="G5418" s="401"/>
      <c r="H5418" s="401"/>
      <c r="I5418" s="401"/>
      <c r="J5418" s="194"/>
      <c r="K5418" s="194"/>
      <c r="L5418" s="195"/>
      <c r="M5418" s="196"/>
      <c r="N5418" s="197"/>
      <c r="O5418" s="197"/>
      <c r="P5418" s="231"/>
    </row>
    <row r="5419" spans="2:16">
      <c r="B5419" s="351"/>
      <c r="C5419" s="435"/>
      <c r="D5419" s="399"/>
      <c r="E5419" s="400"/>
      <c r="G5419" s="401"/>
      <c r="H5419" s="401"/>
      <c r="I5419" s="401"/>
      <c r="J5419" s="194"/>
      <c r="K5419" s="194"/>
      <c r="L5419" s="195"/>
      <c r="M5419" s="196"/>
      <c r="N5419" s="197"/>
      <c r="O5419" s="197"/>
      <c r="P5419" s="231"/>
    </row>
    <row r="5420" spans="2:16">
      <c r="B5420" s="351"/>
      <c r="C5420" s="435"/>
      <c r="D5420" s="399"/>
      <c r="E5420" s="400"/>
      <c r="G5420" s="401"/>
      <c r="H5420" s="401"/>
      <c r="I5420" s="401"/>
      <c r="J5420" s="194"/>
      <c r="K5420" s="194"/>
      <c r="L5420" s="195"/>
      <c r="M5420" s="196"/>
      <c r="N5420" s="197"/>
      <c r="O5420" s="197"/>
      <c r="P5420" s="231"/>
    </row>
    <row r="5421" spans="2:16">
      <c r="B5421" s="351"/>
      <c r="C5421" s="435"/>
      <c r="D5421" s="399"/>
      <c r="E5421" s="400"/>
      <c r="G5421" s="401"/>
      <c r="H5421" s="401"/>
      <c r="I5421" s="401"/>
      <c r="J5421" s="194"/>
      <c r="K5421" s="194"/>
      <c r="L5421" s="195"/>
      <c r="M5421" s="196"/>
      <c r="N5421" s="197"/>
      <c r="O5421" s="197"/>
      <c r="P5421" s="231"/>
    </row>
    <row r="5422" spans="2:16">
      <c r="B5422" s="351"/>
      <c r="C5422" s="435"/>
      <c r="D5422" s="399"/>
      <c r="E5422" s="400"/>
      <c r="G5422" s="401"/>
      <c r="H5422" s="401"/>
      <c r="I5422" s="401"/>
      <c r="J5422" s="194"/>
      <c r="K5422" s="194"/>
      <c r="L5422" s="195"/>
      <c r="M5422" s="196"/>
      <c r="N5422" s="197"/>
      <c r="O5422" s="197"/>
      <c r="P5422" s="231"/>
    </row>
    <row r="5423" spans="2:16">
      <c r="B5423" s="351"/>
      <c r="C5423" s="435"/>
      <c r="D5423" s="399"/>
      <c r="E5423" s="400"/>
      <c r="G5423" s="401"/>
      <c r="H5423" s="401"/>
      <c r="I5423" s="401"/>
      <c r="J5423" s="194"/>
      <c r="K5423" s="194"/>
      <c r="L5423" s="195"/>
      <c r="M5423" s="196"/>
      <c r="N5423" s="197"/>
      <c r="O5423" s="197"/>
      <c r="P5423" s="231"/>
    </row>
    <row r="5424" spans="2:16">
      <c r="B5424" s="351"/>
      <c r="C5424" s="435"/>
      <c r="D5424" s="399"/>
      <c r="E5424" s="400"/>
      <c r="G5424" s="401"/>
      <c r="H5424" s="401"/>
      <c r="I5424" s="401"/>
      <c r="J5424" s="194"/>
      <c r="K5424" s="194"/>
      <c r="L5424" s="195"/>
      <c r="M5424" s="196"/>
      <c r="N5424" s="197"/>
      <c r="O5424" s="197"/>
      <c r="P5424" s="231"/>
    </row>
    <row r="5425" spans="2:16">
      <c r="B5425" s="351"/>
      <c r="C5425" s="435"/>
      <c r="D5425" s="399"/>
      <c r="E5425" s="400"/>
      <c r="G5425" s="401"/>
      <c r="H5425" s="401"/>
      <c r="I5425" s="401"/>
      <c r="J5425" s="194"/>
      <c r="K5425" s="194"/>
      <c r="L5425" s="195"/>
      <c r="M5425" s="196"/>
      <c r="N5425" s="197"/>
      <c r="O5425" s="197"/>
      <c r="P5425" s="231"/>
    </row>
    <row r="5426" spans="2:16">
      <c r="B5426" s="351"/>
      <c r="C5426" s="435"/>
      <c r="D5426" s="399"/>
      <c r="E5426" s="400"/>
      <c r="G5426" s="401"/>
      <c r="H5426" s="401"/>
      <c r="I5426" s="401"/>
      <c r="J5426" s="194"/>
      <c r="K5426" s="194"/>
      <c r="L5426" s="195"/>
      <c r="M5426" s="196"/>
      <c r="N5426" s="197"/>
      <c r="O5426" s="197"/>
      <c r="P5426" s="231"/>
    </row>
    <row r="5427" spans="2:16">
      <c r="B5427" s="351"/>
      <c r="C5427" s="435"/>
      <c r="D5427" s="399"/>
      <c r="E5427" s="400"/>
      <c r="G5427" s="401"/>
      <c r="H5427" s="401"/>
      <c r="I5427" s="401"/>
      <c r="J5427" s="194"/>
      <c r="K5427" s="194"/>
      <c r="L5427" s="195"/>
      <c r="M5427" s="196"/>
      <c r="N5427" s="197"/>
      <c r="O5427" s="197"/>
      <c r="P5427" s="231"/>
    </row>
    <row r="5428" spans="2:16">
      <c r="B5428" s="351"/>
      <c r="C5428" s="435"/>
      <c r="D5428" s="399"/>
      <c r="E5428" s="400"/>
      <c r="G5428" s="401"/>
      <c r="H5428" s="401"/>
      <c r="I5428" s="401"/>
      <c r="J5428" s="194"/>
      <c r="K5428" s="194"/>
      <c r="L5428" s="195"/>
      <c r="M5428" s="196"/>
      <c r="N5428" s="197"/>
      <c r="O5428" s="197"/>
      <c r="P5428" s="231"/>
    </row>
    <row r="5429" spans="2:16">
      <c r="B5429" s="351"/>
      <c r="C5429" s="435"/>
      <c r="D5429" s="399"/>
      <c r="E5429" s="400"/>
      <c r="G5429" s="401"/>
      <c r="H5429" s="401"/>
      <c r="I5429" s="401"/>
      <c r="J5429" s="194"/>
      <c r="K5429" s="194"/>
      <c r="L5429" s="195"/>
      <c r="M5429" s="196"/>
      <c r="N5429" s="197"/>
      <c r="O5429" s="197"/>
      <c r="P5429" s="231"/>
    </row>
    <row r="5430" spans="2:16">
      <c r="B5430" s="351"/>
      <c r="C5430" s="435"/>
      <c r="D5430" s="399"/>
      <c r="E5430" s="400"/>
      <c r="G5430" s="401"/>
      <c r="H5430" s="401"/>
      <c r="I5430" s="401"/>
      <c r="J5430" s="194"/>
      <c r="K5430" s="194"/>
      <c r="L5430" s="195"/>
      <c r="M5430" s="196"/>
      <c r="N5430" s="197"/>
      <c r="O5430" s="197"/>
      <c r="P5430" s="231"/>
    </row>
    <row r="5431" spans="2:16">
      <c r="B5431" s="351"/>
      <c r="C5431" s="435"/>
      <c r="D5431" s="399"/>
      <c r="E5431" s="400"/>
      <c r="G5431" s="401"/>
      <c r="H5431" s="401"/>
      <c r="I5431" s="401"/>
      <c r="J5431" s="194"/>
      <c r="K5431" s="194"/>
      <c r="L5431" s="195"/>
      <c r="M5431" s="196"/>
      <c r="N5431" s="197"/>
      <c r="O5431" s="197"/>
      <c r="P5431" s="231"/>
    </row>
    <row r="5432" spans="2:16">
      <c r="B5432" s="351"/>
      <c r="C5432" s="435"/>
      <c r="D5432" s="399"/>
      <c r="E5432" s="400"/>
      <c r="G5432" s="401"/>
      <c r="H5432" s="401"/>
      <c r="I5432" s="401"/>
      <c r="J5432" s="194"/>
      <c r="K5432" s="194"/>
      <c r="L5432" s="195"/>
      <c r="M5432" s="196"/>
      <c r="N5432" s="197"/>
      <c r="O5432" s="197"/>
      <c r="P5432" s="231"/>
    </row>
    <row r="5433" spans="2:16">
      <c r="B5433" s="351"/>
      <c r="C5433" s="435"/>
      <c r="D5433" s="399"/>
      <c r="E5433" s="400"/>
      <c r="G5433" s="401"/>
      <c r="H5433" s="401"/>
      <c r="I5433" s="401"/>
      <c r="J5433" s="194"/>
      <c r="K5433" s="194"/>
      <c r="L5433" s="195"/>
      <c r="M5433" s="196"/>
      <c r="N5433" s="197"/>
      <c r="O5433" s="197"/>
      <c r="P5433" s="231"/>
    </row>
    <row r="5434" spans="2:16">
      <c r="B5434" s="351"/>
      <c r="C5434" s="435"/>
      <c r="D5434" s="399"/>
      <c r="E5434" s="400"/>
      <c r="G5434" s="401"/>
      <c r="H5434" s="401"/>
      <c r="I5434" s="401"/>
      <c r="J5434" s="194"/>
      <c r="K5434" s="194"/>
      <c r="L5434" s="195"/>
      <c r="M5434" s="196"/>
      <c r="N5434" s="197"/>
      <c r="O5434" s="197"/>
      <c r="P5434" s="231"/>
    </row>
    <row r="5435" spans="2:16">
      <c r="B5435" s="351"/>
      <c r="C5435" s="435"/>
      <c r="D5435" s="399"/>
      <c r="E5435" s="400"/>
      <c r="G5435" s="401"/>
      <c r="H5435" s="401"/>
      <c r="I5435" s="401"/>
      <c r="J5435" s="194"/>
      <c r="K5435" s="194"/>
      <c r="L5435" s="195"/>
      <c r="M5435" s="196"/>
      <c r="N5435" s="197"/>
      <c r="O5435" s="197"/>
      <c r="P5435" s="231"/>
    </row>
    <row r="5436" spans="2:16">
      <c r="B5436" s="351"/>
      <c r="C5436" s="435"/>
      <c r="D5436" s="399"/>
      <c r="E5436" s="400"/>
      <c r="G5436" s="401"/>
      <c r="H5436" s="401"/>
      <c r="I5436" s="401"/>
      <c r="J5436" s="194"/>
      <c r="K5436" s="194"/>
      <c r="L5436" s="195"/>
      <c r="M5436" s="196"/>
      <c r="N5436" s="197"/>
      <c r="O5436" s="197"/>
      <c r="P5436" s="231"/>
    </row>
    <row r="5437" spans="2:16">
      <c r="B5437" s="351"/>
      <c r="C5437" s="435"/>
      <c r="D5437" s="399"/>
      <c r="E5437" s="400"/>
      <c r="G5437" s="401"/>
      <c r="H5437" s="401"/>
      <c r="I5437" s="401"/>
      <c r="J5437" s="194"/>
      <c r="K5437" s="194"/>
      <c r="L5437" s="195"/>
      <c r="M5437" s="196"/>
      <c r="N5437" s="197"/>
      <c r="O5437" s="197"/>
      <c r="P5437" s="231"/>
    </row>
    <row r="5438" spans="2:16">
      <c r="B5438" s="351"/>
      <c r="C5438" s="435"/>
      <c r="D5438" s="399"/>
      <c r="E5438" s="400"/>
      <c r="G5438" s="401"/>
      <c r="H5438" s="401"/>
      <c r="I5438" s="401"/>
      <c r="J5438" s="194"/>
      <c r="K5438" s="194"/>
      <c r="L5438" s="195"/>
      <c r="M5438" s="196"/>
      <c r="N5438" s="197"/>
      <c r="O5438" s="197"/>
      <c r="P5438" s="231"/>
    </row>
    <row r="5439" spans="2:16">
      <c r="B5439" s="351"/>
      <c r="C5439" s="435"/>
      <c r="D5439" s="399"/>
      <c r="E5439" s="400"/>
      <c r="G5439" s="401"/>
      <c r="H5439" s="401"/>
      <c r="I5439" s="401"/>
      <c r="J5439" s="194"/>
      <c r="K5439" s="194"/>
      <c r="L5439" s="195"/>
      <c r="M5439" s="196"/>
      <c r="N5439" s="197"/>
      <c r="O5439" s="197"/>
      <c r="P5439" s="231"/>
    </row>
    <row r="5440" spans="2:16">
      <c r="B5440" s="351"/>
      <c r="C5440" s="435"/>
      <c r="D5440" s="399"/>
      <c r="E5440" s="400"/>
      <c r="G5440" s="401"/>
      <c r="H5440" s="401"/>
      <c r="I5440" s="401"/>
      <c r="J5440" s="194"/>
      <c r="K5440" s="194"/>
      <c r="L5440" s="195"/>
      <c r="M5440" s="196"/>
      <c r="N5440" s="197"/>
      <c r="O5440" s="197"/>
      <c r="P5440" s="231"/>
    </row>
    <row r="5441" spans="2:16">
      <c r="B5441" s="351"/>
      <c r="C5441" s="435"/>
      <c r="D5441" s="399"/>
      <c r="E5441" s="400"/>
      <c r="G5441" s="401"/>
      <c r="H5441" s="401"/>
      <c r="I5441" s="401"/>
      <c r="J5441" s="194"/>
      <c r="K5441" s="194"/>
      <c r="L5441" s="195"/>
      <c r="M5441" s="196"/>
      <c r="N5441" s="197"/>
      <c r="O5441" s="197"/>
      <c r="P5441" s="231"/>
    </row>
    <row r="5442" spans="2:16">
      <c r="B5442" s="351"/>
      <c r="C5442" s="435"/>
      <c r="D5442" s="399"/>
      <c r="E5442" s="400"/>
      <c r="G5442" s="401"/>
      <c r="H5442" s="401"/>
      <c r="I5442" s="401"/>
      <c r="J5442" s="194"/>
      <c r="K5442" s="194"/>
      <c r="L5442" s="195"/>
      <c r="M5442" s="196"/>
      <c r="N5442" s="197"/>
      <c r="O5442" s="197"/>
      <c r="P5442" s="231"/>
    </row>
    <row r="5443" spans="2:16">
      <c r="B5443" s="351"/>
      <c r="C5443" s="435"/>
      <c r="D5443" s="399"/>
      <c r="E5443" s="400"/>
      <c r="G5443" s="401"/>
      <c r="H5443" s="401"/>
      <c r="I5443" s="401"/>
      <c r="J5443" s="194"/>
      <c r="K5443" s="194"/>
      <c r="L5443" s="195"/>
      <c r="M5443" s="196"/>
      <c r="N5443" s="197"/>
      <c r="O5443" s="197"/>
      <c r="P5443" s="231"/>
    </row>
    <row r="5444" spans="2:16">
      <c r="B5444" s="351"/>
      <c r="C5444" s="435"/>
      <c r="D5444" s="399"/>
      <c r="E5444" s="400"/>
      <c r="G5444" s="401"/>
      <c r="H5444" s="401"/>
      <c r="I5444" s="401"/>
      <c r="J5444" s="194"/>
      <c r="K5444" s="194"/>
      <c r="L5444" s="195"/>
      <c r="M5444" s="196"/>
      <c r="N5444" s="197"/>
      <c r="O5444" s="197"/>
      <c r="P5444" s="231"/>
    </row>
    <row r="5445" spans="2:16">
      <c r="B5445" s="351"/>
      <c r="C5445" s="435"/>
      <c r="D5445" s="399"/>
      <c r="E5445" s="400"/>
      <c r="G5445" s="401"/>
      <c r="H5445" s="401"/>
      <c r="I5445" s="401"/>
      <c r="J5445" s="194"/>
      <c r="K5445" s="194"/>
      <c r="L5445" s="195"/>
      <c r="M5445" s="196"/>
      <c r="N5445" s="197"/>
      <c r="O5445" s="197"/>
      <c r="P5445" s="231"/>
    </row>
    <row r="5446" spans="2:16">
      <c r="B5446" s="351"/>
      <c r="C5446" s="435"/>
      <c r="D5446" s="399"/>
      <c r="E5446" s="400"/>
      <c r="G5446" s="401"/>
      <c r="H5446" s="401"/>
      <c r="I5446" s="401"/>
      <c r="J5446" s="194"/>
      <c r="K5446" s="194"/>
      <c r="L5446" s="195"/>
      <c r="M5446" s="196"/>
      <c r="N5446" s="197"/>
      <c r="O5446" s="197"/>
      <c r="P5446" s="231"/>
    </row>
    <row r="5447" spans="2:16">
      <c r="B5447" s="351"/>
      <c r="C5447" s="435"/>
      <c r="D5447" s="399"/>
      <c r="E5447" s="400"/>
      <c r="G5447" s="401"/>
      <c r="H5447" s="401"/>
      <c r="I5447" s="401"/>
      <c r="J5447" s="194"/>
      <c r="K5447" s="194"/>
      <c r="L5447" s="195"/>
      <c r="M5447" s="196"/>
      <c r="N5447" s="197"/>
      <c r="O5447" s="197"/>
      <c r="P5447" s="231"/>
    </row>
    <row r="5448" spans="2:16">
      <c r="B5448" s="351"/>
      <c r="C5448" s="435"/>
      <c r="D5448" s="399"/>
      <c r="E5448" s="400"/>
      <c r="G5448" s="401"/>
      <c r="H5448" s="401"/>
      <c r="I5448" s="401"/>
      <c r="J5448" s="194"/>
      <c r="K5448" s="194"/>
      <c r="L5448" s="195"/>
      <c r="M5448" s="196"/>
      <c r="N5448" s="197"/>
      <c r="O5448" s="197"/>
      <c r="P5448" s="231"/>
    </row>
    <row r="5449" spans="2:16">
      <c r="B5449" s="351"/>
      <c r="C5449" s="435"/>
      <c r="D5449" s="399"/>
      <c r="E5449" s="400"/>
      <c r="G5449" s="401"/>
      <c r="H5449" s="401"/>
      <c r="I5449" s="401"/>
      <c r="J5449" s="194"/>
      <c r="K5449" s="194"/>
      <c r="L5449" s="195"/>
      <c r="M5449" s="196"/>
      <c r="N5449" s="197"/>
      <c r="O5449" s="197"/>
      <c r="P5449" s="231"/>
    </row>
    <row r="5450" spans="2:16">
      <c r="B5450" s="351"/>
      <c r="C5450" s="435"/>
      <c r="D5450" s="399"/>
      <c r="E5450" s="400"/>
      <c r="G5450" s="401"/>
      <c r="H5450" s="401"/>
      <c r="I5450" s="401"/>
      <c r="J5450" s="194"/>
      <c r="K5450" s="194"/>
      <c r="L5450" s="195"/>
      <c r="M5450" s="196"/>
      <c r="N5450" s="197"/>
      <c r="O5450" s="197"/>
      <c r="P5450" s="231"/>
    </row>
    <row r="5451" spans="2:16">
      <c r="B5451" s="351"/>
      <c r="C5451" s="435"/>
      <c r="D5451" s="399"/>
      <c r="E5451" s="400"/>
      <c r="G5451" s="401"/>
      <c r="H5451" s="401"/>
      <c r="I5451" s="401"/>
      <c r="J5451" s="194"/>
      <c r="K5451" s="194"/>
      <c r="L5451" s="195"/>
      <c r="M5451" s="196"/>
      <c r="N5451" s="197"/>
      <c r="O5451" s="197"/>
      <c r="P5451" s="231"/>
    </row>
    <row r="5452" spans="2:16">
      <c r="B5452" s="351"/>
      <c r="C5452" s="435"/>
      <c r="D5452" s="399"/>
      <c r="E5452" s="400"/>
      <c r="G5452" s="401"/>
      <c r="H5452" s="401"/>
      <c r="I5452" s="401"/>
      <c r="J5452" s="194"/>
      <c r="K5452" s="194"/>
      <c r="L5452" s="195"/>
      <c r="M5452" s="196"/>
      <c r="N5452" s="197"/>
      <c r="O5452" s="197"/>
      <c r="P5452" s="231"/>
    </row>
    <row r="5453" spans="2:16">
      <c r="B5453" s="351"/>
      <c r="C5453" s="435"/>
      <c r="D5453" s="399"/>
      <c r="E5453" s="400"/>
      <c r="G5453" s="401"/>
      <c r="H5453" s="401"/>
      <c r="I5453" s="401"/>
      <c r="J5453" s="194"/>
      <c r="K5453" s="194"/>
      <c r="L5453" s="195"/>
      <c r="M5453" s="196"/>
      <c r="N5453" s="197"/>
      <c r="O5453" s="197"/>
      <c r="P5453" s="231"/>
    </row>
    <row r="5454" spans="2:16">
      <c r="B5454" s="351"/>
      <c r="C5454" s="435"/>
      <c r="D5454" s="399"/>
      <c r="E5454" s="400"/>
      <c r="G5454" s="401"/>
      <c r="H5454" s="401"/>
      <c r="I5454" s="401"/>
      <c r="J5454" s="194"/>
      <c r="K5454" s="194"/>
      <c r="L5454" s="195"/>
      <c r="M5454" s="196"/>
      <c r="N5454" s="197"/>
      <c r="O5454" s="197"/>
      <c r="P5454" s="231"/>
    </row>
    <row r="5455" spans="2:16">
      <c r="B5455" s="351"/>
      <c r="C5455" s="435"/>
      <c r="D5455" s="399"/>
      <c r="E5455" s="400"/>
      <c r="G5455" s="401"/>
      <c r="H5455" s="401"/>
      <c r="I5455" s="401"/>
      <c r="J5455" s="194"/>
      <c r="K5455" s="194"/>
      <c r="L5455" s="195"/>
      <c r="M5455" s="196"/>
      <c r="N5455" s="197"/>
      <c r="O5455" s="197"/>
      <c r="P5455" s="231"/>
    </row>
    <row r="5456" spans="2:16">
      <c r="B5456" s="351"/>
      <c r="C5456" s="435"/>
      <c r="D5456" s="399"/>
      <c r="E5456" s="400"/>
      <c r="G5456" s="401"/>
      <c r="H5456" s="401"/>
      <c r="I5456" s="401"/>
      <c r="J5456" s="194"/>
      <c r="K5456" s="194"/>
      <c r="L5456" s="195"/>
      <c r="M5456" s="196"/>
      <c r="N5456" s="197"/>
      <c r="O5456" s="197"/>
      <c r="P5456" s="231"/>
    </row>
    <row r="5457" spans="2:16">
      <c r="B5457" s="351"/>
      <c r="C5457" s="435"/>
      <c r="D5457" s="399"/>
      <c r="E5457" s="400"/>
      <c r="G5457" s="401"/>
      <c r="H5457" s="401"/>
      <c r="I5457" s="401"/>
      <c r="J5457" s="194"/>
      <c r="K5457" s="194"/>
      <c r="L5457" s="195"/>
      <c r="M5457" s="196"/>
      <c r="N5457" s="197"/>
      <c r="O5457" s="197"/>
      <c r="P5457" s="231"/>
    </row>
    <row r="5458" spans="2:16">
      <c r="B5458" s="351"/>
      <c r="C5458" s="435"/>
      <c r="D5458" s="399"/>
      <c r="E5458" s="400"/>
      <c r="G5458" s="401"/>
      <c r="H5458" s="401"/>
      <c r="I5458" s="401"/>
      <c r="J5458" s="194"/>
      <c r="K5458" s="194"/>
      <c r="L5458" s="195"/>
      <c r="M5458" s="196"/>
      <c r="N5458" s="197"/>
      <c r="O5458" s="197"/>
      <c r="P5458" s="231"/>
    </row>
    <row r="5459" spans="2:16">
      <c r="B5459" s="351"/>
      <c r="C5459" s="435"/>
      <c r="D5459" s="399"/>
      <c r="E5459" s="400"/>
      <c r="G5459" s="401"/>
      <c r="H5459" s="401"/>
      <c r="I5459" s="401"/>
      <c r="J5459" s="194"/>
      <c r="K5459" s="194"/>
      <c r="L5459" s="195"/>
      <c r="M5459" s="196"/>
      <c r="N5459" s="197"/>
      <c r="O5459" s="197"/>
      <c r="P5459" s="231"/>
    </row>
    <row r="5460" spans="2:16">
      <c r="B5460" s="351"/>
      <c r="C5460" s="435"/>
      <c r="D5460" s="399"/>
      <c r="E5460" s="400"/>
      <c r="G5460" s="401"/>
      <c r="H5460" s="401"/>
      <c r="I5460" s="401"/>
      <c r="J5460" s="194"/>
      <c r="K5460" s="194"/>
      <c r="L5460" s="195"/>
      <c r="M5460" s="196"/>
      <c r="N5460" s="197"/>
      <c r="O5460" s="197"/>
      <c r="P5460" s="231"/>
    </row>
    <row r="5461" spans="2:16">
      <c r="B5461" s="351"/>
      <c r="C5461" s="435"/>
      <c r="D5461" s="399"/>
      <c r="E5461" s="400"/>
      <c r="G5461" s="401"/>
      <c r="H5461" s="401"/>
      <c r="I5461" s="401"/>
      <c r="J5461" s="194"/>
      <c r="K5461" s="194"/>
      <c r="L5461" s="195"/>
      <c r="M5461" s="196"/>
      <c r="N5461" s="197"/>
      <c r="O5461" s="197"/>
      <c r="P5461" s="231"/>
    </row>
    <row r="5462" spans="2:16">
      <c r="B5462" s="351"/>
      <c r="C5462" s="435"/>
      <c r="D5462" s="399"/>
      <c r="E5462" s="400"/>
      <c r="G5462" s="401"/>
      <c r="H5462" s="401"/>
      <c r="I5462" s="401"/>
      <c r="J5462" s="194"/>
      <c r="K5462" s="194"/>
      <c r="L5462" s="195"/>
      <c r="M5462" s="196"/>
      <c r="N5462" s="197"/>
      <c r="O5462" s="197"/>
      <c r="P5462" s="231"/>
    </row>
    <row r="5463" spans="2:16">
      <c r="B5463" s="351"/>
      <c r="C5463" s="435"/>
      <c r="D5463" s="399"/>
      <c r="E5463" s="400"/>
      <c r="G5463" s="401"/>
      <c r="H5463" s="401"/>
      <c r="I5463" s="401"/>
      <c r="J5463" s="194"/>
      <c r="K5463" s="194"/>
      <c r="L5463" s="195"/>
      <c r="M5463" s="196"/>
      <c r="N5463" s="197"/>
      <c r="O5463" s="197"/>
      <c r="P5463" s="231"/>
    </row>
    <row r="5464" spans="2:16">
      <c r="B5464" s="351"/>
      <c r="C5464" s="435"/>
      <c r="D5464" s="399"/>
      <c r="E5464" s="400"/>
      <c r="G5464" s="401"/>
      <c r="H5464" s="401"/>
      <c r="I5464" s="401"/>
      <c r="J5464" s="194"/>
      <c r="K5464" s="194"/>
      <c r="L5464" s="195"/>
      <c r="M5464" s="196"/>
      <c r="N5464" s="197"/>
      <c r="O5464" s="197"/>
      <c r="P5464" s="231"/>
    </row>
    <row r="5465" spans="2:16">
      <c r="B5465" s="351"/>
      <c r="C5465" s="435"/>
      <c r="D5465" s="399"/>
      <c r="E5465" s="400"/>
      <c r="G5465" s="401"/>
      <c r="H5465" s="401"/>
      <c r="I5465" s="401"/>
      <c r="J5465" s="194"/>
      <c r="K5465" s="194"/>
      <c r="L5465" s="195"/>
      <c r="M5465" s="196"/>
      <c r="N5465" s="197"/>
      <c r="O5465" s="197"/>
      <c r="P5465" s="231"/>
    </row>
    <row r="5466" spans="2:16">
      <c r="B5466" s="351"/>
      <c r="C5466" s="435"/>
      <c r="D5466" s="399"/>
      <c r="E5466" s="400"/>
      <c r="G5466" s="401"/>
      <c r="H5466" s="401"/>
      <c r="I5466" s="401"/>
      <c r="J5466" s="194"/>
      <c r="K5466" s="194"/>
      <c r="L5466" s="195"/>
      <c r="M5466" s="196"/>
      <c r="N5466" s="197"/>
      <c r="O5466" s="197"/>
      <c r="P5466" s="231"/>
    </row>
    <row r="5467" spans="2:16">
      <c r="B5467" s="402"/>
      <c r="C5467" s="435"/>
      <c r="D5467" s="404"/>
      <c r="E5467" s="405"/>
      <c r="G5467" s="406"/>
      <c r="H5467" s="406"/>
      <c r="I5467" s="406"/>
      <c r="J5467" s="194"/>
      <c r="K5467" s="194"/>
      <c r="L5467" s="195"/>
      <c r="M5467" s="196"/>
      <c r="N5467" s="197"/>
      <c r="O5467" s="197"/>
      <c r="P5467" s="221"/>
    </row>
    <row r="5468" spans="2:16">
      <c r="B5468" s="351"/>
      <c r="C5468" s="435"/>
      <c r="D5468" s="399"/>
      <c r="E5468" s="400"/>
      <c r="G5468" s="401"/>
      <c r="H5468" s="401"/>
      <c r="I5468" s="401"/>
      <c r="J5468" s="194"/>
      <c r="K5468" s="194"/>
      <c r="L5468" s="195"/>
      <c r="M5468" s="196"/>
      <c r="N5468" s="197"/>
      <c r="O5468" s="197"/>
      <c r="P5468" s="231"/>
    </row>
    <row r="5469" spans="2:16">
      <c r="B5469" s="351"/>
      <c r="C5469" s="435"/>
      <c r="D5469" s="399"/>
      <c r="E5469" s="400"/>
      <c r="G5469" s="401"/>
      <c r="H5469" s="401"/>
      <c r="I5469" s="401"/>
      <c r="J5469" s="194"/>
      <c r="K5469" s="194"/>
      <c r="L5469" s="195"/>
      <c r="M5469" s="196"/>
      <c r="N5469" s="197"/>
      <c r="O5469" s="197"/>
      <c r="P5469" s="231"/>
    </row>
    <row r="5470" spans="2:16">
      <c r="B5470" s="351"/>
      <c r="C5470" s="435"/>
      <c r="D5470" s="399"/>
      <c r="E5470" s="400"/>
      <c r="G5470" s="401"/>
      <c r="H5470" s="401"/>
      <c r="I5470" s="401"/>
      <c r="J5470" s="194"/>
      <c r="K5470" s="194"/>
      <c r="L5470" s="195"/>
      <c r="M5470" s="196"/>
      <c r="N5470" s="197"/>
      <c r="O5470" s="197"/>
      <c r="P5470" s="231"/>
    </row>
    <row r="5471" spans="2:16">
      <c r="B5471" s="351"/>
      <c r="C5471" s="435"/>
      <c r="D5471" s="399"/>
      <c r="E5471" s="400"/>
      <c r="G5471" s="401"/>
      <c r="H5471" s="401"/>
      <c r="I5471" s="401"/>
      <c r="J5471" s="194"/>
      <c r="K5471" s="194"/>
      <c r="L5471" s="195"/>
      <c r="M5471" s="196"/>
      <c r="N5471" s="197"/>
      <c r="O5471" s="197"/>
      <c r="P5471" s="231"/>
    </row>
    <row r="5472" spans="2:16">
      <c r="B5472" s="351"/>
      <c r="C5472" s="435"/>
      <c r="D5472" s="399"/>
      <c r="E5472" s="400"/>
      <c r="G5472" s="401"/>
      <c r="H5472" s="401"/>
      <c r="I5472" s="401"/>
      <c r="J5472" s="194"/>
      <c r="K5472" s="194"/>
      <c r="L5472" s="195"/>
      <c r="M5472" s="196"/>
      <c r="N5472" s="197"/>
      <c r="O5472" s="197"/>
      <c r="P5472" s="231"/>
    </row>
    <row r="5473" spans="2:16">
      <c r="B5473" s="351"/>
      <c r="C5473" s="435"/>
      <c r="D5473" s="399"/>
      <c r="E5473" s="400"/>
      <c r="G5473" s="401"/>
      <c r="H5473" s="401"/>
      <c r="I5473" s="401"/>
      <c r="J5473" s="194"/>
      <c r="K5473" s="194"/>
      <c r="L5473" s="195"/>
      <c r="M5473" s="196"/>
      <c r="N5473" s="197"/>
      <c r="O5473" s="197"/>
      <c r="P5473" s="231"/>
    </row>
    <row r="5474" spans="2:16">
      <c r="B5474" s="351"/>
      <c r="C5474" s="435"/>
      <c r="D5474" s="399"/>
      <c r="E5474" s="400"/>
      <c r="G5474" s="401"/>
      <c r="H5474" s="401"/>
      <c r="I5474" s="401"/>
      <c r="J5474" s="194"/>
      <c r="K5474" s="194"/>
      <c r="L5474" s="195"/>
      <c r="M5474" s="196"/>
      <c r="N5474" s="197"/>
      <c r="O5474" s="197"/>
      <c r="P5474" s="231"/>
    </row>
    <row r="5475" spans="2:16">
      <c r="B5475" s="351"/>
      <c r="C5475" s="435"/>
      <c r="D5475" s="399"/>
      <c r="E5475" s="400"/>
      <c r="G5475" s="401"/>
      <c r="H5475" s="401"/>
      <c r="I5475" s="401"/>
      <c r="J5475" s="194"/>
      <c r="K5475" s="194"/>
      <c r="L5475" s="195"/>
      <c r="M5475" s="196"/>
      <c r="N5475" s="197"/>
      <c r="O5475" s="197"/>
      <c r="P5475" s="231"/>
    </row>
    <row r="5476" spans="2:16">
      <c r="B5476" s="351"/>
      <c r="C5476" s="435"/>
      <c r="D5476" s="399"/>
      <c r="E5476" s="400"/>
      <c r="G5476" s="401"/>
      <c r="H5476" s="401"/>
      <c r="I5476" s="401"/>
      <c r="J5476" s="194"/>
      <c r="K5476" s="194"/>
      <c r="L5476" s="195"/>
      <c r="M5476" s="196"/>
      <c r="N5476" s="197"/>
      <c r="O5476" s="197"/>
      <c r="P5476" s="231"/>
    </row>
    <row r="5477" spans="2:16">
      <c r="B5477" s="351"/>
      <c r="C5477" s="435"/>
      <c r="D5477" s="399"/>
      <c r="E5477" s="400"/>
      <c r="G5477" s="401"/>
      <c r="H5477" s="401"/>
      <c r="I5477" s="401"/>
      <c r="J5477" s="194"/>
      <c r="K5477" s="194"/>
      <c r="L5477" s="195"/>
      <c r="M5477" s="196"/>
      <c r="N5477" s="197"/>
      <c r="O5477" s="197"/>
      <c r="P5477" s="231"/>
    </row>
    <row r="5478" spans="2:16">
      <c r="B5478" s="351"/>
      <c r="C5478" s="435"/>
      <c r="D5478" s="399"/>
      <c r="E5478" s="400"/>
      <c r="G5478" s="401"/>
      <c r="H5478" s="401"/>
      <c r="I5478" s="401"/>
      <c r="J5478" s="194"/>
      <c r="K5478" s="194"/>
      <c r="L5478" s="195"/>
      <c r="M5478" s="196"/>
      <c r="N5478" s="197"/>
      <c r="O5478" s="197"/>
      <c r="P5478" s="231"/>
    </row>
    <row r="5479" spans="2:16">
      <c r="B5479" s="351"/>
      <c r="C5479" s="435"/>
      <c r="D5479" s="399"/>
      <c r="E5479" s="400"/>
      <c r="G5479" s="401"/>
      <c r="H5479" s="401"/>
      <c r="I5479" s="401"/>
      <c r="J5479" s="194"/>
      <c r="K5479" s="194"/>
      <c r="L5479" s="195"/>
      <c r="M5479" s="196"/>
      <c r="N5479" s="197"/>
      <c r="O5479" s="197"/>
      <c r="P5479" s="231"/>
    </row>
    <row r="5480" spans="2:16">
      <c r="B5480" s="351"/>
      <c r="C5480" s="435"/>
      <c r="D5480" s="399"/>
      <c r="E5480" s="400"/>
      <c r="G5480" s="401"/>
      <c r="H5480" s="401"/>
      <c r="I5480" s="401"/>
      <c r="J5480" s="194"/>
      <c r="K5480" s="194"/>
      <c r="L5480" s="195"/>
      <c r="M5480" s="196"/>
      <c r="N5480" s="197"/>
      <c r="O5480" s="197"/>
      <c r="P5480" s="231"/>
    </row>
    <row r="5481" spans="2:16">
      <c r="B5481" s="351"/>
      <c r="C5481" s="435"/>
      <c r="D5481" s="399"/>
      <c r="E5481" s="400"/>
      <c r="G5481" s="401"/>
      <c r="H5481" s="401"/>
      <c r="I5481" s="401"/>
      <c r="J5481" s="194"/>
      <c r="K5481" s="194"/>
      <c r="L5481" s="195"/>
      <c r="M5481" s="196"/>
      <c r="N5481" s="197"/>
      <c r="O5481" s="197"/>
      <c r="P5481" s="231"/>
    </row>
    <row r="5482" spans="2:16">
      <c r="B5482" s="351"/>
      <c r="C5482" s="435"/>
      <c r="D5482" s="399"/>
      <c r="E5482" s="400"/>
      <c r="G5482" s="401"/>
      <c r="H5482" s="401"/>
      <c r="I5482" s="401"/>
      <c r="J5482" s="194"/>
      <c r="K5482" s="194"/>
      <c r="L5482" s="195"/>
      <c r="M5482" s="196"/>
      <c r="N5482" s="197"/>
      <c r="O5482" s="197"/>
      <c r="P5482" s="231"/>
    </row>
    <row r="5483" spans="2:16">
      <c r="B5483" s="351"/>
      <c r="C5483" s="435"/>
      <c r="D5483" s="399"/>
      <c r="E5483" s="400"/>
      <c r="G5483" s="401"/>
      <c r="H5483" s="401"/>
      <c r="I5483" s="401"/>
      <c r="J5483" s="194"/>
      <c r="K5483" s="194"/>
      <c r="L5483" s="195"/>
      <c r="M5483" s="196"/>
      <c r="N5483" s="197"/>
      <c r="O5483" s="197"/>
      <c r="P5483" s="231"/>
    </row>
    <row r="5484" spans="2:16">
      <c r="B5484" s="351"/>
      <c r="C5484" s="435"/>
      <c r="D5484" s="399"/>
      <c r="E5484" s="400"/>
      <c r="G5484" s="401"/>
      <c r="H5484" s="401"/>
      <c r="I5484" s="401"/>
      <c r="J5484" s="194"/>
      <c r="K5484" s="194"/>
      <c r="L5484" s="195"/>
      <c r="M5484" s="196"/>
      <c r="N5484" s="197"/>
      <c r="O5484" s="197"/>
      <c r="P5484" s="231"/>
    </row>
    <row r="5485" spans="2:16">
      <c r="B5485" s="351"/>
      <c r="C5485" s="435"/>
      <c r="D5485" s="399"/>
      <c r="E5485" s="400"/>
      <c r="G5485" s="401"/>
      <c r="H5485" s="401"/>
      <c r="I5485" s="401"/>
      <c r="J5485" s="194"/>
      <c r="K5485" s="194"/>
      <c r="L5485" s="195"/>
      <c r="M5485" s="196"/>
      <c r="N5485" s="197"/>
      <c r="O5485" s="197"/>
      <c r="P5485" s="231"/>
    </row>
    <row r="5486" spans="2:16">
      <c r="B5486" s="351"/>
      <c r="C5486" s="435"/>
      <c r="D5486" s="399"/>
      <c r="E5486" s="400"/>
      <c r="G5486" s="401"/>
      <c r="H5486" s="401"/>
      <c r="I5486" s="401"/>
      <c r="J5486" s="194"/>
      <c r="K5486" s="194"/>
      <c r="L5486" s="195"/>
      <c r="M5486" s="196"/>
      <c r="N5486" s="197"/>
      <c r="O5486" s="197"/>
      <c r="P5486" s="231"/>
    </row>
    <row r="5487" spans="2:16">
      <c r="B5487" s="351"/>
      <c r="C5487" s="435"/>
      <c r="D5487" s="399"/>
      <c r="E5487" s="400"/>
      <c r="G5487" s="401"/>
      <c r="H5487" s="401"/>
      <c r="I5487" s="401"/>
      <c r="J5487" s="194"/>
      <c r="K5487" s="194"/>
      <c r="L5487" s="195"/>
      <c r="M5487" s="196"/>
      <c r="N5487" s="197"/>
      <c r="O5487" s="197"/>
      <c r="P5487" s="231"/>
    </row>
    <row r="5488" spans="2:16">
      <c r="B5488" s="351"/>
      <c r="C5488" s="435"/>
      <c r="D5488" s="399"/>
      <c r="E5488" s="400"/>
      <c r="G5488" s="401"/>
      <c r="H5488" s="401"/>
      <c r="I5488" s="401"/>
      <c r="J5488" s="194"/>
      <c r="K5488" s="194"/>
      <c r="L5488" s="195"/>
      <c r="M5488" s="196"/>
      <c r="N5488" s="197"/>
      <c r="O5488" s="197"/>
      <c r="P5488" s="231"/>
    </row>
    <row r="5489" spans="2:16">
      <c r="B5489" s="351"/>
      <c r="C5489" s="435"/>
      <c r="D5489" s="399"/>
      <c r="E5489" s="400"/>
      <c r="G5489" s="401"/>
      <c r="H5489" s="401"/>
      <c r="I5489" s="401"/>
      <c r="J5489" s="194"/>
      <c r="K5489" s="194"/>
      <c r="L5489" s="195"/>
      <c r="M5489" s="196"/>
      <c r="N5489" s="197"/>
      <c r="O5489" s="197"/>
      <c r="P5489" s="231"/>
    </row>
    <row r="5490" spans="2:16">
      <c r="B5490" s="351"/>
      <c r="C5490" s="435"/>
      <c r="D5490" s="399"/>
      <c r="E5490" s="400"/>
      <c r="G5490" s="401"/>
      <c r="H5490" s="401"/>
      <c r="I5490" s="401"/>
      <c r="J5490" s="194"/>
      <c r="K5490" s="194"/>
      <c r="L5490" s="195"/>
      <c r="M5490" s="196"/>
      <c r="N5490" s="197"/>
      <c r="O5490" s="197"/>
      <c r="P5490" s="231"/>
    </row>
    <row r="5491" spans="2:16">
      <c r="B5491" s="351"/>
      <c r="C5491" s="435"/>
      <c r="D5491" s="399"/>
      <c r="E5491" s="400"/>
      <c r="G5491" s="401"/>
      <c r="H5491" s="401"/>
      <c r="I5491" s="401"/>
      <c r="J5491" s="194"/>
      <c r="K5491" s="194"/>
      <c r="L5491" s="195"/>
      <c r="M5491" s="196"/>
      <c r="N5491" s="197"/>
      <c r="O5491" s="197"/>
      <c r="P5491" s="231"/>
    </row>
    <row r="5492" spans="2:16">
      <c r="B5492" s="402"/>
      <c r="C5492" s="435"/>
      <c r="D5492" s="404"/>
      <c r="E5492" s="405"/>
      <c r="G5492" s="406"/>
      <c r="H5492" s="406"/>
      <c r="I5492" s="406"/>
      <c r="J5492" s="194"/>
      <c r="K5492" s="194"/>
      <c r="L5492" s="195"/>
      <c r="M5492" s="196"/>
      <c r="N5492" s="197"/>
      <c r="O5492" s="197"/>
      <c r="P5492" s="221"/>
    </row>
    <row r="5493" spans="2:16">
      <c r="B5493" s="351"/>
      <c r="C5493" s="435"/>
      <c r="D5493" s="399"/>
      <c r="E5493" s="400"/>
      <c r="G5493" s="401"/>
      <c r="H5493" s="401"/>
      <c r="I5493" s="401"/>
      <c r="J5493" s="194"/>
      <c r="K5493" s="194"/>
      <c r="L5493" s="195"/>
      <c r="M5493" s="196"/>
      <c r="N5493" s="197"/>
      <c r="O5493" s="197"/>
      <c r="P5493" s="231"/>
    </row>
    <row r="5494" spans="2:16">
      <c r="B5494" s="351"/>
      <c r="C5494" s="435"/>
      <c r="D5494" s="399"/>
      <c r="E5494" s="400"/>
      <c r="G5494" s="401"/>
      <c r="H5494" s="401"/>
      <c r="I5494" s="401"/>
      <c r="J5494" s="194"/>
      <c r="K5494" s="194"/>
      <c r="L5494" s="195"/>
      <c r="M5494" s="196"/>
      <c r="N5494" s="197"/>
      <c r="O5494" s="197"/>
      <c r="P5494" s="231"/>
    </row>
    <row r="5495" spans="2:16">
      <c r="B5495" s="351"/>
      <c r="C5495" s="435"/>
      <c r="D5495" s="399"/>
      <c r="E5495" s="400"/>
      <c r="G5495" s="401"/>
      <c r="H5495" s="401"/>
      <c r="I5495" s="401"/>
      <c r="J5495" s="194"/>
      <c r="K5495" s="194"/>
      <c r="L5495" s="195"/>
      <c r="M5495" s="196"/>
      <c r="N5495" s="197"/>
      <c r="O5495" s="197"/>
      <c r="P5495" s="231"/>
    </row>
    <row r="5496" spans="2:16">
      <c r="B5496" s="351"/>
      <c r="C5496" s="435"/>
      <c r="D5496" s="399"/>
      <c r="E5496" s="400"/>
      <c r="G5496" s="401"/>
      <c r="H5496" s="401"/>
      <c r="I5496" s="401"/>
      <c r="J5496" s="194"/>
      <c r="K5496" s="194"/>
      <c r="L5496" s="195"/>
      <c r="M5496" s="196"/>
      <c r="N5496" s="197"/>
      <c r="O5496" s="197"/>
      <c r="P5496" s="231"/>
    </row>
    <row r="5497" spans="2:16">
      <c r="B5497" s="351"/>
      <c r="C5497" s="435"/>
      <c r="D5497" s="399"/>
      <c r="E5497" s="400"/>
      <c r="G5497" s="401"/>
      <c r="H5497" s="401"/>
      <c r="I5497" s="401"/>
      <c r="J5497" s="194"/>
      <c r="K5497" s="194"/>
      <c r="L5497" s="195"/>
      <c r="M5497" s="196"/>
      <c r="N5497" s="197"/>
      <c r="O5497" s="197"/>
      <c r="P5497" s="231"/>
    </row>
    <row r="5498" spans="2:16">
      <c r="B5498" s="351"/>
      <c r="C5498" s="435"/>
      <c r="D5498" s="399"/>
      <c r="E5498" s="400"/>
      <c r="G5498" s="401"/>
      <c r="H5498" s="401"/>
      <c r="I5498" s="401"/>
      <c r="J5498" s="194"/>
      <c r="K5498" s="194"/>
      <c r="L5498" s="195"/>
      <c r="M5498" s="196"/>
      <c r="N5498" s="197"/>
      <c r="O5498" s="197"/>
      <c r="P5498" s="231"/>
    </row>
    <row r="5499" spans="2:16">
      <c r="B5499" s="351"/>
      <c r="C5499" s="435"/>
      <c r="D5499" s="399"/>
      <c r="E5499" s="400"/>
      <c r="G5499" s="401"/>
      <c r="H5499" s="401"/>
      <c r="I5499" s="401"/>
      <c r="J5499" s="194"/>
      <c r="K5499" s="194"/>
      <c r="L5499" s="195"/>
      <c r="M5499" s="196"/>
      <c r="N5499" s="197"/>
      <c r="O5499" s="197"/>
      <c r="P5499" s="231"/>
    </row>
    <row r="5500" spans="2:16">
      <c r="B5500" s="351"/>
      <c r="C5500" s="435"/>
      <c r="D5500" s="399"/>
      <c r="E5500" s="400"/>
      <c r="G5500" s="401"/>
      <c r="H5500" s="401"/>
      <c r="I5500" s="401"/>
      <c r="J5500" s="194"/>
      <c r="K5500" s="194"/>
      <c r="L5500" s="195"/>
      <c r="M5500" s="196"/>
      <c r="N5500" s="197"/>
      <c r="O5500" s="197"/>
      <c r="P5500" s="231"/>
    </row>
    <row r="5501" spans="2:16">
      <c r="B5501" s="351"/>
      <c r="C5501" s="435"/>
      <c r="D5501" s="399"/>
      <c r="E5501" s="400"/>
      <c r="G5501" s="401"/>
      <c r="H5501" s="401"/>
      <c r="I5501" s="401"/>
      <c r="J5501" s="194"/>
      <c r="K5501" s="194"/>
      <c r="L5501" s="195"/>
      <c r="M5501" s="196"/>
      <c r="N5501" s="197"/>
      <c r="O5501" s="197"/>
      <c r="P5501" s="231"/>
    </row>
    <row r="5502" spans="2:16">
      <c r="B5502" s="351"/>
      <c r="C5502" s="435"/>
      <c r="D5502" s="399"/>
      <c r="E5502" s="400"/>
      <c r="G5502" s="401"/>
      <c r="H5502" s="401"/>
      <c r="I5502" s="401"/>
      <c r="J5502" s="194"/>
      <c r="K5502" s="194"/>
      <c r="L5502" s="195"/>
      <c r="M5502" s="196"/>
      <c r="N5502" s="197"/>
      <c r="O5502" s="197"/>
      <c r="P5502" s="231"/>
    </row>
    <row r="5503" spans="2:16">
      <c r="B5503" s="351"/>
      <c r="C5503" s="435"/>
      <c r="D5503" s="399"/>
      <c r="E5503" s="400"/>
      <c r="G5503" s="401"/>
      <c r="H5503" s="401"/>
      <c r="I5503" s="401"/>
      <c r="J5503" s="194"/>
      <c r="K5503" s="194"/>
      <c r="L5503" s="195"/>
      <c r="M5503" s="196"/>
      <c r="N5503" s="197"/>
      <c r="O5503" s="197"/>
      <c r="P5503" s="231"/>
    </row>
    <row r="5504" spans="2:16">
      <c r="B5504" s="351"/>
      <c r="C5504" s="435"/>
      <c r="D5504" s="399"/>
      <c r="E5504" s="400"/>
      <c r="G5504" s="401"/>
      <c r="H5504" s="401"/>
      <c r="I5504" s="401"/>
      <c r="J5504" s="194"/>
      <c r="K5504" s="194"/>
      <c r="L5504" s="195"/>
      <c r="M5504" s="196"/>
      <c r="N5504" s="197"/>
      <c r="O5504" s="197"/>
      <c r="P5504" s="231"/>
    </row>
    <row r="5505" spans="2:16">
      <c r="B5505" s="351"/>
      <c r="C5505" s="435"/>
      <c r="D5505" s="399"/>
      <c r="E5505" s="400"/>
      <c r="G5505" s="401"/>
      <c r="H5505" s="401"/>
      <c r="I5505" s="401"/>
      <c r="J5505" s="194"/>
      <c r="K5505" s="194"/>
      <c r="L5505" s="195"/>
      <c r="M5505" s="196"/>
      <c r="N5505" s="197"/>
      <c r="O5505" s="197"/>
      <c r="P5505" s="231"/>
    </row>
    <row r="5506" spans="2:16">
      <c r="B5506" s="351"/>
      <c r="C5506" s="435"/>
      <c r="D5506" s="399"/>
      <c r="E5506" s="400"/>
      <c r="G5506" s="401"/>
      <c r="H5506" s="401"/>
      <c r="I5506" s="401"/>
      <c r="J5506" s="194"/>
      <c r="K5506" s="194"/>
      <c r="L5506" s="195"/>
      <c r="M5506" s="196"/>
      <c r="N5506" s="197"/>
      <c r="O5506" s="197"/>
      <c r="P5506" s="231"/>
    </row>
    <row r="5507" spans="2:16">
      <c r="B5507" s="351"/>
      <c r="C5507" s="435"/>
      <c r="D5507" s="399"/>
      <c r="E5507" s="400"/>
      <c r="G5507" s="401"/>
      <c r="H5507" s="401"/>
      <c r="I5507" s="401"/>
      <c r="J5507" s="194"/>
      <c r="K5507" s="194"/>
      <c r="L5507" s="195"/>
      <c r="M5507" s="196"/>
      <c r="N5507" s="197"/>
      <c r="O5507" s="197"/>
      <c r="P5507" s="231"/>
    </row>
    <row r="5508" spans="2:16">
      <c r="B5508" s="351"/>
      <c r="C5508" s="435"/>
      <c r="D5508" s="399"/>
      <c r="E5508" s="400"/>
      <c r="G5508" s="401"/>
      <c r="H5508" s="401"/>
      <c r="I5508" s="401"/>
      <c r="J5508" s="194"/>
      <c r="K5508" s="194"/>
      <c r="L5508" s="195"/>
      <c r="M5508" s="196"/>
      <c r="N5508" s="197"/>
      <c r="O5508" s="197"/>
      <c r="P5508" s="231"/>
    </row>
    <row r="5509" spans="2:16">
      <c r="B5509" s="402"/>
      <c r="C5509" s="435"/>
      <c r="D5509" s="404"/>
      <c r="E5509" s="405"/>
      <c r="G5509" s="406"/>
      <c r="H5509" s="406"/>
      <c r="I5509" s="406"/>
      <c r="J5509" s="194"/>
      <c r="K5509" s="194"/>
      <c r="L5509" s="195"/>
      <c r="M5509" s="196"/>
      <c r="N5509" s="197"/>
      <c r="O5509" s="197"/>
      <c r="P5509" s="221"/>
    </row>
    <row r="5510" spans="2:16">
      <c r="B5510" s="351"/>
      <c r="C5510" s="435"/>
      <c r="D5510" s="399"/>
      <c r="E5510" s="400"/>
      <c r="G5510" s="401"/>
      <c r="H5510" s="401"/>
      <c r="I5510" s="401"/>
      <c r="J5510" s="194"/>
      <c r="K5510" s="194"/>
      <c r="L5510" s="195"/>
      <c r="M5510" s="196"/>
      <c r="N5510" s="197"/>
      <c r="O5510" s="197"/>
      <c r="P5510" s="231"/>
    </row>
    <row r="5511" spans="2:16">
      <c r="B5511" s="351"/>
      <c r="C5511" s="435"/>
      <c r="D5511" s="399"/>
      <c r="E5511" s="400"/>
      <c r="G5511" s="401"/>
      <c r="H5511" s="401"/>
      <c r="I5511" s="401"/>
      <c r="J5511" s="194"/>
      <c r="K5511" s="194"/>
      <c r="L5511" s="195"/>
      <c r="M5511" s="196"/>
      <c r="N5511" s="197"/>
      <c r="O5511" s="197"/>
      <c r="P5511" s="231"/>
    </row>
    <row r="5512" spans="2:16">
      <c r="B5512" s="351"/>
      <c r="C5512" s="435"/>
      <c r="D5512" s="399"/>
      <c r="E5512" s="400"/>
      <c r="G5512" s="401"/>
      <c r="H5512" s="401"/>
      <c r="I5512" s="401"/>
      <c r="J5512" s="194"/>
      <c r="K5512" s="194"/>
      <c r="L5512" s="195"/>
      <c r="M5512" s="196"/>
      <c r="N5512" s="197"/>
      <c r="O5512" s="197"/>
      <c r="P5512" s="231"/>
    </row>
    <row r="5513" spans="2:16">
      <c r="B5513" s="351"/>
      <c r="C5513" s="435"/>
      <c r="D5513" s="399"/>
      <c r="E5513" s="400"/>
      <c r="G5513" s="401"/>
      <c r="H5513" s="401"/>
      <c r="I5513" s="401"/>
      <c r="J5513" s="194"/>
      <c r="K5513" s="194"/>
      <c r="L5513" s="195"/>
      <c r="M5513" s="196"/>
      <c r="N5513" s="197"/>
      <c r="O5513" s="197"/>
      <c r="P5513" s="231"/>
    </row>
    <row r="5514" spans="2:16">
      <c r="B5514" s="351"/>
      <c r="C5514" s="435"/>
      <c r="D5514" s="399"/>
      <c r="E5514" s="400"/>
      <c r="G5514" s="401"/>
      <c r="H5514" s="401"/>
      <c r="I5514" s="401"/>
      <c r="J5514" s="194"/>
      <c r="K5514" s="194"/>
      <c r="L5514" s="195"/>
      <c r="M5514" s="196"/>
      <c r="N5514" s="197"/>
      <c r="O5514" s="197"/>
      <c r="P5514" s="231"/>
    </row>
    <row r="5515" spans="2:16">
      <c r="B5515" s="351"/>
      <c r="C5515" s="435"/>
      <c r="D5515" s="399"/>
      <c r="E5515" s="400"/>
      <c r="G5515" s="401"/>
      <c r="H5515" s="401"/>
      <c r="I5515" s="401"/>
      <c r="J5515" s="194"/>
      <c r="K5515" s="194"/>
      <c r="L5515" s="195"/>
      <c r="M5515" s="196"/>
      <c r="N5515" s="197"/>
      <c r="O5515" s="197"/>
      <c r="P5515" s="231"/>
    </row>
    <row r="5516" spans="2:16">
      <c r="B5516" s="351"/>
      <c r="C5516" s="435"/>
      <c r="D5516" s="399"/>
      <c r="E5516" s="400"/>
      <c r="G5516" s="401"/>
      <c r="H5516" s="401"/>
      <c r="I5516" s="401"/>
      <c r="J5516" s="194"/>
      <c r="K5516" s="194"/>
      <c r="L5516" s="195"/>
      <c r="M5516" s="196"/>
      <c r="N5516" s="197"/>
      <c r="O5516" s="197"/>
      <c r="P5516" s="231"/>
    </row>
    <row r="5517" spans="2:16">
      <c r="B5517" s="351"/>
      <c r="C5517" s="435"/>
      <c r="D5517" s="399"/>
      <c r="E5517" s="400"/>
      <c r="G5517" s="401"/>
      <c r="H5517" s="401"/>
      <c r="I5517" s="401"/>
      <c r="J5517" s="194"/>
      <c r="K5517" s="194"/>
      <c r="L5517" s="195"/>
      <c r="M5517" s="196"/>
      <c r="N5517" s="197"/>
      <c r="O5517" s="197"/>
      <c r="P5517" s="231"/>
    </row>
    <row r="5518" spans="2:16">
      <c r="B5518" s="351"/>
      <c r="C5518" s="435"/>
      <c r="D5518" s="399"/>
      <c r="E5518" s="400"/>
      <c r="G5518" s="401"/>
      <c r="H5518" s="401"/>
      <c r="I5518" s="401"/>
      <c r="J5518" s="194"/>
      <c r="K5518" s="194"/>
      <c r="L5518" s="195"/>
      <c r="M5518" s="196"/>
      <c r="N5518" s="197"/>
      <c r="O5518" s="197"/>
      <c r="P5518" s="231"/>
    </row>
    <row r="5519" spans="2:16">
      <c r="B5519" s="351"/>
      <c r="C5519" s="435"/>
      <c r="D5519" s="399"/>
      <c r="E5519" s="400"/>
      <c r="G5519" s="401"/>
      <c r="H5519" s="401"/>
      <c r="I5519" s="401"/>
      <c r="J5519" s="194"/>
      <c r="K5519" s="194"/>
      <c r="L5519" s="195"/>
      <c r="M5519" s="196"/>
      <c r="N5519" s="197"/>
      <c r="O5519" s="197"/>
      <c r="P5519" s="231"/>
    </row>
    <row r="5520" spans="2:16">
      <c r="B5520" s="351"/>
      <c r="C5520" s="435"/>
      <c r="D5520" s="399"/>
      <c r="E5520" s="400"/>
      <c r="G5520" s="401"/>
      <c r="H5520" s="401"/>
      <c r="I5520" s="401"/>
      <c r="J5520" s="194"/>
      <c r="K5520" s="194"/>
      <c r="L5520" s="195"/>
      <c r="M5520" s="196"/>
      <c r="N5520" s="197"/>
      <c r="O5520" s="197"/>
      <c r="P5520" s="231"/>
    </row>
    <row r="5521" spans="2:16">
      <c r="B5521" s="351"/>
      <c r="C5521" s="435"/>
      <c r="D5521" s="399"/>
      <c r="E5521" s="400"/>
      <c r="G5521" s="401"/>
      <c r="H5521" s="401"/>
      <c r="I5521" s="401"/>
      <c r="J5521" s="194"/>
      <c r="K5521" s="194"/>
      <c r="L5521" s="195"/>
      <c r="M5521" s="196"/>
      <c r="N5521" s="197"/>
      <c r="O5521" s="197"/>
      <c r="P5521" s="231"/>
    </row>
    <row r="5522" spans="2:16">
      <c r="B5522" s="351"/>
      <c r="C5522" s="435"/>
      <c r="D5522" s="399"/>
      <c r="E5522" s="400"/>
      <c r="G5522" s="401"/>
      <c r="H5522" s="401"/>
      <c r="I5522" s="401"/>
      <c r="J5522" s="194"/>
      <c r="K5522" s="194"/>
      <c r="L5522" s="195"/>
      <c r="M5522" s="196"/>
      <c r="N5522" s="197"/>
      <c r="O5522" s="197"/>
      <c r="P5522" s="231"/>
    </row>
    <row r="5523" spans="2:16">
      <c r="B5523" s="351"/>
      <c r="C5523" s="435"/>
      <c r="D5523" s="399"/>
      <c r="E5523" s="400"/>
      <c r="G5523" s="401"/>
      <c r="H5523" s="401"/>
      <c r="I5523" s="401"/>
      <c r="J5523" s="194"/>
      <c r="K5523" s="194"/>
      <c r="L5523" s="195"/>
      <c r="M5523" s="196"/>
      <c r="N5523" s="197"/>
      <c r="O5523" s="197"/>
      <c r="P5523" s="231"/>
    </row>
    <row r="5524" spans="2:16">
      <c r="B5524" s="351"/>
      <c r="C5524" s="435"/>
      <c r="D5524" s="399"/>
      <c r="E5524" s="400"/>
      <c r="G5524" s="401"/>
      <c r="H5524" s="401"/>
      <c r="I5524" s="401"/>
      <c r="J5524" s="194"/>
      <c r="K5524" s="194"/>
      <c r="L5524" s="195"/>
      <c r="M5524" s="196"/>
      <c r="N5524" s="197"/>
      <c r="O5524" s="197"/>
      <c r="P5524" s="231"/>
    </row>
    <row r="5525" spans="2:16">
      <c r="B5525" s="351"/>
      <c r="C5525" s="435"/>
      <c r="D5525" s="399"/>
      <c r="E5525" s="400"/>
      <c r="G5525" s="401"/>
      <c r="H5525" s="401"/>
      <c r="I5525" s="401"/>
      <c r="J5525" s="194"/>
      <c r="K5525" s="194"/>
      <c r="L5525" s="195"/>
      <c r="M5525" s="196"/>
      <c r="N5525" s="197"/>
      <c r="O5525" s="197"/>
      <c r="P5525" s="231"/>
    </row>
    <row r="5526" spans="2:16">
      <c r="B5526" s="351"/>
      <c r="C5526" s="435"/>
      <c r="D5526" s="399"/>
      <c r="E5526" s="400"/>
      <c r="G5526" s="401"/>
      <c r="H5526" s="401"/>
      <c r="I5526" s="401"/>
      <c r="J5526" s="194"/>
      <c r="K5526" s="194"/>
      <c r="L5526" s="195"/>
      <c r="M5526" s="196"/>
      <c r="N5526" s="197"/>
      <c r="O5526" s="197"/>
      <c r="P5526" s="231"/>
    </row>
    <row r="5527" spans="2:16">
      <c r="B5527" s="351"/>
      <c r="C5527" s="435"/>
      <c r="D5527" s="399"/>
      <c r="E5527" s="400"/>
      <c r="G5527" s="401"/>
      <c r="H5527" s="401"/>
      <c r="I5527" s="401"/>
      <c r="J5527" s="194"/>
      <c r="K5527" s="194"/>
      <c r="L5527" s="195"/>
      <c r="M5527" s="196"/>
      <c r="N5527" s="197"/>
      <c r="O5527" s="197"/>
      <c r="P5527" s="231"/>
    </row>
    <row r="5528" spans="2:16">
      <c r="B5528" s="351"/>
      <c r="C5528" s="435"/>
      <c r="D5528" s="399"/>
      <c r="E5528" s="400"/>
      <c r="G5528" s="401"/>
      <c r="H5528" s="401"/>
      <c r="I5528" s="401"/>
      <c r="J5528" s="194"/>
      <c r="K5528" s="194"/>
      <c r="L5528" s="195"/>
      <c r="M5528" s="196"/>
      <c r="N5528" s="197"/>
      <c r="O5528" s="197"/>
      <c r="P5528" s="231"/>
    </row>
    <row r="5529" spans="2:16">
      <c r="B5529" s="351"/>
      <c r="C5529" s="435"/>
      <c r="D5529" s="399"/>
      <c r="E5529" s="400"/>
      <c r="G5529" s="401"/>
      <c r="H5529" s="401"/>
      <c r="I5529" s="401"/>
      <c r="J5529" s="194"/>
      <c r="K5529" s="194"/>
      <c r="L5529" s="195"/>
      <c r="M5529" s="196"/>
      <c r="N5529" s="197"/>
      <c r="O5529" s="197"/>
      <c r="P5529" s="231"/>
    </row>
    <row r="5530" spans="2:16">
      <c r="B5530" s="351"/>
      <c r="C5530" s="435"/>
      <c r="D5530" s="399"/>
      <c r="E5530" s="400"/>
      <c r="G5530" s="401"/>
      <c r="H5530" s="401"/>
      <c r="I5530" s="401"/>
      <c r="J5530" s="194"/>
      <c r="K5530" s="194"/>
      <c r="L5530" s="195"/>
      <c r="M5530" s="196"/>
      <c r="N5530" s="197"/>
      <c r="O5530" s="197"/>
      <c r="P5530" s="231"/>
    </row>
    <row r="5531" spans="2:16">
      <c r="B5531" s="351"/>
      <c r="C5531" s="435"/>
      <c r="D5531" s="399"/>
      <c r="E5531" s="400"/>
      <c r="G5531" s="401"/>
      <c r="H5531" s="401"/>
      <c r="I5531" s="401"/>
      <c r="J5531" s="194"/>
      <c r="K5531" s="194"/>
      <c r="L5531" s="195"/>
      <c r="M5531" s="196"/>
      <c r="N5531" s="197"/>
      <c r="O5531" s="197"/>
      <c r="P5531" s="231"/>
    </row>
    <row r="5532" spans="2:16">
      <c r="B5532" s="351"/>
      <c r="C5532" s="435"/>
      <c r="D5532" s="399"/>
      <c r="E5532" s="400"/>
      <c r="G5532" s="401"/>
      <c r="H5532" s="401"/>
      <c r="I5532" s="401"/>
      <c r="J5532" s="194"/>
      <c r="K5532" s="194"/>
      <c r="L5532" s="195"/>
      <c r="M5532" s="196"/>
      <c r="N5532" s="197"/>
      <c r="O5532" s="197"/>
      <c r="P5532" s="231"/>
    </row>
    <row r="5533" spans="2:16">
      <c r="B5533" s="351"/>
      <c r="C5533" s="435"/>
      <c r="D5533" s="399"/>
      <c r="E5533" s="400"/>
      <c r="G5533" s="401"/>
      <c r="H5533" s="401"/>
      <c r="I5533" s="401"/>
      <c r="J5533" s="194"/>
      <c r="K5533" s="194"/>
      <c r="L5533" s="195"/>
      <c r="M5533" s="196"/>
      <c r="N5533" s="197"/>
      <c r="O5533" s="197"/>
      <c r="P5533" s="231"/>
    </row>
    <row r="5534" spans="2:16">
      <c r="B5534" s="351"/>
      <c r="C5534" s="435"/>
      <c r="D5534" s="399"/>
      <c r="E5534" s="400"/>
      <c r="G5534" s="401"/>
      <c r="H5534" s="401"/>
      <c r="I5534" s="401"/>
      <c r="J5534" s="194"/>
      <c r="K5534" s="194"/>
      <c r="L5534" s="195"/>
      <c r="M5534" s="196"/>
      <c r="N5534" s="197"/>
      <c r="O5534" s="197"/>
      <c r="P5534" s="231"/>
    </row>
    <row r="5535" spans="2:16">
      <c r="B5535" s="351"/>
      <c r="C5535" s="435"/>
      <c r="D5535" s="399"/>
      <c r="E5535" s="400"/>
      <c r="G5535" s="401"/>
      <c r="H5535" s="401"/>
      <c r="I5535" s="401"/>
      <c r="J5535" s="194"/>
      <c r="K5535" s="194"/>
      <c r="L5535" s="195"/>
      <c r="M5535" s="196"/>
      <c r="N5535" s="197"/>
      <c r="O5535" s="197"/>
      <c r="P5535" s="231"/>
    </row>
    <row r="5536" spans="2:16">
      <c r="B5536" s="351"/>
      <c r="C5536" s="435"/>
      <c r="D5536" s="399"/>
      <c r="E5536" s="400"/>
      <c r="G5536" s="401"/>
      <c r="H5536" s="401"/>
      <c r="I5536" s="401"/>
      <c r="J5536" s="194"/>
      <c r="K5536" s="194"/>
      <c r="L5536" s="195"/>
      <c r="M5536" s="196"/>
      <c r="N5536" s="197"/>
      <c r="O5536" s="197"/>
      <c r="P5536" s="231"/>
    </row>
    <row r="5537" spans="2:16">
      <c r="B5537" s="351"/>
      <c r="C5537" s="435"/>
      <c r="D5537" s="399"/>
      <c r="E5537" s="400"/>
      <c r="G5537" s="401"/>
      <c r="H5537" s="401"/>
      <c r="I5537" s="401"/>
      <c r="J5537" s="194"/>
      <c r="K5537" s="194"/>
      <c r="L5537" s="195"/>
      <c r="M5537" s="196"/>
      <c r="N5537" s="197"/>
      <c r="O5537" s="197"/>
      <c r="P5537" s="231"/>
    </row>
    <row r="5538" spans="2:16">
      <c r="B5538" s="351"/>
      <c r="C5538" s="435"/>
      <c r="D5538" s="399"/>
      <c r="E5538" s="400"/>
      <c r="G5538" s="401"/>
      <c r="H5538" s="401"/>
      <c r="I5538" s="401"/>
      <c r="J5538" s="194"/>
      <c r="K5538" s="194"/>
      <c r="L5538" s="195"/>
      <c r="M5538" s="196"/>
      <c r="N5538" s="197"/>
      <c r="O5538" s="197"/>
      <c r="P5538" s="231"/>
    </row>
    <row r="5539" spans="2:16">
      <c r="B5539" s="351"/>
      <c r="C5539" s="435"/>
      <c r="D5539" s="399"/>
      <c r="E5539" s="400"/>
      <c r="G5539" s="401"/>
      <c r="H5539" s="401"/>
      <c r="I5539" s="401"/>
      <c r="J5539" s="194"/>
      <c r="K5539" s="194"/>
      <c r="L5539" s="195"/>
      <c r="M5539" s="196"/>
      <c r="N5539" s="197"/>
      <c r="O5539" s="197"/>
      <c r="P5539" s="231"/>
    </row>
    <row r="5540" spans="2:16">
      <c r="B5540" s="351"/>
      <c r="C5540" s="435"/>
      <c r="D5540" s="399"/>
      <c r="E5540" s="400"/>
      <c r="G5540" s="401"/>
      <c r="H5540" s="401"/>
      <c r="I5540" s="401"/>
      <c r="J5540" s="194"/>
      <c r="K5540" s="194"/>
      <c r="L5540" s="195"/>
      <c r="M5540" s="196"/>
      <c r="N5540" s="197"/>
      <c r="O5540" s="197"/>
      <c r="P5540" s="231"/>
    </row>
    <row r="5541" spans="2:16">
      <c r="B5541" s="351"/>
      <c r="C5541" s="435"/>
      <c r="D5541" s="399"/>
      <c r="E5541" s="400"/>
      <c r="G5541" s="401"/>
      <c r="H5541" s="401"/>
      <c r="I5541" s="401"/>
      <c r="J5541" s="194"/>
      <c r="K5541" s="194"/>
      <c r="L5541" s="195"/>
      <c r="M5541" s="196"/>
      <c r="N5541" s="197"/>
      <c r="O5541" s="197"/>
      <c r="P5541" s="231"/>
    </row>
    <row r="5542" spans="2:16">
      <c r="B5542" s="351"/>
      <c r="C5542" s="435"/>
      <c r="D5542" s="399"/>
      <c r="E5542" s="400"/>
      <c r="G5542" s="401"/>
      <c r="H5542" s="401"/>
      <c r="I5542" s="401"/>
      <c r="J5542" s="194"/>
      <c r="K5542" s="194"/>
      <c r="L5542" s="195"/>
      <c r="M5542" s="196"/>
      <c r="N5542" s="197"/>
      <c r="O5542" s="197"/>
      <c r="P5542" s="231"/>
    </row>
    <row r="5543" spans="2:16">
      <c r="B5543" s="351"/>
      <c r="C5543" s="435"/>
      <c r="D5543" s="399"/>
      <c r="E5543" s="400"/>
      <c r="G5543" s="401"/>
      <c r="H5543" s="401"/>
      <c r="I5543" s="401"/>
      <c r="J5543" s="194"/>
      <c r="K5543" s="194"/>
      <c r="L5543" s="195"/>
      <c r="M5543" s="196"/>
      <c r="N5543" s="197"/>
      <c r="O5543" s="197"/>
      <c r="P5543" s="231"/>
    </row>
    <row r="5544" spans="2:16">
      <c r="B5544" s="402"/>
      <c r="C5544" s="435"/>
      <c r="D5544" s="404"/>
      <c r="E5544" s="405"/>
      <c r="G5544" s="406"/>
      <c r="H5544" s="406"/>
      <c r="I5544" s="406"/>
      <c r="J5544" s="194"/>
      <c r="K5544" s="194"/>
      <c r="L5544" s="195"/>
      <c r="M5544" s="196"/>
      <c r="N5544" s="197"/>
      <c r="O5544" s="197"/>
      <c r="P5544" s="221"/>
    </row>
    <row r="5545" spans="2:16">
      <c r="B5545" s="351"/>
      <c r="C5545" s="435"/>
      <c r="D5545" s="399"/>
      <c r="E5545" s="400"/>
      <c r="G5545" s="401"/>
      <c r="H5545" s="401"/>
      <c r="I5545" s="401"/>
      <c r="J5545" s="194"/>
      <c r="K5545" s="194"/>
      <c r="L5545" s="195"/>
      <c r="M5545" s="196"/>
      <c r="N5545" s="197"/>
      <c r="O5545" s="197"/>
      <c r="P5545" s="231"/>
    </row>
    <row r="5546" spans="2:16">
      <c r="B5546" s="351"/>
      <c r="C5546" s="435"/>
      <c r="D5546" s="399"/>
      <c r="E5546" s="400"/>
      <c r="G5546" s="401"/>
      <c r="H5546" s="401"/>
      <c r="I5546" s="401"/>
      <c r="J5546" s="194"/>
      <c r="K5546" s="194"/>
      <c r="L5546" s="195"/>
      <c r="M5546" s="196"/>
      <c r="N5546" s="197"/>
      <c r="O5546" s="197"/>
      <c r="P5546" s="231"/>
    </row>
    <row r="5547" spans="2:16">
      <c r="B5547" s="351"/>
      <c r="C5547" s="435"/>
      <c r="D5547" s="399"/>
      <c r="E5547" s="400"/>
      <c r="G5547" s="401"/>
      <c r="H5547" s="401"/>
      <c r="I5547" s="401"/>
      <c r="J5547" s="194"/>
      <c r="K5547" s="194"/>
      <c r="L5547" s="195"/>
      <c r="M5547" s="196"/>
      <c r="N5547" s="197"/>
      <c r="O5547" s="197"/>
      <c r="P5547" s="231"/>
    </row>
    <row r="5548" spans="2:16">
      <c r="B5548" s="351"/>
      <c r="C5548" s="435"/>
      <c r="D5548" s="399"/>
      <c r="E5548" s="400"/>
      <c r="G5548" s="401"/>
      <c r="H5548" s="401"/>
      <c r="I5548" s="401"/>
      <c r="J5548" s="194"/>
      <c r="K5548" s="194"/>
      <c r="L5548" s="195"/>
      <c r="M5548" s="196"/>
      <c r="N5548" s="197"/>
      <c r="O5548" s="197"/>
      <c r="P5548" s="231"/>
    </row>
    <row r="5549" spans="2:16">
      <c r="B5549" s="351"/>
      <c r="C5549" s="435"/>
      <c r="D5549" s="399"/>
      <c r="E5549" s="400"/>
      <c r="G5549" s="401"/>
      <c r="H5549" s="401"/>
      <c r="I5549" s="401"/>
      <c r="J5549" s="194"/>
      <c r="K5549" s="194"/>
      <c r="L5549" s="195"/>
      <c r="M5549" s="196"/>
      <c r="N5549" s="197"/>
      <c r="O5549" s="197"/>
      <c r="P5549" s="231"/>
    </row>
    <row r="5550" spans="2:16">
      <c r="B5550" s="351"/>
      <c r="C5550" s="435"/>
      <c r="D5550" s="399"/>
      <c r="E5550" s="400"/>
      <c r="G5550" s="401"/>
      <c r="H5550" s="401"/>
      <c r="I5550" s="401"/>
      <c r="J5550" s="194"/>
      <c r="K5550" s="194"/>
      <c r="L5550" s="195"/>
      <c r="M5550" s="196"/>
      <c r="N5550" s="197"/>
      <c r="O5550" s="197"/>
      <c r="P5550" s="231"/>
    </row>
    <row r="5551" spans="2:16">
      <c r="B5551" s="351"/>
      <c r="C5551" s="435"/>
      <c r="D5551" s="399"/>
      <c r="E5551" s="400"/>
      <c r="G5551" s="401"/>
      <c r="H5551" s="401"/>
      <c r="I5551" s="401"/>
      <c r="J5551" s="194"/>
      <c r="K5551" s="194"/>
      <c r="L5551" s="195"/>
      <c r="M5551" s="196"/>
      <c r="N5551" s="197"/>
      <c r="O5551" s="197"/>
      <c r="P5551" s="231"/>
    </row>
    <row r="5552" spans="2:16">
      <c r="B5552" s="351"/>
      <c r="C5552" s="435"/>
      <c r="D5552" s="399"/>
      <c r="E5552" s="400"/>
      <c r="G5552" s="401"/>
      <c r="H5552" s="401"/>
      <c r="I5552" s="401"/>
      <c r="J5552" s="194"/>
      <c r="K5552" s="194"/>
      <c r="L5552" s="195"/>
      <c r="M5552" s="196"/>
      <c r="N5552" s="197"/>
      <c r="O5552" s="197"/>
      <c r="P5552" s="231"/>
    </row>
    <row r="5553" spans="2:16">
      <c r="B5553" s="351"/>
      <c r="C5553" s="435"/>
      <c r="D5553" s="399"/>
      <c r="E5553" s="400"/>
      <c r="G5553" s="401"/>
      <c r="H5553" s="401"/>
      <c r="I5553" s="401"/>
      <c r="J5553" s="194"/>
      <c r="K5553" s="194"/>
      <c r="L5553" s="195"/>
      <c r="M5553" s="196"/>
      <c r="N5553" s="197"/>
      <c r="O5553" s="197"/>
      <c r="P5553" s="231"/>
    </row>
    <row r="5554" spans="2:16">
      <c r="B5554" s="351"/>
      <c r="C5554" s="435"/>
      <c r="D5554" s="399"/>
      <c r="E5554" s="400"/>
      <c r="G5554" s="401"/>
      <c r="H5554" s="401"/>
      <c r="I5554" s="401"/>
      <c r="J5554" s="194"/>
      <c r="K5554" s="194"/>
      <c r="L5554" s="195"/>
      <c r="M5554" s="196"/>
      <c r="N5554" s="197"/>
      <c r="O5554" s="197"/>
      <c r="P5554" s="231"/>
    </row>
    <row r="5555" spans="2:16">
      <c r="B5555" s="351"/>
      <c r="C5555" s="435"/>
      <c r="D5555" s="399"/>
      <c r="E5555" s="400"/>
      <c r="G5555" s="401"/>
      <c r="H5555" s="401"/>
      <c r="I5555" s="401"/>
      <c r="J5555" s="194"/>
      <c r="K5555" s="194"/>
      <c r="L5555" s="195"/>
      <c r="M5555" s="196"/>
      <c r="N5555" s="197"/>
      <c r="O5555" s="197"/>
      <c r="P5555" s="231"/>
    </row>
    <row r="5556" spans="2:16">
      <c r="B5556" s="351"/>
      <c r="C5556" s="435"/>
      <c r="D5556" s="399"/>
      <c r="E5556" s="400"/>
      <c r="G5556" s="401"/>
      <c r="H5556" s="401"/>
      <c r="I5556" s="401"/>
      <c r="J5556" s="194"/>
      <c r="K5556" s="194"/>
      <c r="L5556" s="195"/>
      <c r="M5556" s="196"/>
      <c r="N5556" s="197"/>
      <c r="O5556" s="197"/>
      <c r="P5556" s="231"/>
    </row>
    <row r="5557" spans="2:16">
      <c r="B5557" s="351"/>
      <c r="C5557" s="435"/>
      <c r="D5557" s="399"/>
      <c r="E5557" s="400"/>
      <c r="G5557" s="401"/>
      <c r="H5557" s="401"/>
      <c r="I5557" s="401"/>
      <c r="J5557" s="194"/>
      <c r="K5557" s="194"/>
      <c r="L5557" s="195"/>
      <c r="M5557" s="196"/>
      <c r="N5557" s="197"/>
      <c r="O5557" s="197"/>
      <c r="P5557" s="231"/>
    </row>
    <row r="5558" spans="2:16">
      <c r="B5558" s="351"/>
      <c r="C5558" s="435"/>
      <c r="D5558" s="399"/>
      <c r="E5558" s="400"/>
      <c r="G5558" s="401"/>
      <c r="H5558" s="401"/>
      <c r="I5558" s="401"/>
      <c r="J5558" s="194"/>
      <c r="K5558" s="194"/>
      <c r="L5558" s="195"/>
      <c r="M5558" s="196"/>
      <c r="N5558" s="197"/>
      <c r="O5558" s="197"/>
      <c r="P5558" s="231"/>
    </row>
    <row r="5559" spans="2:16">
      <c r="B5559" s="351"/>
      <c r="C5559" s="435"/>
      <c r="D5559" s="399"/>
      <c r="E5559" s="400"/>
      <c r="G5559" s="401"/>
      <c r="H5559" s="401"/>
      <c r="I5559" s="401"/>
      <c r="J5559" s="194"/>
      <c r="K5559" s="194"/>
      <c r="L5559" s="195"/>
      <c r="M5559" s="196"/>
      <c r="N5559" s="197"/>
      <c r="O5559" s="197"/>
      <c r="P5559" s="231"/>
    </row>
    <row r="5560" spans="2:16">
      <c r="B5560" s="351"/>
      <c r="C5560" s="435"/>
      <c r="D5560" s="399"/>
      <c r="E5560" s="400"/>
      <c r="G5560" s="401"/>
      <c r="H5560" s="401"/>
      <c r="I5560" s="401"/>
      <c r="J5560" s="194"/>
      <c r="K5560" s="194"/>
      <c r="L5560" s="195"/>
      <c r="M5560" s="196"/>
      <c r="N5560" s="197"/>
      <c r="O5560" s="197"/>
      <c r="P5560" s="231"/>
    </row>
    <row r="5561" spans="2:16">
      <c r="B5561" s="351"/>
      <c r="C5561" s="435"/>
      <c r="D5561" s="399"/>
      <c r="E5561" s="400"/>
      <c r="G5561" s="401"/>
      <c r="H5561" s="401"/>
      <c r="I5561" s="401"/>
      <c r="J5561" s="194"/>
      <c r="K5561" s="194"/>
      <c r="L5561" s="195"/>
      <c r="M5561" s="196"/>
      <c r="N5561" s="197"/>
      <c r="O5561" s="197"/>
      <c r="P5561" s="231"/>
    </row>
    <row r="5562" spans="2:16">
      <c r="B5562" s="351"/>
      <c r="C5562" s="435"/>
      <c r="D5562" s="399"/>
      <c r="E5562" s="400"/>
      <c r="G5562" s="401"/>
      <c r="H5562" s="401"/>
      <c r="I5562" s="401"/>
      <c r="J5562" s="194"/>
      <c r="K5562" s="194"/>
      <c r="L5562" s="195"/>
      <c r="M5562" s="196"/>
      <c r="N5562" s="197"/>
      <c r="O5562" s="197"/>
      <c r="P5562" s="231"/>
    </row>
    <row r="5563" spans="2:16">
      <c r="B5563" s="351"/>
      <c r="C5563" s="435"/>
      <c r="D5563" s="399"/>
      <c r="E5563" s="400"/>
      <c r="G5563" s="401"/>
      <c r="H5563" s="401"/>
      <c r="I5563" s="401"/>
      <c r="J5563" s="194"/>
      <c r="K5563" s="194"/>
      <c r="L5563" s="195"/>
      <c r="M5563" s="196"/>
      <c r="N5563" s="197"/>
      <c r="O5563" s="197"/>
      <c r="P5563" s="231"/>
    </row>
    <row r="5564" spans="2:16">
      <c r="B5564" s="351"/>
      <c r="C5564" s="435"/>
      <c r="D5564" s="399"/>
      <c r="E5564" s="400"/>
      <c r="G5564" s="401"/>
      <c r="H5564" s="401"/>
      <c r="I5564" s="401"/>
      <c r="J5564" s="194"/>
      <c r="K5564" s="194"/>
      <c r="L5564" s="195"/>
      <c r="M5564" s="196"/>
      <c r="N5564" s="197"/>
      <c r="O5564" s="197"/>
      <c r="P5564" s="231"/>
    </row>
    <row r="5565" spans="2:16">
      <c r="B5565" s="351"/>
      <c r="C5565" s="435"/>
      <c r="D5565" s="399"/>
      <c r="E5565" s="400"/>
      <c r="G5565" s="401"/>
      <c r="H5565" s="401"/>
      <c r="I5565" s="401"/>
      <c r="J5565" s="194"/>
      <c r="K5565" s="194"/>
      <c r="L5565" s="195"/>
      <c r="M5565" s="196"/>
      <c r="N5565" s="197"/>
      <c r="O5565" s="197"/>
      <c r="P5565" s="231"/>
    </row>
    <row r="5566" spans="2:16">
      <c r="B5566" s="351"/>
      <c r="C5566" s="435"/>
      <c r="D5566" s="399"/>
      <c r="E5566" s="400"/>
      <c r="G5566" s="401"/>
      <c r="H5566" s="401"/>
      <c r="I5566" s="401"/>
      <c r="J5566" s="194"/>
      <c r="K5566" s="194"/>
      <c r="L5566" s="195"/>
      <c r="M5566" s="196"/>
      <c r="N5566" s="197"/>
      <c r="O5566" s="197"/>
      <c r="P5566" s="231"/>
    </row>
    <row r="5567" spans="2:16">
      <c r="B5567" s="351"/>
      <c r="C5567" s="435"/>
      <c r="D5567" s="399"/>
      <c r="E5567" s="400"/>
      <c r="G5567" s="401"/>
      <c r="H5567" s="401"/>
      <c r="I5567" s="401"/>
      <c r="J5567" s="194"/>
      <c r="K5567" s="194"/>
      <c r="L5567" s="195"/>
      <c r="M5567" s="196"/>
      <c r="N5567" s="197"/>
      <c r="O5567" s="197"/>
      <c r="P5567" s="231"/>
    </row>
    <row r="5568" spans="2:16">
      <c r="B5568" s="351"/>
      <c r="C5568" s="435"/>
      <c r="D5568" s="399"/>
      <c r="E5568" s="400"/>
      <c r="G5568" s="401"/>
      <c r="H5568" s="401"/>
      <c r="I5568" s="401"/>
      <c r="J5568" s="194"/>
      <c r="K5568" s="194"/>
      <c r="L5568" s="195"/>
      <c r="M5568" s="196"/>
      <c r="N5568" s="197"/>
      <c r="O5568" s="197"/>
      <c r="P5568" s="231"/>
    </row>
    <row r="5569" spans="2:16">
      <c r="B5569" s="351"/>
      <c r="C5569" s="435"/>
      <c r="D5569" s="399"/>
      <c r="E5569" s="400"/>
      <c r="G5569" s="401"/>
      <c r="H5569" s="401"/>
      <c r="I5569" s="401"/>
      <c r="J5569" s="194"/>
      <c r="K5569" s="194"/>
      <c r="L5569" s="195"/>
      <c r="M5569" s="196"/>
      <c r="N5569" s="197"/>
      <c r="O5569" s="197"/>
      <c r="P5569" s="231"/>
    </row>
    <row r="5570" spans="2:16">
      <c r="B5570" s="351"/>
      <c r="C5570" s="435"/>
      <c r="D5570" s="399"/>
      <c r="E5570" s="400"/>
      <c r="G5570" s="401"/>
      <c r="H5570" s="401"/>
      <c r="I5570" s="401"/>
      <c r="J5570" s="194"/>
      <c r="K5570" s="194"/>
      <c r="L5570" s="195"/>
      <c r="M5570" s="196"/>
      <c r="N5570" s="197"/>
      <c r="O5570" s="197"/>
      <c r="P5570" s="231"/>
    </row>
    <row r="5571" spans="2:16">
      <c r="B5571" s="351"/>
      <c r="C5571" s="435"/>
      <c r="D5571" s="399"/>
      <c r="E5571" s="400"/>
      <c r="G5571" s="401"/>
      <c r="H5571" s="401"/>
      <c r="I5571" s="401"/>
      <c r="J5571" s="194"/>
      <c r="K5571" s="194"/>
      <c r="L5571" s="195"/>
      <c r="M5571" s="196"/>
      <c r="N5571" s="197"/>
      <c r="O5571" s="197"/>
      <c r="P5571" s="231"/>
    </row>
    <row r="5572" spans="2:16">
      <c r="B5572" s="351"/>
      <c r="C5572" s="435"/>
      <c r="D5572" s="399"/>
      <c r="E5572" s="400"/>
      <c r="G5572" s="401"/>
      <c r="H5572" s="401"/>
      <c r="I5572" s="401"/>
      <c r="J5572" s="194"/>
      <c r="K5572" s="194"/>
      <c r="L5572" s="195"/>
      <c r="M5572" s="196"/>
      <c r="N5572" s="197"/>
      <c r="O5572" s="197"/>
      <c r="P5572" s="231"/>
    </row>
    <row r="5573" spans="2:16">
      <c r="B5573" s="351"/>
      <c r="C5573" s="435"/>
      <c r="D5573" s="399"/>
      <c r="E5573" s="400"/>
      <c r="G5573" s="401"/>
      <c r="H5573" s="401"/>
      <c r="I5573" s="401"/>
      <c r="J5573" s="194"/>
      <c r="K5573" s="194"/>
      <c r="L5573" s="195"/>
      <c r="M5573" s="196"/>
      <c r="N5573" s="197"/>
      <c r="O5573" s="197"/>
      <c r="P5573" s="231"/>
    </row>
    <row r="5574" spans="2:16">
      <c r="B5574" s="351"/>
      <c r="C5574" s="435"/>
      <c r="D5574" s="399"/>
      <c r="E5574" s="400"/>
      <c r="G5574" s="401"/>
      <c r="H5574" s="401"/>
      <c r="I5574" s="401"/>
      <c r="J5574" s="194"/>
      <c r="K5574" s="194"/>
      <c r="L5574" s="195"/>
      <c r="M5574" s="196"/>
      <c r="N5574" s="197"/>
      <c r="O5574" s="197"/>
      <c r="P5574" s="231"/>
    </row>
    <row r="5575" spans="2:16">
      <c r="B5575" s="351"/>
      <c r="C5575" s="435"/>
      <c r="D5575" s="399"/>
      <c r="E5575" s="400"/>
      <c r="G5575" s="401"/>
      <c r="H5575" s="401"/>
      <c r="I5575" s="401"/>
      <c r="J5575" s="194"/>
      <c r="K5575" s="194"/>
      <c r="L5575" s="195"/>
      <c r="M5575" s="196"/>
      <c r="N5575" s="197"/>
      <c r="O5575" s="197"/>
      <c r="P5575" s="231"/>
    </row>
    <row r="5576" spans="2:16">
      <c r="B5576" s="351"/>
      <c r="C5576" s="435"/>
      <c r="D5576" s="399"/>
      <c r="E5576" s="400"/>
      <c r="G5576" s="401"/>
      <c r="H5576" s="401"/>
      <c r="I5576" s="401"/>
      <c r="J5576" s="194"/>
      <c r="K5576" s="194"/>
      <c r="L5576" s="195"/>
      <c r="M5576" s="196"/>
      <c r="N5576" s="197"/>
      <c r="O5576" s="197"/>
      <c r="P5576" s="231"/>
    </row>
    <row r="5577" spans="2:16">
      <c r="B5577" s="351"/>
      <c r="C5577" s="435"/>
      <c r="D5577" s="399"/>
      <c r="E5577" s="400"/>
      <c r="G5577" s="401"/>
      <c r="H5577" s="401"/>
      <c r="I5577" s="401"/>
      <c r="J5577" s="194"/>
      <c r="K5577" s="194"/>
      <c r="L5577" s="195"/>
      <c r="M5577" s="196"/>
      <c r="N5577" s="197"/>
      <c r="O5577" s="197"/>
      <c r="P5577" s="231"/>
    </row>
    <row r="5578" spans="2:16">
      <c r="B5578" s="351"/>
      <c r="C5578" s="435"/>
      <c r="D5578" s="399"/>
      <c r="E5578" s="400"/>
      <c r="G5578" s="401"/>
      <c r="H5578" s="401"/>
      <c r="I5578" s="401"/>
      <c r="J5578" s="194"/>
      <c r="K5578" s="194"/>
      <c r="L5578" s="195"/>
      <c r="M5578" s="196"/>
      <c r="N5578" s="197"/>
      <c r="O5578" s="197"/>
      <c r="P5578" s="231"/>
    </row>
    <row r="5579" spans="2:16">
      <c r="B5579" s="351"/>
      <c r="C5579" s="435"/>
      <c r="D5579" s="399"/>
      <c r="E5579" s="400"/>
      <c r="G5579" s="401"/>
      <c r="H5579" s="401"/>
      <c r="I5579" s="401"/>
      <c r="J5579" s="194"/>
      <c r="K5579" s="194"/>
      <c r="L5579" s="195"/>
      <c r="M5579" s="196"/>
      <c r="N5579" s="197"/>
      <c r="O5579" s="197"/>
      <c r="P5579" s="231"/>
    </row>
    <row r="5580" spans="2:16">
      <c r="B5580" s="351"/>
      <c r="C5580" s="435"/>
      <c r="D5580" s="399"/>
      <c r="E5580" s="400"/>
      <c r="G5580" s="401"/>
      <c r="H5580" s="401"/>
      <c r="I5580" s="401"/>
      <c r="J5580" s="194"/>
      <c r="K5580" s="194"/>
      <c r="L5580" s="195"/>
      <c r="M5580" s="196"/>
      <c r="N5580" s="197"/>
      <c r="O5580" s="197"/>
      <c r="P5580" s="231"/>
    </row>
    <row r="5581" spans="2:16">
      <c r="B5581" s="351"/>
      <c r="C5581" s="435"/>
      <c r="D5581" s="399"/>
      <c r="E5581" s="400"/>
      <c r="G5581" s="401"/>
      <c r="H5581" s="401"/>
      <c r="I5581" s="401"/>
      <c r="J5581" s="194"/>
      <c r="K5581" s="194"/>
      <c r="L5581" s="195"/>
      <c r="M5581" s="196"/>
      <c r="N5581" s="197"/>
      <c r="O5581" s="197"/>
      <c r="P5581" s="231"/>
    </row>
    <row r="5582" spans="2:16">
      <c r="B5582" s="351"/>
      <c r="C5582" s="435"/>
      <c r="D5582" s="399"/>
      <c r="E5582" s="400"/>
      <c r="G5582" s="401"/>
      <c r="H5582" s="401"/>
      <c r="I5582" s="401"/>
      <c r="J5582" s="194"/>
      <c r="K5582" s="194"/>
      <c r="L5582" s="195"/>
      <c r="M5582" s="196"/>
      <c r="N5582" s="197"/>
      <c r="O5582" s="197"/>
      <c r="P5582" s="231"/>
    </row>
    <row r="5583" spans="2:16">
      <c r="B5583" s="351"/>
      <c r="C5583" s="435"/>
      <c r="D5583" s="399"/>
      <c r="E5583" s="400"/>
      <c r="G5583" s="401"/>
      <c r="H5583" s="401"/>
      <c r="I5583" s="401"/>
      <c r="J5583" s="194"/>
      <c r="K5583" s="194"/>
      <c r="L5583" s="195"/>
      <c r="M5583" s="196"/>
      <c r="N5583" s="197"/>
      <c r="O5583" s="197"/>
      <c r="P5583" s="231"/>
    </row>
    <row r="5584" spans="2:16">
      <c r="B5584" s="351"/>
      <c r="C5584" s="435"/>
      <c r="D5584" s="399"/>
      <c r="E5584" s="400"/>
      <c r="G5584" s="401"/>
      <c r="H5584" s="401"/>
      <c r="I5584" s="401"/>
      <c r="J5584" s="194"/>
      <c r="K5584" s="194"/>
      <c r="L5584" s="195"/>
      <c r="M5584" s="196"/>
      <c r="N5584" s="197"/>
      <c r="O5584" s="197"/>
      <c r="P5584" s="231"/>
    </row>
    <row r="5585" spans="2:16">
      <c r="B5585" s="351"/>
      <c r="C5585" s="435"/>
      <c r="D5585" s="399"/>
      <c r="E5585" s="400"/>
      <c r="G5585" s="401"/>
      <c r="H5585" s="401"/>
      <c r="I5585" s="401"/>
      <c r="J5585" s="194"/>
      <c r="K5585" s="194"/>
      <c r="L5585" s="195"/>
      <c r="M5585" s="196"/>
      <c r="N5585" s="197"/>
      <c r="O5585" s="197"/>
      <c r="P5585" s="231"/>
    </row>
    <row r="5586" spans="2:16">
      <c r="B5586" s="351"/>
      <c r="C5586" s="435"/>
      <c r="D5586" s="399"/>
      <c r="E5586" s="400"/>
      <c r="G5586" s="401"/>
      <c r="H5586" s="401"/>
      <c r="I5586" s="401"/>
      <c r="J5586" s="194"/>
      <c r="K5586" s="194"/>
      <c r="L5586" s="195"/>
      <c r="M5586" s="196"/>
      <c r="N5586" s="197"/>
      <c r="O5586" s="197"/>
      <c r="P5586" s="231"/>
    </row>
    <row r="5587" spans="2:16">
      <c r="B5587" s="351"/>
      <c r="C5587" s="435"/>
      <c r="D5587" s="399"/>
      <c r="E5587" s="400"/>
      <c r="G5587" s="401"/>
      <c r="H5587" s="401"/>
      <c r="I5587" s="401"/>
      <c r="J5587" s="194"/>
      <c r="K5587" s="194"/>
      <c r="L5587" s="195"/>
      <c r="M5587" s="196"/>
      <c r="N5587" s="197"/>
      <c r="O5587" s="197"/>
      <c r="P5587" s="231"/>
    </row>
    <row r="5588" spans="2:16">
      <c r="B5588" s="351"/>
      <c r="C5588" s="435"/>
      <c r="D5588" s="399"/>
      <c r="E5588" s="400"/>
      <c r="G5588" s="401"/>
      <c r="H5588" s="401"/>
      <c r="I5588" s="401"/>
      <c r="J5588" s="194"/>
      <c r="K5588" s="194"/>
      <c r="L5588" s="195"/>
      <c r="M5588" s="196"/>
      <c r="N5588" s="197"/>
      <c r="O5588" s="197"/>
      <c r="P5588" s="231"/>
    </row>
    <row r="5589" spans="2:16">
      <c r="B5589" s="351"/>
      <c r="C5589" s="435"/>
      <c r="D5589" s="399"/>
      <c r="E5589" s="400"/>
      <c r="G5589" s="401"/>
      <c r="H5589" s="401"/>
      <c r="I5589" s="401"/>
      <c r="J5589" s="194"/>
      <c r="K5589" s="194"/>
      <c r="L5589" s="195"/>
      <c r="M5589" s="196"/>
      <c r="N5589" s="197"/>
      <c r="O5589" s="197"/>
      <c r="P5589" s="231"/>
    </row>
    <row r="5590" spans="2:16">
      <c r="B5590" s="351"/>
      <c r="C5590" s="435"/>
      <c r="D5590" s="399"/>
      <c r="E5590" s="400"/>
      <c r="G5590" s="401"/>
      <c r="H5590" s="401"/>
      <c r="I5590" s="401"/>
      <c r="J5590" s="194"/>
      <c r="K5590" s="194"/>
      <c r="L5590" s="195"/>
      <c r="M5590" s="196"/>
      <c r="N5590" s="197"/>
      <c r="O5590" s="197"/>
      <c r="P5590" s="231"/>
    </row>
    <row r="5591" spans="2:16">
      <c r="B5591" s="351"/>
      <c r="C5591" s="435"/>
      <c r="D5591" s="399"/>
      <c r="E5591" s="400"/>
      <c r="G5591" s="401"/>
      <c r="H5591" s="401"/>
      <c r="I5591" s="401"/>
      <c r="J5591" s="194"/>
      <c r="K5591" s="194"/>
      <c r="L5591" s="195"/>
      <c r="M5591" s="196"/>
      <c r="N5591" s="197"/>
      <c r="O5591" s="197"/>
      <c r="P5591" s="231"/>
    </row>
    <row r="5592" spans="2:16">
      <c r="B5592" s="351"/>
      <c r="C5592" s="435"/>
      <c r="D5592" s="399"/>
      <c r="E5592" s="400"/>
      <c r="G5592" s="401"/>
      <c r="H5592" s="401"/>
      <c r="I5592" s="401"/>
      <c r="J5592" s="194"/>
      <c r="K5592" s="194"/>
      <c r="L5592" s="195"/>
      <c r="M5592" s="196"/>
      <c r="N5592" s="197"/>
      <c r="O5592" s="197"/>
      <c r="P5592" s="231"/>
    </row>
    <row r="5593" spans="2:16">
      <c r="B5593" s="351"/>
      <c r="C5593" s="435"/>
      <c r="D5593" s="399"/>
      <c r="E5593" s="400"/>
      <c r="G5593" s="401"/>
      <c r="H5593" s="401"/>
      <c r="I5593" s="401"/>
      <c r="J5593" s="194"/>
      <c r="K5593" s="194"/>
      <c r="L5593" s="195"/>
      <c r="M5593" s="196"/>
      <c r="N5593" s="197"/>
      <c r="O5593" s="197"/>
      <c r="P5593" s="231"/>
    </row>
    <row r="5594" spans="2:16">
      <c r="B5594" s="351"/>
      <c r="C5594" s="435"/>
      <c r="D5594" s="399"/>
      <c r="E5594" s="400"/>
      <c r="G5594" s="401"/>
      <c r="H5594" s="401"/>
      <c r="I5594" s="401"/>
      <c r="J5594" s="194"/>
      <c r="K5594" s="194"/>
      <c r="L5594" s="195"/>
      <c r="M5594" s="196"/>
      <c r="N5594" s="197"/>
      <c r="O5594" s="197"/>
      <c r="P5594" s="231"/>
    </row>
    <row r="5595" spans="2:16">
      <c r="B5595" s="351"/>
      <c r="C5595" s="435"/>
      <c r="D5595" s="399"/>
      <c r="E5595" s="400"/>
      <c r="G5595" s="401"/>
      <c r="H5595" s="401"/>
      <c r="I5595" s="401"/>
      <c r="J5595" s="194"/>
      <c r="K5595" s="194"/>
      <c r="L5595" s="195"/>
      <c r="M5595" s="196"/>
      <c r="N5595" s="197"/>
      <c r="O5595" s="197"/>
      <c r="P5595" s="231"/>
    </row>
    <row r="5596" spans="2:16">
      <c r="B5596" s="351"/>
      <c r="C5596" s="435"/>
      <c r="D5596" s="399"/>
      <c r="E5596" s="400"/>
      <c r="G5596" s="401"/>
      <c r="H5596" s="401"/>
      <c r="I5596" s="401"/>
      <c r="J5596" s="194"/>
      <c r="K5596" s="194"/>
      <c r="L5596" s="195"/>
      <c r="M5596" s="196"/>
      <c r="N5596" s="197"/>
      <c r="O5596" s="197"/>
      <c r="P5596" s="231"/>
    </row>
    <row r="5597" spans="2:16">
      <c r="B5597" s="351"/>
      <c r="C5597" s="435"/>
      <c r="D5597" s="399"/>
      <c r="E5597" s="400"/>
      <c r="G5597" s="401"/>
      <c r="H5597" s="401"/>
      <c r="I5597" s="401"/>
      <c r="J5597" s="194"/>
      <c r="K5597" s="194"/>
      <c r="L5597" s="195"/>
      <c r="M5597" s="196"/>
      <c r="N5597" s="197"/>
      <c r="O5597" s="197"/>
      <c r="P5597" s="231"/>
    </row>
    <row r="5598" spans="2:16">
      <c r="B5598" s="351"/>
      <c r="C5598" s="435"/>
      <c r="D5598" s="399"/>
      <c r="E5598" s="400"/>
      <c r="G5598" s="401"/>
      <c r="H5598" s="401"/>
      <c r="I5598" s="401"/>
      <c r="J5598" s="194"/>
      <c r="K5598" s="194"/>
      <c r="L5598" s="195"/>
      <c r="M5598" s="196"/>
      <c r="N5598" s="197"/>
      <c r="O5598" s="197"/>
      <c r="P5598" s="231"/>
    </row>
    <row r="5599" spans="2:16">
      <c r="B5599" s="351"/>
      <c r="C5599" s="435"/>
      <c r="D5599" s="399"/>
      <c r="E5599" s="400"/>
      <c r="G5599" s="401"/>
      <c r="H5599" s="401"/>
      <c r="I5599" s="401"/>
      <c r="J5599" s="194"/>
      <c r="K5599" s="194"/>
      <c r="L5599" s="195"/>
      <c r="M5599" s="196"/>
      <c r="N5599" s="197"/>
      <c r="O5599" s="197"/>
      <c r="P5599" s="231"/>
    </row>
    <row r="5600" spans="2:16">
      <c r="B5600" s="351"/>
      <c r="C5600" s="435"/>
      <c r="D5600" s="399"/>
      <c r="E5600" s="400"/>
      <c r="G5600" s="401"/>
      <c r="H5600" s="401"/>
      <c r="I5600" s="401"/>
      <c r="J5600" s="194"/>
      <c r="K5600" s="194"/>
      <c r="L5600" s="195"/>
      <c r="M5600" s="196"/>
      <c r="N5600" s="197"/>
      <c r="O5600" s="197"/>
      <c r="P5600" s="231"/>
    </row>
    <row r="5601" spans="2:16">
      <c r="B5601" s="351"/>
      <c r="C5601" s="435"/>
      <c r="D5601" s="399"/>
      <c r="E5601" s="400"/>
      <c r="G5601" s="401"/>
      <c r="H5601" s="401"/>
      <c r="I5601" s="401"/>
      <c r="J5601" s="194"/>
      <c r="K5601" s="194"/>
      <c r="L5601" s="195"/>
      <c r="M5601" s="196"/>
      <c r="N5601" s="197"/>
      <c r="O5601" s="197"/>
      <c r="P5601" s="231"/>
    </row>
    <row r="5602" spans="2:16">
      <c r="B5602" s="351"/>
      <c r="C5602" s="435"/>
      <c r="D5602" s="399"/>
      <c r="E5602" s="400"/>
      <c r="G5602" s="401"/>
      <c r="H5602" s="401"/>
      <c r="I5602" s="401"/>
      <c r="J5602" s="194"/>
      <c r="K5602" s="194"/>
      <c r="L5602" s="195"/>
      <c r="M5602" s="196"/>
      <c r="N5602" s="197"/>
      <c r="O5602" s="197"/>
      <c r="P5602" s="231"/>
    </row>
    <row r="5603" spans="2:16">
      <c r="B5603" s="351"/>
      <c r="C5603" s="435"/>
      <c r="D5603" s="399"/>
      <c r="E5603" s="400"/>
      <c r="G5603" s="401"/>
      <c r="H5603" s="401"/>
      <c r="I5603" s="401"/>
      <c r="J5603" s="194"/>
      <c r="K5603" s="194"/>
      <c r="L5603" s="195"/>
      <c r="M5603" s="196"/>
      <c r="N5603" s="197"/>
      <c r="O5603" s="197"/>
      <c r="P5603" s="231"/>
    </row>
    <row r="5604" spans="2:16">
      <c r="B5604" s="351"/>
      <c r="C5604" s="435"/>
      <c r="D5604" s="399"/>
      <c r="E5604" s="400"/>
      <c r="G5604" s="401"/>
      <c r="H5604" s="401"/>
      <c r="I5604" s="401"/>
      <c r="J5604" s="194"/>
      <c r="K5604" s="194"/>
      <c r="L5604" s="195"/>
      <c r="M5604" s="196"/>
      <c r="N5604" s="197"/>
      <c r="O5604" s="197"/>
      <c r="P5604" s="231"/>
    </row>
    <row r="5605" spans="2:16">
      <c r="B5605" s="351"/>
      <c r="C5605" s="435"/>
      <c r="D5605" s="399"/>
      <c r="E5605" s="400"/>
      <c r="G5605" s="401"/>
      <c r="H5605" s="401"/>
      <c r="I5605" s="401"/>
      <c r="J5605" s="194"/>
      <c r="K5605" s="194"/>
      <c r="L5605" s="195"/>
      <c r="M5605" s="196"/>
      <c r="N5605" s="197"/>
      <c r="O5605" s="197"/>
      <c r="P5605" s="231"/>
    </row>
    <row r="5606" spans="2:16">
      <c r="B5606" s="351"/>
      <c r="C5606" s="435"/>
      <c r="D5606" s="399"/>
      <c r="E5606" s="400"/>
      <c r="G5606" s="401"/>
      <c r="H5606" s="401"/>
      <c r="I5606" s="401"/>
      <c r="J5606" s="194"/>
      <c r="K5606" s="194"/>
      <c r="L5606" s="195"/>
      <c r="M5606" s="196"/>
      <c r="N5606" s="197"/>
      <c r="O5606" s="197"/>
      <c r="P5606" s="231"/>
    </row>
    <row r="5607" spans="2:16">
      <c r="B5607" s="351"/>
      <c r="C5607" s="435"/>
      <c r="D5607" s="399"/>
      <c r="E5607" s="400"/>
      <c r="G5607" s="401"/>
      <c r="H5607" s="401"/>
      <c r="I5607" s="401"/>
      <c r="J5607" s="194"/>
      <c r="K5607" s="194"/>
      <c r="L5607" s="195"/>
      <c r="M5607" s="196"/>
      <c r="N5607" s="197"/>
      <c r="O5607" s="197"/>
      <c r="P5607" s="231"/>
    </row>
    <row r="5608" spans="2:16">
      <c r="B5608" s="351"/>
      <c r="C5608" s="435"/>
      <c r="D5608" s="399"/>
      <c r="E5608" s="400"/>
      <c r="G5608" s="401"/>
      <c r="H5608" s="401"/>
      <c r="I5608" s="401"/>
      <c r="J5608" s="194"/>
      <c r="K5608" s="194"/>
      <c r="L5608" s="195"/>
      <c r="M5608" s="196"/>
      <c r="N5608" s="197"/>
      <c r="O5608" s="197"/>
      <c r="P5608" s="231"/>
    </row>
    <row r="5609" spans="2:16">
      <c r="B5609" s="351"/>
      <c r="C5609" s="435"/>
      <c r="D5609" s="399"/>
      <c r="E5609" s="400"/>
      <c r="G5609" s="401"/>
      <c r="H5609" s="401"/>
      <c r="I5609" s="401"/>
      <c r="J5609" s="194"/>
      <c r="K5609" s="194"/>
      <c r="L5609" s="195"/>
      <c r="M5609" s="196"/>
      <c r="N5609" s="197"/>
      <c r="O5609" s="197"/>
      <c r="P5609" s="231"/>
    </row>
    <row r="5610" spans="2:16">
      <c r="B5610" s="351"/>
      <c r="C5610" s="435"/>
      <c r="D5610" s="399"/>
      <c r="E5610" s="400"/>
      <c r="G5610" s="401"/>
      <c r="H5610" s="401"/>
      <c r="I5610" s="401"/>
      <c r="J5610" s="194"/>
      <c r="K5610" s="194"/>
      <c r="L5610" s="195"/>
      <c r="M5610" s="196"/>
      <c r="N5610" s="197"/>
      <c r="O5610" s="197"/>
      <c r="P5610" s="231"/>
    </row>
    <row r="5611" spans="2:16">
      <c r="B5611" s="351"/>
      <c r="C5611" s="435"/>
      <c r="D5611" s="399"/>
      <c r="E5611" s="400"/>
      <c r="G5611" s="401"/>
      <c r="H5611" s="401"/>
      <c r="I5611" s="401"/>
      <c r="J5611" s="194"/>
      <c r="K5611" s="194"/>
      <c r="L5611" s="195"/>
      <c r="M5611" s="196"/>
      <c r="N5611" s="197"/>
      <c r="O5611" s="197"/>
      <c r="P5611" s="231"/>
    </row>
    <row r="5612" spans="2:16">
      <c r="B5612" s="351"/>
      <c r="C5612" s="435"/>
      <c r="D5612" s="399"/>
      <c r="E5612" s="400"/>
      <c r="G5612" s="401"/>
      <c r="H5612" s="401"/>
      <c r="I5612" s="401"/>
      <c r="J5612" s="194"/>
      <c r="K5612" s="194"/>
      <c r="L5612" s="195"/>
      <c r="M5612" s="196"/>
      <c r="N5612" s="197"/>
      <c r="O5612" s="197"/>
      <c r="P5612" s="231"/>
    </row>
    <row r="5613" spans="2:16">
      <c r="B5613" s="351"/>
      <c r="C5613" s="435"/>
      <c r="D5613" s="399"/>
      <c r="E5613" s="400"/>
      <c r="G5613" s="401"/>
      <c r="H5613" s="401"/>
      <c r="I5613" s="401"/>
      <c r="J5613" s="194"/>
      <c r="K5613" s="194"/>
      <c r="L5613" s="195"/>
      <c r="M5613" s="196"/>
      <c r="N5613" s="197"/>
      <c r="O5613" s="197"/>
      <c r="P5613" s="231"/>
    </row>
    <row r="5614" spans="2:16">
      <c r="B5614" s="351"/>
      <c r="C5614" s="435"/>
      <c r="D5614" s="399"/>
      <c r="E5614" s="400"/>
      <c r="G5614" s="401"/>
      <c r="H5614" s="401"/>
      <c r="I5614" s="401"/>
      <c r="J5614" s="194"/>
      <c r="K5614" s="194"/>
      <c r="L5614" s="195"/>
      <c r="M5614" s="196"/>
      <c r="N5614" s="197"/>
      <c r="O5614" s="197"/>
      <c r="P5614" s="231"/>
    </row>
    <row r="5615" spans="2:16">
      <c r="B5615" s="351"/>
      <c r="C5615" s="435"/>
      <c r="D5615" s="399"/>
      <c r="E5615" s="400"/>
      <c r="G5615" s="401"/>
      <c r="H5615" s="401"/>
      <c r="I5615" s="401"/>
      <c r="J5615" s="194"/>
      <c r="K5615" s="194"/>
      <c r="L5615" s="195"/>
      <c r="M5615" s="196"/>
      <c r="N5615" s="197"/>
      <c r="O5615" s="197"/>
      <c r="P5615" s="231"/>
    </row>
    <row r="5616" spans="2:16">
      <c r="B5616" s="351"/>
      <c r="C5616" s="435"/>
      <c r="D5616" s="399"/>
      <c r="E5616" s="400"/>
      <c r="G5616" s="401"/>
      <c r="H5616" s="401"/>
      <c r="I5616" s="401"/>
      <c r="J5616" s="194"/>
      <c r="K5616" s="194"/>
      <c r="L5616" s="195"/>
      <c r="M5616" s="196"/>
      <c r="N5616" s="197"/>
      <c r="O5616" s="197"/>
      <c r="P5616" s="231"/>
    </row>
    <row r="5617" spans="2:16">
      <c r="B5617" s="351"/>
      <c r="C5617" s="435"/>
      <c r="D5617" s="399"/>
      <c r="E5617" s="400"/>
      <c r="G5617" s="401"/>
      <c r="H5617" s="401"/>
      <c r="I5617" s="401"/>
      <c r="J5617" s="194"/>
      <c r="K5617" s="194"/>
      <c r="L5617" s="195"/>
      <c r="M5617" s="196"/>
      <c r="N5617" s="197"/>
      <c r="O5617" s="197"/>
      <c r="P5617" s="231"/>
    </row>
    <row r="5618" spans="2:16">
      <c r="B5618" s="351"/>
      <c r="C5618" s="435"/>
      <c r="D5618" s="399"/>
      <c r="E5618" s="400"/>
      <c r="G5618" s="401"/>
      <c r="H5618" s="401"/>
      <c r="I5618" s="401"/>
      <c r="J5618" s="194"/>
      <c r="K5618" s="194"/>
      <c r="L5618" s="195"/>
      <c r="M5618" s="196"/>
      <c r="N5618" s="197"/>
      <c r="O5618" s="197"/>
      <c r="P5618" s="231"/>
    </row>
    <row r="5619" spans="2:16">
      <c r="B5619" s="351"/>
      <c r="C5619" s="435"/>
      <c r="D5619" s="399"/>
      <c r="E5619" s="400"/>
      <c r="G5619" s="401"/>
      <c r="H5619" s="401"/>
      <c r="I5619" s="401"/>
      <c r="J5619" s="194"/>
      <c r="K5619" s="194"/>
      <c r="L5619" s="195"/>
      <c r="M5619" s="196"/>
      <c r="N5619" s="197"/>
      <c r="O5619" s="197"/>
      <c r="P5619" s="231"/>
    </row>
    <row r="5620" spans="2:16">
      <c r="B5620" s="351"/>
      <c r="C5620" s="435"/>
      <c r="D5620" s="399"/>
      <c r="E5620" s="400"/>
      <c r="G5620" s="401"/>
      <c r="H5620" s="401"/>
      <c r="I5620" s="401"/>
      <c r="J5620" s="194"/>
      <c r="K5620" s="194"/>
      <c r="L5620" s="195"/>
      <c r="M5620" s="196"/>
      <c r="N5620" s="197"/>
      <c r="O5620" s="197"/>
      <c r="P5620" s="231"/>
    </row>
    <row r="5621" spans="2:16">
      <c r="B5621" s="351"/>
      <c r="C5621" s="435"/>
      <c r="D5621" s="399"/>
      <c r="E5621" s="400"/>
      <c r="G5621" s="401"/>
      <c r="H5621" s="401"/>
      <c r="I5621" s="401"/>
      <c r="J5621" s="194"/>
      <c r="K5621" s="194"/>
      <c r="L5621" s="195"/>
      <c r="M5621" s="196"/>
      <c r="N5621" s="197"/>
      <c r="O5621" s="197"/>
      <c r="P5621" s="231"/>
    </row>
    <row r="5622" spans="2:16">
      <c r="B5622" s="351"/>
      <c r="C5622" s="435"/>
      <c r="D5622" s="399"/>
      <c r="E5622" s="400"/>
      <c r="G5622" s="401"/>
      <c r="H5622" s="401"/>
      <c r="I5622" s="401"/>
      <c r="J5622" s="194"/>
      <c r="K5622" s="194"/>
      <c r="L5622" s="195"/>
      <c r="M5622" s="196"/>
      <c r="N5622" s="197"/>
      <c r="O5622" s="197"/>
      <c r="P5622" s="231"/>
    </row>
    <row r="5623" spans="2:16">
      <c r="B5623" s="351"/>
      <c r="C5623" s="435"/>
      <c r="D5623" s="399"/>
      <c r="E5623" s="400"/>
      <c r="G5623" s="401"/>
      <c r="H5623" s="401"/>
      <c r="I5623" s="401"/>
      <c r="J5623" s="194"/>
      <c r="K5623" s="194"/>
      <c r="L5623" s="195"/>
      <c r="M5623" s="196"/>
      <c r="N5623" s="197"/>
      <c r="O5623" s="197"/>
      <c r="P5623" s="231"/>
    </row>
    <row r="5624" spans="2:16">
      <c r="B5624" s="351"/>
      <c r="C5624" s="435"/>
      <c r="D5624" s="399"/>
      <c r="E5624" s="400"/>
      <c r="G5624" s="401"/>
      <c r="H5624" s="401"/>
      <c r="I5624" s="401"/>
      <c r="J5624" s="194"/>
      <c r="K5624" s="194"/>
      <c r="L5624" s="195"/>
      <c r="M5624" s="196"/>
      <c r="N5624" s="197"/>
      <c r="O5624" s="197"/>
      <c r="P5624" s="231"/>
    </row>
    <row r="5625" spans="2:16">
      <c r="B5625" s="351"/>
      <c r="C5625" s="435"/>
      <c r="D5625" s="399"/>
      <c r="E5625" s="400"/>
      <c r="G5625" s="401"/>
      <c r="H5625" s="401"/>
      <c r="I5625" s="401"/>
      <c r="J5625" s="194"/>
      <c r="K5625" s="194"/>
      <c r="L5625" s="195"/>
      <c r="M5625" s="196"/>
      <c r="N5625" s="197"/>
      <c r="O5625" s="197"/>
      <c r="P5625" s="231"/>
    </row>
    <row r="5626" spans="2:16">
      <c r="B5626" s="351"/>
      <c r="C5626" s="435"/>
      <c r="D5626" s="399"/>
      <c r="E5626" s="400"/>
      <c r="G5626" s="401"/>
      <c r="H5626" s="401"/>
      <c r="I5626" s="401"/>
      <c r="J5626" s="194"/>
      <c r="K5626" s="194"/>
      <c r="L5626" s="195"/>
      <c r="M5626" s="196"/>
      <c r="N5626" s="197"/>
      <c r="O5626" s="197"/>
      <c r="P5626" s="231"/>
    </row>
    <row r="5627" spans="2:16">
      <c r="B5627" s="351"/>
      <c r="C5627" s="435"/>
      <c r="D5627" s="399"/>
      <c r="E5627" s="400"/>
      <c r="G5627" s="401"/>
      <c r="H5627" s="401"/>
      <c r="I5627" s="401"/>
      <c r="J5627" s="194"/>
      <c r="K5627" s="194"/>
      <c r="L5627" s="195"/>
      <c r="M5627" s="196"/>
      <c r="N5627" s="197"/>
      <c r="O5627" s="197"/>
      <c r="P5627" s="231"/>
    </row>
    <row r="5628" spans="2:16">
      <c r="B5628" s="351"/>
      <c r="C5628" s="435"/>
      <c r="D5628" s="399"/>
      <c r="E5628" s="400"/>
      <c r="G5628" s="401"/>
      <c r="H5628" s="401"/>
      <c r="I5628" s="401"/>
      <c r="J5628" s="194"/>
      <c r="K5628" s="194"/>
      <c r="L5628" s="195"/>
      <c r="M5628" s="196"/>
      <c r="N5628" s="197"/>
      <c r="O5628" s="197"/>
      <c r="P5628" s="231"/>
    </row>
    <row r="5629" spans="2:16">
      <c r="B5629" s="351"/>
      <c r="C5629" s="435"/>
      <c r="D5629" s="399"/>
      <c r="E5629" s="400"/>
      <c r="G5629" s="401"/>
      <c r="H5629" s="401"/>
      <c r="I5629" s="401"/>
      <c r="J5629" s="194"/>
      <c r="K5629" s="194"/>
      <c r="L5629" s="195"/>
      <c r="M5629" s="196"/>
      <c r="N5629" s="197"/>
      <c r="O5629" s="197"/>
      <c r="P5629" s="231"/>
    </row>
    <row r="5630" spans="2:16">
      <c r="B5630" s="351"/>
      <c r="C5630" s="435"/>
      <c r="D5630" s="399"/>
      <c r="E5630" s="400"/>
      <c r="G5630" s="401"/>
      <c r="H5630" s="401"/>
      <c r="I5630" s="401"/>
      <c r="J5630" s="194"/>
      <c r="K5630" s="194"/>
      <c r="L5630" s="195"/>
      <c r="M5630" s="196"/>
      <c r="N5630" s="197"/>
      <c r="O5630" s="197"/>
      <c r="P5630" s="231"/>
    </row>
    <row r="5631" spans="2:16">
      <c r="B5631" s="351"/>
      <c r="C5631" s="435"/>
      <c r="D5631" s="399"/>
      <c r="E5631" s="400"/>
      <c r="G5631" s="401"/>
      <c r="H5631" s="401"/>
      <c r="I5631" s="401"/>
      <c r="J5631" s="194"/>
      <c r="K5631" s="194"/>
      <c r="L5631" s="195"/>
      <c r="M5631" s="196"/>
      <c r="N5631" s="197"/>
      <c r="O5631" s="197"/>
      <c r="P5631" s="231"/>
    </row>
    <row r="5632" spans="2:16">
      <c r="B5632" s="351"/>
      <c r="C5632" s="435"/>
      <c r="D5632" s="399"/>
      <c r="E5632" s="400"/>
      <c r="G5632" s="401"/>
      <c r="H5632" s="401"/>
      <c r="I5632" s="401"/>
      <c r="J5632" s="194"/>
      <c r="K5632" s="194"/>
      <c r="L5632" s="195"/>
      <c r="M5632" s="196"/>
      <c r="N5632" s="197"/>
      <c r="O5632" s="197"/>
      <c r="P5632" s="231"/>
    </row>
    <row r="5633" spans="2:16">
      <c r="B5633" s="351"/>
      <c r="C5633" s="435"/>
      <c r="D5633" s="399"/>
      <c r="E5633" s="400"/>
      <c r="G5633" s="401"/>
      <c r="H5633" s="401"/>
      <c r="I5633" s="401"/>
      <c r="J5633" s="194"/>
      <c r="K5633" s="194"/>
      <c r="L5633" s="195"/>
      <c r="M5633" s="196"/>
      <c r="N5633" s="197"/>
      <c r="O5633" s="197"/>
      <c r="P5633" s="231"/>
    </row>
    <row r="5634" spans="2:16">
      <c r="B5634" s="351"/>
      <c r="C5634" s="435"/>
      <c r="D5634" s="399"/>
      <c r="E5634" s="400"/>
      <c r="G5634" s="401"/>
      <c r="H5634" s="401"/>
      <c r="I5634" s="401"/>
      <c r="J5634" s="194"/>
      <c r="K5634" s="194"/>
      <c r="L5634" s="195"/>
      <c r="M5634" s="196"/>
      <c r="N5634" s="197"/>
      <c r="O5634" s="197"/>
      <c r="P5634" s="231"/>
    </row>
    <row r="5635" spans="2:16">
      <c r="B5635" s="351"/>
      <c r="C5635" s="435"/>
      <c r="D5635" s="399"/>
      <c r="E5635" s="400"/>
      <c r="G5635" s="401"/>
      <c r="H5635" s="401"/>
      <c r="I5635" s="401"/>
      <c r="J5635" s="194"/>
      <c r="K5635" s="194"/>
      <c r="L5635" s="195"/>
      <c r="M5635" s="196"/>
      <c r="N5635" s="197"/>
      <c r="O5635" s="197"/>
      <c r="P5635" s="231"/>
    </row>
    <row r="5636" spans="2:16">
      <c r="B5636" s="351"/>
      <c r="C5636" s="435"/>
      <c r="D5636" s="399"/>
      <c r="E5636" s="400"/>
      <c r="G5636" s="401"/>
      <c r="H5636" s="401"/>
      <c r="I5636" s="401"/>
      <c r="J5636" s="194"/>
      <c r="K5636" s="194"/>
      <c r="L5636" s="195"/>
      <c r="M5636" s="196"/>
      <c r="N5636" s="197"/>
      <c r="O5636" s="197"/>
      <c r="P5636" s="231"/>
    </row>
    <row r="5637" spans="2:16">
      <c r="B5637" s="351"/>
      <c r="C5637" s="435"/>
      <c r="D5637" s="399"/>
      <c r="E5637" s="400"/>
      <c r="G5637" s="401"/>
      <c r="H5637" s="401"/>
      <c r="I5637" s="401"/>
      <c r="J5637" s="194"/>
      <c r="K5637" s="194"/>
      <c r="L5637" s="195"/>
      <c r="M5637" s="196"/>
      <c r="N5637" s="197"/>
      <c r="O5637" s="197"/>
      <c r="P5637" s="231"/>
    </row>
    <row r="5638" spans="2:16">
      <c r="B5638" s="351"/>
      <c r="C5638" s="435"/>
      <c r="D5638" s="399"/>
      <c r="E5638" s="400"/>
      <c r="G5638" s="401"/>
      <c r="H5638" s="401"/>
      <c r="I5638" s="401"/>
      <c r="J5638" s="194"/>
      <c r="K5638" s="194"/>
      <c r="L5638" s="195"/>
      <c r="M5638" s="196"/>
      <c r="N5638" s="197"/>
      <c r="O5638" s="197"/>
      <c r="P5638" s="231"/>
    </row>
    <row r="5639" spans="2:16">
      <c r="B5639" s="351"/>
      <c r="C5639" s="435"/>
      <c r="D5639" s="399"/>
      <c r="E5639" s="400"/>
      <c r="G5639" s="401"/>
      <c r="H5639" s="401"/>
      <c r="I5639" s="401"/>
      <c r="J5639" s="194"/>
      <c r="K5639" s="194"/>
      <c r="L5639" s="195"/>
      <c r="M5639" s="196"/>
      <c r="N5639" s="197"/>
      <c r="O5639" s="197"/>
      <c r="P5639" s="231"/>
    </row>
    <row r="5640" spans="2:16">
      <c r="B5640" s="351"/>
      <c r="C5640" s="435"/>
      <c r="D5640" s="399"/>
      <c r="E5640" s="400"/>
      <c r="G5640" s="401"/>
      <c r="H5640" s="401"/>
      <c r="I5640" s="401"/>
      <c r="J5640" s="194"/>
      <c r="K5640" s="194"/>
      <c r="L5640" s="195"/>
      <c r="M5640" s="196"/>
      <c r="N5640" s="197"/>
      <c r="O5640" s="197"/>
      <c r="P5640" s="231"/>
    </row>
    <row r="5641" spans="2:16">
      <c r="B5641" s="351"/>
      <c r="C5641" s="435"/>
      <c r="D5641" s="399"/>
      <c r="E5641" s="400"/>
      <c r="G5641" s="401"/>
      <c r="H5641" s="401"/>
      <c r="I5641" s="401"/>
      <c r="J5641" s="194"/>
      <c r="K5641" s="194"/>
      <c r="L5641" s="195"/>
      <c r="M5641" s="196"/>
      <c r="N5641" s="197"/>
      <c r="O5641" s="197"/>
      <c r="P5641" s="231"/>
    </row>
    <row r="5642" spans="2:16">
      <c r="B5642" s="351"/>
      <c r="C5642" s="435"/>
      <c r="D5642" s="399"/>
      <c r="E5642" s="400"/>
      <c r="G5642" s="401"/>
      <c r="H5642" s="401"/>
      <c r="I5642" s="401"/>
      <c r="J5642" s="194"/>
      <c r="K5642" s="194"/>
      <c r="L5642" s="195"/>
      <c r="M5642" s="196"/>
      <c r="N5642" s="197"/>
      <c r="O5642" s="197"/>
      <c r="P5642" s="231"/>
    </row>
    <row r="5643" spans="2:16">
      <c r="B5643" s="351"/>
      <c r="C5643" s="435"/>
      <c r="D5643" s="399"/>
      <c r="E5643" s="400"/>
      <c r="G5643" s="401"/>
      <c r="H5643" s="401"/>
      <c r="I5643" s="401"/>
      <c r="J5643" s="194"/>
      <c r="K5643" s="194"/>
      <c r="L5643" s="195"/>
      <c r="M5643" s="196"/>
      <c r="N5643" s="197"/>
      <c r="O5643" s="197"/>
      <c r="P5643" s="231"/>
    </row>
    <row r="5644" spans="2:16">
      <c r="B5644" s="351"/>
      <c r="C5644" s="435"/>
      <c r="D5644" s="399"/>
      <c r="E5644" s="400"/>
      <c r="G5644" s="401"/>
      <c r="H5644" s="401"/>
      <c r="I5644" s="401"/>
      <c r="J5644" s="194"/>
      <c r="K5644" s="194"/>
      <c r="L5644" s="195"/>
      <c r="M5644" s="196"/>
      <c r="N5644" s="197"/>
      <c r="O5644" s="197"/>
      <c r="P5644" s="231"/>
    </row>
    <row r="5645" spans="2:16">
      <c r="B5645" s="351"/>
      <c r="C5645" s="435"/>
      <c r="D5645" s="399"/>
      <c r="E5645" s="400"/>
      <c r="G5645" s="401"/>
      <c r="H5645" s="401"/>
      <c r="I5645" s="401"/>
      <c r="J5645" s="194"/>
      <c r="K5645" s="194"/>
      <c r="L5645" s="195"/>
      <c r="M5645" s="196"/>
      <c r="N5645" s="197"/>
      <c r="O5645" s="197"/>
      <c r="P5645" s="231"/>
    </row>
    <row r="5646" spans="2:16">
      <c r="B5646" s="351"/>
      <c r="C5646" s="435"/>
      <c r="D5646" s="399"/>
      <c r="E5646" s="400"/>
      <c r="G5646" s="401"/>
      <c r="H5646" s="401"/>
      <c r="I5646" s="401"/>
      <c r="J5646" s="194"/>
      <c r="K5646" s="194"/>
      <c r="L5646" s="195"/>
      <c r="M5646" s="196"/>
      <c r="N5646" s="197"/>
      <c r="O5646" s="197"/>
      <c r="P5646" s="231"/>
    </row>
    <row r="5647" spans="2:16">
      <c r="B5647" s="351"/>
      <c r="C5647" s="435"/>
      <c r="D5647" s="399"/>
      <c r="E5647" s="400"/>
      <c r="G5647" s="401"/>
      <c r="H5647" s="401"/>
      <c r="I5647" s="401"/>
      <c r="J5647" s="194"/>
      <c r="K5647" s="194"/>
      <c r="L5647" s="195"/>
      <c r="M5647" s="196"/>
      <c r="N5647" s="197"/>
      <c r="O5647" s="197"/>
      <c r="P5647" s="231"/>
    </row>
    <row r="5648" spans="2:16">
      <c r="B5648" s="351"/>
      <c r="C5648" s="435"/>
      <c r="D5648" s="399"/>
      <c r="E5648" s="400"/>
      <c r="G5648" s="401"/>
      <c r="H5648" s="401"/>
      <c r="I5648" s="401"/>
      <c r="J5648" s="194"/>
      <c r="K5648" s="194"/>
      <c r="L5648" s="195"/>
      <c r="M5648" s="196"/>
      <c r="N5648" s="197"/>
      <c r="O5648" s="197"/>
      <c r="P5648" s="231"/>
    </row>
    <row r="5649" spans="2:16">
      <c r="B5649" s="351"/>
      <c r="C5649" s="435"/>
      <c r="D5649" s="399"/>
      <c r="E5649" s="400"/>
      <c r="G5649" s="401"/>
      <c r="H5649" s="401"/>
      <c r="I5649" s="401"/>
      <c r="J5649" s="194"/>
      <c r="K5649" s="194"/>
      <c r="L5649" s="195"/>
      <c r="M5649" s="196"/>
      <c r="N5649" s="197"/>
      <c r="O5649" s="197"/>
      <c r="P5649" s="231"/>
    </row>
    <row r="5650" spans="2:16">
      <c r="B5650" s="351"/>
      <c r="C5650" s="435"/>
      <c r="D5650" s="399"/>
      <c r="E5650" s="400"/>
      <c r="G5650" s="401"/>
      <c r="H5650" s="401"/>
      <c r="I5650" s="401"/>
      <c r="J5650" s="194"/>
      <c r="K5650" s="194"/>
      <c r="L5650" s="195"/>
      <c r="M5650" s="196"/>
      <c r="N5650" s="197"/>
      <c r="O5650" s="197"/>
      <c r="P5650" s="231"/>
    </row>
    <row r="5651" spans="2:16">
      <c r="B5651" s="351"/>
      <c r="C5651" s="435"/>
      <c r="D5651" s="399"/>
      <c r="E5651" s="400"/>
      <c r="G5651" s="401"/>
      <c r="H5651" s="401"/>
      <c r="I5651" s="401"/>
      <c r="J5651" s="194"/>
      <c r="K5651" s="194"/>
      <c r="L5651" s="195"/>
      <c r="M5651" s="196"/>
      <c r="N5651" s="197"/>
      <c r="O5651" s="197"/>
      <c r="P5651" s="231"/>
    </row>
    <row r="5652" spans="2:16">
      <c r="B5652" s="351"/>
      <c r="C5652" s="435"/>
      <c r="D5652" s="399"/>
      <c r="E5652" s="400"/>
      <c r="G5652" s="401"/>
      <c r="H5652" s="401"/>
      <c r="I5652" s="401"/>
      <c r="J5652" s="194"/>
      <c r="K5652" s="194"/>
      <c r="L5652" s="195"/>
      <c r="M5652" s="196"/>
      <c r="N5652" s="197"/>
      <c r="O5652" s="197"/>
      <c r="P5652" s="231"/>
    </row>
    <row r="5653" spans="2:16">
      <c r="B5653" s="402"/>
      <c r="C5653" s="435"/>
      <c r="D5653" s="404"/>
      <c r="E5653" s="405"/>
      <c r="G5653" s="406"/>
      <c r="H5653" s="406"/>
      <c r="I5653" s="406"/>
      <c r="J5653" s="194"/>
      <c r="K5653" s="194"/>
      <c r="L5653" s="195"/>
      <c r="M5653" s="196"/>
      <c r="N5653" s="197"/>
      <c r="O5653" s="197"/>
      <c r="P5653" s="221"/>
    </row>
    <row r="5654" spans="2:16">
      <c r="B5654" s="351"/>
      <c r="C5654" s="435"/>
      <c r="D5654" s="399"/>
      <c r="E5654" s="400"/>
      <c r="G5654" s="401"/>
      <c r="H5654" s="401"/>
      <c r="I5654" s="401"/>
      <c r="J5654" s="194"/>
      <c r="K5654" s="194"/>
      <c r="L5654" s="195"/>
      <c r="M5654" s="196"/>
      <c r="N5654" s="197"/>
      <c r="O5654" s="197"/>
      <c r="P5654" s="231"/>
    </row>
    <row r="5655" spans="2:16">
      <c r="B5655" s="351"/>
      <c r="C5655" s="435"/>
      <c r="D5655" s="399"/>
      <c r="E5655" s="400"/>
      <c r="G5655" s="401"/>
      <c r="H5655" s="401"/>
      <c r="I5655" s="401"/>
      <c r="J5655" s="194"/>
      <c r="K5655" s="194"/>
      <c r="L5655" s="195"/>
      <c r="M5655" s="196"/>
      <c r="N5655" s="197"/>
      <c r="O5655" s="197"/>
      <c r="P5655" s="231"/>
    </row>
    <row r="5656" spans="2:16">
      <c r="B5656" s="351"/>
      <c r="C5656" s="435"/>
      <c r="D5656" s="399"/>
      <c r="E5656" s="400"/>
      <c r="G5656" s="401"/>
      <c r="H5656" s="401"/>
      <c r="I5656" s="401"/>
      <c r="J5656" s="194"/>
      <c r="K5656" s="194"/>
      <c r="L5656" s="195"/>
      <c r="M5656" s="196"/>
      <c r="N5656" s="197"/>
      <c r="O5656" s="197"/>
      <c r="P5656" s="231"/>
    </row>
    <row r="5657" spans="2:16">
      <c r="B5657" s="351"/>
      <c r="C5657" s="435"/>
      <c r="D5657" s="399"/>
      <c r="E5657" s="400"/>
      <c r="G5657" s="401"/>
      <c r="H5657" s="401"/>
      <c r="I5657" s="401"/>
      <c r="J5657" s="194"/>
      <c r="K5657" s="194"/>
      <c r="L5657" s="195"/>
      <c r="M5657" s="196"/>
      <c r="N5657" s="197"/>
      <c r="O5657" s="197"/>
      <c r="P5657" s="231"/>
    </row>
    <row r="5658" spans="2:16">
      <c r="B5658" s="351"/>
      <c r="C5658" s="435"/>
      <c r="D5658" s="399"/>
      <c r="E5658" s="400"/>
      <c r="G5658" s="401"/>
      <c r="H5658" s="401"/>
      <c r="I5658" s="401"/>
      <c r="J5658" s="194"/>
      <c r="K5658" s="194"/>
      <c r="L5658" s="195"/>
      <c r="M5658" s="196"/>
      <c r="N5658" s="197"/>
      <c r="O5658" s="197"/>
      <c r="P5658" s="231"/>
    </row>
    <row r="5659" spans="2:16">
      <c r="B5659" s="351"/>
      <c r="C5659" s="435"/>
      <c r="D5659" s="399"/>
      <c r="E5659" s="400"/>
      <c r="G5659" s="401"/>
      <c r="H5659" s="401"/>
      <c r="I5659" s="401"/>
      <c r="J5659" s="194"/>
      <c r="K5659" s="194"/>
      <c r="L5659" s="195"/>
      <c r="M5659" s="196"/>
      <c r="N5659" s="197"/>
      <c r="O5659" s="197"/>
      <c r="P5659" s="231"/>
    </row>
    <row r="5660" spans="2:16">
      <c r="B5660" s="351"/>
      <c r="C5660" s="435"/>
      <c r="D5660" s="399"/>
      <c r="E5660" s="400"/>
      <c r="G5660" s="401"/>
      <c r="H5660" s="401"/>
      <c r="I5660" s="401"/>
      <c r="J5660" s="194"/>
      <c r="K5660" s="194"/>
      <c r="L5660" s="195"/>
      <c r="M5660" s="196"/>
      <c r="N5660" s="197"/>
      <c r="O5660" s="197"/>
      <c r="P5660" s="231"/>
    </row>
    <row r="5661" spans="2:16">
      <c r="B5661" s="351"/>
      <c r="C5661" s="435"/>
      <c r="D5661" s="399"/>
      <c r="E5661" s="400"/>
      <c r="G5661" s="401"/>
      <c r="H5661" s="401"/>
      <c r="I5661" s="401"/>
      <c r="J5661" s="194"/>
      <c r="K5661" s="194"/>
      <c r="L5661" s="195"/>
      <c r="M5661" s="196"/>
      <c r="N5661" s="197"/>
      <c r="O5661" s="197"/>
      <c r="P5661" s="231"/>
    </row>
    <row r="5662" spans="2:16">
      <c r="B5662" s="351"/>
      <c r="C5662" s="435"/>
      <c r="D5662" s="399"/>
      <c r="E5662" s="400"/>
      <c r="G5662" s="401"/>
      <c r="H5662" s="401"/>
      <c r="I5662" s="401"/>
      <c r="J5662" s="194"/>
      <c r="K5662" s="194"/>
      <c r="L5662" s="195"/>
      <c r="M5662" s="196"/>
      <c r="N5662" s="197"/>
      <c r="O5662" s="197"/>
      <c r="P5662" s="231"/>
    </row>
    <row r="5663" spans="2:16">
      <c r="B5663" s="351"/>
      <c r="C5663" s="435"/>
      <c r="D5663" s="399"/>
      <c r="E5663" s="400"/>
      <c r="G5663" s="401"/>
      <c r="H5663" s="401"/>
      <c r="I5663" s="401"/>
      <c r="J5663" s="194"/>
      <c r="K5663" s="194"/>
      <c r="L5663" s="195"/>
      <c r="M5663" s="196"/>
      <c r="N5663" s="197"/>
      <c r="O5663" s="197"/>
      <c r="P5663" s="231"/>
    </row>
    <row r="5664" spans="2:16">
      <c r="B5664" s="351"/>
      <c r="C5664" s="435"/>
      <c r="D5664" s="399"/>
      <c r="E5664" s="400"/>
      <c r="G5664" s="401"/>
      <c r="H5664" s="401"/>
      <c r="I5664" s="401"/>
      <c r="J5664" s="194"/>
      <c r="K5664" s="194"/>
      <c r="L5664" s="195"/>
      <c r="M5664" s="196"/>
      <c r="N5664" s="197"/>
      <c r="O5664" s="197"/>
      <c r="P5664" s="231"/>
    </row>
    <row r="5665" spans="2:16">
      <c r="B5665" s="351"/>
      <c r="C5665" s="435"/>
      <c r="D5665" s="399"/>
      <c r="E5665" s="400"/>
      <c r="G5665" s="401"/>
      <c r="H5665" s="401"/>
      <c r="I5665" s="401"/>
      <c r="J5665" s="194"/>
      <c r="K5665" s="194"/>
      <c r="L5665" s="195"/>
      <c r="M5665" s="196"/>
      <c r="N5665" s="197"/>
      <c r="O5665" s="197"/>
      <c r="P5665" s="231"/>
    </row>
    <row r="5666" spans="2:16">
      <c r="B5666" s="351"/>
      <c r="C5666" s="435"/>
      <c r="D5666" s="399"/>
      <c r="E5666" s="400"/>
      <c r="G5666" s="401"/>
      <c r="H5666" s="401"/>
      <c r="I5666" s="401"/>
      <c r="J5666" s="194"/>
      <c r="K5666" s="194"/>
      <c r="L5666" s="195"/>
      <c r="M5666" s="196"/>
      <c r="N5666" s="197"/>
      <c r="O5666" s="197"/>
      <c r="P5666" s="231"/>
    </row>
    <row r="5667" spans="2:16">
      <c r="B5667" s="351"/>
      <c r="C5667" s="435"/>
      <c r="D5667" s="399"/>
      <c r="E5667" s="400"/>
      <c r="G5667" s="401"/>
      <c r="H5667" s="401"/>
      <c r="I5667" s="401"/>
      <c r="J5667" s="194"/>
      <c r="K5667" s="194"/>
      <c r="L5667" s="195"/>
      <c r="M5667" s="196"/>
      <c r="N5667" s="197"/>
      <c r="O5667" s="197"/>
      <c r="P5667" s="231"/>
    </row>
    <row r="5668" spans="2:16">
      <c r="B5668" s="351"/>
      <c r="C5668" s="435"/>
      <c r="D5668" s="399"/>
      <c r="E5668" s="400"/>
      <c r="G5668" s="401"/>
      <c r="H5668" s="401"/>
      <c r="I5668" s="401"/>
      <c r="J5668" s="194"/>
      <c r="K5668" s="194"/>
      <c r="L5668" s="195"/>
      <c r="M5668" s="196"/>
      <c r="N5668" s="197"/>
      <c r="O5668" s="197"/>
      <c r="P5668" s="231"/>
    </row>
    <row r="5669" spans="2:16">
      <c r="B5669" s="351"/>
      <c r="C5669" s="435"/>
      <c r="D5669" s="399"/>
      <c r="E5669" s="400"/>
      <c r="G5669" s="401"/>
      <c r="H5669" s="401"/>
      <c r="I5669" s="401"/>
      <c r="J5669" s="194"/>
      <c r="K5669" s="194"/>
      <c r="L5669" s="195"/>
      <c r="M5669" s="196"/>
      <c r="N5669" s="197"/>
      <c r="O5669" s="197"/>
      <c r="P5669" s="231"/>
    </row>
    <row r="5670" spans="2:16">
      <c r="B5670" s="351"/>
      <c r="C5670" s="435"/>
      <c r="D5670" s="399"/>
      <c r="E5670" s="400"/>
      <c r="G5670" s="401"/>
      <c r="H5670" s="401"/>
      <c r="I5670" s="401"/>
      <c r="J5670" s="194"/>
      <c r="K5670" s="194"/>
      <c r="L5670" s="195"/>
      <c r="M5670" s="196"/>
      <c r="N5670" s="197"/>
      <c r="O5670" s="197"/>
      <c r="P5670" s="231"/>
    </row>
    <row r="5671" spans="2:16">
      <c r="B5671" s="351"/>
      <c r="C5671" s="435"/>
      <c r="D5671" s="399"/>
      <c r="E5671" s="400"/>
      <c r="G5671" s="401"/>
      <c r="H5671" s="401"/>
      <c r="I5671" s="401"/>
      <c r="J5671" s="194"/>
      <c r="K5671" s="194"/>
      <c r="L5671" s="195"/>
      <c r="M5671" s="196"/>
      <c r="N5671" s="197"/>
      <c r="O5671" s="197"/>
      <c r="P5671" s="231"/>
    </row>
    <row r="5672" spans="2:16">
      <c r="B5672" s="351"/>
      <c r="C5672" s="435"/>
      <c r="D5672" s="399"/>
      <c r="E5672" s="400"/>
      <c r="G5672" s="401"/>
      <c r="H5672" s="401"/>
      <c r="I5672" s="401"/>
      <c r="J5672" s="194"/>
      <c r="K5672" s="194"/>
      <c r="L5672" s="195"/>
      <c r="M5672" s="196"/>
      <c r="N5672" s="197"/>
      <c r="O5672" s="197"/>
      <c r="P5672" s="231"/>
    </row>
    <row r="5673" spans="2:16">
      <c r="B5673" s="351"/>
      <c r="C5673" s="435"/>
      <c r="D5673" s="399"/>
      <c r="E5673" s="400"/>
      <c r="G5673" s="401"/>
      <c r="H5673" s="401"/>
      <c r="I5673" s="401"/>
      <c r="J5673" s="194"/>
      <c r="K5673" s="194"/>
      <c r="L5673" s="195"/>
      <c r="M5673" s="196"/>
      <c r="N5673" s="197"/>
      <c r="O5673" s="197"/>
      <c r="P5673" s="231"/>
    </row>
    <row r="5674" spans="2:16">
      <c r="B5674" s="351"/>
      <c r="C5674" s="435"/>
      <c r="D5674" s="399"/>
      <c r="E5674" s="400"/>
      <c r="G5674" s="401"/>
      <c r="H5674" s="401"/>
      <c r="I5674" s="401"/>
      <c r="J5674" s="194"/>
      <c r="K5674" s="194"/>
      <c r="L5674" s="195"/>
      <c r="M5674" s="196"/>
      <c r="N5674" s="197"/>
      <c r="O5674" s="197"/>
      <c r="P5674" s="231"/>
    </row>
    <row r="5675" spans="2:16">
      <c r="B5675" s="351"/>
      <c r="C5675" s="435"/>
      <c r="D5675" s="399"/>
      <c r="E5675" s="400"/>
      <c r="G5675" s="401"/>
      <c r="H5675" s="401"/>
      <c r="I5675" s="401"/>
      <c r="J5675" s="194"/>
      <c r="K5675" s="194"/>
      <c r="L5675" s="195"/>
      <c r="M5675" s="196"/>
      <c r="N5675" s="197"/>
      <c r="O5675" s="197"/>
      <c r="P5675" s="231"/>
    </row>
    <row r="5676" spans="2:16">
      <c r="B5676" s="351"/>
      <c r="C5676" s="435"/>
      <c r="D5676" s="399"/>
      <c r="E5676" s="400"/>
      <c r="G5676" s="401"/>
      <c r="H5676" s="401"/>
      <c r="I5676" s="401"/>
      <c r="J5676" s="194"/>
      <c r="K5676" s="194"/>
      <c r="L5676" s="195"/>
      <c r="M5676" s="196"/>
      <c r="N5676" s="197"/>
      <c r="O5676" s="197"/>
      <c r="P5676" s="231"/>
    </row>
    <row r="5677" spans="2:16">
      <c r="B5677" s="351"/>
      <c r="C5677" s="435"/>
      <c r="D5677" s="399"/>
      <c r="E5677" s="400"/>
      <c r="G5677" s="401"/>
      <c r="H5677" s="401"/>
      <c r="I5677" s="401"/>
      <c r="J5677" s="194"/>
      <c r="K5677" s="194"/>
      <c r="L5677" s="195"/>
      <c r="M5677" s="196"/>
      <c r="N5677" s="197"/>
      <c r="O5677" s="197"/>
      <c r="P5677" s="231"/>
    </row>
    <row r="5678" spans="2:16">
      <c r="B5678" s="351"/>
      <c r="C5678" s="435"/>
      <c r="D5678" s="399"/>
      <c r="E5678" s="400"/>
      <c r="G5678" s="401"/>
      <c r="H5678" s="401"/>
      <c r="I5678" s="401"/>
      <c r="J5678" s="194"/>
      <c r="K5678" s="194"/>
      <c r="L5678" s="195"/>
      <c r="M5678" s="196"/>
      <c r="N5678" s="197"/>
      <c r="O5678" s="197"/>
      <c r="P5678" s="231"/>
    </row>
    <row r="5679" spans="2:16">
      <c r="B5679" s="351"/>
      <c r="C5679" s="435"/>
      <c r="D5679" s="399"/>
      <c r="E5679" s="400"/>
      <c r="G5679" s="401"/>
      <c r="H5679" s="401"/>
      <c r="I5679" s="401"/>
      <c r="J5679" s="194"/>
      <c r="K5679" s="194"/>
      <c r="L5679" s="195"/>
      <c r="M5679" s="196"/>
      <c r="N5679" s="197"/>
      <c r="O5679" s="197"/>
      <c r="P5679" s="231"/>
    </row>
    <row r="5680" spans="2:16">
      <c r="B5680" s="351"/>
      <c r="C5680" s="435"/>
      <c r="D5680" s="399"/>
      <c r="E5680" s="400"/>
      <c r="G5680" s="401"/>
      <c r="H5680" s="401"/>
      <c r="I5680" s="401"/>
      <c r="J5680" s="194"/>
      <c r="K5680" s="194"/>
      <c r="L5680" s="195"/>
      <c r="M5680" s="196"/>
      <c r="N5680" s="197"/>
      <c r="O5680" s="197"/>
      <c r="P5680" s="231"/>
    </row>
    <row r="5681" spans="2:16">
      <c r="B5681" s="351"/>
      <c r="C5681" s="435"/>
      <c r="D5681" s="399"/>
      <c r="E5681" s="400"/>
      <c r="G5681" s="401"/>
      <c r="H5681" s="401"/>
      <c r="I5681" s="401"/>
      <c r="J5681" s="194"/>
      <c r="K5681" s="194"/>
      <c r="L5681" s="195"/>
      <c r="M5681" s="196"/>
      <c r="N5681" s="197"/>
      <c r="O5681" s="197"/>
      <c r="P5681" s="231"/>
    </row>
    <row r="5682" spans="2:16">
      <c r="B5682" s="351"/>
      <c r="C5682" s="435"/>
      <c r="D5682" s="399"/>
      <c r="E5682" s="400"/>
      <c r="G5682" s="401"/>
      <c r="H5682" s="401"/>
      <c r="I5682" s="401"/>
      <c r="J5682" s="194"/>
      <c r="K5682" s="194"/>
      <c r="L5682" s="195"/>
      <c r="M5682" s="196"/>
      <c r="N5682" s="197"/>
      <c r="O5682" s="197"/>
      <c r="P5682" s="231"/>
    </row>
    <row r="5683" spans="2:16">
      <c r="B5683" s="351"/>
      <c r="C5683" s="435"/>
      <c r="D5683" s="399"/>
      <c r="E5683" s="400"/>
      <c r="G5683" s="401"/>
      <c r="H5683" s="401"/>
      <c r="I5683" s="401"/>
      <c r="J5683" s="194"/>
      <c r="K5683" s="194"/>
      <c r="L5683" s="195"/>
      <c r="M5683" s="196"/>
      <c r="N5683" s="197"/>
      <c r="O5683" s="197"/>
      <c r="P5683" s="231"/>
    </row>
    <row r="5684" spans="2:16">
      <c r="B5684" s="351"/>
      <c r="C5684" s="435"/>
      <c r="D5684" s="399"/>
      <c r="E5684" s="400"/>
      <c r="G5684" s="401"/>
      <c r="H5684" s="401"/>
      <c r="I5684" s="401"/>
      <c r="J5684" s="194"/>
      <c r="K5684" s="194"/>
      <c r="L5684" s="195"/>
      <c r="M5684" s="196"/>
      <c r="N5684" s="197"/>
      <c r="O5684" s="197"/>
      <c r="P5684" s="231"/>
    </row>
    <row r="5685" spans="2:16">
      <c r="B5685" s="351"/>
      <c r="C5685" s="435"/>
      <c r="D5685" s="399"/>
      <c r="E5685" s="400"/>
      <c r="G5685" s="401"/>
      <c r="H5685" s="401"/>
      <c r="I5685" s="401"/>
      <c r="J5685" s="194"/>
      <c r="K5685" s="194"/>
      <c r="L5685" s="195"/>
      <c r="M5685" s="196"/>
      <c r="N5685" s="197"/>
      <c r="O5685" s="197"/>
      <c r="P5685" s="231"/>
    </row>
    <row r="5686" spans="2:16">
      <c r="B5686" s="351"/>
      <c r="C5686" s="435"/>
      <c r="D5686" s="399"/>
      <c r="E5686" s="400"/>
      <c r="G5686" s="401"/>
      <c r="H5686" s="401"/>
      <c r="I5686" s="401"/>
      <c r="J5686" s="194"/>
      <c r="K5686" s="194"/>
      <c r="L5686" s="195"/>
      <c r="M5686" s="196"/>
      <c r="N5686" s="197"/>
      <c r="O5686" s="197"/>
      <c r="P5686" s="231"/>
    </row>
    <row r="5687" spans="2:16">
      <c r="B5687" s="351"/>
      <c r="C5687" s="435"/>
      <c r="D5687" s="399"/>
      <c r="E5687" s="400"/>
      <c r="G5687" s="401"/>
      <c r="H5687" s="401"/>
      <c r="I5687" s="401"/>
      <c r="J5687" s="194"/>
      <c r="K5687" s="194"/>
      <c r="L5687" s="195"/>
      <c r="M5687" s="196"/>
      <c r="N5687" s="197"/>
      <c r="O5687" s="197"/>
      <c r="P5687" s="231"/>
    </row>
    <row r="5688" spans="2:16">
      <c r="B5688" s="351"/>
      <c r="C5688" s="435"/>
      <c r="D5688" s="399"/>
      <c r="E5688" s="400"/>
      <c r="G5688" s="401"/>
      <c r="H5688" s="401"/>
      <c r="I5688" s="401"/>
      <c r="J5688" s="194"/>
      <c r="K5688" s="194"/>
      <c r="L5688" s="195"/>
      <c r="M5688" s="196"/>
      <c r="N5688" s="197"/>
      <c r="O5688" s="197"/>
      <c r="P5688" s="231"/>
    </row>
    <row r="5689" spans="2:16">
      <c r="B5689" s="351"/>
      <c r="C5689" s="435"/>
      <c r="D5689" s="399"/>
      <c r="E5689" s="400"/>
      <c r="G5689" s="401"/>
      <c r="H5689" s="401"/>
      <c r="I5689" s="401"/>
      <c r="J5689" s="194"/>
      <c r="K5689" s="194"/>
      <c r="L5689" s="195"/>
      <c r="M5689" s="196"/>
      <c r="N5689" s="197"/>
      <c r="O5689" s="197"/>
      <c r="P5689" s="231"/>
    </row>
    <row r="5690" spans="2:16">
      <c r="B5690" s="351"/>
      <c r="C5690" s="435"/>
      <c r="D5690" s="399"/>
      <c r="E5690" s="400"/>
      <c r="G5690" s="401"/>
      <c r="H5690" s="401"/>
      <c r="I5690" s="401"/>
      <c r="J5690" s="194"/>
      <c r="K5690" s="194"/>
      <c r="L5690" s="195"/>
      <c r="M5690" s="196"/>
      <c r="N5690" s="197"/>
      <c r="O5690" s="197"/>
      <c r="P5690" s="231"/>
    </row>
    <row r="5691" spans="2:16">
      <c r="B5691" s="351"/>
      <c r="C5691" s="435"/>
      <c r="D5691" s="399"/>
      <c r="E5691" s="400"/>
      <c r="G5691" s="401"/>
      <c r="H5691" s="401"/>
      <c r="I5691" s="401"/>
      <c r="J5691" s="194"/>
      <c r="K5691" s="194"/>
      <c r="L5691" s="195"/>
      <c r="M5691" s="196"/>
      <c r="N5691" s="197"/>
      <c r="O5691" s="197"/>
      <c r="P5691" s="231"/>
    </row>
    <row r="5692" spans="2:16">
      <c r="B5692" s="351"/>
      <c r="C5692" s="435"/>
      <c r="D5692" s="399"/>
      <c r="E5692" s="400"/>
      <c r="G5692" s="401"/>
      <c r="H5692" s="401"/>
      <c r="I5692" s="401"/>
      <c r="J5692" s="194"/>
      <c r="K5692" s="194"/>
      <c r="L5692" s="195"/>
      <c r="M5692" s="196"/>
      <c r="N5692" s="197"/>
      <c r="O5692" s="197"/>
      <c r="P5692" s="231"/>
    </row>
    <row r="5693" spans="2:16">
      <c r="B5693" s="351"/>
      <c r="C5693" s="435"/>
      <c r="D5693" s="399"/>
      <c r="E5693" s="400"/>
      <c r="G5693" s="401"/>
      <c r="H5693" s="401"/>
      <c r="I5693" s="401"/>
      <c r="J5693" s="194"/>
      <c r="K5693" s="194"/>
      <c r="L5693" s="195"/>
      <c r="M5693" s="196"/>
      <c r="N5693" s="197"/>
      <c r="O5693" s="197"/>
      <c r="P5693" s="231"/>
    </row>
    <row r="5694" spans="2:16">
      <c r="B5694" s="351"/>
      <c r="C5694" s="435"/>
      <c r="D5694" s="399"/>
      <c r="E5694" s="400"/>
      <c r="G5694" s="401"/>
      <c r="H5694" s="401"/>
      <c r="I5694" s="401"/>
      <c r="J5694" s="194"/>
      <c r="K5694" s="194"/>
      <c r="L5694" s="195"/>
      <c r="M5694" s="196"/>
      <c r="N5694" s="197"/>
      <c r="O5694" s="197"/>
      <c r="P5694" s="231"/>
    </row>
    <row r="5695" spans="2:16">
      <c r="B5695" s="351"/>
      <c r="C5695" s="435"/>
      <c r="D5695" s="399"/>
      <c r="E5695" s="400"/>
      <c r="G5695" s="401"/>
      <c r="H5695" s="401"/>
      <c r="I5695" s="401"/>
      <c r="J5695" s="194"/>
      <c r="K5695" s="194"/>
      <c r="L5695" s="195"/>
      <c r="M5695" s="196"/>
      <c r="N5695" s="197"/>
      <c r="O5695" s="197"/>
      <c r="P5695" s="231"/>
    </row>
    <row r="5696" spans="2:16">
      <c r="B5696" s="351"/>
      <c r="C5696" s="435"/>
      <c r="D5696" s="399"/>
      <c r="E5696" s="400"/>
      <c r="G5696" s="401"/>
      <c r="H5696" s="401"/>
      <c r="I5696" s="401"/>
      <c r="J5696" s="194"/>
      <c r="K5696" s="194"/>
      <c r="L5696" s="195"/>
      <c r="M5696" s="196"/>
      <c r="N5696" s="197"/>
      <c r="O5696" s="197"/>
      <c r="P5696" s="231"/>
    </row>
    <row r="5697" spans="2:16">
      <c r="B5697" s="351"/>
      <c r="C5697" s="435"/>
      <c r="D5697" s="399"/>
      <c r="E5697" s="400"/>
      <c r="G5697" s="401"/>
      <c r="H5697" s="401"/>
      <c r="I5697" s="401"/>
      <c r="J5697" s="194"/>
      <c r="K5697" s="194"/>
      <c r="L5697" s="195"/>
      <c r="M5697" s="196"/>
      <c r="N5697" s="197"/>
      <c r="O5697" s="197"/>
      <c r="P5697" s="231"/>
    </row>
    <row r="5698" spans="2:16">
      <c r="B5698" s="351"/>
      <c r="C5698" s="435"/>
      <c r="D5698" s="399"/>
      <c r="E5698" s="400"/>
      <c r="G5698" s="401"/>
      <c r="H5698" s="401"/>
      <c r="I5698" s="401"/>
      <c r="J5698" s="194"/>
      <c r="K5698" s="194"/>
      <c r="L5698" s="195"/>
      <c r="M5698" s="196"/>
      <c r="N5698" s="197"/>
      <c r="O5698" s="197"/>
      <c r="P5698" s="231"/>
    </row>
    <row r="5699" spans="2:16">
      <c r="B5699" s="351"/>
      <c r="C5699" s="435"/>
      <c r="D5699" s="399"/>
      <c r="E5699" s="400"/>
      <c r="G5699" s="401"/>
      <c r="H5699" s="401"/>
      <c r="I5699" s="401"/>
      <c r="J5699" s="194"/>
      <c r="K5699" s="194"/>
      <c r="L5699" s="195"/>
      <c r="M5699" s="196"/>
      <c r="N5699" s="197"/>
      <c r="O5699" s="197"/>
      <c r="P5699" s="231"/>
    </row>
    <row r="5700" spans="2:16">
      <c r="B5700" s="351"/>
      <c r="C5700" s="435"/>
      <c r="D5700" s="399"/>
      <c r="E5700" s="400"/>
      <c r="G5700" s="401"/>
      <c r="H5700" s="401"/>
      <c r="I5700" s="401"/>
      <c r="J5700" s="194"/>
      <c r="K5700" s="194"/>
      <c r="L5700" s="195"/>
      <c r="M5700" s="196"/>
      <c r="N5700" s="197"/>
      <c r="O5700" s="197"/>
      <c r="P5700" s="231"/>
    </row>
    <row r="5701" spans="2:16">
      <c r="B5701" s="351"/>
      <c r="C5701" s="435"/>
      <c r="D5701" s="399"/>
      <c r="E5701" s="400"/>
      <c r="G5701" s="401"/>
      <c r="H5701" s="401"/>
      <c r="I5701" s="401"/>
      <c r="J5701" s="194"/>
      <c r="K5701" s="194"/>
      <c r="L5701" s="195"/>
      <c r="M5701" s="196"/>
      <c r="N5701" s="197"/>
      <c r="O5701" s="197"/>
      <c r="P5701" s="231"/>
    </row>
    <row r="5702" spans="2:16">
      <c r="B5702" s="351"/>
      <c r="C5702" s="435"/>
      <c r="D5702" s="399"/>
      <c r="E5702" s="400"/>
      <c r="G5702" s="401"/>
      <c r="H5702" s="401"/>
      <c r="I5702" s="401"/>
      <c r="J5702" s="194"/>
      <c r="K5702" s="194"/>
      <c r="L5702" s="195"/>
      <c r="M5702" s="196"/>
      <c r="N5702" s="197"/>
      <c r="O5702" s="197"/>
      <c r="P5702" s="231"/>
    </row>
    <row r="5703" spans="2:16">
      <c r="B5703" s="351"/>
      <c r="C5703" s="435"/>
      <c r="D5703" s="399"/>
      <c r="E5703" s="400"/>
      <c r="G5703" s="401"/>
      <c r="H5703" s="401"/>
      <c r="I5703" s="401"/>
      <c r="J5703" s="194"/>
      <c r="K5703" s="194"/>
      <c r="L5703" s="195"/>
      <c r="M5703" s="196"/>
      <c r="N5703" s="197"/>
      <c r="O5703" s="197"/>
      <c r="P5703" s="231"/>
    </row>
    <row r="5704" spans="2:16">
      <c r="B5704" s="351"/>
      <c r="C5704" s="435"/>
      <c r="D5704" s="399"/>
      <c r="E5704" s="400"/>
      <c r="G5704" s="401"/>
      <c r="H5704" s="401"/>
      <c r="I5704" s="401"/>
      <c r="J5704" s="194"/>
      <c r="K5704" s="194"/>
      <c r="L5704" s="195"/>
      <c r="M5704" s="196"/>
      <c r="N5704" s="197"/>
      <c r="O5704" s="197"/>
      <c r="P5704" s="231"/>
    </row>
    <row r="5705" spans="2:16">
      <c r="B5705" s="351"/>
      <c r="C5705" s="435"/>
      <c r="D5705" s="399"/>
      <c r="E5705" s="400"/>
      <c r="G5705" s="401"/>
      <c r="H5705" s="401"/>
      <c r="I5705" s="401"/>
      <c r="J5705" s="194"/>
      <c r="K5705" s="194"/>
      <c r="L5705" s="195"/>
      <c r="M5705" s="196"/>
      <c r="N5705" s="197"/>
      <c r="O5705" s="197"/>
      <c r="P5705" s="231"/>
    </row>
    <row r="5706" spans="2:16">
      <c r="B5706" s="351"/>
      <c r="C5706" s="435"/>
      <c r="D5706" s="399"/>
      <c r="E5706" s="400"/>
      <c r="G5706" s="401"/>
      <c r="H5706" s="401"/>
      <c r="I5706" s="401"/>
      <c r="J5706" s="194"/>
      <c r="K5706" s="194"/>
      <c r="L5706" s="195"/>
      <c r="M5706" s="196"/>
      <c r="N5706" s="197"/>
      <c r="O5706" s="197"/>
      <c r="P5706" s="231"/>
    </row>
    <row r="5707" spans="2:16">
      <c r="B5707" s="351"/>
      <c r="C5707" s="435"/>
      <c r="D5707" s="399"/>
      <c r="E5707" s="400"/>
      <c r="G5707" s="401"/>
      <c r="H5707" s="401"/>
      <c r="I5707" s="401"/>
      <c r="J5707" s="194"/>
      <c r="K5707" s="194"/>
      <c r="L5707" s="195"/>
      <c r="M5707" s="196"/>
      <c r="N5707" s="197"/>
      <c r="O5707" s="197"/>
      <c r="P5707" s="231"/>
    </row>
    <row r="5708" spans="2:16">
      <c r="B5708" s="351"/>
      <c r="C5708" s="435"/>
      <c r="D5708" s="399"/>
      <c r="E5708" s="400"/>
      <c r="G5708" s="401"/>
      <c r="H5708" s="401"/>
      <c r="I5708" s="401"/>
      <c r="J5708" s="194"/>
      <c r="K5708" s="194"/>
      <c r="L5708" s="195"/>
      <c r="M5708" s="196"/>
      <c r="N5708" s="197"/>
      <c r="O5708" s="197"/>
      <c r="P5708" s="231"/>
    </row>
    <row r="5709" spans="2:16">
      <c r="B5709" s="351"/>
      <c r="C5709" s="435"/>
      <c r="D5709" s="399"/>
      <c r="E5709" s="400"/>
      <c r="G5709" s="401"/>
      <c r="H5709" s="401"/>
      <c r="I5709" s="401"/>
      <c r="J5709" s="194"/>
      <c r="K5709" s="194"/>
      <c r="L5709" s="195"/>
      <c r="M5709" s="196"/>
      <c r="N5709" s="197"/>
      <c r="O5709" s="197"/>
      <c r="P5709" s="231"/>
    </row>
    <row r="5710" spans="2:16">
      <c r="B5710" s="351"/>
      <c r="C5710" s="435"/>
      <c r="D5710" s="399"/>
      <c r="E5710" s="400"/>
      <c r="G5710" s="401"/>
      <c r="H5710" s="401"/>
      <c r="I5710" s="401"/>
      <c r="J5710" s="194"/>
      <c r="K5710" s="194"/>
      <c r="L5710" s="195"/>
      <c r="M5710" s="196"/>
      <c r="N5710" s="197"/>
      <c r="O5710" s="197"/>
      <c r="P5710" s="231"/>
    </row>
    <row r="5711" spans="2:16">
      <c r="B5711" s="351"/>
      <c r="C5711" s="435"/>
      <c r="D5711" s="399"/>
      <c r="E5711" s="400"/>
      <c r="G5711" s="401"/>
      <c r="H5711" s="401"/>
      <c r="I5711" s="401"/>
      <c r="J5711" s="194"/>
      <c r="K5711" s="194"/>
      <c r="L5711" s="195"/>
      <c r="M5711" s="196"/>
      <c r="N5711" s="197"/>
      <c r="O5711" s="197"/>
      <c r="P5711" s="231"/>
    </row>
    <row r="5712" spans="2:16">
      <c r="B5712" s="351"/>
      <c r="C5712" s="435"/>
      <c r="D5712" s="399"/>
      <c r="E5712" s="400"/>
      <c r="G5712" s="401"/>
      <c r="H5712" s="401"/>
      <c r="I5712" s="401"/>
      <c r="J5712" s="194"/>
      <c r="K5712" s="194"/>
      <c r="L5712" s="195"/>
      <c r="M5712" s="196"/>
      <c r="N5712" s="197"/>
      <c r="O5712" s="197"/>
      <c r="P5712" s="231"/>
    </row>
    <row r="5713" spans="2:16">
      <c r="B5713" s="351"/>
      <c r="C5713" s="435"/>
      <c r="D5713" s="399"/>
      <c r="E5713" s="400"/>
      <c r="G5713" s="401"/>
      <c r="H5713" s="401"/>
      <c r="I5713" s="401"/>
      <c r="J5713" s="194"/>
      <c r="K5713" s="194"/>
      <c r="L5713" s="195"/>
      <c r="M5713" s="196"/>
      <c r="N5713" s="197"/>
      <c r="O5713" s="197"/>
      <c r="P5713" s="231"/>
    </row>
    <row r="5714" spans="2:16">
      <c r="B5714" s="351"/>
      <c r="C5714" s="435"/>
      <c r="D5714" s="399"/>
      <c r="E5714" s="400"/>
      <c r="G5714" s="401"/>
      <c r="H5714" s="401"/>
      <c r="I5714" s="401"/>
      <c r="J5714" s="194"/>
      <c r="K5714" s="194"/>
      <c r="L5714" s="195"/>
      <c r="M5714" s="196"/>
      <c r="N5714" s="197"/>
      <c r="O5714" s="197"/>
      <c r="P5714" s="231"/>
    </row>
    <row r="5715" spans="2:16">
      <c r="B5715" s="351"/>
      <c r="C5715" s="435"/>
      <c r="D5715" s="399"/>
      <c r="E5715" s="400"/>
      <c r="G5715" s="401"/>
      <c r="H5715" s="401"/>
      <c r="I5715" s="401"/>
      <c r="J5715" s="194"/>
      <c r="K5715" s="194"/>
      <c r="L5715" s="195"/>
      <c r="M5715" s="196"/>
      <c r="N5715" s="197"/>
      <c r="O5715" s="197"/>
      <c r="P5715" s="231"/>
    </row>
    <row r="5716" spans="2:16">
      <c r="B5716" s="351"/>
      <c r="C5716" s="435"/>
      <c r="D5716" s="399"/>
      <c r="E5716" s="400"/>
      <c r="G5716" s="401"/>
      <c r="H5716" s="401"/>
      <c r="I5716" s="401"/>
      <c r="J5716" s="194"/>
      <c r="K5716" s="194"/>
      <c r="L5716" s="195"/>
      <c r="M5716" s="196"/>
      <c r="N5716" s="197"/>
      <c r="O5716" s="197"/>
      <c r="P5716" s="231"/>
    </row>
    <row r="5717" spans="2:16">
      <c r="B5717" s="351"/>
      <c r="C5717" s="435"/>
      <c r="D5717" s="399"/>
      <c r="E5717" s="400"/>
      <c r="G5717" s="401"/>
      <c r="H5717" s="401"/>
      <c r="I5717" s="401"/>
      <c r="J5717" s="194"/>
      <c r="K5717" s="194"/>
      <c r="L5717" s="195"/>
      <c r="M5717" s="196"/>
      <c r="N5717" s="197"/>
      <c r="O5717" s="197"/>
      <c r="P5717" s="231"/>
    </row>
    <row r="5718" spans="2:16">
      <c r="B5718" s="351"/>
      <c r="C5718" s="435"/>
      <c r="D5718" s="399"/>
      <c r="E5718" s="400"/>
      <c r="G5718" s="401"/>
      <c r="H5718" s="401"/>
      <c r="I5718" s="401"/>
      <c r="J5718" s="194"/>
      <c r="K5718" s="194"/>
      <c r="L5718" s="195"/>
      <c r="M5718" s="196"/>
      <c r="N5718" s="197"/>
      <c r="O5718" s="197"/>
      <c r="P5718" s="231"/>
    </row>
    <row r="5719" spans="2:16">
      <c r="B5719" s="351"/>
      <c r="C5719" s="435"/>
      <c r="D5719" s="399"/>
      <c r="E5719" s="400"/>
      <c r="G5719" s="401"/>
      <c r="H5719" s="401"/>
      <c r="I5719" s="401"/>
      <c r="J5719" s="194"/>
      <c r="K5719" s="194"/>
      <c r="L5719" s="195"/>
      <c r="M5719" s="196"/>
      <c r="N5719" s="197"/>
      <c r="O5719" s="197"/>
      <c r="P5719" s="231"/>
    </row>
    <row r="5720" spans="2:16">
      <c r="B5720" s="351"/>
      <c r="C5720" s="435"/>
      <c r="D5720" s="399"/>
      <c r="E5720" s="400"/>
      <c r="G5720" s="401"/>
      <c r="H5720" s="401"/>
      <c r="I5720" s="401"/>
      <c r="J5720" s="194"/>
      <c r="K5720" s="194"/>
      <c r="L5720" s="195"/>
      <c r="M5720" s="196"/>
      <c r="N5720" s="197"/>
      <c r="O5720" s="197"/>
      <c r="P5720" s="231"/>
    </row>
    <row r="5721" spans="2:16">
      <c r="B5721" s="351"/>
      <c r="C5721" s="435"/>
      <c r="D5721" s="399"/>
      <c r="E5721" s="400"/>
      <c r="G5721" s="401"/>
      <c r="H5721" s="401"/>
      <c r="I5721" s="401"/>
      <c r="J5721" s="194"/>
      <c r="K5721" s="194"/>
      <c r="L5721" s="195"/>
      <c r="M5721" s="196"/>
      <c r="N5721" s="197"/>
      <c r="O5721" s="197"/>
      <c r="P5721" s="231"/>
    </row>
    <row r="5722" spans="2:16">
      <c r="B5722" s="351"/>
      <c r="C5722" s="435"/>
      <c r="D5722" s="399"/>
      <c r="E5722" s="400"/>
      <c r="G5722" s="401"/>
      <c r="H5722" s="401"/>
      <c r="I5722" s="401"/>
      <c r="J5722" s="194"/>
      <c r="K5722" s="194"/>
      <c r="L5722" s="195"/>
      <c r="M5722" s="196"/>
      <c r="N5722" s="197"/>
      <c r="O5722" s="197"/>
      <c r="P5722" s="231"/>
    </row>
    <row r="5723" spans="2:16">
      <c r="B5723" s="351"/>
      <c r="C5723" s="435"/>
      <c r="D5723" s="399"/>
      <c r="E5723" s="400"/>
      <c r="G5723" s="401"/>
      <c r="H5723" s="401"/>
      <c r="I5723" s="401"/>
      <c r="J5723" s="194"/>
      <c r="K5723" s="194"/>
      <c r="L5723" s="195"/>
      <c r="M5723" s="196"/>
      <c r="N5723" s="197"/>
      <c r="O5723" s="197"/>
      <c r="P5723" s="231"/>
    </row>
    <row r="5724" spans="2:16">
      <c r="B5724" s="351"/>
      <c r="C5724" s="435"/>
      <c r="D5724" s="399"/>
      <c r="E5724" s="400"/>
      <c r="G5724" s="401"/>
      <c r="H5724" s="401"/>
      <c r="I5724" s="401"/>
      <c r="J5724" s="194"/>
      <c r="K5724" s="194"/>
      <c r="L5724" s="195"/>
      <c r="M5724" s="196"/>
      <c r="N5724" s="197"/>
      <c r="O5724" s="197"/>
      <c r="P5724" s="231"/>
    </row>
    <row r="5725" spans="2:16">
      <c r="B5725" s="351"/>
      <c r="C5725" s="435"/>
      <c r="D5725" s="399"/>
      <c r="E5725" s="400"/>
      <c r="G5725" s="401"/>
      <c r="H5725" s="401"/>
      <c r="I5725" s="401"/>
      <c r="J5725" s="194"/>
      <c r="K5725" s="194"/>
      <c r="L5725" s="195"/>
      <c r="M5725" s="196"/>
      <c r="N5725" s="197"/>
      <c r="O5725" s="197"/>
      <c r="P5725" s="231"/>
    </row>
    <row r="5726" spans="2:16">
      <c r="B5726" s="351"/>
      <c r="C5726" s="435"/>
      <c r="D5726" s="399"/>
      <c r="E5726" s="400"/>
      <c r="G5726" s="401"/>
      <c r="H5726" s="401"/>
      <c r="I5726" s="401"/>
      <c r="J5726" s="194"/>
      <c r="K5726" s="194"/>
      <c r="L5726" s="195"/>
      <c r="M5726" s="196"/>
      <c r="N5726" s="197"/>
      <c r="O5726" s="197"/>
      <c r="P5726" s="231"/>
    </row>
    <row r="5727" spans="2:16">
      <c r="B5727" s="351"/>
      <c r="C5727" s="435"/>
      <c r="D5727" s="399"/>
      <c r="E5727" s="400"/>
      <c r="G5727" s="401"/>
      <c r="H5727" s="401"/>
      <c r="I5727" s="401"/>
      <c r="J5727" s="194"/>
      <c r="K5727" s="194"/>
      <c r="L5727" s="195"/>
      <c r="M5727" s="196"/>
      <c r="N5727" s="197"/>
      <c r="O5727" s="197"/>
      <c r="P5727" s="231"/>
    </row>
    <row r="5728" spans="2:16">
      <c r="B5728" s="351"/>
      <c r="C5728" s="435"/>
      <c r="D5728" s="399"/>
      <c r="E5728" s="400"/>
      <c r="G5728" s="401"/>
      <c r="H5728" s="401"/>
      <c r="I5728" s="401"/>
      <c r="J5728" s="194"/>
      <c r="K5728" s="194"/>
      <c r="L5728" s="195"/>
      <c r="M5728" s="196"/>
      <c r="N5728" s="197"/>
      <c r="O5728" s="197"/>
      <c r="P5728" s="231"/>
    </row>
    <row r="5729" spans="2:16">
      <c r="B5729" s="351"/>
      <c r="C5729" s="435"/>
      <c r="D5729" s="399"/>
      <c r="E5729" s="400"/>
      <c r="G5729" s="401"/>
      <c r="H5729" s="401"/>
      <c r="I5729" s="401"/>
      <c r="J5729" s="194"/>
      <c r="K5729" s="194"/>
      <c r="L5729" s="195"/>
      <c r="M5729" s="196"/>
      <c r="N5729" s="197"/>
      <c r="O5729" s="197"/>
      <c r="P5729" s="231"/>
    </row>
    <row r="5730" spans="2:16">
      <c r="B5730" s="351"/>
      <c r="C5730" s="435"/>
      <c r="D5730" s="399"/>
      <c r="E5730" s="400"/>
      <c r="G5730" s="401"/>
      <c r="H5730" s="401"/>
      <c r="I5730" s="401"/>
      <c r="J5730" s="194"/>
      <c r="K5730" s="194"/>
      <c r="L5730" s="195"/>
      <c r="M5730" s="196"/>
      <c r="N5730" s="197"/>
      <c r="O5730" s="197"/>
      <c r="P5730" s="231"/>
    </row>
    <row r="5731" spans="2:16">
      <c r="B5731" s="351"/>
      <c r="C5731" s="435"/>
      <c r="D5731" s="399"/>
      <c r="E5731" s="400"/>
      <c r="G5731" s="401"/>
      <c r="H5731" s="401"/>
      <c r="I5731" s="401"/>
      <c r="J5731" s="194"/>
      <c r="K5731" s="194"/>
      <c r="L5731" s="195"/>
      <c r="M5731" s="196"/>
      <c r="N5731" s="197"/>
      <c r="O5731" s="197"/>
      <c r="P5731" s="231"/>
    </row>
    <row r="5732" spans="2:16">
      <c r="B5732" s="351"/>
      <c r="C5732" s="435"/>
      <c r="D5732" s="399"/>
      <c r="E5732" s="400"/>
      <c r="G5732" s="401"/>
      <c r="H5732" s="401"/>
      <c r="I5732" s="401"/>
      <c r="J5732" s="194"/>
      <c r="K5732" s="194"/>
      <c r="L5732" s="195"/>
      <c r="M5732" s="196"/>
      <c r="N5732" s="197"/>
      <c r="O5732" s="197"/>
      <c r="P5732" s="231"/>
    </row>
    <row r="5733" spans="2:16">
      <c r="B5733" s="402"/>
      <c r="C5733" s="435"/>
      <c r="D5733" s="404"/>
      <c r="E5733" s="405"/>
      <c r="G5733" s="406"/>
      <c r="H5733" s="406"/>
      <c r="I5733" s="406"/>
      <c r="J5733" s="194"/>
      <c r="K5733" s="194"/>
      <c r="L5733" s="195"/>
      <c r="M5733" s="196"/>
      <c r="N5733" s="197"/>
      <c r="O5733" s="197"/>
      <c r="P5733" s="221"/>
    </row>
    <row r="5734" spans="2:16">
      <c r="B5734" s="351"/>
      <c r="C5734" s="435"/>
      <c r="D5734" s="399"/>
      <c r="E5734" s="400"/>
      <c r="G5734" s="401"/>
      <c r="H5734" s="401"/>
      <c r="I5734" s="401"/>
      <c r="J5734" s="194"/>
      <c r="K5734" s="194"/>
      <c r="L5734" s="195"/>
      <c r="M5734" s="196"/>
      <c r="N5734" s="197"/>
      <c r="O5734" s="197"/>
      <c r="P5734" s="231"/>
    </row>
    <row r="5735" spans="2:16">
      <c r="B5735" s="351"/>
      <c r="C5735" s="435"/>
      <c r="D5735" s="399"/>
      <c r="E5735" s="400"/>
      <c r="G5735" s="401"/>
      <c r="H5735" s="401"/>
      <c r="I5735" s="401"/>
      <c r="J5735" s="194"/>
      <c r="K5735" s="194"/>
      <c r="L5735" s="195"/>
      <c r="M5735" s="196"/>
      <c r="N5735" s="197"/>
      <c r="O5735" s="197"/>
      <c r="P5735" s="231"/>
    </row>
    <row r="5736" spans="2:16">
      <c r="B5736" s="351"/>
      <c r="C5736" s="435"/>
      <c r="D5736" s="399"/>
      <c r="E5736" s="400"/>
      <c r="G5736" s="401"/>
      <c r="H5736" s="401"/>
      <c r="I5736" s="401"/>
      <c r="J5736" s="194"/>
      <c r="K5736" s="194"/>
      <c r="L5736" s="195"/>
      <c r="M5736" s="196"/>
      <c r="N5736" s="197"/>
      <c r="O5736" s="197"/>
      <c r="P5736" s="231"/>
    </row>
    <row r="5737" spans="2:16">
      <c r="B5737" s="351"/>
      <c r="C5737" s="435"/>
      <c r="D5737" s="399"/>
      <c r="E5737" s="400"/>
      <c r="G5737" s="401"/>
      <c r="H5737" s="401"/>
      <c r="I5737" s="401"/>
      <c r="J5737" s="194"/>
      <c r="K5737" s="194"/>
      <c r="L5737" s="195"/>
      <c r="M5737" s="196"/>
      <c r="N5737" s="197"/>
      <c r="O5737" s="197"/>
      <c r="P5737" s="231"/>
    </row>
    <row r="5738" spans="2:16">
      <c r="B5738" s="351"/>
      <c r="C5738" s="435"/>
      <c r="D5738" s="399"/>
      <c r="E5738" s="400"/>
      <c r="G5738" s="401"/>
      <c r="H5738" s="401"/>
      <c r="I5738" s="401"/>
      <c r="J5738" s="194"/>
      <c r="K5738" s="194"/>
      <c r="L5738" s="195"/>
      <c r="M5738" s="196"/>
      <c r="N5738" s="197"/>
      <c r="O5738" s="197"/>
      <c r="P5738" s="231"/>
    </row>
    <row r="5739" spans="2:16">
      <c r="B5739" s="351"/>
      <c r="C5739" s="435"/>
      <c r="D5739" s="399"/>
      <c r="E5739" s="400"/>
      <c r="G5739" s="401"/>
      <c r="H5739" s="401"/>
      <c r="I5739" s="401"/>
      <c r="J5739" s="194"/>
      <c r="K5739" s="194"/>
      <c r="L5739" s="195"/>
      <c r="M5739" s="196"/>
      <c r="N5739" s="197"/>
      <c r="O5739" s="197"/>
      <c r="P5739" s="231"/>
    </row>
    <row r="5740" spans="2:16">
      <c r="B5740" s="351"/>
      <c r="C5740" s="435"/>
      <c r="D5740" s="399"/>
      <c r="E5740" s="400"/>
      <c r="G5740" s="401"/>
      <c r="H5740" s="401"/>
      <c r="I5740" s="401"/>
      <c r="J5740" s="194"/>
      <c r="K5740" s="194"/>
      <c r="L5740" s="195"/>
      <c r="M5740" s="196"/>
      <c r="N5740" s="197"/>
      <c r="O5740" s="197"/>
      <c r="P5740" s="231"/>
    </row>
    <row r="5741" spans="2:16">
      <c r="B5741" s="351"/>
      <c r="C5741" s="435"/>
      <c r="D5741" s="399"/>
      <c r="E5741" s="400"/>
      <c r="G5741" s="401"/>
      <c r="H5741" s="401"/>
      <c r="I5741" s="401"/>
      <c r="J5741" s="194"/>
      <c r="K5741" s="194"/>
      <c r="L5741" s="195"/>
      <c r="M5741" s="196"/>
      <c r="N5741" s="197"/>
      <c r="O5741" s="197"/>
      <c r="P5741" s="231"/>
    </row>
    <row r="5742" spans="2:16">
      <c r="B5742" s="351"/>
      <c r="C5742" s="435"/>
      <c r="D5742" s="399"/>
      <c r="E5742" s="400"/>
      <c r="G5742" s="401"/>
      <c r="H5742" s="401"/>
      <c r="I5742" s="401"/>
      <c r="J5742" s="194"/>
      <c r="K5742" s="194"/>
      <c r="L5742" s="195"/>
      <c r="M5742" s="196"/>
      <c r="N5742" s="197"/>
      <c r="O5742" s="197"/>
      <c r="P5742" s="231"/>
    </row>
    <row r="5743" spans="2:16">
      <c r="B5743" s="351"/>
      <c r="C5743" s="435"/>
      <c r="D5743" s="399"/>
      <c r="E5743" s="400"/>
      <c r="G5743" s="401"/>
      <c r="H5743" s="401"/>
      <c r="I5743" s="401"/>
      <c r="J5743" s="194"/>
      <c r="K5743" s="194"/>
      <c r="L5743" s="195"/>
      <c r="M5743" s="196"/>
      <c r="N5743" s="197"/>
      <c r="O5743" s="197"/>
      <c r="P5743" s="231"/>
    </row>
    <row r="5744" spans="2:16">
      <c r="B5744" s="351"/>
      <c r="C5744" s="435"/>
      <c r="D5744" s="399"/>
      <c r="E5744" s="400"/>
      <c r="G5744" s="401"/>
      <c r="H5744" s="401"/>
      <c r="I5744" s="401"/>
      <c r="J5744" s="194"/>
      <c r="K5744" s="194"/>
      <c r="L5744" s="195"/>
      <c r="M5744" s="196"/>
      <c r="N5744" s="197"/>
      <c r="O5744" s="197"/>
      <c r="P5744" s="231"/>
    </row>
    <row r="5745" spans="2:16">
      <c r="B5745" s="351"/>
      <c r="C5745" s="435"/>
      <c r="D5745" s="399"/>
      <c r="E5745" s="400"/>
      <c r="G5745" s="401"/>
      <c r="H5745" s="401"/>
      <c r="I5745" s="401"/>
      <c r="J5745" s="194"/>
      <c r="K5745" s="194"/>
      <c r="L5745" s="195"/>
      <c r="M5745" s="196"/>
      <c r="N5745" s="197"/>
      <c r="O5745" s="197"/>
      <c r="P5745" s="231"/>
    </row>
    <row r="5746" spans="2:16">
      <c r="B5746" s="351"/>
      <c r="C5746" s="435"/>
      <c r="D5746" s="399"/>
      <c r="E5746" s="400"/>
      <c r="G5746" s="401"/>
      <c r="H5746" s="401"/>
      <c r="I5746" s="401"/>
      <c r="J5746" s="194"/>
      <c r="K5746" s="194"/>
      <c r="L5746" s="195"/>
      <c r="M5746" s="196"/>
      <c r="N5746" s="197"/>
      <c r="O5746" s="197"/>
      <c r="P5746" s="231"/>
    </row>
    <row r="5747" spans="2:16">
      <c r="B5747" s="351"/>
      <c r="C5747" s="435"/>
      <c r="D5747" s="399"/>
      <c r="E5747" s="400"/>
      <c r="G5747" s="401"/>
      <c r="H5747" s="401"/>
      <c r="I5747" s="401"/>
      <c r="J5747" s="194"/>
      <c r="K5747" s="194"/>
      <c r="L5747" s="195"/>
      <c r="M5747" s="196"/>
      <c r="N5747" s="197"/>
      <c r="O5747" s="197"/>
      <c r="P5747" s="231"/>
    </row>
    <row r="5748" spans="2:16">
      <c r="B5748" s="351"/>
      <c r="C5748" s="435"/>
      <c r="D5748" s="399"/>
      <c r="E5748" s="400"/>
      <c r="G5748" s="401"/>
      <c r="H5748" s="401"/>
      <c r="I5748" s="401"/>
      <c r="J5748" s="194"/>
      <c r="K5748" s="194"/>
      <c r="L5748" s="195"/>
      <c r="M5748" s="196"/>
      <c r="N5748" s="197"/>
      <c r="O5748" s="197"/>
      <c r="P5748" s="231"/>
    </row>
    <row r="5749" spans="2:16">
      <c r="B5749" s="351"/>
      <c r="C5749" s="435"/>
      <c r="D5749" s="399"/>
      <c r="E5749" s="400"/>
      <c r="G5749" s="401"/>
      <c r="H5749" s="401"/>
      <c r="I5749" s="401"/>
      <c r="J5749" s="194"/>
      <c r="K5749" s="194"/>
      <c r="L5749" s="195"/>
      <c r="M5749" s="196"/>
      <c r="N5749" s="197"/>
      <c r="O5749" s="197"/>
      <c r="P5749" s="231"/>
    </row>
    <row r="5750" spans="2:16">
      <c r="B5750" s="351"/>
      <c r="C5750" s="435"/>
      <c r="D5750" s="399"/>
      <c r="E5750" s="400"/>
      <c r="G5750" s="401"/>
      <c r="H5750" s="401"/>
      <c r="I5750" s="401"/>
      <c r="J5750" s="194"/>
      <c r="K5750" s="194"/>
      <c r="L5750" s="195"/>
      <c r="M5750" s="196"/>
      <c r="N5750" s="197"/>
      <c r="O5750" s="197"/>
      <c r="P5750" s="231"/>
    </row>
    <row r="5751" spans="2:16">
      <c r="B5751" s="351"/>
      <c r="C5751" s="435"/>
      <c r="D5751" s="399"/>
      <c r="E5751" s="400"/>
      <c r="G5751" s="401"/>
      <c r="H5751" s="401"/>
      <c r="I5751" s="401"/>
      <c r="J5751" s="194"/>
      <c r="K5751" s="194"/>
      <c r="L5751" s="195"/>
      <c r="M5751" s="196"/>
      <c r="N5751" s="197"/>
      <c r="O5751" s="197"/>
      <c r="P5751" s="231"/>
    </row>
    <row r="5752" spans="2:16">
      <c r="B5752" s="351"/>
      <c r="C5752" s="435"/>
      <c r="D5752" s="399"/>
      <c r="E5752" s="400"/>
      <c r="G5752" s="401"/>
      <c r="H5752" s="401"/>
      <c r="I5752" s="401"/>
      <c r="J5752" s="194"/>
      <c r="K5752" s="194"/>
      <c r="L5752" s="195"/>
      <c r="M5752" s="196"/>
      <c r="N5752" s="197"/>
      <c r="O5752" s="197"/>
      <c r="P5752" s="231"/>
    </row>
    <row r="5753" spans="2:16">
      <c r="B5753" s="351"/>
      <c r="C5753" s="435"/>
      <c r="D5753" s="399"/>
      <c r="E5753" s="400"/>
      <c r="G5753" s="401"/>
      <c r="H5753" s="401"/>
      <c r="I5753" s="401"/>
      <c r="J5753" s="194"/>
      <c r="K5753" s="194"/>
      <c r="L5753" s="195"/>
      <c r="M5753" s="196"/>
      <c r="N5753" s="197"/>
      <c r="O5753" s="197"/>
      <c r="P5753" s="231"/>
    </row>
    <row r="5754" spans="2:16">
      <c r="B5754" s="351"/>
      <c r="C5754" s="435"/>
      <c r="D5754" s="399"/>
      <c r="E5754" s="400"/>
      <c r="G5754" s="401"/>
      <c r="H5754" s="401"/>
      <c r="I5754" s="401"/>
      <c r="J5754" s="194"/>
      <c r="K5754" s="194"/>
      <c r="L5754" s="195"/>
      <c r="M5754" s="196"/>
      <c r="N5754" s="197"/>
      <c r="O5754" s="197"/>
      <c r="P5754" s="231"/>
    </row>
    <row r="5755" spans="2:16">
      <c r="B5755" s="351"/>
      <c r="C5755" s="435"/>
      <c r="D5755" s="399"/>
      <c r="E5755" s="400"/>
      <c r="G5755" s="401"/>
      <c r="H5755" s="401"/>
      <c r="I5755" s="401"/>
      <c r="J5755" s="194"/>
      <c r="K5755" s="194"/>
      <c r="L5755" s="195"/>
      <c r="M5755" s="196"/>
      <c r="N5755" s="197"/>
      <c r="O5755" s="197"/>
      <c r="P5755" s="231"/>
    </row>
    <row r="5756" spans="2:16">
      <c r="B5756" s="351"/>
      <c r="C5756" s="435"/>
      <c r="D5756" s="399"/>
      <c r="E5756" s="400"/>
      <c r="G5756" s="401"/>
      <c r="H5756" s="401"/>
      <c r="I5756" s="401"/>
      <c r="J5756" s="194"/>
      <c r="K5756" s="194"/>
      <c r="L5756" s="195"/>
      <c r="M5756" s="196"/>
      <c r="N5756" s="197"/>
      <c r="O5756" s="197"/>
      <c r="P5756" s="231"/>
    </row>
    <row r="5757" spans="2:16">
      <c r="B5757" s="351"/>
      <c r="C5757" s="435"/>
      <c r="D5757" s="399"/>
      <c r="E5757" s="400"/>
      <c r="G5757" s="401"/>
      <c r="H5757" s="401"/>
      <c r="I5757" s="401"/>
      <c r="J5757" s="194"/>
      <c r="K5757" s="194"/>
      <c r="L5757" s="195"/>
      <c r="M5757" s="196"/>
      <c r="N5757" s="197"/>
      <c r="O5757" s="197"/>
      <c r="P5757" s="231"/>
    </row>
    <row r="5758" spans="2:16">
      <c r="B5758" s="351"/>
      <c r="C5758" s="435"/>
      <c r="D5758" s="399"/>
      <c r="E5758" s="400"/>
      <c r="G5758" s="401"/>
      <c r="H5758" s="401"/>
      <c r="I5758" s="401"/>
      <c r="J5758" s="194"/>
      <c r="K5758" s="194"/>
      <c r="L5758" s="195"/>
      <c r="M5758" s="196"/>
      <c r="N5758" s="197"/>
      <c r="O5758" s="197"/>
      <c r="P5758" s="231"/>
    </row>
    <row r="5759" spans="2:16">
      <c r="B5759" s="351"/>
      <c r="C5759" s="435"/>
      <c r="D5759" s="399"/>
      <c r="E5759" s="400"/>
      <c r="G5759" s="401"/>
      <c r="H5759" s="401"/>
      <c r="I5759" s="401"/>
      <c r="J5759" s="194"/>
      <c r="K5759" s="194"/>
      <c r="L5759" s="195"/>
      <c r="M5759" s="196"/>
      <c r="N5759" s="197"/>
      <c r="O5759" s="197"/>
      <c r="P5759" s="231"/>
    </row>
    <row r="5760" spans="2:16">
      <c r="B5760" s="351"/>
      <c r="C5760" s="435"/>
      <c r="D5760" s="399"/>
      <c r="E5760" s="400"/>
      <c r="G5760" s="401"/>
      <c r="H5760" s="401"/>
      <c r="I5760" s="401"/>
      <c r="J5760" s="194"/>
      <c r="K5760" s="194"/>
      <c r="L5760" s="195"/>
      <c r="M5760" s="196"/>
      <c r="N5760" s="197"/>
      <c r="O5760" s="197"/>
      <c r="P5760" s="231"/>
    </row>
    <row r="5761" spans="2:16">
      <c r="B5761" s="351"/>
      <c r="C5761" s="435"/>
      <c r="D5761" s="399"/>
      <c r="E5761" s="400"/>
      <c r="G5761" s="401"/>
      <c r="H5761" s="401"/>
      <c r="I5761" s="401"/>
      <c r="J5761" s="194"/>
      <c r="K5761" s="194"/>
      <c r="L5761" s="195"/>
      <c r="M5761" s="196"/>
      <c r="N5761" s="197"/>
      <c r="O5761" s="197"/>
      <c r="P5761" s="231"/>
    </row>
    <row r="5762" spans="2:16">
      <c r="B5762" s="351"/>
      <c r="C5762" s="435"/>
      <c r="D5762" s="399"/>
      <c r="E5762" s="400"/>
      <c r="G5762" s="401"/>
      <c r="H5762" s="401"/>
      <c r="I5762" s="401"/>
      <c r="J5762" s="194"/>
      <c r="K5762" s="194"/>
      <c r="L5762" s="195"/>
      <c r="M5762" s="196"/>
      <c r="N5762" s="197"/>
      <c r="O5762" s="197"/>
      <c r="P5762" s="231"/>
    </row>
    <row r="5763" spans="2:16">
      <c r="B5763" s="351"/>
      <c r="C5763" s="435"/>
      <c r="D5763" s="399"/>
      <c r="E5763" s="400"/>
      <c r="G5763" s="401"/>
      <c r="H5763" s="401"/>
      <c r="I5763" s="401"/>
      <c r="J5763" s="194"/>
      <c r="K5763" s="194"/>
      <c r="L5763" s="195"/>
      <c r="M5763" s="196"/>
      <c r="N5763" s="197"/>
      <c r="O5763" s="197"/>
      <c r="P5763" s="231"/>
    </row>
    <row r="5764" spans="2:16">
      <c r="B5764" s="351"/>
      <c r="C5764" s="435"/>
      <c r="D5764" s="399"/>
      <c r="E5764" s="400"/>
      <c r="G5764" s="401"/>
      <c r="H5764" s="401"/>
      <c r="I5764" s="401"/>
      <c r="J5764" s="194"/>
      <c r="K5764" s="194"/>
      <c r="L5764" s="195"/>
      <c r="M5764" s="196"/>
      <c r="N5764" s="197"/>
      <c r="O5764" s="197"/>
      <c r="P5764" s="231"/>
    </row>
    <row r="5765" spans="2:16">
      <c r="B5765" s="351"/>
      <c r="C5765" s="435"/>
      <c r="D5765" s="399"/>
      <c r="E5765" s="400"/>
      <c r="G5765" s="401"/>
      <c r="H5765" s="401"/>
      <c r="I5765" s="401"/>
      <c r="J5765" s="194"/>
      <c r="K5765" s="194"/>
      <c r="L5765" s="195"/>
      <c r="M5765" s="196"/>
      <c r="N5765" s="197"/>
      <c r="O5765" s="197"/>
      <c r="P5765" s="231"/>
    </row>
    <row r="5766" spans="2:16">
      <c r="B5766" s="351"/>
      <c r="C5766" s="435"/>
      <c r="D5766" s="399"/>
      <c r="E5766" s="400"/>
      <c r="G5766" s="401"/>
      <c r="H5766" s="401"/>
      <c r="I5766" s="401"/>
      <c r="J5766" s="194"/>
      <c r="K5766" s="194"/>
      <c r="L5766" s="195"/>
      <c r="M5766" s="196"/>
      <c r="N5766" s="197"/>
      <c r="O5766" s="197"/>
      <c r="P5766" s="231"/>
    </row>
    <row r="5767" spans="2:16">
      <c r="B5767" s="351"/>
      <c r="C5767" s="435"/>
      <c r="D5767" s="399"/>
      <c r="E5767" s="400"/>
      <c r="G5767" s="401"/>
      <c r="H5767" s="401"/>
      <c r="I5767" s="401"/>
      <c r="J5767" s="194"/>
      <c r="K5767" s="194"/>
      <c r="L5767" s="195"/>
      <c r="M5767" s="196"/>
      <c r="N5767" s="197"/>
      <c r="O5767" s="197"/>
      <c r="P5767" s="231"/>
    </row>
    <row r="5768" spans="2:16">
      <c r="B5768" s="351"/>
      <c r="C5768" s="435"/>
      <c r="D5768" s="399"/>
      <c r="E5768" s="400"/>
      <c r="G5768" s="401"/>
      <c r="H5768" s="401"/>
      <c r="I5768" s="401"/>
      <c r="J5768" s="194"/>
      <c r="K5768" s="194"/>
      <c r="L5768" s="195"/>
      <c r="M5768" s="196"/>
      <c r="N5768" s="197"/>
      <c r="O5768" s="197"/>
      <c r="P5768" s="231"/>
    </row>
    <row r="5769" spans="2:16">
      <c r="B5769" s="351"/>
      <c r="C5769" s="435"/>
      <c r="D5769" s="399"/>
      <c r="E5769" s="400"/>
      <c r="G5769" s="401"/>
      <c r="H5769" s="401"/>
      <c r="I5769" s="401"/>
      <c r="J5769" s="194"/>
      <c r="K5769" s="194"/>
      <c r="L5769" s="195"/>
      <c r="M5769" s="196"/>
      <c r="N5769" s="197"/>
      <c r="O5769" s="197"/>
      <c r="P5769" s="231"/>
    </row>
    <row r="5770" spans="2:16">
      <c r="B5770" s="351"/>
      <c r="C5770" s="435"/>
      <c r="D5770" s="399"/>
      <c r="E5770" s="400"/>
      <c r="G5770" s="401"/>
      <c r="H5770" s="401"/>
      <c r="I5770" s="401"/>
      <c r="J5770" s="194"/>
      <c r="K5770" s="194"/>
      <c r="L5770" s="195"/>
      <c r="M5770" s="196"/>
      <c r="N5770" s="197"/>
      <c r="O5770" s="197"/>
      <c r="P5770" s="231"/>
    </row>
    <row r="5771" spans="2:16">
      <c r="B5771" s="351"/>
      <c r="C5771" s="435"/>
      <c r="D5771" s="399"/>
      <c r="E5771" s="400"/>
      <c r="G5771" s="401"/>
      <c r="H5771" s="401"/>
      <c r="I5771" s="401"/>
      <c r="J5771" s="194"/>
      <c r="K5771" s="194"/>
      <c r="L5771" s="195"/>
      <c r="M5771" s="196"/>
      <c r="N5771" s="197"/>
      <c r="O5771" s="197"/>
      <c r="P5771" s="231"/>
    </row>
    <row r="5772" spans="2:16">
      <c r="B5772" s="351"/>
      <c r="C5772" s="435"/>
      <c r="D5772" s="399"/>
      <c r="E5772" s="400"/>
      <c r="G5772" s="401"/>
      <c r="H5772" s="401"/>
      <c r="I5772" s="401"/>
      <c r="J5772" s="194"/>
      <c r="K5772" s="194"/>
      <c r="L5772" s="195"/>
      <c r="M5772" s="196"/>
      <c r="N5772" s="197"/>
      <c r="O5772" s="197"/>
      <c r="P5772" s="231"/>
    </row>
    <row r="5773" spans="2:16">
      <c r="B5773" s="351"/>
      <c r="C5773" s="435"/>
      <c r="D5773" s="399"/>
      <c r="E5773" s="400"/>
      <c r="G5773" s="401"/>
      <c r="H5773" s="401"/>
      <c r="I5773" s="401"/>
      <c r="J5773" s="194"/>
      <c r="K5773" s="194"/>
      <c r="L5773" s="195"/>
      <c r="M5773" s="196"/>
      <c r="N5773" s="197"/>
      <c r="O5773" s="197"/>
      <c r="P5773" s="231"/>
    </row>
    <row r="5774" spans="2:16">
      <c r="B5774" s="351"/>
      <c r="C5774" s="435"/>
      <c r="D5774" s="399"/>
      <c r="E5774" s="400"/>
      <c r="G5774" s="401"/>
      <c r="H5774" s="401"/>
      <c r="I5774" s="401"/>
      <c r="J5774" s="194"/>
      <c r="K5774" s="194"/>
      <c r="L5774" s="195"/>
      <c r="M5774" s="196"/>
      <c r="N5774" s="197"/>
      <c r="O5774" s="197"/>
      <c r="P5774" s="231"/>
    </row>
    <row r="5775" spans="2:16">
      <c r="B5775" s="351"/>
      <c r="C5775" s="435"/>
      <c r="D5775" s="399"/>
      <c r="E5775" s="400"/>
      <c r="G5775" s="401"/>
      <c r="H5775" s="401"/>
      <c r="I5775" s="401"/>
      <c r="J5775" s="194"/>
      <c r="K5775" s="194"/>
      <c r="L5775" s="195"/>
      <c r="M5775" s="196"/>
      <c r="N5775" s="197"/>
      <c r="O5775" s="197"/>
      <c r="P5775" s="231"/>
    </row>
    <row r="5776" spans="2:16">
      <c r="B5776" s="351"/>
      <c r="C5776" s="435"/>
      <c r="D5776" s="399"/>
      <c r="E5776" s="400"/>
      <c r="G5776" s="401"/>
      <c r="H5776" s="401"/>
      <c r="I5776" s="401"/>
      <c r="J5776" s="194"/>
      <c r="K5776" s="194"/>
      <c r="L5776" s="195"/>
      <c r="M5776" s="196"/>
      <c r="N5776" s="197"/>
      <c r="O5776" s="197"/>
      <c r="P5776" s="231"/>
    </row>
    <row r="5777" spans="2:16">
      <c r="B5777" s="351"/>
      <c r="C5777" s="435"/>
      <c r="D5777" s="399"/>
      <c r="E5777" s="400"/>
      <c r="G5777" s="401"/>
      <c r="H5777" s="401"/>
      <c r="I5777" s="401"/>
      <c r="J5777" s="194"/>
      <c r="K5777" s="194"/>
      <c r="L5777" s="195"/>
      <c r="M5777" s="196"/>
      <c r="N5777" s="197"/>
      <c r="O5777" s="197"/>
      <c r="P5777" s="231"/>
    </row>
    <row r="5778" spans="2:16">
      <c r="B5778" s="351"/>
      <c r="C5778" s="435"/>
      <c r="D5778" s="399"/>
      <c r="E5778" s="400"/>
      <c r="G5778" s="401"/>
      <c r="H5778" s="401"/>
      <c r="I5778" s="401"/>
      <c r="J5778" s="194"/>
      <c r="K5778" s="194"/>
      <c r="L5778" s="195"/>
      <c r="M5778" s="196"/>
      <c r="N5778" s="197"/>
      <c r="O5778" s="197"/>
      <c r="P5778" s="231"/>
    </row>
    <row r="5779" spans="2:16">
      <c r="B5779" s="351"/>
      <c r="C5779" s="435"/>
      <c r="D5779" s="399"/>
      <c r="E5779" s="400"/>
      <c r="G5779" s="401"/>
      <c r="H5779" s="401"/>
      <c r="I5779" s="401"/>
      <c r="J5779" s="194"/>
      <c r="K5779" s="194"/>
      <c r="L5779" s="195"/>
      <c r="M5779" s="196"/>
      <c r="N5779" s="197"/>
      <c r="O5779" s="197"/>
      <c r="P5779" s="231"/>
    </row>
    <row r="5780" spans="2:16">
      <c r="B5780" s="351"/>
      <c r="C5780" s="435"/>
      <c r="D5780" s="399"/>
      <c r="E5780" s="400"/>
      <c r="G5780" s="401"/>
      <c r="H5780" s="401"/>
      <c r="I5780" s="401"/>
      <c r="J5780" s="194"/>
      <c r="K5780" s="194"/>
      <c r="L5780" s="195"/>
      <c r="M5780" s="196"/>
      <c r="N5780" s="197"/>
      <c r="O5780" s="197"/>
      <c r="P5780" s="231"/>
    </row>
    <row r="5781" spans="2:16">
      <c r="B5781" s="351"/>
      <c r="C5781" s="435"/>
      <c r="D5781" s="399"/>
      <c r="E5781" s="400"/>
      <c r="G5781" s="401"/>
      <c r="H5781" s="401"/>
      <c r="I5781" s="401"/>
      <c r="J5781" s="194"/>
      <c r="K5781" s="194"/>
      <c r="L5781" s="195"/>
      <c r="M5781" s="196"/>
      <c r="N5781" s="197"/>
      <c r="O5781" s="197"/>
      <c r="P5781" s="231"/>
    </row>
    <row r="5782" spans="2:16">
      <c r="B5782" s="351"/>
      <c r="C5782" s="435"/>
      <c r="D5782" s="399"/>
      <c r="E5782" s="400"/>
      <c r="G5782" s="401"/>
      <c r="H5782" s="401"/>
      <c r="I5782" s="401"/>
      <c r="J5782" s="194"/>
      <c r="K5782" s="194"/>
      <c r="L5782" s="195"/>
      <c r="M5782" s="196"/>
      <c r="N5782" s="197"/>
      <c r="O5782" s="197"/>
      <c r="P5782" s="231"/>
    </row>
    <row r="5783" spans="2:16">
      <c r="B5783" s="351"/>
      <c r="C5783" s="435"/>
      <c r="D5783" s="399"/>
      <c r="E5783" s="400"/>
      <c r="G5783" s="401"/>
      <c r="H5783" s="401"/>
      <c r="I5783" s="401"/>
      <c r="J5783" s="194"/>
      <c r="K5783" s="194"/>
      <c r="L5783" s="195"/>
      <c r="M5783" s="196"/>
      <c r="N5783" s="197"/>
      <c r="O5783" s="197"/>
      <c r="P5783" s="231"/>
    </row>
    <row r="5784" spans="2:16">
      <c r="B5784" s="351"/>
      <c r="C5784" s="435"/>
      <c r="D5784" s="399"/>
      <c r="E5784" s="400"/>
      <c r="G5784" s="401"/>
      <c r="H5784" s="401"/>
      <c r="I5784" s="401"/>
      <c r="J5784" s="194"/>
      <c r="K5784" s="194"/>
      <c r="L5784" s="195"/>
      <c r="M5784" s="196"/>
      <c r="N5784" s="197"/>
      <c r="O5784" s="197"/>
      <c r="P5784" s="231"/>
    </row>
    <row r="5785" spans="2:16">
      <c r="B5785" s="351"/>
      <c r="C5785" s="435"/>
      <c r="D5785" s="399"/>
      <c r="E5785" s="400"/>
      <c r="G5785" s="401"/>
      <c r="H5785" s="401"/>
      <c r="I5785" s="401"/>
      <c r="J5785" s="194"/>
      <c r="K5785" s="194"/>
      <c r="L5785" s="195"/>
      <c r="M5785" s="196"/>
      <c r="N5785" s="197"/>
      <c r="O5785" s="197"/>
      <c r="P5785" s="231"/>
    </row>
    <row r="5786" spans="2:16">
      <c r="B5786" s="351"/>
      <c r="C5786" s="435"/>
      <c r="D5786" s="399"/>
      <c r="E5786" s="400"/>
      <c r="G5786" s="401"/>
      <c r="H5786" s="401"/>
      <c r="I5786" s="401"/>
      <c r="J5786" s="194"/>
      <c r="K5786" s="194"/>
      <c r="L5786" s="195"/>
      <c r="M5786" s="196"/>
      <c r="N5786" s="197"/>
      <c r="O5786" s="197"/>
      <c r="P5786" s="231"/>
    </row>
    <row r="5787" spans="2:16">
      <c r="B5787" s="351"/>
      <c r="C5787" s="435"/>
      <c r="D5787" s="399"/>
      <c r="E5787" s="400"/>
      <c r="G5787" s="401"/>
      <c r="H5787" s="401"/>
      <c r="I5787" s="401"/>
      <c r="J5787" s="194"/>
      <c r="K5787" s="194"/>
      <c r="L5787" s="195"/>
      <c r="M5787" s="196"/>
      <c r="N5787" s="197"/>
      <c r="O5787" s="197"/>
      <c r="P5787" s="231"/>
    </row>
    <row r="5788" spans="2:16">
      <c r="B5788" s="351"/>
      <c r="C5788" s="435"/>
      <c r="D5788" s="399"/>
      <c r="E5788" s="400"/>
      <c r="G5788" s="401"/>
      <c r="H5788" s="401"/>
      <c r="I5788" s="401"/>
      <c r="J5788" s="194"/>
      <c r="K5788" s="194"/>
      <c r="L5788" s="195"/>
      <c r="M5788" s="196"/>
      <c r="N5788" s="197"/>
      <c r="O5788" s="197"/>
      <c r="P5788" s="231"/>
    </row>
    <row r="5789" spans="2:16">
      <c r="B5789" s="351"/>
      <c r="C5789" s="435"/>
      <c r="D5789" s="399"/>
      <c r="E5789" s="400"/>
      <c r="G5789" s="401"/>
      <c r="H5789" s="401"/>
      <c r="I5789" s="401"/>
      <c r="J5789" s="194"/>
      <c r="K5789" s="194"/>
      <c r="L5789" s="195"/>
      <c r="M5789" s="196"/>
      <c r="N5789" s="197"/>
      <c r="O5789" s="197"/>
      <c r="P5789" s="231"/>
    </row>
    <row r="5790" spans="2:16">
      <c r="B5790" s="351"/>
      <c r="C5790" s="435"/>
      <c r="D5790" s="399"/>
      <c r="E5790" s="400"/>
      <c r="G5790" s="401"/>
      <c r="H5790" s="401"/>
      <c r="I5790" s="401"/>
      <c r="J5790" s="194"/>
      <c r="K5790" s="194"/>
      <c r="L5790" s="195"/>
      <c r="M5790" s="196"/>
      <c r="N5790" s="197"/>
      <c r="O5790" s="197"/>
      <c r="P5790" s="231"/>
    </row>
    <row r="5791" spans="2:16">
      <c r="B5791" s="351"/>
      <c r="C5791" s="435"/>
      <c r="D5791" s="399"/>
      <c r="E5791" s="400"/>
      <c r="G5791" s="401"/>
      <c r="H5791" s="401"/>
      <c r="I5791" s="401"/>
      <c r="J5791" s="194"/>
      <c r="K5791" s="194"/>
      <c r="L5791" s="195"/>
      <c r="M5791" s="196"/>
      <c r="N5791" s="197"/>
      <c r="O5791" s="197"/>
      <c r="P5791" s="231"/>
    </row>
    <row r="5792" spans="2:16">
      <c r="B5792" s="351"/>
      <c r="C5792" s="435"/>
      <c r="D5792" s="399"/>
      <c r="E5792" s="400"/>
      <c r="G5792" s="401"/>
      <c r="H5792" s="401"/>
      <c r="I5792" s="401"/>
      <c r="J5792" s="194"/>
      <c r="K5792" s="194"/>
      <c r="L5792" s="195"/>
      <c r="M5792" s="196"/>
      <c r="N5792" s="197"/>
      <c r="O5792" s="197"/>
      <c r="P5792" s="231"/>
    </row>
    <row r="5793" spans="2:16">
      <c r="B5793" s="351"/>
      <c r="C5793" s="435"/>
      <c r="D5793" s="399"/>
      <c r="E5793" s="400"/>
      <c r="G5793" s="401"/>
      <c r="H5793" s="401"/>
      <c r="I5793" s="401"/>
      <c r="J5793" s="194"/>
      <c r="K5793" s="194"/>
      <c r="L5793" s="195"/>
      <c r="M5793" s="196"/>
      <c r="N5793" s="197"/>
      <c r="O5793" s="197"/>
      <c r="P5793" s="231"/>
    </row>
    <row r="5794" spans="2:16">
      <c r="B5794" s="351"/>
      <c r="C5794" s="435"/>
      <c r="D5794" s="399"/>
      <c r="E5794" s="400"/>
      <c r="G5794" s="401"/>
      <c r="H5794" s="401"/>
      <c r="I5794" s="401"/>
      <c r="J5794" s="194"/>
      <c r="K5794" s="194"/>
      <c r="L5794" s="195"/>
      <c r="M5794" s="196"/>
      <c r="N5794" s="197"/>
      <c r="O5794" s="197"/>
      <c r="P5794" s="231"/>
    </row>
    <row r="5795" spans="2:16">
      <c r="B5795" s="351"/>
      <c r="C5795" s="435"/>
      <c r="D5795" s="399"/>
      <c r="E5795" s="400"/>
      <c r="G5795" s="401"/>
      <c r="H5795" s="401"/>
      <c r="I5795" s="401"/>
      <c r="J5795" s="194"/>
      <c r="K5795" s="194"/>
      <c r="L5795" s="195"/>
      <c r="M5795" s="196"/>
      <c r="N5795" s="197"/>
      <c r="O5795" s="197"/>
      <c r="P5795" s="231"/>
    </row>
    <row r="5796" spans="2:16">
      <c r="B5796" s="351"/>
      <c r="C5796" s="435"/>
      <c r="D5796" s="399"/>
      <c r="E5796" s="400"/>
      <c r="G5796" s="401"/>
      <c r="H5796" s="401"/>
      <c r="I5796" s="401"/>
      <c r="J5796" s="194"/>
      <c r="K5796" s="194"/>
      <c r="L5796" s="195"/>
      <c r="M5796" s="196"/>
      <c r="N5796" s="197"/>
      <c r="O5796" s="197"/>
      <c r="P5796" s="231"/>
    </row>
    <row r="5797" spans="2:16">
      <c r="B5797" s="351"/>
      <c r="C5797" s="435"/>
      <c r="D5797" s="399"/>
      <c r="E5797" s="400"/>
      <c r="G5797" s="401"/>
      <c r="H5797" s="401"/>
      <c r="I5797" s="401"/>
      <c r="J5797" s="194"/>
      <c r="K5797" s="194"/>
      <c r="L5797" s="195"/>
      <c r="M5797" s="196"/>
      <c r="N5797" s="197"/>
      <c r="O5797" s="197"/>
      <c r="P5797" s="231"/>
    </row>
    <row r="5798" spans="2:16">
      <c r="B5798" s="351"/>
      <c r="C5798" s="435"/>
      <c r="D5798" s="399"/>
      <c r="E5798" s="400"/>
      <c r="G5798" s="401"/>
      <c r="H5798" s="401"/>
      <c r="I5798" s="401"/>
      <c r="J5798" s="194"/>
      <c r="K5798" s="194"/>
      <c r="L5798" s="195"/>
      <c r="M5798" s="196"/>
      <c r="N5798" s="197"/>
      <c r="O5798" s="197"/>
      <c r="P5798" s="231"/>
    </row>
    <row r="5799" spans="2:16">
      <c r="B5799" s="351"/>
      <c r="C5799" s="435"/>
      <c r="D5799" s="399"/>
      <c r="E5799" s="400"/>
      <c r="G5799" s="401"/>
      <c r="H5799" s="401"/>
      <c r="I5799" s="401"/>
      <c r="J5799" s="194"/>
      <c r="K5799" s="194"/>
      <c r="L5799" s="195"/>
      <c r="M5799" s="196"/>
      <c r="N5799" s="197"/>
      <c r="O5799" s="197"/>
      <c r="P5799" s="231"/>
    </row>
    <row r="5800" spans="2:16">
      <c r="B5800" s="351"/>
      <c r="C5800" s="435"/>
      <c r="D5800" s="399"/>
      <c r="E5800" s="400"/>
      <c r="G5800" s="401"/>
      <c r="H5800" s="401"/>
      <c r="I5800" s="401"/>
      <c r="J5800" s="194"/>
      <c r="K5800" s="194"/>
      <c r="L5800" s="195"/>
      <c r="M5800" s="196"/>
      <c r="N5800" s="197"/>
      <c r="O5800" s="197"/>
      <c r="P5800" s="231"/>
    </row>
    <row r="5801" spans="2:16">
      <c r="B5801" s="351"/>
      <c r="C5801" s="435"/>
      <c r="D5801" s="399"/>
      <c r="E5801" s="400"/>
      <c r="G5801" s="401"/>
      <c r="H5801" s="401"/>
      <c r="I5801" s="401"/>
      <c r="J5801" s="194"/>
      <c r="K5801" s="194"/>
      <c r="L5801" s="195"/>
      <c r="M5801" s="196"/>
      <c r="N5801" s="197"/>
      <c r="O5801" s="197"/>
      <c r="P5801" s="231"/>
    </row>
    <row r="5802" spans="2:16">
      <c r="B5802" s="351"/>
      <c r="C5802" s="435"/>
      <c r="D5802" s="399"/>
      <c r="E5802" s="400"/>
      <c r="G5802" s="401"/>
      <c r="H5802" s="401"/>
      <c r="I5802" s="401"/>
      <c r="J5802" s="194"/>
      <c r="K5802" s="194"/>
      <c r="L5802" s="195"/>
      <c r="M5802" s="196"/>
      <c r="N5802" s="197"/>
      <c r="O5802" s="197"/>
      <c r="P5802" s="231"/>
    </row>
    <row r="5803" spans="2:16">
      <c r="B5803" s="351"/>
      <c r="C5803" s="435"/>
      <c r="D5803" s="399"/>
      <c r="E5803" s="400"/>
      <c r="G5803" s="401"/>
      <c r="H5803" s="401"/>
      <c r="I5803" s="401"/>
      <c r="J5803" s="194"/>
      <c r="K5803" s="194"/>
      <c r="L5803" s="195"/>
      <c r="M5803" s="196"/>
      <c r="N5803" s="197"/>
      <c r="O5803" s="197"/>
      <c r="P5803" s="231"/>
    </row>
    <row r="5804" spans="2:16">
      <c r="B5804" s="351"/>
      <c r="C5804" s="435"/>
      <c r="D5804" s="399"/>
      <c r="E5804" s="400"/>
      <c r="G5804" s="401"/>
      <c r="H5804" s="401"/>
      <c r="I5804" s="401"/>
      <c r="J5804" s="194"/>
      <c r="K5804" s="194"/>
      <c r="L5804" s="195"/>
      <c r="M5804" s="196"/>
      <c r="N5804" s="197"/>
      <c r="O5804" s="197"/>
      <c r="P5804" s="231"/>
    </row>
    <row r="5805" spans="2:16">
      <c r="B5805" s="351"/>
      <c r="C5805" s="435"/>
      <c r="D5805" s="399"/>
      <c r="E5805" s="400"/>
      <c r="G5805" s="401"/>
      <c r="H5805" s="401"/>
      <c r="I5805" s="401"/>
      <c r="J5805" s="194"/>
      <c r="K5805" s="194"/>
      <c r="L5805" s="195"/>
      <c r="M5805" s="196"/>
      <c r="N5805" s="197"/>
      <c r="O5805" s="197"/>
      <c r="P5805" s="231"/>
    </row>
    <row r="5806" spans="2:16">
      <c r="B5806" s="351"/>
      <c r="C5806" s="435"/>
      <c r="D5806" s="399"/>
      <c r="E5806" s="400"/>
      <c r="G5806" s="401"/>
      <c r="H5806" s="401"/>
      <c r="I5806" s="401"/>
      <c r="J5806" s="194"/>
      <c r="K5806" s="194"/>
      <c r="L5806" s="195"/>
      <c r="M5806" s="196"/>
      <c r="N5806" s="197"/>
      <c r="O5806" s="197"/>
      <c r="P5806" s="231"/>
    </row>
    <row r="5807" spans="2:16">
      <c r="B5807" s="351"/>
      <c r="C5807" s="435"/>
      <c r="D5807" s="399"/>
      <c r="E5807" s="400"/>
      <c r="G5807" s="401"/>
      <c r="H5807" s="401"/>
      <c r="I5807" s="401"/>
      <c r="J5807" s="194"/>
      <c r="K5807" s="194"/>
      <c r="L5807" s="195"/>
      <c r="M5807" s="196"/>
      <c r="N5807" s="197"/>
      <c r="O5807" s="197"/>
      <c r="P5807" s="231"/>
    </row>
    <row r="5808" spans="2:16">
      <c r="B5808" s="351"/>
      <c r="C5808" s="435"/>
      <c r="D5808" s="399"/>
      <c r="E5808" s="400"/>
      <c r="G5808" s="401"/>
      <c r="H5808" s="401"/>
      <c r="I5808" s="401"/>
      <c r="J5808" s="194"/>
      <c r="K5808" s="194"/>
      <c r="L5808" s="195"/>
      <c r="M5808" s="196"/>
      <c r="N5808" s="197"/>
      <c r="O5808" s="197"/>
      <c r="P5808" s="231"/>
    </row>
    <row r="5809" spans="2:16">
      <c r="B5809" s="351"/>
      <c r="C5809" s="435"/>
      <c r="D5809" s="399"/>
      <c r="E5809" s="400"/>
      <c r="G5809" s="401"/>
      <c r="H5809" s="401"/>
      <c r="I5809" s="401"/>
      <c r="J5809" s="194"/>
      <c r="K5809" s="194"/>
      <c r="L5809" s="195"/>
      <c r="M5809" s="196"/>
      <c r="N5809" s="197"/>
      <c r="O5809" s="197"/>
      <c r="P5809" s="231"/>
    </row>
    <row r="5810" spans="2:16">
      <c r="B5810" s="351"/>
      <c r="C5810" s="435"/>
      <c r="D5810" s="399"/>
      <c r="E5810" s="400"/>
      <c r="G5810" s="401"/>
      <c r="H5810" s="401"/>
      <c r="I5810" s="401"/>
      <c r="J5810" s="194"/>
      <c r="K5810" s="194"/>
      <c r="L5810" s="195"/>
      <c r="M5810" s="196"/>
      <c r="N5810" s="197"/>
      <c r="O5810" s="197"/>
      <c r="P5810" s="231"/>
    </row>
    <row r="5811" spans="2:16">
      <c r="B5811" s="351"/>
      <c r="C5811" s="435"/>
      <c r="D5811" s="399"/>
      <c r="E5811" s="400"/>
      <c r="G5811" s="401"/>
      <c r="H5811" s="401"/>
      <c r="I5811" s="401"/>
      <c r="J5811" s="194"/>
      <c r="K5811" s="194"/>
      <c r="L5811" s="195"/>
      <c r="M5811" s="196"/>
      <c r="N5811" s="197"/>
      <c r="O5811" s="197"/>
      <c r="P5811" s="231"/>
    </row>
    <row r="5812" spans="2:16">
      <c r="B5812" s="402"/>
      <c r="C5812" s="435"/>
      <c r="D5812" s="404"/>
      <c r="E5812" s="405"/>
      <c r="G5812" s="406"/>
      <c r="H5812" s="406"/>
      <c r="I5812" s="406"/>
      <c r="J5812" s="194"/>
      <c r="K5812" s="194"/>
      <c r="L5812" s="195"/>
      <c r="M5812" s="196"/>
      <c r="N5812" s="197"/>
      <c r="O5812" s="197"/>
      <c r="P5812" s="221"/>
    </row>
    <row r="5813" spans="2:16">
      <c r="B5813" s="351"/>
      <c r="C5813" s="435"/>
      <c r="D5813" s="399"/>
      <c r="E5813" s="400"/>
      <c r="G5813" s="401"/>
      <c r="H5813" s="401"/>
      <c r="I5813" s="401"/>
      <c r="J5813" s="194"/>
      <c r="K5813" s="194"/>
      <c r="L5813" s="195"/>
      <c r="M5813" s="196"/>
      <c r="N5813" s="197"/>
      <c r="O5813" s="197"/>
      <c r="P5813" s="231"/>
    </row>
    <row r="5814" spans="2:16">
      <c r="B5814" s="351"/>
      <c r="C5814" s="435"/>
      <c r="D5814" s="399"/>
      <c r="E5814" s="400"/>
      <c r="G5814" s="401"/>
      <c r="H5814" s="401"/>
      <c r="I5814" s="401"/>
      <c r="J5814" s="194"/>
      <c r="K5814" s="194"/>
      <c r="L5814" s="195"/>
      <c r="M5814" s="196"/>
      <c r="N5814" s="197"/>
      <c r="O5814" s="197"/>
      <c r="P5814" s="231"/>
    </row>
    <row r="5815" spans="2:16">
      <c r="B5815" s="351"/>
      <c r="C5815" s="435"/>
      <c r="D5815" s="399"/>
      <c r="E5815" s="400"/>
      <c r="G5815" s="401"/>
      <c r="H5815" s="401"/>
      <c r="I5815" s="401"/>
      <c r="J5815" s="194"/>
      <c r="K5815" s="194"/>
      <c r="L5815" s="195"/>
      <c r="M5815" s="196"/>
      <c r="N5815" s="197"/>
      <c r="O5815" s="197"/>
      <c r="P5815" s="231"/>
    </row>
    <row r="5816" spans="2:16">
      <c r="B5816" s="351"/>
      <c r="C5816" s="435"/>
      <c r="D5816" s="399"/>
      <c r="E5816" s="400"/>
      <c r="G5816" s="401"/>
      <c r="H5816" s="401"/>
      <c r="I5816" s="401"/>
      <c r="J5816" s="194"/>
      <c r="K5816" s="194"/>
      <c r="L5816" s="195"/>
      <c r="M5816" s="196"/>
      <c r="N5816" s="197"/>
      <c r="O5816" s="197"/>
      <c r="P5816" s="231"/>
    </row>
    <row r="5817" spans="2:16">
      <c r="B5817" s="351"/>
      <c r="C5817" s="435"/>
      <c r="D5817" s="399"/>
      <c r="E5817" s="400"/>
      <c r="G5817" s="401"/>
      <c r="H5817" s="401"/>
      <c r="I5817" s="401"/>
      <c r="J5817" s="194"/>
      <c r="K5817" s="194"/>
      <c r="L5817" s="195"/>
      <c r="M5817" s="196"/>
      <c r="N5817" s="197"/>
      <c r="O5817" s="197"/>
      <c r="P5817" s="231"/>
    </row>
    <row r="5818" spans="2:16">
      <c r="B5818" s="351"/>
      <c r="C5818" s="435"/>
      <c r="D5818" s="399"/>
      <c r="E5818" s="400"/>
      <c r="G5818" s="401"/>
      <c r="H5818" s="401"/>
      <c r="I5818" s="401"/>
      <c r="J5818" s="194"/>
      <c r="K5818" s="194"/>
      <c r="L5818" s="195"/>
      <c r="M5818" s="196"/>
      <c r="N5818" s="197"/>
      <c r="O5818" s="197"/>
      <c r="P5818" s="231"/>
    </row>
    <row r="5819" spans="2:16">
      <c r="B5819" s="351"/>
      <c r="C5819" s="435"/>
      <c r="D5819" s="399"/>
      <c r="E5819" s="400"/>
      <c r="G5819" s="401"/>
      <c r="H5819" s="401"/>
      <c r="I5819" s="401"/>
      <c r="J5819" s="194"/>
      <c r="K5819" s="194"/>
      <c r="L5819" s="195"/>
      <c r="M5819" s="196"/>
      <c r="N5819" s="197"/>
      <c r="O5819" s="197"/>
      <c r="P5819" s="231"/>
    </row>
    <row r="5820" spans="2:16">
      <c r="B5820" s="351"/>
      <c r="C5820" s="435"/>
      <c r="D5820" s="399"/>
      <c r="E5820" s="400"/>
      <c r="G5820" s="401"/>
      <c r="H5820" s="401"/>
      <c r="I5820" s="401"/>
      <c r="J5820" s="194"/>
      <c r="K5820" s="194"/>
      <c r="L5820" s="195"/>
      <c r="M5820" s="196"/>
      <c r="N5820" s="197"/>
      <c r="O5820" s="197"/>
      <c r="P5820" s="231"/>
    </row>
    <row r="5821" spans="2:16">
      <c r="B5821" s="351"/>
      <c r="C5821" s="435"/>
      <c r="D5821" s="399"/>
      <c r="E5821" s="400"/>
      <c r="G5821" s="401"/>
      <c r="H5821" s="401"/>
      <c r="I5821" s="401"/>
      <c r="J5821" s="194"/>
      <c r="K5821" s="194"/>
      <c r="L5821" s="195"/>
      <c r="M5821" s="196"/>
      <c r="N5821" s="197"/>
      <c r="O5821" s="197"/>
      <c r="P5821" s="231"/>
    </row>
    <row r="5822" spans="2:16">
      <c r="B5822" s="351"/>
      <c r="C5822" s="435"/>
      <c r="D5822" s="399"/>
      <c r="E5822" s="400"/>
      <c r="G5822" s="401"/>
      <c r="H5822" s="401"/>
      <c r="I5822" s="401"/>
      <c r="J5822" s="194"/>
      <c r="K5822" s="194"/>
      <c r="L5822" s="195"/>
      <c r="M5822" s="196"/>
      <c r="N5822" s="197"/>
      <c r="O5822" s="197"/>
      <c r="P5822" s="231"/>
    </row>
    <row r="5823" spans="2:16">
      <c r="B5823" s="351"/>
      <c r="C5823" s="435"/>
      <c r="D5823" s="399"/>
      <c r="E5823" s="400"/>
      <c r="G5823" s="401"/>
      <c r="H5823" s="401"/>
      <c r="I5823" s="401"/>
      <c r="J5823" s="194"/>
      <c r="K5823" s="194"/>
      <c r="L5823" s="195"/>
      <c r="M5823" s="196"/>
      <c r="N5823" s="197"/>
      <c r="O5823" s="197"/>
      <c r="P5823" s="231"/>
    </row>
    <row r="5824" spans="2:16">
      <c r="B5824" s="351"/>
      <c r="C5824" s="435"/>
      <c r="D5824" s="399"/>
      <c r="E5824" s="400"/>
      <c r="G5824" s="401"/>
      <c r="H5824" s="401"/>
      <c r="I5824" s="401"/>
      <c r="J5824" s="194"/>
      <c r="K5824" s="194"/>
      <c r="L5824" s="195"/>
      <c r="M5824" s="196"/>
      <c r="N5824" s="197"/>
      <c r="O5824" s="197"/>
      <c r="P5824" s="231"/>
    </row>
    <row r="5825" spans="2:16">
      <c r="B5825" s="351"/>
      <c r="C5825" s="435"/>
      <c r="D5825" s="399"/>
      <c r="E5825" s="400"/>
      <c r="G5825" s="401"/>
      <c r="H5825" s="401"/>
      <c r="I5825" s="401"/>
      <c r="J5825" s="194"/>
      <c r="K5825" s="194"/>
      <c r="L5825" s="195"/>
      <c r="M5825" s="196"/>
      <c r="N5825" s="197"/>
      <c r="O5825" s="197"/>
      <c r="P5825" s="231"/>
    </row>
    <row r="5826" spans="2:16">
      <c r="B5826" s="351"/>
      <c r="C5826" s="435"/>
      <c r="D5826" s="399"/>
      <c r="E5826" s="400"/>
      <c r="G5826" s="401"/>
      <c r="H5826" s="401"/>
      <c r="I5826" s="401"/>
      <c r="J5826" s="194"/>
      <c r="K5826" s="194"/>
      <c r="L5826" s="195"/>
      <c r="M5826" s="196"/>
      <c r="N5826" s="197"/>
      <c r="O5826" s="197"/>
      <c r="P5826" s="231"/>
    </row>
    <row r="5827" spans="2:16">
      <c r="B5827" s="351"/>
      <c r="C5827" s="435"/>
      <c r="D5827" s="399"/>
      <c r="E5827" s="400"/>
      <c r="G5827" s="401"/>
      <c r="H5827" s="401"/>
      <c r="I5827" s="401"/>
      <c r="J5827" s="194"/>
      <c r="K5827" s="194"/>
      <c r="L5827" s="195"/>
      <c r="M5827" s="196"/>
      <c r="N5827" s="197"/>
      <c r="O5827" s="197"/>
      <c r="P5827" s="231"/>
    </row>
    <row r="5828" spans="2:16">
      <c r="B5828" s="351"/>
      <c r="C5828" s="435"/>
      <c r="D5828" s="399"/>
      <c r="E5828" s="400"/>
      <c r="G5828" s="401"/>
      <c r="H5828" s="401"/>
      <c r="I5828" s="401"/>
      <c r="J5828" s="194"/>
      <c r="K5828" s="194"/>
      <c r="L5828" s="195"/>
      <c r="M5828" s="196"/>
      <c r="N5828" s="197"/>
      <c r="O5828" s="197"/>
      <c r="P5828" s="231"/>
    </row>
    <row r="5829" spans="2:16">
      <c r="B5829" s="351"/>
      <c r="C5829" s="435"/>
      <c r="D5829" s="399"/>
      <c r="E5829" s="400"/>
      <c r="G5829" s="401"/>
      <c r="H5829" s="401"/>
      <c r="I5829" s="401"/>
      <c r="J5829" s="194"/>
      <c r="K5829" s="194"/>
      <c r="L5829" s="195"/>
      <c r="M5829" s="196"/>
      <c r="N5829" s="197"/>
      <c r="O5829" s="197"/>
      <c r="P5829" s="231"/>
    </row>
    <row r="5830" spans="2:16">
      <c r="B5830" s="351"/>
      <c r="C5830" s="435"/>
      <c r="D5830" s="399"/>
      <c r="E5830" s="400"/>
      <c r="G5830" s="401"/>
      <c r="H5830" s="401"/>
      <c r="I5830" s="401"/>
      <c r="J5830" s="194"/>
      <c r="K5830" s="194"/>
      <c r="L5830" s="195"/>
      <c r="M5830" s="196"/>
      <c r="N5830" s="197"/>
      <c r="O5830" s="197"/>
      <c r="P5830" s="231"/>
    </row>
    <row r="5831" spans="2:16">
      <c r="B5831" s="351"/>
      <c r="C5831" s="435"/>
      <c r="D5831" s="399"/>
      <c r="E5831" s="400"/>
      <c r="G5831" s="401"/>
      <c r="H5831" s="401"/>
      <c r="I5831" s="401"/>
      <c r="J5831" s="194"/>
      <c r="K5831" s="194"/>
      <c r="L5831" s="195"/>
      <c r="M5831" s="196"/>
      <c r="N5831" s="197"/>
      <c r="O5831" s="197"/>
      <c r="P5831" s="231"/>
    </row>
    <row r="5832" spans="2:16">
      <c r="B5832" s="351"/>
      <c r="C5832" s="435"/>
      <c r="D5832" s="399"/>
      <c r="E5832" s="400"/>
      <c r="G5832" s="401"/>
      <c r="H5832" s="401"/>
      <c r="I5832" s="401"/>
      <c r="J5832" s="194"/>
      <c r="K5832" s="194"/>
      <c r="L5832" s="195"/>
      <c r="M5832" s="196"/>
      <c r="N5832" s="197"/>
      <c r="O5832" s="197"/>
      <c r="P5832" s="231"/>
    </row>
    <row r="5833" spans="2:16">
      <c r="B5833" s="351"/>
      <c r="C5833" s="435"/>
      <c r="D5833" s="399"/>
      <c r="E5833" s="400"/>
      <c r="G5833" s="401"/>
      <c r="H5833" s="401"/>
      <c r="I5833" s="401"/>
      <c r="J5833" s="194"/>
      <c r="K5833" s="194"/>
      <c r="L5833" s="195"/>
      <c r="M5833" s="196"/>
      <c r="N5833" s="197"/>
      <c r="O5833" s="197"/>
      <c r="P5833" s="231"/>
    </row>
    <row r="5834" spans="2:16">
      <c r="B5834" s="351"/>
      <c r="C5834" s="435"/>
      <c r="D5834" s="399"/>
      <c r="E5834" s="400"/>
      <c r="G5834" s="401"/>
      <c r="H5834" s="401"/>
      <c r="I5834" s="401"/>
      <c r="J5834" s="194"/>
      <c r="K5834" s="194"/>
      <c r="L5834" s="195"/>
      <c r="M5834" s="196"/>
      <c r="N5834" s="197"/>
      <c r="O5834" s="197"/>
      <c r="P5834" s="231"/>
    </row>
    <row r="5835" spans="2:16">
      <c r="B5835" s="351"/>
      <c r="C5835" s="435"/>
      <c r="D5835" s="399"/>
      <c r="E5835" s="400"/>
      <c r="G5835" s="401"/>
      <c r="H5835" s="401"/>
      <c r="I5835" s="401"/>
      <c r="J5835" s="194"/>
      <c r="K5835" s="194"/>
      <c r="L5835" s="195"/>
      <c r="M5835" s="196"/>
      <c r="N5835" s="197"/>
      <c r="O5835" s="197"/>
      <c r="P5835" s="231"/>
    </row>
    <row r="5836" spans="2:16">
      <c r="B5836" s="351"/>
      <c r="C5836" s="435"/>
      <c r="D5836" s="399"/>
      <c r="E5836" s="400"/>
      <c r="G5836" s="401"/>
      <c r="H5836" s="401"/>
      <c r="I5836" s="401"/>
      <c r="J5836" s="194"/>
      <c r="K5836" s="194"/>
      <c r="L5836" s="195"/>
      <c r="M5836" s="196"/>
      <c r="N5836" s="197"/>
      <c r="O5836" s="197"/>
      <c r="P5836" s="231"/>
    </row>
    <row r="5837" spans="2:16">
      <c r="B5837" s="351"/>
      <c r="C5837" s="435"/>
      <c r="D5837" s="399"/>
      <c r="E5837" s="400"/>
      <c r="G5837" s="401"/>
      <c r="H5837" s="401"/>
      <c r="I5837" s="401"/>
      <c r="J5837" s="194"/>
      <c r="K5837" s="194"/>
      <c r="L5837" s="195"/>
      <c r="M5837" s="196"/>
      <c r="N5837" s="197"/>
      <c r="O5837" s="197"/>
      <c r="P5837" s="231"/>
    </row>
    <row r="5838" spans="2:16">
      <c r="B5838" s="351"/>
      <c r="C5838" s="435"/>
      <c r="D5838" s="399"/>
      <c r="E5838" s="400"/>
      <c r="G5838" s="401"/>
      <c r="H5838" s="401"/>
      <c r="I5838" s="401"/>
      <c r="J5838" s="194"/>
      <c r="K5838" s="194"/>
      <c r="L5838" s="195"/>
      <c r="M5838" s="196"/>
      <c r="N5838" s="197"/>
      <c r="O5838" s="197"/>
      <c r="P5838" s="231"/>
    </row>
    <row r="5839" spans="2:16">
      <c r="B5839" s="351"/>
      <c r="C5839" s="435"/>
      <c r="D5839" s="399"/>
      <c r="E5839" s="400"/>
      <c r="G5839" s="401"/>
      <c r="H5839" s="401"/>
      <c r="I5839" s="401"/>
      <c r="J5839" s="194"/>
      <c r="K5839" s="194"/>
      <c r="L5839" s="195"/>
      <c r="M5839" s="196"/>
      <c r="N5839" s="197"/>
      <c r="O5839" s="197"/>
      <c r="P5839" s="231"/>
    </row>
    <row r="5840" spans="2:16">
      <c r="B5840" s="351"/>
      <c r="C5840" s="435"/>
      <c r="D5840" s="399"/>
      <c r="E5840" s="400"/>
      <c r="G5840" s="401"/>
      <c r="H5840" s="401"/>
      <c r="I5840" s="401"/>
      <c r="J5840" s="194"/>
      <c r="K5840" s="194"/>
      <c r="L5840" s="195"/>
      <c r="M5840" s="196"/>
      <c r="N5840" s="197"/>
      <c r="O5840" s="197"/>
      <c r="P5840" s="231"/>
    </row>
    <row r="5841" spans="2:16">
      <c r="B5841" s="351"/>
      <c r="C5841" s="435"/>
      <c r="D5841" s="399"/>
      <c r="E5841" s="400"/>
      <c r="G5841" s="401"/>
      <c r="H5841" s="401"/>
      <c r="I5841" s="401"/>
      <c r="J5841" s="194"/>
      <c r="K5841" s="194"/>
      <c r="L5841" s="195"/>
      <c r="M5841" s="196"/>
      <c r="N5841" s="197"/>
      <c r="O5841" s="197"/>
      <c r="P5841" s="231"/>
    </row>
    <row r="5842" spans="2:16">
      <c r="B5842" s="351"/>
      <c r="C5842" s="435"/>
      <c r="D5842" s="399"/>
      <c r="E5842" s="400"/>
      <c r="G5842" s="401"/>
      <c r="H5842" s="401"/>
      <c r="I5842" s="401"/>
      <c r="J5842" s="194"/>
      <c r="K5842" s="194"/>
      <c r="L5842" s="195"/>
      <c r="M5842" s="196"/>
      <c r="N5842" s="197"/>
      <c r="O5842" s="197"/>
      <c r="P5842" s="231"/>
    </row>
    <row r="5843" spans="2:16">
      <c r="B5843" s="351"/>
      <c r="C5843" s="435"/>
      <c r="D5843" s="399"/>
      <c r="E5843" s="400"/>
      <c r="G5843" s="401"/>
      <c r="H5843" s="401"/>
      <c r="I5843" s="401"/>
      <c r="J5843" s="194"/>
      <c r="K5843" s="194"/>
      <c r="L5843" s="195"/>
      <c r="M5843" s="196"/>
      <c r="N5843" s="197"/>
      <c r="O5843" s="197"/>
      <c r="P5843" s="231"/>
    </row>
    <row r="5844" spans="2:16">
      <c r="B5844" s="351"/>
      <c r="C5844" s="435"/>
      <c r="D5844" s="399"/>
      <c r="E5844" s="400"/>
      <c r="G5844" s="401"/>
      <c r="H5844" s="401"/>
      <c r="I5844" s="401"/>
      <c r="J5844" s="194"/>
      <c r="K5844" s="194"/>
      <c r="L5844" s="195"/>
      <c r="M5844" s="196"/>
      <c r="N5844" s="197"/>
      <c r="O5844" s="197"/>
      <c r="P5844" s="231"/>
    </row>
    <row r="5845" spans="2:16">
      <c r="B5845" s="351"/>
      <c r="C5845" s="435"/>
      <c r="D5845" s="399"/>
      <c r="E5845" s="400"/>
      <c r="G5845" s="401"/>
      <c r="H5845" s="401"/>
      <c r="I5845" s="401"/>
      <c r="J5845" s="194"/>
      <c r="K5845" s="194"/>
      <c r="L5845" s="195"/>
      <c r="M5845" s="196"/>
      <c r="N5845" s="197"/>
      <c r="O5845" s="197"/>
      <c r="P5845" s="231"/>
    </row>
    <row r="5846" spans="2:16">
      <c r="B5846" s="351"/>
      <c r="C5846" s="435"/>
      <c r="D5846" s="399"/>
      <c r="E5846" s="400"/>
      <c r="G5846" s="401"/>
      <c r="H5846" s="401"/>
      <c r="I5846" s="401"/>
      <c r="J5846" s="194"/>
      <c r="K5846" s="194"/>
      <c r="L5846" s="195"/>
      <c r="M5846" s="196"/>
      <c r="N5846" s="197"/>
      <c r="O5846" s="197"/>
      <c r="P5846" s="231"/>
    </row>
    <row r="5847" spans="2:16">
      <c r="B5847" s="351"/>
      <c r="C5847" s="435"/>
      <c r="D5847" s="399"/>
      <c r="E5847" s="400"/>
      <c r="G5847" s="401"/>
      <c r="H5847" s="401"/>
      <c r="I5847" s="401"/>
      <c r="J5847" s="194"/>
      <c r="K5847" s="194"/>
      <c r="L5847" s="195"/>
      <c r="M5847" s="196"/>
      <c r="N5847" s="197"/>
      <c r="O5847" s="197"/>
      <c r="P5847" s="231"/>
    </row>
    <row r="5848" spans="2:16">
      <c r="B5848" s="351"/>
      <c r="C5848" s="435"/>
      <c r="D5848" s="399"/>
      <c r="E5848" s="400"/>
      <c r="G5848" s="401"/>
      <c r="H5848" s="401"/>
      <c r="I5848" s="401"/>
      <c r="J5848" s="194"/>
      <c r="K5848" s="194"/>
      <c r="L5848" s="195"/>
      <c r="M5848" s="196"/>
      <c r="N5848" s="197"/>
      <c r="O5848" s="197"/>
      <c r="P5848" s="231"/>
    </row>
    <row r="5849" spans="2:16">
      <c r="B5849" s="351"/>
      <c r="C5849" s="435"/>
      <c r="D5849" s="399"/>
      <c r="E5849" s="400"/>
      <c r="G5849" s="401"/>
      <c r="H5849" s="401"/>
      <c r="I5849" s="401"/>
      <c r="J5849" s="194"/>
      <c r="K5849" s="194"/>
      <c r="L5849" s="195"/>
      <c r="M5849" s="196"/>
      <c r="N5849" s="197"/>
      <c r="O5849" s="197"/>
      <c r="P5849" s="231"/>
    </row>
    <row r="5850" spans="2:16">
      <c r="B5850" s="351"/>
      <c r="C5850" s="435"/>
      <c r="D5850" s="399"/>
      <c r="E5850" s="400"/>
      <c r="G5850" s="401"/>
      <c r="H5850" s="401"/>
      <c r="I5850" s="401"/>
      <c r="J5850" s="194"/>
      <c r="K5850" s="194"/>
      <c r="L5850" s="195"/>
      <c r="M5850" s="196"/>
      <c r="N5850" s="197"/>
      <c r="O5850" s="197"/>
      <c r="P5850" s="231"/>
    </row>
    <row r="5851" spans="2:16">
      <c r="B5851" s="351"/>
      <c r="C5851" s="435"/>
      <c r="D5851" s="399"/>
      <c r="E5851" s="400"/>
      <c r="G5851" s="401"/>
      <c r="H5851" s="401"/>
      <c r="I5851" s="401"/>
      <c r="J5851" s="194"/>
      <c r="K5851" s="194"/>
      <c r="L5851" s="195"/>
      <c r="M5851" s="196"/>
      <c r="N5851" s="197"/>
      <c r="O5851" s="197"/>
      <c r="P5851" s="231"/>
    </row>
    <row r="5852" spans="2:16">
      <c r="B5852" s="351"/>
      <c r="C5852" s="435"/>
      <c r="D5852" s="399"/>
      <c r="E5852" s="400"/>
      <c r="G5852" s="401"/>
      <c r="H5852" s="401"/>
      <c r="I5852" s="401"/>
      <c r="J5852" s="194"/>
      <c r="K5852" s="194"/>
      <c r="L5852" s="195"/>
      <c r="M5852" s="196"/>
      <c r="N5852" s="197"/>
      <c r="O5852" s="197"/>
      <c r="P5852" s="231"/>
    </row>
    <row r="5853" spans="2:16">
      <c r="B5853" s="351"/>
      <c r="C5853" s="435"/>
      <c r="D5853" s="399"/>
      <c r="E5853" s="400"/>
      <c r="G5853" s="401"/>
      <c r="H5853" s="401"/>
      <c r="I5853" s="401"/>
      <c r="J5853" s="194"/>
      <c r="K5853" s="194"/>
      <c r="L5853" s="195"/>
      <c r="M5853" s="196"/>
      <c r="N5853" s="197"/>
      <c r="O5853" s="197"/>
      <c r="P5853" s="231"/>
    </row>
    <row r="5854" spans="2:16">
      <c r="B5854" s="351"/>
      <c r="C5854" s="435"/>
      <c r="D5854" s="399"/>
      <c r="E5854" s="400"/>
      <c r="G5854" s="401"/>
      <c r="H5854" s="401"/>
      <c r="I5854" s="401"/>
      <c r="J5854" s="194"/>
      <c r="K5854" s="194"/>
      <c r="L5854" s="195"/>
      <c r="M5854" s="196"/>
      <c r="N5854" s="197"/>
      <c r="O5854" s="197"/>
      <c r="P5854" s="231"/>
    </row>
    <row r="5855" spans="2:16">
      <c r="B5855" s="351"/>
      <c r="C5855" s="435"/>
      <c r="D5855" s="399"/>
      <c r="E5855" s="400"/>
      <c r="G5855" s="401"/>
      <c r="H5855" s="401"/>
      <c r="I5855" s="401"/>
      <c r="J5855" s="194"/>
      <c r="K5855" s="194"/>
      <c r="L5855" s="195"/>
      <c r="M5855" s="196"/>
      <c r="N5855" s="197"/>
      <c r="O5855" s="197"/>
      <c r="P5855" s="231"/>
    </row>
    <row r="5856" spans="2:16">
      <c r="B5856" s="351"/>
      <c r="C5856" s="435"/>
      <c r="D5856" s="399"/>
      <c r="E5856" s="400"/>
      <c r="G5856" s="401"/>
      <c r="H5856" s="401"/>
      <c r="I5856" s="401"/>
      <c r="J5856" s="194"/>
      <c r="K5856" s="194"/>
      <c r="L5856" s="195"/>
      <c r="M5856" s="196"/>
      <c r="N5856" s="197"/>
      <c r="O5856" s="197"/>
      <c r="P5856" s="231"/>
    </row>
    <row r="5857" spans="2:16">
      <c r="B5857" s="351"/>
      <c r="C5857" s="435"/>
      <c r="D5857" s="399"/>
      <c r="E5857" s="400"/>
      <c r="G5857" s="401"/>
      <c r="H5857" s="401"/>
      <c r="I5857" s="401"/>
      <c r="J5857" s="194"/>
      <c r="K5857" s="194"/>
      <c r="L5857" s="195"/>
      <c r="M5857" s="196"/>
      <c r="N5857" s="197"/>
      <c r="O5857" s="197"/>
      <c r="P5857" s="231"/>
    </row>
    <row r="5858" spans="2:16">
      <c r="B5858" s="351"/>
      <c r="C5858" s="435"/>
      <c r="D5858" s="399"/>
      <c r="E5858" s="400"/>
      <c r="G5858" s="401"/>
      <c r="H5858" s="401"/>
      <c r="I5858" s="401"/>
      <c r="J5858" s="194"/>
      <c r="K5858" s="194"/>
      <c r="L5858" s="195"/>
      <c r="M5858" s="196"/>
      <c r="N5858" s="197"/>
      <c r="O5858" s="197"/>
      <c r="P5858" s="231"/>
    </row>
    <row r="5859" spans="2:16">
      <c r="B5859" s="351"/>
      <c r="C5859" s="435"/>
      <c r="D5859" s="399"/>
      <c r="E5859" s="400"/>
      <c r="G5859" s="401"/>
      <c r="H5859" s="401"/>
      <c r="I5859" s="401"/>
      <c r="J5859" s="194"/>
      <c r="K5859" s="194"/>
      <c r="L5859" s="195"/>
      <c r="M5859" s="196"/>
      <c r="N5859" s="197"/>
      <c r="O5859" s="197"/>
      <c r="P5859" s="231"/>
    </row>
    <row r="5860" spans="2:16">
      <c r="B5860" s="351"/>
      <c r="C5860" s="435"/>
      <c r="D5860" s="399"/>
      <c r="E5860" s="400"/>
      <c r="G5860" s="401"/>
      <c r="H5860" s="401"/>
      <c r="I5860" s="401"/>
      <c r="J5860" s="194"/>
      <c r="K5860" s="194"/>
      <c r="L5860" s="195"/>
      <c r="M5860" s="196"/>
      <c r="N5860" s="197"/>
      <c r="O5860" s="197"/>
      <c r="P5860" s="231"/>
    </row>
    <row r="5861" spans="2:16">
      <c r="B5861" s="351"/>
      <c r="C5861" s="435"/>
      <c r="D5861" s="399"/>
      <c r="E5861" s="400"/>
      <c r="G5861" s="401"/>
      <c r="H5861" s="401"/>
      <c r="I5861" s="401"/>
      <c r="J5861" s="194"/>
      <c r="K5861" s="194"/>
      <c r="L5861" s="195"/>
      <c r="M5861" s="196"/>
      <c r="N5861" s="197"/>
      <c r="O5861" s="197"/>
      <c r="P5861" s="231"/>
    </row>
    <row r="5862" spans="2:16">
      <c r="B5862" s="351"/>
      <c r="C5862" s="435"/>
      <c r="D5862" s="399"/>
      <c r="E5862" s="400"/>
      <c r="G5862" s="401"/>
      <c r="H5862" s="401"/>
      <c r="I5862" s="401"/>
      <c r="J5862" s="194"/>
      <c r="K5862" s="194"/>
      <c r="L5862" s="195"/>
      <c r="M5862" s="196"/>
      <c r="N5862" s="197"/>
      <c r="O5862" s="197"/>
      <c r="P5862" s="231"/>
    </row>
    <row r="5863" spans="2:16">
      <c r="B5863" s="351"/>
      <c r="C5863" s="435"/>
      <c r="D5863" s="399"/>
      <c r="E5863" s="400"/>
      <c r="G5863" s="401"/>
      <c r="H5863" s="401"/>
      <c r="I5863" s="401"/>
      <c r="J5863" s="194"/>
      <c r="K5863" s="194"/>
      <c r="L5863" s="195"/>
      <c r="M5863" s="196"/>
      <c r="N5863" s="197"/>
      <c r="O5863" s="197"/>
      <c r="P5863" s="231"/>
    </row>
    <row r="5864" spans="2:16">
      <c r="B5864" s="351"/>
      <c r="C5864" s="435"/>
      <c r="D5864" s="399"/>
      <c r="E5864" s="400"/>
      <c r="G5864" s="401"/>
      <c r="H5864" s="401"/>
      <c r="I5864" s="401"/>
      <c r="J5864" s="194"/>
      <c r="K5864" s="194"/>
      <c r="L5864" s="195"/>
      <c r="M5864" s="196"/>
      <c r="N5864" s="197"/>
      <c r="O5864" s="197"/>
      <c r="P5864" s="231"/>
    </row>
    <row r="5865" spans="2:16">
      <c r="B5865" s="351"/>
      <c r="C5865" s="435"/>
      <c r="D5865" s="399"/>
      <c r="E5865" s="400"/>
      <c r="G5865" s="401"/>
      <c r="H5865" s="401"/>
      <c r="I5865" s="401"/>
      <c r="J5865" s="194"/>
      <c r="K5865" s="194"/>
      <c r="L5865" s="195"/>
      <c r="M5865" s="196"/>
      <c r="N5865" s="197"/>
      <c r="O5865" s="197"/>
      <c r="P5865" s="231"/>
    </row>
    <row r="5866" spans="2:16">
      <c r="B5866" s="351"/>
      <c r="C5866" s="435"/>
      <c r="D5866" s="399"/>
      <c r="E5866" s="400"/>
      <c r="G5866" s="401"/>
      <c r="H5866" s="401"/>
      <c r="I5866" s="401"/>
      <c r="J5866" s="194"/>
      <c r="K5866" s="194"/>
      <c r="L5866" s="195"/>
      <c r="M5866" s="196"/>
      <c r="N5866" s="197"/>
      <c r="O5866" s="197"/>
      <c r="P5866" s="231"/>
    </row>
    <row r="5867" spans="2:16">
      <c r="B5867" s="351"/>
      <c r="C5867" s="435"/>
      <c r="D5867" s="399"/>
      <c r="E5867" s="400"/>
      <c r="G5867" s="401"/>
      <c r="H5867" s="401"/>
      <c r="I5867" s="401"/>
      <c r="J5867" s="194"/>
      <c r="K5867" s="194"/>
      <c r="L5867" s="195"/>
      <c r="M5867" s="196"/>
      <c r="N5867" s="197"/>
      <c r="O5867" s="197"/>
      <c r="P5867" s="231"/>
    </row>
    <row r="5868" spans="2:16">
      <c r="B5868" s="351"/>
      <c r="C5868" s="435"/>
      <c r="D5868" s="399"/>
      <c r="E5868" s="400"/>
      <c r="G5868" s="401"/>
      <c r="H5868" s="401"/>
      <c r="I5868" s="401"/>
      <c r="J5868" s="194"/>
      <c r="K5868" s="194"/>
      <c r="L5868" s="195"/>
      <c r="M5868" s="196"/>
      <c r="N5868" s="197"/>
      <c r="O5868" s="197"/>
      <c r="P5868" s="231"/>
    </row>
    <row r="5869" spans="2:16">
      <c r="B5869" s="351"/>
      <c r="C5869" s="435"/>
      <c r="D5869" s="399"/>
      <c r="E5869" s="400"/>
      <c r="G5869" s="401"/>
      <c r="H5869" s="401"/>
      <c r="I5869" s="401"/>
      <c r="J5869" s="194"/>
      <c r="K5869" s="194"/>
      <c r="L5869" s="195"/>
      <c r="M5869" s="196"/>
      <c r="N5869" s="197"/>
      <c r="O5869" s="197"/>
      <c r="P5869" s="231"/>
    </row>
    <row r="5870" spans="2:16">
      <c r="B5870" s="351"/>
      <c r="C5870" s="435"/>
      <c r="D5870" s="399"/>
      <c r="E5870" s="400"/>
      <c r="G5870" s="401"/>
      <c r="H5870" s="401"/>
      <c r="I5870" s="401"/>
      <c r="J5870" s="194"/>
      <c r="K5870" s="194"/>
      <c r="L5870" s="195"/>
      <c r="M5870" s="196"/>
      <c r="N5870" s="197"/>
      <c r="O5870" s="197"/>
      <c r="P5870" s="231"/>
    </row>
    <row r="5871" spans="2:16">
      <c r="B5871" s="351"/>
      <c r="C5871" s="435"/>
      <c r="D5871" s="399"/>
      <c r="E5871" s="400"/>
      <c r="G5871" s="401"/>
      <c r="H5871" s="401"/>
      <c r="I5871" s="401"/>
      <c r="J5871" s="194"/>
      <c r="K5871" s="194"/>
      <c r="L5871" s="195"/>
      <c r="M5871" s="196"/>
      <c r="N5871" s="197"/>
      <c r="O5871" s="197"/>
      <c r="P5871" s="231"/>
    </row>
    <row r="5872" spans="2:16">
      <c r="B5872" s="351"/>
      <c r="C5872" s="435"/>
      <c r="D5872" s="399"/>
      <c r="E5872" s="400"/>
      <c r="G5872" s="401"/>
      <c r="H5872" s="401"/>
      <c r="I5872" s="401"/>
      <c r="J5872" s="194"/>
      <c r="K5872" s="194"/>
      <c r="L5872" s="195"/>
      <c r="M5872" s="196"/>
      <c r="N5872" s="197"/>
      <c r="O5872" s="197"/>
      <c r="P5872" s="231"/>
    </row>
    <row r="5873" spans="2:16">
      <c r="B5873" s="351"/>
      <c r="C5873" s="435"/>
      <c r="D5873" s="399"/>
      <c r="E5873" s="400"/>
      <c r="G5873" s="401"/>
      <c r="H5873" s="401"/>
      <c r="I5873" s="401"/>
      <c r="J5873" s="194"/>
      <c r="K5873" s="194"/>
      <c r="L5873" s="195"/>
      <c r="M5873" s="196"/>
      <c r="N5873" s="197"/>
      <c r="O5873" s="197"/>
      <c r="P5873" s="231"/>
    </row>
    <row r="5874" spans="2:16">
      <c r="B5874" s="351"/>
      <c r="C5874" s="435"/>
      <c r="D5874" s="399"/>
      <c r="E5874" s="400"/>
      <c r="G5874" s="401"/>
      <c r="H5874" s="401"/>
      <c r="I5874" s="401"/>
      <c r="J5874" s="194"/>
      <c r="K5874" s="194"/>
      <c r="L5874" s="195"/>
      <c r="M5874" s="196"/>
      <c r="N5874" s="197"/>
      <c r="O5874" s="197"/>
      <c r="P5874" s="231"/>
    </row>
    <row r="5875" spans="2:16">
      <c r="B5875" s="351"/>
      <c r="C5875" s="435"/>
      <c r="D5875" s="399"/>
      <c r="E5875" s="400"/>
      <c r="G5875" s="401"/>
      <c r="H5875" s="401"/>
      <c r="I5875" s="401"/>
      <c r="J5875" s="194"/>
      <c r="K5875" s="194"/>
      <c r="L5875" s="195"/>
      <c r="M5875" s="196"/>
      <c r="N5875" s="197"/>
      <c r="O5875" s="197"/>
      <c r="P5875" s="231"/>
    </row>
    <row r="5876" spans="2:16">
      <c r="B5876" s="351"/>
      <c r="C5876" s="435"/>
      <c r="D5876" s="399"/>
      <c r="E5876" s="400"/>
      <c r="G5876" s="401"/>
      <c r="H5876" s="401"/>
      <c r="I5876" s="401"/>
      <c r="J5876" s="194"/>
      <c r="K5876" s="194"/>
      <c r="L5876" s="195"/>
      <c r="M5876" s="196"/>
      <c r="N5876" s="197"/>
      <c r="O5876" s="197"/>
      <c r="P5876" s="231"/>
    </row>
    <row r="5877" spans="2:16">
      <c r="B5877" s="351"/>
      <c r="C5877" s="435"/>
      <c r="D5877" s="399"/>
      <c r="E5877" s="400"/>
      <c r="G5877" s="401"/>
      <c r="H5877" s="401"/>
      <c r="I5877" s="401"/>
      <c r="J5877" s="194"/>
      <c r="K5877" s="194"/>
      <c r="L5877" s="195"/>
      <c r="M5877" s="196"/>
      <c r="N5877" s="197"/>
      <c r="O5877" s="197"/>
      <c r="P5877" s="231"/>
    </row>
    <row r="5878" spans="2:16">
      <c r="B5878" s="351"/>
      <c r="C5878" s="435"/>
      <c r="D5878" s="399"/>
      <c r="E5878" s="400"/>
      <c r="G5878" s="401"/>
      <c r="H5878" s="401"/>
      <c r="I5878" s="401"/>
      <c r="J5878" s="194"/>
      <c r="K5878" s="194"/>
      <c r="L5878" s="195"/>
      <c r="M5878" s="196"/>
      <c r="N5878" s="197"/>
      <c r="O5878" s="197"/>
      <c r="P5878" s="231"/>
    </row>
    <row r="5879" spans="2:16">
      <c r="B5879" s="351"/>
      <c r="C5879" s="435"/>
      <c r="D5879" s="399"/>
      <c r="E5879" s="400"/>
      <c r="G5879" s="401"/>
      <c r="H5879" s="401"/>
      <c r="I5879" s="401"/>
      <c r="J5879" s="194"/>
      <c r="K5879" s="194"/>
      <c r="L5879" s="195"/>
      <c r="M5879" s="196"/>
      <c r="N5879" s="197"/>
      <c r="O5879" s="197"/>
      <c r="P5879" s="231"/>
    </row>
    <row r="5880" spans="2:16">
      <c r="B5880" s="402"/>
      <c r="C5880" s="435"/>
      <c r="D5880" s="404"/>
      <c r="E5880" s="405"/>
      <c r="G5880" s="406"/>
      <c r="H5880" s="406"/>
      <c r="I5880" s="406"/>
      <c r="J5880" s="194"/>
      <c r="K5880" s="194"/>
      <c r="L5880" s="195"/>
      <c r="M5880" s="196"/>
      <c r="N5880" s="197"/>
      <c r="O5880" s="197"/>
      <c r="P5880" s="221"/>
    </row>
    <row r="5881" spans="2:16">
      <c r="B5881" s="351"/>
      <c r="C5881" s="435"/>
      <c r="D5881" s="399"/>
      <c r="E5881" s="400"/>
      <c r="G5881" s="401"/>
      <c r="H5881" s="401"/>
      <c r="I5881" s="401"/>
      <c r="J5881" s="194"/>
      <c r="K5881" s="194"/>
      <c r="L5881" s="195"/>
      <c r="M5881" s="196"/>
      <c r="N5881" s="197"/>
      <c r="O5881" s="197"/>
      <c r="P5881" s="231"/>
    </row>
    <row r="5882" spans="2:16">
      <c r="B5882" s="351"/>
      <c r="C5882" s="435"/>
      <c r="D5882" s="399"/>
      <c r="E5882" s="400"/>
      <c r="G5882" s="401"/>
      <c r="H5882" s="401"/>
      <c r="I5882" s="401"/>
      <c r="J5882" s="194"/>
      <c r="K5882" s="194"/>
      <c r="L5882" s="195"/>
      <c r="M5882" s="196"/>
      <c r="N5882" s="197"/>
      <c r="O5882" s="197"/>
      <c r="P5882" s="231"/>
    </row>
    <row r="5883" spans="2:16">
      <c r="B5883" s="351"/>
      <c r="C5883" s="435"/>
      <c r="D5883" s="399"/>
      <c r="E5883" s="400"/>
      <c r="G5883" s="401"/>
      <c r="H5883" s="401"/>
      <c r="I5883" s="401"/>
      <c r="J5883" s="194"/>
      <c r="K5883" s="194"/>
      <c r="L5883" s="195"/>
      <c r="M5883" s="196"/>
      <c r="N5883" s="197"/>
      <c r="O5883" s="197"/>
      <c r="P5883" s="231"/>
    </row>
    <row r="5884" spans="2:16">
      <c r="B5884" s="351"/>
      <c r="C5884" s="435"/>
      <c r="D5884" s="399"/>
      <c r="E5884" s="400"/>
      <c r="G5884" s="401"/>
      <c r="H5884" s="401"/>
      <c r="I5884" s="401"/>
      <c r="J5884" s="194"/>
      <c r="K5884" s="194"/>
      <c r="L5884" s="195"/>
      <c r="M5884" s="196"/>
      <c r="N5884" s="197"/>
      <c r="O5884" s="197"/>
      <c r="P5884" s="231"/>
    </row>
    <row r="5885" spans="2:16">
      <c r="B5885" s="351"/>
      <c r="C5885" s="435"/>
      <c r="D5885" s="399"/>
      <c r="E5885" s="400"/>
      <c r="G5885" s="401"/>
      <c r="H5885" s="401"/>
      <c r="I5885" s="401"/>
      <c r="J5885" s="194"/>
      <c r="K5885" s="194"/>
      <c r="L5885" s="195"/>
      <c r="M5885" s="196"/>
      <c r="N5885" s="197"/>
      <c r="O5885" s="197"/>
      <c r="P5885" s="231"/>
    </row>
    <row r="5886" spans="2:16">
      <c r="B5886" s="351"/>
      <c r="C5886" s="435"/>
      <c r="D5886" s="399"/>
      <c r="E5886" s="400"/>
      <c r="G5886" s="401"/>
      <c r="H5886" s="401"/>
      <c r="I5886" s="401"/>
      <c r="J5886" s="194"/>
      <c r="K5886" s="194"/>
      <c r="L5886" s="195"/>
      <c r="M5886" s="196"/>
      <c r="N5886" s="197"/>
      <c r="O5886" s="197"/>
      <c r="P5886" s="231"/>
    </row>
    <row r="5887" spans="2:16">
      <c r="B5887" s="351"/>
      <c r="C5887" s="435"/>
      <c r="D5887" s="399"/>
      <c r="E5887" s="400"/>
      <c r="G5887" s="401"/>
      <c r="H5887" s="401"/>
      <c r="I5887" s="401"/>
      <c r="J5887" s="194"/>
      <c r="K5887" s="194"/>
      <c r="L5887" s="195"/>
      <c r="M5887" s="196"/>
      <c r="N5887" s="197"/>
      <c r="O5887" s="197"/>
      <c r="P5887" s="231"/>
    </row>
    <row r="5888" spans="2:16">
      <c r="B5888" s="351"/>
      <c r="C5888" s="435"/>
      <c r="D5888" s="399"/>
      <c r="E5888" s="400"/>
      <c r="G5888" s="401"/>
      <c r="H5888" s="401"/>
      <c r="I5888" s="401"/>
      <c r="J5888" s="194"/>
      <c r="K5888" s="194"/>
      <c r="L5888" s="195"/>
      <c r="M5888" s="196"/>
      <c r="N5888" s="197"/>
      <c r="O5888" s="197"/>
      <c r="P5888" s="231"/>
    </row>
    <row r="5889" spans="2:16">
      <c r="B5889" s="351"/>
      <c r="C5889" s="435"/>
      <c r="D5889" s="399"/>
      <c r="E5889" s="400"/>
      <c r="G5889" s="401"/>
      <c r="H5889" s="401"/>
      <c r="I5889" s="401"/>
      <c r="J5889" s="194"/>
      <c r="K5889" s="194"/>
      <c r="L5889" s="195"/>
      <c r="M5889" s="196"/>
      <c r="N5889" s="197"/>
      <c r="O5889" s="197"/>
      <c r="P5889" s="231"/>
    </row>
    <row r="5890" spans="2:16">
      <c r="B5890" s="351"/>
      <c r="C5890" s="435"/>
      <c r="D5890" s="399"/>
      <c r="E5890" s="400"/>
      <c r="G5890" s="401"/>
      <c r="H5890" s="401"/>
      <c r="I5890" s="401"/>
      <c r="J5890" s="194"/>
      <c r="K5890" s="194"/>
      <c r="L5890" s="195"/>
      <c r="M5890" s="196"/>
      <c r="N5890" s="197"/>
      <c r="O5890" s="197"/>
      <c r="P5890" s="231"/>
    </row>
    <row r="5891" spans="2:16">
      <c r="B5891" s="351"/>
      <c r="C5891" s="435"/>
      <c r="D5891" s="399"/>
      <c r="E5891" s="400"/>
      <c r="G5891" s="401"/>
      <c r="H5891" s="401"/>
      <c r="I5891" s="401"/>
      <c r="J5891" s="194"/>
      <c r="K5891" s="194"/>
      <c r="L5891" s="195"/>
      <c r="M5891" s="196"/>
      <c r="N5891" s="197"/>
      <c r="O5891" s="197"/>
      <c r="P5891" s="231"/>
    </row>
    <row r="5892" spans="2:16">
      <c r="B5892" s="351"/>
      <c r="C5892" s="435"/>
      <c r="D5892" s="399"/>
      <c r="E5892" s="400"/>
      <c r="G5892" s="401"/>
      <c r="H5892" s="401"/>
      <c r="I5892" s="401"/>
      <c r="J5892" s="194"/>
      <c r="K5892" s="194"/>
      <c r="L5892" s="195"/>
      <c r="M5892" s="196"/>
      <c r="N5892" s="197"/>
      <c r="O5892" s="197"/>
      <c r="P5892" s="231"/>
    </row>
    <row r="5893" spans="2:16">
      <c r="B5893" s="351"/>
      <c r="C5893" s="435"/>
      <c r="D5893" s="399"/>
      <c r="E5893" s="400"/>
      <c r="G5893" s="401"/>
      <c r="H5893" s="401"/>
      <c r="I5893" s="401"/>
      <c r="J5893" s="194"/>
      <c r="K5893" s="194"/>
      <c r="L5893" s="195"/>
      <c r="M5893" s="196"/>
      <c r="N5893" s="197"/>
      <c r="O5893" s="197"/>
      <c r="P5893" s="231"/>
    </row>
    <row r="5894" spans="2:16">
      <c r="B5894" s="351"/>
      <c r="C5894" s="435"/>
      <c r="D5894" s="399"/>
      <c r="E5894" s="400"/>
      <c r="G5894" s="401"/>
      <c r="H5894" s="401"/>
      <c r="I5894" s="401"/>
      <c r="J5894" s="194"/>
      <c r="K5894" s="194"/>
      <c r="L5894" s="195"/>
      <c r="M5894" s="196"/>
      <c r="N5894" s="197"/>
      <c r="O5894" s="197"/>
      <c r="P5894" s="231"/>
    </row>
    <row r="5895" spans="2:16">
      <c r="B5895" s="351"/>
      <c r="C5895" s="435"/>
      <c r="D5895" s="399"/>
      <c r="E5895" s="400"/>
      <c r="G5895" s="401"/>
      <c r="H5895" s="401"/>
      <c r="I5895" s="401"/>
      <c r="J5895" s="194"/>
      <c r="K5895" s="194"/>
      <c r="L5895" s="195"/>
      <c r="M5895" s="196"/>
      <c r="N5895" s="197"/>
      <c r="O5895" s="197"/>
      <c r="P5895" s="231"/>
    </row>
    <row r="5896" spans="2:16">
      <c r="B5896" s="351"/>
      <c r="C5896" s="435"/>
      <c r="D5896" s="399"/>
      <c r="E5896" s="400"/>
      <c r="G5896" s="401"/>
      <c r="H5896" s="401"/>
      <c r="I5896" s="401"/>
      <c r="J5896" s="194"/>
      <c r="K5896" s="194"/>
      <c r="L5896" s="195"/>
      <c r="M5896" s="196"/>
      <c r="N5896" s="197"/>
      <c r="O5896" s="197"/>
      <c r="P5896" s="231"/>
    </row>
    <row r="5897" spans="2:16">
      <c r="B5897" s="351"/>
      <c r="C5897" s="435"/>
      <c r="D5897" s="399"/>
      <c r="E5897" s="400"/>
      <c r="G5897" s="401"/>
      <c r="H5897" s="401"/>
      <c r="I5897" s="401"/>
      <c r="J5897" s="194"/>
      <c r="K5897" s="194"/>
      <c r="L5897" s="195"/>
      <c r="M5897" s="196"/>
      <c r="N5897" s="197"/>
      <c r="O5897" s="197"/>
      <c r="P5897" s="231"/>
    </row>
    <row r="5898" spans="2:16">
      <c r="B5898" s="351"/>
      <c r="C5898" s="435"/>
      <c r="D5898" s="399"/>
      <c r="E5898" s="400"/>
      <c r="G5898" s="401"/>
      <c r="H5898" s="401"/>
      <c r="I5898" s="401"/>
      <c r="J5898" s="194"/>
      <c r="K5898" s="194"/>
      <c r="L5898" s="195"/>
      <c r="M5898" s="196"/>
      <c r="N5898" s="197"/>
      <c r="O5898" s="197"/>
      <c r="P5898" s="231"/>
    </row>
    <row r="5899" spans="2:16">
      <c r="B5899" s="351"/>
      <c r="C5899" s="435"/>
      <c r="D5899" s="399"/>
      <c r="E5899" s="400"/>
      <c r="G5899" s="401"/>
      <c r="H5899" s="401"/>
      <c r="I5899" s="401"/>
      <c r="J5899" s="194"/>
      <c r="K5899" s="194"/>
      <c r="L5899" s="195"/>
      <c r="M5899" s="196"/>
      <c r="N5899" s="197"/>
      <c r="O5899" s="197"/>
      <c r="P5899" s="231"/>
    </row>
    <row r="5900" spans="2:16">
      <c r="B5900" s="351"/>
      <c r="C5900" s="435"/>
      <c r="D5900" s="399"/>
      <c r="E5900" s="400"/>
      <c r="G5900" s="401"/>
      <c r="H5900" s="401"/>
      <c r="I5900" s="401"/>
      <c r="J5900" s="194"/>
      <c r="K5900" s="194"/>
      <c r="L5900" s="195"/>
      <c r="M5900" s="196"/>
      <c r="N5900" s="197"/>
      <c r="O5900" s="197"/>
      <c r="P5900" s="231"/>
    </row>
    <row r="5901" spans="2:16">
      <c r="B5901" s="351"/>
      <c r="C5901" s="435"/>
      <c r="D5901" s="399"/>
      <c r="E5901" s="400"/>
      <c r="G5901" s="401"/>
      <c r="H5901" s="401"/>
      <c r="I5901" s="401"/>
      <c r="J5901" s="194"/>
      <c r="K5901" s="194"/>
      <c r="L5901" s="195"/>
      <c r="M5901" s="196"/>
      <c r="N5901" s="197"/>
      <c r="O5901" s="197"/>
      <c r="P5901" s="231"/>
    </row>
    <row r="5902" spans="2:16">
      <c r="B5902" s="351"/>
      <c r="C5902" s="435"/>
      <c r="D5902" s="399"/>
      <c r="E5902" s="400"/>
      <c r="G5902" s="401"/>
      <c r="H5902" s="401"/>
      <c r="I5902" s="401"/>
      <c r="J5902" s="194"/>
      <c r="K5902" s="194"/>
      <c r="L5902" s="195"/>
      <c r="M5902" s="196"/>
      <c r="N5902" s="197"/>
      <c r="O5902" s="197"/>
      <c r="P5902" s="231"/>
    </row>
    <row r="5903" spans="2:16">
      <c r="B5903" s="351"/>
      <c r="C5903" s="435"/>
      <c r="D5903" s="399"/>
      <c r="E5903" s="400"/>
      <c r="G5903" s="401"/>
      <c r="H5903" s="401"/>
      <c r="I5903" s="401"/>
      <c r="J5903" s="194"/>
      <c r="K5903" s="194"/>
      <c r="L5903" s="195"/>
      <c r="M5903" s="196"/>
      <c r="N5903" s="197"/>
      <c r="O5903" s="197"/>
      <c r="P5903" s="231"/>
    </row>
    <row r="5904" spans="2:16">
      <c r="B5904" s="351"/>
      <c r="C5904" s="435"/>
      <c r="D5904" s="399"/>
      <c r="E5904" s="400"/>
      <c r="G5904" s="401"/>
      <c r="H5904" s="401"/>
      <c r="I5904" s="401"/>
      <c r="J5904" s="194"/>
      <c r="K5904" s="194"/>
      <c r="L5904" s="195"/>
      <c r="M5904" s="196"/>
      <c r="N5904" s="197"/>
      <c r="O5904" s="197"/>
      <c r="P5904" s="231"/>
    </row>
    <row r="5905" spans="2:16">
      <c r="B5905" s="351"/>
      <c r="C5905" s="435"/>
      <c r="D5905" s="399"/>
      <c r="E5905" s="400"/>
      <c r="G5905" s="401"/>
      <c r="H5905" s="401"/>
      <c r="I5905" s="401"/>
      <c r="J5905" s="194"/>
      <c r="K5905" s="194"/>
      <c r="L5905" s="195"/>
      <c r="M5905" s="196"/>
      <c r="N5905" s="197"/>
      <c r="O5905" s="197"/>
      <c r="P5905" s="231"/>
    </row>
    <row r="5906" spans="2:16">
      <c r="B5906" s="351"/>
      <c r="C5906" s="435"/>
      <c r="D5906" s="399"/>
      <c r="E5906" s="400"/>
      <c r="G5906" s="401"/>
      <c r="H5906" s="401"/>
      <c r="I5906" s="401"/>
      <c r="J5906" s="194"/>
      <c r="K5906" s="194"/>
      <c r="L5906" s="195"/>
      <c r="M5906" s="196"/>
      <c r="N5906" s="197"/>
      <c r="O5906" s="197"/>
      <c r="P5906" s="231"/>
    </row>
    <row r="5907" spans="2:16">
      <c r="B5907" s="351"/>
      <c r="C5907" s="435"/>
      <c r="D5907" s="399"/>
      <c r="E5907" s="400"/>
      <c r="G5907" s="401"/>
      <c r="H5907" s="401"/>
      <c r="I5907" s="401"/>
      <c r="J5907" s="194"/>
      <c r="K5907" s="194"/>
      <c r="L5907" s="195"/>
      <c r="M5907" s="196"/>
      <c r="N5907" s="197"/>
      <c r="O5907" s="197"/>
      <c r="P5907" s="231"/>
    </row>
    <row r="5908" spans="2:16">
      <c r="B5908" s="351"/>
      <c r="C5908" s="435"/>
      <c r="D5908" s="399"/>
      <c r="E5908" s="400"/>
      <c r="G5908" s="401"/>
      <c r="H5908" s="401"/>
      <c r="I5908" s="401"/>
      <c r="J5908" s="194"/>
      <c r="K5908" s="194"/>
      <c r="L5908" s="195"/>
      <c r="M5908" s="196"/>
      <c r="N5908" s="197"/>
      <c r="O5908" s="197"/>
      <c r="P5908" s="231"/>
    </row>
    <row r="5909" spans="2:16">
      <c r="B5909" s="351"/>
      <c r="C5909" s="435"/>
      <c r="D5909" s="399"/>
      <c r="E5909" s="400"/>
      <c r="G5909" s="401"/>
      <c r="H5909" s="401"/>
      <c r="I5909" s="401"/>
      <c r="J5909" s="194"/>
      <c r="K5909" s="194"/>
      <c r="L5909" s="195"/>
      <c r="M5909" s="196"/>
      <c r="N5909" s="197"/>
      <c r="O5909" s="197"/>
      <c r="P5909" s="231"/>
    </row>
    <row r="5910" spans="2:16">
      <c r="B5910" s="351"/>
      <c r="C5910" s="435"/>
      <c r="D5910" s="399"/>
      <c r="E5910" s="400"/>
      <c r="G5910" s="401"/>
      <c r="H5910" s="401"/>
      <c r="I5910" s="401"/>
      <c r="J5910" s="194"/>
      <c r="K5910" s="194"/>
      <c r="L5910" s="195"/>
      <c r="M5910" s="196"/>
      <c r="N5910" s="197"/>
      <c r="O5910" s="197"/>
      <c r="P5910" s="231"/>
    </row>
    <row r="5911" spans="2:16">
      <c r="B5911" s="351"/>
      <c r="C5911" s="435"/>
      <c r="D5911" s="399"/>
      <c r="E5911" s="400"/>
      <c r="G5911" s="401"/>
      <c r="H5911" s="401"/>
      <c r="I5911" s="401"/>
      <c r="J5911" s="194"/>
      <c r="K5911" s="194"/>
      <c r="L5911" s="195"/>
      <c r="M5911" s="196"/>
      <c r="N5911" s="197"/>
      <c r="O5911" s="197"/>
      <c r="P5911" s="231"/>
    </row>
    <row r="5912" spans="2:16">
      <c r="B5912" s="351"/>
      <c r="C5912" s="435"/>
      <c r="D5912" s="399"/>
      <c r="E5912" s="400"/>
      <c r="G5912" s="401"/>
      <c r="H5912" s="401"/>
      <c r="I5912" s="401"/>
      <c r="J5912" s="194"/>
      <c r="K5912" s="194"/>
      <c r="L5912" s="195"/>
      <c r="M5912" s="196"/>
      <c r="N5912" s="197"/>
      <c r="O5912" s="197"/>
      <c r="P5912" s="231"/>
    </row>
    <row r="5913" spans="2:16">
      <c r="B5913" s="351"/>
      <c r="C5913" s="435"/>
      <c r="D5913" s="399"/>
      <c r="E5913" s="400"/>
      <c r="G5913" s="401"/>
      <c r="H5913" s="401"/>
      <c r="I5913" s="401"/>
      <c r="J5913" s="194"/>
      <c r="K5913" s="194"/>
      <c r="L5913" s="195"/>
      <c r="M5913" s="196"/>
      <c r="N5913" s="197"/>
      <c r="O5913" s="197"/>
      <c r="P5913" s="231"/>
    </row>
    <row r="5914" spans="2:16">
      <c r="B5914" s="351"/>
      <c r="C5914" s="435"/>
      <c r="D5914" s="399"/>
      <c r="E5914" s="400"/>
      <c r="G5914" s="401"/>
      <c r="H5914" s="401"/>
      <c r="I5914" s="401"/>
      <c r="J5914" s="194"/>
      <c r="K5914" s="194"/>
      <c r="L5914" s="195"/>
      <c r="M5914" s="196"/>
      <c r="N5914" s="197"/>
      <c r="O5914" s="197"/>
      <c r="P5914" s="231"/>
    </row>
    <row r="5915" spans="2:16">
      <c r="B5915" s="351"/>
      <c r="C5915" s="435"/>
      <c r="D5915" s="399"/>
      <c r="E5915" s="400"/>
      <c r="G5915" s="401"/>
      <c r="H5915" s="401"/>
      <c r="I5915" s="401"/>
      <c r="J5915" s="194"/>
      <c r="K5915" s="194"/>
      <c r="L5915" s="195"/>
      <c r="M5915" s="196"/>
      <c r="N5915" s="197"/>
      <c r="O5915" s="197"/>
      <c r="P5915" s="231"/>
    </row>
    <row r="5916" spans="2:16">
      <c r="B5916" s="351"/>
      <c r="C5916" s="435"/>
      <c r="D5916" s="399"/>
      <c r="E5916" s="400"/>
      <c r="G5916" s="401"/>
      <c r="H5916" s="401"/>
      <c r="I5916" s="401"/>
      <c r="J5916" s="194"/>
      <c r="K5916" s="194"/>
      <c r="L5916" s="195"/>
      <c r="M5916" s="196"/>
      <c r="N5916" s="197"/>
      <c r="O5916" s="197"/>
      <c r="P5916" s="231"/>
    </row>
    <row r="5917" spans="2:16">
      <c r="B5917" s="351"/>
      <c r="C5917" s="435"/>
      <c r="D5917" s="399"/>
      <c r="E5917" s="400"/>
      <c r="G5917" s="401"/>
      <c r="H5917" s="401"/>
      <c r="I5917" s="401"/>
      <c r="J5917" s="194"/>
      <c r="K5917" s="194"/>
      <c r="L5917" s="195"/>
      <c r="M5917" s="196"/>
      <c r="N5917" s="197"/>
      <c r="O5917" s="197"/>
      <c r="P5917" s="231"/>
    </row>
    <row r="5918" spans="2:16">
      <c r="B5918" s="351"/>
      <c r="C5918" s="435"/>
      <c r="D5918" s="399"/>
      <c r="E5918" s="400"/>
      <c r="G5918" s="401"/>
      <c r="H5918" s="401"/>
      <c r="I5918" s="401"/>
      <c r="J5918" s="194"/>
      <c r="K5918" s="194"/>
      <c r="L5918" s="195"/>
      <c r="M5918" s="196"/>
      <c r="N5918" s="197"/>
      <c r="O5918" s="197"/>
      <c r="P5918" s="231"/>
    </row>
    <row r="5919" spans="2:16">
      <c r="B5919" s="351"/>
      <c r="C5919" s="435"/>
      <c r="D5919" s="399"/>
      <c r="E5919" s="400"/>
      <c r="G5919" s="401"/>
      <c r="H5919" s="401"/>
      <c r="I5919" s="401"/>
      <c r="J5919" s="194"/>
      <c r="K5919" s="194"/>
      <c r="L5919" s="195"/>
      <c r="M5919" s="196"/>
      <c r="N5919" s="197"/>
      <c r="O5919" s="197"/>
      <c r="P5919" s="231"/>
    </row>
    <row r="5920" spans="2:16">
      <c r="B5920" s="351"/>
      <c r="C5920" s="435"/>
      <c r="D5920" s="399"/>
      <c r="E5920" s="400"/>
      <c r="G5920" s="401"/>
      <c r="H5920" s="401"/>
      <c r="I5920" s="401"/>
      <c r="J5920" s="194"/>
      <c r="K5920" s="194"/>
      <c r="L5920" s="195"/>
      <c r="M5920" s="196"/>
      <c r="N5920" s="197"/>
      <c r="O5920" s="197"/>
      <c r="P5920" s="231"/>
    </row>
    <row r="5921" spans="2:16">
      <c r="B5921" s="351"/>
      <c r="C5921" s="435"/>
      <c r="D5921" s="399"/>
      <c r="E5921" s="400"/>
      <c r="G5921" s="401"/>
      <c r="H5921" s="401"/>
      <c r="I5921" s="401"/>
      <c r="J5921" s="194"/>
      <c r="K5921" s="194"/>
      <c r="L5921" s="195"/>
      <c r="M5921" s="196"/>
      <c r="N5921" s="197"/>
      <c r="O5921" s="197"/>
      <c r="P5921" s="231"/>
    </row>
    <row r="5922" spans="2:16">
      <c r="B5922" s="351"/>
      <c r="C5922" s="435"/>
      <c r="D5922" s="399"/>
      <c r="E5922" s="400"/>
      <c r="G5922" s="401"/>
      <c r="H5922" s="401"/>
      <c r="I5922" s="401"/>
      <c r="J5922" s="194"/>
      <c r="K5922" s="194"/>
      <c r="L5922" s="195"/>
      <c r="M5922" s="196"/>
      <c r="N5922" s="197"/>
      <c r="O5922" s="197"/>
      <c r="P5922" s="231"/>
    </row>
    <row r="5923" spans="2:16">
      <c r="B5923" s="351"/>
      <c r="C5923" s="435"/>
      <c r="D5923" s="399"/>
      <c r="E5923" s="400"/>
      <c r="G5923" s="401"/>
      <c r="H5923" s="401"/>
      <c r="I5923" s="401"/>
      <c r="J5923" s="194"/>
      <c r="K5923" s="194"/>
      <c r="L5923" s="195"/>
      <c r="M5923" s="196"/>
      <c r="N5923" s="197"/>
      <c r="O5923" s="197"/>
      <c r="P5923" s="231"/>
    </row>
    <row r="5924" spans="2:16">
      <c r="B5924" s="351"/>
      <c r="C5924" s="435"/>
      <c r="D5924" s="399"/>
      <c r="E5924" s="400"/>
      <c r="G5924" s="401"/>
      <c r="H5924" s="401"/>
      <c r="I5924" s="401"/>
      <c r="J5924" s="194"/>
      <c r="K5924" s="194"/>
      <c r="L5924" s="195"/>
      <c r="M5924" s="196"/>
      <c r="N5924" s="197"/>
      <c r="O5924" s="197"/>
      <c r="P5924" s="231"/>
    </row>
    <row r="5925" spans="2:16">
      <c r="B5925" s="351"/>
      <c r="C5925" s="435"/>
      <c r="D5925" s="399"/>
      <c r="E5925" s="400"/>
      <c r="G5925" s="401"/>
      <c r="H5925" s="401"/>
      <c r="I5925" s="401"/>
      <c r="J5925" s="194"/>
      <c r="K5925" s="194"/>
      <c r="L5925" s="195"/>
      <c r="M5925" s="196"/>
      <c r="N5925" s="197"/>
      <c r="O5925" s="197"/>
      <c r="P5925" s="231"/>
    </row>
    <row r="5926" spans="2:16">
      <c r="B5926" s="351"/>
      <c r="C5926" s="435"/>
      <c r="D5926" s="399"/>
      <c r="E5926" s="400"/>
      <c r="G5926" s="401"/>
      <c r="H5926" s="401"/>
      <c r="I5926" s="401"/>
      <c r="J5926" s="194"/>
      <c r="K5926" s="194"/>
      <c r="L5926" s="195"/>
      <c r="M5926" s="196"/>
      <c r="N5926" s="197"/>
      <c r="O5926" s="197"/>
      <c r="P5926" s="231"/>
    </row>
    <row r="5927" spans="2:16">
      <c r="B5927" s="351"/>
      <c r="C5927" s="435"/>
      <c r="D5927" s="399"/>
      <c r="E5927" s="400"/>
      <c r="G5927" s="401"/>
      <c r="H5927" s="401"/>
      <c r="I5927" s="401"/>
      <c r="J5927" s="194"/>
      <c r="K5927" s="194"/>
      <c r="L5927" s="195"/>
      <c r="M5927" s="196"/>
      <c r="N5927" s="197"/>
      <c r="O5927" s="197"/>
      <c r="P5927" s="231"/>
    </row>
    <row r="5928" spans="2:16">
      <c r="B5928" s="351"/>
      <c r="C5928" s="435"/>
      <c r="D5928" s="399"/>
      <c r="E5928" s="400"/>
      <c r="G5928" s="401"/>
      <c r="H5928" s="401"/>
      <c r="I5928" s="401"/>
      <c r="J5928" s="194"/>
      <c r="K5928" s="194"/>
      <c r="L5928" s="195"/>
      <c r="M5928" s="196"/>
      <c r="N5928" s="197"/>
      <c r="O5928" s="197"/>
      <c r="P5928" s="231"/>
    </row>
    <row r="5929" spans="2:16">
      <c r="B5929" s="351"/>
      <c r="C5929" s="435"/>
      <c r="D5929" s="399"/>
      <c r="E5929" s="400"/>
      <c r="G5929" s="401"/>
      <c r="H5929" s="401"/>
      <c r="I5929" s="401"/>
      <c r="J5929" s="194"/>
      <c r="K5929" s="194"/>
      <c r="L5929" s="195"/>
      <c r="M5929" s="196"/>
      <c r="N5929" s="197"/>
      <c r="O5929" s="197"/>
      <c r="P5929" s="231"/>
    </row>
    <row r="5930" spans="2:16">
      <c r="B5930" s="351"/>
      <c r="C5930" s="435"/>
      <c r="D5930" s="399"/>
      <c r="E5930" s="400"/>
      <c r="G5930" s="401"/>
      <c r="H5930" s="401"/>
      <c r="I5930" s="401"/>
      <c r="J5930" s="194"/>
      <c r="K5930" s="194"/>
      <c r="L5930" s="195"/>
      <c r="M5930" s="196"/>
      <c r="N5930" s="197"/>
      <c r="O5930" s="197"/>
      <c r="P5930" s="231"/>
    </row>
    <row r="5931" spans="2:16">
      <c r="B5931" s="351"/>
      <c r="C5931" s="435"/>
      <c r="D5931" s="399"/>
      <c r="E5931" s="400"/>
      <c r="G5931" s="401"/>
      <c r="H5931" s="401"/>
      <c r="I5931" s="401"/>
      <c r="J5931" s="194"/>
      <c r="K5931" s="194"/>
      <c r="L5931" s="195"/>
      <c r="M5931" s="196"/>
      <c r="N5931" s="197"/>
      <c r="O5931" s="197"/>
      <c r="P5931" s="231"/>
    </row>
    <row r="5932" spans="2:16">
      <c r="B5932" s="351"/>
      <c r="C5932" s="435"/>
      <c r="D5932" s="399"/>
      <c r="E5932" s="400"/>
      <c r="G5932" s="401"/>
      <c r="H5932" s="401"/>
      <c r="I5932" s="401"/>
      <c r="J5932" s="194"/>
      <c r="K5932" s="194"/>
      <c r="L5932" s="195"/>
      <c r="M5932" s="196"/>
      <c r="N5932" s="197"/>
      <c r="O5932" s="197"/>
      <c r="P5932" s="231"/>
    </row>
    <row r="5933" spans="2:16">
      <c r="B5933" s="351"/>
      <c r="C5933" s="435"/>
      <c r="D5933" s="399"/>
      <c r="E5933" s="400"/>
      <c r="G5933" s="401"/>
      <c r="H5933" s="401"/>
      <c r="I5933" s="401"/>
      <c r="J5933" s="194"/>
      <c r="K5933" s="194"/>
      <c r="L5933" s="195"/>
      <c r="M5933" s="196"/>
      <c r="N5933" s="197"/>
      <c r="O5933" s="197"/>
      <c r="P5933" s="231"/>
    </row>
    <row r="5934" spans="2:16">
      <c r="B5934" s="351"/>
      <c r="C5934" s="435"/>
      <c r="D5934" s="399"/>
      <c r="E5934" s="400"/>
      <c r="G5934" s="401"/>
      <c r="H5934" s="401"/>
      <c r="I5934" s="401"/>
      <c r="J5934" s="194"/>
      <c r="K5934" s="194"/>
      <c r="L5934" s="195"/>
      <c r="M5934" s="196"/>
      <c r="N5934" s="197"/>
      <c r="O5934" s="197"/>
      <c r="P5934" s="231"/>
    </row>
    <row r="5935" spans="2:16">
      <c r="B5935" s="351"/>
      <c r="C5935" s="435"/>
      <c r="D5935" s="399"/>
      <c r="E5935" s="400"/>
      <c r="G5935" s="401"/>
      <c r="H5935" s="401"/>
      <c r="I5935" s="401"/>
      <c r="J5935" s="194"/>
      <c r="K5935" s="194"/>
      <c r="L5935" s="195"/>
      <c r="M5935" s="196"/>
      <c r="N5935" s="197"/>
      <c r="O5935" s="197"/>
      <c r="P5935" s="231"/>
    </row>
    <row r="5936" spans="2:16">
      <c r="B5936" s="351"/>
      <c r="C5936" s="435"/>
      <c r="D5936" s="399"/>
      <c r="E5936" s="400"/>
      <c r="G5936" s="401"/>
      <c r="H5936" s="401"/>
      <c r="I5936" s="401"/>
      <c r="J5936" s="194"/>
      <c r="K5936" s="194"/>
      <c r="L5936" s="195"/>
      <c r="M5936" s="196"/>
      <c r="N5936" s="197"/>
      <c r="O5936" s="197"/>
      <c r="P5936" s="231"/>
    </row>
    <row r="5937" spans="2:16">
      <c r="B5937" s="351"/>
      <c r="C5937" s="435"/>
      <c r="D5937" s="399"/>
      <c r="E5937" s="400"/>
      <c r="G5937" s="401"/>
      <c r="H5937" s="401"/>
      <c r="I5937" s="401"/>
      <c r="J5937" s="194"/>
      <c r="K5937" s="194"/>
      <c r="L5937" s="195"/>
      <c r="M5937" s="196"/>
      <c r="N5937" s="197"/>
      <c r="O5937" s="197"/>
      <c r="P5937" s="231"/>
    </row>
    <row r="5938" spans="2:16">
      <c r="B5938" s="351"/>
      <c r="C5938" s="435"/>
      <c r="D5938" s="399"/>
      <c r="E5938" s="400"/>
      <c r="G5938" s="401"/>
      <c r="H5938" s="401"/>
      <c r="I5938" s="401"/>
      <c r="J5938" s="194"/>
      <c r="K5938" s="194"/>
      <c r="L5938" s="195"/>
      <c r="M5938" s="196"/>
      <c r="N5938" s="197"/>
      <c r="O5938" s="197"/>
      <c r="P5938" s="231"/>
    </row>
    <row r="5939" spans="2:16">
      <c r="B5939" s="351"/>
      <c r="C5939" s="435"/>
      <c r="D5939" s="399"/>
      <c r="E5939" s="400"/>
      <c r="G5939" s="401"/>
      <c r="H5939" s="401"/>
      <c r="I5939" s="401"/>
      <c r="J5939" s="194"/>
      <c r="K5939" s="194"/>
      <c r="L5939" s="195"/>
      <c r="M5939" s="196"/>
      <c r="N5939" s="197"/>
      <c r="O5939" s="197"/>
      <c r="P5939" s="231"/>
    </row>
    <row r="5940" spans="2:16">
      <c r="B5940" s="351"/>
      <c r="C5940" s="435"/>
      <c r="D5940" s="399"/>
      <c r="E5940" s="400"/>
      <c r="G5940" s="401"/>
      <c r="H5940" s="401"/>
      <c r="I5940" s="401"/>
      <c r="J5940" s="194"/>
      <c r="K5940" s="194"/>
      <c r="L5940" s="195"/>
      <c r="M5940" s="196"/>
      <c r="N5940" s="197"/>
      <c r="O5940" s="197"/>
      <c r="P5940" s="231"/>
    </row>
    <row r="5941" spans="2:16">
      <c r="B5941" s="351"/>
      <c r="C5941" s="435"/>
      <c r="D5941" s="399"/>
      <c r="E5941" s="400"/>
      <c r="G5941" s="401"/>
      <c r="H5941" s="401"/>
      <c r="I5941" s="401"/>
      <c r="J5941" s="194"/>
      <c r="K5941" s="194"/>
      <c r="L5941" s="195"/>
      <c r="M5941" s="196"/>
      <c r="N5941" s="197"/>
      <c r="O5941" s="197"/>
      <c r="P5941" s="231"/>
    </row>
    <row r="5942" spans="2:16">
      <c r="B5942" s="351"/>
      <c r="C5942" s="435"/>
      <c r="D5942" s="399"/>
      <c r="E5942" s="400"/>
      <c r="G5942" s="401"/>
      <c r="H5942" s="401"/>
      <c r="I5942" s="401"/>
      <c r="J5942" s="194"/>
      <c r="K5942" s="194"/>
      <c r="L5942" s="195"/>
      <c r="M5942" s="196"/>
      <c r="N5942" s="197"/>
      <c r="O5942" s="197"/>
      <c r="P5942" s="231"/>
    </row>
    <row r="5943" spans="2:16">
      <c r="B5943" s="351"/>
      <c r="C5943" s="435"/>
      <c r="D5943" s="399"/>
      <c r="E5943" s="400"/>
      <c r="G5943" s="401"/>
      <c r="H5943" s="401"/>
      <c r="I5943" s="401"/>
      <c r="J5943" s="194"/>
      <c r="K5943" s="194"/>
      <c r="L5943" s="195"/>
      <c r="M5943" s="196"/>
      <c r="N5943" s="197"/>
      <c r="O5943" s="197"/>
      <c r="P5943" s="231"/>
    </row>
    <row r="5944" spans="2:16">
      <c r="B5944" s="351"/>
      <c r="C5944" s="435"/>
      <c r="D5944" s="399"/>
      <c r="E5944" s="400"/>
      <c r="G5944" s="401"/>
      <c r="H5944" s="401"/>
      <c r="I5944" s="401"/>
      <c r="J5944" s="194"/>
      <c r="K5944" s="194"/>
      <c r="L5944" s="195"/>
      <c r="M5944" s="196"/>
      <c r="N5944" s="197"/>
      <c r="O5944" s="197"/>
      <c r="P5944" s="231"/>
    </row>
    <row r="5945" spans="2:16">
      <c r="B5945" s="351"/>
      <c r="C5945" s="435"/>
      <c r="D5945" s="399"/>
      <c r="E5945" s="400"/>
      <c r="G5945" s="401"/>
      <c r="H5945" s="401"/>
      <c r="I5945" s="401"/>
      <c r="J5945" s="194"/>
      <c r="K5945" s="194"/>
      <c r="L5945" s="195"/>
      <c r="M5945" s="196"/>
      <c r="N5945" s="197"/>
      <c r="O5945" s="197"/>
      <c r="P5945" s="231"/>
    </row>
    <row r="5946" spans="2:16">
      <c r="B5946" s="351"/>
      <c r="C5946" s="435"/>
      <c r="D5946" s="399"/>
      <c r="E5946" s="400"/>
      <c r="G5946" s="401"/>
      <c r="H5946" s="401"/>
      <c r="I5946" s="401"/>
      <c r="J5946" s="194"/>
      <c r="K5946" s="194"/>
      <c r="L5946" s="195"/>
      <c r="M5946" s="196"/>
      <c r="N5946" s="197"/>
      <c r="O5946" s="197"/>
      <c r="P5946" s="231"/>
    </row>
    <row r="5947" spans="2:16">
      <c r="B5947" s="351"/>
      <c r="C5947" s="435"/>
      <c r="D5947" s="399"/>
      <c r="E5947" s="400"/>
      <c r="G5947" s="401"/>
      <c r="H5947" s="401"/>
      <c r="I5947" s="401"/>
      <c r="J5947" s="194"/>
      <c r="K5947" s="194"/>
      <c r="L5947" s="195"/>
      <c r="M5947" s="196"/>
      <c r="N5947" s="197"/>
      <c r="O5947" s="197"/>
      <c r="P5947" s="231"/>
    </row>
    <row r="5948" spans="2:16">
      <c r="B5948" s="351"/>
      <c r="C5948" s="435"/>
      <c r="D5948" s="399"/>
      <c r="E5948" s="400"/>
      <c r="G5948" s="401"/>
      <c r="H5948" s="401"/>
      <c r="I5948" s="401"/>
      <c r="J5948" s="194"/>
      <c r="K5948" s="194"/>
      <c r="L5948" s="195"/>
      <c r="M5948" s="196"/>
      <c r="N5948" s="197"/>
      <c r="O5948" s="197"/>
      <c r="P5948" s="231"/>
    </row>
    <row r="5949" spans="2:16">
      <c r="B5949" s="351"/>
      <c r="C5949" s="435"/>
      <c r="D5949" s="399"/>
      <c r="E5949" s="400"/>
      <c r="G5949" s="401"/>
      <c r="H5949" s="401"/>
      <c r="I5949" s="401"/>
      <c r="J5949" s="194"/>
      <c r="K5949" s="194"/>
      <c r="L5949" s="195"/>
      <c r="M5949" s="196"/>
      <c r="N5949" s="197"/>
      <c r="O5949" s="197"/>
      <c r="P5949" s="231"/>
    </row>
    <row r="5950" spans="2:16">
      <c r="B5950" s="351"/>
      <c r="C5950" s="435"/>
      <c r="D5950" s="399"/>
      <c r="E5950" s="400"/>
      <c r="G5950" s="401"/>
      <c r="H5950" s="401"/>
      <c r="I5950" s="401"/>
      <c r="J5950" s="194"/>
      <c r="K5950" s="194"/>
      <c r="L5950" s="195"/>
      <c r="M5950" s="196"/>
      <c r="N5950" s="197"/>
      <c r="O5950" s="197"/>
      <c r="P5950" s="231"/>
    </row>
    <row r="5951" spans="2:16">
      <c r="B5951" s="351"/>
      <c r="C5951" s="435"/>
      <c r="D5951" s="399"/>
      <c r="E5951" s="400"/>
      <c r="G5951" s="401"/>
      <c r="H5951" s="401"/>
      <c r="I5951" s="401"/>
      <c r="J5951" s="194"/>
      <c r="K5951" s="194"/>
      <c r="L5951" s="195"/>
      <c r="M5951" s="196"/>
      <c r="N5951" s="197"/>
      <c r="O5951" s="197"/>
      <c r="P5951" s="231"/>
    </row>
    <row r="5952" spans="2:16">
      <c r="B5952" s="351"/>
      <c r="C5952" s="435"/>
      <c r="D5952" s="399"/>
      <c r="E5952" s="400"/>
      <c r="G5952" s="401"/>
      <c r="H5952" s="401"/>
      <c r="I5952" s="401"/>
      <c r="J5952" s="194"/>
      <c r="K5952" s="194"/>
      <c r="L5952" s="195"/>
      <c r="M5952" s="196"/>
      <c r="N5952" s="197"/>
      <c r="O5952" s="197"/>
      <c r="P5952" s="231"/>
    </row>
    <row r="5953" spans="2:16">
      <c r="B5953" s="351"/>
      <c r="C5953" s="435"/>
      <c r="D5953" s="399"/>
      <c r="E5953" s="400"/>
      <c r="G5953" s="401"/>
      <c r="H5953" s="401"/>
      <c r="I5953" s="401"/>
      <c r="J5953" s="194"/>
      <c r="K5953" s="194"/>
      <c r="L5953" s="195"/>
      <c r="M5953" s="196"/>
      <c r="N5953" s="197"/>
      <c r="O5953" s="197"/>
      <c r="P5953" s="231"/>
    </row>
    <row r="5954" spans="2:16">
      <c r="B5954" s="351"/>
      <c r="C5954" s="435"/>
      <c r="D5954" s="399"/>
      <c r="E5954" s="400"/>
      <c r="G5954" s="401"/>
      <c r="H5954" s="401"/>
      <c r="I5954" s="401"/>
      <c r="J5954" s="194"/>
      <c r="K5954" s="194"/>
      <c r="L5954" s="195"/>
      <c r="M5954" s="196"/>
      <c r="N5954" s="197"/>
      <c r="O5954" s="197"/>
      <c r="P5954" s="231"/>
    </row>
    <row r="5955" spans="2:16">
      <c r="B5955" s="351"/>
      <c r="C5955" s="435"/>
      <c r="D5955" s="399"/>
      <c r="E5955" s="400"/>
      <c r="G5955" s="401"/>
      <c r="H5955" s="401"/>
      <c r="I5955" s="401"/>
      <c r="J5955" s="194"/>
      <c r="K5955" s="194"/>
      <c r="L5955" s="195"/>
      <c r="M5955" s="196"/>
      <c r="N5955" s="197"/>
      <c r="O5955" s="197"/>
      <c r="P5955" s="231"/>
    </row>
    <row r="5956" spans="2:16">
      <c r="B5956" s="351"/>
      <c r="C5956" s="435"/>
      <c r="D5956" s="399"/>
      <c r="E5956" s="400"/>
      <c r="G5956" s="401"/>
      <c r="H5956" s="401"/>
      <c r="I5956" s="401"/>
      <c r="J5956" s="194"/>
      <c r="K5956" s="194"/>
      <c r="L5956" s="195"/>
      <c r="M5956" s="196"/>
      <c r="N5956" s="197"/>
      <c r="O5956" s="197"/>
      <c r="P5956" s="231"/>
    </row>
    <row r="5957" spans="2:16">
      <c r="B5957" s="351"/>
      <c r="C5957" s="435"/>
      <c r="D5957" s="399"/>
      <c r="E5957" s="400"/>
      <c r="G5957" s="401"/>
      <c r="H5957" s="401"/>
      <c r="I5957" s="401"/>
      <c r="J5957" s="194"/>
      <c r="K5957" s="194"/>
      <c r="L5957" s="195"/>
      <c r="M5957" s="196"/>
      <c r="N5957" s="197"/>
      <c r="O5957" s="197"/>
      <c r="P5957" s="231"/>
    </row>
    <row r="5958" spans="2:16">
      <c r="B5958" s="351"/>
      <c r="C5958" s="435"/>
      <c r="D5958" s="399"/>
      <c r="E5958" s="400"/>
      <c r="G5958" s="401"/>
      <c r="H5958" s="401"/>
      <c r="I5958" s="401"/>
      <c r="J5958" s="194"/>
      <c r="K5958" s="194"/>
      <c r="L5958" s="195"/>
      <c r="M5958" s="196"/>
      <c r="N5958" s="197"/>
      <c r="O5958" s="197"/>
      <c r="P5958" s="231"/>
    </row>
    <row r="5959" spans="2:16">
      <c r="B5959" s="351"/>
      <c r="C5959" s="435"/>
      <c r="D5959" s="399"/>
      <c r="E5959" s="400"/>
      <c r="G5959" s="401"/>
      <c r="H5959" s="401"/>
      <c r="I5959" s="401"/>
      <c r="J5959" s="194"/>
      <c r="K5959" s="194"/>
      <c r="L5959" s="195"/>
      <c r="M5959" s="196"/>
      <c r="N5959" s="197"/>
      <c r="O5959" s="197"/>
      <c r="P5959" s="231"/>
    </row>
    <row r="5960" spans="2:16">
      <c r="B5960" s="351"/>
      <c r="C5960" s="435"/>
      <c r="D5960" s="399"/>
      <c r="E5960" s="400"/>
      <c r="G5960" s="401"/>
      <c r="H5960" s="401"/>
      <c r="I5960" s="401"/>
      <c r="J5960" s="194"/>
      <c r="K5960" s="194"/>
      <c r="L5960" s="195"/>
      <c r="M5960" s="196"/>
      <c r="N5960" s="197"/>
      <c r="O5960" s="197"/>
      <c r="P5960" s="231"/>
    </row>
    <row r="5961" spans="2:16">
      <c r="B5961" s="351"/>
      <c r="C5961" s="435"/>
      <c r="D5961" s="399"/>
      <c r="E5961" s="400"/>
      <c r="G5961" s="401"/>
      <c r="H5961" s="401"/>
      <c r="I5961" s="401"/>
      <c r="J5961" s="194"/>
      <c r="K5961" s="194"/>
      <c r="L5961" s="195"/>
      <c r="M5961" s="196"/>
      <c r="N5961" s="197"/>
      <c r="O5961" s="197"/>
      <c r="P5961" s="231"/>
    </row>
    <row r="5962" spans="2:16">
      <c r="B5962" s="351"/>
      <c r="C5962" s="435"/>
      <c r="D5962" s="399"/>
      <c r="E5962" s="400"/>
      <c r="G5962" s="401"/>
      <c r="H5962" s="401"/>
      <c r="I5962" s="401"/>
      <c r="J5962" s="194"/>
      <c r="K5962" s="194"/>
      <c r="L5962" s="195"/>
      <c r="M5962" s="196"/>
      <c r="N5962" s="197"/>
      <c r="O5962" s="197"/>
      <c r="P5962" s="231"/>
    </row>
    <row r="5963" spans="2:16">
      <c r="B5963" s="351"/>
      <c r="C5963" s="435"/>
      <c r="D5963" s="399"/>
      <c r="E5963" s="400"/>
      <c r="G5963" s="401"/>
      <c r="H5963" s="401"/>
      <c r="I5963" s="401"/>
      <c r="J5963" s="194"/>
      <c r="K5963" s="194"/>
      <c r="L5963" s="195"/>
      <c r="M5963" s="196"/>
      <c r="N5963" s="197"/>
      <c r="O5963" s="197"/>
      <c r="P5963" s="231"/>
    </row>
    <row r="5964" spans="2:16">
      <c r="B5964" s="402"/>
      <c r="C5964" s="435"/>
      <c r="D5964" s="404"/>
      <c r="E5964" s="405"/>
      <c r="G5964" s="406"/>
      <c r="H5964" s="406"/>
      <c r="I5964" s="406"/>
      <c r="J5964" s="194"/>
      <c r="K5964" s="194"/>
      <c r="L5964" s="195"/>
      <c r="M5964" s="196"/>
      <c r="N5964" s="197"/>
      <c r="O5964" s="197"/>
      <c r="P5964" s="221"/>
    </row>
    <row r="5965" spans="2:16">
      <c r="B5965" s="351"/>
      <c r="C5965" s="435"/>
      <c r="D5965" s="399"/>
      <c r="E5965" s="400"/>
      <c r="G5965" s="401"/>
      <c r="H5965" s="401"/>
      <c r="I5965" s="401"/>
      <c r="J5965" s="194"/>
      <c r="K5965" s="194"/>
      <c r="L5965" s="195"/>
      <c r="M5965" s="196"/>
      <c r="N5965" s="197"/>
      <c r="O5965" s="197"/>
      <c r="P5965" s="231"/>
    </row>
    <row r="5966" spans="2:16">
      <c r="B5966" s="351"/>
      <c r="C5966" s="435"/>
      <c r="D5966" s="399"/>
      <c r="E5966" s="400"/>
      <c r="G5966" s="401"/>
      <c r="H5966" s="401"/>
      <c r="I5966" s="401"/>
      <c r="J5966" s="194"/>
      <c r="K5966" s="194"/>
      <c r="L5966" s="195"/>
      <c r="M5966" s="196"/>
      <c r="N5966" s="197"/>
      <c r="O5966" s="197"/>
      <c r="P5966" s="231"/>
    </row>
    <row r="5967" spans="2:16">
      <c r="B5967" s="351"/>
      <c r="C5967" s="435"/>
      <c r="D5967" s="399"/>
      <c r="E5967" s="400"/>
      <c r="G5967" s="401"/>
      <c r="H5967" s="401"/>
      <c r="I5967" s="401"/>
      <c r="J5967" s="194"/>
      <c r="K5967" s="194"/>
      <c r="L5967" s="195"/>
      <c r="M5967" s="196"/>
      <c r="N5967" s="197"/>
      <c r="O5967" s="197"/>
      <c r="P5967" s="231"/>
    </row>
    <row r="5968" spans="2:16">
      <c r="B5968" s="351"/>
      <c r="C5968" s="435"/>
      <c r="D5968" s="399"/>
      <c r="E5968" s="400"/>
      <c r="G5968" s="401"/>
      <c r="H5968" s="401"/>
      <c r="I5968" s="401"/>
      <c r="J5968" s="194"/>
      <c r="K5968" s="194"/>
      <c r="L5968" s="195"/>
      <c r="M5968" s="196"/>
      <c r="N5968" s="197"/>
      <c r="O5968" s="197"/>
      <c r="P5968" s="231"/>
    </row>
    <row r="5969" spans="2:16">
      <c r="B5969" s="351"/>
      <c r="C5969" s="435"/>
      <c r="D5969" s="399"/>
      <c r="E5969" s="400"/>
      <c r="G5969" s="401"/>
      <c r="H5969" s="401"/>
      <c r="I5969" s="401"/>
      <c r="J5969" s="194"/>
      <c r="K5969" s="194"/>
      <c r="L5969" s="195"/>
      <c r="M5969" s="196"/>
      <c r="N5969" s="197"/>
      <c r="O5969" s="197"/>
      <c r="P5969" s="231"/>
    </row>
    <row r="5970" spans="2:16">
      <c r="B5970" s="351"/>
      <c r="C5970" s="435"/>
      <c r="D5970" s="399"/>
      <c r="E5970" s="400"/>
      <c r="G5970" s="401"/>
      <c r="H5970" s="401"/>
      <c r="I5970" s="401"/>
      <c r="J5970" s="194"/>
      <c r="K5970" s="194"/>
      <c r="L5970" s="195"/>
      <c r="M5970" s="196"/>
      <c r="N5970" s="197"/>
      <c r="O5970" s="197"/>
      <c r="P5970" s="231"/>
    </row>
    <row r="5971" spans="2:16">
      <c r="B5971" s="351"/>
      <c r="C5971" s="435"/>
      <c r="D5971" s="399"/>
      <c r="E5971" s="400"/>
      <c r="G5971" s="401"/>
      <c r="H5971" s="401"/>
      <c r="I5971" s="401"/>
      <c r="J5971" s="194"/>
      <c r="K5971" s="194"/>
      <c r="L5971" s="195"/>
      <c r="M5971" s="196"/>
      <c r="N5971" s="197"/>
      <c r="O5971" s="197"/>
      <c r="P5971" s="231"/>
    </row>
    <row r="5972" spans="2:16">
      <c r="B5972" s="351"/>
      <c r="C5972" s="435"/>
      <c r="D5972" s="399"/>
      <c r="E5972" s="400"/>
      <c r="G5972" s="401"/>
      <c r="H5972" s="401"/>
      <c r="I5972" s="401"/>
      <c r="J5972" s="194"/>
      <c r="K5972" s="194"/>
      <c r="L5972" s="195"/>
      <c r="M5972" s="196"/>
      <c r="N5972" s="197"/>
      <c r="O5972" s="197"/>
      <c r="P5972" s="231"/>
    </row>
    <row r="5973" spans="2:16">
      <c r="B5973" s="351"/>
      <c r="C5973" s="435"/>
      <c r="D5973" s="399"/>
      <c r="E5973" s="400"/>
      <c r="G5973" s="401"/>
      <c r="H5973" s="401"/>
      <c r="I5973" s="401"/>
      <c r="J5973" s="194"/>
      <c r="K5973" s="194"/>
      <c r="L5973" s="195"/>
      <c r="M5973" s="196"/>
      <c r="N5973" s="197"/>
      <c r="O5973" s="197"/>
      <c r="P5973" s="231"/>
    </row>
    <row r="5974" spans="2:16">
      <c r="B5974" s="351"/>
      <c r="C5974" s="435"/>
      <c r="D5974" s="399"/>
      <c r="E5974" s="400"/>
      <c r="G5974" s="401"/>
      <c r="H5974" s="401"/>
      <c r="I5974" s="401"/>
      <c r="J5974" s="194"/>
      <c r="K5974" s="194"/>
      <c r="L5974" s="195"/>
      <c r="M5974" s="196"/>
      <c r="N5974" s="197"/>
      <c r="O5974" s="197"/>
      <c r="P5974" s="231"/>
    </row>
    <row r="5975" spans="2:16">
      <c r="B5975" s="351"/>
      <c r="C5975" s="435"/>
      <c r="D5975" s="399"/>
      <c r="E5975" s="400"/>
      <c r="G5975" s="401"/>
      <c r="H5975" s="401"/>
      <c r="I5975" s="401"/>
      <c r="J5975" s="194"/>
      <c r="K5975" s="194"/>
      <c r="L5975" s="195"/>
      <c r="M5975" s="196"/>
      <c r="N5975" s="197"/>
      <c r="O5975" s="197"/>
      <c r="P5975" s="231"/>
    </row>
    <row r="5976" spans="2:16">
      <c r="B5976" s="351"/>
      <c r="C5976" s="435"/>
      <c r="D5976" s="399"/>
      <c r="E5976" s="400"/>
      <c r="G5976" s="401"/>
      <c r="H5976" s="401"/>
      <c r="I5976" s="401"/>
      <c r="J5976" s="194"/>
      <c r="K5976" s="194"/>
      <c r="L5976" s="195"/>
      <c r="M5976" s="196"/>
      <c r="N5976" s="197"/>
      <c r="O5976" s="197"/>
      <c r="P5976" s="231"/>
    </row>
    <row r="5977" spans="2:16">
      <c r="B5977" s="351"/>
      <c r="C5977" s="435"/>
      <c r="D5977" s="399"/>
      <c r="E5977" s="400"/>
      <c r="G5977" s="401"/>
      <c r="H5977" s="401"/>
      <c r="I5977" s="401"/>
      <c r="J5977" s="194"/>
      <c r="K5977" s="194"/>
      <c r="L5977" s="195"/>
      <c r="M5977" s="196"/>
      <c r="N5977" s="197"/>
      <c r="O5977" s="197"/>
      <c r="P5977" s="231"/>
    </row>
    <row r="5978" spans="2:16">
      <c r="B5978" s="351"/>
      <c r="C5978" s="435"/>
      <c r="D5978" s="399"/>
      <c r="E5978" s="400"/>
      <c r="G5978" s="401"/>
      <c r="H5978" s="401"/>
      <c r="I5978" s="401"/>
      <c r="J5978" s="194"/>
      <c r="K5978" s="194"/>
      <c r="L5978" s="195"/>
      <c r="M5978" s="196"/>
      <c r="N5978" s="197"/>
      <c r="O5978" s="197"/>
      <c r="P5978" s="231"/>
    </row>
    <row r="5979" spans="2:16">
      <c r="B5979" s="351"/>
      <c r="C5979" s="435"/>
      <c r="D5979" s="399"/>
      <c r="E5979" s="400"/>
      <c r="G5979" s="401"/>
      <c r="H5979" s="401"/>
      <c r="I5979" s="401"/>
      <c r="J5979" s="194"/>
      <c r="K5979" s="194"/>
      <c r="L5979" s="195"/>
      <c r="M5979" s="196"/>
      <c r="N5979" s="197"/>
      <c r="O5979" s="197"/>
      <c r="P5979" s="231"/>
    </row>
    <row r="5980" spans="2:16">
      <c r="B5980" s="351"/>
      <c r="C5980" s="435"/>
      <c r="D5980" s="399"/>
      <c r="E5980" s="400"/>
      <c r="G5980" s="401"/>
      <c r="H5980" s="401"/>
      <c r="I5980" s="401"/>
      <c r="J5980" s="194"/>
      <c r="K5980" s="194"/>
      <c r="L5980" s="195"/>
      <c r="M5980" s="196"/>
      <c r="N5980" s="197"/>
      <c r="O5980" s="197"/>
      <c r="P5980" s="231"/>
    </row>
    <row r="5981" spans="2:16">
      <c r="B5981" s="351"/>
      <c r="C5981" s="435"/>
      <c r="D5981" s="399"/>
      <c r="E5981" s="400"/>
      <c r="G5981" s="401"/>
      <c r="H5981" s="401"/>
      <c r="I5981" s="401"/>
      <c r="J5981" s="194"/>
      <c r="K5981" s="194"/>
      <c r="L5981" s="195"/>
      <c r="M5981" s="196"/>
      <c r="N5981" s="197"/>
      <c r="O5981" s="197"/>
      <c r="P5981" s="231"/>
    </row>
    <row r="5982" spans="2:16">
      <c r="B5982" s="351"/>
      <c r="C5982" s="435"/>
      <c r="D5982" s="399"/>
      <c r="E5982" s="400"/>
      <c r="G5982" s="401"/>
      <c r="H5982" s="401"/>
      <c r="I5982" s="401"/>
      <c r="J5982" s="194"/>
      <c r="K5982" s="194"/>
      <c r="L5982" s="195"/>
      <c r="M5982" s="196"/>
      <c r="N5982" s="197"/>
      <c r="O5982" s="197"/>
      <c r="P5982" s="231"/>
    </row>
    <row r="5983" spans="2:16">
      <c r="B5983" s="351"/>
      <c r="C5983" s="435"/>
      <c r="D5983" s="399"/>
      <c r="E5983" s="400"/>
      <c r="G5983" s="401"/>
      <c r="H5983" s="401"/>
      <c r="I5983" s="401"/>
      <c r="J5983" s="194"/>
      <c r="K5983" s="194"/>
      <c r="L5983" s="195"/>
      <c r="M5983" s="196"/>
      <c r="N5983" s="197"/>
      <c r="O5983" s="197"/>
      <c r="P5983" s="231"/>
    </row>
    <row r="5984" spans="2:16">
      <c r="B5984" s="351"/>
      <c r="C5984" s="435"/>
      <c r="D5984" s="399"/>
      <c r="E5984" s="400"/>
      <c r="G5984" s="401"/>
      <c r="H5984" s="401"/>
      <c r="I5984" s="401"/>
      <c r="J5984" s="194"/>
      <c r="K5984" s="194"/>
      <c r="L5984" s="195"/>
      <c r="M5984" s="196"/>
      <c r="N5984" s="197"/>
      <c r="O5984" s="197"/>
      <c r="P5984" s="231"/>
    </row>
    <row r="5985" spans="2:16">
      <c r="B5985" s="402"/>
      <c r="C5985" s="435"/>
      <c r="D5985" s="404"/>
      <c r="E5985" s="405"/>
      <c r="G5985" s="406"/>
      <c r="H5985" s="406"/>
      <c r="I5985" s="406"/>
      <c r="J5985" s="194"/>
      <c r="K5985" s="194"/>
      <c r="L5985" s="195"/>
      <c r="M5985" s="196"/>
      <c r="N5985" s="197"/>
      <c r="O5985" s="197"/>
      <c r="P5985" s="221"/>
    </row>
    <row r="5986" spans="2:16">
      <c r="B5986" s="351"/>
      <c r="C5986" s="435"/>
      <c r="D5986" s="399"/>
      <c r="E5986" s="400"/>
      <c r="G5986" s="401"/>
      <c r="H5986" s="401"/>
      <c r="I5986" s="401"/>
      <c r="J5986" s="194"/>
      <c r="K5986" s="194"/>
      <c r="L5986" s="195"/>
      <c r="M5986" s="196"/>
      <c r="N5986" s="197"/>
      <c r="O5986" s="197"/>
      <c r="P5986" s="231"/>
    </row>
    <row r="5987" spans="2:16">
      <c r="B5987" s="351"/>
      <c r="C5987" s="435"/>
      <c r="D5987" s="399"/>
      <c r="E5987" s="400"/>
      <c r="G5987" s="401"/>
      <c r="H5987" s="401"/>
      <c r="I5987" s="401"/>
      <c r="J5987" s="194"/>
      <c r="K5987" s="194"/>
      <c r="L5987" s="195"/>
      <c r="M5987" s="196"/>
      <c r="N5987" s="197"/>
      <c r="O5987" s="197"/>
      <c r="P5987" s="231"/>
    </row>
    <row r="5988" spans="2:16">
      <c r="B5988" s="351"/>
      <c r="C5988" s="435"/>
      <c r="D5988" s="399"/>
      <c r="E5988" s="400"/>
      <c r="G5988" s="401"/>
      <c r="H5988" s="401"/>
      <c r="I5988" s="401"/>
      <c r="J5988" s="194"/>
      <c r="K5988" s="194"/>
      <c r="L5988" s="195"/>
      <c r="M5988" s="196"/>
      <c r="N5988" s="197"/>
      <c r="O5988" s="197"/>
      <c r="P5988" s="231"/>
    </row>
    <row r="5989" spans="2:16">
      <c r="B5989" s="351"/>
      <c r="C5989" s="435"/>
      <c r="D5989" s="399"/>
      <c r="E5989" s="400"/>
      <c r="G5989" s="401"/>
      <c r="H5989" s="401"/>
      <c r="I5989" s="401"/>
      <c r="J5989" s="194"/>
      <c r="K5989" s="194"/>
      <c r="L5989" s="195"/>
      <c r="M5989" s="196"/>
      <c r="N5989" s="197"/>
      <c r="O5989" s="197"/>
      <c r="P5989" s="231"/>
    </row>
    <row r="5990" spans="2:16">
      <c r="B5990" s="351"/>
      <c r="C5990" s="435"/>
      <c r="D5990" s="399"/>
      <c r="E5990" s="400"/>
      <c r="G5990" s="401"/>
      <c r="H5990" s="401"/>
      <c r="I5990" s="401"/>
      <c r="J5990" s="194"/>
      <c r="K5990" s="194"/>
      <c r="L5990" s="195"/>
      <c r="M5990" s="196"/>
      <c r="N5990" s="197"/>
      <c r="O5990" s="197"/>
      <c r="P5990" s="231"/>
    </row>
    <row r="5991" spans="2:16">
      <c r="B5991" s="351"/>
      <c r="C5991" s="435"/>
      <c r="D5991" s="399"/>
      <c r="E5991" s="400"/>
      <c r="G5991" s="401"/>
      <c r="H5991" s="401"/>
      <c r="I5991" s="401"/>
      <c r="J5991" s="194"/>
      <c r="K5991" s="194"/>
      <c r="L5991" s="195"/>
      <c r="M5991" s="196"/>
      <c r="N5991" s="197"/>
      <c r="O5991" s="197"/>
      <c r="P5991" s="231"/>
    </row>
    <row r="5992" spans="2:16">
      <c r="B5992" s="351"/>
      <c r="C5992" s="435"/>
      <c r="D5992" s="399"/>
      <c r="E5992" s="400"/>
      <c r="G5992" s="401"/>
      <c r="H5992" s="401"/>
      <c r="I5992" s="401"/>
      <c r="J5992" s="194"/>
      <c r="K5992" s="194"/>
      <c r="L5992" s="195"/>
      <c r="M5992" s="196"/>
      <c r="N5992" s="197"/>
      <c r="O5992" s="197"/>
      <c r="P5992" s="231"/>
    </row>
    <row r="5993" spans="2:16">
      <c r="B5993" s="351"/>
      <c r="C5993" s="435"/>
      <c r="D5993" s="399"/>
      <c r="E5993" s="400"/>
      <c r="G5993" s="401"/>
      <c r="H5993" s="401"/>
      <c r="I5993" s="401"/>
      <c r="J5993" s="194"/>
      <c r="K5993" s="194"/>
      <c r="L5993" s="195"/>
      <c r="M5993" s="196"/>
      <c r="N5993" s="197"/>
      <c r="O5993" s="197"/>
      <c r="P5993" s="231"/>
    </row>
    <row r="5994" spans="2:16">
      <c r="B5994" s="351"/>
      <c r="C5994" s="435"/>
      <c r="D5994" s="399"/>
      <c r="E5994" s="400"/>
      <c r="G5994" s="401"/>
      <c r="H5994" s="401"/>
      <c r="I5994" s="401"/>
      <c r="J5994" s="194"/>
      <c r="K5994" s="194"/>
      <c r="L5994" s="195"/>
      <c r="M5994" s="196"/>
      <c r="N5994" s="197"/>
      <c r="O5994" s="197"/>
      <c r="P5994" s="231"/>
    </row>
    <row r="5995" spans="2:16">
      <c r="B5995" s="351"/>
      <c r="C5995" s="435"/>
      <c r="D5995" s="399"/>
      <c r="E5995" s="400"/>
      <c r="G5995" s="401"/>
      <c r="H5995" s="401"/>
      <c r="I5995" s="401"/>
      <c r="J5995" s="194"/>
      <c r="K5995" s="194"/>
      <c r="L5995" s="195"/>
      <c r="M5995" s="196"/>
      <c r="N5995" s="197"/>
      <c r="O5995" s="197"/>
      <c r="P5995" s="231"/>
    </row>
    <row r="5996" spans="2:16">
      <c r="B5996" s="351"/>
      <c r="C5996" s="435"/>
      <c r="D5996" s="399"/>
      <c r="E5996" s="400"/>
      <c r="G5996" s="401"/>
      <c r="H5996" s="401"/>
      <c r="I5996" s="401"/>
      <c r="J5996" s="194"/>
      <c r="K5996" s="194"/>
      <c r="L5996" s="195"/>
      <c r="M5996" s="196"/>
      <c r="N5996" s="197"/>
      <c r="O5996" s="197"/>
      <c r="P5996" s="231"/>
    </row>
    <row r="5997" spans="2:16">
      <c r="B5997" s="351"/>
      <c r="C5997" s="435"/>
      <c r="D5997" s="399"/>
      <c r="E5997" s="400"/>
      <c r="G5997" s="401"/>
      <c r="H5997" s="401"/>
      <c r="I5997" s="401"/>
      <c r="J5997" s="194"/>
      <c r="K5997" s="194"/>
      <c r="L5997" s="195"/>
      <c r="M5997" s="196"/>
      <c r="N5997" s="197"/>
      <c r="O5997" s="197"/>
      <c r="P5997" s="231"/>
    </row>
    <row r="5998" spans="2:16">
      <c r="B5998" s="351"/>
      <c r="C5998" s="435"/>
      <c r="D5998" s="399"/>
      <c r="E5998" s="400"/>
      <c r="G5998" s="401"/>
      <c r="H5998" s="401"/>
      <c r="I5998" s="401"/>
      <c r="J5998" s="194"/>
      <c r="K5998" s="194"/>
      <c r="L5998" s="195"/>
      <c r="M5998" s="196"/>
      <c r="N5998" s="197"/>
      <c r="O5998" s="197"/>
      <c r="P5998" s="231"/>
    </row>
    <row r="5999" spans="2:16">
      <c r="B5999" s="351"/>
      <c r="C5999" s="435"/>
      <c r="D5999" s="399"/>
      <c r="E5999" s="400"/>
      <c r="G5999" s="401"/>
      <c r="H5999" s="401"/>
      <c r="I5999" s="401"/>
      <c r="J5999" s="194"/>
      <c r="K5999" s="194"/>
      <c r="L5999" s="195"/>
      <c r="M5999" s="196"/>
      <c r="N5999" s="197"/>
      <c r="O5999" s="197"/>
      <c r="P5999" s="231"/>
    </row>
    <row r="6000" spans="2:16">
      <c r="B6000" s="351"/>
      <c r="C6000" s="435"/>
      <c r="D6000" s="399"/>
      <c r="E6000" s="400"/>
      <c r="G6000" s="401"/>
      <c r="H6000" s="401"/>
      <c r="I6000" s="401"/>
      <c r="J6000" s="194"/>
      <c r="K6000" s="194"/>
      <c r="L6000" s="195"/>
      <c r="M6000" s="196"/>
      <c r="N6000" s="197"/>
      <c r="O6000" s="197"/>
      <c r="P6000" s="231"/>
    </row>
    <row r="6001" spans="2:16">
      <c r="B6001" s="351"/>
      <c r="C6001" s="435"/>
      <c r="D6001" s="399"/>
      <c r="E6001" s="400"/>
      <c r="G6001" s="401"/>
      <c r="H6001" s="401"/>
      <c r="I6001" s="401"/>
      <c r="J6001" s="194"/>
      <c r="K6001" s="194"/>
      <c r="L6001" s="195"/>
      <c r="M6001" s="196"/>
      <c r="N6001" s="197"/>
      <c r="O6001" s="197"/>
      <c r="P6001" s="231"/>
    </row>
    <row r="6002" spans="2:16">
      <c r="B6002" s="351"/>
      <c r="C6002" s="435"/>
      <c r="D6002" s="399"/>
      <c r="E6002" s="400"/>
      <c r="G6002" s="401"/>
      <c r="H6002" s="401"/>
      <c r="I6002" s="401"/>
      <c r="J6002" s="194"/>
      <c r="K6002" s="194"/>
      <c r="L6002" s="195"/>
      <c r="M6002" s="196"/>
      <c r="N6002" s="197"/>
      <c r="O6002" s="197"/>
      <c r="P6002" s="231"/>
    </row>
    <row r="6003" spans="2:16">
      <c r="B6003" s="351"/>
      <c r="C6003" s="435"/>
      <c r="D6003" s="399"/>
      <c r="E6003" s="400"/>
      <c r="G6003" s="401"/>
      <c r="H6003" s="401"/>
      <c r="I6003" s="401"/>
      <c r="J6003" s="194"/>
      <c r="K6003" s="194"/>
      <c r="L6003" s="195"/>
      <c r="M6003" s="196"/>
      <c r="N6003" s="197"/>
      <c r="O6003" s="197"/>
      <c r="P6003" s="231"/>
    </row>
    <row r="6004" spans="2:16">
      <c r="B6004" s="351"/>
      <c r="C6004" s="435"/>
      <c r="D6004" s="399"/>
      <c r="E6004" s="400"/>
      <c r="G6004" s="401"/>
      <c r="H6004" s="401"/>
      <c r="I6004" s="401"/>
      <c r="J6004" s="194"/>
      <c r="K6004" s="194"/>
      <c r="L6004" s="195"/>
      <c r="M6004" s="196"/>
      <c r="N6004" s="197"/>
      <c r="O6004" s="197"/>
      <c r="P6004" s="231"/>
    </row>
    <row r="6005" spans="2:16">
      <c r="B6005" s="351"/>
      <c r="C6005" s="435"/>
      <c r="D6005" s="399"/>
      <c r="E6005" s="400"/>
      <c r="G6005" s="401"/>
      <c r="H6005" s="401"/>
      <c r="I6005" s="401"/>
      <c r="J6005" s="194"/>
      <c r="K6005" s="194"/>
      <c r="L6005" s="195"/>
      <c r="M6005" s="196"/>
      <c r="N6005" s="197"/>
      <c r="O6005" s="197"/>
      <c r="P6005" s="231"/>
    </row>
    <row r="6006" spans="2:16">
      <c r="B6006" s="351"/>
      <c r="C6006" s="435"/>
      <c r="D6006" s="399"/>
      <c r="E6006" s="400"/>
      <c r="G6006" s="401"/>
      <c r="H6006" s="401"/>
      <c r="I6006" s="401"/>
      <c r="J6006" s="194"/>
      <c r="K6006" s="194"/>
      <c r="L6006" s="195"/>
      <c r="M6006" s="196"/>
      <c r="N6006" s="197"/>
      <c r="O6006" s="197"/>
      <c r="P6006" s="231"/>
    </row>
    <row r="6007" spans="2:16">
      <c r="B6007" s="351"/>
      <c r="C6007" s="435"/>
      <c r="D6007" s="399"/>
      <c r="E6007" s="400"/>
      <c r="G6007" s="401"/>
      <c r="H6007" s="401"/>
      <c r="I6007" s="401"/>
      <c r="J6007" s="194"/>
      <c r="K6007" s="194"/>
      <c r="L6007" s="195"/>
      <c r="M6007" s="196"/>
      <c r="N6007" s="197"/>
      <c r="O6007" s="197"/>
      <c r="P6007" s="231"/>
    </row>
    <row r="6008" spans="2:16">
      <c r="B6008" s="351"/>
      <c r="C6008" s="435"/>
      <c r="D6008" s="399"/>
      <c r="E6008" s="400"/>
      <c r="G6008" s="401"/>
      <c r="H6008" s="401"/>
      <c r="I6008" s="401"/>
      <c r="J6008" s="194"/>
      <c r="K6008" s="194"/>
      <c r="L6008" s="195"/>
      <c r="M6008" s="196"/>
      <c r="N6008" s="197"/>
      <c r="O6008" s="197"/>
      <c r="P6008" s="231"/>
    </row>
    <row r="6009" spans="2:16">
      <c r="B6009" s="351"/>
      <c r="C6009" s="435"/>
      <c r="D6009" s="399"/>
      <c r="E6009" s="400"/>
      <c r="G6009" s="401"/>
      <c r="H6009" s="401"/>
      <c r="I6009" s="401"/>
      <c r="J6009" s="194"/>
      <c r="K6009" s="194"/>
      <c r="L6009" s="195"/>
      <c r="M6009" s="196"/>
      <c r="N6009" s="197"/>
      <c r="O6009" s="197"/>
      <c r="P6009" s="231"/>
    </row>
    <row r="6010" spans="2:16">
      <c r="B6010" s="351"/>
      <c r="C6010" s="435"/>
      <c r="D6010" s="399"/>
      <c r="E6010" s="400"/>
      <c r="G6010" s="401"/>
      <c r="H6010" s="401"/>
      <c r="I6010" s="401"/>
      <c r="J6010" s="194"/>
      <c r="K6010" s="194"/>
      <c r="L6010" s="195"/>
      <c r="M6010" s="196"/>
      <c r="N6010" s="197"/>
      <c r="O6010" s="197"/>
      <c r="P6010" s="231"/>
    </row>
    <row r="6011" spans="2:16">
      <c r="B6011" s="351"/>
      <c r="C6011" s="435"/>
      <c r="D6011" s="399"/>
      <c r="E6011" s="400"/>
      <c r="G6011" s="401"/>
      <c r="H6011" s="401"/>
      <c r="I6011" s="401"/>
      <c r="J6011" s="194"/>
      <c r="K6011" s="194"/>
      <c r="L6011" s="195"/>
      <c r="M6011" s="196"/>
      <c r="N6011" s="197"/>
      <c r="O6011" s="197"/>
      <c r="P6011" s="231"/>
    </row>
    <row r="6012" spans="2:16">
      <c r="B6012" s="351"/>
      <c r="C6012" s="435"/>
      <c r="D6012" s="399"/>
      <c r="E6012" s="400"/>
      <c r="G6012" s="401"/>
      <c r="H6012" s="401"/>
      <c r="I6012" s="401"/>
      <c r="J6012" s="194"/>
      <c r="K6012" s="194"/>
      <c r="L6012" s="195"/>
      <c r="M6012" s="196"/>
      <c r="N6012" s="197"/>
      <c r="O6012" s="197"/>
      <c r="P6012" s="231"/>
    </row>
    <row r="6013" spans="2:16">
      <c r="B6013" s="351"/>
      <c r="C6013" s="435"/>
      <c r="D6013" s="399"/>
      <c r="E6013" s="400"/>
      <c r="G6013" s="401"/>
      <c r="H6013" s="401"/>
      <c r="I6013" s="401"/>
      <c r="J6013" s="194"/>
      <c r="K6013" s="194"/>
      <c r="L6013" s="195"/>
      <c r="M6013" s="196"/>
      <c r="N6013" s="197"/>
      <c r="O6013" s="197"/>
      <c r="P6013" s="231"/>
    </row>
    <row r="6014" spans="2:16">
      <c r="B6014" s="351"/>
      <c r="C6014" s="435"/>
      <c r="D6014" s="399"/>
      <c r="E6014" s="400"/>
      <c r="G6014" s="401"/>
      <c r="H6014" s="401"/>
      <c r="I6014" s="401"/>
      <c r="J6014" s="194"/>
      <c r="K6014" s="194"/>
      <c r="L6014" s="195"/>
      <c r="M6014" s="196"/>
      <c r="N6014" s="197"/>
      <c r="O6014" s="197"/>
      <c r="P6014" s="231"/>
    </row>
    <row r="6015" spans="2:16">
      <c r="B6015" s="351"/>
      <c r="C6015" s="435"/>
      <c r="D6015" s="399"/>
      <c r="E6015" s="400"/>
      <c r="G6015" s="401"/>
      <c r="H6015" s="401"/>
      <c r="I6015" s="401"/>
      <c r="J6015" s="194"/>
      <c r="K6015" s="194"/>
      <c r="L6015" s="195"/>
      <c r="M6015" s="196"/>
      <c r="N6015" s="197"/>
      <c r="O6015" s="197"/>
      <c r="P6015" s="231"/>
    </row>
    <row r="6016" spans="2:16">
      <c r="B6016" s="351"/>
      <c r="C6016" s="435"/>
      <c r="D6016" s="399"/>
      <c r="E6016" s="400"/>
      <c r="G6016" s="401"/>
      <c r="H6016" s="401"/>
      <c r="I6016" s="401"/>
      <c r="J6016" s="194"/>
      <c r="K6016" s="194"/>
      <c r="L6016" s="195"/>
      <c r="M6016" s="196"/>
      <c r="N6016" s="197"/>
      <c r="O6016" s="197"/>
      <c r="P6016" s="231"/>
    </row>
    <row r="6017" spans="2:16">
      <c r="B6017" s="351"/>
      <c r="C6017" s="435"/>
      <c r="D6017" s="399"/>
      <c r="E6017" s="400"/>
      <c r="G6017" s="401"/>
      <c r="H6017" s="401"/>
      <c r="I6017" s="401"/>
      <c r="J6017" s="194"/>
      <c r="K6017" s="194"/>
      <c r="L6017" s="195"/>
      <c r="M6017" s="196"/>
      <c r="N6017" s="197"/>
      <c r="O6017" s="197"/>
      <c r="P6017" s="231"/>
    </row>
    <row r="6018" spans="2:16">
      <c r="B6018" s="351"/>
      <c r="C6018" s="435"/>
      <c r="D6018" s="399"/>
      <c r="E6018" s="400"/>
      <c r="G6018" s="401"/>
      <c r="H6018" s="401"/>
      <c r="I6018" s="401"/>
      <c r="J6018" s="194"/>
      <c r="K6018" s="194"/>
      <c r="L6018" s="195"/>
      <c r="M6018" s="196"/>
      <c r="N6018" s="197"/>
      <c r="O6018" s="197"/>
      <c r="P6018" s="231"/>
    </row>
    <row r="6019" spans="2:16">
      <c r="B6019" s="351"/>
      <c r="C6019" s="435"/>
      <c r="D6019" s="399"/>
      <c r="E6019" s="400"/>
      <c r="G6019" s="401"/>
      <c r="H6019" s="401"/>
      <c r="I6019" s="401"/>
      <c r="J6019" s="194"/>
      <c r="K6019" s="194"/>
      <c r="L6019" s="195"/>
      <c r="M6019" s="196"/>
      <c r="N6019" s="197"/>
      <c r="O6019" s="197"/>
      <c r="P6019" s="231"/>
    </row>
    <row r="6020" spans="2:16">
      <c r="B6020" s="351"/>
      <c r="C6020" s="435"/>
      <c r="D6020" s="399"/>
      <c r="E6020" s="400"/>
      <c r="G6020" s="401"/>
      <c r="H6020" s="401"/>
      <c r="I6020" s="401"/>
      <c r="J6020" s="194"/>
      <c r="K6020" s="194"/>
      <c r="L6020" s="195"/>
      <c r="M6020" s="196"/>
      <c r="N6020" s="197"/>
      <c r="O6020" s="197"/>
      <c r="P6020" s="231"/>
    </row>
    <row r="6021" spans="2:16">
      <c r="B6021" s="351"/>
      <c r="C6021" s="435"/>
      <c r="D6021" s="399"/>
      <c r="E6021" s="400"/>
      <c r="G6021" s="401"/>
      <c r="H6021" s="401"/>
      <c r="I6021" s="401"/>
      <c r="J6021" s="194"/>
      <c r="K6021" s="194"/>
      <c r="L6021" s="195"/>
      <c r="M6021" s="196"/>
      <c r="N6021" s="197"/>
      <c r="O6021" s="197"/>
      <c r="P6021" s="231"/>
    </row>
    <row r="6022" spans="2:16">
      <c r="B6022" s="351"/>
      <c r="C6022" s="435"/>
      <c r="D6022" s="399"/>
      <c r="E6022" s="400"/>
      <c r="G6022" s="401"/>
      <c r="H6022" s="401"/>
      <c r="I6022" s="401"/>
      <c r="J6022" s="194"/>
      <c r="K6022" s="194"/>
      <c r="L6022" s="195"/>
      <c r="M6022" s="196"/>
      <c r="N6022" s="197"/>
      <c r="O6022" s="197"/>
      <c r="P6022" s="231"/>
    </row>
    <row r="6023" spans="2:16">
      <c r="B6023" s="351"/>
      <c r="C6023" s="435"/>
      <c r="D6023" s="399"/>
      <c r="E6023" s="400"/>
      <c r="G6023" s="401"/>
      <c r="H6023" s="401"/>
      <c r="I6023" s="401"/>
      <c r="J6023" s="194"/>
      <c r="K6023" s="194"/>
      <c r="L6023" s="195"/>
      <c r="M6023" s="196"/>
      <c r="N6023" s="197"/>
      <c r="O6023" s="197"/>
      <c r="P6023" s="231"/>
    </row>
    <row r="6024" spans="2:16">
      <c r="B6024" s="351"/>
      <c r="C6024" s="435"/>
      <c r="D6024" s="399"/>
      <c r="E6024" s="400"/>
      <c r="G6024" s="401"/>
      <c r="H6024" s="401"/>
      <c r="I6024" s="401"/>
      <c r="J6024" s="194"/>
      <c r="K6024" s="194"/>
      <c r="L6024" s="195"/>
      <c r="M6024" s="196"/>
      <c r="N6024" s="197"/>
      <c r="O6024" s="197"/>
      <c r="P6024" s="231"/>
    </row>
    <row r="6025" spans="2:16">
      <c r="B6025" s="351"/>
      <c r="C6025" s="435"/>
      <c r="D6025" s="399"/>
      <c r="E6025" s="400"/>
      <c r="G6025" s="401"/>
      <c r="H6025" s="401"/>
      <c r="I6025" s="401"/>
      <c r="J6025" s="194"/>
      <c r="K6025" s="194"/>
      <c r="L6025" s="195"/>
      <c r="M6025" s="196"/>
      <c r="N6025" s="197"/>
      <c r="O6025" s="197"/>
      <c r="P6025" s="231"/>
    </row>
    <row r="6026" spans="2:16">
      <c r="B6026" s="351"/>
      <c r="C6026" s="435"/>
      <c r="D6026" s="399"/>
      <c r="E6026" s="400"/>
      <c r="G6026" s="401"/>
      <c r="H6026" s="401"/>
      <c r="I6026" s="401"/>
      <c r="J6026" s="194"/>
      <c r="K6026" s="194"/>
      <c r="L6026" s="195"/>
      <c r="M6026" s="196"/>
      <c r="N6026" s="197"/>
      <c r="O6026" s="197"/>
      <c r="P6026" s="231"/>
    </row>
    <row r="6027" spans="2:16">
      <c r="B6027" s="351"/>
      <c r="C6027" s="435"/>
      <c r="D6027" s="399"/>
      <c r="E6027" s="400"/>
      <c r="G6027" s="401"/>
      <c r="H6027" s="401"/>
      <c r="I6027" s="401"/>
      <c r="J6027" s="194"/>
      <c r="K6027" s="194"/>
      <c r="L6027" s="195"/>
      <c r="M6027" s="196"/>
      <c r="N6027" s="197"/>
      <c r="O6027" s="197"/>
      <c r="P6027" s="231"/>
    </row>
    <row r="6028" spans="2:16">
      <c r="B6028" s="351"/>
      <c r="C6028" s="435"/>
      <c r="D6028" s="399"/>
      <c r="E6028" s="400"/>
      <c r="G6028" s="401"/>
      <c r="H6028" s="401"/>
      <c r="I6028" s="401"/>
      <c r="J6028" s="194"/>
      <c r="K6028" s="194"/>
      <c r="L6028" s="195"/>
      <c r="M6028" s="196"/>
      <c r="N6028" s="197"/>
      <c r="O6028" s="197"/>
      <c r="P6028" s="231"/>
    </row>
    <row r="6029" spans="2:16">
      <c r="B6029" s="351"/>
      <c r="C6029" s="435"/>
      <c r="D6029" s="399"/>
      <c r="E6029" s="400"/>
      <c r="G6029" s="401"/>
      <c r="H6029" s="401"/>
      <c r="I6029" s="401"/>
      <c r="J6029" s="194"/>
      <c r="K6029" s="194"/>
      <c r="L6029" s="195"/>
      <c r="M6029" s="196"/>
      <c r="N6029" s="197"/>
      <c r="O6029" s="197"/>
      <c r="P6029" s="231"/>
    </row>
    <row r="6030" spans="2:16">
      <c r="B6030" s="351"/>
      <c r="C6030" s="435"/>
      <c r="D6030" s="399"/>
      <c r="E6030" s="400"/>
      <c r="G6030" s="401"/>
      <c r="H6030" s="401"/>
      <c r="I6030" s="401"/>
      <c r="J6030" s="194"/>
      <c r="K6030" s="194"/>
      <c r="L6030" s="195"/>
      <c r="M6030" s="196"/>
      <c r="N6030" s="197"/>
      <c r="O6030" s="197"/>
      <c r="P6030" s="231"/>
    </row>
    <row r="6031" spans="2:16">
      <c r="B6031" s="351"/>
      <c r="C6031" s="435"/>
      <c r="D6031" s="399"/>
      <c r="E6031" s="400"/>
      <c r="G6031" s="401"/>
      <c r="H6031" s="401"/>
      <c r="I6031" s="401"/>
      <c r="J6031" s="194"/>
      <c r="K6031" s="194"/>
      <c r="L6031" s="195"/>
      <c r="M6031" s="196"/>
      <c r="N6031" s="197"/>
      <c r="O6031" s="197"/>
      <c r="P6031" s="231"/>
    </row>
    <row r="6032" spans="2:16">
      <c r="B6032" s="351"/>
      <c r="C6032" s="435"/>
      <c r="D6032" s="399"/>
      <c r="E6032" s="400"/>
      <c r="G6032" s="401"/>
      <c r="H6032" s="401"/>
      <c r="I6032" s="401"/>
      <c r="J6032" s="194"/>
      <c r="K6032" s="194"/>
      <c r="L6032" s="195"/>
      <c r="M6032" s="196"/>
      <c r="N6032" s="197"/>
      <c r="O6032" s="197"/>
      <c r="P6032" s="231"/>
    </row>
    <row r="6033" spans="2:16">
      <c r="B6033" s="351"/>
      <c r="C6033" s="435"/>
      <c r="D6033" s="399"/>
      <c r="E6033" s="400"/>
      <c r="G6033" s="401"/>
      <c r="H6033" s="401"/>
      <c r="I6033" s="401"/>
      <c r="J6033" s="194"/>
      <c r="K6033" s="194"/>
      <c r="L6033" s="195"/>
      <c r="M6033" s="196"/>
      <c r="N6033" s="197"/>
      <c r="O6033" s="197"/>
      <c r="P6033" s="231"/>
    </row>
    <row r="6034" spans="2:16">
      <c r="B6034" s="351"/>
      <c r="C6034" s="435"/>
      <c r="D6034" s="399"/>
      <c r="E6034" s="400"/>
      <c r="G6034" s="401"/>
      <c r="H6034" s="401"/>
      <c r="I6034" s="401"/>
      <c r="J6034" s="194"/>
      <c r="K6034" s="194"/>
      <c r="L6034" s="195"/>
      <c r="M6034" s="196"/>
      <c r="N6034" s="197"/>
      <c r="O6034" s="197"/>
      <c r="P6034" s="231"/>
    </row>
    <row r="6035" spans="2:16">
      <c r="B6035" s="351"/>
      <c r="C6035" s="435"/>
      <c r="D6035" s="399"/>
      <c r="E6035" s="400"/>
      <c r="G6035" s="401"/>
      <c r="H6035" s="401"/>
      <c r="I6035" s="401"/>
      <c r="J6035" s="194"/>
      <c r="K6035" s="194"/>
      <c r="L6035" s="195"/>
      <c r="M6035" s="196"/>
      <c r="N6035" s="197"/>
      <c r="O6035" s="197"/>
      <c r="P6035" s="231"/>
    </row>
    <row r="6036" spans="2:16">
      <c r="B6036" s="351"/>
      <c r="C6036" s="435"/>
      <c r="D6036" s="399"/>
      <c r="E6036" s="400"/>
      <c r="G6036" s="401"/>
      <c r="H6036" s="401"/>
      <c r="I6036" s="401"/>
      <c r="J6036" s="194"/>
      <c r="K6036" s="194"/>
      <c r="L6036" s="195"/>
      <c r="M6036" s="196"/>
      <c r="N6036" s="197"/>
      <c r="O6036" s="197"/>
      <c r="P6036" s="231"/>
    </row>
    <row r="6037" spans="2:16">
      <c r="B6037" s="351"/>
      <c r="C6037" s="435"/>
      <c r="D6037" s="399"/>
      <c r="E6037" s="400"/>
      <c r="G6037" s="401"/>
      <c r="H6037" s="401"/>
      <c r="I6037" s="401"/>
      <c r="J6037" s="194"/>
      <c r="K6037" s="194"/>
      <c r="L6037" s="195"/>
      <c r="M6037" s="196"/>
      <c r="N6037" s="197"/>
      <c r="O6037" s="197"/>
      <c r="P6037" s="231"/>
    </row>
    <row r="6038" spans="2:16">
      <c r="B6038" s="351"/>
      <c r="C6038" s="435"/>
      <c r="D6038" s="399"/>
      <c r="E6038" s="400"/>
      <c r="G6038" s="401"/>
      <c r="H6038" s="401"/>
      <c r="I6038" s="401"/>
      <c r="J6038" s="194"/>
      <c r="K6038" s="194"/>
      <c r="L6038" s="195"/>
      <c r="M6038" s="196"/>
      <c r="N6038" s="197"/>
      <c r="O6038" s="197"/>
      <c r="P6038" s="231"/>
    </row>
    <row r="6039" spans="2:16">
      <c r="B6039" s="351"/>
      <c r="C6039" s="435"/>
      <c r="D6039" s="399"/>
      <c r="E6039" s="400"/>
      <c r="G6039" s="401"/>
      <c r="H6039" s="401"/>
      <c r="I6039" s="401"/>
      <c r="J6039" s="194"/>
      <c r="K6039" s="194"/>
      <c r="L6039" s="195"/>
      <c r="M6039" s="196"/>
      <c r="N6039" s="197"/>
      <c r="O6039" s="197"/>
      <c r="P6039" s="231"/>
    </row>
    <row r="6040" spans="2:16">
      <c r="B6040" s="351"/>
      <c r="C6040" s="435"/>
      <c r="D6040" s="399"/>
      <c r="E6040" s="400"/>
      <c r="G6040" s="401"/>
      <c r="H6040" s="401"/>
      <c r="I6040" s="401"/>
      <c r="J6040" s="194"/>
      <c r="K6040" s="194"/>
      <c r="L6040" s="195"/>
      <c r="M6040" s="196"/>
      <c r="N6040" s="197"/>
      <c r="O6040" s="197"/>
      <c r="P6040" s="231"/>
    </row>
    <row r="6041" spans="2:16">
      <c r="B6041" s="351"/>
      <c r="C6041" s="435"/>
      <c r="D6041" s="399"/>
      <c r="E6041" s="400"/>
      <c r="G6041" s="401"/>
      <c r="H6041" s="401"/>
      <c r="I6041" s="401"/>
      <c r="J6041" s="194"/>
      <c r="K6041" s="194"/>
      <c r="L6041" s="195"/>
      <c r="M6041" s="196"/>
      <c r="N6041" s="197"/>
      <c r="O6041" s="197"/>
      <c r="P6041" s="231"/>
    </row>
    <row r="6042" spans="2:16">
      <c r="B6042" s="351"/>
      <c r="C6042" s="435"/>
      <c r="D6042" s="399"/>
      <c r="E6042" s="400"/>
      <c r="G6042" s="401"/>
      <c r="H6042" s="401"/>
      <c r="I6042" s="401"/>
      <c r="J6042" s="194"/>
      <c r="K6042" s="194"/>
      <c r="L6042" s="195"/>
      <c r="M6042" s="196"/>
      <c r="N6042" s="197"/>
      <c r="O6042" s="197"/>
      <c r="P6042" s="231"/>
    </row>
    <row r="6043" spans="2:16">
      <c r="B6043" s="351"/>
      <c r="C6043" s="435"/>
      <c r="D6043" s="399"/>
      <c r="E6043" s="400"/>
      <c r="G6043" s="401"/>
      <c r="H6043" s="401"/>
      <c r="I6043" s="401"/>
      <c r="J6043" s="194"/>
      <c r="K6043" s="194"/>
      <c r="L6043" s="195"/>
      <c r="M6043" s="196"/>
      <c r="N6043" s="197"/>
      <c r="O6043" s="197"/>
      <c r="P6043" s="231"/>
    </row>
    <row r="6044" spans="2:16">
      <c r="B6044" s="351"/>
      <c r="C6044" s="435"/>
      <c r="D6044" s="399"/>
      <c r="E6044" s="400"/>
      <c r="G6044" s="401"/>
      <c r="H6044" s="401"/>
      <c r="I6044" s="401"/>
      <c r="J6044" s="194"/>
      <c r="K6044" s="194"/>
      <c r="L6044" s="195"/>
      <c r="M6044" s="196"/>
      <c r="N6044" s="197"/>
      <c r="O6044" s="197"/>
      <c r="P6044" s="231"/>
    </row>
    <row r="6045" spans="2:16">
      <c r="B6045" s="351"/>
      <c r="C6045" s="435"/>
      <c r="D6045" s="399"/>
      <c r="E6045" s="400"/>
      <c r="G6045" s="401"/>
      <c r="H6045" s="401"/>
      <c r="I6045" s="401"/>
      <c r="J6045" s="194"/>
      <c r="K6045" s="194"/>
      <c r="L6045" s="195"/>
      <c r="M6045" s="196"/>
      <c r="N6045" s="197"/>
      <c r="O6045" s="197"/>
      <c r="P6045" s="231"/>
    </row>
    <row r="6046" spans="2:16">
      <c r="B6046" s="351"/>
      <c r="C6046" s="435"/>
      <c r="D6046" s="399"/>
      <c r="E6046" s="400"/>
      <c r="G6046" s="401"/>
      <c r="H6046" s="401"/>
      <c r="I6046" s="401"/>
      <c r="J6046" s="194"/>
      <c r="K6046" s="194"/>
      <c r="L6046" s="195"/>
      <c r="M6046" s="196"/>
      <c r="N6046" s="197"/>
      <c r="O6046" s="197"/>
      <c r="P6046" s="231"/>
    </row>
    <row r="6047" spans="2:16">
      <c r="B6047" s="351"/>
      <c r="C6047" s="435"/>
      <c r="D6047" s="399"/>
      <c r="E6047" s="400"/>
      <c r="G6047" s="401"/>
      <c r="H6047" s="401"/>
      <c r="I6047" s="401"/>
      <c r="J6047" s="194"/>
      <c r="K6047" s="194"/>
      <c r="L6047" s="195"/>
      <c r="M6047" s="196"/>
      <c r="N6047" s="197"/>
      <c r="O6047" s="197"/>
      <c r="P6047" s="231"/>
    </row>
    <row r="6048" spans="2:16">
      <c r="B6048" s="351"/>
      <c r="C6048" s="435"/>
      <c r="D6048" s="399"/>
      <c r="E6048" s="400"/>
      <c r="G6048" s="401"/>
      <c r="H6048" s="401"/>
      <c r="I6048" s="401"/>
      <c r="J6048" s="194"/>
      <c r="K6048" s="194"/>
      <c r="L6048" s="195"/>
      <c r="M6048" s="196"/>
      <c r="N6048" s="197"/>
      <c r="O6048" s="197"/>
      <c r="P6048" s="231"/>
    </row>
    <row r="6049" spans="2:16">
      <c r="B6049" s="351"/>
      <c r="C6049" s="435"/>
      <c r="D6049" s="399"/>
      <c r="E6049" s="400"/>
      <c r="G6049" s="401"/>
      <c r="H6049" s="401"/>
      <c r="I6049" s="401"/>
      <c r="J6049" s="194"/>
      <c r="K6049" s="194"/>
      <c r="L6049" s="195"/>
      <c r="M6049" s="196"/>
      <c r="N6049" s="197"/>
      <c r="O6049" s="197"/>
      <c r="P6049" s="231"/>
    </row>
    <row r="6050" spans="2:16">
      <c r="B6050" s="351"/>
      <c r="C6050" s="435"/>
      <c r="D6050" s="399"/>
      <c r="E6050" s="400"/>
      <c r="G6050" s="401"/>
      <c r="H6050" s="401"/>
      <c r="I6050" s="401"/>
      <c r="J6050" s="194"/>
      <c r="K6050" s="194"/>
      <c r="L6050" s="195"/>
      <c r="M6050" s="196"/>
      <c r="N6050" s="197"/>
      <c r="O6050" s="197"/>
      <c r="P6050" s="231"/>
    </row>
    <row r="6051" spans="2:16">
      <c r="B6051" s="351"/>
      <c r="C6051" s="435"/>
      <c r="D6051" s="399"/>
      <c r="E6051" s="400"/>
      <c r="G6051" s="401"/>
      <c r="H6051" s="401"/>
      <c r="I6051" s="401"/>
      <c r="J6051" s="194"/>
      <c r="K6051" s="194"/>
      <c r="L6051" s="195"/>
      <c r="M6051" s="196"/>
      <c r="N6051" s="197"/>
      <c r="O6051" s="197"/>
      <c r="P6051" s="231"/>
    </row>
    <row r="6052" spans="2:16">
      <c r="B6052" s="351"/>
      <c r="C6052" s="435"/>
      <c r="D6052" s="399"/>
      <c r="E6052" s="400"/>
      <c r="G6052" s="401"/>
      <c r="H6052" s="401"/>
      <c r="I6052" s="401"/>
      <c r="J6052" s="194"/>
      <c r="K6052" s="194"/>
      <c r="L6052" s="195"/>
      <c r="M6052" s="196"/>
      <c r="N6052" s="197"/>
      <c r="O6052" s="197"/>
      <c r="P6052" s="231"/>
    </row>
    <row r="6053" spans="2:16">
      <c r="B6053" s="351"/>
      <c r="C6053" s="435"/>
      <c r="D6053" s="399"/>
      <c r="E6053" s="400"/>
      <c r="G6053" s="401"/>
      <c r="H6053" s="401"/>
      <c r="I6053" s="401"/>
      <c r="J6053" s="194"/>
      <c r="K6053" s="194"/>
      <c r="L6053" s="195"/>
      <c r="M6053" s="196"/>
      <c r="N6053" s="197"/>
      <c r="O6053" s="197"/>
      <c r="P6053" s="231"/>
    </row>
    <row r="6054" spans="2:16">
      <c r="B6054" s="351"/>
      <c r="C6054" s="435"/>
      <c r="D6054" s="399"/>
      <c r="E6054" s="400"/>
      <c r="G6054" s="401"/>
      <c r="H6054" s="401"/>
      <c r="I6054" s="401"/>
      <c r="J6054" s="194"/>
      <c r="K6054" s="194"/>
      <c r="L6054" s="195"/>
      <c r="M6054" s="196"/>
      <c r="N6054" s="197"/>
      <c r="O6054" s="197"/>
      <c r="P6054" s="231"/>
    </row>
    <row r="6055" spans="2:16">
      <c r="B6055" s="351"/>
      <c r="C6055" s="435"/>
      <c r="D6055" s="399"/>
      <c r="E6055" s="400"/>
      <c r="G6055" s="401"/>
      <c r="H6055" s="401"/>
      <c r="I6055" s="401"/>
      <c r="J6055" s="194"/>
      <c r="K6055" s="194"/>
      <c r="L6055" s="195"/>
      <c r="M6055" s="196"/>
      <c r="N6055" s="197"/>
      <c r="O6055" s="197"/>
      <c r="P6055" s="231"/>
    </row>
    <row r="6056" spans="2:16">
      <c r="B6056" s="351"/>
      <c r="C6056" s="435"/>
      <c r="D6056" s="399"/>
      <c r="E6056" s="400"/>
      <c r="G6056" s="401"/>
      <c r="H6056" s="401"/>
      <c r="I6056" s="401"/>
      <c r="J6056" s="194"/>
      <c r="K6056" s="194"/>
      <c r="L6056" s="195"/>
      <c r="M6056" s="196"/>
      <c r="N6056" s="197"/>
      <c r="O6056" s="197"/>
      <c r="P6056" s="231"/>
    </row>
    <row r="6057" spans="2:16">
      <c r="B6057" s="351"/>
      <c r="C6057" s="435"/>
      <c r="D6057" s="399"/>
      <c r="E6057" s="400"/>
      <c r="G6057" s="401"/>
      <c r="H6057" s="401"/>
      <c r="I6057" s="401"/>
      <c r="J6057" s="194"/>
      <c r="K6057" s="194"/>
      <c r="L6057" s="195"/>
      <c r="M6057" s="196"/>
      <c r="N6057" s="197"/>
      <c r="O6057" s="197"/>
      <c r="P6057" s="231"/>
    </row>
    <row r="6058" spans="2:16">
      <c r="B6058" s="351"/>
      <c r="C6058" s="435"/>
      <c r="D6058" s="399"/>
      <c r="E6058" s="400"/>
      <c r="G6058" s="401"/>
      <c r="H6058" s="401"/>
      <c r="I6058" s="401"/>
      <c r="J6058" s="194"/>
      <c r="K6058" s="194"/>
      <c r="L6058" s="195"/>
      <c r="M6058" s="196"/>
      <c r="N6058" s="197"/>
      <c r="O6058" s="197"/>
      <c r="P6058" s="231"/>
    </row>
    <row r="6059" spans="2:16">
      <c r="B6059" s="351"/>
      <c r="C6059" s="435"/>
      <c r="D6059" s="399"/>
      <c r="E6059" s="400"/>
      <c r="G6059" s="401"/>
      <c r="H6059" s="401"/>
      <c r="I6059" s="401"/>
      <c r="J6059" s="194"/>
      <c r="K6059" s="194"/>
      <c r="L6059" s="195"/>
      <c r="M6059" s="196"/>
      <c r="N6059" s="197"/>
      <c r="O6059" s="197"/>
      <c r="P6059" s="231"/>
    </row>
    <row r="6060" spans="2:16">
      <c r="B6060" s="351"/>
      <c r="C6060" s="435"/>
      <c r="D6060" s="399"/>
      <c r="E6060" s="400"/>
      <c r="G6060" s="401"/>
      <c r="H6060" s="401"/>
      <c r="I6060" s="401"/>
      <c r="J6060" s="194"/>
      <c r="K6060" s="194"/>
      <c r="L6060" s="195"/>
      <c r="M6060" s="196"/>
      <c r="N6060" s="197"/>
      <c r="O6060" s="197"/>
      <c r="P6060" s="231"/>
    </row>
    <row r="6061" spans="2:16">
      <c r="B6061" s="351"/>
      <c r="C6061" s="435"/>
      <c r="D6061" s="399"/>
      <c r="E6061" s="400"/>
      <c r="G6061" s="401"/>
      <c r="H6061" s="401"/>
      <c r="I6061" s="401"/>
      <c r="J6061" s="194"/>
      <c r="K6061" s="194"/>
      <c r="L6061" s="195"/>
      <c r="M6061" s="196"/>
      <c r="N6061" s="197"/>
      <c r="O6061" s="197"/>
      <c r="P6061" s="231"/>
    </row>
    <row r="6062" spans="2:16">
      <c r="B6062" s="351"/>
      <c r="C6062" s="435"/>
      <c r="D6062" s="399"/>
      <c r="E6062" s="400"/>
      <c r="G6062" s="401"/>
      <c r="H6062" s="401"/>
      <c r="I6062" s="401"/>
      <c r="J6062" s="194"/>
      <c r="K6062" s="194"/>
      <c r="L6062" s="195"/>
      <c r="M6062" s="196"/>
      <c r="N6062" s="197"/>
      <c r="O6062" s="197"/>
      <c r="P6062" s="231"/>
    </row>
    <row r="6063" spans="2:16">
      <c r="B6063" s="351"/>
      <c r="C6063" s="435"/>
      <c r="D6063" s="399"/>
      <c r="E6063" s="400"/>
      <c r="G6063" s="401"/>
      <c r="H6063" s="401"/>
      <c r="I6063" s="401"/>
      <c r="J6063" s="194"/>
      <c r="K6063" s="194"/>
      <c r="L6063" s="195"/>
      <c r="M6063" s="196"/>
      <c r="N6063" s="197"/>
      <c r="O6063" s="197"/>
      <c r="P6063" s="231"/>
    </row>
    <row r="6064" spans="2:16">
      <c r="B6064" s="351"/>
      <c r="C6064" s="435"/>
      <c r="D6064" s="399"/>
      <c r="E6064" s="400"/>
      <c r="G6064" s="401"/>
      <c r="H6064" s="401"/>
      <c r="I6064" s="401"/>
      <c r="J6064" s="194"/>
      <c r="K6064" s="194"/>
      <c r="L6064" s="195"/>
      <c r="M6064" s="196"/>
      <c r="N6064" s="197"/>
      <c r="O6064" s="197"/>
      <c r="P6064" s="231"/>
    </row>
    <row r="6065" spans="2:16">
      <c r="B6065" s="351"/>
      <c r="C6065" s="435"/>
      <c r="D6065" s="399"/>
      <c r="E6065" s="400"/>
      <c r="G6065" s="401"/>
      <c r="H6065" s="401"/>
      <c r="I6065" s="401"/>
      <c r="J6065" s="194"/>
      <c r="K6065" s="194"/>
      <c r="L6065" s="195"/>
      <c r="M6065" s="196"/>
      <c r="N6065" s="197"/>
      <c r="O6065" s="197"/>
      <c r="P6065" s="231"/>
    </row>
    <row r="6066" spans="2:16">
      <c r="B6066" s="351"/>
      <c r="C6066" s="435"/>
      <c r="D6066" s="399"/>
      <c r="E6066" s="400"/>
      <c r="G6066" s="401"/>
      <c r="H6066" s="401"/>
      <c r="I6066" s="401"/>
      <c r="J6066" s="194"/>
      <c r="K6066" s="194"/>
      <c r="L6066" s="195"/>
      <c r="M6066" s="196"/>
      <c r="N6066" s="197"/>
      <c r="O6066" s="197"/>
      <c r="P6066" s="231"/>
    </row>
    <row r="6067" spans="2:16">
      <c r="B6067" s="351"/>
      <c r="C6067" s="435"/>
      <c r="D6067" s="399"/>
      <c r="E6067" s="400"/>
      <c r="G6067" s="401"/>
      <c r="H6067" s="401"/>
      <c r="I6067" s="401"/>
      <c r="J6067" s="194"/>
      <c r="K6067" s="194"/>
      <c r="L6067" s="195"/>
      <c r="M6067" s="196"/>
      <c r="N6067" s="197"/>
      <c r="O6067" s="197"/>
      <c r="P6067" s="231"/>
    </row>
    <row r="6068" spans="2:16">
      <c r="B6068" s="351"/>
      <c r="C6068" s="435"/>
      <c r="D6068" s="399"/>
      <c r="E6068" s="400"/>
      <c r="G6068" s="401"/>
      <c r="H6068" s="401"/>
      <c r="I6068" s="401"/>
      <c r="J6068" s="194"/>
      <c r="K6068" s="194"/>
      <c r="L6068" s="195"/>
      <c r="M6068" s="196"/>
      <c r="N6068" s="197"/>
      <c r="O6068" s="197"/>
      <c r="P6068" s="231"/>
    </row>
    <row r="6069" spans="2:16">
      <c r="B6069" s="351"/>
      <c r="C6069" s="435"/>
      <c r="D6069" s="399"/>
      <c r="E6069" s="400"/>
      <c r="G6069" s="401"/>
      <c r="H6069" s="401"/>
      <c r="I6069" s="401"/>
      <c r="J6069" s="194"/>
      <c r="K6069" s="194"/>
      <c r="L6069" s="195"/>
      <c r="M6069" s="196"/>
      <c r="N6069" s="197"/>
      <c r="O6069" s="197"/>
      <c r="P6069" s="231"/>
    </row>
    <row r="6070" spans="2:16">
      <c r="B6070" s="351"/>
      <c r="C6070" s="435"/>
      <c r="D6070" s="399"/>
      <c r="E6070" s="400"/>
      <c r="G6070" s="401"/>
      <c r="H6070" s="401"/>
      <c r="I6070" s="401"/>
      <c r="J6070" s="194"/>
      <c r="K6070" s="194"/>
      <c r="L6070" s="195"/>
      <c r="M6070" s="196"/>
      <c r="N6070" s="197"/>
      <c r="O6070" s="197"/>
      <c r="P6070" s="231"/>
    </row>
    <row r="6071" spans="2:16">
      <c r="B6071" s="351"/>
      <c r="C6071" s="435"/>
      <c r="D6071" s="399"/>
      <c r="E6071" s="400"/>
      <c r="G6071" s="401"/>
      <c r="H6071" s="401"/>
      <c r="I6071" s="401"/>
      <c r="J6071" s="194"/>
      <c r="K6071" s="194"/>
      <c r="L6071" s="195"/>
      <c r="M6071" s="196"/>
      <c r="N6071" s="197"/>
      <c r="O6071" s="197"/>
      <c r="P6071" s="231"/>
    </row>
    <row r="6072" spans="2:16">
      <c r="B6072" s="351"/>
      <c r="C6072" s="435"/>
      <c r="D6072" s="399"/>
      <c r="E6072" s="400"/>
      <c r="G6072" s="401"/>
      <c r="H6072" s="401"/>
      <c r="I6072" s="401"/>
      <c r="J6072" s="194"/>
      <c r="K6072" s="194"/>
      <c r="L6072" s="195"/>
      <c r="M6072" s="196"/>
      <c r="N6072" s="197"/>
      <c r="O6072" s="197"/>
      <c r="P6072" s="231"/>
    </row>
    <row r="6073" spans="2:16">
      <c r="B6073" s="351"/>
      <c r="C6073" s="435"/>
      <c r="D6073" s="399"/>
      <c r="E6073" s="400"/>
      <c r="G6073" s="401"/>
      <c r="H6073" s="401"/>
      <c r="I6073" s="401"/>
      <c r="J6073" s="194"/>
      <c r="K6073" s="194"/>
      <c r="L6073" s="195"/>
      <c r="M6073" s="196"/>
      <c r="N6073" s="197"/>
      <c r="O6073" s="197"/>
      <c r="P6073" s="231"/>
    </row>
    <row r="6074" spans="2:16">
      <c r="B6074" s="351"/>
      <c r="C6074" s="435"/>
      <c r="D6074" s="399"/>
      <c r="E6074" s="400"/>
      <c r="G6074" s="401"/>
      <c r="H6074" s="401"/>
      <c r="I6074" s="401"/>
      <c r="J6074" s="194"/>
      <c r="K6074" s="194"/>
      <c r="L6074" s="195"/>
      <c r="M6074" s="196"/>
      <c r="N6074" s="197"/>
      <c r="O6074" s="197"/>
      <c r="P6074" s="231"/>
    </row>
    <row r="6075" spans="2:16">
      <c r="B6075" s="351"/>
      <c r="C6075" s="435"/>
      <c r="D6075" s="399"/>
      <c r="E6075" s="400"/>
      <c r="G6075" s="401"/>
      <c r="H6075" s="401"/>
      <c r="I6075" s="401"/>
      <c r="J6075" s="194"/>
      <c r="K6075" s="194"/>
      <c r="L6075" s="195"/>
      <c r="M6075" s="196"/>
      <c r="N6075" s="197"/>
      <c r="O6075" s="197"/>
      <c r="P6075" s="231"/>
    </row>
    <row r="6076" spans="2:16">
      <c r="B6076" s="351"/>
      <c r="C6076" s="435"/>
      <c r="D6076" s="399"/>
      <c r="E6076" s="400"/>
      <c r="G6076" s="401"/>
      <c r="H6076" s="401"/>
      <c r="I6076" s="401"/>
      <c r="J6076" s="194"/>
      <c r="K6076" s="194"/>
      <c r="L6076" s="195"/>
      <c r="M6076" s="196"/>
      <c r="N6076" s="197"/>
      <c r="O6076" s="197"/>
      <c r="P6076" s="231"/>
    </row>
    <row r="6077" spans="2:16">
      <c r="B6077" s="351"/>
      <c r="C6077" s="435"/>
      <c r="D6077" s="399"/>
      <c r="E6077" s="400"/>
      <c r="G6077" s="401"/>
      <c r="H6077" s="401"/>
      <c r="I6077" s="401"/>
      <c r="J6077" s="194"/>
      <c r="K6077" s="194"/>
      <c r="L6077" s="195"/>
      <c r="M6077" s="196"/>
      <c r="N6077" s="197"/>
      <c r="O6077" s="197"/>
      <c r="P6077" s="231"/>
    </row>
    <row r="6078" spans="2:16">
      <c r="B6078" s="351"/>
      <c r="C6078" s="435"/>
      <c r="D6078" s="399"/>
      <c r="E6078" s="400"/>
      <c r="G6078" s="401"/>
      <c r="H6078" s="401"/>
      <c r="I6078" s="401"/>
      <c r="J6078" s="194"/>
      <c r="K6078" s="194"/>
      <c r="L6078" s="195"/>
      <c r="M6078" s="196"/>
      <c r="N6078" s="197"/>
      <c r="O6078" s="197"/>
      <c r="P6078" s="231"/>
    </row>
    <row r="6079" spans="2:16">
      <c r="B6079" s="351"/>
      <c r="C6079" s="435"/>
      <c r="D6079" s="399"/>
      <c r="E6079" s="400"/>
      <c r="G6079" s="401"/>
      <c r="H6079" s="401"/>
      <c r="I6079" s="401"/>
      <c r="J6079" s="194"/>
      <c r="K6079" s="194"/>
      <c r="L6079" s="195"/>
      <c r="M6079" s="196"/>
      <c r="N6079" s="197"/>
      <c r="O6079" s="197"/>
      <c r="P6079" s="231"/>
    </row>
    <row r="6080" spans="2:16">
      <c r="B6080" s="351"/>
      <c r="C6080" s="435"/>
      <c r="D6080" s="399"/>
      <c r="E6080" s="400"/>
      <c r="G6080" s="401"/>
      <c r="H6080" s="401"/>
      <c r="I6080" s="401"/>
      <c r="J6080" s="194"/>
      <c r="K6080" s="194"/>
      <c r="L6080" s="195"/>
      <c r="M6080" s="196"/>
      <c r="N6080" s="197"/>
      <c r="O6080" s="197"/>
      <c r="P6080" s="231"/>
    </row>
    <row r="6081" spans="2:16">
      <c r="B6081" s="351"/>
      <c r="C6081" s="435"/>
      <c r="D6081" s="399"/>
      <c r="E6081" s="400"/>
      <c r="G6081" s="401"/>
      <c r="H6081" s="401"/>
      <c r="I6081" s="401"/>
      <c r="J6081" s="194"/>
      <c r="K6081" s="194"/>
      <c r="L6081" s="195"/>
      <c r="M6081" s="196"/>
      <c r="N6081" s="197"/>
      <c r="O6081" s="197"/>
      <c r="P6081" s="231"/>
    </row>
    <row r="6082" spans="2:16">
      <c r="B6082" s="351"/>
      <c r="C6082" s="435"/>
      <c r="D6082" s="399"/>
      <c r="E6082" s="400"/>
      <c r="G6082" s="401"/>
      <c r="H6082" s="401"/>
      <c r="I6082" s="401"/>
      <c r="J6082" s="194"/>
      <c r="K6082" s="194"/>
      <c r="L6082" s="195"/>
      <c r="M6082" s="196"/>
      <c r="N6082" s="197"/>
      <c r="O6082" s="197"/>
      <c r="P6082" s="231"/>
    </row>
    <row r="6083" spans="2:16">
      <c r="B6083" s="351"/>
      <c r="C6083" s="435"/>
      <c r="D6083" s="399"/>
      <c r="E6083" s="400"/>
      <c r="G6083" s="401"/>
      <c r="H6083" s="401"/>
      <c r="I6083" s="401"/>
      <c r="J6083" s="194"/>
      <c r="K6083" s="194"/>
      <c r="L6083" s="195"/>
      <c r="M6083" s="196"/>
      <c r="N6083" s="197"/>
      <c r="O6083" s="197"/>
      <c r="P6083" s="231"/>
    </row>
    <row r="6084" spans="2:16">
      <c r="B6084" s="351"/>
      <c r="C6084" s="435"/>
      <c r="D6084" s="399"/>
      <c r="E6084" s="400"/>
      <c r="G6084" s="401"/>
      <c r="H6084" s="401"/>
      <c r="I6084" s="401"/>
      <c r="J6084" s="194"/>
      <c r="K6084" s="194"/>
      <c r="L6084" s="195"/>
      <c r="M6084" s="196"/>
      <c r="N6084" s="197"/>
      <c r="O6084" s="197"/>
      <c r="P6084" s="231"/>
    </row>
    <row r="6085" spans="2:16">
      <c r="B6085" s="351"/>
      <c r="C6085" s="435"/>
      <c r="D6085" s="399"/>
      <c r="E6085" s="400"/>
      <c r="G6085" s="401"/>
      <c r="H6085" s="401"/>
      <c r="I6085" s="401"/>
      <c r="J6085" s="194"/>
      <c r="K6085" s="194"/>
      <c r="L6085" s="195"/>
      <c r="M6085" s="196"/>
      <c r="N6085" s="197"/>
      <c r="O6085" s="197"/>
      <c r="P6085" s="231"/>
    </row>
    <row r="6086" spans="2:16">
      <c r="B6086" s="351"/>
      <c r="C6086" s="435"/>
      <c r="D6086" s="399"/>
      <c r="E6086" s="400"/>
      <c r="G6086" s="401"/>
      <c r="H6086" s="401"/>
      <c r="I6086" s="401"/>
      <c r="J6086" s="194"/>
      <c r="K6086" s="194"/>
      <c r="L6086" s="195"/>
      <c r="M6086" s="196"/>
      <c r="N6086" s="197"/>
      <c r="O6086" s="197"/>
      <c r="P6086" s="231"/>
    </row>
    <row r="6087" spans="2:16">
      <c r="B6087" s="351"/>
      <c r="C6087" s="435"/>
      <c r="D6087" s="399"/>
      <c r="E6087" s="400"/>
      <c r="G6087" s="401"/>
      <c r="H6087" s="401"/>
      <c r="I6087" s="401"/>
      <c r="J6087" s="194"/>
      <c r="K6087" s="194"/>
      <c r="L6087" s="195"/>
      <c r="M6087" s="196"/>
      <c r="N6087" s="197"/>
      <c r="O6087" s="197"/>
      <c r="P6087" s="231"/>
    </row>
    <row r="6088" spans="2:16">
      <c r="B6088" s="351"/>
      <c r="C6088" s="435"/>
      <c r="D6088" s="399"/>
      <c r="E6088" s="400"/>
      <c r="G6088" s="401"/>
      <c r="H6088" s="401"/>
      <c r="I6088" s="401"/>
      <c r="J6088" s="194"/>
      <c r="K6088" s="194"/>
      <c r="L6088" s="195"/>
      <c r="M6088" s="196"/>
      <c r="N6088" s="197"/>
      <c r="O6088" s="197"/>
      <c r="P6088" s="231"/>
    </row>
    <row r="6089" spans="2:16">
      <c r="B6089" s="402"/>
      <c r="C6089" s="435"/>
      <c r="D6089" s="404"/>
      <c r="E6089" s="405"/>
      <c r="G6089" s="406"/>
      <c r="H6089" s="406"/>
      <c r="I6089" s="406"/>
      <c r="J6089" s="194"/>
      <c r="K6089" s="194"/>
      <c r="L6089" s="195"/>
      <c r="M6089" s="196"/>
      <c r="N6089" s="197"/>
      <c r="O6089" s="197"/>
      <c r="P6089" s="221"/>
    </row>
    <row r="6090" spans="2:16">
      <c r="B6090" s="351"/>
      <c r="C6090" s="435"/>
      <c r="D6090" s="399"/>
      <c r="E6090" s="400"/>
      <c r="G6090" s="401"/>
      <c r="H6090" s="401"/>
      <c r="I6090" s="401"/>
      <c r="J6090" s="194"/>
      <c r="K6090" s="194"/>
      <c r="L6090" s="195"/>
      <c r="M6090" s="196"/>
      <c r="N6090" s="197"/>
      <c r="O6090" s="197"/>
      <c r="P6090" s="231"/>
    </row>
    <row r="6091" spans="2:16">
      <c r="B6091" s="351"/>
      <c r="C6091" s="435"/>
      <c r="D6091" s="399"/>
      <c r="E6091" s="400"/>
      <c r="G6091" s="401"/>
      <c r="H6091" s="401"/>
      <c r="I6091" s="401"/>
      <c r="J6091" s="194"/>
      <c r="K6091" s="194"/>
      <c r="L6091" s="195"/>
      <c r="M6091" s="196"/>
      <c r="N6091" s="197"/>
      <c r="O6091" s="197"/>
      <c r="P6091" s="231"/>
    </row>
    <row r="6092" spans="2:16">
      <c r="B6092" s="351"/>
      <c r="C6092" s="435"/>
      <c r="D6092" s="399"/>
      <c r="E6092" s="400"/>
      <c r="G6092" s="401"/>
      <c r="H6092" s="401"/>
      <c r="I6092" s="401"/>
      <c r="J6092" s="194"/>
      <c r="K6092" s="194"/>
      <c r="L6092" s="195"/>
      <c r="M6092" s="196"/>
      <c r="N6092" s="197"/>
      <c r="O6092" s="197"/>
      <c r="P6092" s="231"/>
    </row>
    <row r="6093" spans="2:16">
      <c r="B6093" s="351"/>
      <c r="C6093" s="435"/>
      <c r="D6093" s="399"/>
      <c r="E6093" s="400"/>
      <c r="G6093" s="401"/>
      <c r="H6093" s="401"/>
      <c r="I6093" s="401"/>
      <c r="J6093" s="194"/>
      <c r="K6093" s="194"/>
      <c r="L6093" s="195"/>
      <c r="M6093" s="196"/>
      <c r="N6093" s="197"/>
      <c r="O6093" s="197"/>
      <c r="P6093" s="231"/>
    </row>
    <row r="6094" spans="2:16">
      <c r="B6094" s="351"/>
      <c r="C6094" s="435"/>
      <c r="D6094" s="399"/>
      <c r="E6094" s="400"/>
      <c r="G6094" s="401"/>
      <c r="H6094" s="401"/>
      <c r="I6094" s="401"/>
      <c r="J6094" s="194"/>
      <c r="K6094" s="194"/>
      <c r="L6094" s="195"/>
      <c r="M6094" s="196"/>
      <c r="N6094" s="197"/>
      <c r="O6094" s="197"/>
      <c r="P6094" s="231"/>
    </row>
    <row r="6095" spans="2:16">
      <c r="B6095" s="351"/>
      <c r="C6095" s="435"/>
      <c r="D6095" s="399"/>
      <c r="E6095" s="400"/>
      <c r="G6095" s="401"/>
      <c r="H6095" s="401"/>
      <c r="I6095" s="401"/>
      <c r="J6095" s="194"/>
      <c r="K6095" s="194"/>
      <c r="L6095" s="195"/>
      <c r="M6095" s="196"/>
      <c r="N6095" s="197"/>
      <c r="O6095" s="197"/>
      <c r="P6095" s="231"/>
    </row>
    <row r="6096" spans="2:16">
      <c r="B6096" s="351"/>
      <c r="C6096" s="435"/>
      <c r="D6096" s="399"/>
      <c r="E6096" s="400"/>
      <c r="G6096" s="401"/>
      <c r="H6096" s="401"/>
      <c r="I6096" s="401"/>
      <c r="J6096" s="194"/>
      <c r="K6096" s="194"/>
      <c r="L6096" s="195"/>
      <c r="M6096" s="196"/>
      <c r="N6096" s="197"/>
      <c r="O6096" s="197"/>
      <c r="P6096" s="231"/>
    </row>
    <row r="6097" spans="2:16">
      <c r="B6097" s="351"/>
      <c r="C6097" s="435"/>
      <c r="D6097" s="399"/>
      <c r="E6097" s="400"/>
      <c r="G6097" s="401"/>
      <c r="H6097" s="401"/>
      <c r="I6097" s="401"/>
      <c r="J6097" s="194"/>
      <c r="K6097" s="194"/>
      <c r="L6097" s="195"/>
      <c r="M6097" s="196"/>
      <c r="N6097" s="197"/>
      <c r="O6097" s="197"/>
      <c r="P6097" s="231"/>
    </row>
    <row r="6098" spans="2:16">
      <c r="B6098" s="351"/>
      <c r="C6098" s="435"/>
      <c r="D6098" s="399"/>
      <c r="E6098" s="400"/>
      <c r="G6098" s="401"/>
      <c r="H6098" s="401"/>
      <c r="I6098" s="401"/>
      <c r="J6098" s="194"/>
      <c r="K6098" s="194"/>
      <c r="L6098" s="195"/>
      <c r="M6098" s="196"/>
      <c r="N6098" s="197"/>
      <c r="O6098" s="197"/>
      <c r="P6098" s="231"/>
    </row>
    <row r="6099" spans="2:16">
      <c r="B6099" s="351"/>
      <c r="C6099" s="435"/>
      <c r="D6099" s="399"/>
      <c r="E6099" s="400"/>
      <c r="G6099" s="401"/>
      <c r="H6099" s="401"/>
      <c r="I6099" s="401"/>
      <c r="J6099" s="194"/>
      <c r="K6099" s="194"/>
      <c r="L6099" s="195"/>
      <c r="M6099" s="196"/>
      <c r="N6099" s="197"/>
      <c r="O6099" s="197"/>
      <c r="P6099" s="231"/>
    </row>
    <row r="6100" spans="2:16">
      <c r="B6100" s="351"/>
      <c r="C6100" s="435"/>
      <c r="D6100" s="399"/>
      <c r="E6100" s="400"/>
      <c r="G6100" s="401"/>
      <c r="H6100" s="401"/>
      <c r="I6100" s="401"/>
      <c r="J6100" s="194"/>
      <c r="K6100" s="194"/>
      <c r="L6100" s="195"/>
      <c r="M6100" s="196"/>
      <c r="N6100" s="197"/>
      <c r="O6100" s="197"/>
      <c r="P6100" s="231"/>
    </row>
    <row r="6101" spans="2:16">
      <c r="B6101" s="351"/>
      <c r="C6101" s="435"/>
      <c r="D6101" s="399"/>
      <c r="E6101" s="400"/>
      <c r="G6101" s="401"/>
      <c r="H6101" s="401"/>
      <c r="I6101" s="401"/>
      <c r="J6101" s="194"/>
      <c r="K6101" s="194"/>
      <c r="L6101" s="195"/>
      <c r="M6101" s="196"/>
      <c r="N6101" s="197"/>
      <c r="O6101" s="197"/>
      <c r="P6101" s="231"/>
    </row>
    <row r="6102" spans="2:16">
      <c r="B6102" s="351"/>
      <c r="C6102" s="435"/>
      <c r="D6102" s="399"/>
      <c r="E6102" s="400"/>
      <c r="G6102" s="401"/>
      <c r="H6102" s="401"/>
      <c r="I6102" s="401"/>
      <c r="J6102" s="194"/>
      <c r="K6102" s="194"/>
      <c r="L6102" s="195"/>
      <c r="M6102" s="196"/>
      <c r="N6102" s="197"/>
      <c r="O6102" s="197"/>
      <c r="P6102" s="231"/>
    </row>
    <row r="6103" spans="2:16">
      <c r="B6103" s="351"/>
      <c r="C6103" s="435"/>
      <c r="D6103" s="399"/>
      <c r="E6103" s="400"/>
      <c r="G6103" s="401"/>
      <c r="H6103" s="401"/>
      <c r="I6103" s="401"/>
      <c r="J6103" s="194"/>
      <c r="K6103" s="194"/>
      <c r="L6103" s="195"/>
      <c r="M6103" s="196"/>
      <c r="N6103" s="197"/>
      <c r="O6103" s="197"/>
      <c r="P6103" s="231"/>
    </row>
    <row r="6104" spans="2:16">
      <c r="B6104" s="351"/>
      <c r="C6104" s="435"/>
      <c r="D6104" s="399"/>
      <c r="E6104" s="400"/>
      <c r="G6104" s="401"/>
      <c r="H6104" s="401"/>
      <c r="I6104" s="401"/>
      <c r="J6104" s="194"/>
      <c r="K6104" s="194"/>
      <c r="L6104" s="195"/>
      <c r="M6104" s="196"/>
      <c r="N6104" s="197"/>
      <c r="O6104" s="197"/>
      <c r="P6104" s="231"/>
    </row>
    <row r="6105" spans="2:16">
      <c r="B6105" s="351"/>
      <c r="C6105" s="435"/>
      <c r="D6105" s="399"/>
      <c r="E6105" s="400"/>
      <c r="G6105" s="401"/>
      <c r="H6105" s="401"/>
      <c r="I6105" s="401"/>
      <c r="J6105" s="194"/>
      <c r="K6105" s="194"/>
      <c r="L6105" s="195"/>
      <c r="M6105" s="196"/>
      <c r="N6105" s="197"/>
      <c r="O6105" s="197"/>
      <c r="P6105" s="231"/>
    </row>
    <row r="6106" spans="2:16">
      <c r="B6106" s="351"/>
      <c r="C6106" s="435"/>
      <c r="D6106" s="399"/>
      <c r="E6106" s="400"/>
      <c r="G6106" s="401"/>
      <c r="H6106" s="401"/>
      <c r="I6106" s="401"/>
      <c r="J6106" s="194"/>
      <c r="K6106" s="194"/>
      <c r="L6106" s="195"/>
      <c r="M6106" s="196"/>
      <c r="N6106" s="197"/>
      <c r="O6106" s="197"/>
      <c r="P6106" s="231"/>
    </row>
    <row r="6107" spans="2:16">
      <c r="B6107" s="351"/>
      <c r="C6107" s="435"/>
      <c r="D6107" s="399"/>
      <c r="E6107" s="400"/>
      <c r="G6107" s="401"/>
      <c r="H6107" s="401"/>
      <c r="I6107" s="401"/>
      <c r="J6107" s="194"/>
      <c r="K6107" s="194"/>
      <c r="L6107" s="195"/>
      <c r="M6107" s="196"/>
      <c r="N6107" s="197"/>
      <c r="O6107" s="197"/>
      <c r="P6107" s="231"/>
    </row>
    <row r="6108" spans="2:16">
      <c r="B6108" s="351"/>
      <c r="C6108" s="435"/>
      <c r="D6108" s="399"/>
      <c r="E6108" s="400"/>
      <c r="G6108" s="401"/>
      <c r="H6108" s="401"/>
      <c r="I6108" s="401"/>
      <c r="J6108" s="194"/>
      <c r="K6108" s="194"/>
      <c r="L6108" s="195"/>
      <c r="M6108" s="196"/>
      <c r="N6108" s="197"/>
      <c r="O6108" s="197"/>
      <c r="P6108" s="231"/>
    </row>
    <row r="6109" spans="2:16">
      <c r="B6109" s="351"/>
      <c r="C6109" s="435"/>
      <c r="D6109" s="399"/>
      <c r="E6109" s="400"/>
      <c r="G6109" s="401"/>
      <c r="H6109" s="401"/>
      <c r="I6109" s="401"/>
      <c r="J6109" s="194"/>
      <c r="K6109" s="194"/>
      <c r="L6109" s="195"/>
      <c r="M6109" s="196"/>
      <c r="N6109" s="197"/>
      <c r="O6109" s="197"/>
      <c r="P6109" s="231"/>
    </row>
    <row r="6110" spans="2:16">
      <c r="B6110" s="351"/>
      <c r="C6110" s="435"/>
      <c r="D6110" s="399"/>
      <c r="E6110" s="400"/>
      <c r="G6110" s="401"/>
      <c r="H6110" s="401"/>
      <c r="I6110" s="401"/>
      <c r="J6110" s="194"/>
      <c r="K6110" s="194"/>
      <c r="L6110" s="195"/>
      <c r="M6110" s="196"/>
      <c r="N6110" s="197"/>
      <c r="O6110" s="197"/>
      <c r="P6110" s="231"/>
    </row>
    <row r="6111" spans="2:16">
      <c r="B6111" s="351"/>
      <c r="C6111" s="435"/>
      <c r="D6111" s="399"/>
      <c r="E6111" s="400"/>
      <c r="G6111" s="401"/>
      <c r="H6111" s="401"/>
      <c r="I6111" s="401"/>
      <c r="J6111" s="194"/>
      <c r="K6111" s="194"/>
      <c r="L6111" s="195"/>
      <c r="M6111" s="196"/>
      <c r="N6111" s="197"/>
      <c r="O6111" s="197"/>
      <c r="P6111" s="231"/>
    </row>
    <row r="6112" spans="2:16">
      <c r="B6112" s="351"/>
      <c r="C6112" s="435"/>
      <c r="D6112" s="399"/>
      <c r="E6112" s="400"/>
      <c r="G6112" s="401"/>
      <c r="H6112" s="401"/>
      <c r="I6112" s="401"/>
      <c r="J6112" s="194"/>
      <c r="K6112" s="194"/>
      <c r="L6112" s="195"/>
      <c r="M6112" s="196"/>
      <c r="N6112" s="197"/>
      <c r="O6112" s="197"/>
      <c r="P6112" s="231"/>
    </row>
    <row r="6113" spans="2:16">
      <c r="B6113" s="351"/>
      <c r="C6113" s="435"/>
      <c r="D6113" s="399"/>
      <c r="E6113" s="400"/>
      <c r="G6113" s="401"/>
      <c r="H6113" s="401"/>
      <c r="I6113" s="401"/>
      <c r="J6113" s="194"/>
      <c r="K6113" s="194"/>
      <c r="L6113" s="195"/>
      <c r="M6113" s="196"/>
      <c r="N6113" s="197"/>
      <c r="O6113" s="197"/>
      <c r="P6113" s="231"/>
    </row>
    <row r="6114" spans="2:16">
      <c r="B6114" s="351"/>
      <c r="C6114" s="435"/>
      <c r="D6114" s="399"/>
      <c r="E6114" s="400"/>
      <c r="G6114" s="401"/>
      <c r="H6114" s="401"/>
      <c r="I6114" s="401"/>
      <c r="J6114" s="194"/>
      <c r="K6114" s="194"/>
      <c r="L6114" s="195"/>
      <c r="M6114" s="196"/>
      <c r="N6114" s="197"/>
      <c r="O6114" s="197"/>
      <c r="P6114" s="231"/>
    </row>
    <row r="6115" spans="2:16">
      <c r="B6115" s="351"/>
      <c r="C6115" s="435"/>
      <c r="D6115" s="399"/>
      <c r="E6115" s="400"/>
      <c r="G6115" s="401"/>
      <c r="H6115" s="401"/>
      <c r="I6115" s="401"/>
      <c r="J6115" s="194"/>
      <c r="K6115" s="194"/>
      <c r="L6115" s="195"/>
      <c r="M6115" s="196"/>
      <c r="N6115" s="197"/>
      <c r="O6115" s="197"/>
      <c r="P6115" s="231"/>
    </row>
    <row r="6116" spans="2:16">
      <c r="B6116" s="351"/>
      <c r="C6116" s="435"/>
      <c r="D6116" s="399"/>
      <c r="E6116" s="400"/>
      <c r="G6116" s="401"/>
      <c r="H6116" s="401"/>
      <c r="I6116" s="401"/>
      <c r="J6116" s="194"/>
      <c r="K6116" s="194"/>
      <c r="L6116" s="195"/>
      <c r="M6116" s="196"/>
      <c r="N6116" s="197"/>
      <c r="O6116" s="197"/>
      <c r="P6116" s="231"/>
    </row>
    <row r="6117" spans="2:16">
      <c r="B6117" s="351"/>
      <c r="C6117" s="435"/>
      <c r="D6117" s="399"/>
      <c r="E6117" s="400"/>
      <c r="G6117" s="401"/>
      <c r="H6117" s="401"/>
      <c r="I6117" s="401"/>
      <c r="J6117" s="194"/>
      <c r="K6117" s="194"/>
      <c r="L6117" s="195"/>
      <c r="M6117" s="196"/>
      <c r="N6117" s="197"/>
      <c r="O6117" s="197"/>
      <c r="P6117" s="231"/>
    </row>
    <row r="6118" spans="2:16">
      <c r="B6118" s="351"/>
      <c r="C6118" s="435"/>
      <c r="D6118" s="399"/>
      <c r="E6118" s="400"/>
      <c r="G6118" s="401"/>
      <c r="H6118" s="401"/>
      <c r="I6118" s="401"/>
      <c r="J6118" s="194"/>
      <c r="K6118" s="194"/>
      <c r="L6118" s="195"/>
      <c r="M6118" s="196"/>
      <c r="N6118" s="197"/>
      <c r="O6118" s="197"/>
      <c r="P6118" s="231"/>
    </row>
    <row r="6119" spans="2:16">
      <c r="B6119" s="351"/>
      <c r="C6119" s="435"/>
      <c r="D6119" s="399"/>
      <c r="E6119" s="400"/>
      <c r="G6119" s="401"/>
      <c r="H6119" s="401"/>
      <c r="I6119" s="401"/>
      <c r="J6119" s="194"/>
      <c r="K6119" s="194"/>
      <c r="L6119" s="195"/>
      <c r="M6119" s="196"/>
      <c r="N6119" s="197"/>
      <c r="O6119" s="197"/>
      <c r="P6119" s="231"/>
    </row>
    <row r="6120" spans="2:16">
      <c r="B6120" s="351"/>
      <c r="C6120" s="435"/>
      <c r="D6120" s="399"/>
      <c r="E6120" s="400"/>
      <c r="G6120" s="401"/>
      <c r="H6120" s="401"/>
      <c r="I6120" s="401"/>
      <c r="J6120" s="194"/>
      <c r="K6120" s="194"/>
      <c r="L6120" s="195"/>
      <c r="M6120" s="196"/>
      <c r="N6120" s="197"/>
      <c r="O6120" s="197"/>
      <c r="P6120" s="231"/>
    </row>
    <row r="6121" spans="2:16">
      <c r="B6121" s="351"/>
      <c r="C6121" s="435"/>
      <c r="D6121" s="399"/>
      <c r="E6121" s="400"/>
      <c r="G6121" s="401"/>
      <c r="H6121" s="401"/>
      <c r="I6121" s="401"/>
      <c r="J6121" s="194"/>
      <c r="K6121" s="194"/>
      <c r="L6121" s="195"/>
      <c r="M6121" s="196"/>
      <c r="N6121" s="197"/>
      <c r="O6121" s="197"/>
      <c r="P6121" s="231"/>
    </row>
    <row r="6122" spans="2:16">
      <c r="B6122" s="351"/>
      <c r="C6122" s="435"/>
      <c r="D6122" s="399"/>
      <c r="E6122" s="400"/>
      <c r="G6122" s="401"/>
      <c r="H6122" s="401"/>
      <c r="I6122" s="401"/>
      <c r="J6122" s="194"/>
      <c r="K6122" s="194"/>
      <c r="L6122" s="195"/>
      <c r="M6122" s="196"/>
      <c r="N6122" s="197"/>
      <c r="O6122" s="197"/>
      <c r="P6122" s="231"/>
    </row>
    <row r="6123" spans="2:16">
      <c r="B6123" s="351"/>
      <c r="C6123" s="435"/>
      <c r="D6123" s="399"/>
      <c r="E6123" s="400"/>
      <c r="G6123" s="401"/>
      <c r="H6123" s="401"/>
      <c r="I6123" s="401"/>
      <c r="J6123" s="194"/>
      <c r="K6123" s="194"/>
      <c r="L6123" s="195"/>
      <c r="M6123" s="196"/>
      <c r="N6123" s="197"/>
      <c r="O6123" s="197"/>
      <c r="P6123" s="231"/>
    </row>
    <row r="6124" spans="2:16">
      <c r="B6124" s="351"/>
      <c r="C6124" s="435"/>
      <c r="D6124" s="399"/>
      <c r="E6124" s="400"/>
      <c r="G6124" s="401"/>
      <c r="H6124" s="401"/>
      <c r="I6124" s="401"/>
      <c r="J6124" s="194"/>
      <c r="K6124" s="194"/>
      <c r="L6124" s="195"/>
      <c r="M6124" s="196"/>
      <c r="N6124" s="197"/>
      <c r="O6124" s="197"/>
      <c r="P6124" s="231"/>
    </row>
    <row r="6125" spans="2:16">
      <c r="B6125" s="351"/>
      <c r="C6125" s="435"/>
      <c r="D6125" s="399"/>
      <c r="E6125" s="400"/>
      <c r="G6125" s="401"/>
      <c r="H6125" s="401"/>
      <c r="I6125" s="401"/>
      <c r="J6125" s="194"/>
      <c r="K6125" s="194"/>
      <c r="L6125" s="195"/>
      <c r="M6125" s="196"/>
      <c r="N6125" s="197"/>
      <c r="O6125" s="197"/>
      <c r="P6125" s="231"/>
    </row>
    <row r="6126" spans="2:16">
      <c r="B6126" s="351"/>
      <c r="C6126" s="435"/>
      <c r="D6126" s="399"/>
      <c r="E6126" s="400"/>
      <c r="G6126" s="401"/>
      <c r="H6126" s="401"/>
      <c r="I6126" s="401"/>
      <c r="J6126" s="194"/>
      <c r="K6126" s="194"/>
      <c r="L6126" s="195"/>
      <c r="M6126" s="196"/>
      <c r="N6126" s="197"/>
      <c r="O6126" s="197"/>
      <c r="P6126" s="231"/>
    </row>
    <row r="6127" spans="2:16">
      <c r="B6127" s="351"/>
      <c r="C6127" s="435"/>
      <c r="D6127" s="399"/>
      <c r="E6127" s="400"/>
      <c r="G6127" s="401"/>
      <c r="H6127" s="401"/>
      <c r="I6127" s="401"/>
      <c r="J6127" s="194"/>
      <c r="K6127" s="194"/>
      <c r="L6127" s="195"/>
      <c r="M6127" s="196"/>
      <c r="N6127" s="197"/>
      <c r="O6127" s="197"/>
      <c r="P6127" s="231"/>
    </row>
    <row r="6128" spans="2:16">
      <c r="B6128" s="351"/>
      <c r="C6128" s="435"/>
      <c r="D6128" s="399"/>
      <c r="E6128" s="400"/>
      <c r="G6128" s="401"/>
      <c r="H6128" s="401"/>
      <c r="I6128" s="401"/>
      <c r="J6128" s="194"/>
      <c r="K6128" s="194"/>
      <c r="L6128" s="195"/>
      <c r="M6128" s="196"/>
      <c r="N6128" s="197"/>
      <c r="O6128" s="197"/>
      <c r="P6128" s="231"/>
    </row>
    <row r="6129" spans="2:16">
      <c r="B6129" s="351"/>
      <c r="C6129" s="435"/>
      <c r="D6129" s="399"/>
      <c r="E6129" s="400"/>
      <c r="G6129" s="401"/>
      <c r="H6129" s="401"/>
      <c r="I6129" s="401"/>
      <c r="J6129" s="194"/>
      <c r="K6129" s="194"/>
      <c r="L6129" s="195"/>
      <c r="M6129" s="196"/>
      <c r="N6129" s="197"/>
      <c r="O6129" s="197"/>
      <c r="P6129" s="231"/>
    </row>
    <row r="6130" spans="2:16">
      <c r="B6130" s="351"/>
      <c r="C6130" s="435"/>
      <c r="D6130" s="399"/>
      <c r="E6130" s="400"/>
      <c r="G6130" s="401"/>
      <c r="H6130" s="401"/>
      <c r="I6130" s="401"/>
      <c r="J6130" s="194"/>
      <c r="K6130" s="194"/>
      <c r="L6130" s="195"/>
      <c r="M6130" s="196"/>
      <c r="N6130" s="197"/>
      <c r="O6130" s="197"/>
      <c r="P6130" s="231"/>
    </row>
    <row r="6131" spans="2:16">
      <c r="B6131" s="351"/>
      <c r="C6131" s="435"/>
      <c r="D6131" s="399"/>
      <c r="E6131" s="400"/>
      <c r="G6131" s="401"/>
      <c r="H6131" s="401"/>
      <c r="I6131" s="401"/>
      <c r="J6131" s="194"/>
      <c r="K6131" s="194"/>
      <c r="L6131" s="195"/>
      <c r="M6131" s="196"/>
      <c r="N6131" s="197"/>
      <c r="O6131" s="197"/>
      <c r="P6131" s="231"/>
    </row>
    <row r="6132" spans="2:16">
      <c r="B6132" s="351"/>
      <c r="C6132" s="435"/>
      <c r="D6132" s="399"/>
      <c r="E6132" s="400"/>
      <c r="G6132" s="401"/>
      <c r="H6132" s="401"/>
      <c r="I6132" s="401"/>
      <c r="J6132" s="194"/>
      <c r="K6132" s="194"/>
      <c r="L6132" s="195"/>
      <c r="M6132" s="196"/>
      <c r="N6132" s="197"/>
      <c r="O6132" s="197"/>
      <c r="P6132" s="231"/>
    </row>
    <row r="6133" spans="2:16">
      <c r="B6133" s="351"/>
      <c r="C6133" s="435"/>
      <c r="D6133" s="399"/>
      <c r="E6133" s="400"/>
      <c r="G6133" s="401"/>
      <c r="H6133" s="401"/>
      <c r="I6133" s="401"/>
      <c r="J6133" s="194"/>
      <c r="K6133" s="194"/>
      <c r="L6133" s="195"/>
      <c r="M6133" s="196"/>
      <c r="N6133" s="197"/>
      <c r="O6133" s="197"/>
      <c r="P6133" s="231"/>
    </row>
    <row r="6134" spans="2:16">
      <c r="B6134" s="351"/>
      <c r="C6134" s="435"/>
      <c r="D6134" s="399"/>
      <c r="E6134" s="400"/>
      <c r="G6134" s="401"/>
      <c r="H6134" s="401"/>
      <c r="I6134" s="401"/>
      <c r="J6134" s="194"/>
      <c r="K6134" s="194"/>
      <c r="L6134" s="195"/>
      <c r="M6134" s="196"/>
      <c r="N6134" s="197"/>
      <c r="O6134" s="197"/>
      <c r="P6134" s="231"/>
    </row>
    <row r="6135" spans="2:16">
      <c r="B6135" s="351"/>
      <c r="C6135" s="435"/>
      <c r="D6135" s="399"/>
      <c r="E6135" s="400"/>
      <c r="G6135" s="401"/>
      <c r="H6135" s="401"/>
      <c r="I6135" s="401"/>
      <c r="J6135" s="194"/>
      <c r="K6135" s="194"/>
      <c r="L6135" s="195"/>
      <c r="M6135" s="196"/>
      <c r="N6135" s="197"/>
      <c r="O6135" s="197"/>
      <c r="P6135" s="231"/>
    </row>
    <row r="6136" spans="2:16">
      <c r="B6136" s="351"/>
      <c r="C6136" s="435"/>
      <c r="D6136" s="399"/>
      <c r="E6136" s="400"/>
      <c r="G6136" s="401"/>
      <c r="H6136" s="401"/>
      <c r="I6136" s="401"/>
      <c r="J6136" s="194"/>
      <c r="K6136" s="194"/>
      <c r="L6136" s="195"/>
      <c r="M6136" s="196"/>
      <c r="N6136" s="197"/>
      <c r="O6136" s="197"/>
      <c r="P6136" s="231"/>
    </row>
    <row r="6137" spans="2:16">
      <c r="B6137" s="351"/>
      <c r="C6137" s="435"/>
      <c r="D6137" s="399"/>
      <c r="E6137" s="400"/>
      <c r="G6137" s="401"/>
      <c r="H6137" s="401"/>
      <c r="I6137" s="401"/>
      <c r="J6137" s="194"/>
      <c r="K6137" s="194"/>
      <c r="L6137" s="195"/>
      <c r="M6137" s="196"/>
      <c r="N6137" s="197"/>
      <c r="O6137" s="197"/>
      <c r="P6137" s="231"/>
    </row>
    <row r="6138" spans="2:16">
      <c r="B6138" s="351"/>
      <c r="C6138" s="435"/>
      <c r="D6138" s="399"/>
      <c r="E6138" s="400"/>
      <c r="G6138" s="401"/>
      <c r="H6138" s="401"/>
      <c r="I6138" s="401"/>
      <c r="J6138" s="194"/>
      <c r="K6138" s="194"/>
      <c r="L6138" s="195"/>
      <c r="M6138" s="196"/>
      <c r="N6138" s="197"/>
      <c r="O6138" s="197"/>
      <c r="P6138" s="231"/>
    </row>
    <row r="6139" spans="2:16">
      <c r="B6139" s="351"/>
      <c r="C6139" s="435"/>
      <c r="D6139" s="399"/>
      <c r="E6139" s="400"/>
      <c r="G6139" s="401"/>
      <c r="H6139" s="401"/>
      <c r="I6139" s="401"/>
      <c r="J6139" s="194"/>
      <c r="K6139" s="194"/>
      <c r="L6139" s="195"/>
      <c r="M6139" s="196"/>
      <c r="N6139" s="197"/>
      <c r="O6139" s="197"/>
      <c r="P6139" s="231"/>
    </row>
    <row r="6140" spans="2:16">
      <c r="B6140" s="351"/>
      <c r="C6140" s="435"/>
      <c r="D6140" s="399"/>
      <c r="E6140" s="400"/>
      <c r="G6140" s="401"/>
      <c r="H6140" s="401"/>
      <c r="I6140" s="401"/>
      <c r="J6140" s="194"/>
      <c r="K6140" s="194"/>
      <c r="L6140" s="195"/>
      <c r="M6140" s="196"/>
      <c r="N6140" s="197"/>
      <c r="O6140" s="197"/>
      <c r="P6140" s="231"/>
    </row>
    <row r="6141" spans="2:16">
      <c r="B6141" s="351"/>
      <c r="C6141" s="435"/>
      <c r="D6141" s="399"/>
      <c r="E6141" s="400"/>
      <c r="G6141" s="401"/>
      <c r="H6141" s="401"/>
      <c r="I6141" s="401"/>
      <c r="J6141" s="194"/>
      <c r="K6141" s="194"/>
      <c r="L6141" s="195"/>
      <c r="M6141" s="196"/>
      <c r="N6141" s="197"/>
      <c r="O6141" s="197"/>
      <c r="P6141" s="231"/>
    </row>
    <row r="6142" spans="2:16">
      <c r="B6142" s="351"/>
      <c r="C6142" s="435"/>
      <c r="D6142" s="399"/>
      <c r="E6142" s="400"/>
      <c r="G6142" s="401"/>
      <c r="H6142" s="401"/>
      <c r="I6142" s="401"/>
      <c r="J6142" s="194"/>
      <c r="K6142" s="194"/>
      <c r="L6142" s="195"/>
      <c r="M6142" s="196"/>
      <c r="N6142" s="197"/>
      <c r="O6142" s="197"/>
      <c r="P6142" s="231"/>
    </row>
    <row r="6143" spans="2:16">
      <c r="B6143" s="351"/>
      <c r="C6143" s="435"/>
      <c r="D6143" s="399"/>
      <c r="E6143" s="400"/>
      <c r="G6143" s="401"/>
      <c r="H6143" s="401"/>
      <c r="I6143" s="401"/>
      <c r="J6143" s="194"/>
      <c r="K6143" s="194"/>
      <c r="L6143" s="195"/>
      <c r="M6143" s="196"/>
      <c r="N6143" s="197"/>
      <c r="O6143" s="197"/>
      <c r="P6143" s="231"/>
    </row>
    <row r="6144" spans="2:16">
      <c r="B6144" s="351"/>
      <c r="C6144" s="435"/>
      <c r="D6144" s="399"/>
      <c r="E6144" s="400"/>
      <c r="G6144" s="401"/>
      <c r="H6144" s="401"/>
      <c r="I6144" s="401"/>
      <c r="J6144" s="194"/>
      <c r="K6144" s="194"/>
      <c r="L6144" s="195"/>
      <c r="M6144" s="196"/>
      <c r="N6144" s="197"/>
      <c r="O6144" s="197"/>
      <c r="P6144" s="231"/>
    </row>
    <row r="6145" spans="2:16">
      <c r="B6145" s="351"/>
      <c r="C6145" s="435"/>
      <c r="D6145" s="399"/>
      <c r="E6145" s="400"/>
      <c r="G6145" s="401"/>
      <c r="H6145" s="401"/>
      <c r="I6145" s="401"/>
      <c r="J6145" s="194"/>
      <c r="K6145" s="194"/>
      <c r="L6145" s="195"/>
      <c r="M6145" s="196"/>
      <c r="N6145" s="197"/>
      <c r="O6145" s="197"/>
      <c r="P6145" s="231"/>
    </row>
    <row r="6146" spans="2:16">
      <c r="B6146" s="351"/>
      <c r="C6146" s="435"/>
      <c r="D6146" s="399"/>
      <c r="E6146" s="400"/>
      <c r="G6146" s="401"/>
      <c r="H6146" s="401"/>
      <c r="I6146" s="401"/>
      <c r="J6146" s="194"/>
      <c r="K6146" s="194"/>
      <c r="L6146" s="195"/>
      <c r="M6146" s="196"/>
      <c r="N6146" s="197"/>
      <c r="O6146" s="197"/>
      <c r="P6146" s="231"/>
    </row>
    <row r="6147" spans="2:16">
      <c r="B6147" s="351"/>
      <c r="C6147" s="435"/>
      <c r="D6147" s="399"/>
      <c r="E6147" s="400"/>
      <c r="G6147" s="401"/>
      <c r="H6147" s="401"/>
      <c r="I6147" s="401"/>
      <c r="J6147" s="194"/>
      <c r="K6147" s="194"/>
      <c r="L6147" s="195"/>
      <c r="M6147" s="196"/>
      <c r="N6147" s="197"/>
      <c r="O6147" s="197"/>
      <c r="P6147" s="231"/>
    </row>
    <row r="6148" spans="2:16">
      <c r="B6148" s="351"/>
      <c r="C6148" s="435"/>
      <c r="D6148" s="399"/>
      <c r="E6148" s="400"/>
      <c r="G6148" s="401"/>
      <c r="H6148" s="401"/>
      <c r="I6148" s="401"/>
      <c r="J6148" s="194"/>
      <c r="K6148" s="194"/>
      <c r="L6148" s="195"/>
      <c r="M6148" s="196"/>
      <c r="N6148" s="197"/>
      <c r="O6148" s="197"/>
      <c r="P6148" s="231"/>
    </row>
    <row r="6149" spans="2:16">
      <c r="B6149" s="351"/>
      <c r="C6149" s="435"/>
      <c r="D6149" s="399"/>
      <c r="E6149" s="400"/>
      <c r="G6149" s="401"/>
      <c r="H6149" s="401"/>
      <c r="I6149" s="401"/>
      <c r="J6149" s="194"/>
      <c r="K6149" s="194"/>
      <c r="L6149" s="195"/>
      <c r="M6149" s="196"/>
      <c r="N6149" s="197"/>
      <c r="O6149" s="197"/>
      <c r="P6149" s="231"/>
    </row>
    <row r="6150" spans="2:16">
      <c r="B6150" s="351"/>
      <c r="C6150" s="435"/>
      <c r="D6150" s="399"/>
      <c r="E6150" s="400"/>
      <c r="G6150" s="401"/>
      <c r="H6150" s="401"/>
      <c r="I6150" s="401"/>
      <c r="J6150" s="194"/>
      <c r="K6150" s="194"/>
      <c r="L6150" s="195"/>
      <c r="M6150" s="196"/>
      <c r="N6150" s="197"/>
      <c r="O6150" s="197"/>
      <c r="P6150" s="231"/>
    </row>
    <row r="6151" spans="2:16">
      <c r="B6151" s="351"/>
      <c r="C6151" s="435"/>
      <c r="D6151" s="399"/>
      <c r="E6151" s="400"/>
      <c r="G6151" s="401"/>
      <c r="H6151" s="401"/>
      <c r="I6151" s="401"/>
      <c r="J6151" s="194"/>
      <c r="K6151" s="194"/>
      <c r="L6151" s="195"/>
      <c r="M6151" s="196"/>
      <c r="N6151" s="197"/>
      <c r="O6151" s="197"/>
      <c r="P6151" s="231"/>
    </row>
    <row r="6152" spans="2:16">
      <c r="B6152" s="351"/>
      <c r="C6152" s="435"/>
      <c r="D6152" s="399"/>
      <c r="E6152" s="400"/>
      <c r="G6152" s="401"/>
      <c r="H6152" s="401"/>
      <c r="I6152" s="401"/>
      <c r="J6152" s="194"/>
      <c r="K6152" s="194"/>
      <c r="L6152" s="195"/>
      <c r="M6152" s="196"/>
      <c r="N6152" s="197"/>
      <c r="O6152" s="197"/>
      <c r="P6152" s="231"/>
    </row>
    <row r="6153" spans="2:16">
      <c r="B6153" s="351"/>
      <c r="C6153" s="435"/>
      <c r="D6153" s="399"/>
      <c r="E6153" s="400"/>
      <c r="G6153" s="401"/>
      <c r="H6153" s="401"/>
      <c r="I6153" s="401"/>
      <c r="J6153" s="194"/>
      <c r="K6153" s="194"/>
      <c r="L6153" s="195"/>
      <c r="M6153" s="196"/>
      <c r="N6153" s="197"/>
      <c r="O6153" s="197"/>
      <c r="P6153" s="231"/>
    </row>
    <row r="6154" spans="2:16">
      <c r="B6154" s="351"/>
      <c r="C6154" s="435"/>
      <c r="D6154" s="399"/>
      <c r="E6154" s="400"/>
      <c r="G6154" s="401"/>
      <c r="H6154" s="401"/>
      <c r="I6154" s="401"/>
      <c r="J6154" s="194"/>
      <c r="K6154" s="194"/>
      <c r="L6154" s="195"/>
      <c r="M6154" s="196"/>
      <c r="N6154" s="197"/>
      <c r="O6154" s="197"/>
      <c r="P6154" s="231"/>
    </row>
    <row r="6155" spans="2:16">
      <c r="B6155" s="351"/>
      <c r="C6155" s="435"/>
      <c r="D6155" s="399"/>
      <c r="E6155" s="400"/>
      <c r="G6155" s="401"/>
      <c r="H6155" s="401"/>
      <c r="I6155" s="401"/>
      <c r="J6155" s="194"/>
      <c r="K6155" s="194"/>
      <c r="L6155" s="195"/>
      <c r="M6155" s="196"/>
      <c r="N6155" s="197"/>
      <c r="O6155" s="197"/>
      <c r="P6155" s="231"/>
    </row>
    <row r="6156" spans="2:16">
      <c r="B6156" s="351"/>
      <c r="C6156" s="435"/>
      <c r="D6156" s="399"/>
      <c r="E6156" s="400"/>
      <c r="G6156" s="401"/>
      <c r="H6156" s="401"/>
      <c r="I6156" s="401"/>
      <c r="J6156" s="194"/>
      <c r="K6156" s="194"/>
      <c r="L6156" s="195"/>
      <c r="M6156" s="196"/>
      <c r="N6156" s="197"/>
      <c r="O6156" s="197"/>
      <c r="P6156" s="231"/>
    </row>
    <row r="6157" spans="2:16">
      <c r="B6157" s="351"/>
      <c r="C6157" s="435"/>
      <c r="D6157" s="399"/>
      <c r="E6157" s="400"/>
      <c r="G6157" s="401"/>
      <c r="H6157" s="401"/>
      <c r="I6157" s="401"/>
      <c r="J6157" s="194"/>
      <c r="K6157" s="194"/>
      <c r="L6157" s="195"/>
      <c r="M6157" s="196"/>
      <c r="N6157" s="197"/>
      <c r="O6157" s="197"/>
      <c r="P6157" s="231"/>
    </row>
    <row r="6158" spans="2:16">
      <c r="B6158" s="351"/>
      <c r="C6158" s="435"/>
      <c r="D6158" s="399"/>
      <c r="E6158" s="400"/>
      <c r="G6158" s="401"/>
      <c r="H6158" s="401"/>
      <c r="I6158" s="401"/>
      <c r="J6158" s="194"/>
      <c r="K6158" s="194"/>
      <c r="L6158" s="195"/>
      <c r="M6158" s="196"/>
      <c r="N6158" s="197"/>
      <c r="O6158" s="197"/>
      <c r="P6158" s="231"/>
    </row>
    <row r="6159" spans="2:16">
      <c r="B6159" s="351"/>
      <c r="C6159" s="435"/>
      <c r="D6159" s="399"/>
      <c r="E6159" s="400"/>
      <c r="G6159" s="401"/>
      <c r="H6159" s="401"/>
      <c r="I6159" s="401"/>
      <c r="J6159" s="194"/>
      <c r="K6159" s="194"/>
      <c r="L6159" s="195"/>
      <c r="M6159" s="196"/>
      <c r="N6159" s="197"/>
      <c r="O6159" s="197"/>
      <c r="P6159" s="231"/>
    </row>
    <row r="6160" spans="2:16">
      <c r="B6160" s="351"/>
      <c r="C6160" s="435"/>
      <c r="D6160" s="399"/>
      <c r="E6160" s="400"/>
      <c r="G6160" s="401"/>
      <c r="H6160" s="401"/>
      <c r="I6160" s="401"/>
      <c r="J6160" s="194"/>
      <c r="K6160" s="194"/>
      <c r="L6160" s="195"/>
      <c r="M6160" s="196"/>
      <c r="N6160" s="197"/>
      <c r="O6160" s="197"/>
      <c r="P6160" s="231"/>
    </row>
    <row r="6161" spans="2:16">
      <c r="B6161" s="351"/>
      <c r="C6161" s="435"/>
      <c r="D6161" s="399"/>
      <c r="E6161" s="400"/>
      <c r="G6161" s="401"/>
      <c r="H6161" s="401"/>
      <c r="I6161" s="401"/>
      <c r="J6161" s="194"/>
      <c r="K6161" s="194"/>
      <c r="L6161" s="195"/>
      <c r="M6161" s="196"/>
      <c r="N6161" s="197"/>
      <c r="O6161" s="197"/>
      <c r="P6161" s="231"/>
    </row>
    <row r="6162" spans="2:16">
      <c r="B6162" s="351"/>
      <c r="C6162" s="435"/>
      <c r="D6162" s="399"/>
      <c r="E6162" s="400"/>
      <c r="G6162" s="401"/>
      <c r="H6162" s="401"/>
      <c r="I6162" s="401"/>
      <c r="J6162" s="194"/>
      <c r="K6162" s="194"/>
      <c r="L6162" s="195"/>
      <c r="M6162" s="196"/>
      <c r="N6162" s="197"/>
      <c r="O6162" s="197"/>
      <c r="P6162" s="231"/>
    </row>
    <row r="6163" spans="2:16">
      <c r="B6163" s="351"/>
      <c r="C6163" s="435"/>
      <c r="D6163" s="399"/>
      <c r="E6163" s="400"/>
      <c r="G6163" s="401"/>
      <c r="H6163" s="401"/>
      <c r="I6163" s="401"/>
      <c r="J6163" s="194"/>
      <c r="K6163" s="194"/>
      <c r="L6163" s="195"/>
      <c r="M6163" s="196"/>
      <c r="N6163" s="197"/>
      <c r="O6163" s="197"/>
      <c r="P6163" s="231"/>
    </row>
    <row r="6164" spans="2:16">
      <c r="B6164" s="351"/>
      <c r="C6164" s="435"/>
      <c r="D6164" s="399"/>
      <c r="E6164" s="400"/>
      <c r="G6164" s="401"/>
      <c r="H6164" s="401"/>
      <c r="I6164" s="401"/>
      <c r="J6164" s="194"/>
      <c r="K6164" s="194"/>
      <c r="L6164" s="195"/>
      <c r="M6164" s="196"/>
      <c r="N6164" s="197"/>
      <c r="O6164" s="197"/>
      <c r="P6164" s="231"/>
    </row>
    <row r="6165" spans="2:16">
      <c r="B6165" s="351"/>
      <c r="C6165" s="435"/>
      <c r="D6165" s="399"/>
      <c r="E6165" s="400"/>
      <c r="G6165" s="401"/>
      <c r="H6165" s="401"/>
      <c r="I6165" s="401"/>
      <c r="J6165" s="194"/>
      <c r="K6165" s="194"/>
      <c r="L6165" s="195"/>
      <c r="M6165" s="196"/>
      <c r="N6165" s="197"/>
      <c r="O6165" s="197"/>
      <c r="P6165" s="231"/>
    </row>
    <row r="6166" spans="2:16">
      <c r="B6166" s="351"/>
      <c r="C6166" s="435"/>
      <c r="D6166" s="399"/>
      <c r="E6166" s="400"/>
      <c r="G6166" s="401"/>
      <c r="H6166" s="401"/>
      <c r="I6166" s="401"/>
      <c r="J6166" s="194"/>
      <c r="K6166" s="194"/>
      <c r="L6166" s="195"/>
      <c r="M6166" s="196"/>
      <c r="N6166" s="197"/>
      <c r="O6166" s="197"/>
      <c r="P6166" s="231"/>
    </row>
    <row r="6167" spans="2:16">
      <c r="B6167" s="351"/>
      <c r="C6167" s="435"/>
      <c r="D6167" s="399"/>
      <c r="E6167" s="400"/>
      <c r="G6167" s="401"/>
      <c r="H6167" s="401"/>
      <c r="I6167" s="401"/>
      <c r="J6167" s="194"/>
      <c r="K6167" s="194"/>
      <c r="L6167" s="195"/>
      <c r="M6167" s="196"/>
      <c r="N6167" s="197"/>
      <c r="O6167" s="197"/>
      <c r="P6167" s="231"/>
    </row>
    <row r="6168" spans="2:16">
      <c r="B6168" s="351"/>
      <c r="C6168" s="435"/>
      <c r="D6168" s="399"/>
      <c r="E6168" s="400"/>
      <c r="G6168" s="401"/>
      <c r="H6168" s="401"/>
      <c r="I6168" s="401"/>
      <c r="J6168" s="194"/>
      <c r="K6168" s="194"/>
      <c r="L6168" s="195"/>
      <c r="M6168" s="196"/>
      <c r="N6168" s="197"/>
      <c r="O6168" s="197"/>
      <c r="P6168" s="231"/>
    </row>
    <row r="6169" spans="2:16">
      <c r="B6169" s="351"/>
      <c r="C6169" s="435"/>
      <c r="D6169" s="399"/>
      <c r="E6169" s="400"/>
      <c r="G6169" s="401"/>
      <c r="H6169" s="401"/>
      <c r="I6169" s="401"/>
      <c r="J6169" s="194"/>
      <c r="K6169" s="194"/>
      <c r="L6169" s="195"/>
      <c r="M6169" s="196"/>
      <c r="N6169" s="197"/>
      <c r="O6169" s="197"/>
      <c r="P6169" s="231"/>
    </row>
    <row r="6170" spans="2:16">
      <c r="B6170" s="351"/>
      <c r="C6170" s="435"/>
      <c r="D6170" s="399"/>
      <c r="E6170" s="400"/>
      <c r="G6170" s="401"/>
      <c r="H6170" s="401"/>
      <c r="I6170" s="401"/>
      <c r="J6170" s="194"/>
      <c r="K6170" s="194"/>
      <c r="L6170" s="195"/>
      <c r="M6170" s="196"/>
      <c r="N6170" s="197"/>
      <c r="O6170" s="197"/>
      <c r="P6170" s="231"/>
    </row>
    <row r="6171" spans="2:16">
      <c r="B6171" s="351"/>
      <c r="C6171" s="435"/>
      <c r="D6171" s="399"/>
      <c r="E6171" s="400"/>
      <c r="G6171" s="401"/>
      <c r="H6171" s="401"/>
      <c r="I6171" s="401"/>
      <c r="J6171" s="194"/>
      <c r="K6171" s="194"/>
      <c r="L6171" s="195"/>
      <c r="M6171" s="196"/>
      <c r="N6171" s="197"/>
      <c r="O6171" s="197"/>
      <c r="P6171" s="231"/>
    </row>
    <row r="6172" spans="2:16">
      <c r="B6172" s="351"/>
      <c r="C6172" s="435"/>
      <c r="D6172" s="399"/>
      <c r="E6172" s="400"/>
      <c r="G6172" s="401"/>
      <c r="H6172" s="401"/>
      <c r="I6172" s="401"/>
      <c r="J6172" s="194"/>
      <c r="K6172" s="194"/>
      <c r="L6172" s="195"/>
      <c r="M6172" s="196"/>
      <c r="N6172" s="197"/>
      <c r="O6172" s="197"/>
      <c r="P6172" s="231"/>
    </row>
    <row r="6173" spans="2:16">
      <c r="B6173" s="351"/>
      <c r="C6173" s="435"/>
      <c r="D6173" s="399"/>
      <c r="E6173" s="400"/>
      <c r="G6173" s="401"/>
      <c r="H6173" s="401"/>
      <c r="I6173" s="401"/>
      <c r="J6173" s="194"/>
      <c r="K6173" s="194"/>
      <c r="L6173" s="195"/>
      <c r="M6173" s="196"/>
      <c r="N6173" s="197"/>
      <c r="O6173" s="197"/>
      <c r="P6173" s="231"/>
    </row>
    <row r="6174" spans="2:16">
      <c r="B6174" s="351"/>
      <c r="C6174" s="435"/>
      <c r="D6174" s="399"/>
      <c r="E6174" s="400"/>
      <c r="G6174" s="401"/>
      <c r="H6174" s="401"/>
      <c r="I6174" s="401"/>
      <c r="J6174" s="194"/>
      <c r="K6174" s="194"/>
      <c r="L6174" s="195"/>
      <c r="M6174" s="196"/>
      <c r="N6174" s="197"/>
      <c r="O6174" s="197"/>
      <c r="P6174" s="231"/>
    </row>
    <row r="6175" spans="2:16">
      <c r="B6175" s="351"/>
      <c r="C6175" s="435"/>
      <c r="D6175" s="399"/>
      <c r="E6175" s="400"/>
      <c r="G6175" s="401"/>
      <c r="H6175" s="401"/>
      <c r="I6175" s="401"/>
      <c r="J6175" s="194"/>
      <c r="K6175" s="194"/>
      <c r="L6175" s="195"/>
      <c r="M6175" s="196"/>
      <c r="N6175" s="197"/>
      <c r="O6175" s="197"/>
      <c r="P6175" s="231"/>
    </row>
    <row r="6176" spans="2:16">
      <c r="B6176" s="351"/>
      <c r="C6176" s="435"/>
      <c r="D6176" s="399"/>
      <c r="E6176" s="400"/>
      <c r="G6176" s="401"/>
      <c r="H6176" s="401"/>
      <c r="I6176" s="401"/>
      <c r="J6176" s="194"/>
      <c r="K6176" s="194"/>
      <c r="L6176" s="195"/>
      <c r="M6176" s="196"/>
      <c r="N6176" s="197"/>
      <c r="O6176" s="197"/>
      <c r="P6176" s="231"/>
    </row>
    <row r="6177" spans="2:16">
      <c r="B6177" s="351"/>
      <c r="C6177" s="435"/>
      <c r="D6177" s="399"/>
      <c r="E6177" s="400"/>
      <c r="G6177" s="401"/>
      <c r="H6177" s="401"/>
      <c r="I6177" s="401"/>
      <c r="J6177" s="194"/>
      <c r="K6177" s="194"/>
      <c r="L6177" s="195"/>
      <c r="M6177" s="196"/>
      <c r="N6177" s="197"/>
      <c r="O6177" s="197"/>
      <c r="P6177" s="231"/>
    </row>
    <row r="6178" spans="2:16">
      <c r="B6178" s="351"/>
      <c r="C6178" s="435"/>
      <c r="D6178" s="399"/>
      <c r="E6178" s="400"/>
      <c r="G6178" s="401"/>
      <c r="H6178" s="401"/>
      <c r="I6178" s="401"/>
      <c r="J6178" s="194"/>
      <c r="K6178" s="194"/>
      <c r="L6178" s="195"/>
      <c r="M6178" s="196"/>
      <c r="N6178" s="197"/>
      <c r="O6178" s="197"/>
      <c r="P6178" s="231"/>
    </row>
    <row r="6179" spans="2:16">
      <c r="B6179" s="351"/>
      <c r="C6179" s="435"/>
      <c r="D6179" s="399"/>
      <c r="E6179" s="400"/>
      <c r="G6179" s="401"/>
      <c r="H6179" s="401"/>
      <c r="I6179" s="401"/>
      <c r="J6179" s="194"/>
      <c r="K6179" s="194"/>
      <c r="L6179" s="195"/>
      <c r="M6179" s="196"/>
      <c r="N6179" s="197"/>
      <c r="O6179" s="197"/>
      <c r="P6179" s="231"/>
    </row>
    <row r="6180" spans="2:16">
      <c r="B6180" s="351"/>
      <c r="C6180" s="435"/>
      <c r="D6180" s="399"/>
      <c r="E6180" s="400"/>
      <c r="G6180" s="401"/>
      <c r="H6180" s="401"/>
      <c r="I6180" s="401"/>
      <c r="J6180" s="194"/>
      <c r="K6180" s="194"/>
      <c r="L6180" s="195"/>
      <c r="M6180" s="196"/>
      <c r="N6180" s="197"/>
      <c r="O6180" s="197"/>
      <c r="P6180" s="231"/>
    </row>
    <row r="6181" spans="2:16">
      <c r="B6181" s="402"/>
      <c r="C6181" s="435"/>
      <c r="D6181" s="404"/>
      <c r="E6181" s="405"/>
      <c r="G6181" s="406"/>
      <c r="H6181" s="406"/>
      <c r="I6181" s="406"/>
      <c r="J6181" s="194"/>
      <c r="K6181" s="194"/>
      <c r="L6181" s="195"/>
      <c r="M6181" s="196"/>
      <c r="N6181" s="197"/>
      <c r="O6181" s="197"/>
      <c r="P6181" s="221"/>
    </row>
    <row r="6182" spans="2:16">
      <c r="B6182" s="351"/>
      <c r="C6182" s="435"/>
      <c r="D6182" s="399"/>
      <c r="E6182" s="400"/>
      <c r="G6182" s="401"/>
      <c r="H6182" s="401"/>
      <c r="I6182" s="401"/>
      <c r="J6182" s="194"/>
      <c r="K6182" s="194"/>
      <c r="L6182" s="195"/>
      <c r="M6182" s="196"/>
      <c r="N6182" s="197"/>
      <c r="O6182" s="197"/>
      <c r="P6182" s="231"/>
    </row>
    <row r="6183" spans="2:16">
      <c r="B6183" s="351"/>
      <c r="C6183" s="435"/>
      <c r="D6183" s="399"/>
      <c r="E6183" s="400"/>
      <c r="G6183" s="401"/>
      <c r="H6183" s="401"/>
      <c r="I6183" s="401"/>
      <c r="J6183" s="194"/>
      <c r="K6183" s="194"/>
      <c r="L6183" s="195"/>
      <c r="M6183" s="196"/>
      <c r="N6183" s="197"/>
      <c r="O6183" s="197"/>
      <c r="P6183" s="231"/>
    </row>
    <row r="6184" spans="2:16">
      <c r="B6184" s="351"/>
      <c r="C6184" s="435"/>
      <c r="D6184" s="399"/>
      <c r="E6184" s="400"/>
      <c r="G6184" s="401"/>
      <c r="H6184" s="401"/>
      <c r="I6184" s="401"/>
      <c r="J6184" s="194"/>
      <c r="K6184" s="194"/>
      <c r="L6184" s="195"/>
      <c r="M6184" s="196"/>
      <c r="N6184" s="197"/>
      <c r="O6184" s="197"/>
      <c r="P6184" s="231"/>
    </row>
    <row r="6185" spans="2:16">
      <c r="B6185" s="351"/>
      <c r="C6185" s="435"/>
      <c r="D6185" s="399"/>
      <c r="E6185" s="400"/>
      <c r="G6185" s="401"/>
      <c r="H6185" s="401"/>
      <c r="I6185" s="401"/>
      <c r="J6185" s="194"/>
      <c r="K6185" s="194"/>
      <c r="L6185" s="195"/>
      <c r="M6185" s="196"/>
      <c r="N6185" s="197"/>
      <c r="O6185" s="197"/>
      <c r="P6185" s="231"/>
    </row>
    <row r="6186" spans="2:16">
      <c r="B6186" s="351"/>
      <c r="C6186" s="435"/>
      <c r="D6186" s="399"/>
      <c r="E6186" s="400"/>
      <c r="G6186" s="401"/>
      <c r="H6186" s="401"/>
      <c r="I6186" s="401"/>
      <c r="J6186" s="194"/>
      <c r="K6186" s="194"/>
      <c r="L6186" s="195"/>
      <c r="M6186" s="196"/>
      <c r="N6186" s="197"/>
      <c r="O6186" s="197"/>
      <c r="P6186" s="231"/>
    </row>
    <row r="6187" spans="2:16">
      <c r="B6187" s="351"/>
      <c r="C6187" s="435"/>
      <c r="D6187" s="399"/>
      <c r="E6187" s="400"/>
      <c r="G6187" s="401"/>
      <c r="H6187" s="401"/>
      <c r="I6187" s="401"/>
      <c r="J6187" s="194"/>
      <c r="K6187" s="194"/>
      <c r="L6187" s="195"/>
      <c r="M6187" s="196"/>
      <c r="N6187" s="197"/>
      <c r="O6187" s="197"/>
      <c r="P6187" s="231"/>
    </row>
    <row r="6188" spans="2:16">
      <c r="B6188" s="351"/>
      <c r="C6188" s="435"/>
      <c r="D6188" s="399"/>
      <c r="E6188" s="400"/>
      <c r="G6188" s="401"/>
      <c r="H6188" s="401"/>
      <c r="I6188" s="401"/>
      <c r="J6188" s="194"/>
      <c r="K6188" s="194"/>
      <c r="L6188" s="195"/>
      <c r="M6188" s="196"/>
      <c r="N6188" s="197"/>
      <c r="O6188" s="197"/>
      <c r="P6188" s="231"/>
    </row>
    <row r="6189" spans="2:16">
      <c r="B6189" s="351"/>
      <c r="C6189" s="435"/>
      <c r="D6189" s="399"/>
      <c r="E6189" s="400"/>
      <c r="G6189" s="401"/>
      <c r="H6189" s="401"/>
      <c r="I6189" s="401"/>
      <c r="J6189" s="194"/>
      <c r="K6189" s="194"/>
      <c r="L6189" s="195"/>
      <c r="M6189" s="196"/>
      <c r="N6189" s="197"/>
      <c r="O6189" s="197"/>
      <c r="P6189" s="231"/>
    </row>
    <row r="6190" spans="2:16">
      <c r="B6190" s="351"/>
      <c r="C6190" s="435"/>
      <c r="D6190" s="399"/>
      <c r="E6190" s="400"/>
      <c r="G6190" s="401"/>
      <c r="H6190" s="401"/>
      <c r="I6190" s="401"/>
      <c r="J6190" s="194"/>
      <c r="K6190" s="194"/>
      <c r="L6190" s="195"/>
      <c r="M6190" s="196"/>
      <c r="N6190" s="197"/>
      <c r="O6190" s="197"/>
      <c r="P6190" s="231"/>
    </row>
    <row r="6191" spans="2:16">
      <c r="B6191" s="351"/>
      <c r="C6191" s="435"/>
      <c r="D6191" s="399"/>
      <c r="E6191" s="400"/>
      <c r="G6191" s="401"/>
      <c r="H6191" s="401"/>
      <c r="I6191" s="401"/>
      <c r="J6191" s="194"/>
      <c r="K6191" s="194"/>
      <c r="L6191" s="195"/>
      <c r="M6191" s="196"/>
      <c r="N6191" s="197"/>
      <c r="O6191" s="197"/>
      <c r="P6191" s="231"/>
    </row>
    <row r="6192" spans="2:16">
      <c r="B6192" s="351"/>
      <c r="C6192" s="435"/>
      <c r="D6192" s="399"/>
      <c r="E6192" s="400"/>
      <c r="G6192" s="401"/>
      <c r="H6192" s="401"/>
      <c r="I6192" s="401"/>
      <c r="J6192" s="194"/>
      <c r="K6192" s="194"/>
      <c r="L6192" s="195"/>
      <c r="M6192" s="196"/>
      <c r="N6192" s="197"/>
      <c r="O6192" s="197"/>
      <c r="P6192" s="231"/>
    </row>
    <row r="6193" spans="2:16">
      <c r="B6193" s="351"/>
      <c r="C6193" s="435"/>
      <c r="D6193" s="399"/>
      <c r="E6193" s="400"/>
      <c r="G6193" s="401"/>
      <c r="H6193" s="401"/>
      <c r="I6193" s="401"/>
      <c r="J6193" s="194"/>
      <c r="K6193" s="194"/>
      <c r="L6193" s="195"/>
      <c r="M6193" s="196"/>
      <c r="N6193" s="197"/>
      <c r="O6193" s="197"/>
      <c r="P6193" s="231"/>
    </row>
    <row r="6194" spans="2:16">
      <c r="B6194" s="351"/>
      <c r="C6194" s="435"/>
      <c r="D6194" s="399"/>
      <c r="E6194" s="400"/>
      <c r="G6194" s="401"/>
      <c r="H6194" s="401"/>
      <c r="I6194" s="401"/>
      <c r="J6194" s="194"/>
      <c r="K6194" s="194"/>
      <c r="L6194" s="195"/>
      <c r="M6194" s="196"/>
      <c r="N6194" s="197"/>
      <c r="O6194" s="197"/>
      <c r="P6194" s="231"/>
    </row>
    <row r="6195" spans="2:16">
      <c r="B6195" s="351"/>
      <c r="C6195" s="435"/>
      <c r="D6195" s="399"/>
      <c r="E6195" s="400"/>
      <c r="G6195" s="401"/>
      <c r="H6195" s="401"/>
      <c r="I6195" s="401"/>
      <c r="J6195" s="194"/>
      <c r="K6195" s="194"/>
      <c r="L6195" s="195"/>
      <c r="M6195" s="196"/>
      <c r="N6195" s="197"/>
      <c r="O6195" s="197"/>
      <c r="P6195" s="231"/>
    </row>
    <row r="6196" spans="2:16">
      <c r="B6196" s="351"/>
      <c r="C6196" s="435"/>
      <c r="D6196" s="399"/>
      <c r="E6196" s="400"/>
      <c r="G6196" s="401"/>
      <c r="H6196" s="401"/>
      <c r="I6196" s="401"/>
      <c r="J6196" s="194"/>
      <c r="K6196" s="194"/>
      <c r="L6196" s="195"/>
      <c r="M6196" s="196"/>
      <c r="N6196" s="197"/>
      <c r="O6196" s="197"/>
      <c r="P6196" s="231"/>
    </row>
    <row r="6197" spans="2:16">
      <c r="B6197" s="351"/>
      <c r="C6197" s="435"/>
      <c r="D6197" s="399"/>
      <c r="E6197" s="400"/>
      <c r="G6197" s="401"/>
      <c r="H6197" s="401"/>
      <c r="I6197" s="401"/>
      <c r="J6197" s="194"/>
      <c r="K6197" s="194"/>
      <c r="L6197" s="195"/>
      <c r="M6197" s="196"/>
      <c r="N6197" s="197"/>
      <c r="O6197" s="197"/>
      <c r="P6197" s="231"/>
    </row>
    <row r="6198" spans="2:16">
      <c r="B6198" s="351"/>
      <c r="C6198" s="435"/>
      <c r="D6198" s="399"/>
      <c r="E6198" s="400"/>
      <c r="G6198" s="401"/>
      <c r="H6198" s="401"/>
      <c r="I6198" s="401"/>
      <c r="J6198" s="194"/>
      <c r="K6198" s="194"/>
      <c r="L6198" s="195"/>
      <c r="M6198" s="196"/>
      <c r="N6198" s="197"/>
      <c r="O6198" s="197"/>
      <c r="P6198" s="231"/>
    </row>
    <row r="6199" spans="2:16">
      <c r="B6199" s="351"/>
      <c r="C6199" s="435"/>
      <c r="D6199" s="399"/>
      <c r="E6199" s="400"/>
      <c r="G6199" s="401"/>
      <c r="H6199" s="401"/>
      <c r="I6199" s="401"/>
      <c r="J6199" s="194"/>
      <c r="K6199" s="194"/>
      <c r="L6199" s="195"/>
      <c r="M6199" s="196"/>
      <c r="N6199" s="197"/>
      <c r="O6199" s="197"/>
      <c r="P6199" s="231"/>
    </row>
    <row r="6200" spans="2:16">
      <c r="B6200" s="351"/>
      <c r="C6200" s="435"/>
      <c r="D6200" s="399"/>
      <c r="E6200" s="400"/>
      <c r="G6200" s="401"/>
      <c r="H6200" s="401"/>
      <c r="I6200" s="401"/>
      <c r="J6200" s="194"/>
      <c r="K6200" s="194"/>
      <c r="L6200" s="195"/>
      <c r="M6200" s="196"/>
      <c r="N6200" s="197"/>
      <c r="O6200" s="197"/>
      <c r="P6200" s="231"/>
    </row>
    <row r="6201" spans="2:16">
      <c r="B6201" s="351"/>
      <c r="C6201" s="435"/>
      <c r="D6201" s="399"/>
      <c r="E6201" s="400"/>
      <c r="G6201" s="401"/>
      <c r="H6201" s="401"/>
      <c r="I6201" s="401"/>
      <c r="J6201" s="194"/>
      <c r="K6201" s="194"/>
      <c r="L6201" s="195"/>
      <c r="M6201" s="196"/>
      <c r="N6201" s="197"/>
      <c r="O6201" s="197"/>
      <c r="P6201" s="231"/>
    </row>
    <row r="6202" spans="2:16">
      <c r="B6202" s="351"/>
      <c r="C6202" s="435"/>
      <c r="D6202" s="399"/>
      <c r="E6202" s="400"/>
      <c r="G6202" s="401"/>
      <c r="H6202" s="401"/>
      <c r="I6202" s="401"/>
      <c r="J6202" s="194"/>
      <c r="K6202" s="194"/>
      <c r="L6202" s="195"/>
      <c r="M6202" s="196"/>
      <c r="N6202" s="197"/>
      <c r="O6202" s="197"/>
      <c r="P6202" s="231"/>
    </row>
    <row r="6203" spans="2:16">
      <c r="B6203" s="351"/>
      <c r="C6203" s="435"/>
      <c r="D6203" s="399"/>
      <c r="E6203" s="400"/>
      <c r="G6203" s="401"/>
      <c r="H6203" s="401"/>
      <c r="I6203" s="401"/>
      <c r="J6203" s="194"/>
      <c r="K6203" s="194"/>
      <c r="L6203" s="195"/>
      <c r="M6203" s="196"/>
      <c r="N6203" s="197"/>
      <c r="O6203" s="197"/>
      <c r="P6203" s="231"/>
    </row>
    <row r="6204" spans="2:16">
      <c r="B6204" s="351"/>
      <c r="C6204" s="435"/>
      <c r="D6204" s="399"/>
      <c r="E6204" s="400"/>
      <c r="G6204" s="401"/>
      <c r="H6204" s="401"/>
      <c r="I6204" s="401"/>
      <c r="J6204" s="194"/>
      <c r="K6204" s="194"/>
      <c r="L6204" s="195"/>
      <c r="M6204" s="196"/>
      <c r="N6204" s="197"/>
      <c r="O6204" s="197"/>
      <c r="P6204" s="231"/>
    </row>
    <row r="6205" spans="2:16">
      <c r="B6205" s="351"/>
      <c r="C6205" s="435"/>
      <c r="D6205" s="399"/>
      <c r="E6205" s="400"/>
      <c r="G6205" s="401"/>
      <c r="H6205" s="401"/>
      <c r="I6205" s="401"/>
      <c r="J6205" s="194"/>
      <c r="K6205" s="194"/>
      <c r="L6205" s="195"/>
      <c r="M6205" s="196"/>
      <c r="N6205" s="197"/>
      <c r="O6205" s="197"/>
      <c r="P6205" s="231"/>
    </row>
    <row r="6206" spans="2:16">
      <c r="B6206" s="351"/>
      <c r="C6206" s="435"/>
      <c r="D6206" s="399"/>
      <c r="E6206" s="400"/>
      <c r="G6206" s="401"/>
      <c r="H6206" s="401"/>
      <c r="I6206" s="401"/>
      <c r="J6206" s="194"/>
      <c r="K6206" s="194"/>
      <c r="L6206" s="195"/>
      <c r="M6206" s="196"/>
      <c r="N6206" s="197"/>
      <c r="O6206" s="197"/>
      <c r="P6206" s="231"/>
    </row>
    <row r="6207" spans="2:16">
      <c r="B6207" s="351"/>
      <c r="C6207" s="435"/>
      <c r="D6207" s="399"/>
      <c r="E6207" s="400"/>
      <c r="G6207" s="401"/>
      <c r="H6207" s="401"/>
      <c r="I6207" s="401"/>
      <c r="J6207" s="194"/>
      <c r="K6207" s="194"/>
      <c r="L6207" s="195"/>
      <c r="M6207" s="196"/>
      <c r="N6207" s="197"/>
      <c r="O6207" s="197"/>
      <c r="P6207" s="231"/>
    </row>
    <row r="6208" spans="2:16">
      <c r="B6208" s="351"/>
      <c r="C6208" s="435"/>
      <c r="D6208" s="399"/>
      <c r="E6208" s="400"/>
      <c r="G6208" s="401"/>
      <c r="H6208" s="401"/>
      <c r="I6208" s="401"/>
      <c r="J6208" s="194"/>
      <c r="K6208" s="194"/>
      <c r="L6208" s="195"/>
      <c r="M6208" s="196"/>
      <c r="N6208" s="197"/>
      <c r="O6208" s="197"/>
      <c r="P6208" s="231"/>
    </row>
    <row r="6209" spans="2:16">
      <c r="B6209" s="351"/>
      <c r="C6209" s="435"/>
      <c r="D6209" s="399"/>
      <c r="E6209" s="400"/>
      <c r="G6209" s="401"/>
      <c r="H6209" s="401"/>
      <c r="I6209" s="401"/>
      <c r="J6209" s="194"/>
      <c r="K6209" s="194"/>
      <c r="L6209" s="195"/>
      <c r="M6209" s="196"/>
      <c r="N6209" s="197"/>
      <c r="O6209" s="197"/>
      <c r="P6209" s="231"/>
    </row>
    <row r="6210" spans="2:16">
      <c r="B6210" s="351"/>
      <c r="C6210" s="435"/>
      <c r="D6210" s="399"/>
      <c r="E6210" s="400"/>
      <c r="G6210" s="401"/>
      <c r="H6210" s="401"/>
      <c r="I6210" s="401"/>
      <c r="J6210" s="194"/>
      <c r="K6210" s="194"/>
      <c r="L6210" s="195"/>
      <c r="M6210" s="196"/>
      <c r="N6210" s="197"/>
      <c r="O6210" s="197"/>
      <c r="P6210" s="231"/>
    </row>
    <row r="6211" spans="2:16">
      <c r="B6211" s="351"/>
      <c r="C6211" s="435"/>
      <c r="D6211" s="399"/>
      <c r="E6211" s="400"/>
      <c r="G6211" s="401"/>
      <c r="H6211" s="401"/>
      <c r="I6211" s="401"/>
      <c r="J6211" s="194"/>
      <c r="K6211" s="194"/>
      <c r="L6211" s="195"/>
      <c r="M6211" s="196"/>
      <c r="N6211" s="197"/>
      <c r="O6211" s="197"/>
      <c r="P6211" s="231"/>
    </row>
    <row r="6212" spans="2:16">
      <c r="B6212" s="351"/>
      <c r="C6212" s="435"/>
      <c r="D6212" s="399"/>
      <c r="E6212" s="400"/>
      <c r="G6212" s="401"/>
      <c r="H6212" s="401"/>
      <c r="I6212" s="401"/>
      <c r="J6212" s="194"/>
      <c r="K6212" s="194"/>
      <c r="L6212" s="195"/>
      <c r="M6212" s="196"/>
      <c r="N6212" s="197"/>
      <c r="O6212" s="197"/>
      <c r="P6212" s="231"/>
    </row>
    <row r="6213" spans="2:16">
      <c r="B6213" s="351"/>
      <c r="C6213" s="435"/>
      <c r="D6213" s="399"/>
      <c r="E6213" s="400"/>
      <c r="G6213" s="401"/>
      <c r="H6213" s="401"/>
      <c r="I6213" s="401"/>
      <c r="J6213" s="194"/>
      <c r="K6213" s="194"/>
      <c r="L6213" s="195"/>
      <c r="M6213" s="196"/>
      <c r="N6213" s="197"/>
      <c r="O6213" s="197"/>
      <c r="P6213" s="231"/>
    </row>
    <row r="6214" spans="2:16">
      <c r="B6214" s="351"/>
      <c r="C6214" s="435"/>
      <c r="D6214" s="399"/>
      <c r="E6214" s="400"/>
      <c r="G6214" s="401"/>
      <c r="H6214" s="401"/>
      <c r="I6214" s="401"/>
      <c r="J6214" s="194"/>
      <c r="K6214" s="194"/>
      <c r="L6214" s="195"/>
      <c r="M6214" s="196"/>
      <c r="N6214" s="197"/>
      <c r="O6214" s="197"/>
      <c r="P6214" s="231"/>
    </row>
    <row r="6215" spans="2:16">
      <c r="B6215" s="351"/>
      <c r="C6215" s="435"/>
      <c r="D6215" s="399"/>
      <c r="E6215" s="400"/>
      <c r="G6215" s="401"/>
      <c r="H6215" s="401"/>
      <c r="I6215" s="401"/>
      <c r="J6215" s="194"/>
      <c r="K6215" s="194"/>
      <c r="L6215" s="195"/>
      <c r="M6215" s="196"/>
      <c r="N6215" s="197"/>
      <c r="O6215" s="197"/>
      <c r="P6215" s="231"/>
    </row>
    <row r="6216" spans="2:16">
      <c r="B6216" s="351"/>
      <c r="C6216" s="435"/>
      <c r="D6216" s="399"/>
      <c r="E6216" s="400"/>
      <c r="G6216" s="401"/>
      <c r="H6216" s="401"/>
      <c r="I6216" s="401"/>
      <c r="J6216" s="194"/>
      <c r="K6216" s="194"/>
      <c r="L6216" s="195"/>
      <c r="M6216" s="196"/>
      <c r="N6216" s="197"/>
      <c r="O6216" s="197"/>
      <c r="P6216" s="231"/>
    </row>
    <row r="6217" spans="2:16">
      <c r="B6217" s="351"/>
      <c r="C6217" s="435"/>
      <c r="D6217" s="399"/>
      <c r="E6217" s="400"/>
      <c r="G6217" s="401"/>
      <c r="H6217" s="401"/>
      <c r="I6217" s="401"/>
      <c r="J6217" s="194"/>
      <c r="K6217" s="194"/>
      <c r="L6217" s="195"/>
      <c r="M6217" s="196"/>
      <c r="N6217" s="197"/>
      <c r="O6217" s="197"/>
      <c r="P6217" s="231"/>
    </row>
    <row r="6218" spans="2:16">
      <c r="B6218" s="351"/>
      <c r="C6218" s="435"/>
      <c r="D6218" s="399"/>
      <c r="E6218" s="400"/>
      <c r="G6218" s="401"/>
      <c r="H6218" s="401"/>
      <c r="I6218" s="401"/>
      <c r="J6218" s="194"/>
      <c r="K6218" s="194"/>
      <c r="L6218" s="195"/>
      <c r="M6218" s="196"/>
      <c r="N6218" s="197"/>
      <c r="O6218" s="197"/>
      <c r="P6218" s="231"/>
    </row>
    <row r="6219" spans="2:16">
      <c r="B6219" s="351"/>
      <c r="C6219" s="435"/>
      <c r="D6219" s="399"/>
      <c r="E6219" s="400"/>
      <c r="G6219" s="401"/>
      <c r="H6219" s="401"/>
      <c r="I6219" s="401"/>
      <c r="J6219" s="194"/>
      <c r="K6219" s="194"/>
      <c r="L6219" s="195"/>
      <c r="M6219" s="196"/>
      <c r="N6219" s="197"/>
      <c r="O6219" s="197"/>
      <c r="P6219" s="231"/>
    </row>
    <row r="6220" spans="2:16">
      <c r="B6220" s="351"/>
      <c r="C6220" s="435"/>
      <c r="D6220" s="399"/>
      <c r="E6220" s="400"/>
      <c r="G6220" s="401"/>
      <c r="H6220" s="401"/>
      <c r="I6220" s="401"/>
      <c r="J6220" s="194"/>
      <c r="K6220" s="194"/>
      <c r="L6220" s="195"/>
      <c r="M6220" s="196"/>
      <c r="N6220" s="197"/>
      <c r="O6220" s="197"/>
      <c r="P6220" s="231"/>
    </row>
    <row r="6221" spans="2:16">
      <c r="B6221" s="351"/>
      <c r="C6221" s="435"/>
      <c r="D6221" s="399"/>
      <c r="E6221" s="400"/>
      <c r="G6221" s="401"/>
      <c r="H6221" s="401"/>
      <c r="I6221" s="401"/>
      <c r="J6221" s="194"/>
      <c r="K6221" s="194"/>
      <c r="L6221" s="195"/>
      <c r="M6221" s="196"/>
      <c r="N6221" s="197"/>
      <c r="O6221" s="197"/>
      <c r="P6221" s="231"/>
    </row>
    <row r="6222" spans="2:16">
      <c r="B6222" s="351"/>
      <c r="C6222" s="435"/>
      <c r="D6222" s="399"/>
      <c r="E6222" s="400"/>
      <c r="G6222" s="401"/>
      <c r="H6222" s="401"/>
      <c r="I6222" s="401"/>
      <c r="J6222" s="194"/>
      <c r="K6222" s="194"/>
      <c r="L6222" s="195"/>
      <c r="M6222" s="196"/>
      <c r="N6222" s="197"/>
      <c r="O6222" s="197"/>
      <c r="P6222" s="231"/>
    </row>
    <row r="6223" spans="2:16">
      <c r="B6223" s="351"/>
      <c r="C6223" s="435"/>
      <c r="D6223" s="399"/>
      <c r="E6223" s="400"/>
      <c r="G6223" s="401"/>
      <c r="H6223" s="401"/>
      <c r="I6223" s="401"/>
      <c r="J6223" s="194"/>
      <c r="K6223" s="194"/>
      <c r="L6223" s="195"/>
      <c r="M6223" s="196"/>
      <c r="N6223" s="197"/>
      <c r="O6223" s="197"/>
      <c r="P6223" s="231"/>
    </row>
    <row r="6224" spans="2:16">
      <c r="B6224" s="351"/>
      <c r="C6224" s="435"/>
      <c r="D6224" s="399"/>
      <c r="E6224" s="400"/>
      <c r="G6224" s="401"/>
      <c r="H6224" s="401"/>
      <c r="I6224" s="401"/>
      <c r="J6224" s="194"/>
      <c r="K6224" s="194"/>
      <c r="L6224" s="195"/>
      <c r="M6224" s="196"/>
      <c r="N6224" s="197"/>
      <c r="O6224" s="197"/>
      <c r="P6224" s="231"/>
    </row>
    <row r="6225" spans="2:16">
      <c r="B6225" s="351"/>
      <c r="C6225" s="435"/>
      <c r="D6225" s="399"/>
      <c r="E6225" s="400"/>
      <c r="G6225" s="401"/>
      <c r="H6225" s="401"/>
      <c r="I6225" s="401"/>
      <c r="J6225" s="194"/>
      <c r="K6225" s="194"/>
      <c r="L6225" s="195"/>
      <c r="M6225" s="196"/>
      <c r="N6225" s="197"/>
      <c r="O6225" s="197"/>
      <c r="P6225" s="231"/>
    </row>
    <row r="6226" spans="2:16">
      <c r="B6226" s="351"/>
      <c r="C6226" s="435"/>
      <c r="D6226" s="399"/>
      <c r="E6226" s="400"/>
      <c r="G6226" s="401"/>
      <c r="H6226" s="401"/>
      <c r="I6226" s="401"/>
      <c r="J6226" s="194"/>
      <c r="K6226" s="194"/>
      <c r="L6226" s="195"/>
      <c r="M6226" s="196"/>
      <c r="N6226" s="197"/>
      <c r="O6226" s="197"/>
      <c r="P6226" s="231"/>
    </row>
    <row r="6227" spans="2:16">
      <c r="B6227" s="351"/>
      <c r="C6227" s="435"/>
      <c r="D6227" s="399"/>
      <c r="E6227" s="400"/>
      <c r="G6227" s="401"/>
      <c r="H6227" s="401"/>
      <c r="I6227" s="401"/>
      <c r="J6227" s="194"/>
      <c r="K6227" s="194"/>
      <c r="L6227" s="195"/>
      <c r="M6227" s="196"/>
      <c r="N6227" s="197"/>
      <c r="O6227" s="197"/>
      <c r="P6227" s="231"/>
    </row>
    <row r="6228" spans="2:16">
      <c r="B6228" s="351"/>
      <c r="C6228" s="435"/>
      <c r="D6228" s="399"/>
      <c r="E6228" s="400"/>
      <c r="G6228" s="401"/>
      <c r="H6228" s="401"/>
      <c r="I6228" s="401"/>
      <c r="J6228" s="194"/>
      <c r="K6228" s="194"/>
      <c r="L6228" s="195"/>
      <c r="M6228" s="196"/>
      <c r="N6228" s="197"/>
      <c r="O6228" s="197"/>
      <c r="P6228" s="231"/>
    </row>
    <row r="6229" spans="2:16">
      <c r="B6229" s="351"/>
      <c r="C6229" s="435"/>
      <c r="D6229" s="399"/>
      <c r="E6229" s="400"/>
      <c r="G6229" s="401"/>
      <c r="H6229" s="401"/>
      <c r="I6229" s="401"/>
      <c r="J6229" s="194"/>
      <c r="K6229" s="194"/>
      <c r="L6229" s="195"/>
      <c r="M6229" s="196"/>
      <c r="N6229" s="197"/>
      <c r="O6229" s="197"/>
      <c r="P6229" s="231"/>
    </row>
    <row r="6230" spans="2:16">
      <c r="B6230" s="351"/>
      <c r="C6230" s="435"/>
      <c r="D6230" s="399"/>
      <c r="E6230" s="400"/>
      <c r="G6230" s="401"/>
      <c r="H6230" s="401"/>
      <c r="I6230" s="401"/>
      <c r="J6230" s="194"/>
      <c r="K6230" s="194"/>
      <c r="L6230" s="195"/>
      <c r="M6230" s="196"/>
      <c r="N6230" s="197"/>
      <c r="O6230" s="197"/>
      <c r="P6230" s="231"/>
    </row>
    <row r="6231" spans="2:16">
      <c r="B6231" s="351"/>
      <c r="C6231" s="435"/>
      <c r="D6231" s="399"/>
      <c r="E6231" s="400"/>
      <c r="G6231" s="401"/>
      <c r="H6231" s="401"/>
      <c r="I6231" s="401"/>
      <c r="J6231" s="194"/>
      <c r="K6231" s="194"/>
      <c r="L6231" s="195"/>
      <c r="M6231" s="196"/>
      <c r="N6231" s="197"/>
      <c r="O6231" s="197"/>
      <c r="P6231" s="231"/>
    </row>
    <row r="6232" spans="2:16">
      <c r="B6232" s="351"/>
      <c r="C6232" s="435"/>
      <c r="D6232" s="399"/>
      <c r="E6232" s="400"/>
      <c r="G6232" s="401"/>
      <c r="H6232" s="401"/>
      <c r="I6232" s="401"/>
      <c r="J6232" s="194"/>
      <c r="K6232" s="194"/>
      <c r="L6232" s="195"/>
      <c r="M6232" s="196"/>
      <c r="N6232" s="197"/>
      <c r="O6232" s="197"/>
      <c r="P6232" s="231"/>
    </row>
    <row r="6233" spans="2:16">
      <c r="B6233" s="351"/>
      <c r="C6233" s="435"/>
      <c r="D6233" s="399"/>
      <c r="E6233" s="400"/>
      <c r="G6233" s="401"/>
      <c r="H6233" s="401"/>
      <c r="I6233" s="401"/>
      <c r="J6233" s="194"/>
      <c r="K6233" s="194"/>
      <c r="L6233" s="195"/>
      <c r="M6233" s="196"/>
      <c r="N6233" s="197"/>
      <c r="O6233" s="197"/>
      <c r="P6233" s="231"/>
    </row>
    <row r="6234" spans="2:16">
      <c r="B6234" s="351"/>
      <c r="C6234" s="435"/>
      <c r="D6234" s="399"/>
      <c r="E6234" s="400"/>
      <c r="G6234" s="401"/>
      <c r="H6234" s="401"/>
      <c r="I6234" s="401"/>
      <c r="J6234" s="194"/>
      <c r="K6234" s="194"/>
      <c r="L6234" s="195"/>
      <c r="M6234" s="196"/>
      <c r="N6234" s="197"/>
      <c r="O6234" s="197"/>
      <c r="P6234" s="231"/>
    </row>
    <row r="6235" spans="2:16">
      <c r="B6235" s="351"/>
      <c r="C6235" s="435"/>
      <c r="D6235" s="399"/>
      <c r="E6235" s="400"/>
      <c r="G6235" s="401"/>
      <c r="H6235" s="401"/>
      <c r="I6235" s="401"/>
      <c r="J6235" s="194"/>
      <c r="K6235" s="194"/>
      <c r="L6235" s="195"/>
      <c r="M6235" s="196"/>
      <c r="N6235" s="197"/>
      <c r="O6235" s="197"/>
      <c r="P6235" s="231"/>
    </row>
    <row r="6236" spans="2:16">
      <c r="B6236" s="351"/>
      <c r="C6236" s="435"/>
      <c r="D6236" s="399"/>
      <c r="E6236" s="400"/>
      <c r="G6236" s="401"/>
      <c r="H6236" s="401"/>
      <c r="I6236" s="401"/>
      <c r="J6236" s="194"/>
      <c r="K6236" s="194"/>
      <c r="L6236" s="195"/>
      <c r="M6236" s="196"/>
      <c r="N6236" s="197"/>
      <c r="O6236" s="197"/>
      <c r="P6236" s="231"/>
    </row>
    <row r="6237" spans="2:16">
      <c r="B6237" s="351"/>
      <c r="C6237" s="435"/>
      <c r="D6237" s="399"/>
      <c r="E6237" s="400"/>
      <c r="G6237" s="401"/>
      <c r="H6237" s="401"/>
      <c r="I6237" s="401"/>
      <c r="J6237" s="194"/>
      <c r="K6237" s="194"/>
      <c r="L6237" s="195"/>
      <c r="M6237" s="196"/>
      <c r="N6237" s="197"/>
      <c r="O6237" s="197"/>
      <c r="P6237" s="231"/>
    </row>
    <row r="6238" spans="2:16">
      <c r="B6238" s="351"/>
      <c r="C6238" s="435"/>
      <c r="D6238" s="399"/>
      <c r="E6238" s="400"/>
      <c r="G6238" s="401"/>
      <c r="H6238" s="401"/>
      <c r="I6238" s="401"/>
      <c r="J6238" s="194"/>
      <c r="K6238" s="194"/>
      <c r="L6238" s="195"/>
      <c r="M6238" s="196"/>
      <c r="N6238" s="197"/>
      <c r="O6238" s="197"/>
      <c r="P6238" s="231"/>
    </row>
    <row r="6239" spans="2:16">
      <c r="B6239" s="351"/>
      <c r="C6239" s="435"/>
      <c r="D6239" s="399"/>
      <c r="E6239" s="400"/>
      <c r="G6239" s="401"/>
      <c r="H6239" s="401"/>
      <c r="I6239" s="401"/>
      <c r="J6239" s="194"/>
      <c r="K6239" s="194"/>
      <c r="L6239" s="195"/>
      <c r="M6239" s="196"/>
      <c r="N6239" s="197"/>
      <c r="O6239" s="197"/>
      <c r="P6239" s="231"/>
    </row>
    <row r="6240" spans="2:16">
      <c r="B6240" s="351"/>
      <c r="C6240" s="435"/>
      <c r="D6240" s="399"/>
      <c r="E6240" s="400"/>
      <c r="G6240" s="401"/>
      <c r="H6240" s="401"/>
      <c r="I6240" s="401"/>
      <c r="J6240" s="194"/>
      <c r="K6240" s="194"/>
      <c r="L6240" s="195"/>
      <c r="M6240" s="196"/>
      <c r="N6240" s="197"/>
      <c r="O6240" s="197"/>
      <c r="P6240" s="231"/>
    </row>
    <row r="6241" spans="2:16">
      <c r="B6241" s="351"/>
      <c r="C6241" s="435"/>
      <c r="D6241" s="399"/>
      <c r="E6241" s="400"/>
      <c r="G6241" s="401"/>
      <c r="H6241" s="401"/>
      <c r="I6241" s="401"/>
      <c r="J6241" s="194"/>
      <c r="K6241" s="194"/>
      <c r="L6241" s="195"/>
      <c r="M6241" s="196"/>
      <c r="N6241" s="197"/>
      <c r="O6241" s="197"/>
      <c r="P6241" s="231"/>
    </row>
    <row r="6242" spans="2:16">
      <c r="B6242" s="351"/>
      <c r="C6242" s="435"/>
      <c r="D6242" s="399"/>
      <c r="E6242" s="400"/>
      <c r="G6242" s="401"/>
      <c r="H6242" s="401"/>
      <c r="I6242" s="401"/>
      <c r="J6242" s="194"/>
      <c r="K6242" s="194"/>
      <c r="L6242" s="195"/>
      <c r="M6242" s="196"/>
      <c r="N6242" s="197"/>
      <c r="O6242" s="197"/>
      <c r="P6242" s="231"/>
    </row>
    <row r="6243" spans="2:16">
      <c r="B6243" s="351"/>
      <c r="C6243" s="435"/>
      <c r="D6243" s="399"/>
      <c r="E6243" s="400"/>
      <c r="G6243" s="401"/>
      <c r="H6243" s="401"/>
      <c r="I6243" s="401"/>
      <c r="J6243" s="194"/>
      <c r="K6243" s="194"/>
      <c r="L6243" s="195"/>
      <c r="M6243" s="196"/>
      <c r="N6243" s="197"/>
      <c r="O6243" s="197"/>
      <c r="P6243" s="231"/>
    </row>
    <row r="6244" spans="2:16">
      <c r="B6244" s="351"/>
      <c r="C6244" s="435"/>
      <c r="D6244" s="399"/>
      <c r="E6244" s="400"/>
      <c r="G6244" s="401"/>
      <c r="H6244" s="401"/>
      <c r="I6244" s="401"/>
      <c r="J6244" s="194"/>
      <c r="K6244" s="194"/>
      <c r="L6244" s="195"/>
      <c r="M6244" s="196"/>
      <c r="N6244" s="197"/>
      <c r="O6244" s="197"/>
      <c r="P6244" s="231"/>
    </row>
    <row r="6245" spans="2:16">
      <c r="B6245" s="351"/>
      <c r="C6245" s="435"/>
      <c r="D6245" s="399"/>
      <c r="E6245" s="400"/>
      <c r="G6245" s="401"/>
      <c r="H6245" s="401"/>
      <c r="I6245" s="401"/>
      <c r="J6245" s="194"/>
      <c r="K6245" s="194"/>
      <c r="L6245" s="195"/>
      <c r="M6245" s="196"/>
      <c r="N6245" s="197"/>
      <c r="O6245" s="197"/>
      <c r="P6245" s="231"/>
    </row>
    <row r="6246" spans="2:16">
      <c r="B6246" s="351"/>
      <c r="C6246" s="435"/>
      <c r="D6246" s="399"/>
      <c r="E6246" s="400"/>
      <c r="G6246" s="401"/>
      <c r="H6246" s="401"/>
      <c r="I6246" s="401"/>
      <c r="J6246" s="194"/>
      <c r="K6246" s="194"/>
      <c r="L6246" s="195"/>
      <c r="M6246" s="196"/>
      <c r="N6246" s="197"/>
      <c r="O6246" s="197"/>
      <c r="P6246" s="231"/>
    </row>
    <row r="6247" spans="2:16">
      <c r="B6247" s="351"/>
      <c r="C6247" s="435"/>
      <c r="D6247" s="399"/>
      <c r="E6247" s="400"/>
      <c r="G6247" s="401"/>
      <c r="H6247" s="401"/>
      <c r="I6247" s="401"/>
      <c r="J6247" s="194"/>
      <c r="K6247" s="194"/>
      <c r="L6247" s="195"/>
      <c r="M6247" s="196"/>
      <c r="N6247" s="197"/>
      <c r="O6247" s="197"/>
      <c r="P6247" s="231"/>
    </row>
    <row r="6248" spans="2:16">
      <c r="B6248" s="351"/>
      <c r="C6248" s="435"/>
      <c r="D6248" s="399"/>
      <c r="E6248" s="400"/>
      <c r="G6248" s="401"/>
      <c r="H6248" s="401"/>
      <c r="I6248" s="401"/>
      <c r="J6248" s="194"/>
      <c r="K6248" s="194"/>
      <c r="L6248" s="195"/>
      <c r="M6248" s="196"/>
      <c r="N6248" s="197"/>
      <c r="O6248" s="197"/>
      <c r="P6248" s="231"/>
    </row>
    <row r="6249" spans="2:16">
      <c r="B6249" s="351"/>
      <c r="C6249" s="435"/>
      <c r="D6249" s="399"/>
      <c r="E6249" s="400"/>
      <c r="G6249" s="401"/>
      <c r="H6249" s="401"/>
      <c r="I6249" s="401"/>
      <c r="J6249" s="194"/>
      <c r="K6249" s="194"/>
      <c r="L6249" s="195"/>
      <c r="M6249" s="196"/>
      <c r="N6249" s="197"/>
      <c r="O6249" s="197"/>
      <c r="P6249" s="231"/>
    </row>
    <row r="6250" spans="2:16">
      <c r="B6250" s="351"/>
      <c r="C6250" s="435"/>
      <c r="D6250" s="399"/>
      <c r="E6250" s="400"/>
      <c r="G6250" s="401"/>
      <c r="H6250" s="401"/>
      <c r="I6250" s="401"/>
      <c r="J6250" s="194"/>
      <c r="K6250" s="194"/>
      <c r="L6250" s="195"/>
      <c r="M6250" s="196"/>
      <c r="N6250" s="197"/>
      <c r="O6250" s="197"/>
      <c r="P6250" s="231"/>
    </row>
    <row r="6251" spans="2:16">
      <c r="B6251" s="351"/>
      <c r="C6251" s="435"/>
      <c r="D6251" s="399"/>
      <c r="E6251" s="400"/>
      <c r="G6251" s="401"/>
      <c r="H6251" s="401"/>
      <c r="I6251" s="401"/>
      <c r="J6251" s="194"/>
      <c r="K6251" s="194"/>
      <c r="L6251" s="195"/>
      <c r="M6251" s="196"/>
      <c r="N6251" s="197"/>
      <c r="O6251" s="197"/>
      <c r="P6251" s="231"/>
    </row>
    <row r="6252" spans="2:16">
      <c r="B6252" s="351"/>
      <c r="C6252" s="435"/>
      <c r="D6252" s="399"/>
      <c r="E6252" s="400"/>
      <c r="G6252" s="401"/>
      <c r="H6252" s="401"/>
      <c r="I6252" s="401"/>
      <c r="J6252" s="194"/>
      <c r="K6252" s="194"/>
      <c r="L6252" s="195"/>
      <c r="M6252" s="196"/>
      <c r="N6252" s="197"/>
      <c r="O6252" s="197"/>
      <c r="P6252" s="231"/>
    </row>
    <row r="6253" spans="2:16">
      <c r="B6253" s="351"/>
      <c r="C6253" s="435"/>
      <c r="D6253" s="399"/>
      <c r="E6253" s="400"/>
      <c r="G6253" s="401"/>
      <c r="H6253" s="401"/>
      <c r="I6253" s="401"/>
      <c r="J6253" s="194"/>
      <c r="K6253" s="194"/>
      <c r="L6253" s="195"/>
      <c r="M6253" s="196"/>
      <c r="N6253" s="197"/>
      <c r="O6253" s="197"/>
      <c r="P6253" s="231"/>
    </row>
    <row r="6254" spans="2:16">
      <c r="B6254" s="351"/>
      <c r="C6254" s="435"/>
      <c r="D6254" s="399"/>
      <c r="E6254" s="400"/>
      <c r="G6254" s="401"/>
      <c r="H6254" s="401"/>
      <c r="I6254" s="401"/>
      <c r="J6254" s="194"/>
      <c r="K6254" s="194"/>
      <c r="L6254" s="195"/>
      <c r="M6254" s="196"/>
      <c r="N6254" s="197"/>
      <c r="O6254" s="197"/>
      <c r="P6254" s="231"/>
    </row>
    <row r="6255" spans="2:16">
      <c r="B6255" s="351"/>
      <c r="C6255" s="435"/>
      <c r="D6255" s="399"/>
      <c r="E6255" s="400"/>
      <c r="G6255" s="401"/>
      <c r="H6255" s="401"/>
      <c r="I6255" s="401"/>
      <c r="J6255" s="194"/>
      <c r="K6255" s="194"/>
      <c r="L6255" s="195"/>
      <c r="M6255" s="196"/>
      <c r="N6255" s="197"/>
      <c r="O6255" s="197"/>
      <c r="P6255" s="231"/>
    </row>
    <row r="6256" spans="2:16">
      <c r="B6256" s="351"/>
      <c r="C6256" s="435"/>
      <c r="D6256" s="399"/>
      <c r="E6256" s="400"/>
      <c r="G6256" s="401"/>
      <c r="H6256" s="401"/>
      <c r="I6256" s="401"/>
      <c r="J6256" s="194"/>
      <c r="K6256" s="194"/>
      <c r="L6256" s="195"/>
      <c r="M6256" s="196"/>
      <c r="N6256" s="197"/>
      <c r="O6256" s="197"/>
      <c r="P6256" s="231"/>
    </row>
    <row r="6257" spans="2:16">
      <c r="B6257" s="351"/>
      <c r="C6257" s="435"/>
      <c r="D6257" s="399"/>
      <c r="E6257" s="400"/>
      <c r="G6257" s="401"/>
      <c r="H6257" s="401"/>
      <c r="I6257" s="401"/>
      <c r="J6257" s="194"/>
      <c r="K6257" s="194"/>
      <c r="L6257" s="195"/>
      <c r="M6257" s="196"/>
      <c r="N6257" s="197"/>
      <c r="O6257" s="197"/>
      <c r="P6257" s="231"/>
    </row>
    <row r="6258" spans="2:16">
      <c r="B6258" s="351"/>
      <c r="C6258" s="435"/>
      <c r="D6258" s="399"/>
      <c r="E6258" s="400"/>
      <c r="G6258" s="401"/>
      <c r="H6258" s="401"/>
      <c r="I6258" s="401"/>
      <c r="J6258" s="194"/>
      <c r="K6258" s="194"/>
      <c r="L6258" s="195"/>
      <c r="M6258" s="196"/>
      <c r="N6258" s="197"/>
      <c r="O6258" s="197"/>
      <c r="P6258" s="231"/>
    </row>
    <row r="6259" spans="2:16">
      <c r="B6259" s="351"/>
      <c r="C6259" s="435"/>
      <c r="D6259" s="399"/>
      <c r="E6259" s="400"/>
      <c r="G6259" s="401"/>
      <c r="H6259" s="401"/>
      <c r="I6259" s="401"/>
      <c r="J6259" s="194"/>
      <c r="K6259" s="194"/>
      <c r="L6259" s="195"/>
      <c r="M6259" s="196"/>
      <c r="N6259" s="197"/>
      <c r="O6259" s="197"/>
      <c r="P6259" s="231"/>
    </row>
    <row r="6260" spans="2:16">
      <c r="B6260" s="351"/>
      <c r="C6260" s="435"/>
      <c r="D6260" s="399"/>
      <c r="E6260" s="400"/>
      <c r="G6260" s="401"/>
      <c r="H6260" s="401"/>
      <c r="I6260" s="401"/>
      <c r="J6260" s="194"/>
      <c r="K6260" s="194"/>
      <c r="L6260" s="195"/>
      <c r="M6260" s="196"/>
      <c r="N6260" s="197"/>
      <c r="O6260" s="197"/>
      <c r="P6260" s="231"/>
    </row>
    <row r="6261" spans="2:16">
      <c r="B6261" s="351"/>
      <c r="C6261" s="435"/>
      <c r="D6261" s="399"/>
      <c r="E6261" s="400"/>
      <c r="G6261" s="401"/>
      <c r="H6261" s="401"/>
      <c r="I6261" s="401"/>
      <c r="J6261" s="194"/>
      <c r="K6261" s="194"/>
      <c r="L6261" s="195"/>
      <c r="M6261" s="196"/>
      <c r="N6261" s="197"/>
      <c r="O6261" s="197"/>
      <c r="P6261" s="231"/>
    </row>
    <row r="6262" spans="2:16">
      <c r="B6262" s="351"/>
      <c r="C6262" s="435"/>
      <c r="D6262" s="399"/>
      <c r="E6262" s="400"/>
      <c r="G6262" s="401"/>
      <c r="H6262" s="401"/>
      <c r="I6262" s="401"/>
      <c r="J6262" s="194"/>
      <c r="K6262" s="194"/>
      <c r="L6262" s="195"/>
      <c r="M6262" s="196"/>
      <c r="N6262" s="197"/>
      <c r="O6262" s="197"/>
      <c r="P6262" s="231"/>
    </row>
    <row r="6263" spans="2:16">
      <c r="B6263" s="351"/>
      <c r="C6263" s="435"/>
      <c r="D6263" s="399"/>
      <c r="E6263" s="400"/>
      <c r="G6263" s="401"/>
      <c r="H6263" s="401"/>
      <c r="I6263" s="401"/>
      <c r="J6263" s="194"/>
      <c r="K6263" s="194"/>
      <c r="L6263" s="195"/>
      <c r="M6263" s="196"/>
      <c r="N6263" s="197"/>
      <c r="O6263" s="197"/>
      <c r="P6263" s="231"/>
    </row>
    <row r="6264" spans="2:16">
      <c r="B6264" s="351"/>
      <c r="C6264" s="435"/>
      <c r="D6264" s="399"/>
      <c r="E6264" s="400"/>
      <c r="G6264" s="401"/>
      <c r="H6264" s="401"/>
      <c r="I6264" s="401"/>
      <c r="J6264" s="194"/>
      <c r="K6264" s="194"/>
      <c r="L6264" s="195"/>
      <c r="M6264" s="196"/>
      <c r="N6264" s="197"/>
      <c r="O6264" s="197"/>
      <c r="P6264" s="231"/>
    </row>
    <row r="6265" spans="2:16">
      <c r="B6265" s="351"/>
      <c r="C6265" s="435"/>
      <c r="D6265" s="399"/>
      <c r="E6265" s="400"/>
      <c r="G6265" s="401"/>
      <c r="H6265" s="401"/>
      <c r="I6265" s="401"/>
      <c r="J6265" s="194"/>
      <c r="K6265" s="194"/>
      <c r="L6265" s="195"/>
      <c r="M6265" s="196"/>
      <c r="N6265" s="197"/>
      <c r="O6265" s="197"/>
      <c r="P6265" s="231"/>
    </row>
    <row r="6266" spans="2:16">
      <c r="B6266" s="351"/>
      <c r="C6266" s="435"/>
      <c r="D6266" s="399"/>
      <c r="E6266" s="400"/>
      <c r="G6266" s="401"/>
      <c r="H6266" s="401"/>
      <c r="I6266" s="401"/>
      <c r="J6266" s="194"/>
      <c r="K6266" s="194"/>
      <c r="L6266" s="195"/>
      <c r="M6266" s="196"/>
      <c r="N6266" s="197"/>
      <c r="O6266" s="197"/>
      <c r="P6266" s="231"/>
    </row>
    <row r="6267" spans="2:16">
      <c r="B6267" s="351"/>
      <c r="C6267" s="435"/>
      <c r="D6267" s="399"/>
      <c r="E6267" s="400"/>
      <c r="G6267" s="401"/>
      <c r="H6267" s="401"/>
      <c r="I6267" s="401"/>
      <c r="J6267" s="194"/>
      <c r="K6267" s="194"/>
      <c r="L6267" s="195"/>
      <c r="M6267" s="196"/>
      <c r="N6267" s="197"/>
      <c r="O6267" s="197"/>
      <c r="P6267" s="231"/>
    </row>
    <row r="6268" spans="2:16">
      <c r="B6268" s="351"/>
      <c r="C6268" s="435"/>
      <c r="D6268" s="399"/>
      <c r="E6268" s="400"/>
      <c r="G6268" s="401"/>
      <c r="H6268" s="401"/>
      <c r="I6268" s="401"/>
      <c r="J6268" s="194"/>
      <c r="K6268" s="194"/>
      <c r="L6268" s="195"/>
      <c r="M6268" s="196"/>
      <c r="N6268" s="197"/>
      <c r="O6268" s="197"/>
      <c r="P6268" s="231"/>
    </row>
    <row r="6269" spans="2:16">
      <c r="B6269" s="351"/>
      <c r="C6269" s="435"/>
      <c r="D6269" s="399"/>
      <c r="E6269" s="400"/>
      <c r="G6269" s="401"/>
      <c r="H6269" s="401"/>
      <c r="I6269" s="401"/>
      <c r="J6269" s="194"/>
      <c r="K6269" s="194"/>
      <c r="L6269" s="195"/>
      <c r="M6269" s="196"/>
      <c r="N6269" s="197"/>
      <c r="O6269" s="197"/>
      <c r="P6269" s="231"/>
    </row>
    <row r="6270" spans="2:16">
      <c r="B6270" s="351"/>
      <c r="C6270" s="435"/>
      <c r="D6270" s="399"/>
      <c r="E6270" s="400"/>
      <c r="G6270" s="401"/>
      <c r="H6270" s="401"/>
      <c r="I6270" s="401"/>
      <c r="J6270" s="194"/>
      <c r="K6270" s="194"/>
      <c r="L6270" s="195"/>
      <c r="M6270" s="196"/>
      <c r="N6270" s="197"/>
      <c r="O6270" s="197"/>
      <c r="P6270" s="231"/>
    </row>
    <row r="6271" spans="2:16">
      <c r="B6271" s="351"/>
      <c r="C6271" s="435"/>
      <c r="D6271" s="399"/>
      <c r="E6271" s="400"/>
      <c r="G6271" s="401"/>
      <c r="H6271" s="401"/>
      <c r="I6271" s="401"/>
      <c r="J6271" s="194"/>
      <c r="K6271" s="194"/>
      <c r="L6271" s="195"/>
      <c r="M6271" s="196"/>
      <c r="N6271" s="197"/>
      <c r="O6271" s="197"/>
      <c r="P6271" s="231"/>
    </row>
    <row r="6272" spans="2:16">
      <c r="B6272" s="351"/>
      <c r="C6272" s="435"/>
      <c r="D6272" s="399"/>
      <c r="E6272" s="400"/>
      <c r="G6272" s="401"/>
      <c r="H6272" s="401"/>
      <c r="I6272" s="401"/>
      <c r="J6272" s="194"/>
      <c r="K6272" s="194"/>
      <c r="L6272" s="195"/>
      <c r="M6272" s="196"/>
      <c r="N6272" s="197"/>
      <c r="O6272" s="197"/>
      <c r="P6272" s="231"/>
    </row>
    <row r="6273" spans="2:16">
      <c r="B6273" s="351"/>
      <c r="C6273" s="435"/>
      <c r="D6273" s="399"/>
      <c r="E6273" s="400"/>
      <c r="G6273" s="401"/>
      <c r="H6273" s="401"/>
      <c r="I6273" s="401"/>
      <c r="J6273" s="194"/>
      <c r="K6273" s="194"/>
      <c r="L6273" s="195"/>
      <c r="M6273" s="196"/>
      <c r="N6273" s="197"/>
      <c r="O6273" s="197"/>
      <c r="P6273" s="231"/>
    </row>
    <row r="6274" spans="2:16">
      <c r="B6274" s="351"/>
      <c r="C6274" s="435"/>
      <c r="D6274" s="399"/>
      <c r="E6274" s="400"/>
      <c r="G6274" s="401"/>
      <c r="H6274" s="401"/>
      <c r="I6274" s="401"/>
      <c r="J6274" s="194"/>
      <c r="K6274" s="194"/>
      <c r="L6274" s="195"/>
      <c r="M6274" s="196"/>
      <c r="N6274" s="197"/>
      <c r="O6274" s="197"/>
      <c r="P6274" s="231"/>
    </row>
    <row r="6275" spans="2:16">
      <c r="B6275" s="351"/>
      <c r="C6275" s="435"/>
      <c r="D6275" s="399"/>
      <c r="E6275" s="400"/>
      <c r="G6275" s="401"/>
      <c r="H6275" s="401"/>
      <c r="I6275" s="401"/>
      <c r="J6275" s="194"/>
      <c r="K6275" s="194"/>
      <c r="L6275" s="195"/>
      <c r="M6275" s="196"/>
      <c r="N6275" s="197"/>
      <c r="O6275" s="197"/>
      <c r="P6275" s="231"/>
    </row>
    <row r="6276" spans="2:16">
      <c r="B6276" s="351"/>
      <c r="C6276" s="435"/>
      <c r="D6276" s="399"/>
      <c r="E6276" s="400"/>
      <c r="G6276" s="401"/>
      <c r="H6276" s="401"/>
      <c r="I6276" s="401"/>
      <c r="J6276" s="194"/>
      <c r="K6276" s="194"/>
      <c r="L6276" s="195"/>
      <c r="M6276" s="196"/>
      <c r="N6276" s="197"/>
      <c r="O6276" s="197"/>
      <c r="P6276" s="231"/>
    </row>
    <row r="6277" spans="2:16">
      <c r="B6277" s="351"/>
      <c r="C6277" s="435"/>
      <c r="D6277" s="399"/>
      <c r="E6277" s="400"/>
      <c r="G6277" s="401"/>
      <c r="H6277" s="401"/>
      <c r="I6277" s="401"/>
      <c r="J6277" s="194"/>
      <c r="K6277" s="194"/>
      <c r="L6277" s="195"/>
      <c r="M6277" s="196"/>
      <c r="N6277" s="197"/>
      <c r="O6277" s="197"/>
      <c r="P6277" s="231"/>
    </row>
    <row r="6278" spans="2:16">
      <c r="B6278" s="351"/>
      <c r="C6278" s="435"/>
      <c r="D6278" s="399"/>
      <c r="E6278" s="400"/>
      <c r="G6278" s="401"/>
      <c r="H6278" s="401"/>
      <c r="I6278" s="401"/>
      <c r="J6278" s="194"/>
      <c r="K6278" s="194"/>
      <c r="L6278" s="195"/>
      <c r="M6278" s="196"/>
      <c r="N6278" s="197"/>
      <c r="O6278" s="197"/>
      <c r="P6278" s="231"/>
    </row>
    <row r="6279" spans="2:16">
      <c r="B6279" s="351"/>
      <c r="C6279" s="435"/>
      <c r="D6279" s="399"/>
      <c r="E6279" s="400"/>
      <c r="G6279" s="401"/>
      <c r="H6279" s="401"/>
      <c r="I6279" s="401"/>
      <c r="J6279" s="194"/>
      <c r="K6279" s="194"/>
      <c r="L6279" s="195"/>
      <c r="M6279" s="196"/>
      <c r="N6279" s="197"/>
      <c r="O6279" s="197"/>
      <c r="P6279" s="231"/>
    </row>
    <row r="6280" spans="2:16">
      <c r="B6280" s="351"/>
      <c r="C6280" s="435"/>
      <c r="D6280" s="399"/>
      <c r="E6280" s="400"/>
      <c r="G6280" s="401"/>
      <c r="H6280" s="401"/>
      <c r="I6280" s="401"/>
      <c r="J6280" s="194"/>
      <c r="K6280" s="194"/>
      <c r="L6280" s="195"/>
      <c r="M6280" s="196"/>
      <c r="N6280" s="197"/>
      <c r="O6280" s="197"/>
      <c r="P6280" s="231"/>
    </row>
    <row r="6281" spans="2:16">
      <c r="B6281" s="351"/>
      <c r="C6281" s="435"/>
      <c r="D6281" s="399"/>
      <c r="E6281" s="400"/>
      <c r="G6281" s="401"/>
      <c r="H6281" s="401"/>
      <c r="I6281" s="401"/>
      <c r="J6281" s="194"/>
      <c r="K6281" s="194"/>
      <c r="L6281" s="195"/>
      <c r="M6281" s="196"/>
      <c r="N6281" s="197"/>
      <c r="O6281" s="197"/>
      <c r="P6281" s="231"/>
    </row>
    <row r="6282" spans="2:16">
      <c r="B6282" s="351"/>
      <c r="C6282" s="435"/>
      <c r="D6282" s="399"/>
      <c r="E6282" s="400"/>
      <c r="G6282" s="401"/>
      <c r="H6282" s="401"/>
      <c r="I6282" s="401"/>
      <c r="J6282" s="194"/>
      <c r="K6282" s="194"/>
      <c r="L6282" s="195"/>
      <c r="M6282" s="196"/>
      <c r="N6282" s="197"/>
      <c r="O6282" s="197"/>
      <c r="P6282" s="231"/>
    </row>
    <row r="6283" spans="2:16">
      <c r="B6283" s="351"/>
      <c r="C6283" s="435"/>
      <c r="D6283" s="399"/>
      <c r="E6283" s="400"/>
      <c r="G6283" s="401"/>
      <c r="H6283" s="401"/>
      <c r="I6283" s="401"/>
      <c r="J6283" s="194"/>
      <c r="K6283" s="194"/>
      <c r="L6283" s="195"/>
      <c r="M6283" s="196"/>
      <c r="N6283" s="197"/>
      <c r="O6283" s="197"/>
      <c r="P6283" s="231"/>
    </row>
    <row r="6284" spans="2:16">
      <c r="B6284" s="351"/>
      <c r="C6284" s="435"/>
      <c r="D6284" s="399"/>
      <c r="E6284" s="400"/>
      <c r="G6284" s="401"/>
      <c r="H6284" s="401"/>
      <c r="I6284" s="401"/>
      <c r="J6284" s="194"/>
      <c r="K6284" s="194"/>
      <c r="L6284" s="195"/>
      <c r="M6284" s="196"/>
      <c r="N6284" s="197"/>
      <c r="O6284" s="197"/>
      <c r="P6284" s="231"/>
    </row>
    <row r="6285" spans="2:16">
      <c r="B6285" s="351"/>
      <c r="C6285" s="435"/>
      <c r="D6285" s="399"/>
      <c r="E6285" s="400"/>
      <c r="G6285" s="401"/>
      <c r="H6285" s="401"/>
      <c r="I6285" s="401"/>
      <c r="J6285" s="194"/>
      <c r="K6285" s="194"/>
      <c r="L6285" s="195"/>
      <c r="M6285" s="196"/>
      <c r="N6285" s="197"/>
      <c r="O6285" s="197"/>
      <c r="P6285" s="231"/>
    </row>
    <row r="6286" spans="2:16">
      <c r="B6286" s="351"/>
      <c r="C6286" s="435"/>
      <c r="D6286" s="399"/>
      <c r="E6286" s="400"/>
      <c r="G6286" s="401"/>
      <c r="H6286" s="401"/>
      <c r="I6286" s="401"/>
      <c r="J6286" s="194"/>
      <c r="K6286" s="194"/>
      <c r="L6286" s="195"/>
      <c r="M6286" s="196"/>
      <c r="N6286" s="197"/>
      <c r="O6286" s="197"/>
      <c r="P6286" s="231"/>
    </row>
    <row r="6287" spans="2:16">
      <c r="B6287" s="351"/>
      <c r="C6287" s="435"/>
      <c r="D6287" s="399"/>
      <c r="E6287" s="400"/>
      <c r="G6287" s="401"/>
      <c r="H6287" s="401"/>
      <c r="I6287" s="401"/>
      <c r="J6287" s="194"/>
      <c r="K6287" s="194"/>
      <c r="L6287" s="195"/>
      <c r="M6287" s="196"/>
      <c r="N6287" s="197"/>
      <c r="O6287" s="197"/>
      <c r="P6287" s="231"/>
    </row>
    <row r="6288" spans="2:16">
      <c r="B6288" s="351"/>
      <c r="C6288" s="435"/>
      <c r="D6288" s="399"/>
      <c r="E6288" s="400"/>
      <c r="G6288" s="401"/>
      <c r="H6288" s="401"/>
      <c r="I6288" s="401"/>
      <c r="J6288" s="194"/>
      <c r="K6288" s="194"/>
      <c r="L6288" s="195"/>
      <c r="M6288" s="196"/>
      <c r="N6288" s="197"/>
      <c r="O6288" s="197"/>
      <c r="P6288" s="231"/>
    </row>
    <row r="6289" spans="2:16">
      <c r="B6289" s="402"/>
      <c r="C6289" s="435"/>
      <c r="D6289" s="404"/>
      <c r="E6289" s="405"/>
      <c r="G6289" s="406"/>
      <c r="H6289" s="406"/>
      <c r="I6289" s="406"/>
      <c r="J6289" s="194"/>
      <c r="K6289" s="194"/>
      <c r="L6289" s="195"/>
      <c r="M6289" s="196"/>
      <c r="N6289" s="197"/>
      <c r="O6289" s="197"/>
      <c r="P6289" s="221"/>
    </row>
    <row r="6290" spans="2:16">
      <c r="B6290" s="351"/>
      <c r="C6290" s="435"/>
      <c r="D6290" s="399"/>
      <c r="E6290" s="400"/>
      <c r="G6290" s="401"/>
      <c r="H6290" s="401"/>
      <c r="I6290" s="401"/>
      <c r="J6290" s="194"/>
      <c r="K6290" s="194"/>
      <c r="L6290" s="195"/>
      <c r="M6290" s="196"/>
      <c r="N6290" s="197"/>
      <c r="O6290" s="197"/>
      <c r="P6290" s="231"/>
    </row>
    <row r="6291" spans="2:16">
      <c r="B6291" s="351"/>
      <c r="C6291" s="435"/>
      <c r="D6291" s="399"/>
      <c r="E6291" s="400"/>
      <c r="G6291" s="401"/>
      <c r="H6291" s="401"/>
      <c r="I6291" s="401"/>
      <c r="J6291" s="194"/>
      <c r="K6291" s="194"/>
      <c r="L6291" s="195"/>
      <c r="M6291" s="196"/>
      <c r="N6291" s="197"/>
      <c r="O6291" s="197"/>
      <c r="P6291" s="231"/>
    </row>
    <row r="6292" spans="2:16">
      <c r="B6292" s="351"/>
      <c r="C6292" s="435"/>
      <c r="D6292" s="399"/>
      <c r="E6292" s="400"/>
      <c r="G6292" s="401"/>
      <c r="H6292" s="401"/>
      <c r="I6292" s="401"/>
      <c r="J6292" s="194"/>
      <c r="K6292" s="194"/>
      <c r="L6292" s="195"/>
      <c r="M6292" s="196"/>
      <c r="N6292" s="197"/>
      <c r="O6292" s="197"/>
      <c r="P6292" s="231"/>
    </row>
    <row r="6293" spans="2:16">
      <c r="B6293" s="351"/>
      <c r="C6293" s="435"/>
      <c r="D6293" s="399"/>
      <c r="E6293" s="400"/>
      <c r="G6293" s="401"/>
      <c r="H6293" s="401"/>
      <c r="I6293" s="401"/>
      <c r="J6293" s="194"/>
      <c r="K6293" s="194"/>
      <c r="L6293" s="195"/>
      <c r="M6293" s="196"/>
      <c r="N6293" s="197"/>
      <c r="O6293" s="197"/>
      <c r="P6293" s="231"/>
    </row>
    <row r="6294" spans="2:16">
      <c r="B6294" s="351"/>
      <c r="C6294" s="435"/>
      <c r="D6294" s="399"/>
      <c r="E6294" s="400"/>
      <c r="G6294" s="401"/>
      <c r="H6294" s="401"/>
      <c r="I6294" s="401"/>
      <c r="J6294" s="194"/>
      <c r="K6294" s="194"/>
      <c r="L6294" s="195"/>
      <c r="M6294" s="196"/>
      <c r="N6294" s="197"/>
      <c r="O6294" s="197"/>
      <c r="P6294" s="231"/>
    </row>
    <row r="6295" spans="2:16">
      <c r="B6295" s="351"/>
      <c r="C6295" s="435"/>
      <c r="D6295" s="399"/>
      <c r="E6295" s="400"/>
      <c r="G6295" s="401"/>
      <c r="H6295" s="401"/>
      <c r="I6295" s="401"/>
      <c r="J6295" s="194"/>
      <c r="K6295" s="194"/>
      <c r="L6295" s="195"/>
      <c r="M6295" s="196"/>
      <c r="N6295" s="197"/>
      <c r="O6295" s="197"/>
      <c r="P6295" s="231"/>
    </row>
    <row r="6296" spans="2:16">
      <c r="B6296" s="351"/>
      <c r="C6296" s="435"/>
      <c r="D6296" s="399"/>
      <c r="E6296" s="400"/>
      <c r="G6296" s="401"/>
      <c r="H6296" s="401"/>
      <c r="I6296" s="401"/>
      <c r="J6296" s="194"/>
      <c r="K6296" s="194"/>
      <c r="L6296" s="195"/>
      <c r="M6296" s="196"/>
      <c r="N6296" s="197"/>
      <c r="O6296" s="197"/>
      <c r="P6296" s="231"/>
    </row>
    <row r="6297" spans="2:16">
      <c r="B6297" s="351"/>
      <c r="C6297" s="435"/>
      <c r="D6297" s="399"/>
      <c r="E6297" s="400"/>
      <c r="G6297" s="401"/>
      <c r="H6297" s="401"/>
      <c r="I6297" s="401"/>
      <c r="J6297" s="194"/>
      <c r="K6297" s="194"/>
      <c r="L6297" s="195"/>
      <c r="M6297" s="196"/>
      <c r="N6297" s="197"/>
      <c r="O6297" s="197"/>
      <c r="P6297" s="231"/>
    </row>
    <row r="6298" spans="2:16">
      <c r="B6298" s="351"/>
      <c r="C6298" s="435"/>
      <c r="D6298" s="399"/>
      <c r="E6298" s="400"/>
      <c r="G6298" s="401"/>
      <c r="H6298" s="401"/>
      <c r="I6298" s="401"/>
      <c r="J6298" s="194"/>
      <c r="K6298" s="194"/>
      <c r="L6298" s="195"/>
      <c r="M6298" s="196"/>
      <c r="N6298" s="197"/>
      <c r="O6298" s="197"/>
      <c r="P6298" s="231"/>
    </row>
    <row r="6299" spans="2:16">
      <c r="B6299" s="351"/>
      <c r="C6299" s="435"/>
      <c r="D6299" s="399"/>
      <c r="E6299" s="400"/>
      <c r="G6299" s="401"/>
      <c r="H6299" s="401"/>
      <c r="I6299" s="401"/>
      <c r="J6299" s="194"/>
      <c r="K6299" s="194"/>
      <c r="L6299" s="195"/>
      <c r="M6299" s="196"/>
      <c r="N6299" s="197"/>
      <c r="O6299" s="197"/>
      <c r="P6299" s="231"/>
    </row>
    <row r="6300" spans="2:16">
      <c r="B6300" s="351"/>
      <c r="C6300" s="435"/>
      <c r="D6300" s="399"/>
      <c r="E6300" s="400"/>
      <c r="G6300" s="401"/>
      <c r="H6300" s="401"/>
      <c r="I6300" s="401"/>
      <c r="J6300" s="194"/>
      <c r="K6300" s="194"/>
      <c r="L6300" s="195"/>
      <c r="M6300" s="196"/>
      <c r="N6300" s="197"/>
      <c r="O6300" s="197"/>
      <c r="P6300" s="231"/>
    </row>
    <row r="6301" spans="2:16">
      <c r="B6301" s="351"/>
      <c r="C6301" s="435"/>
      <c r="D6301" s="399"/>
      <c r="E6301" s="400"/>
      <c r="G6301" s="401"/>
      <c r="H6301" s="401"/>
      <c r="I6301" s="401"/>
      <c r="J6301" s="194"/>
      <c r="K6301" s="194"/>
      <c r="L6301" s="195"/>
      <c r="M6301" s="196"/>
      <c r="N6301" s="197"/>
      <c r="O6301" s="197"/>
      <c r="P6301" s="231"/>
    </row>
    <row r="6302" spans="2:16">
      <c r="B6302" s="351"/>
      <c r="C6302" s="435"/>
      <c r="D6302" s="399"/>
      <c r="E6302" s="400"/>
      <c r="G6302" s="401"/>
      <c r="H6302" s="401"/>
      <c r="I6302" s="401"/>
      <c r="J6302" s="194"/>
      <c r="K6302" s="194"/>
      <c r="L6302" s="195"/>
      <c r="M6302" s="196"/>
      <c r="N6302" s="197"/>
      <c r="O6302" s="197"/>
      <c r="P6302" s="231"/>
    </row>
    <row r="6303" spans="2:16">
      <c r="B6303" s="351"/>
      <c r="C6303" s="435"/>
      <c r="D6303" s="399"/>
      <c r="E6303" s="400"/>
      <c r="G6303" s="401"/>
      <c r="H6303" s="401"/>
      <c r="I6303" s="401"/>
      <c r="J6303" s="194"/>
      <c r="K6303" s="194"/>
      <c r="L6303" s="195"/>
      <c r="M6303" s="196"/>
      <c r="N6303" s="197"/>
      <c r="O6303" s="197"/>
      <c r="P6303" s="231"/>
    </row>
    <row r="6304" spans="2:16">
      <c r="B6304" s="351"/>
      <c r="C6304" s="435"/>
      <c r="D6304" s="399"/>
      <c r="E6304" s="400"/>
      <c r="G6304" s="401"/>
      <c r="H6304" s="401"/>
      <c r="I6304" s="401"/>
      <c r="J6304" s="194"/>
      <c r="K6304" s="194"/>
      <c r="L6304" s="195"/>
      <c r="M6304" s="196"/>
      <c r="N6304" s="197"/>
      <c r="O6304" s="197"/>
      <c r="P6304" s="231"/>
    </row>
    <row r="6305" spans="2:16">
      <c r="B6305" s="351"/>
      <c r="C6305" s="435"/>
      <c r="D6305" s="399"/>
      <c r="E6305" s="400"/>
      <c r="G6305" s="401"/>
      <c r="H6305" s="401"/>
      <c r="I6305" s="401"/>
      <c r="J6305" s="194"/>
      <c r="K6305" s="194"/>
      <c r="L6305" s="195"/>
      <c r="M6305" s="196"/>
      <c r="N6305" s="197"/>
      <c r="O6305" s="197"/>
      <c r="P6305" s="231"/>
    </row>
    <row r="6306" spans="2:16">
      <c r="B6306" s="351"/>
      <c r="C6306" s="435"/>
      <c r="D6306" s="399"/>
      <c r="E6306" s="400"/>
      <c r="G6306" s="401"/>
      <c r="H6306" s="401"/>
      <c r="I6306" s="401"/>
      <c r="J6306" s="194"/>
      <c r="K6306" s="194"/>
      <c r="L6306" s="195"/>
      <c r="M6306" s="196"/>
      <c r="N6306" s="197"/>
      <c r="O6306" s="197"/>
      <c r="P6306" s="231"/>
    </row>
    <row r="6307" spans="2:16">
      <c r="B6307" s="351"/>
      <c r="C6307" s="435"/>
      <c r="D6307" s="399"/>
      <c r="E6307" s="400"/>
      <c r="G6307" s="401"/>
      <c r="H6307" s="401"/>
      <c r="I6307" s="401"/>
      <c r="J6307" s="194"/>
      <c r="K6307" s="194"/>
      <c r="L6307" s="195"/>
      <c r="M6307" s="196"/>
      <c r="N6307" s="197"/>
      <c r="O6307" s="197"/>
      <c r="P6307" s="231"/>
    </row>
    <row r="6308" spans="2:16">
      <c r="B6308" s="351"/>
      <c r="C6308" s="435"/>
      <c r="D6308" s="399"/>
      <c r="E6308" s="400"/>
      <c r="G6308" s="401"/>
      <c r="H6308" s="401"/>
      <c r="I6308" s="401"/>
      <c r="J6308" s="194"/>
      <c r="K6308" s="194"/>
      <c r="L6308" s="195"/>
      <c r="M6308" s="196"/>
      <c r="N6308" s="197"/>
      <c r="O6308" s="197"/>
      <c r="P6308" s="231"/>
    </row>
    <row r="6309" spans="2:16">
      <c r="B6309" s="351"/>
      <c r="C6309" s="435"/>
      <c r="D6309" s="399"/>
      <c r="E6309" s="400"/>
      <c r="G6309" s="401"/>
      <c r="H6309" s="401"/>
      <c r="I6309" s="401"/>
      <c r="J6309" s="194"/>
      <c r="K6309" s="194"/>
      <c r="L6309" s="195"/>
      <c r="M6309" s="196"/>
      <c r="N6309" s="197"/>
      <c r="O6309" s="197"/>
      <c r="P6309" s="231"/>
    </row>
    <row r="6310" spans="2:16">
      <c r="B6310" s="351"/>
      <c r="C6310" s="435"/>
      <c r="D6310" s="399"/>
      <c r="E6310" s="400"/>
      <c r="G6310" s="401"/>
      <c r="H6310" s="401"/>
      <c r="I6310" s="401"/>
      <c r="J6310" s="194"/>
      <c r="K6310" s="194"/>
      <c r="L6310" s="195"/>
      <c r="M6310" s="196"/>
      <c r="N6310" s="197"/>
      <c r="O6310" s="197"/>
      <c r="P6310" s="231"/>
    </row>
    <row r="6311" spans="2:16">
      <c r="B6311" s="351"/>
      <c r="C6311" s="435"/>
      <c r="D6311" s="399"/>
      <c r="E6311" s="400"/>
      <c r="G6311" s="401"/>
      <c r="H6311" s="401"/>
      <c r="I6311" s="401"/>
      <c r="J6311" s="194"/>
      <c r="K6311" s="194"/>
      <c r="L6311" s="195"/>
      <c r="M6311" s="196"/>
      <c r="N6311" s="197"/>
      <c r="O6311" s="197"/>
      <c r="P6311" s="231"/>
    </row>
    <row r="6312" spans="2:16">
      <c r="B6312" s="351"/>
      <c r="C6312" s="435"/>
      <c r="D6312" s="399"/>
      <c r="E6312" s="400"/>
      <c r="G6312" s="401"/>
      <c r="H6312" s="401"/>
      <c r="I6312" s="401"/>
      <c r="J6312" s="194"/>
      <c r="K6312" s="194"/>
      <c r="L6312" s="195"/>
      <c r="M6312" s="196"/>
      <c r="N6312" s="197"/>
      <c r="O6312" s="197"/>
      <c r="P6312" s="231"/>
    </row>
    <row r="6313" spans="2:16">
      <c r="B6313" s="351"/>
      <c r="C6313" s="435"/>
      <c r="D6313" s="399"/>
      <c r="E6313" s="400"/>
      <c r="G6313" s="401"/>
      <c r="H6313" s="401"/>
      <c r="I6313" s="401"/>
      <c r="J6313" s="194"/>
      <c r="K6313" s="194"/>
      <c r="L6313" s="195"/>
      <c r="M6313" s="196"/>
      <c r="N6313" s="197"/>
      <c r="O6313" s="197"/>
      <c r="P6313" s="231"/>
    </row>
    <row r="6314" spans="2:16">
      <c r="B6314" s="351"/>
      <c r="C6314" s="435"/>
      <c r="D6314" s="399"/>
      <c r="E6314" s="400"/>
      <c r="G6314" s="401"/>
      <c r="H6314" s="401"/>
      <c r="I6314" s="401"/>
      <c r="J6314" s="194"/>
      <c r="K6314" s="194"/>
      <c r="L6314" s="195"/>
      <c r="M6314" s="196"/>
      <c r="N6314" s="197"/>
      <c r="O6314" s="197"/>
      <c r="P6314" s="231"/>
    </row>
    <row r="6315" spans="2:16">
      <c r="B6315" s="351"/>
      <c r="C6315" s="435"/>
      <c r="D6315" s="399"/>
      <c r="E6315" s="400"/>
      <c r="G6315" s="401"/>
      <c r="H6315" s="401"/>
      <c r="I6315" s="401"/>
      <c r="J6315" s="194"/>
      <c r="K6315" s="194"/>
      <c r="L6315" s="195"/>
      <c r="M6315" s="196"/>
      <c r="N6315" s="197"/>
      <c r="O6315" s="197"/>
      <c r="P6315" s="231"/>
    </row>
    <row r="6316" spans="2:16">
      <c r="B6316" s="351"/>
      <c r="C6316" s="435"/>
      <c r="D6316" s="399"/>
      <c r="E6316" s="400"/>
      <c r="G6316" s="401"/>
      <c r="H6316" s="401"/>
      <c r="I6316" s="401"/>
      <c r="J6316" s="194"/>
      <c r="K6316" s="194"/>
      <c r="L6316" s="195"/>
      <c r="M6316" s="196"/>
      <c r="N6316" s="197"/>
      <c r="O6316" s="197"/>
      <c r="P6316" s="231"/>
    </row>
    <row r="6317" spans="2:16">
      <c r="B6317" s="351"/>
      <c r="C6317" s="435"/>
      <c r="D6317" s="399"/>
      <c r="E6317" s="400"/>
      <c r="G6317" s="401"/>
      <c r="H6317" s="401"/>
      <c r="I6317" s="401"/>
      <c r="J6317" s="194"/>
      <c r="K6317" s="194"/>
      <c r="L6317" s="195"/>
      <c r="M6317" s="196"/>
      <c r="N6317" s="197"/>
      <c r="O6317" s="197"/>
      <c r="P6317" s="231"/>
    </row>
    <row r="6318" spans="2:16">
      <c r="B6318" s="351"/>
      <c r="C6318" s="435"/>
      <c r="D6318" s="399"/>
      <c r="E6318" s="400"/>
      <c r="G6318" s="401"/>
      <c r="H6318" s="401"/>
      <c r="I6318" s="401"/>
      <c r="J6318" s="194"/>
      <c r="K6318" s="194"/>
      <c r="L6318" s="195"/>
      <c r="M6318" s="196"/>
      <c r="N6318" s="197"/>
      <c r="O6318" s="197"/>
      <c r="P6318" s="231"/>
    </row>
    <row r="6319" spans="2:16">
      <c r="B6319" s="351"/>
      <c r="C6319" s="435"/>
      <c r="D6319" s="399"/>
      <c r="E6319" s="400"/>
      <c r="G6319" s="401"/>
      <c r="H6319" s="401"/>
      <c r="I6319" s="401"/>
      <c r="J6319" s="194"/>
      <c r="K6319" s="194"/>
      <c r="L6319" s="195"/>
      <c r="M6319" s="196"/>
      <c r="N6319" s="197"/>
      <c r="O6319" s="197"/>
      <c r="P6319" s="231"/>
    </row>
    <row r="6320" spans="2:16">
      <c r="B6320" s="351"/>
      <c r="C6320" s="435"/>
      <c r="D6320" s="399"/>
      <c r="E6320" s="400"/>
      <c r="G6320" s="401"/>
      <c r="H6320" s="401"/>
      <c r="I6320" s="401"/>
      <c r="J6320" s="194"/>
      <c r="K6320" s="194"/>
      <c r="L6320" s="195"/>
      <c r="M6320" s="196"/>
      <c r="N6320" s="197"/>
      <c r="O6320" s="197"/>
      <c r="P6320" s="231"/>
    </row>
    <row r="6321" spans="2:16">
      <c r="B6321" s="351"/>
      <c r="C6321" s="435"/>
      <c r="D6321" s="399"/>
      <c r="E6321" s="400"/>
      <c r="G6321" s="401"/>
      <c r="H6321" s="401"/>
      <c r="I6321" s="401"/>
      <c r="J6321" s="194"/>
      <c r="K6321" s="194"/>
      <c r="L6321" s="195"/>
      <c r="M6321" s="196"/>
      <c r="N6321" s="197"/>
      <c r="O6321" s="197"/>
      <c r="P6321" s="231"/>
    </row>
    <row r="6322" spans="2:16">
      <c r="B6322" s="351"/>
      <c r="C6322" s="435"/>
      <c r="D6322" s="399"/>
      <c r="E6322" s="400"/>
      <c r="G6322" s="401"/>
      <c r="H6322" s="401"/>
      <c r="I6322" s="401"/>
      <c r="J6322" s="194"/>
      <c r="K6322" s="194"/>
      <c r="L6322" s="195"/>
      <c r="M6322" s="196"/>
      <c r="N6322" s="197"/>
      <c r="O6322" s="197"/>
      <c r="P6322" s="231"/>
    </row>
    <row r="6323" spans="2:16">
      <c r="B6323" s="351"/>
      <c r="C6323" s="435"/>
      <c r="D6323" s="399"/>
      <c r="E6323" s="400"/>
      <c r="G6323" s="401"/>
      <c r="H6323" s="401"/>
      <c r="I6323" s="401"/>
      <c r="J6323" s="194"/>
      <c r="K6323" s="194"/>
      <c r="L6323" s="195"/>
      <c r="M6323" s="196"/>
      <c r="N6323" s="197"/>
      <c r="O6323" s="197"/>
      <c r="P6323" s="231"/>
    </row>
    <row r="6324" spans="2:16">
      <c r="B6324" s="351"/>
      <c r="C6324" s="435"/>
      <c r="D6324" s="399"/>
      <c r="E6324" s="400"/>
      <c r="G6324" s="401"/>
      <c r="H6324" s="401"/>
      <c r="I6324" s="401"/>
      <c r="J6324" s="194"/>
      <c r="K6324" s="194"/>
      <c r="L6324" s="195"/>
      <c r="M6324" s="196"/>
      <c r="N6324" s="197"/>
      <c r="O6324" s="197"/>
      <c r="P6324" s="231"/>
    </row>
    <row r="6325" spans="2:16">
      <c r="B6325" s="351"/>
      <c r="C6325" s="435"/>
      <c r="D6325" s="399"/>
      <c r="E6325" s="400"/>
      <c r="G6325" s="401"/>
      <c r="H6325" s="401"/>
      <c r="I6325" s="401"/>
      <c r="J6325" s="194"/>
      <c r="K6325" s="194"/>
      <c r="L6325" s="195"/>
      <c r="M6325" s="196"/>
      <c r="N6325" s="197"/>
      <c r="O6325" s="197"/>
      <c r="P6325" s="231"/>
    </row>
    <row r="6326" spans="2:16">
      <c r="B6326" s="351"/>
      <c r="C6326" s="435"/>
      <c r="D6326" s="399"/>
      <c r="E6326" s="400"/>
      <c r="G6326" s="401"/>
      <c r="H6326" s="401"/>
      <c r="I6326" s="401"/>
      <c r="J6326" s="194"/>
      <c r="K6326" s="194"/>
      <c r="L6326" s="195"/>
      <c r="M6326" s="196"/>
      <c r="N6326" s="197"/>
      <c r="O6326" s="197"/>
      <c r="P6326" s="231"/>
    </row>
    <row r="6327" spans="2:16">
      <c r="B6327" s="351"/>
      <c r="C6327" s="435"/>
      <c r="D6327" s="399"/>
      <c r="E6327" s="400"/>
      <c r="G6327" s="401"/>
      <c r="H6327" s="401"/>
      <c r="I6327" s="401"/>
      <c r="J6327" s="194"/>
      <c r="K6327" s="194"/>
      <c r="L6327" s="195"/>
      <c r="M6327" s="196"/>
      <c r="N6327" s="197"/>
      <c r="O6327" s="197"/>
      <c r="P6327" s="231"/>
    </row>
    <row r="6328" spans="2:16">
      <c r="B6328" s="351"/>
      <c r="C6328" s="435"/>
      <c r="D6328" s="399"/>
      <c r="E6328" s="400"/>
      <c r="G6328" s="401"/>
      <c r="H6328" s="401"/>
      <c r="I6328" s="401"/>
      <c r="J6328" s="194"/>
      <c r="K6328" s="194"/>
      <c r="L6328" s="195"/>
      <c r="M6328" s="196"/>
      <c r="N6328" s="197"/>
      <c r="O6328" s="197"/>
      <c r="P6328" s="231"/>
    </row>
    <row r="6329" spans="2:16">
      <c r="B6329" s="351"/>
      <c r="C6329" s="435"/>
      <c r="D6329" s="399"/>
      <c r="E6329" s="400"/>
      <c r="G6329" s="401"/>
      <c r="H6329" s="401"/>
      <c r="I6329" s="401"/>
      <c r="J6329" s="194"/>
      <c r="K6329" s="194"/>
      <c r="L6329" s="195"/>
      <c r="M6329" s="196"/>
      <c r="N6329" s="197"/>
      <c r="O6329" s="197"/>
      <c r="P6329" s="231"/>
    </row>
    <row r="6330" spans="2:16">
      <c r="B6330" s="351"/>
      <c r="C6330" s="435"/>
      <c r="D6330" s="399"/>
      <c r="E6330" s="400"/>
      <c r="G6330" s="401"/>
      <c r="H6330" s="401"/>
      <c r="I6330" s="401"/>
      <c r="J6330" s="194"/>
      <c r="K6330" s="194"/>
      <c r="L6330" s="195"/>
      <c r="M6330" s="196"/>
      <c r="N6330" s="197"/>
      <c r="O6330" s="197"/>
      <c r="P6330" s="231"/>
    </row>
    <row r="6331" spans="2:16">
      <c r="B6331" s="351"/>
      <c r="C6331" s="435"/>
      <c r="D6331" s="399"/>
      <c r="E6331" s="400"/>
      <c r="G6331" s="401"/>
      <c r="H6331" s="401"/>
      <c r="I6331" s="401"/>
      <c r="J6331" s="194"/>
      <c r="K6331" s="194"/>
      <c r="L6331" s="195"/>
      <c r="M6331" s="196"/>
      <c r="N6331" s="197"/>
      <c r="O6331" s="197"/>
      <c r="P6331" s="231"/>
    </row>
    <row r="6332" spans="2:16">
      <c r="B6332" s="351"/>
      <c r="C6332" s="435"/>
      <c r="D6332" s="399"/>
      <c r="E6332" s="400"/>
      <c r="G6332" s="401"/>
      <c r="H6332" s="401"/>
      <c r="I6332" s="401"/>
      <c r="J6332" s="194"/>
      <c r="K6332" s="194"/>
      <c r="L6332" s="195"/>
      <c r="M6332" s="196"/>
      <c r="N6332" s="197"/>
      <c r="O6332" s="197"/>
      <c r="P6332" s="231"/>
    </row>
    <row r="6333" spans="2:16">
      <c r="B6333" s="351"/>
      <c r="C6333" s="435"/>
      <c r="D6333" s="399"/>
      <c r="E6333" s="400"/>
      <c r="G6333" s="401"/>
      <c r="H6333" s="401"/>
      <c r="I6333" s="401"/>
      <c r="J6333" s="194"/>
      <c r="K6333" s="194"/>
      <c r="L6333" s="195"/>
      <c r="M6333" s="196"/>
      <c r="N6333" s="197"/>
      <c r="O6333" s="197"/>
      <c r="P6333" s="231"/>
    </row>
    <row r="6334" spans="2:16">
      <c r="B6334" s="351"/>
      <c r="C6334" s="435"/>
      <c r="D6334" s="399"/>
      <c r="E6334" s="400"/>
      <c r="G6334" s="401"/>
      <c r="H6334" s="401"/>
      <c r="I6334" s="401"/>
      <c r="J6334" s="194"/>
      <c r="K6334" s="194"/>
      <c r="L6334" s="195"/>
      <c r="M6334" s="196"/>
      <c r="N6334" s="197"/>
      <c r="O6334" s="197"/>
      <c r="P6334" s="231"/>
    </row>
    <row r="6335" spans="2:16">
      <c r="B6335" s="351"/>
      <c r="C6335" s="435"/>
      <c r="D6335" s="399"/>
      <c r="E6335" s="400"/>
      <c r="G6335" s="401"/>
      <c r="H6335" s="401"/>
      <c r="I6335" s="401"/>
      <c r="J6335" s="194"/>
      <c r="K6335" s="194"/>
      <c r="L6335" s="195"/>
      <c r="M6335" s="196"/>
      <c r="N6335" s="197"/>
      <c r="O6335" s="197"/>
      <c r="P6335" s="231"/>
    </row>
    <row r="6336" spans="2:16">
      <c r="B6336" s="351"/>
      <c r="C6336" s="435"/>
      <c r="D6336" s="399"/>
      <c r="E6336" s="400"/>
      <c r="G6336" s="401"/>
      <c r="H6336" s="401"/>
      <c r="I6336" s="401"/>
      <c r="J6336" s="194"/>
      <c r="K6336" s="194"/>
      <c r="L6336" s="195"/>
      <c r="M6336" s="196"/>
      <c r="N6336" s="197"/>
      <c r="O6336" s="197"/>
      <c r="P6336" s="231"/>
    </row>
    <row r="6337" spans="2:16">
      <c r="B6337" s="351"/>
      <c r="C6337" s="435"/>
      <c r="D6337" s="399"/>
      <c r="E6337" s="400"/>
      <c r="G6337" s="401"/>
      <c r="H6337" s="401"/>
      <c r="I6337" s="401"/>
      <c r="J6337" s="194"/>
      <c r="K6337" s="194"/>
      <c r="L6337" s="195"/>
      <c r="M6337" s="196"/>
      <c r="N6337" s="197"/>
      <c r="O6337" s="197"/>
      <c r="P6337" s="231"/>
    </row>
    <row r="6338" spans="2:16">
      <c r="B6338" s="351"/>
      <c r="C6338" s="435"/>
      <c r="D6338" s="399"/>
      <c r="E6338" s="400"/>
      <c r="G6338" s="401"/>
      <c r="H6338" s="401"/>
      <c r="I6338" s="401"/>
      <c r="J6338" s="194"/>
      <c r="K6338" s="194"/>
      <c r="L6338" s="195"/>
      <c r="M6338" s="196"/>
      <c r="N6338" s="197"/>
      <c r="O6338" s="197"/>
      <c r="P6338" s="231"/>
    </row>
    <row r="6339" spans="2:16">
      <c r="B6339" s="351"/>
      <c r="C6339" s="435"/>
      <c r="D6339" s="399"/>
      <c r="E6339" s="400"/>
      <c r="G6339" s="401"/>
      <c r="H6339" s="401"/>
      <c r="I6339" s="401"/>
      <c r="J6339" s="194"/>
      <c r="K6339" s="194"/>
      <c r="L6339" s="195"/>
      <c r="M6339" s="196"/>
      <c r="N6339" s="197"/>
      <c r="O6339" s="197"/>
      <c r="P6339" s="231"/>
    </row>
    <row r="6340" spans="2:16">
      <c r="B6340" s="351"/>
      <c r="C6340" s="435"/>
      <c r="D6340" s="399"/>
      <c r="E6340" s="400"/>
      <c r="G6340" s="401"/>
      <c r="H6340" s="401"/>
      <c r="I6340" s="401"/>
      <c r="J6340" s="194"/>
      <c r="K6340" s="194"/>
      <c r="L6340" s="195"/>
      <c r="M6340" s="196"/>
      <c r="N6340" s="197"/>
      <c r="O6340" s="197"/>
      <c r="P6340" s="231"/>
    </row>
    <row r="6341" spans="2:16">
      <c r="B6341" s="351"/>
      <c r="C6341" s="435"/>
      <c r="D6341" s="399"/>
      <c r="E6341" s="400"/>
      <c r="G6341" s="401"/>
      <c r="H6341" s="401"/>
      <c r="I6341" s="401"/>
      <c r="J6341" s="194"/>
      <c r="K6341" s="194"/>
      <c r="L6341" s="195"/>
      <c r="M6341" s="196"/>
      <c r="N6341" s="197"/>
      <c r="O6341" s="197"/>
      <c r="P6341" s="231"/>
    </row>
    <row r="6342" spans="2:16">
      <c r="B6342" s="351"/>
      <c r="C6342" s="435"/>
      <c r="D6342" s="399"/>
      <c r="E6342" s="400"/>
      <c r="G6342" s="401"/>
      <c r="H6342" s="401"/>
      <c r="I6342" s="401"/>
      <c r="J6342" s="194"/>
      <c r="K6342" s="194"/>
      <c r="L6342" s="195"/>
      <c r="M6342" s="196"/>
      <c r="N6342" s="197"/>
      <c r="O6342" s="197"/>
      <c r="P6342" s="231"/>
    </row>
    <row r="6343" spans="2:16">
      <c r="B6343" s="351"/>
      <c r="C6343" s="435"/>
      <c r="D6343" s="399"/>
      <c r="E6343" s="400"/>
      <c r="G6343" s="401"/>
      <c r="H6343" s="401"/>
      <c r="I6343" s="401"/>
      <c r="J6343" s="194"/>
      <c r="K6343" s="194"/>
      <c r="L6343" s="195"/>
      <c r="M6343" s="196"/>
      <c r="N6343" s="197"/>
      <c r="O6343" s="197"/>
      <c r="P6343" s="231"/>
    </row>
    <row r="6344" spans="2:16">
      <c r="B6344" s="351"/>
      <c r="C6344" s="435"/>
      <c r="D6344" s="399"/>
      <c r="E6344" s="400"/>
      <c r="G6344" s="401"/>
      <c r="H6344" s="401"/>
      <c r="I6344" s="401"/>
      <c r="J6344" s="194"/>
      <c r="K6344" s="194"/>
      <c r="L6344" s="195"/>
      <c r="M6344" s="196"/>
      <c r="N6344" s="197"/>
      <c r="O6344" s="197"/>
      <c r="P6344" s="231"/>
    </row>
    <row r="6345" spans="2:16">
      <c r="B6345" s="351"/>
      <c r="C6345" s="435"/>
      <c r="D6345" s="399"/>
      <c r="E6345" s="400"/>
      <c r="G6345" s="401"/>
      <c r="H6345" s="401"/>
      <c r="I6345" s="401"/>
      <c r="J6345" s="194"/>
      <c r="K6345" s="194"/>
      <c r="L6345" s="195"/>
      <c r="M6345" s="196"/>
      <c r="N6345" s="197"/>
      <c r="O6345" s="197"/>
      <c r="P6345" s="231"/>
    </row>
    <row r="6346" spans="2:16">
      <c r="B6346" s="351"/>
      <c r="C6346" s="435"/>
      <c r="D6346" s="399"/>
      <c r="E6346" s="400"/>
      <c r="G6346" s="401"/>
      <c r="H6346" s="401"/>
      <c r="I6346" s="401"/>
      <c r="J6346" s="194"/>
      <c r="K6346" s="194"/>
      <c r="L6346" s="195"/>
      <c r="M6346" s="196"/>
      <c r="N6346" s="197"/>
      <c r="O6346" s="197"/>
      <c r="P6346" s="231"/>
    </row>
    <row r="6347" spans="2:16">
      <c r="B6347" s="351"/>
      <c r="C6347" s="435"/>
      <c r="D6347" s="399"/>
      <c r="E6347" s="400"/>
      <c r="G6347" s="401"/>
      <c r="H6347" s="401"/>
      <c r="I6347" s="401"/>
      <c r="J6347" s="194"/>
      <c r="K6347" s="194"/>
      <c r="L6347" s="195"/>
      <c r="M6347" s="196"/>
      <c r="N6347" s="197"/>
      <c r="O6347" s="197"/>
      <c r="P6347" s="231"/>
    </row>
    <row r="6348" spans="2:16">
      <c r="B6348" s="351"/>
      <c r="C6348" s="435"/>
      <c r="D6348" s="399"/>
      <c r="E6348" s="400"/>
      <c r="G6348" s="401"/>
      <c r="H6348" s="401"/>
      <c r="I6348" s="401"/>
      <c r="J6348" s="194"/>
      <c r="K6348" s="194"/>
      <c r="L6348" s="195"/>
      <c r="M6348" s="196"/>
      <c r="N6348" s="197"/>
      <c r="O6348" s="197"/>
      <c r="P6348" s="231"/>
    </row>
    <row r="6349" spans="2:16">
      <c r="B6349" s="351"/>
      <c r="C6349" s="435"/>
      <c r="D6349" s="399"/>
      <c r="E6349" s="400"/>
      <c r="G6349" s="401"/>
      <c r="H6349" s="401"/>
      <c r="I6349" s="401"/>
      <c r="J6349" s="194"/>
      <c r="K6349" s="194"/>
      <c r="L6349" s="195"/>
      <c r="M6349" s="196"/>
      <c r="N6349" s="197"/>
      <c r="O6349" s="197"/>
      <c r="P6349" s="231"/>
    </row>
    <row r="6350" spans="2:16">
      <c r="B6350" s="351"/>
      <c r="C6350" s="435"/>
      <c r="D6350" s="399"/>
      <c r="E6350" s="400"/>
      <c r="G6350" s="401"/>
      <c r="H6350" s="401"/>
      <c r="I6350" s="401"/>
      <c r="J6350" s="194"/>
      <c r="K6350" s="194"/>
      <c r="L6350" s="195"/>
      <c r="M6350" s="196"/>
      <c r="N6350" s="197"/>
      <c r="O6350" s="197"/>
      <c r="P6350" s="231"/>
    </row>
    <row r="6351" spans="2:16">
      <c r="B6351" s="351"/>
      <c r="C6351" s="435"/>
      <c r="D6351" s="399"/>
      <c r="E6351" s="400"/>
      <c r="G6351" s="401"/>
      <c r="H6351" s="401"/>
      <c r="I6351" s="401"/>
      <c r="J6351" s="194"/>
      <c r="K6351" s="194"/>
      <c r="L6351" s="195"/>
      <c r="M6351" s="196"/>
      <c r="N6351" s="197"/>
      <c r="O6351" s="197"/>
      <c r="P6351" s="231"/>
    </row>
    <row r="6352" spans="2:16">
      <c r="B6352" s="351"/>
      <c r="C6352" s="435"/>
      <c r="D6352" s="399"/>
      <c r="E6352" s="400"/>
      <c r="G6352" s="401"/>
      <c r="H6352" s="401"/>
      <c r="I6352" s="401"/>
      <c r="J6352" s="194"/>
      <c r="K6352" s="194"/>
      <c r="L6352" s="195"/>
      <c r="M6352" s="196"/>
      <c r="N6352" s="197"/>
      <c r="O6352" s="197"/>
      <c r="P6352" s="231"/>
    </row>
    <row r="6353" spans="2:16">
      <c r="B6353" s="351"/>
      <c r="C6353" s="435"/>
      <c r="D6353" s="399"/>
      <c r="E6353" s="400"/>
      <c r="G6353" s="401"/>
      <c r="H6353" s="401"/>
      <c r="I6353" s="401"/>
      <c r="J6353" s="194"/>
      <c r="K6353" s="194"/>
      <c r="L6353" s="195"/>
      <c r="M6353" s="196"/>
      <c r="N6353" s="197"/>
      <c r="O6353" s="197"/>
      <c r="P6353" s="231"/>
    </row>
    <row r="6354" spans="2:16">
      <c r="B6354" s="351"/>
      <c r="C6354" s="435"/>
      <c r="D6354" s="399"/>
      <c r="E6354" s="400"/>
      <c r="G6354" s="401"/>
      <c r="H6354" s="401"/>
      <c r="I6354" s="401"/>
      <c r="J6354" s="194"/>
      <c r="K6354" s="194"/>
      <c r="L6354" s="195"/>
      <c r="M6354" s="196"/>
      <c r="N6354" s="197"/>
      <c r="O6354" s="197"/>
      <c r="P6354" s="231"/>
    </row>
    <row r="6355" spans="2:16">
      <c r="B6355" s="351"/>
      <c r="C6355" s="435"/>
      <c r="D6355" s="399"/>
      <c r="E6355" s="400"/>
      <c r="G6355" s="401"/>
      <c r="H6355" s="401"/>
      <c r="I6355" s="401"/>
      <c r="J6355" s="194"/>
      <c r="K6355" s="194"/>
      <c r="L6355" s="195"/>
      <c r="M6355" s="196"/>
      <c r="N6355" s="197"/>
      <c r="O6355" s="197"/>
      <c r="P6355" s="231"/>
    </row>
    <row r="6356" spans="2:16">
      <c r="B6356" s="351"/>
      <c r="C6356" s="435"/>
      <c r="D6356" s="399"/>
      <c r="E6356" s="400"/>
      <c r="G6356" s="401"/>
      <c r="H6356" s="401"/>
      <c r="I6356" s="401"/>
      <c r="J6356" s="194"/>
      <c r="K6356" s="194"/>
      <c r="L6356" s="195"/>
      <c r="M6356" s="196"/>
      <c r="N6356" s="197"/>
      <c r="O6356" s="197"/>
      <c r="P6356" s="231"/>
    </row>
    <row r="6357" spans="2:16">
      <c r="B6357" s="351"/>
      <c r="C6357" s="435"/>
      <c r="D6357" s="399"/>
      <c r="E6357" s="400"/>
      <c r="G6357" s="401"/>
      <c r="H6357" s="401"/>
      <c r="I6357" s="401"/>
      <c r="J6357" s="194"/>
      <c r="K6357" s="194"/>
      <c r="L6357" s="195"/>
      <c r="M6357" s="196"/>
      <c r="N6357" s="197"/>
      <c r="O6357" s="197"/>
      <c r="P6357" s="231"/>
    </row>
    <row r="6358" spans="2:16">
      <c r="B6358" s="351"/>
      <c r="C6358" s="435"/>
      <c r="D6358" s="399"/>
      <c r="E6358" s="400"/>
      <c r="G6358" s="401"/>
      <c r="H6358" s="401"/>
      <c r="I6358" s="401"/>
      <c r="J6358" s="194"/>
      <c r="K6358" s="194"/>
      <c r="L6358" s="195"/>
      <c r="M6358" s="196"/>
      <c r="N6358" s="197"/>
      <c r="O6358" s="197"/>
      <c r="P6358" s="231"/>
    </row>
    <row r="6359" spans="2:16">
      <c r="B6359" s="351"/>
      <c r="C6359" s="435"/>
      <c r="D6359" s="399"/>
      <c r="E6359" s="400"/>
      <c r="G6359" s="401"/>
      <c r="H6359" s="401"/>
      <c r="I6359" s="401"/>
      <c r="J6359" s="194"/>
      <c r="K6359" s="194"/>
      <c r="L6359" s="195"/>
      <c r="M6359" s="196"/>
      <c r="N6359" s="197"/>
      <c r="O6359" s="197"/>
      <c r="P6359" s="231"/>
    </row>
    <row r="6360" spans="2:16">
      <c r="B6360" s="351"/>
      <c r="C6360" s="435"/>
      <c r="D6360" s="399"/>
      <c r="E6360" s="400"/>
      <c r="G6360" s="401"/>
      <c r="H6360" s="401"/>
      <c r="I6360" s="401"/>
      <c r="J6360" s="194"/>
      <c r="K6360" s="194"/>
      <c r="L6360" s="195"/>
      <c r="M6360" s="196"/>
      <c r="N6360" s="197"/>
      <c r="O6360" s="197"/>
      <c r="P6360" s="231"/>
    </row>
    <row r="6361" spans="2:16">
      <c r="B6361" s="351"/>
      <c r="C6361" s="435"/>
      <c r="D6361" s="399"/>
      <c r="E6361" s="400"/>
      <c r="G6361" s="401"/>
      <c r="H6361" s="401"/>
      <c r="I6361" s="401"/>
      <c r="J6361" s="194"/>
      <c r="K6361" s="194"/>
      <c r="L6361" s="195"/>
      <c r="M6361" s="196"/>
      <c r="N6361" s="197"/>
      <c r="O6361" s="197"/>
      <c r="P6361" s="231"/>
    </row>
    <row r="6362" spans="2:16">
      <c r="B6362" s="351"/>
      <c r="C6362" s="435"/>
      <c r="D6362" s="399"/>
      <c r="E6362" s="400"/>
      <c r="G6362" s="401"/>
      <c r="H6362" s="401"/>
      <c r="I6362" s="401"/>
      <c r="J6362" s="194"/>
      <c r="K6362" s="194"/>
      <c r="L6362" s="195"/>
      <c r="M6362" s="196"/>
      <c r="N6362" s="197"/>
      <c r="O6362" s="197"/>
      <c r="P6362" s="231"/>
    </row>
    <row r="6363" spans="2:16">
      <c r="B6363" s="351"/>
      <c r="C6363" s="435"/>
      <c r="D6363" s="399"/>
      <c r="E6363" s="400"/>
      <c r="G6363" s="401"/>
      <c r="H6363" s="401"/>
      <c r="I6363" s="401"/>
      <c r="J6363" s="194"/>
      <c r="K6363" s="194"/>
      <c r="L6363" s="195"/>
      <c r="M6363" s="196"/>
      <c r="N6363" s="197"/>
      <c r="O6363" s="197"/>
      <c r="P6363" s="231"/>
    </row>
    <row r="6364" spans="2:16">
      <c r="B6364" s="351"/>
      <c r="C6364" s="435"/>
      <c r="D6364" s="399"/>
      <c r="E6364" s="400"/>
      <c r="G6364" s="401"/>
      <c r="H6364" s="401"/>
      <c r="I6364" s="401"/>
      <c r="J6364" s="194"/>
      <c r="K6364" s="194"/>
      <c r="L6364" s="195"/>
      <c r="M6364" s="196"/>
      <c r="N6364" s="197"/>
      <c r="O6364" s="197"/>
      <c r="P6364" s="231"/>
    </row>
    <row r="6365" spans="2:16">
      <c r="B6365" s="351"/>
      <c r="C6365" s="435"/>
      <c r="D6365" s="399"/>
      <c r="E6365" s="400"/>
      <c r="G6365" s="401"/>
      <c r="H6365" s="401"/>
      <c r="I6365" s="401"/>
      <c r="J6365" s="194"/>
      <c r="K6365" s="194"/>
      <c r="L6365" s="195"/>
      <c r="M6365" s="196"/>
      <c r="N6365" s="197"/>
      <c r="O6365" s="197"/>
      <c r="P6365" s="231"/>
    </row>
    <row r="6366" spans="2:16">
      <c r="B6366" s="351"/>
      <c r="C6366" s="435"/>
      <c r="D6366" s="399"/>
      <c r="E6366" s="400"/>
      <c r="G6366" s="401"/>
      <c r="H6366" s="401"/>
      <c r="I6366" s="401"/>
      <c r="J6366" s="194"/>
      <c r="K6366" s="194"/>
      <c r="L6366" s="195"/>
      <c r="M6366" s="196"/>
      <c r="N6366" s="197"/>
      <c r="O6366" s="197"/>
      <c r="P6366" s="231"/>
    </row>
    <row r="6367" spans="2:16">
      <c r="B6367" s="351"/>
      <c r="C6367" s="435"/>
      <c r="D6367" s="399"/>
      <c r="E6367" s="400"/>
      <c r="G6367" s="401"/>
      <c r="H6367" s="401"/>
      <c r="I6367" s="401"/>
      <c r="J6367" s="194"/>
      <c r="K6367" s="194"/>
      <c r="L6367" s="195"/>
      <c r="M6367" s="196"/>
      <c r="N6367" s="197"/>
      <c r="O6367" s="197"/>
      <c r="P6367" s="231"/>
    </row>
    <row r="6368" spans="2:16">
      <c r="B6368" s="351"/>
      <c r="C6368" s="435"/>
      <c r="D6368" s="399"/>
      <c r="E6368" s="400"/>
      <c r="G6368" s="401"/>
      <c r="H6368" s="401"/>
      <c r="I6368" s="401"/>
      <c r="J6368" s="194"/>
      <c r="K6368" s="194"/>
      <c r="L6368" s="195"/>
      <c r="M6368" s="196"/>
      <c r="N6368" s="197"/>
      <c r="O6368" s="197"/>
      <c r="P6368" s="231"/>
    </row>
    <row r="6369" spans="2:16">
      <c r="B6369" s="351"/>
      <c r="C6369" s="435"/>
      <c r="D6369" s="399"/>
      <c r="E6369" s="400"/>
      <c r="G6369" s="401"/>
      <c r="H6369" s="401"/>
      <c r="I6369" s="401"/>
      <c r="J6369" s="194"/>
      <c r="K6369" s="194"/>
      <c r="L6369" s="195"/>
      <c r="M6369" s="196"/>
      <c r="N6369" s="197"/>
      <c r="O6369" s="197"/>
      <c r="P6369" s="231"/>
    </row>
    <row r="6370" spans="2:16">
      <c r="B6370" s="351"/>
      <c r="C6370" s="435"/>
      <c r="D6370" s="399"/>
      <c r="E6370" s="400"/>
      <c r="G6370" s="401"/>
      <c r="H6370" s="401"/>
      <c r="I6370" s="401"/>
      <c r="J6370" s="194"/>
      <c r="K6370" s="194"/>
      <c r="L6370" s="195"/>
      <c r="M6370" s="196"/>
      <c r="N6370" s="197"/>
      <c r="O6370" s="197"/>
      <c r="P6370" s="231"/>
    </row>
    <row r="6371" spans="2:16">
      <c r="B6371" s="351"/>
      <c r="C6371" s="435"/>
      <c r="D6371" s="399"/>
      <c r="E6371" s="400"/>
      <c r="G6371" s="401"/>
      <c r="H6371" s="401"/>
      <c r="I6371" s="401"/>
      <c r="J6371" s="194"/>
      <c r="K6371" s="194"/>
      <c r="L6371" s="195"/>
      <c r="M6371" s="196"/>
      <c r="N6371" s="197"/>
      <c r="O6371" s="197"/>
      <c r="P6371" s="231"/>
    </row>
    <row r="6372" spans="2:16">
      <c r="B6372" s="351"/>
      <c r="C6372" s="435"/>
      <c r="D6372" s="399"/>
      <c r="E6372" s="400"/>
      <c r="G6372" s="401"/>
      <c r="H6372" s="401"/>
      <c r="I6372" s="401"/>
      <c r="J6372" s="194"/>
      <c r="K6372" s="194"/>
      <c r="L6372" s="195"/>
      <c r="M6372" s="196"/>
      <c r="N6372" s="197"/>
      <c r="O6372" s="197"/>
      <c r="P6372" s="231"/>
    </row>
    <row r="6373" spans="2:16">
      <c r="B6373" s="351"/>
      <c r="C6373" s="435"/>
      <c r="D6373" s="399"/>
      <c r="E6373" s="400"/>
      <c r="G6373" s="401"/>
      <c r="H6373" s="401"/>
      <c r="I6373" s="401"/>
      <c r="J6373" s="194"/>
      <c r="K6373" s="194"/>
      <c r="L6373" s="195"/>
      <c r="M6373" s="196"/>
      <c r="N6373" s="197"/>
      <c r="O6373" s="197"/>
      <c r="P6373" s="231"/>
    </row>
    <row r="6374" spans="2:16">
      <c r="B6374" s="351"/>
      <c r="C6374" s="435"/>
      <c r="D6374" s="399"/>
      <c r="E6374" s="400"/>
      <c r="G6374" s="401"/>
      <c r="H6374" s="401"/>
      <c r="I6374" s="401"/>
      <c r="J6374" s="194"/>
      <c r="K6374" s="194"/>
      <c r="L6374" s="195"/>
      <c r="M6374" s="196"/>
      <c r="N6374" s="197"/>
      <c r="O6374" s="197"/>
      <c r="P6374" s="231"/>
    </row>
    <row r="6375" spans="2:16">
      <c r="B6375" s="351"/>
      <c r="C6375" s="435"/>
      <c r="D6375" s="399"/>
      <c r="E6375" s="400"/>
      <c r="G6375" s="401"/>
      <c r="H6375" s="401"/>
      <c r="I6375" s="401"/>
      <c r="J6375" s="194"/>
      <c r="K6375" s="194"/>
      <c r="L6375" s="195"/>
      <c r="M6375" s="196"/>
      <c r="N6375" s="197"/>
      <c r="O6375" s="197"/>
      <c r="P6375" s="231"/>
    </row>
    <row r="6376" spans="2:16">
      <c r="B6376" s="351"/>
      <c r="C6376" s="435"/>
      <c r="D6376" s="399"/>
      <c r="E6376" s="400"/>
      <c r="G6376" s="401"/>
      <c r="H6376" s="401"/>
      <c r="I6376" s="401"/>
      <c r="J6376" s="194"/>
      <c r="K6376" s="194"/>
      <c r="L6376" s="195"/>
      <c r="M6376" s="196"/>
      <c r="N6376" s="197"/>
      <c r="O6376" s="197"/>
      <c r="P6376" s="231"/>
    </row>
    <row r="6377" spans="2:16">
      <c r="B6377" s="351"/>
      <c r="C6377" s="435"/>
      <c r="D6377" s="399"/>
      <c r="E6377" s="400"/>
      <c r="G6377" s="401"/>
      <c r="H6377" s="401"/>
      <c r="I6377" s="401"/>
      <c r="J6377" s="194"/>
      <c r="K6377" s="194"/>
      <c r="L6377" s="195"/>
      <c r="M6377" s="196"/>
      <c r="N6377" s="197"/>
      <c r="O6377" s="197"/>
      <c r="P6377" s="231"/>
    </row>
    <row r="6378" spans="2:16">
      <c r="B6378" s="351"/>
      <c r="C6378" s="435"/>
      <c r="D6378" s="399"/>
      <c r="E6378" s="400"/>
      <c r="G6378" s="401"/>
      <c r="H6378" s="401"/>
      <c r="I6378" s="401"/>
      <c r="J6378" s="194"/>
      <c r="K6378" s="194"/>
      <c r="L6378" s="195"/>
      <c r="M6378" s="196"/>
      <c r="N6378" s="197"/>
      <c r="O6378" s="197"/>
      <c r="P6378" s="231"/>
    </row>
    <row r="6379" spans="2:16">
      <c r="B6379" s="351"/>
      <c r="C6379" s="435"/>
      <c r="D6379" s="399"/>
      <c r="E6379" s="400"/>
      <c r="G6379" s="401"/>
      <c r="H6379" s="401"/>
      <c r="I6379" s="401"/>
      <c r="J6379" s="194"/>
      <c r="K6379" s="194"/>
      <c r="L6379" s="195"/>
      <c r="M6379" s="196"/>
      <c r="N6379" s="197"/>
      <c r="O6379" s="197"/>
      <c r="P6379" s="231"/>
    </row>
    <row r="6380" spans="2:16">
      <c r="B6380" s="351"/>
      <c r="C6380" s="435"/>
      <c r="D6380" s="399"/>
      <c r="E6380" s="400"/>
      <c r="G6380" s="401"/>
      <c r="H6380" s="401"/>
      <c r="I6380" s="401"/>
      <c r="J6380" s="194"/>
      <c r="K6380" s="194"/>
      <c r="L6380" s="195"/>
      <c r="M6380" s="196"/>
      <c r="N6380" s="197"/>
      <c r="O6380" s="197"/>
      <c r="P6380" s="231"/>
    </row>
    <row r="6381" spans="2:16">
      <c r="B6381" s="351"/>
      <c r="C6381" s="435"/>
      <c r="D6381" s="399"/>
      <c r="E6381" s="400"/>
      <c r="G6381" s="401"/>
      <c r="H6381" s="401"/>
      <c r="I6381" s="401"/>
      <c r="J6381" s="194"/>
      <c r="K6381" s="194"/>
      <c r="L6381" s="195"/>
      <c r="M6381" s="196"/>
      <c r="N6381" s="197"/>
      <c r="O6381" s="197"/>
      <c r="P6381" s="231"/>
    </row>
    <row r="6382" spans="2:16">
      <c r="B6382" s="351"/>
      <c r="C6382" s="435"/>
      <c r="D6382" s="399"/>
      <c r="E6382" s="400"/>
      <c r="G6382" s="401"/>
      <c r="H6382" s="401"/>
      <c r="I6382" s="401"/>
      <c r="J6382" s="194"/>
      <c r="K6382" s="194"/>
      <c r="L6382" s="195"/>
      <c r="M6382" s="196"/>
      <c r="N6382" s="197"/>
      <c r="O6382" s="197"/>
      <c r="P6382" s="231"/>
    </row>
    <row r="6383" spans="2:16">
      <c r="B6383" s="402"/>
      <c r="C6383" s="435"/>
      <c r="D6383" s="404"/>
      <c r="E6383" s="405"/>
      <c r="G6383" s="406"/>
      <c r="H6383" s="406"/>
      <c r="I6383" s="406"/>
      <c r="J6383" s="194"/>
      <c r="K6383" s="194"/>
      <c r="L6383" s="195"/>
      <c r="M6383" s="196"/>
      <c r="N6383" s="197"/>
      <c r="O6383" s="197"/>
      <c r="P6383" s="221"/>
    </row>
    <row r="6384" spans="2:16">
      <c r="B6384" s="351"/>
      <c r="C6384" s="435"/>
      <c r="D6384" s="399"/>
      <c r="E6384" s="400"/>
      <c r="G6384" s="401"/>
      <c r="H6384" s="401"/>
      <c r="I6384" s="401"/>
      <c r="J6384" s="194"/>
      <c r="K6384" s="194"/>
      <c r="L6384" s="195"/>
      <c r="M6384" s="196"/>
      <c r="N6384" s="197"/>
      <c r="O6384" s="197"/>
      <c r="P6384" s="231"/>
    </row>
    <row r="6385" spans="2:16">
      <c r="B6385" s="351"/>
      <c r="C6385" s="435"/>
      <c r="D6385" s="399"/>
      <c r="E6385" s="400"/>
      <c r="G6385" s="401"/>
      <c r="H6385" s="401"/>
      <c r="I6385" s="401"/>
      <c r="J6385" s="194"/>
      <c r="K6385" s="194"/>
      <c r="L6385" s="195"/>
      <c r="M6385" s="196"/>
      <c r="N6385" s="197"/>
      <c r="O6385" s="197"/>
      <c r="P6385" s="231"/>
    </row>
    <row r="6386" spans="2:16">
      <c r="B6386" s="351"/>
      <c r="C6386" s="435"/>
      <c r="D6386" s="399"/>
      <c r="E6386" s="400"/>
      <c r="G6386" s="401"/>
      <c r="H6386" s="401"/>
      <c r="I6386" s="401"/>
      <c r="J6386" s="194"/>
      <c r="K6386" s="194"/>
      <c r="L6386" s="195"/>
      <c r="M6386" s="196"/>
      <c r="N6386" s="197"/>
      <c r="O6386" s="197"/>
      <c r="P6386" s="231"/>
    </row>
    <row r="6387" spans="2:16">
      <c r="B6387" s="351"/>
      <c r="C6387" s="435"/>
      <c r="D6387" s="399"/>
      <c r="E6387" s="400"/>
      <c r="G6387" s="401"/>
      <c r="H6387" s="401"/>
      <c r="I6387" s="401"/>
      <c r="J6387" s="194"/>
      <c r="K6387" s="194"/>
      <c r="L6387" s="195"/>
      <c r="M6387" s="196"/>
      <c r="N6387" s="197"/>
      <c r="O6387" s="197"/>
      <c r="P6387" s="231"/>
    </row>
    <row r="6388" spans="2:16">
      <c r="B6388" s="351"/>
      <c r="C6388" s="435"/>
      <c r="D6388" s="399"/>
      <c r="E6388" s="400"/>
      <c r="G6388" s="401"/>
      <c r="H6388" s="401"/>
      <c r="I6388" s="401"/>
      <c r="J6388" s="194"/>
      <c r="K6388" s="194"/>
      <c r="L6388" s="195"/>
      <c r="M6388" s="196"/>
      <c r="N6388" s="197"/>
      <c r="O6388" s="197"/>
      <c r="P6388" s="231"/>
    </row>
    <row r="6389" spans="2:16">
      <c r="B6389" s="351"/>
      <c r="C6389" s="435"/>
      <c r="D6389" s="399"/>
      <c r="E6389" s="400"/>
      <c r="G6389" s="401"/>
      <c r="H6389" s="401"/>
      <c r="I6389" s="401"/>
      <c r="J6389" s="194"/>
      <c r="K6389" s="194"/>
      <c r="L6389" s="195"/>
      <c r="M6389" s="196"/>
      <c r="N6389" s="197"/>
      <c r="O6389" s="197"/>
      <c r="P6389" s="231"/>
    </row>
    <row r="6390" spans="2:16">
      <c r="B6390" s="351"/>
      <c r="C6390" s="435"/>
      <c r="D6390" s="399"/>
      <c r="E6390" s="400"/>
      <c r="G6390" s="401"/>
      <c r="H6390" s="401"/>
      <c r="I6390" s="401"/>
      <c r="J6390" s="194"/>
      <c r="K6390" s="194"/>
      <c r="L6390" s="195"/>
      <c r="M6390" s="196"/>
      <c r="N6390" s="197"/>
      <c r="O6390" s="197"/>
      <c r="P6390" s="231"/>
    </row>
    <row r="6391" spans="2:16">
      <c r="B6391" s="351"/>
      <c r="C6391" s="435"/>
      <c r="D6391" s="399"/>
      <c r="E6391" s="400"/>
      <c r="G6391" s="401"/>
      <c r="H6391" s="401"/>
      <c r="I6391" s="401"/>
      <c r="J6391" s="194"/>
      <c r="K6391" s="194"/>
      <c r="L6391" s="195"/>
      <c r="M6391" s="196"/>
      <c r="N6391" s="197"/>
      <c r="O6391" s="197"/>
      <c r="P6391" s="231"/>
    </row>
    <row r="6392" spans="2:16">
      <c r="B6392" s="351"/>
      <c r="C6392" s="435"/>
      <c r="D6392" s="399"/>
      <c r="E6392" s="400"/>
      <c r="G6392" s="401"/>
      <c r="H6392" s="401"/>
      <c r="I6392" s="401"/>
      <c r="J6392" s="194"/>
      <c r="K6392" s="194"/>
      <c r="L6392" s="195"/>
      <c r="M6392" s="196"/>
      <c r="N6392" s="197"/>
      <c r="O6392" s="197"/>
      <c r="P6392" s="231"/>
    </row>
    <row r="6393" spans="2:16">
      <c r="B6393" s="351"/>
      <c r="C6393" s="435"/>
      <c r="D6393" s="399"/>
      <c r="E6393" s="400"/>
      <c r="G6393" s="401"/>
      <c r="H6393" s="401"/>
      <c r="I6393" s="401"/>
      <c r="J6393" s="194"/>
      <c r="K6393" s="194"/>
      <c r="L6393" s="195"/>
      <c r="M6393" s="196"/>
      <c r="N6393" s="197"/>
      <c r="O6393" s="197"/>
      <c r="P6393" s="231"/>
    </row>
    <row r="6394" spans="2:16">
      <c r="B6394" s="351"/>
      <c r="C6394" s="435"/>
      <c r="D6394" s="399"/>
      <c r="E6394" s="400"/>
      <c r="G6394" s="401"/>
      <c r="H6394" s="401"/>
      <c r="I6394" s="401"/>
      <c r="J6394" s="194"/>
      <c r="K6394" s="194"/>
      <c r="L6394" s="195"/>
      <c r="M6394" s="196"/>
      <c r="N6394" s="197"/>
      <c r="O6394" s="197"/>
      <c r="P6394" s="231"/>
    </row>
    <row r="6395" spans="2:16">
      <c r="B6395" s="351"/>
      <c r="C6395" s="435"/>
      <c r="D6395" s="399"/>
      <c r="E6395" s="400"/>
      <c r="G6395" s="401"/>
      <c r="H6395" s="401"/>
      <c r="I6395" s="401"/>
      <c r="J6395" s="194"/>
      <c r="K6395" s="194"/>
      <c r="L6395" s="195"/>
      <c r="M6395" s="196"/>
      <c r="N6395" s="197"/>
      <c r="O6395" s="197"/>
      <c r="P6395" s="231"/>
    </row>
    <row r="6396" spans="2:16">
      <c r="B6396" s="351"/>
      <c r="C6396" s="435"/>
      <c r="D6396" s="399"/>
      <c r="E6396" s="400"/>
      <c r="G6396" s="401"/>
      <c r="H6396" s="401"/>
      <c r="I6396" s="401"/>
      <c r="J6396" s="194"/>
      <c r="K6396" s="194"/>
      <c r="L6396" s="195"/>
      <c r="M6396" s="196"/>
      <c r="N6396" s="197"/>
      <c r="O6396" s="197"/>
      <c r="P6396" s="231"/>
    </row>
    <row r="6397" spans="2:16">
      <c r="B6397" s="351"/>
      <c r="C6397" s="435"/>
      <c r="D6397" s="399"/>
      <c r="E6397" s="400"/>
      <c r="G6397" s="401"/>
      <c r="H6397" s="401"/>
      <c r="I6397" s="401"/>
      <c r="J6397" s="194"/>
      <c r="K6397" s="194"/>
      <c r="L6397" s="195"/>
      <c r="M6397" s="196"/>
      <c r="N6397" s="197"/>
      <c r="O6397" s="197"/>
      <c r="P6397" s="231"/>
    </row>
    <row r="6398" spans="2:16">
      <c r="B6398" s="351"/>
      <c r="C6398" s="435"/>
      <c r="D6398" s="399"/>
      <c r="E6398" s="400"/>
      <c r="G6398" s="401"/>
      <c r="H6398" s="401"/>
      <c r="I6398" s="401"/>
      <c r="J6398" s="194"/>
      <c r="K6398" s="194"/>
      <c r="L6398" s="195"/>
      <c r="M6398" s="196"/>
      <c r="N6398" s="197"/>
      <c r="O6398" s="197"/>
      <c r="P6398" s="231"/>
    </row>
    <row r="6399" spans="2:16">
      <c r="B6399" s="351"/>
      <c r="C6399" s="435"/>
      <c r="D6399" s="399"/>
      <c r="E6399" s="400"/>
      <c r="G6399" s="401"/>
      <c r="H6399" s="401"/>
      <c r="I6399" s="401"/>
      <c r="J6399" s="194"/>
      <c r="K6399" s="194"/>
      <c r="L6399" s="195"/>
      <c r="M6399" s="196"/>
      <c r="N6399" s="197"/>
      <c r="O6399" s="197"/>
      <c r="P6399" s="231"/>
    </row>
    <row r="6400" spans="2:16">
      <c r="B6400" s="351"/>
      <c r="C6400" s="435"/>
      <c r="D6400" s="399"/>
      <c r="E6400" s="400"/>
      <c r="G6400" s="401"/>
      <c r="H6400" s="401"/>
      <c r="I6400" s="401"/>
      <c r="J6400" s="194"/>
      <c r="K6400" s="194"/>
      <c r="L6400" s="195"/>
      <c r="M6400" s="196"/>
      <c r="N6400" s="197"/>
      <c r="O6400" s="197"/>
      <c r="P6400" s="231"/>
    </row>
    <row r="6401" spans="2:16">
      <c r="B6401" s="351"/>
      <c r="C6401" s="435"/>
      <c r="D6401" s="399"/>
      <c r="E6401" s="400"/>
      <c r="G6401" s="401"/>
      <c r="H6401" s="401"/>
      <c r="I6401" s="401"/>
      <c r="J6401" s="194"/>
      <c r="K6401" s="194"/>
      <c r="L6401" s="195"/>
      <c r="M6401" s="196"/>
      <c r="N6401" s="197"/>
      <c r="O6401" s="197"/>
      <c r="P6401" s="231"/>
    </row>
    <row r="6402" spans="2:16">
      <c r="B6402" s="351"/>
      <c r="C6402" s="435"/>
      <c r="D6402" s="399"/>
      <c r="E6402" s="400"/>
      <c r="G6402" s="401"/>
      <c r="H6402" s="401"/>
      <c r="I6402" s="401"/>
      <c r="J6402" s="194"/>
      <c r="K6402" s="194"/>
      <c r="L6402" s="195"/>
      <c r="M6402" s="196"/>
      <c r="N6402" s="197"/>
      <c r="O6402" s="197"/>
      <c r="P6402" s="231"/>
    </row>
    <row r="6403" spans="2:16">
      <c r="B6403" s="351"/>
      <c r="C6403" s="435"/>
      <c r="D6403" s="399"/>
      <c r="E6403" s="400"/>
      <c r="G6403" s="401"/>
      <c r="H6403" s="401"/>
      <c r="I6403" s="401"/>
      <c r="J6403" s="194"/>
      <c r="K6403" s="194"/>
      <c r="L6403" s="195"/>
      <c r="M6403" s="196"/>
      <c r="N6403" s="197"/>
      <c r="O6403" s="197"/>
      <c r="P6403" s="231"/>
    </row>
    <row r="6404" spans="2:16">
      <c r="B6404" s="351"/>
      <c r="C6404" s="435"/>
      <c r="D6404" s="399"/>
      <c r="E6404" s="400"/>
      <c r="G6404" s="401"/>
      <c r="H6404" s="401"/>
      <c r="I6404" s="401"/>
      <c r="J6404" s="194"/>
      <c r="K6404" s="194"/>
      <c r="L6404" s="195"/>
      <c r="M6404" s="196"/>
      <c r="N6404" s="197"/>
      <c r="O6404" s="197"/>
      <c r="P6404" s="231"/>
    </row>
    <row r="6405" spans="2:16">
      <c r="B6405" s="351"/>
      <c r="C6405" s="435"/>
      <c r="D6405" s="399"/>
      <c r="E6405" s="400"/>
      <c r="G6405" s="401"/>
      <c r="H6405" s="401"/>
      <c r="I6405" s="401"/>
      <c r="J6405" s="194"/>
      <c r="K6405" s="194"/>
      <c r="L6405" s="195"/>
      <c r="M6405" s="196"/>
      <c r="N6405" s="197"/>
      <c r="O6405" s="197"/>
      <c r="P6405" s="231"/>
    </row>
    <row r="6406" spans="2:16">
      <c r="B6406" s="351"/>
      <c r="C6406" s="435"/>
      <c r="D6406" s="399"/>
      <c r="E6406" s="400"/>
      <c r="G6406" s="401"/>
      <c r="H6406" s="401"/>
      <c r="I6406" s="401"/>
      <c r="J6406" s="194"/>
      <c r="K6406" s="194"/>
      <c r="L6406" s="195"/>
      <c r="M6406" s="196"/>
      <c r="N6406" s="197"/>
      <c r="O6406" s="197"/>
      <c r="P6406" s="231"/>
    </row>
    <row r="6407" spans="2:16">
      <c r="B6407" s="351"/>
      <c r="C6407" s="435"/>
      <c r="D6407" s="399"/>
      <c r="E6407" s="400"/>
      <c r="G6407" s="401"/>
      <c r="H6407" s="401"/>
      <c r="I6407" s="401"/>
      <c r="J6407" s="194"/>
      <c r="K6407" s="194"/>
      <c r="L6407" s="195"/>
      <c r="M6407" s="196"/>
      <c r="N6407" s="197"/>
      <c r="O6407" s="197"/>
      <c r="P6407" s="231"/>
    </row>
    <row r="6408" spans="2:16">
      <c r="B6408" s="351"/>
      <c r="C6408" s="435"/>
      <c r="D6408" s="399"/>
      <c r="E6408" s="400"/>
      <c r="G6408" s="401"/>
      <c r="H6408" s="401"/>
      <c r="I6408" s="401"/>
      <c r="J6408" s="194"/>
      <c r="K6408" s="194"/>
      <c r="L6408" s="195"/>
      <c r="M6408" s="196"/>
      <c r="N6408" s="197"/>
      <c r="O6408" s="197"/>
      <c r="P6408" s="231"/>
    </row>
    <row r="6409" spans="2:16">
      <c r="B6409" s="351"/>
      <c r="C6409" s="435"/>
      <c r="D6409" s="399"/>
      <c r="E6409" s="400"/>
      <c r="G6409" s="401"/>
      <c r="H6409" s="401"/>
      <c r="I6409" s="401"/>
      <c r="J6409" s="194"/>
      <c r="K6409" s="194"/>
      <c r="L6409" s="195"/>
      <c r="M6409" s="196"/>
      <c r="N6409" s="197"/>
      <c r="O6409" s="197"/>
      <c r="P6409" s="231"/>
    </row>
    <row r="6410" spans="2:16">
      <c r="B6410" s="351"/>
      <c r="C6410" s="435"/>
      <c r="D6410" s="399"/>
      <c r="E6410" s="400"/>
      <c r="G6410" s="401"/>
      <c r="H6410" s="401"/>
      <c r="I6410" s="401"/>
      <c r="J6410" s="194"/>
      <c r="K6410" s="194"/>
      <c r="L6410" s="195"/>
      <c r="M6410" s="196"/>
      <c r="N6410" s="197"/>
      <c r="O6410" s="197"/>
      <c r="P6410" s="231"/>
    </row>
    <row r="6411" spans="2:16">
      <c r="B6411" s="351"/>
      <c r="C6411" s="435"/>
      <c r="D6411" s="399"/>
      <c r="E6411" s="400"/>
      <c r="G6411" s="401"/>
      <c r="H6411" s="401"/>
      <c r="I6411" s="401"/>
      <c r="J6411" s="194"/>
      <c r="K6411" s="194"/>
      <c r="L6411" s="195"/>
      <c r="M6411" s="196"/>
      <c r="N6411" s="197"/>
      <c r="O6411" s="197"/>
      <c r="P6411" s="231"/>
    </row>
    <row r="6412" spans="2:16">
      <c r="B6412" s="351"/>
      <c r="C6412" s="435"/>
      <c r="D6412" s="399"/>
      <c r="E6412" s="400"/>
      <c r="G6412" s="401"/>
      <c r="H6412" s="401"/>
      <c r="I6412" s="401"/>
      <c r="J6412" s="194"/>
      <c r="K6412" s="194"/>
      <c r="L6412" s="195"/>
      <c r="M6412" s="196"/>
      <c r="N6412" s="197"/>
      <c r="O6412" s="197"/>
      <c r="P6412" s="231"/>
    </row>
    <row r="6413" spans="2:16">
      <c r="B6413" s="351"/>
      <c r="C6413" s="435"/>
      <c r="D6413" s="399"/>
      <c r="E6413" s="400"/>
      <c r="G6413" s="401"/>
      <c r="H6413" s="401"/>
      <c r="I6413" s="401"/>
      <c r="J6413" s="194"/>
      <c r="K6413" s="194"/>
      <c r="L6413" s="195"/>
      <c r="M6413" s="196"/>
      <c r="N6413" s="197"/>
      <c r="O6413" s="197"/>
      <c r="P6413" s="231"/>
    </row>
    <row r="6414" spans="2:16">
      <c r="B6414" s="351"/>
      <c r="C6414" s="435"/>
      <c r="D6414" s="399"/>
      <c r="E6414" s="400"/>
      <c r="G6414" s="401"/>
      <c r="H6414" s="401"/>
      <c r="I6414" s="401"/>
      <c r="J6414" s="194"/>
      <c r="K6414" s="194"/>
      <c r="L6414" s="195"/>
      <c r="M6414" s="196"/>
      <c r="N6414" s="197"/>
      <c r="O6414" s="197"/>
      <c r="P6414" s="231"/>
    </row>
    <row r="6415" spans="2:16">
      <c r="B6415" s="351"/>
      <c r="C6415" s="435"/>
      <c r="D6415" s="399"/>
      <c r="E6415" s="400"/>
      <c r="G6415" s="401"/>
      <c r="H6415" s="401"/>
      <c r="I6415" s="401"/>
      <c r="J6415" s="194"/>
      <c r="K6415" s="194"/>
      <c r="L6415" s="195"/>
      <c r="M6415" s="196"/>
      <c r="N6415" s="197"/>
      <c r="O6415" s="197"/>
      <c r="P6415" s="231"/>
    </row>
    <row r="6416" spans="2:16">
      <c r="B6416" s="351"/>
      <c r="C6416" s="435"/>
      <c r="D6416" s="399"/>
      <c r="E6416" s="400"/>
      <c r="G6416" s="401"/>
      <c r="H6416" s="401"/>
      <c r="I6416" s="401"/>
      <c r="J6416" s="194"/>
      <c r="K6416" s="194"/>
      <c r="L6416" s="195"/>
      <c r="M6416" s="196"/>
      <c r="N6416" s="197"/>
      <c r="O6416" s="197"/>
      <c r="P6416" s="231"/>
    </row>
    <row r="6417" spans="2:16">
      <c r="B6417" s="351"/>
      <c r="C6417" s="435"/>
      <c r="D6417" s="399"/>
      <c r="E6417" s="400"/>
      <c r="G6417" s="401"/>
      <c r="H6417" s="401"/>
      <c r="I6417" s="401"/>
      <c r="J6417" s="194"/>
      <c r="K6417" s="194"/>
      <c r="L6417" s="195"/>
      <c r="M6417" s="196"/>
      <c r="N6417" s="197"/>
      <c r="O6417" s="197"/>
      <c r="P6417" s="231"/>
    </row>
    <row r="6418" spans="2:16">
      <c r="B6418" s="351"/>
      <c r="C6418" s="435"/>
      <c r="D6418" s="399"/>
      <c r="E6418" s="400"/>
      <c r="G6418" s="401"/>
      <c r="H6418" s="401"/>
      <c r="I6418" s="401"/>
      <c r="J6418" s="194"/>
      <c r="K6418" s="194"/>
      <c r="L6418" s="195"/>
      <c r="M6418" s="196"/>
      <c r="N6418" s="197"/>
      <c r="O6418" s="197"/>
      <c r="P6418" s="231"/>
    </row>
    <row r="6419" spans="2:16">
      <c r="B6419" s="351"/>
      <c r="C6419" s="435"/>
      <c r="D6419" s="399"/>
      <c r="E6419" s="400"/>
      <c r="G6419" s="401"/>
      <c r="H6419" s="401"/>
      <c r="I6419" s="401"/>
      <c r="J6419" s="194"/>
      <c r="K6419" s="194"/>
      <c r="L6419" s="195"/>
      <c r="M6419" s="196"/>
      <c r="N6419" s="197"/>
      <c r="O6419" s="197"/>
      <c r="P6419" s="231"/>
    </row>
    <row r="6420" spans="2:16">
      <c r="B6420" s="351"/>
      <c r="C6420" s="435"/>
      <c r="D6420" s="399"/>
      <c r="E6420" s="400"/>
      <c r="G6420" s="401"/>
      <c r="H6420" s="401"/>
      <c r="I6420" s="401"/>
      <c r="J6420" s="194"/>
      <c r="K6420" s="194"/>
      <c r="L6420" s="195"/>
      <c r="M6420" s="196"/>
      <c r="N6420" s="197"/>
      <c r="O6420" s="197"/>
      <c r="P6420" s="231"/>
    </row>
    <row r="6421" spans="2:16">
      <c r="B6421" s="351"/>
      <c r="C6421" s="435"/>
      <c r="D6421" s="399"/>
      <c r="E6421" s="400"/>
      <c r="G6421" s="401"/>
      <c r="H6421" s="401"/>
      <c r="I6421" s="401"/>
      <c r="J6421" s="194"/>
      <c r="K6421" s="194"/>
      <c r="L6421" s="195"/>
      <c r="M6421" s="196"/>
      <c r="N6421" s="197"/>
      <c r="O6421" s="197"/>
      <c r="P6421" s="231"/>
    </row>
    <row r="6422" spans="2:16">
      <c r="B6422" s="351"/>
      <c r="C6422" s="435"/>
      <c r="D6422" s="399"/>
      <c r="E6422" s="400"/>
      <c r="G6422" s="401"/>
      <c r="H6422" s="401"/>
      <c r="I6422" s="401"/>
      <c r="J6422" s="194"/>
      <c r="K6422" s="194"/>
      <c r="L6422" s="195"/>
      <c r="M6422" s="196"/>
      <c r="N6422" s="197"/>
      <c r="O6422" s="197"/>
      <c r="P6422" s="231"/>
    </row>
    <row r="6423" spans="2:16">
      <c r="B6423" s="351"/>
      <c r="C6423" s="435"/>
      <c r="D6423" s="399"/>
      <c r="E6423" s="400"/>
      <c r="G6423" s="401"/>
      <c r="H6423" s="401"/>
      <c r="I6423" s="401"/>
      <c r="J6423" s="194"/>
      <c r="K6423" s="194"/>
      <c r="L6423" s="195"/>
      <c r="M6423" s="196"/>
      <c r="N6423" s="197"/>
      <c r="O6423" s="197"/>
      <c r="P6423" s="231"/>
    </row>
    <row r="6424" spans="2:16">
      <c r="B6424" s="351"/>
      <c r="C6424" s="435"/>
      <c r="D6424" s="399"/>
      <c r="E6424" s="400"/>
      <c r="G6424" s="401"/>
      <c r="H6424" s="401"/>
      <c r="I6424" s="401"/>
      <c r="J6424" s="194"/>
      <c r="K6424" s="194"/>
      <c r="L6424" s="195"/>
      <c r="M6424" s="196"/>
      <c r="N6424" s="197"/>
      <c r="O6424" s="197"/>
      <c r="P6424" s="231"/>
    </row>
    <row r="6425" spans="2:16">
      <c r="B6425" s="351"/>
      <c r="C6425" s="435"/>
      <c r="D6425" s="399"/>
      <c r="E6425" s="400"/>
      <c r="G6425" s="401"/>
      <c r="H6425" s="401"/>
      <c r="I6425" s="401"/>
      <c r="J6425" s="194"/>
      <c r="K6425" s="194"/>
      <c r="L6425" s="195"/>
      <c r="M6425" s="196"/>
      <c r="N6425" s="197"/>
      <c r="O6425" s="197"/>
      <c r="P6425" s="231"/>
    </row>
    <row r="6426" spans="2:16">
      <c r="B6426" s="351"/>
      <c r="C6426" s="435"/>
      <c r="D6426" s="399"/>
      <c r="E6426" s="400"/>
      <c r="G6426" s="401"/>
      <c r="H6426" s="401"/>
      <c r="I6426" s="401"/>
      <c r="J6426" s="194"/>
      <c r="K6426" s="194"/>
      <c r="L6426" s="195"/>
      <c r="M6426" s="196"/>
      <c r="N6426" s="197"/>
      <c r="O6426" s="197"/>
      <c r="P6426" s="231"/>
    </row>
    <row r="6427" spans="2:16">
      <c r="B6427" s="351"/>
      <c r="C6427" s="435"/>
      <c r="D6427" s="399"/>
      <c r="E6427" s="400"/>
      <c r="G6427" s="401"/>
      <c r="H6427" s="401"/>
      <c r="I6427" s="401"/>
      <c r="J6427" s="194"/>
      <c r="K6427" s="194"/>
      <c r="L6427" s="195"/>
      <c r="M6427" s="196"/>
      <c r="N6427" s="197"/>
      <c r="O6427" s="197"/>
      <c r="P6427" s="231"/>
    </row>
    <row r="6428" spans="2:16">
      <c r="B6428" s="351"/>
      <c r="C6428" s="435"/>
      <c r="D6428" s="399"/>
      <c r="E6428" s="400"/>
      <c r="G6428" s="401"/>
      <c r="H6428" s="401"/>
      <c r="I6428" s="401"/>
      <c r="J6428" s="194"/>
      <c r="K6428" s="194"/>
      <c r="L6428" s="195"/>
      <c r="M6428" s="196"/>
      <c r="N6428" s="197"/>
      <c r="O6428" s="197"/>
      <c r="P6428" s="231"/>
    </row>
    <row r="6429" spans="2:16">
      <c r="B6429" s="351"/>
      <c r="C6429" s="435"/>
      <c r="D6429" s="399"/>
      <c r="E6429" s="400"/>
      <c r="G6429" s="401"/>
      <c r="H6429" s="401"/>
      <c r="I6429" s="401"/>
      <c r="J6429" s="194"/>
      <c r="K6429" s="194"/>
      <c r="L6429" s="195"/>
      <c r="M6429" s="196"/>
      <c r="N6429" s="197"/>
      <c r="O6429" s="197"/>
      <c r="P6429" s="231"/>
    </row>
    <row r="6430" spans="2:16">
      <c r="B6430" s="351"/>
      <c r="C6430" s="435"/>
      <c r="D6430" s="399"/>
      <c r="E6430" s="400"/>
      <c r="G6430" s="401"/>
      <c r="H6430" s="401"/>
      <c r="I6430" s="401"/>
      <c r="J6430" s="194"/>
      <c r="K6430" s="194"/>
      <c r="L6430" s="195"/>
      <c r="M6430" s="196"/>
      <c r="N6430" s="197"/>
      <c r="O6430" s="197"/>
      <c r="P6430" s="231"/>
    </row>
    <row r="6431" spans="2:16">
      <c r="B6431" s="351"/>
      <c r="C6431" s="435"/>
      <c r="D6431" s="399"/>
      <c r="E6431" s="400"/>
      <c r="G6431" s="401"/>
      <c r="H6431" s="401"/>
      <c r="I6431" s="401"/>
      <c r="J6431" s="194"/>
      <c r="K6431" s="194"/>
      <c r="L6431" s="195"/>
      <c r="M6431" s="196"/>
      <c r="N6431" s="197"/>
      <c r="O6431" s="197"/>
      <c r="P6431" s="231"/>
    </row>
    <row r="6432" spans="2:16">
      <c r="B6432" s="351"/>
      <c r="C6432" s="435"/>
      <c r="D6432" s="399"/>
      <c r="E6432" s="400"/>
      <c r="G6432" s="401"/>
      <c r="H6432" s="401"/>
      <c r="I6432" s="401"/>
      <c r="J6432" s="194"/>
      <c r="K6432" s="194"/>
      <c r="L6432" s="195"/>
      <c r="M6432" s="196"/>
      <c r="N6432" s="197"/>
      <c r="O6432" s="197"/>
      <c r="P6432" s="231"/>
    </row>
    <row r="6433" spans="2:16">
      <c r="B6433" s="351"/>
      <c r="C6433" s="435"/>
      <c r="D6433" s="399"/>
      <c r="E6433" s="400"/>
      <c r="G6433" s="401"/>
      <c r="H6433" s="401"/>
      <c r="I6433" s="401"/>
      <c r="J6433" s="194"/>
      <c r="K6433" s="194"/>
      <c r="L6433" s="195"/>
      <c r="M6433" s="196"/>
      <c r="N6433" s="197"/>
      <c r="O6433" s="197"/>
      <c r="P6433" s="231"/>
    </row>
    <row r="6434" spans="2:16">
      <c r="B6434" s="351"/>
      <c r="C6434" s="435"/>
      <c r="D6434" s="399"/>
      <c r="E6434" s="400"/>
      <c r="G6434" s="401"/>
      <c r="H6434" s="401"/>
      <c r="I6434" s="401"/>
      <c r="J6434" s="194"/>
      <c r="K6434" s="194"/>
      <c r="L6434" s="195"/>
      <c r="M6434" s="196"/>
      <c r="N6434" s="197"/>
      <c r="O6434" s="197"/>
      <c r="P6434" s="231"/>
    </row>
    <row r="6435" spans="2:16">
      <c r="B6435" s="351"/>
      <c r="C6435" s="435"/>
      <c r="D6435" s="399"/>
      <c r="E6435" s="400"/>
      <c r="G6435" s="401"/>
      <c r="H6435" s="401"/>
      <c r="I6435" s="401"/>
      <c r="J6435" s="194"/>
      <c r="K6435" s="194"/>
      <c r="L6435" s="195"/>
      <c r="M6435" s="196"/>
      <c r="N6435" s="197"/>
      <c r="O6435" s="197"/>
      <c r="P6435" s="231"/>
    </row>
    <row r="6436" spans="2:16">
      <c r="B6436" s="351"/>
      <c r="C6436" s="435"/>
      <c r="D6436" s="399"/>
      <c r="E6436" s="400"/>
      <c r="G6436" s="401"/>
      <c r="H6436" s="401"/>
      <c r="I6436" s="401"/>
      <c r="J6436" s="194"/>
      <c r="K6436" s="194"/>
      <c r="L6436" s="195"/>
      <c r="M6436" s="196"/>
      <c r="N6436" s="197"/>
      <c r="O6436" s="197"/>
      <c r="P6436" s="231"/>
    </row>
    <row r="6437" spans="2:16">
      <c r="B6437" s="351"/>
      <c r="C6437" s="435"/>
      <c r="D6437" s="399"/>
      <c r="E6437" s="400"/>
      <c r="G6437" s="401"/>
      <c r="H6437" s="401"/>
      <c r="I6437" s="401"/>
      <c r="J6437" s="194"/>
      <c r="K6437" s="194"/>
      <c r="L6437" s="195"/>
      <c r="M6437" s="196"/>
      <c r="N6437" s="197"/>
      <c r="O6437" s="197"/>
      <c r="P6437" s="231"/>
    </row>
    <row r="6438" spans="2:16">
      <c r="B6438" s="351"/>
      <c r="C6438" s="435"/>
      <c r="D6438" s="399"/>
      <c r="E6438" s="400"/>
      <c r="G6438" s="401"/>
      <c r="H6438" s="401"/>
      <c r="I6438" s="401"/>
      <c r="J6438" s="194"/>
      <c r="K6438" s="194"/>
      <c r="L6438" s="195"/>
      <c r="M6438" s="196"/>
      <c r="N6438" s="197"/>
      <c r="O6438" s="197"/>
      <c r="P6438" s="231"/>
    </row>
    <row r="6439" spans="2:16">
      <c r="B6439" s="351"/>
      <c r="C6439" s="435"/>
      <c r="D6439" s="399"/>
      <c r="E6439" s="400"/>
      <c r="G6439" s="401"/>
      <c r="H6439" s="401"/>
      <c r="I6439" s="401"/>
      <c r="J6439" s="194"/>
      <c r="K6439" s="194"/>
      <c r="L6439" s="195"/>
      <c r="M6439" s="196"/>
      <c r="N6439" s="197"/>
      <c r="O6439" s="197"/>
      <c r="P6439" s="231"/>
    </row>
    <row r="6440" spans="2:16">
      <c r="B6440" s="351"/>
      <c r="C6440" s="435"/>
      <c r="D6440" s="399"/>
      <c r="E6440" s="400"/>
      <c r="G6440" s="401"/>
      <c r="H6440" s="401"/>
      <c r="I6440" s="401"/>
      <c r="J6440" s="194"/>
      <c r="K6440" s="194"/>
      <c r="L6440" s="195"/>
      <c r="M6440" s="196"/>
      <c r="N6440" s="197"/>
      <c r="O6440" s="197"/>
      <c r="P6440" s="231"/>
    </row>
    <row r="6441" spans="2:16">
      <c r="B6441" s="351"/>
      <c r="C6441" s="435"/>
      <c r="D6441" s="399"/>
      <c r="E6441" s="400"/>
      <c r="G6441" s="401"/>
      <c r="H6441" s="401"/>
      <c r="I6441" s="401"/>
      <c r="J6441" s="194"/>
      <c r="K6441" s="194"/>
      <c r="L6441" s="195"/>
      <c r="M6441" s="196"/>
      <c r="N6441" s="197"/>
      <c r="O6441" s="197"/>
      <c r="P6441" s="231"/>
    </row>
    <row r="6442" spans="2:16">
      <c r="B6442" s="351"/>
      <c r="C6442" s="435"/>
      <c r="D6442" s="399"/>
      <c r="E6442" s="400"/>
      <c r="G6442" s="401"/>
      <c r="H6442" s="401"/>
      <c r="I6442" s="401"/>
      <c r="J6442" s="194"/>
      <c r="K6442" s="194"/>
      <c r="L6442" s="195"/>
      <c r="M6442" s="196"/>
      <c r="N6442" s="197"/>
      <c r="O6442" s="197"/>
      <c r="P6442" s="231"/>
    </row>
    <row r="6443" spans="2:16">
      <c r="B6443" s="351"/>
      <c r="C6443" s="435"/>
      <c r="D6443" s="399"/>
      <c r="E6443" s="400"/>
      <c r="G6443" s="401"/>
      <c r="H6443" s="401"/>
      <c r="I6443" s="401"/>
      <c r="J6443" s="194"/>
      <c r="K6443" s="194"/>
      <c r="L6443" s="195"/>
      <c r="M6443" s="196"/>
      <c r="N6443" s="197"/>
      <c r="O6443" s="197"/>
      <c r="P6443" s="231"/>
    </row>
    <row r="6444" spans="2:16">
      <c r="B6444" s="351"/>
      <c r="C6444" s="435"/>
      <c r="D6444" s="399"/>
      <c r="E6444" s="400"/>
      <c r="G6444" s="401"/>
      <c r="H6444" s="401"/>
      <c r="I6444" s="401"/>
      <c r="J6444" s="194"/>
      <c r="K6444" s="194"/>
      <c r="L6444" s="195"/>
      <c r="M6444" s="196"/>
      <c r="N6444" s="197"/>
      <c r="O6444" s="197"/>
      <c r="P6444" s="231"/>
    </row>
    <row r="6445" spans="2:16">
      <c r="B6445" s="351"/>
      <c r="C6445" s="435"/>
      <c r="D6445" s="399"/>
      <c r="E6445" s="400"/>
      <c r="G6445" s="401"/>
      <c r="H6445" s="401"/>
      <c r="I6445" s="401"/>
      <c r="J6445" s="194"/>
      <c r="K6445" s="194"/>
      <c r="L6445" s="195"/>
      <c r="M6445" s="196"/>
      <c r="N6445" s="197"/>
      <c r="O6445" s="197"/>
      <c r="P6445" s="231"/>
    </row>
    <row r="6446" spans="2:16">
      <c r="B6446" s="351"/>
      <c r="C6446" s="435"/>
      <c r="D6446" s="399"/>
      <c r="E6446" s="400"/>
      <c r="G6446" s="401"/>
      <c r="H6446" s="401"/>
      <c r="I6446" s="401"/>
      <c r="J6446" s="194"/>
      <c r="K6446" s="194"/>
      <c r="L6446" s="195"/>
      <c r="M6446" s="196"/>
      <c r="N6446" s="197"/>
      <c r="O6446" s="197"/>
      <c r="P6446" s="231"/>
    </row>
    <row r="6447" spans="2:16">
      <c r="B6447" s="351"/>
      <c r="C6447" s="435"/>
      <c r="D6447" s="399"/>
      <c r="E6447" s="400"/>
      <c r="G6447" s="401"/>
      <c r="H6447" s="401"/>
      <c r="I6447" s="401"/>
      <c r="J6447" s="194"/>
      <c r="K6447" s="194"/>
      <c r="L6447" s="195"/>
      <c r="M6447" s="196"/>
      <c r="N6447" s="197"/>
      <c r="O6447" s="197"/>
      <c r="P6447" s="231"/>
    </row>
    <row r="6448" spans="2:16">
      <c r="B6448" s="351"/>
      <c r="C6448" s="435"/>
      <c r="D6448" s="399"/>
      <c r="E6448" s="400"/>
      <c r="G6448" s="401"/>
      <c r="H6448" s="401"/>
      <c r="I6448" s="401"/>
      <c r="J6448" s="194"/>
      <c r="K6448" s="194"/>
      <c r="L6448" s="195"/>
      <c r="M6448" s="196"/>
      <c r="N6448" s="197"/>
      <c r="O6448" s="197"/>
      <c r="P6448" s="231"/>
    </row>
    <row r="6449" spans="2:16">
      <c r="B6449" s="351"/>
      <c r="C6449" s="435"/>
      <c r="D6449" s="399"/>
      <c r="E6449" s="400"/>
      <c r="G6449" s="401"/>
      <c r="H6449" s="401"/>
      <c r="I6449" s="401"/>
      <c r="J6449" s="194"/>
      <c r="K6449" s="194"/>
      <c r="L6449" s="195"/>
      <c r="M6449" s="196"/>
      <c r="N6449" s="197"/>
      <c r="O6449" s="197"/>
      <c r="P6449" s="231"/>
    </row>
    <row r="6450" spans="2:16">
      <c r="B6450" s="351"/>
      <c r="C6450" s="435"/>
      <c r="D6450" s="399"/>
      <c r="E6450" s="400"/>
      <c r="G6450" s="401"/>
      <c r="H6450" s="401"/>
      <c r="I6450" s="401"/>
      <c r="J6450" s="194"/>
      <c r="K6450" s="194"/>
      <c r="L6450" s="195"/>
      <c r="M6450" s="196"/>
      <c r="N6450" s="197"/>
      <c r="O6450" s="197"/>
      <c r="P6450" s="231"/>
    </row>
    <row r="6451" spans="2:16">
      <c r="B6451" s="351"/>
      <c r="C6451" s="435"/>
      <c r="D6451" s="399"/>
      <c r="E6451" s="400"/>
      <c r="G6451" s="401"/>
      <c r="H6451" s="401"/>
      <c r="I6451" s="401"/>
      <c r="J6451" s="194"/>
      <c r="K6451" s="194"/>
      <c r="L6451" s="195"/>
      <c r="M6451" s="196"/>
      <c r="N6451" s="197"/>
      <c r="O6451" s="197"/>
      <c r="P6451" s="231"/>
    </row>
    <row r="6452" spans="2:16">
      <c r="B6452" s="351"/>
      <c r="C6452" s="435"/>
      <c r="D6452" s="399"/>
      <c r="E6452" s="400"/>
      <c r="G6452" s="401"/>
      <c r="H6452" s="401"/>
      <c r="I6452" s="401"/>
      <c r="J6452" s="194"/>
      <c r="K6452" s="194"/>
      <c r="L6452" s="195"/>
      <c r="M6452" s="196"/>
      <c r="N6452" s="197"/>
      <c r="O6452" s="197"/>
      <c r="P6452" s="231"/>
    </row>
    <row r="6453" spans="2:16">
      <c r="B6453" s="351"/>
      <c r="C6453" s="435"/>
      <c r="D6453" s="399"/>
      <c r="E6453" s="400"/>
      <c r="G6453" s="401"/>
      <c r="H6453" s="401"/>
      <c r="I6453" s="401"/>
      <c r="J6453" s="194"/>
      <c r="K6453" s="194"/>
      <c r="L6453" s="195"/>
      <c r="M6453" s="196"/>
      <c r="N6453" s="197"/>
      <c r="O6453" s="197"/>
      <c r="P6453" s="231"/>
    </row>
    <row r="6454" spans="2:16">
      <c r="B6454" s="351"/>
      <c r="C6454" s="435"/>
      <c r="D6454" s="399"/>
      <c r="E6454" s="400"/>
      <c r="G6454" s="401"/>
      <c r="H6454" s="401"/>
      <c r="I6454" s="401"/>
      <c r="J6454" s="194"/>
      <c r="K6454" s="194"/>
      <c r="L6454" s="195"/>
      <c r="M6454" s="196"/>
      <c r="N6454" s="197"/>
      <c r="O6454" s="197"/>
      <c r="P6454" s="231"/>
    </row>
    <row r="6455" spans="2:16">
      <c r="B6455" s="351"/>
      <c r="C6455" s="435"/>
      <c r="D6455" s="399"/>
      <c r="E6455" s="400"/>
      <c r="G6455" s="401"/>
      <c r="H6455" s="401"/>
      <c r="I6455" s="401"/>
      <c r="J6455" s="194"/>
      <c r="K6455" s="194"/>
      <c r="L6455" s="195"/>
      <c r="M6455" s="196"/>
      <c r="N6455" s="197"/>
      <c r="O6455" s="197"/>
      <c r="P6455" s="231"/>
    </row>
    <row r="6456" spans="2:16">
      <c r="B6456" s="351"/>
      <c r="C6456" s="435"/>
      <c r="D6456" s="399"/>
      <c r="E6456" s="400"/>
      <c r="G6456" s="401"/>
      <c r="H6456" s="401"/>
      <c r="I6456" s="401"/>
      <c r="J6456" s="194"/>
      <c r="K6456" s="194"/>
      <c r="L6456" s="195"/>
      <c r="M6456" s="196"/>
      <c r="N6456" s="197"/>
      <c r="O6456" s="197"/>
      <c r="P6456" s="231"/>
    </row>
    <row r="6457" spans="2:16">
      <c r="B6457" s="351"/>
      <c r="C6457" s="435"/>
      <c r="D6457" s="399"/>
      <c r="E6457" s="400"/>
      <c r="G6457" s="401"/>
      <c r="H6457" s="401"/>
      <c r="I6457" s="401"/>
      <c r="J6457" s="194"/>
      <c r="K6457" s="194"/>
      <c r="L6457" s="195"/>
      <c r="M6457" s="196"/>
      <c r="N6457" s="197"/>
      <c r="O6457" s="197"/>
      <c r="P6457" s="231"/>
    </row>
    <row r="6458" spans="2:16">
      <c r="B6458" s="351"/>
      <c r="C6458" s="435"/>
      <c r="D6458" s="399"/>
      <c r="E6458" s="400"/>
      <c r="G6458" s="401"/>
      <c r="H6458" s="401"/>
      <c r="I6458" s="401"/>
      <c r="J6458" s="194"/>
      <c r="K6458" s="194"/>
      <c r="L6458" s="195"/>
      <c r="M6458" s="196"/>
      <c r="N6458" s="197"/>
      <c r="O6458" s="197"/>
      <c r="P6458" s="231"/>
    </row>
    <row r="6459" spans="2:16">
      <c r="B6459" s="351"/>
      <c r="C6459" s="435"/>
      <c r="D6459" s="399"/>
      <c r="E6459" s="400"/>
      <c r="G6459" s="401"/>
      <c r="H6459" s="401"/>
      <c r="I6459" s="401"/>
      <c r="J6459" s="194"/>
      <c r="K6459" s="194"/>
      <c r="L6459" s="195"/>
      <c r="M6459" s="196"/>
      <c r="N6459" s="197"/>
      <c r="O6459" s="197"/>
      <c r="P6459" s="231"/>
    </row>
    <row r="6460" spans="2:16">
      <c r="B6460" s="351"/>
      <c r="C6460" s="435"/>
      <c r="D6460" s="399"/>
      <c r="E6460" s="400"/>
      <c r="G6460" s="401"/>
      <c r="H6460" s="401"/>
      <c r="I6460" s="401"/>
      <c r="J6460" s="194"/>
      <c r="K6460" s="194"/>
      <c r="L6460" s="195"/>
      <c r="M6460" s="196"/>
      <c r="N6460" s="197"/>
      <c r="O6460" s="197"/>
      <c r="P6460" s="231"/>
    </row>
    <row r="6461" spans="2:16">
      <c r="B6461" s="351"/>
      <c r="C6461" s="435"/>
      <c r="D6461" s="399"/>
      <c r="E6461" s="400"/>
      <c r="G6461" s="401"/>
      <c r="H6461" s="401"/>
      <c r="I6461" s="401"/>
      <c r="J6461" s="194"/>
      <c r="K6461" s="194"/>
      <c r="L6461" s="195"/>
      <c r="M6461" s="196"/>
      <c r="N6461" s="197"/>
      <c r="O6461" s="197"/>
      <c r="P6461" s="231"/>
    </row>
    <row r="6462" spans="2:16">
      <c r="B6462" s="351"/>
      <c r="C6462" s="435"/>
      <c r="D6462" s="399"/>
      <c r="E6462" s="400"/>
      <c r="G6462" s="401"/>
      <c r="H6462" s="401"/>
      <c r="I6462" s="401"/>
      <c r="J6462" s="194"/>
      <c r="K6462" s="194"/>
      <c r="L6462" s="195"/>
      <c r="M6462" s="196"/>
      <c r="N6462" s="197"/>
      <c r="O6462" s="197"/>
      <c r="P6462" s="231"/>
    </row>
    <row r="6463" spans="2:16">
      <c r="B6463" s="351"/>
      <c r="C6463" s="435"/>
      <c r="D6463" s="399"/>
      <c r="E6463" s="400"/>
      <c r="G6463" s="401"/>
      <c r="H6463" s="401"/>
      <c r="I6463" s="401"/>
      <c r="J6463" s="194"/>
      <c r="K6463" s="194"/>
      <c r="L6463" s="195"/>
      <c r="M6463" s="196"/>
      <c r="N6463" s="197"/>
      <c r="O6463" s="197"/>
      <c r="P6463" s="231"/>
    </row>
    <row r="6464" spans="2:16">
      <c r="B6464" s="351"/>
      <c r="C6464" s="435"/>
      <c r="D6464" s="399"/>
      <c r="E6464" s="400"/>
      <c r="G6464" s="401"/>
      <c r="H6464" s="401"/>
      <c r="I6464" s="401"/>
      <c r="J6464" s="194"/>
      <c r="K6464" s="194"/>
      <c r="L6464" s="195"/>
      <c r="M6464" s="196"/>
      <c r="N6464" s="197"/>
      <c r="O6464" s="197"/>
      <c r="P6464" s="231"/>
    </row>
    <row r="6465" spans="2:16">
      <c r="B6465" s="351"/>
      <c r="C6465" s="435"/>
      <c r="D6465" s="399"/>
      <c r="E6465" s="400"/>
      <c r="G6465" s="401"/>
      <c r="H6465" s="401"/>
      <c r="I6465" s="401"/>
      <c r="J6465" s="194"/>
      <c r="K6465" s="194"/>
      <c r="L6465" s="195"/>
      <c r="M6465" s="196"/>
      <c r="N6465" s="197"/>
      <c r="O6465" s="197"/>
      <c r="P6465" s="231"/>
    </row>
    <row r="6466" spans="2:16">
      <c r="B6466" s="351"/>
      <c r="C6466" s="435"/>
      <c r="D6466" s="399"/>
      <c r="E6466" s="400"/>
      <c r="G6466" s="401"/>
      <c r="H6466" s="401"/>
      <c r="I6466" s="401"/>
      <c r="J6466" s="194"/>
      <c r="K6466" s="194"/>
      <c r="L6466" s="195"/>
      <c r="M6466" s="196"/>
      <c r="N6466" s="197"/>
      <c r="O6466" s="197"/>
      <c r="P6466" s="231"/>
    </row>
    <row r="6467" spans="2:16">
      <c r="B6467" s="351"/>
      <c r="C6467" s="435"/>
      <c r="D6467" s="399"/>
      <c r="E6467" s="400"/>
      <c r="G6467" s="401"/>
      <c r="H6467" s="401"/>
      <c r="I6467" s="401"/>
      <c r="J6467" s="194"/>
      <c r="K6467" s="194"/>
      <c r="L6467" s="195"/>
      <c r="M6467" s="196"/>
      <c r="N6467" s="197"/>
      <c r="O6467" s="197"/>
      <c r="P6467" s="231"/>
    </row>
    <row r="6468" spans="2:16">
      <c r="B6468" s="351"/>
      <c r="C6468" s="435"/>
      <c r="D6468" s="399"/>
      <c r="E6468" s="400"/>
      <c r="G6468" s="401"/>
      <c r="H6468" s="401"/>
      <c r="I6468" s="401"/>
      <c r="J6468" s="194"/>
      <c r="K6468" s="194"/>
      <c r="L6468" s="195"/>
      <c r="M6468" s="196"/>
      <c r="N6468" s="197"/>
      <c r="O6468" s="197"/>
      <c r="P6468" s="231"/>
    </row>
    <row r="6469" spans="2:16">
      <c r="B6469" s="351"/>
      <c r="C6469" s="435"/>
      <c r="D6469" s="399"/>
      <c r="E6469" s="400"/>
      <c r="G6469" s="401"/>
      <c r="H6469" s="401"/>
      <c r="I6469" s="401"/>
      <c r="J6469" s="194"/>
      <c r="K6469" s="194"/>
      <c r="L6469" s="195"/>
      <c r="M6469" s="196"/>
      <c r="N6469" s="197"/>
      <c r="O6469" s="197"/>
      <c r="P6469" s="231"/>
    </row>
    <row r="6470" spans="2:16">
      <c r="B6470" s="351"/>
      <c r="C6470" s="435"/>
      <c r="D6470" s="399"/>
      <c r="E6470" s="400"/>
      <c r="G6470" s="401"/>
      <c r="H6470" s="401"/>
      <c r="I6470" s="401"/>
      <c r="J6470" s="194"/>
      <c r="K6470" s="194"/>
      <c r="L6470" s="195"/>
      <c r="M6470" s="196"/>
      <c r="N6470" s="197"/>
      <c r="O6470" s="197"/>
      <c r="P6470" s="231"/>
    </row>
    <row r="6471" spans="2:16">
      <c r="B6471" s="351"/>
      <c r="C6471" s="435"/>
      <c r="D6471" s="399"/>
      <c r="E6471" s="400"/>
      <c r="G6471" s="401"/>
      <c r="H6471" s="401"/>
      <c r="I6471" s="401"/>
      <c r="J6471" s="194"/>
      <c r="K6471" s="194"/>
      <c r="L6471" s="195"/>
      <c r="M6471" s="196"/>
      <c r="N6471" s="197"/>
      <c r="O6471" s="197"/>
      <c r="P6471" s="231"/>
    </row>
    <row r="6472" spans="2:16">
      <c r="B6472" s="351"/>
      <c r="C6472" s="435"/>
      <c r="D6472" s="399"/>
      <c r="E6472" s="400"/>
      <c r="G6472" s="401"/>
      <c r="H6472" s="401"/>
      <c r="I6472" s="401"/>
      <c r="J6472" s="194"/>
      <c r="K6472" s="194"/>
      <c r="L6472" s="195"/>
      <c r="M6472" s="196"/>
      <c r="N6472" s="197"/>
      <c r="O6472" s="197"/>
      <c r="P6472" s="231"/>
    </row>
    <row r="6473" spans="2:16">
      <c r="B6473" s="351"/>
      <c r="C6473" s="435"/>
      <c r="D6473" s="399"/>
      <c r="E6473" s="400"/>
      <c r="G6473" s="401"/>
      <c r="H6473" s="401"/>
      <c r="I6473" s="401"/>
      <c r="J6473" s="194"/>
      <c r="K6473" s="194"/>
      <c r="L6473" s="195"/>
      <c r="M6473" s="196"/>
      <c r="N6473" s="197"/>
      <c r="O6473" s="197"/>
      <c r="P6473" s="231"/>
    </row>
    <row r="6474" spans="2:16">
      <c r="B6474" s="351"/>
      <c r="C6474" s="435"/>
      <c r="D6474" s="399"/>
      <c r="E6474" s="400"/>
      <c r="G6474" s="401"/>
      <c r="H6474" s="401"/>
      <c r="I6474" s="401"/>
      <c r="J6474" s="194"/>
      <c r="K6474" s="194"/>
      <c r="L6474" s="195"/>
      <c r="M6474" s="196"/>
      <c r="N6474" s="197"/>
      <c r="O6474" s="197"/>
      <c r="P6474" s="231"/>
    </row>
    <row r="6475" spans="2:16">
      <c r="B6475" s="402"/>
      <c r="C6475" s="435"/>
      <c r="D6475" s="404"/>
      <c r="E6475" s="405"/>
      <c r="G6475" s="406"/>
      <c r="H6475" s="406"/>
      <c r="I6475" s="406"/>
      <c r="J6475" s="194"/>
      <c r="K6475" s="194"/>
      <c r="L6475" s="195"/>
      <c r="M6475" s="196"/>
      <c r="N6475" s="197"/>
      <c r="O6475" s="197"/>
      <c r="P6475" s="221"/>
    </row>
    <row r="6476" spans="2:16">
      <c r="B6476" s="351"/>
      <c r="C6476" s="435"/>
      <c r="D6476" s="399"/>
      <c r="E6476" s="400"/>
      <c r="G6476" s="401"/>
      <c r="H6476" s="401"/>
      <c r="I6476" s="401"/>
      <c r="J6476" s="194"/>
      <c r="K6476" s="194"/>
      <c r="L6476" s="195"/>
      <c r="M6476" s="196"/>
      <c r="N6476" s="197"/>
      <c r="O6476" s="197"/>
      <c r="P6476" s="231"/>
    </row>
    <row r="6477" spans="2:16">
      <c r="B6477" s="351"/>
      <c r="C6477" s="435"/>
      <c r="D6477" s="399"/>
      <c r="E6477" s="400"/>
      <c r="G6477" s="401"/>
      <c r="H6477" s="401"/>
      <c r="I6477" s="401"/>
      <c r="J6477" s="194"/>
      <c r="K6477" s="194"/>
      <c r="L6477" s="195"/>
      <c r="M6477" s="196"/>
      <c r="N6477" s="197"/>
      <c r="O6477" s="197"/>
      <c r="P6477" s="231"/>
    </row>
    <row r="6478" spans="2:16">
      <c r="B6478" s="351"/>
      <c r="C6478" s="435"/>
      <c r="D6478" s="399"/>
      <c r="E6478" s="400"/>
      <c r="G6478" s="401"/>
      <c r="H6478" s="401"/>
      <c r="I6478" s="401"/>
      <c r="J6478" s="194"/>
      <c r="K6478" s="194"/>
      <c r="L6478" s="195"/>
      <c r="M6478" s="196"/>
      <c r="N6478" s="197"/>
      <c r="O6478" s="197"/>
      <c r="P6478" s="231"/>
    </row>
    <row r="6479" spans="2:16">
      <c r="B6479" s="351"/>
      <c r="C6479" s="435"/>
      <c r="D6479" s="399"/>
      <c r="E6479" s="400"/>
      <c r="G6479" s="401"/>
      <c r="H6479" s="401"/>
      <c r="I6479" s="401"/>
      <c r="J6479" s="194"/>
      <c r="K6479" s="194"/>
      <c r="L6479" s="195"/>
      <c r="M6479" s="196"/>
      <c r="N6479" s="197"/>
      <c r="O6479" s="197"/>
      <c r="P6479" s="231"/>
    </row>
    <row r="6480" spans="2:16">
      <c r="B6480" s="351"/>
      <c r="C6480" s="435"/>
      <c r="D6480" s="399"/>
      <c r="E6480" s="400"/>
      <c r="G6480" s="401"/>
      <c r="H6480" s="401"/>
      <c r="I6480" s="401"/>
      <c r="J6480" s="194"/>
      <c r="K6480" s="194"/>
      <c r="L6480" s="195"/>
      <c r="M6480" s="196"/>
      <c r="N6480" s="197"/>
      <c r="O6480" s="197"/>
      <c r="P6480" s="231"/>
    </row>
    <row r="6481" spans="2:16">
      <c r="B6481" s="351"/>
      <c r="C6481" s="435"/>
      <c r="D6481" s="399"/>
      <c r="E6481" s="400"/>
      <c r="G6481" s="401"/>
      <c r="H6481" s="401"/>
      <c r="I6481" s="401"/>
      <c r="J6481" s="194"/>
      <c r="K6481" s="194"/>
      <c r="L6481" s="195"/>
      <c r="M6481" s="196"/>
      <c r="N6481" s="197"/>
      <c r="O6481" s="197"/>
      <c r="P6481" s="231"/>
    </row>
    <row r="6482" spans="2:16">
      <c r="B6482" s="351"/>
      <c r="C6482" s="435"/>
      <c r="D6482" s="399"/>
      <c r="E6482" s="400"/>
      <c r="G6482" s="401"/>
      <c r="H6482" s="401"/>
      <c r="I6482" s="401"/>
      <c r="J6482" s="194"/>
      <c r="K6482" s="194"/>
      <c r="L6482" s="195"/>
      <c r="M6482" s="196"/>
      <c r="N6482" s="197"/>
      <c r="O6482" s="197"/>
      <c r="P6482" s="231"/>
    </row>
    <row r="6483" spans="2:16">
      <c r="B6483" s="351"/>
      <c r="C6483" s="435"/>
      <c r="D6483" s="399"/>
      <c r="E6483" s="400"/>
      <c r="G6483" s="401"/>
      <c r="H6483" s="401"/>
      <c r="I6483" s="401"/>
      <c r="J6483" s="194"/>
      <c r="K6483" s="194"/>
      <c r="L6483" s="195"/>
      <c r="M6483" s="196"/>
      <c r="N6483" s="197"/>
      <c r="O6483" s="197"/>
      <c r="P6483" s="231"/>
    </row>
    <row r="6484" spans="2:16">
      <c r="B6484" s="351"/>
      <c r="C6484" s="435"/>
      <c r="D6484" s="399"/>
      <c r="E6484" s="400"/>
      <c r="G6484" s="401"/>
      <c r="H6484" s="401"/>
      <c r="I6484" s="401"/>
      <c r="J6484" s="194"/>
      <c r="K6484" s="194"/>
      <c r="L6484" s="195"/>
      <c r="M6484" s="196"/>
      <c r="N6484" s="197"/>
      <c r="O6484" s="197"/>
      <c r="P6484" s="231"/>
    </row>
    <row r="6485" spans="2:16">
      <c r="B6485" s="351"/>
      <c r="C6485" s="435"/>
      <c r="D6485" s="399"/>
      <c r="E6485" s="400"/>
      <c r="G6485" s="401"/>
      <c r="H6485" s="401"/>
      <c r="I6485" s="401"/>
      <c r="J6485" s="194"/>
      <c r="K6485" s="194"/>
      <c r="L6485" s="195"/>
      <c r="M6485" s="196"/>
      <c r="N6485" s="197"/>
      <c r="O6485" s="197"/>
      <c r="P6485" s="231"/>
    </row>
    <row r="6486" spans="2:16">
      <c r="B6486" s="351"/>
      <c r="C6486" s="435"/>
      <c r="D6486" s="399"/>
      <c r="E6486" s="400"/>
      <c r="G6486" s="401"/>
      <c r="H6486" s="401"/>
      <c r="I6486" s="401"/>
      <c r="J6486" s="194"/>
      <c r="K6486" s="194"/>
      <c r="L6486" s="195"/>
      <c r="M6486" s="196"/>
      <c r="N6486" s="197"/>
      <c r="O6486" s="197"/>
      <c r="P6486" s="231"/>
    </row>
    <row r="6487" spans="2:16">
      <c r="B6487" s="351"/>
      <c r="C6487" s="435"/>
      <c r="D6487" s="399"/>
      <c r="E6487" s="400"/>
      <c r="G6487" s="401"/>
      <c r="H6487" s="401"/>
      <c r="I6487" s="401"/>
      <c r="J6487" s="194"/>
      <c r="K6487" s="194"/>
      <c r="L6487" s="195"/>
      <c r="M6487" s="196"/>
      <c r="N6487" s="197"/>
      <c r="O6487" s="197"/>
      <c r="P6487" s="231"/>
    </row>
    <row r="6488" spans="2:16">
      <c r="B6488" s="351"/>
      <c r="C6488" s="435"/>
      <c r="D6488" s="399"/>
      <c r="E6488" s="400"/>
      <c r="G6488" s="401"/>
      <c r="H6488" s="401"/>
      <c r="I6488" s="401"/>
      <c r="J6488" s="194"/>
      <c r="K6488" s="194"/>
      <c r="L6488" s="195"/>
      <c r="M6488" s="196"/>
      <c r="N6488" s="197"/>
      <c r="O6488" s="197"/>
      <c r="P6488" s="231"/>
    </row>
    <row r="6489" spans="2:16">
      <c r="B6489" s="351"/>
      <c r="C6489" s="435"/>
      <c r="D6489" s="399"/>
      <c r="E6489" s="400"/>
      <c r="G6489" s="401"/>
      <c r="H6489" s="401"/>
      <c r="I6489" s="401"/>
      <c r="J6489" s="194"/>
      <c r="K6489" s="194"/>
      <c r="L6489" s="195"/>
      <c r="M6489" s="196"/>
      <c r="N6489" s="197"/>
      <c r="O6489" s="197"/>
      <c r="P6489" s="231"/>
    </row>
    <row r="6490" spans="2:16">
      <c r="B6490" s="351"/>
      <c r="C6490" s="435"/>
      <c r="D6490" s="399"/>
      <c r="E6490" s="400"/>
      <c r="G6490" s="401"/>
      <c r="H6490" s="401"/>
      <c r="I6490" s="401"/>
      <c r="J6490" s="194"/>
      <c r="K6490" s="194"/>
      <c r="L6490" s="195"/>
      <c r="M6490" s="196"/>
      <c r="N6490" s="197"/>
      <c r="O6490" s="197"/>
      <c r="P6490" s="231"/>
    </row>
    <row r="6491" spans="2:16">
      <c r="B6491" s="351"/>
      <c r="C6491" s="435"/>
      <c r="D6491" s="399"/>
      <c r="E6491" s="400"/>
      <c r="G6491" s="401"/>
      <c r="H6491" s="401"/>
      <c r="I6491" s="401"/>
      <c r="J6491" s="194"/>
      <c r="K6491" s="194"/>
      <c r="L6491" s="195"/>
      <c r="M6491" s="196"/>
      <c r="N6491" s="197"/>
      <c r="O6491" s="197"/>
      <c r="P6491" s="231"/>
    </row>
    <row r="6492" spans="2:16">
      <c r="B6492" s="351"/>
      <c r="C6492" s="435"/>
      <c r="D6492" s="399"/>
      <c r="E6492" s="400"/>
      <c r="G6492" s="401"/>
      <c r="H6492" s="401"/>
      <c r="I6492" s="401"/>
      <c r="J6492" s="194"/>
      <c r="K6492" s="194"/>
      <c r="L6492" s="195"/>
      <c r="M6492" s="196"/>
      <c r="N6492" s="197"/>
      <c r="O6492" s="197"/>
      <c r="P6492" s="231"/>
    </row>
    <row r="6493" spans="2:16">
      <c r="B6493" s="351"/>
      <c r="C6493" s="435"/>
      <c r="D6493" s="399"/>
      <c r="E6493" s="400"/>
      <c r="G6493" s="401"/>
      <c r="H6493" s="401"/>
      <c r="I6493" s="401"/>
      <c r="J6493" s="194"/>
      <c r="K6493" s="194"/>
      <c r="L6493" s="195"/>
      <c r="M6493" s="196"/>
      <c r="N6493" s="197"/>
      <c r="O6493" s="197"/>
      <c r="P6493" s="231"/>
    </row>
    <row r="6494" spans="2:16">
      <c r="B6494" s="351"/>
      <c r="C6494" s="435"/>
      <c r="D6494" s="399"/>
      <c r="E6494" s="400"/>
      <c r="G6494" s="401"/>
      <c r="H6494" s="401"/>
      <c r="I6494" s="401"/>
      <c r="J6494" s="194"/>
      <c r="K6494" s="194"/>
      <c r="L6494" s="195"/>
      <c r="M6494" s="196"/>
      <c r="N6494" s="197"/>
      <c r="O6494" s="197"/>
      <c r="P6494" s="231"/>
    </row>
    <row r="6495" spans="2:16">
      <c r="B6495" s="351"/>
      <c r="C6495" s="435"/>
      <c r="D6495" s="399"/>
      <c r="E6495" s="400"/>
      <c r="G6495" s="401"/>
      <c r="H6495" s="401"/>
      <c r="I6495" s="401"/>
      <c r="J6495" s="194"/>
      <c r="K6495" s="194"/>
      <c r="L6495" s="195"/>
      <c r="M6495" s="196"/>
      <c r="N6495" s="197"/>
      <c r="O6495" s="197"/>
      <c r="P6495" s="231"/>
    </row>
    <row r="6496" spans="2:16">
      <c r="B6496" s="351"/>
      <c r="C6496" s="435"/>
      <c r="D6496" s="399"/>
      <c r="E6496" s="400"/>
      <c r="G6496" s="401"/>
      <c r="H6496" s="401"/>
      <c r="I6496" s="401"/>
      <c r="J6496" s="194"/>
      <c r="K6496" s="194"/>
      <c r="L6496" s="195"/>
      <c r="M6496" s="196"/>
      <c r="N6496" s="197"/>
      <c r="O6496" s="197"/>
      <c r="P6496" s="231"/>
    </row>
    <row r="6497" spans="2:16">
      <c r="B6497" s="351"/>
      <c r="C6497" s="435"/>
      <c r="D6497" s="399"/>
      <c r="E6497" s="400"/>
      <c r="G6497" s="401"/>
      <c r="H6497" s="401"/>
      <c r="I6497" s="401"/>
      <c r="J6497" s="194"/>
      <c r="K6497" s="194"/>
      <c r="L6497" s="195"/>
      <c r="M6497" s="196"/>
      <c r="N6497" s="197"/>
      <c r="O6497" s="197"/>
      <c r="P6497" s="231"/>
    </row>
    <row r="6498" spans="2:16">
      <c r="B6498" s="351"/>
      <c r="C6498" s="435"/>
      <c r="D6498" s="399"/>
      <c r="E6498" s="400"/>
      <c r="G6498" s="401"/>
      <c r="H6498" s="401"/>
      <c r="I6498" s="401"/>
      <c r="J6498" s="194"/>
      <c r="K6498" s="194"/>
      <c r="L6498" s="195"/>
      <c r="M6498" s="196"/>
      <c r="N6498" s="197"/>
      <c r="O6498" s="197"/>
      <c r="P6498" s="231"/>
    </row>
    <row r="6499" spans="2:16">
      <c r="B6499" s="351"/>
      <c r="C6499" s="435"/>
      <c r="D6499" s="399"/>
      <c r="E6499" s="400"/>
      <c r="G6499" s="401"/>
      <c r="H6499" s="401"/>
      <c r="I6499" s="401"/>
      <c r="J6499" s="194"/>
      <c r="K6499" s="194"/>
      <c r="L6499" s="195"/>
      <c r="M6499" s="196"/>
      <c r="N6499" s="197"/>
      <c r="O6499" s="197"/>
      <c r="P6499" s="231"/>
    </row>
    <row r="6500" spans="2:16">
      <c r="B6500" s="351"/>
      <c r="C6500" s="435"/>
      <c r="D6500" s="399"/>
      <c r="E6500" s="400"/>
      <c r="G6500" s="401"/>
      <c r="H6500" s="401"/>
      <c r="I6500" s="401"/>
      <c r="J6500" s="194"/>
      <c r="K6500" s="194"/>
      <c r="L6500" s="195"/>
      <c r="M6500" s="196"/>
      <c r="N6500" s="197"/>
      <c r="O6500" s="197"/>
      <c r="P6500" s="231"/>
    </row>
    <row r="6501" spans="2:16">
      <c r="B6501" s="351"/>
      <c r="C6501" s="435"/>
      <c r="D6501" s="399"/>
      <c r="E6501" s="400"/>
      <c r="G6501" s="401"/>
      <c r="H6501" s="401"/>
      <c r="I6501" s="401"/>
      <c r="J6501" s="194"/>
      <c r="K6501" s="194"/>
      <c r="L6501" s="195"/>
      <c r="M6501" s="196"/>
      <c r="N6501" s="197"/>
      <c r="O6501" s="197"/>
      <c r="P6501" s="231"/>
    </row>
    <row r="6502" spans="2:16">
      <c r="B6502" s="351"/>
      <c r="C6502" s="435"/>
      <c r="D6502" s="399"/>
      <c r="E6502" s="400"/>
      <c r="G6502" s="401"/>
      <c r="H6502" s="401"/>
      <c r="I6502" s="401"/>
      <c r="J6502" s="194"/>
      <c r="K6502" s="194"/>
      <c r="L6502" s="195"/>
      <c r="M6502" s="196"/>
      <c r="N6502" s="197"/>
      <c r="O6502" s="197"/>
      <c r="P6502" s="231"/>
    </row>
    <row r="6503" spans="2:16">
      <c r="B6503" s="351"/>
      <c r="C6503" s="435"/>
      <c r="D6503" s="399"/>
      <c r="E6503" s="400"/>
      <c r="G6503" s="401"/>
      <c r="H6503" s="401"/>
      <c r="I6503" s="401"/>
      <c r="J6503" s="194"/>
      <c r="K6503" s="194"/>
      <c r="L6503" s="195"/>
      <c r="M6503" s="196"/>
      <c r="N6503" s="197"/>
      <c r="O6503" s="197"/>
      <c r="P6503" s="231"/>
    </row>
    <row r="6504" spans="2:16">
      <c r="B6504" s="351"/>
      <c r="C6504" s="435"/>
      <c r="D6504" s="399"/>
      <c r="E6504" s="400"/>
      <c r="G6504" s="401"/>
      <c r="H6504" s="401"/>
      <c r="I6504" s="401"/>
      <c r="J6504" s="194"/>
      <c r="K6504" s="194"/>
      <c r="L6504" s="195"/>
      <c r="M6504" s="196"/>
      <c r="N6504" s="197"/>
      <c r="O6504" s="197"/>
      <c r="P6504" s="231"/>
    </row>
    <row r="6505" spans="2:16">
      <c r="B6505" s="351"/>
      <c r="C6505" s="435"/>
      <c r="D6505" s="399"/>
      <c r="E6505" s="400"/>
      <c r="G6505" s="401"/>
      <c r="H6505" s="401"/>
      <c r="I6505" s="401"/>
      <c r="J6505" s="194"/>
      <c r="K6505" s="194"/>
      <c r="L6505" s="195"/>
      <c r="M6505" s="196"/>
      <c r="N6505" s="197"/>
      <c r="O6505" s="197"/>
      <c r="P6505" s="231"/>
    </row>
    <row r="6506" spans="2:16">
      <c r="B6506" s="351"/>
      <c r="C6506" s="435"/>
      <c r="D6506" s="399"/>
      <c r="E6506" s="400"/>
      <c r="G6506" s="401"/>
      <c r="H6506" s="401"/>
      <c r="I6506" s="401"/>
      <c r="J6506" s="194"/>
      <c r="K6506" s="194"/>
      <c r="L6506" s="195"/>
      <c r="M6506" s="196"/>
      <c r="N6506" s="197"/>
      <c r="O6506" s="197"/>
      <c r="P6506" s="231"/>
    </row>
    <row r="6507" spans="2:16">
      <c r="B6507" s="351"/>
      <c r="C6507" s="435"/>
      <c r="D6507" s="399"/>
      <c r="E6507" s="400"/>
      <c r="G6507" s="401"/>
      <c r="H6507" s="401"/>
      <c r="I6507" s="401"/>
      <c r="J6507" s="194"/>
      <c r="K6507" s="194"/>
      <c r="L6507" s="195"/>
      <c r="M6507" s="196"/>
      <c r="N6507" s="197"/>
      <c r="O6507" s="197"/>
      <c r="P6507" s="231"/>
    </row>
    <row r="6508" spans="2:16">
      <c r="B6508" s="351"/>
      <c r="C6508" s="435"/>
      <c r="D6508" s="399"/>
      <c r="E6508" s="400"/>
      <c r="G6508" s="401"/>
      <c r="H6508" s="401"/>
      <c r="I6508" s="401"/>
      <c r="J6508" s="194"/>
      <c r="K6508" s="194"/>
      <c r="L6508" s="195"/>
      <c r="M6508" s="196"/>
      <c r="N6508" s="197"/>
      <c r="O6508" s="197"/>
      <c r="P6508" s="231"/>
    </row>
    <row r="6509" spans="2:16">
      <c r="B6509" s="351"/>
      <c r="C6509" s="435"/>
      <c r="D6509" s="399"/>
      <c r="E6509" s="400"/>
      <c r="G6509" s="401"/>
      <c r="H6509" s="401"/>
      <c r="I6509" s="401"/>
      <c r="J6509" s="194"/>
      <c r="K6509" s="194"/>
      <c r="L6509" s="195"/>
      <c r="M6509" s="196"/>
      <c r="N6509" s="197"/>
      <c r="O6509" s="197"/>
      <c r="P6509" s="231"/>
    </row>
    <row r="6510" spans="2:16">
      <c r="B6510" s="351"/>
      <c r="C6510" s="435"/>
      <c r="D6510" s="399"/>
      <c r="E6510" s="400"/>
      <c r="G6510" s="401"/>
      <c r="H6510" s="401"/>
      <c r="I6510" s="401"/>
      <c r="J6510" s="194"/>
      <c r="K6510" s="194"/>
      <c r="L6510" s="195"/>
      <c r="M6510" s="196"/>
      <c r="N6510" s="197"/>
      <c r="O6510" s="197"/>
      <c r="P6510" s="231"/>
    </row>
    <row r="6511" spans="2:16">
      <c r="B6511" s="351"/>
      <c r="C6511" s="435"/>
      <c r="D6511" s="399"/>
      <c r="E6511" s="400"/>
      <c r="G6511" s="401"/>
      <c r="H6511" s="401"/>
      <c r="I6511" s="401"/>
      <c r="J6511" s="194"/>
      <c r="K6511" s="194"/>
      <c r="L6511" s="195"/>
      <c r="M6511" s="196"/>
      <c r="N6511" s="197"/>
      <c r="O6511" s="197"/>
      <c r="P6511" s="231"/>
    </row>
    <row r="6512" spans="2:16">
      <c r="B6512" s="351"/>
      <c r="C6512" s="435"/>
      <c r="D6512" s="399"/>
      <c r="E6512" s="400"/>
      <c r="G6512" s="401"/>
      <c r="H6512" s="401"/>
      <c r="I6512" s="401"/>
      <c r="J6512" s="194"/>
      <c r="K6512" s="194"/>
      <c r="L6512" s="195"/>
      <c r="M6512" s="196"/>
      <c r="N6512" s="197"/>
      <c r="O6512" s="197"/>
      <c r="P6512" s="231"/>
    </row>
    <row r="6513" spans="2:16">
      <c r="B6513" s="351"/>
      <c r="C6513" s="435"/>
      <c r="D6513" s="399"/>
      <c r="E6513" s="400"/>
      <c r="G6513" s="401"/>
      <c r="H6513" s="401"/>
      <c r="I6513" s="401"/>
      <c r="J6513" s="194"/>
      <c r="K6513" s="194"/>
      <c r="L6513" s="195"/>
      <c r="M6513" s="196"/>
      <c r="N6513" s="197"/>
      <c r="O6513" s="197"/>
      <c r="P6513" s="231"/>
    </row>
    <row r="6514" spans="2:16">
      <c r="B6514" s="351"/>
      <c r="C6514" s="435"/>
      <c r="D6514" s="399"/>
      <c r="E6514" s="400"/>
      <c r="G6514" s="401"/>
      <c r="H6514" s="401"/>
      <c r="I6514" s="401"/>
      <c r="J6514" s="194"/>
      <c r="K6514" s="194"/>
      <c r="L6514" s="195"/>
      <c r="M6514" s="196"/>
      <c r="N6514" s="197"/>
      <c r="O6514" s="197"/>
      <c r="P6514" s="231"/>
    </row>
    <row r="6515" spans="2:16">
      <c r="B6515" s="351"/>
      <c r="C6515" s="435"/>
      <c r="D6515" s="399"/>
      <c r="E6515" s="400"/>
      <c r="G6515" s="401"/>
      <c r="H6515" s="401"/>
      <c r="I6515" s="401"/>
      <c r="J6515" s="194"/>
      <c r="K6515" s="194"/>
      <c r="L6515" s="195"/>
      <c r="M6515" s="196"/>
      <c r="N6515" s="197"/>
      <c r="O6515" s="197"/>
      <c r="P6515" s="231"/>
    </row>
    <row r="6516" spans="2:16">
      <c r="B6516" s="351"/>
      <c r="C6516" s="435"/>
      <c r="D6516" s="399"/>
      <c r="E6516" s="400"/>
      <c r="G6516" s="401"/>
      <c r="H6516" s="401"/>
      <c r="I6516" s="401"/>
      <c r="J6516" s="194"/>
      <c r="K6516" s="194"/>
      <c r="L6516" s="195"/>
      <c r="M6516" s="196"/>
      <c r="N6516" s="197"/>
      <c r="O6516" s="197"/>
      <c r="P6516" s="231"/>
    </row>
    <row r="6517" spans="2:16">
      <c r="B6517" s="351"/>
      <c r="C6517" s="435"/>
      <c r="D6517" s="399"/>
      <c r="E6517" s="400"/>
      <c r="G6517" s="401"/>
      <c r="H6517" s="401"/>
      <c r="I6517" s="401"/>
      <c r="J6517" s="194"/>
      <c r="K6517" s="194"/>
      <c r="L6517" s="195"/>
      <c r="M6517" s="196"/>
      <c r="N6517" s="197"/>
      <c r="O6517" s="197"/>
      <c r="P6517" s="231"/>
    </row>
    <row r="6518" spans="2:16">
      <c r="B6518" s="351"/>
      <c r="C6518" s="435"/>
      <c r="D6518" s="399"/>
      <c r="E6518" s="400"/>
      <c r="G6518" s="401"/>
      <c r="H6518" s="401"/>
      <c r="I6518" s="401"/>
      <c r="J6518" s="194"/>
      <c r="K6518" s="194"/>
      <c r="L6518" s="195"/>
      <c r="M6518" s="196"/>
      <c r="N6518" s="197"/>
      <c r="O6518" s="197"/>
      <c r="P6518" s="231"/>
    </row>
    <row r="6519" spans="2:16">
      <c r="B6519" s="351"/>
      <c r="C6519" s="435"/>
      <c r="D6519" s="399"/>
      <c r="E6519" s="400"/>
      <c r="G6519" s="401"/>
      <c r="H6519" s="401"/>
      <c r="I6519" s="401"/>
      <c r="J6519" s="194"/>
      <c r="K6519" s="194"/>
      <c r="L6519" s="195"/>
      <c r="M6519" s="196"/>
      <c r="N6519" s="197"/>
      <c r="O6519" s="197"/>
      <c r="P6519" s="231"/>
    </row>
    <row r="6520" spans="2:16">
      <c r="B6520" s="351"/>
      <c r="C6520" s="435"/>
      <c r="D6520" s="399"/>
      <c r="E6520" s="400"/>
      <c r="G6520" s="401"/>
      <c r="H6520" s="401"/>
      <c r="I6520" s="401"/>
      <c r="J6520" s="194"/>
      <c r="K6520" s="194"/>
      <c r="L6520" s="195"/>
      <c r="M6520" s="196"/>
      <c r="N6520" s="197"/>
      <c r="O6520" s="197"/>
      <c r="P6520" s="231"/>
    </row>
    <row r="6521" spans="2:16">
      <c r="B6521" s="351"/>
      <c r="C6521" s="435"/>
      <c r="D6521" s="399"/>
      <c r="E6521" s="400"/>
      <c r="G6521" s="401"/>
      <c r="H6521" s="401"/>
      <c r="I6521" s="401"/>
      <c r="J6521" s="194"/>
      <c r="K6521" s="194"/>
      <c r="L6521" s="195"/>
      <c r="M6521" s="196"/>
      <c r="N6521" s="197"/>
      <c r="O6521" s="197"/>
      <c r="P6521" s="231"/>
    </row>
    <row r="6522" spans="2:16">
      <c r="B6522" s="351"/>
      <c r="C6522" s="435"/>
      <c r="D6522" s="399"/>
      <c r="E6522" s="400"/>
      <c r="G6522" s="401"/>
      <c r="H6522" s="401"/>
      <c r="I6522" s="401"/>
      <c r="J6522" s="194"/>
      <c r="K6522" s="194"/>
      <c r="L6522" s="195"/>
      <c r="M6522" s="196"/>
      <c r="N6522" s="197"/>
      <c r="O6522" s="197"/>
      <c r="P6522" s="231"/>
    </row>
    <row r="6523" spans="2:16">
      <c r="B6523" s="351"/>
      <c r="C6523" s="435"/>
      <c r="D6523" s="399"/>
      <c r="E6523" s="400"/>
      <c r="G6523" s="401"/>
      <c r="H6523" s="401"/>
      <c r="I6523" s="401"/>
      <c r="J6523" s="194"/>
      <c r="K6523" s="194"/>
      <c r="L6523" s="195"/>
      <c r="M6523" s="196"/>
      <c r="N6523" s="197"/>
      <c r="O6523" s="197"/>
      <c r="P6523" s="231"/>
    </row>
    <row r="6524" spans="2:16">
      <c r="B6524" s="351"/>
      <c r="C6524" s="435"/>
      <c r="D6524" s="399"/>
      <c r="E6524" s="400"/>
      <c r="G6524" s="401"/>
      <c r="H6524" s="401"/>
      <c r="I6524" s="401"/>
      <c r="J6524" s="194"/>
      <c r="K6524" s="194"/>
      <c r="L6524" s="195"/>
      <c r="M6524" s="196"/>
      <c r="N6524" s="197"/>
      <c r="O6524" s="197"/>
      <c r="P6524" s="231"/>
    </row>
    <row r="6525" spans="2:16">
      <c r="B6525" s="351"/>
      <c r="C6525" s="435"/>
      <c r="D6525" s="399"/>
      <c r="E6525" s="400"/>
      <c r="G6525" s="401"/>
      <c r="H6525" s="401"/>
      <c r="I6525" s="401"/>
      <c r="J6525" s="194"/>
      <c r="K6525" s="194"/>
      <c r="L6525" s="195"/>
      <c r="M6525" s="196"/>
      <c r="N6525" s="197"/>
      <c r="O6525" s="197"/>
      <c r="P6525" s="231"/>
    </row>
    <row r="6526" spans="2:16">
      <c r="B6526" s="351"/>
      <c r="C6526" s="435"/>
      <c r="D6526" s="399"/>
      <c r="E6526" s="400"/>
      <c r="G6526" s="401"/>
      <c r="H6526" s="401"/>
      <c r="I6526" s="401"/>
      <c r="J6526" s="194"/>
      <c r="K6526" s="194"/>
      <c r="L6526" s="195"/>
      <c r="M6526" s="196"/>
      <c r="N6526" s="197"/>
      <c r="O6526" s="197"/>
      <c r="P6526" s="231"/>
    </row>
    <row r="6527" spans="2:16">
      <c r="B6527" s="351"/>
      <c r="C6527" s="435"/>
      <c r="D6527" s="399"/>
      <c r="E6527" s="400"/>
      <c r="G6527" s="401"/>
      <c r="H6527" s="401"/>
      <c r="I6527" s="401"/>
      <c r="J6527" s="194"/>
      <c r="K6527" s="194"/>
      <c r="L6527" s="195"/>
      <c r="M6527" s="196"/>
      <c r="N6527" s="197"/>
      <c r="O6527" s="197"/>
      <c r="P6527" s="231"/>
    </row>
    <row r="6528" spans="2:16">
      <c r="B6528" s="351"/>
      <c r="C6528" s="435"/>
      <c r="D6528" s="399"/>
      <c r="E6528" s="400"/>
      <c r="G6528" s="401"/>
      <c r="H6528" s="401"/>
      <c r="I6528" s="401"/>
      <c r="J6528" s="194"/>
      <c r="K6528" s="194"/>
      <c r="L6528" s="195"/>
      <c r="M6528" s="196"/>
      <c r="N6528" s="197"/>
      <c r="O6528" s="197"/>
      <c r="P6528" s="231"/>
    </row>
    <row r="6529" spans="2:16">
      <c r="B6529" s="351"/>
      <c r="C6529" s="435"/>
      <c r="D6529" s="399"/>
      <c r="E6529" s="400"/>
      <c r="G6529" s="401"/>
      <c r="H6529" s="401"/>
      <c r="I6529" s="401"/>
      <c r="J6529" s="194"/>
      <c r="K6529" s="194"/>
      <c r="L6529" s="195"/>
      <c r="M6529" s="196"/>
      <c r="N6529" s="197"/>
      <c r="O6529" s="197"/>
      <c r="P6529" s="231"/>
    </row>
    <row r="6530" spans="2:16">
      <c r="B6530" s="351"/>
      <c r="C6530" s="435"/>
      <c r="D6530" s="399"/>
      <c r="E6530" s="400"/>
      <c r="G6530" s="401"/>
      <c r="H6530" s="401"/>
      <c r="I6530" s="401"/>
      <c r="J6530" s="194"/>
      <c r="K6530" s="194"/>
      <c r="L6530" s="195"/>
      <c r="M6530" s="196"/>
      <c r="N6530" s="197"/>
      <c r="O6530" s="197"/>
      <c r="P6530" s="231"/>
    </row>
    <row r="6531" spans="2:16">
      <c r="B6531" s="351"/>
      <c r="C6531" s="435"/>
      <c r="D6531" s="399"/>
      <c r="E6531" s="400"/>
      <c r="G6531" s="401"/>
      <c r="H6531" s="401"/>
      <c r="I6531" s="401"/>
      <c r="J6531" s="194"/>
      <c r="K6531" s="194"/>
      <c r="L6531" s="195"/>
      <c r="M6531" s="196"/>
      <c r="N6531" s="197"/>
      <c r="O6531" s="197"/>
      <c r="P6531" s="231"/>
    </row>
    <row r="6532" spans="2:16">
      <c r="B6532" s="351"/>
      <c r="C6532" s="435"/>
      <c r="D6532" s="399"/>
      <c r="E6532" s="400"/>
      <c r="G6532" s="401"/>
      <c r="H6532" s="401"/>
      <c r="I6532" s="401"/>
      <c r="J6532" s="194"/>
      <c r="K6532" s="194"/>
      <c r="L6532" s="195"/>
      <c r="M6532" s="196"/>
      <c r="N6532" s="197"/>
      <c r="O6532" s="197"/>
      <c r="P6532" s="231"/>
    </row>
    <row r="6533" spans="2:16">
      <c r="B6533" s="351"/>
      <c r="C6533" s="435"/>
      <c r="D6533" s="399"/>
      <c r="E6533" s="400"/>
      <c r="G6533" s="401"/>
      <c r="H6533" s="401"/>
      <c r="I6533" s="401"/>
      <c r="J6533" s="194"/>
      <c r="K6533" s="194"/>
      <c r="L6533" s="195"/>
      <c r="M6533" s="196"/>
      <c r="N6533" s="197"/>
      <c r="O6533" s="197"/>
      <c r="P6533" s="231"/>
    </row>
    <row r="6534" spans="2:16">
      <c r="B6534" s="351"/>
      <c r="C6534" s="435"/>
      <c r="D6534" s="399"/>
      <c r="E6534" s="400"/>
      <c r="G6534" s="401"/>
      <c r="H6534" s="401"/>
      <c r="I6534" s="401"/>
      <c r="J6534" s="194"/>
      <c r="K6534" s="194"/>
      <c r="L6534" s="195"/>
      <c r="M6534" s="196"/>
      <c r="N6534" s="197"/>
      <c r="O6534" s="197"/>
      <c r="P6534" s="231"/>
    </row>
    <row r="6535" spans="2:16">
      <c r="B6535" s="351"/>
      <c r="C6535" s="435"/>
      <c r="D6535" s="399"/>
      <c r="E6535" s="400"/>
      <c r="G6535" s="401"/>
      <c r="H6535" s="401"/>
      <c r="I6535" s="401"/>
      <c r="J6535" s="194"/>
      <c r="K6535" s="194"/>
      <c r="L6535" s="195"/>
      <c r="M6535" s="196"/>
      <c r="N6535" s="197"/>
      <c r="O6535" s="197"/>
      <c r="P6535" s="231"/>
    </row>
    <row r="6536" spans="2:16">
      <c r="B6536" s="351"/>
      <c r="C6536" s="435"/>
      <c r="D6536" s="399"/>
      <c r="E6536" s="400"/>
      <c r="G6536" s="401"/>
      <c r="H6536" s="401"/>
      <c r="I6536" s="401"/>
      <c r="J6536" s="194"/>
      <c r="K6536" s="194"/>
      <c r="L6536" s="195"/>
      <c r="M6536" s="196"/>
      <c r="N6536" s="197"/>
      <c r="O6536" s="197"/>
      <c r="P6536" s="231"/>
    </row>
    <row r="6537" spans="2:16">
      <c r="B6537" s="351"/>
      <c r="C6537" s="435"/>
      <c r="D6537" s="399"/>
      <c r="E6537" s="400"/>
      <c r="G6537" s="401"/>
      <c r="H6537" s="401"/>
      <c r="I6537" s="401"/>
      <c r="J6537" s="194"/>
      <c r="K6537" s="194"/>
      <c r="L6537" s="195"/>
      <c r="M6537" s="196"/>
      <c r="N6537" s="197"/>
      <c r="O6537" s="197"/>
      <c r="P6537" s="231"/>
    </row>
    <row r="6538" spans="2:16">
      <c r="B6538" s="351"/>
      <c r="C6538" s="435"/>
      <c r="D6538" s="399"/>
      <c r="E6538" s="400"/>
      <c r="G6538" s="401"/>
      <c r="H6538" s="401"/>
      <c r="I6538" s="401"/>
      <c r="J6538" s="194"/>
      <c r="K6538" s="194"/>
      <c r="L6538" s="195"/>
      <c r="M6538" s="196"/>
      <c r="N6538" s="197"/>
      <c r="O6538" s="197"/>
      <c r="P6538" s="231"/>
    </row>
    <row r="6539" spans="2:16">
      <c r="B6539" s="351"/>
      <c r="C6539" s="435"/>
      <c r="D6539" s="399"/>
      <c r="E6539" s="400"/>
      <c r="G6539" s="401"/>
      <c r="H6539" s="401"/>
      <c r="I6539" s="401"/>
      <c r="J6539" s="194"/>
      <c r="K6539" s="194"/>
      <c r="L6539" s="195"/>
      <c r="M6539" s="196"/>
      <c r="N6539" s="197"/>
      <c r="O6539" s="197"/>
      <c r="P6539" s="231"/>
    </row>
    <row r="6540" spans="2:16">
      <c r="B6540" s="351"/>
      <c r="C6540" s="435"/>
      <c r="D6540" s="399"/>
      <c r="E6540" s="400"/>
      <c r="G6540" s="401"/>
      <c r="H6540" s="401"/>
      <c r="I6540" s="401"/>
      <c r="J6540" s="194"/>
      <c r="K6540" s="194"/>
      <c r="L6540" s="195"/>
      <c r="M6540" s="196"/>
      <c r="N6540" s="197"/>
      <c r="O6540" s="197"/>
      <c r="P6540" s="231"/>
    </row>
    <row r="6541" spans="2:16">
      <c r="B6541" s="351"/>
      <c r="C6541" s="435"/>
      <c r="D6541" s="399"/>
      <c r="E6541" s="400"/>
      <c r="G6541" s="401"/>
      <c r="H6541" s="401"/>
      <c r="I6541" s="401"/>
      <c r="J6541" s="194"/>
      <c r="K6541" s="194"/>
      <c r="L6541" s="195"/>
      <c r="M6541" s="196"/>
      <c r="N6541" s="197"/>
      <c r="O6541" s="197"/>
      <c r="P6541" s="231"/>
    </row>
    <row r="6542" spans="2:16">
      <c r="B6542" s="351"/>
      <c r="C6542" s="435"/>
      <c r="D6542" s="399"/>
      <c r="E6542" s="400"/>
      <c r="G6542" s="401"/>
      <c r="H6542" s="401"/>
      <c r="I6542" s="401"/>
      <c r="J6542" s="194"/>
      <c r="K6542" s="194"/>
      <c r="L6542" s="195"/>
      <c r="M6542" s="196"/>
      <c r="N6542" s="197"/>
      <c r="O6542" s="197"/>
      <c r="P6542" s="231"/>
    </row>
    <row r="6543" spans="2:16">
      <c r="B6543" s="351"/>
      <c r="C6543" s="435"/>
      <c r="D6543" s="399"/>
      <c r="E6543" s="400"/>
      <c r="G6543" s="401"/>
      <c r="H6543" s="401"/>
      <c r="I6543" s="401"/>
      <c r="J6543" s="194"/>
      <c r="K6543" s="194"/>
      <c r="L6543" s="195"/>
      <c r="M6543" s="196"/>
      <c r="N6543" s="197"/>
      <c r="O6543" s="197"/>
      <c r="P6543" s="231"/>
    </row>
    <row r="6544" spans="2:16">
      <c r="B6544" s="402"/>
      <c r="C6544" s="435"/>
      <c r="D6544" s="404"/>
      <c r="E6544" s="405"/>
      <c r="G6544" s="406"/>
      <c r="H6544" s="406"/>
      <c r="I6544" s="406"/>
      <c r="J6544" s="194"/>
      <c r="K6544" s="194"/>
      <c r="L6544" s="195"/>
      <c r="M6544" s="196"/>
      <c r="N6544" s="197"/>
      <c r="O6544" s="197"/>
      <c r="P6544" s="221"/>
    </row>
    <row r="6545" spans="2:16">
      <c r="B6545" s="351"/>
      <c r="C6545" s="435"/>
      <c r="D6545" s="399"/>
      <c r="E6545" s="400"/>
      <c r="G6545" s="401"/>
      <c r="H6545" s="401"/>
      <c r="I6545" s="401"/>
      <c r="J6545" s="194"/>
      <c r="K6545" s="194"/>
      <c r="L6545" s="195"/>
      <c r="M6545" s="196"/>
      <c r="N6545" s="197"/>
      <c r="O6545" s="197"/>
      <c r="P6545" s="231"/>
    </row>
    <row r="6546" spans="2:16">
      <c r="B6546" s="351"/>
      <c r="C6546" s="435"/>
      <c r="D6546" s="399"/>
      <c r="E6546" s="400"/>
      <c r="G6546" s="401"/>
      <c r="H6546" s="401"/>
      <c r="I6546" s="401"/>
      <c r="J6546" s="194"/>
      <c r="K6546" s="194"/>
      <c r="L6546" s="195"/>
      <c r="M6546" s="196"/>
      <c r="N6546" s="197"/>
      <c r="O6546" s="197"/>
      <c r="P6546" s="231"/>
    </row>
    <row r="6547" spans="2:16">
      <c r="B6547" s="351"/>
      <c r="C6547" s="435"/>
      <c r="D6547" s="399"/>
      <c r="E6547" s="400"/>
      <c r="G6547" s="401"/>
      <c r="H6547" s="401"/>
      <c r="I6547" s="401"/>
      <c r="J6547" s="194"/>
      <c r="K6547" s="194"/>
      <c r="L6547" s="195"/>
      <c r="M6547" s="196"/>
      <c r="N6547" s="197"/>
      <c r="O6547" s="197"/>
      <c r="P6547" s="231"/>
    </row>
    <row r="6548" spans="2:16">
      <c r="B6548" s="351"/>
      <c r="C6548" s="435"/>
      <c r="D6548" s="399"/>
      <c r="E6548" s="400"/>
      <c r="G6548" s="401"/>
      <c r="H6548" s="401"/>
      <c r="I6548" s="401"/>
      <c r="J6548" s="194"/>
      <c r="K6548" s="194"/>
      <c r="L6548" s="195"/>
      <c r="M6548" s="196"/>
      <c r="N6548" s="197"/>
      <c r="O6548" s="197"/>
      <c r="P6548" s="231"/>
    </row>
    <row r="6549" spans="2:16">
      <c r="B6549" s="351"/>
      <c r="C6549" s="435"/>
      <c r="D6549" s="399"/>
      <c r="E6549" s="400"/>
      <c r="G6549" s="401"/>
      <c r="H6549" s="401"/>
      <c r="I6549" s="401"/>
      <c r="J6549" s="194"/>
      <c r="K6549" s="194"/>
      <c r="L6549" s="195"/>
      <c r="M6549" s="196"/>
      <c r="N6549" s="197"/>
      <c r="O6549" s="197"/>
      <c r="P6549" s="231"/>
    </row>
    <row r="6550" spans="2:16">
      <c r="B6550" s="351"/>
      <c r="C6550" s="435"/>
      <c r="D6550" s="399"/>
      <c r="E6550" s="400"/>
      <c r="G6550" s="401"/>
      <c r="H6550" s="401"/>
      <c r="I6550" s="401"/>
      <c r="J6550" s="194"/>
      <c r="K6550" s="194"/>
      <c r="L6550" s="195"/>
      <c r="M6550" s="196"/>
      <c r="N6550" s="197"/>
      <c r="O6550" s="197"/>
      <c r="P6550" s="231"/>
    </row>
    <row r="6551" spans="2:16">
      <c r="B6551" s="351"/>
      <c r="C6551" s="435"/>
      <c r="D6551" s="399"/>
      <c r="E6551" s="400"/>
      <c r="G6551" s="401"/>
      <c r="H6551" s="401"/>
      <c r="I6551" s="401"/>
      <c r="J6551" s="194"/>
      <c r="K6551" s="194"/>
      <c r="L6551" s="195"/>
      <c r="M6551" s="196"/>
      <c r="N6551" s="197"/>
      <c r="O6551" s="197"/>
      <c r="P6551" s="231"/>
    </row>
    <row r="6552" spans="2:16">
      <c r="B6552" s="351"/>
      <c r="C6552" s="435"/>
      <c r="D6552" s="399"/>
      <c r="E6552" s="400"/>
      <c r="G6552" s="401"/>
      <c r="H6552" s="401"/>
      <c r="I6552" s="401"/>
      <c r="J6552" s="194"/>
      <c r="K6552" s="194"/>
      <c r="L6552" s="195"/>
      <c r="M6552" s="196"/>
      <c r="N6552" s="197"/>
      <c r="O6552" s="197"/>
      <c r="P6552" s="231"/>
    </row>
    <row r="6553" spans="2:16">
      <c r="B6553" s="351"/>
      <c r="C6553" s="435"/>
      <c r="D6553" s="399"/>
      <c r="E6553" s="400"/>
      <c r="G6553" s="401"/>
      <c r="H6553" s="401"/>
      <c r="I6553" s="401"/>
      <c r="J6553" s="194"/>
      <c r="K6553" s="194"/>
      <c r="L6553" s="195"/>
      <c r="M6553" s="196"/>
      <c r="N6553" s="197"/>
      <c r="O6553" s="197"/>
      <c r="P6553" s="231"/>
    </row>
    <row r="6554" spans="2:16">
      <c r="B6554" s="351"/>
      <c r="C6554" s="435"/>
      <c r="D6554" s="399"/>
      <c r="E6554" s="400"/>
      <c r="G6554" s="401"/>
      <c r="H6554" s="401"/>
      <c r="I6554" s="401"/>
      <c r="J6554" s="194"/>
      <c r="K6554" s="194"/>
      <c r="L6554" s="195"/>
      <c r="M6554" s="196"/>
      <c r="N6554" s="197"/>
      <c r="O6554" s="197"/>
      <c r="P6554" s="231"/>
    </row>
    <row r="6555" spans="2:16">
      <c r="B6555" s="351"/>
      <c r="C6555" s="435"/>
      <c r="D6555" s="399"/>
      <c r="E6555" s="400"/>
      <c r="G6555" s="401"/>
      <c r="H6555" s="401"/>
      <c r="I6555" s="401"/>
      <c r="J6555" s="194"/>
      <c r="K6555" s="194"/>
      <c r="L6555" s="195"/>
      <c r="M6555" s="196"/>
      <c r="N6555" s="197"/>
      <c r="O6555" s="197"/>
      <c r="P6555" s="231"/>
    </row>
    <row r="6556" spans="2:16">
      <c r="B6556" s="351"/>
      <c r="C6556" s="435"/>
      <c r="D6556" s="399"/>
      <c r="E6556" s="400"/>
      <c r="G6556" s="401"/>
      <c r="H6556" s="401"/>
      <c r="I6556" s="401"/>
      <c r="J6556" s="194"/>
      <c r="K6556" s="194"/>
      <c r="L6556" s="195"/>
      <c r="M6556" s="196"/>
      <c r="N6556" s="197"/>
      <c r="O6556" s="197"/>
      <c r="P6556" s="231"/>
    </row>
    <row r="6557" spans="2:16">
      <c r="B6557" s="351"/>
      <c r="C6557" s="435"/>
      <c r="D6557" s="399"/>
      <c r="E6557" s="400"/>
      <c r="G6557" s="401"/>
      <c r="H6557" s="401"/>
      <c r="I6557" s="401"/>
      <c r="J6557" s="194"/>
      <c r="K6557" s="194"/>
      <c r="L6557" s="195"/>
      <c r="M6557" s="196"/>
      <c r="N6557" s="197"/>
      <c r="O6557" s="197"/>
      <c r="P6557" s="231"/>
    </row>
    <row r="6558" spans="2:16">
      <c r="B6558" s="351"/>
      <c r="C6558" s="435"/>
      <c r="D6558" s="399"/>
      <c r="E6558" s="400"/>
      <c r="G6558" s="401"/>
      <c r="H6558" s="401"/>
      <c r="I6558" s="401"/>
      <c r="J6558" s="194"/>
      <c r="K6558" s="194"/>
      <c r="L6558" s="195"/>
      <c r="M6558" s="196"/>
      <c r="N6558" s="197"/>
      <c r="O6558" s="197"/>
      <c r="P6558" s="231"/>
    </row>
    <row r="6559" spans="2:16">
      <c r="B6559" s="351"/>
      <c r="C6559" s="435"/>
      <c r="D6559" s="399"/>
      <c r="E6559" s="400"/>
      <c r="G6559" s="401"/>
      <c r="H6559" s="401"/>
      <c r="I6559" s="401"/>
      <c r="J6559" s="194"/>
      <c r="K6559" s="194"/>
      <c r="L6559" s="195"/>
      <c r="M6559" s="196"/>
      <c r="N6559" s="197"/>
      <c r="O6559" s="197"/>
      <c r="P6559" s="231"/>
    </row>
    <row r="6560" spans="2:16">
      <c r="B6560" s="351"/>
      <c r="C6560" s="435"/>
      <c r="D6560" s="399"/>
      <c r="E6560" s="400"/>
      <c r="G6560" s="401"/>
      <c r="H6560" s="401"/>
      <c r="I6560" s="401"/>
      <c r="J6560" s="194"/>
      <c r="K6560" s="194"/>
      <c r="L6560" s="195"/>
      <c r="M6560" s="196"/>
      <c r="N6560" s="197"/>
      <c r="O6560" s="197"/>
      <c r="P6560" s="231"/>
    </row>
    <row r="6561" spans="2:16">
      <c r="B6561" s="351"/>
      <c r="C6561" s="435"/>
      <c r="D6561" s="399"/>
      <c r="E6561" s="400"/>
      <c r="G6561" s="401"/>
      <c r="H6561" s="401"/>
      <c r="I6561" s="401"/>
      <c r="J6561" s="194"/>
      <c r="K6561" s="194"/>
      <c r="L6561" s="195"/>
      <c r="M6561" s="196"/>
      <c r="N6561" s="197"/>
      <c r="O6561" s="197"/>
      <c r="P6561" s="231"/>
    </row>
    <row r="6562" spans="2:16">
      <c r="B6562" s="351"/>
      <c r="C6562" s="435"/>
      <c r="D6562" s="399"/>
      <c r="E6562" s="400"/>
      <c r="G6562" s="401"/>
      <c r="H6562" s="401"/>
      <c r="I6562" s="401"/>
      <c r="J6562" s="194"/>
      <c r="K6562" s="194"/>
      <c r="L6562" s="195"/>
      <c r="M6562" s="196"/>
      <c r="N6562" s="197"/>
      <c r="O6562" s="197"/>
      <c r="P6562" s="231"/>
    </row>
    <row r="6563" spans="2:16">
      <c r="B6563" s="351"/>
      <c r="C6563" s="435"/>
      <c r="D6563" s="399"/>
      <c r="E6563" s="400"/>
      <c r="G6563" s="401"/>
      <c r="H6563" s="401"/>
      <c r="I6563" s="401"/>
      <c r="J6563" s="194"/>
      <c r="K6563" s="194"/>
      <c r="L6563" s="195"/>
      <c r="M6563" s="196"/>
      <c r="N6563" s="197"/>
      <c r="O6563" s="197"/>
      <c r="P6563" s="231"/>
    </row>
    <row r="6564" spans="2:16">
      <c r="B6564" s="351"/>
      <c r="C6564" s="435"/>
      <c r="D6564" s="399"/>
      <c r="E6564" s="400"/>
      <c r="G6564" s="401"/>
      <c r="H6564" s="401"/>
      <c r="I6564" s="401"/>
      <c r="J6564" s="194"/>
      <c r="K6564" s="194"/>
      <c r="L6564" s="195"/>
      <c r="M6564" s="196"/>
      <c r="N6564" s="197"/>
      <c r="O6564" s="197"/>
      <c r="P6564" s="231"/>
    </row>
    <row r="6565" spans="2:16">
      <c r="B6565" s="351"/>
      <c r="C6565" s="435"/>
      <c r="D6565" s="399"/>
      <c r="E6565" s="400"/>
      <c r="G6565" s="401"/>
      <c r="H6565" s="401"/>
      <c r="I6565" s="401"/>
      <c r="J6565" s="194"/>
      <c r="K6565" s="194"/>
      <c r="L6565" s="195"/>
      <c r="M6565" s="196"/>
      <c r="N6565" s="197"/>
      <c r="O6565" s="197"/>
      <c r="P6565" s="231"/>
    </row>
    <row r="6566" spans="2:16">
      <c r="B6566" s="351"/>
      <c r="C6566" s="435"/>
      <c r="D6566" s="399"/>
      <c r="E6566" s="400"/>
      <c r="G6566" s="401"/>
      <c r="H6566" s="401"/>
      <c r="I6566" s="401"/>
      <c r="J6566" s="194"/>
      <c r="K6566" s="194"/>
      <c r="L6566" s="195"/>
      <c r="M6566" s="196"/>
      <c r="N6566" s="197"/>
      <c r="O6566" s="197"/>
      <c r="P6566" s="231"/>
    </row>
    <row r="6567" spans="2:16">
      <c r="B6567" s="351"/>
      <c r="C6567" s="435"/>
      <c r="D6567" s="399"/>
      <c r="E6567" s="400"/>
      <c r="G6567" s="401"/>
      <c r="H6567" s="401"/>
      <c r="I6567" s="401"/>
      <c r="J6567" s="194"/>
      <c r="K6567" s="194"/>
      <c r="L6567" s="195"/>
      <c r="M6567" s="196"/>
      <c r="N6567" s="197"/>
      <c r="O6567" s="197"/>
      <c r="P6567" s="231"/>
    </row>
    <row r="6568" spans="2:16">
      <c r="B6568" s="351"/>
      <c r="C6568" s="435"/>
      <c r="D6568" s="399"/>
      <c r="E6568" s="400"/>
      <c r="G6568" s="401"/>
      <c r="H6568" s="401"/>
      <c r="I6568" s="401"/>
      <c r="J6568" s="194"/>
      <c r="K6568" s="194"/>
      <c r="L6568" s="195"/>
      <c r="M6568" s="196"/>
      <c r="N6568" s="197"/>
      <c r="O6568" s="197"/>
      <c r="P6568" s="231"/>
    </row>
    <row r="6569" spans="2:16">
      <c r="B6569" s="351"/>
      <c r="C6569" s="435"/>
      <c r="D6569" s="399"/>
      <c r="E6569" s="400"/>
      <c r="G6569" s="401"/>
      <c r="H6569" s="401"/>
      <c r="I6569" s="401"/>
      <c r="J6569" s="194"/>
      <c r="K6569" s="194"/>
      <c r="L6569" s="195"/>
      <c r="M6569" s="196"/>
      <c r="N6569" s="197"/>
      <c r="O6569" s="197"/>
      <c r="P6569" s="231"/>
    </row>
    <row r="6570" spans="2:16">
      <c r="B6570" s="351"/>
      <c r="C6570" s="435"/>
      <c r="D6570" s="399"/>
      <c r="E6570" s="400"/>
      <c r="G6570" s="401"/>
      <c r="H6570" s="401"/>
      <c r="I6570" s="401"/>
      <c r="J6570" s="194"/>
      <c r="K6570" s="194"/>
      <c r="L6570" s="195"/>
      <c r="M6570" s="196"/>
      <c r="N6570" s="197"/>
      <c r="O6570" s="197"/>
      <c r="P6570" s="231"/>
    </row>
    <row r="6571" spans="2:16">
      <c r="B6571" s="351"/>
      <c r="C6571" s="435"/>
      <c r="D6571" s="399"/>
      <c r="E6571" s="400"/>
      <c r="G6571" s="401"/>
      <c r="H6571" s="401"/>
      <c r="I6571" s="401"/>
      <c r="J6571" s="194"/>
      <c r="K6571" s="194"/>
      <c r="L6571" s="195"/>
      <c r="M6571" s="196"/>
      <c r="N6571" s="197"/>
      <c r="O6571" s="197"/>
      <c r="P6571" s="231"/>
    </row>
    <row r="6572" spans="2:16">
      <c r="B6572" s="351"/>
      <c r="C6572" s="435"/>
      <c r="D6572" s="399"/>
      <c r="E6572" s="400"/>
      <c r="G6572" s="401"/>
      <c r="H6572" s="401"/>
      <c r="I6572" s="401"/>
      <c r="J6572" s="194"/>
      <c r="K6572" s="194"/>
      <c r="L6572" s="195"/>
      <c r="M6572" s="196"/>
      <c r="N6572" s="197"/>
      <c r="O6572" s="197"/>
      <c r="P6572" s="231"/>
    </row>
    <row r="6573" spans="2:16">
      <c r="B6573" s="351"/>
      <c r="C6573" s="435"/>
      <c r="D6573" s="399"/>
      <c r="E6573" s="400"/>
      <c r="G6573" s="401"/>
      <c r="H6573" s="401"/>
      <c r="I6573" s="401"/>
      <c r="J6573" s="194"/>
      <c r="K6573" s="194"/>
      <c r="L6573" s="195"/>
      <c r="M6573" s="196"/>
      <c r="N6573" s="197"/>
      <c r="O6573" s="197"/>
      <c r="P6573" s="231"/>
    </row>
    <row r="6574" spans="2:16">
      <c r="B6574" s="351"/>
      <c r="C6574" s="435"/>
      <c r="D6574" s="399"/>
      <c r="E6574" s="400"/>
      <c r="G6574" s="401"/>
      <c r="H6574" s="401"/>
      <c r="I6574" s="401"/>
      <c r="J6574" s="194"/>
      <c r="K6574" s="194"/>
      <c r="L6574" s="195"/>
      <c r="M6574" s="196"/>
      <c r="N6574" s="197"/>
      <c r="O6574" s="197"/>
      <c r="P6574" s="231"/>
    </row>
    <row r="6575" spans="2:16">
      <c r="B6575" s="351"/>
      <c r="C6575" s="435"/>
      <c r="D6575" s="399"/>
      <c r="E6575" s="400"/>
      <c r="G6575" s="401"/>
      <c r="H6575" s="401"/>
      <c r="I6575" s="401"/>
      <c r="J6575" s="194"/>
      <c r="K6575" s="194"/>
      <c r="L6575" s="195"/>
      <c r="M6575" s="196"/>
      <c r="N6575" s="197"/>
      <c r="O6575" s="197"/>
      <c r="P6575" s="231"/>
    </row>
    <row r="6576" spans="2:16">
      <c r="B6576" s="351"/>
      <c r="C6576" s="435"/>
      <c r="D6576" s="399"/>
      <c r="E6576" s="400"/>
      <c r="G6576" s="401"/>
      <c r="H6576" s="401"/>
      <c r="I6576" s="401"/>
      <c r="J6576" s="194"/>
      <c r="K6576" s="194"/>
      <c r="L6576" s="195"/>
      <c r="M6576" s="196"/>
      <c r="N6576" s="197"/>
      <c r="O6576" s="197"/>
      <c r="P6576" s="231"/>
    </row>
    <row r="6577" spans="2:16">
      <c r="B6577" s="351"/>
      <c r="C6577" s="435"/>
      <c r="D6577" s="399"/>
      <c r="E6577" s="400"/>
      <c r="G6577" s="401"/>
      <c r="H6577" s="401"/>
      <c r="I6577" s="401"/>
      <c r="J6577" s="194"/>
      <c r="K6577" s="194"/>
      <c r="L6577" s="195"/>
      <c r="M6577" s="196"/>
      <c r="N6577" s="197"/>
      <c r="O6577" s="197"/>
      <c r="P6577" s="231"/>
    </row>
    <row r="6578" spans="2:16">
      <c r="B6578" s="351"/>
      <c r="C6578" s="435"/>
      <c r="D6578" s="399"/>
      <c r="E6578" s="400"/>
      <c r="G6578" s="401"/>
      <c r="H6578" s="401"/>
      <c r="I6578" s="401"/>
      <c r="J6578" s="194"/>
      <c r="K6578" s="194"/>
      <c r="L6578" s="195"/>
      <c r="M6578" s="196"/>
      <c r="N6578" s="197"/>
      <c r="O6578" s="197"/>
      <c r="P6578" s="231"/>
    </row>
    <row r="6579" spans="2:16">
      <c r="B6579" s="351"/>
      <c r="C6579" s="435"/>
      <c r="D6579" s="399"/>
      <c r="E6579" s="400"/>
      <c r="G6579" s="401"/>
      <c r="H6579" s="401"/>
      <c r="I6579" s="401"/>
      <c r="J6579" s="194"/>
      <c r="K6579" s="194"/>
      <c r="L6579" s="195"/>
      <c r="M6579" s="196"/>
      <c r="N6579" s="197"/>
      <c r="O6579" s="197"/>
      <c r="P6579" s="231"/>
    </row>
    <row r="6580" spans="2:16">
      <c r="B6580" s="351"/>
      <c r="C6580" s="435"/>
      <c r="D6580" s="399"/>
      <c r="E6580" s="400"/>
      <c r="G6580" s="401"/>
      <c r="H6580" s="401"/>
      <c r="I6580" s="401"/>
      <c r="J6580" s="194"/>
      <c r="K6580" s="194"/>
      <c r="L6580" s="195"/>
      <c r="M6580" s="196"/>
      <c r="N6580" s="197"/>
      <c r="O6580" s="197"/>
      <c r="P6580" s="231"/>
    </row>
    <row r="6581" spans="2:16">
      <c r="B6581" s="351"/>
      <c r="C6581" s="435"/>
      <c r="D6581" s="399"/>
      <c r="E6581" s="400"/>
      <c r="G6581" s="401"/>
      <c r="H6581" s="401"/>
      <c r="I6581" s="401"/>
      <c r="J6581" s="194"/>
      <c r="K6581" s="194"/>
      <c r="L6581" s="195"/>
      <c r="M6581" s="196"/>
      <c r="N6581" s="197"/>
      <c r="O6581" s="197"/>
      <c r="P6581" s="231"/>
    </row>
    <row r="6582" spans="2:16">
      <c r="B6582" s="351"/>
      <c r="C6582" s="435"/>
      <c r="D6582" s="399"/>
      <c r="E6582" s="400"/>
      <c r="G6582" s="401"/>
      <c r="H6582" s="401"/>
      <c r="I6582" s="401"/>
      <c r="J6582" s="194"/>
      <c r="K6582" s="194"/>
      <c r="L6582" s="195"/>
      <c r="M6582" s="196"/>
      <c r="N6582" s="197"/>
      <c r="O6582" s="197"/>
      <c r="P6582" s="231"/>
    </row>
    <row r="6583" spans="2:16">
      <c r="B6583" s="351"/>
      <c r="C6583" s="435"/>
      <c r="D6583" s="399"/>
      <c r="E6583" s="400"/>
      <c r="G6583" s="401"/>
      <c r="H6583" s="401"/>
      <c r="I6583" s="401"/>
      <c r="J6583" s="194"/>
      <c r="K6583" s="194"/>
      <c r="L6583" s="195"/>
      <c r="M6583" s="196"/>
      <c r="N6583" s="197"/>
      <c r="O6583" s="197"/>
      <c r="P6583" s="231"/>
    </row>
    <row r="6584" spans="2:16">
      <c r="B6584" s="351"/>
      <c r="C6584" s="435"/>
      <c r="D6584" s="399"/>
      <c r="E6584" s="400"/>
      <c r="G6584" s="401"/>
      <c r="H6584" s="401"/>
      <c r="I6584" s="401"/>
      <c r="J6584" s="194"/>
      <c r="K6584" s="194"/>
      <c r="L6584" s="195"/>
      <c r="M6584" s="196"/>
      <c r="N6584" s="197"/>
      <c r="O6584" s="197"/>
      <c r="P6584" s="231"/>
    </row>
    <row r="6585" spans="2:16">
      <c r="B6585" s="351"/>
      <c r="C6585" s="435"/>
      <c r="D6585" s="399"/>
      <c r="E6585" s="400"/>
      <c r="G6585" s="401"/>
      <c r="H6585" s="401"/>
      <c r="I6585" s="401"/>
      <c r="J6585" s="194"/>
      <c r="K6585" s="194"/>
      <c r="L6585" s="195"/>
      <c r="M6585" s="196"/>
      <c r="N6585" s="197"/>
      <c r="O6585" s="197"/>
      <c r="P6585" s="231"/>
    </row>
    <row r="6586" spans="2:16">
      <c r="B6586" s="351"/>
      <c r="C6586" s="435"/>
      <c r="D6586" s="399"/>
      <c r="E6586" s="400"/>
      <c r="G6586" s="401"/>
      <c r="H6586" s="401"/>
      <c r="I6586" s="401"/>
      <c r="J6586" s="194"/>
      <c r="K6586" s="194"/>
      <c r="L6586" s="195"/>
      <c r="M6586" s="196"/>
      <c r="N6586" s="197"/>
      <c r="O6586" s="197"/>
      <c r="P6586" s="231"/>
    </row>
    <row r="6587" spans="2:16">
      <c r="B6587" s="351"/>
      <c r="C6587" s="435"/>
      <c r="D6587" s="399"/>
      <c r="E6587" s="400"/>
      <c r="G6587" s="401"/>
      <c r="H6587" s="401"/>
      <c r="I6587" s="401"/>
      <c r="J6587" s="194"/>
      <c r="K6587" s="194"/>
      <c r="L6587" s="195"/>
      <c r="M6587" s="196"/>
      <c r="N6587" s="197"/>
      <c r="O6587" s="197"/>
      <c r="P6587" s="231"/>
    </row>
    <row r="6588" spans="2:16">
      <c r="B6588" s="351"/>
      <c r="C6588" s="435"/>
      <c r="D6588" s="399"/>
      <c r="E6588" s="400"/>
      <c r="G6588" s="401"/>
      <c r="H6588" s="401"/>
      <c r="I6588" s="401"/>
      <c r="J6588" s="194"/>
      <c r="K6588" s="194"/>
      <c r="L6588" s="195"/>
      <c r="M6588" s="196"/>
      <c r="N6588" s="197"/>
      <c r="O6588" s="197"/>
      <c r="P6588" s="231"/>
    </row>
    <row r="6589" spans="2:16">
      <c r="B6589" s="351"/>
      <c r="C6589" s="435"/>
      <c r="D6589" s="399"/>
      <c r="E6589" s="400"/>
      <c r="G6589" s="401"/>
      <c r="H6589" s="401"/>
      <c r="I6589" s="401"/>
      <c r="J6589" s="194"/>
      <c r="K6589" s="194"/>
      <c r="L6589" s="195"/>
      <c r="M6589" s="196"/>
      <c r="N6589" s="197"/>
      <c r="O6589" s="197"/>
      <c r="P6589" s="231"/>
    </row>
    <row r="6590" spans="2:16">
      <c r="B6590" s="351"/>
      <c r="C6590" s="435"/>
      <c r="D6590" s="399"/>
      <c r="E6590" s="400"/>
      <c r="G6590" s="401"/>
      <c r="H6590" s="401"/>
      <c r="I6590" s="401"/>
      <c r="J6590" s="194"/>
      <c r="K6590" s="194"/>
      <c r="L6590" s="195"/>
      <c r="M6590" s="196"/>
      <c r="N6590" s="197"/>
      <c r="O6590" s="197"/>
      <c r="P6590" s="231"/>
    </row>
    <row r="6591" spans="2:16">
      <c r="B6591" s="351"/>
      <c r="C6591" s="435"/>
      <c r="D6591" s="399"/>
      <c r="E6591" s="400"/>
      <c r="G6591" s="401"/>
      <c r="H6591" s="401"/>
      <c r="I6591" s="401"/>
      <c r="J6591" s="194"/>
      <c r="K6591" s="194"/>
      <c r="L6591" s="195"/>
      <c r="M6591" s="196"/>
      <c r="N6591" s="197"/>
      <c r="O6591" s="197"/>
      <c r="P6591" s="231"/>
    </row>
    <row r="6592" spans="2:16">
      <c r="B6592" s="351"/>
      <c r="C6592" s="435"/>
      <c r="D6592" s="399"/>
      <c r="E6592" s="400"/>
      <c r="G6592" s="401"/>
      <c r="H6592" s="401"/>
      <c r="I6592" s="401"/>
      <c r="J6592" s="194"/>
      <c r="K6592" s="194"/>
      <c r="L6592" s="195"/>
      <c r="M6592" s="196"/>
      <c r="N6592" s="197"/>
      <c r="O6592" s="197"/>
      <c r="P6592" s="231"/>
    </row>
    <row r="6593" spans="2:16">
      <c r="B6593" s="351"/>
      <c r="C6593" s="435"/>
      <c r="D6593" s="399"/>
      <c r="E6593" s="400"/>
      <c r="G6593" s="401"/>
      <c r="H6593" s="401"/>
      <c r="I6593" s="401"/>
      <c r="J6593" s="194"/>
      <c r="K6593" s="194"/>
      <c r="L6593" s="195"/>
      <c r="M6593" s="196"/>
      <c r="N6593" s="197"/>
      <c r="O6593" s="197"/>
      <c r="P6593" s="231"/>
    </row>
    <row r="6594" spans="2:16">
      <c r="B6594" s="351"/>
      <c r="C6594" s="435"/>
      <c r="D6594" s="399"/>
      <c r="E6594" s="400"/>
      <c r="G6594" s="401"/>
      <c r="H6594" s="401"/>
      <c r="I6594" s="401"/>
      <c r="J6594" s="194"/>
      <c r="K6594" s="194"/>
      <c r="L6594" s="195"/>
      <c r="M6594" s="196"/>
      <c r="N6594" s="197"/>
      <c r="O6594" s="197"/>
      <c r="P6594" s="231"/>
    </row>
    <row r="6595" spans="2:16">
      <c r="B6595" s="351"/>
      <c r="C6595" s="435"/>
      <c r="D6595" s="399"/>
      <c r="E6595" s="400"/>
      <c r="G6595" s="401"/>
      <c r="H6595" s="401"/>
      <c r="I6595" s="401"/>
      <c r="J6595" s="194"/>
      <c r="K6595" s="194"/>
      <c r="L6595" s="195"/>
      <c r="M6595" s="196"/>
      <c r="N6595" s="197"/>
      <c r="O6595" s="197"/>
      <c r="P6595" s="231"/>
    </row>
    <row r="6596" spans="2:16">
      <c r="B6596" s="351"/>
      <c r="C6596" s="435"/>
      <c r="D6596" s="399"/>
      <c r="E6596" s="400"/>
      <c r="G6596" s="401"/>
      <c r="H6596" s="401"/>
      <c r="I6596" s="401"/>
      <c r="J6596" s="194"/>
      <c r="K6596" s="194"/>
      <c r="L6596" s="195"/>
      <c r="M6596" s="196"/>
      <c r="N6596" s="197"/>
      <c r="O6596" s="197"/>
      <c r="P6596" s="231"/>
    </row>
    <row r="6597" spans="2:16">
      <c r="B6597" s="351"/>
      <c r="C6597" s="435"/>
      <c r="D6597" s="399"/>
      <c r="E6597" s="400"/>
      <c r="G6597" s="401"/>
      <c r="H6597" s="401"/>
      <c r="I6597" s="401"/>
      <c r="J6597" s="194"/>
      <c r="K6597" s="194"/>
      <c r="L6597" s="195"/>
      <c r="M6597" s="196"/>
      <c r="N6597" s="197"/>
      <c r="O6597" s="197"/>
      <c r="P6597" s="231"/>
    </row>
    <row r="6598" spans="2:16">
      <c r="B6598" s="351"/>
      <c r="C6598" s="435"/>
      <c r="D6598" s="399"/>
      <c r="E6598" s="400"/>
      <c r="G6598" s="401"/>
      <c r="H6598" s="401"/>
      <c r="I6598" s="401"/>
      <c r="J6598" s="194"/>
      <c r="K6598" s="194"/>
      <c r="L6598" s="195"/>
      <c r="M6598" s="196"/>
      <c r="N6598" s="197"/>
      <c r="O6598" s="197"/>
      <c r="P6598" s="231"/>
    </row>
    <row r="6599" spans="2:16">
      <c r="B6599" s="351"/>
      <c r="C6599" s="435"/>
      <c r="D6599" s="399"/>
      <c r="E6599" s="400"/>
      <c r="G6599" s="401"/>
      <c r="H6599" s="401"/>
      <c r="I6599" s="401"/>
      <c r="J6599" s="194"/>
      <c r="K6599" s="194"/>
      <c r="L6599" s="195"/>
      <c r="M6599" s="196"/>
      <c r="N6599" s="197"/>
      <c r="O6599" s="197"/>
      <c r="P6599" s="231"/>
    </row>
    <row r="6600" spans="2:16">
      <c r="B6600" s="351"/>
      <c r="C6600" s="435"/>
      <c r="D6600" s="399"/>
      <c r="E6600" s="400"/>
      <c r="G6600" s="401"/>
      <c r="H6600" s="401"/>
      <c r="I6600" s="401"/>
      <c r="J6600" s="194"/>
      <c r="K6600" s="194"/>
      <c r="L6600" s="195"/>
      <c r="M6600" s="196"/>
      <c r="N6600" s="197"/>
      <c r="O6600" s="197"/>
      <c r="P6600" s="231"/>
    </row>
    <row r="6601" spans="2:16">
      <c r="B6601" s="351"/>
      <c r="C6601" s="435"/>
      <c r="D6601" s="399"/>
      <c r="E6601" s="400"/>
      <c r="G6601" s="401"/>
      <c r="H6601" s="401"/>
      <c r="I6601" s="401"/>
      <c r="J6601" s="194"/>
      <c r="K6601" s="194"/>
      <c r="L6601" s="195"/>
      <c r="M6601" s="196"/>
      <c r="N6601" s="197"/>
      <c r="O6601" s="197"/>
      <c r="P6601" s="231"/>
    </row>
    <row r="6602" spans="2:16">
      <c r="B6602" s="351"/>
      <c r="C6602" s="435"/>
      <c r="D6602" s="399"/>
      <c r="E6602" s="400"/>
      <c r="G6602" s="401"/>
      <c r="H6602" s="401"/>
      <c r="I6602" s="401"/>
      <c r="J6602" s="194"/>
      <c r="K6602" s="194"/>
      <c r="L6602" s="195"/>
      <c r="M6602" s="196"/>
      <c r="N6602" s="197"/>
      <c r="O6602" s="197"/>
      <c r="P6602" s="231"/>
    </row>
    <row r="6603" spans="2:16">
      <c r="B6603" s="351"/>
      <c r="C6603" s="435"/>
      <c r="D6603" s="399"/>
      <c r="E6603" s="400"/>
      <c r="G6603" s="401"/>
      <c r="H6603" s="401"/>
      <c r="I6603" s="401"/>
      <c r="J6603" s="194"/>
      <c r="K6603" s="194"/>
      <c r="L6603" s="195"/>
      <c r="M6603" s="196"/>
      <c r="N6603" s="197"/>
      <c r="O6603" s="197"/>
      <c r="P6603" s="231"/>
    </row>
    <row r="6604" spans="2:16">
      <c r="B6604" s="351"/>
      <c r="C6604" s="435"/>
      <c r="D6604" s="399"/>
      <c r="E6604" s="400"/>
      <c r="G6604" s="401"/>
      <c r="H6604" s="401"/>
      <c r="I6604" s="401"/>
      <c r="J6604" s="194"/>
      <c r="K6604" s="194"/>
      <c r="L6604" s="195"/>
      <c r="M6604" s="196"/>
      <c r="N6604" s="197"/>
      <c r="O6604" s="197"/>
      <c r="P6604" s="231"/>
    </row>
    <row r="6605" spans="2:16">
      <c r="B6605" s="351"/>
      <c r="C6605" s="435"/>
      <c r="D6605" s="399"/>
      <c r="E6605" s="400"/>
      <c r="G6605" s="401"/>
      <c r="H6605" s="401"/>
      <c r="I6605" s="401"/>
      <c r="J6605" s="194"/>
      <c r="K6605" s="194"/>
      <c r="L6605" s="195"/>
      <c r="M6605" s="196"/>
      <c r="N6605" s="197"/>
      <c r="O6605" s="197"/>
      <c r="P6605" s="231"/>
    </row>
    <row r="6606" spans="2:16">
      <c r="B6606" s="351"/>
      <c r="C6606" s="435"/>
      <c r="D6606" s="399"/>
      <c r="E6606" s="400"/>
      <c r="G6606" s="401"/>
      <c r="H6606" s="401"/>
      <c r="I6606" s="401"/>
      <c r="J6606" s="194"/>
      <c r="K6606" s="194"/>
      <c r="L6606" s="195"/>
      <c r="M6606" s="196"/>
      <c r="N6606" s="197"/>
      <c r="O6606" s="197"/>
      <c r="P6606" s="231"/>
    </row>
    <row r="6607" spans="2:16">
      <c r="B6607" s="351"/>
      <c r="C6607" s="435"/>
      <c r="D6607" s="399"/>
      <c r="E6607" s="400"/>
      <c r="G6607" s="401"/>
      <c r="H6607" s="401"/>
      <c r="I6607" s="401"/>
      <c r="J6607" s="194"/>
      <c r="K6607" s="194"/>
      <c r="L6607" s="195"/>
      <c r="M6607" s="196"/>
      <c r="N6607" s="197"/>
      <c r="O6607" s="197"/>
      <c r="P6607" s="231"/>
    </row>
    <row r="6608" spans="2:16">
      <c r="B6608" s="351"/>
      <c r="C6608" s="435"/>
      <c r="D6608" s="399"/>
      <c r="E6608" s="400"/>
      <c r="G6608" s="401"/>
      <c r="H6608" s="401"/>
      <c r="I6608" s="401"/>
      <c r="J6608" s="194"/>
      <c r="K6608" s="194"/>
      <c r="L6608" s="195"/>
      <c r="M6608" s="196"/>
      <c r="N6608" s="197"/>
      <c r="O6608" s="197"/>
      <c r="P6608" s="231"/>
    </row>
    <row r="6609" spans="2:16">
      <c r="B6609" s="351"/>
      <c r="C6609" s="435"/>
      <c r="D6609" s="399"/>
      <c r="E6609" s="400"/>
      <c r="G6609" s="401"/>
      <c r="H6609" s="401"/>
      <c r="I6609" s="401"/>
      <c r="J6609" s="194"/>
      <c r="K6609" s="194"/>
      <c r="L6609" s="195"/>
      <c r="M6609" s="196"/>
      <c r="N6609" s="197"/>
      <c r="O6609" s="197"/>
      <c r="P6609" s="231"/>
    </row>
    <row r="6610" spans="2:16">
      <c r="B6610" s="351"/>
      <c r="C6610" s="435"/>
      <c r="D6610" s="399"/>
      <c r="E6610" s="400"/>
      <c r="G6610" s="401"/>
      <c r="H6610" s="401"/>
      <c r="I6610" s="401"/>
      <c r="J6610" s="194"/>
      <c r="K6610" s="194"/>
      <c r="L6610" s="195"/>
      <c r="M6610" s="196"/>
      <c r="N6610" s="197"/>
      <c r="O6610" s="197"/>
      <c r="P6610" s="231"/>
    </row>
    <row r="6611" spans="2:16">
      <c r="B6611" s="402"/>
      <c r="C6611" s="435"/>
      <c r="D6611" s="404"/>
      <c r="E6611" s="405"/>
      <c r="G6611" s="406"/>
      <c r="H6611" s="406"/>
      <c r="I6611" s="406"/>
      <c r="J6611" s="194"/>
      <c r="K6611" s="194"/>
      <c r="L6611" s="195"/>
      <c r="M6611" s="196"/>
      <c r="N6611" s="197"/>
      <c r="O6611" s="197"/>
      <c r="P6611" s="221"/>
    </row>
    <row r="6612" spans="2:16">
      <c r="B6612" s="351"/>
      <c r="C6612" s="435"/>
      <c r="D6612" s="399"/>
      <c r="E6612" s="400"/>
      <c r="G6612" s="401"/>
      <c r="H6612" s="401"/>
      <c r="I6612" s="401"/>
      <c r="J6612" s="194"/>
      <c r="K6612" s="194"/>
      <c r="L6612" s="195"/>
      <c r="M6612" s="196"/>
      <c r="N6612" s="197"/>
      <c r="O6612" s="197"/>
      <c r="P6612" s="231"/>
    </row>
    <row r="6613" spans="2:16">
      <c r="B6613" s="351"/>
      <c r="C6613" s="435"/>
      <c r="D6613" s="399"/>
      <c r="E6613" s="400"/>
      <c r="G6613" s="401"/>
      <c r="H6613" s="401"/>
      <c r="I6613" s="401"/>
      <c r="J6613" s="194"/>
      <c r="K6613" s="194"/>
      <c r="L6613" s="195"/>
      <c r="M6613" s="196"/>
      <c r="N6613" s="197"/>
      <c r="O6613" s="197"/>
      <c r="P6613" s="231"/>
    </row>
    <row r="6614" spans="2:16">
      <c r="B6614" s="351"/>
      <c r="C6614" s="435"/>
      <c r="D6614" s="399"/>
      <c r="E6614" s="400"/>
      <c r="G6614" s="401"/>
      <c r="H6614" s="401"/>
      <c r="I6614" s="401"/>
      <c r="J6614" s="194"/>
      <c r="K6614" s="194"/>
      <c r="L6614" s="195"/>
      <c r="M6614" s="196"/>
      <c r="N6614" s="197"/>
      <c r="O6614" s="197"/>
      <c r="P6614" s="231"/>
    </row>
    <row r="6615" spans="2:16">
      <c r="B6615" s="351"/>
      <c r="C6615" s="435"/>
      <c r="D6615" s="399"/>
      <c r="E6615" s="400"/>
      <c r="G6615" s="401"/>
      <c r="H6615" s="401"/>
      <c r="I6615" s="401"/>
      <c r="J6615" s="194"/>
      <c r="K6615" s="194"/>
      <c r="L6615" s="195"/>
      <c r="M6615" s="196"/>
      <c r="N6615" s="197"/>
      <c r="O6615" s="197"/>
      <c r="P6615" s="231"/>
    </row>
    <row r="6616" spans="2:16">
      <c r="B6616" s="351"/>
      <c r="C6616" s="435"/>
      <c r="D6616" s="399"/>
      <c r="E6616" s="400"/>
      <c r="G6616" s="401"/>
      <c r="H6616" s="401"/>
      <c r="I6616" s="401"/>
      <c r="J6616" s="194"/>
      <c r="K6616" s="194"/>
      <c r="L6616" s="195"/>
      <c r="M6616" s="196"/>
      <c r="N6616" s="197"/>
      <c r="O6616" s="197"/>
      <c r="P6616" s="231"/>
    </row>
    <row r="6617" spans="2:16">
      <c r="B6617" s="351"/>
      <c r="C6617" s="435"/>
      <c r="D6617" s="399"/>
      <c r="E6617" s="400"/>
      <c r="G6617" s="401"/>
      <c r="H6617" s="401"/>
      <c r="I6617" s="401"/>
      <c r="J6617" s="194"/>
      <c r="K6617" s="194"/>
      <c r="L6617" s="195"/>
      <c r="M6617" s="196"/>
      <c r="N6617" s="197"/>
      <c r="O6617" s="197"/>
      <c r="P6617" s="231"/>
    </row>
    <row r="6618" spans="2:16">
      <c r="B6618" s="351"/>
      <c r="C6618" s="435"/>
      <c r="D6618" s="399"/>
      <c r="E6618" s="400"/>
      <c r="G6618" s="401"/>
      <c r="H6618" s="401"/>
      <c r="I6618" s="401"/>
      <c r="J6618" s="194"/>
      <c r="K6618" s="194"/>
      <c r="L6618" s="195"/>
      <c r="M6618" s="196"/>
      <c r="N6618" s="197"/>
      <c r="O6618" s="197"/>
      <c r="P6618" s="231"/>
    </row>
    <row r="6619" spans="2:16">
      <c r="B6619" s="351"/>
      <c r="C6619" s="435"/>
      <c r="D6619" s="399"/>
      <c r="E6619" s="400"/>
      <c r="G6619" s="401"/>
      <c r="H6619" s="401"/>
      <c r="I6619" s="401"/>
      <c r="J6619" s="194"/>
      <c r="K6619" s="194"/>
      <c r="L6619" s="195"/>
      <c r="M6619" s="196"/>
      <c r="N6619" s="197"/>
      <c r="O6619" s="197"/>
      <c r="P6619" s="231"/>
    </row>
    <row r="6620" spans="2:16">
      <c r="B6620" s="351"/>
      <c r="C6620" s="435"/>
      <c r="D6620" s="399"/>
      <c r="E6620" s="400"/>
      <c r="G6620" s="401"/>
      <c r="H6620" s="401"/>
      <c r="I6620" s="401"/>
      <c r="J6620" s="194"/>
      <c r="K6620" s="194"/>
      <c r="L6620" s="195"/>
      <c r="M6620" s="196"/>
      <c r="N6620" s="197"/>
      <c r="O6620" s="197"/>
      <c r="P6620" s="231"/>
    </row>
    <row r="6621" spans="2:16">
      <c r="B6621" s="351"/>
      <c r="C6621" s="435"/>
      <c r="D6621" s="399"/>
      <c r="E6621" s="400"/>
      <c r="G6621" s="401"/>
      <c r="H6621" s="401"/>
      <c r="I6621" s="401"/>
      <c r="J6621" s="194"/>
      <c r="K6621" s="194"/>
      <c r="L6621" s="195"/>
      <c r="M6621" s="196"/>
      <c r="N6621" s="197"/>
      <c r="O6621" s="197"/>
      <c r="P6621" s="231"/>
    </row>
    <row r="6622" spans="2:16">
      <c r="B6622" s="351"/>
      <c r="C6622" s="435"/>
      <c r="D6622" s="399"/>
      <c r="E6622" s="400"/>
      <c r="G6622" s="401"/>
      <c r="H6622" s="401"/>
      <c r="I6622" s="401"/>
      <c r="J6622" s="194"/>
      <c r="K6622" s="194"/>
      <c r="L6622" s="195"/>
      <c r="M6622" s="196"/>
      <c r="N6622" s="197"/>
      <c r="O6622" s="197"/>
      <c r="P6622" s="231"/>
    </row>
    <row r="6623" spans="2:16">
      <c r="B6623" s="351"/>
      <c r="C6623" s="435"/>
      <c r="D6623" s="399"/>
      <c r="E6623" s="400"/>
      <c r="G6623" s="401"/>
      <c r="H6623" s="401"/>
      <c r="I6623" s="401"/>
      <c r="J6623" s="194"/>
      <c r="K6623" s="194"/>
      <c r="L6623" s="195"/>
      <c r="M6623" s="196"/>
      <c r="N6623" s="197"/>
      <c r="O6623" s="197"/>
      <c r="P6623" s="231"/>
    </row>
    <row r="6624" spans="2:16">
      <c r="B6624" s="351"/>
      <c r="C6624" s="435"/>
      <c r="D6624" s="399"/>
      <c r="E6624" s="400"/>
      <c r="G6624" s="401"/>
      <c r="H6624" s="401"/>
      <c r="I6624" s="401"/>
      <c r="J6624" s="194"/>
      <c r="K6624" s="194"/>
      <c r="L6624" s="195"/>
      <c r="M6624" s="196"/>
      <c r="N6624" s="197"/>
      <c r="O6624" s="197"/>
      <c r="P6624" s="231"/>
    </row>
    <row r="6625" spans="2:16">
      <c r="B6625" s="351"/>
      <c r="C6625" s="435"/>
      <c r="D6625" s="399"/>
      <c r="E6625" s="400"/>
      <c r="G6625" s="401"/>
      <c r="H6625" s="401"/>
      <c r="I6625" s="401"/>
      <c r="J6625" s="194"/>
      <c r="K6625" s="194"/>
      <c r="L6625" s="195"/>
      <c r="M6625" s="196"/>
      <c r="N6625" s="197"/>
      <c r="O6625" s="197"/>
      <c r="P6625" s="231"/>
    </row>
    <row r="6626" spans="2:16">
      <c r="B6626" s="351"/>
      <c r="C6626" s="435"/>
      <c r="D6626" s="399"/>
      <c r="E6626" s="400"/>
      <c r="G6626" s="401"/>
      <c r="H6626" s="401"/>
      <c r="I6626" s="401"/>
      <c r="J6626" s="194"/>
      <c r="K6626" s="194"/>
      <c r="L6626" s="195"/>
      <c r="M6626" s="196"/>
      <c r="N6626" s="197"/>
      <c r="O6626" s="197"/>
      <c r="P6626" s="231"/>
    </row>
    <row r="6627" spans="2:16">
      <c r="B6627" s="351"/>
      <c r="C6627" s="435"/>
      <c r="D6627" s="399"/>
      <c r="E6627" s="400"/>
      <c r="G6627" s="401"/>
      <c r="H6627" s="401"/>
      <c r="I6627" s="401"/>
      <c r="J6627" s="194"/>
      <c r="K6627" s="194"/>
      <c r="L6627" s="195"/>
      <c r="M6627" s="196"/>
      <c r="N6627" s="197"/>
      <c r="O6627" s="197"/>
      <c r="P6627" s="231"/>
    </row>
    <row r="6628" spans="2:16">
      <c r="B6628" s="351"/>
      <c r="C6628" s="435"/>
      <c r="D6628" s="399"/>
      <c r="E6628" s="400"/>
      <c r="G6628" s="401"/>
      <c r="H6628" s="401"/>
      <c r="I6628" s="401"/>
      <c r="J6628" s="194"/>
      <c r="K6628" s="194"/>
      <c r="L6628" s="195"/>
      <c r="M6628" s="196"/>
      <c r="N6628" s="197"/>
      <c r="O6628" s="197"/>
      <c r="P6628" s="231"/>
    </row>
    <row r="6629" spans="2:16">
      <c r="B6629" s="351"/>
      <c r="C6629" s="435"/>
      <c r="D6629" s="399"/>
      <c r="E6629" s="400"/>
      <c r="G6629" s="401"/>
      <c r="H6629" s="401"/>
      <c r="I6629" s="401"/>
      <c r="J6629" s="194"/>
      <c r="K6629" s="194"/>
      <c r="L6629" s="195"/>
      <c r="M6629" s="196"/>
      <c r="N6629" s="197"/>
      <c r="O6629" s="197"/>
      <c r="P6629" s="231"/>
    </row>
    <row r="6630" spans="2:16">
      <c r="B6630" s="351"/>
      <c r="C6630" s="435"/>
      <c r="D6630" s="399"/>
      <c r="E6630" s="400"/>
      <c r="G6630" s="401"/>
      <c r="H6630" s="401"/>
      <c r="I6630" s="401"/>
      <c r="J6630" s="194"/>
      <c r="K6630" s="194"/>
      <c r="L6630" s="195"/>
      <c r="M6630" s="196"/>
      <c r="N6630" s="197"/>
      <c r="O6630" s="197"/>
      <c r="P6630" s="231"/>
    </row>
    <row r="6631" spans="2:16">
      <c r="B6631" s="351"/>
      <c r="C6631" s="435"/>
      <c r="D6631" s="399"/>
      <c r="E6631" s="400"/>
      <c r="G6631" s="401"/>
      <c r="H6631" s="401"/>
      <c r="I6631" s="401"/>
      <c r="J6631" s="194"/>
      <c r="K6631" s="194"/>
      <c r="L6631" s="195"/>
      <c r="M6631" s="196"/>
      <c r="N6631" s="197"/>
      <c r="O6631" s="197"/>
      <c r="P6631" s="231"/>
    </row>
    <row r="6632" spans="2:16">
      <c r="B6632" s="351"/>
      <c r="C6632" s="435"/>
      <c r="D6632" s="399"/>
      <c r="E6632" s="400"/>
      <c r="G6632" s="401"/>
      <c r="H6632" s="401"/>
      <c r="I6632" s="401"/>
      <c r="J6632" s="194"/>
      <c r="K6632" s="194"/>
      <c r="L6632" s="195"/>
      <c r="M6632" s="196"/>
      <c r="N6632" s="197"/>
      <c r="O6632" s="197"/>
      <c r="P6632" s="231"/>
    </row>
    <row r="6633" spans="2:16">
      <c r="B6633" s="351"/>
      <c r="C6633" s="435"/>
      <c r="D6633" s="399"/>
      <c r="E6633" s="400"/>
      <c r="G6633" s="401"/>
      <c r="H6633" s="401"/>
      <c r="I6633" s="401"/>
      <c r="J6633" s="194"/>
      <c r="K6633" s="194"/>
      <c r="L6633" s="195"/>
      <c r="M6633" s="196"/>
      <c r="N6633" s="197"/>
      <c r="O6633" s="197"/>
      <c r="P6633" s="231"/>
    </row>
    <row r="6634" spans="2:16">
      <c r="B6634" s="351"/>
      <c r="C6634" s="435"/>
      <c r="D6634" s="399"/>
      <c r="E6634" s="400"/>
      <c r="G6634" s="401"/>
      <c r="H6634" s="401"/>
      <c r="I6634" s="401"/>
      <c r="J6634" s="194"/>
      <c r="K6634" s="194"/>
      <c r="L6634" s="195"/>
      <c r="M6634" s="196"/>
      <c r="N6634" s="197"/>
      <c r="O6634" s="197"/>
      <c r="P6634" s="231"/>
    </row>
    <row r="6635" spans="2:16">
      <c r="B6635" s="351"/>
      <c r="C6635" s="435"/>
      <c r="D6635" s="399"/>
      <c r="E6635" s="400"/>
      <c r="G6635" s="401"/>
      <c r="H6635" s="401"/>
      <c r="I6635" s="401"/>
      <c r="J6635" s="194"/>
      <c r="K6635" s="194"/>
      <c r="L6635" s="195"/>
      <c r="M6635" s="196"/>
      <c r="N6635" s="197"/>
      <c r="O6635" s="197"/>
      <c r="P6635" s="231"/>
    </row>
    <row r="6636" spans="2:16">
      <c r="B6636" s="351"/>
      <c r="C6636" s="435"/>
      <c r="D6636" s="399"/>
      <c r="E6636" s="400"/>
      <c r="G6636" s="401"/>
      <c r="H6636" s="401"/>
      <c r="I6636" s="401"/>
      <c r="J6636" s="194"/>
      <c r="K6636" s="194"/>
      <c r="L6636" s="195"/>
      <c r="M6636" s="196"/>
      <c r="N6636" s="197"/>
      <c r="O6636" s="197"/>
      <c r="P6636" s="231"/>
    </row>
    <row r="6637" spans="2:16">
      <c r="B6637" s="351"/>
      <c r="C6637" s="435"/>
      <c r="D6637" s="399"/>
      <c r="E6637" s="400"/>
      <c r="G6637" s="401"/>
      <c r="H6637" s="401"/>
      <c r="I6637" s="401"/>
      <c r="J6637" s="194"/>
      <c r="K6637" s="194"/>
      <c r="L6637" s="195"/>
      <c r="M6637" s="196"/>
      <c r="N6637" s="197"/>
      <c r="O6637" s="197"/>
      <c r="P6637" s="231"/>
    </row>
    <row r="6638" spans="2:16">
      <c r="B6638" s="351"/>
      <c r="C6638" s="435"/>
      <c r="D6638" s="399"/>
      <c r="E6638" s="400"/>
      <c r="G6638" s="401"/>
      <c r="H6638" s="401"/>
      <c r="I6638" s="401"/>
      <c r="J6638" s="194"/>
      <c r="K6638" s="194"/>
      <c r="L6638" s="195"/>
      <c r="M6638" s="196"/>
      <c r="N6638" s="197"/>
      <c r="O6638" s="197"/>
      <c r="P6638" s="231"/>
    </row>
    <row r="6639" spans="2:16">
      <c r="B6639" s="351"/>
      <c r="C6639" s="435"/>
      <c r="D6639" s="399"/>
      <c r="E6639" s="400"/>
      <c r="G6639" s="401"/>
      <c r="H6639" s="401"/>
      <c r="I6639" s="401"/>
      <c r="J6639" s="194"/>
      <c r="K6639" s="194"/>
      <c r="L6639" s="195"/>
      <c r="M6639" s="196"/>
      <c r="N6639" s="197"/>
      <c r="O6639" s="197"/>
      <c r="P6639" s="231"/>
    </row>
    <row r="6640" spans="2:16">
      <c r="B6640" s="351"/>
      <c r="C6640" s="435"/>
      <c r="D6640" s="399"/>
      <c r="E6640" s="400"/>
      <c r="G6640" s="401"/>
      <c r="H6640" s="401"/>
      <c r="I6640" s="401"/>
      <c r="J6640" s="194"/>
      <c r="K6640" s="194"/>
      <c r="L6640" s="195"/>
      <c r="M6640" s="196"/>
      <c r="N6640" s="197"/>
      <c r="O6640" s="197"/>
      <c r="P6640" s="231"/>
    </row>
    <row r="6641" spans="2:16">
      <c r="B6641" s="351"/>
      <c r="C6641" s="435"/>
      <c r="D6641" s="399"/>
      <c r="E6641" s="400"/>
      <c r="G6641" s="401"/>
      <c r="H6641" s="401"/>
      <c r="I6641" s="401"/>
      <c r="J6641" s="194"/>
      <c r="K6641" s="194"/>
      <c r="L6641" s="195"/>
      <c r="M6641" s="196"/>
      <c r="N6641" s="197"/>
      <c r="O6641" s="197"/>
      <c r="P6641" s="231"/>
    </row>
    <row r="6642" spans="2:16">
      <c r="B6642" s="351"/>
      <c r="C6642" s="435"/>
      <c r="D6642" s="399"/>
      <c r="E6642" s="400"/>
      <c r="G6642" s="401"/>
      <c r="H6642" s="401"/>
      <c r="I6642" s="401"/>
      <c r="J6642" s="194"/>
      <c r="K6642" s="194"/>
      <c r="L6642" s="195"/>
      <c r="M6642" s="196"/>
      <c r="N6642" s="197"/>
      <c r="O6642" s="197"/>
      <c r="P6642" s="231"/>
    </row>
    <row r="6643" spans="2:16">
      <c r="B6643" s="351"/>
      <c r="C6643" s="435"/>
      <c r="D6643" s="399"/>
      <c r="E6643" s="400"/>
      <c r="G6643" s="401"/>
      <c r="H6643" s="401"/>
      <c r="I6643" s="401"/>
      <c r="J6643" s="194"/>
      <c r="K6643" s="194"/>
      <c r="L6643" s="195"/>
      <c r="M6643" s="196"/>
      <c r="N6643" s="197"/>
      <c r="O6643" s="197"/>
      <c r="P6643" s="231"/>
    </row>
    <row r="6644" spans="2:16">
      <c r="B6644" s="351"/>
      <c r="C6644" s="435"/>
      <c r="D6644" s="399"/>
      <c r="E6644" s="400"/>
      <c r="G6644" s="401"/>
      <c r="H6644" s="401"/>
      <c r="I6644" s="401"/>
      <c r="J6644" s="194"/>
      <c r="K6644" s="194"/>
      <c r="L6644" s="195"/>
      <c r="M6644" s="196"/>
      <c r="N6644" s="197"/>
      <c r="O6644" s="197"/>
      <c r="P6644" s="231"/>
    </row>
    <row r="6645" spans="2:16">
      <c r="B6645" s="351"/>
      <c r="C6645" s="435"/>
      <c r="D6645" s="399"/>
      <c r="E6645" s="400"/>
      <c r="G6645" s="401"/>
      <c r="H6645" s="401"/>
      <c r="I6645" s="401"/>
      <c r="J6645" s="194"/>
      <c r="K6645" s="194"/>
      <c r="L6645" s="195"/>
      <c r="M6645" s="196"/>
      <c r="N6645" s="197"/>
      <c r="O6645" s="197"/>
      <c r="P6645" s="231"/>
    </row>
    <row r="6646" spans="2:16">
      <c r="B6646" s="351"/>
      <c r="C6646" s="435"/>
      <c r="D6646" s="399"/>
      <c r="E6646" s="400"/>
      <c r="G6646" s="401"/>
      <c r="H6646" s="401"/>
      <c r="I6646" s="401"/>
      <c r="J6646" s="194"/>
      <c r="K6646" s="194"/>
      <c r="L6646" s="195"/>
      <c r="M6646" s="196"/>
      <c r="N6646" s="197"/>
      <c r="O6646" s="197"/>
      <c r="P6646" s="231"/>
    </row>
    <row r="6647" spans="2:16">
      <c r="B6647" s="351"/>
      <c r="C6647" s="435"/>
      <c r="D6647" s="399"/>
      <c r="E6647" s="400"/>
      <c r="G6647" s="401"/>
      <c r="H6647" s="401"/>
      <c r="I6647" s="401"/>
      <c r="J6647" s="194"/>
      <c r="K6647" s="194"/>
      <c r="L6647" s="195"/>
      <c r="M6647" s="196"/>
      <c r="N6647" s="197"/>
      <c r="O6647" s="197"/>
      <c r="P6647" s="231"/>
    </row>
    <row r="6648" spans="2:16">
      <c r="B6648" s="351"/>
      <c r="C6648" s="435"/>
      <c r="D6648" s="399"/>
      <c r="E6648" s="400"/>
      <c r="G6648" s="401"/>
      <c r="H6648" s="401"/>
      <c r="I6648" s="401"/>
      <c r="J6648" s="194"/>
      <c r="K6648" s="194"/>
      <c r="L6648" s="195"/>
      <c r="M6648" s="196"/>
      <c r="N6648" s="197"/>
      <c r="O6648" s="197"/>
      <c r="P6648" s="231"/>
    </row>
    <row r="6649" spans="2:16">
      <c r="B6649" s="351"/>
      <c r="C6649" s="435"/>
      <c r="D6649" s="399"/>
      <c r="E6649" s="400"/>
      <c r="G6649" s="401"/>
      <c r="H6649" s="401"/>
      <c r="I6649" s="401"/>
      <c r="J6649" s="194"/>
      <c r="K6649" s="194"/>
      <c r="L6649" s="195"/>
      <c r="M6649" s="196"/>
      <c r="N6649" s="197"/>
      <c r="O6649" s="197"/>
      <c r="P6649" s="231"/>
    </row>
    <row r="6650" spans="2:16">
      <c r="B6650" s="351"/>
      <c r="C6650" s="435"/>
      <c r="D6650" s="399"/>
      <c r="E6650" s="400"/>
      <c r="G6650" s="401"/>
      <c r="H6650" s="401"/>
      <c r="I6650" s="401"/>
      <c r="J6650" s="194"/>
      <c r="K6650" s="194"/>
      <c r="L6650" s="195"/>
      <c r="M6650" s="196"/>
      <c r="N6650" s="197"/>
      <c r="O6650" s="197"/>
      <c r="P6650" s="231"/>
    </row>
    <row r="6651" spans="2:16">
      <c r="B6651" s="351"/>
      <c r="C6651" s="435"/>
      <c r="D6651" s="399"/>
      <c r="E6651" s="400"/>
      <c r="G6651" s="401"/>
      <c r="H6651" s="401"/>
      <c r="I6651" s="401"/>
      <c r="J6651" s="194"/>
      <c r="K6651" s="194"/>
      <c r="L6651" s="195"/>
      <c r="M6651" s="196"/>
      <c r="N6651" s="197"/>
      <c r="O6651" s="197"/>
      <c r="P6651" s="231"/>
    </row>
    <row r="6652" spans="2:16">
      <c r="B6652" s="351"/>
      <c r="C6652" s="435"/>
      <c r="D6652" s="399"/>
      <c r="E6652" s="400"/>
      <c r="G6652" s="401"/>
      <c r="H6652" s="401"/>
      <c r="I6652" s="401"/>
      <c r="J6652" s="194"/>
      <c r="K6652" s="194"/>
      <c r="L6652" s="195"/>
      <c r="M6652" s="196"/>
      <c r="N6652" s="197"/>
      <c r="O6652" s="197"/>
      <c r="P6652" s="231"/>
    </row>
    <row r="6653" spans="2:16">
      <c r="B6653" s="351"/>
      <c r="C6653" s="435"/>
      <c r="D6653" s="399"/>
      <c r="E6653" s="400"/>
      <c r="G6653" s="401"/>
      <c r="H6653" s="401"/>
      <c r="I6653" s="401"/>
      <c r="J6653" s="194"/>
      <c r="K6653" s="194"/>
      <c r="L6653" s="195"/>
      <c r="M6653" s="196"/>
      <c r="N6653" s="197"/>
      <c r="O6653" s="197"/>
      <c r="P6653" s="231"/>
    </row>
    <row r="6654" spans="2:16">
      <c r="B6654" s="351"/>
      <c r="C6654" s="435"/>
      <c r="D6654" s="399"/>
      <c r="E6654" s="400"/>
      <c r="G6654" s="401"/>
      <c r="H6654" s="401"/>
      <c r="I6654" s="401"/>
      <c r="J6654" s="194"/>
      <c r="K6654" s="194"/>
      <c r="L6654" s="195"/>
      <c r="M6654" s="196"/>
      <c r="N6654" s="197"/>
      <c r="O6654" s="197"/>
      <c r="P6654" s="231"/>
    </row>
    <row r="6655" spans="2:16">
      <c r="B6655" s="351"/>
      <c r="C6655" s="435"/>
      <c r="D6655" s="399"/>
      <c r="E6655" s="400"/>
      <c r="G6655" s="401"/>
      <c r="H6655" s="401"/>
      <c r="I6655" s="401"/>
      <c r="J6655" s="194"/>
      <c r="K6655" s="194"/>
      <c r="L6655" s="195"/>
      <c r="M6655" s="196"/>
      <c r="N6655" s="197"/>
      <c r="O6655" s="197"/>
      <c r="P6655" s="231"/>
    </row>
    <row r="6656" spans="2:16">
      <c r="B6656" s="351"/>
      <c r="C6656" s="435"/>
      <c r="D6656" s="399"/>
      <c r="E6656" s="400"/>
      <c r="G6656" s="401"/>
      <c r="H6656" s="401"/>
      <c r="I6656" s="401"/>
      <c r="J6656" s="194"/>
      <c r="K6656" s="194"/>
      <c r="L6656" s="195"/>
      <c r="M6656" s="196"/>
      <c r="N6656" s="197"/>
      <c r="O6656" s="197"/>
      <c r="P6656" s="231"/>
    </row>
    <row r="6657" spans="2:16">
      <c r="B6657" s="351"/>
      <c r="C6657" s="435"/>
      <c r="D6657" s="399"/>
      <c r="E6657" s="400"/>
      <c r="G6657" s="401"/>
      <c r="H6657" s="401"/>
      <c r="I6657" s="401"/>
      <c r="J6657" s="194"/>
      <c r="K6657" s="194"/>
      <c r="L6657" s="195"/>
      <c r="M6657" s="196"/>
      <c r="N6657" s="197"/>
      <c r="O6657" s="197"/>
      <c r="P6657" s="231"/>
    </row>
    <row r="6658" spans="2:16">
      <c r="B6658" s="351"/>
      <c r="C6658" s="435"/>
      <c r="D6658" s="399"/>
      <c r="E6658" s="400"/>
      <c r="G6658" s="401"/>
      <c r="H6658" s="401"/>
      <c r="I6658" s="401"/>
      <c r="J6658" s="194"/>
      <c r="K6658" s="194"/>
      <c r="L6658" s="195"/>
      <c r="M6658" s="196"/>
      <c r="N6658" s="197"/>
      <c r="O6658" s="197"/>
      <c r="P6658" s="231"/>
    </row>
    <row r="6659" spans="2:16">
      <c r="B6659" s="351"/>
      <c r="C6659" s="435"/>
      <c r="D6659" s="399"/>
      <c r="E6659" s="400"/>
      <c r="G6659" s="401"/>
      <c r="H6659" s="401"/>
      <c r="I6659" s="401"/>
      <c r="J6659" s="194"/>
      <c r="K6659" s="194"/>
      <c r="L6659" s="195"/>
      <c r="M6659" s="196"/>
      <c r="N6659" s="197"/>
      <c r="O6659" s="197"/>
      <c r="P6659" s="231"/>
    </row>
    <row r="6660" spans="2:16">
      <c r="B6660" s="351"/>
      <c r="C6660" s="435"/>
      <c r="D6660" s="399"/>
      <c r="E6660" s="400"/>
      <c r="G6660" s="401"/>
      <c r="H6660" s="401"/>
      <c r="I6660" s="401"/>
      <c r="J6660" s="194"/>
      <c r="K6660" s="194"/>
      <c r="L6660" s="195"/>
      <c r="M6660" s="196"/>
      <c r="N6660" s="197"/>
      <c r="O6660" s="197"/>
      <c r="P6660" s="231"/>
    </row>
    <row r="6661" spans="2:16">
      <c r="B6661" s="351"/>
      <c r="C6661" s="435"/>
      <c r="D6661" s="399"/>
      <c r="E6661" s="400"/>
      <c r="G6661" s="401"/>
      <c r="H6661" s="401"/>
      <c r="I6661" s="401"/>
      <c r="J6661" s="194"/>
      <c r="K6661" s="194"/>
      <c r="L6661" s="195"/>
      <c r="M6661" s="196"/>
      <c r="N6661" s="197"/>
      <c r="O6661" s="197"/>
      <c r="P6661" s="231"/>
    </row>
    <row r="6662" spans="2:16">
      <c r="B6662" s="351"/>
      <c r="C6662" s="435"/>
      <c r="D6662" s="399"/>
      <c r="E6662" s="400"/>
      <c r="G6662" s="401"/>
      <c r="H6662" s="401"/>
      <c r="I6662" s="401"/>
      <c r="J6662" s="194"/>
      <c r="K6662" s="194"/>
      <c r="L6662" s="195"/>
      <c r="M6662" s="196"/>
      <c r="N6662" s="197"/>
      <c r="O6662" s="197"/>
      <c r="P6662" s="231"/>
    </row>
    <row r="6663" spans="2:16">
      <c r="B6663" s="351"/>
      <c r="C6663" s="435"/>
      <c r="D6663" s="399"/>
      <c r="E6663" s="400"/>
      <c r="G6663" s="401"/>
      <c r="H6663" s="401"/>
      <c r="I6663" s="401"/>
      <c r="J6663" s="194"/>
      <c r="K6663" s="194"/>
      <c r="L6663" s="195"/>
      <c r="M6663" s="196"/>
      <c r="N6663" s="197"/>
      <c r="O6663" s="197"/>
      <c r="P6663" s="231"/>
    </row>
    <row r="6664" spans="2:16">
      <c r="B6664" s="351"/>
      <c r="C6664" s="435"/>
      <c r="D6664" s="399"/>
      <c r="E6664" s="400"/>
      <c r="G6664" s="401"/>
      <c r="H6664" s="401"/>
      <c r="I6664" s="401"/>
      <c r="J6664" s="194"/>
      <c r="K6664" s="194"/>
      <c r="L6664" s="195"/>
      <c r="M6664" s="196"/>
      <c r="N6664" s="197"/>
      <c r="O6664" s="197"/>
      <c r="P6664" s="231"/>
    </row>
    <row r="6665" spans="2:16">
      <c r="B6665" s="351"/>
      <c r="C6665" s="435"/>
      <c r="D6665" s="399"/>
      <c r="E6665" s="400"/>
      <c r="G6665" s="401"/>
      <c r="H6665" s="401"/>
      <c r="I6665" s="401"/>
      <c r="J6665" s="194"/>
      <c r="K6665" s="194"/>
      <c r="L6665" s="195"/>
      <c r="M6665" s="196"/>
      <c r="N6665" s="197"/>
      <c r="O6665" s="197"/>
      <c r="P6665" s="231"/>
    </row>
    <row r="6666" spans="2:16">
      <c r="B6666" s="351"/>
      <c r="C6666" s="435"/>
      <c r="D6666" s="399"/>
      <c r="E6666" s="400"/>
      <c r="G6666" s="401"/>
      <c r="H6666" s="401"/>
      <c r="I6666" s="401"/>
      <c r="J6666" s="194"/>
      <c r="K6666" s="194"/>
      <c r="L6666" s="195"/>
      <c r="M6666" s="196"/>
      <c r="N6666" s="197"/>
      <c r="O6666" s="197"/>
      <c r="P6666" s="231"/>
    </row>
    <row r="6667" spans="2:16">
      <c r="B6667" s="351"/>
      <c r="C6667" s="435"/>
      <c r="D6667" s="399"/>
      <c r="E6667" s="400"/>
      <c r="G6667" s="401"/>
      <c r="H6667" s="401"/>
      <c r="I6667" s="401"/>
      <c r="J6667" s="194"/>
      <c r="K6667" s="194"/>
      <c r="L6667" s="195"/>
      <c r="M6667" s="196"/>
      <c r="N6667" s="197"/>
      <c r="O6667" s="197"/>
      <c r="P6667" s="231"/>
    </row>
    <row r="6668" spans="2:16">
      <c r="B6668" s="351"/>
      <c r="C6668" s="435"/>
      <c r="D6668" s="399"/>
      <c r="E6668" s="400"/>
      <c r="G6668" s="401"/>
      <c r="H6668" s="401"/>
      <c r="I6668" s="401"/>
      <c r="J6668" s="194"/>
      <c r="K6668" s="194"/>
      <c r="L6668" s="195"/>
      <c r="M6668" s="196"/>
      <c r="N6668" s="197"/>
      <c r="O6668" s="197"/>
      <c r="P6668" s="231"/>
    </row>
    <row r="6669" spans="2:16">
      <c r="B6669" s="351"/>
      <c r="C6669" s="435"/>
      <c r="D6669" s="399"/>
      <c r="E6669" s="400"/>
      <c r="G6669" s="401"/>
      <c r="H6669" s="401"/>
      <c r="I6669" s="401"/>
      <c r="J6669" s="194"/>
      <c r="K6669" s="194"/>
      <c r="L6669" s="195"/>
      <c r="M6669" s="196"/>
      <c r="N6669" s="197"/>
      <c r="O6669" s="197"/>
      <c r="P6669" s="231"/>
    </row>
    <row r="6670" spans="2:16">
      <c r="B6670" s="351"/>
      <c r="C6670" s="435"/>
      <c r="D6670" s="399"/>
      <c r="E6670" s="400"/>
      <c r="G6670" s="401"/>
      <c r="H6670" s="401"/>
      <c r="I6670" s="401"/>
      <c r="J6670" s="194"/>
      <c r="K6670" s="194"/>
      <c r="L6670" s="195"/>
      <c r="M6670" s="196"/>
      <c r="N6670" s="197"/>
      <c r="O6670" s="197"/>
      <c r="P6670" s="231"/>
    </row>
    <row r="6671" spans="2:16">
      <c r="B6671" s="351"/>
      <c r="C6671" s="435"/>
      <c r="D6671" s="399"/>
      <c r="E6671" s="400"/>
      <c r="G6671" s="401"/>
      <c r="H6671" s="401"/>
      <c r="I6671" s="401"/>
      <c r="J6671" s="194"/>
      <c r="K6671" s="194"/>
      <c r="L6671" s="195"/>
      <c r="M6671" s="196"/>
      <c r="N6671" s="197"/>
      <c r="O6671" s="197"/>
      <c r="P6671" s="231"/>
    </row>
    <row r="6672" spans="2:16">
      <c r="B6672" s="351"/>
      <c r="C6672" s="435"/>
      <c r="D6672" s="399"/>
      <c r="E6672" s="400"/>
      <c r="G6672" s="401"/>
      <c r="H6672" s="401"/>
      <c r="I6672" s="401"/>
      <c r="J6672" s="194"/>
      <c r="K6672" s="194"/>
      <c r="L6672" s="195"/>
      <c r="M6672" s="196"/>
      <c r="N6672" s="197"/>
      <c r="O6672" s="197"/>
      <c r="P6672" s="231"/>
    </row>
    <row r="6673" spans="2:16">
      <c r="B6673" s="351"/>
      <c r="C6673" s="435"/>
      <c r="D6673" s="399"/>
      <c r="E6673" s="400"/>
      <c r="G6673" s="401"/>
      <c r="H6673" s="401"/>
      <c r="I6673" s="401"/>
      <c r="J6673" s="194"/>
      <c r="K6673" s="194"/>
      <c r="L6673" s="195"/>
      <c r="M6673" s="196"/>
      <c r="N6673" s="197"/>
      <c r="O6673" s="197"/>
      <c r="P6673" s="231"/>
    </row>
    <row r="6674" spans="2:16">
      <c r="B6674" s="351"/>
      <c r="C6674" s="435"/>
      <c r="D6674" s="399"/>
      <c r="E6674" s="400"/>
      <c r="G6674" s="401"/>
      <c r="H6674" s="401"/>
      <c r="I6674" s="401"/>
      <c r="J6674" s="194"/>
      <c r="K6674" s="194"/>
      <c r="L6674" s="195"/>
      <c r="M6674" s="196"/>
      <c r="N6674" s="197"/>
      <c r="O6674" s="197"/>
      <c r="P6674" s="231"/>
    </row>
    <row r="6675" spans="2:16">
      <c r="B6675" s="351"/>
      <c r="C6675" s="435"/>
      <c r="D6675" s="399"/>
      <c r="E6675" s="400"/>
      <c r="G6675" s="401"/>
      <c r="H6675" s="401"/>
      <c r="I6675" s="401"/>
      <c r="J6675" s="194"/>
      <c r="K6675" s="194"/>
      <c r="L6675" s="195"/>
      <c r="M6675" s="196"/>
      <c r="N6675" s="197"/>
      <c r="O6675" s="197"/>
      <c r="P6675" s="231"/>
    </row>
    <row r="6676" spans="2:16">
      <c r="B6676" s="351"/>
      <c r="C6676" s="435"/>
      <c r="D6676" s="399"/>
      <c r="E6676" s="400"/>
      <c r="G6676" s="401"/>
      <c r="H6676" s="401"/>
      <c r="I6676" s="401"/>
      <c r="J6676" s="194"/>
      <c r="K6676" s="194"/>
      <c r="L6676" s="195"/>
      <c r="M6676" s="196"/>
      <c r="N6676" s="197"/>
      <c r="O6676" s="197"/>
      <c r="P6676" s="231"/>
    </row>
    <row r="6677" spans="2:16">
      <c r="B6677" s="351"/>
      <c r="C6677" s="435"/>
      <c r="D6677" s="399"/>
      <c r="E6677" s="400"/>
      <c r="G6677" s="401"/>
      <c r="H6677" s="401"/>
      <c r="I6677" s="401"/>
      <c r="J6677" s="194"/>
      <c r="K6677" s="194"/>
      <c r="L6677" s="195"/>
      <c r="M6677" s="196"/>
      <c r="N6677" s="197"/>
      <c r="O6677" s="197"/>
      <c r="P6677" s="231"/>
    </row>
    <row r="6678" spans="2:16">
      <c r="B6678" s="351"/>
      <c r="C6678" s="435"/>
      <c r="D6678" s="399"/>
      <c r="E6678" s="400"/>
      <c r="G6678" s="401"/>
      <c r="H6678" s="401"/>
      <c r="I6678" s="401"/>
      <c r="J6678" s="194"/>
      <c r="K6678" s="194"/>
      <c r="L6678" s="195"/>
      <c r="M6678" s="196"/>
      <c r="N6678" s="197"/>
      <c r="O6678" s="197"/>
      <c r="P6678" s="231"/>
    </row>
    <row r="6679" spans="2:16">
      <c r="B6679" s="351"/>
      <c r="C6679" s="435"/>
      <c r="D6679" s="399"/>
      <c r="E6679" s="400"/>
      <c r="G6679" s="401"/>
      <c r="H6679" s="401"/>
      <c r="I6679" s="401"/>
      <c r="J6679" s="194"/>
      <c r="K6679" s="194"/>
      <c r="L6679" s="195"/>
      <c r="M6679" s="196"/>
      <c r="N6679" s="197"/>
      <c r="O6679" s="197"/>
      <c r="P6679" s="231"/>
    </row>
    <row r="6680" spans="2:16">
      <c r="B6680" s="351"/>
      <c r="C6680" s="435"/>
      <c r="D6680" s="399"/>
      <c r="E6680" s="400"/>
      <c r="G6680" s="401"/>
      <c r="H6680" s="401"/>
      <c r="I6680" s="401"/>
      <c r="J6680" s="194"/>
      <c r="K6680" s="194"/>
      <c r="L6680" s="195"/>
      <c r="M6680" s="196"/>
      <c r="N6680" s="197"/>
      <c r="O6680" s="197"/>
      <c r="P6680" s="231"/>
    </row>
    <row r="6681" spans="2:16">
      <c r="B6681" s="351"/>
      <c r="C6681" s="435"/>
      <c r="D6681" s="399"/>
      <c r="E6681" s="400"/>
      <c r="G6681" s="401"/>
      <c r="H6681" s="401"/>
      <c r="I6681" s="401"/>
      <c r="J6681" s="194"/>
      <c r="K6681" s="194"/>
      <c r="L6681" s="195"/>
      <c r="M6681" s="196"/>
      <c r="N6681" s="197"/>
      <c r="O6681" s="197"/>
      <c r="P6681" s="231"/>
    </row>
    <row r="6682" spans="2:16">
      <c r="B6682" s="351"/>
      <c r="C6682" s="435"/>
      <c r="D6682" s="399"/>
      <c r="E6682" s="400"/>
      <c r="G6682" s="401"/>
      <c r="H6682" s="401"/>
      <c r="I6682" s="401"/>
      <c r="J6682" s="194"/>
      <c r="K6682" s="194"/>
      <c r="L6682" s="195"/>
      <c r="M6682" s="196"/>
      <c r="N6682" s="197"/>
      <c r="O6682" s="197"/>
      <c r="P6682" s="231"/>
    </row>
    <row r="6683" spans="2:16">
      <c r="B6683" s="351"/>
      <c r="C6683" s="435"/>
      <c r="D6683" s="399"/>
      <c r="E6683" s="400"/>
      <c r="G6683" s="401"/>
      <c r="H6683" s="401"/>
      <c r="I6683" s="401"/>
      <c r="J6683" s="194"/>
      <c r="K6683" s="194"/>
      <c r="L6683" s="195"/>
      <c r="M6683" s="196"/>
      <c r="N6683" s="197"/>
      <c r="O6683" s="197"/>
      <c r="P6683" s="231"/>
    </row>
    <row r="6684" spans="2:16">
      <c r="B6684" s="351"/>
      <c r="C6684" s="435"/>
      <c r="D6684" s="399"/>
      <c r="E6684" s="400"/>
      <c r="G6684" s="401"/>
      <c r="H6684" s="401"/>
      <c r="I6684" s="401"/>
      <c r="J6684" s="194"/>
      <c r="K6684" s="194"/>
      <c r="L6684" s="195"/>
      <c r="M6684" s="196"/>
      <c r="N6684" s="197"/>
      <c r="O6684" s="197"/>
      <c r="P6684" s="231"/>
    </row>
    <row r="6685" spans="2:16">
      <c r="B6685" s="351"/>
      <c r="C6685" s="435"/>
      <c r="D6685" s="399"/>
      <c r="E6685" s="400"/>
      <c r="G6685" s="401"/>
      <c r="H6685" s="401"/>
      <c r="I6685" s="401"/>
      <c r="J6685" s="194"/>
      <c r="K6685" s="194"/>
      <c r="L6685" s="195"/>
      <c r="M6685" s="196"/>
      <c r="N6685" s="197"/>
      <c r="O6685" s="197"/>
      <c r="P6685" s="231"/>
    </row>
    <row r="6686" spans="2:16">
      <c r="B6686" s="351"/>
      <c r="C6686" s="435"/>
      <c r="D6686" s="399"/>
      <c r="E6686" s="400"/>
      <c r="G6686" s="401"/>
      <c r="H6686" s="401"/>
      <c r="I6686" s="401"/>
      <c r="J6686" s="194"/>
      <c r="K6686" s="194"/>
      <c r="L6686" s="195"/>
      <c r="M6686" s="196"/>
      <c r="N6686" s="197"/>
      <c r="O6686" s="197"/>
      <c r="P6686" s="231"/>
    </row>
    <row r="6687" spans="2:16">
      <c r="B6687" s="351"/>
      <c r="C6687" s="435"/>
      <c r="D6687" s="399"/>
      <c r="E6687" s="400"/>
      <c r="G6687" s="401"/>
      <c r="H6687" s="401"/>
      <c r="I6687" s="401"/>
      <c r="J6687" s="194"/>
      <c r="K6687" s="194"/>
      <c r="L6687" s="195"/>
      <c r="M6687" s="196"/>
      <c r="N6687" s="197"/>
      <c r="O6687" s="197"/>
      <c r="P6687" s="231"/>
    </row>
    <row r="6688" spans="2:16">
      <c r="B6688" s="351"/>
      <c r="C6688" s="435"/>
      <c r="D6688" s="399"/>
      <c r="E6688" s="400"/>
      <c r="G6688" s="401"/>
      <c r="H6688" s="401"/>
      <c r="I6688" s="401"/>
      <c r="J6688" s="194"/>
      <c r="K6688" s="194"/>
      <c r="L6688" s="195"/>
      <c r="M6688" s="196"/>
      <c r="N6688" s="197"/>
      <c r="O6688" s="197"/>
      <c r="P6688" s="231"/>
    </row>
    <row r="6689" spans="2:16">
      <c r="B6689" s="351"/>
      <c r="C6689" s="435"/>
      <c r="D6689" s="399"/>
      <c r="E6689" s="400"/>
      <c r="G6689" s="401"/>
      <c r="H6689" s="401"/>
      <c r="I6689" s="401"/>
      <c r="J6689" s="194"/>
      <c r="K6689" s="194"/>
      <c r="L6689" s="195"/>
      <c r="M6689" s="196"/>
      <c r="N6689" s="197"/>
      <c r="O6689" s="197"/>
      <c r="P6689" s="231"/>
    </row>
    <row r="6690" spans="2:16">
      <c r="B6690" s="351"/>
      <c r="C6690" s="435"/>
      <c r="D6690" s="399"/>
      <c r="E6690" s="400"/>
      <c r="G6690" s="401"/>
      <c r="H6690" s="401"/>
      <c r="I6690" s="401"/>
      <c r="J6690" s="194"/>
      <c r="K6690" s="194"/>
      <c r="L6690" s="195"/>
      <c r="M6690" s="196"/>
      <c r="N6690" s="197"/>
      <c r="O6690" s="197"/>
      <c r="P6690" s="231"/>
    </row>
    <row r="6691" spans="2:16">
      <c r="B6691" s="351"/>
      <c r="C6691" s="435"/>
      <c r="D6691" s="399"/>
      <c r="E6691" s="400"/>
      <c r="G6691" s="401"/>
      <c r="H6691" s="401"/>
      <c r="I6691" s="401"/>
      <c r="J6691" s="194"/>
      <c r="K6691" s="194"/>
      <c r="L6691" s="195"/>
      <c r="M6691" s="196"/>
      <c r="N6691" s="197"/>
      <c r="O6691" s="197"/>
      <c r="P6691" s="231"/>
    </row>
    <row r="6692" spans="2:16">
      <c r="B6692" s="351"/>
      <c r="C6692" s="435"/>
      <c r="D6692" s="399"/>
      <c r="E6692" s="400"/>
      <c r="G6692" s="401"/>
      <c r="H6692" s="401"/>
      <c r="I6692" s="401"/>
      <c r="J6692" s="194"/>
      <c r="K6692" s="194"/>
      <c r="L6692" s="195"/>
      <c r="M6692" s="196"/>
      <c r="N6692" s="197"/>
      <c r="O6692" s="197"/>
      <c r="P6692" s="231"/>
    </row>
    <row r="6693" spans="2:16">
      <c r="B6693" s="351"/>
      <c r="C6693" s="435"/>
      <c r="D6693" s="399"/>
      <c r="E6693" s="400"/>
      <c r="G6693" s="401"/>
      <c r="H6693" s="401"/>
      <c r="I6693" s="401"/>
      <c r="J6693" s="194"/>
      <c r="K6693" s="194"/>
      <c r="L6693" s="195"/>
      <c r="M6693" s="196"/>
      <c r="N6693" s="197"/>
      <c r="O6693" s="197"/>
      <c r="P6693" s="231"/>
    </row>
    <row r="6694" spans="2:16">
      <c r="B6694" s="351"/>
      <c r="C6694" s="435"/>
      <c r="D6694" s="399"/>
      <c r="E6694" s="400"/>
      <c r="G6694" s="401"/>
      <c r="H6694" s="401"/>
      <c r="I6694" s="401"/>
      <c r="J6694" s="194"/>
      <c r="K6694" s="194"/>
      <c r="L6694" s="195"/>
      <c r="M6694" s="196"/>
      <c r="N6694" s="197"/>
      <c r="O6694" s="197"/>
      <c r="P6694" s="231"/>
    </row>
    <row r="6695" spans="2:16">
      <c r="B6695" s="351"/>
      <c r="C6695" s="435"/>
      <c r="D6695" s="399"/>
      <c r="E6695" s="400"/>
      <c r="G6695" s="401"/>
      <c r="H6695" s="401"/>
      <c r="I6695" s="401"/>
      <c r="J6695" s="194"/>
      <c r="K6695" s="194"/>
      <c r="L6695" s="195"/>
      <c r="M6695" s="196"/>
      <c r="N6695" s="197"/>
      <c r="O6695" s="197"/>
      <c r="P6695" s="231"/>
    </row>
    <row r="6696" spans="2:16">
      <c r="B6696" s="351"/>
      <c r="C6696" s="435"/>
      <c r="D6696" s="399"/>
      <c r="E6696" s="400"/>
      <c r="G6696" s="401"/>
      <c r="H6696" s="401"/>
      <c r="I6696" s="401"/>
      <c r="J6696" s="194"/>
      <c r="K6696" s="194"/>
      <c r="L6696" s="195"/>
      <c r="M6696" s="196"/>
      <c r="N6696" s="197"/>
      <c r="O6696" s="197"/>
      <c r="P6696" s="231"/>
    </row>
    <row r="6697" spans="2:16">
      <c r="B6697" s="351"/>
      <c r="C6697" s="435"/>
      <c r="D6697" s="399"/>
      <c r="E6697" s="400"/>
      <c r="G6697" s="401"/>
      <c r="H6697" s="401"/>
      <c r="I6697" s="401"/>
      <c r="J6697" s="194"/>
      <c r="K6697" s="194"/>
      <c r="L6697" s="195"/>
      <c r="M6697" s="196"/>
      <c r="N6697" s="197"/>
      <c r="O6697" s="197"/>
      <c r="P6697" s="231"/>
    </row>
    <row r="6698" spans="2:16">
      <c r="B6698" s="351"/>
      <c r="C6698" s="435"/>
      <c r="D6698" s="399"/>
      <c r="E6698" s="400"/>
      <c r="G6698" s="401"/>
      <c r="H6698" s="401"/>
      <c r="I6698" s="401"/>
      <c r="J6698" s="194"/>
      <c r="K6698" s="194"/>
      <c r="L6698" s="195"/>
      <c r="M6698" s="196"/>
      <c r="N6698" s="197"/>
      <c r="O6698" s="197"/>
      <c r="P6698" s="231"/>
    </row>
    <row r="6699" spans="2:16">
      <c r="B6699" s="351"/>
      <c r="C6699" s="435"/>
      <c r="D6699" s="399"/>
      <c r="E6699" s="400"/>
      <c r="G6699" s="401"/>
      <c r="H6699" s="401"/>
      <c r="I6699" s="401"/>
      <c r="J6699" s="194"/>
      <c r="K6699" s="194"/>
      <c r="L6699" s="195"/>
      <c r="M6699" s="196"/>
      <c r="N6699" s="197"/>
      <c r="O6699" s="197"/>
      <c r="P6699" s="231"/>
    </row>
    <row r="6700" spans="2:16">
      <c r="B6700" s="351"/>
      <c r="C6700" s="435"/>
      <c r="D6700" s="399"/>
      <c r="E6700" s="400"/>
      <c r="G6700" s="401"/>
      <c r="H6700" s="401"/>
      <c r="I6700" s="401"/>
      <c r="J6700" s="194"/>
      <c r="K6700" s="194"/>
      <c r="L6700" s="195"/>
      <c r="M6700" s="196"/>
      <c r="N6700" s="197"/>
      <c r="O6700" s="197"/>
      <c r="P6700" s="231"/>
    </row>
    <row r="6701" spans="2:16">
      <c r="B6701" s="351"/>
      <c r="C6701" s="435"/>
      <c r="D6701" s="399"/>
      <c r="E6701" s="400"/>
      <c r="G6701" s="401"/>
      <c r="H6701" s="401"/>
      <c r="I6701" s="401"/>
      <c r="J6701" s="194"/>
      <c r="K6701" s="194"/>
      <c r="L6701" s="195"/>
      <c r="M6701" s="196"/>
      <c r="N6701" s="197"/>
      <c r="O6701" s="197"/>
      <c r="P6701" s="231"/>
    </row>
    <row r="6702" spans="2:16">
      <c r="B6702" s="351"/>
      <c r="C6702" s="435"/>
      <c r="D6702" s="399"/>
      <c r="E6702" s="400"/>
      <c r="G6702" s="401"/>
      <c r="H6702" s="401"/>
      <c r="I6702" s="401"/>
      <c r="J6702" s="194"/>
      <c r="K6702" s="194"/>
      <c r="L6702" s="195"/>
      <c r="M6702" s="196"/>
      <c r="N6702" s="197"/>
      <c r="O6702" s="197"/>
      <c r="P6702" s="231"/>
    </row>
    <row r="6703" spans="2:16">
      <c r="B6703" s="351"/>
      <c r="C6703" s="435"/>
      <c r="D6703" s="399"/>
      <c r="E6703" s="400"/>
      <c r="G6703" s="401"/>
      <c r="H6703" s="401"/>
      <c r="I6703" s="401"/>
      <c r="J6703" s="194"/>
      <c r="K6703" s="194"/>
      <c r="L6703" s="195"/>
      <c r="M6703" s="196"/>
      <c r="N6703" s="197"/>
      <c r="O6703" s="197"/>
      <c r="P6703" s="231"/>
    </row>
    <row r="6704" spans="2:16">
      <c r="B6704" s="351"/>
      <c r="C6704" s="435"/>
      <c r="D6704" s="399"/>
      <c r="E6704" s="400"/>
      <c r="G6704" s="401"/>
      <c r="H6704" s="401"/>
      <c r="I6704" s="401"/>
      <c r="J6704" s="194"/>
      <c r="K6704" s="194"/>
      <c r="L6704" s="195"/>
      <c r="M6704" s="196"/>
      <c r="N6704" s="197"/>
      <c r="O6704" s="197"/>
      <c r="P6704" s="231"/>
    </row>
    <row r="6705" spans="2:16">
      <c r="B6705" s="351"/>
      <c r="C6705" s="435"/>
      <c r="D6705" s="399"/>
      <c r="E6705" s="400"/>
      <c r="G6705" s="401"/>
      <c r="H6705" s="401"/>
      <c r="I6705" s="401"/>
      <c r="J6705" s="194"/>
      <c r="K6705" s="194"/>
      <c r="L6705" s="195"/>
      <c r="M6705" s="196"/>
      <c r="N6705" s="197"/>
      <c r="O6705" s="197"/>
      <c r="P6705" s="231"/>
    </row>
    <row r="6706" spans="2:16">
      <c r="B6706" s="351"/>
      <c r="C6706" s="435"/>
      <c r="D6706" s="399"/>
      <c r="E6706" s="400"/>
      <c r="G6706" s="401"/>
      <c r="H6706" s="401"/>
      <c r="I6706" s="401"/>
      <c r="J6706" s="194"/>
      <c r="K6706" s="194"/>
      <c r="L6706" s="195"/>
      <c r="M6706" s="196"/>
      <c r="N6706" s="197"/>
      <c r="O6706" s="197"/>
      <c r="P6706" s="231"/>
    </row>
    <row r="6707" spans="2:16">
      <c r="B6707" s="351"/>
      <c r="C6707" s="435"/>
      <c r="D6707" s="399"/>
      <c r="E6707" s="400"/>
      <c r="G6707" s="401"/>
      <c r="H6707" s="401"/>
      <c r="I6707" s="401"/>
      <c r="J6707" s="194"/>
      <c r="K6707" s="194"/>
      <c r="L6707" s="195"/>
      <c r="M6707" s="196"/>
      <c r="N6707" s="197"/>
      <c r="O6707" s="197"/>
      <c r="P6707" s="231"/>
    </row>
    <row r="6708" spans="2:16">
      <c r="B6708" s="351"/>
      <c r="C6708" s="435"/>
      <c r="D6708" s="399"/>
      <c r="E6708" s="400"/>
      <c r="G6708" s="401"/>
      <c r="H6708" s="401"/>
      <c r="I6708" s="401"/>
      <c r="J6708" s="194"/>
      <c r="K6708" s="194"/>
      <c r="L6708" s="195"/>
      <c r="M6708" s="196"/>
      <c r="N6708" s="197"/>
      <c r="O6708" s="197"/>
      <c r="P6708" s="231"/>
    </row>
    <row r="6709" spans="2:16">
      <c r="B6709" s="351"/>
      <c r="C6709" s="435"/>
      <c r="D6709" s="399"/>
      <c r="E6709" s="400"/>
      <c r="G6709" s="401"/>
      <c r="H6709" s="401"/>
      <c r="I6709" s="401"/>
      <c r="J6709" s="194"/>
      <c r="K6709" s="194"/>
      <c r="L6709" s="195"/>
      <c r="M6709" s="196"/>
      <c r="N6709" s="197"/>
      <c r="O6709" s="197"/>
      <c r="P6709" s="231"/>
    </row>
    <row r="6710" spans="2:16">
      <c r="B6710" s="351"/>
      <c r="C6710" s="435"/>
      <c r="D6710" s="399"/>
      <c r="E6710" s="400"/>
      <c r="G6710" s="401"/>
      <c r="H6710" s="401"/>
      <c r="I6710" s="401"/>
      <c r="J6710" s="194"/>
      <c r="K6710" s="194"/>
      <c r="L6710" s="195"/>
      <c r="M6710" s="196"/>
      <c r="N6710" s="197"/>
      <c r="O6710" s="197"/>
      <c r="P6710" s="231"/>
    </row>
    <row r="6711" spans="2:16">
      <c r="B6711" s="351"/>
      <c r="C6711" s="435"/>
      <c r="D6711" s="399"/>
      <c r="E6711" s="400"/>
      <c r="G6711" s="401"/>
      <c r="H6711" s="401"/>
      <c r="I6711" s="401"/>
      <c r="J6711" s="194"/>
      <c r="K6711" s="194"/>
      <c r="L6711" s="195"/>
      <c r="M6711" s="196"/>
      <c r="N6711" s="197"/>
      <c r="O6711" s="197"/>
      <c r="P6711" s="231"/>
    </row>
    <row r="6712" spans="2:16">
      <c r="B6712" s="402"/>
      <c r="C6712" s="435"/>
      <c r="D6712" s="404"/>
      <c r="E6712" s="405"/>
      <c r="G6712" s="406"/>
      <c r="H6712" s="406"/>
      <c r="I6712" s="406"/>
      <c r="J6712" s="194"/>
      <c r="K6712" s="194"/>
      <c r="L6712" s="195"/>
      <c r="M6712" s="196"/>
      <c r="N6712" s="197"/>
      <c r="O6712" s="197"/>
      <c r="P6712" s="221"/>
    </row>
    <row r="6713" spans="2:16">
      <c r="B6713" s="351"/>
      <c r="C6713" s="435"/>
      <c r="D6713" s="399"/>
      <c r="E6713" s="400"/>
      <c r="G6713" s="401"/>
      <c r="H6713" s="401"/>
      <c r="I6713" s="401"/>
      <c r="J6713" s="194"/>
      <c r="K6713" s="194"/>
      <c r="L6713" s="195"/>
      <c r="M6713" s="196"/>
      <c r="N6713" s="197"/>
      <c r="O6713" s="197"/>
      <c r="P6713" s="231"/>
    </row>
    <row r="6714" spans="2:16">
      <c r="B6714" s="351"/>
      <c r="C6714" s="435"/>
      <c r="D6714" s="399"/>
      <c r="E6714" s="400"/>
      <c r="G6714" s="401"/>
      <c r="H6714" s="401"/>
      <c r="I6714" s="401"/>
      <c r="J6714" s="194"/>
      <c r="K6714" s="194"/>
      <c r="L6714" s="195"/>
      <c r="M6714" s="196"/>
      <c r="N6714" s="197"/>
      <c r="O6714" s="197"/>
      <c r="P6714" s="231"/>
    </row>
    <row r="6715" spans="2:16">
      <c r="B6715" s="351"/>
      <c r="C6715" s="435"/>
      <c r="D6715" s="399"/>
      <c r="E6715" s="400"/>
      <c r="G6715" s="401"/>
      <c r="H6715" s="401"/>
      <c r="I6715" s="401"/>
      <c r="J6715" s="194"/>
      <c r="K6715" s="194"/>
      <c r="L6715" s="195"/>
      <c r="M6715" s="196"/>
      <c r="N6715" s="197"/>
      <c r="O6715" s="197"/>
      <c r="P6715" s="231"/>
    </row>
    <row r="6716" spans="2:16">
      <c r="B6716" s="351"/>
      <c r="C6716" s="435"/>
      <c r="D6716" s="399"/>
      <c r="E6716" s="400"/>
      <c r="G6716" s="401"/>
      <c r="H6716" s="401"/>
      <c r="I6716" s="401"/>
      <c r="J6716" s="194"/>
      <c r="K6716" s="194"/>
      <c r="L6716" s="195"/>
      <c r="M6716" s="196"/>
      <c r="N6716" s="197"/>
      <c r="O6716" s="197"/>
      <c r="P6716" s="231"/>
    </row>
    <row r="6717" spans="2:16">
      <c r="B6717" s="351"/>
      <c r="C6717" s="435"/>
      <c r="D6717" s="399"/>
      <c r="E6717" s="400"/>
      <c r="G6717" s="401"/>
      <c r="H6717" s="401"/>
      <c r="I6717" s="401"/>
      <c r="J6717" s="194"/>
      <c r="K6717" s="194"/>
      <c r="L6717" s="195"/>
      <c r="M6717" s="196"/>
      <c r="N6717" s="197"/>
      <c r="O6717" s="197"/>
      <c r="P6717" s="231"/>
    </row>
    <row r="6718" spans="2:16">
      <c r="B6718" s="351"/>
      <c r="C6718" s="435"/>
      <c r="D6718" s="399"/>
      <c r="E6718" s="400"/>
      <c r="G6718" s="401"/>
      <c r="H6718" s="401"/>
      <c r="I6718" s="401"/>
      <c r="J6718" s="194"/>
      <c r="K6718" s="194"/>
      <c r="L6718" s="195"/>
      <c r="M6718" s="196"/>
      <c r="N6718" s="197"/>
      <c r="O6718" s="197"/>
      <c r="P6718" s="231"/>
    </row>
    <row r="6719" spans="2:16">
      <c r="B6719" s="351"/>
      <c r="C6719" s="435"/>
      <c r="D6719" s="399"/>
      <c r="E6719" s="400"/>
      <c r="G6719" s="401"/>
      <c r="H6719" s="401"/>
      <c r="I6719" s="401"/>
      <c r="J6719" s="194"/>
      <c r="K6719" s="194"/>
      <c r="L6719" s="195"/>
      <c r="M6719" s="196"/>
      <c r="N6719" s="197"/>
      <c r="O6719" s="197"/>
      <c r="P6719" s="231"/>
    </row>
    <row r="6720" spans="2:16">
      <c r="B6720" s="351"/>
      <c r="C6720" s="435"/>
      <c r="D6720" s="399"/>
      <c r="E6720" s="400"/>
      <c r="G6720" s="401"/>
      <c r="H6720" s="401"/>
      <c r="I6720" s="401"/>
      <c r="J6720" s="194"/>
      <c r="K6720" s="194"/>
      <c r="L6720" s="195"/>
      <c r="M6720" s="196"/>
      <c r="N6720" s="197"/>
      <c r="O6720" s="197"/>
      <c r="P6720" s="231"/>
    </row>
    <row r="6721" spans="2:16">
      <c r="B6721" s="351"/>
      <c r="C6721" s="435"/>
      <c r="D6721" s="399"/>
      <c r="E6721" s="400"/>
      <c r="G6721" s="401"/>
      <c r="H6721" s="401"/>
      <c r="I6721" s="401"/>
      <c r="J6721" s="194"/>
      <c r="K6721" s="194"/>
      <c r="L6721" s="195"/>
      <c r="M6721" s="196"/>
      <c r="N6721" s="197"/>
      <c r="O6721" s="197"/>
      <c r="P6721" s="231"/>
    </row>
    <row r="6722" spans="2:16">
      <c r="B6722" s="351"/>
      <c r="C6722" s="435"/>
      <c r="D6722" s="399"/>
      <c r="E6722" s="400"/>
      <c r="G6722" s="401"/>
      <c r="H6722" s="401"/>
      <c r="I6722" s="401"/>
      <c r="J6722" s="194"/>
      <c r="K6722" s="194"/>
      <c r="L6722" s="195"/>
      <c r="M6722" s="196"/>
      <c r="N6722" s="197"/>
      <c r="O6722" s="197"/>
      <c r="P6722" s="231"/>
    </row>
    <row r="6723" spans="2:16">
      <c r="B6723" s="351"/>
      <c r="C6723" s="435"/>
      <c r="D6723" s="399"/>
      <c r="E6723" s="400"/>
      <c r="G6723" s="401"/>
      <c r="H6723" s="401"/>
      <c r="I6723" s="401"/>
      <c r="J6723" s="194"/>
      <c r="K6723" s="194"/>
      <c r="L6723" s="195"/>
      <c r="M6723" s="196"/>
      <c r="N6723" s="197"/>
      <c r="O6723" s="197"/>
      <c r="P6723" s="231"/>
    </row>
    <row r="6724" spans="2:16">
      <c r="B6724" s="351"/>
      <c r="C6724" s="435"/>
      <c r="D6724" s="399"/>
      <c r="E6724" s="400"/>
      <c r="G6724" s="401"/>
      <c r="H6724" s="401"/>
      <c r="I6724" s="401"/>
      <c r="J6724" s="194"/>
      <c r="K6724" s="194"/>
      <c r="L6724" s="195"/>
      <c r="M6724" s="196"/>
      <c r="N6724" s="197"/>
      <c r="O6724" s="197"/>
      <c r="P6724" s="231"/>
    </row>
    <row r="6725" spans="2:16">
      <c r="B6725" s="351"/>
      <c r="C6725" s="435"/>
      <c r="D6725" s="399"/>
      <c r="E6725" s="400"/>
      <c r="G6725" s="401"/>
      <c r="H6725" s="401"/>
      <c r="I6725" s="401"/>
      <c r="J6725" s="194"/>
      <c r="K6725" s="194"/>
      <c r="L6725" s="195"/>
      <c r="M6725" s="196"/>
      <c r="N6725" s="197"/>
      <c r="O6725" s="197"/>
      <c r="P6725" s="231"/>
    </row>
    <row r="6726" spans="2:16">
      <c r="B6726" s="351"/>
      <c r="C6726" s="435"/>
      <c r="D6726" s="399"/>
      <c r="E6726" s="400"/>
      <c r="G6726" s="401"/>
      <c r="H6726" s="401"/>
      <c r="I6726" s="401"/>
      <c r="J6726" s="194"/>
      <c r="K6726" s="194"/>
      <c r="L6726" s="195"/>
      <c r="M6726" s="196"/>
      <c r="N6726" s="197"/>
      <c r="O6726" s="197"/>
      <c r="P6726" s="231"/>
    </row>
    <row r="6727" spans="2:16">
      <c r="B6727" s="351"/>
      <c r="C6727" s="435"/>
      <c r="D6727" s="399"/>
      <c r="E6727" s="400"/>
      <c r="G6727" s="401"/>
      <c r="H6727" s="401"/>
      <c r="I6727" s="401"/>
      <c r="J6727" s="194"/>
      <c r="K6727" s="194"/>
      <c r="L6727" s="195"/>
      <c r="M6727" s="196"/>
      <c r="N6727" s="197"/>
      <c r="O6727" s="197"/>
      <c r="P6727" s="231"/>
    </row>
    <row r="6728" spans="2:16">
      <c r="B6728" s="351"/>
      <c r="C6728" s="435"/>
      <c r="D6728" s="399"/>
      <c r="E6728" s="400"/>
      <c r="G6728" s="401"/>
      <c r="H6728" s="401"/>
      <c r="I6728" s="401"/>
      <c r="J6728" s="194"/>
      <c r="K6728" s="194"/>
      <c r="L6728" s="195"/>
      <c r="M6728" s="196"/>
      <c r="N6728" s="197"/>
      <c r="O6728" s="197"/>
      <c r="P6728" s="231"/>
    </row>
    <row r="6729" spans="2:16">
      <c r="B6729" s="351"/>
      <c r="C6729" s="435"/>
      <c r="D6729" s="399"/>
      <c r="E6729" s="400"/>
      <c r="G6729" s="401"/>
      <c r="H6729" s="401"/>
      <c r="I6729" s="401"/>
      <c r="J6729" s="194"/>
      <c r="K6729" s="194"/>
      <c r="L6729" s="195"/>
      <c r="M6729" s="196"/>
      <c r="N6729" s="197"/>
      <c r="O6729" s="197"/>
      <c r="P6729" s="231"/>
    </row>
    <row r="6730" spans="2:16">
      <c r="B6730" s="351"/>
      <c r="C6730" s="435"/>
      <c r="D6730" s="399"/>
      <c r="E6730" s="400"/>
      <c r="G6730" s="401"/>
      <c r="H6730" s="401"/>
      <c r="I6730" s="401"/>
      <c r="J6730" s="194"/>
      <c r="K6730" s="194"/>
      <c r="L6730" s="195"/>
      <c r="M6730" s="196"/>
      <c r="N6730" s="197"/>
      <c r="O6730" s="197"/>
      <c r="P6730" s="231"/>
    </row>
    <row r="6731" spans="2:16">
      <c r="B6731" s="351"/>
      <c r="C6731" s="435"/>
      <c r="D6731" s="399"/>
      <c r="E6731" s="400"/>
      <c r="G6731" s="401"/>
      <c r="H6731" s="401"/>
      <c r="I6731" s="401"/>
      <c r="J6731" s="194"/>
      <c r="K6731" s="194"/>
      <c r="L6731" s="195"/>
      <c r="M6731" s="196"/>
      <c r="N6731" s="197"/>
      <c r="O6731" s="197"/>
      <c r="P6731" s="231"/>
    </row>
    <row r="6732" spans="2:16">
      <c r="B6732" s="351"/>
      <c r="C6732" s="435"/>
      <c r="D6732" s="399"/>
      <c r="E6732" s="400"/>
      <c r="G6732" s="401"/>
      <c r="H6732" s="401"/>
      <c r="I6732" s="401"/>
      <c r="J6732" s="194"/>
      <c r="K6732" s="194"/>
      <c r="L6732" s="195"/>
      <c r="M6732" s="196"/>
      <c r="N6732" s="197"/>
      <c r="O6732" s="197"/>
      <c r="P6732" s="231"/>
    </row>
    <row r="6733" spans="2:16">
      <c r="B6733" s="351"/>
      <c r="C6733" s="435"/>
      <c r="D6733" s="399"/>
      <c r="E6733" s="400"/>
      <c r="G6733" s="401"/>
      <c r="H6733" s="401"/>
      <c r="I6733" s="401"/>
      <c r="J6733" s="194"/>
      <c r="K6733" s="194"/>
      <c r="L6733" s="195"/>
      <c r="M6733" s="196"/>
      <c r="N6733" s="197"/>
      <c r="O6733" s="197"/>
      <c r="P6733" s="231"/>
    </row>
    <row r="6734" spans="2:16">
      <c r="B6734" s="351"/>
      <c r="C6734" s="435"/>
      <c r="D6734" s="399"/>
      <c r="E6734" s="400"/>
      <c r="G6734" s="401"/>
      <c r="H6734" s="401"/>
      <c r="I6734" s="401"/>
      <c r="J6734" s="194"/>
      <c r="K6734" s="194"/>
      <c r="L6734" s="195"/>
      <c r="M6734" s="196"/>
      <c r="N6734" s="197"/>
      <c r="O6734" s="197"/>
      <c r="P6734" s="231"/>
    </row>
    <row r="6735" spans="2:16">
      <c r="B6735" s="351"/>
      <c r="C6735" s="435"/>
      <c r="D6735" s="399"/>
      <c r="E6735" s="400"/>
      <c r="G6735" s="401"/>
      <c r="H6735" s="401"/>
      <c r="I6735" s="401"/>
      <c r="J6735" s="194"/>
      <c r="K6735" s="194"/>
      <c r="L6735" s="195"/>
      <c r="M6735" s="196"/>
      <c r="N6735" s="197"/>
      <c r="O6735" s="197"/>
      <c r="P6735" s="231"/>
    </row>
    <row r="6736" spans="2:16">
      <c r="B6736" s="351"/>
      <c r="C6736" s="435"/>
      <c r="D6736" s="399"/>
      <c r="E6736" s="400"/>
      <c r="G6736" s="401"/>
      <c r="H6736" s="401"/>
      <c r="I6736" s="401"/>
      <c r="J6736" s="194"/>
      <c r="K6736" s="194"/>
      <c r="L6736" s="195"/>
      <c r="M6736" s="196"/>
      <c r="N6736" s="197"/>
      <c r="O6736" s="197"/>
      <c r="P6736" s="231"/>
    </row>
    <row r="6737" spans="2:16">
      <c r="B6737" s="351"/>
      <c r="C6737" s="435"/>
      <c r="D6737" s="399"/>
      <c r="E6737" s="400"/>
      <c r="G6737" s="401"/>
      <c r="H6737" s="401"/>
      <c r="I6737" s="401"/>
      <c r="J6737" s="194"/>
      <c r="K6737" s="194"/>
      <c r="L6737" s="195"/>
      <c r="M6737" s="196"/>
      <c r="N6737" s="197"/>
      <c r="O6737" s="197"/>
      <c r="P6737" s="231"/>
    </row>
    <row r="6738" spans="2:16">
      <c r="B6738" s="351"/>
      <c r="C6738" s="435"/>
      <c r="D6738" s="399"/>
      <c r="E6738" s="400"/>
      <c r="G6738" s="401"/>
      <c r="H6738" s="401"/>
      <c r="I6738" s="401"/>
      <c r="J6738" s="194"/>
      <c r="K6738" s="194"/>
      <c r="L6738" s="195"/>
      <c r="M6738" s="196"/>
      <c r="N6738" s="197"/>
      <c r="O6738" s="197"/>
      <c r="P6738" s="231"/>
    </row>
    <row r="6739" spans="2:16">
      <c r="B6739" s="351"/>
      <c r="C6739" s="435"/>
      <c r="D6739" s="399"/>
      <c r="E6739" s="400"/>
      <c r="G6739" s="401"/>
      <c r="H6739" s="401"/>
      <c r="I6739" s="401"/>
      <c r="J6739" s="194"/>
      <c r="K6739" s="194"/>
      <c r="L6739" s="195"/>
      <c r="M6739" s="196"/>
      <c r="N6739" s="197"/>
      <c r="O6739" s="197"/>
      <c r="P6739" s="231"/>
    </row>
    <row r="6740" spans="2:16">
      <c r="B6740" s="351"/>
      <c r="C6740" s="435"/>
      <c r="D6740" s="399"/>
      <c r="E6740" s="400"/>
      <c r="G6740" s="401"/>
      <c r="H6740" s="401"/>
      <c r="I6740" s="401"/>
      <c r="J6740" s="194"/>
      <c r="K6740" s="194"/>
      <c r="L6740" s="195"/>
      <c r="M6740" s="196"/>
      <c r="N6740" s="197"/>
      <c r="O6740" s="197"/>
      <c r="P6740" s="231"/>
    </row>
    <row r="6741" spans="2:16">
      <c r="B6741" s="351"/>
      <c r="C6741" s="435"/>
      <c r="D6741" s="399"/>
      <c r="E6741" s="400"/>
      <c r="G6741" s="401"/>
      <c r="H6741" s="401"/>
      <c r="I6741" s="401"/>
      <c r="J6741" s="194"/>
      <c r="K6741" s="194"/>
      <c r="L6741" s="195"/>
      <c r="M6741" s="196"/>
      <c r="N6741" s="197"/>
      <c r="O6741" s="197"/>
      <c r="P6741" s="231"/>
    </row>
    <row r="6742" spans="2:16">
      <c r="B6742" s="351"/>
      <c r="C6742" s="435"/>
      <c r="D6742" s="399"/>
      <c r="E6742" s="400"/>
      <c r="G6742" s="401"/>
      <c r="H6742" s="401"/>
      <c r="I6742" s="401"/>
      <c r="J6742" s="194"/>
      <c r="K6742" s="194"/>
      <c r="L6742" s="195"/>
      <c r="M6742" s="196"/>
      <c r="N6742" s="197"/>
      <c r="O6742" s="197"/>
      <c r="P6742" s="231"/>
    </row>
    <row r="6743" spans="2:16">
      <c r="B6743" s="351"/>
      <c r="C6743" s="435"/>
      <c r="D6743" s="399"/>
      <c r="E6743" s="400"/>
      <c r="G6743" s="401"/>
      <c r="H6743" s="401"/>
      <c r="I6743" s="401"/>
      <c r="J6743" s="194"/>
      <c r="K6743" s="194"/>
      <c r="L6743" s="195"/>
      <c r="M6743" s="196"/>
      <c r="N6743" s="197"/>
      <c r="O6743" s="197"/>
      <c r="P6743" s="231"/>
    </row>
    <row r="6744" spans="2:16">
      <c r="B6744" s="351"/>
      <c r="C6744" s="435"/>
      <c r="D6744" s="399"/>
      <c r="E6744" s="400"/>
      <c r="G6744" s="401"/>
      <c r="H6744" s="401"/>
      <c r="I6744" s="401"/>
      <c r="J6744" s="194"/>
      <c r="K6744" s="194"/>
      <c r="L6744" s="195"/>
      <c r="M6744" s="196"/>
      <c r="N6744" s="197"/>
      <c r="O6744" s="197"/>
      <c r="P6744" s="231"/>
    </row>
    <row r="6745" spans="2:16">
      <c r="B6745" s="351"/>
      <c r="C6745" s="435"/>
      <c r="D6745" s="399"/>
      <c r="E6745" s="400"/>
      <c r="G6745" s="401"/>
      <c r="H6745" s="401"/>
      <c r="I6745" s="401"/>
      <c r="J6745" s="194"/>
      <c r="K6745" s="194"/>
      <c r="L6745" s="195"/>
      <c r="M6745" s="196"/>
      <c r="N6745" s="197"/>
      <c r="O6745" s="197"/>
      <c r="P6745" s="231"/>
    </row>
    <row r="6746" spans="2:16">
      <c r="B6746" s="351"/>
      <c r="C6746" s="435"/>
      <c r="D6746" s="399"/>
      <c r="E6746" s="400"/>
      <c r="G6746" s="401"/>
      <c r="H6746" s="401"/>
      <c r="I6746" s="401"/>
      <c r="J6746" s="194"/>
      <c r="K6746" s="194"/>
      <c r="L6746" s="195"/>
      <c r="M6746" s="196"/>
      <c r="N6746" s="197"/>
      <c r="O6746" s="197"/>
      <c r="P6746" s="231"/>
    </row>
    <row r="6747" spans="2:16">
      <c r="B6747" s="351"/>
      <c r="C6747" s="435"/>
      <c r="D6747" s="399"/>
      <c r="E6747" s="400"/>
      <c r="G6747" s="401"/>
      <c r="H6747" s="401"/>
      <c r="I6747" s="401"/>
      <c r="J6747" s="194"/>
      <c r="K6747" s="194"/>
      <c r="L6747" s="195"/>
      <c r="M6747" s="196"/>
      <c r="N6747" s="197"/>
      <c r="O6747" s="197"/>
      <c r="P6747" s="231"/>
    </row>
    <row r="6748" spans="2:16">
      <c r="B6748" s="351"/>
      <c r="C6748" s="435"/>
      <c r="D6748" s="399"/>
      <c r="E6748" s="400"/>
      <c r="G6748" s="401"/>
      <c r="H6748" s="401"/>
      <c r="I6748" s="401"/>
      <c r="J6748" s="194"/>
      <c r="K6748" s="194"/>
      <c r="L6748" s="195"/>
      <c r="M6748" s="196"/>
      <c r="N6748" s="197"/>
      <c r="O6748" s="197"/>
      <c r="P6748" s="231"/>
    </row>
    <row r="6749" spans="2:16">
      <c r="B6749" s="351"/>
      <c r="C6749" s="435"/>
      <c r="D6749" s="399"/>
      <c r="E6749" s="400"/>
      <c r="G6749" s="401"/>
      <c r="H6749" s="401"/>
      <c r="I6749" s="401"/>
      <c r="J6749" s="194"/>
      <c r="K6749" s="194"/>
      <c r="L6749" s="195"/>
      <c r="M6749" s="196"/>
      <c r="N6749" s="197"/>
      <c r="O6749" s="197"/>
      <c r="P6749" s="231"/>
    </row>
    <row r="6750" spans="2:16">
      <c r="B6750" s="351"/>
      <c r="C6750" s="435"/>
      <c r="D6750" s="399"/>
      <c r="E6750" s="400"/>
      <c r="G6750" s="401"/>
      <c r="H6750" s="401"/>
      <c r="I6750" s="401"/>
      <c r="J6750" s="194"/>
      <c r="K6750" s="194"/>
      <c r="L6750" s="195"/>
      <c r="M6750" s="196"/>
      <c r="N6750" s="197"/>
      <c r="O6750" s="197"/>
      <c r="P6750" s="231"/>
    </row>
    <row r="6751" spans="2:16">
      <c r="B6751" s="351"/>
      <c r="C6751" s="435"/>
      <c r="D6751" s="399"/>
      <c r="E6751" s="400"/>
      <c r="G6751" s="401"/>
      <c r="H6751" s="401"/>
      <c r="I6751" s="401"/>
      <c r="J6751" s="194"/>
      <c r="K6751" s="194"/>
      <c r="L6751" s="195"/>
      <c r="M6751" s="196"/>
      <c r="N6751" s="197"/>
      <c r="O6751" s="197"/>
      <c r="P6751" s="231"/>
    </row>
    <row r="6752" spans="2:16">
      <c r="B6752" s="351"/>
      <c r="C6752" s="435"/>
      <c r="D6752" s="399"/>
      <c r="E6752" s="400"/>
      <c r="G6752" s="401"/>
      <c r="H6752" s="401"/>
      <c r="I6752" s="401"/>
      <c r="J6752" s="194"/>
      <c r="K6752" s="194"/>
      <c r="L6752" s="195"/>
      <c r="M6752" s="196"/>
      <c r="N6752" s="197"/>
      <c r="O6752" s="197"/>
      <c r="P6752" s="231"/>
    </row>
    <row r="6753" spans="2:16">
      <c r="B6753" s="351"/>
      <c r="C6753" s="435"/>
      <c r="D6753" s="399"/>
      <c r="E6753" s="400"/>
      <c r="G6753" s="401"/>
      <c r="H6753" s="401"/>
      <c r="I6753" s="401"/>
      <c r="J6753" s="194"/>
      <c r="K6753" s="194"/>
      <c r="L6753" s="195"/>
      <c r="M6753" s="196"/>
      <c r="N6753" s="197"/>
      <c r="O6753" s="197"/>
      <c r="P6753" s="231"/>
    </row>
    <row r="6754" spans="2:16">
      <c r="B6754" s="351"/>
      <c r="C6754" s="435"/>
      <c r="D6754" s="399"/>
      <c r="E6754" s="400"/>
      <c r="G6754" s="401"/>
      <c r="H6754" s="401"/>
      <c r="I6754" s="401"/>
      <c r="J6754" s="194"/>
      <c r="K6754" s="194"/>
      <c r="L6754" s="195"/>
      <c r="M6754" s="196"/>
      <c r="N6754" s="197"/>
      <c r="O6754" s="197"/>
      <c r="P6754" s="231"/>
    </row>
    <row r="6755" spans="2:16">
      <c r="B6755" s="351"/>
      <c r="C6755" s="435"/>
      <c r="D6755" s="399"/>
      <c r="E6755" s="400"/>
      <c r="G6755" s="401"/>
      <c r="H6755" s="401"/>
      <c r="I6755" s="401"/>
      <c r="J6755" s="194"/>
      <c r="K6755" s="194"/>
      <c r="L6755" s="195"/>
      <c r="M6755" s="196"/>
      <c r="N6755" s="197"/>
      <c r="O6755" s="197"/>
      <c r="P6755" s="231"/>
    </row>
    <row r="6756" spans="2:16">
      <c r="B6756" s="351"/>
      <c r="C6756" s="435"/>
      <c r="D6756" s="399"/>
      <c r="E6756" s="400"/>
      <c r="G6756" s="401"/>
      <c r="H6756" s="401"/>
      <c r="I6756" s="401"/>
      <c r="J6756" s="194"/>
      <c r="K6756" s="194"/>
      <c r="L6756" s="195"/>
      <c r="M6756" s="196"/>
      <c r="N6756" s="197"/>
      <c r="O6756" s="197"/>
      <c r="P6756" s="231"/>
    </row>
    <row r="6757" spans="2:16">
      <c r="B6757" s="351"/>
      <c r="C6757" s="435"/>
      <c r="D6757" s="399"/>
      <c r="E6757" s="400"/>
      <c r="G6757" s="401"/>
      <c r="H6757" s="401"/>
      <c r="I6757" s="401"/>
      <c r="J6757" s="194"/>
      <c r="K6757" s="194"/>
      <c r="L6757" s="195"/>
      <c r="M6757" s="196"/>
      <c r="N6757" s="197"/>
      <c r="O6757" s="197"/>
      <c r="P6757" s="231"/>
    </row>
    <row r="6758" spans="2:16">
      <c r="B6758" s="351"/>
      <c r="C6758" s="435"/>
      <c r="D6758" s="399"/>
      <c r="E6758" s="400"/>
      <c r="G6758" s="401"/>
      <c r="H6758" s="401"/>
      <c r="I6758" s="401"/>
      <c r="J6758" s="194"/>
      <c r="K6758" s="194"/>
      <c r="L6758" s="195"/>
      <c r="M6758" s="196"/>
      <c r="N6758" s="197"/>
      <c r="O6758" s="197"/>
      <c r="P6758" s="231"/>
    </row>
    <row r="6759" spans="2:16">
      <c r="B6759" s="351"/>
      <c r="C6759" s="435"/>
      <c r="D6759" s="399"/>
      <c r="E6759" s="400"/>
      <c r="G6759" s="401"/>
      <c r="H6759" s="401"/>
      <c r="I6759" s="401"/>
      <c r="J6759" s="194"/>
      <c r="K6759" s="194"/>
      <c r="L6759" s="195"/>
      <c r="M6759" s="196"/>
      <c r="N6759" s="197"/>
      <c r="O6759" s="197"/>
      <c r="P6759" s="231"/>
    </row>
    <row r="6760" spans="2:16">
      <c r="B6760" s="351"/>
      <c r="C6760" s="435"/>
      <c r="D6760" s="399"/>
      <c r="E6760" s="400"/>
      <c r="G6760" s="401"/>
      <c r="H6760" s="401"/>
      <c r="I6760" s="401"/>
      <c r="J6760" s="194"/>
      <c r="K6760" s="194"/>
      <c r="L6760" s="195"/>
      <c r="M6760" s="196"/>
      <c r="N6760" s="197"/>
      <c r="O6760" s="197"/>
      <c r="P6760" s="231"/>
    </row>
    <row r="6761" spans="2:16">
      <c r="B6761" s="351"/>
      <c r="C6761" s="435"/>
      <c r="D6761" s="399"/>
      <c r="E6761" s="400"/>
      <c r="G6761" s="401"/>
      <c r="H6761" s="401"/>
      <c r="I6761" s="401"/>
      <c r="J6761" s="194"/>
      <c r="K6761" s="194"/>
      <c r="L6761" s="195"/>
      <c r="M6761" s="196"/>
      <c r="N6761" s="197"/>
      <c r="O6761" s="197"/>
      <c r="P6761" s="231"/>
    </row>
    <row r="6762" spans="2:16">
      <c r="B6762" s="351"/>
      <c r="C6762" s="435"/>
      <c r="D6762" s="399"/>
      <c r="E6762" s="400"/>
      <c r="G6762" s="401"/>
      <c r="H6762" s="401"/>
      <c r="I6762" s="401"/>
      <c r="J6762" s="194"/>
      <c r="K6762" s="194"/>
      <c r="L6762" s="195"/>
      <c r="M6762" s="196"/>
      <c r="N6762" s="197"/>
      <c r="O6762" s="197"/>
      <c r="P6762" s="231"/>
    </row>
    <row r="6763" spans="2:16">
      <c r="B6763" s="351"/>
      <c r="C6763" s="435"/>
      <c r="D6763" s="399"/>
      <c r="E6763" s="400"/>
      <c r="G6763" s="401"/>
      <c r="H6763" s="401"/>
      <c r="I6763" s="401"/>
      <c r="J6763" s="194"/>
      <c r="K6763" s="194"/>
      <c r="L6763" s="195"/>
      <c r="M6763" s="196"/>
      <c r="N6763" s="197"/>
      <c r="O6763" s="197"/>
      <c r="P6763" s="231"/>
    </row>
    <row r="6764" spans="2:16">
      <c r="B6764" s="351"/>
      <c r="C6764" s="435"/>
      <c r="D6764" s="399"/>
      <c r="E6764" s="400"/>
      <c r="G6764" s="401"/>
      <c r="H6764" s="401"/>
      <c r="I6764" s="401"/>
      <c r="J6764" s="194"/>
      <c r="K6764" s="194"/>
      <c r="L6764" s="195"/>
      <c r="M6764" s="196"/>
      <c r="N6764" s="197"/>
      <c r="O6764" s="197"/>
      <c r="P6764" s="231"/>
    </row>
    <row r="6765" spans="2:16">
      <c r="B6765" s="351"/>
      <c r="C6765" s="435"/>
      <c r="D6765" s="399"/>
      <c r="E6765" s="400"/>
      <c r="G6765" s="401"/>
      <c r="H6765" s="401"/>
      <c r="I6765" s="401"/>
      <c r="J6765" s="194"/>
      <c r="K6765" s="194"/>
      <c r="L6765" s="195"/>
      <c r="M6765" s="196"/>
      <c r="N6765" s="197"/>
      <c r="O6765" s="197"/>
      <c r="P6765" s="231"/>
    </row>
    <row r="6766" spans="2:16">
      <c r="B6766" s="351"/>
      <c r="C6766" s="435"/>
      <c r="D6766" s="399"/>
      <c r="E6766" s="400"/>
      <c r="G6766" s="401"/>
      <c r="H6766" s="401"/>
      <c r="I6766" s="401"/>
      <c r="J6766" s="194"/>
      <c r="K6766" s="194"/>
      <c r="L6766" s="195"/>
      <c r="M6766" s="196"/>
      <c r="N6766" s="197"/>
      <c r="O6766" s="197"/>
      <c r="P6766" s="231"/>
    </row>
    <row r="6767" spans="2:16">
      <c r="B6767" s="351"/>
      <c r="C6767" s="435"/>
      <c r="D6767" s="399"/>
      <c r="E6767" s="400"/>
      <c r="G6767" s="401"/>
      <c r="H6767" s="401"/>
      <c r="I6767" s="401"/>
      <c r="J6767" s="194"/>
      <c r="K6767" s="194"/>
      <c r="L6767" s="195"/>
      <c r="M6767" s="196"/>
      <c r="N6767" s="197"/>
      <c r="O6767" s="197"/>
      <c r="P6767" s="231"/>
    </row>
    <row r="6768" spans="2:16">
      <c r="B6768" s="351"/>
      <c r="C6768" s="435"/>
      <c r="D6768" s="399"/>
      <c r="E6768" s="400"/>
      <c r="G6768" s="401"/>
      <c r="H6768" s="401"/>
      <c r="I6768" s="401"/>
      <c r="J6768" s="194"/>
      <c r="K6768" s="194"/>
      <c r="L6768" s="195"/>
      <c r="M6768" s="196"/>
      <c r="N6768" s="197"/>
      <c r="O6768" s="197"/>
      <c r="P6768" s="231"/>
    </row>
    <row r="6769" spans="2:16">
      <c r="B6769" s="351"/>
      <c r="C6769" s="435"/>
      <c r="D6769" s="399"/>
      <c r="E6769" s="400"/>
      <c r="G6769" s="401"/>
      <c r="H6769" s="401"/>
      <c r="I6769" s="401"/>
      <c r="J6769" s="194"/>
      <c r="K6769" s="194"/>
      <c r="L6769" s="195"/>
      <c r="M6769" s="196"/>
      <c r="N6769" s="197"/>
      <c r="O6769" s="197"/>
      <c r="P6769" s="231"/>
    </row>
    <row r="6770" spans="2:16">
      <c r="B6770" s="351"/>
      <c r="C6770" s="435"/>
      <c r="D6770" s="399"/>
      <c r="E6770" s="400"/>
      <c r="G6770" s="401"/>
      <c r="H6770" s="401"/>
      <c r="I6770" s="401"/>
      <c r="J6770" s="194"/>
      <c r="K6770" s="194"/>
      <c r="L6770" s="195"/>
      <c r="M6770" s="196"/>
      <c r="N6770" s="197"/>
      <c r="O6770" s="197"/>
      <c r="P6770" s="231"/>
    </row>
    <row r="6771" spans="2:16">
      <c r="B6771" s="351"/>
      <c r="C6771" s="435"/>
      <c r="D6771" s="399"/>
      <c r="E6771" s="400"/>
      <c r="G6771" s="401"/>
      <c r="H6771" s="401"/>
      <c r="I6771" s="401"/>
      <c r="J6771" s="194"/>
      <c r="K6771" s="194"/>
      <c r="L6771" s="195"/>
      <c r="M6771" s="196"/>
      <c r="N6771" s="197"/>
      <c r="O6771" s="197"/>
      <c r="P6771" s="231"/>
    </row>
    <row r="6772" spans="2:16">
      <c r="B6772" s="351"/>
      <c r="C6772" s="435"/>
      <c r="D6772" s="399"/>
      <c r="E6772" s="400"/>
      <c r="G6772" s="401"/>
      <c r="H6772" s="401"/>
      <c r="I6772" s="401"/>
      <c r="J6772" s="194"/>
      <c r="K6772" s="194"/>
      <c r="L6772" s="195"/>
      <c r="M6772" s="196"/>
      <c r="N6772" s="197"/>
      <c r="O6772" s="197"/>
      <c r="P6772" s="231"/>
    </row>
    <row r="6773" spans="2:16">
      <c r="B6773" s="351"/>
      <c r="C6773" s="435"/>
      <c r="D6773" s="399"/>
      <c r="E6773" s="400"/>
      <c r="G6773" s="401"/>
      <c r="H6773" s="401"/>
      <c r="I6773" s="401"/>
      <c r="J6773" s="194"/>
      <c r="K6773" s="194"/>
      <c r="L6773" s="195"/>
      <c r="M6773" s="196"/>
      <c r="N6773" s="197"/>
      <c r="O6773" s="197"/>
      <c r="P6773" s="231"/>
    </row>
    <row r="6774" spans="2:16">
      <c r="B6774" s="351"/>
      <c r="C6774" s="435"/>
      <c r="D6774" s="399"/>
      <c r="E6774" s="400"/>
      <c r="G6774" s="401"/>
      <c r="H6774" s="401"/>
      <c r="I6774" s="401"/>
      <c r="J6774" s="194"/>
      <c r="K6774" s="194"/>
      <c r="L6774" s="195"/>
      <c r="M6774" s="196"/>
      <c r="N6774" s="197"/>
      <c r="O6774" s="197"/>
      <c r="P6774" s="231"/>
    </row>
    <row r="6775" spans="2:16">
      <c r="B6775" s="351"/>
      <c r="C6775" s="435"/>
      <c r="D6775" s="399"/>
      <c r="E6775" s="400"/>
      <c r="G6775" s="401"/>
      <c r="H6775" s="401"/>
      <c r="I6775" s="401"/>
      <c r="J6775" s="194"/>
      <c r="K6775" s="194"/>
      <c r="L6775" s="195"/>
      <c r="M6775" s="196"/>
      <c r="N6775" s="197"/>
      <c r="O6775" s="197"/>
      <c r="P6775" s="231"/>
    </row>
    <row r="6776" spans="2:16">
      <c r="B6776" s="351"/>
      <c r="C6776" s="435"/>
      <c r="D6776" s="399"/>
      <c r="E6776" s="400"/>
      <c r="G6776" s="401"/>
      <c r="H6776" s="401"/>
      <c r="I6776" s="401"/>
      <c r="J6776" s="194"/>
      <c r="K6776" s="194"/>
      <c r="L6776" s="195"/>
      <c r="M6776" s="196"/>
      <c r="N6776" s="197"/>
      <c r="O6776" s="197"/>
      <c r="P6776" s="231"/>
    </row>
    <row r="6777" spans="2:16">
      <c r="B6777" s="351"/>
      <c r="C6777" s="435"/>
      <c r="D6777" s="399"/>
      <c r="E6777" s="400"/>
      <c r="G6777" s="401"/>
      <c r="H6777" s="401"/>
      <c r="I6777" s="401"/>
      <c r="J6777" s="194"/>
      <c r="K6777" s="194"/>
      <c r="L6777" s="195"/>
      <c r="M6777" s="196"/>
      <c r="N6777" s="197"/>
      <c r="O6777" s="197"/>
      <c r="P6777" s="231"/>
    </row>
    <row r="6778" spans="2:16">
      <c r="B6778" s="351"/>
      <c r="C6778" s="435"/>
      <c r="D6778" s="399"/>
      <c r="E6778" s="400"/>
      <c r="G6778" s="401"/>
      <c r="H6778" s="401"/>
      <c r="I6778" s="401"/>
      <c r="J6778" s="194"/>
      <c r="K6778" s="194"/>
      <c r="L6778" s="195"/>
      <c r="M6778" s="196"/>
      <c r="N6778" s="197"/>
      <c r="O6778" s="197"/>
      <c r="P6778" s="231"/>
    </row>
    <row r="6779" spans="2:16">
      <c r="B6779" s="351"/>
      <c r="C6779" s="435"/>
      <c r="D6779" s="399"/>
      <c r="E6779" s="400"/>
      <c r="G6779" s="401"/>
      <c r="H6779" s="401"/>
      <c r="I6779" s="401"/>
      <c r="J6779" s="194"/>
      <c r="K6779" s="194"/>
      <c r="L6779" s="195"/>
      <c r="M6779" s="196"/>
      <c r="N6779" s="197"/>
      <c r="O6779" s="197"/>
      <c r="P6779" s="231"/>
    </row>
    <row r="6780" spans="2:16">
      <c r="B6780" s="351"/>
      <c r="C6780" s="435"/>
      <c r="D6780" s="399"/>
      <c r="E6780" s="400"/>
      <c r="G6780" s="401"/>
      <c r="H6780" s="401"/>
      <c r="I6780" s="401"/>
      <c r="J6780" s="194"/>
      <c r="K6780" s="194"/>
      <c r="L6780" s="195"/>
      <c r="M6780" s="196"/>
      <c r="N6780" s="197"/>
      <c r="O6780" s="197"/>
      <c r="P6780" s="231"/>
    </row>
    <row r="6781" spans="2:16">
      <c r="B6781" s="351"/>
      <c r="C6781" s="435"/>
      <c r="D6781" s="399"/>
      <c r="E6781" s="400"/>
      <c r="G6781" s="401"/>
      <c r="H6781" s="401"/>
      <c r="I6781" s="401"/>
      <c r="J6781" s="194"/>
      <c r="K6781" s="194"/>
      <c r="L6781" s="195"/>
      <c r="M6781" s="196"/>
      <c r="N6781" s="197"/>
      <c r="O6781" s="197"/>
      <c r="P6781" s="231"/>
    </row>
    <row r="6782" spans="2:16">
      <c r="B6782" s="351"/>
      <c r="C6782" s="435"/>
      <c r="D6782" s="399"/>
      <c r="E6782" s="400"/>
      <c r="G6782" s="401"/>
      <c r="H6782" s="401"/>
      <c r="I6782" s="401"/>
      <c r="J6782" s="194"/>
      <c r="K6782" s="194"/>
      <c r="L6782" s="195"/>
      <c r="M6782" s="196"/>
      <c r="N6782" s="197"/>
      <c r="O6782" s="197"/>
      <c r="P6782" s="231"/>
    </row>
    <row r="6783" spans="2:16">
      <c r="B6783" s="351"/>
      <c r="C6783" s="435"/>
      <c r="D6783" s="399"/>
      <c r="E6783" s="400"/>
      <c r="G6783" s="401"/>
      <c r="H6783" s="401"/>
      <c r="I6783" s="401"/>
      <c r="J6783" s="194"/>
      <c r="K6783" s="194"/>
      <c r="L6783" s="195"/>
      <c r="M6783" s="196"/>
      <c r="N6783" s="197"/>
      <c r="O6783" s="197"/>
      <c r="P6783" s="231"/>
    </row>
    <row r="6784" spans="2:16">
      <c r="B6784" s="351"/>
      <c r="C6784" s="435"/>
      <c r="D6784" s="399"/>
      <c r="E6784" s="400"/>
      <c r="G6784" s="401"/>
      <c r="H6784" s="401"/>
      <c r="I6784" s="401"/>
      <c r="J6784" s="194"/>
      <c r="K6784" s="194"/>
      <c r="L6784" s="195"/>
      <c r="M6784" s="196"/>
      <c r="N6784" s="197"/>
      <c r="O6784" s="197"/>
      <c r="P6784" s="231"/>
    </row>
    <row r="6785" spans="2:16">
      <c r="B6785" s="351"/>
      <c r="C6785" s="435"/>
      <c r="D6785" s="399"/>
      <c r="E6785" s="400"/>
      <c r="G6785" s="401"/>
      <c r="H6785" s="401"/>
      <c r="I6785" s="401"/>
      <c r="J6785" s="194"/>
      <c r="K6785" s="194"/>
      <c r="L6785" s="195"/>
      <c r="M6785" s="196"/>
      <c r="N6785" s="197"/>
      <c r="O6785" s="197"/>
      <c r="P6785" s="231"/>
    </row>
    <row r="6786" spans="2:16">
      <c r="B6786" s="351"/>
      <c r="C6786" s="435"/>
      <c r="D6786" s="399"/>
      <c r="E6786" s="400"/>
      <c r="G6786" s="401"/>
      <c r="H6786" s="401"/>
      <c r="I6786" s="401"/>
      <c r="J6786" s="194"/>
      <c r="K6786" s="194"/>
      <c r="L6786" s="195"/>
      <c r="M6786" s="196"/>
      <c r="N6786" s="197"/>
      <c r="O6786" s="197"/>
      <c r="P6786" s="231"/>
    </row>
    <row r="6787" spans="2:16">
      <c r="B6787" s="351"/>
      <c r="C6787" s="435"/>
      <c r="D6787" s="399"/>
      <c r="E6787" s="400"/>
      <c r="G6787" s="401"/>
      <c r="H6787" s="401"/>
      <c r="I6787" s="401"/>
      <c r="J6787" s="194"/>
      <c r="K6787" s="194"/>
      <c r="L6787" s="195"/>
      <c r="M6787" s="196"/>
      <c r="N6787" s="197"/>
      <c r="O6787" s="197"/>
      <c r="P6787" s="231"/>
    </row>
    <row r="6788" spans="2:16">
      <c r="B6788" s="351"/>
      <c r="C6788" s="435"/>
      <c r="D6788" s="399"/>
      <c r="E6788" s="400"/>
      <c r="G6788" s="401"/>
      <c r="H6788" s="401"/>
      <c r="I6788" s="401"/>
      <c r="J6788" s="194"/>
      <c r="K6788" s="194"/>
      <c r="L6788" s="195"/>
      <c r="M6788" s="196"/>
      <c r="N6788" s="197"/>
      <c r="O6788" s="197"/>
      <c r="P6788" s="231"/>
    </row>
    <row r="6789" spans="2:16">
      <c r="B6789" s="351"/>
      <c r="C6789" s="435"/>
      <c r="D6789" s="399"/>
      <c r="E6789" s="400"/>
      <c r="G6789" s="401"/>
      <c r="H6789" s="401"/>
      <c r="I6789" s="401"/>
      <c r="J6789" s="194"/>
      <c r="K6789" s="194"/>
      <c r="L6789" s="195"/>
      <c r="M6789" s="196"/>
      <c r="N6789" s="197"/>
      <c r="O6789" s="197"/>
      <c r="P6789" s="231"/>
    </row>
    <row r="6790" spans="2:16">
      <c r="B6790" s="351"/>
      <c r="C6790" s="435"/>
      <c r="D6790" s="399"/>
      <c r="E6790" s="400"/>
      <c r="G6790" s="401"/>
      <c r="H6790" s="401"/>
      <c r="I6790" s="401"/>
      <c r="J6790" s="194"/>
      <c r="K6790" s="194"/>
      <c r="L6790" s="195"/>
      <c r="M6790" s="196"/>
      <c r="N6790" s="197"/>
      <c r="O6790" s="197"/>
      <c r="P6790" s="231"/>
    </row>
    <row r="6791" spans="2:16">
      <c r="B6791" s="351"/>
      <c r="C6791" s="435"/>
      <c r="D6791" s="399"/>
      <c r="E6791" s="400"/>
      <c r="G6791" s="401"/>
      <c r="H6791" s="401"/>
      <c r="I6791" s="401"/>
      <c r="J6791" s="194"/>
      <c r="K6791" s="194"/>
      <c r="L6791" s="195"/>
      <c r="M6791" s="196"/>
      <c r="N6791" s="197"/>
      <c r="O6791" s="197"/>
      <c r="P6791" s="231"/>
    </row>
    <row r="6792" spans="2:16">
      <c r="B6792" s="351"/>
      <c r="C6792" s="435"/>
      <c r="D6792" s="399"/>
      <c r="E6792" s="400"/>
      <c r="G6792" s="401"/>
      <c r="H6792" s="401"/>
      <c r="I6792" s="401"/>
      <c r="J6792" s="194"/>
      <c r="K6792" s="194"/>
      <c r="L6792" s="195"/>
      <c r="M6792" s="196"/>
      <c r="N6792" s="197"/>
      <c r="O6792" s="197"/>
      <c r="P6792" s="231"/>
    </row>
    <row r="6793" spans="2:16">
      <c r="B6793" s="351"/>
      <c r="C6793" s="435"/>
      <c r="D6793" s="399"/>
      <c r="E6793" s="400"/>
      <c r="G6793" s="401"/>
      <c r="H6793" s="401"/>
      <c r="I6793" s="401"/>
      <c r="J6793" s="194"/>
      <c r="K6793" s="194"/>
      <c r="L6793" s="195"/>
      <c r="M6793" s="196"/>
      <c r="N6793" s="197"/>
      <c r="O6793" s="197"/>
      <c r="P6793" s="231"/>
    </row>
    <row r="6794" spans="2:16">
      <c r="B6794" s="351"/>
      <c r="C6794" s="435"/>
      <c r="D6794" s="399"/>
      <c r="E6794" s="400"/>
      <c r="G6794" s="401"/>
      <c r="H6794" s="401"/>
      <c r="I6794" s="401"/>
      <c r="J6794" s="194"/>
      <c r="K6794" s="194"/>
      <c r="L6794" s="195"/>
      <c r="M6794" s="196"/>
      <c r="N6794" s="197"/>
      <c r="O6794" s="197"/>
      <c r="P6794" s="231"/>
    </row>
    <row r="6795" spans="2:16">
      <c r="B6795" s="351"/>
      <c r="C6795" s="435"/>
      <c r="D6795" s="399"/>
      <c r="E6795" s="400"/>
      <c r="G6795" s="401"/>
      <c r="H6795" s="401"/>
      <c r="I6795" s="401"/>
      <c r="J6795" s="194"/>
      <c r="K6795" s="194"/>
      <c r="L6795" s="195"/>
      <c r="M6795" s="196"/>
      <c r="N6795" s="197"/>
      <c r="O6795" s="197"/>
      <c r="P6795" s="231"/>
    </row>
    <row r="6796" spans="2:16">
      <c r="B6796" s="351"/>
      <c r="C6796" s="435"/>
      <c r="D6796" s="399"/>
      <c r="E6796" s="400"/>
      <c r="G6796" s="401"/>
      <c r="H6796" s="401"/>
      <c r="I6796" s="401"/>
      <c r="J6796" s="194"/>
      <c r="K6796" s="194"/>
      <c r="L6796" s="195"/>
      <c r="M6796" s="196"/>
      <c r="N6796" s="197"/>
      <c r="O6796" s="197"/>
      <c r="P6796" s="231"/>
    </row>
    <row r="6797" spans="2:16">
      <c r="B6797" s="351"/>
      <c r="C6797" s="435"/>
      <c r="D6797" s="399"/>
      <c r="E6797" s="400"/>
      <c r="G6797" s="401"/>
      <c r="H6797" s="401"/>
      <c r="I6797" s="401"/>
      <c r="J6797" s="194"/>
      <c r="K6797" s="194"/>
      <c r="L6797" s="195"/>
      <c r="M6797" s="196"/>
      <c r="N6797" s="197"/>
      <c r="O6797" s="197"/>
      <c r="P6797" s="231"/>
    </row>
    <row r="6798" spans="2:16">
      <c r="B6798" s="351"/>
      <c r="C6798" s="435"/>
      <c r="D6798" s="399"/>
      <c r="E6798" s="400"/>
      <c r="G6798" s="401"/>
      <c r="H6798" s="401"/>
      <c r="I6798" s="401"/>
      <c r="J6798" s="194"/>
      <c r="K6798" s="194"/>
      <c r="L6798" s="195"/>
      <c r="M6798" s="196"/>
      <c r="N6798" s="197"/>
      <c r="O6798" s="197"/>
      <c r="P6798" s="231"/>
    </row>
    <row r="6799" spans="2:16">
      <c r="B6799" s="351"/>
      <c r="C6799" s="435"/>
      <c r="D6799" s="399"/>
      <c r="E6799" s="400"/>
      <c r="G6799" s="401"/>
      <c r="H6799" s="401"/>
      <c r="I6799" s="401"/>
      <c r="J6799" s="194"/>
      <c r="K6799" s="194"/>
      <c r="L6799" s="195"/>
      <c r="M6799" s="196"/>
      <c r="N6799" s="197"/>
      <c r="O6799" s="197"/>
      <c r="P6799" s="231"/>
    </row>
    <row r="6800" spans="2:16">
      <c r="B6800" s="351"/>
      <c r="C6800" s="435"/>
      <c r="D6800" s="399"/>
      <c r="E6800" s="400"/>
      <c r="G6800" s="401"/>
      <c r="H6800" s="401"/>
      <c r="I6800" s="401"/>
      <c r="J6800" s="194"/>
      <c r="K6800" s="194"/>
      <c r="L6800" s="195"/>
      <c r="M6800" s="196"/>
      <c r="N6800" s="197"/>
      <c r="O6800" s="197"/>
      <c r="P6800" s="231"/>
    </row>
    <row r="6801" spans="2:16">
      <c r="B6801" s="351"/>
      <c r="C6801" s="435"/>
      <c r="D6801" s="399"/>
      <c r="E6801" s="400"/>
      <c r="G6801" s="401"/>
      <c r="H6801" s="401"/>
      <c r="I6801" s="401"/>
      <c r="J6801" s="194"/>
      <c r="K6801" s="194"/>
      <c r="L6801" s="195"/>
      <c r="M6801" s="196"/>
      <c r="N6801" s="197"/>
      <c r="O6801" s="197"/>
      <c r="P6801" s="231"/>
    </row>
    <row r="6802" spans="2:16">
      <c r="B6802" s="351"/>
      <c r="C6802" s="435"/>
      <c r="D6802" s="399"/>
      <c r="E6802" s="400"/>
      <c r="G6802" s="401"/>
      <c r="H6802" s="401"/>
      <c r="I6802" s="401"/>
      <c r="J6802" s="194"/>
      <c r="K6802" s="194"/>
      <c r="L6802" s="195"/>
      <c r="M6802" s="196"/>
      <c r="N6802" s="197"/>
      <c r="O6802" s="197"/>
      <c r="P6802" s="231"/>
    </row>
    <row r="6803" spans="2:16">
      <c r="B6803" s="351"/>
      <c r="C6803" s="435"/>
      <c r="D6803" s="399"/>
      <c r="E6803" s="400"/>
      <c r="G6803" s="401"/>
      <c r="H6803" s="401"/>
      <c r="I6803" s="401"/>
      <c r="J6803" s="194"/>
      <c r="K6803" s="194"/>
      <c r="L6803" s="195"/>
      <c r="M6803" s="196"/>
      <c r="N6803" s="197"/>
      <c r="O6803" s="197"/>
      <c r="P6803" s="231"/>
    </row>
    <row r="6804" spans="2:16">
      <c r="B6804" s="351"/>
      <c r="C6804" s="435"/>
      <c r="D6804" s="399"/>
      <c r="E6804" s="400"/>
      <c r="G6804" s="401"/>
      <c r="H6804" s="401"/>
      <c r="I6804" s="401"/>
      <c r="J6804" s="194"/>
      <c r="K6804" s="194"/>
      <c r="L6804" s="195"/>
      <c r="M6804" s="196"/>
      <c r="N6804" s="197"/>
      <c r="O6804" s="197"/>
      <c r="P6804" s="231"/>
    </row>
    <row r="6805" spans="2:16">
      <c r="B6805" s="351"/>
      <c r="C6805" s="435"/>
      <c r="D6805" s="399"/>
      <c r="E6805" s="400"/>
      <c r="G6805" s="401"/>
      <c r="H6805" s="401"/>
      <c r="I6805" s="401"/>
      <c r="J6805" s="194"/>
      <c r="K6805" s="194"/>
      <c r="L6805" s="195"/>
      <c r="M6805" s="196"/>
      <c r="N6805" s="197"/>
      <c r="O6805" s="197"/>
      <c r="P6805" s="231"/>
    </row>
    <row r="6806" spans="2:16">
      <c r="B6806" s="351"/>
      <c r="C6806" s="435"/>
      <c r="D6806" s="399"/>
      <c r="E6806" s="400"/>
      <c r="G6806" s="401"/>
      <c r="H6806" s="401"/>
      <c r="I6806" s="401"/>
      <c r="J6806" s="194"/>
      <c r="K6806" s="194"/>
      <c r="L6806" s="195"/>
      <c r="M6806" s="196"/>
      <c r="N6806" s="197"/>
      <c r="O6806" s="197"/>
      <c r="P6806" s="231"/>
    </row>
    <row r="6807" spans="2:16">
      <c r="B6807" s="351"/>
      <c r="C6807" s="435"/>
      <c r="D6807" s="399"/>
      <c r="E6807" s="400"/>
      <c r="G6807" s="401"/>
      <c r="H6807" s="401"/>
      <c r="I6807" s="401"/>
      <c r="J6807" s="194"/>
      <c r="K6807" s="194"/>
      <c r="L6807" s="195"/>
      <c r="M6807" s="196"/>
      <c r="N6807" s="197"/>
      <c r="O6807" s="197"/>
      <c r="P6807" s="231"/>
    </row>
    <row r="6808" spans="2:16">
      <c r="B6808" s="351"/>
      <c r="C6808" s="435"/>
      <c r="D6808" s="399"/>
      <c r="E6808" s="400"/>
      <c r="G6808" s="401"/>
      <c r="H6808" s="401"/>
      <c r="I6808" s="401"/>
      <c r="J6808" s="194"/>
      <c r="K6808" s="194"/>
      <c r="L6808" s="195"/>
      <c r="M6808" s="196"/>
      <c r="N6808" s="197"/>
      <c r="O6808" s="197"/>
      <c r="P6808" s="231"/>
    </row>
    <row r="6809" spans="2:16">
      <c r="B6809" s="351"/>
      <c r="C6809" s="435"/>
      <c r="D6809" s="399"/>
      <c r="E6809" s="400"/>
      <c r="G6809" s="401"/>
      <c r="H6809" s="401"/>
      <c r="I6809" s="401"/>
      <c r="J6809" s="194"/>
      <c r="K6809" s="194"/>
      <c r="L6809" s="195"/>
      <c r="M6809" s="196"/>
      <c r="N6809" s="197"/>
      <c r="O6809" s="197"/>
      <c r="P6809" s="231"/>
    </row>
    <row r="6810" spans="2:16">
      <c r="B6810" s="351"/>
      <c r="C6810" s="435"/>
      <c r="D6810" s="399"/>
      <c r="E6810" s="400"/>
      <c r="G6810" s="401"/>
      <c r="H6810" s="401"/>
      <c r="I6810" s="401"/>
      <c r="J6810" s="194"/>
      <c r="K6810" s="194"/>
      <c r="L6810" s="195"/>
      <c r="M6810" s="196"/>
      <c r="N6810" s="197"/>
      <c r="O6810" s="197"/>
      <c r="P6810" s="231"/>
    </row>
    <row r="6811" spans="2:16">
      <c r="B6811" s="351"/>
      <c r="C6811" s="435"/>
      <c r="D6811" s="399"/>
      <c r="E6811" s="400"/>
      <c r="G6811" s="401"/>
      <c r="H6811" s="401"/>
      <c r="I6811" s="401"/>
      <c r="J6811" s="194"/>
      <c r="K6811" s="194"/>
      <c r="L6811" s="195"/>
      <c r="M6811" s="196"/>
      <c r="N6811" s="197"/>
      <c r="O6811" s="197"/>
      <c r="P6811" s="231"/>
    </row>
    <row r="6812" spans="2:16">
      <c r="B6812" s="351"/>
      <c r="C6812" s="435"/>
      <c r="D6812" s="399"/>
      <c r="E6812" s="400"/>
      <c r="G6812" s="401"/>
      <c r="H6812" s="401"/>
      <c r="I6812" s="401"/>
      <c r="J6812" s="194"/>
      <c r="K6812" s="194"/>
      <c r="L6812" s="195"/>
      <c r="M6812" s="196"/>
      <c r="N6812" s="197"/>
      <c r="O6812" s="197"/>
      <c r="P6812" s="231"/>
    </row>
    <row r="6813" spans="2:16">
      <c r="B6813" s="351"/>
      <c r="C6813" s="435"/>
      <c r="D6813" s="399"/>
      <c r="E6813" s="400"/>
      <c r="G6813" s="401"/>
      <c r="H6813" s="401"/>
      <c r="I6813" s="401"/>
      <c r="J6813" s="194"/>
      <c r="K6813" s="194"/>
      <c r="L6813" s="195"/>
      <c r="M6813" s="196"/>
      <c r="N6813" s="197"/>
      <c r="O6813" s="197"/>
      <c r="P6813" s="231"/>
    </row>
    <row r="6814" spans="2:16">
      <c r="B6814" s="351"/>
      <c r="C6814" s="435"/>
      <c r="D6814" s="399"/>
      <c r="E6814" s="400"/>
      <c r="G6814" s="401"/>
      <c r="H6814" s="401"/>
      <c r="I6814" s="401"/>
      <c r="J6814" s="194"/>
      <c r="K6814" s="194"/>
      <c r="L6814" s="195"/>
      <c r="M6814" s="196"/>
      <c r="N6814" s="197"/>
      <c r="O6814" s="197"/>
      <c r="P6814" s="231"/>
    </row>
    <row r="6815" spans="2:16">
      <c r="B6815" s="351"/>
      <c r="C6815" s="435"/>
      <c r="D6815" s="399"/>
      <c r="E6815" s="400"/>
      <c r="G6815" s="401"/>
      <c r="H6815" s="401"/>
      <c r="I6815" s="401"/>
      <c r="J6815" s="194"/>
      <c r="K6815" s="194"/>
      <c r="L6815" s="195"/>
      <c r="M6815" s="196"/>
      <c r="N6815" s="197"/>
      <c r="O6815" s="197"/>
      <c r="P6815" s="231"/>
    </row>
    <row r="6816" spans="2:16">
      <c r="B6816" s="351"/>
      <c r="C6816" s="435"/>
      <c r="D6816" s="399"/>
      <c r="E6816" s="400"/>
      <c r="G6816" s="401"/>
      <c r="H6816" s="401"/>
      <c r="I6816" s="401"/>
      <c r="J6816" s="194"/>
      <c r="K6816" s="194"/>
      <c r="L6816" s="195"/>
      <c r="M6816" s="196"/>
      <c r="N6816" s="197"/>
      <c r="O6816" s="197"/>
      <c r="P6816" s="231"/>
    </row>
    <row r="6817" spans="2:16">
      <c r="B6817" s="351"/>
      <c r="C6817" s="435"/>
      <c r="D6817" s="399"/>
      <c r="E6817" s="400"/>
      <c r="G6817" s="401"/>
      <c r="H6817" s="401"/>
      <c r="I6817" s="401"/>
      <c r="J6817" s="194"/>
      <c r="K6817" s="194"/>
      <c r="L6817" s="195"/>
      <c r="M6817" s="196"/>
      <c r="N6817" s="197"/>
      <c r="O6817" s="197"/>
      <c r="P6817" s="231"/>
    </row>
    <row r="6818" spans="2:16">
      <c r="B6818" s="351"/>
      <c r="C6818" s="435"/>
      <c r="D6818" s="399"/>
      <c r="E6818" s="400"/>
      <c r="G6818" s="401"/>
      <c r="H6818" s="401"/>
      <c r="I6818" s="401"/>
      <c r="J6818" s="194"/>
      <c r="K6818" s="194"/>
      <c r="L6818" s="195"/>
      <c r="M6818" s="196"/>
      <c r="N6818" s="197"/>
      <c r="O6818" s="197"/>
      <c r="P6818" s="231"/>
    </row>
    <row r="6819" spans="2:16">
      <c r="B6819" s="351"/>
      <c r="C6819" s="435"/>
      <c r="D6819" s="399"/>
      <c r="E6819" s="400"/>
      <c r="G6819" s="401"/>
      <c r="H6819" s="401"/>
      <c r="I6819" s="401"/>
      <c r="J6819" s="194"/>
      <c r="K6819" s="194"/>
      <c r="L6819" s="195"/>
      <c r="M6819" s="196"/>
      <c r="N6819" s="197"/>
      <c r="O6819" s="197"/>
      <c r="P6819" s="231"/>
    </row>
    <row r="6820" spans="2:16">
      <c r="B6820" s="351"/>
      <c r="C6820" s="435"/>
      <c r="D6820" s="399"/>
      <c r="E6820" s="400"/>
      <c r="G6820" s="401"/>
      <c r="H6820" s="401"/>
      <c r="I6820" s="401"/>
      <c r="J6820" s="194"/>
      <c r="K6820" s="194"/>
      <c r="L6820" s="195"/>
      <c r="M6820" s="196"/>
      <c r="N6820" s="197"/>
      <c r="O6820" s="197"/>
      <c r="P6820" s="231"/>
    </row>
    <row r="6821" spans="2:16">
      <c r="B6821" s="351"/>
      <c r="C6821" s="435"/>
      <c r="D6821" s="399"/>
      <c r="E6821" s="400"/>
      <c r="G6821" s="401"/>
      <c r="H6821" s="401"/>
      <c r="I6821" s="401"/>
      <c r="J6821" s="194"/>
      <c r="K6821" s="194"/>
      <c r="L6821" s="195"/>
      <c r="M6821" s="196"/>
      <c r="N6821" s="197"/>
      <c r="O6821" s="197"/>
      <c r="P6821" s="231"/>
    </row>
    <row r="6822" spans="2:16">
      <c r="B6822" s="351"/>
      <c r="C6822" s="435"/>
      <c r="D6822" s="399"/>
      <c r="E6822" s="400"/>
      <c r="G6822" s="401"/>
      <c r="H6822" s="401"/>
      <c r="I6822" s="401"/>
      <c r="J6822" s="194"/>
      <c r="K6822" s="194"/>
      <c r="L6822" s="195"/>
      <c r="M6822" s="196"/>
      <c r="N6822" s="197"/>
      <c r="O6822" s="197"/>
      <c r="P6822" s="231"/>
    </row>
    <row r="6823" spans="2:16">
      <c r="B6823" s="351"/>
      <c r="C6823" s="435"/>
      <c r="D6823" s="399"/>
      <c r="E6823" s="400"/>
      <c r="G6823" s="401"/>
      <c r="H6823" s="401"/>
      <c r="I6823" s="401"/>
      <c r="J6823" s="194"/>
      <c r="K6823" s="194"/>
      <c r="L6823" s="195"/>
      <c r="M6823" s="196"/>
      <c r="N6823" s="197"/>
      <c r="O6823" s="197"/>
      <c r="P6823" s="231"/>
    </row>
    <row r="6824" spans="2:16">
      <c r="B6824" s="351"/>
      <c r="C6824" s="435"/>
      <c r="D6824" s="399"/>
      <c r="E6824" s="400"/>
      <c r="G6824" s="401"/>
      <c r="H6824" s="401"/>
      <c r="I6824" s="401"/>
      <c r="J6824" s="194"/>
      <c r="K6824" s="194"/>
      <c r="L6824" s="195"/>
      <c r="M6824" s="196"/>
      <c r="N6824" s="197"/>
      <c r="O6824" s="197"/>
      <c r="P6824" s="231"/>
    </row>
    <row r="6825" spans="2:16">
      <c r="B6825" s="351"/>
      <c r="C6825" s="435"/>
      <c r="D6825" s="399"/>
      <c r="E6825" s="400"/>
      <c r="G6825" s="401"/>
      <c r="H6825" s="401"/>
      <c r="I6825" s="401"/>
      <c r="J6825" s="194"/>
      <c r="K6825" s="194"/>
      <c r="L6825" s="195"/>
      <c r="M6825" s="196"/>
      <c r="N6825" s="197"/>
      <c r="O6825" s="197"/>
      <c r="P6825" s="231"/>
    </row>
    <row r="6826" spans="2:16">
      <c r="B6826" s="351"/>
      <c r="C6826" s="435"/>
      <c r="D6826" s="399"/>
      <c r="E6826" s="400"/>
      <c r="G6826" s="401"/>
      <c r="H6826" s="401"/>
      <c r="I6826" s="401"/>
      <c r="J6826" s="194"/>
      <c r="K6826" s="194"/>
      <c r="L6826" s="195"/>
      <c r="M6826" s="196"/>
      <c r="N6826" s="197"/>
      <c r="O6826" s="197"/>
      <c r="P6826" s="231"/>
    </row>
    <row r="6827" spans="2:16">
      <c r="B6827" s="351"/>
      <c r="C6827" s="435"/>
      <c r="D6827" s="399"/>
      <c r="E6827" s="400"/>
      <c r="G6827" s="401"/>
      <c r="H6827" s="401"/>
      <c r="I6827" s="401"/>
      <c r="J6827" s="194"/>
      <c r="K6827" s="194"/>
      <c r="L6827" s="195"/>
      <c r="M6827" s="196"/>
      <c r="N6827" s="197"/>
      <c r="O6827" s="197"/>
      <c r="P6827" s="231"/>
    </row>
    <row r="6828" spans="2:16">
      <c r="B6828" s="351"/>
      <c r="C6828" s="435"/>
      <c r="D6828" s="399"/>
      <c r="E6828" s="400"/>
      <c r="G6828" s="401"/>
      <c r="H6828" s="401"/>
      <c r="I6828" s="401"/>
      <c r="J6828" s="194"/>
      <c r="K6828" s="194"/>
      <c r="L6828" s="195"/>
      <c r="M6828" s="196"/>
      <c r="N6828" s="197"/>
      <c r="O6828" s="197"/>
      <c r="P6828" s="231"/>
    </row>
    <row r="6829" spans="2:16">
      <c r="B6829" s="351"/>
      <c r="C6829" s="435"/>
      <c r="D6829" s="399"/>
      <c r="E6829" s="400"/>
      <c r="G6829" s="401"/>
      <c r="H6829" s="401"/>
      <c r="I6829" s="401"/>
      <c r="J6829" s="194"/>
      <c r="K6829" s="194"/>
      <c r="L6829" s="195"/>
      <c r="M6829" s="196"/>
      <c r="N6829" s="197"/>
      <c r="O6829" s="197"/>
      <c r="P6829" s="231"/>
    </row>
    <row r="6830" spans="2:16">
      <c r="B6830" s="351"/>
      <c r="C6830" s="435"/>
      <c r="D6830" s="399"/>
      <c r="E6830" s="400"/>
      <c r="G6830" s="401"/>
      <c r="H6830" s="401"/>
      <c r="I6830" s="401"/>
      <c r="J6830" s="194"/>
      <c r="K6830" s="194"/>
      <c r="L6830" s="195"/>
      <c r="M6830" s="196"/>
      <c r="N6830" s="197"/>
      <c r="O6830" s="197"/>
      <c r="P6830" s="231"/>
    </row>
    <row r="6831" spans="2:16">
      <c r="B6831" s="351"/>
      <c r="C6831" s="435"/>
      <c r="D6831" s="399"/>
      <c r="E6831" s="400"/>
      <c r="G6831" s="401"/>
      <c r="H6831" s="401"/>
      <c r="I6831" s="401"/>
      <c r="J6831" s="194"/>
      <c r="K6831" s="194"/>
      <c r="L6831" s="195"/>
      <c r="M6831" s="196"/>
      <c r="N6831" s="197"/>
      <c r="O6831" s="197"/>
      <c r="P6831" s="231"/>
    </row>
    <row r="6832" spans="2:16">
      <c r="B6832" s="402"/>
      <c r="C6832" s="435"/>
      <c r="D6832" s="404"/>
      <c r="E6832" s="405"/>
      <c r="G6832" s="406"/>
      <c r="H6832" s="406"/>
      <c r="I6832" s="406"/>
      <c r="J6832" s="194"/>
      <c r="K6832" s="194"/>
      <c r="L6832" s="195"/>
      <c r="M6832" s="196"/>
      <c r="N6832" s="197"/>
      <c r="O6832" s="197"/>
      <c r="P6832" s="221"/>
    </row>
    <row r="6833" spans="2:16">
      <c r="B6833" s="351"/>
      <c r="C6833" s="435"/>
      <c r="D6833" s="399"/>
      <c r="E6833" s="400"/>
      <c r="G6833" s="401"/>
      <c r="H6833" s="401"/>
      <c r="I6833" s="401"/>
      <c r="J6833" s="194"/>
      <c r="K6833" s="194"/>
      <c r="L6833" s="195"/>
      <c r="M6833" s="196"/>
      <c r="N6833" s="197"/>
      <c r="O6833" s="197"/>
      <c r="P6833" s="231"/>
    </row>
    <row r="6834" spans="2:16">
      <c r="B6834" s="351"/>
      <c r="C6834" s="435"/>
      <c r="D6834" s="399"/>
      <c r="E6834" s="400"/>
      <c r="G6834" s="401"/>
      <c r="H6834" s="401"/>
      <c r="I6834" s="401"/>
      <c r="J6834" s="194"/>
      <c r="K6834" s="194"/>
      <c r="L6834" s="195"/>
      <c r="M6834" s="196"/>
      <c r="N6834" s="197"/>
      <c r="O6834" s="197"/>
      <c r="P6834" s="231"/>
    </row>
    <row r="6835" spans="2:16">
      <c r="B6835" s="351"/>
      <c r="C6835" s="435"/>
      <c r="D6835" s="399"/>
      <c r="E6835" s="400"/>
      <c r="G6835" s="401"/>
      <c r="H6835" s="401"/>
      <c r="I6835" s="401"/>
      <c r="J6835" s="194"/>
      <c r="K6835" s="194"/>
      <c r="L6835" s="195"/>
      <c r="M6835" s="196"/>
      <c r="N6835" s="197"/>
      <c r="O6835" s="197"/>
      <c r="P6835" s="231"/>
    </row>
    <row r="6836" spans="2:16">
      <c r="B6836" s="351"/>
      <c r="C6836" s="435"/>
      <c r="D6836" s="399"/>
      <c r="E6836" s="400"/>
      <c r="G6836" s="401"/>
      <c r="H6836" s="401"/>
      <c r="I6836" s="401"/>
      <c r="J6836" s="194"/>
      <c r="K6836" s="194"/>
      <c r="L6836" s="195"/>
      <c r="M6836" s="196"/>
      <c r="N6836" s="197"/>
      <c r="O6836" s="197"/>
      <c r="P6836" s="231"/>
    </row>
    <row r="6837" spans="2:16">
      <c r="B6837" s="351"/>
      <c r="C6837" s="435"/>
      <c r="D6837" s="399"/>
      <c r="E6837" s="400"/>
      <c r="G6837" s="401"/>
      <c r="H6837" s="401"/>
      <c r="I6837" s="401"/>
      <c r="J6837" s="194"/>
      <c r="K6837" s="194"/>
      <c r="L6837" s="195"/>
      <c r="M6837" s="196"/>
      <c r="N6837" s="197"/>
      <c r="O6837" s="197"/>
      <c r="P6837" s="231"/>
    </row>
    <row r="6838" spans="2:16">
      <c r="B6838" s="351"/>
      <c r="C6838" s="435"/>
      <c r="D6838" s="399"/>
      <c r="E6838" s="400"/>
      <c r="G6838" s="401"/>
      <c r="H6838" s="401"/>
      <c r="I6838" s="401"/>
      <c r="J6838" s="194"/>
      <c r="K6838" s="194"/>
      <c r="L6838" s="195"/>
      <c r="M6838" s="196"/>
      <c r="N6838" s="197"/>
      <c r="O6838" s="197"/>
      <c r="P6838" s="231"/>
    </row>
    <row r="6839" spans="2:16">
      <c r="B6839" s="351"/>
      <c r="C6839" s="435"/>
      <c r="D6839" s="399"/>
      <c r="E6839" s="400"/>
      <c r="G6839" s="401"/>
      <c r="H6839" s="401"/>
      <c r="I6839" s="401"/>
      <c r="J6839" s="194"/>
      <c r="K6839" s="194"/>
      <c r="L6839" s="195"/>
      <c r="M6839" s="196"/>
      <c r="N6839" s="197"/>
      <c r="O6839" s="197"/>
      <c r="P6839" s="231"/>
    </row>
    <row r="6840" spans="2:16">
      <c r="B6840" s="351"/>
      <c r="C6840" s="435"/>
      <c r="D6840" s="399"/>
      <c r="E6840" s="400"/>
      <c r="G6840" s="401"/>
      <c r="H6840" s="401"/>
      <c r="I6840" s="401"/>
      <c r="J6840" s="194"/>
      <c r="K6840" s="194"/>
      <c r="L6840" s="195"/>
      <c r="M6840" s="196"/>
      <c r="N6840" s="197"/>
      <c r="O6840" s="197"/>
      <c r="P6840" s="231"/>
    </row>
    <row r="6841" spans="2:16">
      <c r="B6841" s="351"/>
      <c r="C6841" s="435"/>
      <c r="D6841" s="399"/>
      <c r="E6841" s="400"/>
      <c r="G6841" s="401"/>
      <c r="H6841" s="401"/>
      <c r="I6841" s="401"/>
      <c r="J6841" s="194"/>
      <c r="K6841" s="194"/>
      <c r="L6841" s="195"/>
      <c r="M6841" s="196"/>
      <c r="N6841" s="197"/>
      <c r="O6841" s="197"/>
      <c r="P6841" s="231"/>
    </row>
    <row r="6842" spans="2:16">
      <c r="B6842" s="351"/>
      <c r="C6842" s="435"/>
      <c r="D6842" s="399"/>
      <c r="E6842" s="400"/>
      <c r="G6842" s="401"/>
      <c r="H6842" s="401"/>
      <c r="I6842" s="401"/>
      <c r="J6842" s="194"/>
      <c r="K6842" s="194"/>
      <c r="L6842" s="195"/>
      <c r="M6842" s="196"/>
      <c r="N6842" s="197"/>
      <c r="O6842" s="197"/>
      <c r="P6842" s="231"/>
    </row>
    <row r="6843" spans="2:16">
      <c r="B6843" s="351"/>
      <c r="C6843" s="435"/>
      <c r="D6843" s="399"/>
      <c r="E6843" s="400"/>
      <c r="G6843" s="401"/>
      <c r="H6843" s="401"/>
      <c r="I6843" s="401"/>
      <c r="J6843" s="194"/>
      <c r="K6843" s="194"/>
      <c r="L6843" s="195"/>
      <c r="M6843" s="196"/>
      <c r="N6843" s="197"/>
      <c r="O6843" s="197"/>
      <c r="P6843" s="231"/>
    </row>
    <row r="6844" spans="2:16">
      <c r="B6844" s="351"/>
      <c r="C6844" s="435"/>
      <c r="D6844" s="399"/>
      <c r="E6844" s="400"/>
      <c r="G6844" s="401"/>
      <c r="H6844" s="401"/>
      <c r="I6844" s="401"/>
      <c r="J6844" s="194"/>
      <c r="K6844" s="194"/>
      <c r="L6844" s="195"/>
      <c r="M6844" s="196"/>
      <c r="N6844" s="197"/>
      <c r="O6844" s="197"/>
      <c r="P6844" s="231"/>
    </row>
    <row r="6845" spans="2:16">
      <c r="B6845" s="351"/>
      <c r="C6845" s="435"/>
      <c r="D6845" s="399"/>
      <c r="E6845" s="400"/>
      <c r="G6845" s="401"/>
      <c r="H6845" s="401"/>
      <c r="I6845" s="401"/>
      <c r="J6845" s="194"/>
      <c r="K6845" s="194"/>
      <c r="L6845" s="195"/>
      <c r="M6845" s="196"/>
      <c r="N6845" s="197"/>
      <c r="O6845" s="197"/>
      <c r="P6845" s="231"/>
    </row>
    <row r="6846" spans="2:16">
      <c r="B6846" s="351"/>
      <c r="C6846" s="435"/>
      <c r="D6846" s="399"/>
      <c r="E6846" s="400"/>
      <c r="G6846" s="401"/>
      <c r="H6846" s="401"/>
      <c r="I6846" s="401"/>
      <c r="J6846" s="194"/>
      <c r="K6846" s="194"/>
      <c r="L6846" s="195"/>
      <c r="M6846" s="196"/>
      <c r="N6846" s="197"/>
      <c r="O6846" s="197"/>
      <c r="P6846" s="231"/>
    </row>
    <row r="6847" spans="2:16">
      <c r="B6847" s="351"/>
      <c r="C6847" s="435"/>
      <c r="D6847" s="399"/>
      <c r="E6847" s="400"/>
      <c r="G6847" s="401"/>
      <c r="H6847" s="401"/>
      <c r="I6847" s="401"/>
      <c r="J6847" s="194"/>
      <c r="K6847" s="194"/>
      <c r="L6847" s="195"/>
      <c r="M6847" s="196"/>
      <c r="N6847" s="197"/>
      <c r="O6847" s="197"/>
      <c r="P6847" s="231"/>
    </row>
    <row r="6848" spans="2:16">
      <c r="B6848" s="351"/>
      <c r="C6848" s="435"/>
      <c r="D6848" s="399"/>
      <c r="E6848" s="400"/>
      <c r="G6848" s="401"/>
      <c r="H6848" s="401"/>
      <c r="I6848" s="401"/>
      <c r="J6848" s="194"/>
      <c r="K6848" s="194"/>
      <c r="L6848" s="195"/>
      <c r="M6848" s="196"/>
      <c r="N6848" s="197"/>
      <c r="O6848" s="197"/>
      <c r="P6848" s="231"/>
    </row>
    <row r="6849" spans="2:16">
      <c r="B6849" s="351"/>
      <c r="C6849" s="435"/>
      <c r="D6849" s="399"/>
      <c r="E6849" s="400"/>
      <c r="G6849" s="401"/>
      <c r="H6849" s="401"/>
      <c r="I6849" s="401"/>
      <c r="J6849" s="194"/>
      <c r="K6849" s="194"/>
      <c r="L6849" s="195"/>
      <c r="M6849" s="196"/>
      <c r="N6849" s="197"/>
      <c r="O6849" s="197"/>
      <c r="P6849" s="231"/>
    </row>
    <row r="6850" spans="2:16">
      <c r="B6850" s="351"/>
      <c r="C6850" s="435"/>
      <c r="D6850" s="399"/>
      <c r="E6850" s="400"/>
      <c r="G6850" s="401"/>
      <c r="H6850" s="401"/>
      <c r="I6850" s="401"/>
      <c r="J6850" s="194"/>
      <c r="K6850" s="194"/>
      <c r="L6850" s="195"/>
      <c r="M6850" s="196"/>
      <c r="N6850" s="197"/>
      <c r="O6850" s="197"/>
      <c r="P6850" s="231"/>
    </row>
    <row r="6851" spans="2:16">
      <c r="B6851" s="351"/>
      <c r="C6851" s="435"/>
      <c r="D6851" s="399"/>
      <c r="E6851" s="400"/>
      <c r="G6851" s="401"/>
      <c r="H6851" s="401"/>
      <c r="I6851" s="401"/>
      <c r="J6851" s="194"/>
      <c r="K6851" s="194"/>
      <c r="L6851" s="195"/>
      <c r="M6851" s="196"/>
      <c r="N6851" s="197"/>
      <c r="O6851" s="197"/>
      <c r="P6851" s="231"/>
    </row>
    <row r="6852" spans="2:16">
      <c r="B6852" s="351"/>
      <c r="C6852" s="435"/>
      <c r="D6852" s="399"/>
      <c r="E6852" s="400"/>
      <c r="G6852" s="401"/>
      <c r="H6852" s="401"/>
      <c r="I6852" s="401"/>
      <c r="J6852" s="194"/>
      <c r="K6852" s="194"/>
      <c r="L6852" s="195"/>
      <c r="M6852" s="196"/>
      <c r="N6852" s="197"/>
      <c r="O6852" s="197"/>
      <c r="P6852" s="231"/>
    </row>
    <row r="6853" spans="2:16">
      <c r="B6853" s="351"/>
      <c r="C6853" s="435"/>
      <c r="D6853" s="399"/>
      <c r="E6853" s="400"/>
      <c r="G6853" s="401"/>
      <c r="H6853" s="401"/>
      <c r="I6853" s="401"/>
      <c r="J6853" s="194"/>
      <c r="K6853" s="194"/>
      <c r="L6853" s="195"/>
      <c r="M6853" s="196"/>
      <c r="N6853" s="197"/>
      <c r="O6853" s="197"/>
      <c r="P6853" s="231"/>
    </row>
    <row r="6854" spans="2:16">
      <c r="B6854" s="351"/>
      <c r="C6854" s="435"/>
      <c r="D6854" s="399"/>
      <c r="E6854" s="400"/>
      <c r="G6854" s="401"/>
      <c r="H6854" s="401"/>
      <c r="I6854" s="401"/>
      <c r="J6854" s="194"/>
      <c r="K6854" s="194"/>
      <c r="L6854" s="195"/>
      <c r="M6854" s="196"/>
      <c r="N6854" s="197"/>
      <c r="O6854" s="197"/>
      <c r="P6854" s="231"/>
    </row>
    <row r="6855" spans="2:16">
      <c r="B6855" s="351"/>
      <c r="C6855" s="435"/>
      <c r="D6855" s="399"/>
      <c r="E6855" s="400"/>
      <c r="G6855" s="401"/>
      <c r="H6855" s="401"/>
      <c r="I6855" s="401"/>
      <c r="J6855" s="194"/>
      <c r="K6855" s="194"/>
      <c r="L6855" s="195"/>
      <c r="M6855" s="196"/>
      <c r="N6855" s="197"/>
      <c r="O6855" s="197"/>
      <c r="P6855" s="231"/>
    </row>
    <row r="6856" spans="2:16">
      <c r="B6856" s="351"/>
      <c r="C6856" s="435"/>
      <c r="D6856" s="399"/>
      <c r="E6856" s="400"/>
      <c r="G6856" s="401"/>
      <c r="H6856" s="401"/>
      <c r="I6856" s="401"/>
      <c r="J6856" s="194"/>
      <c r="K6856" s="194"/>
      <c r="L6856" s="195"/>
      <c r="M6856" s="196"/>
      <c r="N6856" s="197"/>
      <c r="O6856" s="197"/>
      <c r="P6856" s="231"/>
    </row>
    <row r="6857" spans="2:16">
      <c r="B6857" s="351"/>
      <c r="C6857" s="435"/>
      <c r="D6857" s="399"/>
      <c r="E6857" s="400"/>
      <c r="G6857" s="401"/>
      <c r="H6857" s="401"/>
      <c r="I6857" s="401"/>
      <c r="J6857" s="194"/>
      <c r="K6857" s="194"/>
      <c r="L6857" s="195"/>
      <c r="M6857" s="196"/>
      <c r="N6857" s="197"/>
      <c r="O6857" s="197"/>
      <c r="P6857" s="231"/>
    </row>
    <row r="6858" spans="2:16">
      <c r="B6858" s="351"/>
      <c r="C6858" s="435"/>
      <c r="D6858" s="399"/>
      <c r="E6858" s="400"/>
      <c r="G6858" s="401"/>
      <c r="H6858" s="401"/>
      <c r="I6858" s="401"/>
      <c r="J6858" s="194"/>
      <c r="K6858" s="194"/>
      <c r="L6858" s="195"/>
      <c r="M6858" s="196"/>
      <c r="N6858" s="197"/>
      <c r="O6858" s="197"/>
      <c r="P6858" s="231"/>
    </row>
    <row r="6859" spans="2:16">
      <c r="B6859" s="351"/>
      <c r="C6859" s="435"/>
      <c r="D6859" s="399"/>
      <c r="E6859" s="400"/>
      <c r="G6859" s="401"/>
      <c r="H6859" s="401"/>
      <c r="I6859" s="401"/>
      <c r="J6859" s="194"/>
      <c r="K6859" s="194"/>
      <c r="L6859" s="195"/>
      <c r="M6859" s="196"/>
      <c r="N6859" s="197"/>
      <c r="O6859" s="197"/>
      <c r="P6859" s="231"/>
    </row>
    <row r="6860" spans="2:16">
      <c r="B6860" s="351"/>
      <c r="C6860" s="435"/>
      <c r="D6860" s="399"/>
      <c r="E6860" s="400"/>
      <c r="G6860" s="401"/>
      <c r="H6860" s="401"/>
      <c r="I6860" s="401"/>
      <c r="J6860" s="194"/>
      <c r="K6860" s="194"/>
      <c r="L6860" s="195"/>
      <c r="M6860" s="196"/>
      <c r="N6860" s="197"/>
      <c r="O6860" s="197"/>
      <c r="P6860" s="231"/>
    </row>
    <row r="6861" spans="2:16">
      <c r="B6861" s="351"/>
      <c r="C6861" s="435"/>
      <c r="D6861" s="399"/>
      <c r="E6861" s="400"/>
      <c r="G6861" s="401"/>
      <c r="H6861" s="401"/>
      <c r="I6861" s="401"/>
      <c r="J6861" s="194"/>
      <c r="K6861" s="194"/>
      <c r="L6861" s="195"/>
      <c r="M6861" s="196"/>
      <c r="N6861" s="197"/>
      <c r="O6861" s="197"/>
      <c r="P6861" s="231"/>
    </row>
    <row r="6862" spans="2:16">
      <c r="B6862" s="351"/>
      <c r="C6862" s="435"/>
      <c r="D6862" s="399"/>
      <c r="E6862" s="400"/>
      <c r="G6862" s="401"/>
      <c r="H6862" s="401"/>
      <c r="I6862" s="401"/>
      <c r="J6862" s="194"/>
      <c r="K6862" s="194"/>
      <c r="L6862" s="195"/>
      <c r="M6862" s="196"/>
      <c r="N6862" s="197"/>
      <c r="O6862" s="197"/>
      <c r="P6862" s="231"/>
    </row>
    <row r="6863" spans="2:16">
      <c r="B6863" s="351"/>
      <c r="C6863" s="435"/>
      <c r="D6863" s="399"/>
      <c r="E6863" s="400"/>
      <c r="G6863" s="401"/>
      <c r="H6863" s="401"/>
      <c r="I6863" s="401"/>
      <c r="J6863" s="194"/>
      <c r="K6863" s="194"/>
      <c r="L6863" s="195"/>
      <c r="M6863" s="196"/>
      <c r="N6863" s="197"/>
      <c r="O6863" s="197"/>
      <c r="P6863" s="231"/>
    </row>
    <row r="6864" spans="2:16">
      <c r="B6864" s="351"/>
      <c r="C6864" s="435"/>
      <c r="D6864" s="399"/>
      <c r="E6864" s="400"/>
      <c r="G6864" s="401"/>
      <c r="H6864" s="401"/>
      <c r="I6864" s="401"/>
      <c r="J6864" s="194"/>
      <c r="K6864" s="194"/>
      <c r="L6864" s="195"/>
      <c r="M6864" s="196"/>
      <c r="N6864" s="197"/>
      <c r="O6864" s="197"/>
      <c r="P6864" s="231"/>
    </row>
    <row r="6865" spans="2:16">
      <c r="B6865" s="351"/>
      <c r="C6865" s="435"/>
      <c r="D6865" s="399"/>
      <c r="E6865" s="400"/>
      <c r="G6865" s="401"/>
      <c r="H6865" s="401"/>
      <c r="I6865" s="401"/>
      <c r="J6865" s="194"/>
      <c r="K6865" s="194"/>
      <c r="L6865" s="195"/>
      <c r="M6865" s="196"/>
      <c r="N6865" s="197"/>
      <c r="O6865" s="197"/>
      <c r="P6865" s="231"/>
    </row>
    <row r="6866" spans="2:16">
      <c r="B6866" s="351"/>
      <c r="C6866" s="435"/>
      <c r="D6866" s="399"/>
      <c r="E6866" s="400"/>
      <c r="G6866" s="401"/>
      <c r="H6866" s="401"/>
      <c r="I6866" s="401"/>
      <c r="J6866" s="194"/>
      <c r="K6866" s="194"/>
      <c r="L6866" s="195"/>
      <c r="M6866" s="196"/>
      <c r="N6866" s="197"/>
      <c r="O6866" s="197"/>
      <c r="P6866" s="231"/>
    </row>
    <row r="6867" spans="2:16">
      <c r="B6867" s="351"/>
      <c r="C6867" s="435"/>
      <c r="D6867" s="399"/>
      <c r="E6867" s="400"/>
      <c r="G6867" s="401"/>
      <c r="H6867" s="401"/>
      <c r="I6867" s="401"/>
      <c r="J6867" s="194"/>
      <c r="K6867" s="194"/>
      <c r="L6867" s="195"/>
      <c r="M6867" s="196"/>
      <c r="N6867" s="197"/>
      <c r="O6867" s="197"/>
      <c r="P6867" s="231"/>
    </row>
    <row r="6868" spans="2:16">
      <c r="B6868" s="351"/>
      <c r="C6868" s="435"/>
      <c r="D6868" s="399"/>
      <c r="E6868" s="400"/>
      <c r="G6868" s="401"/>
      <c r="H6868" s="401"/>
      <c r="I6868" s="401"/>
      <c r="J6868" s="194"/>
      <c r="K6868" s="194"/>
      <c r="L6868" s="195"/>
      <c r="M6868" s="196"/>
      <c r="N6868" s="197"/>
      <c r="O6868" s="197"/>
      <c r="P6868" s="231"/>
    </row>
    <row r="6869" spans="2:16">
      <c r="B6869" s="351"/>
      <c r="C6869" s="435"/>
      <c r="D6869" s="399"/>
      <c r="E6869" s="400"/>
      <c r="G6869" s="401"/>
      <c r="H6869" s="401"/>
      <c r="I6869" s="401"/>
      <c r="J6869" s="194"/>
      <c r="K6869" s="194"/>
      <c r="L6869" s="195"/>
      <c r="M6869" s="196"/>
      <c r="N6869" s="197"/>
      <c r="O6869" s="197"/>
      <c r="P6869" s="231"/>
    </row>
    <row r="6870" spans="2:16">
      <c r="B6870" s="351"/>
      <c r="C6870" s="435"/>
      <c r="D6870" s="399"/>
      <c r="E6870" s="400"/>
      <c r="G6870" s="401"/>
      <c r="H6870" s="401"/>
      <c r="I6870" s="401"/>
      <c r="J6870" s="194"/>
      <c r="K6870" s="194"/>
      <c r="L6870" s="195"/>
      <c r="M6870" s="196"/>
      <c r="N6870" s="197"/>
      <c r="O6870" s="197"/>
      <c r="P6870" s="231"/>
    </row>
    <row r="6871" spans="2:16">
      <c r="B6871" s="351"/>
      <c r="C6871" s="435"/>
      <c r="D6871" s="399"/>
      <c r="E6871" s="400"/>
      <c r="G6871" s="401"/>
      <c r="H6871" s="401"/>
      <c r="I6871" s="401"/>
      <c r="J6871" s="194"/>
      <c r="K6871" s="194"/>
      <c r="L6871" s="195"/>
      <c r="M6871" s="196"/>
      <c r="N6871" s="197"/>
      <c r="O6871" s="197"/>
      <c r="P6871" s="231"/>
    </row>
    <row r="6872" spans="2:16">
      <c r="B6872" s="351"/>
      <c r="C6872" s="435"/>
      <c r="D6872" s="399"/>
      <c r="E6872" s="400"/>
      <c r="G6872" s="401"/>
      <c r="H6872" s="401"/>
      <c r="I6872" s="401"/>
      <c r="J6872" s="194"/>
      <c r="K6872" s="194"/>
      <c r="L6872" s="195"/>
      <c r="M6872" s="196"/>
      <c r="N6872" s="197"/>
      <c r="O6872" s="197"/>
      <c r="P6872" s="231"/>
    </row>
    <row r="6873" spans="2:16">
      <c r="B6873" s="351"/>
      <c r="C6873" s="435"/>
      <c r="D6873" s="399"/>
      <c r="E6873" s="400"/>
      <c r="G6873" s="401"/>
      <c r="H6873" s="401"/>
      <c r="I6873" s="401"/>
      <c r="J6873" s="194"/>
      <c r="K6873" s="194"/>
      <c r="L6873" s="195"/>
      <c r="M6873" s="196"/>
      <c r="N6873" s="197"/>
      <c r="O6873" s="197"/>
      <c r="P6873" s="231"/>
    </row>
    <row r="6874" spans="2:16">
      <c r="B6874" s="351"/>
      <c r="C6874" s="435"/>
      <c r="D6874" s="399"/>
      <c r="E6874" s="400"/>
      <c r="G6874" s="401"/>
      <c r="H6874" s="401"/>
      <c r="I6874" s="401"/>
      <c r="J6874" s="194"/>
      <c r="K6874" s="194"/>
      <c r="L6874" s="195"/>
      <c r="M6874" s="196"/>
      <c r="N6874" s="197"/>
      <c r="O6874" s="197"/>
      <c r="P6874" s="231"/>
    </row>
    <row r="6875" spans="2:16">
      <c r="B6875" s="351"/>
      <c r="C6875" s="435"/>
      <c r="D6875" s="399"/>
      <c r="E6875" s="400"/>
      <c r="G6875" s="401"/>
      <c r="H6875" s="401"/>
      <c r="I6875" s="401"/>
      <c r="J6875" s="194"/>
      <c r="K6875" s="194"/>
      <c r="L6875" s="195"/>
      <c r="M6875" s="196"/>
      <c r="N6875" s="197"/>
      <c r="O6875" s="197"/>
      <c r="P6875" s="231"/>
    </row>
    <row r="6876" spans="2:16">
      <c r="B6876" s="351"/>
      <c r="C6876" s="435"/>
      <c r="D6876" s="399"/>
      <c r="E6876" s="400"/>
      <c r="G6876" s="401"/>
      <c r="H6876" s="401"/>
      <c r="I6876" s="401"/>
      <c r="J6876" s="194"/>
      <c r="K6876" s="194"/>
      <c r="L6876" s="195"/>
      <c r="M6876" s="196"/>
      <c r="N6876" s="197"/>
      <c r="O6876" s="197"/>
      <c r="P6876" s="231"/>
    </row>
    <row r="6877" spans="2:16">
      <c r="B6877" s="351"/>
      <c r="C6877" s="435"/>
      <c r="D6877" s="399"/>
      <c r="E6877" s="400"/>
      <c r="G6877" s="401"/>
      <c r="H6877" s="401"/>
      <c r="I6877" s="401"/>
      <c r="J6877" s="194"/>
      <c r="K6877" s="194"/>
      <c r="L6877" s="195"/>
      <c r="M6877" s="196"/>
      <c r="N6877" s="197"/>
      <c r="O6877" s="197"/>
      <c r="P6877" s="231"/>
    </row>
    <row r="6878" spans="2:16">
      <c r="B6878" s="351"/>
      <c r="C6878" s="435"/>
      <c r="D6878" s="399"/>
      <c r="E6878" s="400"/>
      <c r="G6878" s="401"/>
      <c r="H6878" s="401"/>
      <c r="I6878" s="401"/>
      <c r="J6878" s="194"/>
      <c r="K6878" s="194"/>
      <c r="L6878" s="195"/>
      <c r="M6878" s="196"/>
      <c r="N6878" s="197"/>
      <c r="O6878" s="197"/>
      <c r="P6878" s="231"/>
    </row>
    <row r="6879" spans="2:16">
      <c r="B6879" s="351"/>
      <c r="C6879" s="435"/>
      <c r="D6879" s="399"/>
      <c r="E6879" s="400"/>
      <c r="G6879" s="401"/>
      <c r="H6879" s="401"/>
      <c r="I6879" s="401"/>
      <c r="J6879" s="194"/>
      <c r="K6879" s="194"/>
      <c r="L6879" s="195"/>
      <c r="M6879" s="196"/>
      <c r="N6879" s="197"/>
      <c r="O6879" s="197"/>
      <c r="P6879" s="231"/>
    </row>
    <row r="6880" spans="2:16">
      <c r="B6880" s="351"/>
      <c r="C6880" s="435"/>
      <c r="D6880" s="399"/>
      <c r="E6880" s="400"/>
      <c r="G6880" s="401"/>
      <c r="H6880" s="401"/>
      <c r="I6880" s="401"/>
      <c r="J6880" s="194"/>
      <c r="K6880" s="194"/>
      <c r="L6880" s="195"/>
      <c r="M6880" s="196"/>
      <c r="N6880" s="197"/>
      <c r="O6880" s="197"/>
      <c r="P6880" s="231"/>
    </row>
    <row r="6881" spans="2:16">
      <c r="B6881" s="351"/>
      <c r="C6881" s="435"/>
      <c r="D6881" s="399"/>
      <c r="E6881" s="400"/>
      <c r="G6881" s="401"/>
      <c r="H6881" s="401"/>
      <c r="I6881" s="401"/>
      <c r="J6881" s="194"/>
      <c r="K6881" s="194"/>
      <c r="L6881" s="195"/>
      <c r="M6881" s="196"/>
      <c r="N6881" s="197"/>
      <c r="O6881" s="197"/>
      <c r="P6881" s="231"/>
    </row>
    <row r="6882" spans="2:16">
      <c r="B6882" s="351"/>
      <c r="C6882" s="435"/>
      <c r="D6882" s="399"/>
      <c r="E6882" s="400"/>
      <c r="G6882" s="401"/>
      <c r="H6882" s="401"/>
      <c r="I6882" s="401"/>
      <c r="J6882" s="194"/>
      <c r="K6882" s="194"/>
      <c r="L6882" s="195"/>
      <c r="M6882" s="196"/>
      <c r="N6882" s="197"/>
      <c r="O6882" s="197"/>
      <c r="P6882" s="231"/>
    </row>
    <row r="6883" spans="2:16">
      <c r="B6883" s="351"/>
      <c r="C6883" s="435"/>
      <c r="D6883" s="399"/>
      <c r="E6883" s="400"/>
      <c r="G6883" s="401"/>
      <c r="H6883" s="401"/>
      <c r="I6883" s="401"/>
      <c r="J6883" s="194"/>
      <c r="K6883" s="194"/>
      <c r="L6883" s="195"/>
      <c r="M6883" s="196"/>
      <c r="N6883" s="197"/>
      <c r="O6883" s="197"/>
      <c r="P6883" s="231"/>
    </row>
    <row r="6884" spans="2:16">
      <c r="B6884" s="351"/>
      <c r="C6884" s="435"/>
      <c r="D6884" s="399"/>
      <c r="E6884" s="400"/>
      <c r="G6884" s="401"/>
      <c r="H6884" s="401"/>
      <c r="I6884" s="401"/>
      <c r="J6884" s="194"/>
      <c r="K6884" s="194"/>
      <c r="L6884" s="195"/>
      <c r="M6884" s="196"/>
      <c r="N6884" s="197"/>
      <c r="O6884" s="197"/>
      <c r="P6884" s="231"/>
    </row>
    <row r="6885" spans="2:16">
      <c r="B6885" s="351"/>
      <c r="C6885" s="435"/>
      <c r="D6885" s="399"/>
      <c r="E6885" s="400"/>
      <c r="G6885" s="401"/>
      <c r="H6885" s="401"/>
      <c r="I6885" s="401"/>
      <c r="J6885" s="194"/>
      <c r="K6885" s="194"/>
      <c r="L6885" s="195"/>
      <c r="M6885" s="196"/>
      <c r="N6885" s="197"/>
      <c r="O6885" s="197"/>
      <c r="P6885" s="231"/>
    </row>
    <row r="6886" spans="2:16">
      <c r="B6886" s="351"/>
      <c r="C6886" s="435"/>
      <c r="D6886" s="399"/>
      <c r="E6886" s="400"/>
      <c r="G6886" s="401"/>
      <c r="H6886" s="401"/>
      <c r="I6886" s="401"/>
      <c r="J6886" s="194"/>
      <c r="K6886" s="194"/>
      <c r="L6886" s="195"/>
      <c r="M6886" s="196"/>
      <c r="N6886" s="197"/>
      <c r="O6886" s="197"/>
      <c r="P6886" s="231"/>
    </row>
    <row r="6887" spans="2:16">
      <c r="B6887" s="351"/>
      <c r="C6887" s="435"/>
      <c r="D6887" s="399"/>
      <c r="E6887" s="400"/>
      <c r="G6887" s="401"/>
      <c r="H6887" s="401"/>
      <c r="I6887" s="401"/>
      <c r="J6887" s="194"/>
      <c r="K6887" s="194"/>
      <c r="L6887" s="195"/>
      <c r="M6887" s="196"/>
      <c r="N6887" s="197"/>
      <c r="O6887" s="197"/>
      <c r="P6887" s="231"/>
    </row>
    <row r="6888" spans="2:16">
      <c r="B6888" s="351"/>
      <c r="C6888" s="435"/>
      <c r="D6888" s="399"/>
      <c r="E6888" s="400"/>
      <c r="G6888" s="401"/>
      <c r="H6888" s="401"/>
      <c r="I6888" s="401"/>
      <c r="J6888" s="194"/>
      <c r="K6888" s="194"/>
      <c r="L6888" s="195"/>
      <c r="M6888" s="196"/>
      <c r="N6888" s="197"/>
      <c r="O6888" s="197"/>
      <c r="P6888" s="231"/>
    </row>
    <row r="6889" spans="2:16">
      <c r="B6889" s="351"/>
      <c r="C6889" s="435"/>
      <c r="D6889" s="399"/>
      <c r="E6889" s="400"/>
      <c r="G6889" s="401"/>
      <c r="H6889" s="401"/>
      <c r="I6889" s="401"/>
      <c r="J6889" s="194"/>
      <c r="K6889" s="194"/>
      <c r="L6889" s="195"/>
      <c r="M6889" s="196"/>
      <c r="N6889" s="197"/>
      <c r="O6889" s="197"/>
      <c r="P6889" s="231"/>
    </row>
    <row r="6890" spans="2:16">
      <c r="B6890" s="351"/>
      <c r="C6890" s="435"/>
      <c r="D6890" s="399"/>
      <c r="E6890" s="400"/>
      <c r="G6890" s="401"/>
      <c r="H6890" s="401"/>
      <c r="I6890" s="401"/>
      <c r="J6890" s="194"/>
      <c r="K6890" s="194"/>
      <c r="L6890" s="195"/>
      <c r="M6890" s="196"/>
      <c r="N6890" s="197"/>
      <c r="O6890" s="197"/>
      <c r="P6890" s="231"/>
    </row>
    <row r="6891" spans="2:16">
      <c r="B6891" s="351"/>
      <c r="C6891" s="435"/>
      <c r="D6891" s="399"/>
      <c r="E6891" s="400"/>
      <c r="G6891" s="401"/>
      <c r="H6891" s="401"/>
      <c r="I6891" s="401"/>
      <c r="J6891" s="194"/>
      <c r="K6891" s="194"/>
      <c r="L6891" s="195"/>
      <c r="M6891" s="196"/>
      <c r="N6891" s="197"/>
      <c r="O6891" s="197"/>
      <c r="P6891" s="231"/>
    </row>
    <row r="6892" spans="2:16">
      <c r="B6892" s="351"/>
      <c r="C6892" s="435"/>
      <c r="D6892" s="399"/>
      <c r="E6892" s="400"/>
      <c r="G6892" s="401"/>
      <c r="H6892" s="401"/>
      <c r="I6892" s="401"/>
      <c r="J6892" s="194"/>
      <c r="K6892" s="194"/>
      <c r="L6892" s="195"/>
      <c r="M6892" s="196"/>
      <c r="N6892" s="197"/>
      <c r="O6892" s="197"/>
      <c r="P6892" s="231"/>
    </row>
    <row r="6893" spans="2:16">
      <c r="B6893" s="351"/>
      <c r="C6893" s="435"/>
      <c r="D6893" s="399"/>
      <c r="E6893" s="400"/>
      <c r="G6893" s="401"/>
      <c r="H6893" s="401"/>
      <c r="I6893" s="401"/>
      <c r="J6893" s="194"/>
      <c r="K6893" s="194"/>
      <c r="L6893" s="195"/>
      <c r="M6893" s="196"/>
      <c r="N6893" s="197"/>
      <c r="O6893" s="197"/>
      <c r="P6893" s="231"/>
    </row>
    <row r="6894" spans="2:16">
      <c r="B6894" s="351"/>
      <c r="C6894" s="435"/>
      <c r="D6894" s="399"/>
      <c r="E6894" s="400"/>
      <c r="G6894" s="401"/>
      <c r="H6894" s="401"/>
      <c r="I6894" s="401"/>
      <c r="J6894" s="194"/>
      <c r="K6894" s="194"/>
      <c r="L6894" s="195"/>
      <c r="M6894" s="196"/>
      <c r="N6894" s="197"/>
      <c r="O6894" s="197"/>
      <c r="P6894" s="231"/>
    </row>
    <row r="6895" spans="2:16">
      <c r="B6895" s="351"/>
      <c r="C6895" s="435"/>
      <c r="D6895" s="399"/>
      <c r="E6895" s="400"/>
      <c r="G6895" s="401"/>
      <c r="H6895" s="401"/>
      <c r="I6895" s="401"/>
      <c r="J6895" s="194"/>
      <c r="K6895" s="194"/>
      <c r="L6895" s="195"/>
      <c r="M6895" s="196"/>
      <c r="N6895" s="197"/>
      <c r="O6895" s="197"/>
      <c r="P6895" s="231"/>
    </row>
    <row r="6896" spans="2:16">
      <c r="B6896" s="351"/>
      <c r="C6896" s="435"/>
      <c r="D6896" s="399"/>
      <c r="E6896" s="400"/>
      <c r="G6896" s="401"/>
      <c r="H6896" s="401"/>
      <c r="I6896" s="401"/>
      <c r="J6896" s="194"/>
      <c r="K6896" s="194"/>
      <c r="L6896" s="195"/>
      <c r="M6896" s="196"/>
      <c r="N6896" s="197"/>
      <c r="O6896" s="197"/>
      <c r="P6896" s="231"/>
    </row>
    <row r="6897" spans="2:16">
      <c r="B6897" s="351"/>
      <c r="C6897" s="435"/>
      <c r="D6897" s="399"/>
      <c r="E6897" s="400"/>
      <c r="G6897" s="401"/>
      <c r="H6897" s="401"/>
      <c r="I6897" s="401"/>
      <c r="J6897" s="194"/>
      <c r="K6897" s="194"/>
      <c r="L6897" s="195"/>
      <c r="M6897" s="196"/>
      <c r="N6897" s="197"/>
      <c r="O6897" s="197"/>
      <c r="P6897" s="231"/>
    </row>
    <row r="6898" spans="2:16">
      <c r="B6898" s="351"/>
      <c r="C6898" s="435"/>
      <c r="D6898" s="399"/>
      <c r="E6898" s="400"/>
      <c r="G6898" s="401"/>
      <c r="H6898" s="401"/>
      <c r="I6898" s="401"/>
      <c r="J6898" s="194"/>
      <c r="K6898" s="194"/>
      <c r="L6898" s="195"/>
      <c r="M6898" s="196"/>
      <c r="N6898" s="197"/>
      <c r="O6898" s="197"/>
      <c r="P6898" s="231"/>
    </row>
    <row r="6899" spans="2:16">
      <c r="B6899" s="351"/>
      <c r="C6899" s="435"/>
      <c r="D6899" s="399"/>
      <c r="E6899" s="400"/>
      <c r="G6899" s="401"/>
      <c r="H6899" s="401"/>
      <c r="I6899" s="401"/>
      <c r="J6899" s="194"/>
      <c r="K6899" s="194"/>
      <c r="L6899" s="195"/>
      <c r="M6899" s="196"/>
      <c r="N6899" s="197"/>
      <c r="O6899" s="197"/>
      <c r="P6899" s="231"/>
    </row>
    <row r="6900" spans="2:16">
      <c r="B6900" s="351"/>
      <c r="C6900" s="435"/>
      <c r="D6900" s="399"/>
      <c r="E6900" s="400"/>
      <c r="G6900" s="401"/>
      <c r="H6900" s="401"/>
      <c r="I6900" s="401"/>
      <c r="J6900" s="194"/>
      <c r="K6900" s="194"/>
      <c r="L6900" s="195"/>
      <c r="M6900" s="196"/>
      <c r="N6900" s="197"/>
      <c r="O6900" s="197"/>
      <c r="P6900" s="231"/>
    </row>
    <row r="6901" spans="2:16">
      <c r="B6901" s="351"/>
      <c r="C6901" s="435"/>
      <c r="D6901" s="399"/>
      <c r="E6901" s="400"/>
      <c r="G6901" s="401"/>
      <c r="H6901" s="401"/>
      <c r="I6901" s="401"/>
      <c r="J6901" s="194"/>
      <c r="K6901" s="194"/>
      <c r="L6901" s="195"/>
      <c r="M6901" s="196"/>
      <c r="N6901" s="197"/>
      <c r="O6901" s="197"/>
      <c r="P6901" s="231"/>
    </row>
    <row r="6902" spans="2:16">
      <c r="B6902" s="351"/>
      <c r="C6902" s="435"/>
      <c r="D6902" s="399"/>
      <c r="E6902" s="400"/>
      <c r="G6902" s="401"/>
      <c r="H6902" s="401"/>
      <c r="I6902" s="401"/>
      <c r="J6902" s="194"/>
      <c r="K6902" s="194"/>
      <c r="L6902" s="195"/>
      <c r="M6902" s="196"/>
      <c r="N6902" s="197"/>
      <c r="O6902" s="197"/>
      <c r="P6902" s="231"/>
    </row>
    <row r="6903" spans="2:16">
      <c r="B6903" s="351"/>
      <c r="C6903" s="435"/>
      <c r="D6903" s="399"/>
      <c r="E6903" s="400"/>
      <c r="G6903" s="401"/>
      <c r="H6903" s="401"/>
      <c r="I6903" s="401"/>
      <c r="J6903" s="194"/>
      <c r="K6903" s="194"/>
      <c r="L6903" s="195"/>
      <c r="M6903" s="196"/>
      <c r="N6903" s="197"/>
      <c r="O6903" s="197"/>
      <c r="P6903" s="231"/>
    </row>
    <row r="6904" spans="2:16">
      <c r="B6904" s="402"/>
      <c r="C6904" s="435"/>
      <c r="D6904" s="404"/>
      <c r="E6904" s="405"/>
      <c r="G6904" s="406"/>
      <c r="H6904" s="406"/>
      <c r="I6904" s="406"/>
      <c r="J6904" s="194"/>
      <c r="K6904" s="194"/>
      <c r="L6904" s="195"/>
      <c r="M6904" s="196"/>
      <c r="N6904" s="197"/>
      <c r="O6904" s="197"/>
      <c r="P6904" s="221"/>
    </row>
    <row r="6905" spans="2:16">
      <c r="B6905" s="351"/>
      <c r="C6905" s="435"/>
      <c r="D6905" s="399"/>
      <c r="E6905" s="400"/>
      <c r="G6905" s="401"/>
      <c r="H6905" s="401"/>
      <c r="I6905" s="401"/>
      <c r="J6905" s="194"/>
      <c r="K6905" s="194"/>
      <c r="L6905" s="195"/>
      <c r="M6905" s="196"/>
      <c r="N6905" s="197"/>
      <c r="O6905" s="197"/>
      <c r="P6905" s="231"/>
    </row>
    <row r="6906" spans="2:16">
      <c r="B6906" s="351"/>
      <c r="C6906" s="435"/>
      <c r="D6906" s="399"/>
      <c r="E6906" s="400"/>
      <c r="G6906" s="401"/>
      <c r="H6906" s="401"/>
      <c r="I6906" s="401"/>
      <c r="J6906" s="194"/>
      <c r="K6906" s="194"/>
      <c r="L6906" s="195"/>
      <c r="M6906" s="196"/>
      <c r="N6906" s="197"/>
      <c r="O6906" s="197"/>
      <c r="P6906" s="231"/>
    </row>
    <row r="6907" spans="2:16">
      <c r="B6907" s="351"/>
      <c r="C6907" s="435"/>
      <c r="D6907" s="399"/>
      <c r="E6907" s="400"/>
      <c r="G6907" s="401"/>
      <c r="H6907" s="401"/>
      <c r="I6907" s="401"/>
      <c r="J6907" s="194"/>
      <c r="K6907" s="194"/>
      <c r="L6907" s="195"/>
      <c r="M6907" s="196"/>
      <c r="N6907" s="197"/>
      <c r="O6907" s="197"/>
      <c r="P6907" s="231"/>
    </row>
    <row r="6908" spans="2:16">
      <c r="B6908" s="351"/>
      <c r="C6908" s="435"/>
      <c r="D6908" s="399"/>
      <c r="E6908" s="400"/>
      <c r="G6908" s="401"/>
      <c r="H6908" s="401"/>
      <c r="I6908" s="401"/>
      <c r="J6908" s="194"/>
      <c r="K6908" s="194"/>
      <c r="L6908" s="195"/>
      <c r="M6908" s="196"/>
      <c r="N6908" s="197"/>
      <c r="O6908" s="197"/>
      <c r="P6908" s="231"/>
    </row>
    <row r="6909" spans="2:16">
      <c r="B6909" s="351"/>
      <c r="C6909" s="435"/>
      <c r="D6909" s="399"/>
      <c r="E6909" s="400"/>
      <c r="G6909" s="401"/>
      <c r="H6909" s="401"/>
      <c r="I6909" s="401"/>
      <c r="J6909" s="194"/>
      <c r="K6909" s="194"/>
      <c r="L6909" s="195"/>
      <c r="M6909" s="196"/>
      <c r="N6909" s="197"/>
      <c r="O6909" s="197"/>
      <c r="P6909" s="231"/>
    </row>
    <row r="6910" spans="2:16">
      <c r="B6910" s="351"/>
      <c r="C6910" s="435"/>
      <c r="D6910" s="399"/>
      <c r="E6910" s="400"/>
      <c r="G6910" s="401"/>
      <c r="H6910" s="401"/>
      <c r="I6910" s="401"/>
      <c r="J6910" s="194"/>
      <c r="K6910" s="194"/>
      <c r="L6910" s="195"/>
      <c r="M6910" s="196"/>
      <c r="N6910" s="197"/>
      <c r="O6910" s="197"/>
      <c r="P6910" s="231"/>
    </row>
    <row r="6911" spans="2:16">
      <c r="B6911" s="351"/>
      <c r="C6911" s="435"/>
      <c r="D6911" s="399"/>
      <c r="E6911" s="400"/>
      <c r="G6911" s="401"/>
      <c r="H6911" s="401"/>
      <c r="I6911" s="401"/>
      <c r="J6911" s="194"/>
      <c r="K6911" s="194"/>
      <c r="L6911" s="195"/>
      <c r="M6911" s="196"/>
      <c r="N6911" s="197"/>
      <c r="O6911" s="197"/>
      <c r="P6911" s="231"/>
    </row>
    <row r="6912" spans="2:16">
      <c r="B6912" s="351"/>
      <c r="C6912" s="435"/>
      <c r="D6912" s="399"/>
      <c r="E6912" s="400"/>
      <c r="G6912" s="401"/>
      <c r="H6912" s="401"/>
      <c r="I6912" s="401"/>
      <c r="J6912" s="194"/>
      <c r="K6912" s="194"/>
      <c r="L6912" s="195"/>
      <c r="M6912" s="196"/>
      <c r="N6912" s="197"/>
      <c r="O6912" s="197"/>
      <c r="P6912" s="231"/>
    </row>
    <row r="6913" spans="2:16">
      <c r="B6913" s="351"/>
      <c r="C6913" s="435"/>
      <c r="D6913" s="399"/>
      <c r="E6913" s="400"/>
      <c r="G6913" s="401"/>
      <c r="H6913" s="401"/>
      <c r="I6913" s="401"/>
      <c r="J6913" s="194"/>
      <c r="K6913" s="194"/>
      <c r="L6913" s="195"/>
      <c r="M6913" s="196"/>
      <c r="N6913" s="197"/>
      <c r="O6913" s="197"/>
      <c r="P6913" s="231"/>
    </row>
    <row r="6914" spans="2:16">
      <c r="B6914" s="351"/>
      <c r="C6914" s="435"/>
      <c r="D6914" s="399"/>
      <c r="E6914" s="400"/>
      <c r="G6914" s="401"/>
      <c r="H6914" s="401"/>
      <c r="I6914" s="401"/>
      <c r="J6914" s="194"/>
      <c r="K6914" s="194"/>
      <c r="L6914" s="195"/>
      <c r="M6914" s="196"/>
      <c r="N6914" s="197"/>
      <c r="O6914" s="197"/>
      <c r="P6914" s="231"/>
    </row>
    <row r="6915" spans="2:16">
      <c r="B6915" s="351"/>
      <c r="C6915" s="435"/>
      <c r="D6915" s="399"/>
      <c r="E6915" s="400"/>
      <c r="G6915" s="401"/>
      <c r="H6915" s="401"/>
      <c r="I6915" s="401"/>
      <c r="J6915" s="194"/>
      <c r="K6915" s="194"/>
      <c r="L6915" s="195"/>
      <c r="M6915" s="196"/>
      <c r="N6915" s="197"/>
      <c r="O6915" s="197"/>
      <c r="P6915" s="231"/>
    </row>
    <row r="6916" spans="2:16">
      <c r="B6916" s="351"/>
      <c r="C6916" s="435"/>
      <c r="D6916" s="399"/>
      <c r="E6916" s="400"/>
      <c r="G6916" s="401"/>
      <c r="H6916" s="401"/>
      <c r="I6916" s="401"/>
      <c r="J6916" s="194"/>
      <c r="K6916" s="194"/>
      <c r="L6916" s="195"/>
      <c r="M6916" s="196"/>
      <c r="N6916" s="197"/>
      <c r="O6916" s="197"/>
      <c r="P6916" s="231"/>
    </row>
    <row r="6917" spans="2:16">
      <c r="B6917" s="351"/>
      <c r="C6917" s="435"/>
      <c r="D6917" s="399"/>
      <c r="E6917" s="400"/>
      <c r="G6917" s="401"/>
      <c r="H6917" s="401"/>
      <c r="I6917" s="401"/>
      <c r="J6917" s="194"/>
      <c r="K6917" s="194"/>
      <c r="L6917" s="195"/>
      <c r="M6917" s="196"/>
      <c r="N6917" s="197"/>
      <c r="O6917" s="197"/>
      <c r="P6917" s="231"/>
    </row>
    <row r="6918" spans="2:16">
      <c r="B6918" s="351"/>
      <c r="C6918" s="435"/>
      <c r="D6918" s="399"/>
      <c r="E6918" s="400"/>
      <c r="G6918" s="401"/>
      <c r="H6918" s="401"/>
      <c r="I6918" s="401"/>
      <c r="J6918" s="194"/>
      <c r="K6918" s="194"/>
      <c r="L6918" s="195"/>
      <c r="M6918" s="196"/>
      <c r="N6918" s="197"/>
      <c r="O6918" s="197"/>
      <c r="P6918" s="231"/>
    </row>
    <row r="6919" spans="2:16">
      <c r="B6919" s="351"/>
      <c r="C6919" s="435"/>
      <c r="D6919" s="399"/>
      <c r="E6919" s="400"/>
      <c r="G6919" s="401"/>
      <c r="H6919" s="401"/>
      <c r="I6919" s="401"/>
      <c r="J6919" s="194"/>
      <c r="K6919" s="194"/>
      <c r="L6919" s="195"/>
      <c r="M6919" s="196"/>
      <c r="N6919" s="197"/>
      <c r="O6919" s="197"/>
      <c r="P6919" s="231"/>
    </row>
    <row r="6920" spans="2:16">
      <c r="B6920" s="351"/>
      <c r="C6920" s="435"/>
      <c r="D6920" s="399"/>
      <c r="E6920" s="400"/>
      <c r="G6920" s="401"/>
      <c r="H6920" s="401"/>
      <c r="I6920" s="401"/>
      <c r="J6920" s="194"/>
      <c r="K6920" s="194"/>
      <c r="L6920" s="195"/>
      <c r="M6920" s="196"/>
      <c r="N6920" s="197"/>
      <c r="O6920" s="197"/>
      <c r="P6920" s="231"/>
    </row>
    <row r="6921" spans="2:16">
      <c r="B6921" s="351"/>
      <c r="C6921" s="435"/>
      <c r="D6921" s="399"/>
      <c r="E6921" s="400"/>
      <c r="G6921" s="401"/>
      <c r="H6921" s="401"/>
      <c r="I6921" s="401"/>
      <c r="J6921" s="194"/>
      <c r="K6921" s="194"/>
      <c r="L6921" s="195"/>
      <c r="M6921" s="196"/>
      <c r="N6921" s="197"/>
      <c r="O6921" s="197"/>
      <c r="P6921" s="231"/>
    </row>
    <row r="6922" spans="2:16">
      <c r="B6922" s="351"/>
      <c r="C6922" s="435"/>
      <c r="D6922" s="399"/>
      <c r="E6922" s="400"/>
      <c r="G6922" s="401"/>
      <c r="H6922" s="401"/>
      <c r="I6922" s="401"/>
      <c r="J6922" s="194"/>
      <c r="K6922" s="194"/>
      <c r="L6922" s="195"/>
      <c r="M6922" s="196"/>
      <c r="N6922" s="197"/>
      <c r="O6922" s="197"/>
      <c r="P6922" s="231"/>
    </row>
    <row r="6923" spans="2:16">
      <c r="B6923" s="351"/>
      <c r="C6923" s="435"/>
      <c r="D6923" s="399"/>
      <c r="E6923" s="400"/>
      <c r="G6923" s="401"/>
      <c r="H6923" s="401"/>
      <c r="I6923" s="401"/>
      <c r="J6923" s="194"/>
      <c r="K6923" s="194"/>
      <c r="L6923" s="195"/>
      <c r="M6923" s="196"/>
      <c r="N6923" s="197"/>
      <c r="O6923" s="197"/>
      <c r="P6923" s="231"/>
    </row>
    <row r="6924" spans="2:16">
      <c r="B6924" s="351"/>
      <c r="C6924" s="435"/>
      <c r="D6924" s="399"/>
      <c r="E6924" s="400"/>
      <c r="G6924" s="401"/>
      <c r="H6924" s="401"/>
      <c r="I6924" s="401"/>
      <c r="J6924" s="194"/>
      <c r="K6924" s="194"/>
      <c r="L6924" s="195"/>
      <c r="M6924" s="196"/>
      <c r="N6924" s="197"/>
      <c r="O6924" s="197"/>
      <c r="P6924" s="231"/>
    </row>
    <row r="6925" spans="2:16">
      <c r="B6925" s="351"/>
      <c r="C6925" s="435"/>
      <c r="D6925" s="399"/>
      <c r="E6925" s="400"/>
      <c r="G6925" s="401"/>
      <c r="H6925" s="401"/>
      <c r="I6925" s="401"/>
      <c r="J6925" s="194"/>
      <c r="K6925" s="194"/>
      <c r="L6925" s="195"/>
      <c r="M6925" s="196"/>
      <c r="N6925" s="197"/>
      <c r="O6925" s="197"/>
      <c r="P6925" s="231"/>
    </row>
    <row r="6926" spans="2:16">
      <c r="B6926" s="351"/>
      <c r="C6926" s="435"/>
      <c r="D6926" s="399"/>
      <c r="E6926" s="400"/>
      <c r="G6926" s="401"/>
      <c r="H6926" s="401"/>
      <c r="I6926" s="401"/>
      <c r="J6926" s="194"/>
      <c r="K6926" s="194"/>
      <c r="L6926" s="195"/>
      <c r="M6926" s="196"/>
      <c r="N6926" s="197"/>
      <c r="O6926" s="197"/>
      <c r="P6926" s="231"/>
    </row>
    <row r="6927" spans="2:16">
      <c r="B6927" s="351"/>
      <c r="C6927" s="435"/>
      <c r="D6927" s="399"/>
      <c r="E6927" s="400"/>
      <c r="G6927" s="401"/>
      <c r="H6927" s="401"/>
      <c r="I6927" s="401"/>
      <c r="J6927" s="194"/>
      <c r="K6927" s="194"/>
      <c r="L6927" s="195"/>
      <c r="M6927" s="196"/>
      <c r="N6927" s="197"/>
      <c r="O6927" s="197"/>
      <c r="P6927" s="231"/>
    </row>
    <row r="6928" spans="2:16">
      <c r="B6928" s="351"/>
      <c r="C6928" s="435"/>
      <c r="D6928" s="399"/>
      <c r="E6928" s="400"/>
      <c r="G6928" s="401"/>
      <c r="H6928" s="401"/>
      <c r="I6928" s="401"/>
      <c r="J6928" s="194"/>
      <c r="K6928" s="194"/>
      <c r="L6928" s="195"/>
      <c r="M6928" s="196"/>
      <c r="N6928" s="197"/>
      <c r="O6928" s="197"/>
      <c r="P6928" s="231"/>
    </row>
    <row r="6929" spans="2:16">
      <c r="B6929" s="351"/>
      <c r="C6929" s="435"/>
      <c r="D6929" s="399"/>
      <c r="E6929" s="400"/>
      <c r="G6929" s="401"/>
      <c r="H6929" s="401"/>
      <c r="I6929" s="401"/>
      <c r="J6929" s="194"/>
      <c r="K6929" s="194"/>
      <c r="L6929" s="195"/>
      <c r="M6929" s="196"/>
      <c r="N6929" s="197"/>
      <c r="O6929" s="197"/>
      <c r="P6929" s="231"/>
    </row>
    <row r="6930" spans="2:16">
      <c r="B6930" s="351"/>
      <c r="C6930" s="435"/>
      <c r="D6930" s="399"/>
      <c r="E6930" s="400"/>
      <c r="G6930" s="401"/>
      <c r="H6930" s="401"/>
      <c r="I6930" s="401"/>
      <c r="J6930" s="194"/>
      <c r="K6930" s="194"/>
      <c r="L6930" s="195"/>
      <c r="M6930" s="196"/>
      <c r="N6930" s="197"/>
      <c r="O6930" s="197"/>
      <c r="P6930" s="231"/>
    </row>
    <row r="6931" spans="2:16">
      <c r="B6931" s="351"/>
      <c r="C6931" s="435"/>
      <c r="D6931" s="399"/>
      <c r="E6931" s="400"/>
      <c r="G6931" s="401"/>
      <c r="H6931" s="401"/>
      <c r="I6931" s="401"/>
      <c r="J6931" s="194"/>
      <c r="K6931" s="194"/>
      <c r="L6931" s="195"/>
      <c r="M6931" s="196"/>
      <c r="N6931" s="197"/>
      <c r="O6931" s="197"/>
      <c r="P6931" s="231"/>
    </row>
    <row r="6932" spans="2:16">
      <c r="B6932" s="351"/>
      <c r="C6932" s="435"/>
      <c r="D6932" s="399"/>
      <c r="E6932" s="400"/>
      <c r="G6932" s="401"/>
      <c r="H6932" s="401"/>
      <c r="I6932" s="401"/>
      <c r="J6932" s="194"/>
      <c r="K6932" s="194"/>
      <c r="L6932" s="195"/>
      <c r="M6932" s="196"/>
      <c r="N6932" s="197"/>
      <c r="O6932" s="197"/>
      <c r="P6932" s="231"/>
    </row>
    <row r="6933" spans="2:16">
      <c r="B6933" s="351"/>
      <c r="C6933" s="435"/>
      <c r="D6933" s="399"/>
      <c r="E6933" s="400"/>
      <c r="G6933" s="401"/>
      <c r="H6933" s="401"/>
      <c r="I6933" s="401"/>
      <c r="J6933" s="194"/>
      <c r="K6933" s="194"/>
      <c r="L6933" s="195"/>
      <c r="M6933" s="196"/>
      <c r="N6933" s="197"/>
      <c r="O6933" s="197"/>
      <c r="P6933" s="231"/>
    </row>
    <row r="6934" spans="2:16">
      <c r="B6934" s="351"/>
      <c r="C6934" s="435"/>
      <c r="D6934" s="399"/>
      <c r="E6934" s="400"/>
      <c r="G6934" s="401"/>
      <c r="H6934" s="401"/>
      <c r="I6934" s="401"/>
      <c r="J6934" s="194"/>
      <c r="K6934" s="194"/>
      <c r="L6934" s="195"/>
      <c r="M6934" s="196"/>
      <c r="N6934" s="197"/>
      <c r="O6934" s="197"/>
      <c r="P6934" s="231"/>
    </row>
    <row r="6935" spans="2:16">
      <c r="B6935" s="351"/>
      <c r="C6935" s="435"/>
      <c r="D6935" s="399"/>
      <c r="E6935" s="400"/>
      <c r="G6935" s="401"/>
      <c r="H6935" s="401"/>
      <c r="I6935" s="401"/>
      <c r="J6935" s="194"/>
      <c r="K6935" s="194"/>
      <c r="L6935" s="195"/>
      <c r="M6935" s="196"/>
      <c r="N6935" s="197"/>
      <c r="O6935" s="197"/>
      <c r="P6935" s="231"/>
    </row>
    <row r="6936" spans="2:16">
      <c r="B6936" s="351"/>
      <c r="C6936" s="435"/>
      <c r="D6936" s="399"/>
      <c r="E6936" s="400"/>
      <c r="G6936" s="401"/>
      <c r="H6936" s="401"/>
      <c r="I6936" s="401"/>
      <c r="J6936" s="194"/>
      <c r="K6936" s="194"/>
      <c r="L6936" s="195"/>
      <c r="M6936" s="196"/>
      <c r="N6936" s="197"/>
      <c r="O6936" s="197"/>
      <c r="P6936" s="231"/>
    </row>
    <row r="6937" spans="2:16">
      <c r="B6937" s="351"/>
      <c r="C6937" s="435"/>
      <c r="D6937" s="399"/>
      <c r="E6937" s="400"/>
      <c r="G6937" s="401"/>
      <c r="H6937" s="401"/>
      <c r="I6937" s="401"/>
      <c r="J6937" s="194"/>
      <c r="K6937" s="194"/>
      <c r="L6937" s="195"/>
      <c r="M6937" s="196"/>
      <c r="N6937" s="197"/>
      <c r="O6937" s="197"/>
      <c r="P6937" s="231"/>
    </row>
    <row r="6938" spans="2:16">
      <c r="B6938" s="351"/>
      <c r="C6938" s="435"/>
      <c r="D6938" s="399"/>
      <c r="E6938" s="400"/>
      <c r="G6938" s="401"/>
      <c r="H6938" s="401"/>
      <c r="I6938" s="401"/>
      <c r="J6938" s="194"/>
      <c r="K6938" s="194"/>
      <c r="L6938" s="195"/>
      <c r="M6938" s="196"/>
      <c r="N6938" s="197"/>
      <c r="O6938" s="197"/>
      <c r="P6938" s="231"/>
    </row>
    <row r="6939" spans="2:16">
      <c r="B6939" s="351"/>
      <c r="C6939" s="435"/>
      <c r="D6939" s="399"/>
      <c r="E6939" s="400"/>
      <c r="G6939" s="401"/>
      <c r="H6939" s="401"/>
      <c r="I6939" s="401"/>
      <c r="J6939" s="194"/>
      <c r="K6939" s="194"/>
      <c r="L6939" s="195"/>
      <c r="M6939" s="196"/>
      <c r="N6939" s="197"/>
      <c r="O6939" s="197"/>
      <c r="P6939" s="231"/>
    </row>
    <row r="6940" spans="2:16">
      <c r="B6940" s="351"/>
      <c r="C6940" s="435"/>
      <c r="D6940" s="399"/>
      <c r="E6940" s="400"/>
      <c r="G6940" s="401"/>
      <c r="H6940" s="401"/>
      <c r="I6940" s="401"/>
      <c r="J6940" s="194"/>
      <c r="K6940" s="194"/>
      <c r="L6940" s="195"/>
      <c r="M6940" s="196"/>
      <c r="N6940" s="197"/>
      <c r="O6940" s="197"/>
      <c r="P6940" s="231"/>
    </row>
    <row r="6941" spans="2:16">
      <c r="B6941" s="351"/>
      <c r="C6941" s="435"/>
      <c r="D6941" s="399"/>
      <c r="E6941" s="400"/>
      <c r="G6941" s="401"/>
      <c r="H6941" s="401"/>
      <c r="I6941" s="401"/>
      <c r="J6941" s="194"/>
      <c r="K6941" s="194"/>
      <c r="L6941" s="195"/>
      <c r="M6941" s="196"/>
      <c r="N6941" s="197"/>
      <c r="O6941" s="197"/>
      <c r="P6941" s="231"/>
    </row>
    <row r="6942" spans="2:16">
      <c r="B6942" s="351"/>
      <c r="C6942" s="435"/>
      <c r="D6942" s="399"/>
      <c r="E6942" s="400"/>
      <c r="G6942" s="401"/>
      <c r="H6942" s="401"/>
      <c r="I6942" s="401"/>
      <c r="J6942" s="194"/>
      <c r="K6942" s="194"/>
      <c r="L6942" s="195"/>
      <c r="M6942" s="196"/>
      <c r="N6942" s="197"/>
      <c r="O6942" s="197"/>
      <c r="P6942" s="231"/>
    </row>
    <row r="6943" spans="2:16">
      <c r="B6943" s="351"/>
      <c r="C6943" s="435"/>
      <c r="D6943" s="399"/>
      <c r="E6943" s="400"/>
      <c r="G6943" s="401"/>
      <c r="H6943" s="401"/>
      <c r="I6943" s="401"/>
      <c r="J6943" s="194"/>
      <c r="K6943" s="194"/>
      <c r="L6943" s="195"/>
      <c r="M6943" s="196"/>
      <c r="N6943" s="197"/>
      <c r="O6943" s="197"/>
      <c r="P6943" s="231"/>
    </row>
    <row r="6944" spans="2:16">
      <c r="B6944" s="351"/>
      <c r="C6944" s="435"/>
      <c r="D6944" s="399"/>
      <c r="E6944" s="400"/>
      <c r="G6944" s="401"/>
      <c r="H6944" s="401"/>
      <c r="I6944" s="401"/>
      <c r="J6944" s="194"/>
      <c r="K6944" s="194"/>
      <c r="L6944" s="195"/>
      <c r="M6944" s="196"/>
      <c r="N6944" s="197"/>
      <c r="O6944" s="197"/>
      <c r="P6944" s="231"/>
    </row>
    <row r="6945" spans="2:16">
      <c r="B6945" s="351"/>
      <c r="C6945" s="435"/>
      <c r="D6945" s="399"/>
      <c r="E6945" s="400"/>
      <c r="G6945" s="401"/>
      <c r="H6945" s="401"/>
      <c r="I6945" s="401"/>
      <c r="J6945" s="194"/>
      <c r="K6945" s="194"/>
      <c r="L6945" s="195"/>
      <c r="M6945" s="196"/>
      <c r="N6945" s="197"/>
      <c r="O6945" s="197"/>
      <c r="P6945" s="231"/>
    </row>
    <row r="6946" spans="2:16">
      <c r="B6946" s="351"/>
      <c r="C6946" s="435"/>
      <c r="D6946" s="399"/>
      <c r="E6946" s="400"/>
      <c r="G6946" s="401"/>
      <c r="H6946" s="401"/>
      <c r="I6946" s="401"/>
      <c r="J6946" s="194"/>
      <c r="K6946" s="194"/>
      <c r="L6946" s="195"/>
      <c r="M6946" s="196"/>
      <c r="N6946" s="197"/>
      <c r="O6946" s="197"/>
      <c r="P6946" s="231"/>
    </row>
    <row r="6947" spans="2:16">
      <c r="B6947" s="351"/>
      <c r="C6947" s="435"/>
      <c r="D6947" s="399"/>
      <c r="E6947" s="400"/>
      <c r="G6947" s="401"/>
      <c r="H6947" s="401"/>
      <c r="I6947" s="401"/>
      <c r="J6947" s="194"/>
      <c r="K6947" s="194"/>
      <c r="L6947" s="195"/>
      <c r="M6947" s="196"/>
      <c r="N6947" s="197"/>
      <c r="O6947" s="197"/>
      <c r="P6947" s="231"/>
    </row>
    <row r="6948" spans="2:16">
      <c r="B6948" s="351"/>
      <c r="C6948" s="435"/>
      <c r="D6948" s="399"/>
      <c r="E6948" s="400"/>
      <c r="G6948" s="401"/>
      <c r="H6948" s="401"/>
      <c r="I6948" s="401"/>
      <c r="J6948" s="194"/>
      <c r="K6948" s="194"/>
      <c r="L6948" s="195"/>
      <c r="M6948" s="196"/>
      <c r="N6948" s="197"/>
      <c r="O6948" s="197"/>
      <c r="P6948" s="231"/>
    </row>
    <row r="6949" spans="2:16">
      <c r="B6949" s="351"/>
      <c r="C6949" s="435"/>
      <c r="D6949" s="399"/>
      <c r="E6949" s="400"/>
      <c r="G6949" s="401"/>
      <c r="H6949" s="401"/>
      <c r="I6949" s="401"/>
      <c r="J6949" s="194"/>
      <c r="K6949" s="194"/>
      <c r="L6949" s="195"/>
      <c r="M6949" s="196"/>
      <c r="N6949" s="197"/>
      <c r="O6949" s="197"/>
      <c r="P6949" s="231"/>
    </row>
    <row r="6950" spans="2:16">
      <c r="B6950" s="351"/>
      <c r="C6950" s="435"/>
      <c r="D6950" s="399"/>
      <c r="E6950" s="400"/>
      <c r="G6950" s="401"/>
      <c r="H6950" s="401"/>
      <c r="I6950" s="401"/>
      <c r="J6950" s="194"/>
      <c r="K6950" s="194"/>
      <c r="L6950" s="195"/>
      <c r="M6950" s="196"/>
      <c r="N6950" s="197"/>
      <c r="O6950" s="197"/>
      <c r="P6950" s="231"/>
    </row>
    <row r="6951" spans="2:16">
      <c r="B6951" s="351"/>
      <c r="C6951" s="435"/>
      <c r="D6951" s="399"/>
      <c r="E6951" s="400"/>
      <c r="G6951" s="401"/>
      <c r="H6951" s="401"/>
      <c r="I6951" s="401"/>
      <c r="J6951" s="194"/>
      <c r="K6951" s="194"/>
      <c r="L6951" s="195"/>
      <c r="M6951" s="196"/>
      <c r="N6951" s="197"/>
      <c r="O6951" s="197"/>
      <c r="P6951" s="231"/>
    </row>
    <row r="6952" spans="2:16">
      <c r="B6952" s="351"/>
      <c r="C6952" s="435"/>
      <c r="D6952" s="399"/>
      <c r="E6952" s="400"/>
      <c r="G6952" s="401"/>
      <c r="H6952" s="401"/>
      <c r="I6952" s="401"/>
      <c r="J6952" s="194"/>
      <c r="K6952" s="194"/>
      <c r="L6952" s="195"/>
      <c r="M6952" s="196"/>
      <c r="N6952" s="197"/>
      <c r="O6952" s="197"/>
      <c r="P6952" s="231"/>
    </row>
    <row r="6953" spans="2:16">
      <c r="B6953" s="351"/>
      <c r="C6953" s="435"/>
      <c r="D6953" s="399"/>
      <c r="E6953" s="400"/>
      <c r="G6953" s="401"/>
      <c r="H6953" s="401"/>
      <c r="I6953" s="401"/>
      <c r="J6953" s="194"/>
      <c r="K6953" s="194"/>
      <c r="L6953" s="195"/>
      <c r="M6953" s="196"/>
      <c r="N6953" s="197"/>
      <c r="O6953" s="197"/>
      <c r="P6953" s="231"/>
    </row>
    <row r="6954" spans="2:16">
      <c r="B6954" s="351"/>
      <c r="C6954" s="435"/>
      <c r="D6954" s="399"/>
      <c r="E6954" s="400"/>
      <c r="G6954" s="401"/>
      <c r="H6954" s="401"/>
      <c r="I6954" s="401"/>
      <c r="J6954" s="194"/>
      <c r="K6954" s="194"/>
      <c r="L6954" s="195"/>
      <c r="M6954" s="196"/>
      <c r="N6954" s="197"/>
      <c r="O6954" s="197"/>
      <c r="P6954" s="231"/>
    </row>
    <row r="6955" spans="2:16">
      <c r="B6955" s="351"/>
      <c r="C6955" s="435"/>
      <c r="D6955" s="399"/>
      <c r="E6955" s="400"/>
      <c r="G6955" s="401"/>
      <c r="H6955" s="401"/>
      <c r="I6955" s="401"/>
      <c r="J6955" s="194"/>
      <c r="K6955" s="194"/>
      <c r="L6955" s="195"/>
      <c r="M6955" s="196"/>
      <c r="N6955" s="197"/>
      <c r="O6955" s="197"/>
      <c r="P6955" s="231"/>
    </row>
    <row r="6956" spans="2:16">
      <c r="B6956" s="351"/>
      <c r="C6956" s="435"/>
      <c r="D6956" s="399"/>
      <c r="E6956" s="400"/>
      <c r="G6956" s="401"/>
      <c r="H6956" s="401"/>
      <c r="I6956" s="401"/>
      <c r="J6956" s="194"/>
      <c r="K6956" s="194"/>
      <c r="L6956" s="195"/>
      <c r="M6956" s="196"/>
      <c r="N6956" s="197"/>
      <c r="O6956" s="197"/>
      <c r="P6956" s="231"/>
    </row>
    <row r="6957" spans="2:16">
      <c r="B6957" s="351"/>
      <c r="C6957" s="435"/>
      <c r="D6957" s="399"/>
      <c r="E6957" s="400"/>
      <c r="G6957" s="401"/>
      <c r="H6957" s="401"/>
      <c r="I6957" s="401"/>
      <c r="J6957" s="194"/>
      <c r="K6957" s="194"/>
      <c r="L6957" s="195"/>
      <c r="M6957" s="196"/>
      <c r="N6957" s="197"/>
      <c r="O6957" s="197"/>
      <c r="P6957" s="231"/>
    </row>
    <row r="6958" spans="2:16">
      <c r="B6958" s="351"/>
      <c r="C6958" s="435"/>
      <c r="D6958" s="399"/>
      <c r="E6958" s="400"/>
      <c r="G6958" s="401"/>
      <c r="H6958" s="401"/>
      <c r="I6958" s="401"/>
      <c r="J6958" s="194"/>
      <c r="K6958" s="194"/>
      <c r="L6958" s="195"/>
      <c r="M6958" s="196"/>
      <c r="N6958" s="197"/>
      <c r="O6958" s="197"/>
      <c r="P6958" s="231"/>
    </row>
    <row r="6959" spans="2:16">
      <c r="B6959" s="351"/>
      <c r="C6959" s="435"/>
      <c r="D6959" s="399"/>
      <c r="E6959" s="400"/>
      <c r="G6959" s="401"/>
      <c r="H6959" s="401"/>
      <c r="I6959" s="401"/>
      <c r="J6959" s="194"/>
      <c r="K6959" s="194"/>
      <c r="L6959" s="195"/>
      <c r="M6959" s="196"/>
      <c r="N6959" s="197"/>
      <c r="O6959" s="197"/>
      <c r="P6959" s="231"/>
    </row>
    <row r="6960" spans="2:16">
      <c r="B6960" s="351"/>
      <c r="C6960" s="435"/>
      <c r="D6960" s="399"/>
      <c r="E6960" s="400"/>
      <c r="G6960" s="401"/>
      <c r="H6960" s="401"/>
      <c r="I6960" s="401"/>
      <c r="J6960" s="194"/>
      <c r="K6960" s="194"/>
      <c r="L6960" s="195"/>
      <c r="M6960" s="196"/>
      <c r="N6960" s="197"/>
      <c r="O6960" s="197"/>
      <c r="P6960" s="231"/>
    </row>
    <row r="6961" spans="2:16">
      <c r="B6961" s="351"/>
      <c r="C6961" s="435"/>
      <c r="D6961" s="399"/>
      <c r="E6961" s="400"/>
      <c r="G6961" s="401"/>
      <c r="H6961" s="401"/>
      <c r="I6961" s="401"/>
      <c r="J6961" s="194"/>
      <c r="K6961" s="194"/>
      <c r="L6961" s="195"/>
      <c r="M6961" s="196"/>
      <c r="N6961" s="197"/>
      <c r="O6961" s="197"/>
      <c r="P6961" s="231"/>
    </row>
    <row r="6962" spans="2:16">
      <c r="B6962" s="351"/>
      <c r="C6962" s="435"/>
      <c r="D6962" s="399"/>
      <c r="E6962" s="400"/>
      <c r="G6962" s="401"/>
      <c r="H6962" s="401"/>
      <c r="I6962" s="401"/>
      <c r="J6962" s="194"/>
      <c r="K6962" s="194"/>
      <c r="L6962" s="195"/>
      <c r="M6962" s="196"/>
      <c r="N6962" s="197"/>
      <c r="O6962" s="197"/>
      <c r="P6962" s="231"/>
    </row>
    <row r="6963" spans="2:16">
      <c r="B6963" s="351"/>
      <c r="C6963" s="435"/>
      <c r="D6963" s="399"/>
      <c r="E6963" s="400"/>
      <c r="G6963" s="401"/>
      <c r="H6963" s="401"/>
      <c r="I6963" s="401"/>
      <c r="J6963" s="194"/>
      <c r="K6963" s="194"/>
      <c r="L6963" s="195"/>
      <c r="M6963" s="196"/>
      <c r="N6963" s="197"/>
      <c r="O6963" s="197"/>
      <c r="P6963" s="231"/>
    </row>
    <row r="6964" spans="2:16">
      <c r="B6964" s="351"/>
      <c r="C6964" s="435"/>
      <c r="D6964" s="399"/>
      <c r="E6964" s="400"/>
      <c r="G6964" s="401"/>
      <c r="H6964" s="401"/>
      <c r="I6964" s="401"/>
      <c r="J6964" s="194"/>
      <c r="K6964" s="194"/>
      <c r="L6964" s="195"/>
      <c r="M6964" s="196"/>
      <c r="N6964" s="197"/>
      <c r="O6964" s="197"/>
      <c r="P6964" s="231"/>
    </row>
    <row r="6965" spans="2:16">
      <c r="B6965" s="351"/>
      <c r="C6965" s="435"/>
      <c r="D6965" s="399"/>
      <c r="E6965" s="400"/>
      <c r="G6965" s="401"/>
      <c r="H6965" s="401"/>
      <c r="I6965" s="401"/>
      <c r="J6965" s="194"/>
      <c r="K6965" s="194"/>
      <c r="L6965" s="195"/>
      <c r="M6965" s="196"/>
      <c r="N6965" s="197"/>
      <c r="O6965" s="197"/>
      <c r="P6965" s="231"/>
    </row>
    <row r="6966" spans="2:16">
      <c r="B6966" s="351"/>
      <c r="C6966" s="435"/>
      <c r="D6966" s="399"/>
      <c r="E6966" s="400"/>
      <c r="G6966" s="401"/>
      <c r="H6966" s="401"/>
      <c r="I6966" s="401"/>
      <c r="J6966" s="194"/>
      <c r="K6966" s="194"/>
      <c r="L6966" s="195"/>
      <c r="M6966" s="196"/>
      <c r="N6966" s="197"/>
      <c r="O6966" s="197"/>
      <c r="P6966" s="231"/>
    </row>
    <row r="6967" spans="2:16">
      <c r="B6967" s="351"/>
      <c r="C6967" s="435"/>
      <c r="D6967" s="399"/>
      <c r="E6967" s="400"/>
      <c r="G6967" s="401"/>
      <c r="H6967" s="401"/>
      <c r="I6967" s="401"/>
      <c r="J6967" s="194"/>
      <c r="K6967" s="194"/>
      <c r="L6967" s="195"/>
      <c r="M6967" s="196"/>
      <c r="N6967" s="197"/>
      <c r="O6967" s="197"/>
      <c r="P6967" s="231"/>
    </row>
    <row r="6968" spans="2:16">
      <c r="B6968" s="351"/>
      <c r="C6968" s="435"/>
      <c r="D6968" s="399"/>
      <c r="E6968" s="400"/>
      <c r="G6968" s="401"/>
      <c r="H6968" s="401"/>
      <c r="I6968" s="401"/>
      <c r="J6968" s="194"/>
      <c r="K6968" s="194"/>
      <c r="L6968" s="195"/>
      <c r="M6968" s="196"/>
      <c r="N6968" s="197"/>
      <c r="O6968" s="197"/>
      <c r="P6968" s="231"/>
    </row>
    <row r="6969" spans="2:16">
      <c r="B6969" s="351"/>
      <c r="C6969" s="435"/>
      <c r="D6969" s="399"/>
      <c r="E6969" s="400"/>
      <c r="G6969" s="401"/>
      <c r="H6969" s="401"/>
      <c r="I6969" s="401"/>
      <c r="J6969" s="194"/>
      <c r="K6969" s="194"/>
      <c r="L6969" s="195"/>
      <c r="M6969" s="196"/>
      <c r="N6969" s="197"/>
      <c r="O6969" s="197"/>
      <c r="P6969" s="231"/>
    </row>
    <row r="6970" spans="2:16">
      <c r="B6970" s="351"/>
      <c r="C6970" s="435"/>
      <c r="D6970" s="399"/>
      <c r="E6970" s="400"/>
      <c r="G6970" s="401"/>
      <c r="H6970" s="401"/>
      <c r="I6970" s="401"/>
      <c r="J6970" s="194"/>
      <c r="K6970" s="194"/>
      <c r="L6970" s="195"/>
      <c r="M6970" s="196"/>
      <c r="N6970" s="197"/>
      <c r="O6970" s="197"/>
      <c r="P6970" s="231"/>
    </row>
    <row r="6971" spans="2:16">
      <c r="B6971" s="351"/>
      <c r="C6971" s="435"/>
      <c r="D6971" s="399"/>
      <c r="E6971" s="400"/>
      <c r="G6971" s="401"/>
      <c r="H6971" s="401"/>
      <c r="I6971" s="401"/>
      <c r="J6971" s="194"/>
      <c r="K6971" s="194"/>
      <c r="L6971" s="195"/>
      <c r="M6971" s="196"/>
      <c r="N6971" s="197"/>
      <c r="O6971" s="197"/>
      <c r="P6971" s="231"/>
    </row>
    <row r="6972" spans="2:16">
      <c r="B6972" s="351"/>
      <c r="C6972" s="435"/>
      <c r="D6972" s="399"/>
      <c r="E6972" s="400"/>
      <c r="G6972" s="401"/>
      <c r="H6972" s="401"/>
      <c r="I6972" s="401"/>
      <c r="J6972" s="194"/>
      <c r="K6972" s="194"/>
      <c r="L6972" s="195"/>
      <c r="M6972" s="196"/>
      <c r="N6972" s="197"/>
      <c r="O6972" s="197"/>
      <c r="P6972" s="231"/>
    </row>
    <row r="6973" spans="2:16">
      <c r="B6973" s="351"/>
      <c r="C6973" s="435"/>
      <c r="D6973" s="399"/>
      <c r="E6973" s="400"/>
      <c r="G6973" s="401"/>
      <c r="H6973" s="401"/>
      <c r="I6973" s="401"/>
      <c r="J6973" s="194"/>
      <c r="K6973" s="194"/>
      <c r="L6973" s="195"/>
      <c r="M6973" s="196"/>
      <c r="N6973" s="197"/>
      <c r="O6973" s="197"/>
      <c r="P6973" s="231"/>
    </row>
    <row r="6974" spans="2:16">
      <c r="B6974" s="351"/>
      <c r="C6974" s="435"/>
      <c r="D6974" s="399"/>
      <c r="E6974" s="400"/>
      <c r="G6974" s="401"/>
      <c r="H6974" s="401"/>
      <c r="I6974" s="401"/>
      <c r="J6974" s="194"/>
      <c r="K6974" s="194"/>
      <c r="L6974" s="195"/>
      <c r="M6974" s="196"/>
      <c r="N6974" s="197"/>
      <c r="O6974" s="197"/>
      <c r="P6974" s="231"/>
    </row>
    <row r="6975" spans="2:16">
      <c r="B6975" s="351"/>
      <c r="C6975" s="435"/>
      <c r="D6975" s="399"/>
      <c r="E6975" s="400"/>
      <c r="G6975" s="401"/>
      <c r="H6975" s="401"/>
      <c r="I6975" s="401"/>
      <c r="J6975" s="194"/>
      <c r="K6975" s="194"/>
      <c r="L6975" s="195"/>
      <c r="M6975" s="196"/>
      <c r="N6975" s="197"/>
      <c r="O6975" s="197"/>
      <c r="P6975" s="231"/>
    </row>
    <row r="6976" spans="2:16">
      <c r="B6976" s="351"/>
      <c r="C6976" s="435"/>
      <c r="D6976" s="399"/>
      <c r="E6976" s="400"/>
      <c r="G6976" s="401"/>
      <c r="H6976" s="401"/>
      <c r="I6976" s="401"/>
      <c r="J6976" s="194"/>
      <c r="K6976" s="194"/>
      <c r="L6976" s="195"/>
      <c r="M6976" s="196"/>
      <c r="N6976" s="197"/>
      <c r="O6976" s="197"/>
      <c r="P6976" s="231"/>
    </row>
    <row r="6977" spans="2:16">
      <c r="B6977" s="351"/>
      <c r="C6977" s="435"/>
      <c r="D6977" s="399"/>
      <c r="E6977" s="400"/>
      <c r="G6977" s="401"/>
      <c r="H6977" s="401"/>
      <c r="I6977" s="401"/>
      <c r="J6977" s="194"/>
      <c r="K6977" s="194"/>
      <c r="L6977" s="195"/>
      <c r="M6977" s="196"/>
      <c r="N6977" s="197"/>
      <c r="O6977" s="197"/>
      <c r="P6977" s="231"/>
    </row>
    <row r="6978" spans="2:16">
      <c r="B6978" s="351"/>
      <c r="C6978" s="435"/>
      <c r="D6978" s="399"/>
      <c r="E6978" s="400"/>
      <c r="G6978" s="401"/>
      <c r="H6978" s="401"/>
      <c r="I6978" s="401"/>
      <c r="J6978" s="194"/>
      <c r="K6978" s="194"/>
      <c r="L6978" s="195"/>
      <c r="M6978" s="196"/>
      <c r="N6978" s="197"/>
      <c r="O6978" s="197"/>
      <c r="P6978" s="231"/>
    </row>
    <row r="6979" spans="2:16">
      <c r="B6979" s="351"/>
      <c r="C6979" s="435"/>
      <c r="D6979" s="399"/>
      <c r="E6979" s="400"/>
      <c r="G6979" s="401"/>
      <c r="H6979" s="401"/>
      <c r="I6979" s="401"/>
      <c r="J6979" s="194"/>
      <c r="K6979" s="194"/>
      <c r="L6979" s="195"/>
      <c r="M6979" s="196"/>
      <c r="N6979" s="197"/>
      <c r="O6979" s="197"/>
      <c r="P6979" s="231"/>
    </row>
    <row r="6980" spans="2:16">
      <c r="B6980" s="351"/>
      <c r="C6980" s="435"/>
      <c r="D6980" s="399"/>
      <c r="E6980" s="400"/>
      <c r="G6980" s="401"/>
      <c r="H6980" s="401"/>
      <c r="I6980" s="401"/>
      <c r="J6980" s="194"/>
      <c r="K6980" s="194"/>
      <c r="L6980" s="195"/>
      <c r="M6980" s="196"/>
      <c r="N6980" s="197"/>
      <c r="O6980" s="197"/>
      <c r="P6980" s="231"/>
    </row>
    <row r="6981" spans="2:16">
      <c r="B6981" s="351"/>
      <c r="C6981" s="435"/>
      <c r="D6981" s="399"/>
      <c r="E6981" s="400"/>
      <c r="G6981" s="401"/>
      <c r="H6981" s="401"/>
      <c r="I6981" s="401"/>
      <c r="J6981" s="194"/>
      <c r="K6981" s="194"/>
      <c r="L6981" s="195"/>
      <c r="M6981" s="196"/>
      <c r="N6981" s="197"/>
      <c r="O6981" s="197"/>
      <c r="P6981" s="231"/>
    </row>
    <row r="6982" spans="2:16">
      <c r="B6982" s="351"/>
      <c r="C6982" s="435"/>
      <c r="D6982" s="399"/>
      <c r="E6982" s="400"/>
      <c r="G6982" s="401"/>
      <c r="H6982" s="401"/>
      <c r="I6982" s="401"/>
      <c r="J6982" s="194"/>
      <c r="K6982" s="194"/>
      <c r="L6982" s="195"/>
      <c r="M6982" s="196"/>
      <c r="N6982" s="197"/>
      <c r="O6982" s="197"/>
      <c r="P6982" s="231"/>
    </row>
    <row r="6983" spans="2:16">
      <c r="B6983" s="351"/>
      <c r="C6983" s="435"/>
      <c r="D6983" s="399"/>
      <c r="E6983" s="400"/>
      <c r="G6983" s="401"/>
      <c r="H6983" s="401"/>
      <c r="I6983" s="401"/>
      <c r="J6983" s="194"/>
      <c r="K6983" s="194"/>
      <c r="L6983" s="195"/>
      <c r="M6983" s="196"/>
      <c r="N6983" s="197"/>
      <c r="O6983" s="197"/>
      <c r="P6983" s="231"/>
    </row>
    <row r="6984" spans="2:16">
      <c r="B6984" s="351"/>
      <c r="C6984" s="435"/>
      <c r="D6984" s="399"/>
      <c r="E6984" s="400"/>
      <c r="G6984" s="401"/>
      <c r="H6984" s="401"/>
      <c r="I6984" s="401"/>
      <c r="J6984" s="194"/>
      <c r="K6984" s="194"/>
      <c r="L6984" s="195"/>
      <c r="M6984" s="196"/>
      <c r="N6984" s="197"/>
      <c r="O6984" s="197"/>
      <c r="P6984" s="231"/>
    </row>
    <row r="6985" spans="2:16">
      <c r="B6985" s="351"/>
      <c r="C6985" s="435"/>
      <c r="D6985" s="399"/>
      <c r="E6985" s="400"/>
      <c r="G6985" s="401"/>
      <c r="H6985" s="401"/>
      <c r="I6985" s="401"/>
      <c r="J6985" s="194"/>
      <c r="K6985" s="194"/>
      <c r="L6985" s="195"/>
      <c r="M6985" s="196"/>
      <c r="N6985" s="197"/>
      <c r="O6985" s="197"/>
      <c r="P6985" s="231"/>
    </row>
    <row r="6986" spans="2:16">
      <c r="B6986" s="351"/>
      <c r="C6986" s="435"/>
      <c r="D6986" s="399"/>
      <c r="E6986" s="400"/>
      <c r="G6986" s="401"/>
      <c r="H6986" s="401"/>
      <c r="I6986" s="401"/>
      <c r="J6986" s="194"/>
      <c r="K6986" s="194"/>
      <c r="L6986" s="195"/>
      <c r="M6986" s="196"/>
      <c r="N6986" s="197"/>
      <c r="O6986" s="197"/>
      <c r="P6986" s="231"/>
    </row>
    <row r="6987" spans="2:16">
      <c r="B6987" s="351"/>
      <c r="C6987" s="435"/>
      <c r="D6987" s="399"/>
      <c r="E6987" s="400"/>
      <c r="G6987" s="401"/>
      <c r="H6987" s="401"/>
      <c r="I6987" s="401"/>
      <c r="J6987" s="194"/>
      <c r="K6987" s="194"/>
      <c r="L6987" s="195"/>
      <c r="M6987" s="196"/>
      <c r="N6987" s="197"/>
      <c r="O6987" s="197"/>
      <c r="P6987" s="231"/>
    </row>
    <row r="6988" spans="2:16">
      <c r="B6988" s="351"/>
      <c r="C6988" s="435"/>
      <c r="D6988" s="399"/>
      <c r="E6988" s="400"/>
      <c r="G6988" s="401"/>
      <c r="H6988" s="401"/>
      <c r="I6988" s="401"/>
      <c r="J6988" s="194"/>
      <c r="K6988" s="194"/>
      <c r="L6988" s="195"/>
      <c r="M6988" s="196"/>
      <c r="N6988" s="197"/>
      <c r="O6988" s="197"/>
      <c r="P6988" s="231"/>
    </row>
    <row r="6989" spans="2:16">
      <c r="B6989" s="351"/>
      <c r="C6989" s="435"/>
      <c r="D6989" s="399"/>
      <c r="E6989" s="400"/>
      <c r="G6989" s="401"/>
      <c r="H6989" s="401"/>
      <c r="I6989" s="401"/>
      <c r="J6989" s="194"/>
      <c r="K6989" s="194"/>
      <c r="L6989" s="195"/>
      <c r="M6989" s="196"/>
      <c r="N6989" s="197"/>
      <c r="O6989" s="197"/>
      <c r="P6989" s="231"/>
    </row>
    <row r="6990" spans="2:16">
      <c r="B6990" s="351"/>
      <c r="C6990" s="435"/>
      <c r="D6990" s="399"/>
      <c r="E6990" s="400"/>
      <c r="G6990" s="401"/>
      <c r="H6990" s="401"/>
      <c r="I6990" s="401"/>
      <c r="J6990" s="194"/>
      <c r="K6990" s="194"/>
      <c r="L6990" s="195"/>
      <c r="M6990" s="196"/>
      <c r="N6990" s="197"/>
      <c r="O6990" s="197"/>
      <c r="P6990" s="231"/>
    </row>
    <row r="6991" spans="2:16">
      <c r="B6991" s="351"/>
      <c r="C6991" s="435"/>
      <c r="D6991" s="399"/>
      <c r="E6991" s="400"/>
      <c r="G6991" s="401"/>
      <c r="H6991" s="401"/>
      <c r="I6991" s="401"/>
      <c r="J6991" s="194"/>
      <c r="K6991" s="194"/>
      <c r="L6991" s="195"/>
      <c r="M6991" s="196"/>
      <c r="N6991" s="197"/>
      <c r="O6991" s="197"/>
      <c r="P6991" s="231"/>
    </row>
    <row r="6992" spans="2:16">
      <c r="B6992" s="351"/>
      <c r="C6992" s="435"/>
      <c r="D6992" s="399"/>
      <c r="E6992" s="400"/>
      <c r="G6992" s="401"/>
      <c r="H6992" s="401"/>
      <c r="I6992" s="401"/>
      <c r="J6992" s="194"/>
      <c r="K6992" s="194"/>
      <c r="L6992" s="195"/>
      <c r="M6992" s="196"/>
      <c r="N6992" s="197"/>
      <c r="O6992" s="197"/>
      <c r="P6992" s="231"/>
    </row>
    <row r="6993" spans="2:16">
      <c r="B6993" s="351"/>
      <c r="C6993" s="435"/>
      <c r="D6993" s="399"/>
      <c r="E6993" s="400"/>
      <c r="G6993" s="401"/>
      <c r="H6993" s="401"/>
      <c r="I6993" s="401"/>
      <c r="J6993" s="194"/>
      <c r="K6993" s="194"/>
      <c r="L6993" s="195"/>
      <c r="M6993" s="196"/>
      <c r="N6993" s="197"/>
      <c r="O6993" s="197"/>
      <c r="P6993" s="231"/>
    </row>
    <row r="6994" spans="2:16">
      <c r="B6994" s="351"/>
      <c r="C6994" s="435"/>
      <c r="D6994" s="399"/>
      <c r="E6994" s="400"/>
      <c r="G6994" s="401"/>
      <c r="H6994" s="401"/>
      <c r="I6994" s="401"/>
      <c r="J6994" s="194"/>
      <c r="K6994" s="194"/>
      <c r="L6994" s="195"/>
      <c r="M6994" s="196"/>
      <c r="N6994" s="197"/>
      <c r="O6994" s="197"/>
      <c r="P6994" s="231"/>
    </row>
    <row r="6995" spans="2:16">
      <c r="B6995" s="351"/>
      <c r="C6995" s="435"/>
      <c r="D6995" s="399"/>
      <c r="E6995" s="400"/>
      <c r="G6995" s="401"/>
      <c r="H6995" s="401"/>
      <c r="I6995" s="401"/>
      <c r="J6995" s="194"/>
      <c r="K6995" s="194"/>
      <c r="L6995" s="195"/>
      <c r="M6995" s="196"/>
      <c r="N6995" s="197"/>
      <c r="O6995" s="197"/>
      <c r="P6995" s="231"/>
    </row>
    <row r="6996" spans="2:16">
      <c r="B6996" s="351"/>
      <c r="C6996" s="435"/>
      <c r="D6996" s="399"/>
      <c r="E6996" s="400"/>
      <c r="G6996" s="401"/>
      <c r="H6996" s="401"/>
      <c r="I6996" s="401"/>
      <c r="J6996" s="194"/>
      <c r="K6996" s="194"/>
      <c r="L6996" s="195"/>
      <c r="M6996" s="196"/>
      <c r="N6996" s="197"/>
      <c r="O6996" s="197"/>
      <c r="P6996" s="231"/>
    </row>
    <row r="6997" spans="2:16">
      <c r="B6997" s="351"/>
      <c r="C6997" s="435"/>
      <c r="D6997" s="399"/>
      <c r="E6997" s="400"/>
      <c r="G6997" s="401"/>
      <c r="H6997" s="401"/>
      <c r="I6997" s="401"/>
      <c r="J6997" s="194"/>
      <c r="K6997" s="194"/>
      <c r="L6997" s="195"/>
      <c r="M6997" s="196"/>
      <c r="N6997" s="197"/>
      <c r="O6997" s="197"/>
      <c r="P6997" s="231"/>
    </row>
    <row r="6998" spans="2:16">
      <c r="B6998" s="351"/>
      <c r="C6998" s="435"/>
      <c r="D6998" s="399"/>
      <c r="E6998" s="400"/>
      <c r="G6998" s="401"/>
      <c r="H6998" s="401"/>
      <c r="I6998" s="401"/>
      <c r="J6998" s="194"/>
      <c r="K6998" s="194"/>
      <c r="L6998" s="195"/>
      <c r="M6998" s="196"/>
      <c r="N6998" s="197"/>
      <c r="O6998" s="197"/>
      <c r="P6998" s="231"/>
    </row>
    <row r="6999" spans="2:16">
      <c r="B6999" s="351"/>
      <c r="C6999" s="435"/>
      <c r="D6999" s="399"/>
      <c r="E6999" s="400"/>
      <c r="G6999" s="401"/>
      <c r="H6999" s="401"/>
      <c r="I6999" s="401"/>
      <c r="J6999" s="194"/>
      <c r="K6999" s="194"/>
      <c r="L6999" s="195"/>
      <c r="M6999" s="196"/>
      <c r="N6999" s="197"/>
      <c r="O6999" s="197"/>
      <c r="P6999" s="231"/>
    </row>
    <row r="7000" spans="2:16">
      <c r="B7000" s="351"/>
      <c r="C7000" s="435"/>
      <c r="D7000" s="399"/>
      <c r="E7000" s="400"/>
      <c r="G7000" s="401"/>
      <c r="H7000" s="401"/>
      <c r="I7000" s="401"/>
      <c r="J7000" s="194"/>
      <c r="K7000" s="194"/>
      <c r="L7000" s="195"/>
      <c r="M7000" s="196"/>
      <c r="N7000" s="197"/>
      <c r="O7000" s="197"/>
      <c r="P7000" s="231"/>
    </row>
    <row r="7001" spans="2:16">
      <c r="B7001" s="351"/>
      <c r="C7001" s="435"/>
      <c r="D7001" s="399"/>
      <c r="E7001" s="400"/>
      <c r="G7001" s="401"/>
      <c r="H7001" s="401"/>
      <c r="I7001" s="401"/>
      <c r="J7001" s="194"/>
      <c r="K7001" s="194"/>
      <c r="L7001" s="195"/>
      <c r="M7001" s="196"/>
      <c r="N7001" s="197"/>
      <c r="O7001" s="197"/>
      <c r="P7001" s="231"/>
    </row>
    <row r="7002" spans="2:16">
      <c r="B7002" s="351"/>
      <c r="C7002" s="435"/>
      <c r="D7002" s="399"/>
      <c r="E7002" s="400"/>
      <c r="G7002" s="401"/>
      <c r="H7002" s="401"/>
      <c r="I7002" s="401"/>
      <c r="J7002" s="194"/>
      <c r="K7002" s="194"/>
      <c r="L7002" s="195"/>
      <c r="M7002" s="196"/>
      <c r="N7002" s="197"/>
      <c r="O7002" s="197"/>
      <c r="P7002" s="231"/>
    </row>
    <row r="7003" spans="2:16">
      <c r="B7003" s="351"/>
      <c r="C7003" s="435"/>
      <c r="D7003" s="399"/>
      <c r="E7003" s="400"/>
      <c r="G7003" s="401"/>
      <c r="H7003" s="401"/>
      <c r="I7003" s="401"/>
      <c r="J7003" s="194"/>
      <c r="K7003" s="194"/>
      <c r="L7003" s="195"/>
      <c r="M7003" s="196"/>
      <c r="N7003" s="197"/>
      <c r="O7003" s="197"/>
      <c r="P7003" s="231"/>
    </row>
    <row r="7004" spans="2:16">
      <c r="B7004" s="351"/>
      <c r="C7004" s="435"/>
      <c r="D7004" s="399"/>
      <c r="E7004" s="400"/>
      <c r="G7004" s="401"/>
      <c r="H7004" s="401"/>
      <c r="I7004" s="401"/>
      <c r="J7004" s="194"/>
      <c r="K7004" s="194"/>
      <c r="L7004" s="195"/>
      <c r="M7004" s="196"/>
      <c r="N7004" s="197"/>
      <c r="O7004" s="197"/>
      <c r="P7004" s="231"/>
    </row>
    <row r="7005" spans="2:16">
      <c r="B7005" s="351"/>
      <c r="C7005" s="435"/>
      <c r="D7005" s="399"/>
      <c r="E7005" s="400"/>
      <c r="G7005" s="401"/>
      <c r="H7005" s="401"/>
      <c r="I7005" s="401"/>
      <c r="J7005" s="194"/>
      <c r="K7005" s="194"/>
      <c r="L7005" s="195"/>
      <c r="M7005" s="196"/>
      <c r="N7005" s="197"/>
      <c r="O7005" s="197"/>
      <c r="P7005" s="231"/>
    </row>
    <row r="7006" spans="2:16">
      <c r="B7006" s="351"/>
      <c r="C7006" s="435"/>
      <c r="D7006" s="399"/>
      <c r="E7006" s="400"/>
      <c r="G7006" s="401"/>
      <c r="H7006" s="401"/>
      <c r="I7006" s="401"/>
      <c r="J7006" s="194"/>
      <c r="K7006" s="194"/>
      <c r="L7006" s="195"/>
      <c r="M7006" s="196"/>
      <c r="N7006" s="197"/>
      <c r="O7006" s="197"/>
      <c r="P7006" s="231"/>
    </row>
    <row r="7007" spans="2:16">
      <c r="B7007" s="351"/>
      <c r="C7007" s="435"/>
      <c r="D7007" s="399"/>
      <c r="E7007" s="400"/>
      <c r="G7007" s="401"/>
      <c r="H7007" s="401"/>
      <c r="I7007" s="401"/>
      <c r="J7007" s="194"/>
      <c r="K7007" s="194"/>
      <c r="L7007" s="195"/>
      <c r="M7007" s="196"/>
      <c r="N7007" s="197"/>
      <c r="O7007" s="197"/>
      <c r="P7007" s="231"/>
    </row>
    <row r="7008" spans="2:16">
      <c r="B7008" s="351"/>
      <c r="C7008" s="435"/>
      <c r="D7008" s="399"/>
      <c r="E7008" s="400"/>
      <c r="G7008" s="401"/>
      <c r="H7008" s="401"/>
      <c r="I7008" s="401"/>
      <c r="J7008" s="194"/>
      <c r="K7008" s="194"/>
      <c r="L7008" s="195"/>
      <c r="M7008" s="196"/>
      <c r="N7008" s="197"/>
      <c r="O7008" s="197"/>
      <c r="P7008" s="231"/>
    </row>
    <row r="7009" spans="2:16">
      <c r="B7009" s="351"/>
      <c r="C7009" s="435"/>
      <c r="D7009" s="399"/>
      <c r="E7009" s="400"/>
      <c r="G7009" s="401"/>
      <c r="H7009" s="401"/>
      <c r="I7009" s="401"/>
      <c r="J7009" s="194"/>
      <c r="K7009" s="194"/>
      <c r="L7009" s="195"/>
      <c r="M7009" s="196"/>
      <c r="N7009" s="197"/>
      <c r="O7009" s="197"/>
      <c r="P7009" s="231"/>
    </row>
    <row r="7010" spans="2:16">
      <c r="B7010" s="351"/>
      <c r="C7010" s="435"/>
      <c r="D7010" s="399"/>
      <c r="E7010" s="400"/>
      <c r="G7010" s="401"/>
      <c r="H7010" s="401"/>
      <c r="I7010" s="401"/>
      <c r="J7010" s="194"/>
      <c r="K7010" s="194"/>
      <c r="L7010" s="195"/>
      <c r="M7010" s="196"/>
      <c r="N7010" s="197"/>
      <c r="O7010" s="197"/>
      <c r="P7010" s="231"/>
    </row>
    <row r="7011" spans="2:16">
      <c r="B7011" s="351"/>
      <c r="C7011" s="435"/>
      <c r="D7011" s="399"/>
      <c r="E7011" s="400"/>
      <c r="G7011" s="401"/>
      <c r="H7011" s="401"/>
      <c r="I7011" s="401"/>
      <c r="J7011" s="194"/>
      <c r="K7011" s="194"/>
      <c r="L7011" s="195"/>
      <c r="M7011" s="196"/>
      <c r="N7011" s="197"/>
      <c r="O7011" s="197"/>
      <c r="P7011" s="231"/>
    </row>
    <row r="7012" spans="2:16">
      <c r="B7012" s="351"/>
      <c r="C7012" s="435"/>
      <c r="D7012" s="399"/>
      <c r="E7012" s="400"/>
      <c r="G7012" s="401"/>
      <c r="H7012" s="401"/>
      <c r="I7012" s="401"/>
      <c r="J7012" s="194"/>
      <c r="K7012" s="194"/>
      <c r="L7012" s="195"/>
      <c r="M7012" s="196"/>
      <c r="N7012" s="197"/>
      <c r="O7012" s="197"/>
      <c r="P7012" s="231"/>
    </row>
    <row r="7013" spans="2:16">
      <c r="B7013" s="351"/>
      <c r="C7013" s="435"/>
      <c r="D7013" s="399"/>
      <c r="E7013" s="400"/>
      <c r="G7013" s="401"/>
      <c r="H7013" s="401"/>
      <c r="I7013" s="401"/>
      <c r="J7013" s="194"/>
      <c r="K7013" s="194"/>
      <c r="L7013" s="195"/>
      <c r="M7013" s="196"/>
      <c r="N7013" s="197"/>
      <c r="O7013" s="197"/>
      <c r="P7013" s="231"/>
    </row>
    <row r="7014" spans="2:16">
      <c r="B7014" s="351"/>
      <c r="C7014" s="435"/>
      <c r="D7014" s="399"/>
      <c r="E7014" s="400"/>
      <c r="G7014" s="401"/>
      <c r="H7014" s="401"/>
      <c r="I7014" s="401"/>
      <c r="J7014" s="194"/>
      <c r="K7014" s="194"/>
      <c r="L7014" s="195"/>
      <c r="M7014" s="196"/>
      <c r="N7014" s="197"/>
      <c r="O7014" s="197"/>
      <c r="P7014" s="231"/>
    </row>
    <row r="7015" spans="2:16">
      <c r="B7015" s="351"/>
      <c r="C7015" s="435"/>
      <c r="D7015" s="399"/>
      <c r="E7015" s="400"/>
      <c r="G7015" s="401"/>
      <c r="H7015" s="401"/>
      <c r="I7015" s="401"/>
      <c r="J7015" s="194"/>
      <c r="K7015" s="194"/>
      <c r="L7015" s="195"/>
      <c r="M7015" s="196"/>
      <c r="N7015" s="197"/>
      <c r="O7015" s="197"/>
      <c r="P7015" s="231"/>
    </row>
    <row r="7016" spans="2:16">
      <c r="B7016" s="351"/>
      <c r="C7016" s="435"/>
      <c r="D7016" s="399"/>
      <c r="E7016" s="400"/>
      <c r="G7016" s="401"/>
      <c r="H7016" s="401"/>
      <c r="I7016" s="401"/>
      <c r="J7016" s="194"/>
      <c r="K7016" s="194"/>
      <c r="L7016" s="195"/>
      <c r="M7016" s="196"/>
      <c r="N7016" s="197"/>
      <c r="O7016" s="197"/>
      <c r="P7016" s="231"/>
    </row>
    <row r="7017" spans="2:16">
      <c r="B7017" s="351"/>
      <c r="C7017" s="435"/>
      <c r="D7017" s="399"/>
      <c r="E7017" s="400"/>
      <c r="G7017" s="401"/>
      <c r="H7017" s="401"/>
      <c r="I7017" s="401"/>
      <c r="J7017" s="194"/>
      <c r="K7017" s="194"/>
      <c r="L7017" s="195"/>
      <c r="M7017" s="196"/>
      <c r="N7017" s="197"/>
      <c r="O7017" s="197"/>
      <c r="P7017" s="231"/>
    </row>
    <row r="7018" spans="2:16">
      <c r="B7018" s="351"/>
      <c r="C7018" s="435"/>
      <c r="D7018" s="399"/>
      <c r="E7018" s="400"/>
      <c r="G7018" s="401"/>
      <c r="H7018" s="401"/>
      <c r="I7018" s="401"/>
      <c r="J7018" s="194"/>
      <c r="K7018" s="194"/>
      <c r="L7018" s="195"/>
      <c r="M7018" s="196"/>
      <c r="N7018" s="197"/>
      <c r="O7018" s="197"/>
      <c r="P7018" s="231"/>
    </row>
    <row r="7019" spans="2:16">
      <c r="B7019" s="351"/>
      <c r="C7019" s="435"/>
      <c r="D7019" s="399"/>
      <c r="E7019" s="400"/>
      <c r="G7019" s="401"/>
      <c r="H7019" s="401"/>
      <c r="I7019" s="401"/>
      <c r="J7019" s="194"/>
      <c r="K7019" s="194"/>
      <c r="L7019" s="195"/>
      <c r="M7019" s="196"/>
      <c r="N7019" s="197"/>
      <c r="O7019" s="197"/>
      <c r="P7019" s="231"/>
    </row>
    <row r="7020" spans="2:16">
      <c r="B7020" s="351"/>
      <c r="C7020" s="435"/>
      <c r="D7020" s="399"/>
      <c r="E7020" s="400"/>
      <c r="G7020" s="401"/>
      <c r="H7020" s="401"/>
      <c r="I7020" s="401"/>
      <c r="J7020" s="194"/>
      <c r="K7020" s="194"/>
      <c r="L7020" s="195"/>
      <c r="M7020" s="196"/>
      <c r="N7020" s="197"/>
      <c r="O7020" s="197"/>
      <c r="P7020" s="231"/>
    </row>
    <row r="7021" spans="2:16">
      <c r="B7021" s="351"/>
      <c r="C7021" s="435"/>
      <c r="D7021" s="399"/>
      <c r="E7021" s="400"/>
      <c r="G7021" s="401"/>
      <c r="H7021" s="401"/>
      <c r="I7021" s="401"/>
      <c r="J7021" s="194"/>
      <c r="K7021" s="194"/>
      <c r="L7021" s="195"/>
      <c r="M7021" s="196"/>
      <c r="N7021" s="197"/>
      <c r="O7021" s="197"/>
      <c r="P7021" s="231"/>
    </row>
    <row r="7022" spans="2:16">
      <c r="B7022" s="351"/>
      <c r="C7022" s="435"/>
      <c r="D7022" s="399"/>
      <c r="E7022" s="400"/>
      <c r="G7022" s="401"/>
      <c r="H7022" s="401"/>
      <c r="I7022" s="401"/>
      <c r="J7022" s="194"/>
      <c r="K7022" s="194"/>
      <c r="L7022" s="195"/>
      <c r="M7022" s="196"/>
      <c r="N7022" s="197"/>
      <c r="O7022" s="197"/>
      <c r="P7022" s="231"/>
    </row>
    <row r="7023" spans="2:16">
      <c r="B7023" s="351"/>
      <c r="C7023" s="435"/>
      <c r="D7023" s="399"/>
      <c r="E7023" s="400"/>
      <c r="G7023" s="401"/>
      <c r="H7023" s="401"/>
      <c r="I7023" s="401"/>
      <c r="J7023" s="194"/>
      <c r="K7023" s="194"/>
      <c r="L7023" s="195"/>
      <c r="M7023" s="196"/>
      <c r="N7023" s="197"/>
      <c r="O7023" s="197"/>
      <c r="P7023" s="231"/>
    </row>
    <row r="7024" spans="2:16">
      <c r="B7024" s="351"/>
      <c r="C7024" s="435"/>
      <c r="D7024" s="399"/>
      <c r="E7024" s="400"/>
      <c r="G7024" s="401"/>
      <c r="H7024" s="401"/>
      <c r="I7024" s="401"/>
      <c r="J7024" s="194"/>
      <c r="K7024" s="194"/>
      <c r="L7024" s="195"/>
      <c r="M7024" s="196"/>
      <c r="N7024" s="197"/>
      <c r="O7024" s="197"/>
      <c r="P7024" s="231"/>
    </row>
    <row r="7025" spans="2:16">
      <c r="B7025" s="351"/>
      <c r="C7025" s="435"/>
      <c r="D7025" s="399"/>
      <c r="E7025" s="400"/>
      <c r="G7025" s="401"/>
      <c r="H7025" s="401"/>
      <c r="I7025" s="401"/>
      <c r="J7025" s="194"/>
      <c r="K7025" s="194"/>
      <c r="L7025" s="195"/>
      <c r="M7025" s="196"/>
      <c r="N7025" s="197"/>
      <c r="O7025" s="197"/>
      <c r="P7025" s="231"/>
    </row>
    <row r="7026" spans="2:16">
      <c r="B7026" s="351"/>
      <c r="C7026" s="435"/>
      <c r="D7026" s="399"/>
      <c r="E7026" s="400"/>
      <c r="G7026" s="401"/>
      <c r="H7026" s="401"/>
      <c r="I7026" s="401"/>
      <c r="J7026" s="194"/>
      <c r="K7026" s="194"/>
      <c r="L7026" s="195"/>
      <c r="M7026" s="196"/>
      <c r="N7026" s="197"/>
      <c r="O7026" s="197"/>
      <c r="P7026" s="231"/>
    </row>
    <row r="7027" spans="2:16">
      <c r="B7027" s="351"/>
      <c r="C7027" s="435"/>
      <c r="D7027" s="399"/>
      <c r="E7027" s="400"/>
      <c r="G7027" s="401"/>
      <c r="H7027" s="401"/>
      <c r="I7027" s="401"/>
      <c r="J7027" s="194"/>
      <c r="K7027" s="194"/>
      <c r="L7027" s="195"/>
      <c r="M7027" s="196"/>
      <c r="N7027" s="197"/>
      <c r="O7027" s="197"/>
      <c r="P7027" s="231"/>
    </row>
    <row r="7028" spans="2:16">
      <c r="B7028" s="351"/>
      <c r="C7028" s="435"/>
      <c r="D7028" s="399"/>
      <c r="E7028" s="400"/>
      <c r="G7028" s="401"/>
      <c r="H7028" s="401"/>
      <c r="I7028" s="401"/>
      <c r="J7028" s="194"/>
      <c r="K7028" s="194"/>
      <c r="L7028" s="195"/>
      <c r="M7028" s="196"/>
      <c r="N7028" s="197"/>
      <c r="O7028" s="197"/>
      <c r="P7028" s="231"/>
    </row>
    <row r="7029" spans="2:16">
      <c r="B7029" s="351"/>
      <c r="C7029" s="435"/>
      <c r="D7029" s="399"/>
      <c r="E7029" s="400"/>
      <c r="G7029" s="401"/>
      <c r="H7029" s="401"/>
      <c r="I7029" s="401"/>
      <c r="J7029" s="194"/>
      <c r="K7029" s="194"/>
      <c r="L7029" s="195"/>
      <c r="M7029" s="196"/>
      <c r="N7029" s="197"/>
      <c r="O7029" s="197"/>
      <c r="P7029" s="231"/>
    </row>
    <row r="7030" spans="2:16">
      <c r="B7030" s="351"/>
      <c r="C7030" s="435"/>
      <c r="D7030" s="399"/>
      <c r="E7030" s="400"/>
      <c r="G7030" s="401"/>
      <c r="H7030" s="401"/>
      <c r="I7030" s="401"/>
      <c r="J7030" s="194"/>
      <c r="K7030" s="194"/>
      <c r="L7030" s="195"/>
      <c r="M7030" s="196"/>
      <c r="N7030" s="197"/>
      <c r="O7030" s="197"/>
      <c r="P7030" s="231"/>
    </row>
    <row r="7031" spans="2:16">
      <c r="B7031" s="351"/>
      <c r="C7031" s="435"/>
      <c r="D7031" s="399"/>
      <c r="E7031" s="400"/>
      <c r="G7031" s="401"/>
      <c r="H7031" s="401"/>
      <c r="I7031" s="401"/>
      <c r="J7031" s="194"/>
      <c r="K7031" s="194"/>
      <c r="L7031" s="195"/>
      <c r="M7031" s="196"/>
      <c r="N7031" s="197"/>
      <c r="O7031" s="197"/>
      <c r="P7031" s="231"/>
    </row>
    <row r="7032" spans="2:16">
      <c r="B7032" s="351"/>
      <c r="C7032" s="435"/>
      <c r="D7032" s="399"/>
      <c r="E7032" s="400"/>
      <c r="G7032" s="401"/>
      <c r="H7032" s="401"/>
      <c r="I7032" s="401"/>
      <c r="J7032" s="194"/>
      <c r="K7032" s="194"/>
      <c r="L7032" s="195"/>
      <c r="M7032" s="196"/>
      <c r="N7032" s="197"/>
      <c r="O7032" s="197"/>
      <c r="P7032" s="231"/>
    </row>
    <row r="7033" spans="2:16">
      <c r="B7033" s="351"/>
      <c r="C7033" s="435"/>
      <c r="D7033" s="399"/>
      <c r="E7033" s="400"/>
      <c r="G7033" s="401"/>
      <c r="H7033" s="401"/>
      <c r="I7033" s="401"/>
      <c r="J7033" s="194"/>
      <c r="K7033" s="194"/>
      <c r="L7033" s="195"/>
      <c r="M7033" s="196"/>
      <c r="N7033" s="197"/>
      <c r="O7033" s="197"/>
      <c r="P7033" s="231"/>
    </row>
    <row r="7034" spans="2:16">
      <c r="B7034" s="351"/>
      <c r="C7034" s="435"/>
      <c r="D7034" s="399"/>
      <c r="E7034" s="400"/>
      <c r="G7034" s="401"/>
      <c r="H7034" s="401"/>
      <c r="I7034" s="401"/>
      <c r="J7034" s="194"/>
      <c r="K7034" s="194"/>
      <c r="L7034" s="195"/>
      <c r="M7034" s="196"/>
      <c r="N7034" s="197"/>
      <c r="O7034" s="197"/>
      <c r="P7034" s="231"/>
    </row>
    <row r="7035" spans="2:16">
      <c r="B7035" s="351"/>
      <c r="C7035" s="435"/>
      <c r="D7035" s="399"/>
      <c r="E7035" s="400"/>
      <c r="G7035" s="401"/>
      <c r="H7035" s="401"/>
      <c r="I7035" s="401"/>
      <c r="J7035" s="194"/>
      <c r="K7035" s="194"/>
      <c r="L7035" s="195"/>
      <c r="M7035" s="196"/>
      <c r="N7035" s="197"/>
      <c r="O7035" s="197"/>
      <c r="P7035" s="231"/>
    </row>
    <row r="7036" spans="2:16">
      <c r="B7036" s="351"/>
      <c r="C7036" s="435"/>
      <c r="D7036" s="399"/>
      <c r="E7036" s="400"/>
      <c r="G7036" s="401"/>
      <c r="H7036" s="401"/>
      <c r="I7036" s="401"/>
      <c r="J7036" s="194"/>
      <c r="K7036" s="194"/>
      <c r="L7036" s="195"/>
      <c r="M7036" s="196"/>
      <c r="N7036" s="197"/>
      <c r="O7036" s="197"/>
      <c r="P7036" s="231"/>
    </row>
    <row r="7037" spans="2:16">
      <c r="B7037" s="351"/>
      <c r="C7037" s="435"/>
      <c r="D7037" s="399"/>
      <c r="E7037" s="400"/>
      <c r="G7037" s="401"/>
      <c r="H7037" s="401"/>
      <c r="I7037" s="401"/>
      <c r="J7037" s="194"/>
      <c r="K7037" s="194"/>
      <c r="L7037" s="195"/>
      <c r="M7037" s="196"/>
      <c r="N7037" s="197"/>
      <c r="O7037" s="197"/>
      <c r="P7037" s="231"/>
    </row>
    <row r="7038" spans="2:16">
      <c r="B7038" s="351"/>
      <c r="C7038" s="435"/>
      <c r="D7038" s="399"/>
      <c r="E7038" s="400"/>
      <c r="G7038" s="401"/>
      <c r="H7038" s="401"/>
      <c r="I7038" s="401"/>
      <c r="J7038" s="194"/>
      <c r="K7038" s="194"/>
      <c r="L7038" s="195"/>
      <c r="M7038" s="196"/>
      <c r="N7038" s="197"/>
      <c r="O7038" s="197"/>
      <c r="P7038" s="231"/>
    </row>
    <row r="7039" spans="2:16">
      <c r="B7039" s="351"/>
      <c r="C7039" s="435"/>
      <c r="D7039" s="399"/>
      <c r="E7039" s="400"/>
      <c r="G7039" s="401"/>
      <c r="H7039" s="401"/>
      <c r="I7039" s="401"/>
      <c r="J7039" s="194"/>
      <c r="K7039" s="194"/>
      <c r="L7039" s="195"/>
      <c r="M7039" s="196"/>
      <c r="N7039" s="197"/>
      <c r="O7039" s="197"/>
      <c r="P7039" s="231"/>
    </row>
    <row r="7040" spans="2:16">
      <c r="B7040" s="351"/>
      <c r="C7040" s="435"/>
      <c r="D7040" s="399"/>
      <c r="E7040" s="400"/>
      <c r="G7040" s="401"/>
      <c r="H7040" s="401"/>
      <c r="I7040" s="401"/>
      <c r="J7040" s="194"/>
      <c r="K7040" s="194"/>
      <c r="L7040" s="195"/>
      <c r="M7040" s="196"/>
      <c r="N7040" s="197"/>
      <c r="O7040" s="197"/>
      <c r="P7040" s="231"/>
    </row>
    <row r="7041" spans="2:16">
      <c r="B7041" s="351"/>
      <c r="C7041" s="435"/>
      <c r="D7041" s="399"/>
      <c r="E7041" s="400"/>
      <c r="G7041" s="401"/>
      <c r="H7041" s="401"/>
      <c r="I7041" s="401"/>
      <c r="J7041" s="194"/>
      <c r="K7041" s="194"/>
      <c r="L7041" s="195"/>
      <c r="M7041" s="196"/>
      <c r="N7041" s="197"/>
      <c r="O7041" s="197"/>
      <c r="P7041" s="231"/>
    </row>
    <row r="7042" spans="2:16">
      <c r="B7042" s="351"/>
      <c r="C7042" s="435"/>
      <c r="D7042" s="399"/>
      <c r="E7042" s="400"/>
      <c r="G7042" s="401"/>
      <c r="H7042" s="401"/>
      <c r="I7042" s="401"/>
      <c r="J7042" s="194"/>
      <c r="K7042" s="194"/>
      <c r="L7042" s="195"/>
      <c r="M7042" s="196"/>
      <c r="N7042" s="197"/>
      <c r="O7042" s="197"/>
      <c r="P7042" s="231"/>
    </row>
    <row r="7043" spans="2:16">
      <c r="B7043" s="351"/>
      <c r="C7043" s="435"/>
      <c r="D7043" s="399"/>
      <c r="E7043" s="400"/>
      <c r="G7043" s="401"/>
      <c r="H7043" s="401"/>
      <c r="I7043" s="401"/>
      <c r="J7043" s="194"/>
      <c r="K7043" s="194"/>
      <c r="L7043" s="195"/>
      <c r="M7043" s="196"/>
      <c r="N7043" s="197"/>
      <c r="O7043" s="197"/>
      <c r="P7043" s="231"/>
    </row>
    <row r="7044" spans="2:16">
      <c r="B7044" s="351"/>
      <c r="C7044" s="435"/>
      <c r="D7044" s="399"/>
      <c r="E7044" s="400"/>
      <c r="G7044" s="401"/>
      <c r="H7044" s="401"/>
      <c r="I7044" s="401"/>
      <c r="J7044" s="194"/>
      <c r="K7044" s="194"/>
      <c r="L7044" s="195"/>
      <c r="M7044" s="196"/>
      <c r="N7044" s="197"/>
      <c r="O7044" s="197"/>
      <c r="P7044" s="231"/>
    </row>
    <row r="7045" spans="2:16">
      <c r="B7045" s="351"/>
      <c r="C7045" s="435"/>
      <c r="D7045" s="399"/>
      <c r="E7045" s="400"/>
      <c r="G7045" s="401"/>
      <c r="H7045" s="401"/>
      <c r="I7045" s="401"/>
      <c r="J7045" s="194"/>
      <c r="K7045" s="194"/>
      <c r="L7045" s="195"/>
      <c r="M7045" s="196"/>
      <c r="N7045" s="197"/>
      <c r="O7045" s="197"/>
      <c r="P7045" s="231"/>
    </row>
    <row r="7046" spans="2:16">
      <c r="B7046" s="351"/>
      <c r="C7046" s="435"/>
      <c r="D7046" s="399"/>
      <c r="E7046" s="400"/>
      <c r="G7046" s="401"/>
      <c r="H7046" s="401"/>
      <c r="I7046" s="401"/>
      <c r="J7046" s="194"/>
      <c r="K7046" s="194"/>
      <c r="L7046" s="195"/>
      <c r="M7046" s="196"/>
      <c r="N7046" s="197"/>
      <c r="O7046" s="197"/>
      <c r="P7046" s="231"/>
    </row>
    <row r="7047" spans="2:16">
      <c r="B7047" s="351"/>
      <c r="C7047" s="435"/>
      <c r="D7047" s="399"/>
      <c r="E7047" s="400"/>
      <c r="G7047" s="401"/>
      <c r="H7047" s="401"/>
      <c r="I7047" s="401"/>
      <c r="J7047" s="194"/>
      <c r="K7047" s="194"/>
      <c r="L7047" s="195"/>
      <c r="M7047" s="196"/>
      <c r="N7047" s="197"/>
      <c r="O7047" s="197"/>
      <c r="P7047" s="231"/>
    </row>
    <row r="7048" spans="2:16">
      <c r="B7048" s="351"/>
      <c r="C7048" s="435"/>
      <c r="D7048" s="399"/>
      <c r="E7048" s="400"/>
      <c r="G7048" s="401"/>
      <c r="H7048" s="401"/>
      <c r="I7048" s="401"/>
      <c r="J7048" s="194"/>
      <c r="K7048" s="194"/>
      <c r="L7048" s="195"/>
      <c r="M7048" s="196"/>
      <c r="N7048" s="197"/>
      <c r="O7048" s="197"/>
      <c r="P7048" s="231"/>
    </row>
    <row r="7049" spans="2:16">
      <c r="B7049" s="351"/>
      <c r="C7049" s="435"/>
      <c r="D7049" s="399"/>
      <c r="E7049" s="400"/>
      <c r="G7049" s="401"/>
      <c r="H7049" s="401"/>
      <c r="I7049" s="401"/>
      <c r="J7049" s="194"/>
      <c r="K7049" s="194"/>
      <c r="L7049" s="195"/>
      <c r="M7049" s="196"/>
      <c r="N7049" s="197"/>
      <c r="O7049" s="197"/>
      <c r="P7049" s="231"/>
    </row>
    <row r="7050" spans="2:16">
      <c r="B7050" s="351"/>
      <c r="C7050" s="435"/>
      <c r="D7050" s="399"/>
      <c r="E7050" s="400"/>
      <c r="G7050" s="401"/>
      <c r="H7050" s="401"/>
      <c r="I7050" s="401"/>
      <c r="J7050" s="194"/>
      <c r="K7050" s="194"/>
      <c r="L7050" s="195"/>
      <c r="M7050" s="196"/>
      <c r="N7050" s="197"/>
      <c r="O7050" s="197"/>
      <c r="P7050" s="231"/>
    </row>
    <row r="7051" spans="2:16">
      <c r="B7051" s="351"/>
      <c r="C7051" s="435"/>
      <c r="D7051" s="399"/>
      <c r="E7051" s="400"/>
      <c r="G7051" s="401"/>
      <c r="H7051" s="401"/>
      <c r="I7051" s="401"/>
      <c r="J7051" s="194"/>
      <c r="K7051" s="194"/>
      <c r="L7051" s="195"/>
      <c r="M7051" s="196"/>
      <c r="N7051" s="197"/>
      <c r="O7051" s="197"/>
      <c r="P7051" s="231"/>
    </row>
    <row r="7052" spans="2:16">
      <c r="B7052" s="351"/>
      <c r="C7052" s="435"/>
      <c r="D7052" s="399"/>
      <c r="E7052" s="400"/>
      <c r="G7052" s="401"/>
      <c r="H7052" s="401"/>
      <c r="I7052" s="401"/>
      <c r="J7052" s="194"/>
      <c r="K7052" s="194"/>
      <c r="L7052" s="195"/>
      <c r="M7052" s="196"/>
      <c r="N7052" s="197"/>
      <c r="O7052" s="197"/>
      <c r="P7052" s="231"/>
    </row>
    <row r="7053" spans="2:16">
      <c r="B7053" s="351"/>
      <c r="C7053" s="435"/>
      <c r="D7053" s="399"/>
      <c r="E7053" s="400"/>
      <c r="G7053" s="401"/>
      <c r="H7053" s="401"/>
      <c r="I7053" s="401"/>
      <c r="J7053" s="194"/>
      <c r="K7053" s="194"/>
      <c r="L7053" s="195"/>
      <c r="M7053" s="196"/>
      <c r="N7053" s="197"/>
      <c r="O7053" s="197"/>
      <c r="P7053" s="231"/>
    </row>
    <row r="7054" spans="2:16">
      <c r="B7054" s="351"/>
      <c r="C7054" s="435"/>
      <c r="D7054" s="399"/>
      <c r="E7054" s="400"/>
      <c r="G7054" s="401"/>
      <c r="H7054" s="401"/>
      <c r="I7054" s="401"/>
      <c r="J7054" s="194"/>
      <c r="K7054" s="194"/>
      <c r="L7054" s="195"/>
      <c r="M7054" s="196"/>
      <c r="N7054" s="197"/>
      <c r="O7054" s="197"/>
      <c r="P7054" s="231"/>
    </row>
    <row r="7055" spans="2:16">
      <c r="B7055" s="351"/>
      <c r="C7055" s="435"/>
      <c r="D7055" s="399"/>
      <c r="E7055" s="400"/>
      <c r="G7055" s="401"/>
      <c r="H7055" s="401"/>
      <c r="I7055" s="401"/>
      <c r="J7055" s="194"/>
      <c r="K7055" s="194"/>
      <c r="L7055" s="195"/>
      <c r="M7055" s="196"/>
      <c r="N7055" s="197"/>
      <c r="O7055" s="197"/>
      <c r="P7055" s="231"/>
    </row>
    <row r="7056" spans="2:16">
      <c r="B7056" s="351"/>
      <c r="C7056" s="435"/>
      <c r="D7056" s="399"/>
      <c r="E7056" s="400"/>
      <c r="G7056" s="401"/>
      <c r="H7056" s="401"/>
      <c r="I7056" s="401"/>
      <c r="J7056" s="194"/>
      <c r="K7056" s="194"/>
      <c r="L7056" s="195"/>
      <c r="M7056" s="196"/>
      <c r="N7056" s="197"/>
      <c r="O7056" s="197"/>
      <c r="P7056" s="231"/>
    </row>
    <row r="7057" spans="2:16">
      <c r="B7057" s="351"/>
      <c r="C7057" s="435"/>
      <c r="D7057" s="399"/>
      <c r="E7057" s="400"/>
      <c r="G7057" s="401"/>
      <c r="H7057" s="401"/>
      <c r="I7057" s="401"/>
      <c r="J7057" s="194"/>
      <c r="K7057" s="194"/>
      <c r="L7057" s="195"/>
      <c r="M7057" s="196"/>
      <c r="N7057" s="197"/>
      <c r="O7057" s="197"/>
      <c r="P7057" s="231"/>
    </row>
    <row r="7058" spans="2:16">
      <c r="B7058" s="351"/>
      <c r="C7058" s="435"/>
      <c r="D7058" s="399"/>
      <c r="E7058" s="400"/>
      <c r="G7058" s="401"/>
      <c r="H7058" s="401"/>
      <c r="I7058" s="401"/>
      <c r="J7058" s="194"/>
      <c r="K7058" s="194"/>
      <c r="L7058" s="195"/>
      <c r="M7058" s="196"/>
      <c r="N7058" s="197"/>
      <c r="O7058" s="197"/>
      <c r="P7058" s="231"/>
    </row>
    <row r="7059" spans="2:16">
      <c r="B7059" s="351"/>
      <c r="C7059" s="435"/>
      <c r="D7059" s="399"/>
      <c r="E7059" s="400"/>
      <c r="G7059" s="401"/>
      <c r="H7059" s="401"/>
      <c r="I7059" s="401"/>
      <c r="J7059" s="194"/>
      <c r="K7059" s="194"/>
      <c r="L7059" s="195"/>
      <c r="M7059" s="196"/>
      <c r="N7059" s="197"/>
      <c r="O7059" s="197"/>
      <c r="P7059" s="231"/>
    </row>
    <row r="7060" spans="2:16">
      <c r="B7060" s="351"/>
      <c r="C7060" s="435"/>
      <c r="D7060" s="399"/>
      <c r="E7060" s="400"/>
      <c r="G7060" s="401"/>
      <c r="H7060" s="401"/>
      <c r="I7060" s="401"/>
      <c r="J7060" s="194"/>
      <c r="K7060" s="194"/>
      <c r="L7060" s="195"/>
      <c r="M7060" s="196"/>
      <c r="N7060" s="197"/>
      <c r="O7060" s="197"/>
      <c r="P7060" s="231"/>
    </row>
    <row r="7061" spans="2:16">
      <c r="B7061" s="351"/>
      <c r="C7061" s="435"/>
      <c r="D7061" s="399"/>
      <c r="E7061" s="400"/>
      <c r="G7061" s="401"/>
      <c r="H7061" s="401"/>
      <c r="I7061" s="401"/>
      <c r="J7061" s="194"/>
      <c r="K7061" s="194"/>
      <c r="L7061" s="195"/>
      <c r="M7061" s="196"/>
      <c r="N7061" s="197"/>
      <c r="O7061" s="197"/>
      <c r="P7061" s="231"/>
    </row>
    <row r="7062" spans="2:16">
      <c r="B7062" s="351"/>
      <c r="C7062" s="435"/>
      <c r="D7062" s="399"/>
      <c r="E7062" s="400"/>
      <c r="G7062" s="401"/>
      <c r="H7062" s="401"/>
      <c r="I7062" s="401"/>
      <c r="J7062" s="194"/>
      <c r="K7062" s="194"/>
      <c r="L7062" s="195"/>
      <c r="M7062" s="196"/>
      <c r="N7062" s="197"/>
      <c r="O7062" s="197"/>
      <c r="P7062" s="231"/>
    </row>
    <row r="7063" spans="2:16">
      <c r="B7063" s="351"/>
      <c r="C7063" s="435"/>
      <c r="D7063" s="399"/>
      <c r="E7063" s="400"/>
      <c r="G7063" s="401"/>
      <c r="H7063" s="401"/>
      <c r="I7063" s="401"/>
      <c r="J7063" s="194"/>
      <c r="K7063" s="194"/>
      <c r="L7063" s="195"/>
      <c r="M7063" s="196"/>
      <c r="N7063" s="197"/>
      <c r="O7063" s="197"/>
      <c r="P7063" s="231"/>
    </row>
    <row r="7064" spans="2:16">
      <c r="B7064" s="351"/>
      <c r="C7064" s="435"/>
      <c r="D7064" s="399"/>
      <c r="E7064" s="400"/>
      <c r="G7064" s="401"/>
      <c r="H7064" s="401"/>
      <c r="I7064" s="401"/>
      <c r="J7064" s="194"/>
      <c r="K7064" s="194"/>
      <c r="L7064" s="195"/>
      <c r="M7064" s="196"/>
      <c r="N7064" s="197"/>
      <c r="O7064" s="197"/>
      <c r="P7064" s="231"/>
    </row>
    <row r="7065" spans="2:16">
      <c r="B7065" s="351"/>
      <c r="C7065" s="435"/>
      <c r="D7065" s="399"/>
      <c r="E7065" s="400"/>
      <c r="G7065" s="401"/>
      <c r="H7065" s="401"/>
      <c r="I7065" s="401"/>
      <c r="J7065" s="194"/>
      <c r="K7065" s="194"/>
      <c r="L7065" s="195"/>
      <c r="M7065" s="196"/>
      <c r="N7065" s="197"/>
      <c r="O7065" s="197"/>
      <c r="P7065" s="231"/>
    </row>
    <row r="7066" spans="2:16">
      <c r="B7066" s="351"/>
      <c r="C7066" s="435"/>
      <c r="D7066" s="399"/>
      <c r="E7066" s="400"/>
      <c r="G7066" s="401"/>
      <c r="H7066" s="401"/>
      <c r="I7066" s="401"/>
      <c r="J7066" s="194"/>
      <c r="K7066" s="194"/>
      <c r="L7066" s="195"/>
      <c r="M7066" s="196"/>
      <c r="N7066" s="197"/>
      <c r="O7066" s="197"/>
      <c r="P7066" s="231"/>
    </row>
    <row r="7067" spans="2:16">
      <c r="B7067" s="351"/>
      <c r="C7067" s="435"/>
      <c r="D7067" s="399"/>
      <c r="E7067" s="400"/>
      <c r="G7067" s="401"/>
      <c r="H7067" s="401"/>
      <c r="I7067" s="401"/>
      <c r="J7067" s="194"/>
      <c r="K7067" s="194"/>
      <c r="L7067" s="195"/>
      <c r="M7067" s="196"/>
      <c r="N7067" s="197"/>
      <c r="O7067" s="197"/>
      <c r="P7067" s="231"/>
    </row>
    <row r="7068" spans="2:16">
      <c r="B7068" s="351"/>
      <c r="C7068" s="435"/>
      <c r="D7068" s="399"/>
      <c r="E7068" s="400"/>
      <c r="G7068" s="401"/>
      <c r="H7068" s="401"/>
      <c r="I7068" s="401"/>
      <c r="J7068" s="194"/>
      <c r="K7068" s="194"/>
      <c r="L7068" s="195"/>
      <c r="M7068" s="196"/>
      <c r="N7068" s="197"/>
      <c r="O7068" s="197"/>
      <c r="P7068" s="231"/>
    </row>
    <row r="7069" spans="2:16">
      <c r="B7069" s="351"/>
      <c r="C7069" s="435"/>
      <c r="D7069" s="399"/>
      <c r="E7069" s="400"/>
      <c r="G7069" s="401"/>
      <c r="H7069" s="401"/>
      <c r="I7069" s="401"/>
      <c r="J7069" s="194"/>
      <c r="K7069" s="194"/>
      <c r="L7069" s="195"/>
      <c r="M7069" s="196"/>
      <c r="N7069" s="197"/>
      <c r="O7069" s="197"/>
      <c r="P7069" s="231"/>
    </row>
    <row r="7070" spans="2:16">
      <c r="B7070" s="351"/>
      <c r="C7070" s="435"/>
      <c r="D7070" s="399"/>
      <c r="E7070" s="400"/>
      <c r="G7070" s="401"/>
      <c r="H7070" s="401"/>
      <c r="I7070" s="401"/>
      <c r="J7070" s="194"/>
      <c r="K7070" s="194"/>
      <c r="L7070" s="195"/>
      <c r="M7070" s="196"/>
      <c r="N7070" s="197"/>
      <c r="O7070" s="197"/>
      <c r="P7070" s="231"/>
    </row>
    <row r="7071" spans="2:16">
      <c r="B7071" s="351"/>
      <c r="C7071" s="435"/>
      <c r="D7071" s="399"/>
      <c r="E7071" s="400"/>
      <c r="G7071" s="401"/>
      <c r="H7071" s="401"/>
      <c r="I7071" s="401"/>
      <c r="J7071" s="194"/>
      <c r="K7071" s="194"/>
      <c r="L7071" s="195"/>
      <c r="M7071" s="196"/>
      <c r="N7071" s="197"/>
      <c r="O7071" s="197"/>
      <c r="P7071" s="231"/>
    </row>
    <row r="7072" spans="2:16">
      <c r="B7072" s="351"/>
      <c r="C7072" s="435"/>
      <c r="D7072" s="399"/>
      <c r="E7072" s="400"/>
      <c r="G7072" s="401"/>
      <c r="H7072" s="401"/>
      <c r="I7072" s="401"/>
      <c r="J7072" s="194"/>
      <c r="K7072" s="194"/>
      <c r="L7072" s="195"/>
      <c r="M7072" s="196"/>
      <c r="N7072" s="197"/>
      <c r="O7072" s="197"/>
      <c r="P7072" s="231"/>
    </row>
    <row r="7073" spans="2:16">
      <c r="B7073" s="351"/>
      <c r="C7073" s="435"/>
      <c r="D7073" s="399"/>
      <c r="E7073" s="400"/>
      <c r="G7073" s="401"/>
      <c r="H7073" s="401"/>
      <c r="I7073" s="401"/>
      <c r="J7073" s="194"/>
      <c r="K7073" s="194"/>
      <c r="L7073" s="195"/>
      <c r="M7073" s="196"/>
      <c r="N7073" s="197"/>
      <c r="O7073" s="197"/>
      <c r="P7073" s="231"/>
    </row>
    <row r="7074" spans="2:16">
      <c r="B7074" s="351"/>
      <c r="C7074" s="435"/>
      <c r="D7074" s="399"/>
      <c r="E7074" s="400"/>
      <c r="G7074" s="401"/>
      <c r="H7074" s="401"/>
      <c r="I7074" s="401"/>
      <c r="J7074" s="194"/>
      <c r="K7074" s="194"/>
      <c r="L7074" s="195"/>
      <c r="M7074" s="196"/>
      <c r="N7074" s="197"/>
      <c r="O7074" s="197"/>
      <c r="P7074" s="231"/>
    </row>
    <row r="7075" spans="2:16">
      <c r="B7075" s="351"/>
      <c r="C7075" s="435"/>
      <c r="D7075" s="399"/>
      <c r="E7075" s="400"/>
      <c r="G7075" s="401"/>
      <c r="H7075" s="401"/>
      <c r="I7075" s="401"/>
      <c r="J7075" s="194"/>
      <c r="K7075" s="194"/>
      <c r="L7075" s="195"/>
      <c r="M7075" s="196"/>
      <c r="N7075" s="197"/>
      <c r="O7075" s="197"/>
      <c r="P7075" s="231"/>
    </row>
    <row r="7076" spans="2:16">
      <c r="B7076" s="351"/>
      <c r="C7076" s="435"/>
      <c r="D7076" s="399"/>
      <c r="E7076" s="400"/>
      <c r="G7076" s="401"/>
      <c r="H7076" s="401"/>
      <c r="I7076" s="401"/>
      <c r="J7076" s="194"/>
      <c r="K7076" s="194"/>
      <c r="L7076" s="195"/>
      <c r="M7076" s="196"/>
      <c r="N7076" s="197"/>
      <c r="O7076" s="197"/>
      <c r="P7076" s="231"/>
    </row>
    <row r="7077" spans="2:16">
      <c r="B7077" s="351"/>
      <c r="C7077" s="435"/>
      <c r="D7077" s="399"/>
      <c r="E7077" s="400"/>
      <c r="G7077" s="401"/>
      <c r="H7077" s="401"/>
      <c r="I7077" s="401"/>
      <c r="J7077" s="194"/>
      <c r="K7077" s="194"/>
      <c r="L7077" s="195"/>
      <c r="M7077" s="196"/>
      <c r="N7077" s="197"/>
      <c r="O7077" s="197"/>
      <c r="P7077" s="231"/>
    </row>
    <row r="7078" spans="2:16">
      <c r="B7078" s="351"/>
      <c r="C7078" s="435"/>
      <c r="D7078" s="399"/>
      <c r="E7078" s="400"/>
      <c r="G7078" s="401"/>
      <c r="H7078" s="401"/>
      <c r="I7078" s="401"/>
      <c r="J7078" s="194"/>
      <c r="K7078" s="194"/>
      <c r="L7078" s="195"/>
      <c r="M7078" s="196"/>
      <c r="N7078" s="197"/>
      <c r="O7078" s="197"/>
      <c r="P7078" s="231"/>
    </row>
    <row r="7079" spans="2:16">
      <c r="B7079" s="351"/>
      <c r="C7079" s="435"/>
      <c r="D7079" s="399"/>
      <c r="E7079" s="400"/>
      <c r="G7079" s="401"/>
      <c r="H7079" s="401"/>
      <c r="I7079" s="401"/>
      <c r="J7079" s="194"/>
      <c r="K7079" s="194"/>
      <c r="L7079" s="195"/>
      <c r="M7079" s="196"/>
      <c r="N7079" s="197"/>
      <c r="O7079" s="197"/>
      <c r="P7079" s="231"/>
    </row>
    <row r="7080" spans="2:16">
      <c r="B7080" s="351"/>
      <c r="C7080" s="435"/>
      <c r="D7080" s="399"/>
      <c r="E7080" s="400"/>
      <c r="G7080" s="401"/>
      <c r="H7080" s="401"/>
      <c r="I7080" s="401"/>
      <c r="J7080" s="194"/>
      <c r="K7080" s="194"/>
      <c r="L7080" s="195"/>
      <c r="M7080" s="196"/>
      <c r="N7080" s="197"/>
      <c r="O7080" s="197"/>
      <c r="P7080" s="231"/>
    </row>
    <row r="7081" spans="2:16">
      <c r="B7081" s="351"/>
      <c r="C7081" s="435"/>
      <c r="D7081" s="399"/>
      <c r="E7081" s="400"/>
      <c r="G7081" s="401"/>
      <c r="H7081" s="401"/>
      <c r="I7081" s="401"/>
      <c r="J7081" s="194"/>
      <c r="K7081" s="194"/>
      <c r="L7081" s="195"/>
      <c r="M7081" s="196"/>
      <c r="N7081" s="197"/>
      <c r="O7081" s="197"/>
      <c r="P7081" s="231"/>
    </row>
    <row r="7082" spans="2:16">
      <c r="B7082" s="351"/>
      <c r="C7082" s="435"/>
      <c r="D7082" s="399"/>
      <c r="E7082" s="400"/>
      <c r="G7082" s="401"/>
      <c r="H7082" s="401"/>
      <c r="I7082" s="401"/>
      <c r="J7082" s="194"/>
      <c r="K7082" s="194"/>
      <c r="L7082" s="195"/>
      <c r="M7082" s="196"/>
      <c r="N7082" s="197"/>
      <c r="O7082" s="197"/>
      <c r="P7082" s="231"/>
    </row>
    <row r="7083" spans="2:16">
      <c r="B7083" s="351"/>
      <c r="C7083" s="435"/>
      <c r="D7083" s="399"/>
      <c r="E7083" s="400"/>
      <c r="G7083" s="401"/>
      <c r="H7083" s="401"/>
      <c r="I7083" s="401"/>
      <c r="J7083" s="194"/>
      <c r="K7083" s="194"/>
      <c r="L7083" s="195"/>
      <c r="M7083" s="196"/>
      <c r="N7083" s="197"/>
      <c r="O7083" s="197"/>
      <c r="P7083" s="231"/>
    </row>
    <row r="7084" spans="2:16">
      <c r="B7084" s="351"/>
      <c r="C7084" s="435"/>
      <c r="D7084" s="399"/>
      <c r="E7084" s="400"/>
      <c r="G7084" s="401"/>
      <c r="H7084" s="401"/>
      <c r="I7084" s="401"/>
      <c r="J7084" s="194"/>
      <c r="K7084" s="194"/>
      <c r="L7084" s="195"/>
      <c r="M7084" s="196"/>
      <c r="N7084" s="197"/>
      <c r="O7084" s="197"/>
      <c r="P7084" s="231"/>
    </row>
    <row r="7085" spans="2:16">
      <c r="B7085" s="351"/>
      <c r="C7085" s="435"/>
      <c r="D7085" s="399"/>
      <c r="E7085" s="400"/>
      <c r="G7085" s="401"/>
      <c r="H7085" s="401"/>
      <c r="I7085" s="401"/>
      <c r="J7085" s="194"/>
      <c r="K7085" s="194"/>
      <c r="L7085" s="195"/>
      <c r="M7085" s="196"/>
      <c r="N7085" s="197"/>
      <c r="O7085" s="197"/>
      <c r="P7085" s="231"/>
    </row>
    <row r="7086" spans="2:16">
      <c r="B7086" s="351"/>
      <c r="C7086" s="435"/>
      <c r="D7086" s="399"/>
      <c r="E7086" s="400"/>
      <c r="G7086" s="401"/>
      <c r="H7086" s="401"/>
      <c r="I7086" s="401"/>
      <c r="J7086" s="194"/>
      <c r="K7086" s="194"/>
      <c r="L7086" s="195"/>
      <c r="M7086" s="196"/>
      <c r="N7086" s="197"/>
      <c r="O7086" s="197"/>
      <c r="P7086" s="231"/>
    </row>
    <row r="7087" spans="2:16">
      <c r="B7087" s="351"/>
      <c r="C7087" s="435"/>
      <c r="D7087" s="399"/>
      <c r="E7087" s="400"/>
      <c r="G7087" s="401"/>
      <c r="H7087" s="401"/>
      <c r="I7087" s="401"/>
      <c r="J7087" s="194"/>
      <c r="K7087" s="194"/>
      <c r="L7087" s="195"/>
      <c r="M7087" s="196"/>
      <c r="N7087" s="197"/>
      <c r="O7087" s="197"/>
      <c r="P7087" s="231"/>
    </row>
    <row r="7088" spans="2:16">
      <c r="B7088" s="351"/>
      <c r="C7088" s="435"/>
      <c r="D7088" s="399"/>
      <c r="E7088" s="400"/>
      <c r="G7088" s="401"/>
      <c r="H7088" s="401"/>
      <c r="I7088" s="401"/>
      <c r="J7088" s="194"/>
      <c r="K7088" s="194"/>
      <c r="L7088" s="195"/>
      <c r="M7088" s="196"/>
      <c r="N7088" s="197"/>
      <c r="O7088" s="197"/>
      <c r="P7088" s="231"/>
    </row>
    <row r="7089" spans="2:16">
      <c r="B7089" s="351"/>
      <c r="C7089" s="435"/>
      <c r="D7089" s="399"/>
      <c r="E7089" s="400"/>
      <c r="G7089" s="401"/>
      <c r="H7089" s="401"/>
      <c r="I7089" s="401"/>
      <c r="J7089" s="194"/>
      <c r="K7089" s="194"/>
      <c r="L7089" s="195"/>
      <c r="M7089" s="196"/>
      <c r="N7089" s="197"/>
      <c r="O7089" s="197"/>
      <c r="P7089" s="231"/>
    </row>
    <row r="7090" spans="2:16">
      <c r="B7090" s="351"/>
      <c r="C7090" s="435"/>
      <c r="D7090" s="399"/>
      <c r="E7090" s="400"/>
      <c r="G7090" s="401"/>
      <c r="H7090" s="401"/>
      <c r="I7090" s="401"/>
      <c r="J7090" s="194"/>
      <c r="K7090" s="194"/>
      <c r="L7090" s="195"/>
      <c r="M7090" s="196"/>
      <c r="N7090" s="197"/>
      <c r="O7090" s="197"/>
      <c r="P7090" s="231"/>
    </row>
    <row r="7091" spans="2:16">
      <c r="B7091" s="351"/>
      <c r="C7091" s="435"/>
      <c r="D7091" s="399"/>
      <c r="E7091" s="400"/>
      <c r="G7091" s="401"/>
      <c r="H7091" s="401"/>
      <c r="I7091" s="401"/>
      <c r="J7091" s="194"/>
      <c r="K7091" s="194"/>
      <c r="L7091" s="195"/>
      <c r="M7091" s="196"/>
      <c r="N7091" s="197"/>
      <c r="O7091" s="197"/>
      <c r="P7091" s="231"/>
    </row>
    <row r="7092" spans="2:16">
      <c r="B7092" s="351"/>
      <c r="C7092" s="435"/>
      <c r="D7092" s="399"/>
      <c r="E7092" s="400"/>
      <c r="G7092" s="401"/>
      <c r="H7092" s="401"/>
      <c r="I7092" s="401"/>
      <c r="J7092" s="194"/>
      <c r="K7092" s="194"/>
      <c r="L7092" s="195"/>
      <c r="M7092" s="196"/>
      <c r="N7092" s="197"/>
      <c r="O7092" s="197"/>
      <c r="P7092" s="231"/>
    </row>
    <row r="7093" spans="2:16">
      <c r="B7093" s="351"/>
      <c r="C7093" s="435"/>
      <c r="D7093" s="399"/>
      <c r="E7093" s="400"/>
      <c r="G7093" s="401"/>
      <c r="H7093" s="401"/>
      <c r="I7093" s="401"/>
      <c r="J7093" s="194"/>
      <c r="K7093" s="194"/>
      <c r="L7093" s="195"/>
      <c r="M7093" s="196"/>
      <c r="N7093" s="197"/>
      <c r="O7093" s="197"/>
      <c r="P7093" s="231"/>
    </row>
    <row r="7094" spans="2:16">
      <c r="B7094" s="351"/>
      <c r="C7094" s="435"/>
      <c r="D7094" s="399"/>
      <c r="E7094" s="400"/>
      <c r="G7094" s="401"/>
      <c r="H7094" s="401"/>
      <c r="I7094" s="401"/>
      <c r="J7094" s="194"/>
      <c r="K7094" s="194"/>
      <c r="L7094" s="195"/>
      <c r="M7094" s="196"/>
      <c r="N7094" s="197"/>
      <c r="O7094" s="197"/>
      <c r="P7094" s="231"/>
    </row>
    <row r="7095" spans="2:16">
      <c r="B7095" s="351"/>
      <c r="C7095" s="435"/>
      <c r="D7095" s="399"/>
      <c r="E7095" s="400"/>
      <c r="G7095" s="401"/>
      <c r="H7095" s="401"/>
      <c r="I7095" s="401"/>
      <c r="J7095" s="194"/>
      <c r="K7095" s="194"/>
      <c r="L7095" s="195"/>
      <c r="M7095" s="196"/>
      <c r="N7095" s="197"/>
      <c r="O7095" s="197"/>
      <c r="P7095" s="231"/>
    </row>
    <row r="7096" spans="2:16">
      <c r="B7096" s="351"/>
      <c r="C7096" s="435"/>
      <c r="D7096" s="399"/>
      <c r="E7096" s="400"/>
      <c r="G7096" s="401"/>
      <c r="H7096" s="401"/>
      <c r="I7096" s="401"/>
      <c r="J7096" s="194"/>
      <c r="K7096" s="194"/>
      <c r="L7096" s="195"/>
      <c r="M7096" s="196"/>
      <c r="N7096" s="197"/>
      <c r="O7096" s="197"/>
      <c r="P7096" s="231"/>
    </row>
    <row r="7097" spans="2:16">
      <c r="B7097" s="351"/>
      <c r="C7097" s="435"/>
      <c r="D7097" s="399"/>
      <c r="E7097" s="400"/>
      <c r="G7097" s="401"/>
      <c r="H7097" s="401"/>
      <c r="I7097" s="401"/>
      <c r="J7097" s="194"/>
      <c r="K7097" s="194"/>
      <c r="L7097" s="195"/>
      <c r="M7097" s="196"/>
      <c r="N7097" s="197"/>
      <c r="O7097" s="197"/>
      <c r="P7097" s="231"/>
    </row>
    <row r="7098" spans="2:16">
      <c r="B7098" s="351"/>
      <c r="C7098" s="435"/>
      <c r="D7098" s="399"/>
      <c r="E7098" s="400"/>
      <c r="G7098" s="401"/>
      <c r="H7098" s="401"/>
      <c r="I7098" s="401"/>
      <c r="J7098" s="194"/>
      <c r="K7098" s="194"/>
      <c r="L7098" s="195"/>
      <c r="M7098" s="196"/>
      <c r="N7098" s="197"/>
      <c r="O7098" s="197"/>
      <c r="P7098" s="231"/>
    </row>
    <row r="7099" spans="2:16">
      <c r="B7099" s="351"/>
      <c r="C7099" s="435"/>
      <c r="D7099" s="399"/>
      <c r="E7099" s="400"/>
      <c r="G7099" s="401"/>
      <c r="H7099" s="401"/>
      <c r="I7099" s="401"/>
      <c r="J7099" s="194"/>
      <c r="K7099" s="194"/>
      <c r="L7099" s="195"/>
      <c r="M7099" s="196"/>
      <c r="N7099" s="197"/>
      <c r="O7099" s="197"/>
      <c r="P7099" s="231"/>
    </row>
    <row r="7100" spans="2:16">
      <c r="B7100" s="351"/>
      <c r="C7100" s="435"/>
      <c r="D7100" s="399"/>
      <c r="E7100" s="400"/>
      <c r="G7100" s="401"/>
      <c r="H7100" s="401"/>
      <c r="I7100" s="401"/>
      <c r="J7100" s="194"/>
      <c r="K7100" s="194"/>
      <c r="L7100" s="195"/>
      <c r="M7100" s="196"/>
      <c r="N7100" s="197"/>
      <c r="O7100" s="197"/>
      <c r="P7100" s="231"/>
    </row>
    <row r="7101" spans="2:16">
      <c r="B7101" s="351"/>
      <c r="C7101" s="435"/>
      <c r="D7101" s="399"/>
      <c r="E7101" s="400"/>
      <c r="G7101" s="401"/>
      <c r="H7101" s="401"/>
      <c r="I7101" s="401"/>
      <c r="J7101" s="194"/>
      <c r="K7101" s="194"/>
      <c r="L7101" s="195"/>
      <c r="M7101" s="196"/>
      <c r="N7101" s="197"/>
      <c r="O7101" s="197"/>
      <c r="P7101" s="231"/>
    </row>
    <row r="7102" spans="2:16">
      <c r="B7102" s="351"/>
      <c r="C7102" s="435"/>
      <c r="D7102" s="399"/>
      <c r="E7102" s="400"/>
      <c r="G7102" s="401"/>
      <c r="H7102" s="401"/>
      <c r="I7102" s="401"/>
      <c r="J7102" s="194"/>
      <c r="K7102" s="194"/>
      <c r="L7102" s="195"/>
      <c r="M7102" s="196"/>
      <c r="N7102" s="197"/>
      <c r="O7102" s="197"/>
      <c r="P7102" s="231"/>
    </row>
    <row r="7103" spans="2:16">
      <c r="B7103" s="351"/>
      <c r="C7103" s="435"/>
      <c r="D7103" s="399"/>
      <c r="E7103" s="400"/>
      <c r="G7103" s="401"/>
      <c r="H7103" s="401"/>
      <c r="I7103" s="401"/>
      <c r="J7103" s="194"/>
      <c r="K7103" s="194"/>
      <c r="L7103" s="195"/>
      <c r="M7103" s="196"/>
      <c r="N7103" s="197"/>
      <c r="O7103" s="197"/>
      <c r="P7103" s="231"/>
    </row>
    <row r="7104" spans="2:16">
      <c r="B7104" s="402"/>
      <c r="C7104" s="435"/>
      <c r="D7104" s="404"/>
      <c r="E7104" s="405"/>
      <c r="G7104" s="406"/>
      <c r="H7104" s="406"/>
      <c r="I7104" s="406"/>
      <c r="J7104" s="194"/>
      <c r="K7104" s="194"/>
      <c r="L7104" s="195"/>
      <c r="M7104" s="196"/>
      <c r="N7104" s="197"/>
      <c r="O7104" s="197"/>
      <c r="P7104" s="221"/>
    </row>
    <row r="7105" spans="2:16">
      <c r="B7105" s="351"/>
      <c r="C7105" s="435"/>
      <c r="D7105" s="399"/>
      <c r="E7105" s="400"/>
      <c r="G7105" s="401"/>
      <c r="H7105" s="401"/>
      <c r="I7105" s="401"/>
      <c r="J7105" s="194"/>
      <c r="K7105" s="194"/>
      <c r="L7105" s="195"/>
      <c r="M7105" s="196"/>
      <c r="N7105" s="197"/>
      <c r="O7105" s="197"/>
      <c r="P7105" s="231"/>
    </row>
    <row r="7106" spans="2:16">
      <c r="B7106" s="351"/>
      <c r="C7106" s="435"/>
      <c r="D7106" s="399"/>
      <c r="E7106" s="400"/>
      <c r="G7106" s="401"/>
      <c r="H7106" s="401"/>
      <c r="I7106" s="401"/>
      <c r="J7106" s="194"/>
      <c r="K7106" s="194"/>
      <c r="L7106" s="195"/>
      <c r="M7106" s="196"/>
      <c r="N7106" s="197"/>
      <c r="O7106" s="197"/>
      <c r="P7106" s="231"/>
    </row>
    <row r="7107" spans="2:16">
      <c r="B7107" s="351"/>
      <c r="C7107" s="435"/>
      <c r="D7107" s="399"/>
      <c r="E7107" s="400"/>
      <c r="G7107" s="401"/>
      <c r="H7107" s="401"/>
      <c r="I7107" s="401"/>
      <c r="J7107" s="194"/>
      <c r="K7107" s="194"/>
      <c r="L7107" s="195"/>
      <c r="M7107" s="196"/>
      <c r="N7107" s="197"/>
      <c r="O7107" s="197"/>
      <c r="P7107" s="231"/>
    </row>
    <row r="7108" spans="2:16">
      <c r="B7108" s="351"/>
      <c r="C7108" s="435"/>
      <c r="D7108" s="399"/>
      <c r="E7108" s="400"/>
      <c r="G7108" s="401"/>
      <c r="H7108" s="401"/>
      <c r="I7108" s="401"/>
      <c r="J7108" s="194"/>
      <c r="K7108" s="194"/>
      <c r="L7108" s="195"/>
      <c r="M7108" s="196"/>
      <c r="N7108" s="197"/>
      <c r="O7108" s="197"/>
      <c r="P7108" s="231"/>
    </row>
    <row r="7109" spans="2:16">
      <c r="B7109" s="351"/>
      <c r="C7109" s="435"/>
      <c r="D7109" s="399"/>
      <c r="E7109" s="400"/>
      <c r="G7109" s="401"/>
      <c r="H7109" s="401"/>
      <c r="I7109" s="401"/>
      <c r="J7109" s="194"/>
      <c r="K7109" s="194"/>
      <c r="L7109" s="195"/>
      <c r="M7109" s="196"/>
      <c r="N7109" s="197"/>
      <c r="O7109" s="197"/>
      <c r="P7109" s="231"/>
    </row>
    <row r="7110" spans="2:16">
      <c r="B7110" s="351"/>
      <c r="C7110" s="435"/>
      <c r="D7110" s="399"/>
      <c r="E7110" s="400"/>
      <c r="G7110" s="401"/>
      <c r="H7110" s="401"/>
      <c r="I7110" s="401"/>
      <c r="J7110" s="194"/>
      <c r="K7110" s="194"/>
      <c r="L7110" s="195"/>
      <c r="M7110" s="196"/>
      <c r="N7110" s="197"/>
      <c r="O7110" s="197"/>
      <c r="P7110" s="231"/>
    </row>
    <row r="7111" spans="2:16">
      <c r="B7111" s="351"/>
      <c r="C7111" s="435"/>
      <c r="D7111" s="399"/>
      <c r="E7111" s="400"/>
      <c r="G7111" s="401"/>
      <c r="H7111" s="401"/>
      <c r="I7111" s="401"/>
      <c r="J7111" s="194"/>
      <c r="K7111" s="194"/>
      <c r="L7111" s="195"/>
      <c r="M7111" s="196"/>
      <c r="N7111" s="197"/>
      <c r="O7111" s="197"/>
      <c r="P7111" s="231"/>
    </row>
    <row r="7112" spans="2:16">
      <c r="B7112" s="351"/>
      <c r="C7112" s="435"/>
      <c r="D7112" s="399"/>
      <c r="E7112" s="400"/>
      <c r="G7112" s="401"/>
      <c r="H7112" s="401"/>
      <c r="I7112" s="401"/>
      <c r="J7112" s="194"/>
      <c r="K7112" s="194"/>
      <c r="L7112" s="195"/>
      <c r="M7112" s="196"/>
      <c r="N7112" s="197"/>
      <c r="O7112" s="197"/>
      <c r="P7112" s="231"/>
    </row>
    <row r="7113" spans="2:16">
      <c r="B7113" s="351"/>
      <c r="C7113" s="435"/>
      <c r="D7113" s="399"/>
      <c r="E7113" s="400"/>
      <c r="G7113" s="401"/>
      <c r="H7113" s="401"/>
      <c r="I7113" s="401"/>
      <c r="J7113" s="194"/>
      <c r="K7113" s="194"/>
      <c r="L7113" s="195"/>
      <c r="M7113" s="196"/>
      <c r="N7113" s="197"/>
      <c r="O7113" s="197"/>
      <c r="P7113" s="231"/>
    </row>
    <row r="7114" spans="2:16">
      <c r="B7114" s="351"/>
      <c r="C7114" s="435"/>
      <c r="D7114" s="399"/>
      <c r="E7114" s="400"/>
      <c r="G7114" s="401"/>
      <c r="H7114" s="401"/>
      <c r="I7114" s="401"/>
      <c r="J7114" s="194"/>
      <c r="K7114" s="194"/>
      <c r="L7114" s="195"/>
      <c r="M7114" s="196"/>
      <c r="N7114" s="197"/>
      <c r="O7114" s="197"/>
      <c r="P7114" s="231"/>
    </row>
    <row r="7115" spans="2:16">
      <c r="B7115" s="351"/>
      <c r="C7115" s="435"/>
      <c r="D7115" s="399"/>
      <c r="E7115" s="400"/>
      <c r="G7115" s="401"/>
      <c r="H7115" s="401"/>
      <c r="I7115" s="401"/>
      <c r="J7115" s="194"/>
      <c r="K7115" s="194"/>
      <c r="L7115" s="195"/>
      <c r="M7115" s="196"/>
      <c r="N7115" s="197"/>
      <c r="O7115" s="197"/>
      <c r="P7115" s="231"/>
    </row>
    <row r="7116" spans="2:16">
      <c r="B7116" s="351"/>
      <c r="C7116" s="435"/>
      <c r="D7116" s="399"/>
      <c r="E7116" s="400"/>
      <c r="G7116" s="401"/>
      <c r="H7116" s="401"/>
      <c r="I7116" s="401"/>
      <c r="J7116" s="194"/>
      <c r="K7116" s="194"/>
      <c r="L7116" s="195"/>
      <c r="M7116" s="196"/>
      <c r="N7116" s="197"/>
      <c r="O7116" s="197"/>
      <c r="P7116" s="231"/>
    </row>
    <row r="7117" spans="2:16">
      <c r="B7117" s="351"/>
      <c r="C7117" s="435"/>
      <c r="D7117" s="399"/>
      <c r="E7117" s="400"/>
      <c r="G7117" s="401"/>
      <c r="H7117" s="401"/>
      <c r="I7117" s="401"/>
      <c r="J7117" s="194"/>
      <c r="K7117" s="194"/>
      <c r="L7117" s="195"/>
      <c r="M7117" s="196"/>
      <c r="N7117" s="197"/>
      <c r="O7117" s="197"/>
      <c r="P7117" s="231"/>
    </row>
    <row r="7118" spans="2:16">
      <c r="B7118" s="351"/>
      <c r="C7118" s="435"/>
      <c r="D7118" s="399"/>
      <c r="E7118" s="400"/>
      <c r="G7118" s="401"/>
      <c r="H7118" s="401"/>
      <c r="I7118" s="401"/>
      <c r="J7118" s="194"/>
      <c r="K7118" s="194"/>
      <c r="L7118" s="195"/>
      <c r="M7118" s="196"/>
      <c r="N7118" s="197"/>
      <c r="O7118" s="197"/>
      <c r="P7118" s="231"/>
    </row>
    <row r="7119" spans="2:16">
      <c r="B7119" s="351"/>
      <c r="C7119" s="435"/>
      <c r="D7119" s="399"/>
      <c r="E7119" s="400"/>
      <c r="G7119" s="401"/>
      <c r="H7119" s="401"/>
      <c r="I7119" s="401"/>
      <c r="J7119" s="194"/>
      <c r="K7119" s="194"/>
      <c r="L7119" s="195"/>
      <c r="M7119" s="196"/>
      <c r="N7119" s="197"/>
      <c r="O7119" s="197"/>
      <c r="P7119" s="231"/>
    </row>
    <row r="7120" spans="2:16">
      <c r="B7120" s="351"/>
      <c r="C7120" s="435"/>
      <c r="D7120" s="399"/>
      <c r="E7120" s="400"/>
      <c r="G7120" s="401"/>
      <c r="H7120" s="401"/>
      <c r="I7120" s="401"/>
      <c r="J7120" s="194"/>
      <c r="K7120" s="194"/>
      <c r="L7120" s="195"/>
      <c r="M7120" s="196"/>
      <c r="N7120" s="197"/>
      <c r="O7120" s="197"/>
      <c r="P7120" s="231"/>
    </row>
    <row r="7121" spans="2:16">
      <c r="B7121" s="351"/>
      <c r="C7121" s="435"/>
      <c r="D7121" s="399"/>
      <c r="E7121" s="400"/>
      <c r="G7121" s="401"/>
      <c r="H7121" s="401"/>
      <c r="I7121" s="401"/>
      <c r="J7121" s="194"/>
      <c r="K7121" s="194"/>
      <c r="L7121" s="195"/>
      <c r="M7121" s="196"/>
      <c r="N7121" s="197"/>
      <c r="O7121" s="197"/>
      <c r="P7121" s="231"/>
    </row>
    <row r="7122" spans="2:16">
      <c r="B7122" s="351"/>
      <c r="C7122" s="435"/>
      <c r="D7122" s="399"/>
      <c r="E7122" s="400"/>
      <c r="G7122" s="401"/>
      <c r="H7122" s="401"/>
      <c r="I7122" s="401"/>
      <c r="J7122" s="194"/>
      <c r="K7122" s="194"/>
      <c r="L7122" s="195"/>
      <c r="M7122" s="196"/>
      <c r="N7122" s="197"/>
      <c r="O7122" s="197"/>
      <c r="P7122" s="231"/>
    </row>
    <row r="7123" spans="2:16">
      <c r="B7123" s="351"/>
      <c r="C7123" s="435"/>
      <c r="D7123" s="399"/>
      <c r="E7123" s="400"/>
      <c r="G7123" s="401"/>
      <c r="H7123" s="401"/>
      <c r="I7123" s="401"/>
      <c r="J7123" s="194"/>
      <c r="K7123" s="194"/>
      <c r="L7123" s="195"/>
      <c r="M7123" s="196"/>
      <c r="N7123" s="197"/>
      <c r="O7123" s="197"/>
      <c r="P7123" s="231"/>
    </row>
    <row r="7124" spans="2:16">
      <c r="B7124" s="351"/>
      <c r="C7124" s="435"/>
      <c r="D7124" s="399"/>
      <c r="E7124" s="400"/>
      <c r="G7124" s="401"/>
      <c r="H7124" s="401"/>
      <c r="I7124" s="401"/>
      <c r="J7124" s="194"/>
      <c r="K7124" s="194"/>
      <c r="L7124" s="195"/>
      <c r="M7124" s="196"/>
      <c r="N7124" s="197"/>
      <c r="O7124" s="197"/>
      <c r="P7124" s="231"/>
    </row>
    <row r="7125" spans="2:16">
      <c r="B7125" s="351"/>
      <c r="C7125" s="435"/>
      <c r="D7125" s="399"/>
      <c r="E7125" s="400"/>
      <c r="G7125" s="401"/>
      <c r="H7125" s="401"/>
      <c r="I7125" s="401"/>
      <c r="J7125" s="194"/>
      <c r="K7125" s="194"/>
      <c r="L7125" s="195"/>
      <c r="M7125" s="196"/>
      <c r="N7125" s="197"/>
      <c r="O7125" s="197"/>
      <c r="P7125" s="231"/>
    </row>
    <row r="7126" spans="2:16">
      <c r="B7126" s="351"/>
      <c r="C7126" s="435"/>
      <c r="D7126" s="399"/>
      <c r="E7126" s="400"/>
      <c r="G7126" s="401"/>
      <c r="H7126" s="401"/>
      <c r="I7126" s="401"/>
      <c r="J7126" s="194"/>
      <c r="K7126" s="194"/>
      <c r="L7126" s="195"/>
      <c r="M7126" s="196"/>
      <c r="N7126" s="197"/>
      <c r="O7126" s="197"/>
      <c r="P7126" s="231"/>
    </row>
    <row r="7127" spans="2:16">
      <c r="B7127" s="351"/>
      <c r="C7127" s="435"/>
      <c r="D7127" s="399"/>
      <c r="E7127" s="400"/>
      <c r="G7127" s="401"/>
      <c r="H7127" s="401"/>
      <c r="I7127" s="401"/>
      <c r="J7127" s="194"/>
      <c r="K7127" s="194"/>
      <c r="L7127" s="195"/>
      <c r="M7127" s="196"/>
      <c r="N7127" s="197"/>
      <c r="O7127" s="197"/>
      <c r="P7127" s="231"/>
    </row>
    <row r="7128" spans="2:16">
      <c r="B7128" s="351"/>
      <c r="C7128" s="435"/>
      <c r="D7128" s="399"/>
      <c r="E7128" s="400"/>
      <c r="G7128" s="401"/>
      <c r="H7128" s="401"/>
      <c r="I7128" s="401"/>
      <c r="J7128" s="194"/>
      <c r="K7128" s="194"/>
      <c r="L7128" s="195"/>
      <c r="M7128" s="196"/>
      <c r="N7128" s="197"/>
      <c r="O7128" s="197"/>
      <c r="P7128" s="231"/>
    </row>
    <row r="7129" spans="2:16">
      <c r="B7129" s="351"/>
      <c r="C7129" s="435"/>
      <c r="D7129" s="399"/>
      <c r="E7129" s="400"/>
      <c r="G7129" s="401"/>
      <c r="H7129" s="401"/>
      <c r="I7129" s="401"/>
      <c r="J7129" s="194"/>
      <c r="K7129" s="194"/>
      <c r="L7129" s="195"/>
      <c r="M7129" s="196"/>
      <c r="N7129" s="197"/>
      <c r="O7129" s="197"/>
      <c r="P7129" s="231"/>
    </row>
    <row r="7130" spans="2:16">
      <c r="B7130" s="351"/>
      <c r="C7130" s="435"/>
      <c r="D7130" s="399"/>
      <c r="E7130" s="400"/>
      <c r="G7130" s="401"/>
      <c r="H7130" s="401"/>
      <c r="I7130" s="401"/>
      <c r="J7130" s="194"/>
      <c r="K7130" s="194"/>
      <c r="L7130" s="195"/>
      <c r="M7130" s="196"/>
      <c r="N7130" s="197"/>
      <c r="O7130" s="197"/>
      <c r="P7130" s="231"/>
    </row>
    <row r="7131" spans="2:16">
      <c r="B7131" s="351"/>
      <c r="C7131" s="435"/>
      <c r="D7131" s="399"/>
      <c r="E7131" s="400"/>
      <c r="G7131" s="401"/>
      <c r="H7131" s="401"/>
      <c r="I7131" s="401"/>
      <c r="J7131" s="194"/>
      <c r="K7131" s="194"/>
      <c r="L7131" s="195"/>
      <c r="M7131" s="196"/>
      <c r="N7131" s="197"/>
      <c r="O7131" s="197"/>
      <c r="P7131" s="231"/>
    </row>
    <row r="7132" spans="2:16">
      <c r="B7132" s="351"/>
      <c r="C7132" s="435"/>
      <c r="D7132" s="399"/>
      <c r="E7132" s="400"/>
      <c r="G7132" s="401"/>
      <c r="H7132" s="401"/>
      <c r="I7132" s="401"/>
      <c r="J7132" s="194"/>
      <c r="K7132" s="194"/>
      <c r="L7132" s="195"/>
      <c r="M7132" s="196"/>
      <c r="N7132" s="197"/>
      <c r="O7132" s="197"/>
      <c r="P7132" s="231"/>
    </row>
    <row r="7133" spans="2:16">
      <c r="B7133" s="351"/>
      <c r="C7133" s="435"/>
      <c r="D7133" s="399"/>
      <c r="E7133" s="400"/>
      <c r="G7133" s="401"/>
      <c r="H7133" s="401"/>
      <c r="I7133" s="401"/>
      <c r="J7133" s="194"/>
      <c r="K7133" s="194"/>
      <c r="L7133" s="195"/>
      <c r="M7133" s="196"/>
      <c r="N7133" s="197"/>
      <c r="O7133" s="197"/>
      <c r="P7133" s="231"/>
    </row>
    <row r="7134" spans="2:16">
      <c r="B7134" s="351"/>
      <c r="C7134" s="435"/>
      <c r="D7134" s="399"/>
      <c r="E7134" s="400"/>
      <c r="G7134" s="401"/>
      <c r="H7134" s="401"/>
      <c r="I7134" s="401"/>
      <c r="J7134" s="194"/>
      <c r="K7134" s="194"/>
      <c r="L7134" s="195"/>
      <c r="M7134" s="196"/>
      <c r="N7134" s="197"/>
      <c r="O7134" s="197"/>
      <c r="P7134" s="231"/>
    </row>
    <row r="7135" spans="2:16">
      <c r="B7135" s="351"/>
      <c r="C7135" s="435"/>
      <c r="D7135" s="399"/>
      <c r="E7135" s="400"/>
      <c r="G7135" s="401"/>
      <c r="H7135" s="401"/>
      <c r="I7135" s="401"/>
      <c r="J7135" s="194"/>
      <c r="K7135" s="194"/>
      <c r="L7135" s="195"/>
      <c r="M7135" s="196"/>
      <c r="N7135" s="197"/>
      <c r="O7135" s="197"/>
      <c r="P7135" s="231"/>
    </row>
    <row r="7136" spans="2:16">
      <c r="B7136" s="351"/>
      <c r="C7136" s="435"/>
      <c r="D7136" s="399"/>
      <c r="E7136" s="400"/>
      <c r="G7136" s="401"/>
      <c r="H7136" s="401"/>
      <c r="I7136" s="401"/>
      <c r="J7136" s="194"/>
      <c r="K7136" s="194"/>
      <c r="L7136" s="195"/>
      <c r="M7136" s="196"/>
      <c r="N7136" s="197"/>
      <c r="O7136" s="197"/>
      <c r="P7136" s="231"/>
    </row>
    <row r="7137" spans="2:16">
      <c r="B7137" s="351"/>
      <c r="C7137" s="435"/>
      <c r="D7137" s="399"/>
      <c r="E7137" s="400"/>
      <c r="G7137" s="401"/>
      <c r="H7137" s="401"/>
      <c r="I7137" s="401"/>
      <c r="J7137" s="194"/>
      <c r="K7137" s="194"/>
      <c r="L7137" s="195"/>
      <c r="M7137" s="196"/>
      <c r="N7137" s="197"/>
      <c r="O7137" s="197"/>
      <c r="P7137" s="231"/>
    </row>
    <row r="7138" spans="2:16">
      <c r="B7138" s="351"/>
      <c r="C7138" s="435"/>
      <c r="D7138" s="399"/>
      <c r="E7138" s="400"/>
      <c r="G7138" s="401"/>
      <c r="H7138" s="401"/>
      <c r="I7138" s="401"/>
      <c r="J7138" s="194"/>
      <c r="K7138" s="194"/>
      <c r="L7138" s="195"/>
      <c r="M7138" s="196"/>
      <c r="N7138" s="197"/>
      <c r="O7138" s="197"/>
      <c r="P7138" s="231"/>
    </row>
    <row r="7139" spans="2:16">
      <c r="B7139" s="351"/>
      <c r="C7139" s="435"/>
      <c r="D7139" s="399"/>
      <c r="E7139" s="400"/>
      <c r="G7139" s="401"/>
      <c r="H7139" s="401"/>
      <c r="I7139" s="401"/>
      <c r="J7139" s="194"/>
      <c r="K7139" s="194"/>
      <c r="L7139" s="195"/>
      <c r="M7139" s="196"/>
      <c r="N7139" s="197"/>
      <c r="O7139" s="197"/>
      <c r="P7139" s="231"/>
    </row>
    <row r="7140" spans="2:16">
      <c r="B7140" s="351"/>
      <c r="C7140" s="435"/>
      <c r="D7140" s="399"/>
      <c r="E7140" s="400"/>
      <c r="G7140" s="401"/>
      <c r="H7140" s="401"/>
      <c r="I7140" s="401"/>
      <c r="J7140" s="194"/>
      <c r="K7140" s="194"/>
      <c r="L7140" s="195"/>
      <c r="M7140" s="196"/>
      <c r="N7140" s="197"/>
      <c r="O7140" s="197"/>
      <c r="P7140" s="231"/>
    </row>
    <row r="7141" spans="2:16">
      <c r="B7141" s="351"/>
      <c r="C7141" s="435"/>
      <c r="D7141" s="399"/>
      <c r="E7141" s="400"/>
      <c r="G7141" s="401"/>
      <c r="H7141" s="401"/>
      <c r="I7141" s="401"/>
      <c r="J7141" s="194"/>
      <c r="K7141" s="194"/>
      <c r="L7141" s="195"/>
      <c r="M7141" s="196"/>
      <c r="N7141" s="197"/>
      <c r="O7141" s="197"/>
      <c r="P7141" s="231"/>
    </row>
    <row r="7142" spans="2:16">
      <c r="B7142" s="351"/>
      <c r="C7142" s="435"/>
      <c r="D7142" s="399"/>
      <c r="E7142" s="400"/>
      <c r="G7142" s="401"/>
      <c r="H7142" s="401"/>
      <c r="I7142" s="401"/>
      <c r="J7142" s="194"/>
      <c r="K7142" s="194"/>
      <c r="L7142" s="195"/>
      <c r="M7142" s="196"/>
      <c r="N7142" s="197"/>
      <c r="O7142" s="197"/>
      <c r="P7142" s="231"/>
    </row>
    <row r="7143" spans="2:16">
      <c r="B7143" s="351"/>
      <c r="C7143" s="435"/>
      <c r="D7143" s="399"/>
      <c r="E7143" s="400"/>
      <c r="G7143" s="401"/>
      <c r="H7143" s="401"/>
      <c r="I7143" s="401"/>
      <c r="J7143" s="194"/>
      <c r="K7143" s="194"/>
      <c r="L7143" s="195"/>
      <c r="M7143" s="196"/>
      <c r="N7143" s="197"/>
      <c r="O7143" s="197"/>
      <c r="P7143" s="231"/>
    </row>
    <row r="7144" spans="2:16">
      <c r="B7144" s="351"/>
      <c r="C7144" s="435"/>
      <c r="D7144" s="399"/>
      <c r="E7144" s="400"/>
      <c r="G7144" s="401"/>
      <c r="H7144" s="401"/>
      <c r="I7144" s="401"/>
      <c r="J7144" s="194"/>
      <c r="K7144" s="194"/>
      <c r="L7144" s="195"/>
      <c r="M7144" s="196"/>
      <c r="N7144" s="197"/>
      <c r="O7144" s="197"/>
      <c r="P7144" s="231"/>
    </row>
    <row r="7145" spans="2:16">
      <c r="B7145" s="351"/>
      <c r="C7145" s="435"/>
      <c r="D7145" s="399"/>
      <c r="E7145" s="400"/>
      <c r="G7145" s="401"/>
      <c r="H7145" s="401"/>
      <c r="I7145" s="401"/>
      <c r="J7145" s="194"/>
      <c r="K7145" s="194"/>
      <c r="L7145" s="195"/>
      <c r="M7145" s="196"/>
      <c r="N7145" s="197"/>
      <c r="O7145" s="197"/>
      <c r="P7145" s="231"/>
    </row>
    <row r="7146" spans="2:16">
      <c r="B7146" s="351"/>
      <c r="C7146" s="435"/>
      <c r="D7146" s="399"/>
      <c r="E7146" s="400"/>
      <c r="G7146" s="401"/>
      <c r="H7146" s="401"/>
      <c r="I7146" s="401"/>
      <c r="J7146" s="194"/>
      <c r="K7146" s="194"/>
      <c r="L7146" s="195"/>
      <c r="M7146" s="196"/>
      <c r="N7146" s="197"/>
      <c r="O7146" s="197"/>
      <c r="P7146" s="231"/>
    </row>
    <row r="7147" spans="2:16">
      <c r="B7147" s="351"/>
      <c r="C7147" s="435"/>
      <c r="D7147" s="399"/>
      <c r="E7147" s="400"/>
      <c r="G7147" s="401"/>
      <c r="H7147" s="401"/>
      <c r="I7147" s="401"/>
      <c r="J7147" s="194"/>
      <c r="K7147" s="194"/>
      <c r="L7147" s="195"/>
      <c r="M7147" s="196"/>
      <c r="N7147" s="197"/>
      <c r="O7147" s="197"/>
      <c r="P7147" s="231"/>
    </row>
    <row r="7148" spans="2:16">
      <c r="B7148" s="351"/>
      <c r="C7148" s="435"/>
      <c r="D7148" s="399"/>
      <c r="E7148" s="400"/>
      <c r="G7148" s="401"/>
      <c r="H7148" s="401"/>
      <c r="I7148" s="401"/>
      <c r="J7148" s="194"/>
      <c r="K7148" s="194"/>
      <c r="L7148" s="195"/>
      <c r="M7148" s="196"/>
      <c r="N7148" s="197"/>
      <c r="O7148" s="197"/>
      <c r="P7148" s="231"/>
    </row>
    <row r="7149" spans="2:16">
      <c r="B7149" s="351"/>
      <c r="C7149" s="435"/>
      <c r="D7149" s="399"/>
      <c r="E7149" s="400"/>
      <c r="G7149" s="401"/>
      <c r="H7149" s="401"/>
      <c r="I7149" s="401"/>
      <c r="J7149" s="194"/>
      <c r="K7149" s="194"/>
      <c r="L7149" s="195"/>
      <c r="M7149" s="196"/>
      <c r="N7149" s="197"/>
      <c r="O7149" s="197"/>
      <c r="P7149" s="231"/>
    </row>
    <row r="7150" spans="2:16">
      <c r="B7150" s="351"/>
      <c r="C7150" s="435"/>
      <c r="D7150" s="399"/>
      <c r="E7150" s="400"/>
      <c r="G7150" s="401"/>
      <c r="H7150" s="401"/>
      <c r="I7150" s="401"/>
      <c r="J7150" s="194"/>
      <c r="K7150" s="194"/>
      <c r="L7150" s="195"/>
      <c r="M7150" s="196"/>
      <c r="N7150" s="197"/>
      <c r="O7150" s="197"/>
      <c r="P7150" s="231"/>
    </row>
    <row r="7151" spans="2:16">
      <c r="B7151" s="351"/>
      <c r="C7151" s="435"/>
      <c r="D7151" s="399"/>
      <c r="E7151" s="400"/>
      <c r="G7151" s="401"/>
      <c r="H7151" s="401"/>
      <c r="I7151" s="401"/>
      <c r="J7151" s="194"/>
      <c r="K7151" s="194"/>
      <c r="L7151" s="195"/>
      <c r="M7151" s="196"/>
      <c r="N7151" s="197"/>
      <c r="O7151" s="197"/>
      <c r="P7151" s="231"/>
    </row>
    <row r="7152" spans="2:16">
      <c r="B7152" s="351"/>
      <c r="C7152" s="435"/>
      <c r="D7152" s="399"/>
      <c r="E7152" s="400"/>
      <c r="G7152" s="401"/>
      <c r="H7152" s="401"/>
      <c r="I7152" s="401"/>
      <c r="J7152" s="194"/>
      <c r="K7152" s="194"/>
      <c r="L7152" s="195"/>
      <c r="M7152" s="196"/>
      <c r="N7152" s="197"/>
      <c r="O7152" s="197"/>
      <c r="P7152" s="231"/>
    </row>
    <row r="7153" spans="2:16">
      <c r="B7153" s="351"/>
      <c r="C7153" s="435"/>
      <c r="D7153" s="399"/>
      <c r="E7153" s="400"/>
      <c r="G7153" s="401"/>
      <c r="H7153" s="401"/>
      <c r="I7153" s="401"/>
      <c r="J7153" s="194"/>
      <c r="K7153" s="194"/>
      <c r="L7153" s="195"/>
      <c r="M7153" s="196"/>
      <c r="N7153" s="197"/>
      <c r="O7153" s="197"/>
      <c r="P7153" s="231"/>
    </row>
    <row r="7154" spans="2:16">
      <c r="B7154" s="351"/>
      <c r="C7154" s="435"/>
      <c r="D7154" s="399"/>
      <c r="E7154" s="400"/>
      <c r="G7154" s="401"/>
      <c r="H7154" s="401"/>
      <c r="I7154" s="401"/>
      <c r="J7154" s="194"/>
      <c r="K7154" s="194"/>
      <c r="L7154" s="195"/>
      <c r="M7154" s="196"/>
      <c r="N7154" s="197"/>
      <c r="O7154" s="197"/>
      <c r="P7154" s="231"/>
    </row>
    <row r="7155" spans="2:16">
      <c r="B7155" s="351"/>
      <c r="C7155" s="435"/>
      <c r="D7155" s="399"/>
      <c r="E7155" s="400"/>
      <c r="G7155" s="401"/>
      <c r="H7155" s="401"/>
      <c r="I7155" s="401"/>
      <c r="J7155" s="194"/>
      <c r="K7155" s="194"/>
      <c r="L7155" s="195"/>
      <c r="M7155" s="196"/>
      <c r="N7155" s="197"/>
      <c r="O7155" s="197"/>
      <c r="P7155" s="231"/>
    </row>
    <row r="7156" spans="2:16">
      <c r="B7156" s="351"/>
      <c r="C7156" s="435"/>
      <c r="D7156" s="399"/>
      <c r="E7156" s="400"/>
      <c r="G7156" s="401"/>
      <c r="H7156" s="401"/>
      <c r="I7156" s="401"/>
      <c r="J7156" s="194"/>
      <c r="K7156" s="194"/>
      <c r="L7156" s="195"/>
      <c r="M7156" s="196"/>
      <c r="N7156" s="197"/>
      <c r="O7156" s="197"/>
      <c r="P7156" s="231"/>
    </row>
    <row r="7157" spans="2:16">
      <c r="B7157" s="351"/>
      <c r="C7157" s="435"/>
      <c r="D7157" s="399"/>
      <c r="E7157" s="400"/>
      <c r="G7157" s="401"/>
      <c r="H7157" s="401"/>
      <c r="I7157" s="401"/>
      <c r="J7157" s="194"/>
      <c r="K7157" s="194"/>
      <c r="L7157" s="195"/>
      <c r="M7157" s="196"/>
      <c r="N7157" s="197"/>
      <c r="O7157" s="197"/>
      <c r="P7157" s="231"/>
    </row>
    <row r="7158" spans="2:16">
      <c r="B7158" s="351"/>
      <c r="C7158" s="435"/>
      <c r="D7158" s="399"/>
      <c r="E7158" s="400"/>
      <c r="G7158" s="401"/>
      <c r="H7158" s="401"/>
      <c r="I7158" s="401"/>
      <c r="J7158" s="194"/>
      <c r="K7158" s="194"/>
      <c r="L7158" s="195"/>
      <c r="M7158" s="196"/>
      <c r="N7158" s="197"/>
      <c r="O7158" s="197"/>
      <c r="P7158" s="231"/>
    </row>
    <row r="7159" spans="2:16">
      <c r="B7159" s="351"/>
      <c r="C7159" s="435"/>
      <c r="D7159" s="399"/>
      <c r="E7159" s="400"/>
      <c r="G7159" s="401"/>
      <c r="H7159" s="401"/>
      <c r="I7159" s="401"/>
      <c r="J7159" s="194"/>
      <c r="K7159" s="194"/>
      <c r="L7159" s="195"/>
      <c r="M7159" s="196"/>
      <c r="N7159" s="197"/>
      <c r="O7159" s="197"/>
      <c r="P7159" s="231"/>
    </row>
    <row r="7160" spans="2:16">
      <c r="B7160" s="351"/>
      <c r="C7160" s="435"/>
      <c r="D7160" s="399"/>
      <c r="E7160" s="400"/>
      <c r="G7160" s="401"/>
      <c r="H7160" s="401"/>
      <c r="I7160" s="401"/>
      <c r="J7160" s="194"/>
      <c r="K7160" s="194"/>
      <c r="L7160" s="195"/>
      <c r="M7160" s="196"/>
      <c r="N7160" s="197"/>
      <c r="O7160" s="197"/>
      <c r="P7160" s="231"/>
    </row>
    <row r="7161" spans="2:16">
      <c r="B7161" s="351"/>
      <c r="C7161" s="435"/>
      <c r="D7161" s="399"/>
      <c r="E7161" s="400"/>
      <c r="G7161" s="401"/>
      <c r="H7161" s="401"/>
      <c r="I7161" s="401"/>
      <c r="J7161" s="194"/>
      <c r="K7161" s="194"/>
      <c r="L7161" s="195"/>
      <c r="M7161" s="196"/>
      <c r="N7161" s="197"/>
      <c r="O7161" s="197"/>
      <c r="P7161" s="231"/>
    </row>
    <row r="7162" spans="2:16">
      <c r="B7162" s="351"/>
      <c r="C7162" s="435"/>
      <c r="D7162" s="399"/>
      <c r="E7162" s="400"/>
      <c r="G7162" s="401"/>
      <c r="H7162" s="401"/>
      <c r="I7162" s="401"/>
      <c r="J7162" s="194"/>
      <c r="K7162" s="194"/>
      <c r="L7162" s="195"/>
      <c r="M7162" s="196"/>
      <c r="N7162" s="197"/>
      <c r="O7162" s="197"/>
      <c r="P7162" s="231"/>
    </row>
    <row r="7163" spans="2:16">
      <c r="B7163" s="351"/>
      <c r="C7163" s="435"/>
      <c r="D7163" s="399"/>
      <c r="E7163" s="400"/>
      <c r="G7163" s="401"/>
      <c r="H7163" s="401"/>
      <c r="I7163" s="401"/>
      <c r="J7163" s="194"/>
      <c r="K7163" s="194"/>
      <c r="L7163" s="195"/>
      <c r="M7163" s="196"/>
      <c r="N7163" s="197"/>
      <c r="O7163" s="197"/>
      <c r="P7163" s="231"/>
    </row>
    <row r="7164" spans="2:16">
      <c r="B7164" s="351"/>
      <c r="C7164" s="435"/>
      <c r="D7164" s="399"/>
      <c r="E7164" s="400"/>
      <c r="G7164" s="401"/>
      <c r="H7164" s="401"/>
      <c r="I7164" s="401"/>
      <c r="J7164" s="194"/>
      <c r="K7164" s="194"/>
      <c r="L7164" s="195"/>
      <c r="M7164" s="196"/>
      <c r="N7164" s="197"/>
      <c r="O7164" s="197"/>
      <c r="P7164" s="231"/>
    </row>
    <row r="7165" spans="2:16">
      <c r="B7165" s="351"/>
      <c r="C7165" s="435"/>
      <c r="D7165" s="399"/>
      <c r="E7165" s="400"/>
      <c r="G7165" s="401"/>
      <c r="H7165" s="401"/>
      <c r="I7165" s="401"/>
      <c r="J7165" s="194"/>
      <c r="K7165" s="194"/>
      <c r="L7165" s="195"/>
      <c r="M7165" s="196"/>
      <c r="N7165" s="197"/>
      <c r="O7165" s="197"/>
      <c r="P7165" s="231"/>
    </row>
    <row r="7166" spans="2:16">
      <c r="B7166" s="351"/>
      <c r="C7166" s="435"/>
      <c r="D7166" s="399"/>
      <c r="E7166" s="400"/>
      <c r="G7166" s="401"/>
      <c r="H7166" s="401"/>
      <c r="I7166" s="401"/>
      <c r="J7166" s="194"/>
      <c r="K7166" s="194"/>
      <c r="L7166" s="195"/>
      <c r="M7166" s="196"/>
      <c r="N7166" s="197"/>
      <c r="O7166" s="197"/>
      <c r="P7166" s="231"/>
    </row>
    <row r="7167" spans="2:16">
      <c r="B7167" s="351"/>
      <c r="C7167" s="435"/>
      <c r="D7167" s="399"/>
      <c r="E7167" s="400"/>
      <c r="G7167" s="401"/>
      <c r="H7167" s="401"/>
      <c r="I7167" s="401"/>
      <c r="J7167" s="194"/>
      <c r="K7167" s="194"/>
      <c r="L7167" s="195"/>
      <c r="M7167" s="196"/>
      <c r="N7167" s="197"/>
      <c r="O7167" s="197"/>
      <c r="P7167" s="231"/>
    </row>
    <row r="7168" spans="2:16">
      <c r="B7168" s="351"/>
      <c r="C7168" s="435"/>
      <c r="D7168" s="399"/>
      <c r="E7168" s="400"/>
      <c r="G7168" s="401"/>
      <c r="H7168" s="401"/>
      <c r="I7168" s="401"/>
      <c r="J7168" s="194"/>
      <c r="K7168" s="194"/>
      <c r="L7168" s="195"/>
      <c r="M7168" s="196"/>
      <c r="N7168" s="197"/>
      <c r="O7168" s="197"/>
      <c r="P7168" s="231"/>
    </row>
    <row r="7169" spans="2:16">
      <c r="B7169" s="351"/>
      <c r="C7169" s="435"/>
      <c r="D7169" s="399"/>
      <c r="E7169" s="400"/>
      <c r="G7169" s="401"/>
      <c r="H7169" s="401"/>
      <c r="I7169" s="401"/>
      <c r="J7169" s="194"/>
      <c r="K7169" s="194"/>
      <c r="L7169" s="195"/>
      <c r="M7169" s="196"/>
      <c r="N7169" s="197"/>
      <c r="O7169" s="197"/>
      <c r="P7169" s="231"/>
    </row>
    <row r="7170" spans="2:16">
      <c r="B7170" s="351"/>
      <c r="C7170" s="435"/>
      <c r="D7170" s="399"/>
      <c r="E7170" s="400"/>
      <c r="G7170" s="401"/>
      <c r="H7170" s="401"/>
      <c r="I7170" s="401"/>
      <c r="J7170" s="194"/>
      <c r="K7170" s="194"/>
      <c r="L7170" s="195"/>
      <c r="M7170" s="196"/>
      <c r="N7170" s="197"/>
      <c r="O7170" s="197"/>
      <c r="P7170" s="231"/>
    </row>
    <row r="7171" spans="2:16">
      <c r="B7171" s="351"/>
      <c r="C7171" s="435"/>
      <c r="D7171" s="399"/>
      <c r="E7171" s="400"/>
      <c r="G7171" s="401"/>
      <c r="H7171" s="401"/>
      <c r="I7171" s="401"/>
      <c r="J7171" s="194"/>
      <c r="K7171" s="194"/>
      <c r="L7171" s="195"/>
      <c r="M7171" s="196"/>
      <c r="N7171" s="197"/>
      <c r="O7171" s="197"/>
      <c r="P7171" s="231"/>
    </row>
    <row r="7172" spans="2:16">
      <c r="B7172" s="351"/>
      <c r="C7172" s="435"/>
      <c r="D7172" s="399"/>
      <c r="E7172" s="400"/>
      <c r="G7172" s="401"/>
      <c r="H7172" s="401"/>
      <c r="I7172" s="401"/>
      <c r="J7172" s="194"/>
      <c r="K7172" s="194"/>
      <c r="L7172" s="195"/>
      <c r="M7172" s="196"/>
      <c r="N7172" s="197"/>
      <c r="O7172" s="197"/>
      <c r="P7172" s="231"/>
    </row>
    <row r="7173" spans="2:16">
      <c r="B7173" s="351"/>
      <c r="C7173" s="435"/>
      <c r="D7173" s="399"/>
      <c r="E7173" s="400"/>
      <c r="G7173" s="401"/>
      <c r="H7173" s="401"/>
      <c r="I7173" s="401"/>
      <c r="J7173" s="194"/>
      <c r="K7173" s="194"/>
      <c r="L7173" s="195"/>
      <c r="M7173" s="196"/>
      <c r="N7173" s="197"/>
      <c r="O7173" s="197"/>
      <c r="P7173" s="231"/>
    </row>
    <row r="7174" spans="2:16">
      <c r="B7174" s="351"/>
      <c r="C7174" s="435"/>
      <c r="D7174" s="399"/>
      <c r="E7174" s="400"/>
      <c r="G7174" s="401"/>
      <c r="H7174" s="401"/>
      <c r="I7174" s="401"/>
      <c r="J7174" s="194"/>
      <c r="K7174" s="194"/>
      <c r="L7174" s="195"/>
      <c r="M7174" s="196"/>
      <c r="N7174" s="197"/>
      <c r="O7174" s="197"/>
      <c r="P7174" s="231"/>
    </row>
    <row r="7175" spans="2:16">
      <c r="B7175" s="351"/>
      <c r="C7175" s="435"/>
      <c r="D7175" s="399"/>
      <c r="E7175" s="400"/>
      <c r="G7175" s="401"/>
      <c r="H7175" s="401"/>
      <c r="I7175" s="401"/>
      <c r="J7175" s="194"/>
      <c r="K7175" s="194"/>
      <c r="L7175" s="195"/>
      <c r="M7175" s="196"/>
      <c r="N7175" s="197"/>
      <c r="O7175" s="197"/>
      <c r="P7175" s="231"/>
    </row>
    <row r="7176" spans="2:16">
      <c r="B7176" s="351"/>
      <c r="C7176" s="435"/>
      <c r="D7176" s="399"/>
      <c r="E7176" s="400"/>
      <c r="G7176" s="401"/>
      <c r="H7176" s="401"/>
      <c r="I7176" s="401"/>
      <c r="J7176" s="194"/>
      <c r="K7176" s="194"/>
      <c r="L7176" s="195"/>
      <c r="M7176" s="196"/>
      <c r="N7176" s="197"/>
      <c r="O7176" s="197"/>
      <c r="P7176" s="231"/>
    </row>
    <row r="7177" spans="2:16">
      <c r="B7177" s="351"/>
      <c r="C7177" s="435"/>
      <c r="D7177" s="399"/>
      <c r="E7177" s="400"/>
      <c r="G7177" s="401"/>
      <c r="H7177" s="401"/>
      <c r="I7177" s="401"/>
      <c r="J7177" s="194"/>
      <c r="K7177" s="194"/>
      <c r="L7177" s="195"/>
      <c r="M7177" s="196"/>
      <c r="N7177" s="197"/>
      <c r="O7177" s="197"/>
      <c r="P7177" s="231"/>
    </row>
    <row r="7178" spans="2:16">
      <c r="B7178" s="351"/>
      <c r="C7178" s="435"/>
      <c r="D7178" s="399"/>
      <c r="E7178" s="400"/>
      <c r="G7178" s="401"/>
      <c r="H7178" s="401"/>
      <c r="I7178" s="401"/>
      <c r="J7178" s="194"/>
      <c r="K7178" s="194"/>
      <c r="L7178" s="195"/>
      <c r="M7178" s="196"/>
      <c r="N7178" s="197"/>
      <c r="O7178" s="197"/>
      <c r="P7178" s="231"/>
    </row>
    <row r="7179" spans="2:16">
      <c r="B7179" s="351"/>
      <c r="C7179" s="435"/>
      <c r="D7179" s="399"/>
      <c r="E7179" s="400"/>
      <c r="G7179" s="401"/>
      <c r="H7179" s="401"/>
      <c r="I7179" s="401"/>
      <c r="J7179" s="194"/>
      <c r="K7179" s="194"/>
      <c r="L7179" s="195"/>
      <c r="M7179" s="196"/>
      <c r="N7179" s="197"/>
      <c r="O7179" s="197"/>
      <c r="P7179" s="231"/>
    </row>
    <row r="7180" spans="2:16">
      <c r="B7180" s="351"/>
      <c r="C7180" s="435"/>
      <c r="D7180" s="399"/>
      <c r="E7180" s="400"/>
      <c r="G7180" s="401"/>
      <c r="H7180" s="401"/>
      <c r="I7180" s="401"/>
      <c r="J7180" s="194"/>
      <c r="K7180" s="194"/>
      <c r="L7180" s="195"/>
      <c r="M7180" s="196"/>
      <c r="N7180" s="197"/>
      <c r="O7180" s="197"/>
      <c r="P7180" s="231"/>
    </row>
    <row r="7181" spans="2:16">
      <c r="B7181" s="351"/>
      <c r="C7181" s="435"/>
      <c r="D7181" s="399"/>
      <c r="E7181" s="400"/>
      <c r="G7181" s="401"/>
      <c r="H7181" s="401"/>
      <c r="I7181" s="401"/>
      <c r="J7181" s="194"/>
      <c r="K7181" s="194"/>
      <c r="L7181" s="195"/>
      <c r="M7181" s="196"/>
      <c r="N7181" s="197"/>
      <c r="O7181" s="197"/>
      <c r="P7181" s="231"/>
    </row>
    <row r="7182" spans="2:16">
      <c r="B7182" s="351"/>
      <c r="C7182" s="435"/>
      <c r="D7182" s="399"/>
      <c r="E7182" s="400"/>
      <c r="G7182" s="401"/>
      <c r="H7182" s="401"/>
      <c r="I7182" s="401"/>
      <c r="J7182" s="194"/>
      <c r="K7182" s="194"/>
      <c r="L7182" s="195"/>
      <c r="M7182" s="196"/>
      <c r="N7182" s="197"/>
      <c r="O7182" s="197"/>
      <c r="P7182" s="231"/>
    </row>
    <row r="7183" spans="2:16">
      <c r="B7183" s="351"/>
      <c r="C7183" s="435"/>
      <c r="D7183" s="399"/>
      <c r="E7183" s="400"/>
      <c r="G7183" s="401"/>
      <c r="H7183" s="401"/>
      <c r="I7183" s="401"/>
      <c r="J7183" s="194"/>
      <c r="K7183" s="194"/>
      <c r="L7183" s="195"/>
      <c r="M7183" s="196"/>
      <c r="N7183" s="197"/>
      <c r="O7183" s="197"/>
      <c r="P7183" s="231"/>
    </row>
    <row r="7184" spans="2:16">
      <c r="B7184" s="351"/>
      <c r="C7184" s="435"/>
      <c r="D7184" s="399"/>
      <c r="E7184" s="400"/>
      <c r="G7184" s="401"/>
      <c r="H7184" s="401"/>
      <c r="I7184" s="401"/>
      <c r="J7184" s="194"/>
      <c r="K7184" s="194"/>
      <c r="L7184" s="195"/>
      <c r="M7184" s="196"/>
      <c r="N7184" s="197"/>
      <c r="O7184" s="197"/>
      <c r="P7184" s="231"/>
    </row>
    <row r="7185" spans="2:16">
      <c r="B7185" s="351"/>
      <c r="C7185" s="435"/>
      <c r="D7185" s="399"/>
      <c r="E7185" s="400"/>
      <c r="G7185" s="401"/>
      <c r="H7185" s="401"/>
      <c r="I7185" s="401"/>
      <c r="J7185" s="194"/>
      <c r="K7185" s="194"/>
      <c r="L7185" s="195"/>
      <c r="M7185" s="196"/>
      <c r="N7185" s="197"/>
      <c r="O7185" s="197"/>
      <c r="P7185" s="231"/>
    </row>
    <row r="7186" spans="2:16">
      <c r="B7186" s="351"/>
      <c r="C7186" s="435"/>
      <c r="D7186" s="399"/>
      <c r="E7186" s="400"/>
      <c r="G7186" s="401"/>
      <c r="H7186" s="401"/>
      <c r="I7186" s="401"/>
      <c r="J7186" s="194"/>
      <c r="K7186" s="194"/>
      <c r="L7186" s="195"/>
      <c r="M7186" s="196"/>
      <c r="N7186" s="197"/>
      <c r="O7186" s="197"/>
      <c r="P7186" s="231"/>
    </row>
    <row r="7187" spans="2:16">
      <c r="B7187" s="351"/>
      <c r="C7187" s="435"/>
      <c r="D7187" s="399"/>
      <c r="E7187" s="400"/>
      <c r="G7187" s="401"/>
      <c r="H7187" s="401"/>
      <c r="I7187" s="401"/>
      <c r="J7187" s="194"/>
      <c r="K7187" s="194"/>
      <c r="L7187" s="195"/>
      <c r="M7187" s="196"/>
      <c r="N7187" s="197"/>
      <c r="O7187" s="197"/>
      <c r="P7187" s="231"/>
    </row>
    <row r="7188" spans="2:16">
      <c r="B7188" s="351"/>
      <c r="C7188" s="435"/>
      <c r="D7188" s="399"/>
      <c r="E7188" s="400"/>
      <c r="G7188" s="401"/>
      <c r="H7188" s="401"/>
      <c r="I7188" s="401"/>
      <c r="J7188" s="194"/>
      <c r="K7188" s="194"/>
      <c r="L7188" s="195"/>
      <c r="M7188" s="196"/>
      <c r="N7188" s="197"/>
      <c r="O7188" s="197"/>
      <c r="P7188" s="231"/>
    </row>
    <row r="7189" spans="2:16">
      <c r="B7189" s="351"/>
      <c r="C7189" s="435"/>
      <c r="D7189" s="399"/>
      <c r="E7189" s="400"/>
      <c r="G7189" s="401"/>
      <c r="H7189" s="401"/>
      <c r="I7189" s="401"/>
      <c r="J7189" s="194"/>
      <c r="K7189" s="194"/>
      <c r="L7189" s="195"/>
      <c r="M7189" s="196"/>
      <c r="N7189" s="197"/>
      <c r="O7189" s="197"/>
      <c r="P7189" s="231"/>
    </row>
    <row r="7190" spans="2:16">
      <c r="B7190" s="351"/>
      <c r="C7190" s="435"/>
      <c r="D7190" s="399"/>
      <c r="E7190" s="400"/>
      <c r="G7190" s="401"/>
      <c r="H7190" s="401"/>
      <c r="I7190" s="401"/>
      <c r="J7190" s="194"/>
      <c r="K7190" s="194"/>
      <c r="L7190" s="195"/>
      <c r="M7190" s="196"/>
      <c r="N7190" s="197"/>
      <c r="O7190" s="197"/>
      <c r="P7190" s="231"/>
    </row>
    <row r="7191" spans="2:16">
      <c r="B7191" s="351"/>
      <c r="C7191" s="435"/>
      <c r="D7191" s="399"/>
      <c r="E7191" s="400"/>
      <c r="G7191" s="401"/>
      <c r="H7191" s="401"/>
      <c r="I7191" s="401"/>
      <c r="J7191" s="194"/>
      <c r="K7191" s="194"/>
      <c r="L7191" s="195"/>
      <c r="M7191" s="196"/>
      <c r="N7191" s="197"/>
      <c r="O7191" s="197"/>
      <c r="P7191" s="231"/>
    </row>
    <row r="7192" spans="2:16">
      <c r="B7192" s="351"/>
      <c r="C7192" s="435"/>
      <c r="D7192" s="399"/>
      <c r="E7192" s="400"/>
      <c r="G7192" s="401"/>
      <c r="H7192" s="401"/>
      <c r="I7192" s="401"/>
      <c r="J7192" s="194"/>
      <c r="K7192" s="194"/>
      <c r="L7192" s="195"/>
      <c r="M7192" s="196"/>
      <c r="N7192" s="197"/>
      <c r="O7192" s="197"/>
      <c r="P7192" s="231"/>
    </row>
    <row r="7193" spans="2:16">
      <c r="B7193" s="351"/>
      <c r="C7193" s="435"/>
      <c r="D7193" s="399"/>
      <c r="E7193" s="400"/>
      <c r="G7193" s="401"/>
      <c r="H7193" s="401"/>
      <c r="I7193" s="401"/>
      <c r="J7193" s="194"/>
      <c r="K7193" s="194"/>
      <c r="L7193" s="195"/>
      <c r="M7193" s="196"/>
      <c r="N7193" s="197"/>
      <c r="O7193" s="197"/>
      <c r="P7193" s="231"/>
    </row>
    <row r="7194" spans="2:16">
      <c r="B7194" s="351"/>
      <c r="C7194" s="435"/>
      <c r="D7194" s="399"/>
      <c r="E7194" s="400"/>
      <c r="G7194" s="401"/>
      <c r="H7194" s="401"/>
      <c r="I7194" s="401"/>
      <c r="J7194" s="194"/>
      <c r="K7194" s="194"/>
      <c r="L7194" s="195"/>
      <c r="M7194" s="196"/>
      <c r="N7194" s="197"/>
      <c r="O7194" s="197"/>
      <c r="P7194" s="231"/>
    </row>
    <row r="7195" spans="2:16">
      <c r="B7195" s="351"/>
      <c r="C7195" s="435"/>
      <c r="D7195" s="399"/>
      <c r="E7195" s="400"/>
      <c r="G7195" s="401"/>
      <c r="H7195" s="401"/>
      <c r="I7195" s="401"/>
      <c r="J7195" s="194"/>
      <c r="K7195" s="194"/>
      <c r="L7195" s="195"/>
      <c r="M7195" s="196"/>
      <c r="N7195" s="197"/>
      <c r="O7195" s="197"/>
      <c r="P7195" s="231"/>
    </row>
    <row r="7196" spans="2:16">
      <c r="B7196" s="351"/>
      <c r="C7196" s="435"/>
      <c r="D7196" s="399"/>
      <c r="E7196" s="400"/>
      <c r="G7196" s="401"/>
      <c r="H7196" s="401"/>
      <c r="I7196" s="401"/>
      <c r="J7196" s="194"/>
      <c r="K7196" s="194"/>
      <c r="L7196" s="195"/>
      <c r="M7196" s="196"/>
      <c r="N7196" s="197"/>
      <c r="O7196" s="197"/>
      <c r="P7196" s="231"/>
    </row>
    <row r="7197" spans="2:16">
      <c r="B7197" s="351"/>
      <c r="C7197" s="435"/>
      <c r="D7197" s="399"/>
      <c r="E7197" s="400"/>
      <c r="G7197" s="401"/>
      <c r="H7197" s="401"/>
      <c r="I7197" s="401"/>
      <c r="J7197" s="194"/>
      <c r="K7197" s="194"/>
      <c r="L7197" s="195"/>
      <c r="M7197" s="196"/>
      <c r="N7197" s="197"/>
      <c r="O7197" s="197"/>
      <c r="P7197" s="231"/>
    </row>
    <row r="7198" spans="2:16">
      <c r="B7198" s="351"/>
      <c r="C7198" s="435"/>
      <c r="D7198" s="399"/>
      <c r="E7198" s="400"/>
      <c r="G7198" s="401"/>
      <c r="H7198" s="401"/>
      <c r="I7198" s="401"/>
      <c r="J7198" s="194"/>
      <c r="K7198" s="194"/>
      <c r="L7198" s="195"/>
      <c r="M7198" s="196"/>
      <c r="N7198" s="197"/>
      <c r="O7198" s="197"/>
      <c r="P7198" s="231"/>
    </row>
    <row r="7199" spans="2:16">
      <c r="B7199" s="351"/>
      <c r="C7199" s="435"/>
      <c r="D7199" s="399"/>
      <c r="E7199" s="400"/>
      <c r="G7199" s="401"/>
      <c r="H7199" s="401"/>
      <c r="I7199" s="401"/>
      <c r="J7199" s="194"/>
      <c r="K7199" s="194"/>
      <c r="L7199" s="195"/>
      <c r="M7199" s="196"/>
      <c r="N7199" s="197"/>
      <c r="O7199" s="197"/>
      <c r="P7199" s="231"/>
    </row>
    <row r="7200" spans="2:16">
      <c r="B7200" s="351"/>
      <c r="C7200" s="435"/>
      <c r="D7200" s="399"/>
      <c r="E7200" s="400"/>
      <c r="G7200" s="401"/>
      <c r="H7200" s="401"/>
      <c r="I7200" s="401"/>
      <c r="J7200" s="194"/>
      <c r="K7200" s="194"/>
      <c r="L7200" s="195"/>
      <c r="M7200" s="196"/>
      <c r="N7200" s="197"/>
      <c r="O7200" s="197"/>
      <c r="P7200" s="231"/>
    </row>
    <row r="7201" spans="2:16">
      <c r="B7201" s="351"/>
      <c r="C7201" s="435"/>
      <c r="D7201" s="399"/>
      <c r="E7201" s="400"/>
      <c r="G7201" s="401"/>
      <c r="H7201" s="401"/>
      <c r="I7201" s="401"/>
      <c r="J7201" s="194"/>
      <c r="K7201" s="194"/>
      <c r="L7201" s="195"/>
      <c r="M7201" s="196"/>
      <c r="N7201" s="197"/>
      <c r="O7201" s="197"/>
      <c r="P7201" s="231"/>
    </row>
    <row r="7202" spans="2:16">
      <c r="B7202" s="351"/>
      <c r="C7202" s="435"/>
      <c r="D7202" s="399"/>
      <c r="E7202" s="400"/>
      <c r="G7202" s="401"/>
      <c r="H7202" s="401"/>
      <c r="I7202" s="401"/>
      <c r="J7202" s="194"/>
      <c r="K7202" s="194"/>
      <c r="L7202" s="195"/>
      <c r="M7202" s="196"/>
      <c r="N7202" s="197"/>
      <c r="O7202" s="197"/>
      <c r="P7202" s="231"/>
    </row>
    <row r="7203" spans="2:16">
      <c r="B7203" s="351"/>
      <c r="C7203" s="435"/>
      <c r="D7203" s="399"/>
      <c r="E7203" s="400"/>
      <c r="G7203" s="401"/>
      <c r="H7203" s="401"/>
      <c r="I7203" s="401"/>
      <c r="J7203" s="194"/>
      <c r="K7203" s="194"/>
      <c r="L7203" s="195"/>
      <c r="M7203" s="196"/>
      <c r="N7203" s="197"/>
      <c r="O7203" s="197"/>
      <c r="P7203" s="231"/>
    </row>
    <row r="7204" spans="2:16">
      <c r="B7204" s="351"/>
      <c r="C7204" s="435"/>
      <c r="D7204" s="399"/>
      <c r="E7204" s="400"/>
      <c r="G7204" s="401"/>
      <c r="H7204" s="401"/>
      <c r="I7204" s="401"/>
      <c r="J7204" s="194"/>
      <c r="K7204" s="194"/>
      <c r="L7204" s="195"/>
      <c r="M7204" s="196"/>
      <c r="N7204" s="197"/>
      <c r="O7204" s="197"/>
      <c r="P7204" s="231"/>
    </row>
    <row r="7205" spans="2:16">
      <c r="B7205" s="351"/>
      <c r="C7205" s="435"/>
      <c r="D7205" s="399"/>
      <c r="E7205" s="400"/>
      <c r="G7205" s="401"/>
      <c r="H7205" s="401"/>
      <c r="I7205" s="401"/>
      <c r="J7205" s="194"/>
      <c r="K7205" s="194"/>
      <c r="L7205" s="195"/>
      <c r="M7205" s="196"/>
      <c r="N7205" s="197"/>
      <c r="O7205" s="197"/>
      <c r="P7205" s="231"/>
    </row>
    <row r="7206" spans="2:16">
      <c r="B7206" s="351"/>
      <c r="C7206" s="435"/>
      <c r="D7206" s="399"/>
      <c r="E7206" s="400"/>
      <c r="G7206" s="401"/>
      <c r="H7206" s="401"/>
      <c r="I7206" s="401"/>
      <c r="J7206" s="194"/>
      <c r="K7206" s="194"/>
      <c r="L7206" s="195"/>
      <c r="M7206" s="196"/>
      <c r="N7206" s="197"/>
      <c r="O7206" s="197"/>
      <c r="P7206" s="231"/>
    </row>
    <row r="7207" spans="2:16">
      <c r="B7207" s="351"/>
      <c r="C7207" s="435"/>
      <c r="D7207" s="399"/>
      <c r="E7207" s="400"/>
      <c r="G7207" s="401"/>
      <c r="H7207" s="401"/>
      <c r="I7207" s="401"/>
      <c r="J7207" s="194"/>
      <c r="K7207" s="194"/>
      <c r="L7207" s="195"/>
      <c r="M7207" s="196"/>
      <c r="N7207" s="197"/>
      <c r="O7207" s="197"/>
      <c r="P7207" s="231"/>
    </row>
    <row r="7208" spans="2:16">
      <c r="B7208" s="351"/>
      <c r="C7208" s="435"/>
      <c r="D7208" s="399"/>
      <c r="E7208" s="400"/>
      <c r="G7208" s="401"/>
      <c r="H7208" s="401"/>
      <c r="I7208" s="401"/>
      <c r="J7208" s="194"/>
      <c r="K7208" s="194"/>
      <c r="L7208" s="195"/>
      <c r="M7208" s="196"/>
      <c r="N7208" s="197"/>
      <c r="O7208" s="197"/>
      <c r="P7208" s="231"/>
    </row>
    <row r="7209" spans="2:16">
      <c r="B7209" s="351"/>
      <c r="C7209" s="435"/>
      <c r="D7209" s="399"/>
      <c r="E7209" s="400"/>
      <c r="G7209" s="401"/>
      <c r="H7209" s="401"/>
      <c r="I7209" s="401"/>
      <c r="J7209" s="194"/>
      <c r="K7209" s="194"/>
      <c r="L7209" s="195"/>
      <c r="M7209" s="196"/>
      <c r="N7209" s="197"/>
      <c r="O7209" s="197"/>
      <c r="P7209" s="231"/>
    </row>
    <row r="7210" spans="2:16">
      <c r="B7210" s="351"/>
      <c r="C7210" s="435"/>
      <c r="D7210" s="399"/>
      <c r="E7210" s="400"/>
      <c r="G7210" s="401"/>
      <c r="H7210" s="401"/>
      <c r="I7210" s="401"/>
      <c r="J7210" s="194"/>
      <c r="K7210" s="194"/>
      <c r="L7210" s="195"/>
      <c r="M7210" s="196"/>
      <c r="N7210" s="197"/>
      <c r="O7210" s="197"/>
      <c r="P7210" s="231"/>
    </row>
    <row r="7211" spans="2:16">
      <c r="B7211" s="351"/>
      <c r="C7211" s="435"/>
      <c r="D7211" s="399"/>
      <c r="E7211" s="400"/>
      <c r="G7211" s="401"/>
      <c r="H7211" s="401"/>
      <c r="I7211" s="401"/>
      <c r="J7211" s="194"/>
      <c r="K7211" s="194"/>
      <c r="L7211" s="195"/>
      <c r="M7211" s="196"/>
      <c r="N7211" s="197"/>
      <c r="O7211" s="197"/>
      <c r="P7211" s="231"/>
    </row>
    <row r="7212" spans="2:16">
      <c r="B7212" s="351"/>
      <c r="C7212" s="435"/>
      <c r="D7212" s="399"/>
      <c r="E7212" s="400"/>
      <c r="G7212" s="401"/>
      <c r="H7212" s="401"/>
      <c r="I7212" s="401"/>
      <c r="J7212" s="194"/>
      <c r="K7212" s="194"/>
      <c r="L7212" s="195"/>
      <c r="M7212" s="196"/>
      <c r="N7212" s="197"/>
      <c r="O7212" s="197"/>
      <c r="P7212" s="231"/>
    </row>
    <row r="7213" spans="2:16">
      <c r="B7213" s="351"/>
      <c r="C7213" s="435"/>
      <c r="D7213" s="399"/>
      <c r="E7213" s="400"/>
      <c r="G7213" s="401"/>
      <c r="H7213" s="401"/>
      <c r="I7213" s="401"/>
      <c r="J7213" s="194"/>
      <c r="K7213" s="194"/>
      <c r="L7213" s="195"/>
      <c r="M7213" s="196"/>
      <c r="N7213" s="197"/>
      <c r="O7213" s="197"/>
      <c r="P7213" s="231"/>
    </row>
    <row r="7214" spans="2:16">
      <c r="B7214" s="351"/>
      <c r="C7214" s="435"/>
      <c r="D7214" s="399"/>
      <c r="E7214" s="400"/>
      <c r="G7214" s="401"/>
      <c r="H7214" s="401"/>
      <c r="I7214" s="401"/>
      <c r="J7214" s="194"/>
      <c r="K7214" s="194"/>
      <c r="L7214" s="195"/>
      <c r="M7214" s="196"/>
      <c r="N7214" s="197"/>
      <c r="O7214" s="197"/>
      <c r="P7214" s="231"/>
    </row>
    <row r="7215" spans="2:16">
      <c r="B7215" s="351"/>
      <c r="C7215" s="435"/>
      <c r="D7215" s="399"/>
      <c r="E7215" s="400"/>
      <c r="G7215" s="401"/>
      <c r="H7215" s="401"/>
      <c r="I7215" s="401"/>
      <c r="J7215" s="194"/>
      <c r="K7215" s="194"/>
      <c r="L7215" s="195"/>
      <c r="M7215" s="196"/>
      <c r="N7215" s="197"/>
      <c r="O7215" s="197"/>
      <c r="P7215" s="231"/>
    </row>
    <row r="7216" spans="2:16">
      <c r="B7216" s="351"/>
      <c r="C7216" s="435"/>
      <c r="D7216" s="399"/>
      <c r="E7216" s="400"/>
      <c r="G7216" s="401"/>
      <c r="H7216" s="401"/>
      <c r="I7216" s="401"/>
      <c r="J7216" s="194"/>
      <c r="K7216" s="194"/>
      <c r="L7216" s="195"/>
      <c r="M7216" s="196"/>
      <c r="N7216" s="197"/>
      <c r="O7216" s="197"/>
      <c r="P7216" s="231"/>
    </row>
    <row r="7217" spans="2:16">
      <c r="B7217" s="351"/>
      <c r="C7217" s="435"/>
      <c r="D7217" s="399"/>
      <c r="E7217" s="400"/>
      <c r="G7217" s="401"/>
      <c r="H7217" s="401"/>
      <c r="I7217" s="401"/>
      <c r="J7217" s="194"/>
      <c r="K7217" s="194"/>
      <c r="L7217" s="195"/>
      <c r="M7217" s="196"/>
      <c r="N7217" s="197"/>
      <c r="O7217" s="197"/>
      <c r="P7217" s="231"/>
    </row>
    <row r="7218" spans="2:16">
      <c r="B7218" s="351"/>
      <c r="C7218" s="435"/>
      <c r="D7218" s="399"/>
      <c r="E7218" s="400"/>
      <c r="G7218" s="401"/>
      <c r="H7218" s="401"/>
      <c r="I7218" s="401"/>
      <c r="J7218" s="194"/>
      <c r="K7218" s="194"/>
      <c r="L7218" s="195"/>
      <c r="M7218" s="196"/>
      <c r="N7218" s="197"/>
      <c r="O7218" s="197"/>
      <c r="P7218" s="231"/>
    </row>
    <row r="7219" spans="2:16">
      <c r="B7219" s="351"/>
      <c r="C7219" s="435"/>
      <c r="D7219" s="399"/>
      <c r="E7219" s="400"/>
      <c r="G7219" s="401"/>
      <c r="H7219" s="401"/>
      <c r="I7219" s="401"/>
      <c r="J7219" s="194"/>
      <c r="K7219" s="194"/>
      <c r="L7219" s="195"/>
      <c r="M7219" s="196"/>
      <c r="N7219" s="197"/>
      <c r="O7219" s="197"/>
      <c r="P7219" s="231"/>
    </row>
    <row r="7220" spans="2:16">
      <c r="B7220" s="351"/>
      <c r="C7220" s="435"/>
      <c r="D7220" s="399"/>
      <c r="E7220" s="400"/>
      <c r="G7220" s="401"/>
      <c r="H7220" s="401"/>
      <c r="I7220" s="401"/>
      <c r="J7220" s="194"/>
      <c r="K7220" s="194"/>
      <c r="L7220" s="195"/>
      <c r="M7220" s="196"/>
      <c r="N7220" s="197"/>
      <c r="O7220" s="197"/>
      <c r="P7220" s="231"/>
    </row>
    <row r="7221" spans="2:16">
      <c r="B7221" s="351"/>
      <c r="C7221" s="435"/>
      <c r="D7221" s="399"/>
      <c r="E7221" s="400"/>
      <c r="G7221" s="401"/>
      <c r="H7221" s="401"/>
      <c r="I7221" s="401"/>
      <c r="J7221" s="194"/>
      <c r="K7221" s="194"/>
      <c r="L7221" s="195"/>
      <c r="M7221" s="196"/>
      <c r="N7221" s="197"/>
      <c r="O7221" s="197"/>
      <c r="P7221" s="231"/>
    </row>
    <row r="7222" spans="2:16">
      <c r="B7222" s="351"/>
      <c r="C7222" s="435"/>
      <c r="D7222" s="399"/>
      <c r="E7222" s="400"/>
      <c r="G7222" s="401"/>
      <c r="H7222" s="401"/>
      <c r="I7222" s="401"/>
      <c r="J7222" s="194"/>
      <c r="K7222" s="194"/>
      <c r="L7222" s="195"/>
      <c r="M7222" s="196"/>
      <c r="N7222" s="197"/>
      <c r="O7222" s="197"/>
      <c r="P7222" s="231"/>
    </row>
    <row r="7223" spans="2:16">
      <c r="B7223" s="351"/>
      <c r="C7223" s="435"/>
      <c r="D7223" s="399"/>
      <c r="E7223" s="400"/>
      <c r="G7223" s="401"/>
      <c r="H7223" s="401"/>
      <c r="I7223" s="401"/>
      <c r="J7223" s="194"/>
      <c r="K7223" s="194"/>
      <c r="L7223" s="195"/>
      <c r="M7223" s="196"/>
      <c r="N7223" s="197"/>
      <c r="O7223" s="197"/>
      <c r="P7223" s="231"/>
    </row>
    <row r="7224" spans="2:16">
      <c r="B7224" s="351"/>
      <c r="C7224" s="435"/>
      <c r="D7224" s="399"/>
      <c r="E7224" s="400"/>
      <c r="G7224" s="401"/>
      <c r="H7224" s="401"/>
      <c r="I7224" s="401"/>
      <c r="J7224" s="194"/>
      <c r="K7224" s="194"/>
      <c r="L7224" s="195"/>
      <c r="M7224" s="196"/>
      <c r="N7224" s="197"/>
      <c r="O7224" s="197"/>
      <c r="P7224" s="231"/>
    </row>
    <row r="7225" spans="2:16">
      <c r="B7225" s="351"/>
      <c r="C7225" s="435"/>
      <c r="D7225" s="399"/>
      <c r="E7225" s="400"/>
      <c r="G7225" s="401"/>
      <c r="H7225" s="401"/>
      <c r="I7225" s="401"/>
      <c r="J7225" s="194"/>
      <c r="K7225" s="194"/>
      <c r="L7225" s="195"/>
      <c r="M7225" s="196"/>
      <c r="N7225" s="197"/>
      <c r="O7225" s="197"/>
      <c r="P7225" s="231"/>
    </row>
    <row r="7226" spans="2:16">
      <c r="B7226" s="351"/>
      <c r="C7226" s="435"/>
      <c r="D7226" s="399"/>
      <c r="E7226" s="400"/>
      <c r="G7226" s="401"/>
      <c r="H7226" s="401"/>
      <c r="I7226" s="401"/>
      <c r="J7226" s="194"/>
      <c r="K7226" s="194"/>
      <c r="L7226" s="195"/>
      <c r="M7226" s="196"/>
      <c r="N7226" s="197"/>
      <c r="O7226" s="197"/>
      <c r="P7226" s="231"/>
    </row>
    <row r="7227" spans="2:16">
      <c r="B7227" s="351"/>
      <c r="C7227" s="435"/>
      <c r="D7227" s="399"/>
      <c r="E7227" s="400"/>
      <c r="G7227" s="401"/>
      <c r="H7227" s="401"/>
      <c r="I7227" s="401"/>
      <c r="J7227" s="194"/>
      <c r="K7227" s="194"/>
      <c r="L7227" s="195"/>
      <c r="M7227" s="196"/>
      <c r="N7227" s="197"/>
      <c r="O7227" s="197"/>
      <c r="P7227" s="231"/>
    </row>
    <row r="7228" spans="2:16">
      <c r="B7228" s="351"/>
      <c r="C7228" s="435"/>
      <c r="D7228" s="399"/>
      <c r="E7228" s="400"/>
      <c r="G7228" s="401"/>
      <c r="H7228" s="401"/>
      <c r="I7228" s="401"/>
      <c r="J7228" s="194"/>
      <c r="K7228" s="194"/>
      <c r="L7228" s="195"/>
      <c r="M7228" s="196"/>
      <c r="N7228" s="197"/>
      <c r="O7228" s="197"/>
      <c r="P7228" s="231"/>
    </row>
    <row r="7229" spans="2:16">
      <c r="B7229" s="351"/>
      <c r="C7229" s="435"/>
      <c r="D7229" s="399"/>
      <c r="E7229" s="400"/>
      <c r="G7229" s="401"/>
      <c r="H7229" s="401"/>
      <c r="I7229" s="401"/>
      <c r="J7229" s="194"/>
      <c r="K7229" s="194"/>
      <c r="L7229" s="195"/>
      <c r="M7229" s="196"/>
      <c r="N7229" s="197"/>
      <c r="O7229" s="197"/>
      <c r="P7229" s="231"/>
    </row>
    <row r="7230" spans="2:16">
      <c r="B7230" s="351"/>
      <c r="C7230" s="435"/>
      <c r="D7230" s="399"/>
      <c r="E7230" s="400"/>
      <c r="G7230" s="401"/>
      <c r="H7230" s="401"/>
      <c r="I7230" s="401"/>
      <c r="J7230" s="194"/>
      <c r="K7230" s="194"/>
      <c r="L7230" s="195"/>
      <c r="M7230" s="196"/>
      <c r="N7230" s="197"/>
      <c r="O7230" s="197"/>
      <c r="P7230" s="231"/>
    </row>
    <row r="7231" spans="2:16">
      <c r="B7231" s="351"/>
      <c r="C7231" s="435"/>
      <c r="D7231" s="399"/>
      <c r="E7231" s="400"/>
      <c r="G7231" s="401"/>
      <c r="H7231" s="401"/>
      <c r="I7231" s="401"/>
      <c r="J7231" s="194"/>
      <c r="K7231" s="194"/>
      <c r="L7231" s="195"/>
      <c r="M7231" s="196"/>
      <c r="N7231" s="197"/>
      <c r="O7231" s="197"/>
      <c r="P7231" s="231"/>
    </row>
    <row r="7232" spans="2:16">
      <c r="B7232" s="351"/>
      <c r="C7232" s="435"/>
      <c r="D7232" s="399"/>
      <c r="E7232" s="400"/>
      <c r="G7232" s="401"/>
      <c r="H7232" s="401"/>
      <c r="I7232" s="401"/>
      <c r="J7232" s="194"/>
      <c r="K7232" s="194"/>
      <c r="L7232" s="195"/>
      <c r="M7232" s="196"/>
      <c r="N7232" s="197"/>
      <c r="O7232" s="197"/>
      <c r="P7232" s="231"/>
    </row>
    <row r="7233" spans="2:16">
      <c r="B7233" s="351"/>
      <c r="C7233" s="435"/>
      <c r="D7233" s="399"/>
      <c r="E7233" s="400"/>
      <c r="G7233" s="401"/>
      <c r="H7233" s="401"/>
      <c r="I7233" s="401"/>
      <c r="J7233" s="194"/>
      <c r="K7233" s="194"/>
      <c r="L7233" s="195"/>
      <c r="M7233" s="196"/>
      <c r="N7233" s="197"/>
      <c r="O7233" s="197"/>
      <c r="P7233" s="231"/>
    </row>
    <row r="7234" spans="2:16">
      <c r="B7234" s="351"/>
      <c r="C7234" s="435"/>
      <c r="D7234" s="399"/>
      <c r="E7234" s="400"/>
      <c r="G7234" s="401"/>
      <c r="H7234" s="401"/>
      <c r="I7234" s="401"/>
      <c r="J7234" s="194"/>
      <c r="K7234" s="194"/>
      <c r="L7234" s="195"/>
      <c r="M7234" s="196"/>
      <c r="N7234" s="197"/>
      <c r="O7234" s="197"/>
      <c r="P7234" s="231"/>
    </row>
    <row r="7235" spans="2:16">
      <c r="B7235" s="351"/>
      <c r="C7235" s="435"/>
      <c r="D7235" s="399"/>
      <c r="E7235" s="400"/>
      <c r="G7235" s="401"/>
      <c r="H7235" s="401"/>
      <c r="I7235" s="401"/>
      <c r="J7235" s="194"/>
      <c r="K7235" s="194"/>
      <c r="L7235" s="195"/>
      <c r="M7235" s="196"/>
      <c r="N7235" s="197"/>
      <c r="O7235" s="197"/>
      <c r="P7235" s="231"/>
    </row>
    <row r="7236" spans="2:16">
      <c r="B7236" s="351"/>
      <c r="C7236" s="435"/>
      <c r="D7236" s="399"/>
      <c r="E7236" s="400"/>
      <c r="G7236" s="401"/>
      <c r="H7236" s="401"/>
      <c r="I7236" s="401"/>
      <c r="J7236" s="194"/>
      <c r="K7236" s="194"/>
      <c r="L7236" s="195"/>
      <c r="M7236" s="196"/>
      <c r="N7236" s="197"/>
      <c r="O7236" s="197"/>
      <c r="P7236" s="231"/>
    </row>
    <row r="7237" spans="2:16">
      <c r="B7237" s="351"/>
      <c r="C7237" s="435"/>
      <c r="D7237" s="399"/>
      <c r="E7237" s="400"/>
      <c r="G7237" s="401"/>
      <c r="H7237" s="401"/>
      <c r="I7237" s="401"/>
      <c r="J7237" s="194"/>
      <c r="K7237" s="194"/>
      <c r="L7237" s="195"/>
      <c r="M7237" s="196"/>
      <c r="N7237" s="197"/>
      <c r="O7237" s="197"/>
      <c r="P7237" s="231"/>
    </row>
    <row r="7238" spans="2:16">
      <c r="B7238" s="351"/>
      <c r="C7238" s="435"/>
      <c r="D7238" s="399"/>
      <c r="E7238" s="400"/>
      <c r="G7238" s="401"/>
      <c r="H7238" s="401"/>
      <c r="I7238" s="401"/>
      <c r="J7238" s="194"/>
      <c r="K7238" s="194"/>
      <c r="L7238" s="195"/>
      <c r="M7238" s="196"/>
      <c r="N7238" s="197"/>
      <c r="O7238" s="197"/>
      <c r="P7238" s="231"/>
    </row>
    <row r="7239" spans="2:16">
      <c r="B7239" s="351"/>
      <c r="C7239" s="435"/>
      <c r="D7239" s="399"/>
      <c r="E7239" s="400"/>
      <c r="G7239" s="401"/>
      <c r="H7239" s="401"/>
      <c r="I7239" s="401"/>
      <c r="J7239" s="194"/>
      <c r="K7239" s="194"/>
      <c r="L7239" s="195"/>
      <c r="M7239" s="196"/>
      <c r="N7239" s="197"/>
      <c r="O7239" s="197"/>
      <c r="P7239" s="231"/>
    </row>
    <row r="7240" spans="2:16">
      <c r="B7240" s="351"/>
      <c r="C7240" s="435"/>
      <c r="D7240" s="399"/>
      <c r="E7240" s="400"/>
      <c r="G7240" s="401"/>
      <c r="H7240" s="401"/>
      <c r="I7240" s="401"/>
      <c r="J7240" s="194"/>
      <c r="K7240" s="194"/>
      <c r="L7240" s="195"/>
      <c r="M7240" s="196"/>
      <c r="N7240" s="197"/>
      <c r="O7240" s="197"/>
      <c r="P7240" s="231"/>
    </row>
    <row r="7241" spans="2:16">
      <c r="B7241" s="351"/>
      <c r="C7241" s="435"/>
      <c r="D7241" s="399"/>
      <c r="E7241" s="400"/>
      <c r="G7241" s="401"/>
      <c r="H7241" s="401"/>
      <c r="I7241" s="401"/>
      <c r="J7241" s="194"/>
      <c r="K7241" s="194"/>
      <c r="L7241" s="195"/>
      <c r="M7241" s="196"/>
      <c r="N7241" s="197"/>
      <c r="O7241" s="197"/>
      <c r="P7241" s="231"/>
    </row>
    <row r="7242" spans="2:16">
      <c r="B7242" s="351"/>
      <c r="C7242" s="435"/>
      <c r="D7242" s="399"/>
      <c r="E7242" s="400"/>
      <c r="G7242" s="401"/>
      <c r="H7242" s="401"/>
      <c r="I7242" s="401"/>
      <c r="J7242" s="194"/>
      <c r="K7242" s="194"/>
      <c r="L7242" s="195"/>
      <c r="M7242" s="196"/>
      <c r="N7242" s="197"/>
      <c r="O7242" s="197"/>
      <c r="P7242" s="231"/>
    </row>
    <row r="7243" spans="2:16">
      <c r="B7243" s="351"/>
      <c r="C7243" s="435"/>
      <c r="D7243" s="399"/>
      <c r="E7243" s="400"/>
      <c r="G7243" s="401"/>
      <c r="H7243" s="401"/>
      <c r="I7243" s="401"/>
      <c r="J7243" s="194"/>
      <c r="K7243" s="194"/>
      <c r="L7243" s="195"/>
      <c r="M7243" s="196"/>
      <c r="N7243" s="197"/>
      <c r="O7243" s="197"/>
      <c r="P7243" s="231"/>
    </row>
    <row r="7244" spans="2:16">
      <c r="B7244" s="351"/>
      <c r="C7244" s="435"/>
      <c r="D7244" s="399"/>
      <c r="E7244" s="400"/>
      <c r="G7244" s="401"/>
      <c r="H7244" s="401"/>
      <c r="I7244" s="401"/>
      <c r="J7244" s="194"/>
      <c r="K7244" s="194"/>
      <c r="L7244" s="195"/>
      <c r="M7244" s="196"/>
      <c r="N7244" s="197"/>
      <c r="O7244" s="197"/>
      <c r="P7244" s="231"/>
    </row>
    <row r="7245" spans="2:16">
      <c r="B7245" s="351"/>
      <c r="C7245" s="435"/>
      <c r="D7245" s="399"/>
      <c r="E7245" s="400"/>
      <c r="G7245" s="401"/>
      <c r="H7245" s="401"/>
      <c r="I7245" s="401"/>
      <c r="J7245" s="194"/>
      <c r="K7245" s="194"/>
      <c r="L7245" s="195"/>
      <c r="M7245" s="196"/>
      <c r="N7245" s="197"/>
      <c r="O7245" s="197"/>
      <c r="P7245" s="231"/>
    </row>
    <row r="7246" spans="2:16">
      <c r="B7246" s="351"/>
      <c r="C7246" s="435"/>
      <c r="D7246" s="399"/>
      <c r="E7246" s="400"/>
      <c r="G7246" s="401"/>
      <c r="H7246" s="401"/>
      <c r="I7246" s="401"/>
      <c r="J7246" s="194"/>
      <c r="K7246" s="194"/>
      <c r="L7246" s="195"/>
      <c r="M7246" s="196"/>
      <c r="N7246" s="197"/>
      <c r="O7246" s="197"/>
      <c r="P7246" s="231"/>
    </row>
    <row r="7247" spans="2:16">
      <c r="B7247" s="351"/>
      <c r="C7247" s="435"/>
      <c r="D7247" s="399"/>
      <c r="E7247" s="400"/>
      <c r="G7247" s="401"/>
      <c r="H7247" s="401"/>
      <c r="I7247" s="401"/>
      <c r="J7247" s="194"/>
      <c r="K7247" s="194"/>
      <c r="L7247" s="195"/>
      <c r="M7247" s="196"/>
      <c r="N7247" s="197"/>
      <c r="O7247" s="197"/>
      <c r="P7247" s="231"/>
    </row>
    <row r="7248" spans="2:16">
      <c r="B7248" s="351"/>
      <c r="C7248" s="435"/>
      <c r="D7248" s="399"/>
      <c r="E7248" s="400"/>
      <c r="G7248" s="401"/>
      <c r="H7248" s="401"/>
      <c r="I7248" s="401"/>
      <c r="J7248" s="194"/>
      <c r="K7248" s="194"/>
      <c r="L7248" s="195"/>
      <c r="M7248" s="196"/>
      <c r="N7248" s="197"/>
      <c r="O7248" s="197"/>
      <c r="P7248" s="231"/>
    </row>
    <row r="7249" spans="2:16">
      <c r="B7249" s="351"/>
      <c r="C7249" s="435"/>
      <c r="D7249" s="399"/>
      <c r="E7249" s="400"/>
      <c r="G7249" s="401"/>
      <c r="H7249" s="401"/>
      <c r="I7249" s="401"/>
      <c r="J7249" s="194"/>
      <c r="K7249" s="194"/>
      <c r="L7249" s="195"/>
      <c r="M7249" s="196"/>
      <c r="N7249" s="197"/>
      <c r="O7249" s="197"/>
      <c r="P7249" s="231"/>
    </row>
    <row r="7250" spans="2:16">
      <c r="B7250" s="351"/>
      <c r="C7250" s="435"/>
      <c r="D7250" s="399"/>
      <c r="E7250" s="400"/>
      <c r="G7250" s="401"/>
      <c r="H7250" s="401"/>
      <c r="I7250" s="401"/>
      <c r="J7250" s="194"/>
      <c r="K7250" s="194"/>
      <c r="L7250" s="195"/>
      <c r="M7250" s="196"/>
      <c r="N7250" s="197"/>
      <c r="O7250" s="197"/>
      <c r="P7250" s="231"/>
    </row>
    <row r="7251" spans="2:16">
      <c r="B7251" s="351"/>
      <c r="C7251" s="435"/>
      <c r="D7251" s="399"/>
      <c r="E7251" s="400"/>
      <c r="G7251" s="401"/>
      <c r="H7251" s="401"/>
      <c r="I7251" s="401"/>
      <c r="J7251" s="194"/>
      <c r="K7251" s="194"/>
      <c r="L7251" s="195"/>
      <c r="M7251" s="196"/>
      <c r="N7251" s="197"/>
      <c r="O7251" s="197"/>
      <c r="P7251" s="231"/>
    </row>
    <row r="7252" spans="2:16">
      <c r="B7252" s="351"/>
      <c r="C7252" s="435"/>
      <c r="D7252" s="399"/>
      <c r="E7252" s="400"/>
      <c r="G7252" s="401"/>
      <c r="H7252" s="401"/>
      <c r="I7252" s="401"/>
      <c r="J7252" s="194"/>
      <c r="K7252" s="194"/>
      <c r="L7252" s="195"/>
      <c r="M7252" s="196"/>
      <c r="N7252" s="197"/>
      <c r="O7252" s="197"/>
      <c r="P7252" s="231"/>
    </row>
    <row r="7253" spans="2:16">
      <c r="B7253" s="351"/>
      <c r="C7253" s="435"/>
      <c r="D7253" s="399"/>
      <c r="E7253" s="400"/>
      <c r="G7253" s="401"/>
      <c r="H7253" s="401"/>
      <c r="I7253" s="401"/>
      <c r="J7253" s="194"/>
      <c r="K7253" s="194"/>
      <c r="L7253" s="195"/>
      <c r="M7253" s="196"/>
      <c r="N7253" s="197"/>
      <c r="O7253" s="197"/>
      <c r="P7253" s="231"/>
    </row>
    <row r="7254" spans="2:16">
      <c r="B7254" s="351"/>
      <c r="C7254" s="435"/>
      <c r="D7254" s="399"/>
      <c r="E7254" s="400"/>
      <c r="G7254" s="401"/>
      <c r="H7254" s="401"/>
      <c r="I7254" s="401"/>
      <c r="J7254" s="194"/>
      <c r="K7254" s="194"/>
      <c r="L7254" s="195"/>
      <c r="M7254" s="196"/>
      <c r="N7254" s="197"/>
      <c r="O7254" s="197"/>
      <c r="P7254" s="231"/>
    </row>
    <row r="7255" spans="2:16">
      <c r="B7255" s="351"/>
      <c r="C7255" s="435"/>
      <c r="D7255" s="399"/>
      <c r="E7255" s="400"/>
      <c r="G7255" s="401"/>
      <c r="H7255" s="401"/>
      <c r="I7255" s="401"/>
      <c r="J7255" s="194"/>
      <c r="K7255" s="194"/>
      <c r="L7255" s="195"/>
      <c r="M7255" s="196"/>
      <c r="N7255" s="197"/>
      <c r="O7255" s="197"/>
      <c r="P7255" s="231"/>
    </row>
    <row r="7256" spans="2:16">
      <c r="B7256" s="351"/>
      <c r="C7256" s="435"/>
      <c r="D7256" s="399"/>
      <c r="E7256" s="400"/>
      <c r="G7256" s="401"/>
      <c r="H7256" s="401"/>
      <c r="I7256" s="401"/>
      <c r="J7256" s="194"/>
      <c r="K7256" s="194"/>
      <c r="L7256" s="195"/>
      <c r="M7256" s="196"/>
      <c r="N7256" s="197"/>
      <c r="O7256" s="197"/>
      <c r="P7256" s="231"/>
    </row>
    <row r="7257" spans="2:16">
      <c r="B7257" s="351"/>
      <c r="C7257" s="435"/>
      <c r="D7257" s="399"/>
      <c r="E7257" s="400"/>
      <c r="G7257" s="401"/>
      <c r="H7257" s="401"/>
      <c r="I7257" s="401"/>
      <c r="J7257" s="194"/>
      <c r="K7257" s="194"/>
      <c r="L7257" s="195"/>
      <c r="M7257" s="196"/>
      <c r="N7257" s="197"/>
      <c r="O7257" s="197"/>
      <c r="P7257" s="231"/>
    </row>
    <row r="7258" spans="2:16">
      <c r="B7258" s="351"/>
      <c r="C7258" s="435"/>
      <c r="D7258" s="399"/>
      <c r="E7258" s="400"/>
      <c r="G7258" s="401"/>
      <c r="H7258" s="401"/>
      <c r="I7258" s="401"/>
      <c r="J7258" s="194"/>
      <c r="K7258" s="194"/>
      <c r="L7258" s="195"/>
      <c r="M7258" s="196"/>
      <c r="N7258" s="197"/>
      <c r="O7258" s="197"/>
      <c r="P7258" s="231"/>
    </row>
    <row r="7259" spans="2:16">
      <c r="B7259" s="351"/>
      <c r="C7259" s="435"/>
      <c r="D7259" s="399"/>
      <c r="E7259" s="400"/>
      <c r="G7259" s="401"/>
      <c r="H7259" s="401"/>
      <c r="I7259" s="401"/>
      <c r="J7259" s="194"/>
      <c r="K7259" s="194"/>
      <c r="L7259" s="195"/>
      <c r="M7259" s="196"/>
      <c r="N7259" s="197"/>
      <c r="O7259" s="197"/>
      <c r="P7259" s="231"/>
    </row>
    <row r="7260" spans="2:16">
      <c r="B7260" s="351"/>
      <c r="C7260" s="435"/>
      <c r="D7260" s="399"/>
      <c r="E7260" s="400"/>
      <c r="G7260" s="401"/>
      <c r="H7260" s="401"/>
      <c r="I7260" s="401"/>
      <c r="J7260" s="194"/>
      <c r="K7260" s="194"/>
      <c r="L7260" s="195"/>
      <c r="M7260" s="196"/>
      <c r="N7260" s="197"/>
      <c r="O7260" s="197"/>
      <c r="P7260" s="231"/>
    </row>
    <row r="7261" spans="2:16">
      <c r="B7261" s="351"/>
      <c r="C7261" s="435"/>
      <c r="D7261" s="399"/>
      <c r="E7261" s="400"/>
      <c r="G7261" s="401"/>
      <c r="H7261" s="401"/>
      <c r="I7261" s="401"/>
      <c r="J7261" s="194"/>
      <c r="K7261" s="194"/>
      <c r="L7261" s="195"/>
      <c r="M7261" s="196"/>
      <c r="N7261" s="197"/>
      <c r="O7261" s="197"/>
      <c r="P7261" s="231"/>
    </row>
    <row r="7262" spans="2:16">
      <c r="B7262" s="351"/>
      <c r="C7262" s="435"/>
      <c r="D7262" s="399"/>
      <c r="E7262" s="400"/>
      <c r="G7262" s="401"/>
      <c r="H7262" s="401"/>
      <c r="I7262" s="401"/>
      <c r="J7262" s="194"/>
      <c r="K7262" s="194"/>
      <c r="L7262" s="195"/>
      <c r="M7262" s="196"/>
      <c r="N7262" s="197"/>
      <c r="O7262" s="197"/>
      <c r="P7262" s="231"/>
    </row>
    <row r="7263" spans="2:16">
      <c r="B7263" s="351"/>
      <c r="C7263" s="435"/>
      <c r="D7263" s="399"/>
      <c r="E7263" s="400"/>
      <c r="G7263" s="401"/>
      <c r="H7263" s="401"/>
      <c r="I7263" s="401"/>
      <c r="J7263" s="194"/>
      <c r="K7263" s="194"/>
      <c r="L7263" s="195"/>
      <c r="M7263" s="196"/>
      <c r="N7263" s="197"/>
      <c r="O7263" s="197"/>
      <c r="P7263" s="231"/>
    </row>
    <row r="7264" spans="2:16">
      <c r="B7264" s="351"/>
      <c r="C7264" s="435"/>
      <c r="D7264" s="399"/>
      <c r="E7264" s="400"/>
      <c r="G7264" s="401"/>
      <c r="H7264" s="401"/>
      <c r="I7264" s="401"/>
      <c r="J7264" s="194"/>
      <c r="K7264" s="194"/>
      <c r="L7264" s="195"/>
      <c r="M7264" s="196"/>
      <c r="N7264" s="197"/>
      <c r="O7264" s="197"/>
      <c r="P7264" s="231"/>
    </row>
    <row r="7265" spans="2:16">
      <c r="B7265" s="351"/>
      <c r="C7265" s="435"/>
      <c r="D7265" s="399"/>
      <c r="E7265" s="400"/>
      <c r="G7265" s="401"/>
      <c r="H7265" s="401"/>
      <c r="I7265" s="401"/>
      <c r="J7265" s="194"/>
      <c r="K7265" s="194"/>
      <c r="L7265" s="195"/>
      <c r="M7265" s="196"/>
      <c r="N7265" s="197"/>
      <c r="O7265" s="197"/>
      <c r="P7265" s="231"/>
    </row>
    <row r="7266" spans="2:16">
      <c r="B7266" s="402"/>
      <c r="C7266" s="435"/>
      <c r="D7266" s="404"/>
      <c r="E7266" s="405"/>
      <c r="G7266" s="406"/>
      <c r="H7266" s="406"/>
      <c r="I7266" s="406"/>
      <c r="J7266" s="194"/>
      <c r="K7266" s="194"/>
      <c r="L7266" s="195"/>
      <c r="M7266" s="196"/>
      <c r="N7266" s="197"/>
      <c r="O7266" s="197"/>
      <c r="P7266" s="221"/>
    </row>
    <row r="7267" spans="2:16">
      <c r="B7267" s="351"/>
      <c r="C7267" s="435"/>
      <c r="D7267" s="399"/>
      <c r="E7267" s="400"/>
      <c r="G7267" s="401"/>
      <c r="H7267" s="401"/>
      <c r="I7267" s="401"/>
      <c r="J7267" s="194"/>
      <c r="K7267" s="194"/>
      <c r="L7267" s="195"/>
      <c r="M7267" s="196"/>
      <c r="N7267" s="197"/>
      <c r="O7267" s="197"/>
      <c r="P7267" s="231"/>
    </row>
    <row r="7268" spans="2:16">
      <c r="B7268" s="351"/>
      <c r="C7268" s="435"/>
      <c r="D7268" s="399"/>
      <c r="E7268" s="400"/>
      <c r="G7268" s="401"/>
      <c r="H7268" s="401"/>
      <c r="I7268" s="401"/>
      <c r="J7268" s="194"/>
      <c r="K7268" s="194"/>
      <c r="L7268" s="195"/>
      <c r="M7268" s="196"/>
      <c r="N7268" s="197"/>
      <c r="O7268" s="197"/>
      <c r="P7268" s="231"/>
    </row>
    <row r="7269" spans="2:16">
      <c r="B7269" s="351"/>
      <c r="C7269" s="435"/>
      <c r="D7269" s="399"/>
      <c r="E7269" s="400"/>
      <c r="G7269" s="401"/>
      <c r="H7269" s="401"/>
      <c r="I7269" s="401"/>
      <c r="J7269" s="194"/>
      <c r="K7269" s="194"/>
      <c r="L7269" s="195"/>
      <c r="M7269" s="196"/>
      <c r="N7269" s="197"/>
      <c r="O7269" s="197"/>
      <c r="P7269" s="231"/>
    </row>
    <row r="7270" spans="2:16">
      <c r="B7270" s="351"/>
      <c r="C7270" s="435"/>
      <c r="D7270" s="399"/>
      <c r="E7270" s="400"/>
      <c r="G7270" s="401"/>
      <c r="H7270" s="401"/>
      <c r="I7270" s="401"/>
      <c r="J7270" s="194"/>
      <c r="K7270" s="194"/>
      <c r="L7270" s="195"/>
      <c r="M7270" s="196"/>
      <c r="N7270" s="197"/>
      <c r="O7270" s="197"/>
      <c r="P7270" s="231"/>
    </row>
    <row r="7271" spans="2:16">
      <c r="B7271" s="351"/>
      <c r="C7271" s="435"/>
      <c r="D7271" s="399"/>
      <c r="E7271" s="400"/>
      <c r="G7271" s="401"/>
      <c r="H7271" s="401"/>
      <c r="I7271" s="401"/>
      <c r="J7271" s="194"/>
      <c r="K7271" s="194"/>
      <c r="L7271" s="195"/>
      <c r="M7271" s="196"/>
      <c r="N7271" s="197"/>
      <c r="O7271" s="197"/>
      <c r="P7271" s="231"/>
    </row>
    <row r="7272" spans="2:16">
      <c r="B7272" s="351"/>
      <c r="C7272" s="435"/>
      <c r="D7272" s="399"/>
      <c r="E7272" s="400"/>
      <c r="G7272" s="401"/>
      <c r="H7272" s="401"/>
      <c r="I7272" s="401"/>
      <c r="J7272" s="194"/>
      <c r="K7272" s="194"/>
      <c r="L7272" s="195"/>
      <c r="M7272" s="196"/>
      <c r="N7272" s="197"/>
      <c r="O7272" s="197"/>
      <c r="P7272" s="231"/>
    </row>
    <row r="7273" spans="2:16">
      <c r="B7273" s="351"/>
      <c r="C7273" s="435"/>
      <c r="D7273" s="399"/>
      <c r="E7273" s="400"/>
      <c r="G7273" s="401"/>
      <c r="H7273" s="401"/>
      <c r="I7273" s="401"/>
      <c r="J7273" s="194"/>
      <c r="K7273" s="194"/>
      <c r="L7273" s="195"/>
      <c r="M7273" s="196"/>
      <c r="N7273" s="197"/>
      <c r="O7273" s="197"/>
      <c r="P7273" s="231"/>
    </row>
    <row r="7274" spans="2:16">
      <c r="B7274" s="351"/>
      <c r="C7274" s="435"/>
      <c r="D7274" s="399"/>
      <c r="E7274" s="400"/>
      <c r="G7274" s="401"/>
      <c r="H7274" s="401"/>
      <c r="I7274" s="401"/>
      <c r="J7274" s="194"/>
      <c r="K7274" s="194"/>
      <c r="L7274" s="195"/>
      <c r="M7274" s="196"/>
      <c r="N7274" s="197"/>
      <c r="O7274" s="197"/>
      <c r="P7274" s="231"/>
    </row>
    <row r="7275" spans="2:16">
      <c r="B7275" s="351"/>
      <c r="C7275" s="435"/>
      <c r="D7275" s="399"/>
      <c r="E7275" s="400"/>
      <c r="G7275" s="401"/>
      <c r="H7275" s="401"/>
      <c r="I7275" s="401"/>
      <c r="J7275" s="194"/>
      <c r="K7275" s="194"/>
      <c r="L7275" s="195"/>
      <c r="M7275" s="196"/>
      <c r="N7275" s="197"/>
      <c r="O7275" s="197"/>
      <c r="P7275" s="231"/>
    </row>
    <row r="7276" spans="2:16">
      <c r="B7276" s="351"/>
      <c r="C7276" s="435"/>
      <c r="D7276" s="399"/>
      <c r="E7276" s="400"/>
      <c r="G7276" s="401"/>
      <c r="H7276" s="401"/>
      <c r="I7276" s="401"/>
      <c r="J7276" s="194"/>
      <c r="K7276" s="194"/>
      <c r="L7276" s="195"/>
      <c r="M7276" s="196"/>
      <c r="N7276" s="197"/>
      <c r="O7276" s="197"/>
      <c r="P7276" s="231"/>
    </row>
    <row r="7277" spans="2:16">
      <c r="B7277" s="351"/>
      <c r="C7277" s="435"/>
      <c r="D7277" s="399"/>
      <c r="E7277" s="400"/>
      <c r="G7277" s="401"/>
      <c r="H7277" s="401"/>
      <c r="I7277" s="401"/>
      <c r="J7277" s="194"/>
      <c r="K7277" s="194"/>
      <c r="L7277" s="195"/>
      <c r="M7277" s="196"/>
      <c r="N7277" s="197"/>
      <c r="O7277" s="197"/>
      <c r="P7277" s="231"/>
    </row>
    <row r="7278" spans="2:16">
      <c r="B7278" s="351"/>
      <c r="C7278" s="435"/>
      <c r="D7278" s="399"/>
      <c r="E7278" s="400"/>
      <c r="G7278" s="401"/>
      <c r="H7278" s="401"/>
      <c r="I7278" s="401"/>
      <c r="J7278" s="194"/>
      <c r="K7278" s="194"/>
      <c r="L7278" s="195"/>
      <c r="M7278" s="196"/>
      <c r="N7278" s="197"/>
      <c r="O7278" s="197"/>
      <c r="P7278" s="231"/>
    </row>
    <row r="7279" spans="2:16">
      <c r="B7279" s="351"/>
      <c r="C7279" s="435"/>
      <c r="D7279" s="399"/>
      <c r="E7279" s="400"/>
      <c r="G7279" s="401"/>
      <c r="H7279" s="401"/>
      <c r="I7279" s="401"/>
      <c r="J7279" s="194"/>
      <c r="K7279" s="194"/>
      <c r="L7279" s="195"/>
      <c r="M7279" s="196"/>
      <c r="N7279" s="197"/>
      <c r="O7279" s="197"/>
      <c r="P7279" s="231"/>
    </row>
    <row r="7280" spans="2:16">
      <c r="B7280" s="351"/>
      <c r="C7280" s="435"/>
      <c r="D7280" s="399"/>
      <c r="E7280" s="400"/>
      <c r="G7280" s="401"/>
      <c r="H7280" s="401"/>
      <c r="I7280" s="401"/>
      <c r="J7280" s="194"/>
      <c r="K7280" s="194"/>
      <c r="L7280" s="195"/>
      <c r="M7280" s="196"/>
      <c r="N7280" s="197"/>
      <c r="O7280" s="197"/>
      <c r="P7280" s="231"/>
    </row>
    <row r="7281" spans="2:16">
      <c r="B7281" s="351"/>
      <c r="C7281" s="435"/>
      <c r="D7281" s="399"/>
      <c r="E7281" s="400"/>
      <c r="G7281" s="401"/>
      <c r="H7281" s="401"/>
      <c r="I7281" s="401"/>
      <c r="J7281" s="194"/>
      <c r="K7281" s="194"/>
      <c r="L7281" s="195"/>
      <c r="M7281" s="196"/>
      <c r="N7281" s="197"/>
      <c r="O7281" s="197"/>
      <c r="P7281" s="231"/>
    </row>
    <row r="7282" spans="2:16">
      <c r="B7282" s="351"/>
      <c r="C7282" s="435"/>
      <c r="D7282" s="399"/>
      <c r="E7282" s="400"/>
      <c r="G7282" s="401"/>
      <c r="H7282" s="401"/>
      <c r="I7282" s="401"/>
      <c r="J7282" s="194"/>
      <c r="K7282" s="194"/>
      <c r="L7282" s="195"/>
      <c r="M7282" s="196"/>
      <c r="N7282" s="197"/>
      <c r="O7282" s="197"/>
      <c r="P7282" s="231"/>
    </row>
    <row r="7283" spans="2:16">
      <c r="B7283" s="351"/>
      <c r="C7283" s="435"/>
      <c r="D7283" s="399"/>
      <c r="E7283" s="400"/>
      <c r="G7283" s="401"/>
      <c r="H7283" s="401"/>
      <c r="I7283" s="401"/>
      <c r="J7283" s="194"/>
      <c r="K7283" s="194"/>
      <c r="L7283" s="195"/>
      <c r="M7283" s="196"/>
      <c r="N7283" s="197"/>
      <c r="O7283" s="197"/>
      <c r="P7283" s="231"/>
    </row>
    <row r="7284" spans="2:16">
      <c r="B7284" s="351"/>
      <c r="C7284" s="435"/>
      <c r="D7284" s="399"/>
      <c r="E7284" s="400"/>
      <c r="G7284" s="401"/>
      <c r="H7284" s="401"/>
      <c r="I7284" s="401"/>
      <c r="J7284" s="194"/>
      <c r="K7284" s="194"/>
      <c r="L7284" s="195"/>
      <c r="M7284" s="196"/>
      <c r="N7284" s="197"/>
      <c r="O7284" s="197"/>
      <c r="P7284" s="231"/>
    </row>
    <row r="7285" spans="2:16">
      <c r="B7285" s="351"/>
      <c r="C7285" s="435"/>
      <c r="D7285" s="399"/>
      <c r="E7285" s="400"/>
      <c r="G7285" s="401"/>
      <c r="H7285" s="401"/>
      <c r="I7285" s="401"/>
      <c r="J7285" s="194"/>
      <c r="K7285" s="194"/>
      <c r="L7285" s="195"/>
      <c r="M7285" s="196"/>
      <c r="N7285" s="197"/>
      <c r="O7285" s="197"/>
      <c r="P7285" s="231"/>
    </row>
    <row r="7286" spans="2:16">
      <c r="B7286" s="351"/>
      <c r="C7286" s="435"/>
      <c r="D7286" s="399"/>
      <c r="E7286" s="400"/>
      <c r="G7286" s="401"/>
      <c r="H7286" s="401"/>
      <c r="I7286" s="401"/>
      <c r="J7286" s="194"/>
      <c r="K7286" s="194"/>
      <c r="L7286" s="195"/>
      <c r="M7286" s="196"/>
      <c r="N7286" s="197"/>
      <c r="O7286" s="197"/>
      <c r="P7286" s="231"/>
    </row>
    <row r="7287" spans="2:16">
      <c r="B7287" s="351"/>
      <c r="C7287" s="435"/>
      <c r="D7287" s="399"/>
      <c r="E7287" s="400"/>
      <c r="G7287" s="401"/>
      <c r="H7287" s="401"/>
      <c r="I7287" s="401"/>
      <c r="J7287" s="194"/>
      <c r="K7287" s="194"/>
      <c r="L7287" s="195"/>
      <c r="M7287" s="196"/>
      <c r="N7287" s="197"/>
      <c r="O7287" s="197"/>
      <c r="P7287" s="231"/>
    </row>
    <row r="7288" spans="2:16">
      <c r="B7288" s="351"/>
      <c r="C7288" s="435"/>
      <c r="D7288" s="399"/>
      <c r="E7288" s="400"/>
      <c r="G7288" s="401"/>
      <c r="H7288" s="401"/>
      <c r="I7288" s="401"/>
      <c r="J7288" s="194"/>
      <c r="K7288" s="194"/>
      <c r="L7288" s="195"/>
      <c r="M7288" s="196"/>
      <c r="N7288" s="197"/>
      <c r="O7288" s="197"/>
      <c r="P7288" s="231"/>
    </row>
    <row r="7289" spans="2:16">
      <c r="B7289" s="351"/>
      <c r="C7289" s="435"/>
      <c r="D7289" s="399"/>
      <c r="E7289" s="400"/>
      <c r="G7289" s="401"/>
      <c r="H7289" s="401"/>
      <c r="I7289" s="401"/>
      <c r="J7289" s="194"/>
      <c r="K7289" s="194"/>
      <c r="L7289" s="195"/>
      <c r="M7289" s="196"/>
      <c r="N7289" s="197"/>
      <c r="O7289" s="197"/>
      <c r="P7289" s="231"/>
    </row>
    <row r="7290" spans="2:16">
      <c r="B7290" s="351"/>
      <c r="C7290" s="435"/>
      <c r="D7290" s="399"/>
      <c r="E7290" s="400"/>
      <c r="G7290" s="401"/>
      <c r="H7290" s="401"/>
      <c r="I7290" s="401"/>
      <c r="J7290" s="194"/>
      <c r="K7290" s="194"/>
      <c r="L7290" s="195"/>
      <c r="M7290" s="196"/>
      <c r="N7290" s="197"/>
      <c r="O7290" s="197"/>
      <c r="P7290" s="231"/>
    </row>
    <row r="7291" spans="2:16">
      <c r="B7291" s="351"/>
      <c r="C7291" s="435"/>
      <c r="D7291" s="399"/>
      <c r="E7291" s="400"/>
      <c r="G7291" s="401"/>
      <c r="H7291" s="401"/>
      <c r="I7291" s="401"/>
      <c r="J7291" s="194"/>
      <c r="K7291" s="194"/>
      <c r="L7291" s="195"/>
      <c r="M7291" s="196"/>
      <c r="N7291" s="197"/>
      <c r="O7291" s="197"/>
      <c r="P7291" s="231"/>
    </row>
    <row r="7292" spans="2:16">
      <c r="B7292" s="351"/>
      <c r="C7292" s="435"/>
      <c r="D7292" s="399"/>
      <c r="E7292" s="400"/>
      <c r="G7292" s="401"/>
      <c r="H7292" s="401"/>
      <c r="I7292" s="401"/>
      <c r="J7292" s="194"/>
      <c r="K7292" s="194"/>
      <c r="L7292" s="195"/>
      <c r="M7292" s="196"/>
      <c r="N7292" s="197"/>
      <c r="O7292" s="197"/>
      <c r="P7292" s="231"/>
    </row>
    <row r="7293" spans="2:16">
      <c r="B7293" s="351"/>
      <c r="C7293" s="435"/>
      <c r="D7293" s="399"/>
      <c r="E7293" s="400"/>
      <c r="G7293" s="401"/>
      <c r="H7293" s="401"/>
      <c r="I7293" s="401"/>
      <c r="J7293" s="194"/>
      <c r="K7293" s="194"/>
      <c r="L7293" s="195"/>
      <c r="M7293" s="196"/>
      <c r="N7293" s="197"/>
      <c r="O7293" s="197"/>
      <c r="P7293" s="231"/>
    </row>
    <row r="7294" spans="2:16">
      <c r="B7294" s="351"/>
      <c r="C7294" s="435"/>
      <c r="D7294" s="399"/>
      <c r="E7294" s="400"/>
      <c r="G7294" s="401"/>
      <c r="H7294" s="401"/>
      <c r="I7294" s="401"/>
      <c r="J7294" s="194"/>
      <c r="K7294" s="194"/>
      <c r="L7294" s="195"/>
      <c r="M7294" s="196"/>
      <c r="N7294" s="197"/>
      <c r="O7294" s="197"/>
      <c r="P7294" s="231"/>
    </row>
    <row r="7295" spans="2:16">
      <c r="B7295" s="351"/>
      <c r="C7295" s="435"/>
      <c r="D7295" s="399"/>
      <c r="E7295" s="400"/>
      <c r="G7295" s="401"/>
      <c r="H7295" s="401"/>
      <c r="I7295" s="401"/>
      <c r="J7295" s="194"/>
      <c r="K7295" s="194"/>
      <c r="L7295" s="195"/>
      <c r="M7295" s="196"/>
      <c r="N7295" s="197"/>
      <c r="O7295" s="197"/>
      <c r="P7295" s="231"/>
    </row>
    <row r="7296" spans="2:16">
      <c r="B7296" s="351"/>
      <c r="C7296" s="435"/>
      <c r="D7296" s="399"/>
      <c r="E7296" s="400"/>
      <c r="G7296" s="401"/>
      <c r="H7296" s="401"/>
      <c r="I7296" s="401"/>
      <c r="J7296" s="194"/>
      <c r="K7296" s="194"/>
      <c r="L7296" s="195"/>
      <c r="M7296" s="196"/>
      <c r="N7296" s="197"/>
      <c r="O7296" s="197"/>
      <c r="P7296" s="231"/>
    </row>
    <row r="7297" spans="2:16">
      <c r="B7297" s="351"/>
      <c r="C7297" s="435"/>
      <c r="D7297" s="399"/>
      <c r="E7297" s="400"/>
      <c r="G7297" s="401"/>
      <c r="H7297" s="401"/>
      <c r="I7297" s="401"/>
      <c r="J7297" s="194"/>
      <c r="K7297" s="194"/>
      <c r="L7297" s="195"/>
      <c r="M7297" s="196"/>
      <c r="N7297" s="197"/>
      <c r="O7297" s="197"/>
      <c r="P7297" s="231"/>
    </row>
    <row r="7298" spans="2:16">
      <c r="B7298" s="351"/>
      <c r="C7298" s="435"/>
      <c r="D7298" s="399"/>
      <c r="E7298" s="400"/>
      <c r="G7298" s="401"/>
      <c r="H7298" s="401"/>
      <c r="I7298" s="401"/>
      <c r="J7298" s="194"/>
      <c r="K7298" s="194"/>
      <c r="L7298" s="195"/>
      <c r="M7298" s="196"/>
      <c r="N7298" s="197"/>
      <c r="O7298" s="197"/>
      <c r="P7298" s="231"/>
    </row>
    <row r="7299" spans="2:16">
      <c r="B7299" s="351"/>
      <c r="C7299" s="435"/>
      <c r="D7299" s="399"/>
      <c r="E7299" s="400"/>
      <c r="G7299" s="401"/>
      <c r="H7299" s="401"/>
      <c r="I7299" s="401"/>
      <c r="J7299" s="194"/>
      <c r="K7299" s="194"/>
      <c r="L7299" s="195"/>
      <c r="M7299" s="196"/>
      <c r="N7299" s="197"/>
      <c r="O7299" s="197"/>
      <c r="P7299" s="231"/>
    </row>
    <row r="7300" spans="2:16">
      <c r="B7300" s="351"/>
      <c r="C7300" s="435"/>
      <c r="D7300" s="399"/>
      <c r="E7300" s="400"/>
      <c r="G7300" s="401"/>
      <c r="H7300" s="401"/>
      <c r="I7300" s="401"/>
      <c r="J7300" s="194"/>
      <c r="K7300" s="194"/>
      <c r="L7300" s="195"/>
      <c r="M7300" s="196"/>
      <c r="N7300" s="197"/>
      <c r="O7300" s="197"/>
      <c r="P7300" s="231"/>
    </row>
    <row r="7301" spans="2:16">
      <c r="B7301" s="351"/>
      <c r="C7301" s="435"/>
      <c r="D7301" s="399"/>
      <c r="E7301" s="400"/>
      <c r="G7301" s="401"/>
      <c r="H7301" s="401"/>
      <c r="I7301" s="401"/>
      <c r="J7301" s="194"/>
      <c r="K7301" s="194"/>
      <c r="L7301" s="195"/>
      <c r="M7301" s="196"/>
      <c r="N7301" s="197"/>
      <c r="O7301" s="197"/>
      <c r="P7301" s="231"/>
    </row>
    <row r="7302" spans="2:16">
      <c r="B7302" s="351"/>
      <c r="C7302" s="435"/>
      <c r="D7302" s="399"/>
      <c r="E7302" s="400"/>
      <c r="G7302" s="401"/>
      <c r="H7302" s="401"/>
      <c r="I7302" s="401"/>
      <c r="J7302" s="194"/>
      <c r="K7302" s="194"/>
      <c r="L7302" s="195"/>
      <c r="M7302" s="196"/>
      <c r="N7302" s="197"/>
      <c r="O7302" s="197"/>
      <c r="P7302" s="231"/>
    </row>
    <row r="7303" spans="2:16">
      <c r="B7303" s="351"/>
      <c r="C7303" s="435"/>
      <c r="D7303" s="399"/>
      <c r="E7303" s="400"/>
      <c r="G7303" s="401"/>
      <c r="H7303" s="401"/>
      <c r="I7303" s="401"/>
      <c r="J7303" s="194"/>
      <c r="K7303" s="194"/>
      <c r="L7303" s="195"/>
      <c r="M7303" s="196"/>
      <c r="N7303" s="197"/>
      <c r="O7303" s="197"/>
      <c r="P7303" s="231"/>
    </row>
    <row r="7304" spans="2:16">
      <c r="B7304" s="351"/>
      <c r="C7304" s="435"/>
      <c r="D7304" s="399"/>
      <c r="E7304" s="400"/>
      <c r="G7304" s="401"/>
      <c r="H7304" s="401"/>
      <c r="I7304" s="401"/>
      <c r="J7304" s="194"/>
      <c r="K7304" s="194"/>
      <c r="L7304" s="195"/>
      <c r="M7304" s="196"/>
      <c r="N7304" s="197"/>
      <c r="O7304" s="197"/>
      <c r="P7304" s="231"/>
    </row>
    <row r="7305" spans="2:16">
      <c r="B7305" s="351"/>
      <c r="C7305" s="435"/>
      <c r="D7305" s="399"/>
      <c r="E7305" s="400"/>
      <c r="G7305" s="401"/>
      <c r="H7305" s="401"/>
      <c r="I7305" s="401"/>
      <c r="J7305" s="194"/>
      <c r="K7305" s="194"/>
      <c r="L7305" s="195"/>
      <c r="M7305" s="196"/>
      <c r="N7305" s="197"/>
      <c r="O7305" s="197"/>
      <c r="P7305" s="231"/>
    </row>
    <row r="7306" spans="2:16">
      <c r="B7306" s="351"/>
      <c r="C7306" s="435"/>
      <c r="D7306" s="399"/>
      <c r="E7306" s="400"/>
      <c r="G7306" s="401"/>
      <c r="H7306" s="401"/>
      <c r="I7306" s="401"/>
      <c r="J7306" s="194"/>
      <c r="K7306" s="194"/>
      <c r="L7306" s="195"/>
      <c r="M7306" s="196"/>
      <c r="N7306" s="197"/>
      <c r="O7306" s="197"/>
      <c r="P7306" s="231"/>
    </row>
    <row r="7307" spans="2:16">
      <c r="B7307" s="351"/>
      <c r="C7307" s="435"/>
      <c r="D7307" s="399"/>
      <c r="E7307" s="400"/>
      <c r="G7307" s="401"/>
      <c r="H7307" s="401"/>
      <c r="I7307" s="401"/>
      <c r="J7307" s="194"/>
      <c r="K7307" s="194"/>
      <c r="L7307" s="195"/>
      <c r="M7307" s="196"/>
      <c r="N7307" s="197"/>
      <c r="O7307" s="197"/>
      <c r="P7307" s="231"/>
    </row>
    <row r="7308" spans="2:16">
      <c r="B7308" s="351"/>
      <c r="C7308" s="435"/>
      <c r="D7308" s="399"/>
      <c r="E7308" s="400"/>
      <c r="G7308" s="401"/>
      <c r="H7308" s="401"/>
      <c r="I7308" s="401"/>
      <c r="J7308" s="194"/>
      <c r="K7308" s="194"/>
      <c r="L7308" s="195"/>
      <c r="M7308" s="196"/>
      <c r="N7308" s="197"/>
      <c r="O7308" s="197"/>
      <c r="P7308" s="231"/>
    </row>
    <row r="7309" spans="2:16">
      <c r="B7309" s="351"/>
      <c r="C7309" s="435"/>
      <c r="D7309" s="399"/>
      <c r="E7309" s="400"/>
      <c r="G7309" s="401"/>
      <c r="H7309" s="401"/>
      <c r="I7309" s="401"/>
      <c r="J7309" s="194"/>
      <c r="K7309" s="194"/>
      <c r="L7309" s="195"/>
      <c r="M7309" s="196"/>
      <c r="N7309" s="197"/>
      <c r="O7309" s="197"/>
      <c r="P7309" s="231"/>
    </row>
    <row r="7310" spans="2:16">
      <c r="B7310" s="351"/>
      <c r="C7310" s="435"/>
      <c r="D7310" s="399"/>
      <c r="E7310" s="400"/>
      <c r="G7310" s="401"/>
      <c r="H7310" s="401"/>
      <c r="I7310" s="401"/>
      <c r="J7310" s="194"/>
      <c r="K7310" s="194"/>
      <c r="L7310" s="195"/>
      <c r="M7310" s="196"/>
      <c r="N7310" s="197"/>
      <c r="O7310" s="197"/>
      <c r="P7310" s="231"/>
    </row>
    <row r="7311" spans="2:16">
      <c r="B7311" s="351"/>
      <c r="C7311" s="435"/>
      <c r="D7311" s="399"/>
      <c r="E7311" s="400"/>
      <c r="G7311" s="401"/>
      <c r="H7311" s="401"/>
      <c r="I7311" s="401"/>
      <c r="J7311" s="194"/>
      <c r="K7311" s="194"/>
      <c r="L7311" s="195"/>
      <c r="M7311" s="196"/>
      <c r="N7311" s="197"/>
      <c r="O7311" s="197"/>
      <c r="P7311" s="231"/>
    </row>
    <row r="7312" spans="2:16">
      <c r="B7312" s="351"/>
      <c r="C7312" s="435"/>
      <c r="D7312" s="399"/>
      <c r="E7312" s="400"/>
      <c r="G7312" s="401"/>
      <c r="H7312" s="401"/>
      <c r="I7312" s="401"/>
      <c r="J7312" s="194"/>
      <c r="K7312" s="194"/>
      <c r="L7312" s="195"/>
      <c r="M7312" s="196"/>
      <c r="N7312" s="197"/>
      <c r="O7312" s="197"/>
      <c r="P7312" s="231"/>
    </row>
    <row r="7313" spans="2:16">
      <c r="B7313" s="351"/>
      <c r="C7313" s="435"/>
      <c r="D7313" s="399"/>
      <c r="E7313" s="400"/>
      <c r="G7313" s="401"/>
      <c r="H7313" s="401"/>
      <c r="I7313" s="401"/>
      <c r="J7313" s="194"/>
      <c r="K7313" s="194"/>
      <c r="L7313" s="195"/>
      <c r="M7313" s="196"/>
      <c r="N7313" s="197"/>
      <c r="O7313" s="197"/>
      <c r="P7313" s="231"/>
    </row>
    <row r="7314" spans="2:16">
      <c r="B7314" s="351"/>
      <c r="C7314" s="435"/>
      <c r="D7314" s="399"/>
      <c r="E7314" s="400"/>
      <c r="G7314" s="401"/>
      <c r="H7314" s="401"/>
      <c r="I7314" s="401"/>
      <c r="J7314" s="194"/>
      <c r="K7314" s="194"/>
      <c r="L7314" s="195"/>
      <c r="M7314" s="196"/>
      <c r="N7314" s="197"/>
      <c r="O7314" s="197"/>
      <c r="P7314" s="231"/>
    </row>
    <row r="7315" spans="2:16">
      <c r="B7315" s="351"/>
      <c r="C7315" s="435"/>
      <c r="D7315" s="399"/>
      <c r="E7315" s="400"/>
      <c r="G7315" s="401"/>
      <c r="H7315" s="401"/>
      <c r="I7315" s="401"/>
      <c r="J7315" s="194"/>
      <c r="K7315" s="194"/>
      <c r="L7315" s="195"/>
      <c r="M7315" s="196"/>
      <c r="N7315" s="197"/>
      <c r="O7315" s="197"/>
      <c r="P7315" s="231"/>
    </row>
    <row r="7316" spans="2:16">
      <c r="B7316" s="351"/>
      <c r="C7316" s="435"/>
      <c r="D7316" s="399"/>
      <c r="E7316" s="400"/>
      <c r="G7316" s="401"/>
      <c r="H7316" s="401"/>
      <c r="I7316" s="401"/>
      <c r="J7316" s="194"/>
      <c r="K7316" s="194"/>
      <c r="L7316" s="195"/>
      <c r="M7316" s="196"/>
      <c r="N7316" s="197"/>
      <c r="O7316" s="197"/>
      <c r="P7316" s="231"/>
    </row>
    <row r="7317" spans="2:16">
      <c r="B7317" s="351"/>
      <c r="C7317" s="435"/>
      <c r="D7317" s="399"/>
      <c r="E7317" s="400"/>
      <c r="G7317" s="401"/>
      <c r="H7317" s="401"/>
      <c r="I7317" s="401"/>
      <c r="J7317" s="194"/>
      <c r="K7317" s="194"/>
      <c r="L7317" s="195"/>
      <c r="M7317" s="196"/>
      <c r="N7317" s="197"/>
      <c r="O7317" s="197"/>
      <c r="P7317" s="231"/>
    </row>
    <row r="7318" spans="2:16">
      <c r="B7318" s="351"/>
      <c r="C7318" s="435"/>
      <c r="D7318" s="399"/>
      <c r="E7318" s="400"/>
      <c r="G7318" s="401"/>
      <c r="H7318" s="401"/>
      <c r="I7318" s="401"/>
      <c r="J7318" s="194"/>
      <c r="K7318" s="194"/>
      <c r="L7318" s="195"/>
      <c r="M7318" s="196"/>
      <c r="N7318" s="197"/>
      <c r="O7318" s="197"/>
      <c r="P7318" s="231"/>
    </row>
    <row r="7319" spans="2:16">
      <c r="B7319" s="351"/>
      <c r="C7319" s="435"/>
      <c r="D7319" s="399"/>
      <c r="E7319" s="400"/>
      <c r="G7319" s="401"/>
      <c r="H7319" s="401"/>
      <c r="I7319" s="401"/>
      <c r="J7319" s="194"/>
      <c r="K7319" s="194"/>
      <c r="L7319" s="195"/>
      <c r="M7319" s="196"/>
      <c r="N7319" s="197"/>
      <c r="O7319" s="197"/>
      <c r="P7319" s="231"/>
    </row>
    <row r="7320" spans="2:16">
      <c r="B7320" s="351"/>
      <c r="C7320" s="435"/>
      <c r="D7320" s="399"/>
      <c r="E7320" s="400"/>
      <c r="G7320" s="401"/>
      <c r="H7320" s="401"/>
      <c r="I7320" s="401"/>
      <c r="J7320" s="194"/>
      <c r="K7320" s="194"/>
      <c r="L7320" s="195"/>
      <c r="M7320" s="196"/>
      <c r="N7320" s="197"/>
      <c r="O7320" s="197"/>
      <c r="P7320" s="231"/>
    </row>
    <row r="7321" spans="2:16">
      <c r="B7321" s="351"/>
      <c r="C7321" s="435"/>
      <c r="D7321" s="399"/>
      <c r="E7321" s="400"/>
      <c r="G7321" s="401"/>
      <c r="H7321" s="401"/>
      <c r="I7321" s="401"/>
      <c r="J7321" s="194"/>
      <c r="K7321" s="194"/>
      <c r="L7321" s="195"/>
      <c r="M7321" s="196"/>
      <c r="N7321" s="197"/>
      <c r="O7321" s="197"/>
      <c r="P7321" s="231"/>
    </row>
    <row r="7322" spans="2:16">
      <c r="B7322" s="351"/>
      <c r="C7322" s="435"/>
      <c r="D7322" s="399"/>
      <c r="E7322" s="400"/>
      <c r="G7322" s="401"/>
      <c r="H7322" s="401"/>
      <c r="I7322" s="401"/>
      <c r="J7322" s="194"/>
      <c r="K7322" s="194"/>
      <c r="L7322" s="195"/>
      <c r="M7322" s="196"/>
      <c r="N7322" s="197"/>
      <c r="O7322" s="197"/>
      <c r="P7322" s="231"/>
    </row>
    <row r="7323" spans="2:16">
      <c r="B7323" s="351"/>
      <c r="C7323" s="435"/>
      <c r="D7323" s="399"/>
      <c r="E7323" s="400"/>
      <c r="G7323" s="401"/>
      <c r="H7323" s="401"/>
      <c r="I7323" s="401"/>
      <c r="J7323" s="194"/>
      <c r="K7323" s="194"/>
      <c r="L7323" s="195"/>
      <c r="M7323" s="196"/>
      <c r="N7323" s="197"/>
      <c r="O7323" s="197"/>
      <c r="P7323" s="231"/>
    </row>
    <row r="7324" spans="2:16">
      <c r="B7324" s="351"/>
      <c r="C7324" s="435"/>
      <c r="D7324" s="399"/>
      <c r="E7324" s="400"/>
      <c r="G7324" s="401"/>
      <c r="H7324" s="401"/>
      <c r="I7324" s="401"/>
      <c r="J7324" s="194"/>
      <c r="K7324" s="194"/>
      <c r="L7324" s="195"/>
      <c r="M7324" s="196"/>
      <c r="N7324" s="197"/>
      <c r="O7324" s="197"/>
      <c r="P7324" s="231"/>
    </row>
    <row r="7325" spans="2:16">
      <c r="B7325" s="351"/>
      <c r="C7325" s="435"/>
      <c r="D7325" s="399"/>
      <c r="E7325" s="400"/>
      <c r="G7325" s="401"/>
      <c r="H7325" s="401"/>
      <c r="I7325" s="401"/>
      <c r="J7325" s="194"/>
      <c r="K7325" s="194"/>
      <c r="L7325" s="195"/>
      <c r="M7325" s="196"/>
      <c r="N7325" s="197"/>
      <c r="O7325" s="197"/>
      <c r="P7325" s="231"/>
    </row>
    <row r="7326" spans="2:16">
      <c r="B7326" s="351"/>
      <c r="C7326" s="435"/>
      <c r="D7326" s="399"/>
      <c r="E7326" s="400"/>
      <c r="G7326" s="401"/>
      <c r="H7326" s="401"/>
      <c r="I7326" s="401"/>
      <c r="J7326" s="194"/>
      <c r="K7326" s="194"/>
      <c r="L7326" s="195"/>
      <c r="M7326" s="196"/>
      <c r="N7326" s="197"/>
      <c r="O7326" s="197"/>
      <c r="P7326" s="231"/>
    </row>
    <row r="7327" spans="2:16">
      <c r="B7327" s="351"/>
      <c r="C7327" s="435"/>
      <c r="D7327" s="399"/>
      <c r="E7327" s="400"/>
      <c r="G7327" s="401"/>
      <c r="H7327" s="401"/>
      <c r="I7327" s="401"/>
      <c r="J7327" s="194"/>
      <c r="K7327" s="194"/>
      <c r="L7327" s="195"/>
      <c r="M7327" s="196"/>
      <c r="N7327" s="197"/>
      <c r="O7327" s="197"/>
      <c r="P7327" s="231"/>
    </row>
    <row r="7328" spans="2:16">
      <c r="B7328" s="351"/>
      <c r="C7328" s="435"/>
      <c r="D7328" s="399"/>
      <c r="E7328" s="400"/>
      <c r="G7328" s="401"/>
      <c r="H7328" s="401"/>
      <c r="I7328" s="401"/>
      <c r="J7328" s="194"/>
      <c r="K7328" s="194"/>
      <c r="L7328" s="195"/>
      <c r="M7328" s="196"/>
      <c r="N7328" s="197"/>
      <c r="O7328" s="197"/>
      <c r="P7328" s="231"/>
    </row>
    <row r="7329" spans="2:16">
      <c r="B7329" s="351"/>
      <c r="C7329" s="435"/>
      <c r="D7329" s="399"/>
      <c r="E7329" s="400"/>
      <c r="G7329" s="401"/>
      <c r="H7329" s="401"/>
      <c r="I7329" s="401"/>
      <c r="J7329" s="194"/>
      <c r="K7329" s="194"/>
      <c r="L7329" s="195"/>
      <c r="M7329" s="196"/>
      <c r="N7329" s="197"/>
      <c r="O7329" s="197"/>
      <c r="P7329" s="231"/>
    </row>
    <row r="7330" spans="2:16">
      <c r="B7330" s="351"/>
      <c r="C7330" s="435"/>
      <c r="D7330" s="399"/>
      <c r="E7330" s="400"/>
      <c r="G7330" s="401"/>
      <c r="H7330" s="401"/>
      <c r="I7330" s="401"/>
      <c r="J7330" s="194"/>
      <c r="K7330" s="194"/>
      <c r="L7330" s="195"/>
      <c r="M7330" s="196"/>
      <c r="N7330" s="197"/>
      <c r="O7330" s="197"/>
      <c r="P7330" s="231"/>
    </row>
    <row r="7331" spans="2:16">
      <c r="B7331" s="351"/>
      <c r="C7331" s="435"/>
      <c r="D7331" s="399"/>
      <c r="E7331" s="400"/>
      <c r="G7331" s="401"/>
      <c r="H7331" s="401"/>
      <c r="I7331" s="401"/>
      <c r="J7331" s="194"/>
      <c r="K7331" s="194"/>
      <c r="L7331" s="195"/>
      <c r="M7331" s="196"/>
      <c r="N7331" s="197"/>
      <c r="O7331" s="197"/>
      <c r="P7331" s="231"/>
    </row>
    <row r="7332" spans="2:16">
      <c r="B7332" s="351"/>
      <c r="C7332" s="435"/>
      <c r="D7332" s="399"/>
      <c r="E7332" s="400"/>
      <c r="G7332" s="401"/>
      <c r="H7332" s="401"/>
      <c r="I7332" s="401"/>
      <c r="J7332" s="194"/>
      <c r="K7332" s="194"/>
      <c r="L7332" s="195"/>
      <c r="M7332" s="196"/>
      <c r="N7332" s="197"/>
      <c r="O7332" s="197"/>
      <c r="P7332" s="231"/>
    </row>
    <row r="7333" spans="2:16">
      <c r="B7333" s="351"/>
      <c r="C7333" s="435"/>
      <c r="D7333" s="399"/>
      <c r="E7333" s="400"/>
      <c r="G7333" s="401"/>
      <c r="H7333" s="401"/>
      <c r="I7333" s="401"/>
      <c r="J7333" s="194"/>
      <c r="K7333" s="194"/>
      <c r="L7333" s="195"/>
      <c r="M7333" s="196"/>
      <c r="N7333" s="197"/>
      <c r="O7333" s="197"/>
      <c r="P7333" s="231"/>
    </row>
    <row r="7334" spans="2:16">
      <c r="B7334" s="351"/>
      <c r="C7334" s="435"/>
      <c r="D7334" s="399"/>
      <c r="E7334" s="400"/>
      <c r="G7334" s="401"/>
      <c r="H7334" s="401"/>
      <c r="I7334" s="401"/>
      <c r="J7334" s="194"/>
      <c r="K7334" s="194"/>
      <c r="L7334" s="195"/>
      <c r="M7334" s="196"/>
      <c r="N7334" s="197"/>
      <c r="O7334" s="197"/>
      <c r="P7334" s="231"/>
    </row>
    <row r="7335" spans="2:16">
      <c r="B7335" s="351"/>
      <c r="C7335" s="435"/>
      <c r="D7335" s="399"/>
      <c r="E7335" s="400"/>
      <c r="G7335" s="401"/>
      <c r="H7335" s="401"/>
      <c r="I7335" s="401"/>
      <c r="J7335" s="194"/>
      <c r="K7335" s="194"/>
      <c r="L7335" s="195"/>
      <c r="M7335" s="196"/>
      <c r="N7335" s="197"/>
      <c r="O7335" s="197"/>
      <c r="P7335" s="231"/>
    </row>
    <row r="7336" spans="2:16">
      <c r="B7336" s="351"/>
      <c r="C7336" s="435"/>
      <c r="D7336" s="399"/>
      <c r="E7336" s="400"/>
      <c r="G7336" s="401"/>
      <c r="H7336" s="401"/>
      <c r="I7336" s="401"/>
      <c r="J7336" s="194"/>
      <c r="K7336" s="194"/>
      <c r="L7336" s="195"/>
      <c r="M7336" s="196"/>
      <c r="N7336" s="197"/>
      <c r="O7336" s="197"/>
      <c r="P7336" s="231"/>
    </row>
    <row r="7337" spans="2:16">
      <c r="B7337" s="351"/>
      <c r="C7337" s="435"/>
      <c r="D7337" s="399"/>
      <c r="E7337" s="400"/>
      <c r="G7337" s="401"/>
      <c r="H7337" s="401"/>
      <c r="I7337" s="401"/>
      <c r="J7337" s="194"/>
      <c r="K7337" s="194"/>
      <c r="L7337" s="195"/>
      <c r="M7337" s="196"/>
      <c r="N7337" s="197"/>
      <c r="O7337" s="197"/>
      <c r="P7337" s="231"/>
    </row>
    <row r="7338" spans="2:16">
      <c r="B7338" s="351"/>
      <c r="C7338" s="435"/>
      <c r="D7338" s="399"/>
      <c r="E7338" s="400"/>
      <c r="G7338" s="401"/>
      <c r="H7338" s="401"/>
      <c r="I7338" s="401"/>
      <c r="J7338" s="194"/>
      <c r="K7338" s="194"/>
      <c r="L7338" s="195"/>
      <c r="M7338" s="196"/>
      <c r="N7338" s="197"/>
      <c r="O7338" s="197"/>
      <c r="P7338" s="231"/>
    </row>
    <row r="7339" spans="2:16">
      <c r="B7339" s="351"/>
      <c r="C7339" s="435"/>
      <c r="D7339" s="399"/>
      <c r="E7339" s="400"/>
      <c r="G7339" s="401"/>
      <c r="H7339" s="401"/>
      <c r="I7339" s="401"/>
      <c r="J7339" s="194"/>
      <c r="K7339" s="194"/>
      <c r="L7339" s="195"/>
      <c r="M7339" s="196"/>
      <c r="N7339" s="197"/>
      <c r="O7339" s="197"/>
      <c r="P7339" s="231"/>
    </row>
    <row r="7340" spans="2:16">
      <c r="B7340" s="351"/>
      <c r="C7340" s="435"/>
      <c r="D7340" s="399"/>
      <c r="E7340" s="400"/>
      <c r="G7340" s="401"/>
      <c r="H7340" s="401"/>
      <c r="I7340" s="401"/>
      <c r="J7340" s="194"/>
      <c r="K7340" s="194"/>
      <c r="L7340" s="195"/>
      <c r="M7340" s="196"/>
      <c r="N7340" s="197"/>
      <c r="O7340" s="197"/>
      <c r="P7340" s="231"/>
    </row>
    <row r="7341" spans="2:16">
      <c r="B7341" s="351"/>
      <c r="C7341" s="435"/>
      <c r="D7341" s="399"/>
      <c r="E7341" s="400"/>
      <c r="G7341" s="401"/>
      <c r="H7341" s="401"/>
      <c r="I7341" s="401"/>
      <c r="J7341" s="194"/>
      <c r="K7341" s="194"/>
      <c r="L7341" s="195"/>
      <c r="M7341" s="196"/>
      <c r="N7341" s="197"/>
      <c r="O7341" s="197"/>
      <c r="P7341" s="231"/>
    </row>
    <row r="7342" spans="2:16">
      <c r="B7342" s="351"/>
      <c r="C7342" s="435"/>
      <c r="D7342" s="399"/>
      <c r="E7342" s="400"/>
      <c r="G7342" s="401"/>
      <c r="H7342" s="401"/>
      <c r="I7342" s="401"/>
      <c r="J7342" s="194"/>
      <c r="K7342" s="194"/>
      <c r="L7342" s="195"/>
      <c r="M7342" s="196"/>
      <c r="N7342" s="197"/>
      <c r="O7342" s="197"/>
      <c r="P7342" s="231"/>
    </row>
    <row r="7343" spans="2:16">
      <c r="B7343" s="351"/>
      <c r="C7343" s="435"/>
      <c r="D7343" s="399"/>
      <c r="E7343" s="400"/>
      <c r="G7343" s="401"/>
      <c r="H7343" s="401"/>
      <c r="I7343" s="401"/>
      <c r="J7343" s="194"/>
      <c r="K7343" s="194"/>
      <c r="L7343" s="195"/>
      <c r="M7343" s="196"/>
      <c r="N7343" s="197"/>
      <c r="O7343" s="197"/>
      <c r="P7343" s="231"/>
    </row>
    <row r="7344" spans="2:16">
      <c r="B7344" s="351"/>
      <c r="C7344" s="435"/>
      <c r="D7344" s="399"/>
      <c r="E7344" s="400"/>
      <c r="G7344" s="401"/>
      <c r="H7344" s="401"/>
      <c r="I7344" s="401"/>
      <c r="J7344" s="194"/>
      <c r="K7344" s="194"/>
      <c r="L7344" s="195"/>
      <c r="M7344" s="196"/>
      <c r="N7344" s="197"/>
      <c r="O7344" s="197"/>
      <c r="P7344" s="231"/>
    </row>
    <row r="7345" spans="2:16">
      <c r="B7345" s="351"/>
      <c r="C7345" s="435"/>
      <c r="D7345" s="399"/>
      <c r="E7345" s="400"/>
      <c r="G7345" s="401"/>
      <c r="H7345" s="401"/>
      <c r="I7345" s="401"/>
      <c r="J7345" s="194"/>
      <c r="K7345" s="194"/>
      <c r="L7345" s="195"/>
      <c r="M7345" s="196"/>
      <c r="N7345" s="197"/>
      <c r="O7345" s="197"/>
      <c r="P7345" s="231"/>
    </row>
    <row r="7346" spans="2:16">
      <c r="B7346" s="351"/>
      <c r="C7346" s="435"/>
      <c r="D7346" s="399"/>
      <c r="E7346" s="400"/>
      <c r="G7346" s="401"/>
      <c r="H7346" s="401"/>
      <c r="I7346" s="401"/>
      <c r="J7346" s="194"/>
      <c r="K7346" s="194"/>
      <c r="L7346" s="195"/>
      <c r="M7346" s="196"/>
      <c r="N7346" s="197"/>
      <c r="O7346" s="197"/>
      <c r="P7346" s="231"/>
    </row>
    <row r="7347" spans="2:16">
      <c r="B7347" s="351"/>
      <c r="C7347" s="435"/>
      <c r="D7347" s="399"/>
      <c r="E7347" s="400"/>
      <c r="G7347" s="401"/>
      <c r="H7347" s="401"/>
      <c r="I7347" s="401"/>
      <c r="J7347" s="194"/>
      <c r="K7347" s="194"/>
      <c r="L7347" s="195"/>
      <c r="M7347" s="196"/>
      <c r="N7347" s="197"/>
      <c r="O7347" s="197"/>
      <c r="P7347" s="231"/>
    </row>
    <row r="7348" spans="2:16">
      <c r="B7348" s="351"/>
      <c r="C7348" s="435"/>
      <c r="D7348" s="399"/>
      <c r="E7348" s="400"/>
      <c r="G7348" s="401"/>
      <c r="H7348" s="401"/>
      <c r="I7348" s="401"/>
      <c r="J7348" s="194"/>
      <c r="K7348" s="194"/>
      <c r="L7348" s="195"/>
      <c r="M7348" s="196"/>
      <c r="N7348" s="197"/>
      <c r="O7348" s="197"/>
      <c r="P7348" s="231"/>
    </row>
    <row r="7349" spans="2:16">
      <c r="B7349" s="351"/>
      <c r="C7349" s="435"/>
      <c r="D7349" s="399"/>
      <c r="E7349" s="400"/>
      <c r="G7349" s="401"/>
      <c r="H7349" s="401"/>
      <c r="I7349" s="401"/>
      <c r="J7349" s="194"/>
      <c r="K7349" s="194"/>
      <c r="L7349" s="195"/>
      <c r="M7349" s="196"/>
      <c r="N7349" s="197"/>
      <c r="O7349" s="197"/>
      <c r="P7349" s="231"/>
    </row>
    <row r="7350" spans="2:16">
      <c r="B7350" s="351"/>
      <c r="C7350" s="435"/>
      <c r="D7350" s="399"/>
      <c r="E7350" s="400"/>
      <c r="G7350" s="401"/>
      <c r="H7350" s="401"/>
      <c r="I7350" s="401"/>
      <c r="J7350" s="194"/>
      <c r="K7350" s="194"/>
      <c r="L7350" s="195"/>
      <c r="M7350" s="196"/>
      <c r="N7350" s="197"/>
      <c r="O7350" s="197"/>
      <c r="P7350" s="231"/>
    </row>
    <row r="7351" spans="2:16">
      <c r="B7351" s="351"/>
      <c r="C7351" s="435"/>
      <c r="D7351" s="399"/>
      <c r="E7351" s="400"/>
      <c r="G7351" s="401"/>
      <c r="H7351" s="401"/>
      <c r="I7351" s="401"/>
      <c r="J7351" s="194"/>
      <c r="K7351" s="194"/>
      <c r="L7351" s="195"/>
      <c r="M7351" s="196"/>
      <c r="N7351" s="197"/>
      <c r="O7351" s="197"/>
      <c r="P7351" s="231"/>
    </row>
    <row r="7352" spans="2:16">
      <c r="B7352" s="351"/>
      <c r="C7352" s="435"/>
      <c r="D7352" s="399"/>
      <c r="E7352" s="400"/>
      <c r="G7352" s="401"/>
      <c r="H7352" s="401"/>
      <c r="I7352" s="401"/>
      <c r="J7352" s="194"/>
      <c r="K7352" s="194"/>
      <c r="L7352" s="195"/>
      <c r="M7352" s="196"/>
      <c r="N7352" s="197"/>
      <c r="O7352" s="197"/>
      <c r="P7352" s="231"/>
    </row>
    <row r="7353" spans="2:16">
      <c r="B7353" s="351"/>
      <c r="C7353" s="435"/>
      <c r="D7353" s="399"/>
      <c r="E7353" s="400"/>
      <c r="G7353" s="401"/>
      <c r="H7353" s="401"/>
      <c r="I7353" s="401"/>
      <c r="J7353" s="194"/>
      <c r="K7353" s="194"/>
      <c r="L7353" s="195"/>
      <c r="M7353" s="196"/>
      <c r="N7353" s="197"/>
      <c r="O7353" s="197"/>
      <c r="P7353" s="231"/>
    </row>
    <row r="7354" spans="2:16">
      <c r="B7354" s="351"/>
      <c r="C7354" s="435"/>
      <c r="D7354" s="399"/>
      <c r="E7354" s="400"/>
      <c r="G7354" s="401"/>
      <c r="H7354" s="401"/>
      <c r="I7354" s="401"/>
      <c r="J7354" s="194"/>
      <c r="K7354" s="194"/>
      <c r="L7354" s="195"/>
      <c r="M7354" s="196"/>
      <c r="N7354" s="197"/>
      <c r="O7354" s="197"/>
      <c r="P7354" s="231"/>
    </row>
    <row r="7355" spans="2:16">
      <c r="B7355" s="351"/>
      <c r="C7355" s="435"/>
      <c r="D7355" s="399"/>
      <c r="E7355" s="400"/>
      <c r="G7355" s="401"/>
      <c r="H7355" s="401"/>
      <c r="I7355" s="401"/>
      <c r="J7355" s="194"/>
      <c r="K7355" s="194"/>
      <c r="L7355" s="195"/>
      <c r="M7355" s="196"/>
      <c r="N7355" s="197"/>
      <c r="O7355" s="197"/>
      <c r="P7355" s="231"/>
    </row>
    <row r="7356" spans="2:16">
      <c r="B7356" s="351"/>
      <c r="C7356" s="435"/>
      <c r="D7356" s="399"/>
      <c r="E7356" s="400"/>
      <c r="G7356" s="401"/>
      <c r="H7356" s="401"/>
      <c r="I7356" s="401"/>
      <c r="J7356" s="194"/>
      <c r="K7356" s="194"/>
      <c r="L7356" s="195"/>
      <c r="M7356" s="196"/>
      <c r="N7356" s="197"/>
      <c r="O7356" s="197"/>
      <c r="P7356" s="231"/>
    </row>
    <row r="7357" spans="2:16">
      <c r="B7357" s="351"/>
      <c r="C7357" s="435"/>
      <c r="D7357" s="399"/>
      <c r="E7357" s="400"/>
      <c r="G7357" s="401"/>
      <c r="H7357" s="401"/>
      <c r="I7357" s="401"/>
      <c r="J7357" s="194"/>
      <c r="K7357" s="194"/>
      <c r="L7357" s="195"/>
      <c r="M7357" s="196"/>
      <c r="N7357" s="197"/>
      <c r="O7357" s="197"/>
      <c r="P7357" s="231"/>
    </row>
    <row r="7358" spans="2:16">
      <c r="B7358" s="351"/>
      <c r="C7358" s="435"/>
      <c r="D7358" s="399"/>
      <c r="E7358" s="400"/>
      <c r="G7358" s="401"/>
      <c r="H7358" s="401"/>
      <c r="I7358" s="401"/>
      <c r="J7358" s="194"/>
      <c r="K7358" s="194"/>
      <c r="L7358" s="195"/>
      <c r="M7358" s="196"/>
      <c r="N7358" s="197"/>
      <c r="O7358" s="197"/>
      <c r="P7358" s="231"/>
    </row>
    <row r="7359" spans="2:16">
      <c r="B7359" s="351"/>
      <c r="C7359" s="435"/>
      <c r="D7359" s="399"/>
      <c r="E7359" s="400"/>
      <c r="G7359" s="401"/>
      <c r="H7359" s="401"/>
      <c r="I7359" s="401"/>
      <c r="J7359" s="194"/>
      <c r="K7359" s="194"/>
      <c r="L7359" s="195"/>
      <c r="M7359" s="196"/>
      <c r="N7359" s="197"/>
      <c r="O7359" s="197"/>
      <c r="P7359" s="231"/>
    </row>
    <row r="7360" spans="2:16">
      <c r="B7360" s="351"/>
      <c r="C7360" s="435"/>
      <c r="D7360" s="399"/>
      <c r="E7360" s="400"/>
      <c r="G7360" s="401"/>
      <c r="H7360" s="401"/>
      <c r="I7360" s="401"/>
      <c r="J7360" s="194"/>
      <c r="K7360" s="194"/>
      <c r="L7360" s="195"/>
      <c r="M7360" s="196"/>
      <c r="N7360" s="197"/>
      <c r="O7360" s="197"/>
      <c r="P7360" s="231"/>
    </row>
    <row r="7361" spans="2:16">
      <c r="B7361" s="351"/>
      <c r="C7361" s="435"/>
      <c r="D7361" s="399"/>
      <c r="E7361" s="400"/>
      <c r="G7361" s="401"/>
      <c r="H7361" s="401"/>
      <c r="I7361" s="401"/>
      <c r="J7361" s="194"/>
      <c r="K7361" s="194"/>
      <c r="L7361" s="195"/>
      <c r="M7361" s="196"/>
      <c r="N7361" s="197"/>
      <c r="O7361" s="197"/>
      <c r="P7361" s="231"/>
    </row>
    <row r="7362" spans="2:16">
      <c r="B7362" s="351"/>
      <c r="C7362" s="435"/>
      <c r="D7362" s="399"/>
      <c r="E7362" s="400"/>
      <c r="G7362" s="401"/>
      <c r="H7362" s="401"/>
      <c r="I7362" s="401"/>
      <c r="J7362" s="194"/>
      <c r="K7362" s="194"/>
      <c r="L7362" s="195"/>
      <c r="M7362" s="196"/>
      <c r="N7362" s="197"/>
      <c r="O7362" s="197"/>
      <c r="P7362" s="231"/>
    </row>
    <row r="7363" spans="2:16">
      <c r="B7363" s="351"/>
      <c r="C7363" s="435"/>
      <c r="D7363" s="399"/>
      <c r="E7363" s="400"/>
      <c r="G7363" s="401"/>
      <c r="H7363" s="401"/>
      <c r="I7363" s="401"/>
      <c r="J7363" s="194"/>
      <c r="K7363" s="194"/>
      <c r="L7363" s="195"/>
      <c r="M7363" s="196"/>
      <c r="N7363" s="197"/>
      <c r="O7363" s="197"/>
      <c r="P7363" s="231"/>
    </row>
    <row r="7364" spans="2:16">
      <c r="B7364" s="351"/>
      <c r="C7364" s="435"/>
      <c r="D7364" s="399"/>
      <c r="E7364" s="400"/>
      <c r="G7364" s="401"/>
      <c r="H7364" s="401"/>
      <c r="I7364" s="401"/>
      <c r="J7364" s="194"/>
      <c r="K7364" s="194"/>
      <c r="L7364" s="195"/>
      <c r="M7364" s="196"/>
      <c r="N7364" s="197"/>
      <c r="O7364" s="197"/>
      <c r="P7364" s="231"/>
    </row>
    <row r="7365" spans="2:16">
      <c r="B7365" s="351"/>
      <c r="C7365" s="435"/>
      <c r="D7365" s="399"/>
      <c r="E7365" s="400"/>
      <c r="G7365" s="401"/>
      <c r="H7365" s="401"/>
      <c r="I7365" s="401"/>
      <c r="J7365" s="194"/>
      <c r="K7365" s="194"/>
      <c r="L7365" s="195"/>
      <c r="M7365" s="196"/>
      <c r="N7365" s="197"/>
      <c r="O7365" s="197"/>
      <c r="P7365" s="231"/>
    </row>
    <row r="7366" spans="2:16">
      <c r="B7366" s="351"/>
      <c r="C7366" s="435"/>
      <c r="D7366" s="399"/>
      <c r="E7366" s="400"/>
      <c r="G7366" s="401"/>
      <c r="H7366" s="401"/>
      <c r="I7366" s="401"/>
      <c r="J7366" s="194"/>
      <c r="K7366" s="194"/>
      <c r="L7366" s="195"/>
      <c r="M7366" s="196"/>
      <c r="N7366" s="197"/>
      <c r="O7366" s="197"/>
      <c r="P7366" s="231"/>
    </row>
    <row r="7367" spans="2:16">
      <c r="B7367" s="351"/>
      <c r="C7367" s="435"/>
      <c r="D7367" s="399"/>
      <c r="E7367" s="400"/>
      <c r="G7367" s="401"/>
      <c r="H7367" s="401"/>
      <c r="I7367" s="401"/>
      <c r="J7367" s="194"/>
      <c r="K7367" s="194"/>
      <c r="L7367" s="195"/>
      <c r="M7367" s="196"/>
      <c r="N7367" s="197"/>
      <c r="O7367" s="197"/>
      <c r="P7367" s="231"/>
    </row>
    <row r="7368" spans="2:16">
      <c r="B7368" s="351"/>
      <c r="C7368" s="435"/>
      <c r="D7368" s="399"/>
      <c r="E7368" s="400"/>
      <c r="G7368" s="401"/>
      <c r="H7368" s="401"/>
      <c r="I7368" s="401"/>
      <c r="J7368" s="194"/>
      <c r="K7368" s="194"/>
      <c r="L7368" s="195"/>
      <c r="M7368" s="196"/>
      <c r="N7368" s="197"/>
      <c r="O7368" s="197"/>
      <c r="P7368" s="231"/>
    </row>
    <row r="7369" spans="2:16">
      <c r="B7369" s="351"/>
      <c r="C7369" s="435"/>
      <c r="D7369" s="399"/>
      <c r="E7369" s="400"/>
      <c r="G7369" s="401"/>
      <c r="H7369" s="401"/>
      <c r="I7369" s="401"/>
      <c r="J7369" s="194"/>
      <c r="K7369" s="194"/>
      <c r="L7369" s="195"/>
      <c r="M7369" s="196"/>
      <c r="N7369" s="197"/>
      <c r="O7369" s="197"/>
      <c r="P7369" s="231"/>
    </row>
    <row r="7370" spans="2:16">
      <c r="B7370" s="351"/>
      <c r="C7370" s="435"/>
      <c r="D7370" s="399"/>
      <c r="E7370" s="400"/>
      <c r="G7370" s="401"/>
      <c r="H7370" s="401"/>
      <c r="I7370" s="401"/>
      <c r="J7370" s="194"/>
      <c r="K7370" s="194"/>
      <c r="L7370" s="195"/>
      <c r="M7370" s="196"/>
      <c r="N7370" s="197"/>
      <c r="O7370" s="197"/>
      <c r="P7370" s="231"/>
    </row>
    <row r="7371" spans="2:16">
      <c r="B7371" s="351"/>
      <c r="C7371" s="435"/>
      <c r="D7371" s="399"/>
      <c r="E7371" s="400"/>
      <c r="G7371" s="401"/>
      <c r="H7371" s="401"/>
      <c r="I7371" s="401"/>
      <c r="J7371" s="194"/>
      <c r="K7371" s="194"/>
      <c r="L7371" s="195"/>
      <c r="M7371" s="196"/>
      <c r="N7371" s="197"/>
      <c r="O7371" s="197"/>
      <c r="P7371" s="231"/>
    </row>
    <row r="7372" spans="2:16">
      <c r="B7372" s="351"/>
      <c r="C7372" s="435"/>
      <c r="D7372" s="399"/>
      <c r="E7372" s="400"/>
      <c r="G7372" s="401"/>
      <c r="H7372" s="401"/>
      <c r="I7372" s="401"/>
      <c r="J7372" s="194"/>
      <c r="K7372" s="194"/>
      <c r="L7372" s="195"/>
      <c r="M7372" s="196"/>
      <c r="N7372" s="197"/>
      <c r="O7372" s="197"/>
      <c r="P7372" s="231"/>
    </row>
    <row r="7373" spans="2:16">
      <c r="B7373" s="351"/>
      <c r="C7373" s="435"/>
      <c r="D7373" s="399"/>
      <c r="E7373" s="400"/>
      <c r="G7373" s="401"/>
      <c r="H7373" s="401"/>
      <c r="I7373" s="401"/>
      <c r="J7373" s="194"/>
      <c r="K7373" s="194"/>
      <c r="L7373" s="195"/>
      <c r="M7373" s="196"/>
      <c r="N7373" s="197"/>
      <c r="O7373" s="197"/>
      <c r="P7373" s="231"/>
    </row>
    <row r="7374" spans="2:16">
      <c r="B7374" s="351"/>
      <c r="C7374" s="435"/>
      <c r="D7374" s="399"/>
      <c r="E7374" s="400"/>
      <c r="G7374" s="401"/>
      <c r="H7374" s="401"/>
      <c r="I7374" s="401"/>
      <c r="J7374" s="194"/>
      <c r="K7374" s="194"/>
      <c r="L7374" s="195"/>
      <c r="M7374" s="196"/>
      <c r="N7374" s="197"/>
      <c r="O7374" s="197"/>
      <c r="P7374" s="231"/>
    </row>
    <row r="7375" spans="2:16">
      <c r="B7375" s="351"/>
      <c r="C7375" s="435"/>
      <c r="D7375" s="399"/>
      <c r="E7375" s="400"/>
      <c r="G7375" s="401"/>
      <c r="H7375" s="401"/>
      <c r="I7375" s="401"/>
      <c r="J7375" s="194"/>
      <c r="K7375" s="194"/>
      <c r="L7375" s="195"/>
      <c r="M7375" s="196"/>
      <c r="N7375" s="197"/>
      <c r="O7375" s="197"/>
      <c r="P7375" s="231"/>
    </row>
    <row r="7376" spans="2:16">
      <c r="B7376" s="351"/>
      <c r="C7376" s="435"/>
      <c r="D7376" s="399"/>
      <c r="E7376" s="400"/>
      <c r="G7376" s="401"/>
      <c r="H7376" s="401"/>
      <c r="I7376" s="401"/>
      <c r="J7376" s="194"/>
      <c r="K7376" s="194"/>
      <c r="L7376" s="195"/>
      <c r="M7376" s="196"/>
      <c r="N7376" s="197"/>
      <c r="O7376" s="197"/>
      <c r="P7376" s="231"/>
    </row>
    <row r="7377" spans="2:16">
      <c r="B7377" s="402"/>
      <c r="C7377" s="435"/>
      <c r="D7377" s="404"/>
      <c r="E7377" s="405"/>
      <c r="G7377" s="406"/>
      <c r="H7377" s="406"/>
      <c r="I7377" s="406"/>
      <c r="J7377" s="194"/>
      <c r="K7377" s="194"/>
      <c r="L7377" s="195"/>
      <c r="M7377" s="196"/>
      <c r="N7377" s="197"/>
      <c r="O7377" s="197"/>
      <c r="P7377" s="221"/>
    </row>
    <row r="7378" spans="2:16">
      <c r="B7378" s="351"/>
      <c r="C7378" s="435"/>
      <c r="D7378" s="399"/>
      <c r="E7378" s="400"/>
      <c r="G7378" s="401"/>
      <c r="H7378" s="401"/>
      <c r="I7378" s="401"/>
      <c r="J7378" s="194"/>
      <c r="K7378" s="194"/>
      <c r="L7378" s="195"/>
      <c r="M7378" s="196"/>
      <c r="N7378" s="197"/>
      <c r="O7378" s="197"/>
      <c r="P7378" s="231"/>
    </row>
    <row r="7379" spans="2:16">
      <c r="B7379" s="351"/>
      <c r="C7379" s="435"/>
      <c r="D7379" s="399"/>
      <c r="E7379" s="400"/>
      <c r="G7379" s="401"/>
      <c r="H7379" s="401"/>
      <c r="I7379" s="401"/>
      <c r="J7379" s="194"/>
      <c r="K7379" s="194"/>
      <c r="L7379" s="195"/>
      <c r="M7379" s="196"/>
      <c r="N7379" s="197"/>
      <c r="O7379" s="197"/>
      <c r="P7379" s="231"/>
    </row>
    <row r="7380" spans="2:16">
      <c r="B7380" s="351"/>
      <c r="C7380" s="435"/>
      <c r="D7380" s="399"/>
      <c r="E7380" s="400"/>
      <c r="G7380" s="401"/>
      <c r="H7380" s="401"/>
      <c r="I7380" s="401"/>
      <c r="J7380" s="194"/>
      <c r="K7380" s="194"/>
      <c r="L7380" s="195"/>
      <c r="M7380" s="196"/>
      <c r="N7380" s="197"/>
      <c r="O7380" s="197"/>
      <c r="P7380" s="231"/>
    </row>
    <row r="7381" spans="2:16">
      <c r="B7381" s="351"/>
      <c r="C7381" s="435"/>
      <c r="D7381" s="399"/>
      <c r="E7381" s="400"/>
      <c r="G7381" s="401"/>
      <c r="H7381" s="401"/>
      <c r="I7381" s="401"/>
      <c r="J7381" s="194"/>
      <c r="K7381" s="194"/>
      <c r="L7381" s="195"/>
      <c r="M7381" s="196"/>
      <c r="N7381" s="197"/>
      <c r="O7381" s="197"/>
      <c r="P7381" s="231"/>
    </row>
    <row r="7382" spans="2:16">
      <c r="B7382" s="351"/>
      <c r="C7382" s="435"/>
      <c r="D7382" s="399"/>
      <c r="E7382" s="400"/>
      <c r="G7382" s="401"/>
      <c r="H7382" s="401"/>
      <c r="I7382" s="401"/>
      <c r="J7382" s="194"/>
      <c r="K7382" s="194"/>
      <c r="L7382" s="195"/>
      <c r="M7382" s="196"/>
      <c r="N7382" s="197"/>
      <c r="O7382" s="197"/>
      <c r="P7382" s="231"/>
    </row>
    <row r="7383" spans="2:16">
      <c r="B7383" s="351"/>
      <c r="C7383" s="435"/>
      <c r="D7383" s="399"/>
      <c r="E7383" s="400"/>
      <c r="G7383" s="401"/>
      <c r="H7383" s="401"/>
      <c r="I7383" s="401"/>
      <c r="J7383" s="194"/>
      <c r="K7383" s="194"/>
      <c r="L7383" s="195"/>
      <c r="M7383" s="196"/>
      <c r="N7383" s="197"/>
      <c r="O7383" s="197"/>
      <c r="P7383" s="231"/>
    </row>
    <row r="7384" spans="2:16">
      <c r="B7384" s="351"/>
      <c r="C7384" s="435"/>
      <c r="D7384" s="399"/>
      <c r="E7384" s="400"/>
      <c r="G7384" s="401"/>
      <c r="H7384" s="401"/>
      <c r="I7384" s="401"/>
      <c r="J7384" s="194"/>
      <c r="K7384" s="194"/>
      <c r="L7384" s="195"/>
      <c r="M7384" s="196"/>
      <c r="N7384" s="197"/>
      <c r="O7384" s="197"/>
      <c r="P7384" s="231"/>
    </row>
    <row r="7385" spans="2:16">
      <c r="B7385" s="351"/>
      <c r="C7385" s="435"/>
      <c r="D7385" s="399"/>
      <c r="E7385" s="400"/>
      <c r="G7385" s="401"/>
      <c r="H7385" s="401"/>
      <c r="I7385" s="401"/>
      <c r="J7385" s="194"/>
      <c r="K7385" s="194"/>
      <c r="L7385" s="195"/>
      <c r="M7385" s="196"/>
      <c r="N7385" s="197"/>
      <c r="O7385" s="197"/>
      <c r="P7385" s="231"/>
    </row>
    <row r="7386" spans="2:16">
      <c r="B7386" s="351"/>
      <c r="C7386" s="435"/>
      <c r="D7386" s="399"/>
      <c r="E7386" s="400"/>
      <c r="G7386" s="401"/>
      <c r="H7386" s="401"/>
      <c r="I7386" s="401"/>
      <c r="J7386" s="194"/>
      <c r="K7386" s="194"/>
      <c r="L7386" s="195"/>
      <c r="M7386" s="196"/>
      <c r="N7386" s="197"/>
      <c r="O7386" s="197"/>
      <c r="P7386" s="231"/>
    </row>
    <row r="7387" spans="2:16">
      <c r="B7387" s="351"/>
      <c r="C7387" s="435"/>
      <c r="D7387" s="399"/>
      <c r="E7387" s="400"/>
      <c r="G7387" s="401"/>
      <c r="H7387" s="401"/>
      <c r="I7387" s="401"/>
      <c r="J7387" s="194"/>
      <c r="K7387" s="194"/>
      <c r="L7387" s="195"/>
      <c r="M7387" s="196"/>
      <c r="N7387" s="197"/>
      <c r="O7387" s="197"/>
      <c r="P7387" s="231"/>
    </row>
    <row r="7388" spans="2:16">
      <c r="B7388" s="351"/>
      <c r="C7388" s="435"/>
      <c r="D7388" s="399"/>
      <c r="E7388" s="400"/>
      <c r="G7388" s="401"/>
      <c r="H7388" s="401"/>
      <c r="I7388" s="401"/>
      <c r="J7388" s="194"/>
      <c r="K7388" s="194"/>
      <c r="L7388" s="195"/>
      <c r="M7388" s="196"/>
      <c r="N7388" s="197"/>
      <c r="O7388" s="197"/>
      <c r="P7388" s="231"/>
    </row>
    <row r="7389" spans="2:16">
      <c r="B7389" s="351"/>
      <c r="C7389" s="435"/>
      <c r="D7389" s="399"/>
      <c r="E7389" s="400"/>
      <c r="G7389" s="401"/>
      <c r="H7389" s="401"/>
      <c r="I7389" s="401"/>
      <c r="J7389" s="194"/>
      <c r="K7389" s="194"/>
      <c r="L7389" s="195"/>
      <c r="M7389" s="196"/>
      <c r="N7389" s="197"/>
      <c r="O7389" s="197"/>
      <c r="P7389" s="231"/>
    </row>
    <row r="7390" spans="2:16">
      <c r="B7390" s="351"/>
      <c r="C7390" s="435"/>
      <c r="D7390" s="399"/>
      <c r="E7390" s="400"/>
      <c r="G7390" s="401"/>
      <c r="H7390" s="401"/>
      <c r="I7390" s="401"/>
      <c r="J7390" s="194"/>
      <c r="K7390" s="194"/>
      <c r="L7390" s="195"/>
      <c r="M7390" s="196"/>
      <c r="N7390" s="197"/>
      <c r="O7390" s="197"/>
      <c r="P7390" s="231"/>
    </row>
    <row r="7391" spans="2:16">
      <c r="B7391" s="351"/>
      <c r="C7391" s="435"/>
      <c r="D7391" s="399"/>
      <c r="E7391" s="400"/>
      <c r="G7391" s="401"/>
      <c r="H7391" s="401"/>
      <c r="I7391" s="401"/>
      <c r="J7391" s="194"/>
      <c r="K7391" s="194"/>
      <c r="L7391" s="195"/>
      <c r="M7391" s="196"/>
      <c r="N7391" s="197"/>
      <c r="O7391" s="197"/>
      <c r="P7391" s="231"/>
    </row>
    <row r="7392" spans="2:16">
      <c r="B7392" s="351"/>
      <c r="C7392" s="435"/>
      <c r="D7392" s="399"/>
      <c r="E7392" s="400"/>
      <c r="G7392" s="401"/>
      <c r="H7392" s="401"/>
      <c r="I7392" s="401"/>
      <c r="J7392" s="194"/>
      <c r="K7392" s="194"/>
      <c r="L7392" s="195"/>
      <c r="M7392" s="196"/>
      <c r="N7392" s="197"/>
      <c r="O7392" s="197"/>
      <c r="P7392" s="231"/>
    </row>
    <row r="7393" spans="2:16">
      <c r="B7393" s="351"/>
      <c r="C7393" s="435"/>
      <c r="D7393" s="399"/>
      <c r="E7393" s="400"/>
      <c r="G7393" s="401"/>
      <c r="H7393" s="401"/>
      <c r="I7393" s="401"/>
      <c r="J7393" s="194"/>
      <c r="K7393" s="194"/>
      <c r="L7393" s="195"/>
      <c r="M7393" s="196"/>
      <c r="N7393" s="197"/>
      <c r="O7393" s="197"/>
      <c r="P7393" s="231"/>
    </row>
    <row r="7394" spans="2:16">
      <c r="B7394" s="351"/>
      <c r="C7394" s="435"/>
      <c r="D7394" s="399"/>
      <c r="E7394" s="400"/>
      <c r="G7394" s="401"/>
      <c r="H7394" s="401"/>
      <c r="I7394" s="401"/>
      <c r="J7394" s="194"/>
      <c r="K7394" s="194"/>
      <c r="L7394" s="195"/>
      <c r="M7394" s="196"/>
      <c r="N7394" s="197"/>
      <c r="O7394" s="197"/>
      <c r="P7394" s="231"/>
    </row>
    <row r="7395" spans="2:16">
      <c r="B7395" s="351"/>
      <c r="C7395" s="435"/>
      <c r="D7395" s="399"/>
      <c r="E7395" s="400"/>
      <c r="G7395" s="401"/>
      <c r="H7395" s="401"/>
      <c r="I7395" s="401"/>
      <c r="J7395" s="194"/>
      <c r="K7395" s="194"/>
      <c r="L7395" s="195"/>
      <c r="M7395" s="196"/>
      <c r="N7395" s="197"/>
      <c r="O7395" s="197"/>
      <c r="P7395" s="231"/>
    </row>
    <row r="7396" spans="2:16">
      <c r="B7396" s="351"/>
      <c r="C7396" s="435"/>
      <c r="D7396" s="399"/>
      <c r="E7396" s="400"/>
      <c r="G7396" s="401"/>
      <c r="H7396" s="401"/>
      <c r="I7396" s="401"/>
      <c r="J7396" s="194"/>
      <c r="K7396" s="194"/>
      <c r="L7396" s="195"/>
      <c r="M7396" s="196"/>
      <c r="N7396" s="197"/>
      <c r="O7396" s="197"/>
      <c r="P7396" s="231"/>
    </row>
    <row r="7397" spans="2:16">
      <c r="B7397" s="351"/>
      <c r="C7397" s="435"/>
      <c r="D7397" s="399"/>
      <c r="E7397" s="400"/>
      <c r="G7397" s="401"/>
      <c r="H7397" s="401"/>
      <c r="I7397" s="401"/>
      <c r="J7397" s="194"/>
      <c r="K7397" s="194"/>
      <c r="L7397" s="195"/>
      <c r="M7397" s="196"/>
      <c r="N7397" s="197"/>
      <c r="O7397" s="197"/>
      <c r="P7397" s="231"/>
    </row>
    <row r="7398" spans="2:16">
      <c r="B7398" s="351"/>
      <c r="C7398" s="435"/>
      <c r="D7398" s="399"/>
      <c r="E7398" s="400"/>
      <c r="G7398" s="401"/>
      <c r="H7398" s="401"/>
      <c r="I7398" s="401"/>
      <c r="J7398" s="194"/>
      <c r="K7398" s="194"/>
      <c r="L7398" s="195"/>
      <c r="M7398" s="196"/>
      <c r="N7398" s="197"/>
      <c r="O7398" s="197"/>
      <c r="P7398" s="231"/>
    </row>
    <row r="7399" spans="2:16">
      <c r="B7399" s="351"/>
      <c r="C7399" s="435"/>
      <c r="D7399" s="399"/>
      <c r="E7399" s="400"/>
      <c r="G7399" s="401"/>
      <c r="H7399" s="401"/>
      <c r="I7399" s="401"/>
      <c r="J7399" s="194"/>
      <c r="K7399" s="194"/>
      <c r="L7399" s="195"/>
      <c r="M7399" s="196"/>
      <c r="N7399" s="197"/>
      <c r="O7399" s="197"/>
      <c r="P7399" s="231"/>
    </row>
    <row r="7400" spans="2:16">
      <c r="B7400" s="351"/>
      <c r="C7400" s="435"/>
      <c r="D7400" s="399"/>
      <c r="E7400" s="400"/>
      <c r="G7400" s="401"/>
      <c r="H7400" s="401"/>
      <c r="I7400" s="401"/>
      <c r="J7400" s="194"/>
      <c r="K7400" s="194"/>
      <c r="L7400" s="195"/>
      <c r="M7400" s="196"/>
      <c r="N7400" s="197"/>
      <c r="O7400" s="197"/>
      <c r="P7400" s="231"/>
    </row>
    <row r="7401" spans="2:16">
      <c r="B7401" s="351"/>
      <c r="C7401" s="435"/>
      <c r="D7401" s="399"/>
      <c r="E7401" s="400"/>
      <c r="G7401" s="401"/>
      <c r="H7401" s="401"/>
      <c r="I7401" s="401"/>
      <c r="J7401" s="194"/>
      <c r="K7401" s="194"/>
      <c r="L7401" s="195"/>
      <c r="M7401" s="196"/>
      <c r="N7401" s="197"/>
      <c r="O7401" s="197"/>
      <c r="P7401" s="231"/>
    </row>
    <row r="7402" spans="2:16">
      <c r="B7402" s="351"/>
      <c r="C7402" s="435"/>
      <c r="D7402" s="399"/>
      <c r="E7402" s="400"/>
      <c r="G7402" s="401"/>
      <c r="H7402" s="401"/>
      <c r="I7402" s="401"/>
      <c r="J7402" s="194"/>
      <c r="K7402" s="194"/>
      <c r="L7402" s="195"/>
      <c r="M7402" s="196"/>
      <c r="N7402" s="197"/>
      <c r="O7402" s="197"/>
      <c r="P7402" s="231"/>
    </row>
    <row r="7403" spans="2:16">
      <c r="B7403" s="351"/>
      <c r="C7403" s="435"/>
      <c r="D7403" s="399"/>
      <c r="E7403" s="400"/>
      <c r="G7403" s="401"/>
      <c r="H7403" s="401"/>
      <c r="I7403" s="401"/>
      <c r="J7403" s="194"/>
      <c r="K7403" s="194"/>
      <c r="L7403" s="195"/>
      <c r="M7403" s="196"/>
      <c r="N7403" s="197"/>
      <c r="O7403" s="197"/>
      <c r="P7403" s="231"/>
    </row>
    <row r="7404" spans="2:16">
      <c r="B7404" s="351"/>
      <c r="C7404" s="435"/>
      <c r="D7404" s="399"/>
      <c r="E7404" s="400"/>
      <c r="G7404" s="401"/>
      <c r="H7404" s="401"/>
      <c r="I7404" s="401"/>
      <c r="J7404" s="194"/>
      <c r="K7404" s="194"/>
      <c r="L7404" s="195"/>
      <c r="M7404" s="196"/>
      <c r="N7404" s="197"/>
      <c r="O7404" s="197"/>
      <c r="P7404" s="231"/>
    </row>
    <row r="7405" spans="2:16">
      <c r="B7405" s="351"/>
      <c r="C7405" s="435"/>
      <c r="D7405" s="399"/>
      <c r="E7405" s="400"/>
      <c r="G7405" s="401"/>
      <c r="H7405" s="401"/>
      <c r="I7405" s="401"/>
      <c r="J7405" s="194"/>
      <c r="K7405" s="194"/>
      <c r="L7405" s="195"/>
      <c r="M7405" s="196"/>
      <c r="N7405" s="197"/>
      <c r="O7405" s="197"/>
      <c r="P7405" s="231"/>
    </row>
    <row r="7406" spans="2:16">
      <c r="B7406" s="351"/>
      <c r="C7406" s="435"/>
      <c r="D7406" s="399"/>
      <c r="E7406" s="400"/>
      <c r="G7406" s="401"/>
      <c r="H7406" s="401"/>
      <c r="I7406" s="401"/>
      <c r="J7406" s="194"/>
      <c r="K7406" s="194"/>
      <c r="L7406" s="195"/>
      <c r="M7406" s="196"/>
      <c r="N7406" s="197"/>
      <c r="O7406" s="197"/>
      <c r="P7406" s="231"/>
    </row>
    <row r="7407" spans="2:16">
      <c r="B7407" s="351"/>
      <c r="C7407" s="435"/>
      <c r="D7407" s="399"/>
      <c r="E7407" s="400"/>
      <c r="G7407" s="401"/>
      <c r="H7407" s="401"/>
      <c r="I7407" s="401"/>
      <c r="J7407" s="194"/>
      <c r="K7407" s="194"/>
      <c r="L7407" s="195"/>
      <c r="M7407" s="196"/>
      <c r="N7407" s="197"/>
      <c r="O7407" s="197"/>
      <c r="P7407" s="231"/>
    </row>
    <row r="7408" spans="2:16">
      <c r="B7408" s="351"/>
      <c r="C7408" s="435"/>
      <c r="D7408" s="399"/>
      <c r="E7408" s="400"/>
      <c r="G7408" s="401"/>
      <c r="H7408" s="401"/>
      <c r="I7408" s="401"/>
      <c r="J7408" s="194"/>
      <c r="K7408" s="194"/>
      <c r="L7408" s="195"/>
      <c r="M7408" s="196"/>
      <c r="N7408" s="197"/>
      <c r="O7408" s="197"/>
      <c r="P7408" s="231"/>
    </row>
    <row r="7409" spans="2:16">
      <c r="B7409" s="351"/>
      <c r="C7409" s="435"/>
      <c r="D7409" s="399"/>
      <c r="E7409" s="400"/>
      <c r="G7409" s="401"/>
      <c r="H7409" s="401"/>
      <c r="I7409" s="401"/>
      <c r="J7409" s="194"/>
      <c r="K7409" s="194"/>
      <c r="L7409" s="195"/>
      <c r="M7409" s="196"/>
      <c r="N7409" s="197"/>
      <c r="O7409" s="197"/>
      <c r="P7409" s="231"/>
    </row>
    <row r="7410" spans="2:16">
      <c r="B7410" s="351"/>
      <c r="C7410" s="435"/>
      <c r="D7410" s="399"/>
      <c r="E7410" s="400"/>
      <c r="G7410" s="401"/>
      <c r="H7410" s="401"/>
      <c r="I7410" s="401"/>
      <c r="J7410" s="194"/>
      <c r="K7410" s="194"/>
      <c r="L7410" s="195"/>
      <c r="M7410" s="196"/>
      <c r="N7410" s="197"/>
      <c r="O7410" s="197"/>
      <c r="P7410" s="231"/>
    </row>
    <row r="7411" spans="2:16">
      <c r="B7411" s="351"/>
      <c r="C7411" s="435"/>
      <c r="D7411" s="399"/>
      <c r="E7411" s="400"/>
      <c r="G7411" s="401"/>
      <c r="H7411" s="401"/>
      <c r="I7411" s="401"/>
      <c r="J7411" s="194"/>
      <c r="K7411" s="194"/>
      <c r="L7411" s="195"/>
      <c r="M7411" s="196"/>
      <c r="N7411" s="197"/>
      <c r="O7411" s="197"/>
      <c r="P7411" s="231"/>
    </row>
    <row r="7412" spans="2:16">
      <c r="B7412" s="351"/>
      <c r="C7412" s="435"/>
      <c r="D7412" s="399"/>
      <c r="E7412" s="400"/>
      <c r="G7412" s="401"/>
      <c r="H7412" s="401"/>
      <c r="I7412" s="401"/>
      <c r="J7412" s="194"/>
      <c r="K7412" s="194"/>
      <c r="L7412" s="195"/>
      <c r="M7412" s="196"/>
      <c r="N7412" s="197"/>
      <c r="O7412" s="197"/>
      <c r="P7412" s="231"/>
    </row>
    <row r="7413" spans="2:16">
      <c r="B7413" s="351"/>
      <c r="C7413" s="435"/>
      <c r="D7413" s="399"/>
      <c r="E7413" s="400"/>
      <c r="G7413" s="401"/>
      <c r="H7413" s="401"/>
      <c r="I7413" s="401"/>
      <c r="J7413" s="194"/>
      <c r="K7413" s="194"/>
      <c r="L7413" s="195"/>
      <c r="M7413" s="196"/>
      <c r="N7413" s="197"/>
      <c r="O7413" s="197"/>
      <c r="P7413" s="231"/>
    </row>
    <row r="7414" spans="2:16">
      <c r="B7414" s="351"/>
      <c r="C7414" s="435"/>
      <c r="D7414" s="399"/>
      <c r="E7414" s="400"/>
      <c r="G7414" s="401"/>
      <c r="H7414" s="401"/>
      <c r="I7414" s="401"/>
      <c r="J7414" s="194"/>
      <c r="K7414" s="194"/>
      <c r="L7414" s="195"/>
      <c r="M7414" s="196"/>
      <c r="N7414" s="197"/>
      <c r="O7414" s="197"/>
      <c r="P7414" s="231"/>
    </row>
    <row r="7415" spans="2:16">
      <c r="B7415" s="351"/>
      <c r="C7415" s="435"/>
      <c r="D7415" s="399"/>
      <c r="E7415" s="400"/>
      <c r="G7415" s="401"/>
      <c r="H7415" s="401"/>
      <c r="I7415" s="401"/>
      <c r="J7415" s="194"/>
      <c r="K7415" s="194"/>
      <c r="L7415" s="195"/>
      <c r="M7415" s="196"/>
      <c r="N7415" s="197"/>
      <c r="O7415" s="197"/>
      <c r="P7415" s="231"/>
    </row>
    <row r="7416" spans="2:16">
      <c r="B7416" s="351"/>
      <c r="C7416" s="435"/>
      <c r="D7416" s="399"/>
      <c r="E7416" s="400"/>
      <c r="G7416" s="401"/>
      <c r="H7416" s="401"/>
      <c r="I7416" s="401"/>
      <c r="J7416" s="194"/>
      <c r="K7416" s="194"/>
      <c r="L7416" s="195"/>
      <c r="M7416" s="196"/>
      <c r="N7416" s="197"/>
      <c r="O7416" s="197"/>
      <c r="P7416" s="231"/>
    </row>
    <row r="7417" spans="2:16">
      <c r="B7417" s="351"/>
      <c r="C7417" s="435"/>
      <c r="D7417" s="399"/>
      <c r="E7417" s="400"/>
      <c r="G7417" s="401"/>
      <c r="H7417" s="401"/>
      <c r="I7417" s="401"/>
      <c r="J7417" s="194"/>
      <c r="K7417" s="194"/>
      <c r="L7417" s="195"/>
      <c r="M7417" s="196"/>
      <c r="N7417" s="197"/>
      <c r="O7417" s="197"/>
      <c r="P7417" s="231"/>
    </row>
    <row r="7418" spans="2:16">
      <c r="B7418" s="351"/>
      <c r="C7418" s="435"/>
      <c r="D7418" s="399"/>
      <c r="E7418" s="400"/>
      <c r="G7418" s="401"/>
      <c r="H7418" s="401"/>
      <c r="I7418" s="401"/>
      <c r="J7418" s="194"/>
      <c r="K7418" s="194"/>
      <c r="L7418" s="195"/>
      <c r="M7418" s="196"/>
      <c r="N7418" s="197"/>
      <c r="O7418" s="197"/>
      <c r="P7418" s="231"/>
    </row>
    <row r="7419" spans="2:16">
      <c r="B7419" s="351"/>
      <c r="C7419" s="435"/>
      <c r="D7419" s="399"/>
      <c r="E7419" s="400"/>
      <c r="G7419" s="401"/>
      <c r="H7419" s="401"/>
      <c r="I7419" s="401"/>
      <c r="J7419" s="194"/>
      <c r="K7419" s="194"/>
      <c r="L7419" s="195"/>
      <c r="M7419" s="196"/>
      <c r="N7419" s="197"/>
      <c r="O7419" s="197"/>
      <c r="P7419" s="231"/>
    </row>
    <row r="7420" spans="2:16">
      <c r="B7420" s="351"/>
      <c r="C7420" s="435"/>
      <c r="D7420" s="399"/>
      <c r="E7420" s="400"/>
      <c r="G7420" s="401"/>
      <c r="H7420" s="401"/>
      <c r="I7420" s="401"/>
      <c r="J7420" s="194"/>
      <c r="K7420" s="194"/>
      <c r="L7420" s="195"/>
      <c r="M7420" s="196"/>
      <c r="N7420" s="197"/>
      <c r="O7420" s="197"/>
      <c r="P7420" s="231"/>
    </row>
    <row r="7421" spans="2:16">
      <c r="B7421" s="351"/>
      <c r="C7421" s="435"/>
      <c r="D7421" s="399"/>
      <c r="E7421" s="400"/>
      <c r="G7421" s="401"/>
      <c r="H7421" s="401"/>
      <c r="I7421" s="401"/>
      <c r="J7421" s="194"/>
      <c r="K7421" s="194"/>
      <c r="L7421" s="195"/>
      <c r="M7421" s="196"/>
      <c r="N7421" s="197"/>
      <c r="O7421" s="197"/>
      <c r="P7421" s="231"/>
    </row>
    <row r="7422" spans="2:16">
      <c r="B7422" s="351"/>
      <c r="C7422" s="435"/>
      <c r="D7422" s="399"/>
      <c r="E7422" s="400"/>
      <c r="G7422" s="401"/>
      <c r="H7422" s="401"/>
      <c r="I7422" s="401"/>
      <c r="J7422" s="194"/>
      <c r="K7422" s="194"/>
      <c r="L7422" s="195"/>
      <c r="M7422" s="196"/>
      <c r="N7422" s="197"/>
      <c r="O7422" s="197"/>
      <c r="P7422" s="231"/>
    </row>
    <row r="7423" spans="2:16">
      <c r="B7423" s="351"/>
      <c r="C7423" s="435"/>
      <c r="D7423" s="399"/>
      <c r="E7423" s="400"/>
      <c r="G7423" s="401"/>
      <c r="H7423" s="401"/>
      <c r="I7423" s="401"/>
      <c r="J7423" s="194"/>
      <c r="K7423" s="194"/>
      <c r="L7423" s="195"/>
      <c r="M7423" s="196"/>
      <c r="N7423" s="197"/>
      <c r="O7423" s="197"/>
      <c r="P7423" s="231"/>
    </row>
    <row r="7424" spans="2:16">
      <c r="B7424" s="351"/>
      <c r="C7424" s="435"/>
      <c r="D7424" s="399"/>
      <c r="E7424" s="400"/>
      <c r="G7424" s="401"/>
      <c r="H7424" s="401"/>
      <c r="I7424" s="401"/>
      <c r="J7424" s="194"/>
      <c r="K7424" s="194"/>
      <c r="L7424" s="195"/>
      <c r="M7424" s="196"/>
      <c r="N7424" s="197"/>
      <c r="O7424" s="197"/>
      <c r="P7424" s="231"/>
    </row>
    <row r="7425" spans="2:16">
      <c r="B7425" s="351"/>
      <c r="C7425" s="435"/>
      <c r="D7425" s="399"/>
      <c r="E7425" s="400"/>
      <c r="G7425" s="401"/>
      <c r="H7425" s="401"/>
      <c r="I7425" s="401"/>
      <c r="J7425" s="194"/>
      <c r="K7425" s="194"/>
      <c r="L7425" s="195"/>
      <c r="M7425" s="196"/>
      <c r="N7425" s="197"/>
      <c r="O7425" s="197"/>
      <c r="P7425" s="231"/>
    </row>
    <row r="7426" spans="2:16">
      <c r="B7426" s="351"/>
      <c r="C7426" s="435"/>
      <c r="D7426" s="399"/>
      <c r="E7426" s="400"/>
      <c r="G7426" s="401"/>
      <c r="H7426" s="401"/>
      <c r="I7426" s="401"/>
      <c r="J7426" s="194"/>
      <c r="K7426" s="194"/>
      <c r="L7426" s="195"/>
      <c r="M7426" s="196"/>
      <c r="N7426" s="197"/>
      <c r="O7426" s="197"/>
      <c r="P7426" s="231"/>
    </row>
    <row r="7427" spans="2:16">
      <c r="B7427" s="351"/>
      <c r="C7427" s="435"/>
      <c r="D7427" s="399"/>
      <c r="E7427" s="400"/>
      <c r="G7427" s="401"/>
      <c r="H7427" s="401"/>
      <c r="I7427" s="401"/>
      <c r="J7427" s="194"/>
      <c r="K7427" s="194"/>
      <c r="L7427" s="195"/>
      <c r="M7427" s="196"/>
      <c r="N7427" s="197"/>
      <c r="O7427" s="197"/>
      <c r="P7427" s="231"/>
    </row>
    <row r="7428" spans="2:16">
      <c r="B7428" s="351"/>
      <c r="C7428" s="435"/>
      <c r="D7428" s="399"/>
      <c r="E7428" s="400"/>
      <c r="G7428" s="401"/>
      <c r="H7428" s="401"/>
      <c r="I7428" s="401"/>
      <c r="J7428" s="194"/>
      <c r="K7428" s="194"/>
      <c r="L7428" s="195"/>
      <c r="M7428" s="196"/>
      <c r="N7428" s="197"/>
      <c r="O7428" s="197"/>
      <c r="P7428" s="231"/>
    </row>
    <row r="7429" spans="2:16">
      <c r="B7429" s="351"/>
      <c r="C7429" s="435"/>
      <c r="D7429" s="399"/>
      <c r="E7429" s="400"/>
      <c r="G7429" s="401"/>
      <c r="H7429" s="401"/>
      <c r="I7429" s="401"/>
      <c r="J7429" s="194"/>
      <c r="K7429" s="194"/>
      <c r="L7429" s="195"/>
      <c r="M7429" s="196"/>
      <c r="N7429" s="197"/>
      <c r="O7429" s="197"/>
      <c r="P7429" s="231"/>
    </row>
    <row r="7430" spans="2:16">
      <c r="B7430" s="351"/>
      <c r="C7430" s="435"/>
      <c r="D7430" s="399"/>
      <c r="E7430" s="400"/>
      <c r="G7430" s="401"/>
      <c r="H7430" s="401"/>
      <c r="I7430" s="401"/>
      <c r="J7430" s="194"/>
      <c r="K7430" s="194"/>
      <c r="L7430" s="195"/>
      <c r="M7430" s="196"/>
      <c r="N7430" s="197"/>
      <c r="O7430" s="197"/>
      <c r="P7430" s="231"/>
    </row>
    <row r="7431" spans="2:16">
      <c r="B7431" s="351"/>
      <c r="C7431" s="435"/>
      <c r="D7431" s="399"/>
      <c r="E7431" s="400"/>
      <c r="G7431" s="401"/>
      <c r="H7431" s="401"/>
      <c r="I7431" s="401"/>
      <c r="J7431" s="194"/>
      <c r="K7431" s="194"/>
      <c r="L7431" s="195"/>
      <c r="M7431" s="196"/>
      <c r="N7431" s="197"/>
      <c r="O7431" s="197"/>
      <c r="P7431" s="231"/>
    </row>
    <row r="7432" spans="2:16">
      <c r="B7432" s="351"/>
      <c r="C7432" s="435"/>
      <c r="D7432" s="399"/>
      <c r="E7432" s="400"/>
      <c r="G7432" s="401"/>
      <c r="H7432" s="401"/>
      <c r="I7432" s="401"/>
      <c r="J7432" s="194"/>
      <c r="K7432" s="194"/>
      <c r="L7432" s="195"/>
      <c r="M7432" s="196"/>
      <c r="N7432" s="197"/>
      <c r="O7432" s="197"/>
      <c r="P7432" s="231"/>
    </row>
    <row r="7433" spans="2:16">
      <c r="B7433" s="351"/>
      <c r="C7433" s="435"/>
      <c r="D7433" s="399"/>
      <c r="E7433" s="400"/>
      <c r="G7433" s="401"/>
      <c r="H7433" s="401"/>
      <c r="I7433" s="401"/>
      <c r="J7433" s="194"/>
      <c r="K7433" s="194"/>
      <c r="L7433" s="195"/>
      <c r="M7433" s="196"/>
      <c r="N7433" s="197"/>
      <c r="O7433" s="197"/>
      <c r="P7433" s="231"/>
    </row>
    <row r="7434" spans="2:16">
      <c r="B7434" s="351"/>
      <c r="C7434" s="435"/>
      <c r="D7434" s="399"/>
      <c r="E7434" s="400"/>
      <c r="G7434" s="401"/>
      <c r="H7434" s="401"/>
      <c r="I7434" s="401"/>
      <c r="J7434" s="194"/>
      <c r="K7434" s="194"/>
      <c r="L7434" s="195"/>
      <c r="M7434" s="196"/>
      <c r="N7434" s="197"/>
      <c r="O7434" s="197"/>
      <c r="P7434" s="231"/>
    </row>
    <row r="7435" spans="2:16">
      <c r="B7435" s="351"/>
      <c r="C7435" s="435"/>
      <c r="D7435" s="399"/>
      <c r="E7435" s="400"/>
      <c r="G7435" s="401"/>
      <c r="H7435" s="401"/>
      <c r="I7435" s="401"/>
      <c r="J7435" s="194"/>
      <c r="K7435" s="194"/>
      <c r="L7435" s="195"/>
      <c r="M7435" s="196"/>
      <c r="N7435" s="197"/>
      <c r="O7435" s="197"/>
      <c r="P7435" s="231"/>
    </row>
    <row r="7436" spans="2:16">
      <c r="B7436" s="351"/>
      <c r="C7436" s="435"/>
      <c r="D7436" s="399"/>
      <c r="E7436" s="400"/>
      <c r="G7436" s="401"/>
      <c r="H7436" s="401"/>
      <c r="I7436" s="401"/>
      <c r="J7436" s="194"/>
      <c r="K7436" s="194"/>
      <c r="L7436" s="195"/>
      <c r="M7436" s="196"/>
      <c r="N7436" s="197"/>
      <c r="O7436" s="197"/>
      <c r="P7436" s="231"/>
    </row>
    <row r="7437" spans="2:16">
      <c r="B7437" s="351"/>
      <c r="C7437" s="435"/>
      <c r="D7437" s="399"/>
      <c r="E7437" s="400"/>
      <c r="G7437" s="401"/>
      <c r="H7437" s="401"/>
      <c r="I7437" s="401"/>
      <c r="J7437" s="194"/>
      <c r="K7437" s="194"/>
      <c r="L7437" s="195"/>
      <c r="M7437" s="196"/>
      <c r="N7437" s="197"/>
      <c r="O7437" s="197"/>
      <c r="P7437" s="231"/>
    </row>
    <row r="7438" spans="2:16">
      <c r="B7438" s="351"/>
      <c r="C7438" s="435"/>
      <c r="D7438" s="399"/>
      <c r="E7438" s="400"/>
      <c r="G7438" s="401"/>
      <c r="H7438" s="401"/>
      <c r="I7438" s="401"/>
      <c r="J7438" s="194"/>
      <c r="K7438" s="194"/>
      <c r="L7438" s="195"/>
      <c r="M7438" s="196"/>
      <c r="N7438" s="197"/>
      <c r="O7438" s="197"/>
      <c r="P7438" s="231"/>
    </row>
    <row r="7439" spans="2:16">
      <c r="B7439" s="351"/>
      <c r="C7439" s="435"/>
      <c r="D7439" s="399"/>
      <c r="E7439" s="400"/>
      <c r="G7439" s="401"/>
      <c r="H7439" s="401"/>
      <c r="I7439" s="401"/>
      <c r="J7439" s="194"/>
      <c r="K7439" s="194"/>
      <c r="L7439" s="195"/>
      <c r="M7439" s="196"/>
      <c r="N7439" s="197"/>
      <c r="O7439" s="197"/>
      <c r="P7439" s="231"/>
    </row>
    <row r="7440" spans="2:16">
      <c r="B7440" s="351"/>
      <c r="C7440" s="435"/>
      <c r="D7440" s="399"/>
      <c r="E7440" s="400"/>
      <c r="G7440" s="401"/>
      <c r="H7440" s="401"/>
      <c r="I7440" s="401"/>
      <c r="J7440" s="194"/>
      <c r="K7440" s="194"/>
      <c r="L7440" s="195"/>
      <c r="M7440" s="196"/>
      <c r="N7440" s="197"/>
      <c r="O7440" s="197"/>
      <c r="P7440" s="231"/>
    </row>
    <row r="7441" spans="2:16">
      <c r="B7441" s="351"/>
      <c r="C7441" s="435"/>
      <c r="D7441" s="399"/>
      <c r="E7441" s="400"/>
      <c r="G7441" s="401"/>
      <c r="H7441" s="401"/>
      <c r="I7441" s="401"/>
      <c r="J7441" s="194"/>
      <c r="K7441" s="194"/>
      <c r="L7441" s="195"/>
      <c r="M7441" s="196"/>
      <c r="N7441" s="197"/>
      <c r="O7441" s="197"/>
      <c r="P7441" s="231"/>
    </row>
    <row r="7442" spans="2:16">
      <c r="B7442" s="351"/>
      <c r="C7442" s="435"/>
      <c r="D7442" s="399"/>
      <c r="E7442" s="400"/>
      <c r="G7442" s="401"/>
      <c r="H7442" s="401"/>
      <c r="I7442" s="401"/>
      <c r="J7442" s="194"/>
      <c r="K7442" s="194"/>
      <c r="L7442" s="195"/>
      <c r="M7442" s="196"/>
      <c r="N7442" s="197"/>
      <c r="O7442" s="197"/>
      <c r="P7442" s="231"/>
    </row>
    <row r="7443" spans="2:16">
      <c r="B7443" s="351"/>
      <c r="C7443" s="435"/>
      <c r="D7443" s="399"/>
      <c r="E7443" s="400"/>
      <c r="G7443" s="401"/>
      <c r="H7443" s="401"/>
      <c r="I7443" s="401"/>
      <c r="J7443" s="194"/>
      <c r="K7443" s="194"/>
      <c r="L7443" s="195"/>
      <c r="M7443" s="196"/>
      <c r="N7443" s="197"/>
      <c r="O7443" s="197"/>
      <c r="P7443" s="231"/>
    </row>
    <row r="7444" spans="2:16">
      <c r="B7444" s="351"/>
      <c r="C7444" s="435"/>
      <c r="D7444" s="399"/>
      <c r="E7444" s="400"/>
      <c r="G7444" s="401"/>
      <c r="H7444" s="401"/>
      <c r="I7444" s="401"/>
      <c r="J7444" s="194"/>
      <c r="K7444" s="194"/>
      <c r="L7444" s="195"/>
      <c r="M7444" s="196"/>
      <c r="N7444" s="197"/>
      <c r="O7444" s="197"/>
      <c r="P7444" s="231"/>
    </row>
    <row r="7445" spans="2:16">
      <c r="B7445" s="351"/>
      <c r="C7445" s="435"/>
      <c r="D7445" s="399"/>
      <c r="E7445" s="400"/>
      <c r="G7445" s="401"/>
      <c r="H7445" s="401"/>
      <c r="I7445" s="401"/>
      <c r="J7445" s="194"/>
      <c r="K7445" s="194"/>
      <c r="L7445" s="195"/>
      <c r="M7445" s="196"/>
      <c r="N7445" s="197"/>
      <c r="O7445" s="197"/>
      <c r="P7445" s="231"/>
    </row>
    <row r="7446" spans="2:16">
      <c r="B7446" s="351"/>
      <c r="C7446" s="435"/>
      <c r="D7446" s="399"/>
      <c r="E7446" s="400"/>
      <c r="G7446" s="401"/>
      <c r="H7446" s="401"/>
      <c r="I7446" s="401"/>
      <c r="J7446" s="194"/>
      <c r="K7446" s="194"/>
      <c r="L7446" s="195"/>
      <c r="M7446" s="196"/>
      <c r="N7446" s="197"/>
      <c r="O7446" s="197"/>
      <c r="P7446" s="231"/>
    </row>
    <row r="7447" spans="2:16">
      <c r="B7447" s="351"/>
      <c r="C7447" s="435"/>
      <c r="D7447" s="399"/>
      <c r="E7447" s="400"/>
      <c r="G7447" s="401"/>
      <c r="H7447" s="401"/>
      <c r="I7447" s="401"/>
      <c r="J7447" s="194"/>
      <c r="K7447" s="194"/>
      <c r="L7447" s="195"/>
      <c r="M7447" s="196"/>
      <c r="N7447" s="197"/>
      <c r="O7447" s="197"/>
      <c r="P7447" s="231"/>
    </row>
    <row r="7448" spans="2:16">
      <c r="B7448" s="351"/>
      <c r="C7448" s="435"/>
      <c r="D7448" s="399"/>
      <c r="E7448" s="400"/>
      <c r="G7448" s="401"/>
      <c r="H7448" s="401"/>
      <c r="I7448" s="401"/>
      <c r="J7448" s="194"/>
      <c r="K7448" s="194"/>
      <c r="L7448" s="195"/>
      <c r="M7448" s="196"/>
      <c r="N7448" s="197"/>
      <c r="O7448" s="197"/>
      <c r="P7448" s="231"/>
    </row>
    <row r="7449" spans="2:16">
      <c r="B7449" s="351"/>
      <c r="C7449" s="435"/>
      <c r="D7449" s="399"/>
      <c r="E7449" s="400"/>
      <c r="G7449" s="401"/>
      <c r="H7449" s="401"/>
      <c r="I7449" s="401"/>
      <c r="J7449" s="194"/>
      <c r="K7449" s="194"/>
      <c r="L7449" s="195"/>
      <c r="M7449" s="196"/>
      <c r="N7449" s="197"/>
      <c r="O7449" s="197"/>
      <c r="P7449" s="231"/>
    </row>
    <row r="7450" spans="2:16">
      <c r="B7450" s="351"/>
      <c r="C7450" s="435"/>
      <c r="D7450" s="399"/>
      <c r="E7450" s="400"/>
      <c r="G7450" s="401"/>
      <c r="H7450" s="401"/>
      <c r="I7450" s="401"/>
      <c r="J7450" s="194"/>
      <c r="K7450" s="194"/>
      <c r="L7450" s="195"/>
      <c r="M7450" s="196"/>
      <c r="N7450" s="197"/>
      <c r="O7450" s="197"/>
      <c r="P7450" s="231"/>
    </row>
    <row r="7451" spans="2:16">
      <c r="B7451" s="351"/>
      <c r="C7451" s="435"/>
      <c r="D7451" s="399"/>
      <c r="E7451" s="400"/>
      <c r="G7451" s="401"/>
      <c r="H7451" s="401"/>
      <c r="I7451" s="401"/>
      <c r="J7451" s="194"/>
      <c r="K7451" s="194"/>
      <c r="L7451" s="195"/>
      <c r="M7451" s="196"/>
      <c r="N7451" s="197"/>
      <c r="O7451" s="197"/>
      <c r="P7451" s="231"/>
    </row>
    <row r="7452" spans="2:16">
      <c r="B7452" s="351"/>
      <c r="C7452" s="435"/>
      <c r="D7452" s="399"/>
      <c r="E7452" s="400"/>
      <c r="G7452" s="401"/>
      <c r="H7452" s="401"/>
      <c r="I7452" s="401"/>
      <c r="J7452" s="194"/>
      <c r="K7452" s="194"/>
      <c r="L7452" s="195"/>
      <c r="M7452" s="196"/>
      <c r="N7452" s="197"/>
      <c r="O7452" s="197"/>
      <c r="P7452" s="231"/>
    </row>
    <row r="7453" spans="2:16">
      <c r="B7453" s="351"/>
      <c r="C7453" s="435"/>
      <c r="D7453" s="399"/>
      <c r="E7453" s="400"/>
      <c r="G7453" s="401"/>
      <c r="H7453" s="401"/>
      <c r="I7453" s="401"/>
      <c r="J7453" s="194"/>
      <c r="K7453" s="194"/>
      <c r="L7453" s="195"/>
      <c r="M7453" s="196"/>
      <c r="N7453" s="197"/>
      <c r="O7453" s="197"/>
      <c r="P7453" s="231"/>
    </row>
    <row r="7454" spans="2:16">
      <c r="B7454" s="351"/>
      <c r="C7454" s="435"/>
      <c r="D7454" s="399"/>
      <c r="E7454" s="400"/>
      <c r="G7454" s="401"/>
      <c r="H7454" s="401"/>
      <c r="I7454" s="401"/>
      <c r="J7454" s="194"/>
      <c r="K7454" s="194"/>
      <c r="L7454" s="195"/>
      <c r="M7454" s="196"/>
      <c r="N7454" s="197"/>
      <c r="O7454" s="197"/>
      <c r="P7454" s="231"/>
    </row>
    <row r="7455" spans="2:16">
      <c r="B7455" s="351"/>
      <c r="C7455" s="435"/>
      <c r="D7455" s="399"/>
      <c r="E7455" s="400"/>
      <c r="G7455" s="401"/>
      <c r="H7455" s="401"/>
      <c r="I7455" s="401"/>
      <c r="J7455" s="194"/>
      <c r="K7455" s="194"/>
      <c r="L7455" s="195"/>
      <c r="M7455" s="196"/>
      <c r="N7455" s="197"/>
      <c r="O7455" s="197"/>
      <c r="P7455" s="231"/>
    </row>
    <row r="7456" spans="2:16">
      <c r="B7456" s="351"/>
      <c r="C7456" s="435"/>
      <c r="D7456" s="399"/>
      <c r="E7456" s="400"/>
      <c r="G7456" s="401"/>
      <c r="H7456" s="401"/>
      <c r="I7456" s="401"/>
      <c r="J7456" s="194"/>
      <c r="K7456" s="194"/>
      <c r="L7456" s="195"/>
      <c r="M7456" s="196"/>
      <c r="N7456" s="197"/>
      <c r="O7456" s="197"/>
      <c r="P7456" s="231"/>
    </row>
    <row r="7457" spans="2:16">
      <c r="B7457" s="351"/>
      <c r="C7457" s="435"/>
      <c r="D7457" s="399"/>
      <c r="E7457" s="400"/>
      <c r="G7457" s="401"/>
      <c r="H7457" s="401"/>
      <c r="I7457" s="401"/>
      <c r="J7457" s="194"/>
      <c r="K7457" s="194"/>
      <c r="L7457" s="195"/>
      <c r="M7457" s="196"/>
      <c r="N7457" s="197"/>
      <c r="O7457" s="197"/>
      <c r="P7457" s="231"/>
    </row>
    <row r="7458" spans="2:16">
      <c r="B7458" s="351"/>
      <c r="C7458" s="435"/>
      <c r="D7458" s="399"/>
      <c r="E7458" s="400"/>
      <c r="G7458" s="401"/>
      <c r="H7458" s="401"/>
      <c r="I7458" s="401"/>
      <c r="J7458" s="194"/>
      <c r="K7458" s="194"/>
      <c r="L7458" s="195"/>
      <c r="M7458" s="196"/>
      <c r="N7458" s="197"/>
      <c r="O7458" s="197"/>
      <c r="P7458" s="231"/>
    </row>
    <row r="7459" spans="2:16">
      <c r="B7459" s="351"/>
      <c r="C7459" s="435"/>
      <c r="D7459" s="399"/>
      <c r="E7459" s="400"/>
      <c r="G7459" s="401"/>
      <c r="H7459" s="401"/>
      <c r="I7459" s="401"/>
      <c r="J7459" s="194"/>
      <c r="K7459" s="194"/>
      <c r="L7459" s="195"/>
      <c r="M7459" s="196"/>
      <c r="N7459" s="197"/>
      <c r="O7459" s="197"/>
      <c r="P7459" s="231"/>
    </row>
    <row r="7460" spans="2:16">
      <c r="B7460" s="351"/>
      <c r="C7460" s="435"/>
      <c r="D7460" s="399"/>
      <c r="E7460" s="400"/>
      <c r="G7460" s="401"/>
      <c r="H7460" s="401"/>
      <c r="I7460" s="401"/>
      <c r="J7460" s="194"/>
      <c r="K7460" s="194"/>
      <c r="L7460" s="195"/>
      <c r="M7460" s="196"/>
      <c r="N7460" s="197"/>
      <c r="O7460" s="197"/>
      <c r="P7460" s="231"/>
    </row>
    <row r="7461" spans="2:16">
      <c r="B7461" s="351"/>
      <c r="C7461" s="435"/>
      <c r="D7461" s="399"/>
      <c r="E7461" s="400"/>
      <c r="G7461" s="401"/>
      <c r="H7461" s="401"/>
      <c r="I7461" s="401"/>
      <c r="J7461" s="194"/>
      <c r="K7461" s="194"/>
      <c r="L7461" s="195"/>
      <c r="M7461" s="196"/>
      <c r="N7461" s="197"/>
      <c r="O7461" s="197"/>
      <c r="P7461" s="231"/>
    </row>
    <row r="7462" spans="2:16">
      <c r="B7462" s="351"/>
      <c r="C7462" s="435"/>
      <c r="D7462" s="399"/>
      <c r="E7462" s="400"/>
      <c r="G7462" s="401"/>
      <c r="H7462" s="401"/>
      <c r="I7462" s="401"/>
      <c r="J7462" s="194"/>
      <c r="K7462" s="194"/>
      <c r="L7462" s="195"/>
      <c r="M7462" s="196"/>
      <c r="N7462" s="197"/>
      <c r="O7462" s="197"/>
      <c r="P7462" s="231"/>
    </row>
    <row r="7463" spans="2:16">
      <c r="B7463" s="351"/>
      <c r="C7463" s="435"/>
      <c r="D7463" s="399"/>
      <c r="E7463" s="400"/>
      <c r="G7463" s="401"/>
      <c r="H7463" s="401"/>
      <c r="I7463" s="401"/>
      <c r="J7463" s="194"/>
      <c r="K7463" s="194"/>
      <c r="L7463" s="195"/>
      <c r="M7463" s="196"/>
      <c r="N7463" s="197"/>
      <c r="O7463" s="197"/>
      <c r="P7463" s="231"/>
    </row>
    <row r="7464" spans="2:16">
      <c r="B7464" s="351"/>
      <c r="C7464" s="435"/>
      <c r="D7464" s="399"/>
      <c r="E7464" s="400"/>
      <c r="G7464" s="401"/>
      <c r="H7464" s="401"/>
      <c r="I7464" s="401"/>
      <c r="J7464" s="194"/>
      <c r="K7464" s="194"/>
      <c r="L7464" s="195"/>
      <c r="M7464" s="196"/>
      <c r="N7464" s="197"/>
      <c r="O7464" s="197"/>
      <c r="P7464" s="231"/>
    </row>
    <row r="7465" spans="2:16">
      <c r="B7465" s="351"/>
      <c r="C7465" s="435"/>
      <c r="D7465" s="399"/>
      <c r="E7465" s="400"/>
      <c r="G7465" s="401"/>
      <c r="H7465" s="401"/>
      <c r="I7465" s="401"/>
      <c r="J7465" s="194"/>
      <c r="K7465" s="194"/>
      <c r="L7465" s="195"/>
      <c r="M7465" s="196"/>
      <c r="N7465" s="197"/>
      <c r="O7465" s="197"/>
      <c r="P7465" s="231"/>
    </row>
    <row r="7466" spans="2:16">
      <c r="B7466" s="351"/>
      <c r="C7466" s="435"/>
      <c r="D7466" s="399"/>
      <c r="E7466" s="400"/>
      <c r="G7466" s="401"/>
      <c r="H7466" s="401"/>
      <c r="I7466" s="401"/>
      <c r="J7466" s="194"/>
      <c r="K7466" s="194"/>
      <c r="L7466" s="195"/>
      <c r="M7466" s="196"/>
      <c r="N7466" s="197"/>
      <c r="O7466" s="197"/>
      <c r="P7466" s="231"/>
    </row>
    <row r="7467" spans="2:16">
      <c r="B7467" s="351"/>
      <c r="C7467" s="435"/>
      <c r="D7467" s="399"/>
      <c r="E7467" s="400"/>
      <c r="G7467" s="401"/>
      <c r="H7467" s="401"/>
      <c r="I7467" s="401"/>
      <c r="J7467" s="194"/>
      <c r="K7467" s="194"/>
      <c r="L7467" s="195"/>
      <c r="M7467" s="196"/>
      <c r="N7467" s="197"/>
      <c r="O7467" s="197"/>
      <c r="P7467" s="231"/>
    </row>
    <row r="7468" spans="2:16">
      <c r="B7468" s="351"/>
      <c r="C7468" s="435"/>
      <c r="D7468" s="399"/>
      <c r="E7468" s="400"/>
      <c r="G7468" s="401"/>
      <c r="H7468" s="401"/>
      <c r="I7468" s="401"/>
      <c r="J7468" s="194"/>
      <c r="K7468" s="194"/>
      <c r="L7468" s="195"/>
      <c r="M7468" s="196"/>
      <c r="N7468" s="197"/>
      <c r="O7468" s="197"/>
      <c r="P7468" s="231"/>
    </row>
    <row r="7469" spans="2:16">
      <c r="B7469" s="351"/>
      <c r="C7469" s="435"/>
      <c r="D7469" s="399"/>
      <c r="E7469" s="400"/>
      <c r="G7469" s="401"/>
      <c r="H7469" s="401"/>
      <c r="I7469" s="401"/>
      <c r="J7469" s="194"/>
      <c r="K7469" s="194"/>
      <c r="L7469" s="195"/>
      <c r="M7469" s="196"/>
      <c r="N7469" s="197"/>
      <c r="O7469" s="197"/>
      <c r="P7469" s="231"/>
    </row>
    <row r="7470" spans="2:16">
      <c r="B7470" s="351"/>
      <c r="C7470" s="435"/>
      <c r="D7470" s="399"/>
      <c r="E7470" s="400"/>
      <c r="G7470" s="401"/>
      <c r="H7470" s="401"/>
      <c r="I7470" s="401"/>
      <c r="J7470" s="194"/>
      <c r="K7470" s="194"/>
      <c r="L7470" s="195"/>
      <c r="M7470" s="196"/>
      <c r="N7470" s="197"/>
      <c r="O7470" s="197"/>
      <c r="P7470" s="231"/>
    </row>
    <row r="7471" spans="2:16">
      <c r="B7471" s="351"/>
      <c r="C7471" s="435"/>
      <c r="D7471" s="399"/>
      <c r="E7471" s="400"/>
      <c r="G7471" s="401"/>
      <c r="H7471" s="401"/>
      <c r="I7471" s="401"/>
      <c r="J7471" s="194"/>
      <c r="K7471" s="194"/>
      <c r="L7471" s="195"/>
      <c r="M7471" s="196"/>
      <c r="N7471" s="197"/>
      <c r="O7471" s="197"/>
      <c r="P7471" s="231"/>
    </row>
    <row r="7472" spans="2:16">
      <c r="B7472" s="351"/>
      <c r="C7472" s="435"/>
      <c r="D7472" s="399"/>
      <c r="E7472" s="400"/>
      <c r="G7472" s="401"/>
      <c r="H7472" s="401"/>
      <c r="I7472" s="401"/>
      <c r="J7472" s="194"/>
      <c r="K7472" s="194"/>
      <c r="L7472" s="195"/>
      <c r="M7472" s="196"/>
      <c r="N7472" s="197"/>
      <c r="O7472" s="197"/>
      <c r="P7472" s="231"/>
    </row>
    <row r="7473" spans="2:16">
      <c r="B7473" s="351"/>
      <c r="C7473" s="435"/>
      <c r="D7473" s="399"/>
      <c r="E7473" s="400"/>
      <c r="G7473" s="401"/>
      <c r="H7473" s="401"/>
      <c r="I7473" s="401"/>
      <c r="J7473" s="194"/>
      <c r="K7473" s="194"/>
      <c r="L7473" s="195"/>
      <c r="M7473" s="196"/>
      <c r="N7473" s="197"/>
      <c r="O7473" s="197"/>
      <c r="P7473" s="231"/>
    </row>
    <row r="7474" spans="2:16">
      <c r="B7474" s="351"/>
      <c r="C7474" s="435"/>
      <c r="D7474" s="399"/>
      <c r="E7474" s="400"/>
      <c r="G7474" s="401"/>
      <c r="H7474" s="401"/>
      <c r="I7474" s="401"/>
      <c r="J7474" s="194"/>
      <c r="K7474" s="194"/>
      <c r="L7474" s="195"/>
      <c r="M7474" s="196"/>
      <c r="N7474" s="197"/>
      <c r="O7474" s="197"/>
      <c r="P7474" s="231"/>
    </row>
    <row r="7475" spans="2:16">
      <c r="B7475" s="351"/>
      <c r="C7475" s="435"/>
      <c r="D7475" s="399"/>
      <c r="E7475" s="400"/>
      <c r="G7475" s="401"/>
      <c r="H7475" s="401"/>
      <c r="I7475" s="401"/>
      <c r="J7475" s="194"/>
      <c r="K7475" s="194"/>
      <c r="L7475" s="195"/>
      <c r="M7475" s="196"/>
      <c r="N7475" s="197"/>
      <c r="O7475" s="197"/>
      <c r="P7475" s="231"/>
    </row>
    <row r="7476" spans="2:16">
      <c r="B7476" s="351"/>
      <c r="C7476" s="435"/>
      <c r="D7476" s="399"/>
      <c r="E7476" s="400"/>
      <c r="G7476" s="401"/>
      <c r="H7476" s="401"/>
      <c r="I7476" s="401"/>
      <c r="J7476" s="194"/>
      <c r="K7476" s="194"/>
      <c r="L7476" s="195"/>
      <c r="M7476" s="196"/>
      <c r="N7476" s="197"/>
      <c r="O7476" s="197"/>
      <c r="P7476" s="231"/>
    </row>
    <row r="7477" spans="2:16">
      <c r="B7477" s="351"/>
      <c r="C7477" s="435"/>
      <c r="D7477" s="399"/>
      <c r="E7477" s="400"/>
      <c r="G7477" s="401"/>
      <c r="H7477" s="401"/>
      <c r="I7477" s="401"/>
      <c r="J7477" s="194"/>
      <c r="K7477" s="194"/>
      <c r="L7477" s="195"/>
      <c r="M7477" s="196"/>
      <c r="N7477" s="197"/>
      <c r="O7477" s="197"/>
      <c r="P7477" s="231"/>
    </row>
    <row r="7478" spans="2:16">
      <c r="B7478" s="351"/>
      <c r="C7478" s="435"/>
      <c r="D7478" s="399"/>
      <c r="E7478" s="400"/>
      <c r="G7478" s="401"/>
      <c r="H7478" s="401"/>
      <c r="I7478" s="401"/>
      <c r="J7478" s="194"/>
      <c r="K7478" s="194"/>
      <c r="L7478" s="195"/>
      <c r="M7478" s="196"/>
      <c r="N7478" s="197"/>
      <c r="O7478" s="197"/>
      <c r="P7478" s="231"/>
    </row>
    <row r="7479" spans="2:16">
      <c r="B7479" s="351"/>
      <c r="C7479" s="435"/>
      <c r="D7479" s="399"/>
      <c r="E7479" s="400"/>
      <c r="G7479" s="401"/>
      <c r="H7479" s="401"/>
      <c r="I7479" s="401"/>
      <c r="J7479" s="194"/>
      <c r="K7479" s="194"/>
      <c r="L7479" s="195"/>
      <c r="M7479" s="196"/>
      <c r="N7479" s="197"/>
      <c r="O7479" s="197"/>
      <c r="P7479" s="231"/>
    </row>
    <row r="7480" spans="2:16">
      <c r="B7480" s="351"/>
      <c r="C7480" s="435"/>
      <c r="D7480" s="399"/>
      <c r="E7480" s="400"/>
      <c r="G7480" s="401"/>
      <c r="H7480" s="401"/>
      <c r="I7480" s="401"/>
      <c r="J7480" s="194"/>
      <c r="K7480" s="194"/>
      <c r="L7480" s="195"/>
      <c r="M7480" s="196"/>
      <c r="N7480" s="197"/>
      <c r="O7480" s="197"/>
      <c r="P7480" s="231"/>
    </row>
    <row r="7481" spans="2:16">
      <c r="B7481" s="351"/>
      <c r="C7481" s="435"/>
      <c r="D7481" s="399"/>
      <c r="E7481" s="400"/>
      <c r="G7481" s="401"/>
      <c r="H7481" s="401"/>
      <c r="I7481" s="401"/>
      <c r="J7481" s="194"/>
      <c r="K7481" s="194"/>
      <c r="L7481" s="195"/>
      <c r="M7481" s="196"/>
      <c r="N7481" s="197"/>
      <c r="O7481" s="197"/>
      <c r="P7481" s="231"/>
    </row>
    <row r="7482" spans="2:16">
      <c r="B7482" s="351"/>
      <c r="C7482" s="435"/>
      <c r="D7482" s="399"/>
      <c r="E7482" s="400"/>
      <c r="G7482" s="401"/>
      <c r="H7482" s="401"/>
      <c r="I7482" s="401"/>
      <c r="J7482" s="194"/>
      <c r="K7482" s="194"/>
      <c r="L7482" s="195"/>
      <c r="M7482" s="196"/>
      <c r="N7482" s="197"/>
      <c r="O7482" s="197"/>
      <c r="P7482" s="231"/>
    </row>
    <row r="7483" spans="2:16">
      <c r="B7483" s="351"/>
      <c r="C7483" s="435"/>
      <c r="D7483" s="399"/>
      <c r="E7483" s="400"/>
      <c r="G7483" s="401"/>
      <c r="H7483" s="401"/>
      <c r="I7483" s="401"/>
      <c r="J7483" s="194"/>
      <c r="K7483" s="194"/>
      <c r="L7483" s="195"/>
      <c r="M7483" s="196"/>
      <c r="N7483" s="197"/>
      <c r="O7483" s="197"/>
      <c r="P7483" s="231"/>
    </row>
    <row r="7484" spans="2:16">
      <c r="B7484" s="351"/>
      <c r="C7484" s="435"/>
      <c r="D7484" s="399"/>
      <c r="E7484" s="400"/>
      <c r="G7484" s="401"/>
      <c r="H7484" s="401"/>
      <c r="I7484" s="401"/>
      <c r="J7484" s="194"/>
      <c r="K7484" s="194"/>
      <c r="L7484" s="195"/>
      <c r="M7484" s="196"/>
      <c r="N7484" s="197"/>
      <c r="O7484" s="197"/>
      <c r="P7484" s="231"/>
    </row>
    <row r="7485" spans="2:16">
      <c r="B7485" s="351"/>
      <c r="C7485" s="435"/>
      <c r="D7485" s="399"/>
      <c r="E7485" s="400"/>
      <c r="G7485" s="401"/>
      <c r="H7485" s="401"/>
      <c r="I7485" s="401"/>
      <c r="J7485" s="194"/>
      <c r="K7485" s="194"/>
      <c r="L7485" s="195"/>
      <c r="M7485" s="196"/>
      <c r="N7485" s="197"/>
      <c r="O7485" s="197"/>
      <c r="P7485" s="231"/>
    </row>
    <row r="7486" spans="2:16">
      <c r="B7486" s="351"/>
      <c r="C7486" s="435"/>
      <c r="D7486" s="399"/>
      <c r="E7486" s="400"/>
      <c r="G7486" s="401"/>
      <c r="H7486" s="401"/>
      <c r="I7486" s="401"/>
      <c r="J7486" s="194"/>
      <c r="K7486" s="194"/>
      <c r="L7486" s="195"/>
      <c r="M7486" s="196"/>
      <c r="N7486" s="197"/>
      <c r="O7486" s="197"/>
      <c r="P7486" s="231"/>
    </row>
    <row r="7487" spans="2:16">
      <c r="B7487" s="351"/>
      <c r="C7487" s="435"/>
      <c r="D7487" s="399"/>
      <c r="E7487" s="400"/>
      <c r="G7487" s="401"/>
      <c r="H7487" s="401"/>
      <c r="I7487" s="401"/>
      <c r="J7487" s="194"/>
      <c r="K7487" s="194"/>
      <c r="L7487" s="195"/>
      <c r="M7487" s="196"/>
      <c r="N7487" s="197"/>
      <c r="O7487" s="197"/>
      <c r="P7487" s="231"/>
    </row>
    <row r="7488" spans="2:16">
      <c r="B7488" s="402"/>
      <c r="C7488" s="435"/>
      <c r="D7488" s="404"/>
      <c r="E7488" s="405"/>
      <c r="G7488" s="406"/>
      <c r="H7488" s="406"/>
      <c r="I7488" s="406"/>
      <c r="J7488" s="194"/>
      <c r="K7488" s="194"/>
      <c r="L7488" s="195"/>
      <c r="M7488" s="196"/>
      <c r="N7488" s="197"/>
      <c r="O7488" s="197"/>
      <c r="P7488" s="221"/>
    </row>
    <row r="7489" spans="1:16">
      <c r="B7489" s="351"/>
      <c r="C7489" s="435"/>
      <c r="D7489" s="399"/>
      <c r="E7489" s="400"/>
      <c r="G7489" s="401"/>
      <c r="H7489" s="401"/>
      <c r="I7489" s="401"/>
      <c r="J7489" s="194"/>
      <c r="K7489" s="194"/>
      <c r="L7489" s="195"/>
      <c r="M7489" s="196"/>
      <c r="N7489" s="197"/>
      <c r="O7489" s="197"/>
      <c r="P7489" s="231"/>
    </row>
    <row r="7490" spans="1:16">
      <c r="B7490" s="351"/>
      <c r="C7490" s="435"/>
      <c r="D7490" s="399"/>
      <c r="E7490" s="400"/>
      <c r="G7490" s="401"/>
      <c r="H7490" s="401"/>
      <c r="I7490" s="401"/>
      <c r="J7490" s="194"/>
      <c r="K7490" s="194"/>
      <c r="L7490" s="195"/>
      <c r="M7490" s="196"/>
      <c r="N7490" s="197"/>
      <c r="O7490" s="197"/>
      <c r="P7490" s="231"/>
    </row>
    <row r="7491" spans="1:16">
      <c r="B7491" s="351"/>
      <c r="C7491" s="435"/>
      <c r="D7491" s="399"/>
      <c r="E7491" s="400"/>
      <c r="G7491" s="401"/>
      <c r="H7491" s="401"/>
      <c r="I7491" s="401"/>
      <c r="J7491" s="194"/>
      <c r="K7491" s="194"/>
      <c r="L7491" s="195"/>
      <c r="M7491" s="196"/>
      <c r="N7491" s="197"/>
      <c r="O7491" s="197"/>
      <c r="P7491" s="231"/>
    </row>
    <row r="7492" spans="1:16">
      <c r="B7492" s="351"/>
      <c r="C7492" s="435"/>
      <c r="D7492" s="399"/>
      <c r="E7492" s="400"/>
      <c r="G7492" s="401"/>
      <c r="H7492" s="401"/>
      <c r="I7492" s="401"/>
      <c r="J7492" s="194"/>
      <c r="K7492" s="194"/>
      <c r="L7492" s="195"/>
      <c r="M7492" s="196"/>
      <c r="N7492" s="197"/>
      <c r="O7492" s="197"/>
      <c r="P7492" s="231"/>
    </row>
    <row r="7493" spans="1:16">
      <c r="B7493" s="351"/>
      <c r="C7493" s="435"/>
      <c r="D7493" s="399"/>
      <c r="E7493" s="400"/>
      <c r="G7493" s="401"/>
      <c r="H7493" s="401"/>
      <c r="I7493" s="401"/>
      <c r="J7493" s="194"/>
      <c r="K7493" s="194"/>
      <c r="L7493" s="195"/>
      <c r="M7493" s="196"/>
      <c r="N7493" s="197"/>
      <c r="O7493" s="197"/>
      <c r="P7493" s="231"/>
    </row>
    <row r="7494" spans="1:16">
      <c r="B7494" s="351"/>
      <c r="C7494" s="435"/>
      <c r="D7494" s="399"/>
      <c r="E7494" s="400"/>
      <c r="G7494" s="401"/>
      <c r="H7494" s="401"/>
      <c r="I7494" s="401"/>
      <c r="J7494" s="194"/>
      <c r="K7494" s="194"/>
      <c r="L7494" s="195"/>
      <c r="M7494" s="196"/>
      <c r="N7494" s="197"/>
      <c r="O7494" s="197"/>
      <c r="P7494" s="231"/>
    </row>
    <row r="7495" spans="1:16">
      <c r="A7495" s="416"/>
      <c r="B7495" s="417"/>
      <c r="C7495" s="438"/>
      <c r="D7495" s="418"/>
      <c r="E7495" s="419"/>
      <c r="F7495" s="416"/>
      <c r="G7495" s="420"/>
      <c r="H7495" s="420"/>
      <c r="I7495" s="420"/>
      <c r="J7495" s="380"/>
      <c r="K7495" s="380"/>
      <c r="L7495" s="381"/>
      <c r="M7495" s="382"/>
      <c r="N7495" s="383"/>
      <c r="O7495" s="383"/>
      <c r="P7495" s="384"/>
    </row>
    <row r="7496" spans="1:16">
      <c r="A7496" s="416"/>
      <c r="B7496" s="417"/>
      <c r="C7496" s="438"/>
      <c r="D7496" s="418"/>
      <c r="E7496" s="419"/>
      <c r="F7496" s="416"/>
      <c r="G7496" s="420"/>
      <c r="H7496" s="420"/>
      <c r="I7496" s="420"/>
      <c r="J7496" s="380"/>
      <c r="K7496" s="380"/>
      <c r="L7496" s="381"/>
      <c r="M7496" s="382"/>
      <c r="N7496" s="383"/>
      <c r="O7496" s="383"/>
      <c r="P7496" s="384"/>
    </row>
    <row r="7497" spans="1:16">
      <c r="A7497" s="416"/>
      <c r="B7497" s="417"/>
      <c r="C7497" s="438"/>
      <c r="D7497" s="418"/>
      <c r="E7497" s="419"/>
      <c r="F7497" s="416"/>
      <c r="G7497" s="420"/>
      <c r="H7497" s="420"/>
      <c r="I7497" s="420"/>
      <c r="J7497" s="380"/>
      <c r="K7497" s="380"/>
      <c r="L7497" s="381"/>
      <c r="M7497" s="382"/>
      <c r="N7497" s="383"/>
      <c r="O7497" s="383"/>
      <c r="P7497" s="384"/>
    </row>
    <row r="7498" spans="1:16">
      <c r="A7498" s="416"/>
      <c r="B7498" s="417"/>
      <c r="C7498" s="438"/>
      <c r="D7498" s="418"/>
      <c r="E7498" s="419"/>
      <c r="F7498" s="416"/>
      <c r="G7498" s="420"/>
      <c r="H7498" s="420"/>
      <c r="I7498" s="420"/>
      <c r="J7498" s="380"/>
      <c r="K7498" s="380"/>
      <c r="L7498" s="381"/>
      <c r="M7498" s="382"/>
      <c r="N7498" s="383"/>
      <c r="O7498" s="383"/>
      <c r="P7498" s="384"/>
    </row>
    <row r="7499" spans="1:16">
      <c r="A7499" s="416"/>
      <c r="B7499" s="417"/>
      <c r="C7499" s="438"/>
      <c r="D7499" s="418"/>
      <c r="E7499" s="419"/>
      <c r="F7499" s="416"/>
      <c r="G7499" s="420"/>
      <c r="H7499" s="420"/>
      <c r="I7499" s="420"/>
      <c r="J7499" s="380"/>
      <c r="K7499" s="380"/>
      <c r="L7499" s="381"/>
      <c r="M7499" s="382"/>
      <c r="N7499" s="383"/>
      <c r="O7499" s="383"/>
      <c r="P7499" s="384"/>
    </row>
    <row r="7500" spans="1:16">
      <c r="A7500" s="416"/>
      <c r="B7500" s="417"/>
      <c r="C7500" s="438"/>
      <c r="D7500" s="418"/>
      <c r="E7500" s="419"/>
      <c r="F7500" s="416"/>
      <c r="G7500" s="420"/>
      <c r="H7500" s="420"/>
      <c r="I7500" s="420"/>
      <c r="J7500" s="380"/>
      <c r="K7500" s="380"/>
      <c r="L7500" s="381"/>
      <c r="M7500" s="382"/>
      <c r="N7500" s="383"/>
      <c r="O7500" s="383"/>
      <c r="P7500" s="384"/>
    </row>
    <row r="7501" spans="1:16">
      <c r="A7501" s="416"/>
      <c r="B7501" s="417"/>
      <c r="C7501" s="438"/>
      <c r="D7501" s="418"/>
      <c r="E7501" s="419"/>
      <c r="F7501" s="416"/>
      <c r="G7501" s="420"/>
      <c r="H7501" s="420"/>
      <c r="I7501" s="420"/>
      <c r="J7501" s="380"/>
      <c r="K7501" s="380"/>
      <c r="L7501" s="381"/>
      <c r="M7501" s="382"/>
      <c r="N7501" s="383"/>
      <c r="O7501" s="383"/>
      <c r="P7501" s="384"/>
    </row>
    <row r="7502" spans="1:16">
      <c r="A7502" s="416"/>
      <c r="B7502" s="417"/>
      <c r="C7502" s="438"/>
      <c r="D7502" s="418"/>
      <c r="E7502" s="419"/>
      <c r="F7502" s="416"/>
      <c r="G7502" s="420"/>
      <c r="H7502" s="420"/>
      <c r="I7502" s="420"/>
      <c r="J7502" s="380"/>
      <c r="K7502" s="380"/>
      <c r="L7502" s="381"/>
      <c r="M7502" s="382"/>
      <c r="N7502" s="383"/>
      <c r="O7502" s="383"/>
      <c r="P7502" s="384"/>
    </row>
    <row r="7503" spans="1:16">
      <c r="A7503" s="416"/>
      <c r="B7503" s="417"/>
      <c r="C7503" s="438"/>
      <c r="D7503" s="418"/>
      <c r="E7503" s="419"/>
      <c r="F7503" s="416"/>
      <c r="G7503" s="420"/>
      <c r="H7503" s="420"/>
      <c r="I7503" s="420"/>
      <c r="J7503" s="380"/>
      <c r="K7503" s="380"/>
      <c r="L7503" s="381"/>
      <c r="M7503" s="382"/>
      <c r="N7503" s="383"/>
      <c r="O7503" s="383"/>
      <c r="P7503" s="384"/>
    </row>
    <row r="7504" spans="1:16">
      <c r="A7504" s="416"/>
      <c r="B7504" s="417"/>
      <c r="C7504" s="438"/>
      <c r="D7504" s="418"/>
      <c r="E7504" s="419"/>
      <c r="F7504" s="416"/>
      <c r="G7504" s="420"/>
      <c r="H7504" s="420"/>
      <c r="I7504" s="420"/>
      <c r="J7504" s="380"/>
      <c r="K7504" s="380"/>
      <c r="L7504" s="381"/>
      <c r="M7504" s="382"/>
      <c r="N7504" s="383"/>
      <c r="O7504" s="383"/>
      <c r="P7504" s="384"/>
    </row>
    <row r="7505" spans="1:16">
      <c r="A7505" s="416"/>
      <c r="B7505" s="417"/>
      <c r="C7505" s="438"/>
      <c r="D7505" s="418"/>
      <c r="E7505" s="419"/>
      <c r="F7505" s="416"/>
      <c r="G7505" s="420"/>
      <c r="H7505" s="420"/>
      <c r="I7505" s="420"/>
      <c r="J7505" s="380"/>
      <c r="K7505" s="380"/>
      <c r="L7505" s="381"/>
      <c r="M7505" s="382"/>
      <c r="N7505" s="383"/>
      <c r="O7505" s="383"/>
      <c r="P7505" s="384"/>
    </row>
    <row r="7506" spans="1:16">
      <c r="A7506" s="416"/>
      <c r="B7506" s="417"/>
      <c r="C7506" s="438"/>
      <c r="D7506" s="418"/>
      <c r="E7506" s="419"/>
      <c r="F7506" s="416"/>
      <c r="G7506" s="420"/>
      <c r="H7506" s="420"/>
      <c r="I7506" s="420"/>
      <c r="J7506" s="380"/>
      <c r="K7506" s="380"/>
      <c r="L7506" s="381"/>
      <c r="M7506" s="382"/>
      <c r="N7506" s="383"/>
      <c r="O7506" s="383"/>
      <c r="P7506" s="384"/>
    </row>
    <row r="7507" spans="1:16">
      <c r="A7507" s="416"/>
      <c r="B7507" s="417"/>
      <c r="C7507" s="438"/>
      <c r="D7507" s="418"/>
      <c r="E7507" s="419"/>
      <c r="F7507" s="416"/>
      <c r="G7507" s="420"/>
      <c r="H7507" s="420"/>
      <c r="I7507" s="420"/>
      <c r="J7507" s="380"/>
      <c r="K7507" s="380"/>
      <c r="L7507" s="381"/>
      <c r="M7507" s="382"/>
      <c r="N7507" s="383"/>
      <c r="O7507" s="383"/>
      <c r="P7507" s="384"/>
    </row>
    <row r="7508" spans="1:16">
      <c r="A7508" s="416"/>
      <c r="B7508" s="417"/>
      <c r="C7508" s="438"/>
      <c r="D7508" s="418"/>
      <c r="E7508" s="419"/>
      <c r="F7508" s="416"/>
      <c r="G7508" s="420"/>
      <c r="H7508" s="420"/>
      <c r="I7508" s="420"/>
      <c r="J7508" s="380"/>
      <c r="K7508" s="380"/>
      <c r="L7508" s="381"/>
      <c r="M7508" s="382"/>
      <c r="N7508" s="383"/>
      <c r="O7508" s="383"/>
      <c r="P7508" s="384"/>
    </row>
    <row r="7509" spans="1:16">
      <c r="A7509" s="416"/>
      <c r="B7509" s="417"/>
      <c r="C7509" s="438"/>
      <c r="D7509" s="418"/>
      <c r="E7509" s="419"/>
      <c r="F7509" s="416"/>
      <c r="G7509" s="420"/>
      <c r="H7509" s="420"/>
      <c r="I7509" s="420"/>
      <c r="J7509" s="380"/>
      <c r="K7509" s="380"/>
      <c r="L7509" s="381"/>
      <c r="M7509" s="382"/>
      <c r="N7509" s="383"/>
      <c r="O7509" s="383"/>
      <c r="P7509" s="384"/>
    </row>
    <row r="7510" spans="1:16">
      <c r="A7510" s="416"/>
      <c r="B7510" s="417"/>
      <c r="C7510" s="438"/>
      <c r="D7510" s="418"/>
      <c r="E7510" s="419"/>
      <c r="F7510" s="416"/>
      <c r="G7510" s="420"/>
      <c r="H7510" s="420"/>
      <c r="I7510" s="420"/>
      <c r="J7510" s="380"/>
      <c r="K7510" s="380"/>
      <c r="L7510" s="381"/>
      <c r="M7510" s="382"/>
      <c r="N7510" s="383"/>
      <c r="O7510" s="383"/>
      <c r="P7510" s="384"/>
    </row>
    <row r="7511" spans="1:16">
      <c r="A7511" s="416"/>
      <c r="B7511" s="417"/>
      <c r="C7511" s="438"/>
      <c r="D7511" s="418"/>
      <c r="E7511" s="419"/>
      <c r="F7511" s="416"/>
      <c r="G7511" s="420"/>
      <c r="H7511" s="420"/>
      <c r="I7511" s="420"/>
      <c r="J7511" s="380"/>
      <c r="K7511" s="380"/>
      <c r="L7511" s="381"/>
      <c r="M7511" s="382"/>
      <c r="N7511" s="383"/>
      <c r="O7511" s="383"/>
      <c r="P7511" s="384"/>
    </row>
    <row r="7512" spans="1:16">
      <c r="A7512" s="416"/>
      <c r="B7512" s="417"/>
      <c r="C7512" s="438"/>
      <c r="D7512" s="418"/>
      <c r="E7512" s="419"/>
      <c r="F7512" s="416"/>
      <c r="G7512" s="420"/>
      <c r="H7512" s="420"/>
      <c r="I7512" s="420"/>
      <c r="J7512" s="380"/>
      <c r="K7512" s="380"/>
      <c r="L7512" s="381"/>
      <c r="M7512" s="382"/>
      <c r="N7512" s="383"/>
      <c r="O7512" s="383"/>
      <c r="P7512" s="384"/>
    </row>
    <row r="7513" spans="1:16">
      <c r="A7513" s="416"/>
      <c r="B7513" s="417"/>
      <c r="C7513" s="438"/>
      <c r="D7513" s="418"/>
      <c r="E7513" s="419"/>
      <c r="F7513" s="416"/>
      <c r="G7513" s="420"/>
      <c r="H7513" s="420"/>
      <c r="I7513" s="420"/>
      <c r="J7513" s="380"/>
      <c r="K7513" s="380"/>
      <c r="L7513" s="381"/>
      <c r="M7513" s="382"/>
      <c r="N7513" s="383"/>
      <c r="O7513" s="383"/>
      <c r="P7513" s="384"/>
    </row>
    <row r="7514" spans="1:16">
      <c r="A7514" s="416"/>
      <c r="B7514" s="417"/>
      <c r="C7514" s="438"/>
      <c r="D7514" s="418"/>
      <c r="E7514" s="419"/>
      <c r="F7514" s="416"/>
      <c r="G7514" s="420"/>
      <c r="H7514" s="420"/>
      <c r="I7514" s="420"/>
      <c r="J7514" s="380"/>
      <c r="K7514" s="380"/>
      <c r="L7514" s="381"/>
      <c r="M7514" s="382"/>
      <c r="N7514" s="383"/>
      <c r="O7514" s="383"/>
      <c r="P7514" s="384"/>
    </row>
    <row r="7515" spans="1:16">
      <c r="A7515" s="416"/>
      <c r="B7515" s="417"/>
      <c r="C7515" s="438"/>
      <c r="D7515" s="418"/>
      <c r="E7515" s="419"/>
      <c r="F7515" s="416"/>
      <c r="G7515" s="420"/>
      <c r="H7515" s="420"/>
      <c r="I7515" s="420"/>
      <c r="J7515" s="380"/>
      <c r="K7515" s="380"/>
      <c r="L7515" s="381"/>
      <c r="M7515" s="382"/>
      <c r="N7515" s="383"/>
      <c r="O7515" s="383"/>
      <c r="P7515" s="384"/>
    </row>
    <row r="7516" spans="1:16">
      <c r="A7516" s="416"/>
      <c r="B7516" s="417"/>
      <c r="C7516" s="438"/>
      <c r="D7516" s="418"/>
      <c r="E7516" s="419"/>
      <c r="F7516" s="416"/>
      <c r="G7516" s="420"/>
      <c r="H7516" s="420"/>
      <c r="I7516" s="420"/>
      <c r="J7516" s="380"/>
      <c r="K7516" s="380"/>
      <c r="L7516" s="381"/>
      <c r="M7516" s="382"/>
      <c r="N7516" s="383"/>
      <c r="O7516" s="383"/>
      <c r="P7516" s="384"/>
    </row>
    <row r="7517" spans="1:16">
      <c r="A7517" s="416"/>
      <c r="B7517" s="417"/>
      <c r="C7517" s="438"/>
      <c r="D7517" s="418"/>
      <c r="E7517" s="419"/>
      <c r="F7517" s="416"/>
      <c r="G7517" s="420"/>
      <c r="H7517" s="420"/>
      <c r="I7517" s="420"/>
      <c r="J7517" s="380"/>
      <c r="K7517" s="380"/>
      <c r="L7517" s="381"/>
      <c r="M7517" s="382"/>
      <c r="N7517" s="383"/>
      <c r="O7517" s="383"/>
      <c r="P7517" s="384"/>
    </row>
    <row r="7518" spans="1:16">
      <c r="A7518" s="416"/>
      <c r="B7518" s="417"/>
      <c r="C7518" s="438"/>
      <c r="D7518" s="418"/>
      <c r="E7518" s="419"/>
      <c r="F7518" s="416"/>
      <c r="G7518" s="420"/>
      <c r="H7518" s="420"/>
      <c r="I7518" s="420"/>
      <c r="J7518" s="380"/>
      <c r="K7518" s="380"/>
      <c r="L7518" s="381"/>
      <c r="M7518" s="382"/>
      <c r="N7518" s="383"/>
      <c r="O7518" s="383"/>
      <c r="P7518" s="384"/>
    </row>
    <row r="7519" spans="1:16">
      <c r="A7519" s="416"/>
      <c r="B7519" s="417"/>
      <c r="C7519" s="438"/>
      <c r="D7519" s="418"/>
      <c r="E7519" s="419"/>
      <c r="F7519" s="416"/>
      <c r="G7519" s="420"/>
      <c r="H7519" s="420"/>
      <c r="I7519" s="420"/>
      <c r="J7519" s="380"/>
      <c r="K7519" s="380"/>
      <c r="L7519" s="381"/>
      <c r="M7519" s="382"/>
      <c r="N7519" s="383"/>
      <c r="O7519" s="383"/>
      <c r="P7519" s="384"/>
    </row>
    <row r="7520" spans="1:16">
      <c r="A7520" s="416"/>
      <c r="B7520" s="417"/>
      <c r="C7520" s="438"/>
      <c r="D7520" s="418"/>
      <c r="E7520" s="419"/>
      <c r="F7520" s="416"/>
      <c r="G7520" s="420"/>
      <c r="H7520" s="420"/>
      <c r="I7520" s="420"/>
      <c r="J7520" s="380"/>
      <c r="K7520" s="380"/>
      <c r="L7520" s="381"/>
      <c r="M7520" s="382"/>
      <c r="N7520" s="383"/>
      <c r="O7520" s="383"/>
      <c r="P7520" s="384"/>
    </row>
    <row r="7521" spans="1:16">
      <c r="A7521" s="416"/>
      <c r="B7521" s="417"/>
      <c r="C7521" s="438"/>
      <c r="D7521" s="418"/>
      <c r="E7521" s="419"/>
      <c r="F7521" s="416"/>
      <c r="G7521" s="420"/>
      <c r="H7521" s="420"/>
      <c r="I7521" s="420"/>
      <c r="J7521" s="380"/>
      <c r="K7521" s="380"/>
      <c r="L7521" s="381"/>
      <c r="M7521" s="382"/>
      <c r="N7521" s="383"/>
      <c r="O7521" s="383"/>
      <c r="P7521" s="384"/>
    </row>
    <row r="7522" spans="1:16">
      <c r="A7522" s="416"/>
      <c r="B7522" s="417"/>
      <c r="C7522" s="438"/>
      <c r="D7522" s="418"/>
      <c r="E7522" s="419"/>
      <c r="F7522" s="416"/>
      <c r="G7522" s="420"/>
      <c r="H7522" s="420"/>
      <c r="I7522" s="420"/>
      <c r="J7522" s="380"/>
      <c r="K7522" s="380"/>
      <c r="L7522" s="381"/>
      <c r="M7522" s="382"/>
      <c r="N7522" s="383"/>
      <c r="O7522" s="383"/>
      <c r="P7522" s="384"/>
    </row>
    <row r="7523" spans="1:16">
      <c r="A7523" s="416"/>
      <c r="B7523" s="417"/>
      <c r="C7523" s="438"/>
      <c r="D7523" s="418"/>
      <c r="E7523" s="419"/>
      <c r="F7523" s="416"/>
      <c r="G7523" s="420"/>
      <c r="H7523" s="420"/>
      <c r="I7523" s="420"/>
      <c r="J7523" s="380"/>
      <c r="K7523" s="380"/>
      <c r="L7523" s="381"/>
      <c r="M7523" s="382"/>
      <c r="N7523" s="383"/>
      <c r="O7523" s="383"/>
      <c r="P7523" s="384"/>
    </row>
    <row r="7524" spans="1:16">
      <c r="A7524" s="416"/>
      <c r="B7524" s="417"/>
      <c r="C7524" s="438"/>
      <c r="D7524" s="418"/>
      <c r="E7524" s="419"/>
      <c r="F7524" s="416"/>
      <c r="G7524" s="420"/>
      <c r="H7524" s="420"/>
      <c r="I7524" s="420"/>
      <c r="J7524" s="380"/>
      <c r="K7524" s="380"/>
      <c r="L7524" s="381"/>
      <c r="M7524" s="382"/>
      <c r="N7524" s="383"/>
      <c r="O7524" s="383"/>
      <c r="P7524" s="384"/>
    </row>
    <row r="7525" spans="1:16">
      <c r="A7525" s="416"/>
      <c r="B7525" s="417"/>
      <c r="C7525" s="438"/>
      <c r="D7525" s="418"/>
      <c r="E7525" s="419"/>
      <c r="F7525" s="416"/>
      <c r="G7525" s="420"/>
      <c r="H7525" s="420"/>
      <c r="I7525" s="420"/>
      <c r="J7525" s="380"/>
      <c r="K7525" s="380"/>
      <c r="L7525" s="381"/>
      <c r="M7525" s="382"/>
      <c r="N7525" s="383"/>
      <c r="O7525" s="383"/>
      <c r="P7525" s="384"/>
    </row>
    <row r="7526" spans="1:16">
      <c r="A7526" s="416"/>
      <c r="B7526" s="417"/>
      <c r="C7526" s="438"/>
      <c r="D7526" s="418"/>
      <c r="E7526" s="419"/>
      <c r="F7526" s="416"/>
      <c r="G7526" s="420"/>
      <c r="H7526" s="420"/>
      <c r="I7526" s="420"/>
      <c r="J7526" s="380"/>
      <c r="K7526" s="380"/>
      <c r="L7526" s="381"/>
      <c r="M7526" s="382"/>
      <c r="N7526" s="383"/>
      <c r="O7526" s="383"/>
      <c r="P7526" s="384"/>
    </row>
    <row r="7527" spans="1:16">
      <c r="A7527" s="416"/>
      <c r="B7527" s="417"/>
      <c r="C7527" s="438"/>
      <c r="D7527" s="418"/>
      <c r="E7527" s="419"/>
      <c r="F7527" s="416"/>
      <c r="G7527" s="420"/>
      <c r="H7527" s="420"/>
      <c r="I7527" s="420"/>
      <c r="J7527" s="380"/>
      <c r="K7527" s="380"/>
      <c r="L7527" s="381"/>
      <c r="M7527" s="382"/>
      <c r="N7527" s="383"/>
      <c r="O7527" s="383"/>
      <c r="P7527" s="384"/>
    </row>
    <row r="7528" spans="1:16">
      <c r="A7528" s="416"/>
      <c r="B7528" s="417"/>
      <c r="C7528" s="438"/>
      <c r="D7528" s="418"/>
      <c r="E7528" s="419"/>
      <c r="F7528" s="416"/>
      <c r="G7528" s="420"/>
      <c r="H7528" s="420"/>
      <c r="I7528" s="420"/>
      <c r="J7528" s="380"/>
      <c r="K7528" s="380"/>
      <c r="L7528" s="381"/>
      <c r="M7528" s="382"/>
      <c r="N7528" s="383"/>
      <c r="O7528" s="383"/>
      <c r="P7528" s="384"/>
    </row>
    <row r="7529" spans="1:16">
      <c r="A7529" s="416"/>
      <c r="B7529" s="417"/>
      <c r="C7529" s="438"/>
      <c r="D7529" s="418"/>
      <c r="E7529" s="419"/>
      <c r="F7529" s="416"/>
      <c r="G7529" s="420"/>
      <c r="H7529" s="420"/>
      <c r="I7529" s="420"/>
      <c r="J7529" s="380"/>
      <c r="K7529" s="380"/>
      <c r="L7529" s="381"/>
      <c r="M7529" s="382"/>
      <c r="N7529" s="383"/>
      <c r="O7529" s="383"/>
      <c r="P7529" s="384"/>
    </row>
    <row r="7530" spans="1:16">
      <c r="A7530" s="416"/>
      <c r="B7530" s="417"/>
      <c r="C7530" s="438"/>
      <c r="D7530" s="418"/>
      <c r="E7530" s="419"/>
      <c r="F7530" s="416"/>
      <c r="G7530" s="420"/>
      <c r="H7530" s="420"/>
      <c r="I7530" s="420"/>
      <c r="J7530" s="380"/>
      <c r="K7530" s="380"/>
      <c r="L7530" s="381"/>
      <c r="M7530" s="382"/>
      <c r="N7530" s="383"/>
      <c r="O7530" s="383"/>
      <c r="P7530" s="384"/>
    </row>
    <row r="7531" spans="1:16">
      <c r="A7531" s="416"/>
      <c r="B7531" s="417"/>
      <c r="C7531" s="438"/>
      <c r="D7531" s="418"/>
      <c r="E7531" s="419"/>
      <c r="F7531" s="416"/>
      <c r="G7531" s="420"/>
      <c r="H7531" s="420"/>
      <c r="I7531" s="420"/>
      <c r="J7531" s="380"/>
      <c r="K7531" s="380"/>
      <c r="L7531" s="381"/>
      <c r="M7531" s="382"/>
      <c r="N7531" s="383"/>
      <c r="O7531" s="383"/>
      <c r="P7531" s="384"/>
    </row>
    <row r="7532" spans="1:16">
      <c r="A7532" s="416"/>
      <c r="B7532" s="417"/>
      <c r="C7532" s="438"/>
      <c r="D7532" s="418"/>
      <c r="E7532" s="419"/>
      <c r="F7532" s="416"/>
      <c r="G7532" s="420"/>
      <c r="H7532" s="420"/>
      <c r="I7532" s="420"/>
      <c r="J7532" s="380"/>
      <c r="K7532" s="380"/>
      <c r="L7532" s="381"/>
      <c r="M7532" s="382"/>
      <c r="N7532" s="383"/>
      <c r="O7532" s="383"/>
      <c r="P7532" s="384"/>
    </row>
    <row r="7533" spans="1:16">
      <c r="A7533" s="416"/>
      <c r="B7533" s="417"/>
      <c r="C7533" s="438"/>
      <c r="D7533" s="418"/>
      <c r="E7533" s="419"/>
      <c r="F7533" s="416"/>
      <c r="G7533" s="420"/>
      <c r="H7533" s="420"/>
      <c r="I7533" s="420"/>
      <c r="J7533" s="380"/>
      <c r="K7533" s="380"/>
      <c r="L7533" s="381"/>
      <c r="M7533" s="382"/>
      <c r="N7533" s="383"/>
      <c r="O7533" s="383"/>
      <c r="P7533" s="384"/>
    </row>
    <row r="7534" spans="1:16">
      <c r="A7534" s="416"/>
      <c r="B7534" s="417"/>
      <c r="C7534" s="438"/>
      <c r="D7534" s="418"/>
      <c r="E7534" s="419"/>
      <c r="F7534" s="416"/>
      <c r="G7534" s="420"/>
      <c r="H7534" s="420"/>
      <c r="I7534" s="420"/>
      <c r="J7534" s="380"/>
      <c r="K7534" s="380"/>
      <c r="L7534" s="381"/>
      <c r="M7534" s="382"/>
      <c r="N7534" s="383"/>
      <c r="O7534" s="383"/>
      <c r="P7534" s="384"/>
    </row>
    <row r="7535" spans="1:16">
      <c r="A7535" s="416"/>
      <c r="B7535" s="417"/>
      <c r="C7535" s="438"/>
      <c r="D7535" s="418"/>
      <c r="E7535" s="419"/>
      <c r="F7535" s="416"/>
      <c r="G7535" s="420"/>
      <c r="H7535" s="420"/>
      <c r="I7535" s="420"/>
      <c r="J7535" s="380"/>
      <c r="K7535" s="380"/>
      <c r="L7535" s="381"/>
      <c r="M7535" s="382"/>
      <c r="N7535" s="383"/>
      <c r="O7535" s="383"/>
      <c r="P7535" s="384"/>
    </row>
    <row r="7536" spans="1:16">
      <c r="A7536" s="416"/>
      <c r="B7536" s="417"/>
      <c r="C7536" s="438"/>
      <c r="D7536" s="418"/>
      <c r="E7536" s="419"/>
      <c r="F7536" s="416"/>
      <c r="G7536" s="420"/>
      <c r="H7536" s="420"/>
      <c r="I7536" s="420"/>
      <c r="J7536" s="380"/>
      <c r="K7536" s="380"/>
      <c r="L7536" s="381"/>
      <c r="M7536" s="382"/>
      <c r="N7536" s="383"/>
      <c r="O7536" s="383"/>
      <c r="P7536" s="384"/>
    </row>
    <row r="7537" spans="1:16">
      <c r="A7537" s="416"/>
      <c r="B7537" s="417"/>
      <c r="C7537" s="438"/>
      <c r="D7537" s="418"/>
      <c r="E7537" s="419"/>
      <c r="F7537" s="416"/>
      <c r="G7537" s="420"/>
      <c r="H7537" s="420"/>
      <c r="I7537" s="420"/>
      <c r="J7537" s="380"/>
      <c r="K7537" s="380"/>
      <c r="L7537" s="381"/>
      <c r="M7537" s="382"/>
      <c r="N7537" s="383"/>
      <c r="O7537" s="383"/>
      <c r="P7537" s="384"/>
    </row>
    <row r="7538" spans="1:16">
      <c r="A7538" s="416"/>
      <c r="B7538" s="417"/>
      <c r="C7538" s="438"/>
      <c r="D7538" s="418"/>
      <c r="E7538" s="419"/>
      <c r="F7538" s="416"/>
      <c r="G7538" s="420"/>
      <c r="H7538" s="420"/>
      <c r="I7538" s="420"/>
      <c r="J7538" s="380"/>
      <c r="K7538" s="380"/>
      <c r="L7538" s="381"/>
      <c r="M7538" s="382"/>
      <c r="N7538" s="383"/>
      <c r="O7538" s="383"/>
      <c r="P7538" s="384"/>
    </row>
    <row r="7539" spans="1:16">
      <c r="A7539" s="416"/>
      <c r="B7539" s="417"/>
      <c r="C7539" s="438"/>
      <c r="D7539" s="418"/>
      <c r="E7539" s="419"/>
      <c r="F7539" s="416"/>
      <c r="G7539" s="420"/>
      <c r="H7539" s="420"/>
      <c r="I7539" s="420"/>
      <c r="J7539" s="380"/>
      <c r="K7539" s="380"/>
      <c r="L7539" s="381"/>
      <c r="M7539" s="382"/>
      <c r="N7539" s="383"/>
      <c r="O7539" s="383"/>
      <c r="P7539" s="384"/>
    </row>
    <row r="7540" spans="1:16">
      <c r="A7540" s="416"/>
      <c r="B7540" s="417"/>
      <c r="C7540" s="438"/>
      <c r="D7540" s="418"/>
      <c r="E7540" s="419"/>
      <c r="F7540" s="416"/>
      <c r="G7540" s="420"/>
      <c r="H7540" s="420"/>
      <c r="I7540" s="420"/>
      <c r="J7540" s="380"/>
      <c r="K7540" s="380"/>
      <c r="L7540" s="381"/>
      <c r="M7540" s="382"/>
      <c r="N7540" s="383"/>
      <c r="O7540" s="383"/>
      <c r="P7540" s="384"/>
    </row>
    <row r="7541" spans="1:16">
      <c r="A7541" s="416"/>
      <c r="B7541" s="417"/>
      <c r="C7541" s="438"/>
      <c r="D7541" s="418"/>
      <c r="E7541" s="419"/>
      <c r="F7541" s="416"/>
      <c r="G7541" s="420"/>
      <c r="H7541" s="420"/>
      <c r="I7541" s="420"/>
      <c r="J7541" s="380"/>
      <c r="K7541" s="380"/>
      <c r="L7541" s="381"/>
      <c r="M7541" s="382"/>
      <c r="N7541" s="383"/>
      <c r="O7541" s="383"/>
      <c r="P7541" s="384"/>
    </row>
    <row r="7542" spans="1:16">
      <c r="A7542" s="416"/>
      <c r="B7542" s="417"/>
      <c r="C7542" s="438"/>
      <c r="D7542" s="418"/>
      <c r="E7542" s="419"/>
      <c r="F7542" s="416"/>
      <c r="G7542" s="420"/>
      <c r="H7542" s="420"/>
      <c r="I7542" s="420"/>
      <c r="J7542" s="380"/>
      <c r="K7542" s="380"/>
      <c r="L7542" s="381"/>
      <c r="M7542" s="382"/>
      <c r="N7542" s="383"/>
      <c r="O7542" s="383"/>
      <c r="P7542" s="384"/>
    </row>
    <row r="7543" spans="1:16">
      <c r="A7543" s="416"/>
      <c r="B7543" s="417"/>
      <c r="C7543" s="438"/>
      <c r="D7543" s="418"/>
      <c r="E7543" s="419"/>
      <c r="F7543" s="416"/>
      <c r="G7543" s="420"/>
      <c r="H7543" s="420"/>
      <c r="I7543" s="420"/>
      <c r="J7543" s="380"/>
      <c r="K7543" s="380"/>
      <c r="L7543" s="381"/>
      <c r="M7543" s="382"/>
      <c r="N7543" s="383"/>
      <c r="O7543" s="383"/>
      <c r="P7543" s="384"/>
    </row>
    <row r="7544" spans="1:16">
      <c r="A7544" s="416"/>
      <c r="B7544" s="417"/>
      <c r="C7544" s="438"/>
      <c r="D7544" s="418"/>
      <c r="E7544" s="419"/>
      <c r="F7544" s="416"/>
      <c r="G7544" s="420"/>
      <c r="H7544" s="420"/>
      <c r="I7544" s="420"/>
      <c r="J7544" s="380"/>
      <c r="K7544" s="380"/>
      <c r="L7544" s="381"/>
      <c r="M7544" s="382"/>
      <c r="N7544" s="383"/>
      <c r="O7544" s="383"/>
      <c r="P7544" s="384"/>
    </row>
    <row r="7545" spans="1:16">
      <c r="A7545" s="416"/>
      <c r="B7545" s="417"/>
      <c r="C7545" s="438"/>
      <c r="D7545" s="418"/>
      <c r="E7545" s="419"/>
      <c r="F7545" s="416"/>
      <c r="G7545" s="420"/>
      <c r="H7545" s="420"/>
      <c r="I7545" s="420"/>
      <c r="J7545" s="380"/>
      <c r="K7545" s="380"/>
      <c r="L7545" s="381"/>
      <c r="M7545" s="382"/>
      <c r="N7545" s="383"/>
      <c r="O7545" s="383"/>
      <c r="P7545" s="384"/>
    </row>
    <row r="7546" spans="1:16">
      <c r="A7546" s="416"/>
      <c r="B7546" s="417"/>
      <c r="C7546" s="438"/>
      <c r="D7546" s="418"/>
      <c r="E7546" s="419"/>
      <c r="F7546" s="416"/>
      <c r="G7546" s="420"/>
      <c r="H7546" s="420"/>
      <c r="I7546" s="420"/>
      <c r="J7546" s="380"/>
      <c r="K7546" s="380"/>
      <c r="L7546" s="381"/>
      <c r="M7546" s="382"/>
      <c r="N7546" s="383"/>
      <c r="O7546" s="383"/>
      <c r="P7546" s="384"/>
    </row>
    <row r="7547" spans="1:16">
      <c r="A7547" s="416"/>
      <c r="B7547" s="417"/>
      <c r="C7547" s="438"/>
      <c r="D7547" s="418"/>
      <c r="E7547" s="419"/>
      <c r="F7547" s="416"/>
      <c r="G7547" s="420"/>
      <c r="H7547" s="420"/>
      <c r="I7547" s="420"/>
      <c r="J7547" s="380"/>
      <c r="K7547" s="380"/>
      <c r="L7547" s="381"/>
      <c r="M7547" s="382"/>
      <c r="N7547" s="383"/>
      <c r="O7547" s="383"/>
      <c r="P7547" s="384"/>
    </row>
    <row r="7548" spans="1:16">
      <c r="A7548" s="416"/>
      <c r="B7548" s="417"/>
      <c r="C7548" s="438"/>
      <c r="D7548" s="418"/>
      <c r="E7548" s="419"/>
      <c r="F7548" s="416"/>
      <c r="G7548" s="420"/>
      <c r="H7548" s="420"/>
      <c r="I7548" s="420"/>
      <c r="J7548" s="380"/>
      <c r="K7548" s="380"/>
      <c r="L7548" s="381"/>
      <c r="M7548" s="382"/>
      <c r="N7548" s="383"/>
      <c r="O7548" s="383"/>
      <c r="P7548" s="384"/>
    </row>
    <row r="7549" spans="1:16">
      <c r="A7549" s="416"/>
      <c r="B7549" s="417"/>
      <c r="C7549" s="438"/>
      <c r="D7549" s="418"/>
      <c r="E7549" s="419"/>
      <c r="F7549" s="416"/>
      <c r="G7549" s="420"/>
      <c r="H7549" s="420"/>
      <c r="I7549" s="420"/>
      <c r="J7549" s="380"/>
      <c r="K7549" s="380"/>
      <c r="L7549" s="381"/>
      <c r="M7549" s="382"/>
      <c r="N7549" s="383"/>
      <c r="O7549" s="383"/>
      <c r="P7549" s="384"/>
    </row>
    <row r="7550" spans="1:16">
      <c r="A7550" s="416"/>
      <c r="B7550" s="417"/>
      <c r="C7550" s="438"/>
      <c r="D7550" s="418"/>
      <c r="E7550" s="419"/>
      <c r="F7550" s="416"/>
      <c r="G7550" s="420"/>
      <c r="H7550" s="420"/>
      <c r="I7550" s="420"/>
      <c r="J7550" s="380"/>
      <c r="K7550" s="380"/>
      <c r="L7550" s="381"/>
      <c r="M7550" s="382"/>
      <c r="N7550" s="383"/>
      <c r="O7550" s="383"/>
      <c r="P7550" s="384"/>
    </row>
    <row r="7551" spans="1:16">
      <c r="A7551" s="416"/>
      <c r="B7551" s="417"/>
      <c r="C7551" s="438"/>
      <c r="D7551" s="418"/>
      <c r="E7551" s="419"/>
      <c r="F7551" s="416"/>
      <c r="G7551" s="420"/>
      <c r="H7551" s="420"/>
      <c r="I7551" s="420"/>
      <c r="J7551" s="380"/>
      <c r="K7551" s="380"/>
      <c r="L7551" s="381"/>
      <c r="M7551" s="382"/>
      <c r="N7551" s="383"/>
      <c r="O7551" s="383"/>
      <c r="P7551" s="384"/>
    </row>
    <row r="7552" spans="1:16">
      <c r="A7552" s="416"/>
      <c r="B7552" s="417"/>
      <c r="C7552" s="438"/>
      <c r="D7552" s="418"/>
      <c r="E7552" s="419"/>
      <c r="F7552" s="416"/>
      <c r="G7552" s="420"/>
      <c r="H7552" s="420"/>
      <c r="I7552" s="420"/>
      <c r="J7552" s="380"/>
      <c r="K7552" s="380"/>
      <c r="L7552" s="381"/>
      <c r="M7552" s="382"/>
      <c r="N7552" s="383"/>
      <c r="O7552" s="383"/>
      <c r="P7552" s="384"/>
    </row>
    <row r="7553" spans="1:16">
      <c r="A7553" s="416"/>
      <c r="B7553" s="417"/>
      <c r="C7553" s="438"/>
      <c r="D7553" s="418"/>
      <c r="E7553" s="419"/>
      <c r="F7553" s="416"/>
      <c r="G7553" s="420"/>
      <c r="H7553" s="420"/>
      <c r="I7553" s="420"/>
      <c r="J7553" s="380"/>
      <c r="K7553" s="380"/>
      <c r="L7553" s="381"/>
      <c r="M7553" s="382"/>
      <c r="N7553" s="383"/>
      <c r="O7553" s="383"/>
      <c r="P7553" s="384"/>
    </row>
    <row r="7554" spans="1:16">
      <c r="A7554" s="416"/>
      <c r="B7554" s="417"/>
      <c r="C7554" s="438"/>
      <c r="D7554" s="418"/>
      <c r="E7554" s="419"/>
      <c r="F7554" s="416"/>
      <c r="G7554" s="420"/>
      <c r="H7554" s="420"/>
      <c r="I7554" s="420"/>
      <c r="J7554" s="380"/>
      <c r="K7554" s="380"/>
      <c r="L7554" s="381"/>
      <c r="M7554" s="382"/>
      <c r="N7554" s="383"/>
      <c r="O7554" s="383"/>
      <c r="P7554" s="384"/>
    </row>
    <row r="7555" spans="1:16">
      <c r="A7555" s="416"/>
      <c r="B7555" s="417"/>
      <c r="C7555" s="438"/>
      <c r="D7555" s="418"/>
      <c r="E7555" s="419"/>
      <c r="F7555" s="416"/>
      <c r="G7555" s="420"/>
      <c r="H7555" s="420"/>
      <c r="I7555" s="420"/>
      <c r="J7555" s="380"/>
      <c r="K7555" s="380"/>
      <c r="L7555" s="381"/>
      <c r="M7555" s="382"/>
      <c r="N7555" s="383"/>
      <c r="O7555" s="383"/>
      <c r="P7555" s="384"/>
    </row>
    <row r="7556" spans="1:16">
      <c r="A7556" s="416"/>
      <c r="B7556" s="417"/>
      <c r="C7556" s="438"/>
      <c r="D7556" s="418"/>
      <c r="E7556" s="419"/>
      <c r="F7556" s="416"/>
      <c r="G7556" s="420"/>
      <c r="H7556" s="420"/>
      <c r="I7556" s="420"/>
      <c r="J7556" s="380"/>
      <c r="K7556" s="380"/>
      <c r="L7556" s="381"/>
      <c r="M7556" s="382"/>
      <c r="N7556" s="383"/>
      <c r="O7556" s="383"/>
      <c r="P7556" s="384"/>
    </row>
    <row r="7557" spans="1:16">
      <c r="A7557" s="416"/>
      <c r="B7557" s="417"/>
      <c r="C7557" s="438"/>
      <c r="D7557" s="418"/>
      <c r="E7557" s="419"/>
      <c r="F7557" s="416"/>
      <c r="G7557" s="420"/>
      <c r="H7557" s="420"/>
      <c r="I7557" s="420"/>
      <c r="J7557" s="380"/>
      <c r="K7557" s="380"/>
      <c r="L7557" s="381"/>
      <c r="M7557" s="382"/>
      <c r="N7557" s="383"/>
      <c r="O7557" s="383"/>
      <c r="P7557" s="384"/>
    </row>
    <row r="7558" spans="1:16">
      <c r="A7558" s="416"/>
      <c r="B7558" s="417"/>
      <c r="C7558" s="438"/>
      <c r="D7558" s="418"/>
      <c r="E7558" s="419"/>
      <c r="F7558" s="416"/>
      <c r="G7558" s="420"/>
      <c r="H7558" s="420"/>
      <c r="I7558" s="420"/>
      <c r="J7558" s="380"/>
      <c r="K7558" s="380"/>
      <c r="L7558" s="381"/>
      <c r="M7558" s="382"/>
      <c r="N7558" s="383"/>
      <c r="O7558" s="383"/>
      <c r="P7558" s="384"/>
    </row>
    <row r="7559" spans="1:16">
      <c r="A7559" s="416"/>
      <c r="B7559" s="417"/>
      <c r="C7559" s="438"/>
      <c r="D7559" s="418"/>
      <c r="E7559" s="419"/>
      <c r="F7559" s="416"/>
      <c r="G7559" s="420"/>
      <c r="H7559" s="420"/>
      <c r="I7559" s="420"/>
      <c r="J7559" s="380"/>
      <c r="K7559" s="380"/>
      <c r="L7559" s="381"/>
      <c r="M7559" s="382"/>
      <c r="N7559" s="383"/>
      <c r="O7559" s="383"/>
      <c r="P7559" s="384"/>
    </row>
    <row r="7560" spans="1:16">
      <c r="A7560" s="416"/>
      <c r="B7560" s="417"/>
      <c r="C7560" s="438"/>
      <c r="D7560" s="418"/>
      <c r="E7560" s="419"/>
      <c r="F7560" s="416"/>
      <c r="G7560" s="420"/>
      <c r="H7560" s="420"/>
      <c r="I7560" s="420"/>
      <c r="J7560" s="380"/>
      <c r="K7560" s="380"/>
      <c r="L7560" s="381"/>
      <c r="M7560" s="382"/>
      <c r="N7560" s="383"/>
      <c r="O7560" s="383"/>
      <c r="P7560" s="384"/>
    </row>
    <row r="7561" spans="1:16">
      <c r="A7561" s="416"/>
      <c r="B7561" s="417"/>
      <c r="C7561" s="438"/>
      <c r="D7561" s="418"/>
      <c r="E7561" s="419"/>
      <c r="F7561" s="416"/>
      <c r="G7561" s="420"/>
      <c r="H7561" s="420"/>
      <c r="I7561" s="420"/>
      <c r="J7561" s="380"/>
      <c r="K7561" s="380"/>
      <c r="L7561" s="381"/>
      <c r="M7561" s="382"/>
      <c r="N7561" s="383"/>
      <c r="O7561" s="383"/>
      <c r="P7561" s="384"/>
    </row>
    <row r="7562" spans="1:16">
      <c r="A7562" s="416"/>
      <c r="B7562" s="417"/>
      <c r="C7562" s="438"/>
      <c r="D7562" s="418"/>
      <c r="E7562" s="419"/>
      <c r="F7562" s="416"/>
      <c r="G7562" s="420"/>
      <c r="H7562" s="420"/>
      <c r="I7562" s="420"/>
      <c r="J7562" s="380"/>
      <c r="K7562" s="380"/>
      <c r="L7562" s="381"/>
      <c r="M7562" s="382"/>
      <c r="N7562" s="383"/>
      <c r="O7562" s="383"/>
      <c r="P7562" s="384"/>
    </row>
    <row r="7563" spans="1:16">
      <c r="A7563" s="416"/>
      <c r="B7563" s="417"/>
      <c r="C7563" s="438"/>
      <c r="D7563" s="418"/>
      <c r="E7563" s="419"/>
      <c r="F7563" s="416"/>
      <c r="G7563" s="420"/>
      <c r="H7563" s="420"/>
      <c r="I7563" s="420"/>
      <c r="J7563" s="380"/>
      <c r="K7563" s="380"/>
      <c r="L7563" s="381"/>
      <c r="M7563" s="382"/>
      <c r="N7563" s="383"/>
      <c r="O7563" s="383"/>
      <c r="P7563" s="384"/>
    </row>
    <row r="7564" spans="1:16">
      <c r="A7564" s="416"/>
      <c r="B7564" s="417"/>
      <c r="C7564" s="438"/>
      <c r="D7564" s="418"/>
      <c r="E7564" s="419"/>
      <c r="F7564" s="416"/>
      <c r="G7564" s="420"/>
      <c r="H7564" s="420"/>
      <c r="I7564" s="420"/>
      <c r="J7564" s="380"/>
      <c r="K7564" s="380"/>
      <c r="L7564" s="381"/>
      <c r="M7564" s="382"/>
      <c r="N7564" s="383"/>
      <c r="O7564" s="383"/>
      <c r="P7564" s="384"/>
    </row>
    <row r="7565" spans="1:16">
      <c r="A7565" s="416"/>
      <c r="B7565" s="417"/>
      <c r="C7565" s="438"/>
      <c r="D7565" s="418"/>
      <c r="E7565" s="419"/>
      <c r="F7565" s="416"/>
      <c r="G7565" s="420"/>
      <c r="H7565" s="420"/>
      <c r="I7565" s="420"/>
      <c r="J7565" s="380"/>
      <c r="K7565" s="380"/>
      <c r="L7565" s="381"/>
      <c r="M7565" s="382"/>
      <c r="N7565" s="383"/>
      <c r="O7565" s="383"/>
      <c r="P7565" s="384"/>
    </row>
    <row r="7566" spans="1:16">
      <c r="A7566" s="416"/>
      <c r="B7566" s="417"/>
      <c r="C7566" s="438"/>
      <c r="D7566" s="418"/>
      <c r="E7566" s="419"/>
      <c r="F7566" s="416"/>
      <c r="G7566" s="420"/>
      <c r="H7566" s="420"/>
      <c r="I7566" s="420"/>
      <c r="J7566" s="380"/>
      <c r="K7566" s="380"/>
      <c r="L7566" s="381"/>
      <c r="M7566" s="382"/>
      <c r="N7566" s="383"/>
      <c r="O7566" s="383"/>
      <c r="P7566" s="384"/>
    </row>
    <row r="7567" spans="1:16">
      <c r="A7567" s="416"/>
      <c r="B7567" s="417"/>
      <c r="C7567" s="438"/>
      <c r="D7567" s="418"/>
      <c r="E7567" s="419"/>
      <c r="F7567" s="416"/>
      <c r="G7567" s="420"/>
      <c r="H7567" s="420"/>
      <c r="I7567" s="420"/>
      <c r="J7567" s="380"/>
      <c r="K7567" s="380"/>
      <c r="L7567" s="381"/>
      <c r="M7567" s="382"/>
      <c r="N7567" s="383"/>
      <c r="O7567" s="383"/>
      <c r="P7567" s="384"/>
    </row>
    <row r="7568" spans="1:16">
      <c r="A7568" s="416"/>
      <c r="B7568" s="417"/>
      <c r="C7568" s="438"/>
      <c r="D7568" s="418"/>
      <c r="E7568" s="419"/>
      <c r="F7568" s="416"/>
      <c r="G7568" s="420"/>
      <c r="H7568" s="420"/>
      <c r="I7568" s="420"/>
      <c r="J7568" s="380"/>
      <c r="K7568" s="380"/>
      <c r="L7568" s="381"/>
      <c r="M7568" s="382"/>
      <c r="N7568" s="383"/>
      <c r="O7568" s="383"/>
      <c r="P7568" s="384"/>
    </row>
    <row r="7569" spans="1:16">
      <c r="A7569" s="416"/>
      <c r="B7569" s="417"/>
      <c r="C7569" s="438"/>
      <c r="D7569" s="418"/>
      <c r="E7569" s="419"/>
      <c r="F7569" s="416"/>
      <c r="G7569" s="420"/>
      <c r="H7569" s="420"/>
      <c r="I7569" s="420"/>
      <c r="J7569" s="380"/>
      <c r="K7569" s="380"/>
      <c r="L7569" s="381"/>
      <c r="M7569" s="382"/>
      <c r="N7569" s="383"/>
      <c r="O7569" s="383"/>
      <c r="P7569" s="384"/>
    </row>
    <row r="7570" spans="1:16">
      <c r="A7570" s="416"/>
      <c r="B7570" s="417"/>
      <c r="C7570" s="438"/>
      <c r="D7570" s="418"/>
      <c r="E7570" s="419"/>
      <c r="F7570" s="416"/>
      <c r="G7570" s="420"/>
      <c r="H7570" s="420"/>
      <c r="I7570" s="420"/>
      <c r="J7570" s="380"/>
      <c r="K7570" s="380"/>
      <c r="L7570" s="381"/>
      <c r="M7570" s="382"/>
      <c r="N7570" s="383"/>
      <c r="O7570" s="383"/>
      <c r="P7570" s="384"/>
    </row>
    <row r="7571" spans="1:16">
      <c r="A7571" s="416"/>
      <c r="B7571" s="417"/>
      <c r="C7571" s="438"/>
      <c r="D7571" s="418"/>
      <c r="E7571" s="419"/>
      <c r="F7571" s="416"/>
      <c r="G7571" s="420"/>
      <c r="H7571" s="420"/>
      <c r="I7571" s="420"/>
      <c r="J7571" s="380"/>
      <c r="K7571" s="380"/>
      <c r="L7571" s="381"/>
      <c r="M7571" s="382"/>
      <c r="N7571" s="383"/>
      <c r="O7571" s="383"/>
      <c r="P7571" s="384"/>
    </row>
    <row r="7572" spans="1:16">
      <c r="A7572" s="416"/>
      <c r="B7572" s="417"/>
      <c r="C7572" s="438"/>
      <c r="D7572" s="418"/>
      <c r="E7572" s="419"/>
      <c r="F7572" s="416"/>
      <c r="G7572" s="420"/>
      <c r="H7572" s="420"/>
      <c r="I7572" s="420"/>
      <c r="J7572" s="380"/>
      <c r="K7572" s="380"/>
      <c r="L7572" s="381"/>
      <c r="M7572" s="382"/>
      <c r="N7572" s="383"/>
      <c r="O7572" s="383"/>
      <c r="P7572" s="384"/>
    </row>
    <row r="7573" spans="1:16">
      <c r="A7573" s="416"/>
      <c r="B7573" s="417"/>
      <c r="C7573" s="438"/>
      <c r="D7573" s="418"/>
      <c r="E7573" s="419"/>
      <c r="F7573" s="416"/>
      <c r="G7573" s="420"/>
      <c r="H7573" s="420"/>
      <c r="I7573" s="420"/>
      <c r="J7573" s="380"/>
      <c r="K7573" s="380"/>
      <c r="L7573" s="381"/>
      <c r="M7573" s="382"/>
      <c r="N7573" s="383"/>
      <c r="O7573" s="383"/>
      <c r="P7573" s="384"/>
    </row>
    <row r="7574" spans="1:16">
      <c r="A7574" s="416"/>
      <c r="B7574" s="417"/>
      <c r="C7574" s="438"/>
      <c r="D7574" s="418"/>
      <c r="E7574" s="419"/>
      <c r="F7574" s="416"/>
      <c r="G7574" s="420"/>
      <c r="H7574" s="420"/>
      <c r="I7574" s="420"/>
      <c r="J7574" s="380"/>
      <c r="K7574" s="380"/>
      <c r="L7574" s="381"/>
      <c r="M7574" s="382"/>
      <c r="N7574" s="383"/>
      <c r="O7574" s="383"/>
      <c r="P7574" s="384"/>
    </row>
    <row r="7575" spans="1:16">
      <c r="A7575" s="416"/>
      <c r="B7575" s="417"/>
      <c r="C7575" s="438"/>
      <c r="D7575" s="418"/>
      <c r="E7575" s="419"/>
      <c r="F7575" s="416"/>
      <c r="G7575" s="420"/>
      <c r="H7575" s="420"/>
      <c r="I7575" s="420"/>
      <c r="J7575" s="380"/>
      <c r="K7575" s="380"/>
      <c r="L7575" s="381"/>
      <c r="M7575" s="382"/>
      <c r="N7575" s="383"/>
      <c r="O7575" s="383"/>
      <c r="P7575" s="384"/>
    </row>
    <row r="7576" spans="1:16">
      <c r="A7576" s="416"/>
      <c r="B7576" s="417"/>
      <c r="C7576" s="438"/>
      <c r="D7576" s="418"/>
      <c r="E7576" s="419"/>
      <c r="F7576" s="416"/>
      <c r="G7576" s="420"/>
      <c r="H7576" s="420"/>
      <c r="I7576" s="420"/>
      <c r="J7576" s="380"/>
      <c r="K7576" s="380"/>
      <c r="L7576" s="381"/>
      <c r="M7576" s="382"/>
      <c r="N7576" s="383"/>
      <c r="O7576" s="383"/>
      <c r="P7576" s="384"/>
    </row>
    <row r="7577" spans="1:16">
      <c r="A7577" s="416"/>
      <c r="B7577" s="417"/>
      <c r="C7577" s="438"/>
      <c r="D7577" s="418"/>
      <c r="E7577" s="419"/>
      <c r="F7577" s="416"/>
      <c r="G7577" s="420"/>
      <c r="H7577" s="420"/>
      <c r="I7577" s="420"/>
      <c r="J7577" s="380"/>
      <c r="K7577" s="380"/>
      <c r="L7577" s="381"/>
      <c r="M7577" s="382"/>
      <c r="N7577" s="383"/>
      <c r="O7577" s="383"/>
      <c r="P7577" s="384"/>
    </row>
    <row r="7578" spans="1:16">
      <c r="A7578" s="416"/>
      <c r="B7578" s="417"/>
      <c r="C7578" s="438"/>
      <c r="D7578" s="418"/>
      <c r="E7578" s="419"/>
      <c r="F7578" s="416"/>
      <c r="G7578" s="420"/>
      <c r="H7578" s="420"/>
      <c r="I7578" s="420"/>
      <c r="J7578" s="380"/>
      <c r="K7578" s="380"/>
      <c r="L7578" s="381"/>
      <c r="M7578" s="382"/>
      <c r="N7578" s="383"/>
      <c r="O7578" s="383"/>
      <c r="P7578" s="384"/>
    </row>
    <row r="7579" spans="1:16">
      <c r="A7579" s="416"/>
      <c r="B7579" s="417"/>
      <c r="C7579" s="438"/>
      <c r="D7579" s="418"/>
      <c r="E7579" s="419"/>
      <c r="F7579" s="416"/>
      <c r="G7579" s="420"/>
      <c r="H7579" s="420"/>
      <c r="I7579" s="420"/>
      <c r="J7579" s="380"/>
      <c r="K7579" s="380"/>
      <c r="L7579" s="381"/>
      <c r="M7579" s="382"/>
      <c r="N7579" s="383"/>
      <c r="O7579" s="383"/>
      <c r="P7579" s="384"/>
    </row>
    <row r="7580" spans="1:16">
      <c r="A7580" s="416"/>
      <c r="B7580" s="417"/>
      <c r="C7580" s="438"/>
      <c r="D7580" s="418"/>
      <c r="E7580" s="419"/>
      <c r="F7580" s="416"/>
      <c r="G7580" s="420"/>
      <c r="H7580" s="420"/>
      <c r="I7580" s="420"/>
      <c r="J7580" s="380"/>
      <c r="K7580" s="380"/>
      <c r="L7580" s="381"/>
      <c r="M7580" s="382"/>
      <c r="N7580" s="383"/>
      <c r="O7580" s="383"/>
      <c r="P7580" s="384"/>
    </row>
    <row r="7581" spans="1:16">
      <c r="A7581" s="416"/>
      <c r="B7581" s="417"/>
      <c r="C7581" s="438"/>
      <c r="D7581" s="418"/>
      <c r="E7581" s="419"/>
      <c r="F7581" s="416"/>
      <c r="G7581" s="420"/>
      <c r="H7581" s="420"/>
      <c r="I7581" s="420"/>
      <c r="J7581" s="380"/>
      <c r="K7581" s="380"/>
      <c r="L7581" s="381"/>
      <c r="M7581" s="382"/>
      <c r="N7581" s="383"/>
      <c r="O7581" s="383"/>
      <c r="P7581" s="384"/>
    </row>
    <row r="7582" spans="1:16">
      <c r="A7582" s="416"/>
      <c r="B7582" s="417"/>
      <c r="C7582" s="438"/>
      <c r="D7582" s="418"/>
      <c r="E7582" s="419"/>
      <c r="F7582" s="416"/>
      <c r="G7582" s="420"/>
      <c r="H7582" s="420"/>
      <c r="I7582" s="420"/>
      <c r="J7582" s="380"/>
      <c r="K7582" s="380"/>
      <c r="L7582" s="381"/>
      <c r="M7582" s="382"/>
      <c r="N7582" s="383"/>
      <c r="O7582" s="383"/>
      <c r="P7582" s="384"/>
    </row>
    <row r="7583" spans="1:16">
      <c r="A7583" s="416"/>
      <c r="B7583" s="417"/>
      <c r="C7583" s="438"/>
      <c r="D7583" s="418"/>
      <c r="E7583" s="419"/>
      <c r="F7583" s="416"/>
      <c r="G7583" s="420"/>
      <c r="H7583" s="420"/>
      <c r="I7583" s="420"/>
      <c r="J7583" s="380"/>
      <c r="K7583" s="380"/>
      <c r="L7583" s="381"/>
      <c r="M7583" s="382"/>
      <c r="N7583" s="383"/>
      <c r="O7583" s="383"/>
      <c r="P7583" s="384"/>
    </row>
    <row r="7584" spans="1:16">
      <c r="A7584" s="416"/>
      <c r="B7584" s="417"/>
      <c r="C7584" s="438"/>
      <c r="D7584" s="418"/>
      <c r="E7584" s="419"/>
      <c r="F7584" s="416"/>
      <c r="G7584" s="420"/>
      <c r="H7584" s="420"/>
      <c r="I7584" s="420"/>
      <c r="J7584" s="380"/>
      <c r="K7584" s="380"/>
      <c r="L7584" s="381"/>
      <c r="M7584" s="382"/>
      <c r="N7584" s="383"/>
      <c r="O7584" s="383"/>
      <c r="P7584" s="384"/>
    </row>
    <row r="7585" spans="1:16">
      <c r="A7585" s="416"/>
      <c r="B7585" s="417"/>
      <c r="C7585" s="438"/>
      <c r="D7585" s="418"/>
      <c r="E7585" s="419"/>
      <c r="F7585" s="416"/>
      <c r="G7585" s="420"/>
      <c r="H7585" s="420"/>
      <c r="I7585" s="420"/>
      <c r="J7585" s="380"/>
      <c r="K7585" s="380"/>
      <c r="L7585" s="381"/>
      <c r="M7585" s="382"/>
      <c r="N7585" s="383"/>
      <c r="O7585" s="383"/>
      <c r="P7585" s="384"/>
    </row>
    <row r="7586" spans="1:16">
      <c r="A7586" s="416"/>
      <c r="B7586" s="417"/>
      <c r="C7586" s="438"/>
      <c r="D7586" s="418"/>
      <c r="E7586" s="419"/>
      <c r="F7586" s="416"/>
      <c r="G7586" s="420"/>
      <c r="H7586" s="420"/>
      <c r="I7586" s="420"/>
      <c r="J7586" s="380"/>
      <c r="K7586" s="380"/>
      <c r="L7586" s="381"/>
      <c r="M7586" s="382"/>
      <c r="N7586" s="383"/>
      <c r="O7586" s="383"/>
      <c r="P7586" s="384"/>
    </row>
    <row r="7587" spans="1:16">
      <c r="A7587" s="416"/>
      <c r="B7587" s="417"/>
      <c r="C7587" s="438"/>
      <c r="D7587" s="418"/>
      <c r="E7587" s="419"/>
      <c r="F7587" s="416"/>
      <c r="G7587" s="420"/>
      <c r="H7587" s="420"/>
      <c r="I7587" s="420"/>
      <c r="J7587" s="380"/>
      <c r="K7587" s="380"/>
      <c r="L7587" s="381"/>
      <c r="M7587" s="382"/>
      <c r="N7587" s="383"/>
      <c r="O7587" s="383"/>
      <c r="P7587" s="384"/>
    </row>
    <row r="7588" spans="1:16">
      <c r="A7588" s="416"/>
      <c r="B7588" s="417"/>
      <c r="C7588" s="438"/>
      <c r="D7588" s="418"/>
      <c r="E7588" s="419"/>
      <c r="F7588" s="416"/>
      <c r="G7588" s="420"/>
      <c r="H7588" s="420"/>
      <c r="I7588" s="420"/>
      <c r="J7588" s="380"/>
      <c r="K7588" s="380"/>
      <c r="L7588" s="381"/>
      <c r="M7588" s="382"/>
      <c r="N7588" s="383"/>
      <c r="O7588" s="383"/>
      <c r="P7588" s="384"/>
    </row>
    <row r="7589" spans="1:16">
      <c r="A7589" s="416"/>
      <c r="B7589" s="417"/>
      <c r="C7589" s="438"/>
      <c r="D7589" s="418"/>
      <c r="E7589" s="419"/>
      <c r="F7589" s="416"/>
      <c r="G7589" s="420"/>
      <c r="H7589" s="420"/>
      <c r="I7589" s="420"/>
      <c r="J7589" s="380"/>
      <c r="K7589" s="380"/>
      <c r="L7589" s="381"/>
      <c r="M7589" s="382"/>
      <c r="N7589" s="383"/>
      <c r="O7589" s="383"/>
      <c r="P7589" s="384"/>
    </row>
    <row r="7590" spans="1:16">
      <c r="A7590" s="416"/>
      <c r="B7590" s="417"/>
      <c r="C7590" s="438"/>
      <c r="D7590" s="418"/>
      <c r="E7590" s="419"/>
      <c r="F7590" s="416"/>
      <c r="G7590" s="420"/>
      <c r="H7590" s="420"/>
      <c r="I7590" s="420"/>
      <c r="J7590" s="380"/>
      <c r="K7590" s="380"/>
      <c r="L7590" s="381"/>
      <c r="M7590" s="382"/>
      <c r="N7590" s="383"/>
      <c r="O7590" s="383"/>
      <c r="P7590" s="384"/>
    </row>
    <row r="7591" spans="1:16">
      <c r="A7591" s="416"/>
      <c r="B7591" s="417"/>
      <c r="C7591" s="438"/>
      <c r="D7591" s="418"/>
      <c r="E7591" s="419"/>
      <c r="F7591" s="416"/>
      <c r="G7591" s="420"/>
      <c r="H7591" s="420"/>
      <c r="I7591" s="420"/>
      <c r="J7591" s="380"/>
      <c r="K7591" s="380"/>
      <c r="L7591" s="381"/>
      <c r="M7591" s="382"/>
      <c r="N7591" s="383"/>
      <c r="O7591" s="383"/>
      <c r="P7591" s="384"/>
    </row>
    <row r="7592" spans="1:16">
      <c r="A7592" s="416"/>
      <c r="B7592" s="417"/>
      <c r="C7592" s="438"/>
      <c r="D7592" s="418"/>
      <c r="E7592" s="419"/>
      <c r="F7592" s="416"/>
      <c r="G7592" s="420"/>
      <c r="H7592" s="420"/>
      <c r="I7592" s="420"/>
      <c r="J7592" s="380"/>
      <c r="K7592" s="380"/>
      <c r="L7592" s="381"/>
      <c r="M7592" s="382"/>
      <c r="N7592" s="383"/>
      <c r="O7592" s="383"/>
      <c r="P7592" s="384"/>
    </row>
    <row r="7593" spans="1:16">
      <c r="A7593" s="416"/>
      <c r="B7593" s="417"/>
      <c r="C7593" s="438"/>
      <c r="D7593" s="418"/>
      <c r="E7593" s="419"/>
      <c r="F7593" s="416"/>
      <c r="G7593" s="420"/>
      <c r="H7593" s="420"/>
      <c r="I7593" s="420"/>
      <c r="J7593" s="380"/>
      <c r="K7593" s="380"/>
      <c r="L7593" s="381"/>
      <c r="M7593" s="382"/>
      <c r="N7593" s="383"/>
      <c r="O7593" s="383"/>
      <c r="P7593" s="384"/>
    </row>
    <row r="7594" spans="1:16">
      <c r="A7594" s="416"/>
      <c r="B7594" s="417"/>
      <c r="C7594" s="438"/>
      <c r="D7594" s="418"/>
      <c r="E7594" s="419"/>
      <c r="F7594" s="416"/>
      <c r="G7594" s="420"/>
      <c r="H7594" s="420"/>
      <c r="I7594" s="420"/>
      <c r="J7594" s="380"/>
      <c r="K7594" s="380"/>
      <c r="L7594" s="381"/>
      <c r="M7594" s="382"/>
      <c r="N7594" s="383"/>
      <c r="O7594" s="383"/>
      <c r="P7594" s="384"/>
    </row>
    <row r="7595" spans="1:16">
      <c r="A7595" s="416"/>
      <c r="B7595" s="417"/>
      <c r="C7595" s="438"/>
      <c r="D7595" s="418"/>
      <c r="E7595" s="419"/>
      <c r="F7595" s="416"/>
      <c r="G7595" s="420"/>
      <c r="H7595" s="420"/>
      <c r="I7595" s="420"/>
      <c r="J7595" s="380"/>
      <c r="K7595" s="380"/>
      <c r="L7595" s="381"/>
      <c r="M7595" s="382"/>
      <c r="N7595" s="383"/>
      <c r="O7595" s="383"/>
      <c r="P7595" s="384"/>
    </row>
    <row r="7596" spans="1:16">
      <c r="A7596" s="416"/>
      <c r="B7596" s="417"/>
      <c r="C7596" s="438"/>
      <c r="D7596" s="418"/>
      <c r="E7596" s="419"/>
      <c r="F7596" s="416"/>
      <c r="G7596" s="420"/>
      <c r="H7596" s="420"/>
      <c r="I7596" s="420"/>
      <c r="J7596" s="380"/>
      <c r="K7596" s="380"/>
      <c r="L7596" s="381"/>
      <c r="M7596" s="382"/>
      <c r="N7596" s="383"/>
      <c r="O7596" s="383"/>
      <c r="P7596" s="384"/>
    </row>
    <row r="7597" spans="1:16">
      <c r="A7597" s="416"/>
      <c r="B7597" s="417"/>
      <c r="C7597" s="438"/>
      <c r="D7597" s="418"/>
      <c r="E7597" s="419"/>
      <c r="F7597" s="416"/>
      <c r="G7597" s="420"/>
      <c r="H7597" s="420"/>
      <c r="I7597" s="420"/>
      <c r="J7597" s="380"/>
      <c r="K7597" s="380"/>
      <c r="L7597" s="381"/>
      <c r="M7597" s="382"/>
      <c r="N7597" s="383"/>
      <c r="O7597" s="383"/>
      <c r="P7597" s="384"/>
    </row>
    <row r="7598" spans="1:16">
      <c r="A7598" s="416"/>
      <c r="B7598" s="417"/>
      <c r="C7598" s="438"/>
      <c r="D7598" s="418"/>
      <c r="E7598" s="419"/>
      <c r="F7598" s="416"/>
      <c r="G7598" s="420"/>
      <c r="H7598" s="420"/>
      <c r="I7598" s="420"/>
      <c r="J7598" s="380"/>
      <c r="K7598" s="380"/>
      <c r="L7598" s="381"/>
      <c r="M7598" s="382"/>
      <c r="N7598" s="383"/>
      <c r="O7598" s="383"/>
      <c r="P7598" s="384"/>
    </row>
    <row r="7599" spans="1:16">
      <c r="A7599" s="416"/>
      <c r="B7599" s="417"/>
      <c r="C7599" s="438"/>
      <c r="D7599" s="418"/>
      <c r="E7599" s="419"/>
      <c r="F7599" s="416"/>
      <c r="G7599" s="420"/>
      <c r="H7599" s="420"/>
      <c r="I7599" s="420"/>
      <c r="J7599" s="380"/>
      <c r="K7599" s="380"/>
      <c r="L7599" s="381"/>
      <c r="M7599" s="382"/>
      <c r="N7599" s="383"/>
      <c r="O7599" s="383"/>
      <c r="P7599" s="384"/>
    </row>
    <row r="7600" spans="1:16">
      <c r="A7600" s="416"/>
      <c r="B7600" s="417"/>
      <c r="C7600" s="438"/>
      <c r="D7600" s="418"/>
      <c r="E7600" s="419"/>
      <c r="F7600" s="416"/>
      <c r="G7600" s="420"/>
      <c r="H7600" s="420"/>
      <c r="I7600" s="420"/>
      <c r="J7600" s="380"/>
      <c r="K7600" s="380"/>
      <c r="L7600" s="381"/>
      <c r="M7600" s="382"/>
      <c r="N7600" s="383"/>
      <c r="O7600" s="383"/>
      <c r="P7600" s="384"/>
    </row>
    <row r="7601" spans="1:16">
      <c r="A7601" s="416"/>
      <c r="B7601" s="417"/>
      <c r="C7601" s="438"/>
      <c r="D7601" s="418"/>
      <c r="E7601" s="419"/>
      <c r="F7601" s="416"/>
      <c r="G7601" s="420"/>
      <c r="H7601" s="420"/>
      <c r="I7601" s="420"/>
      <c r="J7601" s="380"/>
      <c r="K7601" s="380"/>
      <c r="L7601" s="381"/>
      <c r="M7601" s="382"/>
      <c r="N7601" s="383"/>
      <c r="O7601" s="383"/>
      <c r="P7601" s="384"/>
    </row>
    <row r="7602" spans="1:16">
      <c r="A7602" s="416"/>
      <c r="B7602" s="417"/>
      <c r="C7602" s="438"/>
      <c r="D7602" s="418"/>
      <c r="E7602" s="419"/>
      <c r="F7602" s="416"/>
      <c r="G7602" s="420"/>
      <c r="H7602" s="420"/>
      <c r="I7602" s="420"/>
      <c r="J7602" s="380"/>
      <c r="K7602" s="380"/>
      <c r="L7602" s="381"/>
      <c r="M7602" s="382"/>
      <c r="N7602" s="383"/>
      <c r="O7602" s="383"/>
      <c r="P7602" s="384"/>
    </row>
    <row r="7603" spans="1:16">
      <c r="A7603" s="416"/>
      <c r="B7603" s="417"/>
      <c r="C7603" s="438"/>
      <c r="D7603" s="418"/>
      <c r="E7603" s="419"/>
      <c r="F7603" s="416"/>
      <c r="G7603" s="420"/>
      <c r="H7603" s="420"/>
      <c r="I7603" s="420"/>
      <c r="J7603" s="380"/>
      <c r="K7603" s="380"/>
      <c r="L7603" s="381"/>
      <c r="M7603" s="382"/>
      <c r="N7603" s="383"/>
      <c r="O7603" s="383"/>
      <c r="P7603" s="384"/>
    </row>
    <row r="7604" spans="1:16">
      <c r="A7604" s="416"/>
      <c r="B7604" s="417"/>
      <c r="C7604" s="438"/>
      <c r="D7604" s="418"/>
      <c r="E7604" s="419"/>
      <c r="F7604" s="416"/>
      <c r="G7604" s="420"/>
      <c r="H7604" s="420"/>
      <c r="I7604" s="420"/>
      <c r="J7604" s="380"/>
      <c r="K7604" s="380"/>
      <c r="L7604" s="381"/>
      <c r="M7604" s="382"/>
      <c r="N7604" s="383"/>
      <c r="O7604" s="383"/>
      <c r="P7604" s="384"/>
    </row>
    <row r="7605" spans="1:16">
      <c r="A7605" s="416"/>
      <c r="B7605" s="417"/>
      <c r="C7605" s="438"/>
      <c r="D7605" s="418"/>
      <c r="E7605" s="419"/>
      <c r="F7605" s="416"/>
      <c r="G7605" s="420"/>
      <c r="H7605" s="420"/>
      <c r="I7605" s="420"/>
      <c r="J7605" s="380"/>
      <c r="K7605" s="380"/>
      <c r="L7605" s="381"/>
      <c r="M7605" s="382"/>
      <c r="N7605" s="383"/>
      <c r="O7605" s="383"/>
      <c r="P7605" s="384"/>
    </row>
    <row r="7606" spans="1:16">
      <c r="A7606" s="416"/>
      <c r="B7606" s="417"/>
      <c r="C7606" s="438"/>
      <c r="D7606" s="418"/>
      <c r="E7606" s="419"/>
      <c r="F7606" s="416"/>
      <c r="G7606" s="420"/>
      <c r="H7606" s="420"/>
      <c r="I7606" s="420"/>
      <c r="J7606" s="380"/>
      <c r="K7606" s="380"/>
      <c r="L7606" s="381"/>
      <c r="M7606" s="382"/>
      <c r="N7606" s="383"/>
      <c r="O7606" s="383"/>
      <c r="P7606" s="384"/>
    </row>
    <row r="7607" spans="1:16">
      <c r="A7607" s="416"/>
      <c r="B7607" s="417"/>
      <c r="C7607" s="438"/>
      <c r="D7607" s="418"/>
      <c r="E7607" s="419"/>
      <c r="F7607" s="416"/>
      <c r="G7607" s="420"/>
      <c r="H7607" s="420"/>
      <c r="I7607" s="420"/>
      <c r="J7607" s="380"/>
      <c r="K7607" s="380"/>
      <c r="L7607" s="381"/>
      <c r="M7607" s="382"/>
      <c r="N7607" s="383"/>
      <c r="O7607" s="383"/>
      <c r="P7607" s="384"/>
    </row>
    <row r="7608" spans="1:16">
      <c r="A7608" s="416"/>
      <c r="B7608" s="417"/>
      <c r="C7608" s="438"/>
      <c r="D7608" s="418"/>
      <c r="E7608" s="419"/>
      <c r="F7608" s="416"/>
      <c r="G7608" s="420"/>
      <c r="H7608" s="420"/>
      <c r="I7608" s="420"/>
      <c r="J7608" s="380"/>
      <c r="K7608" s="380"/>
      <c r="L7608" s="381"/>
      <c r="M7608" s="382"/>
      <c r="N7608" s="383"/>
      <c r="O7608" s="383"/>
      <c r="P7608" s="384"/>
    </row>
    <row r="7609" spans="1:16">
      <c r="A7609" s="416"/>
      <c r="B7609" s="417"/>
      <c r="C7609" s="438"/>
      <c r="D7609" s="418"/>
      <c r="E7609" s="419"/>
      <c r="F7609" s="416"/>
      <c r="G7609" s="420"/>
      <c r="H7609" s="420"/>
      <c r="I7609" s="420"/>
      <c r="J7609" s="380"/>
      <c r="K7609" s="380"/>
      <c r="L7609" s="381"/>
      <c r="M7609" s="382"/>
      <c r="N7609" s="383"/>
      <c r="O7609" s="383"/>
      <c r="P7609" s="384"/>
    </row>
    <row r="7610" spans="1:16">
      <c r="A7610" s="416"/>
      <c r="B7610" s="417"/>
      <c r="C7610" s="438"/>
      <c r="D7610" s="418"/>
      <c r="E7610" s="419"/>
      <c r="F7610" s="416"/>
      <c r="G7610" s="420"/>
      <c r="H7610" s="420"/>
      <c r="I7610" s="420"/>
      <c r="J7610" s="380"/>
      <c r="K7610" s="380"/>
      <c r="L7610" s="381"/>
      <c r="M7610" s="382"/>
      <c r="N7610" s="383"/>
      <c r="O7610" s="383"/>
      <c r="P7610" s="384"/>
    </row>
    <row r="7611" spans="1:16">
      <c r="A7611" s="416"/>
      <c r="B7611" s="417"/>
      <c r="C7611" s="438"/>
      <c r="D7611" s="418"/>
      <c r="E7611" s="419"/>
      <c r="F7611" s="416"/>
      <c r="G7611" s="420"/>
      <c r="H7611" s="420"/>
      <c r="I7611" s="420"/>
      <c r="J7611" s="380"/>
      <c r="K7611" s="380"/>
      <c r="L7611" s="381"/>
      <c r="M7611" s="382"/>
      <c r="N7611" s="383"/>
      <c r="O7611" s="383"/>
      <c r="P7611" s="384"/>
    </row>
    <row r="7612" spans="1:16">
      <c r="A7612" s="416"/>
      <c r="B7612" s="417"/>
      <c r="C7612" s="438"/>
      <c r="D7612" s="418"/>
      <c r="E7612" s="419"/>
      <c r="F7612" s="416"/>
      <c r="G7612" s="420"/>
      <c r="H7612" s="420"/>
      <c r="I7612" s="420"/>
      <c r="J7612" s="380"/>
      <c r="K7612" s="380"/>
      <c r="L7612" s="381"/>
      <c r="M7612" s="382"/>
      <c r="N7612" s="383"/>
      <c r="O7612" s="383"/>
      <c r="P7612" s="384"/>
    </row>
    <row r="7613" spans="1:16">
      <c r="A7613" s="416"/>
      <c r="B7613" s="417"/>
      <c r="C7613" s="438"/>
      <c r="D7613" s="418"/>
      <c r="E7613" s="419"/>
      <c r="F7613" s="416"/>
      <c r="G7613" s="420"/>
      <c r="H7613" s="420"/>
      <c r="I7613" s="420"/>
      <c r="J7613" s="380"/>
      <c r="K7613" s="380"/>
      <c r="L7613" s="381"/>
      <c r="M7613" s="382"/>
      <c r="N7613" s="383"/>
      <c r="O7613" s="383"/>
      <c r="P7613" s="384"/>
    </row>
    <row r="7614" spans="1:16">
      <c r="A7614" s="416"/>
      <c r="B7614" s="417"/>
      <c r="C7614" s="438"/>
      <c r="D7614" s="418"/>
      <c r="E7614" s="419"/>
      <c r="F7614" s="416"/>
      <c r="G7614" s="420"/>
      <c r="H7614" s="420"/>
      <c r="I7614" s="420"/>
      <c r="J7614" s="380"/>
      <c r="K7614" s="380"/>
      <c r="L7614" s="381"/>
      <c r="M7614" s="382"/>
      <c r="N7614" s="383"/>
      <c r="O7614" s="383"/>
      <c r="P7614" s="384"/>
    </row>
    <row r="7615" spans="1:16">
      <c r="A7615" s="416"/>
      <c r="B7615" s="417"/>
      <c r="C7615" s="438"/>
      <c r="D7615" s="418"/>
      <c r="E7615" s="419"/>
      <c r="F7615" s="416"/>
      <c r="G7615" s="420"/>
      <c r="H7615" s="420"/>
      <c r="I7615" s="420"/>
      <c r="J7615" s="380"/>
      <c r="K7615" s="380"/>
      <c r="L7615" s="381"/>
      <c r="M7615" s="382"/>
      <c r="N7615" s="383"/>
      <c r="O7615" s="383"/>
      <c r="P7615" s="384"/>
    </row>
    <row r="7616" spans="1:16">
      <c r="A7616" s="416"/>
      <c r="B7616" s="417"/>
      <c r="C7616" s="438"/>
      <c r="D7616" s="418"/>
      <c r="E7616" s="419"/>
      <c r="F7616" s="416"/>
      <c r="G7616" s="420"/>
      <c r="H7616" s="420"/>
      <c r="I7616" s="420"/>
      <c r="J7616" s="380"/>
      <c r="K7616" s="380"/>
      <c r="L7616" s="381"/>
      <c r="M7616" s="382"/>
      <c r="N7616" s="383"/>
      <c r="O7616" s="383"/>
      <c r="P7616" s="384"/>
    </row>
    <row r="7617" spans="1:16">
      <c r="A7617" s="416"/>
      <c r="B7617" s="417"/>
      <c r="C7617" s="438"/>
      <c r="D7617" s="418"/>
      <c r="E7617" s="419"/>
      <c r="F7617" s="416"/>
      <c r="G7617" s="420"/>
      <c r="H7617" s="420"/>
      <c r="I7617" s="420"/>
      <c r="J7617" s="380"/>
      <c r="K7617" s="380"/>
      <c r="L7617" s="381"/>
      <c r="M7617" s="382"/>
      <c r="N7617" s="383"/>
      <c r="O7617" s="383"/>
      <c r="P7617" s="384"/>
    </row>
    <row r="7618" spans="1:16">
      <c r="A7618" s="416"/>
      <c r="B7618" s="417"/>
      <c r="C7618" s="438"/>
      <c r="D7618" s="418"/>
      <c r="E7618" s="419"/>
      <c r="F7618" s="416"/>
      <c r="G7618" s="420"/>
      <c r="H7618" s="420"/>
      <c r="I7618" s="420"/>
      <c r="J7618" s="380"/>
      <c r="K7618" s="380"/>
      <c r="L7618" s="381"/>
      <c r="M7618" s="382"/>
      <c r="N7618" s="383"/>
      <c r="O7618" s="383"/>
      <c r="P7618" s="384"/>
    </row>
    <row r="7619" spans="1:16">
      <c r="A7619" s="416"/>
      <c r="B7619" s="417"/>
      <c r="C7619" s="438"/>
      <c r="D7619" s="418"/>
      <c r="E7619" s="419"/>
      <c r="F7619" s="416"/>
      <c r="G7619" s="420"/>
      <c r="H7619" s="420"/>
      <c r="I7619" s="420"/>
      <c r="J7619" s="380"/>
      <c r="K7619" s="380"/>
      <c r="L7619" s="381"/>
      <c r="M7619" s="382"/>
      <c r="N7619" s="383"/>
      <c r="O7619" s="383"/>
      <c r="P7619" s="384"/>
    </row>
    <row r="7620" spans="1:16">
      <c r="A7620" s="416"/>
      <c r="B7620" s="417"/>
      <c r="C7620" s="438"/>
      <c r="D7620" s="418"/>
      <c r="E7620" s="419"/>
      <c r="F7620" s="416"/>
      <c r="G7620" s="420"/>
      <c r="H7620" s="420"/>
      <c r="I7620" s="420"/>
      <c r="J7620" s="380"/>
      <c r="K7620" s="380"/>
      <c r="L7620" s="381"/>
      <c r="M7620" s="382"/>
      <c r="N7620" s="383"/>
      <c r="O7620" s="383"/>
      <c r="P7620" s="384"/>
    </row>
    <row r="7621" spans="1:16">
      <c r="A7621" s="416"/>
      <c r="B7621" s="417"/>
      <c r="C7621" s="438"/>
      <c r="D7621" s="418"/>
      <c r="E7621" s="419"/>
      <c r="F7621" s="416"/>
      <c r="G7621" s="420"/>
      <c r="H7621" s="420"/>
      <c r="I7621" s="420"/>
      <c r="J7621" s="380"/>
      <c r="K7621" s="380"/>
      <c r="L7621" s="381"/>
      <c r="M7621" s="382"/>
      <c r="N7621" s="383"/>
      <c r="O7621" s="383"/>
      <c r="P7621" s="384"/>
    </row>
    <row r="7622" spans="1:16">
      <c r="A7622" s="416"/>
      <c r="B7622" s="417"/>
      <c r="C7622" s="438"/>
      <c r="D7622" s="418"/>
      <c r="E7622" s="419"/>
      <c r="F7622" s="416"/>
      <c r="G7622" s="420"/>
      <c r="H7622" s="420"/>
      <c r="I7622" s="420"/>
      <c r="J7622" s="380"/>
      <c r="K7622" s="380"/>
      <c r="L7622" s="381"/>
      <c r="M7622" s="382"/>
      <c r="N7622" s="383"/>
      <c r="O7622" s="383"/>
      <c r="P7622" s="384"/>
    </row>
    <row r="7623" spans="1:16">
      <c r="A7623" s="416"/>
      <c r="B7623" s="417"/>
      <c r="C7623" s="438"/>
      <c r="D7623" s="418"/>
      <c r="E7623" s="419"/>
      <c r="F7623" s="416"/>
      <c r="G7623" s="420"/>
      <c r="H7623" s="420"/>
      <c r="I7623" s="420"/>
      <c r="J7623" s="380"/>
      <c r="K7623" s="380"/>
      <c r="L7623" s="381"/>
      <c r="M7623" s="382"/>
      <c r="N7623" s="383"/>
      <c r="O7623" s="383"/>
      <c r="P7623" s="384"/>
    </row>
    <row r="7624" spans="1:16">
      <c r="A7624" s="416"/>
      <c r="B7624" s="417"/>
      <c r="C7624" s="438"/>
      <c r="D7624" s="418"/>
      <c r="E7624" s="419"/>
      <c r="F7624" s="416"/>
      <c r="G7624" s="420"/>
      <c r="H7624" s="420"/>
      <c r="I7624" s="420"/>
      <c r="J7624" s="380"/>
      <c r="K7624" s="380"/>
      <c r="L7624" s="381"/>
      <c r="M7624" s="382"/>
      <c r="N7624" s="383"/>
      <c r="O7624" s="383"/>
      <c r="P7624" s="384"/>
    </row>
    <row r="7625" spans="1:16">
      <c r="A7625" s="416"/>
      <c r="B7625" s="421"/>
      <c r="C7625" s="438"/>
      <c r="D7625" s="422"/>
      <c r="E7625" s="423"/>
      <c r="F7625" s="416"/>
      <c r="G7625" s="424"/>
      <c r="H7625" s="424"/>
      <c r="I7625" s="424"/>
      <c r="J7625" s="380"/>
      <c r="K7625" s="380"/>
      <c r="L7625" s="381"/>
      <c r="M7625" s="382"/>
      <c r="N7625" s="383"/>
      <c r="O7625" s="383"/>
      <c r="P7625" s="385"/>
    </row>
    <row r="7626" spans="1:16">
      <c r="A7626" s="416"/>
      <c r="B7626" s="417"/>
      <c r="C7626" s="438"/>
      <c r="D7626" s="418"/>
      <c r="E7626" s="419"/>
      <c r="F7626" s="416"/>
      <c r="G7626" s="420"/>
      <c r="H7626" s="420"/>
      <c r="I7626" s="420"/>
      <c r="J7626" s="380"/>
      <c r="K7626" s="380"/>
      <c r="L7626" s="381"/>
      <c r="M7626" s="382"/>
      <c r="N7626" s="383"/>
      <c r="O7626" s="383"/>
      <c r="P7626" s="384"/>
    </row>
    <row r="7627" spans="1:16">
      <c r="A7627" s="416"/>
      <c r="B7627" s="417"/>
      <c r="C7627" s="438"/>
      <c r="D7627" s="418"/>
      <c r="E7627" s="419"/>
      <c r="F7627" s="416"/>
      <c r="G7627" s="420"/>
      <c r="H7627" s="420"/>
      <c r="I7627" s="420"/>
      <c r="J7627" s="380"/>
      <c r="K7627" s="380"/>
      <c r="L7627" s="381"/>
      <c r="M7627" s="382"/>
      <c r="N7627" s="383"/>
      <c r="O7627" s="383"/>
      <c r="P7627" s="384"/>
    </row>
    <row r="7628" spans="1:16">
      <c r="A7628" s="416"/>
      <c r="B7628" s="417"/>
      <c r="C7628" s="438"/>
      <c r="D7628" s="418"/>
      <c r="E7628" s="419"/>
      <c r="F7628" s="416"/>
      <c r="G7628" s="420"/>
      <c r="H7628" s="420"/>
      <c r="I7628" s="420"/>
      <c r="J7628" s="380"/>
      <c r="K7628" s="380"/>
      <c r="L7628" s="381"/>
      <c r="M7628" s="382"/>
      <c r="N7628" s="383"/>
      <c r="O7628" s="383"/>
      <c r="P7628" s="384"/>
    </row>
    <row r="7629" spans="1:16">
      <c r="A7629" s="416"/>
      <c r="B7629" s="417"/>
      <c r="C7629" s="438"/>
      <c r="D7629" s="418"/>
      <c r="E7629" s="419"/>
      <c r="F7629" s="416"/>
      <c r="G7629" s="420"/>
      <c r="H7629" s="420"/>
      <c r="I7629" s="420"/>
      <c r="J7629" s="380"/>
      <c r="K7629" s="380"/>
      <c r="L7629" s="381"/>
      <c r="M7629" s="382"/>
      <c r="N7629" s="383"/>
      <c r="O7629" s="383"/>
      <c r="P7629" s="384"/>
    </row>
    <row r="7630" spans="1:16">
      <c r="B7630" s="351"/>
      <c r="C7630" s="435"/>
      <c r="D7630" s="399"/>
      <c r="E7630" s="400"/>
      <c r="G7630" s="401"/>
      <c r="H7630" s="401"/>
      <c r="I7630" s="401"/>
      <c r="J7630" s="194"/>
      <c r="K7630" s="194"/>
      <c r="L7630" s="195"/>
      <c r="M7630" s="196"/>
      <c r="N7630" s="197"/>
      <c r="O7630" s="197"/>
      <c r="P7630" s="231"/>
    </row>
    <row r="7631" spans="1:16">
      <c r="B7631" s="351"/>
      <c r="C7631" s="435"/>
      <c r="D7631" s="399"/>
      <c r="E7631" s="400"/>
      <c r="G7631" s="401"/>
      <c r="H7631" s="401"/>
      <c r="I7631" s="401"/>
      <c r="J7631" s="194"/>
      <c r="K7631" s="194"/>
      <c r="L7631" s="195"/>
      <c r="M7631" s="196"/>
      <c r="N7631" s="197"/>
      <c r="O7631" s="197"/>
      <c r="P7631" s="231"/>
    </row>
    <row r="7632" spans="1:16">
      <c r="B7632" s="351"/>
      <c r="C7632" s="435"/>
      <c r="D7632" s="399"/>
      <c r="E7632" s="400"/>
      <c r="G7632" s="401"/>
      <c r="H7632" s="401"/>
      <c r="I7632" s="401"/>
      <c r="J7632" s="194"/>
      <c r="K7632" s="194"/>
      <c r="L7632" s="195"/>
      <c r="M7632" s="196"/>
      <c r="N7632" s="197"/>
      <c r="O7632" s="197"/>
      <c r="P7632" s="231"/>
    </row>
    <row r="7633" spans="2:16">
      <c r="B7633" s="351"/>
      <c r="C7633" s="435"/>
      <c r="D7633" s="399"/>
      <c r="E7633" s="400"/>
      <c r="G7633" s="401"/>
      <c r="H7633" s="401"/>
      <c r="I7633" s="401"/>
      <c r="J7633" s="194"/>
      <c r="K7633" s="194"/>
      <c r="L7633" s="195"/>
      <c r="M7633" s="196"/>
      <c r="N7633" s="197"/>
      <c r="O7633" s="197"/>
      <c r="P7633" s="231"/>
    </row>
    <row r="7634" spans="2:16">
      <c r="B7634" s="351"/>
      <c r="C7634" s="435"/>
      <c r="D7634" s="399"/>
      <c r="E7634" s="400"/>
      <c r="G7634" s="401"/>
      <c r="H7634" s="401"/>
      <c r="I7634" s="401"/>
      <c r="J7634" s="194"/>
      <c r="K7634" s="194"/>
      <c r="L7634" s="195"/>
      <c r="M7634" s="196"/>
      <c r="N7634" s="197"/>
      <c r="O7634" s="197"/>
      <c r="P7634" s="231"/>
    </row>
    <row r="7635" spans="2:16">
      <c r="B7635" s="351"/>
      <c r="C7635" s="435"/>
      <c r="D7635" s="399"/>
      <c r="E7635" s="400"/>
      <c r="G7635" s="401"/>
      <c r="H7635" s="401"/>
      <c r="I7635" s="401"/>
      <c r="J7635" s="194"/>
      <c r="K7635" s="194"/>
      <c r="L7635" s="195"/>
      <c r="M7635" s="196"/>
      <c r="N7635" s="197"/>
      <c r="O7635" s="197"/>
      <c r="P7635" s="231"/>
    </row>
    <row r="7636" spans="2:16">
      <c r="B7636" s="351"/>
      <c r="C7636" s="435"/>
      <c r="D7636" s="399"/>
      <c r="E7636" s="400"/>
      <c r="G7636" s="401"/>
      <c r="H7636" s="401"/>
      <c r="I7636" s="401"/>
      <c r="J7636" s="194"/>
      <c r="K7636" s="194"/>
      <c r="L7636" s="195"/>
      <c r="M7636" s="196"/>
      <c r="N7636" s="197"/>
      <c r="O7636" s="197"/>
      <c r="P7636" s="231"/>
    </row>
    <row r="7637" spans="2:16">
      <c r="B7637" s="351"/>
      <c r="C7637" s="435"/>
      <c r="D7637" s="399"/>
      <c r="E7637" s="400"/>
      <c r="G7637" s="401"/>
      <c r="H7637" s="401"/>
      <c r="I7637" s="401"/>
      <c r="J7637" s="194"/>
      <c r="K7637" s="194"/>
      <c r="L7637" s="195"/>
      <c r="M7637" s="196"/>
      <c r="N7637" s="197"/>
      <c r="O7637" s="197"/>
      <c r="P7637" s="231"/>
    </row>
    <row r="7638" spans="2:16">
      <c r="B7638" s="351"/>
      <c r="C7638" s="435"/>
      <c r="D7638" s="399"/>
      <c r="E7638" s="400"/>
      <c r="G7638" s="401"/>
      <c r="H7638" s="401"/>
      <c r="I7638" s="401"/>
      <c r="J7638" s="194"/>
      <c r="K7638" s="194"/>
      <c r="L7638" s="195"/>
      <c r="M7638" s="196"/>
      <c r="N7638" s="197"/>
      <c r="O7638" s="197"/>
      <c r="P7638" s="231"/>
    </row>
    <row r="7639" spans="2:16">
      <c r="B7639" s="351"/>
      <c r="C7639" s="435"/>
      <c r="D7639" s="399"/>
      <c r="E7639" s="400"/>
      <c r="G7639" s="401"/>
      <c r="H7639" s="401"/>
      <c r="I7639" s="401"/>
      <c r="J7639" s="194"/>
      <c r="K7639" s="194"/>
      <c r="L7639" s="195"/>
      <c r="M7639" s="196"/>
      <c r="N7639" s="197"/>
      <c r="O7639" s="197"/>
      <c r="P7639" s="231"/>
    </row>
    <row r="7640" spans="2:16">
      <c r="B7640" s="351"/>
      <c r="C7640" s="435"/>
      <c r="D7640" s="399"/>
      <c r="E7640" s="400"/>
      <c r="G7640" s="401"/>
      <c r="H7640" s="401"/>
      <c r="I7640" s="401"/>
      <c r="J7640" s="194"/>
      <c r="K7640" s="194"/>
      <c r="L7640" s="195"/>
      <c r="M7640" s="196"/>
      <c r="N7640" s="197"/>
      <c r="O7640" s="197"/>
      <c r="P7640" s="231"/>
    </row>
    <row r="7641" spans="2:16">
      <c r="B7641" s="351"/>
      <c r="C7641" s="435"/>
      <c r="D7641" s="399"/>
      <c r="E7641" s="400"/>
      <c r="G7641" s="401"/>
      <c r="H7641" s="401"/>
      <c r="I7641" s="401"/>
      <c r="J7641" s="194"/>
      <c r="K7641" s="194"/>
      <c r="L7641" s="195"/>
      <c r="M7641" s="196"/>
      <c r="N7641" s="197"/>
      <c r="O7641" s="197"/>
      <c r="P7641" s="231"/>
    </row>
    <row r="7642" spans="2:16">
      <c r="B7642" s="351"/>
      <c r="C7642" s="435"/>
      <c r="D7642" s="399"/>
      <c r="E7642" s="400"/>
      <c r="G7642" s="401"/>
      <c r="H7642" s="401"/>
      <c r="I7642" s="401"/>
      <c r="J7642" s="194"/>
      <c r="K7642" s="194"/>
      <c r="L7642" s="195"/>
      <c r="M7642" s="196"/>
      <c r="N7642" s="197"/>
      <c r="O7642" s="197"/>
      <c r="P7642" s="231"/>
    </row>
    <row r="7643" spans="2:16">
      <c r="B7643" s="351"/>
      <c r="C7643" s="435"/>
      <c r="D7643" s="399"/>
      <c r="E7643" s="400"/>
      <c r="G7643" s="401"/>
      <c r="H7643" s="401"/>
      <c r="I7643" s="401"/>
      <c r="J7643" s="194"/>
      <c r="K7643" s="194"/>
      <c r="L7643" s="195"/>
      <c r="M7643" s="196"/>
      <c r="N7643" s="197"/>
      <c r="O7643" s="197"/>
      <c r="P7643" s="231"/>
    </row>
    <row r="7644" spans="2:16">
      <c r="B7644" s="351"/>
      <c r="C7644" s="435"/>
      <c r="D7644" s="399"/>
      <c r="E7644" s="400"/>
      <c r="G7644" s="401"/>
      <c r="H7644" s="401"/>
      <c r="I7644" s="401"/>
      <c r="J7644" s="194"/>
      <c r="K7644" s="194"/>
      <c r="L7644" s="195"/>
      <c r="M7644" s="196"/>
      <c r="N7644" s="197"/>
      <c r="O7644" s="197"/>
      <c r="P7644" s="231"/>
    </row>
    <row r="7645" spans="2:16">
      <c r="B7645" s="351"/>
      <c r="C7645" s="435"/>
      <c r="D7645" s="399"/>
      <c r="E7645" s="400"/>
      <c r="G7645" s="401"/>
      <c r="H7645" s="401"/>
      <c r="I7645" s="401"/>
      <c r="J7645" s="194"/>
      <c r="K7645" s="194"/>
      <c r="L7645" s="195"/>
      <c r="M7645" s="196"/>
      <c r="N7645" s="197"/>
      <c r="O7645" s="197"/>
      <c r="P7645" s="231"/>
    </row>
    <row r="7646" spans="2:16">
      <c r="B7646" s="351"/>
      <c r="C7646" s="435"/>
      <c r="D7646" s="399"/>
      <c r="E7646" s="400"/>
      <c r="G7646" s="401"/>
      <c r="H7646" s="401"/>
      <c r="I7646" s="401"/>
      <c r="J7646" s="194"/>
      <c r="K7646" s="194"/>
      <c r="L7646" s="195"/>
      <c r="M7646" s="196"/>
      <c r="N7646" s="197"/>
      <c r="O7646" s="197"/>
      <c r="P7646" s="231"/>
    </row>
    <row r="7647" spans="2:16">
      <c r="B7647" s="351"/>
      <c r="C7647" s="435"/>
      <c r="D7647" s="399"/>
      <c r="E7647" s="400"/>
      <c r="G7647" s="401"/>
      <c r="H7647" s="401"/>
      <c r="I7647" s="401"/>
      <c r="J7647" s="194"/>
      <c r="K7647" s="194"/>
      <c r="L7647" s="195"/>
      <c r="M7647" s="196"/>
      <c r="N7647" s="197"/>
      <c r="O7647" s="197"/>
      <c r="P7647" s="231"/>
    </row>
    <row r="7648" spans="2:16">
      <c r="B7648" s="351"/>
      <c r="C7648" s="435"/>
      <c r="D7648" s="399"/>
      <c r="E7648" s="400"/>
      <c r="G7648" s="401"/>
      <c r="H7648" s="401"/>
      <c r="I7648" s="401"/>
      <c r="J7648" s="194"/>
      <c r="K7648" s="194"/>
      <c r="L7648" s="195"/>
      <c r="M7648" s="196"/>
      <c r="N7648" s="197"/>
      <c r="O7648" s="197"/>
      <c r="P7648" s="231"/>
    </row>
    <row r="7649" spans="2:16">
      <c r="B7649" s="351"/>
      <c r="C7649" s="435"/>
      <c r="D7649" s="399"/>
      <c r="E7649" s="400"/>
      <c r="G7649" s="401"/>
      <c r="H7649" s="401"/>
      <c r="I7649" s="401"/>
      <c r="J7649" s="194"/>
      <c r="K7649" s="194"/>
      <c r="L7649" s="195"/>
      <c r="M7649" s="196"/>
      <c r="N7649" s="197"/>
      <c r="O7649" s="197"/>
      <c r="P7649" s="231"/>
    </row>
    <row r="7650" spans="2:16">
      <c r="B7650" s="351"/>
      <c r="C7650" s="435"/>
      <c r="D7650" s="399"/>
      <c r="E7650" s="400"/>
      <c r="G7650" s="401"/>
      <c r="H7650" s="401"/>
      <c r="I7650" s="401"/>
      <c r="J7650" s="194"/>
      <c r="K7650" s="194"/>
      <c r="L7650" s="195"/>
      <c r="M7650" s="196"/>
      <c r="N7650" s="197"/>
      <c r="O7650" s="197"/>
      <c r="P7650" s="231"/>
    </row>
    <row r="7651" spans="2:16">
      <c r="B7651" s="351"/>
      <c r="C7651" s="435"/>
      <c r="D7651" s="399"/>
      <c r="E7651" s="400"/>
      <c r="G7651" s="401"/>
      <c r="H7651" s="401"/>
      <c r="I7651" s="401"/>
      <c r="J7651" s="194"/>
      <c r="K7651" s="194"/>
      <c r="L7651" s="195"/>
      <c r="M7651" s="196"/>
      <c r="N7651" s="197"/>
      <c r="O7651" s="197"/>
      <c r="P7651" s="231"/>
    </row>
    <row r="7652" spans="2:16">
      <c r="B7652" s="351"/>
      <c r="C7652" s="435"/>
      <c r="D7652" s="399"/>
      <c r="E7652" s="400"/>
      <c r="G7652" s="401"/>
      <c r="H7652" s="401"/>
      <c r="I7652" s="401"/>
      <c r="J7652" s="194"/>
      <c r="K7652" s="194"/>
      <c r="L7652" s="195"/>
      <c r="M7652" s="196"/>
      <c r="N7652" s="197"/>
      <c r="O7652" s="197"/>
      <c r="P7652" s="231"/>
    </row>
    <row r="7653" spans="2:16">
      <c r="B7653" s="351"/>
      <c r="C7653" s="435"/>
      <c r="D7653" s="399"/>
      <c r="E7653" s="400"/>
      <c r="G7653" s="401"/>
      <c r="H7653" s="401"/>
      <c r="I7653" s="401"/>
      <c r="J7653" s="194"/>
      <c r="K7653" s="194"/>
      <c r="L7653" s="195"/>
      <c r="M7653" s="196"/>
      <c r="N7653" s="197"/>
      <c r="O7653" s="197"/>
      <c r="P7653" s="231"/>
    </row>
    <row r="7654" spans="2:16">
      <c r="B7654" s="351"/>
      <c r="C7654" s="435"/>
      <c r="D7654" s="399"/>
      <c r="E7654" s="400"/>
      <c r="G7654" s="401"/>
      <c r="H7654" s="401"/>
      <c r="I7654" s="401"/>
      <c r="J7654" s="194"/>
      <c r="K7654" s="194"/>
      <c r="L7654" s="195"/>
      <c r="M7654" s="196"/>
      <c r="N7654" s="197"/>
      <c r="O7654" s="197"/>
      <c r="P7654" s="231"/>
    </row>
    <row r="7655" spans="2:16">
      <c r="B7655" s="351"/>
      <c r="C7655" s="435"/>
      <c r="D7655" s="399"/>
      <c r="E7655" s="400"/>
      <c r="G7655" s="401"/>
      <c r="H7655" s="401"/>
      <c r="I7655" s="401"/>
      <c r="J7655" s="194"/>
      <c r="K7655" s="194"/>
      <c r="L7655" s="195"/>
      <c r="M7655" s="196"/>
      <c r="N7655" s="197"/>
      <c r="O7655" s="197"/>
      <c r="P7655" s="231"/>
    </row>
    <row r="7656" spans="2:16">
      <c r="B7656" s="351"/>
      <c r="C7656" s="435"/>
      <c r="D7656" s="399"/>
      <c r="E7656" s="400"/>
      <c r="G7656" s="401"/>
      <c r="H7656" s="401"/>
      <c r="I7656" s="401"/>
      <c r="J7656" s="194"/>
      <c r="K7656" s="194"/>
      <c r="L7656" s="195"/>
      <c r="M7656" s="196"/>
      <c r="N7656" s="197"/>
      <c r="O7656" s="197"/>
      <c r="P7656" s="231"/>
    </row>
    <row r="7657" spans="2:16">
      <c r="B7657" s="351"/>
      <c r="C7657" s="435"/>
      <c r="D7657" s="399"/>
      <c r="E7657" s="400"/>
      <c r="G7657" s="401"/>
      <c r="H7657" s="401"/>
      <c r="I7657" s="401"/>
      <c r="J7657" s="194"/>
      <c r="K7657" s="194"/>
      <c r="L7657" s="195"/>
      <c r="M7657" s="196"/>
      <c r="N7657" s="197"/>
      <c r="O7657" s="197"/>
      <c r="P7657" s="231"/>
    </row>
    <row r="7658" spans="2:16">
      <c r="B7658" s="351"/>
      <c r="C7658" s="435"/>
      <c r="D7658" s="399"/>
      <c r="E7658" s="400"/>
      <c r="G7658" s="401"/>
      <c r="H7658" s="401"/>
      <c r="I7658" s="401"/>
      <c r="J7658" s="194"/>
      <c r="K7658" s="194"/>
      <c r="L7658" s="195"/>
      <c r="M7658" s="196"/>
      <c r="N7658" s="197"/>
      <c r="O7658" s="197"/>
      <c r="P7658" s="231"/>
    </row>
    <row r="7659" spans="2:16">
      <c r="B7659" s="351"/>
      <c r="C7659" s="435"/>
      <c r="D7659" s="399"/>
      <c r="E7659" s="400"/>
      <c r="G7659" s="401"/>
      <c r="H7659" s="401"/>
      <c r="I7659" s="401"/>
      <c r="J7659" s="194"/>
      <c r="K7659" s="194"/>
      <c r="L7659" s="195"/>
      <c r="M7659" s="196"/>
      <c r="N7659" s="197"/>
      <c r="O7659" s="197"/>
      <c r="P7659" s="231"/>
    </row>
    <row r="7660" spans="2:16">
      <c r="B7660" s="351"/>
      <c r="C7660" s="435"/>
      <c r="D7660" s="399"/>
      <c r="E7660" s="400"/>
      <c r="G7660" s="401"/>
      <c r="H7660" s="401"/>
      <c r="I7660" s="401"/>
      <c r="J7660" s="194"/>
      <c r="K7660" s="194"/>
      <c r="L7660" s="195"/>
      <c r="M7660" s="196"/>
      <c r="N7660" s="197"/>
      <c r="O7660" s="197"/>
      <c r="P7660" s="231"/>
    </row>
    <row r="7661" spans="2:16">
      <c r="B7661" s="351"/>
      <c r="C7661" s="435"/>
      <c r="D7661" s="399"/>
      <c r="E7661" s="400"/>
      <c r="G7661" s="401"/>
      <c r="H7661" s="401"/>
      <c r="I7661" s="401"/>
      <c r="J7661" s="194"/>
      <c r="K7661" s="194"/>
      <c r="L7661" s="195"/>
      <c r="M7661" s="196"/>
      <c r="N7661" s="197"/>
      <c r="O7661" s="197"/>
      <c r="P7661" s="231"/>
    </row>
    <row r="7662" spans="2:16">
      <c r="B7662" s="351"/>
      <c r="C7662" s="435"/>
      <c r="D7662" s="399"/>
      <c r="E7662" s="400"/>
      <c r="G7662" s="401"/>
      <c r="H7662" s="401"/>
      <c r="I7662" s="401"/>
      <c r="J7662" s="194"/>
      <c r="K7662" s="194"/>
      <c r="L7662" s="195"/>
      <c r="M7662" s="196"/>
      <c r="N7662" s="197"/>
      <c r="O7662" s="197"/>
      <c r="P7662" s="231"/>
    </row>
    <row r="7663" spans="2:16">
      <c r="B7663" s="351"/>
      <c r="C7663" s="435"/>
      <c r="D7663" s="399"/>
      <c r="E7663" s="400"/>
      <c r="G7663" s="401"/>
      <c r="H7663" s="401"/>
      <c r="I7663" s="401"/>
      <c r="J7663" s="194"/>
      <c r="K7663" s="194"/>
      <c r="L7663" s="195"/>
      <c r="M7663" s="196"/>
      <c r="N7663" s="197"/>
      <c r="O7663" s="197"/>
      <c r="P7663" s="231"/>
    </row>
    <row r="7664" spans="2:16">
      <c r="B7664" s="351"/>
      <c r="C7664" s="435"/>
      <c r="D7664" s="399"/>
      <c r="E7664" s="400"/>
      <c r="G7664" s="401"/>
      <c r="H7664" s="401"/>
      <c r="I7664" s="401"/>
      <c r="J7664" s="194"/>
      <c r="K7664" s="194"/>
      <c r="L7664" s="195"/>
      <c r="M7664" s="196"/>
      <c r="N7664" s="197"/>
      <c r="O7664" s="197"/>
      <c r="P7664" s="231"/>
    </row>
    <row r="7665" spans="2:16">
      <c r="B7665" s="351"/>
      <c r="C7665" s="435"/>
      <c r="D7665" s="399"/>
      <c r="E7665" s="400"/>
      <c r="G7665" s="401"/>
      <c r="H7665" s="401"/>
      <c r="I7665" s="401"/>
      <c r="J7665" s="194"/>
      <c r="K7665" s="194"/>
      <c r="L7665" s="195"/>
      <c r="M7665" s="196"/>
      <c r="N7665" s="197"/>
      <c r="O7665" s="197"/>
      <c r="P7665" s="231"/>
    </row>
    <row r="7666" spans="2:16">
      <c r="B7666" s="351"/>
      <c r="C7666" s="435"/>
      <c r="D7666" s="399"/>
      <c r="E7666" s="400"/>
      <c r="G7666" s="401"/>
      <c r="H7666" s="401"/>
      <c r="I7666" s="401"/>
      <c r="J7666" s="194"/>
      <c r="K7666" s="194"/>
      <c r="L7666" s="195"/>
      <c r="M7666" s="196"/>
      <c r="N7666" s="197"/>
      <c r="O7666" s="197"/>
      <c r="P7666" s="231"/>
    </row>
    <row r="7667" spans="2:16">
      <c r="B7667" s="351"/>
      <c r="C7667" s="435"/>
      <c r="D7667" s="399"/>
      <c r="E7667" s="400"/>
      <c r="G7667" s="401"/>
      <c r="H7667" s="401"/>
      <c r="I7667" s="401"/>
      <c r="J7667" s="194"/>
      <c r="K7667" s="194"/>
      <c r="L7667" s="195"/>
      <c r="M7667" s="196"/>
      <c r="N7667" s="197"/>
      <c r="O7667" s="197"/>
      <c r="P7667" s="231"/>
    </row>
    <row r="7668" spans="2:16">
      <c r="B7668" s="351"/>
      <c r="C7668" s="435"/>
      <c r="D7668" s="399"/>
      <c r="E7668" s="400"/>
      <c r="G7668" s="401"/>
      <c r="H7668" s="401"/>
      <c r="I7668" s="401"/>
      <c r="J7668" s="194"/>
      <c r="K7668" s="194"/>
      <c r="L7668" s="195"/>
      <c r="M7668" s="196"/>
      <c r="N7668" s="197"/>
      <c r="O7668" s="197"/>
      <c r="P7668" s="231"/>
    </row>
    <row r="7669" spans="2:16">
      <c r="B7669" s="351"/>
      <c r="C7669" s="435"/>
      <c r="D7669" s="399"/>
      <c r="E7669" s="400"/>
      <c r="G7669" s="401"/>
      <c r="H7669" s="401"/>
      <c r="I7669" s="401"/>
      <c r="J7669" s="194"/>
      <c r="K7669" s="194"/>
      <c r="L7669" s="195"/>
      <c r="M7669" s="196"/>
      <c r="N7669" s="197"/>
      <c r="O7669" s="197"/>
      <c r="P7669" s="231"/>
    </row>
    <row r="7670" spans="2:16">
      <c r="B7670" s="351"/>
      <c r="C7670" s="435"/>
      <c r="D7670" s="399"/>
      <c r="E7670" s="400"/>
      <c r="G7670" s="401"/>
      <c r="H7670" s="401"/>
      <c r="I7670" s="401"/>
      <c r="J7670" s="194"/>
      <c r="K7670" s="194"/>
      <c r="L7670" s="195"/>
      <c r="M7670" s="196"/>
      <c r="N7670" s="197"/>
      <c r="O7670" s="197"/>
      <c r="P7670" s="231"/>
    </row>
    <row r="7671" spans="2:16">
      <c r="B7671" s="351"/>
      <c r="C7671" s="435"/>
      <c r="D7671" s="399"/>
      <c r="E7671" s="400"/>
      <c r="G7671" s="401"/>
      <c r="H7671" s="401"/>
      <c r="I7671" s="401"/>
      <c r="J7671" s="194"/>
      <c r="K7671" s="194"/>
      <c r="L7671" s="195"/>
      <c r="M7671" s="196"/>
      <c r="N7671" s="197"/>
      <c r="O7671" s="197"/>
      <c r="P7671" s="231"/>
    </row>
    <row r="7672" spans="2:16">
      <c r="B7672" s="351"/>
      <c r="C7672" s="435"/>
      <c r="D7672" s="399"/>
      <c r="E7672" s="400"/>
      <c r="G7672" s="401"/>
      <c r="H7672" s="401"/>
      <c r="I7672" s="401"/>
      <c r="J7672" s="194"/>
      <c r="K7672" s="194"/>
      <c r="L7672" s="195"/>
      <c r="M7672" s="196"/>
      <c r="N7672" s="197"/>
      <c r="O7672" s="197"/>
      <c r="P7672" s="231"/>
    </row>
    <row r="7673" spans="2:16">
      <c r="B7673" s="351"/>
      <c r="C7673" s="435"/>
      <c r="D7673" s="399"/>
      <c r="E7673" s="400"/>
      <c r="G7673" s="401"/>
      <c r="H7673" s="401"/>
      <c r="I7673" s="401"/>
      <c r="J7673" s="194"/>
      <c r="K7673" s="194"/>
      <c r="L7673" s="195"/>
      <c r="M7673" s="196"/>
      <c r="N7673" s="197"/>
      <c r="O7673" s="197"/>
      <c r="P7673" s="231"/>
    </row>
    <row r="7674" spans="2:16">
      <c r="B7674" s="351"/>
      <c r="C7674" s="435"/>
      <c r="D7674" s="399"/>
      <c r="E7674" s="400"/>
      <c r="G7674" s="401"/>
      <c r="H7674" s="401"/>
      <c r="I7674" s="401"/>
      <c r="J7674" s="194"/>
      <c r="K7674" s="194"/>
      <c r="L7674" s="195"/>
      <c r="M7674" s="196"/>
      <c r="N7674" s="197"/>
      <c r="O7674" s="197"/>
      <c r="P7674" s="231"/>
    </row>
    <row r="7675" spans="2:16">
      <c r="B7675" s="351"/>
      <c r="C7675" s="435"/>
      <c r="D7675" s="399"/>
      <c r="E7675" s="400"/>
      <c r="G7675" s="401"/>
      <c r="H7675" s="401"/>
      <c r="I7675" s="401"/>
      <c r="J7675" s="194"/>
      <c r="K7675" s="194"/>
      <c r="L7675" s="195"/>
      <c r="M7675" s="196"/>
      <c r="N7675" s="197"/>
      <c r="O7675" s="197"/>
      <c r="P7675" s="231"/>
    </row>
    <row r="7676" spans="2:16">
      <c r="B7676" s="351"/>
      <c r="C7676" s="435"/>
      <c r="D7676" s="399"/>
      <c r="E7676" s="400"/>
      <c r="G7676" s="401"/>
      <c r="H7676" s="401"/>
      <c r="I7676" s="401"/>
      <c r="J7676" s="194"/>
      <c r="K7676" s="194"/>
      <c r="L7676" s="195"/>
      <c r="M7676" s="196"/>
      <c r="N7676" s="197"/>
      <c r="O7676" s="197"/>
      <c r="P7676" s="231"/>
    </row>
    <row r="7677" spans="2:16">
      <c r="B7677" s="351"/>
      <c r="C7677" s="435"/>
      <c r="D7677" s="399"/>
      <c r="E7677" s="400"/>
      <c r="G7677" s="401"/>
      <c r="H7677" s="401"/>
      <c r="I7677" s="401"/>
      <c r="J7677" s="194"/>
      <c r="K7677" s="194"/>
      <c r="L7677" s="195"/>
      <c r="M7677" s="196"/>
      <c r="N7677" s="197"/>
      <c r="O7677" s="197"/>
      <c r="P7677" s="231"/>
    </row>
    <row r="7678" spans="2:16">
      <c r="B7678" s="351"/>
      <c r="C7678" s="435"/>
      <c r="D7678" s="399"/>
      <c r="E7678" s="400"/>
      <c r="G7678" s="401"/>
      <c r="H7678" s="401"/>
      <c r="I7678" s="401"/>
      <c r="J7678" s="194"/>
      <c r="K7678" s="194"/>
      <c r="L7678" s="195"/>
      <c r="M7678" s="196"/>
      <c r="N7678" s="197"/>
      <c r="O7678" s="197"/>
      <c r="P7678" s="231"/>
    </row>
    <row r="7679" spans="2:16">
      <c r="B7679" s="351"/>
      <c r="C7679" s="435"/>
      <c r="D7679" s="399"/>
      <c r="E7679" s="400"/>
      <c r="G7679" s="401"/>
      <c r="H7679" s="401"/>
      <c r="I7679" s="401"/>
      <c r="J7679" s="194"/>
      <c r="K7679" s="194"/>
      <c r="L7679" s="195"/>
      <c r="M7679" s="196"/>
      <c r="N7679" s="197"/>
      <c r="O7679" s="197"/>
      <c r="P7679" s="231"/>
    </row>
    <row r="7680" spans="2:16">
      <c r="B7680" s="351"/>
      <c r="C7680" s="435"/>
      <c r="D7680" s="399"/>
      <c r="E7680" s="400"/>
      <c r="G7680" s="401"/>
      <c r="H7680" s="401"/>
      <c r="I7680" s="401"/>
      <c r="J7680" s="194"/>
      <c r="K7680" s="194"/>
      <c r="L7680" s="195"/>
      <c r="M7680" s="196"/>
      <c r="N7680" s="197"/>
      <c r="O7680" s="197"/>
      <c r="P7680" s="231"/>
    </row>
    <row r="7681" spans="2:16">
      <c r="B7681" s="351"/>
      <c r="C7681" s="435"/>
      <c r="D7681" s="399"/>
      <c r="E7681" s="400"/>
      <c r="G7681" s="401"/>
      <c r="H7681" s="401"/>
      <c r="I7681" s="401"/>
      <c r="J7681" s="194"/>
      <c r="K7681" s="194"/>
      <c r="L7681" s="195"/>
      <c r="M7681" s="196"/>
      <c r="N7681" s="197"/>
      <c r="O7681" s="197"/>
      <c r="P7681" s="231"/>
    </row>
    <row r="7682" spans="2:16">
      <c r="B7682" s="351"/>
      <c r="C7682" s="435"/>
      <c r="D7682" s="399"/>
      <c r="E7682" s="400"/>
      <c r="G7682" s="401"/>
      <c r="H7682" s="401"/>
      <c r="I7682" s="401"/>
      <c r="J7682" s="194"/>
      <c r="K7682" s="194"/>
      <c r="L7682" s="195"/>
      <c r="M7682" s="196"/>
      <c r="N7682" s="197"/>
      <c r="O7682" s="197"/>
      <c r="P7682" s="231"/>
    </row>
    <row r="7683" spans="2:16">
      <c r="B7683" s="351"/>
      <c r="C7683" s="435"/>
      <c r="D7683" s="399"/>
      <c r="E7683" s="400"/>
      <c r="G7683" s="401"/>
      <c r="H7683" s="401"/>
      <c r="I7683" s="401"/>
      <c r="J7683" s="194"/>
      <c r="K7683" s="194"/>
      <c r="L7683" s="195"/>
      <c r="M7683" s="196"/>
      <c r="N7683" s="197"/>
      <c r="O7683" s="197"/>
      <c r="P7683" s="231"/>
    </row>
    <row r="7684" spans="2:16">
      <c r="B7684" s="351"/>
      <c r="C7684" s="435"/>
      <c r="D7684" s="399"/>
      <c r="E7684" s="400"/>
      <c r="G7684" s="401"/>
      <c r="H7684" s="401"/>
      <c r="I7684" s="401"/>
      <c r="J7684" s="194"/>
      <c r="K7684" s="194"/>
      <c r="L7684" s="195"/>
      <c r="M7684" s="196"/>
      <c r="N7684" s="197"/>
      <c r="O7684" s="197"/>
      <c r="P7684" s="231"/>
    </row>
    <row r="7685" spans="2:16">
      <c r="B7685" s="351"/>
      <c r="C7685" s="435"/>
      <c r="D7685" s="399"/>
      <c r="E7685" s="400"/>
      <c r="G7685" s="401"/>
      <c r="H7685" s="401"/>
      <c r="I7685" s="401"/>
      <c r="J7685" s="194"/>
      <c r="K7685" s="194"/>
      <c r="L7685" s="195"/>
      <c r="M7685" s="196"/>
      <c r="N7685" s="197"/>
      <c r="O7685" s="197"/>
      <c r="P7685" s="231"/>
    </row>
    <row r="7686" spans="2:16">
      <c r="B7686" s="351"/>
      <c r="C7686" s="435"/>
      <c r="D7686" s="399"/>
      <c r="E7686" s="400"/>
      <c r="G7686" s="401"/>
      <c r="H7686" s="401"/>
      <c r="I7686" s="401"/>
      <c r="J7686" s="194"/>
      <c r="K7686" s="194"/>
      <c r="L7686" s="195"/>
      <c r="M7686" s="196"/>
      <c r="N7686" s="197"/>
      <c r="O7686" s="197"/>
      <c r="P7686" s="231"/>
    </row>
    <row r="7687" spans="2:16">
      <c r="B7687" s="351"/>
      <c r="C7687" s="435"/>
      <c r="D7687" s="399"/>
      <c r="E7687" s="400"/>
      <c r="G7687" s="401"/>
      <c r="H7687" s="401"/>
      <c r="I7687" s="401"/>
      <c r="J7687" s="194"/>
      <c r="K7687" s="194"/>
      <c r="L7687" s="195"/>
      <c r="M7687" s="196"/>
      <c r="N7687" s="197"/>
      <c r="O7687" s="197"/>
      <c r="P7687" s="231"/>
    </row>
    <row r="7688" spans="2:16">
      <c r="B7688" s="351"/>
      <c r="C7688" s="435"/>
      <c r="D7688" s="399"/>
      <c r="E7688" s="400"/>
      <c r="G7688" s="401"/>
      <c r="H7688" s="401"/>
      <c r="I7688" s="401"/>
      <c r="J7688" s="194"/>
      <c r="K7688" s="194"/>
      <c r="L7688" s="195"/>
      <c r="M7688" s="196"/>
      <c r="N7688" s="197"/>
      <c r="O7688" s="197"/>
      <c r="P7688" s="231"/>
    </row>
    <row r="7689" spans="2:16">
      <c r="B7689" s="351"/>
      <c r="C7689" s="435"/>
      <c r="D7689" s="399"/>
      <c r="E7689" s="400"/>
      <c r="G7689" s="401"/>
      <c r="H7689" s="401"/>
      <c r="I7689" s="401"/>
      <c r="J7689" s="194"/>
      <c r="K7689" s="194"/>
      <c r="L7689" s="195"/>
      <c r="M7689" s="196"/>
      <c r="N7689" s="197"/>
      <c r="O7689" s="197"/>
      <c r="P7689" s="231"/>
    </row>
    <row r="7690" spans="2:16">
      <c r="B7690" s="351"/>
      <c r="C7690" s="435"/>
      <c r="D7690" s="399"/>
      <c r="E7690" s="400"/>
      <c r="G7690" s="401"/>
      <c r="H7690" s="401"/>
      <c r="I7690" s="401"/>
      <c r="J7690" s="194"/>
      <c r="K7690" s="194"/>
      <c r="L7690" s="195"/>
      <c r="M7690" s="196"/>
      <c r="N7690" s="197"/>
      <c r="O7690" s="197"/>
      <c r="P7690" s="231"/>
    </row>
    <row r="7691" spans="2:16">
      <c r="B7691" s="351"/>
      <c r="C7691" s="435"/>
      <c r="D7691" s="399"/>
      <c r="E7691" s="400"/>
      <c r="G7691" s="401"/>
      <c r="H7691" s="401"/>
      <c r="I7691" s="401"/>
      <c r="J7691" s="194"/>
      <c r="K7691" s="194"/>
      <c r="L7691" s="195"/>
      <c r="M7691" s="196"/>
      <c r="N7691" s="197"/>
      <c r="O7691" s="197"/>
      <c r="P7691" s="231"/>
    </row>
    <row r="7692" spans="2:16">
      <c r="B7692" s="351"/>
      <c r="C7692" s="435"/>
      <c r="D7692" s="399"/>
      <c r="E7692" s="400"/>
      <c r="G7692" s="401"/>
      <c r="H7692" s="401"/>
      <c r="I7692" s="401"/>
      <c r="J7692" s="194"/>
      <c r="K7692" s="194"/>
      <c r="L7692" s="195"/>
      <c r="M7692" s="196"/>
      <c r="N7692" s="197"/>
      <c r="O7692" s="197"/>
      <c r="P7692" s="231"/>
    </row>
    <row r="7693" spans="2:16">
      <c r="B7693" s="351"/>
      <c r="C7693" s="435"/>
      <c r="D7693" s="399"/>
      <c r="E7693" s="400"/>
      <c r="G7693" s="401"/>
      <c r="H7693" s="401"/>
      <c r="I7693" s="401"/>
      <c r="J7693" s="194"/>
      <c r="K7693" s="194"/>
      <c r="L7693" s="195"/>
      <c r="M7693" s="196"/>
      <c r="N7693" s="197"/>
      <c r="O7693" s="197"/>
      <c r="P7693" s="231"/>
    </row>
    <row r="7694" spans="2:16">
      <c r="B7694" s="351"/>
      <c r="C7694" s="435"/>
      <c r="D7694" s="399"/>
      <c r="E7694" s="400"/>
      <c r="G7694" s="401"/>
      <c r="H7694" s="401"/>
      <c r="I7694" s="401"/>
      <c r="J7694" s="194"/>
      <c r="K7694" s="194"/>
      <c r="L7694" s="195"/>
      <c r="M7694" s="196"/>
      <c r="N7694" s="197"/>
      <c r="O7694" s="197"/>
      <c r="P7694" s="231"/>
    </row>
    <row r="7695" spans="2:16">
      <c r="B7695" s="351"/>
      <c r="C7695" s="435"/>
      <c r="D7695" s="399"/>
      <c r="E7695" s="400"/>
      <c r="G7695" s="401"/>
      <c r="H7695" s="401"/>
      <c r="I7695" s="401"/>
      <c r="J7695" s="194"/>
      <c r="K7695" s="194"/>
      <c r="L7695" s="195"/>
      <c r="M7695" s="196"/>
      <c r="N7695" s="197"/>
      <c r="O7695" s="197"/>
      <c r="P7695" s="231"/>
    </row>
    <row r="7696" spans="2:16">
      <c r="B7696" s="351"/>
      <c r="C7696" s="435"/>
      <c r="D7696" s="399"/>
      <c r="E7696" s="400"/>
      <c r="G7696" s="401"/>
      <c r="H7696" s="401"/>
      <c r="I7696" s="401"/>
      <c r="J7696" s="194"/>
      <c r="K7696" s="194"/>
      <c r="L7696" s="195"/>
      <c r="M7696" s="196"/>
      <c r="N7696" s="197"/>
      <c r="O7696" s="197"/>
      <c r="P7696" s="231"/>
    </row>
    <row r="7697" spans="2:16">
      <c r="B7697" s="351"/>
      <c r="C7697" s="435"/>
      <c r="D7697" s="399"/>
      <c r="E7697" s="400"/>
      <c r="G7697" s="401"/>
      <c r="H7697" s="401"/>
      <c r="I7697" s="401"/>
      <c r="J7697" s="194"/>
      <c r="K7697" s="194"/>
      <c r="L7697" s="195"/>
      <c r="M7697" s="196"/>
      <c r="N7697" s="197"/>
      <c r="O7697" s="197"/>
      <c r="P7697" s="231"/>
    </row>
    <row r="7698" spans="2:16">
      <c r="B7698" s="351"/>
      <c r="C7698" s="435"/>
      <c r="D7698" s="399"/>
      <c r="E7698" s="400"/>
      <c r="G7698" s="401"/>
      <c r="H7698" s="401"/>
      <c r="I7698" s="401"/>
      <c r="J7698" s="194"/>
      <c r="K7698" s="194"/>
      <c r="L7698" s="195"/>
      <c r="M7698" s="196"/>
      <c r="N7698" s="197"/>
      <c r="O7698" s="197"/>
      <c r="P7698" s="231"/>
    </row>
    <row r="7699" spans="2:16">
      <c r="B7699" s="351"/>
      <c r="C7699" s="435"/>
      <c r="D7699" s="399"/>
      <c r="E7699" s="400"/>
      <c r="G7699" s="401"/>
      <c r="H7699" s="401"/>
      <c r="I7699" s="401"/>
      <c r="J7699" s="194"/>
      <c r="K7699" s="194"/>
      <c r="L7699" s="195"/>
      <c r="M7699" s="196"/>
      <c r="N7699" s="197"/>
      <c r="O7699" s="197"/>
      <c r="P7699" s="231"/>
    </row>
    <row r="7700" spans="2:16">
      <c r="B7700" s="351"/>
      <c r="C7700" s="435"/>
      <c r="D7700" s="399"/>
      <c r="E7700" s="400"/>
      <c r="G7700" s="401"/>
      <c r="H7700" s="401"/>
      <c r="I7700" s="401"/>
      <c r="J7700" s="194"/>
      <c r="K7700" s="194"/>
      <c r="L7700" s="195"/>
      <c r="M7700" s="196"/>
      <c r="N7700" s="197"/>
      <c r="O7700" s="197"/>
      <c r="P7700" s="231"/>
    </row>
    <row r="7701" spans="2:16">
      <c r="B7701" s="351"/>
      <c r="C7701" s="435"/>
      <c r="D7701" s="399"/>
      <c r="E7701" s="400"/>
      <c r="G7701" s="401"/>
      <c r="H7701" s="401"/>
      <c r="I7701" s="401"/>
      <c r="J7701" s="194"/>
      <c r="K7701" s="194"/>
      <c r="L7701" s="195"/>
      <c r="M7701" s="196"/>
      <c r="N7701" s="197"/>
      <c r="O7701" s="197"/>
      <c r="P7701" s="231"/>
    </row>
    <row r="7702" spans="2:16">
      <c r="B7702" s="351"/>
      <c r="C7702" s="435"/>
      <c r="D7702" s="399"/>
      <c r="E7702" s="400"/>
      <c r="G7702" s="401"/>
      <c r="H7702" s="401"/>
      <c r="I7702" s="401"/>
      <c r="J7702" s="194"/>
      <c r="K7702" s="194"/>
      <c r="L7702" s="195"/>
      <c r="M7702" s="196"/>
      <c r="N7702" s="197"/>
      <c r="O7702" s="197"/>
      <c r="P7702" s="231"/>
    </row>
    <row r="7703" spans="2:16">
      <c r="B7703" s="351"/>
      <c r="C7703" s="435"/>
      <c r="D7703" s="399"/>
      <c r="E7703" s="400"/>
      <c r="G7703" s="401"/>
      <c r="H7703" s="401"/>
      <c r="I7703" s="401"/>
      <c r="J7703" s="194"/>
      <c r="K7703" s="194"/>
      <c r="L7703" s="195"/>
      <c r="M7703" s="196"/>
      <c r="N7703" s="197"/>
      <c r="O7703" s="197"/>
      <c r="P7703" s="231"/>
    </row>
    <row r="7704" spans="2:16">
      <c r="B7704" s="351"/>
      <c r="C7704" s="435"/>
      <c r="D7704" s="399"/>
      <c r="E7704" s="400"/>
      <c r="G7704" s="401"/>
      <c r="H7704" s="401"/>
      <c r="I7704" s="401"/>
      <c r="J7704" s="194"/>
      <c r="K7704" s="194"/>
      <c r="L7704" s="195"/>
      <c r="M7704" s="196"/>
      <c r="N7704" s="197"/>
      <c r="O7704" s="197"/>
      <c r="P7704" s="231"/>
    </row>
    <row r="7705" spans="2:16">
      <c r="B7705" s="351"/>
      <c r="C7705" s="435"/>
      <c r="D7705" s="399"/>
      <c r="E7705" s="400"/>
      <c r="G7705" s="401"/>
      <c r="H7705" s="401"/>
      <c r="I7705" s="401"/>
      <c r="J7705" s="194"/>
      <c r="K7705" s="194"/>
      <c r="L7705" s="195"/>
      <c r="M7705" s="196"/>
      <c r="N7705" s="197"/>
      <c r="O7705" s="197"/>
      <c r="P7705" s="231"/>
    </row>
    <row r="7706" spans="2:16">
      <c r="B7706" s="351"/>
      <c r="C7706" s="435"/>
      <c r="D7706" s="399"/>
      <c r="E7706" s="400"/>
      <c r="G7706" s="401"/>
      <c r="H7706" s="401"/>
      <c r="I7706" s="401"/>
      <c r="J7706" s="194"/>
      <c r="K7706" s="194"/>
      <c r="L7706" s="195"/>
      <c r="M7706" s="196"/>
      <c r="N7706" s="197"/>
      <c r="O7706" s="197"/>
      <c r="P7706" s="231"/>
    </row>
    <row r="7707" spans="2:16">
      <c r="B7707" s="351"/>
      <c r="C7707" s="435"/>
      <c r="D7707" s="399"/>
      <c r="E7707" s="400"/>
      <c r="G7707" s="401"/>
      <c r="H7707" s="401"/>
      <c r="I7707" s="401"/>
      <c r="J7707" s="194"/>
      <c r="K7707" s="194"/>
      <c r="L7707" s="195"/>
      <c r="M7707" s="196"/>
      <c r="N7707" s="197"/>
      <c r="O7707" s="197"/>
      <c r="P7707" s="231"/>
    </row>
    <row r="7708" spans="2:16">
      <c r="B7708" s="351"/>
      <c r="C7708" s="435"/>
      <c r="D7708" s="399"/>
      <c r="E7708" s="400"/>
      <c r="G7708" s="401"/>
      <c r="H7708" s="401"/>
      <c r="I7708" s="401"/>
      <c r="J7708" s="194"/>
      <c r="K7708" s="194"/>
      <c r="L7708" s="195"/>
      <c r="M7708" s="196"/>
      <c r="N7708" s="197"/>
      <c r="O7708" s="197"/>
      <c r="P7708" s="231"/>
    </row>
    <row r="7709" spans="2:16">
      <c r="B7709" s="351"/>
      <c r="C7709" s="435"/>
      <c r="D7709" s="399"/>
      <c r="E7709" s="400"/>
      <c r="G7709" s="401"/>
      <c r="H7709" s="401"/>
      <c r="I7709" s="401"/>
      <c r="J7709" s="194"/>
      <c r="K7709" s="194"/>
      <c r="L7709" s="195"/>
      <c r="M7709" s="196"/>
      <c r="N7709" s="197"/>
      <c r="O7709" s="197"/>
      <c r="P7709" s="231"/>
    </row>
    <row r="7710" spans="2:16">
      <c r="B7710" s="351"/>
      <c r="C7710" s="435"/>
      <c r="D7710" s="399"/>
      <c r="E7710" s="400"/>
      <c r="G7710" s="401"/>
      <c r="H7710" s="401"/>
      <c r="I7710" s="401"/>
      <c r="J7710" s="194"/>
      <c r="K7710" s="194"/>
      <c r="L7710" s="195"/>
      <c r="M7710" s="196"/>
      <c r="N7710" s="197"/>
      <c r="O7710" s="197"/>
      <c r="P7710" s="231"/>
    </row>
    <row r="7711" spans="2:16">
      <c r="B7711" s="351"/>
      <c r="C7711" s="435"/>
      <c r="D7711" s="399"/>
      <c r="E7711" s="400"/>
      <c r="G7711" s="401"/>
      <c r="H7711" s="401"/>
      <c r="I7711" s="401"/>
      <c r="J7711" s="194"/>
      <c r="K7711" s="194"/>
      <c r="L7711" s="195"/>
      <c r="M7711" s="196"/>
      <c r="N7711" s="197"/>
      <c r="O7711" s="197"/>
      <c r="P7711" s="231"/>
    </row>
    <row r="7712" spans="2:16">
      <c r="B7712" s="351"/>
      <c r="C7712" s="435"/>
      <c r="D7712" s="399"/>
      <c r="E7712" s="400"/>
      <c r="G7712" s="401"/>
      <c r="H7712" s="401"/>
      <c r="I7712" s="401"/>
      <c r="J7712" s="194"/>
      <c r="K7712" s="194"/>
      <c r="L7712" s="195"/>
      <c r="M7712" s="196"/>
      <c r="N7712" s="197"/>
      <c r="O7712" s="197"/>
      <c r="P7712" s="231"/>
    </row>
    <row r="7713" spans="2:16">
      <c r="B7713" s="351"/>
      <c r="C7713" s="435"/>
      <c r="D7713" s="399"/>
      <c r="E7713" s="400"/>
      <c r="G7713" s="401"/>
      <c r="H7713" s="401"/>
      <c r="I7713" s="401"/>
      <c r="J7713" s="194"/>
      <c r="K7713" s="194"/>
      <c r="L7713" s="195"/>
      <c r="M7713" s="196"/>
      <c r="N7713" s="197"/>
      <c r="O7713" s="197"/>
      <c r="P7713" s="231"/>
    </row>
    <row r="7714" spans="2:16">
      <c r="B7714" s="351"/>
      <c r="C7714" s="435"/>
      <c r="D7714" s="399"/>
      <c r="E7714" s="400"/>
      <c r="G7714" s="401"/>
      <c r="H7714" s="401"/>
      <c r="I7714" s="401"/>
      <c r="J7714" s="194"/>
      <c r="K7714" s="194"/>
      <c r="L7714" s="195"/>
      <c r="M7714" s="196"/>
      <c r="N7714" s="197"/>
      <c r="O7714" s="197"/>
      <c r="P7714" s="231"/>
    </row>
    <row r="7715" spans="2:16">
      <c r="B7715" s="351"/>
      <c r="C7715" s="435"/>
      <c r="D7715" s="399"/>
      <c r="E7715" s="400"/>
      <c r="G7715" s="401"/>
      <c r="H7715" s="401"/>
      <c r="I7715" s="401"/>
      <c r="J7715" s="194"/>
      <c r="K7715" s="194"/>
      <c r="L7715" s="195"/>
      <c r="M7715" s="196"/>
      <c r="N7715" s="197"/>
      <c r="O7715" s="197"/>
      <c r="P7715" s="231"/>
    </row>
    <row r="7716" spans="2:16">
      <c r="B7716" s="351"/>
      <c r="C7716" s="435"/>
      <c r="D7716" s="399"/>
      <c r="E7716" s="400"/>
      <c r="G7716" s="401"/>
      <c r="H7716" s="401"/>
      <c r="I7716" s="401"/>
      <c r="J7716" s="194"/>
      <c r="K7716" s="194"/>
      <c r="L7716" s="195"/>
      <c r="M7716" s="196"/>
      <c r="N7716" s="197"/>
      <c r="O7716" s="197"/>
      <c r="P7716" s="231"/>
    </row>
    <row r="7717" spans="2:16">
      <c r="B7717" s="351"/>
      <c r="C7717" s="435"/>
      <c r="D7717" s="399"/>
      <c r="E7717" s="400"/>
      <c r="G7717" s="401"/>
      <c r="H7717" s="401"/>
      <c r="I7717" s="401"/>
      <c r="J7717" s="194"/>
      <c r="K7717" s="194"/>
      <c r="L7717" s="195"/>
      <c r="M7717" s="196"/>
      <c r="N7717" s="197"/>
      <c r="O7717" s="197"/>
      <c r="P7717" s="231"/>
    </row>
    <row r="7718" spans="2:16">
      <c r="B7718" s="351"/>
      <c r="C7718" s="435"/>
      <c r="D7718" s="399"/>
      <c r="E7718" s="400"/>
      <c r="G7718" s="401"/>
      <c r="H7718" s="401"/>
      <c r="I7718" s="401"/>
      <c r="J7718" s="194"/>
      <c r="K7718" s="194"/>
      <c r="L7718" s="195"/>
      <c r="M7718" s="196"/>
      <c r="N7718" s="197"/>
      <c r="O7718" s="197"/>
      <c r="P7718" s="231"/>
    </row>
    <row r="7719" spans="2:16">
      <c r="B7719" s="351"/>
      <c r="C7719" s="435"/>
      <c r="D7719" s="399"/>
      <c r="E7719" s="400"/>
      <c r="G7719" s="401"/>
      <c r="H7719" s="401"/>
      <c r="I7719" s="401"/>
      <c r="J7719" s="194"/>
      <c r="K7719" s="194"/>
      <c r="L7719" s="195"/>
      <c r="M7719" s="196"/>
      <c r="N7719" s="197"/>
      <c r="O7719" s="197"/>
      <c r="P7719" s="231"/>
    </row>
    <row r="7720" spans="2:16">
      <c r="B7720" s="351"/>
      <c r="C7720" s="435"/>
      <c r="D7720" s="399"/>
      <c r="E7720" s="400"/>
      <c r="G7720" s="401"/>
      <c r="H7720" s="401"/>
      <c r="I7720" s="401"/>
      <c r="J7720" s="194"/>
      <c r="K7720" s="194"/>
      <c r="L7720" s="195"/>
      <c r="M7720" s="196"/>
      <c r="N7720" s="197"/>
      <c r="O7720" s="197"/>
      <c r="P7720" s="231"/>
    </row>
    <row r="7721" spans="2:16">
      <c r="B7721" s="351"/>
      <c r="C7721" s="435"/>
      <c r="D7721" s="399"/>
      <c r="E7721" s="400"/>
      <c r="G7721" s="401"/>
      <c r="H7721" s="401"/>
      <c r="I7721" s="401"/>
      <c r="J7721" s="194"/>
      <c r="K7721" s="194"/>
      <c r="L7721" s="195"/>
      <c r="M7721" s="196"/>
      <c r="N7721" s="197"/>
      <c r="O7721" s="197"/>
      <c r="P7721" s="231"/>
    </row>
    <row r="7722" spans="2:16">
      <c r="B7722" s="351"/>
      <c r="C7722" s="435"/>
      <c r="D7722" s="399"/>
      <c r="E7722" s="400"/>
      <c r="G7722" s="401"/>
      <c r="H7722" s="401"/>
      <c r="I7722" s="401"/>
      <c r="J7722" s="194"/>
      <c r="K7722" s="194"/>
      <c r="L7722" s="195"/>
      <c r="M7722" s="196"/>
      <c r="N7722" s="197"/>
      <c r="O7722" s="197"/>
      <c r="P7722" s="231"/>
    </row>
    <row r="7723" spans="2:16">
      <c r="B7723" s="351"/>
      <c r="C7723" s="435"/>
      <c r="D7723" s="399"/>
      <c r="E7723" s="400"/>
      <c r="G7723" s="401"/>
      <c r="H7723" s="401"/>
      <c r="I7723" s="401"/>
      <c r="J7723" s="194"/>
      <c r="K7723" s="194"/>
      <c r="L7723" s="195"/>
      <c r="M7723" s="196"/>
      <c r="N7723" s="197"/>
      <c r="O7723" s="197"/>
      <c r="P7723" s="231"/>
    </row>
    <row r="7724" spans="2:16">
      <c r="B7724" s="351"/>
      <c r="C7724" s="435"/>
      <c r="D7724" s="399"/>
      <c r="E7724" s="400"/>
      <c r="G7724" s="401"/>
      <c r="H7724" s="401"/>
      <c r="I7724" s="401"/>
      <c r="J7724" s="194"/>
      <c r="K7724" s="194"/>
      <c r="L7724" s="195"/>
      <c r="M7724" s="196"/>
      <c r="N7724" s="197"/>
      <c r="O7724" s="197"/>
      <c r="P7724" s="231"/>
    </row>
    <row r="7725" spans="2:16">
      <c r="B7725" s="351"/>
      <c r="C7725" s="435"/>
      <c r="D7725" s="399"/>
      <c r="E7725" s="400"/>
      <c r="G7725" s="401"/>
      <c r="H7725" s="401"/>
      <c r="I7725" s="401"/>
      <c r="J7725" s="194"/>
      <c r="K7725" s="194"/>
      <c r="L7725" s="195"/>
      <c r="M7725" s="196"/>
      <c r="N7725" s="197"/>
      <c r="O7725" s="197"/>
      <c r="P7725" s="231"/>
    </row>
    <row r="7726" spans="2:16">
      <c r="B7726" s="351"/>
      <c r="C7726" s="435"/>
      <c r="D7726" s="399"/>
      <c r="E7726" s="400"/>
      <c r="G7726" s="401"/>
      <c r="H7726" s="401"/>
      <c r="I7726" s="401"/>
      <c r="J7726" s="194"/>
      <c r="K7726" s="194"/>
      <c r="L7726" s="195"/>
      <c r="M7726" s="196"/>
      <c r="N7726" s="197"/>
      <c r="O7726" s="197"/>
      <c r="P7726" s="231"/>
    </row>
    <row r="7727" spans="2:16">
      <c r="B7727" s="351"/>
      <c r="C7727" s="435"/>
      <c r="D7727" s="399"/>
      <c r="E7727" s="400"/>
      <c r="G7727" s="401"/>
      <c r="H7727" s="401"/>
      <c r="I7727" s="401"/>
      <c r="J7727" s="194"/>
      <c r="K7727" s="194"/>
      <c r="L7727" s="195"/>
      <c r="M7727" s="196"/>
      <c r="N7727" s="197"/>
      <c r="O7727" s="197"/>
      <c r="P7727" s="231"/>
    </row>
    <row r="7728" spans="2:16">
      <c r="B7728" s="351"/>
      <c r="C7728" s="435"/>
      <c r="D7728" s="399"/>
      <c r="E7728" s="400"/>
      <c r="G7728" s="401"/>
      <c r="H7728" s="401"/>
      <c r="I7728" s="401"/>
      <c r="J7728" s="194"/>
      <c r="K7728" s="194"/>
      <c r="L7728" s="195"/>
      <c r="M7728" s="196"/>
      <c r="N7728" s="197"/>
      <c r="O7728" s="197"/>
      <c r="P7728" s="231"/>
    </row>
    <row r="7729" spans="2:16">
      <c r="B7729" s="351"/>
      <c r="C7729" s="435"/>
      <c r="D7729" s="399"/>
      <c r="E7729" s="400"/>
      <c r="G7729" s="401"/>
      <c r="H7729" s="401"/>
      <c r="I7729" s="401"/>
      <c r="J7729" s="194"/>
      <c r="K7729" s="194"/>
      <c r="L7729" s="195"/>
      <c r="M7729" s="196"/>
      <c r="N7729" s="197"/>
      <c r="O7729" s="197"/>
      <c r="P7729" s="231"/>
    </row>
    <row r="7730" spans="2:16">
      <c r="B7730" s="351"/>
      <c r="C7730" s="435"/>
      <c r="D7730" s="399"/>
      <c r="E7730" s="400"/>
      <c r="G7730" s="401"/>
      <c r="H7730" s="401"/>
      <c r="I7730" s="401"/>
      <c r="J7730" s="194"/>
      <c r="K7730" s="194"/>
      <c r="L7730" s="195"/>
      <c r="M7730" s="196"/>
      <c r="N7730" s="197"/>
      <c r="O7730" s="197"/>
      <c r="P7730" s="231"/>
    </row>
    <row r="7731" spans="2:16">
      <c r="B7731" s="351"/>
      <c r="C7731" s="435"/>
      <c r="D7731" s="399"/>
      <c r="E7731" s="400"/>
      <c r="G7731" s="401"/>
      <c r="H7731" s="401"/>
      <c r="I7731" s="401"/>
      <c r="J7731" s="194"/>
      <c r="K7731" s="194"/>
      <c r="L7731" s="195"/>
      <c r="M7731" s="196"/>
      <c r="N7731" s="197"/>
      <c r="O7731" s="197"/>
      <c r="P7731" s="231"/>
    </row>
    <row r="7732" spans="2:16">
      <c r="B7732" s="351"/>
      <c r="C7732" s="435"/>
      <c r="D7732" s="399"/>
      <c r="E7732" s="400"/>
      <c r="G7732" s="401"/>
      <c r="H7732" s="401"/>
      <c r="I7732" s="401"/>
      <c r="J7732" s="194"/>
      <c r="K7732" s="194"/>
      <c r="L7732" s="195"/>
      <c r="M7732" s="196"/>
      <c r="N7732" s="197"/>
      <c r="O7732" s="197"/>
      <c r="P7732" s="231"/>
    </row>
    <row r="7733" spans="2:16">
      <c r="B7733" s="351"/>
      <c r="C7733" s="435"/>
      <c r="D7733" s="399"/>
      <c r="E7733" s="400"/>
      <c r="G7733" s="401"/>
      <c r="H7733" s="401"/>
      <c r="I7733" s="401"/>
      <c r="J7733" s="194"/>
      <c r="K7733" s="194"/>
      <c r="L7733" s="195"/>
      <c r="M7733" s="196"/>
      <c r="N7733" s="197"/>
      <c r="O7733" s="197"/>
      <c r="P7733" s="231"/>
    </row>
    <row r="7734" spans="2:16">
      <c r="B7734" s="351"/>
      <c r="C7734" s="435"/>
      <c r="D7734" s="399"/>
      <c r="E7734" s="400"/>
      <c r="G7734" s="401"/>
      <c r="H7734" s="401"/>
      <c r="I7734" s="401"/>
      <c r="J7734" s="194"/>
      <c r="K7734" s="194"/>
      <c r="L7734" s="195"/>
      <c r="M7734" s="196"/>
      <c r="N7734" s="197"/>
      <c r="O7734" s="197"/>
      <c r="P7734" s="231"/>
    </row>
    <row r="7735" spans="2:16">
      <c r="B7735" s="351"/>
      <c r="C7735" s="435"/>
      <c r="D7735" s="399"/>
      <c r="E7735" s="400"/>
      <c r="G7735" s="401"/>
      <c r="H7735" s="401"/>
      <c r="I7735" s="401"/>
      <c r="J7735" s="194"/>
      <c r="K7735" s="194"/>
      <c r="L7735" s="195"/>
      <c r="M7735" s="196"/>
      <c r="N7735" s="197"/>
      <c r="O7735" s="197"/>
      <c r="P7735" s="231"/>
    </row>
    <row r="7736" spans="2:16">
      <c r="B7736" s="351"/>
      <c r="C7736" s="435"/>
      <c r="D7736" s="399"/>
      <c r="E7736" s="400"/>
      <c r="G7736" s="401"/>
      <c r="H7736" s="401"/>
      <c r="I7736" s="401"/>
      <c r="J7736" s="194"/>
      <c r="K7736" s="194"/>
      <c r="L7736" s="195"/>
      <c r="M7736" s="196"/>
      <c r="N7736" s="197"/>
      <c r="O7736" s="197"/>
      <c r="P7736" s="231"/>
    </row>
    <row r="7737" spans="2:16">
      <c r="B7737" s="351"/>
      <c r="C7737" s="435"/>
      <c r="D7737" s="399"/>
      <c r="E7737" s="400"/>
      <c r="G7737" s="401"/>
      <c r="H7737" s="401"/>
      <c r="I7737" s="401"/>
      <c r="J7737" s="194"/>
      <c r="K7737" s="194"/>
      <c r="L7737" s="195"/>
      <c r="M7737" s="196"/>
      <c r="N7737" s="197"/>
      <c r="O7737" s="197"/>
      <c r="P7737" s="231"/>
    </row>
    <row r="7738" spans="2:16">
      <c r="B7738" s="351"/>
      <c r="C7738" s="435"/>
      <c r="D7738" s="399"/>
      <c r="E7738" s="400"/>
      <c r="G7738" s="401"/>
      <c r="H7738" s="401"/>
      <c r="I7738" s="401"/>
      <c r="J7738" s="194"/>
      <c r="K7738" s="194"/>
      <c r="L7738" s="195"/>
      <c r="M7738" s="196"/>
      <c r="N7738" s="197"/>
      <c r="O7738" s="197"/>
      <c r="P7738" s="231"/>
    </row>
    <row r="7739" spans="2:16">
      <c r="B7739" s="351"/>
      <c r="C7739" s="435"/>
      <c r="D7739" s="399"/>
      <c r="E7739" s="400"/>
      <c r="G7739" s="401"/>
      <c r="H7739" s="401"/>
      <c r="I7739" s="401"/>
      <c r="J7739" s="194"/>
      <c r="K7739" s="194"/>
      <c r="L7739" s="195"/>
      <c r="M7739" s="196"/>
      <c r="N7739" s="197"/>
      <c r="O7739" s="197"/>
      <c r="P7739" s="231"/>
    </row>
    <row r="7740" spans="2:16">
      <c r="B7740" s="351"/>
      <c r="C7740" s="435"/>
      <c r="D7740" s="399"/>
      <c r="E7740" s="400"/>
      <c r="G7740" s="401"/>
      <c r="H7740" s="401"/>
      <c r="I7740" s="401"/>
      <c r="J7740" s="194"/>
      <c r="K7740" s="194"/>
      <c r="L7740" s="195"/>
      <c r="M7740" s="196"/>
      <c r="N7740" s="197"/>
      <c r="O7740" s="197"/>
      <c r="P7740" s="231"/>
    </row>
    <row r="7741" spans="2:16">
      <c r="B7741" s="351"/>
      <c r="C7741" s="435"/>
      <c r="D7741" s="399"/>
      <c r="E7741" s="400"/>
      <c r="G7741" s="401"/>
      <c r="H7741" s="401"/>
      <c r="I7741" s="401"/>
      <c r="J7741" s="194"/>
      <c r="K7741" s="194"/>
      <c r="L7741" s="195"/>
      <c r="M7741" s="196"/>
      <c r="N7741" s="197"/>
      <c r="O7741" s="197"/>
      <c r="P7741" s="231"/>
    </row>
    <row r="7742" spans="2:16">
      <c r="B7742" s="351"/>
      <c r="C7742" s="435"/>
      <c r="D7742" s="399"/>
      <c r="E7742" s="400"/>
      <c r="G7742" s="401"/>
      <c r="H7742" s="401"/>
      <c r="I7742" s="401"/>
      <c r="J7742" s="194"/>
      <c r="K7742" s="194"/>
      <c r="L7742" s="195"/>
      <c r="M7742" s="196"/>
      <c r="N7742" s="197"/>
      <c r="O7742" s="197"/>
      <c r="P7742" s="231"/>
    </row>
    <row r="7743" spans="2:16">
      <c r="B7743" s="351"/>
      <c r="C7743" s="435"/>
      <c r="D7743" s="399"/>
      <c r="E7743" s="400"/>
      <c r="G7743" s="401"/>
      <c r="H7743" s="401"/>
      <c r="I7743" s="401"/>
      <c r="J7743" s="194"/>
      <c r="K7743" s="194"/>
      <c r="L7743" s="195"/>
      <c r="M7743" s="196"/>
      <c r="N7743" s="197"/>
      <c r="O7743" s="197"/>
      <c r="P7743" s="231"/>
    </row>
    <row r="7744" spans="2:16">
      <c r="B7744" s="351"/>
      <c r="C7744" s="435"/>
      <c r="D7744" s="399"/>
      <c r="E7744" s="400"/>
      <c r="G7744" s="401"/>
      <c r="H7744" s="401"/>
      <c r="I7744" s="401"/>
      <c r="J7744" s="194"/>
      <c r="K7744" s="194"/>
      <c r="L7744" s="195"/>
      <c r="M7744" s="196"/>
      <c r="N7744" s="197"/>
      <c r="O7744" s="197"/>
      <c r="P7744" s="231"/>
    </row>
    <row r="7745" spans="2:16">
      <c r="B7745" s="351"/>
      <c r="C7745" s="435"/>
      <c r="D7745" s="399"/>
      <c r="E7745" s="400"/>
      <c r="G7745" s="401"/>
      <c r="H7745" s="401"/>
      <c r="I7745" s="401"/>
      <c r="J7745" s="194"/>
      <c r="K7745" s="194"/>
      <c r="L7745" s="195"/>
      <c r="M7745" s="196"/>
      <c r="N7745" s="197"/>
      <c r="O7745" s="197"/>
      <c r="P7745" s="231"/>
    </row>
    <row r="7746" spans="2:16">
      <c r="B7746" s="351"/>
      <c r="C7746" s="435"/>
      <c r="D7746" s="399"/>
      <c r="E7746" s="400"/>
      <c r="G7746" s="401"/>
      <c r="H7746" s="401"/>
      <c r="I7746" s="401"/>
      <c r="J7746" s="194"/>
      <c r="K7746" s="194"/>
      <c r="L7746" s="195"/>
      <c r="M7746" s="196"/>
      <c r="N7746" s="197"/>
      <c r="O7746" s="197"/>
      <c r="P7746" s="231"/>
    </row>
    <row r="7747" spans="2:16">
      <c r="B7747" s="351"/>
      <c r="C7747" s="435"/>
      <c r="D7747" s="399"/>
      <c r="E7747" s="400"/>
      <c r="G7747" s="401"/>
      <c r="H7747" s="401"/>
      <c r="I7747" s="401"/>
      <c r="J7747" s="194"/>
      <c r="K7747" s="194"/>
      <c r="L7747" s="195"/>
      <c r="M7747" s="196"/>
      <c r="N7747" s="197"/>
      <c r="O7747" s="197"/>
      <c r="P7747" s="231"/>
    </row>
    <row r="7748" spans="2:16">
      <c r="B7748" s="351"/>
      <c r="C7748" s="435"/>
      <c r="D7748" s="399"/>
      <c r="E7748" s="400"/>
      <c r="G7748" s="401"/>
      <c r="H7748" s="401"/>
      <c r="I7748" s="401"/>
      <c r="J7748" s="194"/>
      <c r="K7748" s="194"/>
      <c r="L7748" s="195"/>
      <c r="M7748" s="196"/>
      <c r="N7748" s="197"/>
      <c r="O7748" s="197"/>
      <c r="P7748" s="231"/>
    </row>
    <row r="7749" spans="2:16">
      <c r="B7749" s="351"/>
      <c r="C7749" s="435"/>
      <c r="D7749" s="399"/>
      <c r="E7749" s="400"/>
      <c r="G7749" s="401"/>
      <c r="H7749" s="401"/>
      <c r="I7749" s="401"/>
      <c r="J7749" s="194"/>
      <c r="K7749" s="194"/>
      <c r="L7749" s="195"/>
      <c r="M7749" s="196"/>
      <c r="N7749" s="197"/>
      <c r="O7749" s="197"/>
      <c r="P7749" s="231"/>
    </row>
    <row r="7750" spans="2:16">
      <c r="B7750" s="351"/>
      <c r="C7750" s="435"/>
      <c r="D7750" s="399"/>
      <c r="E7750" s="400"/>
      <c r="G7750" s="401"/>
      <c r="H7750" s="401"/>
      <c r="I7750" s="401"/>
      <c r="J7750" s="194"/>
      <c r="K7750" s="194"/>
      <c r="L7750" s="195"/>
      <c r="M7750" s="196"/>
      <c r="N7750" s="197"/>
      <c r="O7750" s="197"/>
      <c r="P7750" s="231"/>
    </row>
    <row r="7751" spans="2:16">
      <c r="B7751" s="351"/>
      <c r="C7751" s="435"/>
      <c r="D7751" s="399"/>
      <c r="E7751" s="400"/>
      <c r="G7751" s="401"/>
      <c r="H7751" s="401"/>
      <c r="I7751" s="401"/>
      <c r="J7751" s="194"/>
      <c r="K7751" s="194"/>
      <c r="L7751" s="195"/>
      <c r="M7751" s="196"/>
      <c r="N7751" s="197"/>
      <c r="O7751" s="197"/>
      <c r="P7751" s="231"/>
    </row>
    <row r="7752" spans="2:16">
      <c r="B7752" s="351"/>
      <c r="C7752" s="435"/>
      <c r="D7752" s="399"/>
      <c r="E7752" s="400"/>
      <c r="G7752" s="401"/>
      <c r="H7752" s="401"/>
      <c r="I7752" s="401"/>
      <c r="J7752" s="194"/>
      <c r="K7752" s="194"/>
      <c r="L7752" s="195"/>
      <c r="M7752" s="196"/>
      <c r="N7752" s="197"/>
      <c r="O7752" s="197"/>
      <c r="P7752" s="231"/>
    </row>
    <row r="7753" spans="2:16">
      <c r="B7753" s="351"/>
      <c r="C7753" s="435"/>
      <c r="D7753" s="399"/>
      <c r="E7753" s="400"/>
      <c r="G7753" s="401"/>
      <c r="H7753" s="401"/>
      <c r="I7753" s="401"/>
      <c r="J7753" s="194"/>
      <c r="K7753" s="194"/>
      <c r="L7753" s="195"/>
      <c r="M7753" s="196"/>
      <c r="N7753" s="197"/>
      <c r="O7753" s="197"/>
      <c r="P7753" s="231"/>
    </row>
    <row r="7754" spans="2:16">
      <c r="B7754" s="351"/>
      <c r="C7754" s="435"/>
      <c r="D7754" s="399"/>
      <c r="E7754" s="400"/>
      <c r="G7754" s="401"/>
      <c r="H7754" s="401"/>
      <c r="I7754" s="401"/>
      <c r="J7754" s="194"/>
      <c r="K7754" s="194"/>
      <c r="L7754" s="195"/>
      <c r="M7754" s="196"/>
      <c r="N7754" s="197"/>
      <c r="O7754" s="197"/>
      <c r="P7754" s="231"/>
    </row>
    <row r="7755" spans="2:16">
      <c r="B7755" s="351"/>
      <c r="C7755" s="435"/>
      <c r="D7755" s="399"/>
      <c r="E7755" s="400"/>
      <c r="G7755" s="401"/>
      <c r="H7755" s="401"/>
      <c r="I7755" s="401"/>
      <c r="J7755" s="194"/>
      <c r="K7755" s="194"/>
      <c r="L7755" s="195"/>
      <c r="M7755" s="196"/>
      <c r="N7755" s="197"/>
      <c r="O7755" s="197"/>
      <c r="P7755" s="231"/>
    </row>
    <row r="7756" spans="2:16">
      <c r="B7756" s="351"/>
      <c r="C7756" s="435"/>
      <c r="D7756" s="399"/>
      <c r="E7756" s="400"/>
      <c r="G7756" s="401"/>
      <c r="H7756" s="401"/>
      <c r="I7756" s="401"/>
      <c r="J7756" s="194"/>
      <c r="K7756" s="194"/>
      <c r="L7756" s="195"/>
      <c r="M7756" s="196"/>
      <c r="N7756" s="197"/>
      <c r="O7756" s="197"/>
      <c r="P7756" s="231"/>
    </row>
    <row r="7757" spans="2:16">
      <c r="B7757" s="351"/>
      <c r="C7757" s="435"/>
      <c r="D7757" s="399"/>
      <c r="E7757" s="400"/>
      <c r="G7757" s="401"/>
      <c r="H7757" s="401"/>
      <c r="I7757" s="401"/>
      <c r="J7757" s="194"/>
      <c r="K7757" s="194"/>
      <c r="L7757" s="195"/>
      <c r="M7757" s="196"/>
      <c r="N7757" s="197"/>
      <c r="O7757" s="197"/>
      <c r="P7757" s="231"/>
    </row>
    <row r="7758" spans="2:16">
      <c r="B7758" s="351"/>
      <c r="C7758" s="435"/>
      <c r="D7758" s="399"/>
      <c r="E7758" s="400"/>
      <c r="G7758" s="401"/>
      <c r="H7758" s="401"/>
      <c r="I7758" s="401"/>
      <c r="J7758" s="194"/>
      <c r="K7758" s="194"/>
      <c r="L7758" s="195"/>
      <c r="M7758" s="196"/>
      <c r="N7758" s="197"/>
      <c r="O7758" s="197"/>
      <c r="P7758" s="231"/>
    </row>
    <row r="7759" spans="2:16">
      <c r="B7759" s="351"/>
      <c r="C7759" s="435"/>
      <c r="D7759" s="399"/>
      <c r="E7759" s="400"/>
      <c r="G7759" s="401"/>
      <c r="H7759" s="401"/>
      <c r="I7759" s="401"/>
      <c r="J7759" s="194"/>
      <c r="K7759" s="194"/>
      <c r="L7759" s="195"/>
      <c r="M7759" s="196"/>
      <c r="N7759" s="197"/>
      <c r="O7759" s="197"/>
      <c r="P7759" s="231"/>
    </row>
    <row r="7760" spans="2:16">
      <c r="B7760" s="351"/>
      <c r="C7760" s="435"/>
      <c r="D7760" s="399"/>
      <c r="E7760" s="400"/>
      <c r="G7760" s="401"/>
      <c r="H7760" s="401"/>
      <c r="I7760" s="401"/>
      <c r="J7760" s="194"/>
      <c r="K7760" s="194"/>
      <c r="L7760" s="195"/>
      <c r="M7760" s="196"/>
      <c r="N7760" s="197"/>
      <c r="O7760" s="197"/>
      <c r="P7760" s="231"/>
    </row>
    <row r="7761" spans="2:16">
      <c r="B7761" s="351"/>
      <c r="C7761" s="435"/>
      <c r="D7761" s="399"/>
      <c r="E7761" s="400"/>
      <c r="G7761" s="401"/>
      <c r="H7761" s="401"/>
      <c r="I7761" s="401"/>
      <c r="J7761" s="194"/>
      <c r="K7761" s="194"/>
      <c r="L7761" s="195"/>
      <c r="M7761" s="196"/>
      <c r="N7761" s="197"/>
      <c r="O7761" s="197"/>
      <c r="P7761" s="231"/>
    </row>
    <row r="7762" spans="2:16">
      <c r="B7762" s="351"/>
      <c r="C7762" s="435"/>
      <c r="D7762" s="399"/>
      <c r="E7762" s="400"/>
      <c r="G7762" s="401"/>
      <c r="H7762" s="401"/>
      <c r="I7762" s="401"/>
      <c r="J7762" s="194"/>
      <c r="K7762" s="194"/>
      <c r="L7762" s="195"/>
      <c r="M7762" s="196"/>
      <c r="N7762" s="197"/>
      <c r="O7762" s="197"/>
      <c r="P7762" s="231"/>
    </row>
    <row r="7763" spans="2:16">
      <c r="B7763" s="351"/>
      <c r="C7763" s="435"/>
      <c r="D7763" s="399"/>
      <c r="E7763" s="400"/>
      <c r="G7763" s="401"/>
      <c r="H7763" s="401"/>
      <c r="I7763" s="401"/>
      <c r="J7763" s="194"/>
      <c r="K7763" s="194"/>
      <c r="L7763" s="195"/>
      <c r="M7763" s="196"/>
      <c r="N7763" s="197"/>
      <c r="O7763" s="197"/>
      <c r="P7763" s="231"/>
    </row>
    <row r="7764" spans="2:16">
      <c r="B7764" s="351"/>
      <c r="C7764" s="435"/>
      <c r="D7764" s="399"/>
      <c r="E7764" s="400"/>
      <c r="G7764" s="401"/>
      <c r="H7764" s="401"/>
      <c r="I7764" s="401"/>
      <c r="J7764" s="194"/>
      <c r="K7764" s="194"/>
      <c r="L7764" s="195"/>
      <c r="M7764" s="196"/>
      <c r="N7764" s="197"/>
      <c r="O7764" s="197"/>
      <c r="P7764" s="231"/>
    </row>
    <row r="7765" spans="2:16">
      <c r="B7765" s="351"/>
      <c r="C7765" s="435"/>
      <c r="D7765" s="399"/>
      <c r="E7765" s="400"/>
      <c r="G7765" s="401"/>
      <c r="H7765" s="401"/>
      <c r="I7765" s="401"/>
      <c r="J7765" s="194"/>
      <c r="K7765" s="194"/>
      <c r="L7765" s="195"/>
      <c r="M7765" s="196"/>
      <c r="N7765" s="197"/>
      <c r="O7765" s="197"/>
      <c r="P7765" s="231"/>
    </row>
    <row r="7766" spans="2:16">
      <c r="B7766" s="351"/>
      <c r="C7766" s="435"/>
      <c r="D7766" s="399"/>
      <c r="E7766" s="400"/>
      <c r="G7766" s="401"/>
      <c r="H7766" s="401"/>
      <c r="I7766" s="401"/>
      <c r="J7766" s="194"/>
      <c r="K7766" s="194"/>
      <c r="L7766" s="195"/>
      <c r="M7766" s="196"/>
      <c r="N7766" s="197"/>
      <c r="O7766" s="197"/>
      <c r="P7766" s="231"/>
    </row>
    <row r="7767" spans="2:16">
      <c r="B7767" s="351"/>
      <c r="C7767" s="435"/>
      <c r="D7767" s="399"/>
      <c r="E7767" s="400"/>
      <c r="G7767" s="401"/>
      <c r="H7767" s="401"/>
      <c r="I7767" s="401"/>
      <c r="J7767" s="194"/>
      <c r="K7767" s="194"/>
      <c r="L7767" s="195"/>
      <c r="M7767" s="196"/>
      <c r="N7767" s="197"/>
      <c r="O7767" s="197"/>
      <c r="P7767" s="231"/>
    </row>
    <row r="7768" spans="2:16">
      <c r="B7768" s="351"/>
      <c r="C7768" s="435"/>
      <c r="D7768" s="399"/>
      <c r="E7768" s="400"/>
      <c r="G7768" s="401"/>
      <c r="H7768" s="401"/>
      <c r="I7768" s="401"/>
      <c r="J7768" s="194"/>
      <c r="K7768" s="194"/>
      <c r="L7768" s="195"/>
      <c r="M7768" s="196"/>
      <c r="N7768" s="197"/>
      <c r="O7768" s="197"/>
      <c r="P7768" s="231"/>
    </row>
    <row r="7769" spans="2:16">
      <c r="B7769" s="351"/>
      <c r="C7769" s="435"/>
      <c r="D7769" s="399"/>
      <c r="E7769" s="400"/>
      <c r="G7769" s="401"/>
      <c r="H7769" s="401"/>
      <c r="I7769" s="401"/>
      <c r="J7769" s="194"/>
      <c r="K7769" s="194"/>
      <c r="L7769" s="195"/>
      <c r="M7769" s="196"/>
      <c r="N7769" s="197"/>
      <c r="O7769" s="197"/>
      <c r="P7769" s="231"/>
    </row>
    <row r="7770" spans="2:16">
      <c r="B7770" s="351"/>
      <c r="C7770" s="435"/>
      <c r="D7770" s="399"/>
      <c r="E7770" s="400"/>
      <c r="G7770" s="401"/>
      <c r="H7770" s="401"/>
      <c r="I7770" s="401"/>
      <c r="J7770" s="194"/>
      <c r="K7770" s="194"/>
      <c r="L7770" s="195"/>
      <c r="M7770" s="196"/>
      <c r="N7770" s="197"/>
      <c r="O7770" s="197"/>
      <c r="P7770" s="231"/>
    </row>
    <row r="7771" spans="2:16">
      <c r="B7771" s="351"/>
      <c r="C7771" s="435"/>
      <c r="D7771" s="399"/>
      <c r="E7771" s="400"/>
      <c r="G7771" s="401"/>
      <c r="H7771" s="401"/>
      <c r="I7771" s="401"/>
      <c r="J7771" s="194"/>
      <c r="K7771" s="194"/>
      <c r="L7771" s="195"/>
      <c r="M7771" s="196"/>
      <c r="N7771" s="197"/>
      <c r="O7771" s="197"/>
      <c r="P7771" s="231"/>
    </row>
    <row r="7772" spans="2:16">
      <c r="B7772" s="351"/>
      <c r="C7772" s="435"/>
      <c r="D7772" s="399"/>
      <c r="E7772" s="400"/>
      <c r="G7772" s="401"/>
      <c r="H7772" s="401"/>
      <c r="I7772" s="401"/>
      <c r="J7772" s="194"/>
      <c r="K7772" s="194"/>
      <c r="L7772" s="195"/>
      <c r="M7772" s="196"/>
      <c r="N7772" s="197"/>
      <c r="O7772" s="197"/>
      <c r="P7772" s="231"/>
    </row>
    <row r="7773" spans="2:16">
      <c r="B7773" s="351"/>
      <c r="C7773" s="435"/>
      <c r="D7773" s="399"/>
      <c r="E7773" s="400"/>
      <c r="G7773" s="401"/>
      <c r="H7773" s="401"/>
      <c r="I7773" s="401"/>
      <c r="J7773" s="194"/>
      <c r="K7773" s="194"/>
      <c r="L7773" s="195"/>
      <c r="M7773" s="196"/>
      <c r="N7773" s="197"/>
      <c r="O7773" s="197"/>
      <c r="P7773" s="231"/>
    </row>
    <row r="7774" spans="2:16">
      <c r="B7774" s="351"/>
      <c r="C7774" s="435"/>
      <c r="D7774" s="399"/>
      <c r="E7774" s="400"/>
      <c r="G7774" s="401"/>
      <c r="H7774" s="401"/>
      <c r="I7774" s="401"/>
      <c r="J7774" s="194"/>
      <c r="K7774" s="194"/>
      <c r="L7774" s="195"/>
      <c r="M7774" s="196"/>
      <c r="N7774" s="197"/>
      <c r="O7774" s="197"/>
      <c r="P7774" s="231"/>
    </row>
    <row r="7775" spans="2:16">
      <c r="B7775" s="351"/>
      <c r="C7775" s="435"/>
      <c r="D7775" s="399"/>
      <c r="E7775" s="400"/>
      <c r="G7775" s="401"/>
      <c r="H7775" s="401"/>
      <c r="I7775" s="401"/>
      <c r="J7775" s="194"/>
      <c r="K7775" s="194"/>
      <c r="L7775" s="195"/>
      <c r="M7775" s="196"/>
      <c r="N7775" s="197"/>
      <c r="O7775" s="197"/>
      <c r="P7775" s="231"/>
    </row>
    <row r="7776" spans="2:16">
      <c r="B7776" s="351"/>
      <c r="C7776" s="435"/>
      <c r="D7776" s="399"/>
      <c r="E7776" s="400"/>
      <c r="G7776" s="401"/>
      <c r="H7776" s="401"/>
      <c r="I7776" s="401"/>
      <c r="J7776" s="194"/>
      <c r="K7776" s="194"/>
      <c r="L7776" s="195"/>
      <c r="M7776" s="196"/>
      <c r="N7776" s="197"/>
      <c r="O7776" s="197"/>
      <c r="P7776" s="231"/>
    </row>
    <row r="7777" spans="2:16">
      <c r="B7777" s="351"/>
      <c r="C7777" s="435"/>
      <c r="D7777" s="399"/>
      <c r="E7777" s="400"/>
      <c r="G7777" s="401"/>
      <c r="H7777" s="401"/>
      <c r="I7777" s="401"/>
      <c r="J7777" s="194"/>
      <c r="K7777" s="194"/>
      <c r="L7777" s="195"/>
      <c r="M7777" s="196"/>
      <c r="N7777" s="197"/>
      <c r="O7777" s="197"/>
      <c r="P7777" s="231"/>
    </row>
    <row r="7778" spans="2:16">
      <c r="B7778" s="351"/>
      <c r="C7778" s="435"/>
      <c r="D7778" s="399"/>
      <c r="E7778" s="400"/>
      <c r="G7778" s="401"/>
      <c r="H7778" s="401"/>
      <c r="I7778" s="401"/>
      <c r="J7778" s="194"/>
      <c r="K7778" s="194"/>
      <c r="L7778" s="195"/>
      <c r="M7778" s="196"/>
      <c r="N7778" s="197"/>
      <c r="O7778" s="197"/>
      <c r="P7778" s="231"/>
    </row>
    <row r="7779" spans="2:16">
      <c r="B7779" s="351"/>
      <c r="C7779" s="435"/>
      <c r="D7779" s="399"/>
      <c r="E7779" s="400"/>
      <c r="G7779" s="401"/>
      <c r="H7779" s="401"/>
      <c r="I7779" s="401"/>
      <c r="J7779" s="194"/>
      <c r="K7779" s="194"/>
      <c r="L7779" s="195"/>
      <c r="M7779" s="196"/>
      <c r="N7779" s="197"/>
      <c r="O7779" s="197"/>
      <c r="P7779" s="231"/>
    </row>
    <row r="7780" spans="2:16">
      <c r="B7780" s="351"/>
      <c r="C7780" s="435"/>
      <c r="D7780" s="399"/>
      <c r="E7780" s="400"/>
      <c r="G7780" s="401"/>
      <c r="H7780" s="401"/>
      <c r="I7780" s="401"/>
      <c r="J7780" s="194"/>
      <c r="K7780" s="194"/>
      <c r="L7780" s="195"/>
      <c r="M7780" s="196"/>
      <c r="N7780" s="197"/>
      <c r="O7780" s="197"/>
      <c r="P7780" s="231"/>
    </row>
    <row r="7781" spans="2:16">
      <c r="B7781" s="351"/>
      <c r="C7781" s="435"/>
      <c r="D7781" s="399"/>
      <c r="E7781" s="400"/>
      <c r="G7781" s="401"/>
      <c r="H7781" s="401"/>
      <c r="I7781" s="401"/>
      <c r="J7781" s="194"/>
      <c r="K7781" s="194"/>
      <c r="L7781" s="195"/>
      <c r="M7781" s="196"/>
      <c r="N7781" s="197"/>
      <c r="O7781" s="197"/>
      <c r="P7781" s="231"/>
    </row>
    <row r="7782" spans="2:16">
      <c r="B7782" s="351"/>
      <c r="C7782" s="435"/>
      <c r="D7782" s="399"/>
      <c r="E7782" s="400"/>
      <c r="G7782" s="401"/>
      <c r="H7782" s="401"/>
      <c r="I7782" s="401"/>
      <c r="J7782" s="194"/>
      <c r="K7782" s="194"/>
      <c r="L7782" s="195"/>
      <c r="M7782" s="196"/>
      <c r="N7782" s="197"/>
      <c r="O7782" s="197"/>
      <c r="P7782" s="231"/>
    </row>
    <row r="7783" spans="2:16">
      <c r="B7783" s="351"/>
      <c r="C7783" s="435"/>
      <c r="D7783" s="399"/>
      <c r="E7783" s="400"/>
      <c r="G7783" s="401"/>
      <c r="H7783" s="401"/>
      <c r="I7783" s="401"/>
      <c r="J7783" s="194"/>
      <c r="K7783" s="194"/>
      <c r="L7783" s="195"/>
      <c r="M7783" s="196"/>
      <c r="N7783" s="197"/>
      <c r="O7783" s="197"/>
      <c r="P7783" s="231"/>
    </row>
    <row r="7784" spans="2:16">
      <c r="B7784" s="351"/>
      <c r="C7784" s="435"/>
      <c r="D7784" s="399"/>
      <c r="E7784" s="400"/>
      <c r="G7784" s="401"/>
      <c r="H7784" s="401"/>
      <c r="I7784" s="401"/>
      <c r="J7784" s="194"/>
      <c r="K7784" s="194"/>
      <c r="L7784" s="195"/>
      <c r="M7784" s="196"/>
      <c r="N7784" s="197"/>
      <c r="O7784" s="197"/>
      <c r="P7784" s="231"/>
    </row>
    <row r="7785" spans="2:16">
      <c r="B7785" s="351"/>
      <c r="C7785" s="435"/>
      <c r="D7785" s="399"/>
      <c r="E7785" s="400"/>
      <c r="G7785" s="401"/>
      <c r="H7785" s="401"/>
      <c r="I7785" s="401"/>
      <c r="J7785" s="194"/>
      <c r="K7785" s="194"/>
      <c r="L7785" s="195"/>
      <c r="M7785" s="196"/>
      <c r="N7785" s="197"/>
      <c r="O7785" s="197"/>
      <c r="P7785" s="231"/>
    </row>
    <row r="7786" spans="2:16">
      <c r="B7786" s="351"/>
      <c r="C7786" s="435"/>
      <c r="D7786" s="399"/>
      <c r="E7786" s="400"/>
      <c r="G7786" s="401"/>
      <c r="H7786" s="401"/>
      <c r="I7786" s="401"/>
      <c r="J7786" s="194"/>
      <c r="K7786" s="194"/>
      <c r="L7786" s="195"/>
      <c r="M7786" s="196"/>
      <c r="N7786" s="197"/>
      <c r="O7786" s="197"/>
      <c r="P7786" s="231"/>
    </row>
    <row r="7787" spans="2:16">
      <c r="B7787" s="351"/>
      <c r="C7787" s="435"/>
      <c r="D7787" s="399"/>
      <c r="E7787" s="400"/>
      <c r="G7787" s="401"/>
      <c r="H7787" s="401"/>
      <c r="I7787" s="401"/>
      <c r="J7787" s="194"/>
      <c r="K7787" s="194"/>
      <c r="L7787" s="195"/>
      <c r="M7787" s="196"/>
      <c r="N7787" s="197"/>
      <c r="O7787" s="197"/>
      <c r="P7787" s="231"/>
    </row>
    <row r="7788" spans="2:16">
      <c r="B7788" s="351"/>
      <c r="C7788" s="435"/>
      <c r="D7788" s="399"/>
      <c r="E7788" s="400"/>
      <c r="G7788" s="401"/>
      <c r="H7788" s="401"/>
      <c r="I7788" s="401"/>
      <c r="J7788" s="194"/>
      <c r="K7788" s="194"/>
      <c r="L7788" s="195"/>
      <c r="M7788" s="196"/>
      <c r="N7788" s="197"/>
      <c r="O7788" s="197"/>
      <c r="P7788" s="231"/>
    </row>
    <row r="7789" spans="2:16">
      <c r="B7789" s="351"/>
      <c r="C7789" s="435"/>
      <c r="D7789" s="399"/>
      <c r="E7789" s="400"/>
      <c r="G7789" s="401"/>
      <c r="H7789" s="401"/>
      <c r="I7789" s="401"/>
      <c r="J7789" s="194"/>
      <c r="K7789" s="194"/>
      <c r="L7789" s="195"/>
      <c r="M7789" s="196"/>
      <c r="N7789" s="197"/>
      <c r="O7789" s="197"/>
      <c r="P7789" s="231"/>
    </row>
    <row r="7790" spans="2:16">
      <c r="B7790" s="351"/>
      <c r="C7790" s="435"/>
      <c r="D7790" s="399"/>
      <c r="E7790" s="400"/>
      <c r="G7790" s="401"/>
      <c r="H7790" s="401"/>
      <c r="I7790" s="401"/>
      <c r="J7790" s="194"/>
      <c r="K7790" s="194"/>
      <c r="L7790" s="195"/>
      <c r="M7790" s="196"/>
      <c r="N7790" s="197"/>
      <c r="O7790" s="197"/>
      <c r="P7790" s="231"/>
    </row>
    <row r="7791" spans="2:16">
      <c r="B7791" s="351"/>
      <c r="C7791" s="435"/>
      <c r="D7791" s="399"/>
      <c r="E7791" s="400"/>
      <c r="G7791" s="401"/>
      <c r="H7791" s="401"/>
      <c r="I7791" s="401"/>
      <c r="J7791" s="194"/>
      <c r="K7791" s="194"/>
      <c r="L7791" s="195"/>
      <c r="M7791" s="196"/>
      <c r="N7791" s="197"/>
      <c r="O7791" s="197"/>
      <c r="P7791" s="231"/>
    </row>
    <row r="7792" spans="2:16">
      <c r="B7792" s="351"/>
      <c r="C7792" s="435"/>
      <c r="D7792" s="399"/>
      <c r="E7792" s="400"/>
      <c r="G7792" s="401"/>
      <c r="H7792" s="401"/>
      <c r="I7792" s="401"/>
      <c r="J7792" s="194"/>
      <c r="K7792" s="194"/>
      <c r="L7792" s="195"/>
      <c r="M7792" s="196"/>
      <c r="N7792" s="197"/>
      <c r="O7792" s="197"/>
      <c r="P7792" s="231"/>
    </row>
    <row r="7793" spans="2:16">
      <c r="B7793" s="351"/>
      <c r="C7793" s="435"/>
      <c r="D7793" s="399"/>
      <c r="E7793" s="400"/>
      <c r="G7793" s="401"/>
      <c r="H7793" s="401"/>
      <c r="I7793" s="401"/>
      <c r="J7793" s="194"/>
      <c r="K7793" s="194"/>
      <c r="L7793" s="195"/>
      <c r="M7793" s="196"/>
      <c r="N7793" s="197"/>
      <c r="O7793" s="197"/>
      <c r="P7793" s="231"/>
    </row>
    <row r="7794" spans="2:16">
      <c r="B7794" s="351"/>
      <c r="C7794" s="435"/>
      <c r="D7794" s="399"/>
      <c r="E7794" s="400"/>
      <c r="G7794" s="401"/>
      <c r="H7794" s="401"/>
      <c r="I7794" s="401"/>
      <c r="J7794" s="194"/>
      <c r="K7794" s="194"/>
      <c r="L7794" s="195"/>
      <c r="M7794" s="196"/>
      <c r="N7794" s="197"/>
      <c r="O7794" s="197"/>
      <c r="P7794" s="231"/>
    </row>
    <row r="7795" spans="2:16">
      <c r="B7795" s="351"/>
      <c r="C7795" s="435"/>
      <c r="D7795" s="399"/>
      <c r="E7795" s="400"/>
      <c r="G7795" s="401"/>
      <c r="H7795" s="401"/>
      <c r="I7795" s="401"/>
      <c r="J7795" s="194"/>
      <c r="K7795" s="194"/>
      <c r="L7795" s="195"/>
      <c r="M7795" s="196"/>
      <c r="N7795" s="197"/>
      <c r="O7795" s="197"/>
      <c r="P7795" s="231"/>
    </row>
    <row r="7796" spans="2:16">
      <c r="B7796" s="351"/>
      <c r="C7796" s="435"/>
      <c r="D7796" s="399"/>
      <c r="E7796" s="400"/>
      <c r="G7796" s="401"/>
      <c r="H7796" s="401"/>
      <c r="I7796" s="401"/>
      <c r="J7796" s="194"/>
      <c r="K7796" s="194"/>
      <c r="L7796" s="195"/>
      <c r="M7796" s="196"/>
      <c r="N7796" s="197"/>
      <c r="O7796" s="197"/>
      <c r="P7796" s="231"/>
    </row>
    <row r="7797" spans="2:16">
      <c r="B7797" s="351"/>
      <c r="C7797" s="435"/>
      <c r="D7797" s="399"/>
      <c r="E7797" s="400"/>
      <c r="G7797" s="401"/>
      <c r="H7797" s="401"/>
      <c r="I7797" s="401"/>
      <c r="J7797" s="194"/>
      <c r="K7797" s="194"/>
      <c r="L7797" s="195"/>
      <c r="M7797" s="196"/>
      <c r="N7797" s="197"/>
      <c r="O7797" s="197"/>
      <c r="P7797" s="231"/>
    </row>
    <row r="7798" spans="2:16">
      <c r="B7798" s="351"/>
      <c r="C7798" s="435"/>
      <c r="D7798" s="399"/>
      <c r="E7798" s="400"/>
      <c r="G7798" s="401"/>
      <c r="H7798" s="401"/>
      <c r="I7798" s="401"/>
      <c r="J7798" s="194"/>
      <c r="K7798" s="194"/>
      <c r="L7798" s="195"/>
      <c r="M7798" s="196"/>
      <c r="N7798" s="197"/>
      <c r="O7798" s="197"/>
      <c r="P7798" s="231"/>
    </row>
    <row r="7799" spans="2:16">
      <c r="B7799" s="351"/>
      <c r="C7799" s="435"/>
      <c r="D7799" s="399"/>
      <c r="E7799" s="400"/>
      <c r="G7799" s="401"/>
      <c r="H7799" s="401"/>
      <c r="I7799" s="401"/>
      <c r="J7799" s="194"/>
      <c r="K7799" s="194"/>
      <c r="L7799" s="195"/>
      <c r="M7799" s="196"/>
      <c r="N7799" s="197"/>
      <c r="O7799" s="197"/>
      <c r="P7799" s="231"/>
    </row>
    <row r="7800" spans="2:16">
      <c r="B7800" s="351"/>
      <c r="C7800" s="435"/>
      <c r="D7800" s="399"/>
      <c r="E7800" s="400"/>
      <c r="G7800" s="401"/>
      <c r="H7800" s="401"/>
      <c r="I7800" s="401"/>
      <c r="J7800" s="194"/>
      <c r="K7800" s="194"/>
      <c r="L7800" s="195"/>
      <c r="M7800" s="196"/>
      <c r="N7800" s="197"/>
      <c r="O7800" s="197"/>
      <c r="P7800" s="231"/>
    </row>
    <row r="7801" spans="2:16">
      <c r="B7801" s="351"/>
      <c r="C7801" s="435"/>
      <c r="D7801" s="399"/>
      <c r="E7801" s="400"/>
      <c r="G7801" s="401"/>
      <c r="H7801" s="401"/>
      <c r="I7801" s="401"/>
      <c r="J7801" s="194"/>
      <c r="K7801" s="194"/>
      <c r="L7801" s="195"/>
      <c r="M7801" s="196"/>
      <c r="N7801" s="197"/>
      <c r="O7801" s="197"/>
      <c r="P7801" s="231"/>
    </row>
    <row r="7802" spans="2:16">
      <c r="B7802" s="351"/>
      <c r="C7802" s="435"/>
      <c r="D7802" s="399"/>
      <c r="E7802" s="400"/>
      <c r="G7802" s="401"/>
      <c r="H7802" s="401"/>
      <c r="I7802" s="401"/>
      <c r="J7802" s="194"/>
      <c r="K7802" s="194"/>
      <c r="L7802" s="195"/>
      <c r="M7802" s="196"/>
      <c r="N7802" s="197"/>
      <c r="O7802" s="197"/>
      <c r="P7802" s="231"/>
    </row>
    <row r="7803" spans="2:16">
      <c r="B7803" s="351"/>
      <c r="C7803" s="435"/>
      <c r="D7803" s="399"/>
      <c r="E7803" s="400"/>
      <c r="G7803" s="401"/>
      <c r="H7803" s="401"/>
      <c r="I7803" s="401"/>
      <c r="J7803" s="194"/>
      <c r="K7803" s="194"/>
      <c r="L7803" s="195"/>
      <c r="M7803" s="196"/>
      <c r="N7803" s="197"/>
      <c r="O7803" s="197"/>
      <c r="P7803" s="231"/>
    </row>
    <row r="7804" spans="2:16">
      <c r="B7804" s="351"/>
      <c r="C7804" s="435"/>
      <c r="D7804" s="399"/>
      <c r="E7804" s="400"/>
      <c r="G7804" s="401"/>
      <c r="H7804" s="401"/>
      <c r="I7804" s="401"/>
      <c r="J7804" s="194"/>
      <c r="K7804" s="194"/>
      <c r="L7804" s="195"/>
      <c r="M7804" s="196"/>
      <c r="N7804" s="197"/>
      <c r="O7804" s="197"/>
      <c r="P7804" s="231"/>
    </row>
    <row r="7805" spans="2:16">
      <c r="B7805" s="351"/>
      <c r="C7805" s="435"/>
      <c r="D7805" s="399"/>
      <c r="E7805" s="400"/>
      <c r="G7805" s="401"/>
      <c r="H7805" s="401"/>
      <c r="I7805" s="401"/>
      <c r="J7805" s="194"/>
      <c r="K7805" s="194"/>
      <c r="L7805" s="195"/>
      <c r="M7805" s="196"/>
      <c r="N7805" s="197"/>
      <c r="O7805" s="197"/>
      <c r="P7805" s="231"/>
    </row>
    <row r="7806" spans="2:16">
      <c r="B7806" s="351"/>
      <c r="C7806" s="435"/>
      <c r="D7806" s="399"/>
      <c r="E7806" s="400"/>
      <c r="G7806" s="401"/>
      <c r="H7806" s="401"/>
      <c r="I7806" s="401"/>
      <c r="J7806" s="194"/>
      <c r="K7806" s="194"/>
      <c r="L7806" s="195"/>
      <c r="M7806" s="196"/>
      <c r="N7806" s="197"/>
      <c r="O7806" s="197"/>
      <c r="P7806" s="231"/>
    </row>
    <row r="7807" spans="2:16">
      <c r="B7807" s="351"/>
      <c r="C7807" s="435"/>
      <c r="D7807" s="399"/>
      <c r="E7807" s="400"/>
      <c r="G7807" s="401"/>
      <c r="H7807" s="401"/>
      <c r="I7807" s="401"/>
      <c r="J7807" s="194"/>
      <c r="K7807" s="194"/>
      <c r="L7807" s="195"/>
      <c r="M7807" s="196"/>
      <c r="N7807" s="197"/>
      <c r="O7807" s="197"/>
      <c r="P7807" s="231"/>
    </row>
    <row r="7808" spans="2:16">
      <c r="B7808" s="351"/>
      <c r="C7808" s="435"/>
      <c r="D7808" s="399"/>
      <c r="E7808" s="400"/>
      <c r="G7808" s="401"/>
      <c r="H7808" s="401"/>
      <c r="I7808" s="401"/>
      <c r="J7808" s="194"/>
      <c r="K7808" s="194"/>
      <c r="L7808" s="195"/>
      <c r="M7808" s="196"/>
      <c r="N7808" s="197"/>
      <c r="O7808" s="197"/>
      <c r="P7808" s="231"/>
    </row>
    <row r="7809" spans="2:16">
      <c r="B7809" s="351"/>
      <c r="C7809" s="435"/>
      <c r="D7809" s="399"/>
      <c r="E7809" s="400"/>
      <c r="G7809" s="401"/>
      <c r="H7809" s="401"/>
      <c r="I7809" s="401"/>
      <c r="J7809" s="194"/>
      <c r="K7809" s="194"/>
      <c r="L7809" s="195"/>
      <c r="M7809" s="196"/>
      <c r="N7809" s="197"/>
      <c r="O7809" s="197"/>
      <c r="P7809" s="231"/>
    </row>
    <row r="7810" spans="2:16">
      <c r="B7810" s="351"/>
      <c r="C7810" s="435"/>
      <c r="D7810" s="399"/>
      <c r="E7810" s="400"/>
      <c r="G7810" s="401"/>
      <c r="H7810" s="401"/>
      <c r="I7810" s="401"/>
      <c r="J7810" s="194"/>
      <c r="K7810" s="194"/>
      <c r="L7810" s="195"/>
      <c r="M7810" s="196"/>
      <c r="N7810" s="197"/>
      <c r="O7810" s="197"/>
      <c r="P7810" s="231"/>
    </row>
    <row r="7811" spans="2:16">
      <c r="B7811" s="351"/>
      <c r="C7811" s="435"/>
      <c r="D7811" s="399"/>
      <c r="E7811" s="400"/>
      <c r="G7811" s="401"/>
      <c r="H7811" s="401"/>
      <c r="I7811" s="401"/>
      <c r="J7811" s="194"/>
      <c r="K7811" s="194"/>
      <c r="L7811" s="195"/>
      <c r="M7811" s="196"/>
      <c r="N7811" s="197"/>
      <c r="O7811" s="197"/>
      <c r="P7811" s="231"/>
    </row>
    <row r="7812" spans="2:16">
      <c r="B7812" s="351"/>
      <c r="C7812" s="435"/>
      <c r="D7812" s="399"/>
      <c r="E7812" s="400"/>
      <c r="G7812" s="401"/>
      <c r="H7812" s="401"/>
      <c r="I7812" s="401"/>
      <c r="J7812" s="194"/>
      <c r="K7812" s="194"/>
      <c r="L7812" s="195"/>
      <c r="M7812" s="196"/>
      <c r="N7812" s="197"/>
      <c r="O7812" s="197"/>
      <c r="P7812" s="231"/>
    </row>
    <row r="7813" spans="2:16">
      <c r="B7813" s="351"/>
      <c r="C7813" s="435"/>
      <c r="D7813" s="399"/>
      <c r="E7813" s="400"/>
      <c r="G7813" s="401"/>
      <c r="H7813" s="401"/>
      <c r="I7813" s="401"/>
      <c r="J7813" s="194"/>
      <c r="K7813" s="194"/>
      <c r="L7813" s="195"/>
      <c r="M7813" s="196"/>
      <c r="N7813" s="197"/>
      <c r="O7813" s="197"/>
      <c r="P7813" s="231"/>
    </row>
    <row r="7814" spans="2:16">
      <c r="B7814" s="351"/>
      <c r="C7814" s="435"/>
      <c r="D7814" s="399"/>
      <c r="E7814" s="400"/>
      <c r="G7814" s="401"/>
      <c r="H7814" s="401"/>
      <c r="I7814" s="401"/>
      <c r="J7814" s="194"/>
      <c r="K7814" s="194"/>
      <c r="L7814" s="195"/>
      <c r="M7814" s="196"/>
      <c r="N7814" s="197"/>
      <c r="O7814" s="197"/>
      <c r="P7814" s="231"/>
    </row>
    <row r="7815" spans="2:16">
      <c r="B7815" s="351"/>
      <c r="C7815" s="435"/>
      <c r="D7815" s="399"/>
      <c r="E7815" s="400"/>
      <c r="G7815" s="401"/>
      <c r="H7815" s="401"/>
      <c r="I7815" s="401"/>
      <c r="J7815" s="194"/>
      <c r="K7815" s="194"/>
      <c r="L7815" s="195"/>
      <c r="M7815" s="196"/>
      <c r="N7815" s="197"/>
      <c r="O7815" s="197"/>
      <c r="P7815" s="231"/>
    </row>
    <row r="7816" spans="2:16">
      <c r="B7816" s="351"/>
      <c r="C7816" s="435"/>
      <c r="D7816" s="399"/>
      <c r="E7816" s="400"/>
      <c r="G7816" s="401"/>
      <c r="H7816" s="401"/>
      <c r="I7816" s="401"/>
      <c r="J7816" s="194"/>
      <c r="K7816" s="194"/>
      <c r="L7816" s="195"/>
      <c r="M7816" s="196"/>
      <c r="N7816" s="197"/>
      <c r="O7816" s="197"/>
      <c r="P7816" s="231"/>
    </row>
    <row r="7817" spans="2:16">
      <c r="B7817" s="351"/>
      <c r="C7817" s="435"/>
      <c r="D7817" s="399"/>
      <c r="E7817" s="400"/>
      <c r="G7817" s="401"/>
      <c r="H7817" s="401"/>
      <c r="I7817" s="401"/>
      <c r="J7817" s="194"/>
      <c r="K7817" s="194"/>
      <c r="L7817" s="195"/>
      <c r="M7817" s="196"/>
      <c r="N7817" s="197"/>
      <c r="O7817" s="197"/>
      <c r="P7817" s="231"/>
    </row>
    <row r="7818" spans="2:16">
      <c r="B7818" s="351"/>
      <c r="C7818" s="435"/>
      <c r="D7818" s="399"/>
      <c r="E7818" s="400"/>
      <c r="G7818" s="401"/>
      <c r="H7818" s="401"/>
      <c r="I7818" s="401"/>
      <c r="J7818" s="194"/>
      <c r="K7818" s="194"/>
      <c r="L7818" s="195"/>
      <c r="M7818" s="196"/>
      <c r="N7818" s="197"/>
      <c r="O7818" s="197"/>
      <c r="P7818" s="231"/>
    </row>
    <row r="7819" spans="2:16">
      <c r="B7819" s="351"/>
      <c r="C7819" s="435"/>
      <c r="D7819" s="399"/>
      <c r="E7819" s="400"/>
      <c r="G7819" s="401"/>
      <c r="H7819" s="401"/>
      <c r="I7819" s="401"/>
      <c r="J7819" s="194"/>
      <c r="K7819" s="194"/>
      <c r="L7819" s="195"/>
      <c r="M7819" s="196"/>
      <c r="N7819" s="197"/>
      <c r="O7819" s="197"/>
      <c r="P7819" s="231"/>
    </row>
    <row r="7820" spans="2:16">
      <c r="B7820" s="351"/>
      <c r="C7820" s="435"/>
      <c r="D7820" s="399"/>
      <c r="E7820" s="400"/>
      <c r="G7820" s="401"/>
      <c r="H7820" s="401"/>
      <c r="I7820" s="401"/>
      <c r="J7820" s="194"/>
      <c r="K7820" s="194"/>
      <c r="L7820" s="195"/>
      <c r="M7820" s="196"/>
      <c r="N7820" s="197"/>
      <c r="O7820" s="197"/>
      <c r="P7820" s="231"/>
    </row>
    <row r="7821" spans="2:16">
      <c r="B7821" s="351"/>
      <c r="C7821" s="435"/>
      <c r="D7821" s="399"/>
      <c r="E7821" s="400"/>
      <c r="G7821" s="401"/>
      <c r="H7821" s="401"/>
      <c r="I7821" s="401"/>
      <c r="J7821" s="194"/>
      <c r="K7821" s="194"/>
      <c r="L7821" s="195"/>
      <c r="M7821" s="196"/>
      <c r="N7821" s="197"/>
      <c r="O7821" s="197"/>
      <c r="P7821" s="231"/>
    </row>
    <row r="7822" spans="2:16">
      <c r="B7822" s="351"/>
      <c r="C7822" s="435"/>
      <c r="D7822" s="399"/>
      <c r="E7822" s="400"/>
      <c r="G7822" s="401"/>
      <c r="H7822" s="401"/>
      <c r="I7822" s="401"/>
      <c r="J7822" s="194"/>
      <c r="K7822" s="194"/>
      <c r="L7822" s="195"/>
      <c r="M7822" s="196"/>
      <c r="N7822" s="197"/>
      <c r="O7822" s="197"/>
      <c r="P7822" s="231"/>
    </row>
    <row r="7823" spans="2:16">
      <c r="B7823" s="351"/>
      <c r="C7823" s="435"/>
      <c r="D7823" s="399"/>
      <c r="E7823" s="400"/>
      <c r="G7823" s="401"/>
      <c r="H7823" s="401"/>
      <c r="I7823" s="401"/>
      <c r="J7823" s="194"/>
      <c r="K7823" s="194"/>
      <c r="L7823" s="195"/>
      <c r="M7823" s="196"/>
      <c r="N7823" s="197"/>
      <c r="O7823" s="197"/>
      <c r="P7823" s="231"/>
    </row>
    <row r="7824" spans="2:16">
      <c r="B7824" s="351"/>
      <c r="C7824" s="435"/>
      <c r="D7824" s="399"/>
      <c r="E7824" s="400"/>
      <c r="G7824" s="401"/>
      <c r="H7824" s="401"/>
      <c r="I7824" s="401"/>
      <c r="J7824" s="194"/>
      <c r="K7824" s="194"/>
      <c r="L7824" s="195"/>
      <c r="M7824" s="196"/>
      <c r="N7824" s="197"/>
      <c r="O7824" s="197"/>
      <c r="P7824" s="231"/>
    </row>
    <row r="7825" spans="2:16">
      <c r="B7825" s="351"/>
      <c r="C7825" s="435"/>
      <c r="D7825" s="399"/>
      <c r="E7825" s="400"/>
      <c r="G7825" s="401"/>
      <c r="H7825" s="401"/>
      <c r="I7825" s="401"/>
      <c r="J7825" s="194"/>
      <c r="K7825" s="194"/>
      <c r="L7825" s="195"/>
      <c r="M7825" s="196"/>
      <c r="N7825" s="197"/>
      <c r="O7825" s="197"/>
      <c r="P7825" s="231"/>
    </row>
    <row r="7826" spans="2:16">
      <c r="B7826" s="351"/>
      <c r="C7826" s="435"/>
      <c r="D7826" s="399"/>
      <c r="E7826" s="400"/>
      <c r="G7826" s="401"/>
      <c r="H7826" s="401"/>
      <c r="I7826" s="401"/>
      <c r="J7826" s="194"/>
      <c r="K7826" s="194"/>
      <c r="L7826" s="195"/>
      <c r="M7826" s="196"/>
      <c r="N7826" s="197"/>
      <c r="O7826" s="197"/>
      <c r="P7826" s="231"/>
    </row>
    <row r="7827" spans="2:16">
      <c r="B7827" s="351"/>
      <c r="C7827" s="435"/>
      <c r="D7827" s="399"/>
      <c r="E7827" s="400"/>
      <c r="G7827" s="401"/>
      <c r="H7827" s="401"/>
      <c r="I7827" s="401"/>
      <c r="J7827" s="194"/>
      <c r="K7827" s="194"/>
      <c r="L7827" s="195"/>
      <c r="M7827" s="196"/>
      <c r="N7827" s="197"/>
      <c r="O7827" s="197"/>
      <c r="P7827" s="231"/>
    </row>
    <row r="7828" spans="2:16">
      <c r="B7828" s="351"/>
      <c r="C7828" s="435"/>
      <c r="D7828" s="399"/>
      <c r="E7828" s="400"/>
      <c r="G7828" s="401"/>
      <c r="H7828" s="401"/>
      <c r="I7828" s="401"/>
      <c r="J7828" s="194"/>
      <c r="K7828" s="194"/>
      <c r="L7828" s="195"/>
      <c r="M7828" s="196"/>
      <c r="N7828" s="197"/>
      <c r="O7828" s="197"/>
      <c r="P7828" s="231"/>
    </row>
    <row r="7829" spans="2:16">
      <c r="B7829" s="351"/>
      <c r="C7829" s="435"/>
      <c r="D7829" s="399"/>
      <c r="E7829" s="400"/>
      <c r="G7829" s="401"/>
      <c r="H7829" s="401"/>
      <c r="I7829" s="401"/>
      <c r="J7829" s="194"/>
      <c r="K7829" s="194"/>
      <c r="L7829" s="195"/>
      <c r="M7829" s="196"/>
      <c r="N7829" s="197"/>
      <c r="O7829" s="197"/>
      <c r="P7829" s="231"/>
    </row>
    <row r="7830" spans="2:16">
      <c r="B7830" s="351"/>
      <c r="C7830" s="435"/>
      <c r="D7830" s="399"/>
      <c r="E7830" s="400"/>
      <c r="G7830" s="401"/>
      <c r="H7830" s="401"/>
      <c r="I7830" s="401"/>
      <c r="J7830" s="194"/>
      <c r="K7830" s="194"/>
      <c r="L7830" s="195"/>
      <c r="M7830" s="196"/>
      <c r="N7830" s="197"/>
      <c r="O7830" s="197"/>
      <c r="P7830" s="231"/>
    </row>
    <row r="7831" spans="2:16">
      <c r="B7831" s="351"/>
      <c r="C7831" s="435"/>
      <c r="D7831" s="399"/>
      <c r="E7831" s="400"/>
      <c r="G7831" s="401"/>
      <c r="H7831" s="401"/>
      <c r="I7831" s="401"/>
      <c r="J7831" s="194"/>
      <c r="K7831" s="194"/>
      <c r="L7831" s="195"/>
      <c r="M7831" s="196"/>
      <c r="N7831" s="197"/>
      <c r="O7831" s="197"/>
      <c r="P7831" s="231"/>
    </row>
    <row r="7832" spans="2:16">
      <c r="B7832" s="351"/>
      <c r="C7832" s="435"/>
      <c r="D7832" s="399"/>
      <c r="E7832" s="400"/>
      <c r="G7832" s="401"/>
      <c r="H7832" s="401"/>
      <c r="I7832" s="401"/>
      <c r="J7832" s="194"/>
      <c r="K7832" s="194"/>
      <c r="L7832" s="195"/>
      <c r="M7832" s="196"/>
      <c r="N7832" s="197"/>
      <c r="O7832" s="197"/>
      <c r="P7832" s="231"/>
    </row>
    <row r="7833" spans="2:16">
      <c r="B7833" s="351"/>
      <c r="C7833" s="435"/>
      <c r="D7833" s="399"/>
      <c r="E7833" s="400"/>
      <c r="G7833" s="401"/>
      <c r="H7833" s="401"/>
      <c r="I7833" s="401"/>
      <c r="J7833" s="194"/>
      <c r="K7833" s="194"/>
      <c r="L7833" s="195"/>
      <c r="M7833" s="196"/>
      <c r="N7833" s="197"/>
      <c r="O7833" s="197"/>
      <c r="P7833" s="231"/>
    </row>
    <row r="7834" spans="2:16">
      <c r="B7834" s="351"/>
      <c r="C7834" s="435"/>
      <c r="D7834" s="399"/>
      <c r="E7834" s="400"/>
      <c r="G7834" s="401"/>
      <c r="H7834" s="401"/>
      <c r="I7834" s="401"/>
      <c r="J7834" s="194"/>
      <c r="K7834" s="194"/>
      <c r="L7834" s="195"/>
      <c r="M7834" s="196"/>
      <c r="N7834" s="197"/>
      <c r="O7834" s="197"/>
      <c r="P7834" s="231"/>
    </row>
    <row r="7835" spans="2:16">
      <c r="B7835" s="351"/>
      <c r="C7835" s="435"/>
      <c r="D7835" s="399"/>
      <c r="E7835" s="400"/>
      <c r="G7835" s="401"/>
      <c r="H7835" s="401"/>
      <c r="I7835" s="401"/>
      <c r="J7835" s="194"/>
      <c r="K7835" s="194"/>
      <c r="L7835" s="195"/>
      <c r="M7835" s="196"/>
      <c r="N7835" s="197"/>
      <c r="O7835" s="197"/>
      <c r="P7835" s="231"/>
    </row>
    <row r="7836" spans="2:16">
      <c r="B7836" s="351"/>
      <c r="C7836" s="435"/>
      <c r="D7836" s="399"/>
      <c r="E7836" s="400"/>
      <c r="G7836" s="401"/>
      <c r="H7836" s="401"/>
      <c r="I7836" s="401"/>
      <c r="J7836" s="194"/>
      <c r="K7836" s="194"/>
      <c r="L7836" s="195"/>
      <c r="M7836" s="196"/>
      <c r="N7836" s="197"/>
      <c r="O7836" s="197"/>
      <c r="P7836" s="231"/>
    </row>
    <row r="7837" spans="2:16">
      <c r="B7837" s="351"/>
      <c r="C7837" s="435"/>
      <c r="D7837" s="399"/>
      <c r="E7837" s="400"/>
      <c r="G7837" s="401"/>
      <c r="H7837" s="401"/>
      <c r="I7837" s="401"/>
      <c r="J7837" s="194"/>
      <c r="K7837" s="194"/>
      <c r="L7837" s="195"/>
      <c r="M7837" s="196"/>
      <c r="N7837" s="197"/>
      <c r="O7837" s="197"/>
      <c r="P7837" s="231"/>
    </row>
    <row r="7838" spans="2:16">
      <c r="B7838" s="351"/>
      <c r="C7838" s="435"/>
      <c r="D7838" s="399"/>
      <c r="E7838" s="400"/>
      <c r="G7838" s="401"/>
      <c r="H7838" s="401"/>
      <c r="I7838" s="401"/>
      <c r="J7838" s="194"/>
      <c r="K7838" s="194"/>
      <c r="L7838" s="195"/>
      <c r="M7838" s="196"/>
      <c r="N7838" s="197"/>
      <c r="O7838" s="197"/>
      <c r="P7838" s="231"/>
    </row>
    <row r="7839" spans="2:16">
      <c r="B7839" s="351"/>
      <c r="C7839" s="435"/>
      <c r="D7839" s="399"/>
      <c r="E7839" s="400"/>
      <c r="G7839" s="401"/>
      <c r="H7839" s="401"/>
      <c r="I7839" s="401"/>
      <c r="J7839" s="194"/>
      <c r="K7839" s="194"/>
      <c r="L7839" s="195"/>
      <c r="M7839" s="196"/>
      <c r="N7839" s="197"/>
      <c r="O7839" s="197"/>
      <c r="P7839" s="231"/>
    </row>
    <row r="7840" spans="2:16">
      <c r="B7840" s="351"/>
      <c r="C7840" s="435"/>
      <c r="D7840" s="399"/>
      <c r="E7840" s="400"/>
      <c r="G7840" s="401"/>
      <c r="H7840" s="401"/>
      <c r="I7840" s="401"/>
      <c r="J7840" s="194"/>
      <c r="K7840" s="194"/>
      <c r="L7840" s="195"/>
      <c r="M7840" s="196"/>
      <c r="N7840" s="197"/>
      <c r="O7840" s="197"/>
      <c r="P7840" s="231"/>
    </row>
    <row r="7841" spans="2:16">
      <c r="B7841" s="351"/>
      <c r="C7841" s="435"/>
      <c r="D7841" s="399"/>
      <c r="E7841" s="400"/>
      <c r="G7841" s="401"/>
      <c r="H7841" s="401"/>
      <c r="I7841" s="401"/>
      <c r="J7841" s="194"/>
      <c r="K7841" s="194"/>
      <c r="L7841" s="195"/>
      <c r="M7841" s="196"/>
      <c r="N7841" s="197"/>
      <c r="O7841" s="197"/>
      <c r="P7841" s="231"/>
    </row>
    <row r="7842" spans="2:16">
      <c r="B7842" s="351"/>
      <c r="C7842" s="435"/>
      <c r="D7842" s="399"/>
      <c r="E7842" s="400"/>
      <c r="G7842" s="401"/>
      <c r="H7842" s="401"/>
      <c r="I7842" s="401"/>
      <c r="J7842" s="194"/>
      <c r="K7842" s="194"/>
      <c r="L7842" s="195"/>
      <c r="M7842" s="196"/>
      <c r="N7842" s="197"/>
      <c r="O7842" s="197"/>
      <c r="P7842" s="231"/>
    </row>
    <row r="7843" spans="2:16">
      <c r="B7843" s="351"/>
      <c r="C7843" s="435"/>
      <c r="D7843" s="399"/>
      <c r="E7843" s="400"/>
      <c r="G7843" s="401"/>
      <c r="H7843" s="401"/>
      <c r="I7843" s="401"/>
      <c r="J7843" s="194"/>
      <c r="K7843" s="194"/>
      <c r="L7843" s="195"/>
      <c r="M7843" s="196"/>
      <c r="N7843" s="197"/>
      <c r="O7843" s="197"/>
      <c r="P7843" s="231"/>
    </row>
    <row r="7844" spans="2:16">
      <c r="B7844" s="351"/>
      <c r="C7844" s="435"/>
      <c r="D7844" s="399"/>
      <c r="E7844" s="400"/>
      <c r="G7844" s="401"/>
      <c r="H7844" s="401"/>
      <c r="I7844" s="401"/>
      <c r="J7844" s="194"/>
      <c r="K7844" s="194"/>
      <c r="L7844" s="195"/>
      <c r="M7844" s="196"/>
      <c r="N7844" s="197"/>
      <c r="O7844" s="197"/>
      <c r="P7844" s="231"/>
    </row>
    <row r="7845" spans="2:16">
      <c r="B7845" s="351"/>
      <c r="C7845" s="435"/>
      <c r="D7845" s="399"/>
      <c r="E7845" s="400"/>
      <c r="G7845" s="401"/>
      <c r="H7845" s="401"/>
      <c r="I7845" s="401"/>
      <c r="J7845" s="194"/>
      <c r="K7845" s="194"/>
      <c r="L7845" s="195"/>
      <c r="M7845" s="196"/>
      <c r="N7845" s="197"/>
      <c r="O7845" s="197"/>
      <c r="P7845" s="231"/>
    </row>
    <row r="7846" spans="2:16">
      <c r="B7846" s="351"/>
      <c r="C7846" s="435"/>
      <c r="D7846" s="399"/>
      <c r="E7846" s="400"/>
      <c r="G7846" s="401"/>
      <c r="H7846" s="401"/>
      <c r="I7846" s="401"/>
      <c r="J7846" s="194"/>
      <c r="K7846" s="194"/>
      <c r="L7846" s="195"/>
      <c r="M7846" s="196"/>
      <c r="N7846" s="197"/>
      <c r="O7846" s="197"/>
      <c r="P7846" s="231"/>
    </row>
    <row r="7847" spans="2:16">
      <c r="B7847" s="351"/>
      <c r="C7847" s="435"/>
      <c r="D7847" s="399"/>
      <c r="E7847" s="400"/>
      <c r="G7847" s="401"/>
      <c r="H7847" s="401"/>
      <c r="I7847" s="401"/>
      <c r="J7847" s="194"/>
      <c r="K7847" s="194"/>
      <c r="L7847" s="195"/>
      <c r="M7847" s="196"/>
      <c r="N7847" s="197"/>
      <c r="O7847" s="197"/>
      <c r="P7847" s="231"/>
    </row>
    <row r="7848" spans="2:16">
      <c r="B7848" s="351"/>
      <c r="C7848" s="435"/>
      <c r="D7848" s="399"/>
      <c r="E7848" s="400"/>
      <c r="G7848" s="401"/>
      <c r="H7848" s="401"/>
      <c r="I7848" s="401"/>
      <c r="J7848" s="194"/>
      <c r="K7848" s="194"/>
      <c r="L7848" s="195"/>
      <c r="M7848" s="196"/>
      <c r="N7848" s="197"/>
      <c r="O7848" s="197"/>
      <c r="P7848" s="231"/>
    </row>
    <row r="7849" spans="2:16">
      <c r="B7849" s="351"/>
      <c r="C7849" s="435"/>
      <c r="D7849" s="399"/>
      <c r="E7849" s="400"/>
      <c r="G7849" s="401"/>
      <c r="H7849" s="401"/>
      <c r="I7849" s="401"/>
      <c r="J7849" s="194"/>
      <c r="K7849" s="194"/>
      <c r="L7849" s="195"/>
      <c r="M7849" s="196"/>
      <c r="N7849" s="197"/>
      <c r="O7849" s="197"/>
      <c r="P7849" s="231"/>
    </row>
    <row r="7850" spans="2:16">
      <c r="B7850" s="351"/>
      <c r="C7850" s="435"/>
      <c r="D7850" s="399"/>
      <c r="E7850" s="400"/>
      <c r="G7850" s="401"/>
      <c r="H7850" s="401"/>
      <c r="I7850" s="401"/>
      <c r="J7850" s="194"/>
      <c r="K7850" s="194"/>
      <c r="L7850" s="195"/>
      <c r="M7850" s="196"/>
      <c r="N7850" s="197"/>
      <c r="O7850" s="197"/>
      <c r="P7850" s="231"/>
    </row>
    <row r="7851" spans="2:16">
      <c r="B7851" s="351"/>
      <c r="C7851" s="435"/>
      <c r="D7851" s="399"/>
      <c r="E7851" s="400"/>
      <c r="G7851" s="401"/>
      <c r="H7851" s="401"/>
      <c r="I7851" s="401"/>
      <c r="J7851" s="194"/>
      <c r="K7851" s="194"/>
      <c r="L7851" s="195"/>
      <c r="M7851" s="196"/>
      <c r="N7851" s="197"/>
      <c r="O7851" s="197"/>
      <c r="P7851" s="231"/>
    </row>
    <row r="7852" spans="2:16">
      <c r="B7852" s="351"/>
      <c r="C7852" s="435"/>
      <c r="D7852" s="399"/>
      <c r="E7852" s="400"/>
      <c r="G7852" s="401"/>
      <c r="H7852" s="401"/>
      <c r="I7852" s="401"/>
      <c r="J7852" s="194"/>
      <c r="K7852" s="194"/>
      <c r="L7852" s="195"/>
      <c r="M7852" s="196"/>
      <c r="N7852" s="197"/>
      <c r="O7852" s="197"/>
      <c r="P7852" s="231"/>
    </row>
    <row r="7853" spans="2:16">
      <c r="B7853" s="351"/>
      <c r="C7853" s="435"/>
      <c r="D7853" s="399"/>
      <c r="E7853" s="400"/>
      <c r="G7853" s="401"/>
      <c r="H7853" s="401"/>
      <c r="I7853" s="401"/>
      <c r="J7853" s="194"/>
      <c r="K7853" s="194"/>
      <c r="L7853" s="195"/>
      <c r="M7853" s="196"/>
      <c r="N7853" s="197"/>
      <c r="O7853" s="197"/>
      <c r="P7853" s="231"/>
    </row>
    <row r="7854" spans="2:16">
      <c r="B7854" s="351"/>
      <c r="C7854" s="435"/>
      <c r="D7854" s="399"/>
      <c r="E7854" s="400"/>
      <c r="G7854" s="401"/>
      <c r="H7854" s="401"/>
      <c r="I7854" s="401"/>
      <c r="J7854" s="194"/>
      <c r="K7854" s="194"/>
      <c r="L7854" s="195"/>
      <c r="M7854" s="196"/>
      <c r="N7854" s="197"/>
      <c r="O7854" s="197"/>
      <c r="P7854" s="231"/>
    </row>
    <row r="7855" spans="2:16">
      <c r="B7855" s="351"/>
      <c r="C7855" s="435"/>
      <c r="D7855" s="399"/>
      <c r="E7855" s="400"/>
      <c r="G7855" s="401"/>
      <c r="H7855" s="401"/>
      <c r="I7855" s="401"/>
      <c r="J7855" s="194"/>
      <c r="K7855" s="194"/>
      <c r="L7855" s="195"/>
      <c r="M7855" s="196"/>
      <c r="N7855" s="197"/>
      <c r="O7855" s="197"/>
      <c r="P7855" s="231"/>
    </row>
    <row r="7856" spans="2:16">
      <c r="B7856" s="351"/>
      <c r="C7856" s="435"/>
      <c r="D7856" s="399"/>
      <c r="E7856" s="400"/>
      <c r="G7856" s="401"/>
      <c r="H7856" s="401"/>
      <c r="I7856" s="401"/>
      <c r="J7856" s="194"/>
      <c r="K7856" s="194"/>
      <c r="L7856" s="195"/>
      <c r="M7856" s="196"/>
      <c r="N7856" s="197"/>
      <c r="O7856" s="197"/>
      <c r="P7856" s="231"/>
    </row>
    <row r="7857" spans="2:16">
      <c r="B7857" s="351"/>
      <c r="C7857" s="435"/>
      <c r="D7857" s="399"/>
      <c r="E7857" s="400"/>
      <c r="G7857" s="401"/>
      <c r="H7857" s="401"/>
      <c r="I7857" s="401"/>
      <c r="J7857" s="194"/>
      <c r="K7857" s="194"/>
      <c r="L7857" s="195"/>
      <c r="M7857" s="196"/>
      <c r="N7857" s="197"/>
      <c r="O7857" s="197"/>
      <c r="P7857" s="231"/>
    </row>
    <row r="7858" spans="2:16">
      <c r="B7858" s="351"/>
      <c r="C7858" s="435"/>
      <c r="D7858" s="399"/>
      <c r="E7858" s="400"/>
      <c r="G7858" s="401"/>
      <c r="H7858" s="401"/>
      <c r="I7858" s="401"/>
      <c r="J7858" s="194"/>
      <c r="K7858" s="194"/>
      <c r="L7858" s="195"/>
      <c r="M7858" s="196"/>
      <c r="N7858" s="197"/>
      <c r="O7858" s="197"/>
      <c r="P7858" s="231"/>
    </row>
    <row r="7859" spans="2:16">
      <c r="B7859" s="351"/>
      <c r="C7859" s="435"/>
      <c r="D7859" s="399"/>
      <c r="E7859" s="400"/>
      <c r="G7859" s="401"/>
      <c r="H7859" s="401"/>
      <c r="I7859" s="401"/>
      <c r="J7859" s="194"/>
      <c r="K7859" s="194"/>
      <c r="L7859" s="195"/>
      <c r="M7859" s="196"/>
      <c r="N7859" s="197"/>
      <c r="O7859" s="197"/>
      <c r="P7859" s="231"/>
    </row>
    <row r="7860" spans="2:16">
      <c r="B7860" s="351"/>
      <c r="C7860" s="435"/>
      <c r="D7860" s="399"/>
      <c r="E7860" s="400"/>
      <c r="G7860" s="401"/>
      <c r="H7860" s="401"/>
      <c r="I7860" s="401"/>
      <c r="J7860" s="194"/>
      <c r="K7860" s="194"/>
      <c r="L7860" s="195"/>
      <c r="M7860" s="196"/>
      <c r="N7860" s="197"/>
      <c r="O7860" s="197"/>
      <c r="P7860" s="231"/>
    </row>
    <row r="7861" spans="2:16">
      <c r="B7861" s="351"/>
      <c r="C7861" s="435"/>
      <c r="D7861" s="399"/>
      <c r="E7861" s="400"/>
      <c r="G7861" s="401"/>
      <c r="H7861" s="401"/>
      <c r="I7861" s="401"/>
      <c r="J7861" s="194"/>
      <c r="K7861" s="194"/>
      <c r="L7861" s="195"/>
      <c r="M7861" s="196"/>
      <c r="N7861" s="197"/>
      <c r="O7861" s="197"/>
      <c r="P7861" s="231"/>
    </row>
    <row r="7862" spans="2:16">
      <c r="B7862" s="351"/>
      <c r="C7862" s="435"/>
      <c r="D7862" s="399"/>
      <c r="E7862" s="400"/>
      <c r="G7862" s="401"/>
      <c r="H7862" s="401"/>
      <c r="I7862" s="401"/>
      <c r="J7862" s="194"/>
      <c r="K7862" s="194"/>
      <c r="L7862" s="195"/>
      <c r="M7862" s="196"/>
      <c r="N7862" s="197"/>
      <c r="O7862" s="197"/>
      <c r="P7862" s="231"/>
    </row>
    <row r="7863" spans="2:16">
      <c r="B7863" s="351"/>
      <c r="C7863" s="435"/>
      <c r="D7863" s="399"/>
      <c r="E7863" s="400"/>
      <c r="G7863" s="401"/>
      <c r="H7863" s="401"/>
      <c r="I7863" s="401"/>
      <c r="J7863" s="194"/>
      <c r="K7863" s="194"/>
      <c r="L7863" s="195"/>
      <c r="M7863" s="196"/>
      <c r="N7863" s="197"/>
      <c r="O7863" s="197"/>
      <c r="P7863" s="231"/>
    </row>
    <row r="7864" spans="2:16">
      <c r="B7864" s="351"/>
      <c r="C7864" s="435"/>
      <c r="D7864" s="399"/>
      <c r="E7864" s="400"/>
      <c r="G7864" s="401"/>
      <c r="H7864" s="401"/>
      <c r="I7864" s="401"/>
      <c r="J7864" s="194"/>
      <c r="K7864" s="194"/>
      <c r="L7864" s="195"/>
      <c r="M7864" s="196"/>
      <c r="N7864" s="197"/>
      <c r="O7864" s="197"/>
      <c r="P7864" s="231"/>
    </row>
    <row r="7865" spans="2:16">
      <c r="B7865" s="351"/>
      <c r="C7865" s="435"/>
      <c r="D7865" s="399"/>
      <c r="E7865" s="400"/>
      <c r="G7865" s="401"/>
      <c r="H7865" s="401"/>
      <c r="I7865" s="401"/>
      <c r="J7865" s="194"/>
      <c r="K7865" s="194"/>
      <c r="L7865" s="195"/>
      <c r="M7865" s="196"/>
      <c r="N7865" s="197"/>
      <c r="O7865" s="197"/>
      <c r="P7865" s="231"/>
    </row>
    <row r="7866" spans="2:16">
      <c r="B7866" s="351"/>
      <c r="C7866" s="435"/>
      <c r="D7866" s="399"/>
      <c r="E7866" s="400"/>
      <c r="G7866" s="401"/>
      <c r="H7866" s="401"/>
      <c r="I7866" s="401"/>
      <c r="J7866" s="194"/>
      <c r="K7866" s="194"/>
      <c r="L7866" s="195"/>
      <c r="M7866" s="196"/>
      <c r="N7866" s="197"/>
      <c r="O7866" s="197"/>
      <c r="P7866" s="231"/>
    </row>
    <row r="7867" spans="2:16">
      <c r="B7867" s="351"/>
      <c r="C7867" s="435"/>
      <c r="D7867" s="399"/>
      <c r="E7867" s="400"/>
      <c r="G7867" s="401"/>
      <c r="H7867" s="401"/>
      <c r="I7867" s="401"/>
      <c r="J7867" s="194"/>
      <c r="K7867" s="194"/>
      <c r="L7867" s="195"/>
      <c r="M7867" s="196"/>
      <c r="N7867" s="197"/>
      <c r="O7867" s="197"/>
      <c r="P7867" s="231"/>
    </row>
    <row r="7868" spans="2:16">
      <c r="B7868" s="351"/>
      <c r="C7868" s="435"/>
      <c r="D7868" s="399"/>
      <c r="E7868" s="400"/>
      <c r="G7868" s="401"/>
      <c r="H7868" s="401"/>
      <c r="I7868" s="401"/>
      <c r="J7868" s="194"/>
      <c r="K7868" s="194"/>
      <c r="L7868" s="195"/>
      <c r="M7868" s="196"/>
      <c r="N7868" s="197"/>
      <c r="O7868" s="197"/>
      <c r="P7868" s="231"/>
    </row>
    <row r="7869" spans="2:16">
      <c r="B7869" s="351"/>
      <c r="C7869" s="435"/>
      <c r="D7869" s="399"/>
      <c r="E7869" s="400"/>
      <c r="G7869" s="401"/>
      <c r="H7869" s="401"/>
      <c r="I7869" s="401"/>
      <c r="J7869" s="194"/>
      <c r="K7869" s="194"/>
      <c r="L7869" s="195"/>
      <c r="M7869" s="196"/>
      <c r="N7869" s="197"/>
      <c r="O7869" s="197"/>
      <c r="P7869" s="231"/>
    </row>
    <row r="7870" spans="2:16">
      <c r="B7870" s="351"/>
      <c r="C7870" s="435"/>
      <c r="D7870" s="399"/>
      <c r="E7870" s="400"/>
      <c r="G7870" s="401"/>
      <c r="H7870" s="401"/>
      <c r="I7870" s="401"/>
      <c r="J7870" s="194"/>
      <c r="K7870" s="194"/>
      <c r="L7870" s="195"/>
      <c r="M7870" s="196"/>
      <c r="N7870" s="197"/>
      <c r="O7870" s="197"/>
      <c r="P7870" s="231"/>
    </row>
    <row r="7871" spans="2:16">
      <c r="B7871" s="351"/>
      <c r="C7871" s="435"/>
      <c r="D7871" s="399"/>
      <c r="E7871" s="400"/>
      <c r="G7871" s="401"/>
      <c r="H7871" s="401"/>
      <c r="I7871" s="401"/>
      <c r="J7871" s="194"/>
      <c r="K7871" s="194"/>
      <c r="L7871" s="195"/>
      <c r="M7871" s="196"/>
      <c r="N7871" s="197"/>
      <c r="O7871" s="197"/>
      <c r="P7871" s="231"/>
    </row>
    <row r="7872" spans="2:16">
      <c r="B7872" s="351"/>
      <c r="C7872" s="435"/>
      <c r="D7872" s="399"/>
      <c r="E7872" s="400"/>
      <c r="G7872" s="401"/>
      <c r="H7872" s="401"/>
      <c r="I7872" s="401"/>
      <c r="J7872" s="194"/>
      <c r="K7872" s="194"/>
      <c r="L7872" s="195"/>
      <c r="M7872" s="196"/>
      <c r="N7872" s="197"/>
      <c r="O7872" s="197"/>
      <c r="P7872" s="231"/>
    </row>
    <row r="7873" spans="2:16">
      <c r="B7873" s="351"/>
      <c r="C7873" s="435"/>
      <c r="D7873" s="399"/>
      <c r="E7873" s="400"/>
      <c r="G7873" s="401"/>
      <c r="H7873" s="401"/>
      <c r="I7873" s="401"/>
      <c r="J7873" s="194"/>
      <c r="K7873" s="194"/>
      <c r="L7873" s="195"/>
      <c r="M7873" s="196"/>
      <c r="N7873" s="197"/>
      <c r="O7873" s="197"/>
      <c r="P7873" s="231"/>
    </row>
    <row r="7874" spans="2:16">
      <c r="B7874" s="351"/>
      <c r="C7874" s="435"/>
      <c r="D7874" s="399"/>
      <c r="E7874" s="400"/>
      <c r="G7874" s="401"/>
      <c r="H7874" s="401"/>
      <c r="I7874" s="401"/>
      <c r="J7874" s="194"/>
      <c r="K7874" s="194"/>
      <c r="L7874" s="195"/>
      <c r="M7874" s="196"/>
      <c r="N7874" s="197"/>
      <c r="O7874" s="197"/>
      <c r="P7874" s="231"/>
    </row>
    <row r="7875" spans="2:16">
      <c r="B7875" s="351"/>
      <c r="C7875" s="435"/>
      <c r="D7875" s="399"/>
      <c r="E7875" s="400"/>
      <c r="G7875" s="401"/>
      <c r="H7875" s="401"/>
      <c r="I7875" s="401"/>
      <c r="J7875" s="194"/>
      <c r="K7875" s="194"/>
      <c r="L7875" s="195"/>
      <c r="M7875" s="196"/>
      <c r="N7875" s="197"/>
      <c r="O7875" s="197"/>
      <c r="P7875" s="231"/>
    </row>
    <row r="7876" spans="2:16">
      <c r="B7876" s="351"/>
      <c r="C7876" s="435"/>
      <c r="D7876" s="399"/>
      <c r="E7876" s="400"/>
      <c r="G7876" s="401"/>
      <c r="H7876" s="401"/>
      <c r="I7876" s="401"/>
      <c r="J7876" s="194"/>
      <c r="K7876" s="194"/>
      <c r="L7876" s="195"/>
      <c r="M7876" s="196"/>
      <c r="N7876" s="197"/>
      <c r="O7876" s="197"/>
      <c r="P7876" s="231"/>
    </row>
    <row r="7877" spans="2:16">
      <c r="B7877" s="351"/>
      <c r="C7877" s="435"/>
      <c r="D7877" s="399"/>
      <c r="E7877" s="400"/>
      <c r="G7877" s="401"/>
      <c r="H7877" s="401"/>
      <c r="I7877" s="401"/>
      <c r="J7877" s="194"/>
      <c r="K7877" s="194"/>
      <c r="L7877" s="195"/>
      <c r="M7877" s="196"/>
      <c r="N7877" s="197"/>
      <c r="O7877" s="197"/>
      <c r="P7877" s="231"/>
    </row>
    <row r="7878" spans="2:16">
      <c r="B7878" s="351"/>
      <c r="C7878" s="435"/>
      <c r="D7878" s="399"/>
      <c r="E7878" s="400"/>
      <c r="G7878" s="401"/>
      <c r="H7878" s="401"/>
      <c r="I7878" s="401"/>
      <c r="J7878" s="194"/>
      <c r="K7878" s="194"/>
      <c r="L7878" s="195"/>
      <c r="M7878" s="196"/>
      <c r="N7878" s="197"/>
      <c r="O7878" s="197"/>
      <c r="P7878" s="231"/>
    </row>
    <row r="7879" spans="2:16">
      <c r="B7879" s="351"/>
      <c r="C7879" s="435"/>
      <c r="D7879" s="399"/>
      <c r="E7879" s="400"/>
      <c r="G7879" s="401"/>
      <c r="H7879" s="401"/>
      <c r="I7879" s="401"/>
      <c r="J7879" s="194"/>
      <c r="K7879" s="194"/>
      <c r="L7879" s="195"/>
      <c r="M7879" s="196"/>
      <c r="N7879" s="197"/>
      <c r="O7879" s="197"/>
      <c r="P7879" s="231"/>
    </row>
    <row r="7880" spans="2:16">
      <c r="B7880" s="351"/>
      <c r="C7880" s="435"/>
      <c r="D7880" s="399"/>
      <c r="E7880" s="400"/>
      <c r="G7880" s="401"/>
      <c r="H7880" s="401"/>
      <c r="I7880" s="401"/>
      <c r="J7880" s="194"/>
      <c r="K7880" s="194"/>
      <c r="L7880" s="195"/>
      <c r="M7880" s="196"/>
      <c r="N7880" s="197"/>
      <c r="O7880" s="197"/>
      <c r="P7880" s="231"/>
    </row>
    <row r="7881" spans="2:16">
      <c r="B7881" s="351"/>
      <c r="C7881" s="435"/>
      <c r="D7881" s="399"/>
      <c r="E7881" s="400"/>
      <c r="G7881" s="401"/>
      <c r="H7881" s="401"/>
      <c r="I7881" s="401"/>
      <c r="J7881" s="194"/>
      <c r="K7881" s="194"/>
      <c r="L7881" s="195"/>
      <c r="M7881" s="196"/>
      <c r="N7881" s="197"/>
      <c r="O7881" s="197"/>
      <c r="P7881" s="231"/>
    </row>
    <row r="7882" spans="2:16">
      <c r="B7882" s="351"/>
      <c r="C7882" s="435"/>
      <c r="D7882" s="399"/>
      <c r="E7882" s="400"/>
      <c r="G7882" s="401"/>
      <c r="H7882" s="401"/>
      <c r="I7882" s="401"/>
      <c r="J7882" s="194"/>
      <c r="K7882" s="194"/>
      <c r="L7882" s="195"/>
      <c r="M7882" s="196"/>
      <c r="N7882" s="197"/>
      <c r="O7882" s="197"/>
      <c r="P7882" s="231"/>
    </row>
    <row r="7883" spans="2:16">
      <c r="B7883" s="351"/>
      <c r="C7883" s="435"/>
      <c r="D7883" s="399"/>
      <c r="E7883" s="400"/>
      <c r="G7883" s="401"/>
      <c r="H7883" s="401"/>
      <c r="I7883" s="401"/>
      <c r="J7883" s="194"/>
      <c r="K7883" s="194"/>
      <c r="L7883" s="195"/>
      <c r="M7883" s="196"/>
      <c r="N7883" s="197"/>
      <c r="O7883" s="197"/>
      <c r="P7883" s="231"/>
    </row>
    <row r="7884" spans="2:16">
      <c r="B7884" s="351"/>
      <c r="C7884" s="435"/>
      <c r="D7884" s="399"/>
      <c r="E7884" s="400"/>
      <c r="G7884" s="401"/>
      <c r="H7884" s="401"/>
      <c r="I7884" s="401"/>
      <c r="J7884" s="194"/>
      <c r="K7884" s="194"/>
      <c r="L7884" s="195"/>
      <c r="M7884" s="196"/>
      <c r="N7884" s="197"/>
      <c r="O7884" s="197"/>
      <c r="P7884" s="231"/>
    </row>
    <row r="7885" spans="2:16">
      <c r="B7885" s="351"/>
      <c r="C7885" s="435"/>
      <c r="D7885" s="399"/>
      <c r="E7885" s="400"/>
      <c r="G7885" s="401"/>
      <c r="H7885" s="401"/>
      <c r="I7885" s="401"/>
      <c r="J7885" s="194"/>
      <c r="K7885" s="194"/>
      <c r="L7885" s="195"/>
      <c r="M7885" s="196"/>
      <c r="N7885" s="197"/>
      <c r="O7885" s="197"/>
      <c r="P7885" s="231"/>
    </row>
    <row r="7886" spans="2:16">
      <c r="B7886" s="351"/>
      <c r="C7886" s="435"/>
      <c r="D7886" s="399"/>
      <c r="E7886" s="400"/>
      <c r="G7886" s="401"/>
      <c r="H7886" s="401"/>
      <c r="I7886" s="401"/>
      <c r="J7886" s="194"/>
      <c r="K7886" s="194"/>
      <c r="L7886" s="195"/>
      <c r="M7886" s="196"/>
      <c r="N7886" s="197"/>
      <c r="O7886" s="197"/>
      <c r="P7886" s="231"/>
    </row>
    <row r="7887" spans="2:16">
      <c r="B7887" s="351"/>
      <c r="C7887" s="435"/>
      <c r="D7887" s="399"/>
      <c r="E7887" s="400"/>
      <c r="G7887" s="401"/>
      <c r="H7887" s="401"/>
      <c r="I7887" s="401"/>
      <c r="J7887" s="194"/>
      <c r="K7887" s="194"/>
      <c r="L7887" s="195"/>
      <c r="M7887" s="196"/>
      <c r="N7887" s="197"/>
      <c r="O7887" s="197"/>
      <c r="P7887" s="231"/>
    </row>
    <row r="7888" spans="2:16">
      <c r="B7888" s="351"/>
      <c r="C7888" s="435"/>
      <c r="D7888" s="399"/>
      <c r="E7888" s="400"/>
      <c r="G7888" s="401"/>
      <c r="H7888" s="401"/>
      <c r="I7888" s="401"/>
      <c r="J7888" s="194"/>
      <c r="K7888" s="194"/>
      <c r="L7888" s="195"/>
      <c r="M7888" s="196"/>
      <c r="N7888" s="197"/>
      <c r="O7888" s="197"/>
      <c r="P7888" s="231"/>
    </row>
    <row r="7889" spans="2:16">
      <c r="B7889" s="351"/>
      <c r="C7889" s="435"/>
      <c r="D7889" s="399"/>
      <c r="E7889" s="400"/>
      <c r="G7889" s="401"/>
      <c r="H7889" s="401"/>
      <c r="I7889" s="401"/>
      <c r="J7889" s="194"/>
      <c r="K7889" s="194"/>
      <c r="L7889" s="195"/>
      <c r="M7889" s="196"/>
      <c r="N7889" s="197"/>
      <c r="O7889" s="197"/>
      <c r="P7889" s="231"/>
    </row>
    <row r="7890" spans="2:16">
      <c r="B7890" s="351"/>
      <c r="C7890" s="435"/>
      <c r="D7890" s="399"/>
      <c r="E7890" s="400"/>
      <c r="G7890" s="401"/>
      <c r="H7890" s="401"/>
      <c r="I7890" s="401"/>
      <c r="J7890" s="194"/>
      <c r="K7890" s="194"/>
      <c r="L7890" s="195"/>
      <c r="M7890" s="196"/>
      <c r="N7890" s="197"/>
      <c r="O7890" s="197"/>
      <c r="P7890" s="231"/>
    </row>
    <row r="7891" spans="2:16">
      <c r="B7891" s="351"/>
      <c r="C7891" s="435"/>
      <c r="D7891" s="399"/>
      <c r="E7891" s="400"/>
      <c r="G7891" s="401"/>
      <c r="H7891" s="401"/>
      <c r="I7891" s="401"/>
      <c r="J7891" s="194"/>
      <c r="K7891" s="194"/>
      <c r="L7891" s="195"/>
      <c r="M7891" s="196"/>
      <c r="N7891" s="197"/>
      <c r="O7891" s="197"/>
      <c r="P7891" s="231"/>
    </row>
    <row r="7892" spans="2:16">
      <c r="B7892" s="351"/>
      <c r="C7892" s="435"/>
      <c r="D7892" s="399"/>
      <c r="E7892" s="400"/>
      <c r="G7892" s="401"/>
      <c r="H7892" s="401"/>
      <c r="I7892" s="401"/>
      <c r="J7892" s="194"/>
      <c r="K7892" s="194"/>
      <c r="L7892" s="195"/>
      <c r="M7892" s="196"/>
      <c r="N7892" s="197"/>
      <c r="O7892" s="197"/>
      <c r="P7892" s="231"/>
    </row>
    <row r="7893" spans="2:16">
      <c r="B7893" s="351"/>
      <c r="C7893" s="435"/>
      <c r="D7893" s="399"/>
      <c r="E7893" s="400"/>
      <c r="G7893" s="401"/>
      <c r="H7893" s="401"/>
      <c r="I7893" s="401"/>
      <c r="J7893" s="194"/>
      <c r="K7893" s="194"/>
      <c r="L7893" s="195"/>
      <c r="M7893" s="196"/>
      <c r="N7893" s="197"/>
      <c r="O7893" s="197"/>
      <c r="P7893" s="231"/>
    </row>
    <row r="7894" spans="2:16">
      <c r="B7894" s="351"/>
      <c r="C7894" s="435"/>
      <c r="D7894" s="399"/>
      <c r="E7894" s="400"/>
      <c r="G7894" s="401"/>
      <c r="H7894" s="401"/>
      <c r="I7894" s="401"/>
      <c r="J7894" s="194"/>
      <c r="K7894" s="194"/>
      <c r="L7894" s="195"/>
      <c r="M7894" s="196"/>
      <c r="N7894" s="197"/>
      <c r="O7894" s="197"/>
      <c r="P7894" s="231"/>
    </row>
    <row r="7895" spans="2:16">
      <c r="B7895" s="351"/>
      <c r="C7895" s="435"/>
      <c r="D7895" s="399"/>
      <c r="E7895" s="400"/>
      <c r="G7895" s="401"/>
      <c r="H7895" s="401"/>
      <c r="I7895" s="401"/>
      <c r="J7895" s="194"/>
      <c r="K7895" s="194"/>
      <c r="L7895" s="195"/>
      <c r="M7895" s="196"/>
      <c r="N7895" s="197"/>
      <c r="O7895" s="197"/>
      <c r="P7895" s="231"/>
    </row>
    <row r="7896" spans="2:16">
      <c r="B7896" s="351"/>
      <c r="C7896" s="435"/>
      <c r="D7896" s="399"/>
      <c r="E7896" s="400"/>
      <c r="G7896" s="401"/>
      <c r="H7896" s="401"/>
      <c r="I7896" s="401"/>
      <c r="J7896" s="194"/>
      <c r="K7896" s="194"/>
      <c r="L7896" s="195"/>
      <c r="M7896" s="196"/>
      <c r="N7896" s="197"/>
      <c r="O7896" s="197"/>
      <c r="P7896" s="231"/>
    </row>
    <row r="7897" spans="2:16">
      <c r="B7897" s="351"/>
      <c r="C7897" s="435"/>
      <c r="D7897" s="399"/>
      <c r="E7897" s="400"/>
      <c r="G7897" s="401"/>
      <c r="H7897" s="401"/>
      <c r="I7897" s="401"/>
      <c r="J7897" s="194"/>
      <c r="K7897" s="194"/>
      <c r="L7897" s="195"/>
      <c r="M7897" s="196"/>
      <c r="N7897" s="197"/>
      <c r="O7897" s="197"/>
      <c r="P7897" s="231"/>
    </row>
    <row r="7898" spans="2:16">
      <c r="B7898" s="351"/>
      <c r="C7898" s="435"/>
      <c r="D7898" s="399"/>
      <c r="E7898" s="400"/>
      <c r="G7898" s="401"/>
      <c r="H7898" s="401"/>
      <c r="I7898" s="401"/>
      <c r="J7898" s="194"/>
      <c r="K7898" s="194"/>
      <c r="L7898" s="195"/>
      <c r="M7898" s="196"/>
      <c r="N7898" s="197"/>
      <c r="O7898" s="197"/>
      <c r="P7898" s="231"/>
    </row>
    <row r="7899" spans="2:16">
      <c r="B7899" s="351"/>
      <c r="C7899" s="435"/>
      <c r="D7899" s="399"/>
      <c r="E7899" s="400"/>
      <c r="G7899" s="401"/>
      <c r="H7899" s="401"/>
      <c r="I7899" s="401"/>
      <c r="J7899" s="194"/>
      <c r="K7899" s="194"/>
      <c r="L7899" s="195"/>
      <c r="M7899" s="196"/>
      <c r="N7899" s="197"/>
      <c r="O7899" s="197"/>
      <c r="P7899" s="231"/>
    </row>
    <row r="7900" spans="2:16">
      <c r="B7900" s="351"/>
      <c r="C7900" s="435"/>
      <c r="D7900" s="399"/>
      <c r="E7900" s="400"/>
      <c r="G7900" s="401"/>
      <c r="H7900" s="401"/>
      <c r="I7900" s="401"/>
      <c r="J7900" s="194"/>
      <c r="K7900" s="194"/>
      <c r="L7900" s="195"/>
      <c r="M7900" s="196"/>
      <c r="N7900" s="197"/>
      <c r="O7900" s="197"/>
      <c r="P7900" s="231"/>
    </row>
    <row r="7901" spans="2:16">
      <c r="B7901" s="351"/>
      <c r="C7901" s="435"/>
      <c r="D7901" s="399"/>
      <c r="E7901" s="400"/>
      <c r="G7901" s="401"/>
      <c r="H7901" s="401"/>
      <c r="I7901" s="401"/>
      <c r="J7901" s="194"/>
      <c r="K7901" s="194"/>
      <c r="L7901" s="195"/>
      <c r="M7901" s="196"/>
      <c r="N7901" s="197"/>
      <c r="O7901" s="197"/>
      <c r="P7901" s="231"/>
    </row>
    <row r="7902" spans="2:16">
      <c r="B7902" s="351"/>
      <c r="C7902" s="435"/>
      <c r="D7902" s="399"/>
      <c r="E7902" s="400"/>
      <c r="G7902" s="401"/>
      <c r="H7902" s="401"/>
      <c r="I7902" s="401"/>
      <c r="J7902" s="194"/>
      <c r="K7902" s="194"/>
      <c r="L7902" s="195"/>
      <c r="M7902" s="196"/>
      <c r="N7902" s="197"/>
      <c r="O7902" s="197"/>
      <c r="P7902" s="231"/>
    </row>
    <row r="7903" spans="2:16">
      <c r="B7903" s="351"/>
      <c r="C7903" s="435"/>
      <c r="D7903" s="399"/>
      <c r="E7903" s="400"/>
      <c r="G7903" s="401"/>
      <c r="H7903" s="401"/>
      <c r="I7903" s="401"/>
      <c r="J7903" s="194"/>
      <c r="K7903" s="194"/>
      <c r="L7903" s="195"/>
      <c r="M7903" s="196"/>
      <c r="N7903" s="197"/>
      <c r="O7903" s="197"/>
      <c r="P7903" s="231"/>
    </row>
    <row r="7904" spans="2:16">
      <c r="B7904" s="351"/>
      <c r="C7904" s="435"/>
      <c r="D7904" s="399"/>
      <c r="E7904" s="400"/>
      <c r="G7904" s="401"/>
      <c r="H7904" s="401"/>
      <c r="I7904" s="401"/>
      <c r="J7904" s="194"/>
      <c r="K7904" s="194"/>
      <c r="L7904" s="195"/>
      <c r="M7904" s="196"/>
      <c r="N7904" s="197"/>
      <c r="O7904" s="197"/>
      <c r="P7904" s="231"/>
    </row>
    <row r="7905" spans="2:16">
      <c r="B7905" s="351"/>
      <c r="C7905" s="435"/>
      <c r="D7905" s="399"/>
      <c r="E7905" s="400"/>
      <c r="G7905" s="401"/>
      <c r="H7905" s="401"/>
      <c r="I7905" s="401"/>
      <c r="J7905" s="194"/>
      <c r="K7905" s="194"/>
      <c r="L7905" s="195"/>
      <c r="M7905" s="196"/>
      <c r="N7905" s="197"/>
      <c r="O7905" s="197"/>
      <c r="P7905" s="231"/>
    </row>
    <row r="7906" spans="2:16">
      <c r="B7906" s="351"/>
      <c r="C7906" s="435"/>
      <c r="D7906" s="399"/>
      <c r="E7906" s="400"/>
      <c r="G7906" s="401"/>
      <c r="H7906" s="401"/>
      <c r="I7906" s="401"/>
      <c r="J7906" s="194"/>
      <c r="K7906" s="194"/>
      <c r="L7906" s="195"/>
      <c r="M7906" s="196"/>
      <c r="N7906" s="197"/>
      <c r="O7906" s="197"/>
      <c r="P7906" s="231"/>
    </row>
    <row r="7907" spans="2:16">
      <c r="B7907" s="351"/>
      <c r="C7907" s="435"/>
      <c r="D7907" s="399"/>
      <c r="E7907" s="400"/>
      <c r="G7907" s="401"/>
      <c r="H7907" s="401"/>
      <c r="I7907" s="401"/>
      <c r="J7907" s="194"/>
      <c r="K7907" s="194"/>
      <c r="L7907" s="195"/>
      <c r="M7907" s="196"/>
      <c r="N7907" s="197"/>
      <c r="O7907" s="197"/>
      <c r="P7907" s="231"/>
    </row>
    <row r="7908" spans="2:16">
      <c r="B7908" s="351"/>
      <c r="C7908" s="435"/>
      <c r="D7908" s="399"/>
      <c r="E7908" s="400"/>
      <c r="G7908" s="401"/>
      <c r="H7908" s="401"/>
      <c r="I7908" s="401"/>
      <c r="J7908" s="194"/>
      <c r="K7908" s="194"/>
      <c r="L7908" s="195"/>
      <c r="M7908" s="196"/>
      <c r="N7908" s="197"/>
      <c r="O7908" s="197"/>
      <c r="P7908" s="231"/>
    </row>
    <row r="7909" spans="2:16">
      <c r="B7909" s="351"/>
      <c r="C7909" s="435"/>
      <c r="D7909" s="399"/>
      <c r="E7909" s="400"/>
      <c r="G7909" s="401"/>
      <c r="H7909" s="401"/>
      <c r="I7909" s="401"/>
      <c r="J7909" s="194"/>
      <c r="K7909" s="194"/>
      <c r="L7909" s="195"/>
      <c r="M7909" s="196"/>
      <c r="N7909" s="197"/>
      <c r="O7909" s="197"/>
      <c r="P7909" s="231"/>
    </row>
    <row r="7910" spans="2:16">
      <c r="B7910" s="351"/>
      <c r="C7910" s="435"/>
      <c r="D7910" s="399"/>
      <c r="E7910" s="400"/>
      <c r="G7910" s="401"/>
      <c r="H7910" s="401"/>
      <c r="I7910" s="401"/>
      <c r="J7910" s="194"/>
      <c r="K7910" s="194"/>
      <c r="L7910" s="195"/>
      <c r="M7910" s="196"/>
      <c r="N7910" s="197"/>
      <c r="O7910" s="197"/>
      <c r="P7910" s="231"/>
    </row>
    <row r="7911" spans="2:16">
      <c r="B7911" s="351"/>
      <c r="C7911" s="435"/>
      <c r="D7911" s="399"/>
      <c r="E7911" s="400"/>
      <c r="G7911" s="401"/>
      <c r="H7911" s="401"/>
      <c r="I7911" s="401"/>
      <c r="J7911" s="194"/>
      <c r="K7911" s="194"/>
      <c r="L7911" s="195"/>
      <c r="M7911" s="196"/>
      <c r="N7911" s="197"/>
      <c r="O7911" s="197"/>
      <c r="P7911" s="231"/>
    </row>
    <row r="7912" spans="2:16">
      <c r="B7912" s="351"/>
      <c r="C7912" s="435"/>
      <c r="D7912" s="399"/>
      <c r="E7912" s="400"/>
      <c r="G7912" s="401"/>
      <c r="H7912" s="401"/>
      <c r="I7912" s="401"/>
      <c r="J7912" s="194"/>
      <c r="K7912" s="194"/>
      <c r="L7912" s="195"/>
      <c r="M7912" s="196"/>
      <c r="N7912" s="197"/>
      <c r="O7912" s="197"/>
      <c r="P7912" s="231"/>
    </row>
    <row r="7913" spans="2:16">
      <c r="B7913" s="351"/>
      <c r="C7913" s="435"/>
      <c r="D7913" s="399"/>
      <c r="E7913" s="400"/>
      <c r="G7913" s="401"/>
      <c r="H7913" s="401"/>
      <c r="I7913" s="401"/>
      <c r="J7913" s="194"/>
      <c r="K7913" s="194"/>
      <c r="L7913" s="195"/>
      <c r="M7913" s="196"/>
      <c r="N7913" s="197"/>
      <c r="O7913" s="197"/>
      <c r="P7913" s="231"/>
    </row>
    <row r="7914" spans="2:16">
      <c r="B7914" s="351"/>
      <c r="C7914" s="435"/>
      <c r="D7914" s="399"/>
      <c r="E7914" s="400"/>
      <c r="G7914" s="401"/>
      <c r="H7914" s="401"/>
      <c r="I7914" s="401"/>
      <c r="J7914" s="194"/>
      <c r="K7914" s="194"/>
      <c r="L7914" s="195"/>
      <c r="M7914" s="196"/>
      <c r="N7914" s="197"/>
      <c r="O7914" s="197"/>
      <c r="P7914" s="231"/>
    </row>
    <row r="7915" spans="2:16">
      <c r="B7915" s="351"/>
      <c r="C7915" s="435"/>
      <c r="D7915" s="399"/>
      <c r="E7915" s="400"/>
      <c r="G7915" s="401"/>
      <c r="H7915" s="401"/>
      <c r="I7915" s="401"/>
      <c r="J7915" s="194"/>
      <c r="K7915" s="194"/>
      <c r="L7915" s="195"/>
      <c r="M7915" s="196"/>
      <c r="N7915" s="197"/>
      <c r="O7915" s="197"/>
      <c r="P7915" s="231"/>
    </row>
    <row r="7916" spans="2:16">
      <c r="B7916" s="351"/>
      <c r="C7916" s="435"/>
      <c r="D7916" s="399"/>
      <c r="E7916" s="400"/>
      <c r="G7916" s="401"/>
      <c r="H7916" s="401"/>
      <c r="I7916" s="401"/>
      <c r="J7916" s="194"/>
      <c r="K7916" s="194"/>
      <c r="L7916" s="195"/>
      <c r="M7916" s="196"/>
      <c r="N7916" s="197"/>
      <c r="O7916" s="197"/>
      <c r="P7916" s="231"/>
    </row>
    <row r="7917" spans="2:16">
      <c r="B7917" s="351"/>
      <c r="C7917" s="435"/>
      <c r="D7917" s="399"/>
      <c r="E7917" s="400"/>
      <c r="G7917" s="401"/>
      <c r="H7917" s="401"/>
      <c r="I7917" s="401"/>
      <c r="J7917" s="194"/>
      <c r="K7917" s="194"/>
      <c r="L7917" s="195"/>
      <c r="M7917" s="196"/>
      <c r="N7917" s="197"/>
      <c r="O7917" s="197"/>
      <c r="P7917" s="231"/>
    </row>
    <row r="7918" spans="2:16">
      <c r="B7918" s="351"/>
      <c r="C7918" s="435"/>
      <c r="D7918" s="399"/>
      <c r="E7918" s="400"/>
      <c r="G7918" s="401"/>
      <c r="H7918" s="401"/>
      <c r="I7918" s="401"/>
      <c r="J7918" s="194"/>
      <c r="K7918" s="194"/>
      <c r="L7918" s="195"/>
      <c r="M7918" s="196"/>
      <c r="N7918" s="197"/>
      <c r="O7918" s="197"/>
      <c r="P7918" s="231"/>
    </row>
    <row r="7919" spans="2:16">
      <c r="B7919" s="351"/>
      <c r="C7919" s="435"/>
      <c r="D7919" s="399"/>
      <c r="E7919" s="400"/>
      <c r="G7919" s="401"/>
      <c r="H7919" s="401"/>
      <c r="I7919" s="401"/>
      <c r="J7919" s="194"/>
      <c r="K7919" s="194"/>
      <c r="L7919" s="195"/>
      <c r="M7919" s="196"/>
      <c r="N7919" s="197"/>
      <c r="O7919" s="197"/>
      <c r="P7919" s="231"/>
    </row>
    <row r="7920" spans="2:16">
      <c r="B7920" s="351"/>
      <c r="C7920" s="435"/>
      <c r="D7920" s="399"/>
      <c r="E7920" s="400"/>
      <c r="G7920" s="401"/>
      <c r="H7920" s="401"/>
      <c r="I7920" s="401"/>
      <c r="J7920" s="194"/>
      <c r="K7920" s="194"/>
      <c r="L7920" s="195"/>
      <c r="M7920" s="196"/>
      <c r="N7920" s="197"/>
      <c r="O7920" s="197"/>
      <c r="P7920" s="231"/>
    </row>
    <row r="7921" spans="2:16">
      <c r="B7921" s="351"/>
      <c r="C7921" s="435"/>
      <c r="D7921" s="399"/>
      <c r="E7921" s="400"/>
      <c r="G7921" s="401"/>
      <c r="H7921" s="401"/>
      <c r="I7921" s="401"/>
      <c r="J7921" s="194"/>
      <c r="K7921" s="194"/>
      <c r="L7921" s="195"/>
      <c r="M7921" s="196"/>
      <c r="N7921" s="197"/>
      <c r="O7921" s="197"/>
      <c r="P7921" s="231"/>
    </row>
    <row r="7922" spans="2:16">
      <c r="B7922" s="351"/>
      <c r="C7922" s="435"/>
      <c r="D7922" s="399"/>
      <c r="E7922" s="400"/>
      <c r="G7922" s="401"/>
      <c r="H7922" s="401"/>
      <c r="I7922" s="401"/>
      <c r="J7922" s="194"/>
      <c r="K7922" s="194"/>
      <c r="L7922" s="195"/>
      <c r="M7922" s="196"/>
      <c r="N7922" s="197"/>
      <c r="O7922" s="197"/>
      <c r="P7922" s="231"/>
    </row>
    <row r="7923" spans="2:16">
      <c r="B7923" s="351"/>
      <c r="C7923" s="435"/>
      <c r="D7923" s="399"/>
      <c r="E7923" s="400"/>
      <c r="G7923" s="401"/>
      <c r="H7923" s="401"/>
      <c r="I7923" s="401"/>
      <c r="J7923" s="194"/>
      <c r="K7923" s="194"/>
      <c r="L7923" s="195"/>
      <c r="M7923" s="196"/>
      <c r="N7923" s="197"/>
      <c r="O7923" s="197"/>
      <c r="P7923" s="231"/>
    </row>
    <row r="7924" spans="2:16">
      <c r="B7924" s="351"/>
      <c r="C7924" s="435"/>
      <c r="D7924" s="399"/>
      <c r="E7924" s="400"/>
      <c r="G7924" s="401"/>
      <c r="H7924" s="401"/>
      <c r="I7924" s="401"/>
      <c r="J7924" s="194"/>
      <c r="K7924" s="194"/>
      <c r="L7924" s="195"/>
      <c r="M7924" s="196"/>
      <c r="N7924" s="197"/>
      <c r="O7924" s="197"/>
      <c r="P7924" s="231"/>
    </row>
    <row r="7925" spans="2:16">
      <c r="B7925" s="351"/>
      <c r="C7925" s="435"/>
      <c r="D7925" s="399"/>
      <c r="E7925" s="400"/>
      <c r="G7925" s="401"/>
      <c r="H7925" s="401"/>
      <c r="I7925" s="401"/>
      <c r="J7925" s="194"/>
      <c r="K7925" s="194"/>
      <c r="L7925" s="195"/>
      <c r="M7925" s="196"/>
      <c r="N7925" s="197"/>
      <c r="O7925" s="197"/>
      <c r="P7925" s="231"/>
    </row>
    <row r="7926" spans="2:16">
      <c r="B7926" s="351"/>
      <c r="C7926" s="435"/>
      <c r="D7926" s="399"/>
      <c r="E7926" s="400"/>
      <c r="G7926" s="401"/>
      <c r="H7926" s="401"/>
      <c r="I7926" s="401"/>
      <c r="J7926" s="194"/>
      <c r="K7926" s="194"/>
      <c r="L7926" s="195"/>
      <c r="M7926" s="196"/>
      <c r="N7926" s="197"/>
      <c r="O7926" s="197"/>
      <c r="P7926" s="231"/>
    </row>
    <row r="7927" spans="2:16">
      <c r="B7927" s="351"/>
      <c r="C7927" s="435"/>
      <c r="D7927" s="399"/>
      <c r="E7927" s="400"/>
      <c r="G7927" s="401"/>
      <c r="H7927" s="401"/>
      <c r="I7927" s="401"/>
      <c r="J7927" s="194"/>
      <c r="K7927" s="194"/>
      <c r="L7927" s="195"/>
      <c r="M7927" s="196"/>
      <c r="N7927" s="197"/>
      <c r="O7927" s="197"/>
      <c r="P7927" s="231"/>
    </row>
    <row r="7928" spans="2:16">
      <c r="B7928" s="351"/>
      <c r="C7928" s="435"/>
      <c r="D7928" s="399"/>
      <c r="E7928" s="400"/>
      <c r="G7928" s="401"/>
      <c r="H7928" s="401"/>
      <c r="I7928" s="401"/>
      <c r="J7928" s="194"/>
      <c r="K7928" s="194"/>
      <c r="L7928" s="195"/>
      <c r="M7928" s="196"/>
      <c r="N7928" s="197"/>
      <c r="O7928" s="197"/>
      <c r="P7928" s="231"/>
    </row>
    <row r="7929" spans="2:16">
      <c r="B7929" s="351"/>
      <c r="C7929" s="435"/>
      <c r="D7929" s="399"/>
      <c r="E7929" s="400"/>
      <c r="G7929" s="401"/>
      <c r="H7929" s="401"/>
      <c r="I7929" s="401"/>
      <c r="J7929" s="194"/>
      <c r="K7929" s="194"/>
      <c r="L7929" s="195"/>
      <c r="M7929" s="196"/>
      <c r="N7929" s="197"/>
      <c r="O7929" s="197"/>
      <c r="P7929" s="231"/>
    </row>
    <row r="7930" spans="2:16">
      <c r="B7930" s="351"/>
      <c r="C7930" s="435"/>
      <c r="D7930" s="399"/>
      <c r="E7930" s="400"/>
      <c r="G7930" s="401"/>
      <c r="H7930" s="401"/>
      <c r="I7930" s="401"/>
      <c r="J7930" s="194"/>
      <c r="K7930" s="194"/>
      <c r="L7930" s="195"/>
      <c r="M7930" s="196"/>
      <c r="N7930" s="197"/>
      <c r="O7930" s="197"/>
      <c r="P7930" s="231"/>
    </row>
    <row r="7931" spans="2:16">
      <c r="B7931" s="351"/>
      <c r="C7931" s="435"/>
      <c r="D7931" s="399"/>
      <c r="E7931" s="400"/>
      <c r="G7931" s="401"/>
      <c r="H7931" s="401"/>
      <c r="I7931" s="401"/>
      <c r="J7931" s="194"/>
      <c r="K7931" s="194"/>
      <c r="L7931" s="195"/>
      <c r="M7931" s="196"/>
      <c r="N7931" s="197"/>
      <c r="O7931" s="197"/>
      <c r="P7931" s="231"/>
    </row>
    <row r="7932" spans="2:16">
      <c r="B7932" s="351"/>
      <c r="C7932" s="435"/>
      <c r="D7932" s="399"/>
      <c r="E7932" s="400"/>
      <c r="G7932" s="401"/>
      <c r="H7932" s="401"/>
      <c r="I7932" s="401"/>
      <c r="J7932" s="194"/>
      <c r="K7932" s="194"/>
      <c r="L7932" s="195"/>
      <c r="M7932" s="196"/>
      <c r="N7932" s="197"/>
      <c r="O7932" s="197"/>
      <c r="P7932" s="231"/>
    </row>
    <row r="7933" spans="2:16">
      <c r="B7933" s="351"/>
      <c r="C7933" s="435"/>
      <c r="D7933" s="399"/>
      <c r="E7933" s="400"/>
      <c r="G7933" s="401"/>
      <c r="H7933" s="401"/>
      <c r="I7933" s="401"/>
      <c r="J7933" s="194"/>
      <c r="K7933" s="194"/>
      <c r="L7933" s="195"/>
      <c r="M7933" s="196"/>
      <c r="N7933" s="197"/>
      <c r="O7933" s="197"/>
      <c r="P7933" s="231"/>
    </row>
    <row r="7934" spans="2:16">
      <c r="B7934" s="351"/>
      <c r="C7934" s="435"/>
      <c r="D7934" s="399"/>
      <c r="E7934" s="400"/>
      <c r="G7934" s="401"/>
      <c r="H7934" s="401"/>
      <c r="I7934" s="401"/>
      <c r="J7934" s="194"/>
      <c r="K7934" s="194"/>
      <c r="L7934" s="195"/>
      <c r="M7934" s="196"/>
      <c r="N7934" s="197"/>
      <c r="O7934" s="197"/>
      <c r="P7934" s="231"/>
    </row>
    <row r="7935" spans="2:16">
      <c r="B7935" s="351"/>
      <c r="C7935" s="435"/>
      <c r="D7935" s="399"/>
      <c r="E7935" s="400"/>
      <c r="G7935" s="401"/>
      <c r="H7935" s="401"/>
      <c r="I7935" s="401"/>
      <c r="J7935" s="194"/>
      <c r="K7935" s="194"/>
      <c r="L7935" s="195"/>
      <c r="M7935" s="196"/>
      <c r="N7935" s="197"/>
      <c r="O7935" s="197"/>
      <c r="P7935" s="231"/>
    </row>
    <row r="7936" spans="2:16">
      <c r="B7936" s="351"/>
      <c r="C7936" s="435"/>
      <c r="D7936" s="399"/>
      <c r="E7936" s="400"/>
      <c r="G7936" s="401"/>
      <c r="H7936" s="401"/>
      <c r="I7936" s="401"/>
      <c r="J7936" s="194"/>
      <c r="K7936" s="194"/>
      <c r="L7936" s="195"/>
      <c r="M7936" s="196"/>
      <c r="N7936" s="197"/>
      <c r="O7936" s="197"/>
      <c r="P7936" s="231"/>
    </row>
    <row r="7937" spans="2:16">
      <c r="B7937" s="351"/>
      <c r="C7937" s="435"/>
      <c r="D7937" s="399"/>
      <c r="E7937" s="400"/>
      <c r="G7937" s="401"/>
      <c r="H7937" s="401"/>
      <c r="I7937" s="401"/>
      <c r="J7937" s="194"/>
      <c r="K7937" s="194"/>
      <c r="L7937" s="195"/>
      <c r="M7937" s="196"/>
      <c r="N7937" s="197"/>
      <c r="O7937" s="197"/>
      <c r="P7937" s="231"/>
    </row>
    <row r="7938" spans="2:16">
      <c r="B7938" s="351"/>
      <c r="C7938" s="435"/>
      <c r="D7938" s="399"/>
      <c r="E7938" s="400"/>
      <c r="G7938" s="401"/>
      <c r="H7938" s="401"/>
      <c r="I7938" s="401"/>
      <c r="J7938" s="194"/>
      <c r="K7938" s="194"/>
      <c r="L7938" s="195"/>
      <c r="M7938" s="196"/>
      <c r="N7938" s="197"/>
      <c r="O7938" s="197"/>
      <c r="P7938" s="231"/>
    </row>
    <row r="7939" spans="2:16">
      <c r="B7939" s="351"/>
      <c r="C7939" s="435"/>
      <c r="D7939" s="399"/>
      <c r="E7939" s="400"/>
      <c r="G7939" s="401"/>
      <c r="H7939" s="401"/>
      <c r="I7939" s="401"/>
      <c r="J7939" s="194"/>
      <c r="K7939" s="194"/>
      <c r="L7939" s="195"/>
      <c r="M7939" s="196"/>
      <c r="N7939" s="197"/>
      <c r="O7939" s="197"/>
      <c r="P7939" s="231"/>
    </row>
    <row r="7940" spans="2:16">
      <c r="B7940" s="351"/>
      <c r="C7940" s="435"/>
      <c r="D7940" s="399"/>
      <c r="E7940" s="400"/>
      <c r="G7940" s="401"/>
      <c r="H7940" s="401"/>
      <c r="I7940" s="401"/>
      <c r="J7940" s="194"/>
      <c r="K7940" s="194"/>
      <c r="L7940" s="195"/>
      <c r="M7940" s="196"/>
      <c r="N7940" s="197"/>
      <c r="O7940" s="197"/>
      <c r="P7940" s="231"/>
    </row>
    <row r="7941" spans="2:16">
      <c r="B7941" s="351"/>
      <c r="C7941" s="435"/>
      <c r="D7941" s="399"/>
      <c r="E7941" s="400"/>
      <c r="G7941" s="401"/>
      <c r="H7941" s="401"/>
      <c r="I7941" s="401"/>
      <c r="J7941" s="194"/>
      <c r="K7941" s="194"/>
      <c r="L7941" s="195"/>
      <c r="M7941" s="196"/>
      <c r="N7941" s="197"/>
      <c r="O7941" s="197"/>
      <c r="P7941" s="231"/>
    </row>
    <row r="7942" spans="2:16">
      <c r="B7942" s="351"/>
      <c r="C7942" s="435"/>
      <c r="D7942" s="399"/>
      <c r="E7942" s="400"/>
      <c r="G7942" s="401"/>
      <c r="H7942" s="401"/>
      <c r="I7942" s="401"/>
      <c r="J7942" s="194"/>
      <c r="K7942" s="194"/>
      <c r="L7942" s="195"/>
      <c r="M7942" s="196"/>
      <c r="N7942" s="197"/>
      <c r="O7942" s="197"/>
      <c r="P7942" s="231"/>
    </row>
    <row r="7943" spans="2:16">
      <c r="B7943" s="351"/>
      <c r="C7943" s="435"/>
      <c r="D7943" s="399"/>
      <c r="E7943" s="400"/>
      <c r="G7943" s="401"/>
      <c r="H7943" s="401"/>
      <c r="I7943" s="401"/>
      <c r="J7943" s="194"/>
      <c r="K7943" s="194"/>
      <c r="L7943" s="195"/>
      <c r="M7943" s="196"/>
      <c r="N7943" s="197"/>
      <c r="O7943" s="197"/>
      <c r="P7943" s="231"/>
    </row>
    <row r="7944" spans="2:16">
      <c r="B7944" s="351"/>
      <c r="C7944" s="435"/>
      <c r="D7944" s="399"/>
      <c r="E7944" s="400"/>
      <c r="G7944" s="401"/>
      <c r="H7944" s="401"/>
      <c r="I7944" s="401"/>
      <c r="J7944" s="194"/>
      <c r="K7944" s="194"/>
      <c r="L7944" s="195"/>
      <c r="M7944" s="196"/>
      <c r="N7944" s="197"/>
      <c r="O7944" s="197"/>
      <c r="P7944" s="231"/>
    </row>
    <row r="7945" spans="2:16">
      <c r="B7945" s="351"/>
      <c r="C7945" s="435"/>
      <c r="D7945" s="399"/>
      <c r="E7945" s="400"/>
      <c r="G7945" s="401"/>
      <c r="H7945" s="401"/>
      <c r="I7945" s="401"/>
      <c r="J7945" s="194"/>
      <c r="K7945" s="194"/>
      <c r="L7945" s="195"/>
      <c r="M7945" s="196"/>
      <c r="N7945" s="197"/>
      <c r="O7945" s="197"/>
      <c r="P7945" s="231"/>
    </row>
    <row r="7946" spans="2:16">
      <c r="B7946" s="351"/>
      <c r="C7946" s="435"/>
      <c r="D7946" s="399"/>
      <c r="E7946" s="400"/>
      <c r="G7946" s="401"/>
      <c r="H7946" s="401"/>
      <c r="I7946" s="401"/>
      <c r="J7946" s="194"/>
      <c r="K7946" s="194"/>
      <c r="L7946" s="195"/>
      <c r="M7946" s="196"/>
      <c r="N7946" s="197"/>
      <c r="O7946" s="197"/>
      <c r="P7946" s="231"/>
    </row>
    <row r="7947" spans="2:16">
      <c r="B7947" s="351"/>
      <c r="C7947" s="435"/>
      <c r="D7947" s="399"/>
      <c r="E7947" s="400"/>
      <c r="G7947" s="401"/>
      <c r="H7947" s="401"/>
      <c r="I7947" s="401"/>
      <c r="J7947" s="194"/>
      <c r="K7947" s="194"/>
      <c r="L7947" s="195"/>
      <c r="M7947" s="196"/>
      <c r="N7947" s="197"/>
      <c r="O7947" s="197"/>
      <c r="P7947" s="231"/>
    </row>
    <row r="7948" spans="2:16">
      <c r="B7948" s="351"/>
      <c r="C7948" s="435"/>
      <c r="D7948" s="399"/>
      <c r="E7948" s="400"/>
      <c r="G7948" s="401"/>
      <c r="H7948" s="401"/>
      <c r="I7948" s="401"/>
      <c r="J7948" s="194"/>
      <c r="K7948" s="194"/>
      <c r="L7948" s="195"/>
      <c r="M7948" s="196"/>
      <c r="N7948" s="197"/>
      <c r="O7948" s="197"/>
      <c r="P7948" s="231"/>
    </row>
    <row r="7949" spans="2:16">
      <c r="B7949" s="351"/>
      <c r="C7949" s="435"/>
      <c r="D7949" s="399"/>
      <c r="E7949" s="400"/>
      <c r="G7949" s="401"/>
      <c r="H7949" s="401"/>
      <c r="I7949" s="401"/>
      <c r="J7949" s="194"/>
      <c r="K7949" s="194"/>
      <c r="L7949" s="195"/>
      <c r="M7949" s="196"/>
      <c r="N7949" s="197"/>
      <c r="O7949" s="197"/>
      <c r="P7949" s="231"/>
    </row>
    <row r="7950" spans="2:16">
      <c r="B7950" s="351"/>
      <c r="C7950" s="435"/>
      <c r="D7950" s="399"/>
      <c r="E7950" s="400"/>
      <c r="G7950" s="401"/>
      <c r="H7950" s="401"/>
      <c r="I7950" s="401"/>
      <c r="J7950" s="194"/>
      <c r="K7950" s="194"/>
      <c r="L7950" s="195"/>
      <c r="M7950" s="196"/>
      <c r="N7950" s="197"/>
      <c r="O7950" s="197"/>
      <c r="P7950" s="231"/>
    </row>
    <row r="7951" spans="2:16">
      <c r="B7951" s="351"/>
      <c r="C7951" s="435"/>
      <c r="D7951" s="399"/>
      <c r="E7951" s="400"/>
      <c r="G7951" s="401"/>
      <c r="H7951" s="401"/>
      <c r="I7951" s="401"/>
      <c r="J7951" s="194"/>
      <c r="K7951" s="194"/>
      <c r="L7951" s="195"/>
      <c r="M7951" s="196"/>
      <c r="N7951" s="197"/>
      <c r="O7951" s="197"/>
      <c r="P7951" s="231"/>
    </row>
    <row r="7952" spans="2:16">
      <c r="B7952" s="351"/>
      <c r="C7952" s="435"/>
      <c r="D7952" s="399"/>
      <c r="E7952" s="400"/>
      <c r="G7952" s="401"/>
      <c r="H7952" s="401"/>
      <c r="I7952" s="401"/>
      <c r="J7952" s="194"/>
      <c r="K7952" s="194"/>
      <c r="L7952" s="195"/>
      <c r="M7952" s="196"/>
      <c r="N7952" s="197"/>
      <c r="O7952" s="197"/>
      <c r="P7952" s="231"/>
    </row>
    <row r="7953" spans="2:16">
      <c r="B7953" s="351"/>
      <c r="C7953" s="435"/>
      <c r="D7953" s="399"/>
      <c r="E7953" s="400"/>
      <c r="G7953" s="401"/>
      <c r="H7953" s="401"/>
      <c r="I7953" s="401"/>
      <c r="J7953" s="194"/>
      <c r="K7953" s="194"/>
      <c r="L7953" s="195"/>
      <c r="M7953" s="196"/>
      <c r="N7953" s="197"/>
      <c r="O7953" s="197"/>
      <c r="P7953" s="231"/>
    </row>
    <row r="7954" spans="2:16">
      <c r="B7954" s="351"/>
      <c r="C7954" s="435"/>
      <c r="D7954" s="399"/>
      <c r="E7954" s="400"/>
      <c r="G7954" s="401"/>
      <c r="H7954" s="401"/>
      <c r="I7954" s="401"/>
      <c r="J7954" s="194"/>
      <c r="K7954" s="194"/>
      <c r="L7954" s="195"/>
      <c r="M7954" s="196"/>
      <c r="N7954" s="197"/>
      <c r="O7954" s="197"/>
      <c r="P7954" s="231"/>
    </row>
    <row r="7955" spans="2:16">
      <c r="B7955" s="351"/>
      <c r="C7955" s="435"/>
      <c r="D7955" s="399"/>
      <c r="E7955" s="400"/>
      <c r="G7955" s="401"/>
      <c r="H7955" s="401"/>
      <c r="I7955" s="401"/>
      <c r="J7955" s="194"/>
      <c r="K7955" s="194"/>
      <c r="L7955" s="195"/>
      <c r="M7955" s="196"/>
      <c r="N7955" s="197"/>
      <c r="O7955" s="197"/>
      <c r="P7955" s="231"/>
    </row>
    <row r="7956" spans="2:16">
      <c r="B7956" s="351"/>
      <c r="C7956" s="435"/>
      <c r="D7956" s="399"/>
      <c r="E7956" s="400"/>
      <c r="G7956" s="401"/>
      <c r="H7956" s="401"/>
      <c r="I7956" s="401"/>
      <c r="J7956" s="194"/>
      <c r="K7956" s="194"/>
      <c r="L7956" s="195"/>
      <c r="M7956" s="196"/>
      <c r="N7956" s="197"/>
      <c r="O7956" s="197"/>
      <c r="P7956" s="231"/>
    </row>
    <row r="7957" spans="2:16">
      <c r="B7957" s="351"/>
      <c r="C7957" s="435"/>
      <c r="D7957" s="399"/>
      <c r="E7957" s="400"/>
      <c r="G7957" s="401"/>
      <c r="H7957" s="401"/>
      <c r="I7957" s="401"/>
      <c r="J7957" s="194"/>
      <c r="K7957" s="194"/>
      <c r="L7957" s="195"/>
      <c r="M7957" s="196"/>
      <c r="N7957" s="197"/>
      <c r="O7957" s="197"/>
      <c r="P7957" s="231"/>
    </row>
    <row r="7958" spans="2:16">
      <c r="B7958" s="351"/>
      <c r="C7958" s="435"/>
      <c r="D7958" s="399"/>
      <c r="E7958" s="400"/>
      <c r="G7958" s="401"/>
      <c r="H7958" s="401"/>
      <c r="I7958" s="401"/>
      <c r="J7958" s="194"/>
      <c r="K7958" s="194"/>
      <c r="L7958" s="195"/>
      <c r="M7958" s="196"/>
      <c r="N7958" s="197"/>
      <c r="O7958" s="197"/>
      <c r="P7958" s="231"/>
    </row>
    <row r="7959" spans="2:16">
      <c r="B7959" s="351"/>
      <c r="C7959" s="435"/>
      <c r="D7959" s="399"/>
      <c r="E7959" s="400"/>
      <c r="G7959" s="401"/>
      <c r="H7959" s="401"/>
      <c r="I7959" s="401"/>
      <c r="J7959" s="194"/>
      <c r="K7959" s="194"/>
      <c r="L7959" s="195"/>
      <c r="M7959" s="196"/>
      <c r="N7959" s="197"/>
      <c r="O7959" s="197"/>
      <c r="P7959" s="231"/>
    </row>
    <row r="7960" spans="2:16">
      <c r="B7960" s="351"/>
      <c r="C7960" s="435"/>
      <c r="D7960" s="399"/>
      <c r="E7960" s="400"/>
      <c r="G7960" s="401"/>
      <c r="H7960" s="401"/>
      <c r="I7960" s="401"/>
      <c r="J7960" s="194"/>
      <c r="K7960" s="194"/>
      <c r="L7960" s="195"/>
      <c r="M7960" s="196"/>
      <c r="N7960" s="197"/>
      <c r="O7960" s="197"/>
      <c r="P7960" s="231"/>
    </row>
    <row r="7961" spans="2:16">
      <c r="B7961" s="351"/>
      <c r="C7961" s="435"/>
      <c r="D7961" s="399"/>
      <c r="E7961" s="400"/>
      <c r="G7961" s="401"/>
      <c r="H7961" s="401"/>
      <c r="I7961" s="401"/>
      <c r="J7961" s="194"/>
      <c r="K7961" s="194"/>
      <c r="L7961" s="195"/>
      <c r="M7961" s="196"/>
      <c r="N7961" s="197"/>
      <c r="O7961" s="197"/>
      <c r="P7961" s="231"/>
    </row>
    <row r="7962" spans="2:16">
      <c r="B7962" s="351"/>
      <c r="C7962" s="435"/>
      <c r="D7962" s="399"/>
      <c r="E7962" s="400"/>
      <c r="G7962" s="401"/>
      <c r="H7962" s="401"/>
      <c r="I7962" s="401"/>
      <c r="J7962" s="194"/>
      <c r="K7962" s="194"/>
      <c r="L7962" s="195"/>
      <c r="M7962" s="196"/>
      <c r="N7962" s="197"/>
      <c r="O7962" s="197"/>
      <c r="P7962" s="231"/>
    </row>
    <row r="7963" spans="2:16">
      <c r="B7963" s="351"/>
      <c r="C7963" s="435"/>
      <c r="D7963" s="399"/>
      <c r="E7963" s="400"/>
      <c r="G7963" s="401"/>
      <c r="H7963" s="401"/>
      <c r="I7963" s="401"/>
      <c r="J7963" s="194"/>
      <c r="K7963" s="194"/>
      <c r="L7963" s="195"/>
      <c r="M7963" s="196"/>
      <c r="N7963" s="197"/>
      <c r="O7963" s="197"/>
      <c r="P7963" s="231"/>
    </row>
    <row r="7964" spans="2:16">
      <c r="B7964" s="351"/>
      <c r="C7964" s="435"/>
      <c r="D7964" s="399"/>
      <c r="E7964" s="400"/>
      <c r="G7964" s="401"/>
      <c r="H7964" s="401"/>
      <c r="I7964" s="401"/>
      <c r="J7964" s="194"/>
      <c r="K7964" s="194"/>
      <c r="L7964" s="195"/>
      <c r="M7964" s="196"/>
      <c r="N7964" s="197"/>
      <c r="O7964" s="197"/>
      <c r="P7964" s="231"/>
    </row>
    <row r="7965" spans="2:16">
      <c r="B7965" s="351"/>
      <c r="C7965" s="435"/>
      <c r="D7965" s="399"/>
      <c r="E7965" s="400"/>
      <c r="G7965" s="401"/>
      <c r="H7965" s="401"/>
      <c r="I7965" s="401"/>
      <c r="J7965" s="194"/>
      <c r="K7965" s="194"/>
      <c r="L7965" s="195"/>
      <c r="M7965" s="196"/>
      <c r="N7965" s="197"/>
      <c r="O7965" s="197"/>
      <c r="P7965" s="231"/>
    </row>
    <row r="7966" spans="2:16">
      <c r="B7966" s="351"/>
      <c r="C7966" s="435"/>
      <c r="D7966" s="399"/>
      <c r="E7966" s="400"/>
      <c r="G7966" s="401"/>
      <c r="H7966" s="401"/>
      <c r="I7966" s="401"/>
      <c r="J7966" s="194"/>
      <c r="K7966" s="194"/>
      <c r="L7966" s="195"/>
      <c r="M7966" s="196"/>
      <c r="N7966" s="197"/>
      <c r="O7966" s="197"/>
      <c r="P7966" s="231"/>
    </row>
    <row r="7967" spans="2:16">
      <c r="B7967" s="351"/>
      <c r="C7967" s="435"/>
      <c r="D7967" s="399"/>
      <c r="E7967" s="400"/>
      <c r="G7967" s="401"/>
      <c r="H7967" s="401"/>
      <c r="I7967" s="401"/>
      <c r="J7967" s="194"/>
      <c r="K7967" s="194"/>
      <c r="L7967" s="195"/>
      <c r="M7967" s="196"/>
      <c r="N7967" s="197"/>
      <c r="O7967" s="197"/>
      <c r="P7967" s="231"/>
    </row>
    <row r="7968" spans="2:16">
      <c r="B7968" s="351"/>
      <c r="C7968" s="435"/>
      <c r="D7968" s="399"/>
      <c r="E7968" s="400"/>
      <c r="G7968" s="401"/>
      <c r="H7968" s="401"/>
      <c r="I7968" s="401"/>
      <c r="J7968" s="194"/>
      <c r="K7968" s="194"/>
      <c r="L7968" s="195"/>
      <c r="M7968" s="196"/>
      <c r="N7968" s="197"/>
      <c r="O7968" s="197"/>
      <c r="P7968" s="231"/>
    </row>
    <row r="7969" spans="2:16">
      <c r="B7969" s="351"/>
      <c r="C7969" s="435"/>
      <c r="D7969" s="399"/>
      <c r="E7969" s="400"/>
      <c r="G7969" s="401"/>
      <c r="H7969" s="401"/>
      <c r="I7969" s="401"/>
      <c r="J7969" s="194"/>
      <c r="K7969" s="194"/>
      <c r="L7969" s="195"/>
      <c r="M7969" s="196"/>
      <c r="N7969" s="197"/>
      <c r="O7969" s="197"/>
      <c r="P7969" s="231"/>
    </row>
    <row r="7970" spans="2:16">
      <c r="B7970" s="351"/>
      <c r="C7970" s="435"/>
      <c r="D7970" s="399"/>
      <c r="E7970" s="400"/>
      <c r="G7970" s="401"/>
      <c r="H7970" s="401"/>
      <c r="I7970" s="401"/>
      <c r="J7970" s="194"/>
      <c r="K7970" s="194"/>
      <c r="L7970" s="195"/>
      <c r="M7970" s="196"/>
      <c r="N7970" s="197"/>
      <c r="O7970" s="197"/>
      <c r="P7970" s="231"/>
    </row>
    <row r="7971" spans="2:16">
      <c r="B7971" s="351"/>
      <c r="C7971" s="435"/>
      <c r="D7971" s="399"/>
      <c r="E7971" s="400"/>
      <c r="G7971" s="401"/>
      <c r="H7971" s="401"/>
      <c r="I7971" s="401"/>
      <c r="J7971" s="194"/>
      <c r="K7971" s="194"/>
      <c r="L7971" s="195"/>
      <c r="M7971" s="196"/>
      <c r="N7971" s="197"/>
      <c r="O7971" s="197"/>
      <c r="P7971" s="231"/>
    </row>
    <row r="7972" spans="2:16">
      <c r="B7972" s="351"/>
      <c r="C7972" s="435"/>
      <c r="D7972" s="399"/>
      <c r="E7972" s="400"/>
      <c r="G7972" s="401"/>
      <c r="H7972" s="401"/>
      <c r="I7972" s="401"/>
      <c r="J7972" s="194"/>
      <c r="K7972" s="194"/>
      <c r="L7972" s="195"/>
      <c r="M7972" s="196"/>
      <c r="N7972" s="197"/>
      <c r="O7972" s="197"/>
      <c r="P7972" s="231"/>
    </row>
    <row r="7973" spans="2:16">
      <c r="B7973" s="351"/>
      <c r="C7973" s="435"/>
      <c r="D7973" s="399"/>
      <c r="E7973" s="400"/>
      <c r="G7973" s="401"/>
      <c r="H7973" s="401"/>
      <c r="I7973" s="401"/>
      <c r="J7973" s="194"/>
      <c r="K7973" s="194"/>
      <c r="L7973" s="195"/>
      <c r="M7973" s="196"/>
      <c r="N7973" s="197"/>
      <c r="O7973" s="197"/>
      <c r="P7973" s="231"/>
    </row>
    <row r="7974" spans="2:16">
      <c r="B7974" s="351"/>
      <c r="C7974" s="435"/>
      <c r="D7974" s="399"/>
      <c r="E7974" s="400"/>
      <c r="G7974" s="401"/>
      <c r="H7974" s="401"/>
      <c r="I7974" s="401"/>
      <c r="J7974" s="194"/>
      <c r="K7974" s="194"/>
      <c r="L7974" s="195"/>
      <c r="M7974" s="196"/>
      <c r="N7974" s="197"/>
      <c r="O7974" s="197"/>
      <c r="P7974" s="231"/>
    </row>
    <row r="7975" spans="2:16">
      <c r="B7975" s="351"/>
      <c r="C7975" s="435"/>
      <c r="D7975" s="399"/>
      <c r="E7975" s="400"/>
      <c r="G7975" s="401"/>
      <c r="H7975" s="401"/>
      <c r="I7975" s="401"/>
      <c r="J7975" s="194"/>
      <c r="K7975" s="194"/>
      <c r="L7975" s="195"/>
      <c r="M7975" s="196"/>
      <c r="N7975" s="197"/>
      <c r="O7975" s="197"/>
      <c r="P7975" s="231"/>
    </row>
    <row r="7976" spans="2:16">
      <c r="B7976" s="351"/>
      <c r="C7976" s="435"/>
      <c r="D7976" s="399"/>
      <c r="E7976" s="400"/>
      <c r="G7976" s="401"/>
      <c r="H7976" s="401"/>
      <c r="I7976" s="401"/>
      <c r="J7976" s="194"/>
      <c r="K7976" s="194"/>
      <c r="L7976" s="195"/>
      <c r="M7976" s="196"/>
      <c r="N7976" s="197"/>
      <c r="O7976" s="197"/>
      <c r="P7976" s="231"/>
    </row>
    <row r="7977" spans="2:16">
      <c r="B7977" s="351"/>
      <c r="C7977" s="435"/>
      <c r="D7977" s="399"/>
      <c r="E7977" s="400"/>
      <c r="G7977" s="401"/>
      <c r="H7977" s="401"/>
      <c r="I7977" s="401"/>
      <c r="J7977" s="194"/>
      <c r="K7977" s="194"/>
      <c r="L7977" s="195"/>
      <c r="M7977" s="196"/>
      <c r="N7977" s="197"/>
      <c r="O7977" s="197"/>
      <c r="P7977" s="231"/>
    </row>
    <row r="7978" spans="2:16">
      <c r="B7978" s="351"/>
      <c r="C7978" s="435"/>
      <c r="D7978" s="399"/>
      <c r="E7978" s="400"/>
      <c r="G7978" s="401"/>
      <c r="H7978" s="401"/>
      <c r="I7978" s="401"/>
      <c r="J7978" s="194"/>
      <c r="K7978" s="194"/>
      <c r="L7978" s="195"/>
      <c r="M7978" s="196"/>
      <c r="N7978" s="197"/>
      <c r="O7978" s="197"/>
      <c r="P7978" s="231"/>
    </row>
    <row r="7979" spans="2:16">
      <c r="B7979" s="351"/>
      <c r="C7979" s="435"/>
      <c r="D7979" s="399"/>
      <c r="E7979" s="400"/>
      <c r="G7979" s="401"/>
      <c r="H7979" s="401"/>
      <c r="I7979" s="401"/>
      <c r="J7979" s="194"/>
      <c r="K7979" s="194"/>
      <c r="L7979" s="195"/>
      <c r="M7979" s="196"/>
      <c r="N7979" s="197"/>
      <c r="O7979" s="197"/>
      <c r="P7979" s="231"/>
    </row>
    <row r="7980" spans="2:16">
      <c r="B7980" s="351"/>
      <c r="C7980" s="435"/>
      <c r="D7980" s="399"/>
      <c r="E7980" s="400"/>
      <c r="G7980" s="401"/>
      <c r="H7980" s="401"/>
      <c r="I7980" s="401"/>
      <c r="J7980" s="194"/>
      <c r="K7980" s="194"/>
      <c r="L7980" s="195"/>
      <c r="M7980" s="196"/>
      <c r="N7980" s="197"/>
      <c r="O7980" s="197"/>
      <c r="P7980" s="231"/>
    </row>
    <row r="7981" spans="2:16">
      <c r="B7981" s="351"/>
      <c r="C7981" s="435"/>
      <c r="D7981" s="399"/>
      <c r="E7981" s="400"/>
      <c r="G7981" s="401"/>
      <c r="H7981" s="401"/>
      <c r="I7981" s="401"/>
      <c r="J7981" s="194"/>
      <c r="K7981" s="194"/>
      <c r="L7981" s="195"/>
      <c r="M7981" s="196"/>
      <c r="N7981" s="197"/>
      <c r="O7981" s="197"/>
      <c r="P7981" s="231"/>
    </row>
    <row r="7982" spans="2:16">
      <c r="B7982" s="351"/>
      <c r="C7982" s="435"/>
      <c r="D7982" s="399"/>
      <c r="E7982" s="400"/>
      <c r="G7982" s="401"/>
      <c r="H7982" s="401"/>
      <c r="I7982" s="401"/>
      <c r="J7982" s="194"/>
      <c r="K7982" s="194"/>
      <c r="L7982" s="195"/>
      <c r="M7982" s="196"/>
      <c r="N7982" s="197"/>
      <c r="O7982" s="197"/>
      <c r="P7982" s="231"/>
    </row>
    <row r="7983" spans="2:16">
      <c r="B7983" s="351"/>
      <c r="C7983" s="435"/>
      <c r="D7983" s="399"/>
      <c r="E7983" s="400"/>
      <c r="G7983" s="401"/>
      <c r="H7983" s="401"/>
      <c r="I7983" s="401"/>
      <c r="J7983" s="194"/>
      <c r="K7983" s="194"/>
      <c r="L7983" s="195"/>
      <c r="M7983" s="196"/>
      <c r="N7983" s="197"/>
      <c r="O7983" s="197"/>
      <c r="P7983" s="231"/>
    </row>
    <row r="7984" spans="2:16">
      <c r="B7984" s="351"/>
      <c r="C7984" s="435"/>
      <c r="D7984" s="399"/>
      <c r="E7984" s="400"/>
      <c r="G7984" s="401"/>
      <c r="H7984" s="401"/>
      <c r="I7984" s="401"/>
      <c r="J7984" s="194"/>
      <c r="K7984" s="194"/>
      <c r="L7984" s="195"/>
      <c r="M7984" s="196"/>
      <c r="N7984" s="197"/>
      <c r="O7984" s="197"/>
      <c r="P7984" s="231"/>
    </row>
    <row r="7985" spans="2:16">
      <c r="B7985" s="351"/>
      <c r="C7985" s="435"/>
      <c r="D7985" s="399"/>
      <c r="E7985" s="400"/>
      <c r="G7985" s="401"/>
      <c r="H7985" s="401"/>
      <c r="I7985" s="401"/>
      <c r="J7985" s="194"/>
      <c r="K7985" s="194"/>
      <c r="L7985" s="195"/>
      <c r="M7985" s="196"/>
      <c r="N7985" s="197"/>
      <c r="O7985" s="197"/>
      <c r="P7985" s="231"/>
    </row>
    <row r="7986" spans="2:16">
      <c r="B7986" s="351"/>
      <c r="C7986" s="435"/>
      <c r="D7986" s="399"/>
      <c r="E7986" s="400"/>
      <c r="G7986" s="401"/>
      <c r="H7986" s="401"/>
      <c r="I7986" s="401"/>
      <c r="J7986" s="194"/>
      <c r="K7986" s="194"/>
      <c r="L7986" s="195"/>
      <c r="M7986" s="196"/>
      <c r="N7986" s="197"/>
      <c r="O7986" s="197"/>
      <c r="P7986" s="231"/>
    </row>
    <row r="7987" spans="2:16">
      <c r="B7987" s="351"/>
      <c r="C7987" s="435"/>
      <c r="D7987" s="399"/>
      <c r="E7987" s="400"/>
      <c r="G7987" s="401"/>
      <c r="H7987" s="401"/>
      <c r="I7987" s="401"/>
      <c r="J7987" s="194"/>
      <c r="K7987" s="194"/>
      <c r="L7987" s="195"/>
      <c r="M7987" s="196"/>
      <c r="N7987" s="197"/>
      <c r="O7987" s="197"/>
      <c r="P7987" s="231"/>
    </row>
    <row r="7988" spans="2:16">
      <c r="B7988" s="351"/>
      <c r="C7988" s="435"/>
      <c r="D7988" s="399"/>
      <c r="E7988" s="400"/>
      <c r="G7988" s="401"/>
      <c r="H7988" s="401"/>
      <c r="I7988" s="401"/>
      <c r="J7988" s="194"/>
      <c r="K7988" s="194"/>
      <c r="L7988" s="195"/>
      <c r="M7988" s="196"/>
      <c r="N7988" s="197"/>
      <c r="O7988" s="197"/>
      <c r="P7988" s="231"/>
    </row>
    <row r="7989" spans="2:16">
      <c r="B7989" s="351"/>
      <c r="C7989" s="435"/>
      <c r="D7989" s="399"/>
      <c r="E7989" s="400"/>
      <c r="G7989" s="401"/>
      <c r="H7989" s="401"/>
      <c r="I7989" s="401"/>
      <c r="J7989" s="194"/>
      <c r="K7989" s="194"/>
      <c r="L7989" s="195"/>
      <c r="M7989" s="196"/>
      <c r="N7989" s="197"/>
      <c r="O7989" s="197"/>
      <c r="P7989" s="231"/>
    </row>
    <row r="7990" spans="2:16">
      <c r="B7990" s="351"/>
      <c r="C7990" s="435"/>
      <c r="D7990" s="399"/>
      <c r="E7990" s="400"/>
      <c r="G7990" s="401"/>
      <c r="H7990" s="401"/>
      <c r="I7990" s="401"/>
      <c r="J7990" s="194"/>
      <c r="K7990" s="194"/>
      <c r="L7990" s="195"/>
      <c r="M7990" s="196"/>
      <c r="N7990" s="197"/>
      <c r="O7990" s="197"/>
      <c r="P7990" s="231"/>
    </row>
    <row r="7991" spans="2:16">
      <c r="B7991" s="351"/>
      <c r="C7991" s="435"/>
      <c r="D7991" s="399"/>
      <c r="E7991" s="400"/>
      <c r="G7991" s="401"/>
      <c r="H7991" s="401"/>
      <c r="I7991" s="401"/>
      <c r="J7991" s="194"/>
      <c r="K7991" s="194"/>
      <c r="L7991" s="195"/>
      <c r="M7991" s="196"/>
      <c r="N7991" s="197"/>
      <c r="O7991" s="197"/>
      <c r="P7991" s="231"/>
    </row>
    <row r="7992" spans="2:16">
      <c r="B7992" s="351"/>
      <c r="C7992" s="435"/>
      <c r="D7992" s="399"/>
      <c r="E7992" s="400"/>
      <c r="G7992" s="401"/>
      <c r="H7992" s="401"/>
      <c r="I7992" s="401"/>
      <c r="J7992" s="194"/>
      <c r="K7992" s="194"/>
      <c r="L7992" s="195"/>
      <c r="M7992" s="196"/>
      <c r="N7992" s="197"/>
      <c r="O7992" s="197"/>
      <c r="P7992" s="231"/>
    </row>
    <row r="7993" spans="2:16">
      <c r="B7993" s="351"/>
      <c r="C7993" s="435"/>
      <c r="D7993" s="399"/>
      <c r="E7993" s="400"/>
      <c r="G7993" s="401"/>
      <c r="H7993" s="401"/>
      <c r="I7993" s="401"/>
      <c r="J7993" s="194"/>
      <c r="K7993" s="194"/>
      <c r="L7993" s="195"/>
      <c r="M7993" s="196"/>
      <c r="N7993" s="197"/>
      <c r="O7993" s="197"/>
      <c r="P7993" s="231"/>
    </row>
    <row r="7994" spans="2:16">
      <c r="B7994" s="351"/>
      <c r="C7994" s="435"/>
      <c r="D7994" s="399"/>
      <c r="E7994" s="400"/>
      <c r="G7994" s="401"/>
      <c r="H7994" s="401"/>
      <c r="I7994" s="401"/>
      <c r="J7994" s="194"/>
      <c r="K7994" s="194"/>
      <c r="L7994" s="195"/>
      <c r="M7994" s="196"/>
      <c r="N7994" s="197"/>
      <c r="O7994" s="197"/>
      <c r="P7994" s="231"/>
    </row>
    <row r="7995" spans="2:16">
      <c r="B7995" s="351"/>
      <c r="C7995" s="435"/>
      <c r="D7995" s="399"/>
      <c r="E7995" s="400"/>
      <c r="G7995" s="401"/>
      <c r="H7995" s="401"/>
      <c r="I7995" s="401"/>
      <c r="J7995" s="194"/>
      <c r="K7995" s="194"/>
      <c r="L7995" s="195"/>
      <c r="M7995" s="196"/>
      <c r="N7995" s="197"/>
      <c r="O7995" s="197"/>
      <c r="P7995" s="231"/>
    </row>
    <row r="7996" spans="2:16">
      <c r="B7996" s="351"/>
      <c r="C7996" s="435"/>
      <c r="D7996" s="399"/>
      <c r="E7996" s="400"/>
      <c r="G7996" s="401"/>
      <c r="H7996" s="401"/>
      <c r="I7996" s="401"/>
      <c r="J7996" s="194"/>
      <c r="K7996" s="194"/>
      <c r="L7996" s="195"/>
      <c r="M7996" s="196"/>
      <c r="N7996" s="197"/>
      <c r="O7996" s="197"/>
      <c r="P7996" s="231"/>
    </row>
    <row r="7997" spans="2:16">
      <c r="B7997" s="351"/>
      <c r="C7997" s="435"/>
      <c r="D7997" s="399"/>
      <c r="E7997" s="400"/>
      <c r="G7997" s="401"/>
      <c r="H7997" s="401"/>
      <c r="I7997" s="401"/>
      <c r="J7997" s="194"/>
      <c r="K7997" s="194"/>
      <c r="L7997" s="195"/>
      <c r="M7997" s="196"/>
      <c r="N7997" s="197"/>
      <c r="O7997" s="197"/>
      <c r="P7997" s="231"/>
    </row>
    <row r="7998" spans="2:16">
      <c r="B7998" s="351"/>
      <c r="C7998" s="435"/>
      <c r="D7998" s="399"/>
      <c r="E7998" s="400"/>
      <c r="G7998" s="401"/>
      <c r="H7998" s="401"/>
      <c r="I7998" s="401"/>
      <c r="J7998" s="194"/>
      <c r="K7998" s="194"/>
      <c r="L7998" s="195"/>
      <c r="M7998" s="196"/>
      <c r="N7998" s="197"/>
      <c r="O7998" s="197"/>
      <c r="P7998" s="231"/>
    </row>
    <row r="7999" spans="2:16">
      <c r="B7999" s="351"/>
      <c r="C7999" s="435"/>
      <c r="D7999" s="399"/>
      <c r="E7999" s="400"/>
      <c r="G7999" s="401"/>
      <c r="H7999" s="401"/>
      <c r="I7999" s="401"/>
      <c r="J7999" s="194"/>
      <c r="K7999" s="194"/>
      <c r="L7999" s="195"/>
      <c r="M7999" s="196"/>
      <c r="N7999" s="197"/>
      <c r="O7999" s="197"/>
      <c r="P7999" s="231"/>
    </row>
    <row r="8000" spans="2:16">
      <c r="B8000" s="351"/>
      <c r="C8000" s="435"/>
      <c r="D8000" s="399"/>
      <c r="E8000" s="400"/>
      <c r="G8000" s="401"/>
      <c r="H8000" s="401"/>
      <c r="I8000" s="401"/>
      <c r="J8000" s="194"/>
      <c r="K8000" s="194"/>
      <c r="L8000" s="195"/>
      <c r="M8000" s="196"/>
      <c r="N8000" s="197"/>
      <c r="O8000" s="197"/>
      <c r="P8000" s="231"/>
    </row>
    <row r="8001" spans="2:16">
      <c r="B8001" s="351"/>
      <c r="C8001" s="435"/>
      <c r="D8001" s="399"/>
      <c r="E8001" s="400"/>
      <c r="G8001" s="401"/>
      <c r="H8001" s="401"/>
      <c r="I8001" s="401"/>
      <c r="J8001" s="194"/>
      <c r="K8001" s="194"/>
      <c r="L8001" s="195"/>
      <c r="M8001" s="196"/>
      <c r="N8001" s="197"/>
      <c r="O8001" s="197"/>
      <c r="P8001" s="231"/>
    </row>
    <row r="8002" spans="2:16">
      <c r="B8002" s="351"/>
      <c r="C8002" s="435"/>
      <c r="D8002" s="399"/>
      <c r="E8002" s="400"/>
      <c r="G8002" s="401"/>
      <c r="H8002" s="401"/>
      <c r="I8002" s="401"/>
      <c r="J8002" s="194"/>
      <c r="K8002" s="194"/>
      <c r="L8002" s="195"/>
      <c r="M8002" s="196"/>
      <c r="N8002" s="197"/>
      <c r="O8002" s="197"/>
      <c r="P8002" s="231"/>
    </row>
    <row r="8003" spans="2:16">
      <c r="B8003" s="351"/>
      <c r="C8003" s="435"/>
      <c r="D8003" s="399"/>
      <c r="E8003" s="400"/>
      <c r="G8003" s="401"/>
      <c r="H8003" s="401"/>
      <c r="I8003" s="401"/>
      <c r="J8003" s="194"/>
      <c r="K8003" s="194"/>
      <c r="L8003" s="195"/>
      <c r="M8003" s="196"/>
      <c r="N8003" s="197"/>
      <c r="O8003" s="197"/>
      <c r="P8003" s="231"/>
    </row>
    <row r="8004" spans="2:16">
      <c r="B8004" s="351"/>
      <c r="C8004" s="435"/>
      <c r="D8004" s="399"/>
      <c r="E8004" s="400"/>
      <c r="G8004" s="401"/>
      <c r="H8004" s="401"/>
      <c r="I8004" s="401"/>
      <c r="J8004" s="194"/>
      <c r="K8004" s="194"/>
      <c r="L8004" s="195"/>
      <c r="M8004" s="196"/>
      <c r="N8004" s="197"/>
      <c r="O8004" s="197"/>
      <c r="P8004" s="231"/>
    </row>
    <row r="8005" spans="2:16">
      <c r="B8005" s="351"/>
      <c r="C8005" s="435"/>
      <c r="D8005" s="399"/>
      <c r="E8005" s="400"/>
      <c r="G8005" s="401"/>
      <c r="H8005" s="401"/>
      <c r="I8005" s="401"/>
      <c r="J8005" s="194"/>
      <c r="K8005" s="194"/>
      <c r="L8005" s="195"/>
      <c r="M8005" s="196"/>
      <c r="N8005" s="197"/>
      <c r="O8005" s="197"/>
      <c r="P8005" s="231"/>
    </row>
    <row r="8006" spans="2:16">
      <c r="B8006" s="351"/>
      <c r="C8006" s="435"/>
      <c r="D8006" s="399"/>
      <c r="E8006" s="400"/>
      <c r="G8006" s="401"/>
      <c r="H8006" s="401"/>
      <c r="I8006" s="401"/>
      <c r="J8006" s="194"/>
      <c r="K8006" s="194"/>
      <c r="L8006" s="195"/>
      <c r="M8006" s="196"/>
      <c r="N8006" s="197"/>
      <c r="O8006" s="197"/>
      <c r="P8006" s="231"/>
    </row>
    <row r="8007" spans="2:16">
      <c r="B8007" s="351"/>
      <c r="C8007" s="435"/>
      <c r="D8007" s="399"/>
      <c r="E8007" s="400"/>
      <c r="G8007" s="401"/>
      <c r="H8007" s="401"/>
      <c r="I8007" s="401"/>
      <c r="J8007" s="194"/>
      <c r="K8007" s="194"/>
      <c r="L8007" s="195"/>
      <c r="M8007" s="196"/>
      <c r="N8007" s="197"/>
      <c r="O8007" s="197"/>
      <c r="P8007" s="231"/>
    </row>
    <row r="8008" spans="2:16">
      <c r="B8008" s="351"/>
      <c r="C8008" s="435"/>
      <c r="D8008" s="399"/>
      <c r="E8008" s="400"/>
      <c r="G8008" s="401"/>
      <c r="H8008" s="401"/>
      <c r="I8008" s="401"/>
      <c r="J8008" s="194"/>
      <c r="K8008" s="194"/>
      <c r="L8008" s="195"/>
      <c r="M8008" s="196"/>
      <c r="N8008" s="197"/>
      <c r="O8008" s="197"/>
      <c r="P8008" s="231"/>
    </row>
    <row r="8009" spans="2:16">
      <c r="B8009" s="351"/>
      <c r="C8009" s="435"/>
      <c r="D8009" s="399"/>
      <c r="E8009" s="400"/>
      <c r="G8009" s="401"/>
      <c r="H8009" s="401"/>
      <c r="I8009" s="401"/>
      <c r="J8009" s="194"/>
      <c r="K8009" s="194"/>
      <c r="L8009" s="195"/>
      <c r="M8009" s="196"/>
      <c r="N8009" s="197"/>
      <c r="O8009" s="197"/>
      <c r="P8009" s="231"/>
    </row>
    <row r="8010" spans="2:16">
      <c r="B8010" s="351"/>
      <c r="C8010" s="435"/>
      <c r="D8010" s="399"/>
      <c r="E8010" s="400"/>
      <c r="G8010" s="401"/>
      <c r="H8010" s="401"/>
      <c r="I8010" s="401"/>
      <c r="J8010" s="194"/>
      <c r="K8010" s="194"/>
      <c r="L8010" s="195"/>
      <c r="M8010" s="196"/>
      <c r="N8010" s="197"/>
      <c r="O8010" s="197"/>
      <c r="P8010" s="231"/>
    </row>
    <row r="8011" spans="2:16">
      <c r="B8011" s="351"/>
      <c r="C8011" s="435"/>
      <c r="D8011" s="399"/>
      <c r="E8011" s="400"/>
      <c r="G8011" s="401"/>
      <c r="H8011" s="401"/>
      <c r="I8011" s="401"/>
      <c r="J8011" s="194"/>
      <c r="K8011" s="194"/>
      <c r="L8011" s="195"/>
      <c r="M8011" s="196"/>
      <c r="N8011" s="197"/>
      <c r="O8011" s="197"/>
      <c r="P8011" s="231"/>
    </row>
    <row r="8012" spans="2:16">
      <c r="B8012" s="351"/>
      <c r="C8012" s="435"/>
      <c r="D8012" s="399"/>
      <c r="E8012" s="400"/>
      <c r="G8012" s="401"/>
      <c r="H8012" s="401"/>
      <c r="I8012" s="401"/>
      <c r="J8012" s="194"/>
      <c r="K8012" s="194"/>
      <c r="L8012" s="195"/>
      <c r="M8012" s="196"/>
      <c r="N8012" s="197"/>
      <c r="O8012" s="197"/>
      <c r="P8012" s="231"/>
    </row>
    <row r="8013" spans="2:16">
      <c r="B8013" s="351"/>
      <c r="C8013" s="435"/>
      <c r="D8013" s="399"/>
      <c r="E8013" s="400"/>
      <c r="G8013" s="401"/>
      <c r="H8013" s="401"/>
      <c r="I8013" s="401"/>
      <c r="J8013" s="194"/>
      <c r="K8013" s="194"/>
      <c r="L8013" s="195"/>
      <c r="M8013" s="196"/>
      <c r="N8013" s="197"/>
      <c r="O8013" s="197"/>
      <c r="P8013" s="231"/>
    </row>
    <row r="8014" spans="2:16">
      <c r="B8014" s="351"/>
      <c r="C8014" s="435"/>
      <c r="D8014" s="399"/>
      <c r="E8014" s="400"/>
      <c r="G8014" s="401"/>
      <c r="H8014" s="401"/>
      <c r="I8014" s="401"/>
      <c r="J8014" s="194"/>
      <c r="K8014" s="194"/>
      <c r="L8014" s="195"/>
      <c r="M8014" s="196"/>
      <c r="N8014" s="197"/>
      <c r="O8014" s="197"/>
      <c r="P8014" s="231"/>
    </row>
    <row r="8015" spans="2:16">
      <c r="B8015" s="351"/>
      <c r="C8015" s="435"/>
      <c r="D8015" s="399"/>
      <c r="E8015" s="400"/>
      <c r="G8015" s="401"/>
      <c r="H8015" s="401"/>
      <c r="I8015" s="401"/>
      <c r="J8015" s="194"/>
      <c r="K8015" s="194"/>
      <c r="L8015" s="195"/>
      <c r="M8015" s="196"/>
      <c r="N8015" s="197"/>
      <c r="O8015" s="197"/>
      <c r="P8015" s="231"/>
    </row>
    <row r="8016" spans="2:16">
      <c r="B8016" s="351"/>
      <c r="C8016" s="435"/>
      <c r="D8016" s="399"/>
      <c r="E8016" s="400"/>
      <c r="G8016" s="401"/>
      <c r="H8016" s="401"/>
      <c r="I8016" s="401"/>
      <c r="J8016" s="194"/>
      <c r="K8016" s="194"/>
      <c r="L8016" s="195"/>
      <c r="M8016" s="196"/>
      <c r="N8016" s="197"/>
      <c r="O8016" s="197"/>
      <c r="P8016" s="231"/>
    </row>
    <row r="8017" spans="2:16">
      <c r="B8017" s="351"/>
      <c r="C8017" s="435"/>
      <c r="D8017" s="399"/>
      <c r="E8017" s="400"/>
      <c r="G8017" s="401"/>
      <c r="H8017" s="401"/>
      <c r="I8017" s="401"/>
      <c r="J8017" s="194"/>
      <c r="K8017" s="194"/>
      <c r="L8017" s="195"/>
      <c r="M8017" s="196"/>
      <c r="N8017" s="197"/>
      <c r="O8017" s="197"/>
      <c r="P8017" s="231"/>
    </row>
    <row r="8018" spans="2:16">
      <c r="B8018" s="351"/>
      <c r="C8018" s="435"/>
      <c r="D8018" s="399"/>
      <c r="E8018" s="400"/>
      <c r="G8018" s="401"/>
      <c r="H8018" s="401"/>
      <c r="I8018" s="401"/>
      <c r="J8018" s="194"/>
      <c r="K8018" s="194"/>
      <c r="L8018" s="195"/>
      <c r="M8018" s="196"/>
      <c r="N8018" s="197"/>
      <c r="O8018" s="197"/>
      <c r="P8018" s="231"/>
    </row>
    <row r="8019" spans="2:16">
      <c r="B8019" s="351"/>
      <c r="C8019" s="435"/>
      <c r="D8019" s="399"/>
      <c r="E8019" s="400"/>
      <c r="G8019" s="401"/>
      <c r="H8019" s="401"/>
      <c r="I8019" s="401"/>
      <c r="J8019" s="194"/>
      <c r="K8019" s="194"/>
      <c r="L8019" s="195"/>
      <c r="M8019" s="196"/>
      <c r="N8019" s="197"/>
      <c r="O8019" s="197"/>
      <c r="P8019" s="231"/>
    </row>
    <row r="8020" spans="2:16">
      <c r="B8020" s="351"/>
      <c r="C8020" s="435"/>
      <c r="D8020" s="399"/>
      <c r="E8020" s="400"/>
      <c r="G8020" s="401"/>
      <c r="H8020" s="401"/>
      <c r="I8020" s="401"/>
      <c r="J8020" s="194"/>
      <c r="K8020" s="194"/>
      <c r="L8020" s="195"/>
      <c r="M8020" s="196"/>
      <c r="N8020" s="197"/>
      <c r="O8020" s="197"/>
      <c r="P8020" s="231"/>
    </row>
    <row r="8021" spans="2:16">
      <c r="B8021" s="351"/>
      <c r="C8021" s="435"/>
      <c r="D8021" s="399"/>
      <c r="E8021" s="400"/>
      <c r="G8021" s="401"/>
      <c r="H8021" s="401"/>
      <c r="I8021" s="401"/>
      <c r="J8021" s="194"/>
      <c r="K8021" s="194"/>
      <c r="L8021" s="195"/>
      <c r="M8021" s="196"/>
      <c r="N8021" s="197"/>
      <c r="O8021" s="197"/>
      <c r="P8021" s="231"/>
    </row>
    <row r="8022" spans="2:16">
      <c r="B8022" s="351"/>
      <c r="C8022" s="435"/>
      <c r="D8022" s="399"/>
      <c r="E8022" s="400"/>
      <c r="G8022" s="401"/>
      <c r="H8022" s="401"/>
      <c r="I8022" s="401"/>
      <c r="J8022" s="194"/>
      <c r="K8022" s="194"/>
      <c r="L8022" s="195"/>
      <c r="M8022" s="196"/>
      <c r="N8022" s="197"/>
      <c r="O8022" s="197"/>
      <c r="P8022" s="231"/>
    </row>
    <row r="8023" spans="2:16">
      <c r="B8023" s="351"/>
      <c r="C8023" s="435"/>
      <c r="D8023" s="399"/>
      <c r="E8023" s="400"/>
      <c r="G8023" s="401"/>
      <c r="H8023" s="401"/>
      <c r="I8023" s="401"/>
      <c r="J8023" s="194"/>
      <c r="K8023" s="194"/>
      <c r="L8023" s="195"/>
      <c r="M8023" s="196"/>
      <c r="N8023" s="197"/>
      <c r="O8023" s="197"/>
      <c r="P8023" s="231"/>
    </row>
    <row r="8024" spans="2:16">
      <c r="B8024" s="351"/>
      <c r="C8024" s="435"/>
      <c r="D8024" s="399"/>
      <c r="E8024" s="400"/>
      <c r="G8024" s="401"/>
      <c r="H8024" s="401"/>
      <c r="I8024" s="401"/>
      <c r="J8024" s="194"/>
      <c r="K8024" s="194"/>
      <c r="L8024" s="195"/>
      <c r="M8024" s="196"/>
      <c r="N8024" s="197"/>
      <c r="O8024" s="197"/>
      <c r="P8024" s="231"/>
    </row>
    <row r="8025" spans="2:16">
      <c r="B8025" s="351"/>
      <c r="C8025" s="435"/>
      <c r="D8025" s="399"/>
      <c r="E8025" s="400"/>
      <c r="G8025" s="401"/>
      <c r="H8025" s="401"/>
      <c r="I8025" s="401"/>
      <c r="J8025" s="194"/>
      <c r="K8025" s="194"/>
      <c r="L8025" s="195"/>
      <c r="M8025" s="196"/>
      <c r="N8025" s="197"/>
      <c r="O8025" s="197"/>
      <c r="P8025" s="231"/>
    </row>
    <row r="8026" spans="2:16">
      <c r="B8026" s="351"/>
      <c r="C8026" s="435"/>
      <c r="D8026" s="399"/>
      <c r="E8026" s="400"/>
      <c r="G8026" s="401"/>
      <c r="H8026" s="401"/>
      <c r="I8026" s="401"/>
      <c r="J8026" s="194"/>
      <c r="K8026" s="194"/>
      <c r="L8026" s="195"/>
      <c r="M8026" s="196"/>
      <c r="N8026" s="197"/>
      <c r="O8026" s="197"/>
      <c r="P8026" s="231"/>
    </row>
    <row r="8027" spans="2:16">
      <c r="B8027" s="351"/>
      <c r="C8027" s="435"/>
      <c r="D8027" s="399"/>
      <c r="E8027" s="400"/>
      <c r="G8027" s="401"/>
      <c r="H8027" s="401"/>
      <c r="I8027" s="401"/>
      <c r="J8027" s="194"/>
      <c r="K8027" s="194"/>
      <c r="L8027" s="195"/>
      <c r="M8027" s="196"/>
      <c r="N8027" s="197"/>
      <c r="O8027" s="197"/>
      <c r="P8027" s="231"/>
    </row>
    <row r="8028" spans="2:16">
      <c r="B8028" s="351"/>
      <c r="C8028" s="435"/>
      <c r="D8028" s="399"/>
      <c r="E8028" s="400"/>
      <c r="G8028" s="401"/>
      <c r="H8028" s="401"/>
      <c r="I8028" s="401"/>
      <c r="J8028" s="194"/>
      <c r="K8028" s="194"/>
      <c r="L8028" s="195"/>
      <c r="M8028" s="196"/>
      <c r="N8028" s="197"/>
      <c r="O8028" s="197"/>
      <c r="P8028" s="231"/>
    </row>
    <row r="8029" spans="2:16">
      <c r="B8029" s="351"/>
      <c r="C8029" s="435"/>
      <c r="D8029" s="399"/>
      <c r="E8029" s="400"/>
      <c r="G8029" s="401"/>
      <c r="H8029" s="401"/>
      <c r="I8029" s="401"/>
      <c r="J8029" s="194"/>
      <c r="K8029" s="194"/>
      <c r="L8029" s="195"/>
      <c r="M8029" s="196"/>
      <c r="N8029" s="197"/>
      <c r="O8029" s="197"/>
      <c r="P8029" s="231"/>
    </row>
    <row r="8030" spans="2:16">
      <c r="B8030" s="351"/>
      <c r="C8030" s="435"/>
      <c r="D8030" s="399"/>
      <c r="E8030" s="400"/>
      <c r="G8030" s="401"/>
      <c r="H8030" s="401"/>
      <c r="I8030" s="401"/>
      <c r="J8030" s="194"/>
      <c r="K8030" s="194"/>
      <c r="L8030" s="195"/>
      <c r="M8030" s="196"/>
      <c r="N8030" s="197"/>
      <c r="O8030" s="197"/>
      <c r="P8030" s="231"/>
    </row>
    <row r="8031" spans="2:16">
      <c r="B8031" s="351"/>
      <c r="C8031" s="435"/>
      <c r="D8031" s="399"/>
      <c r="E8031" s="400"/>
      <c r="G8031" s="401"/>
      <c r="H8031" s="401"/>
      <c r="I8031" s="401"/>
      <c r="J8031" s="194"/>
      <c r="K8031" s="194"/>
      <c r="L8031" s="195"/>
      <c r="M8031" s="196"/>
      <c r="N8031" s="197"/>
      <c r="O8031" s="197"/>
      <c r="P8031" s="231"/>
    </row>
    <row r="8032" spans="2:16">
      <c r="B8032" s="351"/>
      <c r="C8032" s="435"/>
      <c r="D8032" s="399"/>
      <c r="E8032" s="400"/>
      <c r="G8032" s="401"/>
      <c r="H8032" s="401"/>
      <c r="I8032" s="401"/>
      <c r="J8032" s="194"/>
      <c r="K8032" s="194"/>
      <c r="L8032" s="195"/>
      <c r="M8032" s="196"/>
      <c r="N8032" s="197"/>
      <c r="O8032" s="197"/>
      <c r="P8032" s="231"/>
    </row>
    <row r="8033" spans="2:16">
      <c r="B8033" s="351"/>
      <c r="C8033" s="435"/>
      <c r="D8033" s="399"/>
      <c r="E8033" s="400"/>
      <c r="G8033" s="401"/>
      <c r="H8033" s="401"/>
      <c r="I8033" s="401"/>
      <c r="J8033" s="194"/>
      <c r="K8033" s="194"/>
      <c r="L8033" s="195"/>
      <c r="M8033" s="196"/>
      <c r="N8033" s="197"/>
      <c r="O8033" s="197"/>
      <c r="P8033" s="231"/>
    </row>
    <row r="8034" spans="2:16">
      <c r="B8034" s="351"/>
      <c r="C8034" s="435"/>
      <c r="D8034" s="399"/>
      <c r="E8034" s="400"/>
      <c r="G8034" s="401"/>
      <c r="H8034" s="401"/>
      <c r="I8034" s="401"/>
      <c r="J8034" s="194"/>
      <c r="K8034" s="194"/>
      <c r="L8034" s="195"/>
      <c r="M8034" s="196"/>
      <c r="N8034" s="197"/>
      <c r="O8034" s="197"/>
      <c r="P8034" s="231"/>
    </row>
    <row r="8035" spans="2:16">
      <c r="B8035" s="351"/>
      <c r="C8035" s="435"/>
      <c r="D8035" s="399"/>
      <c r="E8035" s="400"/>
      <c r="G8035" s="401"/>
      <c r="H8035" s="401"/>
      <c r="I8035" s="401"/>
      <c r="J8035" s="194"/>
      <c r="K8035" s="194"/>
      <c r="L8035" s="195"/>
      <c r="M8035" s="196"/>
      <c r="N8035" s="197"/>
      <c r="O8035" s="197"/>
      <c r="P8035" s="231"/>
    </row>
    <row r="8036" spans="2:16">
      <c r="B8036" s="351"/>
      <c r="C8036" s="435"/>
      <c r="D8036" s="399"/>
      <c r="E8036" s="400"/>
      <c r="G8036" s="401"/>
      <c r="H8036" s="401"/>
      <c r="I8036" s="401"/>
      <c r="J8036" s="194"/>
      <c r="K8036" s="194"/>
      <c r="L8036" s="195"/>
      <c r="M8036" s="196"/>
      <c r="N8036" s="197"/>
      <c r="O8036" s="197"/>
      <c r="P8036" s="231"/>
    </row>
    <row r="8037" spans="2:16">
      <c r="B8037" s="351"/>
      <c r="C8037" s="435"/>
      <c r="D8037" s="399"/>
      <c r="E8037" s="400"/>
      <c r="G8037" s="401"/>
      <c r="H8037" s="401"/>
      <c r="I8037" s="401"/>
      <c r="J8037" s="194"/>
      <c r="K8037" s="194"/>
      <c r="L8037" s="195"/>
      <c r="M8037" s="196"/>
      <c r="N8037" s="197"/>
      <c r="O8037" s="197"/>
      <c r="P8037" s="231"/>
    </row>
    <row r="8038" spans="2:16">
      <c r="B8038" s="351"/>
      <c r="C8038" s="435"/>
      <c r="D8038" s="399"/>
      <c r="E8038" s="400"/>
      <c r="G8038" s="401"/>
      <c r="H8038" s="401"/>
      <c r="I8038" s="401"/>
      <c r="J8038" s="194"/>
      <c r="K8038" s="194"/>
      <c r="L8038" s="195"/>
      <c r="M8038" s="196"/>
      <c r="N8038" s="197"/>
      <c r="O8038" s="197"/>
      <c r="P8038" s="231"/>
    </row>
    <row r="8039" spans="2:16">
      <c r="B8039" s="351"/>
      <c r="C8039" s="435"/>
      <c r="D8039" s="399"/>
      <c r="E8039" s="400"/>
      <c r="G8039" s="401"/>
      <c r="H8039" s="401"/>
      <c r="I8039" s="401"/>
      <c r="J8039" s="194"/>
      <c r="K8039" s="194"/>
      <c r="L8039" s="195"/>
      <c r="M8039" s="196"/>
      <c r="N8039" s="197"/>
      <c r="O8039" s="197"/>
      <c r="P8039" s="231"/>
    </row>
    <row r="8040" spans="2:16">
      <c r="B8040" s="351"/>
      <c r="C8040" s="435"/>
      <c r="D8040" s="399"/>
      <c r="E8040" s="400"/>
      <c r="G8040" s="401"/>
      <c r="H8040" s="401"/>
      <c r="I8040" s="401"/>
      <c r="J8040" s="194"/>
      <c r="K8040" s="194"/>
      <c r="L8040" s="195"/>
      <c r="M8040" s="196"/>
      <c r="N8040" s="197"/>
      <c r="O8040" s="197"/>
      <c r="P8040" s="231"/>
    </row>
    <row r="8041" spans="2:16">
      <c r="B8041" s="351"/>
      <c r="C8041" s="435"/>
      <c r="D8041" s="399"/>
      <c r="E8041" s="400"/>
      <c r="G8041" s="401"/>
      <c r="H8041" s="401"/>
      <c r="I8041" s="401"/>
      <c r="J8041" s="194"/>
      <c r="K8041" s="194"/>
      <c r="L8041" s="195"/>
      <c r="M8041" s="196"/>
      <c r="N8041" s="197"/>
      <c r="O8041" s="197"/>
      <c r="P8041" s="231"/>
    </row>
    <row r="8042" spans="2:16">
      <c r="B8042" s="351"/>
      <c r="C8042" s="435"/>
      <c r="D8042" s="399"/>
      <c r="E8042" s="400"/>
      <c r="G8042" s="401"/>
      <c r="H8042" s="401"/>
      <c r="I8042" s="401"/>
      <c r="J8042" s="194"/>
      <c r="K8042" s="194"/>
      <c r="L8042" s="195"/>
      <c r="M8042" s="196"/>
      <c r="N8042" s="197"/>
      <c r="O8042" s="197"/>
      <c r="P8042" s="231"/>
    </row>
    <row r="8043" spans="2:16">
      <c r="B8043" s="351"/>
      <c r="C8043" s="435"/>
      <c r="D8043" s="399"/>
      <c r="E8043" s="400"/>
      <c r="G8043" s="401"/>
      <c r="H8043" s="401"/>
      <c r="I8043" s="401"/>
      <c r="J8043" s="194"/>
      <c r="K8043" s="194"/>
      <c r="L8043" s="195"/>
      <c r="M8043" s="196"/>
      <c r="N8043" s="197"/>
      <c r="O8043" s="197"/>
      <c r="P8043" s="231"/>
    </row>
    <row r="8044" spans="2:16">
      <c r="B8044" s="351"/>
      <c r="C8044" s="435"/>
      <c r="D8044" s="399"/>
      <c r="E8044" s="400"/>
      <c r="G8044" s="401"/>
      <c r="H8044" s="401"/>
      <c r="I8044" s="401"/>
      <c r="J8044" s="194"/>
      <c r="K8044" s="194"/>
      <c r="L8044" s="195"/>
      <c r="M8044" s="196"/>
      <c r="N8044" s="197"/>
      <c r="O8044" s="197"/>
      <c r="P8044" s="231"/>
    </row>
    <row r="8045" spans="2:16">
      <c r="B8045" s="351"/>
      <c r="C8045" s="435"/>
      <c r="D8045" s="399"/>
      <c r="E8045" s="400"/>
      <c r="G8045" s="401"/>
      <c r="H8045" s="401"/>
      <c r="I8045" s="401"/>
      <c r="J8045" s="194"/>
      <c r="K8045" s="194"/>
      <c r="L8045" s="195"/>
      <c r="M8045" s="196"/>
      <c r="N8045" s="197"/>
      <c r="O8045" s="197"/>
      <c r="P8045" s="231"/>
    </row>
    <row r="8046" spans="2:16">
      <c r="B8046" s="351"/>
      <c r="C8046" s="435"/>
      <c r="D8046" s="399"/>
      <c r="E8046" s="400"/>
      <c r="G8046" s="401"/>
      <c r="H8046" s="401"/>
      <c r="I8046" s="401"/>
      <c r="J8046" s="194"/>
      <c r="K8046" s="194"/>
      <c r="L8046" s="195"/>
      <c r="M8046" s="196"/>
      <c r="N8046" s="197"/>
      <c r="O8046" s="197"/>
      <c r="P8046" s="231"/>
    </row>
    <row r="8047" spans="2:16">
      <c r="B8047" s="351"/>
      <c r="C8047" s="435"/>
      <c r="D8047" s="399"/>
      <c r="E8047" s="400"/>
      <c r="G8047" s="401"/>
      <c r="H8047" s="401"/>
      <c r="I8047" s="401"/>
      <c r="J8047" s="194"/>
      <c r="K8047" s="194"/>
      <c r="L8047" s="195"/>
      <c r="M8047" s="196"/>
      <c r="N8047" s="197"/>
      <c r="O8047" s="197"/>
      <c r="P8047" s="231"/>
    </row>
    <row r="8048" spans="2:16">
      <c r="B8048" s="351"/>
      <c r="C8048" s="435"/>
      <c r="D8048" s="399"/>
      <c r="E8048" s="400"/>
      <c r="G8048" s="401"/>
      <c r="H8048" s="401"/>
      <c r="I8048" s="401"/>
      <c r="J8048" s="194"/>
      <c r="K8048" s="194"/>
      <c r="L8048" s="195"/>
      <c r="M8048" s="196"/>
      <c r="N8048" s="197"/>
      <c r="O8048" s="197"/>
      <c r="P8048" s="231"/>
    </row>
    <row r="8049" spans="2:16">
      <c r="B8049" s="351"/>
      <c r="C8049" s="435"/>
      <c r="D8049" s="399"/>
      <c r="E8049" s="400"/>
      <c r="G8049" s="401"/>
      <c r="H8049" s="401"/>
      <c r="I8049" s="401"/>
      <c r="J8049" s="194"/>
      <c r="K8049" s="194"/>
      <c r="L8049" s="195"/>
      <c r="M8049" s="196"/>
      <c r="N8049" s="197"/>
      <c r="O8049" s="197"/>
      <c r="P8049" s="231"/>
    </row>
    <row r="8050" spans="2:16">
      <c r="B8050" s="351"/>
      <c r="C8050" s="435"/>
      <c r="D8050" s="399"/>
      <c r="E8050" s="400"/>
      <c r="G8050" s="401"/>
      <c r="H8050" s="401"/>
      <c r="I8050" s="401"/>
      <c r="J8050" s="194"/>
      <c r="K8050" s="194"/>
      <c r="L8050" s="195"/>
      <c r="M8050" s="196"/>
      <c r="N8050" s="197"/>
      <c r="O8050" s="197"/>
      <c r="P8050" s="231"/>
    </row>
    <row r="8051" spans="2:16">
      <c r="B8051" s="351"/>
      <c r="C8051" s="435"/>
      <c r="D8051" s="399"/>
      <c r="E8051" s="400"/>
      <c r="G8051" s="401"/>
      <c r="H8051" s="401"/>
      <c r="I8051" s="401"/>
      <c r="J8051" s="194"/>
      <c r="K8051" s="194"/>
      <c r="L8051" s="195"/>
      <c r="M8051" s="196"/>
      <c r="N8051" s="197"/>
      <c r="O8051" s="197"/>
      <c r="P8051" s="231"/>
    </row>
    <row r="8052" spans="2:16">
      <c r="B8052" s="351"/>
      <c r="C8052" s="435"/>
      <c r="D8052" s="399"/>
      <c r="E8052" s="400"/>
      <c r="G8052" s="401"/>
      <c r="H8052" s="401"/>
      <c r="I8052" s="401"/>
      <c r="J8052" s="194"/>
      <c r="K8052" s="194"/>
      <c r="L8052" s="195"/>
      <c r="M8052" s="196"/>
      <c r="N8052" s="197"/>
      <c r="O8052" s="197"/>
      <c r="P8052" s="231"/>
    </row>
    <row r="8053" spans="2:16">
      <c r="B8053" s="351"/>
      <c r="C8053" s="435"/>
      <c r="D8053" s="399"/>
      <c r="E8053" s="400"/>
      <c r="G8053" s="401"/>
      <c r="H8053" s="401"/>
      <c r="I8053" s="401"/>
      <c r="J8053" s="194"/>
      <c r="K8053" s="194"/>
      <c r="L8053" s="195"/>
      <c r="M8053" s="196"/>
      <c r="N8053" s="197"/>
      <c r="O8053" s="197"/>
      <c r="P8053" s="231"/>
    </row>
    <row r="8054" spans="2:16">
      <c r="B8054" s="351"/>
      <c r="C8054" s="435"/>
      <c r="D8054" s="399"/>
      <c r="E8054" s="400"/>
      <c r="G8054" s="401"/>
      <c r="H8054" s="401"/>
      <c r="I8054" s="401"/>
      <c r="J8054" s="194"/>
      <c r="K8054" s="194"/>
      <c r="L8054" s="195"/>
      <c r="M8054" s="196"/>
      <c r="N8054" s="197"/>
      <c r="O8054" s="197"/>
      <c r="P8054" s="231"/>
    </row>
    <row r="8055" spans="2:16">
      <c r="B8055" s="351"/>
      <c r="C8055" s="435"/>
      <c r="D8055" s="399"/>
      <c r="E8055" s="400"/>
      <c r="G8055" s="401"/>
      <c r="H8055" s="401"/>
      <c r="I8055" s="401"/>
      <c r="J8055" s="194"/>
      <c r="K8055" s="194"/>
      <c r="L8055" s="195"/>
      <c r="M8055" s="196"/>
      <c r="N8055" s="197"/>
      <c r="O8055" s="197"/>
      <c r="P8055" s="231"/>
    </row>
    <row r="8056" spans="2:16">
      <c r="B8056" s="351"/>
      <c r="C8056" s="435"/>
      <c r="D8056" s="399"/>
      <c r="E8056" s="400"/>
      <c r="G8056" s="401"/>
      <c r="H8056" s="401"/>
      <c r="I8056" s="401"/>
      <c r="J8056" s="194"/>
      <c r="K8056" s="194"/>
      <c r="L8056" s="195"/>
      <c r="M8056" s="196"/>
      <c r="N8056" s="197"/>
      <c r="O8056" s="197"/>
      <c r="P8056" s="231"/>
    </row>
    <row r="8057" spans="2:16">
      <c r="B8057" s="351"/>
      <c r="C8057" s="435"/>
      <c r="D8057" s="399"/>
      <c r="E8057" s="400"/>
      <c r="G8057" s="401"/>
      <c r="H8057" s="401"/>
      <c r="I8057" s="401"/>
      <c r="J8057" s="194"/>
      <c r="K8057" s="194"/>
      <c r="L8057" s="195"/>
      <c r="M8057" s="196"/>
      <c r="N8057" s="197"/>
      <c r="O8057" s="197"/>
      <c r="P8057" s="231"/>
    </row>
    <row r="8058" spans="2:16">
      <c r="B8058" s="351"/>
      <c r="C8058" s="435"/>
      <c r="D8058" s="399"/>
      <c r="E8058" s="400"/>
      <c r="G8058" s="401"/>
      <c r="H8058" s="401"/>
      <c r="I8058" s="401"/>
      <c r="J8058" s="194"/>
      <c r="K8058" s="194"/>
      <c r="L8058" s="195"/>
      <c r="M8058" s="196"/>
      <c r="N8058" s="197"/>
      <c r="O8058" s="197"/>
      <c r="P8058" s="231"/>
    </row>
    <row r="8059" spans="2:16">
      <c r="B8059" s="351"/>
      <c r="C8059" s="435"/>
      <c r="D8059" s="399"/>
      <c r="E8059" s="400"/>
      <c r="G8059" s="401"/>
      <c r="H8059" s="401"/>
      <c r="I8059" s="401"/>
      <c r="J8059" s="194"/>
      <c r="K8059" s="194"/>
      <c r="L8059" s="195"/>
      <c r="M8059" s="196"/>
      <c r="N8059" s="197"/>
      <c r="O8059" s="197"/>
      <c r="P8059" s="231"/>
    </row>
    <row r="8060" spans="2:16">
      <c r="B8060" s="351"/>
      <c r="C8060" s="435"/>
      <c r="D8060" s="399"/>
      <c r="E8060" s="400"/>
      <c r="G8060" s="401"/>
      <c r="H8060" s="401"/>
      <c r="I8060" s="401"/>
      <c r="J8060" s="194"/>
      <c r="K8060" s="194"/>
      <c r="L8060" s="195"/>
      <c r="M8060" s="196"/>
      <c r="N8060" s="197"/>
      <c r="O8060" s="197"/>
      <c r="P8060" s="231"/>
    </row>
    <row r="8061" spans="2:16">
      <c r="B8061" s="351"/>
      <c r="C8061" s="435"/>
      <c r="D8061" s="399"/>
      <c r="E8061" s="400"/>
      <c r="G8061" s="401"/>
      <c r="H8061" s="401"/>
      <c r="I8061" s="401"/>
      <c r="J8061" s="194"/>
      <c r="K8061" s="194"/>
      <c r="L8061" s="195"/>
      <c r="M8061" s="196"/>
      <c r="N8061" s="197"/>
      <c r="O8061" s="197"/>
      <c r="P8061" s="231"/>
    </row>
    <row r="8062" spans="2:16">
      <c r="B8062" s="351"/>
      <c r="C8062" s="435"/>
      <c r="D8062" s="399"/>
      <c r="E8062" s="400"/>
      <c r="G8062" s="401"/>
      <c r="H8062" s="401"/>
      <c r="I8062" s="401"/>
      <c r="J8062" s="194"/>
      <c r="K8062" s="194"/>
      <c r="L8062" s="195"/>
      <c r="M8062" s="196"/>
      <c r="N8062" s="197"/>
      <c r="O8062" s="197"/>
      <c r="P8062" s="231"/>
    </row>
    <row r="8063" spans="2:16">
      <c r="B8063" s="351"/>
      <c r="C8063" s="435"/>
      <c r="D8063" s="399"/>
      <c r="E8063" s="400"/>
      <c r="G8063" s="401"/>
      <c r="H8063" s="401"/>
      <c r="I8063" s="401"/>
      <c r="J8063" s="194"/>
      <c r="K8063" s="194"/>
      <c r="L8063" s="195"/>
      <c r="M8063" s="196"/>
      <c r="N8063" s="197"/>
      <c r="O8063" s="197"/>
      <c r="P8063" s="231"/>
    </row>
    <row r="8064" spans="2:16">
      <c r="B8064" s="351"/>
      <c r="C8064" s="435"/>
      <c r="D8064" s="399"/>
      <c r="E8064" s="400"/>
      <c r="G8064" s="401"/>
      <c r="H8064" s="401"/>
      <c r="I8064" s="401"/>
      <c r="J8064" s="194"/>
      <c r="K8064" s="194"/>
      <c r="L8064" s="195"/>
      <c r="M8064" s="196"/>
      <c r="N8064" s="197"/>
      <c r="O8064" s="197"/>
      <c r="P8064" s="231"/>
    </row>
    <row r="8065" spans="2:16">
      <c r="B8065" s="351"/>
      <c r="C8065" s="435"/>
      <c r="D8065" s="399"/>
      <c r="E8065" s="400"/>
      <c r="G8065" s="401"/>
      <c r="H8065" s="401"/>
      <c r="I8065" s="401"/>
      <c r="J8065" s="194"/>
      <c r="K8065" s="194"/>
      <c r="L8065" s="195"/>
      <c r="M8065" s="196"/>
      <c r="N8065" s="197"/>
      <c r="O8065" s="197"/>
      <c r="P8065" s="231"/>
    </row>
    <row r="8066" spans="2:16">
      <c r="B8066" s="351"/>
      <c r="C8066" s="435"/>
      <c r="D8066" s="399"/>
      <c r="E8066" s="400"/>
      <c r="G8066" s="401"/>
      <c r="H8066" s="401"/>
      <c r="I8066" s="401"/>
      <c r="J8066" s="194"/>
      <c r="K8066" s="194"/>
      <c r="L8066" s="195"/>
      <c r="M8066" s="196"/>
      <c r="N8066" s="197"/>
      <c r="O8066" s="197"/>
      <c r="P8066" s="231"/>
    </row>
    <row r="8067" spans="2:16">
      <c r="B8067" s="351"/>
      <c r="C8067" s="435"/>
      <c r="D8067" s="399"/>
      <c r="E8067" s="400"/>
      <c r="G8067" s="401"/>
      <c r="H8067" s="401"/>
      <c r="I8067" s="401"/>
      <c r="J8067" s="194"/>
      <c r="K8067" s="194"/>
      <c r="L8067" s="195"/>
      <c r="M8067" s="196"/>
      <c r="N8067" s="197"/>
      <c r="O8067" s="197"/>
      <c r="P8067" s="231"/>
    </row>
    <row r="8068" spans="2:16">
      <c r="B8068" s="351"/>
      <c r="C8068" s="435"/>
      <c r="D8068" s="399"/>
      <c r="E8068" s="400"/>
      <c r="G8068" s="401"/>
      <c r="H8068" s="401"/>
      <c r="I8068" s="401"/>
      <c r="J8068" s="194"/>
      <c r="K8068" s="194"/>
      <c r="L8068" s="195"/>
      <c r="M8068" s="196"/>
      <c r="N8068" s="197"/>
      <c r="O8068" s="197"/>
      <c r="P8068" s="231"/>
    </row>
    <row r="8069" spans="2:16">
      <c r="B8069" s="351"/>
      <c r="C8069" s="435"/>
      <c r="D8069" s="399"/>
      <c r="E8069" s="400"/>
      <c r="G8069" s="401"/>
      <c r="H8069" s="401"/>
      <c r="I8069" s="401"/>
      <c r="J8069" s="194"/>
      <c r="K8069" s="194"/>
      <c r="L8069" s="195"/>
      <c r="M8069" s="196"/>
      <c r="N8069" s="197"/>
      <c r="O8069" s="197"/>
      <c r="P8069" s="231"/>
    </row>
    <row r="8070" spans="2:16">
      <c r="B8070" s="351"/>
      <c r="C8070" s="435"/>
      <c r="D8070" s="399"/>
      <c r="E8070" s="400"/>
      <c r="G8070" s="401"/>
      <c r="H8070" s="401"/>
      <c r="I8070" s="401"/>
      <c r="J8070" s="194"/>
      <c r="K8070" s="194"/>
      <c r="L8070" s="195"/>
      <c r="M8070" s="196"/>
      <c r="N8070" s="197"/>
      <c r="O8070" s="197"/>
      <c r="P8070" s="231"/>
    </row>
    <row r="8071" spans="2:16">
      <c r="B8071" s="351"/>
      <c r="C8071" s="435"/>
      <c r="D8071" s="399"/>
      <c r="E8071" s="400"/>
      <c r="G8071" s="401"/>
      <c r="H8071" s="401"/>
      <c r="I8071" s="401"/>
      <c r="J8071" s="194"/>
      <c r="K8071" s="194"/>
      <c r="L8071" s="195"/>
      <c r="M8071" s="196"/>
      <c r="N8071" s="197"/>
      <c r="O8071" s="197"/>
      <c r="P8071" s="231"/>
    </row>
    <row r="8072" spans="2:16">
      <c r="B8072" s="351"/>
      <c r="C8072" s="435"/>
      <c r="D8072" s="399"/>
      <c r="E8072" s="400"/>
      <c r="G8072" s="401"/>
      <c r="H8072" s="401"/>
      <c r="I8072" s="401"/>
      <c r="J8072" s="194"/>
      <c r="K8072" s="194"/>
      <c r="L8072" s="195"/>
      <c r="M8072" s="196"/>
      <c r="N8072" s="197"/>
      <c r="O8072" s="197"/>
      <c r="P8072" s="231"/>
    </row>
    <row r="8073" spans="2:16">
      <c r="B8073" s="351"/>
      <c r="C8073" s="435"/>
      <c r="D8073" s="399"/>
      <c r="E8073" s="400"/>
      <c r="G8073" s="401"/>
      <c r="H8073" s="401"/>
      <c r="I8073" s="401"/>
      <c r="J8073" s="194"/>
      <c r="K8073" s="194"/>
      <c r="L8073" s="195"/>
      <c r="M8073" s="196"/>
      <c r="N8073" s="197"/>
      <c r="O8073" s="197"/>
      <c r="P8073" s="231"/>
    </row>
    <row r="8074" spans="2:16">
      <c r="B8074" s="351"/>
      <c r="C8074" s="435"/>
      <c r="D8074" s="399"/>
      <c r="E8074" s="400"/>
      <c r="G8074" s="401"/>
      <c r="H8074" s="401"/>
      <c r="I8074" s="401"/>
      <c r="J8074" s="194"/>
      <c r="K8074" s="194"/>
      <c r="L8074" s="195"/>
      <c r="M8074" s="196"/>
      <c r="N8074" s="197"/>
      <c r="O8074" s="197"/>
      <c r="P8074" s="231"/>
    </row>
    <row r="8075" spans="2:16">
      <c r="B8075" s="351"/>
      <c r="C8075" s="435"/>
      <c r="D8075" s="399"/>
      <c r="E8075" s="400"/>
      <c r="G8075" s="401"/>
      <c r="H8075" s="401"/>
      <c r="I8075" s="401"/>
      <c r="J8075" s="194"/>
      <c r="K8075" s="194"/>
      <c r="L8075" s="195"/>
      <c r="M8075" s="196"/>
      <c r="N8075" s="197"/>
      <c r="O8075" s="197"/>
      <c r="P8075" s="231"/>
    </row>
    <row r="8076" spans="2:16">
      <c r="B8076" s="351"/>
      <c r="C8076" s="435"/>
      <c r="D8076" s="399"/>
      <c r="E8076" s="400"/>
      <c r="G8076" s="401"/>
      <c r="H8076" s="401"/>
      <c r="I8076" s="401"/>
      <c r="J8076" s="194"/>
      <c r="K8076" s="194"/>
      <c r="L8076" s="195"/>
      <c r="M8076" s="196"/>
      <c r="N8076" s="197"/>
      <c r="O8076" s="197"/>
      <c r="P8076" s="231"/>
    </row>
    <row r="8077" spans="2:16">
      <c r="B8077" s="351"/>
      <c r="C8077" s="435"/>
      <c r="D8077" s="399"/>
      <c r="E8077" s="400"/>
      <c r="G8077" s="401"/>
      <c r="H8077" s="401"/>
      <c r="I8077" s="401"/>
      <c r="J8077" s="194"/>
      <c r="K8077" s="194"/>
      <c r="L8077" s="195"/>
      <c r="M8077" s="196"/>
      <c r="N8077" s="197"/>
      <c r="O8077" s="197"/>
      <c r="P8077" s="231"/>
    </row>
    <row r="8078" spans="2:16">
      <c r="B8078" s="351"/>
      <c r="C8078" s="435"/>
      <c r="D8078" s="399"/>
      <c r="E8078" s="400"/>
      <c r="G8078" s="401"/>
      <c r="H8078" s="401"/>
      <c r="I8078" s="401"/>
      <c r="J8078" s="194"/>
      <c r="K8078" s="194"/>
      <c r="L8078" s="195"/>
      <c r="M8078" s="196"/>
      <c r="N8078" s="197"/>
      <c r="O8078" s="197"/>
      <c r="P8078" s="231"/>
    </row>
    <row r="8079" spans="2:16">
      <c r="B8079" s="402"/>
      <c r="C8079" s="436"/>
      <c r="D8079" s="404"/>
      <c r="E8079" s="405"/>
      <c r="G8079" s="406"/>
      <c r="H8079" s="406"/>
      <c r="I8079" s="406"/>
      <c r="J8079" s="194"/>
      <c r="K8079" s="194"/>
      <c r="L8079" s="195"/>
      <c r="M8079" s="196"/>
      <c r="N8079" s="197"/>
      <c r="O8079" s="197"/>
      <c r="P8079" s="221"/>
    </row>
    <row r="8080" spans="2:16">
      <c r="B8080" s="351"/>
      <c r="C8080" s="435"/>
      <c r="D8080" s="399"/>
      <c r="E8080" s="400"/>
      <c r="G8080" s="401"/>
      <c r="H8080" s="401"/>
      <c r="I8080" s="401"/>
      <c r="J8080" s="194"/>
      <c r="K8080" s="194"/>
      <c r="L8080" s="195"/>
      <c r="M8080" s="196"/>
      <c r="N8080" s="197"/>
      <c r="O8080" s="197"/>
      <c r="P8080" s="231"/>
    </row>
    <row r="8081" spans="2:16">
      <c r="B8081" s="351"/>
      <c r="C8081" s="435"/>
      <c r="D8081" s="399"/>
      <c r="E8081" s="400"/>
      <c r="G8081" s="401"/>
      <c r="H8081" s="401"/>
      <c r="I8081" s="401"/>
      <c r="J8081" s="194"/>
      <c r="K8081" s="194"/>
      <c r="L8081" s="195"/>
      <c r="M8081" s="196"/>
      <c r="N8081" s="197"/>
      <c r="O8081" s="197"/>
      <c r="P8081" s="231"/>
    </row>
    <row r="8082" spans="2:16">
      <c r="B8082" s="351"/>
      <c r="C8082" s="435"/>
      <c r="D8082" s="399"/>
      <c r="E8082" s="400"/>
      <c r="G8082" s="401"/>
      <c r="H8082" s="401"/>
      <c r="I8082" s="401"/>
      <c r="J8082" s="194"/>
      <c r="K8082" s="194"/>
      <c r="L8082" s="195"/>
      <c r="M8082" s="196"/>
      <c r="N8082" s="197"/>
      <c r="O8082" s="197"/>
      <c r="P8082" s="231"/>
    </row>
    <row r="8083" spans="2:16">
      <c r="B8083" s="351"/>
      <c r="C8083" s="435"/>
      <c r="D8083" s="399"/>
      <c r="E8083" s="400"/>
      <c r="G8083" s="401"/>
      <c r="H8083" s="401"/>
      <c r="I8083" s="401"/>
      <c r="J8083" s="194"/>
      <c r="K8083" s="194"/>
      <c r="L8083" s="195"/>
      <c r="M8083" s="196"/>
      <c r="N8083" s="197"/>
      <c r="O8083" s="197"/>
      <c r="P8083" s="231"/>
    </row>
    <row r="8084" spans="2:16">
      <c r="B8084" s="351"/>
      <c r="C8084" s="435"/>
      <c r="D8084" s="399"/>
      <c r="E8084" s="400"/>
      <c r="G8084" s="401"/>
      <c r="H8084" s="401"/>
      <c r="I8084" s="401"/>
      <c r="J8084" s="194"/>
      <c r="K8084" s="194"/>
      <c r="L8084" s="195"/>
      <c r="M8084" s="196"/>
      <c r="N8084" s="197"/>
      <c r="O8084" s="197"/>
      <c r="P8084" s="231"/>
    </row>
    <row r="8085" spans="2:16">
      <c r="B8085" s="351"/>
      <c r="C8085" s="435"/>
      <c r="D8085" s="399"/>
      <c r="E8085" s="400"/>
      <c r="G8085" s="401"/>
      <c r="H8085" s="401"/>
      <c r="I8085" s="401"/>
      <c r="J8085" s="194"/>
      <c r="K8085" s="194"/>
      <c r="L8085" s="195"/>
      <c r="M8085" s="196"/>
      <c r="N8085" s="197"/>
      <c r="O8085" s="197"/>
      <c r="P8085" s="231"/>
    </row>
    <row r="8086" spans="2:16">
      <c r="B8086" s="351"/>
      <c r="C8086" s="435"/>
      <c r="D8086" s="399"/>
      <c r="E8086" s="400"/>
      <c r="G8086" s="401"/>
      <c r="H8086" s="401"/>
      <c r="I8086" s="401"/>
      <c r="J8086" s="194"/>
      <c r="K8086" s="194"/>
      <c r="L8086" s="195"/>
      <c r="M8086" s="196"/>
      <c r="N8086" s="197"/>
      <c r="O8086" s="197"/>
      <c r="P8086" s="231"/>
    </row>
    <row r="8087" spans="2:16">
      <c r="B8087" s="351"/>
      <c r="C8087" s="435"/>
      <c r="D8087" s="399"/>
      <c r="E8087" s="400"/>
      <c r="G8087" s="401"/>
      <c r="H8087" s="401"/>
      <c r="I8087" s="401"/>
      <c r="J8087" s="194"/>
      <c r="K8087" s="194"/>
      <c r="L8087" s="195"/>
      <c r="M8087" s="196"/>
      <c r="N8087" s="197"/>
      <c r="O8087" s="197"/>
      <c r="P8087" s="231"/>
    </row>
    <row r="8088" spans="2:16">
      <c r="B8088" s="351"/>
      <c r="C8088" s="435"/>
      <c r="D8088" s="399"/>
      <c r="E8088" s="400"/>
      <c r="G8088" s="401"/>
      <c r="H8088" s="401"/>
      <c r="I8088" s="401"/>
      <c r="J8088" s="194"/>
      <c r="K8088" s="194"/>
      <c r="L8088" s="195"/>
      <c r="M8088" s="196"/>
      <c r="N8088" s="197"/>
      <c r="O8088" s="197"/>
      <c r="P8088" s="231"/>
    </row>
    <row r="8089" spans="2:16">
      <c r="B8089" s="351"/>
      <c r="C8089" s="435"/>
      <c r="D8089" s="399"/>
      <c r="E8089" s="400"/>
      <c r="G8089" s="401"/>
      <c r="H8089" s="401"/>
      <c r="I8089" s="401"/>
      <c r="J8089" s="194"/>
      <c r="K8089" s="194"/>
      <c r="L8089" s="195"/>
      <c r="M8089" s="196"/>
      <c r="N8089" s="197"/>
      <c r="O8089" s="197"/>
      <c r="P8089" s="231"/>
    </row>
    <row r="8090" spans="2:16">
      <c r="B8090" s="351"/>
      <c r="C8090" s="435"/>
      <c r="D8090" s="399"/>
      <c r="E8090" s="400"/>
      <c r="G8090" s="401"/>
      <c r="H8090" s="401"/>
      <c r="I8090" s="401"/>
      <c r="J8090" s="194"/>
      <c r="K8090" s="194"/>
      <c r="L8090" s="195"/>
      <c r="M8090" s="196"/>
      <c r="N8090" s="197"/>
      <c r="O8090" s="197"/>
      <c r="P8090" s="231"/>
    </row>
    <row r="8091" spans="2:16">
      <c r="B8091" s="351"/>
      <c r="C8091" s="435"/>
      <c r="D8091" s="399"/>
      <c r="E8091" s="400"/>
      <c r="G8091" s="401"/>
      <c r="H8091" s="401"/>
      <c r="I8091" s="401"/>
      <c r="J8091" s="194"/>
      <c r="K8091" s="194"/>
      <c r="L8091" s="195"/>
      <c r="M8091" s="196"/>
      <c r="N8091" s="197"/>
      <c r="O8091" s="197"/>
      <c r="P8091" s="231"/>
    </row>
    <row r="8092" spans="2:16">
      <c r="B8092" s="351"/>
      <c r="C8092" s="435"/>
      <c r="D8092" s="399"/>
      <c r="E8092" s="400"/>
      <c r="G8092" s="401"/>
      <c r="H8092" s="401"/>
      <c r="I8092" s="401"/>
      <c r="J8092" s="194"/>
      <c r="K8092" s="194"/>
      <c r="L8092" s="195"/>
      <c r="M8092" s="196"/>
      <c r="N8092" s="197"/>
      <c r="O8092" s="197"/>
      <c r="P8092" s="231"/>
    </row>
    <row r="8093" spans="2:16">
      <c r="B8093" s="351"/>
      <c r="C8093" s="435"/>
      <c r="D8093" s="399"/>
      <c r="E8093" s="400"/>
      <c r="G8093" s="401"/>
      <c r="H8093" s="401"/>
      <c r="I8093" s="401"/>
      <c r="J8093" s="194"/>
      <c r="K8093" s="194"/>
      <c r="L8093" s="195"/>
      <c r="M8093" s="196"/>
      <c r="N8093" s="197"/>
      <c r="O8093" s="197"/>
      <c r="P8093" s="231"/>
    </row>
    <row r="8094" spans="2:16">
      <c r="B8094" s="351"/>
      <c r="C8094" s="435"/>
      <c r="D8094" s="399"/>
      <c r="E8094" s="400"/>
      <c r="G8094" s="401"/>
      <c r="H8094" s="401"/>
      <c r="I8094" s="401"/>
      <c r="J8094" s="194"/>
      <c r="K8094" s="194"/>
      <c r="L8094" s="195"/>
      <c r="M8094" s="196"/>
      <c r="N8094" s="197"/>
      <c r="O8094" s="197"/>
      <c r="P8094" s="231"/>
    </row>
    <row r="8095" spans="2:16">
      <c r="B8095" s="351"/>
      <c r="C8095" s="435"/>
      <c r="D8095" s="399"/>
      <c r="E8095" s="400"/>
      <c r="G8095" s="401"/>
      <c r="H8095" s="401"/>
      <c r="I8095" s="401"/>
      <c r="J8095" s="194"/>
      <c r="K8095" s="194"/>
      <c r="L8095" s="195"/>
      <c r="M8095" s="196"/>
      <c r="N8095" s="197"/>
      <c r="O8095" s="197"/>
      <c r="P8095" s="231"/>
    </row>
    <row r="8096" spans="2:16">
      <c r="B8096" s="351"/>
      <c r="C8096" s="435"/>
      <c r="D8096" s="399"/>
      <c r="E8096" s="400"/>
      <c r="G8096" s="401"/>
      <c r="H8096" s="401"/>
      <c r="I8096" s="401"/>
      <c r="J8096" s="194"/>
      <c r="K8096" s="194"/>
      <c r="L8096" s="195"/>
      <c r="M8096" s="196"/>
      <c r="N8096" s="197"/>
      <c r="O8096" s="197"/>
      <c r="P8096" s="231"/>
    </row>
    <row r="8097" spans="2:16">
      <c r="B8097" s="351"/>
      <c r="C8097" s="435"/>
      <c r="D8097" s="399"/>
      <c r="E8097" s="400"/>
      <c r="G8097" s="401"/>
      <c r="H8097" s="401"/>
      <c r="I8097" s="401"/>
      <c r="J8097" s="194"/>
      <c r="K8097" s="194"/>
      <c r="L8097" s="195"/>
      <c r="M8097" s="196"/>
      <c r="N8097" s="197"/>
      <c r="O8097" s="197"/>
      <c r="P8097" s="231"/>
    </row>
    <row r="8098" spans="2:16">
      <c r="B8098" s="351"/>
      <c r="C8098" s="435"/>
      <c r="D8098" s="399"/>
      <c r="E8098" s="400"/>
      <c r="G8098" s="401"/>
      <c r="H8098" s="401"/>
      <c r="I8098" s="401"/>
      <c r="J8098" s="194"/>
      <c r="K8098" s="194"/>
      <c r="L8098" s="195"/>
      <c r="M8098" s="196"/>
      <c r="N8098" s="197"/>
      <c r="O8098" s="197"/>
      <c r="P8098" s="231"/>
    </row>
    <row r="8099" spans="2:16">
      <c r="B8099" s="351"/>
      <c r="C8099" s="435"/>
      <c r="D8099" s="399"/>
      <c r="E8099" s="400"/>
      <c r="G8099" s="401"/>
      <c r="H8099" s="401"/>
      <c r="I8099" s="401"/>
      <c r="J8099" s="194"/>
      <c r="K8099" s="194"/>
      <c r="L8099" s="195"/>
      <c r="M8099" s="196"/>
      <c r="N8099" s="197"/>
      <c r="O8099" s="197"/>
      <c r="P8099" s="231"/>
    </row>
    <row r="8100" spans="2:16">
      <c r="B8100" s="351"/>
      <c r="C8100" s="435"/>
      <c r="D8100" s="399"/>
      <c r="E8100" s="400"/>
      <c r="G8100" s="401"/>
      <c r="H8100" s="401"/>
      <c r="I8100" s="401"/>
      <c r="J8100" s="194"/>
      <c r="K8100" s="194"/>
      <c r="L8100" s="195"/>
      <c r="M8100" s="196"/>
      <c r="N8100" s="197"/>
      <c r="O8100" s="197"/>
      <c r="P8100" s="231"/>
    </row>
    <row r="8101" spans="2:16">
      <c r="B8101" s="351"/>
      <c r="C8101" s="435"/>
      <c r="D8101" s="399"/>
      <c r="E8101" s="400"/>
      <c r="G8101" s="401"/>
      <c r="H8101" s="401"/>
      <c r="I8101" s="401"/>
      <c r="J8101" s="194"/>
      <c r="K8101" s="194"/>
      <c r="L8101" s="195"/>
      <c r="M8101" s="196"/>
      <c r="N8101" s="197"/>
      <c r="O8101" s="197"/>
      <c r="P8101" s="231"/>
    </row>
    <row r="8102" spans="2:16">
      <c r="B8102" s="351"/>
      <c r="C8102" s="435"/>
      <c r="D8102" s="399"/>
      <c r="E8102" s="400"/>
      <c r="G8102" s="401"/>
      <c r="H8102" s="401"/>
      <c r="I8102" s="401"/>
      <c r="J8102" s="194"/>
      <c r="K8102" s="194"/>
      <c r="L8102" s="195"/>
      <c r="M8102" s="196"/>
      <c r="N8102" s="197"/>
      <c r="O8102" s="197"/>
      <c r="P8102" s="231"/>
    </row>
    <row r="8103" spans="2:16">
      <c r="B8103" s="351"/>
      <c r="C8103" s="435"/>
      <c r="D8103" s="399"/>
      <c r="E8103" s="400"/>
      <c r="G8103" s="401"/>
      <c r="H8103" s="401"/>
      <c r="I8103" s="401"/>
      <c r="J8103" s="194"/>
      <c r="K8103" s="194"/>
      <c r="L8103" s="195"/>
      <c r="M8103" s="196"/>
      <c r="N8103" s="197"/>
      <c r="O8103" s="197"/>
      <c r="P8103" s="231"/>
    </row>
    <row r="8104" spans="2:16">
      <c r="B8104" s="351"/>
      <c r="C8104" s="435"/>
      <c r="D8104" s="399"/>
      <c r="E8104" s="400"/>
      <c r="G8104" s="401"/>
      <c r="H8104" s="401"/>
      <c r="I8104" s="401"/>
      <c r="J8104" s="194"/>
      <c r="K8104" s="194"/>
      <c r="L8104" s="195"/>
      <c r="M8104" s="196"/>
      <c r="N8104" s="197"/>
      <c r="O8104" s="197"/>
      <c r="P8104" s="231"/>
    </row>
    <row r="8105" spans="2:16">
      <c r="B8105" s="351"/>
      <c r="C8105" s="435"/>
      <c r="D8105" s="399"/>
      <c r="E8105" s="400"/>
      <c r="G8105" s="401"/>
      <c r="H8105" s="401"/>
      <c r="I8105" s="401"/>
      <c r="J8105" s="194"/>
      <c r="K8105" s="194"/>
      <c r="L8105" s="195"/>
      <c r="M8105" s="196"/>
      <c r="N8105" s="197"/>
      <c r="O8105" s="197"/>
      <c r="P8105" s="231"/>
    </row>
    <row r="8106" spans="2:16">
      <c r="B8106" s="351"/>
      <c r="C8106" s="435"/>
      <c r="D8106" s="399"/>
      <c r="E8106" s="400"/>
      <c r="G8106" s="401"/>
      <c r="H8106" s="401"/>
      <c r="I8106" s="401"/>
      <c r="J8106" s="194"/>
      <c r="K8106" s="194"/>
      <c r="L8106" s="195"/>
      <c r="M8106" s="196"/>
      <c r="N8106" s="197"/>
      <c r="O8106" s="197"/>
      <c r="P8106" s="231"/>
    </row>
    <row r="8107" spans="2:16">
      <c r="B8107" s="351"/>
      <c r="C8107" s="435"/>
      <c r="D8107" s="399"/>
      <c r="E8107" s="400"/>
      <c r="G8107" s="401"/>
      <c r="H8107" s="401"/>
      <c r="I8107" s="401"/>
      <c r="J8107" s="194"/>
      <c r="K8107" s="194"/>
      <c r="L8107" s="195"/>
      <c r="M8107" s="196"/>
      <c r="N8107" s="197"/>
      <c r="O8107" s="197"/>
      <c r="P8107" s="231"/>
    </row>
    <row r="8108" spans="2:16">
      <c r="B8108" s="351"/>
      <c r="C8108" s="435"/>
      <c r="D8108" s="399"/>
      <c r="E8108" s="400"/>
      <c r="G8108" s="401"/>
      <c r="H8108" s="401"/>
      <c r="I8108" s="401"/>
      <c r="J8108" s="194"/>
      <c r="K8108" s="194"/>
      <c r="L8108" s="195"/>
      <c r="M8108" s="196"/>
      <c r="N8108" s="197"/>
      <c r="O8108" s="197"/>
      <c r="P8108" s="231"/>
    </row>
    <row r="8109" spans="2:16">
      <c r="B8109" s="351"/>
      <c r="C8109" s="435"/>
      <c r="D8109" s="399"/>
      <c r="E8109" s="400"/>
      <c r="G8109" s="401"/>
      <c r="H8109" s="401"/>
      <c r="I8109" s="401"/>
      <c r="J8109" s="194"/>
      <c r="K8109" s="194"/>
      <c r="L8109" s="195"/>
      <c r="M8109" s="196"/>
      <c r="N8109" s="197"/>
      <c r="O8109" s="197"/>
      <c r="P8109" s="231"/>
    </row>
    <row r="8110" spans="2:16">
      <c r="B8110" s="351"/>
      <c r="C8110" s="435"/>
      <c r="D8110" s="399"/>
      <c r="E8110" s="400"/>
      <c r="G8110" s="401"/>
      <c r="H8110" s="401"/>
      <c r="I8110" s="401"/>
      <c r="J8110" s="194"/>
      <c r="K8110" s="194"/>
      <c r="L8110" s="195"/>
      <c r="M8110" s="196"/>
      <c r="N8110" s="197"/>
      <c r="O8110" s="197"/>
      <c r="P8110" s="231"/>
    </row>
    <row r="8111" spans="2:16">
      <c r="B8111" s="351"/>
      <c r="C8111" s="435"/>
      <c r="D8111" s="399"/>
      <c r="E8111" s="400"/>
      <c r="G8111" s="401"/>
      <c r="H8111" s="401"/>
      <c r="I8111" s="401"/>
      <c r="J8111" s="194"/>
      <c r="K8111" s="194"/>
      <c r="L8111" s="195"/>
      <c r="M8111" s="196"/>
      <c r="N8111" s="197"/>
      <c r="O8111" s="197"/>
      <c r="P8111" s="231"/>
    </row>
    <row r="8112" spans="2:16">
      <c r="B8112" s="351"/>
      <c r="C8112" s="435"/>
      <c r="D8112" s="399"/>
      <c r="E8112" s="400"/>
      <c r="G8112" s="401"/>
      <c r="H8112" s="401"/>
      <c r="I8112" s="401"/>
      <c r="J8112" s="194"/>
      <c r="K8112" s="194"/>
      <c r="L8112" s="195"/>
      <c r="M8112" s="196"/>
      <c r="N8112" s="197"/>
      <c r="O8112" s="197"/>
      <c r="P8112" s="231"/>
    </row>
    <row r="8113" spans="2:16">
      <c r="B8113" s="351"/>
      <c r="C8113" s="435"/>
      <c r="D8113" s="399"/>
      <c r="E8113" s="400"/>
      <c r="G8113" s="401"/>
      <c r="H8113" s="401"/>
      <c r="I8113" s="401"/>
      <c r="J8113" s="194"/>
      <c r="K8113" s="194"/>
      <c r="L8113" s="195"/>
      <c r="M8113" s="196"/>
      <c r="N8113" s="197"/>
      <c r="O8113" s="197"/>
      <c r="P8113" s="231"/>
    </row>
    <row r="8114" spans="2:16">
      <c r="B8114" s="351"/>
      <c r="C8114" s="435"/>
      <c r="D8114" s="399"/>
      <c r="E8114" s="400"/>
      <c r="G8114" s="401"/>
      <c r="H8114" s="401"/>
      <c r="I8114" s="401"/>
      <c r="J8114" s="194"/>
      <c r="K8114" s="194"/>
      <c r="L8114" s="195"/>
      <c r="M8114" s="196"/>
      <c r="N8114" s="197"/>
      <c r="O8114" s="197"/>
      <c r="P8114" s="231"/>
    </row>
    <row r="8115" spans="2:16">
      <c r="B8115" s="351"/>
      <c r="C8115" s="435"/>
      <c r="D8115" s="399"/>
      <c r="E8115" s="400"/>
      <c r="G8115" s="401"/>
      <c r="H8115" s="401"/>
      <c r="I8115" s="401"/>
      <c r="J8115" s="194"/>
      <c r="K8115" s="194"/>
      <c r="L8115" s="195"/>
      <c r="M8115" s="196"/>
      <c r="N8115" s="197"/>
      <c r="O8115" s="197"/>
      <c r="P8115" s="231"/>
    </row>
    <row r="8116" spans="2:16">
      <c r="B8116" s="351"/>
      <c r="C8116" s="435"/>
      <c r="D8116" s="399"/>
      <c r="E8116" s="400"/>
      <c r="G8116" s="401"/>
      <c r="H8116" s="401"/>
      <c r="I8116" s="401"/>
      <c r="J8116" s="194"/>
      <c r="K8116" s="194"/>
      <c r="L8116" s="195"/>
      <c r="M8116" s="196"/>
      <c r="N8116" s="197"/>
      <c r="O8116" s="197"/>
      <c r="P8116" s="231"/>
    </row>
    <row r="8117" spans="2:16">
      <c r="B8117" s="351"/>
      <c r="C8117" s="435"/>
      <c r="D8117" s="399"/>
      <c r="E8117" s="400"/>
      <c r="G8117" s="401"/>
      <c r="H8117" s="401"/>
      <c r="I8117" s="401"/>
      <c r="J8117" s="194"/>
      <c r="K8117" s="194"/>
      <c r="L8117" s="195"/>
      <c r="M8117" s="196"/>
      <c r="N8117" s="197"/>
      <c r="O8117" s="197"/>
      <c r="P8117" s="231"/>
    </row>
    <row r="8118" spans="2:16">
      <c r="B8118" s="351"/>
      <c r="C8118" s="435"/>
      <c r="D8118" s="399"/>
      <c r="E8118" s="400"/>
      <c r="G8118" s="401"/>
      <c r="H8118" s="401"/>
      <c r="I8118" s="401"/>
      <c r="J8118" s="194"/>
      <c r="K8118" s="194"/>
      <c r="L8118" s="195"/>
      <c r="M8118" s="196"/>
      <c r="N8118" s="197"/>
      <c r="O8118" s="197"/>
      <c r="P8118" s="231"/>
    </row>
    <row r="8119" spans="2:16">
      <c r="B8119" s="402"/>
      <c r="C8119" s="435"/>
      <c r="D8119" s="404"/>
      <c r="E8119" s="405"/>
      <c r="G8119" s="406"/>
      <c r="H8119" s="406"/>
      <c r="I8119" s="406"/>
      <c r="J8119" s="194"/>
      <c r="K8119" s="194"/>
      <c r="L8119" s="195"/>
      <c r="M8119" s="196"/>
      <c r="N8119" s="197"/>
      <c r="O8119" s="197"/>
      <c r="P8119" s="221"/>
    </row>
    <row r="8120" spans="2:16">
      <c r="B8120" s="351"/>
      <c r="C8120" s="435"/>
      <c r="D8120" s="399"/>
      <c r="E8120" s="400"/>
      <c r="G8120" s="401"/>
      <c r="H8120" s="401"/>
      <c r="I8120" s="401"/>
      <c r="J8120" s="194"/>
      <c r="K8120" s="194"/>
      <c r="L8120" s="195"/>
      <c r="M8120" s="196"/>
      <c r="N8120" s="197"/>
      <c r="O8120" s="197"/>
      <c r="P8120" s="231"/>
    </row>
    <row r="8121" spans="2:16">
      <c r="B8121" s="351"/>
      <c r="C8121" s="435"/>
      <c r="D8121" s="399"/>
      <c r="E8121" s="400"/>
      <c r="G8121" s="401"/>
      <c r="H8121" s="401"/>
      <c r="I8121" s="401"/>
      <c r="J8121" s="194"/>
      <c r="K8121" s="194"/>
      <c r="L8121" s="195"/>
      <c r="M8121" s="196"/>
      <c r="N8121" s="197"/>
      <c r="O8121" s="197"/>
      <c r="P8121" s="231"/>
    </row>
    <row r="8122" spans="2:16">
      <c r="B8122" s="351"/>
      <c r="C8122" s="435"/>
      <c r="D8122" s="399"/>
      <c r="E8122" s="400"/>
      <c r="G8122" s="401"/>
      <c r="H8122" s="401"/>
      <c r="I8122" s="401"/>
      <c r="J8122" s="194"/>
      <c r="K8122" s="194"/>
      <c r="L8122" s="195"/>
      <c r="M8122" s="196"/>
      <c r="N8122" s="197"/>
      <c r="O8122" s="197"/>
      <c r="P8122" s="231"/>
    </row>
    <row r="8123" spans="2:16">
      <c r="B8123" s="351"/>
      <c r="C8123" s="435"/>
      <c r="D8123" s="399"/>
      <c r="E8123" s="400"/>
      <c r="G8123" s="401"/>
      <c r="H8123" s="401"/>
      <c r="I8123" s="401"/>
      <c r="J8123" s="194"/>
      <c r="K8123" s="194"/>
      <c r="L8123" s="195"/>
      <c r="M8123" s="196"/>
      <c r="N8123" s="197"/>
      <c r="O8123" s="197"/>
      <c r="P8123" s="231"/>
    </row>
    <row r="8124" spans="2:16">
      <c r="B8124" s="351"/>
      <c r="C8124" s="435"/>
      <c r="D8124" s="399"/>
      <c r="E8124" s="400"/>
      <c r="G8124" s="401"/>
      <c r="H8124" s="401"/>
      <c r="I8124" s="401"/>
      <c r="J8124" s="194"/>
      <c r="K8124" s="194"/>
      <c r="L8124" s="195"/>
      <c r="M8124" s="196"/>
      <c r="N8124" s="197"/>
      <c r="O8124" s="197"/>
      <c r="P8124" s="231"/>
    </row>
    <row r="8125" spans="2:16">
      <c r="B8125" s="351"/>
      <c r="C8125" s="435"/>
      <c r="D8125" s="399"/>
      <c r="E8125" s="400"/>
      <c r="G8125" s="401"/>
      <c r="H8125" s="401"/>
      <c r="I8125" s="401"/>
      <c r="J8125" s="194"/>
      <c r="K8125" s="194"/>
      <c r="L8125" s="195"/>
      <c r="M8125" s="196"/>
      <c r="N8125" s="197"/>
      <c r="O8125" s="197"/>
      <c r="P8125" s="231"/>
    </row>
    <row r="8126" spans="2:16">
      <c r="B8126" s="351"/>
      <c r="C8126" s="435"/>
      <c r="D8126" s="399"/>
      <c r="E8126" s="400"/>
      <c r="G8126" s="401"/>
      <c r="H8126" s="401"/>
      <c r="I8126" s="401"/>
      <c r="J8126" s="194"/>
      <c r="K8126" s="194"/>
      <c r="L8126" s="195"/>
      <c r="M8126" s="196"/>
      <c r="N8126" s="197"/>
      <c r="O8126" s="197"/>
      <c r="P8126" s="231"/>
    </row>
    <row r="8127" spans="2:16">
      <c r="B8127" s="351"/>
      <c r="C8127" s="435"/>
      <c r="D8127" s="399"/>
      <c r="E8127" s="400"/>
      <c r="G8127" s="401"/>
      <c r="H8127" s="401"/>
      <c r="I8127" s="401"/>
      <c r="J8127" s="194"/>
      <c r="K8127" s="194"/>
      <c r="L8127" s="195"/>
      <c r="M8127" s="196"/>
      <c r="N8127" s="197"/>
      <c r="O8127" s="197"/>
      <c r="P8127" s="231"/>
    </row>
    <row r="8128" spans="2:16">
      <c r="B8128" s="351"/>
      <c r="C8128" s="435"/>
      <c r="D8128" s="399"/>
      <c r="E8128" s="400"/>
      <c r="G8128" s="401"/>
      <c r="H8128" s="401"/>
      <c r="I8128" s="401"/>
      <c r="J8128" s="194"/>
      <c r="K8128" s="194"/>
      <c r="L8128" s="195"/>
      <c r="M8128" s="196"/>
      <c r="N8128" s="197"/>
      <c r="O8128" s="197"/>
      <c r="P8128" s="231"/>
    </row>
    <row r="8129" spans="2:16">
      <c r="B8129" s="351"/>
      <c r="C8129" s="435"/>
      <c r="D8129" s="399"/>
      <c r="E8129" s="400"/>
      <c r="G8129" s="401"/>
      <c r="H8129" s="401"/>
      <c r="I8129" s="401"/>
      <c r="J8129" s="194"/>
      <c r="K8129" s="194"/>
      <c r="L8129" s="195"/>
      <c r="M8129" s="196"/>
      <c r="N8129" s="197"/>
      <c r="O8129" s="197"/>
      <c r="P8129" s="231"/>
    </row>
    <row r="8130" spans="2:16">
      <c r="B8130" s="351"/>
      <c r="C8130" s="435"/>
      <c r="D8130" s="399"/>
      <c r="E8130" s="400"/>
      <c r="G8130" s="401"/>
      <c r="H8130" s="401"/>
      <c r="I8130" s="401"/>
      <c r="J8130" s="194"/>
      <c r="K8130" s="194"/>
      <c r="L8130" s="195"/>
      <c r="M8130" s="196"/>
      <c r="N8130" s="197"/>
      <c r="O8130" s="197"/>
      <c r="P8130" s="231"/>
    </row>
    <row r="8131" spans="2:16">
      <c r="B8131" s="351"/>
      <c r="C8131" s="435"/>
      <c r="D8131" s="399"/>
      <c r="E8131" s="400"/>
      <c r="G8131" s="401"/>
      <c r="H8131" s="401"/>
      <c r="I8131" s="401"/>
      <c r="J8131" s="194"/>
      <c r="K8131" s="194"/>
      <c r="L8131" s="195"/>
      <c r="M8131" s="196"/>
      <c r="N8131" s="197"/>
      <c r="O8131" s="197"/>
      <c r="P8131" s="231"/>
    </row>
    <row r="8132" spans="2:16">
      <c r="B8132" s="351"/>
      <c r="C8132" s="435"/>
      <c r="D8132" s="399"/>
      <c r="E8132" s="400"/>
      <c r="G8132" s="401"/>
      <c r="H8132" s="401"/>
      <c r="I8132" s="401"/>
      <c r="J8132" s="194"/>
      <c r="K8132" s="194"/>
      <c r="L8132" s="195"/>
      <c r="M8132" s="196"/>
      <c r="N8132" s="197"/>
      <c r="O8132" s="197"/>
      <c r="P8132" s="231"/>
    </row>
    <row r="8133" spans="2:16">
      <c r="B8133" s="351"/>
      <c r="C8133" s="435"/>
      <c r="D8133" s="399"/>
      <c r="E8133" s="400"/>
      <c r="G8133" s="401"/>
      <c r="H8133" s="401"/>
      <c r="I8133" s="401"/>
      <c r="J8133" s="194"/>
      <c r="K8133" s="194"/>
      <c r="L8133" s="195"/>
      <c r="M8133" s="196"/>
      <c r="N8133" s="197"/>
      <c r="O8133" s="197"/>
      <c r="P8133" s="231"/>
    </row>
    <row r="8134" spans="2:16">
      <c r="B8134" s="351"/>
      <c r="C8134" s="435"/>
      <c r="D8134" s="399"/>
      <c r="E8134" s="400"/>
      <c r="G8134" s="401"/>
      <c r="H8134" s="401"/>
      <c r="I8134" s="401"/>
      <c r="J8134" s="194"/>
      <c r="K8134" s="194"/>
      <c r="L8134" s="195"/>
      <c r="M8134" s="196"/>
      <c r="N8134" s="197"/>
      <c r="O8134" s="197"/>
      <c r="P8134" s="231"/>
    </row>
    <row r="8135" spans="2:16">
      <c r="B8135" s="351"/>
      <c r="C8135" s="435"/>
      <c r="D8135" s="399"/>
      <c r="E8135" s="400"/>
      <c r="G8135" s="401"/>
      <c r="H8135" s="401"/>
      <c r="I8135" s="401"/>
      <c r="J8135" s="194"/>
      <c r="K8135" s="194"/>
      <c r="L8135" s="195"/>
      <c r="M8135" s="196"/>
      <c r="N8135" s="197"/>
      <c r="O8135" s="197"/>
      <c r="P8135" s="231"/>
    </row>
    <row r="8136" spans="2:16">
      <c r="B8136" s="351"/>
      <c r="C8136" s="435"/>
      <c r="D8136" s="399"/>
      <c r="E8136" s="400"/>
      <c r="G8136" s="401"/>
      <c r="H8136" s="401"/>
      <c r="I8136" s="401"/>
      <c r="J8136" s="194"/>
      <c r="K8136" s="194"/>
      <c r="L8136" s="195"/>
      <c r="M8136" s="196"/>
      <c r="N8136" s="197"/>
      <c r="O8136" s="197"/>
      <c r="P8136" s="231"/>
    </row>
    <row r="8137" spans="2:16">
      <c r="B8137" s="351"/>
      <c r="C8137" s="435"/>
      <c r="D8137" s="399"/>
      <c r="E8137" s="400"/>
      <c r="G8137" s="401"/>
      <c r="H8137" s="401"/>
      <c r="I8137" s="401"/>
      <c r="J8137" s="194"/>
      <c r="K8137" s="194"/>
      <c r="L8137" s="195"/>
      <c r="M8137" s="196"/>
      <c r="N8137" s="197"/>
      <c r="O8137" s="197"/>
      <c r="P8137" s="231"/>
    </row>
    <row r="8138" spans="2:16">
      <c r="B8138" s="351"/>
      <c r="C8138" s="435"/>
      <c r="D8138" s="399"/>
      <c r="E8138" s="400"/>
      <c r="G8138" s="401"/>
      <c r="H8138" s="401"/>
      <c r="I8138" s="401"/>
      <c r="J8138" s="194"/>
      <c r="K8138" s="194"/>
      <c r="L8138" s="195"/>
      <c r="M8138" s="196"/>
      <c r="N8138" s="197"/>
      <c r="O8138" s="197"/>
      <c r="P8138" s="231"/>
    </row>
    <row r="8139" spans="2:16">
      <c r="B8139" s="351"/>
      <c r="C8139" s="435"/>
      <c r="D8139" s="399"/>
      <c r="E8139" s="400"/>
      <c r="G8139" s="401"/>
      <c r="H8139" s="401"/>
      <c r="I8139" s="401"/>
      <c r="J8139" s="194"/>
      <c r="K8139" s="194"/>
      <c r="L8139" s="195"/>
      <c r="M8139" s="196"/>
      <c r="N8139" s="197"/>
      <c r="O8139" s="197"/>
      <c r="P8139" s="231"/>
    </row>
    <row r="8140" spans="2:16">
      <c r="B8140" s="351"/>
      <c r="C8140" s="435"/>
      <c r="D8140" s="399"/>
      <c r="E8140" s="400"/>
      <c r="G8140" s="401"/>
      <c r="H8140" s="401"/>
      <c r="I8140" s="401"/>
      <c r="J8140" s="194"/>
      <c r="K8140" s="194"/>
      <c r="L8140" s="195"/>
      <c r="M8140" s="196"/>
      <c r="N8140" s="197"/>
      <c r="O8140" s="197"/>
      <c r="P8140" s="231"/>
    </row>
    <row r="8141" spans="2:16">
      <c r="B8141" s="351"/>
      <c r="C8141" s="435"/>
      <c r="D8141" s="399"/>
      <c r="E8141" s="400"/>
      <c r="G8141" s="401"/>
      <c r="H8141" s="401"/>
      <c r="I8141" s="401"/>
      <c r="J8141" s="194"/>
      <c r="K8141" s="194"/>
      <c r="L8141" s="195"/>
      <c r="M8141" s="196"/>
      <c r="N8141" s="197"/>
      <c r="O8141" s="197"/>
      <c r="P8141" s="231"/>
    </row>
    <row r="8142" spans="2:16">
      <c r="B8142" s="351"/>
      <c r="C8142" s="435"/>
      <c r="D8142" s="399"/>
      <c r="E8142" s="400"/>
      <c r="G8142" s="401"/>
      <c r="H8142" s="401"/>
      <c r="I8142" s="401"/>
      <c r="J8142" s="194"/>
      <c r="K8142" s="194"/>
      <c r="L8142" s="195"/>
      <c r="M8142" s="196"/>
      <c r="N8142" s="197"/>
      <c r="O8142" s="197"/>
      <c r="P8142" s="231"/>
    </row>
    <row r="8143" spans="2:16">
      <c r="B8143" s="351"/>
      <c r="C8143" s="435"/>
      <c r="D8143" s="399"/>
      <c r="E8143" s="400"/>
      <c r="G8143" s="401"/>
      <c r="H8143" s="401"/>
      <c r="I8143" s="401"/>
      <c r="J8143" s="194"/>
      <c r="K8143" s="194"/>
      <c r="L8143" s="195"/>
      <c r="M8143" s="196"/>
      <c r="N8143" s="197"/>
      <c r="O8143" s="197"/>
      <c r="P8143" s="231"/>
    </row>
    <row r="8144" spans="2:16">
      <c r="B8144" s="351"/>
      <c r="C8144" s="435"/>
      <c r="D8144" s="399"/>
      <c r="E8144" s="400"/>
      <c r="G8144" s="401"/>
      <c r="H8144" s="401"/>
      <c r="I8144" s="401"/>
      <c r="J8144" s="194"/>
      <c r="K8144" s="194"/>
      <c r="L8144" s="195"/>
      <c r="M8144" s="196"/>
      <c r="N8144" s="197"/>
      <c r="O8144" s="197"/>
      <c r="P8144" s="231"/>
    </row>
    <row r="8145" spans="2:16">
      <c r="B8145" s="351"/>
      <c r="C8145" s="435"/>
      <c r="D8145" s="399"/>
      <c r="E8145" s="400"/>
      <c r="G8145" s="401"/>
      <c r="H8145" s="401"/>
      <c r="I8145" s="401"/>
      <c r="J8145" s="194"/>
      <c r="K8145" s="194"/>
      <c r="L8145" s="195"/>
      <c r="M8145" s="196"/>
      <c r="N8145" s="197"/>
      <c r="O8145" s="197"/>
      <c r="P8145" s="231"/>
    </row>
    <row r="8146" spans="2:16">
      <c r="B8146" s="351"/>
      <c r="C8146" s="435"/>
      <c r="D8146" s="399"/>
      <c r="E8146" s="400"/>
      <c r="G8146" s="401"/>
      <c r="H8146" s="401"/>
      <c r="I8146" s="401"/>
      <c r="J8146" s="194"/>
      <c r="K8146" s="194"/>
      <c r="L8146" s="195"/>
      <c r="M8146" s="196"/>
      <c r="N8146" s="197"/>
      <c r="O8146" s="197"/>
      <c r="P8146" s="231"/>
    </row>
    <row r="8147" spans="2:16">
      <c r="B8147" s="351"/>
      <c r="C8147" s="435"/>
      <c r="D8147" s="399"/>
      <c r="E8147" s="400"/>
      <c r="G8147" s="401"/>
      <c r="H8147" s="401"/>
      <c r="I8147" s="401"/>
      <c r="J8147" s="194"/>
      <c r="K8147" s="194"/>
      <c r="L8147" s="195"/>
      <c r="M8147" s="196"/>
      <c r="N8147" s="197"/>
      <c r="O8147" s="197"/>
      <c r="P8147" s="231"/>
    </row>
    <row r="8148" spans="2:16">
      <c r="B8148" s="351"/>
      <c r="C8148" s="435"/>
      <c r="D8148" s="399"/>
      <c r="E8148" s="400"/>
      <c r="G8148" s="401"/>
      <c r="H8148" s="401"/>
      <c r="I8148" s="401"/>
      <c r="J8148" s="194"/>
      <c r="K8148" s="194"/>
      <c r="L8148" s="195"/>
      <c r="M8148" s="196"/>
      <c r="N8148" s="197"/>
      <c r="O8148" s="197"/>
      <c r="P8148" s="231"/>
    </row>
    <row r="8149" spans="2:16">
      <c r="B8149" s="351"/>
      <c r="C8149" s="435"/>
      <c r="D8149" s="399"/>
      <c r="E8149" s="400"/>
      <c r="G8149" s="401"/>
      <c r="H8149" s="401"/>
      <c r="I8149" s="401"/>
      <c r="J8149" s="194"/>
      <c r="K8149" s="194"/>
      <c r="L8149" s="195"/>
      <c r="M8149" s="196"/>
      <c r="N8149" s="197"/>
      <c r="O8149" s="197"/>
      <c r="P8149" s="231"/>
    </row>
    <row r="8150" spans="2:16">
      <c r="B8150" s="351"/>
      <c r="C8150" s="435"/>
      <c r="D8150" s="399"/>
      <c r="E8150" s="400"/>
      <c r="G8150" s="401"/>
      <c r="H8150" s="401"/>
      <c r="I8150" s="401"/>
      <c r="J8150" s="194"/>
      <c r="K8150" s="194"/>
      <c r="L8150" s="195"/>
      <c r="M8150" s="196"/>
      <c r="N8150" s="197"/>
      <c r="O8150" s="197"/>
      <c r="P8150" s="231"/>
    </row>
    <row r="8151" spans="2:16">
      <c r="B8151" s="351"/>
      <c r="C8151" s="435"/>
      <c r="D8151" s="399"/>
      <c r="E8151" s="400"/>
      <c r="G8151" s="401"/>
      <c r="H8151" s="401"/>
      <c r="I8151" s="401"/>
      <c r="J8151" s="194"/>
      <c r="K8151" s="194"/>
      <c r="L8151" s="195"/>
      <c r="M8151" s="196"/>
      <c r="N8151" s="197"/>
      <c r="O8151" s="197"/>
      <c r="P8151" s="231"/>
    </row>
    <row r="8152" spans="2:16">
      <c r="B8152" s="351"/>
      <c r="C8152" s="435"/>
      <c r="D8152" s="399"/>
      <c r="E8152" s="400"/>
      <c r="G8152" s="401"/>
      <c r="H8152" s="401"/>
      <c r="I8152" s="401"/>
      <c r="J8152" s="194"/>
      <c r="K8152" s="194"/>
      <c r="L8152" s="195"/>
      <c r="M8152" s="196"/>
      <c r="N8152" s="197"/>
      <c r="O8152" s="197"/>
      <c r="P8152" s="231"/>
    </row>
    <row r="8153" spans="2:16">
      <c r="B8153" s="351"/>
      <c r="C8153" s="435"/>
      <c r="D8153" s="399"/>
      <c r="E8153" s="400"/>
      <c r="G8153" s="401"/>
      <c r="H8153" s="401"/>
      <c r="I8153" s="401"/>
      <c r="J8153" s="194"/>
      <c r="K8153" s="194"/>
      <c r="L8153" s="195"/>
      <c r="M8153" s="196"/>
      <c r="N8153" s="197"/>
      <c r="O8153" s="197"/>
      <c r="P8153" s="231"/>
    </row>
    <row r="8154" spans="2:16">
      <c r="B8154" s="351"/>
      <c r="C8154" s="435"/>
      <c r="D8154" s="399"/>
      <c r="E8154" s="400"/>
      <c r="G8154" s="401"/>
      <c r="H8154" s="401"/>
      <c r="I8154" s="401"/>
      <c r="J8154" s="194"/>
      <c r="K8154" s="194"/>
      <c r="L8154" s="195"/>
      <c r="M8154" s="196"/>
      <c r="N8154" s="197"/>
      <c r="O8154" s="197"/>
      <c r="P8154" s="231"/>
    </row>
    <row r="8155" spans="2:16">
      <c r="B8155" s="351"/>
      <c r="C8155" s="435"/>
      <c r="D8155" s="399"/>
      <c r="E8155" s="400"/>
      <c r="G8155" s="401"/>
      <c r="H8155" s="401"/>
      <c r="I8155" s="401"/>
      <c r="J8155" s="194"/>
      <c r="K8155" s="194"/>
      <c r="L8155" s="195"/>
      <c r="M8155" s="196"/>
      <c r="N8155" s="197"/>
      <c r="O8155" s="197"/>
      <c r="P8155" s="231"/>
    </row>
    <row r="8156" spans="2:16">
      <c r="B8156" s="402"/>
      <c r="C8156" s="435"/>
      <c r="D8156" s="404"/>
      <c r="E8156" s="405"/>
      <c r="G8156" s="406"/>
      <c r="H8156" s="406"/>
      <c r="I8156" s="406"/>
      <c r="J8156" s="194"/>
      <c r="K8156" s="194"/>
      <c r="L8156" s="195"/>
      <c r="M8156" s="196"/>
      <c r="N8156" s="197"/>
      <c r="O8156" s="197"/>
      <c r="P8156" s="221"/>
    </row>
    <row r="8157" spans="2:16">
      <c r="B8157" s="351"/>
      <c r="C8157" s="435"/>
      <c r="D8157" s="399"/>
      <c r="E8157" s="400"/>
      <c r="G8157" s="401"/>
      <c r="H8157" s="401"/>
      <c r="I8157" s="401"/>
      <c r="J8157" s="194"/>
      <c r="K8157" s="194"/>
      <c r="L8157" s="195"/>
      <c r="M8157" s="196"/>
      <c r="N8157" s="197"/>
      <c r="O8157" s="197"/>
      <c r="P8157" s="231"/>
    </row>
    <row r="8158" spans="2:16">
      <c r="B8158" s="351"/>
      <c r="C8158" s="435"/>
      <c r="D8158" s="399"/>
      <c r="E8158" s="400"/>
      <c r="G8158" s="401"/>
      <c r="H8158" s="401"/>
      <c r="I8158" s="401"/>
      <c r="J8158" s="194"/>
      <c r="K8158" s="194"/>
      <c r="L8158" s="195"/>
      <c r="M8158" s="196"/>
      <c r="N8158" s="197"/>
      <c r="O8158" s="197"/>
      <c r="P8158" s="231"/>
    </row>
    <row r="8159" spans="2:16">
      <c r="B8159" s="351"/>
      <c r="C8159" s="435"/>
      <c r="D8159" s="399"/>
      <c r="E8159" s="400"/>
      <c r="G8159" s="401"/>
      <c r="H8159" s="401"/>
      <c r="I8159" s="401"/>
      <c r="J8159" s="194"/>
      <c r="K8159" s="194"/>
      <c r="L8159" s="195"/>
      <c r="M8159" s="196"/>
      <c r="N8159" s="197"/>
      <c r="O8159" s="197"/>
      <c r="P8159" s="231"/>
    </row>
    <row r="8160" spans="2:16">
      <c r="B8160" s="351"/>
      <c r="C8160" s="435"/>
      <c r="D8160" s="399"/>
      <c r="E8160" s="400"/>
      <c r="G8160" s="401"/>
      <c r="H8160" s="401"/>
      <c r="I8160" s="401"/>
      <c r="J8160" s="194"/>
      <c r="K8160" s="194"/>
      <c r="L8160" s="195"/>
      <c r="M8160" s="196"/>
      <c r="N8160" s="197"/>
      <c r="O8160" s="197"/>
      <c r="P8160" s="231"/>
    </row>
    <row r="8161" spans="2:16">
      <c r="B8161" s="351"/>
      <c r="C8161" s="435"/>
      <c r="D8161" s="399"/>
      <c r="E8161" s="400"/>
      <c r="G8161" s="401"/>
      <c r="H8161" s="401"/>
      <c r="I8161" s="401"/>
      <c r="J8161" s="194"/>
      <c r="K8161" s="194"/>
      <c r="L8161" s="195"/>
      <c r="M8161" s="196"/>
      <c r="N8161" s="197"/>
      <c r="O8161" s="197"/>
      <c r="P8161" s="231"/>
    </row>
    <row r="8162" spans="2:16">
      <c r="B8162" s="351"/>
      <c r="C8162" s="435"/>
      <c r="D8162" s="399"/>
      <c r="E8162" s="400"/>
      <c r="G8162" s="401"/>
      <c r="H8162" s="401"/>
      <c r="I8162" s="401"/>
      <c r="J8162" s="194"/>
      <c r="K8162" s="194"/>
      <c r="L8162" s="195"/>
      <c r="M8162" s="196"/>
      <c r="N8162" s="197"/>
      <c r="O8162" s="197"/>
      <c r="P8162" s="231"/>
    </row>
    <row r="8163" spans="2:16">
      <c r="B8163" s="351"/>
      <c r="C8163" s="435"/>
      <c r="D8163" s="399"/>
      <c r="E8163" s="400"/>
      <c r="G8163" s="401"/>
      <c r="H8163" s="401"/>
      <c r="I8163" s="401"/>
      <c r="J8163" s="194"/>
      <c r="K8163" s="194"/>
      <c r="L8163" s="195"/>
      <c r="M8163" s="196"/>
      <c r="N8163" s="197"/>
      <c r="O8163" s="197"/>
      <c r="P8163" s="231"/>
    </row>
    <row r="8164" spans="2:16">
      <c r="B8164" s="351"/>
      <c r="C8164" s="435"/>
      <c r="D8164" s="399"/>
      <c r="E8164" s="400"/>
      <c r="G8164" s="401"/>
      <c r="H8164" s="401"/>
      <c r="I8164" s="401"/>
      <c r="J8164" s="194"/>
      <c r="K8164" s="194"/>
      <c r="L8164" s="195"/>
      <c r="M8164" s="196"/>
      <c r="N8164" s="197"/>
      <c r="O8164" s="197"/>
      <c r="P8164" s="231"/>
    </row>
    <row r="8165" spans="2:16">
      <c r="B8165" s="351"/>
      <c r="C8165" s="435"/>
      <c r="D8165" s="399"/>
      <c r="E8165" s="400"/>
      <c r="G8165" s="401"/>
      <c r="H8165" s="401"/>
      <c r="I8165" s="401"/>
      <c r="J8165" s="194"/>
      <c r="K8165" s="194"/>
      <c r="L8165" s="195"/>
      <c r="M8165" s="196"/>
      <c r="N8165" s="197"/>
      <c r="O8165" s="197"/>
      <c r="P8165" s="231"/>
    </row>
    <row r="8166" spans="2:16">
      <c r="B8166" s="351"/>
      <c r="C8166" s="435"/>
      <c r="D8166" s="399"/>
      <c r="E8166" s="400"/>
      <c r="G8166" s="401"/>
      <c r="H8166" s="401"/>
      <c r="I8166" s="401"/>
      <c r="J8166" s="194"/>
      <c r="K8166" s="194"/>
      <c r="L8166" s="195"/>
      <c r="M8166" s="196"/>
      <c r="N8166" s="197"/>
      <c r="O8166" s="197"/>
      <c r="P8166" s="231"/>
    </row>
    <row r="8167" spans="2:16">
      <c r="B8167" s="351"/>
      <c r="C8167" s="435"/>
      <c r="D8167" s="399"/>
      <c r="E8167" s="400"/>
      <c r="G8167" s="401"/>
      <c r="H8167" s="401"/>
      <c r="I8167" s="401"/>
      <c r="J8167" s="194"/>
      <c r="K8167" s="194"/>
      <c r="L8167" s="195"/>
      <c r="M8167" s="196"/>
      <c r="N8167" s="197"/>
      <c r="O8167" s="197"/>
      <c r="P8167" s="231"/>
    </row>
    <row r="8168" spans="2:16">
      <c r="B8168" s="351"/>
      <c r="C8168" s="435"/>
      <c r="D8168" s="399"/>
      <c r="E8168" s="400"/>
      <c r="G8168" s="401"/>
      <c r="H8168" s="401"/>
      <c r="I8168" s="401"/>
      <c r="J8168" s="194"/>
      <c r="K8168" s="194"/>
      <c r="L8168" s="195"/>
      <c r="M8168" s="196"/>
      <c r="N8168" s="197"/>
      <c r="O8168" s="197"/>
      <c r="P8168" s="231"/>
    </row>
    <row r="8169" spans="2:16">
      <c r="B8169" s="351"/>
      <c r="C8169" s="435"/>
      <c r="D8169" s="399"/>
      <c r="E8169" s="400"/>
      <c r="G8169" s="401"/>
      <c r="H8169" s="401"/>
      <c r="I8169" s="401"/>
      <c r="J8169" s="194"/>
      <c r="K8169" s="194"/>
      <c r="L8169" s="195"/>
      <c r="M8169" s="196"/>
      <c r="N8169" s="197"/>
      <c r="O8169" s="197"/>
      <c r="P8169" s="231"/>
    </row>
    <row r="8170" spans="2:16">
      <c r="B8170" s="351"/>
      <c r="C8170" s="435"/>
      <c r="D8170" s="399"/>
      <c r="E8170" s="400"/>
      <c r="G8170" s="401"/>
      <c r="H8170" s="401"/>
      <c r="I8170" s="401"/>
      <c r="J8170" s="194"/>
      <c r="K8170" s="194"/>
      <c r="L8170" s="195"/>
      <c r="M8170" s="196"/>
      <c r="N8170" s="197"/>
      <c r="O8170" s="197"/>
      <c r="P8170" s="231"/>
    </row>
    <row r="8171" spans="2:16">
      <c r="B8171" s="351"/>
      <c r="C8171" s="435"/>
      <c r="D8171" s="399"/>
      <c r="E8171" s="400"/>
      <c r="G8171" s="401"/>
      <c r="H8171" s="401"/>
      <c r="I8171" s="401"/>
      <c r="J8171" s="194"/>
      <c r="K8171" s="194"/>
      <c r="L8171" s="195"/>
      <c r="M8171" s="196"/>
      <c r="N8171" s="197"/>
      <c r="O8171" s="197"/>
      <c r="P8171" s="231"/>
    </row>
    <row r="8172" spans="2:16">
      <c r="B8172" s="351"/>
      <c r="C8172" s="435"/>
      <c r="D8172" s="399"/>
      <c r="E8172" s="400"/>
      <c r="G8172" s="401"/>
      <c r="H8172" s="401"/>
      <c r="I8172" s="401"/>
      <c r="J8172" s="194"/>
      <c r="K8172" s="194"/>
      <c r="L8172" s="195"/>
      <c r="M8172" s="196"/>
      <c r="N8172" s="197"/>
      <c r="O8172" s="197"/>
      <c r="P8172" s="231"/>
    </row>
    <row r="8173" spans="2:16">
      <c r="B8173" s="351"/>
      <c r="C8173" s="435"/>
      <c r="D8173" s="399"/>
      <c r="E8173" s="400"/>
      <c r="G8173" s="401"/>
      <c r="H8173" s="401"/>
      <c r="I8173" s="401"/>
      <c r="J8173" s="194"/>
      <c r="K8173" s="194"/>
      <c r="L8173" s="195"/>
      <c r="M8173" s="196"/>
      <c r="N8173" s="197"/>
      <c r="O8173" s="197"/>
      <c r="P8173" s="231"/>
    </row>
    <row r="8174" spans="2:16">
      <c r="B8174" s="351"/>
      <c r="C8174" s="435"/>
      <c r="D8174" s="399"/>
      <c r="E8174" s="400"/>
      <c r="G8174" s="401"/>
      <c r="H8174" s="401"/>
      <c r="I8174" s="401"/>
      <c r="J8174" s="194"/>
      <c r="K8174" s="194"/>
      <c r="L8174" s="195"/>
      <c r="M8174" s="196"/>
      <c r="N8174" s="197"/>
      <c r="O8174" s="197"/>
      <c r="P8174" s="231"/>
    </row>
    <row r="8175" spans="2:16">
      <c r="B8175" s="351"/>
      <c r="C8175" s="435"/>
      <c r="D8175" s="399"/>
      <c r="E8175" s="400"/>
      <c r="G8175" s="401"/>
      <c r="H8175" s="401"/>
      <c r="I8175" s="401"/>
      <c r="J8175" s="194"/>
      <c r="K8175" s="194"/>
      <c r="L8175" s="195"/>
      <c r="M8175" s="196"/>
      <c r="N8175" s="197"/>
      <c r="O8175" s="197"/>
      <c r="P8175" s="231"/>
    </row>
    <row r="8176" spans="2:16">
      <c r="B8176" s="351"/>
      <c r="C8176" s="435"/>
      <c r="D8176" s="399"/>
      <c r="E8176" s="400"/>
      <c r="G8176" s="401"/>
      <c r="H8176" s="401"/>
      <c r="I8176" s="401"/>
      <c r="J8176" s="194"/>
      <c r="K8176" s="194"/>
      <c r="L8176" s="195"/>
      <c r="M8176" s="196"/>
      <c r="N8176" s="197"/>
      <c r="O8176" s="197"/>
      <c r="P8176" s="231"/>
    </row>
    <row r="8177" spans="2:16">
      <c r="B8177" s="351"/>
      <c r="C8177" s="435"/>
      <c r="D8177" s="399"/>
      <c r="E8177" s="400"/>
      <c r="G8177" s="401"/>
      <c r="H8177" s="401"/>
      <c r="I8177" s="401"/>
      <c r="J8177" s="194"/>
      <c r="K8177" s="194"/>
      <c r="L8177" s="195"/>
      <c r="M8177" s="196"/>
      <c r="N8177" s="197"/>
      <c r="O8177" s="197"/>
      <c r="P8177" s="231"/>
    </row>
    <row r="8178" spans="2:16">
      <c r="B8178" s="351"/>
      <c r="C8178" s="435"/>
      <c r="D8178" s="399"/>
      <c r="E8178" s="400"/>
      <c r="G8178" s="401"/>
      <c r="H8178" s="401"/>
      <c r="I8178" s="401"/>
      <c r="J8178" s="194"/>
      <c r="K8178" s="194"/>
      <c r="L8178" s="195"/>
      <c r="M8178" s="196"/>
      <c r="N8178" s="197"/>
      <c r="O8178" s="197"/>
      <c r="P8178" s="231"/>
    </row>
    <row r="8179" spans="2:16">
      <c r="B8179" s="351"/>
      <c r="C8179" s="435"/>
      <c r="D8179" s="399"/>
      <c r="E8179" s="400"/>
      <c r="G8179" s="401"/>
      <c r="H8179" s="401"/>
      <c r="I8179" s="401"/>
      <c r="J8179" s="194"/>
      <c r="K8179" s="194"/>
      <c r="L8179" s="195"/>
      <c r="M8179" s="196"/>
      <c r="N8179" s="197"/>
      <c r="O8179" s="197"/>
      <c r="P8179" s="231"/>
    </row>
    <row r="8180" spans="2:16">
      <c r="B8180" s="351"/>
      <c r="C8180" s="435"/>
      <c r="D8180" s="399"/>
      <c r="E8180" s="400"/>
      <c r="G8180" s="401"/>
      <c r="H8180" s="401"/>
      <c r="I8180" s="401"/>
      <c r="J8180" s="194"/>
      <c r="K8180" s="194"/>
      <c r="L8180" s="195"/>
      <c r="M8180" s="196"/>
      <c r="N8180" s="197"/>
      <c r="O8180" s="197"/>
      <c r="P8180" s="231"/>
    </row>
    <row r="8181" spans="2:16">
      <c r="B8181" s="351"/>
      <c r="C8181" s="435"/>
      <c r="D8181" s="399"/>
      <c r="E8181" s="400"/>
      <c r="G8181" s="401"/>
      <c r="H8181" s="401"/>
      <c r="I8181" s="401"/>
      <c r="J8181" s="194"/>
      <c r="K8181" s="194"/>
      <c r="L8181" s="195"/>
      <c r="M8181" s="196"/>
      <c r="N8181" s="197"/>
      <c r="O8181" s="197"/>
      <c r="P8181" s="231"/>
    </row>
    <row r="8182" spans="2:16">
      <c r="B8182" s="351"/>
      <c r="C8182" s="435"/>
      <c r="D8182" s="399"/>
      <c r="E8182" s="400"/>
      <c r="G8182" s="401"/>
      <c r="H8182" s="401"/>
      <c r="I8182" s="401"/>
      <c r="J8182" s="194"/>
      <c r="K8182" s="194"/>
      <c r="L8182" s="195"/>
      <c r="M8182" s="196"/>
      <c r="N8182" s="197"/>
      <c r="O8182" s="197"/>
      <c r="P8182" s="231"/>
    </row>
    <row r="8183" spans="2:16">
      <c r="B8183" s="351"/>
      <c r="C8183" s="435"/>
      <c r="D8183" s="399"/>
      <c r="E8183" s="400"/>
      <c r="G8183" s="401"/>
      <c r="H8183" s="401"/>
      <c r="I8183" s="401"/>
      <c r="J8183" s="194"/>
      <c r="K8183" s="194"/>
      <c r="L8183" s="195"/>
      <c r="M8183" s="196"/>
      <c r="N8183" s="197"/>
      <c r="O8183" s="197"/>
      <c r="P8183" s="231"/>
    </row>
    <row r="8184" spans="2:16">
      <c r="B8184" s="351"/>
      <c r="C8184" s="435"/>
      <c r="D8184" s="399"/>
      <c r="E8184" s="400"/>
      <c r="G8184" s="401"/>
      <c r="H8184" s="401"/>
      <c r="I8184" s="401"/>
      <c r="J8184" s="194"/>
      <c r="K8184" s="194"/>
      <c r="L8184" s="195"/>
      <c r="M8184" s="196"/>
      <c r="N8184" s="197"/>
      <c r="O8184" s="197"/>
      <c r="P8184" s="231"/>
    </row>
    <row r="8185" spans="2:16">
      <c r="B8185" s="351"/>
      <c r="C8185" s="435"/>
      <c r="D8185" s="399"/>
      <c r="E8185" s="400"/>
      <c r="G8185" s="401"/>
      <c r="H8185" s="401"/>
      <c r="I8185" s="401"/>
      <c r="J8185" s="194"/>
      <c r="K8185" s="194"/>
      <c r="L8185" s="195"/>
      <c r="M8185" s="196"/>
      <c r="N8185" s="197"/>
      <c r="O8185" s="197"/>
      <c r="P8185" s="231"/>
    </row>
    <row r="8186" spans="2:16">
      <c r="B8186" s="351"/>
      <c r="C8186" s="435"/>
      <c r="D8186" s="399"/>
      <c r="E8186" s="400"/>
      <c r="G8186" s="401"/>
      <c r="H8186" s="401"/>
      <c r="I8186" s="401"/>
      <c r="J8186" s="194"/>
      <c r="K8186" s="194"/>
      <c r="L8186" s="195"/>
      <c r="M8186" s="196"/>
      <c r="N8186" s="197"/>
      <c r="O8186" s="197"/>
      <c r="P8186" s="231"/>
    </row>
    <row r="8187" spans="2:16">
      <c r="B8187" s="351"/>
      <c r="C8187" s="435"/>
      <c r="D8187" s="399"/>
      <c r="E8187" s="400"/>
      <c r="G8187" s="401"/>
      <c r="H8187" s="401"/>
      <c r="I8187" s="401"/>
      <c r="J8187" s="194"/>
      <c r="K8187" s="194"/>
      <c r="L8187" s="195"/>
      <c r="M8187" s="196"/>
      <c r="N8187" s="197"/>
      <c r="O8187" s="197"/>
      <c r="P8187" s="231"/>
    </row>
    <row r="8188" spans="2:16">
      <c r="B8188" s="351"/>
      <c r="C8188" s="435"/>
      <c r="D8188" s="399"/>
      <c r="E8188" s="400"/>
      <c r="G8188" s="401"/>
      <c r="H8188" s="401"/>
      <c r="I8188" s="401"/>
      <c r="J8188" s="194"/>
      <c r="K8188" s="194"/>
      <c r="L8188" s="195"/>
      <c r="M8188" s="196"/>
      <c r="N8188" s="197"/>
      <c r="O8188" s="197"/>
      <c r="P8188" s="231"/>
    </row>
    <row r="8189" spans="2:16">
      <c r="B8189" s="351"/>
      <c r="C8189" s="435"/>
      <c r="D8189" s="399"/>
      <c r="E8189" s="400"/>
      <c r="G8189" s="401"/>
      <c r="H8189" s="401"/>
      <c r="I8189" s="401"/>
      <c r="J8189" s="194"/>
      <c r="K8189" s="194"/>
      <c r="L8189" s="195"/>
      <c r="M8189" s="196"/>
      <c r="N8189" s="197"/>
      <c r="O8189" s="197"/>
      <c r="P8189" s="231"/>
    </row>
    <row r="8190" spans="2:16">
      <c r="B8190" s="351"/>
      <c r="C8190" s="435"/>
      <c r="D8190" s="399"/>
      <c r="E8190" s="400"/>
      <c r="G8190" s="401"/>
      <c r="H8190" s="401"/>
      <c r="I8190" s="401"/>
      <c r="J8190" s="194"/>
      <c r="K8190" s="194"/>
      <c r="L8190" s="195"/>
      <c r="M8190" s="196"/>
      <c r="N8190" s="197"/>
      <c r="O8190" s="197"/>
      <c r="P8190" s="231"/>
    </row>
    <row r="8191" spans="2:16">
      <c r="B8191" s="351"/>
      <c r="C8191" s="435"/>
      <c r="D8191" s="399"/>
      <c r="E8191" s="400"/>
      <c r="G8191" s="401"/>
      <c r="H8191" s="401"/>
      <c r="I8191" s="401"/>
      <c r="J8191" s="194"/>
      <c r="K8191" s="194"/>
      <c r="L8191" s="195"/>
      <c r="M8191" s="196"/>
      <c r="N8191" s="197"/>
      <c r="O8191" s="197"/>
      <c r="P8191" s="231"/>
    </row>
    <row r="8192" spans="2:16">
      <c r="B8192" s="351"/>
      <c r="C8192" s="435"/>
      <c r="D8192" s="399"/>
      <c r="E8192" s="400"/>
      <c r="G8192" s="401"/>
      <c r="H8192" s="401"/>
      <c r="I8192" s="401"/>
      <c r="J8192" s="194"/>
      <c r="K8192" s="194"/>
      <c r="L8192" s="195"/>
      <c r="M8192" s="196"/>
      <c r="N8192" s="197"/>
      <c r="O8192" s="197"/>
      <c r="P8192" s="231"/>
    </row>
    <row r="8193" spans="2:16">
      <c r="B8193" s="351"/>
      <c r="C8193" s="435"/>
      <c r="D8193" s="399"/>
      <c r="E8193" s="400"/>
      <c r="G8193" s="401"/>
      <c r="H8193" s="401"/>
      <c r="I8193" s="401"/>
      <c r="J8193" s="194"/>
      <c r="K8193" s="194"/>
      <c r="L8193" s="195"/>
      <c r="M8193" s="196"/>
      <c r="N8193" s="197"/>
      <c r="O8193" s="197"/>
      <c r="P8193" s="231"/>
    </row>
    <row r="8194" spans="2:16">
      <c r="B8194" s="351"/>
      <c r="C8194" s="435"/>
      <c r="D8194" s="399"/>
      <c r="E8194" s="400"/>
      <c r="G8194" s="401"/>
      <c r="H8194" s="401"/>
      <c r="I8194" s="401"/>
      <c r="J8194" s="194"/>
      <c r="K8194" s="194"/>
      <c r="L8194" s="195"/>
      <c r="M8194" s="196"/>
      <c r="N8194" s="197"/>
      <c r="O8194" s="197"/>
      <c r="P8194" s="231"/>
    </row>
    <row r="8195" spans="2:16">
      <c r="B8195" s="351"/>
      <c r="C8195" s="435"/>
      <c r="D8195" s="399"/>
      <c r="E8195" s="400"/>
      <c r="G8195" s="401"/>
      <c r="H8195" s="401"/>
      <c r="I8195" s="401"/>
      <c r="J8195" s="194"/>
      <c r="K8195" s="194"/>
      <c r="L8195" s="195"/>
      <c r="M8195" s="196"/>
      <c r="N8195" s="197"/>
      <c r="O8195" s="197"/>
      <c r="P8195" s="231"/>
    </row>
    <row r="8196" spans="2:16">
      <c r="B8196" s="351"/>
      <c r="C8196" s="435"/>
      <c r="D8196" s="399"/>
      <c r="E8196" s="400"/>
      <c r="G8196" s="401"/>
      <c r="H8196" s="401"/>
      <c r="I8196" s="401"/>
      <c r="J8196" s="194"/>
      <c r="K8196" s="194"/>
      <c r="L8196" s="195"/>
      <c r="M8196" s="196"/>
      <c r="N8196" s="197"/>
      <c r="O8196" s="197"/>
      <c r="P8196" s="231"/>
    </row>
    <row r="8197" spans="2:16">
      <c r="B8197" s="351"/>
      <c r="C8197" s="435"/>
      <c r="D8197" s="399"/>
      <c r="E8197" s="400"/>
      <c r="G8197" s="401"/>
      <c r="H8197" s="401"/>
      <c r="I8197" s="401"/>
      <c r="J8197" s="194"/>
      <c r="K8197" s="194"/>
      <c r="L8197" s="195"/>
      <c r="M8197" s="196"/>
      <c r="N8197" s="197"/>
      <c r="O8197" s="197"/>
      <c r="P8197" s="231"/>
    </row>
    <row r="8198" spans="2:16">
      <c r="B8198" s="351"/>
      <c r="C8198" s="435"/>
      <c r="D8198" s="399"/>
      <c r="E8198" s="400"/>
      <c r="G8198" s="401"/>
      <c r="H8198" s="401"/>
      <c r="I8198" s="401"/>
      <c r="J8198" s="194"/>
      <c r="K8198" s="194"/>
      <c r="L8198" s="195"/>
      <c r="M8198" s="196"/>
      <c r="N8198" s="197"/>
      <c r="O8198" s="197"/>
      <c r="P8198" s="231"/>
    </row>
    <row r="8199" spans="2:16">
      <c r="B8199" s="351"/>
      <c r="C8199" s="435"/>
      <c r="D8199" s="399"/>
      <c r="E8199" s="400"/>
      <c r="G8199" s="401"/>
      <c r="H8199" s="401"/>
      <c r="I8199" s="401"/>
      <c r="J8199" s="194"/>
      <c r="K8199" s="194"/>
      <c r="L8199" s="195"/>
      <c r="M8199" s="196"/>
      <c r="N8199" s="197"/>
      <c r="O8199" s="197"/>
      <c r="P8199" s="231"/>
    </row>
    <row r="8200" spans="2:16">
      <c r="B8200" s="351"/>
      <c r="C8200" s="435"/>
      <c r="D8200" s="399"/>
      <c r="E8200" s="400"/>
      <c r="G8200" s="401"/>
      <c r="H8200" s="401"/>
      <c r="I8200" s="401"/>
      <c r="J8200" s="194"/>
      <c r="K8200" s="194"/>
      <c r="L8200" s="195"/>
      <c r="M8200" s="196"/>
      <c r="N8200" s="197"/>
      <c r="O8200" s="197"/>
      <c r="P8200" s="231"/>
    </row>
    <row r="8201" spans="2:16">
      <c r="B8201" s="351"/>
      <c r="C8201" s="435"/>
      <c r="D8201" s="399"/>
      <c r="E8201" s="400"/>
      <c r="G8201" s="401"/>
      <c r="H8201" s="401"/>
      <c r="I8201" s="401"/>
      <c r="J8201" s="194"/>
      <c r="K8201" s="194"/>
      <c r="L8201" s="195"/>
      <c r="M8201" s="196"/>
      <c r="N8201" s="197"/>
      <c r="O8201" s="197"/>
      <c r="P8201" s="231"/>
    </row>
    <row r="8202" spans="2:16">
      <c r="B8202" s="351"/>
      <c r="C8202" s="435"/>
      <c r="D8202" s="399"/>
      <c r="E8202" s="400"/>
      <c r="G8202" s="401"/>
      <c r="H8202" s="401"/>
      <c r="I8202" s="401"/>
      <c r="J8202" s="194"/>
      <c r="K8202" s="194"/>
      <c r="L8202" s="195"/>
      <c r="M8202" s="196"/>
      <c r="N8202" s="197"/>
      <c r="O8202" s="197"/>
      <c r="P8202" s="231"/>
    </row>
    <row r="8203" spans="2:16">
      <c r="B8203" s="351"/>
      <c r="C8203" s="435"/>
      <c r="D8203" s="399"/>
      <c r="E8203" s="400"/>
      <c r="G8203" s="401"/>
      <c r="H8203" s="401"/>
      <c r="I8203" s="401"/>
      <c r="J8203" s="194"/>
      <c r="K8203" s="194"/>
      <c r="L8203" s="195"/>
      <c r="M8203" s="196"/>
      <c r="N8203" s="197"/>
      <c r="O8203" s="197"/>
      <c r="P8203" s="231"/>
    </row>
    <row r="8204" spans="2:16">
      <c r="B8204" s="351"/>
      <c r="C8204" s="435"/>
      <c r="D8204" s="399"/>
      <c r="E8204" s="400"/>
      <c r="G8204" s="401"/>
      <c r="H8204" s="401"/>
      <c r="I8204" s="401"/>
      <c r="J8204" s="194"/>
      <c r="K8204" s="194"/>
      <c r="L8204" s="195"/>
      <c r="M8204" s="196"/>
      <c r="N8204" s="197"/>
      <c r="O8204" s="197"/>
      <c r="P8204" s="231"/>
    </row>
    <row r="8205" spans="2:16">
      <c r="B8205" s="351"/>
      <c r="C8205" s="435"/>
      <c r="D8205" s="399"/>
      <c r="E8205" s="400"/>
      <c r="G8205" s="401"/>
      <c r="H8205" s="401"/>
      <c r="I8205" s="401"/>
      <c r="J8205" s="194"/>
      <c r="K8205" s="194"/>
      <c r="L8205" s="195"/>
      <c r="M8205" s="196"/>
      <c r="N8205" s="197"/>
      <c r="O8205" s="197"/>
      <c r="P8205" s="231"/>
    </row>
    <row r="8206" spans="2:16">
      <c r="B8206" s="351"/>
      <c r="C8206" s="435"/>
      <c r="D8206" s="399"/>
      <c r="E8206" s="400"/>
      <c r="G8206" s="401"/>
      <c r="H8206" s="401"/>
      <c r="I8206" s="401"/>
      <c r="J8206" s="194"/>
      <c r="K8206" s="194"/>
      <c r="L8206" s="195"/>
      <c r="M8206" s="196"/>
      <c r="N8206" s="197"/>
      <c r="O8206" s="197"/>
      <c r="P8206" s="231"/>
    </row>
    <row r="8207" spans="2:16">
      <c r="B8207" s="351"/>
      <c r="C8207" s="435"/>
      <c r="D8207" s="399"/>
      <c r="E8207" s="400"/>
      <c r="G8207" s="401"/>
      <c r="H8207" s="401"/>
      <c r="I8207" s="401"/>
      <c r="J8207" s="194"/>
      <c r="K8207" s="194"/>
      <c r="L8207" s="195"/>
      <c r="M8207" s="196"/>
      <c r="N8207" s="197"/>
      <c r="O8207" s="197"/>
      <c r="P8207" s="231"/>
    </row>
    <row r="8208" spans="2:16">
      <c r="B8208" s="351"/>
      <c r="C8208" s="435"/>
      <c r="D8208" s="399"/>
      <c r="E8208" s="400"/>
      <c r="G8208" s="401"/>
      <c r="H8208" s="401"/>
      <c r="I8208" s="401"/>
      <c r="J8208" s="194"/>
      <c r="K8208" s="194"/>
      <c r="L8208" s="195"/>
      <c r="M8208" s="196"/>
      <c r="N8208" s="197"/>
      <c r="O8208" s="197"/>
      <c r="P8208" s="231"/>
    </row>
    <row r="8209" spans="2:16">
      <c r="B8209" s="351"/>
      <c r="C8209" s="435"/>
      <c r="D8209" s="399"/>
      <c r="E8209" s="400"/>
      <c r="G8209" s="401"/>
      <c r="H8209" s="401"/>
      <c r="I8209" s="401"/>
      <c r="J8209" s="194"/>
      <c r="K8209" s="194"/>
      <c r="L8209" s="195"/>
      <c r="M8209" s="196"/>
      <c r="N8209" s="197"/>
      <c r="O8209" s="197"/>
      <c r="P8209" s="231"/>
    </row>
    <row r="8210" spans="2:16">
      <c r="B8210" s="402"/>
      <c r="C8210" s="435"/>
      <c r="D8210" s="404"/>
      <c r="E8210" s="405"/>
      <c r="G8210" s="406"/>
      <c r="H8210" s="406"/>
      <c r="I8210" s="406"/>
      <c r="J8210" s="194"/>
      <c r="K8210" s="194"/>
      <c r="L8210" s="195"/>
      <c r="M8210" s="196"/>
      <c r="N8210" s="197"/>
      <c r="O8210" s="197"/>
      <c r="P8210" s="221"/>
    </row>
    <row r="8211" spans="2:16">
      <c r="B8211" s="351"/>
      <c r="C8211" s="435"/>
      <c r="D8211" s="399"/>
      <c r="E8211" s="400"/>
      <c r="G8211" s="401"/>
      <c r="H8211" s="401"/>
      <c r="I8211" s="401"/>
      <c r="J8211" s="194"/>
      <c r="K8211" s="194"/>
      <c r="L8211" s="195"/>
      <c r="M8211" s="196"/>
      <c r="N8211" s="197"/>
      <c r="O8211" s="197"/>
      <c r="P8211" s="231"/>
    </row>
    <row r="8212" spans="2:16">
      <c r="B8212" s="351"/>
      <c r="C8212" s="435"/>
      <c r="D8212" s="399"/>
      <c r="E8212" s="400"/>
      <c r="G8212" s="401"/>
      <c r="H8212" s="401"/>
      <c r="I8212" s="401"/>
      <c r="J8212" s="194"/>
      <c r="K8212" s="194"/>
      <c r="L8212" s="195"/>
      <c r="M8212" s="196"/>
      <c r="N8212" s="197"/>
      <c r="O8212" s="197"/>
      <c r="P8212" s="231"/>
    </row>
    <row r="8213" spans="2:16">
      <c r="B8213" s="351"/>
      <c r="C8213" s="435"/>
      <c r="D8213" s="399"/>
      <c r="E8213" s="400"/>
      <c r="G8213" s="401"/>
      <c r="H8213" s="401"/>
      <c r="I8213" s="401"/>
      <c r="J8213" s="194"/>
      <c r="K8213" s="194"/>
      <c r="L8213" s="195"/>
      <c r="M8213" s="196"/>
      <c r="N8213" s="197"/>
      <c r="O8213" s="197"/>
      <c r="P8213" s="231"/>
    </row>
    <row r="8214" spans="2:16">
      <c r="B8214" s="351"/>
      <c r="C8214" s="435"/>
      <c r="D8214" s="399"/>
      <c r="E8214" s="400"/>
      <c r="G8214" s="401"/>
      <c r="H8214" s="401"/>
      <c r="I8214" s="401"/>
      <c r="J8214" s="194"/>
      <c r="K8214" s="194"/>
      <c r="L8214" s="195"/>
      <c r="M8214" s="196"/>
      <c r="N8214" s="197"/>
      <c r="O8214" s="197"/>
      <c r="P8214" s="231"/>
    </row>
    <row r="8215" spans="2:16">
      <c r="B8215" s="351"/>
      <c r="C8215" s="435"/>
      <c r="D8215" s="399"/>
      <c r="E8215" s="400"/>
      <c r="G8215" s="401"/>
      <c r="H8215" s="401"/>
      <c r="I8215" s="401"/>
      <c r="J8215" s="194"/>
      <c r="K8215" s="194"/>
      <c r="L8215" s="195"/>
      <c r="M8215" s="196"/>
      <c r="N8215" s="197"/>
      <c r="O8215" s="197"/>
      <c r="P8215" s="231"/>
    </row>
    <row r="8216" spans="2:16">
      <c r="B8216" s="351"/>
      <c r="C8216" s="435"/>
      <c r="D8216" s="399"/>
      <c r="E8216" s="400"/>
      <c r="G8216" s="401"/>
      <c r="H8216" s="401"/>
      <c r="I8216" s="401"/>
      <c r="J8216" s="194"/>
      <c r="K8216" s="194"/>
      <c r="L8216" s="195"/>
      <c r="M8216" s="196"/>
      <c r="N8216" s="197"/>
      <c r="O8216" s="197"/>
      <c r="P8216" s="231"/>
    </row>
    <row r="8217" spans="2:16">
      <c r="B8217" s="351"/>
      <c r="C8217" s="435"/>
      <c r="D8217" s="399"/>
      <c r="E8217" s="400"/>
      <c r="G8217" s="401"/>
      <c r="H8217" s="401"/>
      <c r="I8217" s="401"/>
      <c r="J8217" s="194"/>
      <c r="K8217" s="194"/>
      <c r="L8217" s="195"/>
      <c r="M8217" s="196"/>
      <c r="N8217" s="197"/>
      <c r="O8217" s="197"/>
      <c r="P8217" s="231"/>
    </row>
    <row r="8218" spans="2:16">
      <c r="B8218" s="351"/>
      <c r="C8218" s="435"/>
      <c r="D8218" s="399"/>
      <c r="E8218" s="400"/>
      <c r="G8218" s="401"/>
      <c r="H8218" s="401"/>
      <c r="I8218" s="401"/>
      <c r="J8218" s="194"/>
      <c r="K8218" s="194"/>
      <c r="L8218" s="195"/>
      <c r="M8218" s="196"/>
      <c r="N8218" s="197"/>
      <c r="O8218" s="197"/>
      <c r="P8218" s="231"/>
    </row>
    <row r="8219" spans="2:16">
      <c r="B8219" s="351"/>
      <c r="C8219" s="435"/>
      <c r="D8219" s="399"/>
      <c r="E8219" s="400"/>
      <c r="G8219" s="401"/>
      <c r="H8219" s="401"/>
      <c r="I8219" s="401"/>
      <c r="J8219" s="194"/>
      <c r="K8219" s="194"/>
      <c r="L8219" s="195"/>
      <c r="M8219" s="196"/>
      <c r="N8219" s="197"/>
      <c r="O8219" s="197"/>
      <c r="P8219" s="231"/>
    </row>
    <row r="8220" spans="2:16">
      <c r="B8220" s="351"/>
      <c r="C8220" s="435"/>
      <c r="D8220" s="399"/>
      <c r="E8220" s="400"/>
      <c r="G8220" s="401"/>
      <c r="H8220" s="401"/>
      <c r="I8220" s="401"/>
      <c r="J8220" s="194"/>
      <c r="K8220" s="194"/>
      <c r="L8220" s="195"/>
      <c r="M8220" s="196"/>
      <c r="N8220" s="197"/>
      <c r="O8220" s="197"/>
      <c r="P8220" s="231"/>
    </row>
    <row r="8221" spans="2:16">
      <c r="B8221" s="351"/>
      <c r="C8221" s="435"/>
      <c r="D8221" s="399"/>
      <c r="E8221" s="400"/>
      <c r="G8221" s="401"/>
      <c r="H8221" s="401"/>
      <c r="I8221" s="401"/>
      <c r="J8221" s="194"/>
      <c r="K8221" s="194"/>
      <c r="L8221" s="195"/>
      <c r="M8221" s="196"/>
      <c r="N8221" s="197"/>
      <c r="O8221" s="197"/>
      <c r="P8221" s="231"/>
    </row>
    <row r="8222" spans="2:16">
      <c r="B8222" s="351"/>
      <c r="C8222" s="435"/>
      <c r="D8222" s="399"/>
      <c r="E8222" s="400"/>
      <c r="G8222" s="401"/>
      <c r="H8222" s="401"/>
      <c r="I8222" s="401"/>
      <c r="J8222" s="194"/>
      <c r="K8222" s="194"/>
      <c r="L8222" s="195"/>
      <c r="M8222" s="196"/>
      <c r="N8222" s="197"/>
      <c r="O8222" s="197"/>
      <c r="P8222" s="231"/>
    </row>
    <row r="8223" spans="2:16">
      <c r="B8223" s="351"/>
      <c r="C8223" s="435"/>
      <c r="D8223" s="399"/>
      <c r="E8223" s="400"/>
      <c r="G8223" s="401"/>
      <c r="H8223" s="401"/>
      <c r="I8223" s="401"/>
      <c r="J8223" s="194"/>
      <c r="K8223" s="194"/>
      <c r="L8223" s="195"/>
      <c r="M8223" s="196"/>
      <c r="N8223" s="197"/>
      <c r="O8223" s="197"/>
      <c r="P8223" s="231"/>
    </row>
    <row r="8224" spans="2:16">
      <c r="B8224" s="351"/>
      <c r="C8224" s="435"/>
      <c r="D8224" s="399"/>
      <c r="E8224" s="400"/>
      <c r="G8224" s="401"/>
      <c r="H8224" s="401"/>
      <c r="I8224" s="401"/>
      <c r="J8224" s="194"/>
      <c r="K8224" s="194"/>
      <c r="L8224" s="195"/>
      <c r="M8224" s="196"/>
      <c r="N8224" s="197"/>
      <c r="O8224" s="197"/>
      <c r="P8224" s="231"/>
    </row>
    <row r="8225" spans="2:16">
      <c r="B8225" s="351"/>
      <c r="C8225" s="435"/>
      <c r="D8225" s="399"/>
      <c r="E8225" s="400"/>
      <c r="G8225" s="401"/>
      <c r="H8225" s="401"/>
      <c r="I8225" s="401"/>
      <c r="J8225" s="194"/>
      <c r="K8225" s="194"/>
      <c r="L8225" s="195"/>
      <c r="M8225" s="196"/>
      <c r="N8225" s="197"/>
      <c r="O8225" s="197"/>
      <c r="P8225" s="231"/>
    </row>
    <row r="8226" spans="2:16">
      <c r="B8226" s="351"/>
      <c r="C8226" s="435"/>
      <c r="D8226" s="399"/>
      <c r="E8226" s="400"/>
      <c r="G8226" s="401"/>
      <c r="H8226" s="401"/>
      <c r="I8226" s="401"/>
      <c r="J8226" s="194"/>
      <c r="K8226" s="194"/>
      <c r="L8226" s="195"/>
      <c r="M8226" s="196"/>
      <c r="N8226" s="197"/>
      <c r="O8226" s="197"/>
      <c r="P8226" s="231"/>
    </row>
    <row r="8227" spans="2:16">
      <c r="B8227" s="351"/>
      <c r="C8227" s="435"/>
      <c r="D8227" s="399"/>
      <c r="E8227" s="400"/>
      <c r="G8227" s="401"/>
      <c r="H8227" s="401"/>
      <c r="I8227" s="401"/>
      <c r="J8227" s="194"/>
      <c r="K8227" s="194"/>
      <c r="L8227" s="195"/>
      <c r="M8227" s="196"/>
      <c r="N8227" s="197"/>
      <c r="O8227" s="197"/>
      <c r="P8227" s="231"/>
    </row>
    <row r="8228" spans="2:16">
      <c r="B8228" s="351"/>
      <c r="C8228" s="435"/>
      <c r="D8228" s="399"/>
      <c r="E8228" s="400"/>
      <c r="G8228" s="401"/>
      <c r="H8228" s="401"/>
      <c r="I8228" s="401"/>
      <c r="J8228" s="194"/>
      <c r="K8228" s="194"/>
      <c r="L8228" s="195"/>
      <c r="M8228" s="196"/>
      <c r="N8228" s="197"/>
      <c r="O8228" s="197"/>
      <c r="P8228" s="231"/>
    </row>
    <row r="8229" spans="2:16">
      <c r="B8229" s="351"/>
      <c r="C8229" s="435"/>
      <c r="D8229" s="399"/>
      <c r="E8229" s="400"/>
      <c r="G8229" s="401"/>
      <c r="H8229" s="401"/>
      <c r="I8229" s="401"/>
      <c r="J8229" s="194"/>
      <c r="K8229" s="194"/>
      <c r="L8229" s="195"/>
      <c r="M8229" s="196"/>
      <c r="N8229" s="197"/>
      <c r="O8229" s="197"/>
      <c r="P8229" s="231"/>
    </row>
    <row r="8230" spans="2:16">
      <c r="B8230" s="351"/>
      <c r="C8230" s="435"/>
      <c r="D8230" s="399"/>
      <c r="E8230" s="400"/>
      <c r="G8230" s="401"/>
      <c r="H8230" s="401"/>
      <c r="I8230" s="401"/>
      <c r="J8230" s="194"/>
      <c r="K8230" s="194"/>
      <c r="L8230" s="195"/>
      <c r="M8230" s="196"/>
      <c r="N8230" s="197"/>
      <c r="O8230" s="197"/>
      <c r="P8230" s="231"/>
    </row>
    <row r="8231" spans="2:16">
      <c r="B8231" s="351"/>
      <c r="C8231" s="435"/>
      <c r="D8231" s="399"/>
      <c r="E8231" s="400"/>
      <c r="G8231" s="401"/>
      <c r="H8231" s="401"/>
      <c r="I8231" s="401"/>
      <c r="J8231" s="194"/>
      <c r="K8231" s="194"/>
      <c r="L8231" s="195"/>
      <c r="M8231" s="196"/>
      <c r="N8231" s="197"/>
      <c r="O8231" s="197"/>
      <c r="P8231" s="231"/>
    </row>
    <row r="8232" spans="2:16">
      <c r="B8232" s="351"/>
      <c r="C8232" s="435"/>
      <c r="D8232" s="399"/>
      <c r="E8232" s="400"/>
      <c r="G8232" s="401"/>
      <c r="H8232" s="401"/>
      <c r="I8232" s="401"/>
      <c r="J8232" s="194"/>
      <c r="K8232" s="194"/>
      <c r="L8232" s="195"/>
      <c r="M8232" s="196"/>
      <c r="N8232" s="197"/>
      <c r="O8232" s="197"/>
      <c r="P8232" s="231"/>
    </row>
    <row r="8233" spans="2:16">
      <c r="B8233" s="351"/>
      <c r="C8233" s="435"/>
      <c r="D8233" s="399"/>
      <c r="E8233" s="400"/>
      <c r="G8233" s="401"/>
      <c r="H8233" s="401"/>
      <c r="I8233" s="401"/>
      <c r="J8233" s="194"/>
      <c r="K8233" s="194"/>
      <c r="L8233" s="195"/>
      <c r="M8233" s="196"/>
      <c r="N8233" s="197"/>
      <c r="O8233" s="197"/>
      <c r="P8233" s="231"/>
    </row>
    <row r="8234" spans="2:16">
      <c r="B8234" s="351"/>
      <c r="C8234" s="435"/>
      <c r="D8234" s="399"/>
      <c r="E8234" s="400"/>
      <c r="G8234" s="401"/>
      <c r="H8234" s="401"/>
      <c r="I8234" s="401"/>
      <c r="J8234" s="194"/>
      <c r="K8234" s="194"/>
      <c r="L8234" s="195"/>
      <c r="M8234" s="196"/>
      <c r="N8234" s="197"/>
      <c r="O8234" s="197"/>
      <c r="P8234" s="231"/>
    </row>
    <row r="8235" spans="2:16">
      <c r="B8235" s="351"/>
      <c r="C8235" s="435"/>
      <c r="D8235" s="399"/>
      <c r="E8235" s="400"/>
      <c r="G8235" s="401"/>
      <c r="H8235" s="401"/>
      <c r="I8235" s="401"/>
      <c r="J8235" s="194"/>
      <c r="K8235" s="194"/>
      <c r="L8235" s="195"/>
      <c r="M8235" s="196"/>
      <c r="N8235" s="197"/>
      <c r="O8235" s="197"/>
      <c r="P8235" s="231"/>
    </row>
    <row r="8236" spans="2:16">
      <c r="B8236" s="351"/>
      <c r="C8236" s="435"/>
      <c r="D8236" s="399"/>
      <c r="E8236" s="400"/>
      <c r="G8236" s="401"/>
      <c r="H8236" s="401"/>
      <c r="I8236" s="401"/>
      <c r="J8236" s="194"/>
      <c r="K8236" s="194"/>
      <c r="L8236" s="195"/>
      <c r="M8236" s="196"/>
      <c r="N8236" s="197"/>
      <c r="O8236" s="197"/>
      <c r="P8236" s="231"/>
    </row>
    <row r="8237" spans="2:16">
      <c r="B8237" s="351"/>
      <c r="C8237" s="435"/>
      <c r="D8237" s="399"/>
      <c r="E8237" s="400"/>
      <c r="G8237" s="401"/>
      <c r="H8237" s="401"/>
      <c r="I8237" s="401"/>
      <c r="J8237" s="194"/>
      <c r="K8237" s="194"/>
      <c r="L8237" s="195"/>
      <c r="M8237" s="196"/>
      <c r="N8237" s="197"/>
      <c r="O8237" s="197"/>
      <c r="P8237" s="231"/>
    </row>
    <row r="8238" spans="2:16">
      <c r="B8238" s="351"/>
      <c r="C8238" s="435"/>
      <c r="D8238" s="399"/>
      <c r="E8238" s="400"/>
      <c r="G8238" s="401"/>
      <c r="H8238" s="401"/>
      <c r="I8238" s="401"/>
      <c r="J8238" s="194"/>
      <c r="K8238" s="194"/>
      <c r="L8238" s="195"/>
      <c r="M8238" s="196"/>
      <c r="N8238" s="197"/>
      <c r="O8238" s="197"/>
      <c r="P8238" s="231"/>
    </row>
    <row r="8239" spans="2:16">
      <c r="B8239" s="351"/>
      <c r="C8239" s="435"/>
      <c r="D8239" s="399"/>
      <c r="E8239" s="400"/>
      <c r="G8239" s="401"/>
      <c r="H8239" s="401"/>
      <c r="I8239" s="401"/>
      <c r="J8239" s="194"/>
      <c r="K8239" s="194"/>
      <c r="L8239" s="195"/>
      <c r="M8239" s="196"/>
      <c r="N8239" s="197"/>
      <c r="O8239" s="197"/>
      <c r="P8239" s="231"/>
    </row>
    <row r="8240" spans="2:16">
      <c r="B8240" s="351"/>
      <c r="C8240" s="435"/>
      <c r="D8240" s="399"/>
      <c r="E8240" s="400"/>
      <c r="G8240" s="401"/>
      <c r="H8240" s="401"/>
      <c r="I8240" s="401"/>
      <c r="J8240" s="194"/>
      <c r="K8240" s="194"/>
      <c r="L8240" s="195"/>
      <c r="M8240" s="196"/>
      <c r="N8240" s="197"/>
      <c r="O8240" s="197"/>
      <c r="P8240" s="231"/>
    </row>
    <row r="8241" spans="2:16">
      <c r="B8241" s="351"/>
      <c r="C8241" s="435"/>
      <c r="D8241" s="399"/>
      <c r="E8241" s="400"/>
      <c r="G8241" s="401"/>
      <c r="H8241" s="401"/>
      <c r="I8241" s="401"/>
      <c r="J8241" s="194"/>
      <c r="K8241" s="194"/>
      <c r="L8241" s="195"/>
      <c r="M8241" s="196"/>
      <c r="N8241" s="197"/>
      <c r="O8241" s="197"/>
      <c r="P8241" s="231"/>
    </row>
    <row r="8242" spans="2:16">
      <c r="B8242" s="351"/>
      <c r="C8242" s="435"/>
      <c r="D8242" s="399"/>
      <c r="E8242" s="400"/>
      <c r="G8242" s="401"/>
      <c r="H8242" s="401"/>
      <c r="I8242" s="401"/>
      <c r="J8242" s="194"/>
      <c r="K8242" s="194"/>
      <c r="L8242" s="195"/>
      <c r="M8242" s="196"/>
      <c r="N8242" s="197"/>
      <c r="O8242" s="197"/>
      <c r="P8242" s="231"/>
    </row>
    <row r="8243" spans="2:16">
      <c r="B8243" s="351"/>
      <c r="C8243" s="435"/>
      <c r="D8243" s="399"/>
      <c r="E8243" s="400"/>
      <c r="G8243" s="401"/>
      <c r="H8243" s="401"/>
      <c r="I8243" s="401"/>
      <c r="J8243" s="194"/>
      <c r="K8243" s="194"/>
      <c r="L8243" s="195"/>
      <c r="M8243" s="196"/>
      <c r="N8243" s="197"/>
      <c r="O8243" s="197"/>
      <c r="P8243" s="231"/>
    </row>
    <row r="8244" spans="2:16">
      <c r="B8244" s="351"/>
      <c r="C8244" s="435"/>
      <c r="D8244" s="399"/>
      <c r="E8244" s="400"/>
      <c r="G8244" s="401"/>
      <c r="H8244" s="401"/>
      <c r="I8244" s="401"/>
      <c r="J8244" s="194"/>
      <c r="K8244" s="194"/>
      <c r="L8244" s="195"/>
      <c r="M8244" s="196"/>
      <c r="N8244" s="197"/>
      <c r="O8244" s="197"/>
      <c r="P8244" s="231"/>
    </row>
    <row r="8245" spans="2:16">
      <c r="B8245" s="351"/>
      <c r="C8245" s="435"/>
      <c r="D8245" s="399"/>
      <c r="E8245" s="400"/>
      <c r="G8245" s="401"/>
      <c r="H8245" s="401"/>
      <c r="I8245" s="401"/>
      <c r="J8245" s="194"/>
      <c r="K8245" s="194"/>
      <c r="L8245" s="195"/>
      <c r="M8245" s="196"/>
      <c r="N8245" s="197"/>
      <c r="O8245" s="197"/>
      <c r="P8245" s="231"/>
    </row>
    <row r="8246" spans="2:16">
      <c r="B8246" s="351"/>
      <c r="C8246" s="435"/>
      <c r="D8246" s="399"/>
      <c r="E8246" s="400"/>
      <c r="G8246" s="401"/>
      <c r="H8246" s="401"/>
      <c r="I8246" s="401"/>
      <c r="J8246" s="194"/>
      <c r="K8246" s="194"/>
      <c r="L8246" s="195"/>
      <c r="M8246" s="196"/>
      <c r="N8246" s="197"/>
      <c r="O8246" s="197"/>
      <c r="P8246" s="231"/>
    </row>
    <row r="8247" spans="2:16">
      <c r="B8247" s="351"/>
      <c r="C8247" s="435"/>
      <c r="D8247" s="399"/>
      <c r="E8247" s="400"/>
      <c r="G8247" s="401"/>
      <c r="H8247" s="401"/>
      <c r="I8247" s="401"/>
      <c r="J8247" s="194"/>
      <c r="K8247" s="194"/>
      <c r="L8247" s="195"/>
      <c r="M8247" s="196"/>
      <c r="N8247" s="197"/>
      <c r="O8247" s="197"/>
      <c r="P8247" s="231"/>
    </row>
    <row r="8248" spans="2:16">
      <c r="B8248" s="402"/>
      <c r="C8248" s="435"/>
      <c r="D8248" s="404"/>
      <c r="E8248" s="405"/>
      <c r="G8248" s="406"/>
      <c r="H8248" s="406"/>
      <c r="I8248" s="406"/>
      <c r="J8248" s="194"/>
      <c r="K8248" s="194"/>
      <c r="L8248" s="195"/>
      <c r="M8248" s="196"/>
      <c r="N8248" s="197"/>
      <c r="O8248" s="197"/>
      <c r="P8248" s="221"/>
    </row>
    <row r="8249" spans="2:16">
      <c r="B8249" s="351"/>
      <c r="C8249" s="435"/>
      <c r="D8249" s="399"/>
      <c r="E8249" s="400"/>
      <c r="G8249" s="401"/>
      <c r="H8249" s="401"/>
      <c r="I8249" s="401"/>
      <c r="J8249" s="194"/>
      <c r="K8249" s="194"/>
      <c r="L8249" s="195"/>
      <c r="M8249" s="196"/>
      <c r="N8249" s="197"/>
      <c r="O8249" s="197"/>
      <c r="P8249" s="231"/>
    </row>
    <row r="8250" spans="2:16">
      <c r="B8250" s="351"/>
      <c r="C8250" s="435"/>
      <c r="D8250" s="399"/>
      <c r="E8250" s="400"/>
      <c r="G8250" s="401"/>
      <c r="H8250" s="401"/>
      <c r="I8250" s="401"/>
      <c r="J8250" s="194"/>
      <c r="K8250" s="194"/>
      <c r="L8250" s="195"/>
      <c r="M8250" s="196"/>
      <c r="N8250" s="197"/>
      <c r="O8250" s="197"/>
      <c r="P8250" s="231"/>
    </row>
    <row r="8251" spans="2:16">
      <c r="B8251" s="351"/>
      <c r="C8251" s="435"/>
      <c r="D8251" s="399"/>
      <c r="E8251" s="400"/>
      <c r="G8251" s="401"/>
      <c r="H8251" s="401"/>
      <c r="I8251" s="401"/>
      <c r="J8251" s="194"/>
      <c r="K8251" s="194"/>
      <c r="L8251" s="195"/>
      <c r="M8251" s="196"/>
      <c r="N8251" s="197"/>
      <c r="O8251" s="197"/>
      <c r="P8251" s="231"/>
    </row>
    <row r="8252" spans="2:16">
      <c r="B8252" s="351"/>
      <c r="C8252" s="435"/>
      <c r="D8252" s="399"/>
      <c r="E8252" s="400"/>
      <c r="G8252" s="401"/>
      <c r="H8252" s="401"/>
      <c r="I8252" s="401"/>
      <c r="J8252" s="194"/>
      <c r="K8252" s="194"/>
      <c r="L8252" s="195"/>
      <c r="M8252" s="196"/>
      <c r="N8252" s="197"/>
      <c r="O8252" s="197"/>
      <c r="P8252" s="231"/>
    </row>
    <row r="8253" spans="2:16">
      <c r="B8253" s="351"/>
      <c r="C8253" s="435"/>
      <c r="D8253" s="399"/>
      <c r="E8253" s="400"/>
      <c r="G8253" s="401"/>
      <c r="H8253" s="401"/>
      <c r="I8253" s="401"/>
      <c r="J8253" s="194"/>
      <c r="K8253" s="194"/>
      <c r="L8253" s="195"/>
      <c r="M8253" s="196"/>
      <c r="N8253" s="197"/>
      <c r="O8253" s="197"/>
      <c r="P8253" s="231"/>
    </row>
    <row r="8254" spans="2:16">
      <c r="B8254" s="351"/>
      <c r="C8254" s="435"/>
      <c r="D8254" s="399"/>
      <c r="E8254" s="400"/>
      <c r="G8254" s="401"/>
      <c r="H8254" s="401"/>
      <c r="I8254" s="401"/>
      <c r="J8254" s="194"/>
      <c r="K8254" s="194"/>
      <c r="L8254" s="195"/>
      <c r="M8254" s="196"/>
      <c r="N8254" s="197"/>
      <c r="O8254" s="197"/>
      <c r="P8254" s="231"/>
    </row>
    <row r="8255" spans="2:16">
      <c r="B8255" s="351"/>
      <c r="C8255" s="435"/>
      <c r="D8255" s="399"/>
      <c r="E8255" s="400"/>
      <c r="G8255" s="401"/>
      <c r="H8255" s="401"/>
      <c r="I8255" s="401"/>
      <c r="J8255" s="194"/>
      <c r="K8255" s="194"/>
      <c r="L8255" s="195"/>
      <c r="M8255" s="196"/>
      <c r="N8255" s="197"/>
      <c r="O8255" s="197"/>
      <c r="P8255" s="231"/>
    </row>
    <row r="8256" spans="2:16">
      <c r="B8256" s="351"/>
      <c r="C8256" s="435"/>
      <c r="D8256" s="399"/>
      <c r="E8256" s="400"/>
      <c r="G8256" s="401"/>
      <c r="H8256" s="401"/>
      <c r="I8256" s="401"/>
      <c r="J8256" s="194"/>
      <c r="K8256" s="194"/>
      <c r="L8256" s="195"/>
      <c r="M8256" s="196"/>
      <c r="N8256" s="197"/>
      <c r="O8256" s="197"/>
      <c r="P8256" s="231"/>
    </row>
    <row r="8257" spans="2:16">
      <c r="B8257" s="351"/>
      <c r="C8257" s="435"/>
      <c r="D8257" s="399"/>
      <c r="E8257" s="400"/>
      <c r="G8257" s="401"/>
      <c r="H8257" s="401"/>
      <c r="I8257" s="401"/>
      <c r="J8257" s="194"/>
      <c r="K8257" s="194"/>
      <c r="L8257" s="195"/>
      <c r="M8257" s="196"/>
      <c r="N8257" s="197"/>
      <c r="O8257" s="197"/>
      <c r="P8257" s="231"/>
    </row>
    <row r="8258" spans="2:16">
      <c r="B8258" s="351"/>
      <c r="C8258" s="435"/>
      <c r="D8258" s="399"/>
      <c r="E8258" s="400"/>
      <c r="G8258" s="401"/>
      <c r="H8258" s="401"/>
      <c r="I8258" s="401"/>
      <c r="J8258" s="194"/>
      <c r="K8258" s="194"/>
      <c r="L8258" s="195"/>
      <c r="M8258" s="196"/>
      <c r="N8258" s="197"/>
      <c r="O8258" s="197"/>
      <c r="P8258" s="231"/>
    </row>
    <row r="8259" spans="2:16">
      <c r="B8259" s="351"/>
      <c r="C8259" s="435"/>
      <c r="D8259" s="399"/>
      <c r="E8259" s="400"/>
      <c r="G8259" s="401"/>
      <c r="H8259" s="401"/>
      <c r="I8259" s="401"/>
      <c r="J8259" s="194"/>
      <c r="K8259" s="194"/>
      <c r="L8259" s="195"/>
      <c r="M8259" s="196"/>
      <c r="N8259" s="197"/>
      <c r="O8259" s="197"/>
      <c r="P8259" s="231"/>
    </row>
    <row r="8260" spans="2:16">
      <c r="B8260" s="351"/>
      <c r="C8260" s="435"/>
      <c r="D8260" s="399"/>
      <c r="E8260" s="400"/>
      <c r="G8260" s="401"/>
      <c r="H8260" s="401"/>
      <c r="I8260" s="401"/>
      <c r="J8260" s="194"/>
      <c r="K8260" s="194"/>
      <c r="L8260" s="195"/>
      <c r="M8260" s="196"/>
      <c r="N8260" s="197"/>
      <c r="O8260" s="197"/>
      <c r="P8260" s="231"/>
    </row>
    <row r="8261" spans="2:16">
      <c r="B8261" s="351"/>
      <c r="C8261" s="435"/>
      <c r="D8261" s="399"/>
      <c r="E8261" s="400"/>
      <c r="G8261" s="401"/>
      <c r="H8261" s="401"/>
      <c r="I8261" s="401"/>
      <c r="J8261" s="194"/>
      <c r="K8261" s="194"/>
      <c r="L8261" s="195"/>
      <c r="M8261" s="196"/>
      <c r="N8261" s="197"/>
      <c r="O8261" s="197"/>
      <c r="P8261" s="231"/>
    </row>
    <row r="8262" spans="2:16">
      <c r="B8262" s="351"/>
      <c r="C8262" s="435"/>
      <c r="D8262" s="399"/>
      <c r="E8262" s="400"/>
      <c r="G8262" s="401"/>
      <c r="H8262" s="401"/>
      <c r="I8262" s="401"/>
      <c r="J8262" s="194"/>
      <c r="K8262" s="194"/>
      <c r="L8262" s="195"/>
      <c r="M8262" s="196"/>
      <c r="N8262" s="197"/>
      <c r="O8262" s="197"/>
      <c r="P8262" s="231"/>
    </row>
    <row r="8263" spans="2:16">
      <c r="B8263" s="351"/>
      <c r="C8263" s="435"/>
      <c r="D8263" s="399"/>
      <c r="E8263" s="400"/>
      <c r="G8263" s="401"/>
      <c r="H8263" s="401"/>
      <c r="I8263" s="401"/>
      <c r="J8263" s="194"/>
      <c r="K8263" s="194"/>
      <c r="L8263" s="195"/>
      <c r="M8263" s="196"/>
      <c r="N8263" s="197"/>
      <c r="O8263" s="197"/>
      <c r="P8263" s="231"/>
    </row>
    <row r="8264" spans="2:16">
      <c r="B8264" s="351"/>
      <c r="C8264" s="435"/>
      <c r="D8264" s="399"/>
      <c r="E8264" s="400"/>
      <c r="G8264" s="401"/>
      <c r="H8264" s="401"/>
      <c r="I8264" s="401"/>
      <c r="J8264" s="194"/>
      <c r="K8264" s="194"/>
      <c r="L8264" s="195"/>
      <c r="M8264" s="196"/>
      <c r="N8264" s="197"/>
      <c r="O8264" s="197"/>
      <c r="P8264" s="231"/>
    </row>
    <row r="8265" spans="2:16">
      <c r="B8265" s="351"/>
      <c r="C8265" s="435"/>
      <c r="D8265" s="399"/>
      <c r="E8265" s="400"/>
      <c r="G8265" s="401"/>
      <c r="H8265" s="401"/>
      <c r="I8265" s="401"/>
      <c r="J8265" s="194"/>
      <c r="K8265" s="194"/>
      <c r="L8265" s="195"/>
      <c r="M8265" s="196"/>
      <c r="N8265" s="197"/>
      <c r="O8265" s="197"/>
      <c r="P8265" s="231"/>
    </row>
    <row r="8266" spans="2:16">
      <c r="B8266" s="351"/>
      <c r="C8266" s="435"/>
      <c r="D8266" s="399"/>
      <c r="E8266" s="400"/>
      <c r="G8266" s="401"/>
      <c r="H8266" s="401"/>
      <c r="I8266" s="401"/>
      <c r="J8266" s="194"/>
      <c r="K8266" s="194"/>
      <c r="L8266" s="195"/>
      <c r="M8266" s="196"/>
      <c r="N8266" s="197"/>
      <c r="O8266" s="197"/>
      <c r="P8266" s="231"/>
    </row>
    <row r="8267" spans="2:16">
      <c r="B8267" s="351"/>
      <c r="C8267" s="435"/>
      <c r="D8267" s="399"/>
      <c r="E8267" s="400"/>
      <c r="G8267" s="401"/>
      <c r="H8267" s="401"/>
      <c r="I8267" s="401"/>
      <c r="J8267" s="194"/>
      <c r="K8267" s="194"/>
      <c r="L8267" s="195"/>
      <c r="M8267" s="196"/>
      <c r="N8267" s="197"/>
      <c r="O8267" s="197"/>
      <c r="P8267" s="231"/>
    </row>
    <row r="8268" spans="2:16">
      <c r="B8268" s="351"/>
      <c r="C8268" s="435"/>
      <c r="D8268" s="399"/>
      <c r="E8268" s="400"/>
      <c r="G8268" s="401"/>
      <c r="H8268" s="401"/>
      <c r="I8268" s="401"/>
      <c r="J8268" s="194"/>
      <c r="K8268" s="194"/>
      <c r="L8268" s="195"/>
      <c r="M8268" s="196"/>
      <c r="N8268" s="197"/>
      <c r="O8268" s="197"/>
      <c r="P8268" s="231"/>
    </row>
    <row r="8269" spans="2:16">
      <c r="B8269" s="351"/>
      <c r="C8269" s="435"/>
      <c r="D8269" s="399"/>
      <c r="E8269" s="400"/>
      <c r="G8269" s="401"/>
      <c r="H8269" s="401"/>
      <c r="I8269" s="401"/>
      <c r="J8269" s="194"/>
      <c r="K8269" s="194"/>
      <c r="L8269" s="195"/>
      <c r="M8269" s="196"/>
      <c r="N8269" s="197"/>
      <c r="O8269" s="197"/>
      <c r="P8269" s="231"/>
    </row>
    <row r="8270" spans="2:16">
      <c r="B8270" s="351"/>
      <c r="C8270" s="435"/>
      <c r="D8270" s="399"/>
      <c r="E8270" s="400"/>
      <c r="G8270" s="401"/>
      <c r="H8270" s="401"/>
      <c r="I8270" s="401"/>
      <c r="J8270" s="194"/>
      <c r="K8270" s="194"/>
      <c r="L8270" s="195"/>
      <c r="M8270" s="196"/>
      <c r="N8270" s="197"/>
      <c r="O8270" s="197"/>
      <c r="P8270" s="231"/>
    </row>
    <row r="8271" spans="2:16">
      <c r="B8271" s="351"/>
      <c r="C8271" s="435"/>
      <c r="D8271" s="399"/>
      <c r="E8271" s="400"/>
      <c r="G8271" s="401"/>
      <c r="H8271" s="401"/>
      <c r="I8271" s="401"/>
      <c r="J8271" s="194"/>
      <c r="K8271" s="194"/>
      <c r="L8271" s="195"/>
      <c r="M8271" s="196"/>
      <c r="N8271" s="197"/>
      <c r="O8271" s="197"/>
      <c r="P8271" s="231"/>
    </row>
    <row r="8272" spans="2:16">
      <c r="B8272" s="351"/>
      <c r="C8272" s="435"/>
      <c r="D8272" s="399"/>
      <c r="E8272" s="400"/>
      <c r="G8272" s="401"/>
      <c r="H8272" s="401"/>
      <c r="I8272" s="401"/>
      <c r="J8272" s="194"/>
      <c r="K8272" s="194"/>
      <c r="L8272" s="195"/>
      <c r="M8272" s="196"/>
      <c r="N8272" s="197"/>
      <c r="O8272" s="197"/>
      <c r="P8272" s="231"/>
    </row>
    <row r="8273" spans="2:16">
      <c r="B8273" s="351"/>
      <c r="C8273" s="435"/>
      <c r="D8273" s="399"/>
      <c r="E8273" s="400"/>
      <c r="G8273" s="401"/>
      <c r="H8273" s="401"/>
      <c r="I8273" s="401"/>
      <c r="J8273" s="194"/>
      <c r="K8273" s="194"/>
      <c r="L8273" s="195"/>
      <c r="M8273" s="196"/>
      <c r="N8273" s="197"/>
      <c r="O8273" s="197"/>
      <c r="P8273" s="231"/>
    </row>
    <row r="8274" spans="2:16">
      <c r="B8274" s="351"/>
      <c r="C8274" s="435"/>
      <c r="D8274" s="399"/>
      <c r="E8274" s="400"/>
      <c r="G8274" s="401"/>
      <c r="H8274" s="401"/>
      <c r="I8274" s="401"/>
      <c r="J8274" s="194"/>
      <c r="K8274" s="194"/>
      <c r="L8274" s="195"/>
      <c r="M8274" s="196"/>
      <c r="N8274" s="197"/>
      <c r="O8274" s="197"/>
      <c r="P8274" s="231"/>
    </row>
    <row r="8275" spans="2:16">
      <c r="B8275" s="351"/>
      <c r="C8275" s="435"/>
      <c r="D8275" s="399"/>
      <c r="E8275" s="400"/>
      <c r="G8275" s="401"/>
      <c r="H8275" s="401"/>
      <c r="I8275" s="401"/>
      <c r="J8275" s="194"/>
      <c r="K8275" s="194"/>
      <c r="L8275" s="195"/>
      <c r="M8275" s="196"/>
      <c r="N8275" s="197"/>
      <c r="O8275" s="197"/>
      <c r="P8275" s="231"/>
    </row>
    <row r="8276" spans="2:16">
      <c r="B8276" s="351"/>
      <c r="C8276" s="435"/>
      <c r="D8276" s="399"/>
      <c r="E8276" s="400"/>
      <c r="G8276" s="401"/>
      <c r="H8276" s="401"/>
      <c r="I8276" s="401"/>
      <c r="J8276" s="194"/>
      <c r="K8276" s="194"/>
      <c r="L8276" s="195"/>
      <c r="M8276" s="196"/>
      <c r="N8276" s="197"/>
      <c r="O8276" s="197"/>
      <c r="P8276" s="231"/>
    </row>
    <row r="8277" spans="2:16">
      <c r="B8277" s="351"/>
      <c r="C8277" s="435"/>
      <c r="D8277" s="399"/>
      <c r="E8277" s="400"/>
      <c r="G8277" s="401"/>
      <c r="H8277" s="401"/>
      <c r="I8277" s="401"/>
      <c r="J8277" s="194"/>
      <c r="K8277" s="194"/>
      <c r="L8277" s="195"/>
      <c r="M8277" s="196"/>
      <c r="N8277" s="197"/>
      <c r="O8277" s="197"/>
      <c r="P8277" s="231"/>
    </row>
    <row r="8278" spans="2:16">
      <c r="B8278" s="351"/>
      <c r="C8278" s="435"/>
      <c r="D8278" s="399"/>
      <c r="E8278" s="400"/>
      <c r="G8278" s="401"/>
      <c r="H8278" s="401"/>
      <c r="I8278" s="401"/>
      <c r="J8278" s="194"/>
      <c r="K8278" s="194"/>
      <c r="L8278" s="195"/>
      <c r="M8278" s="196"/>
      <c r="N8278" s="197"/>
      <c r="O8278" s="197"/>
      <c r="P8278" s="231"/>
    </row>
    <row r="8279" spans="2:16">
      <c r="B8279" s="351"/>
      <c r="C8279" s="435"/>
      <c r="D8279" s="399"/>
      <c r="E8279" s="400"/>
      <c r="G8279" s="401"/>
      <c r="H8279" s="401"/>
      <c r="I8279" s="401"/>
      <c r="J8279" s="194"/>
      <c r="K8279" s="194"/>
      <c r="L8279" s="195"/>
      <c r="M8279" s="196"/>
      <c r="N8279" s="197"/>
      <c r="O8279" s="197"/>
      <c r="P8279" s="231"/>
    </row>
    <row r="8280" spans="2:16">
      <c r="B8280" s="351"/>
      <c r="C8280" s="435"/>
      <c r="D8280" s="399"/>
      <c r="E8280" s="400"/>
      <c r="G8280" s="401"/>
      <c r="H8280" s="401"/>
      <c r="I8280" s="401"/>
      <c r="J8280" s="194"/>
      <c r="K8280" s="194"/>
      <c r="L8280" s="195"/>
      <c r="M8280" s="196"/>
      <c r="N8280" s="197"/>
      <c r="O8280" s="197"/>
      <c r="P8280" s="231"/>
    </row>
    <row r="8281" spans="2:16">
      <c r="B8281" s="402"/>
      <c r="C8281" s="435"/>
      <c r="D8281" s="404"/>
      <c r="E8281" s="405"/>
      <c r="G8281" s="406"/>
      <c r="H8281" s="406"/>
      <c r="I8281" s="406"/>
      <c r="J8281" s="194"/>
      <c r="K8281" s="194"/>
      <c r="L8281" s="195"/>
      <c r="M8281" s="196"/>
      <c r="N8281" s="197"/>
      <c r="O8281" s="197"/>
      <c r="P8281" s="221"/>
    </row>
    <row r="8282" spans="2:16">
      <c r="B8282" s="351"/>
      <c r="C8282" s="435"/>
      <c r="D8282" s="399"/>
      <c r="E8282" s="400"/>
      <c r="G8282" s="401"/>
      <c r="H8282" s="401"/>
      <c r="I8282" s="401"/>
      <c r="J8282" s="194"/>
      <c r="K8282" s="194"/>
      <c r="L8282" s="195"/>
      <c r="M8282" s="196"/>
      <c r="N8282" s="197"/>
      <c r="O8282" s="197"/>
      <c r="P8282" s="231"/>
    </row>
    <row r="8283" spans="2:16">
      <c r="B8283" s="351"/>
      <c r="C8283" s="435"/>
      <c r="D8283" s="399"/>
      <c r="E8283" s="400"/>
      <c r="G8283" s="401"/>
      <c r="H8283" s="401"/>
      <c r="I8283" s="401"/>
      <c r="J8283" s="194"/>
      <c r="K8283" s="194"/>
      <c r="L8283" s="195"/>
      <c r="M8283" s="196"/>
      <c r="N8283" s="197"/>
      <c r="O8283" s="197"/>
      <c r="P8283" s="231"/>
    </row>
    <row r="8284" spans="2:16">
      <c r="B8284" s="351"/>
      <c r="C8284" s="435"/>
      <c r="D8284" s="399"/>
      <c r="E8284" s="400"/>
      <c r="G8284" s="401"/>
      <c r="H8284" s="401"/>
      <c r="I8284" s="401"/>
      <c r="J8284" s="194"/>
      <c r="K8284" s="194"/>
      <c r="L8284" s="195"/>
      <c r="M8284" s="196"/>
      <c r="N8284" s="197"/>
      <c r="O8284" s="197"/>
      <c r="P8284" s="231"/>
    </row>
    <row r="8285" spans="2:16">
      <c r="B8285" s="351"/>
      <c r="C8285" s="435"/>
      <c r="D8285" s="399"/>
      <c r="E8285" s="400"/>
      <c r="G8285" s="401"/>
      <c r="H8285" s="401"/>
      <c r="I8285" s="401"/>
      <c r="J8285" s="194"/>
      <c r="K8285" s="194"/>
      <c r="L8285" s="195"/>
      <c r="M8285" s="196"/>
      <c r="N8285" s="197"/>
      <c r="O8285" s="197"/>
      <c r="P8285" s="231"/>
    </row>
    <row r="8286" spans="2:16">
      <c r="B8286" s="351"/>
      <c r="C8286" s="435"/>
      <c r="D8286" s="399"/>
      <c r="E8286" s="400"/>
      <c r="G8286" s="401"/>
      <c r="H8286" s="401"/>
      <c r="I8286" s="401"/>
      <c r="J8286" s="194"/>
      <c r="K8286" s="194"/>
      <c r="L8286" s="195"/>
      <c r="M8286" s="196"/>
      <c r="N8286" s="197"/>
      <c r="O8286" s="197"/>
      <c r="P8286" s="231"/>
    </row>
    <row r="8287" spans="2:16">
      <c r="B8287" s="351"/>
      <c r="C8287" s="435"/>
      <c r="D8287" s="399"/>
      <c r="E8287" s="400"/>
      <c r="G8287" s="401"/>
      <c r="H8287" s="401"/>
      <c r="I8287" s="401"/>
      <c r="J8287" s="194"/>
      <c r="K8287" s="194"/>
      <c r="L8287" s="195"/>
      <c r="M8287" s="196"/>
      <c r="N8287" s="197"/>
      <c r="O8287" s="197"/>
      <c r="P8287" s="231"/>
    </row>
    <row r="8288" spans="2:16">
      <c r="B8288" s="351"/>
      <c r="C8288" s="435"/>
      <c r="D8288" s="399"/>
      <c r="E8288" s="400"/>
      <c r="G8288" s="401"/>
      <c r="H8288" s="401"/>
      <c r="I8288" s="401"/>
      <c r="J8288" s="194"/>
      <c r="K8288" s="194"/>
      <c r="L8288" s="195"/>
      <c r="M8288" s="196"/>
      <c r="N8288" s="197"/>
      <c r="O8288" s="197"/>
      <c r="P8288" s="231"/>
    </row>
    <row r="8289" spans="2:16">
      <c r="B8289" s="351"/>
      <c r="C8289" s="435"/>
      <c r="D8289" s="399"/>
      <c r="E8289" s="400"/>
      <c r="G8289" s="401"/>
      <c r="H8289" s="401"/>
      <c r="I8289" s="401"/>
      <c r="J8289" s="194"/>
      <c r="K8289" s="194"/>
      <c r="L8289" s="195"/>
      <c r="M8289" s="196"/>
      <c r="N8289" s="197"/>
      <c r="O8289" s="197"/>
      <c r="P8289" s="231"/>
    </row>
    <row r="8290" spans="2:16">
      <c r="B8290" s="351"/>
      <c r="C8290" s="435"/>
      <c r="D8290" s="399"/>
      <c r="E8290" s="400"/>
      <c r="G8290" s="401"/>
      <c r="H8290" s="401"/>
      <c r="I8290" s="401"/>
      <c r="J8290" s="194"/>
      <c r="K8290" s="194"/>
      <c r="L8290" s="195"/>
      <c r="M8290" s="196"/>
      <c r="N8290" s="197"/>
      <c r="O8290" s="197"/>
      <c r="P8290" s="231"/>
    </row>
    <row r="8291" spans="2:16">
      <c r="B8291" s="351"/>
      <c r="C8291" s="435"/>
      <c r="D8291" s="399"/>
      <c r="E8291" s="400"/>
      <c r="G8291" s="401"/>
      <c r="H8291" s="401"/>
      <c r="I8291" s="401"/>
      <c r="J8291" s="194"/>
      <c r="K8291" s="194"/>
      <c r="L8291" s="195"/>
      <c r="M8291" s="196"/>
      <c r="N8291" s="197"/>
      <c r="O8291" s="197"/>
      <c r="P8291" s="231"/>
    </row>
    <row r="8292" spans="2:16">
      <c r="B8292" s="351"/>
      <c r="C8292" s="435"/>
      <c r="D8292" s="399"/>
      <c r="E8292" s="400"/>
      <c r="G8292" s="401"/>
      <c r="H8292" s="401"/>
      <c r="I8292" s="401"/>
      <c r="J8292" s="194"/>
      <c r="K8292" s="194"/>
      <c r="L8292" s="195"/>
      <c r="M8292" s="196"/>
      <c r="N8292" s="197"/>
      <c r="O8292" s="197"/>
      <c r="P8292" s="231"/>
    </row>
    <row r="8293" spans="2:16">
      <c r="B8293" s="351"/>
      <c r="C8293" s="435"/>
      <c r="D8293" s="399"/>
      <c r="E8293" s="400"/>
      <c r="G8293" s="401"/>
      <c r="H8293" s="401"/>
      <c r="I8293" s="401"/>
      <c r="J8293" s="194"/>
      <c r="K8293" s="194"/>
      <c r="L8293" s="195"/>
      <c r="M8293" s="196"/>
      <c r="N8293" s="197"/>
      <c r="O8293" s="197"/>
      <c r="P8293" s="231"/>
    </row>
    <row r="8294" spans="2:16">
      <c r="B8294" s="351"/>
      <c r="C8294" s="435"/>
      <c r="D8294" s="399"/>
      <c r="E8294" s="400"/>
      <c r="G8294" s="401"/>
      <c r="H8294" s="401"/>
      <c r="I8294" s="401"/>
      <c r="J8294" s="194"/>
      <c r="K8294" s="194"/>
      <c r="L8294" s="195"/>
      <c r="M8294" s="196"/>
      <c r="N8294" s="197"/>
      <c r="O8294" s="197"/>
      <c r="P8294" s="231"/>
    </row>
    <row r="8295" spans="2:16">
      <c r="B8295" s="351"/>
      <c r="C8295" s="435"/>
      <c r="D8295" s="399"/>
      <c r="E8295" s="400"/>
      <c r="G8295" s="401"/>
      <c r="H8295" s="401"/>
      <c r="I8295" s="401"/>
      <c r="J8295" s="194"/>
      <c r="K8295" s="194"/>
      <c r="L8295" s="195"/>
      <c r="M8295" s="196"/>
      <c r="N8295" s="197"/>
      <c r="O8295" s="197"/>
      <c r="P8295" s="231"/>
    </row>
    <row r="8296" spans="2:16">
      <c r="B8296" s="351"/>
      <c r="C8296" s="435"/>
      <c r="D8296" s="399"/>
      <c r="E8296" s="400"/>
      <c r="G8296" s="401"/>
      <c r="H8296" s="401"/>
      <c r="I8296" s="401"/>
      <c r="J8296" s="194"/>
      <c r="K8296" s="194"/>
      <c r="L8296" s="195"/>
      <c r="M8296" s="196"/>
      <c r="N8296" s="197"/>
      <c r="O8296" s="197"/>
      <c r="P8296" s="231"/>
    </row>
    <row r="8297" spans="2:16">
      <c r="B8297" s="351"/>
      <c r="C8297" s="435"/>
      <c r="D8297" s="399"/>
      <c r="E8297" s="400"/>
      <c r="G8297" s="401"/>
      <c r="H8297" s="401"/>
      <c r="I8297" s="401"/>
      <c r="J8297" s="194"/>
      <c r="K8297" s="194"/>
      <c r="L8297" s="195"/>
      <c r="M8297" s="196"/>
      <c r="N8297" s="197"/>
      <c r="O8297" s="197"/>
      <c r="P8297" s="231"/>
    </row>
    <row r="8298" spans="2:16">
      <c r="B8298" s="351"/>
      <c r="C8298" s="435"/>
      <c r="D8298" s="399"/>
      <c r="E8298" s="400"/>
      <c r="G8298" s="401"/>
      <c r="H8298" s="401"/>
      <c r="I8298" s="401"/>
      <c r="J8298" s="194"/>
      <c r="K8298" s="194"/>
      <c r="L8298" s="195"/>
      <c r="M8298" s="196"/>
      <c r="N8298" s="197"/>
      <c r="O8298" s="197"/>
      <c r="P8298" s="231"/>
    </row>
    <row r="8299" spans="2:16">
      <c r="B8299" s="351"/>
      <c r="C8299" s="435"/>
      <c r="D8299" s="399"/>
      <c r="E8299" s="400"/>
      <c r="G8299" s="401"/>
      <c r="H8299" s="401"/>
      <c r="I8299" s="401"/>
      <c r="J8299" s="194"/>
      <c r="K8299" s="194"/>
      <c r="L8299" s="195"/>
      <c r="M8299" s="196"/>
      <c r="N8299" s="197"/>
      <c r="O8299" s="197"/>
      <c r="P8299" s="231"/>
    </row>
    <row r="8300" spans="2:16">
      <c r="B8300" s="351"/>
      <c r="C8300" s="435"/>
      <c r="D8300" s="399"/>
      <c r="E8300" s="400"/>
      <c r="G8300" s="401"/>
      <c r="H8300" s="401"/>
      <c r="I8300" s="401"/>
      <c r="J8300" s="194"/>
      <c r="K8300" s="194"/>
      <c r="L8300" s="195"/>
      <c r="M8300" s="196"/>
      <c r="N8300" s="197"/>
      <c r="O8300" s="197"/>
      <c r="P8300" s="231"/>
    </row>
    <row r="8301" spans="2:16">
      <c r="B8301" s="351"/>
      <c r="C8301" s="435"/>
      <c r="D8301" s="399"/>
      <c r="E8301" s="400"/>
      <c r="G8301" s="401"/>
      <c r="H8301" s="401"/>
      <c r="I8301" s="401"/>
      <c r="J8301" s="194"/>
      <c r="K8301" s="194"/>
      <c r="L8301" s="195"/>
      <c r="M8301" s="196"/>
      <c r="N8301" s="197"/>
      <c r="O8301" s="197"/>
      <c r="P8301" s="231"/>
    </row>
    <row r="8302" spans="2:16">
      <c r="B8302" s="351"/>
      <c r="C8302" s="435"/>
      <c r="D8302" s="399"/>
      <c r="E8302" s="400"/>
      <c r="G8302" s="401"/>
      <c r="H8302" s="401"/>
      <c r="I8302" s="401"/>
      <c r="J8302" s="194"/>
      <c r="K8302" s="194"/>
      <c r="L8302" s="195"/>
      <c r="M8302" s="196"/>
      <c r="N8302" s="197"/>
      <c r="O8302" s="197"/>
      <c r="P8302" s="231"/>
    </row>
    <row r="8303" spans="2:16">
      <c r="B8303" s="351"/>
      <c r="C8303" s="435"/>
      <c r="D8303" s="399"/>
      <c r="E8303" s="400"/>
      <c r="G8303" s="401"/>
      <c r="H8303" s="401"/>
      <c r="I8303" s="401"/>
      <c r="J8303" s="194"/>
      <c r="K8303" s="194"/>
      <c r="L8303" s="195"/>
      <c r="M8303" s="196"/>
      <c r="N8303" s="197"/>
      <c r="O8303" s="197"/>
      <c r="P8303" s="231"/>
    </row>
    <row r="8304" spans="2:16">
      <c r="B8304" s="402"/>
      <c r="C8304" s="435"/>
      <c r="D8304" s="404"/>
      <c r="E8304" s="405"/>
      <c r="G8304" s="406"/>
      <c r="H8304" s="406"/>
      <c r="I8304" s="406"/>
      <c r="J8304" s="194"/>
      <c r="K8304" s="194"/>
      <c r="L8304" s="195"/>
      <c r="M8304" s="196"/>
      <c r="N8304" s="197"/>
      <c r="O8304" s="197"/>
      <c r="P8304" s="221"/>
    </row>
    <row r="8305" spans="2:16">
      <c r="B8305" s="351"/>
      <c r="C8305" s="435"/>
      <c r="D8305" s="399"/>
      <c r="E8305" s="400"/>
      <c r="G8305" s="401"/>
      <c r="H8305" s="401"/>
      <c r="I8305" s="401"/>
      <c r="J8305" s="194"/>
      <c r="K8305" s="194"/>
      <c r="L8305" s="195"/>
      <c r="M8305" s="196"/>
      <c r="N8305" s="197"/>
      <c r="O8305" s="197"/>
      <c r="P8305" s="231"/>
    </row>
    <row r="8306" spans="2:16">
      <c r="B8306" s="351"/>
      <c r="C8306" s="435"/>
      <c r="D8306" s="399"/>
      <c r="E8306" s="400"/>
      <c r="G8306" s="401"/>
      <c r="H8306" s="401"/>
      <c r="I8306" s="401"/>
      <c r="J8306" s="194"/>
      <c r="K8306" s="194"/>
      <c r="L8306" s="195"/>
      <c r="M8306" s="196"/>
      <c r="N8306" s="197"/>
      <c r="O8306" s="197"/>
      <c r="P8306" s="231"/>
    </row>
    <row r="8307" spans="2:16">
      <c r="B8307" s="351"/>
      <c r="C8307" s="435"/>
      <c r="D8307" s="399"/>
      <c r="E8307" s="400"/>
      <c r="G8307" s="401"/>
      <c r="H8307" s="401"/>
      <c r="I8307" s="401"/>
      <c r="J8307" s="194"/>
      <c r="K8307" s="194"/>
      <c r="L8307" s="195"/>
      <c r="M8307" s="196"/>
      <c r="N8307" s="197"/>
      <c r="O8307" s="197"/>
      <c r="P8307" s="231"/>
    </row>
    <row r="8308" spans="2:16">
      <c r="B8308" s="351"/>
      <c r="C8308" s="435"/>
      <c r="D8308" s="399"/>
      <c r="E8308" s="400"/>
      <c r="G8308" s="401"/>
      <c r="H8308" s="401"/>
      <c r="I8308" s="401"/>
      <c r="J8308" s="194"/>
      <c r="K8308" s="194"/>
      <c r="L8308" s="195"/>
      <c r="M8308" s="196"/>
      <c r="N8308" s="197"/>
      <c r="O8308" s="197"/>
      <c r="P8308" s="231"/>
    </row>
    <row r="8309" spans="2:16">
      <c r="B8309" s="351"/>
      <c r="C8309" s="435"/>
      <c r="D8309" s="399"/>
      <c r="E8309" s="400"/>
      <c r="G8309" s="401"/>
      <c r="H8309" s="401"/>
      <c r="I8309" s="401"/>
      <c r="J8309" s="194"/>
      <c r="K8309" s="194"/>
      <c r="L8309" s="195"/>
      <c r="M8309" s="196"/>
      <c r="N8309" s="197"/>
      <c r="O8309" s="197"/>
      <c r="P8309" s="231"/>
    </row>
    <row r="8310" spans="2:16">
      <c r="B8310" s="351"/>
      <c r="C8310" s="435"/>
      <c r="D8310" s="399"/>
      <c r="E8310" s="400"/>
      <c r="G8310" s="401"/>
      <c r="H8310" s="401"/>
      <c r="I8310" s="401"/>
      <c r="J8310" s="194"/>
      <c r="K8310" s="194"/>
      <c r="L8310" s="195"/>
      <c r="M8310" s="196"/>
      <c r="N8310" s="197"/>
      <c r="O8310" s="197"/>
      <c r="P8310" s="231"/>
    </row>
    <row r="8311" spans="2:16">
      <c r="B8311" s="351"/>
      <c r="C8311" s="435"/>
      <c r="D8311" s="399"/>
      <c r="E8311" s="400"/>
      <c r="G8311" s="401"/>
      <c r="H8311" s="401"/>
      <c r="I8311" s="401"/>
      <c r="J8311" s="194"/>
      <c r="K8311" s="194"/>
      <c r="L8311" s="195"/>
      <c r="M8311" s="196"/>
      <c r="N8311" s="197"/>
      <c r="O8311" s="197"/>
      <c r="P8311" s="231"/>
    </row>
    <row r="8312" spans="2:16">
      <c r="B8312" s="351"/>
      <c r="C8312" s="435"/>
      <c r="D8312" s="399"/>
      <c r="E8312" s="400"/>
      <c r="G8312" s="401"/>
      <c r="H8312" s="401"/>
      <c r="I8312" s="401"/>
      <c r="J8312" s="194"/>
      <c r="K8312" s="194"/>
      <c r="L8312" s="195"/>
      <c r="M8312" s="196"/>
      <c r="N8312" s="197"/>
      <c r="O8312" s="197"/>
      <c r="P8312" s="231"/>
    </row>
    <row r="8313" spans="2:16">
      <c r="B8313" s="351"/>
      <c r="C8313" s="435"/>
      <c r="D8313" s="399"/>
      <c r="E8313" s="400"/>
      <c r="G8313" s="401"/>
      <c r="H8313" s="401"/>
      <c r="I8313" s="401"/>
      <c r="J8313" s="194"/>
      <c r="K8313" s="194"/>
      <c r="L8313" s="195"/>
      <c r="M8313" s="196"/>
      <c r="N8313" s="197"/>
      <c r="O8313" s="197"/>
      <c r="P8313" s="231"/>
    </row>
    <row r="8314" spans="2:16">
      <c r="B8314" s="351"/>
      <c r="C8314" s="435"/>
      <c r="D8314" s="399"/>
      <c r="E8314" s="400"/>
      <c r="G8314" s="401"/>
      <c r="H8314" s="401"/>
      <c r="I8314" s="401"/>
      <c r="J8314" s="194"/>
      <c r="K8314" s="194"/>
      <c r="L8314" s="195"/>
      <c r="M8314" s="196"/>
      <c r="N8314" s="197"/>
      <c r="O8314" s="197"/>
      <c r="P8314" s="231"/>
    </row>
    <row r="8315" spans="2:16">
      <c r="B8315" s="351"/>
      <c r="C8315" s="435"/>
      <c r="D8315" s="399"/>
      <c r="E8315" s="400"/>
      <c r="G8315" s="401"/>
      <c r="H8315" s="401"/>
      <c r="I8315" s="401"/>
      <c r="J8315" s="194"/>
      <c r="K8315" s="194"/>
      <c r="L8315" s="195"/>
      <c r="M8315" s="196"/>
      <c r="N8315" s="197"/>
      <c r="O8315" s="197"/>
      <c r="P8315" s="231"/>
    </row>
    <row r="8316" spans="2:16">
      <c r="B8316" s="351"/>
      <c r="C8316" s="435"/>
      <c r="D8316" s="399"/>
      <c r="E8316" s="400"/>
      <c r="G8316" s="401"/>
      <c r="H8316" s="401"/>
      <c r="I8316" s="401"/>
      <c r="J8316" s="194"/>
      <c r="K8316" s="194"/>
      <c r="L8316" s="195"/>
      <c r="M8316" s="196"/>
      <c r="N8316" s="197"/>
      <c r="O8316" s="197"/>
      <c r="P8316" s="231"/>
    </row>
    <row r="8317" spans="2:16">
      <c r="B8317" s="351"/>
      <c r="C8317" s="435"/>
      <c r="D8317" s="399"/>
      <c r="E8317" s="400"/>
      <c r="G8317" s="401"/>
      <c r="H8317" s="401"/>
      <c r="I8317" s="401"/>
      <c r="J8317" s="194"/>
      <c r="K8317" s="194"/>
      <c r="L8317" s="195"/>
      <c r="M8317" s="196"/>
      <c r="N8317" s="197"/>
      <c r="O8317" s="197"/>
      <c r="P8317" s="231"/>
    </row>
    <row r="8318" spans="2:16">
      <c r="B8318" s="351"/>
      <c r="C8318" s="435"/>
      <c r="D8318" s="399"/>
      <c r="E8318" s="400"/>
      <c r="G8318" s="401"/>
      <c r="H8318" s="401"/>
      <c r="I8318" s="401"/>
      <c r="J8318" s="194"/>
      <c r="K8318" s="194"/>
      <c r="L8318" s="195"/>
      <c r="M8318" s="196"/>
      <c r="N8318" s="197"/>
      <c r="O8318" s="197"/>
      <c r="P8318" s="231"/>
    </row>
    <row r="8319" spans="2:16">
      <c r="B8319" s="351"/>
      <c r="C8319" s="435"/>
      <c r="D8319" s="399"/>
      <c r="E8319" s="400"/>
      <c r="G8319" s="401"/>
      <c r="H8319" s="401"/>
      <c r="I8319" s="401"/>
      <c r="J8319" s="194"/>
      <c r="K8319" s="194"/>
      <c r="L8319" s="195"/>
      <c r="M8319" s="196"/>
      <c r="N8319" s="197"/>
      <c r="O8319" s="197"/>
      <c r="P8319" s="231"/>
    </row>
    <row r="8320" spans="2:16">
      <c r="B8320" s="351"/>
      <c r="C8320" s="435"/>
      <c r="D8320" s="399"/>
      <c r="E8320" s="400"/>
      <c r="G8320" s="401"/>
      <c r="H8320" s="401"/>
      <c r="I8320" s="401"/>
      <c r="J8320" s="194"/>
      <c r="K8320" s="194"/>
      <c r="L8320" s="195"/>
      <c r="M8320" s="196"/>
      <c r="N8320" s="197"/>
      <c r="O8320" s="197"/>
      <c r="P8320" s="231"/>
    </row>
    <row r="8321" spans="2:16">
      <c r="B8321" s="351"/>
      <c r="C8321" s="435"/>
      <c r="D8321" s="399"/>
      <c r="E8321" s="400"/>
      <c r="G8321" s="401"/>
      <c r="H8321" s="401"/>
      <c r="I8321" s="401"/>
      <c r="J8321" s="194"/>
      <c r="K8321" s="194"/>
      <c r="L8321" s="195"/>
      <c r="M8321" s="196"/>
      <c r="N8321" s="197"/>
      <c r="O8321" s="197"/>
      <c r="P8321" s="231"/>
    </row>
    <row r="8322" spans="2:16">
      <c r="B8322" s="351"/>
      <c r="C8322" s="435"/>
      <c r="D8322" s="399"/>
      <c r="E8322" s="400"/>
      <c r="G8322" s="401"/>
      <c r="H8322" s="401"/>
      <c r="I8322" s="401"/>
      <c r="J8322" s="194"/>
      <c r="K8322" s="194"/>
      <c r="L8322" s="195"/>
      <c r="M8322" s="196"/>
      <c r="N8322" s="197"/>
      <c r="O8322" s="197"/>
      <c r="P8322" s="231"/>
    </row>
    <row r="8323" spans="2:16">
      <c r="B8323" s="351"/>
      <c r="C8323" s="435"/>
      <c r="D8323" s="399"/>
      <c r="E8323" s="400"/>
      <c r="G8323" s="401"/>
      <c r="H8323" s="401"/>
      <c r="I8323" s="401"/>
      <c r="J8323" s="194"/>
      <c r="K8323" s="194"/>
      <c r="L8323" s="195"/>
      <c r="M8323" s="196"/>
      <c r="N8323" s="197"/>
      <c r="O8323" s="197"/>
      <c r="P8323" s="231"/>
    </row>
    <row r="8324" spans="2:16">
      <c r="B8324" s="351"/>
      <c r="C8324" s="435"/>
      <c r="D8324" s="399"/>
      <c r="E8324" s="400"/>
      <c r="G8324" s="401"/>
      <c r="H8324" s="401"/>
      <c r="I8324" s="401"/>
      <c r="J8324" s="194"/>
      <c r="K8324" s="194"/>
      <c r="L8324" s="195"/>
      <c r="M8324" s="196"/>
      <c r="N8324" s="197"/>
      <c r="O8324" s="197"/>
      <c r="P8324" s="231"/>
    </row>
    <row r="8325" spans="2:16">
      <c r="B8325" s="351"/>
      <c r="C8325" s="435"/>
      <c r="D8325" s="399"/>
      <c r="E8325" s="400"/>
      <c r="G8325" s="401"/>
      <c r="H8325" s="401"/>
      <c r="I8325" s="401"/>
      <c r="J8325" s="194"/>
      <c r="K8325" s="194"/>
      <c r="L8325" s="195"/>
      <c r="M8325" s="196"/>
      <c r="N8325" s="197"/>
      <c r="O8325" s="197"/>
      <c r="P8325" s="231"/>
    </row>
    <row r="8326" spans="2:16">
      <c r="B8326" s="351"/>
      <c r="C8326" s="435"/>
      <c r="D8326" s="399"/>
      <c r="E8326" s="400"/>
      <c r="G8326" s="401"/>
      <c r="H8326" s="401"/>
      <c r="I8326" s="401"/>
      <c r="J8326" s="194"/>
      <c r="K8326" s="194"/>
      <c r="L8326" s="195"/>
      <c r="M8326" s="196"/>
      <c r="N8326" s="197"/>
      <c r="O8326" s="197"/>
      <c r="P8326" s="231"/>
    </row>
    <row r="8327" spans="2:16">
      <c r="B8327" s="351"/>
      <c r="C8327" s="435"/>
      <c r="D8327" s="399"/>
      <c r="E8327" s="400"/>
      <c r="G8327" s="401"/>
      <c r="H8327" s="401"/>
      <c r="I8327" s="401"/>
      <c r="J8327" s="194"/>
      <c r="K8327" s="194"/>
      <c r="L8327" s="195"/>
      <c r="M8327" s="196"/>
      <c r="N8327" s="197"/>
      <c r="O8327" s="197"/>
      <c r="P8327" s="231"/>
    </row>
    <row r="8328" spans="2:16">
      <c r="B8328" s="351"/>
      <c r="C8328" s="435"/>
      <c r="D8328" s="399"/>
      <c r="E8328" s="400"/>
      <c r="G8328" s="401"/>
      <c r="H8328" s="401"/>
      <c r="I8328" s="401"/>
      <c r="J8328" s="194"/>
      <c r="K8328" s="194"/>
      <c r="L8328" s="195"/>
      <c r="M8328" s="196"/>
      <c r="N8328" s="197"/>
      <c r="O8328" s="197"/>
      <c r="P8328" s="231"/>
    </row>
    <row r="8329" spans="2:16">
      <c r="B8329" s="351"/>
      <c r="C8329" s="435"/>
      <c r="D8329" s="399"/>
      <c r="E8329" s="400"/>
      <c r="G8329" s="401"/>
      <c r="H8329" s="401"/>
      <c r="I8329" s="401"/>
      <c r="J8329" s="194"/>
      <c r="K8329" s="194"/>
      <c r="L8329" s="195"/>
      <c r="M8329" s="196"/>
      <c r="N8329" s="197"/>
      <c r="O8329" s="197"/>
      <c r="P8329" s="231"/>
    </row>
    <row r="8330" spans="2:16">
      <c r="B8330" s="351"/>
      <c r="C8330" s="435"/>
      <c r="D8330" s="399"/>
      <c r="E8330" s="400"/>
      <c r="G8330" s="401"/>
      <c r="H8330" s="401"/>
      <c r="I8330" s="401"/>
      <c r="J8330" s="194"/>
      <c r="K8330" s="194"/>
      <c r="L8330" s="195"/>
      <c r="M8330" s="196"/>
      <c r="N8330" s="197"/>
      <c r="O8330" s="197"/>
      <c r="P8330" s="231"/>
    </row>
    <row r="8331" spans="2:16">
      <c r="B8331" s="351"/>
      <c r="C8331" s="435"/>
      <c r="D8331" s="399"/>
      <c r="E8331" s="400"/>
      <c r="G8331" s="401"/>
      <c r="H8331" s="401"/>
      <c r="I8331" s="401"/>
      <c r="J8331" s="194"/>
      <c r="K8331" s="194"/>
      <c r="L8331" s="195"/>
      <c r="M8331" s="196"/>
      <c r="N8331" s="197"/>
      <c r="O8331" s="197"/>
      <c r="P8331" s="231"/>
    </row>
    <row r="8332" spans="2:16">
      <c r="B8332" s="351"/>
      <c r="C8332" s="435"/>
      <c r="D8332" s="399"/>
      <c r="E8332" s="400"/>
      <c r="G8332" s="401"/>
      <c r="H8332" s="401"/>
      <c r="I8332" s="401"/>
      <c r="J8332" s="194"/>
      <c r="K8332" s="194"/>
      <c r="L8332" s="195"/>
      <c r="M8332" s="196"/>
      <c r="N8332" s="197"/>
      <c r="O8332" s="197"/>
      <c r="P8332" s="231"/>
    </row>
    <row r="8333" spans="2:16">
      <c r="B8333" s="351"/>
      <c r="C8333" s="435"/>
      <c r="D8333" s="399"/>
      <c r="E8333" s="400"/>
      <c r="G8333" s="401"/>
      <c r="H8333" s="401"/>
      <c r="I8333" s="401"/>
      <c r="J8333" s="194"/>
      <c r="K8333" s="194"/>
      <c r="L8333" s="195"/>
      <c r="M8333" s="196"/>
      <c r="N8333" s="197"/>
      <c r="O8333" s="197"/>
      <c r="P8333" s="231"/>
    </row>
    <row r="8334" spans="2:16">
      <c r="B8334" s="351"/>
      <c r="C8334" s="435"/>
      <c r="D8334" s="399"/>
      <c r="E8334" s="400"/>
      <c r="G8334" s="401"/>
      <c r="H8334" s="401"/>
      <c r="I8334" s="401"/>
      <c r="J8334" s="194"/>
      <c r="K8334" s="194"/>
      <c r="L8334" s="195"/>
      <c r="M8334" s="196"/>
      <c r="N8334" s="197"/>
      <c r="O8334" s="197"/>
      <c r="P8334" s="231"/>
    </row>
    <row r="8335" spans="2:16">
      <c r="B8335" s="351"/>
      <c r="C8335" s="435"/>
      <c r="D8335" s="399"/>
      <c r="E8335" s="400"/>
      <c r="G8335" s="401"/>
      <c r="H8335" s="401"/>
      <c r="I8335" s="401"/>
      <c r="J8335" s="194"/>
      <c r="K8335" s="194"/>
      <c r="L8335" s="195"/>
      <c r="M8335" s="196"/>
      <c r="N8335" s="197"/>
      <c r="O8335" s="197"/>
      <c r="P8335" s="231"/>
    </row>
    <row r="8336" spans="2:16">
      <c r="B8336" s="351"/>
      <c r="C8336" s="435"/>
      <c r="D8336" s="399"/>
      <c r="E8336" s="400"/>
      <c r="G8336" s="401"/>
      <c r="H8336" s="401"/>
      <c r="I8336" s="401"/>
      <c r="J8336" s="194"/>
      <c r="K8336" s="194"/>
      <c r="L8336" s="195"/>
      <c r="M8336" s="196"/>
      <c r="N8336" s="197"/>
      <c r="O8336" s="197"/>
      <c r="P8336" s="231"/>
    </row>
    <row r="8337" spans="2:16">
      <c r="B8337" s="351"/>
      <c r="C8337" s="435"/>
      <c r="D8337" s="399"/>
      <c r="E8337" s="400"/>
      <c r="G8337" s="401"/>
      <c r="H8337" s="401"/>
      <c r="I8337" s="401"/>
      <c r="J8337" s="194"/>
      <c r="K8337" s="194"/>
      <c r="L8337" s="195"/>
      <c r="M8337" s="196"/>
      <c r="N8337" s="197"/>
      <c r="O8337" s="197"/>
      <c r="P8337" s="231"/>
    </row>
    <row r="8338" spans="2:16">
      <c r="B8338" s="351"/>
      <c r="C8338" s="435"/>
      <c r="D8338" s="399"/>
      <c r="E8338" s="400"/>
      <c r="G8338" s="401"/>
      <c r="H8338" s="401"/>
      <c r="I8338" s="401"/>
      <c r="J8338" s="194"/>
      <c r="K8338" s="194"/>
      <c r="L8338" s="195"/>
      <c r="M8338" s="196"/>
      <c r="N8338" s="197"/>
      <c r="O8338" s="197"/>
      <c r="P8338" s="231"/>
    </row>
    <row r="8339" spans="2:16">
      <c r="B8339" s="351"/>
      <c r="C8339" s="435"/>
      <c r="D8339" s="399"/>
      <c r="E8339" s="400"/>
      <c r="G8339" s="401"/>
      <c r="H8339" s="401"/>
      <c r="I8339" s="401"/>
      <c r="J8339" s="194"/>
      <c r="K8339" s="194"/>
      <c r="L8339" s="195"/>
      <c r="M8339" s="196"/>
      <c r="N8339" s="197"/>
      <c r="O8339" s="197"/>
      <c r="P8339" s="231"/>
    </row>
    <row r="8340" spans="2:16">
      <c r="B8340" s="351"/>
      <c r="C8340" s="435"/>
      <c r="D8340" s="399"/>
      <c r="E8340" s="400"/>
      <c r="G8340" s="401"/>
      <c r="H8340" s="401"/>
      <c r="I8340" s="401"/>
      <c r="J8340" s="194"/>
      <c r="K8340" s="194"/>
      <c r="L8340" s="195"/>
      <c r="M8340" s="196"/>
      <c r="N8340" s="197"/>
      <c r="O8340" s="197"/>
      <c r="P8340" s="231"/>
    </row>
    <row r="8341" spans="2:16">
      <c r="B8341" s="351"/>
      <c r="C8341" s="435"/>
      <c r="D8341" s="399"/>
      <c r="E8341" s="400"/>
      <c r="G8341" s="401"/>
      <c r="H8341" s="401"/>
      <c r="I8341" s="401"/>
      <c r="J8341" s="194"/>
      <c r="K8341" s="194"/>
      <c r="L8341" s="195"/>
      <c r="M8341" s="196"/>
      <c r="N8341" s="197"/>
      <c r="O8341" s="197"/>
      <c r="P8341" s="231"/>
    </row>
    <row r="8342" spans="2:16">
      <c r="B8342" s="351"/>
      <c r="C8342" s="435"/>
      <c r="D8342" s="399"/>
      <c r="E8342" s="400"/>
      <c r="G8342" s="401"/>
      <c r="H8342" s="401"/>
      <c r="I8342" s="401"/>
      <c r="J8342" s="194"/>
      <c r="K8342" s="194"/>
      <c r="L8342" s="195"/>
      <c r="M8342" s="196"/>
      <c r="N8342" s="197"/>
      <c r="O8342" s="197"/>
      <c r="P8342" s="231"/>
    </row>
    <row r="8343" spans="2:16">
      <c r="B8343" s="351"/>
      <c r="C8343" s="435"/>
      <c r="D8343" s="399"/>
      <c r="E8343" s="400"/>
      <c r="G8343" s="401"/>
      <c r="H8343" s="401"/>
      <c r="I8343" s="401"/>
      <c r="J8343" s="194"/>
      <c r="K8343" s="194"/>
      <c r="L8343" s="195"/>
      <c r="M8343" s="196"/>
      <c r="N8343" s="197"/>
      <c r="O8343" s="197"/>
      <c r="P8343" s="231"/>
    </row>
    <row r="8344" spans="2:16">
      <c r="B8344" s="351"/>
      <c r="C8344" s="435"/>
      <c r="D8344" s="399"/>
      <c r="E8344" s="400"/>
      <c r="G8344" s="401"/>
      <c r="H8344" s="401"/>
      <c r="I8344" s="401"/>
      <c r="J8344" s="194"/>
      <c r="K8344" s="194"/>
      <c r="L8344" s="195"/>
      <c r="M8344" s="196"/>
      <c r="N8344" s="197"/>
      <c r="O8344" s="197"/>
      <c r="P8344" s="231"/>
    </row>
    <row r="8345" spans="2:16">
      <c r="B8345" s="351"/>
      <c r="C8345" s="435"/>
      <c r="D8345" s="399"/>
      <c r="E8345" s="400"/>
      <c r="G8345" s="401"/>
      <c r="H8345" s="401"/>
      <c r="I8345" s="401"/>
      <c r="J8345" s="194"/>
      <c r="K8345" s="194"/>
      <c r="L8345" s="195"/>
      <c r="M8345" s="196"/>
      <c r="N8345" s="197"/>
      <c r="O8345" s="197"/>
      <c r="P8345" s="231"/>
    </row>
    <row r="8346" spans="2:16">
      <c r="B8346" s="351"/>
      <c r="C8346" s="435"/>
      <c r="D8346" s="399"/>
      <c r="E8346" s="400"/>
      <c r="G8346" s="401"/>
      <c r="H8346" s="401"/>
      <c r="I8346" s="401"/>
      <c r="J8346" s="194"/>
      <c r="K8346" s="194"/>
      <c r="L8346" s="195"/>
      <c r="M8346" s="196"/>
      <c r="N8346" s="197"/>
      <c r="O8346" s="197"/>
      <c r="P8346" s="231"/>
    </row>
    <row r="8347" spans="2:16">
      <c r="B8347" s="351"/>
      <c r="C8347" s="435"/>
      <c r="D8347" s="399"/>
      <c r="E8347" s="400"/>
      <c r="G8347" s="401"/>
      <c r="H8347" s="401"/>
      <c r="I8347" s="401"/>
      <c r="J8347" s="194"/>
      <c r="K8347" s="194"/>
      <c r="L8347" s="195"/>
      <c r="M8347" s="196"/>
      <c r="N8347" s="197"/>
      <c r="O8347" s="197"/>
      <c r="P8347" s="231"/>
    </row>
    <row r="8348" spans="2:16">
      <c r="B8348" s="351"/>
      <c r="C8348" s="435"/>
      <c r="D8348" s="399"/>
      <c r="E8348" s="400"/>
      <c r="G8348" s="401"/>
      <c r="H8348" s="401"/>
      <c r="I8348" s="401"/>
      <c r="J8348" s="194"/>
      <c r="K8348" s="194"/>
      <c r="L8348" s="195"/>
      <c r="M8348" s="196"/>
      <c r="N8348" s="197"/>
      <c r="O8348" s="197"/>
      <c r="P8348" s="231"/>
    </row>
    <row r="8349" spans="2:16">
      <c r="B8349" s="351"/>
      <c r="C8349" s="435"/>
      <c r="D8349" s="399"/>
      <c r="E8349" s="400"/>
      <c r="G8349" s="401"/>
      <c r="H8349" s="401"/>
      <c r="I8349" s="401"/>
      <c r="J8349" s="194"/>
      <c r="K8349" s="194"/>
      <c r="L8349" s="195"/>
      <c r="M8349" s="196"/>
      <c r="N8349" s="197"/>
      <c r="O8349" s="197"/>
      <c r="P8349" s="231"/>
    </row>
    <row r="8350" spans="2:16">
      <c r="B8350" s="351"/>
      <c r="C8350" s="435"/>
      <c r="D8350" s="399"/>
      <c r="E8350" s="400"/>
      <c r="G8350" s="401"/>
      <c r="H8350" s="401"/>
      <c r="I8350" s="401"/>
      <c r="J8350" s="194"/>
      <c r="K8350" s="194"/>
      <c r="L8350" s="195"/>
      <c r="M8350" s="196"/>
      <c r="N8350" s="197"/>
      <c r="O8350" s="197"/>
      <c r="P8350" s="231"/>
    </row>
    <row r="8351" spans="2:16">
      <c r="B8351" s="351"/>
      <c r="C8351" s="435"/>
      <c r="D8351" s="399"/>
      <c r="E8351" s="400"/>
      <c r="G8351" s="401"/>
      <c r="H8351" s="401"/>
      <c r="I8351" s="401"/>
      <c r="J8351" s="194"/>
      <c r="K8351" s="194"/>
      <c r="L8351" s="195"/>
      <c r="M8351" s="196"/>
      <c r="N8351" s="197"/>
      <c r="O8351" s="197"/>
      <c r="P8351" s="231"/>
    </row>
    <row r="8352" spans="2:16">
      <c r="B8352" s="351"/>
      <c r="C8352" s="435"/>
      <c r="D8352" s="399"/>
      <c r="E8352" s="400"/>
      <c r="G8352" s="401"/>
      <c r="H8352" s="401"/>
      <c r="I8352" s="401"/>
      <c r="J8352" s="194"/>
      <c r="K8352" s="194"/>
      <c r="L8352" s="195"/>
      <c r="M8352" s="196"/>
      <c r="N8352" s="197"/>
      <c r="O8352" s="197"/>
      <c r="P8352" s="231"/>
    </row>
    <row r="8353" spans="2:16">
      <c r="B8353" s="351"/>
      <c r="C8353" s="435"/>
      <c r="D8353" s="399"/>
      <c r="E8353" s="400"/>
      <c r="G8353" s="401"/>
      <c r="H8353" s="401"/>
      <c r="I8353" s="401"/>
      <c r="J8353" s="194"/>
      <c r="K8353" s="194"/>
      <c r="L8353" s="195"/>
      <c r="M8353" s="196"/>
      <c r="N8353" s="197"/>
      <c r="O8353" s="197"/>
      <c r="P8353" s="231"/>
    </row>
    <row r="8354" spans="2:16">
      <c r="B8354" s="351"/>
      <c r="C8354" s="435"/>
      <c r="D8354" s="399"/>
      <c r="E8354" s="400"/>
      <c r="G8354" s="401"/>
      <c r="H8354" s="401"/>
      <c r="I8354" s="401"/>
      <c r="J8354" s="194"/>
      <c r="K8354" s="194"/>
      <c r="L8354" s="195"/>
      <c r="M8354" s="196"/>
      <c r="N8354" s="197"/>
      <c r="O8354" s="197"/>
      <c r="P8354" s="231"/>
    </row>
    <row r="8355" spans="2:16">
      <c r="B8355" s="351"/>
      <c r="C8355" s="435"/>
      <c r="D8355" s="399"/>
      <c r="E8355" s="400"/>
      <c r="G8355" s="401"/>
      <c r="H8355" s="401"/>
      <c r="I8355" s="401"/>
      <c r="J8355" s="194"/>
      <c r="K8355" s="194"/>
      <c r="L8355" s="195"/>
      <c r="M8355" s="196"/>
      <c r="N8355" s="197"/>
      <c r="O8355" s="197"/>
      <c r="P8355" s="231"/>
    </row>
    <row r="8356" spans="2:16">
      <c r="B8356" s="351"/>
      <c r="C8356" s="435"/>
      <c r="D8356" s="399"/>
      <c r="E8356" s="400"/>
      <c r="G8356" s="401"/>
      <c r="H8356" s="401"/>
      <c r="I8356" s="401"/>
      <c r="J8356" s="194"/>
      <c r="K8356" s="194"/>
      <c r="L8356" s="195"/>
      <c r="M8356" s="196"/>
      <c r="N8356" s="197"/>
      <c r="O8356" s="197"/>
      <c r="P8356" s="231"/>
    </row>
    <row r="8357" spans="2:16">
      <c r="B8357" s="351"/>
      <c r="C8357" s="435"/>
      <c r="D8357" s="399"/>
      <c r="E8357" s="400"/>
      <c r="G8357" s="401"/>
      <c r="H8357" s="401"/>
      <c r="I8357" s="401"/>
      <c r="J8357" s="194"/>
      <c r="K8357" s="194"/>
      <c r="L8357" s="195"/>
      <c r="M8357" s="196"/>
      <c r="N8357" s="197"/>
      <c r="O8357" s="197"/>
      <c r="P8357" s="231"/>
    </row>
    <row r="8358" spans="2:16">
      <c r="B8358" s="351"/>
      <c r="C8358" s="435"/>
      <c r="D8358" s="399"/>
      <c r="E8358" s="400"/>
      <c r="G8358" s="401"/>
      <c r="H8358" s="401"/>
      <c r="I8358" s="401"/>
      <c r="J8358" s="194"/>
      <c r="K8358" s="194"/>
      <c r="L8358" s="195"/>
      <c r="M8358" s="196"/>
      <c r="N8358" s="197"/>
      <c r="O8358" s="197"/>
      <c r="P8358" s="231"/>
    </row>
    <row r="8359" spans="2:16">
      <c r="B8359" s="351"/>
      <c r="C8359" s="435"/>
      <c r="D8359" s="399"/>
      <c r="E8359" s="400"/>
      <c r="G8359" s="401"/>
      <c r="H8359" s="401"/>
      <c r="I8359" s="401"/>
      <c r="J8359" s="194"/>
      <c r="K8359" s="194"/>
      <c r="L8359" s="195"/>
      <c r="M8359" s="196"/>
      <c r="N8359" s="197"/>
      <c r="O8359" s="197"/>
      <c r="P8359" s="231"/>
    </row>
    <row r="8360" spans="2:16">
      <c r="B8360" s="351"/>
      <c r="C8360" s="435"/>
      <c r="D8360" s="399"/>
      <c r="E8360" s="400"/>
      <c r="G8360" s="401"/>
      <c r="H8360" s="401"/>
      <c r="I8360" s="401"/>
      <c r="J8360" s="194"/>
      <c r="K8360" s="194"/>
      <c r="L8360" s="195"/>
      <c r="M8360" s="196"/>
      <c r="N8360" s="197"/>
      <c r="O8360" s="197"/>
      <c r="P8360" s="231"/>
    </row>
    <row r="8361" spans="2:16">
      <c r="B8361" s="351"/>
      <c r="C8361" s="435"/>
      <c r="D8361" s="399"/>
      <c r="E8361" s="400"/>
      <c r="G8361" s="401"/>
      <c r="H8361" s="401"/>
      <c r="I8361" s="401"/>
      <c r="J8361" s="194"/>
      <c r="K8361" s="194"/>
      <c r="L8361" s="195"/>
      <c r="M8361" s="196"/>
      <c r="N8361" s="197"/>
      <c r="O8361" s="197"/>
      <c r="P8361" s="231"/>
    </row>
    <row r="8362" spans="2:16">
      <c r="B8362" s="351"/>
      <c r="C8362" s="435"/>
      <c r="D8362" s="399"/>
      <c r="E8362" s="400"/>
      <c r="G8362" s="401"/>
      <c r="H8362" s="401"/>
      <c r="I8362" s="401"/>
      <c r="J8362" s="194"/>
      <c r="K8362" s="194"/>
      <c r="L8362" s="195"/>
      <c r="M8362" s="196"/>
      <c r="N8362" s="197"/>
      <c r="O8362" s="197"/>
      <c r="P8362" s="231"/>
    </row>
    <row r="8363" spans="2:16">
      <c r="B8363" s="351"/>
      <c r="C8363" s="435"/>
      <c r="D8363" s="399"/>
      <c r="E8363" s="400"/>
      <c r="G8363" s="401"/>
      <c r="H8363" s="401"/>
      <c r="I8363" s="401"/>
      <c r="J8363" s="194"/>
      <c r="K8363" s="194"/>
      <c r="L8363" s="195"/>
      <c r="M8363" s="196"/>
      <c r="N8363" s="197"/>
      <c r="O8363" s="197"/>
      <c r="P8363" s="231"/>
    </row>
    <row r="8364" spans="2:16">
      <c r="B8364" s="351"/>
      <c r="C8364" s="435"/>
      <c r="D8364" s="399"/>
      <c r="E8364" s="400"/>
      <c r="G8364" s="401"/>
      <c r="H8364" s="401"/>
      <c r="I8364" s="401"/>
      <c r="J8364" s="194"/>
      <c r="K8364" s="194"/>
      <c r="L8364" s="195"/>
      <c r="M8364" s="196"/>
      <c r="N8364" s="197"/>
      <c r="O8364" s="197"/>
      <c r="P8364" s="231"/>
    </row>
    <row r="8365" spans="2:16">
      <c r="B8365" s="351"/>
      <c r="C8365" s="435"/>
      <c r="D8365" s="399"/>
      <c r="E8365" s="400"/>
      <c r="G8365" s="401"/>
      <c r="H8365" s="401"/>
      <c r="I8365" s="401"/>
      <c r="J8365" s="194"/>
      <c r="K8365" s="194"/>
      <c r="L8365" s="195"/>
      <c r="M8365" s="196"/>
      <c r="N8365" s="197"/>
      <c r="O8365" s="197"/>
      <c r="P8365" s="231"/>
    </row>
    <row r="8366" spans="2:16">
      <c r="B8366" s="351"/>
      <c r="C8366" s="435"/>
      <c r="D8366" s="399"/>
      <c r="E8366" s="400"/>
      <c r="G8366" s="401"/>
      <c r="H8366" s="401"/>
      <c r="I8366" s="401"/>
      <c r="J8366" s="194"/>
      <c r="K8366" s="194"/>
      <c r="L8366" s="195"/>
      <c r="M8366" s="196"/>
      <c r="N8366" s="197"/>
      <c r="O8366" s="197"/>
      <c r="P8366" s="231"/>
    </row>
    <row r="8367" spans="2:16">
      <c r="B8367" s="351"/>
      <c r="C8367" s="435"/>
      <c r="D8367" s="399"/>
      <c r="E8367" s="400"/>
      <c r="G8367" s="401"/>
      <c r="H8367" s="401"/>
      <c r="I8367" s="401"/>
      <c r="J8367" s="194"/>
      <c r="K8367" s="194"/>
      <c r="L8367" s="195"/>
      <c r="M8367" s="196"/>
      <c r="N8367" s="197"/>
      <c r="O8367" s="197"/>
      <c r="P8367" s="231"/>
    </row>
    <row r="8368" spans="2:16">
      <c r="B8368" s="351"/>
      <c r="C8368" s="435"/>
      <c r="D8368" s="399"/>
      <c r="E8368" s="400"/>
      <c r="G8368" s="401"/>
      <c r="H8368" s="401"/>
      <c r="I8368" s="401"/>
      <c r="J8368" s="194"/>
      <c r="K8368" s="194"/>
      <c r="L8368" s="195"/>
      <c r="M8368" s="196"/>
      <c r="N8368" s="197"/>
      <c r="O8368" s="197"/>
      <c r="P8368" s="231"/>
    </row>
    <row r="8369" spans="2:16">
      <c r="B8369" s="351"/>
      <c r="C8369" s="435"/>
      <c r="D8369" s="399"/>
      <c r="E8369" s="400"/>
      <c r="G8369" s="401"/>
      <c r="H8369" s="401"/>
      <c r="I8369" s="401"/>
      <c r="J8369" s="194"/>
      <c r="K8369" s="194"/>
      <c r="L8369" s="195"/>
      <c r="M8369" s="196"/>
      <c r="N8369" s="197"/>
      <c r="O8369" s="197"/>
      <c r="P8369" s="231"/>
    </row>
    <row r="8370" spans="2:16">
      <c r="B8370" s="351"/>
      <c r="C8370" s="435"/>
      <c r="D8370" s="399"/>
      <c r="E8370" s="400"/>
      <c r="G8370" s="401"/>
      <c r="H8370" s="401"/>
      <c r="I8370" s="401"/>
      <c r="J8370" s="194"/>
      <c r="K8370" s="194"/>
      <c r="L8370" s="195"/>
      <c r="M8370" s="196"/>
      <c r="N8370" s="197"/>
      <c r="O8370" s="197"/>
      <c r="P8370" s="231"/>
    </row>
    <row r="8371" spans="2:16">
      <c r="B8371" s="351"/>
      <c r="C8371" s="435"/>
      <c r="D8371" s="399"/>
      <c r="E8371" s="400"/>
      <c r="G8371" s="401"/>
      <c r="H8371" s="401"/>
      <c r="I8371" s="401"/>
      <c r="J8371" s="194"/>
      <c r="K8371" s="194"/>
      <c r="L8371" s="195"/>
      <c r="M8371" s="196"/>
      <c r="N8371" s="197"/>
      <c r="O8371" s="197"/>
      <c r="P8371" s="231"/>
    </row>
    <row r="8372" spans="2:16">
      <c r="B8372" s="351"/>
      <c r="C8372" s="435"/>
      <c r="D8372" s="399"/>
      <c r="E8372" s="400"/>
      <c r="G8372" s="401"/>
      <c r="H8372" s="401"/>
      <c r="I8372" s="401"/>
      <c r="J8372" s="194"/>
      <c r="K8372" s="194"/>
      <c r="L8372" s="195"/>
      <c r="M8372" s="196"/>
      <c r="N8372" s="197"/>
      <c r="O8372" s="197"/>
      <c r="P8372" s="231"/>
    </row>
    <row r="8373" spans="2:16">
      <c r="B8373" s="351"/>
      <c r="C8373" s="435"/>
      <c r="D8373" s="399"/>
      <c r="E8373" s="400"/>
      <c r="G8373" s="401"/>
      <c r="H8373" s="401"/>
      <c r="I8373" s="401"/>
      <c r="J8373" s="194"/>
      <c r="K8373" s="194"/>
      <c r="L8373" s="195"/>
      <c r="M8373" s="196"/>
      <c r="N8373" s="197"/>
      <c r="O8373" s="197"/>
      <c r="P8373" s="231"/>
    </row>
    <row r="8374" spans="2:16">
      <c r="B8374" s="351"/>
      <c r="C8374" s="435"/>
      <c r="D8374" s="399"/>
      <c r="E8374" s="400"/>
      <c r="G8374" s="401"/>
      <c r="H8374" s="401"/>
      <c r="I8374" s="401"/>
      <c r="J8374" s="194"/>
      <c r="K8374" s="194"/>
      <c r="L8374" s="195"/>
      <c r="M8374" s="196"/>
      <c r="N8374" s="197"/>
      <c r="O8374" s="197"/>
      <c r="P8374" s="231"/>
    </row>
    <row r="8375" spans="2:16">
      <c r="B8375" s="402"/>
      <c r="C8375" s="435"/>
      <c r="D8375" s="404"/>
      <c r="E8375" s="405"/>
      <c r="G8375" s="406"/>
      <c r="H8375" s="406"/>
      <c r="I8375" s="406"/>
      <c r="J8375" s="194"/>
      <c r="K8375" s="194"/>
      <c r="L8375" s="195"/>
      <c r="M8375" s="196"/>
      <c r="N8375" s="197"/>
      <c r="O8375" s="197"/>
      <c r="P8375" s="221"/>
    </row>
    <row r="8376" spans="2:16">
      <c r="B8376" s="351"/>
      <c r="C8376" s="435"/>
      <c r="D8376" s="399"/>
      <c r="E8376" s="400"/>
      <c r="G8376" s="401"/>
      <c r="H8376" s="401"/>
      <c r="I8376" s="401"/>
      <c r="J8376" s="194"/>
      <c r="K8376" s="194"/>
      <c r="L8376" s="195"/>
      <c r="M8376" s="196"/>
      <c r="N8376" s="197"/>
      <c r="O8376" s="197"/>
      <c r="P8376" s="231"/>
    </row>
    <row r="8377" spans="2:16">
      <c r="B8377" s="351"/>
      <c r="C8377" s="435"/>
      <c r="D8377" s="399"/>
      <c r="E8377" s="400"/>
      <c r="G8377" s="401"/>
      <c r="H8377" s="401"/>
      <c r="I8377" s="401"/>
      <c r="J8377" s="194"/>
      <c r="K8377" s="194"/>
      <c r="L8377" s="195"/>
      <c r="M8377" s="196"/>
      <c r="N8377" s="197"/>
      <c r="O8377" s="197"/>
      <c r="P8377" s="231"/>
    </row>
    <row r="8378" spans="2:16">
      <c r="B8378" s="351"/>
      <c r="C8378" s="435"/>
      <c r="D8378" s="399"/>
      <c r="E8378" s="400"/>
      <c r="G8378" s="401"/>
      <c r="H8378" s="401"/>
      <c r="I8378" s="401"/>
      <c r="J8378" s="194"/>
      <c r="K8378" s="194"/>
      <c r="L8378" s="195"/>
      <c r="M8378" s="196"/>
      <c r="N8378" s="197"/>
      <c r="O8378" s="197"/>
      <c r="P8378" s="231"/>
    </row>
    <row r="8379" spans="2:16">
      <c r="B8379" s="351"/>
      <c r="C8379" s="435"/>
      <c r="D8379" s="399"/>
      <c r="E8379" s="400"/>
      <c r="G8379" s="401"/>
      <c r="H8379" s="401"/>
      <c r="I8379" s="401"/>
      <c r="J8379" s="194"/>
      <c r="K8379" s="194"/>
      <c r="L8379" s="195"/>
      <c r="M8379" s="196"/>
      <c r="N8379" s="197"/>
      <c r="O8379" s="197"/>
      <c r="P8379" s="231"/>
    </row>
    <row r="8380" spans="2:16">
      <c r="B8380" s="351"/>
      <c r="C8380" s="435"/>
      <c r="D8380" s="399"/>
      <c r="E8380" s="400"/>
      <c r="G8380" s="401"/>
      <c r="H8380" s="401"/>
      <c r="I8380" s="401"/>
      <c r="J8380" s="194"/>
      <c r="K8380" s="194"/>
      <c r="L8380" s="195"/>
      <c r="M8380" s="196"/>
      <c r="N8380" s="197"/>
      <c r="O8380" s="197"/>
      <c r="P8380" s="231"/>
    </row>
    <row r="8381" spans="2:16">
      <c r="B8381" s="351"/>
      <c r="C8381" s="435"/>
      <c r="D8381" s="399"/>
      <c r="E8381" s="400"/>
      <c r="G8381" s="401"/>
      <c r="H8381" s="401"/>
      <c r="I8381" s="401"/>
      <c r="J8381" s="194"/>
      <c r="K8381" s="194"/>
      <c r="L8381" s="195"/>
      <c r="M8381" s="196"/>
      <c r="N8381" s="197"/>
      <c r="O8381" s="197"/>
      <c r="P8381" s="231"/>
    </row>
    <row r="8382" spans="2:16">
      <c r="B8382" s="351"/>
      <c r="C8382" s="435"/>
      <c r="D8382" s="399"/>
      <c r="E8382" s="400"/>
      <c r="G8382" s="401"/>
      <c r="H8382" s="401"/>
      <c r="I8382" s="401"/>
      <c r="J8382" s="194"/>
      <c r="K8382" s="194"/>
      <c r="L8382" s="195"/>
      <c r="M8382" s="196"/>
      <c r="N8382" s="197"/>
      <c r="O8382" s="197"/>
      <c r="P8382" s="231"/>
    </row>
    <row r="8383" spans="2:16">
      <c r="B8383" s="351"/>
      <c r="C8383" s="435"/>
      <c r="D8383" s="399"/>
      <c r="E8383" s="400"/>
      <c r="G8383" s="401"/>
      <c r="H8383" s="401"/>
      <c r="I8383" s="401"/>
      <c r="J8383" s="194"/>
      <c r="K8383" s="194"/>
      <c r="L8383" s="195"/>
      <c r="M8383" s="196"/>
      <c r="N8383" s="197"/>
      <c r="O8383" s="197"/>
      <c r="P8383" s="231"/>
    </row>
    <row r="8384" spans="2:16">
      <c r="B8384" s="351"/>
      <c r="C8384" s="435"/>
      <c r="D8384" s="399"/>
      <c r="E8384" s="400"/>
      <c r="G8384" s="401"/>
      <c r="H8384" s="401"/>
      <c r="I8384" s="401"/>
      <c r="J8384" s="194"/>
      <c r="K8384" s="194"/>
      <c r="L8384" s="195"/>
      <c r="M8384" s="196"/>
      <c r="N8384" s="197"/>
      <c r="O8384" s="197"/>
      <c r="P8384" s="231"/>
    </row>
    <row r="8385" spans="2:16">
      <c r="B8385" s="351"/>
      <c r="C8385" s="435"/>
      <c r="D8385" s="399"/>
      <c r="E8385" s="400"/>
      <c r="G8385" s="401"/>
      <c r="H8385" s="401"/>
      <c r="I8385" s="401"/>
      <c r="J8385" s="194"/>
      <c r="K8385" s="194"/>
      <c r="L8385" s="195"/>
      <c r="M8385" s="196"/>
      <c r="N8385" s="197"/>
      <c r="O8385" s="197"/>
      <c r="P8385" s="231"/>
    </row>
    <row r="8386" spans="2:16">
      <c r="B8386" s="351"/>
      <c r="C8386" s="435"/>
      <c r="D8386" s="399"/>
      <c r="E8386" s="400"/>
      <c r="G8386" s="401"/>
      <c r="H8386" s="401"/>
      <c r="I8386" s="401"/>
      <c r="J8386" s="194"/>
      <c r="K8386" s="194"/>
      <c r="L8386" s="195"/>
      <c r="M8386" s="196"/>
      <c r="N8386" s="197"/>
      <c r="O8386" s="197"/>
      <c r="P8386" s="231"/>
    </row>
    <row r="8387" spans="2:16">
      <c r="B8387" s="351"/>
      <c r="C8387" s="435"/>
      <c r="D8387" s="399"/>
      <c r="E8387" s="400"/>
      <c r="G8387" s="401"/>
      <c r="H8387" s="401"/>
      <c r="I8387" s="401"/>
      <c r="J8387" s="194"/>
      <c r="K8387" s="194"/>
      <c r="L8387" s="195"/>
      <c r="M8387" s="196"/>
      <c r="N8387" s="197"/>
      <c r="O8387" s="197"/>
      <c r="P8387" s="231"/>
    </row>
    <row r="8388" spans="2:16">
      <c r="B8388" s="351"/>
      <c r="C8388" s="435"/>
      <c r="D8388" s="399"/>
      <c r="E8388" s="400"/>
      <c r="G8388" s="401"/>
      <c r="H8388" s="401"/>
      <c r="I8388" s="401"/>
      <c r="J8388" s="194"/>
      <c r="K8388" s="194"/>
      <c r="L8388" s="195"/>
      <c r="M8388" s="196"/>
      <c r="N8388" s="197"/>
      <c r="O8388" s="197"/>
      <c r="P8388" s="231"/>
    </row>
    <row r="8389" spans="2:16">
      <c r="B8389" s="351"/>
      <c r="C8389" s="435"/>
      <c r="D8389" s="399"/>
      <c r="E8389" s="400"/>
      <c r="G8389" s="401"/>
      <c r="H8389" s="401"/>
      <c r="I8389" s="401"/>
      <c r="J8389" s="194"/>
      <c r="K8389" s="194"/>
      <c r="L8389" s="195"/>
      <c r="M8389" s="196"/>
      <c r="N8389" s="197"/>
      <c r="O8389" s="197"/>
      <c r="P8389" s="231"/>
    </row>
    <row r="8390" spans="2:16">
      <c r="B8390" s="351"/>
      <c r="C8390" s="435"/>
      <c r="D8390" s="399"/>
      <c r="E8390" s="400"/>
      <c r="G8390" s="401"/>
      <c r="H8390" s="401"/>
      <c r="I8390" s="401"/>
      <c r="J8390" s="194"/>
      <c r="K8390" s="194"/>
      <c r="L8390" s="195"/>
      <c r="M8390" s="196"/>
      <c r="N8390" s="197"/>
      <c r="O8390" s="197"/>
      <c r="P8390" s="231"/>
    </row>
    <row r="8391" spans="2:16">
      <c r="B8391" s="351"/>
      <c r="C8391" s="435"/>
      <c r="D8391" s="399"/>
      <c r="E8391" s="400"/>
      <c r="G8391" s="401"/>
      <c r="H8391" s="401"/>
      <c r="I8391" s="401"/>
      <c r="J8391" s="194"/>
      <c r="K8391" s="194"/>
      <c r="L8391" s="195"/>
      <c r="M8391" s="196"/>
      <c r="N8391" s="197"/>
      <c r="O8391" s="197"/>
      <c r="P8391" s="231"/>
    </row>
    <row r="8392" spans="2:16">
      <c r="B8392" s="351"/>
      <c r="C8392" s="435"/>
      <c r="D8392" s="399"/>
      <c r="E8392" s="400"/>
      <c r="G8392" s="401"/>
      <c r="H8392" s="401"/>
      <c r="I8392" s="401"/>
      <c r="J8392" s="194"/>
      <c r="K8392" s="194"/>
      <c r="L8392" s="195"/>
      <c r="M8392" s="196"/>
      <c r="N8392" s="197"/>
      <c r="O8392" s="197"/>
      <c r="P8392" s="231"/>
    </row>
    <row r="8393" spans="2:16">
      <c r="B8393" s="351"/>
      <c r="C8393" s="435"/>
      <c r="D8393" s="399"/>
      <c r="E8393" s="400"/>
      <c r="G8393" s="401"/>
      <c r="H8393" s="401"/>
      <c r="I8393" s="401"/>
      <c r="J8393" s="194"/>
      <c r="K8393" s="194"/>
      <c r="L8393" s="195"/>
      <c r="M8393" s="196"/>
      <c r="N8393" s="197"/>
      <c r="O8393" s="197"/>
      <c r="P8393" s="231"/>
    </row>
    <row r="8394" spans="2:16">
      <c r="B8394" s="351"/>
      <c r="C8394" s="435"/>
      <c r="D8394" s="399"/>
      <c r="E8394" s="400"/>
      <c r="G8394" s="401"/>
      <c r="H8394" s="401"/>
      <c r="I8394" s="401"/>
      <c r="J8394" s="194"/>
      <c r="K8394" s="194"/>
      <c r="L8394" s="195"/>
      <c r="M8394" s="196"/>
      <c r="N8394" s="197"/>
      <c r="O8394" s="197"/>
      <c r="P8394" s="231"/>
    </row>
    <row r="8395" spans="2:16">
      <c r="B8395" s="351"/>
      <c r="C8395" s="435"/>
      <c r="D8395" s="399"/>
      <c r="E8395" s="400"/>
      <c r="G8395" s="401"/>
      <c r="H8395" s="401"/>
      <c r="I8395" s="401"/>
      <c r="J8395" s="194"/>
      <c r="K8395" s="194"/>
      <c r="L8395" s="195"/>
      <c r="M8395" s="196"/>
      <c r="N8395" s="197"/>
      <c r="O8395" s="197"/>
      <c r="P8395" s="231"/>
    </row>
    <row r="8396" spans="2:16">
      <c r="B8396" s="351"/>
      <c r="C8396" s="435"/>
      <c r="D8396" s="399"/>
      <c r="E8396" s="400"/>
      <c r="G8396" s="401"/>
      <c r="H8396" s="401"/>
      <c r="I8396" s="401"/>
      <c r="J8396" s="194"/>
      <c r="K8396" s="194"/>
      <c r="L8396" s="195"/>
      <c r="M8396" s="196"/>
      <c r="N8396" s="197"/>
      <c r="O8396" s="197"/>
      <c r="P8396" s="231"/>
    </row>
    <row r="8397" spans="2:16">
      <c r="B8397" s="351"/>
      <c r="C8397" s="435"/>
      <c r="D8397" s="399"/>
      <c r="E8397" s="400"/>
      <c r="G8397" s="401"/>
      <c r="H8397" s="401"/>
      <c r="I8397" s="401"/>
      <c r="J8397" s="194"/>
      <c r="K8397" s="194"/>
      <c r="L8397" s="195"/>
      <c r="M8397" s="196"/>
      <c r="N8397" s="197"/>
      <c r="O8397" s="197"/>
      <c r="P8397" s="231"/>
    </row>
    <row r="8398" spans="2:16">
      <c r="B8398" s="351"/>
      <c r="C8398" s="435"/>
      <c r="D8398" s="399"/>
      <c r="E8398" s="400"/>
      <c r="G8398" s="401"/>
      <c r="H8398" s="401"/>
      <c r="I8398" s="401"/>
      <c r="J8398" s="194"/>
      <c r="K8398" s="194"/>
      <c r="L8398" s="195"/>
      <c r="M8398" s="196"/>
      <c r="N8398" s="197"/>
      <c r="O8398" s="197"/>
      <c r="P8398" s="231"/>
    </row>
    <row r="8399" spans="2:16">
      <c r="B8399" s="351"/>
      <c r="C8399" s="435"/>
      <c r="D8399" s="399"/>
      <c r="E8399" s="400"/>
      <c r="G8399" s="401"/>
      <c r="H8399" s="401"/>
      <c r="I8399" s="401"/>
      <c r="J8399" s="194"/>
      <c r="K8399" s="194"/>
      <c r="L8399" s="195"/>
      <c r="M8399" s="196"/>
      <c r="N8399" s="197"/>
      <c r="O8399" s="197"/>
      <c r="P8399" s="231"/>
    </row>
    <row r="8400" spans="2:16">
      <c r="B8400" s="351"/>
      <c r="C8400" s="435"/>
      <c r="D8400" s="399"/>
      <c r="E8400" s="400"/>
      <c r="G8400" s="401"/>
      <c r="H8400" s="401"/>
      <c r="I8400" s="401"/>
      <c r="J8400" s="194"/>
      <c r="K8400" s="194"/>
      <c r="L8400" s="195"/>
      <c r="M8400" s="196"/>
      <c r="N8400" s="197"/>
      <c r="O8400" s="197"/>
      <c r="P8400" s="231"/>
    </row>
    <row r="8401" spans="2:16">
      <c r="B8401" s="351"/>
      <c r="C8401" s="435"/>
      <c r="D8401" s="399"/>
      <c r="E8401" s="400"/>
      <c r="G8401" s="401"/>
      <c r="H8401" s="401"/>
      <c r="I8401" s="401"/>
      <c r="J8401" s="194"/>
      <c r="K8401" s="194"/>
      <c r="L8401" s="195"/>
      <c r="M8401" s="196"/>
      <c r="N8401" s="197"/>
      <c r="O8401" s="197"/>
      <c r="P8401" s="231"/>
    </row>
    <row r="8402" spans="2:16">
      <c r="B8402" s="351"/>
      <c r="C8402" s="435"/>
      <c r="D8402" s="399"/>
      <c r="E8402" s="400"/>
      <c r="G8402" s="401"/>
      <c r="H8402" s="401"/>
      <c r="I8402" s="401"/>
      <c r="J8402" s="194"/>
      <c r="K8402" s="194"/>
      <c r="L8402" s="195"/>
      <c r="M8402" s="196"/>
      <c r="N8402" s="197"/>
      <c r="O8402" s="197"/>
      <c r="P8402" s="231"/>
    </row>
    <row r="8403" spans="2:16">
      <c r="B8403" s="351"/>
      <c r="C8403" s="435"/>
      <c r="D8403" s="399"/>
      <c r="E8403" s="400"/>
      <c r="G8403" s="401"/>
      <c r="H8403" s="401"/>
      <c r="I8403" s="401"/>
      <c r="J8403" s="194"/>
      <c r="K8403" s="194"/>
      <c r="L8403" s="195"/>
      <c r="M8403" s="196"/>
      <c r="N8403" s="197"/>
      <c r="O8403" s="197"/>
      <c r="P8403" s="231"/>
    </row>
    <row r="8404" spans="2:16">
      <c r="B8404" s="351"/>
      <c r="C8404" s="435"/>
      <c r="D8404" s="399"/>
      <c r="E8404" s="400"/>
      <c r="G8404" s="401"/>
      <c r="H8404" s="401"/>
      <c r="I8404" s="401"/>
      <c r="J8404" s="194"/>
      <c r="K8404" s="194"/>
      <c r="L8404" s="195"/>
      <c r="M8404" s="196"/>
      <c r="N8404" s="197"/>
      <c r="O8404" s="197"/>
      <c r="P8404" s="231"/>
    </row>
    <row r="8405" spans="2:16">
      <c r="B8405" s="351"/>
      <c r="C8405" s="435"/>
      <c r="D8405" s="399"/>
      <c r="E8405" s="400"/>
      <c r="G8405" s="401"/>
      <c r="H8405" s="401"/>
      <c r="I8405" s="401"/>
      <c r="J8405" s="194"/>
      <c r="K8405" s="194"/>
      <c r="L8405" s="195"/>
      <c r="M8405" s="196"/>
      <c r="N8405" s="197"/>
      <c r="O8405" s="197"/>
      <c r="P8405" s="231"/>
    </row>
    <row r="8406" spans="2:16">
      <c r="B8406" s="351"/>
      <c r="C8406" s="435"/>
      <c r="D8406" s="399"/>
      <c r="E8406" s="400"/>
      <c r="G8406" s="401"/>
      <c r="H8406" s="401"/>
      <c r="I8406" s="401"/>
      <c r="J8406" s="194"/>
      <c r="K8406" s="194"/>
      <c r="L8406" s="195"/>
      <c r="M8406" s="196"/>
      <c r="N8406" s="197"/>
      <c r="O8406" s="197"/>
      <c r="P8406" s="231"/>
    </row>
    <row r="8407" spans="2:16">
      <c r="B8407" s="351"/>
      <c r="C8407" s="435"/>
      <c r="D8407" s="399"/>
      <c r="E8407" s="400"/>
      <c r="G8407" s="401"/>
      <c r="H8407" s="401"/>
      <c r="I8407" s="401"/>
      <c r="J8407" s="194"/>
      <c r="K8407" s="194"/>
      <c r="L8407" s="195"/>
      <c r="M8407" s="196"/>
      <c r="N8407" s="197"/>
      <c r="O8407" s="197"/>
      <c r="P8407" s="231"/>
    </row>
    <row r="8408" spans="2:16">
      <c r="B8408" s="351"/>
      <c r="C8408" s="435"/>
      <c r="D8408" s="399"/>
      <c r="E8408" s="400"/>
      <c r="G8408" s="401"/>
      <c r="H8408" s="401"/>
      <c r="I8408" s="401"/>
      <c r="J8408" s="194"/>
      <c r="K8408" s="194"/>
      <c r="L8408" s="195"/>
      <c r="M8408" s="196"/>
      <c r="N8408" s="197"/>
      <c r="O8408" s="197"/>
      <c r="P8408" s="231"/>
    </row>
    <row r="8409" spans="2:16">
      <c r="B8409" s="351"/>
      <c r="C8409" s="435"/>
      <c r="D8409" s="399"/>
      <c r="E8409" s="400"/>
      <c r="G8409" s="401"/>
      <c r="H8409" s="401"/>
      <c r="I8409" s="401"/>
      <c r="J8409" s="194"/>
      <c r="K8409" s="194"/>
      <c r="L8409" s="195"/>
      <c r="M8409" s="196"/>
      <c r="N8409" s="197"/>
      <c r="O8409" s="197"/>
      <c r="P8409" s="231"/>
    </row>
    <row r="8410" spans="2:16">
      <c r="B8410" s="351"/>
      <c r="C8410" s="435"/>
      <c r="D8410" s="399"/>
      <c r="E8410" s="400"/>
      <c r="G8410" s="401"/>
      <c r="H8410" s="401"/>
      <c r="I8410" s="401"/>
      <c r="J8410" s="194"/>
      <c r="K8410" s="194"/>
      <c r="L8410" s="195"/>
      <c r="M8410" s="196"/>
      <c r="N8410" s="197"/>
      <c r="O8410" s="197"/>
      <c r="P8410" s="231"/>
    </row>
    <row r="8411" spans="2:16">
      <c r="B8411" s="351"/>
      <c r="C8411" s="435"/>
      <c r="D8411" s="399"/>
      <c r="E8411" s="400"/>
      <c r="G8411" s="401"/>
      <c r="H8411" s="401"/>
      <c r="I8411" s="401"/>
      <c r="J8411" s="194"/>
      <c r="K8411" s="194"/>
      <c r="L8411" s="195"/>
      <c r="M8411" s="196"/>
      <c r="N8411" s="197"/>
      <c r="O8411" s="197"/>
      <c r="P8411" s="231"/>
    </row>
    <row r="8412" spans="2:16">
      <c r="B8412" s="351"/>
      <c r="C8412" s="435"/>
      <c r="D8412" s="399"/>
      <c r="E8412" s="400"/>
      <c r="G8412" s="401"/>
      <c r="H8412" s="401"/>
      <c r="I8412" s="401"/>
      <c r="J8412" s="194"/>
      <c r="K8412" s="194"/>
      <c r="L8412" s="195"/>
      <c r="M8412" s="196"/>
      <c r="N8412" s="197"/>
      <c r="O8412" s="197"/>
      <c r="P8412" s="231"/>
    </row>
    <row r="8413" spans="2:16">
      <c r="B8413" s="351"/>
      <c r="C8413" s="435"/>
      <c r="D8413" s="399"/>
      <c r="E8413" s="400"/>
      <c r="G8413" s="401"/>
      <c r="H8413" s="401"/>
      <c r="I8413" s="401"/>
      <c r="J8413" s="194"/>
      <c r="K8413" s="194"/>
      <c r="L8413" s="195"/>
      <c r="M8413" s="196"/>
      <c r="N8413" s="197"/>
      <c r="O8413" s="197"/>
      <c r="P8413" s="231"/>
    </row>
    <row r="8414" spans="2:16">
      <c r="B8414" s="351"/>
      <c r="C8414" s="435"/>
      <c r="D8414" s="399"/>
      <c r="E8414" s="400"/>
      <c r="G8414" s="401"/>
      <c r="H8414" s="401"/>
      <c r="I8414" s="401"/>
      <c r="J8414" s="194"/>
      <c r="K8414" s="194"/>
      <c r="L8414" s="195"/>
      <c r="M8414" s="196"/>
      <c r="N8414" s="197"/>
      <c r="O8414" s="197"/>
      <c r="P8414" s="231"/>
    </row>
    <row r="8415" spans="2:16">
      <c r="B8415" s="351"/>
      <c r="C8415" s="435"/>
      <c r="D8415" s="399"/>
      <c r="E8415" s="400"/>
      <c r="G8415" s="401"/>
      <c r="H8415" s="401"/>
      <c r="I8415" s="401"/>
      <c r="J8415" s="194"/>
      <c r="K8415" s="194"/>
      <c r="L8415" s="195"/>
      <c r="M8415" s="196"/>
      <c r="N8415" s="197"/>
      <c r="O8415" s="197"/>
      <c r="P8415" s="231"/>
    </row>
    <row r="8416" spans="2:16">
      <c r="B8416" s="351"/>
      <c r="C8416" s="435"/>
      <c r="D8416" s="399"/>
      <c r="E8416" s="400"/>
      <c r="G8416" s="401"/>
      <c r="H8416" s="401"/>
      <c r="I8416" s="401"/>
      <c r="J8416" s="194"/>
      <c r="K8416" s="194"/>
      <c r="L8416" s="195"/>
      <c r="M8416" s="196"/>
      <c r="N8416" s="197"/>
      <c r="O8416" s="197"/>
      <c r="P8416" s="231"/>
    </row>
    <row r="8417" spans="2:16">
      <c r="B8417" s="351"/>
      <c r="C8417" s="435"/>
      <c r="D8417" s="399"/>
      <c r="E8417" s="400"/>
      <c r="G8417" s="401"/>
      <c r="H8417" s="401"/>
      <c r="I8417" s="401"/>
      <c r="J8417" s="194"/>
      <c r="K8417" s="194"/>
      <c r="L8417" s="195"/>
      <c r="M8417" s="196"/>
      <c r="N8417" s="197"/>
      <c r="O8417" s="197"/>
      <c r="P8417" s="231"/>
    </row>
    <row r="8418" spans="2:16">
      <c r="B8418" s="351"/>
      <c r="C8418" s="435"/>
      <c r="D8418" s="399"/>
      <c r="E8418" s="400"/>
      <c r="G8418" s="401"/>
      <c r="H8418" s="401"/>
      <c r="I8418" s="401"/>
      <c r="J8418" s="194"/>
      <c r="K8418" s="194"/>
      <c r="L8418" s="195"/>
      <c r="M8418" s="196"/>
      <c r="N8418" s="197"/>
      <c r="O8418" s="197"/>
      <c r="P8418" s="231"/>
    </row>
    <row r="8419" spans="2:16">
      <c r="B8419" s="351"/>
      <c r="C8419" s="435"/>
      <c r="D8419" s="399"/>
      <c r="E8419" s="400"/>
      <c r="G8419" s="401"/>
      <c r="H8419" s="401"/>
      <c r="I8419" s="401"/>
      <c r="J8419" s="194"/>
      <c r="K8419" s="194"/>
      <c r="L8419" s="195"/>
      <c r="M8419" s="196"/>
      <c r="N8419" s="197"/>
      <c r="O8419" s="197"/>
      <c r="P8419" s="231"/>
    </row>
    <row r="8420" spans="2:16">
      <c r="B8420" s="351"/>
      <c r="C8420" s="435"/>
      <c r="D8420" s="399"/>
      <c r="E8420" s="400"/>
      <c r="G8420" s="401"/>
      <c r="H8420" s="401"/>
      <c r="I8420" s="401"/>
      <c r="J8420" s="194"/>
      <c r="K8420" s="194"/>
      <c r="L8420" s="195"/>
      <c r="M8420" s="196"/>
      <c r="N8420" s="197"/>
      <c r="O8420" s="197"/>
      <c r="P8420" s="231"/>
    </row>
    <row r="8421" spans="2:16">
      <c r="B8421" s="351"/>
      <c r="C8421" s="435"/>
      <c r="D8421" s="399"/>
      <c r="E8421" s="400"/>
      <c r="G8421" s="401"/>
      <c r="H8421" s="401"/>
      <c r="I8421" s="401"/>
      <c r="J8421" s="194"/>
      <c r="K8421" s="194"/>
      <c r="L8421" s="195"/>
      <c r="M8421" s="196"/>
      <c r="N8421" s="197"/>
      <c r="O8421" s="197"/>
      <c r="P8421" s="231"/>
    </row>
    <row r="8422" spans="2:16">
      <c r="B8422" s="351"/>
      <c r="C8422" s="435"/>
      <c r="D8422" s="399"/>
      <c r="E8422" s="400"/>
      <c r="G8422" s="401"/>
      <c r="H8422" s="401"/>
      <c r="I8422" s="401"/>
      <c r="J8422" s="194"/>
      <c r="K8422" s="194"/>
      <c r="L8422" s="195"/>
      <c r="M8422" s="196"/>
      <c r="N8422" s="197"/>
      <c r="O8422" s="197"/>
      <c r="P8422" s="231"/>
    </row>
    <row r="8423" spans="2:16">
      <c r="B8423" s="351"/>
      <c r="C8423" s="435"/>
      <c r="D8423" s="399"/>
      <c r="E8423" s="400"/>
      <c r="G8423" s="401"/>
      <c r="H8423" s="401"/>
      <c r="I8423" s="401"/>
      <c r="J8423" s="194"/>
      <c r="K8423" s="194"/>
      <c r="L8423" s="195"/>
      <c r="M8423" s="196"/>
      <c r="N8423" s="197"/>
      <c r="O8423" s="197"/>
      <c r="P8423" s="231"/>
    </row>
    <row r="8424" spans="2:16">
      <c r="B8424" s="402"/>
      <c r="C8424" s="435"/>
      <c r="D8424" s="404"/>
      <c r="E8424" s="405"/>
      <c r="G8424" s="406"/>
      <c r="H8424" s="406"/>
      <c r="I8424" s="406"/>
      <c r="J8424" s="194"/>
      <c r="K8424" s="194"/>
      <c r="L8424" s="195"/>
      <c r="M8424" s="196"/>
      <c r="N8424" s="197"/>
      <c r="O8424" s="197"/>
      <c r="P8424" s="221"/>
    </row>
    <row r="8425" spans="2:16">
      <c r="B8425" s="351"/>
      <c r="C8425" s="435"/>
      <c r="D8425" s="399"/>
      <c r="E8425" s="400"/>
      <c r="G8425" s="401"/>
      <c r="H8425" s="401"/>
      <c r="I8425" s="401"/>
      <c r="J8425" s="194"/>
      <c r="K8425" s="194"/>
      <c r="L8425" s="195"/>
      <c r="M8425" s="196"/>
      <c r="N8425" s="197"/>
      <c r="O8425" s="197"/>
      <c r="P8425" s="231"/>
    </row>
    <row r="8426" spans="2:16">
      <c r="B8426" s="351"/>
      <c r="C8426" s="435"/>
      <c r="D8426" s="399"/>
      <c r="E8426" s="400"/>
      <c r="G8426" s="401"/>
      <c r="H8426" s="401"/>
      <c r="I8426" s="401"/>
      <c r="J8426" s="194"/>
      <c r="K8426" s="194"/>
      <c r="L8426" s="195"/>
      <c r="M8426" s="196"/>
      <c r="N8426" s="197"/>
      <c r="O8426" s="197"/>
      <c r="P8426" s="231"/>
    </row>
    <row r="8427" spans="2:16">
      <c r="B8427" s="351"/>
      <c r="C8427" s="435"/>
      <c r="D8427" s="399"/>
      <c r="E8427" s="400"/>
      <c r="G8427" s="401"/>
      <c r="H8427" s="401"/>
      <c r="I8427" s="401"/>
      <c r="J8427" s="194"/>
      <c r="K8427" s="194"/>
      <c r="L8427" s="195"/>
      <c r="M8427" s="196"/>
      <c r="N8427" s="197"/>
      <c r="O8427" s="197"/>
      <c r="P8427" s="231"/>
    </row>
    <row r="8428" spans="2:16">
      <c r="B8428" s="351"/>
      <c r="C8428" s="435"/>
      <c r="D8428" s="399"/>
      <c r="E8428" s="400"/>
      <c r="G8428" s="401"/>
      <c r="H8428" s="401"/>
      <c r="I8428" s="401"/>
      <c r="J8428" s="194"/>
      <c r="K8428" s="194"/>
      <c r="L8428" s="195"/>
      <c r="M8428" s="196"/>
      <c r="N8428" s="197"/>
      <c r="O8428" s="197"/>
      <c r="P8428" s="231"/>
    </row>
    <row r="8429" spans="2:16">
      <c r="B8429" s="351"/>
      <c r="C8429" s="435"/>
      <c r="D8429" s="399"/>
      <c r="E8429" s="400"/>
      <c r="G8429" s="401"/>
      <c r="H8429" s="401"/>
      <c r="I8429" s="401"/>
      <c r="J8429" s="194"/>
      <c r="K8429" s="194"/>
      <c r="L8429" s="195"/>
      <c r="M8429" s="196"/>
      <c r="N8429" s="197"/>
      <c r="O8429" s="197"/>
      <c r="P8429" s="231"/>
    </row>
    <row r="8430" spans="2:16">
      <c r="B8430" s="351"/>
      <c r="C8430" s="435"/>
      <c r="D8430" s="399"/>
      <c r="E8430" s="400"/>
      <c r="G8430" s="401"/>
      <c r="H8430" s="401"/>
      <c r="I8430" s="401"/>
      <c r="J8430" s="194"/>
      <c r="K8430" s="194"/>
      <c r="L8430" s="195"/>
      <c r="M8430" s="196"/>
      <c r="N8430" s="197"/>
      <c r="O8430" s="197"/>
      <c r="P8430" s="231"/>
    </row>
    <row r="8431" spans="2:16">
      <c r="B8431" s="351"/>
      <c r="C8431" s="435"/>
      <c r="D8431" s="399"/>
      <c r="E8431" s="400"/>
      <c r="G8431" s="401"/>
      <c r="H8431" s="401"/>
      <c r="I8431" s="401"/>
      <c r="J8431" s="194"/>
      <c r="K8431" s="194"/>
      <c r="L8431" s="195"/>
      <c r="M8431" s="196"/>
      <c r="N8431" s="197"/>
      <c r="O8431" s="197"/>
      <c r="P8431" s="231"/>
    </row>
    <row r="8432" spans="2:16">
      <c r="B8432" s="351"/>
      <c r="C8432" s="435"/>
      <c r="D8432" s="399"/>
      <c r="E8432" s="400"/>
      <c r="G8432" s="401"/>
      <c r="H8432" s="401"/>
      <c r="I8432" s="401"/>
      <c r="J8432" s="194"/>
      <c r="K8432" s="194"/>
      <c r="L8432" s="195"/>
      <c r="M8432" s="196"/>
      <c r="N8432" s="197"/>
      <c r="O8432" s="197"/>
      <c r="P8432" s="231"/>
    </row>
    <row r="8433" spans="2:16">
      <c r="B8433" s="351"/>
      <c r="C8433" s="435"/>
      <c r="D8433" s="399"/>
      <c r="E8433" s="400"/>
      <c r="G8433" s="401"/>
      <c r="H8433" s="401"/>
      <c r="I8433" s="401"/>
      <c r="J8433" s="194"/>
      <c r="K8433" s="194"/>
      <c r="L8433" s="195"/>
      <c r="M8433" s="196"/>
      <c r="N8433" s="197"/>
      <c r="O8433" s="197"/>
      <c r="P8433" s="231"/>
    </row>
    <row r="8434" spans="2:16">
      <c r="B8434" s="351"/>
      <c r="C8434" s="435"/>
      <c r="D8434" s="399"/>
      <c r="E8434" s="400"/>
      <c r="G8434" s="401"/>
      <c r="H8434" s="401"/>
      <c r="I8434" s="401"/>
      <c r="J8434" s="194"/>
      <c r="K8434" s="194"/>
      <c r="L8434" s="195"/>
      <c r="M8434" s="196"/>
      <c r="N8434" s="197"/>
      <c r="O8434" s="197"/>
      <c r="P8434" s="231"/>
    </row>
    <row r="8435" spans="2:16">
      <c r="B8435" s="351"/>
      <c r="C8435" s="435"/>
      <c r="D8435" s="399"/>
      <c r="E8435" s="400"/>
      <c r="G8435" s="401"/>
      <c r="H8435" s="401"/>
      <c r="I8435" s="401"/>
      <c r="J8435" s="194"/>
      <c r="K8435" s="194"/>
      <c r="L8435" s="195"/>
      <c r="M8435" s="196"/>
      <c r="N8435" s="197"/>
      <c r="O8435" s="197"/>
      <c r="P8435" s="231"/>
    </row>
    <row r="8436" spans="2:16">
      <c r="B8436" s="351"/>
      <c r="C8436" s="435"/>
      <c r="D8436" s="399"/>
      <c r="E8436" s="400"/>
      <c r="G8436" s="401"/>
      <c r="H8436" s="401"/>
      <c r="I8436" s="401"/>
      <c r="J8436" s="194"/>
      <c r="K8436" s="194"/>
      <c r="L8436" s="195"/>
      <c r="M8436" s="196"/>
      <c r="N8436" s="197"/>
      <c r="O8436" s="197"/>
      <c r="P8436" s="231"/>
    </row>
    <row r="8437" spans="2:16">
      <c r="B8437" s="351"/>
      <c r="C8437" s="435"/>
      <c r="D8437" s="399"/>
      <c r="E8437" s="400"/>
      <c r="G8437" s="401"/>
      <c r="H8437" s="401"/>
      <c r="I8437" s="401"/>
      <c r="J8437" s="194"/>
      <c r="K8437" s="194"/>
      <c r="L8437" s="195"/>
      <c r="M8437" s="196"/>
      <c r="N8437" s="197"/>
      <c r="O8437" s="197"/>
      <c r="P8437" s="231"/>
    </row>
    <row r="8438" spans="2:16">
      <c r="B8438" s="351"/>
      <c r="C8438" s="435"/>
      <c r="D8438" s="399"/>
      <c r="E8438" s="400"/>
      <c r="G8438" s="401"/>
      <c r="H8438" s="401"/>
      <c r="I8438" s="401"/>
      <c r="J8438" s="194"/>
      <c r="K8438" s="194"/>
      <c r="L8438" s="195"/>
      <c r="M8438" s="196"/>
      <c r="N8438" s="197"/>
      <c r="O8438" s="197"/>
      <c r="P8438" s="231"/>
    </row>
    <row r="8439" spans="2:16">
      <c r="B8439" s="351"/>
      <c r="C8439" s="435"/>
      <c r="D8439" s="399"/>
      <c r="E8439" s="400"/>
      <c r="G8439" s="401"/>
      <c r="H8439" s="401"/>
      <c r="I8439" s="401"/>
      <c r="J8439" s="194"/>
      <c r="K8439" s="194"/>
      <c r="L8439" s="195"/>
      <c r="M8439" s="196"/>
      <c r="N8439" s="197"/>
      <c r="O8439" s="197"/>
      <c r="P8439" s="231"/>
    </row>
    <row r="8440" spans="2:16">
      <c r="B8440" s="351"/>
      <c r="C8440" s="435"/>
      <c r="D8440" s="399"/>
      <c r="E8440" s="400"/>
      <c r="G8440" s="401"/>
      <c r="H8440" s="401"/>
      <c r="I8440" s="401"/>
      <c r="J8440" s="194"/>
      <c r="K8440" s="194"/>
      <c r="L8440" s="195"/>
      <c r="M8440" s="196"/>
      <c r="N8440" s="197"/>
      <c r="O8440" s="197"/>
      <c r="P8440" s="231"/>
    </row>
    <row r="8441" spans="2:16">
      <c r="B8441" s="351"/>
      <c r="C8441" s="435"/>
      <c r="D8441" s="399"/>
      <c r="E8441" s="400"/>
      <c r="G8441" s="401"/>
      <c r="H8441" s="401"/>
      <c r="I8441" s="401"/>
      <c r="J8441" s="194"/>
      <c r="K8441" s="194"/>
      <c r="L8441" s="195"/>
      <c r="M8441" s="196"/>
      <c r="N8441" s="197"/>
      <c r="O8441" s="197"/>
      <c r="P8441" s="231"/>
    </row>
    <row r="8442" spans="2:16">
      <c r="B8442" s="351"/>
      <c r="C8442" s="435"/>
      <c r="D8442" s="399"/>
      <c r="E8442" s="400"/>
      <c r="G8442" s="401"/>
      <c r="H8442" s="401"/>
      <c r="I8442" s="401"/>
      <c r="J8442" s="194"/>
      <c r="K8442" s="194"/>
      <c r="L8442" s="195"/>
      <c r="M8442" s="196"/>
      <c r="N8442" s="197"/>
      <c r="O8442" s="197"/>
      <c r="P8442" s="231"/>
    </row>
    <row r="8443" spans="2:16">
      <c r="B8443" s="351"/>
      <c r="C8443" s="435"/>
      <c r="D8443" s="399"/>
      <c r="E8443" s="400"/>
      <c r="G8443" s="401"/>
      <c r="H8443" s="401"/>
      <c r="I8443" s="401"/>
      <c r="J8443" s="194"/>
      <c r="K8443" s="194"/>
      <c r="L8443" s="195"/>
      <c r="M8443" s="196"/>
      <c r="N8443" s="197"/>
      <c r="O8443" s="197"/>
      <c r="P8443" s="231"/>
    </row>
    <row r="8444" spans="2:16">
      <c r="B8444" s="351"/>
      <c r="C8444" s="435"/>
      <c r="D8444" s="399"/>
      <c r="E8444" s="400"/>
      <c r="G8444" s="401"/>
      <c r="H8444" s="401"/>
      <c r="I8444" s="401"/>
      <c r="J8444" s="194"/>
      <c r="K8444" s="194"/>
      <c r="L8444" s="195"/>
      <c r="M8444" s="196"/>
      <c r="N8444" s="197"/>
      <c r="O8444" s="197"/>
      <c r="P8444" s="231"/>
    </row>
    <row r="8445" spans="2:16">
      <c r="B8445" s="351"/>
      <c r="C8445" s="435"/>
      <c r="D8445" s="399"/>
      <c r="E8445" s="400"/>
      <c r="G8445" s="401"/>
      <c r="H8445" s="401"/>
      <c r="I8445" s="401"/>
      <c r="J8445" s="194"/>
      <c r="K8445" s="194"/>
      <c r="L8445" s="195"/>
      <c r="M8445" s="196"/>
      <c r="N8445" s="197"/>
      <c r="O8445" s="197"/>
      <c r="P8445" s="231"/>
    </row>
    <row r="8446" spans="2:16">
      <c r="B8446" s="351"/>
      <c r="C8446" s="435"/>
      <c r="D8446" s="399"/>
      <c r="E8446" s="400"/>
      <c r="G8446" s="401"/>
      <c r="H8446" s="401"/>
      <c r="I8446" s="401"/>
      <c r="J8446" s="194"/>
      <c r="K8446" s="194"/>
      <c r="L8446" s="195"/>
      <c r="M8446" s="196"/>
      <c r="N8446" s="197"/>
      <c r="O8446" s="197"/>
      <c r="P8446" s="231"/>
    </row>
    <row r="8447" spans="2:16">
      <c r="B8447" s="351"/>
      <c r="C8447" s="435"/>
      <c r="D8447" s="399"/>
      <c r="E8447" s="400"/>
      <c r="G8447" s="401"/>
      <c r="H8447" s="401"/>
      <c r="I8447" s="401"/>
      <c r="J8447" s="194"/>
      <c r="K8447" s="194"/>
      <c r="L8447" s="195"/>
      <c r="M8447" s="196"/>
      <c r="N8447" s="197"/>
      <c r="O8447" s="197"/>
      <c r="P8447" s="231"/>
    </row>
    <row r="8448" spans="2:16">
      <c r="B8448" s="351"/>
      <c r="C8448" s="435"/>
      <c r="D8448" s="399"/>
      <c r="E8448" s="400"/>
      <c r="G8448" s="401"/>
      <c r="H8448" s="401"/>
      <c r="I8448" s="401"/>
      <c r="J8448" s="194"/>
      <c r="K8448" s="194"/>
      <c r="L8448" s="195"/>
      <c r="M8448" s="196"/>
      <c r="N8448" s="197"/>
      <c r="O8448" s="197"/>
      <c r="P8448" s="231"/>
    </row>
    <row r="8449" spans="2:16">
      <c r="B8449" s="351"/>
      <c r="C8449" s="435"/>
      <c r="D8449" s="399"/>
      <c r="E8449" s="400"/>
      <c r="G8449" s="401"/>
      <c r="H8449" s="401"/>
      <c r="I8449" s="401"/>
      <c r="J8449" s="194"/>
      <c r="K8449" s="194"/>
      <c r="L8449" s="195"/>
      <c r="M8449" s="196"/>
      <c r="N8449" s="197"/>
      <c r="O8449" s="197"/>
      <c r="P8449" s="231"/>
    </row>
    <row r="8450" spans="2:16">
      <c r="B8450" s="351"/>
      <c r="C8450" s="435"/>
      <c r="D8450" s="399"/>
      <c r="E8450" s="400"/>
      <c r="G8450" s="401"/>
      <c r="H8450" s="401"/>
      <c r="I8450" s="401"/>
      <c r="J8450" s="194"/>
      <c r="K8450" s="194"/>
      <c r="L8450" s="195"/>
      <c r="M8450" s="196"/>
      <c r="N8450" s="197"/>
      <c r="O8450" s="197"/>
      <c r="P8450" s="231"/>
    </row>
    <row r="8451" spans="2:16">
      <c r="B8451" s="351"/>
      <c r="C8451" s="435"/>
      <c r="D8451" s="399"/>
      <c r="E8451" s="400"/>
      <c r="G8451" s="401"/>
      <c r="H8451" s="401"/>
      <c r="I8451" s="401"/>
      <c r="J8451" s="194"/>
      <c r="K8451" s="194"/>
      <c r="L8451" s="195"/>
      <c r="M8451" s="196"/>
      <c r="N8451" s="197"/>
      <c r="O8451" s="197"/>
      <c r="P8451" s="231"/>
    </row>
    <row r="8452" spans="2:16">
      <c r="B8452" s="351"/>
      <c r="C8452" s="435"/>
      <c r="D8452" s="399"/>
      <c r="E8452" s="400"/>
      <c r="G8452" s="401"/>
      <c r="H8452" s="401"/>
      <c r="I8452" s="401"/>
      <c r="J8452" s="194"/>
      <c r="K8452" s="194"/>
      <c r="L8452" s="195"/>
      <c r="M8452" s="196"/>
      <c r="N8452" s="197"/>
      <c r="O8452" s="197"/>
      <c r="P8452" s="231"/>
    </row>
    <row r="8453" spans="2:16">
      <c r="B8453" s="351"/>
      <c r="C8453" s="435"/>
      <c r="D8453" s="399"/>
      <c r="E8453" s="400"/>
      <c r="G8453" s="401"/>
      <c r="H8453" s="401"/>
      <c r="I8453" s="401"/>
      <c r="J8453" s="194"/>
      <c r="K8453" s="194"/>
      <c r="L8453" s="195"/>
      <c r="M8453" s="196"/>
      <c r="N8453" s="197"/>
      <c r="O8453" s="197"/>
      <c r="P8453" s="231"/>
    </row>
    <row r="8454" spans="2:16">
      <c r="B8454" s="351"/>
      <c r="C8454" s="435"/>
      <c r="D8454" s="399"/>
      <c r="E8454" s="400"/>
      <c r="G8454" s="401"/>
      <c r="H8454" s="401"/>
      <c r="I8454" s="401"/>
      <c r="J8454" s="194"/>
      <c r="K8454" s="194"/>
      <c r="L8454" s="195"/>
      <c r="M8454" s="196"/>
      <c r="N8454" s="197"/>
      <c r="O8454" s="197"/>
      <c r="P8454" s="231"/>
    </row>
    <row r="8455" spans="2:16">
      <c r="B8455" s="351"/>
      <c r="C8455" s="435"/>
      <c r="D8455" s="399"/>
      <c r="E8455" s="400"/>
      <c r="G8455" s="401"/>
      <c r="H8455" s="401"/>
      <c r="I8455" s="401"/>
      <c r="J8455" s="194"/>
      <c r="K8455" s="194"/>
      <c r="L8455" s="195"/>
      <c r="M8455" s="196"/>
      <c r="N8455" s="197"/>
      <c r="O8455" s="197"/>
      <c r="P8455" s="231"/>
    </row>
    <row r="8456" spans="2:16">
      <c r="B8456" s="351"/>
      <c r="C8456" s="435"/>
      <c r="D8456" s="399"/>
      <c r="E8456" s="400"/>
      <c r="G8456" s="401"/>
      <c r="H8456" s="401"/>
      <c r="I8456" s="401"/>
      <c r="J8456" s="194"/>
      <c r="K8456" s="194"/>
      <c r="L8456" s="195"/>
      <c r="M8456" s="196"/>
      <c r="N8456" s="197"/>
      <c r="O8456" s="197"/>
      <c r="P8456" s="231"/>
    </row>
    <row r="8457" spans="2:16">
      <c r="B8457" s="351"/>
      <c r="C8457" s="435"/>
      <c r="D8457" s="399"/>
      <c r="E8457" s="400"/>
      <c r="G8457" s="401"/>
      <c r="H8457" s="401"/>
      <c r="I8457" s="401"/>
      <c r="J8457" s="194"/>
      <c r="K8457" s="194"/>
      <c r="L8457" s="195"/>
      <c r="M8457" s="196"/>
      <c r="N8457" s="197"/>
      <c r="O8457" s="197"/>
      <c r="P8457" s="231"/>
    </row>
    <row r="8458" spans="2:16">
      <c r="B8458" s="351"/>
      <c r="C8458" s="435"/>
      <c r="D8458" s="399"/>
      <c r="E8458" s="400"/>
      <c r="G8458" s="401"/>
      <c r="H8458" s="401"/>
      <c r="I8458" s="401"/>
      <c r="J8458" s="194"/>
      <c r="K8458" s="194"/>
      <c r="L8458" s="195"/>
      <c r="M8458" s="196"/>
      <c r="N8458" s="197"/>
      <c r="O8458" s="197"/>
      <c r="P8458" s="231"/>
    </row>
    <row r="8459" spans="2:16">
      <c r="B8459" s="351"/>
      <c r="C8459" s="435"/>
      <c r="D8459" s="399"/>
      <c r="E8459" s="400"/>
      <c r="G8459" s="401"/>
      <c r="H8459" s="401"/>
      <c r="I8459" s="401"/>
      <c r="J8459" s="194"/>
      <c r="K8459" s="194"/>
      <c r="L8459" s="195"/>
      <c r="M8459" s="196"/>
      <c r="N8459" s="197"/>
      <c r="O8459" s="197"/>
      <c r="P8459" s="231"/>
    </row>
    <row r="8460" spans="2:16">
      <c r="B8460" s="351"/>
      <c r="C8460" s="435"/>
      <c r="D8460" s="399"/>
      <c r="E8460" s="400"/>
      <c r="G8460" s="401"/>
      <c r="H8460" s="401"/>
      <c r="I8460" s="401"/>
      <c r="J8460" s="194"/>
      <c r="K8460" s="194"/>
      <c r="L8460" s="195"/>
      <c r="M8460" s="196"/>
      <c r="N8460" s="197"/>
      <c r="O8460" s="197"/>
      <c r="P8460" s="231"/>
    </row>
    <row r="8461" spans="2:16">
      <c r="B8461" s="351"/>
      <c r="C8461" s="435"/>
      <c r="D8461" s="399"/>
      <c r="E8461" s="400"/>
      <c r="G8461" s="401"/>
      <c r="H8461" s="401"/>
      <c r="I8461" s="401"/>
      <c r="J8461" s="194"/>
      <c r="K8461" s="194"/>
      <c r="L8461" s="195"/>
      <c r="M8461" s="196"/>
      <c r="N8461" s="197"/>
      <c r="O8461" s="197"/>
      <c r="P8461" s="231"/>
    </row>
    <row r="8462" spans="2:16">
      <c r="B8462" s="351"/>
      <c r="C8462" s="435"/>
      <c r="D8462" s="399"/>
      <c r="E8462" s="400"/>
      <c r="G8462" s="401"/>
      <c r="H8462" s="401"/>
      <c r="I8462" s="401"/>
      <c r="J8462" s="194"/>
      <c r="K8462" s="194"/>
      <c r="L8462" s="195"/>
      <c r="M8462" s="196"/>
      <c r="N8462" s="197"/>
      <c r="O8462" s="197"/>
      <c r="P8462" s="231"/>
    </row>
    <row r="8463" spans="2:16">
      <c r="B8463" s="351"/>
      <c r="C8463" s="435"/>
      <c r="D8463" s="399"/>
      <c r="E8463" s="400"/>
      <c r="G8463" s="401"/>
      <c r="H8463" s="401"/>
      <c r="I8463" s="401"/>
      <c r="J8463" s="194"/>
      <c r="K8463" s="194"/>
      <c r="L8463" s="195"/>
      <c r="M8463" s="196"/>
      <c r="N8463" s="197"/>
      <c r="O8463" s="197"/>
      <c r="P8463" s="231"/>
    </row>
    <row r="8464" spans="2:16">
      <c r="B8464" s="351"/>
      <c r="C8464" s="435"/>
      <c r="D8464" s="399"/>
      <c r="E8464" s="400"/>
      <c r="G8464" s="401"/>
      <c r="H8464" s="401"/>
      <c r="I8464" s="401"/>
      <c r="J8464" s="194"/>
      <c r="K8464" s="194"/>
      <c r="L8464" s="195"/>
      <c r="M8464" s="196"/>
      <c r="N8464" s="197"/>
      <c r="O8464" s="197"/>
      <c r="P8464" s="231"/>
    </row>
    <row r="8465" spans="2:16">
      <c r="B8465" s="351"/>
      <c r="C8465" s="435"/>
      <c r="D8465" s="399"/>
      <c r="E8465" s="400"/>
      <c r="G8465" s="401"/>
      <c r="H8465" s="401"/>
      <c r="I8465" s="401"/>
      <c r="J8465" s="194"/>
      <c r="K8465" s="194"/>
      <c r="L8465" s="195"/>
      <c r="M8465" s="196"/>
      <c r="N8465" s="197"/>
      <c r="O8465" s="197"/>
      <c r="P8465" s="231"/>
    </row>
    <row r="8466" spans="2:16">
      <c r="B8466" s="351"/>
      <c r="C8466" s="435"/>
      <c r="D8466" s="399"/>
      <c r="E8466" s="400"/>
      <c r="G8466" s="401"/>
      <c r="H8466" s="401"/>
      <c r="I8466" s="401"/>
      <c r="J8466" s="194"/>
      <c r="K8466" s="194"/>
      <c r="L8466" s="195"/>
      <c r="M8466" s="196"/>
      <c r="N8466" s="197"/>
      <c r="O8466" s="197"/>
      <c r="P8466" s="231"/>
    </row>
    <row r="8467" spans="2:16">
      <c r="B8467" s="351"/>
      <c r="C8467" s="435"/>
      <c r="D8467" s="399"/>
      <c r="E8467" s="400"/>
      <c r="G8467" s="401"/>
      <c r="H8467" s="401"/>
      <c r="I8467" s="401"/>
      <c r="J8467" s="194"/>
      <c r="K8467" s="194"/>
      <c r="L8467" s="195"/>
      <c r="M8467" s="196"/>
      <c r="N8467" s="197"/>
      <c r="O8467" s="197"/>
      <c r="P8467" s="231"/>
    </row>
    <row r="8468" spans="2:16">
      <c r="B8468" s="351"/>
      <c r="C8468" s="435"/>
      <c r="D8468" s="399"/>
      <c r="E8468" s="400"/>
      <c r="G8468" s="401"/>
      <c r="H8468" s="401"/>
      <c r="I8468" s="401"/>
      <c r="J8468" s="194"/>
      <c r="K8468" s="194"/>
      <c r="L8468" s="195"/>
      <c r="M8468" s="196"/>
      <c r="N8468" s="197"/>
      <c r="O8468" s="197"/>
      <c r="P8468" s="231"/>
    </row>
    <row r="8469" spans="2:16">
      <c r="B8469" s="351"/>
      <c r="C8469" s="435"/>
      <c r="D8469" s="399"/>
      <c r="E8469" s="400"/>
      <c r="G8469" s="401"/>
      <c r="H8469" s="401"/>
      <c r="I8469" s="401"/>
      <c r="J8469" s="194"/>
      <c r="K8469" s="194"/>
      <c r="L8469" s="195"/>
      <c r="M8469" s="196"/>
      <c r="N8469" s="197"/>
      <c r="O8469" s="197"/>
      <c r="P8469" s="231"/>
    </row>
    <row r="8470" spans="2:16">
      <c r="B8470" s="351"/>
      <c r="C8470" s="435"/>
      <c r="D8470" s="399"/>
      <c r="E8470" s="400"/>
      <c r="G8470" s="401"/>
      <c r="H8470" s="401"/>
      <c r="I8470" s="401"/>
      <c r="J8470" s="194"/>
      <c r="K8470" s="194"/>
      <c r="L8470" s="195"/>
      <c r="M8470" s="196"/>
      <c r="N8470" s="197"/>
      <c r="O8470" s="197"/>
      <c r="P8470" s="231"/>
    </row>
    <row r="8471" spans="2:16">
      <c r="B8471" s="351"/>
      <c r="C8471" s="435"/>
      <c r="D8471" s="399"/>
      <c r="E8471" s="400"/>
      <c r="G8471" s="401"/>
      <c r="H8471" s="401"/>
      <c r="I8471" s="401"/>
      <c r="J8471" s="194"/>
      <c r="K8471" s="194"/>
      <c r="L8471" s="195"/>
      <c r="M8471" s="196"/>
      <c r="N8471" s="197"/>
      <c r="O8471" s="197"/>
      <c r="P8471" s="231"/>
    </row>
    <row r="8472" spans="2:16">
      <c r="B8472" s="351"/>
      <c r="C8472" s="435"/>
      <c r="D8472" s="399"/>
      <c r="E8472" s="400"/>
      <c r="G8472" s="401"/>
      <c r="H8472" s="401"/>
      <c r="I8472" s="401"/>
      <c r="J8472" s="194"/>
      <c r="K8472" s="194"/>
      <c r="L8472" s="195"/>
      <c r="M8472" s="196"/>
      <c r="N8472" s="197"/>
      <c r="O8472" s="197"/>
      <c r="P8472" s="231"/>
    </row>
    <row r="8473" spans="2:16">
      <c r="B8473" s="351"/>
      <c r="C8473" s="435"/>
      <c r="D8473" s="399"/>
      <c r="E8473" s="400"/>
      <c r="G8473" s="401"/>
      <c r="H8473" s="401"/>
      <c r="I8473" s="401"/>
      <c r="J8473" s="194"/>
      <c r="K8473" s="194"/>
      <c r="L8473" s="195"/>
      <c r="M8473" s="196"/>
      <c r="N8473" s="197"/>
      <c r="O8473" s="197"/>
      <c r="P8473" s="231"/>
    </row>
    <row r="8474" spans="2:16">
      <c r="B8474" s="351"/>
      <c r="C8474" s="435"/>
      <c r="D8474" s="399"/>
      <c r="E8474" s="400"/>
      <c r="G8474" s="401"/>
      <c r="H8474" s="401"/>
      <c r="I8474" s="401"/>
      <c r="J8474" s="194"/>
      <c r="K8474" s="194"/>
      <c r="L8474" s="195"/>
      <c r="M8474" s="196"/>
      <c r="N8474" s="197"/>
      <c r="O8474" s="197"/>
      <c r="P8474" s="231"/>
    </row>
    <row r="8475" spans="2:16">
      <c r="B8475" s="351"/>
      <c r="C8475" s="435"/>
      <c r="D8475" s="399"/>
      <c r="E8475" s="400"/>
      <c r="G8475" s="401"/>
      <c r="H8475" s="401"/>
      <c r="I8475" s="401"/>
      <c r="J8475" s="194"/>
      <c r="K8475" s="194"/>
      <c r="L8475" s="195"/>
      <c r="M8475" s="196"/>
      <c r="N8475" s="197"/>
      <c r="O8475" s="197"/>
      <c r="P8475" s="231"/>
    </row>
    <row r="8476" spans="2:16">
      <c r="B8476" s="351"/>
      <c r="C8476" s="435"/>
      <c r="D8476" s="399"/>
      <c r="E8476" s="400"/>
      <c r="G8476" s="401"/>
      <c r="H8476" s="401"/>
      <c r="I8476" s="401"/>
      <c r="J8476" s="194"/>
      <c r="K8476" s="194"/>
      <c r="L8476" s="195"/>
      <c r="M8476" s="196"/>
      <c r="N8476" s="197"/>
      <c r="O8476" s="197"/>
      <c r="P8476" s="231"/>
    </row>
    <row r="8477" spans="2:16">
      <c r="B8477" s="351"/>
      <c r="C8477" s="435"/>
      <c r="D8477" s="399"/>
      <c r="E8477" s="400"/>
      <c r="G8477" s="401"/>
      <c r="H8477" s="401"/>
      <c r="I8477" s="401"/>
      <c r="J8477" s="194"/>
      <c r="K8477" s="194"/>
      <c r="L8477" s="195"/>
      <c r="M8477" s="196"/>
      <c r="N8477" s="197"/>
      <c r="O8477" s="197"/>
      <c r="P8477" s="231"/>
    </row>
    <row r="8478" spans="2:16">
      <c r="B8478" s="351"/>
      <c r="C8478" s="435"/>
      <c r="D8478" s="399"/>
      <c r="E8478" s="400"/>
      <c r="G8478" s="401"/>
      <c r="H8478" s="401"/>
      <c r="I8478" s="401"/>
      <c r="J8478" s="194"/>
      <c r="K8478" s="194"/>
      <c r="L8478" s="195"/>
      <c r="M8478" s="196"/>
      <c r="N8478" s="197"/>
      <c r="O8478" s="197"/>
      <c r="P8478" s="231"/>
    </row>
    <row r="8479" spans="2:16">
      <c r="B8479" s="351"/>
      <c r="C8479" s="435"/>
      <c r="D8479" s="399"/>
      <c r="E8479" s="400"/>
      <c r="G8479" s="401"/>
      <c r="H8479" s="401"/>
      <c r="I8479" s="401"/>
      <c r="J8479" s="194"/>
      <c r="K8479" s="194"/>
      <c r="L8479" s="195"/>
      <c r="M8479" s="196"/>
      <c r="N8479" s="197"/>
      <c r="O8479" s="197"/>
      <c r="P8479" s="231"/>
    </row>
    <row r="8480" spans="2:16">
      <c r="B8480" s="351"/>
      <c r="C8480" s="435"/>
      <c r="D8480" s="399"/>
      <c r="E8480" s="400"/>
      <c r="G8480" s="401"/>
      <c r="H8480" s="401"/>
      <c r="I8480" s="401"/>
      <c r="J8480" s="194"/>
      <c r="K8480" s="194"/>
      <c r="L8480" s="195"/>
      <c r="M8480" s="196"/>
      <c r="N8480" s="197"/>
      <c r="O8480" s="197"/>
      <c r="P8480" s="231"/>
    </row>
    <row r="8481" spans="2:16">
      <c r="B8481" s="351"/>
      <c r="C8481" s="435"/>
      <c r="D8481" s="399"/>
      <c r="E8481" s="400"/>
      <c r="G8481" s="401"/>
      <c r="H8481" s="401"/>
      <c r="I8481" s="401"/>
      <c r="J8481" s="194"/>
      <c r="K8481" s="194"/>
      <c r="L8481" s="195"/>
      <c r="M8481" s="196"/>
      <c r="N8481" s="197"/>
      <c r="O8481" s="197"/>
      <c r="P8481" s="231"/>
    </row>
    <row r="8482" spans="2:16">
      <c r="B8482" s="351"/>
      <c r="C8482" s="435"/>
      <c r="D8482" s="399"/>
      <c r="E8482" s="400"/>
      <c r="G8482" s="401"/>
      <c r="H8482" s="401"/>
      <c r="I8482" s="401"/>
      <c r="J8482" s="194"/>
      <c r="K8482" s="194"/>
      <c r="L8482" s="195"/>
      <c r="M8482" s="196"/>
      <c r="N8482" s="197"/>
      <c r="O8482" s="197"/>
      <c r="P8482" s="231"/>
    </row>
    <row r="8483" spans="2:16">
      <c r="B8483" s="351"/>
      <c r="C8483" s="435"/>
      <c r="D8483" s="399"/>
      <c r="E8483" s="400"/>
      <c r="G8483" s="401"/>
      <c r="H8483" s="401"/>
      <c r="I8483" s="401"/>
      <c r="J8483" s="194"/>
      <c r="K8483" s="194"/>
      <c r="L8483" s="195"/>
      <c r="M8483" s="196"/>
      <c r="N8483" s="197"/>
      <c r="O8483" s="197"/>
      <c r="P8483" s="231"/>
    </row>
    <row r="8484" spans="2:16">
      <c r="B8484" s="351"/>
      <c r="C8484" s="435"/>
      <c r="D8484" s="399"/>
      <c r="E8484" s="400"/>
      <c r="G8484" s="401"/>
      <c r="H8484" s="401"/>
      <c r="I8484" s="401"/>
      <c r="J8484" s="194"/>
      <c r="K8484" s="194"/>
      <c r="L8484" s="195"/>
      <c r="M8484" s="196"/>
      <c r="N8484" s="197"/>
      <c r="O8484" s="197"/>
      <c r="P8484" s="231"/>
    </row>
    <row r="8485" spans="2:16">
      <c r="B8485" s="351"/>
      <c r="C8485" s="435"/>
      <c r="D8485" s="399"/>
      <c r="E8485" s="400"/>
      <c r="G8485" s="401"/>
      <c r="H8485" s="401"/>
      <c r="I8485" s="401"/>
      <c r="J8485" s="194"/>
      <c r="K8485" s="194"/>
      <c r="L8485" s="195"/>
      <c r="M8485" s="196"/>
      <c r="N8485" s="197"/>
      <c r="O8485" s="197"/>
      <c r="P8485" s="231"/>
    </row>
    <row r="8486" spans="2:16">
      <c r="B8486" s="351"/>
      <c r="C8486" s="435"/>
      <c r="D8486" s="399"/>
      <c r="E8486" s="400"/>
      <c r="G8486" s="401"/>
      <c r="H8486" s="401"/>
      <c r="I8486" s="401"/>
      <c r="J8486" s="194"/>
      <c r="K8486" s="194"/>
      <c r="L8486" s="195"/>
      <c r="M8486" s="196"/>
      <c r="N8486" s="197"/>
      <c r="O8486" s="197"/>
      <c r="P8486" s="231"/>
    </row>
    <row r="8487" spans="2:16">
      <c r="B8487" s="351"/>
      <c r="C8487" s="435"/>
      <c r="D8487" s="399"/>
      <c r="E8487" s="400"/>
      <c r="G8487" s="401"/>
      <c r="H8487" s="401"/>
      <c r="I8487" s="401"/>
      <c r="J8487" s="194"/>
      <c r="K8487" s="194"/>
      <c r="L8487" s="195"/>
      <c r="M8487" s="196"/>
      <c r="N8487" s="197"/>
      <c r="O8487" s="197"/>
      <c r="P8487" s="231"/>
    </row>
    <row r="8488" spans="2:16">
      <c r="B8488" s="351"/>
      <c r="C8488" s="435"/>
      <c r="D8488" s="399"/>
      <c r="E8488" s="400"/>
      <c r="G8488" s="401"/>
      <c r="H8488" s="401"/>
      <c r="I8488" s="401"/>
      <c r="J8488" s="194"/>
      <c r="K8488" s="194"/>
      <c r="L8488" s="195"/>
      <c r="M8488" s="196"/>
      <c r="N8488" s="197"/>
      <c r="O8488" s="197"/>
      <c r="P8488" s="231"/>
    </row>
    <row r="8489" spans="2:16">
      <c r="B8489" s="402"/>
      <c r="C8489" s="435"/>
      <c r="D8489" s="404"/>
      <c r="E8489" s="405"/>
      <c r="G8489" s="406"/>
      <c r="H8489" s="406"/>
      <c r="I8489" s="406"/>
      <c r="J8489" s="194"/>
      <c r="K8489" s="194"/>
      <c r="L8489" s="195"/>
      <c r="M8489" s="196"/>
      <c r="N8489" s="197"/>
      <c r="O8489" s="197"/>
      <c r="P8489" s="221"/>
    </row>
    <row r="8490" spans="2:16">
      <c r="B8490" s="351"/>
      <c r="C8490" s="435"/>
      <c r="D8490" s="399"/>
      <c r="E8490" s="400"/>
      <c r="G8490" s="401"/>
      <c r="H8490" s="401"/>
      <c r="I8490" s="401"/>
      <c r="J8490" s="194"/>
      <c r="K8490" s="194"/>
      <c r="L8490" s="195"/>
      <c r="M8490" s="196"/>
      <c r="N8490" s="197"/>
      <c r="O8490" s="197"/>
      <c r="P8490" s="231"/>
    </row>
    <row r="8491" spans="2:16">
      <c r="B8491" s="351"/>
      <c r="C8491" s="435"/>
      <c r="D8491" s="399"/>
      <c r="E8491" s="400"/>
      <c r="G8491" s="401"/>
      <c r="H8491" s="401"/>
      <c r="I8491" s="401"/>
      <c r="J8491" s="194"/>
      <c r="K8491" s="194"/>
      <c r="L8491" s="195"/>
      <c r="M8491" s="196"/>
      <c r="N8491" s="197"/>
      <c r="O8491" s="197"/>
      <c r="P8491" s="231"/>
    </row>
    <row r="8492" spans="2:16">
      <c r="B8492" s="351"/>
      <c r="C8492" s="435"/>
      <c r="D8492" s="399"/>
      <c r="E8492" s="400"/>
      <c r="G8492" s="401"/>
      <c r="H8492" s="401"/>
      <c r="I8492" s="401"/>
      <c r="J8492" s="194"/>
      <c r="K8492" s="194"/>
      <c r="L8492" s="195"/>
      <c r="M8492" s="196"/>
      <c r="N8492" s="197"/>
      <c r="O8492" s="197"/>
      <c r="P8492" s="231"/>
    </row>
    <row r="8493" spans="2:16">
      <c r="B8493" s="351"/>
      <c r="C8493" s="435"/>
      <c r="D8493" s="399"/>
      <c r="E8493" s="400"/>
      <c r="G8493" s="401"/>
      <c r="H8493" s="401"/>
      <c r="I8493" s="401"/>
      <c r="J8493" s="194"/>
      <c r="K8493" s="194"/>
      <c r="L8493" s="195"/>
      <c r="M8493" s="196"/>
      <c r="N8493" s="197"/>
      <c r="O8493" s="197"/>
      <c r="P8493" s="231"/>
    </row>
    <row r="8494" spans="2:16">
      <c r="B8494" s="351"/>
      <c r="C8494" s="435"/>
      <c r="D8494" s="399"/>
      <c r="E8494" s="400"/>
      <c r="G8494" s="401"/>
      <c r="H8494" s="401"/>
      <c r="I8494" s="401"/>
      <c r="J8494" s="194"/>
      <c r="K8494" s="194"/>
      <c r="L8494" s="195"/>
      <c r="M8494" s="196"/>
      <c r="N8494" s="197"/>
      <c r="O8494" s="197"/>
      <c r="P8494" s="231"/>
    </row>
    <row r="8495" spans="2:16">
      <c r="B8495" s="351"/>
      <c r="C8495" s="435"/>
      <c r="D8495" s="399"/>
      <c r="E8495" s="400"/>
      <c r="G8495" s="401"/>
      <c r="H8495" s="401"/>
      <c r="I8495" s="401"/>
      <c r="J8495" s="194"/>
      <c r="K8495" s="194"/>
      <c r="L8495" s="195"/>
      <c r="M8495" s="196"/>
      <c r="N8495" s="197"/>
      <c r="O8495" s="197"/>
      <c r="P8495" s="231"/>
    </row>
    <row r="8496" spans="2:16">
      <c r="B8496" s="351"/>
      <c r="C8496" s="435"/>
      <c r="D8496" s="399"/>
      <c r="E8496" s="400"/>
      <c r="G8496" s="401"/>
      <c r="H8496" s="401"/>
      <c r="I8496" s="401"/>
      <c r="J8496" s="194"/>
      <c r="K8496" s="194"/>
      <c r="L8496" s="195"/>
      <c r="M8496" s="196"/>
      <c r="N8496" s="197"/>
      <c r="O8496" s="197"/>
      <c r="P8496" s="231"/>
    </row>
    <row r="8497" spans="2:16">
      <c r="B8497" s="351"/>
      <c r="C8497" s="435"/>
      <c r="D8497" s="399"/>
      <c r="E8497" s="400"/>
      <c r="G8497" s="401"/>
      <c r="H8497" s="401"/>
      <c r="I8497" s="401"/>
      <c r="J8497" s="194"/>
      <c r="K8497" s="194"/>
      <c r="L8497" s="195"/>
      <c r="M8497" s="196"/>
      <c r="N8497" s="197"/>
      <c r="O8497" s="197"/>
      <c r="P8497" s="231"/>
    </row>
    <row r="8498" spans="2:16">
      <c r="B8498" s="351"/>
      <c r="C8498" s="435"/>
      <c r="D8498" s="399"/>
      <c r="E8498" s="400"/>
      <c r="G8498" s="401"/>
      <c r="H8498" s="401"/>
      <c r="I8498" s="401"/>
      <c r="J8498" s="194"/>
      <c r="K8498" s="194"/>
      <c r="L8498" s="195"/>
      <c r="M8498" s="196"/>
      <c r="N8498" s="197"/>
      <c r="O8498" s="197"/>
      <c r="P8498" s="231"/>
    </row>
    <row r="8499" spans="2:16">
      <c r="B8499" s="351"/>
      <c r="C8499" s="435"/>
      <c r="D8499" s="399"/>
      <c r="E8499" s="400"/>
      <c r="G8499" s="401"/>
      <c r="H8499" s="401"/>
      <c r="I8499" s="401"/>
      <c r="J8499" s="194"/>
      <c r="K8499" s="194"/>
      <c r="L8499" s="195"/>
      <c r="M8499" s="196"/>
      <c r="N8499" s="197"/>
      <c r="O8499" s="197"/>
      <c r="P8499" s="231"/>
    </row>
    <row r="8500" spans="2:16">
      <c r="B8500" s="351"/>
      <c r="C8500" s="435"/>
      <c r="D8500" s="399"/>
      <c r="E8500" s="400"/>
      <c r="G8500" s="401"/>
      <c r="H8500" s="401"/>
      <c r="I8500" s="401"/>
      <c r="J8500" s="194"/>
      <c r="K8500" s="194"/>
      <c r="L8500" s="195"/>
      <c r="M8500" s="196"/>
      <c r="N8500" s="197"/>
      <c r="O8500" s="197"/>
      <c r="P8500" s="231"/>
    </row>
    <row r="8501" spans="2:16">
      <c r="B8501" s="351"/>
      <c r="C8501" s="435"/>
      <c r="D8501" s="399"/>
      <c r="E8501" s="400"/>
      <c r="G8501" s="401"/>
      <c r="H8501" s="401"/>
      <c r="I8501" s="401"/>
      <c r="J8501" s="194"/>
      <c r="K8501" s="194"/>
      <c r="L8501" s="195"/>
      <c r="M8501" s="196"/>
      <c r="N8501" s="197"/>
      <c r="O8501" s="197"/>
      <c r="P8501" s="231"/>
    </row>
    <row r="8502" spans="2:16">
      <c r="B8502" s="351"/>
      <c r="C8502" s="435"/>
      <c r="D8502" s="399"/>
      <c r="E8502" s="400"/>
      <c r="G8502" s="401"/>
      <c r="H8502" s="401"/>
      <c r="I8502" s="401"/>
      <c r="J8502" s="194"/>
      <c r="K8502" s="194"/>
      <c r="L8502" s="195"/>
      <c r="M8502" s="196"/>
      <c r="N8502" s="197"/>
      <c r="O8502" s="197"/>
      <c r="P8502" s="231"/>
    </row>
    <row r="8503" spans="2:16">
      <c r="B8503" s="351"/>
      <c r="C8503" s="435"/>
      <c r="D8503" s="399"/>
      <c r="E8503" s="400"/>
      <c r="G8503" s="401"/>
      <c r="H8503" s="401"/>
      <c r="I8503" s="401"/>
      <c r="J8503" s="194"/>
      <c r="K8503" s="194"/>
      <c r="L8503" s="195"/>
      <c r="M8503" s="196"/>
      <c r="N8503" s="197"/>
      <c r="O8503" s="197"/>
      <c r="P8503" s="231"/>
    </row>
    <row r="8504" spans="2:16">
      <c r="B8504" s="351"/>
      <c r="C8504" s="435"/>
      <c r="D8504" s="399"/>
      <c r="E8504" s="400"/>
      <c r="G8504" s="401"/>
      <c r="H8504" s="401"/>
      <c r="I8504" s="401"/>
      <c r="J8504" s="194"/>
      <c r="K8504" s="194"/>
      <c r="L8504" s="195"/>
      <c r="M8504" s="196"/>
      <c r="N8504" s="197"/>
      <c r="O8504" s="197"/>
      <c r="P8504" s="231"/>
    </row>
    <row r="8505" spans="2:16">
      <c r="B8505" s="351"/>
      <c r="C8505" s="435"/>
      <c r="D8505" s="399"/>
      <c r="E8505" s="400"/>
      <c r="G8505" s="401"/>
      <c r="H8505" s="401"/>
      <c r="I8505" s="401"/>
      <c r="J8505" s="194"/>
      <c r="K8505" s="194"/>
      <c r="L8505" s="195"/>
      <c r="M8505" s="196"/>
      <c r="N8505" s="197"/>
      <c r="O8505" s="197"/>
      <c r="P8505" s="231"/>
    </row>
    <row r="8506" spans="2:16">
      <c r="B8506" s="351"/>
      <c r="C8506" s="435"/>
      <c r="D8506" s="399"/>
      <c r="E8506" s="400"/>
      <c r="G8506" s="401"/>
      <c r="H8506" s="401"/>
      <c r="I8506" s="401"/>
      <c r="J8506" s="194"/>
      <c r="K8506" s="194"/>
      <c r="L8506" s="195"/>
      <c r="M8506" s="196"/>
      <c r="N8506" s="197"/>
      <c r="O8506" s="197"/>
      <c r="P8506" s="231"/>
    </row>
    <row r="8507" spans="2:16">
      <c r="B8507" s="351"/>
      <c r="C8507" s="435"/>
      <c r="D8507" s="399"/>
      <c r="E8507" s="400"/>
      <c r="G8507" s="401"/>
      <c r="H8507" s="401"/>
      <c r="I8507" s="401"/>
      <c r="J8507" s="194"/>
      <c r="K8507" s="194"/>
      <c r="L8507" s="195"/>
      <c r="M8507" s="196"/>
      <c r="N8507" s="197"/>
      <c r="O8507" s="197"/>
      <c r="P8507" s="231"/>
    </row>
    <row r="8508" spans="2:16">
      <c r="B8508" s="351"/>
      <c r="C8508" s="435"/>
      <c r="D8508" s="399"/>
      <c r="E8508" s="400"/>
      <c r="G8508" s="401"/>
      <c r="H8508" s="401"/>
      <c r="I8508" s="401"/>
      <c r="J8508" s="194"/>
      <c r="K8508" s="194"/>
      <c r="L8508" s="195"/>
      <c r="M8508" s="196"/>
      <c r="N8508" s="197"/>
      <c r="O8508" s="197"/>
      <c r="P8508" s="231"/>
    </row>
    <row r="8509" spans="2:16">
      <c r="B8509" s="351"/>
      <c r="C8509" s="435"/>
      <c r="D8509" s="399"/>
      <c r="E8509" s="400"/>
      <c r="G8509" s="401"/>
      <c r="H8509" s="401"/>
      <c r="I8509" s="401"/>
      <c r="J8509" s="194"/>
      <c r="K8509" s="194"/>
      <c r="L8509" s="195"/>
      <c r="M8509" s="196"/>
      <c r="N8509" s="197"/>
      <c r="O8509" s="197"/>
      <c r="P8509" s="231"/>
    </row>
    <row r="8510" spans="2:16">
      <c r="B8510" s="351"/>
      <c r="C8510" s="435"/>
      <c r="D8510" s="399"/>
      <c r="E8510" s="400"/>
      <c r="G8510" s="401"/>
      <c r="H8510" s="401"/>
      <c r="I8510" s="401"/>
      <c r="J8510" s="194"/>
      <c r="K8510" s="194"/>
      <c r="L8510" s="195"/>
      <c r="M8510" s="196"/>
      <c r="N8510" s="197"/>
      <c r="O8510" s="197"/>
      <c r="P8510" s="231"/>
    </row>
    <row r="8511" spans="2:16">
      <c r="B8511" s="351"/>
      <c r="C8511" s="435"/>
      <c r="D8511" s="399"/>
      <c r="E8511" s="400"/>
      <c r="G8511" s="401"/>
      <c r="H8511" s="401"/>
      <c r="I8511" s="401"/>
      <c r="J8511" s="194"/>
      <c r="K8511" s="194"/>
      <c r="L8511" s="195"/>
      <c r="M8511" s="196"/>
      <c r="N8511" s="197"/>
      <c r="O8511" s="197"/>
      <c r="P8511" s="231"/>
    </row>
    <row r="8512" spans="2:16">
      <c r="B8512" s="351"/>
      <c r="C8512" s="435"/>
      <c r="D8512" s="399"/>
      <c r="E8512" s="400"/>
      <c r="G8512" s="401"/>
      <c r="H8512" s="401"/>
      <c r="I8512" s="401"/>
      <c r="J8512" s="194"/>
      <c r="K8512" s="194"/>
      <c r="L8512" s="195"/>
      <c r="M8512" s="196"/>
      <c r="N8512" s="197"/>
      <c r="O8512" s="197"/>
      <c r="P8512" s="231"/>
    </row>
    <row r="8513" spans="2:16">
      <c r="B8513" s="351"/>
      <c r="C8513" s="435"/>
      <c r="D8513" s="399"/>
      <c r="E8513" s="400"/>
      <c r="G8513" s="401"/>
      <c r="H8513" s="401"/>
      <c r="I8513" s="401"/>
      <c r="J8513" s="194"/>
      <c r="K8513" s="194"/>
      <c r="L8513" s="195"/>
      <c r="M8513" s="196"/>
      <c r="N8513" s="197"/>
      <c r="O8513" s="197"/>
      <c r="P8513" s="231"/>
    </row>
    <row r="8514" spans="2:16">
      <c r="B8514" s="351"/>
      <c r="C8514" s="435"/>
      <c r="D8514" s="399"/>
      <c r="E8514" s="400"/>
      <c r="G8514" s="401"/>
      <c r="H8514" s="401"/>
      <c r="I8514" s="401"/>
      <c r="J8514" s="194"/>
      <c r="K8514" s="194"/>
      <c r="L8514" s="195"/>
      <c r="M8514" s="196"/>
      <c r="N8514" s="197"/>
      <c r="O8514" s="197"/>
      <c r="P8514" s="231"/>
    </row>
    <row r="8515" spans="2:16">
      <c r="B8515" s="351"/>
      <c r="C8515" s="435"/>
      <c r="D8515" s="399"/>
      <c r="E8515" s="400"/>
      <c r="G8515" s="401"/>
      <c r="H8515" s="401"/>
      <c r="I8515" s="401"/>
      <c r="J8515" s="194"/>
      <c r="K8515" s="194"/>
      <c r="L8515" s="195"/>
      <c r="M8515" s="196"/>
      <c r="N8515" s="197"/>
      <c r="O8515" s="197"/>
      <c r="P8515" s="231"/>
    </row>
    <row r="8516" spans="2:16">
      <c r="B8516" s="351"/>
      <c r="C8516" s="435"/>
      <c r="D8516" s="399"/>
      <c r="E8516" s="400"/>
      <c r="G8516" s="401"/>
      <c r="H8516" s="401"/>
      <c r="I8516" s="401"/>
      <c r="J8516" s="194"/>
      <c r="K8516" s="194"/>
      <c r="L8516" s="195"/>
      <c r="M8516" s="196"/>
      <c r="N8516" s="197"/>
      <c r="O8516" s="197"/>
      <c r="P8516" s="231"/>
    </row>
    <row r="8517" spans="2:16">
      <c r="B8517" s="351"/>
      <c r="C8517" s="435"/>
      <c r="D8517" s="399"/>
      <c r="E8517" s="400"/>
      <c r="G8517" s="401"/>
      <c r="H8517" s="401"/>
      <c r="I8517" s="401"/>
      <c r="J8517" s="194"/>
      <c r="K8517" s="194"/>
      <c r="L8517" s="195"/>
      <c r="M8517" s="196"/>
      <c r="N8517" s="197"/>
      <c r="O8517" s="197"/>
      <c r="P8517" s="231"/>
    </row>
    <row r="8518" spans="2:16">
      <c r="B8518" s="351"/>
      <c r="C8518" s="435"/>
      <c r="D8518" s="399"/>
      <c r="E8518" s="400"/>
      <c r="G8518" s="401"/>
      <c r="H8518" s="401"/>
      <c r="I8518" s="401"/>
      <c r="J8518" s="194"/>
      <c r="K8518" s="194"/>
      <c r="L8518" s="195"/>
      <c r="M8518" s="196"/>
      <c r="N8518" s="197"/>
      <c r="O8518" s="197"/>
      <c r="P8518" s="231"/>
    </row>
    <row r="8519" spans="2:16">
      <c r="B8519" s="351"/>
      <c r="C8519" s="435"/>
      <c r="D8519" s="399"/>
      <c r="E8519" s="400"/>
      <c r="G8519" s="401"/>
      <c r="H8519" s="401"/>
      <c r="I8519" s="401"/>
      <c r="J8519" s="194"/>
      <c r="K8519" s="194"/>
      <c r="L8519" s="195"/>
      <c r="M8519" s="196"/>
      <c r="N8519" s="197"/>
      <c r="O8519" s="197"/>
      <c r="P8519" s="231"/>
    </row>
    <row r="8520" spans="2:16">
      <c r="B8520" s="351"/>
      <c r="C8520" s="435"/>
      <c r="D8520" s="399"/>
      <c r="E8520" s="400"/>
      <c r="G8520" s="401"/>
      <c r="H8520" s="401"/>
      <c r="I8520" s="401"/>
      <c r="J8520" s="194"/>
      <c r="K8520" s="194"/>
      <c r="L8520" s="195"/>
      <c r="M8520" s="196"/>
      <c r="N8520" s="197"/>
      <c r="O8520" s="197"/>
      <c r="P8520" s="231"/>
    </row>
    <row r="8521" spans="2:16">
      <c r="B8521" s="351"/>
      <c r="C8521" s="435"/>
      <c r="D8521" s="399"/>
      <c r="E8521" s="400"/>
      <c r="G8521" s="401"/>
      <c r="H8521" s="401"/>
      <c r="I8521" s="401"/>
      <c r="J8521" s="194"/>
      <c r="K8521" s="194"/>
      <c r="L8521" s="195"/>
      <c r="M8521" s="196"/>
      <c r="N8521" s="197"/>
      <c r="O8521" s="197"/>
      <c r="P8521" s="231"/>
    </row>
    <row r="8522" spans="2:16">
      <c r="B8522" s="351"/>
      <c r="C8522" s="435"/>
      <c r="D8522" s="399"/>
      <c r="E8522" s="400"/>
      <c r="G8522" s="401"/>
      <c r="H8522" s="401"/>
      <c r="I8522" s="401"/>
      <c r="J8522" s="194"/>
      <c r="K8522" s="194"/>
      <c r="L8522" s="195"/>
      <c r="M8522" s="196"/>
      <c r="N8522" s="197"/>
      <c r="O8522" s="197"/>
      <c r="P8522" s="231"/>
    </row>
    <row r="8523" spans="2:16">
      <c r="B8523" s="351"/>
      <c r="C8523" s="435"/>
      <c r="D8523" s="399"/>
      <c r="E8523" s="400"/>
      <c r="G8523" s="401"/>
      <c r="H8523" s="401"/>
      <c r="I8523" s="401"/>
      <c r="J8523" s="194"/>
      <c r="K8523" s="194"/>
      <c r="L8523" s="195"/>
      <c r="M8523" s="196"/>
      <c r="N8523" s="197"/>
      <c r="O8523" s="197"/>
      <c r="P8523" s="231"/>
    </row>
    <row r="8524" spans="2:16">
      <c r="B8524" s="351"/>
      <c r="C8524" s="435"/>
      <c r="D8524" s="399"/>
      <c r="E8524" s="400"/>
      <c r="G8524" s="401"/>
      <c r="H8524" s="401"/>
      <c r="I8524" s="401"/>
      <c r="J8524" s="194"/>
      <c r="K8524" s="194"/>
      <c r="L8524" s="195"/>
      <c r="M8524" s="196"/>
      <c r="N8524" s="197"/>
      <c r="O8524" s="197"/>
      <c r="P8524" s="231"/>
    </row>
    <row r="8525" spans="2:16">
      <c r="B8525" s="351"/>
      <c r="C8525" s="435"/>
      <c r="D8525" s="399"/>
      <c r="E8525" s="400"/>
      <c r="G8525" s="401"/>
      <c r="H8525" s="401"/>
      <c r="I8525" s="401"/>
      <c r="J8525" s="194"/>
      <c r="K8525" s="194"/>
      <c r="L8525" s="195"/>
      <c r="M8525" s="196"/>
      <c r="N8525" s="197"/>
      <c r="O8525" s="197"/>
      <c r="P8525" s="231"/>
    </row>
    <row r="8526" spans="2:16">
      <c r="B8526" s="351"/>
      <c r="C8526" s="435"/>
      <c r="D8526" s="399"/>
      <c r="E8526" s="400"/>
      <c r="G8526" s="401"/>
      <c r="H8526" s="401"/>
      <c r="I8526" s="401"/>
      <c r="J8526" s="194"/>
      <c r="K8526" s="194"/>
      <c r="L8526" s="195"/>
      <c r="M8526" s="196"/>
      <c r="N8526" s="197"/>
      <c r="O8526" s="197"/>
      <c r="P8526" s="231"/>
    </row>
    <row r="8527" spans="2:16">
      <c r="B8527" s="351"/>
      <c r="C8527" s="435"/>
      <c r="D8527" s="399"/>
      <c r="E8527" s="400"/>
      <c r="G8527" s="401"/>
      <c r="H8527" s="401"/>
      <c r="I8527" s="401"/>
      <c r="J8527" s="194"/>
      <c r="K8527" s="194"/>
      <c r="L8527" s="195"/>
      <c r="M8527" s="196"/>
      <c r="N8527" s="197"/>
      <c r="O8527" s="197"/>
      <c r="P8527" s="231"/>
    </row>
    <row r="8528" spans="2:16">
      <c r="B8528" s="351"/>
      <c r="C8528" s="435"/>
      <c r="D8528" s="399"/>
      <c r="E8528" s="400"/>
      <c r="G8528" s="401"/>
      <c r="H8528" s="401"/>
      <c r="I8528" s="401"/>
      <c r="J8528" s="194"/>
      <c r="K8528" s="194"/>
      <c r="L8528" s="195"/>
      <c r="M8528" s="196"/>
      <c r="N8528" s="197"/>
      <c r="O8528" s="197"/>
      <c r="P8528" s="231"/>
    </row>
    <row r="8529" spans="2:16">
      <c r="B8529" s="351"/>
      <c r="C8529" s="435"/>
      <c r="D8529" s="399"/>
      <c r="E8529" s="400"/>
      <c r="G8529" s="401"/>
      <c r="H8529" s="401"/>
      <c r="I8529" s="401"/>
      <c r="J8529" s="194"/>
      <c r="K8529" s="194"/>
      <c r="L8529" s="195"/>
      <c r="M8529" s="196"/>
      <c r="N8529" s="197"/>
      <c r="O8529" s="197"/>
      <c r="P8529" s="231"/>
    </row>
    <row r="8530" spans="2:16">
      <c r="B8530" s="351"/>
      <c r="C8530" s="435"/>
      <c r="D8530" s="399"/>
      <c r="E8530" s="400"/>
      <c r="G8530" s="401"/>
      <c r="H8530" s="401"/>
      <c r="I8530" s="401"/>
      <c r="J8530" s="194"/>
      <c r="K8530" s="194"/>
      <c r="L8530" s="195"/>
      <c r="M8530" s="196"/>
      <c r="N8530" s="197"/>
      <c r="O8530" s="197"/>
      <c r="P8530" s="231"/>
    </row>
    <row r="8531" spans="2:16">
      <c r="B8531" s="351"/>
      <c r="C8531" s="435"/>
      <c r="D8531" s="399"/>
      <c r="E8531" s="400"/>
      <c r="G8531" s="401"/>
      <c r="H8531" s="401"/>
      <c r="I8531" s="401"/>
      <c r="J8531" s="194"/>
      <c r="K8531" s="194"/>
      <c r="L8531" s="195"/>
      <c r="M8531" s="196"/>
      <c r="N8531" s="197"/>
      <c r="O8531" s="197"/>
      <c r="P8531" s="231"/>
    </row>
    <row r="8532" spans="2:16">
      <c r="B8532" s="351"/>
      <c r="C8532" s="435"/>
      <c r="D8532" s="399"/>
      <c r="E8532" s="400"/>
      <c r="G8532" s="401"/>
      <c r="H8532" s="401"/>
      <c r="I8532" s="401"/>
      <c r="J8532" s="194"/>
      <c r="K8532" s="194"/>
      <c r="L8532" s="195"/>
      <c r="M8532" s="196"/>
      <c r="N8532" s="197"/>
      <c r="O8532" s="197"/>
      <c r="P8532" s="231"/>
    </row>
    <row r="8533" spans="2:16">
      <c r="B8533" s="351"/>
      <c r="C8533" s="435"/>
      <c r="D8533" s="399"/>
      <c r="E8533" s="400"/>
      <c r="G8533" s="401"/>
      <c r="H8533" s="401"/>
      <c r="I8533" s="401"/>
      <c r="J8533" s="194"/>
      <c r="K8533" s="194"/>
      <c r="L8533" s="195"/>
      <c r="M8533" s="196"/>
      <c r="N8533" s="197"/>
      <c r="O8533" s="197"/>
      <c r="P8533" s="231"/>
    </row>
    <row r="8534" spans="2:16">
      <c r="B8534" s="351"/>
      <c r="C8534" s="435"/>
      <c r="D8534" s="399"/>
      <c r="E8534" s="400"/>
      <c r="G8534" s="401"/>
      <c r="H8534" s="401"/>
      <c r="I8534" s="401"/>
      <c r="J8534" s="194"/>
      <c r="K8534" s="194"/>
      <c r="L8534" s="195"/>
      <c r="M8534" s="196"/>
      <c r="N8534" s="197"/>
      <c r="O8534" s="197"/>
      <c r="P8534" s="231"/>
    </row>
    <row r="8535" spans="2:16">
      <c r="B8535" s="351"/>
      <c r="C8535" s="435"/>
      <c r="D8535" s="399"/>
      <c r="E8535" s="400"/>
      <c r="G8535" s="401"/>
      <c r="H8535" s="401"/>
      <c r="I8535" s="401"/>
      <c r="J8535" s="194"/>
      <c r="K8535" s="194"/>
      <c r="L8535" s="195"/>
      <c r="M8535" s="196"/>
      <c r="N8535" s="197"/>
      <c r="O8535" s="197"/>
      <c r="P8535" s="231"/>
    </row>
    <row r="8536" spans="2:16">
      <c r="B8536" s="351"/>
      <c r="C8536" s="435"/>
      <c r="D8536" s="399"/>
      <c r="E8536" s="400"/>
      <c r="G8536" s="401"/>
      <c r="H8536" s="401"/>
      <c r="I8536" s="401"/>
      <c r="J8536" s="194"/>
      <c r="K8536" s="194"/>
      <c r="L8536" s="195"/>
      <c r="M8536" s="196"/>
      <c r="N8536" s="197"/>
      <c r="O8536" s="197"/>
      <c r="P8536" s="231"/>
    </row>
    <row r="8537" spans="2:16">
      <c r="B8537" s="351"/>
      <c r="C8537" s="435"/>
      <c r="D8537" s="399"/>
      <c r="E8537" s="400"/>
      <c r="G8537" s="401"/>
      <c r="H8537" s="401"/>
      <c r="I8537" s="401"/>
      <c r="J8537" s="194"/>
      <c r="K8537" s="194"/>
      <c r="L8537" s="195"/>
      <c r="M8537" s="196"/>
      <c r="N8537" s="197"/>
      <c r="O8537" s="197"/>
      <c r="P8537" s="231"/>
    </row>
    <row r="8538" spans="2:16">
      <c r="B8538" s="351"/>
      <c r="C8538" s="435"/>
      <c r="D8538" s="399"/>
      <c r="E8538" s="400"/>
      <c r="G8538" s="401"/>
      <c r="H8538" s="401"/>
      <c r="I8538" s="401"/>
      <c r="J8538" s="194"/>
      <c r="K8538" s="194"/>
      <c r="L8538" s="195"/>
      <c r="M8538" s="196"/>
      <c r="N8538" s="197"/>
      <c r="O8538" s="197"/>
      <c r="P8538" s="231"/>
    </row>
    <row r="8539" spans="2:16">
      <c r="B8539" s="351"/>
      <c r="C8539" s="435"/>
      <c r="D8539" s="399"/>
      <c r="E8539" s="400"/>
      <c r="G8539" s="401"/>
      <c r="H8539" s="401"/>
      <c r="I8539" s="401"/>
      <c r="J8539" s="194"/>
      <c r="K8539" s="194"/>
      <c r="L8539" s="195"/>
      <c r="M8539" s="196"/>
      <c r="N8539" s="197"/>
      <c r="O8539" s="197"/>
      <c r="P8539" s="231"/>
    </row>
    <row r="8540" spans="2:16">
      <c r="B8540" s="351"/>
      <c r="C8540" s="435"/>
      <c r="D8540" s="399"/>
      <c r="E8540" s="400"/>
      <c r="G8540" s="401"/>
      <c r="H8540" s="401"/>
      <c r="I8540" s="401"/>
      <c r="J8540" s="194"/>
      <c r="K8540" s="194"/>
      <c r="L8540" s="195"/>
      <c r="M8540" s="196"/>
      <c r="N8540" s="197"/>
      <c r="O8540" s="197"/>
      <c r="P8540" s="231"/>
    </row>
    <row r="8541" spans="2:16">
      <c r="B8541" s="351"/>
      <c r="C8541" s="435"/>
      <c r="D8541" s="399"/>
      <c r="E8541" s="400"/>
      <c r="G8541" s="401"/>
      <c r="H8541" s="401"/>
      <c r="I8541" s="401"/>
      <c r="J8541" s="194"/>
      <c r="K8541" s="194"/>
      <c r="L8541" s="195"/>
      <c r="M8541" s="196"/>
      <c r="N8541" s="197"/>
      <c r="O8541" s="197"/>
      <c r="P8541" s="231"/>
    </row>
    <row r="8542" spans="2:16">
      <c r="B8542" s="351"/>
      <c r="C8542" s="435"/>
      <c r="D8542" s="399"/>
      <c r="E8542" s="400"/>
      <c r="G8542" s="401"/>
      <c r="H8542" s="401"/>
      <c r="I8542" s="401"/>
      <c r="J8542" s="194"/>
      <c r="K8542" s="194"/>
      <c r="L8542" s="195"/>
      <c r="M8542" s="196"/>
      <c r="N8542" s="197"/>
      <c r="O8542" s="197"/>
      <c r="P8542" s="231"/>
    </row>
    <row r="8543" spans="2:16">
      <c r="B8543" s="351"/>
      <c r="C8543" s="435"/>
      <c r="D8543" s="399"/>
      <c r="E8543" s="400"/>
      <c r="G8543" s="401"/>
      <c r="H8543" s="401"/>
      <c r="I8543" s="401"/>
      <c r="J8543" s="194"/>
      <c r="K8543" s="194"/>
      <c r="L8543" s="195"/>
      <c r="M8543" s="196"/>
      <c r="N8543" s="197"/>
      <c r="O8543" s="197"/>
      <c r="P8543" s="231"/>
    </row>
    <row r="8544" spans="2:16">
      <c r="B8544" s="351"/>
      <c r="C8544" s="435"/>
      <c r="D8544" s="399"/>
      <c r="E8544" s="400"/>
      <c r="G8544" s="401"/>
      <c r="H8544" s="401"/>
      <c r="I8544" s="401"/>
      <c r="J8544" s="194"/>
      <c r="K8544" s="194"/>
      <c r="L8544" s="195"/>
      <c r="M8544" s="196"/>
      <c r="N8544" s="197"/>
      <c r="O8544" s="197"/>
      <c r="P8544" s="231"/>
    </row>
    <row r="8545" spans="2:16">
      <c r="B8545" s="351"/>
      <c r="C8545" s="435"/>
      <c r="D8545" s="399"/>
      <c r="E8545" s="400"/>
      <c r="G8545" s="401"/>
      <c r="H8545" s="401"/>
      <c r="I8545" s="401"/>
      <c r="J8545" s="194"/>
      <c r="K8545" s="194"/>
      <c r="L8545" s="195"/>
      <c r="M8545" s="196"/>
      <c r="N8545" s="197"/>
      <c r="O8545" s="197"/>
      <c r="P8545" s="231"/>
    </row>
    <row r="8546" spans="2:16">
      <c r="B8546" s="351"/>
      <c r="C8546" s="435"/>
      <c r="D8546" s="399"/>
      <c r="E8546" s="400"/>
      <c r="G8546" s="401"/>
      <c r="H8546" s="401"/>
      <c r="I8546" s="401"/>
      <c r="J8546" s="194"/>
      <c r="K8546" s="194"/>
      <c r="L8546" s="195"/>
      <c r="M8546" s="196"/>
      <c r="N8546" s="197"/>
      <c r="O8546" s="197"/>
      <c r="P8546" s="231"/>
    </row>
    <row r="8547" spans="2:16">
      <c r="B8547" s="351"/>
      <c r="C8547" s="435"/>
      <c r="D8547" s="399"/>
      <c r="E8547" s="400"/>
      <c r="G8547" s="401"/>
      <c r="H8547" s="401"/>
      <c r="I8547" s="401"/>
      <c r="J8547" s="194"/>
      <c r="K8547" s="194"/>
      <c r="L8547" s="195"/>
      <c r="M8547" s="196"/>
      <c r="N8547" s="197"/>
      <c r="O8547" s="197"/>
      <c r="P8547" s="231"/>
    </row>
    <row r="8548" spans="2:16">
      <c r="B8548" s="351"/>
      <c r="C8548" s="435"/>
      <c r="D8548" s="399"/>
      <c r="E8548" s="400"/>
      <c r="G8548" s="401"/>
      <c r="H8548" s="401"/>
      <c r="I8548" s="401"/>
      <c r="J8548" s="194"/>
      <c r="K8548" s="194"/>
      <c r="L8548" s="195"/>
      <c r="M8548" s="196"/>
      <c r="N8548" s="197"/>
      <c r="O8548" s="197"/>
      <c r="P8548" s="231"/>
    </row>
    <row r="8549" spans="2:16">
      <c r="B8549" s="351"/>
      <c r="C8549" s="435"/>
      <c r="D8549" s="399"/>
      <c r="E8549" s="400"/>
      <c r="G8549" s="401"/>
      <c r="H8549" s="401"/>
      <c r="I8549" s="401"/>
      <c r="J8549" s="194"/>
      <c r="K8549" s="194"/>
      <c r="L8549" s="195"/>
      <c r="M8549" s="196"/>
      <c r="N8549" s="197"/>
      <c r="O8549" s="197"/>
      <c r="P8549" s="231"/>
    </row>
    <row r="8550" spans="2:16">
      <c r="B8550" s="402"/>
      <c r="C8550" s="435"/>
      <c r="D8550" s="404"/>
      <c r="E8550" s="405"/>
      <c r="G8550" s="406"/>
      <c r="H8550" s="406"/>
      <c r="I8550" s="406"/>
      <c r="J8550" s="194"/>
      <c r="K8550" s="194"/>
      <c r="L8550" s="195"/>
      <c r="M8550" s="196"/>
      <c r="N8550" s="197"/>
      <c r="O8550" s="197"/>
      <c r="P8550" s="221"/>
    </row>
    <row r="8551" spans="2:16">
      <c r="B8551" s="351"/>
      <c r="C8551" s="435"/>
      <c r="D8551" s="399"/>
      <c r="E8551" s="400"/>
      <c r="G8551" s="401"/>
      <c r="H8551" s="401"/>
      <c r="I8551" s="401"/>
      <c r="J8551" s="194"/>
      <c r="K8551" s="194"/>
      <c r="L8551" s="195"/>
      <c r="M8551" s="196"/>
      <c r="N8551" s="197"/>
      <c r="O8551" s="197"/>
      <c r="P8551" s="231"/>
    </row>
    <row r="8552" spans="2:16">
      <c r="B8552" s="351"/>
      <c r="C8552" s="435"/>
      <c r="D8552" s="399"/>
      <c r="E8552" s="400"/>
      <c r="G8552" s="401"/>
      <c r="H8552" s="401"/>
      <c r="I8552" s="401"/>
      <c r="J8552" s="194"/>
      <c r="K8552" s="194"/>
      <c r="L8552" s="195"/>
      <c r="M8552" s="196"/>
      <c r="N8552" s="197"/>
      <c r="O8552" s="197"/>
      <c r="P8552" s="231"/>
    </row>
    <row r="8553" spans="2:16">
      <c r="B8553" s="351"/>
      <c r="C8553" s="435"/>
      <c r="D8553" s="399"/>
      <c r="E8553" s="400"/>
      <c r="G8553" s="401"/>
      <c r="H8553" s="401"/>
      <c r="I8553" s="401"/>
      <c r="J8553" s="194"/>
      <c r="K8553" s="194"/>
      <c r="L8553" s="195"/>
      <c r="M8553" s="196"/>
      <c r="N8553" s="197"/>
      <c r="O8553" s="197"/>
      <c r="P8553" s="231"/>
    </row>
    <row r="8554" spans="2:16">
      <c r="B8554" s="351"/>
      <c r="C8554" s="435"/>
      <c r="D8554" s="399"/>
      <c r="E8554" s="400"/>
      <c r="G8554" s="401"/>
      <c r="H8554" s="401"/>
      <c r="I8554" s="401"/>
      <c r="J8554" s="194"/>
      <c r="K8554" s="194"/>
      <c r="L8554" s="195"/>
      <c r="M8554" s="196"/>
      <c r="N8554" s="197"/>
      <c r="O8554" s="197"/>
      <c r="P8554" s="231"/>
    </row>
    <row r="8555" spans="2:16">
      <c r="B8555" s="351"/>
      <c r="C8555" s="435"/>
      <c r="D8555" s="399"/>
      <c r="E8555" s="400"/>
      <c r="G8555" s="401"/>
      <c r="H8555" s="401"/>
      <c r="I8555" s="401"/>
      <c r="J8555" s="194"/>
      <c r="K8555" s="194"/>
      <c r="L8555" s="195"/>
      <c r="M8555" s="196"/>
      <c r="N8555" s="197"/>
      <c r="O8555" s="197"/>
      <c r="P8555" s="231"/>
    </row>
    <row r="8556" spans="2:16">
      <c r="B8556" s="351"/>
      <c r="C8556" s="435"/>
      <c r="D8556" s="399"/>
      <c r="E8556" s="400"/>
      <c r="G8556" s="401"/>
      <c r="H8556" s="401"/>
      <c r="I8556" s="401"/>
      <c r="J8556" s="194"/>
      <c r="K8556" s="194"/>
      <c r="L8556" s="195"/>
      <c r="M8556" s="196"/>
      <c r="N8556" s="197"/>
      <c r="O8556" s="197"/>
      <c r="P8556" s="231"/>
    </row>
    <row r="8557" spans="2:16">
      <c r="B8557" s="351"/>
      <c r="C8557" s="435"/>
      <c r="D8557" s="399"/>
      <c r="E8557" s="400"/>
      <c r="G8557" s="401"/>
      <c r="H8557" s="401"/>
      <c r="I8557" s="401"/>
      <c r="J8557" s="194"/>
      <c r="K8557" s="194"/>
      <c r="L8557" s="195"/>
      <c r="M8557" s="196"/>
      <c r="N8557" s="197"/>
      <c r="O8557" s="197"/>
      <c r="P8557" s="231"/>
    </row>
    <row r="8558" spans="2:16">
      <c r="B8558" s="351"/>
      <c r="C8558" s="435"/>
      <c r="D8558" s="399"/>
      <c r="E8558" s="400"/>
      <c r="G8558" s="401"/>
      <c r="H8558" s="401"/>
      <c r="I8558" s="401"/>
      <c r="J8558" s="194"/>
      <c r="K8558" s="194"/>
      <c r="L8558" s="195"/>
      <c r="M8558" s="196"/>
      <c r="N8558" s="197"/>
      <c r="O8558" s="197"/>
      <c r="P8558" s="231"/>
    </row>
    <row r="8559" spans="2:16">
      <c r="B8559" s="351"/>
      <c r="C8559" s="435"/>
      <c r="D8559" s="399"/>
      <c r="E8559" s="400"/>
      <c r="G8559" s="401"/>
      <c r="H8559" s="401"/>
      <c r="I8559" s="401"/>
      <c r="J8559" s="194"/>
      <c r="K8559" s="194"/>
      <c r="L8559" s="195"/>
      <c r="M8559" s="196"/>
      <c r="N8559" s="197"/>
      <c r="O8559" s="197"/>
      <c r="P8559" s="231"/>
    </row>
    <row r="8560" spans="2:16">
      <c r="B8560" s="351"/>
      <c r="C8560" s="435"/>
      <c r="D8560" s="399"/>
      <c r="E8560" s="400"/>
      <c r="G8560" s="401"/>
      <c r="H8560" s="401"/>
      <c r="I8560" s="401"/>
      <c r="J8560" s="194"/>
      <c r="K8560" s="194"/>
      <c r="L8560" s="195"/>
      <c r="M8560" s="196"/>
      <c r="N8560" s="197"/>
      <c r="O8560" s="197"/>
      <c r="P8560" s="231"/>
    </row>
    <row r="8561" spans="2:16">
      <c r="B8561" s="351"/>
      <c r="C8561" s="435"/>
      <c r="D8561" s="399"/>
      <c r="E8561" s="400"/>
      <c r="G8561" s="401"/>
      <c r="H8561" s="401"/>
      <c r="I8561" s="401"/>
      <c r="J8561" s="194"/>
      <c r="K8561" s="194"/>
      <c r="L8561" s="195"/>
      <c r="M8561" s="196"/>
      <c r="N8561" s="197"/>
      <c r="O8561" s="197"/>
      <c r="P8561" s="231"/>
    </row>
    <row r="8562" spans="2:16">
      <c r="B8562" s="351"/>
      <c r="C8562" s="435"/>
      <c r="D8562" s="399"/>
      <c r="E8562" s="400"/>
      <c r="G8562" s="401"/>
      <c r="H8562" s="401"/>
      <c r="I8562" s="401"/>
      <c r="J8562" s="194"/>
      <c r="K8562" s="194"/>
      <c r="L8562" s="195"/>
      <c r="M8562" s="196"/>
      <c r="N8562" s="197"/>
      <c r="O8562" s="197"/>
      <c r="P8562" s="231"/>
    </row>
    <row r="8563" spans="2:16">
      <c r="B8563" s="351"/>
      <c r="C8563" s="435"/>
      <c r="D8563" s="399"/>
      <c r="E8563" s="400"/>
      <c r="G8563" s="401"/>
      <c r="H8563" s="401"/>
      <c r="I8563" s="401"/>
      <c r="J8563" s="194"/>
      <c r="K8563" s="194"/>
      <c r="L8563" s="195"/>
      <c r="M8563" s="196"/>
      <c r="N8563" s="197"/>
      <c r="O8563" s="197"/>
      <c r="P8563" s="231"/>
    </row>
    <row r="8564" spans="2:16">
      <c r="B8564" s="351"/>
      <c r="C8564" s="435"/>
      <c r="D8564" s="399"/>
      <c r="E8564" s="400"/>
      <c r="G8564" s="401"/>
      <c r="H8564" s="401"/>
      <c r="I8564" s="401"/>
      <c r="J8564" s="194"/>
      <c r="K8564" s="194"/>
      <c r="L8564" s="195"/>
      <c r="M8564" s="196"/>
      <c r="N8564" s="197"/>
      <c r="O8564" s="197"/>
      <c r="P8564" s="231"/>
    </row>
    <row r="8565" spans="2:16">
      <c r="B8565" s="351"/>
      <c r="C8565" s="435"/>
      <c r="D8565" s="399"/>
      <c r="E8565" s="400"/>
      <c r="G8565" s="401"/>
      <c r="H8565" s="401"/>
      <c r="I8565" s="401"/>
      <c r="J8565" s="194"/>
      <c r="K8565" s="194"/>
      <c r="L8565" s="195"/>
      <c r="M8565" s="196"/>
      <c r="N8565" s="197"/>
      <c r="O8565" s="197"/>
      <c r="P8565" s="231"/>
    </row>
    <row r="8566" spans="2:16">
      <c r="B8566" s="351"/>
      <c r="C8566" s="435"/>
      <c r="D8566" s="399"/>
      <c r="E8566" s="400"/>
      <c r="G8566" s="401"/>
      <c r="H8566" s="401"/>
      <c r="I8566" s="401"/>
      <c r="J8566" s="194"/>
      <c r="K8566" s="194"/>
      <c r="L8566" s="195"/>
      <c r="M8566" s="196"/>
      <c r="N8566" s="197"/>
      <c r="O8566" s="197"/>
      <c r="P8566" s="231"/>
    </row>
    <row r="8567" spans="2:16">
      <c r="B8567" s="351"/>
      <c r="C8567" s="435"/>
      <c r="D8567" s="399"/>
      <c r="E8567" s="400"/>
      <c r="G8567" s="401"/>
      <c r="H8567" s="401"/>
      <c r="I8567" s="401"/>
      <c r="J8567" s="194"/>
      <c r="K8567" s="194"/>
      <c r="L8567" s="195"/>
      <c r="M8567" s="196"/>
      <c r="N8567" s="197"/>
      <c r="O8567" s="197"/>
      <c r="P8567" s="231"/>
    </row>
    <row r="8568" spans="2:16">
      <c r="B8568" s="351"/>
      <c r="C8568" s="435"/>
      <c r="D8568" s="399"/>
      <c r="E8568" s="400"/>
      <c r="G8568" s="401"/>
      <c r="H8568" s="401"/>
      <c r="I8568" s="401"/>
      <c r="J8568" s="194"/>
      <c r="K8568" s="194"/>
      <c r="L8568" s="195"/>
      <c r="M8568" s="196"/>
      <c r="N8568" s="197"/>
      <c r="O8568" s="197"/>
      <c r="P8568" s="231"/>
    </row>
    <row r="8569" spans="2:16">
      <c r="B8569" s="351"/>
      <c r="C8569" s="435"/>
      <c r="D8569" s="399"/>
      <c r="E8569" s="400"/>
      <c r="G8569" s="401"/>
      <c r="H8569" s="401"/>
      <c r="I8569" s="401"/>
      <c r="J8569" s="194"/>
      <c r="K8569" s="194"/>
      <c r="L8569" s="195"/>
      <c r="M8569" s="196"/>
      <c r="N8569" s="197"/>
      <c r="O8569" s="197"/>
      <c r="P8569" s="231"/>
    </row>
    <row r="8570" spans="2:16">
      <c r="B8570" s="351"/>
      <c r="C8570" s="435"/>
      <c r="D8570" s="399"/>
      <c r="E8570" s="400"/>
      <c r="G8570" s="401"/>
      <c r="H8570" s="401"/>
      <c r="I8570" s="401"/>
      <c r="J8570" s="194"/>
      <c r="K8570" s="194"/>
      <c r="L8570" s="195"/>
      <c r="M8570" s="196"/>
      <c r="N8570" s="197"/>
      <c r="O8570" s="197"/>
      <c r="P8570" s="231"/>
    </row>
    <row r="8571" spans="2:16">
      <c r="B8571" s="351"/>
      <c r="C8571" s="435"/>
      <c r="D8571" s="399"/>
      <c r="E8571" s="400"/>
      <c r="G8571" s="401"/>
      <c r="H8571" s="401"/>
      <c r="I8571" s="401"/>
      <c r="J8571" s="194"/>
      <c r="K8571" s="194"/>
      <c r="L8571" s="195"/>
      <c r="M8571" s="196"/>
      <c r="N8571" s="197"/>
      <c r="O8571" s="197"/>
      <c r="P8571" s="231"/>
    </row>
    <row r="8572" spans="2:16">
      <c r="B8572" s="351"/>
      <c r="C8572" s="435"/>
      <c r="D8572" s="399"/>
      <c r="E8572" s="400"/>
      <c r="G8572" s="401"/>
      <c r="H8572" s="401"/>
      <c r="I8572" s="401"/>
      <c r="J8572" s="194"/>
      <c r="K8572" s="194"/>
      <c r="L8572" s="195"/>
      <c r="M8572" s="196"/>
      <c r="N8572" s="197"/>
      <c r="O8572" s="197"/>
      <c r="P8572" s="231"/>
    </row>
    <row r="8573" spans="2:16">
      <c r="B8573" s="351"/>
      <c r="C8573" s="435"/>
      <c r="D8573" s="399"/>
      <c r="E8573" s="400"/>
      <c r="G8573" s="401"/>
      <c r="H8573" s="401"/>
      <c r="I8573" s="401"/>
      <c r="J8573" s="194"/>
      <c r="K8573" s="194"/>
      <c r="L8573" s="195"/>
      <c r="M8573" s="196"/>
      <c r="N8573" s="197"/>
      <c r="O8573" s="197"/>
      <c r="P8573" s="231"/>
    </row>
    <row r="8574" spans="2:16">
      <c r="B8574" s="351"/>
      <c r="C8574" s="435"/>
      <c r="D8574" s="399"/>
      <c r="E8574" s="400"/>
      <c r="G8574" s="401"/>
      <c r="H8574" s="401"/>
      <c r="I8574" s="401"/>
      <c r="J8574" s="194"/>
      <c r="K8574" s="194"/>
      <c r="L8574" s="195"/>
      <c r="M8574" s="196"/>
      <c r="N8574" s="197"/>
      <c r="O8574" s="197"/>
      <c r="P8574" s="231"/>
    </row>
    <row r="8575" spans="2:16">
      <c r="B8575" s="402"/>
      <c r="C8575" s="435"/>
      <c r="D8575" s="404"/>
      <c r="E8575" s="405"/>
      <c r="G8575" s="406"/>
      <c r="H8575" s="406"/>
      <c r="I8575" s="406"/>
      <c r="J8575" s="194"/>
      <c r="K8575" s="194"/>
      <c r="L8575" s="195"/>
      <c r="M8575" s="196"/>
      <c r="N8575" s="197"/>
      <c r="O8575" s="197"/>
      <c r="P8575" s="221"/>
    </row>
    <row r="8576" spans="2:16">
      <c r="B8576" s="351"/>
      <c r="C8576" s="435"/>
      <c r="D8576" s="399"/>
      <c r="E8576" s="400"/>
      <c r="G8576" s="401"/>
      <c r="H8576" s="401"/>
      <c r="I8576" s="401"/>
      <c r="J8576" s="194"/>
      <c r="K8576" s="194"/>
      <c r="L8576" s="195"/>
      <c r="M8576" s="196"/>
      <c r="N8576" s="197"/>
      <c r="O8576" s="197"/>
      <c r="P8576" s="231"/>
    </row>
    <row r="8577" spans="2:16">
      <c r="B8577" s="351"/>
      <c r="C8577" s="435"/>
      <c r="D8577" s="399"/>
      <c r="E8577" s="400"/>
      <c r="G8577" s="401"/>
      <c r="H8577" s="401"/>
      <c r="I8577" s="401"/>
      <c r="J8577" s="194"/>
      <c r="K8577" s="194"/>
      <c r="L8577" s="195"/>
      <c r="M8577" s="196"/>
      <c r="N8577" s="197"/>
      <c r="O8577" s="197"/>
      <c r="P8577" s="231"/>
    </row>
    <row r="8578" spans="2:16">
      <c r="B8578" s="351"/>
      <c r="C8578" s="435"/>
      <c r="D8578" s="399"/>
      <c r="E8578" s="400"/>
      <c r="G8578" s="401"/>
      <c r="H8578" s="401"/>
      <c r="I8578" s="401"/>
      <c r="J8578" s="194"/>
      <c r="K8578" s="194"/>
      <c r="L8578" s="195"/>
      <c r="M8578" s="196"/>
      <c r="N8578" s="197"/>
      <c r="O8578" s="197"/>
      <c r="P8578" s="231"/>
    </row>
    <row r="8579" spans="2:16">
      <c r="B8579" s="351"/>
      <c r="C8579" s="435"/>
      <c r="D8579" s="399"/>
      <c r="E8579" s="400"/>
      <c r="G8579" s="401"/>
      <c r="H8579" s="401"/>
      <c r="I8579" s="401"/>
      <c r="J8579" s="194"/>
      <c r="K8579" s="194"/>
      <c r="L8579" s="195"/>
      <c r="M8579" s="196"/>
      <c r="N8579" s="197"/>
      <c r="O8579" s="197"/>
      <c r="P8579" s="231"/>
    </row>
    <row r="8580" spans="2:16">
      <c r="B8580" s="351"/>
      <c r="C8580" s="435"/>
      <c r="D8580" s="399"/>
      <c r="E8580" s="400"/>
      <c r="G8580" s="401"/>
      <c r="H8580" s="401"/>
      <c r="I8580" s="401"/>
      <c r="J8580" s="194"/>
      <c r="K8580" s="194"/>
      <c r="L8580" s="195"/>
      <c r="M8580" s="196"/>
      <c r="N8580" s="197"/>
      <c r="O8580" s="197"/>
      <c r="P8580" s="231"/>
    </row>
    <row r="8581" spans="2:16">
      <c r="B8581" s="351"/>
      <c r="C8581" s="435"/>
      <c r="D8581" s="399"/>
      <c r="E8581" s="400"/>
      <c r="G8581" s="401"/>
      <c r="H8581" s="401"/>
      <c r="I8581" s="401"/>
      <c r="J8581" s="194"/>
      <c r="K8581" s="194"/>
      <c r="L8581" s="195"/>
      <c r="M8581" s="196"/>
      <c r="N8581" s="197"/>
      <c r="O8581" s="197"/>
      <c r="P8581" s="231"/>
    </row>
    <row r="8582" spans="2:16">
      <c r="B8582" s="351"/>
      <c r="C8582" s="435"/>
      <c r="D8582" s="399"/>
      <c r="E8582" s="400"/>
      <c r="G8582" s="401"/>
      <c r="H8582" s="401"/>
      <c r="I8582" s="401"/>
      <c r="J8582" s="194"/>
      <c r="K8582" s="194"/>
      <c r="L8582" s="195"/>
      <c r="M8582" s="196"/>
      <c r="N8582" s="197"/>
      <c r="O8582" s="197"/>
      <c r="P8582" s="231"/>
    </row>
    <row r="8583" spans="2:16">
      <c r="B8583" s="351"/>
      <c r="C8583" s="435"/>
      <c r="D8583" s="399"/>
      <c r="E8583" s="400"/>
      <c r="G8583" s="401"/>
      <c r="H8583" s="401"/>
      <c r="I8583" s="401"/>
      <c r="J8583" s="194"/>
      <c r="K8583" s="194"/>
      <c r="L8583" s="195"/>
      <c r="M8583" s="196"/>
      <c r="N8583" s="197"/>
      <c r="O8583" s="197"/>
      <c r="P8583" s="231"/>
    </row>
    <row r="8584" spans="2:16">
      <c r="B8584" s="351"/>
      <c r="C8584" s="435"/>
      <c r="D8584" s="399"/>
      <c r="E8584" s="400"/>
      <c r="G8584" s="401"/>
      <c r="H8584" s="401"/>
      <c r="I8584" s="401"/>
      <c r="J8584" s="194"/>
      <c r="K8584" s="194"/>
      <c r="L8584" s="195"/>
      <c r="M8584" s="196"/>
      <c r="N8584" s="197"/>
      <c r="O8584" s="197"/>
      <c r="P8584" s="231"/>
    </row>
    <row r="8585" spans="2:16">
      <c r="B8585" s="351"/>
      <c r="C8585" s="435"/>
      <c r="D8585" s="399"/>
      <c r="E8585" s="400"/>
      <c r="G8585" s="401"/>
      <c r="H8585" s="401"/>
      <c r="I8585" s="401"/>
      <c r="J8585" s="194"/>
      <c r="K8585" s="194"/>
      <c r="L8585" s="195"/>
      <c r="M8585" s="196"/>
      <c r="N8585" s="197"/>
      <c r="O8585" s="197"/>
      <c r="P8585" s="231"/>
    </row>
    <row r="8586" spans="2:16">
      <c r="B8586" s="351"/>
      <c r="C8586" s="435"/>
      <c r="D8586" s="399"/>
      <c r="E8586" s="400"/>
      <c r="G8586" s="401"/>
      <c r="H8586" s="401"/>
      <c r="I8586" s="401"/>
      <c r="J8586" s="194"/>
      <c r="K8586" s="194"/>
      <c r="L8586" s="195"/>
      <c r="M8586" s="196"/>
      <c r="N8586" s="197"/>
      <c r="O8586" s="197"/>
      <c r="P8586" s="231"/>
    </row>
    <row r="8587" spans="2:16">
      <c r="B8587" s="351"/>
      <c r="C8587" s="435"/>
      <c r="D8587" s="399"/>
      <c r="E8587" s="400"/>
      <c r="G8587" s="401"/>
      <c r="H8587" s="401"/>
      <c r="I8587" s="401"/>
      <c r="J8587" s="194"/>
      <c r="K8587" s="194"/>
      <c r="L8587" s="195"/>
      <c r="M8587" s="196"/>
      <c r="N8587" s="197"/>
      <c r="O8587" s="197"/>
      <c r="P8587" s="231"/>
    </row>
    <row r="8588" spans="2:16">
      <c r="B8588" s="351"/>
      <c r="C8588" s="435"/>
      <c r="D8588" s="399"/>
      <c r="E8588" s="400"/>
      <c r="G8588" s="401"/>
      <c r="H8588" s="401"/>
      <c r="I8588" s="401"/>
      <c r="J8588" s="194"/>
      <c r="K8588" s="194"/>
      <c r="L8588" s="195"/>
      <c r="M8588" s="196"/>
      <c r="N8588" s="197"/>
      <c r="O8588" s="197"/>
      <c r="P8588" s="231"/>
    </row>
    <row r="8589" spans="2:16">
      <c r="B8589" s="351"/>
      <c r="C8589" s="435"/>
      <c r="D8589" s="399"/>
      <c r="E8589" s="400"/>
      <c r="G8589" s="401"/>
      <c r="H8589" s="401"/>
      <c r="I8589" s="401"/>
      <c r="J8589" s="194"/>
      <c r="K8589" s="194"/>
      <c r="L8589" s="195"/>
      <c r="M8589" s="196"/>
      <c r="N8589" s="197"/>
      <c r="O8589" s="197"/>
      <c r="P8589" s="231"/>
    </row>
    <row r="8590" spans="2:16">
      <c r="B8590" s="351"/>
      <c r="C8590" s="435"/>
      <c r="D8590" s="399"/>
      <c r="E8590" s="400"/>
      <c r="G8590" s="401"/>
      <c r="H8590" s="401"/>
      <c r="I8590" s="401"/>
      <c r="J8590" s="194"/>
      <c r="K8590" s="194"/>
      <c r="L8590" s="195"/>
      <c r="M8590" s="196"/>
      <c r="N8590" s="197"/>
      <c r="O8590" s="197"/>
      <c r="P8590" s="231"/>
    </row>
    <row r="8591" spans="2:16">
      <c r="B8591" s="351"/>
      <c r="C8591" s="435"/>
      <c r="D8591" s="399"/>
      <c r="E8591" s="400"/>
      <c r="G8591" s="401"/>
      <c r="H8591" s="401"/>
      <c r="I8591" s="401"/>
      <c r="J8591" s="194"/>
      <c r="K8591" s="194"/>
      <c r="L8591" s="195"/>
      <c r="M8591" s="196"/>
      <c r="N8591" s="197"/>
      <c r="O8591" s="197"/>
      <c r="P8591" s="231"/>
    </row>
    <row r="8592" spans="2:16">
      <c r="B8592" s="351"/>
      <c r="C8592" s="435"/>
      <c r="D8592" s="399"/>
      <c r="E8592" s="400"/>
      <c r="G8592" s="401"/>
      <c r="H8592" s="401"/>
      <c r="I8592" s="401"/>
      <c r="J8592" s="194"/>
      <c r="K8592" s="194"/>
      <c r="L8592" s="195"/>
      <c r="M8592" s="196"/>
      <c r="N8592" s="197"/>
      <c r="O8592" s="197"/>
      <c r="P8592" s="231"/>
    </row>
    <row r="8593" spans="2:16">
      <c r="B8593" s="351"/>
      <c r="C8593" s="435"/>
      <c r="D8593" s="399"/>
      <c r="E8593" s="400"/>
      <c r="G8593" s="401"/>
      <c r="H8593" s="401"/>
      <c r="I8593" s="401"/>
      <c r="J8593" s="194"/>
      <c r="K8593" s="194"/>
      <c r="L8593" s="195"/>
      <c r="M8593" s="196"/>
      <c r="N8593" s="197"/>
      <c r="O8593" s="197"/>
      <c r="P8593" s="231"/>
    </row>
    <row r="8594" spans="2:16">
      <c r="B8594" s="351"/>
      <c r="C8594" s="435"/>
      <c r="D8594" s="399"/>
      <c r="E8594" s="400"/>
      <c r="G8594" s="401"/>
      <c r="H8594" s="401"/>
      <c r="I8594" s="401"/>
      <c r="J8594" s="194"/>
      <c r="K8594" s="194"/>
      <c r="L8594" s="195"/>
      <c r="M8594" s="196"/>
      <c r="N8594" s="197"/>
      <c r="O8594" s="197"/>
      <c r="P8594" s="231"/>
    </row>
    <row r="8595" spans="2:16">
      <c r="B8595" s="351"/>
      <c r="C8595" s="435"/>
      <c r="D8595" s="399"/>
      <c r="E8595" s="400"/>
      <c r="G8595" s="401"/>
      <c r="H8595" s="401"/>
      <c r="I8595" s="401"/>
      <c r="J8595" s="194"/>
      <c r="K8595" s="194"/>
      <c r="L8595" s="195"/>
      <c r="M8595" s="196"/>
      <c r="N8595" s="197"/>
      <c r="O8595" s="197"/>
      <c r="P8595" s="231"/>
    </row>
    <row r="8596" spans="2:16">
      <c r="B8596" s="351"/>
      <c r="C8596" s="435"/>
      <c r="D8596" s="399"/>
      <c r="E8596" s="400"/>
      <c r="G8596" s="401"/>
      <c r="H8596" s="401"/>
      <c r="I8596" s="401"/>
      <c r="J8596" s="194"/>
      <c r="K8596" s="194"/>
      <c r="L8596" s="195"/>
      <c r="M8596" s="196"/>
      <c r="N8596" s="197"/>
      <c r="O8596" s="197"/>
      <c r="P8596" s="231"/>
    </row>
    <row r="8597" spans="2:16">
      <c r="B8597" s="351"/>
      <c r="C8597" s="435"/>
      <c r="D8597" s="399"/>
      <c r="E8597" s="400"/>
      <c r="G8597" s="401"/>
      <c r="H8597" s="401"/>
      <c r="I8597" s="401"/>
      <c r="J8597" s="194"/>
      <c r="K8597" s="194"/>
      <c r="L8597" s="195"/>
      <c r="M8597" s="196"/>
      <c r="N8597" s="197"/>
      <c r="O8597" s="197"/>
      <c r="P8597" s="231"/>
    </row>
    <row r="8598" spans="2:16">
      <c r="B8598" s="351"/>
      <c r="C8598" s="435"/>
      <c r="D8598" s="399"/>
      <c r="E8598" s="400"/>
      <c r="G8598" s="401"/>
      <c r="H8598" s="401"/>
      <c r="I8598" s="401"/>
      <c r="J8598" s="194"/>
      <c r="K8598" s="194"/>
      <c r="L8598" s="195"/>
      <c r="M8598" s="196"/>
      <c r="N8598" s="197"/>
      <c r="O8598" s="197"/>
      <c r="P8598" s="231"/>
    </row>
    <row r="8599" spans="2:16">
      <c r="B8599" s="351"/>
      <c r="C8599" s="435"/>
      <c r="D8599" s="399"/>
      <c r="E8599" s="400"/>
      <c r="G8599" s="401"/>
      <c r="H8599" s="401"/>
      <c r="I8599" s="401"/>
      <c r="J8599" s="194"/>
      <c r="K8599" s="194"/>
      <c r="L8599" s="195"/>
      <c r="M8599" s="196"/>
      <c r="N8599" s="197"/>
      <c r="O8599" s="197"/>
      <c r="P8599" s="231"/>
    </row>
    <row r="8600" spans="2:16">
      <c r="B8600" s="351"/>
      <c r="C8600" s="435"/>
      <c r="D8600" s="399"/>
      <c r="E8600" s="400"/>
      <c r="G8600" s="401"/>
      <c r="H8600" s="401"/>
      <c r="I8600" s="401"/>
      <c r="J8600" s="194"/>
      <c r="K8600" s="194"/>
      <c r="L8600" s="195"/>
      <c r="M8600" s="196"/>
      <c r="N8600" s="197"/>
      <c r="O8600" s="197"/>
      <c r="P8600" s="231"/>
    </row>
    <row r="8601" spans="2:16">
      <c r="B8601" s="351"/>
      <c r="C8601" s="435"/>
      <c r="D8601" s="399"/>
      <c r="E8601" s="400"/>
      <c r="G8601" s="401"/>
      <c r="H8601" s="401"/>
      <c r="I8601" s="401"/>
      <c r="J8601" s="194"/>
      <c r="K8601" s="194"/>
      <c r="L8601" s="195"/>
      <c r="M8601" s="196"/>
      <c r="N8601" s="197"/>
      <c r="O8601" s="197"/>
      <c r="P8601" s="231"/>
    </row>
    <row r="8602" spans="2:16">
      <c r="B8602" s="351"/>
      <c r="C8602" s="435"/>
      <c r="D8602" s="399"/>
      <c r="E8602" s="400"/>
      <c r="G8602" s="401"/>
      <c r="H8602" s="401"/>
      <c r="I8602" s="401"/>
      <c r="J8602" s="194"/>
      <c r="K8602" s="194"/>
      <c r="L8602" s="195"/>
      <c r="M8602" s="196"/>
      <c r="N8602" s="197"/>
      <c r="O8602" s="197"/>
      <c r="P8602" s="231"/>
    </row>
    <row r="8603" spans="2:16">
      <c r="B8603" s="351"/>
      <c r="C8603" s="435"/>
      <c r="D8603" s="399"/>
      <c r="E8603" s="400"/>
      <c r="G8603" s="401"/>
      <c r="H8603" s="401"/>
      <c r="I8603" s="401"/>
      <c r="J8603" s="194"/>
      <c r="K8603" s="194"/>
      <c r="L8603" s="195"/>
      <c r="M8603" s="196"/>
      <c r="N8603" s="197"/>
      <c r="O8603" s="197"/>
      <c r="P8603" s="231"/>
    </row>
    <row r="8604" spans="2:16">
      <c r="B8604" s="351"/>
      <c r="C8604" s="435"/>
      <c r="D8604" s="399"/>
      <c r="E8604" s="400"/>
      <c r="G8604" s="401"/>
      <c r="H8604" s="401"/>
      <c r="I8604" s="401"/>
      <c r="J8604" s="194"/>
      <c r="K8604" s="194"/>
      <c r="L8604" s="195"/>
      <c r="M8604" s="196"/>
      <c r="N8604" s="197"/>
      <c r="O8604" s="197"/>
      <c r="P8604" s="231"/>
    </row>
    <row r="8605" spans="2:16">
      <c r="B8605" s="351"/>
      <c r="C8605" s="435"/>
      <c r="D8605" s="399"/>
      <c r="E8605" s="400"/>
      <c r="G8605" s="401"/>
      <c r="H8605" s="401"/>
      <c r="I8605" s="401"/>
      <c r="J8605" s="194"/>
      <c r="K8605" s="194"/>
      <c r="L8605" s="195"/>
      <c r="M8605" s="196"/>
      <c r="N8605" s="197"/>
      <c r="O8605" s="197"/>
      <c r="P8605" s="231"/>
    </row>
    <row r="8606" spans="2:16">
      <c r="B8606" s="351"/>
      <c r="C8606" s="435"/>
      <c r="D8606" s="399"/>
      <c r="E8606" s="400"/>
      <c r="G8606" s="401"/>
      <c r="H8606" s="401"/>
      <c r="I8606" s="401"/>
      <c r="J8606" s="194"/>
      <c r="K8606" s="194"/>
      <c r="L8606" s="195"/>
      <c r="M8606" s="196"/>
      <c r="N8606" s="197"/>
      <c r="O8606" s="197"/>
      <c r="P8606" s="231"/>
    </row>
    <row r="8607" spans="2:16">
      <c r="B8607" s="402"/>
      <c r="C8607" s="436"/>
      <c r="D8607" s="404"/>
      <c r="E8607" s="405"/>
      <c r="G8607" s="406"/>
      <c r="H8607" s="406"/>
      <c r="I8607" s="406"/>
      <c r="J8607" s="194"/>
      <c r="K8607" s="194"/>
      <c r="L8607" s="195"/>
      <c r="M8607" s="196"/>
      <c r="N8607" s="197"/>
      <c r="O8607" s="197"/>
      <c r="P8607" s="221"/>
    </row>
    <row r="8608" spans="2:16">
      <c r="B8608" s="351"/>
      <c r="C8608" s="435"/>
      <c r="D8608" s="399"/>
      <c r="E8608" s="400"/>
      <c r="G8608" s="401"/>
      <c r="H8608" s="401"/>
      <c r="I8608" s="401"/>
      <c r="J8608" s="194"/>
      <c r="K8608" s="194"/>
      <c r="L8608" s="195"/>
      <c r="M8608" s="196"/>
      <c r="N8608" s="197"/>
      <c r="O8608" s="197"/>
      <c r="P8608" s="231"/>
    </row>
    <row r="8609" spans="2:16">
      <c r="B8609" s="351"/>
      <c r="C8609" s="435"/>
      <c r="D8609" s="399"/>
      <c r="E8609" s="400"/>
      <c r="G8609" s="401"/>
      <c r="H8609" s="401"/>
      <c r="I8609" s="401"/>
      <c r="J8609" s="194"/>
      <c r="K8609" s="194"/>
      <c r="L8609" s="195"/>
      <c r="M8609" s="196"/>
      <c r="N8609" s="197"/>
      <c r="O8609" s="197"/>
      <c r="P8609" s="231"/>
    </row>
    <row r="8610" spans="2:16">
      <c r="B8610" s="351"/>
      <c r="C8610" s="435"/>
      <c r="D8610" s="399"/>
      <c r="E8610" s="400"/>
      <c r="G8610" s="401"/>
      <c r="H8610" s="401"/>
      <c r="I8610" s="401"/>
      <c r="J8610" s="194"/>
      <c r="K8610" s="194"/>
      <c r="L8610" s="195"/>
      <c r="M8610" s="196"/>
      <c r="N8610" s="197"/>
      <c r="O8610" s="197"/>
      <c r="P8610" s="231"/>
    </row>
    <row r="8611" spans="2:16">
      <c r="B8611" s="351"/>
      <c r="C8611" s="435"/>
      <c r="D8611" s="399"/>
      <c r="E8611" s="400"/>
      <c r="G8611" s="401"/>
      <c r="H8611" s="401"/>
      <c r="I8611" s="401"/>
      <c r="J8611" s="194"/>
      <c r="K8611" s="194"/>
      <c r="L8611" s="195"/>
      <c r="M8611" s="196"/>
      <c r="N8611" s="197"/>
      <c r="O8611" s="197"/>
      <c r="P8611" s="231"/>
    </row>
    <row r="8612" spans="2:16">
      <c r="B8612" s="351"/>
      <c r="C8612" s="435"/>
      <c r="D8612" s="399"/>
      <c r="E8612" s="400"/>
      <c r="G8612" s="401"/>
      <c r="H8612" s="401"/>
      <c r="I8612" s="401"/>
      <c r="J8612" s="194"/>
      <c r="K8612" s="194"/>
      <c r="L8612" s="195"/>
      <c r="M8612" s="196"/>
      <c r="N8612" s="197"/>
      <c r="O8612" s="197"/>
      <c r="P8612" s="231"/>
    </row>
    <row r="8613" spans="2:16">
      <c r="B8613" s="351"/>
      <c r="C8613" s="435"/>
      <c r="D8613" s="399"/>
      <c r="E8613" s="400"/>
      <c r="G8613" s="401"/>
      <c r="H8613" s="401"/>
      <c r="I8613" s="401"/>
      <c r="J8613" s="194"/>
      <c r="K8613" s="194"/>
      <c r="L8613" s="195"/>
      <c r="M8613" s="196"/>
      <c r="N8613" s="197"/>
      <c r="O8613" s="197"/>
      <c r="P8613" s="231"/>
    </row>
    <row r="8614" spans="2:16">
      <c r="B8614" s="351"/>
      <c r="C8614" s="435"/>
      <c r="D8614" s="399"/>
      <c r="E8614" s="400"/>
      <c r="G8614" s="401"/>
      <c r="H8614" s="401"/>
      <c r="I8614" s="401"/>
      <c r="J8614" s="194"/>
      <c r="K8614" s="194"/>
      <c r="L8614" s="195"/>
      <c r="M8614" s="196"/>
      <c r="N8614" s="197"/>
      <c r="O8614" s="197"/>
      <c r="P8614" s="231"/>
    </row>
    <row r="8615" spans="2:16">
      <c r="B8615" s="351"/>
      <c r="C8615" s="435"/>
      <c r="D8615" s="399"/>
      <c r="E8615" s="400"/>
      <c r="G8615" s="401"/>
      <c r="H8615" s="401"/>
      <c r="I8615" s="401"/>
      <c r="J8615" s="194"/>
      <c r="K8615" s="194"/>
      <c r="L8615" s="195"/>
      <c r="M8615" s="196"/>
      <c r="N8615" s="197"/>
      <c r="O8615" s="197"/>
      <c r="P8615" s="231"/>
    </row>
    <row r="8616" spans="2:16">
      <c r="B8616" s="351"/>
      <c r="C8616" s="435"/>
      <c r="D8616" s="399"/>
      <c r="E8616" s="400"/>
      <c r="G8616" s="401"/>
      <c r="H8616" s="401"/>
      <c r="I8616" s="401"/>
      <c r="J8616" s="194"/>
      <c r="K8616" s="194"/>
      <c r="L8616" s="195"/>
      <c r="M8616" s="196"/>
      <c r="N8616" s="197"/>
      <c r="O8616" s="197"/>
      <c r="P8616" s="231"/>
    </row>
    <row r="8617" spans="2:16">
      <c r="B8617" s="351"/>
      <c r="C8617" s="435"/>
      <c r="D8617" s="399"/>
      <c r="E8617" s="400"/>
      <c r="G8617" s="401"/>
      <c r="H8617" s="401"/>
      <c r="I8617" s="401"/>
      <c r="J8617" s="194"/>
      <c r="K8617" s="194"/>
      <c r="L8617" s="195"/>
      <c r="M8617" s="196"/>
      <c r="N8617" s="197"/>
      <c r="O8617" s="197"/>
      <c r="P8617" s="231"/>
    </row>
    <row r="8618" spans="2:16">
      <c r="B8618" s="351"/>
      <c r="C8618" s="435"/>
      <c r="D8618" s="399"/>
      <c r="E8618" s="400"/>
      <c r="G8618" s="401"/>
      <c r="H8618" s="401"/>
      <c r="I8618" s="401"/>
      <c r="J8618" s="194"/>
      <c r="K8618" s="194"/>
      <c r="L8618" s="195"/>
      <c r="M8618" s="196"/>
      <c r="N8618" s="197"/>
      <c r="O8618" s="197"/>
      <c r="P8618" s="231"/>
    </row>
    <row r="8619" spans="2:16">
      <c r="B8619" s="351"/>
      <c r="C8619" s="435"/>
      <c r="D8619" s="399"/>
      <c r="E8619" s="400"/>
      <c r="G8619" s="401"/>
      <c r="H8619" s="401"/>
      <c r="I8619" s="401"/>
      <c r="J8619" s="194"/>
      <c r="K8619" s="194"/>
      <c r="L8619" s="195"/>
      <c r="M8619" s="196"/>
      <c r="N8619" s="197"/>
      <c r="O8619" s="197"/>
      <c r="P8619" s="231"/>
    </row>
    <row r="8620" spans="2:16">
      <c r="B8620" s="351"/>
      <c r="C8620" s="435"/>
      <c r="D8620" s="399"/>
      <c r="E8620" s="400"/>
      <c r="G8620" s="401"/>
      <c r="H8620" s="401"/>
      <c r="I8620" s="401"/>
      <c r="J8620" s="194"/>
      <c r="K8620" s="194"/>
      <c r="L8620" s="195"/>
      <c r="M8620" s="196"/>
      <c r="N8620" s="197"/>
      <c r="O8620" s="197"/>
      <c r="P8620" s="231"/>
    </row>
    <row r="8621" spans="2:16">
      <c r="B8621" s="351"/>
      <c r="C8621" s="435"/>
      <c r="D8621" s="399"/>
      <c r="E8621" s="400"/>
      <c r="G8621" s="401"/>
      <c r="H8621" s="401"/>
      <c r="I8621" s="401"/>
      <c r="J8621" s="194"/>
      <c r="K8621" s="194"/>
      <c r="L8621" s="195"/>
      <c r="M8621" s="196"/>
      <c r="N8621" s="197"/>
      <c r="O8621" s="197"/>
      <c r="P8621" s="231"/>
    </row>
    <row r="8622" spans="2:16">
      <c r="B8622" s="351"/>
      <c r="C8622" s="435"/>
      <c r="D8622" s="399"/>
      <c r="E8622" s="400"/>
      <c r="G8622" s="401"/>
      <c r="H8622" s="401"/>
      <c r="I8622" s="401"/>
      <c r="J8622" s="194"/>
      <c r="K8622" s="194"/>
      <c r="L8622" s="195"/>
      <c r="M8622" s="196"/>
      <c r="N8622" s="197"/>
      <c r="O8622" s="197"/>
      <c r="P8622" s="231"/>
    </row>
    <row r="8623" spans="2:16">
      <c r="B8623" s="351"/>
      <c r="C8623" s="435"/>
      <c r="D8623" s="399"/>
      <c r="E8623" s="400"/>
      <c r="G8623" s="401"/>
      <c r="H8623" s="401"/>
      <c r="I8623" s="401"/>
      <c r="J8623" s="194"/>
      <c r="K8623" s="194"/>
      <c r="L8623" s="195"/>
      <c r="M8623" s="196"/>
      <c r="N8623" s="197"/>
      <c r="O8623" s="197"/>
      <c r="P8623" s="231"/>
    </row>
    <row r="8624" spans="2:16">
      <c r="B8624" s="351"/>
      <c r="C8624" s="435"/>
      <c r="D8624" s="399"/>
      <c r="E8624" s="400"/>
      <c r="G8624" s="401"/>
      <c r="H8624" s="401"/>
      <c r="I8624" s="401"/>
      <c r="J8624" s="194"/>
      <c r="K8624" s="194"/>
      <c r="L8624" s="195"/>
      <c r="M8624" s="196"/>
      <c r="N8624" s="197"/>
      <c r="O8624" s="197"/>
      <c r="P8624" s="231"/>
    </row>
    <row r="8625" spans="2:16">
      <c r="B8625" s="351"/>
      <c r="C8625" s="435"/>
      <c r="D8625" s="399"/>
      <c r="E8625" s="400"/>
      <c r="G8625" s="401"/>
      <c r="H8625" s="401"/>
      <c r="I8625" s="401"/>
      <c r="J8625" s="194"/>
      <c r="K8625" s="194"/>
      <c r="L8625" s="195"/>
      <c r="M8625" s="196"/>
      <c r="N8625" s="197"/>
      <c r="O8625" s="197"/>
      <c r="P8625" s="231"/>
    </row>
    <row r="8626" spans="2:16">
      <c r="B8626" s="351"/>
      <c r="C8626" s="435"/>
      <c r="D8626" s="399"/>
      <c r="E8626" s="400"/>
      <c r="G8626" s="401"/>
      <c r="H8626" s="401"/>
      <c r="I8626" s="401"/>
      <c r="J8626" s="194"/>
      <c r="K8626" s="194"/>
      <c r="L8626" s="195"/>
      <c r="M8626" s="196"/>
      <c r="N8626" s="197"/>
      <c r="O8626" s="197"/>
      <c r="P8626" s="231"/>
    </row>
    <row r="8627" spans="2:16">
      <c r="B8627" s="351"/>
      <c r="C8627" s="435"/>
      <c r="D8627" s="399"/>
      <c r="E8627" s="400"/>
      <c r="G8627" s="401"/>
      <c r="H8627" s="401"/>
      <c r="I8627" s="401"/>
      <c r="J8627" s="194"/>
      <c r="K8627" s="194"/>
      <c r="L8627" s="195"/>
      <c r="M8627" s="196"/>
      <c r="N8627" s="197"/>
      <c r="O8627" s="197"/>
      <c r="P8627" s="231"/>
    </row>
    <row r="8628" spans="2:16">
      <c r="B8628" s="351"/>
      <c r="C8628" s="435"/>
      <c r="D8628" s="399"/>
      <c r="E8628" s="400"/>
      <c r="G8628" s="401"/>
      <c r="H8628" s="401"/>
      <c r="I8628" s="401"/>
      <c r="J8628" s="194"/>
      <c r="K8628" s="194"/>
      <c r="L8628" s="195"/>
      <c r="M8628" s="196"/>
      <c r="N8628" s="197"/>
      <c r="O8628" s="197"/>
      <c r="P8628" s="231"/>
    </row>
    <row r="8629" spans="2:16">
      <c r="B8629" s="351"/>
      <c r="C8629" s="435"/>
      <c r="D8629" s="399"/>
      <c r="E8629" s="400"/>
      <c r="G8629" s="401"/>
      <c r="H8629" s="401"/>
      <c r="I8629" s="401"/>
      <c r="J8629" s="194"/>
      <c r="K8629" s="194"/>
      <c r="L8629" s="195"/>
      <c r="M8629" s="196"/>
      <c r="N8629" s="197"/>
      <c r="O8629" s="197"/>
      <c r="P8629" s="231"/>
    </row>
    <row r="8630" spans="2:16">
      <c r="B8630" s="351"/>
      <c r="C8630" s="435"/>
      <c r="D8630" s="399"/>
      <c r="E8630" s="400"/>
      <c r="G8630" s="401"/>
      <c r="H8630" s="401"/>
      <c r="I8630" s="401"/>
      <c r="J8630" s="194"/>
      <c r="K8630" s="194"/>
      <c r="L8630" s="195"/>
      <c r="M8630" s="196"/>
      <c r="N8630" s="197"/>
      <c r="O8630" s="197"/>
      <c r="P8630" s="231"/>
    </row>
    <row r="8631" spans="2:16">
      <c r="B8631" s="351"/>
      <c r="C8631" s="435"/>
      <c r="D8631" s="399"/>
      <c r="E8631" s="400"/>
      <c r="G8631" s="401"/>
      <c r="H8631" s="401"/>
      <c r="I8631" s="401"/>
      <c r="J8631" s="194"/>
      <c r="K8631" s="194"/>
      <c r="L8631" s="195"/>
      <c r="M8631" s="196"/>
      <c r="N8631" s="197"/>
      <c r="O8631" s="197"/>
      <c r="P8631" s="231"/>
    </row>
    <row r="8632" spans="2:16">
      <c r="B8632" s="351"/>
      <c r="C8632" s="435"/>
      <c r="D8632" s="399"/>
      <c r="E8632" s="400"/>
      <c r="G8632" s="401"/>
      <c r="H8632" s="401"/>
      <c r="I8632" s="401"/>
      <c r="J8632" s="194"/>
      <c r="K8632" s="194"/>
      <c r="L8632" s="195"/>
      <c r="M8632" s="196"/>
      <c r="N8632" s="197"/>
      <c r="O8632" s="197"/>
      <c r="P8632" s="231"/>
    </row>
    <row r="8633" spans="2:16">
      <c r="B8633" s="351"/>
      <c r="C8633" s="435"/>
      <c r="D8633" s="399"/>
      <c r="E8633" s="400"/>
      <c r="G8633" s="401"/>
      <c r="H8633" s="401"/>
      <c r="I8633" s="401"/>
      <c r="J8633" s="194"/>
      <c r="K8633" s="194"/>
      <c r="L8633" s="195"/>
      <c r="M8633" s="196"/>
      <c r="N8633" s="197"/>
      <c r="O8633" s="197"/>
      <c r="P8633" s="231"/>
    </row>
    <row r="8634" spans="2:16">
      <c r="B8634" s="351"/>
      <c r="C8634" s="435"/>
      <c r="D8634" s="399"/>
      <c r="E8634" s="400"/>
      <c r="G8634" s="401"/>
      <c r="H8634" s="401"/>
      <c r="I8634" s="401"/>
      <c r="J8634" s="194"/>
      <c r="K8634" s="194"/>
      <c r="L8634" s="195"/>
      <c r="M8634" s="196"/>
      <c r="N8634" s="197"/>
      <c r="O8634" s="197"/>
      <c r="P8634" s="231"/>
    </row>
    <row r="8635" spans="2:16">
      <c r="B8635" s="351"/>
      <c r="C8635" s="435"/>
      <c r="D8635" s="399"/>
      <c r="E8635" s="400"/>
      <c r="G8635" s="401"/>
      <c r="H8635" s="401"/>
      <c r="I8635" s="401"/>
      <c r="J8635" s="194"/>
      <c r="K8635" s="194"/>
      <c r="L8635" s="195"/>
      <c r="M8635" s="196"/>
      <c r="N8635" s="197"/>
      <c r="O8635" s="197"/>
      <c r="P8635" s="231"/>
    </row>
    <row r="8636" spans="2:16">
      <c r="B8636" s="351"/>
      <c r="C8636" s="435"/>
      <c r="D8636" s="399"/>
      <c r="E8636" s="400"/>
      <c r="G8636" s="401"/>
      <c r="H8636" s="401"/>
      <c r="I8636" s="401"/>
      <c r="J8636" s="194"/>
      <c r="K8636" s="194"/>
      <c r="L8636" s="195"/>
      <c r="M8636" s="196"/>
      <c r="N8636" s="197"/>
      <c r="O8636" s="197"/>
      <c r="P8636" s="231"/>
    </row>
    <row r="8637" spans="2:16">
      <c r="B8637" s="351"/>
      <c r="C8637" s="435"/>
      <c r="D8637" s="399"/>
      <c r="E8637" s="400"/>
      <c r="G8637" s="401"/>
      <c r="H8637" s="401"/>
      <c r="I8637" s="401"/>
      <c r="J8637" s="194"/>
      <c r="K8637" s="194"/>
      <c r="L8637" s="195"/>
      <c r="M8637" s="196"/>
      <c r="N8637" s="197"/>
      <c r="O8637" s="197"/>
      <c r="P8637" s="231"/>
    </row>
    <row r="8638" spans="2:16">
      <c r="B8638" s="351"/>
      <c r="C8638" s="435"/>
      <c r="D8638" s="399"/>
      <c r="E8638" s="400"/>
      <c r="G8638" s="401"/>
      <c r="H8638" s="401"/>
      <c r="I8638" s="401"/>
      <c r="J8638" s="194"/>
      <c r="K8638" s="194"/>
      <c r="L8638" s="195"/>
      <c r="M8638" s="196"/>
      <c r="N8638" s="197"/>
      <c r="O8638" s="197"/>
      <c r="P8638" s="231"/>
    </row>
    <row r="8639" spans="2:16">
      <c r="B8639" s="351"/>
      <c r="C8639" s="435"/>
      <c r="D8639" s="399"/>
      <c r="E8639" s="400"/>
      <c r="G8639" s="401"/>
      <c r="H8639" s="401"/>
      <c r="I8639" s="401"/>
      <c r="J8639" s="194"/>
      <c r="K8639" s="194"/>
      <c r="L8639" s="195"/>
      <c r="M8639" s="196"/>
      <c r="N8639" s="197"/>
      <c r="O8639" s="197"/>
      <c r="P8639" s="231"/>
    </row>
    <row r="8640" spans="2:16">
      <c r="B8640" s="351"/>
      <c r="C8640" s="435"/>
      <c r="D8640" s="399"/>
      <c r="E8640" s="400"/>
      <c r="G8640" s="401"/>
      <c r="H8640" s="401"/>
      <c r="I8640" s="401"/>
      <c r="J8640" s="194"/>
      <c r="K8640" s="194"/>
      <c r="L8640" s="195"/>
      <c r="M8640" s="196"/>
      <c r="N8640" s="197"/>
      <c r="O8640" s="197"/>
      <c r="P8640" s="231"/>
    </row>
    <row r="8641" spans="2:16">
      <c r="B8641" s="351"/>
      <c r="C8641" s="435"/>
      <c r="D8641" s="399"/>
      <c r="E8641" s="400"/>
      <c r="G8641" s="401"/>
      <c r="H8641" s="401"/>
      <c r="I8641" s="401"/>
      <c r="J8641" s="194"/>
      <c r="K8641" s="194"/>
      <c r="L8641" s="195"/>
      <c r="M8641" s="196"/>
      <c r="N8641" s="197"/>
      <c r="O8641" s="197"/>
      <c r="P8641" s="231"/>
    </row>
    <row r="8642" spans="2:16">
      <c r="B8642" s="351"/>
      <c r="C8642" s="435"/>
      <c r="D8642" s="399"/>
      <c r="E8642" s="400"/>
      <c r="G8642" s="401"/>
      <c r="H8642" s="401"/>
      <c r="I8642" s="401"/>
      <c r="J8642" s="194"/>
      <c r="K8642" s="194"/>
      <c r="L8642" s="195"/>
      <c r="M8642" s="196"/>
      <c r="N8642" s="197"/>
      <c r="O8642" s="197"/>
      <c r="P8642" s="231"/>
    </row>
    <row r="8643" spans="2:16">
      <c r="B8643" s="351"/>
      <c r="C8643" s="435"/>
      <c r="D8643" s="399"/>
      <c r="E8643" s="400"/>
      <c r="G8643" s="401"/>
      <c r="H8643" s="401"/>
      <c r="I8643" s="401"/>
      <c r="J8643" s="194"/>
      <c r="K8643" s="194"/>
      <c r="L8643" s="195"/>
      <c r="M8643" s="196"/>
      <c r="N8643" s="197"/>
      <c r="O8643" s="197"/>
      <c r="P8643" s="231"/>
    </row>
    <row r="8644" spans="2:16">
      <c r="B8644" s="351"/>
      <c r="C8644" s="435"/>
      <c r="D8644" s="399"/>
      <c r="E8644" s="400"/>
      <c r="G8644" s="401"/>
      <c r="H8644" s="401"/>
      <c r="I8644" s="401"/>
      <c r="J8644" s="194"/>
      <c r="K8644" s="194"/>
      <c r="L8644" s="195"/>
      <c r="M8644" s="196"/>
      <c r="N8644" s="197"/>
      <c r="O8644" s="197"/>
      <c r="P8644" s="231"/>
    </row>
    <row r="8645" spans="2:16">
      <c r="B8645" s="351"/>
      <c r="C8645" s="435"/>
      <c r="D8645" s="399"/>
      <c r="E8645" s="400"/>
      <c r="G8645" s="401"/>
      <c r="H8645" s="401"/>
      <c r="I8645" s="401"/>
      <c r="J8645" s="194"/>
      <c r="K8645" s="194"/>
      <c r="L8645" s="195"/>
      <c r="M8645" s="196"/>
      <c r="N8645" s="197"/>
      <c r="O8645" s="197"/>
      <c r="P8645" s="231"/>
    </row>
    <row r="8646" spans="2:16">
      <c r="B8646" s="351"/>
      <c r="C8646" s="435"/>
      <c r="D8646" s="399"/>
      <c r="E8646" s="400"/>
      <c r="G8646" s="401"/>
      <c r="H8646" s="401"/>
      <c r="I8646" s="401"/>
      <c r="J8646" s="194"/>
      <c r="K8646" s="194"/>
      <c r="L8646" s="195"/>
      <c r="M8646" s="196"/>
      <c r="N8646" s="197"/>
      <c r="O8646" s="197"/>
      <c r="P8646" s="231"/>
    </row>
    <row r="8647" spans="2:16">
      <c r="B8647" s="351"/>
      <c r="C8647" s="435"/>
      <c r="D8647" s="399"/>
      <c r="E8647" s="400"/>
      <c r="G8647" s="401"/>
      <c r="H8647" s="401"/>
      <c r="I8647" s="401"/>
      <c r="J8647" s="194"/>
      <c r="K8647" s="194"/>
      <c r="L8647" s="195"/>
      <c r="M8647" s="196"/>
      <c r="N8647" s="197"/>
      <c r="O8647" s="197"/>
      <c r="P8647" s="231"/>
    </row>
    <row r="8648" spans="2:16">
      <c r="B8648" s="351"/>
      <c r="C8648" s="435"/>
      <c r="D8648" s="399"/>
      <c r="E8648" s="400"/>
      <c r="G8648" s="401"/>
      <c r="H8648" s="401"/>
      <c r="I8648" s="401"/>
      <c r="J8648" s="194"/>
      <c r="K8648" s="194"/>
      <c r="L8648" s="195"/>
      <c r="M8648" s="196"/>
      <c r="N8648" s="197"/>
      <c r="O8648" s="197"/>
      <c r="P8648" s="231"/>
    </row>
    <row r="8649" spans="2:16">
      <c r="B8649" s="351"/>
      <c r="C8649" s="435"/>
      <c r="D8649" s="399"/>
      <c r="E8649" s="400"/>
      <c r="G8649" s="401"/>
      <c r="H8649" s="401"/>
      <c r="I8649" s="401"/>
      <c r="J8649" s="194"/>
      <c r="K8649" s="194"/>
      <c r="L8649" s="195"/>
      <c r="M8649" s="196"/>
      <c r="N8649" s="197"/>
      <c r="O8649" s="197"/>
      <c r="P8649" s="231"/>
    </row>
    <row r="8650" spans="2:16">
      <c r="B8650" s="351"/>
      <c r="C8650" s="435"/>
      <c r="D8650" s="399"/>
      <c r="E8650" s="400"/>
      <c r="G8650" s="401"/>
      <c r="H8650" s="401"/>
      <c r="I8650" s="401"/>
      <c r="J8650" s="194"/>
      <c r="K8650" s="194"/>
      <c r="L8650" s="195"/>
      <c r="M8650" s="196"/>
      <c r="N8650" s="197"/>
      <c r="O8650" s="197"/>
      <c r="P8650" s="231"/>
    </row>
    <row r="8651" spans="2:16">
      <c r="B8651" s="351"/>
      <c r="C8651" s="435"/>
      <c r="D8651" s="399"/>
      <c r="E8651" s="400"/>
      <c r="G8651" s="401"/>
      <c r="H8651" s="401"/>
      <c r="I8651" s="401"/>
      <c r="J8651" s="194"/>
      <c r="K8651" s="194"/>
      <c r="L8651" s="195"/>
      <c r="M8651" s="196"/>
      <c r="N8651" s="197"/>
      <c r="O8651" s="197"/>
      <c r="P8651" s="231"/>
    </row>
    <row r="8652" spans="2:16">
      <c r="B8652" s="351"/>
      <c r="C8652" s="435"/>
      <c r="D8652" s="399"/>
      <c r="E8652" s="400"/>
      <c r="G8652" s="401"/>
      <c r="H8652" s="401"/>
      <c r="I8652" s="401"/>
      <c r="J8652" s="194"/>
      <c r="K8652" s="194"/>
      <c r="L8652" s="195"/>
      <c r="M8652" s="196"/>
      <c r="N8652" s="197"/>
      <c r="O8652" s="197"/>
      <c r="P8652" s="231"/>
    </row>
    <row r="8653" spans="2:16">
      <c r="B8653" s="402"/>
      <c r="C8653" s="435"/>
      <c r="D8653" s="404"/>
      <c r="E8653" s="405"/>
      <c r="G8653" s="406"/>
      <c r="H8653" s="406"/>
      <c r="I8653" s="406"/>
      <c r="J8653" s="194"/>
      <c r="K8653" s="194"/>
      <c r="L8653" s="195"/>
      <c r="M8653" s="196"/>
      <c r="N8653" s="197"/>
      <c r="O8653" s="197"/>
      <c r="P8653" s="221"/>
    </row>
    <row r="8654" spans="2:16">
      <c r="B8654" s="351"/>
      <c r="C8654" s="435"/>
      <c r="D8654" s="399"/>
      <c r="E8654" s="400"/>
      <c r="G8654" s="401"/>
      <c r="H8654" s="401"/>
      <c r="I8654" s="401"/>
      <c r="J8654" s="194"/>
      <c r="K8654" s="194"/>
      <c r="L8654" s="195"/>
      <c r="M8654" s="196"/>
      <c r="N8654" s="197"/>
      <c r="O8654" s="197"/>
      <c r="P8654" s="231"/>
    </row>
    <row r="8655" spans="2:16">
      <c r="B8655" s="351"/>
      <c r="C8655" s="435"/>
      <c r="D8655" s="399"/>
      <c r="E8655" s="400"/>
      <c r="G8655" s="401"/>
      <c r="H8655" s="401"/>
      <c r="I8655" s="401"/>
      <c r="J8655" s="194"/>
      <c r="K8655" s="194"/>
      <c r="L8655" s="195"/>
      <c r="M8655" s="196"/>
      <c r="N8655" s="197"/>
      <c r="O8655" s="197"/>
      <c r="P8655" s="231"/>
    </row>
    <row r="8656" spans="2:16">
      <c r="B8656" s="351"/>
      <c r="C8656" s="435"/>
      <c r="D8656" s="399"/>
      <c r="E8656" s="400"/>
      <c r="G8656" s="401"/>
      <c r="H8656" s="401"/>
      <c r="I8656" s="401"/>
      <c r="J8656" s="194"/>
      <c r="K8656" s="194"/>
      <c r="L8656" s="195"/>
      <c r="M8656" s="196"/>
      <c r="N8656" s="197"/>
      <c r="O8656" s="197"/>
      <c r="P8656" s="231"/>
    </row>
    <row r="8657" spans="2:16">
      <c r="B8657" s="351"/>
      <c r="C8657" s="435"/>
      <c r="D8657" s="399"/>
      <c r="E8657" s="400"/>
      <c r="G8657" s="401"/>
      <c r="H8657" s="401"/>
      <c r="I8657" s="401"/>
      <c r="J8657" s="194"/>
      <c r="K8657" s="194"/>
      <c r="L8657" s="195"/>
      <c r="M8657" s="196"/>
      <c r="N8657" s="197"/>
      <c r="O8657" s="197"/>
      <c r="P8657" s="231"/>
    </row>
    <row r="8658" spans="2:16">
      <c r="B8658" s="351"/>
      <c r="C8658" s="435"/>
      <c r="D8658" s="399"/>
      <c r="E8658" s="400"/>
      <c r="G8658" s="401"/>
      <c r="H8658" s="401"/>
      <c r="I8658" s="401"/>
      <c r="J8658" s="194"/>
      <c r="K8658" s="194"/>
      <c r="L8658" s="195"/>
      <c r="M8658" s="196"/>
      <c r="N8658" s="197"/>
      <c r="O8658" s="197"/>
      <c r="P8658" s="231"/>
    </row>
    <row r="8659" spans="2:16">
      <c r="B8659" s="351"/>
      <c r="C8659" s="435"/>
      <c r="D8659" s="399"/>
      <c r="E8659" s="400"/>
      <c r="G8659" s="401"/>
      <c r="H8659" s="401"/>
      <c r="I8659" s="401"/>
      <c r="J8659" s="194"/>
      <c r="K8659" s="194"/>
      <c r="L8659" s="195"/>
      <c r="M8659" s="196"/>
      <c r="N8659" s="197"/>
      <c r="O8659" s="197"/>
      <c r="P8659" s="231"/>
    </row>
    <row r="8660" spans="2:16">
      <c r="B8660" s="351"/>
      <c r="C8660" s="435"/>
      <c r="D8660" s="399"/>
      <c r="E8660" s="400"/>
      <c r="G8660" s="401"/>
      <c r="H8660" s="401"/>
      <c r="I8660" s="401"/>
      <c r="J8660" s="194"/>
      <c r="K8660" s="194"/>
      <c r="L8660" s="195"/>
      <c r="M8660" s="196"/>
      <c r="N8660" s="197"/>
      <c r="O8660" s="197"/>
      <c r="P8660" s="231"/>
    </row>
    <row r="8661" spans="2:16">
      <c r="B8661" s="351"/>
      <c r="C8661" s="435"/>
      <c r="D8661" s="399"/>
      <c r="E8661" s="400"/>
      <c r="G8661" s="401"/>
      <c r="H8661" s="401"/>
      <c r="I8661" s="401"/>
      <c r="J8661" s="194"/>
      <c r="K8661" s="194"/>
      <c r="L8661" s="195"/>
      <c r="M8661" s="196"/>
      <c r="N8661" s="197"/>
      <c r="O8661" s="197"/>
      <c r="P8661" s="231"/>
    </row>
    <row r="8662" spans="2:16">
      <c r="B8662" s="351"/>
      <c r="C8662" s="435"/>
      <c r="D8662" s="399"/>
      <c r="E8662" s="400"/>
      <c r="G8662" s="401"/>
      <c r="H8662" s="401"/>
      <c r="I8662" s="401"/>
      <c r="J8662" s="194"/>
      <c r="K8662" s="194"/>
      <c r="L8662" s="195"/>
      <c r="M8662" s="196"/>
      <c r="N8662" s="197"/>
      <c r="O8662" s="197"/>
      <c r="P8662" s="231"/>
    </row>
    <row r="8663" spans="2:16">
      <c r="B8663" s="351"/>
      <c r="C8663" s="435"/>
      <c r="D8663" s="399"/>
      <c r="E8663" s="400"/>
      <c r="G8663" s="401"/>
      <c r="H8663" s="401"/>
      <c r="I8663" s="401"/>
      <c r="J8663" s="194"/>
      <c r="K8663" s="194"/>
      <c r="L8663" s="195"/>
      <c r="M8663" s="196"/>
      <c r="N8663" s="197"/>
      <c r="O8663" s="197"/>
      <c r="P8663" s="231"/>
    </row>
    <row r="8664" spans="2:16">
      <c r="B8664" s="351"/>
      <c r="C8664" s="435"/>
      <c r="D8664" s="399"/>
      <c r="E8664" s="400"/>
      <c r="G8664" s="401"/>
      <c r="H8664" s="401"/>
      <c r="I8664" s="401"/>
      <c r="J8664" s="194"/>
      <c r="K8664" s="194"/>
      <c r="L8664" s="195"/>
      <c r="M8664" s="196"/>
      <c r="N8664" s="197"/>
      <c r="O8664" s="197"/>
      <c r="P8664" s="231"/>
    </row>
    <row r="8665" spans="2:16">
      <c r="B8665" s="351"/>
      <c r="C8665" s="435"/>
      <c r="D8665" s="399"/>
      <c r="E8665" s="400"/>
      <c r="G8665" s="401"/>
      <c r="H8665" s="401"/>
      <c r="I8665" s="401"/>
      <c r="J8665" s="194"/>
      <c r="K8665" s="194"/>
      <c r="L8665" s="195"/>
      <c r="M8665" s="196"/>
      <c r="N8665" s="197"/>
      <c r="O8665" s="197"/>
      <c r="P8665" s="231"/>
    </row>
    <row r="8666" spans="2:16">
      <c r="B8666" s="351"/>
      <c r="C8666" s="435"/>
      <c r="D8666" s="399"/>
      <c r="E8666" s="400"/>
      <c r="G8666" s="401"/>
      <c r="H8666" s="401"/>
      <c r="I8666" s="401"/>
      <c r="J8666" s="194"/>
      <c r="K8666" s="194"/>
      <c r="L8666" s="195"/>
      <c r="M8666" s="196"/>
      <c r="N8666" s="197"/>
      <c r="O8666" s="197"/>
      <c r="P8666" s="231"/>
    </row>
    <row r="8667" spans="2:16">
      <c r="B8667" s="351"/>
      <c r="C8667" s="435"/>
      <c r="D8667" s="399"/>
      <c r="E8667" s="400"/>
      <c r="G8667" s="401"/>
      <c r="H8667" s="401"/>
      <c r="I8667" s="401"/>
      <c r="J8667" s="194"/>
      <c r="K8667" s="194"/>
      <c r="L8667" s="195"/>
      <c r="M8667" s="196"/>
      <c r="N8667" s="197"/>
      <c r="O8667" s="197"/>
      <c r="P8667" s="231"/>
    </row>
    <row r="8668" spans="2:16">
      <c r="B8668" s="351"/>
      <c r="C8668" s="435"/>
      <c r="D8668" s="399"/>
      <c r="E8668" s="400"/>
      <c r="G8668" s="401"/>
      <c r="H8668" s="401"/>
      <c r="I8668" s="401"/>
      <c r="J8668" s="194"/>
      <c r="K8668" s="194"/>
      <c r="L8668" s="195"/>
      <c r="M8668" s="196"/>
      <c r="N8668" s="197"/>
      <c r="O8668" s="197"/>
      <c r="P8668" s="231"/>
    </row>
    <row r="8669" spans="2:16">
      <c r="B8669" s="351"/>
      <c r="C8669" s="435"/>
      <c r="D8669" s="399"/>
      <c r="E8669" s="400"/>
      <c r="G8669" s="401"/>
      <c r="H8669" s="401"/>
      <c r="I8669" s="401"/>
      <c r="J8669" s="194"/>
      <c r="K8669" s="194"/>
      <c r="L8669" s="195"/>
      <c r="M8669" s="196"/>
      <c r="N8669" s="197"/>
      <c r="O8669" s="197"/>
      <c r="P8669" s="231"/>
    </row>
    <row r="8670" spans="2:16">
      <c r="B8670" s="351"/>
      <c r="C8670" s="435"/>
      <c r="D8670" s="399"/>
      <c r="E8670" s="400"/>
      <c r="G8670" s="401"/>
      <c r="H8670" s="401"/>
      <c r="I8670" s="401"/>
      <c r="J8670" s="194"/>
      <c r="K8670" s="194"/>
      <c r="L8670" s="195"/>
      <c r="M8670" s="196"/>
      <c r="N8670" s="197"/>
      <c r="O8670" s="197"/>
      <c r="P8670" s="231"/>
    </row>
    <row r="8671" spans="2:16">
      <c r="B8671" s="351"/>
      <c r="C8671" s="435"/>
      <c r="D8671" s="399"/>
      <c r="E8671" s="400"/>
      <c r="G8671" s="401"/>
      <c r="H8671" s="401"/>
      <c r="I8671" s="401"/>
      <c r="J8671" s="194"/>
      <c r="K8671" s="194"/>
      <c r="L8671" s="195"/>
      <c r="M8671" s="196"/>
      <c r="N8671" s="197"/>
      <c r="O8671" s="197"/>
      <c r="P8671" s="231"/>
    </row>
    <row r="8672" spans="2:16">
      <c r="B8672" s="351"/>
      <c r="C8672" s="435"/>
      <c r="D8672" s="399"/>
      <c r="E8672" s="400"/>
      <c r="G8672" s="401"/>
      <c r="H8672" s="401"/>
      <c r="I8672" s="401"/>
      <c r="J8672" s="194"/>
      <c r="K8672" s="194"/>
      <c r="L8672" s="195"/>
      <c r="M8672" s="196"/>
      <c r="N8672" s="197"/>
      <c r="O8672" s="197"/>
      <c r="P8672" s="231"/>
    </row>
    <row r="8673" spans="2:16">
      <c r="B8673" s="351"/>
      <c r="C8673" s="435"/>
      <c r="D8673" s="399"/>
      <c r="E8673" s="400"/>
      <c r="G8673" s="401"/>
      <c r="H8673" s="401"/>
      <c r="I8673" s="401"/>
      <c r="J8673" s="194"/>
      <c r="K8673" s="194"/>
      <c r="L8673" s="195"/>
      <c r="M8673" s="196"/>
      <c r="N8673" s="197"/>
      <c r="O8673" s="197"/>
      <c r="P8673" s="231"/>
    </row>
    <row r="8674" spans="2:16">
      <c r="B8674" s="351"/>
      <c r="C8674" s="435"/>
      <c r="D8674" s="399"/>
      <c r="E8674" s="400"/>
      <c r="G8674" s="401"/>
      <c r="H8674" s="401"/>
      <c r="I8674" s="401"/>
      <c r="J8674" s="194"/>
      <c r="K8674" s="194"/>
      <c r="L8674" s="195"/>
      <c r="M8674" s="196"/>
      <c r="N8674" s="197"/>
      <c r="O8674" s="197"/>
      <c r="P8674" s="231"/>
    </row>
    <row r="8675" spans="2:16">
      <c r="B8675" s="351"/>
      <c r="C8675" s="435"/>
      <c r="D8675" s="399"/>
      <c r="E8675" s="400"/>
      <c r="G8675" s="401"/>
      <c r="H8675" s="401"/>
      <c r="I8675" s="401"/>
      <c r="J8675" s="194"/>
      <c r="K8675" s="194"/>
      <c r="L8675" s="195"/>
      <c r="M8675" s="196"/>
      <c r="N8675" s="197"/>
      <c r="O8675" s="197"/>
      <c r="P8675" s="231"/>
    </row>
    <row r="8676" spans="2:16">
      <c r="B8676" s="351"/>
      <c r="C8676" s="435"/>
      <c r="D8676" s="399"/>
      <c r="E8676" s="400"/>
      <c r="G8676" s="401"/>
      <c r="H8676" s="401"/>
      <c r="I8676" s="401"/>
      <c r="J8676" s="194"/>
      <c r="K8676" s="194"/>
      <c r="L8676" s="195"/>
      <c r="M8676" s="196"/>
      <c r="N8676" s="197"/>
      <c r="O8676" s="197"/>
      <c r="P8676" s="231"/>
    </row>
    <row r="8677" spans="2:16">
      <c r="B8677" s="351"/>
      <c r="C8677" s="435"/>
      <c r="D8677" s="399"/>
      <c r="E8677" s="400"/>
      <c r="G8677" s="401"/>
      <c r="H8677" s="401"/>
      <c r="I8677" s="401"/>
      <c r="J8677" s="194"/>
      <c r="K8677" s="194"/>
      <c r="L8677" s="195"/>
      <c r="M8677" s="196"/>
      <c r="N8677" s="197"/>
      <c r="O8677" s="197"/>
      <c r="P8677" s="231"/>
    </row>
    <row r="8678" spans="2:16">
      <c r="B8678" s="351"/>
      <c r="C8678" s="435"/>
      <c r="D8678" s="399"/>
      <c r="E8678" s="400"/>
      <c r="G8678" s="401"/>
      <c r="H8678" s="401"/>
      <c r="I8678" s="401"/>
      <c r="J8678" s="194"/>
      <c r="K8678" s="194"/>
      <c r="L8678" s="195"/>
      <c r="M8678" s="196"/>
      <c r="N8678" s="197"/>
      <c r="O8678" s="197"/>
      <c r="P8678" s="231"/>
    </row>
    <row r="8679" spans="2:16">
      <c r="B8679" s="351"/>
      <c r="C8679" s="435"/>
      <c r="D8679" s="399"/>
      <c r="E8679" s="400"/>
      <c r="G8679" s="401"/>
      <c r="H8679" s="401"/>
      <c r="I8679" s="401"/>
      <c r="J8679" s="194"/>
      <c r="K8679" s="194"/>
      <c r="L8679" s="195"/>
      <c r="M8679" s="196"/>
      <c r="N8679" s="197"/>
      <c r="O8679" s="197"/>
      <c r="P8679" s="231"/>
    </row>
    <row r="8680" spans="2:16">
      <c r="B8680" s="351"/>
      <c r="C8680" s="435"/>
      <c r="D8680" s="399"/>
      <c r="E8680" s="400"/>
      <c r="G8680" s="401"/>
      <c r="H8680" s="401"/>
      <c r="I8680" s="401"/>
      <c r="J8680" s="194"/>
      <c r="K8680" s="194"/>
      <c r="L8680" s="195"/>
      <c r="M8680" s="196"/>
      <c r="N8680" s="197"/>
      <c r="O8680" s="197"/>
      <c r="P8680" s="231"/>
    </row>
    <row r="8681" spans="2:16">
      <c r="B8681" s="351"/>
      <c r="C8681" s="435"/>
      <c r="D8681" s="399"/>
      <c r="E8681" s="400"/>
      <c r="G8681" s="401"/>
      <c r="H8681" s="401"/>
      <c r="I8681" s="401"/>
      <c r="J8681" s="194"/>
      <c r="K8681" s="194"/>
      <c r="L8681" s="195"/>
      <c r="M8681" s="196"/>
      <c r="N8681" s="197"/>
      <c r="O8681" s="197"/>
      <c r="P8681" s="231"/>
    </row>
    <row r="8682" spans="2:16">
      <c r="B8682" s="351"/>
      <c r="C8682" s="435"/>
      <c r="D8682" s="399"/>
      <c r="E8682" s="400"/>
      <c r="G8682" s="401"/>
      <c r="H8682" s="401"/>
      <c r="I8682" s="401"/>
      <c r="J8682" s="194"/>
      <c r="K8682" s="194"/>
      <c r="L8682" s="195"/>
      <c r="M8682" s="196"/>
      <c r="N8682" s="197"/>
      <c r="O8682" s="197"/>
      <c r="P8682" s="231"/>
    </row>
    <row r="8683" spans="2:16">
      <c r="B8683" s="351"/>
      <c r="C8683" s="435"/>
      <c r="D8683" s="399"/>
      <c r="E8683" s="400"/>
      <c r="G8683" s="401"/>
      <c r="H8683" s="401"/>
      <c r="I8683" s="401"/>
      <c r="J8683" s="194"/>
      <c r="K8683" s="194"/>
      <c r="L8683" s="195"/>
      <c r="M8683" s="196"/>
      <c r="N8683" s="197"/>
      <c r="O8683" s="197"/>
      <c r="P8683" s="231"/>
    </row>
    <row r="8684" spans="2:16">
      <c r="B8684" s="351"/>
      <c r="C8684" s="435"/>
      <c r="D8684" s="399"/>
      <c r="E8684" s="400"/>
      <c r="G8684" s="401"/>
      <c r="H8684" s="401"/>
      <c r="I8684" s="401"/>
      <c r="J8684" s="194"/>
      <c r="K8684" s="194"/>
      <c r="L8684" s="195"/>
      <c r="M8684" s="196"/>
      <c r="N8684" s="197"/>
      <c r="O8684" s="197"/>
      <c r="P8684" s="231"/>
    </row>
    <row r="8685" spans="2:16">
      <c r="B8685" s="351"/>
      <c r="C8685" s="435"/>
      <c r="D8685" s="399"/>
      <c r="E8685" s="400"/>
      <c r="G8685" s="401"/>
      <c r="H8685" s="401"/>
      <c r="I8685" s="401"/>
      <c r="J8685" s="194"/>
      <c r="K8685" s="194"/>
      <c r="L8685" s="195"/>
      <c r="M8685" s="196"/>
      <c r="N8685" s="197"/>
      <c r="O8685" s="197"/>
      <c r="P8685" s="231"/>
    </row>
    <row r="8686" spans="2:16">
      <c r="B8686" s="351"/>
      <c r="C8686" s="435"/>
      <c r="D8686" s="399"/>
      <c r="E8686" s="400"/>
      <c r="G8686" s="401"/>
      <c r="H8686" s="401"/>
      <c r="I8686" s="401"/>
      <c r="J8686" s="194"/>
      <c r="K8686" s="194"/>
      <c r="L8686" s="195"/>
      <c r="M8686" s="196"/>
      <c r="N8686" s="197"/>
      <c r="O8686" s="197"/>
      <c r="P8686" s="231"/>
    </row>
    <row r="8687" spans="2:16">
      <c r="B8687" s="351"/>
      <c r="C8687" s="435"/>
      <c r="D8687" s="399"/>
      <c r="E8687" s="400"/>
      <c r="G8687" s="401"/>
      <c r="H8687" s="401"/>
      <c r="I8687" s="401"/>
      <c r="J8687" s="194"/>
      <c r="K8687" s="194"/>
      <c r="L8687" s="195"/>
      <c r="M8687" s="196"/>
      <c r="N8687" s="197"/>
      <c r="O8687" s="197"/>
      <c r="P8687" s="231"/>
    </row>
    <row r="8688" spans="2:16">
      <c r="B8688" s="351"/>
      <c r="C8688" s="435"/>
      <c r="D8688" s="399"/>
      <c r="E8688" s="400"/>
      <c r="G8688" s="401"/>
      <c r="H8688" s="401"/>
      <c r="I8688" s="401"/>
      <c r="J8688" s="194"/>
      <c r="K8688" s="194"/>
      <c r="L8688" s="195"/>
      <c r="M8688" s="196"/>
      <c r="N8688" s="197"/>
      <c r="O8688" s="197"/>
      <c r="P8688" s="231"/>
    </row>
    <row r="8689" spans="2:16">
      <c r="B8689" s="351"/>
      <c r="C8689" s="435"/>
      <c r="D8689" s="399"/>
      <c r="E8689" s="400"/>
      <c r="G8689" s="401"/>
      <c r="H8689" s="401"/>
      <c r="I8689" s="401"/>
      <c r="J8689" s="194"/>
      <c r="K8689" s="194"/>
      <c r="L8689" s="195"/>
      <c r="M8689" s="196"/>
      <c r="N8689" s="197"/>
      <c r="O8689" s="197"/>
      <c r="P8689" s="231"/>
    </row>
    <row r="8690" spans="2:16">
      <c r="B8690" s="351"/>
      <c r="C8690" s="435"/>
      <c r="D8690" s="399"/>
      <c r="E8690" s="400"/>
      <c r="G8690" s="401"/>
      <c r="H8690" s="401"/>
      <c r="I8690" s="401"/>
      <c r="J8690" s="194"/>
      <c r="K8690" s="194"/>
      <c r="L8690" s="195"/>
      <c r="M8690" s="196"/>
      <c r="N8690" s="197"/>
      <c r="O8690" s="197"/>
      <c r="P8690" s="231"/>
    </row>
    <row r="8691" spans="2:16">
      <c r="B8691" s="351"/>
      <c r="C8691" s="435"/>
      <c r="D8691" s="399"/>
      <c r="E8691" s="400"/>
      <c r="G8691" s="401"/>
      <c r="H8691" s="401"/>
      <c r="I8691" s="401"/>
      <c r="J8691" s="194"/>
      <c r="K8691" s="194"/>
      <c r="L8691" s="195"/>
      <c r="M8691" s="196"/>
      <c r="N8691" s="197"/>
      <c r="O8691" s="197"/>
      <c r="P8691" s="231"/>
    </row>
    <row r="8692" spans="2:16">
      <c r="B8692" s="351"/>
      <c r="C8692" s="435"/>
      <c r="D8692" s="399"/>
      <c r="E8692" s="400"/>
      <c r="G8692" s="401"/>
      <c r="H8692" s="401"/>
      <c r="I8692" s="401"/>
      <c r="J8692" s="194"/>
      <c r="K8692" s="194"/>
      <c r="L8692" s="195"/>
      <c r="M8692" s="196"/>
      <c r="N8692" s="197"/>
      <c r="O8692" s="197"/>
      <c r="P8692" s="231"/>
    </row>
    <row r="8693" spans="2:16">
      <c r="B8693" s="351"/>
      <c r="C8693" s="435"/>
      <c r="D8693" s="399"/>
      <c r="E8693" s="400"/>
      <c r="G8693" s="401"/>
      <c r="H8693" s="401"/>
      <c r="I8693" s="401"/>
      <c r="J8693" s="194"/>
      <c r="K8693" s="194"/>
      <c r="L8693" s="195"/>
      <c r="M8693" s="196"/>
      <c r="N8693" s="197"/>
      <c r="O8693" s="197"/>
      <c r="P8693" s="231"/>
    </row>
    <row r="8694" spans="2:16">
      <c r="B8694" s="351"/>
      <c r="C8694" s="435"/>
      <c r="D8694" s="399"/>
      <c r="E8694" s="400"/>
      <c r="G8694" s="401"/>
      <c r="H8694" s="401"/>
      <c r="I8694" s="401"/>
      <c r="J8694" s="194"/>
      <c r="K8694" s="194"/>
      <c r="L8694" s="195"/>
      <c r="M8694" s="196"/>
      <c r="N8694" s="197"/>
      <c r="O8694" s="197"/>
      <c r="P8694" s="231"/>
    </row>
    <row r="8695" spans="2:16">
      <c r="B8695" s="351"/>
      <c r="C8695" s="435"/>
      <c r="D8695" s="399"/>
      <c r="E8695" s="400"/>
      <c r="G8695" s="401"/>
      <c r="H8695" s="401"/>
      <c r="I8695" s="401"/>
      <c r="J8695" s="194"/>
      <c r="K8695" s="194"/>
      <c r="L8695" s="195"/>
      <c r="M8695" s="196"/>
      <c r="N8695" s="197"/>
      <c r="O8695" s="197"/>
      <c r="P8695" s="231"/>
    </row>
    <row r="8696" spans="2:16">
      <c r="B8696" s="351"/>
      <c r="C8696" s="435"/>
      <c r="D8696" s="399"/>
      <c r="E8696" s="400"/>
      <c r="G8696" s="401"/>
      <c r="H8696" s="401"/>
      <c r="I8696" s="401"/>
      <c r="J8696" s="194"/>
      <c r="K8696" s="194"/>
      <c r="L8696" s="195"/>
      <c r="M8696" s="196"/>
      <c r="N8696" s="197"/>
      <c r="O8696" s="197"/>
      <c r="P8696" s="231"/>
    </row>
    <row r="8697" spans="2:16">
      <c r="B8697" s="351"/>
      <c r="C8697" s="435"/>
      <c r="D8697" s="399"/>
      <c r="E8697" s="400"/>
      <c r="G8697" s="401"/>
      <c r="H8697" s="401"/>
      <c r="I8697" s="401"/>
      <c r="J8697" s="194"/>
      <c r="K8697" s="194"/>
      <c r="L8697" s="195"/>
      <c r="M8697" s="196"/>
      <c r="N8697" s="197"/>
      <c r="O8697" s="197"/>
      <c r="P8697" s="231"/>
    </row>
    <row r="8698" spans="2:16">
      <c r="B8698" s="351"/>
      <c r="C8698" s="435"/>
      <c r="D8698" s="399"/>
      <c r="E8698" s="400"/>
      <c r="G8698" s="401"/>
      <c r="H8698" s="401"/>
      <c r="I8698" s="401"/>
      <c r="J8698" s="194"/>
      <c r="K8698" s="194"/>
      <c r="L8698" s="195"/>
      <c r="M8698" s="196"/>
      <c r="N8698" s="197"/>
      <c r="O8698" s="197"/>
      <c r="P8698" s="231"/>
    </row>
    <row r="8699" spans="2:16">
      <c r="B8699" s="351"/>
      <c r="C8699" s="435"/>
      <c r="D8699" s="399"/>
      <c r="E8699" s="400"/>
      <c r="G8699" s="401"/>
      <c r="H8699" s="401"/>
      <c r="I8699" s="401"/>
      <c r="J8699" s="194"/>
      <c r="K8699" s="194"/>
      <c r="L8699" s="195"/>
      <c r="M8699" s="196"/>
      <c r="N8699" s="197"/>
      <c r="O8699" s="197"/>
      <c r="P8699" s="231"/>
    </row>
    <row r="8700" spans="2:16">
      <c r="B8700" s="351"/>
      <c r="C8700" s="435"/>
      <c r="D8700" s="399"/>
      <c r="E8700" s="400"/>
      <c r="G8700" s="401"/>
      <c r="H8700" s="401"/>
      <c r="I8700" s="401"/>
      <c r="J8700" s="194"/>
      <c r="K8700" s="194"/>
      <c r="L8700" s="195"/>
      <c r="M8700" s="196"/>
      <c r="N8700" s="197"/>
      <c r="O8700" s="197"/>
      <c r="P8700" s="231"/>
    </row>
    <row r="8701" spans="2:16">
      <c r="B8701" s="351"/>
      <c r="C8701" s="435"/>
      <c r="D8701" s="399"/>
      <c r="E8701" s="400"/>
      <c r="G8701" s="401"/>
      <c r="H8701" s="401"/>
      <c r="I8701" s="401"/>
      <c r="J8701" s="194"/>
      <c r="K8701" s="194"/>
      <c r="L8701" s="195"/>
      <c r="M8701" s="196"/>
      <c r="N8701" s="197"/>
      <c r="O8701" s="197"/>
      <c r="P8701" s="231"/>
    </row>
    <row r="8702" spans="2:16">
      <c r="B8702" s="351"/>
      <c r="C8702" s="435"/>
      <c r="D8702" s="399"/>
      <c r="E8702" s="400"/>
      <c r="G8702" s="401"/>
      <c r="H8702" s="401"/>
      <c r="I8702" s="401"/>
      <c r="J8702" s="194"/>
      <c r="K8702" s="194"/>
      <c r="L8702" s="195"/>
      <c r="M8702" s="196"/>
      <c r="N8702" s="197"/>
      <c r="O8702" s="197"/>
      <c r="P8702" s="231"/>
    </row>
    <row r="8703" spans="2:16">
      <c r="B8703" s="351"/>
      <c r="C8703" s="435"/>
      <c r="D8703" s="399"/>
      <c r="E8703" s="400"/>
      <c r="G8703" s="401"/>
      <c r="H8703" s="401"/>
      <c r="I8703" s="401"/>
      <c r="J8703" s="194"/>
      <c r="K8703" s="194"/>
      <c r="L8703" s="195"/>
      <c r="M8703" s="196"/>
      <c r="N8703" s="197"/>
      <c r="O8703" s="197"/>
      <c r="P8703" s="231"/>
    </row>
    <row r="8704" spans="2:16">
      <c r="B8704" s="351"/>
      <c r="C8704" s="435"/>
      <c r="D8704" s="399"/>
      <c r="E8704" s="400"/>
      <c r="G8704" s="401"/>
      <c r="H8704" s="401"/>
      <c r="I8704" s="401"/>
      <c r="J8704" s="194"/>
      <c r="K8704" s="194"/>
      <c r="L8704" s="195"/>
      <c r="M8704" s="196"/>
      <c r="N8704" s="197"/>
      <c r="O8704" s="197"/>
      <c r="P8704" s="231"/>
    </row>
    <row r="8705" spans="2:16">
      <c r="B8705" s="351"/>
      <c r="C8705" s="435"/>
      <c r="D8705" s="399"/>
      <c r="E8705" s="400"/>
      <c r="G8705" s="401"/>
      <c r="H8705" s="401"/>
      <c r="I8705" s="401"/>
      <c r="J8705" s="194"/>
      <c r="K8705" s="194"/>
      <c r="L8705" s="195"/>
      <c r="M8705" s="196"/>
      <c r="N8705" s="197"/>
      <c r="O8705" s="197"/>
      <c r="P8705" s="231"/>
    </row>
    <row r="8706" spans="2:16">
      <c r="B8706" s="351"/>
      <c r="C8706" s="435"/>
      <c r="D8706" s="399"/>
      <c r="E8706" s="400"/>
      <c r="G8706" s="401"/>
      <c r="H8706" s="401"/>
      <c r="I8706" s="401"/>
      <c r="J8706" s="194"/>
      <c r="K8706" s="194"/>
      <c r="L8706" s="195"/>
      <c r="M8706" s="196"/>
      <c r="N8706" s="197"/>
      <c r="O8706" s="197"/>
      <c r="P8706" s="231"/>
    </row>
    <row r="8707" spans="2:16">
      <c r="B8707" s="351"/>
      <c r="C8707" s="435"/>
      <c r="D8707" s="399"/>
      <c r="E8707" s="400"/>
      <c r="G8707" s="401"/>
      <c r="H8707" s="401"/>
      <c r="I8707" s="401"/>
      <c r="J8707" s="194"/>
      <c r="K8707" s="194"/>
      <c r="L8707" s="195"/>
      <c r="M8707" s="196"/>
      <c r="N8707" s="197"/>
      <c r="O8707" s="197"/>
      <c r="P8707" s="231"/>
    </row>
    <row r="8708" spans="2:16">
      <c r="B8708" s="351"/>
      <c r="C8708" s="435"/>
      <c r="D8708" s="399"/>
      <c r="E8708" s="400"/>
      <c r="G8708" s="401"/>
      <c r="H8708" s="401"/>
      <c r="I8708" s="401"/>
      <c r="J8708" s="194"/>
      <c r="K8708" s="194"/>
      <c r="L8708" s="195"/>
      <c r="M8708" s="196"/>
      <c r="N8708" s="197"/>
      <c r="O8708" s="197"/>
      <c r="P8708" s="231"/>
    </row>
    <row r="8709" spans="2:16">
      <c r="B8709" s="351"/>
      <c r="C8709" s="435"/>
      <c r="D8709" s="399"/>
      <c r="E8709" s="400"/>
      <c r="G8709" s="401"/>
      <c r="H8709" s="401"/>
      <c r="I8709" s="401"/>
      <c r="J8709" s="194"/>
      <c r="K8709" s="194"/>
      <c r="L8709" s="195"/>
      <c r="M8709" s="196"/>
      <c r="N8709" s="197"/>
      <c r="O8709" s="197"/>
      <c r="P8709" s="231"/>
    </row>
    <row r="8710" spans="2:16">
      <c r="B8710" s="351"/>
      <c r="C8710" s="435"/>
      <c r="D8710" s="399"/>
      <c r="E8710" s="400"/>
      <c r="G8710" s="401"/>
      <c r="H8710" s="401"/>
      <c r="I8710" s="401"/>
      <c r="J8710" s="194"/>
      <c r="K8710" s="194"/>
      <c r="L8710" s="195"/>
      <c r="M8710" s="196"/>
      <c r="N8710" s="197"/>
      <c r="O8710" s="197"/>
      <c r="P8710" s="231"/>
    </row>
    <row r="8711" spans="2:16">
      <c r="B8711" s="351"/>
      <c r="C8711" s="435"/>
      <c r="D8711" s="399"/>
      <c r="E8711" s="400"/>
      <c r="G8711" s="401"/>
      <c r="H8711" s="401"/>
      <c r="I8711" s="401"/>
      <c r="J8711" s="194"/>
      <c r="K8711" s="194"/>
      <c r="L8711" s="195"/>
      <c r="M8711" s="196"/>
      <c r="N8711" s="197"/>
      <c r="O8711" s="197"/>
      <c r="P8711" s="231"/>
    </row>
    <row r="8712" spans="2:16">
      <c r="B8712" s="351"/>
      <c r="C8712" s="435"/>
      <c r="D8712" s="399"/>
      <c r="E8712" s="400"/>
      <c r="G8712" s="401"/>
      <c r="H8712" s="401"/>
      <c r="I8712" s="401"/>
      <c r="J8712" s="194"/>
      <c r="K8712" s="194"/>
      <c r="L8712" s="195"/>
      <c r="M8712" s="196"/>
      <c r="N8712" s="197"/>
      <c r="O8712" s="197"/>
      <c r="P8712" s="231"/>
    </row>
    <row r="8713" spans="2:16">
      <c r="B8713" s="351"/>
      <c r="C8713" s="435"/>
      <c r="D8713" s="399"/>
      <c r="E8713" s="400"/>
      <c r="G8713" s="401"/>
      <c r="H8713" s="401"/>
      <c r="I8713" s="401"/>
      <c r="J8713" s="194"/>
      <c r="K8713" s="194"/>
      <c r="L8713" s="195"/>
      <c r="M8713" s="196"/>
      <c r="N8713" s="197"/>
      <c r="O8713" s="197"/>
      <c r="P8713" s="231"/>
    </row>
    <row r="8714" spans="2:16">
      <c r="B8714" s="351"/>
      <c r="C8714" s="435"/>
      <c r="D8714" s="399"/>
      <c r="E8714" s="400"/>
      <c r="G8714" s="401"/>
      <c r="H8714" s="401"/>
      <c r="I8714" s="401"/>
      <c r="J8714" s="194"/>
      <c r="K8714" s="194"/>
      <c r="L8714" s="195"/>
      <c r="M8714" s="196"/>
      <c r="N8714" s="197"/>
      <c r="O8714" s="197"/>
      <c r="P8714" s="231"/>
    </row>
    <row r="8715" spans="2:16">
      <c r="B8715" s="351"/>
      <c r="C8715" s="435"/>
      <c r="D8715" s="399"/>
      <c r="E8715" s="400"/>
      <c r="G8715" s="401"/>
      <c r="H8715" s="401"/>
      <c r="I8715" s="401"/>
      <c r="J8715" s="194"/>
      <c r="K8715" s="194"/>
      <c r="L8715" s="195"/>
      <c r="M8715" s="196"/>
      <c r="N8715" s="197"/>
      <c r="O8715" s="197"/>
      <c r="P8715" s="231"/>
    </row>
    <row r="8716" spans="2:16">
      <c r="B8716" s="351"/>
      <c r="C8716" s="435"/>
      <c r="D8716" s="399"/>
      <c r="E8716" s="400"/>
      <c r="G8716" s="401"/>
      <c r="H8716" s="401"/>
      <c r="I8716" s="401"/>
      <c r="J8716" s="194"/>
      <c r="K8716" s="194"/>
      <c r="L8716" s="195"/>
      <c r="M8716" s="196"/>
      <c r="N8716" s="197"/>
      <c r="O8716" s="197"/>
      <c r="P8716" s="231"/>
    </row>
    <row r="8717" spans="2:16">
      <c r="B8717" s="351"/>
      <c r="C8717" s="435"/>
      <c r="D8717" s="399"/>
      <c r="E8717" s="400"/>
      <c r="G8717" s="401"/>
      <c r="H8717" s="401"/>
      <c r="I8717" s="401"/>
      <c r="J8717" s="194"/>
      <c r="K8717" s="194"/>
      <c r="L8717" s="195"/>
      <c r="M8717" s="196"/>
      <c r="N8717" s="197"/>
      <c r="O8717" s="197"/>
      <c r="P8717" s="231"/>
    </row>
    <row r="8718" spans="2:16">
      <c r="B8718" s="351"/>
      <c r="C8718" s="435"/>
      <c r="D8718" s="399"/>
      <c r="E8718" s="400"/>
      <c r="G8718" s="401"/>
      <c r="H8718" s="401"/>
      <c r="I8718" s="401"/>
      <c r="J8718" s="194"/>
      <c r="K8718" s="194"/>
      <c r="L8718" s="195"/>
      <c r="M8718" s="196"/>
      <c r="N8718" s="197"/>
      <c r="O8718" s="197"/>
      <c r="P8718" s="231"/>
    </row>
    <row r="8719" spans="2:16">
      <c r="B8719" s="351"/>
      <c r="C8719" s="435"/>
      <c r="D8719" s="399"/>
      <c r="E8719" s="400"/>
      <c r="G8719" s="401"/>
      <c r="H8719" s="401"/>
      <c r="I8719" s="401"/>
      <c r="J8719" s="194"/>
      <c r="K8719" s="194"/>
      <c r="L8719" s="195"/>
      <c r="M8719" s="196"/>
      <c r="N8719" s="197"/>
      <c r="O8719" s="197"/>
      <c r="P8719" s="231"/>
    </row>
    <row r="8720" spans="2:16">
      <c r="B8720" s="351"/>
      <c r="C8720" s="435"/>
      <c r="D8720" s="399"/>
      <c r="E8720" s="400"/>
      <c r="G8720" s="401"/>
      <c r="H8720" s="401"/>
      <c r="I8720" s="401"/>
      <c r="J8720" s="194"/>
      <c r="K8720" s="194"/>
      <c r="L8720" s="195"/>
      <c r="M8720" s="196"/>
      <c r="N8720" s="197"/>
      <c r="O8720" s="197"/>
      <c r="P8720" s="231"/>
    </row>
    <row r="8721" spans="2:16">
      <c r="B8721" s="351"/>
      <c r="C8721" s="435"/>
      <c r="D8721" s="399"/>
      <c r="E8721" s="400"/>
      <c r="G8721" s="401"/>
      <c r="H8721" s="401"/>
      <c r="I8721" s="401"/>
      <c r="J8721" s="194"/>
      <c r="K8721" s="194"/>
      <c r="L8721" s="195"/>
      <c r="M8721" s="196"/>
      <c r="N8721" s="197"/>
      <c r="O8721" s="197"/>
      <c r="P8721" s="231"/>
    </row>
    <row r="8722" spans="2:16">
      <c r="B8722" s="351"/>
      <c r="C8722" s="435"/>
      <c r="D8722" s="399"/>
      <c r="E8722" s="400"/>
      <c r="G8722" s="401"/>
      <c r="H8722" s="401"/>
      <c r="I8722" s="401"/>
      <c r="J8722" s="194"/>
      <c r="K8722" s="194"/>
      <c r="L8722" s="195"/>
      <c r="M8722" s="196"/>
      <c r="N8722" s="197"/>
      <c r="O8722" s="197"/>
      <c r="P8722" s="231"/>
    </row>
    <row r="8723" spans="2:16">
      <c r="B8723" s="351"/>
      <c r="C8723" s="435"/>
      <c r="D8723" s="399"/>
      <c r="E8723" s="400"/>
      <c r="G8723" s="401"/>
      <c r="H8723" s="401"/>
      <c r="I8723" s="401"/>
      <c r="J8723" s="194"/>
      <c r="K8723" s="194"/>
      <c r="L8723" s="195"/>
      <c r="M8723" s="196"/>
      <c r="N8723" s="197"/>
      <c r="O8723" s="197"/>
      <c r="P8723" s="231"/>
    </row>
    <row r="8724" spans="2:16">
      <c r="B8724" s="351"/>
      <c r="C8724" s="435"/>
      <c r="D8724" s="399"/>
      <c r="E8724" s="400"/>
      <c r="G8724" s="401"/>
      <c r="H8724" s="401"/>
      <c r="I8724" s="401"/>
      <c r="J8724" s="194"/>
      <c r="K8724" s="194"/>
      <c r="L8724" s="195"/>
      <c r="M8724" s="196"/>
      <c r="N8724" s="197"/>
      <c r="O8724" s="197"/>
      <c r="P8724" s="231"/>
    </row>
    <row r="8725" spans="2:16">
      <c r="B8725" s="351"/>
      <c r="C8725" s="435"/>
      <c r="D8725" s="399"/>
      <c r="E8725" s="400"/>
      <c r="G8725" s="401"/>
      <c r="H8725" s="401"/>
      <c r="I8725" s="401"/>
      <c r="J8725" s="194"/>
      <c r="K8725" s="194"/>
      <c r="L8725" s="195"/>
      <c r="M8725" s="196"/>
      <c r="N8725" s="197"/>
      <c r="O8725" s="197"/>
      <c r="P8725" s="231"/>
    </row>
    <row r="8726" spans="2:16">
      <c r="B8726" s="351"/>
      <c r="C8726" s="435"/>
      <c r="D8726" s="399"/>
      <c r="E8726" s="400"/>
      <c r="G8726" s="401"/>
      <c r="H8726" s="401"/>
      <c r="I8726" s="401"/>
      <c r="J8726" s="194"/>
      <c r="K8726" s="194"/>
      <c r="L8726" s="195"/>
      <c r="M8726" s="196"/>
      <c r="N8726" s="197"/>
      <c r="O8726" s="197"/>
      <c r="P8726" s="231"/>
    </row>
    <row r="8727" spans="2:16">
      <c r="B8727" s="351"/>
      <c r="C8727" s="435"/>
      <c r="D8727" s="399"/>
      <c r="E8727" s="400"/>
      <c r="G8727" s="401"/>
      <c r="H8727" s="401"/>
      <c r="I8727" s="401"/>
      <c r="J8727" s="194"/>
      <c r="K8727" s="194"/>
      <c r="L8727" s="195"/>
      <c r="M8727" s="196"/>
      <c r="N8727" s="197"/>
      <c r="O8727" s="197"/>
      <c r="P8727" s="231"/>
    </row>
    <row r="8728" spans="2:16">
      <c r="B8728" s="402"/>
      <c r="C8728" s="435"/>
      <c r="D8728" s="404"/>
      <c r="E8728" s="405"/>
      <c r="G8728" s="406"/>
      <c r="H8728" s="406"/>
      <c r="I8728" s="406"/>
      <c r="J8728" s="194"/>
      <c r="K8728" s="194"/>
      <c r="L8728" s="195"/>
      <c r="M8728" s="196"/>
      <c r="N8728" s="197"/>
      <c r="O8728" s="197"/>
      <c r="P8728" s="221"/>
    </row>
    <row r="8729" spans="2:16">
      <c r="B8729" s="351"/>
      <c r="C8729" s="435"/>
      <c r="D8729" s="399"/>
      <c r="E8729" s="400"/>
      <c r="G8729" s="401"/>
      <c r="H8729" s="401"/>
      <c r="I8729" s="401"/>
      <c r="J8729" s="194"/>
      <c r="K8729" s="194"/>
      <c r="L8729" s="195"/>
      <c r="M8729" s="196"/>
      <c r="N8729" s="197"/>
      <c r="O8729" s="197"/>
      <c r="P8729" s="231"/>
    </row>
    <row r="8730" spans="2:16">
      <c r="B8730" s="351"/>
      <c r="C8730" s="435"/>
      <c r="D8730" s="399"/>
      <c r="E8730" s="400"/>
      <c r="G8730" s="401"/>
      <c r="H8730" s="401"/>
      <c r="I8730" s="401"/>
      <c r="J8730" s="194"/>
      <c r="K8730" s="194"/>
      <c r="L8730" s="195"/>
      <c r="M8730" s="196"/>
      <c r="N8730" s="197"/>
      <c r="O8730" s="197"/>
      <c r="P8730" s="231"/>
    </row>
    <row r="8731" spans="2:16">
      <c r="B8731" s="351"/>
      <c r="C8731" s="435"/>
      <c r="D8731" s="399"/>
      <c r="E8731" s="400"/>
      <c r="G8731" s="401"/>
      <c r="H8731" s="401"/>
      <c r="I8731" s="401"/>
      <c r="J8731" s="194"/>
      <c r="K8731" s="194"/>
      <c r="L8731" s="195"/>
      <c r="M8731" s="196"/>
      <c r="N8731" s="197"/>
      <c r="O8731" s="197"/>
      <c r="P8731" s="231"/>
    </row>
    <row r="8732" spans="2:16">
      <c r="B8732" s="351"/>
      <c r="C8732" s="435"/>
      <c r="D8732" s="399"/>
      <c r="E8732" s="400"/>
      <c r="G8732" s="401"/>
      <c r="H8732" s="401"/>
      <c r="I8732" s="401"/>
      <c r="J8732" s="194"/>
      <c r="K8732" s="194"/>
      <c r="L8732" s="195"/>
      <c r="M8732" s="196"/>
      <c r="N8732" s="197"/>
      <c r="O8732" s="197"/>
      <c r="P8732" s="231"/>
    </row>
    <row r="8733" spans="2:16">
      <c r="B8733" s="351"/>
      <c r="C8733" s="435"/>
      <c r="D8733" s="399"/>
      <c r="E8733" s="400"/>
      <c r="G8733" s="401"/>
      <c r="H8733" s="401"/>
      <c r="I8733" s="401"/>
      <c r="J8733" s="194"/>
      <c r="K8733" s="194"/>
      <c r="L8733" s="195"/>
      <c r="M8733" s="196"/>
      <c r="N8733" s="197"/>
      <c r="O8733" s="197"/>
      <c r="P8733" s="231"/>
    </row>
    <row r="8734" spans="2:16">
      <c r="B8734" s="351"/>
      <c r="C8734" s="435"/>
      <c r="D8734" s="399"/>
      <c r="E8734" s="400"/>
      <c r="G8734" s="401"/>
      <c r="H8734" s="401"/>
      <c r="I8734" s="401"/>
      <c r="J8734" s="194"/>
      <c r="K8734" s="194"/>
      <c r="L8734" s="195"/>
      <c r="M8734" s="196"/>
      <c r="N8734" s="197"/>
      <c r="O8734" s="197"/>
      <c r="P8734" s="231"/>
    </row>
    <row r="8735" spans="2:16">
      <c r="B8735" s="351"/>
      <c r="C8735" s="435"/>
      <c r="D8735" s="399"/>
      <c r="E8735" s="400"/>
      <c r="G8735" s="401"/>
      <c r="H8735" s="401"/>
      <c r="I8735" s="401"/>
      <c r="J8735" s="194"/>
      <c r="K8735" s="194"/>
      <c r="L8735" s="195"/>
      <c r="M8735" s="196"/>
      <c r="N8735" s="197"/>
      <c r="O8735" s="197"/>
      <c r="P8735" s="231"/>
    </row>
    <row r="8736" spans="2:16">
      <c r="B8736" s="351"/>
      <c r="C8736" s="435"/>
      <c r="D8736" s="399"/>
      <c r="E8736" s="400"/>
      <c r="G8736" s="401"/>
      <c r="H8736" s="401"/>
      <c r="I8736" s="401"/>
      <c r="J8736" s="194"/>
      <c r="K8736" s="194"/>
      <c r="L8736" s="195"/>
      <c r="M8736" s="196"/>
      <c r="N8736" s="197"/>
      <c r="O8736" s="197"/>
      <c r="P8736" s="231"/>
    </row>
    <row r="8737" spans="2:16">
      <c r="B8737" s="351"/>
      <c r="C8737" s="435"/>
      <c r="D8737" s="399"/>
      <c r="E8737" s="400"/>
      <c r="G8737" s="401"/>
      <c r="H8737" s="401"/>
      <c r="I8737" s="401"/>
      <c r="J8737" s="194"/>
      <c r="K8737" s="194"/>
      <c r="L8737" s="195"/>
      <c r="M8737" s="196"/>
      <c r="N8737" s="197"/>
      <c r="O8737" s="197"/>
      <c r="P8737" s="231"/>
    </row>
    <row r="8738" spans="2:16">
      <c r="B8738" s="351"/>
      <c r="C8738" s="435"/>
      <c r="D8738" s="399"/>
      <c r="E8738" s="400"/>
      <c r="G8738" s="401"/>
      <c r="H8738" s="401"/>
      <c r="I8738" s="401"/>
      <c r="J8738" s="194"/>
      <c r="K8738" s="194"/>
      <c r="L8738" s="195"/>
      <c r="M8738" s="196"/>
      <c r="N8738" s="197"/>
      <c r="O8738" s="197"/>
      <c r="P8738" s="231"/>
    </row>
    <row r="8739" spans="2:16">
      <c r="B8739" s="351"/>
      <c r="C8739" s="435"/>
      <c r="D8739" s="399"/>
      <c r="E8739" s="400"/>
      <c r="G8739" s="401"/>
      <c r="H8739" s="401"/>
      <c r="I8739" s="401"/>
      <c r="J8739" s="194"/>
      <c r="K8739" s="194"/>
      <c r="L8739" s="195"/>
      <c r="M8739" s="196"/>
      <c r="N8739" s="197"/>
      <c r="O8739" s="197"/>
      <c r="P8739" s="231"/>
    </row>
    <row r="8740" spans="2:16">
      <c r="B8740" s="351"/>
      <c r="C8740" s="435"/>
      <c r="D8740" s="399"/>
      <c r="E8740" s="400"/>
      <c r="G8740" s="401"/>
      <c r="H8740" s="401"/>
      <c r="I8740" s="401"/>
      <c r="J8740" s="194"/>
      <c r="K8740" s="194"/>
      <c r="L8740" s="195"/>
      <c r="M8740" s="196"/>
      <c r="N8740" s="197"/>
      <c r="O8740" s="197"/>
      <c r="P8740" s="231"/>
    </row>
    <row r="8741" spans="2:16">
      <c r="B8741" s="351"/>
      <c r="C8741" s="435"/>
      <c r="D8741" s="399"/>
      <c r="E8741" s="400"/>
      <c r="G8741" s="401"/>
      <c r="H8741" s="401"/>
      <c r="I8741" s="401"/>
      <c r="J8741" s="194"/>
      <c r="K8741" s="194"/>
      <c r="L8741" s="195"/>
      <c r="M8741" s="196"/>
      <c r="N8741" s="197"/>
      <c r="O8741" s="197"/>
      <c r="P8741" s="231"/>
    </row>
    <row r="8742" spans="2:16">
      <c r="B8742" s="351"/>
      <c r="C8742" s="435"/>
      <c r="D8742" s="399"/>
      <c r="E8742" s="400"/>
      <c r="G8742" s="401"/>
      <c r="H8742" s="401"/>
      <c r="I8742" s="401"/>
      <c r="J8742" s="194"/>
      <c r="K8742" s="194"/>
      <c r="L8742" s="195"/>
      <c r="M8742" s="196"/>
      <c r="N8742" s="197"/>
      <c r="O8742" s="197"/>
      <c r="P8742" s="231"/>
    </row>
    <row r="8743" spans="2:16">
      <c r="B8743" s="351"/>
      <c r="C8743" s="435"/>
      <c r="D8743" s="399"/>
      <c r="E8743" s="400"/>
      <c r="G8743" s="401"/>
      <c r="H8743" s="401"/>
      <c r="I8743" s="401"/>
      <c r="J8743" s="194"/>
      <c r="K8743" s="194"/>
      <c r="L8743" s="195"/>
      <c r="M8743" s="196"/>
      <c r="N8743" s="197"/>
      <c r="O8743" s="197"/>
      <c r="P8743" s="231"/>
    </row>
    <row r="8744" spans="2:16">
      <c r="B8744" s="351"/>
      <c r="C8744" s="435"/>
      <c r="D8744" s="399"/>
      <c r="E8744" s="400"/>
      <c r="G8744" s="401"/>
      <c r="H8744" s="401"/>
      <c r="I8744" s="401"/>
      <c r="J8744" s="194"/>
      <c r="K8744" s="194"/>
      <c r="L8744" s="195"/>
      <c r="M8744" s="196"/>
      <c r="N8744" s="197"/>
      <c r="O8744" s="197"/>
      <c r="P8744" s="231"/>
    </row>
    <row r="8745" spans="2:16">
      <c r="B8745" s="351"/>
      <c r="C8745" s="435"/>
      <c r="D8745" s="399"/>
      <c r="E8745" s="400"/>
      <c r="G8745" s="401"/>
      <c r="H8745" s="401"/>
      <c r="I8745" s="401"/>
      <c r="J8745" s="194"/>
      <c r="K8745" s="194"/>
      <c r="L8745" s="195"/>
      <c r="M8745" s="196"/>
      <c r="N8745" s="197"/>
      <c r="O8745" s="197"/>
      <c r="P8745" s="231"/>
    </row>
    <row r="8746" spans="2:16">
      <c r="B8746" s="351"/>
      <c r="C8746" s="435"/>
      <c r="D8746" s="399"/>
      <c r="E8746" s="400"/>
      <c r="G8746" s="401"/>
      <c r="H8746" s="401"/>
      <c r="I8746" s="401"/>
      <c r="J8746" s="194"/>
      <c r="K8746" s="194"/>
      <c r="L8746" s="195"/>
      <c r="M8746" s="196"/>
      <c r="N8746" s="197"/>
      <c r="O8746" s="197"/>
      <c r="P8746" s="231"/>
    </row>
    <row r="8747" spans="2:16">
      <c r="B8747" s="351"/>
      <c r="C8747" s="435"/>
      <c r="D8747" s="399"/>
      <c r="E8747" s="400"/>
      <c r="G8747" s="401"/>
      <c r="H8747" s="401"/>
      <c r="I8747" s="401"/>
      <c r="J8747" s="194"/>
      <c r="K8747" s="194"/>
      <c r="L8747" s="195"/>
      <c r="M8747" s="196"/>
      <c r="N8747" s="197"/>
      <c r="O8747" s="197"/>
      <c r="P8747" s="231"/>
    </row>
    <row r="8748" spans="2:16">
      <c r="B8748" s="351"/>
      <c r="C8748" s="435"/>
      <c r="D8748" s="399"/>
      <c r="E8748" s="400"/>
      <c r="G8748" s="401"/>
      <c r="H8748" s="401"/>
      <c r="I8748" s="401"/>
      <c r="J8748" s="194"/>
      <c r="K8748" s="194"/>
      <c r="L8748" s="195"/>
      <c r="M8748" s="196"/>
      <c r="N8748" s="197"/>
      <c r="O8748" s="197"/>
      <c r="P8748" s="231"/>
    </row>
    <row r="8749" spans="2:16">
      <c r="B8749" s="351"/>
      <c r="C8749" s="435"/>
      <c r="D8749" s="399"/>
      <c r="E8749" s="400"/>
      <c r="G8749" s="401"/>
      <c r="H8749" s="401"/>
      <c r="I8749" s="401"/>
      <c r="J8749" s="194"/>
      <c r="K8749" s="194"/>
      <c r="L8749" s="195"/>
      <c r="M8749" s="196"/>
      <c r="N8749" s="197"/>
      <c r="O8749" s="197"/>
      <c r="P8749" s="231"/>
    </row>
    <row r="8750" spans="2:16">
      <c r="B8750" s="351"/>
      <c r="C8750" s="435"/>
      <c r="D8750" s="399"/>
      <c r="E8750" s="400"/>
      <c r="G8750" s="401"/>
      <c r="H8750" s="401"/>
      <c r="I8750" s="401"/>
      <c r="J8750" s="194"/>
      <c r="K8750" s="194"/>
      <c r="L8750" s="195"/>
      <c r="M8750" s="196"/>
      <c r="N8750" s="197"/>
      <c r="O8750" s="197"/>
      <c r="P8750" s="231"/>
    </row>
    <row r="8751" spans="2:16">
      <c r="B8751" s="351"/>
      <c r="C8751" s="435"/>
      <c r="D8751" s="399"/>
      <c r="E8751" s="400"/>
      <c r="G8751" s="401"/>
      <c r="H8751" s="401"/>
      <c r="I8751" s="401"/>
      <c r="J8751" s="194"/>
      <c r="K8751" s="194"/>
      <c r="L8751" s="195"/>
      <c r="M8751" s="196"/>
      <c r="N8751" s="197"/>
      <c r="O8751" s="197"/>
      <c r="P8751" s="231"/>
    </row>
    <row r="8752" spans="2:16">
      <c r="B8752" s="351"/>
      <c r="C8752" s="435"/>
      <c r="D8752" s="399"/>
      <c r="E8752" s="400"/>
      <c r="G8752" s="401"/>
      <c r="H8752" s="401"/>
      <c r="I8752" s="401"/>
      <c r="J8752" s="194"/>
      <c r="K8752" s="194"/>
      <c r="L8752" s="195"/>
      <c r="M8752" s="196"/>
      <c r="N8752" s="197"/>
      <c r="O8752" s="197"/>
      <c r="P8752" s="231"/>
    </row>
    <row r="8753" spans="2:16">
      <c r="B8753" s="351"/>
      <c r="C8753" s="435"/>
      <c r="D8753" s="399"/>
      <c r="E8753" s="400"/>
      <c r="G8753" s="401"/>
      <c r="H8753" s="401"/>
      <c r="I8753" s="401"/>
      <c r="J8753" s="194"/>
      <c r="K8753" s="194"/>
      <c r="L8753" s="195"/>
      <c r="M8753" s="196"/>
      <c r="N8753" s="197"/>
      <c r="O8753" s="197"/>
      <c r="P8753" s="231"/>
    </row>
    <row r="8754" spans="2:16">
      <c r="B8754" s="351"/>
      <c r="C8754" s="435"/>
      <c r="D8754" s="399"/>
      <c r="E8754" s="400"/>
      <c r="G8754" s="401"/>
      <c r="H8754" s="401"/>
      <c r="I8754" s="401"/>
      <c r="J8754" s="194"/>
      <c r="K8754" s="194"/>
      <c r="L8754" s="195"/>
      <c r="M8754" s="196"/>
      <c r="N8754" s="197"/>
      <c r="O8754" s="197"/>
      <c r="P8754" s="231"/>
    </row>
    <row r="8755" spans="2:16">
      <c r="B8755" s="351"/>
      <c r="C8755" s="435"/>
      <c r="D8755" s="399"/>
      <c r="E8755" s="400"/>
      <c r="G8755" s="401"/>
      <c r="H8755" s="401"/>
      <c r="I8755" s="401"/>
      <c r="J8755" s="194"/>
      <c r="K8755" s="194"/>
      <c r="L8755" s="195"/>
      <c r="M8755" s="196"/>
      <c r="N8755" s="197"/>
      <c r="O8755" s="197"/>
      <c r="P8755" s="231"/>
    </row>
    <row r="8756" spans="2:16">
      <c r="B8756" s="351"/>
      <c r="C8756" s="435"/>
      <c r="D8756" s="399"/>
      <c r="E8756" s="400"/>
      <c r="G8756" s="401"/>
      <c r="H8756" s="401"/>
      <c r="I8756" s="401"/>
      <c r="J8756" s="194"/>
      <c r="K8756" s="194"/>
      <c r="L8756" s="195"/>
      <c r="M8756" s="196"/>
      <c r="N8756" s="197"/>
      <c r="O8756" s="197"/>
      <c r="P8756" s="231"/>
    </row>
    <row r="8757" spans="2:16">
      <c r="B8757" s="351"/>
      <c r="C8757" s="435"/>
      <c r="D8757" s="399"/>
      <c r="E8757" s="400"/>
      <c r="G8757" s="401"/>
      <c r="H8757" s="401"/>
      <c r="I8757" s="401"/>
      <c r="J8757" s="194"/>
      <c r="K8757" s="194"/>
      <c r="L8757" s="195"/>
      <c r="M8757" s="196"/>
      <c r="N8757" s="197"/>
      <c r="O8757" s="197"/>
      <c r="P8757" s="231"/>
    </row>
    <row r="8758" spans="2:16">
      <c r="B8758" s="351"/>
      <c r="C8758" s="435"/>
      <c r="D8758" s="399"/>
      <c r="E8758" s="400"/>
      <c r="G8758" s="401"/>
      <c r="H8758" s="401"/>
      <c r="I8758" s="401"/>
      <c r="J8758" s="194"/>
      <c r="K8758" s="194"/>
      <c r="L8758" s="195"/>
      <c r="M8758" s="196"/>
      <c r="N8758" s="197"/>
      <c r="O8758" s="197"/>
      <c r="P8758" s="231"/>
    </row>
    <row r="8759" spans="2:16">
      <c r="B8759" s="351"/>
      <c r="C8759" s="435"/>
      <c r="D8759" s="399"/>
      <c r="E8759" s="400"/>
      <c r="G8759" s="401"/>
      <c r="H8759" s="401"/>
      <c r="I8759" s="401"/>
      <c r="J8759" s="194"/>
      <c r="K8759" s="194"/>
      <c r="L8759" s="195"/>
      <c r="M8759" s="196"/>
      <c r="N8759" s="197"/>
      <c r="O8759" s="197"/>
      <c r="P8759" s="231"/>
    </row>
    <row r="8760" spans="2:16">
      <c r="B8760" s="351"/>
      <c r="C8760" s="435"/>
      <c r="D8760" s="399"/>
      <c r="E8760" s="400"/>
      <c r="G8760" s="401"/>
      <c r="H8760" s="401"/>
      <c r="I8760" s="401"/>
      <c r="J8760" s="194"/>
      <c r="K8760" s="194"/>
      <c r="L8760" s="195"/>
      <c r="M8760" s="196"/>
      <c r="N8760" s="197"/>
      <c r="O8760" s="197"/>
      <c r="P8760" s="231"/>
    </row>
    <row r="8761" spans="2:16">
      <c r="B8761" s="351"/>
      <c r="C8761" s="435"/>
      <c r="D8761" s="399"/>
      <c r="E8761" s="400"/>
      <c r="G8761" s="401"/>
      <c r="H8761" s="401"/>
      <c r="I8761" s="401"/>
      <c r="J8761" s="194"/>
      <c r="K8761" s="194"/>
      <c r="L8761" s="195"/>
      <c r="M8761" s="196"/>
      <c r="N8761" s="197"/>
      <c r="O8761" s="197"/>
      <c r="P8761" s="231"/>
    </row>
    <row r="8762" spans="2:16">
      <c r="B8762" s="351"/>
      <c r="C8762" s="435"/>
      <c r="D8762" s="399"/>
      <c r="E8762" s="400"/>
      <c r="G8762" s="401"/>
      <c r="H8762" s="401"/>
      <c r="I8762" s="401"/>
      <c r="J8762" s="194"/>
      <c r="K8762" s="194"/>
      <c r="L8762" s="195"/>
      <c r="M8762" s="196"/>
      <c r="N8762" s="197"/>
      <c r="O8762" s="197"/>
      <c r="P8762" s="231"/>
    </row>
    <row r="8763" spans="2:16">
      <c r="B8763" s="351"/>
      <c r="C8763" s="435"/>
      <c r="D8763" s="399"/>
      <c r="E8763" s="400"/>
      <c r="G8763" s="401"/>
      <c r="H8763" s="401"/>
      <c r="I8763" s="401"/>
      <c r="J8763" s="194"/>
      <c r="K8763" s="194"/>
      <c r="L8763" s="195"/>
      <c r="M8763" s="196"/>
      <c r="N8763" s="197"/>
      <c r="O8763" s="197"/>
      <c r="P8763" s="231"/>
    </row>
    <row r="8764" spans="2:16">
      <c r="B8764" s="351"/>
      <c r="C8764" s="435"/>
      <c r="D8764" s="399"/>
      <c r="E8764" s="400"/>
      <c r="G8764" s="401"/>
      <c r="H8764" s="401"/>
      <c r="I8764" s="401"/>
      <c r="J8764" s="194"/>
      <c r="K8764" s="194"/>
      <c r="L8764" s="195"/>
      <c r="M8764" s="196"/>
      <c r="N8764" s="197"/>
      <c r="O8764" s="197"/>
      <c r="P8764" s="231"/>
    </row>
    <row r="8765" spans="2:16">
      <c r="B8765" s="351"/>
      <c r="C8765" s="435"/>
      <c r="D8765" s="399"/>
      <c r="E8765" s="400"/>
      <c r="G8765" s="401"/>
      <c r="H8765" s="401"/>
      <c r="I8765" s="401"/>
      <c r="J8765" s="194"/>
      <c r="K8765" s="194"/>
      <c r="L8765" s="195"/>
      <c r="M8765" s="196"/>
      <c r="N8765" s="197"/>
      <c r="O8765" s="197"/>
      <c r="P8765" s="231"/>
    </row>
    <row r="8766" spans="2:16">
      <c r="B8766" s="351"/>
      <c r="C8766" s="435"/>
      <c r="D8766" s="399"/>
      <c r="E8766" s="400"/>
      <c r="G8766" s="401"/>
      <c r="H8766" s="401"/>
      <c r="I8766" s="401"/>
      <c r="J8766" s="194"/>
      <c r="K8766" s="194"/>
      <c r="L8766" s="195"/>
      <c r="M8766" s="196"/>
      <c r="N8766" s="197"/>
      <c r="O8766" s="197"/>
      <c r="P8766" s="231"/>
    </row>
    <row r="8767" spans="2:16">
      <c r="B8767" s="351"/>
      <c r="C8767" s="435"/>
      <c r="D8767" s="399"/>
      <c r="E8767" s="400"/>
      <c r="G8767" s="401"/>
      <c r="H8767" s="401"/>
      <c r="I8767" s="401"/>
      <c r="J8767" s="194"/>
      <c r="K8767" s="194"/>
      <c r="L8767" s="195"/>
      <c r="M8767" s="196"/>
      <c r="N8767" s="197"/>
      <c r="O8767" s="197"/>
      <c r="P8767" s="231"/>
    </row>
    <row r="8768" spans="2:16">
      <c r="B8768" s="351"/>
      <c r="C8768" s="435"/>
      <c r="D8768" s="399"/>
      <c r="E8768" s="400"/>
      <c r="G8768" s="401"/>
      <c r="H8768" s="401"/>
      <c r="I8768" s="401"/>
      <c r="J8768" s="194"/>
      <c r="K8768" s="194"/>
      <c r="L8768" s="195"/>
      <c r="M8768" s="196"/>
      <c r="N8768" s="197"/>
      <c r="O8768" s="197"/>
      <c r="P8768" s="231"/>
    </row>
    <row r="8769" spans="2:16">
      <c r="B8769" s="351"/>
      <c r="C8769" s="435"/>
      <c r="D8769" s="399"/>
      <c r="E8769" s="400"/>
      <c r="G8769" s="401"/>
      <c r="H8769" s="401"/>
      <c r="I8769" s="401"/>
      <c r="J8769" s="194"/>
      <c r="K8769" s="194"/>
      <c r="L8769" s="195"/>
      <c r="M8769" s="196"/>
      <c r="N8769" s="197"/>
      <c r="O8769" s="197"/>
      <c r="P8769" s="231"/>
    </row>
    <row r="8770" spans="2:16">
      <c r="B8770" s="351"/>
      <c r="C8770" s="435"/>
      <c r="D8770" s="399"/>
      <c r="E8770" s="400"/>
      <c r="G8770" s="401"/>
      <c r="H8770" s="401"/>
      <c r="I8770" s="401"/>
      <c r="J8770" s="194"/>
      <c r="K8770" s="194"/>
      <c r="L8770" s="195"/>
      <c r="M8770" s="196"/>
      <c r="N8770" s="197"/>
      <c r="O8770" s="197"/>
      <c r="P8770" s="231"/>
    </row>
    <row r="8771" spans="2:16">
      <c r="B8771" s="351"/>
      <c r="C8771" s="435"/>
      <c r="D8771" s="399"/>
      <c r="E8771" s="400"/>
      <c r="G8771" s="401"/>
      <c r="H8771" s="401"/>
      <c r="I8771" s="401"/>
      <c r="J8771" s="194"/>
      <c r="K8771" s="194"/>
      <c r="L8771" s="195"/>
      <c r="M8771" s="196"/>
      <c r="N8771" s="197"/>
      <c r="O8771" s="197"/>
      <c r="P8771" s="231"/>
    </row>
    <row r="8772" spans="2:16">
      <c r="B8772" s="351"/>
      <c r="C8772" s="435"/>
      <c r="D8772" s="399"/>
      <c r="E8772" s="400"/>
      <c r="G8772" s="401"/>
      <c r="H8772" s="401"/>
      <c r="I8772" s="401"/>
      <c r="J8772" s="194"/>
      <c r="K8772" s="194"/>
      <c r="L8772" s="195"/>
      <c r="M8772" s="196"/>
      <c r="N8772" s="197"/>
      <c r="O8772" s="197"/>
      <c r="P8772" s="231"/>
    </row>
    <row r="8773" spans="2:16">
      <c r="B8773" s="351"/>
      <c r="C8773" s="435"/>
      <c r="D8773" s="399"/>
      <c r="E8773" s="400"/>
      <c r="G8773" s="401"/>
      <c r="H8773" s="401"/>
      <c r="I8773" s="401"/>
      <c r="J8773" s="194"/>
      <c r="K8773" s="194"/>
      <c r="L8773" s="195"/>
      <c r="M8773" s="196"/>
      <c r="N8773" s="197"/>
      <c r="O8773" s="197"/>
      <c r="P8773" s="231"/>
    </row>
    <row r="8774" spans="2:16">
      <c r="B8774" s="351"/>
      <c r="C8774" s="435"/>
      <c r="D8774" s="399"/>
      <c r="E8774" s="400"/>
      <c r="G8774" s="401"/>
      <c r="H8774" s="401"/>
      <c r="I8774" s="401"/>
      <c r="J8774" s="194"/>
      <c r="K8774" s="194"/>
      <c r="L8774" s="195"/>
      <c r="M8774" s="196"/>
      <c r="N8774" s="197"/>
      <c r="O8774" s="197"/>
      <c r="P8774" s="231"/>
    </row>
    <row r="8775" spans="2:16">
      <c r="B8775" s="351"/>
      <c r="C8775" s="435"/>
      <c r="D8775" s="399"/>
      <c r="E8775" s="400"/>
      <c r="G8775" s="401"/>
      <c r="H8775" s="401"/>
      <c r="I8775" s="401"/>
      <c r="J8775" s="194"/>
      <c r="K8775" s="194"/>
      <c r="L8775" s="195"/>
      <c r="M8775" s="196"/>
      <c r="N8775" s="197"/>
      <c r="O8775" s="197"/>
      <c r="P8775" s="231"/>
    </row>
    <row r="8776" spans="2:16">
      <c r="B8776" s="351"/>
      <c r="C8776" s="435"/>
      <c r="D8776" s="399"/>
      <c r="E8776" s="400"/>
      <c r="G8776" s="401"/>
      <c r="H8776" s="401"/>
      <c r="I8776" s="401"/>
      <c r="J8776" s="194"/>
      <c r="K8776" s="194"/>
      <c r="L8776" s="195"/>
      <c r="M8776" s="196"/>
      <c r="N8776" s="197"/>
      <c r="O8776" s="197"/>
      <c r="P8776" s="231"/>
    </row>
    <row r="8777" spans="2:16">
      <c r="B8777" s="351"/>
      <c r="C8777" s="435"/>
      <c r="D8777" s="399"/>
      <c r="E8777" s="400"/>
      <c r="G8777" s="401"/>
      <c r="H8777" s="401"/>
      <c r="I8777" s="401"/>
      <c r="J8777" s="194"/>
      <c r="K8777" s="194"/>
      <c r="L8777" s="195"/>
      <c r="M8777" s="196"/>
      <c r="N8777" s="197"/>
      <c r="O8777" s="197"/>
      <c r="P8777" s="231"/>
    </row>
    <row r="8778" spans="2:16">
      <c r="B8778" s="351"/>
      <c r="C8778" s="435"/>
      <c r="D8778" s="399"/>
      <c r="E8778" s="400"/>
      <c r="G8778" s="401"/>
      <c r="H8778" s="401"/>
      <c r="I8778" s="401"/>
      <c r="J8778" s="194"/>
      <c r="K8778" s="194"/>
      <c r="L8778" s="195"/>
      <c r="M8778" s="196"/>
      <c r="N8778" s="197"/>
      <c r="O8778" s="197"/>
      <c r="P8778" s="231"/>
    </row>
    <row r="8779" spans="2:16">
      <c r="B8779" s="351"/>
      <c r="C8779" s="435"/>
      <c r="D8779" s="399"/>
      <c r="E8779" s="400"/>
      <c r="G8779" s="401"/>
      <c r="H8779" s="401"/>
      <c r="I8779" s="401"/>
      <c r="J8779" s="194"/>
      <c r="K8779" s="194"/>
      <c r="L8779" s="195"/>
      <c r="M8779" s="196"/>
      <c r="N8779" s="197"/>
      <c r="O8779" s="197"/>
      <c r="P8779" s="231"/>
    </row>
    <row r="8780" spans="2:16">
      <c r="B8780" s="351"/>
      <c r="C8780" s="435"/>
      <c r="D8780" s="399"/>
      <c r="E8780" s="400"/>
      <c r="G8780" s="401"/>
      <c r="H8780" s="401"/>
      <c r="I8780" s="401"/>
      <c r="J8780" s="194"/>
      <c r="K8780" s="194"/>
      <c r="L8780" s="195"/>
      <c r="M8780" s="196"/>
      <c r="N8780" s="197"/>
      <c r="O8780" s="197"/>
      <c r="P8780" s="231"/>
    </row>
    <row r="8781" spans="2:16">
      <c r="B8781" s="351"/>
      <c r="C8781" s="435"/>
      <c r="D8781" s="399"/>
      <c r="E8781" s="400"/>
      <c r="G8781" s="401"/>
      <c r="H8781" s="401"/>
      <c r="I8781" s="401"/>
      <c r="J8781" s="194"/>
      <c r="K8781" s="194"/>
      <c r="L8781" s="195"/>
      <c r="M8781" s="196"/>
      <c r="N8781" s="197"/>
      <c r="O8781" s="197"/>
      <c r="P8781" s="231"/>
    </row>
    <row r="8782" spans="2:16">
      <c r="B8782" s="351"/>
      <c r="C8782" s="435"/>
      <c r="D8782" s="399"/>
      <c r="E8782" s="400"/>
      <c r="G8782" s="401"/>
      <c r="H8782" s="401"/>
      <c r="I8782" s="401"/>
      <c r="J8782" s="194"/>
      <c r="K8782" s="194"/>
      <c r="L8782" s="195"/>
      <c r="M8782" s="196"/>
      <c r="N8782" s="197"/>
      <c r="O8782" s="197"/>
      <c r="P8782" s="231"/>
    </row>
    <row r="8783" spans="2:16">
      <c r="B8783" s="351"/>
      <c r="C8783" s="435"/>
      <c r="D8783" s="399"/>
      <c r="E8783" s="400"/>
      <c r="G8783" s="401"/>
      <c r="H8783" s="401"/>
      <c r="I8783" s="401"/>
      <c r="J8783" s="194"/>
      <c r="K8783" s="194"/>
      <c r="L8783" s="195"/>
      <c r="M8783" s="196"/>
      <c r="N8783" s="197"/>
      <c r="O8783" s="197"/>
      <c r="P8783" s="231"/>
    </row>
    <row r="8784" spans="2:16">
      <c r="B8784" s="351"/>
      <c r="C8784" s="435"/>
      <c r="D8784" s="399"/>
      <c r="E8784" s="400"/>
      <c r="G8784" s="401"/>
      <c r="H8784" s="401"/>
      <c r="I8784" s="401"/>
      <c r="J8784" s="194"/>
      <c r="K8784" s="194"/>
      <c r="L8784" s="195"/>
      <c r="M8784" s="196"/>
      <c r="N8784" s="197"/>
      <c r="O8784" s="197"/>
      <c r="P8784" s="231"/>
    </row>
    <row r="8785" spans="2:16">
      <c r="B8785" s="351"/>
      <c r="C8785" s="435"/>
      <c r="D8785" s="399"/>
      <c r="E8785" s="400"/>
      <c r="G8785" s="401"/>
      <c r="H8785" s="401"/>
      <c r="I8785" s="401"/>
      <c r="J8785" s="194"/>
      <c r="K8785" s="194"/>
      <c r="L8785" s="195"/>
      <c r="M8785" s="196"/>
      <c r="N8785" s="197"/>
      <c r="O8785" s="197"/>
      <c r="P8785" s="231"/>
    </row>
    <row r="8786" spans="2:16">
      <c r="B8786" s="351"/>
      <c r="C8786" s="435"/>
      <c r="D8786" s="399"/>
      <c r="E8786" s="400"/>
      <c r="G8786" s="401"/>
      <c r="H8786" s="401"/>
      <c r="I8786" s="401"/>
      <c r="J8786" s="194"/>
      <c r="K8786" s="194"/>
      <c r="L8786" s="195"/>
      <c r="M8786" s="196"/>
      <c r="N8786" s="197"/>
      <c r="O8786" s="197"/>
      <c r="P8786" s="231"/>
    </row>
    <row r="8787" spans="2:16">
      <c r="B8787" s="351"/>
      <c r="C8787" s="435"/>
      <c r="D8787" s="399"/>
      <c r="E8787" s="400"/>
      <c r="G8787" s="401"/>
      <c r="H8787" s="401"/>
      <c r="I8787" s="401"/>
      <c r="J8787" s="194"/>
      <c r="K8787" s="194"/>
      <c r="L8787" s="195"/>
      <c r="M8787" s="196"/>
      <c r="N8787" s="197"/>
      <c r="O8787" s="197"/>
      <c r="P8787" s="231"/>
    </row>
    <row r="8788" spans="2:16">
      <c r="B8788" s="351"/>
      <c r="C8788" s="435"/>
      <c r="D8788" s="399"/>
      <c r="E8788" s="400"/>
      <c r="G8788" s="401"/>
      <c r="H8788" s="401"/>
      <c r="I8788" s="401"/>
      <c r="J8788" s="194"/>
      <c r="K8788" s="194"/>
      <c r="L8788" s="195"/>
      <c r="M8788" s="196"/>
      <c r="N8788" s="197"/>
      <c r="O8788" s="197"/>
      <c r="P8788" s="231"/>
    </row>
    <row r="8789" spans="2:16">
      <c r="B8789" s="351"/>
      <c r="C8789" s="435"/>
      <c r="D8789" s="399"/>
      <c r="E8789" s="400"/>
      <c r="G8789" s="401"/>
      <c r="H8789" s="401"/>
      <c r="I8789" s="401"/>
      <c r="J8789" s="194"/>
      <c r="K8789" s="194"/>
      <c r="L8789" s="195"/>
      <c r="M8789" s="196"/>
      <c r="N8789" s="197"/>
      <c r="O8789" s="197"/>
      <c r="P8789" s="231"/>
    </row>
    <row r="8790" spans="2:16">
      <c r="B8790" s="351"/>
      <c r="C8790" s="435"/>
      <c r="D8790" s="399"/>
      <c r="E8790" s="400"/>
      <c r="G8790" s="401"/>
      <c r="H8790" s="401"/>
      <c r="I8790" s="401"/>
      <c r="J8790" s="194"/>
      <c r="K8790" s="194"/>
      <c r="L8790" s="195"/>
      <c r="M8790" s="196"/>
      <c r="N8790" s="197"/>
      <c r="O8790" s="197"/>
      <c r="P8790" s="231"/>
    </row>
    <row r="8791" spans="2:16">
      <c r="B8791" s="351"/>
      <c r="C8791" s="435"/>
      <c r="D8791" s="399"/>
      <c r="E8791" s="400"/>
      <c r="G8791" s="401"/>
      <c r="H8791" s="401"/>
      <c r="I8791" s="401"/>
      <c r="J8791" s="194"/>
      <c r="K8791" s="194"/>
      <c r="L8791" s="195"/>
      <c r="M8791" s="196"/>
      <c r="N8791" s="197"/>
      <c r="O8791" s="197"/>
      <c r="P8791" s="231"/>
    </row>
    <row r="8792" spans="2:16">
      <c r="B8792" s="402"/>
      <c r="C8792" s="435"/>
      <c r="D8792" s="404"/>
      <c r="E8792" s="405"/>
      <c r="G8792" s="406"/>
      <c r="H8792" s="406"/>
      <c r="I8792" s="406"/>
      <c r="J8792" s="194"/>
      <c r="K8792" s="194"/>
      <c r="L8792" s="195"/>
      <c r="M8792" s="196"/>
      <c r="N8792" s="197"/>
      <c r="O8792" s="197"/>
      <c r="P8792" s="221"/>
    </row>
    <row r="8793" spans="2:16">
      <c r="B8793" s="351"/>
      <c r="C8793" s="435"/>
      <c r="D8793" s="399"/>
      <c r="E8793" s="400"/>
      <c r="G8793" s="401"/>
      <c r="H8793" s="401"/>
      <c r="I8793" s="401"/>
      <c r="J8793" s="194"/>
      <c r="K8793" s="194"/>
      <c r="L8793" s="195"/>
      <c r="M8793" s="196"/>
      <c r="N8793" s="197"/>
      <c r="O8793" s="197"/>
      <c r="P8793" s="231"/>
    </row>
    <row r="8794" spans="2:16">
      <c r="B8794" s="351"/>
      <c r="C8794" s="435"/>
      <c r="D8794" s="399"/>
      <c r="E8794" s="400"/>
      <c r="G8794" s="401"/>
      <c r="H8794" s="401"/>
      <c r="I8794" s="401"/>
      <c r="J8794" s="194"/>
      <c r="K8794" s="194"/>
      <c r="L8794" s="195"/>
      <c r="M8794" s="196"/>
      <c r="N8794" s="197"/>
      <c r="O8794" s="197"/>
      <c r="P8794" s="231"/>
    </row>
    <row r="8795" spans="2:16">
      <c r="B8795" s="351"/>
      <c r="C8795" s="435"/>
      <c r="D8795" s="399"/>
      <c r="E8795" s="400"/>
      <c r="G8795" s="401"/>
      <c r="H8795" s="401"/>
      <c r="I8795" s="401"/>
      <c r="J8795" s="194"/>
      <c r="K8795" s="194"/>
      <c r="L8795" s="195"/>
      <c r="M8795" s="196"/>
      <c r="N8795" s="197"/>
      <c r="O8795" s="197"/>
      <c r="P8795" s="231"/>
    </row>
    <row r="8796" spans="2:16">
      <c r="B8796" s="351"/>
      <c r="C8796" s="435"/>
      <c r="D8796" s="399"/>
      <c r="E8796" s="400"/>
      <c r="G8796" s="401"/>
      <c r="H8796" s="401"/>
      <c r="I8796" s="401"/>
      <c r="J8796" s="194"/>
      <c r="K8796" s="194"/>
      <c r="L8796" s="195"/>
      <c r="M8796" s="196"/>
      <c r="N8796" s="197"/>
      <c r="O8796" s="197"/>
      <c r="P8796" s="231"/>
    </row>
    <row r="8797" spans="2:16">
      <c r="B8797" s="351"/>
      <c r="C8797" s="435"/>
      <c r="D8797" s="399"/>
      <c r="E8797" s="400"/>
      <c r="G8797" s="401"/>
      <c r="H8797" s="401"/>
      <c r="I8797" s="401"/>
      <c r="J8797" s="194"/>
      <c r="K8797" s="194"/>
      <c r="L8797" s="195"/>
      <c r="M8797" s="196"/>
      <c r="N8797" s="197"/>
      <c r="O8797" s="197"/>
      <c r="P8797" s="231"/>
    </row>
    <row r="8798" spans="2:16">
      <c r="B8798" s="351"/>
      <c r="C8798" s="435"/>
      <c r="D8798" s="399"/>
      <c r="E8798" s="400"/>
      <c r="G8798" s="401"/>
      <c r="H8798" s="401"/>
      <c r="I8798" s="401"/>
      <c r="J8798" s="194"/>
      <c r="K8798" s="194"/>
      <c r="L8798" s="195"/>
      <c r="M8798" s="196"/>
      <c r="N8798" s="197"/>
      <c r="O8798" s="197"/>
      <c r="P8798" s="231"/>
    </row>
    <row r="8799" spans="2:16">
      <c r="B8799" s="351"/>
      <c r="C8799" s="435"/>
      <c r="D8799" s="399"/>
      <c r="E8799" s="400"/>
      <c r="G8799" s="401"/>
      <c r="H8799" s="401"/>
      <c r="I8799" s="401"/>
      <c r="J8799" s="194"/>
      <c r="K8799" s="194"/>
      <c r="L8799" s="195"/>
      <c r="M8799" s="196"/>
      <c r="N8799" s="197"/>
      <c r="O8799" s="197"/>
      <c r="P8799" s="231"/>
    </row>
    <row r="8800" spans="2:16">
      <c r="B8800" s="351"/>
      <c r="C8800" s="435"/>
      <c r="D8800" s="399"/>
      <c r="E8800" s="400"/>
      <c r="G8800" s="401"/>
      <c r="H8800" s="401"/>
      <c r="I8800" s="401"/>
      <c r="J8800" s="194"/>
      <c r="K8800" s="194"/>
      <c r="L8800" s="195"/>
      <c r="M8800" s="196"/>
      <c r="N8800" s="197"/>
      <c r="O8800" s="197"/>
      <c r="P8800" s="231"/>
    </row>
    <row r="8801" spans="2:16">
      <c r="B8801" s="351"/>
      <c r="C8801" s="435"/>
      <c r="D8801" s="399"/>
      <c r="E8801" s="400"/>
      <c r="G8801" s="401"/>
      <c r="H8801" s="401"/>
      <c r="I8801" s="401"/>
      <c r="J8801" s="194"/>
      <c r="K8801" s="194"/>
      <c r="L8801" s="195"/>
      <c r="M8801" s="196"/>
      <c r="N8801" s="197"/>
      <c r="O8801" s="197"/>
      <c r="P8801" s="231"/>
    </row>
    <row r="8802" spans="2:16">
      <c r="B8802" s="351"/>
      <c r="C8802" s="435"/>
      <c r="D8802" s="399"/>
      <c r="E8802" s="400"/>
      <c r="G8802" s="401"/>
      <c r="H8802" s="401"/>
      <c r="I8802" s="401"/>
      <c r="J8802" s="194"/>
      <c r="K8802" s="194"/>
      <c r="L8802" s="195"/>
      <c r="M8802" s="196"/>
      <c r="N8802" s="197"/>
      <c r="O8802" s="197"/>
      <c r="P8802" s="231"/>
    </row>
    <row r="8803" spans="2:16">
      <c r="B8803" s="351"/>
      <c r="C8803" s="435"/>
      <c r="D8803" s="399"/>
      <c r="E8803" s="400"/>
      <c r="G8803" s="401"/>
      <c r="H8803" s="401"/>
      <c r="I8803" s="401"/>
      <c r="J8803" s="194"/>
      <c r="K8803" s="194"/>
      <c r="L8803" s="195"/>
      <c r="M8803" s="196"/>
      <c r="N8803" s="197"/>
      <c r="O8803" s="197"/>
      <c r="P8803" s="231"/>
    </row>
    <row r="8804" spans="2:16">
      <c r="B8804" s="351"/>
      <c r="C8804" s="435"/>
      <c r="D8804" s="399"/>
      <c r="E8804" s="400"/>
      <c r="G8804" s="401"/>
      <c r="H8804" s="401"/>
      <c r="I8804" s="401"/>
      <c r="J8804" s="194"/>
      <c r="K8804" s="194"/>
      <c r="L8804" s="195"/>
      <c r="M8804" s="196"/>
      <c r="N8804" s="197"/>
      <c r="O8804" s="197"/>
      <c r="P8804" s="231"/>
    </row>
    <row r="8805" spans="2:16">
      <c r="B8805" s="351"/>
      <c r="C8805" s="435"/>
      <c r="D8805" s="399"/>
      <c r="E8805" s="400"/>
      <c r="G8805" s="401"/>
      <c r="H8805" s="401"/>
      <c r="I8805" s="401"/>
      <c r="J8805" s="194"/>
      <c r="K8805" s="194"/>
      <c r="L8805" s="195"/>
      <c r="M8805" s="196"/>
      <c r="N8805" s="197"/>
      <c r="O8805" s="197"/>
      <c r="P8805" s="231"/>
    </row>
    <row r="8806" spans="2:16">
      <c r="B8806" s="351"/>
      <c r="C8806" s="435"/>
      <c r="D8806" s="399"/>
      <c r="E8806" s="400"/>
      <c r="G8806" s="401"/>
      <c r="H8806" s="401"/>
      <c r="I8806" s="401"/>
      <c r="J8806" s="194"/>
      <c r="K8806" s="194"/>
      <c r="L8806" s="195"/>
      <c r="M8806" s="196"/>
      <c r="N8806" s="197"/>
      <c r="O8806" s="197"/>
      <c r="P8806" s="231"/>
    </row>
    <row r="8807" spans="2:16">
      <c r="B8807" s="351"/>
      <c r="C8807" s="435"/>
      <c r="D8807" s="399"/>
      <c r="E8807" s="400"/>
      <c r="G8807" s="401"/>
      <c r="H8807" s="401"/>
      <c r="I8807" s="401"/>
      <c r="J8807" s="194"/>
      <c r="K8807" s="194"/>
      <c r="L8807" s="195"/>
      <c r="M8807" s="196"/>
      <c r="N8807" s="197"/>
      <c r="O8807" s="197"/>
      <c r="P8807" s="231"/>
    </row>
    <row r="8808" spans="2:16">
      <c r="B8808" s="351"/>
      <c r="C8808" s="435"/>
      <c r="D8808" s="399"/>
      <c r="E8808" s="400"/>
      <c r="G8808" s="401"/>
      <c r="H8808" s="401"/>
      <c r="I8808" s="401"/>
      <c r="J8808" s="194"/>
      <c r="K8808" s="194"/>
      <c r="L8808" s="195"/>
      <c r="M8808" s="196"/>
      <c r="N8808" s="197"/>
      <c r="O8808" s="197"/>
      <c r="P8808" s="231"/>
    </row>
    <row r="8809" spans="2:16">
      <c r="B8809" s="351"/>
      <c r="C8809" s="435"/>
      <c r="D8809" s="399"/>
      <c r="E8809" s="400"/>
      <c r="G8809" s="401"/>
      <c r="H8809" s="401"/>
      <c r="I8809" s="401"/>
      <c r="J8809" s="194"/>
      <c r="K8809" s="194"/>
      <c r="L8809" s="195"/>
      <c r="M8809" s="196"/>
      <c r="N8809" s="197"/>
      <c r="O8809" s="197"/>
      <c r="P8809" s="231"/>
    </row>
    <row r="8810" spans="2:16">
      <c r="B8810" s="351"/>
      <c r="C8810" s="435"/>
      <c r="D8810" s="399"/>
      <c r="E8810" s="400"/>
      <c r="G8810" s="401"/>
      <c r="H8810" s="401"/>
      <c r="I8810" s="401"/>
      <c r="J8810" s="194"/>
      <c r="K8810" s="194"/>
      <c r="L8810" s="195"/>
      <c r="M8810" s="196"/>
      <c r="N8810" s="197"/>
      <c r="O8810" s="197"/>
      <c r="P8810" s="231"/>
    </row>
    <row r="8811" spans="2:16">
      <c r="B8811" s="351"/>
      <c r="C8811" s="435"/>
      <c r="D8811" s="399"/>
      <c r="E8811" s="400"/>
      <c r="G8811" s="401"/>
      <c r="H8811" s="401"/>
      <c r="I8811" s="401"/>
      <c r="J8811" s="194"/>
      <c r="K8811" s="194"/>
      <c r="L8811" s="195"/>
      <c r="M8811" s="196"/>
      <c r="N8811" s="197"/>
      <c r="O8811" s="197"/>
      <c r="P8811" s="231"/>
    </row>
    <row r="8812" spans="2:16">
      <c r="B8812" s="351"/>
      <c r="C8812" s="435"/>
      <c r="D8812" s="399"/>
      <c r="E8812" s="400"/>
      <c r="G8812" s="401"/>
      <c r="H8812" s="401"/>
      <c r="I8812" s="401"/>
      <c r="J8812" s="194"/>
      <c r="K8812" s="194"/>
      <c r="L8812" s="195"/>
      <c r="M8812" s="196"/>
      <c r="N8812" s="197"/>
      <c r="O8812" s="197"/>
      <c r="P8812" s="231"/>
    </row>
    <row r="8813" spans="2:16">
      <c r="B8813" s="351"/>
      <c r="C8813" s="435"/>
      <c r="D8813" s="399"/>
      <c r="E8813" s="400"/>
      <c r="G8813" s="401"/>
      <c r="H8813" s="401"/>
      <c r="I8813" s="401"/>
      <c r="J8813" s="194"/>
      <c r="K8813" s="194"/>
      <c r="L8813" s="195"/>
      <c r="M8813" s="196"/>
      <c r="N8813" s="197"/>
      <c r="O8813" s="197"/>
      <c r="P8813" s="231"/>
    </row>
    <row r="8814" spans="2:16">
      <c r="B8814" s="351"/>
      <c r="C8814" s="435"/>
      <c r="D8814" s="399"/>
      <c r="E8814" s="400"/>
      <c r="G8814" s="401"/>
      <c r="H8814" s="401"/>
      <c r="I8814" s="401"/>
      <c r="J8814" s="194"/>
      <c r="K8814" s="194"/>
      <c r="L8814" s="195"/>
      <c r="M8814" s="196"/>
      <c r="N8814" s="197"/>
      <c r="O8814" s="197"/>
      <c r="P8814" s="231"/>
    </row>
    <row r="8815" spans="2:16">
      <c r="B8815" s="351"/>
      <c r="C8815" s="435"/>
      <c r="D8815" s="399"/>
      <c r="E8815" s="400"/>
      <c r="G8815" s="401"/>
      <c r="H8815" s="401"/>
      <c r="I8815" s="401"/>
      <c r="J8815" s="194"/>
      <c r="K8815" s="194"/>
      <c r="L8815" s="195"/>
      <c r="M8815" s="196"/>
      <c r="N8815" s="197"/>
      <c r="O8815" s="197"/>
      <c r="P8815" s="231"/>
    </row>
    <row r="8816" spans="2:16">
      <c r="B8816" s="351"/>
      <c r="C8816" s="435"/>
      <c r="D8816" s="399"/>
      <c r="E8816" s="400"/>
      <c r="G8816" s="401"/>
      <c r="H8816" s="401"/>
      <c r="I8816" s="401"/>
      <c r="J8816" s="194"/>
      <c r="K8816" s="194"/>
      <c r="L8816" s="195"/>
      <c r="M8816" s="196"/>
      <c r="N8816" s="197"/>
      <c r="O8816" s="197"/>
      <c r="P8816" s="231"/>
    </row>
    <row r="8817" spans="2:16">
      <c r="B8817" s="351"/>
      <c r="C8817" s="435"/>
      <c r="D8817" s="399"/>
      <c r="E8817" s="400"/>
      <c r="G8817" s="401"/>
      <c r="H8817" s="401"/>
      <c r="I8817" s="401"/>
      <c r="J8817" s="194"/>
      <c r="K8817" s="194"/>
      <c r="L8817" s="195"/>
      <c r="M8817" s="196"/>
      <c r="N8817" s="197"/>
      <c r="O8817" s="197"/>
      <c r="P8817" s="231"/>
    </row>
    <row r="8818" spans="2:16">
      <c r="B8818" s="351"/>
      <c r="C8818" s="435"/>
      <c r="D8818" s="399"/>
      <c r="E8818" s="400"/>
      <c r="G8818" s="401"/>
      <c r="H8818" s="401"/>
      <c r="I8818" s="401"/>
      <c r="J8818" s="194"/>
      <c r="K8818" s="194"/>
      <c r="L8818" s="195"/>
      <c r="M8818" s="196"/>
      <c r="N8818" s="197"/>
      <c r="O8818" s="197"/>
      <c r="P8818" s="231"/>
    </row>
    <row r="8819" spans="2:16">
      <c r="B8819" s="351"/>
      <c r="C8819" s="435"/>
      <c r="D8819" s="399"/>
      <c r="E8819" s="400"/>
      <c r="G8819" s="401"/>
      <c r="H8819" s="401"/>
      <c r="I8819" s="401"/>
      <c r="J8819" s="194"/>
      <c r="K8819" s="194"/>
      <c r="L8819" s="195"/>
      <c r="M8819" s="196"/>
      <c r="N8819" s="197"/>
      <c r="O8819" s="197"/>
      <c r="P8819" s="231"/>
    </row>
    <row r="8820" spans="2:16">
      <c r="B8820" s="351"/>
      <c r="C8820" s="435"/>
      <c r="D8820" s="399"/>
      <c r="E8820" s="400"/>
      <c r="G8820" s="401"/>
      <c r="H8820" s="401"/>
      <c r="I8820" s="401"/>
      <c r="J8820" s="194"/>
      <c r="K8820" s="194"/>
      <c r="L8820" s="195"/>
      <c r="M8820" s="196"/>
      <c r="N8820" s="197"/>
      <c r="O8820" s="197"/>
      <c r="P8820" s="231"/>
    </row>
    <row r="8821" spans="2:16">
      <c r="B8821" s="351"/>
      <c r="C8821" s="435"/>
      <c r="D8821" s="399"/>
      <c r="E8821" s="400"/>
      <c r="G8821" s="401"/>
      <c r="H8821" s="401"/>
      <c r="I8821" s="401"/>
      <c r="J8821" s="194"/>
      <c r="K8821" s="194"/>
      <c r="L8821" s="195"/>
      <c r="M8821" s="196"/>
      <c r="N8821" s="197"/>
      <c r="O8821" s="197"/>
      <c r="P8821" s="231"/>
    </row>
    <row r="8822" spans="2:16">
      <c r="B8822" s="351"/>
      <c r="C8822" s="435"/>
      <c r="D8822" s="399"/>
      <c r="E8822" s="400"/>
      <c r="G8822" s="401"/>
      <c r="H8822" s="401"/>
      <c r="I8822" s="401"/>
      <c r="J8822" s="194"/>
      <c r="K8822" s="194"/>
      <c r="L8822" s="195"/>
      <c r="M8822" s="196"/>
      <c r="N8822" s="197"/>
      <c r="O8822" s="197"/>
      <c r="P8822" s="231"/>
    </row>
    <row r="8823" spans="2:16">
      <c r="B8823" s="351"/>
      <c r="C8823" s="435"/>
      <c r="D8823" s="399"/>
      <c r="E8823" s="400"/>
      <c r="G8823" s="401"/>
      <c r="H8823" s="401"/>
      <c r="I8823" s="401"/>
      <c r="J8823" s="194"/>
      <c r="K8823" s="194"/>
      <c r="L8823" s="195"/>
      <c r="M8823" s="196"/>
      <c r="N8823" s="197"/>
      <c r="O8823" s="197"/>
      <c r="P8823" s="231"/>
    </row>
    <row r="8824" spans="2:16">
      <c r="B8824" s="351"/>
      <c r="C8824" s="435"/>
      <c r="D8824" s="399"/>
      <c r="E8824" s="400"/>
      <c r="G8824" s="401"/>
      <c r="H8824" s="401"/>
      <c r="I8824" s="401"/>
      <c r="J8824" s="194"/>
      <c r="K8824" s="194"/>
      <c r="L8824" s="195"/>
      <c r="M8824" s="196"/>
      <c r="N8824" s="197"/>
      <c r="O8824" s="197"/>
      <c r="P8824" s="231"/>
    </row>
    <row r="8825" spans="2:16">
      <c r="B8825" s="351"/>
      <c r="C8825" s="435"/>
      <c r="D8825" s="399"/>
      <c r="E8825" s="400"/>
      <c r="G8825" s="401"/>
      <c r="H8825" s="401"/>
      <c r="I8825" s="401"/>
      <c r="J8825" s="194"/>
      <c r="K8825" s="194"/>
      <c r="L8825" s="195"/>
      <c r="M8825" s="196"/>
      <c r="N8825" s="197"/>
      <c r="O8825" s="197"/>
      <c r="P8825" s="231"/>
    </row>
    <row r="8826" spans="2:16">
      <c r="B8826" s="351"/>
      <c r="C8826" s="435"/>
      <c r="D8826" s="399"/>
      <c r="E8826" s="400"/>
      <c r="G8826" s="401"/>
      <c r="H8826" s="401"/>
      <c r="I8826" s="401"/>
      <c r="J8826" s="194"/>
      <c r="K8826" s="194"/>
      <c r="L8826" s="195"/>
      <c r="M8826" s="196"/>
      <c r="N8826" s="197"/>
      <c r="O8826" s="197"/>
      <c r="P8826" s="231"/>
    </row>
    <row r="8827" spans="2:16">
      <c r="B8827" s="351"/>
      <c r="C8827" s="435"/>
      <c r="D8827" s="399"/>
      <c r="E8827" s="400"/>
      <c r="G8827" s="401"/>
      <c r="H8827" s="401"/>
      <c r="I8827" s="401"/>
      <c r="J8827" s="194"/>
      <c r="K8827" s="194"/>
      <c r="L8827" s="195"/>
      <c r="M8827" s="196"/>
      <c r="N8827" s="197"/>
      <c r="O8827" s="197"/>
      <c r="P8827" s="231"/>
    </row>
    <row r="8828" spans="2:16">
      <c r="B8828" s="351"/>
      <c r="C8828" s="435"/>
      <c r="D8828" s="399"/>
      <c r="E8828" s="400"/>
      <c r="G8828" s="401"/>
      <c r="H8828" s="401"/>
      <c r="I8828" s="401"/>
      <c r="J8828" s="194"/>
      <c r="K8828" s="194"/>
      <c r="L8828" s="195"/>
      <c r="M8828" s="196"/>
      <c r="N8828" s="197"/>
      <c r="O8828" s="197"/>
      <c r="P8828" s="231"/>
    </row>
    <row r="8829" spans="2:16">
      <c r="B8829" s="351"/>
      <c r="C8829" s="435"/>
      <c r="D8829" s="399"/>
      <c r="E8829" s="400"/>
      <c r="G8829" s="401"/>
      <c r="H8829" s="401"/>
      <c r="I8829" s="401"/>
      <c r="J8829" s="194"/>
      <c r="K8829" s="194"/>
      <c r="L8829" s="195"/>
      <c r="M8829" s="196"/>
      <c r="N8829" s="197"/>
      <c r="O8829" s="197"/>
      <c r="P8829" s="231"/>
    </row>
    <row r="8830" spans="2:16">
      <c r="B8830" s="351"/>
      <c r="C8830" s="435"/>
      <c r="D8830" s="399"/>
      <c r="E8830" s="400"/>
      <c r="G8830" s="401"/>
      <c r="H8830" s="401"/>
      <c r="I8830" s="401"/>
      <c r="J8830" s="194"/>
      <c r="K8830" s="194"/>
      <c r="L8830" s="195"/>
      <c r="M8830" s="196"/>
      <c r="N8830" s="197"/>
      <c r="O8830" s="197"/>
      <c r="P8830" s="231"/>
    </row>
    <row r="8831" spans="2:16">
      <c r="B8831" s="351"/>
      <c r="C8831" s="435"/>
      <c r="D8831" s="399"/>
      <c r="E8831" s="400"/>
      <c r="G8831" s="401"/>
      <c r="H8831" s="401"/>
      <c r="I8831" s="401"/>
      <c r="J8831" s="194"/>
      <c r="K8831" s="194"/>
      <c r="L8831" s="195"/>
      <c r="M8831" s="196"/>
      <c r="N8831" s="197"/>
      <c r="O8831" s="197"/>
      <c r="P8831" s="231"/>
    </row>
    <row r="8832" spans="2:16">
      <c r="B8832" s="351"/>
      <c r="C8832" s="435"/>
      <c r="D8832" s="399"/>
      <c r="E8832" s="400"/>
      <c r="G8832" s="401"/>
      <c r="H8832" s="401"/>
      <c r="I8832" s="401"/>
      <c r="J8832" s="194"/>
      <c r="K8832" s="194"/>
      <c r="L8832" s="195"/>
      <c r="M8832" s="196"/>
      <c r="N8832" s="197"/>
      <c r="O8832" s="197"/>
      <c r="P8832" s="231"/>
    </row>
    <row r="8833" spans="2:16">
      <c r="B8833" s="351"/>
      <c r="C8833" s="435"/>
      <c r="D8833" s="399"/>
      <c r="E8833" s="400"/>
      <c r="G8833" s="401"/>
      <c r="H8833" s="401"/>
      <c r="I8833" s="401"/>
      <c r="J8833" s="194"/>
      <c r="K8833" s="194"/>
      <c r="L8833" s="195"/>
      <c r="M8833" s="196"/>
      <c r="N8833" s="197"/>
      <c r="O8833" s="197"/>
      <c r="P8833" s="231"/>
    </row>
    <row r="8834" spans="2:16">
      <c r="B8834" s="351"/>
      <c r="C8834" s="435"/>
      <c r="D8834" s="399"/>
      <c r="E8834" s="400"/>
      <c r="G8834" s="401"/>
      <c r="H8834" s="401"/>
      <c r="I8834" s="401"/>
      <c r="J8834" s="194"/>
      <c r="K8834" s="194"/>
      <c r="L8834" s="195"/>
      <c r="M8834" s="196"/>
      <c r="N8834" s="197"/>
      <c r="O8834" s="197"/>
      <c r="P8834" s="231"/>
    </row>
    <row r="8835" spans="2:16">
      <c r="B8835" s="351"/>
      <c r="C8835" s="435"/>
      <c r="D8835" s="399"/>
      <c r="E8835" s="400"/>
      <c r="G8835" s="401"/>
      <c r="H8835" s="401"/>
      <c r="I8835" s="401"/>
      <c r="J8835" s="194"/>
      <c r="K8835" s="194"/>
      <c r="L8835" s="195"/>
      <c r="M8835" s="196"/>
      <c r="N8835" s="197"/>
      <c r="O8835" s="197"/>
      <c r="P8835" s="231"/>
    </row>
    <row r="8836" spans="2:16">
      <c r="B8836" s="351"/>
      <c r="C8836" s="435"/>
      <c r="D8836" s="399"/>
      <c r="E8836" s="400"/>
      <c r="G8836" s="401"/>
      <c r="H8836" s="401"/>
      <c r="I8836" s="401"/>
      <c r="J8836" s="194"/>
      <c r="K8836" s="194"/>
      <c r="L8836" s="195"/>
      <c r="M8836" s="196"/>
      <c r="N8836" s="197"/>
      <c r="O8836" s="197"/>
      <c r="P8836" s="231"/>
    </row>
    <row r="8837" spans="2:16">
      <c r="B8837" s="351"/>
      <c r="C8837" s="435"/>
      <c r="D8837" s="399"/>
      <c r="E8837" s="400"/>
      <c r="G8837" s="401"/>
      <c r="H8837" s="401"/>
      <c r="I8837" s="401"/>
      <c r="J8837" s="194"/>
      <c r="K8837" s="194"/>
      <c r="L8837" s="195"/>
      <c r="M8837" s="196"/>
      <c r="N8837" s="197"/>
      <c r="O8837" s="197"/>
      <c r="P8837" s="231"/>
    </row>
    <row r="8838" spans="2:16">
      <c r="B8838" s="351"/>
      <c r="C8838" s="435"/>
      <c r="D8838" s="399"/>
      <c r="E8838" s="400"/>
      <c r="G8838" s="401"/>
      <c r="H8838" s="401"/>
      <c r="I8838" s="401"/>
      <c r="J8838" s="194"/>
      <c r="K8838" s="194"/>
      <c r="L8838" s="195"/>
      <c r="M8838" s="196"/>
      <c r="N8838" s="197"/>
      <c r="O8838" s="197"/>
      <c r="P8838" s="231"/>
    </row>
    <row r="8839" spans="2:16">
      <c r="B8839" s="351"/>
      <c r="C8839" s="435"/>
      <c r="D8839" s="399"/>
      <c r="E8839" s="400"/>
      <c r="G8839" s="401"/>
      <c r="H8839" s="401"/>
      <c r="I8839" s="401"/>
      <c r="J8839" s="194"/>
      <c r="K8839" s="194"/>
      <c r="L8839" s="195"/>
      <c r="M8839" s="196"/>
      <c r="N8839" s="197"/>
      <c r="O8839" s="197"/>
      <c r="P8839" s="231"/>
    </row>
    <row r="8840" spans="2:16">
      <c r="B8840" s="351"/>
      <c r="C8840" s="435"/>
      <c r="D8840" s="399"/>
      <c r="E8840" s="400"/>
      <c r="G8840" s="401"/>
      <c r="H8840" s="401"/>
      <c r="I8840" s="401"/>
      <c r="J8840" s="194"/>
      <c r="K8840" s="194"/>
      <c r="L8840" s="195"/>
      <c r="M8840" s="196"/>
      <c r="N8840" s="197"/>
      <c r="O8840" s="197"/>
      <c r="P8840" s="231"/>
    </row>
    <row r="8841" spans="2:16">
      <c r="B8841" s="351"/>
      <c r="C8841" s="435"/>
      <c r="D8841" s="399"/>
      <c r="E8841" s="400"/>
      <c r="G8841" s="401"/>
      <c r="H8841" s="401"/>
      <c r="I8841" s="401"/>
      <c r="J8841" s="194"/>
      <c r="K8841" s="194"/>
      <c r="L8841" s="195"/>
      <c r="M8841" s="196"/>
      <c r="N8841" s="197"/>
      <c r="O8841" s="197"/>
      <c r="P8841" s="231"/>
    </row>
    <row r="8842" spans="2:16">
      <c r="B8842" s="351"/>
      <c r="C8842" s="435"/>
      <c r="D8842" s="399"/>
      <c r="E8842" s="400"/>
      <c r="G8842" s="401"/>
      <c r="H8842" s="401"/>
      <c r="I8842" s="401"/>
      <c r="J8842" s="194"/>
      <c r="K8842" s="194"/>
      <c r="L8842" s="195"/>
      <c r="M8842" s="196"/>
      <c r="N8842" s="197"/>
      <c r="O8842" s="197"/>
      <c r="P8842" s="231"/>
    </row>
    <row r="8843" spans="2:16">
      <c r="B8843" s="351"/>
      <c r="C8843" s="435"/>
      <c r="D8843" s="399"/>
      <c r="E8843" s="400"/>
      <c r="G8843" s="401"/>
      <c r="H8843" s="401"/>
      <c r="I8843" s="401"/>
      <c r="J8843" s="194"/>
      <c r="K8843" s="194"/>
      <c r="L8843" s="195"/>
      <c r="M8843" s="196"/>
      <c r="N8843" s="197"/>
      <c r="O8843" s="197"/>
      <c r="P8843" s="231"/>
    </row>
    <row r="8844" spans="2:16">
      <c r="B8844" s="351"/>
      <c r="C8844" s="435"/>
      <c r="D8844" s="399"/>
      <c r="E8844" s="400"/>
      <c r="G8844" s="401"/>
      <c r="H8844" s="401"/>
      <c r="I8844" s="401"/>
      <c r="J8844" s="194"/>
      <c r="K8844" s="194"/>
      <c r="L8844" s="195"/>
      <c r="M8844" s="196"/>
      <c r="N8844" s="197"/>
      <c r="O8844" s="197"/>
      <c r="P8844" s="231"/>
    </row>
    <row r="8845" spans="2:16">
      <c r="B8845" s="351"/>
      <c r="C8845" s="435"/>
      <c r="D8845" s="399"/>
      <c r="E8845" s="400"/>
      <c r="G8845" s="401"/>
      <c r="H8845" s="401"/>
      <c r="I8845" s="401"/>
      <c r="J8845" s="194"/>
      <c r="K8845" s="194"/>
      <c r="L8845" s="195"/>
      <c r="M8845" s="196"/>
      <c r="N8845" s="197"/>
      <c r="O8845" s="197"/>
      <c r="P8845" s="231"/>
    </row>
    <row r="8846" spans="2:16">
      <c r="B8846" s="351"/>
      <c r="C8846" s="435"/>
      <c r="D8846" s="399"/>
      <c r="E8846" s="400"/>
      <c r="G8846" s="401"/>
      <c r="H8846" s="401"/>
      <c r="I8846" s="401"/>
      <c r="J8846" s="194"/>
      <c r="K8846" s="194"/>
      <c r="L8846" s="195"/>
      <c r="M8846" s="196"/>
      <c r="N8846" s="197"/>
      <c r="O8846" s="197"/>
      <c r="P8846" s="231"/>
    </row>
    <row r="8847" spans="2:16">
      <c r="B8847" s="351"/>
      <c r="C8847" s="435"/>
      <c r="D8847" s="399"/>
      <c r="E8847" s="400"/>
      <c r="G8847" s="401"/>
      <c r="H8847" s="401"/>
      <c r="I8847" s="401"/>
      <c r="J8847" s="194"/>
      <c r="K8847" s="194"/>
      <c r="L8847" s="195"/>
      <c r="M8847" s="196"/>
      <c r="N8847" s="197"/>
      <c r="O8847" s="197"/>
      <c r="P8847" s="231"/>
    </row>
    <row r="8848" spans="2:16">
      <c r="B8848" s="351"/>
      <c r="C8848" s="435"/>
      <c r="D8848" s="399"/>
      <c r="E8848" s="400"/>
      <c r="G8848" s="401"/>
      <c r="H8848" s="401"/>
      <c r="I8848" s="401"/>
      <c r="J8848" s="194"/>
      <c r="K8848" s="194"/>
      <c r="L8848" s="195"/>
      <c r="M8848" s="196"/>
      <c r="N8848" s="197"/>
      <c r="O8848" s="197"/>
      <c r="P8848" s="231"/>
    </row>
    <row r="8849" spans="2:16">
      <c r="B8849" s="351"/>
      <c r="C8849" s="435"/>
      <c r="D8849" s="399"/>
      <c r="E8849" s="400"/>
      <c r="G8849" s="401"/>
      <c r="H8849" s="401"/>
      <c r="I8849" s="401"/>
      <c r="J8849" s="194"/>
      <c r="K8849" s="194"/>
      <c r="L8849" s="195"/>
      <c r="M8849" s="196"/>
      <c r="N8849" s="197"/>
      <c r="O8849" s="197"/>
      <c r="P8849" s="231"/>
    </row>
    <row r="8850" spans="2:16">
      <c r="B8850" s="351"/>
      <c r="C8850" s="435"/>
      <c r="D8850" s="399"/>
      <c r="E8850" s="400"/>
      <c r="G8850" s="401"/>
      <c r="H8850" s="401"/>
      <c r="I8850" s="401"/>
      <c r="J8850" s="194"/>
      <c r="K8850" s="194"/>
      <c r="L8850" s="195"/>
      <c r="M8850" s="196"/>
      <c r="N8850" s="197"/>
      <c r="O8850" s="197"/>
      <c r="P8850" s="231"/>
    </row>
    <row r="8851" spans="2:16">
      <c r="B8851" s="351"/>
      <c r="C8851" s="435"/>
      <c r="D8851" s="399"/>
      <c r="E8851" s="400"/>
      <c r="G8851" s="401"/>
      <c r="H8851" s="401"/>
      <c r="I8851" s="401"/>
      <c r="J8851" s="194"/>
      <c r="K8851" s="194"/>
      <c r="L8851" s="195"/>
      <c r="M8851" s="196"/>
      <c r="N8851" s="197"/>
      <c r="O8851" s="197"/>
      <c r="P8851" s="231"/>
    </row>
    <row r="8852" spans="2:16">
      <c r="B8852" s="351"/>
      <c r="C8852" s="435"/>
      <c r="D8852" s="399"/>
      <c r="E8852" s="400"/>
      <c r="G8852" s="401"/>
      <c r="H8852" s="401"/>
      <c r="I8852" s="401"/>
      <c r="J8852" s="194"/>
      <c r="K8852" s="194"/>
      <c r="L8852" s="195"/>
      <c r="M8852" s="196"/>
      <c r="N8852" s="197"/>
      <c r="O8852" s="197"/>
      <c r="P8852" s="231"/>
    </row>
    <row r="8853" spans="2:16">
      <c r="B8853" s="351"/>
      <c r="C8853" s="435"/>
      <c r="D8853" s="399"/>
      <c r="E8853" s="400"/>
      <c r="G8853" s="401"/>
      <c r="H8853" s="401"/>
      <c r="I8853" s="401"/>
      <c r="J8853" s="194"/>
      <c r="K8853" s="194"/>
      <c r="L8853" s="195"/>
      <c r="M8853" s="196"/>
      <c r="N8853" s="197"/>
      <c r="O8853" s="197"/>
      <c r="P8853" s="231"/>
    </row>
    <row r="8854" spans="2:16">
      <c r="B8854" s="351"/>
      <c r="C8854" s="435"/>
      <c r="D8854" s="399"/>
      <c r="E8854" s="400"/>
      <c r="G8854" s="401"/>
      <c r="H8854" s="401"/>
      <c r="I8854" s="401"/>
      <c r="J8854" s="194"/>
      <c r="K8854" s="194"/>
      <c r="L8854" s="195"/>
      <c r="M8854" s="196"/>
      <c r="N8854" s="197"/>
      <c r="O8854" s="197"/>
      <c r="P8854" s="231"/>
    </row>
    <row r="8855" spans="2:16">
      <c r="B8855" s="351"/>
      <c r="C8855" s="435"/>
      <c r="D8855" s="399"/>
      <c r="E8855" s="400"/>
      <c r="G8855" s="401"/>
      <c r="H8855" s="401"/>
      <c r="I8855" s="401"/>
      <c r="J8855" s="194"/>
      <c r="K8855" s="194"/>
      <c r="L8855" s="195"/>
      <c r="M8855" s="196"/>
      <c r="N8855" s="197"/>
      <c r="O8855" s="197"/>
      <c r="P8855" s="231"/>
    </row>
    <row r="8856" spans="2:16">
      <c r="B8856" s="351"/>
      <c r="C8856" s="435"/>
      <c r="D8856" s="399"/>
      <c r="E8856" s="400"/>
      <c r="G8856" s="401"/>
      <c r="H8856" s="401"/>
      <c r="I8856" s="401"/>
      <c r="J8856" s="194"/>
      <c r="K8856" s="194"/>
      <c r="L8856" s="195"/>
      <c r="M8856" s="196"/>
      <c r="N8856" s="197"/>
      <c r="O8856" s="197"/>
      <c r="P8856" s="231"/>
    </row>
    <row r="8857" spans="2:16">
      <c r="B8857" s="351"/>
      <c r="C8857" s="435"/>
      <c r="D8857" s="399"/>
      <c r="E8857" s="400"/>
      <c r="G8857" s="401"/>
      <c r="H8857" s="401"/>
      <c r="I8857" s="401"/>
      <c r="J8857" s="194"/>
      <c r="K8857" s="194"/>
      <c r="L8857" s="195"/>
      <c r="M8857" s="196"/>
      <c r="N8857" s="197"/>
      <c r="O8857" s="197"/>
      <c r="P8857" s="231"/>
    </row>
    <row r="8858" spans="2:16">
      <c r="B8858" s="351"/>
      <c r="C8858" s="435"/>
      <c r="D8858" s="399"/>
      <c r="E8858" s="400"/>
      <c r="G8858" s="401"/>
      <c r="H8858" s="401"/>
      <c r="I8858" s="401"/>
      <c r="J8858" s="194"/>
      <c r="K8858" s="194"/>
      <c r="L8858" s="195"/>
      <c r="M8858" s="196"/>
      <c r="N8858" s="197"/>
      <c r="O8858" s="197"/>
      <c r="P8858" s="231"/>
    </row>
    <row r="8859" spans="2:16">
      <c r="B8859" s="351"/>
      <c r="C8859" s="435"/>
      <c r="D8859" s="399"/>
      <c r="E8859" s="400"/>
      <c r="G8859" s="401"/>
      <c r="H8859" s="401"/>
      <c r="I8859" s="401"/>
      <c r="J8859" s="194"/>
      <c r="K8859" s="194"/>
      <c r="L8859" s="195"/>
      <c r="M8859" s="196"/>
      <c r="N8859" s="197"/>
      <c r="O8859" s="197"/>
      <c r="P8859" s="231"/>
    </row>
    <row r="8860" spans="2:16">
      <c r="B8860" s="351"/>
      <c r="C8860" s="435"/>
      <c r="D8860" s="399"/>
      <c r="E8860" s="400"/>
      <c r="G8860" s="401"/>
      <c r="H8860" s="401"/>
      <c r="I8860" s="401"/>
      <c r="J8860" s="194"/>
      <c r="K8860" s="194"/>
      <c r="L8860" s="195"/>
      <c r="M8860" s="196"/>
      <c r="N8860" s="197"/>
      <c r="O8860" s="197"/>
      <c r="P8860" s="231"/>
    </row>
    <row r="8861" spans="2:16">
      <c r="B8861" s="351"/>
      <c r="C8861" s="435"/>
      <c r="D8861" s="399"/>
      <c r="E8861" s="400"/>
      <c r="G8861" s="401"/>
      <c r="H8861" s="401"/>
      <c r="I8861" s="401"/>
      <c r="J8861" s="194"/>
      <c r="K8861" s="194"/>
      <c r="L8861" s="195"/>
      <c r="M8861" s="196"/>
      <c r="N8861" s="197"/>
      <c r="O8861" s="197"/>
      <c r="P8861" s="231"/>
    </row>
    <row r="8862" spans="2:16">
      <c r="B8862" s="351"/>
      <c r="C8862" s="435"/>
      <c r="D8862" s="399"/>
      <c r="E8862" s="400"/>
      <c r="G8862" s="401"/>
      <c r="H8862" s="401"/>
      <c r="I8862" s="401"/>
      <c r="J8862" s="194"/>
      <c r="K8862" s="194"/>
      <c r="L8862" s="195"/>
      <c r="M8862" s="196"/>
      <c r="N8862" s="197"/>
      <c r="O8862" s="197"/>
      <c r="P8862" s="231"/>
    </row>
    <row r="8863" spans="2:16">
      <c r="B8863" s="351"/>
      <c r="C8863" s="435"/>
      <c r="D8863" s="399"/>
      <c r="E8863" s="400"/>
      <c r="G8863" s="401"/>
      <c r="H8863" s="401"/>
      <c r="I8863" s="401"/>
      <c r="J8863" s="194"/>
      <c r="K8863" s="194"/>
      <c r="L8863" s="195"/>
      <c r="M8863" s="196"/>
      <c r="N8863" s="197"/>
      <c r="O8863" s="197"/>
      <c r="P8863" s="231"/>
    </row>
    <row r="8864" spans="2:16">
      <c r="B8864" s="351"/>
      <c r="C8864" s="435"/>
      <c r="D8864" s="399"/>
      <c r="E8864" s="400"/>
      <c r="G8864" s="401"/>
      <c r="H8864" s="401"/>
      <c r="I8864" s="401"/>
      <c r="J8864" s="194"/>
      <c r="K8864" s="194"/>
      <c r="L8864" s="195"/>
      <c r="M8864" s="196"/>
      <c r="N8864" s="197"/>
      <c r="O8864" s="197"/>
      <c r="P8864" s="231"/>
    </row>
    <row r="8865" spans="2:16">
      <c r="B8865" s="351"/>
      <c r="C8865" s="435"/>
      <c r="D8865" s="399"/>
      <c r="E8865" s="400"/>
      <c r="G8865" s="401"/>
      <c r="H8865" s="401"/>
      <c r="I8865" s="401"/>
      <c r="J8865" s="194"/>
      <c r="K8865" s="194"/>
      <c r="L8865" s="195"/>
      <c r="M8865" s="196"/>
      <c r="N8865" s="197"/>
      <c r="O8865" s="197"/>
      <c r="P8865" s="231"/>
    </row>
    <row r="8866" spans="2:16">
      <c r="B8866" s="351"/>
      <c r="C8866" s="435"/>
      <c r="D8866" s="399"/>
      <c r="E8866" s="400"/>
      <c r="G8866" s="401"/>
      <c r="H8866" s="401"/>
      <c r="I8866" s="401"/>
      <c r="J8866" s="194"/>
      <c r="K8866" s="194"/>
      <c r="L8866" s="195"/>
      <c r="M8866" s="196"/>
      <c r="N8866" s="197"/>
      <c r="O8866" s="197"/>
      <c r="P8866" s="231"/>
    </row>
    <row r="8867" spans="2:16">
      <c r="B8867" s="351"/>
      <c r="C8867" s="435"/>
      <c r="D8867" s="399"/>
      <c r="E8867" s="400"/>
      <c r="G8867" s="401"/>
      <c r="H8867" s="401"/>
      <c r="I8867" s="401"/>
      <c r="J8867" s="194"/>
      <c r="K8867" s="194"/>
      <c r="L8867" s="195"/>
      <c r="M8867" s="196"/>
      <c r="N8867" s="197"/>
      <c r="O8867" s="197"/>
      <c r="P8867" s="231"/>
    </row>
    <row r="8868" spans="2:16">
      <c r="B8868" s="351"/>
      <c r="C8868" s="435"/>
      <c r="D8868" s="399"/>
      <c r="E8868" s="400"/>
      <c r="G8868" s="401"/>
      <c r="H8868" s="401"/>
      <c r="I8868" s="401"/>
      <c r="J8868" s="194"/>
      <c r="K8868" s="194"/>
      <c r="L8868" s="195"/>
      <c r="M8868" s="196"/>
      <c r="N8868" s="197"/>
      <c r="O8868" s="197"/>
      <c r="P8868" s="231"/>
    </row>
    <row r="8869" spans="2:16">
      <c r="B8869" s="351"/>
      <c r="C8869" s="435"/>
      <c r="D8869" s="399"/>
      <c r="E8869" s="400"/>
      <c r="G8869" s="401"/>
      <c r="H8869" s="401"/>
      <c r="I8869" s="401"/>
      <c r="J8869" s="194"/>
      <c r="K8869" s="194"/>
      <c r="L8869" s="195"/>
      <c r="M8869" s="196"/>
      <c r="N8869" s="197"/>
      <c r="O8869" s="197"/>
      <c r="P8869" s="231"/>
    </row>
    <row r="8870" spans="2:16">
      <c r="B8870" s="351"/>
      <c r="C8870" s="435"/>
      <c r="D8870" s="399"/>
      <c r="E8870" s="400"/>
      <c r="G8870" s="401"/>
      <c r="H8870" s="401"/>
      <c r="I8870" s="401"/>
      <c r="J8870" s="194"/>
      <c r="K8870" s="194"/>
      <c r="L8870" s="195"/>
      <c r="M8870" s="196"/>
      <c r="N8870" s="197"/>
      <c r="O8870" s="197"/>
      <c r="P8870" s="231"/>
    </row>
    <row r="8871" spans="2:16">
      <c r="B8871" s="351"/>
      <c r="C8871" s="435"/>
      <c r="D8871" s="399"/>
      <c r="E8871" s="400"/>
      <c r="G8871" s="401"/>
      <c r="H8871" s="401"/>
      <c r="I8871" s="401"/>
      <c r="J8871" s="194"/>
      <c r="K8871" s="194"/>
      <c r="L8871" s="195"/>
      <c r="M8871" s="196"/>
      <c r="N8871" s="197"/>
      <c r="O8871" s="197"/>
      <c r="P8871" s="231"/>
    </row>
    <row r="8872" spans="2:16">
      <c r="B8872" s="351"/>
      <c r="C8872" s="435"/>
      <c r="D8872" s="399"/>
      <c r="E8872" s="400"/>
      <c r="G8872" s="401"/>
      <c r="H8872" s="401"/>
      <c r="I8872" s="401"/>
      <c r="J8872" s="194"/>
      <c r="K8872" s="194"/>
      <c r="L8872" s="195"/>
      <c r="M8872" s="196"/>
      <c r="N8872" s="197"/>
      <c r="O8872" s="197"/>
      <c r="P8872" s="231"/>
    </row>
    <row r="8873" spans="2:16">
      <c r="B8873" s="351"/>
      <c r="C8873" s="435"/>
      <c r="D8873" s="399"/>
      <c r="E8873" s="400"/>
      <c r="G8873" s="401"/>
      <c r="H8873" s="401"/>
      <c r="I8873" s="401"/>
      <c r="J8873" s="194"/>
      <c r="K8873" s="194"/>
      <c r="L8873" s="195"/>
      <c r="M8873" s="196"/>
      <c r="N8873" s="197"/>
      <c r="O8873" s="197"/>
      <c r="P8873" s="231"/>
    </row>
    <row r="8874" spans="2:16">
      <c r="B8874" s="351"/>
      <c r="C8874" s="435"/>
      <c r="D8874" s="399"/>
      <c r="E8874" s="400"/>
      <c r="G8874" s="401"/>
      <c r="H8874" s="401"/>
      <c r="I8874" s="401"/>
      <c r="J8874" s="194"/>
      <c r="K8874" s="194"/>
      <c r="L8874" s="195"/>
      <c r="M8874" s="196"/>
      <c r="N8874" s="197"/>
      <c r="O8874" s="197"/>
      <c r="P8874" s="231"/>
    </row>
    <row r="8875" spans="2:16">
      <c r="B8875" s="351"/>
      <c r="C8875" s="435"/>
      <c r="D8875" s="399"/>
      <c r="E8875" s="400"/>
      <c r="G8875" s="401"/>
      <c r="H8875" s="401"/>
      <c r="I8875" s="401"/>
      <c r="J8875" s="194"/>
      <c r="K8875" s="194"/>
      <c r="L8875" s="195"/>
      <c r="M8875" s="196"/>
      <c r="N8875" s="197"/>
      <c r="O8875" s="197"/>
      <c r="P8875" s="231"/>
    </row>
    <row r="8876" spans="2:16">
      <c r="B8876" s="351"/>
      <c r="C8876" s="435"/>
      <c r="D8876" s="399"/>
      <c r="E8876" s="400"/>
      <c r="G8876" s="401"/>
      <c r="H8876" s="401"/>
      <c r="I8876" s="401"/>
      <c r="J8876" s="194"/>
      <c r="K8876" s="194"/>
      <c r="L8876" s="195"/>
      <c r="M8876" s="196"/>
      <c r="N8876" s="197"/>
      <c r="O8876" s="197"/>
      <c r="P8876" s="231"/>
    </row>
    <row r="8877" spans="2:16">
      <c r="B8877" s="351"/>
      <c r="C8877" s="435"/>
      <c r="D8877" s="399"/>
      <c r="E8877" s="400"/>
      <c r="G8877" s="401"/>
      <c r="H8877" s="401"/>
      <c r="I8877" s="401"/>
      <c r="J8877" s="194"/>
      <c r="K8877" s="194"/>
      <c r="L8877" s="195"/>
      <c r="M8877" s="196"/>
      <c r="N8877" s="197"/>
      <c r="O8877" s="197"/>
      <c r="P8877" s="231"/>
    </row>
    <row r="8878" spans="2:16">
      <c r="B8878" s="351"/>
      <c r="C8878" s="435"/>
      <c r="D8878" s="399"/>
      <c r="E8878" s="400"/>
      <c r="G8878" s="401"/>
      <c r="H8878" s="401"/>
      <c r="I8878" s="401"/>
      <c r="J8878" s="194"/>
      <c r="K8878" s="194"/>
      <c r="L8878" s="195"/>
      <c r="M8878" s="196"/>
      <c r="N8878" s="197"/>
      <c r="O8878" s="197"/>
      <c r="P8878" s="231"/>
    </row>
    <row r="8879" spans="2:16">
      <c r="B8879" s="351"/>
      <c r="C8879" s="435"/>
      <c r="D8879" s="399"/>
      <c r="E8879" s="400"/>
      <c r="G8879" s="401"/>
      <c r="H8879" s="401"/>
      <c r="I8879" s="401"/>
      <c r="J8879" s="194"/>
      <c r="K8879" s="194"/>
      <c r="L8879" s="195"/>
      <c r="M8879" s="196"/>
      <c r="N8879" s="197"/>
      <c r="O8879" s="197"/>
      <c r="P8879" s="231"/>
    </row>
    <row r="8880" spans="2:16">
      <c r="B8880" s="402"/>
      <c r="C8880" s="435"/>
      <c r="D8880" s="404"/>
      <c r="E8880" s="405"/>
      <c r="G8880" s="406"/>
      <c r="H8880" s="406"/>
      <c r="I8880" s="406"/>
      <c r="J8880" s="194"/>
      <c r="K8880" s="194"/>
      <c r="L8880" s="195"/>
      <c r="M8880" s="196"/>
      <c r="N8880" s="197"/>
      <c r="O8880" s="197"/>
      <c r="P8880" s="221"/>
    </row>
    <row r="8881" spans="2:16">
      <c r="B8881" s="351"/>
      <c r="C8881" s="435"/>
      <c r="D8881" s="399"/>
      <c r="E8881" s="400"/>
      <c r="G8881" s="401"/>
      <c r="H8881" s="401"/>
      <c r="I8881" s="401"/>
      <c r="J8881" s="194"/>
      <c r="K8881" s="194"/>
      <c r="L8881" s="195"/>
      <c r="M8881" s="196"/>
      <c r="N8881" s="197"/>
      <c r="O8881" s="197"/>
      <c r="P8881" s="231"/>
    </row>
    <row r="8882" spans="2:16">
      <c r="B8882" s="351"/>
      <c r="C8882" s="435"/>
      <c r="D8882" s="399"/>
      <c r="E8882" s="400"/>
      <c r="G8882" s="401"/>
      <c r="H8882" s="401"/>
      <c r="I8882" s="401"/>
      <c r="J8882" s="194"/>
      <c r="K8882" s="194"/>
      <c r="L8882" s="195"/>
      <c r="M8882" s="196"/>
      <c r="N8882" s="197"/>
      <c r="O8882" s="197"/>
      <c r="P8882" s="231"/>
    </row>
    <row r="8883" spans="2:16">
      <c r="B8883" s="351"/>
      <c r="C8883" s="435"/>
      <c r="D8883" s="399"/>
      <c r="E8883" s="400"/>
      <c r="G8883" s="401"/>
      <c r="H8883" s="401"/>
      <c r="I8883" s="401"/>
      <c r="J8883" s="194"/>
      <c r="K8883" s="194"/>
      <c r="L8883" s="195"/>
      <c r="M8883" s="196"/>
      <c r="N8883" s="197"/>
      <c r="O8883" s="197"/>
      <c r="P8883" s="231"/>
    </row>
    <row r="8884" spans="2:16">
      <c r="B8884" s="351"/>
      <c r="C8884" s="435"/>
      <c r="D8884" s="399"/>
      <c r="E8884" s="400"/>
      <c r="G8884" s="401"/>
      <c r="H8884" s="401"/>
      <c r="I8884" s="401"/>
      <c r="J8884" s="194"/>
      <c r="K8884" s="194"/>
      <c r="L8884" s="195"/>
      <c r="M8884" s="196"/>
      <c r="N8884" s="197"/>
      <c r="O8884" s="197"/>
      <c r="P8884" s="231"/>
    </row>
    <row r="8885" spans="2:16">
      <c r="B8885" s="351"/>
      <c r="C8885" s="435"/>
      <c r="D8885" s="399"/>
      <c r="E8885" s="400"/>
      <c r="G8885" s="401"/>
      <c r="H8885" s="401"/>
      <c r="I8885" s="401"/>
      <c r="J8885" s="194"/>
      <c r="K8885" s="194"/>
      <c r="L8885" s="195"/>
      <c r="M8885" s="196"/>
      <c r="N8885" s="197"/>
      <c r="O8885" s="197"/>
      <c r="P8885" s="231"/>
    </row>
    <row r="8886" spans="2:16">
      <c r="B8886" s="351"/>
      <c r="C8886" s="435"/>
      <c r="D8886" s="399"/>
      <c r="E8886" s="400"/>
      <c r="G8886" s="401"/>
      <c r="H8886" s="401"/>
      <c r="I8886" s="401"/>
      <c r="J8886" s="194"/>
      <c r="K8886" s="194"/>
      <c r="L8886" s="195"/>
      <c r="M8886" s="196"/>
      <c r="N8886" s="197"/>
      <c r="O8886" s="197"/>
      <c r="P8886" s="231"/>
    </row>
    <row r="8887" spans="2:16">
      <c r="B8887" s="351"/>
      <c r="C8887" s="435"/>
      <c r="D8887" s="399"/>
      <c r="E8887" s="400"/>
      <c r="G8887" s="401"/>
      <c r="H8887" s="401"/>
      <c r="I8887" s="401"/>
      <c r="J8887" s="194"/>
      <c r="K8887" s="194"/>
      <c r="L8887" s="195"/>
      <c r="M8887" s="196"/>
      <c r="N8887" s="197"/>
      <c r="O8887" s="197"/>
      <c r="P8887" s="231"/>
    </row>
    <row r="8888" spans="2:16">
      <c r="B8888" s="351"/>
      <c r="C8888" s="435"/>
      <c r="D8888" s="399"/>
      <c r="E8888" s="400"/>
      <c r="G8888" s="401"/>
      <c r="H8888" s="401"/>
      <c r="I8888" s="401"/>
      <c r="J8888" s="194"/>
      <c r="K8888" s="194"/>
      <c r="L8888" s="195"/>
      <c r="M8888" s="196"/>
      <c r="N8888" s="197"/>
      <c r="O8888" s="197"/>
      <c r="P8888" s="231"/>
    </row>
    <row r="8889" spans="2:16">
      <c r="B8889" s="351"/>
      <c r="C8889" s="435"/>
      <c r="D8889" s="399"/>
      <c r="E8889" s="400"/>
      <c r="G8889" s="401"/>
      <c r="H8889" s="401"/>
      <c r="I8889" s="401"/>
      <c r="J8889" s="194"/>
      <c r="K8889" s="194"/>
      <c r="L8889" s="195"/>
      <c r="M8889" s="196"/>
      <c r="N8889" s="197"/>
      <c r="O8889" s="197"/>
      <c r="P8889" s="231"/>
    </row>
    <row r="8890" spans="2:16">
      <c r="B8890" s="351"/>
      <c r="C8890" s="435"/>
      <c r="D8890" s="399"/>
      <c r="E8890" s="400"/>
      <c r="G8890" s="401"/>
      <c r="H8890" s="401"/>
      <c r="I8890" s="401"/>
      <c r="J8890" s="194"/>
      <c r="K8890" s="194"/>
      <c r="L8890" s="195"/>
      <c r="M8890" s="196"/>
      <c r="N8890" s="197"/>
      <c r="O8890" s="197"/>
      <c r="P8890" s="231"/>
    </row>
    <row r="8891" spans="2:16">
      <c r="B8891" s="351"/>
      <c r="C8891" s="435"/>
      <c r="D8891" s="399"/>
      <c r="E8891" s="400"/>
      <c r="G8891" s="401"/>
      <c r="H8891" s="401"/>
      <c r="I8891" s="401"/>
      <c r="J8891" s="194"/>
      <c r="K8891" s="194"/>
      <c r="L8891" s="195"/>
      <c r="M8891" s="196"/>
      <c r="N8891" s="197"/>
      <c r="O8891" s="197"/>
      <c r="P8891" s="231"/>
    </row>
    <row r="8892" spans="2:16">
      <c r="B8892" s="351"/>
      <c r="C8892" s="435"/>
      <c r="D8892" s="399"/>
      <c r="E8892" s="400"/>
      <c r="G8892" s="401"/>
      <c r="H8892" s="401"/>
      <c r="I8892" s="401"/>
      <c r="J8892" s="194"/>
      <c r="K8892" s="194"/>
      <c r="L8892" s="195"/>
      <c r="M8892" s="196"/>
      <c r="N8892" s="197"/>
      <c r="O8892" s="197"/>
      <c r="P8892" s="231"/>
    </row>
    <row r="8893" spans="2:16">
      <c r="B8893" s="351"/>
      <c r="C8893" s="435"/>
      <c r="D8893" s="399"/>
      <c r="E8893" s="400"/>
      <c r="G8893" s="401"/>
      <c r="H8893" s="401"/>
      <c r="I8893" s="401"/>
      <c r="J8893" s="194"/>
      <c r="K8893" s="194"/>
      <c r="L8893" s="195"/>
      <c r="M8893" s="196"/>
      <c r="N8893" s="197"/>
      <c r="O8893" s="197"/>
      <c r="P8893" s="231"/>
    </row>
    <row r="8894" spans="2:16">
      <c r="B8894" s="351"/>
      <c r="C8894" s="435"/>
      <c r="D8894" s="399"/>
      <c r="E8894" s="400"/>
      <c r="G8894" s="401"/>
      <c r="H8894" s="401"/>
      <c r="I8894" s="401"/>
      <c r="J8894" s="194"/>
      <c r="K8894" s="194"/>
      <c r="L8894" s="195"/>
      <c r="M8894" s="196"/>
      <c r="N8894" s="197"/>
      <c r="O8894" s="197"/>
      <c r="P8894" s="231"/>
    </row>
    <row r="8895" spans="2:16">
      <c r="B8895" s="351"/>
      <c r="C8895" s="435"/>
      <c r="D8895" s="399"/>
      <c r="E8895" s="400"/>
      <c r="G8895" s="401"/>
      <c r="H8895" s="401"/>
      <c r="I8895" s="401"/>
      <c r="J8895" s="194"/>
      <c r="K8895" s="194"/>
      <c r="L8895" s="195"/>
      <c r="M8895" s="196"/>
      <c r="N8895" s="197"/>
      <c r="O8895" s="197"/>
      <c r="P8895" s="231"/>
    </row>
    <row r="8896" spans="2:16">
      <c r="B8896" s="351"/>
      <c r="C8896" s="435"/>
      <c r="D8896" s="399"/>
      <c r="E8896" s="400"/>
      <c r="G8896" s="401"/>
      <c r="H8896" s="401"/>
      <c r="I8896" s="401"/>
      <c r="J8896" s="194"/>
      <c r="K8896" s="194"/>
      <c r="L8896" s="195"/>
      <c r="M8896" s="196"/>
      <c r="N8896" s="197"/>
      <c r="O8896" s="197"/>
      <c r="P8896" s="231"/>
    </row>
    <row r="8897" spans="2:16">
      <c r="B8897" s="351"/>
      <c r="C8897" s="435"/>
      <c r="D8897" s="399"/>
      <c r="E8897" s="400"/>
      <c r="G8897" s="401"/>
      <c r="H8897" s="401"/>
      <c r="I8897" s="401"/>
      <c r="J8897" s="194"/>
      <c r="K8897" s="194"/>
      <c r="L8897" s="195"/>
      <c r="M8897" s="196"/>
      <c r="N8897" s="197"/>
      <c r="O8897" s="197"/>
      <c r="P8897" s="231"/>
    </row>
    <row r="8898" spans="2:16">
      <c r="B8898" s="351"/>
      <c r="C8898" s="435"/>
      <c r="D8898" s="399"/>
      <c r="E8898" s="400"/>
      <c r="G8898" s="401"/>
      <c r="H8898" s="401"/>
      <c r="I8898" s="401"/>
      <c r="J8898" s="194"/>
      <c r="K8898" s="194"/>
      <c r="L8898" s="195"/>
      <c r="M8898" s="196"/>
      <c r="N8898" s="197"/>
      <c r="O8898" s="197"/>
      <c r="P8898" s="231"/>
    </row>
    <row r="8899" spans="2:16">
      <c r="B8899" s="351"/>
      <c r="C8899" s="435"/>
      <c r="D8899" s="399"/>
      <c r="E8899" s="400"/>
      <c r="G8899" s="401"/>
      <c r="H8899" s="401"/>
      <c r="I8899" s="401"/>
      <c r="J8899" s="194"/>
      <c r="K8899" s="194"/>
      <c r="L8899" s="195"/>
      <c r="M8899" s="196"/>
      <c r="N8899" s="197"/>
      <c r="O8899" s="197"/>
      <c r="P8899" s="231"/>
    </row>
    <row r="8900" spans="2:16">
      <c r="B8900" s="351"/>
      <c r="C8900" s="435"/>
      <c r="D8900" s="399"/>
      <c r="E8900" s="400"/>
      <c r="G8900" s="401"/>
      <c r="H8900" s="401"/>
      <c r="I8900" s="401"/>
      <c r="J8900" s="194"/>
      <c r="K8900" s="194"/>
      <c r="L8900" s="195"/>
      <c r="M8900" s="196"/>
      <c r="N8900" s="197"/>
      <c r="O8900" s="197"/>
      <c r="P8900" s="231"/>
    </row>
    <row r="8901" spans="2:16">
      <c r="B8901" s="351"/>
      <c r="C8901" s="435"/>
      <c r="D8901" s="399"/>
      <c r="E8901" s="400"/>
      <c r="G8901" s="401"/>
      <c r="H8901" s="401"/>
      <c r="I8901" s="401"/>
      <c r="J8901" s="194"/>
      <c r="K8901" s="194"/>
      <c r="L8901" s="195"/>
      <c r="M8901" s="196"/>
      <c r="N8901" s="197"/>
      <c r="O8901" s="197"/>
      <c r="P8901" s="231"/>
    </row>
    <row r="8902" spans="2:16">
      <c r="B8902" s="351"/>
      <c r="C8902" s="435"/>
      <c r="D8902" s="399"/>
      <c r="E8902" s="400"/>
      <c r="G8902" s="401"/>
      <c r="H8902" s="401"/>
      <c r="I8902" s="401"/>
      <c r="J8902" s="194"/>
      <c r="K8902" s="194"/>
      <c r="L8902" s="195"/>
      <c r="M8902" s="196"/>
      <c r="N8902" s="197"/>
      <c r="O8902" s="197"/>
      <c r="P8902" s="231"/>
    </row>
    <row r="8903" spans="2:16">
      <c r="B8903" s="351"/>
      <c r="C8903" s="435"/>
      <c r="D8903" s="399"/>
      <c r="E8903" s="400"/>
      <c r="G8903" s="401"/>
      <c r="H8903" s="401"/>
      <c r="I8903" s="401"/>
      <c r="J8903" s="194"/>
      <c r="K8903" s="194"/>
      <c r="L8903" s="195"/>
      <c r="M8903" s="196"/>
      <c r="N8903" s="197"/>
      <c r="O8903" s="197"/>
      <c r="P8903" s="231"/>
    </row>
    <row r="8904" spans="2:16">
      <c r="B8904" s="351"/>
      <c r="C8904" s="435"/>
      <c r="D8904" s="399"/>
      <c r="E8904" s="400"/>
      <c r="G8904" s="401"/>
      <c r="H8904" s="401"/>
      <c r="I8904" s="401"/>
      <c r="J8904" s="194"/>
      <c r="K8904" s="194"/>
      <c r="L8904" s="195"/>
      <c r="M8904" s="196"/>
      <c r="N8904" s="197"/>
      <c r="O8904" s="197"/>
      <c r="P8904" s="231"/>
    </row>
    <row r="8905" spans="2:16">
      <c r="B8905" s="351"/>
      <c r="C8905" s="435"/>
      <c r="D8905" s="399"/>
      <c r="E8905" s="400"/>
      <c r="G8905" s="401"/>
      <c r="H8905" s="401"/>
      <c r="I8905" s="401"/>
      <c r="J8905" s="194"/>
      <c r="K8905" s="194"/>
      <c r="L8905" s="195"/>
      <c r="M8905" s="196"/>
      <c r="N8905" s="197"/>
      <c r="O8905" s="197"/>
      <c r="P8905" s="231"/>
    </row>
    <row r="8906" spans="2:16">
      <c r="B8906" s="351"/>
      <c r="C8906" s="435"/>
      <c r="D8906" s="399"/>
      <c r="E8906" s="400"/>
      <c r="G8906" s="401"/>
      <c r="H8906" s="401"/>
      <c r="I8906" s="401"/>
      <c r="J8906" s="194"/>
      <c r="K8906" s="194"/>
      <c r="L8906" s="195"/>
      <c r="M8906" s="196"/>
      <c r="N8906" s="197"/>
      <c r="O8906" s="197"/>
      <c r="P8906" s="231"/>
    </row>
    <row r="8907" spans="2:16">
      <c r="B8907" s="351"/>
      <c r="C8907" s="435"/>
      <c r="D8907" s="399"/>
      <c r="E8907" s="400"/>
      <c r="G8907" s="401"/>
      <c r="H8907" s="401"/>
      <c r="I8907" s="401"/>
      <c r="J8907" s="194"/>
      <c r="K8907" s="194"/>
      <c r="L8907" s="195"/>
      <c r="M8907" s="196"/>
      <c r="N8907" s="197"/>
      <c r="O8907" s="197"/>
      <c r="P8907" s="231"/>
    </row>
    <row r="8908" spans="2:16">
      <c r="B8908" s="351"/>
      <c r="C8908" s="435"/>
      <c r="D8908" s="399"/>
      <c r="E8908" s="400"/>
      <c r="G8908" s="401"/>
      <c r="H8908" s="401"/>
      <c r="I8908" s="401"/>
      <c r="J8908" s="194"/>
      <c r="K8908" s="194"/>
      <c r="L8908" s="195"/>
      <c r="M8908" s="196"/>
      <c r="N8908" s="197"/>
      <c r="O8908" s="197"/>
      <c r="P8908" s="231"/>
    </row>
    <row r="8909" spans="2:16">
      <c r="B8909" s="351"/>
      <c r="C8909" s="435"/>
      <c r="D8909" s="399"/>
      <c r="E8909" s="400"/>
      <c r="G8909" s="401"/>
      <c r="H8909" s="401"/>
      <c r="I8909" s="401"/>
      <c r="J8909" s="194"/>
      <c r="K8909" s="194"/>
      <c r="L8909" s="195"/>
      <c r="M8909" s="196"/>
      <c r="N8909" s="197"/>
      <c r="O8909" s="197"/>
      <c r="P8909" s="231"/>
    </row>
    <row r="8910" spans="2:16">
      <c r="B8910" s="351"/>
      <c r="C8910" s="435"/>
      <c r="D8910" s="399"/>
      <c r="E8910" s="400"/>
      <c r="G8910" s="401"/>
      <c r="H8910" s="401"/>
      <c r="I8910" s="401"/>
      <c r="J8910" s="194"/>
      <c r="K8910" s="194"/>
      <c r="L8910" s="195"/>
      <c r="M8910" s="196"/>
      <c r="N8910" s="197"/>
      <c r="O8910" s="197"/>
      <c r="P8910" s="231"/>
    </row>
    <row r="8911" spans="2:16">
      <c r="B8911" s="351"/>
      <c r="C8911" s="435"/>
      <c r="D8911" s="399"/>
      <c r="E8911" s="400"/>
      <c r="G8911" s="401"/>
      <c r="H8911" s="401"/>
      <c r="I8911" s="401"/>
      <c r="J8911" s="194"/>
      <c r="K8911" s="194"/>
      <c r="L8911" s="195"/>
      <c r="M8911" s="196"/>
      <c r="N8911" s="197"/>
      <c r="O8911" s="197"/>
      <c r="P8911" s="231"/>
    </row>
    <row r="8912" spans="2:16">
      <c r="B8912" s="351"/>
      <c r="C8912" s="435"/>
      <c r="D8912" s="399"/>
      <c r="E8912" s="400"/>
      <c r="G8912" s="401"/>
      <c r="H8912" s="401"/>
      <c r="I8912" s="401"/>
      <c r="J8912" s="194"/>
      <c r="K8912" s="194"/>
      <c r="L8912" s="195"/>
      <c r="M8912" s="196"/>
      <c r="N8912" s="197"/>
      <c r="O8912" s="197"/>
      <c r="P8912" s="231"/>
    </row>
    <row r="8913" spans="2:16">
      <c r="B8913" s="351"/>
      <c r="C8913" s="435"/>
      <c r="D8913" s="399"/>
      <c r="E8913" s="400"/>
      <c r="G8913" s="401"/>
      <c r="H8913" s="401"/>
      <c r="I8913" s="401"/>
      <c r="J8913" s="194"/>
      <c r="K8913" s="194"/>
      <c r="L8913" s="195"/>
      <c r="M8913" s="196"/>
      <c r="N8913" s="197"/>
      <c r="O8913" s="197"/>
      <c r="P8913" s="231"/>
    </row>
    <row r="8914" spans="2:16">
      <c r="B8914" s="351"/>
      <c r="C8914" s="435"/>
      <c r="D8914" s="399"/>
      <c r="E8914" s="400"/>
      <c r="G8914" s="401"/>
      <c r="H8914" s="401"/>
      <c r="I8914" s="401"/>
      <c r="J8914" s="194"/>
      <c r="K8914" s="194"/>
      <c r="L8914" s="195"/>
      <c r="M8914" s="196"/>
      <c r="N8914" s="197"/>
      <c r="O8914" s="197"/>
      <c r="P8914" s="231"/>
    </row>
    <row r="8915" spans="2:16">
      <c r="B8915" s="351"/>
      <c r="C8915" s="435"/>
      <c r="D8915" s="399"/>
      <c r="E8915" s="400"/>
      <c r="G8915" s="401"/>
      <c r="H8915" s="401"/>
      <c r="I8915" s="401"/>
      <c r="J8915" s="194"/>
      <c r="K8915" s="194"/>
      <c r="L8915" s="195"/>
      <c r="M8915" s="196"/>
      <c r="N8915" s="197"/>
      <c r="O8915" s="197"/>
      <c r="P8915" s="231"/>
    </row>
    <row r="8916" spans="2:16">
      <c r="B8916" s="351"/>
      <c r="C8916" s="435"/>
      <c r="D8916" s="399"/>
      <c r="E8916" s="400"/>
      <c r="G8916" s="401"/>
      <c r="H8916" s="401"/>
      <c r="I8916" s="401"/>
      <c r="J8916" s="194"/>
      <c r="K8916" s="194"/>
      <c r="L8916" s="195"/>
      <c r="M8916" s="196"/>
      <c r="N8916" s="197"/>
      <c r="O8916" s="197"/>
      <c r="P8916" s="231"/>
    </row>
    <row r="8917" spans="2:16">
      <c r="B8917" s="351"/>
      <c r="C8917" s="435"/>
      <c r="D8917" s="399"/>
      <c r="E8917" s="400"/>
      <c r="G8917" s="401"/>
      <c r="H8917" s="401"/>
      <c r="I8917" s="401"/>
      <c r="J8917" s="194"/>
      <c r="K8917" s="194"/>
      <c r="L8917" s="195"/>
      <c r="M8917" s="196"/>
      <c r="N8917" s="197"/>
      <c r="O8917" s="197"/>
      <c r="P8917" s="231"/>
    </row>
    <row r="8918" spans="2:16">
      <c r="B8918" s="351"/>
      <c r="C8918" s="435"/>
      <c r="D8918" s="399"/>
      <c r="E8918" s="400"/>
      <c r="G8918" s="401"/>
      <c r="H8918" s="401"/>
      <c r="I8918" s="401"/>
      <c r="J8918" s="194"/>
      <c r="K8918" s="194"/>
      <c r="L8918" s="195"/>
      <c r="M8918" s="196"/>
      <c r="N8918" s="197"/>
      <c r="O8918" s="197"/>
      <c r="P8918" s="231"/>
    </row>
    <row r="8919" spans="2:16">
      <c r="B8919" s="351"/>
      <c r="C8919" s="435"/>
      <c r="D8919" s="399"/>
      <c r="E8919" s="400"/>
      <c r="G8919" s="401"/>
      <c r="H8919" s="401"/>
      <c r="I8919" s="401"/>
      <c r="J8919" s="194"/>
      <c r="K8919" s="194"/>
      <c r="L8919" s="195"/>
      <c r="M8919" s="196"/>
      <c r="N8919" s="197"/>
      <c r="O8919" s="197"/>
      <c r="P8919" s="231"/>
    </row>
    <row r="8920" spans="2:16">
      <c r="B8920" s="351"/>
      <c r="C8920" s="435"/>
      <c r="D8920" s="399"/>
      <c r="E8920" s="400"/>
      <c r="G8920" s="401"/>
      <c r="H8920" s="401"/>
      <c r="I8920" s="401"/>
      <c r="J8920" s="194"/>
      <c r="K8920" s="194"/>
      <c r="L8920" s="195"/>
      <c r="M8920" s="196"/>
      <c r="N8920" s="197"/>
      <c r="O8920" s="197"/>
      <c r="P8920" s="231"/>
    </row>
    <row r="8921" spans="2:16">
      <c r="B8921" s="351"/>
      <c r="C8921" s="435"/>
      <c r="D8921" s="399"/>
      <c r="E8921" s="400"/>
      <c r="G8921" s="401"/>
      <c r="H8921" s="401"/>
      <c r="I8921" s="401"/>
      <c r="J8921" s="194"/>
      <c r="K8921" s="194"/>
      <c r="L8921" s="195"/>
      <c r="M8921" s="196"/>
      <c r="N8921" s="197"/>
      <c r="O8921" s="197"/>
      <c r="P8921" s="231"/>
    </row>
    <row r="8922" spans="2:16">
      <c r="B8922" s="351"/>
      <c r="C8922" s="435"/>
      <c r="D8922" s="399"/>
      <c r="E8922" s="400"/>
      <c r="G8922" s="401"/>
      <c r="H8922" s="401"/>
      <c r="I8922" s="401"/>
      <c r="J8922" s="194"/>
      <c r="K8922" s="194"/>
      <c r="L8922" s="195"/>
      <c r="M8922" s="196"/>
      <c r="N8922" s="197"/>
      <c r="O8922" s="197"/>
      <c r="P8922" s="231"/>
    </row>
    <row r="8923" spans="2:16">
      <c r="B8923" s="351"/>
      <c r="C8923" s="435"/>
      <c r="D8923" s="399"/>
      <c r="E8923" s="400"/>
      <c r="G8923" s="401"/>
      <c r="H8923" s="401"/>
      <c r="I8923" s="401"/>
      <c r="J8923" s="194"/>
      <c r="K8923" s="194"/>
      <c r="L8923" s="195"/>
      <c r="M8923" s="196"/>
      <c r="N8923" s="197"/>
      <c r="O8923" s="197"/>
      <c r="P8923" s="231"/>
    </row>
    <row r="8924" spans="2:16">
      <c r="B8924" s="351"/>
      <c r="C8924" s="435"/>
      <c r="D8924" s="399"/>
      <c r="E8924" s="400"/>
      <c r="G8924" s="401"/>
      <c r="H8924" s="401"/>
      <c r="I8924" s="401"/>
      <c r="J8924" s="194"/>
      <c r="K8924" s="194"/>
      <c r="L8924" s="195"/>
      <c r="M8924" s="196"/>
      <c r="N8924" s="197"/>
      <c r="O8924" s="197"/>
      <c r="P8924" s="231"/>
    </row>
    <row r="8925" spans="2:16">
      <c r="B8925" s="351"/>
      <c r="C8925" s="435"/>
      <c r="D8925" s="399"/>
      <c r="E8925" s="400"/>
      <c r="G8925" s="401"/>
      <c r="H8925" s="401"/>
      <c r="I8925" s="401"/>
      <c r="J8925" s="194"/>
      <c r="K8925" s="194"/>
      <c r="L8925" s="195"/>
      <c r="M8925" s="196"/>
      <c r="N8925" s="197"/>
      <c r="O8925" s="197"/>
      <c r="P8925" s="231"/>
    </row>
    <row r="8926" spans="2:16">
      <c r="B8926" s="351"/>
      <c r="C8926" s="435"/>
      <c r="D8926" s="399"/>
      <c r="E8926" s="400"/>
      <c r="G8926" s="401"/>
      <c r="H8926" s="401"/>
      <c r="I8926" s="401"/>
      <c r="J8926" s="194"/>
      <c r="K8926" s="194"/>
      <c r="L8926" s="195"/>
      <c r="M8926" s="196"/>
      <c r="N8926" s="197"/>
      <c r="O8926" s="197"/>
      <c r="P8926" s="231"/>
    </row>
    <row r="8927" spans="2:16">
      <c r="B8927" s="351"/>
      <c r="C8927" s="435"/>
      <c r="D8927" s="399"/>
      <c r="E8927" s="400"/>
      <c r="G8927" s="401"/>
      <c r="H8927" s="401"/>
      <c r="I8927" s="401"/>
      <c r="J8927" s="194"/>
      <c r="K8927" s="194"/>
      <c r="L8927" s="195"/>
      <c r="M8927" s="196"/>
      <c r="N8927" s="197"/>
      <c r="O8927" s="197"/>
      <c r="P8927" s="231"/>
    </row>
    <row r="8928" spans="2:16">
      <c r="B8928" s="351"/>
      <c r="C8928" s="435"/>
      <c r="D8928" s="399"/>
      <c r="E8928" s="400"/>
      <c r="G8928" s="401"/>
      <c r="H8928" s="401"/>
      <c r="I8928" s="401"/>
      <c r="J8928" s="194"/>
      <c r="K8928" s="194"/>
      <c r="L8928" s="195"/>
      <c r="M8928" s="196"/>
      <c r="N8928" s="197"/>
      <c r="O8928" s="197"/>
      <c r="P8928" s="231"/>
    </row>
    <row r="8929" spans="2:16">
      <c r="B8929" s="351"/>
      <c r="C8929" s="435"/>
      <c r="D8929" s="399"/>
      <c r="E8929" s="400"/>
      <c r="G8929" s="401"/>
      <c r="H8929" s="401"/>
      <c r="I8929" s="401"/>
      <c r="J8929" s="194"/>
      <c r="K8929" s="194"/>
      <c r="L8929" s="195"/>
      <c r="M8929" s="196"/>
      <c r="N8929" s="197"/>
      <c r="O8929" s="197"/>
      <c r="P8929" s="231"/>
    </row>
    <row r="8930" spans="2:16">
      <c r="B8930" s="351"/>
      <c r="C8930" s="435"/>
      <c r="D8930" s="399"/>
      <c r="E8930" s="400"/>
      <c r="G8930" s="401"/>
      <c r="H8930" s="401"/>
      <c r="I8930" s="401"/>
      <c r="J8930" s="194"/>
      <c r="K8930" s="194"/>
      <c r="L8930" s="195"/>
      <c r="M8930" s="196"/>
      <c r="N8930" s="197"/>
      <c r="O8930" s="197"/>
      <c r="P8930" s="231"/>
    </row>
    <row r="8931" spans="2:16">
      <c r="B8931" s="351"/>
      <c r="C8931" s="435"/>
      <c r="D8931" s="399"/>
      <c r="E8931" s="400"/>
      <c r="G8931" s="401"/>
      <c r="H8931" s="401"/>
      <c r="I8931" s="401"/>
      <c r="J8931" s="194"/>
      <c r="K8931" s="194"/>
      <c r="L8931" s="195"/>
      <c r="M8931" s="196"/>
      <c r="N8931" s="197"/>
      <c r="O8931" s="197"/>
      <c r="P8931" s="231"/>
    </row>
    <row r="8932" spans="2:16">
      <c r="B8932" s="351"/>
      <c r="C8932" s="435"/>
      <c r="D8932" s="399"/>
      <c r="E8932" s="400"/>
      <c r="G8932" s="401"/>
      <c r="H8932" s="401"/>
      <c r="I8932" s="401"/>
      <c r="J8932" s="194"/>
      <c r="K8932" s="194"/>
      <c r="L8932" s="195"/>
      <c r="M8932" s="196"/>
      <c r="N8932" s="197"/>
      <c r="O8932" s="197"/>
      <c r="P8932" s="231"/>
    </row>
    <row r="8933" spans="2:16">
      <c r="B8933" s="351"/>
      <c r="C8933" s="435"/>
      <c r="D8933" s="399"/>
      <c r="E8933" s="400"/>
      <c r="G8933" s="401"/>
      <c r="H8933" s="401"/>
      <c r="I8933" s="401"/>
      <c r="J8933" s="194"/>
      <c r="K8933" s="194"/>
      <c r="L8933" s="195"/>
      <c r="M8933" s="196"/>
      <c r="N8933" s="197"/>
      <c r="O8933" s="197"/>
      <c r="P8933" s="231"/>
    </row>
    <row r="8934" spans="2:16">
      <c r="B8934" s="351"/>
      <c r="C8934" s="435"/>
      <c r="D8934" s="399"/>
      <c r="E8934" s="400"/>
      <c r="G8934" s="401"/>
      <c r="H8934" s="401"/>
      <c r="I8934" s="401"/>
      <c r="J8934" s="194"/>
      <c r="K8934" s="194"/>
      <c r="L8934" s="195"/>
      <c r="M8934" s="196"/>
      <c r="N8934" s="197"/>
      <c r="O8934" s="197"/>
      <c r="P8934" s="231"/>
    </row>
    <row r="8935" spans="2:16">
      <c r="B8935" s="351"/>
      <c r="C8935" s="435"/>
      <c r="D8935" s="399"/>
      <c r="E8935" s="400"/>
      <c r="G8935" s="401"/>
      <c r="H8935" s="401"/>
      <c r="I8935" s="401"/>
      <c r="J8935" s="194"/>
      <c r="K8935" s="194"/>
      <c r="L8935" s="195"/>
      <c r="M8935" s="196"/>
      <c r="N8935" s="197"/>
      <c r="O8935" s="197"/>
      <c r="P8935" s="231"/>
    </row>
    <row r="8936" spans="2:16">
      <c r="B8936" s="351"/>
      <c r="C8936" s="435"/>
      <c r="D8936" s="399"/>
      <c r="E8936" s="400"/>
      <c r="G8936" s="401"/>
      <c r="H8936" s="401"/>
      <c r="I8936" s="401"/>
      <c r="J8936" s="194"/>
      <c r="K8936" s="194"/>
      <c r="L8936" s="195"/>
      <c r="M8936" s="196"/>
      <c r="N8936" s="197"/>
      <c r="O8936" s="197"/>
      <c r="P8936" s="231"/>
    </row>
    <row r="8937" spans="2:16">
      <c r="B8937" s="351"/>
      <c r="C8937" s="435"/>
      <c r="D8937" s="399"/>
      <c r="E8937" s="400"/>
      <c r="G8937" s="401"/>
      <c r="H8937" s="401"/>
      <c r="I8937" s="401"/>
      <c r="J8937" s="194"/>
      <c r="K8937" s="194"/>
      <c r="L8937" s="195"/>
      <c r="M8937" s="196"/>
      <c r="N8937" s="197"/>
      <c r="O8937" s="197"/>
      <c r="P8937" s="231"/>
    </row>
    <row r="8938" spans="2:16">
      <c r="B8938" s="351"/>
      <c r="C8938" s="435"/>
      <c r="D8938" s="399"/>
      <c r="E8938" s="400"/>
      <c r="G8938" s="401"/>
      <c r="H8938" s="401"/>
      <c r="I8938" s="401"/>
      <c r="J8938" s="194"/>
      <c r="K8938" s="194"/>
      <c r="L8938" s="195"/>
      <c r="M8938" s="196"/>
      <c r="N8938" s="197"/>
      <c r="O8938" s="197"/>
      <c r="P8938" s="231"/>
    </row>
    <row r="8939" spans="2:16">
      <c r="B8939" s="351"/>
      <c r="C8939" s="435"/>
      <c r="D8939" s="399"/>
      <c r="E8939" s="400"/>
      <c r="G8939" s="401"/>
      <c r="H8939" s="401"/>
      <c r="I8939" s="401"/>
      <c r="J8939" s="194"/>
      <c r="K8939" s="194"/>
      <c r="L8939" s="195"/>
      <c r="M8939" s="196"/>
      <c r="N8939" s="197"/>
      <c r="O8939" s="197"/>
      <c r="P8939" s="231"/>
    </row>
    <row r="8940" spans="2:16">
      <c r="B8940" s="351"/>
      <c r="C8940" s="435"/>
      <c r="D8940" s="399"/>
      <c r="E8940" s="400"/>
      <c r="G8940" s="401"/>
      <c r="H8940" s="401"/>
      <c r="I8940" s="401"/>
      <c r="J8940" s="194"/>
      <c r="K8940" s="194"/>
      <c r="L8940" s="195"/>
      <c r="M8940" s="196"/>
      <c r="N8940" s="197"/>
      <c r="O8940" s="197"/>
      <c r="P8940" s="231"/>
    </row>
    <row r="8941" spans="2:16">
      <c r="B8941" s="351"/>
      <c r="C8941" s="435"/>
      <c r="D8941" s="399"/>
      <c r="E8941" s="400"/>
      <c r="G8941" s="401"/>
      <c r="H8941" s="401"/>
      <c r="I8941" s="401"/>
      <c r="J8941" s="194"/>
      <c r="K8941" s="194"/>
      <c r="L8941" s="195"/>
      <c r="M8941" s="196"/>
      <c r="N8941" s="197"/>
      <c r="O8941" s="197"/>
      <c r="P8941" s="231"/>
    </row>
    <row r="8942" spans="2:16">
      <c r="B8942" s="351"/>
      <c r="C8942" s="435"/>
      <c r="D8942" s="399"/>
      <c r="E8942" s="400"/>
      <c r="G8942" s="401"/>
      <c r="H8942" s="401"/>
      <c r="I8942" s="401"/>
      <c r="J8942" s="194"/>
      <c r="K8942" s="194"/>
      <c r="L8942" s="195"/>
      <c r="M8942" s="196"/>
      <c r="N8942" s="197"/>
      <c r="O8942" s="197"/>
      <c r="P8942" s="231"/>
    </row>
    <row r="8943" spans="2:16">
      <c r="B8943" s="351"/>
      <c r="C8943" s="435"/>
      <c r="D8943" s="399"/>
      <c r="E8943" s="400"/>
      <c r="G8943" s="401"/>
      <c r="H8943" s="401"/>
      <c r="I8943" s="401"/>
      <c r="J8943" s="194"/>
      <c r="K8943" s="194"/>
      <c r="L8943" s="195"/>
      <c r="M8943" s="196"/>
      <c r="N8943" s="197"/>
      <c r="O8943" s="197"/>
      <c r="P8943" s="231"/>
    </row>
    <row r="8944" spans="2:16">
      <c r="B8944" s="351"/>
      <c r="C8944" s="435"/>
      <c r="D8944" s="399"/>
      <c r="E8944" s="400"/>
      <c r="G8944" s="401"/>
      <c r="H8944" s="401"/>
      <c r="I8944" s="401"/>
      <c r="J8944" s="194"/>
      <c r="K8944" s="194"/>
      <c r="L8944" s="195"/>
      <c r="M8944" s="196"/>
      <c r="N8944" s="197"/>
      <c r="O8944" s="197"/>
      <c r="P8944" s="231"/>
    </row>
    <row r="8945" spans="2:16">
      <c r="B8945" s="351"/>
      <c r="C8945" s="435"/>
      <c r="D8945" s="399"/>
      <c r="E8945" s="400"/>
      <c r="G8945" s="401"/>
      <c r="H8945" s="401"/>
      <c r="I8945" s="401"/>
      <c r="J8945" s="194"/>
      <c r="K8945" s="194"/>
      <c r="L8945" s="195"/>
      <c r="M8945" s="196"/>
      <c r="N8945" s="197"/>
      <c r="O8945" s="197"/>
      <c r="P8945" s="231"/>
    </row>
    <row r="8946" spans="2:16">
      <c r="B8946" s="351"/>
      <c r="C8946" s="435"/>
      <c r="D8946" s="399"/>
      <c r="E8946" s="400"/>
      <c r="G8946" s="401"/>
      <c r="H8946" s="401"/>
      <c r="I8946" s="401"/>
      <c r="J8946" s="194"/>
      <c r="K8946" s="194"/>
      <c r="L8946" s="195"/>
      <c r="M8946" s="196"/>
      <c r="N8946" s="197"/>
      <c r="O8946" s="197"/>
      <c r="P8946" s="231"/>
    </row>
    <row r="8947" spans="2:16">
      <c r="B8947" s="351"/>
      <c r="C8947" s="435"/>
      <c r="D8947" s="399"/>
      <c r="E8947" s="400"/>
      <c r="G8947" s="401"/>
      <c r="H8947" s="401"/>
      <c r="I8947" s="401"/>
      <c r="J8947" s="194"/>
      <c r="K8947" s="194"/>
      <c r="L8947" s="195"/>
      <c r="M8947" s="196"/>
      <c r="N8947" s="197"/>
      <c r="O8947" s="197"/>
      <c r="P8947" s="231"/>
    </row>
    <row r="8948" spans="2:16">
      <c r="B8948" s="351"/>
      <c r="C8948" s="435"/>
      <c r="D8948" s="399"/>
      <c r="E8948" s="400"/>
      <c r="G8948" s="401"/>
      <c r="H8948" s="401"/>
      <c r="I8948" s="401"/>
      <c r="J8948" s="194"/>
      <c r="K8948" s="194"/>
      <c r="L8948" s="195"/>
      <c r="M8948" s="196"/>
      <c r="N8948" s="197"/>
      <c r="O8948" s="197"/>
      <c r="P8948" s="231"/>
    </row>
    <row r="8949" spans="2:16">
      <c r="B8949" s="351"/>
      <c r="C8949" s="435"/>
      <c r="D8949" s="399"/>
      <c r="E8949" s="400"/>
      <c r="G8949" s="401"/>
      <c r="H8949" s="401"/>
      <c r="I8949" s="401"/>
      <c r="J8949" s="194"/>
      <c r="K8949" s="194"/>
      <c r="L8949" s="195"/>
      <c r="M8949" s="196"/>
      <c r="N8949" s="197"/>
      <c r="O8949" s="197"/>
      <c r="P8949" s="231"/>
    </row>
    <row r="8950" spans="2:16">
      <c r="B8950" s="351"/>
      <c r="C8950" s="435"/>
      <c r="D8950" s="399"/>
      <c r="E8950" s="400"/>
      <c r="G8950" s="401"/>
      <c r="H8950" s="401"/>
      <c r="I8950" s="401"/>
      <c r="J8950" s="194"/>
      <c r="K8950" s="194"/>
      <c r="L8950" s="195"/>
      <c r="M8950" s="196"/>
      <c r="N8950" s="197"/>
      <c r="O8950" s="197"/>
      <c r="P8950" s="231"/>
    </row>
    <row r="8951" spans="2:16">
      <c r="B8951" s="351"/>
      <c r="C8951" s="435"/>
      <c r="D8951" s="399"/>
      <c r="E8951" s="400"/>
      <c r="G8951" s="401"/>
      <c r="H8951" s="401"/>
      <c r="I8951" s="401"/>
      <c r="J8951" s="194"/>
      <c r="K8951" s="194"/>
      <c r="L8951" s="195"/>
      <c r="M8951" s="196"/>
      <c r="N8951" s="197"/>
      <c r="O8951" s="197"/>
      <c r="P8951" s="231"/>
    </row>
    <row r="8952" spans="2:16">
      <c r="B8952" s="351"/>
      <c r="C8952" s="435"/>
      <c r="D8952" s="399"/>
      <c r="E8952" s="400"/>
      <c r="G8952" s="401"/>
      <c r="H8952" s="401"/>
      <c r="I8952" s="401"/>
      <c r="J8952" s="194"/>
      <c r="K8952" s="194"/>
      <c r="L8952" s="195"/>
      <c r="M8952" s="196"/>
      <c r="N8952" s="197"/>
      <c r="O8952" s="197"/>
      <c r="P8952" s="231"/>
    </row>
    <row r="8953" spans="2:16">
      <c r="B8953" s="351"/>
      <c r="C8953" s="435"/>
      <c r="D8953" s="399"/>
      <c r="E8953" s="400"/>
      <c r="G8953" s="401"/>
      <c r="H8953" s="401"/>
      <c r="I8953" s="401"/>
      <c r="J8953" s="194"/>
      <c r="K8953" s="194"/>
      <c r="L8953" s="195"/>
      <c r="M8953" s="196"/>
      <c r="N8953" s="197"/>
      <c r="O8953" s="197"/>
      <c r="P8953" s="231"/>
    </row>
    <row r="8954" spans="2:16">
      <c r="B8954" s="351"/>
      <c r="C8954" s="435"/>
      <c r="D8954" s="399"/>
      <c r="E8954" s="400"/>
      <c r="G8954" s="401"/>
      <c r="H8954" s="401"/>
      <c r="I8954" s="401"/>
      <c r="J8954" s="194"/>
      <c r="K8954" s="194"/>
      <c r="L8954" s="195"/>
      <c r="M8954" s="196"/>
      <c r="N8954" s="197"/>
      <c r="O8954" s="197"/>
      <c r="P8954" s="231"/>
    </row>
    <row r="8955" spans="2:16">
      <c r="B8955" s="351"/>
      <c r="C8955" s="435"/>
      <c r="D8955" s="399"/>
      <c r="E8955" s="400"/>
      <c r="G8955" s="401"/>
      <c r="H8955" s="401"/>
      <c r="I8955" s="401"/>
      <c r="J8955" s="194"/>
      <c r="K8955" s="194"/>
      <c r="L8955" s="195"/>
      <c r="M8955" s="196"/>
      <c r="N8955" s="197"/>
      <c r="O8955" s="197"/>
      <c r="P8955" s="231"/>
    </row>
    <row r="8956" spans="2:16">
      <c r="B8956" s="351"/>
      <c r="C8956" s="435"/>
      <c r="D8956" s="399"/>
      <c r="E8956" s="400"/>
      <c r="G8956" s="401"/>
      <c r="H8956" s="401"/>
      <c r="I8956" s="401"/>
      <c r="J8956" s="194"/>
      <c r="K8956" s="194"/>
      <c r="L8956" s="195"/>
      <c r="M8956" s="196"/>
      <c r="N8956" s="197"/>
      <c r="O8956" s="197"/>
      <c r="P8956" s="231"/>
    </row>
    <row r="8957" spans="2:16">
      <c r="B8957" s="351"/>
      <c r="C8957" s="435"/>
      <c r="D8957" s="399"/>
      <c r="E8957" s="400"/>
      <c r="G8957" s="401"/>
      <c r="H8957" s="401"/>
      <c r="I8957" s="401"/>
      <c r="J8957" s="194"/>
      <c r="K8957" s="194"/>
      <c r="L8957" s="195"/>
      <c r="M8957" s="196"/>
      <c r="N8957" s="197"/>
      <c r="O8957" s="197"/>
      <c r="P8957" s="231"/>
    </row>
    <row r="8958" spans="2:16">
      <c r="B8958" s="351"/>
      <c r="C8958" s="435"/>
      <c r="D8958" s="399"/>
      <c r="E8958" s="400"/>
      <c r="G8958" s="401"/>
      <c r="H8958" s="401"/>
      <c r="I8958" s="401"/>
      <c r="J8958" s="194"/>
      <c r="K8958" s="194"/>
      <c r="L8958" s="195"/>
      <c r="M8958" s="196"/>
      <c r="N8958" s="197"/>
      <c r="O8958" s="197"/>
      <c r="P8958" s="231"/>
    </row>
    <row r="8959" spans="2:16">
      <c r="B8959" s="351"/>
      <c r="C8959" s="435"/>
      <c r="D8959" s="399"/>
      <c r="E8959" s="400"/>
      <c r="G8959" s="401"/>
      <c r="H8959" s="401"/>
      <c r="I8959" s="401"/>
      <c r="J8959" s="194"/>
      <c r="K8959" s="194"/>
      <c r="L8959" s="195"/>
      <c r="M8959" s="196"/>
      <c r="N8959" s="197"/>
      <c r="O8959" s="197"/>
      <c r="P8959" s="231"/>
    </row>
    <row r="8960" spans="2:16">
      <c r="B8960" s="351"/>
      <c r="C8960" s="435"/>
      <c r="D8960" s="399"/>
      <c r="E8960" s="400"/>
      <c r="G8960" s="401"/>
      <c r="H8960" s="401"/>
      <c r="I8960" s="401"/>
      <c r="J8960" s="194"/>
      <c r="K8960" s="194"/>
      <c r="L8960" s="195"/>
      <c r="M8960" s="196"/>
      <c r="N8960" s="197"/>
      <c r="O8960" s="197"/>
      <c r="P8960" s="231"/>
    </row>
    <row r="8961" spans="2:16">
      <c r="B8961" s="351"/>
      <c r="C8961" s="435"/>
      <c r="D8961" s="399"/>
      <c r="E8961" s="400"/>
      <c r="G8961" s="401"/>
      <c r="H8961" s="401"/>
      <c r="I8961" s="401"/>
      <c r="J8961" s="194"/>
      <c r="K8961" s="194"/>
      <c r="L8961" s="195"/>
      <c r="M8961" s="196"/>
      <c r="N8961" s="197"/>
      <c r="O8961" s="197"/>
      <c r="P8961" s="231"/>
    </row>
    <row r="8962" spans="2:16">
      <c r="B8962" s="351"/>
      <c r="C8962" s="435"/>
      <c r="D8962" s="399"/>
      <c r="E8962" s="400"/>
      <c r="G8962" s="401"/>
      <c r="H8962" s="401"/>
      <c r="I8962" s="401"/>
      <c r="J8962" s="194"/>
      <c r="K8962" s="194"/>
      <c r="L8962" s="195"/>
      <c r="M8962" s="196"/>
      <c r="N8962" s="197"/>
      <c r="O8962" s="197"/>
      <c r="P8962" s="231"/>
    </row>
    <row r="8963" spans="2:16">
      <c r="B8963" s="351"/>
      <c r="C8963" s="435"/>
      <c r="D8963" s="399"/>
      <c r="E8963" s="400"/>
      <c r="G8963" s="401"/>
      <c r="H8963" s="401"/>
      <c r="I8963" s="401"/>
      <c r="J8963" s="194"/>
      <c r="K8963" s="194"/>
      <c r="L8963" s="195"/>
      <c r="M8963" s="196"/>
      <c r="N8963" s="197"/>
      <c r="O8963" s="197"/>
      <c r="P8963" s="231"/>
    </row>
    <row r="8964" spans="2:16">
      <c r="B8964" s="351"/>
      <c r="C8964" s="435"/>
      <c r="D8964" s="399"/>
      <c r="E8964" s="400"/>
      <c r="G8964" s="401"/>
      <c r="H8964" s="401"/>
      <c r="I8964" s="401"/>
      <c r="J8964" s="194"/>
      <c r="K8964" s="194"/>
      <c r="L8964" s="195"/>
      <c r="M8964" s="196"/>
      <c r="N8964" s="197"/>
      <c r="O8964" s="197"/>
      <c r="P8964" s="231"/>
    </row>
    <row r="8965" spans="2:16">
      <c r="B8965" s="351"/>
      <c r="C8965" s="435"/>
      <c r="D8965" s="399"/>
      <c r="E8965" s="400"/>
      <c r="G8965" s="401"/>
      <c r="H8965" s="401"/>
      <c r="I8965" s="401"/>
      <c r="J8965" s="194"/>
      <c r="K8965" s="194"/>
      <c r="L8965" s="195"/>
      <c r="M8965" s="196"/>
      <c r="N8965" s="197"/>
      <c r="O8965" s="197"/>
      <c r="P8965" s="231"/>
    </row>
    <row r="8966" spans="2:16">
      <c r="B8966" s="351"/>
      <c r="C8966" s="435"/>
      <c r="D8966" s="399"/>
      <c r="E8966" s="400"/>
      <c r="G8966" s="401"/>
      <c r="H8966" s="401"/>
      <c r="I8966" s="401"/>
      <c r="J8966" s="194"/>
      <c r="K8966" s="194"/>
      <c r="L8966" s="195"/>
      <c r="M8966" s="196"/>
      <c r="N8966" s="197"/>
      <c r="O8966" s="197"/>
      <c r="P8966" s="231"/>
    </row>
    <row r="8967" spans="2:16">
      <c r="B8967" s="351"/>
      <c r="C8967" s="435"/>
      <c r="D8967" s="399"/>
      <c r="E8967" s="400"/>
      <c r="G8967" s="401"/>
      <c r="H8967" s="401"/>
      <c r="I8967" s="401"/>
      <c r="J8967" s="194"/>
      <c r="K8967" s="194"/>
      <c r="L8967" s="195"/>
      <c r="M8967" s="196"/>
      <c r="N8967" s="197"/>
      <c r="O8967" s="197"/>
      <c r="P8967" s="231"/>
    </row>
    <row r="8968" spans="2:16">
      <c r="B8968" s="351"/>
      <c r="C8968" s="435"/>
      <c r="D8968" s="399"/>
      <c r="E8968" s="400"/>
      <c r="G8968" s="401"/>
      <c r="H8968" s="401"/>
      <c r="I8968" s="401"/>
      <c r="J8968" s="194"/>
      <c r="K8968" s="194"/>
      <c r="L8968" s="195"/>
      <c r="M8968" s="196"/>
      <c r="N8968" s="197"/>
      <c r="O8968" s="197"/>
      <c r="P8968" s="231"/>
    </row>
    <row r="8969" spans="2:16">
      <c r="B8969" s="351"/>
      <c r="C8969" s="435"/>
      <c r="D8969" s="399"/>
      <c r="E8969" s="400"/>
      <c r="G8969" s="401"/>
      <c r="H8969" s="401"/>
      <c r="I8969" s="401"/>
      <c r="J8969" s="194"/>
      <c r="K8969" s="194"/>
      <c r="L8969" s="195"/>
      <c r="M8969" s="196"/>
      <c r="N8969" s="197"/>
      <c r="O8969" s="197"/>
      <c r="P8969" s="231"/>
    </row>
    <row r="8970" spans="2:16">
      <c r="B8970" s="351"/>
      <c r="C8970" s="435"/>
      <c r="D8970" s="399"/>
      <c r="E8970" s="400"/>
      <c r="G8970" s="401"/>
      <c r="H8970" s="401"/>
      <c r="I8970" s="401"/>
      <c r="J8970" s="194"/>
      <c r="K8970" s="194"/>
      <c r="L8970" s="195"/>
      <c r="M8970" s="196"/>
      <c r="N8970" s="197"/>
      <c r="O8970" s="197"/>
      <c r="P8970" s="231"/>
    </row>
    <row r="8971" spans="2:16">
      <c r="B8971" s="351"/>
      <c r="C8971" s="435"/>
      <c r="D8971" s="399"/>
      <c r="E8971" s="400"/>
      <c r="G8971" s="401"/>
      <c r="H8971" s="401"/>
      <c r="I8971" s="401"/>
      <c r="J8971" s="194"/>
      <c r="K8971" s="194"/>
      <c r="L8971" s="195"/>
      <c r="M8971" s="196"/>
      <c r="N8971" s="197"/>
      <c r="O8971" s="197"/>
      <c r="P8971" s="231"/>
    </row>
    <row r="8972" spans="2:16">
      <c r="B8972" s="351"/>
      <c r="C8972" s="435"/>
      <c r="D8972" s="399"/>
      <c r="E8972" s="400"/>
      <c r="G8972" s="401"/>
      <c r="H8972" s="401"/>
      <c r="I8972" s="401"/>
      <c r="J8972" s="194"/>
      <c r="K8972" s="194"/>
      <c r="L8972" s="195"/>
      <c r="M8972" s="196"/>
      <c r="N8972" s="197"/>
      <c r="O8972" s="197"/>
      <c r="P8972" s="231"/>
    </row>
    <row r="8973" spans="2:16">
      <c r="B8973" s="351"/>
      <c r="C8973" s="435"/>
      <c r="D8973" s="399"/>
      <c r="E8973" s="400"/>
      <c r="G8973" s="401"/>
      <c r="H8973" s="401"/>
      <c r="I8973" s="401"/>
      <c r="J8973" s="194"/>
      <c r="K8973" s="194"/>
      <c r="L8973" s="195"/>
      <c r="M8973" s="196"/>
      <c r="N8973" s="197"/>
      <c r="O8973" s="197"/>
      <c r="P8973" s="231"/>
    </row>
    <row r="8974" spans="2:16">
      <c r="B8974" s="351"/>
      <c r="C8974" s="435"/>
      <c r="D8974" s="399"/>
      <c r="E8974" s="400"/>
      <c r="G8974" s="401"/>
      <c r="H8974" s="401"/>
      <c r="I8974" s="401"/>
      <c r="J8974" s="194"/>
      <c r="K8974" s="194"/>
      <c r="L8974" s="195"/>
      <c r="M8974" s="196"/>
      <c r="N8974" s="197"/>
      <c r="O8974" s="197"/>
      <c r="P8974" s="231"/>
    </row>
    <row r="8975" spans="2:16">
      <c r="B8975" s="351"/>
      <c r="C8975" s="435"/>
      <c r="D8975" s="399"/>
      <c r="E8975" s="400"/>
      <c r="G8975" s="401"/>
      <c r="H8975" s="401"/>
      <c r="I8975" s="401"/>
      <c r="J8975" s="194"/>
      <c r="K8975" s="194"/>
      <c r="L8975" s="195"/>
      <c r="M8975" s="196"/>
      <c r="N8975" s="197"/>
      <c r="O8975" s="197"/>
      <c r="P8975" s="231"/>
    </row>
    <row r="8976" spans="2:16">
      <c r="B8976" s="351"/>
      <c r="C8976" s="435"/>
      <c r="D8976" s="399"/>
      <c r="E8976" s="400"/>
      <c r="G8976" s="401"/>
      <c r="H8976" s="401"/>
      <c r="I8976" s="401"/>
      <c r="J8976" s="194"/>
      <c r="K8976" s="194"/>
      <c r="L8976" s="195"/>
      <c r="M8976" s="196"/>
      <c r="N8976" s="197"/>
      <c r="O8976" s="197"/>
      <c r="P8976" s="231"/>
    </row>
    <row r="8977" spans="2:16">
      <c r="B8977" s="351"/>
      <c r="C8977" s="435"/>
      <c r="D8977" s="399"/>
      <c r="E8977" s="400"/>
      <c r="G8977" s="401"/>
      <c r="H8977" s="401"/>
      <c r="I8977" s="401"/>
      <c r="J8977" s="194"/>
      <c r="K8977" s="194"/>
      <c r="L8977" s="195"/>
      <c r="M8977" s="196"/>
      <c r="N8977" s="197"/>
      <c r="O8977" s="197"/>
      <c r="P8977" s="231"/>
    </row>
    <row r="8978" spans="2:16">
      <c r="B8978" s="351"/>
      <c r="C8978" s="435"/>
      <c r="D8978" s="399"/>
      <c r="E8978" s="400"/>
      <c r="G8978" s="401"/>
      <c r="H8978" s="401"/>
      <c r="I8978" s="401"/>
      <c r="J8978" s="194"/>
      <c r="K8978" s="194"/>
      <c r="L8978" s="195"/>
      <c r="M8978" s="196"/>
      <c r="N8978" s="197"/>
      <c r="O8978" s="197"/>
      <c r="P8978" s="231"/>
    </row>
    <row r="8979" spans="2:16">
      <c r="B8979" s="351"/>
      <c r="C8979" s="435"/>
      <c r="D8979" s="399"/>
      <c r="E8979" s="400"/>
      <c r="G8979" s="401"/>
      <c r="H8979" s="401"/>
      <c r="I8979" s="401"/>
      <c r="J8979" s="194"/>
      <c r="K8979" s="194"/>
      <c r="L8979" s="195"/>
      <c r="M8979" s="196"/>
      <c r="N8979" s="197"/>
      <c r="O8979" s="197"/>
      <c r="P8979" s="231"/>
    </row>
    <row r="8980" spans="2:16">
      <c r="B8980" s="351"/>
      <c r="C8980" s="435"/>
      <c r="D8980" s="399"/>
      <c r="E8980" s="400"/>
      <c r="G8980" s="401"/>
      <c r="H8980" s="401"/>
      <c r="I8980" s="401"/>
      <c r="J8980" s="194"/>
      <c r="K8980" s="194"/>
      <c r="L8980" s="195"/>
      <c r="M8980" s="196"/>
      <c r="N8980" s="197"/>
      <c r="O8980" s="197"/>
      <c r="P8980" s="231"/>
    </row>
    <row r="8981" spans="2:16">
      <c r="B8981" s="402"/>
      <c r="C8981" s="435"/>
      <c r="D8981" s="404"/>
      <c r="E8981" s="405"/>
      <c r="G8981" s="406"/>
      <c r="H8981" s="406"/>
      <c r="I8981" s="406"/>
      <c r="J8981" s="194"/>
      <c r="K8981" s="194"/>
      <c r="L8981" s="195"/>
      <c r="M8981" s="196"/>
      <c r="N8981" s="197"/>
      <c r="O8981" s="197"/>
      <c r="P8981" s="221"/>
    </row>
    <row r="8982" spans="2:16">
      <c r="B8982" s="351"/>
      <c r="C8982" s="435"/>
      <c r="D8982" s="399"/>
      <c r="E8982" s="400"/>
      <c r="G8982" s="401"/>
      <c r="H8982" s="401"/>
      <c r="I8982" s="401"/>
      <c r="J8982" s="194"/>
      <c r="K8982" s="194"/>
      <c r="L8982" s="195"/>
      <c r="M8982" s="196"/>
      <c r="N8982" s="197"/>
      <c r="O8982" s="197"/>
      <c r="P8982" s="231"/>
    </row>
    <row r="8983" spans="2:16">
      <c r="B8983" s="351"/>
      <c r="C8983" s="435"/>
      <c r="D8983" s="399"/>
      <c r="E8983" s="400"/>
      <c r="G8983" s="401"/>
      <c r="H8983" s="401"/>
      <c r="I8983" s="401"/>
      <c r="J8983" s="194"/>
      <c r="K8983" s="194"/>
      <c r="L8983" s="195"/>
      <c r="M8983" s="196"/>
      <c r="N8983" s="197"/>
      <c r="O8983" s="197"/>
      <c r="P8983" s="231"/>
    </row>
    <row r="8984" spans="2:16">
      <c r="B8984" s="351"/>
      <c r="C8984" s="435"/>
      <c r="D8984" s="399"/>
      <c r="E8984" s="400"/>
      <c r="G8984" s="401"/>
      <c r="H8984" s="401"/>
      <c r="I8984" s="401"/>
      <c r="J8984" s="194"/>
      <c r="K8984" s="194"/>
      <c r="L8984" s="195"/>
      <c r="M8984" s="196"/>
      <c r="N8984" s="197"/>
      <c r="O8984" s="197"/>
      <c r="P8984" s="231"/>
    </row>
    <row r="8985" spans="2:16">
      <c r="B8985" s="351"/>
      <c r="C8985" s="435"/>
      <c r="D8985" s="399"/>
      <c r="E8985" s="400"/>
      <c r="G8985" s="401"/>
      <c r="H8985" s="401"/>
      <c r="I8985" s="401"/>
      <c r="J8985" s="194"/>
      <c r="K8985" s="194"/>
      <c r="L8985" s="195"/>
      <c r="M8985" s="196"/>
      <c r="N8985" s="197"/>
      <c r="O8985" s="197"/>
      <c r="P8985" s="231"/>
    </row>
    <row r="8986" spans="2:16">
      <c r="B8986" s="351"/>
      <c r="C8986" s="435"/>
      <c r="D8986" s="399"/>
      <c r="E8986" s="400"/>
      <c r="G8986" s="401"/>
      <c r="H8986" s="401"/>
      <c r="I8986" s="401"/>
      <c r="J8986" s="194"/>
      <c r="K8986" s="194"/>
      <c r="L8986" s="195"/>
      <c r="M8986" s="196"/>
      <c r="N8986" s="197"/>
      <c r="O8986" s="197"/>
      <c r="P8986" s="231"/>
    </row>
    <row r="8987" spans="2:16">
      <c r="B8987" s="351"/>
      <c r="C8987" s="435"/>
      <c r="D8987" s="399"/>
      <c r="E8987" s="400"/>
      <c r="G8987" s="401"/>
      <c r="H8987" s="401"/>
      <c r="I8987" s="401"/>
      <c r="J8987" s="194"/>
      <c r="K8987" s="194"/>
      <c r="L8987" s="195"/>
      <c r="M8987" s="196"/>
      <c r="N8987" s="197"/>
      <c r="O8987" s="197"/>
      <c r="P8987" s="231"/>
    </row>
    <row r="8988" spans="2:16">
      <c r="B8988" s="351"/>
      <c r="C8988" s="435"/>
      <c r="D8988" s="399"/>
      <c r="E8988" s="400"/>
      <c r="G8988" s="401"/>
      <c r="H8988" s="401"/>
      <c r="I8988" s="401"/>
      <c r="J8988" s="194"/>
      <c r="K8988" s="194"/>
      <c r="L8988" s="195"/>
      <c r="M8988" s="196"/>
      <c r="N8988" s="197"/>
      <c r="O8988" s="197"/>
      <c r="P8988" s="231"/>
    </row>
    <row r="8989" spans="2:16">
      <c r="B8989" s="351"/>
      <c r="C8989" s="435"/>
      <c r="D8989" s="399"/>
      <c r="E8989" s="400"/>
      <c r="G8989" s="401"/>
      <c r="H8989" s="401"/>
      <c r="I8989" s="401"/>
      <c r="J8989" s="194"/>
      <c r="K8989" s="194"/>
      <c r="L8989" s="195"/>
      <c r="M8989" s="196"/>
      <c r="N8989" s="197"/>
      <c r="O8989" s="197"/>
      <c r="P8989" s="231"/>
    </row>
    <row r="8990" spans="2:16">
      <c r="B8990" s="351"/>
      <c r="C8990" s="435"/>
      <c r="D8990" s="399"/>
      <c r="E8990" s="400"/>
      <c r="G8990" s="401"/>
      <c r="H8990" s="401"/>
      <c r="I8990" s="401"/>
      <c r="J8990" s="194"/>
      <c r="K8990" s="194"/>
      <c r="L8990" s="195"/>
      <c r="M8990" s="196"/>
      <c r="N8990" s="197"/>
      <c r="O8990" s="197"/>
      <c r="P8990" s="231"/>
    </row>
    <row r="8991" spans="2:16">
      <c r="B8991" s="351"/>
      <c r="C8991" s="435"/>
      <c r="D8991" s="399"/>
      <c r="E8991" s="400"/>
      <c r="G8991" s="401"/>
      <c r="H8991" s="401"/>
      <c r="I8991" s="401"/>
      <c r="J8991" s="194"/>
      <c r="K8991" s="194"/>
      <c r="L8991" s="195"/>
      <c r="M8991" s="196"/>
      <c r="N8991" s="197"/>
      <c r="O8991" s="197"/>
      <c r="P8991" s="231"/>
    </row>
    <row r="8992" spans="2:16">
      <c r="B8992" s="351"/>
      <c r="C8992" s="435"/>
      <c r="D8992" s="399"/>
      <c r="E8992" s="400"/>
      <c r="G8992" s="401"/>
      <c r="H8992" s="401"/>
      <c r="I8992" s="401"/>
      <c r="J8992" s="194"/>
      <c r="K8992" s="194"/>
      <c r="L8992" s="195"/>
      <c r="M8992" s="196"/>
      <c r="N8992" s="197"/>
      <c r="O8992" s="197"/>
      <c r="P8992" s="231"/>
    </row>
    <row r="8993" spans="2:16">
      <c r="B8993" s="351"/>
      <c r="C8993" s="435"/>
      <c r="D8993" s="399"/>
      <c r="E8993" s="400"/>
      <c r="G8993" s="401"/>
      <c r="H8993" s="401"/>
      <c r="I8993" s="401"/>
      <c r="J8993" s="194"/>
      <c r="K8993" s="194"/>
      <c r="L8993" s="195"/>
      <c r="M8993" s="196"/>
      <c r="N8993" s="197"/>
      <c r="O8993" s="197"/>
      <c r="P8993" s="231"/>
    </row>
    <row r="8994" spans="2:16">
      <c r="B8994" s="351"/>
      <c r="C8994" s="435"/>
      <c r="D8994" s="399"/>
      <c r="E8994" s="400"/>
      <c r="G8994" s="401"/>
      <c r="H8994" s="401"/>
      <c r="I8994" s="401"/>
      <c r="J8994" s="194"/>
      <c r="K8994" s="194"/>
      <c r="L8994" s="195"/>
      <c r="M8994" s="196"/>
      <c r="N8994" s="197"/>
      <c r="O8994" s="197"/>
      <c r="P8994" s="231"/>
    </row>
    <row r="8995" spans="2:16">
      <c r="B8995" s="351"/>
      <c r="C8995" s="435"/>
      <c r="D8995" s="399"/>
      <c r="E8995" s="400"/>
      <c r="G8995" s="401"/>
      <c r="H8995" s="401"/>
      <c r="I8995" s="401"/>
      <c r="J8995" s="194"/>
      <c r="K8995" s="194"/>
      <c r="L8995" s="195"/>
      <c r="M8995" s="196"/>
      <c r="N8995" s="197"/>
      <c r="O8995" s="197"/>
      <c r="P8995" s="231"/>
    </row>
    <row r="8996" spans="2:16">
      <c r="B8996" s="351"/>
      <c r="C8996" s="435"/>
      <c r="D8996" s="399"/>
      <c r="E8996" s="400"/>
      <c r="G8996" s="401"/>
      <c r="H8996" s="401"/>
      <c r="I8996" s="401"/>
      <c r="J8996" s="194"/>
      <c r="K8996" s="194"/>
      <c r="L8996" s="195"/>
      <c r="M8996" s="196"/>
      <c r="N8996" s="197"/>
      <c r="O8996" s="197"/>
      <c r="P8996" s="231"/>
    </row>
    <row r="8997" spans="2:16">
      <c r="B8997" s="351"/>
      <c r="C8997" s="435"/>
      <c r="D8997" s="399"/>
      <c r="E8997" s="400"/>
      <c r="G8997" s="401"/>
      <c r="H8997" s="401"/>
      <c r="I8997" s="401"/>
      <c r="J8997" s="194"/>
      <c r="K8997" s="194"/>
      <c r="L8997" s="195"/>
      <c r="M8997" s="196"/>
      <c r="N8997" s="197"/>
      <c r="O8997" s="197"/>
      <c r="P8997" s="231"/>
    </row>
    <row r="8998" spans="2:16">
      <c r="B8998" s="351"/>
      <c r="C8998" s="435"/>
      <c r="D8998" s="399"/>
      <c r="E8998" s="400"/>
      <c r="G8998" s="401"/>
      <c r="H8998" s="401"/>
      <c r="I8998" s="401"/>
      <c r="J8998" s="194"/>
      <c r="K8998" s="194"/>
      <c r="L8998" s="195"/>
      <c r="M8998" s="196"/>
      <c r="N8998" s="197"/>
      <c r="O8998" s="197"/>
      <c r="P8998" s="231"/>
    </row>
    <row r="8999" spans="2:16">
      <c r="B8999" s="351"/>
      <c r="C8999" s="435"/>
      <c r="D8999" s="399"/>
      <c r="E8999" s="400"/>
      <c r="G8999" s="401"/>
      <c r="H8999" s="401"/>
      <c r="I8999" s="401"/>
      <c r="J8999" s="194"/>
      <c r="K8999" s="194"/>
      <c r="L8999" s="195"/>
      <c r="M8999" s="196"/>
      <c r="N8999" s="197"/>
      <c r="O8999" s="197"/>
      <c r="P8999" s="231"/>
    </row>
    <row r="9000" spans="2:16">
      <c r="B9000" s="351"/>
      <c r="C9000" s="435"/>
      <c r="D9000" s="399"/>
      <c r="E9000" s="400"/>
      <c r="G9000" s="401"/>
      <c r="H9000" s="401"/>
      <c r="I9000" s="401"/>
      <c r="J9000" s="194"/>
      <c r="K9000" s="194"/>
      <c r="L9000" s="195"/>
      <c r="M9000" s="196"/>
      <c r="N9000" s="197"/>
      <c r="O9000" s="197"/>
      <c r="P9000" s="231"/>
    </row>
    <row r="9001" spans="2:16">
      <c r="B9001" s="351"/>
      <c r="C9001" s="435"/>
      <c r="D9001" s="399"/>
      <c r="E9001" s="400"/>
      <c r="G9001" s="401"/>
      <c r="H9001" s="401"/>
      <c r="I9001" s="401"/>
      <c r="J9001" s="194"/>
      <c r="K9001" s="194"/>
      <c r="L9001" s="195"/>
      <c r="M9001" s="196"/>
      <c r="N9001" s="197"/>
      <c r="O9001" s="197"/>
      <c r="P9001" s="231"/>
    </row>
    <row r="9002" spans="2:16">
      <c r="B9002" s="351"/>
      <c r="C9002" s="435"/>
      <c r="D9002" s="399"/>
      <c r="E9002" s="400"/>
      <c r="G9002" s="401"/>
      <c r="H9002" s="401"/>
      <c r="I9002" s="401"/>
      <c r="J9002" s="194"/>
      <c r="K9002" s="194"/>
      <c r="L9002" s="195"/>
      <c r="M9002" s="196"/>
      <c r="N9002" s="197"/>
      <c r="O9002" s="197"/>
      <c r="P9002" s="231"/>
    </row>
    <row r="9003" spans="2:16">
      <c r="B9003" s="351"/>
      <c r="C9003" s="435"/>
      <c r="D9003" s="399"/>
      <c r="E9003" s="400"/>
      <c r="G9003" s="401"/>
      <c r="H9003" s="401"/>
      <c r="I9003" s="401"/>
      <c r="J9003" s="194"/>
      <c r="K9003" s="194"/>
      <c r="L9003" s="195"/>
      <c r="M9003" s="196"/>
      <c r="N9003" s="197"/>
      <c r="O9003" s="197"/>
      <c r="P9003" s="231"/>
    </row>
    <row r="9004" spans="2:16">
      <c r="B9004" s="351"/>
      <c r="C9004" s="435"/>
      <c r="D9004" s="399"/>
      <c r="E9004" s="400"/>
      <c r="G9004" s="401"/>
      <c r="H9004" s="401"/>
      <c r="I9004" s="401"/>
      <c r="J9004" s="194"/>
      <c r="K9004" s="194"/>
      <c r="L9004" s="195"/>
      <c r="M9004" s="196"/>
      <c r="N9004" s="197"/>
      <c r="O9004" s="197"/>
      <c r="P9004" s="231"/>
    </row>
    <row r="9005" spans="2:16">
      <c r="B9005" s="351"/>
      <c r="C9005" s="435"/>
      <c r="D9005" s="399"/>
      <c r="E9005" s="400"/>
      <c r="G9005" s="401"/>
      <c r="H9005" s="401"/>
      <c r="I9005" s="401"/>
      <c r="J9005" s="194"/>
      <c r="K9005" s="194"/>
      <c r="L9005" s="195"/>
      <c r="M9005" s="196"/>
      <c r="N9005" s="197"/>
      <c r="O9005" s="197"/>
      <c r="P9005" s="231"/>
    </row>
    <row r="9006" spans="2:16">
      <c r="B9006" s="351"/>
      <c r="C9006" s="435"/>
      <c r="D9006" s="399"/>
      <c r="E9006" s="400"/>
      <c r="G9006" s="401"/>
      <c r="H9006" s="401"/>
      <c r="I9006" s="401"/>
      <c r="J9006" s="194"/>
      <c r="K9006" s="194"/>
      <c r="L9006" s="195"/>
      <c r="M9006" s="196"/>
      <c r="N9006" s="197"/>
      <c r="O9006" s="197"/>
      <c r="P9006" s="231"/>
    </row>
    <row r="9007" spans="2:16">
      <c r="B9007" s="351"/>
      <c r="C9007" s="435"/>
      <c r="D9007" s="399"/>
      <c r="E9007" s="400"/>
      <c r="G9007" s="401"/>
      <c r="H9007" s="401"/>
      <c r="I9007" s="401"/>
      <c r="J9007" s="194"/>
      <c r="K9007" s="194"/>
      <c r="L9007" s="195"/>
      <c r="M9007" s="196"/>
      <c r="N9007" s="197"/>
      <c r="O9007" s="197"/>
      <c r="P9007" s="231"/>
    </row>
    <row r="9008" spans="2:16">
      <c r="B9008" s="351"/>
      <c r="C9008" s="435"/>
      <c r="D9008" s="399"/>
      <c r="E9008" s="400"/>
      <c r="G9008" s="401"/>
      <c r="H9008" s="401"/>
      <c r="I9008" s="401"/>
      <c r="J9008" s="194"/>
      <c r="K9008" s="194"/>
      <c r="L9008" s="195"/>
      <c r="M9008" s="196"/>
      <c r="N9008" s="197"/>
      <c r="O9008" s="197"/>
      <c r="P9008" s="231"/>
    </row>
    <row r="9009" spans="2:16">
      <c r="B9009" s="351"/>
      <c r="C9009" s="435"/>
      <c r="D9009" s="399"/>
      <c r="E9009" s="400"/>
      <c r="G9009" s="401"/>
      <c r="H9009" s="401"/>
      <c r="I9009" s="401"/>
      <c r="J9009" s="194"/>
      <c r="K9009" s="194"/>
      <c r="L9009" s="195"/>
      <c r="M9009" s="196"/>
      <c r="N9009" s="197"/>
      <c r="O9009" s="197"/>
      <c r="P9009" s="231"/>
    </row>
    <row r="9010" spans="2:16">
      <c r="B9010" s="351"/>
      <c r="C9010" s="435"/>
      <c r="D9010" s="399"/>
      <c r="E9010" s="400"/>
      <c r="G9010" s="401"/>
      <c r="H9010" s="401"/>
      <c r="I9010" s="401"/>
      <c r="J9010" s="194"/>
      <c r="K9010" s="194"/>
      <c r="L9010" s="195"/>
      <c r="M9010" s="196"/>
      <c r="N9010" s="197"/>
      <c r="O9010" s="197"/>
      <c r="P9010" s="231"/>
    </row>
    <row r="9011" spans="2:16">
      <c r="B9011" s="351"/>
      <c r="C9011" s="435"/>
      <c r="D9011" s="399"/>
      <c r="E9011" s="400"/>
      <c r="G9011" s="401"/>
      <c r="H9011" s="401"/>
      <c r="I9011" s="401"/>
      <c r="J9011" s="194"/>
      <c r="K9011" s="194"/>
      <c r="L9011" s="195"/>
      <c r="M9011" s="196"/>
      <c r="N9011" s="197"/>
      <c r="O9011" s="197"/>
      <c r="P9011" s="231"/>
    </row>
    <row r="9012" spans="2:16">
      <c r="B9012" s="351"/>
      <c r="C9012" s="435"/>
      <c r="D9012" s="399"/>
      <c r="E9012" s="400"/>
      <c r="G9012" s="401"/>
      <c r="H9012" s="401"/>
      <c r="I9012" s="401"/>
      <c r="J9012" s="194"/>
      <c r="K9012" s="194"/>
      <c r="L9012" s="195"/>
      <c r="M9012" s="196"/>
      <c r="N9012" s="197"/>
      <c r="O9012" s="197"/>
      <c r="P9012" s="231"/>
    </row>
    <row r="9013" spans="2:16">
      <c r="B9013" s="351"/>
      <c r="C9013" s="435"/>
      <c r="D9013" s="399"/>
      <c r="E9013" s="400"/>
      <c r="G9013" s="401"/>
      <c r="H9013" s="401"/>
      <c r="I9013" s="401"/>
      <c r="J9013" s="194"/>
      <c r="K9013" s="194"/>
      <c r="L9013" s="195"/>
      <c r="M9013" s="196"/>
      <c r="N9013" s="197"/>
      <c r="O9013" s="197"/>
      <c r="P9013" s="231"/>
    </row>
    <row r="9014" spans="2:16">
      <c r="B9014" s="351"/>
      <c r="C9014" s="435"/>
      <c r="D9014" s="399"/>
      <c r="E9014" s="400"/>
      <c r="G9014" s="401"/>
      <c r="H9014" s="401"/>
      <c r="I9014" s="401"/>
      <c r="J9014" s="194"/>
      <c r="K9014" s="194"/>
      <c r="L9014" s="195"/>
      <c r="M9014" s="196"/>
      <c r="N9014" s="197"/>
      <c r="O9014" s="197"/>
      <c r="P9014" s="231"/>
    </row>
    <row r="9015" spans="2:16">
      <c r="B9015" s="351"/>
      <c r="C9015" s="435"/>
      <c r="D9015" s="399"/>
      <c r="E9015" s="400"/>
      <c r="G9015" s="401"/>
      <c r="H9015" s="401"/>
      <c r="I9015" s="401"/>
      <c r="J9015" s="194"/>
      <c r="K9015" s="194"/>
      <c r="L9015" s="195"/>
      <c r="M9015" s="196"/>
      <c r="N9015" s="197"/>
      <c r="O9015" s="197"/>
      <c r="P9015" s="231"/>
    </row>
    <row r="9016" spans="2:16">
      <c r="B9016" s="351"/>
      <c r="C9016" s="435"/>
      <c r="D9016" s="399"/>
      <c r="E9016" s="400"/>
      <c r="G9016" s="401"/>
      <c r="H9016" s="401"/>
      <c r="I9016" s="401"/>
      <c r="J9016" s="194"/>
      <c r="K9016" s="194"/>
      <c r="L9016" s="195"/>
      <c r="M9016" s="196"/>
      <c r="N9016" s="197"/>
      <c r="O9016" s="197"/>
      <c r="P9016" s="231"/>
    </row>
    <row r="9017" spans="2:16">
      <c r="B9017" s="351"/>
      <c r="C9017" s="435"/>
      <c r="D9017" s="399"/>
      <c r="E9017" s="400"/>
      <c r="G9017" s="401"/>
      <c r="H9017" s="401"/>
      <c r="I9017" s="401"/>
      <c r="J9017" s="194"/>
      <c r="K9017" s="194"/>
      <c r="L9017" s="195"/>
      <c r="M9017" s="196"/>
      <c r="N9017" s="197"/>
      <c r="O9017" s="197"/>
      <c r="P9017" s="231"/>
    </row>
    <row r="9018" spans="2:16">
      <c r="B9018" s="351"/>
      <c r="C9018" s="435"/>
      <c r="D9018" s="399"/>
      <c r="E9018" s="400"/>
      <c r="G9018" s="401"/>
      <c r="H9018" s="401"/>
      <c r="I9018" s="401"/>
      <c r="J9018" s="194"/>
      <c r="K9018" s="194"/>
      <c r="L9018" s="195"/>
      <c r="M9018" s="196"/>
      <c r="N9018" s="197"/>
      <c r="O9018" s="197"/>
      <c r="P9018" s="231"/>
    </row>
    <row r="9019" spans="2:16">
      <c r="B9019" s="351"/>
      <c r="C9019" s="435"/>
      <c r="D9019" s="399"/>
      <c r="E9019" s="400"/>
      <c r="G9019" s="401"/>
      <c r="H9019" s="401"/>
      <c r="I9019" s="401"/>
      <c r="J9019" s="194"/>
      <c r="K9019" s="194"/>
      <c r="L9019" s="195"/>
      <c r="M9019" s="196"/>
      <c r="N9019" s="197"/>
      <c r="O9019" s="197"/>
      <c r="P9019" s="231"/>
    </row>
    <row r="9020" spans="2:16">
      <c r="B9020" s="351"/>
      <c r="C9020" s="435"/>
      <c r="D9020" s="399"/>
      <c r="E9020" s="400"/>
      <c r="G9020" s="401"/>
      <c r="H9020" s="401"/>
      <c r="I9020" s="401"/>
      <c r="J9020" s="194"/>
      <c r="K9020" s="194"/>
      <c r="L9020" s="195"/>
      <c r="M9020" s="196"/>
      <c r="N9020" s="197"/>
      <c r="O9020" s="197"/>
      <c r="P9020" s="231"/>
    </row>
    <row r="9021" spans="2:16">
      <c r="B9021" s="351"/>
      <c r="C9021" s="435"/>
      <c r="D9021" s="399"/>
      <c r="E9021" s="400"/>
      <c r="G9021" s="401"/>
      <c r="H9021" s="401"/>
      <c r="I9021" s="401"/>
      <c r="J9021" s="194"/>
      <c r="K9021" s="194"/>
      <c r="L9021" s="195"/>
      <c r="M9021" s="196"/>
      <c r="N9021" s="197"/>
      <c r="O9021" s="197"/>
      <c r="P9021" s="231"/>
    </row>
    <row r="9022" spans="2:16">
      <c r="B9022" s="351"/>
      <c r="C9022" s="435"/>
      <c r="D9022" s="399"/>
      <c r="E9022" s="400"/>
      <c r="G9022" s="401"/>
      <c r="H9022" s="401"/>
      <c r="I9022" s="401"/>
      <c r="J9022" s="194"/>
      <c r="K9022" s="194"/>
      <c r="L9022" s="195"/>
      <c r="M9022" s="196"/>
      <c r="N9022" s="197"/>
      <c r="O9022" s="197"/>
      <c r="P9022" s="231"/>
    </row>
    <row r="9023" spans="2:16">
      <c r="B9023" s="351"/>
      <c r="C9023" s="435"/>
      <c r="D9023" s="399"/>
      <c r="E9023" s="400"/>
      <c r="G9023" s="401"/>
      <c r="H9023" s="401"/>
      <c r="I9023" s="401"/>
      <c r="J9023" s="194"/>
      <c r="K9023" s="194"/>
      <c r="L9023" s="195"/>
      <c r="M9023" s="196"/>
      <c r="N9023" s="197"/>
      <c r="O9023" s="197"/>
      <c r="P9023" s="231"/>
    </row>
    <row r="9024" spans="2:16">
      <c r="B9024" s="351"/>
      <c r="C9024" s="435"/>
      <c r="D9024" s="399"/>
      <c r="E9024" s="400"/>
      <c r="G9024" s="401"/>
      <c r="H9024" s="401"/>
      <c r="I9024" s="401"/>
      <c r="J9024" s="194"/>
      <c r="K9024" s="194"/>
      <c r="L9024" s="195"/>
      <c r="M9024" s="196"/>
      <c r="N9024" s="197"/>
      <c r="O9024" s="197"/>
      <c r="P9024" s="231"/>
    </row>
    <row r="9025" spans="2:16">
      <c r="B9025" s="351"/>
      <c r="C9025" s="435"/>
      <c r="D9025" s="399"/>
      <c r="E9025" s="400"/>
      <c r="G9025" s="401"/>
      <c r="H9025" s="401"/>
      <c r="I9025" s="401"/>
      <c r="J9025" s="194"/>
      <c r="K9025" s="194"/>
      <c r="L9025" s="195"/>
      <c r="M9025" s="196"/>
      <c r="N9025" s="197"/>
      <c r="O9025" s="197"/>
      <c r="P9025" s="231"/>
    </row>
    <row r="9026" spans="2:16">
      <c r="B9026" s="351"/>
      <c r="C9026" s="435"/>
      <c r="D9026" s="399"/>
      <c r="E9026" s="400"/>
      <c r="G9026" s="401"/>
      <c r="H9026" s="401"/>
      <c r="I9026" s="401"/>
      <c r="J9026" s="194"/>
      <c r="K9026" s="194"/>
      <c r="L9026" s="195"/>
      <c r="M9026" s="196"/>
      <c r="N9026" s="197"/>
      <c r="O9026" s="197"/>
      <c r="P9026" s="231"/>
    </row>
    <row r="9027" spans="2:16">
      <c r="B9027" s="351"/>
      <c r="C9027" s="435"/>
      <c r="D9027" s="399"/>
      <c r="E9027" s="400"/>
      <c r="G9027" s="401"/>
      <c r="H9027" s="401"/>
      <c r="I9027" s="401"/>
      <c r="J9027" s="194"/>
      <c r="K9027" s="194"/>
      <c r="L9027" s="195"/>
      <c r="M9027" s="196"/>
      <c r="N9027" s="197"/>
      <c r="O9027" s="197"/>
      <c r="P9027" s="231"/>
    </row>
    <row r="9028" spans="2:16">
      <c r="B9028" s="351"/>
      <c r="C9028" s="435"/>
      <c r="D9028" s="399"/>
      <c r="E9028" s="400"/>
      <c r="G9028" s="401"/>
      <c r="H9028" s="401"/>
      <c r="I9028" s="401"/>
      <c r="J9028" s="194"/>
      <c r="K9028" s="194"/>
      <c r="L9028" s="195"/>
      <c r="M9028" s="196"/>
      <c r="N9028" s="197"/>
      <c r="O9028" s="197"/>
      <c r="P9028" s="231"/>
    </row>
    <row r="9029" spans="2:16">
      <c r="B9029" s="351"/>
      <c r="C9029" s="435"/>
      <c r="D9029" s="399"/>
      <c r="E9029" s="400"/>
      <c r="G9029" s="401"/>
      <c r="H9029" s="401"/>
      <c r="I9029" s="401"/>
      <c r="J9029" s="194"/>
      <c r="K9029" s="194"/>
      <c r="L9029" s="195"/>
      <c r="M9029" s="196"/>
      <c r="N9029" s="197"/>
      <c r="O9029" s="197"/>
      <c r="P9029" s="231"/>
    </row>
    <row r="9030" spans="2:16">
      <c r="B9030" s="351"/>
      <c r="C9030" s="435"/>
      <c r="D9030" s="399"/>
      <c r="E9030" s="400"/>
      <c r="G9030" s="401"/>
      <c r="H9030" s="401"/>
      <c r="I9030" s="401"/>
      <c r="J9030" s="194"/>
      <c r="K9030" s="194"/>
      <c r="L9030" s="195"/>
      <c r="M9030" s="196"/>
      <c r="N9030" s="197"/>
      <c r="O9030" s="197"/>
      <c r="P9030" s="231"/>
    </row>
    <row r="9031" spans="2:16">
      <c r="B9031" s="351"/>
      <c r="C9031" s="435"/>
      <c r="D9031" s="399"/>
      <c r="E9031" s="400"/>
      <c r="G9031" s="401"/>
      <c r="H9031" s="401"/>
      <c r="I9031" s="401"/>
      <c r="J9031" s="194"/>
      <c r="K9031" s="194"/>
      <c r="L9031" s="195"/>
      <c r="M9031" s="196"/>
      <c r="N9031" s="197"/>
      <c r="O9031" s="197"/>
      <c r="P9031" s="231"/>
    </row>
    <row r="9032" spans="2:16">
      <c r="B9032" s="351"/>
      <c r="C9032" s="435"/>
      <c r="D9032" s="399"/>
      <c r="E9032" s="400"/>
      <c r="G9032" s="401"/>
      <c r="H9032" s="401"/>
      <c r="I9032" s="401"/>
      <c r="J9032" s="194"/>
      <c r="K9032" s="194"/>
      <c r="L9032" s="195"/>
      <c r="M9032" s="196"/>
      <c r="N9032" s="197"/>
      <c r="O9032" s="197"/>
      <c r="P9032" s="231"/>
    </row>
    <row r="9033" spans="2:16">
      <c r="B9033" s="351"/>
      <c r="C9033" s="435"/>
      <c r="D9033" s="399"/>
      <c r="E9033" s="400"/>
      <c r="G9033" s="401"/>
      <c r="H9033" s="401"/>
      <c r="I9033" s="401"/>
      <c r="J9033" s="194"/>
      <c r="K9033" s="194"/>
      <c r="L9033" s="195"/>
      <c r="M9033" s="196"/>
      <c r="N9033" s="197"/>
      <c r="O9033" s="197"/>
      <c r="P9033" s="231"/>
    </row>
    <row r="9034" spans="2:16">
      <c r="B9034" s="351"/>
      <c r="C9034" s="435"/>
      <c r="D9034" s="399"/>
      <c r="E9034" s="400"/>
      <c r="G9034" s="401"/>
      <c r="H9034" s="401"/>
      <c r="I9034" s="401"/>
      <c r="J9034" s="194"/>
      <c r="K9034" s="194"/>
      <c r="L9034" s="195"/>
      <c r="M9034" s="196"/>
      <c r="N9034" s="197"/>
      <c r="O9034" s="197"/>
      <c r="P9034" s="231"/>
    </row>
    <row r="9035" spans="2:16">
      <c r="B9035" s="351"/>
      <c r="C9035" s="435"/>
      <c r="D9035" s="399"/>
      <c r="E9035" s="400"/>
      <c r="G9035" s="401"/>
      <c r="H9035" s="401"/>
      <c r="I9035" s="401"/>
      <c r="J9035" s="194"/>
      <c r="K9035" s="194"/>
      <c r="L9035" s="195"/>
      <c r="M9035" s="196"/>
      <c r="N9035" s="197"/>
      <c r="O9035" s="197"/>
      <c r="P9035" s="231"/>
    </row>
    <row r="9036" spans="2:16">
      <c r="B9036" s="351"/>
      <c r="C9036" s="435"/>
      <c r="D9036" s="399"/>
      <c r="E9036" s="400"/>
      <c r="G9036" s="401"/>
      <c r="H9036" s="401"/>
      <c r="I9036" s="401"/>
      <c r="J9036" s="194"/>
      <c r="K9036" s="194"/>
      <c r="L9036" s="195"/>
      <c r="M9036" s="196"/>
      <c r="N9036" s="197"/>
      <c r="O9036" s="197"/>
      <c r="P9036" s="231"/>
    </row>
    <row r="9037" spans="2:16">
      <c r="B9037" s="351"/>
      <c r="C9037" s="435"/>
      <c r="D9037" s="399"/>
      <c r="E9037" s="400"/>
      <c r="G9037" s="401"/>
      <c r="H9037" s="401"/>
      <c r="I9037" s="401"/>
      <c r="J9037" s="194"/>
      <c r="K9037" s="194"/>
      <c r="L9037" s="195"/>
      <c r="M9037" s="196"/>
      <c r="N9037" s="197"/>
      <c r="O9037" s="197"/>
      <c r="P9037" s="231"/>
    </row>
    <row r="9038" spans="2:16">
      <c r="B9038" s="351"/>
      <c r="C9038" s="435"/>
      <c r="D9038" s="399"/>
      <c r="E9038" s="400"/>
      <c r="G9038" s="401"/>
      <c r="H9038" s="401"/>
      <c r="I9038" s="401"/>
      <c r="J9038" s="194"/>
      <c r="K9038" s="194"/>
      <c r="L9038" s="195"/>
      <c r="M9038" s="196"/>
      <c r="N9038" s="197"/>
      <c r="O9038" s="197"/>
      <c r="P9038" s="231"/>
    </row>
    <row r="9039" spans="2:16">
      <c r="B9039" s="351"/>
      <c r="C9039" s="435"/>
      <c r="D9039" s="399"/>
      <c r="E9039" s="400"/>
      <c r="G9039" s="401"/>
      <c r="H9039" s="401"/>
      <c r="I9039" s="401"/>
      <c r="J9039" s="194"/>
      <c r="K9039" s="194"/>
      <c r="L9039" s="195"/>
      <c r="M9039" s="196"/>
      <c r="N9039" s="197"/>
      <c r="O9039" s="197"/>
      <c r="P9039" s="231"/>
    </row>
    <row r="9040" spans="2:16">
      <c r="B9040" s="351"/>
      <c r="C9040" s="435"/>
      <c r="D9040" s="399"/>
      <c r="E9040" s="400"/>
      <c r="G9040" s="401"/>
      <c r="H9040" s="401"/>
      <c r="I9040" s="401"/>
      <c r="J9040" s="194"/>
      <c r="K9040" s="194"/>
      <c r="L9040" s="195"/>
      <c r="M9040" s="196"/>
      <c r="N9040" s="197"/>
      <c r="O9040" s="197"/>
      <c r="P9040" s="231"/>
    </row>
    <row r="9041" spans="2:16">
      <c r="B9041" s="351"/>
      <c r="C9041" s="435"/>
      <c r="D9041" s="399"/>
      <c r="E9041" s="400"/>
      <c r="G9041" s="401"/>
      <c r="H9041" s="401"/>
      <c r="I9041" s="401"/>
      <c r="J9041" s="194"/>
      <c r="K9041" s="194"/>
      <c r="L9041" s="195"/>
      <c r="M9041" s="196"/>
      <c r="N9041" s="197"/>
      <c r="O9041" s="197"/>
      <c r="P9041" s="231"/>
    </row>
    <row r="9042" spans="2:16">
      <c r="B9042" s="351"/>
      <c r="C9042" s="435"/>
      <c r="D9042" s="399"/>
      <c r="E9042" s="400"/>
      <c r="G9042" s="401"/>
      <c r="H9042" s="401"/>
      <c r="I9042" s="401"/>
      <c r="J9042" s="194"/>
      <c r="K9042" s="194"/>
      <c r="L9042" s="195"/>
      <c r="M9042" s="196"/>
      <c r="N9042" s="197"/>
      <c r="O9042" s="197"/>
      <c r="P9042" s="231"/>
    </row>
    <row r="9043" spans="2:16">
      <c r="B9043" s="351"/>
      <c r="C9043" s="435"/>
      <c r="D9043" s="399"/>
      <c r="E9043" s="400"/>
      <c r="G9043" s="401"/>
      <c r="H9043" s="401"/>
      <c r="I9043" s="401"/>
      <c r="J9043" s="194"/>
      <c r="K9043" s="194"/>
      <c r="L9043" s="195"/>
      <c r="M9043" s="196"/>
      <c r="N9043" s="197"/>
      <c r="O9043" s="197"/>
      <c r="P9043" s="231"/>
    </row>
    <row r="9044" spans="2:16">
      <c r="B9044" s="351"/>
      <c r="C9044" s="435"/>
      <c r="D9044" s="399"/>
      <c r="E9044" s="400"/>
      <c r="G9044" s="401"/>
      <c r="H9044" s="401"/>
      <c r="I9044" s="401"/>
      <c r="J9044" s="194"/>
      <c r="K9044" s="194"/>
      <c r="L9044" s="195"/>
      <c r="M9044" s="196"/>
      <c r="N9044" s="197"/>
      <c r="O9044" s="197"/>
      <c r="P9044" s="231"/>
    </row>
    <row r="9045" spans="2:16">
      <c r="B9045" s="351"/>
      <c r="C9045" s="435"/>
      <c r="D9045" s="399"/>
      <c r="E9045" s="400"/>
      <c r="G9045" s="401"/>
      <c r="H9045" s="401"/>
      <c r="I9045" s="401"/>
      <c r="J9045" s="194"/>
      <c r="K9045" s="194"/>
      <c r="L9045" s="195"/>
      <c r="M9045" s="196"/>
      <c r="N9045" s="197"/>
      <c r="O9045" s="197"/>
      <c r="P9045" s="231"/>
    </row>
    <row r="9046" spans="2:16">
      <c r="B9046" s="351"/>
      <c r="C9046" s="435"/>
      <c r="D9046" s="399"/>
      <c r="E9046" s="400"/>
      <c r="G9046" s="401"/>
      <c r="H9046" s="401"/>
      <c r="I9046" s="401"/>
      <c r="J9046" s="194"/>
      <c r="K9046" s="194"/>
      <c r="L9046" s="195"/>
      <c r="M9046" s="196"/>
      <c r="N9046" s="197"/>
      <c r="O9046" s="197"/>
      <c r="P9046" s="231"/>
    </row>
    <row r="9047" spans="2:16">
      <c r="B9047" s="351"/>
      <c r="C9047" s="435"/>
      <c r="D9047" s="399"/>
      <c r="E9047" s="400"/>
      <c r="G9047" s="401"/>
      <c r="H9047" s="401"/>
      <c r="I9047" s="401"/>
      <c r="J9047" s="194"/>
      <c r="K9047" s="194"/>
      <c r="L9047" s="195"/>
      <c r="M9047" s="196"/>
      <c r="N9047" s="197"/>
      <c r="O9047" s="197"/>
      <c r="P9047" s="231"/>
    </row>
    <row r="9048" spans="2:16">
      <c r="B9048" s="351"/>
      <c r="C9048" s="435"/>
      <c r="D9048" s="399"/>
      <c r="E9048" s="400"/>
      <c r="G9048" s="401"/>
      <c r="H9048" s="401"/>
      <c r="I9048" s="401"/>
      <c r="J9048" s="194"/>
      <c r="K9048" s="194"/>
      <c r="L9048" s="195"/>
      <c r="M9048" s="196"/>
      <c r="N9048" s="197"/>
      <c r="O9048" s="197"/>
      <c r="P9048" s="231"/>
    </row>
    <row r="9049" spans="2:16">
      <c r="B9049" s="351"/>
      <c r="C9049" s="435"/>
      <c r="D9049" s="399"/>
      <c r="E9049" s="400"/>
      <c r="G9049" s="401"/>
      <c r="H9049" s="401"/>
      <c r="I9049" s="401"/>
      <c r="J9049" s="194"/>
      <c r="K9049" s="194"/>
      <c r="L9049" s="195"/>
      <c r="M9049" s="196"/>
      <c r="N9049" s="197"/>
      <c r="O9049" s="197"/>
      <c r="P9049" s="231"/>
    </row>
    <row r="9050" spans="2:16">
      <c r="B9050" s="351"/>
      <c r="C9050" s="435"/>
      <c r="D9050" s="399"/>
      <c r="E9050" s="400"/>
      <c r="G9050" s="401"/>
      <c r="H9050" s="401"/>
      <c r="I9050" s="401"/>
      <c r="J9050" s="194"/>
      <c r="K9050" s="194"/>
      <c r="L9050" s="195"/>
      <c r="M9050" s="196"/>
      <c r="N9050" s="197"/>
      <c r="O9050" s="197"/>
      <c r="P9050" s="231"/>
    </row>
    <row r="9051" spans="2:16">
      <c r="B9051" s="351"/>
      <c r="C9051" s="435"/>
      <c r="D9051" s="399"/>
      <c r="E9051" s="400"/>
      <c r="G9051" s="401"/>
      <c r="H9051" s="401"/>
      <c r="I9051" s="401"/>
      <c r="J9051" s="194"/>
      <c r="K9051" s="194"/>
      <c r="L9051" s="195"/>
      <c r="M9051" s="196"/>
      <c r="N9051" s="197"/>
      <c r="O9051" s="197"/>
      <c r="P9051" s="231"/>
    </row>
    <row r="9052" spans="2:16">
      <c r="B9052" s="351"/>
      <c r="C9052" s="435"/>
      <c r="D9052" s="399"/>
      <c r="E9052" s="400"/>
      <c r="G9052" s="401"/>
      <c r="H9052" s="401"/>
      <c r="I9052" s="401"/>
      <c r="J9052" s="194"/>
      <c r="K9052" s="194"/>
      <c r="L9052" s="195"/>
      <c r="M9052" s="196"/>
      <c r="N9052" s="197"/>
      <c r="O9052" s="197"/>
      <c r="P9052" s="231"/>
    </row>
    <row r="9053" spans="2:16">
      <c r="B9053" s="351"/>
      <c r="C9053" s="435"/>
      <c r="D9053" s="399"/>
      <c r="E9053" s="400"/>
      <c r="G9053" s="401"/>
      <c r="H9053" s="401"/>
      <c r="I9053" s="401"/>
      <c r="J9053" s="194"/>
      <c r="K9053" s="194"/>
      <c r="L9053" s="195"/>
      <c r="M9053" s="196"/>
      <c r="N9053" s="197"/>
      <c r="O9053" s="197"/>
      <c r="P9053" s="231"/>
    </row>
    <row r="9054" spans="2:16">
      <c r="B9054" s="351"/>
      <c r="C9054" s="435"/>
      <c r="D9054" s="399"/>
      <c r="E9054" s="400"/>
      <c r="G9054" s="401"/>
      <c r="H9054" s="401"/>
      <c r="I9054" s="401"/>
      <c r="J9054" s="194"/>
      <c r="K9054" s="194"/>
      <c r="L9054" s="195"/>
      <c r="M9054" s="196"/>
      <c r="N9054" s="197"/>
      <c r="O9054" s="197"/>
      <c r="P9054" s="231"/>
    </row>
    <row r="9055" spans="2:16">
      <c r="B9055" s="351"/>
      <c r="C9055" s="435"/>
      <c r="D9055" s="399"/>
      <c r="E9055" s="400"/>
      <c r="G9055" s="401"/>
      <c r="H9055" s="401"/>
      <c r="I9055" s="401"/>
      <c r="J9055" s="194"/>
      <c r="K9055" s="194"/>
      <c r="L9055" s="195"/>
      <c r="M9055" s="196"/>
      <c r="N9055" s="197"/>
      <c r="O9055" s="197"/>
      <c r="P9055" s="231"/>
    </row>
    <row r="9056" spans="2:16">
      <c r="B9056" s="351"/>
      <c r="C9056" s="435"/>
      <c r="D9056" s="399"/>
      <c r="E9056" s="400"/>
      <c r="G9056" s="401"/>
      <c r="H9056" s="401"/>
      <c r="I9056" s="401"/>
      <c r="J9056" s="194"/>
      <c r="K9056" s="194"/>
      <c r="L9056" s="195"/>
      <c r="M9056" s="196"/>
      <c r="N9056" s="197"/>
      <c r="O9056" s="197"/>
      <c r="P9056" s="231"/>
    </row>
    <row r="9057" spans="2:16">
      <c r="B9057" s="351"/>
      <c r="C9057" s="435"/>
      <c r="D9057" s="399"/>
      <c r="E9057" s="400"/>
      <c r="G9057" s="401"/>
      <c r="H9057" s="401"/>
      <c r="I9057" s="401"/>
      <c r="J9057" s="194"/>
      <c r="K9057" s="194"/>
      <c r="L9057" s="195"/>
      <c r="M9057" s="196"/>
      <c r="N9057" s="197"/>
      <c r="O9057" s="197"/>
      <c r="P9057" s="231"/>
    </row>
    <row r="9058" spans="2:16">
      <c r="B9058" s="351"/>
      <c r="C9058" s="435"/>
      <c r="D9058" s="399"/>
      <c r="E9058" s="400"/>
      <c r="G9058" s="401"/>
      <c r="H9058" s="401"/>
      <c r="I9058" s="401"/>
      <c r="J9058" s="194"/>
      <c r="K9058" s="194"/>
      <c r="L9058" s="195"/>
      <c r="M9058" s="196"/>
      <c r="N9058" s="197"/>
      <c r="O9058" s="197"/>
      <c r="P9058" s="231"/>
    </row>
    <row r="9059" spans="2:16">
      <c r="B9059" s="351"/>
      <c r="C9059" s="435"/>
      <c r="D9059" s="399"/>
      <c r="E9059" s="400"/>
      <c r="G9059" s="401"/>
      <c r="H9059" s="401"/>
      <c r="I9059" s="401"/>
      <c r="J9059" s="194"/>
      <c r="K9059" s="194"/>
      <c r="L9059" s="195"/>
      <c r="M9059" s="196"/>
      <c r="N9059" s="197"/>
      <c r="O9059" s="197"/>
      <c r="P9059" s="231"/>
    </row>
    <row r="9060" spans="2:16">
      <c r="B9060" s="351"/>
      <c r="C9060" s="435"/>
      <c r="D9060" s="399"/>
      <c r="E9060" s="400"/>
      <c r="G9060" s="401"/>
      <c r="H9060" s="401"/>
      <c r="I9060" s="401"/>
      <c r="J9060" s="194"/>
      <c r="K9060" s="194"/>
      <c r="L9060" s="195"/>
      <c r="M9060" s="196"/>
      <c r="N9060" s="197"/>
      <c r="O9060" s="197"/>
      <c r="P9060" s="231"/>
    </row>
    <row r="9061" spans="2:16">
      <c r="B9061" s="351"/>
      <c r="C9061" s="435"/>
      <c r="D9061" s="399"/>
      <c r="E9061" s="400"/>
      <c r="G9061" s="401"/>
      <c r="H9061" s="401"/>
      <c r="I9061" s="401"/>
      <c r="J9061" s="194"/>
      <c r="K9061" s="194"/>
      <c r="L9061" s="195"/>
      <c r="M9061" s="196"/>
      <c r="N9061" s="197"/>
      <c r="O9061" s="197"/>
      <c r="P9061" s="231"/>
    </row>
    <row r="9062" spans="2:16">
      <c r="B9062" s="351"/>
      <c r="C9062" s="435"/>
      <c r="D9062" s="399"/>
      <c r="E9062" s="400"/>
      <c r="G9062" s="401"/>
      <c r="H9062" s="401"/>
      <c r="I9062" s="401"/>
      <c r="J9062" s="194"/>
      <c r="K9062" s="194"/>
      <c r="L9062" s="195"/>
      <c r="M9062" s="196"/>
      <c r="N9062" s="197"/>
      <c r="O9062" s="197"/>
      <c r="P9062" s="231"/>
    </row>
    <row r="9063" spans="2:16">
      <c r="B9063" s="351"/>
      <c r="C9063" s="435"/>
      <c r="D9063" s="399"/>
      <c r="E9063" s="400"/>
      <c r="G9063" s="401"/>
      <c r="H9063" s="401"/>
      <c r="I9063" s="401"/>
      <c r="J9063" s="194"/>
      <c r="K9063" s="194"/>
      <c r="L9063" s="195"/>
      <c r="M9063" s="196"/>
      <c r="N9063" s="197"/>
      <c r="O9063" s="197"/>
      <c r="P9063" s="231"/>
    </row>
    <row r="9064" spans="2:16">
      <c r="B9064" s="351"/>
      <c r="C9064" s="435"/>
      <c r="D9064" s="399"/>
      <c r="E9064" s="400"/>
      <c r="G9064" s="401"/>
      <c r="H9064" s="401"/>
      <c r="I9064" s="401"/>
      <c r="J9064" s="194"/>
      <c r="K9064" s="194"/>
      <c r="L9064" s="195"/>
      <c r="M9064" s="196"/>
      <c r="N9064" s="197"/>
      <c r="O9064" s="197"/>
      <c r="P9064" s="231"/>
    </row>
    <row r="9065" spans="2:16">
      <c r="B9065" s="351"/>
      <c r="C9065" s="435"/>
      <c r="D9065" s="399"/>
      <c r="E9065" s="400"/>
      <c r="G9065" s="401"/>
      <c r="H9065" s="401"/>
      <c r="I9065" s="401"/>
      <c r="J9065" s="194"/>
      <c r="K9065" s="194"/>
      <c r="L9065" s="195"/>
      <c r="M9065" s="196"/>
      <c r="N9065" s="197"/>
      <c r="O9065" s="197"/>
      <c r="P9065" s="231"/>
    </row>
    <row r="9066" spans="2:16">
      <c r="B9066" s="351"/>
      <c r="C9066" s="435"/>
      <c r="D9066" s="399"/>
      <c r="E9066" s="400"/>
      <c r="G9066" s="401"/>
      <c r="H9066" s="401"/>
      <c r="I9066" s="401"/>
      <c r="J9066" s="194"/>
      <c r="K9066" s="194"/>
      <c r="L9066" s="195"/>
      <c r="M9066" s="196"/>
      <c r="N9066" s="197"/>
      <c r="O9066" s="197"/>
      <c r="P9066" s="231"/>
    </row>
    <row r="9067" spans="2:16">
      <c r="B9067" s="351"/>
      <c r="C9067" s="435"/>
      <c r="D9067" s="399"/>
      <c r="E9067" s="400"/>
      <c r="G9067" s="401"/>
      <c r="H9067" s="401"/>
      <c r="I9067" s="401"/>
      <c r="J9067" s="194"/>
      <c r="K9067" s="194"/>
      <c r="L9067" s="195"/>
      <c r="M9067" s="196"/>
      <c r="N9067" s="197"/>
      <c r="O9067" s="197"/>
      <c r="P9067" s="231"/>
    </row>
    <row r="9068" spans="2:16">
      <c r="B9068" s="351"/>
      <c r="C9068" s="435"/>
      <c r="D9068" s="399"/>
      <c r="E9068" s="400"/>
      <c r="G9068" s="401"/>
      <c r="H9068" s="401"/>
      <c r="I9068" s="401"/>
      <c r="J9068" s="194"/>
      <c r="K9068" s="194"/>
      <c r="L9068" s="195"/>
      <c r="M9068" s="196"/>
      <c r="N9068" s="197"/>
      <c r="O9068" s="197"/>
      <c r="P9068" s="231"/>
    </row>
    <row r="9069" spans="2:16">
      <c r="B9069" s="351"/>
      <c r="C9069" s="435"/>
      <c r="D9069" s="399"/>
      <c r="E9069" s="400"/>
      <c r="G9069" s="401"/>
      <c r="H9069" s="401"/>
      <c r="I9069" s="401"/>
      <c r="J9069" s="194"/>
      <c r="K9069" s="194"/>
      <c r="L9069" s="195"/>
      <c r="M9069" s="196"/>
      <c r="N9069" s="197"/>
      <c r="O9069" s="197"/>
      <c r="P9069" s="231"/>
    </row>
    <row r="9070" spans="2:16">
      <c r="B9070" s="351"/>
      <c r="C9070" s="435"/>
      <c r="D9070" s="399"/>
      <c r="E9070" s="400"/>
      <c r="G9070" s="401"/>
      <c r="H9070" s="401"/>
      <c r="I9070" s="401"/>
      <c r="J9070" s="194"/>
      <c r="K9070" s="194"/>
      <c r="L9070" s="195"/>
      <c r="M9070" s="196"/>
      <c r="N9070" s="197"/>
      <c r="O9070" s="197"/>
      <c r="P9070" s="231"/>
    </row>
    <row r="9071" spans="2:16">
      <c r="B9071" s="351"/>
      <c r="C9071" s="435"/>
      <c r="D9071" s="399"/>
      <c r="E9071" s="400"/>
      <c r="G9071" s="401"/>
      <c r="H9071" s="401"/>
      <c r="I9071" s="401"/>
      <c r="J9071" s="194"/>
      <c r="K9071" s="194"/>
      <c r="L9071" s="195"/>
      <c r="M9071" s="196"/>
      <c r="N9071" s="197"/>
      <c r="O9071" s="197"/>
      <c r="P9071" s="231"/>
    </row>
    <row r="9072" spans="2:16">
      <c r="B9072" s="351"/>
      <c r="C9072" s="435"/>
      <c r="D9072" s="399"/>
      <c r="E9072" s="400"/>
      <c r="G9072" s="401"/>
      <c r="H9072" s="401"/>
      <c r="I9072" s="401"/>
      <c r="J9072" s="194"/>
      <c r="K9072" s="194"/>
      <c r="L9072" s="195"/>
      <c r="M9072" s="196"/>
      <c r="N9072" s="197"/>
      <c r="O9072" s="197"/>
      <c r="P9072" s="231"/>
    </row>
    <row r="9073" spans="2:16">
      <c r="B9073" s="351"/>
      <c r="C9073" s="435"/>
      <c r="D9073" s="399"/>
      <c r="E9073" s="400"/>
      <c r="G9073" s="401"/>
      <c r="H9073" s="401"/>
      <c r="I9073" s="401"/>
      <c r="J9073" s="194"/>
      <c r="K9073" s="194"/>
      <c r="L9073" s="195"/>
      <c r="M9073" s="196"/>
      <c r="N9073" s="197"/>
      <c r="O9073" s="197"/>
      <c r="P9073" s="231"/>
    </row>
    <row r="9074" spans="2:16">
      <c r="B9074" s="351"/>
      <c r="C9074" s="435"/>
      <c r="D9074" s="399"/>
      <c r="E9074" s="400"/>
      <c r="G9074" s="401"/>
      <c r="H9074" s="401"/>
      <c r="I9074" s="401"/>
      <c r="J9074" s="194"/>
      <c r="K9074" s="194"/>
      <c r="L9074" s="195"/>
      <c r="M9074" s="196"/>
      <c r="N9074" s="197"/>
      <c r="O9074" s="197"/>
      <c r="P9074" s="231"/>
    </row>
    <row r="9075" spans="2:16">
      <c r="B9075" s="351"/>
      <c r="C9075" s="435"/>
      <c r="D9075" s="399"/>
      <c r="E9075" s="400"/>
      <c r="G9075" s="401"/>
      <c r="H9075" s="401"/>
      <c r="I9075" s="401"/>
      <c r="J9075" s="194"/>
      <c r="K9075" s="194"/>
      <c r="L9075" s="195"/>
      <c r="M9075" s="196"/>
      <c r="N9075" s="197"/>
      <c r="O9075" s="197"/>
      <c r="P9075" s="231"/>
    </row>
    <row r="9076" spans="2:16">
      <c r="B9076" s="351"/>
      <c r="C9076" s="435"/>
      <c r="D9076" s="399"/>
      <c r="E9076" s="400"/>
      <c r="G9076" s="401"/>
      <c r="H9076" s="401"/>
      <c r="I9076" s="401"/>
      <c r="J9076" s="194"/>
      <c r="K9076" s="194"/>
      <c r="L9076" s="195"/>
      <c r="M9076" s="196"/>
      <c r="N9076" s="197"/>
      <c r="O9076" s="197"/>
      <c r="P9076" s="231"/>
    </row>
    <row r="9077" spans="2:16">
      <c r="B9077" s="351"/>
      <c r="C9077" s="435"/>
      <c r="D9077" s="399"/>
      <c r="E9077" s="400"/>
      <c r="G9077" s="401"/>
      <c r="H9077" s="401"/>
      <c r="I9077" s="401"/>
      <c r="J9077" s="194"/>
      <c r="K9077" s="194"/>
      <c r="L9077" s="195"/>
      <c r="M9077" s="196"/>
      <c r="N9077" s="197"/>
      <c r="O9077" s="197"/>
      <c r="P9077" s="231"/>
    </row>
    <row r="9078" spans="2:16">
      <c r="B9078" s="351"/>
      <c r="C9078" s="435"/>
      <c r="D9078" s="399"/>
      <c r="E9078" s="400"/>
      <c r="G9078" s="401"/>
      <c r="H9078" s="401"/>
      <c r="I9078" s="401"/>
      <c r="J9078" s="194"/>
      <c r="K9078" s="194"/>
      <c r="L9078" s="195"/>
      <c r="M9078" s="196"/>
      <c r="N9078" s="197"/>
      <c r="O9078" s="197"/>
      <c r="P9078" s="231"/>
    </row>
    <row r="9079" spans="2:16">
      <c r="B9079" s="351"/>
      <c r="C9079" s="435"/>
      <c r="D9079" s="399"/>
      <c r="E9079" s="400"/>
      <c r="G9079" s="401"/>
      <c r="H9079" s="401"/>
      <c r="I9079" s="401"/>
      <c r="J9079" s="194"/>
      <c r="K9079" s="194"/>
      <c r="L9079" s="195"/>
      <c r="M9079" s="196"/>
      <c r="N9079" s="197"/>
      <c r="O9079" s="197"/>
      <c r="P9079" s="231"/>
    </row>
    <row r="9080" spans="2:16">
      <c r="B9080" s="351"/>
      <c r="C9080" s="435"/>
      <c r="D9080" s="399"/>
      <c r="E9080" s="400"/>
      <c r="G9080" s="401"/>
      <c r="H9080" s="401"/>
      <c r="I9080" s="401"/>
      <c r="J9080" s="194"/>
      <c r="K9080" s="194"/>
      <c r="L9080" s="195"/>
      <c r="M9080" s="196"/>
      <c r="N9080" s="197"/>
      <c r="O9080" s="197"/>
      <c r="P9080" s="231"/>
    </row>
    <row r="9081" spans="2:16">
      <c r="B9081" s="351"/>
      <c r="C9081" s="435"/>
      <c r="D9081" s="399"/>
      <c r="E9081" s="400"/>
      <c r="G9081" s="401"/>
      <c r="H9081" s="401"/>
      <c r="I9081" s="401"/>
      <c r="J9081" s="194"/>
      <c r="K9081" s="194"/>
      <c r="L9081" s="195"/>
      <c r="M9081" s="196"/>
      <c r="N9081" s="197"/>
      <c r="O9081" s="197"/>
      <c r="P9081" s="231"/>
    </row>
    <row r="9082" spans="2:16">
      <c r="B9082" s="351"/>
      <c r="C9082" s="435"/>
      <c r="D9082" s="399"/>
      <c r="E9082" s="400"/>
      <c r="G9082" s="401"/>
      <c r="H9082" s="401"/>
      <c r="I9082" s="401"/>
      <c r="J9082" s="194"/>
      <c r="K9082" s="194"/>
      <c r="L9082" s="195"/>
      <c r="M9082" s="196"/>
      <c r="N9082" s="197"/>
      <c r="O9082" s="197"/>
      <c r="P9082" s="231"/>
    </row>
    <row r="9083" spans="2:16">
      <c r="B9083" s="351"/>
      <c r="C9083" s="435"/>
      <c r="D9083" s="399"/>
      <c r="E9083" s="400"/>
      <c r="G9083" s="401"/>
      <c r="H9083" s="401"/>
      <c r="I9083" s="401"/>
      <c r="J9083" s="194"/>
      <c r="K9083" s="194"/>
      <c r="L9083" s="195"/>
      <c r="M9083" s="196"/>
      <c r="N9083" s="197"/>
      <c r="O9083" s="197"/>
      <c r="P9083" s="231"/>
    </row>
    <row r="9084" spans="2:16">
      <c r="B9084" s="402"/>
      <c r="C9084" s="435"/>
      <c r="D9084" s="404"/>
      <c r="E9084" s="405"/>
      <c r="G9084" s="406"/>
      <c r="H9084" s="406"/>
      <c r="I9084" s="406"/>
      <c r="J9084" s="194"/>
      <c r="K9084" s="194"/>
      <c r="L9084" s="195"/>
      <c r="M9084" s="196"/>
      <c r="N9084" s="197"/>
      <c r="O9084" s="197"/>
      <c r="P9084" s="221"/>
    </row>
    <row r="9085" spans="2:16">
      <c r="B9085" s="351"/>
      <c r="C9085" s="435"/>
      <c r="D9085" s="399"/>
      <c r="E9085" s="400"/>
      <c r="G9085" s="401"/>
      <c r="H9085" s="401"/>
      <c r="I9085" s="401"/>
      <c r="J9085" s="194"/>
      <c r="K9085" s="194"/>
      <c r="L9085" s="195"/>
      <c r="M9085" s="196"/>
      <c r="N9085" s="197"/>
      <c r="O9085" s="197"/>
      <c r="P9085" s="231"/>
    </row>
    <row r="9086" spans="2:16">
      <c r="B9086" s="351"/>
      <c r="C9086" s="435"/>
      <c r="D9086" s="399"/>
      <c r="E9086" s="400"/>
      <c r="G9086" s="401"/>
      <c r="H9086" s="401"/>
      <c r="I9086" s="401"/>
      <c r="J9086" s="194"/>
      <c r="K9086" s="194"/>
      <c r="L9086" s="195"/>
      <c r="M9086" s="196"/>
      <c r="N9086" s="197"/>
      <c r="O9086" s="197"/>
      <c r="P9086" s="231"/>
    </row>
    <row r="9087" spans="2:16">
      <c r="B9087" s="351"/>
      <c r="C9087" s="435"/>
      <c r="D9087" s="399"/>
      <c r="E9087" s="400"/>
      <c r="G9087" s="401"/>
      <c r="H9087" s="401"/>
      <c r="I9087" s="401"/>
      <c r="J9087" s="194"/>
      <c r="K9087" s="194"/>
      <c r="L9087" s="195"/>
      <c r="M9087" s="196"/>
      <c r="N9087" s="197"/>
      <c r="O9087" s="197"/>
      <c r="P9087" s="231"/>
    </row>
    <row r="9088" spans="2:16">
      <c r="B9088" s="351"/>
      <c r="C9088" s="435"/>
      <c r="D9088" s="399"/>
      <c r="E9088" s="400"/>
      <c r="G9088" s="401"/>
      <c r="H9088" s="401"/>
      <c r="I9088" s="401"/>
      <c r="J9088" s="194"/>
      <c r="K9088" s="194"/>
      <c r="L9088" s="195"/>
      <c r="M9088" s="196"/>
      <c r="N9088" s="197"/>
      <c r="O9088" s="197"/>
      <c r="P9088" s="231"/>
    </row>
    <row r="9089" spans="2:16">
      <c r="B9089" s="351"/>
      <c r="C9089" s="435"/>
      <c r="D9089" s="399"/>
      <c r="E9089" s="400"/>
      <c r="G9089" s="401"/>
      <c r="H9089" s="401"/>
      <c r="I9089" s="401"/>
      <c r="J9089" s="194"/>
      <c r="K9089" s="194"/>
      <c r="L9089" s="195"/>
      <c r="M9089" s="196"/>
      <c r="N9089" s="197"/>
      <c r="O9089" s="197"/>
      <c r="P9089" s="231"/>
    </row>
    <row r="9090" spans="2:16">
      <c r="B9090" s="351"/>
      <c r="C9090" s="435"/>
      <c r="D9090" s="399"/>
      <c r="E9090" s="400"/>
      <c r="G9090" s="401"/>
      <c r="H9090" s="401"/>
      <c r="I9090" s="401"/>
      <c r="J9090" s="194"/>
      <c r="K9090" s="194"/>
      <c r="L9090" s="195"/>
      <c r="M9090" s="196"/>
      <c r="N9090" s="197"/>
      <c r="O9090" s="197"/>
      <c r="P9090" s="231"/>
    </row>
    <row r="9091" spans="2:16">
      <c r="B9091" s="351"/>
      <c r="C9091" s="435"/>
      <c r="D9091" s="399"/>
      <c r="E9091" s="400"/>
      <c r="G9091" s="401"/>
      <c r="H9091" s="401"/>
      <c r="I9091" s="401"/>
      <c r="J9091" s="194"/>
      <c r="K9091" s="194"/>
      <c r="L9091" s="195"/>
      <c r="M9091" s="196"/>
      <c r="N9091" s="197"/>
      <c r="O9091" s="197"/>
      <c r="P9091" s="231"/>
    </row>
    <row r="9092" spans="2:16">
      <c r="B9092" s="351"/>
      <c r="C9092" s="435"/>
      <c r="D9092" s="399"/>
      <c r="E9092" s="400"/>
      <c r="G9092" s="401"/>
      <c r="H9092" s="401"/>
      <c r="I9092" s="401"/>
      <c r="J9092" s="194"/>
      <c r="K9092" s="194"/>
      <c r="L9092" s="195"/>
      <c r="M9092" s="196"/>
      <c r="N9092" s="197"/>
      <c r="O9092" s="197"/>
      <c r="P9092" s="231"/>
    </row>
    <row r="9093" spans="2:16">
      <c r="B9093" s="351"/>
      <c r="C9093" s="435"/>
      <c r="D9093" s="399"/>
      <c r="E9093" s="400"/>
      <c r="G9093" s="401"/>
      <c r="H9093" s="401"/>
      <c r="I9093" s="401"/>
      <c r="J9093" s="194"/>
      <c r="K9093" s="194"/>
      <c r="L9093" s="195"/>
      <c r="M9093" s="196"/>
      <c r="N9093" s="197"/>
      <c r="O9093" s="197"/>
      <c r="P9093" s="231"/>
    </row>
    <row r="9094" spans="2:16">
      <c r="B9094" s="351"/>
      <c r="C9094" s="435"/>
      <c r="D9094" s="399"/>
      <c r="E9094" s="400"/>
      <c r="G9094" s="401"/>
      <c r="H9094" s="401"/>
      <c r="I9094" s="401"/>
      <c r="J9094" s="194"/>
      <c r="K9094" s="194"/>
      <c r="L9094" s="195"/>
      <c r="M9094" s="196"/>
      <c r="N9094" s="197"/>
      <c r="O9094" s="197"/>
      <c r="P9094" s="231"/>
    </row>
    <row r="9095" spans="2:16">
      <c r="B9095" s="351"/>
      <c r="C9095" s="435"/>
      <c r="D9095" s="399"/>
      <c r="E9095" s="400"/>
      <c r="G9095" s="401"/>
      <c r="H9095" s="401"/>
      <c r="I9095" s="401"/>
      <c r="J9095" s="194"/>
      <c r="K9095" s="194"/>
      <c r="L9095" s="195"/>
      <c r="M9095" s="196"/>
      <c r="N9095" s="197"/>
      <c r="O9095" s="197"/>
      <c r="P9095" s="231"/>
    </row>
    <row r="9096" spans="2:16">
      <c r="B9096" s="351"/>
      <c r="C9096" s="435"/>
      <c r="D9096" s="399"/>
      <c r="E9096" s="400"/>
      <c r="G9096" s="401"/>
      <c r="H9096" s="401"/>
      <c r="I9096" s="401"/>
      <c r="J9096" s="194"/>
      <c r="K9096" s="194"/>
      <c r="L9096" s="195"/>
      <c r="M9096" s="196"/>
      <c r="N9096" s="197"/>
      <c r="O9096" s="197"/>
      <c r="P9096" s="231"/>
    </row>
    <row r="9097" spans="2:16">
      <c r="B9097" s="351"/>
      <c r="C9097" s="435"/>
      <c r="D9097" s="399"/>
      <c r="E9097" s="400"/>
      <c r="G9097" s="401"/>
      <c r="H9097" s="401"/>
      <c r="I9097" s="401"/>
      <c r="J9097" s="194"/>
      <c r="K9097" s="194"/>
      <c r="L9097" s="195"/>
      <c r="M9097" s="196"/>
      <c r="N9097" s="197"/>
      <c r="O9097" s="197"/>
      <c r="P9097" s="231"/>
    </row>
    <row r="9098" spans="2:16">
      <c r="B9098" s="351"/>
      <c r="C9098" s="435"/>
      <c r="D9098" s="399"/>
      <c r="E9098" s="400"/>
      <c r="G9098" s="401"/>
      <c r="H9098" s="401"/>
      <c r="I9098" s="401"/>
      <c r="J9098" s="194"/>
      <c r="K9098" s="194"/>
      <c r="L9098" s="195"/>
      <c r="M9098" s="196"/>
      <c r="N9098" s="197"/>
      <c r="O9098" s="197"/>
      <c r="P9098" s="231"/>
    </row>
    <row r="9099" spans="2:16">
      <c r="B9099" s="351"/>
      <c r="C9099" s="435"/>
      <c r="D9099" s="399"/>
      <c r="E9099" s="400"/>
      <c r="G9099" s="401"/>
      <c r="H9099" s="401"/>
      <c r="I9099" s="401"/>
      <c r="J9099" s="194"/>
      <c r="K9099" s="194"/>
      <c r="L9099" s="195"/>
      <c r="M9099" s="196"/>
      <c r="N9099" s="197"/>
      <c r="O9099" s="197"/>
      <c r="P9099" s="231"/>
    </row>
    <row r="9100" spans="2:16">
      <c r="B9100" s="351"/>
      <c r="C9100" s="435"/>
      <c r="D9100" s="399"/>
      <c r="E9100" s="400"/>
      <c r="G9100" s="401"/>
      <c r="H9100" s="401"/>
      <c r="I9100" s="401"/>
      <c r="J9100" s="194"/>
      <c r="K9100" s="194"/>
      <c r="L9100" s="195"/>
      <c r="M9100" s="196"/>
      <c r="N9100" s="197"/>
      <c r="O9100" s="197"/>
      <c r="P9100" s="231"/>
    </row>
    <row r="9101" spans="2:16">
      <c r="B9101" s="351"/>
      <c r="C9101" s="435"/>
      <c r="D9101" s="399"/>
      <c r="E9101" s="400"/>
      <c r="G9101" s="401"/>
      <c r="H9101" s="401"/>
      <c r="I9101" s="401"/>
      <c r="J9101" s="194"/>
      <c r="K9101" s="194"/>
      <c r="L9101" s="195"/>
      <c r="M9101" s="196"/>
      <c r="N9101" s="197"/>
      <c r="O9101" s="197"/>
      <c r="P9101" s="231"/>
    </row>
    <row r="9102" spans="2:16">
      <c r="B9102" s="351"/>
      <c r="C9102" s="435"/>
      <c r="D9102" s="399"/>
      <c r="E9102" s="400"/>
      <c r="G9102" s="401"/>
      <c r="H9102" s="401"/>
      <c r="I9102" s="401"/>
      <c r="J9102" s="194"/>
      <c r="K9102" s="194"/>
      <c r="L9102" s="195"/>
      <c r="M9102" s="196"/>
      <c r="N9102" s="197"/>
      <c r="O9102" s="197"/>
      <c r="P9102" s="231"/>
    </row>
    <row r="9103" spans="2:16">
      <c r="B9103" s="351"/>
      <c r="C9103" s="435"/>
      <c r="D9103" s="399"/>
      <c r="E9103" s="400"/>
      <c r="G9103" s="401"/>
      <c r="H9103" s="401"/>
      <c r="I9103" s="401"/>
      <c r="J9103" s="194"/>
      <c r="K9103" s="194"/>
      <c r="L9103" s="195"/>
      <c r="M9103" s="196"/>
      <c r="N9103" s="197"/>
      <c r="O9103" s="197"/>
      <c r="P9103" s="231"/>
    </row>
    <row r="9104" spans="2:16">
      <c r="B9104" s="351"/>
      <c r="C9104" s="435"/>
      <c r="D9104" s="399"/>
      <c r="E9104" s="400"/>
      <c r="G9104" s="401"/>
      <c r="H9104" s="401"/>
      <c r="I9104" s="401"/>
      <c r="J9104" s="194"/>
      <c r="K9104" s="194"/>
      <c r="L9104" s="195"/>
      <c r="M9104" s="196"/>
      <c r="N9104" s="197"/>
      <c r="O9104" s="197"/>
      <c r="P9104" s="231"/>
    </row>
    <row r="9105" spans="2:16">
      <c r="B9105" s="351"/>
      <c r="C9105" s="435"/>
      <c r="D9105" s="399"/>
      <c r="E9105" s="400"/>
      <c r="G9105" s="401"/>
      <c r="H9105" s="401"/>
      <c r="I9105" s="401"/>
      <c r="J9105" s="194"/>
      <c r="K9105" s="194"/>
      <c r="L9105" s="195"/>
      <c r="M9105" s="196"/>
      <c r="N9105" s="197"/>
      <c r="O9105" s="197"/>
      <c r="P9105" s="231"/>
    </row>
    <row r="9106" spans="2:16">
      <c r="B9106" s="351"/>
      <c r="C9106" s="435"/>
      <c r="D9106" s="399"/>
      <c r="E9106" s="400"/>
      <c r="G9106" s="401"/>
      <c r="H9106" s="401"/>
      <c r="I9106" s="401"/>
      <c r="J9106" s="194"/>
      <c r="K9106" s="194"/>
      <c r="L9106" s="195"/>
      <c r="M9106" s="196"/>
      <c r="N9106" s="197"/>
      <c r="O9106" s="197"/>
      <c r="P9106" s="231"/>
    </row>
    <row r="9107" spans="2:16">
      <c r="B9107" s="351"/>
      <c r="C9107" s="435"/>
      <c r="D9107" s="399"/>
      <c r="E9107" s="400"/>
      <c r="G9107" s="401"/>
      <c r="H9107" s="401"/>
      <c r="I9107" s="401"/>
      <c r="J9107" s="194"/>
      <c r="K9107" s="194"/>
      <c r="L9107" s="195"/>
      <c r="M9107" s="196"/>
      <c r="N9107" s="197"/>
      <c r="O9107" s="197"/>
      <c r="P9107" s="231"/>
    </row>
    <row r="9108" spans="2:16">
      <c r="B9108" s="351"/>
      <c r="C9108" s="435"/>
      <c r="D9108" s="399"/>
      <c r="E9108" s="400"/>
      <c r="G9108" s="401"/>
      <c r="H9108" s="401"/>
      <c r="I9108" s="401"/>
      <c r="J9108" s="194"/>
      <c r="K9108" s="194"/>
      <c r="L9108" s="195"/>
      <c r="M9108" s="196"/>
      <c r="N9108" s="197"/>
      <c r="O9108" s="197"/>
      <c r="P9108" s="231"/>
    </row>
    <row r="9109" spans="2:16">
      <c r="B9109" s="351"/>
      <c r="C9109" s="435"/>
      <c r="D9109" s="399"/>
      <c r="E9109" s="400"/>
      <c r="G9109" s="401"/>
      <c r="H9109" s="401"/>
      <c r="I9109" s="401"/>
      <c r="J9109" s="194"/>
      <c r="K9109" s="194"/>
      <c r="L9109" s="195"/>
      <c r="M9109" s="196"/>
      <c r="N9109" s="197"/>
      <c r="O9109" s="197"/>
      <c r="P9109" s="231"/>
    </row>
    <row r="9110" spans="2:16">
      <c r="B9110" s="351"/>
      <c r="C9110" s="435"/>
      <c r="D9110" s="399"/>
      <c r="E9110" s="400"/>
      <c r="G9110" s="401"/>
      <c r="H9110" s="401"/>
      <c r="I9110" s="401"/>
      <c r="J9110" s="194"/>
      <c r="K9110" s="194"/>
      <c r="L9110" s="195"/>
      <c r="M9110" s="196"/>
      <c r="N9110" s="197"/>
      <c r="O9110" s="197"/>
      <c r="P9110" s="231"/>
    </row>
    <row r="9111" spans="2:16">
      <c r="B9111" s="351"/>
      <c r="C9111" s="435"/>
      <c r="D9111" s="399"/>
      <c r="E9111" s="400"/>
      <c r="G9111" s="401"/>
      <c r="H9111" s="401"/>
      <c r="I9111" s="401"/>
      <c r="J9111" s="194"/>
      <c r="K9111" s="194"/>
      <c r="L9111" s="195"/>
      <c r="M9111" s="196"/>
      <c r="N9111" s="197"/>
      <c r="O9111" s="197"/>
      <c r="P9111" s="231"/>
    </row>
    <row r="9112" spans="2:16">
      <c r="B9112" s="351"/>
      <c r="C9112" s="435"/>
      <c r="D9112" s="399"/>
      <c r="E9112" s="400"/>
      <c r="G9112" s="401"/>
      <c r="H9112" s="401"/>
      <c r="I9112" s="401"/>
      <c r="J9112" s="194"/>
      <c r="K9112" s="194"/>
      <c r="L9112" s="195"/>
      <c r="M9112" s="196"/>
      <c r="N9112" s="197"/>
      <c r="O9112" s="197"/>
      <c r="P9112" s="231"/>
    </row>
    <row r="9113" spans="2:16">
      <c r="B9113" s="351"/>
      <c r="C9113" s="435"/>
      <c r="D9113" s="399"/>
      <c r="E9113" s="400"/>
      <c r="G9113" s="401"/>
      <c r="H9113" s="401"/>
      <c r="I9113" s="401"/>
      <c r="J9113" s="194"/>
      <c r="K9113" s="194"/>
      <c r="L9113" s="195"/>
      <c r="M9113" s="196"/>
      <c r="N9113" s="197"/>
      <c r="O9113" s="197"/>
      <c r="P9113" s="231"/>
    </row>
    <row r="9114" spans="2:16">
      <c r="B9114" s="351"/>
      <c r="C9114" s="435"/>
      <c r="D9114" s="399"/>
      <c r="E9114" s="400"/>
      <c r="G9114" s="401"/>
      <c r="H9114" s="401"/>
      <c r="I9114" s="401"/>
      <c r="J9114" s="194"/>
      <c r="K9114" s="194"/>
      <c r="L9114" s="195"/>
      <c r="M9114" s="196"/>
      <c r="N9114" s="197"/>
      <c r="O9114" s="197"/>
      <c r="P9114" s="231"/>
    </row>
    <row r="9115" spans="2:16">
      <c r="B9115" s="351"/>
      <c r="C9115" s="435"/>
      <c r="D9115" s="399"/>
      <c r="E9115" s="400"/>
      <c r="G9115" s="401"/>
      <c r="H9115" s="401"/>
      <c r="I9115" s="401"/>
      <c r="J9115" s="194"/>
      <c r="K9115" s="194"/>
      <c r="L9115" s="195"/>
      <c r="M9115" s="196"/>
      <c r="N9115" s="197"/>
      <c r="O9115" s="197"/>
      <c r="P9115" s="231"/>
    </row>
    <row r="9116" spans="2:16">
      <c r="B9116" s="351"/>
      <c r="C9116" s="435"/>
      <c r="D9116" s="399"/>
      <c r="E9116" s="400"/>
      <c r="G9116" s="401"/>
      <c r="H9116" s="401"/>
      <c r="I9116" s="401"/>
      <c r="J9116" s="194"/>
      <c r="K9116" s="194"/>
      <c r="L9116" s="195"/>
      <c r="M9116" s="196"/>
      <c r="N9116" s="197"/>
      <c r="O9116" s="197"/>
      <c r="P9116" s="231"/>
    </row>
    <row r="9117" spans="2:16">
      <c r="B9117" s="351"/>
      <c r="C9117" s="435"/>
      <c r="D9117" s="399"/>
      <c r="E9117" s="400"/>
      <c r="G9117" s="401"/>
      <c r="H9117" s="401"/>
      <c r="I9117" s="401"/>
      <c r="J9117" s="194"/>
      <c r="K9117" s="194"/>
      <c r="L9117" s="195"/>
      <c r="M9117" s="196"/>
      <c r="N9117" s="197"/>
      <c r="O9117" s="197"/>
      <c r="P9117" s="231"/>
    </row>
    <row r="9118" spans="2:16">
      <c r="B9118" s="351"/>
      <c r="C9118" s="435"/>
      <c r="D9118" s="399"/>
      <c r="E9118" s="400"/>
      <c r="G9118" s="401"/>
      <c r="H9118" s="401"/>
      <c r="I9118" s="401"/>
      <c r="J9118" s="194"/>
      <c r="K9118" s="194"/>
      <c r="L9118" s="195"/>
      <c r="M9118" s="196"/>
      <c r="N9118" s="197"/>
      <c r="O9118" s="197"/>
      <c r="P9118" s="231"/>
    </row>
    <row r="9119" spans="2:16">
      <c r="B9119" s="351"/>
      <c r="C9119" s="435"/>
      <c r="D9119" s="399"/>
      <c r="E9119" s="400"/>
      <c r="G9119" s="401"/>
      <c r="H9119" s="401"/>
      <c r="I9119" s="401"/>
      <c r="J9119" s="194"/>
      <c r="K9119" s="194"/>
      <c r="L9119" s="195"/>
      <c r="M9119" s="196"/>
      <c r="N9119" s="197"/>
      <c r="O9119" s="197"/>
      <c r="P9119" s="231"/>
    </row>
    <row r="9120" spans="2:16">
      <c r="B9120" s="351"/>
      <c r="C9120" s="435"/>
      <c r="D9120" s="399"/>
      <c r="E9120" s="400"/>
      <c r="G9120" s="401"/>
      <c r="H9120" s="401"/>
      <c r="I9120" s="401"/>
      <c r="J9120" s="194"/>
      <c r="K9120" s="194"/>
      <c r="L9120" s="195"/>
      <c r="M9120" s="196"/>
      <c r="N9120" s="197"/>
      <c r="O9120" s="197"/>
      <c r="P9120" s="231"/>
    </row>
    <row r="9121" spans="2:16">
      <c r="B9121" s="351"/>
      <c r="C9121" s="435"/>
      <c r="D9121" s="399"/>
      <c r="E9121" s="400"/>
      <c r="G9121" s="401"/>
      <c r="H9121" s="401"/>
      <c r="I9121" s="401"/>
      <c r="J9121" s="194"/>
      <c r="K9121" s="194"/>
      <c r="L9121" s="195"/>
      <c r="M9121" s="196"/>
      <c r="N9121" s="197"/>
      <c r="O9121" s="197"/>
      <c r="P9121" s="231"/>
    </row>
    <row r="9122" spans="2:16">
      <c r="B9122" s="351"/>
      <c r="C9122" s="435"/>
      <c r="D9122" s="399"/>
      <c r="E9122" s="400"/>
      <c r="G9122" s="401"/>
      <c r="H9122" s="401"/>
      <c r="I9122" s="401"/>
      <c r="J9122" s="194"/>
      <c r="K9122" s="194"/>
      <c r="L9122" s="195"/>
      <c r="M9122" s="196"/>
      <c r="N9122" s="197"/>
      <c r="O9122" s="197"/>
      <c r="P9122" s="231"/>
    </row>
    <row r="9123" spans="2:16">
      <c r="B9123" s="351"/>
      <c r="C9123" s="435"/>
      <c r="D9123" s="399"/>
      <c r="E9123" s="400"/>
      <c r="G9123" s="401"/>
      <c r="H9123" s="401"/>
      <c r="I9123" s="401"/>
      <c r="J9123" s="194"/>
      <c r="K9123" s="194"/>
      <c r="L9123" s="195"/>
      <c r="M9123" s="196"/>
      <c r="N9123" s="197"/>
      <c r="O9123" s="197"/>
      <c r="P9123" s="231"/>
    </row>
    <row r="9124" spans="2:16">
      <c r="B9124" s="351"/>
      <c r="C9124" s="435"/>
      <c r="D9124" s="399"/>
      <c r="E9124" s="400"/>
      <c r="G9124" s="401"/>
      <c r="H9124" s="401"/>
      <c r="I9124" s="401"/>
      <c r="J9124" s="194"/>
      <c r="K9124" s="194"/>
      <c r="L9124" s="195"/>
      <c r="M9124" s="196"/>
      <c r="N9124" s="197"/>
      <c r="O9124" s="197"/>
      <c r="P9124" s="231"/>
    </row>
    <row r="9125" spans="2:16">
      <c r="B9125" s="351"/>
      <c r="C9125" s="435"/>
      <c r="D9125" s="399"/>
      <c r="E9125" s="400"/>
      <c r="G9125" s="401"/>
      <c r="H9125" s="401"/>
      <c r="I9125" s="401"/>
      <c r="J9125" s="194"/>
      <c r="K9125" s="194"/>
      <c r="L9125" s="195"/>
      <c r="M9125" s="196"/>
      <c r="N9125" s="197"/>
      <c r="O9125" s="197"/>
      <c r="P9125" s="231"/>
    </row>
    <row r="9126" spans="2:16">
      <c r="B9126" s="351"/>
      <c r="C9126" s="435"/>
      <c r="D9126" s="399"/>
      <c r="E9126" s="400"/>
      <c r="G9126" s="401"/>
      <c r="H9126" s="401"/>
      <c r="I9126" s="401"/>
      <c r="J9126" s="194"/>
      <c r="K9126" s="194"/>
      <c r="L9126" s="195"/>
      <c r="M9126" s="196"/>
      <c r="N9126" s="197"/>
      <c r="O9126" s="197"/>
      <c r="P9126" s="231"/>
    </row>
    <row r="9127" spans="2:16">
      <c r="B9127" s="351"/>
      <c r="C9127" s="435"/>
      <c r="D9127" s="399"/>
      <c r="E9127" s="400"/>
      <c r="G9127" s="401"/>
      <c r="H9127" s="401"/>
      <c r="I9127" s="401"/>
      <c r="J9127" s="194"/>
      <c r="K9127" s="194"/>
      <c r="L9127" s="195"/>
      <c r="M9127" s="196"/>
      <c r="N9127" s="197"/>
      <c r="O9127" s="197"/>
      <c r="P9127" s="231"/>
    </row>
    <row r="9128" spans="2:16">
      <c r="B9128" s="351"/>
      <c r="C9128" s="435"/>
      <c r="D9128" s="399"/>
      <c r="E9128" s="400"/>
      <c r="G9128" s="401"/>
      <c r="H9128" s="401"/>
      <c r="I9128" s="401"/>
      <c r="J9128" s="194"/>
      <c r="K9128" s="194"/>
      <c r="L9128" s="195"/>
      <c r="M9128" s="196"/>
      <c r="N9128" s="197"/>
      <c r="O9128" s="197"/>
      <c r="P9128" s="231"/>
    </row>
    <row r="9129" spans="2:16">
      <c r="B9129" s="351"/>
      <c r="C9129" s="435"/>
      <c r="D9129" s="399"/>
      <c r="E9129" s="400"/>
      <c r="G9129" s="401"/>
      <c r="H9129" s="401"/>
      <c r="I9129" s="401"/>
      <c r="J9129" s="194"/>
      <c r="K9129" s="194"/>
      <c r="L9129" s="195"/>
      <c r="M9129" s="196"/>
      <c r="N9129" s="197"/>
      <c r="O9129" s="197"/>
      <c r="P9129" s="231"/>
    </row>
    <row r="9130" spans="2:16">
      <c r="B9130" s="351"/>
      <c r="C9130" s="435"/>
      <c r="D9130" s="399"/>
      <c r="E9130" s="400"/>
      <c r="G9130" s="401"/>
      <c r="H9130" s="401"/>
      <c r="I9130" s="401"/>
      <c r="J9130" s="194"/>
      <c r="K9130" s="194"/>
      <c r="L9130" s="195"/>
      <c r="M9130" s="196"/>
      <c r="N9130" s="197"/>
      <c r="O9130" s="197"/>
      <c r="P9130" s="231"/>
    </row>
    <row r="9131" spans="2:16">
      <c r="B9131" s="351"/>
      <c r="C9131" s="435"/>
      <c r="D9131" s="399"/>
      <c r="E9131" s="400"/>
      <c r="G9131" s="401"/>
      <c r="H9131" s="401"/>
      <c r="I9131" s="401"/>
      <c r="J9131" s="194"/>
      <c r="K9131" s="194"/>
      <c r="L9131" s="195"/>
      <c r="M9131" s="196"/>
      <c r="N9131" s="197"/>
      <c r="O9131" s="197"/>
      <c r="P9131" s="231"/>
    </row>
    <row r="9132" spans="2:16">
      <c r="B9132" s="351"/>
      <c r="C9132" s="435"/>
      <c r="D9132" s="399"/>
      <c r="E9132" s="400"/>
      <c r="G9132" s="401"/>
      <c r="H9132" s="401"/>
      <c r="I9132" s="401"/>
      <c r="J9132" s="194"/>
      <c r="K9132" s="194"/>
      <c r="L9132" s="195"/>
      <c r="M9132" s="196"/>
      <c r="N9132" s="197"/>
      <c r="O9132" s="197"/>
      <c r="P9132" s="231"/>
    </row>
    <row r="9133" spans="2:16">
      <c r="B9133" s="351"/>
      <c r="C9133" s="435"/>
      <c r="D9133" s="399"/>
      <c r="E9133" s="400"/>
      <c r="G9133" s="401"/>
      <c r="H9133" s="401"/>
      <c r="I9133" s="401"/>
      <c r="J9133" s="194"/>
      <c r="K9133" s="194"/>
      <c r="L9133" s="195"/>
      <c r="M9133" s="196"/>
      <c r="N9133" s="197"/>
      <c r="O9133" s="197"/>
      <c r="P9133" s="231"/>
    </row>
    <row r="9134" spans="2:16">
      <c r="B9134" s="351"/>
      <c r="C9134" s="435"/>
      <c r="D9134" s="399"/>
      <c r="E9134" s="400"/>
      <c r="G9134" s="401"/>
      <c r="H9134" s="401"/>
      <c r="I9134" s="401"/>
      <c r="J9134" s="194"/>
      <c r="K9134" s="194"/>
      <c r="L9134" s="195"/>
      <c r="M9134" s="196"/>
      <c r="N9134" s="197"/>
      <c r="O9134" s="197"/>
      <c r="P9134" s="231"/>
    </row>
    <row r="9135" spans="2:16">
      <c r="B9135" s="351"/>
      <c r="C9135" s="435"/>
      <c r="D9135" s="399"/>
      <c r="E9135" s="400"/>
      <c r="G9135" s="401"/>
      <c r="H9135" s="401"/>
      <c r="I9135" s="401"/>
      <c r="J9135" s="194"/>
      <c r="K9135" s="194"/>
      <c r="L9135" s="195"/>
      <c r="M9135" s="196"/>
      <c r="N9135" s="197"/>
      <c r="O9135" s="197"/>
      <c r="P9135" s="231"/>
    </row>
    <row r="9136" spans="2:16">
      <c r="B9136" s="351"/>
      <c r="C9136" s="435"/>
      <c r="D9136" s="399"/>
      <c r="E9136" s="400"/>
      <c r="G9136" s="401"/>
      <c r="H9136" s="401"/>
      <c r="I9136" s="401"/>
      <c r="J9136" s="194"/>
      <c r="K9136" s="194"/>
      <c r="L9136" s="195"/>
      <c r="M9136" s="196"/>
      <c r="N9136" s="197"/>
      <c r="O9136" s="197"/>
      <c r="P9136" s="231"/>
    </row>
    <row r="9137" spans="2:16">
      <c r="B9137" s="351"/>
      <c r="C9137" s="435"/>
      <c r="D9137" s="399"/>
      <c r="E9137" s="400"/>
      <c r="G9137" s="401"/>
      <c r="H9137" s="401"/>
      <c r="I9137" s="401"/>
      <c r="J9137" s="194"/>
      <c r="K9137" s="194"/>
      <c r="L9137" s="195"/>
      <c r="M9137" s="196"/>
      <c r="N9137" s="197"/>
      <c r="O9137" s="197"/>
      <c r="P9137" s="231"/>
    </row>
    <row r="9138" spans="2:16">
      <c r="B9138" s="351"/>
      <c r="C9138" s="435"/>
      <c r="D9138" s="399"/>
      <c r="E9138" s="400"/>
      <c r="G9138" s="401"/>
      <c r="H9138" s="401"/>
      <c r="I9138" s="401"/>
      <c r="J9138" s="194"/>
      <c r="K9138" s="194"/>
      <c r="L9138" s="195"/>
      <c r="M9138" s="196"/>
      <c r="N9138" s="197"/>
      <c r="O9138" s="197"/>
      <c r="P9138" s="231"/>
    </row>
    <row r="9139" spans="2:16">
      <c r="B9139" s="351"/>
      <c r="C9139" s="435"/>
      <c r="D9139" s="399"/>
      <c r="E9139" s="400"/>
      <c r="G9139" s="401"/>
      <c r="H9139" s="401"/>
      <c r="I9139" s="401"/>
      <c r="J9139" s="194"/>
      <c r="K9139" s="194"/>
      <c r="L9139" s="195"/>
      <c r="M9139" s="196"/>
      <c r="N9139" s="197"/>
      <c r="O9139" s="197"/>
      <c r="P9139" s="231"/>
    </row>
    <row r="9140" spans="2:16">
      <c r="B9140" s="351"/>
      <c r="C9140" s="435"/>
      <c r="D9140" s="399"/>
      <c r="E9140" s="400"/>
      <c r="G9140" s="401"/>
      <c r="H9140" s="401"/>
      <c r="I9140" s="401"/>
      <c r="J9140" s="194"/>
      <c r="K9140" s="194"/>
      <c r="L9140" s="195"/>
      <c r="M9140" s="196"/>
      <c r="N9140" s="197"/>
      <c r="O9140" s="197"/>
      <c r="P9140" s="231"/>
    </row>
    <row r="9141" spans="2:16">
      <c r="B9141" s="351"/>
      <c r="C9141" s="435"/>
      <c r="D9141" s="399"/>
      <c r="E9141" s="400"/>
      <c r="G9141" s="401"/>
      <c r="H9141" s="401"/>
      <c r="I9141" s="401"/>
      <c r="J9141" s="194"/>
      <c r="K9141" s="194"/>
      <c r="L9141" s="195"/>
      <c r="M9141" s="196"/>
      <c r="N9141" s="197"/>
      <c r="O9141" s="197"/>
      <c r="P9141" s="231"/>
    </row>
    <row r="9142" spans="2:16">
      <c r="B9142" s="351"/>
      <c r="C9142" s="435"/>
      <c r="D9142" s="399"/>
      <c r="E9142" s="400"/>
      <c r="G9142" s="401"/>
      <c r="H9142" s="401"/>
      <c r="I9142" s="401"/>
      <c r="J9142" s="194"/>
      <c r="K9142" s="194"/>
      <c r="L9142" s="195"/>
      <c r="M9142" s="196"/>
      <c r="N9142" s="197"/>
      <c r="O9142" s="197"/>
      <c r="P9142" s="231"/>
    </row>
    <row r="9143" spans="2:16">
      <c r="B9143" s="351"/>
      <c r="C9143" s="435"/>
      <c r="D9143" s="399"/>
      <c r="E9143" s="400"/>
      <c r="G9143" s="401"/>
      <c r="H9143" s="401"/>
      <c r="I9143" s="401"/>
      <c r="J9143" s="194"/>
      <c r="K9143" s="194"/>
      <c r="L9143" s="195"/>
      <c r="M9143" s="196"/>
      <c r="N9143" s="197"/>
      <c r="O9143" s="197"/>
      <c r="P9143" s="231"/>
    </row>
    <row r="9144" spans="2:16">
      <c r="B9144" s="402"/>
      <c r="C9144" s="435"/>
      <c r="D9144" s="404"/>
      <c r="E9144" s="405"/>
      <c r="G9144" s="406"/>
      <c r="H9144" s="406"/>
      <c r="I9144" s="406"/>
      <c r="J9144" s="194"/>
      <c r="K9144" s="194"/>
      <c r="L9144" s="195"/>
      <c r="M9144" s="196"/>
      <c r="N9144" s="197"/>
      <c r="O9144" s="197"/>
      <c r="P9144" s="221"/>
    </row>
    <row r="9145" spans="2:16">
      <c r="B9145" s="351"/>
      <c r="C9145" s="435"/>
      <c r="D9145" s="399"/>
      <c r="E9145" s="400"/>
      <c r="G9145" s="401"/>
      <c r="H9145" s="401"/>
      <c r="I9145" s="401"/>
      <c r="J9145" s="194"/>
      <c r="K9145" s="194"/>
      <c r="L9145" s="195"/>
      <c r="M9145" s="196"/>
      <c r="N9145" s="197"/>
      <c r="O9145" s="197"/>
      <c r="P9145" s="231"/>
    </row>
    <row r="9146" spans="2:16">
      <c r="B9146" s="351"/>
      <c r="C9146" s="435"/>
      <c r="D9146" s="399"/>
      <c r="E9146" s="400"/>
      <c r="G9146" s="401"/>
      <c r="H9146" s="401"/>
      <c r="I9146" s="401"/>
      <c r="J9146" s="194"/>
      <c r="K9146" s="194"/>
      <c r="L9146" s="195"/>
      <c r="M9146" s="196"/>
      <c r="N9146" s="197"/>
      <c r="O9146" s="197"/>
      <c r="P9146" s="231"/>
    </row>
    <row r="9147" spans="2:16">
      <c r="B9147" s="351"/>
      <c r="C9147" s="435"/>
      <c r="D9147" s="399"/>
      <c r="E9147" s="400"/>
      <c r="G9147" s="401"/>
      <c r="H9147" s="401"/>
      <c r="I9147" s="401"/>
      <c r="J9147" s="194"/>
      <c r="K9147" s="194"/>
      <c r="L9147" s="195"/>
      <c r="M9147" s="196"/>
      <c r="N9147" s="197"/>
      <c r="O9147" s="197"/>
      <c r="P9147" s="231"/>
    </row>
    <row r="9148" spans="2:16">
      <c r="B9148" s="351"/>
      <c r="C9148" s="435"/>
      <c r="D9148" s="399"/>
      <c r="E9148" s="400"/>
      <c r="G9148" s="401"/>
      <c r="H9148" s="401"/>
      <c r="I9148" s="401"/>
      <c r="J9148" s="194"/>
      <c r="K9148" s="194"/>
      <c r="L9148" s="195"/>
      <c r="M9148" s="196"/>
      <c r="N9148" s="197"/>
      <c r="O9148" s="197"/>
      <c r="P9148" s="231"/>
    </row>
    <row r="9149" spans="2:16">
      <c r="B9149" s="351"/>
      <c r="C9149" s="435"/>
      <c r="D9149" s="399"/>
      <c r="E9149" s="400"/>
      <c r="G9149" s="401"/>
      <c r="H9149" s="401"/>
      <c r="I9149" s="401"/>
      <c r="J9149" s="194"/>
      <c r="K9149" s="194"/>
      <c r="L9149" s="195"/>
      <c r="M9149" s="196"/>
      <c r="N9149" s="197"/>
      <c r="O9149" s="197"/>
      <c r="P9149" s="231"/>
    </row>
    <row r="9150" spans="2:16">
      <c r="B9150" s="351"/>
      <c r="C9150" s="435"/>
      <c r="D9150" s="399"/>
      <c r="E9150" s="400"/>
      <c r="G9150" s="401"/>
      <c r="H9150" s="401"/>
      <c r="I9150" s="401"/>
      <c r="J9150" s="194"/>
      <c r="K9150" s="194"/>
      <c r="L9150" s="195"/>
      <c r="M9150" s="196"/>
      <c r="N9150" s="197"/>
      <c r="O9150" s="197"/>
      <c r="P9150" s="231"/>
    </row>
    <row r="9151" spans="2:16">
      <c r="B9151" s="351"/>
      <c r="C9151" s="435"/>
      <c r="D9151" s="399"/>
      <c r="E9151" s="400"/>
      <c r="G9151" s="401"/>
      <c r="H9151" s="401"/>
      <c r="I9151" s="401"/>
      <c r="J9151" s="194"/>
      <c r="K9151" s="194"/>
      <c r="L9151" s="195"/>
      <c r="M9151" s="196"/>
      <c r="N9151" s="197"/>
      <c r="O9151" s="197"/>
      <c r="P9151" s="231"/>
    </row>
    <row r="9152" spans="2:16">
      <c r="B9152" s="351"/>
      <c r="C9152" s="435"/>
      <c r="D9152" s="399"/>
      <c r="E9152" s="400"/>
      <c r="G9152" s="401"/>
      <c r="H9152" s="401"/>
      <c r="I9152" s="401"/>
      <c r="J9152" s="194"/>
      <c r="K9152" s="194"/>
      <c r="L9152" s="195"/>
      <c r="M9152" s="196"/>
      <c r="N9152" s="197"/>
      <c r="O9152" s="197"/>
      <c r="P9152" s="231"/>
    </row>
    <row r="9153" spans="2:16">
      <c r="B9153" s="351"/>
      <c r="C9153" s="435"/>
      <c r="D9153" s="399"/>
      <c r="E9153" s="400"/>
      <c r="G9153" s="401"/>
      <c r="H9153" s="401"/>
      <c r="I9153" s="401"/>
      <c r="J9153" s="194"/>
      <c r="K9153" s="194"/>
      <c r="L9153" s="195"/>
      <c r="M9153" s="196"/>
      <c r="N9153" s="197"/>
      <c r="O9153" s="197"/>
      <c r="P9153" s="231"/>
    </row>
    <row r="9154" spans="2:16">
      <c r="B9154" s="351"/>
      <c r="C9154" s="435"/>
      <c r="D9154" s="399"/>
      <c r="E9154" s="400"/>
      <c r="G9154" s="401"/>
      <c r="H9154" s="401"/>
      <c r="I9154" s="401"/>
      <c r="J9154" s="194"/>
      <c r="K9154" s="194"/>
      <c r="L9154" s="195"/>
      <c r="M9154" s="196"/>
      <c r="N9154" s="197"/>
      <c r="O9154" s="197"/>
      <c r="P9154" s="231"/>
    </row>
    <row r="9155" spans="2:16">
      <c r="B9155" s="351"/>
      <c r="C9155" s="435"/>
      <c r="D9155" s="399"/>
      <c r="E9155" s="400"/>
      <c r="G9155" s="401"/>
      <c r="H9155" s="401"/>
      <c r="I9155" s="401"/>
      <c r="J9155" s="194"/>
      <c r="K9155" s="194"/>
      <c r="L9155" s="195"/>
      <c r="M9155" s="196"/>
      <c r="N9155" s="197"/>
      <c r="O9155" s="197"/>
      <c r="P9155" s="231"/>
    </row>
    <row r="9156" spans="2:16">
      <c r="B9156" s="351"/>
      <c r="C9156" s="435"/>
      <c r="D9156" s="399"/>
      <c r="E9156" s="400"/>
      <c r="G9156" s="401"/>
      <c r="H9156" s="401"/>
      <c r="I9156" s="401"/>
      <c r="J9156" s="194"/>
      <c r="K9156" s="194"/>
      <c r="L9156" s="195"/>
      <c r="M9156" s="196"/>
      <c r="N9156" s="197"/>
      <c r="O9156" s="197"/>
      <c r="P9156" s="231"/>
    </row>
    <row r="9157" spans="2:16">
      <c r="B9157" s="351"/>
      <c r="C9157" s="435"/>
      <c r="D9157" s="399"/>
      <c r="E9157" s="400"/>
      <c r="G9157" s="401"/>
      <c r="H9157" s="401"/>
      <c r="I9157" s="401"/>
      <c r="J9157" s="194"/>
      <c r="K9157" s="194"/>
      <c r="L9157" s="195"/>
      <c r="M9157" s="196"/>
      <c r="N9157" s="197"/>
      <c r="O9157" s="197"/>
      <c r="P9157" s="231"/>
    </row>
    <row r="9158" spans="2:16">
      <c r="B9158" s="351"/>
      <c r="C9158" s="435"/>
      <c r="D9158" s="399"/>
      <c r="E9158" s="400"/>
      <c r="G9158" s="401"/>
      <c r="H9158" s="401"/>
      <c r="I9158" s="401"/>
      <c r="J9158" s="194"/>
      <c r="K9158" s="194"/>
      <c r="L9158" s="195"/>
      <c r="M9158" s="196"/>
      <c r="N9158" s="197"/>
      <c r="O9158" s="197"/>
      <c r="P9158" s="231"/>
    </row>
    <row r="9159" spans="2:16">
      <c r="B9159" s="351"/>
      <c r="C9159" s="435"/>
      <c r="D9159" s="399"/>
      <c r="E9159" s="400"/>
      <c r="G9159" s="401"/>
      <c r="H9159" s="401"/>
      <c r="I9159" s="401"/>
      <c r="J9159" s="194"/>
      <c r="K9159" s="194"/>
      <c r="L9159" s="195"/>
      <c r="M9159" s="196"/>
      <c r="N9159" s="197"/>
      <c r="O9159" s="197"/>
      <c r="P9159" s="231"/>
    </row>
    <row r="9160" spans="2:16">
      <c r="B9160" s="351"/>
      <c r="C9160" s="435"/>
      <c r="D9160" s="399"/>
      <c r="E9160" s="400"/>
      <c r="G9160" s="401"/>
      <c r="H9160" s="401"/>
      <c r="I9160" s="401"/>
      <c r="J9160" s="194"/>
      <c r="K9160" s="194"/>
      <c r="L9160" s="195"/>
      <c r="M9160" s="196"/>
      <c r="N9160" s="197"/>
      <c r="O9160" s="197"/>
      <c r="P9160" s="231"/>
    </row>
    <row r="9161" spans="2:16">
      <c r="B9161" s="351"/>
      <c r="C9161" s="435"/>
      <c r="D9161" s="399"/>
      <c r="E9161" s="400"/>
      <c r="G9161" s="401"/>
      <c r="H9161" s="401"/>
      <c r="I9161" s="401"/>
      <c r="J9161" s="194"/>
      <c r="K9161" s="194"/>
      <c r="L9161" s="195"/>
      <c r="M9161" s="196"/>
      <c r="N9161" s="197"/>
      <c r="O9161" s="197"/>
      <c r="P9161" s="231"/>
    </row>
    <row r="9162" spans="2:16">
      <c r="B9162" s="351"/>
      <c r="C9162" s="435"/>
      <c r="D9162" s="399"/>
      <c r="E9162" s="400"/>
      <c r="G9162" s="401"/>
      <c r="H9162" s="401"/>
      <c r="I9162" s="401"/>
      <c r="J9162" s="194"/>
      <c r="K9162" s="194"/>
      <c r="L9162" s="195"/>
      <c r="M9162" s="196"/>
      <c r="N9162" s="197"/>
      <c r="O9162" s="197"/>
      <c r="P9162" s="231"/>
    </row>
    <row r="9163" spans="2:16">
      <c r="B9163" s="351"/>
      <c r="C9163" s="435"/>
      <c r="D9163" s="399"/>
      <c r="E9163" s="400"/>
      <c r="G9163" s="401"/>
      <c r="H9163" s="401"/>
      <c r="I9163" s="401"/>
      <c r="J9163" s="194"/>
      <c r="K9163" s="194"/>
      <c r="L9163" s="195"/>
      <c r="M9163" s="196"/>
      <c r="N9163" s="197"/>
      <c r="O9163" s="197"/>
      <c r="P9163" s="231"/>
    </row>
    <row r="9164" spans="2:16">
      <c r="B9164" s="351"/>
      <c r="C9164" s="435"/>
      <c r="D9164" s="399"/>
      <c r="E9164" s="400"/>
      <c r="G9164" s="401"/>
      <c r="H9164" s="401"/>
      <c r="I9164" s="401"/>
      <c r="J9164" s="194"/>
      <c r="K9164" s="194"/>
      <c r="L9164" s="195"/>
      <c r="M9164" s="196"/>
      <c r="N9164" s="197"/>
      <c r="O9164" s="197"/>
      <c r="P9164" s="231"/>
    </row>
    <row r="9165" spans="2:16">
      <c r="B9165" s="351"/>
      <c r="C9165" s="435"/>
      <c r="D9165" s="399"/>
      <c r="E9165" s="400"/>
      <c r="G9165" s="401"/>
      <c r="H9165" s="401"/>
      <c r="I9165" s="401"/>
      <c r="J9165" s="194"/>
      <c r="K9165" s="194"/>
      <c r="L9165" s="195"/>
      <c r="M9165" s="196"/>
      <c r="N9165" s="197"/>
      <c r="O9165" s="197"/>
      <c r="P9165" s="231"/>
    </row>
    <row r="9166" spans="2:16">
      <c r="B9166" s="351"/>
      <c r="C9166" s="435"/>
      <c r="D9166" s="399"/>
      <c r="E9166" s="400"/>
      <c r="G9166" s="401"/>
      <c r="H9166" s="401"/>
      <c r="I9166" s="401"/>
      <c r="J9166" s="194"/>
      <c r="K9166" s="194"/>
      <c r="L9166" s="195"/>
      <c r="M9166" s="196"/>
      <c r="N9166" s="197"/>
      <c r="O9166" s="197"/>
      <c r="P9166" s="231"/>
    </row>
    <row r="9167" spans="2:16">
      <c r="B9167" s="351"/>
      <c r="C9167" s="435"/>
      <c r="D9167" s="399"/>
      <c r="E9167" s="400"/>
      <c r="G9167" s="401"/>
      <c r="H9167" s="401"/>
      <c r="I9167" s="401"/>
      <c r="J9167" s="194"/>
      <c r="K9167" s="194"/>
      <c r="L9167" s="195"/>
      <c r="M9167" s="196"/>
      <c r="N9167" s="197"/>
      <c r="O9167" s="197"/>
      <c r="P9167" s="231"/>
    </row>
    <row r="9168" spans="2:16">
      <c r="B9168" s="351"/>
      <c r="C9168" s="435"/>
      <c r="D9168" s="399"/>
      <c r="E9168" s="400"/>
      <c r="G9168" s="401"/>
      <c r="H9168" s="401"/>
      <c r="I9168" s="401"/>
      <c r="J9168" s="194"/>
      <c r="K9168" s="194"/>
      <c r="L9168" s="195"/>
      <c r="M9168" s="196"/>
      <c r="N9168" s="197"/>
      <c r="O9168" s="197"/>
      <c r="P9168" s="231"/>
    </row>
    <row r="9169" spans="2:16">
      <c r="B9169" s="351"/>
      <c r="C9169" s="435"/>
      <c r="D9169" s="399"/>
      <c r="E9169" s="400"/>
      <c r="G9169" s="401"/>
      <c r="H9169" s="401"/>
      <c r="I9169" s="401"/>
      <c r="J9169" s="194"/>
      <c r="K9169" s="194"/>
      <c r="L9169" s="195"/>
      <c r="M9169" s="196"/>
      <c r="N9169" s="197"/>
      <c r="O9169" s="197"/>
      <c r="P9169" s="231"/>
    </row>
    <row r="9170" spans="2:16">
      <c r="B9170" s="351"/>
      <c r="C9170" s="435"/>
      <c r="D9170" s="399"/>
      <c r="E9170" s="400"/>
      <c r="G9170" s="401"/>
      <c r="H9170" s="401"/>
      <c r="I9170" s="401"/>
      <c r="J9170" s="194"/>
      <c r="K9170" s="194"/>
      <c r="L9170" s="195"/>
      <c r="M9170" s="196"/>
      <c r="N9170" s="197"/>
      <c r="O9170" s="197"/>
      <c r="P9170" s="231"/>
    </row>
    <row r="9171" spans="2:16">
      <c r="B9171" s="351"/>
      <c r="C9171" s="435"/>
      <c r="D9171" s="399"/>
      <c r="E9171" s="400"/>
      <c r="G9171" s="401"/>
      <c r="H9171" s="401"/>
      <c r="I9171" s="401"/>
      <c r="J9171" s="194"/>
      <c r="K9171" s="194"/>
      <c r="L9171" s="195"/>
      <c r="M9171" s="196"/>
      <c r="N9171" s="197"/>
      <c r="O9171" s="197"/>
      <c r="P9171" s="231"/>
    </row>
    <row r="9172" spans="2:16">
      <c r="B9172" s="351"/>
      <c r="C9172" s="435"/>
      <c r="D9172" s="399"/>
      <c r="E9172" s="400"/>
      <c r="G9172" s="401"/>
      <c r="H9172" s="401"/>
      <c r="I9172" s="401"/>
      <c r="J9172" s="194"/>
      <c r="K9172" s="194"/>
      <c r="L9172" s="195"/>
      <c r="M9172" s="196"/>
      <c r="N9172" s="197"/>
      <c r="O9172" s="197"/>
      <c r="P9172" s="231"/>
    </row>
    <row r="9173" spans="2:16">
      <c r="B9173" s="351"/>
      <c r="C9173" s="435"/>
      <c r="D9173" s="399"/>
      <c r="E9173" s="400"/>
      <c r="G9173" s="401"/>
      <c r="H9173" s="401"/>
      <c r="I9173" s="401"/>
      <c r="J9173" s="194"/>
      <c r="K9173" s="194"/>
      <c r="L9173" s="195"/>
      <c r="M9173" s="196"/>
      <c r="N9173" s="197"/>
      <c r="O9173" s="197"/>
      <c r="P9173" s="231"/>
    </row>
    <row r="9174" spans="2:16">
      <c r="B9174" s="351"/>
      <c r="C9174" s="435"/>
      <c r="D9174" s="399"/>
      <c r="E9174" s="400"/>
      <c r="G9174" s="401"/>
      <c r="H9174" s="401"/>
      <c r="I9174" s="401"/>
      <c r="J9174" s="194"/>
      <c r="K9174" s="194"/>
      <c r="L9174" s="195"/>
      <c r="M9174" s="196"/>
      <c r="N9174" s="197"/>
      <c r="O9174" s="197"/>
      <c r="P9174" s="231"/>
    </row>
    <row r="9175" spans="2:16">
      <c r="B9175" s="351"/>
      <c r="C9175" s="435"/>
      <c r="D9175" s="399"/>
      <c r="E9175" s="400"/>
      <c r="G9175" s="401"/>
      <c r="H9175" s="401"/>
      <c r="I9175" s="401"/>
      <c r="J9175" s="194"/>
      <c r="K9175" s="194"/>
      <c r="L9175" s="195"/>
      <c r="M9175" s="196"/>
      <c r="N9175" s="197"/>
      <c r="O9175" s="197"/>
      <c r="P9175" s="231"/>
    </row>
    <row r="9176" spans="2:16">
      <c r="B9176" s="351"/>
      <c r="C9176" s="435"/>
      <c r="D9176" s="399"/>
      <c r="E9176" s="400"/>
      <c r="G9176" s="401"/>
      <c r="H9176" s="401"/>
      <c r="I9176" s="401"/>
      <c r="J9176" s="194"/>
      <c r="K9176" s="194"/>
      <c r="L9176" s="195"/>
      <c r="M9176" s="196"/>
      <c r="N9176" s="197"/>
      <c r="O9176" s="197"/>
      <c r="P9176" s="231"/>
    </row>
    <row r="9177" spans="2:16">
      <c r="B9177" s="351"/>
      <c r="C9177" s="435"/>
      <c r="D9177" s="399"/>
      <c r="E9177" s="400"/>
      <c r="G9177" s="401"/>
      <c r="H9177" s="401"/>
      <c r="I9177" s="401"/>
      <c r="J9177" s="194"/>
      <c r="K9177" s="194"/>
      <c r="L9177" s="195"/>
      <c r="M9177" s="196"/>
      <c r="N9177" s="197"/>
      <c r="O9177" s="197"/>
      <c r="P9177" s="231"/>
    </row>
    <row r="9178" spans="2:16">
      <c r="B9178" s="351"/>
      <c r="C9178" s="435"/>
      <c r="D9178" s="399"/>
      <c r="E9178" s="400"/>
      <c r="G9178" s="401"/>
      <c r="H9178" s="401"/>
      <c r="I9178" s="401"/>
      <c r="J9178" s="194"/>
      <c r="K9178" s="194"/>
      <c r="L9178" s="195"/>
      <c r="M9178" s="196"/>
      <c r="N9178" s="197"/>
      <c r="O9178" s="197"/>
      <c r="P9178" s="231"/>
    </row>
    <row r="9179" spans="2:16">
      <c r="B9179" s="351"/>
      <c r="C9179" s="435"/>
      <c r="D9179" s="399"/>
      <c r="E9179" s="400"/>
      <c r="G9179" s="401"/>
      <c r="H9179" s="401"/>
      <c r="I9179" s="401"/>
      <c r="J9179" s="194"/>
      <c r="K9179" s="194"/>
      <c r="L9179" s="195"/>
      <c r="M9179" s="196"/>
      <c r="N9179" s="197"/>
      <c r="O9179" s="197"/>
      <c r="P9179" s="231"/>
    </row>
    <row r="9180" spans="2:16">
      <c r="B9180" s="351"/>
      <c r="C9180" s="435"/>
      <c r="D9180" s="399"/>
      <c r="E9180" s="400"/>
      <c r="G9180" s="401"/>
      <c r="H9180" s="401"/>
      <c r="I9180" s="401"/>
      <c r="J9180" s="194"/>
      <c r="K9180" s="194"/>
      <c r="L9180" s="195"/>
      <c r="M9180" s="196"/>
      <c r="N9180" s="197"/>
      <c r="O9180" s="197"/>
      <c r="P9180" s="231"/>
    </row>
    <row r="9181" spans="2:16">
      <c r="B9181" s="351"/>
      <c r="C9181" s="435"/>
      <c r="D9181" s="399"/>
      <c r="E9181" s="400"/>
      <c r="G9181" s="401"/>
      <c r="H9181" s="401"/>
      <c r="I9181" s="401"/>
      <c r="J9181" s="194"/>
      <c r="K9181" s="194"/>
      <c r="L9181" s="195"/>
      <c r="M9181" s="196"/>
      <c r="N9181" s="197"/>
      <c r="O9181" s="197"/>
      <c r="P9181" s="231"/>
    </row>
    <row r="9182" spans="2:16">
      <c r="B9182" s="351"/>
      <c r="C9182" s="435"/>
      <c r="D9182" s="399"/>
      <c r="E9182" s="400"/>
      <c r="G9182" s="401"/>
      <c r="H9182" s="401"/>
      <c r="I9182" s="401"/>
      <c r="J9182" s="194"/>
      <c r="K9182" s="194"/>
      <c r="L9182" s="195"/>
      <c r="M9182" s="196"/>
      <c r="N9182" s="197"/>
      <c r="O9182" s="197"/>
      <c r="P9182" s="231"/>
    </row>
    <row r="9183" spans="2:16">
      <c r="B9183" s="351"/>
      <c r="C9183" s="435"/>
      <c r="D9183" s="399"/>
      <c r="E9183" s="400"/>
      <c r="G9183" s="401"/>
      <c r="H9183" s="401"/>
      <c r="I9183" s="401"/>
      <c r="J9183" s="194"/>
      <c r="K9183" s="194"/>
      <c r="L9183" s="195"/>
      <c r="M9183" s="196"/>
      <c r="N9183" s="197"/>
      <c r="O9183" s="197"/>
      <c r="P9183" s="231"/>
    </row>
    <row r="9184" spans="2:16">
      <c r="B9184" s="351"/>
      <c r="C9184" s="435"/>
      <c r="D9184" s="399"/>
      <c r="E9184" s="400"/>
      <c r="G9184" s="401"/>
      <c r="H9184" s="401"/>
      <c r="I9184" s="401"/>
      <c r="J9184" s="194"/>
      <c r="K9184" s="194"/>
      <c r="L9184" s="195"/>
      <c r="M9184" s="196"/>
      <c r="N9184" s="197"/>
      <c r="O9184" s="197"/>
      <c r="P9184" s="231"/>
    </row>
    <row r="9185" spans="2:16">
      <c r="B9185" s="351"/>
      <c r="C9185" s="435"/>
      <c r="D9185" s="399"/>
      <c r="E9185" s="400"/>
      <c r="G9185" s="401"/>
      <c r="H9185" s="401"/>
      <c r="I9185" s="401"/>
      <c r="J9185" s="194"/>
      <c r="K9185" s="194"/>
      <c r="L9185" s="195"/>
      <c r="M9185" s="196"/>
      <c r="N9185" s="197"/>
      <c r="O9185" s="197"/>
      <c r="P9185" s="231"/>
    </row>
    <row r="9186" spans="2:16">
      <c r="B9186" s="351"/>
      <c r="C9186" s="435"/>
      <c r="D9186" s="399"/>
      <c r="E9186" s="400"/>
      <c r="G9186" s="401"/>
      <c r="H9186" s="401"/>
      <c r="I9186" s="401"/>
      <c r="J9186" s="194"/>
      <c r="K9186" s="194"/>
      <c r="L9186" s="195"/>
      <c r="M9186" s="196"/>
      <c r="N9186" s="197"/>
      <c r="O9186" s="197"/>
      <c r="P9186" s="231"/>
    </row>
    <row r="9187" spans="2:16">
      <c r="B9187" s="351"/>
      <c r="C9187" s="435"/>
      <c r="D9187" s="399"/>
      <c r="E9187" s="400"/>
      <c r="G9187" s="401"/>
      <c r="H9187" s="401"/>
      <c r="I9187" s="401"/>
      <c r="J9187" s="194"/>
      <c r="K9187" s="194"/>
      <c r="L9187" s="195"/>
      <c r="M9187" s="196"/>
      <c r="N9187" s="197"/>
      <c r="O9187" s="197"/>
      <c r="P9187" s="231"/>
    </row>
    <row r="9188" spans="2:16">
      <c r="B9188" s="351"/>
      <c r="C9188" s="435"/>
      <c r="D9188" s="399"/>
      <c r="E9188" s="400"/>
      <c r="G9188" s="401"/>
      <c r="H9188" s="401"/>
      <c r="I9188" s="401"/>
      <c r="J9188" s="194"/>
      <c r="K9188" s="194"/>
      <c r="L9188" s="195"/>
      <c r="M9188" s="196"/>
      <c r="N9188" s="197"/>
      <c r="O9188" s="197"/>
      <c r="P9188" s="231"/>
    </row>
    <row r="9189" spans="2:16">
      <c r="B9189" s="351"/>
      <c r="C9189" s="435"/>
      <c r="D9189" s="399"/>
      <c r="E9189" s="400"/>
      <c r="G9189" s="401"/>
      <c r="H9189" s="401"/>
      <c r="I9189" s="401"/>
      <c r="J9189" s="194"/>
      <c r="K9189" s="194"/>
      <c r="L9189" s="195"/>
      <c r="M9189" s="196"/>
      <c r="N9189" s="197"/>
      <c r="O9189" s="197"/>
      <c r="P9189" s="231"/>
    </row>
    <row r="9190" spans="2:16">
      <c r="B9190" s="351"/>
      <c r="C9190" s="435"/>
      <c r="D9190" s="399"/>
      <c r="E9190" s="400"/>
      <c r="G9190" s="401"/>
      <c r="H9190" s="401"/>
      <c r="I9190" s="401"/>
      <c r="J9190" s="194"/>
      <c r="K9190" s="194"/>
      <c r="L9190" s="195"/>
      <c r="M9190" s="196"/>
      <c r="N9190" s="197"/>
      <c r="O9190" s="197"/>
      <c r="P9190" s="231"/>
    </row>
    <row r="9191" spans="2:16">
      <c r="B9191" s="351"/>
      <c r="C9191" s="435"/>
      <c r="D9191" s="399"/>
      <c r="E9191" s="400"/>
      <c r="G9191" s="401"/>
      <c r="H9191" s="401"/>
      <c r="I9191" s="401"/>
      <c r="J9191" s="194"/>
      <c r="K9191" s="194"/>
      <c r="L9191" s="195"/>
      <c r="M9191" s="196"/>
      <c r="N9191" s="197"/>
      <c r="O9191" s="197"/>
      <c r="P9191" s="231"/>
    </row>
    <row r="9192" spans="2:16">
      <c r="B9192" s="351"/>
      <c r="C9192" s="435"/>
      <c r="D9192" s="399"/>
      <c r="E9192" s="400"/>
      <c r="G9192" s="401"/>
      <c r="H9192" s="401"/>
      <c r="I9192" s="401"/>
      <c r="J9192" s="194"/>
      <c r="K9192" s="194"/>
      <c r="L9192" s="195"/>
      <c r="M9192" s="196"/>
      <c r="N9192" s="197"/>
      <c r="O9192" s="197"/>
      <c r="P9192" s="231"/>
    </row>
    <row r="9193" spans="2:16">
      <c r="B9193" s="351"/>
      <c r="C9193" s="435"/>
      <c r="D9193" s="399"/>
      <c r="E9193" s="400"/>
      <c r="G9193" s="401"/>
      <c r="H9193" s="401"/>
      <c r="I9193" s="401"/>
      <c r="J9193" s="194"/>
      <c r="K9193" s="194"/>
      <c r="L9193" s="195"/>
      <c r="M9193" s="196"/>
      <c r="N9193" s="197"/>
      <c r="O9193" s="197"/>
      <c r="P9193" s="231"/>
    </row>
    <row r="9194" spans="2:16">
      <c r="B9194" s="351"/>
      <c r="C9194" s="435"/>
      <c r="D9194" s="399"/>
      <c r="E9194" s="400"/>
      <c r="G9194" s="401"/>
      <c r="H9194" s="401"/>
      <c r="I9194" s="401"/>
      <c r="J9194" s="194"/>
      <c r="K9194" s="194"/>
      <c r="L9194" s="195"/>
      <c r="M9194" s="196"/>
      <c r="N9194" s="197"/>
      <c r="O9194" s="197"/>
      <c r="P9194" s="231"/>
    </row>
    <row r="9195" spans="2:16">
      <c r="B9195" s="351"/>
      <c r="C9195" s="435"/>
      <c r="D9195" s="399"/>
      <c r="E9195" s="400"/>
      <c r="G9195" s="401"/>
      <c r="H9195" s="401"/>
      <c r="I9195" s="401"/>
      <c r="J9195" s="194"/>
      <c r="K9195" s="194"/>
      <c r="L9195" s="195"/>
      <c r="M9195" s="196"/>
      <c r="N9195" s="197"/>
      <c r="O9195" s="197"/>
      <c r="P9195" s="231"/>
    </row>
    <row r="9196" spans="2:16">
      <c r="B9196" s="351"/>
      <c r="C9196" s="435"/>
      <c r="D9196" s="399"/>
      <c r="E9196" s="400"/>
      <c r="G9196" s="401"/>
      <c r="H9196" s="401"/>
      <c r="I9196" s="401"/>
      <c r="J9196" s="194"/>
      <c r="K9196" s="194"/>
      <c r="L9196" s="195"/>
      <c r="M9196" s="196"/>
      <c r="N9196" s="197"/>
      <c r="O9196" s="197"/>
      <c r="P9196" s="231"/>
    </row>
    <row r="9197" spans="2:16">
      <c r="B9197" s="351"/>
      <c r="C9197" s="435"/>
      <c r="D9197" s="399"/>
      <c r="E9197" s="400"/>
      <c r="G9197" s="401"/>
      <c r="H9197" s="401"/>
      <c r="I9197" s="401"/>
      <c r="J9197" s="194"/>
      <c r="K9197" s="194"/>
      <c r="L9197" s="195"/>
      <c r="M9197" s="196"/>
      <c r="N9197" s="197"/>
      <c r="O9197" s="197"/>
      <c r="P9197" s="231"/>
    </row>
    <row r="9198" spans="2:16">
      <c r="B9198" s="351"/>
      <c r="C9198" s="435"/>
      <c r="D9198" s="399"/>
      <c r="E9198" s="400"/>
      <c r="G9198" s="401"/>
      <c r="H9198" s="401"/>
      <c r="I9198" s="401"/>
      <c r="J9198" s="194"/>
      <c r="K9198" s="194"/>
      <c r="L9198" s="195"/>
      <c r="M9198" s="196"/>
      <c r="N9198" s="197"/>
      <c r="O9198" s="197"/>
      <c r="P9198" s="231"/>
    </row>
    <row r="9199" spans="2:16">
      <c r="B9199" s="351"/>
      <c r="C9199" s="435"/>
      <c r="D9199" s="399"/>
      <c r="E9199" s="400"/>
      <c r="G9199" s="401"/>
      <c r="H9199" s="401"/>
      <c r="I9199" s="401"/>
      <c r="J9199" s="194"/>
      <c r="K9199" s="194"/>
      <c r="L9199" s="195"/>
      <c r="M9199" s="196"/>
      <c r="N9199" s="197"/>
      <c r="O9199" s="197"/>
      <c r="P9199" s="231"/>
    </row>
    <row r="9200" spans="2:16">
      <c r="B9200" s="351"/>
      <c r="C9200" s="435"/>
      <c r="D9200" s="399"/>
      <c r="E9200" s="400"/>
      <c r="G9200" s="401"/>
      <c r="H9200" s="401"/>
      <c r="I9200" s="401"/>
      <c r="J9200" s="194"/>
      <c r="K9200" s="194"/>
      <c r="L9200" s="195"/>
      <c r="M9200" s="196"/>
      <c r="N9200" s="197"/>
      <c r="O9200" s="197"/>
      <c r="P9200" s="231"/>
    </row>
    <row r="9201" spans="2:16">
      <c r="B9201" s="351"/>
      <c r="C9201" s="435"/>
      <c r="D9201" s="399"/>
      <c r="E9201" s="400"/>
      <c r="G9201" s="401"/>
      <c r="H9201" s="401"/>
      <c r="I9201" s="401"/>
      <c r="J9201" s="194"/>
      <c r="K9201" s="194"/>
      <c r="L9201" s="195"/>
      <c r="M9201" s="196"/>
      <c r="N9201" s="197"/>
      <c r="O9201" s="197"/>
      <c r="P9201" s="231"/>
    </row>
    <row r="9202" spans="2:16">
      <c r="B9202" s="351"/>
      <c r="C9202" s="435"/>
      <c r="D9202" s="399"/>
      <c r="E9202" s="400"/>
      <c r="G9202" s="401"/>
      <c r="H9202" s="401"/>
      <c r="I9202" s="401"/>
      <c r="J9202" s="194"/>
      <c r="K9202" s="194"/>
      <c r="L9202" s="195"/>
      <c r="M9202" s="196"/>
      <c r="N9202" s="197"/>
      <c r="O9202" s="197"/>
      <c r="P9202" s="231"/>
    </row>
    <row r="9203" spans="2:16">
      <c r="B9203" s="351"/>
      <c r="C9203" s="435"/>
      <c r="D9203" s="399"/>
      <c r="E9203" s="400"/>
      <c r="G9203" s="401"/>
      <c r="H9203" s="401"/>
      <c r="I9203" s="401"/>
      <c r="J9203" s="194"/>
      <c r="K9203" s="194"/>
      <c r="L9203" s="195"/>
      <c r="M9203" s="196"/>
      <c r="N9203" s="197"/>
      <c r="O9203" s="197"/>
      <c r="P9203" s="231"/>
    </row>
    <row r="9204" spans="2:16">
      <c r="B9204" s="351"/>
      <c r="C9204" s="435"/>
      <c r="D9204" s="399"/>
      <c r="E9204" s="400"/>
      <c r="G9204" s="401"/>
      <c r="H9204" s="401"/>
      <c r="I9204" s="401"/>
      <c r="J9204" s="194"/>
      <c r="K9204" s="194"/>
      <c r="L9204" s="195"/>
      <c r="M9204" s="196"/>
      <c r="N9204" s="197"/>
      <c r="O9204" s="197"/>
      <c r="P9204" s="231"/>
    </row>
    <row r="9205" spans="2:16">
      <c r="B9205" s="351"/>
      <c r="C9205" s="435"/>
      <c r="D9205" s="399"/>
      <c r="E9205" s="400"/>
      <c r="G9205" s="401"/>
      <c r="H9205" s="401"/>
      <c r="I9205" s="401"/>
      <c r="J9205" s="194"/>
      <c r="K9205" s="194"/>
      <c r="L9205" s="195"/>
      <c r="M9205" s="196"/>
      <c r="N9205" s="197"/>
      <c r="O9205" s="197"/>
      <c r="P9205" s="231"/>
    </row>
    <row r="9206" spans="2:16">
      <c r="B9206" s="351"/>
      <c r="C9206" s="435"/>
      <c r="D9206" s="399"/>
      <c r="E9206" s="400"/>
      <c r="G9206" s="401"/>
      <c r="H9206" s="401"/>
      <c r="I9206" s="401"/>
      <c r="J9206" s="194"/>
      <c r="K9206" s="194"/>
      <c r="L9206" s="195"/>
      <c r="M9206" s="196"/>
      <c r="N9206" s="197"/>
      <c r="O9206" s="197"/>
      <c r="P9206" s="231"/>
    </row>
    <row r="9207" spans="2:16">
      <c r="B9207" s="351"/>
      <c r="C9207" s="435"/>
      <c r="D9207" s="399"/>
      <c r="E9207" s="400"/>
      <c r="G9207" s="401"/>
      <c r="H9207" s="401"/>
      <c r="I9207" s="401"/>
      <c r="J9207" s="194"/>
      <c r="K9207" s="194"/>
      <c r="L9207" s="195"/>
      <c r="M9207" s="196"/>
      <c r="N9207" s="197"/>
      <c r="O9207" s="197"/>
      <c r="P9207" s="231"/>
    </row>
    <row r="9208" spans="2:16">
      <c r="B9208" s="351"/>
      <c r="C9208" s="435"/>
      <c r="D9208" s="399"/>
      <c r="E9208" s="400"/>
      <c r="G9208" s="401"/>
      <c r="H9208" s="401"/>
      <c r="I9208" s="401"/>
      <c r="J9208" s="194"/>
      <c r="K9208" s="194"/>
      <c r="L9208" s="195"/>
      <c r="M9208" s="196"/>
      <c r="N9208" s="197"/>
      <c r="O9208" s="197"/>
      <c r="P9208" s="231"/>
    </row>
    <row r="9209" spans="2:16">
      <c r="B9209" s="351"/>
      <c r="C9209" s="435"/>
      <c r="D9209" s="399"/>
      <c r="E9209" s="400"/>
      <c r="G9209" s="401"/>
      <c r="H9209" s="401"/>
      <c r="I9209" s="401"/>
      <c r="J9209" s="194"/>
      <c r="K9209" s="194"/>
      <c r="L9209" s="195"/>
      <c r="M9209" s="196"/>
      <c r="N9209" s="197"/>
      <c r="O9209" s="197"/>
      <c r="P9209" s="231"/>
    </row>
    <row r="9210" spans="2:16">
      <c r="B9210" s="351"/>
      <c r="C9210" s="435"/>
      <c r="D9210" s="399"/>
      <c r="E9210" s="400"/>
      <c r="G9210" s="401"/>
      <c r="H9210" s="401"/>
      <c r="I9210" s="401"/>
      <c r="J9210" s="194"/>
      <c r="K9210" s="194"/>
      <c r="L9210" s="195"/>
      <c r="M9210" s="196"/>
      <c r="N9210" s="197"/>
      <c r="O9210" s="197"/>
      <c r="P9210" s="231"/>
    </row>
    <row r="9211" spans="2:16">
      <c r="B9211" s="351"/>
      <c r="C9211" s="435"/>
      <c r="D9211" s="399"/>
      <c r="E9211" s="400"/>
      <c r="G9211" s="401"/>
      <c r="H9211" s="401"/>
      <c r="I9211" s="401"/>
      <c r="J9211" s="194"/>
      <c r="K9211" s="194"/>
      <c r="L9211" s="195"/>
      <c r="M9211" s="196"/>
      <c r="N9211" s="197"/>
      <c r="O9211" s="197"/>
      <c r="P9211" s="231"/>
    </row>
    <row r="9212" spans="2:16">
      <c r="B9212" s="351"/>
      <c r="C9212" s="435"/>
      <c r="D9212" s="399"/>
      <c r="E9212" s="400"/>
      <c r="G9212" s="401"/>
      <c r="H9212" s="401"/>
      <c r="I9212" s="401"/>
      <c r="J9212" s="194"/>
      <c r="K9212" s="194"/>
      <c r="L9212" s="195"/>
      <c r="M9212" s="196"/>
      <c r="N9212" s="197"/>
      <c r="O9212" s="197"/>
      <c r="P9212" s="231"/>
    </row>
    <row r="9213" spans="2:16">
      <c r="B9213" s="351"/>
      <c r="C9213" s="435"/>
      <c r="D9213" s="399"/>
      <c r="E9213" s="400"/>
      <c r="G9213" s="401"/>
      <c r="H9213" s="401"/>
      <c r="I9213" s="401"/>
      <c r="J9213" s="194"/>
      <c r="K9213" s="194"/>
      <c r="L9213" s="195"/>
      <c r="M9213" s="196"/>
      <c r="N9213" s="197"/>
      <c r="O9213" s="197"/>
      <c r="P9213" s="231"/>
    </row>
    <row r="9214" spans="2:16">
      <c r="B9214" s="351"/>
      <c r="C9214" s="435"/>
      <c r="D9214" s="399"/>
      <c r="E9214" s="400"/>
      <c r="G9214" s="401"/>
      <c r="H9214" s="401"/>
      <c r="I9214" s="401"/>
      <c r="J9214" s="194"/>
      <c r="K9214" s="194"/>
      <c r="L9214" s="195"/>
      <c r="M9214" s="196"/>
      <c r="N9214" s="197"/>
      <c r="O9214" s="197"/>
      <c r="P9214" s="231"/>
    </row>
    <row r="9215" spans="2:16">
      <c r="B9215" s="351"/>
      <c r="C9215" s="435"/>
      <c r="D9215" s="399"/>
      <c r="E9215" s="400"/>
      <c r="G9215" s="401"/>
      <c r="H9215" s="401"/>
      <c r="I9215" s="401"/>
      <c r="J9215" s="194"/>
      <c r="K9215" s="194"/>
      <c r="L9215" s="195"/>
      <c r="M9215" s="196"/>
      <c r="N9215" s="197"/>
      <c r="O9215" s="197"/>
      <c r="P9215" s="231"/>
    </row>
    <row r="9216" spans="2:16">
      <c r="B9216" s="351"/>
      <c r="C9216" s="435"/>
      <c r="D9216" s="399"/>
      <c r="E9216" s="400"/>
      <c r="G9216" s="401"/>
      <c r="H9216" s="401"/>
      <c r="I9216" s="401"/>
      <c r="J9216" s="194"/>
      <c r="K9216" s="194"/>
      <c r="L9216" s="195"/>
      <c r="M9216" s="196"/>
      <c r="N9216" s="197"/>
      <c r="O9216" s="197"/>
      <c r="P9216" s="231"/>
    </row>
    <row r="9217" spans="2:16">
      <c r="B9217" s="351"/>
      <c r="C9217" s="435"/>
      <c r="D9217" s="399"/>
      <c r="E9217" s="400"/>
      <c r="G9217" s="401"/>
      <c r="H9217" s="401"/>
      <c r="I9217" s="401"/>
      <c r="J9217" s="194"/>
      <c r="K9217" s="194"/>
      <c r="L9217" s="195"/>
      <c r="M9217" s="196"/>
      <c r="N9217" s="197"/>
      <c r="O9217" s="197"/>
      <c r="P9217" s="231"/>
    </row>
    <row r="9218" spans="2:16">
      <c r="B9218" s="351"/>
      <c r="C9218" s="435"/>
      <c r="D9218" s="399"/>
      <c r="E9218" s="400"/>
      <c r="G9218" s="401"/>
      <c r="H9218" s="401"/>
      <c r="I9218" s="401"/>
      <c r="J9218" s="194"/>
      <c r="K9218" s="194"/>
      <c r="L9218" s="195"/>
      <c r="M9218" s="196"/>
      <c r="N9218" s="197"/>
      <c r="O9218" s="197"/>
      <c r="P9218" s="231"/>
    </row>
    <row r="9219" spans="2:16">
      <c r="B9219" s="351"/>
      <c r="C9219" s="435"/>
      <c r="D9219" s="399"/>
      <c r="E9219" s="400"/>
      <c r="G9219" s="401"/>
      <c r="H9219" s="401"/>
      <c r="I9219" s="401"/>
      <c r="J9219" s="194"/>
      <c r="K9219" s="194"/>
      <c r="L9219" s="195"/>
      <c r="M9219" s="196"/>
      <c r="N9219" s="197"/>
      <c r="O9219" s="197"/>
      <c r="P9219" s="231"/>
    </row>
    <row r="9220" spans="2:16">
      <c r="B9220" s="351"/>
      <c r="C9220" s="435"/>
      <c r="D9220" s="399"/>
      <c r="E9220" s="400"/>
      <c r="G9220" s="401"/>
      <c r="H9220" s="401"/>
      <c r="I9220" s="401"/>
      <c r="J9220" s="194"/>
      <c r="K9220" s="194"/>
      <c r="L9220" s="195"/>
      <c r="M9220" s="196"/>
      <c r="N9220" s="197"/>
      <c r="O9220" s="197"/>
      <c r="P9220" s="231"/>
    </row>
    <row r="9221" spans="2:16">
      <c r="B9221" s="351"/>
      <c r="C9221" s="435"/>
      <c r="D9221" s="399"/>
      <c r="E9221" s="400"/>
      <c r="G9221" s="401"/>
      <c r="H9221" s="401"/>
      <c r="I9221" s="401"/>
      <c r="J9221" s="194"/>
      <c r="K9221" s="194"/>
      <c r="L9221" s="195"/>
      <c r="M9221" s="196"/>
      <c r="N9221" s="197"/>
      <c r="O9221" s="197"/>
      <c r="P9221" s="231"/>
    </row>
    <row r="9222" spans="2:16">
      <c r="B9222" s="351"/>
      <c r="C9222" s="435"/>
      <c r="D9222" s="399"/>
      <c r="E9222" s="400"/>
      <c r="G9222" s="401"/>
      <c r="H9222" s="401"/>
      <c r="I9222" s="401"/>
      <c r="J9222" s="194"/>
      <c r="K9222" s="194"/>
      <c r="L9222" s="195"/>
      <c r="M9222" s="196"/>
      <c r="N9222" s="197"/>
      <c r="O9222" s="197"/>
      <c r="P9222" s="231"/>
    </row>
    <row r="9223" spans="2:16">
      <c r="B9223" s="351"/>
      <c r="C9223" s="435"/>
      <c r="D9223" s="399"/>
      <c r="E9223" s="400"/>
      <c r="G9223" s="401"/>
      <c r="H9223" s="401"/>
      <c r="I9223" s="401"/>
      <c r="J9223" s="194"/>
      <c r="K9223" s="194"/>
      <c r="L9223" s="195"/>
      <c r="M9223" s="196"/>
      <c r="N9223" s="197"/>
      <c r="O9223" s="197"/>
      <c r="P9223" s="231"/>
    </row>
    <row r="9224" spans="2:16">
      <c r="B9224" s="351"/>
      <c r="C9224" s="435"/>
      <c r="D9224" s="399"/>
      <c r="E9224" s="400"/>
      <c r="G9224" s="401"/>
      <c r="H9224" s="401"/>
      <c r="I9224" s="401"/>
      <c r="J9224" s="194"/>
      <c r="K9224" s="194"/>
      <c r="L9224" s="195"/>
      <c r="M9224" s="196"/>
      <c r="N9224" s="197"/>
      <c r="O9224" s="197"/>
      <c r="P9224" s="231"/>
    </row>
    <row r="9225" spans="2:16">
      <c r="B9225" s="351"/>
      <c r="C9225" s="435"/>
      <c r="D9225" s="399"/>
      <c r="E9225" s="400"/>
      <c r="G9225" s="401"/>
      <c r="H9225" s="401"/>
      <c r="I9225" s="401"/>
      <c r="J9225" s="194"/>
      <c r="K9225" s="194"/>
      <c r="L9225" s="195"/>
      <c r="M9225" s="196"/>
      <c r="N9225" s="197"/>
      <c r="O9225" s="197"/>
      <c r="P9225" s="231"/>
    </row>
    <row r="9226" spans="2:16">
      <c r="B9226" s="351"/>
      <c r="C9226" s="435"/>
      <c r="D9226" s="399"/>
      <c r="E9226" s="400"/>
      <c r="G9226" s="401"/>
      <c r="H9226" s="401"/>
      <c r="I9226" s="401"/>
      <c r="J9226" s="194"/>
      <c r="K9226" s="194"/>
      <c r="L9226" s="195"/>
      <c r="M9226" s="196"/>
      <c r="N9226" s="197"/>
      <c r="O9226" s="197"/>
      <c r="P9226" s="231"/>
    </row>
    <row r="9227" spans="2:16">
      <c r="B9227" s="351"/>
      <c r="C9227" s="435"/>
      <c r="D9227" s="399"/>
      <c r="E9227" s="400"/>
      <c r="G9227" s="401"/>
      <c r="H9227" s="401"/>
      <c r="I9227" s="401"/>
      <c r="J9227" s="194"/>
      <c r="K9227" s="194"/>
      <c r="L9227" s="195"/>
      <c r="M9227" s="196"/>
      <c r="N9227" s="197"/>
      <c r="O9227" s="197"/>
      <c r="P9227" s="231"/>
    </row>
    <row r="9228" spans="2:16">
      <c r="B9228" s="351"/>
      <c r="C9228" s="435"/>
      <c r="D9228" s="399"/>
      <c r="E9228" s="400"/>
      <c r="G9228" s="401"/>
      <c r="H9228" s="401"/>
      <c r="I9228" s="401"/>
      <c r="J9228" s="194"/>
      <c r="K9228" s="194"/>
      <c r="L9228" s="195"/>
      <c r="M9228" s="196"/>
      <c r="N9228" s="197"/>
      <c r="O9228" s="197"/>
      <c r="P9228" s="231"/>
    </row>
    <row r="9229" spans="2:16">
      <c r="B9229" s="351"/>
      <c r="C9229" s="435"/>
      <c r="D9229" s="399"/>
      <c r="E9229" s="400"/>
      <c r="G9229" s="401"/>
      <c r="H9229" s="401"/>
      <c r="I9229" s="401"/>
      <c r="J9229" s="194"/>
      <c r="K9229" s="194"/>
      <c r="L9229" s="195"/>
      <c r="M9229" s="196"/>
      <c r="N9229" s="197"/>
      <c r="O9229" s="197"/>
      <c r="P9229" s="231"/>
    </row>
    <row r="9230" spans="2:16">
      <c r="B9230" s="351"/>
      <c r="C9230" s="435"/>
      <c r="D9230" s="399"/>
      <c r="E9230" s="400"/>
      <c r="G9230" s="401"/>
      <c r="H9230" s="401"/>
      <c r="I9230" s="401"/>
      <c r="J9230" s="194"/>
      <c r="K9230" s="194"/>
      <c r="L9230" s="195"/>
      <c r="M9230" s="196"/>
      <c r="N9230" s="197"/>
      <c r="O9230" s="197"/>
      <c r="P9230" s="231"/>
    </row>
    <row r="9231" spans="2:16">
      <c r="B9231" s="351"/>
      <c r="C9231" s="435"/>
      <c r="D9231" s="399"/>
      <c r="E9231" s="400"/>
      <c r="G9231" s="401"/>
      <c r="H9231" s="401"/>
      <c r="I9231" s="401"/>
      <c r="J9231" s="194"/>
      <c r="K9231" s="194"/>
      <c r="L9231" s="195"/>
      <c r="M9231" s="196"/>
      <c r="N9231" s="197"/>
      <c r="O9231" s="197"/>
      <c r="P9231" s="231"/>
    </row>
    <row r="9232" spans="2:16">
      <c r="B9232" s="351"/>
      <c r="C9232" s="435"/>
      <c r="D9232" s="399"/>
      <c r="E9232" s="400"/>
      <c r="G9232" s="401"/>
      <c r="H9232" s="401"/>
      <c r="I9232" s="401"/>
      <c r="J9232" s="194"/>
      <c r="K9232" s="194"/>
      <c r="L9232" s="195"/>
      <c r="M9232" s="196"/>
      <c r="N9232" s="197"/>
      <c r="O9232" s="197"/>
      <c r="P9232" s="231"/>
    </row>
    <row r="9233" spans="2:16">
      <c r="B9233" s="351"/>
      <c r="C9233" s="435"/>
      <c r="D9233" s="399"/>
      <c r="E9233" s="400"/>
      <c r="G9233" s="401"/>
      <c r="H9233" s="401"/>
      <c r="I9233" s="401"/>
      <c r="J9233" s="194"/>
      <c r="K9233" s="194"/>
      <c r="L9233" s="195"/>
      <c r="M9233" s="196"/>
      <c r="N9233" s="197"/>
      <c r="O9233" s="197"/>
      <c r="P9233" s="231"/>
    </row>
    <row r="9234" spans="2:16">
      <c r="B9234" s="351"/>
      <c r="C9234" s="435"/>
      <c r="D9234" s="399"/>
      <c r="E9234" s="400"/>
      <c r="G9234" s="401"/>
      <c r="H9234" s="401"/>
      <c r="I9234" s="401"/>
      <c r="J9234" s="194"/>
      <c r="K9234" s="194"/>
      <c r="L9234" s="195"/>
      <c r="M9234" s="196"/>
      <c r="N9234" s="197"/>
      <c r="O9234" s="197"/>
      <c r="P9234" s="231"/>
    </row>
    <row r="9235" spans="2:16">
      <c r="B9235" s="351"/>
      <c r="C9235" s="435"/>
      <c r="D9235" s="399"/>
      <c r="E9235" s="400"/>
      <c r="G9235" s="401"/>
      <c r="H9235" s="401"/>
      <c r="I9235" s="401"/>
      <c r="J9235" s="194"/>
      <c r="K9235" s="194"/>
      <c r="L9235" s="195"/>
      <c r="M9235" s="196"/>
      <c r="N9235" s="197"/>
      <c r="O9235" s="197"/>
      <c r="P9235" s="231"/>
    </row>
    <row r="9236" spans="2:16">
      <c r="B9236" s="351"/>
      <c r="C9236" s="435"/>
      <c r="D9236" s="399"/>
      <c r="E9236" s="400"/>
      <c r="G9236" s="401"/>
      <c r="H9236" s="401"/>
      <c r="I9236" s="401"/>
      <c r="J9236" s="194"/>
      <c r="K9236" s="194"/>
      <c r="L9236" s="195"/>
      <c r="M9236" s="196"/>
      <c r="N9236" s="197"/>
      <c r="O9236" s="197"/>
      <c r="P9236" s="231"/>
    </row>
    <row r="9237" spans="2:16">
      <c r="B9237" s="351"/>
      <c r="C9237" s="435"/>
      <c r="D9237" s="399"/>
      <c r="E9237" s="400"/>
      <c r="G9237" s="401"/>
      <c r="H9237" s="401"/>
      <c r="I9237" s="401"/>
      <c r="J9237" s="194"/>
      <c r="K9237" s="194"/>
      <c r="L9237" s="195"/>
      <c r="M9237" s="196"/>
      <c r="N9237" s="197"/>
      <c r="O9237" s="197"/>
      <c r="P9237" s="231"/>
    </row>
    <row r="9238" spans="2:16">
      <c r="B9238" s="351"/>
      <c r="C9238" s="435"/>
      <c r="D9238" s="399"/>
      <c r="E9238" s="400"/>
      <c r="G9238" s="401"/>
      <c r="H9238" s="401"/>
      <c r="I9238" s="401"/>
      <c r="J9238" s="194"/>
      <c r="K9238" s="194"/>
      <c r="L9238" s="195"/>
      <c r="M9238" s="196"/>
      <c r="N9238" s="197"/>
      <c r="O9238" s="197"/>
      <c r="P9238" s="231"/>
    </row>
    <row r="9239" spans="2:16">
      <c r="B9239" s="351"/>
      <c r="C9239" s="435"/>
      <c r="D9239" s="399"/>
      <c r="E9239" s="400"/>
      <c r="G9239" s="401"/>
      <c r="H9239" s="401"/>
      <c r="I9239" s="401"/>
      <c r="J9239" s="194"/>
      <c r="K9239" s="194"/>
      <c r="L9239" s="195"/>
      <c r="M9239" s="196"/>
      <c r="N9239" s="197"/>
      <c r="O9239" s="197"/>
      <c r="P9239" s="231"/>
    </row>
    <row r="9240" spans="2:16">
      <c r="B9240" s="351"/>
      <c r="C9240" s="435"/>
      <c r="D9240" s="399"/>
      <c r="E9240" s="400"/>
      <c r="G9240" s="401"/>
      <c r="H9240" s="401"/>
      <c r="I9240" s="401"/>
      <c r="J9240" s="194"/>
      <c r="K9240" s="194"/>
      <c r="L9240" s="195"/>
      <c r="M9240" s="196"/>
      <c r="N9240" s="197"/>
      <c r="O9240" s="197"/>
      <c r="P9240" s="231"/>
    </row>
    <row r="9241" spans="2:16">
      <c r="B9241" s="351"/>
      <c r="C9241" s="435"/>
      <c r="D9241" s="399"/>
      <c r="E9241" s="400"/>
      <c r="G9241" s="401"/>
      <c r="H9241" s="401"/>
      <c r="I9241" s="401"/>
      <c r="J9241" s="194"/>
      <c r="K9241" s="194"/>
      <c r="L9241" s="195"/>
      <c r="M9241" s="196"/>
      <c r="N9241" s="197"/>
      <c r="O9241" s="197"/>
      <c r="P9241" s="231"/>
    </row>
    <row r="9242" spans="2:16">
      <c r="B9242" s="351"/>
      <c r="C9242" s="435"/>
      <c r="D9242" s="399"/>
      <c r="E9242" s="400"/>
      <c r="G9242" s="401"/>
      <c r="H9242" s="401"/>
      <c r="I9242" s="401"/>
      <c r="J9242" s="194"/>
      <c r="K9242" s="194"/>
      <c r="L9242" s="195"/>
      <c r="M9242" s="196"/>
      <c r="N9242" s="197"/>
      <c r="O9242" s="197"/>
      <c r="P9242" s="231"/>
    </row>
    <row r="9243" spans="2:16">
      <c r="B9243" s="351"/>
      <c r="C9243" s="435"/>
      <c r="D9243" s="399"/>
      <c r="E9243" s="400"/>
      <c r="G9243" s="401"/>
      <c r="H9243" s="401"/>
      <c r="I9243" s="401"/>
      <c r="J9243" s="194"/>
      <c r="K9243" s="194"/>
      <c r="L9243" s="195"/>
      <c r="M9243" s="196"/>
      <c r="N9243" s="197"/>
      <c r="O9243" s="197"/>
      <c r="P9243" s="231"/>
    </row>
    <row r="9244" spans="2:16">
      <c r="B9244" s="351"/>
      <c r="C9244" s="435"/>
      <c r="D9244" s="399"/>
      <c r="E9244" s="400"/>
      <c r="G9244" s="401"/>
      <c r="H9244" s="401"/>
      <c r="I9244" s="401"/>
      <c r="J9244" s="194"/>
      <c r="K9244" s="194"/>
      <c r="L9244" s="195"/>
      <c r="M9244" s="196"/>
      <c r="N9244" s="197"/>
      <c r="O9244" s="197"/>
      <c r="P9244" s="231"/>
    </row>
    <row r="9245" spans="2:16">
      <c r="B9245" s="351"/>
      <c r="C9245" s="435"/>
      <c r="D9245" s="399"/>
      <c r="E9245" s="400"/>
      <c r="G9245" s="401"/>
      <c r="H9245" s="401"/>
      <c r="I9245" s="401"/>
      <c r="J9245" s="194"/>
      <c r="K9245" s="194"/>
      <c r="L9245" s="195"/>
      <c r="M9245" s="196"/>
      <c r="N9245" s="197"/>
      <c r="O9245" s="197"/>
      <c r="P9245" s="231"/>
    </row>
    <row r="9246" spans="2:16">
      <c r="B9246" s="351"/>
      <c r="C9246" s="435"/>
      <c r="D9246" s="399"/>
      <c r="E9246" s="400"/>
      <c r="G9246" s="401"/>
      <c r="H9246" s="401"/>
      <c r="I9246" s="401"/>
      <c r="J9246" s="194"/>
      <c r="K9246" s="194"/>
      <c r="L9246" s="195"/>
      <c r="M9246" s="196"/>
      <c r="N9246" s="197"/>
      <c r="O9246" s="197"/>
      <c r="P9246" s="231"/>
    </row>
    <row r="9247" spans="2:16">
      <c r="B9247" s="351"/>
      <c r="C9247" s="435"/>
      <c r="D9247" s="399"/>
      <c r="E9247" s="400"/>
      <c r="G9247" s="401"/>
      <c r="H9247" s="401"/>
      <c r="I9247" s="401"/>
      <c r="J9247" s="194"/>
      <c r="K9247" s="194"/>
      <c r="L9247" s="195"/>
      <c r="M9247" s="196"/>
      <c r="N9247" s="197"/>
      <c r="O9247" s="197"/>
      <c r="P9247" s="231"/>
    </row>
    <row r="9248" spans="2:16">
      <c r="B9248" s="351"/>
      <c r="C9248" s="435"/>
      <c r="D9248" s="399"/>
      <c r="E9248" s="400"/>
      <c r="G9248" s="401"/>
      <c r="H9248" s="401"/>
      <c r="I9248" s="401"/>
      <c r="J9248" s="194"/>
      <c r="K9248" s="194"/>
      <c r="L9248" s="195"/>
      <c r="M9248" s="196"/>
      <c r="N9248" s="197"/>
      <c r="O9248" s="197"/>
      <c r="P9248" s="231"/>
    </row>
    <row r="9249" spans="2:16">
      <c r="B9249" s="351"/>
      <c r="C9249" s="435"/>
      <c r="D9249" s="399"/>
      <c r="E9249" s="400"/>
      <c r="G9249" s="401"/>
      <c r="H9249" s="401"/>
      <c r="I9249" s="401"/>
      <c r="J9249" s="194"/>
      <c r="K9249" s="194"/>
      <c r="L9249" s="195"/>
      <c r="M9249" s="196"/>
      <c r="N9249" s="197"/>
      <c r="O9249" s="197"/>
      <c r="P9249" s="231"/>
    </row>
    <row r="9250" spans="2:16">
      <c r="B9250" s="351"/>
      <c r="C9250" s="435"/>
      <c r="D9250" s="399"/>
      <c r="E9250" s="400"/>
      <c r="G9250" s="401"/>
      <c r="H9250" s="401"/>
      <c r="I9250" s="401"/>
      <c r="J9250" s="194"/>
      <c r="K9250" s="194"/>
      <c r="L9250" s="195"/>
      <c r="M9250" s="196"/>
      <c r="N9250" s="197"/>
      <c r="O9250" s="197"/>
      <c r="P9250" s="231"/>
    </row>
    <row r="9251" spans="2:16">
      <c r="B9251" s="351"/>
      <c r="C9251" s="435"/>
      <c r="D9251" s="399"/>
      <c r="E9251" s="400"/>
      <c r="G9251" s="401"/>
      <c r="H9251" s="401"/>
      <c r="I9251" s="401"/>
      <c r="J9251" s="194"/>
      <c r="K9251" s="194"/>
      <c r="L9251" s="195"/>
      <c r="M9251" s="196"/>
      <c r="N9251" s="197"/>
      <c r="O9251" s="197"/>
      <c r="P9251" s="231"/>
    </row>
    <row r="9252" spans="2:16">
      <c r="B9252" s="351"/>
      <c r="C9252" s="435"/>
      <c r="D9252" s="399"/>
      <c r="E9252" s="400"/>
      <c r="G9252" s="401"/>
      <c r="H9252" s="401"/>
      <c r="I9252" s="401"/>
      <c r="J9252" s="194"/>
      <c r="K9252" s="194"/>
      <c r="L9252" s="195"/>
      <c r="M9252" s="196"/>
      <c r="N9252" s="197"/>
      <c r="O9252" s="197"/>
      <c r="P9252" s="231"/>
    </row>
    <row r="9253" spans="2:16">
      <c r="B9253" s="351"/>
      <c r="C9253" s="435"/>
      <c r="D9253" s="399"/>
      <c r="E9253" s="400"/>
      <c r="G9253" s="401"/>
      <c r="H9253" s="401"/>
      <c r="I9253" s="401"/>
      <c r="J9253" s="194"/>
      <c r="K9253" s="194"/>
      <c r="L9253" s="195"/>
      <c r="M9253" s="196"/>
      <c r="N9253" s="197"/>
      <c r="O9253" s="197"/>
      <c r="P9253" s="231"/>
    </row>
    <row r="9254" spans="2:16">
      <c r="B9254" s="351"/>
      <c r="C9254" s="435"/>
      <c r="D9254" s="399"/>
      <c r="E9254" s="400"/>
      <c r="G9254" s="401"/>
      <c r="H9254" s="401"/>
      <c r="I9254" s="401"/>
      <c r="J9254" s="194"/>
      <c r="K9254" s="194"/>
      <c r="L9254" s="195"/>
      <c r="M9254" s="196"/>
      <c r="N9254" s="197"/>
      <c r="O9254" s="197"/>
      <c r="P9254" s="231"/>
    </row>
    <row r="9255" spans="2:16">
      <c r="B9255" s="351"/>
      <c r="C9255" s="435"/>
      <c r="D9255" s="399"/>
      <c r="E9255" s="400"/>
      <c r="G9255" s="401"/>
      <c r="H9255" s="401"/>
      <c r="I9255" s="401"/>
      <c r="J9255" s="194"/>
      <c r="K9255" s="194"/>
      <c r="L9255" s="195"/>
      <c r="M9255" s="196"/>
      <c r="N9255" s="197"/>
      <c r="O9255" s="197"/>
      <c r="P9255" s="231"/>
    </row>
    <row r="9256" spans="2:16">
      <c r="B9256" s="351"/>
      <c r="C9256" s="435"/>
      <c r="D9256" s="399"/>
      <c r="E9256" s="400"/>
      <c r="G9256" s="401"/>
      <c r="H9256" s="401"/>
      <c r="I9256" s="401"/>
      <c r="J9256" s="194"/>
      <c r="K9256" s="194"/>
      <c r="L9256" s="195"/>
      <c r="M9256" s="196"/>
      <c r="N9256" s="197"/>
      <c r="O9256" s="197"/>
      <c r="P9256" s="231"/>
    </row>
    <row r="9257" spans="2:16">
      <c r="B9257" s="351"/>
      <c r="C9257" s="435"/>
      <c r="D9257" s="399"/>
      <c r="E9257" s="400"/>
      <c r="G9257" s="401"/>
      <c r="H9257" s="401"/>
      <c r="I9257" s="401"/>
      <c r="J9257" s="194"/>
      <c r="K9257" s="194"/>
      <c r="L9257" s="195"/>
      <c r="M9257" s="196"/>
      <c r="N9257" s="197"/>
      <c r="O9257" s="197"/>
      <c r="P9257" s="231"/>
    </row>
    <row r="9258" spans="2:16">
      <c r="B9258" s="351"/>
      <c r="C9258" s="435"/>
      <c r="D9258" s="399"/>
      <c r="E9258" s="400"/>
      <c r="G9258" s="401"/>
      <c r="H9258" s="401"/>
      <c r="I9258" s="401"/>
      <c r="J9258" s="194"/>
      <c r="K9258" s="194"/>
      <c r="L9258" s="195"/>
      <c r="M9258" s="196"/>
      <c r="N9258" s="197"/>
      <c r="O9258" s="197"/>
      <c r="P9258" s="231"/>
    </row>
    <row r="9259" spans="2:16">
      <c r="B9259" s="351"/>
      <c r="C9259" s="435"/>
      <c r="D9259" s="399"/>
      <c r="E9259" s="400"/>
      <c r="G9259" s="401"/>
      <c r="H9259" s="401"/>
      <c r="I9259" s="401"/>
      <c r="J9259" s="194"/>
      <c r="K9259" s="194"/>
      <c r="L9259" s="195"/>
      <c r="M9259" s="196"/>
      <c r="N9259" s="197"/>
      <c r="O9259" s="197"/>
      <c r="P9259" s="231"/>
    </row>
    <row r="9260" spans="2:16">
      <c r="B9260" s="351"/>
      <c r="C9260" s="435"/>
      <c r="D9260" s="399"/>
      <c r="E9260" s="400"/>
      <c r="G9260" s="401"/>
      <c r="H9260" s="401"/>
      <c r="I9260" s="401"/>
      <c r="J9260" s="194"/>
      <c r="K9260" s="194"/>
      <c r="L9260" s="195"/>
      <c r="M9260" s="196"/>
      <c r="N9260" s="197"/>
      <c r="O9260" s="197"/>
      <c r="P9260" s="231"/>
    </row>
    <row r="9261" spans="2:16">
      <c r="B9261" s="351"/>
      <c r="C9261" s="435"/>
      <c r="D9261" s="399"/>
      <c r="E9261" s="400"/>
      <c r="G9261" s="401"/>
      <c r="H9261" s="401"/>
      <c r="I9261" s="401"/>
      <c r="J9261" s="194"/>
      <c r="K9261" s="194"/>
      <c r="L9261" s="195"/>
      <c r="M9261" s="196"/>
      <c r="N9261" s="197"/>
      <c r="O9261" s="197"/>
      <c r="P9261" s="231"/>
    </row>
    <row r="9262" spans="2:16">
      <c r="B9262" s="351"/>
      <c r="C9262" s="435"/>
      <c r="D9262" s="399"/>
      <c r="E9262" s="400"/>
      <c r="G9262" s="401"/>
      <c r="H9262" s="401"/>
      <c r="I9262" s="401"/>
      <c r="J9262" s="194"/>
      <c r="K9262" s="194"/>
      <c r="L9262" s="195"/>
      <c r="M9262" s="196"/>
      <c r="N9262" s="197"/>
      <c r="O9262" s="197"/>
      <c r="P9262" s="231"/>
    </row>
    <row r="9263" spans="2:16">
      <c r="B9263" s="351"/>
      <c r="C9263" s="435"/>
      <c r="D9263" s="399"/>
      <c r="E9263" s="400"/>
      <c r="G9263" s="401"/>
      <c r="H9263" s="401"/>
      <c r="I9263" s="401"/>
      <c r="J9263" s="194"/>
      <c r="K9263" s="194"/>
      <c r="L9263" s="195"/>
      <c r="M9263" s="196"/>
      <c r="N9263" s="197"/>
      <c r="O9263" s="197"/>
      <c r="P9263" s="231"/>
    </row>
    <row r="9264" spans="2:16">
      <c r="B9264" s="351"/>
      <c r="C9264" s="435"/>
      <c r="D9264" s="399"/>
      <c r="E9264" s="400"/>
      <c r="G9264" s="401"/>
      <c r="H9264" s="401"/>
      <c r="I9264" s="401"/>
      <c r="J9264" s="194"/>
      <c r="K9264" s="194"/>
      <c r="L9264" s="195"/>
      <c r="M9264" s="196"/>
      <c r="N9264" s="197"/>
      <c r="O9264" s="197"/>
      <c r="P9264" s="231"/>
    </row>
    <row r="9265" spans="2:16">
      <c r="B9265" s="351"/>
      <c r="C9265" s="435"/>
      <c r="D9265" s="399"/>
      <c r="E9265" s="400"/>
      <c r="G9265" s="401"/>
      <c r="H9265" s="401"/>
      <c r="I9265" s="401"/>
      <c r="J9265" s="194"/>
      <c r="K9265" s="194"/>
      <c r="L9265" s="195"/>
      <c r="M9265" s="196"/>
      <c r="N9265" s="197"/>
      <c r="O9265" s="197"/>
      <c r="P9265" s="231"/>
    </row>
    <row r="9266" spans="2:16">
      <c r="B9266" s="351"/>
      <c r="C9266" s="435"/>
      <c r="D9266" s="399"/>
      <c r="E9266" s="400"/>
      <c r="G9266" s="401"/>
      <c r="H9266" s="401"/>
      <c r="I9266" s="401"/>
      <c r="J9266" s="194"/>
      <c r="K9266" s="194"/>
      <c r="L9266" s="195"/>
      <c r="M9266" s="196"/>
      <c r="N9266" s="197"/>
      <c r="O9266" s="197"/>
      <c r="P9266" s="231"/>
    </row>
    <row r="9267" spans="2:16">
      <c r="B9267" s="351"/>
      <c r="C9267" s="435"/>
      <c r="D9267" s="399"/>
      <c r="E9267" s="400"/>
      <c r="G9267" s="401"/>
      <c r="H9267" s="401"/>
      <c r="I9267" s="401"/>
      <c r="J9267" s="194"/>
      <c r="K9267" s="194"/>
      <c r="L9267" s="195"/>
      <c r="M9267" s="196"/>
      <c r="N9267" s="197"/>
      <c r="O9267" s="197"/>
      <c r="P9267" s="231"/>
    </row>
    <row r="9268" spans="2:16">
      <c r="B9268" s="402"/>
      <c r="C9268" s="435"/>
      <c r="D9268" s="404"/>
      <c r="E9268" s="405"/>
      <c r="G9268" s="406"/>
      <c r="H9268" s="406"/>
      <c r="I9268" s="406"/>
      <c r="J9268" s="194"/>
      <c r="K9268" s="194"/>
      <c r="L9268" s="195"/>
      <c r="M9268" s="196"/>
      <c r="N9268" s="197"/>
      <c r="O9268" s="197"/>
      <c r="P9268" s="221"/>
    </row>
    <row r="9269" spans="2:16">
      <c r="B9269" s="351"/>
      <c r="C9269" s="435"/>
      <c r="D9269" s="399"/>
      <c r="E9269" s="400"/>
      <c r="G9269" s="401"/>
      <c r="H9269" s="401"/>
      <c r="I9269" s="401"/>
      <c r="J9269" s="194"/>
      <c r="K9269" s="194"/>
      <c r="L9269" s="195"/>
      <c r="M9269" s="196"/>
      <c r="N9269" s="197"/>
      <c r="O9269" s="197"/>
      <c r="P9269" s="231"/>
    </row>
    <row r="9270" spans="2:16">
      <c r="B9270" s="351"/>
      <c r="C9270" s="435"/>
      <c r="D9270" s="399"/>
      <c r="E9270" s="400"/>
      <c r="G9270" s="401"/>
      <c r="H9270" s="401"/>
      <c r="I9270" s="401"/>
      <c r="J9270" s="194"/>
      <c r="K9270" s="194"/>
      <c r="L9270" s="195"/>
      <c r="M9270" s="196"/>
      <c r="N9270" s="197"/>
      <c r="O9270" s="197"/>
      <c r="P9270" s="231"/>
    </row>
    <row r="9271" spans="2:16">
      <c r="B9271" s="351"/>
      <c r="C9271" s="435"/>
      <c r="D9271" s="399"/>
      <c r="E9271" s="400"/>
      <c r="G9271" s="401"/>
      <c r="H9271" s="401"/>
      <c r="I9271" s="401"/>
      <c r="J9271" s="194"/>
      <c r="K9271" s="194"/>
      <c r="L9271" s="195"/>
      <c r="M9271" s="196"/>
      <c r="N9271" s="197"/>
      <c r="O9271" s="197"/>
      <c r="P9271" s="231"/>
    </row>
    <row r="9272" spans="2:16">
      <c r="B9272" s="351"/>
      <c r="C9272" s="435"/>
      <c r="D9272" s="399"/>
      <c r="E9272" s="400"/>
      <c r="G9272" s="401"/>
      <c r="H9272" s="401"/>
      <c r="I9272" s="401"/>
      <c r="J9272" s="194"/>
      <c r="K9272" s="194"/>
      <c r="L9272" s="195"/>
      <c r="M9272" s="196"/>
      <c r="N9272" s="197"/>
      <c r="O9272" s="197"/>
      <c r="P9272" s="231"/>
    </row>
    <row r="9273" spans="2:16">
      <c r="B9273" s="351"/>
      <c r="C9273" s="435"/>
      <c r="D9273" s="399"/>
      <c r="E9273" s="400"/>
      <c r="G9273" s="401"/>
      <c r="H9273" s="401"/>
      <c r="I9273" s="401"/>
      <c r="J9273" s="194"/>
      <c r="K9273" s="194"/>
      <c r="L9273" s="195"/>
      <c r="M9273" s="196"/>
      <c r="N9273" s="197"/>
      <c r="O9273" s="197"/>
      <c r="P9273" s="231"/>
    </row>
    <row r="9274" spans="2:16">
      <c r="B9274" s="351"/>
      <c r="C9274" s="435"/>
      <c r="D9274" s="399"/>
      <c r="E9274" s="400"/>
      <c r="G9274" s="401"/>
      <c r="H9274" s="401"/>
      <c r="I9274" s="401"/>
      <c r="J9274" s="194"/>
      <c r="K9274" s="194"/>
      <c r="L9274" s="195"/>
      <c r="M9274" s="196"/>
      <c r="N9274" s="197"/>
      <c r="O9274" s="197"/>
      <c r="P9274" s="231"/>
    </row>
    <row r="9275" spans="2:16">
      <c r="B9275" s="351"/>
      <c r="C9275" s="435"/>
      <c r="D9275" s="399"/>
      <c r="E9275" s="400"/>
      <c r="G9275" s="401"/>
      <c r="H9275" s="401"/>
      <c r="I9275" s="401"/>
      <c r="J9275" s="194"/>
      <c r="K9275" s="194"/>
      <c r="L9275" s="195"/>
      <c r="M9275" s="196"/>
      <c r="N9275" s="197"/>
      <c r="O9275" s="197"/>
      <c r="P9275" s="231"/>
    </row>
    <row r="9276" spans="2:16">
      <c r="B9276" s="351"/>
      <c r="C9276" s="435"/>
      <c r="D9276" s="399"/>
      <c r="E9276" s="400"/>
      <c r="G9276" s="401"/>
      <c r="H9276" s="401"/>
      <c r="I9276" s="401"/>
      <c r="J9276" s="194"/>
      <c r="K9276" s="194"/>
      <c r="L9276" s="195"/>
      <c r="M9276" s="196"/>
      <c r="N9276" s="197"/>
      <c r="O9276" s="197"/>
      <c r="P9276" s="231"/>
    </row>
    <row r="9277" spans="2:16">
      <c r="B9277" s="351"/>
      <c r="C9277" s="435"/>
      <c r="D9277" s="399"/>
      <c r="E9277" s="400"/>
      <c r="G9277" s="401"/>
      <c r="H9277" s="401"/>
      <c r="I9277" s="401"/>
      <c r="J9277" s="194"/>
      <c r="K9277" s="194"/>
      <c r="L9277" s="195"/>
      <c r="M9277" s="196"/>
      <c r="N9277" s="197"/>
      <c r="O9277" s="197"/>
      <c r="P9277" s="231"/>
    </row>
    <row r="9278" spans="2:16">
      <c r="B9278" s="351"/>
      <c r="C9278" s="435"/>
      <c r="D9278" s="399"/>
      <c r="E9278" s="400"/>
      <c r="G9278" s="401"/>
      <c r="H9278" s="401"/>
      <c r="I9278" s="401"/>
      <c r="J9278" s="194"/>
      <c r="K9278" s="194"/>
      <c r="L9278" s="195"/>
      <c r="M9278" s="196"/>
      <c r="N9278" s="197"/>
      <c r="O9278" s="197"/>
      <c r="P9278" s="231"/>
    </row>
    <row r="9279" spans="2:16">
      <c r="B9279" s="351"/>
      <c r="C9279" s="435"/>
      <c r="D9279" s="399"/>
      <c r="E9279" s="400"/>
      <c r="G9279" s="401"/>
      <c r="H9279" s="401"/>
      <c r="I9279" s="401"/>
      <c r="J9279" s="194"/>
      <c r="K9279" s="194"/>
      <c r="L9279" s="195"/>
      <c r="M9279" s="196"/>
      <c r="N9279" s="197"/>
      <c r="O9279" s="197"/>
      <c r="P9279" s="231"/>
    </row>
    <row r="9280" spans="2:16">
      <c r="B9280" s="351"/>
      <c r="C9280" s="435"/>
      <c r="D9280" s="399"/>
      <c r="E9280" s="400"/>
      <c r="G9280" s="401"/>
      <c r="H9280" s="401"/>
      <c r="I9280" s="401"/>
      <c r="J9280" s="194"/>
      <c r="K9280" s="194"/>
      <c r="L9280" s="195"/>
      <c r="M9280" s="196"/>
      <c r="N9280" s="197"/>
      <c r="O9280" s="197"/>
      <c r="P9280" s="231"/>
    </row>
    <row r="9281" spans="2:16">
      <c r="B9281" s="351"/>
      <c r="C9281" s="435"/>
      <c r="D9281" s="399"/>
      <c r="E9281" s="400"/>
      <c r="G9281" s="401"/>
      <c r="H9281" s="401"/>
      <c r="I9281" s="401"/>
      <c r="J9281" s="194"/>
      <c r="K9281" s="194"/>
      <c r="L9281" s="195"/>
      <c r="M9281" s="196"/>
      <c r="N9281" s="197"/>
      <c r="O9281" s="197"/>
      <c r="P9281" s="231"/>
    </row>
    <row r="9282" spans="2:16">
      <c r="B9282" s="351"/>
      <c r="C9282" s="435"/>
      <c r="D9282" s="399"/>
      <c r="E9282" s="400"/>
      <c r="G9282" s="401"/>
      <c r="H9282" s="401"/>
      <c r="I9282" s="401"/>
      <c r="J9282" s="194"/>
      <c r="K9282" s="194"/>
      <c r="L9282" s="195"/>
      <c r="M9282" s="196"/>
      <c r="N9282" s="197"/>
      <c r="O9282" s="197"/>
      <c r="P9282" s="231"/>
    </row>
    <row r="9283" spans="2:16">
      <c r="B9283" s="351"/>
      <c r="C9283" s="435"/>
      <c r="D9283" s="399"/>
      <c r="E9283" s="400"/>
      <c r="G9283" s="401"/>
      <c r="H9283" s="401"/>
      <c r="I9283" s="401"/>
      <c r="J9283" s="194"/>
      <c r="K9283" s="194"/>
      <c r="L9283" s="195"/>
      <c r="M9283" s="196"/>
      <c r="N9283" s="197"/>
      <c r="O9283" s="197"/>
      <c r="P9283" s="231"/>
    </row>
    <row r="9284" spans="2:16">
      <c r="B9284" s="351"/>
      <c r="C9284" s="435"/>
      <c r="D9284" s="399"/>
      <c r="E9284" s="400"/>
      <c r="G9284" s="401"/>
      <c r="H9284" s="401"/>
      <c r="I9284" s="401"/>
      <c r="J9284" s="194"/>
      <c r="K9284" s="194"/>
      <c r="L9284" s="195"/>
      <c r="M9284" s="196"/>
      <c r="N9284" s="197"/>
      <c r="O9284" s="197"/>
      <c r="P9284" s="231"/>
    </row>
    <row r="9285" spans="2:16">
      <c r="B9285" s="351"/>
      <c r="C9285" s="435"/>
      <c r="D9285" s="399"/>
      <c r="E9285" s="400"/>
      <c r="G9285" s="401"/>
      <c r="H9285" s="401"/>
      <c r="I9285" s="401"/>
      <c r="J9285" s="194"/>
      <c r="K9285" s="194"/>
      <c r="L9285" s="195"/>
      <c r="M9285" s="196"/>
      <c r="N9285" s="197"/>
      <c r="O9285" s="197"/>
      <c r="P9285" s="231"/>
    </row>
    <row r="9286" spans="2:16">
      <c r="B9286" s="351"/>
      <c r="C9286" s="435"/>
      <c r="D9286" s="399"/>
      <c r="E9286" s="400"/>
      <c r="G9286" s="401"/>
      <c r="H9286" s="401"/>
      <c r="I9286" s="401"/>
      <c r="J9286" s="194"/>
      <c r="K9286" s="194"/>
      <c r="L9286" s="195"/>
      <c r="M9286" s="196"/>
      <c r="N9286" s="197"/>
      <c r="O9286" s="197"/>
      <c r="P9286" s="231"/>
    </row>
    <row r="9287" spans="2:16">
      <c r="B9287" s="351"/>
      <c r="C9287" s="435"/>
      <c r="D9287" s="399"/>
      <c r="E9287" s="400"/>
      <c r="G9287" s="401"/>
      <c r="H9287" s="401"/>
      <c r="I9287" s="401"/>
      <c r="J9287" s="194"/>
      <c r="K9287" s="194"/>
      <c r="L9287" s="195"/>
      <c r="M9287" s="196"/>
      <c r="N9287" s="197"/>
      <c r="O9287" s="197"/>
      <c r="P9287" s="231"/>
    </row>
    <row r="9288" spans="2:16">
      <c r="B9288" s="351"/>
      <c r="C9288" s="435"/>
      <c r="D9288" s="399"/>
      <c r="E9288" s="400"/>
      <c r="G9288" s="401"/>
      <c r="H9288" s="401"/>
      <c r="I9288" s="401"/>
      <c r="J9288" s="194"/>
      <c r="K9288" s="194"/>
      <c r="L9288" s="195"/>
      <c r="M9288" s="196"/>
      <c r="N9288" s="197"/>
      <c r="O9288" s="197"/>
      <c r="P9288" s="231"/>
    </row>
    <row r="9289" spans="2:16">
      <c r="B9289" s="351"/>
      <c r="C9289" s="435"/>
      <c r="D9289" s="399"/>
      <c r="E9289" s="400"/>
      <c r="G9289" s="401"/>
      <c r="H9289" s="401"/>
      <c r="I9289" s="401"/>
      <c r="J9289" s="194"/>
      <c r="K9289" s="194"/>
      <c r="L9289" s="195"/>
      <c r="M9289" s="196"/>
      <c r="N9289" s="197"/>
      <c r="O9289" s="197"/>
      <c r="P9289" s="231"/>
    </row>
    <row r="9290" spans="2:16">
      <c r="B9290" s="351"/>
      <c r="C9290" s="435"/>
      <c r="D9290" s="399"/>
      <c r="E9290" s="400"/>
      <c r="G9290" s="401"/>
      <c r="H9290" s="401"/>
      <c r="I9290" s="401"/>
      <c r="J9290" s="194"/>
      <c r="K9290" s="194"/>
      <c r="L9290" s="195"/>
      <c r="M9290" s="196"/>
      <c r="N9290" s="197"/>
      <c r="O9290" s="197"/>
      <c r="P9290" s="231"/>
    </row>
    <row r="9291" spans="2:16">
      <c r="B9291" s="351"/>
      <c r="C9291" s="435"/>
      <c r="D9291" s="399"/>
      <c r="E9291" s="400"/>
      <c r="G9291" s="401"/>
      <c r="H9291" s="401"/>
      <c r="I9291" s="401"/>
      <c r="J9291" s="194"/>
      <c r="K9291" s="194"/>
      <c r="L9291" s="195"/>
      <c r="M9291" s="196"/>
      <c r="N9291" s="197"/>
      <c r="O9291" s="197"/>
      <c r="P9291" s="231"/>
    </row>
    <row r="9292" spans="2:16">
      <c r="B9292" s="351"/>
      <c r="C9292" s="435"/>
      <c r="D9292" s="399"/>
      <c r="E9292" s="400"/>
      <c r="G9292" s="401"/>
      <c r="H9292" s="401"/>
      <c r="I9292" s="401"/>
      <c r="J9292" s="194"/>
      <c r="K9292" s="194"/>
      <c r="L9292" s="195"/>
      <c r="M9292" s="196"/>
      <c r="N9292" s="197"/>
      <c r="O9292" s="197"/>
      <c r="P9292" s="231"/>
    </row>
    <row r="9293" spans="2:16">
      <c r="B9293" s="351"/>
      <c r="C9293" s="435"/>
      <c r="D9293" s="399"/>
      <c r="E9293" s="400"/>
      <c r="G9293" s="401"/>
      <c r="H9293" s="401"/>
      <c r="I9293" s="401"/>
      <c r="J9293" s="194"/>
      <c r="K9293" s="194"/>
      <c r="L9293" s="195"/>
      <c r="M9293" s="196"/>
      <c r="N9293" s="197"/>
      <c r="O9293" s="197"/>
      <c r="P9293" s="231"/>
    </row>
    <row r="9294" spans="2:16">
      <c r="B9294" s="351"/>
      <c r="C9294" s="435"/>
      <c r="D9294" s="399"/>
      <c r="E9294" s="400"/>
      <c r="G9294" s="401"/>
      <c r="H9294" s="401"/>
      <c r="I9294" s="401"/>
      <c r="J9294" s="194"/>
      <c r="K9294" s="194"/>
      <c r="L9294" s="195"/>
      <c r="M9294" s="196"/>
      <c r="N9294" s="197"/>
      <c r="O9294" s="197"/>
      <c r="P9294" s="231"/>
    </row>
    <row r="9295" spans="2:16">
      <c r="B9295" s="351"/>
      <c r="C9295" s="435"/>
      <c r="D9295" s="399"/>
      <c r="E9295" s="400"/>
      <c r="G9295" s="401"/>
      <c r="H9295" s="401"/>
      <c r="I9295" s="401"/>
      <c r="J9295" s="194"/>
      <c r="K9295" s="194"/>
      <c r="L9295" s="195"/>
      <c r="M9295" s="196"/>
      <c r="N9295" s="197"/>
      <c r="O9295" s="197"/>
      <c r="P9295" s="231"/>
    </row>
    <row r="9296" spans="2:16">
      <c r="B9296" s="351"/>
      <c r="C9296" s="435"/>
      <c r="D9296" s="399"/>
      <c r="E9296" s="400"/>
      <c r="G9296" s="401"/>
      <c r="H9296" s="401"/>
      <c r="I9296" s="401"/>
      <c r="J9296" s="194"/>
      <c r="K9296" s="194"/>
      <c r="L9296" s="195"/>
      <c r="M9296" s="196"/>
      <c r="N9296" s="197"/>
      <c r="O9296" s="197"/>
      <c r="P9296" s="231"/>
    </row>
    <row r="9297" spans="2:16">
      <c r="B9297" s="351"/>
      <c r="C9297" s="435"/>
      <c r="D9297" s="399"/>
      <c r="E9297" s="400"/>
      <c r="G9297" s="401"/>
      <c r="H9297" s="401"/>
      <c r="I9297" s="401"/>
      <c r="J9297" s="194"/>
      <c r="K9297" s="194"/>
      <c r="L9297" s="195"/>
      <c r="M9297" s="196"/>
      <c r="N9297" s="197"/>
      <c r="O9297" s="197"/>
      <c r="P9297" s="231"/>
    </row>
    <row r="9298" spans="2:16">
      <c r="B9298" s="351"/>
      <c r="C9298" s="435"/>
      <c r="D9298" s="399"/>
      <c r="E9298" s="400"/>
      <c r="G9298" s="401"/>
      <c r="H9298" s="401"/>
      <c r="I9298" s="401"/>
      <c r="J9298" s="194"/>
      <c r="K9298" s="194"/>
      <c r="L9298" s="195"/>
      <c r="M9298" s="196"/>
      <c r="N9298" s="197"/>
      <c r="O9298" s="197"/>
      <c r="P9298" s="231"/>
    </row>
    <row r="9299" spans="2:16">
      <c r="B9299" s="351"/>
      <c r="C9299" s="435"/>
      <c r="D9299" s="399"/>
      <c r="E9299" s="400"/>
      <c r="G9299" s="401"/>
      <c r="H9299" s="401"/>
      <c r="I9299" s="401"/>
      <c r="J9299" s="194"/>
      <c r="K9299" s="194"/>
      <c r="L9299" s="195"/>
      <c r="M9299" s="196"/>
      <c r="N9299" s="197"/>
      <c r="O9299" s="197"/>
      <c r="P9299" s="231"/>
    </row>
    <row r="9300" spans="2:16">
      <c r="B9300" s="351"/>
      <c r="C9300" s="435"/>
      <c r="D9300" s="399"/>
      <c r="E9300" s="400"/>
      <c r="G9300" s="401"/>
      <c r="H9300" s="401"/>
      <c r="I9300" s="401"/>
      <c r="J9300" s="194"/>
      <c r="K9300" s="194"/>
      <c r="L9300" s="195"/>
      <c r="M9300" s="196"/>
      <c r="N9300" s="197"/>
      <c r="O9300" s="197"/>
      <c r="P9300" s="231"/>
    </row>
    <row r="9301" spans="2:16">
      <c r="B9301" s="351"/>
      <c r="C9301" s="435"/>
      <c r="D9301" s="399"/>
      <c r="E9301" s="400"/>
      <c r="G9301" s="401"/>
      <c r="H9301" s="401"/>
      <c r="I9301" s="401"/>
      <c r="J9301" s="194"/>
      <c r="K9301" s="194"/>
      <c r="L9301" s="195"/>
      <c r="M9301" s="196"/>
      <c r="N9301" s="197"/>
      <c r="O9301" s="197"/>
      <c r="P9301" s="231"/>
    </row>
    <row r="9302" spans="2:16">
      <c r="B9302" s="351"/>
      <c r="C9302" s="435"/>
      <c r="D9302" s="399"/>
      <c r="E9302" s="400"/>
      <c r="G9302" s="401"/>
      <c r="H9302" s="401"/>
      <c r="I9302" s="401"/>
      <c r="J9302" s="194"/>
      <c r="K9302" s="194"/>
      <c r="L9302" s="195"/>
      <c r="M9302" s="196"/>
      <c r="N9302" s="197"/>
      <c r="O9302" s="197"/>
      <c r="P9302" s="231"/>
    </row>
    <row r="9303" spans="2:16">
      <c r="B9303" s="351"/>
      <c r="C9303" s="435"/>
      <c r="D9303" s="399"/>
      <c r="E9303" s="400"/>
      <c r="G9303" s="401"/>
      <c r="H9303" s="401"/>
      <c r="I9303" s="401"/>
      <c r="J9303" s="194"/>
      <c r="K9303" s="194"/>
      <c r="L9303" s="195"/>
      <c r="M9303" s="196"/>
      <c r="N9303" s="197"/>
      <c r="O9303" s="197"/>
      <c r="P9303" s="231"/>
    </row>
    <row r="9304" spans="2:16">
      <c r="B9304" s="351"/>
      <c r="C9304" s="435"/>
      <c r="D9304" s="399"/>
      <c r="E9304" s="400"/>
      <c r="G9304" s="401"/>
      <c r="H9304" s="401"/>
      <c r="I9304" s="401"/>
      <c r="J9304" s="194"/>
      <c r="K9304" s="194"/>
      <c r="L9304" s="195"/>
      <c r="M9304" s="196"/>
      <c r="N9304" s="197"/>
      <c r="O9304" s="197"/>
      <c r="P9304" s="231"/>
    </row>
    <row r="9305" spans="2:16">
      <c r="B9305" s="351"/>
      <c r="C9305" s="435"/>
      <c r="D9305" s="399"/>
      <c r="E9305" s="400"/>
      <c r="G9305" s="401"/>
      <c r="H9305" s="401"/>
      <c r="I9305" s="401"/>
      <c r="J9305" s="194"/>
      <c r="K9305" s="194"/>
      <c r="L9305" s="195"/>
      <c r="M9305" s="196"/>
      <c r="N9305" s="197"/>
      <c r="O9305" s="197"/>
      <c r="P9305" s="231"/>
    </row>
    <row r="9306" spans="2:16">
      <c r="B9306" s="351"/>
      <c r="C9306" s="435"/>
      <c r="D9306" s="399"/>
      <c r="E9306" s="400"/>
      <c r="G9306" s="401"/>
      <c r="H9306" s="401"/>
      <c r="I9306" s="401"/>
      <c r="J9306" s="194"/>
      <c r="K9306" s="194"/>
      <c r="L9306" s="195"/>
      <c r="M9306" s="196"/>
      <c r="N9306" s="197"/>
      <c r="O9306" s="197"/>
      <c r="P9306" s="231"/>
    </row>
    <row r="9307" spans="2:16">
      <c r="B9307" s="351"/>
      <c r="C9307" s="435"/>
      <c r="D9307" s="399"/>
      <c r="E9307" s="400"/>
      <c r="G9307" s="401"/>
      <c r="H9307" s="401"/>
      <c r="I9307" s="401"/>
      <c r="J9307" s="194"/>
      <c r="K9307" s="194"/>
      <c r="L9307" s="195"/>
      <c r="M9307" s="196"/>
      <c r="N9307" s="197"/>
      <c r="O9307" s="197"/>
      <c r="P9307" s="231"/>
    </row>
    <row r="9308" spans="2:16">
      <c r="B9308" s="351"/>
      <c r="C9308" s="435"/>
      <c r="D9308" s="399"/>
      <c r="E9308" s="400"/>
      <c r="G9308" s="401"/>
      <c r="H9308" s="401"/>
      <c r="I9308" s="401"/>
      <c r="J9308" s="194"/>
      <c r="K9308" s="194"/>
      <c r="L9308" s="195"/>
      <c r="M9308" s="196"/>
      <c r="N9308" s="197"/>
      <c r="O9308" s="197"/>
      <c r="P9308" s="231"/>
    </row>
    <row r="9309" spans="2:16">
      <c r="B9309" s="351"/>
      <c r="C9309" s="435"/>
      <c r="D9309" s="399"/>
      <c r="E9309" s="400"/>
      <c r="G9309" s="401"/>
      <c r="H9309" s="401"/>
      <c r="I9309" s="401"/>
      <c r="J9309" s="194"/>
      <c r="K9309" s="194"/>
      <c r="L9309" s="195"/>
      <c r="M9309" s="196"/>
      <c r="N9309" s="197"/>
      <c r="O9309" s="197"/>
      <c r="P9309" s="231"/>
    </row>
    <row r="9310" spans="2:16">
      <c r="B9310" s="351"/>
      <c r="C9310" s="435"/>
      <c r="D9310" s="399"/>
      <c r="E9310" s="400"/>
      <c r="G9310" s="401"/>
      <c r="H9310" s="401"/>
      <c r="I9310" s="401"/>
      <c r="J9310" s="194"/>
      <c r="K9310" s="194"/>
      <c r="L9310" s="195"/>
      <c r="M9310" s="196"/>
      <c r="N9310" s="197"/>
      <c r="O9310" s="197"/>
      <c r="P9310" s="231"/>
    </row>
    <row r="9311" spans="2:16">
      <c r="B9311" s="351"/>
      <c r="C9311" s="435"/>
      <c r="D9311" s="399"/>
      <c r="E9311" s="400"/>
      <c r="G9311" s="401"/>
      <c r="H9311" s="401"/>
      <c r="I9311" s="401"/>
      <c r="J9311" s="194"/>
      <c r="K9311" s="194"/>
      <c r="L9311" s="195"/>
      <c r="M9311" s="196"/>
      <c r="N9311" s="197"/>
      <c r="O9311" s="197"/>
      <c r="P9311" s="231"/>
    </row>
    <row r="9312" spans="2:16">
      <c r="B9312" s="351"/>
      <c r="C9312" s="435"/>
      <c r="D9312" s="399"/>
      <c r="E9312" s="400"/>
      <c r="G9312" s="401"/>
      <c r="H9312" s="401"/>
      <c r="I9312" s="401"/>
      <c r="J9312" s="194"/>
      <c r="K9312" s="194"/>
      <c r="L9312" s="195"/>
      <c r="M9312" s="196"/>
      <c r="N9312" s="197"/>
      <c r="O9312" s="197"/>
      <c r="P9312" s="231"/>
    </row>
    <row r="9313" spans="2:16">
      <c r="B9313" s="351"/>
      <c r="C9313" s="435"/>
      <c r="D9313" s="399"/>
      <c r="E9313" s="400"/>
      <c r="G9313" s="401"/>
      <c r="H9313" s="401"/>
      <c r="I9313" s="401"/>
      <c r="J9313" s="194"/>
      <c r="K9313" s="194"/>
      <c r="L9313" s="195"/>
      <c r="M9313" s="196"/>
      <c r="N9313" s="197"/>
      <c r="O9313" s="197"/>
      <c r="P9313" s="231"/>
    </row>
    <row r="9314" spans="2:16">
      <c r="B9314" s="351"/>
      <c r="C9314" s="435"/>
      <c r="D9314" s="399"/>
      <c r="E9314" s="400"/>
      <c r="G9314" s="401"/>
      <c r="H9314" s="401"/>
      <c r="I9314" s="401"/>
      <c r="J9314" s="194"/>
      <c r="K9314" s="194"/>
      <c r="L9314" s="195"/>
      <c r="M9314" s="196"/>
      <c r="N9314" s="197"/>
      <c r="O9314" s="197"/>
      <c r="P9314" s="231"/>
    </row>
    <row r="9315" spans="2:16">
      <c r="B9315" s="351"/>
      <c r="C9315" s="435"/>
      <c r="D9315" s="399"/>
      <c r="E9315" s="400"/>
      <c r="G9315" s="401"/>
      <c r="H9315" s="401"/>
      <c r="I9315" s="401"/>
      <c r="J9315" s="194"/>
      <c r="K9315" s="194"/>
      <c r="L9315" s="195"/>
      <c r="M9315" s="196"/>
      <c r="N9315" s="197"/>
      <c r="O9315" s="197"/>
      <c r="P9315" s="231"/>
    </row>
    <row r="9316" spans="2:16">
      <c r="B9316" s="351"/>
      <c r="C9316" s="435"/>
      <c r="D9316" s="399"/>
      <c r="E9316" s="400"/>
      <c r="G9316" s="401"/>
      <c r="H9316" s="401"/>
      <c r="I9316" s="401"/>
      <c r="J9316" s="194"/>
      <c r="K9316" s="194"/>
      <c r="L9316" s="195"/>
      <c r="M9316" s="196"/>
      <c r="N9316" s="197"/>
      <c r="O9316" s="197"/>
      <c r="P9316" s="231"/>
    </row>
    <row r="9317" spans="2:16">
      <c r="B9317" s="351"/>
      <c r="C9317" s="435"/>
      <c r="D9317" s="399"/>
      <c r="E9317" s="400"/>
      <c r="G9317" s="401"/>
      <c r="H9317" s="401"/>
      <c r="I9317" s="401"/>
      <c r="J9317" s="194"/>
      <c r="K9317" s="194"/>
      <c r="L9317" s="195"/>
      <c r="M9317" s="196"/>
      <c r="N9317" s="197"/>
      <c r="O9317" s="197"/>
      <c r="P9317" s="231"/>
    </row>
    <row r="9318" spans="2:16">
      <c r="B9318" s="351"/>
      <c r="C9318" s="435"/>
      <c r="D9318" s="399"/>
      <c r="E9318" s="400"/>
      <c r="G9318" s="401"/>
      <c r="H9318" s="401"/>
      <c r="I9318" s="401"/>
      <c r="J9318" s="194"/>
      <c r="K9318" s="194"/>
      <c r="L9318" s="195"/>
      <c r="M9318" s="196"/>
      <c r="N9318" s="197"/>
      <c r="O9318" s="197"/>
      <c r="P9318" s="231"/>
    </row>
    <row r="9319" spans="2:16">
      <c r="B9319" s="351"/>
      <c r="C9319" s="435"/>
      <c r="D9319" s="399"/>
      <c r="E9319" s="400"/>
      <c r="G9319" s="401"/>
      <c r="H9319" s="401"/>
      <c r="I9319" s="401"/>
      <c r="J9319" s="194"/>
      <c r="K9319" s="194"/>
      <c r="L9319" s="195"/>
      <c r="M9319" s="196"/>
      <c r="N9319" s="197"/>
      <c r="O9319" s="197"/>
      <c r="P9319" s="231"/>
    </row>
    <row r="9320" spans="2:16">
      <c r="B9320" s="351"/>
      <c r="C9320" s="435"/>
      <c r="D9320" s="399"/>
      <c r="E9320" s="400"/>
      <c r="G9320" s="401"/>
      <c r="H9320" s="401"/>
      <c r="I9320" s="401"/>
      <c r="J9320" s="194"/>
      <c r="K9320" s="194"/>
      <c r="L9320" s="195"/>
      <c r="M9320" s="196"/>
      <c r="N9320" s="197"/>
      <c r="O9320" s="197"/>
      <c r="P9320" s="231"/>
    </row>
    <row r="9321" spans="2:16">
      <c r="B9321" s="351"/>
      <c r="C9321" s="435"/>
      <c r="D9321" s="399"/>
      <c r="E9321" s="400"/>
      <c r="G9321" s="401"/>
      <c r="H9321" s="401"/>
      <c r="I9321" s="401"/>
      <c r="J9321" s="194"/>
      <c r="K9321" s="194"/>
      <c r="L9321" s="195"/>
      <c r="M9321" s="196"/>
      <c r="N9321" s="197"/>
      <c r="O9321" s="197"/>
      <c r="P9321" s="231"/>
    </row>
    <row r="9322" spans="2:16">
      <c r="B9322" s="351"/>
      <c r="C9322" s="435"/>
      <c r="D9322" s="399"/>
      <c r="E9322" s="400"/>
      <c r="G9322" s="401"/>
      <c r="H9322" s="401"/>
      <c r="I9322" s="401"/>
      <c r="J9322" s="194"/>
      <c r="K9322" s="194"/>
      <c r="L9322" s="195"/>
      <c r="M9322" s="196"/>
      <c r="N9322" s="197"/>
      <c r="O9322" s="197"/>
      <c r="P9322" s="231"/>
    </row>
    <row r="9323" spans="2:16">
      <c r="B9323" s="351"/>
      <c r="C9323" s="435"/>
      <c r="D9323" s="399"/>
      <c r="E9323" s="400"/>
      <c r="G9323" s="401"/>
      <c r="H9323" s="401"/>
      <c r="I9323" s="401"/>
      <c r="J9323" s="194"/>
      <c r="K9323" s="194"/>
      <c r="L9323" s="195"/>
      <c r="M9323" s="196"/>
      <c r="N9323" s="197"/>
      <c r="O9323" s="197"/>
      <c r="P9323" s="231"/>
    </row>
    <row r="9324" spans="2:16">
      <c r="B9324" s="351"/>
      <c r="C9324" s="435"/>
      <c r="D9324" s="399"/>
      <c r="E9324" s="400"/>
      <c r="G9324" s="401"/>
      <c r="H9324" s="401"/>
      <c r="I9324" s="401"/>
      <c r="J9324" s="194"/>
      <c r="K9324" s="194"/>
      <c r="L9324" s="195"/>
      <c r="M9324" s="196"/>
      <c r="N9324" s="197"/>
      <c r="O9324" s="197"/>
      <c r="P9324" s="231"/>
    </row>
    <row r="9325" spans="2:16">
      <c r="B9325" s="351"/>
      <c r="C9325" s="435"/>
      <c r="D9325" s="399"/>
      <c r="E9325" s="400"/>
      <c r="G9325" s="401"/>
      <c r="H9325" s="401"/>
      <c r="I9325" s="401"/>
      <c r="J9325" s="194"/>
      <c r="K9325" s="194"/>
      <c r="L9325" s="195"/>
      <c r="M9325" s="196"/>
      <c r="N9325" s="197"/>
      <c r="O9325" s="197"/>
      <c r="P9325" s="231"/>
    </row>
    <row r="9326" spans="2:16">
      <c r="B9326" s="351"/>
      <c r="C9326" s="435"/>
      <c r="D9326" s="399"/>
      <c r="E9326" s="400"/>
      <c r="G9326" s="401"/>
      <c r="H9326" s="401"/>
      <c r="I9326" s="401"/>
      <c r="J9326" s="194"/>
      <c r="K9326" s="194"/>
      <c r="L9326" s="195"/>
      <c r="M9326" s="196"/>
      <c r="N9326" s="197"/>
      <c r="O9326" s="197"/>
      <c r="P9326" s="231"/>
    </row>
    <row r="9327" spans="2:16">
      <c r="B9327" s="351"/>
      <c r="C9327" s="435"/>
      <c r="D9327" s="399"/>
      <c r="E9327" s="400"/>
      <c r="G9327" s="401"/>
      <c r="H9327" s="401"/>
      <c r="I9327" s="401"/>
      <c r="J9327" s="194"/>
      <c r="K9327" s="194"/>
      <c r="L9327" s="195"/>
      <c r="M9327" s="196"/>
      <c r="N9327" s="197"/>
      <c r="O9327" s="197"/>
      <c r="P9327" s="231"/>
    </row>
    <row r="9328" spans="2:16">
      <c r="B9328" s="351"/>
      <c r="C9328" s="435"/>
      <c r="D9328" s="399"/>
      <c r="E9328" s="400"/>
      <c r="G9328" s="401"/>
      <c r="H9328" s="401"/>
      <c r="I9328" s="401"/>
      <c r="J9328" s="194"/>
      <c r="K9328" s="194"/>
      <c r="L9328" s="195"/>
      <c r="M9328" s="196"/>
      <c r="N9328" s="197"/>
      <c r="O9328" s="197"/>
      <c r="P9328" s="231"/>
    </row>
    <row r="9329" spans="2:16">
      <c r="B9329" s="351"/>
      <c r="C9329" s="435"/>
      <c r="D9329" s="399"/>
      <c r="E9329" s="400"/>
      <c r="G9329" s="401"/>
      <c r="H9329" s="401"/>
      <c r="I9329" s="401"/>
      <c r="J9329" s="194"/>
      <c r="K9329" s="194"/>
      <c r="L9329" s="195"/>
      <c r="M9329" s="196"/>
      <c r="N9329" s="197"/>
      <c r="O9329" s="197"/>
      <c r="P9329" s="231"/>
    </row>
    <row r="9330" spans="2:16">
      <c r="B9330" s="351"/>
      <c r="C9330" s="435"/>
      <c r="D9330" s="399"/>
      <c r="E9330" s="400"/>
      <c r="G9330" s="401"/>
      <c r="H9330" s="401"/>
      <c r="I9330" s="401"/>
      <c r="J9330" s="194"/>
      <c r="K9330" s="194"/>
      <c r="L9330" s="195"/>
      <c r="M9330" s="196"/>
      <c r="N9330" s="197"/>
      <c r="O9330" s="197"/>
      <c r="P9330" s="231"/>
    </row>
    <row r="9331" spans="2:16">
      <c r="B9331" s="351"/>
      <c r="C9331" s="435"/>
      <c r="D9331" s="399"/>
      <c r="E9331" s="400"/>
      <c r="G9331" s="401"/>
      <c r="H9331" s="401"/>
      <c r="I9331" s="401"/>
      <c r="J9331" s="194"/>
      <c r="K9331" s="194"/>
      <c r="L9331" s="195"/>
      <c r="M9331" s="196"/>
      <c r="N9331" s="197"/>
      <c r="O9331" s="197"/>
      <c r="P9331" s="231"/>
    </row>
    <row r="9332" spans="2:16">
      <c r="B9332" s="351"/>
      <c r="C9332" s="435"/>
      <c r="D9332" s="399"/>
      <c r="E9332" s="400"/>
      <c r="G9332" s="401"/>
      <c r="H9332" s="401"/>
      <c r="I9332" s="401"/>
      <c r="J9332" s="194"/>
      <c r="K9332" s="194"/>
      <c r="L9332" s="195"/>
      <c r="M9332" s="196"/>
      <c r="N9332" s="197"/>
      <c r="O9332" s="197"/>
      <c r="P9332" s="231"/>
    </row>
    <row r="9333" spans="2:16">
      <c r="B9333" s="351"/>
      <c r="C9333" s="435"/>
      <c r="D9333" s="399"/>
      <c r="E9333" s="400"/>
      <c r="G9333" s="401"/>
      <c r="H9333" s="401"/>
      <c r="I9333" s="401"/>
      <c r="J9333" s="194"/>
      <c r="K9333" s="194"/>
      <c r="L9333" s="195"/>
      <c r="M9333" s="196"/>
      <c r="N9333" s="197"/>
      <c r="O9333" s="197"/>
      <c r="P9333" s="231"/>
    </row>
    <row r="9334" spans="2:16">
      <c r="B9334" s="351"/>
      <c r="C9334" s="435"/>
      <c r="D9334" s="399"/>
      <c r="E9334" s="400"/>
      <c r="G9334" s="401"/>
      <c r="H9334" s="401"/>
      <c r="I9334" s="401"/>
      <c r="J9334" s="194"/>
      <c r="K9334" s="194"/>
      <c r="L9334" s="195"/>
      <c r="M9334" s="196"/>
      <c r="N9334" s="197"/>
      <c r="O9334" s="197"/>
      <c r="P9334" s="231"/>
    </row>
    <row r="9335" spans="2:16">
      <c r="B9335" s="351"/>
      <c r="C9335" s="435"/>
      <c r="D9335" s="399"/>
      <c r="E9335" s="400"/>
      <c r="G9335" s="401"/>
      <c r="H9335" s="401"/>
      <c r="I9335" s="401"/>
      <c r="J9335" s="194"/>
      <c r="K9335" s="194"/>
      <c r="L9335" s="195"/>
      <c r="M9335" s="196"/>
      <c r="N9335" s="197"/>
      <c r="O9335" s="197"/>
      <c r="P9335" s="231"/>
    </row>
    <row r="9336" spans="2:16">
      <c r="B9336" s="351"/>
      <c r="C9336" s="435"/>
      <c r="D9336" s="399"/>
      <c r="E9336" s="400"/>
      <c r="G9336" s="401"/>
      <c r="H9336" s="401"/>
      <c r="I9336" s="401"/>
      <c r="J9336" s="194"/>
      <c r="K9336" s="194"/>
      <c r="L9336" s="195"/>
      <c r="M9336" s="196"/>
      <c r="N9336" s="197"/>
      <c r="O9336" s="197"/>
      <c r="P9336" s="231"/>
    </row>
    <row r="9337" spans="2:16">
      <c r="B9337" s="351"/>
      <c r="C9337" s="435"/>
      <c r="D9337" s="399"/>
      <c r="E9337" s="400"/>
      <c r="G9337" s="401"/>
      <c r="H9337" s="401"/>
      <c r="I9337" s="401"/>
      <c r="J9337" s="194"/>
      <c r="K9337" s="194"/>
      <c r="L9337" s="195"/>
      <c r="M9337" s="196"/>
      <c r="N9337" s="197"/>
      <c r="O9337" s="197"/>
      <c r="P9337" s="231"/>
    </row>
    <row r="9338" spans="2:16">
      <c r="B9338" s="351"/>
      <c r="C9338" s="435"/>
      <c r="D9338" s="399"/>
      <c r="E9338" s="400"/>
      <c r="G9338" s="401"/>
      <c r="H9338" s="401"/>
      <c r="I9338" s="401"/>
      <c r="J9338" s="194"/>
      <c r="K9338" s="194"/>
      <c r="L9338" s="195"/>
      <c r="M9338" s="196"/>
      <c r="N9338" s="197"/>
      <c r="O9338" s="197"/>
      <c r="P9338" s="231"/>
    </row>
    <row r="9339" spans="2:16">
      <c r="B9339" s="351"/>
      <c r="C9339" s="435"/>
      <c r="D9339" s="399"/>
      <c r="E9339" s="400"/>
      <c r="G9339" s="401"/>
      <c r="H9339" s="401"/>
      <c r="I9339" s="401"/>
      <c r="J9339" s="194"/>
      <c r="K9339" s="194"/>
      <c r="L9339" s="195"/>
      <c r="M9339" s="196"/>
      <c r="N9339" s="197"/>
      <c r="O9339" s="197"/>
      <c r="P9339" s="231"/>
    </row>
    <row r="9340" spans="2:16">
      <c r="B9340" s="351"/>
      <c r="C9340" s="435"/>
      <c r="D9340" s="399"/>
      <c r="E9340" s="400"/>
      <c r="G9340" s="401"/>
      <c r="H9340" s="401"/>
      <c r="I9340" s="401"/>
      <c r="J9340" s="194"/>
      <c r="K9340" s="194"/>
      <c r="L9340" s="195"/>
      <c r="M9340" s="196"/>
      <c r="N9340" s="197"/>
      <c r="O9340" s="197"/>
      <c r="P9340" s="231"/>
    </row>
    <row r="9341" spans="2:16">
      <c r="B9341" s="351"/>
      <c r="C9341" s="435"/>
      <c r="D9341" s="399"/>
      <c r="E9341" s="400"/>
      <c r="G9341" s="401"/>
      <c r="H9341" s="401"/>
      <c r="I9341" s="401"/>
      <c r="J9341" s="194"/>
      <c r="K9341" s="194"/>
      <c r="L9341" s="195"/>
      <c r="M9341" s="196"/>
      <c r="N9341" s="197"/>
      <c r="O9341" s="197"/>
      <c r="P9341" s="231"/>
    </row>
    <row r="9342" spans="2:16">
      <c r="B9342" s="351"/>
      <c r="C9342" s="435"/>
      <c r="D9342" s="399"/>
      <c r="E9342" s="400"/>
      <c r="G9342" s="401"/>
      <c r="H9342" s="401"/>
      <c r="I9342" s="401"/>
      <c r="J9342" s="194"/>
      <c r="K9342" s="194"/>
      <c r="L9342" s="195"/>
      <c r="M9342" s="196"/>
      <c r="N9342" s="197"/>
      <c r="O9342" s="197"/>
      <c r="P9342" s="231"/>
    </row>
    <row r="9343" spans="2:16">
      <c r="B9343" s="351"/>
      <c r="C9343" s="435"/>
      <c r="D9343" s="399"/>
      <c r="E9343" s="400"/>
      <c r="G9343" s="401"/>
      <c r="H9343" s="401"/>
      <c r="I9343" s="401"/>
      <c r="J9343" s="194"/>
      <c r="K9343" s="194"/>
      <c r="L9343" s="195"/>
      <c r="M9343" s="196"/>
      <c r="N9343" s="197"/>
      <c r="O9343" s="197"/>
      <c r="P9343" s="231"/>
    </row>
    <row r="9344" spans="2:16">
      <c r="B9344" s="351"/>
      <c r="C9344" s="435"/>
      <c r="D9344" s="399"/>
      <c r="E9344" s="400"/>
      <c r="G9344" s="401"/>
      <c r="H9344" s="401"/>
      <c r="I9344" s="401"/>
      <c r="J9344" s="194"/>
      <c r="K9344" s="194"/>
      <c r="L9344" s="195"/>
      <c r="M9344" s="196"/>
      <c r="N9344" s="197"/>
      <c r="O9344" s="197"/>
      <c r="P9344" s="231"/>
    </row>
    <row r="9345" spans="2:16">
      <c r="B9345" s="351"/>
      <c r="C9345" s="435"/>
      <c r="D9345" s="399"/>
      <c r="E9345" s="400"/>
      <c r="G9345" s="401"/>
      <c r="H9345" s="401"/>
      <c r="I9345" s="401"/>
      <c r="J9345" s="194"/>
      <c r="K9345" s="194"/>
      <c r="L9345" s="195"/>
      <c r="M9345" s="196"/>
      <c r="N9345" s="197"/>
      <c r="O9345" s="197"/>
      <c r="P9345" s="231"/>
    </row>
    <row r="9346" spans="2:16">
      <c r="B9346" s="351"/>
      <c r="C9346" s="435"/>
      <c r="D9346" s="399"/>
      <c r="E9346" s="400"/>
      <c r="G9346" s="401"/>
      <c r="H9346" s="401"/>
      <c r="I9346" s="401"/>
      <c r="J9346" s="194"/>
      <c r="K9346" s="194"/>
      <c r="L9346" s="195"/>
      <c r="M9346" s="196"/>
      <c r="N9346" s="197"/>
      <c r="O9346" s="197"/>
      <c r="P9346" s="231"/>
    </row>
    <row r="9347" spans="2:16">
      <c r="B9347" s="351"/>
      <c r="C9347" s="435"/>
      <c r="D9347" s="399"/>
      <c r="E9347" s="400"/>
      <c r="G9347" s="401"/>
      <c r="H9347" s="401"/>
      <c r="I9347" s="401"/>
      <c r="J9347" s="194"/>
      <c r="K9347" s="194"/>
      <c r="L9347" s="195"/>
      <c r="M9347" s="196"/>
      <c r="N9347" s="197"/>
      <c r="O9347" s="197"/>
      <c r="P9347" s="231"/>
    </row>
    <row r="9348" spans="2:16">
      <c r="B9348" s="351"/>
      <c r="C9348" s="435"/>
      <c r="D9348" s="399"/>
      <c r="E9348" s="400"/>
      <c r="G9348" s="401"/>
      <c r="H9348" s="401"/>
      <c r="I9348" s="401"/>
      <c r="J9348" s="194"/>
      <c r="K9348" s="194"/>
      <c r="L9348" s="195"/>
      <c r="M9348" s="196"/>
      <c r="N9348" s="197"/>
      <c r="O9348" s="197"/>
      <c r="P9348" s="231"/>
    </row>
    <row r="9349" spans="2:16">
      <c r="B9349" s="351"/>
      <c r="C9349" s="435"/>
      <c r="D9349" s="399"/>
      <c r="E9349" s="400"/>
      <c r="G9349" s="401"/>
      <c r="H9349" s="401"/>
      <c r="I9349" s="401"/>
      <c r="J9349" s="194"/>
      <c r="K9349" s="194"/>
      <c r="L9349" s="195"/>
      <c r="M9349" s="196"/>
      <c r="N9349" s="197"/>
      <c r="O9349" s="197"/>
      <c r="P9349" s="231"/>
    </row>
    <row r="9350" spans="2:16">
      <c r="B9350" s="351"/>
      <c r="C9350" s="435"/>
      <c r="D9350" s="399"/>
      <c r="E9350" s="400"/>
      <c r="G9350" s="401"/>
      <c r="H9350" s="401"/>
      <c r="I9350" s="401"/>
      <c r="J9350" s="194"/>
      <c r="K9350" s="194"/>
      <c r="L9350" s="195"/>
      <c r="M9350" s="196"/>
      <c r="N9350" s="197"/>
      <c r="O9350" s="197"/>
      <c r="P9350" s="231"/>
    </row>
    <row r="9351" spans="2:16">
      <c r="B9351" s="351"/>
      <c r="C9351" s="435"/>
      <c r="D9351" s="399"/>
      <c r="E9351" s="400"/>
      <c r="G9351" s="401"/>
      <c r="H9351" s="401"/>
      <c r="I9351" s="401"/>
      <c r="J9351" s="194"/>
      <c r="K9351" s="194"/>
      <c r="L9351" s="195"/>
      <c r="M9351" s="196"/>
      <c r="N9351" s="197"/>
      <c r="O9351" s="197"/>
      <c r="P9351" s="231"/>
    </row>
    <row r="9352" spans="2:16">
      <c r="B9352" s="351"/>
      <c r="C9352" s="435"/>
      <c r="D9352" s="399"/>
      <c r="E9352" s="400"/>
      <c r="G9352" s="401"/>
      <c r="H9352" s="401"/>
      <c r="I9352" s="401"/>
      <c r="J9352" s="194"/>
      <c r="K9352" s="194"/>
      <c r="L9352" s="195"/>
      <c r="M9352" s="196"/>
      <c r="N9352" s="197"/>
      <c r="O9352" s="197"/>
      <c r="P9352" s="231"/>
    </row>
    <row r="9353" spans="2:16">
      <c r="B9353" s="351"/>
      <c r="C9353" s="435"/>
      <c r="D9353" s="399"/>
      <c r="E9353" s="400"/>
      <c r="G9353" s="401"/>
      <c r="H9353" s="401"/>
      <c r="I9353" s="401"/>
      <c r="J9353" s="194"/>
      <c r="K9353" s="194"/>
      <c r="L9353" s="195"/>
      <c r="M9353" s="196"/>
      <c r="N9353" s="197"/>
      <c r="O9353" s="197"/>
      <c r="P9353" s="231"/>
    </row>
    <row r="9354" spans="2:16">
      <c r="B9354" s="351"/>
      <c r="C9354" s="435"/>
      <c r="D9354" s="399"/>
      <c r="E9354" s="400"/>
      <c r="G9354" s="401"/>
      <c r="H9354" s="401"/>
      <c r="I9354" s="401"/>
      <c r="J9354" s="194"/>
      <c r="K9354" s="194"/>
      <c r="L9354" s="195"/>
      <c r="M9354" s="196"/>
      <c r="N9354" s="197"/>
      <c r="O9354" s="197"/>
      <c r="P9354" s="231"/>
    </row>
    <row r="9355" spans="2:16">
      <c r="B9355" s="351"/>
      <c r="C9355" s="435"/>
      <c r="D9355" s="399"/>
      <c r="E9355" s="400"/>
      <c r="G9355" s="401"/>
      <c r="H9355" s="401"/>
      <c r="I9355" s="401"/>
      <c r="J9355" s="194"/>
      <c r="K9355" s="194"/>
      <c r="L9355" s="195"/>
      <c r="M9355" s="196"/>
      <c r="N9355" s="197"/>
      <c r="O9355" s="197"/>
      <c r="P9355" s="231"/>
    </row>
    <row r="9356" spans="2:16">
      <c r="B9356" s="351"/>
      <c r="C9356" s="435"/>
      <c r="D9356" s="399"/>
      <c r="E9356" s="400"/>
      <c r="G9356" s="401"/>
      <c r="H9356" s="401"/>
      <c r="I9356" s="401"/>
      <c r="J9356" s="194"/>
      <c r="K9356" s="194"/>
      <c r="L9356" s="195"/>
      <c r="M9356" s="196"/>
      <c r="N9356" s="197"/>
      <c r="O9356" s="197"/>
      <c r="P9356" s="231"/>
    </row>
    <row r="9357" spans="2:16">
      <c r="B9357" s="351"/>
      <c r="C9357" s="435"/>
      <c r="D9357" s="399"/>
      <c r="E9357" s="400"/>
      <c r="G9357" s="401"/>
      <c r="H9357" s="401"/>
      <c r="I9357" s="401"/>
      <c r="J9357" s="194"/>
      <c r="K9357" s="194"/>
      <c r="L9357" s="195"/>
      <c r="M9357" s="196"/>
      <c r="N9357" s="197"/>
      <c r="O9357" s="197"/>
      <c r="P9357" s="231"/>
    </row>
    <row r="9358" spans="2:16">
      <c r="B9358" s="351"/>
      <c r="C9358" s="435"/>
      <c r="D9358" s="399"/>
      <c r="E9358" s="400"/>
      <c r="G9358" s="401"/>
      <c r="H9358" s="401"/>
      <c r="I9358" s="401"/>
      <c r="J9358" s="194"/>
      <c r="K9358" s="194"/>
      <c r="L9358" s="195"/>
      <c r="M9358" s="196"/>
      <c r="N9358" s="197"/>
      <c r="O9358" s="197"/>
      <c r="P9358" s="231"/>
    </row>
    <row r="9359" spans="2:16">
      <c r="B9359" s="351"/>
      <c r="C9359" s="435"/>
      <c r="D9359" s="399"/>
      <c r="E9359" s="400"/>
      <c r="G9359" s="401"/>
      <c r="H9359" s="401"/>
      <c r="I9359" s="401"/>
      <c r="J9359" s="194"/>
      <c r="K9359" s="194"/>
      <c r="L9359" s="195"/>
      <c r="M9359" s="196"/>
      <c r="N9359" s="197"/>
      <c r="O9359" s="197"/>
      <c r="P9359" s="231"/>
    </row>
    <row r="9360" spans="2:16">
      <c r="B9360" s="402"/>
      <c r="C9360" s="435"/>
      <c r="D9360" s="404"/>
      <c r="E9360" s="405"/>
      <c r="G9360" s="406"/>
      <c r="H9360" s="406"/>
      <c r="I9360" s="406"/>
      <c r="J9360" s="194"/>
      <c r="K9360" s="194"/>
      <c r="L9360" s="195"/>
      <c r="M9360" s="196"/>
      <c r="N9360" s="197"/>
      <c r="O9360" s="197"/>
      <c r="P9360" s="221"/>
    </row>
    <row r="9361" spans="2:16">
      <c r="B9361" s="351"/>
      <c r="C9361" s="435"/>
      <c r="D9361" s="399"/>
      <c r="E9361" s="400"/>
      <c r="G9361" s="401"/>
      <c r="H9361" s="401"/>
      <c r="I9361" s="401"/>
      <c r="J9361" s="194"/>
      <c r="K9361" s="194"/>
      <c r="L9361" s="195"/>
      <c r="M9361" s="196"/>
      <c r="N9361" s="197"/>
      <c r="O9361" s="197"/>
      <c r="P9361" s="231"/>
    </row>
    <row r="9362" spans="2:16">
      <c r="B9362" s="351"/>
      <c r="C9362" s="435"/>
      <c r="D9362" s="399"/>
      <c r="E9362" s="400"/>
      <c r="G9362" s="401"/>
      <c r="H9362" s="401"/>
      <c r="I9362" s="401"/>
      <c r="J9362" s="194"/>
      <c r="K9362" s="194"/>
      <c r="L9362" s="195"/>
      <c r="M9362" s="196"/>
      <c r="N9362" s="197"/>
      <c r="O9362" s="197"/>
      <c r="P9362" s="231"/>
    </row>
    <row r="9363" spans="2:16">
      <c r="B9363" s="351"/>
      <c r="C9363" s="435"/>
      <c r="D9363" s="399"/>
      <c r="E9363" s="400"/>
      <c r="G9363" s="401"/>
      <c r="H9363" s="401"/>
      <c r="I9363" s="401"/>
      <c r="J9363" s="194"/>
      <c r="K9363" s="194"/>
      <c r="L9363" s="195"/>
      <c r="M9363" s="196"/>
      <c r="N9363" s="197"/>
      <c r="O9363" s="197"/>
      <c r="P9363" s="231"/>
    </row>
    <row r="9364" spans="2:16">
      <c r="B9364" s="351"/>
      <c r="C9364" s="435"/>
      <c r="D9364" s="399"/>
      <c r="E9364" s="400"/>
      <c r="G9364" s="401"/>
      <c r="H9364" s="401"/>
      <c r="I9364" s="401"/>
      <c r="J9364" s="194"/>
      <c r="K9364" s="194"/>
      <c r="L9364" s="195"/>
      <c r="M9364" s="196"/>
      <c r="N9364" s="197"/>
      <c r="O9364" s="197"/>
      <c r="P9364" s="231"/>
    </row>
    <row r="9365" spans="2:16">
      <c r="B9365" s="351"/>
      <c r="C9365" s="435"/>
      <c r="D9365" s="399"/>
      <c r="E9365" s="400"/>
      <c r="G9365" s="401"/>
      <c r="H9365" s="401"/>
      <c r="I9365" s="401"/>
      <c r="J9365" s="194"/>
      <c r="K9365" s="194"/>
      <c r="L9365" s="195"/>
      <c r="M9365" s="196"/>
      <c r="N9365" s="197"/>
      <c r="O9365" s="197"/>
      <c r="P9365" s="231"/>
    </row>
    <row r="9366" spans="2:16">
      <c r="B9366" s="351"/>
      <c r="C9366" s="435"/>
      <c r="D9366" s="399"/>
      <c r="E9366" s="400"/>
      <c r="G9366" s="401"/>
      <c r="H9366" s="401"/>
      <c r="I9366" s="401"/>
      <c r="J9366" s="194"/>
      <c r="K9366" s="194"/>
      <c r="L9366" s="195"/>
      <c r="M9366" s="196"/>
      <c r="N9366" s="197"/>
      <c r="O9366" s="197"/>
      <c r="P9366" s="231"/>
    </row>
    <row r="9367" spans="2:16">
      <c r="B9367" s="351"/>
      <c r="C9367" s="435"/>
      <c r="D9367" s="399"/>
      <c r="E9367" s="400"/>
      <c r="G9367" s="401"/>
      <c r="H9367" s="401"/>
      <c r="I9367" s="401"/>
      <c r="J9367" s="194"/>
      <c r="K9367" s="194"/>
      <c r="L9367" s="195"/>
      <c r="M9367" s="196"/>
      <c r="N9367" s="197"/>
      <c r="O9367" s="197"/>
      <c r="P9367" s="231"/>
    </row>
    <row r="9368" spans="2:16">
      <c r="B9368" s="351"/>
      <c r="C9368" s="435"/>
      <c r="D9368" s="399"/>
      <c r="E9368" s="400"/>
      <c r="G9368" s="401"/>
      <c r="H9368" s="401"/>
      <c r="I9368" s="401"/>
      <c r="J9368" s="194"/>
      <c r="K9368" s="194"/>
      <c r="L9368" s="195"/>
      <c r="M9368" s="196"/>
      <c r="N9368" s="197"/>
      <c r="O9368" s="197"/>
      <c r="P9368" s="231"/>
    </row>
    <row r="9369" spans="2:16">
      <c r="B9369" s="351"/>
      <c r="C9369" s="435"/>
      <c r="D9369" s="399"/>
      <c r="E9369" s="400"/>
      <c r="G9369" s="401"/>
      <c r="H9369" s="401"/>
      <c r="I9369" s="401"/>
      <c r="J9369" s="194"/>
      <c r="K9369" s="194"/>
      <c r="L9369" s="195"/>
      <c r="M9369" s="196"/>
      <c r="N9369" s="197"/>
      <c r="O9369" s="197"/>
      <c r="P9369" s="231"/>
    </row>
    <row r="9370" spans="2:16">
      <c r="B9370" s="351"/>
      <c r="C9370" s="435"/>
      <c r="D9370" s="399"/>
      <c r="E9370" s="400"/>
      <c r="G9370" s="401"/>
      <c r="H9370" s="401"/>
      <c r="I9370" s="401"/>
      <c r="J9370" s="194"/>
      <c r="K9370" s="194"/>
      <c r="L9370" s="195"/>
      <c r="M9370" s="196"/>
      <c r="N9370" s="197"/>
      <c r="O9370" s="197"/>
      <c r="P9370" s="231"/>
    </row>
    <row r="9371" spans="2:16">
      <c r="B9371" s="351"/>
      <c r="C9371" s="435"/>
      <c r="D9371" s="399"/>
      <c r="E9371" s="400"/>
      <c r="G9371" s="401"/>
      <c r="H9371" s="401"/>
      <c r="I9371" s="401"/>
      <c r="J9371" s="194"/>
      <c r="K9371" s="194"/>
      <c r="L9371" s="195"/>
      <c r="M9371" s="196"/>
      <c r="N9371" s="197"/>
      <c r="O9371" s="197"/>
      <c r="P9371" s="231"/>
    </row>
    <row r="9372" spans="2:16">
      <c r="B9372" s="351"/>
      <c r="C9372" s="435"/>
      <c r="D9372" s="399"/>
      <c r="E9372" s="400"/>
      <c r="G9372" s="401"/>
      <c r="H9372" s="401"/>
      <c r="I9372" s="401"/>
      <c r="J9372" s="194"/>
      <c r="K9372" s="194"/>
      <c r="L9372" s="195"/>
      <c r="M9372" s="196"/>
      <c r="N9372" s="197"/>
      <c r="O9372" s="197"/>
      <c r="P9372" s="231"/>
    </row>
    <row r="9373" spans="2:16">
      <c r="B9373" s="351"/>
      <c r="C9373" s="435"/>
      <c r="D9373" s="399"/>
      <c r="E9373" s="400"/>
      <c r="G9373" s="401"/>
      <c r="H9373" s="401"/>
      <c r="I9373" s="401"/>
      <c r="J9373" s="194"/>
      <c r="K9373" s="194"/>
      <c r="L9373" s="195"/>
      <c r="M9373" s="196"/>
      <c r="N9373" s="197"/>
      <c r="O9373" s="197"/>
      <c r="P9373" s="231"/>
    </row>
    <row r="9374" spans="2:16">
      <c r="B9374" s="351"/>
      <c r="C9374" s="435"/>
      <c r="D9374" s="399"/>
      <c r="E9374" s="400"/>
      <c r="G9374" s="401"/>
      <c r="H9374" s="401"/>
      <c r="I9374" s="401"/>
      <c r="J9374" s="194"/>
      <c r="K9374" s="194"/>
      <c r="L9374" s="195"/>
      <c r="M9374" s="196"/>
      <c r="N9374" s="197"/>
      <c r="O9374" s="197"/>
      <c r="P9374" s="231"/>
    </row>
    <row r="9375" spans="2:16">
      <c r="B9375" s="351"/>
      <c r="C9375" s="435"/>
      <c r="D9375" s="399"/>
      <c r="E9375" s="400"/>
      <c r="G9375" s="401"/>
      <c r="H9375" s="401"/>
      <c r="I9375" s="401"/>
      <c r="J9375" s="194"/>
      <c r="K9375" s="194"/>
      <c r="L9375" s="195"/>
      <c r="M9375" s="196"/>
      <c r="N9375" s="197"/>
      <c r="O9375" s="197"/>
      <c r="P9375" s="231"/>
    </row>
    <row r="9376" spans="2:16">
      <c r="B9376" s="351"/>
      <c r="C9376" s="435"/>
      <c r="D9376" s="399"/>
      <c r="E9376" s="400"/>
      <c r="G9376" s="401"/>
      <c r="H9376" s="401"/>
      <c r="I9376" s="401"/>
      <c r="J9376" s="194"/>
      <c r="K9376" s="194"/>
      <c r="L9376" s="195"/>
      <c r="M9376" s="196"/>
      <c r="N9376" s="197"/>
      <c r="O9376" s="197"/>
      <c r="P9376" s="231"/>
    </row>
    <row r="9377" spans="2:16">
      <c r="B9377" s="351"/>
      <c r="C9377" s="435"/>
      <c r="D9377" s="399"/>
      <c r="E9377" s="400"/>
      <c r="G9377" s="401"/>
      <c r="H9377" s="401"/>
      <c r="I9377" s="401"/>
      <c r="J9377" s="194"/>
      <c r="K9377" s="194"/>
      <c r="L9377" s="195"/>
      <c r="M9377" s="196"/>
      <c r="N9377" s="197"/>
      <c r="O9377" s="197"/>
      <c r="P9377" s="231"/>
    </row>
    <row r="9378" spans="2:16">
      <c r="B9378" s="351"/>
      <c r="C9378" s="435"/>
      <c r="D9378" s="399"/>
      <c r="E9378" s="400"/>
      <c r="G9378" s="401"/>
      <c r="H9378" s="401"/>
      <c r="I9378" s="401"/>
      <c r="J9378" s="194"/>
      <c r="K9378" s="194"/>
      <c r="L9378" s="195"/>
      <c r="M9378" s="196"/>
      <c r="N9378" s="197"/>
      <c r="O9378" s="197"/>
      <c r="P9378" s="231"/>
    </row>
    <row r="9379" spans="2:16">
      <c r="B9379" s="351"/>
      <c r="C9379" s="435"/>
      <c r="D9379" s="399"/>
      <c r="E9379" s="400"/>
      <c r="G9379" s="401"/>
      <c r="H9379" s="401"/>
      <c r="I9379" s="401"/>
      <c r="J9379" s="194"/>
      <c r="K9379" s="194"/>
      <c r="L9379" s="195"/>
      <c r="M9379" s="196"/>
      <c r="N9379" s="197"/>
      <c r="O9379" s="197"/>
      <c r="P9379" s="231"/>
    </row>
    <row r="9380" spans="2:16">
      <c r="B9380" s="351"/>
      <c r="C9380" s="435"/>
      <c r="D9380" s="399"/>
      <c r="E9380" s="400"/>
      <c r="G9380" s="401"/>
      <c r="H9380" s="401"/>
      <c r="I9380" s="401"/>
      <c r="J9380" s="194"/>
      <c r="K9380" s="194"/>
      <c r="L9380" s="195"/>
      <c r="M9380" s="196"/>
      <c r="N9380" s="197"/>
      <c r="O9380" s="197"/>
      <c r="P9380" s="231"/>
    </row>
    <row r="9381" spans="2:16">
      <c r="B9381" s="351"/>
      <c r="C9381" s="435"/>
      <c r="D9381" s="399"/>
      <c r="E9381" s="400"/>
      <c r="G9381" s="401"/>
      <c r="H9381" s="401"/>
      <c r="I9381" s="401"/>
      <c r="J9381" s="194"/>
      <c r="K9381" s="194"/>
      <c r="L9381" s="195"/>
      <c r="M9381" s="196"/>
      <c r="N9381" s="197"/>
      <c r="O9381" s="197"/>
      <c r="P9381" s="231"/>
    </row>
    <row r="9382" spans="2:16">
      <c r="B9382" s="351"/>
      <c r="C9382" s="435"/>
      <c r="D9382" s="399"/>
      <c r="E9382" s="400"/>
      <c r="G9382" s="401"/>
      <c r="H9382" s="401"/>
      <c r="I9382" s="401"/>
      <c r="J9382" s="194"/>
      <c r="K9382" s="194"/>
      <c r="L9382" s="195"/>
      <c r="M9382" s="196"/>
      <c r="N9382" s="197"/>
      <c r="O9382" s="197"/>
      <c r="P9382" s="231"/>
    </row>
    <row r="9383" spans="2:16">
      <c r="B9383" s="351"/>
      <c r="C9383" s="435"/>
      <c r="D9383" s="399"/>
      <c r="E9383" s="400"/>
      <c r="G9383" s="401"/>
      <c r="H9383" s="401"/>
      <c r="I9383" s="401"/>
      <c r="J9383" s="194"/>
      <c r="K9383" s="194"/>
      <c r="L9383" s="195"/>
      <c r="M9383" s="196"/>
      <c r="N9383" s="197"/>
      <c r="O9383" s="197"/>
      <c r="P9383" s="231"/>
    </row>
    <row r="9384" spans="2:16">
      <c r="B9384" s="351"/>
      <c r="C9384" s="435"/>
      <c r="D9384" s="399"/>
      <c r="E9384" s="400"/>
      <c r="G9384" s="401"/>
      <c r="H9384" s="401"/>
      <c r="I9384" s="401"/>
      <c r="J9384" s="194"/>
      <c r="K9384" s="194"/>
      <c r="L9384" s="195"/>
      <c r="M9384" s="196"/>
      <c r="N9384" s="197"/>
      <c r="O9384" s="197"/>
      <c r="P9384" s="231"/>
    </row>
    <row r="9385" spans="2:16">
      <c r="B9385" s="351"/>
      <c r="C9385" s="435"/>
      <c r="D9385" s="399"/>
      <c r="E9385" s="400"/>
      <c r="G9385" s="401"/>
      <c r="H9385" s="401"/>
      <c r="I9385" s="401"/>
      <c r="J9385" s="194"/>
      <c r="K9385" s="194"/>
      <c r="L9385" s="195"/>
      <c r="M9385" s="196"/>
      <c r="N9385" s="197"/>
      <c r="O9385" s="197"/>
      <c r="P9385" s="231"/>
    </row>
    <row r="9386" spans="2:16">
      <c r="B9386" s="351"/>
      <c r="C9386" s="435"/>
      <c r="D9386" s="399"/>
      <c r="E9386" s="400"/>
      <c r="G9386" s="401"/>
      <c r="H9386" s="401"/>
      <c r="I9386" s="401"/>
      <c r="J9386" s="194"/>
      <c r="K9386" s="194"/>
      <c r="L9386" s="195"/>
      <c r="M9386" s="196"/>
      <c r="N9386" s="197"/>
      <c r="O9386" s="197"/>
      <c r="P9386" s="231"/>
    </row>
    <row r="9387" spans="2:16">
      <c r="B9387" s="351"/>
      <c r="C9387" s="435"/>
      <c r="D9387" s="399"/>
      <c r="E9387" s="400"/>
      <c r="G9387" s="401"/>
      <c r="H9387" s="401"/>
      <c r="I9387" s="401"/>
      <c r="J9387" s="194"/>
      <c r="K9387" s="194"/>
      <c r="L9387" s="195"/>
      <c r="M9387" s="196"/>
      <c r="N9387" s="197"/>
      <c r="O9387" s="197"/>
      <c r="P9387" s="231"/>
    </row>
    <row r="9388" spans="2:16">
      <c r="B9388" s="351"/>
      <c r="C9388" s="435"/>
      <c r="D9388" s="399"/>
      <c r="E9388" s="400"/>
      <c r="G9388" s="401"/>
      <c r="H9388" s="401"/>
      <c r="I9388" s="401"/>
      <c r="J9388" s="194"/>
      <c r="K9388" s="194"/>
      <c r="L9388" s="195"/>
      <c r="M9388" s="196"/>
      <c r="N9388" s="197"/>
      <c r="O9388" s="197"/>
      <c r="P9388" s="231"/>
    </row>
    <row r="9389" spans="2:16">
      <c r="B9389" s="351"/>
      <c r="C9389" s="435"/>
      <c r="D9389" s="399"/>
      <c r="E9389" s="400"/>
      <c r="G9389" s="401"/>
      <c r="H9389" s="401"/>
      <c r="I9389" s="401"/>
      <c r="J9389" s="194"/>
      <c r="K9389" s="194"/>
      <c r="L9389" s="195"/>
      <c r="M9389" s="196"/>
      <c r="N9389" s="197"/>
      <c r="O9389" s="197"/>
      <c r="P9389" s="231"/>
    </row>
    <row r="9390" spans="2:16">
      <c r="B9390" s="351"/>
      <c r="C9390" s="435"/>
      <c r="D9390" s="399"/>
      <c r="E9390" s="400"/>
      <c r="G9390" s="401"/>
      <c r="H9390" s="401"/>
      <c r="I9390" s="401"/>
      <c r="J9390" s="194"/>
      <c r="K9390" s="194"/>
      <c r="L9390" s="195"/>
      <c r="M9390" s="196"/>
      <c r="N9390" s="197"/>
      <c r="O9390" s="197"/>
      <c r="P9390" s="231"/>
    </row>
    <row r="9391" spans="2:16">
      <c r="B9391" s="351"/>
      <c r="C9391" s="435"/>
      <c r="D9391" s="399"/>
      <c r="E9391" s="400"/>
      <c r="G9391" s="401"/>
      <c r="H9391" s="401"/>
      <c r="I9391" s="401"/>
      <c r="J9391" s="194"/>
      <c r="K9391" s="194"/>
      <c r="L9391" s="195"/>
      <c r="M9391" s="196"/>
      <c r="N9391" s="197"/>
      <c r="O9391" s="197"/>
      <c r="P9391" s="231"/>
    </row>
    <row r="9392" spans="2:16">
      <c r="B9392" s="351"/>
      <c r="C9392" s="435"/>
      <c r="D9392" s="399"/>
      <c r="E9392" s="400"/>
      <c r="G9392" s="401"/>
      <c r="H9392" s="401"/>
      <c r="I9392" s="401"/>
      <c r="J9392" s="194"/>
      <c r="K9392" s="194"/>
      <c r="L9392" s="195"/>
      <c r="M9392" s="196"/>
      <c r="N9392" s="197"/>
      <c r="O9392" s="197"/>
      <c r="P9392" s="231"/>
    </row>
    <row r="9393" spans="2:16">
      <c r="B9393" s="351"/>
      <c r="C9393" s="435"/>
      <c r="D9393" s="399"/>
      <c r="E9393" s="400"/>
      <c r="G9393" s="401"/>
      <c r="H9393" s="401"/>
      <c r="I9393" s="401"/>
      <c r="J9393" s="194"/>
      <c r="K9393" s="194"/>
      <c r="L9393" s="195"/>
      <c r="M9393" s="196"/>
      <c r="N9393" s="197"/>
      <c r="O9393" s="197"/>
      <c r="P9393" s="231"/>
    </row>
    <row r="9394" spans="2:16">
      <c r="B9394" s="351"/>
      <c r="C9394" s="435"/>
      <c r="D9394" s="399"/>
      <c r="E9394" s="400"/>
      <c r="G9394" s="401"/>
      <c r="H9394" s="401"/>
      <c r="I9394" s="401"/>
      <c r="J9394" s="194"/>
      <c r="K9394" s="194"/>
      <c r="L9394" s="195"/>
      <c r="M9394" s="196"/>
      <c r="N9394" s="197"/>
      <c r="O9394" s="197"/>
      <c r="P9394" s="231"/>
    </row>
    <row r="9395" spans="2:16">
      <c r="B9395" s="351"/>
      <c r="C9395" s="435"/>
      <c r="D9395" s="399"/>
      <c r="E9395" s="400"/>
      <c r="G9395" s="401"/>
      <c r="H9395" s="401"/>
      <c r="I9395" s="401"/>
      <c r="J9395" s="194"/>
      <c r="K9395" s="194"/>
      <c r="L9395" s="195"/>
      <c r="M9395" s="196"/>
      <c r="N9395" s="197"/>
      <c r="O9395" s="197"/>
      <c r="P9395" s="231"/>
    </row>
    <row r="9396" spans="2:16">
      <c r="B9396" s="351"/>
      <c r="C9396" s="435"/>
      <c r="D9396" s="399"/>
      <c r="E9396" s="400"/>
      <c r="G9396" s="401"/>
      <c r="H9396" s="401"/>
      <c r="I9396" s="401"/>
      <c r="J9396" s="194"/>
      <c r="K9396" s="194"/>
      <c r="L9396" s="195"/>
      <c r="M9396" s="196"/>
      <c r="N9396" s="197"/>
      <c r="O9396" s="197"/>
      <c r="P9396" s="231"/>
    </row>
    <row r="9397" spans="2:16">
      <c r="B9397" s="351"/>
      <c r="C9397" s="435"/>
      <c r="D9397" s="399"/>
      <c r="E9397" s="400"/>
      <c r="G9397" s="401"/>
      <c r="H9397" s="401"/>
      <c r="I9397" s="401"/>
      <c r="J9397" s="194"/>
      <c r="K9397" s="194"/>
      <c r="L9397" s="195"/>
      <c r="M9397" s="196"/>
      <c r="N9397" s="197"/>
      <c r="O9397" s="197"/>
      <c r="P9397" s="231"/>
    </row>
    <row r="9398" spans="2:16">
      <c r="B9398" s="351"/>
      <c r="C9398" s="435"/>
      <c r="D9398" s="399"/>
      <c r="E9398" s="400"/>
      <c r="G9398" s="401"/>
      <c r="H9398" s="401"/>
      <c r="I9398" s="401"/>
      <c r="J9398" s="194"/>
      <c r="K9398" s="194"/>
      <c r="L9398" s="195"/>
      <c r="M9398" s="196"/>
      <c r="N9398" s="197"/>
      <c r="O9398" s="197"/>
      <c r="P9398" s="231"/>
    </row>
    <row r="9399" spans="2:16">
      <c r="B9399" s="351"/>
      <c r="C9399" s="435"/>
      <c r="D9399" s="399"/>
      <c r="E9399" s="400"/>
      <c r="G9399" s="401"/>
      <c r="H9399" s="401"/>
      <c r="I9399" s="401"/>
      <c r="J9399" s="194"/>
      <c r="K9399" s="194"/>
      <c r="L9399" s="195"/>
      <c r="M9399" s="196"/>
      <c r="N9399" s="197"/>
      <c r="O9399" s="197"/>
      <c r="P9399" s="231"/>
    </row>
    <row r="9400" spans="2:16">
      <c r="B9400" s="351"/>
      <c r="C9400" s="435"/>
      <c r="D9400" s="399"/>
      <c r="E9400" s="400"/>
      <c r="G9400" s="401"/>
      <c r="H9400" s="401"/>
      <c r="I9400" s="401"/>
      <c r="J9400" s="194"/>
      <c r="K9400" s="194"/>
      <c r="L9400" s="195"/>
      <c r="M9400" s="196"/>
      <c r="N9400" s="197"/>
      <c r="O9400" s="197"/>
      <c r="P9400" s="231"/>
    </row>
    <row r="9401" spans="2:16">
      <c r="B9401" s="351"/>
      <c r="C9401" s="435"/>
      <c r="D9401" s="399"/>
      <c r="E9401" s="400"/>
      <c r="G9401" s="401"/>
      <c r="H9401" s="401"/>
      <c r="I9401" s="401"/>
      <c r="J9401" s="194"/>
      <c r="K9401" s="194"/>
      <c r="L9401" s="195"/>
      <c r="M9401" s="196"/>
      <c r="N9401" s="197"/>
      <c r="O9401" s="197"/>
      <c r="P9401" s="231"/>
    </row>
    <row r="9402" spans="2:16">
      <c r="B9402" s="351"/>
      <c r="C9402" s="435"/>
      <c r="D9402" s="399"/>
      <c r="E9402" s="400"/>
      <c r="G9402" s="401"/>
      <c r="H9402" s="401"/>
      <c r="I9402" s="401"/>
      <c r="J9402" s="194"/>
      <c r="K9402" s="194"/>
      <c r="L9402" s="195"/>
      <c r="M9402" s="196"/>
      <c r="N9402" s="197"/>
      <c r="O9402" s="197"/>
      <c r="P9402" s="231"/>
    </row>
    <row r="9403" spans="2:16">
      <c r="B9403" s="351"/>
      <c r="C9403" s="435"/>
      <c r="D9403" s="399"/>
      <c r="E9403" s="400"/>
      <c r="G9403" s="401"/>
      <c r="H9403" s="401"/>
      <c r="I9403" s="401"/>
      <c r="J9403" s="194"/>
      <c r="K9403" s="194"/>
      <c r="L9403" s="195"/>
      <c r="M9403" s="196"/>
      <c r="N9403" s="197"/>
      <c r="O9403" s="197"/>
      <c r="P9403" s="231"/>
    </row>
    <row r="9404" spans="2:16">
      <c r="B9404" s="351"/>
      <c r="C9404" s="435"/>
      <c r="D9404" s="399"/>
      <c r="E9404" s="400"/>
      <c r="G9404" s="401"/>
      <c r="H9404" s="401"/>
      <c r="I9404" s="401"/>
      <c r="J9404" s="194"/>
      <c r="K9404" s="194"/>
      <c r="L9404" s="195"/>
      <c r="M9404" s="196"/>
      <c r="N9404" s="197"/>
      <c r="O9404" s="197"/>
      <c r="P9404" s="231"/>
    </row>
    <row r="9405" spans="2:16">
      <c r="B9405" s="351"/>
      <c r="C9405" s="435"/>
      <c r="D9405" s="399"/>
      <c r="E9405" s="400"/>
      <c r="G9405" s="401"/>
      <c r="H9405" s="401"/>
      <c r="I9405" s="401"/>
      <c r="J9405" s="194"/>
      <c r="K9405" s="194"/>
      <c r="L9405" s="195"/>
      <c r="M9405" s="196"/>
      <c r="N9405" s="197"/>
      <c r="O9405" s="197"/>
      <c r="P9405" s="231"/>
    </row>
    <row r="9406" spans="2:16">
      <c r="B9406" s="351"/>
      <c r="C9406" s="435"/>
      <c r="D9406" s="399"/>
      <c r="E9406" s="400"/>
      <c r="G9406" s="401"/>
      <c r="H9406" s="401"/>
      <c r="I9406" s="401"/>
      <c r="J9406" s="194"/>
      <c r="K9406" s="194"/>
      <c r="L9406" s="195"/>
      <c r="M9406" s="196"/>
      <c r="N9406" s="197"/>
      <c r="O9406" s="197"/>
      <c r="P9406" s="231"/>
    </row>
    <row r="9407" spans="2:16">
      <c r="B9407" s="351"/>
      <c r="C9407" s="435"/>
      <c r="D9407" s="399"/>
      <c r="E9407" s="400"/>
      <c r="G9407" s="401"/>
      <c r="H9407" s="401"/>
      <c r="I9407" s="401"/>
      <c r="J9407" s="194"/>
      <c r="K9407" s="194"/>
      <c r="L9407" s="195"/>
      <c r="M9407" s="196"/>
      <c r="N9407" s="197"/>
      <c r="O9407" s="197"/>
      <c r="P9407" s="231"/>
    </row>
    <row r="9408" spans="2:16">
      <c r="B9408" s="351"/>
      <c r="C9408" s="435"/>
      <c r="D9408" s="399"/>
      <c r="E9408" s="400"/>
      <c r="G9408" s="401"/>
      <c r="H9408" s="401"/>
      <c r="I9408" s="401"/>
      <c r="J9408" s="194"/>
      <c r="K9408" s="194"/>
      <c r="L9408" s="195"/>
      <c r="M9408" s="196"/>
      <c r="N9408" s="197"/>
      <c r="O9408" s="197"/>
      <c r="P9408" s="231"/>
    </row>
    <row r="9409" spans="2:16">
      <c r="B9409" s="351"/>
      <c r="C9409" s="435"/>
      <c r="D9409" s="399"/>
      <c r="E9409" s="400"/>
      <c r="G9409" s="401"/>
      <c r="H9409" s="401"/>
      <c r="I9409" s="401"/>
      <c r="J9409" s="194"/>
      <c r="K9409" s="194"/>
      <c r="L9409" s="195"/>
      <c r="M9409" s="196"/>
      <c r="N9409" s="197"/>
      <c r="O9409" s="197"/>
      <c r="P9409" s="231"/>
    </row>
    <row r="9410" spans="2:16">
      <c r="B9410" s="351"/>
      <c r="C9410" s="435"/>
      <c r="D9410" s="399"/>
      <c r="E9410" s="400"/>
      <c r="G9410" s="401"/>
      <c r="H9410" s="401"/>
      <c r="I9410" s="401"/>
      <c r="J9410" s="194"/>
      <c r="K9410" s="194"/>
      <c r="L9410" s="195"/>
      <c r="M9410" s="196"/>
      <c r="N9410" s="197"/>
      <c r="O9410" s="197"/>
      <c r="P9410" s="231"/>
    </row>
    <row r="9411" spans="2:16">
      <c r="B9411" s="351"/>
      <c r="C9411" s="435"/>
      <c r="D9411" s="399"/>
      <c r="E9411" s="400"/>
      <c r="G9411" s="401"/>
      <c r="H9411" s="401"/>
      <c r="I9411" s="401"/>
      <c r="J9411" s="194"/>
      <c r="K9411" s="194"/>
      <c r="L9411" s="195"/>
      <c r="M9411" s="196"/>
      <c r="N9411" s="197"/>
      <c r="O9411" s="197"/>
      <c r="P9411" s="231"/>
    </row>
    <row r="9412" spans="2:16">
      <c r="B9412" s="351"/>
      <c r="C9412" s="435"/>
      <c r="D9412" s="399"/>
      <c r="E9412" s="400"/>
      <c r="G9412" s="401"/>
      <c r="H9412" s="401"/>
      <c r="I9412" s="401"/>
      <c r="J9412" s="194"/>
      <c r="K9412" s="194"/>
      <c r="L9412" s="195"/>
      <c r="M9412" s="196"/>
      <c r="N9412" s="197"/>
      <c r="O9412" s="197"/>
      <c r="P9412" s="231"/>
    </row>
    <row r="9413" spans="2:16">
      <c r="B9413" s="351"/>
      <c r="C9413" s="435"/>
      <c r="D9413" s="399"/>
      <c r="E9413" s="400"/>
      <c r="G9413" s="401"/>
      <c r="H9413" s="401"/>
      <c r="I9413" s="401"/>
      <c r="J9413" s="194"/>
      <c r="K9413" s="194"/>
      <c r="L9413" s="195"/>
      <c r="M9413" s="196"/>
      <c r="N9413" s="197"/>
      <c r="O9413" s="197"/>
      <c r="P9413" s="231"/>
    </row>
    <row r="9414" spans="2:16">
      <c r="B9414" s="351"/>
      <c r="C9414" s="435"/>
      <c r="D9414" s="399"/>
      <c r="E9414" s="400"/>
      <c r="G9414" s="401"/>
      <c r="H9414" s="401"/>
      <c r="I9414" s="401"/>
      <c r="J9414" s="194"/>
      <c r="K9414" s="194"/>
      <c r="L9414" s="195"/>
      <c r="M9414" s="196"/>
      <c r="N9414" s="197"/>
      <c r="O9414" s="197"/>
      <c r="P9414" s="231"/>
    </row>
    <row r="9415" spans="2:16">
      <c r="B9415" s="351"/>
      <c r="C9415" s="435"/>
      <c r="D9415" s="399"/>
      <c r="E9415" s="400"/>
      <c r="G9415" s="401"/>
      <c r="H9415" s="401"/>
      <c r="I9415" s="401"/>
      <c r="J9415" s="194"/>
      <c r="K9415" s="194"/>
      <c r="L9415" s="195"/>
      <c r="M9415" s="196"/>
      <c r="N9415" s="197"/>
      <c r="O9415" s="197"/>
      <c r="P9415" s="231"/>
    </row>
    <row r="9416" spans="2:16">
      <c r="B9416" s="351"/>
      <c r="C9416" s="435"/>
      <c r="D9416" s="399"/>
      <c r="E9416" s="400"/>
      <c r="G9416" s="401"/>
      <c r="H9416" s="401"/>
      <c r="I9416" s="401"/>
      <c r="J9416" s="194"/>
      <c r="K9416" s="194"/>
      <c r="L9416" s="195"/>
      <c r="M9416" s="196"/>
      <c r="N9416" s="197"/>
      <c r="O9416" s="197"/>
      <c r="P9416" s="231"/>
    </row>
    <row r="9417" spans="2:16">
      <c r="B9417" s="351"/>
      <c r="C9417" s="435"/>
      <c r="D9417" s="399"/>
      <c r="E9417" s="400"/>
      <c r="G9417" s="401"/>
      <c r="H9417" s="401"/>
      <c r="I9417" s="401"/>
      <c r="J9417" s="194"/>
      <c r="K9417" s="194"/>
      <c r="L9417" s="195"/>
      <c r="M9417" s="196"/>
      <c r="N9417" s="197"/>
      <c r="O9417" s="197"/>
      <c r="P9417" s="231"/>
    </row>
    <row r="9418" spans="2:16">
      <c r="B9418" s="351"/>
      <c r="C9418" s="435"/>
      <c r="D9418" s="399"/>
      <c r="E9418" s="400"/>
      <c r="G9418" s="401"/>
      <c r="H9418" s="401"/>
      <c r="I9418" s="401"/>
      <c r="J9418" s="194"/>
      <c r="K9418" s="194"/>
      <c r="L9418" s="195"/>
      <c r="M9418" s="196"/>
      <c r="N9418" s="197"/>
      <c r="O9418" s="197"/>
      <c r="P9418" s="231"/>
    </row>
    <row r="9419" spans="2:16">
      <c r="B9419" s="351"/>
      <c r="C9419" s="435"/>
      <c r="D9419" s="399"/>
      <c r="E9419" s="400"/>
      <c r="G9419" s="401"/>
      <c r="H9419" s="401"/>
      <c r="I9419" s="401"/>
      <c r="J9419" s="194"/>
      <c r="K9419" s="194"/>
      <c r="L9419" s="195"/>
      <c r="M9419" s="196"/>
      <c r="N9419" s="197"/>
      <c r="O9419" s="197"/>
      <c r="P9419" s="231"/>
    </row>
    <row r="9420" spans="2:16">
      <c r="B9420" s="351"/>
      <c r="C9420" s="435"/>
      <c r="D9420" s="399"/>
      <c r="E9420" s="400"/>
      <c r="G9420" s="401"/>
      <c r="H9420" s="401"/>
      <c r="I9420" s="401"/>
      <c r="J9420" s="194"/>
      <c r="K9420" s="194"/>
      <c r="L9420" s="195"/>
      <c r="M9420" s="196"/>
      <c r="N9420" s="197"/>
      <c r="O9420" s="197"/>
      <c r="P9420" s="231"/>
    </row>
    <row r="9421" spans="2:16">
      <c r="B9421" s="351"/>
      <c r="C9421" s="435"/>
      <c r="D9421" s="399"/>
      <c r="E9421" s="400"/>
      <c r="G9421" s="401"/>
      <c r="H9421" s="401"/>
      <c r="I9421" s="401"/>
      <c r="J9421" s="194"/>
      <c r="K9421" s="194"/>
      <c r="L9421" s="195"/>
      <c r="M9421" s="196"/>
      <c r="N9421" s="197"/>
      <c r="O9421" s="197"/>
      <c r="P9421" s="231"/>
    </row>
    <row r="9422" spans="2:16">
      <c r="B9422" s="351"/>
      <c r="C9422" s="435"/>
      <c r="D9422" s="399"/>
      <c r="E9422" s="400"/>
      <c r="G9422" s="401"/>
      <c r="H9422" s="401"/>
      <c r="I9422" s="401"/>
      <c r="J9422" s="194"/>
      <c r="K9422" s="194"/>
      <c r="L9422" s="195"/>
      <c r="M9422" s="196"/>
      <c r="N9422" s="197"/>
      <c r="O9422" s="197"/>
      <c r="P9422" s="231"/>
    </row>
    <row r="9423" spans="2:16">
      <c r="B9423" s="351"/>
      <c r="C9423" s="435"/>
      <c r="D9423" s="399"/>
      <c r="E9423" s="400"/>
      <c r="G9423" s="401"/>
      <c r="H9423" s="401"/>
      <c r="I9423" s="401"/>
      <c r="J9423" s="194"/>
      <c r="K9423" s="194"/>
      <c r="L9423" s="195"/>
      <c r="M9423" s="196"/>
      <c r="N9423" s="197"/>
      <c r="O9423" s="197"/>
      <c r="P9423" s="231"/>
    </row>
    <row r="9424" spans="2:16">
      <c r="B9424" s="351"/>
      <c r="C9424" s="435"/>
      <c r="D9424" s="399"/>
      <c r="E9424" s="400"/>
      <c r="G9424" s="401"/>
      <c r="H9424" s="401"/>
      <c r="I9424" s="401"/>
      <c r="J9424" s="194"/>
      <c r="K9424" s="194"/>
      <c r="L9424" s="195"/>
      <c r="M9424" s="196"/>
      <c r="N9424" s="197"/>
      <c r="O9424" s="197"/>
      <c r="P9424" s="231"/>
    </row>
    <row r="9425" spans="2:16">
      <c r="B9425" s="351"/>
      <c r="C9425" s="435"/>
      <c r="D9425" s="399"/>
      <c r="E9425" s="400"/>
      <c r="G9425" s="401"/>
      <c r="H9425" s="401"/>
      <c r="I9425" s="401"/>
      <c r="J9425" s="194"/>
      <c r="K9425" s="194"/>
      <c r="L9425" s="195"/>
      <c r="M9425" s="196"/>
      <c r="N9425" s="197"/>
      <c r="O9425" s="197"/>
      <c r="P9425" s="231"/>
    </row>
    <row r="9426" spans="2:16">
      <c r="B9426" s="351"/>
      <c r="C9426" s="435"/>
      <c r="D9426" s="399"/>
      <c r="E9426" s="400"/>
      <c r="G9426" s="401"/>
      <c r="H9426" s="401"/>
      <c r="I9426" s="401"/>
      <c r="J9426" s="194"/>
      <c r="K9426" s="194"/>
      <c r="L9426" s="195"/>
      <c r="M9426" s="196"/>
      <c r="N9426" s="197"/>
      <c r="O9426" s="197"/>
      <c r="P9426" s="231"/>
    </row>
    <row r="9427" spans="2:16">
      <c r="B9427" s="351"/>
      <c r="C9427" s="435"/>
      <c r="D9427" s="399"/>
      <c r="E9427" s="400"/>
      <c r="G9427" s="401"/>
      <c r="H9427" s="401"/>
      <c r="I9427" s="401"/>
      <c r="J9427" s="194"/>
      <c r="K9427" s="194"/>
      <c r="L9427" s="195"/>
      <c r="M9427" s="196"/>
      <c r="N9427" s="197"/>
      <c r="O9427" s="197"/>
      <c r="P9427" s="231"/>
    </row>
    <row r="9428" spans="2:16">
      <c r="B9428" s="351"/>
      <c r="C9428" s="435"/>
      <c r="D9428" s="399"/>
      <c r="E9428" s="400"/>
      <c r="G9428" s="401"/>
      <c r="H9428" s="401"/>
      <c r="I9428" s="401"/>
      <c r="J9428" s="194"/>
      <c r="K9428" s="194"/>
      <c r="L9428" s="195"/>
      <c r="M9428" s="196"/>
      <c r="N9428" s="197"/>
      <c r="O9428" s="197"/>
      <c r="P9428" s="231"/>
    </row>
    <row r="9429" spans="2:16">
      <c r="B9429" s="351"/>
      <c r="C9429" s="435"/>
      <c r="D9429" s="399"/>
      <c r="E9429" s="400"/>
      <c r="G9429" s="401"/>
      <c r="H9429" s="401"/>
      <c r="I9429" s="401"/>
      <c r="J9429" s="194"/>
      <c r="K9429" s="194"/>
      <c r="L9429" s="195"/>
      <c r="M9429" s="196"/>
      <c r="N9429" s="197"/>
      <c r="O9429" s="197"/>
      <c r="P9429" s="231"/>
    </row>
    <row r="9430" spans="2:16">
      <c r="B9430" s="351"/>
      <c r="C9430" s="435"/>
      <c r="D9430" s="399"/>
      <c r="E9430" s="400"/>
      <c r="G9430" s="401"/>
      <c r="H9430" s="401"/>
      <c r="I9430" s="401"/>
      <c r="J9430" s="194"/>
      <c r="K9430" s="194"/>
      <c r="L9430" s="195"/>
      <c r="M9430" s="196"/>
      <c r="N9430" s="197"/>
      <c r="O9430" s="197"/>
      <c r="P9430" s="231"/>
    </row>
    <row r="9431" spans="2:16">
      <c r="B9431" s="351"/>
      <c r="C9431" s="435"/>
      <c r="D9431" s="399"/>
      <c r="E9431" s="400"/>
      <c r="G9431" s="401"/>
      <c r="H9431" s="401"/>
      <c r="I9431" s="401"/>
      <c r="J9431" s="194"/>
      <c r="K9431" s="194"/>
      <c r="L9431" s="195"/>
      <c r="M9431" s="196"/>
      <c r="N9431" s="197"/>
      <c r="O9431" s="197"/>
      <c r="P9431" s="231"/>
    </row>
    <row r="9432" spans="2:16">
      <c r="B9432" s="351"/>
      <c r="C9432" s="435"/>
      <c r="D9432" s="399"/>
      <c r="E9432" s="400"/>
      <c r="G9432" s="401"/>
      <c r="H9432" s="401"/>
      <c r="I9432" s="401"/>
      <c r="J9432" s="194"/>
      <c r="K9432" s="194"/>
      <c r="L9432" s="195"/>
      <c r="M9432" s="196"/>
      <c r="N9432" s="197"/>
      <c r="O9432" s="197"/>
      <c r="P9432" s="231"/>
    </row>
    <row r="9433" spans="2:16">
      <c r="B9433" s="351"/>
      <c r="C9433" s="435"/>
      <c r="D9433" s="399"/>
      <c r="E9433" s="400"/>
      <c r="G9433" s="401"/>
      <c r="H9433" s="401"/>
      <c r="I9433" s="401"/>
      <c r="J9433" s="194"/>
      <c r="K9433" s="194"/>
      <c r="L9433" s="195"/>
      <c r="M9433" s="196"/>
      <c r="N9433" s="197"/>
      <c r="O9433" s="197"/>
      <c r="P9433" s="231"/>
    </row>
    <row r="9434" spans="2:16">
      <c r="B9434" s="351"/>
      <c r="C9434" s="435"/>
      <c r="D9434" s="399"/>
      <c r="E9434" s="400"/>
      <c r="G9434" s="401"/>
      <c r="H9434" s="401"/>
      <c r="I9434" s="401"/>
      <c r="J9434" s="194"/>
      <c r="K9434" s="194"/>
      <c r="L9434" s="195"/>
      <c r="M9434" s="196"/>
      <c r="N9434" s="197"/>
      <c r="O9434" s="197"/>
      <c r="P9434" s="231"/>
    </row>
    <row r="9435" spans="2:16">
      <c r="B9435" s="351"/>
      <c r="C9435" s="435"/>
      <c r="D9435" s="399"/>
      <c r="E9435" s="400"/>
      <c r="G9435" s="401"/>
      <c r="H9435" s="401"/>
      <c r="I9435" s="401"/>
      <c r="J9435" s="194"/>
      <c r="K9435" s="194"/>
      <c r="L9435" s="195"/>
      <c r="M9435" s="196"/>
      <c r="N9435" s="197"/>
      <c r="O9435" s="197"/>
      <c r="P9435" s="231"/>
    </row>
    <row r="9436" spans="2:16">
      <c r="B9436" s="351"/>
      <c r="C9436" s="435"/>
      <c r="D9436" s="399"/>
      <c r="E9436" s="400"/>
      <c r="G9436" s="401"/>
      <c r="H9436" s="401"/>
      <c r="I9436" s="401"/>
      <c r="J9436" s="194"/>
      <c r="K9436" s="194"/>
      <c r="L9436" s="195"/>
      <c r="M9436" s="196"/>
      <c r="N9436" s="197"/>
      <c r="O9436" s="197"/>
      <c r="P9436" s="231"/>
    </row>
    <row r="9437" spans="2:16">
      <c r="B9437" s="351"/>
      <c r="C9437" s="435"/>
      <c r="D9437" s="399"/>
      <c r="E9437" s="400"/>
      <c r="G9437" s="401"/>
      <c r="H9437" s="401"/>
      <c r="I9437" s="401"/>
      <c r="J9437" s="194"/>
      <c r="K9437" s="194"/>
      <c r="L9437" s="195"/>
      <c r="M9437" s="196"/>
      <c r="N9437" s="197"/>
      <c r="O9437" s="197"/>
      <c r="P9437" s="231"/>
    </row>
    <row r="9438" spans="2:16">
      <c r="B9438" s="351"/>
      <c r="C9438" s="435"/>
      <c r="D9438" s="399"/>
      <c r="E9438" s="400"/>
      <c r="G9438" s="401"/>
      <c r="H9438" s="401"/>
      <c r="I9438" s="401"/>
      <c r="J9438" s="194"/>
      <c r="K9438" s="194"/>
      <c r="L9438" s="195"/>
      <c r="M9438" s="196"/>
      <c r="N9438" s="197"/>
      <c r="O9438" s="197"/>
      <c r="P9438" s="231"/>
    </row>
    <row r="9439" spans="2:16">
      <c r="B9439" s="351"/>
      <c r="C9439" s="435"/>
      <c r="D9439" s="399"/>
      <c r="E9439" s="400"/>
      <c r="G9439" s="401"/>
      <c r="H9439" s="401"/>
      <c r="I9439" s="401"/>
      <c r="J9439" s="194"/>
      <c r="K9439" s="194"/>
      <c r="L9439" s="195"/>
      <c r="M9439" s="196"/>
      <c r="N9439" s="197"/>
      <c r="O9439" s="197"/>
      <c r="P9439" s="231"/>
    </row>
    <row r="9440" spans="2:16">
      <c r="B9440" s="351"/>
      <c r="C9440" s="435"/>
      <c r="D9440" s="399"/>
      <c r="E9440" s="400"/>
      <c r="G9440" s="401"/>
      <c r="H9440" s="401"/>
      <c r="I9440" s="401"/>
      <c r="J9440" s="194"/>
      <c r="K9440" s="194"/>
      <c r="L9440" s="195"/>
      <c r="M9440" s="196"/>
      <c r="N9440" s="197"/>
      <c r="O9440" s="197"/>
      <c r="P9440" s="231"/>
    </row>
    <row r="9441" spans="2:16">
      <c r="B9441" s="351"/>
      <c r="C9441" s="435"/>
      <c r="D9441" s="399"/>
      <c r="E9441" s="400"/>
      <c r="G9441" s="401"/>
      <c r="H9441" s="401"/>
      <c r="I9441" s="401"/>
      <c r="J9441" s="194"/>
      <c r="K9441" s="194"/>
      <c r="L9441" s="195"/>
      <c r="M9441" s="196"/>
      <c r="N9441" s="197"/>
      <c r="O9441" s="197"/>
      <c r="P9441" s="231"/>
    </row>
    <row r="9442" spans="2:16">
      <c r="B9442" s="351"/>
      <c r="C9442" s="435"/>
      <c r="D9442" s="399"/>
      <c r="E9442" s="400"/>
      <c r="G9442" s="401"/>
      <c r="H9442" s="401"/>
      <c r="I9442" s="401"/>
      <c r="J9442" s="194"/>
      <c r="K9442" s="194"/>
      <c r="L9442" s="195"/>
      <c r="M9442" s="196"/>
      <c r="N9442" s="197"/>
      <c r="O9442" s="197"/>
      <c r="P9442" s="231"/>
    </row>
    <row r="9443" spans="2:16">
      <c r="B9443" s="351"/>
      <c r="C9443" s="435"/>
      <c r="D9443" s="399"/>
      <c r="E9443" s="400"/>
      <c r="G9443" s="401"/>
      <c r="H9443" s="401"/>
      <c r="I9443" s="401"/>
      <c r="J9443" s="194"/>
      <c r="K9443" s="194"/>
      <c r="L9443" s="195"/>
      <c r="M9443" s="196"/>
      <c r="N9443" s="197"/>
      <c r="O9443" s="197"/>
      <c r="P9443" s="231"/>
    </row>
    <row r="9444" spans="2:16">
      <c r="B9444" s="351"/>
      <c r="C9444" s="435"/>
      <c r="D9444" s="399"/>
      <c r="E9444" s="400"/>
      <c r="G9444" s="401"/>
      <c r="H9444" s="401"/>
      <c r="I9444" s="401"/>
      <c r="J9444" s="194"/>
      <c r="K9444" s="194"/>
      <c r="L9444" s="195"/>
      <c r="M9444" s="196"/>
      <c r="N9444" s="197"/>
      <c r="O9444" s="197"/>
      <c r="P9444" s="231"/>
    </row>
    <row r="9445" spans="2:16">
      <c r="B9445" s="351"/>
      <c r="C9445" s="435"/>
      <c r="D9445" s="399"/>
      <c r="E9445" s="400"/>
      <c r="G9445" s="401"/>
      <c r="H9445" s="401"/>
      <c r="I9445" s="401"/>
      <c r="J9445" s="194"/>
      <c r="K9445" s="194"/>
      <c r="L9445" s="195"/>
      <c r="M9445" s="196"/>
      <c r="N9445" s="197"/>
      <c r="O9445" s="197"/>
      <c r="P9445" s="231"/>
    </row>
    <row r="9446" spans="2:16">
      <c r="B9446" s="351"/>
      <c r="C9446" s="435"/>
      <c r="D9446" s="399"/>
      <c r="E9446" s="400"/>
      <c r="G9446" s="401"/>
      <c r="H9446" s="401"/>
      <c r="I9446" s="401"/>
      <c r="J9446" s="194"/>
      <c r="K9446" s="194"/>
      <c r="L9446" s="195"/>
      <c r="M9446" s="196"/>
      <c r="N9446" s="197"/>
      <c r="O9446" s="197"/>
      <c r="P9446" s="231"/>
    </row>
    <row r="9447" spans="2:16">
      <c r="B9447" s="351"/>
      <c r="C9447" s="435"/>
      <c r="D9447" s="399"/>
      <c r="E9447" s="400"/>
      <c r="G9447" s="401"/>
      <c r="H9447" s="401"/>
      <c r="I9447" s="401"/>
      <c r="J9447" s="194"/>
      <c r="K9447" s="194"/>
      <c r="L9447" s="195"/>
      <c r="M9447" s="196"/>
      <c r="N9447" s="197"/>
      <c r="O9447" s="197"/>
      <c r="P9447" s="231"/>
    </row>
    <row r="9448" spans="2:16">
      <c r="B9448" s="351"/>
      <c r="C9448" s="435"/>
      <c r="D9448" s="399"/>
      <c r="E9448" s="400"/>
      <c r="G9448" s="401"/>
      <c r="H9448" s="401"/>
      <c r="I9448" s="401"/>
      <c r="J9448" s="194"/>
      <c r="K9448" s="194"/>
      <c r="L9448" s="195"/>
      <c r="M9448" s="196"/>
      <c r="N9448" s="197"/>
      <c r="O9448" s="197"/>
      <c r="P9448" s="231"/>
    </row>
    <row r="9449" spans="2:16">
      <c r="B9449" s="351"/>
      <c r="C9449" s="435"/>
      <c r="D9449" s="399"/>
      <c r="E9449" s="400"/>
      <c r="G9449" s="401"/>
      <c r="H9449" s="401"/>
      <c r="I9449" s="401"/>
      <c r="J9449" s="194"/>
      <c r="K9449" s="194"/>
      <c r="L9449" s="195"/>
      <c r="M9449" s="196"/>
      <c r="N9449" s="197"/>
      <c r="O9449" s="197"/>
      <c r="P9449" s="231"/>
    </row>
    <row r="9450" spans="2:16">
      <c r="B9450" s="351"/>
      <c r="C9450" s="435"/>
      <c r="D9450" s="399"/>
      <c r="E9450" s="400"/>
      <c r="G9450" s="401"/>
      <c r="H9450" s="401"/>
      <c r="I9450" s="401"/>
      <c r="J9450" s="194"/>
      <c r="K9450" s="194"/>
      <c r="L9450" s="195"/>
      <c r="M9450" s="196"/>
      <c r="N9450" s="197"/>
      <c r="O9450" s="197"/>
      <c r="P9450" s="231"/>
    </row>
    <row r="9451" spans="2:16">
      <c r="B9451" s="351"/>
      <c r="C9451" s="435"/>
      <c r="D9451" s="399"/>
      <c r="E9451" s="400"/>
      <c r="G9451" s="401"/>
      <c r="H9451" s="401"/>
      <c r="I9451" s="401"/>
      <c r="J9451" s="194"/>
      <c r="K9451" s="194"/>
      <c r="L9451" s="195"/>
      <c r="M9451" s="196"/>
      <c r="N9451" s="197"/>
      <c r="O9451" s="197"/>
      <c r="P9451" s="231"/>
    </row>
    <row r="9452" spans="2:16">
      <c r="B9452" s="351"/>
      <c r="C9452" s="435"/>
      <c r="D9452" s="399"/>
      <c r="E9452" s="400"/>
      <c r="G9452" s="401"/>
      <c r="H9452" s="401"/>
      <c r="I9452" s="401"/>
      <c r="J9452" s="194"/>
      <c r="K9452" s="194"/>
      <c r="L9452" s="195"/>
      <c r="M9452" s="196"/>
      <c r="N9452" s="197"/>
      <c r="O9452" s="197"/>
      <c r="P9452" s="231"/>
    </row>
    <row r="9453" spans="2:16">
      <c r="B9453" s="351"/>
      <c r="C9453" s="435"/>
      <c r="D9453" s="399"/>
      <c r="E9453" s="400"/>
      <c r="G9453" s="401"/>
      <c r="H9453" s="401"/>
      <c r="I9453" s="401"/>
      <c r="J9453" s="194"/>
      <c r="K9453" s="194"/>
      <c r="L9453" s="195"/>
      <c r="M9453" s="196"/>
      <c r="N9453" s="197"/>
      <c r="O9453" s="197"/>
      <c r="P9453" s="231"/>
    </row>
    <row r="9454" spans="2:16">
      <c r="B9454" s="351"/>
      <c r="C9454" s="435"/>
      <c r="D9454" s="399"/>
      <c r="E9454" s="400"/>
      <c r="G9454" s="401"/>
      <c r="H9454" s="401"/>
      <c r="I9454" s="401"/>
      <c r="J9454" s="194"/>
      <c r="K9454" s="194"/>
      <c r="L9454" s="195"/>
      <c r="M9454" s="196"/>
      <c r="N9454" s="197"/>
      <c r="O9454" s="197"/>
      <c r="P9454" s="231"/>
    </row>
    <row r="9455" spans="2:16">
      <c r="B9455" s="351"/>
      <c r="C9455" s="435"/>
      <c r="D9455" s="399"/>
      <c r="E9455" s="400"/>
      <c r="G9455" s="401"/>
      <c r="H9455" s="401"/>
      <c r="I9455" s="401"/>
      <c r="J9455" s="194"/>
      <c r="K9455" s="194"/>
      <c r="L9455" s="195"/>
      <c r="M9455" s="196"/>
      <c r="N9455" s="197"/>
      <c r="O9455" s="197"/>
      <c r="P9455" s="231"/>
    </row>
    <row r="9456" spans="2:16">
      <c r="B9456" s="351"/>
      <c r="C9456" s="435"/>
      <c r="D9456" s="399"/>
      <c r="E9456" s="400"/>
      <c r="G9456" s="401"/>
      <c r="H9456" s="401"/>
      <c r="I9456" s="401"/>
      <c r="J9456" s="194"/>
      <c r="K9456" s="194"/>
      <c r="L9456" s="195"/>
      <c r="M9456" s="196"/>
      <c r="N9456" s="197"/>
      <c r="O9456" s="197"/>
      <c r="P9456" s="231"/>
    </row>
    <row r="9457" spans="2:16">
      <c r="B9457" s="351"/>
      <c r="C9457" s="435"/>
      <c r="D9457" s="399"/>
      <c r="E9457" s="400"/>
      <c r="G9457" s="401"/>
      <c r="H9457" s="401"/>
      <c r="I9457" s="401"/>
      <c r="J9457" s="194"/>
      <c r="K9457" s="194"/>
      <c r="L9457" s="195"/>
      <c r="M9457" s="196"/>
      <c r="N9457" s="197"/>
      <c r="O9457" s="197"/>
      <c r="P9457" s="231"/>
    </row>
    <row r="9458" spans="2:16">
      <c r="B9458" s="351"/>
      <c r="C9458" s="435"/>
      <c r="D9458" s="399"/>
      <c r="E9458" s="400"/>
      <c r="G9458" s="401"/>
      <c r="H9458" s="401"/>
      <c r="I9458" s="401"/>
      <c r="J9458" s="194"/>
      <c r="K9458" s="194"/>
      <c r="L9458" s="195"/>
      <c r="M9458" s="196"/>
      <c r="N9458" s="197"/>
      <c r="O9458" s="197"/>
      <c r="P9458" s="231"/>
    </row>
    <row r="9459" spans="2:16">
      <c r="B9459" s="351"/>
      <c r="C9459" s="435"/>
      <c r="D9459" s="399"/>
      <c r="E9459" s="400"/>
      <c r="G9459" s="401"/>
      <c r="H9459" s="401"/>
      <c r="I9459" s="401"/>
      <c r="J9459" s="194"/>
      <c r="K9459" s="194"/>
      <c r="L9459" s="195"/>
      <c r="M9459" s="196"/>
      <c r="N9459" s="197"/>
      <c r="O9459" s="197"/>
      <c r="P9459" s="231"/>
    </row>
    <row r="9460" spans="2:16">
      <c r="B9460" s="351"/>
      <c r="C9460" s="435"/>
      <c r="D9460" s="399"/>
      <c r="E9460" s="400"/>
      <c r="G9460" s="401"/>
      <c r="H9460" s="401"/>
      <c r="I9460" s="401"/>
      <c r="J9460" s="194"/>
      <c r="K9460" s="194"/>
      <c r="L9460" s="195"/>
      <c r="M9460" s="196"/>
      <c r="N9460" s="197"/>
      <c r="O9460" s="197"/>
      <c r="P9460" s="231"/>
    </row>
    <row r="9461" spans="2:16">
      <c r="B9461" s="351"/>
      <c r="C9461" s="435"/>
      <c r="D9461" s="399"/>
      <c r="E9461" s="400"/>
      <c r="G9461" s="401"/>
      <c r="H9461" s="401"/>
      <c r="I9461" s="401"/>
      <c r="J9461" s="194"/>
      <c r="K9461" s="194"/>
      <c r="L9461" s="195"/>
      <c r="M9461" s="196"/>
      <c r="N9461" s="197"/>
      <c r="O9461" s="197"/>
      <c r="P9461" s="231"/>
    </row>
    <row r="9462" spans="2:16">
      <c r="B9462" s="351"/>
      <c r="C9462" s="435"/>
      <c r="D9462" s="399"/>
      <c r="E9462" s="400"/>
      <c r="G9462" s="401"/>
      <c r="H9462" s="401"/>
      <c r="I9462" s="401"/>
      <c r="J9462" s="194"/>
      <c r="K9462" s="194"/>
      <c r="L9462" s="195"/>
      <c r="M9462" s="196"/>
      <c r="N9462" s="197"/>
      <c r="O9462" s="197"/>
      <c r="P9462" s="231"/>
    </row>
    <row r="9463" spans="2:16">
      <c r="B9463" s="351"/>
      <c r="C9463" s="435"/>
      <c r="D9463" s="399"/>
      <c r="E9463" s="400"/>
      <c r="G9463" s="401"/>
      <c r="H9463" s="401"/>
      <c r="I9463" s="401"/>
      <c r="J9463" s="194"/>
      <c r="K9463" s="194"/>
      <c r="L9463" s="195"/>
      <c r="M9463" s="196"/>
      <c r="N9463" s="197"/>
      <c r="O9463" s="197"/>
      <c r="P9463" s="231"/>
    </row>
    <row r="9464" spans="2:16">
      <c r="B9464" s="351"/>
      <c r="C9464" s="435"/>
      <c r="D9464" s="399"/>
      <c r="E9464" s="400"/>
      <c r="G9464" s="401"/>
      <c r="H9464" s="401"/>
      <c r="I9464" s="401"/>
      <c r="J9464" s="194"/>
      <c r="K9464" s="194"/>
      <c r="L9464" s="195"/>
      <c r="M9464" s="196"/>
      <c r="N9464" s="197"/>
      <c r="O9464" s="197"/>
      <c r="P9464" s="231"/>
    </row>
    <row r="9465" spans="2:16">
      <c r="B9465" s="351"/>
      <c r="C9465" s="435"/>
      <c r="D9465" s="399"/>
      <c r="E9465" s="400"/>
      <c r="G9465" s="401"/>
      <c r="H9465" s="401"/>
      <c r="I9465" s="401"/>
      <c r="J9465" s="194"/>
      <c r="K9465" s="194"/>
      <c r="L9465" s="195"/>
      <c r="M9465" s="196"/>
      <c r="N9465" s="197"/>
      <c r="O9465" s="197"/>
      <c r="P9465" s="231"/>
    </row>
    <row r="9466" spans="2:16">
      <c r="B9466" s="351"/>
      <c r="C9466" s="435"/>
      <c r="D9466" s="399"/>
      <c r="E9466" s="400"/>
      <c r="G9466" s="401"/>
      <c r="H9466" s="401"/>
      <c r="I9466" s="401"/>
      <c r="J9466" s="194"/>
      <c r="K9466" s="194"/>
      <c r="L9466" s="195"/>
      <c r="M9466" s="196"/>
      <c r="N9466" s="197"/>
      <c r="O9466" s="197"/>
      <c r="P9466" s="231"/>
    </row>
    <row r="9467" spans="2:16">
      <c r="B9467" s="351"/>
      <c r="C9467" s="435"/>
      <c r="D9467" s="399"/>
      <c r="E9467" s="400"/>
      <c r="G9467" s="401"/>
      <c r="H9467" s="401"/>
      <c r="I9467" s="401"/>
      <c r="J9467" s="194"/>
      <c r="K9467" s="194"/>
      <c r="L9467" s="195"/>
      <c r="M9467" s="196"/>
      <c r="N9467" s="197"/>
      <c r="O9467" s="197"/>
      <c r="P9467" s="231"/>
    </row>
    <row r="9468" spans="2:16">
      <c r="B9468" s="351"/>
      <c r="C9468" s="435"/>
      <c r="D9468" s="399"/>
      <c r="E9468" s="400"/>
      <c r="G9468" s="401"/>
      <c r="H9468" s="401"/>
      <c r="I9468" s="401"/>
      <c r="J9468" s="194"/>
      <c r="K9468" s="194"/>
      <c r="L9468" s="195"/>
      <c r="M9468" s="196"/>
      <c r="N9468" s="197"/>
      <c r="O9468" s="197"/>
      <c r="P9468" s="231"/>
    </row>
    <row r="9469" spans="2:16">
      <c r="B9469" s="351"/>
      <c r="C9469" s="435"/>
      <c r="D9469" s="399"/>
      <c r="E9469" s="400"/>
      <c r="G9469" s="401"/>
      <c r="H9469" s="401"/>
      <c r="I9469" s="401"/>
      <c r="J9469" s="194"/>
      <c r="K9469" s="194"/>
      <c r="L9469" s="195"/>
      <c r="M9469" s="196"/>
      <c r="N9469" s="197"/>
      <c r="O9469" s="197"/>
      <c r="P9469" s="231"/>
    </row>
    <row r="9470" spans="2:16">
      <c r="B9470" s="402"/>
      <c r="C9470" s="435"/>
      <c r="D9470" s="404"/>
      <c r="E9470" s="405"/>
      <c r="G9470" s="406"/>
      <c r="H9470" s="406"/>
      <c r="I9470" s="406"/>
      <c r="J9470" s="194"/>
      <c r="K9470" s="194"/>
      <c r="L9470" s="195"/>
      <c r="M9470" s="196"/>
      <c r="N9470" s="197"/>
      <c r="O9470" s="197"/>
      <c r="P9470" s="221"/>
    </row>
    <row r="9471" spans="2:16">
      <c r="B9471" s="351"/>
      <c r="C9471" s="435"/>
      <c r="D9471" s="399"/>
      <c r="E9471" s="400"/>
      <c r="G9471" s="401"/>
      <c r="H9471" s="401"/>
      <c r="I9471" s="401"/>
      <c r="J9471" s="194"/>
      <c r="K9471" s="194"/>
      <c r="L9471" s="195"/>
      <c r="M9471" s="196"/>
      <c r="N9471" s="197"/>
      <c r="O9471" s="197"/>
      <c r="P9471" s="231"/>
    </row>
    <row r="9472" spans="2:16">
      <c r="B9472" s="351"/>
      <c r="C9472" s="435"/>
      <c r="D9472" s="399"/>
      <c r="E9472" s="400"/>
      <c r="G9472" s="401"/>
      <c r="H9472" s="401"/>
      <c r="I9472" s="401"/>
      <c r="J9472" s="194"/>
      <c r="K9472" s="194"/>
      <c r="L9472" s="195"/>
      <c r="M9472" s="196"/>
      <c r="N9472" s="197"/>
      <c r="O9472" s="197"/>
      <c r="P9472" s="231"/>
    </row>
    <row r="9473" spans="2:16">
      <c r="B9473" s="351"/>
      <c r="C9473" s="435"/>
      <c r="D9473" s="399"/>
      <c r="E9473" s="400"/>
      <c r="G9473" s="401"/>
      <c r="H9473" s="401"/>
      <c r="I9473" s="401"/>
      <c r="J9473" s="194"/>
      <c r="K9473" s="194"/>
      <c r="L9473" s="195"/>
      <c r="M9473" s="196"/>
      <c r="N9473" s="197"/>
      <c r="O9473" s="197"/>
      <c r="P9473" s="231"/>
    </row>
    <row r="9474" spans="2:16">
      <c r="B9474" s="351"/>
      <c r="C9474" s="435"/>
      <c r="D9474" s="399"/>
      <c r="E9474" s="400"/>
      <c r="G9474" s="401"/>
      <c r="H9474" s="401"/>
      <c r="I9474" s="401"/>
      <c r="J9474" s="194"/>
      <c r="K9474" s="194"/>
      <c r="L9474" s="195"/>
      <c r="M9474" s="196"/>
      <c r="N9474" s="197"/>
      <c r="O9474" s="197"/>
      <c r="P9474" s="231"/>
    </row>
    <row r="9475" spans="2:16">
      <c r="B9475" s="351"/>
      <c r="C9475" s="435"/>
      <c r="D9475" s="399"/>
      <c r="E9475" s="400"/>
      <c r="G9475" s="401"/>
      <c r="H9475" s="401"/>
      <c r="I9475" s="401"/>
      <c r="J9475" s="194"/>
      <c r="K9475" s="194"/>
      <c r="L9475" s="195"/>
      <c r="M9475" s="196"/>
      <c r="N9475" s="197"/>
      <c r="O9475" s="197"/>
      <c r="P9475" s="231"/>
    </row>
    <row r="9476" spans="2:16">
      <c r="B9476" s="351"/>
      <c r="C9476" s="435"/>
      <c r="D9476" s="399"/>
      <c r="E9476" s="400"/>
      <c r="G9476" s="401"/>
      <c r="H9476" s="401"/>
      <c r="I9476" s="401"/>
      <c r="J9476" s="194"/>
      <c r="K9476" s="194"/>
      <c r="L9476" s="195"/>
      <c r="M9476" s="196"/>
      <c r="N9476" s="197"/>
      <c r="O9476" s="197"/>
      <c r="P9476" s="231"/>
    </row>
    <row r="9477" spans="2:16">
      <c r="B9477" s="351"/>
      <c r="C9477" s="435"/>
      <c r="D9477" s="399"/>
      <c r="E9477" s="400"/>
      <c r="G9477" s="401"/>
      <c r="H9477" s="401"/>
      <c r="I9477" s="401"/>
      <c r="J9477" s="194"/>
      <c r="K9477" s="194"/>
      <c r="L9477" s="195"/>
      <c r="M9477" s="196"/>
      <c r="N9477" s="197"/>
      <c r="O9477" s="197"/>
      <c r="P9477" s="231"/>
    </row>
    <row r="9478" spans="2:16">
      <c r="B9478" s="351"/>
      <c r="C9478" s="435"/>
      <c r="D9478" s="399"/>
      <c r="E9478" s="400"/>
      <c r="G9478" s="401"/>
      <c r="H9478" s="401"/>
      <c r="I9478" s="401"/>
      <c r="J9478" s="194"/>
      <c r="K9478" s="194"/>
      <c r="L9478" s="195"/>
      <c r="M9478" s="196"/>
      <c r="N9478" s="197"/>
      <c r="O9478" s="197"/>
      <c r="P9478" s="231"/>
    </row>
    <row r="9479" spans="2:16">
      <c r="B9479" s="351"/>
      <c r="C9479" s="435"/>
      <c r="D9479" s="399"/>
      <c r="E9479" s="400"/>
      <c r="G9479" s="401"/>
      <c r="H9479" s="401"/>
      <c r="I9479" s="401"/>
      <c r="J9479" s="194"/>
      <c r="K9479" s="194"/>
      <c r="L9479" s="195"/>
      <c r="M9479" s="196"/>
      <c r="N9479" s="197"/>
      <c r="O9479" s="197"/>
      <c r="P9479" s="231"/>
    </row>
    <row r="9480" spans="2:16">
      <c r="B9480" s="351"/>
      <c r="C9480" s="435"/>
      <c r="D9480" s="399"/>
      <c r="E9480" s="400"/>
      <c r="G9480" s="401"/>
      <c r="H9480" s="401"/>
      <c r="I9480" s="401"/>
      <c r="J9480" s="194"/>
      <c r="K9480" s="194"/>
      <c r="L9480" s="195"/>
      <c r="M9480" s="196"/>
      <c r="N9480" s="197"/>
      <c r="O9480" s="197"/>
      <c r="P9480" s="231"/>
    </row>
    <row r="9481" spans="2:16">
      <c r="B9481" s="351"/>
      <c r="C9481" s="435"/>
      <c r="D9481" s="399"/>
      <c r="E9481" s="400"/>
      <c r="G9481" s="401"/>
      <c r="H9481" s="401"/>
      <c r="I9481" s="401"/>
      <c r="J9481" s="194"/>
      <c r="K9481" s="194"/>
      <c r="L9481" s="195"/>
      <c r="M9481" s="196"/>
      <c r="N9481" s="197"/>
      <c r="O9481" s="197"/>
      <c r="P9481" s="231"/>
    </row>
    <row r="9482" spans="2:16">
      <c r="B9482" s="351"/>
      <c r="C9482" s="435"/>
      <c r="D9482" s="399"/>
      <c r="E9482" s="400"/>
      <c r="G9482" s="401"/>
      <c r="H9482" s="401"/>
      <c r="I9482" s="401"/>
      <c r="J9482" s="194"/>
      <c r="K9482" s="194"/>
      <c r="L9482" s="195"/>
      <c r="M9482" s="196"/>
      <c r="N9482" s="197"/>
      <c r="O9482" s="197"/>
      <c r="P9482" s="231"/>
    </row>
    <row r="9483" spans="2:16">
      <c r="B9483" s="351"/>
      <c r="C9483" s="435"/>
      <c r="D9483" s="399"/>
      <c r="E9483" s="400"/>
      <c r="G9483" s="401"/>
      <c r="H9483" s="401"/>
      <c r="I9483" s="401"/>
      <c r="J9483" s="194"/>
      <c r="K9483" s="194"/>
      <c r="L9483" s="195"/>
      <c r="M9483" s="196"/>
      <c r="N9483" s="197"/>
      <c r="O9483" s="197"/>
      <c r="P9483" s="231"/>
    </row>
    <row r="9484" spans="2:16">
      <c r="B9484" s="351"/>
      <c r="C9484" s="435"/>
      <c r="D9484" s="399"/>
      <c r="E9484" s="400"/>
      <c r="G9484" s="401"/>
      <c r="H9484" s="401"/>
      <c r="I9484" s="401"/>
      <c r="J9484" s="194"/>
      <c r="K9484" s="194"/>
      <c r="L9484" s="195"/>
      <c r="M9484" s="196"/>
      <c r="N9484" s="197"/>
      <c r="O9484" s="197"/>
      <c r="P9484" s="231"/>
    </row>
    <row r="9485" spans="2:16">
      <c r="B9485" s="351"/>
      <c r="C9485" s="435"/>
      <c r="D9485" s="399"/>
      <c r="E9485" s="400"/>
      <c r="G9485" s="401"/>
      <c r="H9485" s="401"/>
      <c r="I9485" s="401"/>
      <c r="J9485" s="194"/>
      <c r="K9485" s="194"/>
      <c r="L9485" s="195"/>
      <c r="M9485" s="196"/>
      <c r="N9485" s="197"/>
      <c r="O9485" s="197"/>
      <c r="P9485" s="231"/>
    </row>
    <row r="9486" spans="2:16">
      <c r="B9486" s="351"/>
      <c r="C9486" s="435"/>
      <c r="D9486" s="399"/>
      <c r="E9486" s="400"/>
      <c r="G9486" s="401"/>
      <c r="H9486" s="401"/>
      <c r="I9486" s="401"/>
      <c r="J9486" s="194"/>
      <c r="K9486" s="194"/>
      <c r="L9486" s="195"/>
      <c r="M9486" s="196"/>
      <c r="N9486" s="197"/>
      <c r="O9486" s="197"/>
      <c r="P9486" s="231"/>
    </row>
    <row r="9487" spans="2:16">
      <c r="B9487" s="351"/>
      <c r="C9487" s="435"/>
      <c r="D9487" s="399"/>
      <c r="E9487" s="400"/>
      <c r="G9487" s="401"/>
      <c r="H9487" s="401"/>
      <c r="I9487" s="401"/>
      <c r="J9487" s="194"/>
      <c r="K9487" s="194"/>
      <c r="L9487" s="195"/>
      <c r="M9487" s="196"/>
      <c r="N9487" s="197"/>
      <c r="O9487" s="197"/>
      <c r="P9487" s="231"/>
    </row>
    <row r="9488" spans="2:16">
      <c r="B9488" s="351"/>
      <c r="C9488" s="435"/>
      <c r="D9488" s="399"/>
      <c r="E9488" s="400"/>
      <c r="G9488" s="401"/>
      <c r="H9488" s="401"/>
      <c r="I9488" s="401"/>
      <c r="J9488" s="194"/>
      <c r="K9488" s="194"/>
      <c r="L9488" s="195"/>
      <c r="M9488" s="196"/>
      <c r="N9488" s="197"/>
      <c r="O9488" s="197"/>
      <c r="P9488" s="231"/>
    </row>
    <row r="9489" spans="2:16">
      <c r="B9489" s="351"/>
      <c r="C9489" s="435"/>
      <c r="D9489" s="399"/>
      <c r="E9489" s="400"/>
      <c r="G9489" s="401"/>
      <c r="H9489" s="401"/>
      <c r="I9489" s="401"/>
      <c r="J9489" s="194"/>
      <c r="K9489" s="194"/>
      <c r="L9489" s="195"/>
      <c r="M9489" s="196"/>
      <c r="N9489" s="197"/>
      <c r="O9489" s="197"/>
      <c r="P9489" s="231"/>
    </row>
    <row r="9490" spans="2:16">
      <c r="B9490" s="351"/>
      <c r="C9490" s="435"/>
      <c r="D9490" s="399"/>
      <c r="E9490" s="400"/>
      <c r="G9490" s="401"/>
      <c r="H9490" s="401"/>
      <c r="I9490" s="401"/>
      <c r="J9490" s="194"/>
      <c r="K9490" s="194"/>
      <c r="L9490" s="195"/>
      <c r="M9490" s="196"/>
      <c r="N9490" s="197"/>
      <c r="O9490" s="197"/>
      <c r="P9490" s="231"/>
    </row>
    <row r="9491" spans="2:16">
      <c r="B9491" s="351"/>
      <c r="C9491" s="435"/>
      <c r="D9491" s="399"/>
      <c r="E9491" s="400"/>
      <c r="G9491" s="401"/>
      <c r="H9491" s="401"/>
      <c r="I9491" s="401"/>
      <c r="J9491" s="194"/>
      <c r="K9491" s="194"/>
      <c r="L9491" s="195"/>
      <c r="M9491" s="196"/>
      <c r="N9491" s="197"/>
      <c r="O9491" s="197"/>
      <c r="P9491" s="231"/>
    </row>
    <row r="9492" spans="2:16">
      <c r="B9492" s="351"/>
      <c r="C9492" s="435"/>
      <c r="D9492" s="399"/>
      <c r="E9492" s="400"/>
      <c r="G9492" s="401"/>
      <c r="H9492" s="401"/>
      <c r="I9492" s="401"/>
      <c r="J9492" s="194"/>
      <c r="K9492" s="194"/>
      <c r="L9492" s="195"/>
      <c r="M9492" s="196"/>
      <c r="N9492" s="197"/>
      <c r="O9492" s="197"/>
      <c r="P9492" s="231"/>
    </row>
    <row r="9493" spans="2:16">
      <c r="B9493" s="351"/>
      <c r="C9493" s="435"/>
      <c r="D9493" s="399"/>
      <c r="E9493" s="400"/>
      <c r="G9493" s="401"/>
      <c r="H9493" s="401"/>
      <c r="I9493" s="401"/>
      <c r="J9493" s="194"/>
      <c r="K9493" s="194"/>
      <c r="L9493" s="195"/>
      <c r="M9493" s="196"/>
      <c r="N9493" s="197"/>
      <c r="O9493" s="197"/>
      <c r="P9493" s="231"/>
    </row>
    <row r="9494" spans="2:16">
      <c r="B9494" s="351"/>
      <c r="C9494" s="435"/>
      <c r="D9494" s="399"/>
      <c r="E9494" s="400"/>
      <c r="G9494" s="401"/>
      <c r="H9494" s="401"/>
      <c r="I9494" s="401"/>
      <c r="J9494" s="194"/>
      <c r="K9494" s="194"/>
      <c r="L9494" s="195"/>
      <c r="M9494" s="196"/>
      <c r="N9494" s="197"/>
      <c r="O9494" s="197"/>
      <c r="P9494" s="231"/>
    </row>
    <row r="9495" spans="2:16">
      <c r="B9495" s="351"/>
      <c r="C9495" s="435"/>
      <c r="D9495" s="399"/>
      <c r="E9495" s="400"/>
      <c r="G9495" s="401"/>
      <c r="H9495" s="401"/>
      <c r="I9495" s="401"/>
      <c r="J9495" s="194"/>
      <c r="K9495" s="194"/>
      <c r="L9495" s="195"/>
      <c r="M9495" s="196"/>
      <c r="N9495" s="197"/>
      <c r="O9495" s="197"/>
      <c r="P9495" s="231"/>
    </row>
    <row r="9496" spans="2:16">
      <c r="B9496" s="351"/>
      <c r="C9496" s="435"/>
      <c r="D9496" s="399"/>
      <c r="E9496" s="400"/>
      <c r="G9496" s="401"/>
      <c r="H9496" s="401"/>
      <c r="I9496" s="401"/>
      <c r="J9496" s="194"/>
      <c r="K9496" s="194"/>
      <c r="L9496" s="195"/>
      <c r="M9496" s="196"/>
      <c r="N9496" s="197"/>
      <c r="O9496" s="197"/>
      <c r="P9496" s="231"/>
    </row>
    <row r="9497" spans="2:16">
      <c r="B9497" s="351"/>
      <c r="C9497" s="435"/>
      <c r="D9497" s="399"/>
      <c r="E9497" s="400"/>
      <c r="G9497" s="401"/>
      <c r="H9497" s="401"/>
      <c r="I9497" s="401"/>
      <c r="J9497" s="194"/>
      <c r="K9497" s="194"/>
      <c r="L9497" s="195"/>
      <c r="M9497" s="196"/>
      <c r="N9497" s="197"/>
      <c r="O9497" s="197"/>
      <c r="P9497" s="231"/>
    </row>
    <row r="9498" spans="2:16">
      <c r="B9498" s="351"/>
      <c r="C9498" s="435"/>
      <c r="D9498" s="399"/>
      <c r="E9498" s="400"/>
      <c r="G9498" s="401"/>
      <c r="H9498" s="401"/>
      <c r="I9498" s="401"/>
      <c r="J9498" s="194"/>
      <c r="K9498" s="194"/>
      <c r="L9498" s="195"/>
      <c r="M9498" s="196"/>
      <c r="N9498" s="197"/>
      <c r="O9498" s="197"/>
      <c r="P9498" s="231"/>
    </row>
    <row r="9499" spans="2:16">
      <c r="B9499" s="351"/>
      <c r="C9499" s="435"/>
      <c r="D9499" s="399"/>
      <c r="E9499" s="400"/>
      <c r="G9499" s="401"/>
      <c r="H9499" s="401"/>
      <c r="I9499" s="401"/>
      <c r="J9499" s="194"/>
      <c r="K9499" s="194"/>
      <c r="L9499" s="195"/>
      <c r="M9499" s="196"/>
      <c r="N9499" s="197"/>
      <c r="O9499" s="197"/>
      <c r="P9499" s="231"/>
    </row>
    <row r="9500" spans="2:16">
      <c r="B9500" s="351"/>
      <c r="C9500" s="435"/>
      <c r="D9500" s="399"/>
      <c r="E9500" s="400"/>
      <c r="G9500" s="401"/>
      <c r="H9500" s="401"/>
      <c r="I9500" s="401"/>
      <c r="J9500" s="194"/>
      <c r="K9500" s="194"/>
      <c r="L9500" s="195"/>
      <c r="M9500" s="196"/>
      <c r="N9500" s="197"/>
      <c r="O9500" s="197"/>
      <c r="P9500" s="231"/>
    </row>
    <row r="9501" spans="2:16">
      <c r="B9501" s="351"/>
      <c r="C9501" s="435"/>
      <c r="D9501" s="399"/>
      <c r="E9501" s="400"/>
      <c r="G9501" s="401"/>
      <c r="H9501" s="401"/>
      <c r="I9501" s="401"/>
      <c r="J9501" s="194"/>
      <c r="K9501" s="194"/>
      <c r="L9501" s="195"/>
      <c r="M9501" s="196"/>
      <c r="N9501" s="197"/>
      <c r="O9501" s="197"/>
      <c r="P9501" s="231"/>
    </row>
    <row r="9502" spans="2:16">
      <c r="B9502" s="351"/>
      <c r="C9502" s="435"/>
      <c r="D9502" s="399"/>
      <c r="E9502" s="400"/>
      <c r="G9502" s="401"/>
      <c r="H9502" s="401"/>
      <c r="I9502" s="401"/>
      <c r="J9502" s="194"/>
      <c r="K9502" s="194"/>
      <c r="L9502" s="195"/>
      <c r="M9502" s="196"/>
      <c r="N9502" s="197"/>
      <c r="O9502" s="197"/>
      <c r="P9502" s="231"/>
    </row>
    <row r="9503" spans="2:16">
      <c r="B9503" s="351"/>
      <c r="C9503" s="435"/>
      <c r="D9503" s="399"/>
      <c r="E9503" s="400"/>
      <c r="G9503" s="401"/>
      <c r="H9503" s="401"/>
      <c r="I9503" s="401"/>
      <c r="J9503" s="194"/>
      <c r="K9503" s="194"/>
      <c r="L9503" s="195"/>
      <c r="M9503" s="196"/>
      <c r="N9503" s="197"/>
      <c r="O9503" s="197"/>
      <c r="P9503" s="231"/>
    </row>
    <row r="9504" spans="2:16">
      <c r="B9504" s="351"/>
      <c r="C9504" s="435"/>
      <c r="D9504" s="399"/>
      <c r="E9504" s="400"/>
      <c r="G9504" s="401"/>
      <c r="H9504" s="401"/>
      <c r="I9504" s="401"/>
      <c r="J9504" s="194"/>
      <c r="K9504" s="194"/>
      <c r="L9504" s="195"/>
      <c r="M9504" s="196"/>
      <c r="N9504" s="197"/>
      <c r="O9504" s="197"/>
      <c r="P9504" s="231"/>
    </row>
    <row r="9505" spans="2:16">
      <c r="B9505" s="351"/>
      <c r="C9505" s="435"/>
      <c r="D9505" s="399"/>
      <c r="E9505" s="400"/>
      <c r="G9505" s="401"/>
      <c r="H9505" s="401"/>
      <c r="I9505" s="401"/>
      <c r="J9505" s="194"/>
      <c r="K9505" s="194"/>
      <c r="L9505" s="195"/>
      <c r="M9505" s="196"/>
      <c r="N9505" s="197"/>
      <c r="O9505" s="197"/>
      <c r="P9505" s="231"/>
    </row>
    <row r="9506" spans="2:16">
      <c r="B9506" s="351"/>
      <c r="C9506" s="435"/>
      <c r="D9506" s="399"/>
      <c r="E9506" s="400"/>
      <c r="G9506" s="401"/>
      <c r="H9506" s="401"/>
      <c r="I9506" s="401"/>
      <c r="J9506" s="194"/>
      <c r="K9506" s="194"/>
      <c r="L9506" s="195"/>
      <c r="M9506" s="196"/>
      <c r="N9506" s="197"/>
      <c r="O9506" s="197"/>
      <c r="P9506" s="231"/>
    </row>
    <row r="9507" spans="2:16">
      <c r="B9507" s="351"/>
      <c r="C9507" s="435"/>
      <c r="D9507" s="399"/>
      <c r="E9507" s="400"/>
      <c r="G9507" s="401"/>
      <c r="H9507" s="401"/>
      <c r="I9507" s="401"/>
      <c r="J9507" s="194"/>
      <c r="K9507" s="194"/>
      <c r="L9507" s="195"/>
      <c r="M9507" s="196"/>
      <c r="N9507" s="197"/>
      <c r="O9507" s="197"/>
      <c r="P9507" s="231"/>
    </row>
    <row r="9508" spans="2:16">
      <c r="B9508" s="351"/>
      <c r="C9508" s="435"/>
      <c r="D9508" s="399"/>
      <c r="E9508" s="400"/>
      <c r="G9508" s="401"/>
      <c r="H9508" s="401"/>
      <c r="I9508" s="401"/>
      <c r="J9508" s="194"/>
      <c r="K9508" s="194"/>
      <c r="L9508" s="195"/>
      <c r="M9508" s="196"/>
      <c r="N9508" s="197"/>
      <c r="O9508" s="197"/>
      <c r="P9508" s="231"/>
    </row>
    <row r="9509" spans="2:16">
      <c r="B9509" s="351"/>
      <c r="C9509" s="435"/>
      <c r="D9509" s="399"/>
      <c r="E9509" s="400"/>
      <c r="G9509" s="401"/>
      <c r="H9509" s="401"/>
      <c r="I9509" s="401"/>
      <c r="J9509" s="194"/>
      <c r="K9509" s="194"/>
      <c r="L9509" s="195"/>
      <c r="M9509" s="196"/>
      <c r="N9509" s="197"/>
      <c r="O9509" s="197"/>
      <c r="P9509" s="231"/>
    </row>
    <row r="9510" spans="2:16">
      <c r="B9510" s="351"/>
      <c r="C9510" s="435"/>
      <c r="D9510" s="399"/>
      <c r="E9510" s="400"/>
      <c r="G9510" s="401"/>
      <c r="H9510" s="401"/>
      <c r="I9510" s="401"/>
      <c r="J9510" s="194"/>
      <c r="K9510" s="194"/>
      <c r="L9510" s="195"/>
      <c r="M9510" s="196"/>
      <c r="N9510" s="197"/>
      <c r="O9510" s="197"/>
      <c r="P9510" s="231"/>
    </row>
    <row r="9511" spans="2:16">
      <c r="B9511" s="351"/>
      <c r="C9511" s="435"/>
      <c r="D9511" s="399"/>
      <c r="E9511" s="400"/>
      <c r="G9511" s="401"/>
      <c r="H9511" s="401"/>
      <c r="I9511" s="401"/>
      <c r="J9511" s="194"/>
      <c r="K9511" s="194"/>
      <c r="L9511" s="195"/>
      <c r="M9511" s="196"/>
      <c r="N9511" s="197"/>
      <c r="O9511" s="197"/>
      <c r="P9511" s="231"/>
    </row>
    <row r="9512" spans="2:16">
      <c r="B9512" s="351"/>
      <c r="C9512" s="435"/>
      <c r="D9512" s="399"/>
      <c r="E9512" s="400"/>
      <c r="G9512" s="401"/>
      <c r="H9512" s="401"/>
      <c r="I9512" s="401"/>
      <c r="J9512" s="194"/>
      <c r="K9512" s="194"/>
      <c r="L9512" s="195"/>
      <c r="M9512" s="196"/>
      <c r="N9512" s="197"/>
      <c r="O9512" s="197"/>
      <c r="P9512" s="231"/>
    </row>
    <row r="9513" spans="2:16">
      <c r="B9513" s="351"/>
      <c r="C9513" s="435"/>
      <c r="D9513" s="399"/>
      <c r="E9513" s="400"/>
      <c r="G9513" s="401"/>
      <c r="H9513" s="401"/>
      <c r="I9513" s="401"/>
      <c r="J9513" s="194"/>
      <c r="K9513" s="194"/>
      <c r="L9513" s="195"/>
      <c r="M9513" s="196"/>
      <c r="N9513" s="197"/>
      <c r="O9513" s="197"/>
      <c r="P9513" s="231"/>
    </row>
    <row r="9514" spans="2:16">
      <c r="B9514" s="351"/>
      <c r="C9514" s="435"/>
      <c r="D9514" s="399"/>
      <c r="E9514" s="400"/>
      <c r="G9514" s="401"/>
      <c r="H9514" s="401"/>
      <c r="I9514" s="401"/>
      <c r="J9514" s="194"/>
      <c r="K9514" s="194"/>
      <c r="L9514" s="195"/>
      <c r="M9514" s="196"/>
      <c r="N9514" s="197"/>
      <c r="O9514" s="197"/>
      <c r="P9514" s="231"/>
    </row>
    <row r="9515" spans="2:16">
      <c r="B9515" s="351"/>
      <c r="C9515" s="435"/>
      <c r="D9515" s="399"/>
      <c r="E9515" s="400"/>
      <c r="G9515" s="401"/>
      <c r="H9515" s="401"/>
      <c r="I9515" s="401"/>
      <c r="J9515" s="194"/>
      <c r="K9515" s="194"/>
      <c r="L9515" s="195"/>
      <c r="M9515" s="196"/>
      <c r="N9515" s="197"/>
      <c r="O9515" s="197"/>
      <c r="P9515" s="231"/>
    </row>
    <row r="9516" spans="2:16">
      <c r="B9516" s="351"/>
      <c r="C9516" s="435"/>
      <c r="D9516" s="399"/>
      <c r="E9516" s="400"/>
      <c r="G9516" s="401"/>
      <c r="H9516" s="401"/>
      <c r="I9516" s="401"/>
      <c r="J9516" s="194"/>
      <c r="K9516" s="194"/>
      <c r="L9516" s="195"/>
      <c r="M9516" s="196"/>
      <c r="N9516" s="197"/>
      <c r="O9516" s="197"/>
      <c r="P9516" s="231"/>
    </row>
    <row r="9517" spans="2:16">
      <c r="B9517" s="351"/>
      <c r="C9517" s="435"/>
      <c r="D9517" s="399"/>
      <c r="E9517" s="400"/>
      <c r="G9517" s="401"/>
      <c r="H9517" s="401"/>
      <c r="I9517" s="401"/>
      <c r="J9517" s="194"/>
      <c r="K9517" s="194"/>
      <c r="L9517" s="195"/>
      <c r="M9517" s="196"/>
      <c r="N9517" s="197"/>
      <c r="O9517" s="197"/>
      <c r="P9517" s="231"/>
    </row>
    <row r="9518" spans="2:16">
      <c r="B9518" s="351"/>
      <c r="C9518" s="435"/>
      <c r="D9518" s="399"/>
      <c r="E9518" s="400"/>
      <c r="G9518" s="401"/>
      <c r="H9518" s="401"/>
      <c r="I9518" s="401"/>
      <c r="J9518" s="194"/>
      <c r="K9518" s="194"/>
      <c r="L9518" s="195"/>
      <c r="M9518" s="196"/>
      <c r="N9518" s="197"/>
      <c r="O9518" s="197"/>
      <c r="P9518" s="231"/>
    </row>
    <row r="9519" spans="2:16">
      <c r="B9519" s="351"/>
      <c r="C9519" s="435"/>
      <c r="D9519" s="399"/>
      <c r="E9519" s="400"/>
      <c r="G9519" s="401"/>
      <c r="H9519" s="401"/>
      <c r="I9519" s="401"/>
      <c r="J9519" s="194"/>
      <c r="K9519" s="194"/>
      <c r="L9519" s="195"/>
      <c r="M9519" s="196"/>
      <c r="N9519" s="197"/>
      <c r="O9519" s="197"/>
      <c r="P9519" s="231"/>
    </row>
    <row r="9520" spans="2:16">
      <c r="B9520" s="351"/>
      <c r="C9520" s="435"/>
      <c r="D9520" s="399"/>
      <c r="E9520" s="400"/>
      <c r="G9520" s="401"/>
      <c r="H9520" s="401"/>
      <c r="I9520" s="401"/>
      <c r="J9520" s="194"/>
      <c r="K9520" s="194"/>
      <c r="L9520" s="195"/>
      <c r="M9520" s="196"/>
      <c r="N9520" s="197"/>
      <c r="O9520" s="197"/>
      <c r="P9520" s="231"/>
    </row>
    <row r="9521" spans="2:16">
      <c r="B9521" s="351"/>
      <c r="C9521" s="435"/>
      <c r="D9521" s="399"/>
      <c r="E9521" s="400"/>
      <c r="G9521" s="401"/>
      <c r="H9521" s="401"/>
      <c r="I9521" s="401"/>
      <c r="J9521" s="194"/>
      <c r="K9521" s="194"/>
      <c r="L9521" s="195"/>
      <c r="M9521" s="196"/>
      <c r="N9521" s="197"/>
      <c r="O9521" s="197"/>
      <c r="P9521" s="231"/>
    </row>
    <row r="9522" spans="2:16">
      <c r="B9522" s="351"/>
      <c r="C9522" s="435"/>
      <c r="D9522" s="399"/>
      <c r="E9522" s="400"/>
      <c r="G9522" s="401"/>
      <c r="H9522" s="401"/>
      <c r="I9522" s="401"/>
      <c r="J9522" s="194"/>
      <c r="K9522" s="194"/>
      <c r="L9522" s="195"/>
      <c r="M9522" s="196"/>
      <c r="N9522" s="197"/>
      <c r="O9522" s="197"/>
      <c r="P9522" s="231"/>
    </row>
    <row r="9523" spans="2:16">
      <c r="B9523" s="351"/>
      <c r="C9523" s="435"/>
      <c r="D9523" s="399"/>
      <c r="E9523" s="400"/>
      <c r="G9523" s="401"/>
      <c r="H9523" s="401"/>
      <c r="I9523" s="401"/>
      <c r="J9523" s="194"/>
      <c r="K9523" s="194"/>
      <c r="L9523" s="195"/>
      <c r="M9523" s="196"/>
      <c r="N9523" s="197"/>
      <c r="O9523" s="197"/>
      <c r="P9523" s="231"/>
    </row>
    <row r="9524" spans="2:16">
      <c r="B9524" s="351"/>
      <c r="C9524" s="435"/>
      <c r="D9524" s="399"/>
      <c r="E9524" s="400"/>
      <c r="G9524" s="401"/>
      <c r="H9524" s="401"/>
      <c r="I9524" s="401"/>
      <c r="J9524" s="194"/>
      <c r="K9524" s="194"/>
      <c r="L9524" s="195"/>
      <c r="M9524" s="196"/>
      <c r="N9524" s="197"/>
      <c r="O9524" s="197"/>
      <c r="P9524" s="231"/>
    </row>
    <row r="9525" spans="2:16">
      <c r="B9525" s="351"/>
      <c r="C9525" s="435"/>
      <c r="D9525" s="399"/>
      <c r="E9525" s="400"/>
      <c r="G9525" s="401"/>
      <c r="H9525" s="401"/>
      <c r="I9525" s="401"/>
      <c r="J9525" s="194"/>
      <c r="K9525" s="194"/>
      <c r="L9525" s="195"/>
      <c r="M9525" s="196"/>
      <c r="N9525" s="197"/>
      <c r="O9525" s="197"/>
      <c r="P9525" s="231"/>
    </row>
    <row r="9526" spans="2:16">
      <c r="B9526" s="351"/>
      <c r="C9526" s="435"/>
      <c r="D9526" s="399"/>
      <c r="E9526" s="400"/>
      <c r="G9526" s="401"/>
      <c r="H9526" s="401"/>
      <c r="I9526" s="401"/>
      <c r="J9526" s="194"/>
      <c r="K9526" s="194"/>
      <c r="L9526" s="195"/>
      <c r="M9526" s="196"/>
      <c r="N9526" s="197"/>
      <c r="O9526" s="197"/>
      <c r="P9526" s="231"/>
    </row>
    <row r="9527" spans="2:16">
      <c r="B9527" s="351"/>
      <c r="C9527" s="435"/>
      <c r="D9527" s="399"/>
      <c r="E9527" s="400"/>
      <c r="G9527" s="401"/>
      <c r="H9527" s="401"/>
      <c r="I9527" s="401"/>
      <c r="J9527" s="194"/>
      <c r="K9527" s="194"/>
      <c r="L9527" s="195"/>
      <c r="M9527" s="196"/>
      <c r="N9527" s="197"/>
      <c r="O9527" s="197"/>
      <c r="P9527" s="231"/>
    </row>
    <row r="9528" spans="2:16">
      <c r="B9528" s="351"/>
      <c r="C9528" s="435"/>
      <c r="D9528" s="399"/>
      <c r="E9528" s="400"/>
      <c r="G9528" s="401"/>
      <c r="H9528" s="401"/>
      <c r="I9528" s="401"/>
      <c r="J9528" s="194"/>
      <c r="K9528" s="194"/>
      <c r="L9528" s="195"/>
      <c r="M9528" s="196"/>
      <c r="N9528" s="197"/>
      <c r="O9528" s="197"/>
      <c r="P9528" s="231"/>
    </row>
    <row r="9529" spans="2:16">
      <c r="B9529" s="351"/>
      <c r="C9529" s="435"/>
      <c r="D9529" s="399"/>
      <c r="E9529" s="400"/>
      <c r="G9529" s="401"/>
      <c r="H9529" s="401"/>
      <c r="I9529" s="401"/>
      <c r="J9529" s="194"/>
      <c r="K9529" s="194"/>
      <c r="L9529" s="195"/>
      <c r="M9529" s="196"/>
      <c r="N9529" s="197"/>
      <c r="O9529" s="197"/>
      <c r="P9529" s="231"/>
    </row>
    <row r="9530" spans="2:16">
      <c r="B9530" s="351"/>
      <c r="C9530" s="435"/>
      <c r="D9530" s="399"/>
      <c r="E9530" s="400"/>
      <c r="G9530" s="401"/>
      <c r="H9530" s="401"/>
      <c r="I9530" s="401"/>
      <c r="J9530" s="194"/>
      <c r="K9530" s="194"/>
      <c r="L9530" s="195"/>
      <c r="M9530" s="196"/>
      <c r="N9530" s="197"/>
      <c r="O9530" s="197"/>
      <c r="P9530" s="231"/>
    </row>
    <row r="9531" spans="2:16">
      <c r="B9531" s="351"/>
      <c r="C9531" s="435"/>
      <c r="D9531" s="399"/>
      <c r="E9531" s="400"/>
      <c r="G9531" s="401"/>
      <c r="H9531" s="401"/>
      <c r="I9531" s="401"/>
      <c r="J9531" s="194"/>
      <c r="K9531" s="194"/>
      <c r="L9531" s="195"/>
      <c r="M9531" s="196"/>
      <c r="N9531" s="197"/>
      <c r="O9531" s="197"/>
      <c r="P9531" s="231"/>
    </row>
    <row r="9532" spans="2:16">
      <c r="B9532" s="351"/>
      <c r="C9532" s="435"/>
      <c r="D9532" s="399"/>
      <c r="E9532" s="400"/>
      <c r="G9532" s="401"/>
      <c r="H9532" s="401"/>
      <c r="I9532" s="401"/>
      <c r="J9532" s="194"/>
      <c r="K9532" s="194"/>
      <c r="L9532" s="195"/>
      <c r="M9532" s="196"/>
      <c r="N9532" s="197"/>
      <c r="O9532" s="197"/>
      <c r="P9532" s="231"/>
    </row>
    <row r="9533" spans="2:16">
      <c r="B9533" s="351"/>
      <c r="C9533" s="435"/>
      <c r="D9533" s="399"/>
      <c r="E9533" s="400"/>
      <c r="G9533" s="401"/>
      <c r="H9533" s="401"/>
      <c r="I9533" s="401"/>
      <c r="J9533" s="194"/>
      <c r="K9533" s="194"/>
      <c r="L9533" s="195"/>
      <c r="M9533" s="196"/>
      <c r="N9533" s="197"/>
      <c r="O9533" s="197"/>
      <c r="P9533" s="231"/>
    </row>
    <row r="9534" spans="2:16">
      <c r="B9534" s="351"/>
      <c r="C9534" s="435"/>
      <c r="D9534" s="399"/>
      <c r="E9534" s="400"/>
      <c r="G9534" s="401"/>
      <c r="H9534" s="401"/>
      <c r="I9534" s="401"/>
      <c r="J9534" s="194"/>
      <c r="K9534" s="194"/>
      <c r="L9534" s="195"/>
      <c r="M9534" s="196"/>
      <c r="N9534" s="197"/>
      <c r="O9534" s="197"/>
      <c r="P9534" s="231"/>
    </row>
    <row r="9535" spans="2:16">
      <c r="B9535" s="351"/>
      <c r="C9535" s="435"/>
      <c r="D9535" s="399"/>
      <c r="E9535" s="400"/>
      <c r="G9535" s="401"/>
      <c r="H9535" s="401"/>
      <c r="I9535" s="401"/>
      <c r="J9535" s="194"/>
      <c r="K9535" s="194"/>
      <c r="L9535" s="195"/>
      <c r="M9535" s="196"/>
      <c r="N9535" s="197"/>
      <c r="O9535" s="197"/>
      <c r="P9535" s="231"/>
    </row>
    <row r="9536" spans="2:16">
      <c r="B9536" s="351"/>
      <c r="C9536" s="435"/>
      <c r="D9536" s="399"/>
      <c r="E9536" s="400"/>
      <c r="G9536" s="401"/>
      <c r="H9536" s="401"/>
      <c r="I9536" s="401"/>
      <c r="J9536" s="194"/>
      <c r="K9536" s="194"/>
      <c r="L9536" s="195"/>
      <c r="M9536" s="196"/>
      <c r="N9536" s="197"/>
      <c r="O9536" s="197"/>
      <c r="P9536" s="231"/>
    </row>
    <row r="9537" spans="2:16">
      <c r="B9537" s="351"/>
      <c r="C9537" s="435"/>
      <c r="D9537" s="399"/>
      <c r="E9537" s="400"/>
      <c r="G9537" s="401"/>
      <c r="H9537" s="401"/>
      <c r="I9537" s="401"/>
      <c r="J9537" s="194"/>
      <c r="K9537" s="194"/>
      <c r="L9537" s="195"/>
      <c r="M9537" s="196"/>
      <c r="N9537" s="197"/>
      <c r="O9537" s="197"/>
      <c r="P9537" s="231"/>
    </row>
    <row r="9538" spans="2:16">
      <c r="B9538" s="351"/>
      <c r="C9538" s="435"/>
      <c r="D9538" s="399"/>
      <c r="E9538" s="400"/>
      <c r="G9538" s="401"/>
      <c r="H9538" s="401"/>
      <c r="I9538" s="401"/>
      <c r="J9538" s="194"/>
      <c r="K9538" s="194"/>
      <c r="L9538" s="195"/>
      <c r="M9538" s="196"/>
      <c r="N9538" s="197"/>
      <c r="O9538" s="197"/>
      <c r="P9538" s="231"/>
    </row>
    <row r="9539" spans="2:16">
      <c r="B9539" s="351"/>
      <c r="C9539" s="435"/>
      <c r="D9539" s="399"/>
      <c r="E9539" s="400"/>
      <c r="G9539" s="401"/>
      <c r="H9539" s="401"/>
      <c r="I9539" s="401"/>
      <c r="J9539" s="194"/>
      <c r="K9539" s="194"/>
      <c r="L9539" s="195"/>
      <c r="M9539" s="196"/>
      <c r="N9539" s="197"/>
      <c r="O9539" s="197"/>
      <c r="P9539" s="231"/>
    </row>
    <row r="9540" spans="2:16">
      <c r="B9540" s="351"/>
      <c r="C9540" s="435"/>
      <c r="D9540" s="399"/>
      <c r="E9540" s="400"/>
      <c r="G9540" s="401"/>
      <c r="H9540" s="401"/>
      <c r="I9540" s="401"/>
      <c r="J9540" s="194"/>
      <c r="K9540" s="194"/>
      <c r="L9540" s="195"/>
      <c r="M9540" s="196"/>
      <c r="N9540" s="197"/>
      <c r="O9540" s="197"/>
      <c r="P9540" s="231"/>
    </row>
    <row r="9541" spans="2:16">
      <c r="B9541" s="351"/>
      <c r="C9541" s="435"/>
      <c r="D9541" s="399"/>
      <c r="E9541" s="400"/>
      <c r="G9541" s="401"/>
      <c r="H9541" s="401"/>
      <c r="I9541" s="401"/>
      <c r="J9541" s="194"/>
      <c r="K9541" s="194"/>
      <c r="L9541" s="195"/>
      <c r="M9541" s="196"/>
      <c r="N9541" s="197"/>
      <c r="O9541" s="197"/>
      <c r="P9541" s="231"/>
    </row>
    <row r="9542" spans="2:16">
      <c r="B9542" s="351"/>
      <c r="C9542" s="435"/>
      <c r="D9542" s="399"/>
      <c r="E9542" s="400"/>
      <c r="G9542" s="401"/>
      <c r="H9542" s="401"/>
      <c r="I9542" s="401"/>
      <c r="J9542" s="194"/>
      <c r="K9542" s="194"/>
      <c r="L9542" s="195"/>
      <c r="M9542" s="196"/>
      <c r="N9542" s="197"/>
      <c r="O9542" s="197"/>
      <c r="P9542" s="231"/>
    </row>
    <row r="9543" spans="2:16">
      <c r="B9543" s="351"/>
      <c r="C9543" s="435"/>
      <c r="D9543" s="399"/>
      <c r="E9543" s="400"/>
      <c r="G9543" s="401"/>
      <c r="H9543" s="401"/>
      <c r="I9543" s="401"/>
      <c r="J9543" s="194"/>
      <c r="K9543" s="194"/>
      <c r="L9543" s="195"/>
      <c r="M9543" s="196"/>
      <c r="N9543" s="197"/>
      <c r="O9543" s="197"/>
      <c r="P9543" s="231"/>
    </row>
    <row r="9544" spans="2:16">
      <c r="B9544" s="402"/>
      <c r="C9544" s="435"/>
      <c r="D9544" s="404"/>
      <c r="E9544" s="405"/>
      <c r="G9544" s="406"/>
      <c r="H9544" s="406"/>
      <c r="I9544" s="406"/>
      <c r="J9544" s="194"/>
      <c r="K9544" s="194"/>
      <c r="L9544" s="195"/>
      <c r="M9544" s="196"/>
      <c r="N9544" s="197"/>
      <c r="O9544" s="197"/>
      <c r="P9544" s="221"/>
    </row>
    <row r="9545" spans="2:16">
      <c r="B9545" s="351"/>
      <c r="C9545" s="435"/>
      <c r="D9545" s="399"/>
      <c r="E9545" s="400"/>
      <c r="G9545" s="401"/>
      <c r="H9545" s="401"/>
      <c r="I9545" s="401"/>
      <c r="J9545" s="194"/>
      <c r="K9545" s="194"/>
      <c r="L9545" s="195"/>
      <c r="M9545" s="196"/>
      <c r="N9545" s="197"/>
      <c r="O9545" s="197"/>
      <c r="P9545" s="231"/>
    </row>
    <row r="9546" spans="2:16">
      <c r="B9546" s="351"/>
      <c r="C9546" s="435"/>
      <c r="D9546" s="399"/>
      <c r="E9546" s="400"/>
      <c r="G9546" s="401"/>
      <c r="H9546" s="401"/>
      <c r="I9546" s="401"/>
      <c r="J9546" s="194"/>
      <c r="K9546" s="194"/>
      <c r="L9546" s="195"/>
      <c r="M9546" s="196"/>
      <c r="N9546" s="197"/>
      <c r="O9546" s="197"/>
      <c r="P9546" s="231"/>
    </row>
    <row r="9547" spans="2:16">
      <c r="B9547" s="351"/>
      <c r="C9547" s="435"/>
      <c r="D9547" s="399"/>
      <c r="E9547" s="400"/>
      <c r="G9547" s="401"/>
      <c r="H9547" s="401"/>
      <c r="I9547" s="401"/>
      <c r="J9547" s="194"/>
      <c r="K9547" s="194"/>
      <c r="L9547" s="195"/>
      <c r="M9547" s="196"/>
      <c r="N9547" s="197"/>
      <c r="O9547" s="197"/>
      <c r="P9547" s="231"/>
    </row>
    <row r="9548" spans="2:16">
      <c r="B9548" s="351"/>
      <c r="C9548" s="435"/>
      <c r="D9548" s="399"/>
      <c r="E9548" s="400"/>
      <c r="G9548" s="401"/>
      <c r="H9548" s="401"/>
      <c r="I9548" s="401"/>
      <c r="J9548" s="194"/>
      <c r="K9548" s="194"/>
      <c r="L9548" s="195"/>
      <c r="M9548" s="196"/>
      <c r="N9548" s="197"/>
      <c r="O9548" s="197"/>
      <c r="P9548" s="231"/>
    </row>
    <row r="9549" spans="2:16">
      <c r="B9549" s="351"/>
      <c r="C9549" s="435"/>
      <c r="D9549" s="399"/>
      <c r="E9549" s="400"/>
      <c r="G9549" s="401"/>
      <c r="H9549" s="401"/>
      <c r="I9549" s="401"/>
      <c r="J9549" s="194"/>
      <c r="K9549" s="194"/>
      <c r="L9549" s="195"/>
      <c r="M9549" s="196"/>
      <c r="N9549" s="197"/>
      <c r="O9549" s="197"/>
      <c r="P9549" s="231"/>
    </row>
    <row r="9550" spans="2:16">
      <c r="B9550" s="351"/>
      <c r="C9550" s="435"/>
      <c r="D9550" s="399"/>
      <c r="E9550" s="400"/>
      <c r="G9550" s="401"/>
      <c r="H9550" s="401"/>
      <c r="I9550" s="401"/>
      <c r="J9550" s="194"/>
      <c r="K9550" s="194"/>
      <c r="L9550" s="195"/>
      <c r="M9550" s="196"/>
      <c r="N9550" s="197"/>
      <c r="O9550" s="197"/>
      <c r="P9550" s="231"/>
    </row>
    <row r="9551" spans="2:16">
      <c r="B9551" s="351"/>
      <c r="C9551" s="435"/>
      <c r="D9551" s="399"/>
      <c r="E9551" s="400"/>
      <c r="G9551" s="401"/>
      <c r="H9551" s="401"/>
      <c r="I9551" s="401"/>
      <c r="J9551" s="194"/>
      <c r="K9551" s="194"/>
      <c r="L9551" s="195"/>
      <c r="M9551" s="196"/>
      <c r="N9551" s="197"/>
      <c r="O9551" s="197"/>
      <c r="P9551" s="231"/>
    </row>
    <row r="9552" spans="2:16">
      <c r="B9552" s="351"/>
      <c r="C9552" s="435"/>
      <c r="D9552" s="399"/>
      <c r="E9552" s="400"/>
      <c r="G9552" s="401"/>
      <c r="H9552" s="401"/>
      <c r="I9552" s="401"/>
      <c r="J9552" s="194"/>
      <c r="K9552" s="194"/>
      <c r="L9552" s="195"/>
      <c r="M9552" s="196"/>
      <c r="N9552" s="197"/>
      <c r="O9552" s="197"/>
      <c r="P9552" s="231"/>
    </row>
    <row r="9553" spans="2:16">
      <c r="B9553" s="351"/>
      <c r="C9553" s="435"/>
      <c r="D9553" s="399"/>
      <c r="E9553" s="400"/>
      <c r="G9553" s="401"/>
      <c r="H9553" s="401"/>
      <c r="I9553" s="401"/>
      <c r="J9553" s="194"/>
      <c r="K9553" s="194"/>
      <c r="L9553" s="195"/>
      <c r="M9553" s="196"/>
      <c r="N9553" s="197"/>
      <c r="O9553" s="197"/>
      <c r="P9553" s="231"/>
    </row>
    <row r="9554" spans="2:16">
      <c r="B9554" s="351"/>
      <c r="C9554" s="435"/>
      <c r="D9554" s="399"/>
      <c r="E9554" s="400"/>
      <c r="G9554" s="401"/>
      <c r="H9554" s="401"/>
      <c r="I9554" s="401"/>
      <c r="J9554" s="194"/>
      <c r="K9554" s="194"/>
      <c r="L9554" s="195"/>
      <c r="M9554" s="196"/>
      <c r="N9554" s="197"/>
      <c r="O9554" s="197"/>
      <c r="P9554" s="231"/>
    </row>
    <row r="9555" spans="2:16">
      <c r="B9555" s="351"/>
      <c r="C9555" s="435"/>
      <c r="D9555" s="399"/>
      <c r="E9555" s="400"/>
      <c r="G9555" s="401"/>
      <c r="H9555" s="401"/>
      <c r="I9555" s="401"/>
      <c r="J9555" s="194"/>
      <c r="K9555" s="194"/>
      <c r="L9555" s="195"/>
      <c r="M9555" s="196"/>
      <c r="N9555" s="197"/>
      <c r="O9555" s="197"/>
      <c r="P9555" s="231"/>
    </row>
    <row r="9556" spans="2:16">
      <c r="B9556" s="351"/>
      <c r="C9556" s="435"/>
      <c r="D9556" s="399"/>
      <c r="E9556" s="400"/>
      <c r="G9556" s="401"/>
      <c r="H9556" s="401"/>
      <c r="I9556" s="401"/>
      <c r="J9556" s="194"/>
      <c r="K9556" s="194"/>
      <c r="L9556" s="195"/>
      <c r="M9556" s="196"/>
      <c r="N9556" s="197"/>
      <c r="O9556" s="197"/>
      <c r="P9556" s="231"/>
    </row>
    <row r="9557" spans="2:16">
      <c r="B9557" s="351"/>
      <c r="C9557" s="435"/>
      <c r="D9557" s="399"/>
      <c r="E9557" s="400"/>
      <c r="G9557" s="401"/>
      <c r="H9557" s="401"/>
      <c r="I9557" s="401"/>
      <c r="J9557" s="194"/>
      <c r="K9557" s="194"/>
      <c r="L9557" s="195"/>
      <c r="M9557" s="196"/>
      <c r="N9557" s="197"/>
      <c r="O9557" s="197"/>
      <c r="P9557" s="231"/>
    </row>
    <row r="9558" spans="2:16">
      <c r="B9558" s="351"/>
      <c r="C9558" s="435"/>
      <c r="D9558" s="399"/>
      <c r="E9558" s="400"/>
      <c r="G9558" s="401"/>
      <c r="H9558" s="401"/>
      <c r="I9558" s="401"/>
      <c r="J9558" s="194"/>
      <c r="K9558" s="194"/>
      <c r="L9558" s="195"/>
      <c r="M9558" s="196"/>
      <c r="N9558" s="197"/>
      <c r="O9558" s="197"/>
      <c r="P9558" s="231"/>
    </row>
    <row r="9559" spans="2:16">
      <c r="B9559" s="351"/>
      <c r="C9559" s="435"/>
      <c r="D9559" s="399"/>
      <c r="E9559" s="400"/>
      <c r="G9559" s="401"/>
      <c r="H9559" s="401"/>
      <c r="I9559" s="401"/>
      <c r="J9559" s="194"/>
      <c r="K9559" s="194"/>
      <c r="L9559" s="195"/>
      <c r="M9559" s="196"/>
      <c r="N9559" s="197"/>
      <c r="O9559" s="197"/>
      <c r="P9559" s="231"/>
    </row>
    <row r="9560" spans="2:16">
      <c r="B9560" s="351"/>
      <c r="C9560" s="435"/>
      <c r="D9560" s="399"/>
      <c r="E9560" s="400"/>
      <c r="G9560" s="401"/>
      <c r="H9560" s="401"/>
      <c r="I9560" s="401"/>
      <c r="J9560" s="194"/>
      <c r="K9560" s="194"/>
      <c r="L9560" s="195"/>
      <c r="M9560" s="196"/>
      <c r="N9560" s="197"/>
      <c r="O9560" s="197"/>
      <c r="P9560" s="231"/>
    </row>
    <row r="9561" spans="2:16">
      <c r="B9561" s="351"/>
      <c r="C9561" s="435"/>
      <c r="D9561" s="399"/>
      <c r="E9561" s="400"/>
      <c r="G9561" s="401"/>
      <c r="H9561" s="401"/>
      <c r="I9561" s="401"/>
      <c r="J9561" s="194"/>
      <c r="K9561" s="194"/>
      <c r="L9561" s="195"/>
      <c r="M9561" s="196"/>
      <c r="N9561" s="197"/>
      <c r="O9561" s="197"/>
      <c r="P9561" s="231"/>
    </row>
    <row r="9562" spans="2:16">
      <c r="B9562" s="351"/>
      <c r="C9562" s="435"/>
      <c r="D9562" s="399"/>
      <c r="E9562" s="400"/>
      <c r="G9562" s="401"/>
      <c r="H9562" s="401"/>
      <c r="I9562" s="401"/>
      <c r="J9562" s="194"/>
      <c r="K9562" s="194"/>
      <c r="L9562" s="195"/>
      <c r="M9562" s="196"/>
      <c r="N9562" s="197"/>
      <c r="O9562" s="197"/>
      <c r="P9562" s="231"/>
    </row>
    <row r="9563" spans="2:16">
      <c r="B9563" s="351"/>
      <c r="C9563" s="435"/>
      <c r="D9563" s="399"/>
      <c r="E9563" s="400"/>
      <c r="G9563" s="401"/>
      <c r="H9563" s="401"/>
      <c r="I9563" s="401"/>
      <c r="J9563" s="194"/>
      <c r="K9563" s="194"/>
      <c r="L9563" s="195"/>
      <c r="M9563" s="196"/>
      <c r="N9563" s="197"/>
      <c r="O9563" s="197"/>
      <c r="P9563" s="231"/>
    </row>
    <row r="9564" spans="2:16">
      <c r="B9564" s="351"/>
      <c r="C9564" s="435"/>
      <c r="D9564" s="399"/>
      <c r="E9564" s="400"/>
      <c r="G9564" s="401"/>
      <c r="H9564" s="401"/>
      <c r="I9564" s="401"/>
      <c r="J9564" s="194"/>
      <c r="K9564" s="194"/>
      <c r="L9564" s="195"/>
      <c r="M9564" s="196"/>
      <c r="N9564" s="197"/>
      <c r="O9564" s="197"/>
      <c r="P9564" s="231"/>
    </row>
    <row r="9565" spans="2:16">
      <c r="B9565" s="351"/>
      <c r="C9565" s="435"/>
      <c r="D9565" s="399"/>
      <c r="E9565" s="400"/>
      <c r="G9565" s="401"/>
      <c r="H9565" s="401"/>
      <c r="I9565" s="401"/>
      <c r="J9565" s="194"/>
      <c r="K9565" s="194"/>
      <c r="L9565" s="195"/>
      <c r="M9565" s="196"/>
      <c r="N9565" s="197"/>
      <c r="O9565" s="197"/>
      <c r="P9565" s="231"/>
    </row>
    <row r="9566" spans="2:16">
      <c r="B9566" s="351"/>
      <c r="C9566" s="435"/>
      <c r="D9566" s="399"/>
      <c r="E9566" s="400"/>
      <c r="G9566" s="401"/>
      <c r="H9566" s="401"/>
      <c r="I9566" s="401"/>
      <c r="J9566" s="194"/>
      <c r="K9566" s="194"/>
      <c r="L9566" s="195"/>
      <c r="M9566" s="196"/>
      <c r="N9566" s="197"/>
      <c r="O9566" s="197"/>
      <c r="P9566" s="231"/>
    </row>
    <row r="9567" spans="2:16">
      <c r="B9567" s="351"/>
      <c r="C9567" s="435"/>
      <c r="D9567" s="399"/>
      <c r="E9567" s="400"/>
      <c r="G9567" s="401"/>
      <c r="H9567" s="401"/>
      <c r="I9567" s="401"/>
      <c r="J9567" s="194"/>
      <c r="K9567" s="194"/>
      <c r="L9567" s="195"/>
      <c r="M9567" s="196"/>
      <c r="N9567" s="197"/>
      <c r="O9567" s="197"/>
      <c r="P9567" s="231"/>
    </row>
    <row r="9568" spans="2:16">
      <c r="B9568" s="351"/>
      <c r="C9568" s="435"/>
      <c r="D9568" s="399"/>
      <c r="E9568" s="400"/>
      <c r="G9568" s="401"/>
      <c r="H9568" s="401"/>
      <c r="I9568" s="401"/>
      <c r="J9568" s="194"/>
      <c r="K9568" s="194"/>
      <c r="L9568" s="195"/>
      <c r="M9568" s="196"/>
      <c r="N9568" s="197"/>
      <c r="O9568" s="197"/>
      <c r="P9568" s="231"/>
    </row>
    <row r="9569" spans="2:16">
      <c r="B9569" s="351"/>
      <c r="C9569" s="435"/>
      <c r="D9569" s="399"/>
      <c r="E9569" s="400"/>
      <c r="G9569" s="401"/>
      <c r="H9569" s="401"/>
      <c r="I9569" s="401"/>
      <c r="J9569" s="194"/>
      <c r="K9569" s="194"/>
      <c r="L9569" s="195"/>
      <c r="M9569" s="196"/>
      <c r="N9569" s="197"/>
      <c r="O9569" s="197"/>
      <c r="P9569" s="231"/>
    </row>
    <row r="9570" spans="2:16">
      <c r="B9570" s="351"/>
      <c r="C9570" s="435"/>
      <c r="D9570" s="399"/>
      <c r="E9570" s="400"/>
      <c r="G9570" s="401"/>
      <c r="H9570" s="401"/>
      <c r="I9570" s="401"/>
      <c r="J9570" s="194"/>
      <c r="K9570" s="194"/>
      <c r="L9570" s="195"/>
      <c r="M9570" s="196"/>
      <c r="N9570" s="197"/>
      <c r="O9570" s="197"/>
      <c r="P9570" s="231"/>
    </row>
    <row r="9571" spans="2:16">
      <c r="B9571" s="351"/>
      <c r="C9571" s="435"/>
      <c r="D9571" s="399"/>
      <c r="E9571" s="400"/>
      <c r="G9571" s="401"/>
      <c r="H9571" s="401"/>
      <c r="I9571" s="401"/>
      <c r="J9571" s="194"/>
      <c r="K9571" s="194"/>
      <c r="L9571" s="195"/>
      <c r="M9571" s="196"/>
      <c r="N9571" s="197"/>
      <c r="O9571" s="197"/>
      <c r="P9571" s="231"/>
    </row>
    <row r="9572" spans="2:16">
      <c r="B9572" s="351"/>
      <c r="C9572" s="435"/>
      <c r="D9572" s="399"/>
      <c r="E9572" s="400"/>
      <c r="G9572" s="401"/>
      <c r="H9572" s="401"/>
      <c r="I9572" s="401"/>
      <c r="J9572" s="194"/>
      <c r="K9572" s="194"/>
      <c r="L9572" s="195"/>
      <c r="M9572" s="196"/>
      <c r="N9572" s="197"/>
      <c r="O9572" s="197"/>
      <c r="P9572" s="231"/>
    </row>
    <row r="9573" spans="2:16">
      <c r="B9573" s="351"/>
      <c r="C9573" s="435"/>
      <c r="D9573" s="399"/>
      <c r="E9573" s="400"/>
      <c r="G9573" s="401"/>
      <c r="H9573" s="401"/>
      <c r="I9573" s="401"/>
      <c r="J9573" s="194"/>
      <c r="K9573" s="194"/>
      <c r="L9573" s="195"/>
      <c r="M9573" s="196"/>
      <c r="N9573" s="197"/>
      <c r="O9573" s="197"/>
      <c r="P9573" s="231"/>
    </row>
    <row r="9574" spans="2:16">
      <c r="B9574" s="351"/>
      <c r="C9574" s="435"/>
      <c r="D9574" s="399"/>
      <c r="E9574" s="400"/>
      <c r="G9574" s="401"/>
      <c r="H9574" s="401"/>
      <c r="I9574" s="401"/>
      <c r="J9574" s="194"/>
      <c r="K9574" s="194"/>
      <c r="L9574" s="195"/>
      <c r="M9574" s="196"/>
      <c r="N9574" s="197"/>
      <c r="O9574" s="197"/>
      <c r="P9574" s="231"/>
    </row>
    <row r="9575" spans="2:16">
      <c r="B9575" s="351"/>
      <c r="C9575" s="435"/>
      <c r="D9575" s="399"/>
      <c r="E9575" s="400"/>
      <c r="G9575" s="401"/>
      <c r="H9575" s="401"/>
      <c r="I9575" s="401"/>
      <c r="J9575" s="194"/>
      <c r="K9575" s="194"/>
      <c r="L9575" s="195"/>
      <c r="M9575" s="196"/>
      <c r="N9575" s="197"/>
      <c r="O9575" s="197"/>
      <c r="P9575" s="231"/>
    </row>
    <row r="9576" spans="2:16">
      <c r="B9576" s="351"/>
      <c r="C9576" s="435"/>
      <c r="D9576" s="399"/>
      <c r="E9576" s="400"/>
      <c r="G9576" s="401"/>
      <c r="H9576" s="401"/>
      <c r="I9576" s="401"/>
      <c r="J9576" s="194"/>
      <c r="K9576" s="194"/>
      <c r="L9576" s="195"/>
      <c r="M9576" s="196"/>
      <c r="N9576" s="197"/>
      <c r="O9576" s="197"/>
      <c r="P9576" s="231"/>
    </row>
    <row r="9577" spans="2:16">
      <c r="B9577" s="351"/>
      <c r="C9577" s="435"/>
      <c r="D9577" s="399"/>
      <c r="E9577" s="400"/>
      <c r="G9577" s="401"/>
      <c r="H9577" s="401"/>
      <c r="I9577" s="401"/>
      <c r="J9577" s="194"/>
      <c r="K9577" s="194"/>
      <c r="L9577" s="195"/>
      <c r="M9577" s="196"/>
      <c r="N9577" s="197"/>
      <c r="O9577" s="197"/>
      <c r="P9577" s="231"/>
    </row>
    <row r="9578" spans="2:16">
      <c r="B9578" s="351"/>
      <c r="C9578" s="435"/>
      <c r="D9578" s="399"/>
      <c r="E9578" s="400"/>
      <c r="G9578" s="401"/>
      <c r="H9578" s="401"/>
      <c r="I9578" s="401"/>
      <c r="J9578" s="194"/>
      <c r="K9578" s="194"/>
      <c r="L9578" s="195"/>
      <c r="M9578" s="196"/>
      <c r="N9578" s="197"/>
      <c r="O9578" s="197"/>
      <c r="P9578" s="231"/>
    </row>
    <row r="9579" spans="2:16">
      <c r="B9579" s="351"/>
      <c r="C9579" s="435"/>
      <c r="D9579" s="399"/>
      <c r="E9579" s="400"/>
      <c r="G9579" s="401"/>
      <c r="H9579" s="401"/>
      <c r="I9579" s="401"/>
      <c r="J9579" s="194"/>
      <c r="K9579" s="194"/>
      <c r="L9579" s="195"/>
      <c r="M9579" s="196"/>
      <c r="N9579" s="197"/>
      <c r="O9579" s="197"/>
      <c r="P9579" s="231"/>
    </row>
    <row r="9580" spans="2:16">
      <c r="B9580" s="351"/>
      <c r="C9580" s="435"/>
      <c r="D9580" s="399"/>
      <c r="E9580" s="400"/>
      <c r="G9580" s="401"/>
      <c r="H9580" s="401"/>
      <c r="I9580" s="401"/>
      <c r="J9580" s="194"/>
      <c r="K9580" s="194"/>
      <c r="L9580" s="195"/>
      <c r="M9580" s="196"/>
      <c r="N9580" s="197"/>
      <c r="O9580" s="197"/>
      <c r="P9580" s="231"/>
    </row>
    <row r="9581" spans="2:16">
      <c r="B9581" s="351"/>
      <c r="C9581" s="435"/>
      <c r="D9581" s="399"/>
      <c r="E9581" s="400"/>
      <c r="G9581" s="401"/>
      <c r="H9581" s="401"/>
      <c r="I9581" s="401"/>
      <c r="J9581" s="194"/>
      <c r="K9581" s="194"/>
      <c r="L9581" s="195"/>
      <c r="M9581" s="196"/>
      <c r="N9581" s="197"/>
      <c r="O9581" s="197"/>
      <c r="P9581" s="231"/>
    </row>
    <row r="9582" spans="2:16">
      <c r="B9582" s="351"/>
      <c r="C9582" s="435"/>
      <c r="D9582" s="399"/>
      <c r="E9582" s="400"/>
      <c r="G9582" s="401"/>
      <c r="H9582" s="401"/>
      <c r="I9582" s="401"/>
      <c r="J9582" s="194"/>
      <c r="K9582" s="194"/>
      <c r="L9582" s="195"/>
      <c r="M9582" s="196"/>
      <c r="N9582" s="197"/>
      <c r="O9582" s="197"/>
      <c r="P9582" s="231"/>
    </row>
    <row r="9583" spans="2:16">
      <c r="B9583" s="351"/>
      <c r="C9583" s="435"/>
      <c r="D9583" s="399"/>
      <c r="E9583" s="400"/>
      <c r="G9583" s="401"/>
      <c r="H9583" s="401"/>
      <c r="I9583" s="401"/>
      <c r="J9583" s="194"/>
      <c r="K9583" s="194"/>
      <c r="L9583" s="195"/>
      <c r="M9583" s="196"/>
      <c r="N9583" s="197"/>
      <c r="O9583" s="197"/>
      <c r="P9583" s="231"/>
    </row>
    <row r="9584" spans="2:16">
      <c r="B9584" s="351"/>
      <c r="C9584" s="435"/>
      <c r="D9584" s="399"/>
      <c r="E9584" s="400"/>
      <c r="G9584" s="401"/>
      <c r="H9584" s="401"/>
      <c r="I9584" s="401"/>
      <c r="J9584" s="194"/>
      <c r="K9584" s="194"/>
      <c r="L9584" s="195"/>
      <c r="M9584" s="196"/>
      <c r="N9584" s="197"/>
      <c r="O9584" s="197"/>
      <c r="P9584" s="231"/>
    </row>
    <row r="9585" spans="2:16">
      <c r="B9585" s="351"/>
      <c r="C9585" s="435"/>
      <c r="D9585" s="399"/>
      <c r="E9585" s="400"/>
      <c r="G9585" s="401"/>
      <c r="H9585" s="401"/>
      <c r="I9585" s="401"/>
      <c r="J9585" s="194"/>
      <c r="K9585" s="194"/>
      <c r="L9585" s="195"/>
      <c r="M9585" s="196"/>
      <c r="N9585" s="197"/>
      <c r="O9585" s="197"/>
      <c r="P9585" s="231"/>
    </row>
    <row r="9586" spans="2:16">
      <c r="B9586" s="351"/>
      <c r="C9586" s="435"/>
      <c r="D9586" s="399"/>
      <c r="E9586" s="400"/>
      <c r="G9586" s="401"/>
      <c r="H9586" s="401"/>
      <c r="I9586" s="401"/>
      <c r="J9586" s="194"/>
      <c r="K9586" s="194"/>
      <c r="L9586" s="195"/>
      <c r="M9586" s="196"/>
      <c r="N9586" s="197"/>
      <c r="O9586" s="197"/>
      <c r="P9586" s="231"/>
    </row>
    <row r="9587" spans="2:16">
      <c r="B9587" s="351"/>
      <c r="C9587" s="435"/>
      <c r="D9587" s="399"/>
      <c r="E9587" s="400"/>
      <c r="G9587" s="401"/>
      <c r="H9587" s="401"/>
      <c r="I9587" s="401"/>
      <c r="J9587" s="194"/>
      <c r="K9587" s="194"/>
      <c r="L9587" s="195"/>
      <c r="M9587" s="196"/>
      <c r="N9587" s="197"/>
      <c r="O9587" s="197"/>
      <c r="P9587" s="231"/>
    </row>
    <row r="9588" spans="2:16">
      <c r="B9588" s="351"/>
      <c r="C9588" s="435"/>
      <c r="D9588" s="399"/>
      <c r="E9588" s="400"/>
      <c r="G9588" s="401"/>
      <c r="H9588" s="401"/>
      <c r="I9588" s="401"/>
      <c r="J9588" s="194"/>
      <c r="K9588" s="194"/>
      <c r="L9588" s="195"/>
      <c r="M9588" s="196"/>
      <c r="N9588" s="197"/>
      <c r="O9588" s="197"/>
      <c r="P9588" s="231"/>
    </row>
    <row r="9589" spans="2:16">
      <c r="B9589" s="351"/>
      <c r="C9589" s="435"/>
      <c r="D9589" s="399"/>
      <c r="E9589" s="400"/>
      <c r="G9589" s="401"/>
      <c r="H9589" s="401"/>
      <c r="I9589" s="401"/>
      <c r="J9589" s="194"/>
      <c r="K9589" s="194"/>
      <c r="L9589" s="195"/>
      <c r="M9589" s="196"/>
      <c r="N9589" s="197"/>
      <c r="O9589" s="197"/>
      <c r="P9589" s="231"/>
    </row>
    <row r="9590" spans="2:16">
      <c r="B9590" s="351"/>
      <c r="C9590" s="435"/>
      <c r="D9590" s="399"/>
      <c r="E9590" s="400"/>
      <c r="G9590" s="401"/>
      <c r="H9590" s="401"/>
      <c r="I9590" s="401"/>
      <c r="J9590" s="194"/>
      <c r="K9590" s="194"/>
      <c r="L9590" s="195"/>
      <c r="M9590" s="196"/>
      <c r="N9590" s="197"/>
      <c r="O9590" s="197"/>
      <c r="P9590" s="231"/>
    </row>
    <row r="9591" spans="2:16">
      <c r="B9591" s="351"/>
      <c r="C9591" s="435"/>
      <c r="D9591" s="399"/>
      <c r="E9591" s="400"/>
      <c r="G9591" s="401"/>
      <c r="H9591" s="401"/>
      <c r="I9591" s="401"/>
      <c r="J9591" s="194"/>
      <c r="K9591" s="194"/>
      <c r="L9591" s="195"/>
      <c r="M9591" s="196"/>
      <c r="N9591" s="197"/>
      <c r="O9591" s="197"/>
      <c r="P9591" s="231"/>
    </row>
    <row r="9592" spans="2:16">
      <c r="B9592" s="351"/>
      <c r="C9592" s="435"/>
      <c r="D9592" s="399"/>
      <c r="E9592" s="400"/>
      <c r="G9592" s="401"/>
      <c r="H9592" s="401"/>
      <c r="I9592" s="401"/>
      <c r="J9592" s="194"/>
      <c r="K9592" s="194"/>
      <c r="L9592" s="195"/>
      <c r="M9592" s="196"/>
      <c r="N9592" s="197"/>
      <c r="O9592" s="197"/>
      <c r="P9592" s="231"/>
    </row>
    <row r="9593" spans="2:16">
      <c r="B9593" s="351"/>
      <c r="C9593" s="435"/>
      <c r="D9593" s="399"/>
      <c r="E9593" s="400"/>
      <c r="G9593" s="401"/>
      <c r="H9593" s="401"/>
      <c r="I9593" s="401"/>
      <c r="J9593" s="194"/>
      <c r="K9593" s="194"/>
      <c r="L9593" s="195"/>
      <c r="M9593" s="196"/>
      <c r="N9593" s="197"/>
      <c r="O9593" s="197"/>
      <c r="P9593" s="231"/>
    </row>
    <row r="9594" spans="2:16">
      <c r="B9594" s="351"/>
      <c r="C9594" s="435"/>
      <c r="D9594" s="399"/>
      <c r="E9594" s="400"/>
      <c r="G9594" s="401"/>
      <c r="H9594" s="401"/>
      <c r="I9594" s="401"/>
      <c r="J9594" s="194"/>
      <c r="K9594" s="194"/>
      <c r="L9594" s="195"/>
      <c r="M9594" s="196"/>
      <c r="N9594" s="197"/>
      <c r="O9594" s="197"/>
      <c r="P9594" s="231"/>
    </row>
    <row r="9595" spans="2:16">
      <c r="B9595" s="351"/>
      <c r="C9595" s="435"/>
      <c r="D9595" s="399"/>
      <c r="E9595" s="400"/>
      <c r="G9595" s="401"/>
      <c r="H9595" s="401"/>
      <c r="I9595" s="401"/>
      <c r="J9595" s="194"/>
      <c r="K9595" s="194"/>
      <c r="L9595" s="195"/>
      <c r="M9595" s="196"/>
      <c r="N9595" s="197"/>
      <c r="O9595" s="197"/>
      <c r="P9595" s="231"/>
    </row>
    <row r="9596" spans="2:16">
      <c r="B9596" s="351"/>
      <c r="C9596" s="435"/>
      <c r="D9596" s="399"/>
      <c r="E9596" s="400"/>
      <c r="G9596" s="401"/>
      <c r="H9596" s="401"/>
      <c r="I9596" s="401"/>
      <c r="J9596" s="194"/>
      <c r="K9596" s="194"/>
      <c r="L9596" s="195"/>
      <c r="M9596" s="196"/>
      <c r="N9596" s="197"/>
      <c r="O9596" s="197"/>
      <c r="P9596" s="231"/>
    </row>
    <row r="9597" spans="2:16">
      <c r="B9597" s="351"/>
      <c r="C9597" s="435"/>
      <c r="D9597" s="399"/>
      <c r="E9597" s="400"/>
      <c r="G9597" s="401"/>
      <c r="H9597" s="401"/>
      <c r="I9597" s="401"/>
      <c r="J9597" s="194"/>
      <c r="K9597" s="194"/>
      <c r="L9597" s="195"/>
      <c r="M9597" s="196"/>
      <c r="N9597" s="197"/>
      <c r="O9597" s="197"/>
      <c r="P9597" s="231"/>
    </row>
    <row r="9598" spans="2:16">
      <c r="B9598" s="351"/>
      <c r="C9598" s="435"/>
      <c r="D9598" s="399"/>
      <c r="E9598" s="400"/>
      <c r="G9598" s="401"/>
      <c r="H9598" s="401"/>
      <c r="I9598" s="401"/>
      <c r="J9598" s="194"/>
      <c r="K9598" s="194"/>
      <c r="L9598" s="195"/>
      <c r="M9598" s="196"/>
      <c r="N9598" s="197"/>
      <c r="O9598" s="197"/>
      <c r="P9598" s="231"/>
    </row>
    <row r="9599" spans="2:16">
      <c r="B9599" s="351"/>
      <c r="C9599" s="435"/>
      <c r="D9599" s="399"/>
      <c r="E9599" s="400"/>
      <c r="G9599" s="401"/>
      <c r="H9599" s="401"/>
      <c r="I9599" s="401"/>
      <c r="J9599" s="194"/>
      <c r="K9599" s="194"/>
      <c r="L9599" s="195"/>
      <c r="M9599" s="196"/>
      <c r="N9599" s="197"/>
      <c r="O9599" s="197"/>
      <c r="P9599" s="231"/>
    </row>
    <row r="9600" spans="2:16">
      <c r="B9600" s="351"/>
      <c r="C9600" s="435"/>
      <c r="D9600" s="399"/>
      <c r="E9600" s="400"/>
      <c r="G9600" s="401"/>
      <c r="H9600" s="401"/>
      <c r="I9600" s="401"/>
      <c r="J9600" s="194"/>
      <c r="K9600" s="194"/>
      <c r="L9600" s="195"/>
      <c r="M9600" s="196"/>
      <c r="N9600" s="197"/>
      <c r="O9600" s="197"/>
      <c r="P9600" s="231"/>
    </row>
    <row r="9601" spans="2:16">
      <c r="B9601" s="351"/>
      <c r="C9601" s="435"/>
      <c r="D9601" s="399"/>
      <c r="E9601" s="400"/>
      <c r="G9601" s="401"/>
      <c r="H9601" s="401"/>
      <c r="I9601" s="401"/>
      <c r="J9601" s="194"/>
      <c r="K9601" s="194"/>
      <c r="L9601" s="195"/>
      <c r="M9601" s="196"/>
      <c r="N9601" s="197"/>
      <c r="O9601" s="197"/>
      <c r="P9601" s="231"/>
    </row>
    <row r="9602" spans="2:16">
      <c r="B9602" s="351"/>
      <c r="C9602" s="435"/>
      <c r="D9602" s="399"/>
      <c r="E9602" s="400"/>
      <c r="G9602" s="401"/>
      <c r="H9602" s="401"/>
      <c r="I9602" s="401"/>
      <c r="J9602" s="194"/>
      <c r="K9602" s="194"/>
      <c r="L9602" s="195"/>
      <c r="M9602" s="196"/>
      <c r="N9602" s="197"/>
      <c r="O9602" s="197"/>
      <c r="P9602" s="231"/>
    </row>
    <row r="9603" spans="2:16">
      <c r="B9603" s="351"/>
      <c r="C9603" s="435"/>
      <c r="D9603" s="399"/>
      <c r="E9603" s="400"/>
      <c r="G9603" s="401"/>
      <c r="H9603" s="401"/>
      <c r="I9603" s="401"/>
      <c r="J9603" s="194"/>
      <c r="K9603" s="194"/>
      <c r="L9603" s="195"/>
      <c r="M9603" s="196"/>
      <c r="N9603" s="197"/>
      <c r="O9603" s="197"/>
      <c r="P9603" s="231"/>
    </row>
    <row r="9604" spans="2:16">
      <c r="B9604" s="351"/>
      <c r="C9604" s="435"/>
      <c r="D9604" s="399"/>
      <c r="E9604" s="400"/>
      <c r="G9604" s="401"/>
      <c r="H9604" s="401"/>
      <c r="I9604" s="401"/>
      <c r="J9604" s="194"/>
      <c r="K9604" s="194"/>
      <c r="L9604" s="195"/>
      <c r="M9604" s="196"/>
      <c r="N9604" s="197"/>
      <c r="O9604" s="197"/>
      <c r="P9604" s="231"/>
    </row>
    <row r="9605" spans="2:16">
      <c r="B9605" s="351"/>
      <c r="C9605" s="435"/>
      <c r="D9605" s="399"/>
      <c r="E9605" s="400"/>
      <c r="G9605" s="401"/>
      <c r="H9605" s="401"/>
      <c r="I9605" s="401"/>
      <c r="J9605" s="194"/>
      <c r="K9605" s="194"/>
      <c r="L9605" s="195"/>
      <c r="M9605" s="196"/>
      <c r="N9605" s="197"/>
      <c r="O9605" s="197"/>
      <c r="P9605" s="231"/>
    </row>
    <row r="9606" spans="2:16">
      <c r="B9606" s="351"/>
      <c r="C9606" s="435"/>
      <c r="D9606" s="399"/>
      <c r="E9606" s="400"/>
      <c r="G9606" s="401"/>
      <c r="H9606" s="401"/>
      <c r="I9606" s="401"/>
      <c r="J9606" s="194"/>
      <c r="K9606" s="194"/>
      <c r="L9606" s="195"/>
      <c r="M9606" s="196"/>
      <c r="N9606" s="197"/>
      <c r="O9606" s="197"/>
      <c r="P9606" s="231"/>
    </row>
    <row r="9607" spans="2:16">
      <c r="B9607" s="351"/>
      <c r="C9607" s="435"/>
      <c r="D9607" s="399"/>
      <c r="E9607" s="400"/>
      <c r="G9607" s="401"/>
      <c r="H9607" s="401"/>
      <c r="I9607" s="401"/>
      <c r="J9607" s="194"/>
      <c r="K9607" s="194"/>
      <c r="L9607" s="195"/>
      <c r="M9607" s="196"/>
      <c r="N9607" s="197"/>
      <c r="O9607" s="197"/>
      <c r="P9607" s="231"/>
    </row>
    <row r="9608" spans="2:16">
      <c r="B9608" s="351"/>
      <c r="C9608" s="435"/>
      <c r="D9608" s="399"/>
      <c r="E9608" s="400"/>
      <c r="G9608" s="401"/>
      <c r="H9608" s="401"/>
      <c r="I9608" s="401"/>
      <c r="J9608" s="194"/>
      <c r="K9608" s="194"/>
      <c r="L9608" s="195"/>
      <c r="M9608" s="196"/>
      <c r="N9608" s="197"/>
      <c r="O9608" s="197"/>
      <c r="P9608" s="231"/>
    </row>
    <row r="9609" spans="2:16">
      <c r="B9609" s="351"/>
      <c r="C9609" s="435"/>
      <c r="D9609" s="399"/>
      <c r="E9609" s="400"/>
      <c r="G9609" s="401"/>
      <c r="H9609" s="401"/>
      <c r="I9609" s="401"/>
      <c r="J9609" s="194"/>
      <c r="K9609" s="194"/>
      <c r="L9609" s="195"/>
      <c r="M9609" s="196"/>
      <c r="N9609" s="197"/>
      <c r="O9609" s="197"/>
      <c r="P9609" s="231"/>
    </row>
    <row r="9610" spans="2:16">
      <c r="B9610" s="351"/>
      <c r="C9610" s="435"/>
      <c r="D9610" s="399"/>
      <c r="E9610" s="400"/>
      <c r="G9610" s="401"/>
      <c r="H9610" s="401"/>
      <c r="I9610" s="401"/>
      <c r="J9610" s="194"/>
      <c r="K9610" s="194"/>
      <c r="L9610" s="195"/>
      <c r="M9610" s="196"/>
      <c r="N9610" s="197"/>
      <c r="O9610" s="197"/>
      <c r="P9610" s="231"/>
    </row>
    <row r="9611" spans="2:16">
      <c r="B9611" s="351"/>
      <c r="C9611" s="435"/>
      <c r="D9611" s="399"/>
      <c r="E9611" s="400"/>
      <c r="G9611" s="401"/>
      <c r="H9611" s="401"/>
      <c r="I9611" s="401"/>
      <c r="J9611" s="194"/>
      <c r="K9611" s="194"/>
      <c r="L9611" s="195"/>
      <c r="M9611" s="196"/>
      <c r="N9611" s="197"/>
      <c r="O9611" s="197"/>
      <c r="P9611" s="231"/>
    </row>
    <row r="9612" spans="2:16">
      <c r="B9612" s="351"/>
      <c r="C9612" s="435"/>
      <c r="D9612" s="399"/>
      <c r="E9612" s="400"/>
      <c r="G9612" s="401"/>
      <c r="H9612" s="401"/>
      <c r="I9612" s="401"/>
      <c r="J9612" s="194"/>
      <c r="K9612" s="194"/>
      <c r="L9612" s="195"/>
      <c r="M9612" s="196"/>
      <c r="N9612" s="197"/>
      <c r="O9612" s="197"/>
      <c r="P9612" s="231"/>
    </row>
    <row r="9613" spans="2:16">
      <c r="B9613" s="351"/>
      <c r="C9613" s="435"/>
      <c r="D9613" s="399"/>
      <c r="E9613" s="400"/>
      <c r="G9613" s="401"/>
      <c r="H9613" s="401"/>
      <c r="I9613" s="401"/>
      <c r="J9613" s="194"/>
      <c r="K9613" s="194"/>
      <c r="L9613" s="195"/>
      <c r="M9613" s="196"/>
      <c r="N9613" s="197"/>
      <c r="O9613" s="197"/>
      <c r="P9613" s="231"/>
    </row>
    <row r="9614" spans="2:16">
      <c r="B9614" s="351"/>
      <c r="C9614" s="435"/>
      <c r="D9614" s="399"/>
      <c r="E9614" s="400"/>
      <c r="G9614" s="401"/>
      <c r="H9614" s="401"/>
      <c r="I9614" s="401"/>
      <c r="J9614" s="194"/>
      <c r="K9614" s="194"/>
      <c r="L9614" s="195"/>
      <c r="M9614" s="196"/>
      <c r="N9614" s="197"/>
      <c r="O9614" s="197"/>
      <c r="P9614" s="231"/>
    </row>
    <row r="9615" spans="2:16">
      <c r="B9615" s="351"/>
      <c r="C9615" s="435"/>
      <c r="D9615" s="399"/>
      <c r="E9615" s="400"/>
      <c r="G9615" s="401"/>
      <c r="H9615" s="401"/>
      <c r="I9615" s="401"/>
      <c r="J9615" s="194"/>
      <c r="K9615" s="194"/>
      <c r="L9615" s="195"/>
      <c r="M9615" s="196"/>
      <c r="N9615" s="197"/>
      <c r="O9615" s="197"/>
      <c r="P9615" s="231"/>
    </row>
    <row r="9616" spans="2:16">
      <c r="B9616" s="351"/>
      <c r="C9616" s="435"/>
      <c r="D9616" s="399"/>
      <c r="E9616" s="400"/>
      <c r="G9616" s="401"/>
      <c r="H9616" s="401"/>
      <c r="I9616" s="401"/>
      <c r="J9616" s="194"/>
      <c r="K9616" s="194"/>
      <c r="L9616" s="195"/>
      <c r="M9616" s="196"/>
      <c r="N9616" s="197"/>
      <c r="O9616" s="197"/>
      <c r="P9616" s="231"/>
    </row>
    <row r="9617" spans="2:16">
      <c r="B9617" s="351"/>
      <c r="C9617" s="435"/>
      <c r="D9617" s="399"/>
      <c r="E9617" s="400"/>
      <c r="G9617" s="401"/>
      <c r="H9617" s="401"/>
      <c r="I9617" s="401"/>
      <c r="J9617" s="194"/>
      <c r="K9617" s="194"/>
      <c r="L9617" s="195"/>
      <c r="M9617" s="196"/>
      <c r="N9617" s="197"/>
      <c r="O9617" s="197"/>
      <c r="P9617" s="231"/>
    </row>
    <row r="9618" spans="2:16">
      <c r="B9618" s="351"/>
      <c r="C9618" s="435"/>
      <c r="D9618" s="399"/>
      <c r="E9618" s="400"/>
      <c r="G9618" s="401"/>
      <c r="H9618" s="401"/>
      <c r="I9618" s="401"/>
      <c r="J9618" s="194"/>
      <c r="K9618" s="194"/>
      <c r="L9618" s="195"/>
      <c r="M9618" s="196"/>
      <c r="N9618" s="197"/>
      <c r="O9618" s="197"/>
      <c r="P9618" s="231"/>
    </row>
    <row r="9619" spans="2:16">
      <c r="B9619" s="351"/>
      <c r="C9619" s="435"/>
      <c r="D9619" s="399"/>
      <c r="E9619" s="400"/>
      <c r="G9619" s="401"/>
      <c r="H9619" s="401"/>
      <c r="I9619" s="401"/>
      <c r="J9619" s="194"/>
      <c r="K9619" s="194"/>
      <c r="L9619" s="195"/>
      <c r="M9619" s="196"/>
      <c r="N9619" s="197"/>
      <c r="O9619" s="197"/>
      <c r="P9619" s="231"/>
    </row>
    <row r="9620" spans="2:16">
      <c r="B9620" s="351"/>
      <c r="C9620" s="435"/>
      <c r="D9620" s="399"/>
      <c r="E9620" s="400"/>
      <c r="G9620" s="401"/>
      <c r="H9620" s="401"/>
      <c r="I9620" s="401"/>
      <c r="J9620" s="194"/>
      <c r="K9620" s="194"/>
      <c r="L9620" s="195"/>
      <c r="M9620" s="196"/>
      <c r="N9620" s="197"/>
      <c r="O9620" s="197"/>
      <c r="P9620" s="231"/>
    </row>
    <row r="9621" spans="2:16">
      <c r="B9621" s="351"/>
      <c r="C9621" s="435"/>
      <c r="D9621" s="399"/>
      <c r="E9621" s="400"/>
      <c r="G9621" s="401"/>
      <c r="H9621" s="401"/>
      <c r="I9621" s="401"/>
      <c r="J9621" s="194"/>
      <c r="K9621" s="194"/>
      <c r="L9621" s="195"/>
      <c r="M9621" s="196"/>
      <c r="N9621" s="197"/>
      <c r="O9621" s="197"/>
      <c r="P9621" s="231"/>
    </row>
    <row r="9622" spans="2:16">
      <c r="B9622" s="351"/>
      <c r="C9622" s="435"/>
      <c r="D9622" s="399"/>
      <c r="E9622" s="400"/>
      <c r="G9622" s="401"/>
      <c r="H9622" s="401"/>
      <c r="I9622" s="401"/>
      <c r="J9622" s="194"/>
      <c r="K9622" s="194"/>
      <c r="L9622" s="195"/>
      <c r="M9622" s="196"/>
      <c r="N9622" s="197"/>
      <c r="O9622" s="197"/>
      <c r="P9622" s="231"/>
    </row>
    <row r="9623" spans="2:16">
      <c r="B9623" s="351"/>
      <c r="C9623" s="435"/>
      <c r="D9623" s="399"/>
      <c r="E9623" s="400"/>
      <c r="G9623" s="401"/>
      <c r="H9623" s="401"/>
      <c r="I9623" s="401"/>
      <c r="J9623" s="194"/>
      <c r="K9623" s="194"/>
      <c r="L9623" s="195"/>
      <c r="M9623" s="196"/>
      <c r="N9623" s="197"/>
      <c r="O9623" s="197"/>
      <c r="P9623" s="231"/>
    </row>
    <row r="9624" spans="2:16">
      <c r="B9624" s="351"/>
      <c r="C9624" s="435"/>
      <c r="D9624" s="399"/>
      <c r="E9624" s="400"/>
      <c r="G9624" s="401"/>
      <c r="H9624" s="401"/>
      <c r="I9624" s="401"/>
      <c r="J9624" s="194"/>
      <c r="K9624" s="194"/>
      <c r="L9624" s="195"/>
      <c r="M9624" s="196"/>
      <c r="N9624" s="197"/>
      <c r="O9624" s="197"/>
      <c r="P9624" s="231"/>
    </row>
    <row r="9625" spans="2:16">
      <c r="B9625" s="351"/>
      <c r="C9625" s="435"/>
      <c r="D9625" s="399"/>
      <c r="E9625" s="400"/>
      <c r="G9625" s="401"/>
      <c r="H9625" s="401"/>
      <c r="I9625" s="401"/>
      <c r="J9625" s="194"/>
      <c r="K9625" s="194"/>
      <c r="L9625" s="195"/>
      <c r="M9625" s="196"/>
      <c r="N9625" s="197"/>
      <c r="O9625" s="197"/>
      <c r="P9625" s="231"/>
    </row>
    <row r="9626" spans="2:16">
      <c r="B9626" s="351"/>
      <c r="C9626" s="435"/>
      <c r="D9626" s="399"/>
      <c r="E9626" s="400"/>
      <c r="G9626" s="401"/>
      <c r="H9626" s="401"/>
      <c r="I9626" s="401"/>
      <c r="J9626" s="194"/>
      <c r="K9626" s="194"/>
      <c r="L9626" s="195"/>
      <c r="M9626" s="196"/>
      <c r="N9626" s="197"/>
      <c r="O9626" s="197"/>
      <c r="P9626" s="231"/>
    </row>
    <row r="9627" spans="2:16">
      <c r="B9627" s="351"/>
      <c r="C9627" s="435"/>
      <c r="D9627" s="399"/>
      <c r="E9627" s="400"/>
      <c r="G9627" s="401"/>
      <c r="H9627" s="401"/>
      <c r="I9627" s="401"/>
      <c r="J9627" s="194"/>
      <c r="K9627" s="194"/>
      <c r="L9627" s="195"/>
      <c r="M9627" s="196"/>
      <c r="N9627" s="197"/>
      <c r="O9627" s="197"/>
      <c r="P9627" s="231"/>
    </row>
    <row r="9628" spans="2:16">
      <c r="B9628" s="351"/>
      <c r="C9628" s="435"/>
      <c r="D9628" s="399"/>
      <c r="E9628" s="400"/>
      <c r="G9628" s="401"/>
      <c r="H9628" s="401"/>
      <c r="I9628" s="401"/>
      <c r="J9628" s="194"/>
      <c r="K9628" s="194"/>
      <c r="L9628" s="195"/>
      <c r="M9628" s="196"/>
      <c r="N9628" s="197"/>
      <c r="O9628" s="197"/>
      <c r="P9628" s="231"/>
    </row>
    <row r="9629" spans="2:16">
      <c r="B9629" s="351"/>
      <c r="C9629" s="435"/>
      <c r="D9629" s="399"/>
      <c r="E9629" s="400"/>
      <c r="G9629" s="401"/>
      <c r="H9629" s="401"/>
      <c r="I9629" s="401"/>
      <c r="J9629" s="194"/>
      <c r="K9629" s="194"/>
      <c r="L9629" s="195"/>
      <c r="M9629" s="196"/>
      <c r="N9629" s="197"/>
      <c r="O9629" s="197"/>
      <c r="P9629" s="231"/>
    </row>
    <row r="9630" spans="2:16">
      <c r="B9630" s="351"/>
      <c r="C9630" s="435"/>
      <c r="D9630" s="399"/>
      <c r="E9630" s="400"/>
      <c r="G9630" s="401"/>
      <c r="H9630" s="401"/>
      <c r="I9630" s="401"/>
      <c r="J9630" s="194"/>
      <c r="K9630" s="194"/>
      <c r="L9630" s="195"/>
      <c r="M9630" s="196"/>
      <c r="N9630" s="197"/>
      <c r="O9630" s="197"/>
      <c r="P9630" s="231"/>
    </row>
    <row r="9631" spans="2:16">
      <c r="B9631" s="351"/>
      <c r="C9631" s="435"/>
      <c r="D9631" s="399"/>
      <c r="E9631" s="400"/>
      <c r="G9631" s="401"/>
      <c r="H9631" s="401"/>
      <c r="I9631" s="401"/>
      <c r="J9631" s="194"/>
      <c r="K9631" s="194"/>
      <c r="L9631" s="195"/>
      <c r="M9631" s="196"/>
      <c r="N9631" s="197"/>
      <c r="O9631" s="197"/>
      <c r="P9631" s="231"/>
    </row>
    <row r="9632" spans="2:16">
      <c r="B9632" s="351"/>
      <c r="C9632" s="435"/>
      <c r="D9632" s="399"/>
      <c r="E9632" s="400"/>
      <c r="G9632" s="401"/>
      <c r="H9632" s="401"/>
      <c r="I9632" s="401"/>
      <c r="J9632" s="194"/>
      <c r="K9632" s="194"/>
      <c r="L9632" s="195"/>
      <c r="M9632" s="196"/>
      <c r="N9632" s="197"/>
      <c r="O9632" s="197"/>
      <c r="P9632" s="231"/>
    </row>
    <row r="9633" spans="2:16">
      <c r="B9633" s="351"/>
      <c r="C9633" s="435"/>
      <c r="D9633" s="399"/>
      <c r="E9633" s="400"/>
      <c r="G9633" s="401"/>
      <c r="H9633" s="401"/>
      <c r="I9633" s="401"/>
      <c r="J9633" s="194"/>
      <c r="K9633" s="194"/>
      <c r="L9633" s="195"/>
      <c r="M9633" s="196"/>
      <c r="N9633" s="197"/>
      <c r="O9633" s="197"/>
      <c r="P9633" s="231"/>
    </row>
    <row r="9634" spans="2:16">
      <c r="B9634" s="351"/>
      <c r="C9634" s="435"/>
      <c r="D9634" s="399"/>
      <c r="E9634" s="400"/>
      <c r="G9634" s="401"/>
      <c r="H9634" s="401"/>
      <c r="I9634" s="401"/>
      <c r="J9634" s="194"/>
      <c r="K9634" s="194"/>
      <c r="L9634" s="195"/>
      <c r="M9634" s="196"/>
      <c r="N9634" s="197"/>
      <c r="O9634" s="197"/>
      <c r="P9634" s="231"/>
    </row>
    <row r="9635" spans="2:16">
      <c r="B9635" s="351"/>
      <c r="C9635" s="435"/>
      <c r="D9635" s="399"/>
      <c r="E9635" s="400"/>
      <c r="G9635" s="401"/>
      <c r="H9635" s="401"/>
      <c r="I9635" s="401"/>
      <c r="J9635" s="194"/>
      <c r="K9635" s="194"/>
      <c r="L9635" s="195"/>
      <c r="M9635" s="196"/>
      <c r="N9635" s="197"/>
      <c r="O9635" s="197"/>
      <c r="P9635" s="231"/>
    </row>
    <row r="9636" spans="2:16">
      <c r="B9636" s="351"/>
      <c r="C9636" s="435"/>
      <c r="D9636" s="399"/>
      <c r="E9636" s="400"/>
      <c r="G9636" s="401"/>
      <c r="H9636" s="401"/>
      <c r="I9636" s="401"/>
      <c r="J9636" s="194"/>
      <c r="K9636" s="194"/>
      <c r="L9636" s="195"/>
      <c r="M9636" s="196"/>
      <c r="N9636" s="197"/>
      <c r="O9636" s="197"/>
      <c r="P9636" s="231"/>
    </row>
    <row r="9637" spans="2:16">
      <c r="B9637" s="351"/>
      <c r="C9637" s="435"/>
      <c r="D9637" s="399"/>
      <c r="E9637" s="400"/>
      <c r="G9637" s="401"/>
      <c r="H9637" s="401"/>
      <c r="I9637" s="401"/>
      <c r="J9637" s="194"/>
      <c r="K9637" s="194"/>
      <c r="L9637" s="195"/>
      <c r="M9637" s="196"/>
      <c r="N9637" s="197"/>
      <c r="O9637" s="197"/>
      <c r="P9637" s="231"/>
    </row>
    <row r="9638" spans="2:16">
      <c r="B9638" s="351"/>
      <c r="C9638" s="435"/>
      <c r="D9638" s="399"/>
      <c r="E9638" s="400"/>
      <c r="G9638" s="401"/>
      <c r="H9638" s="401"/>
      <c r="I9638" s="401"/>
      <c r="J9638" s="194"/>
      <c r="K9638" s="194"/>
      <c r="L9638" s="195"/>
      <c r="M9638" s="196"/>
      <c r="N9638" s="197"/>
      <c r="O9638" s="197"/>
      <c r="P9638" s="231"/>
    </row>
    <row r="9639" spans="2:16">
      <c r="B9639" s="351"/>
      <c r="C9639" s="435"/>
      <c r="D9639" s="399"/>
      <c r="E9639" s="400"/>
      <c r="G9639" s="401"/>
      <c r="H9639" s="401"/>
      <c r="I9639" s="401"/>
      <c r="J9639" s="194"/>
      <c r="K9639" s="194"/>
      <c r="L9639" s="195"/>
      <c r="M9639" s="196"/>
      <c r="N9639" s="197"/>
      <c r="O9639" s="197"/>
      <c r="P9639" s="231"/>
    </row>
    <row r="9640" spans="2:16">
      <c r="B9640" s="351"/>
      <c r="C9640" s="435"/>
      <c r="D9640" s="399"/>
      <c r="E9640" s="400"/>
      <c r="G9640" s="401"/>
      <c r="H9640" s="401"/>
      <c r="I9640" s="401"/>
      <c r="J9640" s="194"/>
      <c r="K9640" s="194"/>
      <c r="L9640" s="195"/>
      <c r="M9640" s="196"/>
      <c r="N9640" s="197"/>
      <c r="O9640" s="197"/>
      <c r="P9640" s="231"/>
    </row>
    <row r="9641" spans="2:16">
      <c r="B9641" s="351"/>
      <c r="C9641" s="435"/>
      <c r="D9641" s="399"/>
      <c r="E9641" s="400"/>
      <c r="G9641" s="401"/>
      <c r="H9641" s="401"/>
      <c r="I9641" s="401"/>
      <c r="J9641" s="194"/>
      <c r="K9641" s="194"/>
      <c r="L9641" s="195"/>
      <c r="M9641" s="196"/>
      <c r="N9641" s="197"/>
      <c r="O9641" s="197"/>
      <c r="P9641" s="231"/>
    </row>
    <row r="9642" spans="2:16">
      <c r="B9642" s="351"/>
      <c r="C9642" s="435"/>
      <c r="D9642" s="399"/>
      <c r="E9642" s="400"/>
      <c r="G9642" s="401"/>
      <c r="H9642" s="401"/>
      <c r="I9642" s="401"/>
      <c r="J9642" s="194"/>
      <c r="K9642" s="194"/>
      <c r="L9642" s="195"/>
      <c r="M9642" s="196"/>
      <c r="N9642" s="197"/>
      <c r="O9642" s="197"/>
      <c r="P9642" s="231"/>
    </row>
    <row r="9643" spans="2:16">
      <c r="B9643" s="351"/>
      <c r="C9643" s="435"/>
      <c r="D9643" s="399"/>
      <c r="E9643" s="400"/>
      <c r="G9643" s="401"/>
      <c r="H9643" s="401"/>
      <c r="I9643" s="401"/>
      <c r="J9643" s="194"/>
      <c r="K9643" s="194"/>
      <c r="L9643" s="195"/>
      <c r="M9643" s="196"/>
      <c r="N9643" s="197"/>
      <c r="O9643" s="197"/>
      <c r="P9643" s="231"/>
    </row>
    <row r="9644" spans="2:16">
      <c r="B9644" s="402"/>
      <c r="C9644" s="435"/>
      <c r="D9644" s="404"/>
      <c r="E9644" s="405"/>
      <c r="G9644" s="406"/>
      <c r="H9644" s="406"/>
      <c r="I9644" s="406"/>
      <c r="J9644" s="194"/>
      <c r="K9644" s="194"/>
      <c r="L9644" s="195"/>
      <c r="M9644" s="196"/>
      <c r="N9644" s="197"/>
      <c r="O9644" s="197"/>
      <c r="P9644" s="221"/>
    </row>
    <row r="9645" spans="2:16">
      <c r="B9645" s="351"/>
      <c r="C9645" s="435"/>
      <c r="D9645" s="399"/>
      <c r="E9645" s="400"/>
      <c r="G9645" s="401"/>
      <c r="H9645" s="401"/>
      <c r="I9645" s="401"/>
      <c r="J9645" s="194"/>
      <c r="K9645" s="194"/>
      <c r="L9645" s="195"/>
      <c r="M9645" s="196"/>
      <c r="N9645" s="197"/>
      <c r="O9645" s="197"/>
      <c r="P9645" s="231"/>
    </row>
    <row r="9646" spans="2:16">
      <c r="B9646" s="351"/>
      <c r="C9646" s="435"/>
      <c r="D9646" s="399"/>
      <c r="E9646" s="400"/>
      <c r="G9646" s="401"/>
      <c r="H9646" s="401"/>
      <c r="I9646" s="401"/>
      <c r="J9646" s="194"/>
      <c r="K9646" s="194"/>
      <c r="L9646" s="195"/>
      <c r="M9646" s="196"/>
      <c r="N9646" s="197"/>
      <c r="O9646" s="197"/>
      <c r="P9646" s="231"/>
    </row>
    <row r="9647" spans="2:16">
      <c r="B9647" s="351"/>
      <c r="C9647" s="435"/>
      <c r="D9647" s="399"/>
      <c r="E9647" s="400"/>
      <c r="G9647" s="401"/>
      <c r="H9647" s="401"/>
      <c r="I9647" s="401"/>
      <c r="J9647" s="194"/>
      <c r="K9647" s="194"/>
      <c r="L9647" s="195"/>
      <c r="M9647" s="196"/>
      <c r="N9647" s="197"/>
      <c r="O9647" s="197"/>
      <c r="P9647" s="231"/>
    </row>
    <row r="9648" spans="2:16">
      <c r="B9648" s="351"/>
      <c r="C9648" s="435"/>
      <c r="D9648" s="399"/>
      <c r="E9648" s="400"/>
      <c r="G9648" s="401"/>
      <c r="H9648" s="401"/>
      <c r="I9648" s="401"/>
      <c r="J9648" s="194"/>
      <c r="K9648" s="194"/>
      <c r="L9648" s="195"/>
      <c r="M9648" s="196"/>
      <c r="N9648" s="197"/>
      <c r="O9648" s="197"/>
      <c r="P9648" s="231"/>
    </row>
    <row r="9649" spans="2:16">
      <c r="B9649" s="351"/>
      <c r="C9649" s="435"/>
      <c r="D9649" s="399"/>
      <c r="E9649" s="400"/>
      <c r="G9649" s="401"/>
      <c r="H9649" s="401"/>
      <c r="I9649" s="401"/>
      <c r="J9649" s="194"/>
      <c r="K9649" s="194"/>
      <c r="L9649" s="195"/>
      <c r="M9649" s="196"/>
      <c r="N9649" s="197"/>
      <c r="O9649" s="197"/>
      <c r="P9649" s="231"/>
    </row>
    <row r="9650" spans="2:16">
      <c r="B9650" s="351"/>
      <c r="C9650" s="435"/>
      <c r="D9650" s="399"/>
      <c r="E9650" s="400"/>
      <c r="G9650" s="401"/>
      <c r="H9650" s="401"/>
      <c r="I9650" s="401"/>
      <c r="J9650" s="194"/>
      <c r="K9650" s="194"/>
      <c r="L9650" s="195"/>
      <c r="M9650" s="196"/>
      <c r="N9650" s="197"/>
      <c r="O9650" s="197"/>
      <c r="P9650" s="231"/>
    </row>
    <row r="9651" spans="2:16">
      <c r="B9651" s="351"/>
      <c r="C9651" s="435"/>
      <c r="D9651" s="399"/>
      <c r="E9651" s="400"/>
      <c r="G9651" s="401"/>
      <c r="H9651" s="401"/>
      <c r="I9651" s="401"/>
      <c r="J9651" s="194"/>
      <c r="K9651" s="194"/>
      <c r="L9651" s="195"/>
      <c r="M9651" s="196"/>
      <c r="N9651" s="197"/>
      <c r="O9651" s="197"/>
      <c r="P9651" s="231"/>
    </row>
    <row r="9652" spans="2:16">
      <c r="B9652" s="351"/>
      <c r="C9652" s="435"/>
      <c r="D9652" s="399"/>
      <c r="E9652" s="400"/>
      <c r="G9652" s="401"/>
      <c r="H9652" s="401"/>
      <c r="I9652" s="401"/>
      <c r="J9652" s="194"/>
      <c r="K9652" s="194"/>
      <c r="L9652" s="195"/>
      <c r="M9652" s="196"/>
      <c r="N9652" s="197"/>
      <c r="O9652" s="197"/>
      <c r="P9652" s="231"/>
    </row>
    <row r="9653" spans="2:16">
      <c r="B9653" s="351"/>
      <c r="C9653" s="435"/>
      <c r="D9653" s="399"/>
      <c r="E9653" s="400"/>
      <c r="G9653" s="401"/>
      <c r="H9653" s="401"/>
      <c r="I9653" s="401"/>
      <c r="J9653" s="194"/>
      <c r="K9653" s="194"/>
      <c r="L9653" s="195"/>
      <c r="M9653" s="196"/>
      <c r="N9653" s="197"/>
      <c r="O9653" s="197"/>
      <c r="P9653" s="231"/>
    </row>
    <row r="9654" spans="2:16">
      <c r="B9654" s="351"/>
      <c r="C9654" s="435"/>
      <c r="D9654" s="399"/>
      <c r="E9654" s="400"/>
      <c r="G9654" s="401"/>
      <c r="H9654" s="401"/>
      <c r="I9654" s="401"/>
      <c r="J9654" s="194"/>
      <c r="K9654" s="194"/>
      <c r="L9654" s="195"/>
      <c r="M9654" s="196"/>
      <c r="N9654" s="197"/>
      <c r="O9654" s="197"/>
      <c r="P9654" s="231"/>
    </row>
    <row r="9655" spans="2:16">
      <c r="B9655" s="351"/>
      <c r="C9655" s="435"/>
      <c r="D9655" s="399"/>
      <c r="E9655" s="400"/>
      <c r="G9655" s="401"/>
      <c r="H9655" s="401"/>
      <c r="I9655" s="401"/>
      <c r="J9655" s="194"/>
      <c r="K9655" s="194"/>
      <c r="L9655" s="195"/>
      <c r="M9655" s="196"/>
      <c r="N9655" s="197"/>
      <c r="O9655" s="197"/>
      <c r="P9655" s="231"/>
    </row>
    <row r="9656" spans="2:16">
      <c r="B9656" s="351"/>
      <c r="C9656" s="435"/>
      <c r="D9656" s="399"/>
      <c r="E9656" s="400"/>
      <c r="G9656" s="401"/>
      <c r="H9656" s="401"/>
      <c r="I9656" s="401"/>
      <c r="J9656" s="194"/>
      <c r="K9656" s="194"/>
      <c r="L9656" s="195"/>
      <c r="M9656" s="196"/>
      <c r="N9656" s="197"/>
      <c r="O9656" s="197"/>
      <c r="P9656" s="231"/>
    </row>
    <row r="9657" spans="2:16">
      <c r="B9657" s="351"/>
      <c r="C9657" s="435"/>
      <c r="D9657" s="399"/>
      <c r="E9657" s="400"/>
      <c r="G9657" s="401"/>
      <c r="H9657" s="401"/>
      <c r="I9657" s="401"/>
      <c r="J9657" s="194"/>
      <c r="K9657" s="194"/>
      <c r="L9657" s="195"/>
      <c r="M9657" s="196"/>
      <c r="N9657" s="197"/>
      <c r="O9657" s="197"/>
      <c r="P9657" s="231"/>
    </row>
    <row r="9658" spans="2:16">
      <c r="B9658" s="351"/>
      <c r="C9658" s="435"/>
      <c r="D9658" s="399"/>
      <c r="E9658" s="400"/>
      <c r="G9658" s="401"/>
      <c r="H9658" s="401"/>
      <c r="I9658" s="401"/>
      <c r="J9658" s="194"/>
      <c r="K9658" s="194"/>
      <c r="L9658" s="195"/>
      <c r="M9658" s="196"/>
      <c r="N9658" s="197"/>
      <c r="O9658" s="197"/>
      <c r="P9658" s="231"/>
    </row>
    <row r="9659" spans="2:16">
      <c r="B9659" s="351"/>
      <c r="C9659" s="435"/>
      <c r="D9659" s="399"/>
      <c r="E9659" s="400"/>
      <c r="G9659" s="401"/>
      <c r="H9659" s="401"/>
      <c r="I9659" s="401"/>
      <c r="J9659" s="194"/>
      <c r="K9659" s="194"/>
      <c r="L9659" s="195"/>
      <c r="M9659" s="196"/>
      <c r="N9659" s="197"/>
      <c r="O9659" s="197"/>
      <c r="P9659" s="231"/>
    </row>
    <row r="9660" spans="2:16">
      <c r="B9660" s="351"/>
      <c r="C9660" s="435"/>
      <c r="D9660" s="399"/>
      <c r="E9660" s="400"/>
      <c r="G9660" s="401"/>
      <c r="H9660" s="401"/>
      <c r="I9660" s="401"/>
      <c r="J9660" s="194"/>
      <c r="K9660" s="194"/>
      <c r="L9660" s="195"/>
      <c r="M9660" s="196"/>
      <c r="N9660" s="197"/>
      <c r="O9660" s="197"/>
      <c r="P9660" s="231"/>
    </row>
    <row r="9661" spans="2:16">
      <c r="B9661" s="351"/>
      <c r="C9661" s="435"/>
      <c r="D9661" s="399"/>
      <c r="E9661" s="400"/>
      <c r="G9661" s="401"/>
      <c r="H9661" s="401"/>
      <c r="I9661" s="401"/>
      <c r="J9661" s="194"/>
      <c r="K9661" s="194"/>
      <c r="L9661" s="195"/>
      <c r="M9661" s="196"/>
      <c r="N9661" s="197"/>
      <c r="O9661" s="197"/>
      <c r="P9661" s="231"/>
    </row>
    <row r="9662" spans="2:16">
      <c r="B9662" s="351"/>
      <c r="C9662" s="435"/>
      <c r="D9662" s="399"/>
      <c r="E9662" s="400"/>
      <c r="G9662" s="401"/>
      <c r="H9662" s="401"/>
      <c r="I9662" s="401"/>
      <c r="J9662" s="194"/>
      <c r="K9662" s="194"/>
      <c r="L9662" s="195"/>
      <c r="M9662" s="196"/>
      <c r="N9662" s="197"/>
      <c r="O9662" s="197"/>
      <c r="P9662" s="231"/>
    </row>
    <row r="9663" spans="2:16">
      <c r="B9663" s="351"/>
      <c r="C9663" s="435"/>
      <c r="D9663" s="399"/>
      <c r="E9663" s="400"/>
      <c r="G9663" s="401"/>
      <c r="H9663" s="401"/>
      <c r="I9663" s="401"/>
      <c r="J9663" s="194"/>
      <c r="K9663" s="194"/>
      <c r="L9663" s="195"/>
      <c r="M9663" s="196"/>
      <c r="N9663" s="197"/>
      <c r="O9663" s="197"/>
      <c r="P9663" s="231"/>
    </row>
    <row r="9664" spans="2:16">
      <c r="B9664" s="351"/>
      <c r="C9664" s="435"/>
      <c r="D9664" s="399"/>
      <c r="E9664" s="400"/>
      <c r="G9664" s="401"/>
      <c r="H9664" s="401"/>
      <c r="I9664" s="401"/>
      <c r="J9664" s="194"/>
      <c r="K9664" s="194"/>
      <c r="L9664" s="195"/>
      <c r="M9664" s="196"/>
      <c r="N9664" s="197"/>
      <c r="O9664" s="197"/>
      <c r="P9664" s="231"/>
    </row>
    <row r="9665" spans="2:16">
      <c r="B9665" s="351"/>
      <c r="C9665" s="435"/>
      <c r="D9665" s="399"/>
      <c r="E9665" s="400"/>
      <c r="G9665" s="401"/>
      <c r="H9665" s="401"/>
      <c r="I9665" s="401"/>
      <c r="J9665" s="194"/>
      <c r="K9665" s="194"/>
      <c r="L9665" s="195"/>
      <c r="M9665" s="196"/>
      <c r="N9665" s="197"/>
      <c r="O9665" s="197"/>
      <c r="P9665" s="231"/>
    </row>
    <row r="9666" spans="2:16">
      <c r="B9666" s="351"/>
      <c r="C9666" s="435"/>
      <c r="D9666" s="399"/>
      <c r="E9666" s="400"/>
      <c r="G9666" s="401"/>
      <c r="H9666" s="401"/>
      <c r="I9666" s="401"/>
      <c r="J9666" s="194"/>
      <c r="K9666" s="194"/>
      <c r="L9666" s="195"/>
      <c r="M9666" s="196"/>
      <c r="N9666" s="197"/>
      <c r="O9666" s="197"/>
      <c r="P9666" s="231"/>
    </row>
    <row r="9667" spans="2:16">
      <c r="B9667" s="351"/>
      <c r="C9667" s="435"/>
      <c r="D9667" s="399"/>
      <c r="E9667" s="400"/>
      <c r="G9667" s="401"/>
      <c r="H9667" s="401"/>
      <c r="I9667" s="401"/>
      <c r="J9667" s="194"/>
      <c r="K9667" s="194"/>
      <c r="L9667" s="195"/>
      <c r="M9667" s="196"/>
      <c r="N9667" s="197"/>
      <c r="O9667" s="197"/>
      <c r="P9667" s="231"/>
    </row>
    <row r="9668" spans="2:16">
      <c r="B9668" s="351"/>
      <c r="C9668" s="435"/>
      <c r="D9668" s="399"/>
      <c r="E9668" s="400"/>
      <c r="G9668" s="401"/>
      <c r="H9668" s="401"/>
      <c r="I9668" s="401"/>
      <c r="J9668" s="194"/>
      <c r="K9668" s="194"/>
      <c r="L9668" s="195"/>
      <c r="M9668" s="196"/>
      <c r="N9668" s="197"/>
      <c r="O9668" s="197"/>
      <c r="P9668" s="231"/>
    </row>
    <row r="9669" spans="2:16">
      <c r="B9669" s="351"/>
      <c r="C9669" s="435"/>
      <c r="D9669" s="399"/>
      <c r="E9669" s="400"/>
      <c r="G9669" s="401"/>
      <c r="H9669" s="401"/>
      <c r="I9669" s="401"/>
      <c r="J9669" s="194"/>
      <c r="K9669" s="194"/>
      <c r="L9669" s="195"/>
      <c r="M9669" s="196"/>
      <c r="N9669" s="197"/>
      <c r="O9669" s="197"/>
      <c r="P9669" s="231"/>
    </row>
    <row r="9670" spans="2:16">
      <c r="B9670" s="351"/>
      <c r="C9670" s="435"/>
      <c r="D9670" s="399"/>
      <c r="E9670" s="400"/>
      <c r="G9670" s="401"/>
      <c r="H9670" s="401"/>
      <c r="I9670" s="401"/>
      <c r="J9670" s="194"/>
      <c r="K9670" s="194"/>
      <c r="L9670" s="195"/>
      <c r="M9670" s="196"/>
      <c r="N9670" s="197"/>
      <c r="O9670" s="197"/>
      <c r="P9670" s="231"/>
    </row>
    <row r="9671" spans="2:16">
      <c r="B9671" s="351"/>
      <c r="C9671" s="435"/>
      <c r="D9671" s="399"/>
      <c r="E9671" s="400"/>
      <c r="G9671" s="401"/>
      <c r="H9671" s="401"/>
      <c r="I9671" s="401"/>
      <c r="J9671" s="194"/>
      <c r="K9671" s="194"/>
      <c r="L9671" s="195"/>
      <c r="M9671" s="196"/>
      <c r="N9671" s="197"/>
      <c r="O9671" s="197"/>
      <c r="P9671" s="231"/>
    </row>
    <row r="9672" spans="2:16">
      <c r="B9672" s="351"/>
      <c r="C9672" s="435"/>
      <c r="D9672" s="399"/>
      <c r="E9672" s="400"/>
      <c r="G9672" s="401"/>
      <c r="H9672" s="401"/>
      <c r="I9672" s="401"/>
      <c r="J9672" s="194"/>
      <c r="K9672" s="194"/>
      <c r="L9672" s="195"/>
      <c r="M9672" s="196"/>
      <c r="N9672" s="197"/>
      <c r="O9672" s="197"/>
      <c r="P9672" s="231"/>
    </row>
    <row r="9673" spans="2:16">
      <c r="B9673" s="351"/>
      <c r="C9673" s="435"/>
      <c r="D9673" s="399"/>
      <c r="E9673" s="400"/>
      <c r="G9673" s="401"/>
      <c r="H9673" s="401"/>
      <c r="I9673" s="401"/>
      <c r="J9673" s="194"/>
      <c r="K9673" s="194"/>
      <c r="L9673" s="195"/>
      <c r="M9673" s="196"/>
      <c r="N9673" s="197"/>
      <c r="O9673" s="197"/>
      <c r="P9673" s="231"/>
    </row>
    <row r="9674" spans="2:16">
      <c r="B9674" s="351"/>
      <c r="C9674" s="435"/>
      <c r="D9674" s="399"/>
      <c r="E9674" s="400"/>
      <c r="G9674" s="401"/>
      <c r="H9674" s="401"/>
      <c r="I9674" s="401"/>
      <c r="J9674" s="194"/>
      <c r="K9674" s="194"/>
      <c r="L9674" s="195"/>
      <c r="M9674" s="196"/>
      <c r="N9674" s="197"/>
      <c r="O9674" s="197"/>
      <c r="P9674" s="231"/>
    </row>
    <row r="9675" spans="2:16">
      <c r="B9675" s="351"/>
      <c r="C9675" s="435"/>
      <c r="D9675" s="399"/>
      <c r="E9675" s="400"/>
      <c r="G9675" s="401"/>
      <c r="H9675" s="401"/>
      <c r="I9675" s="401"/>
      <c r="J9675" s="194"/>
      <c r="K9675" s="194"/>
      <c r="L9675" s="195"/>
      <c r="M9675" s="196"/>
      <c r="N9675" s="197"/>
      <c r="O9675" s="197"/>
      <c r="P9675" s="231"/>
    </row>
    <row r="9676" spans="2:16">
      <c r="B9676" s="351"/>
      <c r="C9676" s="435"/>
      <c r="D9676" s="399"/>
      <c r="E9676" s="400"/>
      <c r="G9676" s="401"/>
      <c r="H9676" s="401"/>
      <c r="I9676" s="401"/>
      <c r="J9676" s="194"/>
      <c r="K9676" s="194"/>
      <c r="L9676" s="195"/>
      <c r="M9676" s="196"/>
      <c r="N9676" s="197"/>
      <c r="O9676" s="197"/>
      <c r="P9676" s="231"/>
    </row>
    <row r="9677" spans="2:16">
      <c r="B9677" s="351"/>
      <c r="C9677" s="435"/>
      <c r="D9677" s="399"/>
      <c r="E9677" s="400"/>
      <c r="G9677" s="401"/>
      <c r="H9677" s="401"/>
      <c r="I9677" s="401"/>
      <c r="J9677" s="194"/>
      <c r="K9677" s="194"/>
      <c r="L9677" s="195"/>
      <c r="M9677" s="196"/>
      <c r="N9677" s="197"/>
      <c r="O9677" s="197"/>
      <c r="P9677" s="231"/>
    </row>
    <row r="9678" spans="2:16">
      <c r="B9678" s="351"/>
      <c r="C9678" s="435"/>
      <c r="D9678" s="399"/>
      <c r="E9678" s="400"/>
      <c r="G9678" s="401"/>
      <c r="H9678" s="401"/>
      <c r="I9678" s="401"/>
      <c r="J9678" s="194"/>
      <c r="K9678" s="194"/>
      <c r="L9678" s="195"/>
      <c r="M9678" s="196"/>
      <c r="N9678" s="197"/>
      <c r="O9678" s="197"/>
      <c r="P9678" s="231"/>
    </row>
    <row r="9679" spans="2:16">
      <c r="B9679" s="351"/>
      <c r="C9679" s="435"/>
      <c r="D9679" s="399"/>
      <c r="E9679" s="400"/>
      <c r="G9679" s="401"/>
      <c r="H9679" s="401"/>
      <c r="I9679" s="401"/>
      <c r="J9679" s="194"/>
      <c r="K9679" s="194"/>
      <c r="L9679" s="195"/>
      <c r="M9679" s="196"/>
      <c r="N9679" s="197"/>
      <c r="O9679" s="197"/>
      <c r="P9679" s="231"/>
    </row>
    <row r="9680" spans="2:16">
      <c r="B9680" s="351"/>
      <c r="C9680" s="435"/>
      <c r="D9680" s="399"/>
      <c r="E9680" s="400"/>
      <c r="G9680" s="401"/>
      <c r="H9680" s="401"/>
      <c r="I9680" s="401"/>
      <c r="J9680" s="194"/>
      <c r="K9680" s="194"/>
      <c r="L9680" s="195"/>
      <c r="M9680" s="196"/>
      <c r="N9680" s="197"/>
      <c r="O9680" s="197"/>
      <c r="P9680" s="231"/>
    </row>
    <row r="9681" spans="2:16">
      <c r="B9681" s="351"/>
      <c r="C9681" s="435"/>
      <c r="D9681" s="399"/>
      <c r="E9681" s="400"/>
      <c r="G9681" s="401"/>
      <c r="H9681" s="401"/>
      <c r="I9681" s="401"/>
      <c r="J9681" s="194"/>
      <c r="K9681" s="194"/>
      <c r="L9681" s="195"/>
      <c r="M9681" s="196"/>
      <c r="N9681" s="197"/>
      <c r="O9681" s="197"/>
      <c r="P9681" s="231"/>
    </row>
    <row r="9682" spans="2:16">
      <c r="B9682" s="351"/>
      <c r="C9682" s="435"/>
      <c r="D9682" s="399"/>
      <c r="E9682" s="400"/>
      <c r="G9682" s="401"/>
      <c r="H9682" s="401"/>
      <c r="I9682" s="401"/>
      <c r="J9682" s="194"/>
      <c r="K9682" s="194"/>
      <c r="L9682" s="195"/>
      <c r="M9682" s="196"/>
      <c r="N9682" s="197"/>
      <c r="O9682" s="197"/>
      <c r="P9682" s="231"/>
    </row>
    <row r="9683" spans="2:16">
      <c r="B9683" s="351"/>
      <c r="C9683" s="435"/>
      <c r="D9683" s="399"/>
      <c r="E9683" s="400"/>
      <c r="G9683" s="401"/>
      <c r="H9683" s="401"/>
      <c r="I9683" s="401"/>
      <c r="J9683" s="194"/>
      <c r="K9683" s="194"/>
      <c r="L9683" s="195"/>
      <c r="M9683" s="196"/>
      <c r="N9683" s="197"/>
      <c r="O9683" s="197"/>
      <c r="P9683" s="231"/>
    </row>
    <row r="9684" spans="2:16">
      <c r="B9684" s="351"/>
      <c r="C9684" s="435"/>
      <c r="D9684" s="399"/>
      <c r="E9684" s="400"/>
      <c r="G9684" s="401"/>
      <c r="H9684" s="401"/>
      <c r="I9684" s="401"/>
      <c r="J9684" s="194"/>
      <c r="K9684" s="194"/>
      <c r="L9684" s="195"/>
      <c r="M9684" s="196"/>
      <c r="N9684" s="197"/>
      <c r="O9684" s="197"/>
      <c r="P9684" s="231"/>
    </row>
    <row r="9685" spans="2:16">
      <c r="B9685" s="351"/>
      <c r="C9685" s="435"/>
      <c r="D9685" s="399"/>
      <c r="E9685" s="400"/>
      <c r="G9685" s="401"/>
      <c r="H9685" s="401"/>
      <c r="I9685" s="401"/>
      <c r="J9685" s="194"/>
      <c r="K9685" s="194"/>
      <c r="L9685" s="195"/>
      <c r="M9685" s="196"/>
      <c r="N9685" s="197"/>
      <c r="O9685" s="197"/>
      <c r="P9685" s="231"/>
    </row>
    <row r="9686" spans="2:16">
      <c r="B9686" s="351"/>
      <c r="C9686" s="435"/>
      <c r="D9686" s="399"/>
      <c r="E9686" s="400"/>
      <c r="G9686" s="401"/>
      <c r="H9686" s="401"/>
      <c r="I9686" s="401"/>
      <c r="J9686" s="194"/>
      <c r="K9686" s="194"/>
      <c r="L9686" s="195"/>
      <c r="M9686" s="196"/>
      <c r="N9686" s="197"/>
      <c r="O9686" s="197"/>
      <c r="P9686" s="231"/>
    </row>
    <row r="9687" spans="2:16">
      <c r="B9687" s="351"/>
      <c r="C9687" s="435"/>
      <c r="D9687" s="399"/>
      <c r="E9687" s="400"/>
      <c r="G9687" s="401"/>
      <c r="H9687" s="401"/>
      <c r="I9687" s="401"/>
      <c r="J9687" s="194"/>
      <c r="K9687" s="194"/>
      <c r="L9687" s="195"/>
      <c r="M9687" s="196"/>
      <c r="N9687" s="197"/>
      <c r="O9687" s="197"/>
      <c r="P9687" s="231"/>
    </row>
    <row r="9688" spans="2:16">
      <c r="B9688" s="351"/>
      <c r="C9688" s="435"/>
      <c r="D9688" s="399"/>
      <c r="E9688" s="400"/>
      <c r="G9688" s="401"/>
      <c r="H9688" s="401"/>
      <c r="I9688" s="401"/>
      <c r="J9688" s="194"/>
      <c r="K9688" s="194"/>
      <c r="L9688" s="195"/>
      <c r="M9688" s="196"/>
      <c r="N9688" s="197"/>
      <c r="O9688" s="197"/>
      <c r="P9688" s="231"/>
    </row>
    <row r="9689" spans="2:16">
      <c r="B9689" s="351"/>
      <c r="C9689" s="435"/>
      <c r="D9689" s="399"/>
      <c r="E9689" s="400"/>
      <c r="G9689" s="401"/>
      <c r="H9689" s="401"/>
      <c r="I9689" s="401"/>
      <c r="J9689" s="194"/>
      <c r="K9689" s="194"/>
      <c r="L9689" s="195"/>
      <c r="M9689" s="196"/>
      <c r="N9689" s="197"/>
      <c r="O9689" s="197"/>
      <c r="P9689" s="231"/>
    </row>
    <row r="9690" spans="2:16">
      <c r="B9690" s="351"/>
      <c r="C9690" s="435"/>
      <c r="D9690" s="399"/>
      <c r="E9690" s="400"/>
      <c r="G9690" s="401"/>
      <c r="H9690" s="401"/>
      <c r="I9690" s="401"/>
      <c r="J9690" s="194"/>
      <c r="K9690" s="194"/>
      <c r="L9690" s="195"/>
      <c r="M9690" s="196"/>
      <c r="N9690" s="197"/>
      <c r="O9690" s="197"/>
      <c r="P9690" s="231"/>
    </row>
    <row r="9691" spans="2:16">
      <c r="B9691" s="351"/>
      <c r="C9691" s="435"/>
      <c r="D9691" s="399"/>
      <c r="E9691" s="400"/>
      <c r="G9691" s="401"/>
      <c r="H9691" s="401"/>
      <c r="I9691" s="401"/>
      <c r="J9691" s="194"/>
      <c r="K9691" s="194"/>
      <c r="L9691" s="195"/>
      <c r="M9691" s="196"/>
      <c r="N9691" s="197"/>
      <c r="O9691" s="197"/>
      <c r="P9691" s="231"/>
    </row>
    <row r="9692" spans="2:16">
      <c r="B9692" s="351"/>
      <c r="C9692" s="435"/>
      <c r="D9692" s="399"/>
      <c r="E9692" s="400"/>
      <c r="G9692" s="401"/>
      <c r="H9692" s="401"/>
      <c r="I9692" s="401"/>
      <c r="J9692" s="194"/>
      <c r="K9692" s="194"/>
      <c r="L9692" s="195"/>
      <c r="M9692" s="196"/>
      <c r="N9692" s="197"/>
      <c r="O9692" s="197"/>
      <c r="P9692" s="231"/>
    </row>
    <row r="9693" spans="2:16">
      <c r="B9693" s="351"/>
      <c r="C9693" s="435"/>
      <c r="D9693" s="399"/>
      <c r="E9693" s="400"/>
      <c r="G9693" s="401"/>
      <c r="H9693" s="401"/>
      <c r="I9693" s="401"/>
      <c r="J9693" s="194"/>
      <c r="K9693" s="194"/>
      <c r="L9693" s="195"/>
      <c r="M9693" s="196"/>
      <c r="N9693" s="197"/>
      <c r="O9693" s="197"/>
      <c r="P9693" s="231"/>
    </row>
    <row r="9694" spans="2:16">
      <c r="B9694" s="351"/>
      <c r="C9694" s="435"/>
      <c r="D9694" s="399"/>
      <c r="E9694" s="400"/>
      <c r="G9694" s="401"/>
      <c r="H9694" s="401"/>
      <c r="I9694" s="401"/>
      <c r="J9694" s="194"/>
      <c r="K9694" s="194"/>
      <c r="L9694" s="195"/>
      <c r="M9694" s="196"/>
      <c r="N9694" s="197"/>
      <c r="O9694" s="197"/>
      <c r="P9694" s="231"/>
    </row>
    <row r="9695" spans="2:16">
      <c r="B9695" s="351"/>
      <c r="C9695" s="435"/>
      <c r="D9695" s="399"/>
      <c r="E9695" s="400"/>
      <c r="G9695" s="401"/>
      <c r="H9695" s="401"/>
      <c r="I9695" s="401"/>
      <c r="J9695" s="194"/>
      <c r="K9695" s="194"/>
      <c r="L9695" s="195"/>
      <c r="M9695" s="196"/>
      <c r="N9695" s="197"/>
      <c r="O9695" s="197"/>
      <c r="P9695" s="231"/>
    </row>
    <row r="9696" spans="2:16">
      <c r="B9696" s="351"/>
      <c r="C9696" s="435"/>
      <c r="D9696" s="399"/>
      <c r="E9696" s="400"/>
      <c r="G9696" s="401"/>
      <c r="H9696" s="401"/>
      <c r="I9696" s="401"/>
      <c r="J9696" s="194"/>
      <c r="K9696" s="194"/>
      <c r="L9696" s="195"/>
      <c r="M9696" s="196"/>
      <c r="N9696" s="197"/>
      <c r="O9696" s="197"/>
      <c r="P9696" s="231"/>
    </row>
    <row r="9697" spans="2:16">
      <c r="B9697" s="351"/>
      <c r="C9697" s="435"/>
      <c r="D9697" s="399"/>
      <c r="E9697" s="400"/>
      <c r="G9697" s="401"/>
      <c r="H9697" s="401"/>
      <c r="I9697" s="401"/>
      <c r="J9697" s="194"/>
      <c r="K9697" s="194"/>
      <c r="L9697" s="195"/>
      <c r="M9697" s="196"/>
      <c r="N9697" s="197"/>
      <c r="O9697" s="197"/>
      <c r="P9697" s="231"/>
    </row>
    <row r="9698" spans="2:16">
      <c r="B9698" s="351"/>
      <c r="C9698" s="435"/>
      <c r="D9698" s="399"/>
      <c r="E9698" s="400"/>
      <c r="G9698" s="401"/>
      <c r="H9698" s="401"/>
      <c r="I9698" s="401"/>
      <c r="J9698" s="194"/>
      <c r="K9698" s="194"/>
      <c r="L9698" s="195"/>
      <c r="M9698" s="196"/>
      <c r="N9698" s="197"/>
      <c r="O9698" s="197"/>
      <c r="P9698" s="231"/>
    </row>
    <row r="9699" spans="2:16">
      <c r="B9699" s="351"/>
      <c r="C9699" s="435"/>
      <c r="D9699" s="399"/>
      <c r="E9699" s="400"/>
      <c r="G9699" s="401"/>
      <c r="H9699" s="401"/>
      <c r="I9699" s="401"/>
      <c r="J9699" s="194"/>
      <c r="K9699" s="194"/>
      <c r="L9699" s="195"/>
      <c r="M9699" s="196"/>
      <c r="N9699" s="197"/>
      <c r="O9699" s="197"/>
      <c r="P9699" s="231"/>
    </row>
    <row r="9700" spans="2:16">
      <c r="B9700" s="351"/>
      <c r="C9700" s="435"/>
      <c r="D9700" s="399"/>
      <c r="E9700" s="400"/>
      <c r="G9700" s="401"/>
      <c r="H9700" s="401"/>
      <c r="I9700" s="401"/>
      <c r="J9700" s="194"/>
      <c r="K9700" s="194"/>
      <c r="L9700" s="195"/>
      <c r="M9700" s="196"/>
      <c r="N9700" s="197"/>
      <c r="O9700" s="197"/>
      <c r="P9700" s="231"/>
    </row>
    <row r="9701" spans="2:16">
      <c r="B9701" s="351"/>
      <c r="C9701" s="435"/>
      <c r="D9701" s="399"/>
      <c r="E9701" s="400"/>
      <c r="G9701" s="401"/>
      <c r="H9701" s="401"/>
      <c r="I9701" s="401"/>
      <c r="J9701" s="194"/>
      <c r="K9701" s="194"/>
      <c r="L9701" s="195"/>
      <c r="M9701" s="196"/>
      <c r="N9701" s="197"/>
      <c r="O9701" s="197"/>
      <c r="P9701" s="231"/>
    </row>
    <row r="9702" spans="2:16">
      <c r="B9702" s="351"/>
      <c r="C9702" s="435"/>
      <c r="D9702" s="399"/>
      <c r="E9702" s="400"/>
      <c r="G9702" s="401"/>
      <c r="H9702" s="401"/>
      <c r="I9702" s="401"/>
      <c r="J9702" s="194"/>
      <c r="K9702" s="194"/>
      <c r="L9702" s="195"/>
      <c r="M9702" s="196"/>
      <c r="N9702" s="197"/>
      <c r="O9702" s="197"/>
      <c r="P9702" s="231"/>
    </row>
    <row r="9703" spans="2:16">
      <c r="B9703" s="351"/>
      <c r="C9703" s="435"/>
      <c r="D9703" s="399"/>
      <c r="E9703" s="400"/>
      <c r="G9703" s="401"/>
      <c r="H9703" s="401"/>
      <c r="I9703" s="401"/>
      <c r="J9703" s="194"/>
      <c r="K9703" s="194"/>
      <c r="L9703" s="195"/>
      <c r="M9703" s="196"/>
      <c r="N9703" s="197"/>
      <c r="O9703" s="197"/>
      <c r="P9703" s="231"/>
    </row>
    <row r="9704" spans="2:16">
      <c r="B9704" s="351"/>
      <c r="C9704" s="435"/>
      <c r="D9704" s="399"/>
      <c r="E9704" s="400"/>
      <c r="G9704" s="401"/>
      <c r="H9704" s="401"/>
      <c r="I9704" s="401"/>
      <c r="J9704" s="194"/>
      <c r="K9704" s="194"/>
      <c r="L9704" s="195"/>
      <c r="M9704" s="196"/>
      <c r="N9704" s="197"/>
      <c r="O9704" s="197"/>
      <c r="P9704" s="231"/>
    </row>
    <row r="9705" spans="2:16">
      <c r="B9705" s="351"/>
      <c r="C9705" s="435"/>
      <c r="D9705" s="399"/>
      <c r="E9705" s="400"/>
      <c r="G9705" s="401"/>
      <c r="H9705" s="401"/>
      <c r="I9705" s="401"/>
      <c r="J9705" s="194"/>
      <c r="K9705" s="194"/>
      <c r="L9705" s="195"/>
      <c r="M9705" s="196"/>
      <c r="N9705" s="197"/>
      <c r="O9705" s="197"/>
      <c r="P9705" s="231"/>
    </row>
    <row r="9706" spans="2:16">
      <c r="B9706" s="351"/>
      <c r="C9706" s="435"/>
      <c r="D9706" s="399"/>
      <c r="E9706" s="400"/>
      <c r="G9706" s="401"/>
      <c r="H9706" s="401"/>
      <c r="I9706" s="401"/>
      <c r="J9706" s="194"/>
      <c r="K9706" s="194"/>
      <c r="L9706" s="195"/>
      <c r="M9706" s="196"/>
      <c r="N9706" s="197"/>
      <c r="O9706" s="197"/>
      <c r="P9706" s="231"/>
    </row>
    <row r="9707" spans="2:16">
      <c r="B9707" s="351"/>
      <c r="C9707" s="435"/>
      <c r="D9707" s="399"/>
      <c r="E9707" s="400"/>
      <c r="G9707" s="401"/>
      <c r="H9707" s="401"/>
      <c r="I9707" s="401"/>
      <c r="J9707" s="194"/>
      <c r="K9707" s="194"/>
      <c r="L9707" s="195"/>
      <c r="M9707" s="196"/>
      <c r="N9707" s="197"/>
      <c r="O9707" s="197"/>
      <c r="P9707" s="231"/>
    </row>
    <row r="9708" spans="2:16">
      <c r="B9708" s="351"/>
      <c r="C9708" s="435"/>
      <c r="D9708" s="399"/>
      <c r="E9708" s="400"/>
      <c r="G9708" s="401"/>
      <c r="H9708" s="401"/>
      <c r="I9708" s="401"/>
      <c r="J9708" s="194"/>
      <c r="K9708" s="194"/>
      <c r="L9708" s="195"/>
      <c r="M9708" s="196"/>
      <c r="N9708" s="197"/>
      <c r="O9708" s="197"/>
      <c r="P9708" s="231"/>
    </row>
    <row r="9709" spans="2:16">
      <c r="B9709" s="351"/>
      <c r="C9709" s="435"/>
      <c r="D9709" s="399"/>
      <c r="E9709" s="400"/>
      <c r="G9709" s="401"/>
      <c r="H9709" s="401"/>
      <c r="I9709" s="401"/>
      <c r="J9709" s="194"/>
      <c r="K9709" s="194"/>
      <c r="L9709" s="195"/>
      <c r="M9709" s="196"/>
      <c r="N9709" s="197"/>
      <c r="O9709" s="197"/>
      <c r="P9709" s="231"/>
    </row>
    <row r="9710" spans="2:16">
      <c r="B9710" s="351"/>
      <c r="C9710" s="435"/>
      <c r="D9710" s="399"/>
      <c r="E9710" s="400"/>
      <c r="G9710" s="401"/>
      <c r="H9710" s="401"/>
      <c r="I9710" s="401"/>
      <c r="J9710" s="194"/>
      <c r="K9710" s="194"/>
      <c r="L9710" s="195"/>
      <c r="M9710" s="196"/>
      <c r="N9710" s="197"/>
      <c r="O9710" s="197"/>
      <c r="P9710" s="231"/>
    </row>
    <row r="9711" spans="2:16">
      <c r="B9711" s="351"/>
      <c r="C9711" s="435"/>
      <c r="D9711" s="399"/>
      <c r="E9711" s="400"/>
      <c r="G9711" s="401"/>
      <c r="H9711" s="401"/>
      <c r="I9711" s="401"/>
      <c r="J9711" s="194"/>
      <c r="K9711" s="194"/>
      <c r="L9711" s="195"/>
      <c r="M9711" s="196"/>
      <c r="N9711" s="197"/>
      <c r="O9711" s="197"/>
      <c r="P9711" s="231"/>
    </row>
    <row r="9712" spans="2:16">
      <c r="B9712" s="351"/>
      <c r="C9712" s="435"/>
      <c r="D9712" s="399"/>
      <c r="E9712" s="400"/>
      <c r="G9712" s="401"/>
      <c r="H9712" s="401"/>
      <c r="I9712" s="401"/>
      <c r="J9712" s="194"/>
      <c r="K9712" s="194"/>
      <c r="L9712" s="195"/>
      <c r="M9712" s="196"/>
      <c r="N9712" s="197"/>
      <c r="O9712" s="197"/>
      <c r="P9712" s="231"/>
    </row>
    <row r="9713" spans="2:16">
      <c r="B9713" s="351"/>
      <c r="C9713" s="435"/>
      <c r="D9713" s="399"/>
      <c r="E9713" s="400"/>
      <c r="G9713" s="401"/>
      <c r="H9713" s="401"/>
      <c r="I9713" s="401"/>
      <c r="J9713" s="194"/>
      <c r="K9713" s="194"/>
      <c r="L9713" s="195"/>
      <c r="M9713" s="196"/>
      <c r="N9713" s="197"/>
      <c r="O9713" s="197"/>
      <c r="P9713" s="231"/>
    </row>
    <row r="9714" spans="2:16">
      <c r="B9714" s="351"/>
      <c r="C9714" s="435"/>
      <c r="D9714" s="399"/>
      <c r="E9714" s="400"/>
      <c r="G9714" s="401"/>
      <c r="H9714" s="401"/>
      <c r="I9714" s="401"/>
      <c r="J9714" s="194"/>
      <c r="K9714" s="194"/>
      <c r="L9714" s="195"/>
      <c r="M9714" s="196"/>
      <c r="N9714" s="197"/>
      <c r="O9714" s="197"/>
      <c r="P9714" s="231"/>
    </row>
    <row r="9715" spans="2:16">
      <c r="B9715" s="351"/>
      <c r="C9715" s="435"/>
      <c r="D9715" s="399"/>
      <c r="E9715" s="400"/>
      <c r="G9715" s="401"/>
      <c r="H9715" s="401"/>
      <c r="I9715" s="401"/>
      <c r="J9715" s="194"/>
      <c r="K9715" s="194"/>
      <c r="L9715" s="195"/>
      <c r="M9715" s="196"/>
      <c r="N9715" s="197"/>
      <c r="O9715" s="197"/>
      <c r="P9715" s="231"/>
    </row>
    <row r="9716" spans="2:16">
      <c r="B9716" s="351"/>
      <c r="C9716" s="435"/>
      <c r="D9716" s="399"/>
      <c r="E9716" s="400"/>
      <c r="G9716" s="401"/>
      <c r="H9716" s="401"/>
      <c r="I9716" s="401"/>
      <c r="J9716" s="194"/>
      <c r="K9716" s="194"/>
      <c r="L9716" s="195"/>
      <c r="M9716" s="196"/>
      <c r="N9716" s="197"/>
      <c r="O9716" s="197"/>
      <c r="P9716" s="231"/>
    </row>
    <row r="9717" spans="2:16">
      <c r="B9717" s="351"/>
      <c r="C9717" s="435"/>
      <c r="D9717" s="399"/>
      <c r="E9717" s="400"/>
      <c r="G9717" s="401"/>
      <c r="H9717" s="401"/>
      <c r="I9717" s="401"/>
      <c r="J9717" s="194"/>
      <c r="K9717" s="194"/>
      <c r="L9717" s="195"/>
      <c r="M9717" s="196"/>
      <c r="N9717" s="197"/>
      <c r="O9717" s="197"/>
      <c r="P9717" s="231"/>
    </row>
    <row r="9718" spans="2:16">
      <c r="B9718" s="351"/>
      <c r="C9718" s="435"/>
      <c r="D9718" s="399"/>
      <c r="E9718" s="400"/>
      <c r="G9718" s="401"/>
      <c r="H9718" s="401"/>
      <c r="I9718" s="401"/>
      <c r="J9718" s="194"/>
      <c r="K9718" s="194"/>
      <c r="L9718" s="195"/>
      <c r="M9718" s="196"/>
      <c r="N9718" s="197"/>
      <c r="O9718" s="197"/>
      <c r="P9718" s="231"/>
    </row>
    <row r="9719" spans="2:16">
      <c r="B9719" s="351"/>
      <c r="C9719" s="435"/>
      <c r="D9719" s="399"/>
      <c r="E9719" s="400"/>
      <c r="G9719" s="401"/>
      <c r="H9719" s="401"/>
      <c r="I9719" s="401"/>
      <c r="J9719" s="194"/>
      <c r="K9719" s="194"/>
      <c r="L9719" s="195"/>
      <c r="M9719" s="196"/>
      <c r="N9719" s="197"/>
      <c r="O9719" s="197"/>
      <c r="P9719" s="231"/>
    </row>
    <row r="9720" spans="2:16">
      <c r="B9720" s="351"/>
      <c r="C9720" s="435"/>
      <c r="D9720" s="399"/>
      <c r="E9720" s="400"/>
      <c r="G9720" s="401"/>
      <c r="H9720" s="401"/>
      <c r="I9720" s="401"/>
      <c r="J9720" s="194"/>
      <c r="K9720" s="194"/>
      <c r="L9720" s="195"/>
      <c r="M9720" s="196"/>
      <c r="N9720" s="197"/>
      <c r="O9720" s="197"/>
      <c r="P9720" s="231"/>
    </row>
    <row r="9721" spans="2:16">
      <c r="B9721" s="351"/>
      <c r="C9721" s="435"/>
      <c r="D9721" s="399"/>
      <c r="E9721" s="400"/>
      <c r="G9721" s="401"/>
      <c r="H9721" s="401"/>
      <c r="I9721" s="401"/>
      <c r="J9721" s="194"/>
      <c r="K9721" s="194"/>
      <c r="L9721" s="195"/>
      <c r="M9721" s="196"/>
      <c r="N9721" s="197"/>
      <c r="O9721" s="197"/>
      <c r="P9721" s="231"/>
    </row>
    <row r="9722" spans="2:16">
      <c r="B9722" s="351"/>
      <c r="C9722" s="435"/>
      <c r="D9722" s="399"/>
      <c r="E9722" s="400"/>
      <c r="G9722" s="401"/>
      <c r="H9722" s="401"/>
      <c r="I9722" s="401"/>
      <c r="J9722" s="194"/>
      <c r="K9722" s="194"/>
      <c r="L9722" s="195"/>
      <c r="M9722" s="196"/>
      <c r="N9722" s="197"/>
      <c r="O9722" s="197"/>
      <c r="P9722" s="231"/>
    </row>
    <row r="9723" spans="2:16">
      <c r="B9723" s="351"/>
      <c r="C9723" s="435"/>
      <c r="D9723" s="399"/>
      <c r="E9723" s="400"/>
      <c r="G9723" s="401"/>
      <c r="H9723" s="401"/>
      <c r="I9723" s="401"/>
      <c r="J9723" s="194"/>
      <c r="K9723" s="194"/>
      <c r="L9723" s="195"/>
      <c r="M9723" s="196"/>
      <c r="N9723" s="197"/>
      <c r="O9723" s="197"/>
      <c r="P9723" s="231"/>
    </row>
    <row r="9724" spans="2:16">
      <c r="B9724" s="351"/>
      <c r="C9724" s="435"/>
      <c r="D9724" s="399"/>
      <c r="E9724" s="400"/>
      <c r="G9724" s="401"/>
      <c r="H9724" s="401"/>
      <c r="I9724" s="401"/>
      <c r="J9724" s="194"/>
      <c r="K9724" s="194"/>
      <c r="L9724" s="195"/>
      <c r="M9724" s="196"/>
      <c r="N9724" s="197"/>
      <c r="O9724" s="197"/>
      <c r="P9724" s="231"/>
    </row>
    <row r="9725" spans="2:16">
      <c r="B9725" s="351"/>
      <c r="C9725" s="435"/>
      <c r="D9725" s="399"/>
      <c r="E9725" s="400"/>
      <c r="G9725" s="401"/>
      <c r="H9725" s="401"/>
      <c r="I9725" s="401"/>
      <c r="J9725" s="194"/>
      <c r="K9725" s="194"/>
      <c r="L9725" s="195"/>
      <c r="M9725" s="196"/>
      <c r="N9725" s="197"/>
      <c r="O9725" s="197"/>
      <c r="P9725" s="231"/>
    </row>
    <row r="9726" spans="2:16">
      <c r="B9726" s="351"/>
      <c r="C9726" s="435"/>
      <c r="D9726" s="399"/>
      <c r="E9726" s="400"/>
      <c r="G9726" s="401"/>
      <c r="H9726" s="401"/>
      <c r="I9726" s="401"/>
      <c r="J9726" s="194"/>
      <c r="K9726" s="194"/>
      <c r="L9726" s="195"/>
      <c r="M9726" s="196"/>
      <c r="N9726" s="197"/>
      <c r="O9726" s="197"/>
      <c r="P9726" s="231"/>
    </row>
    <row r="9727" spans="2:16">
      <c r="B9727" s="351"/>
      <c r="C9727" s="435"/>
      <c r="D9727" s="399"/>
      <c r="E9727" s="400"/>
      <c r="G9727" s="401"/>
      <c r="H9727" s="401"/>
      <c r="I9727" s="401"/>
      <c r="J9727" s="194"/>
      <c r="K9727" s="194"/>
      <c r="L9727" s="195"/>
      <c r="M9727" s="196"/>
      <c r="N9727" s="197"/>
      <c r="O9727" s="197"/>
      <c r="P9727" s="231"/>
    </row>
    <row r="9728" spans="2:16">
      <c r="B9728" s="351"/>
      <c r="C9728" s="435"/>
      <c r="D9728" s="399"/>
      <c r="E9728" s="400"/>
      <c r="G9728" s="401"/>
      <c r="H9728" s="401"/>
      <c r="I9728" s="401"/>
      <c r="J9728" s="194"/>
      <c r="K9728" s="194"/>
      <c r="L9728" s="195"/>
      <c r="M9728" s="196"/>
      <c r="N9728" s="197"/>
      <c r="O9728" s="197"/>
      <c r="P9728" s="231"/>
    </row>
    <row r="9729" spans="2:16">
      <c r="B9729" s="351"/>
      <c r="C9729" s="435"/>
      <c r="D9729" s="399"/>
      <c r="E9729" s="400"/>
      <c r="G9729" s="401"/>
      <c r="H9729" s="401"/>
      <c r="I9729" s="401"/>
      <c r="J9729" s="194"/>
      <c r="K9729" s="194"/>
      <c r="L9729" s="195"/>
      <c r="M9729" s="196"/>
      <c r="N9729" s="197"/>
      <c r="O9729" s="197"/>
      <c r="P9729" s="231"/>
    </row>
    <row r="9730" spans="2:16">
      <c r="B9730" s="351"/>
      <c r="C9730" s="435"/>
      <c r="D9730" s="399"/>
      <c r="E9730" s="400"/>
      <c r="G9730" s="401"/>
      <c r="H9730" s="401"/>
      <c r="I9730" s="401"/>
      <c r="J9730" s="194"/>
      <c r="K9730" s="194"/>
      <c r="L9730" s="195"/>
      <c r="M9730" s="196"/>
      <c r="N9730" s="197"/>
      <c r="O9730" s="197"/>
      <c r="P9730" s="231"/>
    </row>
    <row r="9731" spans="2:16">
      <c r="B9731" s="351"/>
      <c r="C9731" s="435"/>
      <c r="D9731" s="399"/>
      <c r="E9731" s="400"/>
      <c r="G9731" s="401"/>
      <c r="H9731" s="401"/>
      <c r="I9731" s="401"/>
      <c r="J9731" s="194"/>
      <c r="K9731" s="194"/>
      <c r="L9731" s="195"/>
      <c r="M9731" s="196"/>
      <c r="N9731" s="197"/>
      <c r="O9731" s="197"/>
      <c r="P9731" s="231"/>
    </row>
    <row r="9732" spans="2:16">
      <c r="B9732" s="351"/>
      <c r="C9732" s="435"/>
      <c r="D9732" s="399"/>
      <c r="E9732" s="400"/>
      <c r="G9732" s="401"/>
      <c r="H9732" s="401"/>
      <c r="I9732" s="401"/>
      <c r="J9732" s="194"/>
      <c r="K9732" s="194"/>
      <c r="L9732" s="195"/>
      <c r="M9732" s="196"/>
      <c r="N9732" s="197"/>
      <c r="O9732" s="197"/>
      <c r="P9732" s="231"/>
    </row>
    <row r="9733" spans="2:16">
      <c r="B9733" s="351"/>
      <c r="C9733" s="435"/>
      <c r="D9733" s="399"/>
      <c r="E9733" s="400"/>
      <c r="G9733" s="401"/>
      <c r="H9733" s="401"/>
      <c r="I9733" s="401"/>
      <c r="J9733" s="194"/>
      <c r="K9733" s="194"/>
      <c r="L9733" s="195"/>
      <c r="M9733" s="196"/>
      <c r="N9733" s="197"/>
      <c r="O9733" s="197"/>
      <c r="P9733" s="231"/>
    </row>
    <row r="9734" spans="2:16">
      <c r="B9734" s="351"/>
      <c r="C9734" s="435"/>
      <c r="D9734" s="399"/>
      <c r="E9734" s="400"/>
      <c r="G9734" s="401"/>
      <c r="H9734" s="401"/>
      <c r="I9734" s="401"/>
      <c r="J9734" s="194"/>
      <c r="K9734" s="194"/>
      <c r="L9734" s="195"/>
      <c r="M9734" s="196"/>
      <c r="N9734" s="197"/>
      <c r="O9734" s="197"/>
      <c r="P9734" s="231"/>
    </row>
    <row r="9735" spans="2:16">
      <c r="B9735" s="351"/>
      <c r="C9735" s="435"/>
      <c r="D9735" s="399"/>
      <c r="E9735" s="400"/>
      <c r="G9735" s="401"/>
      <c r="H9735" s="401"/>
      <c r="I9735" s="401"/>
      <c r="J9735" s="194"/>
      <c r="K9735" s="194"/>
      <c r="L9735" s="195"/>
      <c r="M9735" s="196"/>
      <c r="N9735" s="197"/>
      <c r="O9735" s="197"/>
      <c r="P9735" s="231"/>
    </row>
    <row r="9736" spans="2:16">
      <c r="B9736" s="351"/>
      <c r="C9736" s="435"/>
      <c r="D9736" s="399"/>
      <c r="E9736" s="400"/>
      <c r="G9736" s="401"/>
      <c r="H9736" s="401"/>
      <c r="I9736" s="401"/>
      <c r="J9736" s="194"/>
      <c r="K9736" s="194"/>
      <c r="L9736" s="195"/>
      <c r="M9736" s="196"/>
      <c r="N9736" s="197"/>
      <c r="O9736" s="197"/>
      <c r="P9736" s="231"/>
    </row>
    <row r="9737" spans="2:16">
      <c r="B9737" s="351"/>
      <c r="C9737" s="435"/>
      <c r="D9737" s="399"/>
      <c r="E9737" s="400"/>
      <c r="G9737" s="401"/>
      <c r="H9737" s="401"/>
      <c r="I9737" s="401"/>
      <c r="J9737" s="194"/>
      <c r="K9737" s="194"/>
      <c r="L9737" s="195"/>
      <c r="M9737" s="196"/>
      <c r="N9737" s="197"/>
      <c r="O9737" s="197"/>
      <c r="P9737" s="231"/>
    </row>
    <row r="9738" spans="2:16">
      <c r="B9738" s="351"/>
      <c r="C9738" s="435"/>
      <c r="D9738" s="399"/>
      <c r="E9738" s="400"/>
      <c r="G9738" s="401"/>
      <c r="H9738" s="401"/>
      <c r="I9738" s="401"/>
      <c r="J9738" s="194"/>
      <c r="K9738" s="194"/>
      <c r="L9738" s="195"/>
      <c r="M9738" s="196"/>
      <c r="N9738" s="197"/>
      <c r="O9738" s="197"/>
      <c r="P9738" s="231"/>
    </row>
    <row r="9739" spans="2:16">
      <c r="B9739" s="351"/>
      <c r="C9739" s="435"/>
      <c r="D9739" s="399"/>
      <c r="E9739" s="400"/>
      <c r="G9739" s="401"/>
      <c r="H9739" s="401"/>
      <c r="I9739" s="401"/>
      <c r="J9739" s="194"/>
      <c r="K9739" s="194"/>
      <c r="L9739" s="195"/>
      <c r="M9739" s="196"/>
      <c r="N9739" s="197"/>
      <c r="O9739" s="197"/>
      <c r="P9739" s="231"/>
    </row>
    <row r="9740" spans="2:16">
      <c r="B9740" s="351"/>
      <c r="C9740" s="435"/>
      <c r="D9740" s="399"/>
      <c r="E9740" s="400"/>
      <c r="G9740" s="401"/>
      <c r="H9740" s="401"/>
      <c r="I9740" s="401"/>
      <c r="J9740" s="194"/>
      <c r="K9740" s="194"/>
      <c r="L9740" s="195"/>
      <c r="M9740" s="196"/>
      <c r="N9740" s="197"/>
      <c r="O9740" s="197"/>
      <c r="P9740" s="231"/>
    </row>
    <row r="9741" spans="2:16">
      <c r="B9741" s="351"/>
      <c r="C9741" s="435"/>
      <c r="D9741" s="399"/>
      <c r="E9741" s="400"/>
      <c r="G9741" s="401"/>
      <c r="H9741" s="401"/>
      <c r="I9741" s="401"/>
      <c r="J9741" s="194"/>
      <c r="K9741" s="194"/>
      <c r="L9741" s="195"/>
      <c r="M9741" s="196"/>
      <c r="N9741" s="197"/>
      <c r="O9741" s="197"/>
      <c r="P9741" s="231"/>
    </row>
    <row r="9742" spans="2:16">
      <c r="B9742" s="351"/>
      <c r="C9742" s="435"/>
      <c r="D9742" s="399"/>
      <c r="E9742" s="400"/>
      <c r="G9742" s="401"/>
      <c r="H9742" s="401"/>
      <c r="I9742" s="401"/>
      <c r="J9742" s="194"/>
      <c r="K9742" s="194"/>
      <c r="L9742" s="195"/>
      <c r="M9742" s="196"/>
      <c r="N9742" s="197"/>
      <c r="O9742" s="197"/>
      <c r="P9742" s="231"/>
    </row>
    <row r="9743" spans="2:16">
      <c r="B9743" s="351"/>
      <c r="C9743" s="435"/>
      <c r="D9743" s="399"/>
      <c r="E9743" s="400"/>
      <c r="G9743" s="401"/>
      <c r="H9743" s="401"/>
      <c r="I9743" s="401"/>
      <c r="J9743" s="194"/>
      <c r="K9743" s="194"/>
      <c r="L9743" s="195"/>
      <c r="M9743" s="196"/>
      <c r="N9743" s="197"/>
      <c r="O9743" s="197"/>
      <c r="P9743" s="231"/>
    </row>
    <row r="9744" spans="2:16">
      <c r="B9744" s="351"/>
      <c r="C9744" s="435"/>
      <c r="D9744" s="399"/>
      <c r="E9744" s="400"/>
      <c r="G9744" s="401"/>
      <c r="H9744" s="401"/>
      <c r="I9744" s="401"/>
      <c r="J9744" s="194"/>
      <c r="K9744" s="194"/>
      <c r="L9744" s="195"/>
      <c r="M9744" s="196"/>
      <c r="N9744" s="197"/>
      <c r="O9744" s="197"/>
      <c r="P9744" s="231"/>
    </row>
    <row r="9745" spans="2:16">
      <c r="B9745" s="351"/>
      <c r="C9745" s="435"/>
      <c r="D9745" s="399"/>
      <c r="E9745" s="400"/>
      <c r="G9745" s="401"/>
      <c r="H9745" s="401"/>
      <c r="I9745" s="401"/>
      <c r="J9745" s="194"/>
      <c r="K9745" s="194"/>
      <c r="L9745" s="195"/>
      <c r="M9745" s="196"/>
      <c r="N9745" s="197"/>
      <c r="O9745" s="197"/>
      <c r="P9745" s="231"/>
    </row>
    <row r="9746" spans="2:16">
      <c r="B9746" s="351"/>
      <c r="C9746" s="435"/>
      <c r="D9746" s="399"/>
      <c r="E9746" s="400"/>
      <c r="G9746" s="401"/>
      <c r="H9746" s="401"/>
      <c r="I9746" s="401"/>
      <c r="J9746" s="194"/>
      <c r="K9746" s="194"/>
      <c r="L9746" s="195"/>
      <c r="M9746" s="196"/>
      <c r="N9746" s="197"/>
      <c r="O9746" s="197"/>
      <c r="P9746" s="231"/>
    </row>
    <row r="9747" spans="2:16">
      <c r="B9747" s="351"/>
      <c r="C9747" s="435"/>
      <c r="D9747" s="399"/>
      <c r="E9747" s="400"/>
      <c r="G9747" s="401"/>
      <c r="H9747" s="401"/>
      <c r="I9747" s="401"/>
      <c r="J9747" s="194"/>
      <c r="K9747" s="194"/>
      <c r="L9747" s="195"/>
      <c r="M9747" s="196"/>
      <c r="N9747" s="197"/>
      <c r="O9747" s="197"/>
      <c r="P9747" s="231"/>
    </row>
    <row r="9748" spans="2:16">
      <c r="B9748" s="351"/>
      <c r="C9748" s="435"/>
      <c r="D9748" s="399"/>
      <c r="E9748" s="400"/>
      <c r="G9748" s="401"/>
      <c r="H9748" s="401"/>
      <c r="I9748" s="401"/>
      <c r="J9748" s="194"/>
      <c r="K9748" s="194"/>
      <c r="L9748" s="195"/>
      <c r="M9748" s="196"/>
      <c r="N9748" s="197"/>
      <c r="O9748" s="197"/>
      <c r="P9748" s="231"/>
    </row>
    <row r="9749" spans="2:16">
      <c r="B9749" s="351"/>
      <c r="C9749" s="435"/>
      <c r="D9749" s="399"/>
      <c r="E9749" s="400"/>
      <c r="G9749" s="401"/>
      <c r="H9749" s="401"/>
      <c r="I9749" s="401"/>
      <c r="J9749" s="194"/>
      <c r="K9749" s="194"/>
      <c r="L9749" s="195"/>
      <c r="M9749" s="196"/>
      <c r="N9749" s="197"/>
      <c r="O9749" s="197"/>
      <c r="P9749" s="231"/>
    </row>
    <row r="9750" spans="2:16">
      <c r="B9750" s="351"/>
      <c r="C9750" s="435"/>
      <c r="D9750" s="399"/>
      <c r="E9750" s="400"/>
      <c r="G9750" s="401"/>
      <c r="H9750" s="401"/>
      <c r="I9750" s="401"/>
      <c r="J9750" s="194"/>
      <c r="K9750" s="194"/>
      <c r="L9750" s="195"/>
      <c r="M9750" s="196"/>
      <c r="N9750" s="197"/>
      <c r="O9750" s="197"/>
      <c r="P9750" s="231"/>
    </row>
    <row r="9751" spans="2:16">
      <c r="B9751" s="351"/>
      <c r="C9751" s="435"/>
      <c r="D9751" s="399"/>
      <c r="E9751" s="400"/>
      <c r="G9751" s="401"/>
      <c r="H9751" s="401"/>
      <c r="I9751" s="401"/>
      <c r="J9751" s="194"/>
      <c r="K9751" s="194"/>
      <c r="L9751" s="195"/>
      <c r="M9751" s="196"/>
      <c r="N9751" s="197"/>
      <c r="O9751" s="197"/>
      <c r="P9751" s="231"/>
    </row>
    <row r="9752" spans="2:16">
      <c r="B9752" s="351"/>
      <c r="C9752" s="435"/>
      <c r="D9752" s="399"/>
      <c r="E9752" s="400"/>
      <c r="G9752" s="401"/>
      <c r="H9752" s="401"/>
      <c r="I9752" s="401"/>
      <c r="J9752" s="194"/>
      <c r="K9752" s="194"/>
      <c r="L9752" s="195"/>
      <c r="M9752" s="196"/>
      <c r="N9752" s="197"/>
      <c r="O9752" s="197"/>
      <c r="P9752" s="231"/>
    </row>
    <row r="9753" spans="2:16">
      <c r="B9753" s="351"/>
      <c r="C9753" s="435"/>
      <c r="D9753" s="399"/>
      <c r="E9753" s="400"/>
      <c r="G9753" s="401"/>
      <c r="H9753" s="401"/>
      <c r="I9753" s="401"/>
      <c r="J9753" s="194"/>
      <c r="K9753" s="194"/>
      <c r="L9753" s="195"/>
      <c r="M9753" s="196"/>
      <c r="N9753" s="197"/>
      <c r="O9753" s="197"/>
      <c r="P9753" s="231"/>
    </row>
    <row r="9754" spans="2:16">
      <c r="B9754" s="351"/>
      <c r="C9754" s="435"/>
      <c r="D9754" s="399"/>
      <c r="E9754" s="400"/>
      <c r="G9754" s="401"/>
      <c r="H9754" s="401"/>
      <c r="I9754" s="401"/>
      <c r="J9754" s="194"/>
      <c r="K9754" s="194"/>
      <c r="L9754" s="195"/>
      <c r="M9754" s="196"/>
      <c r="N9754" s="197"/>
      <c r="O9754" s="197"/>
      <c r="P9754" s="231"/>
    </row>
    <row r="9755" spans="2:16">
      <c r="B9755" s="351"/>
      <c r="C9755" s="435"/>
      <c r="D9755" s="399"/>
      <c r="E9755" s="400"/>
      <c r="G9755" s="401"/>
      <c r="H9755" s="401"/>
      <c r="I9755" s="401"/>
      <c r="J9755" s="194"/>
      <c r="K9755" s="194"/>
      <c r="L9755" s="195"/>
      <c r="M9755" s="196"/>
      <c r="N9755" s="197"/>
      <c r="O9755" s="197"/>
      <c r="P9755" s="231"/>
    </row>
    <row r="9756" spans="2:16">
      <c r="B9756" s="351"/>
      <c r="C9756" s="435"/>
      <c r="D9756" s="399"/>
      <c r="E9756" s="400"/>
      <c r="G9756" s="401"/>
      <c r="H9756" s="401"/>
      <c r="I9756" s="401"/>
      <c r="J9756" s="194"/>
      <c r="K9756" s="194"/>
      <c r="L9756" s="195"/>
      <c r="M9756" s="196"/>
      <c r="N9756" s="197"/>
      <c r="O9756" s="197"/>
      <c r="P9756" s="231"/>
    </row>
    <row r="9757" spans="2:16">
      <c r="B9757" s="351"/>
      <c r="C9757" s="435"/>
      <c r="D9757" s="399"/>
      <c r="E9757" s="400"/>
      <c r="G9757" s="401"/>
      <c r="H9757" s="401"/>
      <c r="I9757" s="401"/>
      <c r="J9757" s="194"/>
      <c r="K9757" s="194"/>
      <c r="L9757" s="195"/>
      <c r="M9757" s="196"/>
      <c r="N9757" s="197"/>
      <c r="O9757" s="197"/>
      <c r="P9757" s="231"/>
    </row>
    <row r="9758" spans="2:16">
      <c r="B9758" s="351"/>
      <c r="C9758" s="435"/>
      <c r="D9758" s="399"/>
      <c r="E9758" s="400"/>
      <c r="G9758" s="401"/>
      <c r="H9758" s="401"/>
      <c r="I9758" s="401"/>
      <c r="J9758" s="194"/>
      <c r="K9758" s="194"/>
      <c r="L9758" s="195"/>
      <c r="M9758" s="196"/>
      <c r="N9758" s="197"/>
      <c r="O9758" s="197"/>
      <c r="P9758" s="231"/>
    </row>
    <row r="9759" spans="2:16">
      <c r="B9759" s="351"/>
      <c r="C9759" s="435"/>
      <c r="D9759" s="399"/>
      <c r="E9759" s="400"/>
      <c r="G9759" s="401"/>
      <c r="H9759" s="401"/>
      <c r="I9759" s="401"/>
      <c r="J9759" s="194"/>
      <c r="K9759" s="194"/>
      <c r="L9759" s="195"/>
      <c r="M9759" s="196"/>
      <c r="N9759" s="197"/>
      <c r="O9759" s="197"/>
      <c r="P9759" s="231"/>
    </row>
    <row r="9760" spans="2:16">
      <c r="B9760" s="351"/>
      <c r="C9760" s="435"/>
      <c r="D9760" s="399"/>
      <c r="E9760" s="400"/>
      <c r="G9760" s="401"/>
      <c r="H9760" s="401"/>
      <c r="I9760" s="401"/>
      <c r="J9760" s="194"/>
      <c r="K9760" s="194"/>
      <c r="L9760" s="195"/>
      <c r="M9760" s="196"/>
      <c r="N9760" s="197"/>
      <c r="O9760" s="197"/>
      <c r="P9760" s="231"/>
    </row>
    <row r="9761" spans="2:16">
      <c r="B9761" s="351"/>
      <c r="C9761" s="435"/>
      <c r="D9761" s="399"/>
      <c r="E9761" s="400"/>
      <c r="G9761" s="401"/>
      <c r="H9761" s="401"/>
      <c r="I9761" s="401"/>
      <c r="J9761" s="194"/>
      <c r="K9761" s="194"/>
      <c r="L9761" s="195"/>
      <c r="M9761" s="196"/>
      <c r="N9761" s="197"/>
      <c r="O9761" s="197"/>
      <c r="P9761" s="231"/>
    </row>
    <row r="9762" spans="2:16">
      <c r="B9762" s="351"/>
      <c r="C9762" s="435"/>
      <c r="D9762" s="399"/>
      <c r="E9762" s="400"/>
      <c r="G9762" s="401"/>
      <c r="H9762" s="401"/>
      <c r="I9762" s="401"/>
      <c r="J9762" s="194"/>
      <c r="K9762" s="194"/>
      <c r="L9762" s="195"/>
      <c r="M9762" s="196"/>
      <c r="N9762" s="197"/>
      <c r="O9762" s="197"/>
      <c r="P9762" s="231"/>
    </row>
    <row r="9763" spans="2:16">
      <c r="B9763" s="351"/>
      <c r="C9763" s="435"/>
      <c r="D9763" s="399"/>
      <c r="E9763" s="400"/>
      <c r="G9763" s="401"/>
      <c r="H9763" s="401"/>
      <c r="I9763" s="401"/>
      <c r="J9763" s="194"/>
      <c r="K9763" s="194"/>
      <c r="L9763" s="195"/>
      <c r="M9763" s="196"/>
      <c r="N9763" s="197"/>
      <c r="O9763" s="197"/>
      <c r="P9763" s="231"/>
    </row>
    <row r="9764" spans="2:16">
      <c r="B9764" s="351"/>
      <c r="C9764" s="435"/>
      <c r="D9764" s="399"/>
      <c r="E9764" s="400"/>
      <c r="G9764" s="401"/>
      <c r="H9764" s="401"/>
      <c r="I9764" s="401"/>
      <c r="J9764" s="194"/>
      <c r="K9764" s="194"/>
      <c r="L9764" s="195"/>
      <c r="M9764" s="196"/>
      <c r="N9764" s="197"/>
      <c r="O9764" s="197"/>
      <c r="P9764" s="231"/>
    </row>
    <row r="9765" spans="2:16">
      <c r="B9765" s="351"/>
      <c r="C9765" s="435"/>
      <c r="D9765" s="399"/>
      <c r="E9765" s="400"/>
      <c r="G9765" s="401"/>
      <c r="H9765" s="401"/>
      <c r="I9765" s="401"/>
      <c r="J9765" s="194"/>
      <c r="K9765" s="194"/>
      <c r="L9765" s="195"/>
      <c r="M9765" s="196"/>
      <c r="N9765" s="197"/>
      <c r="O9765" s="197"/>
      <c r="P9765" s="231"/>
    </row>
    <row r="9766" spans="2:16">
      <c r="B9766" s="351"/>
      <c r="C9766" s="435"/>
      <c r="D9766" s="399"/>
      <c r="E9766" s="400"/>
      <c r="G9766" s="401"/>
      <c r="H9766" s="401"/>
      <c r="I9766" s="401"/>
      <c r="J9766" s="194"/>
      <c r="K9766" s="194"/>
      <c r="L9766" s="195"/>
      <c r="M9766" s="196"/>
      <c r="N9766" s="197"/>
      <c r="O9766" s="197"/>
      <c r="P9766" s="231"/>
    </row>
    <row r="9767" spans="2:16">
      <c r="B9767" s="351"/>
      <c r="C9767" s="435"/>
      <c r="D9767" s="399"/>
      <c r="E9767" s="400"/>
      <c r="G9767" s="401"/>
      <c r="H9767" s="401"/>
      <c r="I9767" s="401"/>
      <c r="J9767" s="194"/>
      <c r="K9767" s="194"/>
      <c r="L9767" s="195"/>
      <c r="M9767" s="196"/>
      <c r="N9767" s="197"/>
      <c r="O9767" s="197"/>
      <c r="P9767" s="231"/>
    </row>
    <row r="9768" spans="2:16">
      <c r="B9768" s="351"/>
      <c r="C9768" s="435"/>
      <c r="D9768" s="399"/>
      <c r="E9768" s="400"/>
      <c r="G9768" s="401"/>
      <c r="H9768" s="401"/>
      <c r="I9768" s="401"/>
      <c r="J9768" s="194"/>
      <c r="K9768" s="194"/>
      <c r="L9768" s="195"/>
      <c r="M9768" s="196"/>
      <c r="N9768" s="197"/>
      <c r="O9768" s="197"/>
      <c r="P9768" s="231"/>
    </row>
    <row r="9769" spans="2:16">
      <c r="B9769" s="351"/>
      <c r="C9769" s="435"/>
      <c r="D9769" s="399"/>
      <c r="E9769" s="400"/>
      <c r="G9769" s="401"/>
      <c r="H9769" s="401"/>
      <c r="I9769" s="401"/>
      <c r="J9769" s="194"/>
      <c r="K9769" s="194"/>
      <c r="L9769" s="195"/>
      <c r="M9769" s="196"/>
      <c r="N9769" s="197"/>
      <c r="O9769" s="197"/>
      <c r="P9769" s="231"/>
    </row>
    <row r="9770" spans="2:16">
      <c r="B9770" s="351"/>
      <c r="C9770" s="435"/>
      <c r="D9770" s="399"/>
      <c r="E9770" s="400"/>
      <c r="G9770" s="401"/>
      <c r="H9770" s="401"/>
      <c r="I9770" s="401"/>
      <c r="J9770" s="194"/>
      <c r="K9770" s="194"/>
      <c r="L9770" s="195"/>
      <c r="M9770" s="196"/>
      <c r="N9770" s="197"/>
      <c r="O9770" s="197"/>
      <c r="P9770" s="231"/>
    </row>
    <row r="9771" spans="2:16">
      <c r="B9771" s="402"/>
      <c r="C9771" s="435"/>
      <c r="D9771" s="404"/>
      <c r="E9771" s="405"/>
      <c r="G9771" s="406"/>
      <c r="H9771" s="406"/>
      <c r="I9771" s="406"/>
      <c r="J9771" s="194"/>
      <c r="K9771" s="194"/>
      <c r="L9771" s="195"/>
      <c r="M9771" s="196"/>
      <c r="N9771" s="197"/>
      <c r="O9771" s="197"/>
      <c r="P9771" s="221"/>
    </row>
    <row r="9772" spans="2:16">
      <c r="B9772" s="351"/>
      <c r="C9772" s="435"/>
      <c r="D9772" s="399"/>
      <c r="E9772" s="400"/>
      <c r="G9772" s="401"/>
      <c r="H9772" s="401"/>
      <c r="I9772" s="401"/>
      <c r="J9772" s="194"/>
      <c r="K9772" s="194"/>
      <c r="L9772" s="195"/>
      <c r="M9772" s="196"/>
      <c r="N9772" s="197"/>
      <c r="O9772" s="197"/>
      <c r="P9772" s="231"/>
    </row>
    <row r="9773" spans="2:16">
      <c r="B9773" s="351"/>
      <c r="C9773" s="435"/>
      <c r="D9773" s="399"/>
      <c r="E9773" s="400"/>
      <c r="G9773" s="401"/>
      <c r="H9773" s="401"/>
      <c r="I9773" s="401"/>
      <c r="J9773" s="194"/>
      <c r="K9773" s="194"/>
      <c r="L9773" s="195"/>
      <c r="M9773" s="196"/>
      <c r="N9773" s="197"/>
      <c r="O9773" s="197"/>
      <c r="P9773" s="231"/>
    </row>
    <row r="9774" spans="2:16">
      <c r="B9774" s="351"/>
      <c r="C9774" s="435"/>
      <c r="D9774" s="399"/>
      <c r="E9774" s="400"/>
      <c r="G9774" s="401"/>
      <c r="H9774" s="401"/>
      <c r="I9774" s="401"/>
      <c r="J9774" s="194"/>
      <c r="K9774" s="194"/>
      <c r="L9774" s="195"/>
      <c r="M9774" s="196"/>
      <c r="N9774" s="197"/>
      <c r="O9774" s="197"/>
      <c r="P9774" s="231"/>
    </row>
    <row r="9775" spans="2:16">
      <c r="B9775" s="351"/>
      <c r="C9775" s="435"/>
      <c r="D9775" s="399"/>
      <c r="E9775" s="400"/>
      <c r="G9775" s="401"/>
      <c r="H9775" s="401"/>
      <c r="I9775" s="401"/>
      <c r="J9775" s="194"/>
      <c r="K9775" s="194"/>
      <c r="L9775" s="195"/>
      <c r="M9775" s="196"/>
      <c r="N9775" s="197"/>
      <c r="O9775" s="197"/>
      <c r="P9775" s="231"/>
    </row>
    <row r="9776" spans="2:16">
      <c r="B9776" s="351"/>
      <c r="C9776" s="435"/>
      <c r="D9776" s="399"/>
      <c r="E9776" s="400"/>
      <c r="G9776" s="401"/>
      <c r="H9776" s="401"/>
      <c r="I9776" s="401"/>
      <c r="J9776" s="194"/>
      <c r="K9776" s="194"/>
      <c r="L9776" s="195"/>
      <c r="M9776" s="196"/>
      <c r="N9776" s="197"/>
      <c r="O9776" s="197"/>
      <c r="P9776" s="231"/>
    </row>
    <row r="9777" spans="2:16">
      <c r="B9777" s="351"/>
      <c r="C9777" s="435"/>
      <c r="D9777" s="399"/>
      <c r="E9777" s="400"/>
      <c r="G9777" s="401"/>
      <c r="H9777" s="401"/>
      <c r="I9777" s="401"/>
      <c r="J9777" s="194"/>
      <c r="K9777" s="194"/>
      <c r="L9777" s="195"/>
      <c r="M9777" s="196"/>
      <c r="N9777" s="197"/>
      <c r="O9777" s="197"/>
      <c r="P9777" s="231"/>
    </row>
    <row r="9778" spans="2:16">
      <c r="B9778" s="351"/>
      <c r="C9778" s="435"/>
      <c r="D9778" s="399"/>
      <c r="E9778" s="400"/>
      <c r="G9778" s="401"/>
      <c r="H9778" s="401"/>
      <c r="I9778" s="401"/>
      <c r="J9778" s="194"/>
      <c r="K9778" s="194"/>
      <c r="L9778" s="195"/>
      <c r="M9778" s="196"/>
      <c r="N9778" s="197"/>
      <c r="O9778" s="197"/>
      <c r="P9778" s="231"/>
    </row>
    <row r="9779" spans="2:16">
      <c r="B9779" s="351"/>
      <c r="C9779" s="435"/>
      <c r="D9779" s="399"/>
      <c r="E9779" s="400"/>
      <c r="G9779" s="401"/>
      <c r="H9779" s="401"/>
      <c r="I9779" s="401"/>
      <c r="J9779" s="194"/>
      <c r="K9779" s="194"/>
      <c r="L9779" s="195"/>
      <c r="M9779" s="196"/>
      <c r="N9779" s="197"/>
      <c r="O9779" s="197"/>
      <c r="P9779" s="231"/>
    </row>
    <row r="9780" spans="2:16">
      <c r="B9780" s="351"/>
      <c r="C9780" s="435"/>
      <c r="D9780" s="399"/>
      <c r="E9780" s="400"/>
      <c r="G9780" s="401"/>
      <c r="H9780" s="401"/>
      <c r="I9780" s="401"/>
      <c r="J9780" s="194"/>
      <c r="K9780" s="194"/>
      <c r="L9780" s="195"/>
      <c r="M9780" s="196"/>
      <c r="N9780" s="197"/>
      <c r="O9780" s="197"/>
      <c r="P9780" s="231"/>
    </row>
    <row r="9781" spans="2:16">
      <c r="B9781" s="351"/>
      <c r="C9781" s="435"/>
      <c r="D9781" s="399"/>
      <c r="E9781" s="400"/>
      <c r="G9781" s="401"/>
      <c r="H9781" s="401"/>
      <c r="I9781" s="401"/>
      <c r="J9781" s="194"/>
      <c r="K9781" s="194"/>
      <c r="L9781" s="195"/>
      <c r="M9781" s="196"/>
      <c r="N9781" s="197"/>
      <c r="O9781" s="197"/>
      <c r="P9781" s="231"/>
    </row>
    <row r="9782" spans="2:16">
      <c r="B9782" s="351"/>
      <c r="C9782" s="435"/>
      <c r="D9782" s="399"/>
      <c r="E9782" s="400"/>
      <c r="G9782" s="401"/>
      <c r="H9782" s="401"/>
      <c r="I9782" s="401"/>
      <c r="J9782" s="194"/>
      <c r="K9782" s="194"/>
      <c r="L9782" s="195"/>
      <c r="M9782" s="196"/>
      <c r="N9782" s="197"/>
      <c r="O9782" s="197"/>
      <c r="P9782" s="231"/>
    </row>
    <row r="9783" spans="2:16">
      <c r="B9783" s="351"/>
      <c r="C9783" s="435"/>
      <c r="D9783" s="399"/>
      <c r="E9783" s="400"/>
      <c r="G9783" s="401"/>
      <c r="H9783" s="401"/>
      <c r="I9783" s="401"/>
      <c r="J9783" s="194"/>
      <c r="K9783" s="194"/>
      <c r="L9783" s="195"/>
      <c r="M9783" s="196"/>
      <c r="N9783" s="197"/>
      <c r="O9783" s="197"/>
      <c r="P9783" s="231"/>
    </row>
    <row r="9784" spans="2:16">
      <c r="B9784" s="351"/>
      <c r="C9784" s="435"/>
      <c r="D9784" s="399"/>
      <c r="E9784" s="400"/>
      <c r="G9784" s="401"/>
      <c r="H9784" s="401"/>
      <c r="I9784" s="401"/>
      <c r="J9784" s="194"/>
      <c r="K9784" s="194"/>
      <c r="L9784" s="195"/>
      <c r="M9784" s="196"/>
      <c r="N9784" s="197"/>
      <c r="O9784" s="197"/>
      <c r="P9784" s="231"/>
    </row>
    <row r="9785" spans="2:16">
      <c r="B9785" s="351"/>
      <c r="C9785" s="435"/>
      <c r="D9785" s="399"/>
      <c r="E9785" s="400"/>
      <c r="G9785" s="401"/>
      <c r="H9785" s="401"/>
      <c r="I9785" s="401"/>
      <c r="J9785" s="194"/>
      <c r="K9785" s="194"/>
      <c r="L9785" s="195"/>
      <c r="M9785" s="196"/>
      <c r="N9785" s="197"/>
      <c r="O9785" s="197"/>
      <c r="P9785" s="231"/>
    </row>
    <row r="9786" spans="2:16">
      <c r="B9786" s="351"/>
      <c r="C9786" s="435"/>
      <c r="D9786" s="399"/>
      <c r="E9786" s="400"/>
      <c r="G9786" s="401"/>
      <c r="H9786" s="401"/>
      <c r="I9786" s="401"/>
      <c r="J9786" s="194"/>
      <c r="K9786" s="194"/>
      <c r="L9786" s="195"/>
      <c r="M9786" s="196"/>
      <c r="N9786" s="197"/>
      <c r="O9786" s="197"/>
      <c r="P9786" s="231"/>
    </row>
    <row r="9787" spans="2:16">
      <c r="B9787" s="351"/>
      <c r="C9787" s="435"/>
      <c r="D9787" s="399"/>
      <c r="E9787" s="400"/>
      <c r="G9787" s="401"/>
      <c r="H9787" s="401"/>
      <c r="I9787" s="401"/>
      <c r="J9787" s="194"/>
      <c r="K9787" s="194"/>
      <c r="L9787" s="195"/>
      <c r="M9787" s="196"/>
      <c r="N9787" s="197"/>
      <c r="O9787" s="197"/>
      <c r="P9787" s="231"/>
    </row>
    <row r="9788" spans="2:16">
      <c r="B9788" s="351"/>
      <c r="C9788" s="435"/>
      <c r="D9788" s="399"/>
      <c r="E9788" s="400"/>
      <c r="G9788" s="401"/>
      <c r="H9788" s="401"/>
      <c r="I9788" s="401"/>
      <c r="J9788" s="194"/>
      <c r="K9788" s="194"/>
      <c r="L9788" s="195"/>
      <c r="M9788" s="196"/>
      <c r="N9788" s="197"/>
      <c r="O9788" s="197"/>
      <c r="P9788" s="231"/>
    </row>
    <row r="9789" spans="2:16">
      <c r="B9789" s="351"/>
      <c r="C9789" s="435"/>
      <c r="D9789" s="399"/>
      <c r="E9789" s="400"/>
      <c r="G9789" s="401"/>
      <c r="H9789" s="401"/>
      <c r="I9789" s="401"/>
      <c r="J9789" s="194"/>
      <c r="K9789" s="194"/>
      <c r="L9789" s="195"/>
      <c r="M9789" s="196"/>
      <c r="N9789" s="197"/>
      <c r="O9789" s="197"/>
      <c r="P9789" s="231"/>
    </row>
    <row r="9790" spans="2:16">
      <c r="B9790" s="351"/>
      <c r="C9790" s="435"/>
      <c r="D9790" s="399"/>
      <c r="E9790" s="400"/>
      <c r="G9790" s="401"/>
      <c r="H9790" s="401"/>
      <c r="I9790" s="401"/>
      <c r="J9790" s="194"/>
      <c r="K9790" s="194"/>
      <c r="L9790" s="195"/>
      <c r="M9790" s="196"/>
      <c r="N9790" s="197"/>
      <c r="O9790" s="197"/>
      <c r="P9790" s="231"/>
    </row>
    <row r="9791" spans="2:16">
      <c r="B9791" s="351"/>
      <c r="C9791" s="435"/>
      <c r="D9791" s="399"/>
      <c r="E9791" s="400"/>
      <c r="G9791" s="401"/>
      <c r="H9791" s="401"/>
      <c r="I9791" s="401"/>
      <c r="J9791" s="194"/>
      <c r="K9791" s="194"/>
      <c r="L9791" s="195"/>
      <c r="M9791" s="196"/>
      <c r="N9791" s="197"/>
      <c r="O9791" s="197"/>
      <c r="P9791" s="231"/>
    </row>
    <row r="9792" spans="2:16">
      <c r="B9792" s="351"/>
      <c r="C9792" s="435"/>
      <c r="D9792" s="399"/>
      <c r="E9792" s="400"/>
      <c r="G9792" s="401"/>
      <c r="H9792" s="401"/>
      <c r="I9792" s="401"/>
      <c r="J9792" s="194"/>
      <c r="K9792" s="194"/>
      <c r="L9792" s="195"/>
      <c r="M9792" s="196"/>
      <c r="N9792" s="197"/>
      <c r="O9792" s="197"/>
      <c r="P9792" s="231"/>
    </row>
    <row r="9793" spans="2:16">
      <c r="B9793" s="351"/>
      <c r="C9793" s="435"/>
      <c r="D9793" s="399"/>
      <c r="E9793" s="400"/>
      <c r="G9793" s="401"/>
      <c r="H9793" s="401"/>
      <c r="I9793" s="401"/>
      <c r="J9793" s="194"/>
      <c r="K9793" s="194"/>
      <c r="L9793" s="195"/>
      <c r="M9793" s="196"/>
      <c r="N9793" s="197"/>
      <c r="O9793" s="197"/>
      <c r="P9793" s="231"/>
    </row>
    <row r="9794" spans="2:16">
      <c r="B9794" s="351"/>
      <c r="C9794" s="435"/>
      <c r="D9794" s="399"/>
      <c r="E9794" s="400"/>
      <c r="G9794" s="401"/>
      <c r="H9794" s="401"/>
      <c r="I9794" s="401"/>
      <c r="J9794" s="194"/>
      <c r="K9794" s="194"/>
      <c r="L9794" s="195"/>
      <c r="M9794" s="196"/>
      <c r="N9794" s="197"/>
      <c r="O9794" s="197"/>
      <c r="P9794" s="231"/>
    </row>
    <row r="9795" spans="2:16">
      <c r="B9795" s="351"/>
      <c r="C9795" s="435"/>
      <c r="D9795" s="399"/>
      <c r="E9795" s="400"/>
      <c r="G9795" s="401"/>
      <c r="H9795" s="401"/>
      <c r="I9795" s="401"/>
      <c r="J9795" s="194"/>
      <c r="K9795" s="194"/>
      <c r="L9795" s="195"/>
      <c r="M9795" s="196"/>
      <c r="N9795" s="197"/>
      <c r="O9795" s="197"/>
      <c r="P9795" s="231"/>
    </row>
    <row r="9796" spans="2:16">
      <c r="B9796" s="351"/>
      <c r="C9796" s="435"/>
      <c r="D9796" s="399"/>
      <c r="E9796" s="400"/>
      <c r="G9796" s="401"/>
      <c r="H9796" s="401"/>
      <c r="I9796" s="401"/>
      <c r="J9796" s="194"/>
      <c r="K9796" s="194"/>
      <c r="L9796" s="195"/>
      <c r="M9796" s="196"/>
      <c r="N9796" s="197"/>
      <c r="O9796" s="197"/>
      <c r="P9796" s="231"/>
    </row>
    <row r="9797" spans="2:16">
      <c r="B9797" s="351"/>
      <c r="C9797" s="435"/>
      <c r="D9797" s="399"/>
      <c r="E9797" s="400"/>
      <c r="G9797" s="401"/>
      <c r="H9797" s="401"/>
      <c r="I9797" s="401"/>
      <c r="J9797" s="194"/>
      <c r="K9797" s="194"/>
      <c r="L9797" s="195"/>
      <c r="M9797" s="196"/>
      <c r="N9797" s="197"/>
      <c r="O9797" s="197"/>
      <c r="P9797" s="231"/>
    </row>
    <row r="9798" spans="2:16">
      <c r="B9798" s="351"/>
      <c r="C9798" s="435"/>
      <c r="D9798" s="399"/>
      <c r="E9798" s="400"/>
      <c r="G9798" s="401"/>
      <c r="H9798" s="401"/>
      <c r="I9798" s="401"/>
      <c r="J9798" s="194"/>
      <c r="K9798" s="194"/>
      <c r="L9798" s="195"/>
      <c r="M9798" s="196"/>
      <c r="N9798" s="197"/>
      <c r="O9798" s="197"/>
      <c r="P9798" s="231"/>
    </row>
    <row r="9799" spans="2:16">
      <c r="B9799" s="351"/>
      <c r="C9799" s="435"/>
      <c r="D9799" s="399"/>
      <c r="E9799" s="400"/>
      <c r="G9799" s="401"/>
      <c r="H9799" s="401"/>
      <c r="I9799" s="401"/>
      <c r="J9799" s="194"/>
      <c r="K9799" s="194"/>
      <c r="L9799" s="195"/>
      <c r="M9799" s="196"/>
      <c r="N9799" s="197"/>
      <c r="O9799" s="197"/>
      <c r="P9799" s="231"/>
    </row>
    <row r="9800" spans="2:16">
      <c r="B9800" s="351"/>
      <c r="C9800" s="435"/>
      <c r="D9800" s="399"/>
      <c r="E9800" s="400"/>
      <c r="G9800" s="401"/>
      <c r="H9800" s="401"/>
      <c r="I9800" s="401"/>
      <c r="J9800" s="194"/>
      <c r="K9800" s="194"/>
      <c r="L9800" s="195"/>
      <c r="M9800" s="196"/>
      <c r="N9800" s="197"/>
      <c r="O9800" s="197"/>
      <c r="P9800" s="231"/>
    </row>
    <row r="9801" spans="2:16">
      <c r="B9801" s="351"/>
      <c r="C9801" s="435"/>
      <c r="D9801" s="399"/>
      <c r="E9801" s="400"/>
      <c r="G9801" s="401"/>
      <c r="H9801" s="401"/>
      <c r="I9801" s="401"/>
      <c r="J9801" s="194"/>
      <c r="K9801" s="194"/>
      <c r="L9801" s="195"/>
      <c r="M9801" s="196"/>
      <c r="N9801" s="197"/>
      <c r="O9801" s="197"/>
      <c r="P9801" s="231"/>
    </row>
    <row r="9802" spans="2:16">
      <c r="B9802" s="351"/>
      <c r="C9802" s="435"/>
      <c r="D9802" s="399"/>
      <c r="E9802" s="400"/>
      <c r="G9802" s="401"/>
      <c r="H9802" s="401"/>
      <c r="I9802" s="401"/>
      <c r="J9802" s="194"/>
      <c r="K9802" s="194"/>
      <c r="L9802" s="195"/>
      <c r="M9802" s="196"/>
      <c r="N9802" s="197"/>
      <c r="O9802" s="197"/>
      <c r="P9802" s="231"/>
    </row>
    <row r="9803" spans="2:16">
      <c r="B9803" s="351"/>
      <c r="C9803" s="435"/>
      <c r="D9803" s="399"/>
      <c r="E9803" s="400"/>
      <c r="G9803" s="401"/>
      <c r="H9803" s="401"/>
      <c r="I9803" s="401"/>
      <c r="J9803" s="194"/>
      <c r="K9803" s="194"/>
      <c r="L9803" s="195"/>
      <c r="M9803" s="196"/>
      <c r="N9803" s="197"/>
      <c r="O9803" s="197"/>
      <c r="P9803" s="231"/>
    </row>
    <row r="9804" spans="2:16">
      <c r="B9804" s="351"/>
      <c r="C9804" s="435"/>
      <c r="D9804" s="399"/>
      <c r="E9804" s="400"/>
      <c r="G9804" s="401"/>
      <c r="H9804" s="401"/>
      <c r="I9804" s="401"/>
      <c r="J9804" s="194"/>
      <c r="K9804" s="194"/>
      <c r="L9804" s="195"/>
      <c r="M9804" s="196"/>
      <c r="N9804" s="197"/>
      <c r="O9804" s="197"/>
      <c r="P9804" s="231"/>
    </row>
    <row r="9805" spans="2:16">
      <c r="B9805" s="351"/>
      <c r="C9805" s="435"/>
      <c r="D9805" s="399"/>
      <c r="E9805" s="400"/>
      <c r="G9805" s="401"/>
      <c r="H9805" s="401"/>
      <c r="I9805" s="401"/>
      <c r="J9805" s="194"/>
      <c r="K9805" s="194"/>
      <c r="L9805" s="195"/>
      <c r="M9805" s="196"/>
      <c r="N9805" s="197"/>
      <c r="O9805" s="197"/>
      <c r="P9805" s="231"/>
    </row>
    <row r="9806" spans="2:16">
      <c r="B9806" s="351"/>
      <c r="C9806" s="435"/>
      <c r="D9806" s="399"/>
      <c r="E9806" s="400"/>
      <c r="G9806" s="401"/>
      <c r="H9806" s="401"/>
      <c r="I9806" s="401"/>
      <c r="J9806" s="194"/>
      <c r="K9806" s="194"/>
      <c r="L9806" s="195"/>
      <c r="M9806" s="196"/>
      <c r="N9806" s="197"/>
      <c r="O9806" s="197"/>
      <c r="P9806" s="231"/>
    </row>
    <row r="9807" spans="2:16">
      <c r="B9807" s="351"/>
      <c r="C9807" s="435"/>
      <c r="D9807" s="399"/>
      <c r="E9807" s="400"/>
      <c r="G9807" s="401"/>
      <c r="H9807" s="401"/>
      <c r="I9807" s="401"/>
      <c r="J9807" s="194"/>
      <c r="K9807" s="194"/>
      <c r="L9807" s="195"/>
      <c r="M9807" s="196"/>
      <c r="N9807" s="197"/>
      <c r="O9807" s="197"/>
      <c r="P9807" s="231"/>
    </row>
    <row r="9808" spans="2:16">
      <c r="B9808" s="351"/>
      <c r="C9808" s="435"/>
      <c r="D9808" s="399"/>
      <c r="E9808" s="400"/>
      <c r="G9808" s="401"/>
      <c r="H9808" s="401"/>
      <c r="I9808" s="401"/>
      <c r="J9808" s="194"/>
      <c r="K9808" s="194"/>
      <c r="L9808" s="195"/>
      <c r="M9808" s="196"/>
      <c r="N9808" s="197"/>
      <c r="O9808" s="197"/>
      <c r="P9808" s="231"/>
    </row>
    <row r="9809" spans="2:16">
      <c r="B9809" s="351"/>
      <c r="C9809" s="435"/>
      <c r="D9809" s="399"/>
      <c r="E9809" s="400"/>
      <c r="G9809" s="401"/>
      <c r="H9809" s="401"/>
      <c r="I9809" s="401"/>
      <c r="J9809" s="194"/>
      <c r="K9809" s="194"/>
      <c r="L9809" s="195"/>
      <c r="M9809" s="196"/>
      <c r="N9809" s="197"/>
      <c r="O9809" s="197"/>
      <c r="P9809" s="231"/>
    </row>
    <row r="9810" spans="2:16">
      <c r="B9810" s="351"/>
      <c r="C9810" s="435"/>
      <c r="D9810" s="399"/>
      <c r="E9810" s="400"/>
      <c r="G9810" s="401"/>
      <c r="H9810" s="401"/>
      <c r="I9810" s="401"/>
      <c r="J9810" s="194"/>
      <c r="K9810" s="194"/>
      <c r="L9810" s="195"/>
      <c r="M9810" s="196"/>
      <c r="N9810" s="197"/>
      <c r="O9810" s="197"/>
      <c r="P9810" s="231"/>
    </row>
    <row r="9811" spans="2:16">
      <c r="B9811" s="351"/>
      <c r="C9811" s="435"/>
      <c r="D9811" s="399"/>
      <c r="E9811" s="400"/>
      <c r="G9811" s="401"/>
      <c r="H9811" s="401"/>
      <c r="I9811" s="401"/>
      <c r="J9811" s="194"/>
      <c r="K9811" s="194"/>
      <c r="L9811" s="195"/>
      <c r="M9811" s="196"/>
      <c r="N9811" s="197"/>
      <c r="O9811" s="197"/>
      <c r="P9811" s="231"/>
    </row>
    <row r="9812" spans="2:16">
      <c r="B9812" s="351"/>
      <c r="C9812" s="435"/>
      <c r="D9812" s="399"/>
      <c r="E9812" s="400"/>
      <c r="G9812" s="401"/>
      <c r="H9812" s="401"/>
      <c r="I9812" s="401"/>
      <c r="J9812" s="194"/>
      <c r="K9812" s="194"/>
      <c r="L9812" s="195"/>
      <c r="M9812" s="196"/>
      <c r="N9812" s="197"/>
      <c r="O9812" s="197"/>
      <c r="P9812" s="231"/>
    </row>
    <row r="9813" spans="2:16">
      <c r="B9813" s="351"/>
      <c r="C9813" s="435"/>
      <c r="D9813" s="399"/>
      <c r="E9813" s="400"/>
      <c r="G9813" s="401"/>
      <c r="H9813" s="401"/>
      <c r="I9813" s="401"/>
      <c r="J9813" s="194"/>
      <c r="K9813" s="194"/>
      <c r="L9813" s="195"/>
      <c r="M9813" s="196"/>
      <c r="N9813" s="197"/>
      <c r="O9813" s="197"/>
      <c r="P9813" s="231"/>
    </row>
    <row r="9814" spans="2:16">
      <c r="B9814" s="351"/>
      <c r="C9814" s="435"/>
      <c r="D9814" s="399"/>
      <c r="E9814" s="400"/>
      <c r="G9814" s="401"/>
      <c r="H9814" s="401"/>
      <c r="I9814" s="401"/>
      <c r="J9814" s="194"/>
      <c r="K9814" s="194"/>
      <c r="L9814" s="195"/>
      <c r="M9814" s="196"/>
      <c r="N9814" s="197"/>
      <c r="O9814" s="197"/>
      <c r="P9814" s="231"/>
    </row>
    <row r="9815" spans="2:16">
      <c r="B9815" s="351"/>
      <c r="C9815" s="435"/>
      <c r="D9815" s="399"/>
      <c r="E9815" s="400"/>
      <c r="G9815" s="401"/>
      <c r="H9815" s="401"/>
      <c r="I9815" s="401"/>
      <c r="J9815" s="194"/>
      <c r="K9815" s="194"/>
      <c r="L9815" s="195"/>
      <c r="M9815" s="196"/>
      <c r="N9815" s="197"/>
      <c r="O9815" s="197"/>
      <c r="P9815" s="231"/>
    </row>
    <row r="9816" spans="2:16">
      <c r="B9816" s="351"/>
      <c r="C9816" s="435"/>
      <c r="D9816" s="399"/>
      <c r="E9816" s="400"/>
      <c r="G9816" s="401"/>
      <c r="H9816" s="401"/>
      <c r="I9816" s="401"/>
      <c r="J9816" s="194"/>
      <c r="K9816" s="194"/>
      <c r="L9816" s="195"/>
      <c r="M9816" s="196"/>
      <c r="N9816" s="197"/>
      <c r="O9816" s="197"/>
      <c r="P9816" s="231"/>
    </row>
    <row r="9817" spans="2:16">
      <c r="B9817" s="351"/>
      <c r="C9817" s="435"/>
      <c r="D9817" s="399"/>
      <c r="E9817" s="400"/>
      <c r="G9817" s="401"/>
      <c r="H9817" s="401"/>
      <c r="I9817" s="401"/>
      <c r="J9817" s="194"/>
      <c r="K9817" s="194"/>
      <c r="L9817" s="195"/>
      <c r="M9817" s="196"/>
      <c r="N9817" s="197"/>
      <c r="O9817" s="197"/>
      <c r="P9817" s="231"/>
    </row>
    <row r="9818" spans="2:16">
      <c r="B9818" s="351"/>
      <c r="C9818" s="435"/>
      <c r="D9818" s="399"/>
      <c r="E9818" s="400"/>
      <c r="G9818" s="401"/>
      <c r="H9818" s="401"/>
      <c r="I9818" s="401"/>
      <c r="J9818" s="194"/>
      <c r="K9818" s="194"/>
      <c r="L9818" s="195"/>
      <c r="M9818" s="196"/>
      <c r="N9818" s="197"/>
      <c r="O9818" s="197"/>
      <c r="P9818" s="231"/>
    </row>
    <row r="9819" spans="2:16">
      <c r="B9819" s="351"/>
      <c r="C9819" s="435"/>
      <c r="D9819" s="399"/>
      <c r="E9819" s="400"/>
      <c r="G9819" s="401"/>
      <c r="H9819" s="401"/>
      <c r="I9819" s="401"/>
      <c r="J9819" s="194"/>
      <c r="K9819" s="194"/>
      <c r="L9819" s="195"/>
      <c r="M9819" s="196"/>
      <c r="N9819" s="197"/>
      <c r="O9819" s="197"/>
      <c r="P9819" s="231"/>
    </row>
    <row r="9820" spans="2:16">
      <c r="B9820" s="351"/>
      <c r="C9820" s="435"/>
      <c r="D9820" s="399"/>
      <c r="E9820" s="400"/>
      <c r="G9820" s="401"/>
      <c r="H9820" s="401"/>
      <c r="I9820" s="401"/>
      <c r="J9820" s="194"/>
      <c r="K9820" s="194"/>
      <c r="L9820" s="195"/>
      <c r="M9820" s="196"/>
      <c r="N9820" s="197"/>
      <c r="O9820" s="197"/>
      <c r="P9820" s="231"/>
    </row>
    <row r="9821" spans="2:16">
      <c r="B9821" s="351"/>
      <c r="C9821" s="435"/>
      <c r="D9821" s="399"/>
      <c r="E9821" s="400"/>
      <c r="G9821" s="401"/>
      <c r="H9821" s="401"/>
      <c r="I9821" s="401"/>
      <c r="J9821" s="194"/>
      <c r="K9821" s="194"/>
      <c r="L9821" s="195"/>
      <c r="M9821" s="196"/>
      <c r="N9821" s="197"/>
      <c r="O9821" s="197"/>
      <c r="P9821" s="231"/>
    </row>
    <row r="9822" spans="2:16">
      <c r="B9822" s="351"/>
      <c r="C9822" s="435"/>
      <c r="D9822" s="399"/>
      <c r="E9822" s="400"/>
      <c r="G9822" s="401"/>
      <c r="H9822" s="401"/>
      <c r="I9822" s="401"/>
      <c r="J9822" s="194"/>
      <c r="K9822" s="194"/>
      <c r="L9822" s="195"/>
      <c r="M9822" s="196"/>
      <c r="N9822" s="197"/>
      <c r="O9822" s="197"/>
      <c r="P9822" s="231"/>
    </row>
    <row r="9823" spans="2:16">
      <c r="B9823" s="351"/>
      <c r="C9823" s="435"/>
      <c r="D9823" s="399"/>
      <c r="E9823" s="400"/>
      <c r="G9823" s="401"/>
      <c r="H9823" s="401"/>
      <c r="I9823" s="401"/>
      <c r="J9823" s="194"/>
      <c r="K9823" s="194"/>
      <c r="L9823" s="195"/>
      <c r="M9823" s="196"/>
      <c r="N9823" s="197"/>
      <c r="O9823" s="197"/>
      <c r="P9823" s="231"/>
    </row>
    <row r="9824" spans="2:16">
      <c r="B9824" s="351"/>
      <c r="C9824" s="435"/>
      <c r="D9824" s="399"/>
      <c r="E9824" s="400"/>
      <c r="G9824" s="401"/>
      <c r="H9824" s="401"/>
      <c r="I9824" s="401"/>
      <c r="J9824" s="194"/>
      <c r="K9824" s="194"/>
      <c r="L9824" s="195"/>
      <c r="M9824" s="196"/>
      <c r="N9824" s="197"/>
      <c r="O9824" s="197"/>
      <c r="P9824" s="231"/>
    </row>
    <row r="9825" spans="2:16">
      <c r="B9825" s="351"/>
      <c r="C9825" s="435"/>
      <c r="D9825" s="399"/>
      <c r="E9825" s="400"/>
      <c r="G9825" s="401"/>
      <c r="H9825" s="401"/>
      <c r="I9825" s="401"/>
      <c r="J9825" s="194"/>
      <c r="K9825" s="194"/>
      <c r="L9825" s="195"/>
      <c r="M9825" s="196"/>
      <c r="N9825" s="197"/>
      <c r="O9825" s="197"/>
      <c r="P9825" s="231"/>
    </row>
    <row r="9826" spans="2:16">
      <c r="B9826" s="351"/>
      <c r="C9826" s="435"/>
      <c r="D9826" s="399"/>
      <c r="E9826" s="400"/>
      <c r="G9826" s="401"/>
      <c r="H9826" s="401"/>
      <c r="I9826" s="401"/>
      <c r="J9826" s="194"/>
      <c r="K9826" s="194"/>
      <c r="L9826" s="195"/>
      <c r="M9826" s="196"/>
      <c r="N9826" s="197"/>
      <c r="O9826" s="197"/>
      <c r="P9826" s="231"/>
    </row>
    <row r="9827" spans="2:16">
      <c r="B9827" s="351"/>
      <c r="C9827" s="435"/>
      <c r="D9827" s="399"/>
      <c r="E9827" s="400"/>
      <c r="G9827" s="401"/>
      <c r="H9827" s="401"/>
      <c r="I9827" s="401"/>
      <c r="J9827" s="194"/>
      <c r="K9827" s="194"/>
      <c r="L9827" s="195"/>
      <c r="M9827" s="196"/>
      <c r="N9827" s="197"/>
      <c r="O9827" s="197"/>
      <c r="P9827" s="231"/>
    </row>
    <row r="9828" spans="2:16">
      <c r="B9828" s="351"/>
      <c r="C9828" s="435"/>
      <c r="D9828" s="399"/>
      <c r="E9828" s="400"/>
      <c r="G9828" s="401"/>
      <c r="H9828" s="401"/>
      <c r="I9828" s="401"/>
      <c r="J9828" s="194"/>
      <c r="K9828" s="194"/>
      <c r="L9828" s="195"/>
      <c r="M9828" s="196"/>
      <c r="N9828" s="197"/>
      <c r="O9828" s="197"/>
      <c r="P9828" s="231"/>
    </row>
    <row r="9829" spans="2:16">
      <c r="B9829" s="351"/>
      <c r="C9829" s="435"/>
      <c r="D9829" s="399"/>
      <c r="E9829" s="400"/>
      <c r="G9829" s="401"/>
      <c r="H9829" s="401"/>
      <c r="I9829" s="401"/>
      <c r="J9829" s="194"/>
      <c r="K9829" s="194"/>
      <c r="L9829" s="195"/>
      <c r="M9829" s="196"/>
      <c r="N9829" s="197"/>
      <c r="O9829" s="197"/>
      <c r="P9829" s="231"/>
    </row>
    <row r="9830" spans="2:16">
      <c r="B9830" s="351"/>
      <c r="C9830" s="435"/>
      <c r="D9830" s="399"/>
      <c r="E9830" s="400"/>
      <c r="G9830" s="401"/>
      <c r="H9830" s="401"/>
      <c r="I9830" s="401"/>
      <c r="J9830" s="194"/>
      <c r="K9830" s="194"/>
      <c r="L9830" s="195"/>
      <c r="M9830" s="196"/>
      <c r="N9830" s="197"/>
      <c r="O9830" s="197"/>
      <c r="P9830" s="231"/>
    </row>
    <row r="9831" spans="2:16">
      <c r="B9831" s="351"/>
      <c r="C9831" s="435"/>
      <c r="D9831" s="399"/>
      <c r="E9831" s="400"/>
      <c r="G9831" s="401"/>
      <c r="H9831" s="401"/>
      <c r="I9831" s="401"/>
      <c r="J9831" s="194"/>
      <c r="K9831" s="194"/>
      <c r="L9831" s="195"/>
      <c r="M9831" s="196"/>
      <c r="N9831" s="197"/>
      <c r="O9831" s="197"/>
      <c r="P9831" s="231"/>
    </row>
    <row r="9832" spans="2:16">
      <c r="B9832" s="351"/>
      <c r="C9832" s="435"/>
      <c r="D9832" s="399"/>
      <c r="E9832" s="400"/>
      <c r="G9832" s="401"/>
      <c r="H9832" s="401"/>
      <c r="I9832" s="401"/>
      <c r="J9832" s="194"/>
      <c r="K9832" s="194"/>
      <c r="L9832" s="195"/>
      <c r="M9832" s="196"/>
      <c r="N9832" s="197"/>
      <c r="O9832" s="197"/>
      <c r="P9832" s="231"/>
    </row>
    <row r="9833" spans="2:16">
      <c r="B9833" s="351"/>
      <c r="C9833" s="435"/>
      <c r="D9833" s="399"/>
      <c r="E9833" s="400"/>
      <c r="G9833" s="401"/>
      <c r="H9833" s="401"/>
      <c r="I9833" s="401"/>
      <c r="J9833" s="194"/>
      <c r="K9833" s="194"/>
      <c r="L9833" s="195"/>
      <c r="M9833" s="196"/>
      <c r="N9833" s="197"/>
      <c r="O9833" s="197"/>
      <c r="P9833" s="231"/>
    </row>
    <row r="9834" spans="2:16">
      <c r="B9834" s="351"/>
      <c r="C9834" s="435"/>
      <c r="D9834" s="399"/>
      <c r="E9834" s="400"/>
      <c r="G9834" s="401"/>
      <c r="H9834" s="401"/>
      <c r="I9834" s="401"/>
      <c r="J9834" s="194"/>
      <c r="K9834" s="194"/>
      <c r="L9834" s="195"/>
      <c r="M9834" s="196"/>
      <c r="N9834" s="197"/>
      <c r="O9834" s="197"/>
      <c r="P9834" s="231"/>
    </row>
    <row r="9835" spans="2:16">
      <c r="B9835" s="351"/>
      <c r="C9835" s="435"/>
      <c r="D9835" s="399"/>
      <c r="E9835" s="400"/>
      <c r="G9835" s="401"/>
      <c r="H9835" s="401"/>
      <c r="I9835" s="401"/>
      <c r="J9835" s="194"/>
      <c r="K9835" s="194"/>
      <c r="L9835" s="195"/>
      <c r="M9835" s="196"/>
      <c r="N9835" s="197"/>
      <c r="O9835" s="197"/>
      <c r="P9835" s="231"/>
    </row>
    <row r="9836" spans="2:16">
      <c r="B9836" s="351"/>
      <c r="C9836" s="435"/>
      <c r="D9836" s="399"/>
      <c r="E9836" s="400"/>
      <c r="G9836" s="401"/>
      <c r="H9836" s="401"/>
      <c r="I9836" s="401"/>
      <c r="J9836" s="194"/>
      <c r="K9836" s="194"/>
      <c r="L9836" s="195"/>
      <c r="M9836" s="196"/>
      <c r="N9836" s="197"/>
      <c r="O9836" s="197"/>
      <c r="P9836" s="231"/>
    </row>
    <row r="9837" spans="2:16">
      <c r="B9837" s="351"/>
      <c r="C9837" s="435"/>
      <c r="D9837" s="399"/>
      <c r="E9837" s="400"/>
      <c r="G9837" s="401"/>
      <c r="H9837" s="401"/>
      <c r="I9837" s="401"/>
      <c r="J9837" s="194"/>
      <c r="K9837" s="194"/>
      <c r="L9837" s="195"/>
      <c r="M9837" s="196"/>
      <c r="N9837" s="197"/>
      <c r="O9837" s="197"/>
      <c r="P9837" s="231"/>
    </row>
    <row r="9838" spans="2:16">
      <c r="B9838" s="402"/>
      <c r="C9838" s="435"/>
      <c r="D9838" s="404"/>
      <c r="E9838" s="405"/>
      <c r="G9838" s="406"/>
      <c r="H9838" s="406"/>
      <c r="I9838" s="406"/>
      <c r="J9838" s="194"/>
      <c r="K9838" s="194"/>
      <c r="L9838" s="195"/>
      <c r="M9838" s="196"/>
      <c r="N9838" s="197"/>
      <c r="O9838" s="197"/>
      <c r="P9838" s="221"/>
    </row>
    <row r="9839" spans="2:16">
      <c r="B9839" s="351"/>
      <c r="C9839" s="435"/>
      <c r="D9839" s="399"/>
      <c r="E9839" s="400"/>
      <c r="G9839" s="401"/>
      <c r="H9839" s="401"/>
      <c r="I9839" s="401"/>
      <c r="J9839" s="194"/>
      <c r="K9839" s="194"/>
      <c r="L9839" s="195"/>
      <c r="M9839" s="196"/>
      <c r="N9839" s="197"/>
      <c r="O9839" s="197"/>
      <c r="P9839" s="231"/>
    </row>
    <row r="9840" spans="2:16">
      <c r="B9840" s="351"/>
      <c r="C9840" s="435"/>
      <c r="D9840" s="399"/>
      <c r="E9840" s="400"/>
      <c r="G9840" s="401"/>
      <c r="H9840" s="401"/>
      <c r="I9840" s="401"/>
      <c r="J9840" s="194"/>
      <c r="K9840" s="194"/>
      <c r="L9840" s="195"/>
      <c r="M9840" s="196"/>
      <c r="N9840" s="197"/>
      <c r="O9840" s="197"/>
      <c r="P9840" s="231"/>
    </row>
    <row r="9841" spans="2:16">
      <c r="B9841" s="351"/>
      <c r="C9841" s="435"/>
      <c r="D9841" s="399"/>
      <c r="E9841" s="400"/>
      <c r="G9841" s="401"/>
      <c r="H9841" s="401"/>
      <c r="I9841" s="401"/>
      <c r="J9841" s="194"/>
      <c r="K9841" s="194"/>
      <c r="L9841" s="195"/>
      <c r="M9841" s="196"/>
      <c r="N9841" s="197"/>
      <c r="O9841" s="197"/>
      <c r="P9841" s="231"/>
    </row>
    <row r="9842" spans="2:16">
      <c r="B9842" s="351"/>
      <c r="C9842" s="435"/>
      <c r="D9842" s="399"/>
      <c r="E9842" s="400"/>
      <c r="G9842" s="401"/>
      <c r="H9842" s="401"/>
      <c r="I9842" s="401"/>
      <c r="J9842" s="194"/>
      <c r="K9842" s="194"/>
      <c r="L9842" s="195"/>
      <c r="M9842" s="196"/>
      <c r="N9842" s="197"/>
      <c r="O9842" s="197"/>
      <c r="P9842" s="231"/>
    </row>
    <row r="9843" spans="2:16">
      <c r="B9843" s="351"/>
      <c r="C9843" s="435"/>
      <c r="D9843" s="399"/>
      <c r="E9843" s="400"/>
      <c r="G9843" s="401"/>
      <c r="H9843" s="401"/>
      <c r="I9843" s="401"/>
      <c r="J9843" s="194"/>
      <c r="K9843" s="194"/>
      <c r="L9843" s="195"/>
      <c r="M9843" s="196"/>
      <c r="N9843" s="197"/>
      <c r="O9843" s="197"/>
      <c r="P9843" s="231"/>
    </row>
    <row r="9844" spans="2:16">
      <c r="B9844" s="351"/>
      <c r="C9844" s="435"/>
      <c r="D9844" s="399"/>
      <c r="E9844" s="400"/>
      <c r="G9844" s="401"/>
      <c r="H9844" s="401"/>
      <c r="I9844" s="401"/>
      <c r="J9844" s="194"/>
      <c r="K9844" s="194"/>
      <c r="L9844" s="195"/>
      <c r="M9844" s="196"/>
      <c r="N9844" s="197"/>
      <c r="O9844" s="197"/>
      <c r="P9844" s="231"/>
    </row>
    <row r="9845" spans="2:16">
      <c r="B9845" s="351"/>
      <c r="C9845" s="435"/>
      <c r="D9845" s="399"/>
      <c r="E9845" s="400"/>
      <c r="G9845" s="401"/>
      <c r="H9845" s="401"/>
      <c r="I9845" s="401"/>
      <c r="J9845" s="194"/>
      <c r="K9845" s="194"/>
      <c r="L9845" s="195"/>
      <c r="M9845" s="196"/>
      <c r="N9845" s="197"/>
      <c r="O9845" s="197"/>
      <c r="P9845" s="231"/>
    </row>
    <row r="9846" spans="2:16">
      <c r="B9846" s="351"/>
      <c r="C9846" s="435"/>
      <c r="D9846" s="399"/>
      <c r="E9846" s="400"/>
      <c r="G9846" s="401"/>
      <c r="H9846" s="401"/>
      <c r="I9846" s="401"/>
      <c r="J9846" s="194"/>
      <c r="K9846" s="194"/>
      <c r="L9846" s="195"/>
      <c r="M9846" s="196"/>
      <c r="N9846" s="197"/>
      <c r="O9846" s="197"/>
      <c r="P9846" s="231"/>
    </row>
    <row r="9847" spans="2:16">
      <c r="B9847" s="351"/>
      <c r="C9847" s="435"/>
      <c r="D9847" s="399"/>
      <c r="E9847" s="400"/>
      <c r="G9847" s="401"/>
      <c r="H9847" s="401"/>
      <c r="I9847" s="401"/>
      <c r="J9847" s="194"/>
      <c r="K9847" s="194"/>
      <c r="L9847" s="195"/>
      <c r="M9847" s="196"/>
      <c r="N9847" s="197"/>
      <c r="O9847" s="197"/>
      <c r="P9847" s="231"/>
    </row>
    <row r="9848" spans="2:16">
      <c r="B9848" s="351"/>
      <c r="C9848" s="435"/>
      <c r="D9848" s="399"/>
      <c r="E9848" s="400"/>
      <c r="G9848" s="401"/>
      <c r="H9848" s="401"/>
      <c r="I9848" s="401"/>
      <c r="J9848" s="194"/>
      <c r="K9848" s="194"/>
      <c r="L9848" s="195"/>
      <c r="M9848" s="196"/>
      <c r="N9848" s="197"/>
      <c r="O9848" s="197"/>
      <c r="P9848" s="231"/>
    </row>
    <row r="9849" spans="2:16">
      <c r="B9849" s="351"/>
      <c r="C9849" s="435"/>
      <c r="D9849" s="399"/>
      <c r="E9849" s="400"/>
      <c r="G9849" s="401"/>
      <c r="H9849" s="401"/>
      <c r="I9849" s="401"/>
      <c r="J9849" s="194"/>
      <c r="K9849" s="194"/>
      <c r="L9849" s="195"/>
      <c r="M9849" s="196"/>
      <c r="N9849" s="197"/>
      <c r="O9849" s="197"/>
      <c r="P9849" s="231"/>
    </row>
    <row r="9850" spans="2:16">
      <c r="B9850" s="351"/>
      <c r="C9850" s="435"/>
      <c r="D9850" s="399"/>
      <c r="E9850" s="400"/>
      <c r="G9850" s="401"/>
      <c r="H9850" s="401"/>
      <c r="I9850" s="401"/>
      <c r="J9850" s="194"/>
      <c r="K9850" s="194"/>
      <c r="L9850" s="195"/>
      <c r="M9850" s="196"/>
      <c r="N9850" s="197"/>
      <c r="O9850" s="197"/>
      <c r="P9850" s="231"/>
    </row>
    <row r="9851" spans="2:16">
      <c r="B9851" s="351"/>
      <c r="C9851" s="435"/>
      <c r="D9851" s="399"/>
      <c r="E9851" s="400"/>
      <c r="G9851" s="401"/>
      <c r="H9851" s="401"/>
      <c r="I9851" s="401"/>
      <c r="J9851" s="194"/>
      <c r="K9851" s="194"/>
      <c r="L9851" s="195"/>
      <c r="M9851" s="196"/>
      <c r="N9851" s="197"/>
      <c r="O9851" s="197"/>
      <c r="P9851" s="231"/>
    </row>
    <row r="9852" spans="2:16">
      <c r="B9852" s="351"/>
      <c r="C9852" s="435"/>
      <c r="D9852" s="399"/>
      <c r="E9852" s="400"/>
      <c r="G9852" s="401"/>
      <c r="H9852" s="401"/>
      <c r="I9852" s="401"/>
      <c r="J9852" s="194"/>
      <c r="K9852" s="194"/>
      <c r="L9852" s="195"/>
      <c r="M9852" s="196"/>
      <c r="N9852" s="197"/>
      <c r="O9852" s="197"/>
      <c r="P9852" s="231"/>
    </row>
    <row r="9853" spans="2:16">
      <c r="B9853" s="351"/>
      <c r="C9853" s="435"/>
      <c r="D9853" s="399"/>
      <c r="E9853" s="400"/>
      <c r="G9853" s="401"/>
      <c r="H9853" s="401"/>
      <c r="I9853" s="401"/>
      <c r="J9853" s="194"/>
      <c r="K9853" s="194"/>
      <c r="L9853" s="195"/>
      <c r="M9853" s="196"/>
      <c r="N9853" s="197"/>
      <c r="O9853" s="197"/>
      <c r="P9853" s="231"/>
    </row>
    <row r="9854" spans="2:16">
      <c r="B9854" s="351"/>
      <c r="C9854" s="435"/>
      <c r="D9854" s="399"/>
      <c r="E9854" s="400"/>
      <c r="G9854" s="401"/>
      <c r="H9854" s="401"/>
      <c r="I9854" s="401"/>
      <c r="J9854" s="194"/>
      <c r="K9854" s="194"/>
      <c r="L9854" s="195"/>
      <c r="M9854" s="196"/>
      <c r="N9854" s="197"/>
      <c r="O9854" s="197"/>
      <c r="P9854" s="231"/>
    </row>
    <row r="9855" spans="2:16">
      <c r="B9855" s="351"/>
      <c r="C9855" s="435"/>
      <c r="D9855" s="399"/>
      <c r="E9855" s="400"/>
      <c r="G9855" s="401"/>
      <c r="H9855" s="401"/>
      <c r="I9855" s="401"/>
      <c r="J9855" s="194"/>
      <c r="K9855" s="194"/>
      <c r="L9855" s="195"/>
      <c r="M9855" s="196"/>
      <c r="N9855" s="197"/>
      <c r="O9855" s="197"/>
      <c r="P9855" s="231"/>
    </row>
    <row r="9856" spans="2:16">
      <c r="B9856" s="351"/>
      <c r="C9856" s="435"/>
      <c r="D9856" s="399"/>
      <c r="E9856" s="400"/>
      <c r="G9856" s="401"/>
      <c r="H9856" s="401"/>
      <c r="I9856" s="401"/>
      <c r="J9856" s="194"/>
      <c r="K9856" s="194"/>
      <c r="L9856" s="195"/>
      <c r="M9856" s="196"/>
      <c r="N9856" s="197"/>
      <c r="O9856" s="197"/>
      <c r="P9856" s="231"/>
    </row>
    <row r="9857" spans="2:16">
      <c r="B9857" s="351"/>
      <c r="C9857" s="435"/>
      <c r="D9857" s="399"/>
      <c r="E9857" s="400"/>
      <c r="G9857" s="401"/>
      <c r="H9857" s="401"/>
      <c r="I9857" s="401"/>
      <c r="J9857" s="194"/>
      <c r="K9857" s="194"/>
      <c r="L9857" s="195"/>
      <c r="M9857" s="196"/>
      <c r="N9857" s="197"/>
      <c r="O9857" s="197"/>
      <c r="P9857" s="231"/>
    </row>
    <row r="9858" spans="2:16">
      <c r="B9858" s="351"/>
      <c r="C9858" s="435"/>
      <c r="D9858" s="399"/>
      <c r="E9858" s="400"/>
      <c r="G9858" s="401"/>
      <c r="H9858" s="401"/>
      <c r="I9858" s="401"/>
      <c r="J9858" s="194"/>
      <c r="K9858" s="194"/>
      <c r="L9858" s="195"/>
      <c r="M9858" s="196"/>
      <c r="N9858" s="197"/>
      <c r="O9858" s="197"/>
      <c r="P9858" s="231"/>
    </row>
    <row r="9859" spans="2:16">
      <c r="B9859" s="351"/>
      <c r="C9859" s="435"/>
      <c r="D9859" s="399"/>
      <c r="E9859" s="400"/>
      <c r="G9859" s="401"/>
      <c r="H9859" s="401"/>
      <c r="I9859" s="401"/>
      <c r="J9859" s="194"/>
      <c r="K9859" s="194"/>
      <c r="L9859" s="195"/>
      <c r="M9859" s="196"/>
      <c r="N9859" s="197"/>
      <c r="O9859" s="197"/>
      <c r="P9859" s="231"/>
    </row>
    <row r="9860" spans="2:16">
      <c r="B9860" s="351"/>
      <c r="C9860" s="435"/>
      <c r="D9860" s="399"/>
      <c r="E9860" s="400"/>
      <c r="G9860" s="401"/>
      <c r="H9860" s="401"/>
      <c r="I9860" s="401"/>
      <c r="J9860" s="194"/>
      <c r="K9860" s="194"/>
      <c r="L9860" s="195"/>
      <c r="M9860" s="196"/>
      <c r="N9860" s="197"/>
      <c r="O9860" s="197"/>
      <c r="P9860" s="231"/>
    </row>
    <row r="9861" spans="2:16">
      <c r="B9861" s="351"/>
      <c r="C9861" s="435"/>
      <c r="D9861" s="399"/>
      <c r="E9861" s="400"/>
      <c r="G9861" s="401"/>
      <c r="H9861" s="401"/>
      <c r="I9861" s="401"/>
      <c r="J9861" s="194"/>
      <c r="K9861" s="194"/>
      <c r="L9861" s="195"/>
      <c r="M9861" s="196"/>
      <c r="N9861" s="197"/>
      <c r="O9861" s="197"/>
      <c r="P9861" s="231"/>
    </row>
    <row r="9862" spans="2:16">
      <c r="B9862" s="351"/>
      <c r="C9862" s="435"/>
      <c r="D9862" s="399"/>
      <c r="E9862" s="400"/>
      <c r="G9862" s="401"/>
      <c r="H9862" s="401"/>
      <c r="I9862" s="401"/>
      <c r="J9862" s="194"/>
      <c r="K9862" s="194"/>
      <c r="L9862" s="195"/>
      <c r="M9862" s="196"/>
      <c r="N9862" s="197"/>
      <c r="O9862" s="197"/>
      <c r="P9862" s="231"/>
    </row>
    <row r="9863" spans="2:16">
      <c r="B9863" s="351"/>
      <c r="C9863" s="435"/>
      <c r="D9863" s="399"/>
      <c r="E9863" s="400"/>
      <c r="G9863" s="401"/>
      <c r="H9863" s="401"/>
      <c r="I9863" s="401"/>
      <c r="J9863" s="194"/>
      <c r="K9863" s="194"/>
      <c r="L9863" s="195"/>
      <c r="M9863" s="196"/>
      <c r="N9863" s="197"/>
      <c r="O9863" s="197"/>
      <c r="P9863" s="231"/>
    </row>
    <row r="9864" spans="2:16">
      <c r="B9864" s="351"/>
      <c r="C9864" s="435"/>
      <c r="D9864" s="399"/>
      <c r="E9864" s="400"/>
      <c r="G9864" s="401"/>
      <c r="H9864" s="401"/>
      <c r="I9864" s="401"/>
      <c r="J9864" s="194"/>
      <c r="K9864" s="194"/>
      <c r="L9864" s="195"/>
      <c r="M9864" s="196"/>
      <c r="N9864" s="197"/>
      <c r="O9864" s="197"/>
      <c r="P9864" s="231"/>
    </row>
    <row r="9865" spans="2:16">
      <c r="B9865" s="351"/>
      <c r="C9865" s="435"/>
      <c r="D9865" s="399"/>
      <c r="E9865" s="400"/>
      <c r="G9865" s="401"/>
      <c r="H9865" s="401"/>
      <c r="I9865" s="401"/>
      <c r="J9865" s="194"/>
      <c r="K9865" s="194"/>
      <c r="L9865" s="195"/>
      <c r="M9865" s="196"/>
      <c r="N9865" s="197"/>
      <c r="O9865" s="197"/>
      <c r="P9865" s="231"/>
    </row>
    <row r="9866" spans="2:16">
      <c r="B9866" s="351"/>
      <c r="C9866" s="435"/>
      <c r="D9866" s="399"/>
      <c r="E9866" s="400"/>
      <c r="G9866" s="401"/>
      <c r="H9866" s="401"/>
      <c r="I9866" s="401"/>
      <c r="J9866" s="194"/>
      <c r="K9866" s="194"/>
      <c r="L9866" s="195"/>
      <c r="M9866" s="196"/>
      <c r="N9866" s="197"/>
      <c r="O9866" s="197"/>
      <c r="P9866" s="231"/>
    </row>
    <row r="9867" spans="2:16">
      <c r="B9867" s="351"/>
      <c r="C9867" s="435"/>
      <c r="D9867" s="399"/>
      <c r="E9867" s="400"/>
      <c r="G9867" s="401"/>
      <c r="H9867" s="401"/>
      <c r="I9867" s="401"/>
      <c r="J9867" s="194"/>
      <c r="K9867" s="194"/>
      <c r="L9867" s="195"/>
      <c r="M9867" s="196"/>
      <c r="N9867" s="197"/>
      <c r="O9867" s="197"/>
      <c r="P9867" s="231"/>
    </row>
    <row r="9868" spans="2:16">
      <c r="B9868" s="351"/>
      <c r="C9868" s="435"/>
      <c r="D9868" s="399"/>
      <c r="E9868" s="400"/>
      <c r="G9868" s="401"/>
      <c r="H9868" s="401"/>
      <c r="I9868" s="401"/>
      <c r="J9868" s="194"/>
      <c r="K9868" s="194"/>
      <c r="L9868" s="195"/>
      <c r="M9868" s="196"/>
      <c r="N9868" s="197"/>
      <c r="O9868" s="197"/>
      <c r="P9868" s="231"/>
    </row>
    <row r="9869" spans="2:16">
      <c r="B9869" s="351"/>
      <c r="C9869" s="435"/>
      <c r="D9869" s="399"/>
      <c r="E9869" s="400"/>
      <c r="G9869" s="401"/>
      <c r="H9869" s="401"/>
      <c r="I9869" s="401"/>
      <c r="J9869" s="194"/>
      <c r="K9869" s="194"/>
      <c r="L9869" s="195"/>
      <c r="M9869" s="196"/>
      <c r="N9869" s="197"/>
      <c r="O9869" s="197"/>
      <c r="P9869" s="231"/>
    </row>
    <row r="9870" spans="2:16">
      <c r="B9870" s="351"/>
      <c r="C9870" s="435"/>
      <c r="D9870" s="399"/>
      <c r="E9870" s="400"/>
      <c r="G9870" s="401"/>
      <c r="H9870" s="401"/>
      <c r="I9870" s="401"/>
      <c r="J9870" s="194"/>
      <c r="K9870" s="194"/>
      <c r="L9870" s="195"/>
      <c r="M9870" s="196"/>
      <c r="N9870" s="197"/>
      <c r="O9870" s="197"/>
      <c r="P9870" s="231"/>
    </row>
    <row r="9871" spans="2:16">
      <c r="B9871" s="351"/>
      <c r="C9871" s="435"/>
      <c r="D9871" s="399"/>
      <c r="E9871" s="400"/>
      <c r="G9871" s="401"/>
      <c r="H9871" s="401"/>
      <c r="I9871" s="401"/>
      <c r="J9871" s="194"/>
      <c r="K9871" s="194"/>
      <c r="L9871" s="195"/>
      <c r="M9871" s="196"/>
      <c r="N9871" s="197"/>
      <c r="O9871" s="197"/>
      <c r="P9871" s="231"/>
    </row>
    <row r="9872" spans="2:16">
      <c r="B9872" s="351"/>
      <c r="C9872" s="435"/>
      <c r="D9872" s="399"/>
      <c r="E9872" s="400"/>
      <c r="G9872" s="401"/>
      <c r="H9872" s="401"/>
      <c r="I9872" s="401"/>
      <c r="J9872" s="194"/>
      <c r="K9872" s="194"/>
      <c r="L9872" s="195"/>
      <c r="M9872" s="196"/>
      <c r="N9872" s="197"/>
      <c r="O9872" s="197"/>
      <c r="P9872" s="231"/>
    </row>
    <row r="9873" spans="2:16">
      <c r="B9873" s="351"/>
      <c r="C9873" s="435"/>
      <c r="D9873" s="399"/>
      <c r="E9873" s="400"/>
      <c r="G9873" s="401"/>
      <c r="H9873" s="401"/>
      <c r="I9873" s="401"/>
      <c r="J9873" s="194"/>
      <c r="K9873" s="194"/>
      <c r="L9873" s="195"/>
      <c r="M9873" s="196"/>
      <c r="N9873" s="197"/>
      <c r="O9873" s="197"/>
      <c r="P9873" s="231"/>
    </row>
    <row r="9874" spans="2:16">
      <c r="B9874" s="351"/>
      <c r="C9874" s="435"/>
      <c r="D9874" s="399"/>
      <c r="E9874" s="400"/>
      <c r="G9874" s="401"/>
      <c r="H9874" s="401"/>
      <c r="I9874" s="401"/>
      <c r="J9874" s="194"/>
      <c r="K9874" s="194"/>
      <c r="L9874" s="195"/>
      <c r="M9874" s="196"/>
      <c r="N9874" s="197"/>
      <c r="O9874" s="197"/>
      <c r="P9874" s="231"/>
    </row>
    <row r="9875" spans="2:16">
      <c r="B9875" s="351"/>
      <c r="C9875" s="435"/>
      <c r="D9875" s="399"/>
      <c r="E9875" s="400"/>
      <c r="G9875" s="401"/>
      <c r="H9875" s="401"/>
      <c r="I9875" s="401"/>
      <c r="J9875" s="194"/>
      <c r="K9875" s="194"/>
      <c r="L9875" s="195"/>
      <c r="M9875" s="196"/>
      <c r="N9875" s="197"/>
      <c r="O9875" s="197"/>
      <c r="P9875" s="231"/>
    </row>
    <row r="9876" spans="2:16">
      <c r="B9876" s="351"/>
      <c r="C9876" s="435"/>
      <c r="D9876" s="399"/>
      <c r="E9876" s="400"/>
      <c r="G9876" s="401"/>
      <c r="H9876" s="401"/>
      <c r="I9876" s="401"/>
      <c r="J9876" s="194"/>
      <c r="K9876" s="194"/>
      <c r="L9876" s="195"/>
      <c r="M9876" s="196"/>
      <c r="N9876" s="197"/>
      <c r="O9876" s="197"/>
      <c r="P9876" s="231"/>
    </row>
    <row r="9877" spans="2:16">
      <c r="B9877" s="351"/>
      <c r="C9877" s="435"/>
      <c r="D9877" s="399"/>
      <c r="E9877" s="400"/>
      <c r="G9877" s="401"/>
      <c r="H9877" s="401"/>
      <c r="I9877" s="401"/>
      <c r="J9877" s="194"/>
      <c r="K9877" s="194"/>
      <c r="L9877" s="195"/>
      <c r="M9877" s="196"/>
      <c r="N9877" s="197"/>
      <c r="O9877" s="197"/>
      <c r="P9877" s="231"/>
    </row>
    <row r="9878" spans="2:16">
      <c r="B9878" s="351"/>
      <c r="C9878" s="435"/>
      <c r="D9878" s="399"/>
      <c r="E9878" s="400"/>
      <c r="G9878" s="401"/>
      <c r="H9878" s="401"/>
      <c r="I9878" s="401"/>
      <c r="J9878" s="194"/>
      <c r="K9878" s="194"/>
      <c r="L9878" s="195"/>
      <c r="M9878" s="196"/>
      <c r="N9878" s="197"/>
      <c r="O9878" s="197"/>
      <c r="P9878" s="231"/>
    </row>
    <row r="9879" spans="2:16">
      <c r="B9879" s="351"/>
      <c r="C9879" s="435"/>
      <c r="D9879" s="399"/>
      <c r="E9879" s="400"/>
      <c r="G9879" s="401"/>
      <c r="H9879" s="401"/>
      <c r="I9879" s="401"/>
      <c r="J9879" s="194"/>
      <c r="K9879" s="194"/>
      <c r="L9879" s="195"/>
      <c r="M9879" s="196"/>
      <c r="N9879" s="197"/>
      <c r="O9879" s="197"/>
      <c r="P9879" s="231"/>
    </row>
    <row r="9880" spans="2:16">
      <c r="B9880" s="351"/>
      <c r="C9880" s="435"/>
      <c r="D9880" s="399"/>
      <c r="E9880" s="400"/>
      <c r="G9880" s="401"/>
      <c r="H9880" s="401"/>
      <c r="I9880" s="401"/>
      <c r="J9880" s="194"/>
      <c r="K9880" s="194"/>
      <c r="L9880" s="195"/>
      <c r="M9880" s="196"/>
      <c r="N9880" s="197"/>
      <c r="O9880" s="197"/>
      <c r="P9880" s="231"/>
    </row>
    <row r="9881" spans="2:16">
      <c r="B9881" s="351"/>
      <c r="C9881" s="435"/>
      <c r="D9881" s="399"/>
      <c r="E9881" s="400"/>
      <c r="G9881" s="401"/>
      <c r="H9881" s="401"/>
      <c r="I9881" s="401"/>
      <c r="J9881" s="194"/>
      <c r="K9881" s="194"/>
      <c r="L9881" s="195"/>
      <c r="M9881" s="196"/>
      <c r="N9881" s="197"/>
      <c r="O9881" s="197"/>
      <c r="P9881" s="231"/>
    </row>
    <row r="9882" spans="2:16">
      <c r="B9882" s="351"/>
      <c r="C9882" s="435"/>
      <c r="D9882" s="399"/>
      <c r="E9882" s="400"/>
      <c r="G9882" s="401"/>
      <c r="H9882" s="401"/>
      <c r="I9882" s="401"/>
      <c r="J9882" s="194"/>
      <c r="K9882" s="194"/>
      <c r="L9882" s="195"/>
      <c r="M9882" s="196"/>
      <c r="N9882" s="197"/>
      <c r="O9882" s="197"/>
      <c r="P9882" s="231"/>
    </row>
    <row r="9883" spans="2:16">
      <c r="B9883" s="351"/>
      <c r="C9883" s="435"/>
      <c r="D9883" s="399"/>
      <c r="E9883" s="400"/>
      <c r="G9883" s="401"/>
      <c r="H9883" s="401"/>
      <c r="I9883" s="401"/>
      <c r="J9883" s="194"/>
      <c r="K9883" s="194"/>
      <c r="L9883" s="195"/>
      <c r="M9883" s="196"/>
      <c r="N9883" s="197"/>
      <c r="O9883" s="197"/>
      <c r="P9883" s="231"/>
    </row>
    <row r="9884" spans="2:16">
      <c r="B9884" s="351"/>
      <c r="C9884" s="435"/>
      <c r="D9884" s="399"/>
      <c r="E9884" s="400"/>
      <c r="G9884" s="401"/>
      <c r="H9884" s="401"/>
      <c r="I9884" s="401"/>
      <c r="J9884" s="194"/>
      <c r="K9884" s="194"/>
      <c r="L9884" s="195"/>
      <c r="M9884" s="196"/>
      <c r="N9884" s="197"/>
      <c r="O9884" s="197"/>
      <c r="P9884" s="231"/>
    </row>
    <row r="9885" spans="2:16">
      <c r="B9885" s="351"/>
      <c r="C9885" s="435"/>
      <c r="D9885" s="399"/>
      <c r="E9885" s="400"/>
      <c r="G9885" s="401"/>
      <c r="H9885" s="401"/>
      <c r="I9885" s="401"/>
      <c r="J9885" s="194"/>
      <c r="K9885" s="194"/>
      <c r="L9885" s="195"/>
      <c r="M9885" s="196"/>
      <c r="N9885" s="197"/>
      <c r="O9885" s="197"/>
      <c r="P9885" s="231"/>
    </row>
    <row r="9886" spans="2:16">
      <c r="B9886" s="351"/>
      <c r="C9886" s="435"/>
      <c r="D9886" s="399"/>
      <c r="E9886" s="400"/>
      <c r="G9886" s="401"/>
      <c r="H9886" s="401"/>
      <c r="I9886" s="401"/>
      <c r="J9886" s="194"/>
      <c r="K9886" s="194"/>
      <c r="L9886" s="195"/>
      <c r="M9886" s="196"/>
      <c r="N9886" s="197"/>
      <c r="O9886" s="197"/>
      <c r="P9886" s="231"/>
    </row>
    <row r="9887" spans="2:16">
      <c r="B9887" s="351"/>
      <c r="C9887" s="435"/>
      <c r="D9887" s="399"/>
      <c r="E9887" s="400"/>
      <c r="G9887" s="401"/>
      <c r="H9887" s="401"/>
      <c r="I9887" s="401"/>
      <c r="J9887" s="194"/>
      <c r="K9887" s="194"/>
      <c r="L9887" s="195"/>
      <c r="M9887" s="196"/>
      <c r="N9887" s="197"/>
      <c r="O9887" s="197"/>
      <c r="P9887" s="231"/>
    </row>
    <row r="9888" spans="2:16">
      <c r="B9888" s="351"/>
      <c r="C9888" s="435"/>
      <c r="D9888" s="399"/>
      <c r="E9888" s="400"/>
      <c r="G9888" s="401"/>
      <c r="H9888" s="401"/>
      <c r="I9888" s="401"/>
      <c r="J9888" s="194"/>
      <c r="K9888" s="194"/>
      <c r="L9888" s="195"/>
      <c r="M9888" s="196"/>
      <c r="N9888" s="197"/>
      <c r="O9888" s="197"/>
      <c r="P9888" s="231"/>
    </row>
    <row r="9889" spans="2:16">
      <c r="B9889" s="351"/>
      <c r="C9889" s="435"/>
      <c r="D9889" s="399"/>
      <c r="E9889" s="400"/>
      <c r="G9889" s="401"/>
      <c r="H9889" s="401"/>
      <c r="I9889" s="401"/>
      <c r="J9889" s="194"/>
      <c r="K9889" s="194"/>
      <c r="L9889" s="195"/>
      <c r="M9889" s="196"/>
      <c r="N9889" s="197"/>
      <c r="O9889" s="197"/>
      <c r="P9889" s="231"/>
    </row>
    <row r="9890" spans="2:16">
      <c r="B9890" s="351"/>
      <c r="C9890" s="435"/>
      <c r="D9890" s="399"/>
      <c r="E9890" s="400"/>
      <c r="G9890" s="401"/>
      <c r="H9890" s="401"/>
      <c r="I9890" s="401"/>
      <c r="J9890" s="194"/>
      <c r="K9890" s="194"/>
      <c r="L9890" s="195"/>
      <c r="M9890" s="196"/>
      <c r="N9890" s="197"/>
      <c r="O9890" s="197"/>
      <c r="P9890" s="231"/>
    </row>
    <row r="9891" spans="2:16">
      <c r="B9891" s="351"/>
      <c r="C9891" s="435"/>
      <c r="D9891" s="399"/>
      <c r="E9891" s="400"/>
      <c r="G9891" s="401"/>
      <c r="H9891" s="401"/>
      <c r="I9891" s="401"/>
      <c r="J9891" s="194"/>
      <c r="K9891" s="194"/>
      <c r="L9891" s="195"/>
      <c r="M9891" s="196"/>
      <c r="N9891" s="197"/>
      <c r="O9891" s="197"/>
      <c r="P9891" s="231"/>
    </row>
    <row r="9892" spans="2:16">
      <c r="B9892" s="351"/>
      <c r="C9892" s="435"/>
      <c r="D9892" s="399"/>
      <c r="E9892" s="400"/>
      <c r="G9892" s="401"/>
      <c r="H9892" s="401"/>
      <c r="I9892" s="401"/>
      <c r="J9892" s="194"/>
      <c r="K9892" s="194"/>
      <c r="L9892" s="195"/>
      <c r="M9892" s="196"/>
      <c r="N9892" s="197"/>
      <c r="O9892" s="197"/>
      <c r="P9892" s="231"/>
    </row>
    <row r="9893" spans="2:16">
      <c r="B9893" s="351"/>
      <c r="C9893" s="435"/>
      <c r="D9893" s="399"/>
      <c r="E9893" s="400"/>
      <c r="G9893" s="401"/>
      <c r="H9893" s="401"/>
      <c r="I9893" s="401"/>
      <c r="J9893" s="194"/>
      <c r="K9893" s="194"/>
      <c r="L9893" s="195"/>
      <c r="M9893" s="196"/>
      <c r="N9893" s="197"/>
      <c r="O9893" s="197"/>
      <c r="P9893" s="231"/>
    </row>
    <row r="9894" spans="2:16">
      <c r="B9894" s="351"/>
      <c r="C9894" s="435"/>
      <c r="D9894" s="399"/>
      <c r="E9894" s="400"/>
      <c r="G9894" s="401"/>
      <c r="H9894" s="401"/>
      <c r="I9894" s="401"/>
      <c r="J9894" s="194"/>
      <c r="K9894" s="194"/>
      <c r="L9894" s="195"/>
      <c r="M9894" s="196"/>
      <c r="N9894" s="197"/>
      <c r="O9894" s="197"/>
      <c r="P9894" s="231"/>
    </row>
    <row r="9895" spans="2:16">
      <c r="B9895" s="351"/>
      <c r="C9895" s="435"/>
      <c r="D9895" s="399"/>
      <c r="E9895" s="400"/>
      <c r="G9895" s="401"/>
      <c r="H9895" s="401"/>
      <c r="I9895" s="401"/>
      <c r="J9895" s="194"/>
      <c r="K9895" s="194"/>
      <c r="L9895" s="195"/>
      <c r="M9895" s="196"/>
      <c r="N9895" s="197"/>
      <c r="O9895" s="197"/>
      <c r="P9895" s="231"/>
    </row>
    <row r="9896" spans="2:16">
      <c r="B9896" s="351"/>
      <c r="C9896" s="435"/>
      <c r="D9896" s="399"/>
      <c r="E9896" s="400"/>
      <c r="G9896" s="401"/>
      <c r="H9896" s="401"/>
      <c r="I9896" s="401"/>
      <c r="J9896" s="194"/>
      <c r="K9896" s="194"/>
      <c r="L9896" s="195"/>
      <c r="M9896" s="196"/>
      <c r="N9896" s="197"/>
      <c r="O9896" s="197"/>
      <c r="P9896" s="231"/>
    </row>
    <row r="9897" spans="2:16">
      <c r="B9897" s="351"/>
      <c r="C9897" s="435"/>
      <c r="D9897" s="399"/>
      <c r="E9897" s="400"/>
      <c r="G9897" s="401"/>
      <c r="H9897" s="401"/>
      <c r="I9897" s="401"/>
      <c r="J9897" s="194"/>
      <c r="K9897" s="194"/>
      <c r="L9897" s="195"/>
      <c r="M9897" s="196"/>
      <c r="N9897" s="197"/>
      <c r="O9897" s="197"/>
      <c r="P9897" s="231"/>
    </row>
    <row r="9898" spans="2:16">
      <c r="B9898" s="351"/>
      <c r="C9898" s="435"/>
      <c r="D9898" s="399"/>
      <c r="E9898" s="400"/>
      <c r="G9898" s="401"/>
      <c r="H9898" s="401"/>
      <c r="I9898" s="401"/>
      <c r="J9898" s="194"/>
      <c r="K9898" s="194"/>
      <c r="L9898" s="195"/>
      <c r="M9898" s="196"/>
      <c r="N9898" s="197"/>
      <c r="O9898" s="197"/>
      <c r="P9898" s="231"/>
    </row>
    <row r="9899" spans="2:16">
      <c r="B9899" s="351"/>
      <c r="C9899" s="435"/>
      <c r="D9899" s="399"/>
      <c r="E9899" s="400"/>
      <c r="G9899" s="401"/>
      <c r="H9899" s="401"/>
      <c r="I9899" s="401"/>
      <c r="J9899" s="194"/>
      <c r="K9899" s="194"/>
      <c r="L9899" s="195"/>
      <c r="M9899" s="196"/>
      <c r="N9899" s="197"/>
      <c r="O9899" s="197"/>
      <c r="P9899" s="231"/>
    </row>
    <row r="9900" spans="2:16">
      <c r="B9900" s="351"/>
      <c r="C9900" s="435"/>
      <c r="D9900" s="399"/>
      <c r="E9900" s="400"/>
      <c r="G9900" s="401"/>
      <c r="H9900" s="401"/>
      <c r="I9900" s="401"/>
      <c r="J9900" s="194"/>
      <c r="K9900" s="194"/>
      <c r="L9900" s="195"/>
      <c r="M9900" s="196"/>
      <c r="N9900" s="197"/>
      <c r="O9900" s="197"/>
      <c r="P9900" s="231"/>
    </row>
    <row r="9901" spans="2:16">
      <c r="B9901" s="351"/>
      <c r="C9901" s="435"/>
      <c r="D9901" s="399"/>
      <c r="E9901" s="400"/>
      <c r="G9901" s="401"/>
      <c r="H9901" s="401"/>
      <c r="I9901" s="401"/>
      <c r="J9901" s="194"/>
      <c r="K9901" s="194"/>
      <c r="L9901" s="195"/>
      <c r="M9901" s="196"/>
      <c r="N9901" s="197"/>
      <c r="O9901" s="197"/>
      <c r="P9901" s="231"/>
    </row>
    <row r="9902" spans="2:16">
      <c r="B9902" s="351"/>
      <c r="C9902" s="435"/>
      <c r="D9902" s="399"/>
      <c r="E9902" s="400"/>
      <c r="G9902" s="401"/>
      <c r="H9902" s="401"/>
      <c r="I9902" s="401"/>
      <c r="J9902" s="194"/>
      <c r="K9902" s="194"/>
      <c r="L9902" s="195"/>
      <c r="M9902" s="196"/>
      <c r="N9902" s="197"/>
      <c r="O9902" s="197"/>
      <c r="P9902" s="231"/>
    </row>
    <row r="9903" spans="2:16">
      <c r="B9903" s="351"/>
      <c r="C9903" s="435"/>
      <c r="D9903" s="399"/>
      <c r="E9903" s="400"/>
      <c r="G9903" s="401"/>
      <c r="H9903" s="401"/>
      <c r="I9903" s="401"/>
      <c r="J9903" s="194"/>
      <c r="K9903" s="194"/>
      <c r="L9903" s="195"/>
      <c r="M9903" s="196"/>
      <c r="N9903" s="197"/>
      <c r="O9903" s="197"/>
      <c r="P9903" s="231"/>
    </row>
    <row r="9904" spans="2:16">
      <c r="B9904" s="351"/>
      <c r="C9904" s="435"/>
      <c r="D9904" s="399"/>
      <c r="E9904" s="400"/>
      <c r="G9904" s="401"/>
      <c r="H9904" s="401"/>
      <c r="I9904" s="401"/>
      <c r="J9904" s="194"/>
      <c r="K9904" s="194"/>
      <c r="L9904" s="195"/>
      <c r="M9904" s="196"/>
      <c r="N9904" s="197"/>
      <c r="O9904" s="197"/>
      <c r="P9904" s="231"/>
    </row>
    <row r="9905" spans="2:16">
      <c r="B9905" s="351"/>
      <c r="C9905" s="435"/>
      <c r="D9905" s="399"/>
      <c r="E9905" s="400"/>
      <c r="G9905" s="401"/>
      <c r="H9905" s="401"/>
      <c r="I9905" s="401"/>
      <c r="J9905" s="194"/>
      <c r="K9905" s="194"/>
      <c r="L9905" s="195"/>
      <c r="M9905" s="196"/>
      <c r="N9905" s="197"/>
      <c r="O9905" s="197"/>
      <c r="P9905" s="231"/>
    </row>
    <row r="9906" spans="2:16">
      <c r="B9906" s="351"/>
      <c r="C9906" s="435"/>
      <c r="D9906" s="399"/>
      <c r="E9906" s="400"/>
      <c r="G9906" s="401"/>
      <c r="H9906" s="401"/>
      <c r="I9906" s="401"/>
      <c r="J9906" s="194"/>
      <c r="K9906" s="194"/>
      <c r="L9906" s="195"/>
      <c r="M9906" s="196"/>
      <c r="N9906" s="197"/>
      <c r="O9906" s="197"/>
      <c r="P9906" s="231"/>
    </row>
    <row r="9907" spans="2:16">
      <c r="B9907" s="351"/>
      <c r="C9907" s="435"/>
      <c r="D9907" s="399"/>
      <c r="E9907" s="400"/>
      <c r="G9907" s="401"/>
      <c r="H9907" s="401"/>
      <c r="I9907" s="401"/>
      <c r="J9907" s="194"/>
      <c r="K9907" s="194"/>
      <c r="L9907" s="195"/>
      <c r="M9907" s="196"/>
      <c r="N9907" s="197"/>
      <c r="O9907" s="197"/>
      <c r="P9907" s="231"/>
    </row>
    <row r="9908" spans="2:16">
      <c r="B9908" s="351"/>
      <c r="C9908" s="435"/>
      <c r="D9908" s="399"/>
      <c r="E9908" s="400"/>
      <c r="G9908" s="401"/>
      <c r="H9908" s="401"/>
      <c r="I9908" s="401"/>
      <c r="J9908" s="194"/>
      <c r="K9908" s="194"/>
      <c r="L9908" s="195"/>
      <c r="M9908" s="196"/>
      <c r="N9908" s="197"/>
      <c r="O9908" s="197"/>
      <c r="P9908" s="231"/>
    </row>
    <row r="9909" spans="2:16">
      <c r="B9909" s="351"/>
      <c r="C9909" s="435"/>
      <c r="D9909" s="399"/>
      <c r="E9909" s="400"/>
      <c r="G9909" s="401"/>
      <c r="H9909" s="401"/>
      <c r="I9909" s="401"/>
      <c r="J9909" s="194"/>
      <c r="K9909" s="194"/>
      <c r="L9909" s="195"/>
      <c r="M9909" s="196"/>
      <c r="N9909" s="197"/>
      <c r="O9909" s="197"/>
      <c r="P9909" s="231"/>
    </row>
    <row r="9910" spans="2:16">
      <c r="B9910" s="351"/>
      <c r="C9910" s="435"/>
      <c r="D9910" s="399"/>
      <c r="E9910" s="400"/>
      <c r="G9910" s="401"/>
      <c r="H9910" s="401"/>
      <c r="I9910" s="401"/>
      <c r="J9910" s="194"/>
      <c r="K9910" s="194"/>
      <c r="L9910" s="195"/>
      <c r="M9910" s="196"/>
      <c r="N9910" s="197"/>
      <c r="O9910" s="197"/>
      <c r="P9910" s="231"/>
    </row>
    <row r="9911" spans="2:16">
      <c r="B9911" s="351"/>
      <c r="C9911" s="435"/>
      <c r="D9911" s="399"/>
      <c r="E9911" s="400"/>
      <c r="G9911" s="401"/>
      <c r="H9911" s="401"/>
      <c r="I9911" s="401"/>
      <c r="J9911" s="194"/>
      <c r="K9911" s="194"/>
      <c r="L9911" s="195"/>
      <c r="M9911" s="196"/>
      <c r="N9911" s="197"/>
      <c r="O9911" s="197"/>
      <c r="P9911" s="231"/>
    </row>
    <row r="9912" spans="2:16">
      <c r="B9912" s="351"/>
      <c r="C9912" s="435"/>
      <c r="D9912" s="399"/>
      <c r="E9912" s="400"/>
      <c r="G9912" s="401"/>
      <c r="H9912" s="401"/>
      <c r="I9912" s="401"/>
      <c r="J9912" s="194"/>
      <c r="K9912" s="194"/>
      <c r="L9912" s="195"/>
      <c r="M9912" s="196"/>
      <c r="N9912" s="197"/>
      <c r="O9912" s="197"/>
      <c r="P9912" s="231"/>
    </row>
    <row r="9913" spans="2:16">
      <c r="B9913" s="351"/>
      <c r="C9913" s="435"/>
      <c r="D9913" s="399"/>
      <c r="E9913" s="400"/>
      <c r="G9913" s="401"/>
      <c r="H9913" s="401"/>
      <c r="I9913" s="401"/>
      <c r="J9913" s="194"/>
      <c r="K9913" s="194"/>
      <c r="L9913" s="195"/>
      <c r="M9913" s="196"/>
      <c r="N9913" s="197"/>
      <c r="O9913" s="197"/>
      <c r="P9913" s="231"/>
    </row>
    <row r="9914" spans="2:16">
      <c r="B9914" s="351"/>
      <c r="C9914" s="435"/>
      <c r="D9914" s="399"/>
      <c r="E9914" s="400"/>
      <c r="G9914" s="401"/>
      <c r="H9914" s="401"/>
      <c r="I9914" s="401"/>
      <c r="J9914" s="194"/>
      <c r="K9914" s="194"/>
      <c r="L9914" s="195"/>
      <c r="M9914" s="196"/>
      <c r="N9914" s="197"/>
      <c r="O9914" s="197"/>
      <c r="P9914" s="231"/>
    </row>
    <row r="9915" spans="2:16">
      <c r="B9915" s="351"/>
      <c r="C9915" s="435"/>
      <c r="D9915" s="399"/>
      <c r="E9915" s="400"/>
      <c r="G9915" s="401"/>
      <c r="H9915" s="401"/>
      <c r="I9915" s="401"/>
      <c r="J9915" s="194"/>
      <c r="K9915" s="194"/>
      <c r="L9915" s="195"/>
      <c r="M9915" s="196"/>
      <c r="N9915" s="197"/>
      <c r="O9915" s="197"/>
      <c r="P9915" s="231"/>
    </row>
    <row r="9916" spans="2:16">
      <c r="B9916" s="351"/>
      <c r="C9916" s="435"/>
      <c r="D9916" s="399"/>
      <c r="E9916" s="400"/>
      <c r="G9916" s="401"/>
      <c r="H9916" s="401"/>
      <c r="I9916" s="401"/>
      <c r="J9916" s="194"/>
      <c r="K9916" s="194"/>
      <c r="L9916" s="195"/>
      <c r="M9916" s="196"/>
      <c r="N9916" s="197"/>
      <c r="O9916" s="197"/>
      <c r="P9916" s="231"/>
    </row>
    <row r="9917" spans="2:16">
      <c r="B9917" s="351"/>
      <c r="C9917" s="435"/>
      <c r="D9917" s="399"/>
      <c r="E9917" s="400"/>
      <c r="G9917" s="401"/>
      <c r="H9917" s="401"/>
      <c r="I9917" s="401"/>
      <c r="J9917" s="194"/>
      <c r="K9917" s="194"/>
      <c r="L9917" s="195"/>
      <c r="M9917" s="196"/>
      <c r="N9917" s="197"/>
      <c r="O9917" s="197"/>
      <c r="P9917" s="231"/>
    </row>
    <row r="9918" spans="2:16">
      <c r="B9918" s="351"/>
      <c r="C9918" s="435"/>
      <c r="D9918" s="399"/>
      <c r="E9918" s="400"/>
      <c r="G9918" s="401"/>
      <c r="H9918" s="401"/>
      <c r="I9918" s="401"/>
      <c r="J9918" s="194"/>
      <c r="K9918" s="194"/>
      <c r="L9918" s="195"/>
      <c r="M9918" s="196"/>
      <c r="N9918" s="197"/>
      <c r="O9918" s="197"/>
      <c r="P9918" s="231"/>
    </row>
    <row r="9919" spans="2:16">
      <c r="B9919" s="351"/>
      <c r="C9919" s="435"/>
      <c r="D9919" s="399"/>
      <c r="E9919" s="400"/>
      <c r="G9919" s="401"/>
      <c r="H9919" s="401"/>
      <c r="I9919" s="401"/>
      <c r="J9919" s="194"/>
      <c r="K9919" s="194"/>
      <c r="L9919" s="195"/>
      <c r="M9919" s="196"/>
      <c r="N9919" s="197"/>
      <c r="O9919" s="197"/>
      <c r="P9919" s="231"/>
    </row>
    <row r="9920" spans="2:16">
      <c r="B9920" s="351"/>
      <c r="C9920" s="435"/>
      <c r="D9920" s="399"/>
      <c r="E9920" s="400"/>
      <c r="G9920" s="401"/>
      <c r="H9920" s="401"/>
      <c r="I9920" s="401"/>
      <c r="J9920" s="194"/>
      <c r="K9920" s="194"/>
      <c r="L9920" s="195"/>
      <c r="M9920" s="196"/>
      <c r="N9920" s="197"/>
      <c r="O9920" s="197"/>
      <c r="P9920" s="231"/>
    </row>
    <row r="9921" spans="2:16">
      <c r="B9921" s="351"/>
      <c r="C9921" s="435"/>
      <c r="D9921" s="399"/>
      <c r="E9921" s="400"/>
      <c r="G9921" s="401"/>
      <c r="H9921" s="401"/>
      <c r="I9921" s="401"/>
      <c r="J9921" s="194"/>
      <c r="K9921" s="194"/>
      <c r="L9921" s="195"/>
      <c r="M9921" s="196"/>
      <c r="N9921" s="197"/>
      <c r="O9921" s="197"/>
      <c r="P9921" s="231"/>
    </row>
    <row r="9922" spans="2:16">
      <c r="B9922" s="351"/>
      <c r="C9922" s="435"/>
      <c r="D9922" s="399"/>
      <c r="E9922" s="400"/>
      <c r="G9922" s="401"/>
      <c r="H9922" s="401"/>
      <c r="I9922" s="401"/>
      <c r="J9922" s="194"/>
      <c r="K9922" s="194"/>
      <c r="L9922" s="195"/>
      <c r="M9922" s="196"/>
      <c r="N9922" s="197"/>
      <c r="O9922" s="197"/>
      <c r="P9922" s="231"/>
    </row>
    <row r="9923" spans="2:16">
      <c r="B9923" s="351"/>
      <c r="C9923" s="435"/>
      <c r="D9923" s="399"/>
      <c r="E9923" s="400"/>
      <c r="G9923" s="401"/>
      <c r="H9923" s="401"/>
      <c r="I9923" s="401"/>
      <c r="J9923" s="194"/>
      <c r="K9923" s="194"/>
      <c r="L9923" s="195"/>
      <c r="M9923" s="196"/>
      <c r="N9923" s="197"/>
      <c r="O9923" s="197"/>
      <c r="P9923" s="231"/>
    </row>
    <row r="9924" spans="2:16">
      <c r="B9924" s="351"/>
      <c r="C9924" s="435"/>
      <c r="D9924" s="399"/>
      <c r="E9924" s="400"/>
      <c r="G9924" s="401"/>
      <c r="H9924" s="401"/>
      <c r="I9924" s="401"/>
      <c r="J9924" s="194"/>
      <c r="K9924" s="194"/>
      <c r="L9924" s="195"/>
      <c r="M9924" s="196"/>
      <c r="N9924" s="197"/>
      <c r="O9924" s="197"/>
      <c r="P9924" s="231"/>
    </row>
    <row r="9925" spans="2:16">
      <c r="B9925" s="351"/>
      <c r="C9925" s="435"/>
      <c r="D9925" s="399"/>
      <c r="E9925" s="400"/>
      <c r="G9925" s="401"/>
      <c r="H9925" s="401"/>
      <c r="I9925" s="401"/>
      <c r="J9925" s="194"/>
      <c r="K9925" s="194"/>
      <c r="L9925" s="195"/>
      <c r="M9925" s="196"/>
      <c r="N9925" s="197"/>
      <c r="O9925" s="197"/>
      <c r="P9925" s="231"/>
    </row>
    <row r="9926" spans="2:16">
      <c r="B9926" s="351"/>
      <c r="C9926" s="435"/>
      <c r="D9926" s="399"/>
      <c r="E9926" s="400"/>
      <c r="G9926" s="401"/>
      <c r="H9926" s="401"/>
      <c r="I9926" s="401"/>
      <c r="J9926" s="194"/>
      <c r="K9926" s="194"/>
      <c r="L9926" s="195"/>
      <c r="M9926" s="196"/>
      <c r="N9926" s="197"/>
      <c r="O9926" s="197"/>
      <c r="P9926" s="231"/>
    </row>
    <row r="9927" spans="2:16">
      <c r="B9927" s="351"/>
      <c r="C9927" s="435"/>
      <c r="D9927" s="399"/>
      <c r="E9927" s="400"/>
      <c r="G9927" s="401"/>
      <c r="H9927" s="401"/>
      <c r="I9927" s="401"/>
      <c r="J9927" s="194"/>
      <c r="K9927" s="194"/>
      <c r="L9927" s="195"/>
      <c r="M9927" s="196"/>
      <c r="N9927" s="197"/>
      <c r="O9927" s="197"/>
      <c r="P9927" s="231"/>
    </row>
    <row r="9928" spans="2:16">
      <c r="B9928" s="351"/>
      <c r="C9928" s="435"/>
      <c r="D9928" s="399"/>
      <c r="E9928" s="400"/>
      <c r="G9928" s="401"/>
      <c r="H9928" s="401"/>
      <c r="I9928" s="401"/>
      <c r="J9928" s="194"/>
      <c r="K9928" s="194"/>
      <c r="L9928" s="195"/>
      <c r="M9928" s="196"/>
      <c r="N9928" s="197"/>
      <c r="O9928" s="197"/>
      <c r="P9928" s="231"/>
    </row>
    <row r="9929" spans="2:16">
      <c r="B9929" s="351"/>
      <c r="C9929" s="435"/>
      <c r="D9929" s="399"/>
      <c r="E9929" s="400"/>
      <c r="G9929" s="401"/>
      <c r="H9929" s="401"/>
      <c r="I9929" s="401"/>
      <c r="J9929" s="194"/>
      <c r="K9929" s="194"/>
      <c r="L9929" s="195"/>
      <c r="M9929" s="196"/>
      <c r="N9929" s="197"/>
      <c r="O9929" s="197"/>
      <c r="P9929" s="231"/>
    </row>
    <row r="9930" spans="2:16">
      <c r="B9930" s="351"/>
      <c r="C9930" s="435"/>
      <c r="D9930" s="399"/>
      <c r="E9930" s="400"/>
      <c r="G9930" s="401"/>
      <c r="H9930" s="401"/>
      <c r="I9930" s="401"/>
      <c r="J9930" s="194"/>
      <c r="K9930" s="194"/>
      <c r="L9930" s="195"/>
      <c r="M9930" s="196"/>
      <c r="N9930" s="197"/>
      <c r="O9930" s="197"/>
      <c r="P9930" s="231"/>
    </row>
    <row r="9931" spans="2:16">
      <c r="B9931" s="351"/>
      <c r="C9931" s="435"/>
      <c r="D9931" s="399"/>
      <c r="E9931" s="400"/>
      <c r="G9931" s="401"/>
      <c r="H9931" s="401"/>
      <c r="I9931" s="401"/>
      <c r="J9931" s="194"/>
      <c r="K9931" s="194"/>
      <c r="L9931" s="195"/>
      <c r="M9931" s="196"/>
      <c r="N9931" s="197"/>
      <c r="O9931" s="197"/>
      <c r="P9931" s="231"/>
    </row>
    <row r="9932" spans="2:16">
      <c r="B9932" s="351"/>
      <c r="C9932" s="435"/>
      <c r="D9932" s="399"/>
      <c r="E9932" s="400"/>
      <c r="G9932" s="401"/>
      <c r="H9932" s="401"/>
      <c r="I9932" s="401"/>
      <c r="J9932" s="194"/>
      <c r="K9932" s="194"/>
      <c r="L9932" s="195"/>
      <c r="M9932" s="196"/>
      <c r="N9932" s="197"/>
      <c r="O9932" s="197"/>
      <c r="P9932" s="231"/>
    </row>
    <row r="9933" spans="2:16">
      <c r="B9933" s="351"/>
      <c r="C9933" s="435"/>
      <c r="D9933" s="399"/>
      <c r="E9933" s="400"/>
      <c r="G9933" s="401"/>
      <c r="H9933" s="401"/>
      <c r="I9933" s="401"/>
      <c r="J9933" s="194"/>
      <c r="K9933" s="194"/>
      <c r="L9933" s="195"/>
      <c r="M9933" s="196"/>
      <c r="N9933" s="197"/>
      <c r="O9933" s="197"/>
      <c r="P9933" s="231"/>
    </row>
    <row r="9934" spans="2:16">
      <c r="B9934" s="351"/>
      <c r="C9934" s="435"/>
      <c r="D9934" s="399"/>
      <c r="E9934" s="400"/>
      <c r="G9934" s="401"/>
      <c r="H9934" s="401"/>
      <c r="I9934" s="401"/>
      <c r="J9934" s="194"/>
      <c r="K9934" s="194"/>
      <c r="L9934" s="195"/>
      <c r="M9934" s="196"/>
      <c r="N9934" s="197"/>
      <c r="O9934" s="197"/>
      <c r="P9934" s="231"/>
    </row>
    <row r="9935" spans="2:16">
      <c r="B9935" s="351"/>
      <c r="C9935" s="435"/>
      <c r="D9935" s="399"/>
      <c r="E9935" s="400"/>
      <c r="G9935" s="401"/>
      <c r="H9935" s="401"/>
      <c r="I9935" s="401"/>
      <c r="J9935" s="194"/>
      <c r="K9935" s="194"/>
      <c r="L9935" s="195"/>
      <c r="M9935" s="196"/>
      <c r="N9935" s="197"/>
      <c r="O9935" s="197"/>
      <c r="P9935" s="231"/>
    </row>
    <row r="9936" spans="2:16">
      <c r="B9936" s="351"/>
      <c r="C9936" s="435"/>
      <c r="D9936" s="399"/>
      <c r="E9936" s="400"/>
      <c r="G9936" s="401"/>
      <c r="H9936" s="401"/>
      <c r="I9936" s="401"/>
      <c r="J9936" s="194"/>
      <c r="K9936" s="194"/>
      <c r="L9936" s="195"/>
      <c r="M9936" s="196"/>
      <c r="N9936" s="197"/>
      <c r="O9936" s="197"/>
      <c r="P9936" s="231"/>
    </row>
    <row r="9937" spans="2:16">
      <c r="B9937" s="351"/>
      <c r="C9937" s="435"/>
      <c r="D9937" s="399"/>
      <c r="E9937" s="400"/>
      <c r="G9937" s="401"/>
      <c r="H9937" s="401"/>
      <c r="I9937" s="401"/>
      <c r="J9937" s="194"/>
      <c r="K9937" s="194"/>
      <c r="L9937" s="195"/>
      <c r="M9937" s="196"/>
      <c r="N9937" s="197"/>
      <c r="O9937" s="197"/>
      <c r="P9937" s="231"/>
    </row>
    <row r="9938" spans="2:16">
      <c r="B9938" s="351"/>
      <c r="C9938" s="435"/>
      <c r="D9938" s="399"/>
      <c r="E9938" s="400"/>
      <c r="G9938" s="401"/>
      <c r="H9938" s="401"/>
      <c r="I9938" s="401"/>
      <c r="J9938" s="194"/>
      <c r="K9938" s="194"/>
      <c r="L9938" s="195"/>
      <c r="M9938" s="196"/>
      <c r="N9938" s="197"/>
      <c r="O9938" s="197"/>
      <c r="P9938" s="231"/>
    </row>
    <row r="9939" spans="2:16">
      <c r="B9939" s="351"/>
      <c r="C9939" s="435"/>
      <c r="D9939" s="399"/>
      <c r="E9939" s="400"/>
      <c r="G9939" s="401"/>
      <c r="H9939" s="401"/>
      <c r="I9939" s="401"/>
      <c r="J9939" s="194"/>
      <c r="K9939" s="194"/>
      <c r="L9939" s="195"/>
      <c r="M9939" s="196"/>
      <c r="N9939" s="197"/>
      <c r="O9939" s="197"/>
      <c r="P9939" s="231"/>
    </row>
    <row r="9940" spans="2:16">
      <c r="B9940" s="351"/>
      <c r="C9940" s="435"/>
      <c r="D9940" s="399"/>
      <c r="E9940" s="400"/>
      <c r="G9940" s="401"/>
      <c r="H9940" s="401"/>
      <c r="I9940" s="401"/>
      <c r="J9940" s="194"/>
      <c r="K9940" s="194"/>
      <c r="L9940" s="195"/>
      <c r="M9940" s="196"/>
      <c r="N9940" s="197"/>
      <c r="O9940" s="197"/>
      <c r="P9940" s="231"/>
    </row>
    <row r="9941" spans="2:16">
      <c r="B9941" s="351"/>
      <c r="C9941" s="435"/>
      <c r="D9941" s="399"/>
      <c r="E9941" s="400"/>
      <c r="G9941" s="401"/>
      <c r="H9941" s="401"/>
      <c r="I9941" s="401"/>
      <c r="J9941" s="194"/>
      <c r="K9941" s="194"/>
      <c r="L9941" s="195"/>
      <c r="M9941" s="196"/>
      <c r="N9941" s="197"/>
      <c r="O9941" s="197"/>
      <c r="P9941" s="231"/>
    </row>
    <row r="9942" spans="2:16">
      <c r="B9942" s="402"/>
      <c r="C9942" s="435"/>
      <c r="D9942" s="404"/>
      <c r="E9942" s="405"/>
      <c r="G9942" s="406"/>
      <c r="H9942" s="406"/>
      <c r="I9942" s="406"/>
      <c r="J9942" s="194"/>
      <c r="K9942" s="194"/>
      <c r="L9942" s="195"/>
      <c r="M9942" s="196"/>
      <c r="N9942" s="197"/>
      <c r="O9942" s="197"/>
      <c r="P9942" s="221"/>
    </row>
    <row r="9943" spans="2:16">
      <c r="B9943" s="351"/>
      <c r="C9943" s="435"/>
      <c r="D9943" s="399"/>
      <c r="E9943" s="400"/>
      <c r="G9943" s="401"/>
      <c r="H9943" s="401"/>
      <c r="I9943" s="401"/>
      <c r="J9943" s="194"/>
      <c r="K9943" s="194"/>
      <c r="L9943" s="195"/>
      <c r="M9943" s="196"/>
      <c r="N9943" s="197"/>
      <c r="O9943" s="197"/>
      <c r="P9943" s="231"/>
    </row>
    <row r="9944" spans="2:16">
      <c r="B9944" s="351"/>
      <c r="C9944" s="435"/>
      <c r="D9944" s="399"/>
      <c r="E9944" s="400"/>
      <c r="G9944" s="401"/>
      <c r="H9944" s="401"/>
      <c r="I9944" s="401"/>
      <c r="J9944" s="194"/>
      <c r="K9944" s="194"/>
      <c r="L9944" s="195"/>
      <c r="M9944" s="196"/>
      <c r="N9944" s="197"/>
      <c r="O9944" s="197"/>
      <c r="P9944" s="231"/>
    </row>
    <row r="9945" spans="2:16">
      <c r="B9945" s="351"/>
      <c r="C9945" s="435"/>
      <c r="D9945" s="399"/>
      <c r="E9945" s="400"/>
      <c r="G9945" s="401"/>
      <c r="H9945" s="401"/>
      <c r="I9945" s="401"/>
      <c r="J9945" s="194"/>
      <c r="K9945" s="194"/>
      <c r="L9945" s="195"/>
      <c r="M9945" s="196"/>
      <c r="N9945" s="197"/>
      <c r="O9945" s="197"/>
      <c r="P9945" s="231"/>
    </row>
    <row r="9946" spans="2:16">
      <c r="B9946" s="351"/>
      <c r="C9946" s="435"/>
      <c r="D9946" s="399"/>
      <c r="E9946" s="400"/>
      <c r="G9946" s="401"/>
      <c r="H9946" s="401"/>
      <c r="I9946" s="401"/>
      <c r="J9946" s="194"/>
      <c r="K9946" s="194"/>
      <c r="L9946" s="195"/>
      <c r="M9946" s="196"/>
      <c r="N9946" s="197"/>
      <c r="O9946" s="197"/>
      <c r="P9946" s="231"/>
    </row>
    <row r="9947" spans="2:16">
      <c r="B9947" s="351"/>
      <c r="C9947" s="435"/>
      <c r="D9947" s="399"/>
      <c r="E9947" s="400"/>
      <c r="G9947" s="401"/>
      <c r="H9947" s="401"/>
      <c r="I9947" s="401"/>
      <c r="J9947" s="194"/>
      <c r="K9947" s="194"/>
      <c r="L9947" s="195"/>
      <c r="M9947" s="196"/>
      <c r="N9947" s="197"/>
      <c r="O9947" s="197"/>
      <c r="P9947" s="231"/>
    </row>
    <row r="9948" spans="2:16">
      <c r="B9948" s="351"/>
      <c r="C9948" s="435"/>
      <c r="D9948" s="399"/>
      <c r="E9948" s="400"/>
      <c r="G9948" s="401"/>
      <c r="H9948" s="401"/>
      <c r="I9948" s="401"/>
      <c r="J9948" s="194"/>
      <c r="K9948" s="194"/>
      <c r="L9948" s="195"/>
      <c r="M9948" s="196"/>
      <c r="N9948" s="197"/>
      <c r="O9948" s="197"/>
      <c r="P9948" s="231"/>
    </row>
    <row r="9949" spans="2:16">
      <c r="B9949" s="351"/>
      <c r="C9949" s="435"/>
      <c r="D9949" s="399"/>
      <c r="E9949" s="400"/>
      <c r="G9949" s="401"/>
      <c r="H9949" s="401"/>
      <c r="I9949" s="401"/>
      <c r="J9949" s="194"/>
      <c r="K9949" s="194"/>
      <c r="L9949" s="195"/>
      <c r="M9949" s="196"/>
      <c r="N9949" s="197"/>
      <c r="O9949" s="197"/>
      <c r="P9949" s="231"/>
    </row>
    <row r="9950" spans="2:16">
      <c r="B9950" s="351"/>
      <c r="C9950" s="435"/>
      <c r="D9950" s="399"/>
      <c r="E9950" s="400"/>
      <c r="G9950" s="401"/>
      <c r="H9950" s="401"/>
      <c r="I9950" s="401"/>
      <c r="J9950" s="194"/>
      <c r="K9950" s="194"/>
      <c r="L9950" s="195"/>
      <c r="M9950" s="196"/>
      <c r="N9950" s="197"/>
      <c r="O9950" s="197"/>
      <c r="P9950" s="231"/>
    </row>
    <row r="9951" spans="2:16">
      <c r="B9951" s="351"/>
      <c r="C9951" s="435"/>
      <c r="D9951" s="399"/>
      <c r="E9951" s="400"/>
      <c r="G9951" s="401"/>
      <c r="H9951" s="401"/>
      <c r="I9951" s="401"/>
      <c r="J9951" s="194"/>
      <c r="K9951" s="194"/>
      <c r="L9951" s="195"/>
      <c r="M9951" s="196"/>
      <c r="N9951" s="197"/>
      <c r="O9951" s="197"/>
      <c r="P9951" s="231"/>
    </row>
    <row r="9952" spans="2:16">
      <c r="B9952" s="351"/>
      <c r="C9952" s="435"/>
      <c r="D9952" s="399"/>
      <c r="E9952" s="400"/>
      <c r="G9952" s="401"/>
      <c r="H9952" s="401"/>
      <c r="I9952" s="401"/>
      <c r="J9952" s="194"/>
      <c r="K9952" s="194"/>
      <c r="L9952" s="195"/>
      <c r="M9952" s="196"/>
      <c r="N9952" s="197"/>
      <c r="O9952" s="197"/>
      <c r="P9952" s="231"/>
    </row>
    <row r="9953" spans="2:16">
      <c r="B9953" s="351"/>
      <c r="C9953" s="435"/>
      <c r="D9953" s="399"/>
      <c r="E9953" s="400"/>
      <c r="G9953" s="401"/>
      <c r="H9953" s="401"/>
      <c r="I9953" s="401"/>
      <c r="J9953" s="194"/>
      <c r="K9953" s="194"/>
      <c r="L9953" s="195"/>
      <c r="M9953" s="196"/>
      <c r="N9953" s="197"/>
      <c r="O9953" s="197"/>
      <c r="P9953" s="231"/>
    </row>
    <row r="9954" spans="2:16">
      <c r="B9954" s="351"/>
      <c r="C9954" s="435"/>
      <c r="D9954" s="399"/>
      <c r="E9954" s="400"/>
      <c r="G9954" s="401"/>
      <c r="H9954" s="401"/>
      <c r="I9954" s="401"/>
      <c r="J9954" s="194"/>
      <c r="K9954" s="194"/>
      <c r="L9954" s="195"/>
      <c r="M9954" s="196"/>
      <c r="N9954" s="197"/>
      <c r="O9954" s="197"/>
      <c r="P9954" s="231"/>
    </row>
    <row r="9955" spans="2:16">
      <c r="B9955" s="351"/>
      <c r="C9955" s="435"/>
      <c r="D9955" s="399"/>
      <c r="E9955" s="400"/>
      <c r="G9955" s="401"/>
      <c r="H9955" s="401"/>
      <c r="I9955" s="401"/>
      <c r="J9955" s="194"/>
      <c r="K9955" s="194"/>
      <c r="L9955" s="195"/>
      <c r="M9955" s="196"/>
      <c r="N9955" s="197"/>
      <c r="O9955" s="197"/>
      <c r="P9955" s="231"/>
    </row>
    <row r="9956" spans="2:16">
      <c r="B9956" s="351"/>
      <c r="C9956" s="435"/>
      <c r="D9956" s="399"/>
      <c r="E9956" s="400"/>
      <c r="G9956" s="401"/>
      <c r="H9956" s="401"/>
      <c r="I9956" s="401"/>
      <c r="J9956" s="194"/>
      <c r="K9956" s="194"/>
      <c r="L9956" s="195"/>
      <c r="M9956" s="196"/>
      <c r="N9956" s="197"/>
      <c r="O9956" s="197"/>
      <c r="P9956" s="231"/>
    </row>
    <row r="9957" spans="2:16">
      <c r="B9957" s="351"/>
      <c r="C9957" s="435"/>
      <c r="D9957" s="399"/>
      <c r="E9957" s="400"/>
      <c r="G9957" s="401"/>
      <c r="H9957" s="401"/>
      <c r="I9957" s="401"/>
      <c r="J9957" s="194"/>
      <c r="K9957" s="194"/>
      <c r="L9957" s="195"/>
      <c r="M9957" s="196"/>
      <c r="N9957" s="197"/>
      <c r="O9957" s="197"/>
      <c r="P9957" s="231"/>
    </row>
    <row r="9958" spans="2:16">
      <c r="B9958" s="351"/>
      <c r="C9958" s="435"/>
      <c r="D9958" s="399"/>
      <c r="E9958" s="400"/>
      <c r="G9958" s="401"/>
      <c r="H9958" s="401"/>
      <c r="I9958" s="401"/>
      <c r="J9958" s="194"/>
      <c r="K9958" s="194"/>
      <c r="L9958" s="195"/>
      <c r="M9958" s="196"/>
      <c r="N9958" s="197"/>
      <c r="O9958" s="197"/>
      <c r="P9958" s="231"/>
    </row>
    <row r="9959" spans="2:16">
      <c r="B9959" s="351"/>
      <c r="C9959" s="435"/>
      <c r="D9959" s="399"/>
      <c r="E9959" s="400"/>
      <c r="G9959" s="401"/>
      <c r="H9959" s="401"/>
      <c r="I9959" s="401"/>
      <c r="J9959" s="194"/>
      <c r="K9959" s="194"/>
      <c r="L9959" s="195"/>
      <c r="M9959" s="196"/>
      <c r="N9959" s="197"/>
      <c r="O9959" s="197"/>
      <c r="P9959" s="231"/>
    </row>
    <row r="9960" spans="2:16">
      <c r="B9960" s="351"/>
      <c r="C9960" s="435"/>
      <c r="D9960" s="399"/>
      <c r="E9960" s="400"/>
      <c r="G9960" s="401"/>
      <c r="H9960" s="401"/>
      <c r="I9960" s="401"/>
      <c r="J9960" s="194"/>
      <c r="K9960" s="194"/>
      <c r="L9960" s="195"/>
      <c r="M9960" s="196"/>
      <c r="N9960" s="197"/>
      <c r="O9960" s="197"/>
      <c r="P9960" s="231"/>
    </row>
    <row r="9961" spans="2:16">
      <c r="B9961" s="351"/>
      <c r="C9961" s="435"/>
      <c r="D9961" s="399"/>
      <c r="E9961" s="400"/>
      <c r="G9961" s="401"/>
      <c r="H9961" s="401"/>
      <c r="I9961" s="401"/>
      <c r="J9961" s="194"/>
      <c r="K9961" s="194"/>
      <c r="L9961" s="195"/>
      <c r="M9961" s="196"/>
      <c r="N9961" s="197"/>
      <c r="O9961" s="197"/>
      <c r="P9961" s="231"/>
    </row>
    <row r="9962" spans="2:16">
      <c r="B9962" s="351"/>
      <c r="C9962" s="435"/>
      <c r="D9962" s="399"/>
      <c r="E9962" s="400"/>
      <c r="G9962" s="401"/>
      <c r="H9962" s="401"/>
      <c r="I9962" s="401"/>
      <c r="J9962" s="194"/>
      <c r="K9962" s="194"/>
      <c r="L9962" s="195"/>
      <c r="M9962" s="196"/>
      <c r="N9962" s="197"/>
      <c r="O9962" s="197"/>
      <c r="P9962" s="231"/>
    </row>
    <row r="9963" spans="2:16">
      <c r="B9963" s="351"/>
      <c r="C9963" s="435"/>
      <c r="D9963" s="399"/>
      <c r="E9963" s="400"/>
      <c r="G9963" s="401"/>
      <c r="H9963" s="401"/>
      <c r="I9963" s="401"/>
      <c r="J9963" s="194"/>
      <c r="K9963" s="194"/>
      <c r="L9963" s="195"/>
      <c r="M9963" s="196"/>
      <c r="N9963" s="197"/>
      <c r="O9963" s="197"/>
      <c r="P9963" s="231"/>
    </row>
    <row r="9964" spans="2:16">
      <c r="B9964" s="351"/>
      <c r="C9964" s="435"/>
      <c r="D9964" s="399"/>
      <c r="E9964" s="400"/>
      <c r="G9964" s="401"/>
      <c r="H9964" s="401"/>
      <c r="I9964" s="401"/>
      <c r="J9964" s="194"/>
      <c r="K9964" s="194"/>
      <c r="L9964" s="195"/>
      <c r="M9964" s="196"/>
      <c r="N9964" s="197"/>
      <c r="O9964" s="197"/>
      <c r="P9964" s="231"/>
    </row>
    <row r="9965" spans="2:16">
      <c r="B9965" s="351"/>
      <c r="C9965" s="435"/>
      <c r="D9965" s="399"/>
      <c r="E9965" s="400"/>
      <c r="G9965" s="401"/>
      <c r="H9965" s="401"/>
      <c r="I9965" s="401"/>
      <c r="J9965" s="194"/>
      <c r="K9965" s="194"/>
      <c r="L9965" s="195"/>
      <c r="M9965" s="196"/>
      <c r="N9965" s="197"/>
      <c r="O9965" s="197"/>
      <c r="P9965" s="231"/>
    </row>
    <row r="9966" spans="2:16">
      <c r="B9966" s="351"/>
      <c r="C9966" s="435"/>
      <c r="D9966" s="399"/>
      <c r="E9966" s="400"/>
      <c r="G9966" s="401"/>
      <c r="H9966" s="401"/>
      <c r="I9966" s="401"/>
      <c r="J9966" s="194"/>
      <c r="K9966" s="194"/>
      <c r="L9966" s="195"/>
      <c r="M9966" s="196"/>
      <c r="N9966" s="197"/>
      <c r="O9966" s="197"/>
      <c r="P9966" s="231"/>
    </row>
    <row r="9967" spans="2:16">
      <c r="B9967" s="351"/>
      <c r="C9967" s="435"/>
      <c r="D9967" s="399"/>
      <c r="E9967" s="400"/>
      <c r="G9967" s="401"/>
      <c r="H9967" s="401"/>
      <c r="I9967" s="401"/>
      <c r="J9967" s="194"/>
      <c r="K9967" s="194"/>
      <c r="L9967" s="195"/>
      <c r="M9967" s="196"/>
      <c r="N9967" s="197"/>
      <c r="O9967" s="197"/>
      <c r="P9967" s="231"/>
    </row>
    <row r="9968" spans="2:16">
      <c r="B9968" s="351"/>
      <c r="C9968" s="435"/>
      <c r="D9968" s="399"/>
      <c r="E9968" s="400"/>
      <c r="G9968" s="401"/>
      <c r="H9968" s="401"/>
      <c r="I9968" s="401"/>
      <c r="J9968" s="194"/>
      <c r="K9968" s="194"/>
      <c r="L9968" s="195"/>
      <c r="M9968" s="196"/>
      <c r="N9968" s="197"/>
      <c r="O9968" s="197"/>
      <c r="P9968" s="231"/>
    </row>
    <row r="9969" spans="2:16">
      <c r="B9969" s="351"/>
      <c r="C9969" s="435"/>
      <c r="D9969" s="399"/>
      <c r="E9969" s="400"/>
      <c r="G9969" s="401"/>
      <c r="H9969" s="401"/>
      <c r="I9969" s="401"/>
      <c r="J9969" s="194"/>
      <c r="K9969" s="194"/>
      <c r="L9969" s="195"/>
      <c r="M9969" s="196"/>
      <c r="N9969" s="197"/>
      <c r="O9969" s="197"/>
      <c r="P9969" s="231"/>
    </row>
    <row r="9970" spans="2:16">
      <c r="B9970" s="351"/>
      <c r="C9970" s="435"/>
      <c r="D9970" s="399"/>
      <c r="E9970" s="400"/>
      <c r="G9970" s="401"/>
      <c r="H9970" s="401"/>
      <c r="I9970" s="401"/>
      <c r="J9970" s="194"/>
      <c r="K9970" s="194"/>
      <c r="L9970" s="195"/>
      <c r="M9970" s="196"/>
      <c r="N9970" s="197"/>
      <c r="O9970" s="197"/>
      <c r="P9970" s="231"/>
    </row>
    <row r="9971" spans="2:16">
      <c r="B9971" s="351"/>
      <c r="C9971" s="435"/>
      <c r="D9971" s="399"/>
      <c r="E9971" s="400"/>
      <c r="G9971" s="401"/>
      <c r="H9971" s="401"/>
      <c r="I9971" s="401"/>
      <c r="J9971" s="194"/>
      <c r="K9971" s="194"/>
      <c r="L9971" s="195"/>
      <c r="M9971" s="196"/>
      <c r="N9971" s="197"/>
      <c r="O9971" s="197"/>
      <c r="P9971" s="231"/>
    </row>
    <row r="9972" spans="2:16">
      <c r="B9972" s="351"/>
      <c r="C9972" s="435"/>
      <c r="D9972" s="399"/>
      <c r="E9972" s="400"/>
      <c r="G9972" s="401"/>
      <c r="H9972" s="401"/>
      <c r="I9972" s="401"/>
      <c r="J9972" s="194"/>
      <c r="K9972" s="194"/>
      <c r="L9972" s="195"/>
      <c r="M9972" s="196"/>
      <c r="N9972" s="197"/>
      <c r="O9972" s="197"/>
      <c r="P9972" s="231"/>
    </row>
    <row r="9973" spans="2:16">
      <c r="B9973" s="351"/>
      <c r="C9973" s="435"/>
      <c r="D9973" s="399"/>
      <c r="E9973" s="400"/>
      <c r="G9973" s="401"/>
      <c r="H9973" s="401"/>
      <c r="I9973" s="401"/>
      <c r="J9973" s="194"/>
      <c r="K9973" s="194"/>
      <c r="L9973" s="195"/>
      <c r="M9973" s="196"/>
      <c r="N9973" s="197"/>
      <c r="O9973" s="197"/>
      <c r="P9973" s="231"/>
    </row>
    <row r="9974" spans="2:16">
      <c r="B9974" s="351"/>
      <c r="C9974" s="435"/>
      <c r="D9974" s="399"/>
      <c r="E9974" s="400"/>
      <c r="G9974" s="401"/>
      <c r="H9974" s="401"/>
      <c r="I9974" s="401"/>
      <c r="J9974" s="194"/>
      <c r="K9974" s="194"/>
      <c r="L9974" s="195"/>
      <c r="M9974" s="196"/>
      <c r="N9974" s="197"/>
      <c r="O9974" s="197"/>
      <c r="P9974" s="231"/>
    </row>
    <row r="9975" spans="2:16">
      <c r="B9975" s="351"/>
      <c r="C9975" s="435"/>
      <c r="D9975" s="399"/>
      <c r="E9975" s="400"/>
      <c r="G9975" s="401"/>
      <c r="H9975" s="401"/>
      <c r="I9975" s="401"/>
      <c r="J9975" s="194"/>
      <c r="K9975" s="194"/>
      <c r="L9975" s="195"/>
      <c r="M9975" s="196"/>
      <c r="N9975" s="197"/>
      <c r="O9975" s="197"/>
      <c r="P9975" s="231"/>
    </row>
    <row r="9976" spans="2:16">
      <c r="B9976" s="351"/>
      <c r="C9976" s="435"/>
      <c r="D9976" s="399"/>
      <c r="E9976" s="400"/>
      <c r="G9976" s="401"/>
      <c r="H9976" s="401"/>
      <c r="I9976" s="401"/>
      <c r="J9976" s="194"/>
      <c r="K9976" s="194"/>
      <c r="L9976" s="195"/>
      <c r="M9976" s="196"/>
      <c r="N9976" s="197"/>
      <c r="O9976" s="197"/>
      <c r="P9976" s="231"/>
    </row>
    <row r="9977" spans="2:16">
      <c r="B9977" s="351"/>
      <c r="C9977" s="435"/>
      <c r="D9977" s="399"/>
      <c r="E9977" s="400"/>
      <c r="G9977" s="401"/>
      <c r="H9977" s="401"/>
      <c r="I9977" s="401"/>
      <c r="J9977" s="194"/>
      <c r="K9977" s="194"/>
      <c r="L9977" s="195"/>
      <c r="M9977" s="196"/>
      <c r="N9977" s="197"/>
      <c r="O9977" s="197"/>
      <c r="P9977" s="231"/>
    </row>
    <row r="9978" spans="2:16">
      <c r="B9978" s="351"/>
      <c r="C9978" s="435"/>
      <c r="D9978" s="399"/>
      <c r="E9978" s="400"/>
      <c r="G9978" s="401"/>
      <c r="H9978" s="401"/>
      <c r="I9978" s="401"/>
      <c r="J9978" s="194"/>
      <c r="K9978" s="194"/>
      <c r="L9978" s="195"/>
      <c r="M9978" s="196"/>
      <c r="N9978" s="197"/>
      <c r="O9978" s="197"/>
      <c r="P9978" s="231"/>
    </row>
    <row r="9979" spans="2:16">
      <c r="B9979" s="351"/>
      <c r="C9979" s="435"/>
      <c r="D9979" s="399"/>
      <c r="E9979" s="400"/>
      <c r="G9979" s="401"/>
      <c r="H9979" s="401"/>
      <c r="I9979" s="401"/>
      <c r="J9979" s="194"/>
      <c r="K9979" s="194"/>
      <c r="L9979" s="195"/>
      <c r="M9979" s="196"/>
      <c r="N9979" s="197"/>
      <c r="O9979" s="197"/>
      <c r="P9979" s="231"/>
    </row>
    <row r="9980" spans="2:16">
      <c r="B9980" s="351"/>
      <c r="C9980" s="435"/>
      <c r="D9980" s="399"/>
      <c r="E9980" s="400"/>
      <c r="G9980" s="401"/>
      <c r="H9980" s="401"/>
      <c r="I9980" s="401"/>
      <c r="J9980" s="194"/>
      <c r="K9980" s="194"/>
      <c r="L9980" s="195"/>
      <c r="M9980" s="196"/>
      <c r="N9980" s="197"/>
      <c r="O9980" s="197"/>
      <c r="P9980" s="231"/>
    </row>
    <row r="9981" spans="2:16">
      <c r="B9981" s="351"/>
      <c r="C9981" s="435"/>
      <c r="D9981" s="399"/>
      <c r="E9981" s="400"/>
      <c r="G9981" s="401"/>
      <c r="H9981" s="401"/>
      <c r="I9981" s="401"/>
      <c r="J9981" s="194"/>
      <c r="K9981" s="194"/>
      <c r="L9981" s="195"/>
      <c r="M9981" s="196"/>
      <c r="N9981" s="197"/>
      <c r="O9981" s="197"/>
      <c r="P9981" s="231"/>
    </row>
    <row r="9982" spans="2:16">
      <c r="B9982" s="351"/>
      <c r="C9982" s="435"/>
      <c r="D9982" s="399"/>
      <c r="E9982" s="400"/>
      <c r="G9982" s="401"/>
      <c r="H9982" s="401"/>
      <c r="I9982" s="401"/>
      <c r="J9982" s="194"/>
      <c r="K9982" s="194"/>
      <c r="L9982" s="195"/>
      <c r="M9982" s="196"/>
      <c r="N9982" s="197"/>
      <c r="O9982" s="197"/>
      <c r="P9982" s="231"/>
    </row>
    <row r="9983" spans="2:16">
      <c r="B9983" s="351"/>
      <c r="C9983" s="435"/>
      <c r="D9983" s="399"/>
      <c r="E9983" s="400"/>
      <c r="G9983" s="401"/>
      <c r="H9983" s="401"/>
      <c r="I9983" s="401"/>
      <c r="J9983" s="194"/>
      <c r="K9983" s="194"/>
      <c r="L9983" s="195"/>
      <c r="M9983" s="196"/>
      <c r="N9983" s="197"/>
      <c r="O9983" s="197"/>
      <c r="P9983" s="231"/>
    </row>
    <row r="9984" spans="2:16">
      <c r="B9984" s="351"/>
      <c r="C9984" s="435"/>
      <c r="D9984" s="399"/>
      <c r="E9984" s="400"/>
      <c r="G9984" s="401"/>
      <c r="H9984" s="401"/>
      <c r="I9984" s="401"/>
      <c r="J9984" s="194"/>
      <c r="K9984" s="194"/>
      <c r="L9984" s="195"/>
      <c r="M9984" s="196"/>
      <c r="N9984" s="197"/>
      <c r="O9984" s="197"/>
      <c r="P9984" s="231"/>
    </row>
    <row r="9985" spans="2:16">
      <c r="B9985" s="351"/>
      <c r="C9985" s="435"/>
      <c r="D9985" s="399"/>
      <c r="E9985" s="400"/>
      <c r="G9985" s="401"/>
      <c r="H9985" s="401"/>
      <c r="I9985" s="401"/>
      <c r="J9985" s="194"/>
      <c r="K9985" s="194"/>
      <c r="L9985" s="195"/>
      <c r="M9985" s="196"/>
      <c r="N9985" s="197"/>
      <c r="O9985" s="197"/>
      <c r="P9985" s="231"/>
    </row>
    <row r="9986" spans="2:16">
      <c r="B9986" s="351"/>
      <c r="C9986" s="435"/>
      <c r="D9986" s="399"/>
      <c r="E9986" s="400"/>
      <c r="G9986" s="401"/>
      <c r="H9986" s="401"/>
      <c r="I9986" s="401"/>
      <c r="J9986" s="194"/>
      <c r="K9986" s="194"/>
      <c r="L9986" s="195"/>
      <c r="M9986" s="196"/>
      <c r="N9986" s="197"/>
      <c r="O9986" s="197"/>
      <c r="P9986" s="231"/>
    </row>
    <row r="9987" spans="2:16">
      <c r="B9987" s="351"/>
      <c r="C9987" s="435"/>
      <c r="D9987" s="399"/>
      <c r="E9987" s="400"/>
      <c r="G9987" s="401"/>
      <c r="H9987" s="401"/>
      <c r="I9987" s="401"/>
      <c r="J9987" s="194"/>
      <c r="K9987" s="194"/>
      <c r="L9987" s="195"/>
      <c r="M9987" s="196"/>
      <c r="N9987" s="197"/>
      <c r="O9987" s="197"/>
      <c r="P9987" s="231"/>
    </row>
    <row r="9988" spans="2:16">
      <c r="B9988" s="351"/>
      <c r="C9988" s="435"/>
      <c r="D9988" s="399"/>
      <c r="E9988" s="400"/>
      <c r="G9988" s="401"/>
      <c r="H9988" s="401"/>
      <c r="I9988" s="401"/>
      <c r="J9988" s="194"/>
      <c r="K9988" s="194"/>
      <c r="L9988" s="195"/>
      <c r="M9988" s="196"/>
      <c r="N9988" s="197"/>
      <c r="O9988" s="197"/>
      <c r="P9988" s="231"/>
    </row>
    <row r="9989" spans="2:16">
      <c r="B9989" s="351"/>
      <c r="C9989" s="435"/>
      <c r="D9989" s="399"/>
      <c r="E9989" s="400"/>
      <c r="G9989" s="401"/>
      <c r="H9989" s="401"/>
      <c r="I9989" s="401"/>
      <c r="J9989" s="194"/>
      <c r="K9989" s="194"/>
      <c r="L9989" s="195"/>
      <c r="M9989" s="196"/>
      <c r="N9989" s="197"/>
      <c r="O9989" s="197"/>
      <c r="P9989" s="231"/>
    </row>
    <row r="9990" spans="2:16">
      <c r="B9990" s="351"/>
      <c r="C9990" s="435"/>
      <c r="D9990" s="399"/>
      <c r="E9990" s="400"/>
      <c r="G9990" s="401"/>
      <c r="H9990" s="401"/>
      <c r="I9990" s="401"/>
      <c r="J9990" s="194"/>
      <c r="K9990" s="194"/>
      <c r="L9990" s="195"/>
      <c r="M9990" s="196"/>
      <c r="N9990" s="197"/>
      <c r="O9990" s="197"/>
      <c r="P9990" s="231"/>
    </row>
    <row r="9991" spans="2:16">
      <c r="B9991" s="351"/>
      <c r="C9991" s="435"/>
      <c r="D9991" s="399"/>
      <c r="E9991" s="400"/>
      <c r="G9991" s="401"/>
      <c r="H9991" s="401"/>
      <c r="I9991" s="401"/>
      <c r="J9991" s="194"/>
      <c r="K9991" s="194"/>
      <c r="L9991" s="195"/>
      <c r="M9991" s="196"/>
      <c r="N9991" s="197"/>
      <c r="O9991" s="197"/>
      <c r="P9991" s="231"/>
    </row>
    <row r="9992" spans="2:16">
      <c r="B9992" s="351"/>
      <c r="C9992" s="435"/>
      <c r="D9992" s="399"/>
      <c r="E9992" s="400"/>
      <c r="G9992" s="401"/>
      <c r="H9992" s="401"/>
      <c r="I9992" s="401"/>
      <c r="J9992" s="194"/>
      <c r="K9992" s="194"/>
      <c r="L9992" s="195"/>
      <c r="M9992" s="196"/>
      <c r="N9992" s="197"/>
      <c r="O9992" s="197"/>
      <c r="P9992" s="231"/>
    </row>
    <row r="9993" spans="2:16">
      <c r="B9993" s="351"/>
      <c r="C9993" s="435"/>
      <c r="D9993" s="399"/>
      <c r="E9993" s="400"/>
      <c r="G9993" s="401"/>
      <c r="H9993" s="401"/>
      <c r="I9993" s="401"/>
      <c r="J9993" s="194"/>
      <c r="K9993" s="194"/>
      <c r="L9993" s="195"/>
      <c r="M9993" s="196"/>
      <c r="N9993" s="197"/>
      <c r="O9993" s="197"/>
      <c r="P9993" s="231"/>
    </row>
    <row r="9994" spans="2:16">
      <c r="B9994" s="351"/>
      <c r="C9994" s="435"/>
      <c r="D9994" s="399"/>
      <c r="E9994" s="400"/>
      <c r="G9994" s="401"/>
      <c r="H9994" s="401"/>
      <c r="I9994" s="401"/>
      <c r="J9994" s="194"/>
      <c r="K9994" s="194"/>
      <c r="L9994" s="195"/>
      <c r="M9994" s="196"/>
      <c r="N9994" s="197"/>
      <c r="O9994" s="197"/>
      <c r="P9994" s="231"/>
    </row>
    <row r="9995" spans="2:16">
      <c r="B9995" s="351"/>
      <c r="C9995" s="435"/>
      <c r="D9995" s="399"/>
      <c r="E9995" s="400"/>
      <c r="G9995" s="401"/>
      <c r="H9995" s="401"/>
      <c r="I9995" s="401"/>
      <c r="J9995" s="194"/>
      <c r="K9995" s="194"/>
      <c r="L9995" s="195"/>
      <c r="M9995" s="196"/>
      <c r="N9995" s="197"/>
      <c r="O9995" s="197"/>
      <c r="P9995" s="231"/>
    </row>
    <row r="9996" spans="2:16">
      <c r="B9996" s="351"/>
      <c r="C9996" s="435"/>
      <c r="D9996" s="399"/>
      <c r="E9996" s="400"/>
      <c r="G9996" s="401"/>
      <c r="H9996" s="401"/>
      <c r="I9996" s="401"/>
      <c r="J9996" s="194"/>
      <c r="K9996" s="194"/>
      <c r="L9996" s="195"/>
      <c r="M9996" s="196"/>
      <c r="N9996" s="197"/>
      <c r="O9996" s="197"/>
      <c r="P9996" s="231"/>
    </row>
    <row r="9997" spans="2:16">
      <c r="B9997" s="351"/>
      <c r="C9997" s="435"/>
      <c r="D9997" s="399"/>
      <c r="E9997" s="400"/>
      <c r="G9997" s="401"/>
      <c r="H9997" s="401"/>
      <c r="I9997" s="401"/>
      <c r="J9997" s="194"/>
      <c r="K9997" s="194"/>
      <c r="L9997" s="195"/>
      <c r="M9997" s="196"/>
      <c r="N9997" s="197"/>
      <c r="O9997" s="197"/>
      <c r="P9997" s="231"/>
    </row>
    <row r="9998" spans="2:16">
      <c r="B9998" s="351"/>
      <c r="C9998" s="435"/>
      <c r="D9998" s="399"/>
      <c r="E9998" s="400"/>
      <c r="G9998" s="401"/>
      <c r="H9998" s="401"/>
      <c r="I9998" s="401"/>
      <c r="J9998" s="194"/>
      <c r="K9998" s="194"/>
      <c r="L9998" s="195"/>
      <c r="M9998" s="196"/>
      <c r="N9998" s="197"/>
      <c r="O9998" s="197"/>
      <c r="P9998" s="231"/>
    </row>
    <row r="9999" spans="2:16">
      <c r="B9999" s="351"/>
      <c r="C9999" s="435"/>
      <c r="D9999" s="399"/>
      <c r="E9999" s="400"/>
      <c r="G9999" s="401"/>
      <c r="H9999" s="401"/>
      <c r="I9999" s="401"/>
      <c r="J9999" s="194"/>
      <c r="K9999" s="194"/>
      <c r="L9999" s="195"/>
      <c r="M9999" s="196"/>
      <c r="N9999" s="197"/>
      <c r="O9999" s="197"/>
      <c r="P9999" s="231"/>
    </row>
    <row r="10000" spans="2:16">
      <c r="B10000" s="351"/>
      <c r="C10000" s="435"/>
      <c r="D10000" s="399"/>
      <c r="E10000" s="400"/>
      <c r="G10000" s="401"/>
      <c r="H10000" s="401"/>
      <c r="I10000" s="401"/>
      <c r="J10000" s="194"/>
      <c r="K10000" s="194"/>
      <c r="L10000" s="195"/>
      <c r="M10000" s="196"/>
      <c r="N10000" s="197"/>
      <c r="O10000" s="197"/>
      <c r="P10000" s="231"/>
    </row>
    <row r="10001" spans="2:16">
      <c r="B10001" s="351"/>
      <c r="C10001" s="435"/>
      <c r="D10001" s="399"/>
      <c r="E10001" s="400"/>
      <c r="G10001" s="401"/>
      <c r="H10001" s="401"/>
      <c r="I10001" s="401"/>
      <c r="J10001" s="194"/>
      <c r="K10001" s="194"/>
      <c r="L10001" s="195"/>
      <c r="M10001" s="196"/>
      <c r="N10001" s="197"/>
      <c r="O10001" s="197"/>
      <c r="P10001" s="231"/>
    </row>
    <row r="10002" spans="2:16">
      <c r="B10002" s="351"/>
      <c r="C10002" s="435"/>
      <c r="D10002" s="399"/>
      <c r="E10002" s="400"/>
      <c r="G10002" s="401"/>
      <c r="H10002" s="401"/>
      <c r="I10002" s="401"/>
      <c r="J10002" s="194"/>
      <c r="K10002" s="194"/>
      <c r="L10002" s="195"/>
      <c r="M10002" s="196"/>
      <c r="N10002" s="197"/>
      <c r="O10002" s="197"/>
      <c r="P10002" s="231"/>
    </row>
    <row r="10003" spans="2:16">
      <c r="B10003" s="351"/>
      <c r="C10003" s="435"/>
      <c r="D10003" s="399"/>
      <c r="E10003" s="400"/>
      <c r="G10003" s="401"/>
      <c r="H10003" s="401"/>
      <c r="I10003" s="401"/>
      <c r="J10003" s="194"/>
      <c r="K10003" s="194"/>
      <c r="L10003" s="195"/>
      <c r="M10003" s="196"/>
      <c r="N10003" s="197"/>
      <c r="O10003" s="197"/>
      <c r="P10003" s="231"/>
    </row>
    <row r="10004" spans="2:16">
      <c r="B10004" s="351"/>
      <c r="C10004" s="435"/>
      <c r="D10004" s="399"/>
      <c r="E10004" s="400"/>
      <c r="G10004" s="401"/>
      <c r="H10004" s="401"/>
      <c r="I10004" s="401"/>
      <c r="J10004" s="194"/>
      <c r="K10004" s="194"/>
      <c r="L10004" s="195"/>
      <c r="M10004" s="196"/>
      <c r="N10004" s="197"/>
      <c r="O10004" s="197"/>
      <c r="P10004" s="231"/>
    </row>
    <row r="10005" spans="2:16">
      <c r="B10005" s="351"/>
      <c r="C10005" s="435"/>
      <c r="D10005" s="399"/>
      <c r="E10005" s="400"/>
      <c r="G10005" s="401"/>
      <c r="H10005" s="401"/>
      <c r="I10005" s="401"/>
      <c r="J10005" s="194"/>
      <c r="K10005" s="194"/>
      <c r="L10005" s="195"/>
      <c r="M10005" s="196"/>
      <c r="N10005" s="197"/>
      <c r="O10005" s="197"/>
      <c r="P10005" s="231"/>
    </row>
    <row r="10006" spans="2:16">
      <c r="B10006" s="351"/>
      <c r="C10006" s="435"/>
      <c r="D10006" s="399"/>
      <c r="E10006" s="400"/>
      <c r="G10006" s="401"/>
      <c r="H10006" s="401"/>
      <c r="I10006" s="401"/>
      <c r="J10006" s="194"/>
      <c r="K10006" s="194"/>
      <c r="L10006" s="195"/>
      <c r="M10006" s="196"/>
      <c r="N10006" s="197"/>
      <c r="O10006" s="197"/>
      <c r="P10006" s="231"/>
    </row>
    <row r="10007" spans="2:16">
      <c r="B10007" s="351"/>
      <c r="C10007" s="435"/>
      <c r="D10007" s="399"/>
      <c r="E10007" s="400"/>
      <c r="G10007" s="401"/>
      <c r="H10007" s="401"/>
      <c r="I10007" s="401"/>
      <c r="J10007" s="194"/>
      <c r="K10007" s="194"/>
      <c r="L10007" s="195"/>
      <c r="M10007" s="196"/>
      <c r="N10007" s="197"/>
      <c r="O10007" s="197"/>
      <c r="P10007" s="231"/>
    </row>
    <row r="10008" spans="2:16">
      <c r="B10008" s="351"/>
      <c r="C10008" s="435"/>
      <c r="D10008" s="399"/>
      <c r="E10008" s="400"/>
      <c r="G10008" s="401"/>
      <c r="H10008" s="401"/>
      <c r="I10008" s="401"/>
      <c r="J10008" s="194"/>
      <c r="K10008" s="194"/>
      <c r="L10008" s="195"/>
      <c r="M10008" s="196"/>
      <c r="N10008" s="197"/>
      <c r="O10008" s="197"/>
      <c r="P10008" s="231"/>
    </row>
    <row r="10009" spans="2:16">
      <c r="B10009" s="351"/>
      <c r="C10009" s="435"/>
      <c r="D10009" s="399"/>
      <c r="E10009" s="400"/>
      <c r="G10009" s="401"/>
      <c r="H10009" s="401"/>
      <c r="I10009" s="401"/>
      <c r="J10009" s="194"/>
      <c r="K10009" s="194"/>
      <c r="L10009" s="195"/>
      <c r="M10009" s="196"/>
      <c r="N10009" s="197"/>
      <c r="O10009" s="197"/>
      <c r="P10009" s="231"/>
    </row>
    <row r="10010" spans="2:16">
      <c r="B10010" s="351"/>
      <c r="C10010" s="435"/>
      <c r="D10010" s="399"/>
      <c r="E10010" s="400"/>
      <c r="G10010" s="401"/>
      <c r="H10010" s="401"/>
      <c r="I10010" s="401"/>
      <c r="J10010" s="194"/>
      <c r="K10010" s="194"/>
      <c r="L10010" s="195"/>
      <c r="M10010" s="196"/>
      <c r="N10010" s="197"/>
      <c r="O10010" s="197"/>
      <c r="P10010" s="231"/>
    </row>
    <row r="10011" spans="2:16">
      <c r="B10011" s="351"/>
      <c r="C10011" s="435"/>
      <c r="D10011" s="399"/>
      <c r="E10011" s="400"/>
      <c r="G10011" s="401"/>
      <c r="H10011" s="401"/>
      <c r="I10011" s="401"/>
      <c r="J10011" s="194"/>
      <c r="K10011" s="194"/>
      <c r="L10011" s="195"/>
      <c r="M10011" s="196"/>
      <c r="N10011" s="197"/>
      <c r="O10011" s="197"/>
      <c r="P10011" s="231"/>
    </row>
    <row r="10012" spans="2:16">
      <c r="B10012" s="351"/>
      <c r="C10012" s="435"/>
      <c r="D10012" s="399"/>
      <c r="E10012" s="400"/>
      <c r="G10012" s="401"/>
      <c r="H10012" s="401"/>
      <c r="I10012" s="401"/>
      <c r="J10012" s="194"/>
      <c r="K10012" s="194"/>
      <c r="L10012" s="195"/>
      <c r="M10012" s="196"/>
      <c r="N10012" s="197"/>
      <c r="O10012" s="197"/>
      <c r="P10012" s="231"/>
    </row>
    <row r="10013" spans="2:16">
      <c r="B10013" s="351"/>
      <c r="C10013" s="435"/>
      <c r="D10013" s="399"/>
      <c r="E10013" s="400"/>
      <c r="G10013" s="401"/>
      <c r="H10013" s="401"/>
      <c r="I10013" s="401"/>
      <c r="J10013" s="194"/>
      <c r="K10013" s="194"/>
      <c r="L10013" s="195"/>
      <c r="M10013" s="196"/>
      <c r="N10013" s="197"/>
      <c r="O10013" s="197"/>
      <c r="P10013" s="231"/>
    </row>
    <row r="10014" spans="2:16">
      <c r="B10014" s="351"/>
      <c r="C10014" s="435"/>
      <c r="D10014" s="399"/>
      <c r="E10014" s="400"/>
      <c r="G10014" s="401"/>
      <c r="H10014" s="401"/>
      <c r="I10014" s="401"/>
      <c r="J10014" s="194"/>
      <c r="K10014" s="194"/>
      <c r="L10014" s="195"/>
      <c r="M10014" s="196"/>
      <c r="N10014" s="197"/>
      <c r="O10014" s="197"/>
      <c r="P10014" s="231"/>
    </row>
    <row r="10015" spans="2:16">
      <c r="B10015" s="351"/>
      <c r="C10015" s="435"/>
      <c r="D10015" s="399"/>
      <c r="E10015" s="400"/>
      <c r="G10015" s="401"/>
      <c r="H10015" s="401"/>
      <c r="I10015" s="401"/>
      <c r="J10015" s="194"/>
      <c r="K10015" s="194"/>
      <c r="L10015" s="195"/>
      <c r="M10015" s="196"/>
      <c r="N10015" s="197"/>
      <c r="O10015" s="197"/>
      <c r="P10015" s="231"/>
    </row>
    <row r="10016" spans="2:16">
      <c r="B10016" s="351"/>
      <c r="C10016" s="435"/>
      <c r="D10016" s="399"/>
      <c r="E10016" s="400"/>
      <c r="G10016" s="401"/>
      <c r="H10016" s="401"/>
      <c r="I10016" s="401"/>
      <c r="J10016" s="194"/>
      <c r="K10016" s="194"/>
      <c r="L10016" s="195"/>
      <c r="M10016" s="196"/>
      <c r="N10016" s="197"/>
      <c r="O10016" s="197"/>
      <c r="P10016" s="231"/>
    </row>
    <row r="10017" spans="2:16">
      <c r="B10017" s="351"/>
      <c r="C10017" s="435"/>
      <c r="D10017" s="399"/>
      <c r="E10017" s="400"/>
      <c r="G10017" s="401"/>
      <c r="H10017" s="401"/>
      <c r="I10017" s="401"/>
      <c r="J10017" s="194"/>
      <c r="K10017" s="194"/>
      <c r="L10017" s="195"/>
      <c r="M10017" s="196"/>
      <c r="N10017" s="197"/>
      <c r="O10017" s="197"/>
      <c r="P10017" s="231"/>
    </row>
    <row r="10018" spans="2:16">
      <c r="B10018" s="351"/>
      <c r="C10018" s="435"/>
      <c r="D10018" s="399"/>
      <c r="E10018" s="400"/>
      <c r="G10018" s="401"/>
      <c r="H10018" s="401"/>
      <c r="I10018" s="401"/>
      <c r="J10018" s="194"/>
      <c r="K10018" s="194"/>
      <c r="L10018" s="195"/>
      <c r="M10018" s="196"/>
      <c r="N10018" s="197"/>
      <c r="O10018" s="197"/>
      <c r="P10018" s="231"/>
    </row>
    <row r="10019" spans="2:16">
      <c r="B10019" s="351"/>
      <c r="C10019" s="435"/>
      <c r="D10019" s="399"/>
      <c r="E10019" s="400"/>
      <c r="G10019" s="401"/>
      <c r="H10019" s="401"/>
      <c r="I10019" s="401"/>
      <c r="J10019" s="194"/>
      <c r="K10019" s="194"/>
      <c r="L10019" s="195"/>
      <c r="M10019" s="196"/>
      <c r="N10019" s="197"/>
      <c r="O10019" s="197"/>
      <c r="P10019" s="231"/>
    </row>
    <row r="10020" spans="2:16">
      <c r="B10020" s="351"/>
      <c r="C10020" s="435"/>
      <c r="D10020" s="399"/>
      <c r="E10020" s="400"/>
      <c r="G10020" s="401"/>
      <c r="H10020" s="401"/>
      <c r="I10020" s="401"/>
      <c r="J10020" s="194"/>
      <c r="K10020" s="194"/>
      <c r="L10020" s="195"/>
      <c r="M10020" s="196"/>
      <c r="N10020" s="197"/>
      <c r="O10020" s="197"/>
      <c r="P10020" s="231"/>
    </row>
    <row r="10021" spans="2:16">
      <c r="B10021" s="351"/>
      <c r="C10021" s="435"/>
      <c r="D10021" s="399"/>
      <c r="E10021" s="400"/>
      <c r="G10021" s="401"/>
      <c r="H10021" s="401"/>
      <c r="I10021" s="401"/>
      <c r="J10021" s="194"/>
      <c r="K10021" s="194"/>
      <c r="L10021" s="195"/>
      <c r="M10021" s="196"/>
      <c r="N10021" s="197"/>
      <c r="O10021" s="197"/>
      <c r="P10021" s="231"/>
    </row>
    <row r="10022" spans="2:16">
      <c r="B10022" s="351"/>
      <c r="C10022" s="435"/>
      <c r="D10022" s="399"/>
      <c r="E10022" s="400"/>
      <c r="G10022" s="401"/>
      <c r="H10022" s="401"/>
      <c r="I10022" s="401"/>
      <c r="J10022" s="194"/>
      <c r="K10022" s="194"/>
      <c r="L10022" s="195"/>
      <c r="M10022" s="196"/>
      <c r="N10022" s="197"/>
      <c r="O10022" s="197"/>
      <c r="P10022" s="231"/>
    </row>
    <row r="10023" spans="2:16">
      <c r="B10023" s="351"/>
      <c r="C10023" s="435"/>
      <c r="D10023" s="399"/>
      <c r="E10023" s="400"/>
      <c r="G10023" s="401"/>
      <c r="H10023" s="401"/>
      <c r="I10023" s="401"/>
      <c r="J10023" s="194"/>
      <c r="K10023" s="194"/>
      <c r="L10023" s="195"/>
      <c r="M10023" s="196"/>
      <c r="N10023" s="197"/>
      <c r="O10023" s="197"/>
      <c r="P10023" s="231"/>
    </row>
    <row r="10024" spans="2:16">
      <c r="B10024" s="351"/>
      <c r="C10024" s="435"/>
      <c r="D10024" s="399"/>
      <c r="E10024" s="400"/>
      <c r="G10024" s="401"/>
      <c r="H10024" s="401"/>
      <c r="I10024" s="401"/>
      <c r="J10024" s="194"/>
      <c r="K10024" s="194"/>
      <c r="L10024" s="195"/>
      <c r="M10024" s="196"/>
      <c r="N10024" s="197"/>
      <c r="O10024" s="197"/>
      <c r="P10024" s="231"/>
    </row>
    <row r="10025" spans="2:16">
      <c r="B10025" s="351"/>
      <c r="C10025" s="435"/>
      <c r="D10025" s="399"/>
      <c r="E10025" s="400"/>
      <c r="G10025" s="401"/>
      <c r="H10025" s="401"/>
      <c r="I10025" s="401"/>
      <c r="J10025" s="194"/>
      <c r="K10025" s="194"/>
      <c r="L10025" s="195"/>
      <c r="M10025" s="196"/>
      <c r="N10025" s="197"/>
      <c r="O10025" s="197"/>
      <c r="P10025" s="231"/>
    </row>
    <row r="10026" spans="2:16">
      <c r="B10026" s="351"/>
      <c r="C10026" s="435"/>
      <c r="D10026" s="399"/>
      <c r="E10026" s="400"/>
      <c r="G10026" s="401"/>
      <c r="H10026" s="401"/>
      <c r="I10026" s="401"/>
      <c r="J10026" s="194"/>
      <c r="K10026" s="194"/>
      <c r="L10026" s="195"/>
      <c r="M10026" s="196"/>
      <c r="N10026" s="197"/>
      <c r="O10026" s="197"/>
      <c r="P10026" s="231"/>
    </row>
    <row r="10027" spans="2:16">
      <c r="B10027" s="351"/>
      <c r="C10027" s="435"/>
      <c r="D10027" s="399"/>
      <c r="E10027" s="400"/>
      <c r="G10027" s="401"/>
      <c r="H10027" s="401"/>
      <c r="I10027" s="401"/>
      <c r="J10027" s="194"/>
      <c r="K10027" s="194"/>
      <c r="L10027" s="195"/>
      <c r="M10027" s="196"/>
      <c r="N10027" s="197"/>
      <c r="O10027" s="197"/>
      <c r="P10027" s="231"/>
    </row>
    <row r="10028" spans="2:16">
      <c r="B10028" s="351"/>
      <c r="C10028" s="435"/>
      <c r="D10028" s="399"/>
      <c r="E10028" s="400"/>
      <c r="G10028" s="401"/>
      <c r="H10028" s="401"/>
      <c r="I10028" s="401"/>
      <c r="J10028" s="194"/>
      <c r="K10028" s="194"/>
      <c r="L10028" s="195"/>
      <c r="M10028" s="196"/>
      <c r="N10028" s="197"/>
      <c r="O10028" s="197"/>
      <c r="P10028" s="231"/>
    </row>
    <row r="10029" spans="2:16">
      <c r="B10029" s="351"/>
      <c r="C10029" s="435"/>
      <c r="D10029" s="399"/>
      <c r="E10029" s="400"/>
      <c r="G10029" s="401"/>
      <c r="H10029" s="401"/>
      <c r="I10029" s="401"/>
      <c r="J10029" s="194"/>
      <c r="K10029" s="194"/>
      <c r="L10029" s="195"/>
      <c r="M10029" s="196"/>
      <c r="N10029" s="197"/>
      <c r="O10029" s="197"/>
      <c r="P10029" s="231"/>
    </row>
    <row r="10030" spans="2:16">
      <c r="B10030" s="351"/>
      <c r="C10030" s="435"/>
      <c r="D10030" s="399"/>
      <c r="E10030" s="400"/>
      <c r="G10030" s="401"/>
      <c r="H10030" s="401"/>
      <c r="I10030" s="401"/>
      <c r="J10030" s="194"/>
      <c r="K10030" s="194"/>
      <c r="L10030" s="195"/>
      <c r="M10030" s="196"/>
      <c r="N10030" s="197"/>
      <c r="O10030" s="197"/>
      <c r="P10030" s="231"/>
    </row>
    <row r="10031" spans="2:16">
      <c r="B10031" s="351"/>
      <c r="C10031" s="435"/>
      <c r="D10031" s="399"/>
      <c r="E10031" s="400"/>
      <c r="G10031" s="401"/>
      <c r="H10031" s="401"/>
      <c r="I10031" s="401"/>
      <c r="J10031" s="194"/>
      <c r="K10031" s="194"/>
      <c r="L10031" s="195"/>
      <c r="M10031" s="196"/>
      <c r="N10031" s="197"/>
      <c r="O10031" s="197"/>
      <c r="P10031" s="231"/>
    </row>
    <row r="10032" spans="2:16">
      <c r="B10032" s="351"/>
      <c r="C10032" s="435"/>
      <c r="D10032" s="399"/>
      <c r="E10032" s="400"/>
      <c r="G10032" s="401"/>
      <c r="H10032" s="401"/>
      <c r="I10032" s="401"/>
      <c r="J10032" s="194"/>
      <c r="K10032" s="194"/>
      <c r="L10032" s="195"/>
      <c r="M10032" s="196"/>
      <c r="N10032" s="197"/>
      <c r="O10032" s="197"/>
      <c r="P10032" s="231"/>
    </row>
    <row r="10033" spans="2:16">
      <c r="B10033" s="351"/>
      <c r="C10033" s="435"/>
      <c r="D10033" s="399"/>
      <c r="E10033" s="400"/>
      <c r="G10033" s="401"/>
      <c r="H10033" s="401"/>
      <c r="I10033" s="401"/>
      <c r="J10033" s="194"/>
      <c r="K10033" s="194"/>
      <c r="L10033" s="195"/>
      <c r="M10033" s="196"/>
      <c r="N10033" s="197"/>
      <c r="O10033" s="197"/>
      <c r="P10033" s="231"/>
    </row>
    <row r="10034" spans="2:16">
      <c r="B10034" s="351"/>
      <c r="C10034" s="435"/>
      <c r="D10034" s="399"/>
      <c r="E10034" s="400"/>
      <c r="G10034" s="401"/>
      <c r="H10034" s="401"/>
      <c r="I10034" s="401"/>
      <c r="J10034" s="194"/>
      <c r="K10034" s="194"/>
      <c r="L10034" s="195"/>
      <c r="M10034" s="196"/>
      <c r="N10034" s="197"/>
      <c r="O10034" s="197"/>
      <c r="P10034" s="231"/>
    </row>
    <row r="10035" spans="2:16">
      <c r="B10035" s="351"/>
      <c r="C10035" s="435"/>
      <c r="D10035" s="399"/>
      <c r="E10035" s="400"/>
      <c r="G10035" s="401"/>
      <c r="H10035" s="401"/>
      <c r="I10035" s="401"/>
      <c r="J10035" s="194"/>
      <c r="K10035" s="194"/>
      <c r="L10035" s="195"/>
      <c r="M10035" s="196"/>
      <c r="N10035" s="197"/>
      <c r="O10035" s="197"/>
      <c r="P10035" s="231"/>
    </row>
    <row r="10036" spans="2:16">
      <c r="B10036" s="351"/>
      <c r="C10036" s="435"/>
      <c r="D10036" s="399"/>
      <c r="E10036" s="400"/>
      <c r="G10036" s="401"/>
      <c r="H10036" s="401"/>
      <c r="I10036" s="401"/>
      <c r="J10036" s="194"/>
      <c r="K10036" s="194"/>
      <c r="L10036" s="195"/>
      <c r="M10036" s="196"/>
      <c r="N10036" s="197"/>
      <c r="O10036" s="197"/>
      <c r="P10036" s="231"/>
    </row>
    <row r="10037" spans="2:16">
      <c r="B10037" s="351"/>
      <c r="C10037" s="435"/>
      <c r="D10037" s="399"/>
      <c r="E10037" s="400"/>
      <c r="G10037" s="401"/>
      <c r="H10037" s="401"/>
      <c r="I10037" s="401"/>
      <c r="J10037" s="194"/>
      <c r="K10037" s="194"/>
      <c r="L10037" s="195"/>
      <c r="M10037" s="196"/>
      <c r="N10037" s="197"/>
      <c r="O10037" s="197"/>
      <c r="P10037" s="231"/>
    </row>
    <row r="10038" spans="2:16">
      <c r="B10038" s="351"/>
      <c r="C10038" s="435"/>
      <c r="D10038" s="399"/>
      <c r="E10038" s="400"/>
      <c r="G10038" s="401"/>
      <c r="H10038" s="401"/>
      <c r="I10038" s="401"/>
      <c r="J10038" s="194"/>
      <c r="K10038" s="194"/>
      <c r="L10038" s="195"/>
      <c r="M10038" s="196"/>
      <c r="N10038" s="197"/>
      <c r="O10038" s="197"/>
      <c r="P10038" s="231"/>
    </row>
    <row r="10039" spans="2:16">
      <c r="B10039" s="351"/>
      <c r="C10039" s="435"/>
      <c r="D10039" s="399"/>
      <c r="E10039" s="400"/>
      <c r="G10039" s="401"/>
      <c r="H10039" s="401"/>
      <c r="I10039" s="401"/>
      <c r="J10039" s="194"/>
      <c r="K10039" s="194"/>
      <c r="L10039" s="195"/>
      <c r="M10039" s="196"/>
      <c r="N10039" s="197"/>
      <c r="O10039" s="197"/>
      <c r="P10039" s="231"/>
    </row>
    <row r="10040" spans="2:16">
      <c r="B10040" s="351"/>
      <c r="C10040" s="435"/>
      <c r="D10040" s="399"/>
      <c r="E10040" s="400"/>
      <c r="G10040" s="401"/>
      <c r="H10040" s="401"/>
      <c r="I10040" s="401"/>
      <c r="J10040" s="194"/>
      <c r="K10040" s="194"/>
      <c r="L10040" s="195"/>
      <c r="M10040" s="196"/>
      <c r="N10040" s="197"/>
      <c r="O10040" s="197"/>
      <c r="P10040" s="231"/>
    </row>
    <row r="10041" spans="2:16">
      <c r="B10041" s="351"/>
      <c r="C10041" s="435"/>
      <c r="D10041" s="399"/>
      <c r="E10041" s="400"/>
      <c r="G10041" s="401"/>
      <c r="H10041" s="401"/>
      <c r="I10041" s="401"/>
      <c r="J10041" s="194"/>
      <c r="K10041" s="194"/>
      <c r="L10041" s="195"/>
      <c r="M10041" s="196"/>
      <c r="N10041" s="197"/>
      <c r="O10041" s="197"/>
      <c r="P10041" s="231"/>
    </row>
    <row r="10042" spans="2:16">
      <c r="B10042" s="351"/>
      <c r="C10042" s="435"/>
      <c r="D10042" s="399"/>
      <c r="E10042" s="400"/>
      <c r="G10042" s="401"/>
      <c r="H10042" s="401"/>
      <c r="I10042" s="401"/>
      <c r="J10042" s="194"/>
      <c r="K10042" s="194"/>
      <c r="L10042" s="195"/>
      <c r="M10042" s="196"/>
      <c r="N10042" s="197"/>
      <c r="O10042" s="197"/>
      <c r="P10042" s="231"/>
    </row>
    <row r="10043" spans="2:16">
      <c r="B10043" s="351"/>
      <c r="C10043" s="435"/>
      <c r="D10043" s="399"/>
      <c r="E10043" s="400"/>
      <c r="G10043" s="401"/>
      <c r="H10043" s="401"/>
      <c r="I10043" s="401"/>
      <c r="J10043" s="194"/>
      <c r="K10043" s="194"/>
      <c r="L10043" s="195"/>
      <c r="M10043" s="196"/>
      <c r="N10043" s="197"/>
      <c r="O10043" s="197"/>
      <c r="P10043" s="231"/>
    </row>
    <row r="10044" spans="2:16">
      <c r="B10044" s="351"/>
      <c r="C10044" s="435"/>
      <c r="D10044" s="399"/>
      <c r="E10044" s="400"/>
      <c r="G10044" s="401"/>
      <c r="H10044" s="401"/>
      <c r="I10044" s="401"/>
      <c r="J10044" s="194"/>
      <c r="K10044" s="194"/>
      <c r="L10044" s="195"/>
      <c r="M10044" s="196"/>
      <c r="N10044" s="197"/>
      <c r="O10044" s="197"/>
      <c r="P10044" s="231"/>
    </row>
    <row r="10045" spans="2:16">
      <c r="B10045" s="351"/>
      <c r="C10045" s="435"/>
      <c r="D10045" s="399"/>
      <c r="E10045" s="400"/>
      <c r="G10045" s="401"/>
      <c r="H10045" s="401"/>
      <c r="I10045" s="401"/>
      <c r="J10045" s="194"/>
      <c r="K10045" s="194"/>
      <c r="L10045" s="195"/>
      <c r="M10045" s="196"/>
      <c r="N10045" s="197"/>
      <c r="O10045" s="197"/>
      <c r="P10045" s="231"/>
    </row>
    <row r="10046" spans="2:16">
      <c r="B10046" s="351"/>
      <c r="C10046" s="435"/>
      <c r="D10046" s="399"/>
      <c r="E10046" s="400"/>
      <c r="G10046" s="401"/>
      <c r="H10046" s="401"/>
      <c r="I10046" s="401"/>
      <c r="J10046" s="194"/>
      <c r="K10046" s="194"/>
      <c r="L10046" s="195"/>
      <c r="M10046" s="196"/>
      <c r="N10046" s="197"/>
      <c r="O10046" s="197"/>
      <c r="P10046" s="231"/>
    </row>
    <row r="10047" spans="2:16">
      <c r="B10047" s="402"/>
      <c r="C10047" s="435"/>
      <c r="D10047" s="404"/>
      <c r="E10047" s="405"/>
      <c r="G10047" s="406"/>
      <c r="H10047" s="406"/>
      <c r="I10047" s="406"/>
      <c r="J10047" s="194"/>
      <c r="K10047" s="194"/>
      <c r="L10047" s="195"/>
      <c r="M10047" s="196"/>
      <c r="N10047" s="197"/>
      <c r="O10047" s="197"/>
      <c r="P10047" s="221"/>
    </row>
    <row r="10048" spans="2:16">
      <c r="B10048" s="351"/>
      <c r="C10048" s="435"/>
      <c r="D10048" s="399"/>
      <c r="E10048" s="400"/>
      <c r="G10048" s="401"/>
      <c r="H10048" s="401"/>
      <c r="I10048" s="401"/>
      <c r="J10048" s="194"/>
      <c r="K10048" s="194"/>
      <c r="L10048" s="195"/>
      <c r="M10048" s="196"/>
      <c r="N10048" s="197"/>
      <c r="O10048" s="197"/>
      <c r="P10048" s="231"/>
    </row>
    <row r="10049" spans="2:16">
      <c r="B10049" s="351"/>
      <c r="C10049" s="435"/>
      <c r="D10049" s="399"/>
      <c r="E10049" s="400"/>
      <c r="G10049" s="401"/>
      <c r="H10049" s="401"/>
      <c r="I10049" s="401"/>
      <c r="J10049" s="194"/>
      <c r="K10049" s="194"/>
      <c r="L10049" s="195"/>
      <c r="M10049" s="196"/>
      <c r="N10049" s="197"/>
      <c r="O10049" s="197"/>
      <c r="P10049" s="231"/>
    </row>
    <row r="10050" spans="2:16">
      <c r="B10050" s="351"/>
      <c r="C10050" s="435"/>
      <c r="D10050" s="399"/>
      <c r="E10050" s="400"/>
      <c r="G10050" s="401"/>
      <c r="H10050" s="401"/>
      <c r="I10050" s="401"/>
      <c r="J10050" s="194"/>
      <c r="K10050" s="194"/>
      <c r="L10050" s="195"/>
      <c r="M10050" s="196"/>
      <c r="N10050" s="197"/>
      <c r="O10050" s="197"/>
      <c r="P10050" s="231"/>
    </row>
    <row r="10051" spans="2:16">
      <c r="B10051" s="351"/>
      <c r="C10051" s="435"/>
      <c r="D10051" s="399"/>
      <c r="E10051" s="400"/>
      <c r="G10051" s="401"/>
      <c r="H10051" s="401"/>
      <c r="I10051" s="401"/>
      <c r="J10051" s="194"/>
      <c r="K10051" s="194"/>
      <c r="L10051" s="195"/>
      <c r="M10051" s="196"/>
      <c r="N10051" s="197"/>
      <c r="O10051" s="197"/>
      <c r="P10051" s="231"/>
    </row>
    <row r="10052" spans="2:16">
      <c r="B10052" s="351"/>
      <c r="C10052" s="435"/>
      <c r="D10052" s="399"/>
      <c r="E10052" s="400"/>
      <c r="G10052" s="401"/>
      <c r="H10052" s="401"/>
      <c r="I10052" s="401"/>
      <c r="J10052" s="194"/>
      <c r="K10052" s="194"/>
      <c r="L10052" s="195"/>
      <c r="M10052" s="196"/>
      <c r="N10052" s="197"/>
      <c r="O10052" s="197"/>
      <c r="P10052" s="231"/>
    </row>
    <row r="10053" spans="2:16">
      <c r="B10053" s="351"/>
      <c r="C10053" s="435"/>
      <c r="D10053" s="399"/>
      <c r="E10053" s="400"/>
      <c r="G10053" s="401"/>
      <c r="H10053" s="401"/>
      <c r="I10053" s="401"/>
      <c r="J10053" s="194"/>
      <c r="K10053" s="194"/>
      <c r="L10053" s="195"/>
      <c r="M10053" s="196"/>
      <c r="N10053" s="197"/>
      <c r="O10053" s="197"/>
      <c r="P10053" s="231"/>
    </row>
    <row r="10054" spans="2:16">
      <c r="B10054" s="351"/>
      <c r="C10054" s="435"/>
      <c r="D10054" s="399"/>
      <c r="E10054" s="400"/>
      <c r="G10054" s="401"/>
      <c r="H10054" s="401"/>
      <c r="I10054" s="401"/>
      <c r="J10054" s="194"/>
      <c r="K10054" s="194"/>
      <c r="L10054" s="195"/>
      <c r="M10054" s="196"/>
      <c r="N10054" s="197"/>
      <c r="O10054" s="197"/>
      <c r="P10054" s="231"/>
    </row>
    <row r="10055" spans="2:16">
      <c r="B10055" s="351"/>
      <c r="C10055" s="435"/>
      <c r="D10055" s="399"/>
      <c r="E10055" s="400"/>
      <c r="G10055" s="401"/>
      <c r="H10055" s="401"/>
      <c r="I10055" s="401"/>
      <c r="J10055" s="194"/>
      <c r="K10055" s="194"/>
      <c r="L10055" s="195"/>
      <c r="M10055" s="196"/>
      <c r="N10055" s="197"/>
      <c r="O10055" s="197"/>
      <c r="P10055" s="231"/>
    </row>
    <row r="10056" spans="2:16">
      <c r="B10056" s="351"/>
      <c r="C10056" s="435"/>
      <c r="D10056" s="399"/>
      <c r="E10056" s="400"/>
      <c r="G10056" s="401"/>
      <c r="H10056" s="401"/>
      <c r="I10056" s="401"/>
      <c r="J10056" s="194"/>
      <c r="K10056" s="194"/>
      <c r="L10056" s="195"/>
      <c r="M10056" s="196"/>
      <c r="N10056" s="197"/>
      <c r="O10056" s="197"/>
      <c r="P10056" s="231"/>
    </row>
    <row r="10057" spans="2:16">
      <c r="B10057" s="351"/>
      <c r="C10057" s="435"/>
      <c r="D10057" s="399"/>
      <c r="E10057" s="400"/>
      <c r="G10057" s="401"/>
      <c r="H10057" s="401"/>
      <c r="I10057" s="401"/>
      <c r="J10057" s="194"/>
      <c r="K10057" s="194"/>
      <c r="L10057" s="195"/>
      <c r="M10057" s="196"/>
      <c r="N10057" s="197"/>
      <c r="O10057" s="197"/>
      <c r="P10057" s="231"/>
    </row>
    <row r="10058" spans="2:16">
      <c r="B10058" s="351"/>
      <c r="C10058" s="435"/>
      <c r="D10058" s="399"/>
      <c r="E10058" s="400"/>
      <c r="G10058" s="401"/>
      <c r="H10058" s="401"/>
      <c r="I10058" s="401"/>
      <c r="J10058" s="194"/>
      <c r="K10058" s="194"/>
      <c r="L10058" s="195"/>
      <c r="M10058" s="196"/>
      <c r="N10058" s="197"/>
      <c r="O10058" s="197"/>
      <c r="P10058" s="231"/>
    </row>
    <row r="10059" spans="2:16">
      <c r="B10059" s="351"/>
      <c r="C10059" s="435"/>
      <c r="D10059" s="399"/>
      <c r="E10059" s="400"/>
      <c r="G10059" s="401"/>
      <c r="H10059" s="401"/>
      <c r="I10059" s="401"/>
      <c r="J10059" s="194"/>
      <c r="K10059" s="194"/>
      <c r="L10059" s="195"/>
      <c r="M10059" s="196"/>
      <c r="N10059" s="197"/>
      <c r="O10059" s="197"/>
      <c r="P10059" s="231"/>
    </row>
    <row r="10060" spans="2:16">
      <c r="B10060" s="351"/>
      <c r="C10060" s="435"/>
      <c r="D10060" s="399"/>
      <c r="E10060" s="400"/>
      <c r="G10060" s="401"/>
      <c r="H10060" s="401"/>
      <c r="I10060" s="401"/>
      <c r="J10060" s="194"/>
      <c r="K10060" s="194"/>
      <c r="L10060" s="195"/>
      <c r="M10060" s="196"/>
      <c r="N10060" s="197"/>
      <c r="O10060" s="197"/>
      <c r="P10060" s="231"/>
    </row>
    <row r="10061" spans="2:16">
      <c r="B10061" s="351"/>
      <c r="C10061" s="435"/>
      <c r="D10061" s="399"/>
      <c r="E10061" s="400"/>
      <c r="G10061" s="401"/>
      <c r="H10061" s="401"/>
      <c r="I10061" s="401"/>
      <c r="J10061" s="194"/>
      <c r="K10061" s="194"/>
      <c r="L10061" s="195"/>
      <c r="M10061" s="196"/>
      <c r="N10061" s="197"/>
      <c r="O10061" s="197"/>
      <c r="P10061" s="231"/>
    </row>
    <row r="10062" spans="2:16">
      <c r="B10062" s="351"/>
      <c r="C10062" s="435"/>
      <c r="D10062" s="399"/>
      <c r="E10062" s="400"/>
      <c r="G10062" s="401"/>
      <c r="H10062" s="401"/>
      <c r="I10062" s="401"/>
      <c r="J10062" s="194"/>
      <c r="K10062" s="194"/>
      <c r="L10062" s="195"/>
      <c r="M10062" s="196"/>
      <c r="N10062" s="197"/>
      <c r="O10062" s="197"/>
      <c r="P10062" s="231"/>
    </row>
    <row r="10063" spans="2:16">
      <c r="B10063" s="351"/>
      <c r="C10063" s="435"/>
      <c r="D10063" s="399"/>
      <c r="E10063" s="400"/>
      <c r="G10063" s="401"/>
      <c r="H10063" s="401"/>
      <c r="I10063" s="401"/>
      <c r="J10063" s="194"/>
      <c r="K10063" s="194"/>
      <c r="L10063" s="195"/>
      <c r="M10063" s="196"/>
      <c r="N10063" s="197"/>
      <c r="O10063" s="197"/>
      <c r="P10063" s="231"/>
    </row>
    <row r="10064" spans="2:16">
      <c r="B10064" s="351"/>
      <c r="C10064" s="435"/>
      <c r="D10064" s="399"/>
      <c r="E10064" s="400"/>
      <c r="G10064" s="401"/>
      <c r="H10064" s="401"/>
      <c r="I10064" s="401"/>
      <c r="J10064" s="194"/>
      <c r="K10064" s="194"/>
      <c r="L10064" s="195"/>
      <c r="M10064" s="196"/>
      <c r="N10064" s="197"/>
      <c r="O10064" s="197"/>
      <c r="P10064" s="231"/>
    </row>
    <row r="10065" spans="2:16">
      <c r="B10065" s="351"/>
      <c r="C10065" s="435"/>
      <c r="D10065" s="399"/>
      <c r="E10065" s="400"/>
      <c r="G10065" s="401"/>
      <c r="H10065" s="401"/>
      <c r="I10065" s="401"/>
      <c r="J10065" s="194"/>
      <c r="K10065" s="194"/>
      <c r="L10065" s="195"/>
      <c r="M10065" s="196"/>
      <c r="N10065" s="197"/>
      <c r="O10065" s="197"/>
      <c r="P10065" s="231"/>
    </row>
    <row r="10066" spans="2:16">
      <c r="B10066" s="351"/>
      <c r="C10066" s="435"/>
      <c r="D10066" s="399"/>
      <c r="E10066" s="400"/>
      <c r="G10066" s="401"/>
      <c r="H10066" s="401"/>
      <c r="I10066" s="401"/>
      <c r="J10066" s="194"/>
      <c r="K10066" s="194"/>
      <c r="L10066" s="195"/>
      <c r="M10066" s="196"/>
      <c r="N10066" s="197"/>
      <c r="O10066" s="197"/>
      <c r="P10066" s="231"/>
    </row>
    <row r="10067" spans="2:16">
      <c r="B10067" s="351"/>
      <c r="C10067" s="435"/>
      <c r="D10067" s="399"/>
      <c r="E10067" s="400"/>
      <c r="G10067" s="401"/>
      <c r="H10067" s="401"/>
      <c r="I10067" s="401"/>
      <c r="J10067" s="194"/>
      <c r="K10067" s="194"/>
      <c r="L10067" s="195"/>
      <c r="M10067" s="196"/>
      <c r="N10067" s="197"/>
      <c r="O10067" s="197"/>
      <c r="P10067" s="231"/>
    </row>
    <row r="10068" spans="2:16">
      <c r="B10068" s="351"/>
      <c r="C10068" s="435"/>
      <c r="D10068" s="399"/>
      <c r="E10068" s="400"/>
      <c r="G10068" s="401"/>
      <c r="H10068" s="401"/>
      <c r="I10068" s="401"/>
      <c r="J10068" s="194"/>
      <c r="K10068" s="194"/>
      <c r="L10068" s="195"/>
      <c r="M10068" s="196"/>
      <c r="N10068" s="197"/>
      <c r="O10068" s="197"/>
      <c r="P10068" s="231"/>
    </row>
    <row r="10069" spans="2:16">
      <c r="B10069" s="351"/>
      <c r="C10069" s="435"/>
      <c r="D10069" s="399"/>
      <c r="E10069" s="400"/>
      <c r="G10069" s="401"/>
      <c r="H10069" s="401"/>
      <c r="I10069" s="401"/>
      <c r="J10069" s="194"/>
      <c r="K10069" s="194"/>
      <c r="L10069" s="195"/>
      <c r="M10069" s="196"/>
      <c r="N10069" s="197"/>
      <c r="O10069" s="197"/>
      <c r="P10069" s="231"/>
    </row>
    <row r="10070" spans="2:16">
      <c r="B10070" s="351"/>
      <c r="C10070" s="435"/>
      <c r="D10070" s="399"/>
      <c r="E10070" s="400"/>
      <c r="G10070" s="401"/>
      <c r="H10070" s="401"/>
      <c r="I10070" s="401"/>
      <c r="J10070" s="194"/>
      <c r="K10070" s="194"/>
      <c r="L10070" s="195"/>
      <c r="M10070" s="196"/>
      <c r="N10070" s="197"/>
      <c r="O10070" s="197"/>
      <c r="P10070" s="231"/>
    </row>
    <row r="10071" spans="2:16">
      <c r="B10071" s="351"/>
      <c r="C10071" s="435"/>
      <c r="D10071" s="399"/>
      <c r="E10071" s="400"/>
      <c r="G10071" s="401"/>
      <c r="H10071" s="401"/>
      <c r="I10071" s="401"/>
      <c r="J10071" s="194"/>
      <c r="K10071" s="194"/>
      <c r="L10071" s="195"/>
      <c r="M10071" s="196"/>
      <c r="N10071" s="197"/>
      <c r="O10071" s="197"/>
      <c r="P10071" s="231"/>
    </row>
    <row r="10072" spans="2:16">
      <c r="B10072" s="351"/>
      <c r="C10072" s="435"/>
      <c r="D10072" s="399"/>
      <c r="E10072" s="400"/>
      <c r="G10072" s="401"/>
      <c r="H10072" s="401"/>
      <c r="I10072" s="401"/>
      <c r="J10072" s="194"/>
      <c r="K10072" s="194"/>
      <c r="L10072" s="195"/>
      <c r="M10072" s="196"/>
      <c r="N10072" s="197"/>
      <c r="O10072" s="197"/>
      <c r="P10072" s="231"/>
    </row>
    <row r="10073" spans="2:16">
      <c r="B10073" s="351"/>
      <c r="C10073" s="435"/>
      <c r="D10073" s="399"/>
      <c r="E10073" s="400"/>
      <c r="G10073" s="401"/>
      <c r="H10073" s="401"/>
      <c r="I10073" s="401"/>
      <c r="J10073" s="194"/>
      <c r="K10073" s="194"/>
      <c r="L10073" s="195"/>
      <c r="M10073" s="196"/>
      <c r="N10073" s="197"/>
      <c r="O10073" s="197"/>
      <c r="P10073" s="231"/>
    </row>
    <row r="10074" spans="2:16">
      <c r="B10074" s="351"/>
      <c r="C10074" s="435"/>
      <c r="D10074" s="399"/>
      <c r="E10074" s="400"/>
      <c r="G10074" s="401"/>
      <c r="H10074" s="401"/>
      <c r="I10074" s="401"/>
      <c r="J10074" s="194"/>
      <c r="K10074" s="194"/>
      <c r="L10074" s="195"/>
      <c r="M10074" s="196"/>
      <c r="N10074" s="197"/>
      <c r="O10074" s="197"/>
      <c r="P10074" s="231"/>
    </row>
    <row r="10075" spans="2:16">
      <c r="B10075" s="351"/>
      <c r="C10075" s="435"/>
      <c r="D10075" s="399"/>
      <c r="E10075" s="400"/>
      <c r="G10075" s="401"/>
      <c r="H10075" s="401"/>
      <c r="I10075" s="401"/>
      <c r="J10075" s="194"/>
      <c r="K10075" s="194"/>
      <c r="L10075" s="195"/>
      <c r="M10075" s="196"/>
      <c r="N10075" s="197"/>
      <c r="O10075" s="197"/>
      <c r="P10075" s="231"/>
    </row>
    <row r="10076" spans="2:16">
      <c r="B10076" s="351"/>
      <c r="C10076" s="435"/>
      <c r="D10076" s="399"/>
      <c r="E10076" s="400"/>
      <c r="G10076" s="401"/>
      <c r="H10076" s="401"/>
      <c r="I10076" s="401"/>
      <c r="J10076" s="194"/>
      <c r="K10076" s="194"/>
      <c r="L10076" s="195"/>
      <c r="M10076" s="196"/>
      <c r="N10076" s="197"/>
      <c r="O10076" s="197"/>
      <c r="P10076" s="231"/>
    </row>
    <row r="10077" spans="2:16">
      <c r="B10077" s="351"/>
      <c r="C10077" s="435"/>
      <c r="D10077" s="399"/>
      <c r="E10077" s="400"/>
      <c r="G10077" s="401"/>
      <c r="H10077" s="401"/>
      <c r="I10077" s="401"/>
      <c r="J10077" s="194"/>
      <c r="K10077" s="194"/>
      <c r="L10077" s="195"/>
      <c r="M10077" s="196"/>
      <c r="N10077" s="197"/>
      <c r="O10077" s="197"/>
      <c r="P10077" s="231"/>
    </row>
    <row r="10078" spans="2:16">
      <c r="B10078" s="351"/>
      <c r="C10078" s="435"/>
      <c r="D10078" s="399"/>
      <c r="E10078" s="400"/>
      <c r="G10078" s="401"/>
      <c r="H10078" s="401"/>
      <c r="I10078" s="401"/>
      <c r="J10078" s="194"/>
      <c r="K10078" s="194"/>
      <c r="L10078" s="195"/>
      <c r="M10078" s="196"/>
      <c r="N10078" s="197"/>
      <c r="O10078" s="197"/>
      <c r="P10078" s="231"/>
    </row>
    <row r="10079" spans="2:16">
      <c r="B10079" s="351"/>
      <c r="C10079" s="435"/>
      <c r="D10079" s="399"/>
      <c r="E10079" s="400"/>
      <c r="G10079" s="401"/>
      <c r="H10079" s="401"/>
      <c r="I10079" s="401"/>
      <c r="J10079" s="194"/>
      <c r="K10079" s="194"/>
      <c r="L10079" s="195"/>
      <c r="M10079" s="196"/>
      <c r="N10079" s="197"/>
      <c r="O10079" s="197"/>
      <c r="P10079" s="231"/>
    </row>
    <row r="10080" spans="2:16">
      <c r="B10080" s="351"/>
      <c r="C10080" s="435"/>
      <c r="D10080" s="399"/>
      <c r="E10080" s="400"/>
      <c r="G10080" s="401"/>
      <c r="H10080" s="401"/>
      <c r="I10080" s="401"/>
      <c r="J10080" s="194"/>
      <c r="K10080" s="194"/>
      <c r="L10080" s="195"/>
      <c r="M10080" s="196"/>
      <c r="N10080" s="197"/>
      <c r="O10080" s="197"/>
      <c r="P10080" s="231"/>
    </row>
    <row r="10081" spans="2:16">
      <c r="B10081" s="351"/>
      <c r="C10081" s="435"/>
      <c r="D10081" s="399"/>
      <c r="E10081" s="400"/>
      <c r="G10081" s="401"/>
      <c r="H10081" s="401"/>
      <c r="I10081" s="401"/>
      <c r="J10081" s="194"/>
      <c r="K10081" s="194"/>
      <c r="L10081" s="195"/>
      <c r="M10081" s="196"/>
      <c r="N10081" s="197"/>
      <c r="O10081" s="197"/>
      <c r="P10081" s="231"/>
    </row>
    <row r="10082" spans="2:16">
      <c r="B10082" s="351"/>
      <c r="C10082" s="435"/>
      <c r="D10082" s="399"/>
      <c r="E10082" s="400"/>
      <c r="G10082" s="401"/>
      <c r="H10082" s="401"/>
      <c r="I10082" s="401"/>
      <c r="J10082" s="194"/>
      <c r="K10082" s="194"/>
      <c r="L10082" s="195"/>
      <c r="M10082" s="196"/>
      <c r="N10082" s="197"/>
      <c r="O10082" s="197"/>
      <c r="P10082" s="231"/>
    </row>
    <row r="10083" spans="2:16">
      <c r="B10083" s="351"/>
      <c r="C10083" s="435"/>
      <c r="D10083" s="399"/>
      <c r="E10083" s="400"/>
      <c r="G10083" s="401"/>
      <c r="H10083" s="401"/>
      <c r="I10083" s="401"/>
      <c r="J10083" s="194"/>
      <c r="K10083" s="194"/>
      <c r="L10083" s="195"/>
      <c r="M10083" s="196"/>
      <c r="N10083" s="197"/>
      <c r="O10083" s="197"/>
      <c r="P10083" s="231"/>
    </row>
    <row r="10084" spans="2:16">
      <c r="B10084" s="351"/>
      <c r="C10084" s="435"/>
      <c r="D10084" s="399"/>
      <c r="E10084" s="400"/>
      <c r="G10084" s="401"/>
      <c r="H10084" s="401"/>
      <c r="I10084" s="401"/>
      <c r="J10084" s="194"/>
      <c r="K10084" s="194"/>
      <c r="L10084" s="195"/>
      <c r="M10084" s="196"/>
      <c r="N10084" s="197"/>
      <c r="O10084" s="197"/>
      <c r="P10084" s="231"/>
    </row>
    <row r="10085" spans="2:16">
      <c r="B10085" s="351"/>
      <c r="C10085" s="435"/>
      <c r="D10085" s="399"/>
      <c r="E10085" s="400"/>
      <c r="G10085" s="401"/>
      <c r="H10085" s="401"/>
      <c r="I10085" s="401"/>
      <c r="J10085" s="194"/>
      <c r="K10085" s="194"/>
      <c r="L10085" s="195"/>
      <c r="M10085" s="196"/>
      <c r="N10085" s="197"/>
      <c r="O10085" s="197"/>
      <c r="P10085" s="231"/>
    </row>
    <row r="10086" spans="2:16">
      <c r="B10086" s="351"/>
      <c r="C10086" s="435"/>
      <c r="D10086" s="399"/>
      <c r="E10086" s="400"/>
      <c r="G10086" s="401"/>
      <c r="H10086" s="401"/>
      <c r="I10086" s="401"/>
      <c r="J10086" s="194"/>
      <c r="K10086" s="194"/>
      <c r="L10086" s="195"/>
      <c r="M10086" s="196"/>
      <c r="N10086" s="197"/>
      <c r="O10086" s="197"/>
      <c r="P10086" s="231"/>
    </row>
    <row r="10087" spans="2:16">
      <c r="B10087" s="351"/>
      <c r="C10087" s="435"/>
      <c r="D10087" s="399"/>
      <c r="E10087" s="400"/>
      <c r="G10087" s="401"/>
      <c r="H10087" s="401"/>
      <c r="I10087" s="401"/>
      <c r="J10087" s="194"/>
      <c r="K10087" s="194"/>
      <c r="L10087" s="195"/>
      <c r="M10087" s="196"/>
      <c r="N10087" s="197"/>
      <c r="O10087" s="197"/>
      <c r="P10087" s="231"/>
    </row>
    <row r="10088" spans="2:16">
      <c r="B10088" s="351"/>
      <c r="C10088" s="435"/>
      <c r="D10088" s="399"/>
      <c r="E10088" s="400"/>
      <c r="G10088" s="401"/>
      <c r="H10088" s="401"/>
      <c r="I10088" s="401"/>
      <c r="J10088" s="194"/>
      <c r="K10088" s="194"/>
      <c r="L10088" s="195"/>
      <c r="M10088" s="196"/>
      <c r="N10088" s="197"/>
      <c r="O10088" s="197"/>
      <c r="P10088" s="231"/>
    </row>
    <row r="10089" spans="2:16">
      <c r="B10089" s="351"/>
      <c r="C10089" s="435"/>
      <c r="D10089" s="399"/>
      <c r="E10089" s="400"/>
      <c r="G10089" s="401"/>
      <c r="H10089" s="401"/>
      <c r="I10089" s="401"/>
      <c r="J10089" s="194"/>
      <c r="K10089" s="194"/>
      <c r="L10089" s="195"/>
      <c r="M10089" s="196"/>
      <c r="N10089" s="197"/>
      <c r="O10089" s="197"/>
      <c r="P10089" s="231"/>
    </row>
    <row r="10090" spans="2:16">
      <c r="B10090" s="351"/>
      <c r="C10090" s="435"/>
      <c r="D10090" s="399"/>
      <c r="E10090" s="400"/>
      <c r="G10090" s="401"/>
      <c r="H10090" s="401"/>
      <c r="I10090" s="401"/>
      <c r="J10090" s="194"/>
      <c r="K10090" s="194"/>
      <c r="L10090" s="195"/>
      <c r="M10090" s="196"/>
      <c r="N10090" s="197"/>
      <c r="O10090" s="197"/>
      <c r="P10090" s="231"/>
    </row>
    <row r="10091" spans="2:16">
      <c r="B10091" s="351"/>
      <c r="C10091" s="435"/>
      <c r="D10091" s="399"/>
      <c r="E10091" s="400"/>
      <c r="G10091" s="401"/>
      <c r="H10091" s="401"/>
      <c r="I10091" s="401"/>
      <c r="J10091" s="194"/>
      <c r="K10091" s="194"/>
      <c r="L10091" s="195"/>
      <c r="M10091" s="196"/>
      <c r="N10091" s="197"/>
      <c r="O10091" s="197"/>
      <c r="P10091" s="231"/>
    </row>
    <row r="10092" spans="2:16">
      <c r="B10092" s="351"/>
      <c r="C10092" s="435"/>
      <c r="D10092" s="399"/>
      <c r="E10092" s="400"/>
      <c r="G10092" s="401"/>
      <c r="H10092" s="401"/>
      <c r="I10092" s="401"/>
      <c r="J10092" s="194"/>
      <c r="K10092" s="194"/>
      <c r="L10092" s="195"/>
      <c r="M10092" s="196"/>
      <c r="N10092" s="197"/>
      <c r="O10092" s="197"/>
      <c r="P10092" s="231"/>
    </row>
    <row r="10093" spans="2:16">
      <c r="B10093" s="351"/>
      <c r="C10093" s="435"/>
      <c r="D10093" s="399"/>
      <c r="E10093" s="400"/>
      <c r="G10093" s="401"/>
      <c r="H10093" s="401"/>
      <c r="I10093" s="401"/>
      <c r="J10093" s="194"/>
      <c r="K10093" s="194"/>
      <c r="L10093" s="195"/>
      <c r="M10093" s="196"/>
      <c r="N10093" s="197"/>
      <c r="O10093" s="197"/>
      <c r="P10093" s="231"/>
    </row>
    <row r="10094" spans="2:16">
      <c r="B10094" s="351"/>
      <c r="C10094" s="435"/>
      <c r="D10094" s="399"/>
      <c r="E10094" s="400"/>
      <c r="G10094" s="401"/>
      <c r="H10094" s="401"/>
      <c r="I10094" s="401"/>
      <c r="J10094" s="194"/>
      <c r="K10094" s="194"/>
      <c r="L10094" s="195"/>
      <c r="M10094" s="196"/>
      <c r="N10094" s="197"/>
      <c r="O10094" s="197"/>
      <c r="P10094" s="231"/>
    </row>
    <row r="10095" spans="2:16">
      <c r="B10095" s="351"/>
      <c r="C10095" s="435"/>
      <c r="D10095" s="399"/>
      <c r="E10095" s="400"/>
      <c r="G10095" s="401"/>
      <c r="H10095" s="401"/>
      <c r="I10095" s="401"/>
      <c r="J10095" s="194"/>
      <c r="K10095" s="194"/>
      <c r="L10095" s="195"/>
      <c r="M10095" s="196"/>
      <c r="N10095" s="197"/>
      <c r="O10095" s="197"/>
      <c r="P10095" s="231"/>
    </row>
    <row r="10096" spans="2:16">
      <c r="B10096" s="351"/>
      <c r="C10096" s="435"/>
      <c r="D10096" s="399"/>
      <c r="E10096" s="400"/>
      <c r="G10096" s="401"/>
      <c r="H10096" s="401"/>
      <c r="I10096" s="401"/>
      <c r="J10096" s="194"/>
      <c r="K10096" s="194"/>
      <c r="L10096" s="195"/>
      <c r="M10096" s="196"/>
      <c r="N10096" s="197"/>
      <c r="O10096" s="197"/>
      <c r="P10096" s="231"/>
    </row>
    <row r="10097" spans="2:16">
      <c r="B10097" s="351"/>
      <c r="C10097" s="435"/>
      <c r="D10097" s="399"/>
      <c r="E10097" s="400"/>
      <c r="G10097" s="401"/>
      <c r="H10097" s="401"/>
      <c r="I10097" s="401"/>
      <c r="J10097" s="194"/>
      <c r="K10097" s="194"/>
      <c r="L10097" s="195"/>
      <c r="M10097" s="196"/>
      <c r="N10097" s="197"/>
      <c r="O10097" s="197"/>
      <c r="P10097" s="231"/>
    </row>
    <row r="10098" spans="2:16">
      <c r="B10098" s="351"/>
      <c r="C10098" s="435"/>
      <c r="D10098" s="399"/>
      <c r="E10098" s="400"/>
      <c r="G10098" s="401"/>
      <c r="H10098" s="401"/>
      <c r="I10098" s="401"/>
      <c r="J10098" s="194"/>
      <c r="K10098" s="194"/>
      <c r="L10098" s="195"/>
      <c r="M10098" s="196"/>
      <c r="N10098" s="197"/>
      <c r="O10098" s="197"/>
      <c r="P10098" s="231"/>
    </row>
    <row r="10099" spans="2:16">
      <c r="B10099" s="351"/>
      <c r="C10099" s="435"/>
      <c r="D10099" s="399"/>
      <c r="E10099" s="400"/>
      <c r="G10099" s="401"/>
      <c r="H10099" s="401"/>
      <c r="I10099" s="401"/>
      <c r="J10099" s="194"/>
      <c r="K10099" s="194"/>
      <c r="L10099" s="195"/>
      <c r="M10099" s="196"/>
      <c r="N10099" s="197"/>
      <c r="O10099" s="197"/>
      <c r="P10099" s="231"/>
    </row>
    <row r="10100" spans="2:16">
      <c r="B10100" s="351"/>
      <c r="C10100" s="435"/>
      <c r="D10100" s="399"/>
      <c r="E10100" s="400"/>
      <c r="G10100" s="401"/>
      <c r="H10100" s="401"/>
      <c r="I10100" s="401"/>
      <c r="J10100" s="194"/>
      <c r="K10100" s="194"/>
      <c r="L10100" s="195"/>
      <c r="M10100" s="196"/>
      <c r="N10100" s="197"/>
      <c r="O10100" s="197"/>
      <c r="P10100" s="231"/>
    </row>
    <row r="10101" spans="2:16">
      <c r="B10101" s="351"/>
      <c r="C10101" s="435"/>
      <c r="D10101" s="399"/>
      <c r="E10101" s="400"/>
      <c r="G10101" s="401"/>
      <c r="H10101" s="401"/>
      <c r="I10101" s="401"/>
      <c r="J10101" s="194"/>
      <c r="K10101" s="194"/>
      <c r="L10101" s="195"/>
      <c r="M10101" s="196"/>
      <c r="N10101" s="197"/>
      <c r="O10101" s="197"/>
      <c r="P10101" s="231"/>
    </row>
    <row r="10102" spans="2:16">
      <c r="B10102" s="351"/>
      <c r="C10102" s="435"/>
      <c r="D10102" s="399"/>
      <c r="E10102" s="400"/>
      <c r="G10102" s="401"/>
      <c r="H10102" s="401"/>
      <c r="I10102" s="401"/>
      <c r="J10102" s="194"/>
      <c r="K10102" s="194"/>
      <c r="L10102" s="195"/>
      <c r="M10102" s="196"/>
      <c r="N10102" s="197"/>
      <c r="O10102" s="197"/>
      <c r="P10102" s="231"/>
    </row>
    <row r="10103" spans="2:16">
      <c r="B10103" s="351"/>
      <c r="C10103" s="435"/>
      <c r="D10103" s="399"/>
      <c r="E10103" s="400"/>
      <c r="G10103" s="401"/>
      <c r="H10103" s="401"/>
      <c r="I10103" s="401"/>
      <c r="J10103" s="194"/>
      <c r="K10103" s="194"/>
      <c r="L10103" s="195"/>
      <c r="M10103" s="196"/>
      <c r="N10103" s="197"/>
      <c r="O10103" s="197"/>
      <c r="P10103" s="231"/>
    </row>
    <row r="10104" spans="2:16">
      <c r="B10104" s="351"/>
      <c r="C10104" s="435"/>
      <c r="D10104" s="399"/>
      <c r="E10104" s="400"/>
      <c r="G10104" s="401"/>
      <c r="H10104" s="401"/>
      <c r="I10104" s="401"/>
      <c r="J10104" s="194"/>
      <c r="K10104" s="194"/>
      <c r="L10104" s="195"/>
      <c r="M10104" s="196"/>
      <c r="N10104" s="197"/>
      <c r="O10104" s="197"/>
      <c r="P10104" s="231"/>
    </row>
    <row r="10105" spans="2:16">
      <c r="B10105" s="351"/>
      <c r="C10105" s="435"/>
      <c r="D10105" s="399"/>
      <c r="E10105" s="400"/>
      <c r="G10105" s="401"/>
      <c r="H10105" s="401"/>
      <c r="I10105" s="401"/>
      <c r="J10105" s="194"/>
      <c r="K10105" s="194"/>
      <c r="L10105" s="195"/>
      <c r="M10105" s="196"/>
      <c r="N10105" s="197"/>
      <c r="O10105" s="197"/>
      <c r="P10105" s="231"/>
    </row>
    <row r="10106" spans="2:16">
      <c r="B10106" s="351"/>
      <c r="C10106" s="435"/>
      <c r="D10106" s="399"/>
      <c r="E10106" s="400"/>
      <c r="G10106" s="401"/>
      <c r="H10106" s="401"/>
      <c r="I10106" s="401"/>
      <c r="J10106" s="194"/>
      <c r="K10106" s="194"/>
      <c r="L10106" s="195"/>
      <c r="M10106" s="196"/>
      <c r="N10106" s="197"/>
      <c r="O10106" s="197"/>
      <c r="P10106" s="231"/>
    </row>
    <row r="10107" spans="2:16">
      <c r="B10107" s="351"/>
      <c r="C10107" s="435"/>
      <c r="D10107" s="399"/>
      <c r="E10107" s="400"/>
      <c r="G10107" s="401"/>
      <c r="H10107" s="401"/>
      <c r="I10107" s="401"/>
      <c r="J10107" s="194"/>
      <c r="K10107" s="194"/>
      <c r="L10107" s="195"/>
      <c r="M10107" s="196"/>
      <c r="N10107" s="197"/>
      <c r="O10107" s="197"/>
      <c r="P10107" s="231"/>
    </row>
    <row r="10108" spans="2:16">
      <c r="B10108" s="351"/>
      <c r="C10108" s="435"/>
      <c r="D10108" s="399"/>
      <c r="E10108" s="400"/>
      <c r="G10108" s="401"/>
      <c r="H10108" s="401"/>
      <c r="I10108" s="401"/>
      <c r="J10108" s="194"/>
      <c r="K10108" s="194"/>
      <c r="L10108" s="195"/>
      <c r="M10108" s="196"/>
      <c r="N10108" s="197"/>
      <c r="O10108" s="197"/>
      <c r="P10108" s="231"/>
    </row>
    <row r="10109" spans="2:16">
      <c r="B10109" s="351"/>
      <c r="C10109" s="435"/>
      <c r="D10109" s="399"/>
      <c r="E10109" s="400"/>
      <c r="G10109" s="401"/>
      <c r="H10109" s="401"/>
      <c r="I10109" s="401"/>
      <c r="J10109" s="194"/>
      <c r="K10109" s="194"/>
      <c r="L10109" s="195"/>
      <c r="M10109" s="196"/>
      <c r="N10109" s="197"/>
      <c r="O10109" s="197"/>
      <c r="P10109" s="231"/>
    </row>
    <row r="10110" spans="2:16">
      <c r="B10110" s="351"/>
      <c r="C10110" s="435"/>
      <c r="D10110" s="399"/>
      <c r="E10110" s="400"/>
      <c r="G10110" s="401"/>
      <c r="H10110" s="401"/>
      <c r="I10110" s="401"/>
      <c r="J10110" s="194"/>
      <c r="K10110" s="194"/>
      <c r="L10110" s="195"/>
      <c r="M10110" s="196"/>
      <c r="N10110" s="197"/>
      <c r="O10110" s="197"/>
      <c r="P10110" s="231"/>
    </row>
    <row r="10111" spans="2:16">
      <c r="B10111" s="351"/>
      <c r="C10111" s="435"/>
      <c r="D10111" s="399"/>
      <c r="E10111" s="400"/>
      <c r="G10111" s="401"/>
      <c r="H10111" s="401"/>
      <c r="I10111" s="401"/>
      <c r="J10111" s="194"/>
      <c r="K10111" s="194"/>
      <c r="L10111" s="195"/>
      <c r="M10111" s="196"/>
      <c r="N10111" s="197"/>
      <c r="O10111" s="197"/>
      <c r="P10111" s="231"/>
    </row>
    <row r="10112" spans="2:16">
      <c r="B10112" s="351"/>
      <c r="C10112" s="435"/>
      <c r="D10112" s="399"/>
      <c r="E10112" s="400"/>
      <c r="G10112" s="401"/>
      <c r="H10112" s="401"/>
      <c r="I10112" s="401"/>
      <c r="J10112" s="194"/>
      <c r="K10112" s="194"/>
      <c r="L10112" s="195"/>
      <c r="M10112" s="196"/>
      <c r="N10112" s="197"/>
      <c r="O10112" s="197"/>
      <c r="P10112" s="231"/>
    </row>
    <row r="10113" spans="2:16">
      <c r="B10113" s="351"/>
      <c r="C10113" s="435"/>
      <c r="D10113" s="399"/>
      <c r="E10113" s="400"/>
      <c r="G10113" s="401"/>
      <c r="H10113" s="401"/>
      <c r="I10113" s="401"/>
      <c r="J10113" s="194"/>
      <c r="K10113" s="194"/>
      <c r="L10113" s="195"/>
      <c r="M10113" s="196"/>
      <c r="N10113" s="197"/>
      <c r="O10113" s="197"/>
      <c r="P10113" s="231"/>
    </row>
    <row r="10114" spans="2:16">
      <c r="B10114" s="351"/>
      <c r="C10114" s="435"/>
      <c r="D10114" s="399"/>
      <c r="E10114" s="400"/>
      <c r="G10114" s="401"/>
      <c r="H10114" s="401"/>
      <c r="I10114" s="401"/>
      <c r="J10114" s="194"/>
      <c r="K10114" s="194"/>
      <c r="L10114" s="195"/>
      <c r="M10114" s="196"/>
      <c r="N10114" s="197"/>
      <c r="O10114" s="197"/>
      <c r="P10114" s="231"/>
    </row>
    <row r="10115" spans="2:16">
      <c r="B10115" s="351"/>
      <c r="C10115" s="435"/>
      <c r="D10115" s="399"/>
      <c r="E10115" s="400"/>
      <c r="G10115" s="401"/>
      <c r="H10115" s="401"/>
      <c r="I10115" s="401"/>
      <c r="J10115" s="194"/>
      <c r="K10115" s="194"/>
      <c r="L10115" s="195"/>
      <c r="M10115" s="196"/>
      <c r="N10115" s="197"/>
      <c r="O10115" s="197"/>
      <c r="P10115" s="231"/>
    </row>
    <row r="10116" spans="2:16">
      <c r="B10116" s="351"/>
      <c r="C10116" s="435"/>
      <c r="D10116" s="399"/>
      <c r="E10116" s="400"/>
      <c r="G10116" s="401"/>
      <c r="H10116" s="401"/>
      <c r="I10116" s="401"/>
      <c r="J10116" s="194"/>
      <c r="K10116" s="194"/>
      <c r="L10116" s="195"/>
      <c r="M10116" s="196"/>
      <c r="N10116" s="197"/>
      <c r="O10116" s="197"/>
      <c r="P10116" s="231"/>
    </row>
    <row r="10117" spans="2:16">
      <c r="B10117" s="351"/>
      <c r="C10117" s="435"/>
      <c r="D10117" s="399"/>
      <c r="E10117" s="400"/>
      <c r="G10117" s="401"/>
      <c r="H10117" s="401"/>
      <c r="I10117" s="401"/>
      <c r="J10117" s="194"/>
      <c r="K10117" s="194"/>
      <c r="L10117" s="195"/>
      <c r="M10117" s="196"/>
      <c r="N10117" s="197"/>
      <c r="O10117" s="197"/>
      <c r="P10117" s="231"/>
    </row>
    <row r="10118" spans="2:16">
      <c r="B10118" s="351"/>
      <c r="C10118" s="435"/>
      <c r="D10118" s="399"/>
      <c r="E10118" s="400"/>
      <c r="G10118" s="401"/>
      <c r="H10118" s="401"/>
      <c r="I10118" s="401"/>
      <c r="J10118" s="194"/>
      <c r="K10118" s="194"/>
      <c r="L10118" s="195"/>
      <c r="M10118" s="196"/>
      <c r="N10118" s="197"/>
      <c r="O10118" s="197"/>
      <c r="P10118" s="231"/>
    </row>
    <row r="10119" spans="2:16">
      <c r="B10119" s="351"/>
      <c r="C10119" s="435"/>
      <c r="D10119" s="399"/>
      <c r="E10119" s="400"/>
      <c r="G10119" s="401"/>
      <c r="H10119" s="401"/>
      <c r="I10119" s="401"/>
      <c r="J10119" s="194"/>
      <c r="K10119" s="194"/>
      <c r="L10119" s="195"/>
      <c r="M10119" s="196"/>
      <c r="N10119" s="197"/>
      <c r="O10119" s="197"/>
      <c r="P10119" s="231"/>
    </row>
    <row r="10120" spans="2:16">
      <c r="B10120" s="351"/>
      <c r="C10120" s="435"/>
      <c r="D10120" s="399"/>
      <c r="E10120" s="400"/>
      <c r="G10120" s="401"/>
      <c r="H10120" s="401"/>
      <c r="I10120" s="401"/>
      <c r="J10120" s="194"/>
      <c r="K10120" s="194"/>
      <c r="L10120" s="195"/>
      <c r="M10120" s="196"/>
      <c r="N10120" s="197"/>
      <c r="O10120" s="197"/>
      <c r="P10120" s="231"/>
    </row>
    <row r="10121" spans="2:16">
      <c r="B10121" s="351"/>
      <c r="C10121" s="435"/>
      <c r="D10121" s="399"/>
      <c r="E10121" s="400"/>
      <c r="G10121" s="401"/>
      <c r="H10121" s="401"/>
      <c r="I10121" s="401"/>
      <c r="J10121" s="194"/>
      <c r="K10121" s="194"/>
      <c r="L10121" s="195"/>
      <c r="M10121" s="196"/>
      <c r="N10121" s="197"/>
      <c r="O10121" s="197"/>
      <c r="P10121" s="231"/>
    </row>
    <row r="10122" spans="2:16">
      <c r="B10122" s="351"/>
      <c r="C10122" s="435"/>
      <c r="D10122" s="399"/>
      <c r="E10122" s="400"/>
      <c r="G10122" s="401"/>
      <c r="H10122" s="401"/>
      <c r="I10122" s="401"/>
      <c r="J10122" s="194"/>
      <c r="K10122" s="194"/>
      <c r="L10122" s="195"/>
      <c r="M10122" s="196"/>
      <c r="N10122" s="197"/>
      <c r="O10122" s="197"/>
      <c r="P10122" s="231"/>
    </row>
    <row r="10123" spans="2:16">
      <c r="B10123" s="351"/>
      <c r="C10123" s="435"/>
      <c r="D10123" s="399"/>
      <c r="E10123" s="400"/>
      <c r="G10123" s="401"/>
      <c r="H10123" s="401"/>
      <c r="I10123" s="401"/>
      <c r="J10123" s="194"/>
      <c r="K10123" s="194"/>
      <c r="L10123" s="195"/>
      <c r="M10123" s="196"/>
      <c r="N10123" s="197"/>
      <c r="O10123" s="197"/>
      <c r="P10123" s="231"/>
    </row>
    <row r="10124" spans="2:16">
      <c r="B10124" s="351"/>
      <c r="C10124" s="435"/>
      <c r="D10124" s="399"/>
      <c r="E10124" s="400"/>
      <c r="G10124" s="401"/>
      <c r="H10124" s="401"/>
      <c r="I10124" s="401"/>
      <c r="J10124" s="194"/>
      <c r="K10124" s="194"/>
      <c r="L10124" s="195"/>
      <c r="M10124" s="196"/>
      <c r="N10124" s="197"/>
      <c r="O10124" s="197"/>
      <c r="P10124" s="231"/>
    </row>
    <row r="10125" spans="2:16">
      <c r="B10125" s="351"/>
      <c r="C10125" s="435"/>
      <c r="D10125" s="399"/>
      <c r="E10125" s="400"/>
      <c r="G10125" s="401"/>
      <c r="H10125" s="401"/>
      <c r="I10125" s="401"/>
      <c r="J10125" s="194"/>
      <c r="K10125" s="194"/>
      <c r="L10125" s="195"/>
      <c r="M10125" s="196"/>
      <c r="N10125" s="197"/>
      <c r="O10125" s="197"/>
      <c r="P10125" s="231"/>
    </row>
    <row r="10126" spans="2:16">
      <c r="B10126" s="351"/>
      <c r="C10126" s="435"/>
      <c r="D10126" s="399"/>
      <c r="E10126" s="400"/>
      <c r="G10126" s="401"/>
      <c r="H10126" s="401"/>
      <c r="I10126" s="401"/>
      <c r="J10126" s="194"/>
      <c r="K10126" s="194"/>
      <c r="L10126" s="195"/>
      <c r="M10126" s="196"/>
      <c r="N10126" s="197"/>
      <c r="O10126" s="197"/>
      <c r="P10126" s="231"/>
    </row>
    <row r="10127" spans="2:16">
      <c r="B10127" s="351"/>
      <c r="C10127" s="435"/>
      <c r="D10127" s="399"/>
      <c r="E10127" s="400"/>
      <c r="G10127" s="401"/>
      <c r="H10127" s="401"/>
      <c r="I10127" s="401"/>
      <c r="J10127" s="194"/>
      <c r="K10127" s="194"/>
      <c r="L10127" s="195"/>
      <c r="M10127" s="196"/>
      <c r="N10127" s="197"/>
      <c r="O10127" s="197"/>
      <c r="P10127" s="231"/>
    </row>
    <row r="10128" spans="2:16">
      <c r="B10128" s="351"/>
      <c r="C10128" s="435"/>
      <c r="D10128" s="399"/>
      <c r="E10128" s="400"/>
      <c r="G10128" s="401"/>
      <c r="H10128" s="401"/>
      <c r="I10128" s="401"/>
      <c r="J10128" s="194"/>
      <c r="K10128" s="194"/>
      <c r="L10128" s="195"/>
      <c r="M10128" s="196"/>
      <c r="N10128" s="197"/>
      <c r="O10128" s="197"/>
      <c r="P10128" s="231"/>
    </row>
    <row r="10129" spans="2:16">
      <c r="B10129" s="351"/>
      <c r="C10129" s="435"/>
      <c r="D10129" s="399"/>
      <c r="E10129" s="400"/>
      <c r="G10129" s="401"/>
      <c r="H10129" s="401"/>
      <c r="I10129" s="401"/>
      <c r="J10129" s="194"/>
      <c r="K10129" s="194"/>
      <c r="L10129" s="195"/>
      <c r="M10129" s="196"/>
      <c r="N10129" s="197"/>
      <c r="O10129" s="197"/>
      <c r="P10129" s="231"/>
    </row>
    <row r="10130" spans="2:16">
      <c r="B10130" s="351"/>
      <c r="C10130" s="435"/>
      <c r="D10130" s="399"/>
      <c r="E10130" s="400"/>
      <c r="G10130" s="401"/>
      <c r="H10130" s="401"/>
      <c r="I10130" s="401"/>
      <c r="J10130" s="194"/>
      <c r="K10130" s="194"/>
      <c r="L10130" s="195"/>
      <c r="M10130" s="196"/>
      <c r="N10130" s="197"/>
      <c r="O10130" s="197"/>
      <c r="P10130" s="231"/>
    </row>
    <row r="10131" spans="2:16">
      <c r="B10131" s="351"/>
      <c r="C10131" s="435"/>
      <c r="D10131" s="399"/>
      <c r="E10131" s="400"/>
      <c r="G10131" s="401"/>
      <c r="H10131" s="401"/>
      <c r="I10131" s="401"/>
      <c r="J10131" s="194"/>
      <c r="K10131" s="194"/>
      <c r="L10131" s="195"/>
      <c r="M10131" s="196"/>
      <c r="N10131" s="197"/>
      <c r="O10131" s="197"/>
      <c r="P10131" s="231"/>
    </row>
    <row r="10132" spans="2:16">
      <c r="B10132" s="351"/>
      <c r="C10132" s="435"/>
      <c r="D10132" s="399"/>
      <c r="E10132" s="400"/>
      <c r="G10132" s="401"/>
      <c r="H10132" s="401"/>
      <c r="I10132" s="401"/>
      <c r="J10132" s="194"/>
      <c r="K10132" s="194"/>
      <c r="L10132" s="195"/>
      <c r="M10132" s="196"/>
      <c r="N10132" s="197"/>
      <c r="O10132" s="197"/>
      <c r="P10132" s="231"/>
    </row>
    <row r="10133" spans="2:16">
      <c r="B10133" s="351"/>
      <c r="C10133" s="435"/>
      <c r="D10133" s="399"/>
      <c r="E10133" s="400"/>
      <c r="G10133" s="401"/>
      <c r="H10133" s="401"/>
      <c r="I10133" s="401"/>
      <c r="J10133" s="194"/>
      <c r="K10133" s="194"/>
      <c r="L10133" s="195"/>
      <c r="M10133" s="196"/>
      <c r="N10133" s="197"/>
      <c r="O10133" s="197"/>
      <c r="P10133" s="231"/>
    </row>
    <row r="10134" spans="2:16">
      <c r="B10134" s="351"/>
      <c r="C10134" s="435"/>
      <c r="D10134" s="399"/>
      <c r="E10134" s="400"/>
      <c r="G10134" s="401"/>
      <c r="H10134" s="401"/>
      <c r="I10134" s="401"/>
      <c r="J10134" s="194"/>
      <c r="K10134" s="194"/>
      <c r="L10134" s="195"/>
      <c r="M10134" s="196"/>
      <c r="N10134" s="197"/>
      <c r="O10134" s="197"/>
      <c r="P10134" s="231"/>
    </row>
    <row r="10135" spans="2:16">
      <c r="B10135" s="351"/>
      <c r="C10135" s="435"/>
      <c r="D10135" s="399"/>
      <c r="E10135" s="400"/>
      <c r="G10135" s="401"/>
      <c r="H10135" s="401"/>
      <c r="I10135" s="401"/>
      <c r="J10135" s="194"/>
      <c r="K10135" s="194"/>
      <c r="L10135" s="195"/>
      <c r="M10135" s="196"/>
      <c r="N10135" s="197"/>
      <c r="O10135" s="197"/>
      <c r="P10135" s="231"/>
    </row>
    <row r="10136" spans="2:16">
      <c r="B10136" s="351"/>
      <c r="C10136" s="435"/>
      <c r="D10136" s="399"/>
      <c r="E10136" s="400"/>
      <c r="G10136" s="401"/>
      <c r="H10136" s="401"/>
      <c r="I10136" s="401"/>
      <c r="J10136" s="194"/>
      <c r="K10136" s="194"/>
      <c r="L10136" s="195"/>
      <c r="M10136" s="196"/>
      <c r="N10136" s="197"/>
      <c r="O10136" s="197"/>
      <c r="P10136" s="231"/>
    </row>
    <row r="10137" spans="2:16">
      <c r="B10137" s="351"/>
      <c r="C10137" s="435"/>
      <c r="D10137" s="399"/>
      <c r="E10137" s="400"/>
      <c r="G10137" s="401"/>
      <c r="H10137" s="401"/>
      <c r="I10137" s="401"/>
      <c r="J10137" s="194"/>
      <c r="K10137" s="194"/>
      <c r="L10137" s="195"/>
      <c r="M10137" s="196"/>
      <c r="N10137" s="197"/>
      <c r="O10137" s="197"/>
      <c r="P10137" s="231"/>
    </row>
    <row r="10138" spans="2:16">
      <c r="B10138" s="351"/>
      <c r="C10138" s="435"/>
      <c r="D10138" s="399"/>
      <c r="E10138" s="400"/>
      <c r="G10138" s="401"/>
      <c r="H10138" s="401"/>
      <c r="I10138" s="401"/>
      <c r="J10138" s="194"/>
      <c r="K10138" s="194"/>
      <c r="L10138" s="195"/>
      <c r="M10138" s="196"/>
      <c r="N10138" s="197"/>
      <c r="O10138" s="197"/>
      <c r="P10138" s="231"/>
    </row>
    <row r="10139" spans="2:16">
      <c r="B10139" s="351"/>
      <c r="C10139" s="435"/>
      <c r="D10139" s="399"/>
      <c r="E10139" s="400"/>
      <c r="G10139" s="401"/>
      <c r="H10139" s="401"/>
      <c r="I10139" s="401"/>
      <c r="J10139" s="194"/>
      <c r="K10139" s="194"/>
      <c r="L10139" s="195"/>
      <c r="M10139" s="196"/>
      <c r="N10139" s="197"/>
      <c r="O10139" s="197"/>
      <c r="P10139" s="231"/>
    </row>
    <row r="10140" spans="2:16">
      <c r="B10140" s="351"/>
      <c r="C10140" s="435"/>
      <c r="D10140" s="399"/>
      <c r="E10140" s="400"/>
      <c r="G10140" s="401"/>
      <c r="H10140" s="401"/>
      <c r="I10140" s="401"/>
      <c r="J10140" s="194"/>
      <c r="K10140" s="194"/>
      <c r="L10140" s="195"/>
      <c r="M10140" s="196"/>
      <c r="N10140" s="197"/>
      <c r="O10140" s="197"/>
      <c r="P10140" s="231"/>
    </row>
    <row r="10141" spans="2:16">
      <c r="B10141" s="351"/>
      <c r="C10141" s="435"/>
      <c r="D10141" s="399"/>
      <c r="E10141" s="400"/>
      <c r="G10141" s="401"/>
      <c r="H10141" s="401"/>
      <c r="I10141" s="401"/>
      <c r="J10141" s="194"/>
      <c r="K10141" s="194"/>
      <c r="L10141" s="195"/>
      <c r="M10141" s="196"/>
      <c r="N10141" s="197"/>
      <c r="O10141" s="197"/>
      <c r="P10141" s="231"/>
    </row>
    <row r="10142" spans="2:16">
      <c r="B10142" s="351"/>
      <c r="C10142" s="435"/>
      <c r="D10142" s="399"/>
      <c r="E10142" s="400"/>
      <c r="G10142" s="401"/>
      <c r="H10142" s="401"/>
      <c r="I10142" s="401"/>
      <c r="J10142" s="194"/>
      <c r="K10142" s="194"/>
      <c r="L10142" s="195"/>
      <c r="M10142" s="196"/>
      <c r="N10142" s="197"/>
      <c r="O10142" s="197"/>
      <c r="P10142" s="231"/>
    </row>
    <row r="10143" spans="2:16">
      <c r="B10143" s="351"/>
      <c r="C10143" s="435"/>
      <c r="D10143" s="399"/>
      <c r="E10143" s="400"/>
      <c r="G10143" s="401"/>
      <c r="H10143" s="401"/>
      <c r="I10143" s="401"/>
      <c r="J10143" s="194"/>
      <c r="K10143" s="194"/>
      <c r="L10143" s="195"/>
      <c r="M10143" s="196"/>
      <c r="N10143" s="197"/>
      <c r="O10143" s="197"/>
      <c r="P10143" s="231"/>
    </row>
    <row r="10144" spans="2:16">
      <c r="B10144" s="351"/>
      <c r="C10144" s="435"/>
      <c r="D10144" s="399"/>
      <c r="E10144" s="400"/>
      <c r="G10144" s="401"/>
      <c r="H10144" s="401"/>
      <c r="I10144" s="401"/>
      <c r="J10144" s="194"/>
      <c r="K10144" s="194"/>
      <c r="L10144" s="195"/>
      <c r="M10144" s="196"/>
      <c r="N10144" s="197"/>
      <c r="O10144" s="197"/>
      <c r="P10144" s="231"/>
    </row>
    <row r="10145" spans="2:16">
      <c r="B10145" s="351"/>
      <c r="C10145" s="435"/>
      <c r="D10145" s="399"/>
      <c r="E10145" s="400"/>
      <c r="G10145" s="401"/>
      <c r="H10145" s="401"/>
      <c r="I10145" s="401"/>
      <c r="J10145" s="194"/>
      <c r="K10145" s="194"/>
      <c r="L10145" s="195"/>
      <c r="M10145" s="196"/>
      <c r="N10145" s="197"/>
      <c r="O10145" s="197"/>
      <c r="P10145" s="231"/>
    </row>
    <row r="10146" spans="2:16">
      <c r="B10146" s="351"/>
      <c r="C10146" s="435"/>
      <c r="D10146" s="399"/>
      <c r="E10146" s="400"/>
      <c r="G10146" s="401"/>
      <c r="H10146" s="401"/>
      <c r="I10146" s="401"/>
      <c r="J10146" s="194"/>
      <c r="K10146" s="194"/>
      <c r="L10146" s="195"/>
      <c r="M10146" s="196"/>
      <c r="N10146" s="197"/>
      <c r="O10146" s="197"/>
      <c r="P10146" s="231"/>
    </row>
    <row r="10147" spans="2:16">
      <c r="B10147" s="351"/>
      <c r="C10147" s="435"/>
      <c r="D10147" s="399"/>
      <c r="E10147" s="400"/>
      <c r="G10147" s="401"/>
      <c r="H10147" s="401"/>
      <c r="I10147" s="401"/>
      <c r="J10147" s="194"/>
      <c r="K10147" s="194"/>
      <c r="L10147" s="195"/>
      <c r="M10147" s="196"/>
      <c r="N10147" s="197"/>
      <c r="O10147" s="197"/>
      <c r="P10147" s="231"/>
    </row>
    <row r="10148" spans="2:16">
      <c r="B10148" s="351"/>
      <c r="C10148" s="435"/>
      <c r="D10148" s="399"/>
      <c r="E10148" s="400"/>
      <c r="G10148" s="401"/>
      <c r="H10148" s="401"/>
      <c r="I10148" s="401"/>
      <c r="J10148" s="194"/>
      <c r="K10148" s="194"/>
      <c r="L10148" s="195"/>
      <c r="M10148" s="196"/>
      <c r="N10148" s="197"/>
      <c r="O10148" s="197"/>
      <c r="P10148" s="231"/>
    </row>
    <row r="10149" spans="2:16">
      <c r="B10149" s="351"/>
      <c r="C10149" s="435"/>
      <c r="D10149" s="399"/>
      <c r="E10149" s="400"/>
      <c r="G10149" s="401"/>
      <c r="H10149" s="401"/>
      <c r="I10149" s="401"/>
      <c r="J10149" s="194"/>
      <c r="K10149" s="194"/>
      <c r="L10149" s="195"/>
      <c r="M10149" s="196"/>
      <c r="N10149" s="197"/>
      <c r="O10149" s="197"/>
      <c r="P10149" s="231"/>
    </row>
    <row r="10150" spans="2:16">
      <c r="B10150" s="351"/>
      <c r="C10150" s="435"/>
      <c r="D10150" s="399"/>
      <c r="E10150" s="400"/>
      <c r="G10150" s="401"/>
      <c r="H10150" s="401"/>
      <c r="I10150" s="401"/>
      <c r="J10150" s="194"/>
      <c r="K10150" s="194"/>
      <c r="L10150" s="195"/>
      <c r="M10150" s="196"/>
      <c r="N10150" s="197"/>
      <c r="O10150" s="197"/>
      <c r="P10150" s="231"/>
    </row>
    <row r="10151" spans="2:16">
      <c r="B10151" s="351"/>
      <c r="C10151" s="435"/>
      <c r="D10151" s="399"/>
      <c r="E10151" s="400"/>
      <c r="G10151" s="401"/>
      <c r="H10151" s="401"/>
      <c r="I10151" s="401"/>
      <c r="J10151" s="194"/>
      <c r="K10151" s="194"/>
      <c r="L10151" s="195"/>
      <c r="M10151" s="196"/>
      <c r="N10151" s="197"/>
      <c r="O10151" s="197"/>
      <c r="P10151" s="231"/>
    </row>
    <row r="10152" spans="2:16">
      <c r="B10152" s="351"/>
      <c r="C10152" s="435"/>
      <c r="D10152" s="399"/>
      <c r="E10152" s="400"/>
      <c r="G10152" s="401"/>
      <c r="H10152" s="401"/>
      <c r="I10152" s="401"/>
      <c r="J10152" s="194"/>
      <c r="K10152" s="194"/>
      <c r="L10152" s="195"/>
      <c r="M10152" s="196"/>
      <c r="N10152" s="197"/>
      <c r="O10152" s="197"/>
      <c r="P10152" s="231"/>
    </row>
    <row r="10153" spans="2:16">
      <c r="B10153" s="351"/>
      <c r="C10153" s="435"/>
      <c r="D10153" s="399"/>
      <c r="E10153" s="400"/>
      <c r="G10153" s="401"/>
      <c r="H10153" s="401"/>
      <c r="I10153" s="401"/>
      <c r="J10153" s="194"/>
      <c r="K10153" s="194"/>
      <c r="L10153" s="195"/>
      <c r="M10153" s="196"/>
      <c r="N10153" s="197"/>
      <c r="O10153" s="197"/>
      <c r="P10153" s="231"/>
    </row>
    <row r="10154" spans="2:16">
      <c r="B10154" s="351"/>
      <c r="C10154" s="435"/>
      <c r="D10154" s="399"/>
      <c r="E10154" s="400"/>
      <c r="G10154" s="401"/>
      <c r="H10154" s="401"/>
      <c r="I10154" s="401"/>
      <c r="J10154" s="194"/>
      <c r="K10154" s="194"/>
      <c r="L10154" s="195"/>
      <c r="M10154" s="196"/>
      <c r="N10154" s="197"/>
      <c r="O10154" s="197"/>
      <c r="P10154" s="231"/>
    </row>
    <row r="10155" spans="2:16">
      <c r="B10155" s="351"/>
      <c r="C10155" s="435"/>
      <c r="D10155" s="399"/>
      <c r="E10155" s="400"/>
      <c r="G10155" s="401"/>
      <c r="H10155" s="401"/>
      <c r="I10155" s="401"/>
      <c r="J10155" s="194"/>
      <c r="K10155" s="194"/>
      <c r="L10155" s="195"/>
      <c r="M10155" s="196"/>
      <c r="N10155" s="197"/>
      <c r="O10155" s="197"/>
      <c r="P10155" s="231"/>
    </row>
    <row r="10156" spans="2:16">
      <c r="B10156" s="351"/>
      <c r="C10156" s="435"/>
      <c r="D10156" s="399"/>
      <c r="E10156" s="400"/>
      <c r="G10156" s="401"/>
      <c r="H10156" s="401"/>
      <c r="I10156" s="401"/>
      <c r="J10156" s="194"/>
      <c r="K10156" s="194"/>
      <c r="L10156" s="195"/>
      <c r="M10156" s="196"/>
      <c r="N10156" s="197"/>
      <c r="O10156" s="197"/>
      <c r="P10156" s="231"/>
    </row>
    <row r="10157" spans="2:16">
      <c r="B10157" s="351"/>
      <c r="C10157" s="435"/>
      <c r="D10157" s="399"/>
      <c r="E10157" s="400"/>
      <c r="G10157" s="401"/>
      <c r="H10157" s="401"/>
      <c r="I10157" s="401"/>
      <c r="J10157" s="194"/>
      <c r="K10157" s="194"/>
      <c r="L10157" s="195"/>
      <c r="M10157" s="196"/>
      <c r="N10157" s="197"/>
      <c r="O10157" s="197"/>
      <c r="P10157" s="231"/>
    </row>
    <row r="10158" spans="2:16">
      <c r="B10158" s="351"/>
      <c r="C10158" s="435"/>
      <c r="D10158" s="399"/>
      <c r="E10158" s="400"/>
      <c r="G10158" s="401"/>
      <c r="H10158" s="401"/>
      <c r="I10158" s="401"/>
      <c r="J10158" s="194"/>
      <c r="K10158" s="194"/>
      <c r="L10158" s="195"/>
      <c r="M10158" s="196"/>
      <c r="N10158" s="197"/>
      <c r="O10158" s="197"/>
      <c r="P10158" s="231"/>
    </row>
    <row r="10159" spans="2:16">
      <c r="B10159" s="351"/>
      <c r="C10159" s="435"/>
      <c r="D10159" s="399"/>
      <c r="E10159" s="400"/>
      <c r="G10159" s="401"/>
      <c r="H10159" s="401"/>
      <c r="I10159" s="401"/>
      <c r="J10159" s="194"/>
      <c r="K10159" s="194"/>
      <c r="L10159" s="195"/>
      <c r="M10159" s="196"/>
      <c r="N10159" s="197"/>
      <c r="O10159" s="197"/>
      <c r="P10159" s="231"/>
    </row>
    <row r="10160" spans="2:16">
      <c r="B10160" s="351"/>
      <c r="C10160" s="435"/>
      <c r="D10160" s="399"/>
      <c r="E10160" s="400"/>
      <c r="G10160" s="401"/>
      <c r="H10160" s="401"/>
      <c r="I10160" s="401"/>
      <c r="J10160" s="194"/>
      <c r="K10160" s="194"/>
      <c r="L10160" s="195"/>
      <c r="M10160" s="196"/>
      <c r="N10160" s="197"/>
      <c r="O10160" s="197"/>
      <c r="P10160" s="231"/>
    </row>
    <row r="10161" spans="2:16">
      <c r="B10161" s="351"/>
      <c r="C10161" s="435"/>
      <c r="D10161" s="399"/>
      <c r="E10161" s="400"/>
      <c r="G10161" s="401"/>
      <c r="H10161" s="401"/>
      <c r="I10161" s="401"/>
      <c r="J10161" s="194"/>
      <c r="K10161" s="194"/>
      <c r="L10161" s="195"/>
      <c r="M10161" s="196"/>
      <c r="N10161" s="197"/>
      <c r="O10161" s="197"/>
      <c r="P10161" s="231"/>
    </row>
    <row r="10162" spans="2:16">
      <c r="B10162" s="351"/>
      <c r="C10162" s="435"/>
      <c r="D10162" s="399"/>
      <c r="E10162" s="400"/>
      <c r="G10162" s="401"/>
      <c r="H10162" s="401"/>
      <c r="I10162" s="401"/>
      <c r="J10162" s="194"/>
      <c r="K10162" s="194"/>
      <c r="L10162" s="195"/>
      <c r="M10162" s="196"/>
      <c r="N10162" s="197"/>
      <c r="O10162" s="197"/>
      <c r="P10162" s="231"/>
    </row>
    <row r="10163" spans="2:16">
      <c r="B10163" s="351"/>
      <c r="C10163" s="435"/>
      <c r="D10163" s="399"/>
      <c r="E10163" s="400"/>
      <c r="G10163" s="401"/>
      <c r="H10163" s="401"/>
      <c r="I10163" s="401"/>
      <c r="J10163" s="194"/>
      <c r="K10163" s="194"/>
      <c r="L10163" s="195"/>
      <c r="M10163" s="196"/>
      <c r="N10163" s="197"/>
      <c r="O10163" s="197"/>
      <c r="P10163" s="231"/>
    </row>
    <row r="10164" spans="2:16">
      <c r="B10164" s="402"/>
      <c r="C10164" s="435"/>
      <c r="D10164" s="404"/>
      <c r="E10164" s="405"/>
      <c r="G10164" s="406"/>
      <c r="H10164" s="406"/>
      <c r="I10164" s="406"/>
      <c r="J10164" s="194"/>
      <c r="K10164" s="194"/>
      <c r="L10164" s="195"/>
      <c r="M10164" s="196"/>
      <c r="N10164" s="197"/>
      <c r="O10164" s="197"/>
      <c r="P10164" s="221"/>
    </row>
    <row r="10165" spans="2:16">
      <c r="B10165" s="351"/>
      <c r="C10165" s="435"/>
      <c r="D10165" s="399"/>
      <c r="E10165" s="400"/>
      <c r="G10165" s="401"/>
      <c r="H10165" s="401"/>
      <c r="I10165" s="401"/>
      <c r="J10165" s="194"/>
      <c r="K10165" s="194"/>
      <c r="L10165" s="195"/>
      <c r="M10165" s="196"/>
      <c r="N10165" s="197"/>
      <c r="O10165" s="197"/>
      <c r="P10165" s="231"/>
    </row>
    <row r="10166" spans="2:16">
      <c r="B10166" s="351"/>
      <c r="C10166" s="435"/>
      <c r="D10166" s="399"/>
      <c r="E10166" s="400"/>
      <c r="G10166" s="401"/>
      <c r="H10166" s="401"/>
      <c r="I10166" s="401"/>
      <c r="J10166" s="194"/>
      <c r="K10166" s="194"/>
      <c r="L10166" s="195"/>
      <c r="M10166" s="196"/>
      <c r="N10166" s="197"/>
      <c r="O10166" s="197"/>
      <c r="P10166" s="231"/>
    </row>
    <row r="10167" spans="2:16">
      <c r="B10167" s="351"/>
      <c r="C10167" s="435"/>
      <c r="D10167" s="399"/>
      <c r="E10167" s="400"/>
      <c r="G10167" s="401"/>
      <c r="H10167" s="401"/>
      <c r="I10167" s="401"/>
      <c r="J10167" s="194"/>
      <c r="K10167" s="194"/>
      <c r="L10167" s="195"/>
      <c r="M10167" s="196"/>
      <c r="N10167" s="197"/>
      <c r="O10167" s="197"/>
      <c r="P10167" s="231"/>
    </row>
    <row r="10168" spans="2:16">
      <c r="B10168" s="351"/>
      <c r="C10168" s="435"/>
      <c r="D10168" s="399"/>
      <c r="E10168" s="400"/>
      <c r="G10168" s="401"/>
      <c r="H10168" s="401"/>
      <c r="I10168" s="401"/>
      <c r="J10168" s="194"/>
      <c r="K10168" s="194"/>
      <c r="L10168" s="195"/>
      <c r="M10168" s="196"/>
      <c r="N10168" s="197"/>
      <c r="O10168" s="197"/>
      <c r="P10168" s="231"/>
    </row>
    <row r="10169" spans="2:16">
      <c r="B10169" s="351"/>
      <c r="C10169" s="435"/>
      <c r="D10169" s="399"/>
      <c r="E10169" s="400"/>
      <c r="G10169" s="401"/>
      <c r="H10169" s="401"/>
      <c r="I10169" s="401"/>
      <c r="J10169" s="194"/>
      <c r="K10169" s="194"/>
      <c r="L10169" s="195"/>
      <c r="M10169" s="196"/>
      <c r="N10169" s="197"/>
      <c r="O10169" s="197"/>
      <c r="P10169" s="231"/>
    </row>
    <row r="10170" spans="2:16">
      <c r="B10170" s="351"/>
      <c r="C10170" s="435"/>
      <c r="D10170" s="399"/>
      <c r="E10170" s="400"/>
      <c r="G10170" s="401"/>
      <c r="H10170" s="401"/>
      <c r="I10170" s="401"/>
      <c r="J10170" s="194"/>
      <c r="K10170" s="194"/>
      <c r="L10170" s="195"/>
      <c r="M10170" s="196"/>
      <c r="N10170" s="197"/>
      <c r="O10170" s="197"/>
      <c r="P10170" s="231"/>
    </row>
    <row r="10171" spans="2:16">
      <c r="B10171" s="351"/>
      <c r="C10171" s="435"/>
      <c r="D10171" s="399"/>
      <c r="E10171" s="400"/>
      <c r="G10171" s="401"/>
      <c r="H10171" s="401"/>
      <c r="I10171" s="401"/>
      <c r="J10171" s="194"/>
      <c r="K10171" s="194"/>
      <c r="L10171" s="195"/>
      <c r="M10171" s="196"/>
      <c r="N10171" s="197"/>
      <c r="O10171" s="197"/>
      <c r="P10171" s="231"/>
    </row>
    <row r="10172" spans="2:16">
      <c r="B10172" s="351"/>
      <c r="C10172" s="435"/>
      <c r="D10172" s="399"/>
      <c r="E10172" s="400"/>
      <c r="G10172" s="401"/>
      <c r="H10172" s="401"/>
      <c r="I10172" s="401"/>
      <c r="J10172" s="194"/>
      <c r="K10172" s="194"/>
      <c r="L10172" s="195"/>
      <c r="M10172" s="196"/>
      <c r="N10172" s="197"/>
      <c r="O10172" s="197"/>
      <c r="P10172" s="231"/>
    </row>
    <row r="10173" spans="2:16">
      <c r="B10173" s="351"/>
      <c r="C10173" s="435"/>
      <c r="D10173" s="399"/>
      <c r="E10173" s="400"/>
      <c r="G10173" s="401"/>
      <c r="H10173" s="401"/>
      <c r="I10173" s="401"/>
      <c r="J10173" s="194"/>
      <c r="K10173" s="194"/>
      <c r="L10173" s="195"/>
      <c r="M10173" s="196"/>
      <c r="N10173" s="197"/>
      <c r="O10173" s="197"/>
      <c r="P10173" s="231"/>
    </row>
    <row r="10174" spans="2:16">
      <c r="B10174" s="351"/>
      <c r="C10174" s="435"/>
      <c r="D10174" s="399"/>
      <c r="E10174" s="400"/>
      <c r="G10174" s="401"/>
      <c r="H10174" s="401"/>
      <c r="I10174" s="401"/>
      <c r="J10174" s="194"/>
      <c r="K10174" s="194"/>
      <c r="L10174" s="195"/>
      <c r="M10174" s="196"/>
      <c r="N10174" s="197"/>
      <c r="O10174" s="197"/>
      <c r="P10174" s="231"/>
    </row>
    <row r="10175" spans="2:16">
      <c r="B10175" s="351"/>
      <c r="C10175" s="435"/>
      <c r="D10175" s="399"/>
      <c r="E10175" s="400"/>
      <c r="G10175" s="401"/>
      <c r="H10175" s="401"/>
      <c r="I10175" s="401"/>
      <c r="J10175" s="194"/>
      <c r="K10175" s="194"/>
      <c r="L10175" s="195"/>
      <c r="M10175" s="196"/>
      <c r="N10175" s="197"/>
      <c r="O10175" s="197"/>
      <c r="P10175" s="231"/>
    </row>
    <row r="10176" spans="2:16">
      <c r="B10176" s="351"/>
      <c r="C10176" s="435"/>
      <c r="D10176" s="399"/>
      <c r="E10176" s="400"/>
      <c r="G10176" s="401"/>
      <c r="H10176" s="401"/>
      <c r="I10176" s="401"/>
      <c r="J10176" s="194"/>
      <c r="K10176" s="194"/>
      <c r="L10176" s="195"/>
      <c r="M10176" s="196"/>
      <c r="N10176" s="197"/>
      <c r="O10176" s="197"/>
      <c r="P10176" s="231"/>
    </row>
    <row r="10177" spans="2:16">
      <c r="B10177" s="351"/>
      <c r="C10177" s="435"/>
      <c r="D10177" s="399"/>
      <c r="E10177" s="400"/>
      <c r="G10177" s="401"/>
      <c r="H10177" s="401"/>
      <c r="I10177" s="401"/>
      <c r="J10177" s="194"/>
      <c r="K10177" s="194"/>
      <c r="L10177" s="195"/>
      <c r="M10177" s="196"/>
      <c r="N10177" s="197"/>
      <c r="O10177" s="197"/>
      <c r="P10177" s="231"/>
    </row>
    <row r="10178" spans="2:16">
      <c r="B10178" s="351"/>
      <c r="C10178" s="435"/>
      <c r="D10178" s="399"/>
      <c r="E10178" s="400"/>
      <c r="G10178" s="401"/>
      <c r="H10178" s="401"/>
      <c r="I10178" s="401"/>
      <c r="J10178" s="194"/>
      <c r="K10178" s="194"/>
      <c r="L10178" s="195"/>
      <c r="M10178" s="196"/>
      <c r="N10178" s="197"/>
      <c r="O10178" s="197"/>
      <c r="P10178" s="231"/>
    </row>
    <row r="10179" spans="2:16">
      <c r="B10179" s="351"/>
      <c r="C10179" s="435"/>
      <c r="D10179" s="399"/>
      <c r="E10179" s="400"/>
      <c r="G10179" s="401"/>
      <c r="H10179" s="401"/>
      <c r="I10179" s="401"/>
      <c r="J10179" s="194"/>
      <c r="K10179" s="194"/>
      <c r="L10179" s="195"/>
      <c r="M10179" s="196"/>
      <c r="N10179" s="197"/>
      <c r="O10179" s="197"/>
      <c r="P10179" s="231"/>
    </row>
    <row r="10180" spans="2:16">
      <c r="B10180" s="351"/>
      <c r="C10180" s="435"/>
      <c r="D10180" s="399"/>
      <c r="E10180" s="400"/>
      <c r="G10180" s="401"/>
      <c r="H10180" s="401"/>
      <c r="I10180" s="401"/>
      <c r="J10180" s="194"/>
      <c r="K10180" s="194"/>
      <c r="L10180" s="195"/>
      <c r="M10180" s="196"/>
      <c r="N10180" s="197"/>
      <c r="O10180" s="197"/>
      <c r="P10180" s="231"/>
    </row>
    <row r="10181" spans="2:16">
      <c r="B10181" s="351"/>
      <c r="C10181" s="435"/>
      <c r="D10181" s="399"/>
      <c r="E10181" s="400"/>
      <c r="G10181" s="401"/>
      <c r="H10181" s="401"/>
      <c r="I10181" s="401"/>
      <c r="J10181" s="194"/>
      <c r="K10181" s="194"/>
      <c r="L10181" s="195"/>
      <c r="M10181" s="196"/>
      <c r="N10181" s="197"/>
      <c r="O10181" s="197"/>
      <c r="P10181" s="231"/>
    </row>
    <row r="10182" spans="2:16">
      <c r="B10182" s="351"/>
      <c r="C10182" s="435"/>
      <c r="D10182" s="399"/>
      <c r="E10182" s="400"/>
      <c r="G10182" s="401"/>
      <c r="H10182" s="401"/>
      <c r="I10182" s="401"/>
      <c r="J10182" s="194"/>
      <c r="K10182" s="194"/>
      <c r="L10182" s="195"/>
      <c r="M10182" s="196"/>
      <c r="N10182" s="197"/>
      <c r="O10182" s="197"/>
      <c r="P10182" s="231"/>
    </row>
    <row r="10183" spans="2:16">
      <c r="B10183" s="351"/>
      <c r="C10183" s="435"/>
      <c r="D10183" s="399"/>
      <c r="E10183" s="400"/>
      <c r="G10183" s="401"/>
      <c r="H10183" s="401"/>
      <c r="I10183" s="401"/>
      <c r="J10183" s="194"/>
      <c r="K10183" s="194"/>
      <c r="L10183" s="195"/>
      <c r="M10183" s="196"/>
      <c r="N10183" s="197"/>
      <c r="O10183" s="197"/>
      <c r="P10183" s="231"/>
    </row>
    <row r="10184" spans="2:16">
      <c r="B10184" s="351"/>
      <c r="C10184" s="435"/>
      <c r="D10184" s="399"/>
      <c r="E10184" s="400"/>
      <c r="G10184" s="401"/>
      <c r="H10184" s="401"/>
      <c r="I10184" s="401"/>
      <c r="J10184" s="194"/>
      <c r="K10184" s="194"/>
      <c r="L10184" s="195"/>
      <c r="M10184" s="196"/>
      <c r="N10184" s="197"/>
      <c r="O10184" s="197"/>
      <c r="P10184" s="231"/>
    </row>
    <row r="10185" spans="2:16">
      <c r="B10185" s="351"/>
      <c r="C10185" s="435"/>
      <c r="D10185" s="399"/>
      <c r="E10185" s="400"/>
      <c r="G10185" s="401"/>
      <c r="H10185" s="401"/>
      <c r="I10185" s="401"/>
      <c r="J10185" s="194"/>
      <c r="K10185" s="194"/>
      <c r="L10185" s="195"/>
      <c r="M10185" s="196"/>
      <c r="N10185" s="197"/>
      <c r="O10185" s="197"/>
      <c r="P10185" s="231"/>
    </row>
    <row r="10186" spans="2:16">
      <c r="B10186" s="351"/>
      <c r="C10186" s="435"/>
      <c r="D10186" s="399"/>
      <c r="E10186" s="400"/>
      <c r="G10186" s="401"/>
      <c r="H10186" s="401"/>
      <c r="I10186" s="401"/>
      <c r="J10186" s="194"/>
      <c r="K10186" s="194"/>
      <c r="L10186" s="195"/>
      <c r="M10186" s="196"/>
      <c r="N10186" s="197"/>
      <c r="O10186" s="197"/>
      <c r="P10186" s="231"/>
    </row>
    <row r="10187" spans="2:16">
      <c r="B10187" s="351"/>
      <c r="C10187" s="435"/>
      <c r="D10187" s="399"/>
      <c r="E10187" s="400"/>
      <c r="G10187" s="401"/>
      <c r="H10187" s="401"/>
      <c r="I10187" s="401"/>
      <c r="J10187" s="194"/>
      <c r="K10187" s="194"/>
      <c r="L10187" s="195"/>
      <c r="M10187" s="196"/>
      <c r="N10187" s="197"/>
      <c r="O10187" s="197"/>
      <c r="P10187" s="231"/>
    </row>
    <row r="10188" spans="2:16">
      <c r="B10188" s="351"/>
      <c r="C10188" s="435"/>
      <c r="D10188" s="399"/>
      <c r="E10188" s="400"/>
      <c r="G10188" s="401"/>
      <c r="H10188" s="401"/>
      <c r="I10188" s="401"/>
      <c r="J10188" s="194"/>
      <c r="K10188" s="194"/>
      <c r="L10188" s="195"/>
      <c r="M10188" s="196"/>
      <c r="N10188" s="197"/>
      <c r="O10188" s="197"/>
      <c r="P10188" s="231"/>
    </row>
    <row r="10189" spans="2:16">
      <c r="B10189" s="351"/>
      <c r="C10189" s="435"/>
      <c r="D10189" s="399"/>
      <c r="E10189" s="400"/>
      <c r="G10189" s="401"/>
      <c r="H10189" s="401"/>
      <c r="I10189" s="401"/>
      <c r="J10189" s="194"/>
      <c r="K10189" s="194"/>
      <c r="L10189" s="195"/>
      <c r="M10189" s="196"/>
      <c r="N10189" s="197"/>
      <c r="O10189" s="197"/>
      <c r="P10189" s="231"/>
    </row>
    <row r="10190" spans="2:16">
      <c r="B10190" s="351"/>
      <c r="C10190" s="435"/>
      <c r="D10190" s="399"/>
      <c r="E10190" s="400"/>
      <c r="G10190" s="401"/>
      <c r="H10190" s="401"/>
      <c r="I10190" s="401"/>
      <c r="J10190" s="194"/>
      <c r="K10190" s="194"/>
      <c r="L10190" s="195"/>
      <c r="M10190" s="196"/>
      <c r="N10190" s="197"/>
      <c r="O10190" s="197"/>
      <c r="P10190" s="231"/>
    </row>
    <row r="10191" spans="2:16">
      <c r="B10191" s="351"/>
      <c r="C10191" s="435"/>
      <c r="D10191" s="399"/>
      <c r="E10191" s="400"/>
      <c r="G10191" s="401"/>
      <c r="H10191" s="401"/>
      <c r="I10191" s="401"/>
      <c r="J10191" s="194"/>
      <c r="K10191" s="194"/>
      <c r="L10191" s="195"/>
      <c r="M10191" s="196"/>
      <c r="N10191" s="197"/>
      <c r="O10191" s="197"/>
      <c r="P10191" s="231"/>
    </row>
    <row r="10192" spans="2:16">
      <c r="B10192" s="351"/>
      <c r="C10192" s="435"/>
      <c r="D10192" s="399"/>
      <c r="E10192" s="400"/>
      <c r="G10192" s="401"/>
      <c r="H10192" s="401"/>
      <c r="I10192" s="401"/>
      <c r="J10192" s="194"/>
      <c r="K10192" s="194"/>
      <c r="L10192" s="195"/>
      <c r="M10192" s="196"/>
      <c r="N10192" s="197"/>
      <c r="O10192" s="197"/>
      <c r="P10192" s="231"/>
    </row>
    <row r="10193" spans="2:16">
      <c r="B10193" s="351"/>
      <c r="C10193" s="435"/>
      <c r="D10193" s="399"/>
      <c r="E10193" s="400"/>
      <c r="G10193" s="401"/>
      <c r="H10193" s="401"/>
      <c r="I10193" s="401"/>
      <c r="J10193" s="194"/>
      <c r="K10193" s="194"/>
      <c r="L10193" s="195"/>
      <c r="M10193" s="196"/>
      <c r="N10193" s="197"/>
      <c r="O10193" s="197"/>
      <c r="P10193" s="231"/>
    </row>
    <row r="10194" spans="2:16">
      <c r="B10194" s="351"/>
      <c r="C10194" s="435"/>
      <c r="D10194" s="399"/>
      <c r="E10194" s="400"/>
      <c r="G10194" s="401"/>
      <c r="H10194" s="401"/>
      <c r="I10194" s="401"/>
      <c r="J10194" s="194"/>
      <c r="K10194" s="194"/>
      <c r="L10194" s="195"/>
      <c r="M10194" s="196"/>
      <c r="N10194" s="197"/>
      <c r="O10194" s="197"/>
      <c r="P10194" s="231"/>
    </row>
    <row r="10195" spans="2:16">
      <c r="B10195" s="351"/>
      <c r="C10195" s="435"/>
      <c r="D10195" s="399"/>
      <c r="E10195" s="400"/>
      <c r="G10195" s="401"/>
      <c r="H10195" s="401"/>
      <c r="I10195" s="401"/>
      <c r="J10195" s="194"/>
      <c r="K10195" s="194"/>
      <c r="L10195" s="195"/>
      <c r="M10195" s="196"/>
      <c r="N10195" s="197"/>
      <c r="O10195" s="197"/>
      <c r="P10195" s="231"/>
    </row>
    <row r="10196" spans="2:16">
      <c r="B10196" s="351"/>
      <c r="C10196" s="435"/>
      <c r="D10196" s="399"/>
      <c r="E10196" s="400"/>
      <c r="G10196" s="401"/>
      <c r="H10196" s="401"/>
      <c r="I10196" s="401"/>
      <c r="J10196" s="194"/>
      <c r="K10196" s="194"/>
      <c r="L10196" s="195"/>
      <c r="M10196" s="196"/>
      <c r="N10196" s="197"/>
      <c r="O10196" s="197"/>
      <c r="P10196" s="231"/>
    </row>
    <row r="10197" spans="2:16">
      <c r="B10197" s="351"/>
      <c r="C10197" s="435"/>
      <c r="D10197" s="399"/>
      <c r="E10197" s="400"/>
      <c r="G10197" s="401"/>
      <c r="H10197" s="401"/>
      <c r="I10197" s="401"/>
      <c r="J10197" s="194"/>
      <c r="K10197" s="194"/>
      <c r="L10197" s="195"/>
      <c r="M10197" s="196"/>
      <c r="N10197" s="197"/>
      <c r="O10197" s="197"/>
      <c r="P10197" s="231"/>
    </row>
    <row r="10198" spans="2:16">
      <c r="B10198" s="351"/>
      <c r="C10198" s="435"/>
      <c r="D10198" s="399"/>
      <c r="E10198" s="400"/>
      <c r="G10198" s="401"/>
      <c r="H10198" s="401"/>
      <c r="I10198" s="401"/>
      <c r="J10198" s="194"/>
      <c r="K10198" s="194"/>
      <c r="L10198" s="195"/>
      <c r="M10198" s="196"/>
      <c r="N10198" s="197"/>
      <c r="O10198" s="197"/>
      <c r="P10198" s="231"/>
    </row>
    <row r="10199" spans="2:16">
      <c r="B10199" s="351"/>
      <c r="C10199" s="435"/>
      <c r="D10199" s="399"/>
      <c r="E10199" s="400"/>
      <c r="G10199" s="401"/>
      <c r="H10199" s="401"/>
      <c r="I10199" s="401"/>
      <c r="J10199" s="194"/>
      <c r="K10199" s="194"/>
      <c r="L10199" s="195"/>
      <c r="M10199" s="196"/>
      <c r="N10199" s="197"/>
      <c r="O10199" s="197"/>
      <c r="P10199" s="231"/>
    </row>
    <row r="10200" spans="2:16">
      <c r="B10200" s="351"/>
      <c r="C10200" s="435"/>
      <c r="D10200" s="399"/>
      <c r="E10200" s="400"/>
      <c r="G10200" s="401"/>
      <c r="H10200" s="401"/>
      <c r="I10200" s="401"/>
      <c r="J10200" s="194"/>
      <c r="K10200" s="194"/>
      <c r="L10200" s="195"/>
      <c r="M10200" s="196"/>
      <c r="N10200" s="197"/>
      <c r="O10200" s="197"/>
      <c r="P10200" s="231"/>
    </row>
    <row r="10201" spans="2:16">
      <c r="B10201" s="351"/>
      <c r="C10201" s="435"/>
      <c r="D10201" s="399"/>
      <c r="E10201" s="400"/>
      <c r="G10201" s="401"/>
      <c r="H10201" s="401"/>
      <c r="I10201" s="401"/>
      <c r="J10201" s="194"/>
      <c r="K10201" s="194"/>
      <c r="L10201" s="195"/>
      <c r="M10201" s="196"/>
      <c r="N10201" s="197"/>
      <c r="O10201" s="197"/>
      <c r="P10201" s="231"/>
    </row>
    <row r="10202" spans="2:16">
      <c r="B10202" s="351"/>
      <c r="C10202" s="435"/>
      <c r="D10202" s="399"/>
      <c r="E10202" s="400"/>
      <c r="G10202" s="401"/>
      <c r="H10202" s="401"/>
      <c r="I10202" s="401"/>
      <c r="J10202" s="194"/>
      <c r="K10202" s="194"/>
      <c r="L10202" s="195"/>
      <c r="M10202" s="196"/>
      <c r="N10202" s="197"/>
      <c r="O10202" s="197"/>
      <c r="P10202" s="231"/>
    </row>
    <row r="10203" spans="2:16">
      <c r="B10203" s="351"/>
      <c r="C10203" s="435"/>
      <c r="D10203" s="399"/>
      <c r="E10203" s="400"/>
      <c r="G10203" s="401"/>
      <c r="H10203" s="401"/>
      <c r="I10203" s="401"/>
      <c r="J10203" s="194"/>
      <c r="K10203" s="194"/>
      <c r="L10203" s="195"/>
      <c r="M10203" s="196"/>
      <c r="N10203" s="197"/>
      <c r="O10203" s="197"/>
      <c r="P10203" s="231"/>
    </row>
    <row r="10204" spans="2:16">
      <c r="B10204" s="351"/>
      <c r="C10204" s="435"/>
      <c r="D10204" s="399"/>
      <c r="E10204" s="400"/>
      <c r="G10204" s="401"/>
      <c r="H10204" s="401"/>
      <c r="I10204" s="401"/>
      <c r="J10204" s="194"/>
      <c r="K10204" s="194"/>
      <c r="L10204" s="195"/>
      <c r="M10204" s="196"/>
      <c r="N10204" s="197"/>
      <c r="O10204" s="197"/>
      <c r="P10204" s="231"/>
    </row>
    <row r="10205" spans="2:16">
      <c r="B10205" s="351"/>
      <c r="C10205" s="435"/>
      <c r="D10205" s="399"/>
      <c r="E10205" s="400"/>
      <c r="G10205" s="401"/>
      <c r="H10205" s="401"/>
      <c r="I10205" s="401"/>
      <c r="J10205" s="194"/>
      <c r="K10205" s="194"/>
      <c r="L10205" s="195"/>
      <c r="M10205" s="196"/>
      <c r="N10205" s="197"/>
      <c r="O10205" s="197"/>
      <c r="P10205" s="231"/>
    </row>
    <row r="10206" spans="2:16">
      <c r="B10206" s="351"/>
      <c r="C10206" s="435"/>
      <c r="D10206" s="399"/>
      <c r="E10206" s="400"/>
      <c r="G10206" s="401"/>
      <c r="H10206" s="401"/>
      <c r="I10206" s="401"/>
      <c r="J10206" s="194"/>
      <c r="K10206" s="194"/>
      <c r="L10206" s="195"/>
      <c r="M10206" s="196"/>
      <c r="N10206" s="197"/>
      <c r="O10206" s="197"/>
      <c r="P10206" s="231"/>
    </row>
    <row r="10207" spans="2:16">
      <c r="B10207" s="351"/>
      <c r="C10207" s="435"/>
      <c r="D10207" s="399"/>
      <c r="E10207" s="400"/>
      <c r="G10207" s="401"/>
      <c r="H10207" s="401"/>
      <c r="I10207" s="401"/>
      <c r="J10207" s="194"/>
      <c r="K10207" s="194"/>
      <c r="L10207" s="195"/>
      <c r="M10207" s="196"/>
      <c r="N10207" s="197"/>
      <c r="O10207" s="197"/>
      <c r="P10207" s="231"/>
    </row>
    <row r="10208" spans="2:16">
      <c r="B10208" s="351"/>
      <c r="C10208" s="435"/>
      <c r="D10208" s="399"/>
      <c r="E10208" s="400"/>
      <c r="G10208" s="401"/>
      <c r="H10208" s="401"/>
      <c r="I10208" s="401"/>
      <c r="J10208" s="194"/>
      <c r="K10208" s="194"/>
      <c r="L10208" s="195"/>
      <c r="M10208" s="196"/>
      <c r="N10208" s="197"/>
      <c r="O10208" s="197"/>
      <c r="P10208" s="231"/>
    </row>
    <row r="10209" spans="2:16">
      <c r="B10209" s="351"/>
      <c r="C10209" s="435"/>
      <c r="D10209" s="399"/>
      <c r="E10209" s="400"/>
      <c r="G10209" s="401"/>
      <c r="H10209" s="401"/>
      <c r="I10209" s="401"/>
      <c r="J10209" s="194"/>
      <c r="K10209" s="194"/>
      <c r="L10209" s="195"/>
      <c r="M10209" s="196"/>
      <c r="N10209" s="197"/>
      <c r="O10209" s="197"/>
      <c r="P10209" s="231"/>
    </row>
    <row r="10210" spans="2:16">
      <c r="B10210" s="351"/>
      <c r="C10210" s="435"/>
      <c r="D10210" s="399"/>
      <c r="E10210" s="400"/>
      <c r="G10210" s="401"/>
      <c r="H10210" s="401"/>
      <c r="I10210" s="401"/>
      <c r="J10210" s="194"/>
      <c r="K10210" s="194"/>
      <c r="L10210" s="195"/>
      <c r="M10210" s="196"/>
      <c r="N10210" s="197"/>
      <c r="O10210" s="197"/>
      <c r="P10210" s="231"/>
    </row>
    <row r="10211" spans="2:16">
      <c r="B10211" s="351"/>
      <c r="C10211" s="435"/>
      <c r="D10211" s="399"/>
      <c r="E10211" s="400"/>
      <c r="G10211" s="401"/>
      <c r="H10211" s="401"/>
      <c r="I10211" s="401"/>
      <c r="J10211" s="194"/>
      <c r="K10211" s="194"/>
      <c r="L10211" s="195"/>
      <c r="M10211" s="196"/>
      <c r="N10211" s="197"/>
      <c r="O10211" s="197"/>
      <c r="P10211" s="231"/>
    </row>
    <row r="10212" spans="2:16">
      <c r="B10212" s="351"/>
      <c r="C10212" s="435"/>
      <c r="D10212" s="399"/>
      <c r="E10212" s="400"/>
      <c r="G10212" s="401"/>
      <c r="H10212" s="401"/>
      <c r="I10212" s="401"/>
      <c r="J10212" s="194"/>
      <c r="K10212" s="194"/>
      <c r="L10212" s="195"/>
      <c r="M10212" s="196"/>
      <c r="N10212" s="197"/>
      <c r="O10212" s="197"/>
      <c r="P10212" s="231"/>
    </row>
    <row r="10213" spans="2:16">
      <c r="B10213" s="351"/>
      <c r="C10213" s="435"/>
      <c r="D10213" s="399"/>
      <c r="E10213" s="400"/>
      <c r="G10213" s="401"/>
      <c r="H10213" s="401"/>
      <c r="I10213" s="401"/>
      <c r="J10213" s="194"/>
      <c r="K10213" s="194"/>
      <c r="L10213" s="195"/>
      <c r="M10213" s="196"/>
      <c r="N10213" s="197"/>
      <c r="O10213" s="197"/>
      <c r="P10213" s="231"/>
    </row>
    <row r="10214" spans="2:16">
      <c r="B10214" s="351"/>
      <c r="C10214" s="435"/>
      <c r="D10214" s="399"/>
      <c r="E10214" s="400"/>
      <c r="G10214" s="401"/>
      <c r="H10214" s="401"/>
      <c r="I10214" s="401"/>
      <c r="J10214" s="194"/>
      <c r="K10214" s="194"/>
      <c r="L10214" s="195"/>
      <c r="M10214" s="196"/>
      <c r="N10214" s="197"/>
      <c r="O10214" s="197"/>
      <c r="P10214" s="231"/>
    </row>
    <row r="10215" spans="2:16">
      <c r="B10215" s="351"/>
      <c r="C10215" s="435"/>
      <c r="D10215" s="399"/>
      <c r="E10215" s="400"/>
      <c r="G10215" s="401"/>
      <c r="H10215" s="401"/>
      <c r="I10215" s="401"/>
      <c r="J10215" s="194"/>
      <c r="K10215" s="194"/>
      <c r="L10215" s="195"/>
      <c r="M10215" s="196"/>
      <c r="N10215" s="197"/>
      <c r="O10215" s="197"/>
      <c r="P10215" s="231"/>
    </row>
    <row r="10216" spans="2:16">
      <c r="B10216" s="351"/>
      <c r="C10216" s="435"/>
      <c r="D10216" s="399"/>
      <c r="E10216" s="400"/>
      <c r="G10216" s="401"/>
      <c r="H10216" s="401"/>
      <c r="I10216" s="401"/>
      <c r="J10216" s="194"/>
      <c r="K10216" s="194"/>
      <c r="L10216" s="195"/>
      <c r="M10216" s="196"/>
      <c r="N10216" s="197"/>
      <c r="O10216" s="197"/>
      <c r="P10216" s="231"/>
    </row>
    <row r="10217" spans="2:16">
      <c r="B10217" s="351"/>
      <c r="C10217" s="435"/>
      <c r="D10217" s="399"/>
      <c r="E10217" s="400"/>
      <c r="G10217" s="401"/>
      <c r="H10217" s="401"/>
      <c r="I10217" s="401"/>
      <c r="J10217" s="194"/>
      <c r="K10217" s="194"/>
      <c r="L10217" s="195"/>
      <c r="M10217" s="196"/>
      <c r="N10217" s="197"/>
      <c r="O10217" s="197"/>
      <c r="P10217" s="231"/>
    </row>
    <row r="10218" spans="2:16">
      <c r="B10218" s="351"/>
      <c r="C10218" s="435"/>
      <c r="D10218" s="399"/>
      <c r="E10218" s="400"/>
      <c r="G10218" s="401"/>
      <c r="H10218" s="401"/>
      <c r="I10218" s="401"/>
      <c r="J10218" s="194"/>
      <c r="K10218" s="194"/>
      <c r="L10218" s="195"/>
      <c r="M10218" s="196"/>
      <c r="N10218" s="197"/>
      <c r="O10218" s="197"/>
      <c r="P10218" s="231"/>
    </row>
    <row r="10219" spans="2:16">
      <c r="B10219" s="351"/>
      <c r="C10219" s="435"/>
      <c r="D10219" s="399"/>
      <c r="E10219" s="400"/>
      <c r="G10219" s="401"/>
      <c r="H10219" s="401"/>
      <c r="I10219" s="401"/>
      <c r="J10219" s="194"/>
      <c r="K10219" s="194"/>
      <c r="L10219" s="195"/>
      <c r="M10219" s="196"/>
      <c r="N10219" s="197"/>
      <c r="O10219" s="197"/>
      <c r="P10219" s="231"/>
    </row>
    <row r="10220" spans="2:16">
      <c r="B10220" s="351"/>
      <c r="C10220" s="435"/>
      <c r="D10220" s="399"/>
      <c r="E10220" s="400"/>
      <c r="G10220" s="401"/>
      <c r="H10220" s="401"/>
      <c r="I10220" s="401"/>
      <c r="J10220" s="194"/>
      <c r="K10220" s="194"/>
      <c r="L10220" s="195"/>
      <c r="M10220" s="196"/>
      <c r="N10220" s="197"/>
      <c r="O10220" s="197"/>
      <c r="P10220" s="231"/>
    </row>
    <row r="10221" spans="2:16">
      <c r="B10221" s="351"/>
      <c r="C10221" s="435"/>
      <c r="D10221" s="399"/>
      <c r="E10221" s="400"/>
      <c r="G10221" s="401"/>
      <c r="H10221" s="401"/>
      <c r="I10221" s="401"/>
      <c r="J10221" s="194"/>
      <c r="K10221" s="194"/>
      <c r="L10221" s="195"/>
      <c r="M10221" s="196"/>
      <c r="N10221" s="197"/>
      <c r="O10221" s="197"/>
      <c r="P10221" s="231"/>
    </row>
    <row r="10222" spans="2:16">
      <c r="B10222" s="351"/>
      <c r="C10222" s="435"/>
      <c r="D10222" s="399"/>
      <c r="E10222" s="400"/>
      <c r="G10222" s="401"/>
      <c r="H10222" s="401"/>
      <c r="I10222" s="401"/>
      <c r="J10222" s="194"/>
      <c r="K10222" s="194"/>
      <c r="L10222" s="195"/>
      <c r="M10222" s="196"/>
      <c r="N10222" s="197"/>
      <c r="O10222" s="197"/>
      <c r="P10222" s="231"/>
    </row>
    <row r="10223" spans="2:16">
      <c r="B10223" s="351"/>
      <c r="C10223" s="435"/>
      <c r="D10223" s="399"/>
      <c r="E10223" s="400"/>
      <c r="G10223" s="401"/>
      <c r="H10223" s="401"/>
      <c r="I10223" s="401"/>
      <c r="J10223" s="194"/>
      <c r="K10223" s="194"/>
      <c r="L10223" s="195"/>
      <c r="M10223" s="196"/>
      <c r="N10223" s="197"/>
      <c r="O10223" s="197"/>
      <c r="P10223" s="231"/>
    </row>
    <row r="10224" spans="2:16">
      <c r="B10224" s="351"/>
      <c r="C10224" s="435"/>
      <c r="D10224" s="399"/>
      <c r="E10224" s="400"/>
      <c r="G10224" s="401"/>
      <c r="H10224" s="401"/>
      <c r="I10224" s="401"/>
      <c r="J10224" s="194"/>
      <c r="K10224" s="194"/>
      <c r="L10224" s="195"/>
      <c r="M10224" s="196"/>
      <c r="N10224" s="197"/>
      <c r="O10224" s="197"/>
      <c r="P10224" s="231"/>
    </row>
    <row r="10225" spans="2:16">
      <c r="B10225" s="351"/>
      <c r="C10225" s="435"/>
      <c r="D10225" s="399"/>
      <c r="E10225" s="400"/>
      <c r="G10225" s="401"/>
      <c r="H10225" s="401"/>
      <c r="I10225" s="401"/>
      <c r="J10225" s="194"/>
      <c r="K10225" s="194"/>
      <c r="L10225" s="195"/>
      <c r="M10225" s="196"/>
      <c r="N10225" s="197"/>
      <c r="O10225" s="197"/>
      <c r="P10225" s="231"/>
    </row>
    <row r="10226" spans="2:16">
      <c r="B10226" s="351"/>
      <c r="C10226" s="435"/>
      <c r="D10226" s="399"/>
      <c r="E10226" s="400"/>
      <c r="G10226" s="401"/>
      <c r="H10226" s="401"/>
      <c r="I10226" s="401"/>
      <c r="J10226" s="194"/>
      <c r="K10226" s="194"/>
      <c r="L10226" s="195"/>
      <c r="M10226" s="196"/>
      <c r="N10226" s="197"/>
      <c r="O10226" s="197"/>
      <c r="P10226" s="231"/>
    </row>
    <row r="10227" spans="2:16">
      <c r="B10227" s="351"/>
      <c r="C10227" s="435"/>
      <c r="D10227" s="399"/>
      <c r="E10227" s="400"/>
      <c r="G10227" s="401"/>
      <c r="H10227" s="401"/>
      <c r="I10227" s="401"/>
      <c r="J10227" s="194"/>
      <c r="K10227" s="194"/>
      <c r="L10227" s="195"/>
      <c r="M10227" s="196"/>
      <c r="N10227" s="197"/>
      <c r="O10227" s="197"/>
      <c r="P10227" s="231"/>
    </row>
    <row r="10228" spans="2:16">
      <c r="B10228" s="351"/>
      <c r="C10228" s="435"/>
      <c r="D10228" s="399"/>
      <c r="E10228" s="400"/>
      <c r="G10228" s="401"/>
      <c r="H10228" s="401"/>
      <c r="I10228" s="401"/>
      <c r="J10228" s="194"/>
      <c r="K10228" s="194"/>
      <c r="L10228" s="195"/>
      <c r="M10228" s="196"/>
      <c r="N10228" s="197"/>
      <c r="O10228" s="197"/>
      <c r="P10228" s="231"/>
    </row>
    <row r="10229" spans="2:16">
      <c r="B10229" s="351"/>
      <c r="C10229" s="435"/>
      <c r="D10229" s="399"/>
      <c r="E10229" s="400"/>
      <c r="G10229" s="401"/>
      <c r="H10229" s="401"/>
      <c r="I10229" s="401"/>
      <c r="J10229" s="194"/>
      <c r="K10229" s="194"/>
      <c r="L10229" s="195"/>
      <c r="M10229" s="196"/>
      <c r="N10229" s="197"/>
      <c r="O10229" s="197"/>
      <c r="P10229" s="231"/>
    </row>
    <row r="10230" spans="2:16">
      <c r="B10230" s="351"/>
      <c r="C10230" s="435"/>
      <c r="D10230" s="399"/>
      <c r="E10230" s="400"/>
      <c r="G10230" s="401"/>
      <c r="H10230" s="401"/>
      <c r="I10230" s="401"/>
      <c r="J10230" s="194"/>
      <c r="K10230" s="194"/>
      <c r="L10230" s="195"/>
      <c r="M10230" s="196"/>
      <c r="N10230" s="197"/>
      <c r="O10230" s="197"/>
      <c r="P10230" s="231"/>
    </row>
    <row r="10231" spans="2:16">
      <c r="B10231" s="351"/>
      <c r="C10231" s="435"/>
      <c r="D10231" s="399"/>
      <c r="E10231" s="400"/>
      <c r="G10231" s="401"/>
      <c r="H10231" s="401"/>
      <c r="I10231" s="401"/>
      <c r="J10231" s="194"/>
      <c r="K10231" s="194"/>
      <c r="L10231" s="195"/>
      <c r="M10231" s="196"/>
      <c r="N10231" s="197"/>
      <c r="O10231" s="197"/>
      <c r="P10231" s="231"/>
    </row>
    <row r="10232" spans="2:16">
      <c r="B10232" s="351"/>
      <c r="C10232" s="435"/>
      <c r="D10232" s="399"/>
      <c r="E10232" s="400"/>
      <c r="G10232" s="401"/>
      <c r="H10232" s="401"/>
      <c r="I10232" s="401"/>
      <c r="J10232" s="194"/>
      <c r="K10232" s="194"/>
      <c r="L10232" s="195"/>
      <c r="M10232" s="196"/>
      <c r="N10232" s="197"/>
      <c r="O10232" s="197"/>
      <c r="P10232" s="231"/>
    </row>
    <row r="10233" spans="2:16">
      <c r="B10233" s="351"/>
      <c r="C10233" s="435"/>
      <c r="D10233" s="399"/>
      <c r="E10233" s="400"/>
      <c r="G10233" s="401"/>
      <c r="H10233" s="401"/>
      <c r="I10233" s="401"/>
      <c r="J10233" s="194"/>
      <c r="K10233" s="194"/>
      <c r="L10233" s="195"/>
      <c r="M10233" s="196"/>
      <c r="N10233" s="197"/>
      <c r="O10233" s="197"/>
      <c r="P10233" s="231"/>
    </row>
    <row r="10234" spans="2:16">
      <c r="B10234" s="351"/>
      <c r="C10234" s="435"/>
      <c r="D10234" s="399"/>
      <c r="E10234" s="400"/>
      <c r="G10234" s="401"/>
      <c r="H10234" s="401"/>
      <c r="I10234" s="401"/>
      <c r="J10234" s="194"/>
      <c r="K10234" s="194"/>
      <c r="L10234" s="195"/>
      <c r="M10234" s="196"/>
      <c r="N10234" s="197"/>
      <c r="O10234" s="197"/>
      <c r="P10234" s="231"/>
    </row>
    <row r="10235" spans="2:16">
      <c r="B10235" s="351"/>
      <c r="C10235" s="435"/>
      <c r="D10235" s="399"/>
      <c r="E10235" s="400"/>
      <c r="G10235" s="401"/>
      <c r="H10235" s="401"/>
      <c r="I10235" s="401"/>
      <c r="J10235" s="194"/>
      <c r="K10235" s="194"/>
      <c r="L10235" s="195"/>
      <c r="M10235" s="196"/>
      <c r="N10235" s="197"/>
      <c r="O10235" s="197"/>
      <c r="P10235" s="231"/>
    </row>
    <row r="10236" spans="2:16">
      <c r="B10236" s="351"/>
      <c r="C10236" s="435"/>
      <c r="D10236" s="399"/>
      <c r="E10236" s="400"/>
      <c r="G10236" s="401"/>
      <c r="H10236" s="401"/>
      <c r="I10236" s="401"/>
      <c r="J10236" s="194"/>
      <c r="K10236" s="194"/>
      <c r="L10236" s="195"/>
      <c r="M10236" s="196"/>
      <c r="N10236" s="197"/>
      <c r="O10236" s="197"/>
      <c r="P10236" s="231"/>
    </row>
    <row r="10237" spans="2:16">
      <c r="B10237" s="351"/>
      <c r="C10237" s="435"/>
      <c r="D10237" s="399"/>
      <c r="E10237" s="400"/>
      <c r="G10237" s="401"/>
      <c r="H10237" s="401"/>
      <c r="I10237" s="401"/>
      <c r="J10237" s="194"/>
      <c r="K10237" s="194"/>
      <c r="L10237" s="195"/>
      <c r="M10237" s="196"/>
      <c r="N10237" s="197"/>
      <c r="O10237" s="197"/>
      <c r="P10237" s="231"/>
    </row>
    <row r="10238" spans="2:16">
      <c r="B10238" s="351"/>
      <c r="C10238" s="435"/>
      <c r="D10238" s="399"/>
      <c r="E10238" s="400"/>
      <c r="G10238" s="401"/>
      <c r="H10238" s="401"/>
      <c r="I10238" s="401"/>
      <c r="J10238" s="194"/>
      <c r="K10238" s="194"/>
      <c r="L10238" s="195"/>
      <c r="M10238" s="196"/>
      <c r="N10238" s="197"/>
      <c r="O10238" s="197"/>
      <c r="P10238" s="231"/>
    </row>
    <row r="10239" spans="2:16">
      <c r="B10239" s="351"/>
      <c r="C10239" s="435"/>
      <c r="D10239" s="399"/>
      <c r="E10239" s="400"/>
      <c r="G10239" s="401"/>
      <c r="H10239" s="401"/>
      <c r="I10239" s="401"/>
      <c r="J10239" s="194"/>
      <c r="K10239" s="194"/>
      <c r="L10239" s="195"/>
      <c r="M10239" s="196"/>
      <c r="N10239" s="197"/>
      <c r="O10239" s="197"/>
      <c r="P10239" s="231"/>
    </row>
    <row r="10240" spans="2:16">
      <c r="B10240" s="351"/>
      <c r="C10240" s="435"/>
      <c r="D10240" s="399"/>
      <c r="E10240" s="400"/>
      <c r="G10240" s="401"/>
      <c r="H10240" s="401"/>
      <c r="I10240" s="401"/>
      <c r="J10240" s="194"/>
      <c r="K10240" s="194"/>
      <c r="L10240" s="195"/>
      <c r="M10240" s="196"/>
      <c r="N10240" s="197"/>
      <c r="O10240" s="197"/>
      <c r="P10240" s="231"/>
    </row>
    <row r="10241" spans="2:16">
      <c r="B10241" s="351"/>
      <c r="C10241" s="435"/>
      <c r="D10241" s="399"/>
      <c r="E10241" s="400"/>
      <c r="G10241" s="401"/>
      <c r="H10241" s="401"/>
      <c r="I10241" s="401"/>
      <c r="J10241" s="194"/>
      <c r="K10241" s="194"/>
      <c r="L10241" s="195"/>
      <c r="M10241" s="196"/>
      <c r="N10241" s="197"/>
      <c r="O10241" s="197"/>
      <c r="P10241" s="231"/>
    </row>
    <row r="10242" spans="2:16">
      <c r="B10242" s="351"/>
      <c r="C10242" s="435"/>
      <c r="D10242" s="399"/>
      <c r="E10242" s="400"/>
      <c r="G10242" s="401"/>
      <c r="H10242" s="401"/>
      <c r="I10242" s="401"/>
      <c r="J10242" s="194"/>
      <c r="K10242" s="194"/>
      <c r="L10242" s="195"/>
      <c r="M10242" s="196"/>
      <c r="N10242" s="197"/>
      <c r="O10242" s="197"/>
      <c r="P10242" s="231"/>
    </row>
    <row r="10243" spans="2:16">
      <c r="B10243" s="351"/>
      <c r="C10243" s="435"/>
      <c r="D10243" s="399"/>
      <c r="E10243" s="400"/>
      <c r="G10243" s="401"/>
      <c r="H10243" s="401"/>
      <c r="I10243" s="401"/>
      <c r="J10243" s="194"/>
      <c r="K10243" s="194"/>
      <c r="L10243" s="195"/>
      <c r="M10243" s="196"/>
      <c r="N10243" s="197"/>
      <c r="O10243" s="197"/>
      <c r="P10243" s="231"/>
    </row>
    <row r="10244" spans="2:16">
      <c r="B10244" s="351"/>
      <c r="C10244" s="435"/>
      <c r="D10244" s="399"/>
      <c r="E10244" s="400"/>
      <c r="G10244" s="401"/>
      <c r="H10244" s="401"/>
      <c r="I10244" s="401"/>
      <c r="J10244" s="194"/>
      <c r="K10244" s="194"/>
      <c r="L10244" s="195"/>
      <c r="M10244" s="196"/>
      <c r="N10244" s="197"/>
      <c r="O10244" s="197"/>
      <c r="P10244" s="231"/>
    </row>
    <row r="10245" spans="2:16">
      <c r="B10245" s="351"/>
      <c r="C10245" s="435"/>
      <c r="D10245" s="399"/>
      <c r="E10245" s="400"/>
      <c r="G10245" s="401"/>
      <c r="H10245" s="401"/>
      <c r="I10245" s="401"/>
      <c r="J10245" s="194"/>
      <c r="K10245" s="194"/>
      <c r="L10245" s="195"/>
      <c r="M10245" s="196"/>
      <c r="N10245" s="197"/>
      <c r="O10245" s="197"/>
      <c r="P10245" s="231"/>
    </row>
    <row r="10246" spans="2:16">
      <c r="B10246" s="351"/>
      <c r="C10246" s="435"/>
      <c r="D10246" s="399"/>
      <c r="E10246" s="400"/>
      <c r="G10246" s="401"/>
      <c r="H10246" s="401"/>
      <c r="I10246" s="401"/>
      <c r="J10246" s="194"/>
      <c r="K10246" s="194"/>
      <c r="L10246" s="195"/>
      <c r="M10246" s="196"/>
      <c r="N10246" s="197"/>
      <c r="O10246" s="197"/>
      <c r="P10246" s="231"/>
    </row>
    <row r="10247" spans="2:16">
      <c r="B10247" s="351"/>
      <c r="C10247" s="435"/>
      <c r="D10247" s="399"/>
      <c r="E10247" s="400"/>
      <c r="G10247" s="401"/>
      <c r="H10247" s="401"/>
      <c r="I10247" s="401"/>
      <c r="J10247" s="194"/>
      <c r="K10247" s="194"/>
      <c r="L10247" s="195"/>
      <c r="M10247" s="196"/>
      <c r="N10247" s="197"/>
      <c r="O10247" s="197"/>
      <c r="P10247" s="231"/>
    </row>
    <row r="10248" spans="2:16">
      <c r="B10248" s="351"/>
      <c r="C10248" s="435"/>
      <c r="D10248" s="399"/>
      <c r="E10248" s="400"/>
      <c r="G10248" s="401"/>
      <c r="H10248" s="401"/>
      <c r="I10248" s="401"/>
      <c r="J10248" s="194"/>
      <c r="K10248" s="194"/>
      <c r="L10248" s="195"/>
      <c r="M10248" s="196"/>
      <c r="N10248" s="197"/>
      <c r="O10248" s="197"/>
      <c r="P10248" s="231"/>
    </row>
    <row r="10249" spans="2:16">
      <c r="B10249" s="351"/>
      <c r="C10249" s="435"/>
      <c r="D10249" s="399"/>
      <c r="E10249" s="400"/>
      <c r="G10249" s="401"/>
      <c r="H10249" s="401"/>
      <c r="I10249" s="401"/>
      <c r="J10249" s="194"/>
      <c r="K10249" s="194"/>
      <c r="L10249" s="195"/>
      <c r="M10249" s="196"/>
      <c r="N10249" s="197"/>
      <c r="O10249" s="197"/>
      <c r="P10249" s="231"/>
    </row>
    <row r="10250" spans="2:16">
      <c r="B10250" s="351"/>
      <c r="C10250" s="435"/>
      <c r="D10250" s="399"/>
      <c r="E10250" s="400"/>
      <c r="G10250" s="401"/>
      <c r="H10250" s="401"/>
      <c r="I10250" s="401"/>
      <c r="J10250" s="194"/>
      <c r="K10250" s="194"/>
      <c r="L10250" s="195"/>
      <c r="M10250" s="196"/>
      <c r="N10250" s="197"/>
      <c r="O10250" s="197"/>
      <c r="P10250" s="231"/>
    </row>
    <row r="10251" spans="2:16">
      <c r="B10251" s="351"/>
      <c r="C10251" s="435"/>
      <c r="D10251" s="399"/>
      <c r="E10251" s="400"/>
      <c r="G10251" s="401"/>
      <c r="H10251" s="401"/>
      <c r="I10251" s="401"/>
      <c r="J10251" s="194"/>
      <c r="K10251" s="194"/>
      <c r="L10251" s="195"/>
      <c r="M10251" s="196"/>
      <c r="N10251" s="197"/>
      <c r="O10251" s="197"/>
      <c r="P10251" s="231"/>
    </row>
    <row r="10252" spans="2:16">
      <c r="B10252" s="351"/>
      <c r="C10252" s="435"/>
      <c r="D10252" s="399"/>
      <c r="E10252" s="400"/>
      <c r="G10252" s="401"/>
      <c r="H10252" s="401"/>
      <c r="I10252" s="401"/>
      <c r="J10252" s="194"/>
      <c r="K10252" s="194"/>
      <c r="L10252" s="195"/>
      <c r="M10252" s="196"/>
      <c r="N10252" s="197"/>
      <c r="O10252" s="197"/>
      <c r="P10252" s="231"/>
    </row>
    <row r="10253" spans="2:16">
      <c r="B10253" s="351"/>
      <c r="C10253" s="435"/>
      <c r="D10253" s="399"/>
      <c r="E10253" s="400"/>
      <c r="G10253" s="401"/>
      <c r="H10253" s="401"/>
      <c r="I10253" s="401"/>
      <c r="J10253" s="194"/>
      <c r="K10253" s="194"/>
      <c r="L10253" s="195"/>
      <c r="M10253" s="196"/>
      <c r="N10253" s="197"/>
      <c r="O10253" s="197"/>
      <c r="P10253" s="231"/>
    </row>
    <row r="10254" spans="2:16">
      <c r="B10254" s="351"/>
      <c r="C10254" s="435"/>
      <c r="D10254" s="399"/>
      <c r="E10254" s="400"/>
      <c r="G10254" s="401"/>
      <c r="H10254" s="401"/>
      <c r="I10254" s="401"/>
      <c r="J10254" s="194"/>
      <c r="K10254" s="194"/>
      <c r="L10254" s="195"/>
      <c r="M10254" s="196"/>
      <c r="N10254" s="197"/>
      <c r="O10254" s="197"/>
      <c r="P10254" s="231"/>
    </row>
    <row r="10255" spans="2:16">
      <c r="B10255" s="351"/>
      <c r="C10255" s="435"/>
      <c r="D10255" s="399"/>
      <c r="E10255" s="400"/>
      <c r="G10255" s="401"/>
      <c r="H10255" s="401"/>
      <c r="I10255" s="401"/>
      <c r="J10255" s="194"/>
      <c r="K10255" s="194"/>
      <c r="L10255" s="195"/>
      <c r="M10255" s="196"/>
      <c r="N10255" s="197"/>
      <c r="O10255" s="197"/>
      <c r="P10255" s="231"/>
    </row>
    <row r="10256" spans="2:16">
      <c r="B10256" s="351"/>
      <c r="C10256" s="435"/>
      <c r="D10256" s="399"/>
      <c r="E10256" s="400"/>
      <c r="G10256" s="401"/>
      <c r="H10256" s="401"/>
      <c r="I10256" s="401"/>
      <c r="J10256" s="194"/>
      <c r="K10256" s="194"/>
      <c r="L10256" s="195"/>
      <c r="M10256" s="196"/>
      <c r="N10256" s="197"/>
      <c r="O10256" s="197"/>
      <c r="P10256" s="231"/>
    </row>
    <row r="10257" spans="2:16">
      <c r="B10257" s="351"/>
      <c r="C10257" s="435"/>
      <c r="D10257" s="399"/>
      <c r="E10257" s="400"/>
      <c r="G10257" s="401"/>
      <c r="H10257" s="401"/>
      <c r="I10257" s="401"/>
      <c r="J10257" s="194"/>
      <c r="K10257" s="194"/>
      <c r="L10257" s="195"/>
      <c r="M10257" s="196"/>
      <c r="N10257" s="197"/>
      <c r="O10257" s="197"/>
      <c r="P10257" s="231"/>
    </row>
    <row r="10258" spans="2:16">
      <c r="B10258" s="351"/>
      <c r="C10258" s="435"/>
      <c r="D10258" s="399"/>
      <c r="E10258" s="400"/>
      <c r="G10258" s="401"/>
      <c r="H10258" s="401"/>
      <c r="I10258" s="401"/>
      <c r="J10258" s="194"/>
      <c r="K10258" s="194"/>
      <c r="L10258" s="195"/>
      <c r="M10258" s="196"/>
      <c r="N10258" s="197"/>
      <c r="O10258" s="197"/>
      <c r="P10258" s="231"/>
    </row>
    <row r="10259" spans="2:16">
      <c r="B10259" s="351"/>
      <c r="C10259" s="435"/>
      <c r="D10259" s="399"/>
      <c r="E10259" s="400"/>
      <c r="G10259" s="401"/>
      <c r="H10259" s="401"/>
      <c r="I10259" s="401"/>
      <c r="J10259" s="194"/>
      <c r="K10259" s="194"/>
      <c r="L10259" s="195"/>
      <c r="M10259" s="196"/>
      <c r="N10259" s="197"/>
      <c r="O10259" s="197"/>
      <c r="P10259" s="231"/>
    </row>
    <row r="10260" spans="2:16">
      <c r="B10260" s="351"/>
      <c r="C10260" s="435"/>
      <c r="D10260" s="399"/>
      <c r="E10260" s="400"/>
      <c r="G10260" s="401"/>
      <c r="H10260" s="401"/>
      <c r="I10260" s="401"/>
      <c r="J10260" s="194"/>
      <c r="K10260" s="194"/>
      <c r="L10260" s="195"/>
      <c r="M10260" s="196"/>
      <c r="N10260" s="197"/>
      <c r="O10260" s="197"/>
      <c r="P10260" s="231"/>
    </row>
    <row r="10261" spans="2:16">
      <c r="B10261" s="351"/>
      <c r="C10261" s="435"/>
      <c r="D10261" s="399"/>
      <c r="E10261" s="400"/>
      <c r="G10261" s="401"/>
      <c r="H10261" s="401"/>
      <c r="I10261" s="401"/>
      <c r="J10261" s="194"/>
      <c r="K10261" s="194"/>
      <c r="L10261" s="195"/>
      <c r="M10261" s="196"/>
      <c r="N10261" s="197"/>
      <c r="O10261" s="197"/>
      <c r="P10261" s="231"/>
    </row>
    <row r="10262" spans="2:16">
      <c r="B10262" s="351"/>
      <c r="C10262" s="435"/>
      <c r="D10262" s="399"/>
      <c r="E10262" s="400"/>
      <c r="G10262" s="401"/>
      <c r="H10262" s="401"/>
      <c r="I10262" s="401"/>
      <c r="J10262" s="194"/>
      <c r="K10262" s="194"/>
      <c r="L10262" s="195"/>
      <c r="M10262" s="196"/>
      <c r="N10262" s="197"/>
      <c r="O10262" s="197"/>
      <c r="P10262" s="231"/>
    </row>
    <row r="10263" spans="2:16">
      <c r="B10263" s="351"/>
      <c r="C10263" s="435"/>
      <c r="D10263" s="399"/>
      <c r="E10263" s="400"/>
      <c r="G10263" s="401"/>
      <c r="H10263" s="401"/>
      <c r="I10263" s="401"/>
      <c r="J10263" s="194"/>
      <c r="K10263" s="194"/>
      <c r="L10263" s="195"/>
      <c r="M10263" s="196"/>
      <c r="N10263" s="197"/>
      <c r="O10263" s="197"/>
      <c r="P10263" s="231"/>
    </row>
    <row r="10264" spans="2:16">
      <c r="B10264" s="351"/>
      <c r="C10264" s="435"/>
      <c r="D10264" s="399"/>
      <c r="E10264" s="400"/>
      <c r="G10264" s="401"/>
      <c r="H10264" s="401"/>
      <c r="I10264" s="401"/>
      <c r="J10264" s="194"/>
      <c r="K10264" s="194"/>
      <c r="L10264" s="195"/>
      <c r="M10264" s="196"/>
      <c r="N10264" s="197"/>
      <c r="O10264" s="197"/>
      <c r="P10264" s="231"/>
    </row>
    <row r="10265" spans="2:16">
      <c r="B10265" s="351"/>
      <c r="C10265" s="435"/>
      <c r="D10265" s="399"/>
      <c r="E10265" s="400"/>
      <c r="G10265" s="401"/>
      <c r="H10265" s="401"/>
      <c r="I10265" s="401"/>
      <c r="J10265" s="194"/>
      <c r="K10265" s="194"/>
      <c r="L10265" s="195"/>
      <c r="M10265" s="196"/>
      <c r="N10265" s="197"/>
      <c r="O10265" s="197"/>
      <c r="P10265" s="231"/>
    </row>
    <row r="10266" spans="2:16">
      <c r="B10266" s="351"/>
      <c r="C10266" s="435"/>
      <c r="D10266" s="399"/>
      <c r="E10266" s="400"/>
      <c r="G10266" s="401"/>
      <c r="H10266" s="401"/>
      <c r="I10266" s="401"/>
      <c r="J10266" s="194"/>
      <c r="K10266" s="194"/>
      <c r="L10266" s="195"/>
      <c r="M10266" s="196"/>
      <c r="N10266" s="197"/>
      <c r="O10266" s="197"/>
      <c r="P10266" s="231"/>
    </row>
    <row r="10267" spans="2:16">
      <c r="B10267" s="351"/>
      <c r="C10267" s="435"/>
      <c r="D10267" s="399"/>
      <c r="E10267" s="400"/>
      <c r="G10267" s="401"/>
      <c r="H10267" s="401"/>
      <c r="I10267" s="401"/>
      <c r="J10267" s="194"/>
      <c r="K10267" s="194"/>
      <c r="L10267" s="195"/>
      <c r="M10267" s="196"/>
      <c r="N10267" s="197"/>
      <c r="O10267" s="197"/>
      <c r="P10267" s="231"/>
    </row>
    <row r="10268" spans="2:16">
      <c r="B10268" s="351"/>
      <c r="C10268" s="435"/>
      <c r="D10268" s="399"/>
      <c r="E10268" s="400"/>
      <c r="G10268" s="401"/>
      <c r="H10268" s="401"/>
      <c r="I10268" s="401"/>
      <c r="J10268" s="194"/>
      <c r="K10268" s="194"/>
      <c r="L10268" s="195"/>
      <c r="M10268" s="196"/>
      <c r="N10268" s="197"/>
      <c r="O10268" s="197"/>
      <c r="P10268" s="231"/>
    </row>
    <row r="10269" spans="2:16">
      <c r="B10269" s="351"/>
      <c r="C10269" s="435"/>
      <c r="D10269" s="399"/>
      <c r="E10269" s="400"/>
      <c r="G10269" s="401"/>
      <c r="H10269" s="401"/>
      <c r="I10269" s="401"/>
      <c r="J10269" s="194"/>
      <c r="K10269" s="194"/>
      <c r="L10269" s="195"/>
      <c r="M10269" s="196"/>
      <c r="N10269" s="197"/>
      <c r="O10269" s="197"/>
      <c r="P10269" s="231"/>
    </row>
    <row r="10270" spans="2:16">
      <c r="B10270" s="351"/>
      <c r="C10270" s="435"/>
      <c r="D10270" s="399"/>
      <c r="E10270" s="400"/>
      <c r="G10270" s="401"/>
      <c r="H10270" s="401"/>
      <c r="I10270" s="401"/>
      <c r="J10270" s="194"/>
      <c r="K10270" s="194"/>
      <c r="L10270" s="195"/>
      <c r="M10270" s="196"/>
      <c r="N10270" s="197"/>
      <c r="O10270" s="197"/>
      <c r="P10270" s="231"/>
    </row>
    <row r="10271" spans="2:16">
      <c r="B10271" s="351"/>
      <c r="C10271" s="435"/>
      <c r="D10271" s="399"/>
      <c r="E10271" s="400"/>
      <c r="G10271" s="401"/>
      <c r="H10271" s="401"/>
      <c r="I10271" s="401"/>
      <c r="J10271" s="194"/>
      <c r="K10271" s="194"/>
      <c r="L10271" s="195"/>
      <c r="M10271" s="196"/>
      <c r="N10271" s="197"/>
      <c r="O10271" s="197"/>
      <c r="P10271" s="231"/>
    </row>
    <row r="10272" spans="2:16">
      <c r="B10272" s="351"/>
      <c r="C10272" s="435"/>
      <c r="D10272" s="399"/>
      <c r="E10272" s="400"/>
      <c r="G10272" s="401"/>
      <c r="H10272" s="401"/>
      <c r="I10272" s="401"/>
      <c r="J10272" s="194"/>
      <c r="K10272" s="194"/>
      <c r="L10272" s="195"/>
      <c r="M10272" s="196"/>
      <c r="N10272" s="197"/>
      <c r="O10272" s="197"/>
      <c r="P10272" s="231"/>
    </row>
    <row r="10273" spans="2:16">
      <c r="B10273" s="351"/>
      <c r="C10273" s="435"/>
      <c r="D10273" s="399"/>
      <c r="E10273" s="400"/>
      <c r="G10273" s="401"/>
      <c r="H10273" s="401"/>
      <c r="I10273" s="401"/>
      <c r="J10273" s="194"/>
      <c r="K10273" s="194"/>
      <c r="L10273" s="195"/>
      <c r="M10273" s="196"/>
      <c r="N10273" s="197"/>
      <c r="O10273" s="197"/>
      <c r="P10273" s="231"/>
    </row>
    <row r="10274" spans="2:16">
      <c r="B10274" s="351"/>
      <c r="C10274" s="435"/>
      <c r="D10274" s="399"/>
      <c r="E10274" s="400"/>
      <c r="G10274" s="401"/>
      <c r="H10274" s="401"/>
      <c r="I10274" s="401"/>
      <c r="J10274" s="194"/>
      <c r="K10274" s="194"/>
      <c r="L10274" s="195"/>
      <c r="M10274" s="196"/>
      <c r="N10274" s="197"/>
      <c r="O10274" s="197"/>
      <c r="P10274" s="231"/>
    </row>
    <row r="10275" spans="2:16">
      <c r="B10275" s="351"/>
      <c r="C10275" s="435"/>
      <c r="D10275" s="399"/>
      <c r="E10275" s="400"/>
      <c r="G10275" s="401"/>
      <c r="H10275" s="401"/>
      <c r="I10275" s="401"/>
      <c r="J10275" s="194"/>
      <c r="K10275" s="194"/>
      <c r="L10275" s="195"/>
      <c r="M10275" s="196"/>
      <c r="N10275" s="197"/>
      <c r="O10275" s="197"/>
      <c r="P10275" s="231"/>
    </row>
    <row r="10276" spans="2:16">
      <c r="B10276" s="351"/>
      <c r="C10276" s="435"/>
      <c r="D10276" s="399"/>
      <c r="E10276" s="400"/>
      <c r="G10276" s="401"/>
      <c r="H10276" s="401"/>
      <c r="I10276" s="401"/>
      <c r="J10276" s="194"/>
      <c r="K10276" s="194"/>
      <c r="L10276" s="195"/>
      <c r="M10276" s="196"/>
      <c r="N10276" s="197"/>
      <c r="O10276" s="197"/>
      <c r="P10276" s="231"/>
    </row>
    <row r="10277" spans="2:16">
      <c r="B10277" s="351"/>
      <c r="C10277" s="435"/>
      <c r="D10277" s="399"/>
      <c r="E10277" s="400"/>
      <c r="G10277" s="401"/>
      <c r="H10277" s="401"/>
      <c r="I10277" s="401"/>
      <c r="J10277" s="194"/>
      <c r="K10277" s="194"/>
      <c r="L10277" s="195"/>
      <c r="M10277" s="196"/>
      <c r="N10277" s="197"/>
      <c r="O10277" s="197"/>
      <c r="P10277" s="231"/>
    </row>
    <row r="10278" spans="2:16">
      <c r="B10278" s="351"/>
      <c r="C10278" s="435"/>
      <c r="D10278" s="399"/>
      <c r="E10278" s="400"/>
      <c r="G10278" s="401"/>
      <c r="H10278" s="401"/>
      <c r="I10278" s="401"/>
      <c r="J10278" s="194"/>
      <c r="K10278" s="194"/>
      <c r="L10278" s="195"/>
      <c r="M10278" s="196"/>
      <c r="N10278" s="197"/>
      <c r="O10278" s="197"/>
      <c r="P10278" s="231"/>
    </row>
    <row r="10279" spans="2:16">
      <c r="B10279" s="351"/>
      <c r="C10279" s="435"/>
      <c r="D10279" s="399"/>
      <c r="E10279" s="400"/>
      <c r="G10279" s="401"/>
      <c r="H10279" s="401"/>
      <c r="I10279" s="401"/>
      <c r="J10279" s="194"/>
      <c r="K10279" s="194"/>
      <c r="L10279" s="195"/>
      <c r="M10279" s="196"/>
      <c r="N10279" s="197"/>
      <c r="O10279" s="197"/>
      <c r="P10279" s="231"/>
    </row>
    <row r="10280" spans="2:16">
      <c r="B10280" s="351"/>
      <c r="C10280" s="435"/>
      <c r="D10280" s="399"/>
      <c r="E10280" s="400"/>
      <c r="G10280" s="401"/>
      <c r="H10280" s="401"/>
      <c r="I10280" s="401"/>
      <c r="J10280" s="194"/>
      <c r="K10280" s="194"/>
      <c r="L10280" s="195"/>
      <c r="M10280" s="196"/>
      <c r="N10280" s="197"/>
      <c r="O10280" s="197"/>
      <c r="P10280" s="231"/>
    </row>
    <row r="10281" spans="2:16">
      <c r="B10281" s="351"/>
      <c r="C10281" s="435"/>
      <c r="D10281" s="399"/>
      <c r="E10281" s="400"/>
      <c r="G10281" s="401"/>
      <c r="H10281" s="401"/>
      <c r="I10281" s="401"/>
      <c r="J10281" s="194"/>
      <c r="K10281" s="194"/>
      <c r="L10281" s="195"/>
      <c r="M10281" s="196"/>
      <c r="N10281" s="197"/>
      <c r="O10281" s="197"/>
      <c r="P10281" s="231"/>
    </row>
    <row r="10282" spans="2:16">
      <c r="B10282" s="351"/>
      <c r="C10282" s="435"/>
      <c r="D10282" s="399"/>
      <c r="E10282" s="400"/>
      <c r="G10282" s="401"/>
      <c r="H10282" s="401"/>
      <c r="I10282" s="401"/>
      <c r="J10282" s="194"/>
      <c r="K10282" s="194"/>
      <c r="L10282" s="195"/>
      <c r="M10282" s="196"/>
      <c r="N10282" s="197"/>
      <c r="O10282" s="197"/>
      <c r="P10282" s="231"/>
    </row>
    <row r="10283" spans="2:16">
      <c r="B10283" s="351"/>
      <c r="C10283" s="435"/>
      <c r="D10283" s="399"/>
      <c r="E10283" s="400"/>
      <c r="G10283" s="401"/>
      <c r="H10283" s="401"/>
      <c r="I10283" s="401"/>
      <c r="J10283" s="194"/>
      <c r="K10283" s="194"/>
      <c r="L10283" s="195"/>
      <c r="M10283" s="196"/>
      <c r="N10283" s="197"/>
      <c r="O10283" s="197"/>
      <c r="P10283" s="231"/>
    </row>
    <row r="10284" spans="2:16">
      <c r="B10284" s="351"/>
      <c r="C10284" s="435"/>
      <c r="D10284" s="399"/>
      <c r="E10284" s="400"/>
      <c r="G10284" s="401"/>
      <c r="H10284" s="401"/>
      <c r="I10284" s="401"/>
      <c r="J10284" s="194"/>
      <c r="K10284" s="194"/>
      <c r="L10284" s="195"/>
      <c r="M10284" s="196"/>
      <c r="N10284" s="197"/>
      <c r="O10284" s="197"/>
      <c r="P10284" s="231"/>
    </row>
    <row r="10285" spans="2:16">
      <c r="B10285" s="351"/>
      <c r="C10285" s="435"/>
      <c r="D10285" s="399"/>
      <c r="E10285" s="400"/>
      <c r="G10285" s="401"/>
      <c r="H10285" s="401"/>
      <c r="I10285" s="401"/>
      <c r="J10285" s="194"/>
      <c r="K10285" s="194"/>
      <c r="L10285" s="195"/>
      <c r="M10285" s="196"/>
      <c r="N10285" s="197"/>
      <c r="O10285" s="197"/>
      <c r="P10285" s="231"/>
    </row>
    <row r="10286" spans="2:16">
      <c r="B10286" s="351"/>
      <c r="C10286" s="435"/>
      <c r="D10286" s="399"/>
      <c r="E10286" s="400"/>
      <c r="G10286" s="401"/>
      <c r="H10286" s="401"/>
      <c r="I10286" s="401"/>
      <c r="J10286" s="194"/>
      <c r="K10286" s="194"/>
      <c r="L10286" s="195"/>
      <c r="M10286" s="196"/>
      <c r="N10286" s="197"/>
      <c r="O10286" s="197"/>
      <c r="P10286" s="231"/>
    </row>
    <row r="10287" spans="2:16">
      <c r="B10287" s="351"/>
      <c r="C10287" s="435"/>
      <c r="D10287" s="399"/>
      <c r="E10287" s="400"/>
      <c r="G10287" s="401"/>
      <c r="H10287" s="401"/>
      <c r="I10287" s="401"/>
      <c r="J10287" s="194"/>
      <c r="K10287" s="194"/>
      <c r="L10287" s="195"/>
      <c r="M10287" s="196"/>
      <c r="N10287" s="197"/>
      <c r="O10287" s="197"/>
      <c r="P10287" s="231"/>
    </row>
    <row r="10288" spans="2:16">
      <c r="B10288" s="351"/>
      <c r="C10288" s="435"/>
      <c r="D10288" s="399"/>
      <c r="E10288" s="400"/>
      <c r="G10288" s="401"/>
      <c r="H10288" s="401"/>
      <c r="I10288" s="401"/>
      <c r="J10288" s="194"/>
      <c r="K10288" s="194"/>
      <c r="L10288" s="195"/>
      <c r="M10288" s="196"/>
      <c r="N10288" s="197"/>
      <c r="O10288" s="197"/>
      <c r="P10288" s="231"/>
    </row>
    <row r="10289" spans="2:16">
      <c r="B10289" s="351"/>
      <c r="C10289" s="435"/>
      <c r="D10289" s="399"/>
      <c r="E10289" s="400"/>
      <c r="G10289" s="401"/>
      <c r="H10289" s="401"/>
      <c r="I10289" s="401"/>
      <c r="J10289" s="194"/>
      <c r="K10289" s="194"/>
      <c r="L10289" s="195"/>
      <c r="M10289" s="196"/>
      <c r="N10289" s="197"/>
      <c r="O10289" s="197"/>
      <c r="P10289" s="231"/>
    </row>
    <row r="10290" spans="2:16">
      <c r="B10290" s="351"/>
      <c r="C10290" s="435"/>
      <c r="D10290" s="399"/>
      <c r="E10290" s="400"/>
      <c r="G10290" s="401"/>
      <c r="H10290" s="401"/>
      <c r="I10290" s="401"/>
      <c r="J10290" s="194"/>
      <c r="K10290" s="194"/>
      <c r="L10290" s="195"/>
      <c r="M10290" s="196"/>
      <c r="N10290" s="197"/>
      <c r="O10290" s="197"/>
      <c r="P10290" s="231"/>
    </row>
    <row r="10291" spans="2:16">
      <c r="B10291" s="351"/>
      <c r="C10291" s="435"/>
      <c r="D10291" s="399"/>
      <c r="E10291" s="400"/>
      <c r="G10291" s="401"/>
      <c r="H10291" s="401"/>
      <c r="I10291" s="401"/>
      <c r="J10291" s="194"/>
      <c r="K10291" s="194"/>
      <c r="L10291" s="195"/>
      <c r="M10291" s="196"/>
      <c r="N10291" s="197"/>
      <c r="O10291" s="197"/>
      <c r="P10291" s="231"/>
    </row>
    <row r="10292" spans="2:16">
      <c r="B10292" s="351"/>
      <c r="C10292" s="435"/>
      <c r="D10292" s="399"/>
      <c r="E10292" s="400"/>
      <c r="G10292" s="401"/>
      <c r="H10292" s="401"/>
      <c r="I10292" s="401"/>
      <c r="J10292" s="194"/>
      <c r="K10292" s="194"/>
      <c r="L10292" s="195"/>
      <c r="M10292" s="196"/>
      <c r="N10292" s="197"/>
      <c r="O10292" s="197"/>
      <c r="P10292" s="231"/>
    </row>
    <row r="10293" spans="2:16">
      <c r="B10293" s="351"/>
      <c r="C10293" s="435"/>
      <c r="D10293" s="399"/>
      <c r="E10293" s="400"/>
      <c r="G10293" s="401"/>
      <c r="H10293" s="401"/>
      <c r="I10293" s="401"/>
      <c r="J10293" s="194"/>
      <c r="K10293" s="194"/>
      <c r="L10293" s="195"/>
      <c r="M10293" s="196"/>
      <c r="N10293" s="197"/>
      <c r="O10293" s="197"/>
      <c r="P10293" s="231"/>
    </row>
    <row r="10294" spans="2:16">
      <c r="B10294" s="351"/>
      <c r="C10294" s="435"/>
      <c r="D10294" s="399"/>
      <c r="E10294" s="400"/>
      <c r="G10294" s="401"/>
      <c r="H10294" s="401"/>
      <c r="I10294" s="401"/>
      <c r="J10294" s="194"/>
      <c r="K10294" s="194"/>
      <c r="L10294" s="195"/>
      <c r="M10294" s="196"/>
      <c r="N10294" s="197"/>
      <c r="O10294" s="197"/>
      <c r="P10294" s="231"/>
    </row>
    <row r="10295" spans="2:16">
      <c r="B10295" s="351"/>
      <c r="C10295" s="435"/>
      <c r="D10295" s="399"/>
      <c r="E10295" s="400"/>
      <c r="G10295" s="401"/>
      <c r="H10295" s="401"/>
      <c r="I10295" s="401"/>
      <c r="J10295" s="194"/>
      <c r="K10295" s="194"/>
      <c r="L10295" s="195"/>
      <c r="M10295" s="196"/>
      <c r="N10295" s="197"/>
      <c r="O10295" s="197"/>
      <c r="P10295" s="231"/>
    </row>
    <row r="10296" spans="2:16">
      <c r="B10296" s="351"/>
      <c r="C10296" s="435"/>
      <c r="D10296" s="399"/>
      <c r="E10296" s="400"/>
      <c r="G10296" s="401"/>
      <c r="H10296" s="401"/>
      <c r="I10296" s="401"/>
      <c r="J10296" s="194"/>
      <c r="K10296" s="194"/>
      <c r="L10296" s="195"/>
      <c r="M10296" s="196"/>
      <c r="N10296" s="197"/>
      <c r="O10296" s="197"/>
      <c r="P10296" s="231"/>
    </row>
    <row r="10297" spans="2:16">
      <c r="B10297" s="351"/>
      <c r="C10297" s="435"/>
      <c r="D10297" s="399"/>
      <c r="E10297" s="400"/>
      <c r="G10297" s="401"/>
      <c r="H10297" s="401"/>
      <c r="I10297" s="401"/>
      <c r="J10297" s="194"/>
      <c r="K10297" s="194"/>
      <c r="L10297" s="195"/>
      <c r="M10297" s="196"/>
      <c r="N10297" s="197"/>
      <c r="O10297" s="197"/>
      <c r="P10297" s="231"/>
    </row>
    <row r="10298" spans="2:16">
      <c r="B10298" s="351"/>
      <c r="C10298" s="435"/>
      <c r="D10298" s="399"/>
      <c r="E10298" s="400"/>
      <c r="G10298" s="401"/>
      <c r="H10298" s="401"/>
      <c r="I10298" s="401"/>
      <c r="J10298" s="194"/>
      <c r="K10298" s="194"/>
      <c r="L10298" s="195"/>
      <c r="M10298" s="196"/>
      <c r="N10298" s="197"/>
      <c r="O10298" s="197"/>
      <c r="P10298" s="231"/>
    </row>
    <row r="10299" spans="2:16">
      <c r="B10299" s="351"/>
      <c r="C10299" s="435"/>
      <c r="D10299" s="399"/>
      <c r="E10299" s="400"/>
      <c r="G10299" s="401"/>
      <c r="H10299" s="401"/>
      <c r="I10299" s="401"/>
      <c r="J10299" s="194"/>
      <c r="K10299" s="194"/>
      <c r="L10299" s="195"/>
      <c r="M10299" s="196"/>
      <c r="N10299" s="197"/>
      <c r="O10299" s="197"/>
      <c r="P10299" s="231"/>
    </row>
    <row r="10300" spans="2:16">
      <c r="B10300" s="351"/>
      <c r="C10300" s="435"/>
      <c r="D10300" s="399"/>
      <c r="E10300" s="400"/>
      <c r="G10300" s="401"/>
      <c r="H10300" s="401"/>
      <c r="I10300" s="401"/>
      <c r="J10300" s="194"/>
      <c r="K10300" s="194"/>
      <c r="L10300" s="195"/>
      <c r="M10300" s="196"/>
      <c r="N10300" s="197"/>
      <c r="O10300" s="197"/>
      <c r="P10300" s="231"/>
    </row>
    <row r="10301" spans="2:16">
      <c r="B10301" s="351"/>
      <c r="C10301" s="435"/>
      <c r="D10301" s="399"/>
      <c r="E10301" s="400"/>
      <c r="G10301" s="401"/>
      <c r="H10301" s="401"/>
      <c r="I10301" s="401"/>
      <c r="J10301" s="194"/>
      <c r="K10301" s="194"/>
      <c r="L10301" s="195"/>
      <c r="M10301" s="196"/>
      <c r="N10301" s="197"/>
      <c r="O10301" s="197"/>
      <c r="P10301" s="231"/>
    </row>
    <row r="10302" spans="2:16">
      <c r="B10302" s="402"/>
      <c r="C10302" s="435"/>
      <c r="D10302" s="404"/>
      <c r="E10302" s="405"/>
      <c r="G10302" s="406"/>
      <c r="H10302" s="406"/>
      <c r="I10302" s="406"/>
      <c r="J10302" s="194"/>
      <c r="K10302" s="194"/>
      <c r="L10302" s="195"/>
      <c r="M10302" s="196"/>
      <c r="N10302" s="197"/>
      <c r="O10302" s="197"/>
      <c r="P10302" s="221"/>
    </row>
    <row r="10303" spans="2:16">
      <c r="B10303" s="351"/>
      <c r="C10303" s="435"/>
      <c r="D10303" s="399"/>
      <c r="E10303" s="400"/>
      <c r="G10303" s="401"/>
      <c r="H10303" s="401"/>
      <c r="I10303" s="401"/>
      <c r="J10303" s="194"/>
      <c r="K10303" s="194"/>
      <c r="L10303" s="195"/>
      <c r="M10303" s="196"/>
      <c r="N10303" s="197"/>
      <c r="O10303" s="197"/>
      <c r="P10303" s="231"/>
    </row>
    <row r="10304" spans="2:16">
      <c r="B10304" s="351"/>
      <c r="C10304" s="435"/>
      <c r="D10304" s="399"/>
      <c r="E10304" s="400"/>
      <c r="G10304" s="401"/>
      <c r="H10304" s="401"/>
      <c r="I10304" s="401"/>
      <c r="J10304" s="194"/>
      <c r="K10304" s="194"/>
      <c r="L10304" s="195"/>
      <c r="M10304" s="196"/>
      <c r="N10304" s="197"/>
      <c r="O10304" s="197"/>
      <c r="P10304" s="231"/>
    </row>
    <row r="10305" spans="2:16">
      <c r="B10305" s="351"/>
      <c r="C10305" s="435"/>
      <c r="D10305" s="399"/>
      <c r="E10305" s="400"/>
      <c r="G10305" s="401"/>
      <c r="H10305" s="401"/>
      <c r="I10305" s="401"/>
      <c r="J10305" s="194"/>
      <c r="K10305" s="194"/>
      <c r="L10305" s="195"/>
      <c r="M10305" s="196"/>
      <c r="N10305" s="197"/>
      <c r="O10305" s="197"/>
      <c r="P10305" s="231"/>
    </row>
    <row r="10306" spans="2:16">
      <c r="B10306" s="351"/>
      <c r="C10306" s="435"/>
      <c r="D10306" s="399"/>
      <c r="E10306" s="400"/>
      <c r="G10306" s="401"/>
      <c r="H10306" s="401"/>
      <c r="I10306" s="401"/>
      <c r="J10306" s="194"/>
      <c r="K10306" s="194"/>
      <c r="L10306" s="195"/>
      <c r="M10306" s="196"/>
      <c r="N10306" s="197"/>
      <c r="O10306" s="197"/>
      <c r="P10306" s="231"/>
    </row>
    <row r="10307" spans="2:16">
      <c r="B10307" s="351"/>
      <c r="C10307" s="435"/>
      <c r="D10307" s="399"/>
      <c r="E10307" s="400"/>
      <c r="G10307" s="401"/>
      <c r="H10307" s="401"/>
      <c r="I10307" s="401"/>
      <c r="J10307" s="194"/>
      <c r="K10307" s="194"/>
      <c r="L10307" s="195"/>
      <c r="M10307" s="196"/>
      <c r="N10307" s="197"/>
      <c r="O10307" s="197"/>
      <c r="P10307" s="231"/>
    </row>
    <row r="10308" spans="2:16">
      <c r="B10308" s="351"/>
      <c r="C10308" s="435"/>
      <c r="D10308" s="399"/>
      <c r="E10308" s="400"/>
      <c r="G10308" s="401"/>
      <c r="H10308" s="401"/>
      <c r="I10308" s="401"/>
      <c r="J10308" s="194"/>
      <c r="K10308" s="194"/>
      <c r="L10308" s="195"/>
      <c r="M10308" s="196"/>
      <c r="N10308" s="197"/>
      <c r="O10308" s="197"/>
      <c r="P10308" s="231"/>
    </row>
    <row r="10309" spans="2:16">
      <c r="B10309" s="351"/>
      <c r="C10309" s="435"/>
      <c r="D10309" s="399"/>
      <c r="E10309" s="400"/>
      <c r="G10309" s="401"/>
      <c r="H10309" s="401"/>
      <c r="I10309" s="401"/>
      <c r="J10309" s="194"/>
      <c r="K10309" s="194"/>
      <c r="L10309" s="195"/>
      <c r="M10309" s="196"/>
      <c r="N10309" s="197"/>
      <c r="O10309" s="197"/>
      <c r="P10309" s="231"/>
    </row>
    <row r="10310" spans="2:16">
      <c r="B10310" s="351"/>
      <c r="C10310" s="435"/>
      <c r="D10310" s="399"/>
      <c r="E10310" s="400"/>
      <c r="G10310" s="401"/>
      <c r="H10310" s="401"/>
      <c r="I10310" s="401"/>
      <c r="J10310" s="194"/>
      <c r="K10310" s="194"/>
      <c r="L10310" s="195"/>
      <c r="M10310" s="196"/>
      <c r="N10310" s="197"/>
      <c r="O10310" s="197"/>
      <c r="P10310" s="231"/>
    </row>
    <row r="10311" spans="2:16">
      <c r="B10311" s="351"/>
      <c r="C10311" s="435"/>
      <c r="D10311" s="399"/>
      <c r="E10311" s="400"/>
      <c r="G10311" s="401"/>
      <c r="H10311" s="401"/>
      <c r="I10311" s="401"/>
      <c r="J10311" s="194"/>
      <c r="K10311" s="194"/>
      <c r="L10311" s="195"/>
      <c r="M10311" s="196"/>
      <c r="N10311" s="197"/>
      <c r="O10311" s="197"/>
      <c r="P10311" s="231"/>
    </row>
    <row r="10312" spans="2:16">
      <c r="B10312" s="351"/>
      <c r="C10312" s="435"/>
      <c r="D10312" s="399"/>
      <c r="E10312" s="400"/>
      <c r="G10312" s="401"/>
      <c r="H10312" s="401"/>
      <c r="I10312" s="401"/>
      <c r="J10312" s="194"/>
      <c r="K10312" s="194"/>
      <c r="L10312" s="195"/>
      <c r="M10312" s="196"/>
      <c r="N10312" s="197"/>
      <c r="O10312" s="197"/>
      <c r="P10312" s="231"/>
    </row>
    <row r="10313" spans="2:16">
      <c r="B10313" s="351"/>
      <c r="C10313" s="435"/>
      <c r="D10313" s="399"/>
      <c r="E10313" s="400"/>
      <c r="G10313" s="401"/>
      <c r="H10313" s="401"/>
      <c r="I10313" s="401"/>
      <c r="J10313" s="194"/>
      <c r="K10313" s="194"/>
      <c r="L10313" s="195"/>
      <c r="M10313" s="196"/>
      <c r="N10313" s="197"/>
      <c r="O10313" s="197"/>
      <c r="P10313" s="231"/>
    </row>
    <row r="10314" spans="2:16">
      <c r="B10314" s="351"/>
      <c r="C10314" s="435"/>
      <c r="D10314" s="399"/>
      <c r="E10314" s="400"/>
      <c r="G10314" s="401"/>
      <c r="H10314" s="401"/>
      <c r="I10314" s="401"/>
      <c r="J10314" s="194"/>
      <c r="K10314" s="194"/>
      <c r="L10314" s="195"/>
      <c r="M10314" s="196"/>
      <c r="N10314" s="197"/>
      <c r="O10314" s="197"/>
      <c r="P10314" s="231"/>
    </row>
    <row r="10315" spans="2:16">
      <c r="B10315" s="351"/>
      <c r="C10315" s="435"/>
      <c r="D10315" s="399"/>
      <c r="E10315" s="400"/>
      <c r="G10315" s="401"/>
      <c r="H10315" s="401"/>
      <c r="I10315" s="401"/>
      <c r="J10315" s="194"/>
      <c r="K10315" s="194"/>
      <c r="L10315" s="195"/>
      <c r="M10315" s="196"/>
      <c r="N10315" s="197"/>
      <c r="O10315" s="197"/>
      <c r="P10315" s="231"/>
    </row>
    <row r="10316" spans="2:16">
      <c r="B10316" s="351"/>
      <c r="C10316" s="435"/>
      <c r="D10316" s="399"/>
      <c r="E10316" s="400"/>
      <c r="G10316" s="401"/>
      <c r="H10316" s="401"/>
      <c r="I10316" s="401"/>
      <c r="J10316" s="194"/>
      <c r="K10316" s="194"/>
      <c r="L10316" s="195"/>
      <c r="M10316" s="196"/>
      <c r="N10316" s="197"/>
      <c r="O10316" s="197"/>
      <c r="P10316" s="231"/>
    </row>
    <row r="10317" spans="2:16">
      <c r="B10317" s="351"/>
      <c r="C10317" s="435"/>
      <c r="D10317" s="399"/>
      <c r="E10317" s="400"/>
      <c r="G10317" s="401"/>
      <c r="H10317" s="401"/>
      <c r="I10317" s="401"/>
      <c r="J10317" s="194"/>
      <c r="K10317" s="194"/>
      <c r="L10317" s="195"/>
      <c r="M10317" s="196"/>
      <c r="N10317" s="197"/>
      <c r="O10317" s="197"/>
      <c r="P10317" s="231"/>
    </row>
    <row r="10318" spans="2:16">
      <c r="B10318" s="351"/>
      <c r="C10318" s="435"/>
      <c r="D10318" s="399"/>
      <c r="E10318" s="400"/>
      <c r="G10318" s="401"/>
      <c r="H10318" s="401"/>
      <c r="I10318" s="401"/>
      <c r="J10318" s="194"/>
      <c r="K10318" s="194"/>
      <c r="L10318" s="195"/>
      <c r="M10318" s="196"/>
      <c r="N10318" s="197"/>
      <c r="O10318" s="197"/>
      <c r="P10318" s="231"/>
    </row>
    <row r="10319" spans="2:16">
      <c r="B10319" s="351"/>
      <c r="C10319" s="435"/>
      <c r="D10319" s="399"/>
      <c r="E10319" s="400"/>
      <c r="G10319" s="401"/>
      <c r="H10319" s="401"/>
      <c r="I10319" s="401"/>
      <c r="J10319" s="194"/>
      <c r="K10319" s="194"/>
      <c r="L10319" s="195"/>
      <c r="M10319" s="196"/>
      <c r="N10319" s="197"/>
      <c r="O10319" s="197"/>
      <c r="P10319" s="231"/>
    </row>
    <row r="10320" spans="2:16">
      <c r="B10320" s="351"/>
      <c r="C10320" s="435"/>
      <c r="D10320" s="399"/>
      <c r="E10320" s="400"/>
      <c r="G10320" s="401"/>
      <c r="H10320" s="401"/>
      <c r="I10320" s="401"/>
      <c r="J10320" s="194"/>
      <c r="K10320" s="194"/>
      <c r="L10320" s="195"/>
      <c r="M10320" s="196"/>
      <c r="N10320" s="197"/>
      <c r="O10320" s="197"/>
      <c r="P10320" s="231"/>
    </row>
    <row r="10321" spans="2:16">
      <c r="B10321" s="351"/>
      <c r="C10321" s="435"/>
      <c r="D10321" s="399"/>
      <c r="E10321" s="400"/>
      <c r="G10321" s="401"/>
      <c r="H10321" s="401"/>
      <c r="I10321" s="401"/>
      <c r="J10321" s="194"/>
      <c r="K10321" s="194"/>
      <c r="L10321" s="195"/>
      <c r="M10321" s="196"/>
      <c r="N10321" s="197"/>
      <c r="O10321" s="197"/>
      <c r="P10321" s="231"/>
    </row>
    <row r="10322" spans="2:16">
      <c r="B10322" s="351"/>
      <c r="C10322" s="435"/>
      <c r="D10322" s="399"/>
      <c r="E10322" s="400"/>
      <c r="G10322" s="401"/>
      <c r="H10322" s="401"/>
      <c r="I10322" s="401"/>
      <c r="J10322" s="194"/>
      <c r="K10322" s="194"/>
      <c r="L10322" s="195"/>
      <c r="M10322" s="196"/>
      <c r="N10322" s="197"/>
      <c r="O10322" s="197"/>
      <c r="P10322" s="231"/>
    </row>
    <row r="10323" spans="2:16">
      <c r="B10323" s="351"/>
      <c r="C10323" s="435"/>
      <c r="D10323" s="399"/>
      <c r="E10323" s="400"/>
      <c r="G10323" s="401"/>
      <c r="H10323" s="401"/>
      <c r="I10323" s="401"/>
      <c r="J10323" s="194"/>
      <c r="K10323" s="194"/>
      <c r="L10323" s="195"/>
      <c r="M10323" s="196"/>
      <c r="N10323" s="197"/>
      <c r="O10323" s="197"/>
      <c r="P10323" s="231"/>
    </row>
    <row r="10324" spans="2:16">
      <c r="B10324" s="351"/>
      <c r="C10324" s="435"/>
      <c r="D10324" s="399"/>
      <c r="E10324" s="400"/>
      <c r="G10324" s="401"/>
      <c r="H10324" s="401"/>
      <c r="I10324" s="401"/>
      <c r="J10324" s="194"/>
      <c r="K10324" s="194"/>
      <c r="L10324" s="195"/>
      <c r="M10324" s="196"/>
      <c r="N10324" s="197"/>
      <c r="O10324" s="197"/>
      <c r="P10324" s="231"/>
    </row>
    <row r="10325" spans="2:16">
      <c r="B10325" s="351"/>
      <c r="C10325" s="435"/>
      <c r="D10325" s="399"/>
      <c r="E10325" s="400"/>
      <c r="G10325" s="401"/>
      <c r="H10325" s="401"/>
      <c r="I10325" s="401"/>
      <c r="J10325" s="194"/>
      <c r="K10325" s="194"/>
      <c r="L10325" s="195"/>
      <c r="M10325" s="196"/>
      <c r="N10325" s="197"/>
      <c r="O10325" s="197"/>
      <c r="P10325" s="231"/>
    </row>
    <row r="10326" spans="2:16">
      <c r="B10326" s="351"/>
      <c r="C10326" s="435"/>
      <c r="D10326" s="399"/>
      <c r="E10326" s="400"/>
      <c r="G10326" s="401"/>
      <c r="H10326" s="401"/>
      <c r="I10326" s="401"/>
      <c r="J10326" s="194"/>
      <c r="K10326" s="194"/>
      <c r="L10326" s="195"/>
      <c r="M10326" s="196"/>
      <c r="N10326" s="197"/>
      <c r="O10326" s="197"/>
      <c r="P10326" s="231"/>
    </row>
    <row r="10327" spans="2:16">
      <c r="B10327" s="351"/>
      <c r="C10327" s="435"/>
      <c r="D10327" s="399"/>
      <c r="E10327" s="400"/>
      <c r="G10327" s="401"/>
      <c r="H10327" s="401"/>
      <c r="I10327" s="401"/>
      <c r="J10327" s="194"/>
      <c r="K10327" s="194"/>
      <c r="L10327" s="195"/>
      <c r="M10327" s="196"/>
      <c r="N10327" s="197"/>
      <c r="O10327" s="197"/>
      <c r="P10327" s="231"/>
    </row>
    <row r="10328" spans="2:16">
      <c r="B10328" s="351"/>
      <c r="C10328" s="435"/>
      <c r="D10328" s="399"/>
      <c r="E10328" s="400"/>
      <c r="G10328" s="401"/>
      <c r="H10328" s="401"/>
      <c r="I10328" s="401"/>
      <c r="J10328" s="194"/>
      <c r="K10328" s="194"/>
      <c r="L10328" s="195"/>
      <c r="M10328" s="196"/>
      <c r="N10328" s="197"/>
      <c r="O10328" s="197"/>
      <c r="P10328" s="231"/>
    </row>
    <row r="10329" spans="2:16">
      <c r="B10329" s="351"/>
      <c r="C10329" s="435"/>
      <c r="D10329" s="399"/>
      <c r="E10329" s="400"/>
      <c r="G10329" s="401"/>
      <c r="H10329" s="401"/>
      <c r="I10329" s="401"/>
      <c r="J10329" s="194"/>
      <c r="K10329" s="194"/>
      <c r="L10329" s="195"/>
      <c r="M10329" s="196"/>
      <c r="N10329" s="197"/>
      <c r="O10329" s="197"/>
      <c r="P10329" s="231"/>
    </row>
    <row r="10330" spans="2:16">
      <c r="B10330" s="351"/>
      <c r="C10330" s="435"/>
      <c r="D10330" s="399"/>
      <c r="E10330" s="400"/>
      <c r="G10330" s="401"/>
      <c r="H10330" s="401"/>
      <c r="I10330" s="401"/>
      <c r="J10330" s="194"/>
      <c r="K10330" s="194"/>
      <c r="L10330" s="195"/>
      <c r="M10330" s="196"/>
      <c r="N10330" s="197"/>
      <c r="O10330" s="197"/>
      <c r="P10330" s="231"/>
    </row>
    <row r="10331" spans="2:16">
      <c r="B10331" s="351"/>
      <c r="C10331" s="435"/>
      <c r="D10331" s="399"/>
      <c r="E10331" s="400"/>
      <c r="G10331" s="401"/>
      <c r="H10331" s="401"/>
      <c r="I10331" s="401"/>
      <c r="J10331" s="194"/>
      <c r="K10331" s="194"/>
      <c r="L10331" s="195"/>
      <c r="M10331" s="196"/>
      <c r="N10331" s="197"/>
      <c r="O10331" s="197"/>
      <c r="P10331" s="231"/>
    </row>
    <row r="10332" spans="2:16">
      <c r="B10332" s="351"/>
      <c r="C10332" s="435"/>
      <c r="D10332" s="399"/>
      <c r="E10332" s="400"/>
      <c r="G10332" s="401"/>
      <c r="H10332" s="401"/>
      <c r="I10332" s="401"/>
      <c r="J10332" s="194"/>
      <c r="K10332" s="194"/>
      <c r="L10332" s="195"/>
      <c r="M10332" s="196"/>
      <c r="N10332" s="197"/>
      <c r="O10332" s="197"/>
      <c r="P10332" s="231"/>
    </row>
    <row r="10333" spans="2:16">
      <c r="B10333" s="351"/>
      <c r="C10333" s="435"/>
      <c r="D10333" s="399"/>
      <c r="E10333" s="400"/>
      <c r="G10333" s="401"/>
      <c r="H10333" s="401"/>
      <c r="I10333" s="401"/>
      <c r="J10333" s="194"/>
      <c r="K10333" s="194"/>
      <c r="L10333" s="195"/>
      <c r="M10333" s="196"/>
      <c r="N10333" s="197"/>
      <c r="O10333" s="197"/>
      <c r="P10333" s="231"/>
    </row>
    <row r="10334" spans="2:16">
      <c r="B10334" s="351"/>
      <c r="C10334" s="435"/>
      <c r="D10334" s="399"/>
      <c r="E10334" s="400"/>
      <c r="G10334" s="401"/>
      <c r="H10334" s="401"/>
      <c r="I10334" s="401"/>
      <c r="J10334" s="194"/>
      <c r="K10334" s="194"/>
      <c r="L10334" s="195"/>
      <c r="M10334" s="196"/>
      <c r="N10334" s="197"/>
      <c r="O10334" s="197"/>
      <c r="P10334" s="231"/>
    </row>
    <row r="10335" spans="2:16">
      <c r="B10335" s="351"/>
      <c r="C10335" s="435"/>
      <c r="D10335" s="399"/>
      <c r="E10335" s="400"/>
      <c r="G10335" s="401"/>
      <c r="H10335" s="401"/>
      <c r="I10335" s="401"/>
      <c r="J10335" s="194"/>
      <c r="K10335" s="194"/>
      <c r="L10335" s="195"/>
      <c r="M10335" s="196"/>
      <c r="N10335" s="197"/>
      <c r="O10335" s="197"/>
      <c r="P10335" s="231"/>
    </row>
    <row r="10336" spans="2:16">
      <c r="B10336" s="351"/>
      <c r="C10336" s="435"/>
      <c r="D10336" s="399"/>
      <c r="E10336" s="400"/>
      <c r="G10336" s="401"/>
      <c r="H10336" s="401"/>
      <c r="I10336" s="401"/>
      <c r="J10336" s="194"/>
      <c r="K10336" s="194"/>
      <c r="L10336" s="195"/>
      <c r="M10336" s="196"/>
      <c r="N10336" s="197"/>
      <c r="O10336" s="197"/>
      <c r="P10336" s="231"/>
    </row>
    <row r="10337" spans="2:16">
      <c r="B10337" s="351"/>
      <c r="C10337" s="435"/>
      <c r="D10337" s="399"/>
      <c r="E10337" s="400"/>
      <c r="G10337" s="401"/>
      <c r="H10337" s="401"/>
      <c r="I10337" s="401"/>
      <c r="J10337" s="194"/>
      <c r="K10337" s="194"/>
      <c r="L10337" s="195"/>
      <c r="M10337" s="196"/>
      <c r="N10337" s="197"/>
      <c r="O10337" s="197"/>
      <c r="P10337" s="231"/>
    </row>
    <row r="10338" spans="2:16">
      <c r="B10338" s="351"/>
      <c r="C10338" s="435"/>
      <c r="D10338" s="399"/>
      <c r="E10338" s="400"/>
      <c r="G10338" s="401"/>
      <c r="H10338" s="401"/>
      <c r="I10338" s="401"/>
      <c r="J10338" s="194"/>
      <c r="K10338" s="194"/>
      <c r="L10338" s="195"/>
      <c r="M10338" s="196"/>
      <c r="N10338" s="197"/>
      <c r="O10338" s="197"/>
      <c r="P10338" s="231"/>
    </row>
    <row r="10339" spans="2:16">
      <c r="B10339" s="351"/>
      <c r="C10339" s="435"/>
      <c r="D10339" s="399"/>
      <c r="E10339" s="400"/>
      <c r="G10339" s="401"/>
      <c r="H10339" s="401"/>
      <c r="I10339" s="401"/>
      <c r="J10339" s="194"/>
      <c r="K10339" s="194"/>
      <c r="L10339" s="195"/>
      <c r="M10339" s="196"/>
      <c r="N10339" s="197"/>
      <c r="O10339" s="197"/>
      <c r="P10339" s="231"/>
    </row>
    <row r="10340" spans="2:16">
      <c r="B10340" s="351"/>
      <c r="C10340" s="435"/>
      <c r="D10340" s="399"/>
      <c r="E10340" s="400"/>
      <c r="G10340" s="401"/>
      <c r="H10340" s="401"/>
      <c r="I10340" s="401"/>
      <c r="J10340" s="194"/>
      <c r="K10340" s="194"/>
      <c r="L10340" s="195"/>
      <c r="M10340" s="196"/>
      <c r="N10340" s="197"/>
      <c r="O10340" s="197"/>
      <c r="P10340" s="231"/>
    </row>
    <row r="10341" spans="2:16">
      <c r="B10341" s="351"/>
      <c r="C10341" s="435"/>
      <c r="D10341" s="399"/>
      <c r="E10341" s="400"/>
      <c r="G10341" s="401"/>
      <c r="H10341" s="401"/>
      <c r="I10341" s="401"/>
      <c r="J10341" s="194"/>
      <c r="K10341" s="194"/>
      <c r="L10341" s="195"/>
      <c r="M10341" s="196"/>
      <c r="N10341" s="197"/>
      <c r="O10341" s="197"/>
      <c r="P10341" s="231"/>
    </row>
    <row r="10342" spans="2:16">
      <c r="B10342" s="351"/>
      <c r="C10342" s="435"/>
      <c r="D10342" s="399"/>
      <c r="E10342" s="400"/>
      <c r="G10342" s="401"/>
      <c r="H10342" s="401"/>
      <c r="I10342" s="401"/>
      <c r="J10342" s="194"/>
      <c r="K10342" s="194"/>
      <c r="L10342" s="195"/>
      <c r="M10342" s="196"/>
      <c r="N10342" s="197"/>
      <c r="O10342" s="197"/>
      <c r="P10342" s="231"/>
    </row>
    <row r="10343" spans="2:16">
      <c r="B10343" s="351"/>
      <c r="C10343" s="435"/>
      <c r="D10343" s="399"/>
      <c r="E10343" s="400"/>
      <c r="G10343" s="401"/>
      <c r="H10343" s="401"/>
      <c r="I10343" s="401"/>
      <c r="J10343" s="194"/>
      <c r="K10343" s="194"/>
      <c r="L10343" s="195"/>
      <c r="M10343" s="196"/>
      <c r="N10343" s="197"/>
      <c r="O10343" s="197"/>
      <c r="P10343" s="231"/>
    </row>
    <row r="10344" spans="2:16">
      <c r="B10344" s="351"/>
      <c r="C10344" s="435"/>
      <c r="D10344" s="399"/>
      <c r="E10344" s="400"/>
      <c r="G10344" s="401"/>
      <c r="H10344" s="401"/>
      <c r="I10344" s="401"/>
      <c r="J10344" s="194"/>
      <c r="K10344" s="194"/>
      <c r="L10344" s="195"/>
      <c r="M10344" s="196"/>
      <c r="N10344" s="197"/>
      <c r="O10344" s="197"/>
      <c r="P10344" s="231"/>
    </row>
    <row r="10345" spans="2:16">
      <c r="B10345" s="351"/>
      <c r="C10345" s="435"/>
      <c r="D10345" s="399"/>
      <c r="E10345" s="400"/>
      <c r="G10345" s="401"/>
      <c r="H10345" s="401"/>
      <c r="I10345" s="401"/>
      <c r="J10345" s="194"/>
      <c r="K10345" s="194"/>
      <c r="L10345" s="195"/>
      <c r="M10345" s="196"/>
      <c r="N10345" s="197"/>
      <c r="O10345" s="197"/>
      <c r="P10345" s="231"/>
    </row>
    <row r="10346" spans="2:16">
      <c r="B10346" s="351"/>
      <c r="C10346" s="435"/>
      <c r="D10346" s="399"/>
      <c r="E10346" s="400"/>
      <c r="G10346" s="401"/>
      <c r="H10346" s="401"/>
      <c r="I10346" s="401"/>
      <c r="J10346" s="194"/>
      <c r="K10346" s="194"/>
      <c r="L10346" s="195"/>
      <c r="M10346" s="196"/>
      <c r="N10346" s="197"/>
      <c r="O10346" s="197"/>
      <c r="P10346" s="231"/>
    </row>
    <row r="10347" spans="2:16">
      <c r="B10347" s="351"/>
      <c r="C10347" s="435"/>
      <c r="D10347" s="399"/>
      <c r="E10347" s="400"/>
      <c r="G10347" s="401"/>
      <c r="H10347" s="401"/>
      <c r="I10347" s="401"/>
      <c r="J10347" s="194"/>
      <c r="K10347" s="194"/>
      <c r="L10347" s="195"/>
      <c r="M10347" s="196"/>
      <c r="N10347" s="197"/>
      <c r="O10347" s="197"/>
      <c r="P10347" s="231"/>
    </row>
    <row r="10348" spans="2:16">
      <c r="B10348" s="351"/>
      <c r="C10348" s="435"/>
      <c r="D10348" s="399"/>
      <c r="E10348" s="400"/>
      <c r="G10348" s="401"/>
      <c r="H10348" s="401"/>
      <c r="I10348" s="401"/>
      <c r="J10348" s="194"/>
      <c r="K10348" s="194"/>
      <c r="L10348" s="195"/>
      <c r="M10348" s="196"/>
      <c r="N10348" s="197"/>
      <c r="O10348" s="197"/>
      <c r="P10348" s="231"/>
    </row>
    <row r="10349" spans="2:16">
      <c r="B10349" s="351"/>
      <c r="C10349" s="435"/>
      <c r="D10349" s="399"/>
      <c r="E10349" s="400"/>
      <c r="G10349" s="401"/>
      <c r="H10349" s="401"/>
      <c r="I10349" s="401"/>
      <c r="J10349" s="194"/>
      <c r="K10349" s="194"/>
      <c r="L10349" s="195"/>
      <c r="M10349" s="196"/>
      <c r="N10349" s="197"/>
      <c r="O10349" s="197"/>
      <c r="P10349" s="231"/>
    </row>
    <row r="10350" spans="2:16">
      <c r="B10350" s="351"/>
      <c r="C10350" s="435"/>
      <c r="D10350" s="399"/>
      <c r="E10350" s="400"/>
      <c r="G10350" s="401"/>
      <c r="H10350" s="401"/>
      <c r="I10350" s="401"/>
      <c r="J10350" s="194"/>
      <c r="K10350" s="194"/>
      <c r="L10350" s="195"/>
      <c r="M10350" s="196"/>
      <c r="N10350" s="197"/>
      <c r="O10350" s="197"/>
      <c r="P10350" s="231"/>
    </row>
    <row r="10351" spans="2:16">
      <c r="B10351" s="351"/>
      <c r="C10351" s="435"/>
      <c r="D10351" s="399"/>
      <c r="E10351" s="400"/>
      <c r="G10351" s="401"/>
      <c r="H10351" s="401"/>
      <c r="I10351" s="401"/>
      <c r="J10351" s="194"/>
      <c r="K10351" s="194"/>
      <c r="L10351" s="195"/>
      <c r="M10351" s="196"/>
      <c r="N10351" s="197"/>
      <c r="O10351" s="197"/>
      <c r="P10351" s="231"/>
    </row>
    <row r="10352" spans="2:16">
      <c r="B10352" s="351"/>
      <c r="C10352" s="435"/>
      <c r="D10352" s="399"/>
      <c r="E10352" s="400"/>
      <c r="G10352" s="401"/>
      <c r="H10352" s="401"/>
      <c r="I10352" s="401"/>
      <c r="J10352" s="194"/>
      <c r="K10352" s="194"/>
      <c r="L10352" s="195"/>
      <c r="M10352" s="196"/>
      <c r="N10352" s="197"/>
      <c r="O10352" s="197"/>
      <c r="P10352" s="231"/>
    </row>
    <row r="10353" spans="2:16">
      <c r="B10353" s="351"/>
      <c r="C10353" s="435"/>
      <c r="D10353" s="399"/>
      <c r="E10353" s="400"/>
      <c r="G10353" s="401"/>
      <c r="H10353" s="401"/>
      <c r="I10353" s="401"/>
      <c r="J10353" s="194"/>
      <c r="K10353" s="194"/>
      <c r="L10353" s="195"/>
      <c r="M10353" s="196"/>
      <c r="N10353" s="197"/>
      <c r="O10353" s="197"/>
      <c r="P10353" s="231"/>
    </row>
    <row r="10354" spans="2:16">
      <c r="B10354" s="351"/>
      <c r="C10354" s="435"/>
      <c r="D10354" s="399"/>
      <c r="E10354" s="400"/>
      <c r="G10354" s="401"/>
      <c r="H10354" s="401"/>
      <c r="I10354" s="401"/>
      <c r="J10354" s="194"/>
      <c r="K10354" s="194"/>
      <c r="L10354" s="195"/>
      <c r="M10354" s="196"/>
      <c r="N10354" s="197"/>
      <c r="O10354" s="197"/>
      <c r="P10354" s="231"/>
    </row>
    <row r="10355" spans="2:16">
      <c r="B10355" s="351"/>
      <c r="C10355" s="435"/>
      <c r="D10355" s="399"/>
      <c r="E10355" s="400"/>
      <c r="G10355" s="401"/>
      <c r="H10355" s="401"/>
      <c r="I10355" s="401"/>
      <c r="J10355" s="194"/>
      <c r="K10355" s="194"/>
      <c r="L10355" s="195"/>
      <c r="M10355" s="196"/>
      <c r="N10355" s="197"/>
      <c r="O10355" s="197"/>
      <c r="P10355" s="231"/>
    </row>
    <row r="10356" spans="2:16">
      <c r="B10356" s="351"/>
      <c r="C10356" s="435"/>
      <c r="D10356" s="399"/>
      <c r="E10356" s="400"/>
      <c r="G10356" s="401"/>
      <c r="H10356" s="401"/>
      <c r="I10356" s="401"/>
      <c r="J10356" s="194"/>
      <c r="K10356" s="194"/>
      <c r="L10356" s="195"/>
      <c r="M10356" s="196"/>
      <c r="N10356" s="197"/>
      <c r="O10356" s="197"/>
      <c r="P10356" s="231"/>
    </row>
    <row r="10357" spans="2:16">
      <c r="B10357" s="351"/>
      <c r="C10357" s="435"/>
      <c r="D10357" s="399"/>
      <c r="E10357" s="400"/>
      <c r="G10357" s="401"/>
      <c r="H10357" s="401"/>
      <c r="I10357" s="401"/>
      <c r="J10357" s="194"/>
      <c r="K10357" s="194"/>
      <c r="L10357" s="195"/>
      <c r="M10357" s="196"/>
      <c r="N10357" s="197"/>
      <c r="O10357" s="197"/>
      <c r="P10357" s="231"/>
    </row>
    <row r="10358" spans="2:16">
      <c r="B10358" s="351"/>
      <c r="C10358" s="435"/>
      <c r="D10358" s="399"/>
      <c r="E10358" s="400"/>
      <c r="G10358" s="401"/>
      <c r="H10358" s="401"/>
      <c r="I10358" s="401"/>
      <c r="J10358" s="194"/>
      <c r="K10358" s="194"/>
      <c r="L10358" s="195"/>
      <c r="M10358" s="196"/>
      <c r="N10358" s="197"/>
      <c r="O10358" s="197"/>
      <c r="P10358" s="231"/>
    </row>
    <row r="10359" spans="2:16">
      <c r="B10359" s="351"/>
      <c r="C10359" s="435"/>
      <c r="D10359" s="399"/>
      <c r="E10359" s="400"/>
      <c r="G10359" s="401"/>
      <c r="H10359" s="401"/>
      <c r="I10359" s="401"/>
      <c r="J10359" s="194"/>
      <c r="K10359" s="194"/>
      <c r="L10359" s="195"/>
      <c r="M10359" s="196"/>
      <c r="N10359" s="197"/>
      <c r="O10359" s="197"/>
      <c r="P10359" s="231"/>
    </row>
    <row r="10360" spans="2:16">
      <c r="B10360" s="351"/>
      <c r="C10360" s="435"/>
      <c r="D10360" s="399"/>
      <c r="E10360" s="400"/>
      <c r="G10360" s="401"/>
      <c r="H10360" s="401"/>
      <c r="I10360" s="401"/>
      <c r="J10360" s="194"/>
      <c r="K10360" s="194"/>
      <c r="L10360" s="195"/>
      <c r="M10360" s="196"/>
      <c r="N10360" s="197"/>
      <c r="O10360" s="197"/>
      <c r="P10360" s="231"/>
    </row>
    <row r="10361" spans="2:16">
      <c r="B10361" s="351"/>
      <c r="C10361" s="435"/>
      <c r="D10361" s="399"/>
      <c r="E10361" s="400"/>
      <c r="G10361" s="401"/>
      <c r="H10361" s="401"/>
      <c r="I10361" s="401"/>
      <c r="J10361" s="194"/>
      <c r="K10361" s="194"/>
      <c r="L10361" s="195"/>
      <c r="M10361" s="196"/>
      <c r="N10361" s="197"/>
      <c r="O10361" s="197"/>
      <c r="P10361" s="231"/>
    </row>
    <row r="10362" spans="2:16">
      <c r="B10362" s="351"/>
      <c r="C10362" s="435"/>
      <c r="D10362" s="399"/>
      <c r="E10362" s="400"/>
      <c r="G10362" s="401"/>
      <c r="H10362" s="401"/>
      <c r="I10362" s="401"/>
      <c r="J10362" s="194"/>
      <c r="K10362" s="194"/>
      <c r="L10362" s="195"/>
      <c r="M10362" s="196"/>
      <c r="N10362" s="197"/>
      <c r="O10362" s="197"/>
      <c r="P10362" s="231"/>
    </row>
    <row r="10363" spans="2:16">
      <c r="B10363" s="351"/>
      <c r="C10363" s="435"/>
      <c r="D10363" s="399"/>
      <c r="E10363" s="400"/>
      <c r="G10363" s="401"/>
      <c r="H10363" s="401"/>
      <c r="I10363" s="401"/>
      <c r="J10363" s="194"/>
      <c r="K10363" s="194"/>
      <c r="L10363" s="195"/>
      <c r="M10363" s="196"/>
      <c r="N10363" s="197"/>
      <c r="O10363" s="197"/>
      <c r="P10363" s="231"/>
    </row>
    <row r="10364" spans="2:16">
      <c r="B10364" s="351"/>
      <c r="C10364" s="435"/>
      <c r="D10364" s="399"/>
      <c r="E10364" s="400"/>
      <c r="G10364" s="401"/>
      <c r="H10364" s="401"/>
      <c r="I10364" s="401"/>
      <c r="J10364" s="194"/>
      <c r="K10364" s="194"/>
      <c r="L10364" s="195"/>
      <c r="M10364" s="196"/>
      <c r="N10364" s="197"/>
      <c r="O10364" s="197"/>
      <c r="P10364" s="231"/>
    </row>
    <row r="10365" spans="2:16">
      <c r="B10365" s="351"/>
      <c r="C10365" s="435"/>
      <c r="D10365" s="399"/>
      <c r="E10365" s="400"/>
      <c r="G10365" s="401"/>
      <c r="H10365" s="401"/>
      <c r="I10365" s="401"/>
      <c r="J10365" s="194"/>
      <c r="K10365" s="194"/>
      <c r="L10365" s="195"/>
      <c r="M10365" s="196"/>
      <c r="N10365" s="197"/>
      <c r="O10365" s="197"/>
      <c r="P10365" s="231"/>
    </row>
    <row r="10366" spans="2:16">
      <c r="B10366" s="351"/>
      <c r="C10366" s="435"/>
      <c r="D10366" s="399"/>
      <c r="E10366" s="400"/>
      <c r="G10366" s="401"/>
      <c r="H10366" s="401"/>
      <c r="I10366" s="401"/>
      <c r="J10366" s="194"/>
      <c r="K10366" s="194"/>
      <c r="L10366" s="195"/>
      <c r="M10366" s="196"/>
      <c r="N10366" s="197"/>
      <c r="O10366" s="197"/>
      <c r="P10366" s="231"/>
    </row>
    <row r="10367" spans="2:16">
      <c r="B10367" s="402"/>
      <c r="C10367" s="435"/>
      <c r="D10367" s="404"/>
      <c r="E10367" s="405"/>
      <c r="G10367" s="406"/>
      <c r="H10367" s="406"/>
      <c r="I10367" s="406"/>
      <c r="J10367" s="194"/>
      <c r="K10367" s="194"/>
      <c r="L10367" s="195"/>
      <c r="M10367" s="196"/>
      <c r="N10367" s="197"/>
      <c r="O10367" s="197"/>
      <c r="P10367" s="221"/>
    </row>
    <row r="10368" spans="2:16">
      <c r="B10368" s="351"/>
      <c r="C10368" s="435"/>
      <c r="D10368" s="399"/>
      <c r="E10368" s="400"/>
      <c r="G10368" s="401"/>
      <c r="H10368" s="401"/>
      <c r="I10368" s="401"/>
      <c r="J10368" s="194"/>
      <c r="K10368" s="194"/>
      <c r="L10368" s="195"/>
      <c r="M10368" s="196"/>
      <c r="N10368" s="197"/>
      <c r="O10368" s="197"/>
      <c r="P10368" s="231"/>
    </row>
    <row r="10369" spans="2:16">
      <c r="B10369" s="351"/>
      <c r="C10369" s="435"/>
      <c r="D10369" s="399"/>
      <c r="E10369" s="400"/>
      <c r="G10369" s="401"/>
      <c r="H10369" s="401"/>
      <c r="I10369" s="401"/>
      <c r="J10369" s="194"/>
      <c r="K10369" s="194"/>
      <c r="L10369" s="195"/>
      <c r="M10369" s="196"/>
      <c r="N10369" s="197"/>
      <c r="O10369" s="197"/>
      <c r="P10369" s="231"/>
    </row>
    <row r="10370" spans="2:16">
      <c r="B10370" s="351"/>
      <c r="C10370" s="435"/>
      <c r="D10370" s="399"/>
      <c r="E10370" s="400"/>
      <c r="G10370" s="401"/>
      <c r="H10370" s="401"/>
      <c r="I10370" s="401"/>
      <c r="J10370" s="194"/>
      <c r="K10370" s="194"/>
      <c r="L10370" s="195"/>
      <c r="M10370" s="196"/>
      <c r="N10370" s="197"/>
      <c r="O10370" s="197"/>
      <c r="P10370" s="231"/>
    </row>
    <row r="10371" spans="2:16">
      <c r="B10371" s="351"/>
      <c r="C10371" s="435"/>
      <c r="D10371" s="399"/>
      <c r="E10371" s="400"/>
      <c r="G10371" s="401"/>
      <c r="H10371" s="401"/>
      <c r="I10371" s="401"/>
      <c r="J10371" s="194"/>
      <c r="K10371" s="194"/>
      <c r="L10371" s="195"/>
      <c r="M10371" s="196"/>
      <c r="N10371" s="197"/>
      <c r="O10371" s="197"/>
      <c r="P10371" s="231"/>
    </row>
    <row r="10372" spans="2:16">
      <c r="B10372" s="351"/>
      <c r="C10372" s="435"/>
      <c r="D10372" s="399"/>
      <c r="E10372" s="400"/>
      <c r="G10372" s="401"/>
      <c r="H10372" s="401"/>
      <c r="I10372" s="401"/>
      <c r="J10372" s="194"/>
      <c r="K10372" s="194"/>
      <c r="L10372" s="195"/>
      <c r="M10372" s="196"/>
      <c r="N10372" s="197"/>
      <c r="O10372" s="197"/>
      <c r="P10372" s="231"/>
    </row>
    <row r="10373" spans="2:16">
      <c r="B10373" s="351"/>
      <c r="C10373" s="435"/>
      <c r="D10373" s="399"/>
      <c r="E10373" s="400"/>
      <c r="G10373" s="401"/>
      <c r="H10373" s="401"/>
      <c r="I10373" s="401"/>
      <c r="J10373" s="194"/>
      <c r="K10373" s="194"/>
      <c r="L10373" s="195"/>
      <c r="M10373" s="196"/>
      <c r="N10373" s="197"/>
      <c r="O10373" s="197"/>
      <c r="P10373" s="231"/>
    </row>
    <row r="10374" spans="2:16">
      <c r="B10374" s="351"/>
      <c r="C10374" s="435"/>
      <c r="D10374" s="399"/>
      <c r="E10374" s="400"/>
      <c r="G10374" s="401"/>
      <c r="H10374" s="401"/>
      <c r="I10374" s="401"/>
      <c r="J10374" s="194"/>
      <c r="K10374" s="194"/>
      <c r="L10374" s="195"/>
      <c r="M10374" s="196"/>
      <c r="N10374" s="197"/>
      <c r="O10374" s="197"/>
      <c r="P10374" s="231"/>
    </row>
    <row r="10375" spans="2:16">
      <c r="B10375" s="351"/>
      <c r="C10375" s="435"/>
      <c r="D10375" s="399"/>
      <c r="E10375" s="400"/>
      <c r="G10375" s="401"/>
      <c r="H10375" s="401"/>
      <c r="I10375" s="401"/>
      <c r="J10375" s="194"/>
      <c r="K10375" s="194"/>
      <c r="L10375" s="195"/>
      <c r="M10375" s="196"/>
      <c r="N10375" s="197"/>
      <c r="O10375" s="197"/>
      <c r="P10375" s="231"/>
    </row>
    <row r="10376" spans="2:16">
      <c r="B10376" s="351"/>
      <c r="C10376" s="435"/>
      <c r="D10376" s="399"/>
      <c r="E10376" s="400"/>
      <c r="G10376" s="401"/>
      <c r="H10376" s="401"/>
      <c r="I10376" s="401"/>
      <c r="J10376" s="194"/>
      <c r="K10376" s="194"/>
      <c r="L10376" s="195"/>
      <c r="M10376" s="196"/>
      <c r="N10376" s="197"/>
      <c r="O10376" s="197"/>
      <c r="P10376" s="231"/>
    </row>
    <row r="10377" spans="2:16">
      <c r="B10377" s="351"/>
      <c r="C10377" s="435"/>
      <c r="D10377" s="399"/>
      <c r="E10377" s="400"/>
      <c r="G10377" s="401"/>
      <c r="H10377" s="401"/>
      <c r="I10377" s="401"/>
      <c r="J10377" s="194"/>
      <c r="K10377" s="194"/>
      <c r="L10377" s="195"/>
      <c r="M10377" s="196"/>
      <c r="N10377" s="197"/>
      <c r="O10377" s="197"/>
      <c r="P10377" s="231"/>
    </row>
    <row r="10378" spans="2:16">
      <c r="B10378" s="351"/>
      <c r="C10378" s="435"/>
      <c r="D10378" s="399"/>
      <c r="E10378" s="400"/>
      <c r="G10378" s="401"/>
      <c r="H10378" s="401"/>
      <c r="I10378" s="401"/>
      <c r="J10378" s="194"/>
      <c r="K10378" s="194"/>
      <c r="L10378" s="195"/>
      <c r="M10378" s="196"/>
      <c r="N10378" s="197"/>
      <c r="O10378" s="197"/>
      <c r="P10378" s="231"/>
    </row>
    <row r="10379" spans="2:16">
      <c r="B10379" s="351"/>
      <c r="C10379" s="435"/>
      <c r="D10379" s="399"/>
      <c r="E10379" s="400"/>
      <c r="G10379" s="401"/>
      <c r="H10379" s="401"/>
      <c r="I10379" s="401"/>
      <c r="J10379" s="194"/>
      <c r="K10379" s="194"/>
      <c r="L10379" s="195"/>
      <c r="M10379" s="196"/>
      <c r="N10379" s="197"/>
      <c r="O10379" s="197"/>
      <c r="P10379" s="231"/>
    </row>
    <row r="10380" spans="2:16">
      <c r="B10380" s="351"/>
      <c r="C10380" s="435"/>
      <c r="D10380" s="399"/>
      <c r="E10380" s="400"/>
      <c r="G10380" s="401"/>
      <c r="H10380" s="401"/>
      <c r="I10380" s="401"/>
      <c r="J10380" s="194"/>
      <c r="K10380" s="194"/>
      <c r="L10380" s="195"/>
      <c r="M10380" s="196"/>
      <c r="N10380" s="197"/>
      <c r="O10380" s="197"/>
      <c r="P10380" s="231"/>
    </row>
    <row r="10381" spans="2:16">
      <c r="B10381" s="351"/>
      <c r="C10381" s="435"/>
      <c r="D10381" s="399"/>
      <c r="E10381" s="400"/>
      <c r="G10381" s="401"/>
      <c r="H10381" s="401"/>
      <c r="I10381" s="401"/>
      <c r="J10381" s="194"/>
      <c r="K10381" s="194"/>
      <c r="L10381" s="195"/>
      <c r="M10381" s="196"/>
      <c r="N10381" s="197"/>
      <c r="O10381" s="197"/>
      <c r="P10381" s="231"/>
    </row>
    <row r="10382" spans="2:16">
      <c r="B10382" s="351"/>
      <c r="C10382" s="435"/>
      <c r="D10382" s="399"/>
      <c r="E10382" s="400"/>
      <c r="G10382" s="401"/>
      <c r="H10382" s="401"/>
      <c r="I10382" s="401"/>
      <c r="J10382" s="194"/>
      <c r="K10382" s="194"/>
      <c r="L10382" s="195"/>
      <c r="M10382" s="196"/>
      <c r="N10382" s="197"/>
      <c r="O10382" s="197"/>
      <c r="P10382" s="231"/>
    </row>
    <row r="10383" spans="2:16">
      <c r="B10383" s="351"/>
      <c r="C10383" s="435"/>
      <c r="D10383" s="399"/>
      <c r="E10383" s="400"/>
      <c r="G10383" s="401"/>
      <c r="H10383" s="401"/>
      <c r="I10383" s="401"/>
      <c r="J10383" s="194"/>
      <c r="K10383" s="194"/>
      <c r="L10383" s="195"/>
      <c r="M10383" s="196"/>
      <c r="N10383" s="197"/>
      <c r="O10383" s="197"/>
      <c r="P10383" s="231"/>
    </row>
    <row r="10384" spans="2:16">
      <c r="B10384" s="351"/>
      <c r="C10384" s="435"/>
      <c r="D10384" s="399"/>
      <c r="E10384" s="400"/>
      <c r="G10384" s="401"/>
      <c r="H10384" s="401"/>
      <c r="I10384" s="401"/>
      <c r="J10384" s="194"/>
      <c r="K10384" s="194"/>
      <c r="L10384" s="195"/>
      <c r="M10384" s="196"/>
      <c r="N10384" s="197"/>
      <c r="O10384" s="197"/>
      <c r="P10384" s="231"/>
    </row>
    <row r="10385" spans="2:16">
      <c r="B10385" s="351"/>
      <c r="C10385" s="435"/>
      <c r="D10385" s="399"/>
      <c r="E10385" s="400"/>
      <c r="G10385" s="401"/>
      <c r="H10385" s="401"/>
      <c r="I10385" s="401"/>
      <c r="J10385" s="194"/>
      <c r="K10385" s="194"/>
      <c r="L10385" s="195"/>
      <c r="M10385" s="196"/>
      <c r="N10385" s="197"/>
      <c r="O10385" s="197"/>
      <c r="P10385" s="231"/>
    </row>
    <row r="10386" spans="2:16">
      <c r="B10386" s="351"/>
      <c r="C10386" s="435"/>
      <c r="D10386" s="399"/>
      <c r="E10386" s="400"/>
      <c r="G10386" s="401"/>
      <c r="H10386" s="401"/>
      <c r="I10386" s="401"/>
      <c r="J10386" s="194"/>
      <c r="K10386" s="194"/>
      <c r="L10386" s="195"/>
      <c r="M10386" s="196"/>
      <c r="N10386" s="197"/>
      <c r="O10386" s="197"/>
      <c r="P10386" s="231"/>
    </row>
    <row r="10387" spans="2:16">
      <c r="B10387" s="351"/>
      <c r="C10387" s="435"/>
      <c r="D10387" s="399"/>
      <c r="E10387" s="400"/>
      <c r="G10387" s="401"/>
      <c r="H10387" s="401"/>
      <c r="I10387" s="401"/>
      <c r="J10387" s="194"/>
      <c r="K10387" s="194"/>
      <c r="L10387" s="195"/>
      <c r="M10387" s="196"/>
      <c r="N10387" s="197"/>
      <c r="O10387" s="197"/>
      <c r="P10387" s="231"/>
    </row>
    <row r="10388" spans="2:16">
      <c r="B10388" s="351"/>
      <c r="C10388" s="435"/>
      <c r="D10388" s="399"/>
      <c r="E10388" s="400"/>
      <c r="G10388" s="401"/>
      <c r="H10388" s="401"/>
      <c r="I10388" s="401"/>
      <c r="J10388" s="194"/>
      <c r="K10388" s="194"/>
      <c r="L10388" s="195"/>
      <c r="M10388" s="196"/>
      <c r="N10388" s="197"/>
      <c r="O10388" s="197"/>
      <c r="P10388" s="231"/>
    </row>
    <row r="10389" spans="2:16">
      <c r="B10389" s="351"/>
      <c r="C10389" s="435"/>
      <c r="D10389" s="399"/>
      <c r="E10389" s="400"/>
      <c r="G10389" s="401"/>
      <c r="H10389" s="401"/>
      <c r="I10389" s="401"/>
      <c r="J10389" s="194"/>
      <c r="K10389" s="194"/>
      <c r="L10389" s="195"/>
      <c r="M10389" s="196"/>
      <c r="N10389" s="197"/>
      <c r="O10389" s="197"/>
      <c r="P10389" s="231"/>
    </row>
    <row r="10390" spans="2:16">
      <c r="B10390" s="351"/>
      <c r="C10390" s="435"/>
      <c r="D10390" s="399"/>
      <c r="E10390" s="400"/>
      <c r="G10390" s="401"/>
      <c r="H10390" s="401"/>
      <c r="I10390" s="401"/>
      <c r="J10390" s="194"/>
      <c r="K10390" s="194"/>
      <c r="L10390" s="195"/>
      <c r="M10390" s="196"/>
      <c r="N10390" s="197"/>
      <c r="O10390" s="197"/>
      <c r="P10390" s="231"/>
    </row>
    <row r="10391" spans="2:16">
      <c r="B10391" s="351"/>
      <c r="C10391" s="435"/>
      <c r="D10391" s="399"/>
      <c r="E10391" s="400"/>
      <c r="G10391" s="401"/>
      <c r="H10391" s="401"/>
      <c r="I10391" s="401"/>
      <c r="J10391" s="194"/>
      <c r="K10391" s="194"/>
      <c r="L10391" s="195"/>
      <c r="M10391" s="196"/>
      <c r="N10391" s="197"/>
      <c r="O10391" s="197"/>
      <c r="P10391" s="231"/>
    </row>
    <row r="10392" spans="2:16">
      <c r="B10392" s="351"/>
      <c r="C10392" s="435"/>
      <c r="D10392" s="399"/>
      <c r="E10392" s="400"/>
      <c r="G10392" s="401"/>
      <c r="H10392" s="401"/>
      <c r="I10392" s="401"/>
      <c r="J10392" s="194"/>
      <c r="K10392" s="194"/>
      <c r="L10392" s="195"/>
      <c r="M10392" s="196"/>
      <c r="N10392" s="197"/>
      <c r="O10392" s="197"/>
      <c r="P10392" s="231"/>
    </row>
    <row r="10393" spans="2:16">
      <c r="B10393" s="351"/>
      <c r="C10393" s="435"/>
      <c r="D10393" s="399"/>
      <c r="E10393" s="400"/>
      <c r="G10393" s="401"/>
      <c r="H10393" s="401"/>
      <c r="I10393" s="401"/>
      <c r="J10393" s="194"/>
      <c r="K10393" s="194"/>
      <c r="L10393" s="195"/>
      <c r="M10393" s="196"/>
      <c r="N10393" s="197"/>
      <c r="O10393" s="197"/>
      <c r="P10393" s="231"/>
    </row>
    <row r="10394" spans="2:16">
      <c r="B10394" s="351"/>
      <c r="C10394" s="435"/>
      <c r="D10394" s="399"/>
      <c r="E10394" s="400"/>
      <c r="G10394" s="401"/>
      <c r="H10394" s="401"/>
      <c r="I10394" s="401"/>
      <c r="J10394" s="194"/>
      <c r="K10394" s="194"/>
      <c r="L10394" s="195"/>
      <c r="M10394" s="196"/>
      <c r="N10394" s="197"/>
      <c r="O10394" s="197"/>
      <c r="P10394" s="231"/>
    </row>
    <row r="10395" spans="2:16">
      <c r="B10395" s="351"/>
      <c r="C10395" s="435"/>
      <c r="D10395" s="399"/>
      <c r="E10395" s="400"/>
      <c r="G10395" s="401"/>
      <c r="H10395" s="401"/>
      <c r="I10395" s="401"/>
      <c r="J10395" s="194"/>
      <c r="K10395" s="194"/>
      <c r="L10395" s="195"/>
      <c r="M10395" s="196"/>
      <c r="N10395" s="197"/>
      <c r="O10395" s="197"/>
      <c r="P10395" s="231"/>
    </row>
    <row r="10396" spans="2:16">
      <c r="B10396" s="351"/>
      <c r="C10396" s="435"/>
      <c r="D10396" s="399"/>
      <c r="E10396" s="400"/>
      <c r="G10396" s="401"/>
      <c r="H10396" s="401"/>
      <c r="I10396" s="401"/>
      <c r="J10396" s="194"/>
      <c r="K10396" s="194"/>
      <c r="L10396" s="195"/>
      <c r="M10396" s="196"/>
      <c r="N10396" s="197"/>
      <c r="O10396" s="197"/>
      <c r="P10396" s="231"/>
    </row>
    <row r="10397" spans="2:16">
      <c r="B10397" s="351"/>
      <c r="C10397" s="435"/>
      <c r="D10397" s="399"/>
      <c r="E10397" s="400"/>
      <c r="G10397" s="401"/>
      <c r="H10397" s="401"/>
      <c r="I10397" s="401"/>
      <c r="J10397" s="194"/>
      <c r="K10397" s="194"/>
      <c r="L10397" s="195"/>
      <c r="M10397" s="196"/>
      <c r="N10397" s="197"/>
      <c r="O10397" s="197"/>
      <c r="P10397" s="231"/>
    </row>
    <row r="10398" spans="2:16">
      <c r="B10398" s="351"/>
      <c r="C10398" s="435"/>
      <c r="D10398" s="399"/>
      <c r="E10398" s="400"/>
      <c r="G10398" s="401"/>
      <c r="H10398" s="401"/>
      <c r="I10398" s="401"/>
      <c r="J10398" s="194"/>
      <c r="K10398" s="194"/>
      <c r="L10398" s="195"/>
      <c r="M10398" s="196"/>
      <c r="N10398" s="197"/>
      <c r="O10398" s="197"/>
      <c r="P10398" s="231"/>
    </row>
    <row r="10399" spans="2:16">
      <c r="B10399" s="351"/>
      <c r="C10399" s="435"/>
      <c r="D10399" s="399"/>
      <c r="E10399" s="400"/>
      <c r="G10399" s="401"/>
      <c r="H10399" s="401"/>
      <c r="I10399" s="401"/>
      <c r="J10399" s="194"/>
      <c r="K10399" s="194"/>
      <c r="L10399" s="195"/>
      <c r="M10399" s="196"/>
      <c r="N10399" s="197"/>
      <c r="O10399" s="197"/>
      <c r="P10399" s="231"/>
    </row>
    <row r="10400" spans="2:16">
      <c r="B10400" s="351"/>
      <c r="C10400" s="435"/>
      <c r="D10400" s="399"/>
      <c r="E10400" s="400"/>
      <c r="G10400" s="401"/>
      <c r="H10400" s="401"/>
      <c r="I10400" s="401"/>
      <c r="J10400" s="194"/>
      <c r="K10400" s="194"/>
      <c r="L10400" s="195"/>
      <c r="M10400" s="196"/>
      <c r="N10400" s="197"/>
      <c r="O10400" s="197"/>
      <c r="P10400" s="231"/>
    </row>
    <row r="10401" spans="2:16">
      <c r="B10401" s="351"/>
      <c r="C10401" s="435"/>
      <c r="D10401" s="399"/>
      <c r="E10401" s="400"/>
      <c r="G10401" s="401"/>
      <c r="H10401" s="401"/>
      <c r="I10401" s="401"/>
      <c r="J10401" s="194"/>
      <c r="K10401" s="194"/>
      <c r="L10401" s="195"/>
      <c r="M10401" s="196"/>
      <c r="N10401" s="197"/>
      <c r="O10401" s="197"/>
      <c r="P10401" s="231"/>
    </row>
    <row r="10402" spans="2:16">
      <c r="B10402" s="351"/>
      <c r="C10402" s="435"/>
      <c r="D10402" s="399"/>
      <c r="E10402" s="400"/>
      <c r="G10402" s="401"/>
      <c r="H10402" s="401"/>
      <c r="I10402" s="401"/>
      <c r="J10402" s="194"/>
      <c r="K10402" s="194"/>
      <c r="L10402" s="195"/>
      <c r="M10402" s="196"/>
      <c r="N10402" s="197"/>
      <c r="O10402" s="197"/>
      <c r="P10402" s="231"/>
    </row>
    <row r="10403" spans="2:16">
      <c r="B10403" s="351"/>
      <c r="C10403" s="435"/>
      <c r="D10403" s="399"/>
      <c r="E10403" s="400"/>
      <c r="G10403" s="401"/>
      <c r="H10403" s="401"/>
      <c r="I10403" s="401"/>
      <c r="J10403" s="194"/>
      <c r="K10403" s="194"/>
      <c r="L10403" s="195"/>
      <c r="M10403" s="196"/>
      <c r="N10403" s="197"/>
      <c r="O10403" s="197"/>
      <c r="P10403" s="231"/>
    </row>
    <row r="10404" spans="2:16">
      <c r="B10404" s="351"/>
      <c r="C10404" s="435"/>
      <c r="D10404" s="399"/>
      <c r="E10404" s="400"/>
      <c r="G10404" s="401"/>
      <c r="H10404" s="401"/>
      <c r="I10404" s="401"/>
      <c r="J10404" s="194"/>
      <c r="K10404" s="194"/>
      <c r="L10404" s="195"/>
      <c r="M10404" s="196"/>
      <c r="N10404" s="197"/>
      <c r="O10404" s="197"/>
      <c r="P10404" s="231"/>
    </row>
    <row r="10405" spans="2:16">
      <c r="B10405" s="351"/>
      <c r="C10405" s="435"/>
      <c r="D10405" s="399"/>
      <c r="E10405" s="400"/>
      <c r="G10405" s="401"/>
      <c r="H10405" s="401"/>
      <c r="I10405" s="401"/>
      <c r="J10405" s="194"/>
      <c r="K10405" s="194"/>
      <c r="L10405" s="195"/>
      <c r="M10405" s="196"/>
      <c r="N10405" s="197"/>
      <c r="O10405" s="197"/>
      <c r="P10405" s="231"/>
    </row>
    <row r="10406" spans="2:16">
      <c r="B10406" s="351"/>
      <c r="C10406" s="435"/>
      <c r="D10406" s="399"/>
      <c r="E10406" s="400"/>
      <c r="G10406" s="401"/>
      <c r="H10406" s="401"/>
      <c r="I10406" s="401"/>
      <c r="J10406" s="194"/>
      <c r="K10406" s="194"/>
      <c r="L10406" s="195"/>
      <c r="M10406" s="196"/>
      <c r="N10406" s="197"/>
      <c r="O10406" s="197"/>
      <c r="P10406" s="231"/>
    </row>
    <row r="10407" spans="2:16">
      <c r="B10407" s="351"/>
      <c r="C10407" s="435"/>
      <c r="D10407" s="399"/>
      <c r="E10407" s="400"/>
      <c r="G10407" s="401"/>
      <c r="H10407" s="401"/>
      <c r="I10407" s="401"/>
      <c r="J10407" s="194"/>
      <c r="K10407" s="194"/>
      <c r="L10407" s="195"/>
      <c r="M10407" s="196"/>
      <c r="N10407" s="197"/>
      <c r="O10407" s="197"/>
      <c r="P10407" s="231"/>
    </row>
    <row r="10408" spans="2:16">
      <c r="B10408" s="351"/>
      <c r="C10408" s="435"/>
      <c r="D10408" s="399"/>
      <c r="E10408" s="400"/>
      <c r="G10408" s="401"/>
      <c r="H10408" s="401"/>
      <c r="I10408" s="401"/>
      <c r="J10408" s="194"/>
      <c r="K10408" s="194"/>
      <c r="L10408" s="195"/>
      <c r="M10408" s="196"/>
      <c r="N10408" s="197"/>
      <c r="O10408" s="197"/>
      <c r="P10408" s="231"/>
    </row>
    <row r="10409" spans="2:16">
      <c r="B10409" s="351"/>
      <c r="C10409" s="435"/>
      <c r="D10409" s="399"/>
      <c r="E10409" s="400"/>
      <c r="G10409" s="401"/>
      <c r="H10409" s="401"/>
      <c r="I10409" s="401"/>
      <c r="J10409" s="194"/>
      <c r="K10409" s="194"/>
      <c r="L10409" s="195"/>
      <c r="M10409" s="196"/>
      <c r="N10409" s="197"/>
      <c r="O10409" s="197"/>
      <c r="P10409" s="231"/>
    </row>
    <row r="10410" spans="2:16">
      <c r="B10410" s="351"/>
      <c r="C10410" s="435"/>
      <c r="D10410" s="399"/>
      <c r="E10410" s="400"/>
      <c r="G10410" s="401"/>
      <c r="H10410" s="401"/>
      <c r="I10410" s="401"/>
      <c r="J10410" s="194"/>
      <c r="K10410" s="194"/>
      <c r="L10410" s="195"/>
      <c r="M10410" s="196"/>
      <c r="N10410" s="197"/>
      <c r="O10410" s="197"/>
      <c r="P10410" s="231"/>
    </row>
    <row r="10411" spans="2:16">
      <c r="B10411" s="351"/>
      <c r="C10411" s="435"/>
      <c r="D10411" s="399"/>
      <c r="E10411" s="400"/>
      <c r="G10411" s="401"/>
      <c r="H10411" s="401"/>
      <c r="I10411" s="401"/>
      <c r="J10411" s="194"/>
      <c r="K10411" s="194"/>
      <c r="L10411" s="195"/>
      <c r="M10411" s="196"/>
      <c r="N10411" s="197"/>
      <c r="O10411" s="197"/>
      <c r="P10411" s="231"/>
    </row>
    <row r="10412" spans="2:16">
      <c r="B10412" s="351"/>
      <c r="C10412" s="435"/>
      <c r="D10412" s="399"/>
      <c r="E10412" s="400"/>
      <c r="G10412" s="401"/>
      <c r="H10412" s="401"/>
      <c r="I10412" s="401"/>
      <c r="J10412" s="194"/>
      <c r="K10412" s="194"/>
      <c r="L10412" s="195"/>
      <c r="M10412" s="196"/>
      <c r="N10412" s="197"/>
      <c r="O10412" s="197"/>
      <c r="P10412" s="231"/>
    </row>
    <row r="10413" spans="2:16">
      <c r="B10413" s="351"/>
      <c r="C10413" s="435"/>
      <c r="D10413" s="399"/>
      <c r="E10413" s="400"/>
      <c r="G10413" s="401"/>
      <c r="H10413" s="401"/>
      <c r="I10413" s="401"/>
      <c r="J10413" s="194"/>
      <c r="K10413" s="194"/>
      <c r="L10413" s="195"/>
      <c r="M10413" s="196"/>
      <c r="N10413" s="197"/>
      <c r="O10413" s="197"/>
      <c r="P10413" s="231"/>
    </row>
    <row r="10414" spans="2:16">
      <c r="B10414" s="351"/>
      <c r="C10414" s="435"/>
      <c r="D10414" s="399"/>
      <c r="E10414" s="400"/>
      <c r="G10414" s="401"/>
      <c r="H10414" s="401"/>
      <c r="I10414" s="401"/>
      <c r="J10414" s="194"/>
      <c r="K10414" s="194"/>
      <c r="L10414" s="195"/>
      <c r="M10414" s="196"/>
      <c r="N10414" s="197"/>
      <c r="O10414" s="197"/>
      <c r="P10414" s="231"/>
    </row>
    <row r="10415" spans="2:16">
      <c r="B10415" s="351"/>
      <c r="C10415" s="435"/>
      <c r="D10415" s="399"/>
      <c r="E10415" s="400"/>
      <c r="G10415" s="401"/>
      <c r="H10415" s="401"/>
      <c r="I10415" s="401"/>
      <c r="J10415" s="194"/>
      <c r="K10415" s="194"/>
      <c r="L10415" s="195"/>
      <c r="M10415" s="196"/>
      <c r="N10415" s="197"/>
      <c r="O10415" s="197"/>
      <c r="P10415" s="231"/>
    </row>
    <row r="10416" spans="2:16">
      <c r="B10416" s="351"/>
      <c r="C10416" s="435"/>
      <c r="D10416" s="399"/>
      <c r="E10416" s="400"/>
      <c r="G10416" s="401"/>
      <c r="H10416" s="401"/>
      <c r="I10416" s="401"/>
      <c r="J10416" s="194"/>
      <c r="K10416" s="194"/>
      <c r="L10416" s="195"/>
      <c r="M10416" s="196"/>
      <c r="N10416" s="197"/>
      <c r="O10416" s="197"/>
      <c r="P10416" s="231"/>
    </row>
    <row r="10417" spans="2:16">
      <c r="B10417" s="351"/>
      <c r="C10417" s="435"/>
      <c r="D10417" s="399"/>
      <c r="E10417" s="400"/>
      <c r="G10417" s="401"/>
      <c r="H10417" s="401"/>
      <c r="I10417" s="401"/>
      <c r="J10417" s="194"/>
      <c r="K10417" s="194"/>
      <c r="L10417" s="195"/>
      <c r="M10417" s="196"/>
      <c r="N10417" s="197"/>
      <c r="O10417" s="197"/>
      <c r="P10417" s="231"/>
    </row>
    <row r="10418" spans="2:16">
      <c r="B10418" s="351"/>
      <c r="C10418" s="435"/>
      <c r="D10418" s="399"/>
      <c r="E10418" s="400"/>
      <c r="G10418" s="401"/>
      <c r="H10418" s="401"/>
      <c r="I10418" s="401"/>
      <c r="J10418" s="194"/>
      <c r="K10418" s="194"/>
      <c r="L10418" s="195"/>
      <c r="M10418" s="196"/>
      <c r="N10418" s="197"/>
      <c r="O10418" s="197"/>
      <c r="P10418" s="231"/>
    </row>
    <row r="10419" spans="2:16">
      <c r="B10419" s="351"/>
      <c r="C10419" s="435"/>
      <c r="D10419" s="399"/>
      <c r="E10419" s="400"/>
      <c r="G10419" s="401"/>
      <c r="H10419" s="401"/>
      <c r="I10419" s="401"/>
      <c r="J10419" s="194"/>
      <c r="K10419" s="194"/>
      <c r="L10419" s="195"/>
      <c r="M10419" s="196"/>
      <c r="N10419" s="197"/>
      <c r="O10419" s="197"/>
      <c r="P10419" s="231"/>
    </row>
    <row r="10420" spans="2:16">
      <c r="B10420" s="351"/>
      <c r="C10420" s="435"/>
      <c r="D10420" s="399"/>
      <c r="E10420" s="400"/>
      <c r="G10420" s="401"/>
      <c r="H10420" s="401"/>
      <c r="I10420" s="401"/>
      <c r="J10420" s="194"/>
      <c r="K10420" s="194"/>
      <c r="L10420" s="195"/>
      <c r="M10420" s="196"/>
      <c r="N10420" s="197"/>
      <c r="O10420" s="197"/>
      <c r="P10420" s="231"/>
    </row>
    <row r="10421" spans="2:16">
      <c r="B10421" s="351"/>
      <c r="C10421" s="435"/>
      <c r="D10421" s="399"/>
      <c r="E10421" s="400"/>
      <c r="G10421" s="401"/>
      <c r="H10421" s="401"/>
      <c r="I10421" s="401"/>
      <c r="J10421" s="194"/>
      <c r="K10421" s="194"/>
      <c r="L10421" s="195"/>
      <c r="M10421" s="196"/>
      <c r="N10421" s="197"/>
      <c r="O10421" s="197"/>
      <c r="P10421" s="231"/>
    </row>
    <row r="10422" spans="2:16">
      <c r="B10422" s="351"/>
      <c r="C10422" s="435"/>
      <c r="D10422" s="399"/>
      <c r="E10422" s="400"/>
      <c r="G10422" s="401"/>
      <c r="H10422" s="401"/>
      <c r="I10422" s="401"/>
      <c r="J10422" s="194"/>
      <c r="K10422" s="194"/>
      <c r="L10422" s="195"/>
      <c r="M10422" s="196"/>
      <c r="N10422" s="197"/>
      <c r="O10422" s="197"/>
      <c r="P10422" s="231"/>
    </row>
    <row r="10423" spans="2:16">
      <c r="B10423" s="351"/>
      <c r="C10423" s="435"/>
      <c r="D10423" s="399"/>
      <c r="E10423" s="400"/>
      <c r="G10423" s="401"/>
      <c r="H10423" s="401"/>
      <c r="I10423" s="401"/>
      <c r="J10423" s="194"/>
      <c r="K10423" s="194"/>
      <c r="L10423" s="195"/>
      <c r="M10423" s="196"/>
      <c r="N10423" s="197"/>
      <c r="O10423" s="197"/>
      <c r="P10423" s="231"/>
    </row>
    <row r="10424" spans="2:16">
      <c r="B10424" s="351"/>
      <c r="C10424" s="435"/>
      <c r="D10424" s="399"/>
      <c r="E10424" s="400"/>
      <c r="G10424" s="401"/>
      <c r="H10424" s="401"/>
      <c r="I10424" s="401"/>
      <c r="J10424" s="194"/>
      <c r="K10424" s="194"/>
      <c r="L10424" s="195"/>
      <c r="M10424" s="196"/>
      <c r="N10424" s="197"/>
      <c r="O10424" s="197"/>
      <c r="P10424" s="231"/>
    </row>
    <row r="10425" spans="2:16">
      <c r="B10425" s="351"/>
      <c r="C10425" s="435"/>
      <c r="D10425" s="399"/>
      <c r="E10425" s="400"/>
      <c r="G10425" s="401"/>
      <c r="H10425" s="401"/>
      <c r="I10425" s="401"/>
      <c r="J10425" s="194"/>
      <c r="K10425" s="194"/>
      <c r="L10425" s="195"/>
      <c r="M10425" s="196"/>
      <c r="N10425" s="197"/>
      <c r="O10425" s="197"/>
      <c r="P10425" s="231"/>
    </row>
    <row r="10426" spans="2:16">
      <c r="B10426" s="351"/>
      <c r="C10426" s="435"/>
      <c r="D10426" s="399"/>
      <c r="E10426" s="400"/>
      <c r="G10426" s="401"/>
      <c r="H10426" s="401"/>
      <c r="I10426" s="401"/>
      <c r="J10426" s="194"/>
      <c r="K10426" s="194"/>
      <c r="L10426" s="195"/>
      <c r="M10426" s="196"/>
      <c r="N10426" s="197"/>
      <c r="O10426" s="197"/>
      <c r="P10426" s="231"/>
    </row>
    <row r="10427" spans="2:16">
      <c r="B10427" s="351"/>
      <c r="C10427" s="435"/>
      <c r="D10427" s="399"/>
      <c r="E10427" s="400"/>
      <c r="G10427" s="401"/>
      <c r="H10427" s="401"/>
      <c r="I10427" s="401"/>
      <c r="J10427" s="194"/>
      <c r="K10427" s="194"/>
      <c r="L10427" s="195"/>
      <c r="M10427" s="196"/>
      <c r="N10427" s="197"/>
      <c r="O10427" s="197"/>
      <c r="P10427" s="231"/>
    </row>
    <row r="10428" spans="2:16">
      <c r="B10428" s="351"/>
      <c r="C10428" s="435"/>
      <c r="D10428" s="399"/>
      <c r="E10428" s="400"/>
      <c r="G10428" s="401"/>
      <c r="H10428" s="401"/>
      <c r="I10428" s="401"/>
      <c r="J10428" s="194"/>
      <c r="K10428" s="194"/>
      <c r="L10428" s="195"/>
      <c r="M10428" s="196"/>
      <c r="N10428" s="197"/>
      <c r="O10428" s="197"/>
      <c r="P10428" s="231"/>
    </row>
    <row r="10429" spans="2:16">
      <c r="B10429" s="402"/>
      <c r="C10429" s="435"/>
      <c r="D10429" s="404"/>
      <c r="E10429" s="405"/>
      <c r="G10429" s="406"/>
      <c r="H10429" s="406"/>
      <c r="I10429" s="406"/>
      <c r="J10429" s="194"/>
      <c r="K10429" s="194"/>
      <c r="L10429" s="195"/>
      <c r="M10429" s="196"/>
      <c r="N10429" s="197"/>
      <c r="O10429" s="197"/>
      <c r="P10429" s="221"/>
    </row>
    <row r="10430" spans="2:16">
      <c r="B10430" s="351"/>
      <c r="C10430" s="435"/>
      <c r="D10430" s="399"/>
      <c r="E10430" s="400"/>
      <c r="G10430" s="401"/>
      <c r="H10430" s="401"/>
      <c r="I10430" s="401"/>
      <c r="J10430" s="194"/>
      <c r="K10430" s="194"/>
      <c r="L10430" s="195"/>
      <c r="M10430" s="196"/>
      <c r="N10430" s="197"/>
      <c r="O10430" s="197"/>
      <c r="P10430" s="231"/>
    </row>
    <row r="10431" spans="2:16">
      <c r="B10431" s="351"/>
      <c r="C10431" s="435"/>
      <c r="D10431" s="399"/>
      <c r="E10431" s="400"/>
      <c r="G10431" s="401"/>
      <c r="H10431" s="401"/>
      <c r="I10431" s="401"/>
      <c r="J10431" s="194"/>
      <c r="K10431" s="194"/>
      <c r="L10431" s="195"/>
      <c r="M10431" s="196"/>
      <c r="N10431" s="197"/>
      <c r="O10431" s="197"/>
      <c r="P10431" s="231"/>
    </row>
    <row r="10432" spans="2:16">
      <c r="B10432" s="351"/>
      <c r="C10432" s="435"/>
      <c r="D10432" s="399"/>
      <c r="E10432" s="400"/>
      <c r="G10432" s="401"/>
      <c r="H10432" s="401"/>
      <c r="I10432" s="401"/>
      <c r="J10432" s="194"/>
      <c r="K10432" s="194"/>
      <c r="L10432" s="195"/>
      <c r="M10432" s="196"/>
      <c r="N10432" s="197"/>
      <c r="O10432" s="197"/>
      <c r="P10432" s="231"/>
    </row>
    <row r="10433" spans="2:16">
      <c r="B10433" s="351"/>
      <c r="C10433" s="435"/>
      <c r="D10433" s="399"/>
      <c r="E10433" s="400"/>
      <c r="G10433" s="401"/>
      <c r="H10433" s="401"/>
      <c r="I10433" s="401"/>
      <c r="J10433" s="194"/>
      <c r="K10433" s="194"/>
      <c r="L10433" s="195"/>
      <c r="M10433" s="196"/>
      <c r="N10433" s="197"/>
      <c r="O10433" s="197"/>
      <c r="P10433" s="231"/>
    </row>
    <row r="10434" spans="2:16">
      <c r="B10434" s="351"/>
      <c r="C10434" s="435"/>
      <c r="D10434" s="399"/>
      <c r="E10434" s="400"/>
      <c r="G10434" s="401"/>
      <c r="H10434" s="401"/>
      <c r="I10434" s="401"/>
      <c r="J10434" s="194"/>
      <c r="K10434" s="194"/>
      <c r="L10434" s="195"/>
      <c r="M10434" s="196"/>
      <c r="N10434" s="197"/>
      <c r="O10434" s="197"/>
      <c r="P10434" s="231"/>
    </row>
    <row r="10435" spans="2:16">
      <c r="B10435" s="351"/>
      <c r="C10435" s="435"/>
      <c r="D10435" s="399"/>
      <c r="E10435" s="400"/>
      <c r="G10435" s="401"/>
      <c r="H10435" s="401"/>
      <c r="I10435" s="401"/>
      <c r="J10435" s="194"/>
      <c r="K10435" s="194"/>
      <c r="L10435" s="195"/>
      <c r="M10435" s="196"/>
      <c r="N10435" s="197"/>
      <c r="O10435" s="197"/>
      <c r="P10435" s="231"/>
    </row>
    <row r="10436" spans="2:16">
      <c r="B10436" s="351"/>
      <c r="C10436" s="435"/>
      <c r="D10436" s="399"/>
      <c r="E10436" s="400"/>
      <c r="G10436" s="401"/>
      <c r="H10436" s="401"/>
      <c r="I10436" s="401"/>
      <c r="J10436" s="194"/>
      <c r="K10436" s="194"/>
      <c r="L10436" s="195"/>
      <c r="M10436" s="196"/>
      <c r="N10436" s="197"/>
      <c r="O10436" s="197"/>
      <c r="P10436" s="231"/>
    </row>
    <row r="10437" spans="2:16">
      <c r="B10437" s="351"/>
      <c r="C10437" s="435"/>
      <c r="D10437" s="399"/>
      <c r="E10437" s="400"/>
      <c r="G10437" s="401"/>
      <c r="H10437" s="401"/>
      <c r="I10437" s="401"/>
      <c r="J10437" s="194"/>
      <c r="K10437" s="194"/>
      <c r="L10437" s="195"/>
      <c r="M10437" s="196"/>
      <c r="N10437" s="197"/>
      <c r="O10437" s="197"/>
      <c r="P10437" s="231"/>
    </row>
    <row r="10438" spans="2:16">
      <c r="B10438" s="351"/>
      <c r="C10438" s="435"/>
      <c r="D10438" s="399"/>
      <c r="E10438" s="400"/>
      <c r="G10438" s="401"/>
      <c r="H10438" s="401"/>
      <c r="I10438" s="401"/>
      <c r="J10438" s="194"/>
      <c r="K10438" s="194"/>
      <c r="L10438" s="195"/>
      <c r="M10438" s="196"/>
      <c r="N10438" s="197"/>
      <c r="O10438" s="197"/>
      <c r="P10438" s="231"/>
    </row>
    <row r="10439" spans="2:16">
      <c r="B10439" s="351"/>
      <c r="C10439" s="435"/>
      <c r="D10439" s="399"/>
      <c r="E10439" s="400"/>
      <c r="G10439" s="401"/>
      <c r="H10439" s="401"/>
      <c r="I10439" s="401"/>
      <c r="J10439" s="194"/>
      <c r="K10439" s="194"/>
      <c r="L10439" s="195"/>
      <c r="M10439" s="196"/>
      <c r="N10439" s="197"/>
      <c r="O10439" s="197"/>
      <c r="P10439" s="231"/>
    </row>
    <row r="10440" spans="2:16">
      <c r="B10440" s="351"/>
      <c r="C10440" s="435"/>
      <c r="D10440" s="399"/>
      <c r="E10440" s="400"/>
      <c r="G10440" s="401"/>
      <c r="H10440" s="401"/>
      <c r="I10440" s="401"/>
      <c r="J10440" s="194"/>
      <c r="K10440" s="194"/>
      <c r="L10440" s="195"/>
      <c r="M10440" s="196"/>
      <c r="N10440" s="197"/>
      <c r="O10440" s="197"/>
      <c r="P10440" s="231"/>
    </row>
    <row r="10441" spans="2:16">
      <c r="B10441" s="351"/>
      <c r="C10441" s="435"/>
      <c r="D10441" s="399"/>
      <c r="E10441" s="400"/>
      <c r="G10441" s="401"/>
      <c r="H10441" s="401"/>
      <c r="I10441" s="401"/>
      <c r="J10441" s="194"/>
      <c r="K10441" s="194"/>
      <c r="L10441" s="195"/>
      <c r="M10441" s="196"/>
      <c r="N10441" s="197"/>
      <c r="O10441" s="197"/>
      <c r="P10441" s="231"/>
    </row>
    <row r="10442" spans="2:16">
      <c r="B10442" s="351"/>
      <c r="C10442" s="435"/>
      <c r="D10442" s="399"/>
      <c r="E10442" s="400"/>
      <c r="G10442" s="401"/>
      <c r="H10442" s="401"/>
      <c r="I10442" s="401"/>
      <c r="J10442" s="194"/>
      <c r="K10442" s="194"/>
      <c r="L10442" s="195"/>
      <c r="M10442" s="196"/>
      <c r="N10442" s="197"/>
      <c r="O10442" s="197"/>
      <c r="P10442" s="231"/>
    </row>
    <row r="10443" spans="2:16">
      <c r="B10443" s="351"/>
      <c r="C10443" s="435"/>
      <c r="D10443" s="399"/>
      <c r="E10443" s="400"/>
      <c r="G10443" s="401"/>
      <c r="H10443" s="401"/>
      <c r="I10443" s="401"/>
      <c r="J10443" s="194"/>
      <c r="K10443" s="194"/>
      <c r="L10443" s="195"/>
      <c r="M10443" s="196"/>
      <c r="N10443" s="197"/>
      <c r="O10443" s="197"/>
      <c r="P10443" s="231"/>
    </row>
    <row r="10444" spans="2:16">
      <c r="B10444" s="351"/>
      <c r="C10444" s="435"/>
      <c r="D10444" s="399"/>
      <c r="E10444" s="400"/>
      <c r="G10444" s="401"/>
      <c r="H10444" s="401"/>
      <c r="I10444" s="401"/>
      <c r="J10444" s="194"/>
      <c r="K10444" s="194"/>
      <c r="L10444" s="195"/>
      <c r="M10444" s="196"/>
      <c r="N10444" s="197"/>
      <c r="O10444" s="197"/>
      <c r="P10444" s="231"/>
    </row>
    <row r="10445" spans="2:16">
      <c r="B10445" s="351"/>
      <c r="C10445" s="435"/>
      <c r="D10445" s="399"/>
      <c r="E10445" s="400"/>
      <c r="G10445" s="401"/>
      <c r="H10445" s="401"/>
      <c r="I10445" s="401"/>
      <c r="J10445" s="194"/>
      <c r="K10445" s="194"/>
      <c r="L10445" s="195"/>
      <c r="M10445" s="196"/>
      <c r="N10445" s="197"/>
      <c r="O10445" s="197"/>
      <c r="P10445" s="231"/>
    </row>
    <row r="10446" spans="2:16">
      <c r="B10446" s="351"/>
      <c r="C10446" s="435"/>
      <c r="D10446" s="399"/>
      <c r="E10446" s="400"/>
      <c r="G10446" s="401"/>
      <c r="H10446" s="401"/>
      <c r="I10446" s="401"/>
      <c r="J10446" s="194"/>
      <c r="K10446" s="194"/>
      <c r="L10446" s="195"/>
      <c r="M10446" s="196"/>
      <c r="N10446" s="197"/>
      <c r="O10446" s="197"/>
      <c r="P10446" s="231"/>
    </row>
    <row r="10447" spans="2:16">
      <c r="B10447" s="351"/>
      <c r="C10447" s="435"/>
      <c r="D10447" s="399"/>
      <c r="E10447" s="400"/>
      <c r="G10447" s="401"/>
      <c r="H10447" s="401"/>
      <c r="I10447" s="401"/>
      <c r="J10447" s="194"/>
      <c r="K10447" s="194"/>
      <c r="L10447" s="195"/>
      <c r="M10447" s="196"/>
      <c r="N10447" s="197"/>
      <c r="O10447" s="197"/>
      <c r="P10447" s="231"/>
    </row>
    <row r="10448" spans="2:16">
      <c r="B10448" s="351"/>
      <c r="C10448" s="435"/>
      <c r="D10448" s="399"/>
      <c r="E10448" s="400"/>
      <c r="G10448" s="401"/>
      <c r="H10448" s="401"/>
      <c r="I10448" s="401"/>
      <c r="J10448" s="194"/>
      <c r="K10448" s="194"/>
      <c r="L10448" s="195"/>
      <c r="M10448" s="196"/>
      <c r="N10448" s="197"/>
      <c r="O10448" s="197"/>
      <c r="P10448" s="231"/>
    </row>
    <row r="10449" spans="2:16">
      <c r="B10449" s="351"/>
      <c r="C10449" s="435"/>
      <c r="D10449" s="399"/>
      <c r="E10449" s="400"/>
      <c r="G10449" s="401"/>
      <c r="H10449" s="401"/>
      <c r="I10449" s="401"/>
      <c r="J10449" s="194"/>
      <c r="K10449" s="194"/>
      <c r="L10449" s="195"/>
      <c r="M10449" s="196"/>
      <c r="N10449" s="197"/>
      <c r="O10449" s="197"/>
      <c r="P10449" s="231"/>
    </row>
    <row r="10450" spans="2:16">
      <c r="B10450" s="351"/>
      <c r="C10450" s="435"/>
      <c r="D10450" s="399"/>
      <c r="E10450" s="400"/>
      <c r="G10450" s="401"/>
      <c r="H10450" s="401"/>
      <c r="I10450" s="401"/>
      <c r="J10450" s="194"/>
      <c r="K10450" s="194"/>
      <c r="L10450" s="195"/>
      <c r="M10450" s="196"/>
      <c r="N10450" s="197"/>
      <c r="O10450" s="197"/>
      <c r="P10450" s="231"/>
    </row>
    <row r="10451" spans="2:16">
      <c r="B10451" s="351"/>
      <c r="C10451" s="435"/>
      <c r="D10451" s="399"/>
      <c r="E10451" s="400"/>
      <c r="G10451" s="401"/>
      <c r="H10451" s="401"/>
      <c r="I10451" s="401"/>
      <c r="J10451" s="194"/>
      <c r="K10451" s="194"/>
      <c r="L10451" s="195"/>
      <c r="M10451" s="196"/>
      <c r="N10451" s="197"/>
      <c r="O10451" s="197"/>
      <c r="P10451" s="231"/>
    </row>
    <row r="10452" spans="2:16">
      <c r="B10452" s="351"/>
      <c r="C10452" s="435"/>
      <c r="D10452" s="399"/>
      <c r="E10452" s="400"/>
      <c r="G10452" s="401"/>
      <c r="H10452" s="401"/>
      <c r="I10452" s="401"/>
      <c r="J10452" s="194"/>
      <c r="K10452" s="194"/>
      <c r="L10452" s="195"/>
      <c r="M10452" s="196"/>
      <c r="N10452" s="197"/>
      <c r="O10452" s="197"/>
      <c r="P10452" s="231"/>
    </row>
    <row r="10453" spans="2:16">
      <c r="B10453" s="351"/>
      <c r="C10453" s="435"/>
      <c r="D10453" s="399"/>
      <c r="E10453" s="400"/>
      <c r="G10453" s="401"/>
      <c r="H10453" s="401"/>
      <c r="I10453" s="401"/>
      <c r="J10453" s="194"/>
      <c r="K10453" s="194"/>
      <c r="L10453" s="195"/>
      <c r="M10453" s="196"/>
      <c r="N10453" s="197"/>
      <c r="O10453" s="197"/>
      <c r="P10453" s="231"/>
    </row>
    <row r="10454" spans="2:16">
      <c r="B10454" s="351"/>
      <c r="C10454" s="435"/>
      <c r="D10454" s="399"/>
      <c r="E10454" s="400"/>
      <c r="G10454" s="401"/>
      <c r="H10454" s="401"/>
      <c r="I10454" s="401"/>
      <c r="J10454" s="194"/>
      <c r="K10454" s="194"/>
      <c r="L10454" s="195"/>
      <c r="M10454" s="196"/>
      <c r="N10454" s="197"/>
      <c r="O10454" s="197"/>
      <c r="P10454" s="231"/>
    </row>
    <row r="10455" spans="2:16">
      <c r="B10455" s="351"/>
      <c r="C10455" s="435"/>
      <c r="D10455" s="399"/>
      <c r="E10455" s="400"/>
      <c r="G10455" s="401"/>
      <c r="H10455" s="401"/>
      <c r="I10455" s="401"/>
      <c r="J10455" s="194"/>
      <c r="K10455" s="194"/>
      <c r="L10455" s="195"/>
      <c r="M10455" s="196"/>
      <c r="N10455" s="197"/>
      <c r="O10455" s="197"/>
      <c r="P10455" s="231"/>
    </row>
    <row r="10456" spans="2:16">
      <c r="B10456" s="351"/>
      <c r="C10456" s="435"/>
      <c r="D10456" s="399"/>
      <c r="E10456" s="400"/>
      <c r="G10456" s="401"/>
      <c r="H10456" s="401"/>
      <c r="I10456" s="401"/>
      <c r="J10456" s="194"/>
      <c r="K10456" s="194"/>
      <c r="L10456" s="195"/>
      <c r="M10456" s="196"/>
      <c r="N10456" s="197"/>
      <c r="O10456" s="197"/>
      <c r="P10456" s="231"/>
    </row>
    <row r="10457" spans="2:16">
      <c r="B10457" s="351"/>
      <c r="C10457" s="435"/>
      <c r="D10457" s="399"/>
      <c r="E10457" s="400"/>
      <c r="G10457" s="401"/>
      <c r="H10457" s="401"/>
      <c r="I10457" s="401"/>
      <c r="J10457" s="194"/>
      <c r="K10457" s="194"/>
      <c r="L10457" s="195"/>
      <c r="M10457" s="196"/>
      <c r="N10457" s="197"/>
      <c r="O10457" s="197"/>
      <c r="P10457" s="231"/>
    </row>
    <row r="10458" spans="2:16">
      <c r="B10458" s="351"/>
      <c r="C10458" s="435"/>
      <c r="D10458" s="399"/>
      <c r="E10458" s="400"/>
      <c r="G10458" s="401"/>
      <c r="H10458" s="401"/>
      <c r="I10458" s="401"/>
      <c r="J10458" s="194"/>
      <c r="K10458" s="194"/>
      <c r="L10458" s="195"/>
      <c r="M10458" s="196"/>
      <c r="N10458" s="197"/>
      <c r="O10458" s="197"/>
      <c r="P10458" s="231"/>
    </row>
    <row r="10459" spans="2:16">
      <c r="B10459" s="351"/>
      <c r="C10459" s="435"/>
      <c r="D10459" s="399"/>
      <c r="E10459" s="400"/>
      <c r="G10459" s="401"/>
      <c r="H10459" s="401"/>
      <c r="I10459" s="401"/>
      <c r="J10459" s="194"/>
      <c r="K10459" s="194"/>
      <c r="L10459" s="195"/>
      <c r="M10459" s="196"/>
      <c r="N10459" s="197"/>
      <c r="O10459" s="197"/>
      <c r="P10459" s="231"/>
    </row>
    <row r="10460" spans="2:16">
      <c r="B10460" s="351"/>
      <c r="C10460" s="435"/>
      <c r="D10460" s="399"/>
      <c r="E10460" s="400"/>
      <c r="G10460" s="401"/>
      <c r="H10460" s="401"/>
      <c r="I10460" s="401"/>
      <c r="J10460" s="194"/>
      <c r="K10460" s="194"/>
      <c r="L10460" s="195"/>
      <c r="M10460" s="196"/>
      <c r="N10460" s="197"/>
      <c r="O10460" s="197"/>
      <c r="P10460" s="231"/>
    </row>
    <row r="10461" spans="2:16">
      <c r="B10461" s="351"/>
      <c r="C10461" s="435"/>
      <c r="D10461" s="399"/>
      <c r="E10461" s="400"/>
      <c r="G10461" s="401"/>
      <c r="H10461" s="401"/>
      <c r="I10461" s="401"/>
      <c r="J10461" s="194"/>
      <c r="K10461" s="194"/>
      <c r="L10461" s="195"/>
      <c r="M10461" s="196"/>
      <c r="N10461" s="197"/>
      <c r="O10461" s="197"/>
      <c r="P10461" s="231"/>
    </row>
    <row r="10462" spans="2:16">
      <c r="B10462" s="351"/>
      <c r="C10462" s="435"/>
      <c r="D10462" s="399"/>
      <c r="E10462" s="400"/>
      <c r="G10462" s="401"/>
      <c r="H10462" s="401"/>
      <c r="I10462" s="401"/>
      <c r="J10462" s="194"/>
      <c r="K10462" s="194"/>
      <c r="L10462" s="195"/>
      <c r="M10462" s="196"/>
      <c r="N10462" s="197"/>
      <c r="O10462" s="197"/>
      <c r="P10462" s="231"/>
    </row>
    <row r="10463" spans="2:16">
      <c r="B10463" s="351"/>
      <c r="C10463" s="435"/>
      <c r="D10463" s="399"/>
      <c r="E10463" s="400"/>
      <c r="G10463" s="401"/>
      <c r="H10463" s="401"/>
      <c r="I10463" s="401"/>
      <c r="J10463" s="194"/>
      <c r="K10463" s="194"/>
      <c r="L10463" s="195"/>
      <c r="M10463" s="196"/>
      <c r="N10463" s="197"/>
      <c r="O10463" s="197"/>
      <c r="P10463" s="231"/>
    </row>
    <row r="10464" spans="2:16">
      <c r="B10464" s="351"/>
      <c r="C10464" s="435"/>
      <c r="D10464" s="399"/>
      <c r="E10464" s="400"/>
      <c r="G10464" s="401"/>
      <c r="H10464" s="401"/>
      <c r="I10464" s="401"/>
      <c r="J10464" s="194"/>
      <c r="K10464" s="194"/>
      <c r="L10464" s="195"/>
      <c r="M10464" s="196"/>
      <c r="N10464" s="197"/>
      <c r="O10464" s="197"/>
      <c r="P10464" s="231"/>
    </row>
    <row r="10465" spans="2:16">
      <c r="B10465" s="351"/>
      <c r="C10465" s="435"/>
      <c r="D10465" s="399"/>
      <c r="E10465" s="400"/>
      <c r="G10465" s="401"/>
      <c r="H10465" s="401"/>
      <c r="I10465" s="401"/>
      <c r="J10465" s="194"/>
      <c r="K10465" s="194"/>
      <c r="L10465" s="195"/>
      <c r="M10465" s="196"/>
      <c r="N10465" s="197"/>
      <c r="O10465" s="197"/>
      <c r="P10465" s="231"/>
    </row>
    <row r="10466" spans="2:16">
      <c r="B10466" s="351"/>
      <c r="C10466" s="435"/>
      <c r="D10466" s="399"/>
      <c r="E10466" s="400"/>
      <c r="G10466" s="401"/>
      <c r="H10466" s="401"/>
      <c r="I10466" s="401"/>
      <c r="J10466" s="194"/>
      <c r="K10466" s="194"/>
      <c r="L10466" s="195"/>
      <c r="M10466" s="196"/>
      <c r="N10466" s="197"/>
      <c r="O10466" s="197"/>
      <c r="P10466" s="231"/>
    </row>
    <row r="10467" spans="2:16">
      <c r="B10467" s="351"/>
      <c r="C10467" s="435"/>
      <c r="D10467" s="399"/>
      <c r="E10467" s="400"/>
      <c r="G10467" s="401"/>
      <c r="H10467" s="401"/>
      <c r="I10467" s="401"/>
      <c r="J10467" s="194"/>
      <c r="K10467" s="194"/>
      <c r="L10467" s="195"/>
      <c r="M10467" s="196"/>
      <c r="N10467" s="197"/>
      <c r="O10467" s="197"/>
      <c r="P10467" s="231"/>
    </row>
    <row r="10468" spans="2:16">
      <c r="B10468" s="351"/>
      <c r="C10468" s="435"/>
      <c r="D10468" s="399"/>
      <c r="E10468" s="400"/>
      <c r="G10468" s="401"/>
      <c r="H10468" s="401"/>
      <c r="I10468" s="401"/>
      <c r="J10468" s="194"/>
      <c r="K10468" s="194"/>
      <c r="L10468" s="195"/>
      <c r="M10468" s="196"/>
      <c r="N10468" s="197"/>
      <c r="O10468" s="197"/>
      <c r="P10468" s="231"/>
    </row>
    <row r="10469" spans="2:16">
      <c r="B10469" s="351"/>
      <c r="C10469" s="435"/>
      <c r="D10469" s="399"/>
      <c r="E10469" s="400"/>
      <c r="G10469" s="401"/>
      <c r="H10469" s="401"/>
      <c r="I10469" s="401"/>
      <c r="J10469" s="194"/>
      <c r="K10469" s="194"/>
      <c r="L10469" s="195"/>
      <c r="M10469" s="196"/>
      <c r="N10469" s="197"/>
      <c r="O10469" s="197"/>
      <c r="P10469" s="231"/>
    </row>
    <row r="10470" spans="2:16">
      <c r="B10470" s="351"/>
      <c r="C10470" s="435"/>
      <c r="D10470" s="399"/>
      <c r="E10470" s="400"/>
      <c r="G10470" s="401"/>
      <c r="H10470" s="401"/>
      <c r="I10470" s="401"/>
      <c r="J10470" s="194"/>
      <c r="K10470" s="194"/>
      <c r="L10470" s="195"/>
      <c r="M10470" s="196"/>
      <c r="N10470" s="197"/>
      <c r="O10470" s="197"/>
      <c r="P10470" s="231"/>
    </row>
    <row r="10471" spans="2:16">
      <c r="B10471" s="351"/>
      <c r="C10471" s="435"/>
      <c r="D10471" s="399"/>
      <c r="E10471" s="400"/>
      <c r="G10471" s="401"/>
      <c r="H10471" s="401"/>
      <c r="I10471" s="401"/>
      <c r="J10471" s="194"/>
      <c r="K10471" s="194"/>
      <c r="L10471" s="195"/>
      <c r="M10471" s="196"/>
      <c r="N10471" s="197"/>
      <c r="O10471" s="197"/>
      <c r="P10471" s="231"/>
    </row>
    <row r="10472" spans="2:16">
      <c r="B10472" s="351"/>
      <c r="C10472" s="435"/>
      <c r="D10472" s="399"/>
      <c r="E10472" s="400"/>
      <c r="G10472" s="401"/>
      <c r="H10472" s="401"/>
      <c r="I10472" s="401"/>
      <c r="J10472" s="194"/>
      <c r="K10472" s="194"/>
      <c r="L10472" s="195"/>
      <c r="M10472" s="196"/>
      <c r="N10472" s="197"/>
      <c r="O10472" s="197"/>
      <c r="P10472" s="231"/>
    </row>
    <row r="10473" spans="2:16">
      <c r="B10473" s="402"/>
      <c r="C10473" s="435"/>
      <c r="D10473" s="404"/>
      <c r="E10473" s="405"/>
      <c r="G10473" s="406"/>
      <c r="H10473" s="406"/>
      <c r="I10473" s="406"/>
      <c r="J10473" s="194"/>
      <c r="K10473" s="194"/>
      <c r="L10473" s="195"/>
      <c r="M10473" s="196"/>
      <c r="N10473" s="197"/>
      <c r="O10473" s="197"/>
      <c r="P10473" s="221"/>
    </row>
    <row r="10474" spans="2:16">
      <c r="B10474" s="351"/>
      <c r="C10474" s="435"/>
      <c r="D10474" s="399"/>
      <c r="E10474" s="400"/>
      <c r="G10474" s="401"/>
      <c r="H10474" s="401"/>
      <c r="I10474" s="401"/>
      <c r="J10474" s="194"/>
      <c r="K10474" s="194"/>
      <c r="L10474" s="195"/>
      <c r="M10474" s="196"/>
      <c r="N10474" s="197"/>
      <c r="O10474" s="197"/>
      <c r="P10474" s="231"/>
    </row>
    <row r="10475" spans="2:16">
      <c r="B10475" s="351"/>
      <c r="C10475" s="435"/>
      <c r="D10475" s="399"/>
      <c r="E10475" s="400"/>
      <c r="G10475" s="401"/>
      <c r="H10475" s="401"/>
      <c r="I10475" s="401"/>
      <c r="J10475" s="194"/>
      <c r="K10475" s="194"/>
      <c r="L10475" s="195"/>
      <c r="M10475" s="196"/>
      <c r="N10475" s="197"/>
      <c r="O10475" s="197"/>
      <c r="P10475" s="231"/>
    </row>
    <row r="10476" spans="2:16">
      <c r="B10476" s="351"/>
      <c r="C10476" s="435"/>
      <c r="D10476" s="399"/>
      <c r="E10476" s="400"/>
      <c r="G10476" s="401"/>
      <c r="H10476" s="401"/>
      <c r="I10476" s="401"/>
      <c r="J10476" s="194"/>
      <c r="K10476" s="194"/>
      <c r="L10476" s="195"/>
      <c r="M10476" s="196"/>
      <c r="N10476" s="197"/>
      <c r="O10476" s="197"/>
      <c r="P10476" s="231"/>
    </row>
    <row r="10477" spans="2:16">
      <c r="B10477" s="351"/>
      <c r="C10477" s="435"/>
      <c r="D10477" s="399"/>
      <c r="E10477" s="400"/>
      <c r="G10477" s="401"/>
      <c r="H10477" s="401"/>
      <c r="I10477" s="401"/>
      <c r="J10477" s="194"/>
      <c r="K10477" s="194"/>
      <c r="L10477" s="195"/>
      <c r="M10477" s="196"/>
      <c r="N10477" s="197"/>
      <c r="O10477" s="197"/>
      <c r="P10477" s="231"/>
    </row>
    <row r="10478" spans="2:16">
      <c r="B10478" s="351"/>
      <c r="C10478" s="435"/>
      <c r="D10478" s="399"/>
      <c r="E10478" s="400"/>
      <c r="G10478" s="401"/>
      <c r="H10478" s="401"/>
      <c r="I10478" s="401"/>
      <c r="J10478" s="194"/>
      <c r="K10478" s="194"/>
      <c r="L10478" s="195"/>
      <c r="M10478" s="196"/>
      <c r="N10478" s="197"/>
      <c r="O10478" s="197"/>
      <c r="P10478" s="231"/>
    </row>
    <row r="10479" spans="2:16">
      <c r="B10479" s="351"/>
      <c r="C10479" s="435"/>
      <c r="D10479" s="399"/>
      <c r="E10479" s="400"/>
      <c r="G10479" s="401"/>
      <c r="H10479" s="401"/>
      <c r="I10479" s="401"/>
      <c r="J10479" s="194"/>
      <c r="K10479" s="194"/>
      <c r="L10479" s="195"/>
      <c r="M10479" s="196"/>
      <c r="N10479" s="197"/>
      <c r="O10479" s="197"/>
      <c r="P10479" s="231"/>
    </row>
    <row r="10480" spans="2:16">
      <c r="B10480" s="351"/>
      <c r="C10480" s="435"/>
      <c r="D10480" s="399"/>
      <c r="E10480" s="400"/>
      <c r="G10480" s="401"/>
      <c r="H10480" s="401"/>
      <c r="I10480" s="401"/>
      <c r="J10480" s="194"/>
      <c r="K10480" s="194"/>
      <c r="L10480" s="195"/>
      <c r="M10480" s="196"/>
      <c r="N10480" s="197"/>
      <c r="O10480" s="197"/>
      <c r="P10480" s="231"/>
    </row>
    <row r="10481" spans="2:16">
      <c r="B10481" s="351"/>
      <c r="C10481" s="435"/>
      <c r="D10481" s="399"/>
      <c r="E10481" s="400"/>
      <c r="G10481" s="401"/>
      <c r="H10481" s="401"/>
      <c r="I10481" s="401"/>
      <c r="J10481" s="194"/>
      <c r="K10481" s="194"/>
      <c r="L10481" s="195"/>
      <c r="M10481" s="196"/>
      <c r="N10481" s="197"/>
      <c r="O10481" s="197"/>
      <c r="P10481" s="231"/>
    </row>
    <row r="10482" spans="2:16">
      <c r="B10482" s="351"/>
      <c r="C10482" s="435"/>
      <c r="D10482" s="399"/>
      <c r="E10482" s="400"/>
      <c r="G10482" s="401"/>
      <c r="H10482" s="401"/>
      <c r="I10482" s="401"/>
      <c r="J10482" s="194"/>
      <c r="K10482" s="194"/>
      <c r="L10482" s="195"/>
      <c r="M10482" s="196"/>
      <c r="N10482" s="197"/>
      <c r="O10482" s="197"/>
      <c r="P10482" s="231"/>
    </row>
    <row r="10483" spans="2:16">
      <c r="B10483" s="351"/>
      <c r="C10483" s="435"/>
      <c r="D10483" s="399"/>
      <c r="E10483" s="400"/>
      <c r="G10483" s="401"/>
      <c r="H10483" s="401"/>
      <c r="I10483" s="401"/>
      <c r="J10483" s="194"/>
      <c r="K10483" s="194"/>
      <c r="L10483" s="195"/>
      <c r="M10483" s="196"/>
      <c r="N10483" s="197"/>
      <c r="O10483" s="197"/>
      <c r="P10483" s="231"/>
    </row>
    <row r="10484" spans="2:16">
      <c r="B10484" s="351"/>
      <c r="C10484" s="435"/>
      <c r="D10484" s="399"/>
      <c r="E10484" s="400"/>
      <c r="G10484" s="401"/>
      <c r="H10484" s="401"/>
      <c r="I10484" s="401"/>
      <c r="J10484" s="194"/>
      <c r="K10484" s="194"/>
      <c r="L10484" s="195"/>
      <c r="M10484" s="196"/>
      <c r="N10484" s="197"/>
      <c r="O10484" s="197"/>
      <c r="P10484" s="231"/>
    </row>
    <row r="10485" spans="2:16">
      <c r="B10485" s="351"/>
      <c r="C10485" s="435"/>
      <c r="D10485" s="399"/>
      <c r="E10485" s="400"/>
      <c r="G10485" s="401"/>
      <c r="H10485" s="401"/>
      <c r="I10485" s="401"/>
      <c r="J10485" s="194"/>
      <c r="K10485" s="194"/>
      <c r="L10485" s="195"/>
      <c r="M10485" s="196"/>
      <c r="N10485" s="197"/>
      <c r="O10485" s="197"/>
      <c r="P10485" s="231"/>
    </row>
    <row r="10486" spans="2:16">
      <c r="B10486" s="351"/>
      <c r="C10486" s="435"/>
      <c r="D10486" s="399"/>
      <c r="E10486" s="400"/>
      <c r="G10486" s="401"/>
      <c r="H10486" s="401"/>
      <c r="I10486" s="401"/>
      <c r="J10486" s="194"/>
      <c r="K10486" s="194"/>
      <c r="L10486" s="195"/>
      <c r="M10486" s="196"/>
      <c r="N10486" s="197"/>
      <c r="O10486" s="197"/>
      <c r="P10486" s="231"/>
    </row>
    <row r="10487" spans="2:16">
      <c r="B10487" s="351"/>
      <c r="C10487" s="435"/>
      <c r="D10487" s="399"/>
      <c r="E10487" s="400"/>
      <c r="G10487" s="401"/>
      <c r="H10487" s="401"/>
      <c r="I10487" s="401"/>
      <c r="J10487" s="194"/>
      <c r="K10487" s="194"/>
      <c r="L10487" s="195"/>
      <c r="M10487" s="196"/>
      <c r="N10487" s="197"/>
      <c r="O10487" s="197"/>
      <c r="P10487" s="231"/>
    </row>
    <row r="10488" spans="2:16">
      <c r="B10488" s="351"/>
      <c r="C10488" s="435"/>
      <c r="D10488" s="399"/>
      <c r="E10488" s="400"/>
      <c r="G10488" s="401"/>
      <c r="H10488" s="401"/>
      <c r="I10488" s="401"/>
      <c r="J10488" s="194"/>
      <c r="K10488" s="194"/>
      <c r="L10488" s="195"/>
      <c r="M10488" s="196"/>
      <c r="N10488" s="197"/>
      <c r="O10488" s="197"/>
      <c r="P10488" s="231"/>
    </row>
    <row r="10489" spans="2:16">
      <c r="B10489" s="351"/>
      <c r="C10489" s="435"/>
      <c r="D10489" s="399"/>
      <c r="E10489" s="400"/>
      <c r="G10489" s="401"/>
      <c r="H10489" s="401"/>
      <c r="I10489" s="401"/>
      <c r="J10489" s="194"/>
      <c r="K10489" s="194"/>
      <c r="L10489" s="195"/>
      <c r="M10489" s="196"/>
      <c r="N10489" s="197"/>
      <c r="O10489" s="197"/>
      <c r="P10489" s="231"/>
    </row>
    <row r="10490" spans="2:16">
      <c r="B10490" s="351"/>
      <c r="C10490" s="435"/>
      <c r="D10490" s="399"/>
      <c r="E10490" s="400"/>
      <c r="G10490" s="401"/>
      <c r="H10490" s="401"/>
      <c r="I10490" s="401"/>
      <c r="J10490" s="194"/>
      <c r="K10490" s="194"/>
      <c r="L10490" s="195"/>
      <c r="M10490" s="196"/>
      <c r="N10490" s="197"/>
      <c r="O10490" s="197"/>
      <c r="P10490" s="231"/>
    </row>
    <row r="10491" spans="2:16">
      <c r="B10491" s="351"/>
      <c r="C10491" s="435"/>
      <c r="D10491" s="399"/>
      <c r="E10491" s="400"/>
      <c r="G10491" s="401"/>
      <c r="H10491" s="401"/>
      <c r="I10491" s="401"/>
      <c r="J10491" s="194"/>
      <c r="K10491" s="194"/>
      <c r="L10491" s="195"/>
      <c r="M10491" s="196"/>
      <c r="N10491" s="197"/>
      <c r="O10491" s="197"/>
      <c r="P10491" s="231"/>
    </row>
    <row r="10492" spans="2:16">
      <c r="B10492" s="351"/>
      <c r="C10492" s="435"/>
      <c r="D10492" s="399"/>
      <c r="E10492" s="400"/>
      <c r="G10492" s="401"/>
      <c r="H10492" s="401"/>
      <c r="I10492" s="401"/>
      <c r="J10492" s="194"/>
      <c r="K10492" s="194"/>
      <c r="L10492" s="195"/>
      <c r="M10492" s="196"/>
      <c r="N10492" s="197"/>
      <c r="O10492" s="197"/>
      <c r="P10492" s="231"/>
    </row>
    <row r="10493" spans="2:16">
      <c r="B10493" s="351"/>
      <c r="C10493" s="435"/>
      <c r="D10493" s="399"/>
      <c r="E10493" s="400"/>
      <c r="G10493" s="401"/>
      <c r="H10493" s="401"/>
      <c r="I10493" s="401"/>
      <c r="J10493" s="194"/>
      <c r="K10493" s="194"/>
      <c r="L10493" s="195"/>
      <c r="M10493" s="196"/>
      <c r="N10493" s="197"/>
      <c r="O10493" s="197"/>
      <c r="P10493" s="231"/>
    </row>
    <row r="10494" spans="2:16">
      <c r="B10494" s="351"/>
      <c r="C10494" s="435"/>
      <c r="D10494" s="399"/>
      <c r="E10494" s="400"/>
      <c r="G10494" s="401"/>
      <c r="H10494" s="401"/>
      <c r="I10494" s="401"/>
      <c r="J10494" s="194"/>
      <c r="K10494" s="194"/>
      <c r="L10494" s="195"/>
      <c r="M10494" s="196"/>
      <c r="N10494" s="197"/>
      <c r="O10494" s="197"/>
      <c r="P10494" s="231"/>
    </row>
    <row r="10495" spans="2:16">
      <c r="B10495" s="351"/>
      <c r="C10495" s="435"/>
      <c r="D10495" s="399"/>
      <c r="E10495" s="400"/>
      <c r="G10495" s="401"/>
      <c r="H10495" s="401"/>
      <c r="I10495" s="401"/>
      <c r="J10495" s="194"/>
      <c r="K10495" s="194"/>
      <c r="L10495" s="195"/>
      <c r="M10495" s="196"/>
      <c r="N10495" s="197"/>
      <c r="O10495" s="197"/>
      <c r="P10495" s="231"/>
    </row>
    <row r="10496" spans="2:16">
      <c r="B10496" s="351"/>
      <c r="C10496" s="435"/>
      <c r="D10496" s="399"/>
      <c r="E10496" s="400"/>
      <c r="G10496" s="401"/>
      <c r="H10496" s="401"/>
      <c r="I10496" s="401"/>
      <c r="J10496" s="194"/>
      <c r="K10496" s="194"/>
      <c r="L10496" s="195"/>
      <c r="M10496" s="196"/>
      <c r="N10496" s="197"/>
      <c r="O10496" s="197"/>
      <c r="P10496" s="231"/>
    </row>
    <row r="10497" spans="2:16">
      <c r="B10497" s="351"/>
      <c r="C10497" s="435"/>
      <c r="D10497" s="399"/>
      <c r="E10497" s="400"/>
      <c r="G10497" s="401"/>
      <c r="H10497" s="401"/>
      <c r="I10497" s="401"/>
      <c r="J10497" s="194"/>
      <c r="K10497" s="194"/>
      <c r="L10497" s="195"/>
      <c r="M10497" s="196"/>
      <c r="N10497" s="197"/>
      <c r="O10497" s="197"/>
      <c r="P10497" s="231"/>
    </row>
    <row r="10498" spans="2:16">
      <c r="B10498" s="351"/>
      <c r="C10498" s="435"/>
      <c r="D10498" s="399"/>
      <c r="E10498" s="400"/>
      <c r="G10498" s="401"/>
      <c r="H10498" s="401"/>
      <c r="I10498" s="401"/>
      <c r="J10498" s="194"/>
      <c r="K10498" s="194"/>
      <c r="L10498" s="195"/>
      <c r="M10498" s="196"/>
      <c r="N10498" s="197"/>
      <c r="O10498" s="197"/>
      <c r="P10498" s="231"/>
    </row>
    <row r="10499" spans="2:16">
      <c r="B10499" s="351"/>
      <c r="C10499" s="435"/>
      <c r="D10499" s="399"/>
      <c r="E10499" s="400"/>
      <c r="G10499" s="401"/>
      <c r="H10499" s="401"/>
      <c r="I10499" s="401"/>
      <c r="J10499" s="194"/>
      <c r="K10499" s="194"/>
      <c r="L10499" s="195"/>
      <c r="M10499" s="196"/>
      <c r="N10499" s="197"/>
      <c r="O10499" s="197"/>
      <c r="P10499" s="231"/>
    </row>
    <row r="10500" spans="2:16">
      <c r="B10500" s="351"/>
      <c r="C10500" s="435"/>
      <c r="D10500" s="399"/>
      <c r="E10500" s="400"/>
      <c r="G10500" s="401"/>
      <c r="H10500" s="401"/>
      <c r="I10500" s="401"/>
      <c r="J10500" s="194"/>
      <c r="K10500" s="194"/>
      <c r="L10500" s="195"/>
      <c r="M10500" s="196"/>
      <c r="N10500" s="197"/>
      <c r="O10500" s="197"/>
      <c r="P10500" s="231"/>
    </row>
    <row r="10501" spans="2:16">
      <c r="B10501" s="351"/>
      <c r="C10501" s="435"/>
      <c r="D10501" s="399"/>
      <c r="E10501" s="400"/>
      <c r="G10501" s="401"/>
      <c r="H10501" s="401"/>
      <c r="I10501" s="401"/>
      <c r="J10501" s="194"/>
      <c r="K10501" s="194"/>
      <c r="L10501" s="195"/>
      <c r="M10501" s="196"/>
      <c r="N10501" s="197"/>
      <c r="O10501" s="197"/>
      <c r="P10501" s="231"/>
    </row>
    <row r="10502" spans="2:16">
      <c r="B10502" s="351"/>
      <c r="C10502" s="435"/>
      <c r="D10502" s="399"/>
      <c r="E10502" s="400"/>
      <c r="G10502" s="401"/>
      <c r="H10502" s="401"/>
      <c r="I10502" s="401"/>
      <c r="J10502" s="194"/>
      <c r="K10502" s="194"/>
      <c r="L10502" s="195"/>
      <c r="M10502" s="196"/>
      <c r="N10502" s="197"/>
      <c r="O10502" s="197"/>
      <c r="P10502" s="231"/>
    </row>
    <row r="10503" spans="2:16">
      <c r="B10503" s="351"/>
      <c r="C10503" s="435"/>
      <c r="D10503" s="399"/>
      <c r="E10503" s="400"/>
      <c r="G10503" s="401"/>
      <c r="H10503" s="401"/>
      <c r="I10503" s="401"/>
      <c r="J10503" s="194"/>
      <c r="K10503" s="194"/>
      <c r="L10503" s="195"/>
      <c r="M10503" s="196"/>
      <c r="N10503" s="197"/>
      <c r="O10503" s="197"/>
      <c r="P10503" s="231"/>
    </row>
    <row r="10504" spans="2:16">
      <c r="B10504" s="351"/>
      <c r="C10504" s="435"/>
      <c r="D10504" s="399"/>
      <c r="E10504" s="400"/>
      <c r="G10504" s="401"/>
      <c r="H10504" s="401"/>
      <c r="I10504" s="401"/>
      <c r="J10504" s="194"/>
      <c r="K10504" s="194"/>
      <c r="L10504" s="195"/>
      <c r="M10504" s="196"/>
      <c r="N10504" s="197"/>
      <c r="O10504" s="197"/>
      <c r="P10504" s="231"/>
    </row>
    <row r="10505" spans="2:16">
      <c r="B10505" s="351"/>
      <c r="C10505" s="435"/>
      <c r="D10505" s="399"/>
      <c r="E10505" s="400"/>
      <c r="G10505" s="401"/>
      <c r="H10505" s="401"/>
      <c r="I10505" s="401"/>
      <c r="J10505" s="194"/>
      <c r="K10505" s="194"/>
      <c r="L10505" s="195"/>
      <c r="M10505" s="196"/>
      <c r="N10505" s="197"/>
      <c r="O10505" s="197"/>
      <c r="P10505" s="231"/>
    </row>
    <row r="10506" spans="2:16">
      <c r="B10506" s="351"/>
      <c r="C10506" s="435"/>
      <c r="D10506" s="399"/>
      <c r="E10506" s="400"/>
      <c r="G10506" s="401"/>
      <c r="H10506" s="401"/>
      <c r="I10506" s="401"/>
      <c r="J10506" s="194"/>
      <c r="K10506" s="194"/>
      <c r="L10506" s="195"/>
      <c r="M10506" s="196"/>
      <c r="N10506" s="197"/>
      <c r="O10506" s="197"/>
      <c r="P10506" s="231"/>
    </row>
    <row r="10507" spans="2:16">
      <c r="B10507" s="351"/>
      <c r="C10507" s="435"/>
      <c r="D10507" s="399"/>
      <c r="E10507" s="400"/>
      <c r="G10507" s="401"/>
      <c r="H10507" s="401"/>
      <c r="I10507" s="401"/>
      <c r="J10507" s="194"/>
      <c r="K10507" s="194"/>
      <c r="L10507" s="195"/>
      <c r="M10507" s="196"/>
      <c r="N10507" s="197"/>
      <c r="O10507" s="197"/>
      <c r="P10507" s="231"/>
    </row>
    <row r="10508" spans="2:16">
      <c r="B10508" s="351"/>
      <c r="C10508" s="435"/>
      <c r="D10508" s="399"/>
      <c r="E10508" s="400"/>
      <c r="G10508" s="401"/>
      <c r="H10508" s="401"/>
      <c r="I10508" s="401"/>
      <c r="J10508" s="194"/>
      <c r="K10508" s="194"/>
      <c r="L10508" s="195"/>
      <c r="M10508" s="196"/>
      <c r="N10508" s="197"/>
      <c r="O10508" s="197"/>
      <c r="P10508" s="231"/>
    </row>
    <row r="10509" spans="2:16">
      <c r="B10509" s="351"/>
      <c r="C10509" s="435"/>
      <c r="D10509" s="399"/>
      <c r="E10509" s="400"/>
      <c r="G10509" s="401"/>
      <c r="H10509" s="401"/>
      <c r="I10509" s="401"/>
      <c r="J10509" s="194"/>
      <c r="K10509" s="194"/>
      <c r="L10509" s="195"/>
      <c r="M10509" s="196"/>
      <c r="N10509" s="197"/>
      <c r="O10509" s="197"/>
      <c r="P10509" s="231"/>
    </row>
    <row r="10510" spans="2:16">
      <c r="B10510" s="351"/>
      <c r="C10510" s="435"/>
      <c r="D10510" s="399"/>
      <c r="E10510" s="400"/>
      <c r="G10510" s="401"/>
      <c r="H10510" s="401"/>
      <c r="I10510" s="401"/>
      <c r="J10510" s="194"/>
      <c r="K10510" s="194"/>
      <c r="L10510" s="195"/>
      <c r="M10510" s="196"/>
      <c r="N10510" s="197"/>
      <c r="O10510" s="197"/>
      <c r="P10510" s="231"/>
    </row>
    <row r="10511" spans="2:16">
      <c r="B10511" s="351"/>
      <c r="C10511" s="435"/>
      <c r="D10511" s="399"/>
      <c r="E10511" s="400"/>
      <c r="G10511" s="401"/>
      <c r="H10511" s="401"/>
      <c r="I10511" s="401"/>
      <c r="J10511" s="194"/>
      <c r="K10511" s="194"/>
      <c r="L10511" s="195"/>
      <c r="M10511" s="196"/>
      <c r="N10511" s="197"/>
      <c r="O10511" s="197"/>
      <c r="P10511" s="231"/>
    </row>
    <row r="10512" spans="2:16">
      <c r="B10512" s="351"/>
      <c r="C10512" s="435"/>
      <c r="D10512" s="399"/>
      <c r="E10512" s="400"/>
      <c r="G10512" s="401"/>
      <c r="H10512" s="401"/>
      <c r="I10512" s="401"/>
      <c r="J10512" s="194"/>
      <c r="K10512" s="194"/>
      <c r="L10512" s="195"/>
      <c r="M10512" s="196"/>
      <c r="N10512" s="197"/>
      <c r="O10512" s="197"/>
      <c r="P10512" s="231"/>
    </row>
    <row r="10513" spans="2:16">
      <c r="B10513" s="351"/>
      <c r="C10513" s="435"/>
      <c r="D10513" s="399"/>
      <c r="E10513" s="400"/>
      <c r="G10513" s="401"/>
      <c r="H10513" s="401"/>
      <c r="I10513" s="401"/>
      <c r="J10513" s="194"/>
      <c r="K10513" s="194"/>
      <c r="L10513" s="195"/>
      <c r="M10513" s="196"/>
      <c r="N10513" s="197"/>
      <c r="O10513" s="197"/>
      <c r="P10513" s="231"/>
    </row>
    <row r="10514" spans="2:16">
      <c r="B10514" s="351"/>
      <c r="C10514" s="435"/>
      <c r="D10514" s="399"/>
      <c r="E10514" s="400"/>
      <c r="G10514" s="401"/>
      <c r="H10514" s="401"/>
      <c r="I10514" s="401"/>
      <c r="J10514" s="194"/>
      <c r="K10514" s="194"/>
      <c r="L10514" s="195"/>
      <c r="M10514" s="196"/>
      <c r="N10514" s="197"/>
      <c r="O10514" s="197"/>
      <c r="P10514" s="231"/>
    </row>
    <row r="10515" spans="2:16">
      <c r="B10515" s="351"/>
      <c r="C10515" s="435"/>
      <c r="D10515" s="399"/>
      <c r="E10515" s="400"/>
      <c r="G10515" s="401"/>
      <c r="H10515" s="401"/>
      <c r="I10515" s="401"/>
      <c r="J10515" s="194"/>
      <c r="K10515" s="194"/>
      <c r="L10515" s="195"/>
      <c r="M10515" s="196"/>
      <c r="N10515" s="197"/>
      <c r="O10515" s="197"/>
      <c r="P10515" s="231"/>
    </row>
    <row r="10516" spans="2:16">
      <c r="B10516" s="351"/>
      <c r="C10516" s="435"/>
      <c r="D10516" s="399"/>
      <c r="E10516" s="400"/>
      <c r="G10516" s="401"/>
      <c r="H10516" s="401"/>
      <c r="I10516" s="401"/>
      <c r="J10516" s="194"/>
      <c r="K10516" s="194"/>
      <c r="L10516" s="195"/>
      <c r="M10516" s="196"/>
      <c r="N10516" s="197"/>
      <c r="O10516" s="197"/>
      <c r="P10516" s="231"/>
    </row>
    <row r="10517" spans="2:16">
      <c r="B10517" s="351"/>
      <c r="C10517" s="435"/>
      <c r="D10517" s="399"/>
      <c r="E10517" s="400"/>
      <c r="G10517" s="401"/>
      <c r="H10517" s="401"/>
      <c r="I10517" s="401"/>
      <c r="J10517" s="194"/>
      <c r="K10517" s="194"/>
      <c r="L10517" s="195"/>
      <c r="M10517" s="196"/>
      <c r="N10517" s="197"/>
      <c r="O10517" s="197"/>
      <c r="P10517" s="231"/>
    </row>
    <row r="10518" spans="2:16">
      <c r="B10518" s="351"/>
      <c r="C10518" s="435"/>
      <c r="D10518" s="399"/>
      <c r="E10518" s="400"/>
      <c r="G10518" s="401"/>
      <c r="H10518" s="401"/>
      <c r="I10518" s="401"/>
      <c r="J10518" s="194"/>
      <c r="K10518" s="194"/>
      <c r="L10518" s="195"/>
      <c r="M10518" s="196"/>
      <c r="N10518" s="197"/>
      <c r="O10518" s="197"/>
      <c r="P10518" s="231"/>
    </row>
    <row r="10519" spans="2:16">
      <c r="B10519" s="351"/>
      <c r="C10519" s="435"/>
      <c r="D10519" s="399"/>
      <c r="E10519" s="400"/>
      <c r="G10519" s="401"/>
      <c r="H10519" s="401"/>
      <c r="I10519" s="401"/>
      <c r="J10519" s="194"/>
      <c r="K10519" s="194"/>
      <c r="L10519" s="195"/>
      <c r="M10519" s="196"/>
      <c r="N10519" s="197"/>
      <c r="O10519" s="197"/>
      <c r="P10519" s="231"/>
    </row>
    <row r="10520" spans="2:16">
      <c r="B10520" s="351"/>
      <c r="C10520" s="435"/>
      <c r="D10520" s="399"/>
      <c r="E10520" s="400"/>
      <c r="G10520" s="401"/>
      <c r="H10520" s="401"/>
      <c r="I10520" s="401"/>
      <c r="J10520" s="194"/>
      <c r="K10520" s="194"/>
      <c r="L10520" s="195"/>
      <c r="M10520" s="196"/>
      <c r="N10520" s="197"/>
      <c r="O10520" s="197"/>
      <c r="P10520" s="231"/>
    </row>
    <row r="10521" spans="2:16">
      <c r="B10521" s="402"/>
      <c r="C10521" s="435"/>
      <c r="D10521" s="404"/>
      <c r="E10521" s="405"/>
      <c r="G10521" s="406"/>
      <c r="H10521" s="406"/>
      <c r="I10521" s="406"/>
      <c r="J10521" s="194"/>
      <c r="K10521" s="194"/>
      <c r="L10521" s="195"/>
      <c r="M10521" s="196"/>
      <c r="N10521" s="197"/>
      <c r="O10521" s="197"/>
      <c r="P10521" s="221"/>
    </row>
    <row r="10522" spans="2:16">
      <c r="B10522" s="351"/>
      <c r="C10522" s="435"/>
      <c r="D10522" s="399"/>
      <c r="E10522" s="400"/>
      <c r="G10522" s="401"/>
      <c r="H10522" s="401"/>
      <c r="I10522" s="401"/>
      <c r="J10522" s="194"/>
      <c r="K10522" s="194"/>
      <c r="L10522" s="195"/>
      <c r="M10522" s="196"/>
      <c r="N10522" s="197"/>
      <c r="O10522" s="197"/>
      <c r="P10522" s="231"/>
    </row>
    <row r="10523" spans="2:16">
      <c r="B10523" s="351"/>
      <c r="C10523" s="435"/>
      <c r="D10523" s="399"/>
      <c r="E10523" s="400"/>
      <c r="G10523" s="401"/>
      <c r="H10523" s="401"/>
      <c r="I10523" s="401"/>
      <c r="J10523" s="194"/>
      <c r="K10523" s="194"/>
      <c r="L10523" s="195"/>
      <c r="M10523" s="196"/>
      <c r="N10523" s="197"/>
      <c r="O10523" s="197"/>
      <c r="P10523" s="231"/>
    </row>
    <row r="10524" spans="2:16">
      <c r="B10524" s="351"/>
      <c r="C10524" s="435"/>
      <c r="D10524" s="399"/>
      <c r="E10524" s="400"/>
      <c r="G10524" s="401"/>
      <c r="H10524" s="401"/>
      <c r="I10524" s="401"/>
      <c r="J10524" s="194"/>
      <c r="K10524" s="194"/>
      <c r="L10524" s="195"/>
      <c r="M10524" s="196"/>
      <c r="N10524" s="197"/>
      <c r="O10524" s="197"/>
      <c r="P10524" s="231"/>
    </row>
    <row r="10525" spans="2:16">
      <c r="B10525" s="351"/>
      <c r="C10525" s="435"/>
      <c r="D10525" s="399"/>
      <c r="E10525" s="400"/>
      <c r="G10525" s="401"/>
      <c r="H10525" s="401"/>
      <c r="I10525" s="401"/>
      <c r="J10525" s="194"/>
      <c r="K10525" s="194"/>
      <c r="L10525" s="195"/>
      <c r="M10525" s="196"/>
      <c r="N10525" s="197"/>
      <c r="O10525" s="197"/>
      <c r="P10525" s="231"/>
    </row>
    <row r="10526" spans="2:16">
      <c r="B10526" s="351"/>
      <c r="C10526" s="435"/>
      <c r="D10526" s="399"/>
      <c r="E10526" s="400"/>
      <c r="G10526" s="401"/>
      <c r="H10526" s="401"/>
      <c r="I10526" s="401"/>
      <c r="J10526" s="194"/>
      <c r="K10526" s="194"/>
      <c r="L10526" s="195"/>
      <c r="M10526" s="196"/>
      <c r="N10526" s="197"/>
      <c r="O10526" s="197"/>
      <c r="P10526" s="231"/>
    </row>
    <row r="10527" spans="2:16">
      <c r="B10527" s="351"/>
      <c r="C10527" s="435"/>
      <c r="D10527" s="399"/>
      <c r="E10527" s="400"/>
      <c r="G10527" s="401"/>
      <c r="H10527" s="401"/>
      <c r="I10527" s="401"/>
      <c r="J10527" s="194"/>
      <c r="K10527" s="194"/>
      <c r="L10527" s="195"/>
      <c r="M10527" s="196"/>
      <c r="N10527" s="197"/>
      <c r="O10527" s="197"/>
      <c r="P10527" s="231"/>
    </row>
    <row r="10528" spans="2:16">
      <c r="B10528" s="351"/>
      <c r="C10528" s="435"/>
      <c r="D10528" s="399"/>
      <c r="E10528" s="400"/>
      <c r="G10528" s="401"/>
      <c r="H10528" s="401"/>
      <c r="I10528" s="401"/>
      <c r="J10528" s="194"/>
      <c r="K10528" s="194"/>
      <c r="L10528" s="195"/>
      <c r="M10528" s="196"/>
      <c r="N10528" s="197"/>
      <c r="O10528" s="197"/>
      <c r="P10528" s="231"/>
    </row>
    <row r="10529" spans="2:16">
      <c r="B10529" s="351"/>
      <c r="C10529" s="435"/>
      <c r="D10529" s="399"/>
      <c r="E10529" s="400"/>
      <c r="G10529" s="401"/>
      <c r="H10529" s="401"/>
      <c r="I10529" s="401"/>
      <c r="J10529" s="194"/>
      <c r="K10529" s="194"/>
      <c r="L10529" s="195"/>
      <c r="M10529" s="196"/>
      <c r="N10529" s="197"/>
      <c r="O10529" s="197"/>
      <c r="P10529" s="231"/>
    </row>
    <row r="10530" spans="2:16">
      <c r="B10530" s="351"/>
      <c r="C10530" s="435"/>
      <c r="D10530" s="399"/>
      <c r="E10530" s="400"/>
      <c r="G10530" s="401"/>
      <c r="H10530" s="401"/>
      <c r="I10530" s="401"/>
      <c r="J10530" s="194"/>
      <c r="K10530" s="194"/>
      <c r="L10530" s="195"/>
      <c r="M10530" s="196"/>
      <c r="N10530" s="197"/>
      <c r="O10530" s="197"/>
      <c r="P10530" s="231"/>
    </row>
    <row r="10531" spans="2:16">
      <c r="B10531" s="351"/>
      <c r="C10531" s="435"/>
      <c r="D10531" s="399"/>
      <c r="E10531" s="400"/>
      <c r="G10531" s="401"/>
      <c r="H10531" s="401"/>
      <c r="I10531" s="401"/>
      <c r="J10531" s="194"/>
      <c r="K10531" s="194"/>
      <c r="L10531" s="195"/>
      <c r="M10531" s="196"/>
      <c r="N10531" s="197"/>
      <c r="O10531" s="197"/>
      <c r="P10531" s="231"/>
    </row>
    <row r="10532" spans="2:16">
      <c r="B10532" s="351"/>
      <c r="C10532" s="435"/>
      <c r="D10532" s="399"/>
      <c r="E10532" s="400"/>
      <c r="G10532" s="401"/>
      <c r="H10532" s="401"/>
      <c r="I10532" s="401"/>
      <c r="J10532" s="194"/>
      <c r="K10532" s="194"/>
      <c r="L10532" s="195"/>
      <c r="M10532" s="196"/>
      <c r="N10532" s="197"/>
      <c r="O10532" s="197"/>
      <c r="P10532" s="231"/>
    </row>
    <row r="10533" spans="2:16">
      <c r="B10533" s="351"/>
      <c r="C10533" s="435"/>
      <c r="D10533" s="399"/>
      <c r="E10533" s="400"/>
      <c r="G10533" s="401"/>
      <c r="H10533" s="401"/>
      <c r="I10533" s="401"/>
      <c r="J10533" s="194"/>
      <c r="K10533" s="194"/>
      <c r="L10533" s="195"/>
      <c r="M10533" s="196"/>
      <c r="N10533" s="197"/>
      <c r="O10533" s="197"/>
      <c r="P10533" s="231"/>
    </row>
    <row r="10534" spans="2:16">
      <c r="B10534" s="351"/>
      <c r="C10534" s="435"/>
      <c r="D10534" s="399"/>
      <c r="E10534" s="400"/>
      <c r="G10534" s="401"/>
      <c r="H10534" s="401"/>
      <c r="I10534" s="401"/>
      <c r="J10534" s="194"/>
      <c r="K10534" s="194"/>
      <c r="L10534" s="195"/>
      <c r="M10534" s="196"/>
      <c r="N10534" s="197"/>
      <c r="O10534" s="197"/>
      <c r="P10534" s="231"/>
    </row>
    <row r="10535" spans="2:16">
      <c r="B10535" s="351"/>
      <c r="C10535" s="435"/>
      <c r="D10535" s="399"/>
      <c r="E10535" s="400"/>
      <c r="G10535" s="401"/>
      <c r="H10535" s="401"/>
      <c r="I10535" s="401"/>
      <c r="J10535" s="194"/>
      <c r="K10535" s="194"/>
      <c r="L10535" s="195"/>
      <c r="M10535" s="196"/>
      <c r="N10535" s="197"/>
      <c r="O10535" s="197"/>
      <c r="P10535" s="231"/>
    </row>
    <row r="10536" spans="2:16">
      <c r="B10536" s="351"/>
      <c r="C10536" s="435"/>
      <c r="D10536" s="399"/>
      <c r="E10536" s="400"/>
      <c r="G10536" s="401"/>
      <c r="H10536" s="401"/>
      <c r="I10536" s="401"/>
      <c r="J10536" s="194"/>
      <c r="K10536" s="194"/>
      <c r="L10536" s="195"/>
      <c r="M10536" s="196"/>
      <c r="N10536" s="197"/>
      <c r="O10536" s="197"/>
      <c r="P10536" s="231"/>
    </row>
    <row r="10537" spans="2:16">
      <c r="B10537" s="351"/>
      <c r="C10537" s="435"/>
      <c r="D10537" s="399"/>
      <c r="E10537" s="400"/>
      <c r="G10537" s="401"/>
      <c r="H10537" s="401"/>
      <c r="I10537" s="401"/>
      <c r="J10537" s="194"/>
      <c r="K10537" s="194"/>
      <c r="L10537" s="195"/>
      <c r="M10537" s="196"/>
      <c r="N10537" s="197"/>
      <c r="O10537" s="197"/>
      <c r="P10537" s="231"/>
    </row>
    <row r="10538" spans="2:16">
      <c r="B10538" s="351"/>
      <c r="C10538" s="435"/>
      <c r="D10538" s="399"/>
      <c r="E10538" s="400"/>
      <c r="G10538" s="401"/>
      <c r="H10538" s="401"/>
      <c r="I10538" s="401"/>
      <c r="J10538" s="194"/>
      <c r="K10538" s="194"/>
      <c r="L10538" s="195"/>
      <c r="M10538" s="196"/>
      <c r="N10538" s="197"/>
      <c r="O10538" s="197"/>
      <c r="P10538" s="231"/>
    </row>
    <row r="10539" spans="2:16">
      <c r="B10539" s="351"/>
      <c r="C10539" s="435"/>
      <c r="D10539" s="399"/>
      <c r="E10539" s="400"/>
      <c r="G10539" s="401"/>
      <c r="H10539" s="401"/>
      <c r="I10539" s="401"/>
      <c r="J10539" s="194"/>
      <c r="K10539" s="194"/>
      <c r="L10539" s="195"/>
      <c r="M10539" s="196"/>
      <c r="N10539" s="197"/>
      <c r="O10539" s="197"/>
      <c r="P10539" s="231"/>
    </row>
    <row r="10540" spans="2:16">
      <c r="B10540" s="351"/>
      <c r="C10540" s="435"/>
      <c r="D10540" s="399"/>
      <c r="E10540" s="400"/>
      <c r="G10540" s="401"/>
      <c r="H10540" s="401"/>
      <c r="I10540" s="401"/>
      <c r="J10540" s="194"/>
      <c r="K10540" s="194"/>
      <c r="L10540" s="195"/>
      <c r="M10540" s="196"/>
      <c r="N10540" s="197"/>
      <c r="O10540" s="197"/>
      <c r="P10540" s="231"/>
    </row>
    <row r="10541" spans="2:16">
      <c r="B10541" s="351"/>
      <c r="C10541" s="435"/>
      <c r="D10541" s="399"/>
      <c r="E10541" s="400"/>
      <c r="G10541" s="401"/>
      <c r="H10541" s="401"/>
      <c r="I10541" s="401"/>
      <c r="J10541" s="194"/>
      <c r="K10541" s="194"/>
      <c r="L10541" s="195"/>
      <c r="M10541" s="196"/>
      <c r="N10541" s="197"/>
      <c r="O10541" s="197"/>
      <c r="P10541" s="231"/>
    </row>
    <row r="10542" spans="2:16">
      <c r="B10542" s="351"/>
      <c r="C10542" s="435"/>
      <c r="D10542" s="399"/>
      <c r="E10542" s="400"/>
      <c r="G10542" s="401"/>
      <c r="H10542" s="401"/>
      <c r="I10542" s="401"/>
      <c r="J10542" s="194"/>
      <c r="K10542" s="194"/>
      <c r="L10542" s="195"/>
      <c r="M10542" s="196"/>
      <c r="N10542" s="197"/>
      <c r="O10542" s="197"/>
      <c r="P10542" s="231"/>
    </row>
    <row r="10543" spans="2:16">
      <c r="B10543" s="351"/>
      <c r="C10543" s="435"/>
      <c r="D10543" s="399"/>
      <c r="E10543" s="400"/>
      <c r="G10543" s="401"/>
      <c r="H10543" s="401"/>
      <c r="I10543" s="401"/>
      <c r="J10543" s="194"/>
      <c r="K10543" s="194"/>
      <c r="L10543" s="195"/>
      <c r="M10543" s="196"/>
      <c r="N10543" s="197"/>
      <c r="O10543" s="197"/>
      <c r="P10543" s="231"/>
    </row>
    <row r="10544" spans="2:16">
      <c r="B10544" s="351"/>
      <c r="C10544" s="435"/>
      <c r="D10544" s="399"/>
      <c r="E10544" s="400"/>
      <c r="G10544" s="401"/>
      <c r="H10544" s="401"/>
      <c r="I10544" s="401"/>
      <c r="J10544" s="194"/>
      <c r="K10544" s="194"/>
      <c r="L10544" s="195"/>
      <c r="M10544" s="196"/>
      <c r="N10544" s="197"/>
      <c r="O10544" s="197"/>
      <c r="P10544" s="231"/>
    </row>
    <row r="10545" spans="2:16">
      <c r="B10545" s="351"/>
      <c r="C10545" s="435"/>
      <c r="D10545" s="399"/>
      <c r="E10545" s="400"/>
      <c r="G10545" s="401"/>
      <c r="H10545" s="401"/>
      <c r="I10545" s="401"/>
      <c r="J10545" s="194"/>
      <c r="K10545" s="194"/>
      <c r="L10545" s="195"/>
      <c r="M10545" s="196"/>
      <c r="N10545" s="197"/>
      <c r="O10545" s="197"/>
      <c r="P10545" s="231"/>
    </row>
    <row r="10546" spans="2:16">
      <c r="B10546" s="351"/>
      <c r="C10546" s="435"/>
      <c r="D10546" s="399"/>
      <c r="E10546" s="400"/>
      <c r="G10546" s="401"/>
      <c r="H10546" s="401"/>
      <c r="I10546" s="401"/>
      <c r="J10546" s="194"/>
      <c r="K10546" s="194"/>
      <c r="L10546" s="195"/>
      <c r="M10546" s="196"/>
      <c r="N10546" s="197"/>
      <c r="O10546" s="197"/>
      <c r="P10546" s="231"/>
    </row>
    <row r="10547" spans="2:16">
      <c r="B10547" s="351"/>
      <c r="C10547" s="435"/>
      <c r="D10547" s="399"/>
      <c r="E10547" s="400"/>
      <c r="G10547" s="401"/>
      <c r="H10547" s="401"/>
      <c r="I10547" s="401"/>
      <c r="J10547" s="194"/>
      <c r="K10547" s="194"/>
      <c r="L10547" s="195"/>
      <c r="M10547" s="196"/>
      <c r="N10547" s="197"/>
      <c r="O10547" s="197"/>
      <c r="P10547" s="231"/>
    </row>
    <row r="10548" spans="2:16">
      <c r="B10548" s="351"/>
      <c r="C10548" s="435"/>
      <c r="D10548" s="399"/>
      <c r="E10548" s="400"/>
      <c r="G10548" s="401"/>
      <c r="H10548" s="401"/>
      <c r="I10548" s="401"/>
      <c r="J10548" s="194"/>
      <c r="K10548" s="194"/>
      <c r="L10548" s="195"/>
      <c r="M10548" s="196"/>
      <c r="N10548" s="197"/>
      <c r="O10548" s="197"/>
      <c r="P10548" s="231"/>
    </row>
    <row r="10549" spans="2:16">
      <c r="B10549" s="351"/>
      <c r="C10549" s="435"/>
      <c r="D10549" s="399"/>
      <c r="E10549" s="400"/>
      <c r="G10549" s="401"/>
      <c r="H10549" s="401"/>
      <c r="I10549" s="401"/>
      <c r="J10549" s="194"/>
      <c r="K10549" s="194"/>
      <c r="L10549" s="195"/>
      <c r="M10549" s="196"/>
      <c r="N10549" s="197"/>
      <c r="O10549" s="197"/>
      <c r="P10549" s="231"/>
    </row>
    <row r="10550" spans="2:16">
      <c r="B10550" s="351"/>
      <c r="C10550" s="435"/>
      <c r="D10550" s="399"/>
      <c r="E10550" s="400"/>
      <c r="G10550" s="401"/>
      <c r="H10550" s="401"/>
      <c r="I10550" s="401"/>
      <c r="J10550" s="194"/>
      <c r="K10550" s="194"/>
      <c r="L10550" s="195"/>
      <c r="M10550" s="196"/>
      <c r="N10550" s="197"/>
      <c r="O10550" s="197"/>
      <c r="P10550" s="231"/>
    </row>
    <row r="10551" spans="2:16">
      <c r="B10551" s="351"/>
      <c r="C10551" s="435"/>
      <c r="D10551" s="399"/>
      <c r="E10551" s="400"/>
      <c r="G10551" s="401"/>
      <c r="H10551" s="401"/>
      <c r="I10551" s="401"/>
      <c r="J10551" s="194"/>
      <c r="K10551" s="194"/>
      <c r="L10551" s="195"/>
      <c r="M10551" s="196"/>
      <c r="N10551" s="197"/>
      <c r="O10551" s="197"/>
      <c r="P10551" s="231"/>
    </row>
    <row r="10552" spans="2:16">
      <c r="B10552" s="351"/>
      <c r="C10552" s="435"/>
      <c r="D10552" s="399"/>
      <c r="E10552" s="400"/>
      <c r="G10552" s="401"/>
      <c r="H10552" s="401"/>
      <c r="I10552" s="401"/>
      <c r="J10552" s="194"/>
      <c r="K10552" s="194"/>
      <c r="L10552" s="195"/>
      <c r="M10552" s="196"/>
      <c r="N10552" s="197"/>
      <c r="O10552" s="197"/>
      <c r="P10552" s="231"/>
    </row>
    <row r="10553" spans="2:16">
      <c r="B10553" s="351"/>
      <c r="C10553" s="435"/>
      <c r="D10553" s="399"/>
      <c r="E10553" s="400"/>
      <c r="G10553" s="401"/>
      <c r="H10553" s="401"/>
      <c r="I10553" s="401"/>
      <c r="J10553" s="194"/>
      <c r="K10553" s="194"/>
      <c r="L10553" s="195"/>
      <c r="M10553" s="196"/>
      <c r="N10553" s="197"/>
      <c r="O10553" s="197"/>
      <c r="P10553" s="231"/>
    </row>
    <row r="10554" spans="2:16">
      <c r="B10554" s="351"/>
      <c r="C10554" s="435"/>
      <c r="D10554" s="399"/>
      <c r="E10554" s="400"/>
      <c r="G10554" s="401"/>
      <c r="H10554" s="401"/>
      <c r="I10554" s="401"/>
      <c r="J10554" s="194"/>
      <c r="K10554" s="194"/>
      <c r="L10554" s="195"/>
      <c r="M10554" s="196"/>
      <c r="N10554" s="197"/>
      <c r="O10554" s="197"/>
      <c r="P10554" s="231"/>
    </row>
    <row r="10555" spans="2:16">
      <c r="B10555" s="351"/>
      <c r="C10555" s="435"/>
      <c r="D10555" s="399"/>
      <c r="E10555" s="400"/>
      <c r="G10555" s="401"/>
      <c r="H10555" s="401"/>
      <c r="I10555" s="401"/>
      <c r="J10555" s="194"/>
      <c r="K10555" s="194"/>
      <c r="L10555" s="195"/>
      <c r="M10555" s="196"/>
      <c r="N10555" s="197"/>
      <c r="O10555" s="197"/>
      <c r="P10555" s="231"/>
    </row>
    <row r="10556" spans="2:16">
      <c r="B10556" s="351"/>
      <c r="C10556" s="435"/>
      <c r="D10556" s="399"/>
      <c r="E10556" s="400"/>
      <c r="G10556" s="401"/>
      <c r="H10556" s="401"/>
      <c r="I10556" s="401"/>
      <c r="J10556" s="194"/>
      <c r="K10556" s="194"/>
      <c r="L10556" s="195"/>
      <c r="M10556" s="196"/>
      <c r="N10556" s="197"/>
      <c r="O10556" s="197"/>
      <c r="P10556" s="231"/>
    </row>
    <row r="10557" spans="2:16">
      <c r="B10557" s="351"/>
      <c r="C10557" s="435"/>
      <c r="D10557" s="399"/>
      <c r="E10557" s="400"/>
      <c r="G10557" s="401"/>
      <c r="H10557" s="401"/>
      <c r="I10557" s="401"/>
      <c r="J10557" s="194"/>
      <c r="K10557" s="194"/>
      <c r="L10557" s="195"/>
      <c r="M10557" s="196"/>
      <c r="N10557" s="197"/>
      <c r="O10557" s="197"/>
      <c r="P10557" s="231"/>
    </row>
    <row r="10558" spans="2:16">
      <c r="B10558" s="351"/>
      <c r="C10558" s="435"/>
      <c r="D10558" s="399"/>
      <c r="E10558" s="400"/>
      <c r="G10558" s="401"/>
      <c r="H10558" s="401"/>
      <c r="I10558" s="401"/>
      <c r="J10558" s="194"/>
      <c r="K10558" s="194"/>
      <c r="L10558" s="195"/>
      <c r="M10558" s="196"/>
      <c r="N10558" s="197"/>
      <c r="O10558" s="197"/>
      <c r="P10558" s="231"/>
    </row>
    <row r="10559" spans="2:16">
      <c r="B10559" s="351"/>
      <c r="C10559" s="435"/>
      <c r="D10559" s="399"/>
      <c r="E10559" s="400"/>
      <c r="G10559" s="401"/>
      <c r="H10559" s="401"/>
      <c r="I10559" s="401"/>
      <c r="J10559" s="194"/>
      <c r="K10559" s="194"/>
      <c r="L10559" s="195"/>
      <c r="M10559" s="196"/>
      <c r="N10559" s="197"/>
      <c r="O10559" s="197"/>
      <c r="P10559" s="231"/>
    </row>
    <row r="10560" spans="2:16">
      <c r="B10560" s="351"/>
      <c r="C10560" s="435"/>
      <c r="D10560" s="399"/>
      <c r="E10560" s="400"/>
      <c r="G10560" s="401"/>
      <c r="H10560" s="401"/>
      <c r="I10560" s="401"/>
      <c r="J10560" s="194"/>
      <c r="K10560" s="194"/>
      <c r="L10560" s="195"/>
      <c r="M10560" s="196"/>
      <c r="N10560" s="197"/>
      <c r="O10560" s="197"/>
      <c r="P10560" s="231"/>
    </row>
    <row r="10561" spans="2:16">
      <c r="B10561" s="351"/>
      <c r="C10561" s="435"/>
      <c r="D10561" s="399"/>
      <c r="E10561" s="400"/>
      <c r="G10561" s="401"/>
      <c r="H10561" s="401"/>
      <c r="I10561" s="401"/>
      <c r="J10561" s="194"/>
      <c r="K10561" s="194"/>
      <c r="L10561" s="195"/>
      <c r="M10561" s="196"/>
      <c r="N10561" s="197"/>
      <c r="O10561" s="197"/>
      <c r="P10561" s="231"/>
    </row>
    <row r="10562" spans="2:16">
      <c r="B10562" s="351"/>
      <c r="C10562" s="435"/>
      <c r="D10562" s="399"/>
      <c r="E10562" s="400"/>
      <c r="G10562" s="401"/>
      <c r="H10562" s="401"/>
      <c r="I10562" s="401"/>
      <c r="J10562" s="194"/>
      <c r="K10562" s="194"/>
      <c r="L10562" s="195"/>
      <c r="M10562" s="196"/>
      <c r="N10562" s="197"/>
      <c r="O10562" s="197"/>
      <c r="P10562" s="231"/>
    </row>
    <row r="10563" spans="2:16">
      <c r="B10563" s="351"/>
      <c r="C10563" s="435"/>
      <c r="D10563" s="399"/>
      <c r="E10563" s="400"/>
      <c r="G10563" s="401"/>
      <c r="H10563" s="401"/>
      <c r="I10563" s="401"/>
      <c r="J10563" s="194"/>
      <c r="K10563" s="194"/>
      <c r="L10563" s="195"/>
      <c r="M10563" s="196"/>
      <c r="N10563" s="197"/>
      <c r="O10563" s="197"/>
      <c r="P10563" s="231"/>
    </row>
    <row r="10564" spans="2:16">
      <c r="B10564" s="351"/>
      <c r="C10564" s="435"/>
      <c r="D10564" s="399"/>
      <c r="E10564" s="400"/>
      <c r="G10564" s="401"/>
      <c r="H10564" s="401"/>
      <c r="I10564" s="401"/>
      <c r="J10564" s="194"/>
      <c r="K10564" s="194"/>
      <c r="L10564" s="195"/>
      <c r="M10564" s="196"/>
      <c r="N10564" s="197"/>
      <c r="O10564" s="197"/>
      <c r="P10564" s="231"/>
    </row>
    <row r="10565" spans="2:16">
      <c r="B10565" s="351"/>
      <c r="C10565" s="435"/>
      <c r="D10565" s="399"/>
      <c r="E10565" s="400"/>
      <c r="G10565" s="401"/>
      <c r="H10565" s="401"/>
      <c r="I10565" s="401"/>
      <c r="J10565" s="194"/>
      <c r="K10565" s="194"/>
      <c r="L10565" s="195"/>
      <c r="M10565" s="196"/>
      <c r="N10565" s="197"/>
      <c r="O10565" s="197"/>
      <c r="P10565" s="231"/>
    </row>
    <row r="10566" spans="2:16">
      <c r="B10566" s="351"/>
      <c r="C10566" s="435"/>
      <c r="D10566" s="399"/>
      <c r="E10566" s="400"/>
      <c r="G10566" s="401"/>
      <c r="H10566" s="401"/>
      <c r="I10566" s="401"/>
      <c r="J10566" s="194"/>
      <c r="K10566" s="194"/>
      <c r="L10566" s="195"/>
      <c r="M10566" s="196"/>
      <c r="N10566" s="197"/>
      <c r="O10566" s="197"/>
      <c r="P10566" s="231"/>
    </row>
    <row r="10567" spans="2:16">
      <c r="B10567" s="351"/>
      <c r="C10567" s="435"/>
      <c r="D10567" s="399"/>
      <c r="E10567" s="400"/>
      <c r="G10567" s="401"/>
      <c r="H10567" s="401"/>
      <c r="I10567" s="401"/>
      <c r="J10567" s="194"/>
      <c r="K10567" s="194"/>
      <c r="L10567" s="195"/>
      <c r="M10567" s="196"/>
      <c r="N10567" s="197"/>
      <c r="O10567" s="197"/>
      <c r="P10567" s="231"/>
    </row>
    <row r="10568" spans="2:16">
      <c r="B10568" s="351"/>
      <c r="C10568" s="435"/>
      <c r="D10568" s="399"/>
      <c r="E10568" s="400"/>
      <c r="G10568" s="401"/>
      <c r="H10568" s="401"/>
      <c r="I10568" s="401"/>
      <c r="J10568" s="194"/>
      <c r="K10568" s="194"/>
      <c r="L10568" s="195"/>
      <c r="M10568" s="196"/>
      <c r="N10568" s="197"/>
      <c r="O10568" s="197"/>
      <c r="P10568" s="231"/>
    </row>
    <row r="10569" spans="2:16">
      <c r="B10569" s="351"/>
      <c r="C10569" s="435"/>
      <c r="D10569" s="399"/>
      <c r="E10569" s="400"/>
      <c r="G10569" s="401"/>
      <c r="H10569" s="401"/>
      <c r="I10569" s="401"/>
      <c r="J10569" s="194"/>
      <c r="K10569" s="194"/>
      <c r="L10569" s="195"/>
      <c r="M10569" s="196"/>
      <c r="N10569" s="197"/>
      <c r="O10569" s="197"/>
      <c r="P10569" s="231"/>
    </row>
    <row r="10570" spans="2:16">
      <c r="B10570" s="351"/>
      <c r="C10570" s="435"/>
      <c r="D10570" s="399"/>
      <c r="E10570" s="400"/>
      <c r="G10570" s="401"/>
      <c r="H10570" s="401"/>
      <c r="I10570" s="401"/>
      <c r="J10570" s="194"/>
      <c r="K10570" s="194"/>
      <c r="L10570" s="195"/>
      <c r="M10570" s="196"/>
      <c r="N10570" s="197"/>
      <c r="O10570" s="197"/>
      <c r="P10570" s="231"/>
    </row>
    <row r="10571" spans="2:16">
      <c r="B10571" s="402"/>
      <c r="C10571" s="435"/>
      <c r="D10571" s="404"/>
      <c r="E10571" s="405"/>
      <c r="G10571" s="406"/>
      <c r="H10571" s="406"/>
      <c r="I10571" s="406"/>
      <c r="J10571" s="194"/>
      <c r="K10571" s="194"/>
      <c r="L10571" s="195"/>
      <c r="M10571" s="196"/>
      <c r="N10571" s="197"/>
      <c r="O10571" s="197"/>
      <c r="P10571" s="221"/>
    </row>
    <row r="10572" spans="2:16">
      <c r="B10572" s="351"/>
      <c r="C10572" s="435"/>
      <c r="D10572" s="399"/>
      <c r="E10572" s="400"/>
      <c r="G10572" s="401"/>
      <c r="H10572" s="401"/>
      <c r="I10572" s="401"/>
      <c r="J10572" s="194"/>
      <c r="K10572" s="194"/>
      <c r="L10572" s="195"/>
      <c r="M10572" s="196"/>
      <c r="N10572" s="197"/>
      <c r="O10572" s="197"/>
      <c r="P10572" s="231"/>
    </row>
    <row r="10573" spans="2:16">
      <c r="B10573" s="351"/>
      <c r="C10573" s="435"/>
      <c r="D10573" s="399"/>
      <c r="E10573" s="400"/>
      <c r="G10573" s="401"/>
      <c r="H10573" s="401"/>
      <c r="I10573" s="401"/>
      <c r="J10573" s="194"/>
      <c r="K10573" s="194"/>
      <c r="L10573" s="195"/>
      <c r="M10573" s="196"/>
      <c r="N10573" s="197"/>
      <c r="O10573" s="197"/>
      <c r="P10573" s="231"/>
    </row>
    <row r="10574" spans="2:16">
      <c r="B10574" s="351"/>
      <c r="C10574" s="435"/>
      <c r="D10574" s="399"/>
      <c r="E10574" s="400"/>
      <c r="G10574" s="401"/>
      <c r="H10574" s="401"/>
      <c r="I10574" s="401"/>
      <c r="J10574" s="194"/>
      <c r="K10574" s="194"/>
      <c r="L10574" s="195"/>
      <c r="M10574" s="196"/>
      <c r="N10574" s="197"/>
      <c r="O10574" s="197"/>
      <c r="P10574" s="231"/>
    </row>
    <row r="10575" spans="2:16">
      <c r="B10575" s="351"/>
      <c r="C10575" s="435"/>
      <c r="D10575" s="399"/>
      <c r="E10575" s="400"/>
      <c r="G10575" s="401"/>
      <c r="H10575" s="401"/>
      <c r="I10575" s="401"/>
      <c r="J10575" s="194"/>
      <c r="K10575" s="194"/>
      <c r="L10575" s="195"/>
      <c r="M10575" s="196"/>
      <c r="N10575" s="197"/>
      <c r="O10575" s="197"/>
      <c r="P10575" s="231"/>
    </row>
    <row r="10576" spans="2:16">
      <c r="B10576" s="351"/>
      <c r="C10576" s="435"/>
      <c r="D10576" s="399"/>
      <c r="E10576" s="400"/>
      <c r="G10576" s="401"/>
      <c r="H10576" s="401"/>
      <c r="I10576" s="401"/>
      <c r="J10576" s="194"/>
      <c r="K10576" s="194"/>
      <c r="L10576" s="195"/>
      <c r="M10576" s="196"/>
      <c r="N10576" s="197"/>
      <c r="O10576" s="197"/>
      <c r="P10576" s="231"/>
    </row>
    <row r="10577" spans="2:16">
      <c r="B10577" s="351"/>
      <c r="C10577" s="435"/>
      <c r="D10577" s="399"/>
      <c r="E10577" s="400"/>
      <c r="G10577" s="401"/>
      <c r="H10577" s="401"/>
      <c r="I10577" s="401"/>
      <c r="J10577" s="194"/>
      <c r="K10577" s="194"/>
      <c r="L10577" s="195"/>
      <c r="M10577" s="196"/>
      <c r="N10577" s="197"/>
      <c r="O10577" s="197"/>
      <c r="P10577" s="231"/>
    </row>
    <row r="10578" spans="2:16">
      <c r="B10578" s="351"/>
      <c r="C10578" s="435"/>
      <c r="D10578" s="399"/>
      <c r="E10578" s="400"/>
      <c r="G10578" s="401"/>
      <c r="H10578" s="401"/>
      <c r="I10578" s="401"/>
      <c r="J10578" s="194"/>
      <c r="K10578" s="194"/>
      <c r="L10578" s="195"/>
      <c r="M10578" s="196"/>
      <c r="N10578" s="197"/>
      <c r="O10578" s="197"/>
      <c r="P10578" s="231"/>
    </row>
    <row r="10579" spans="2:16">
      <c r="B10579" s="351"/>
      <c r="C10579" s="435"/>
      <c r="D10579" s="399"/>
      <c r="E10579" s="400"/>
      <c r="G10579" s="401"/>
      <c r="H10579" s="401"/>
      <c r="I10579" s="401"/>
      <c r="J10579" s="194"/>
      <c r="K10579" s="194"/>
      <c r="L10579" s="195"/>
      <c r="M10579" s="196"/>
      <c r="N10579" s="197"/>
      <c r="O10579" s="197"/>
      <c r="P10579" s="231"/>
    </row>
    <row r="10580" spans="2:16">
      <c r="B10580" s="351"/>
      <c r="C10580" s="435"/>
      <c r="D10580" s="399"/>
      <c r="E10580" s="400"/>
      <c r="G10580" s="401"/>
      <c r="H10580" s="401"/>
      <c r="I10580" s="401"/>
      <c r="J10580" s="194"/>
      <c r="K10580" s="194"/>
      <c r="L10580" s="195"/>
      <c r="M10580" s="196"/>
      <c r="N10580" s="197"/>
      <c r="O10580" s="197"/>
      <c r="P10580" s="231"/>
    </row>
    <row r="10581" spans="2:16">
      <c r="B10581" s="351"/>
      <c r="C10581" s="435"/>
      <c r="D10581" s="399"/>
      <c r="E10581" s="400"/>
      <c r="G10581" s="401"/>
      <c r="H10581" s="401"/>
      <c r="I10581" s="401"/>
      <c r="J10581" s="194"/>
      <c r="K10581" s="194"/>
      <c r="L10581" s="195"/>
      <c r="M10581" s="196"/>
      <c r="N10581" s="197"/>
      <c r="O10581" s="197"/>
      <c r="P10581" s="231"/>
    </row>
    <row r="10582" spans="2:16">
      <c r="B10582" s="351"/>
      <c r="C10582" s="435"/>
      <c r="D10582" s="399"/>
      <c r="E10582" s="400"/>
      <c r="G10582" s="401"/>
      <c r="H10582" s="401"/>
      <c r="I10582" s="401"/>
      <c r="J10582" s="194"/>
      <c r="K10582" s="194"/>
      <c r="L10582" s="195"/>
      <c r="M10582" s="196"/>
      <c r="N10582" s="197"/>
      <c r="O10582" s="197"/>
      <c r="P10582" s="231"/>
    </row>
    <row r="10583" spans="2:16">
      <c r="B10583" s="351"/>
      <c r="C10583" s="435"/>
      <c r="D10583" s="399"/>
      <c r="E10583" s="400"/>
      <c r="G10583" s="401"/>
      <c r="H10583" s="401"/>
      <c r="I10583" s="401"/>
      <c r="J10583" s="194"/>
      <c r="K10583" s="194"/>
      <c r="L10583" s="195"/>
      <c r="M10583" s="196"/>
      <c r="N10583" s="197"/>
      <c r="O10583" s="197"/>
      <c r="P10583" s="231"/>
    </row>
    <row r="10584" spans="2:16">
      <c r="B10584" s="351"/>
      <c r="C10584" s="435"/>
      <c r="D10584" s="399"/>
      <c r="E10584" s="400"/>
      <c r="G10584" s="401"/>
      <c r="H10584" s="401"/>
      <c r="I10584" s="401"/>
      <c r="J10584" s="194"/>
      <c r="K10584" s="194"/>
      <c r="L10584" s="195"/>
      <c r="M10584" s="196"/>
      <c r="N10584" s="197"/>
      <c r="O10584" s="197"/>
      <c r="P10584" s="231"/>
    </row>
    <row r="10585" spans="2:16">
      <c r="B10585" s="351"/>
      <c r="C10585" s="435"/>
      <c r="D10585" s="399"/>
      <c r="E10585" s="400"/>
      <c r="G10585" s="401"/>
      <c r="H10585" s="401"/>
      <c r="I10585" s="401"/>
      <c r="J10585" s="194"/>
      <c r="K10585" s="194"/>
      <c r="L10585" s="195"/>
      <c r="M10585" s="196"/>
      <c r="N10585" s="197"/>
      <c r="O10585" s="197"/>
      <c r="P10585" s="231"/>
    </row>
    <row r="10586" spans="2:16">
      <c r="B10586" s="351"/>
      <c r="C10586" s="435"/>
      <c r="D10586" s="399"/>
      <c r="E10586" s="400"/>
      <c r="G10586" s="401"/>
      <c r="H10586" s="401"/>
      <c r="I10586" s="401"/>
      <c r="J10586" s="194"/>
      <c r="K10586" s="194"/>
      <c r="L10586" s="195"/>
      <c r="M10586" s="196"/>
      <c r="N10586" s="197"/>
      <c r="O10586" s="197"/>
      <c r="P10586" s="231"/>
    </row>
    <row r="10587" spans="2:16">
      <c r="B10587" s="351"/>
      <c r="C10587" s="435"/>
      <c r="D10587" s="399"/>
      <c r="E10587" s="400"/>
      <c r="G10587" s="401"/>
      <c r="H10587" s="401"/>
      <c r="I10587" s="401"/>
      <c r="J10587" s="194"/>
      <c r="K10587" s="194"/>
      <c r="L10587" s="195"/>
      <c r="M10587" s="196"/>
      <c r="N10587" s="197"/>
      <c r="O10587" s="197"/>
      <c r="P10587" s="231"/>
    </row>
    <row r="10588" spans="2:16">
      <c r="B10588" s="351"/>
      <c r="C10588" s="435"/>
      <c r="D10588" s="399"/>
      <c r="E10588" s="400"/>
      <c r="G10588" s="401"/>
      <c r="H10588" s="401"/>
      <c r="I10588" s="401"/>
      <c r="J10588" s="194"/>
      <c r="K10588" s="194"/>
      <c r="L10588" s="195"/>
      <c r="M10588" s="196"/>
      <c r="N10588" s="197"/>
      <c r="O10588" s="197"/>
      <c r="P10588" s="231"/>
    </row>
    <row r="10589" spans="2:16">
      <c r="B10589" s="351"/>
      <c r="C10589" s="435"/>
      <c r="D10589" s="399"/>
      <c r="E10589" s="400"/>
      <c r="G10589" s="401"/>
      <c r="H10589" s="401"/>
      <c r="I10589" s="401"/>
      <c r="J10589" s="194"/>
      <c r="K10589" s="194"/>
      <c r="L10589" s="195"/>
      <c r="M10589" s="196"/>
      <c r="N10589" s="197"/>
      <c r="O10589" s="197"/>
      <c r="P10589" s="231"/>
    </row>
    <row r="10590" spans="2:16">
      <c r="B10590" s="351"/>
      <c r="C10590" s="435"/>
      <c r="D10590" s="399"/>
      <c r="E10590" s="400"/>
      <c r="G10590" s="401"/>
      <c r="H10590" s="401"/>
      <c r="I10590" s="401"/>
      <c r="J10590" s="194"/>
      <c r="K10590" s="194"/>
      <c r="L10590" s="195"/>
      <c r="M10590" s="196"/>
      <c r="N10590" s="197"/>
      <c r="O10590" s="197"/>
      <c r="P10590" s="231"/>
    </row>
    <row r="10591" spans="2:16">
      <c r="B10591" s="351"/>
      <c r="C10591" s="435"/>
      <c r="D10591" s="399"/>
      <c r="E10591" s="400"/>
      <c r="G10591" s="401"/>
      <c r="H10591" s="401"/>
      <c r="I10591" s="401"/>
      <c r="J10591" s="194"/>
      <c r="K10591" s="194"/>
      <c r="L10591" s="195"/>
      <c r="M10591" s="196"/>
      <c r="N10591" s="197"/>
      <c r="O10591" s="197"/>
      <c r="P10591" s="231"/>
    </row>
    <row r="10592" spans="2:16">
      <c r="B10592" s="351"/>
      <c r="C10592" s="435"/>
      <c r="D10592" s="399"/>
      <c r="E10592" s="400"/>
      <c r="G10592" s="401"/>
      <c r="H10592" s="401"/>
      <c r="I10592" s="401"/>
      <c r="J10592" s="194"/>
      <c r="K10592" s="194"/>
      <c r="L10592" s="195"/>
      <c r="M10592" s="196"/>
      <c r="N10592" s="197"/>
      <c r="O10592" s="197"/>
      <c r="P10592" s="231"/>
    </row>
    <row r="10593" spans="2:16">
      <c r="B10593" s="351"/>
      <c r="C10593" s="435"/>
      <c r="D10593" s="399"/>
      <c r="E10593" s="400"/>
      <c r="G10593" s="401"/>
      <c r="H10593" s="401"/>
      <c r="I10593" s="401"/>
      <c r="J10593" s="194"/>
      <c r="K10593" s="194"/>
      <c r="L10593" s="195"/>
      <c r="M10593" s="196"/>
      <c r="N10593" s="197"/>
      <c r="O10593" s="197"/>
      <c r="P10593" s="231"/>
    </row>
    <row r="10594" spans="2:16">
      <c r="B10594" s="351"/>
      <c r="C10594" s="435"/>
      <c r="D10594" s="399"/>
      <c r="E10594" s="400"/>
      <c r="G10594" s="401"/>
      <c r="H10594" s="401"/>
      <c r="I10594" s="401"/>
      <c r="J10594" s="194"/>
      <c r="K10594" s="194"/>
      <c r="L10594" s="195"/>
      <c r="M10594" s="196"/>
      <c r="N10594" s="197"/>
      <c r="O10594" s="197"/>
      <c r="P10594" s="231"/>
    </row>
    <row r="10595" spans="2:16">
      <c r="B10595" s="351"/>
      <c r="C10595" s="435"/>
      <c r="D10595" s="399"/>
      <c r="E10595" s="400"/>
      <c r="G10595" s="401"/>
      <c r="H10595" s="401"/>
      <c r="I10595" s="401"/>
      <c r="J10595" s="194"/>
      <c r="K10595" s="194"/>
      <c r="L10595" s="195"/>
      <c r="M10595" s="196"/>
      <c r="N10595" s="197"/>
      <c r="O10595" s="197"/>
      <c r="P10595" s="231"/>
    </row>
    <row r="10596" spans="2:16">
      <c r="B10596" s="351"/>
      <c r="C10596" s="435"/>
      <c r="D10596" s="399"/>
      <c r="E10596" s="400"/>
      <c r="G10596" s="401"/>
      <c r="H10596" s="401"/>
      <c r="I10596" s="401"/>
      <c r="J10596" s="194"/>
      <c r="K10596" s="194"/>
      <c r="L10596" s="195"/>
      <c r="M10596" s="196"/>
      <c r="N10596" s="197"/>
      <c r="O10596" s="197"/>
      <c r="P10596" s="231"/>
    </row>
    <row r="10597" spans="2:16">
      <c r="B10597" s="351"/>
      <c r="C10597" s="435"/>
      <c r="D10597" s="399"/>
      <c r="E10597" s="400"/>
      <c r="G10597" s="401"/>
      <c r="H10597" s="401"/>
      <c r="I10597" s="401"/>
      <c r="J10597" s="194"/>
      <c r="K10597" s="194"/>
      <c r="L10597" s="195"/>
      <c r="M10597" s="196"/>
      <c r="N10597" s="197"/>
      <c r="O10597" s="197"/>
      <c r="P10597" s="231"/>
    </row>
    <row r="10598" spans="2:16">
      <c r="B10598" s="351"/>
      <c r="C10598" s="435"/>
      <c r="D10598" s="399"/>
      <c r="E10598" s="400"/>
      <c r="G10598" s="401"/>
      <c r="H10598" s="401"/>
      <c r="I10598" s="401"/>
      <c r="J10598" s="194"/>
      <c r="K10598" s="194"/>
      <c r="L10598" s="195"/>
      <c r="M10598" s="196"/>
      <c r="N10598" s="197"/>
      <c r="O10598" s="197"/>
      <c r="P10598" s="231"/>
    </row>
    <row r="10599" spans="2:16">
      <c r="B10599" s="351"/>
      <c r="C10599" s="435"/>
      <c r="D10599" s="399"/>
      <c r="E10599" s="400"/>
      <c r="G10599" s="401"/>
      <c r="H10599" s="401"/>
      <c r="I10599" s="401"/>
      <c r="J10599" s="194"/>
      <c r="K10599" s="194"/>
      <c r="L10599" s="195"/>
      <c r="M10599" s="196"/>
      <c r="N10599" s="197"/>
      <c r="O10599" s="197"/>
      <c r="P10599" s="231"/>
    </row>
    <row r="10600" spans="2:16">
      <c r="B10600" s="351"/>
      <c r="C10600" s="435"/>
      <c r="D10600" s="399"/>
      <c r="E10600" s="400"/>
      <c r="G10600" s="401"/>
      <c r="H10600" s="401"/>
      <c r="I10600" s="401"/>
      <c r="J10600" s="194"/>
      <c r="K10600" s="194"/>
      <c r="L10600" s="195"/>
      <c r="M10600" s="196"/>
      <c r="N10600" s="197"/>
      <c r="O10600" s="197"/>
      <c r="P10600" s="231"/>
    </row>
    <row r="10601" spans="2:16">
      <c r="B10601" s="351"/>
      <c r="C10601" s="435"/>
      <c r="D10601" s="399"/>
      <c r="E10601" s="400"/>
      <c r="G10601" s="401"/>
      <c r="H10601" s="401"/>
      <c r="I10601" s="401"/>
      <c r="J10601" s="194"/>
      <c r="K10601" s="194"/>
      <c r="L10601" s="195"/>
      <c r="M10601" s="196"/>
      <c r="N10601" s="197"/>
      <c r="O10601" s="197"/>
      <c r="P10601" s="231"/>
    </row>
    <row r="10602" spans="2:16">
      <c r="B10602" s="351"/>
      <c r="C10602" s="435"/>
      <c r="D10602" s="399"/>
      <c r="E10602" s="400"/>
      <c r="G10602" s="401"/>
      <c r="H10602" s="401"/>
      <c r="I10602" s="401"/>
      <c r="J10602" s="194"/>
      <c r="K10602" s="194"/>
      <c r="L10602" s="195"/>
      <c r="M10602" s="196"/>
      <c r="N10602" s="197"/>
      <c r="O10602" s="197"/>
      <c r="P10602" s="231"/>
    </row>
    <row r="10603" spans="2:16">
      <c r="B10603" s="351"/>
      <c r="C10603" s="435"/>
      <c r="D10603" s="399"/>
      <c r="E10603" s="400"/>
      <c r="G10603" s="401"/>
      <c r="H10603" s="401"/>
      <c r="I10603" s="401"/>
      <c r="J10603" s="194"/>
      <c r="K10603" s="194"/>
      <c r="L10603" s="195"/>
      <c r="M10603" s="196"/>
      <c r="N10603" s="197"/>
      <c r="O10603" s="197"/>
      <c r="P10603" s="231"/>
    </row>
    <row r="10604" spans="2:16">
      <c r="B10604" s="351"/>
      <c r="C10604" s="435"/>
      <c r="D10604" s="399"/>
      <c r="E10604" s="400"/>
      <c r="G10604" s="401"/>
      <c r="H10604" s="401"/>
      <c r="I10604" s="401"/>
      <c r="J10604" s="194"/>
      <c r="K10604" s="194"/>
      <c r="L10604" s="195"/>
      <c r="M10604" s="196"/>
      <c r="N10604" s="197"/>
      <c r="O10604" s="197"/>
      <c r="P10604" s="231"/>
    </row>
    <row r="10605" spans="2:16">
      <c r="B10605" s="351"/>
      <c r="C10605" s="435"/>
      <c r="D10605" s="399"/>
      <c r="E10605" s="400"/>
      <c r="G10605" s="401"/>
      <c r="H10605" s="401"/>
      <c r="I10605" s="401"/>
      <c r="J10605" s="194"/>
      <c r="K10605" s="194"/>
      <c r="L10605" s="195"/>
      <c r="M10605" s="196"/>
      <c r="N10605" s="197"/>
      <c r="O10605" s="197"/>
      <c r="P10605" s="231"/>
    </row>
    <row r="10606" spans="2:16">
      <c r="B10606" s="351"/>
      <c r="C10606" s="435"/>
      <c r="D10606" s="399"/>
      <c r="E10606" s="400"/>
      <c r="G10606" s="401"/>
      <c r="H10606" s="401"/>
      <c r="I10606" s="401"/>
      <c r="J10606" s="194"/>
      <c r="K10606" s="194"/>
      <c r="L10606" s="195"/>
      <c r="M10606" s="196"/>
      <c r="N10606" s="197"/>
      <c r="O10606" s="197"/>
      <c r="P10606" s="231"/>
    </row>
    <row r="10607" spans="2:16">
      <c r="B10607" s="351"/>
      <c r="C10607" s="435"/>
      <c r="D10607" s="399"/>
      <c r="E10607" s="400"/>
      <c r="G10607" s="401"/>
      <c r="H10607" s="401"/>
      <c r="I10607" s="401"/>
      <c r="J10607" s="194"/>
      <c r="K10607" s="194"/>
      <c r="L10607" s="195"/>
      <c r="M10607" s="196"/>
      <c r="N10607" s="197"/>
      <c r="O10607" s="197"/>
      <c r="P10607" s="231"/>
    </row>
    <row r="10608" spans="2:16">
      <c r="B10608" s="351"/>
      <c r="C10608" s="435"/>
      <c r="D10608" s="399"/>
      <c r="E10608" s="400"/>
      <c r="G10608" s="401"/>
      <c r="H10608" s="401"/>
      <c r="I10608" s="401"/>
      <c r="J10608" s="194"/>
      <c r="K10608" s="194"/>
      <c r="L10608" s="195"/>
      <c r="M10608" s="196"/>
      <c r="N10608" s="197"/>
      <c r="O10608" s="197"/>
      <c r="P10608" s="231"/>
    </row>
    <row r="10609" spans="2:16">
      <c r="B10609" s="351"/>
      <c r="C10609" s="435"/>
      <c r="D10609" s="399"/>
      <c r="E10609" s="400"/>
      <c r="G10609" s="401"/>
      <c r="H10609" s="401"/>
      <c r="I10609" s="401"/>
      <c r="J10609" s="194"/>
      <c r="K10609" s="194"/>
      <c r="L10609" s="195"/>
      <c r="M10609" s="196"/>
      <c r="N10609" s="197"/>
      <c r="O10609" s="197"/>
      <c r="P10609" s="231"/>
    </row>
    <row r="10610" spans="2:16">
      <c r="B10610" s="351"/>
      <c r="C10610" s="435"/>
      <c r="D10610" s="399"/>
      <c r="E10610" s="400"/>
      <c r="G10610" s="401"/>
      <c r="H10610" s="401"/>
      <c r="I10610" s="401"/>
      <c r="J10610" s="194"/>
      <c r="K10610" s="194"/>
      <c r="L10610" s="195"/>
      <c r="M10610" s="196"/>
      <c r="N10610" s="197"/>
      <c r="O10610" s="197"/>
      <c r="P10610" s="231"/>
    </row>
    <row r="10611" spans="2:16">
      <c r="B10611" s="351"/>
      <c r="C10611" s="435"/>
      <c r="D10611" s="399"/>
      <c r="E10611" s="400"/>
      <c r="G10611" s="401"/>
      <c r="H10611" s="401"/>
      <c r="I10611" s="401"/>
      <c r="J10611" s="194"/>
      <c r="K10611" s="194"/>
      <c r="L10611" s="195"/>
      <c r="M10611" s="196"/>
      <c r="N10611" s="197"/>
      <c r="O10611" s="197"/>
      <c r="P10611" s="231"/>
    </row>
    <row r="10612" spans="2:16">
      <c r="B10612" s="351"/>
      <c r="C10612" s="435"/>
      <c r="D10612" s="399"/>
      <c r="E10612" s="400"/>
      <c r="G10612" s="401"/>
      <c r="H10612" s="401"/>
      <c r="I10612" s="401"/>
      <c r="J10612" s="194"/>
      <c r="K10612" s="194"/>
      <c r="L10612" s="195"/>
      <c r="M10612" s="196"/>
      <c r="N10612" s="197"/>
      <c r="O10612" s="197"/>
      <c r="P10612" s="231"/>
    </row>
    <row r="10613" spans="2:16">
      <c r="B10613" s="351"/>
      <c r="C10613" s="435"/>
      <c r="D10613" s="399"/>
      <c r="E10613" s="400"/>
      <c r="G10613" s="401"/>
      <c r="H10613" s="401"/>
      <c r="I10613" s="401"/>
      <c r="J10613" s="194"/>
      <c r="K10613" s="194"/>
      <c r="L10613" s="195"/>
      <c r="M10613" s="196"/>
      <c r="N10613" s="197"/>
      <c r="O10613" s="197"/>
      <c r="P10613" s="231"/>
    </row>
    <row r="10614" spans="2:16">
      <c r="B10614" s="351"/>
      <c r="C10614" s="435"/>
      <c r="D10614" s="399"/>
      <c r="E10614" s="400"/>
      <c r="G10614" s="401"/>
      <c r="H10614" s="401"/>
      <c r="I10614" s="401"/>
      <c r="J10614" s="194"/>
      <c r="K10614" s="194"/>
      <c r="L10614" s="195"/>
      <c r="M10614" s="196"/>
      <c r="N10614" s="197"/>
      <c r="O10614" s="197"/>
      <c r="P10614" s="231"/>
    </row>
    <row r="10615" spans="2:16">
      <c r="B10615" s="351"/>
      <c r="C10615" s="435"/>
      <c r="D10615" s="399"/>
      <c r="E10615" s="400"/>
      <c r="G10615" s="401"/>
      <c r="H10615" s="401"/>
      <c r="I10615" s="401"/>
      <c r="J10615" s="194"/>
      <c r="K10615" s="194"/>
      <c r="L10615" s="195"/>
      <c r="M10615" s="196"/>
      <c r="N10615" s="197"/>
      <c r="O10615" s="197"/>
      <c r="P10615" s="231"/>
    </row>
    <row r="10616" spans="2:16">
      <c r="B10616" s="351"/>
      <c r="C10616" s="435"/>
      <c r="D10616" s="399"/>
      <c r="E10616" s="400"/>
      <c r="G10616" s="401"/>
      <c r="H10616" s="401"/>
      <c r="I10616" s="401"/>
      <c r="J10616" s="194"/>
      <c r="K10616" s="194"/>
      <c r="L10616" s="195"/>
      <c r="M10616" s="196"/>
      <c r="N10616" s="197"/>
      <c r="O10616" s="197"/>
      <c r="P10616" s="231"/>
    </row>
    <row r="10617" spans="2:16">
      <c r="B10617" s="351"/>
      <c r="C10617" s="435"/>
      <c r="D10617" s="399"/>
      <c r="E10617" s="400"/>
      <c r="G10617" s="401"/>
      <c r="H10617" s="401"/>
      <c r="I10617" s="401"/>
      <c r="J10617" s="194"/>
      <c r="K10617" s="194"/>
      <c r="L10617" s="195"/>
      <c r="M10617" s="196"/>
      <c r="N10617" s="197"/>
      <c r="O10617" s="197"/>
      <c r="P10617" s="231"/>
    </row>
    <row r="10618" spans="2:16">
      <c r="B10618" s="351"/>
      <c r="C10618" s="435"/>
      <c r="D10618" s="399"/>
      <c r="E10618" s="400"/>
      <c r="G10618" s="401"/>
      <c r="H10618" s="401"/>
      <c r="I10618" s="401"/>
      <c r="J10618" s="194"/>
      <c r="K10618" s="194"/>
      <c r="L10618" s="195"/>
      <c r="M10618" s="196"/>
      <c r="N10618" s="197"/>
      <c r="O10618" s="197"/>
      <c r="P10618" s="231"/>
    </row>
    <row r="10619" spans="2:16">
      <c r="B10619" s="351"/>
      <c r="C10619" s="435"/>
      <c r="D10619" s="399"/>
      <c r="E10619" s="400"/>
      <c r="G10619" s="401"/>
      <c r="H10619" s="401"/>
      <c r="I10619" s="401"/>
      <c r="J10619" s="194"/>
      <c r="K10619" s="194"/>
      <c r="L10619" s="195"/>
      <c r="M10619" s="196"/>
      <c r="N10619" s="197"/>
      <c r="O10619" s="197"/>
      <c r="P10619" s="231"/>
    </row>
    <row r="10620" spans="2:16">
      <c r="B10620" s="351"/>
      <c r="C10620" s="435"/>
      <c r="D10620" s="399"/>
      <c r="E10620" s="400"/>
      <c r="G10620" s="401"/>
      <c r="H10620" s="401"/>
      <c r="I10620" s="401"/>
      <c r="J10620" s="194"/>
      <c r="K10620" s="194"/>
      <c r="L10620" s="195"/>
      <c r="M10620" s="196"/>
      <c r="N10620" s="197"/>
      <c r="O10620" s="197"/>
      <c r="P10620" s="231"/>
    </row>
    <row r="10621" spans="2:16">
      <c r="B10621" s="351"/>
      <c r="C10621" s="435"/>
      <c r="D10621" s="399"/>
      <c r="E10621" s="400"/>
      <c r="G10621" s="401"/>
      <c r="H10621" s="401"/>
      <c r="I10621" s="401"/>
      <c r="J10621" s="194"/>
      <c r="K10621" s="194"/>
      <c r="L10621" s="195"/>
      <c r="M10621" s="196"/>
      <c r="N10621" s="197"/>
      <c r="O10621" s="197"/>
      <c r="P10621" s="231"/>
    </row>
    <row r="10622" spans="2:16">
      <c r="B10622" s="351"/>
      <c r="C10622" s="435"/>
      <c r="D10622" s="399"/>
      <c r="E10622" s="400"/>
      <c r="G10622" s="401"/>
      <c r="H10622" s="401"/>
      <c r="I10622" s="401"/>
      <c r="J10622" s="194"/>
      <c r="K10622" s="194"/>
      <c r="L10622" s="195"/>
      <c r="M10622" s="196"/>
      <c r="N10622" s="197"/>
      <c r="O10622" s="197"/>
      <c r="P10622" s="231"/>
    </row>
    <row r="10623" spans="2:16">
      <c r="B10623" s="351"/>
      <c r="C10623" s="435"/>
      <c r="D10623" s="399"/>
      <c r="E10623" s="400"/>
      <c r="G10623" s="401"/>
      <c r="H10623" s="401"/>
      <c r="I10623" s="401"/>
      <c r="J10623" s="194"/>
      <c r="K10623" s="194"/>
      <c r="L10623" s="195"/>
      <c r="M10623" s="196"/>
      <c r="N10623" s="197"/>
      <c r="O10623" s="197"/>
      <c r="P10623" s="231"/>
    </row>
    <row r="10624" spans="2:16">
      <c r="B10624" s="351"/>
      <c r="C10624" s="435"/>
      <c r="D10624" s="399"/>
      <c r="E10624" s="400"/>
      <c r="G10624" s="401"/>
      <c r="H10624" s="401"/>
      <c r="I10624" s="401"/>
      <c r="J10624" s="194"/>
      <c r="K10624" s="194"/>
      <c r="L10624" s="195"/>
      <c r="M10624" s="196"/>
      <c r="N10624" s="197"/>
      <c r="O10624" s="197"/>
      <c r="P10624" s="231"/>
    </row>
    <row r="10625" spans="2:16">
      <c r="B10625" s="351"/>
      <c r="C10625" s="435"/>
      <c r="D10625" s="399"/>
      <c r="E10625" s="400"/>
      <c r="G10625" s="401"/>
      <c r="H10625" s="401"/>
      <c r="I10625" s="401"/>
      <c r="J10625" s="194"/>
      <c r="K10625" s="194"/>
      <c r="L10625" s="195"/>
      <c r="M10625" s="196"/>
      <c r="N10625" s="197"/>
      <c r="O10625" s="197"/>
      <c r="P10625" s="231"/>
    </row>
    <row r="10626" spans="2:16">
      <c r="B10626" s="351"/>
      <c r="C10626" s="435"/>
      <c r="D10626" s="399"/>
      <c r="E10626" s="400"/>
      <c r="G10626" s="401"/>
      <c r="H10626" s="401"/>
      <c r="I10626" s="401"/>
      <c r="J10626" s="194"/>
      <c r="K10626" s="194"/>
      <c r="L10626" s="195"/>
      <c r="M10626" s="196"/>
      <c r="N10626" s="197"/>
      <c r="O10626" s="197"/>
      <c r="P10626" s="231"/>
    </row>
    <row r="10627" spans="2:16">
      <c r="B10627" s="351"/>
      <c r="C10627" s="435"/>
      <c r="D10627" s="399"/>
      <c r="E10627" s="400"/>
      <c r="G10627" s="401"/>
      <c r="H10627" s="401"/>
      <c r="I10627" s="401"/>
      <c r="J10627" s="194"/>
      <c r="K10627" s="194"/>
      <c r="L10627" s="195"/>
      <c r="M10627" s="196"/>
      <c r="N10627" s="197"/>
      <c r="O10627" s="197"/>
      <c r="P10627" s="231"/>
    </row>
    <row r="10628" spans="2:16">
      <c r="B10628" s="351"/>
      <c r="C10628" s="435"/>
      <c r="D10628" s="399"/>
      <c r="E10628" s="400"/>
      <c r="G10628" s="401"/>
      <c r="H10628" s="401"/>
      <c r="I10628" s="401"/>
      <c r="J10628" s="194"/>
      <c r="K10628" s="194"/>
      <c r="L10628" s="195"/>
      <c r="M10628" s="196"/>
      <c r="N10628" s="197"/>
      <c r="O10628" s="197"/>
      <c r="P10628" s="231"/>
    </row>
    <row r="10629" spans="2:16">
      <c r="B10629" s="351"/>
      <c r="C10629" s="435"/>
      <c r="D10629" s="399"/>
      <c r="E10629" s="400"/>
      <c r="G10629" s="401"/>
      <c r="H10629" s="401"/>
      <c r="I10629" s="401"/>
      <c r="J10629" s="194"/>
      <c r="K10629" s="194"/>
      <c r="L10629" s="195"/>
      <c r="M10629" s="196"/>
      <c r="N10629" s="197"/>
      <c r="O10629" s="197"/>
      <c r="P10629" s="231"/>
    </row>
    <row r="10630" spans="2:16">
      <c r="B10630" s="351"/>
      <c r="C10630" s="435"/>
      <c r="D10630" s="399"/>
      <c r="E10630" s="400"/>
      <c r="G10630" s="401"/>
      <c r="H10630" s="401"/>
      <c r="I10630" s="401"/>
      <c r="J10630" s="194"/>
      <c r="K10630" s="194"/>
      <c r="L10630" s="195"/>
      <c r="M10630" s="196"/>
      <c r="N10630" s="197"/>
      <c r="O10630" s="197"/>
      <c r="P10630" s="231"/>
    </row>
    <row r="10631" spans="2:16">
      <c r="B10631" s="351"/>
      <c r="C10631" s="435"/>
      <c r="D10631" s="399"/>
      <c r="E10631" s="400"/>
      <c r="G10631" s="401"/>
      <c r="H10631" s="401"/>
      <c r="I10631" s="401"/>
      <c r="J10631" s="194"/>
      <c r="K10631" s="194"/>
      <c r="L10631" s="195"/>
      <c r="M10631" s="196"/>
      <c r="N10631" s="197"/>
      <c r="O10631" s="197"/>
      <c r="P10631" s="231"/>
    </row>
    <row r="10632" spans="2:16">
      <c r="B10632" s="351"/>
      <c r="C10632" s="435"/>
      <c r="D10632" s="399"/>
      <c r="E10632" s="400"/>
      <c r="G10632" s="401"/>
      <c r="H10632" s="401"/>
      <c r="I10632" s="401"/>
      <c r="J10632" s="194"/>
      <c r="K10632" s="194"/>
      <c r="L10632" s="195"/>
      <c r="M10632" s="196"/>
      <c r="N10632" s="197"/>
      <c r="O10632" s="197"/>
      <c r="P10632" s="231"/>
    </row>
    <row r="10633" spans="2:16">
      <c r="B10633" s="351"/>
      <c r="C10633" s="435"/>
      <c r="D10633" s="399"/>
      <c r="E10633" s="400"/>
      <c r="G10633" s="401"/>
      <c r="H10633" s="401"/>
      <c r="I10633" s="401"/>
      <c r="J10633" s="194"/>
      <c r="K10633" s="194"/>
      <c r="L10633" s="195"/>
      <c r="M10633" s="196"/>
      <c r="N10633" s="197"/>
      <c r="O10633" s="197"/>
      <c r="P10633" s="231"/>
    </row>
    <row r="10634" spans="2:16">
      <c r="B10634" s="351"/>
      <c r="C10634" s="435"/>
      <c r="D10634" s="399"/>
      <c r="E10634" s="400"/>
      <c r="G10634" s="401"/>
      <c r="H10634" s="401"/>
      <c r="I10634" s="401"/>
      <c r="J10634" s="194"/>
      <c r="K10634" s="194"/>
      <c r="L10634" s="195"/>
      <c r="M10634" s="196"/>
      <c r="N10634" s="197"/>
      <c r="O10634" s="197"/>
      <c r="P10634" s="231"/>
    </row>
    <row r="10635" spans="2:16">
      <c r="B10635" s="351"/>
      <c r="C10635" s="435"/>
      <c r="D10635" s="399"/>
      <c r="E10635" s="400"/>
      <c r="G10635" s="401"/>
      <c r="H10635" s="401"/>
      <c r="I10635" s="401"/>
      <c r="J10635" s="194"/>
      <c r="K10635" s="194"/>
      <c r="L10635" s="195"/>
      <c r="M10635" s="196"/>
      <c r="N10635" s="197"/>
      <c r="O10635" s="197"/>
      <c r="P10635" s="231"/>
    </row>
    <row r="10636" spans="2:16">
      <c r="B10636" s="351"/>
      <c r="C10636" s="435"/>
      <c r="D10636" s="399"/>
      <c r="E10636" s="400"/>
      <c r="G10636" s="401"/>
      <c r="H10636" s="401"/>
      <c r="I10636" s="401"/>
      <c r="J10636" s="194"/>
      <c r="K10636" s="194"/>
      <c r="L10636" s="195"/>
      <c r="M10636" s="196"/>
      <c r="N10636" s="197"/>
      <c r="O10636" s="197"/>
      <c r="P10636" s="231"/>
    </row>
    <row r="10637" spans="2:16">
      <c r="B10637" s="351"/>
      <c r="C10637" s="435"/>
      <c r="D10637" s="399"/>
      <c r="E10637" s="400"/>
      <c r="G10637" s="401"/>
      <c r="H10637" s="401"/>
      <c r="I10637" s="401"/>
      <c r="J10637" s="194"/>
      <c r="K10637" s="194"/>
      <c r="L10637" s="195"/>
      <c r="M10637" s="196"/>
      <c r="N10637" s="197"/>
      <c r="O10637" s="197"/>
      <c r="P10637" s="231"/>
    </row>
    <row r="10638" spans="2:16">
      <c r="B10638" s="351"/>
      <c r="C10638" s="435"/>
      <c r="D10638" s="399"/>
      <c r="E10638" s="400"/>
      <c r="G10638" s="401"/>
      <c r="H10638" s="401"/>
      <c r="I10638" s="401"/>
      <c r="J10638" s="194"/>
      <c r="K10638" s="194"/>
      <c r="L10638" s="195"/>
      <c r="M10638" s="196"/>
      <c r="N10638" s="197"/>
      <c r="O10638" s="197"/>
      <c r="P10638" s="231"/>
    </row>
    <row r="10639" spans="2:16">
      <c r="B10639" s="351"/>
      <c r="C10639" s="435"/>
      <c r="D10639" s="399"/>
      <c r="E10639" s="400"/>
      <c r="G10639" s="401"/>
      <c r="H10639" s="401"/>
      <c r="I10639" s="401"/>
      <c r="J10639" s="194"/>
      <c r="K10639" s="194"/>
      <c r="L10639" s="195"/>
      <c r="M10639" s="196"/>
      <c r="N10639" s="197"/>
      <c r="O10639" s="197"/>
      <c r="P10639" s="231"/>
    </row>
    <row r="10640" spans="2:16">
      <c r="B10640" s="351"/>
      <c r="C10640" s="435"/>
      <c r="D10640" s="399"/>
      <c r="E10640" s="400"/>
      <c r="G10640" s="401"/>
      <c r="H10640" s="401"/>
      <c r="I10640" s="401"/>
      <c r="J10640" s="194"/>
      <c r="K10640" s="194"/>
      <c r="L10640" s="195"/>
      <c r="M10640" s="196"/>
      <c r="N10640" s="197"/>
      <c r="O10640" s="197"/>
      <c r="P10640" s="231"/>
    </row>
    <row r="10641" spans="2:16">
      <c r="B10641" s="351"/>
      <c r="C10641" s="435"/>
      <c r="D10641" s="399"/>
      <c r="E10641" s="400"/>
      <c r="G10641" s="401"/>
      <c r="H10641" s="401"/>
      <c r="I10641" s="401"/>
      <c r="J10641" s="194"/>
      <c r="K10641" s="194"/>
      <c r="L10641" s="195"/>
      <c r="M10641" s="196"/>
      <c r="N10641" s="197"/>
      <c r="O10641" s="197"/>
      <c r="P10641" s="231"/>
    </row>
    <row r="10642" spans="2:16">
      <c r="B10642" s="351"/>
      <c r="C10642" s="435"/>
      <c r="D10642" s="399"/>
      <c r="E10642" s="400"/>
      <c r="G10642" s="401"/>
      <c r="H10642" s="401"/>
      <c r="I10642" s="401"/>
      <c r="J10642" s="194"/>
      <c r="K10642" s="194"/>
      <c r="L10642" s="195"/>
      <c r="M10642" s="196"/>
      <c r="N10642" s="197"/>
      <c r="O10642" s="197"/>
      <c r="P10642" s="231"/>
    </row>
    <row r="10643" spans="2:16">
      <c r="B10643" s="351"/>
      <c r="C10643" s="435"/>
      <c r="D10643" s="399"/>
      <c r="E10643" s="400"/>
      <c r="G10643" s="401"/>
      <c r="H10643" s="401"/>
      <c r="I10643" s="401"/>
      <c r="J10643" s="194"/>
      <c r="K10643" s="194"/>
      <c r="L10643" s="195"/>
      <c r="M10643" s="196"/>
      <c r="N10643" s="197"/>
      <c r="O10643" s="197"/>
      <c r="P10643" s="231"/>
    </row>
    <row r="10644" spans="2:16">
      <c r="B10644" s="402"/>
      <c r="C10644" s="435"/>
      <c r="D10644" s="404"/>
      <c r="E10644" s="405"/>
      <c r="G10644" s="406"/>
      <c r="H10644" s="406"/>
      <c r="I10644" s="406"/>
      <c r="J10644" s="194"/>
      <c r="K10644" s="194"/>
      <c r="L10644" s="195"/>
      <c r="M10644" s="196"/>
      <c r="N10644" s="197"/>
      <c r="O10644" s="197"/>
      <c r="P10644" s="221"/>
    </row>
    <row r="10645" spans="2:16">
      <c r="B10645" s="351"/>
      <c r="C10645" s="435"/>
      <c r="D10645" s="399"/>
      <c r="E10645" s="400"/>
      <c r="G10645" s="401"/>
      <c r="H10645" s="401"/>
      <c r="I10645" s="401"/>
      <c r="J10645" s="194"/>
      <c r="K10645" s="194"/>
      <c r="L10645" s="195"/>
      <c r="M10645" s="196"/>
      <c r="N10645" s="197"/>
      <c r="O10645" s="197"/>
      <c r="P10645" s="231"/>
    </row>
    <row r="10646" spans="2:16">
      <c r="B10646" s="351"/>
      <c r="C10646" s="435"/>
      <c r="D10646" s="399"/>
      <c r="E10646" s="400"/>
      <c r="G10646" s="401"/>
      <c r="H10646" s="401"/>
      <c r="I10646" s="401"/>
      <c r="J10646" s="194"/>
      <c r="K10646" s="194"/>
      <c r="L10646" s="195"/>
      <c r="M10646" s="196"/>
      <c r="N10646" s="197"/>
      <c r="O10646" s="197"/>
      <c r="P10646" s="231"/>
    </row>
    <row r="10647" spans="2:16">
      <c r="B10647" s="351"/>
      <c r="C10647" s="435"/>
      <c r="D10647" s="399"/>
      <c r="E10647" s="400"/>
      <c r="G10647" s="401"/>
      <c r="H10647" s="401"/>
      <c r="I10647" s="401"/>
      <c r="J10647" s="194"/>
      <c r="K10647" s="194"/>
      <c r="L10647" s="195"/>
      <c r="M10647" s="196"/>
      <c r="N10647" s="197"/>
      <c r="O10647" s="197"/>
      <c r="P10647" s="231"/>
    </row>
    <row r="10648" spans="2:16">
      <c r="B10648" s="351"/>
      <c r="C10648" s="435"/>
      <c r="D10648" s="399"/>
      <c r="E10648" s="400"/>
      <c r="G10648" s="401"/>
      <c r="H10648" s="401"/>
      <c r="I10648" s="401"/>
      <c r="J10648" s="194"/>
      <c r="K10648" s="194"/>
      <c r="L10648" s="195"/>
      <c r="M10648" s="196"/>
      <c r="N10648" s="197"/>
      <c r="O10648" s="197"/>
      <c r="P10648" s="231"/>
    </row>
    <row r="10649" spans="2:16">
      <c r="B10649" s="351"/>
      <c r="C10649" s="435"/>
      <c r="D10649" s="399"/>
      <c r="E10649" s="400"/>
      <c r="G10649" s="401"/>
      <c r="H10649" s="401"/>
      <c r="I10649" s="401"/>
      <c r="J10649" s="194"/>
      <c r="K10649" s="194"/>
      <c r="L10649" s="195"/>
      <c r="M10649" s="196"/>
      <c r="N10649" s="197"/>
      <c r="O10649" s="197"/>
      <c r="P10649" s="231"/>
    </row>
    <row r="10650" spans="2:16">
      <c r="B10650" s="351"/>
      <c r="C10650" s="435"/>
      <c r="D10650" s="399"/>
      <c r="E10650" s="400"/>
      <c r="G10650" s="401"/>
      <c r="H10650" s="401"/>
      <c r="I10650" s="401"/>
      <c r="J10650" s="194"/>
      <c r="K10650" s="194"/>
      <c r="L10650" s="195"/>
      <c r="M10650" s="196"/>
      <c r="N10650" s="197"/>
      <c r="O10650" s="197"/>
      <c r="P10650" s="231"/>
    </row>
    <row r="10651" spans="2:16">
      <c r="B10651" s="351"/>
      <c r="C10651" s="435"/>
      <c r="D10651" s="399"/>
      <c r="E10651" s="400"/>
      <c r="G10651" s="401"/>
      <c r="H10651" s="401"/>
      <c r="I10651" s="401"/>
      <c r="J10651" s="194"/>
      <c r="K10651" s="194"/>
      <c r="L10651" s="195"/>
      <c r="M10651" s="196"/>
      <c r="N10651" s="197"/>
      <c r="O10651" s="197"/>
      <c r="P10651" s="231"/>
    </row>
    <row r="10652" spans="2:16">
      <c r="B10652" s="351"/>
      <c r="C10652" s="435"/>
      <c r="D10652" s="399"/>
      <c r="E10652" s="400"/>
      <c r="G10652" s="401"/>
      <c r="H10652" s="401"/>
      <c r="I10652" s="401"/>
      <c r="J10652" s="194"/>
      <c r="K10652" s="194"/>
      <c r="L10652" s="195"/>
      <c r="M10652" s="196"/>
      <c r="N10652" s="197"/>
      <c r="O10652" s="197"/>
      <c r="P10652" s="231"/>
    </row>
    <row r="10653" spans="2:16">
      <c r="B10653" s="351"/>
      <c r="C10653" s="435"/>
      <c r="D10653" s="399"/>
      <c r="E10653" s="400"/>
      <c r="G10653" s="401"/>
      <c r="H10653" s="401"/>
      <c r="I10653" s="401"/>
      <c r="J10653" s="194"/>
      <c r="K10653" s="194"/>
      <c r="L10653" s="195"/>
      <c r="M10653" s="196"/>
      <c r="N10653" s="197"/>
      <c r="O10653" s="197"/>
      <c r="P10653" s="231"/>
    </row>
    <row r="10654" spans="2:16">
      <c r="B10654" s="351"/>
      <c r="C10654" s="435"/>
      <c r="D10654" s="399"/>
      <c r="E10654" s="400"/>
      <c r="G10654" s="401"/>
      <c r="H10654" s="401"/>
      <c r="I10654" s="401"/>
      <c r="J10654" s="194"/>
      <c r="K10654" s="194"/>
      <c r="L10654" s="195"/>
      <c r="M10654" s="196"/>
      <c r="N10654" s="197"/>
      <c r="O10654" s="197"/>
      <c r="P10654" s="231"/>
    </row>
    <row r="10655" spans="2:16">
      <c r="B10655" s="351"/>
      <c r="C10655" s="435"/>
      <c r="D10655" s="399"/>
      <c r="E10655" s="400"/>
      <c r="G10655" s="401"/>
      <c r="H10655" s="401"/>
      <c r="I10655" s="401"/>
      <c r="J10655" s="194"/>
      <c r="K10655" s="194"/>
      <c r="L10655" s="195"/>
      <c r="M10655" s="196"/>
      <c r="N10655" s="197"/>
      <c r="O10655" s="197"/>
      <c r="P10655" s="231"/>
    </row>
    <row r="10656" spans="2:16">
      <c r="B10656" s="351"/>
      <c r="C10656" s="435"/>
      <c r="D10656" s="399"/>
      <c r="E10656" s="400"/>
      <c r="G10656" s="401"/>
      <c r="H10656" s="401"/>
      <c r="I10656" s="401"/>
      <c r="J10656" s="194"/>
      <c r="K10656" s="194"/>
      <c r="L10656" s="195"/>
      <c r="M10656" s="196"/>
      <c r="N10656" s="197"/>
      <c r="O10656" s="197"/>
      <c r="P10656" s="231"/>
    </row>
    <row r="10657" spans="2:16">
      <c r="B10657" s="351"/>
      <c r="C10657" s="435"/>
      <c r="D10657" s="399"/>
      <c r="E10657" s="400"/>
      <c r="G10657" s="401"/>
      <c r="H10657" s="401"/>
      <c r="I10657" s="401"/>
      <c r="J10657" s="194"/>
      <c r="K10657" s="194"/>
      <c r="L10657" s="195"/>
      <c r="M10657" s="196"/>
      <c r="N10657" s="197"/>
      <c r="O10657" s="197"/>
      <c r="P10657" s="231"/>
    </row>
    <row r="10658" spans="2:16">
      <c r="B10658" s="351"/>
      <c r="C10658" s="435"/>
      <c r="D10658" s="399"/>
      <c r="E10658" s="400"/>
      <c r="G10658" s="401"/>
      <c r="H10658" s="401"/>
      <c r="I10658" s="401"/>
      <c r="J10658" s="194"/>
      <c r="K10658" s="194"/>
      <c r="L10658" s="195"/>
      <c r="M10658" s="196"/>
      <c r="N10658" s="197"/>
      <c r="O10658" s="197"/>
      <c r="P10658" s="231"/>
    </row>
    <row r="10659" spans="2:16">
      <c r="B10659" s="351"/>
      <c r="C10659" s="435"/>
      <c r="D10659" s="399"/>
      <c r="E10659" s="400"/>
      <c r="G10659" s="401"/>
      <c r="H10659" s="401"/>
      <c r="I10659" s="401"/>
      <c r="J10659" s="194"/>
      <c r="K10659" s="194"/>
      <c r="L10659" s="195"/>
      <c r="M10659" s="196"/>
      <c r="N10659" s="197"/>
      <c r="O10659" s="197"/>
      <c r="P10659" s="231"/>
    </row>
    <row r="10660" spans="2:16">
      <c r="B10660" s="351"/>
      <c r="C10660" s="435"/>
      <c r="D10660" s="399"/>
      <c r="E10660" s="400"/>
      <c r="G10660" s="401"/>
      <c r="H10660" s="401"/>
      <c r="I10660" s="401"/>
      <c r="J10660" s="194"/>
      <c r="K10660" s="194"/>
      <c r="L10660" s="195"/>
      <c r="M10660" s="196"/>
      <c r="N10660" s="197"/>
      <c r="O10660" s="197"/>
      <c r="P10660" s="231"/>
    </row>
    <row r="10661" spans="2:16">
      <c r="B10661" s="351"/>
      <c r="C10661" s="435"/>
      <c r="D10661" s="399"/>
      <c r="E10661" s="400"/>
      <c r="G10661" s="401"/>
      <c r="H10661" s="401"/>
      <c r="I10661" s="401"/>
      <c r="J10661" s="194"/>
      <c r="K10661" s="194"/>
      <c r="L10661" s="195"/>
      <c r="M10661" s="196"/>
      <c r="N10661" s="197"/>
      <c r="O10661" s="197"/>
      <c r="P10661" s="231"/>
    </row>
    <row r="10662" spans="2:16">
      <c r="B10662" s="351"/>
      <c r="C10662" s="435"/>
      <c r="D10662" s="399"/>
      <c r="E10662" s="400"/>
      <c r="G10662" s="401"/>
      <c r="H10662" s="401"/>
      <c r="I10662" s="401"/>
      <c r="J10662" s="194"/>
      <c r="K10662" s="194"/>
      <c r="L10662" s="195"/>
      <c r="M10662" s="196"/>
      <c r="N10662" s="197"/>
      <c r="O10662" s="197"/>
      <c r="P10662" s="231"/>
    </row>
    <row r="10663" spans="2:16">
      <c r="B10663" s="351"/>
      <c r="C10663" s="435"/>
      <c r="D10663" s="399"/>
      <c r="E10663" s="400"/>
      <c r="G10663" s="401"/>
      <c r="H10663" s="401"/>
      <c r="I10663" s="401"/>
      <c r="J10663" s="194"/>
      <c r="K10663" s="194"/>
      <c r="L10663" s="195"/>
      <c r="M10663" s="196"/>
      <c r="N10663" s="197"/>
      <c r="O10663" s="197"/>
      <c r="P10663" s="231"/>
    </row>
    <row r="10664" spans="2:16">
      <c r="B10664" s="351"/>
      <c r="C10664" s="435"/>
      <c r="D10664" s="399"/>
      <c r="E10664" s="400"/>
      <c r="G10664" s="401"/>
      <c r="H10664" s="401"/>
      <c r="I10664" s="401"/>
      <c r="J10664" s="194"/>
      <c r="K10664" s="194"/>
      <c r="L10664" s="195"/>
      <c r="M10664" s="196"/>
      <c r="N10664" s="197"/>
      <c r="O10664" s="197"/>
      <c r="P10664" s="231"/>
    </row>
    <row r="10665" spans="2:16">
      <c r="B10665" s="351"/>
      <c r="C10665" s="435"/>
      <c r="D10665" s="399"/>
      <c r="E10665" s="400"/>
      <c r="G10665" s="401"/>
      <c r="H10665" s="401"/>
      <c r="I10665" s="401"/>
      <c r="J10665" s="194"/>
      <c r="K10665" s="194"/>
      <c r="L10665" s="195"/>
      <c r="M10665" s="196"/>
      <c r="N10665" s="197"/>
      <c r="O10665" s="197"/>
      <c r="P10665" s="231"/>
    </row>
    <row r="10666" spans="2:16">
      <c r="B10666" s="351"/>
      <c r="C10666" s="435"/>
      <c r="D10666" s="399"/>
      <c r="E10666" s="400"/>
      <c r="G10666" s="401"/>
      <c r="H10666" s="401"/>
      <c r="I10666" s="401"/>
      <c r="J10666" s="194"/>
      <c r="K10666" s="194"/>
      <c r="L10666" s="195"/>
      <c r="M10666" s="196"/>
      <c r="N10666" s="197"/>
      <c r="O10666" s="197"/>
      <c r="P10666" s="231"/>
    </row>
    <row r="10667" spans="2:16">
      <c r="B10667" s="351"/>
      <c r="C10667" s="435"/>
      <c r="D10667" s="399"/>
      <c r="E10667" s="400"/>
      <c r="G10667" s="401"/>
      <c r="H10667" s="401"/>
      <c r="I10667" s="401"/>
      <c r="J10667" s="194"/>
      <c r="K10667" s="194"/>
      <c r="L10667" s="195"/>
      <c r="M10667" s="196"/>
      <c r="N10667" s="197"/>
      <c r="O10667" s="197"/>
      <c r="P10667" s="231"/>
    </row>
    <row r="10668" spans="2:16">
      <c r="B10668" s="351"/>
      <c r="C10668" s="435"/>
      <c r="D10668" s="399"/>
      <c r="E10668" s="400"/>
      <c r="G10668" s="401"/>
      <c r="H10668" s="401"/>
      <c r="I10668" s="401"/>
      <c r="J10668" s="194"/>
      <c r="K10668" s="194"/>
      <c r="L10668" s="195"/>
      <c r="M10668" s="196"/>
      <c r="N10668" s="197"/>
      <c r="O10668" s="197"/>
      <c r="P10668" s="231"/>
    </row>
    <row r="10669" spans="2:16">
      <c r="B10669" s="351"/>
      <c r="C10669" s="435"/>
      <c r="D10669" s="399"/>
      <c r="E10669" s="400"/>
      <c r="G10669" s="401"/>
      <c r="H10669" s="401"/>
      <c r="I10669" s="401"/>
      <c r="J10669" s="194"/>
      <c r="K10669" s="194"/>
      <c r="L10669" s="195"/>
      <c r="M10669" s="196"/>
      <c r="N10669" s="197"/>
      <c r="O10669" s="197"/>
      <c r="P10669" s="231"/>
    </row>
    <row r="10670" spans="2:16">
      <c r="B10670" s="351"/>
      <c r="C10670" s="435"/>
      <c r="D10670" s="399"/>
      <c r="E10670" s="400"/>
      <c r="G10670" s="401"/>
      <c r="H10670" s="401"/>
      <c r="I10670" s="401"/>
      <c r="J10670" s="194"/>
      <c r="K10670" s="194"/>
      <c r="L10670" s="195"/>
      <c r="M10670" s="196"/>
      <c r="N10670" s="197"/>
      <c r="O10670" s="197"/>
      <c r="P10670" s="231"/>
    </row>
    <row r="10671" spans="2:16">
      <c r="B10671" s="351"/>
      <c r="C10671" s="435"/>
      <c r="D10671" s="399"/>
      <c r="E10671" s="400"/>
      <c r="G10671" s="401"/>
      <c r="H10671" s="401"/>
      <c r="I10671" s="401"/>
      <c r="J10671" s="194"/>
      <c r="K10671" s="194"/>
      <c r="L10671" s="195"/>
      <c r="M10671" s="196"/>
      <c r="N10671" s="197"/>
      <c r="O10671" s="197"/>
      <c r="P10671" s="231"/>
    </row>
    <row r="10672" spans="2:16">
      <c r="B10672" s="351"/>
      <c r="C10672" s="435"/>
      <c r="D10672" s="399"/>
      <c r="E10672" s="400"/>
      <c r="G10672" s="401"/>
      <c r="H10672" s="401"/>
      <c r="I10672" s="401"/>
      <c r="J10672" s="194"/>
      <c r="K10672" s="194"/>
      <c r="L10672" s="195"/>
      <c r="M10672" s="196"/>
      <c r="N10672" s="197"/>
      <c r="O10672" s="197"/>
      <c r="P10672" s="231"/>
    </row>
    <row r="10673" spans="2:16">
      <c r="B10673" s="351"/>
      <c r="C10673" s="435"/>
      <c r="D10673" s="399"/>
      <c r="E10673" s="400"/>
      <c r="G10673" s="401"/>
      <c r="H10673" s="401"/>
      <c r="I10673" s="401"/>
      <c r="J10673" s="194"/>
      <c r="K10673" s="194"/>
      <c r="L10673" s="195"/>
      <c r="M10673" s="196"/>
      <c r="N10673" s="197"/>
      <c r="O10673" s="197"/>
      <c r="P10673" s="231"/>
    </row>
    <row r="10674" spans="2:16">
      <c r="B10674" s="351"/>
      <c r="C10674" s="435"/>
      <c r="D10674" s="399"/>
      <c r="E10674" s="400"/>
      <c r="G10674" s="401"/>
      <c r="H10674" s="401"/>
      <c r="I10674" s="401"/>
      <c r="J10674" s="194"/>
      <c r="K10674" s="194"/>
      <c r="L10674" s="195"/>
      <c r="M10674" s="196"/>
      <c r="N10674" s="197"/>
      <c r="O10674" s="197"/>
      <c r="P10674" s="231"/>
    </row>
    <row r="10675" spans="2:16">
      <c r="B10675" s="351"/>
      <c r="C10675" s="435"/>
      <c r="D10675" s="399"/>
      <c r="E10675" s="400"/>
      <c r="G10675" s="401"/>
      <c r="H10675" s="401"/>
      <c r="I10675" s="401"/>
      <c r="J10675" s="194"/>
      <c r="K10675" s="194"/>
      <c r="L10675" s="195"/>
      <c r="M10675" s="196"/>
      <c r="N10675" s="197"/>
      <c r="O10675" s="197"/>
      <c r="P10675" s="231"/>
    </row>
    <row r="10676" spans="2:16">
      <c r="B10676" s="351"/>
      <c r="C10676" s="435"/>
      <c r="D10676" s="399"/>
      <c r="E10676" s="400"/>
      <c r="G10676" s="401"/>
      <c r="H10676" s="401"/>
      <c r="I10676" s="401"/>
      <c r="J10676" s="194"/>
      <c r="K10676" s="194"/>
      <c r="L10676" s="195"/>
      <c r="M10676" s="196"/>
      <c r="N10676" s="197"/>
      <c r="O10676" s="197"/>
      <c r="P10676" s="231"/>
    </row>
    <row r="10677" spans="2:16">
      <c r="B10677" s="351"/>
      <c r="C10677" s="435"/>
      <c r="D10677" s="399"/>
      <c r="E10677" s="400"/>
      <c r="G10677" s="401"/>
      <c r="H10677" s="401"/>
      <c r="I10677" s="401"/>
      <c r="J10677" s="194"/>
      <c r="K10677" s="194"/>
      <c r="L10677" s="195"/>
      <c r="M10677" s="196"/>
      <c r="N10677" s="197"/>
      <c r="O10677" s="197"/>
      <c r="P10677" s="231"/>
    </row>
    <row r="10678" spans="2:16">
      <c r="B10678" s="351"/>
      <c r="C10678" s="435"/>
      <c r="D10678" s="399"/>
      <c r="E10678" s="400"/>
      <c r="G10678" s="401"/>
      <c r="H10678" s="401"/>
      <c r="I10678" s="401"/>
      <c r="J10678" s="194"/>
      <c r="K10678" s="194"/>
      <c r="L10678" s="195"/>
      <c r="M10678" s="196"/>
      <c r="N10678" s="197"/>
      <c r="O10678" s="197"/>
      <c r="P10678" s="231"/>
    </row>
    <row r="10679" spans="2:16">
      <c r="B10679" s="351"/>
      <c r="C10679" s="435"/>
      <c r="D10679" s="399"/>
      <c r="E10679" s="400"/>
      <c r="G10679" s="401"/>
      <c r="H10679" s="401"/>
      <c r="I10679" s="401"/>
      <c r="J10679" s="194"/>
      <c r="K10679" s="194"/>
      <c r="L10679" s="195"/>
      <c r="M10679" s="196"/>
      <c r="N10679" s="197"/>
      <c r="O10679" s="197"/>
      <c r="P10679" s="231"/>
    </row>
    <row r="10680" spans="2:16">
      <c r="B10680" s="351"/>
      <c r="C10680" s="435"/>
      <c r="D10680" s="399"/>
      <c r="E10680" s="400"/>
      <c r="G10680" s="401"/>
      <c r="H10680" s="401"/>
      <c r="I10680" s="401"/>
      <c r="J10680" s="194"/>
      <c r="K10680" s="194"/>
      <c r="L10680" s="195"/>
      <c r="M10680" s="196"/>
      <c r="N10680" s="197"/>
      <c r="O10680" s="197"/>
      <c r="P10680" s="231"/>
    </row>
    <row r="10681" spans="2:16">
      <c r="B10681" s="351"/>
      <c r="C10681" s="435"/>
      <c r="D10681" s="399"/>
      <c r="E10681" s="400"/>
      <c r="G10681" s="401"/>
      <c r="H10681" s="401"/>
      <c r="I10681" s="401"/>
      <c r="J10681" s="194"/>
      <c r="K10681" s="194"/>
      <c r="L10681" s="195"/>
      <c r="M10681" s="196"/>
      <c r="N10681" s="197"/>
      <c r="O10681" s="197"/>
      <c r="P10681" s="231"/>
    </row>
    <row r="10682" spans="2:16">
      <c r="B10682" s="351"/>
      <c r="C10682" s="435"/>
      <c r="D10682" s="399"/>
      <c r="E10682" s="400"/>
      <c r="G10682" s="401"/>
      <c r="H10682" s="401"/>
      <c r="I10682" s="401"/>
      <c r="J10682" s="194"/>
      <c r="K10682" s="194"/>
      <c r="L10682" s="195"/>
      <c r="M10682" s="196"/>
      <c r="N10682" s="197"/>
      <c r="O10682" s="197"/>
      <c r="P10682" s="231"/>
    </row>
    <row r="10683" spans="2:16">
      <c r="B10683" s="351"/>
      <c r="C10683" s="435"/>
      <c r="D10683" s="399"/>
      <c r="E10683" s="400"/>
      <c r="G10683" s="401"/>
      <c r="H10683" s="401"/>
      <c r="I10683" s="401"/>
      <c r="J10683" s="194"/>
      <c r="K10683" s="194"/>
      <c r="L10683" s="195"/>
      <c r="M10683" s="196"/>
      <c r="N10683" s="197"/>
      <c r="O10683" s="197"/>
      <c r="P10683" s="231"/>
    </row>
    <row r="10684" spans="2:16">
      <c r="B10684" s="351"/>
      <c r="C10684" s="435"/>
      <c r="D10684" s="399"/>
      <c r="E10684" s="400"/>
      <c r="G10684" s="401"/>
      <c r="H10684" s="401"/>
      <c r="I10684" s="401"/>
      <c r="J10684" s="194"/>
      <c r="K10684" s="194"/>
      <c r="L10684" s="195"/>
      <c r="M10684" s="196"/>
      <c r="N10684" s="197"/>
      <c r="O10684" s="197"/>
      <c r="P10684" s="231"/>
    </row>
    <row r="10685" spans="2:16">
      <c r="B10685" s="351"/>
      <c r="C10685" s="435"/>
      <c r="D10685" s="399"/>
      <c r="E10685" s="400"/>
      <c r="G10685" s="401"/>
      <c r="H10685" s="401"/>
      <c r="I10685" s="401"/>
      <c r="J10685" s="194"/>
      <c r="K10685" s="194"/>
      <c r="L10685" s="195"/>
      <c r="M10685" s="196"/>
      <c r="N10685" s="197"/>
      <c r="O10685" s="197"/>
      <c r="P10685" s="231"/>
    </row>
    <row r="10686" spans="2:16">
      <c r="B10686" s="351"/>
      <c r="C10686" s="435"/>
      <c r="D10686" s="399"/>
      <c r="E10686" s="400"/>
      <c r="G10686" s="401"/>
      <c r="H10686" s="401"/>
      <c r="I10686" s="401"/>
      <c r="J10686" s="194"/>
      <c r="K10686" s="194"/>
      <c r="L10686" s="195"/>
      <c r="M10686" s="196"/>
      <c r="N10686" s="197"/>
      <c r="O10686" s="197"/>
      <c r="P10686" s="231"/>
    </row>
    <row r="10687" spans="2:16">
      <c r="B10687" s="351"/>
      <c r="C10687" s="435"/>
      <c r="D10687" s="399"/>
      <c r="E10687" s="400"/>
      <c r="G10687" s="401"/>
      <c r="H10687" s="401"/>
      <c r="I10687" s="401"/>
      <c r="J10687" s="194"/>
      <c r="K10687" s="194"/>
      <c r="L10687" s="195"/>
      <c r="M10687" s="196"/>
      <c r="N10687" s="197"/>
      <c r="O10687" s="197"/>
      <c r="P10687" s="231"/>
    </row>
    <row r="10688" spans="2:16">
      <c r="B10688" s="351"/>
      <c r="C10688" s="435"/>
      <c r="D10688" s="399"/>
      <c r="E10688" s="400"/>
      <c r="G10688" s="401"/>
      <c r="H10688" s="401"/>
      <c r="I10688" s="401"/>
      <c r="J10688" s="194"/>
      <c r="K10688" s="194"/>
      <c r="L10688" s="195"/>
      <c r="M10688" s="196"/>
      <c r="N10688" s="197"/>
      <c r="O10688" s="197"/>
      <c r="P10688" s="231"/>
    </row>
    <row r="10689" spans="2:16">
      <c r="B10689" s="351"/>
      <c r="C10689" s="435"/>
      <c r="D10689" s="399"/>
      <c r="E10689" s="400"/>
      <c r="G10689" s="401"/>
      <c r="H10689" s="401"/>
      <c r="I10689" s="401"/>
      <c r="J10689" s="194"/>
      <c r="K10689" s="194"/>
      <c r="L10689" s="195"/>
      <c r="M10689" s="196"/>
      <c r="N10689" s="197"/>
      <c r="O10689" s="197"/>
      <c r="P10689" s="231"/>
    </row>
    <row r="10690" spans="2:16">
      <c r="B10690" s="351"/>
      <c r="C10690" s="435"/>
      <c r="D10690" s="399"/>
      <c r="E10690" s="400"/>
      <c r="G10690" s="401"/>
      <c r="H10690" s="401"/>
      <c r="I10690" s="401"/>
      <c r="J10690" s="194"/>
      <c r="K10690" s="194"/>
      <c r="L10690" s="195"/>
      <c r="M10690" s="196"/>
      <c r="N10690" s="197"/>
      <c r="O10690" s="197"/>
      <c r="P10690" s="231"/>
    </row>
    <row r="10691" spans="2:16">
      <c r="B10691" s="351"/>
      <c r="C10691" s="435"/>
      <c r="D10691" s="399"/>
      <c r="E10691" s="400"/>
      <c r="G10691" s="401"/>
      <c r="H10691" s="401"/>
      <c r="I10691" s="401"/>
      <c r="J10691" s="194"/>
      <c r="K10691" s="194"/>
      <c r="L10691" s="195"/>
      <c r="M10691" s="196"/>
      <c r="N10691" s="197"/>
      <c r="O10691" s="197"/>
      <c r="P10691" s="231"/>
    </row>
    <row r="10692" spans="2:16">
      <c r="B10692" s="351"/>
      <c r="C10692" s="435"/>
      <c r="D10692" s="399"/>
      <c r="E10692" s="400"/>
      <c r="G10692" s="401"/>
      <c r="H10692" s="401"/>
      <c r="I10692" s="401"/>
      <c r="J10692" s="194"/>
      <c r="K10692" s="194"/>
      <c r="L10692" s="195"/>
      <c r="M10692" s="196"/>
      <c r="N10692" s="197"/>
      <c r="O10692" s="197"/>
      <c r="P10692" s="231"/>
    </row>
    <row r="10693" spans="2:16">
      <c r="B10693" s="351"/>
      <c r="C10693" s="435"/>
      <c r="D10693" s="399"/>
      <c r="E10693" s="400"/>
      <c r="G10693" s="401"/>
      <c r="H10693" s="401"/>
      <c r="I10693" s="401"/>
      <c r="J10693" s="194"/>
      <c r="K10693" s="194"/>
      <c r="L10693" s="195"/>
      <c r="M10693" s="196"/>
      <c r="N10693" s="197"/>
      <c r="O10693" s="197"/>
      <c r="P10693" s="231"/>
    </row>
    <row r="10694" spans="2:16">
      <c r="B10694" s="351"/>
      <c r="C10694" s="435"/>
      <c r="D10694" s="399"/>
      <c r="E10694" s="400"/>
      <c r="G10694" s="401"/>
      <c r="H10694" s="401"/>
      <c r="I10694" s="401"/>
      <c r="J10694" s="194"/>
      <c r="K10694" s="194"/>
      <c r="L10694" s="195"/>
      <c r="M10694" s="196"/>
      <c r="N10694" s="197"/>
      <c r="O10694" s="197"/>
      <c r="P10694" s="231"/>
    </row>
    <row r="10695" spans="2:16">
      <c r="B10695" s="351"/>
      <c r="C10695" s="435"/>
      <c r="D10695" s="399"/>
      <c r="E10695" s="400"/>
      <c r="G10695" s="401"/>
      <c r="H10695" s="401"/>
      <c r="I10695" s="401"/>
      <c r="J10695" s="194"/>
      <c r="K10695" s="194"/>
      <c r="L10695" s="195"/>
      <c r="M10695" s="196"/>
      <c r="N10695" s="197"/>
      <c r="O10695" s="197"/>
      <c r="P10695" s="231"/>
    </row>
    <row r="10696" spans="2:16">
      <c r="B10696" s="351"/>
      <c r="C10696" s="435"/>
      <c r="D10696" s="399"/>
      <c r="E10696" s="400"/>
      <c r="G10696" s="401"/>
      <c r="H10696" s="401"/>
      <c r="I10696" s="401"/>
      <c r="J10696" s="194"/>
      <c r="K10696" s="194"/>
      <c r="L10696" s="195"/>
      <c r="M10696" s="196"/>
      <c r="N10696" s="197"/>
      <c r="O10696" s="197"/>
      <c r="P10696" s="231"/>
    </row>
    <row r="10697" spans="2:16">
      <c r="B10697" s="351"/>
      <c r="C10697" s="435"/>
      <c r="D10697" s="399"/>
      <c r="E10697" s="400"/>
      <c r="G10697" s="401"/>
      <c r="H10697" s="401"/>
      <c r="I10697" s="401"/>
      <c r="J10697" s="194"/>
      <c r="K10697" s="194"/>
      <c r="L10697" s="195"/>
      <c r="M10697" s="196"/>
      <c r="N10697" s="197"/>
      <c r="O10697" s="197"/>
      <c r="P10697" s="231"/>
    </row>
    <row r="10698" spans="2:16">
      <c r="B10698" s="351"/>
      <c r="C10698" s="435"/>
      <c r="D10698" s="399"/>
      <c r="E10698" s="400"/>
      <c r="G10698" s="401"/>
      <c r="H10698" s="401"/>
      <c r="I10698" s="401"/>
      <c r="J10698" s="194"/>
      <c r="K10698" s="194"/>
      <c r="L10698" s="195"/>
      <c r="M10698" s="196"/>
      <c r="N10698" s="197"/>
      <c r="O10698" s="197"/>
      <c r="P10698" s="231"/>
    </row>
    <row r="10699" spans="2:16">
      <c r="B10699" s="351"/>
      <c r="C10699" s="435"/>
      <c r="D10699" s="399"/>
      <c r="E10699" s="400"/>
      <c r="G10699" s="401"/>
      <c r="H10699" s="401"/>
      <c r="I10699" s="401"/>
      <c r="J10699" s="194"/>
      <c r="K10699" s="194"/>
      <c r="L10699" s="195"/>
      <c r="M10699" s="196"/>
      <c r="N10699" s="197"/>
      <c r="O10699" s="197"/>
      <c r="P10699" s="231"/>
    </row>
    <row r="10700" spans="2:16">
      <c r="B10700" s="351"/>
      <c r="C10700" s="435"/>
      <c r="D10700" s="399"/>
      <c r="E10700" s="400"/>
      <c r="G10700" s="401"/>
      <c r="H10700" s="401"/>
      <c r="I10700" s="401"/>
      <c r="J10700" s="194"/>
      <c r="K10700" s="194"/>
      <c r="L10700" s="195"/>
      <c r="M10700" s="196"/>
      <c r="N10700" s="197"/>
      <c r="O10700" s="197"/>
      <c r="P10700" s="231"/>
    </row>
    <row r="10701" spans="2:16">
      <c r="B10701" s="351"/>
      <c r="C10701" s="435"/>
      <c r="D10701" s="399"/>
      <c r="E10701" s="400"/>
      <c r="G10701" s="401"/>
      <c r="H10701" s="401"/>
      <c r="I10701" s="401"/>
      <c r="J10701" s="194"/>
      <c r="K10701" s="194"/>
      <c r="L10701" s="195"/>
      <c r="M10701" s="196"/>
      <c r="N10701" s="197"/>
      <c r="O10701" s="197"/>
      <c r="P10701" s="231"/>
    </row>
    <row r="10702" spans="2:16">
      <c r="B10702" s="351"/>
      <c r="C10702" s="435"/>
      <c r="D10702" s="399"/>
      <c r="E10702" s="400"/>
      <c r="G10702" s="401"/>
      <c r="H10702" s="401"/>
      <c r="I10702" s="401"/>
      <c r="J10702" s="194"/>
      <c r="K10702" s="194"/>
      <c r="L10702" s="195"/>
      <c r="M10702" s="196"/>
      <c r="N10702" s="197"/>
      <c r="O10702" s="197"/>
      <c r="P10702" s="231"/>
    </row>
    <row r="10703" spans="2:16">
      <c r="B10703" s="351"/>
      <c r="C10703" s="435"/>
      <c r="D10703" s="399"/>
      <c r="E10703" s="400"/>
      <c r="G10703" s="401"/>
      <c r="H10703" s="401"/>
      <c r="I10703" s="401"/>
      <c r="J10703" s="194"/>
      <c r="K10703" s="194"/>
      <c r="L10703" s="195"/>
      <c r="M10703" s="196"/>
      <c r="N10703" s="197"/>
      <c r="O10703" s="197"/>
      <c r="P10703" s="231"/>
    </row>
    <row r="10704" spans="2:16">
      <c r="B10704" s="351"/>
      <c r="C10704" s="435"/>
      <c r="D10704" s="399"/>
      <c r="E10704" s="400"/>
      <c r="G10704" s="401"/>
      <c r="H10704" s="401"/>
      <c r="I10704" s="401"/>
      <c r="J10704" s="194"/>
      <c r="K10704" s="194"/>
      <c r="L10704" s="195"/>
      <c r="M10704" s="196"/>
      <c r="N10704" s="197"/>
      <c r="O10704" s="197"/>
      <c r="P10704" s="231"/>
    </row>
    <row r="10705" spans="2:16">
      <c r="B10705" s="351"/>
      <c r="C10705" s="435"/>
      <c r="D10705" s="399"/>
      <c r="E10705" s="400"/>
      <c r="G10705" s="401"/>
      <c r="H10705" s="401"/>
      <c r="I10705" s="401"/>
      <c r="J10705" s="194"/>
      <c r="K10705" s="194"/>
      <c r="L10705" s="195"/>
      <c r="M10705" s="196"/>
      <c r="N10705" s="197"/>
      <c r="O10705" s="197"/>
      <c r="P10705" s="231"/>
    </row>
    <row r="10706" spans="2:16">
      <c r="B10706" s="351"/>
      <c r="C10706" s="435"/>
      <c r="D10706" s="399"/>
      <c r="E10706" s="400"/>
      <c r="G10706" s="401"/>
      <c r="H10706" s="401"/>
      <c r="I10706" s="401"/>
      <c r="J10706" s="194"/>
      <c r="K10706" s="194"/>
      <c r="L10706" s="195"/>
      <c r="M10706" s="196"/>
      <c r="N10706" s="197"/>
      <c r="O10706" s="197"/>
      <c r="P10706" s="231"/>
    </row>
    <row r="10707" spans="2:16">
      <c r="B10707" s="351"/>
      <c r="C10707" s="435"/>
      <c r="D10707" s="399"/>
      <c r="E10707" s="400"/>
      <c r="G10707" s="401"/>
      <c r="H10707" s="401"/>
      <c r="I10707" s="401"/>
      <c r="J10707" s="194"/>
      <c r="K10707" s="194"/>
      <c r="L10707" s="195"/>
      <c r="M10707" s="196"/>
      <c r="N10707" s="197"/>
      <c r="O10707" s="197"/>
      <c r="P10707" s="231"/>
    </row>
    <row r="10708" spans="2:16">
      <c r="B10708" s="351"/>
      <c r="C10708" s="435"/>
      <c r="D10708" s="399"/>
      <c r="E10708" s="400"/>
      <c r="G10708" s="401"/>
      <c r="H10708" s="401"/>
      <c r="I10708" s="401"/>
      <c r="J10708" s="194"/>
      <c r="K10708" s="194"/>
      <c r="L10708" s="195"/>
      <c r="M10708" s="196"/>
      <c r="N10708" s="197"/>
      <c r="O10708" s="197"/>
      <c r="P10708" s="231"/>
    </row>
    <row r="10709" spans="2:16">
      <c r="B10709" s="351"/>
      <c r="C10709" s="435"/>
      <c r="D10709" s="399"/>
      <c r="E10709" s="400"/>
      <c r="G10709" s="401"/>
      <c r="H10709" s="401"/>
      <c r="I10709" s="401"/>
      <c r="J10709" s="194"/>
      <c r="K10709" s="194"/>
      <c r="L10709" s="195"/>
      <c r="M10709" s="196"/>
      <c r="N10709" s="197"/>
      <c r="O10709" s="197"/>
      <c r="P10709" s="231"/>
    </row>
    <row r="10710" spans="2:16">
      <c r="B10710" s="351"/>
      <c r="C10710" s="435"/>
      <c r="D10710" s="399"/>
      <c r="E10710" s="400"/>
      <c r="G10710" s="401"/>
      <c r="H10710" s="401"/>
      <c r="I10710" s="401"/>
      <c r="J10710" s="194"/>
      <c r="K10710" s="194"/>
      <c r="L10710" s="195"/>
      <c r="M10710" s="196"/>
      <c r="N10710" s="197"/>
      <c r="O10710" s="197"/>
      <c r="P10710" s="231"/>
    </row>
    <row r="10711" spans="2:16">
      <c r="B10711" s="351"/>
      <c r="C10711" s="435"/>
      <c r="D10711" s="399"/>
      <c r="E10711" s="400"/>
      <c r="G10711" s="401"/>
      <c r="H10711" s="401"/>
      <c r="I10711" s="401"/>
      <c r="J10711" s="194"/>
      <c r="K10711" s="194"/>
      <c r="L10711" s="195"/>
      <c r="M10711" s="196"/>
      <c r="N10711" s="197"/>
      <c r="O10711" s="197"/>
      <c r="P10711" s="231"/>
    </row>
    <row r="10712" spans="2:16">
      <c r="B10712" s="351"/>
      <c r="C10712" s="435"/>
      <c r="D10712" s="399"/>
      <c r="E10712" s="400"/>
      <c r="G10712" s="401"/>
      <c r="H10712" s="401"/>
      <c r="I10712" s="401"/>
      <c r="J10712" s="194"/>
      <c r="K10712" s="194"/>
      <c r="L10712" s="195"/>
      <c r="M10712" s="196"/>
      <c r="N10712" s="197"/>
      <c r="O10712" s="197"/>
      <c r="P10712" s="231"/>
    </row>
    <row r="10713" spans="2:16">
      <c r="B10713" s="351"/>
      <c r="C10713" s="435"/>
      <c r="D10713" s="399"/>
      <c r="E10713" s="400"/>
      <c r="G10713" s="401"/>
      <c r="H10713" s="401"/>
      <c r="I10713" s="401"/>
      <c r="J10713" s="194"/>
      <c r="K10713" s="194"/>
      <c r="L10713" s="195"/>
      <c r="M10713" s="196"/>
      <c r="N10713" s="197"/>
      <c r="O10713" s="197"/>
      <c r="P10713" s="231"/>
    </row>
    <row r="10714" spans="2:16">
      <c r="B10714" s="351"/>
      <c r="C10714" s="435"/>
      <c r="D10714" s="399"/>
      <c r="E10714" s="400"/>
      <c r="G10714" s="401"/>
      <c r="H10714" s="401"/>
      <c r="I10714" s="401"/>
      <c r="J10714" s="194"/>
      <c r="K10714" s="194"/>
      <c r="L10714" s="195"/>
      <c r="M10714" s="196"/>
      <c r="N10714" s="197"/>
      <c r="O10714" s="197"/>
      <c r="P10714" s="231"/>
    </row>
    <row r="10715" spans="2:16">
      <c r="B10715" s="351"/>
      <c r="C10715" s="435"/>
      <c r="D10715" s="399"/>
      <c r="E10715" s="400"/>
      <c r="G10715" s="401"/>
      <c r="H10715" s="401"/>
      <c r="I10715" s="401"/>
      <c r="J10715" s="194"/>
      <c r="K10715" s="194"/>
      <c r="L10715" s="195"/>
      <c r="M10715" s="196"/>
      <c r="N10715" s="197"/>
      <c r="O10715" s="197"/>
      <c r="P10715" s="231"/>
    </row>
    <row r="10716" spans="2:16">
      <c r="B10716" s="351"/>
      <c r="C10716" s="435"/>
      <c r="D10716" s="399"/>
      <c r="E10716" s="400"/>
      <c r="G10716" s="401"/>
      <c r="H10716" s="401"/>
      <c r="I10716" s="401"/>
      <c r="J10716" s="194"/>
      <c r="K10716" s="194"/>
      <c r="L10716" s="195"/>
      <c r="M10716" s="196"/>
      <c r="N10716" s="197"/>
      <c r="O10716" s="197"/>
      <c r="P10716" s="231"/>
    </row>
    <row r="10717" spans="2:16">
      <c r="B10717" s="351"/>
      <c r="C10717" s="435"/>
      <c r="D10717" s="399"/>
      <c r="E10717" s="400"/>
      <c r="G10717" s="401"/>
      <c r="H10717" s="401"/>
      <c r="I10717" s="401"/>
      <c r="J10717" s="194"/>
      <c r="K10717" s="194"/>
      <c r="L10717" s="195"/>
      <c r="M10717" s="196"/>
      <c r="N10717" s="197"/>
      <c r="O10717" s="197"/>
      <c r="P10717" s="231"/>
    </row>
    <row r="10718" spans="2:16">
      <c r="B10718" s="351"/>
      <c r="C10718" s="435"/>
      <c r="D10718" s="399"/>
      <c r="E10718" s="400"/>
      <c r="G10718" s="401"/>
      <c r="H10718" s="401"/>
      <c r="I10718" s="401"/>
      <c r="J10718" s="194"/>
      <c r="K10718" s="194"/>
      <c r="L10718" s="195"/>
      <c r="M10718" s="196"/>
      <c r="N10718" s="197"/>
      <c r="O10718" s="197"/>
      <c r="P10718" s="231"/>
    </row>
    <row r="10719" spans="2:16">
      <c r="B10719" s="351"/>
      <c r="C10719" s="435"/>
      <c r="D10719" s="399"/>
      <c r="E10719" s="400"/>
      <c r="G10719" s="401"/>
      <c r="H10719" s="401"/>
      <c r="I10719" s="401"/>
      <c r="J10719" s="194"/>
      <c r="K10719" s="194"/>
      <c r="L10719" s="195"/>
      <c r="M10719" s="196"/>
      <c r="N10719" s="197"/>
      <c r="O10719" s="197"/>
      <c r="P10719" s="231"/>
    </row>
    <row r="10720" spans="2:16">
      <c r="B10720" s="351"/>
      <c r="C10720" s="435"/>
      <c r="D10720" s="399"/>
      <c r="E10720" s="400"/>
      <c r="G10720" s="401"/>
      <c r="H10720" s="401"/>
      <c r="I10720" s="401"/>
      <c r="J10720" s="194"/>
      <c r="K10720" s="194"/>
      <c r="L10720" s="195"/>
      <c r="M10720" s="196"/>
      <c r="N10720" s="197"/>
      <c r="O10720" s="197"/>
      <c r="P10720" s="231"/>
    </row>
    <row r="10721" spans="2:16">
      <c r="B10721" s="351"/>
      <c r="C10721" s="435"/>
      <c r="D10721" s="399"/>
      <c r="E10721" s="400"/>
      <c r="G10721" s="401"/>
      <c r="H10721" s="401"/>
      <c r="I10721" s="401"/>
      <c r="J10721" s="194"/>
      <c r="K10721" s="194"/>
      <c r="L10721" s="195"/>
      <c r="M10721" s="196"/>
      <c r="N10721" s="197"/>
      <c r="O10721" s="197"/>
      <c r="P10721" s="231"/>
    </row>
    <row r="10722" spans="2:16">
      <c r="B10722" s="351"/>
      <c r="C10722" s="435"/>
      <c r="D10722" s="399"/>
      <c r="E10722" s="400"/>
      <c r="G10722" s="401"/>
      <c r="H10722" s="401"/>
      <c r="I10722" s="401"/>
      <c r="J10722" s="194"/>
      <c r="K10722" s="194"/>
      <c r="L10722" s="195"/>
      <c r="M10722" s="196"/>
      <c r="N10722" s="197"/>
      <c r="O10722" s="197"/>
      <c r="P10722" s="231"/>
    </row>
    <row r="10723" spans="2:16">
      <c r="B10723" s="351"/>
      <c r="C10723" s="435"/>
      <c r="D10723" s="399"/>
      <c r="E10723" s="400"/>
      <c r="G10723" s="401"/>
      <c r="H10723" s="401"/>
      <c r="I10723" s="401"/>
      <c r="J10723" s="194"/>
      <c r="K10723" s="194"/>
      <c r="L10723" s="195"/>
      <c r="M10723" s="196"/>
      <c r="N10723" s="197"/>
      <c r="O10723" s="197"/>
      <c r="P10723" s="231"/>
    </row>
    <row r="10724" spans="2:16">
      <c r="B10724" s="402"/>
      <c r="C10724" s="435"/>
      <c r="D10724" s="404"/>
      <c r="E10724" s="405"/>
      <c r="G10724" s="406"/>
      <c r="H10724" s="406"/>
      <c r="I10724" s="406"/>
      <c r="J10724" s="194"/>
      <c r="K10724" s="194"/>
      <c r="L10724" s="195"/>
      <c r="M10724" s="196"/>
      <c r="N10724" s="197"/>
      <c r="O10724" s="197"/>
      <c r="P10724" s="221"/>
    </row>
    <row r="10725" spans="2:16">
      <c r="B10725" s="351"/>
      <c r="C10725" s="435"/>
      <c r="D10725" s="399"/>
      <c r="E10725" s="400"/>
      <c r="G10725" s="401"/>
      <c r="H10725" s="401"/>
      <c r="I10725" s="401"/>
      <c r="J10725" s="194"/>
      <c r="K10725" s="194"/>
      <c r="L10725" s="195"/>
      <c r="M10725" s="196"/>
      <c r="N10725" s="197"/>
      <c r="O10725" s="197"/>
      <c r="P10725" s="231"/>
    </row>
    <row r="10726" spans="2:16">
      <c r="B10726" s="351"/>
      <c r="C10726" s="435"/>
      <c r="D10726" s="399"/>
      <c r="E10726" s="400"/>
      <c r="G10726" s="401"/>
      <c r="H10726" s="401"/>
      <c r="I10726" s="401"/>
      <c r="J10726" s="194"/>
      <c r="K10726" s="194"/>
      <c r="L10726" s="195"/>
      <c r="M10726" s="196"/>
      <c r="N10726" s="197"/>
      <c r="O10726" s="197"/>
      <c r="P10726" s="231"/>
    </row>
    <row r="10727" spans="2:16">
      <c r="B10727" s="351"/>
      <c r="C10727" s="435"/>
      <c r="D10727" s="399"/>
      <c r="E10727" s="400"/>
      <c r="G10727" s="401"/>
      <c r="H10727" s="401"/>
      <c r="I10727" s="401"/>
      <c r="J10727" s="194"/>
      <c r="K10727" s="194"/>
      <c r="L10727" s="195"/>
      <c r="M10727" s="196"/>
      <c r="N10727" s="197"/>
      <c r="O10727" s="197"/>
      <c r="P10727" s="231"/>
    </row>
    <row r="10728" spans="2:16">
      <c r="B10728" s="351"/>
      <c r="C10728" s="435"/>
      <c r="D10728" s="399"/>
      <c r="E10728" s="400"/>
      <c r="G10728" s="401"/>
      <c r="H10728" s="401"/>
      <c r="I10728" s="401"/>
      <c r="J10728" s="194"/>
      <c r="K10728" s="194"/>
      <c r="L10728" s="195"/>
      <c r="M10728" s="196"/>
      <c r="N10728" s="197"/>
      <c r="O10728" s="197"/>
      <c r="P10728" s="231"/>
    </row>
    <row r="10729" spans="2:16">
      <c r="B10729" s="351"/>
      <c r="C10729" s="435"/>
      <c r="D10729" s="399"/>
      <c r="E10729" s="400"/>
      <c r="G10729" s="401"/>
      <c r="H10729" s="401"/>
      <c r="I10729" s="401"/>
      <c r="J10729" s="194"/>
      <c r="K10729" s="194"/>
      <c r="L10729" s="195"/>
      <c r="M10729" s="196"/>
      <c r="N10729" s="197"/>
      <c r="O10729" s="197"/>
      <c r="P10729" s="231"/>
    </row>
    <row r="10730" spans="2:16">
      <c r="B10730" s="351"/>
      <c r="C10730" s="435"/>
      <c r="D10730" s="399"/>
      <c r="E10730" s="400"/>
      <c r="G10730" s="401"/>
      <c r="H10730" s="401"/>
      <c r="I10730" s="401"/>
      <c r="J10730" s="194"/>
      <c r="K10730" s="194"/>
      <c r="L10730" s="195"/>
      <c r="M10730" s="196"/>
      <c r="N10730" s="197"/>
      <c r="O10730" s="197"/>
      <c r="P10730" s="231"/>
    </row>
    <row r="10731" spans="2:16">
      <c r="B10731" s="351"/>
      <c r="C10731" s="435"/>
      <c r="D10731" s="399"/>
      <c r="E10731" s="400"/>
      <c r="G10731" s="401"/>
      <c r="H10731" s="401"/>
      <c r="I10731" s="401"/>
      <c r="J10731" s="194"/>
      <c r="K10731" s="194"/>
      <c r="L10731" s="195"/>
      <c r="M10731" s="196"/>
      <c r="N10731" s="197"/>
      <c r="O10731" s="197"/>
      <c r="P10731" s="231"/>
    </row>
    <row r="10732" spans="2:16">
      <c r="B10732" s="351"/>
      <c r="C10732" s="435"/>
      <c r="D10732" s="399"/>
      <c r="E10732" s="400"/>
      <c r="G10732" s="401"/>
      <c r="H10732" s="401"/>
      <c r="I10732" s="401"/>
      <c r="J10732" s="194"/>
      <c r="K10732" s="194"/>
      <c r="L10732" s="195"/>
      <c r="M10732" s="196"/>
      <c r="N10732" s="197"/>
      <c r="O10732" s="197"/>
      <c r="P10732" s="231"/>
    </row>
    <row r="10733" spans="2:16">
      <c r="B10733" s="351"/>
      <c r="C10733" s="435"/>
      <c r="D10733" s="399"/>
      <c r="E10733" s="400"/>
      <c r="G10733" s="401"/>
      <c r="H10733" s="401"/>
      <c r="I10733" s="401"/>
      <c r="J10733" s="194"/>
      <c r="K10733" s="194"/>
      <c r="L10733" s="195"/>
      <c r="M10733" s="196"/>
      <c r="N10733" s="197"/>
      <c r="O10733" s="197"/>
      <c r="P10733" s="231"/>
    </row>
    <row r="10734" spans="2:16">
      <c r="B10734" s="351"/>
      <c r="C10734" s="435"/>
      <c r="D10734" s="399"/>
      <c r="E10734" s="400"/>
      <c r="G10734" s="401"/>
      <c r="H10734" s="401"/>
      <c r="I10734" s="401"/>
      <c r="J10734" s="194"/>
      <c r="K10734" s="194"/>
      <c r="L10734" s="195"/>
      <c r="M10734" s="196"/>
      <c r="N10734" s="197"/>
      <c r="O10734" s="197"/>
      <c r="P10734" s="231"/>
    </row>
    <row r="10735" spans="2:16">
      <c r="B10735" s="351"/>
      <c r="C10735" s="435"/>
      <c r="D10735" s="399"/>
      <c r="E10735" s="400"/>
      <c r="G10735" s="401"/>
      <c r="H10735" s="401"/>
      <c r="I10735" s="401"/>
      <c r="J10735" s="194"/>
      <c r="K10735" s="194"/>
      <c r="L10735" s="195"/>
      <c r="M10735" s="196"/>
      <c r="N10735" s="197"/>
      <c r="O10735" s="197"/>
      <c r="P10735" s="231"/>
    </row>
    <row r="10736" spans="2:16">
      <c r="B10736" s="351"/>
      <c r="C10736" s="435"/>
      <c r="D10736" s="399"/>
      <c r="E10736" s="400"/>
      <c r="G10736" s="401"/>
      <c r="H10736" s="401"/>
      <c r="I10736" s="401"/>
      <c r="J10736" s="194"/>
      <c r="K10736" s="194"/>
      <c r="L10736" s="195"/>
      <c r="M10736" s="196"/>
      <c r="N10736" s="197"/>
      <c r="O10736" s="197"/>
      <c r="P10736" s="231"/>
    </row>
    <row r="10737" spans="2:16">
      <c r="B10737" s="351"/>
      <c r="C10737" s="435"/>
      <c r="D10737" s="399"/>
      <c r="E10737" s="400"/>
      <c r="G10737" s="401"/>
      <c r="H10737" s="401"/>
      <c r="I10737" s="401"/>
      <c r="J10737" s="194"/>
      <c r="K10737" s="194"/>
      <c r="L10737" s="195"/>
      <c r="M10737" s="196"/>
      <c r="N10737" s="197"/>
      <c r="O10737" s="197"/>
      <c r="P10737" s="231"/>
    </row>
    <row r="10738" spans="2:16">
      <c r="B10738" s="351"/>
      <c r="C10738" s="435"/>
      <c r="D10738" s="399"/>
      <c r="E10738" s="400"/>
      <c r="G10738" s="401"/>
      <c r="H10738" s="401"/>
      <c r="I10738" s="401"/>
      <c r="J10738" s="194"/>
      <c r="K10738" s="194"/>
      <c r="L10738" s="195"/>
      <c r="M10738" s="196"/>
      <c r="N10738" s="197"/>
      <c r="O10738" s="197"/>
      <c r="P10738" s="231"/>
    </row>
    <row r="10739" spans="2:16">
      <c r="B10739" s="351"/>
      <c r="C10739" s="435"/>
      <c r="D10739" s="399"/>
      <c r="E10739" s="400"/>
      <c r="G10739" s="401"/>
      <c r="H10739" s="401"/>
      <c r="I10739" s="401"/>
      <c r="J10739" s="194"/>
      <c r="K10739" s="194"/>
      <c r="L10739" s="195"/>
      <c r="M10739" s="196"/>
      <c r="N10739" s="197"/>
      <c r="O10739" s="197"/>
      <c r="P10739" s="231"/>
    </row>
    <row r="10740" spans="2:16">
      <c r="B10740" s="351"/>
      <c r="C10740" s="435"/>
      <c r="D10740" s="399"/>
      <c r="E10740" s="400"/>
      <c r="G10740" s="401"/>
      <c r="H10740" s="401"/>
      <c r="I10740" s="401"/>
      <c r="J10740" s="194"/>
      <c r="K10740" s="194"/>
      <c r="L10740" s="195"/>
      <c r="M10740" s="196"/>
      <c r="N10740" s="197"/>
      <c r="O10740" s="197"/>
      <c r="P10740" s="231"/>
    </row>
    <row r="10741" spans="2:16">
      <c r="B10741" s="351"/>
      <c r="C10741" s="435"/>
      <c r="D10741" s="399"/>
      <c r="E10741" s="400"/>
      <c r="G10741" s="401"/>
      <c r="H10741" s="401"/>
      <c r="I10741" s="401"/>
      <c r="J10741" s="194"/>
      <c r="K10741" s="194"/>
      <c r="L10741" s="195"/>
      <c r="M10741" s="196"/>
      <c r="N10741" s="197"/>
      <c r="O10741" s="197"/>
      <c r="P10741" s="231"/>
    </row>
    <row r="10742" spans="2:16">
      <c r="B10742" s="351"/>
      <c r="C10742" s="435"/>
      <c r="D10742" s="399"/>
      <c r="E10742" s="400"/>
      <c r="G10742" s="401"/>
      <c r="H10742" s="401"/>
      <c r="I10742" s="401"/>
      <c r="J10742" s="194"/>
      <c r="K10742" s="194"/>
      <c r="L10742" s="195"/>
      <c r="M10742" s="196"/>
      <c r="N10742" s="197"/>
      <c r="O10742" s="197"/>
      <c r="P10742" s="231"/>
    </row>
    <row r="10743" spans="2:16">
      <c r="B10743" s="351"/>
      <c r="C10743" s="435"/>
      <c r="D10743" s="399"/>
      <c r="E10743" s="400"/>
      <c r="G10743" s="401"/>
      <c r="H10743" s="401"/>
      <c r="I10743" s="401"/>
      <c r="J10743" s="194"/>
      <c r="K10743" s="194"/>
      <c r="L10743" s="195"/>
      <c r="M10743" s="196"/>
      <c r="N10743" s="197"/>
      <c r="O10743" s="197"/>
      <c r="P10743" s="231"/>
    </row>
    <row r="10744" spans="2:16">
      <c r="B10744" s="351"/>
      <c r="C10744" s="435"/>
      <c r="D10744" s="399"/>
      <c r="E10744" s="400"/>
      <c r="G10744" s="401"/>
      <c r="H10744" s="401"/>
      <c r="I10744" s="401"/>
      <c r="J10744" s="194"/>
      <c r="K10744" s="194"/>
      <c r="L10744" s="195"/>
      <c r="M10744" s="196"/>
      <c r="N10744" s="197"/>
      <c r="O10744" s="197"/>
      <c r="P10744" s="231"/>
    </row>
    <row r="10745" spans="2:16">
      <c r="B10745" s="351"/>
      <c r="C10745" s="435"/>
      <c r="D10745" s="399"/>
      <c r="E10745" s="400"/>
      <c r="G10745" s="401"/>
      <c r="H10745" s="401"/>
      <c r="I10745" s="401"/>
      <c r="J10745" s="194"/>
      <c r="K10745" s="194"/>
      <c r="L10745" s="195"/>
      <c r="M10745" s="196"/>
      <c r="N10745" s="197"/>
      <c r="O10745" s="197"/>
      <c r="P10745" s="231"/>
    </row>
    <row r="10746" spans="2:16">
      <c r="B10746" s="351"/>
      <c r="C10746" s="435"/>
      <c r="D10746" s="399"/>
      <c r="E10746" s="400"/>
      <c r="G10746" s="401"/>
      <c r="H10746" s="401"/>
      <c r="I10746" s="401"/>
      <c r="J10746" s="194"/>
      <c r="K10746" s="194"/>
      <c r="L10746" s="195"/>
      <c r="M10746" s="196"/>
      <c r="N10746" s="197"/>
      <c r="O10746" s="197"/>
      <c r="P10746" s="231"/>
    </row>
    <row r="10747" spans="2:16">
      <c r="B10747" s="351"/>
      <c r="C10747" s="435"/>
      <c r="D10747" s="399"/>
      <c r="E10747" s="400"/>
      <c r="G10747" s="401"/>
      <c r="H10747" s="401"/>
      <c r="I10747" s="401"/>
      <c r="J10747" s="194"/>
      <c r="K10747" s="194"/>
      <c r="L10747" s="195"/>
      <c r="M10747" s="196"/>
      <c r="N10747" s="197"/>
      <c r="O10747" s="197"/>
      <c r="P10747" s="231"/>
    </row>
    <row r="10748" spans="2:16">
      <c r="B10748" s="351"/>
      <c r="C10748" s="435"/>
      <c r="D10748" s="399"/>
      <c r="E10748" s="400"/>
      <c r="G10748" s="401"/>
      <c r="H10748" s="401"/>
      <c r="I10748" s="401"/>
      <c r="J10748" s="194"/>
      <c r="K10748" s="194"/>
      <c r="L10748" s="195"/>
      <c r="M10748" s="196"/>
      <c r="N10748" s="197"/>
      <c r="O10748" s="197"/>
      <c r="P10748" s="231"/>
    </row>
    <row r="10749" spans="2:16">
      <c r="B10749" s="351"/>
      <c r="C10749" s="435"/>
      <c r="D10749" s="399"/>
      <c r="E10749" s="400"/>
      <c r="G10749" s="401"/>
      <c r="H10749" s="401"/>
      <c r="I10749" s="401"/>
      <c r="J10749" s="194"/>
      <c r="K10749" s="194"/>
      <c r="L10749" s="195"/>
      <c r="M10749" s="196"/>
      <c r="N10749" s="197"/>
      <c r="O10749" s="197"/>
      <c r="P10749" s="231"/>
    </row>
    <row r="10750" spans="2:16">
      <c r="B10750" s="351"/>
      <c r="C10750" s="435"/>
      <c r="D10750" s="399"/>
      <c r="E10750" s="400"/>
      <c r="G10750" s="401"/>
      <c r="H10750" s="401"/>
      <c r="I10750" s="401"/>
      <c r="J10750" s="194"/>
      <c r="K10750" s="194"/>
      <c r="L10750" s="195"/>
      <c r="M10750" s="196"/>
      <c r="N10750" s="197"/>
      <c r="O10750" s="197"/>
      <c r="P10750" s="231"/>
    </row>
    <row r="10751" spans="2:16">
      <c r="B10751" s="351"/>
      <c r="C10751" s="435"/>
      <c r="D10751" s="399"/>
      <c r="E10751" s="400"/>
      <c r="G10751" s="401"/>
      <c r="H10751" s="401"/>
      <c r="I10751" s="401"/>
      <c r="J10751" s="194"/>
      <c r="K10751" s="194"/>
      <c r="L10751" s="195"/>
      <c r="M10751" s="196"/>
      <c r="N10751" s="197"/>
      <c r="O10751" s="197"/>
      <c r="P10751" s="231"/>
    </row>
    <row r="10752" spans="2:16">
      <c r="B10752" s="351"/>
      <c r="C10752" s="435"/>
      <c r="D10752" s="399"/>
      <c r="E10752" s="400"/>
      <c r="G10752" s="401"/>
      <c r="H10752" s="401"/>
      <c r="I10752" s="401"/>
      <c r="J10752" s="194"/>
      <c r="K10752" s="194"/>
      <c r="L10752" s="195"/>
      <c r="M10752" s="196"/>
      <c r="N10752" s="197"/>
      <c r="O10752" s="197"/>
      <c r="P10752" s="231"/>
    </row>
    <row r="10753" spans="2:16">
      <c r="B10753" s="351"/>
      <c r="C10753" s="435"/>
      <c r="D10753" s="399"/>
      <c r="E10753" s="400"/>
      <c r="G10753" s="401"/>
      <c r="H10753" s="401"/>
      <c r="I10753" s="401"/>
      <c r="J10753" s="194"/>
      <c r="K10753" s="194"/>
      <c r="L10753" s="195"/>
      <c r="M10753" s="196"/>
      <c r="N10753" s="197"/>
      <c r="O10753" s="197"/>
      <c r="P10753" s="231"/>
    </row>
    <row r="10754" spans="2:16">
      <c r="B10754" s="351"/>
      <c r="C10754" s="435"/>
      <c r="D10754" s="399"/>
      <c r="E10754" s="400"/>
      <c r="G10754" s="401"/>
      <c r="H10754" s="401"/>
      <c r="I10754" s="401"/>
      <c r="J10754" s="194"/>
      <c r="K10754" s="194"/>
      <c r="L10754" s="195"/>
      <c r="M10754" s="196"/>
      <c r="N10754" s="197"/>
      <c r="O10754" s="197"/>
      <c r="P10754" s="231"/>
    </row>
    <row r="10755" spans="2:16">
      <c r="B10755" s="351"/>
      <c r="C10755" s="435"/>
      <c r="D10755" s="399"/>
      <c r="E10755" s="400"/>
      <c r="G10755" s="401"/>
      <c r="H10755" s="401"/>
      <c r="I10755" s="401"/>
      <c r="J10755" s="194"/>
      <c r="K10755" s="194"/>
      <c r="L10755" s="195"/>
      <c r="M10755" s="196"/>
      <c r="N10755" s="197"/>
      <c r="O10755" s="197"/>
      <c r="P10755" s="231"/>
    </row>
    <row r="10756" spans="2:16">
      <c r="B10756" s="351"/>
      <c r="C10756" s="435"/>
      <c r="D10756" s="399"/>
      <c r="E10756" s="400"/>
      <c r="G10756" s="401"/>
      <c r="H10756" s="401"/>
      <c r="I10756" s="401"/>
      <c r="J10756" s="194"/>
      <c r="K10756" s="194"/>
      <c r="L10756" s="195"/>
      <c r="M10756" s="196"/>
      <c r="N10756" s="197"/>
      <c r="O10756" s="197"/>
      <c r="P10756" s="231"/>
    </row>
    <row r="10757" spans="2:16">
      <c r="B10757" s="351"/>
      <c r="C10757" s="435"/>
      <c r="D10757" s="399"/>
      <c r="E10757" s="400"/>
      <c r="G10757" s="401"/>
      <c r="H10757" s="401"/>
      <c r="I10757" s="401"/>
      <c r="J10757" s="194"/>
      <c r="K10757" s="194"/>
      <c r="L10757" s="195"/>
      <c r="M10757" s="196"/>
      <c r="N10757" s="197"/>
      <c r="O10757" s="197"/>
      <c r="P10757" s="231"/>
    </row>
    <row r="10758" spans="2:16">
      <c r="B10758" s="351"/>
      <c r="C10758" s="435"/>
      <c r="D10758" s="399"/>
      <c r="E10758" s="400"/>
      <c r="G10758" s="401"/>
      <c r="H10758" s="401"/>
      <c r="I10758" s="401"/>
      <c r="J10758" s="194"/>
      <c r="K10758" s="194"/>
      <c r="L10758" s="195"/>
      <c r="M10758" s="196"/>
      <c r="N10758" s="197"/>
      <c r="O10758" s="197"/>
      <c r="P10758" s="231"/>
    </row>
    <row r="10759" spans="2:16">
      <c r="B10759" s="351"/>
      <c r="C10759" s="435"/>
      <c r="D10759" s="399"/>
      <c r="E10759" s="400"/>
      <c r="G10759" s="401"/>
      <c r="H10759" s="401"/>
      <c r="I10759" s="401"/>
      <c r="J10759" s="194"/>
      <c r="K10759" s="194"/>
      <c r="L10759" s="195"/>
      <c r="M10759" s="196"/>
      <c r="N10759" s="197"/>
      <c r="O10759" s="197"/>
      <c r="P10759" s="231"/>
    </row>
    <row r="10760" spans="2:16">
      <c r="B10760" s="351"/>
      <c r="C10760" s="435"/>
      <c r="D10760" s="399"/>
      <c r="E10760" s="400"/>
      <c r="G10760" s="401"/>
      <c r="H10760" s="401"/>
      <c r="I10760" s="401"/>
      <c r="J10760" s="194"/>
      <c r="K10760" s="194"/>
      <c r="L10760" s="195"/>
      <c r="M10760" s="196"/>
      <c r="N10760" s="197"/>
      <c r="O10760" s="197"/>
      <c r="P10760" s="231"/>
    </row>
    <row r="10761" spans="2:16">
      <c r="B10761" s="351"/>
      <c r="C10761" s="435"/>
      <c r="D10761" s="399"/>
      <c r="E10761" s="400"/>
      <c r="G10761" s="401"/>
      <c r="H10761" s="401"/>
      <c r="I10761" s="401"/>
      <c r="J10761" s="194"/>
      <c r="K10761" s="194"/>
      <c r="L10761" s="195"/>
      <c r="M10761" s="196"/>
      <c r="N10761" s="197"/>
      <c r="O10761" s="197"/>
      <c r="P10761" s="231"/>
    </row>
    <row r="10762" spans="2:16">
      <c r="B10762" s="351"/>
      <c r="C10762" s="435"/>
      <c r="D10762" s="399"/>
      <c r="E10762" s="400"/>
      <c r="G10762" s="401"/>
      <c r="H10762" s="401"/>
      <c r="I10762" s="401"/>
      <c r="J10762" s="194"/>
      <c r="K10762" s="194"/>
      <c r="L10762" s="195"/>
      <c r="M10762" s="196"/>
      <c r="N10762" s="197"/>
      <c r="O10762" s="197"/>
      <c r="P10762" s="231"/>
    </row>
    <row r="10763" spans="2:16">
      <c r="B10763" s="351"/>
      <c r="C10763" s="435"/>
      <c r="D10763" s="399"/>
      <c r="E10763" s="400"/>
      <c r="G10763" s="401"/>
      <c r="H10763" s="401"/>
      <c r="I10763" s="401"/>
      <c r="J10763" s="194"/>
      <c r="K10763" s="194"/>
      <c r="L10763" s="195"/>
      <c r="M10763" s="196"/>
      <c r="N10763" s="197"/>
      <c r="O10763" s="197"/>
      <c r="P10763" s="231"/>
    </row>
    <row r="10764" spans="2:16">
      <c r="B10764" s="351"/>
      <c r="C10764" s="435"/>
      <c r="D10764" s="399"/>
      <c r="E10764" s="400"/>
      <c r="G10764" s="401"/>
      <c r="H10764" s="401"/>
      <c r="I10764" s="401"/>
      <c r="J10764" s="194"/>
      <c r="K10764" s="194"/>
      <c r="L10764" s="195"/>
      <c r="M10764" s="196"/>
      <c r="N10764" s="197"/>
      <c r="O10764" s="197"/>
      <c r="P10764" s="231"/>
    </row>
    <row r="10765" spans="2:16">
      <c r="B10765" s="351"/>
      <c r="C10765" s="435"/>
      <c r="D10765" s="399"/>
      <c r="E10765" s="400"/>
      <c r="G10765" s="401"/>
      <c r="H10765" s="401"/>
      <c r="I10765" s="401"/>
      <c r="J10765" s="194"/>
      <c r="K10765" s="194"/>
      <c r="L10765" s="195"/>
      <c r="M10765" s="196"/>
      <c r="N10765" s="197"/>
      <c r="O10765" s="197"/>
      <c r="P10765" s="231"/>
    </row>
    <row r="10766" spans="2:16">
      <c r="B10766" s="351"/>
      <c r="C10766" s="435"/>
      <c r="D10766" s="399"/>
      <c r="E10766" s="400"/>
      <c r="G10766" s="401"/>
      <c r="H10766" s="401"/>
      <c r="I10766" s="401"/>
      <c r="J10766" s="194"/>
      <c r="K10766" s="194"/>
      <c r="L10766" s="195"/>
      <c r="M10766" s="196"/>
      <c r="N10766" s="197"/>
      <c r="O10766" s="197"/>
      <c r="P10766" s="231"/>
    </row>
    <row r="10767" spans="2:16">
      <c r="B10767" s="351"/>
      <c r="C10767" s="435"/>
      <c r="D10767" s="399"/>
      <c r="E10767" s="400"/>
      <c r="G10767" s="401"/>
      <c r="H10767" s="401"/>
      <c r="I10767" s="401"/>
      <c r="J10767" s="194"/>
      <c r="K10767" s="194"/>
      <c r="L10767" s="195"/>
      <c r="M10767" s="196"/>
      <c r="N10767" s="197"/>
      <c r="O10767" s="197"/>
      <c r="P10767" s="231"/>
    </row>
    <row r="10768" spans="2:16">
      <c r="B10768" s="351"/>
      <c r="C10768" s="435"/>
      <c r="D10768" s="399"/>
      <c r="E10768" s="400"/>
      <c r="G10768" s="401"/>
      <c r="H10768" s="401"/>
      <c r="I10768" s="401"/>
      <c r="J10768" s="194"/>
      <c r="K10768" s="194"/>
      <c r="L10768" s="195"/>
      <c r="M10768" s="196"/>
      <c r="N10768" s="197"/>
      <c r="O10768" s="197"/>
      <c r="P10768" s="231"/>
    </row>
    <row r="10769" spans="2:16">
      <c r="B10769" s="351"/>
      <c r="C10769" s="435"/>
      <c r="D10769" s="399"/>
      <c r="E10769" s="400"/>
      <c r="G10769" s="401"/>
      <c r="H10769" s="401"/>
      <c r="I10769" s="401"/>
      <c r="J10769" s="194"/>
      <c r="K10769" s="194"/>
      <c r="L10769" s="195"/>
      <c r="M10769" s="196"/>
      <c r="N10769" s="197"/>
      <c r="O10769" s="197"/>
      <c r="P10769" s="231"/>
    </row>
    <row r="10770" spans="2:16">
      <c r="B10770" s="402"/>
      <c r="C10770" s="435"/>
      <c r="D10770" s="404"/>
      <c r="E10770" s="405"/>
      <c r="G10770" s="406"/>
      <c r="H10770" s="406"/>
      <c r="I10770" s="406"/>
      <c r="J10770" s="194"/>
      <c r="K10770" s="194"/>
      <c r="L10770" s="195"/>
      <c r="M10770" s="196"/>
      <c r="N10770" s="197"/>
      <c r="O10770" s="197"/>
      <c r="P10770" s="221"/>
    </row>
    <row r="10771" spans="2:16">
      <c r="B10771" s="351"/>
      <c r="C10771" s="435"/>
      <c r="D10771" s="399"/>
      <c r="E10771" s="400"/>
      <c r="G10771" s="401"/>
      <c r="H10771" s="401"/>
      <c r="I10771" s="401"/>
      <c r="J10771" s="194"/>
      <c r="K10771" s="194"/>
      <c r="L10771" s="195"/>
      <c r="M10771" s="196"/>
      <c r="N10771" s="197"/>
      <c r="O10771" s="197"/>
      <c r="P10771" s="231"/>
    </row>
    <row r="10772" spans="2:16">
      <c r="B10772" s="351"/>
      <c r="C10772" s="435"/>
      <c r="D10772" s="399"/>
      <c r="E10772" s="400"/>
      <c r="G10772" s="401"/>
      <c r="H10772" s="401"/>
      <c r="I10772" s="401"/>
      <c r="J10772" s="194"/>
      <c r="K10772" s="194"/>
      <c r="L10772" s="195"/>
      <c r="M10772" s="196"/>
      <c r="N10772" s="197"/>
      <c r="O10772" s="197"/>
      <c r="P10772" s="231"/>
    </row>
    <row r="10773" spans="2:16">
      <c r="B10773" s="351"/>
      <c r="C10773" s="435"/>
      <c r="D10773" s="399"/>
      <c r="E10773" s="400"/>
      <c r="G10773" s="401"/>
      <c r="H10773" s="401"/>
      <c r="I10773" s="401"/>
      <c r="J10773" s="194"/>
      <c r="K10773" s="194"/>
      <c r="L10773" s="195"/>
      <c r="M10773" s="196"/>
      <c r="N10773" s="197"/>
      <c r="O10773" s="197"/>
      <c r="P10773" s="231"/>
    </row>
    <row r="10774" spans="2:16">
      <c r="B10774" s="351"/>
      <c r="C10774" s="435"/>
      <c r="D10774" s="399"/>
      <c r="E10774" s="400"/>
      <c r="G10774" s="401"/>
      <c r="H10774" s="401"/>
      <c r="I10774" s="401"/>
      <c r="J10774" s="194"/>
      <c r="K10774" s="194"/>
      <c r="L10774" s="195"/>
      <c r="M10774" s="196"/>
      <c r="N10774" s="197"/>
      <c r="O10774" s="197"/>
      <c r="P10774" s="231"/>
    </row>
    <row r="10775" spans="2:16">
      <c r="B10775" s="351"/>
      <c r="C10775" s="435"/>
      <c r="D10775" s="399"/>
      <c r="E10775" s="400"/>
      <c r="G10775" s="401"/>
      <c r="H10775" s="401"/>
      <c r="I10775" s="401"/>
      <c r="J10775" s="194"/>
      <c r="K10775" s="194"/>
      <c r="L10775" s="195"/>
      <c r="M10775" s="196"/>
      <c r="N10775" s="197"/>
      <c r="O10775" s="197"/>
      <c r="P10775" s="231"/>
    </row>
    <row r="10776" spans="2:16">
      <c r="B10776" s="351"/>
      <c r="C10776" s="435"/>
      <c r="D10776" s="399"/>
      <c r="E10776" s="400"/>
      <c r="G10776" s="401"/>
      <c r="H10776" s="401"/>
      <c r="I10776" s="401"/>
      <c r="J10776" s="194"/>
      <c r="K10776" s="194"/>
      <c r="L10776" s="195"/>
      <c r="M10776" s="196"/>
      <c r="N10776" s="197"/>
      <c r="O10776" s="197"/>
      <c r="P10776" s="231"/>
    </row>
    <row r="10777" spans="2:16">
      <c r="B10777" s="351"/>
      <c r="C10777" s="435"/>
      <c r="D10777" s="399"/>
      <c r="E10777" s="400"/>
      <c r="G10777" s="401"/>
      <c r="H10777" s="401"/>
      <c r="I10777" s="401"/>
      <c r="J10777" s="194"/>
      <c r="K10777" s="194"/>
      <c r="L10777" s="195"/>
      <c r="M10777" s="196"/>
      <c r="N10777" s="197"/>
      <c r="O10777" s="197"/>
      <c r="P10777" s="231"/>
    </row>
    <row r="10778" spans="2:16">
      <c r="B10778" s="351"/>
      <c r="C10778" s="435"/>
      <c r="D10778" s="399"/>
      <c r="E10778" s="400"/>
      <c r="G10778" s="401"/>
      <c r="H10778" s="401"/>
      <c r="I10778" s="401"/>
      <c r="J10778" s="194"/>
      <c r="K10778" s="194"/>
      <c r="L10778" s="195"/>
      <c r="M10778" s="196"/>
      <c r="N10778" s="197"/>
      <c r="O10778" s="197"/>
      <c r="P10778" s="231"/>
    </row>
    <row r="10779" spans="2:16">
      <c r="B10779" s="351"/>
      <c r="C10779" s="435"/>
      <c r="D10779" s="399"/>
      <c r="E10779" s="400"/>
      <c r="G10779" s="401"/>
      <c r="H10779" s="401"/>
      <c r="I10779" s="401"/>
      <c r="J10779" s="194"/>
      <c r="K10779" s="194"/>
      <c r="L10779" s="195"/>
      <c r="M10779" s="196"/>
      <c r="N10779" s="197"/>
      <c r="O10779" s="197"/>
      <c r="P10779" s="231"/>
    </row>
    <row r="10780" spans="2:16">
      <c r="B10780" s="351"/>
      <c r="C10780" s="435"/>
      <c r="D10780" s="399"/>
      <c r="E10780" s="400"/>
      <c r="G10780" s="401"/>
      <c r="H10780" s="401"/>
      <c r="I10780" s="401"/>
      <c r="J10780" s="194"/>
      <c r="K10780" s="194"/>
      <c r="L10780" s="195"/>
      <c r="M10780" s="196"/>
      <c r="N10780" s="197"/>
      <c r="O10780" s="197"/>
      <c r="P10780" s="231"/>
    </row>
    <row r="10781" spans="2:16">
      <c r="B10781" s="351"/>
      <c r="C10781" s="435"/>
      <c r="D10781" s="399"/>
      <c r="E10781" s="400"/>
      <c r="G10781" s="401"/>
      <c r="H10781" s="401"/>
      <c r="I10781" s="401"/>
      <c r="J10781" s="194"/>
      <c r="K10781" s="194"/>
      <c r="L10781" s="195"/>
      <c r="M10781" s="196"/>
      <c r="N10781" s="197"/>
      <c r="O10781" s="197"/>
      <c r="P10781" s="231"/>
    </row>
    <row r="10782" spans="2:16">
      <c r="B10782" s="351"/>
      <c r="C10782" s="435"/>
      <c r="D10782" s="399"/>
      <c r="E10782" s="400"/>
      <c r="G10782" s="401"/>
      <c r="H10782" s="401"/>
      <c r="I10782" s="401"/>
      <c r="J10782" s="194"/>
      <c r="K10782" s="194"/>
      <c r="L10782" s="195"/>
      <c r="M10782" s="196"/>
      <c r="N10782" s="197"/>
      <c r="O10782" s="197"/>
      <c r="P10782" s="231"/>
    </row>
    <row r="10783" spans="2:16">
      <c r="B10783" s="351"/>
      <c r="C10783" s="435"/>
      <c r="D10783" s="399"/>
      <c r="E10783" s="400"/>
      <c r="G10783" s="401"/>
      <c r="H10783" s="401"/>
      <c r="I10783" s="401"/>
      <c r="J10783" s="194"/>
      <c r="K10783" s="194"/>
      <c r="L10783" s="195"/>
      <c r="M10783" s="196"/>
      <c r="N10783" s="197"/>
      <c r="O10783" s="197"/>
      <c r="P10783" s="231"/>
    </row>
    <row r="10784" spans="2:16">
      <c r="B10784" s="351"/>
      <c r="C10784" s="435"/>
      <c r="D10784" s="399"/>
      <c r="E10784" s="400"/>
      <c r="G10784" s="401"/>
      <c r="H10784" s="401"/>
      <c r="I10784" s="401"/>
      <c r="J10784" s="194"/>
      <c r="K10784" s="194"/>
      <c r="L10784" s="195"/>
      <c r="M10784" s="196"/>
      <c r="N10784" s="197"/>
      <c r="O10784" s="197"/>
      <c r="P10784" s="231"/>
    </row>
    <row r="10785" spans="2:16">
      <c r="B10785" s="351"/>
      <c r="C10785" s="435"/>
      <c r="D10785" s="399"/>
      <c r="E10785" s="400"/>
      <c r="G10785" s="401"/>
      <c r="H10785" s="401"/>
      <c r="I10785" s="401"/>
      <c r="J10785" s="194"/>
      <c r="K10785" s="194"/>
      <c r="L10785" s="195"/>
      <c r="M10785" s="196"/>
      <c r="N10785" s="197"/>
      <c r="O10785" s="197"/>
      <c r="P10785" s="231"/>
    </row>
    <row r="10786" spans="2:16">
      <c r="B10786" s="351"/>
      <c r="C10786" s="435"/>
      <c r="D10786" s="399"/>
      <c r="E10786" s="400"/>
      <c r="G10786" s="401"/>
      <c r="H10786" s="401"/>
      <c r="I10786" s="401"/>
      <c r="J10786" s="194"/>
      <c r="K10786" s="194"/>
      <c r="L10786" s="195"/>
      <c r="M10786" s="196"/>
      <c r="N10786" s="197"/>
      <c r="O10786" s="197"/>
      <c r="P10786" s="231"/>
    </row>
    <row r="10787" spans="2:16">
      <c r="B10787" s="351"/>
      <c r="C10787" s="435"/>
      <c r="D10787" s="399"/>
      <c r="E10787" s="400"/>
      <c r="G10787" s="401"/>
      <c r="H10787" s="401"/>
      <c r="I10787" s="401"/>
      <c r="J10787" s="194"/>
      <c r="K10787" s="194"/>
      <c r="L10787" s="195"/>
      <c r="M10787" s="196"/>
      <c r="N10787" s="197"/>
      <c r="O10787" s="197"/>
      <c r="P10787" s="231"/>
    </row>
    <row r="10788" spans="2:16">
      <c r="B10788" s="351"/>
      <c r="C10788" s="435"/>
      <c r="D10788" s="399"/>
      <c r="E10788" s="400"/>
      <c r="G10788" s="401"/>
      <c r="H10788" s="401"/>
      <c r="I10788" s="401"/>
      <c r="J10788" s="194"/>
      <c r="K10788" s="194"/>
      <c r="L10788" s="195"/>
      <c r="M10788" s="196"/>
      <c r="N10788" s="197"/>
      <c r="O10788" s="197"/>
      <c r="P10788" s="231"/>
    </row>
    <row r="10789" spans="2:16">
      <c r="B10789" s="351"/>
      <c r="C10789" s="435"/>
      <c r="D10789" s="399"/>
      <c r="E10789" s="400"/>
      <c r="G10789" s="401"/>
      <c r="H10789" s="401"/>
      <c r="I10789" s="401"/>
      <c r="J10789" s="194"/>
      <c r="K10789" s="194"/>
      <c r="L10789" s="195"/>
      <c r="M10789" s="196"/>
      <c r="N10789" s="197"/>
      <c r="O10789" s="197"/>
      <c r="P10789" s="231"/>
    </row>
    <row r="10790" spans="2:16">
      <c r="B10790" s="351"/>
      <c r="C10790" s="435"/>
      <c r="D10790" s="399"/>
      <c r="E10790" s="400"/>
      <c r="G10790" s="401"/>
      <c r="H10790" s="401"/>
      <c r="I10790" s="401"/>
      <c r="J10790" s="194"/>
      <c r="K10790" s="194"/>
      <c r="L10790" s="195"/>
      <c r="M10790" s="196"/>
      <c r="N10790" s="197"/>
      <c r="O10790" s="197"/>
      <c r="P10790" s="231"/>
    </row>
    <row r="10791" spans="2:16">
      <c r="B10791" s="351"/>
      <c r="C10791" s="435"/>
      <c r="D10791" s="399"/>
      <c r="E10791" s="400"/>
      <c r="G10791" s="401"/>
      <c r="H10791" s="401"/>
      <c r="I10791" s="401"/>
      <c r="J10791" s="194"/>
      <c r="K10791" s="194"/>
      <c r="L10791" s="195"/>
      <c r="M10791" s="196"/>
      <c r="N10791" s="197"/>
      <c r="O10791" s="197"/>
      <c r="P10791" s="231"/>
    </row>
    <row r="10792" spans="2:16">
      <c r="B10792" s="351"/>
      <c r="C10792" s="435"/>
      <c r="D10792" s="399"/>
      <c r="E10792" s="400"/>
      <c r="G10792" s="401"/>
      <c r="H10792" s="401"/>
      <c r="I10792" s="401"/>
      <c r="J10792" s="194"/>
      <c r="K10792" s="194"/>
      <c r="L10792" s="195"/>
      <c r="M10792" s="196"/>
      <c r="N10792" s="197"/>
      <c r="O10792" s="197"/>
      <c r="P10792" s="231"/>
    </row>
    <row r="10793" spans="2:16">
      <c r="B10793" s="351"/>
      <c r="C10793" s="435"/>
      <c r="D10793" s="399"/>
      <c r="E10793" s="400"/>
      <c r="G10793" s="401"/>
      <c r="H10793" s="401"/>
      <c r="I10793" s="401"/>
      <c r="J10793" s="194"/>
      <c r="K10793" s="194"/>
      <c r="L10793" s="195"/>
      <c r="M10793" s="196"/>
      <c r="N10793" s="197"/>
      <c r="O10793" s="197"/>
      <c r="P10793" s="231"/>
    </row>
    <row r="10794" spans="2:16">
      <c r="B10794" s="351"/>
      <c r="C10794" s="435"/>
      <c r="D10794" s="399"/>
      <c r="E10794" s="400"/>
      <c r="G10794" s="401"/>
      <c r="H10794" s="401"/>
      <c r="I10794" s="401"/>
      <c r="J10794" s="194"/>
      <c r="K10794" s="194"/>
      <c r="L10794" s="195"/>
      <c r="M10794" s="196"/>
      <c r="N10794" s="197"/>
      <c r="O10794" s="197"/>
      <c r="P10794" s="231"/>
    </row>
    <row r="10795" spans="2:16">
      <c r="B10795" s="351"/>
      <c r="C10795" s="435"/>
      <c r="D10795" s="399"/>
      <c r="E10795" s="400"/>
      <c r="G10795" s="401"/>
      <c r="H10795" s="401"/>
      <c r="I10795" s="401"/>
      <c r="J10795" s="194"/>
      <c r="K10795" s="194"/>
      <c r="L10795" s="195"/>
      <c r="M10795" s="196"/>
      <c r="N10795" s="197"/>
      <c r="O10795" s="197"/>
      <c r="P10795" s="231"/>
    </row>
    <row r="10796" spans="2:16">
      <c r="B10796" s="351"/>
      <c r="C10796" s="435"/>
      <c r="D10796" s="399"/>
      <c r="E10796" s="400"/>
      <c r="G10796" s="401"/>
      <c r="H10796" s="401"/>
      <c r="I10796" s="401"/>
      <c r="J10796" s="194"/>
      <c r="K10796" s="194"/>
      <c r="L10796" s="195"/>
      <c r="M10796" s="196"/>
      <c r="N10796" s="197"/>
      <c r="O10796" s="197"/>
      <c r="P10796" s="231"/>
    </row>
    <row r="10797" spans="2:16">
      <c r="B10797" s="351"/>
      <c r="C10797" s="435"/>
      <c r="D10797" s="399"/>
      <c r="E10797" s="400"/>
      <c r="G10797" s="401"/>
      <c r="H10797" s="401"/>
      <c r="I10797" s="401"/>
      <c r="J10797" s="194"/>
      <c r="K10797" s="194"/>
      <c r="L10797" s="195"/>
      <c r="M10797" s="196"/>
      <c r="N10797" s="197"/>
      <c r="O10797" s="197"/>
      <c r="P10797" s="231"/>
    </row>
    <row r="10798" spans="2:16">
      <c r="B10798" s="351"/>
      <c r="C10798" s="435"/>
      <c r="D10798" s="399"/>
      <c r="E10798" s="400"/>
      <c r="G10798" s="401"/>
      <c r="H10798" s="401"/>
      <c r="I10798" s="401"/>
      <c r="J10798" s="194"/>
      <c r="K10798" s="194"/>
      <c r="L10798" s="195"/>
      <c r="M10798" s="196"/>
      <c r="N10798" s="197"/>
      <c r="O10798" s="197"/>
      <c r="P10798" s="231"/>
    </row>
    <row r="10799" spans="2:16">
      <c r="B10799" s="351"/>
      <c r="C10799" s="435"/>
      <c r="D10799" s="399"/>
      <c r="E10799" s="400"/>
      <c r="G10799" s="401"/>
      <c r="H10799" s="401"/>
      <c r="I10799" s="401"/>
      <c r="J10799" s="194"/>
      <c r="K10799" s="194"/>
      <c r="L10799" s="195"/>
      <c r="M10799" s="196"/>
      <c r="N10799" s="197"/>
      <c r="O10799" s="197"/>
      <c r="P10799" s="231"/>
    </row>
    <row r="10800" spans="2:16">
      <c r="B10800" s="351"/>
      <c r="C10800" s="435"/>
      <c r="D10800" s="399"/>
      <c r="E10800" s="400"/>
      <c r="G10800" s="401"/>
      <c r="H10800" s="401"/>
      <c r="I10800" s="401"/>
      <c r="J10800" s="194"/>
      <c r="K10800" s="194"/>
      <c r="L10800" s="195"/>
      <c r="M10800" s="196"/>
      <c r="N10800" s="197"/>
      <c r="O10800" s="197"/>
      <c r="P10800" s="231"/>
    </row>
    <row r="10801" spans="2:16">
      <c r="B10801" s="351"/>
      <c r="C10801" s="435"/>
      <c r="D10801" s="399"/>
      <c r="E10801" s="400"/>
      <c r="G10801" s="401"/>
      <c r="H10801" s="401"/>
      <c r="I10801" s="401"/>
      <c r="J10801" s="194"/>
      <c r="K10801" s="194"/>
      <c r="L10801" s="195"/>
      <c r="M10801" s="196"/>
      <c r="N10801" s="197"/>
      <c r="O10801" s="197"/>
      <c r="P10801" s="231"/>
    </row>
    <row r="10802" spans="2:16">
      <c r="B10802" s="351"/>
      <c r="C10802" s="435"/>
      <c r="D10802" s="399"/>
      <c r="E10802" s="400"/>
      <c r="G10802" s="401"/>
      <c r="H10802" s="401"/>
      <c r="I10802" s="401"/>
      <c r="J10802" s="194"/>
      <c r="K10802" s="194"/>
      <c r="L10802" s="195"/>
      <c r="M10802" s="196"/>
      <c r="N10802" s="197"/>
      <c r="O10802" s="197"/>
      <c r="P10802" s="231"/>
    </row>
    <row r="10803" spans="2:16">
      <c r="B10803" s="351"/>
      <c r="C10803" s="435"/>
      <c r="D10803" s="399"/>
      <c r="E10803" s="400"/>
      <c r="G10803" s="401"/>
      <c r="H10803" s="401"/>
      <c r="I10803" s="401"/>
      <c r="J10803" s="194"/>
      <c r="K10803" s="194"/>
      <c r="L10803" s="195"/>
      <c r="M10803" s="196"/>
      <c r="N10803" s="197"/>
      <c r="O10803" s="197"/>
      <c r="P10803" s="231"/>
    </row>
    <row r="10804" spans="2:16">
      <c r="B10804" s="351"/>
      <c r="C10804" s="435"/>
      <c r="D10804" s="399"/>
      <c r="E10804" s="400"/>
      <c r="G10804" s="401"/>
      <c r="H10804" s="401"/>
      <c r="I10804" s="401"/>
      <c r="J10804" s="194"/>
      <c r="K10804" s="194"/>
      <c r="L10804" s="195"/>
      <c r="M10804" s="196"/>
      <c r="N10804" s="197"/>
      <c r="O10804" s="197"/>
      <c r="P10804" s="231"/>
    </row>
    <row r="10805" spans="2:16">
      <c r="B10805" s="351"/>
      <c r="C10805" s="435"/>
      <c r="D10805" s="399"/>
      <c r="E10805" s="400"/>
      <c r="G10805" s="401"/>
      <c r="H10805" s="401"/>
      <c r="I10805" s="401"/>
      <c r="J10805" s="194"/>
      <c r="K10805" s="194"/>
      <c r="L10805" s="195"/>
      <c r="M10805" s="196"/>
      <c r="N10805" s="197"/>
      <c r="O10805" s="197"/>
      <c r="P10805" s="231"/>
    </row>
    <row r="10806" spans="2:16">
      <c r="B10806" s="351"/>
      <c r="C10806" s="435"/>
      <c r="D10806" s="399"/>
      <c r="E10806" s="400"/>
      <c r="G10806" s="401"/>
      <c r="H10806" s="401"/>
      <c r="I10806" s="401"/>
      <c r="J10806" s="194"/>
      <c r="K10806" s="194"/>
      <c r="L10806" s="195"/>
      <c r="M10806" s="196"/>
      <c r="N10806" s="197"/>
      <c r="O10806" s="197"/>
      <c r="P10806" s="231"/>
    </row>
    <row r="10807" spans="2:16">
      <c r="B10807" s="351"/>
      <c r="C10807" s="435"/>
      <c r="D10807" s="399"/>
      <c r="E10807" s="400"/>
      <c r="G10807" s="401"/>
      <c r="H10807" s="401"/>
      <c r="I10807" s="401"/>
      <c r="J10807" s="194"/>
      <c r="K10807" s="194"/>
      <c r="L10807" s="195"/>
      <c r="M10807" s="196"/>
      <c r="N10807" s="197"/>
      <c r="O10807" s="197"/>
      <c r="P10807" s="231"/>
    </row>
    <row r="10808" spans="2:16">
      <c r="B10808" s="351"/>
      <c r="C10808" s="435"/>
      <c r="D10808" s="399"/>
      <c r="E10808" s="400"/>
      <c r="G10808" s="401"/>
      <c r="H10808" s="401"/>
      <c r="I10808" s="401"/>
      <c r="J10808" s="194"/>
      <c r="K10808" s="194"/>
      <c r="L10808" s="195"/>
      <c r="M10808" s="196"/>
      <c r="N10808" s="197"/>
      <c r="O10808" s="197"/>
      <c r="P10808" s="231"/>
    </row>
    <row r="10809" spans="2:16">
      <c r="B10809" s="351"/>
      <c r="C10809" s="435"/>
      <c r="D10809" s="399"/>
      <c r="E10809" s="400"/>
      <c r="G10809" s="401"/>
      <c r="H10809" s="401"/>
      <c r="I10809" s="401"/>
      <c r="J10809" s="194"/>
      <c r="K10809" s="194"/>
      <c r="L10809" s="195"/>
      <c r="M10809" s="196"/>
      <c r="N10809" s="197"/>
      <c r="O10809" s="197"/>
      <c r="P10809" s="231"/>
    </row>
    <row r="10810" spans="2:16">
      <c r="B10810" s="351"/>
      <c r="C10810" s="435"/>
      <c r="D10810" s="399"/>
      <c r="E10810" s="400"/>
      <c r="G10810" s="401"/>
      <c r="H10810" s="401"/>
      <c r="I10810" s="401"/>
      <c r="J10810" s="194"/>
      <c r="K10810" s="194"/>
      <c r="L10810" s="195"/>
      <c r="M10810" s="196"/>
      <c r="N10810" s="197"/>
      <c r="O10810" s="197"/>
      <c r="P10810" s="231"/>
    </row>
    <row r="10811" spans="2:16">
      <c r="B10811" s="351"/>
      <c r="C10811" s="435"/>
      <c r="D10811" s="399"/>
      <c r="E10811" s="400"/>
      <c r="G10811" s="401"/>
      <c r="H10811" s="401"/>
      <c r="I10811" s="401"/>
      <c r="J10811" s="194"/>
      <c r="K10811" s="194"/>
      <c r="L10811" s="195"/>
      <c r="M10811" s="196"/>
      <c r="N10811" s="197"/>
      <c r="O10811" s="197"/>
      <c r="P10811" s="231"/>
    </row>
    <row r="10812" spans="2:16">
      <c r="B10812" s="351"/>
      <c r="C10812" s="435"/>
      <c r="D10812" s="399"/>
      <c r="E10812" s="400"/>
      <c r="G10812" s="401"/>
      <c r="H10812" s="401"/>
      <c r="I10812" s="401"/>
      <c r="J10812" s="194"/>
      <c r="K10812" s="194"/>
      <c r="L10812" s="195"/>
      <c r="M10812" s="196"/>
      <c r="N10812" s="197"/>
      <c r="O10812" s="197"/>
      <c r="P10812" s="231"/>
    </row>
    <row r="10813" spans="2:16">
      <c r="B10813" s="351"/>
      <c r="C10813" s="435"/>
      <c r="D10813" s="399"/>
      <c r="E10813" s="400"/>
      <c r="G10813" s="401"/>
      <c r="H10813" s="401"/>
      <c r="I10813" s="401"/>
      <c r="J10813" s="194"/>
      <c r="K10813" s="194"/>
      <c r="L10813" s="195"/>
      <c r="M10813" s="196"/>
      <c r="N10813" s="197"/>
      <c r="O10813" s="197"/>
      <c r="P10813" s="231"/>
    </row>
    <row r="10814" spans="2:16">
      <c r="B10814" s="351"/>
      <c r="C10814" s="435"/>
      <c r="D10814" s="399"/>
      <c r="E10814" s="400"/>
      <c r="G10814" s="401"/>
      <c r="H10814" s="401"/>
      <c r="I10814" s="401"/>
      <c r="J10814" s="194"/>
      <c r="K10814" s="194"/>
      <c r="L10814" s="195"/>
      <c r="M10814" s="196"/>
      <c r="N10814" s="197"/>
      <c r="O10814" s="197"/>
      <c r="P10814" s="231"/>
    </row>
    <row r="10815" spans="2:16">
      <c r="B10815" s="351"/>
      <c r="C10815" s="435"/>
      <c r="D10815" s="399"/>
      <c r="E10815" s="400"/>
      <c r="G10815" s="401"/>
      <c r="H10815" s="401"/>
      <c r="I10815" s="401"/>
      <c r="J10815" s="194"/>
      <c r="K10815" s="194"/>
      <c r="L10815" s="195"/>
      <c r="M10815" s="196"/>
      <c r="N10815" s="197"/>
      <c r="O10815" s="197"/>
      <c r="P10815" s="231"/>
    </row>
    <row r="10816" spans="2:16">
      <c r="B10816" s="351"/>
      <c r="C10816" s="435"/>
      <c r="D10816" s="399"/>
      <c r="E10816" s="400"/>
      <c r="G10816" s="401"/>
      <c r="H10816" s="401"/>
      <c r="I10816" s="401"/>
      <c r="J10816" s="194"/>
      <c r="K10816" s="194"/>
      <c r="L10816" s="195"/>
      <c r="M10816" s="196"/>
      <c r="N10816" s="197"/>
      <c r="O10816" s="197"/>
      <c r="P10816" s="231"/>
    </row>
    <row r="10817" spans="2:16">
      <c r="B10817" s="351"/>
      <c r="C10817" s="435"/>
      <c r="D10817" s="399"/>
      <c r="E10817" s="400"/>
      <c r="G10817" s="401"/>
      <c r="H10817" s="401"/>
      <c r="I10817" s="401"/>
      <c r="J10817" s="194"/>
      <c r="K10817" s="194"/>
      <c r="L10817" s="195"/>
      <c r="M10817" s="196"/>
      <c r="N10817" s="197"/>
      <c r="O10817" s="197"/>
      <c r="P10817" s="231"/>
    </row>
    <row r="10818" spans="2:16">
      <c r="B10818" s="351"/>
      <c r="C10818" s="435"/>
      <c r="D10818" s="399"/>
      <c r="E10818" s="400"/>
      <c r="G10818" s="401"/>
      <c r="H10818" s="401"/>
      <c r="I10818" s="401"/>
      <c r="J10818" s="194"/>
      <c r="K10818" s="194"/>
      <c r="L10818" s="195"/>
      <c r="M10818" s="196"/>
      <c r="N10818" s="197"/>
      <c r="O10818" s="197"/>
      <c r="P10818" s="231"/>
    </row>
    <row r="10819" spans="2:16">
      <c r="B10819" s="351"/>
      <c r="C10819" s="435"/>
      <c r="D10819" s="399"/>
      <c r="E10819" s="400"/>
      <c r="G10819" s="401"/>
      <c r="H10819" s="401"/>
      <c r="I10819" s="401"/>
      <c r="J10819" s="194"/>
      <c r="K10819" s="194"/>
      <c r="L10819" s="195"/>
      <c r="M10819" s="196"/>
      <c r="N10819" s="197"/>
      <c r="O10819" s="197"/>
      <c r="P10819" s="231"/>
    </row>
    <row r="10820" spans="2:16">
      <c r="B10820" s="351"/>
      <c r="C10820" s="435"/>
      <c r="D10820" s="399"/>
      <c r="E10820" s="400"/>
      <c r="G10820" s="401"/>
      <c r="H10820" s="401"/>
      <c r="I10820" s="401"/>
      <c r="J10820" s="194"/>
      <c r="K10820" s="194"/>
      <c r="L10820" s="195"/>
      <c r="M10820" s="196"/>
      <c r="N10820" s="197"/>
      <c r="O10820" s="197"/>
      <c r="P10820" s="231"/>
    </row>
    <row r="10821" spans="2:16">
      <c r="B10821" s="351"/>
      <c r="C10821" s="435"/>
      <c r="D10821" s="399"/>
      <c r="E10821" s="400"/>
      <c r="G10821" s="401"/>
      <c r="H10821" s="401"/>
      <c r="I10821" s="401"/>
      <c r="J10821" s="194"/>
      <c r="K10821" s="194"/>
      <c r="L10821" s="195"/>
      <c r="M10821" s="196"/>
      <c r="N10821" s="197"/>
      <c r="O10821" s="197"/>
      <c r="P10821" s="231"/>
    </row>
    <row r="10822" spans="2:16">
      <c r="B10822" s="351"/>
      <c r="C10822" s="435"/>
      <c r="D10822" s="399"/>
      <c r="E10822" s="400"/>
      <c r="G10822" s="401"/>
      <c r="H10822" s="401"/>
      <c r="I10822" s="401"/>
      <c r="J10822" s="194"/>
      <c r="K10822" s="194"/>
      <c r="L10822" s="195"/>
      <c r="M10822" s="196"/>
      <c r="N10822" s="197"/>
      <c r="O10822" s="197"/>
      <c r="P10822" s="231"/>
    </row>
    <row r="10823" spans="2:16">
      <c r="B10823" s="351"/>
      <c r="C10823" s="435"/>
      <c r="D10823" s="399"/>
      <c r="E10823" s="400"/>
      <c r="G10823" s="401"/>
      <c r="H10823" s="401"/>
      <c r="I10823" s="401"/>
      <c r="J10823" s="194"/>
      <c r="K10823" s="194"/>
      <c r="L10823" s="195"/>
      <c r="M10823" s="196"/>
      <c r="N10823" s="197"/>
      <c r="O10823" s="197"/>
      <c r="P10823" s="231"/>
    </row>
    <row r="10824" spans="2:16">
      <c r="B10824" s="351"/>
      <c r="C10824" s="435"/>
      <c r="D10824" s="399"/>
      <c r="E10824" s="400"/>
      <c r="G10824" s="401"/>
      <c r="H10824" s="401"/>
      <c r="I10824" s="401"/>
      <c r="J10824" s="194"/>
      <c r="K10824" s="194"/>
      <c r="L10824" s="195"/>
      <c r="M10824" s="196"/>
      <c r="N10824" s="197"/>
      <c r="O10824" s="197"/>
      <c r="P10824" s="231"/>
    </row>
    <row r="10825" spans="2:16">
      <c r="B10825" s="351"/>
      <c r="C10825" s="435"/>
      <c r="D10825" s="399"/>
      <c r="E10825" s="400"/>
      <c r="G10825" s="401"/>
      <c r="H10825" s="401"/>
      <c r="I10825" s="401"/>
      <c r="J10825" s="194"/>
      <c r="K10825" s="194"/>
      <c r="L10825" s="195"/>
      <c r="M10825" s="196"/>
      <c r="N10825" s="197"/>
      <c r="O10825" s="197"/>
      <c r="P10825" s="231"/>
    </row>
    <row r="10826" spans="2:16">
      <c r="B10826" s="351"/>
      <c r="C10826" s="435"/>
      <c r="D10826" s="399"/>
      <c r="E10826" s="400"/>
      <c r="G10826" s="401"/>
      <c r="H10826" s="401"/>
      <c r="I10826" s="401"/>
      <c r="J10826" s="194"/>
      <c r="K10826" s="194"/>
      <c r="L10826" s="195"/>
      <c r="M10826" s="196"/>
      <c r="N10826" s="197"/>
      <c r="O10826" s="197"/>
      <c r="P10826" s="231"/>
    </row>
    <row r="10827" spans="2:16">
      <c r="B10827" s="351"/>
      <c r="C10827" s="435"/>
      <c r="D10827" s="399"/>
      <c r="E10827" s="400"/>
      <c r="G10827" s="401"/>
      <c r="H10827" s="401"/>
      <c r="I10827" s="401"/>
      <c r="J10827" s="194"/>
      <c r="K10827" s="194"/>
      <c r="L10827" s="195"/>
      <c r="M10827" s="196"/>
      <c r="N10827" s="197"/>
      <c r="O10827" s="197"/>
      <c r="P10827" s="231"/>
    </row>
    <row r="10828" spans="2:16">
      <c r="B10828" s="351"/>
      <c r="C10828" s="435"/>
      <c r="D10828" s="399"/>
      <c r="E10828" s="400"/>
      <c r="G10828" s="401"/>
      <c r="H10828" s="401"/>
      <c r="I10828" s="401"/>
      <c r="J10828" s="194"/>
      <c r="K10828" s="194"/>
      <c r="L10828" s="195"/>
      <c r="M10828" s="196"/>
      <c r="N10828" s="197"/>
      <c r="O10828" s="197"/>
      <c r="P10828" s="231"/>
    </row>
    <row r="10829" spans="2:16">
      <c r="B10829" s="351"/>
      <c r="C10829" s="435"/>
      <c r="D10829" s="399"/>
      <c r="E10829" s="400"/>
      <c r="G10829" s="401"/>
      <c r="H10829" s="401"/>
      <c r="I10829" s="401"/>
      <c r="J10829" s="194"/>
      <c r="K10829" s="194"/>
      <c r="L10829" s="195"/>
      <c r="M10829" s="196"/>
      <c r="N10829" s="197"/>
      <c r="O10829" s="197"/>
      <c r="P10829" s="231"/>
    </row>
    <row r="10830" spans="2:16">
      <c r="B10830" s="351"/>
      <c r="C10830" s="435"/>
      <c r="D10830" s="399"/>
      <c r="E10830" s="400"/>
      <c r="G10830" s="401"/>
      <c r="H10830" s="401"/>
      <c r="I10830" s="401"/>
      <c r="J10830" s="194"/>
      <c r="K10830" s="194"/>
      <c r="L10830" s="195"/>
      <c r="M10830" s="196"/>
      <c r="N10830" s="197"/>
      <c r="O10830" s="197"/>
      <c r="P10830" s="231"/>
    </row>
    <row r="10831" spans="2:16">
      <c r="B10831" s="351"/>
      <c r="C10831" s="435"/>
      <c r="D10831" s="399"/>
      <c r="E10831" s="400"/>
      <c r="G10831" s="401"/>
      <c r="H10831" s="401"/>
      <c r="I10831" s="401"/>
      <c r="J10831" s="194"/>
      <c r="K10831" s="194"/>
      <c r="L10831" s="195"/>
      <c r="M10831" s="196"/>
      <c r="N10831" s="197"/>
      <c r="O10831" s="197"/>
      <c r="P10831" s="231"/>
    </row>
    <row r="10832" spans="2:16">
      <c r="B10832" s="351"/>
      <c r="C10832" s="435"/>
      <c r="D10832" s="399"/>
      <c r="E10832" s="400"/>
      <c r="G10832" s="401"/>
      <c r="H10832" s="401"/>
      <c r="I10832" s="401"/>
      <c r="J10832" s="194"/>
      <c r="K10832" s="194"/>
      <c r="L10832" s="195"/>
      <c r="M10832" s="196"/>
      <c r="N10832" s="197"/>
      <c r="O10832" s="197"/>
      <c r="P10832" s="231"/>
    </row>
    <row r="10833" spans="2:16">
      <c r="B10833" s="351"/>
      <c r="C10833" s="435"/>
      <c r="D10833" s="399"/>
      <c r="E10833" s="400"/>
      <c r="G10833" s="401"/>
      <c r="H10833" s="401"/>
      <c r="I10833" s="401"/>
      <c r="J10833" s="194"/>
      <c r="K10833" s="194"/>
      <c r="L10833" s="195"/>
      <c r="M10833" s="196"/>
      <c r="N10833" s="197"/>
      <c r="O10833" s="197"/>
      <c r="P10833" s="231"/>
    </row>
    <row r="10834" spans="2:16">
      <c r="B10834" s="351"/>
      <c r="C10834" s="435"/>
      <c r="D10834" s="399"/>
      <c r="E10834" s="400"/>
      <c r="G10834" s="401"/>
      <c r="H10834" s="401"/>
      <c r="I10834" s="401"/>
      <c r="J10834" s="194"/>
      <c r="K10834" s="194"/>
      <c r="L10834" s="195"/>
      <c r="M10834" s="196"/>
      <c r="N10834" s="197"/>
      <c r="O10834" s="197"/>
      <c r="P10834" s="231"/>
    </row>
    <row r="10835" spans="2:16">
      <c r="B10835" s="351"/>
      <c r="C10835" s="435"/>
      <c r="D10835" s="399"/>
      <c r="E10835" s="400"/>
      <c r="G10835" s="401"/>
      <c r="H10835" s="401"/>
      <c r="I10835" s="401"/>
      <c r="J10835" s="194"/>
      <c r="K10835" s="194"/>
      <c r="L10835" s="195"/>
      <c r="M10835" s="196"/>
      <c r="N10835" s="197"/>
      <c r="O10835" s="197"/>
      <c r="P10835" s="231"/>
    </row>
    <row r="10836" spans="2:16">
      <c r="B10836" s="351"/>
      <c r="C10836" s="435"/>
      <c r="D10836" s="399"/>
      <c r="E10836" s="400"/>
      <c r="G10836" s="401"/>
      <c r="H10836" s="401"/>
      <c r="I10836" s="401"/>
      <c r="J10836" s="194"/>
      <c r="K10836" s="194"/>
      <c r="L10836" s="195"/>
      <c r="M10836" s="196"/>
      <c r="N10836" s="197"/>
      <c r="O10836" s="197"/>
      <c r="P10836" s="231"/>
    </row>
    <row r="10837" spans="2:16">
      <c r="B10837" s="351"/>
      <c r="C10837" s="435"/>
      <c r="D10837" s="399"/>
      <c r="E10837" s="400"/>
      <c r="G10837" s="401"/>
      <c r="H10837" s="401"/>
      <c r="I10837" s="401"/>
      <c r="J10837" s="194"/>
      <c r="K10837" s="194"/>
      <c r="L10837" s="195"/>
      <c r="M10837" s="196"/>
      <c r="N10837" s="197"/>
      <c r="O10837" s="197"/>
      <c r="P10837" s="231"/>
    </row>
    <row r="10838" spans="2:16">
      <c r="B10838" s="351"/>
      <c r="C10838" s="435"/>
      <c r="D10838" s="399"/>
      <c r="E10838" s="400"/>
      <c r="G10838" s="401"/>
      <c r="H10838" s="401"/>
      <c r="I10838" s="401"/>
      <c r="J10838" s="194"/>
      <c r="K10838" s="194"/>
      <c r="L10838" s="195"/>
      <c r="M10838" s="196"/>
      <c r="N10838" s="197"/>
      <c r="O10838" s="197"/>
      <c r="P10838" s="231"/>
    </row>
    <row r="10839" spans="2:16">
      <c r="B10839" s="351"/>
      <c r="C10839" s="435"/>
      <c r="D10839" s="399"/>
      <c r="E10839" s="400"/>
      <c r="G10839" s="401"/>
      <c r="H10839" s="401"/>
      <c r="I10839" s="401"/>
      <c r="J10839" s="194"/>
      <c r="K10839" s="194"/>
      <c r="L10839" s="195"/>
      <c r="M10839" s="196"/>
      <c r="N10839" s="197"/>
      <c r="O10839" s="197"/>
      <c r="P10839" s="231"/>
    </row>
    <row r="10840" spans="2:16">
      <c r="B10840" s="351"/>
      <c r="C10840" s="435"/>
      <c r="D10840" s="399"/>
      <c r="E10840" s="400"/>
      <c r="G10840" s="401"/>
      <c r="H10840" s="401"/>
      <c r="I10840" s="401"/>
      <c r="J10840" s="194"/>
      <c r="K10840" s="194"/>
      <c r="L10840" s="195"/>
      <c r="M10840" s="196"/>
      <c r="N10840" s="197"/>
      <c r="O10840" s="197"/>
      <c r="P10840" s="231"/>
    </row>
    <row r="10841" spans="2:16">
      <c r="B10841" s="351"/>
      <c r="C10841" s="435"/>
      <c r="D10841" s="399"/>
      <c r="E10841" s="400"/>
      <c r="G10841" s="401"/>
      <c r="H10841" s="401"/>
      <c r="I10841" s="401"/>
      <c r="J10841" s="194"/>
      <c r="K10841" s="194"/>
      <c r="L10841" s="195"/>
      <c r="M10841" s="196"/>
      <c r="N10841" s="197"/>
      <c r="O10841" s="197"/>
      <c r="P10841" s="231"/>
    </row>
    <row r="10842" spans="2:16">
      <c r="B10842" s="351"/>
      <c r="C10842" s="435"/>
      <c r="D10842" s="399"/>
      <c r="E10842" s="400"/>
      <c r="G10842" s="401"/>
      <c r="H10842" s="401"/>
      <c r="I10842" s="401"/>
      <c r="J10842" s="194"/>
      <c r="K10842" s="194"/>
      <c r="L10842" s="195"/>
      <c r="M10842" s="196"/>
      <c r="N10842" s="197"/>
      <c r="O10842" s="197"/>
      <c r="P10842" s="231"/>
    </row>
    <row r="10843" spans="2:16">
      <c r="B10843" s="351"/>
      <c r="C10843" s="435"/>
      <c r="D10843" s="399"/>
      <c r="E10843" s="400"/>
      <c r="G10843" s="401"/>
      <c r="H10843" s="401"/>
      <c r="I10843" s="401"/>
      <c r="J10843" s="194"/>
      <c r="K10843" s="194"/>
      <c r="L10843" s="195"/>
      <c r="M10843" s="196"/>
      <c r="N10843" s="197"/>
      <c r="O10843" s="197"/>
      <c r="P10843" s="231"/>
    </row>
    <row r="10844" spans="2:16">
      <c r="B10844" s="351"/>
      <c r="C10844" s="435"/>
      <c r="D10844" s="399"/>
      <c r="E10844" s="400"/>
      <c r="G10844" s="401"/>
      <c r="H10844" s="401"/>
      <c r="I10844" s="401"/>
      <c r="J10844" s="194"/>
      <c r="K10844" s="194"/>
      <c r="L10844" s="195"/>
      <c r="M10844" s="196"/>
      <c r="N10844" s="197"/>
      <c r="O10844" s="197"/>
      <c r="P10844" s="231"/>
    </row>
    <row r="10845" spans="2:16">
      <c r="B10845" s="351"/>
      <c r="C10845" s="435"/>
      <c r="D10845" s="399"/>
      <c r="E10845" s="400"/>
      <c r="G10845" s="401"/>
      <c r="H10845" s="401"/>
      <c r="I10845" s="401"/>
      <c r="J10845" s="194"/>
      <c r="K10845" s="194"/>
      <c r="L10845" s="195"/>
      <c r="M10845" s="196"/>
      <c r="N10845" s="197"/>
      <c r="O10845" s="197"/>
      <c r="P10845" s="231"/>
    </row>
    <row r="10846" spans="2:16">
      <c r="B10846" s="351"/>
      <c r="C10846" s="435"/>
      <c r="D10846" s="399"/>
      <c r="E10846" s="400"/>
      <c r="G10846" s="401"/>
      <c r="H10846" s="401"/>
      <c r="I10846" s="401"/>
      <c r="J10846" s="194"/>
      <c r="K10846" s="194"/>
      <c r="L10846" s="195"/>
      <c r="M10846" s="196"/>
      <c r="N10846" s="197"/>
      <c r="O10846" s="197"/>
      <c r="P10846" s="231"/>
    </row>
    <row r="10847" spans="2:16">
      <c r="B10847" s="351"/>
      <c r="C10847" s="435"/>
      <c r="D10847" s="399"/>
      <c r="E10847" s="400"/>
      <c r="G10847" s="401"/>
      <c r="H10847" s="401"/>
      <c r="I10847" s="401"/>
      <c r="J10847" s="194"/>
      <c r="K10847" s="194"/>
      <c r="L10847" s="195"/>
      <c r="M10847" s="196"/>
      <c r="N10847" s="197"/>
      <c r="O10847" s="197"/>
      <c r="P10847" s="231"/>
    </row>
    <row r="10848" spans="2:16">
      <c r="B10848" s="351"/>
      <c r="C10848" s="435"/>
      <c r="D10848" s="399"/>
      <c r="E10848" s="400"/>
      <c r="G10848" s="401"/>
      <c r="H10848" s="401"/>
      <c r="I10848" s="401"/>
      <c r="J10848" s="194"/>
      <c r="K10848" s="194"/>
      <c r="L10848" s="195"/>
      <c r="M10848" s="196"/>
      <c r="N10848" s="197"/>
      <c r="O10848" s="197"/>
      <c r="P10848" s="231"/>
    </row>
    <row r="10849" spans="2:16">
      <c r="B10849" s="351"/>
      <c r="C10849" s="435"/>
      <c r="D10849" s="399"/>
      <c r="E10849" s="400"/>
      <c r="G10849" s="401"/>
      <c r="H10849" s="401"/>
      <c r="I10849" s="401"/>
      <c r="J10849" s="194"/>
      <c r="K10849" s="194"/>
      <c r="L10849" s="195"/>
      <c r="M10849" s="196"/>
      <c r="N10849" s="197"/>
      <c r="O10849" s="197"/>
      <c r="P10849" s="231"/>
    </row>
    <row r="10850" spans="2:16">
      <c r="B10850" s="351"/>
      <c r="C10850" s="435"/>
      <c r="D10850" s="399"/>
      <c r="E10850" s="400"/>
      <c r="G10850" s="401"/>
      <c r="H10850" s="401"/>
      <c r="I10850" s="401"/>
      <c r="J10850" s="194"/>
      <c r="K10850" s="194"/>
      <c r="L10850" s="195"/>
      <c r="M10850" s="196"/>
      <c r="N10850" s="197"/>
      <c r="O10850" s="197"/>
      <c r="P10850" s="231"/>
    </row>
    <row r="10851" spans="2:16">
      <c r="B10851" s="351"/>
      <c r="C10851" s="435"/>
      <c r="D10851" s="399"/>
      <c r="E10851" s="400"/>
      <c r="G10851" s="401"/>
      <c r="H10851" s="401"/>
      <c r="I10851" s="401"/>
      <c r="J10851" s="194"/>
      <c r="K10851" s="194"/>
      <c r="L10851" s="195"/>
      <c r="M10851" s="196"/>
      <c r="N10851" s="197"/>
      <c r="O10851" s="197"/>
      <c r="P10851" s="231"/>
    </row>
    <row r="10852" spans="2:16">
      <c r="B10852" s="351"/>
      <c r="C10852" s="435"/>
      <c r="D10852" s="399"/>
      <c r="E10852" s="400"/>
      <c r="G10852" s="401"/>
      <c r="H10852" s="401"/>
      <c r="I10852" s="401"/>
      <c r="J10852" s="194"/>
      <c r="K10852" s="194"/>
      <c r="L10852" s="195"/>
      <c r="M10852" s="196"/>
      <c r="N10852" s="197"/>
      <c r="O10852" s="197"/>
      <c r="P10852" s="231"/>
    </row>
    <row r="10853" spans="2:16">
      <c r="B10853" s="351"/>
      <c r="C10853" s="435"/>
      <c r="D10853" s="399"/>
      <c r="E10853" s="400"/>
      <c r="G10853" s="401"/>
      <c r="H10853" s="401"/>
      <c r="I10853" s="401"/>
      <c r="J10853" s="194"/>
      <c r="K10853" s="194"/>
      <c r="L10853" s="195"/>
      <c r="M10853" s="196"/>
      <c r="N10853" s="197"/>
      <c r="O10853" s="197"/>
      <c r="P10853" s="231"/>
    </row>
    <row r="10854" spans="2:16">
      <c r="B10854" s="351"/>
      <c r="C10854" s="435"/>
      <c r="D10854" s="399"/>
      <c r="E10854" s="400"/>
      <c r="G10854" s="401"/>
      <c r="H10854" s="401"/>
      <c r="I10854" s="401"/>
      <c r="J10854" s="194"/>
      <c r="K10854" s="194"/>
      <c r="L10854" s="195"/>
      <c r="M10854" s="196"/>
      <c r="N10854" s="197"/>
      <c r="O10854" s="197"/>
      <c r="P10854" s="231"/>
    </row>
    <row r="10855" spans="2:16">
      <c r="B10855" s="351"/>
      <c r="C10855" s="435"/>
      <c r="D10855" s="399"/>
      <c r="E10855" s="400"/>
      <c r="G10855" s="401"/>
      <c r="H10855" s="401"/>
      <c r="I10855" s="401"/>
      <c r="J10855" s="194"/>
      <c r="K10855" s="194"/>
      <c r="L10855" s="195"/>
      <c r="M10855" s="196"/>
      <c r="N10855" s="197"/>
      <c r="O10855" s="197"/>
      <c r="P10855" s="231"/>
    </row>
    <row r="10856" spans="2:16">
      <c r="B10856" s="351"/>
      <c r="C10856" s="435"/>
      <c r="D10856" s="399"/>
      <c r="E10856" s="400"/>
      <c r="G10856" s="401"/>
      <c r="H10856" s="401"/>
      <c r="I10856" s="401"/>
      <c r="J10856" s="194"/>
      <c r="K10856" s="194"/>
      <c r="L10856" s="195"/>
      <c r="M10856" s="196"/>
      <c r="N10856" s="197"/>
      <c r="O10856" s="197"/>
      <c r="P10856" s="231"/>
    </row>
    <row r="10857" spans="2:16">
      <c r="B10857" s="351"/>
      <c r="C10857" s="435"/>
      <c r="D10857" s="399"/>
      <c r="E10857" s="400"/>
      <c r="G10857" s="401"/>
      <c r="H10857" s="401"/>
      <c r="I10857" s="401"/>
      <c r="J10857" s="194"/>
      <c r="K10857" s="194"/>
      <c r="L10857" s="195"/>
      <c r="M10857" s="196"/>
      <c r="N10857" s="197"/>
      <c r="O10857" s="197"/>
      <c r="P10857" s="231"/>
    </row>
    <row r="10858" spans="2:16">
      <c r="B10858" s="351"/>
      <c r="C10858" s="435"/>
      <c r="D10858" s="399"/>
      <c r="E10858" s="400"/>
      <c r="G10858" s="401"/>
      <c r="H10858" s="401"/>
      <c r="I10858" s="401"/>
      <c r="J10858" s="194"/>
      <c r="K10858" s="194"/>
      <c r="L10858" s="195"/>
      <c r="M10858" s="196"/>
      <c r="N10858" s="197"/>
      <c r="O10858" s="197"/>
      <c r="P10858" s="231"/>
    </row>
    <row r="10859" spans="2:16">
      <c r="B10859" s="351"/>
      <c r="C10859" s="435"/>
      <c r="D10859" s="399"/>
      <c r="E10859" s="400"/>
      <c r="G10859" s="401"/>
      <c r="H10859" s="401"/>
      <c r="I10859" s="401"/>
      <c r="J10859" s="194"/>
      <c r="K10859" s="194"/>
      <c r="L10859" s="195"/>
      <c r="M10859" s="196"/>
      <c r="N10859" s="197"/>
      <c r="O10859" s="197"/>
      <c r="P10859" s="231"/>
    </row>
    <row r="10860" spans="2:16">
      <c r="B10860" s="351"/>
      <c r="C10860" s="435"/>
      <c r="D10860" s="399"/>
      <c r="E10860" s="400"/>
      <c r="G10860" s="401"/>
      <c r="H10860" s="401"/>
      <c r="I10860" s="401"/>
      <c r="J10860" s="194"/>
      <c r="K10860" s="194"/>
      <c r="L10860" s="195"/>
      <c r="M10860" s="196"/>
      <c r="N10860" s="197"/>
      <c r="O10860" s="197"/>
      <c r="P10860" s="231"/>
    </row>
    <row r="10861" spans="2:16">
      <c r="B10861" s="351"/>
      <c r="C10861" s="435"/>
      <c r="D10861" s="399"/>
      <c r="E10861" s="400"/>
      <c r="G10861" s="401"/>
      <c r="H10861" s="401"/>
      <c r="I10861" s="401"/>
      <c r="J10861" s="194"/>
      <c r="K10861" s="194"/>
      <c r="L10861" s="195"/>
      <c r="M10861" s="196"/>
      <c r="N10861" s="197"/>
      <c r="O10861" s="197"/>
      <c r="P10861" s="231"/>
    </row>
    <row r="10862" spans="2:16">
      <c r="B10862" s="351"/>
      <c r="C10862" s="435"/>
      <c r="D10862" s="399"/>
      <c r="E10862" s="400"/>
      <c r="G10862" s="401"/>
      <c r="H10862" s="401"/>
      <c r="I10862" s="401"/>
      <c r="J10862" s="194"/>
      <c r="K10862" s="194"/>
      <c r="L10862" s="195"/>
      <c r="M10862" s="196"/>
      <c r="N10862" s="197"/>
      <c r="O10862" s="197"/>
      <c r="P10862" s="231"/>
    </row>
    <row r="10863" spans="2:16">
      <c r="B10863" s="351"/>
      <c r="C10863" s="435"/>
      <c r="D10863" s="399"/>
      <c r="E10863" s="400"/>
      <c r="G10863" s="401"/>
      <c r="H10863" s="401"/>
      <c r="I10863" s="401"/>
      <c r="J10863" s="194"/>
      <c r="K10863" s="194"/>
      <c r="L10863" s="195"/>
      <c r="M10863" s="196"/>
      <c r="N10863" s="197"/>
      <c r="O10863" s="197"/>
      <c r="P10863" s="231"/>
    </row>
    <row r="10864" spans="2:16">
      <c r="B10864" s="351"/>
      <c r="C10864" s="435"/>
      <c r="D10864" s="399"/>
      <c r="E10864" s="400"/>
      <c r="G10864" s="401"/>
      <c r="H10864" s="401"/>
      <c r="I10864" s="401"/>
      <c r="J10864" s="194"/>
      <c r="K10864" s="194"/>
      <c r="L10864" s="195"/>
      <c r="M10864" s="196"/>
      <c r="N10864" s="197"/>
      <c r="O10864" s="197"/>
      <c r="P10864" s="231"/>
    </row>
    <row r="10865" spans="2:16">
      <c r="B10865" s="351"/>
      <c r="C10865" s="435"/>
      <c r="D10865" s="399"/>
      <c r="E10865" s="400"/>
      <c r="G10865" s="401"/>
      <c r="H10865" s="401"/>
      <c r="I10865" s="401"/>
      <c r="J10865" s="194"/>
      <c r="K10865" s="194"/>
      <c r="L10865" s="195"/>
      <c r="M10865" s="196"/>
      <c r="N10865" s="197"/>
      <c r="O10865" s="197"/>
      <c r="P10865" s="231"/>
    </row>
    <row r="10866" spans="2:16">
      <c r="B10866" s="351"/>
      <c r="C10866" s="435"/>
      <c r="D10866" s="399"/>
      <c r="E10866" s="400"/>
      <c r="G10866" s="401"/>
      <c r="H10866" s="401"/>
      <c r="I10866" s="401"/>
      <c r="J10866" s="194"/>
      <c r="K10866" s="194"/>
      <c r="L10866" s="195"/>
      <c r="M10866" s="196"/>
      <c r="N10866" s="197"/>
      <c r="O10866" s="197"/>
      <c r="P10866" s="231"/>
    </row>
    <row r="10867" spans="2:16">
      <c r="B10867" s="351"/>
      <c r="C10867" s="435"/>
      <c r="D10867" s="399"/>
      <c r="E10867" s="400"/>
      <c r="G10867" s="401"/>
      <c r="H10867" s="401"/>
      <c r="I10867" s="401"/>
      <c r="J10867" s="194"/>
      <c r="K10867" s="194"/>
      <c r="L10867" s="195"/>
      <c r="M10867" s="196"/>
      <c r="N10867" s="197"/>
      <c r="O10867" s="197"/>
      <c r="P10867" s="231"/>
    </row>
    <row r="10868" spans="2:16">
      <c r="B10868" s="351"/>
      <c r="C10868" s="435"/>
      <c r="D10868" s="399"/>
      <c r="E10868" s="400"/>
      <c r="G10868" s="401"/>
      <c r="H10868" s="401"/>
      <c r="I10868" s="401"/>
      <c r="J10868" s="194"/>
      <c r="K10868" s="194"/>
      <c r="L10868" s="195"/>
      <c r="M10868" s="196"/>
      <c r="N10868" s="197"/>
      <c r="O10868" s="197"/>
      <c r="P10868" s="231"/>
    </row>
    <row r="10869" spans="2:16">
      <c r="B10869" s="351"/>
      <c r="C10869" s="435"/>
      <c r="D10869" s="399"/>
      <c r="E10869" s="400"/>
      <c r="G10869" s="401"/>
      <c r="H10869" s="401"/>
      <c r="I10869" s="401"/>
      <c r="J10869" s="194"/>
      <c r="K10869" s="194"/>
      <c r="L10869" s="195"/>
      <c r="M10869" s="196"/>
      <c r="N10869" s="197"/>
      <c r="O10869" s="197"/>
      <c r="P10869" s="231"/>
    </row>
    <row r="10870" spans="2:16">
      <c r="B10870" s="351"/>
      <c r="C10870" s="435"/>
      <c r="D10870" s="399"/>
      <c r="E10870" s="400"/>
      <c r="G10870" s="401"/>
      <c r="H10870" s="401"/>
      <c r="I10870" s="401"/>
      <c r="J10870" s="194"/>
      <c r="K10870" s="194"/>
      <c r="L10870" s="195"/>
      <c r="M10870" s="196"/>
      <c r="N10870" s="197"/>
      <c r="O10870" s="197"/>
      <c r="P10870" s="231"/>
    </row>
    <row r="10871" spans="2:16">
      <c r="B10871" s="351"/>
      <c r="C10871" s="435"/>
      <c r="D10871" s="399"/>
      <c r="E10871" s="400"/>
      <c r="G10871" s="401"/>
      <c r="H10871" s="401"/>
      <c r="I10871" s="401"/>
      <c r="J10871" s="194"/>
      <c r="K10871" s="194"/>
      <c r="L10871" s="195"/>
      <c r="M10871" s="196"/>
      <c r="N10871" s="197"/>
      <c r="O10871" s="197"/>
      <c r="P10871" s="231"/>
    </row>
    <row r="10872" spans="2:16">
      <c r="B10872" s="351"/>
      <c r="C10872" s="435"/>
      <c r="D10872" s="399"/>
      <c r="E10872" s="400"/>
      <c r="G10872" s="401"/>
      <c r="H10872" s="401"/>
      <c r="I10872" s="401"/>
      <c r="J10872" s="194"/>
      <c r="K10872" s="194"/>
      <c r="L10872" s="195"/>
      <c r="M10872" s="196"/>
      <c r="N10872" s="197"/>
      <c r="O10872" s="197"/>
      <c r="P10872" s="231"/>
    </row>
    <row r="10873" spans="2:16">
      <c r="B10873" s="351"/>
      <c r="C10873" s="435"/>
      <c r="D10873" s="399"/>
      <c r="E10873" s="400"/>
      <c r="G10873" s="401"/>
      <c r="H10873" s="401"/>
      <c r="I10873" s="401"/>
      <c r="J10873" s="194"/>
      <c r="K10873" s="194"/>
      <c r="L10873" s="195"/>
      <c r="M10873" s="196"/>
      <c r="N10873" s="197"/>
      <c r="O10873" s="197"/>
      <c r="P10873" s="231"/>
    </row>
    <row r="10874" spans="2:16">
      <c r="B10874" s="402"/>
      <c r="C10874" s="435"/>
      <c r="D10874" s="404"/>
      <c r="E10874" s="405"/>
      <c r="G10874" s="406"/>
      <c r="H10874" s="406"/>
      <c r="I10874" s="406"/>
      <c r="J10874" s="194"/>
      <c r="K10874" s="194"/>
      <c r="L10874" s="195"/>
      <c r="M10874" s="196"/>
      <c r="N10874" s="197"/>
      <c r="O10874" s="197"/>
      <c r="P10874" s="221"/>
    </row>
    <row r="10875" spans="2:16">
      <c r="B10875" s="351"/>
      <c r="C10875" s="435"/>
      <c r="D10875" s="399"/>
      <c r="E10875" s="400"/>
      <c r="G10875" s="401"/>
      <c r="H10875" s="401"/>
      <c r="I10875" s="401"/>
      <c r="J10875" s="194"/>
      <c r="K10875" s="194"/>
      <c r="L10875" s="195"/>
      <c r="M10875" s="196"/>
      <c r="N10875" s="197"/>
      <c r="O10875" s="197"/>
      <c r="P10875" s="231"/>
    </row>
    <row r="10876" spans="2:16">
      <c r="B10876" s="351"/>
      <c r="C10876" s="435"/>
      <c r="D10876" s="399"/>
      <c r="E10876" s="400"/>
      <c r="G10876" s="401"/>
      <c r="H10876" s="401"/>
      <c r="I10876" s="401"/>
      <c r="J10876" s="194"/>
      <c r="K10876" s="194"/>
      <c r="L10876" s="195"/>
      <c r="M10876" s="196"/>
      <c r="N10876" s="197"/>
      <c r="O10876" s="197"/>
      <c r="P10876" s="231"/>
    </row>
    <row r="10877" spans="2:16">
      <c r="B10877" s="351"/>
      <c r="C10877" s="435"/>
      <c r="D10877" s="399"/>
      <c r="E10877" s="400"/>
      <c r="G10877" s="401"/>
      <c r="H10877" s="401"/>
      <c r="I10877" s="401"/>
      <c r="J10877" s="194"/>
      <c r="K10877" s="194"/>
      <c r="L10877" s="195"/>
      <c r="M10877" s="196"/>
      <c r="N10877" s="197"/>
      <c r="O10877" s="197"/>
      <c r="P10877" s="231"/>
    </row>
    <row r="10878" spans="2:16">
      <c r="B10878" s="351"/>
      <c r="C10878" s="435"/>
      <c r="D10878" s="399"/>
      <c r="E10878" s="400"/>
      <c r="G10878" s="401"/>
      <c r="H10878" s="401"/>
      <c r="I10878" s="401"/>
      <c r="J10878" s="194"/>
      <c r="K10878" s="194"/>
      <c r="L10878" s="195"/>
      <c r="M10878" s="196"/>
      <c r="N10878" s="197"/>
      <c r="O10878" s="197"/>
      <c r="P10878" s="231"/>
    </row>
    <row r="10879" spans="2:16">
      <c r="B10879" s="351"/>
      <c r="C10879" s="435"/>
      <c r="D10879" s="399"/>
      <c r="E10879" s="400"/>
      <c r="G10879" s="401"/>
      <c r="H10879" s="401"/>
      <c r="I10879" s="401"/>
      <c r="J10879" s="194"/>
      <c r="K10879" s="194"/>
      <c r="L10879" s="195"/>
      <c r="M10879" s="196"/>
      <c r="N10879" s="197"/>
      <c r="O10879" s="197"/>
      <c r="P10879" s="231"/>
    </row>
    <row r="10880" spans="2:16">
      <c r="B10880" s="351"/>
      <c r="C10880" s="435"/>
      <c r="D10880" s="399"/>
      <c r="E10880" s="400"/>
      <c r="G10880" s="401"/>
      <c r="H10880" s="401"/>
      <c r="I10880" s="401"/>
      <c r="J10880" s="194"/>
      <c r="K10880" s="194"/>
      <c r="L10880" s="195"/>
      <c r="M10880" s="196"/>
      <c r="N10880" s="197"/>
      <c r="O10880" s="197"/>
      <c r="P10880" s="231"/>
    </row>
    <row r="10881" spans="2:16">
      <c r="B10881" s="351"/>
      <c r="C10881" s="435"/>
      <c r="D10881" s="399"/>
      <c r="E10881" s="400"/>
      <c r="G10881" s="401"/>
      <c r="H10881" s="401"/>
      <c r="I10881" s="401"/>
      <c r="J10881" s="194"/>
      <c r="K10881" s="194"/>
      <c r="L10881" s="195"/>
      <c r="M10881" s="196"/>
      <c r="N10881" s="197"/>
      <c r="O10881" s="197"/>
      <c r="P10881" s="231"/>
    </row>
    <row r="10882" spans="2:16">
      <c r="B10882" s="351"/>
      <c r="C10882" s="435"/>
      <c r="D10882" s="399"/>
      <c r="E10882" s="400"/>
      <c r="G10882" s="401"/>
      <c r="H10882" s="401"/>
      <c r="I10882" s="401"/>
      <c r="J10882" s="194"/>
      <c r="K10882" s="194"/>
      <c r="L10882" s="195"/>
      <c r="M10882" s="196"/>
      <c r="N10882" s="197"/>
      <c r="O10882" s="197"/>
      <c r="P10882" s="231"/>
    </row>
    <row r="10883" spans="2:16">
      <c r="B10883" s="351"/>
      <c r="C10883" s="435"/>
      <c r="D10883" s="399"/>
      <c r="E10883" s="400"/>
      <c r="G10883" s="401"/>
      <c r="H10883" s="401"/>
      <c r="I10883" s="401"/>
      <c r="J10883" s="194"/>
      <c r="K10883" s="194"/>
      <c r="L10883" s="195"/>
      <c r="M10883" s="196"/>
      <c r="N10883" s="197"/>
      <c r="O10883" s="197"/>
      <c r="P10883" s="231"/>
    </row>
    <row r="10884" spans="2:16">
      <c r="B10884" s="351"/>
      <c r="C10884" s="435"/>
      <c r="D10884" s="399"/>
      <c r="E10884" s="400"/>
      <c r="G10884" s="401"/>
      <c r="H10884" s="401"/>
      <c r="I10884" s="401"/>
      <c r="J10884" s="194"/>
      <c r="K10884" s="194"/>
      <c r="L10884" s="195"/>
      <c r="M10884" s="196"/>
      <c r="N10884" s="197"/>
      <c r="O10884" s="197"/>
      <c r="P10884" s="231"/>
    </row>
    <row r="10885" spans="2:16">
      <c r="B10885" s="351"/>
      <c r="C10885" s="435"/>
      <c r="D10885" s="399"/>
      <c r="E10885" s="400"/>
      <c r="G10885" s="401"/>
      <c r="H10885" s="401"/>
      <c r="I10885" s="401"/>
      <c r="J10885" s="194"/>
      <c r="K10885" s="194"/>
      <c r="L10885" s="195"/>
      <c r="M10885" s="196"/>
      <c r="N10885" s="197"/>
      <c r="O10885" s="197"/>
      <c r="P10885" s="231"/>
    </row>
    <row r="10886" spans="2:16">
      <c r="B10886" s="351"/>
      <c r="C10886" s="435"/>
      <c r="D10886" s="399"/>
      <c r="E10886" s="400"/>
      <c r="G10886" s="401"/>
      <c r="H10886" s="401"/>
      <c r="I10886" s="401"/>
      <c r="J10886" s="194"/>
      <c r="K10886" s="194"/>
      <c r="L10886" s="195"/>
      <c r="M10886" s="196"/>
      <c r="N10886" s="197"/>
      <c r="O10886" s="197"/>
      <c r="P10886" s="231"/>
    </row>
    <row r="10887" spans="2:16">
      <c r="B10887" s="351"/>
      <c r="C10887" s="435"/>
      <c r="D10887" s="399"/>
      <c r="E10887" s="400"/>
      <c r="G10887" s="401"/>
      <c r="H10887" s="401"/>
      <c r="I10887" s="401"/>
      <c r="J10887" s="194"/>
      <c r="K10887" s="194"/>
      <c r="L10887" s="195"/>
      <c r="M10887" s="196"/>
      <c r="N10887" s="197"/>
      <c r="O10887" s="197"/>
      <c r="P10887" s="231"/>
    </row>
    <row r="10888" spans="2:16">
      <c r="B10888" s="351"/>
      <c r="C10888" s="435"/>
      <c r="D10888" s="399"/>
      <c r="E10888" s="400"/>
      <c r="G10888" s="401"/>
      <c r="H10888" s="401"/>
      <c r="I10888" s="401"/>
      <c r="J10888" s="194"/>
      <c r="K10888" s="194"/>
      <c r="L10888" s="195"/>
      <c r="M10888" s="196"/>
      <c r="N10888" s="197"/>
      <c r="O10888" s="197"/>
      <c r="P10888" s="231"/>
    </row>
    <row r="10889" spans="2:16">
      <c r="B10889" s="351"/>
      <c r="C10889" s="435"/>
      <c r="D10889" s="399"/>
      <c r="E10889" s="400"/>
      <c r="G10889" s="401"/>
      <c r="H10889" s="401"/>
      <c r="I10889" s="401"/>
      <c r="J10889" s="194"/>
      <c r="K10889" s="194"/>
      <c r="L10889" s="195"/>
      <c r="M10889" s="196"/>
      <c r="N10889" s="197"/>
      <c r="O10889" s="197"/>
      <c r="P10889" s="231"/>
    </row>
    <row r="10890" spans="2:16">
      <c r="B10890" s="351"/>
      <c r="C10890" s="435"/>
      <c r="D10890" s="399"/>
      <c r="E10890" s="400"/>
      <c r="G10890" s="401"/>
      <c r="H10890" s="401"/>
      <c r="I10890" s="401"/>
      <c r="J10890" s="194"/>
      <c r="K10890" s="194"/>
      <c r="L10890" s="195"/>
      <c r="M10890" s="196"/>
      <c r="N10890" s="197"/>
      <c r="O10890" s="197"/>
      <c r="P10890" s="231"/>
    </row>
    <row r="10891" spans="2:16">
      <c r="B10891" s="351"/>
      <c r="C10891" s="435"/>
      <c r="D10891" s="399"/>
      <c r="E10891" s="400"/>
      <c r="G10891" s="401"/>
      <c r="H10891" s="401"/>
      <c r="I10891" s="401"/>
      <c r="J10891" s="194"/>
      <c r="K10891" s="194"/>
      <c r="L10891" s="195"/>
      <c r="M10891" s="196"/>
      <c r="N10891" s="197"/>
      <c r="O10891" s="197"/>
      <c r="P10891" s="231"/>
    </row>
    <row r="10892" spans="2:16">
      <c r="B10892" s="351"/>
      <c r="C10892" s="435"/>
      <c r="D10892" s="399"/>
      <c r="E10892" s="400"/>
      <c r="G10892" s="401"/>
      <c r="H10892" s="401"/>
      <c r="I10892" s="401"/>
      <c r="J10892" s="194"/>
      <c r="K10892" s="194"/>
      <c r="L10892" s="195"/>
      <c r="M10892" s="196"/>
      <c r="N10892" s="197"/>
      <c r="O10892" s="197"/>
      <c r="P10892" s="231"/>
    </row>
    <row r="10893" spans="2:16">
      <c r="B10893" s="351"/>
      <c r="C10893" s="435"/>
      <c r="D10893" s="399"/>
      <c r="E10893" s="400"/>
      <c r="G10893" s="401"/>
      <c r="H10893" s="401"/>
      <c r="I10893" s="401"/>
      <c r="J10893" s="194"/>
      <c r="K10893" s="194"/>
      <c r="L10893" s="195"/>
      <c r="M10893" s="196"/>
      <c r="N10893" s="197"/>
      <c r="O10893" s="197"/>
      <c r="P10893" s="231"/>
    </row>
    <row r="10894" spans="2:16">
      <c r="B10894" s="351"/>
      <c r="C10894" s="435"/>
      <c r="D10894" s="399"/>
      <c r="E10894" s="400"/>
      <c r="G10894" s="401"/>
      <c r="H10894" s="401"/>
      <c r="I10894" s="401"/>
      <c r="J10894" s="194"/>
      <c r="K10894" s="194"/>
      <c r="L10894" s="195"/>
      <c r="M10894" s="196"/>
      <c r="N10894" s="197"/>
      <c r="O10894" s="197"/>
      <c r="P10894" s="231"/>
    </row>
    <row r="10895" spans="2:16">
      <c r="B10895" s="351"/>
      <c r="C10895" s="435"/>
      <c r="D10895" s="399"/>
      <c r="E10895" s="400"/>
      <c r="G10895" s="401"/>
      <c r="H10895" s="401"/>
      <c r="I10895" s="401"/>
      <c r="J10895" s="194"/>
      <c r="K10895" s="194"/>
      <c r="L10895" s="195"/>
      <c r="M10895" s="196"/>
      <c r="N10895" s="197"/>
      <c r="O10895" s="197"/>
      <c r="P10895" s="231"/>
    </row>
    <row r="10896" spans="2:16">
      <c r="B10896" s="351"/>
      <c r="C10896" s="435"/>
      <c r="D10896" s="399"/>
      <c r="E10896" s="400"/>
      <c r="G10896" s="401"/>
      <c r="H10896" s="401"/>
      <c r="I10896" s="401"/>
      <c r="J10896" s="194"/>
      <c r="K10896" s="194"/>
      <c r="L10896" s="195"/>
      <c r="M10896" s="196"/>
      <c r="N10896" s="197"/>
      <c r="O10896" s="197"/>
      <c r="P10896" s="231"/>
    </row>
    <row r="10897" spans="2:16">
      <c r="B10897" s="351"/>
      <c r="C10897" s="435"/>
      <c r="D10897" s="399"/>
      <c r="E10897" s="400"/>
      <c r="G10897" s="401"/>
      <c r="H10897" s="401"/>
      <c r="I10897" s="401"/>
      <c r="J10897" s="194"/>
      <c r="K10897" s="194"/>
      <c r="L10897" s="195"/>
      <c r="M10897" s="196"/>
      <c r="N10897" s="197"/>
      <c r="O10897" s="197"/>
      <c r="P10897" s="231"/>
    </row>
    <row r="10898" spans="2:16">
      <c r="B10898" s="351"/>
      <c r="C10898" s="435"/>
      <c r="D10898" s="399"/>
      <c r="E10898" s="400"/>
      <c r="G10898" s="401"/>
      <c r="H10898" s="401"/>
      <c r="I10898" s="401"/>
      <c r="J10898" s="194"/>
      <c r="K10898" s="194"/>
      <c r="L10898" s="195"/>
      <c r="M10898" s="196"/>
      <c r="N10898" s="197"/>
      <c r="O10898" s="197"/>
      <c r="P10898" s="231"/>
    </row>
    <row r="10899" spans="2:16">
      <c r="B10899" s="351"/>
      <c r="C10899" s="435"/>
      <c r="D10899" s="399"/>
      <c r="E10899" s="400"/>
      <c r="G10899" s="401"/>
      <c r="H10899" s="401"/>
      <c r="I10899" s="401"/>
      <c r="J10899" s="194"/>
      <c r="K10899" s="194"/>
      <c r="L10899" s="195"/>
      <c r="M10899" s="196"/>
      <c r="N10899" s="197"/>
      <c r="O10899" s="197"/>
      <c r="P10899" s="231"/>
    </row>
    <row r="10900" spans="2:16">
      <c r="B10900" s="351"/>
      <c r="C10900" s="435"/>
      <c r="D10900" s="399"/>
      <c r="E10900" s="400"/>
      <c r="G10900" s="401"/>
      <c r="H10900" s="401"/>
      <c r="I10900" s="401"/>
      <c r="J10900" s="194"/>
      <c r="K10900" s="194"/>
      <c r="L10900" s="195"/>
      <c r="M10900" s="196"/>
      <c r="N10900" s="197"/>
      <c r="O10900" s="197"/>
      <c r="P10900" s="231"/>
    </row>
    <row r="10901" spans="2:16">
      <c r="B10901" s="351"/>
      <c r="C10901" s="435"/>
      <c r="D10901" s="399"/>
      <c r="E10901" s="400"/>
      <c r="G10901" s="401"/>
      <c r="H10901" s="401"/>
      <c r="I10901" s="401"/>
      <c r="J10901" s="194"/>
      <c r="K10901" s="194"/>
      <c r="L10901" s="195"/>
      <c r="M10901" s="196"/>
      <c r="N10901" s="197"/>
      <c r="O10901" s="197"/>
      <c r="P10901" s="231"/>
    </row>
    <row r="10902" spans="2:16">
      <c r="B10902" s="351"/>
      <c r="C10902" s="435"/>
      <c r="D10902" s="399"/>
      <c r="E10902" s="400"/>
      <c r="G10902" s="401"/>
      <c r="H10902" s="401"/>
      <c r="I10902" s="401"/>
      <c r="J10902" s="194"/>
      <c r="K10902" s="194"/>
      <c r="L10902" s="195"/>
      <c r="M10902" s="196"/>
      <c r="N10902" s="197"/>
      <c r="O10902" s="197"/>
      <c r="P10902" s="231"/>
    </row>
    <row r="10903" spans="2:16">
      <c r="B10903" s="351"/>
      <c r="C10903" s="435"/>
      <c r="D10903" s="399"/>
      <c r="E10903" s="400"/>
      <c r="G10903" s="401"/>
      <c r="H10903" s="401"/>
      <c r="I10903" s="401"/>
      <c r="J10903" s="194"/>
      <c r="K10903" s="194"/>
      <c r="L10903" s="195"/>
      <c r="M10903" s="196"/>
      <c r="N10903" s="197"/>
      <c r="O10903" s="197"/>
      <c r="P10903" s="231"/>
    </row>
    <row r="10904" spans="2:16">
      <c r="B10904" s="351"/>
      <c r="C10904" s="435"/>
      <c r="D10904" s="399"/>
      <c r="E10904" s="400"/>
      <c r="G10904" s="401"/>
      <c r="H10904" s="401"/>
      <c r="I10904" s="401"/>
      <c r="J10904" s="194"/>
      <c r="K10904" s="194"/>
      <c r="L10904" s="195"/>
      <c r="M10904" s="196"/>
      <c r="N10904" s="197"/>
      <c r="O10904" s="197"/>
      <c r="P10904" s="231"/>
    </row>
    <row r="10905" spans="2:16">
      <c r="B10905" s="351"/>
      <c r="C10905" s="435"/>
      <c r="D10905" s="399"/>
      <c r="E10905" s="400"/>
      <c r="G10905" s="401"/>
      <c r="H10905" s="401"/>
      <c r="I10905" s="401"/>
      <c r="J10905" s="194"/>
      <c r="K10905" s="194"/>
      <c r="L10905" s="195"/>
      <c r="M10905" s="196"/>
      <c r="N10905" s="197"/>
      <c r="O10905" s="197"/>
      <c r="P10905" s="231"/>
    </row>
    <row r="10906" spans="2:16">
      <c r="B10906" s="351"/>
      <c r="C10906" s="435"/>
      <c r="D10906" s="399"/>
      <c r="E10906" s="400"/>
      <c r="G10906" s="401"/>
      <c r="H10906" s="401"/>
      <c r="I10906" s="401"/>
      <c r="J10906" s="194"/>
      <c r="K10906" s="194"/>
      <c r="L10906" s="195"/>
      <c r="M10906" s="196"/>
      <c r="N10906" s="197"/>
      <c r="O10906" s="197"/>
      <c r="P10906" s="231"/>
    </row>
    <row r="10907" spans="2:16">
      <c r="B10907" s="351"/>
      <c r="C10907" s="435"/>
      <c r="D10907" s="399"/>
      <c r="E10907" s="400"/>
      <c r="G10907" s="401"/>
      <c r="H10907" s="401"/>
      <c r="I10907" s="401"/>
      <c r="J10907" s="194"/>
      <c r="K10907" s="194"/>
      <c r="L10907" s="195"/>
      <c r="M10907" s="196"/>
      <c r="N10907" s="197"/>
      <c r="O10907" s="197"/>
      <c r="P10907" s="231"/>
    </row>
    <row r="10908" spans="2:16">
      <c r="B10908" s="351"/>
      <c r="C10908" s="435"/>
      <c r="D10908" s="399"/>
      <c r="E10908" s="400"/>
      <c r="G10908" s="401"/>
      <c r="H10908" s="401"/>
      <c r="I10908" s="401"/>
      <c r="J10908" s="194"/>
      <c r="K10908" s="194"/>
      <c r="L10908" s="195"/>
      <c r="M10908" s="196"/>
      <c r="N10908" s="197"/>
      <c r="O10908" s="197"/>
      <c r="P10908" s="231"/>
    </row>
    <row r="10909" spans="2:16">
      <c r="B10909" s="351"/>
      <c r="C10909" s="435"/>
      <c r="D10909" s="399"/>
      <c r="E10909" s="400"/>
      <c r="G10909" s="401"/>
      <c r="H10909" s="401"/>
      <c r="I10909" s="401"/>
      <c r="J10909" s="194"/>
      <c r="K10909" s="194"/>
      <c r="L10909" s="195"/>
      <c r="M10909" s="196"/>
      <c r="N10909" s="197"/>
      <c r="O10909" s="197"/>
      <c r="P10909" s="231"/>
    </row>
    <row r="10910" spans="2:16">
      <c r="B10910" s="351"/>
      <c r="C10910" s="435"/>
      <c r="D10910" s="399"/>
      <c r="E10910" s="400"/>
      <c r="G10910" s="401"/>
      <c r="H10910" s="401"/>
      <c r="I10910" s="401"/>
      <c r="J10910" s="194"/>
      <c r="K10910" s="194"/>
      <c r="L10910" s="195"/>
      <c r="M10910" s="196"/>
      <c r="N10910" s="197"/>
      <c r="O10910" s="197"/>
      <c r="P10910" s="231"/>
    </row>
    <row r="10911" spans="2:16">
      <c r="B10911" s="351"/>
      <c r="C10911" s="435"/>
      <c r="D10911" s="399"/>
      <c r="E10911" s="400"/>
      <c r="G10911" s="401"/>
      <c r="H10911" s="401"/>
      <c r="I10911" s="401"/>
      <c r="J10911" s="194"/>
      <c r="K10911" s="194"/>
      <c r="L10911" s="195"/>
      <c r="M10911" s="196"/>
      <c r="N10911" s="197"/>
      <c r="O10911" s="197"/>
      <c r="P10911" s="231"/>
    </row>
    <row r="10912" spans="2:16">
      <c r="B10912" s="351"/>
      <c r="C10912" s="435"/>
      <c r="D10912" s="399"/>
      <c r="E10912" s="400"/>
      <c r="G10912" s="401"/>
      <c r="H10912" s="401"/>
      <c r="I10912" s="401"/>
      <c r="J10912" s="194"/>
      <c r="K10912" s="194"/>
      <c r="L10912" s="195"/>
      <c r="M10912" s="196"/>
      <c r="N10912" s="197"/>
      <c r="O10912" s="197"/>
      <c r="P10912" s="231"/>
    </row>
    <row r="10913" spans="2:16">
      <c r="B10913" s="351"/>
      <c r="C10913" s="435"/>
      <c r="D10913" s="399"/>
      <c r="E10913" s="400"/>
      <c r="G10913" s="401"/>
      <c r="H10913" s="401"/>
      <c r="I10913" s="401"/>
      <c r="J10913" s="194"/>
      <c r="K10913" s="194"/>
      <c r="L10913" s="195"/>
      <c r="M10913" s="196"/>
      <c r="N10913" s="197"/>
      <c r="O10913" s="197"/>
      <c r="P10913" s="231"/>
    </row>
    <row r="10914" spans="2:16">
      <c r="B10914" s="351"/>
      <c r="C10914" s="435"/>
      <c r="D10914" s="399"/>
      <c r="E10914" s="400"/>
      <c r="G10914" s="401"/>
      <c r="H10914" s="401"/>
      <c r="I10914" s="401"/>
      <c r="J10914" s="194"/>
      <c r="K10914" s="194"/>
      <c r="L10914" s="195"/>
      <c r="M10914" s="196"/>
      <c r="N10914" s="197"/>
      <c r="O10914" s="197"/>
      <c r="P10914" s="231"/>
    </row>
    <row r="10915" spans="2:16">
      <c r="B10915" s="351"/>
      <c r="C10915" s="435"/>
      <c r="D10915" s="399"/>
      <c r="E10915" s="400"/>
      <c r="G10915" s="401"/>
      <c r="H10915" s="401"/>
      <c r="I10915" s="401"/>
      <c r="J10915" s="194"/>
      <c r="K10915" s="194"/>
      <c r="L10915" s="195"/>
      <c r="M10915" s="196"/>
      <c r="N10915" s="197"/>
      <c r="O10915" s="197"/>
      <c r="P10915" s="231"/>
    </row>
    <row r="10916" spans="2:16">
      <c r="B10916" s="351"/>
      <c r="C10916" s="435"/>
      <c r="D10916" s="399"/>
      <c r="E10916" s="400"/>
      <c r="G10916" s="401"/>
      <c r="H10916" s="401"/>
      <c r="I10916" s="401"/>
      <c r="J10916" s="194"/>
      <c r="K10916" s="194"/>
      <c r="L10916" s="195"/>
      <c r="M10916" s="196"/>
      <c r="N10916" s="197"/>
      <c r="O10916" s="197"/>
      <c r="P10916" s="231"/>
    </row>
    <row r="10917" spans="2:16">
      <c r="B10917" s="351"/>
      <c r="C10917" s="435"/>
      <c r="D10917" s="399"/>
      <c r="E10917" s="400"/>
      <c r="G10917" s="401"/>
      <c r="H10917" s="401"/>
      <c r="I10917" s="401"/>
      <c r="J10917" s="194"/>
      <c r="K10917" s="194"/>
      <c r="L10917" s="195"/>
      <c r="M10917" s="196"/>
      <c r="N10917" s="197"/>
      <c r="O10917" s="197"/>
      <c r="P10917" s="231"/>
    </row>
    <row r="10918" spans="2:16">
      <c r="B10918" s="351"/>
      <c r="C10918" s="435"/>
      <c r="D10918" s="399"/>
      <c r="E10918" s="400"/>
      <c r="G10918" s="401"/>
      <c r="H10918" s="401"/>
      <c r="I10918" s="401"/>
      <c r="J10918" s="194"/>
      <c r="K10918" s="194"/>
      <c r="L10918" s="195"/>
      <c r="M10918" s="196"/>
      <c r="N10918" s="197"/>
      <c r="O10918" s="197"/>
      <c r="P10918" s="231"/>
    </row>
    <row r="10919" spans="2:16">
      <c r="B10919" s="351"/>
      <c r="C10919" s="435"/>
      <c r="D10919" s="399"/>
      <c r="E10919" s="400"/>
      <c r="G10919" s="401"/>
      <c r="H10919" s="401"/>
      <c r="I10919" s="401"/>
      <c r="J10919" s="194"/>
      <c r="K10919" s="194"/>
      <c r="L10919" s="195"/>
      <c r="M10919" s="196"/>
      <c r="N10919" s="197"/>
      <c r="O10919" s="197"/>
      <c r="P10919" s="231"/>
    </row>
    <row r="10920" spans="2:16">
      <c r="B10920" s="351"/>
      <c r="C10920" s="435"/>
      <c r="D10920" s="399"/>
      <c r="E10920" s="400"/>
      <c r="G10920" s="401"/>
      <c r="H10920" s="401"/>
      <c r="I10920" s="401"/>
      <c r="J10920" s="194"/>
      <c r="K10920" s="194"/>
      <c r="L10920" s="195"/>
      <c r="M10920" s="196"/>
      <c r="N10920" s="197"/>
      <c r="O10920" s="197"/>
      <c r="P10920" s="231"/>
    </row>
    <row r="10921" spans="2:16">
      <c r="B10921" s="351"/>
      <c r="C10921" s="435"/>
      <c r="D10921" s="399"/>
      <c r="E10921" s="400"/>
      <c r="G10921" s="401"/>
      <c r="H10921" s="401"/>
      <c r="I10921" s="401"/>
      <c r="J10921" s="194"/>
      <c r="K10921" s="194"/>
      <c r="L10921" s="195"/>
      <c r="M10921" s="196"/>
      <c r="N10921" s="197"/>
      <c r="O10921" s="197"/>
      <c r="P10921" s="231"/>
    </row>
    <row r="10922" spans="2:16">
      <c r="B10922" s="351"/>
      <c r="C10922" s="435"/>
      <c r="D10922" s="399"/>
      <c r="E10922" s="400"/>
      <c r="G10922" s="401"/>
      <c r="H10922" s="401"/>
      <c r="I10922" s="401"/>
      <c r="J10922" s="194"/>
      <c r="K10922" s="194"/>
      <c r="L10922" s="195"/>
      <c r="M10922" s="196"/>
      <c r="N10922" s="197"/>
      <c r="O10922" s="197"/>
      <c r="P10922" s="231"/>
    </row>
    <row r="10923" spans="2:16">
      <c r="B10923" s="351"/>
      <c r="C10923" s="435"/>
      <c r="D10923" s="399"/>
      <c r="E10923" s="400"/>
      <c r="G10923" s="401"/>
      <c r="H10923" s="401"/>
      <c r="I10923" s="401"/>
      <c r="J10923" s="194"/>
      <c r="K10923" s="194"/>
      <c r="L10923" s="195"/>
      <c r="M10923" s="196"/>
      <c r="N10923" s="197"/>
      <c r="O10923" s="197"/>
      <c r="P10923" s="231"/>
    </row>
    <row r="10924" spans="2:16">
      <c r="B10924" s="351"/>
      <c r="C10924" s="435"/>
      <c r="D10924" s="399"/>
      <c r="E10924" s="400"/>
      <c r="G10924" s="401"/>
      <c r="H10924" s="401"/>
      <c r="I10924" s="401"/>
      <c r="J10924" s="194"/>
      <c r="K10924" s="194"/>
      <c r="L10924" s="195"/>
      <c r="M10924" s="196"/>
      <c r="N10924" s="197"/>
      <c r="O10924" s="197"/>
      <c r="P10924" s="231"/>
    </row>
    <row r="10925" spans="2:16">
      <c r="B10925" s="351"/>
      <c r="C10925" s="435"/>
      <c r="D10925" s="399"/>
      <c r="E10925" s="400"/>
      <c r="G10925" s="401"/>
      <c r="H10925" s="401"/>
      <c r="I10925" s="401"/>
      <c r="J10925" s="194"/>
      <c r="K10925" s="194"/>
      <c r="L10925" s="195"/>
      <c r="M10925" s="196"/>
      <c r="N10925" s="197"/>
      <c r="O10925" s="197"/>
      <c r="P10925" s="231"/>
    </row>
    <row r="10926" spans="2:16">
      <c r="B10926" s="351"/>
      <c r="C10926" s="435"/>
      <c r="D10926" s="399"/>
      <c r="E10926" s="400"/>
      <c r="G10926" s="401"/>
      <c r="H10926" s="401"/>
      <c r="I10926" s="401"/>
      <c r="J10926" s="194"/>
      <c r="K10926" s="194"/>
      <c r="L10926" s="195"/>
      <c r="M10926" s="196"/>
      <c r="N10926" s="197"/>
      <c r="O10926" s="197"/>
      <c r="P10926" s="231"/>
    </row>
    <row r="10927" spans="2:16">
      <c r="B10927" s="351"/>
      <c r="C10927" s="435"/>
      <c r="D10927" s="399"/>
      <c r="E10927" s="400"/>
      <c r="G10927" s="401"/>
      <c r="H10927" s="401"/>
      <c r="I10927" s="401"/>
      <c r="J10927" s="194"/>
      <c r="K10927" s="194"/>
      <c r="L10927" s="195"/>
      <c r="M10927" s="196"/>
      <c r="N10927" s="197"/>
      <c r="O10927" s="197"/>
      <c r="P10927" s="231"/>
    </row>
    <row r="10928" spans="2:16">
      <c r="B10928" s="351"/>
      <c r="C10928" s="435"/>
      <c r="D10928" s="399"/>
      <c r="E10928" s="400"/>
      <c r="G10928" s="401"/>
      <c r="H10928" s="401"/>
      <c r="I10928" s="401"/>
      <c r="J10928" s="194"/>
      <c r="K10928" s="194"/>
      <c r="L10928" s="195"/>
      <c r="M10928" s="196"/>
      <c r="N10928" s="197"/>
      <c r="O10928" s="197"/>
      <c r="P10928" s="231"/>
    </row>
    <row r="10929" spans="2:16">
      <c r="B10929" s="351"/>
      <c r="C10929" s="435"/>
      <c r="D10929" s="399"/>
      <c r="E10929" s="400"/>
      <c r="G10929" s="401"/>
      <c r="H10929" s="401"/>
      <c r="I10929" s="401"/>
      <c r="J10929" s="194"/>
      <c r="K10929" s="194"/>
      <c r="L10929" s="195"/>
      <c r="M10929" s="196"/>
      <c r="N10929" s="197"/>
      <c r="O10929" s="197"/>
      <c r="P10929" s="231"/>
    </row>
    <row r="10930" spans="2:16">
      <c r="B10930" s="351"/>
      <c r="C10930" s="435"/>
      <c r="D10930" s="399"/>
      <c r="E10930" s="400"/>
      <c r="G10930" s="401"/>
      <c r="H10930" s="401"/>
      <c r="I10930" s="401"/>
      <c r="J10930" s="194"/>
      <c r="K10930" s="194"/>
      <c r="L10930" s="195"/>
      <c r="M10930" s="196"/>
      <c r="N10930" s="197"/>
      <c r="O10930" s="197"/>
      <c r="P10930" s="231"/>
    </row>
    <row r="10931" spans="2:16">
      <c r="B10931" s="351"/>
      <c r="C10931" s="435"/>
      <c r="D10931" s="399"/>
      <c r="E10931" s="400"/>
      <c r="G10931" s="401"/>
      <c r="H10931" s="401"/>
      <c r="I10931" s="401"/>
      <c r="J10931" s="194"/>
      <c r="K10931" s="194"/>
      <c r="L10931" s="195"/>
      <c r="M10931" s="196"/>
      <c r="N10931" s="197"/>
      <c r="O10931" s="197"/>
      <c r="P10931" s="231"/>
    </row>
    <row r="10932" spans="2:16">
      <c r="B10932" s="351"/>
      <c r="C10932" s="435"/>
      <c r="D10932" s="399"/>
      <c r="E10932" s="400"/>
      <c r="G10932" s="401"/>
      <c r="H10932" s="401"/>
      <c r="I10932" s="401"/>
      <c r="J10932" s="194"/>
      <c r="K10932" s="194"/>
      <c r="L10932" s="195"/>
      <c r="M10932" s="196"/>
      <c r="N10932" s="197"/>
      <c r="O10932" s="197"/>
      <c r="P10932" s="231"/>
    </row>
    <row r="10933" spans="2:16">
      <c r="B10933" s="351"/>
      <c r="C10933" s="435"/>
      <c r="D10933" s="399"/>
      <c r="E10933" s="400"/>
      <c r="G10933" s="401"/>
      <c r="H10933" s="401"/>
      <c r="I10933" s="401"/>
      <c r="J10933" s="194"/>
      <c r="K10933" s="194"/>
      <c r="L10933" s="195"/>
      <c r="M10933" s="196"/>
      <c r="N10933" s="197"/>
      <c r="O10933" s="197"/>
      <c r="P10933" s="231"/>
    </row>
    <row r="10934" spans="2:16">
      <c r="B10934" s="351"/>
      <c r="C10934" s="435"/>
      <c r="D10934" s="399"/>
      <c r="E10934" s="400"/>
      <c r="G10934" s="401"/>
      <c r="H10934" s="401"/>
      <c r="I10934" s="401"/>
      <c r="J10934" s="194"/>
      <c r="K10934" s="194"/>
      <c r="L10934" s="195"/>
      <c r="M10934" s="196"/>
      <c r="N10934" s="197"/>
      <c r="O10934" s="197"/>
      <c r="P10934" s="231"/>
    </row>
    <row r="10935" spans="2:16">
      <c r="B10935" s="351"/>
      <c r="C10935" s="435"/>
      <c r="D10935" s="399"/>
      <c r="E10935" s="400"/>
      <c r="G10935" s="401"/>
      <c r="H10935" s="401"/>
      <c r="I10935" s="401"/>
      <c r="J10935" s="194"/>
      <c r="K10935" s="194"/>
      <c r="L10935" s="195"/>
      <c r="M10935" s="196"/>
      <c r="N10935" s="197"/>
      <c r="O10935" s="197"/>
      <c r="P10935" s="231"/>
    </row>
    <row r="10936" spans="2:16">
      <c r="B10936" s="351"/>
      <c r="C10936" s="435"/>
      <c r="D10936" s="399"/>
      <c r="E10936" s="400"/>
      <c r="G10936" s="401"/>
      <c r="H10936" s="401"/>
      <c r="I10936" s="401"/>
      <c r="J10936" s="194"/>
      <c r="K10936" s="194"/>
      <c r="L10936" s="195"/>
      <c r="M10936" s="196"/>
      <c r="N10936" s="197"/>
      <c r="O10936" s="197"/>
      <c r="P10936" s="231"/>
    </row>
    <row r="10937" spans="2:16">
      <c r="B10937" s="351"/>
      <c r="C10937" s="435"/>
      <c r="D10937" s="399"/>
      <c r="E10937" s="400"/>
      <c r="G10937" s="401"/>
      <c r="H10937" s="401"/>
      <c r="I10937" s="401"/>
      <c r="J10937" s="194"/>
      <c r="K10937" s="194"/>
      <c r="L10937" s="195"/>
      <c r="M10937" s="196"/>
      <c r="N10937" s="197"/>
      <c r="O10937" s="197"/>
      <c r="P10937" s="231"/>
    </row>
    <row r="10938" spans="2:16">
      <c r="B10938" s="351"/>
      <c r="C10938" s="435"/>
      <c r="D10938" s="399"/>
      <c r="E10938" s="400"/>
      <c r="G10938" s="401"/>
      <c r="H10938" s="401"/>
      <c r="I10938" s="401"/>
      <c r="J10938" s="194"/>
      <c r="K10938" s="194"/>
      <c r="L10938" s="195"/>
      <c r="M10938" s="196"/>
      <c r="N10938" s="197"/>
      <c r="O10938" s="197"/>
      <c r="P10938" s="231"/>
    </row>
    <row r="10939" spans="2:16">
      <c r="B10939" s="351"/>
      <c r="C10939" s="435"/>
      <c r="D10939" s="399"/>
      <c r="E10939" s="400"/>
      <c r="G10939" s="401"/>
      <c r="H10939" s="401"/>
      <c r="I10939" s="401"/>
      <c r="J10939" s="194"/>
      <c r="K10939" s="194"/>
      <c r="L10939" s="195"/>
      <c r="M10939" s="196"/>
      <c r="N10939" s="197"/>
      <c r="O10939" s="197"/>
      <c r="P10939" s="231"/>
    </row>
    <row r="10940" spans="2:16">
      <c r="B10940" s="351"/>
      <c r="C10940" s="435"/>
      <c r="D10940" s="399"/>
      <c r="E10940" s="400"/>
      <c r="G10940" s="401"/>
      <c r="H10940" s="401"/>
      <c r="I10940" s="401"/>
      <c r="J10940" s="194"/>
      <c r="K10940" s="194"/>
      <c r="L10940" s="195"/>
      <c r="M10940" s="196"/>
      <c r="N10940" s="197"/>
      <c r="O10940" s="197"/>
      <c r="P10940" s="231"/>
    </row>
    <row r="10941" spans="2:16">
      <c r="B10941" s="351"/>
      <c r="C10941" s="435"/>
      <c r="D10941" s="399"/>
      <c r="E10941" s="400"/>
      <c r="G10941" s="401"/>
      <c r="H10941" s="401"/>
      <c r="I10941" s="401"/>
      <c r="J10941" s="194"/>
      <c r="K10941" s="194"/>
      <c r="L10941" s="195"/>
      <c r="M10941" s="196"/>
      <c r="N10941" s="197"/>
      <c r="O10941" s="197"/>
      <c r="P10941" s="231"/>
    </row>
    <row r="10942" spans="2:16">
      <c r="B10942" s="351"/>
      <c r="C10942" s="435"/>
      <c r="D10942" s="399"/>
      <c r="E10942" s="400"/>
      <c r="G10942" s="401"/>
      <c r="H10942" s="401"/>
      <c r="I10942" s="401"/>
      <c r="J10942" s="194"/>
      <c r="K10942" s="194"/>
      <c r="L10942" s="195"/>
      <c r="M10942" s="196"/>
      <c r="N10942" s="197"/>
      <c r="O10942" s="197"/>
      <c r="P10942" s="231"/>
    </row>
    <row r="10943" spans="2:16">
      <c r="B10943" s="351"/>
      <c r="C10943" s="435"/>
      <c r="D10943" s="399"/>
      <c r="E10943" s="400"/>
      <c r="G10943" s="401"/>
      <c r="H10943" s="401"/>
      <c r="I10943" s="401"/>
      <c r="J10943" s="194"/>
      <c r="K10943" s="194"/>
      <c r="L10943" s="195"/>
      <c r="M10943" s="196"/>
      <c r="N10943" s="197"/>
      <c r="O10943" s="197"/>
      <c r="P10943" s="231"/>
    </row>
    <row r="10944" spans="2:16">
      <c r="B10944" s="351"/>
      <c r="C10944" s="435"/>
      <c r="D10944" s="399"/>
      <c r="E10944" s="400"/>
      <c r="G10944" s="401"/>
      <c r="H10944" s="401"/>
      <c r="I10944" s="401"/>
      <c r="J10944" s="194"/>
      <c r="K10944" s="194"/>
      <c r="L10944" s="195"/>
      <c r="M10944" s="196"/>
      <c r="N10944" s="197"/>
      <c r="O10944" s="197"/>
      <c r="P10944" s="231"/>
    </row>
    <row r="10945" spans="2:16">
      <c r="B10945" s="351"/>
      <c r="C10945" s="435"/>
      <c r="D10945" s="399"/>
      <c r="E10945" s="400"/>
      <c r="G10945" s="401"/>
      <c r="H10945" s="401"/>
      <c r="I10945" s="401"/>
      <c r="J10945" s="194"/>
      <c r="K10945" s="194"/>
      <c r="L10945" s="195"/>
      <c r="M10945" s="196"/>
      <c r="N10945" s="197"/>
      <c r="O10945" s="197"/>
      <c r="P10945" s="231"/>
    </row>
    <row r="10946" spans="2:16">
      <c r="B10946" s="351"/>
      <c r="C10946" s="435"/>
      <c r="D10946" s="399"/>
      <c r="E10946" s="400"/>
      <c r="G10946" s="401"/>
      <c r="H10946" s="401"/>
      <c r="I10946" s="401"/>
      <c r="J10946" s="194"/>
      <c r="K10946" s="194"/>
      <c r="L10946" s="195"/>
      <c r="M10946" s="196"/>
      <c r="N10946" s="197"/>
      <c r="O10946" s="197"/>
      <c r="P10946" s="231"/>
    </row>
    <row r="10947" spans="2:16">
      <c r="B10947" s="351"/>
      <c r="C10947" s="435"/>
      <c r="D10947" s="399"/>
      <c r="E10947" s="400"/>
      <c r="G10947" s="401"/>
      <c r="H10947" s="401"/>
      <c r="I10947" s="401"/>
      <c r="J10947" s="194"/>
      <c r="K10947" s="194"/>
      <c r="L10947" s="195"/>
      <c r="M10947" s="196"/>
      <c r="N10947" s="197"/>
      <c r="O10947" s="197"/>
      <c r="P10947" s="231"/>
    </row>
    <row r="10948" spans="2:16">
      <c r="B10948" s="351"/>
      <c r="C10948" s="435"/>
      <c r="D10948" s="399"/>
      <c r="E10948" s="400"/>
      <c r="G10948" s="401"/>
      <c r="H10948" s="401"/>
      <c r="I10948" s="401"/>
      <c r="J10948" s="194"/>
      <c r="K10948" s="194"/>
      <c r="L10948" s="195"/>
      <c r="M10948" s="196"/>
      <c r="N10948" s="197"/>
      <c r="O10948" s="197"/>
      <c r="P10948" s="231"/>
    </row>
    <row r="10949" spans="2:16">
      <c r="B10949" s="351"/>
      <c r="C10949" s="435"/>
      <c r="D10949" s="399"/>
      <c r="E10949" s="400"/>
      <c r="G10949" s="401"/>
      <c r="H10949" s="401"/>
      <c r="I10949" s="401"/>
      <c r="J10949" s="194"/>
      <c r="K10949" s="194"/>
      <c r="L10949" s="195"/>
      <c r="M10949" s="196"/>
      <c r="N10949" s="197"/>
      <c r="O10949" s="197"/>
      <c r="P10949" s="231"/>
    </row>
    <row r="10950" spans="2:16">
      <c r="B10950" s="351"/>
      <c r="C10950" s="435"/>
      <c r="D10950" s="399"/>
      <c r="E10950" s="400"/>
      <c r="G10950" s="401"/>
      <c r="H10950" s="401"/>
      <c r="I10950" s="401"/>
      <c r="J10950" s="194"/>
      <c r="K10950" s="194"/>
      <c r="L10950" s="195"/>
      <c r="M10950" s="196"/>
      <c r="N10950" s="197"/>
      <c r="O10950" s="197"/>
      <c r="P10950" s="231"/>
    </row>
    <row r="10951" spans="2:16">
      <c r="B10951" s="351"/>
      <c r="C10951" s="435"/>
      <c r="D10951" s="399"/>
      <c r="E10951" s="400"/>
      <c r="G10951" s="401"/>
      <c r="H10951" s="401"/>
      <c r="I10951" s="401"/>
      <c r="J10951" s="194"/>
      <c r="K10951" s="194"/>
      <c r="L10951" s="195"/>
      <c r="M10951" s="196"/>
      <c r="N10951" s="197"/>
      <c r="O10951" s="197"/>
      <c r="P10951" s="231"/>
    </row>
    <row r="10952" spans="2:16">
      <c r="B10952" s="351"/>
      <c r="C10952" s="435"/>
      <c r="D10952" s="399"/>
      <c r="E10952" s="400"/>
      <c r="G10952" s="401"/>
      <c r="H10952" s="401"/>
      <c r="I10952" s="401"/>
      <c r="J10952" s="194"/>
      <c r="K10952" s="194"/>
      <c r="L10952" s="195"/>
      <c r="M10952" s="196"/>
      <c r="N10952" s="197"/>
      <c r="O10952" s="197"/>
      <c r="P10952" s="231"/>
    </row>
    <row r="10953" spans="2:16">
      <c r="B10953" s="351"/>
      <c r="C10953" s="435"/>
      <c r="D10953" s="399"/>
      <c r="E10953" s="400"/>
      <c r="G10953" s="401"/>
      <c r="H10953" s="401"/>
      <c r="I10953" s="401"/>
      <c r="J10953" s="194"/>
      <c r="K10953" s="194"/>
      <c r="L10953" s="195"/>
      <c r="M10953" s="196"/>
      <c r="N10953" s="197"/>
      <c r="O10953" s="197"/>
      <c r="P10953" s="231"/>
    </row>
    <row r="10954" spans="2:16">
      <c r="B10954" s="351"/>
      <c r="C10954" s="435"/>
      <c r="D10954" s="399"/>
      <c r="E10954" s="400"/>
      <c r="G10954" s="401"/>
      <c r="H10954" s="401"/>
      <c r="I10954" s="401"/>
      <c r="J10954" s="194"/>
      <c r="K10954" s="194"/>
      <c r="L10954" s="195"/>
      <c r="M10954" s="196"/>
      <c r="N10954" s="197"/>
      <c r="O10954" s="197"/>
      <c r="P10954" s="231"/>
    </row>
    <row r="10955" spans="2:16">
      <c r="B10955" s="351"/>
      <c r="C10955" s="435"/>
      <c r="D10955" s="399"/>
      <c r="E10955" s="400"/>
      <c r="G10955" s="401"/>
      <c r="H10955" s="401"/>
      <c r="I10955" s="401"/>
      <c r="J10955" s="194"/>
      <c r="K10955" s="194"/>
      <c r="L10955" s="195"/>
      <c r="M10955" s="196"/>
      <c r="N10955" s="197"/>
      <c r="O10955" s="197"/>
      <c r="P10955" s="231"/>
    </row>
    <row r="10956" spans="2:16">
      <c r="B10956" s="351"/>
      <c r="C10956" s="435"/>
      <c r="D10956" s="399"/>
      <c r="E10956" s="400"/>
      <c r="G10956" s="401"/>
      <c r="H10956" s="401"/>
      <c r="I10956" s="401"/>
      <c r="J10956" s="194"/>
      <c r="K10956" s="194"/>
      <c r="L10956" s="195"/>
      <c r="M10956" s="196"/>
      <c r="N10956" s="197"/>
      <c r="O10956" s="197"/>
      <c r="P10956" s="231"/>
    </row>
    <row r="10957" spans="2:16">
      <c r="B10957" s="351"/>
      <c r="C10957" s="435"/>
      <c r="D10957" s="399"/>
      <c r="E10957" s="400"/>
      <c r="G10957" s="401"/>
      <c r="H10957" s="401"/>
      <c r="I10957" s="401"/>
      <c r="J10957" s="194"/>
      <c r="K10957" s="194"/>
      <c r="L10957" s="195"/>
      <c r="M10957" s="196"/>
      <c r="N10957" s="197"/>
      <c r="O10957" s="197"/>
      <c r="P10957" s="231"/>
    </row>
    <row r="10958" spans="2:16">
      <c r="B10958" s="351"/>
      <c r="C10958" s="435"/>
      <c r="D10958" s="399"/>
      <c r="E10958" s="400"/>
      <c r="G10958" s="401"/>
      <c r="H10958" s="401"/>
      <c r="I10958" s="401"/>
      <c r="J10958" s="194"/>
      <c r="K10958" s="194"/>
      <c r="L10958" s="195"/>
      <c r="M10958" s="196"/>
      <c r="N10958" s="197"/>
      <c r="O10958" s="197"/>
      <c r="P10958" s="231"/>
    </row>
    <row r="10959" spans="2:16">
      <c r="B10959" s="351"/>
      <c r="C10959" s="435"/>
      <c r="D10959" s="399"/>
      <c r="E10959" s="400"/>
      <c r="G10959" s="401"/>
      <c r="H10959" s="401"/>
      <c r="I10959" s="401"/>
      <c r="J10959" s="194"/>
      <c r="K10959" s="194"/>
      <c r="L10959" s="195"/>
      <c r="M10959" s="196"/>
      <c r="N10959" s="197"/>
      <c r="O10959" s="197"/>
      <c r="P10959" s="231"/>
    </row>
    <row r="10960" spans="2:16">
      <c r="B10960" s="351"/>
      <c r="C10960" s="435"/>
      <c r="D10960" s="399"/>
      <c r="E10960" s="400"/>
      <c r="G10960" s="401"/>
      <c r="H10960" s="401"/>
      <c r="I10960" s="401"/>
      <c r="J10960" s="194"/>
      <c r="K10960" s="194"/>
      <c r="L10960" s="195"/>
      <c r="M10960" s="196"/>
      <c r="N10960" s="197"/>
      <c r="O10960" s="197"/>
      <c r="P10960" s="231"/>
    </row>
    <row r="10961" spans="2:16">
      <c r="B10961" s="351"/>
      <c r="C10961" s="435"/>
      <c r="D10961" s="399"/>
      <c r="E10961" s="400"/>
      <c r="G10961" s="401"/>
      <c r="H10961" s="401"/>
      <c r="I10961" s="401"/>
      <c r="J10961" s="194"/>
      <c r="K10961" s="194"/>
      <c r="L10961" s="195"/>
      <c r="M10961" s="196"/>
      <c r="N10961" s="197"/>
      <c r="O10961" s="197"/>
      <c r="P10961" s="231"/>
    </row>
    <row r="10962" spans="2:16">
      <c r="B10962" s="351"/>
      <c r="C10962" s="435"/>
      <c r="D10962" s="399"/>
      <c r="E10962" s="400"/>
      <c r="G10962" s="401"/>
      <c r="H10962" s="401"/>
      <c r="I10962" s="401"/>
      <c r="J10962" s="194"/>
      <c r="K10962" s="194"/>
      <c r="L10962" s="195"/>
      <c r="M10962" s="196"/>
      <c r="N10962" s="197"/>
      <c r="O10962" s="197"/>
      <c r="P10962" s="231"/>
    </row>
    <row r="10963" spans="2:16">
      <c r="B10963" s="351"/>
      <c r="C10963" s="435"/>
      <c r="D10963" s="399"/>
      <c r="E10963" s="400"/>
      <c r="G10963" s="401"/>
      <c r="H10963" s="401"/>
      <c r="I10963" s="401"/>
      <c r="J10963" s="194"/>
      <c r="K10963" s="194"/>
      <c r="L10963" s="195"/>
      <c r="M10963" s="196"/>
      <c r="N10963" s="197"/>
      <c r="O10963" s="197"/>
      <c r="P10963" s="231"/>
    </row>
    <row r="10964" spans="2:16">
      <c r="B10964" s="351"/>
      <c r="C10964" s="435"/>
      <c r="D10964" s="399"/>
      <c r="E10964" s="400"/>
      <c r="G10964" s="401"/>
      <c r="H10964" s="401"/>
      <c r="I10964" s="401"/>
      <c r="J10964" s="194"/>
      <c r="K10964" s="194"/>
      <c r="L10964" s="195"/>
      <c r="M10964" s="196"/>
      <c r="N10964" s="197"/>
      <c r="O10964" s="197"/>
      <c r="P10964" s="231"/>
    </row>
    <row r="10965" spans="2:16">
      <c r="B10965" s="351"/>
      <c r="C10965" s="435"/>
      <c r="D10965" s="399"/>
      <c r="E10965" s="400"/>
      <c r="G10965" s="401"/>
      <c r="H10965" s="401"/>
      <c r="I10965" s="401"/>
      <c r="J10965" s="194"/>
      <c r="K10965" s="194"/>
      <c r="L10965" s="195"/>
      <c r="M10965" s="196"/>
      <c r="N10965" s="197"/>
      <c r="O10965" s="197"/>
      <c r="P10965" s="231"/>
    </row>
    <row r="10966" spans="2:16">
      <c r="B10966" s="351"/>
      <c r="C10966" s="435"/>
      <c r="D10966" s="399"/>
      <c r="E10966" s="400"/>
      <c r="G10966" s="401"/>
      <c r="H10966" s="401"/>
      <c r="I10966" s="401"/>
      <c r="J10966" s="194"/>
      <c r="K10966" s="194"/>
      <c r="L10966" s="195"/>
      <c r="M10966" s="196"/>
      <c r="N10966" s="197"/>
      <c r="O10966" s="197"/>
      <c r="P10966" s="231"/>
    </row>
    <row r="10967" spans="2:16">
      <c r="B10967" s="351"/>
      <c r="C10967" s="435"/>
      <c r="D10967" s="399"/>
      <c r="E10967" s="400"/>
      <c r="G10967" s="401"/>
      <c r="H10967" s="401"/>
      <c r="I10967" s="401"/>
      <c r="J10967" s="194"/>
      <c r="K10967" s="194"/>
      <c r="L10967" s="195"/>
      <c r="M10967" s="196"/>
      <c r="N10967" s="197"/>
      <c r="O10967" s="197"/>
      <c r="P10967" s="231"/>
    </row>
    <row r="10968" spans="2:16">
      <c r="B10968" s="351"/>
      <c r="C10968" s="435"/>
      <c r="D10968" s="399"/>
      <c r="E10968" s="400"/>
      <c r="G10968" s="401"/>
      <c r="H10968" s="401"/>
      <c r="I10968" s="401"/>
      <c r="J10968" s="194"/>
      <c r="K10968" s="194"/>
      <c r="L10968" s="195"/>
      <c r="M10968" s="196"/>
      <c r="N10968" s="197"/>
      <c r="O10968" s="197"/>
      <c r="P10968" s="231"/>
    </row>
    <row r="10969" spans="2:16">
      <c r="B10969" s="351"/>
      <c r="C10969" s="435"/>
      <c r="D10969" s="399"/>
      <c r="E10969" s="400"/>
      <c r="G10969" s="401"/>
      <c r="H10969" s="401"/>
      <c r="I10969" s="401"/>
      <c r="J10969" s="194"/>
      <c r="K10969" s="194"/>
      <c r="L10969" s="195"/>
      <c r="M10969" s="196"/>
      <c r="N10969" s="197"/>
      <c r="O10969" s="197"/>
      <c r="P10969" s="231"/>
    </row>
    <row r="10970" spans="2:16">
      <c r="B10970" s="351"/>
      <c r="C10970" s="435"/>
      <c r="D10970" s="399"/>
      <c r="E10970" s="400"/>
      <c r="G10970" s="401"/>
      <c r="H10970" s="401"/>
      <c r="I10970" s="401"/>
      <c r="J10970" s="194"/>
      <c r="K10970" s="194"/>
      <c r="L10970" s="195"/>
      <c r="M10970" s="196"/>
      <c r="N10970" s="197"/>
      <c r="O10970" s="197"/>
      <c r="P10970" s="231"/>
    </row>
    <row r="10971" spans="2:16">
      <c r="B10971" s="351"/>
      <c r="C10971" s="435"/>
      <c r="D10971" s="399"/>
      <c r="E10971" s="400"/>
      <c r="G10971" s="401"/>
      <c r="H10971" s="401"/>
      <c r="I10971" s="401"/>
      <c r="J10971" s="194"/>
      <c r="K10971" s="194"/>
      <c r="L10971" s="195"/>
      <c r="M10971" s="196"/>
      <c r="N10971" s="197"/>
      <c r="O10971" s="197"/>
      <c r="P10971" s="231"/>
    </row>
    <row r="10972" spans="2:16">
      <c r="B10972" s="351"/>
      <c r="C10972" s="435"/>
      <c r="D10972" s="399"/>
      <c r="E10972" s="400"/>
      <c r="G10972" s="401"/>
      <c r="H10972" s="401"/>
      <c r="I10972" s="401"/>
      <c r="J10972" s="194"/>
      <c r="K10972" s="194"/>
      <c r="L10972" s="195"/>
      <c r="M10972" s="196"/>
      <c r="N10972" s="197"/>
      <c r="O10972" s="197"/>
      <c r="P10972" s="231"/>
    </row>
    <row r="10973" spans="2:16">
      <c r="B10973" s="351"/>
      <c r="C10973" s="435"/>
      <c r="D10973" s="399"/>
      <c r="E10973" s="400"/>
      <c r="G10973" s="401"/>
      <c r="H10973" s="401"/>
      <c r="I10973" s="401"/>
      <c r="J10973" s="194"/>
      <c r="K10973" s="194"/>
      <c r="L10973" s="195"/>
      <c r="M10973" s="196"/>
      <c r="N10973" s="197"/>
      <c r="O10973" s="197"/>
      <c r="P10973" s="231"/>
    </row>
    <row r="10974" spans="2:16">
      <c r="B10974" s="351"/>
      <c r="C10974" s="435"/>
      <c r="D10974" s="399"/>
      <c r="E10974" s="400"/>
      <c r="G10974" s="401"/>
      <c r="H10974" s="401"/>
      <c r="I10974" s="401"/>
      <c r="J10974" s="194"/>
      <c r="K10974" s="194"/>
      <c r="L10974" s="195"/>
      <c r="M10974" s="196"/>
      <c r="N10974" s="197"/>
      <c r="O10974" s="197"/>
      <c r="P10974" s="231"/>
    </row>
    <row r="10975" spans="2:16">
      <c r="B10975" s="351"/>
      <c r="C10975" s="435"/>
      <c r="D10975" s="399"/>
      <c r="E10975" s="400"/>
      <c r="G10975" s="401"/>
      <c r="H10975" s="401"/>
      <c r="I10975" s="401"/>
      <c r="J10975" s="194"/>
      <c r="K10975" s="194"/>
      <c r="L10975" s="195"/>
      <c r="M10975" s="196"/>
      <c r="N10975" s="197"/>
      <c r="O10975" s="197"/>
      <c r="P10975" s="231"/>
    </row>
    <row r="10976" spans="2:16">
      <c r="B10976" s="351"/>
      <c r="C10976" s="435"/>
      <c r="D10976" s="399"/>
      <c r="E10976" s="400"/>
      <c r="G10976" s="401"/>
      <c r="H10976" s="401"/>
      <c r="I10976" s="401"/>
      <c r="J10976" s="194"/>
      <c r="K10976" s="194"/>
      <c r="L10976" s="195"/>
      <c r="M10976" s="196"/>
      <c r="N10976" s="197"/>
      <c r="O10976" s="197"/>
      <c r="P10976" s="231"/>
    </row>
    <row r="10977" spans="2:16">
      <c r="B10977" s="351"/>
      <c r="C10977" s="435"/>
      <c r="D10977" s="399"/>
      <c r="E10977" s="400"/>
      <c r="G10977" s="401"/>
      <c r="H10977" s="401"/>
      <c r="I10977" s="401"/>
      <c r="J10977" s="194"/>
      <c r="K10977" s="194"/>
      <c r="L10977" s="195"/>
      <c r="M10977" s="196"/>
      <c r="N10977" s="197"/>
      <c r="O10977" s="197"/>
      <c r="P10977" s="231"/>
    </row>
    <row r="10978" spans="2:16">
      <c r="B10978" s="351"/>
      <c r="C10978" s="435"/>
      <c r="D10978" s="399"/>
      <c r="E10978" s="400"/>
      <c r="G10978" s="401"/>
      <c r="H10978" s="401"/>
      <c r="I10978" s="401"/>
      <c r="J10978" s="194"/>
      <c r="K10978" s="194"/>
      <c r="L10978" s="195"/>
      <c r="M10978" s="196"/>
      <c r="N10978" s="197"/>
      <c r="O10978" s="197"/>
      <c r="P10978" s="231"/>
    </row>
    <row r="10979" spans="2:16">
      <c r="B10979" s="351"/>
      <c r="C10979" s="435"/>
      <c r="D10979" s="399"/>
      <c r="E10979" s="400"/>
      <c r="G10979" s="401"/>
      <c r="H10979" s="401"/>
      <c r="I10979" s="401"/>
      <c r="J10979" s="194"/>
      <c r="K10979" s="194"/>
      <c r="L10979" s="195"/>
      <c r="M10979" s="196"/>
      <c r="N10979" s="197"/>
      <c r="O10979" s="197"/>
      <c r="P10979" s="231"/>
    </row>
    <row r="10980" spans="2:16">
      <c r="B10980" s="351"/>
      <c r="C10980" s="435"/>
      <c r="D10980" s="399"/>
      <c r="E10980" s="400"/>
      <c r="G10980" s="401"/>
      <c r="H10980" s="401"/>
      <c r="I10980" s="401"/>
      <c r="J10980" s="194"/>
      <c r="K10980" s="194"/>
      <c r="L10980" s="195"/>
      <c r="M10980" s="196"/>
      <c r="N10980" s="197"/>
      <c r="O10980" s="197"/>
      <c r="P10980" s="231"/>
    </row>
    <row r="10981" spans="2:16">
      <c r="B10981" s="351"/>
      <c r="C10981" s="435"/>
      <c r="D10981" s="399"/>
      <c r="E10981" s="400"/>
      <c r="G10981" s="401"/>
      <c r="H10981" s="401"/>
      <c r="I10981" s="401"/>
      <c r="J10981" s="194"/>
      <c r="K10981" s="194"/>
      <c r="L10981" s="195"/>
      <c r="M10981" s="196"/>
      <c r="N10981" s="197"/>
      <c r="O10981" s="197"/>
      <c r="P10981" s="231"/>
    </row>
    <row r="10982" spans="2:16">
      <c r="B10982" s="351"/>
      <c r="C10982" s="435"/>
      <c r="D10982" s="399"/>
      <c r="E10982" s="400"/>
      <c r="G10982" s="401"/>
      <c r="H10982" s="401"/>
      <c r="I10982" s="401"/>
      <c r="J10982" s="194"/>
      <c r="K10982" s="194"/>
      <c r="L10982" s="195"/>
      <c r="M10982" s="196"/>
      <c r="N10982" s="197"/>
      <c r="O10982" s="197"/>
      <c r="P10982" s="231"/>
    </row>
    <row r="10983" spans="2:16">
      <c r="B10983" s="351"/>
      <c r="C10983" s="435"/>
      <c r="D10983" s="399"/>
      <c r="E10983" s="400"/>
      <c r="G10983" s="401"/>
      <c r="H10983" s="401"/>
      <c r="I10983" s="401"/>
      <c r="J10983" s="194"/>
      <c r="K10983" s="194"/>
      <c r="L10983" s="195"/>
      <c r="M10983" s="196"/>
      <c r="N10983" s="197"/>
      <c r="O10983" s="197"/>
      <c r="P10983" s="231"/>
    </row>
    <row r="10984" spans="2:16">
      <c r="B10984" s="351"/>
      <c r="C10984" s="435"/>
      <c r="D10984" s="399"/>
      <c r="E10984" s="400"/>
      <c r="G10984" s="401"/>
      <c r="H10984" s="401"/>
      <c r="I10984" s="401"/>
      <c r="J10984" s="194"/>
      <c r="K10984" s="194"/>
      <c r="L10984" s="195"/>
      <c r="M10984" s="196"/>
      <c r="N10984" s="197"/>
      <c r="O10984" s="197"/>
      <c r="P10984" s="231"/>
    </row>
    <row r="10985" spans="2:16">
      <c r="B10985" s="351"/>
      <c r="C10985" s="435"/>
      <c r="D10985" s="399"/>
      <c r="E10985" s="400"/>
      <c r="G10985" s="401"/>
      <c r="H10985" s="401"/>
      <c r="I10985" s="401"/>
      <c r="J10985" s="194"/>
      <c r="K10985" s="194"/>
      <c r="L10985" s="195"/>
      <c r="M10985" s="196"/>
      <c r="N10985" s="197"/>
      <c r="O10985" s="197"/>
      <c r="P10985" s="231"/>
    </row>
    <row r="10986" spans="2:16">
      <c r="B10986" s="351"/>
      <c r="C10986" s="435"/>
      <c r="D10986" s="399"/>
      <c r="E10986" s="400"/>
      <c r="G10986" s="401"/>
      <c r="H10986" s="401"/>
      <c r="I10986" s="401"/>
      <c r="J10986" s="194"/>
      <c r="K10986" s="194"/>
      <c r="L10986" s="195"/>
      <c r="M10986" s="196"/>
      <c r="N10986" s="197"/>
      <c r="O10986" s="197"/>
      <c r="P10986" s="231"/>
    </row>
    <row r="10987" spans="2:16">
      <c r="B10987" s="351"/>
      <c r="C10987" s="435"/>
      <c r="D10987" s="399"/>
      <c r="E10987" s="400"/>
      <c r="G10987" s="401"/>
      <c r="H10987" s="401"/>
      <c r="I10987" s="401"/>
      <c r="J10987" s="194"/>
      <c r="K10987" s="194"/>
      <c r="L10987" s="195"/>
      <c r="M10987" s="196"/>
      <c r="N10987" s="197"/>
      <c r="O10987" s="197"/>
      <c r="P10987" s="231"/>
    </row>
    <row r="10988" spans="2:16">
      <c r="B10988" s="351"/>
      <c r="C10988" s="435"/>
      <c r="D10988" s="399"/>
      <c r="E10988" s="400"/>
      <c r="G10988" s="401"/>
      <c r="H10988" s="401"/>
      <c r="I10988" s="401"/>
      <c r="J10988" s="194"/>
      <c r="K10988" s="194"/>
      <c r="L10988" s="195"/>
      <c r="M10988" s="196"/>
      <c r="N10988" s="197"/>
      <c r="O10988" s="197"/>
      <c r="P10988" s="231"/>
    </row>
    <row r="10989" spans="2:16">
      <c r="B10989" s="351"/>
      <c r="C10989" s="435"/>
      <c r="D10989" s="399"/>
      <c r="E10989" s="400"/>
      <c r="G10989" s="401"/>
      <c r="H10989" s="401"/>
      <c r="I10989" s="401"/>
      <c r="J10989" s="194"/>
      <c r="K10989" s="194"/>
      <c r="L10989" s="195"/>
      <c r="M10989" s="196"/>
      <c r="N10989" s="197"/>
      <c r="O10989" s="197"/>
      <c r="P10989" s="231"/>
    </row>
    <row r="10990" spans="2:16">
      <c r="B10990" s="351"/>
      <c r="C10990" s="435"/>
      <c r="D10990" s="399"/>
      <c r="E10990" s="400"/>
      <c r="G10990" s="401"/>
      <c r="H10990" s="401"/>
      <c r="I10990" s="401"/>
      <c r="J10990" s="194"/>
      <c r="K10990" s="194"/>
      <c r="L10990" s="195"/>
      <c r="M10990" s="196"/>
      <c r="N10990" s="197"/>
      <c r="O10990" s="197"/>
      <c r="P10990" s="231"/>
    </row>
    <row r="10991" spans="2:16">
      <c r="B10991" s="351"/>
      <c r="C10991" s="435"/>
      <c r="D10991" s="399"/>
      <c r="E10991" s="400"/>
      <c r="G10991" s="401"/>
      <c r="H10991" s="401"/>
      <c r="I10991" s="401"/>
      <c r="J10991" s="194"/>
      <c r="K10991" s="194"/>
      <c r="L10991" s="195"/>
      <c r="M10991" s="196"/>
      <c r="N10991" s="197"/>
      <c r="O10991" s="197"/>
      <c r="P10991" s="231"/>
    </row>
    <row r="10992" spans="2:16">
      <c r="B10992" s="351"/>
      <c r="C10992" s="435"/>
      <c r="D10992" s="399"/>
      <c r="E10992" s="400"/>
      <c r="G10992" s="401"/>
      <c r="H10992" s="401"/>
      <c r="I10992" s="401"/>
      <c r="J10992" s="194"/>
      <c r="K10992" s="194"/>
      <c r="L10992" s="195"/>
      <c r="M10992" s="196"/>
      <c r="N10992" s="197"/>
      <c r="O10992" s="197"/>
      <c r="P10992" s="231"/>
    </row>
    <row r="10993" spans="2:16">
      <c r="B10993" s="402"/>
      <c r="C10993" s="435"/>
      <c r="D10993" s="404"/>
      <c r="E10993" s="405"/>
      <c r="G10993" s="406"/>
      <c r="H10993" s="406"/>
      <c r="I10993" s="406"/>
      <c r="J10993" s="194"/>
      <c r="K10993" s="194"/>
      <c r="L10993" s="195"/>
      <c r="M10993" s="196"/>
      <c r="N10993" s="197"/>
      <c r="O10993" s="197"/>
      <c r="P10993" s="221"/>
    </row>
    <row r="10994" spans="2:16">
      <c r="B10994" s="351"/>
      <c r="C10994" s="435"/>
      <c r="D10994" s="399"/>
      <c r="E10994" s="400"/>
      <c r="G10994" s="401"/>
      <c r="H10994" s="401"/>
      <c r="I10994" s="401"/>
      <c r="J10994" s="194"/>
      <c r="K10994" s="194"/>
      <c r="L10994" s="195"/>
      <c r="M10994" s="196"/>
      <c r="N10994" s="197"/>
      <c r="O10994" s="197"/>
      <c r="P10994" s="231"/>
    </row>
    <row r="10995" spans="2:16">
      <c r="B10995" s="351"/>
      <c r="C10995" s="435"/>
      <c r="D10995" s="399"/>
      <c r="E10995" s="400"/>
      <c r="G10995" s="401"/>
      <c r="H10995" s="401"/>
      <c r="I10995" s="401"/>
      <c r="J10995" s="194"/>
      <c r="K10995" s="194"/>
      <c r="L10995" s="195"/>
      <c r="M10995" s="196"/>
      <c r="N10995" s="197"/>
      <c r="O10995" s="197"/>
      <c r="P10995" s="231"/>
    </row>
    <row r="10996" spans="2:16">
      <c r="B10996" s="351"/>
      <c r="C10996" s="435"/>
      <c r="D10996" s="399"/>
      <c r="E10996" s="400"/>
      <c r="G10996" s="401"/>
      <c r="H10996" s="401"/>
      <c r="I10996" s="401"/>
      <c r="J10996" s="194"/>
      <c r="K10996" s="194"/>
      <c r="L10996" s="195"/>
      <c r="M10996" s="196"/>
      <c r="N10996" s="197"/>
      <c r="O10996" s="197"/>
      <c r="P10996" s="231"/>
    </row>
    <row r="10997" spans="2:16">
      <c r="B10997" s="351"/>
      <c r="C10997" s="435"/>
      <c r="D10997" s="399"/>
      <c r="E10997" s="400"/>
      <c r="G10997" s="401"/>
      <c r="H10997" s="401"/>
      <c r="I10997" s="401"/>
      <c r="J10997" s="194"/>
      <c r="K10997" s="194"/>
      <c r="L10997" s="195"/>
      <c r="M10997" s="196"/>
      <c r="N10997" s="197"/>
      <c r="O10997" s="197"/>
      <c r="P10997" s="231"/>
    </row>
    <row r="10998" spans="2:16">
      <c r="B10998" s="351"/>
      <c r="C10998" s="435"/>
      <c r="D10998" s="399"/>
      <c r="E10998" s="400"/>
      <c r="G10998" s="401"/>
      <c r="H10998" s="401"/>
      <c r="I10998" s="401"/>
      <c r="J10998" s="194"/>
      <c r="K10998" s="194"/>
      <c r="L10998" s="195"/>
      <c r="M10998" s="196"/>
      <c r="N10998" s="197"/>
      <c r="O10998" s="197"/>
      <c r="P10998" s="231"/>
    </row>
    <row r="10999" spans="2:16">
      <c r="B10999" s="351"/>
      <c r="C10999" s="435"/>
      <c r="D10999" s="399"/>
      <c r="E10999" s="400"/>
      <c r="G10999" s="401"/>
      <c r="H10999" s="401"/>
      <c r="I10999" s="401"/>
      <c r="J10999" s="194"/>
      <c r="K10999" s="194"/>
      <c r="L10999" s="195"/>
      <c r="M10999" s="196"/>
      <c r="N10999" s="197"/>
      <c r="O10999" s="197"/>
      <c r="P10999" s="231"/>
    </row>
    <row r="11000" spans="2:16">
      <c r="B11000" s="351"/>
      <c r="C11000" s="435"/>
      <c r="D11000" s="399"/>
      <c r="E11000" s="400"/>
      <c r="G11000" s="401"/>
      <c r="H11000" s="401"/>
      <c r="I11000" s="401"/>
      <c r="J11000" s="194"/>
      <c r="K11000" s="194"/>
      <c r="L11000" s="195"/>
      <c r="M11000" s="196"/>
      <c r="N11000" s="197"/>
      <c r="O11000" s="197"/>
      <c r="P11000" s="231"/>
    </row>
    <row r="11001" spans="2:16">
      <c r="B11001" s="351"/>
      <c r="C11001" s="435"/>
      <c r="D11001" s="399"/>
      <c r="E11001" s="400"/>
      <c r="G11001" s="401"/>
      <c r="H11001" s="401"/>
      <c r="I11001" s="401"/>
      <c r="J11001" s="194"/>
      <c r="K11001" s="194"/>
      <c r="L11001" s="195"/>
      <c r="M11001" s="196"/>
      <c r="N11001" s="197"/>
      <c r="O11001" s="197"/>
      <c r="P11001" s="231"/>
    </row>
    <row r="11002" spans="2:16">
      <c r="B11002" s="351"/>
      <c r="C11002" s="435"/>
      <c r="D11002" s="399"/>
      <c r="E11002" s="400"/>
      <c r="G11002" s="401"/>
      <c r="H11002" s="401"/>
      <c r="I11002" s="401"/>
      <c r="J11002" s="194"/>
      <c r="K11002" s="194"/>
      <c r="L11002" s="195"/>
      <c r="M11002" s="196"/>
      <c r="N11002" s="197"/>
      <c r="O11002" s="197"/>
      <c r="P11002" s="231"/>
    </row>
    <row r="11003" spans="2:16">
      <c r="B11003" s="351"/>
      <c r="C11003" s="435"/>
      <c r="D11003" s="399"/>
      <c r="E11003" s="400"/>
      <c r="G11003" s="401"/>
      <c r="H11003" s="401"/>
      <c r="I11003" s="401"/>
      <c r="J11003" s="194"/>
      <c r="K11003" s="194"/>
      <c r="L11003" s="195"/>
      <c r="M11003" s="196"/>
      <c r="N11003" s="197"/>
      <c r="O11003" s="197"/>
      <c r="P11003" s="231"/>
    </row>
    <row r="11004" spans="2:16">
      <c r="B11004" s="351"/>
      <c r="C11004" s="435"/>
      <c r="D11004" s="399"/>
      <c r="E11004" s="400"/>
      <c r="G11004" s="401"/>
      <c r="H11004" s="401"/>
      <c r="I11004" s="401"/>
      <c r="J11004" s="194"/>
      <c r="K11004" s="194"/>
      <c r="L11004" s="195"/>
      <c r="M11004" s="196"/>
      <c r="N11004" s="197"/>
      <c r="O11004" s="197"/>
      <c r="P11004" s="231"/>
    </row>
    <row r="11005" spans="2:16">
      <c r="B11005" s="351"/>
      <c r="C11005" s="435"/>
      <c r="D11005" s="399"/>
      <c r="E11005" s="400"/>
      <c r="G11005" s="401"/>
      <c r="H11005" s="401"/>
      <c r="I11005" s="401"/>
      <c r="J11005" s="194"/>
      <c r="K11005" s="194"/>
      <c r="L11005" s="195"/>
      <c r="M11005" s="196"/>
      <c r="N11005" s="197"/>
      <c r="O11005" s="197"/>
      <c r="P11005" s="231"/>
    </row>
    <row r="11006" spans="2:16">
      <c r="B11006" s="351"/>
      <c r="C11006" s="435"/>
      <c r="D11006" s="399"/>
      <c r="E11006" s="400"/>
      <c r="G11006" s="401"/>
      <c r="H11006" s="401"/>
      <c r="I11006" s="401"/>
      <c r="J11006" s="194"/>
      <c r="K11006" s="194"/>
      <c r="L11006" s="195"/>
      <c r="M11006" s="196"/>
      <c r="N11006" s="197"/>
      <c r="O11006" s="197"/>
      <c r="P11006" s="231"/>
    </row>
    <row r="11007" spans="2:16">
      <c r="B11007" s="351"/>
      <c r="C11007" s="435"/>
      <c r="D11007" s="399"/>
      <c r="E11007" s="400"/>
      <c r="G11007" s="401"/>
      <c r="H11007" s="401"/>
      <c r="I11007" s="401"/>
      <c r="J11007" s="194"/>
      <c r="K11007" s="194"/>
      <c r="L11007" s="195"/>
      <c r="M11007" s="196"/>
      <c r="N11007" s="197"/>
      <c r="O11007" s="197"/>
      <c r="P11007" s="231"/>
    </row>
    <row r="11008" spans="2:16">
      <c r="B11008" s="351"/>
      <c r="C11008" s="435"/>
      <c r="D11008" s="399"/>
      <c r="E11008" s="400"/>
      <c r="G11008" s="401"/>
      <c r="H11008" s="401"/>
      <c r="I11008" s="401"/>
      <c r="J11008" s="194"/>
      <c r="K11008" s="194"/>
      <c r="L11008" s="195"/>
      <c r="M11008" s="196"/>
      <c r="N11008" s="197"/>
      <c r="O11008" s="197"/>
      <c r="P11008" s="231"/>
    </row>
    <row r="11009" spans="2:16">
      <c r="B11009" s="351"/>
      <c r="C11009" s="435"/>
      <c r="D11009" s="399"/>
      <c r="E11009" s="400"/>
      <c r="G11009" s="401"/>
      <c r="H11009" s="401"/>
      <c r="I11009" s="401"/>
      <c r="J11009" s="194"/>
      <c r="K11009" s="194"/>
      <c r="L11009" s="195"/>
      <c r="M11009" s="196"/>
      <c r="N11009" s="197"/>
      <c r="O11009" s="197"/>
      <c r="P11009" s="231"/>
    </row>
    <row r="11010" spans="2:16">
      <c r="B11010" s="351"/>
      <c r="C11010" s="435"/>
      <c r="D11010" s="399"/>
      <c r="E11010" s="400"/>
      <c r="G11010" s="401"/>
      <c r="H11010" s="401"/>
      <c r="I11010" s="401"/>
      <c r="J11010" s="194"/>
      <c r="K11010" s="194"/>
      <c r="L11010" s="195"/>
      <c r="M11010" s="196"/>
      <c r="N11010" s="197"/>
      <c r="O11010" s="197"/>
      <c r="P11010" s="231"/>
    </row>
    <row r="11011" spans="2:16">
      <c r="B11011" s="351"/>
      <c r="C11011" s="435"/>
      <c r="D11011" s="399"/>
      <c r="E11011" s="400"/>
      <c r="G11011" s="401"/>
      <c r="H11011" s="401"/>
      <c r="I11011" s="401"/>
      <c r="J11011" s="194"/>
      <c r="K11011" s="194"/>
      <c r="L11011" s="195"/>
      <c r="M11011" s="196"/>
      <c r="N11011" s="197"/>
      <c r="O11011" s="197"/>
      <c r="P11011" s="231"/>
    </row>
    <row r="11012" spans="2:16">
      <c r="B11012" s="351"/>
      <c r="C11012" s="435"/>
      <c r="D11012" s="399"/>
      <c r="E11012" s="400"/>
      <c r="G11012" s="401"/>
      <c r="H11012" s="401"/>
      <c r="I11012" s="401"/>
      <c r="J11012" s="194"/>
      <c r="K11012" s="194"/>
      <c r="L11012" s="195"/>
      <c r="M11012" s="196"/>
      <c r="N11012" s="197"/>
      <c r="O11012" s="197"/>
      <c r="P11012" s="231"/>
    </row>
    <row r="11013" spans="2:16">
      <c r="B11013" s="351"/>
      <c r="C11013" s="435"/>
      <c r="D11013" s="399"/>
      <c r="E11013" s="400"/>
      <c r="G11013" s="401"/>
      <c r="H11013" s="401"/>
      <c r="I11013" s="401"/>
      <c r="J11013" s="194"/>
      <c r="K11013" s="194"/>
      <c r="L11013" s="195"/>
      <c r="M11013" s="196"/>
      <c r="N11013" s="197"/>
      <c r="O11013" s="197"/>
      <c r="P11013" s="231"/>
    </row>
    <row r="11014" spans="2:16">
      <c r="B11014" s="351"/>
      <c r="C11014" s="435"/>
      <c r="D11014" s="399"/>
      <c r="E11014" s="400"/>
      <c r="G11014" s="401"/>
      <c r="H11014" s="401"/>
      <c r="I11014" s="401"/>
      <c r="J11014" s="194"/>
      <c r="K11014" s="194"/>
      <c r="L11014" s="195"/>
      <c r="M11014" s="196"/>
      <c r="N11014" s="197"/>
      <c r="O11014" s="197"/>
      <c r="P11014" s="231"/>
    </row>
    <row r="11015" spans="2:16">
      <c r="B11015" s="351"/>
      <c r="C11015" s="435"/>
      <c r="D11015" s="399"/>
      <c r="E11015" s="400"/>
      <c r="G11015" s="401"/>
      <c r="H11015" s="401"/>
      <c r="I11015" s="401"/>
      <c r="J11015" s="194"/>
      <c r="K11015" s="194"/>
      <c r="L11015" s="195"/>
      <c r="M11015" s="196"/>
      <c r="N11015" s="197"/>
      <c r="O11015" s="197"/>
      <c r="P11015" s="231"/>
    </row>
    <row r="11016" spans="2:16">
      <c r="B11016" s="351"/>
      <c r="C11016" s="435"/>
      <c r="D11016" s="399"/>
      <c r="E11016" s="400"/>
      <c r="G11016" s="401"/>
      <c r="H11016" s="401"/>
      <c r="I11016" s="401"/>
      <c r="J11016" s="194"/>
      <c r="K11016" s="194"/>
      <c r="L11016" s="195"/>
      <c r="M11016" s="196"/>
      <c r="N11016" s="197"/>
      <c r="O11016" s="197"/>
      <c r="P11016" s="231"/>
    </row>
    <row r="11017" spans="2:16">
      <c r="B11017" s="351"/>
      <c r="C11017" s="435"/>
      <c r="D11017" s="399"/>
      <c r="E11017" s="400"/>
      <c r="G11017" s="401"/>
      <c r="H11017" s="401"/>
      <c r="I11017" s="401"/>
      <c r="J11017" s="194"/>
      <c r="K11017" s="194"/>
      <c r="L11017" s="195"/>
      <c r="M11017" s="196"/>
      <c r="N11017" s="197"/>
      <c r="O11017" s="197"/>
      <c r="P11017" s="231"/>
    </row>
    <row r="11018" spans="2:16">
      <c r="B11018" s="351"/>
      <c r="C11018" s="435"/>
      <c r="D11018" s="399"/>
      <c r="E11018" s="400"/>
      <c r="G11018" s="401"/>
      <c r="H11018" s="401"/>
      <c r="I11018" s="401"/>
      <c r="J11018" s="194"/>
      <c r="K11018" s="194"/>
      <c r="L11018" s="195"/>
      <c r="M11018" s="196"/>
      <c r="N11018" s="197"/>
      <c r="O11018" s="197"/>
      <c r="P11018" s="231"/>
    </row>
    <row r="11019" spans="2:16">
      <c r="B11019" s="351"/>
      <c r="C11019" s="435"/>
      <c r="D11019" s="399"/>
      <c r="E11019" s="400"/>
      <c r="G11019" s="401"/>
      <c r="H11019" s="401"/>
      <c r="I11019" s="401"/>
      <c r="J11019" s="194"/>
      <c r="K11019" s="194"/>
      <c r="L11019" s="195"/>
      <c r="M11019" s="196"/>
      <c r="N11019" s="197"/>
      <c r="O11019" s="197"/>
      <c r="P11019" s="231"/>
    </row>
    <row r="11020" spans="2:16">
      <c r="B11020" s="351"/>
      <c r="C11020" s="435"/>
      <c r="D11020" s="399"/>
      <c r="E11020" s="400"/>
      <c r="G11020" s="401"/>
      <c r="H11020" s="401"/>
      <c r="I11020" s="401"/>
      <c r="J11020" s="194"/>
      <c r="K11020" s="194"/>
      <c r="L11020" s="195"/>
      <c r="M11020" s="196"/>
      <c r="N11020" s="197"/>
      <c r="O11020" s="197"/>
      <c r="P11020" s="231"/>
    </row>
    <row r="11021" spans="2:16">
      <c r="B11021" s="351"/>
      <c r="C11021" s="435"/>
      <c r="D11021" s="399"/>
      <c r="E11021" s="400"/>
      <c r="G11021" s="401"/>
      <c r="H11021" s="401"/>
      <c r="I11021" s="401"/>
      <c r="J11021" s="194"/>
      <c r="K11021" s="194"/>
      <c r="L11021" s="195"/>
      <c r="M11021" s="196"/>
      <c r="N11021" s="197"/>
      <c r="O11021" s="197"/>
      <c r="P11021" s="231"/>
    </row>
    <row r="11022" spans="2:16">
      <c r="B11022" s="351"/>
      <c r="C11022" s="435"/>
      <c r="D11022" s="399"/>
      <c r="E11022" s="400"/>
      <c r="G11022" s="401"/>
      <c r="H11022" s="401"/>
      <c r="I11022" s="401"/>
      <c r="J11022" s="194"/>
      <c r="K11022" s="194"/>
      <c r="L11022" s="195"/>
      <c r="M11022" s="196"/>
      <c r="N11022" s="197"/>
      <c r="O11022" s="197"/>
      <c r="P11022" s="231"/>
    </row>
    <row r="11023" spans="2:16">
      <c r="B11023" s="351"/>
      <c r="C11023" s="435"/>
      <c r="D11023" s="399"/>
      <c r="E11023" s="400"/>
      <c r="G11023" s="401"/>
      <c r="H11023" s="401"/>
      <c r="I11023" s="401"/>
      <c r="J11023" s="194"/>
      <c r="K11023" s="194"/>
      <c r="L11023" s="195"/>
      <c r="M11023" s="196"/>
      <c r="N11023" s="197"/>
      <c r="O11023" s="197"/>
      <c r="P11023" s="231"/>
    </row>
    <row r="11024" spans="2:16">
      <c r="B11024" s="351"/>
      <c r="C11024" s="435"/>
      <c r="D11024" s="399"/>
      <c r="E11024" s="400"/>
      <c r="G11024" s="401"/>
      <c r="H11024" s="401"/>
      <c r="I11024" s="401"/>
      <c r="J11024" s="194"/>
      <c r="K11024" s="194"/>
      <c r="L11024" s="195"/>
      <c r="M11024" s="196"/>
      <c r="N11024" s="197"/>
      <c r="O11024" s="197"/>
      <c r="P11024" s="231"/>
    </row>
    <row r="11025" spans="2:16">
      <c r="B11025" s="351"/>
      <c r="C11025" s="435"/>
      <c r="D11025" s="399"/>
      <c r="E11025" s="400"/>
      <c r="G11025" s="401"/>
      <c r="H11025" s="401"/>
      <c r="I11025" s="401"/>
      <c r="J11025" s="194"/>
      <c r="K11025" s="194"/>
      <c r="L11025" s="195"/>
      <c r="M11025" s="196"/>
      <c r="N11025" s="197"/>
      <c r="O11025" s="197"/>
      <c r="P11025" s="231"/>
    </row>
    <row r="11026" spans="2:16">
      <c r="B11026" s="351"/>
      <c r="C11026" s="435"/>
      <c r="D11026" s="399"/>
      <c r="E11026" s="400"/>
      <c r="G11026" s="401"/>
      <c r="H11026" s="401"/>
      <c r="I11026" s="401"/>
      <c r="J11026" s="194"/>
      <c r="K11026" s="194"/>
      <c r="L11026" s="195"/>
      <c r="M11026" s="196"/>
      <c r="N11026" s="197"/>
      <c r="O11026" s="197"/>
      <c r="P11026" s="231"/>
    </row>
    <row r="11027" spans="2:16">
      <c r="B11027" s="351"/>
      <c r="C11027" s="435"/>
      <c r="D11027" s="399"/>
      <c r="E11027" s="400"/>
      <c r="G11027" s="401"/>
      <c r="H11027" s="401"/>
      <c r="I11027" s="401"/>
      <c r="J11027" s="194"/>
      <c r="K11027" s="194"/>
      <c r="L11027" s="195"/>
      <c r="M11027" s="196"/>
      <c r="N11027" s="197"/>
      <c r="O11027" s="197"/>
      <c r="P11027" s="231"/>
    </row>
    <row r="11028" spans="2:16">
      <c r="B11028" s="351"/>
      <c r="C11028" s="435"/>
      <c r="D11028" s="399"/>
      <c r="E11028" s="400"/>
      <c r="G11028" s="401"/>
      <c r="H11028" s="401"/>
      <c r="I11028" s="401"/>
      <c r="J11028" s="194"/>
      <c r="K11028" s="194"/>
      <c r="L11028" s="195"/>
      <c r="M11028" s="196"/>
      <c r="N11028" s="197"/>
      <c r="O11028" s="197"/>
      <c r="P11028" s="231"/>
    </row>
    <row r="11029" spans="2:16">
      <c r="B11029" s="351"/>
      <c r="C11029" s="435"/>
      <c r="D11029" s="399"/>
      <c r="E11029" s="400"/>
      <c r="G11029" s="401"/>
      <c r="H11029" s="401"/>
      <c r="I11029" s="401"/>
      <c r="J11029" s="194"/>
      <c r="K11029" s="194"/>
      <c r="L11029" s="195"/>
      <c r="M11029" s="196"/>
      <c r="N11029" s="197"/>
      <c r="O11029" s="197"/>
      <c r="P11029" s="231"/>
    </row>
    <row r="11030" spans="2:16">
      <c r="B11030" s="351"/>
      <c r="C11030" s="435"/>
      <c r="D11030" s="399"/>
      <c r="E11030" s="400"/>
      <c r="G11030" s="401"/>
      <c r="H11030" s="401"/>
      <c r="I11030" s="401"/>
      <c r="J11030" s="194"/>
      <c r="K11030" s="194"/>
      <c r="L11030" s="195"/>
      <c r="M11030" s="196"/>
      <c r="N11030" s="197"/>
      <c r="O11030" s="197"/>
      <c r="P11030" s="231"/>
    </row>
    <row r="11031" spans="2:16">
      <c r="B11031" s="351"/>
      <c r="C11031" s="435"/>
      <c r="D11031" s="399"/>
      <c r="E11031" s="400"/>
      <c r="G11031" s="401"/>
      <c r="H11031" s="401"/>
      <c r="I11031" s="401"/>
      <c r="J11031" s="194"/>
      <c r="K11031" s="194"/>
      <c r="L11031" s="195"/>
      <c r="M11031" s="196"/>
      <c r="N11031" s="197"/>
      <c r="O11031" s="197"/>
      <c r="P11031" s="231"/>
    </row>
    <row r="11032" spans="2:16">
      <c r="B11032" s="351"/>
      <c r="C11032" s="435"/>
      <c r="D11032" s="399"/>
      <c r="E11032" s="400"/>
      <c r="G11032" s="401"/>
      <c r="H11032" s="401"/>
      <c r="I11032" s="401"/>
      <c r="J11032" s="194"/>
      <c r="K11032" s="194"/>
      <c r="L11032" s="195"/>
      <c r="M11032" s="196"/>
      <c r="N11032" s="197"/>
      <c r="O11032" s="197"/>
      <c r="P11032" s="231"/>
    </row>
    <row r="11033" spans="2:16">
      <c r="B11033" s="351"/>
      <c r="C11033" s="435"/>
      <c r="D11033" s="399"/>
      <c r="E11033" s="400"/>
      <c r="G11033" s="401"/>
      <c r="H11033" s="401"/>
      <c r="I11033" s="401"/>
      <c r="J11033" s="194"/>
      <c r="K11033" s="194"/>
      <c r="L11033" s="195"/>
      <c r="M11033" s="196"/>
      <c r="N11033" s="197"/>
      <c r="O11033" s="197"/>
      <c r="P11033" s="231"/>
    </row>
    <row r="11034" spans="2:16">
      <c r="B11034" s="351"/>
      <c r="C11034" s="435"/>
      <c r="D11034" s="399"/>
      <c r="E11034" s="400"/>
      <c r="G11034" s="401"/>
      <c r="H11034" s="401"/>
      <c r="I11034" s="401"/>
      <c r="J11034" s="194"/>
      <c r="K11034" s="194"/>
      <c r="L11034" s="195"/>
      <c r="M11034" s="196"/>
      <c r="N11034" s="197"/>
      <c r="O11034" s="197"/>
      <c r="P11034" s="231"/>
    </row>
    <row r="11035" spans="2:16">
      <c r="B11035" s="351"/>
      <c r="C11035" s="435"/>
      <c r="D11035" s="399"/>
      <c r="E11035" s="400"/>
      <c r="G11035" s="401"/>
      <c r="H11035" s="401"/>
      <c r="I11035" s="401"/>
      <c r="J11035" s="194"/>
      <c r="K11035" s="194"/>
      <c r="L11035" s="195"/>
      <c r="M11035" s="196"/>
      <c r="N11035" s="197"/>
      <c r="O11035" s="197"/>
      <c r="P11035" s="231"/>
    </row>
    <row r="11036" spans="2:16">
      <c r="B11036" s="351"/>
      <c r="C11036" s="435"/>
      <c r="D11036" s="399"/>
      <c r="E11036" s="400"/>
      <c r="G11036" s="401"/>
      <c r="H11036" s="401"/>
      <c r="I11036" s="401"/>
      <c r="J11036" s="194"/>
      <c r="K11036" s="194"/>
      <c r="L11036" s="195"/>
      <c r="M11036" s="196"/>
      <c r="N11036" s="197"/>
      <c r="O11036" s="197"/>
      <c r="P11036" s="231"/>
    </row>
    <row r="11037" spans="2:16">
      <c r="B11037" s="351"/>
      <c r="C11037" s="435"/>
      <c r="D11037" s="399"/>
      <c r="E11037" s="400"/>
      <c r="G11037" s="401"/>
      <c r="H11037" s="401"/>
      <c r="I11037" s="401"/>
      <c r="J11037" s="194"/>
      <c r="K11037" s="194"/>
      <c r="L11037" s="195"/>
      <c r="M11037" s="196"/>
      <c r="N11037" s="197"/>
      <c r="O11037" s="197"/>
      <c r="P11037" s="231"/>
    </row>
    <row r="11038" spans="2:16">
      <c r="B11038" s="351"/>
      <c r="C11038" s="435"/>
      <c r="D11038" s="399"/>
      <c r="E11038" s="400"/>
      <c r="G11038" s="401"/>
      <c r="H11038" s="401"/>
      <c r="I11038" s="401"/>
      <c r="J11038" s="194"/>
      <c r="K11038" s="194"/>
      <c r="L11038" s="195"/>
      <c r="M11038" s="196"/>
      <c r="N11038" s="197"/>
      <c r="O11038" s="197"/>
      <c r="P11038" s="231"/>
    </row>
    <row r="11039" spans="2:16">
      <c r="B11039" s="351"/>
      <c r="C11039" s="435"/>
      <c r="D11039" s="399"/>
      <c r="E11039" s="400"/>
      <c r="G11039" s="401"/>
      <c r="H11039" s="401"/>
      <c r="I11039" s="401"/>
      <c r="J11039" s="194"/>
      <c r="K11039" s="194"/>
      <c r="L11039" s="195"/>
      <c r="M11039" s="196"/>
      <c r="N11039" s="197"/>
      <c r="O11039" s="197"/>
      <c r="P11039" s="231"/>
    </row>
    <row r="11040" spans="2:16">
      <c r="B11040" s="351"/>
      <c r="C11040" s="435"/>
      <c r="D11040" s="399"/>
      <c r="E11040" s="400"/>
      <c r="G11040" s="401"/>
      <c r="H11040" s="401"/>
      <c r="I11040" s="401"/>
      <c r="J11040" s="194"/>
      <c r="K11040" s="194"/>
      <c r="L11040" s="195"/>
      <c r="M11040" s="196"/>
      <c r="N11040" s="197"/>
      <c r="O11040" s="197"/>
      <c r="P11040" s="231"/>
    </row>
    <row r="11041" spans="2:16">
      <c r="B11041" s="351"/>
      <c r="C11041" s="435"/>
      <c r="D11041" s="399"/>
      <c r="E11041" s="400"/>
      <c r="G11041" s="401"/>
      <c r="H11041" s="401"/>
      <c r="I11041" s="401"/>
      <c r="J11041" s="194"/>
      <c r="K11041" s="194"/>
      <c r="L11041" s="195"/>
      <c r="M11041" s="196"/>
      <c r="N11041" s="197"/>
      <c r="O11041" s="197"/>
      <c r="P11041" s="231"/>
    </row>
    <row r="11042" spans="2:16">
      <c r="B11042" s="351"/>
      <c r="C11042" s="435"/>
      <c r="D11042" s="399"/>
      <c r="E11042" s="400"/>
      <c r="G11042" s="401"/>
      <c r="H11042" s="401"/>
      <c r="I11042" s="401"/>
      <c r="J11042" s="194"/>
      <c r="K11042" s="194"/>
      <c r="L11042" s="195"/>
      <c r="M11042" s="196"/>
      <c r="N11042" s="197"/>
      <c r="O11042" s="197"/>
      <c r="P11042" s="231"/>
    </row>
    <row r="11043" spans="2:16">
      <c r="B11043" s="351"/>
      <c r="C11043" s="435"/>
      <c r="D11043" s="399"/>
      <c r="E11043" s="400"/>
      <c r="G11043" s="401"/>
      <c r="H11043" s="401"/>
      <c r="I11043" s="401"/>
      <c r="J11043" s="194"/>
      <c r="K11043" s="194"/>
      <c r="L11043" s="195"/>
      <c r="M11043" s="196"/>
      <c r="N11043" s="197"/>
      <c r="O11043" s="197"/>
      <c r="P11043" s="231"/>
    </row>
    <row r="11044" spans="2:16">
      <c r="B11044" s="351"/>
      <c r="C11044" s="435"/>
      <c r="D11044" s="399"/>
      <c r="E11044" s="400"/>
      <c r="G11044" s="401"/>
      <c r="H11044" s="401"/>
      <c r="I11044" s="401"/>
      <c r="J11044" s="194"/>
      <c r="K11044" s="194"/>
      <c r="L11044" s="195"/>
      <c r="M11044" s="196"/>
      <c r="N11044" s="197"/>
      <c r="O11044" s="197"/>
      <c r="P11044" s="231"/>
    </row>
    <row r="11045" spans="2:16">
      <c r="B11045" s="351"/>
      <c r="C11045" s="435"/>
      <c r="D11045" s="399"/>
      <c r="E11045" s="400"/>
      <c r="G11045" s="401"/>
      <c r="H11045" s="401"/>
      <c r="I11045" s="401"/>
      <c r="J11045" s="194"/>
      <c r="K11045" s="194"/>
      <c r="L11045" s="195"/>
      <c r="M11045" s="196"/>
      <c r="N11045" s="197"/>
      <c r="O11045" s="197"/>
      <c r="P11045" s="231"/>
    </row>
    <row r="11046" spans="2:16">
      <c r="B11046" s="351"/>
      <c r="C11046" s="435"/>
      <c r="D11046" s="399"/>
      <c r="E11046" s="400"/>
      <c r="G11046" s="401"/>
      <c r="H11046" s="401"/>
      <c r="I11046" s="401"/>
      <c r="J11046" s="194"/>
      <c r="K11046" s="194"/>
      <c r="L11046" s="195"/>
      <c r="M11046" s="196"/>
      <c r="N11046" s="197"/>
      <c r="O11046" s="197"/>
      <c r="P11046" s="231"/>
    </row>
    <row r="11047" spans="2:16">
      <c r="B11047" s="351"/>
      <c r="C11047" s="435"/>
      <c r="D11047" s="399"/>
      <c r="E11047" s="400"/>
      <c r="G11047" s="401"/>
      <c r="H11047" s="401"/>
      <c r="I11047" s="401"/>
      <c r="J11047" s="194"/>
      <c r="K11047" s="194"/>
      <c r="L11047" s="195"/>
      <c r="M11047" s="196"/>
      <c r="N11047" s="197"/>
      <c r="O11047" s="197"/>
      <c r="P11047" s="231"/>
    </row>
    <row r="11048" spans="2:16">
      <c r="B11048" s="351"/>
      <c r="C11048" s="435"/>
      <c r="D11048" s="399"/>
      <c r="E11048" s="400"/>
      <c r="G11048" s="401"/>
      <c r="H11048" s="401"/>
      <c r="I11048" s="401"/>
      <c r="J11048" s="194"/>
      <c r="K11048" s="194"/>
      <c r="L11048" s="195"/>
      <c r="M11048" s="196"/>
      <c r="N11048" s="197"/>
      <c r="O11048" s="197"/>
      <c r="P11048" s="231"/>
    </row>
    <row r="11049" spans="2:16">
      <c r="B11049" s="351"/>
      <c r="C11049" s="435"/>
      <c r="D11049" s="399"/>
      <c r="E11049" s="400"/>
      <c r="G11049" s="401"/>
      <c r="H11049" s="401"/>
      <c r="I11049" s="401"/>
      <c r="J11049" s="194"/>
      <c r="K11049" s="194"/>
      <c r="L11049" s="195"/>
      <c r="M11049" s="196"/>
      <c r="N11049" s="197"/>
      <c r="O11049" s="197"/>
      <c r="P11049" s="231"/>
    </row>
    <row r="11050" spans="2:16">
      <c r="B11050" s="351"/>
      <c r="C11050" s="435"/>
      <c r="D11050" s="399"/>
      <c r="E11050" s="400"/>
      <c r="G11050" s="401"/>
      <c r="H11050" s="401"/>
      <c r="I11050" s="401"/>
      <c r="J11050" s="194"/>
      <c r="K11050" s="194"/>
      <c r="L11050" s="195"/>
      <c r="M11050" s="196"/>
      <c r="N11050" s="197"/>
      <c r="O11050" s="197"/>
      <c r="P11050" s="231"/>
    </row>
    <row r="11051" spans="2:16">
      <c r="B11051" s="351"/>
      <c r="C11051" s="435"/>
      <c r="D11051" s="399"/>
      <c r="E11051" s="400"/>
      <c r="G11051" s="401"/>
      <c r="H11051" s="401"/>
      <c r="I11051" s="401"/>
      <c r="J11051" s="194"/>
      <c r="K11051" s="194"/>
      <c r="L11051" s="195"/>
      <c r="M11051" s="196"/>
      <c r="N11051" s="197"/>
      <c r="O11051" s="197"/>
      <c r="P11051" s="231"/>
    </row>
    <row r="11052" spans="2:16">
      <c r="B11052" s="351"/>
      <c r="C11052" s="435"/>
      <c r="D11052" s="399"/>
      <c r="E11052" s="400"/>
      <c r="G11052" s="401"/>
      <c r="H11052" s="401"/>
      <c r="I11052" s="401"/>
      <c r="J11052" s="194"/>
      <c r="K11052" s="194"/>
      <c r="L11052" s="195"/>
      <c r="M11052" s="196"/>
      <c r="N11052" s="197"/>
      <c r="O11052" s="197"/>
      <c r="P11052" s="231"/>
    </row>
    <row r="11053" spans="2:16">
      <c r="B11053" s="351"/>
      <c r="C11053" s="435"/>
      <c r="D11053" s="399"/>
      <c r="E11053" s="400"/>
      <c r="G11053" s="401"/>
      <c r="H11053" s="401"/>
      <c r="I11053" s="401"/>
      <c r="J11053" s="194"/>
      <c r="K11053" s="194"/>
      <c r="L11053" s="195"/>
      <c r="M11053" s="196"/>
      <c r="N11053" s="197"/>
      <c r="O11053" s="197"/>
      <c r="P11053" s="231"/>
    </row>
    <row r="11054" spans="2:16">
      <c r="B11054" s="351"/>
      <c r="C11054" s="435"/>
      <c r="D11054" s="399"/>
      <c r="E11054" s="400"/>
      <c r="G11054" s="401"/>
      <c r="H11054" s="401"/>
      <c r="I11054" s="401"/>
      <c r="J11054" s="194"/>
      <c r="K11054" s="194"/>
      <c r="L11054" s="195"/>
      <c r="M11054" s="196"/>
      <c r="N11054" s="197"/>
      <c r="O11054" s="197"/>
      <c r="P11054" s="231"/>
    </row>
    <row r="11055" spans="2:16">
      <c r="B11055" s="351"/>
      <c r="C11055" s="435"/>
      <c r="D11055" s="399"/>
      <c r="E11055" s="400"/>
      <c r="G11055" s="401"/>
      <c r="H11055" s="401"/>
      <c r="I11055" s="401"/>
      <c r="J11055" s="194"/>
      <c r="K11055" s="194"/>
      <c r="L11055" s="195"/>
      <c r="M11055" s="196"/>
      <c r="N11055" s="197"/>
      <c r="O11055" s="197"/>
      <c r="P11055" s="231"/>
    </row>
    <row r="11056" spans="2:16">
      <c r="B11056" s="351"/>
      <c r="C11056" s="435"/>
      <c r="D11056" s="399"/>
      <c r="E11056" s="400"/>
      <c r="G11056" s="401"/>
      <c r="H11056" s="401"/>
      <c r="I11056" s="401"/>
      <c r="J11056" s="194"/>
      <c r="K11056" s="194"/>
      <c r="L11056" s="195"/>
      <c r="M11056" s="196"/>
      <c r="N11056" s="197"/>
      <c r="O11056" s="197"/>
      <c r="P11056" s="231"/>
    </row>
    <row r="11057" spans="2:16">
      <c r="B11057" s="351"/>
      <c r="C11057" s="435"/>
      <c r="D11057" s="399"/>
      <c r="E11057" s="400"/>
      <c r="G11057" s="401"/>
      <c r="H11057" s="401"/>
      <c r="I11057" s="401"/>
      <c r="J11057" s="194"/>
      <c r="K11057" s="194"/>
      <c r="L11057" s="195"/>
      <c r="M11057" s="196"/>
      <c r="N11057" s="197"/>
      <c r="O11057" s="197"/>
      <c r="P11057" s="231"/>
    </row>
    <row r="11058" spans="2:16">
      <c r="B11058" s="351"/>
      <c r="C11058" s="435"/>
      <c r="D11058" s="399"/>
      <c r="E11058" s="400"/>
      <c r="G11058" s="401"/>
      <c r="H11058" s="401"/>
      <c r="I11058" s="401"/>
      <c r="J11058" s="194"/>
      <c r="K11058" s="194"/>
      <c r="L11058" s="195"/>
      <c r="M11058" s="196"/>
      <c r="N11058" s="197"/>
      <c r="O11058" s="197"/>
      <c r="P11058" s="231"/>
    </row>
    <row r="11059" spans="2:16">
      <c r="B11059" s="351"/>
      <c r="C11059" s="435"/>
      <c r="D11059" s="399"/>
      <c r="E11059" s="400"/>
      <c r="G11059" s="401"/>
      <c r="H11059" s="401"/>
      <c r="I11059" s="401"/>
      <c r="J11059" s="194"/>
      <c r="K11059" s="194"/>
      <c r="L11059" s="195"/>
      <c r="M11059" s="196"/>
      <c r="N11059" s="197"/>
      <c r="O11059" s="197"/>
      <c r="P11059" s="231"/>
    </row>
    <row r="11060" spans="2:16">
      <c r="B11060" s="351"/>
      <c r="C11060" s="435"/>
      <c r="D11060" s="399"/>
      <c r="E11060" s="400"/>
      <c r="G11060" s="401"/>
      <c r="H11060" s="401"/>
      <c r="I11060" s="401"/>
      <c r="J11060" s="194"/>
      <c r="K11060" s="194"/>
      <c r="L11060" s="195"/>
      <c r="M11060" s="196"/>
      <c r="N11060" s="197"/>
      <c r="O11060" s="197"/>
      <c r="P11060" s="231"/>
    </row>
    <row r="11061" spans="2:16">
      <c r="B11061" s="351"/>
      <c r="C11061" s="435"/>
      <c r="D11061" s="399"/>
      <c r="E11061" s="400"/>
      <c r="G11061" s="401"/>
      <c r="H11061" s="401"/>
      <c r="I11061" s="401"/>
      <c r="J11061" s="194"/>
      <c r="K11061" s="194"/>
      <c r="L11061" s="195"/>
      <c r="M11061" s="196"/>
      <c r="N11061" s="197"/>
      <c r="O11061" s="197"/>
      <c r="P11061" s="231"/>
    </row>
    <row r="11062" spans="2:16">
      <c r="B11062" s="351"/>
      <c r="C11062" s="435"/>
      <c r="D11062" s="399"/>
      <c r="E11062" s="400"/>
      <c r="G11062" s="401"/>
      <c r="H11062" s="401"/>
      <c r="I11062" s="401"/>
      <c r="J11062" s="194"/>
      <c r="K11062" s="194"/>
      <c r="L11062" s="195"/>
      <c r="M11062" s="196"/>
      <c r="N11062" s="197"/>
      <c r="O11062" s="197"/>
      <c r="P11062" s="231"/>
    </row>
    <row r="11063" spans="2:16">
      <c r="B11063" s="351"/>
      <c r="C11063" s="435"/>
      <c r="D11063" s="399"/>
      <c r="E11063" s="400"/>
      <c r="G11063" s="401"/>
      <c r="H11063" s="401"/>
      <c r="I11063" s="401"/>
      <c r="J11063" s="194"/>
      <c r="K11063" s="194"/>
      <c r="L11063" s="195"/>
      <c r="M11063" s="196"/>
      <c r="N11063" s="197"/>
      <c r="O11063" s="197"/>
      <c r="P11063" s="231"/>
    </row>
    <row r="11064" spans="2:16">
      <c r="B11064" s="351"/>
      <c r="C11064" s="435"/>
      <c r="D11064" s="399"/>
      <c r="E11064" s="400"/>
      <c r="G11064" s="401"/>
      <c r="H11064" s="401"/>
      <c r="I11064" s="401"/>
      <c r="J11064" s="194"/>
      <c r="K11064" s="194"/>
      <c r="L11064" s="195"/>
      <c r="M11064" s="196"/>
      <c r="N11064" s="197"/>
      <c r="O11064" s="197"/>
      <c r="P11064" s="231"/>
    </row>
    <row r="11065" spans="2:16">
      <c r="B11065" s="351"/>
      <c r="C11065" s="435"/>
      <c r="D11065" s="399"/>
      <c r="E11065" s="400"/>
      <c r="G11065" s="401"/>
      <c r="H11065" s="401"/>
      <c r="I11065" s="401"/>
      <c r="J11065" s="194"/>
      <c r="K11065" s="194"/>
      <c r="L11065" s="195"/>
      <c r="M11065" s="196"/>
      <c r="N11065" s="197"/>
      <c r="O11065" s="197"/>
      <c r="P11065" s="231"/>
    </row>
    <row r="11066" spans="2:16">
      <c r="B11066" s="351"/>
      <c r="C11066" s="435"/>
      <c r="D11066" s="399"/>
      <c r="E11066" s="400"/>
      <c r="G11066" s="401"/>
      <c r="H11066" s="401"/>
      <c r="I11066" s="401"/>
      <c r="J11066" s="194"/>
      <c r="K11066" s="194"/>
      <c r="L11066" s="195"/>
      <c r="M11066" s="196"/>
      <c r="N11066" s="197"/>
      <c r="O11066" s="197"/>
      <c r="P11066" s="231"/>
    </row>
    <row r="11067" spans="2:16">
      <c r="B11067" s="351"/>
      <c r="C11067" s="435"/>
      <c r="D11067" s="399"/>
      <c r="E11067" s="400"/>
      <c r="G11067" s="401"/>
      <c r="H11067" s="401"/>
      <c r="I11067" s="401"/>
      <c r="J11067" s="194"/>
      <c r="K11067" s="194"/>
      <c r="L11067" s="195"/>
      <c r="M11067" s="196"/>
      <c r="N11067" s="197"/>
      <c r="O11067" s="197"/>
      <c r="P11067" s="231"/>
    </row>
    <row r="11068" spans="2:16">
      <c r="B11068" s="351"/>
      <c r="C11068" s="435"/>
      <c r="D11068" s="399"/>
      <c r="E11068" s="400"/>
      <c r="G11068" s="401"/>
      <c r="H11068" s="401"/>
      <c r="I11068" s="401"/>
      <c r="J11068" s="194"/>
      <c r="K11068" s="194"/>
      <c r="L11068" s="195"/>
      <c r="M11068" s="196"/>
      <c r="N11068" s="197"/>
      <c r="O11068" s="197"/>
      <c r="P11068" s="231"/>
    </row>
    <row r="11069" spans="2:16">
      <c r="B11069" s="351"/>
      <c r="C11069" s="435"/>
      <c r="D11069" s="399"/>
      <c r="E11069" s="400"/>
      <c r="G11069" s="401"/>
      <c r="H11069" s="401"/>
      <c r="I11069" s="401"/>
      <c r="J11069" s="194"/>
      <c r="K11069" s="194"/>
      <c r="L11069" s="195"/>
      <c r="M11069" s="196"/>
      <c r="N11069" s="197"/>
      <c r="O11069" s="197"/>
      <c r="P11069" s="231"/>
    </row>
    <row r="11070" spans="2:16">
      <c r="B11070" s="351"/>
      <c r="C11070" s="435"/>
      <c r="D11070" s="399"/>
      <c r="E11070" s="400"/>
      <c r="G11070" s="401"/>
      <c r="H11070" s="401"/>
      <c r="I11070" s="401"/>
      <c r="J11070" s="194"/>
      <c r="K11070" s="194"/>
      <c r="L11070" s="195"/>
      <c r="M11070" s="196"/>
      <c r="N11070" s="197"/>
      <c r="O11070" s="197"/>
      <c r="P11070" s="231"/>
    </row>
    <row r="11071" spans="2:16">
      <c r="B11071" s="351"/>
      <c r="C11071" s="435"/>
      <c r="D11071" s="399"/>
      <c r="E11071" s="400"/>
      <c r="G11071" s="401"/>
      <c r="H11071" s="401"/>
      <c r="I11071" s="401"/>
      <c r="J11071" s="194"/>
      <c r="K11071" s="194"/>
      <c r="L11071" s="195"/>
      <c r="M11071" s="196"/>
      <c r="N11071" s="197"/>
      <c r="O11071" s="197"/>
      <c r="P11071" s="231"/>
    </row>
    <row r="11072" spans="2:16">
      <c r="B11072" s="351"/>
      <c r="C11072" s="435"/>
      <c r="D11072" s="399"/>
      <c r="E11072" s="400"/>
      <c r="G11072" s="401"/>
      <c r="H11072" s="401"/>
      <c r="I11072" s="401"/>
      <c r="J11072" s="194"/>
      <c r="K11072" s="194"/>
      <c r="L11072" s="195"/>
      <c r="M11072" s="196"/>
      <c r="N11072" s="197"/>
      <c r="O11072" s="197"/>
      <c r="P11072" s="231"/>
    </row>
    <row r="11073" spans="2:16">
      <c r="B11073" s="351"/>
      <c r="C11073" s="435"/>
      <c r="D11073" s="399"/>
      <c r="E11073" s="400"/>
      <c r="G11073" s="401"/>
      <c r="H11073" s="401"/>
      <c r="I11073" s="401"/>
      <c r="J11073" s="194"/>
      <c r="K11073" s="194"/>
      <c r="L11073" s="195"/>
      <c r="M11073" s="196"/>
      <c r="N11073" s="197"/>
      <c r="O11073" s="197"/>
      <c r="P11073" s="231"/>
    </row>
    <row r="11074" spans="2:16">
      <c r="B11074" s="351"/>
      <c r="C11074" s="435"/>
      <c r="D11074" s="399"/>
      <c r="E11074" s="400"/>
      <c r="G11074" s="401"/>
      <c r="H11074" s="401"/>
      <c r="I11074" s="401"/>
      <c r="J11074" s="194"/>
      <c r="K11074" s="194"/>
      <c r="L11074" s="195"/>
      <c r="M11074" s="196"/>
      <c r="N11074" s="197"/>
      <c r="O11074" s="197"/>
      <c r="P11074" s="231"/>
    </row>
    <row r="11075" spans="2:16">
      <c r="B11075" s="351"/>
      <c r="C11075" s="435"/>
      <c r="D11075" s="399"/>
      <c r="E11075" s="400"/>
      <c r="G11075" s="401"/>
      <c r="H11075" s="401"/>
      <c r="I11075" s="401"/>
      <c r="J11075" s="194"/>
      <c r="K11075" s="194"/>
      <c r="L11075" s="195"/>
      <c r="M11075" s="196"/>
      <c r="N11075" s="197"/>
      <c r="O11075" s="197"/>
      <c r="P11075" s="231"/>
    </row>
    <row r="11076" spans="2:16">
      <c r="B11076" s="351"/>
      <c r="C11076" s="435"/>
      <c r="D11076" s="399"/>
      <c r="E11076" s="400"/>
      <c r="G11076" s="401"/>
      <c r="H11076" s="401"/>
      <c r="I11076" s="401"/>
      <c r="J11076" s="194"/>
      <c r="K11076" s="194"/>
      <c r="L11076" s="195"/>
      <c r="M11076" s="196"/>
      <c r="N11076" s="197"/>
      <c r="O11076" s="197"/>
      <c r="P11076" s="231"/>
    </row>
    <row r="11077" spans="2:16">
      <c r="B11077" s="351"/>
      <c r="C11077" s="435"/>
      <c r="D11077" s="399"/>
      <c r="E11077" s="400"/>
      <c r="G11077" s="401"/>
      <c r="H11077" s="401"/>
      <c r="I11077" s="401"/>
      <c r="J11077" s="194"/>
      <c r="K11077" s="194"/>
      <c r="L11077" s="195"/>
      <c r="M11077" s="196"/>
      <c r="N11077" s="197"/>
      <c r="O11077" s="197"/>
      <c r="P11077" s="231"/>
    </row>
    <row r="11078" spans="2:16">
      <c r="B11078" s="351"/>
      <c r="C11078" s="435"/>
      <c r="D11078" s="399"/>
      <c r="E11078" s="400"/>
      <c r="G11078" s="401"/>
      <c r="H11078" s="401"/>
      <c r="I11078" s="401"/>
      <c r="J11078" s="194"/>
      <c r="K11078" s="194"/>
      <c r="L11078" s="195"/>
      <c r="M11078" s="196"/>
      <c r="N11078" s="197"/>
      <c r="O11078" s="197"/>
      <c r="P11078" s="231"/>
    </row>
    <row r="11079" spans="2:16">
      <c r="B11079" s="351"/>
      <c r="C11079" s="435"/>
      <c r="D11079" s="399"/>
      <c r="E11079" s="400"/>
      <c r="G11079" s="401"/>
      <c r="H11079" s="401"/>
      <c r="I11079" s="401"/>
      <c r="J11079" s="194"/>
      <c r="K11079" s="194"/>
      <c r="L11079" s="195"/>
      <c r="M11079" s="196"/>
      <c r="N11079" s="197"/>
      <c r="O11079" s="197"/>
      <c r="P11079" s="231"/>
    </row>
    <row r="11080" spans="2:16">
      <c r="B11080" s="351"/>
      <c r="C11080" s="435"/>
      <c r="D11080" s="399"/>
      <c r="E11080" s="400"/>
      <c r="G11080" s="401"/>
      <c r="H11080" s="401"/>
      <c r="I11080" s="401"/>
      <c r="J11080" s="194"/>
      <c r="K11080" s="194"/>
      <c r="L11080" s="195"/>
      <c r="M11080" s="196"/>
      <c r="N11080" s="197"/>
      <c r="O11080" s="197"/>
      <c r="P11080" s="231"/>
    </row>
    <row r="11081" spans="2:16">
      <c r="B11081" s="351"/>
      <c r="C11081" s="435"/>
      <c r="D11081" s="399"/>
      <c r="E11081" s="400"/>
      <c r="G11081" s="401"/>
      <c r="H11081" s="401"/>
      <c r="I11081" s="401"/>
      <c r="J11081" s="194"/>
      <c r="K11081" s="194"/>
      <c r="L11081" s="195"/>
      <c r="M11081" s="196"/>
      <c r="N11081" s="197"/>
      <c r="O11081" s="197"/>
      <c r="P11081" s="231"/>
    </row>
    <row r="11082" spans="2:16">
      <c r="B11082" s="351"/>
      <c r="C11082" s="435"/>
      <c r="D11082" s="399"/>
      <c r="E11082" s="400"/>
      <c r="G11082" s="401"/>
      <c r="H11082" s="401"/>
      <c r="I11082" s="401"/>
      <c r="J11082" s="194"/>
      <c r="K11082" s="194"/>
      <c r="L11082" s="195"/>
      <c r="M11082" s="196"/>
      <c r="N11082" s="197"/>
      <c r="O11082" s="197"/>
      <c r="P11082" s="231"/>
    </row>
    <row r="11083" spans="2:16">
      <c r="B11083" s="351"/>
      <c r="C11083" s="435"/>
      <c r="D11083" s="399"/>
      <c r="E11083" s="400"/>
      <c r="G11083" s="401"/>
      <c r="H11083" s="401"/>
      <c r="I11083" s="401"/>
      <c r="J11083" s="194"/>
      <c r="K11083" s="194"/>
      <c r="L11083" s="195"/>
      <c r="M11083" s="196"/>
      <c r="N11083" s="197"/>
      <c r="O11083" s="197"/>
      <c r="P11083" s="231"/>
    </row>
    <row r="11084" spans="2:16">
      <c r="B11084" s="351"/>
      <c r="C11084" s="435"/>
      <c r="D11084" s="399"/>
      <c r="E11084" s="400"/>
      <c r="G11084" s="401"/>
      <c r="H11084" s="401"/>
      <c r="I11084" s="401"/>
      <c r="J11084" s="194"/>
      <c r="K11084" s="194"/>
      <c r="L11084" s="195"/>
      <c r="M11084" s="196"/>
      <c r="N11084" s="197"/>
      <c r="O11084" s="197"/>
      <c r="P11084" s="231"/>
    </row>
    <row r="11085" spans="2:16">
      <c r="B11085" s="351"/>
      <c r="C11085" s="435"/>
      <c r="D11085" s="399"/>
      <c r="E11085" s="400"/>
      <c r="G11085" s="401"/>
      <c r="H11085" s="401"/>
      <c r="I11085" s="401"/>
      <c r="J11085" s="194"/>
      <c r="K11085" s="194"/>
      <c r="L11085" s="195"/>
      <c r="M11085" s="196"/>
      <c r="N11085" s="197"/>
      <c r="O11085" s="197"/>
      <c r="P11085" s="231"/>
    </row>
    <row r="11086" spans="2:16">
      <c r="B11086" s="351"/>
      <c r="C11086" s="435"/>
      <c r="D11086" s="399"/>
      <c r="E11086" s="400"/>
      <c r="G11086" s="401"/>
      <c r="H11086" s="401"/>
      <c r="I11086" s="401"/>
      <c r="J11086" s="194"/>
      <c r="K11086" s="194"/>
      <c r="L11086" s="195"/>
      <c r="M11086" s="196"/>
      <c r="N11086" s="197"/>
      <c r="O11086" s="197"/>
      <c r="P11086" s="231"/>
    </row>
    <row r="11087" spans="2:16">
      <c r="B11087" s="351"/>
      <c r="C11087" s="435"/>
      <c r="D11087" s="399"/>
      <c r="E11087" s="400"/>
      <c r="G11087" s="401"/>
      <c r="H11087" s="401"/>
      <c r="I11087" s="401"/>
      <c r="J11087" s="194"/>
      <c r="K11087" s="194"/>
      <c r="L11087" s="195"/>
      <c r="M11087" s="196"/>
      <c r="N11087" s="197"/>
      <c r="O11087" s="197"/>
      <c r="P11087" s="231"/>
    </row>
    <row r="11088" spans="2:16">
      <c r="B11088" s="351"/>
      <c r="C11088" s="435"/>
      <c r="D11088" s="399"/>
      <c r="E11088" s="400"/>
      <c r="G11088" s="401"/>
      <c r="H11088" s="401"/>
      <c r="I11088" s="401"/>
      <c r="J11088" s="194"/>
      <c r="K11088" s="194"/>
      <c r="L11088" s="195"/>
      <c r="M11088" s="196"/>
      <c r="N11088" s="197"/>
      <c r="O11088" s="197"/>
      <c r="P11088" s="231"/>
    </row>
    <row r="11089" spans="2:16">
      <c r="B11089" s="351"/>
      <c r="C11089" s="435"/>
      <c r="D11089" s="399"/>
      <c r="E11089" s="400"/>
      <c r="G11089" s="401"/>
      <c r="H11089" s="401"/>
      <c r="I11089" s="401"/>
      <c r="J11089" s="194"/>
      <c r="K11089" s="194"/>
      <c r="L11089" s="195"/>
      <c r="M11089" s="196"/>
      <c r="N11089" s="197"/>
      <c r="O11089" s="197"/>
      <c r="P11089" s="231"/>
    </row>
    <row r="11090" spans="2:16">
      <c r="B11090" s="351"/>
      <c r="C11090" s="435"/>
      <c r="D11090" s="399"/>
      <c r="E11090" s="400"/>
      <c r="G11090" s="401"/>
      <c r="H11090" s="401"/>
      <c r="I11090" s="401"/>
      <c r="J11090" s="194"/>
      <c r="K11090" s="194"/>
      <c r="L11090" s="195"/>
      <c r="M11090" s="196"/>
      <c r="N11090" s="197"/>
      <c r="O11090" s="197"/>
      <c r="P11090" s="231"/>
    </row>
    <row r="11091" spans="2:16">
      <c r="B11091" s="351"/>
      <c r="C11091" s="435"/>
      <c r="D11091" s="399"/>
      <c r="E11091" s="400"/>
      <c r="G11091" s="401"/>
      <c r="H11091" s="401"/>
      <c r="I11091" s="401"/>
      <c r="J11091" s="194"/>
      <c r="K11091" s="194"/>
      <c r="L11091" s="195"/>
      <c r="M11091" s="196"/>
      <c r="N11091" s="197"/>
      <c r="O11091" s="197"/>
      <c r="P11091" s="231"/>
    </row>
    <row r="11092" spans="2:16">
      <c r="B11092" s="351"/>
      <c r="C11092" s="435"/>
      <c r="D11092" s="399"/>
      <c r="E11092" s="400"/>
      <c r="G11092" s="401"/>
      <c r="H11092" s="401"/>
      <c r="I11092" s="401"/>
      <c r="J11092" s="194"/>
      <c r="K11092" s="194"/>
      <c r="L11092" s="195"/>
      <c r="M11092" s="196"/>
      <c r="N11092" s="197"/>
      <c r="O11092" s="197"/>
      <c r="P11092" s="231"/>
    </row>
    <row r="11093" spans="2:16">
      <c r="B11093" s="351"/>
      <c r="C11093" s="435"/>
      <c r="D11093" s="399"/>
      <c r="E11093" s="400"/>
      <c r="G11093" s="401"/>
      <c r="H11093" s="401"/>
      <c r="I11093" s="401"/>
      <c r="J11093" s="194"/>
      <c r="K11093" s="194"/>
      <c r="L11093" s="195"/>
      <c r="M11093" s="196"/>
      <c r="N11093" s="197"/>
      <c r="O11093" s="197"/>
      <c r="P11093" s="231"/>
    </row>
    <row r="11094" spans="2:16">
      <c r="B11094" s="351"/>
      <c r="C11094" s="435"/>
      <c r="D11094" s="399"/>
      <c r="E11094" s="400"/>
      <c r="G11094" s="401"/>
      <c r="H11094" s="401"/>
      <c r="I11094" s="401"/>
      <c r="J11094" s="194"/>
      <c r="K11094" s="194"/>
      <c r="L11094" s="195"/>
      <c r="M11094" s="196"/>
      <c r="N11094" s="197"/>
      <c r="O11094" s="197"/>
      <c r="P11094" s="231"/>
    </row>
    <row r="11095" spans="2:16">
      <c r="B11095" s="351"/>
      <c r="C11095" s="435"/>
      <c r="D11095" s="399"/>
      <c r="E11095" s="400"/>
      <c r="G11095" s="401"/>
      <c r="H11095" s="401"/>
      <c r="I11095" s="401"/>
      <c r="J11095" s="194"/>
      <c r="K11095" s="194"/>
      <c r="L11095" s="195"/>
      <c r="M11095" s="196"/>
      <c r="N11095" s="197"/>
      <c r="O11095" s="197"/>
      <c r="P11095" s="231"/>
    </row>
    <row r="11096" spans="2:16">
      <c r="B11096" s="351"/>
      <c r="C11096" s="435"/>
      <c r="D11096" s="399"/>
      <c r="E11096" s="400"/>
      <c r="G11096" s="401"/>
      <c r="H11096" s="401"/>
      <c r="I11096" s="401"/>
      <c r="J11096" s="194"/>
      <c r="K11096" s="194"/>
      <c r="L11096" s="195"/>
      <c r="M11096" s="196"/>
      <c r="N11096" s="197"/>
      <c r="O11096" s="197"/>
      <c r="P11096" s="231"/>
    </row>
    <row r="11097" spans="2:16">
      <c r="B11097" s="351"/>
      <c r="C11097" s="435"/>
      <c r="D11097" s="399"/>
      <c r="E11097" s="400"/>
      <c r="G11097" s="401"/>
      <c r="H11097" s="401"/>
      <c r="I11097" s="401"/>
      <c r="J11097" s="194"/>
      <c r="K11097" s="194"/>
      <c r="L11097" s="195"/>
      <c r="M11097" s="196"/>
      <c r="N11097" s="197"/>
      <c r="O11097" s="197"/>
      <c r="P11097" s="231"/>
    </row>
    <row r="11098" spans="2:16">
      <c r="B11098" s="351"/>
      <c r="C11098" s="435"/>
      <c r="D11098" s="399"/>
      <c r="E11098" s="400"/>
      <c r="G11098" s="401"/>
      <c r="H11098" s="401"/>
      <c r="I11098" s="401"/>
      <c r="J11098" s="194"/>
      <c r="K11098" s="194"/>
      <c r="L11098" s="195"/>
      <c r="M11098" s="196"/>
      <c r="N11098" s="197"/>
      <c r="O11098" s="197"/>
      <c r="P11098" s="231"/>
    </row>
    <row r="11099" spans="2:16">
      <c r="B11099" s="351"/>
      <c r="C11099" s="435"/>
      <c r="D11099" s="399"/>
      <c r="E11099" s="400"/>
      <c r="G11099" s="401"/>
      <c r="H11099" s="401"/>
      <c r="I11099" s="401"/>
      <c r="J11099" s="194"/>
      <c r="K11099" s="194"/>
      <c r="L11099" s="195"/>
      <c r="M11099" s="196"/>
      <c r="N11099" s="197"/>
      <c r="O11099" s="197"/>
      <c r="P11099" s="231"/>
    </row>
    <row r="11100" spans="2:16">
      <c r="B11100" s="351"/>
      <c r="C11100" s="435"/>
      <c r="D11100" s="399"/>
      <c r="E11100" s="400"/>
      <c r="G11100" s="401"/>
      <c r="H11100" s="401"/>
      <c r="I11100" s="401"/>
      <c r="J11100" s="194"/>
      <c r="K11100" s="194"/>
      <c r="L11100" s="195"/>
      <c r="M11100" s="196"/>
      <c r="N11100" s="197"/>
      <c r="O11100" s="197"/>
      <c r="P11100" s="231"/>
    </row>
    <row r="11101" spans="2:16">
      <c r="B11101" s="351"/>
      <c r="C11101" s="435"/>
      <c r="D11101" s="399"/>
      <c r="E11101" s="400"/>
      <c r="G11101" s="401"/>
      <c r="H11101" s="401"/>
      <c r="I11101" s="401"/>
      <c r="J11101" s="194"/>
      <c r="K11101" s="194"/>
      <c r="L11101" s="195"/>
      <c r="M11101" s="196"/>
      <c r="N11101" s="197"/>
      <c r="O11101" s="197"/>
      <c r="P11101" s="231"/>
    </row>
    <row r="11102" spans="2:16">
      <c r="B11102" s="351"/>
      <c r="C11102" s="435"/>
      <c r="D11102" s="399"/>
      <c r="E11102" s="400"/>
      <c r="G11102" s="401"/>
      <c r="H11102" s="401"/>
      <c r="I11102" s="401"/>
      <c r="J11102" s="194"/>
      <c r="K11102" s="194"/>
      <c r="L11102" s="195"/>
      <c r="M11102" s="196"/>
      <c r="N11102" s="197"/>
      <c r="O11102" s="197"/>
      <c r="P11102" s="231"/>
    </row>
    <row r="11103" spans="2:16">
      <c r="B11103" s="351"/>
      <c r="C11103" s="435"/>
      <c r="D11103" s="399"/>
      <c r="E11103" s="400"/>
      <c r="G11103" s="401"/>
      <c r="H11103" s="401"/>
      <c r="I11103" s="401"/>
      <c r="J11103" s="194"/>
      <c r="K11103" s="194"/>
      <c r="L11103" s="195"/>
      <c r="M11103" s="196"/>
      <c r="N11103" s="197"/>
      <c r="O11103" s="197"/>
      <c r="P11103" s="231"/>
    </row>
    <row r="11104" spans="2:16">
      <c r="B11104" s="351"/>
      <c r="C11104" s="435"/>
      <c r="D11104" s="399"/>
      <c r="E11104" s="400"/>
      <c r="G11104" s="401"/>
      <c r="H11104" s="401"/>
      <c r="I11104" s="401"/>
      <c r="J11104" s="194"/>
      <c r="K11104" s="194"/>
      <c r="L11104" s="195"/>
      <c r="M11104" s="196"/>
      <c r="N11104" s="197"/>
      <c r="O11104" s="197"/>
      <c r="P11104" s="231"/>
    </row>
    <row r="11105" spans="2:16">
      <c r="B11105" s="351"/>
      <c r="C11105" s="435"/>
      <c r="D11105" s="399"/>
      <c r="E11105" s="400"/>
      <c r="G11105" s="401"/>
      <c r="H11105" s="401"/>
      <c r="I11105" s="401"/>
      <c r="J11105" s="194"/>
      <c r="K11105" s="194"/>
      <c r="L11105" s="195"/>
      <c r="M11105" s="196"/>
      <c r="N11105" s="197"/>
      <c r="O11105" s="197"/>
      <c r="P11105" s="231"/>
    </row>
    <row r="11106" spans="2:16">
      <c r="B11106" s="351"/>
      <c r="C11106" s="435"/>
      <c r="D11106" s="399"/>
      <c r="E11106" s="400"/>
      <c r="G11106" s="401"/>
      <c r="H11106" s="401"/>
      <c r="I11106" s="401"/>
      <c r="J11106" s="194"/>
      <c r="K11106" s="194"/>
      <c r="L11106" s="195"/>
      <c r="M11106" s="196"/>
      <c r="N11106" s="197"/>
      <c r="O11106" s="197"/>
      <c r="P11106" s="231"/>
    </row>
    <row r="11107" spans="2:16">
      <c r="B11107" s="351"/>
      <c r="C11107" s="435"/>
      <c r="D11107" s="399"/>
      <c r="E11107" s="400"/>
      <c r="G11107" s="401"/>
      <c r="H11107" s="401"/>
      <c r="I11107" s="401"/>
      <c r="J11107" s="194"/>
      <c r="K11107" s="194"/>
      <c r="L11107" s="195"/>
      <c r="M11107" s="196"/>
      <c r="N11107" s="197"/>
      <c r="O11107" s="197"/>
      <c r="P11107" s="231"/>
    </row>
    <row r="11108" spans="2:16">
      <c r="B11108" s="351"/>
      <c r="C11108" s="435"/>
      <c r="D11108" s="399"/>
      <c r="E11108" s="400"/>
      <c r="G11108" s="401"/>
      <c r="H11108" s="401"/>
      <c r="I11108" s="401"/>
      <c r="J11108" s="194"/>
      <c r="K11108" s="194"/>
      <c r="L11108" s="195"/>
      <c r="M11108" s="196"/>
      <c r="N11108" s="197"/>
      <c r="O11108" s="197"/>
      <c r="P11108" s="231"/>
    </row>
    <row r="11109" spans="2:16">
      <c r="B11109" s="351"/>
      <c r="C11109" s="435"/>
      <c r="D11109" s="399"/>
      <c r="E11109" s="400"/>
      <c r="G11109" s="401"/>
      <c r="H11109" s="401"/>
      <c r="I11109" s="401"/>
      <c r="J11109" s="194"/>
      <c r="K11109" s="194"/>
      <c r="L11109" s="195"/>
      <c r="M11109" s="196"/>
      <c r="N11109" s="197"/>
      <c r="O11109" s="197"/>
      <c r="P11109" s="231"/>
    </row>
    <row r="11110" spans="2:16">
      <c r="B11110" s="351"/>
      <c r="C11110" s="435"/>
      <c r="D11110" s="399"/>
      <c r="E11110" s="400"/>
      <c r="G11110" s="401"/>
      <c r="H11110" s="401"/>
      <c r="I11110" s="401"/>
      <c r="J11110" s="194"/>
      <c r="K11110" s="194"/>
      <c r="L11110" s="195"/>
      <c r="M11110" s="196"/>
      <c r="N11110" s="197"/>
      <c r="O11110" s="197"/>
      <c r="P11110" s="231"/>
    </row>
    <row r="11111" spans="2:16">
      <c r="B11111" s="351"/>
      <c r="C11111" s="435"/>
      <c r="D11111" s="399"/>
      <c r="E11111" s="400"/>
      <c r="G11111" s="401"/>
      <c r="H11111" s="401"/>
      <c r="I11111" s="401"/>
      <c r="J11111" s="194"/>
      <c r="K11111" s="194"/>
      <c r="L11111" s="195"/>
      <c r="M11111" s="196"/>
      <c r="N11111" s="197"/>
      <c r="O11111" s="197"/>
      <c r="P11111" s="231"/>
    </row>
    <row r="11112" spans="2:16">
      <c r="B11112" s="351"/>
      <c r="C11112" s="435"/>
      <c r="D11112" s="399"/>
      <c r="E11112" s="400"/>
      <c r="G11112" s="401"/>
      <c r="H11112" s="401"/>
      <c r="I11112" s="401"/>
      <c r="J11112" s="194"/>
      <c r="K11112" s="194"/>
      <c r="L11112" s="195"/>
      <c r="M11112" s="196"/>
      <c r="N11112" s="197"/>
      <c r="O11112" s="197"/>
      <c r="P11112" s="231"/>
    </row>
    <row r="11113" spans="2:16">
      <c r="B11113" s="351"/>
      <c r="C11113" s="435"/>
      <c r="D11113" s="399"/>
      <c r="E11113" s="400"/>
      <c r="G11113" s="401"/>
      <c r="H11113" s="401"/>
      <c r="I11113" s="401"/>
      <c r="J11113" s="194"/>
      <c r="K11113" s="194"/>
      <c r="L11113" s="195"/>
      <c r="M11113" s="196"/>
      <c r="N11113" s="197"/>
      <c r="O11113" s="197"/>
      <c r="P11113" s="231"/>
    </row>
    <row r="11114" spans="2:16">
      <c r="B11114" s="351"/>
      <c r="C11114" s="435"/>
      <c r="D11114" s="399"/>
      <c r="E11114" s="400"/>
      <c r="G11114" s="401"/>
      <c r="H11114" s="401"/>
      <c r="I11114" s="401"/>
      <c r="J11114" s="194"/>
      <c r="K11114" s="194"/>
      <c r="L11114" s="195"/>
      <c r="M11114" s="196"/>
      <c r="N11114" s="197"/>
      <c r="O11114" s="197"/>
      <c r="P11114" s="231"/>
    </row>
    <row r="11115" spans="2:16">
      <c r="B11115" s="351"/>
      <c r="C11115" s="435"/>
      <c r="D11115" s="399"/>
      <c r="E11115" s="400"/>
      <c r="G11115" s="401"/>
      <c r="H11115" s="401"/>
      <c r="I11115" s="401"/>
      <c r="J11115" s="194"/>
      <c r="K11115" s="194"/>
      <c r="L11115" s="195"/>
      <c r="M11115" s="196"/>
      <c r="N11115" s="197"/>
      <c r="O11115" s="197"/>
      <c r="P11115" s="231"/>
    </row>
    <row r="11116" spans="2:16">
      <c r="B11116" s="351"/>
      <c r="C11116" s="435"/>
      <c r="D11116" s="399"/>
      <c r="E11116" s="400"/>
      <c r="G11116" s="401"/>
      <c r="H11116" s="401"/>
      <c r="I11116" s="401"/>
      <c r="J11116" s="194"/>
      <c r="K11116" s="194"/>
      <c r="L11116" s="195"/>
      <c r="M11116" s="196"/>
      <c r="N11116" s="197"/>
      <c r="O11116" s="197"/>
      <c r="P11116" s="231"/>
    </row>
    <row r="11117" spans="2:16">
      <c r="B11117" s="351"/>
      <c r="C11117" s="435"/>
      <c r="D11117" s="399"/>
      <c r="E11117" s="400"/>
      <c r="G11117" s="401"/>
      <c r="H11117" s="401"/>
      <c r="I11117" s="401"/>
      <c r="J11117" s="194"/>
      <c r="K11117" s="194"/>
      <c r="L11117" s="195"/>
      <c r="M11117" s="196"/>
      <c r="N11117" s="197"/>
      <c r="O11117" s="197"/>
      <c r="P11117" s="231"/>
    </row>
    <row r="11118" spans="2:16">
      <c r="B11118" s="351"/>
      <c r="C11118" s="435"/>
      <c r="D11118" s="399"/>
      <c r="E11118" s="400"/>
      <c r="G11118" s="401"/>
      <c r="H11118" s="401"/>
      <c r="I11118" s="401"/>
      <c r="J11118" s="194"/>
      <c r="K11118" s="194"/>
      <c r="L11118" s="195"/>
      <c r="M11118" s="196"/>
      <c r="N11118" s="197"/>
      <c r="O11118" s="197"/>
      <c r="P11118" s="231"/>
    </row>
    <row r="11119" spans="2:16">
      <c r="B11119" s="351"/>
      <c r="C11119" s="435"/>
      <c r="D11119" s="399"/>
      <c r="E11119" s="400"/>
      <c r="G11119" s="401"/>
      <c r="H11119" s="401"/>
      <c r="I11119" s="401"/>
      <c r="J11119" s="194"/>
      <c r="K11119" s="194"/>
      <c r="L11119" s="195"/>
      <c r="M11119" s="196"/>
      <c r="N11119" s="197"/>
      <c r="O11119" s="197"/>
      <c r="P11119" s="231"/>
    </row>
    <row r="11120" spans="2:16">
      <c r="B11120" s="351"/>
      <c r="C11120" s="435"/>
      <c r="D11120" s="399"/>
      <c r="E11120" s="400"/>
      <c r="G11120" s="401"/>
      <c r="H11120" s="401"/>
      <c r="I11120" s="401"/>
      <c r="J11120" s="194"/>
      <c r="K11120" s="194"/>
      <c r="L11120" s="195"/>
      <c r="M11120" s="196"/>
      <c r="N11120" s="197"/>
      <c r="O11120" s="197"/>
      <c r="P11120" s="231"/>
    </row>
    <row r="11121" spans="2:16">
      <c r="B11121" s="351"/>
      <c r="C11121" s="435"/>
      <c r="D11121" s="399"/>
      <c r="E11121" s="400"/>
      <c r="G11121" s="401"/>
      <c r="H11121" s="401"/>
      <c r="I11121" s="401"/>
      <c r="J11121" s="194"/>
      <c r="K11121" s="194"/>
      <c r="L11121" s="195"/>
      <c r="M11121" s="196"/>
      <c r="N11121" s="197"/>
      <c r="O11121" s="197"/>
      <c r="P11121" s="231"/>
    </row>
    <row r="11122" spans="2:16">
      <c r="B11122" s="351"/>
      <c r="C11122" s="435"/>
      <c r="D11122" s="399"/>
      <c r="E11122" s="400"/>
      <c r="G11122" s="401"/>
      <c r="H11122" s="401"/>
      <c r="I11122" s="401"/>
      <c r="J11122" s="194"/>
      <c r="K11122" s="194"/>
      <c r="L11122" s="195"/>
      <c r="M11122" s="196"/>
      <c r="N11122" s="197"/>
      <c r="O11122" s="197"/>
      <c r="P11122" s="231"/>
    </row>
    <row r="11123" spans="2:16">
      <c r="B11123" s="351"/>
      <c r="C11123" s="435"/>
      <c r="D11123" s="399"/>
      <c r="E11123" s="400"/>
      <c r="G11123" s="401"/>
      <c r="H11123" s="401"/>
      <c r="I11123" s="401"/>
      <c r="J11123" s="194"/>
      <c r="K11123" s="194"/>
      <c r="L11123" s="195"/>
      <c r="M11123" s="196"/>
      <c r="N11123" s="197"/>
      <c r="O11123" s="197"/>
      <c r="P11123" s="231"/>
    </row>
    <row r="11124" spans="2:16">
      <c r="B11124" s="351"/>
      <c r="C11124" s="435"/>
      <c r="D11124" s="399"/>
      <c r="E11124" s="400"/>
      <c r="G11124" s="401"/>
      <c r="H11124" s="401"/>
      <c r="I11124" s="401"/>
      <c r="J11124" s="194"/>
      <c r="K11124" s="194"/>
      <c r="L11124" s="195"/>
      <c r="M11124" s="196"/>
      <c r="N11124" s="197"/>
      <c r="O11124" s="197"/>
      <c r="P11124" s="231"/>
    </row>
    <row r="11125" spans="2:16">
      <c r="B11125" s="351"/>
      <c r="C11125" s="435"/>
      <c r="D11125" s="399"/>
      <c r="E11125" s="400"/>
      <c r="G11125" s="401"/>
      <c r="H11125" s="401"/>
      <c r="I11125" s="401"/>
      <c r="J11125" s="194"/>
      <c r="K11125" s="194"/>
      <c r="L11125" s="195"/>
      <c r="M11125" s="196"/>
      <c r="N11125" s="197"/>
      <c r="O11125" s="197"/>
      <c r="P11125" s="231"/>
    </row>
    <row r="11126" spans="2:16">
      <c r="B11126" s="351"/>
      <c r="C11126" s="435"/>
      <c r="D11126" s="399"/>
      <c r="E11126" s="400"/>
      <c r="G11126" s="401"/>
      <c r="H11126" s="401"/>
      <c r="I11126" s="401"/>
      <c r="J11126" s="194"/>
      <c r="K11126" s="194"/>
      <c r="L11126" s="195"/>
      <c r="M11126" s="196"/>
      <c r="N11126" s="197"/>
      <c r="O11126" s="197"/>
      <c r="P11126" s="231"/>
    </row>
    <row r="11127" spans="2:16">
      <c r="B11127" s="351"/>
      <c r="C11127" s="435"/>
      <c r="D11127" s="399"/>
      <c r="E11127" s="400"/>
      <c r="G11127" s="401"/>
      <c r="H11127" s="401"/>
      <c r="I11127" s="401"/>
      <c r="J11127" s="194"/>
      <c r="K11127" s="194"/>
      <c r="L11127" s="195"/>
      <c r="M11127" s="196"/>
      <c r="N11127" s="197"/>
      <c r="O11127" s="197"/>
      <c r="P11127" s="231"/>
    </row>
    <row r="11128" spans="2:16">
      <c r="B11128" s="351"/>
      <c r="C11128" s="435"/>
      <c r="D11128" s="399"/>
      <c r="E11128" s="400"/>
      <c r="G11128" s="401"/>
      <c r="H11128" s="401"/>
      <c r="I11128" s="401"/>
      <c r="J11128" s="194"/>
      <c r="K11128" s="194"/>
      <c r="L11128" s="195"/>
      <c r="M11128" s="196"/>
      <c r="N11128" s="197"/>
      <c r="O11128" s="197"/>
      <c r="P11128" s="231"/>
    </row>
    <row r="11129" spans="2:16">
      <c r="B11129" s="351"/>
      <c r="C11129" s="435"/>
      <c r="D11129" s="399"/>
      <c r="E11129" s="400"/>
      <c r="G11129" s="401"/>
      <c r="H11129" s="401"/>
      <c r="I11129" s="401"/>
      <c r="J11129" s="194"/>
      <c r="K11129" s="194"/>
      <c r="L11129" s="195"/>
      <c r="M11129" s="196"/>
      <c r="N11129" s="197"/>
      <c r="O11129" s="197"/>
      <c r="P11129" s="231"/>
    </row>
    <row r="11130" spans="2:16">
      <c r="B11130" s="351"/>
      <c r="C11130" s="435"/>
      <c r="D11130" s="399"/>
      <c r="E11130" s="400"/>
      <c r="G11130" s="401"/>
      <c r="H11130" s="401"/>
      <c r="I11130" s="401"/>
      <c r="J11130" s="194"/>
      <c r="K11130" s="194"/>
      <c r="L11130" s="195"/>
      <c r="M11130" s="196"/>
      <c r="N11130" s="197"/>
      <c r="O11130" s="197"/>
      <c r="P11130" s="231"/>
    </row>
    <row r="11131" spans="2:16">
      <c r="B11131" s="351"/>
      <c r="C11131" s="435"/>
      <c r="D11131" s="399"/>
      <c r="E11131" s="400"/>
      <c r="G11131" s="401"/>
      <c r="H11131" s="401"/>
      <c r="I11131" s="401"/>
      <c r="J11131" s="194"/>
      <c r="K11131" s="194"/>
      <c r="L11131" s="195"/>
      <c r="M11131" s="196"/>
      <c r="N11131" s="197"/>
      <c r="O11131" s="197"/>
      <c r="P11131" s="231"/>
    </row>
    <row r="11132" spans="2:16">
      <c r="B11132" s="351"/>
      <c r="C11132" s="435"/>
      <c r="D11132" s="399"/>
      <c r="E11132" s="400"/>
      <c r="G11132" s="401"/>
      <c r="H11132" s="401"/>
      <c r="I11132" s="401"/>
      <c r="J11132" s="194"/>
      <c r="K11132" s="194"/>
      <c r="L11132" s="195"/>
      <c r="M11132" s="196"/>
      <c r="N11132" s="197"/>
      <c r="O11132" s="197"/>
      <c r="P11132" s="231"/>
    </row>
    <row r="11133" spans="2:16">
      <c r="B11133" s="351"/>
      <c r="C11133" s="435"/>
      <c r="D11133" s="399"/>
      <c r="E11133" s="400"/>
      <c r="G11133" s="401"/>
      <c r="H11133" s="401"/>
      <c r="I11133" s="401"/>
      <c r="J11133" s="194"/>
      <c r="K11133" s="194"/>
      <c r="L11133" s="195"/>
      <c r="M11133" s="196"/>
      <c r="N11133" s="197"/>
      <c r="O11133" s="197"/>
      <c r="P11133" s="231"/>
    </row>
    <row r="11134" spans="2:16">
      <c r="B11134" s="351"/>
      <c r="C11134" s="435"/>
      <c r="D11134" s="399"/>
      <c r="E11134" s="400"/>
      <c r="G11134" s="401"/>
      <c r="H11134" s="401"/>
      <c r="I11134" s="401"/>
      <c r="J11134" s="194"/>
      <c r="K11134" s="194"/>
      <c r="L11134" s="195"/>
      <c r="M11134" s="196"/>
      <c r="N11134" s="197"/>
      <c r="O11134" s="197"/>
      <c r="P11134" s="231"/>
    </row>
    <row r="11135" spans="2:16">
      <c r="B11135" s="351"/>
      <c r="C11135" s="435"/>
      <c r="D11135" s="399"/>
      <c r="E11135" s="400"/>
      <c r="G11135" s="401"/>
      <c r="H11135" s="401"/>
      <c r="I11135" s="401"/>
      <c r="J11135" s="194"/>
      <c r="K11135" s="194"/>
      <c r="L11135" s="195"/>
      <c r="M11135" s="196"/>
      <c r="N11135" s="197"/>
      <c r="O11135" s="197"/>
      <c r="P11135" s="231"/>
    </row>
    <row r="11136" spans="2:16">
      <c r="B11136" s="351"/>
      <c r="C11136" s="435"/>
      <c r="D11136" s="399"/>
      <c r="E11136" s="400"/>
      <c r="G11136" s="401"/>
      <c r="H11136" s="401"/>
      <c r="I11136" s="401"/>
      <c r="J11136" s="194"/>
      <c r="K11136" s="194"/>
      <c r="L11136" s="195"/>
      <c r="M11136" s="196"/>
      <c r="N11136" s="197"/>
      <c r="O11136" s="197"/>
      <c r="P11136" s="231"/>
    </row>
    <row r="11137" spans="2:16">
      <c r="B11137" s="351"/>
      <c r="C11137" s="435"/>
      <c r="D11137" s="399"/>
      <c r="E11137" s="400"/>
      <c r="G11137" s="401"/>
      <c r="H11137" s="401"/>
      <c r="I11137" s="401"/>
      <c r="J11137" s="194"/>
      <c r="K11137" s="194"/>
      <c r="L11137" s="195"/>
      <c r="M11137" s="196"/>
      <c r="N11137" s="197"/>
      <c r="O11137" s="197"/>
      <c r="P11137" s="231"/>
    </row>
    <row r="11138" spans="2:16">
      <c r="B11138" s="351"/>
      <c r="C11138" s="435"/>
      <c r="D11138" s="399"/>
      <c r="E11138" s="400"/>
      <c r="G11138" s="401"/>
      <c r="H11138" s="401"/>
      <c r="I11138" s="401"/>
      <c r="J11138" s="194"/>
      <c r="K11138" s="194"/>
      <c r="L11138" s="195"/>
      <c r="M11138" s="196"/>
      <c r="N11138" s="197"/>
      <c r="O11138" s="197"/>
      <c r="P11138" s="231"/>
    </row>
    <row r="11139" spans="2:16">
      <c r="B11139" s="351"/>
      <c r="C11139" s="435"/>
      <c r="D11139" s="399"/>
      <c r="E11139" s="400"/>
      <c r="G11139" s="401"/>
      <c r="H11139" s="401"/>
      <c r="I11139" s="401"/>
      <c r="J11139" s="194"/>
      <c r="K11139" s="194"/>
      <c r="L11139" s="195"/>
      <c r="M11139" s="196"/>
      <c r="N11139" s="197"/>
      <c r="O11139" s="197"/>
      <c r="P11139" s="231"/>
    </row>
    <row r="11140" spans="2:16">
      <c r="B11140" s="351"/>
      <c r="C11140" s="435"/>
      <c r="D11140" s="399"/>
      <c r="E11140" s="400"/>
      <c r="G11140" s="401"/>
      <c r="H11140" s="401"/>
      <c r="I11140" s="401"/>
      <c r="J11140" s="194"/>
      <c r="K11140" s="194"/>
      <c r="L11140" s="195"/>
      <c r="M11140" s="196"/>
      <c r="N11140" s="197"/>
      <c r="O11140" s="197"/>
      <c r="P11140" s="231"/>
    </row>
    <row r="11141" spans="2:16">
      <c r="B11141" s="351"/>
      <c r="C11141" s="435"/>
      <c r="D11141" s="399"/>
      <c r="E11141" s="400"/>
      <c r="G11141" s="401"/>
      <c r="H11141" s="401"/>
      <c r="I11141" s="401"/>
      <c r="J11141" s="194"/>
      <c r="K11141" s="194"/>
      <c r="L11141" s="195"/>
      <c r="M11141" s="196"/>
      <c r="N11141" s="197"/>
      <c r="O11141" s="197"/>
      <c r="P11141" s="231"/>
    </row>
    <row r="11142" spans="2:16">
      <c r="B11142" s="351"/>
      <c r="C11142" s="435"/>
      <c r="D11142" s="399"/>
      <c r="E11142" s="400"/>
      <c r="G11142" s="401"/>
      <c r="H11142" s="401"/>
      <c r="I11142" s="401"/>
      <c r="J11142" s="194"/>
      <c r="K11142" s="194"/>
      <c r="L11142" s="195"/>
      <c r="M11142" s="196"/>
      <c r="N11142" s="197"/>
      <c r="O11142" s="197"/>
      <c r="P11142" s="231"/>
    </row>
    <row r="11143" spans="2:16">
      <c r="B11143" s="351"/>
      <c r="C11143" s="435"/>
      <c r="D11143" s="399"/>
      <c r="E11143" s="400"/>
      <c r="G11143" s="401"/>
      <c r="H11143" s="401"/>
      <c r="I11143" s="401"/>
      <c r="J11143" s="194"/>
      <c r="K11143" s="194"/>
      <c r="L11143" s="195"/>
      <c r="M11143" s="196"/>
      <c r="N11143" s="197"/>
      <c r="O11143" s="197"/>
      <c r="P11143" s="231"/>
    </row>
    <row r="11144" spans="2:16">
      <c r="B11144" s="351"/>
      <c r="C11144" s="435"/>
      <c r="D11144" s="399"/>
      <c r="E11144" s="400"/>
      <c r="G11144" s="401"/>
      <c r="H11144" s="401"/>
      <c r="I11144" s="401"/>
      <c r="J11144" s="194"/>
      <c r="K11144" s="194"/>
      <c r="L11144" s="195"/>
      <c r="M11144" s="196"/>
      <c r="N11144" s="197"/>
      <c r="O11144" s="197"/>
      <c r="P11144" s="231"/>
    </row>
    <row r="11145" spans="2:16">
      <c r="B11145" s="351"/>
      <c r="C11145" s="435"/>
      <c r="D11145" s="399"/>
      <c r="E11145" s="400"/>
      <c r="G11145" s="401"/>
      <c r="H11145" s="401"/>
      <c r="I11145" s="401"/>
      <c r="J11145" s="194"/>
      <c r="K11145" s="194"/>
      <c r="L11145" s="195"/>
      <c r="M11145" s="196"/>
      <c r="N11145" s="197"/>
      <c r="O11145" s="197"/>
      <c r="P11145" s="231"/>
    </row>
    <row r="11146" spans="2:16">
      <c r="B11146" s="351"/>
      <c r="C11146" s="435"/>
      <c r="D11146" s="399"/>
      <c r="E11146" s="400"/>
      <c r="G11146" s="401"/>
      <c r="H11146" s="401"/>
      <c r="I11146" s="401"/>
      <c r="J11146" s="194"/>
      <c r="K11146" s="194"/>
      <c r="L11146" s="195"/>
      <c r="M11146" s="196"/>
      <c r="N11146" s="197"/>
      <c r="O11146" s="197"/>
      <c r="P11146" s="231"/>
    </row>
    <row r="11147" spans="2:16">
      <c r="B11147" s="351"/>
      <c r="C11147" s="435"/>
      <c r="D11147" s="399"/>
      <c r="E11147" s="400"/>
      <c r="G11147" s="401"/>
      <c r="H11147" s="401"/>
      <c r="I11147" s="401"/>
      <c r="J11147" s="194"/>
      <c r="K11147" s="194"/>
      <c r="L11147" s="195"/>
      <c r="M11147" s="196"/>
      <c r="N11147" s="197"/>
      <c r="O11147" s="197"/>
      <c r="P11147" s="231"/>
    </row>
    <row r="11148" spans="2:16">
      <c r="B11148" s="351"/>
      <c r="C11148" s="435"/>
      <c r="D11148" s="399"/>
      <c r="E11148" s="400"/>
      <c r="G11148" s="401"/>
      <c r="H11148" s="401"/>
      <c r="I11148" s="401"/>
      <c r="J11148" s="194"/>
      <c r="K11148" s="194"/>
      <c r="L11148" s="195"/>
      <c r="M11148" s="196"/>
      <c r="N11148" s="197"/>
      <c r="O11148" s="197"/>
      <c r="P11148" s="231"/>
    </row>
    <row r="11149" spans="2:16">
      <c r="B11149" s="351"/>
      <c r="C11149" s="435"/>
      <c r="D11149" s="399"/>
      <c r="E11149" s="400"/>
      <c r="G11149" s="401"/>
      <c r="H11149" s="401"/>
      <c r="I11149" s="401"/>
      <c r="J11149" s="194"/>
      <c r="K11149" s="194"/>
      <c r="L11149" s="195"/>
      <c r="M11149" s="196"/>
      <c r="N11149" s="197"/>
      <c r="O11149" s="197"/>
      <c r="P11149" s="231"/>
    </row>
    <row r="11150" spans="2:16">
      <c r="B11150" s="351"/>
      <c r="C11150" s="435"/>
      <c r="D11150" s="399"/>
      <c r="E11150" s="400"/>
      <c r="G11150" s="401"/>
      <c r="H11150" s="401"/>
      <c r="I11150" s="401"/>
      <c r="J11150" s="194"/>
      <c r="K11150" s="194"/>
      <c r="L11150" s="195"/>
      <c r="M11150" s="196"/>
      <c r="N11150" s="197"/>
      <c r="O11150" s="197"/>
      <c r="P11150" s="231"/>
    </row>
    <row r="11151" spans="2:16">
      <c r="B11151" s="351"/>
      <c r="C11151" s="435"/>
      <c r="D11151" s="399"/>
      <c r="E11151" s="400"/>
      <c r="G11151" s="401"/>
      <c r="H11151" s="401"/>
      <c r="I11151" s="401"/>
      <c r="J11151" s="194"/>
      <c r="K11151" s="194"/>
      <c r="L11151" s="195"/>
      <c r="M11151" s="196"/>
      <c r="N11151" s="197"/>
      <c r="O11151" s="197"/>
      <c r="P11151" s="231"/>
    </row>
    <row r="11152" spans="2:16">
      <c r="B11152" s="351"/>
      <c r="C11152" s="435"/>
      <c r="D11152" s="399"/>
      <c r="E11152" s="400"/>
      <c r="G11152" s="401"/>
      <c r="H11152" s="401"/>
      <c r="I11152" s="401"/>
      <c r="J11152" s="194"/>
      <c r="K11152" s="194"/>
      <c r="L11152" s="195"/>
      <c r="M11152" s="196"/>
      <c r="N11152" s="197"/>
      <c r="O11152" s="197"/>
      <c r="P11152" s="231"/>
    </row>
    <row r="11153" spans="2:16">
      <c r="B11153" s="351"/>
      <c r="C11153" s="435"/>
      <c r="D11153" s="399"/>
      <c r="E11153" s="400"/>
      <c r="G11153" s="401"/>
      <c r="H11153" s="401"/>
      <c r="I11153" s="401"/>
      <c r="J11153" s="194"/>
      <c r="K11153" s="194"/>
      <c r="L11153" s="195"/>
      <c r="M11153" s="196"/>
      <c r="N11153" s="197"/>
      <c r="O11153" s="197"/>
      <c r="P11153" s="231"/>
    </row>
    <row r="11154" spans="2:16">
      <c r="B11154" s="351"/>
      <c r="C11154" s="435"/>
      <c r="D11154" s="399"/>
      <c r="E11154" s="400"/>
      <c r="G11154" s="401"/>
      <c r="H11154" s="401"/>
      <c r="I11154" s="401"/>
      <c r="J11154" s="194"/>
      <c r="K11154" s="194"/>
      <c r="L11154" s="195"/>
      <c r="M11154" s="196"/>
      <c r="N11154" s="197"/>
      <c r="O11154" s="197"/>
      <c r="P11154" s="231"/>
    </row>
    <row r="11155" spans="2:16">
      <c r="B11155" s="351"/>
      <c r="C11155" s="435"/>
      <c r="D11155" s="399"/>
      <c r="E11155" s="400"/>
      <c r="G11155" s="401"/>
      <c r="H11155" s="401"/>
      <c r="I11155" s="401"/>
      <c r="J11155" s="194"/>
      <c r="K11155" s="194"/>
      <c r="L11155" s="195"/>
      <c r="M11155" s="196"/>
      <c r="N11155" s="197"/>
      <c r="O11155" s="197"/>
      <c r="P11155" s="231"/>
    </row>
    <row r="11156" spans="2:16">
      <c r="B11156" s="351"/>
      <c r="C11156" s="435"/>
      <c r="D11156" s="399"/>
      <c r="E11156" s="400"/>
      <c r="G11156" s="401"/>
      <c r="H11156" s="401"/>
      <c r="I11156" s="401"/>
      <c r="J11156" s="194"/>
      <c r="K11156" s="194"/>
      <c r="L11156" s="195"/>
      <c r="M11156" s="196"/>
      <c r="N11156" s="197"/>
      <c r="O11156" s="197"/>
      <c r="P11156" s="231"/>
    </row>
    <row r="11157" spans="2:16">
      <c r="B11157" s="351"/>
      <c r="C11157" s="435"/>
      <c r="D11157" s="399"/>
      <c r="E11157" s="400"/>
      <c r="G11157" s="401"/>
      <c r="H11157" s="401"/>
      <c r="I11157" s="401"/>
      <c r="J11157" s="194"/>
      <c r="K11157" s="194"/>
      <c r="L11157" s="195"/>
      <c r="M11157" s="196"/>
      <c r="N11157" s="197"/>
      <c r="O11157" s="197"/>
      <c r="P11157" s="231"/>
    </row>
    <row r="11158" spans="2:16">
      <c r="B11158" s="351"/>
      <c r="C11158" s="435"/>
      <c r="D11158" s="399"/>
      <c r="E11158" s="400"/>
      <c r="G11158" s="401"/>
      <c r="H11158" s="401"/>
      <c r="I11158" s="401"/>
      <c r="J11158" s="194"/>
      <c r="K11158" s="194"/>
      <c r="L11158" s="195"/>
      <c r="M11158" s="196"/>
      <c r="N11158" s="197"/>
      <c r="O11158" s="197"/>
      <c r="P11158" s="231"/>
    </row>
    <row r="11159" spans="2:16">
      <c r="B11159" s="351"/>
      <c r="C11159" s="435"/>
      <c r="D11159" s="399"/>
      <c r="E11159" s="400"/>
      <c r="G11159" s="401"/>
      <c r="H11159" s="401"/>
      <c r="I11159" s="401"/>
      <c r="J11159" s="194"/>
      <c r="K11159" s="194"/>
      <c r="L11159" s="195"/>
      <c r="M11159" s="196"/>
      <c r="N11159" s="197"/>
      <c r="O11159" s="197"/>
      <c r="P11159" s="231"/>
    </row>
    <row r="11160" spans="2:16">
      <c r="B11160" s="351"/>
      <c r="C11160" s="435"/>
      <c r="D11160" s="399"/>
      <c r="E11160" s="400"/>
      <c r="G11160" s="401"/>
      <c r="H11160" s="401"/>
      <c r="I11160" s="401"/>
      <c r="J11160" s="194"/>
      <c r="K11160" s="194"/>
      <c r="L11160" s="195"/>
      <c r="M11160" s="196"/>
      <c r="N11160" s="197"/>
      <c r="O11160" s="197"/>
      <c r="P11160" s="231"/>
    </row>
    <row r="11161" spans="2:16">
      <c r="B11161" s="351"/>
      <c r="C11161" s="435"/>
      <c r="D11161" s="399"/>
      <c r="E11161" s="400"/>
      <c r="G11161" s="401"/>
      <c r="H11161" s="401"/>
      <c r="I11161" s="401"/>
      <c r="J11161" s="194"/>
      <c r="K11161" s="194"/>
      <c r="L11161" s="195"/>
      <c r="M11161" s="196"/>
      <c r="N11161" s="197"/>
      <c r="O11161" s="197"/>
      <c r="P11161" s="231"/>
    </row>
    <row r="11162" spans="2:16">
      <c r="B11162" s="351"/>
      <c r="C11162" s="435"/>
      <c r="D11162" s="399"/>
      <c r="E11162" s="400"/>
      <c r="G11162" s="401"/>
      <c r="H11162" s="401"/>
      <c r="I11162" s="401"/>
      <c r="J11162" s="194"/>
      <c r="K11162" s="194"/>
      <c r="L11162" s="195"/>
      <c r="M11162" s="196"/>
      <c r="N11162" s="197"/>
      <c r="O11162" s="197"/>
      <c r="P11162" s="231"/>
    </row>
    <row r="11163" spans="2:16">
      <c r="B11163" s="351"/>
      <c r="C11163" s="435"/>
      <c r="D11163" s="399"/>
      <c r="E11163" s="400"/>
      <c r="G11163" s="401"/>
      <c r="H11163" s="401"/>
      <c r="I11163" s="401"/>
      <c r="J11163" s="194"/>
      <c r="K11163" s="194"/>
      <c r="L11163" s="195"/>
      <c r="M11163" s="196"/>
      <c r="N11163" s="197"/>
      <c r="O11163" s="197"/>
      <c r="P11163" s="231"/>
    </row>
    <row r="11164" spans="2:16">
      <c r="B11164" s="351"/>
      <c r="C11164" s="435"/>
      <c r="D11164" s="399"/>
      <c r="E11164" s="400"/>
      <c r="G11164" s="401"/>
      <c r="H11164" s="401"/>
      <c r="I11164" s="401"/>
      <c r="J11164" s="194"/>
      <c r="K11164" s="194"/>
      <c r="L11164" s="195"/>
      <c r="M11164" s="196"/>
      <c r="N11164" s="197"/>
      <c r="O11164" s="197"/>
      <c r="P11164" s="231"/>
    </row>
    <row r="11165" spans="2:16">
      <c r="B11165" s="351"/>
      <c r="C11165" s="435"/>
      <c r="D11165" s="399"/>
      <c r="E11165" s="400"/>
      <c r="G11165" s="401"/>
      <c r="H11165" s="401"/>
      <c r="I11165" s="401"/>
      <c r="J11165" s="194"/>
      <c r="K11165" s="194"/>
      <c r="L11165" s="195"/>
      <c r="M11165" s="196"/>
      <c r="N11165" s="197"/>
      <c r="O11165" s="197"/>
      <c r="P11165" s="231"/>
    </row>
    <row r="11166" spans="2:16">
      <c r="B11166" s="351"/>
      <c r="C11166" s="435"/>
      <c r="D11166" s="399"/>
      <c r="E11166" s="400"/>
      <c r="G11166" s="401"/>
      <c r="H11166" s="401"/>
      <c r="I11166" s="401"/>
      <c r="J11166" s="194"/>
      <c r="K11166" s="194"/>
      <c r="L11166" s="195"/>
      <c r="M11166" s="196"/>
      <c r="N11166" s="197"/>
      <c r="O11166" s="197"/>
      <c r="P11166" s="231"/>
    </row>
    <row r="11167" spans="2:16">
      <c r="B11167" s="351"/>
      <c r="C11167" s="435"/>
      <c r="D11167" s="399"/>
      <c r="E11167" s="400"/>
      <c r="G11167" s="401"/>
      <c r="H11167" s="401"/>
      <c r="I11167" s="401"/>
      <c r="J11167" s="194"/>
      <c r="K11167" s="194"/>
      <c r="L11167" s="195"/>
      <c r="M11167" s="196"/>
      <c r="N11167" s="197"/>
      <c r="O11167" s="197"/>
      <c r="P11167" s="231"/>
    </row>
    <row r="11168" spans="2:16">
      <c r="B11168" s="351"/>
      <c r="C11168" s="435"/>
      <c r="D11168" s="399"/>
      <c r="E11168" s="400"/>
      <c r="G11168" s="401"/>
      <c r="H11168" s="401"/>
      <c r="I11168" s="401"/>
      <c r="J11168" s="194"/>
      <c r="K11168" s="194"/>
      <c r="L11168" s="195"/>
      <c r="M11168" s="196"/>
      <c r="N11168" s="197"/>
      <c r="O11168" s="197"/>
      <c r="P11168" s="231"/>
    </row>
    <row r="11169" spans="2:16">
      <c r="B11169" s="351"/>
      <c r="C11169" s="435"/>
      <c r="D11169" s="399"/>
      <c r="E11169" s="400"/>
      <c r="G11169" s="401"/>
      <c r="H11169" s="401"/>
      <c r="I11169" s="401"/>
      <c r="J11169" s="194"/>
      <c r="K11169" s="194"/>
      <c r="L11169" s="195"/>
      <c r="M11169" s="196"/>
      <c r="N11169" s="197"/>
      <c r="O11169" s="197"/>
      <c r="P11169" s="231"/>
    </row>
    <row r="11170" spans="2:16">
      <c r="B11170" s="351"/>
      <c r="C11170" s="435"/>
      <c r="D11170" s="399"/>
      <c r="E11170" s="400"/>
      <c r="G11170" s="401"/>
      <c r="H11170" s="401"/>
      <c r="I11170" s="401"/>
      <c r="J11170" s="194"/>
      <c r="K11170" s="194"/>
      <c r="L11170" s="195"/>
      <c r="M11170" s="196"/>
      <c r="N11170" s="197"/>
      <c r="O11170" s="197"/>
      <c r="P11170" s="231"/>
    </row>
    <row r="11171" spans="2:16">
      <c r="B11171" s="351"/>
      <c r="C11171" s="435"/>
      <c r="D11171" s="399"/>
      <c r="E11171" s="400"/>
      <c r="G11171" s="401"/>
      <c r="H11171" s="401"/>
      <c r="I11171" s="401"/>
      <c r="J11171" s="194"/>
      <c r="K11171" s="194"/>
      <c r="L11171" s="195"/>
      <c r="M11171" s="196"/>
      <c r="N11171" s="197"/>
      <c r="O11171" s="197"/>
      <c r="P11171" s="231"/>
    </row>
    <row r="11172" spans="2:16">
      <c r="B11172" s="351"/>
      <c r="C11172" s="435"/>
      <c r="D11172" s="399"/>
      <c r="E11172" s="400"/>
      <c r="G11172" s="401"/>
      <c r="H11172" s="401"/>
      <c r="I11172" s="401"/>
      <c r="J11172" s="194"/>
      <c r="K11172" s="194"/>
      <c r="L11172" s="195"/>
      <c r="M11172" s="196"/>
      <c r="N11172" s="197"/>
      <c r="O11172" s="197"/>
      <c r="P11172" s="231"/>
    </row>
    <row r="11173" spans="2:16">
      <c r="B11173" s="351"/>
      <c r="C11173" s="435"/>
      <c r="D11173" s="399"/>
      <c r="E11173" s="400"/>
      <c r="G11173" s="401"/>
      <c r="H11173" s="401"/>
      <c r="I11173" s="401"/>
      <c r="J11173" s="194"/>
      <c r="K11173" s="194"/>
      <c r="L11173" s="195"/>
      <c r="M11173" s="196"/>
      <c r="N11173" s="197"/>
      <c r="O11173" s="197"/>
      <c r="P11173" s="231"/>
    </row>
    <row r="11174" spans="2:16">
      <c r="B11174" s="351"/>
      <c r="C11174" s="435"/>
      <c r="D11174" s="399"/>
      <c r="E11174" s="400"/>
      <c r="G11174" s="401"/>
      <c r="H11174" s="401"/>
      <c r="I11174" s="401"/>
      <c r="J11174" s="194"/>
      <c r="K11174" s="194"/>
      <c r="L11174" s="195"/>
      <c r="M11174" s="196"/>
      <c r="N11174" s="197"/>
      <c r="O11174" s="197"/>
      <c r="P11174" s="231"/>
    </row>
    <row r="11175" spans="2:16">
      <c r="B11175" s="351"/>
      <c r="C11175" s="435"/>
      <c r="D11175" s="399"/>
      <c r="E11175" s="400"/>
      <c r="G11175" s="401"/>
      <c r="H11175" s="401"/>
      <c r="I11175" s="401"/>
      <c r="J11175" s="194"/>
      <c r="K11175" s="194"/>
      <c r="L11175" s="195"/>
      <c r="M11175" s="196"/>
      <c r="N11175" s="197"/>
      <c r="O11175" s="197"/>
      <c r="P11175" s="231"/>
    </row>
    <row r="11176" spans="2:16">
      <c r="B11176" s="351"/>
      <c r="C11176" s="435"/>
      <c r="D11176" s="399"/>
      <c r="E11176" s="400"/>
      <c r="G11176" s="401"/>
      <c r="H11176" s="401"/>
      <c r="I11176" s="401"/>
      <c r="J11176" s="194"/>
      <c r="K11176" s="194"/>
      <c r="L11176" s="195"/>
      <c r="M11176" s="196"/>
      <c r="N11176" s="197"/>
      <c r="O11176" s="197"/>
      <c r="P11176" s="231"/>
    </row>
    <row r="11177" spans="2:16">
      <c r="B11177" s="351"/>
      <c r="C11177" s="435"/>
      <c r="D11177" s="399"/>
      <c r="E11177" s="400"/>
      <c r="G11177" s="401"/>
      <c r="H11177" s="401"/>
      <c r="I11177" s="401"/>
      <c r="J11177" s="194"/>
      <c r="K11177" s="194"/>
      <c r="L11177" s="195"/>
      <c r="M11177" s="196"/>
      <c r="N11177" s="197"/>
      <c r="O11177" s="197"/>
      <c r="P11177" s="231"/>
    </row>
    <row r="11178" spans="2:16">
      <c r="B11178" s="351"/>
      <c r="C11178" s="435"/>
      <c r="D11178" s="399"/>
      <c r="E11178" s="400"/>
      <c r="G11178" s="401"/>
      <c r="H11178" s="401"/>
      <c r="I11178" s="401"/>
      <c r="J11178" s="194"/>
      <c r="K11178" s="194"/>
      <c r="L11178" s="195"/>
      <c r="M11178" s="196"/>
      <c r="N11178" s="197"/>
      <c r="O11178" s="197"/>
      <c r="P11178" s="231"/>
    </row>
    <row r="11179" spans="2:16">
      <c r="B11179" s="351"/>
      <c r="C11179" s="435"/>
      <c r="D11179" s="399"/>
      <c r="E11179" s="400"/>
      <c r="G11179" s="401"/>
      <c r="H11179" s="401"/>
      <c r="I11179" s="401"/>
      <c r="J11179" s="194"/>
      <c r="K11179" s="194"/>
      <c r="L11179" s="195"/>
      <c r="M11179" s="196"/>
      <c r="N11179" s="197"/>
      <c r="O11179" s="197"/>
      <c r="P11179" s="231"/>
    </row>
    <row r="11180" spans="2:16">
      <c r="B11180" s="351"/>
      <c r="C11180" s="435"/>
      <c r="D11180" s="399"/>
      <c r="E11180" s="400"/>
      <c r="G11180" s="401"/>
      <c r="H11180" s="401"/>
      <c r="I11180" s="401"/>
      <c r="J11180" s="194"/>
      <c r="K11180" s="194"/>
      <c r="L11180" s="195"/>
      <c r="M11180" s="196"/>
      <c r="N11180" s="197"/>
      <c r="O11180" s="197"/>
      <c r="P11180" s="231"/>
    </row>
    <row r="11181" spans="2:16">
      <c r="B11181" s="351"/>
      <c r="C11181" s="435"/>
      <c r="D11181" s="399"/>
      <c r="E11181" s="400"/>
      <c r="G11181" s="401"/>
      <c r="H11181" s="401"/>
      <c r="I11181" s="401"/>
      <c r="J11181" s="194"/>
      <c r="K11181" s="194"/>
      <c r="L11181" s="195"/>
      <c r="M11181" s="196"/>
      <c r="N11181" s="197"/>
      <c r="O11181" s="197"/>
      <c r="P11181" s="231"/>
    </row>
    <row r="11182" spans="2:16">
      <c r="B11182" s="351"/>
      <c r="C11182" s="435"/>
      <c r="D11182" s="399"/>
      <c r="E11182" s="400"/>
      <c r="G11182" s="401"/>
      <c r="H11182" s="401"/>
      <c r="I11182" s="401"/>
      <c r="J11182" s="194"/>
      <c r="K11182" s="194"/>
      <c r="L11182" s="195"/>
      <c r="M11182" s="196"/>
      <c r="N11182" s="197"/>
      <c r="O11182" s="197"/>
      <c r="P11182" s="231"/>
    </row>
    <row r="11183" spans="2:16">
      <c r="B11183" s="351"/>
      <c r="C11183" s="435"/>
      <c r="D11183" s="399"/>
      <c r="E11183" s="400"/>
      <c r="G11183" s="401"/>
      <c r="H11183" s="401"/>
      <c r="I11183" s="401"/>
      <c r="J11183" s="194"/>
      <c r="K11183" s="194"/>
      <c r="L11183" s="195"/>
      <c r="M11183" s="196"/>
      <c r="N11183" s="197"/>
      <c r="O11183" s="197"/>
      <c r="P11183" s="231"/>
    </row>
    <row r="11184" spans="2:16">
      <c r="B11184" s="351"/>
      <c r="C11184" s="435"/>
      <c r="D11184" s="399"/>
      <c r="E11184" s="400"/>
      <c r="G11184" s="401"/>
      <c r="H11184" s="401"/>
      <c r="I11184" s="401"/>
      <c r="J11184" s="194"/>
      <c r="K11184" s="194"/>
      <c r="L11184" s="195"/>
      <c r="M11184" s="196"/>
      <c r="N11184" s="197"/>
      <c r="O11184" s="197"/>
      <c r="P11184" s="231"/>
    </row>
    <row r="11185" spans="2:16">
      <c r="B11185" s="351"/>
      <c r="C11185" s="435"/>
      <c r="D11185" s="399"/>
      <c r="E11185" s="400"/>
      <c r="G11185" s="401"/>
      <c r="H11185" s="401"/>
      <c r="I11185" s="401"/>
      <c r="J11185" s="194"/>
      <c r="K11185" s="194"/>
      <c r="L11185" s="195"/>
      <c r="M11185" s="196"/>
      <c r="N11185" s="197"/>
      <c r="O11185" s="197"/>
      <c r="P11185" s="231"/>
    </row>
    <row r="11186" spans="2:16">
      <c r="B11186" s="351"/>
      <c r="C11186" s="435"/>
      <c r="D11186" s="399"/>
      <c r="E11186" s="400"/>
      <c r="G11186" s="401"/>
      <c r="H11186" s="401"/>
      <c r="I11186" s="401"/>
      <c r="J11186" s="194"/>
      <c r="K11186" s="194"/>
      <c r="L11186" s="195"/>
      <c r="M11186" s="196"/>
      <c r="N11186" s="197"/>
      <c r="O11186" s="197"/>
      <c r="P11186" s="231"/>
    </row>
    <row r="11187" spans="2:16">
      <c r="B11187" s="351"/>
      <c r="C11187" s="435"/>
      <c r="D11187" s="399"/>
      <c r="E11187" s="400"/>
      <c r="G11187" s="401"/>
      <c r="H11187" s="401"/>
      <c r="I11187" s="401"/>
      <c r="J11187" s="194"/>
      <c r="K11187" s="194"/>
      <c r="L11187" s="195"/>
      <c r="M11187" s="196"/>
      <c r="N11187" s="197"/>
      <c r="O11187" s="197"/>
      <c r="P11187" s="231"/>
    </row>
    <row r="11188" spans="2:16">
      <c r="B11188" s="351"/>
      <c r="C11188" s="435"/>
      <c r="D11188" s="399"/>
      <c r="E11188" s="400"/>
      <c r="G11188" s="401"/>
      <c r="H11188" s="401"/>
      <c r="I11188" s="401"/>
      <c r="J11188" s="194"/>
      <c r="K11188" s="194"/>
      <c r="L11188" s="195"/>
      <c r="M11188" s="196"/>
      <c r="N11188" s="197"/>
      <c r="O11188" s="197"/>
      <c r="P11188" s="231"/>
    </row>
    <row r="11189" spans="2:16">
      <c r="B11189" s="351"/>
      <c r="C11189" s="435"/>
      <c r="D11189" s="399"/>
      <c r="E11189" s="400"/>
      <c r="G11189" s="401"/>
      <c r="H11189" s="401"/>
      <c r="I11189" s="401"/>
      <c r="J11189" s="194"/>
      <c r="K11189" s="194"/>
      <c r="L11189" s="195"/>
      <c r="M11189" s="196"/>
      <c r="N11189" s="197"/>
      <c r="O11189" s="197"/>
      <c r="P11189" s="231"/>
    </row>
    <row r="11190" spans="2:16">
      <c r="B11190" s="351"/>
      <c r="C11190" s="435"/>
      <c r="D11190" s="399"/>
      <c r="E11190" s="400"/>
      <c r="G11190" s="401"/>
      <c r="H11190" s="401"/>
      <c r="I11190" s="401"/>
      <c r="J11190" s="194"/>
      <c r="K11190" s="194"/>
      <c r="L11190" s="195"/>
      <c r="M11190" s="196"/>
      <c r="N11190" s="197"/>
      <c r="O11190" s="197"/>
      <c r="P11190" s="231"/>
    </row>
    <row r="11191" spans="2:16">
      <c r="B11191" s="351"/>
      <c r="C11191" s="435"/>
      <c r="D11191" s="399"/>
      <c r="E11191" s="400"/>
      <c r="G11191" s="401"/>
      <c r="H11191" s="401"/>
      <c r="I11191" s="401"/>
      <c r="J11191" s="194"/>
      <c r="K11191" s="194"/>
      <c r="L11191" s="195"/>
      <c r="M11191" s="196"/>
      <c r="N11191" s="197"/>
      <c r="O11191" s="197"/>
      <c r="P11191" s="231"/>
    </row>
    <row r="11192" spans="2:16">
      <c r="B11192" s="351"/>
      <c r="C11192" s="435"/>
      <c r="D11192" s="399"/>
      <c r="E11192" s="400"/>
      <c r="G11192" s="401"/>
      <c r="H11192" s="401"/>
      <c r="I11192" s="401"/>
      <c r="J11192" s="194"/>
      <c r="K11192" s="194"/>
      <c r="L11192" s="195"/>
      <c r="M11192" s="196"/>
      <c r="N11192" s="197"/>
      <c r="O11192" s="197"/>
      <c r="P11192" s="231"/>
    </row>
    <row r="11193" spans="2:16">
      <c r="B11193" s="351"/>
      <c r="C11193" s="435"/>
      <c r="D11193" s="399"/>
      <c r="E11193" s="400"/>
      <c r="G11193" s="401"/>
      <c r="H11193" s="401"/>
      <c r="I11193" s="401"/>
      <c r="J11193" s="194"/>
      <c r="K11193" s="194"/>
      <c r="L11193" s="195"/>
      <c r="M11193" s="196"/>
      <c r="N11193" s="197"/>
      <c r="O11193" s="197"/>
      <c r="P11193" s="231"/>
    </row>
    <row r="11194" spans="2:16">
      <c r="B11194" s="351"/>
      <c r="C11194" s="435"/>
      <c r="D11194" s="399"/>
      <c r="E11194" s="400"/>
      <c r="G11194" s="401"/>
      <c r="H11194" s="401"/>
      <c r="I11194" s="401"/>
      <c r="J11194" s="194"/>
      <c r="K11194" s="194"/>
      <c r="L11194" s="195"/>
      <c r="M11194" s="196"/>
      <c r="N11194" s="197"/>
      <c r="O11194" s="197"/>
      <c r="P11194" s="231"/>
    </row>
    <row r="11195" spans="2:16">
      <c r="B11195" s="351"/>
      <c r="C11195" s="435"/>
      <c r="D11195" s="399"/>
      <c r="E11195" s="400"/>
      <c r="G11195" s="401"/>
      <c r="H11195" s="401"/>
      <c r="I11195" s="401"/>
      <c r="J11195" s="194"/>
      <c r="K11195" s="194"/>
      <c r="L11195" s="195"/>
      <c r="M11195" s="196"/>
      <c r="N11195" s="197"/>
      <c r="O11195" s="197"/>
      <c r="P11195" s="231"/>
    </row>
    <row r="11196" spans="2:16">
      <c r="B11196" s="351"/>
      <c r="C11196" s="435"/>
      <c r="D11196" s="399"/>
      <c r="E11196" s="400"/>
      <c r="G11196" s="401"/>
      <c r="H11196" s="401"/>
      <c r="I11196" s="401"/>
      <c r="J11196" s="194"/>
      <c r="K11196" s="194"/>
      <c r="L11196" s="195"/>
      <c r="M11196" s="196"/>
      <c r="N11196" s="197"/>
      <c r="O11196" s="197"/>
      <c r="P11196" s="231"/>
    </row>
    <row r="11197" spans="2:16">
      <c r="B11197" s="351"/>
      <c r="C11197" s="435"/>
      <c r="D11197" s="399"/>
      <c r="E11197" s="400"/>
      <c r="G11197" s="401"/>
      <c r="H11197" s="401"/>
      <c r="I11197" s="401"/>
      <c r="J11197" s="194"/>
      <c r="K11197" s="194"/>
      <c r="L11197" s="195"/>
      <c r="M11197" s="196"/>
      <c r="N11197" s="197"/>
      <c r="O11197" s="197"/>
      <c r="P11197" s="231"/>
    </row>
    <row r="11198" spans="2:16">
      <c r="B11198" s="351"/>
      <c r="C11198" s="435"/>
      <c r="D11198" s="399"/>
      <c r="E11198" s="400"/>
      <c r="G11198" s="401"/>
      <c r="H11198" s="401"/>
      <c r="I11198" s="401"/>
      <c r="J11198" s="194"/>
      <c r="K11198" s="194"/>
      <c r="L11198" s="195"/>
      <c r="M11198" s="196"/>
      <c r="N11198" s="197"/>
      <c r="O11198" s="197"/>
      <c r="P11198" s="231"/>
    </row>
    <row r="11199" spans="2:16">
      <c r="B11199" s="351"/>
      <c r="C11199" s="435"/>
      <c r="D11199" s="399"/>
      <c r="E11199" s="400"/>
      <c r="G11199" s="401"/>
      <c r="H11199" s="401"/>
      <c r="I11199" s="401"/>
      <c r="J11199" s="194"/>
      <c r="K11199" s="194"/>
      <c r="L11199" s="195"/>
      <c r="M11199" s="196"/>
      <c r="N11199" s="197"/>
      <c r="O11199" s="197"/>
      <c r="P11199" s="231"/>
    </row>
    <row r="11200" spans="2:16">
      <c r="B11200" s="351"/>
      <c r="C11200" s="435"/>
      <c r="D11200" s="399"/>
      <c r="E11200" s="400"/>
      <c r="G11200" s="401"/>
      <c r="H11200" s="401"/>
      <c r="I11200" s="401"/>
      <c r="J11200" s="194"/>
      <c r="K11200" s="194"/>
      <c r="L11200" s="195"/>
      <c r="M11200" s="196"/>
      <c r="N11200" s="197"/>
      <c r="O11200" s="197"/>
      <c r="P11200" s="231"/>
    </row>
    <row r="11201" spans="2:16">
      <c r="B11201" s="351"/>
      <c r="C11201" s="435"/>
      <c r="D11201" s="399"/>
      <c r="E11201" s="400"/>
      <c r="G11201" s="401"/>
      <c r="H11201" s="401"/>
      <c r="I11201" s="401"/>
      <c r="J11201" s="194"/>
      <c r="K11201" s="194"/>
      <c r="L11201" s="195"/>
      <c r="M11201" s="196"/>
      <c r="N11201" s="197"/>
      <c r="O11201" s="197"/>
      <c r="P11201" s="231"/>
    </row>
    <row r="11202" spans="2:16">
      <c r="B11202" s="351"/>
      <c r="C11202" s="435"/>
      <c r="D11202" s="399"/>
      <c r="E11202" s="400"/>
      <c r="G11202" s="401"/>
      <c r="H11202" s="401"/>
      <c r="I11202" s="401"/>
      <c r="J11202" s="194"/>
      <c r="K11202" s="194"/>
      <c r="L11202" s="195"/>
      <c r="M11202" s="196"/>
      <c r="N11202" s="197"/>
      <c r="O11202" s="197"/>
      <c r="P11202" s="231"/>
    </row>
    <row r="11203" spans="2:16">
      <c r="B11203" s="351"/>
      <c r="C11203" s="435"/>
      <c r="D11203" s="399"/>
      <c r="E11203" s="400"/>
      <c r="G11203" s="401"/>
      <c r="H11203" s="401"/>
      <c r="I11203" s="401"/>
      <c r="J11203" s="194"/>
      <c r="K11203" s="194"/>
      <c r="L11203" s="195"/>
      <c r="M11203" s="196"/>
      <c r="N11203" s="197"/>
      <c r="O11203" s="197"/>
      <c r="P11203" s="231"/>
    </row>
    <row r="11204" spans="2:16">
      <c r="B11204" s="351"/>
      <c r="C11204" s="435"/>
      <c r="D11204" s="399"/>
      <c r="E11204" s="400"/>
      <c r="G11204" s="401"/>
      <c r="H11204" s="401"/>
      <c r="I11204" s="401"/>
      <c r="J11204" s="194"/>
      <c r="K11204" s="194"/>
      <c r="L11204" s="195"/>
      <c r="M11204" s="196"/>
      <c r="N11204" s="197"/>
      <c r="O11204" s="197"/>
      <c r="P11204" s="231"/>
    </row>
    <row r="11205" spans="2:16">
      <c r="B11205" s="351"/>
      <c r="C11205" s="435"/>
      <c r="D11205" s="399"/>
      <c r="E11205" s="400"/>
      <c r="G11205" s="401"/>
      <c r="H11205" s="401"/>
      <c r="I11205" s="401"/>
      <c r="J11205" s="194"/>
      <c r="K11205" s="194"/>
      <c r="L11205" s="195"/>
      <c r="M11205" s="196"/>
      <c r="N11205" s="197"/>
      <c r="O11205" s="197"/>
      <c r="P11205" s="231"/>
    </row>
    <row r="11206" spans="2:16">
      <c r="B11206" s="351"/>
      <c r="C11206" s="435"/>
      <c r="D11206" s="399"/>
      <c r="E11206" s="400"/>
      <c r="G11206" s="401"/>
      <c r="H11206" s="401"/>
      <c r="I11206" s="401"/>
      <c r="J11206" s="194"/>
      <c r="K11206" s="194"/>
      <c r="L11206" s="195"/>
      <c r="M11206" s="196"/>
      <c r="N11206" s="197"/>
      <c r="O11206" s="197"/>
      <c r="P11206" s="231"/>
    </row>
    <row r="11207" spans="2:16">
      <c r="B11207" s="351"/>
      <c r="C11207" s="435"/>
      <c r="D11207" s="399"/>
      <c r="E11207" s="400"/>
      <c r="G11207" s="401"/>
      <c r="H11207" s="401"/>
      <c r="I11207" s="401"/>
      <c r="J11207" s="194"/>
      <c r="K11207" s="194"/>
      <c r="L11207" s="195"/>
      <c r="M11207" s="196"/>
      <c r="N11207" s="197"/>
      <c r="O11207" s="197"/>
      <c r="P11207" s="231"/>
    </row>
    <row r="11208" spans="2:16">
      <c r="B11208" s="351"/>
      <c r="C11208" s="435"/>
      <c r="D11208" s="399"/>
      <c r="E11208" s="400"/>
      <c r="G11208" s="401"/>
      <c r="H11208" s="401"/>
      <c r="I11208" s="401"/>
      <c r="J11208" s="194"/>
      <c r="K11208" s="194"/>
      <c r="L11208" s="195"/>
      <c r="M11208" s="196"/>
      <c r="N11208" s="197"/>
      <c r="O11208" s="197"/>
      <c r="P11208" s="231"/>
    </row>
    <row r="11209" spans="2:16">
      <c r="B11209" s="351"/>
      <c r="C11209" s="435"/>
      <c r="D11209" s="399"/>
      <c r="E11209" s="400"/>
      <c r="G11209" s="401"/>
      <c r="H11209" s="401"/>
      <c r="I11209" s="401"/>
      <c r="J11209" s="194"/>
      <c r="K11209" s="194"/>
      <c r="L11209" s="195"/>
      <c r="M11209" s="196"/>
      <c r="N11209" s="197"/>
      <c r="O11209" s="197"/>
      <c r="P11209" s="231"/>
    </row>
    <row r="11210" spans="2:16">
      <c r="B11210" s="351"/>
      <c r="C11210" s="435"/>
      <c r="D11210" s="399"/>
      <c r="E11210" s="400"/>
      <c r="G11210" s="401"/>
      <c r="H11210" s="401"/>
      <c r="I11210" s="401"/>
      <c r="J11210" s="194"/>
      <c r="K11210" s="194"/>
      <c r="L11210" s="195"/>
      <c r="M11210" s="196"/>
      <c r="N11210" s="197"/>
      <c r="O11210" s="197"/>
      <c r="P11210" s="231"/>
    </row>
    <row r="11211" spans="2:16">
      <c r="B11211" s="351"/>
      <c r="C11211" s="435"/>
      <c r="D11211" s="399"/>
      <c r="E11211" s="400"/>
      <c r="G11211" s="401"/>
      <c r="H11211" s="401"/>
      <c r="I11211" s="401"/>
      <c r="J11211" s="194"/>
      <c r="K11211" s="194"/>
      <c r="L11211" s="195"/>
      <c r="M11211" s="196"/>
      <c r="N11211" s="197"/>
      <c r="O11211" s="197"/>
      <c r="P11211" s="231"/>
    </row>
    <row r="11212" spans="2:16">
      <c r="B11212" s="351"/>
      <c r="C11212" s="435"/>
      <c r="D11212" s="399"/>
      <c r="E11212" s="400"/>
      <c r="G11212" s="401"/>
      <c r="H11212" s="401"/>
      <c r="I11212" s="401"/>
      <c r="J11212" s="194"/>
      <c r="K11212" s="194"/>
      <c r="L11212" s="195"/>
      <c r="M11212" s="196"/>
      <c r="N11212" s="197"/>
      <c r="O11212" s="197"/>
      <c r="P11212" s="231"/>
    </row>
    <row r="11213" spans="2:16">
      <c r="B11213" s="351"/>
      <c r="C11213" s="435"/>
      <c r="D11213" s="399"/>
      <c r="E11213" s="400"/>
      <c r="G11213" s="401"/>
      <c r="H11213" s="401"/>
      <c r="I11213" s="401"/>
      <c r="J11213" s="194"/>
      <c r="K11213" s="194"/>
      <c r="L11213" s="195"/>
      <c r="M11213" s="196"/>
      <c r="N11213" s="197"/>
      <c r="O11213" s="197"/>
      <c r="P11213" s="231"/>
    </row>
    <row r="11214" spans="2:16">
      <c r="B11214" s="351"/>
      <c r="C11214" s="435"/>
      <c r="D11214" s="399"/>
      <c r="E11214" s="400"/>
      <c r="G11214" s="401"/>
      <c r="H11214" s="401"/>
      <c r="I11214" s="401"/>
      <c r="J11214" s="194"/>
      <c r="K11214" s="194"/>
      <c r="L11214" s="195"/>
      <c r="M11214" s="196"/>
      <c r="N11214" s="197"/>
      <c r="O11214" s="197"/>
      <c r="P11214" s="231"/>
    </row>
    <row r="11215" spans="2:16">
      <c r="B11215" s="351"/>
      <c r="C11215" s="435"/>
      <c r="D11215" s="399"/>
      <c r="E11215" s="400"/>
      <c r="G11215" s="401"/>
      <c r="H11215" s="401"/>
      <c r="I11215" s="401"/>
      <c r="J11215" s="194"/>
      <c r="K11215" s="194"/>
      <c r="L11215" s="195"/>
      <c r="M11215" s="196"/>
      <c r="N11215" s="197"/>
      <c r="O11215" s="197"/>
      <c r="P11215" s="231"/>
    </row>
    <row r="11216" spans="2:16">
      <c r="B11216" s="351"/>
      <c r="C11216" s="435"/>
      <c r="D11216" s="399"/>
      <c r="E11216" s="400"/>
      <c r="G11216" s="401"/>
      <c r="H11216" s="401"/>
      <c r="I11216" s="401"/>
      <c r="J11216" s="194"/>
      <c r="K11216" s="194"/>
      <c r="L11216" s="195"/>
      <c r="M11216" s="196"/>
      <c r="N11216" s="197"/>
      <c r="O11216" s="197"/>
      <c r="P11216" s="231"/>
    </row>
    <row r="11217" spans="2:16">
      <c r="B11217" s="351"/>
      <c r="C11217" s="435"/>
      <c r="D11217" s="399"/>
      <c r="E11217" s="400"/>
      <c r="G11217" s="401"/>
      <c r="H11217" s="401"/>
      <c r="I11217" s="401"/>
      <c r="J11217" s="194"/>
      <c r="K11217" s="194"/>
      <c r="L11217" s="195"/>
      <c r="M11217" s="196"/>
      <c r="N11217" s="197"/>
      <c r="O11217" s="197"/>
      <c r="P11217" s="231"/>
    </row>
    <row r="11218" spans="2:16">
      <c r="B11218" s="351"/>
      <c r="C11218" s="435"/>
      <c r="D11218" s="399"/>
      <c r="E11218" s="400"/>
      <c r="G11218" s="401"/>
      <c r="H11218" s="401"/>
      <c r="I11218" s="401"/>
      <c r="J11218" s="194"/>
      <c r="K11218" s="194"/>
      <c r="L11218" s="195"/>
      <c r="M11218" s="196"/>
      <c r="N11218" s="197"/>
      <c r="O11218" s="197"/>
      <c r="P11218" s="231"/>
    </row>
    <row r="11219" spans="2:16">
      <c r="B11219" s="351"/>
      <c r="C11219" s="435"/>
      <c r="D11219" s="399"/>
      <c r="E11219" s="400"/>
      <c r="G11219" s="401"/>
      <c r="H11219" s="401"/>
      <c r="I11219" s="401"/>
      <c r="J11219" s="194"/>
      <c r="K11219" s="194"/>
      <c r="L11219" s="195"/>
      <c r="M11219" s="196"/>
      <c r="N11219" s="197"/>
      <c r="O11219" s="197"/>
      <c r="P11219" s="231"/>
    </row>
    <row r="11220" spans="2:16">
      <c r="B11220" s="351"/>
      <c r="C11220" s="435"/>
      <c r="D11220" s="399"/>
      <c r="E11220" s="400"/>
      <c r="G11220" s="401"/>
      <c r="H11220" s="401"/>
      <c r="I11220" s="401"/>
      <c r="J11220" s="194"/>
      <c r="K11220" s="194"/>
      <c r="L11220" s="195"/>
      <c r="M11220" s="196"/>
      <c r="N11220" s="197"/>
      <c r="O11220" s="197"/>
      <c r="P11220" s="231"/>
    </row>
    <row r="11221" spans="2:16">
      <c r="B11221" s="351"/>
      <c r="C11221" s="435"/>
      <c r="D11221" s="399"/>
      <c r="E11221" s="400"/>
      <c r="G11221" s="401"/>
      <c r="H11221" s="401"/>
      <c r="I11221" s="401"/>
      <c r="J11221" s="194"/>
      <c r="K11221" s="194"/>
      <c r="L11221" s="195"/>
      <c r="M11221" s="196"/>
      <c r="N11221" s="197"/>
      <c r="O11221" s="197"/>
      <c r="P11221" s="231"/>
    </row>
    <row r="11222" spans="2:16">
      <c r="B11222" s="351"/>
      <c r="C11222" s="435"/>
      <c r="D11222" s="399"/>
      <c r="E11222" s="400"/>
      <c r="G11222" s="401"/>
      <c r="H11222" s="401"/>
      <c r="I11222" s="401"/>
      <c r="J11222" s="194"/>
      <c r="K11222" s="194"/>
      <c r="L11222" s="195"/>
      <c r="M11222" s="196"/>
      <c r="N11222" s="197"/>
      <c r="O11222" s="197"/>
      <c r="P11222" s="231"/>
    </row>
    <row r="11223" spans="2:16">
      <c r="B11223" s="351"/>
      <c r="C11223" s="435"/>
      <c r="D11223" s="399"/>
      <c r="E11223" s="400"/>
      <c r="G11223" s="401"/>
      <c r="H11223" s="401"/>
      <c r="I11223" s="401"/>
      <c r="J11223" s="194"/>
      <c r="K11223" s="194"/>
      <c r="L11223" s="195"/>
      <c r="M11223" s="196"/>
      <c r="N11223" s="197"/>
      <c r="O11223" s="197"/>
      <c r="P11223" s="231"/>
    </row>
    <row r="11224" spans="2:16">
      <c r="B11224" s="351"/>
      <c r="C11224" s="435"/>
      <c r="D11224" s="399"/>
      <c r="E11224" s="400"/>
      <c r="G11224" s="401"/>
      <c r="H11224" s="401"/>
      <c r="I11224" s="401"/>
      <c r="J11224" s="194"/>
      <c r="K11224" s="194"/>
      <c r="L11224" s="195"/>
      <c r="M11224" s="196"/>
      <c r="N11224" s="197"/>
      <c r="O11224" s="197"/>
      <c r="P11224" s="231"/>
    </row>
    <row r="11225" spans="2:16">
      <c r="B11225" s="351"/>
      <c r="C11225" s="435"/>
      <c r="D11225" s="399"/>
      <c r="E11225" s="400"/>
      <c r="G11225" s="401"/>
      <c r="H11225" s="401"/>
      <c r="I11225" s="401"/>
      <c r="J11225" s="194"/>
      <c r="K11225" s="194"/>
      <c r="L11225" s="195"/>
      <c r="M11225" s="196"/>
      <c r="N11225" s="197"/>
      <c r="O11225" s="197"/>
      <c r="P11225" s="231"/>
    </row>
    <row r="11226" spans="2:16">
      <c r="B11226" s="351"/>
      <c r="C11226" s="435"/>
      <c r="D11226" s="399"/>
      <c r="E11226" s="400"/>
      <c r="G11226" s="401"/>
      <c r="H11226" s="401"/>
      <c r="I11226" s="401"/>
      <c r="J11226" s="194"/>
      <c r="K11226" s="194"/>
      <c r="L11226" s="195"/>
      <c r="M11226" s="196"/>
      <c r="N11226" s="197"/>
      <c r="O11226" s="197"/>
      <c r="P11226" s="231"/>
    </row>
    <row r="11227" spans="2:16">
      <c r="B11227" s="351"/>
      <c r="C11227" s="435"/>
      <c r="D11227" s="399"/>
      <c r="E11227" s="400"/>
      <c r="G11227" s="401"/>
      <c r="H11227" s="401"/>
      <c r="I11227" s="401"/>
      <c r="J11227" s="194"/>
      <c r="K11227" s="194"/>
      <c r="L11227" s="195"/>
      <c r="M11227" s="196"/>
      <c r="N11227" s="197"/>
      <c r="O11227" s="197"/>
      <c r="P11227" s="231"/>
    </row>
    <row r="11228" spans="2:16">
      <c r="B11228" s="351"/>
      <c r="C11228" s="435"/>
      <c r="D11228" s="399"/>
      <c r="E11228" s="400"/>
      <c r="G11228" s="401"/>
      <c r="H11228" s="401"/>
      <c r="I11228" s="401"/>
      <c r="J11228" s="194"/>
      <c r="K11228" s="194"/>
      <c r="L11228" s="195"/>
      <c r="M11228" s="196"/>
      <c r="N11228" s="197"/>
      <c r="O11228" s="197"/>
      <c r="P11228" s="231"/>
    </row>
    <row r="11229" spans="2:16">
      <c r="B11229" s="351"/>
      <c r="C11229" s="435"/>
      <c r="D11229" s="399"/>
      <c r="E11229" s="400"/>
      <c r="G11229" s="401"/>
      <c r="H11229" s="401"/>
      <c r="I11229" s="401"/>
      <c r="J11229" s="194"/>
      <c r="K11229" s="194"/>
      <c r="L11229" s="195"/>
      <c r="M11229" s="196"/>
      <c r="N11229" s="197"/>
      <c r="O11229" s="197"/>
      <c r="P11229" s="231"/>
    </row>
    <row r="11230" spans="2:16">
      <c r="B11230" s="351"/>
      <c r="C11230" s="435"/>
      <c r="D11230" s="399"/>
      <c r="E11230" s="400"/>
      <c r="G11230" s="401"/>
      <c r="H11230" s="401"/>
      <c r="I11230" s="401"/>
      <c r="J11230" s="194"/>
      <c r="K11230" s="194"/>
      <c r="L11230" s="195"/>
      <c r="M11230" s="196"/>
      <c r="N11230" s="197"/>
      <c r="O11230" s="197"/>
      <c r="P11230" s="231"/>
    </row>
    <row r="11231" spans="2:16">
      <c r="B11231" s="351"/>
      <c r="C11231" s="435"/>
      <c r="D11231" s="399"/>
      <c r="E11231" s="400"/>
      <c r="G11231" s="401"/>
      <c r="H11231" s="401"/>
      <c r="I11231" s="401"/>
      <c r="J11231" s="194"/>
      <c r="K11231" s="194"/>
      <c r="L11231" s="195"/>
      <c r="M11231" s="196"/>
      <c r="N11231" s="197"/>
      <c r="O11231" s="197"/>
      <c r="P11231" s="231"/>
    </row>
    <row r="11232" spans="2:16">
      <c r="B11232" s="351"/>
      <c r="C11232" s="435"/>
      <c r="D11232" s="399"/>
      <c r="E11232" s="400"/>
      <c r="G11232" s="401"/>
      <c r="H11232" s="401"/>
      <c r="I11232" s="401"/>
      <c r="J11232" s="194"/>
      <c r="K11232" s="194"/>
      <c r="L11232" s="195"/>
      <c r="M11232" s="196"/>
      <c r="N11232" s="197"/>
      <c r="O11232" s="197"/>
      <c r="P11232" s="231"/>
    </row>
    <row r="11233" spans="2:16">
      <c r="B11233" s="351"/>
      <c r="C11233" s="435"/>
      <c r="D11233" s="399"/>
      <c r="E11233" s="400"/>
      <c r="G11233" s="401"/>
      <c r="H11233" s="401"/>
      <c r="I11233" s="401"/>
      <c r="J11233" s="194"/>
      <c r="K11233" s="194"/>
      <c r="L11233" s="195"/>
      <c r="M11233" s="196"/>
      <c r="N11233" s="197"/>
      <c r="O11233" s="197"/>
      <c r="P11233" s="231"/>
    </row>
    <row r="11234" spans="2:16">
      <c r="B11234" s="351"/>
      <c r="C11234" s="435"/>
      <c r="D11234" s="399"/>
      <c r="E11234" s="400"/>
      <c r="G11234" s="401"/>
      <c r="H11234" s="401"/>
      <c r="I11234" s="401"/>
      <c r="J11234" s="194"/>
      <c r="K11234" s="194"/>
      <c r="L11234" s="195"/>
      <c r="M11234" s="196"/>
      <c r="N11234" s="197"/>
      <c r="O11234" s="197"/>
      <c r="P11234" s="231"/>
    </row>
    <row r="11235" spans="2:16">
      <c r="B11235" s="351"/>
      <c r="C11235" s="435"/>
      <c r="D11235" s="399"/>
      <c r="E11235" s="400"/>
      <c r="G11235" s="401"/>
      <c r="H11235" s="401"/>
      <c r="I11235" s="401"/>
      <c r="J11235" s="194"/>
      <c r="K11235" s="194"/>
      <c r="L11235" s="195"/>
      <c r="M11235" s="196"/>
      <c r="N11235" s="197"/>
      <c r="O11235" s="197"/>
      <c r="P11235" s="231"/>
    </row>
    <row r="11236" spans="2:16">
      <c r="B11236" s="351"/>
      <c r="C11236" s="435"/>
      <c r="D11236" s="399"/>
      <c r="E11236" s="400"/>
      <c r="G11236" s="401"/>
      <c r="H11236" s="401"/>
      <c r="I11236" s="401"/>
      <c r="J11236" s="194"/>
      <c r="K11236" s="194"/>
      <c r="L11236" s="195"/>
      <c r="M11236" s="196"/>
      <c r="N11236" s="197"/>
      <c r="O11236" s="197"/>
      <c r="P11236" s="231"/>
    </row>
    <row r="11237" spans="2:16">
      <c r="B11237" s="351"/>
      <c r="C11237" s="435"/>
      <c r="D11237" s="399"/>
      <c r="E11237" s="400"/>
      <c r="G11237" s="401"/>
      <c r="H11237" s="401"/>
      <c r="I11237" s="401"/>
      <c r="J11237" s="194"/>
      <c r="K11237" s="194"/>
      <c r="L11237" s="195"/>
      <c r="M11237" s="196"/>
      <c r="N11237" s="197"/>
      <c r="O11237" s="197"/>
      <c r="P11237" s="231"/>
    </row>
    <row r="11238" spans="2:16">
      <c r="B11238" s="351"/>
      <c r="C11238" s="435"/>
      <c r="D11238" s="399"/>
      <c r="E11238" s="400"/>
      <c r="G11238" s="401"/>
      <c r="H11238" s="401"/>
      <c r="I11238" s="401"/>
      <c r="J11238" s="194"/>
      <c r="K11238" s="194"/>
      <c r="L11238" s="195"/>
      <c r="M11238" s="196"/>
      <c r="N11238" s="197"/>
      <c r="O11238" s="197"/>
      <c r="P11238" s="231"/>
    </row>
    <row r="11239" spans="2:16">
      <c r="B11239" s="351"/>
      <c r="C11239" s="435"/>
      <c r="D11239" s="399"/>
      <c r="E11239" s="400"/>
      <c r="G11239" s="401"/>
      <c r="H11239" s="401"/>
      <c r="I11239" s="401"/>
      <c r="J11239" s="194"/>
      <c r="K11239" s="194"/>
      <c r="L11239" s="195"/>
      <c r="M11239" s="196"/>
      <c r="N11239" s="197"/>
      <c r="O11239" s="197"/>
      <c r="P11239" s="231"/>
    </row>
    <row r="11240" spans="2:16">
      <c r="B11240" s="351"/>
      <c r="C11240" s="435"/>
      <c r="D11240" s="399"/>
      <c r="E11240" s="400"/>
      <c r="G11240" s="401"/>
      <c r="H11240" s="401"/>
      <c r="I11240" s="401"/>
      <c r="J11240" s="194"/>
      <c r="K11240" s="194"/>
      <c r="L11240" s="195"/>
      <c r="M11240" s="196"/>
      <c r="N11240" s="197"/>
      <c r="O11240" s="197"/>
      <c r="P11240" s="231"/>
    </row>
    <row r="11241" spans="2:16">
      <c r="B11241" s="351"/>
      <c r="C11241" s="435"/>
      <c r="D11241" s="399"/>
      <c r="E11241" s="400"/>
      <c r="G11241" s="401"/>
      <c r="H11241" s="401"/>
      <c r="I11241" s="401"/>
      <c r="J11241" s="194"/>
      <c r="K11241" s="194"/>
      <c r="L11241" s="195"/>
      <c r="M11241" s="196"/>
      <c r="N11241" s="197"/>
      <c r="O11241" s="197"/>
      <c r="P11241" s="231"/>
    </row>
    <row r="11242" spans="2:16">
      <c r="B11242" s="351"/>
      <c r="C11242" s="435"/>
      <c r="D11242" s="399"/>
      <c r="E11242" s="400"/>
      <c r="G11242" s="401"/>
      <c r="H11242" s="401"/>
      <c r="I11242" s="401"/>
      <c r="J11242" s="194"/>
      <c r="K11242" s="194"/>
      <c r="L11242" s="195"/>
      <c r="M11242" s="196"/>
      <c r="N11242" s="197"/>
      <c r="O11242" s="197"/>
      <c r="P11242" s="231"/>
    </row>
    <row r="11243" spans="2:16">
      <c r="B11243" s="351"/>
      <c r="C11243" s="435"/>
      <c r="D11243" s="399"/>
      <c r="E11243" s="400"/>
      <c r="G11243" s="401"/>
      <c r="H11243" s="401"/>
      <c r="I11243" s="401"/>
      <c r="J11243" s="194"/>
      <c r="K11243" s="194"/>
      <c r="L11243" s="195"/>
      <c r="M11243" s="196"/>
      <c r="N11243" s="197"/>
      <c r="O11243" s="197"/>
      <c r="P11243" s="231"/>
    </row>
    <row r="11244" spans="2:16">
      <c r="B11244" s="351"/>
      <c r="C11244" s="435"/>
      <c r="D11244" s="399"/>
      <c r="E11244" s="400"/>
      <c r="G11244" s="401"/>
      <c r="H11244" s="401"/>
      <c r="I11244" s="401"/>
      <c r="J11244" s="194"/>
      <c r="K11244" s="194"/>
      <c r="L11244" s="195"/>
      <c r="M11244" s="196"/>
      <c r="N11244" s="197"/>
      <c r="O11244" s="197"/>
      <c r="P11244" s="231"/>
    </row>
    <row r="11245" spans="2:16">
      <c r="B11245" s="351"/>
      <c r="C11245" s="435"/>
      <c r="D11245" s="399"/>
      <c r="E11245" s="400"/>
      <c r="G11245" s="401"/>
      <c r="H11245" s="401"/>
      <c r="I11245" s="401"/>
      <c r="J11245" s="194"/>
      <c r="K11245" s="194"/>
      <c r="L11245" s="195"/>
      <c r="M11245" s="196"/>
      <c r="N11245" s="197"/>
      <c r="O11245" s="197"/>
      <c r="P11245" s="231"/>
    </row>
    <row r="11246" spans="2:16">
      <c r="B11246" s="351"/>
      <c r="C11246" s="435"/>
      <c r="D11246" s="399"/>
      <c r="E11246" s="400"/>
      <c r="G11246" s="401"/>
      <c r="H11246" s="401"/>
      <c r="I11246" s="401"/>
      <c r="J11246" s="194"/>
      <c r="K11246" s="194"/>
      <c r="L11246" s="195"/>
      <c r="M11246" s="196"/>
      <c r="N11246" s="197"/>
      <c r="O11246" s="197"/>
      <c r="P11246" s="231"/>
    </row>
    <row r="11247" spans="2:16">
      <c r="B11247" s="351"/>
      <c r="C11247" s="435"/>
      <c r="D11247" s="399"/>
      <c r="E11247" s="400"/>
      <c r="G11247" s="401"/>
      <c r="H11247" s="401"/>
      <c r="I11247" s="401"/>
      <c r="J11247" s="194"/>
      <c r="K11247" s="194"/>
      <c r="L11247" s="195"/>
      <c r="M11247" s="196"/>
      <c r="N11247" s="197"/>
      <c r="O11247" s="197"/>
      <c r="P11247" s="231"/>
    </row>
    <row r="11248" spans="2:16">
      <c r="B11248" s="351"/>
      <c r="C11248" s="435"/>
      <c r="D11248" s="399"/>
      <c r="E11248" s="400"/>
      <c r="G11248" s="401"/>
      <c r="H11248" s="401"/>
      <c r="I11248" s="401"/>
      <c r="J11248" s="194"/>
      <c r="K11248" s="194"/>
      <c r="L11248" s="195"/>
      <c r="M11248" s="196"/>
      <c r="N11248" s="197"/>
      <c r="O11248" s="197"/>
      <c r="P11248" s="231"/>
    </row>
    <row r="11249" spans="2:16">
      <c r="B11249" s="351"/>
      <c r="C11249" s="435"/>
      <c r="D11249" s="399"/>
      <c r="E11249" s="400"/>
      <c r="G11249" s="401"/>
      <c r="H11249" s="401"/>
      <c r="I11249" s="401"/>
      <c r="J11249" s="194"/>
      <c r="K11249" s="194"/>
      <c r="L11249" s="195"/>
      <c r="M11249" s="196"/>
      <c r="N11249" s="197"/>
      <c r="O11249" s="197"/>
      <c r="P11249" s="231"/>
    </row>
    <row r="11250" spans="2:16">
      <c r="B11250" s="351"/>
      <c r="C11250" s="435"/>
      <c r="D11250" s="399"/>
      <c r="E11250" s="400"/>
      <c r="G11250" s="401"/>
      <c r="H11250" s="401"/>
      <c r="I11250" s="401"/>
      <c r="J11250" s="194"/>
      <c r="K11250" s="194"/>
      <c r="L11250" s="195"/>
      <c r="M11250" s="196"/>
      <c r="N11250" s="197"/>
      <c r="O11250" s="197"/>
      <c r="P11250" s="231"/>
    </row>
    <row r="11251" spans="2:16">
      <c r="B11251" s="351"/>
      <c r="C11251" s="435"/>
      <c r="D11251" s="399"/>
      <c r="E11251" s="400"/>
      <c r="G11251" s="401"/>
      <c r="H11251" s="401"/>
      <c r="I11251" s="401"/>
      <c r="J11251" s="194"/>
      <c r="K11251" s="194"/>
      <c r="L11251" s="195"/>
      <c r="M11251" s="196"/>
      <c r="N11251" s="197"/>
      <c r="O11251" s="197"/>
      <c r="P11251" s="231"/>
    </row>
    <row r="11252" spans="2:16">
      <c r="B11252" s="351"/>
      <c r="C11252" s="435"/>
      <c r="D11252" s="399"/>
      <c r="E11252" s="400"/>
      <c r="G11252" s="401"/>
      <c r="H11252" s="401"/>
      <c r="I11252" s="401"/>
      <c r="J11252" s="194"/>
      <c r="K11252" s="194"/>
      <c r="L11252" s="195"/>
      <c r="M11252" s="196"/>
      <c r="N11252" s="197"/>
      <c r="O11252" s="197"/>
      <c r="P11252" s="231"/>
    </row>
    <row r="11253" spans="2:16">
      <c r="B11253" s="351"/>
      <c r="C11253" s="435"/>
      <c r="D11253" s="399"/>
      <c r="E11253" s="400"/>
      <c r="G11253" s="401"/>
      <c r="H11253" s="401"/>
      <c r="I11253" s="401"/>
      <c r="J11253" s="194"/>
      <c r="K11253" s="194"/>
      <c r="L11253" s="195"/>
      <c r="M11253" s="196"/>
      <c r="N11253" s="197"/>
      <c r="O11253" s="197"/>
      <c r="P11253" s="231"/>
    </row>
    <row r="11254" spans="2:16">
      <c r="B11254" s="351"/>
      <c r="C11254" s="435"/>
      <c r="D11254" s="399"/>
      <c r="E11254" s="400"/>
      <c r="G11254" s="401"/>
      <c r="H11254" s="401"/>
      <c r="I11254" s="401"/>
      <c r="J11254" s="194"/>
      <c r="K11254" s="194"/>
      <c r="L11254" s="195"/>
      <c r="M11254" s="196"/>
      <c r="N11254" s="197"/>
      <c r="O11254" s="197"/>
      <c r="P11254" s="231"/>
    </row>
    <row r="11255" spans="2:16">
      <c r="B11255" s="351"/>
      <c r="C11255" s="435"/>
      <c r="D11255" s="399"/>
      <c r="E11255" s="400"/>
      <c r="G11255" s="401"/>
      <c r="H11255" s="401"/>
      <c r="I11255" s="401"/>
      <c r="J11255" s="194"/>
      <c r="K11255" s="194"/>
      <c r="L11255" s="195"/>
      <c r="M11255" s="196"/>
      <c r="N11255" s="197"/>
      <c r="O11255" s="197"/>
      <c r="P11255" s="231"/>
    </row>
    <row r="11256" spans="2:16">
      <c r="B11256" s="351"/>
      <c r="C11256" s="435"/>
      <c r="D11256" s="399"/>
      <c r="E11256" s="400"/>
      <c r="G11256" s="401"/>
      <c r="H11256" s="401"/>
      <c r="I11256" s="401"/>
      <c r="J11256" s="194"/>
      <c r="K11256" s="194"/>
      <c r="L11256" s="195"/>
      <c r="M11256" s="196"/>
      <c r="N11256" s="197"/>
      <c r="O11256" s="197"/>
      <c r="P11256" s="231"/>
    </row>
    <row r="11257" spans="2:16">
      <c r="B11257" s="351"/>
      <c r="C11257" s="435"/>
      <c r="D11257" s="399"/>
      <c r="E11257" s="400"/>
      <c r="G11257" s="401"/>
      <c r="H11257" s="401"/>
      <c r="I11257" s="401"/>
      <c r="J11257" s="194"/>
      <c r="K11257" s="194"/>
      <c r="L11257" s="195"/>
      <c r="M11257" s="196"/>
      <c r="N11257" s="197"/>
      <c r="O11257" s="197"/>
      <c r="P11257" s="231"/>
    </row>
    <row r="11258" spans="2:16">
      <c r="B11258" s="351"/>
      <c r="C11258" s="435"/>
      <c r="D11258" s="399"/>
      <c r="E11258" s="400"/>
      <c r="G11258" s="401"/>
      <c r="H11258" s="401"/>
      <c r="I11258" s="401"/>
      <c r="J11258" s="194"/>
      <c r="K11258" s="194"/>
      <c r="L11258" s="195"/>
      <c r="M11258" s="196"/>
      <c r="N11258" s="197"/>
      <c r="O11258" s="197"/>
      <c r="P11258" s="231"/>
    </row>
    <row r="11259" spans="2:16">
      <c r="B11259" s="351"/>
      <c r="C11259" s="435"/>
      <c r="D11259" s="399"/>
      <c r="E11259" s="400"/>
      <c r="G11259" s="401"/>
      <c r="H11259" s="401"/>
      <c r="I11259" s="401"/>
      <c r="J11259" s="194"/>
      <c r="K11259" s="194"/>
      <c r="L11259" s="195"/>
      <c r="M11259" s="196"/>
      <c r="N11259" s="197"/>
      <c r="O11259" s="197"/>
      <c r="P11259" s="231"/>
    </row>
    <row r="11260" spans="2:16">
      <c r="B11260" s="351"/>
      <c r="C11260" s="435"/>
      <c r="D11260" s="399"/>
      <c r="E11260" s="400"/>
      <c r="G11260" s="401"/>
      <c r="H11260" s="401"/>
      <c r="I11260" s="401"/>
      <c r="J11260" s="194"/>
      <c r="K11260" s="194"/>
      <c r="L11260" s="195"/>
      <c r="M11260" s="196"/>
      <c r="N11260" s="197"/>
      <c r="O11260" s="197"/>
      <c r="P11260" s="231"/>
    </row>
    <row r="11261" spans="2:16">
      <c r="B11261" s="351"/>
      <c r="C11261" s="435"/>
      <c r="D11261" s="399"/>
      <c r="E11261" s="400"/>
      <c r="G11261" s="401"/>
      <c r="H11261" s="401"/>
      <c r="I11261" s="401"/>
      <c r="J11261" s="194"/>
      <c r="K11261" s="194"/>
      <c r="L11261" s="195"/>
      <c r="M11261" s="196"/>
      <c r="N11261" s="197"/>
      <c r="O11261" s="197"/>
      <c r="P11261" s="231"/>
    </row>
    <row r="11262" spans="2:16">
      <c r="B11262" s="351"/>
      <c r="C11262" s="435"/>
      <c r="D11262" s="399"/>
      <c r="E11262" s="400"/>
      <c r="G11262" s="401"/>
      <c r="H11262" s="401"/>
      <c r="I11262" s="401"/>
      <c r="J11262" s="194"/>
      <c r="K11262" s="194"/>
      <c r="L11262" s="195"/>
      <c r="M11262" s="196"/>
      <c r="N11262" s="197"/>
      <c r="O11262" s="197"/>
      <c r="P11262" s="231"/>
    </row>
    <row r="11263" spans="2:16">
      <c r="B11263" s="351"/>
      <c r="C11263" s="435"/>
      <c r="D11263" s="399"/>
      <c r="E11263" s="400"/>
      <c r="G11263" s="401"/>
      <c r="H11263" s="401"/>
      <c r="I11263" s="401"/>
      <c r="J11263" s="194"/>
      <c r="K11263" s="194"/>
      <c r="L11263" s="195"/>
      <c r="M11263" s="196"/>
      <c r="N11263" s="197"/>
      <c r="O11263" s="197"/>
      <c r="P11263" s="231"/>
    </row>
    <row r="11264" spans="2:16">
      <c r="B11264" s="351"/>
      <c r="C11264" s="435"/>
      <c r="D11264" s="399"/>
      <c r="E11264" s="400"/>
      <c r="G11264" s="401"/>
      <c r="H11264" s="401"/>
      <c r="I11264" s="401"/>
      <c r="J11264" s="194"/>
      <c r="K11264" s="194"/>
      <c r="L11264" s="195"/>
      <c r="M11264" s="196"/>
      <c r="N11264" s="197"/>
      <c r="O11264" s="197"/>
      <c r="P11264" s="231"/>
    </row>
    <row r="11265" spans="2:16">
      <c r="B11265" s="351"/>
      <c r="C11265" s="435"/>
      <c r="D11265" s="399"/>
      <c r="E11265" s="400"/>
      <c r="G11265" s="401"/>
      <c r="H11265" s="401"/>
      <c r="I11265" s="401"/>
      <c r="J11265" s="194"/>
      <c r="K11265" s="194"/>
      <c r="L11265" s="195"/>
      <c r="M11265" s="196"/>
      <c r="N11265" s="197"/>
      <c r="O11265" s="197"/>
      <c r="P11265" s="231"/>
    </row>
    <row r="11266" spans="2:16">
      <c r="B11266" s="351"/>
      <c r="C11266" s="435"/>
      <c r="D11266" s="399"/>
      <c r="E11266" s="400"/>
      <c r="G11266" s="401"/>
      <c r="H11266" s="401"/>
      <c r="I11266" s="401"/>
      <c r="J11266" s="194"/>
      <c r="K11266" s="194"/>
      <c r="L11266" s="195"/>
      <c r="M11266" s="196"/>
      <c r="N11266" s="197"/>
      <c r="O11266" s="197"/>
      <c r="P11266" s="231"/>
    </row>
    <row r="11267" spans="2:16">
      <c r="B11267" s="351"/>
      <c r="C11267" s="435"/>
      <c r="D11267" s="399"/>
      <c r="E11267" s="400"/>
      <c r="G11267" s="401"/>
      <c r="H11267" s="401"/>
      <c r="I11267" s="401"/>
      <c r="J11267" s="194"/>
      <c r="K11267" s="194"/>
      <c r="L11267" s="195"/>
      <c r="M11267" s="196"/>
      <c r="N11267" s="197"/>
      <c r="O11267" s="197"/>
      <c r="P11267" s="231"/>
    </row>
    <row r="11268" spans="2:16">
      <c r="B11268" s="351"/>
      <c r="C11268" s="435"/>
      <c r="D11268" s="399"/>
      <c r="E11268" s="400"/>
      <c r="G11268" s="401"/>
      <c r="H11268" s="401"/>
      <c r="I11268" s="401"/>
      <c r="J11268" s="194"/>
      <c r="K11268" s="194"/>
      <c r="L11268" s="195"/>
      <c r="M11268" s="196"/>
      <c r="N11268" s="197"/>
      <c r="O11268" s="197"/>
      <c r="P11268" s="231"/>
    </row>
    <row r="11269" spans="2:16">
      <c r="B11269" s="351"/>
      <c r="C11269" s="435"/>
      <c r="D11269" s="399"/>
      <c r="E11269" s="400"/>
      <c r="G11269" s="401"/>
      <c r="H11269" s="401"/>
      <c r="I11269" s="401"/>
      <c r="J11269" s="194"/>
      <c r="K11269" s="194"/>
      <c r="L11269" s="195"/>
      <c r="M11269" s="196"/>
      <c r="N11269" s="197"/>
      <c r="O11269" s="197"/>
      <c r="P11269" s="231"/>
    </row>
    <row r="11270" spans="2:16">
      <c r="B11270" s="351"/>
      <c r="C11270" s="435"/>
      <c r="D11270" s="399"/>
      <c r="E11270" s="400"/>
      <c r="G11270" s="401"/>
      <c r="H11270" s="401"/>
      <c r="I11270" s="401"/>
      <c r="J11270" s="194"/>
      <c r="K11270" s="194"/>
      <c r="L11270" s="195"/>
      <c r="M11270" s="196"/>
      <c r="N11270" s="197"/>
      <c r="O11270" s="197"/>
      <c r="P11270" s="231"/>
    </row>
    <row r="11271" spans="2:16">
      <c r="B11271" s="351"/>
      <c r="C11271" s="435"/>
      <c r="D11271" s="399"/>
      <c r="E11271" s="400"/>
      <c r="G11271" s="401"/>
      <c r="H11271" s="401"/>
      <c r="I11271" s="401"/>
      <c r="J11271" s="194"/>
      <c r="K11271" s="194"/>
      <c r="L11271" s="195"/>
      <c r="M11271" s="196"/>
      <c r="N11271" s="197"/>
      <c r="O11271" s="197"/>
      <c r="P11271" s="231"/>
    </row>
    <row r="11272" spans="2:16">
      <c r="B11272" s="351"/>
      <c r="C11272" s="435"/>
      <c r="D11272" s="399"/>
      <c r="E11272" s="400"/>
      <c r="G11272" s="401"/>
      <c r="H11272" s="401"/>
      <c r="I11272" s="401"/>
      <c r="J11272" s="194"/>
      <c r="K11272" s="194"/>
      <c r="L11272" s="195"/>
      <c r="M11272" s="196"/>
      <c r="N11272" s="197"/>
      <c r="O11272" s="197"/>
      <c r="P11272" s="231"/>
    </row>
    <row r="11273" spans="2:16">
      <c r="B11273" s="351"/>
      <c r="C11273" s="435"/>
      <c r="D11273" s="399"/>
      <c r="E11273" s="400"/>
      <c r="G11273" s="401"/>
      <c r="H11273" s="401"/>
      <c r="I11273" s="401"/>
      <c r="J11273" s="194"/>
      <c r="K11273" s="194"/>
      <c r="L11273" s="195"/>
      <c r="M11273" s="196"/>
      <c r="N11273" s="197"/>
      <c r="O11273" s="197"/>
      <c r="P11273" s="231"/>
    </row>
    <row r="11274" spans="2:16">
      <c r="B11274" s="351"/>
      <c r="C11274" s="435"/>
      <c r="D11274" s="399"/>
      <c r="E11274" s="400"/>
      <c r="G11274" s="401"/>
      <c r="H11274" s="401"/>
      <c r="I11274" s="401"/>
      <c r="J11274" s="194"/>
      <c r="K11274" s="194"/>
      <c r="L11274" s="195"/>
      <c r="M11274" s="196"/>
      <c r="N11274" s="197"/>
      <c r="O11274" s="197"/>
      <c r="P11274" s="231"/>
    </row>
    <row r="11275" spans="2:16">
      <c r="B11275" s="351"/>
      <c r="C11275" s="435"/>
      <c r="D11275" s="399"/>
      <c r="E11275" s="400"/>
      <c r="G11275" s="401"/>
      <c r="H11275" s="401"/>
      <c r="I11275" s="401"/>
      <c r="J11275" s="194"/>
      <c r="K11275" s="194"/>
      <c r="L11275" s="195"/>
      <c r="M11275" s="196"/>
      <c r="N11275" s="197"/>
      <c r="O11275" s="197"/>
      <c r="P11275" s="231"/>
    </row>
    <row r="11276" spans="2:16">
      <c r="B11276" s="351"/>
      <c r="C11276" s="435"/>
      <c r="D11276" s="399"/>
      <c r="E11276" s="400"/>
      <c r="G11276" s="401"/>
      <c r="H11276" s="401"/>
      <c r="I11276" s="401"/>
      <c r="J11276" s="194"/>
      <c r="K11276" s="194"/>
      <c r="L11276" s="195"/>
      <c r="M11276" s="196"/>
      <c r="N11276" s="197"/>
      <c r="O11276" s="197"/>
      <c r="P11276" s="231"/>
    </row>
    <row r="11277" spans="2:16">
      <c r="B11277" s="351"/>
      <c r="C11277" s="435"/>
      <c r="D11277" s="399"/>
      <c r="E11277" s="400"/>
      <c r="G11277" s="401"/>
      <c r="H11277" s="401"/>
      <c r="I11277" s="401"/>
      <c r="J11277" s="194"/>
      <c r="K11277" s="194"/>
      <c r="L11277" s="195"/>
      <c r="M11277" s="196"/>
      <c r="N11277" s="197"/>
      <c r="O11277" s="197"/>
      <c r="P11277" s="231"/>
    </row>
    <row r="11278" spans="2:16">
      <c r="B11278" s="351"/>
      <c r="C11278" s="435"/>
      <c r="D11278" s="399"/>
      <c r="E11278" s="400"/>
      <c r="G11278" s="401"/>
      <c r="H11278" s="401"/>
      <c r="I11278" s="401"/>
      <c r="J11278" s="194"/>
      <c r="K11278" s="194"/>
      <c r="L11278" s="195"/>
      <c r="M11278" s="196"/>
      <c r="N11278" s="197"/>
      <c r="O11278" s="197"/>
      <c r="P11278" s="231"/>
    </row>
    <row r="11279" spans="2:16">
      <c r="B11279" s="351"/>
      <c r="C11279" s="435"/>
      <c r="D11279" s="399"/>
      <c r="E11279" s="400"/>
      <c r="G11279" s="401"/>
      <c r="H11279" s="401"/>
      <c r="I11279" s="401"/>
      <c r="J11279" s="194"/>
      <c r="K11279" s="194"/>
      <c r="L11279" s="195"/>
      <c r="M11279" s="196"/>
      <c r="N11279" s="197"/>
      <c r="O11279" s="197"/>
      <c r="P11279" s="231"/>
    </row>
    <row r="11280" spans="2:16">
      <c r="B11280" s="351"/>
      <c r="C11280" s="435"/>
      <c r="D11280" s="399"/>
      <c r="E11280" s="400"/>
      <c r="G11280" s="401"/>
      <c r="H11280" s="401"/>
      <c r="I11280" s="401"/>
      <c r="J11280" s="194"/>
      <c r="K11280" s="194"/>
      <c r="L11280" s="195"/>
      <c r="M11280" s="196"/>
      <c r="N11280" s="197"/>
      <c r="O11280" s="197"/>
      <c r="P11280" s="231"/>
    </row>
    <row r="11281" spans="2:16">
      <c r="B11281" s="351"/>
      <c r="C11281" s="435"/>
      <c r="D11281" s="399"/>
      <c r="E11281" s="400"/>
      <c r="G11281" s="401"/>
      <c r="H11281" s="401"/>
      <c r="I11281" s="401"/>
      <c r="J11281" s="194"/>
      <c r="K11281" s="194"/>
      <c r="L11281" s="195"/>
      <c r="M11281" s="196"/>
      <c r="N11281" s="197"/>
      <c r="O11281" s="197"/>
      <c r="P11281" s="231"/>
    </row>
    <row r="11282" spans="2:16">
      <c r="B11282" s="351"/>
      <c r="C11282" s="435"/>
      <c r="D11282" s="399"/>
      <c r="E11282" s="400"/>
      <c r="G11282" s="401"/>
      <c r="H11282" s="401"/>
      <c r="I11282" s="401"/>
      <c r="J11282" s="194"/>
      <c r="K11282" s="194"/>
      <c r="L11282" s="195"/>
      <c r="M11282" s="196"/>
      <c r="N11282" s="197"/>
      <c r="O11282" s="197"/>
      <c r="P11282" s="231"/>
    </row>
    <row r="11283" spans="2:16">
      <c r="B11283" s="351"/>
      <c r="C11283" s="435"/>
      <c r="D11283" s="399"/>
      <c r="E11283" s="400"/>
      <c r="G11283" s="401"/>
      <c r="H11283" s="401"/>
      <c r="I11283" s="401"/>
      <c r="J11283" s="194"/>
      <c r="K11283" s="194"/>
      <c r="L11283" s="195"/>
      <c r="M11283" s="196"/>
      <c r="N11283" s="197"/>
      <c r="O11283" s="197"/>
      <c r="P11283" s="231"/>
    </row>
    <row r="11284" spans="2:16">
      <c r="B11284" s="351"/>
      <c r="C11284" s="435"/>
      <c r="D11284" s="399"/>
      <c r="E11284" s="400"/>
      <c r="G11284" s="401"/>
      <c r="H11284" s="401"/>
      <c r="I11284" s="401"/>
      <c r="J11284" s="194"/>
      <c r="K11284" s="194"/>
      <c r="L11284" s="195"/>
      <c r="M11284" s="196"/>
      <c r="N11284" s="197"/>
      <c r="O11284" s="197"/>
      <c r="P11284" s="231"/>
    </row>
    <row r="11285" spans="2:16">
      <c r="B11285" s="351"/>
      <c r="C11285" s="435"/>
      <c r="D11285" s="399"/>
      <c r="E11285" s="400"/>
      <c r="G11285" s="401"/>
      <c r="H11285" s="401"/>
      <c r="I11285" s="401"/>
      <c r="J11285" s="194"/>
      <c r="K11285" s="194"/>
      <c r="L11285" s="195"/>
      <c r="M11285" s="196"/>
      <c r="N11285" s="197"/>
      <c r="O11285" s="197"/>
      <c r="P11285" s="231"/>
    </row>
    <row r="11286" spans="2:16">
      <c r="B11286" s="351"/>
      <c r="C11286" s="435"/>
      <c r="D11286" s="399"/>
      <c r="E11286" s="400"/>
      <c r="G11286" s="401"/>
      <c r="H11286" s="401"/>
      <c r="I11286" s="401"/>
      <c r="J11286" s="194"/>
      <c r="K11286" s="194"/>
      <c r="L11286" s="195"/>
      <c r="M11286" s="196"/>
      <c r="N11286" s="197"/>
      <c r="O11286" s="197"/>
      <c r="P11286" s="231"/>
    </row>
    <row r="11287" spans="2:16">
      <c r="B11287" s="351"/>
      <c r="C11287" s="435"/>
      <c r="D11287" s="399"/>
      <c r="E11287" s="400"/>
      <c r="G11287" s="401"/>
      <c r="H11287" s="401"/>
      <c r="I11287" s="401"/>
      <c r="J11287" s="194"/>
      <c r="K11287" s="194"/>
      <c r="L11287" s="195"/>
      <c r="M11287" s="196"/>
      <c r="N11287" s="197"/>
      <c r="O11287" s="197"/>
      <c r="P11287" s="231"/>
    </row>
    <row r="11288" spans="2:16">
      <c r="B11288" s="351"/>
      <c r="C11288" s="435"/>
      <c r="D11288" s="399"/>
      <c r="E11288" s="400"/>
      <c r="G11288" s="401"/>
      <c r="H11288" s="401"/>
      <c r="I11288" s="401"/>
      <c r="J11288" s="194"/>
      <c r="K11288" s="194"/>
      <c r="L11288" s="195"/>
      <c r="M11288" s="196"/>
      <c r="N11288" s="197"/>
      <c r="O11288" s="197"/>
      <c r="P11288" s="231"/>
    </row>
    <row r="11289" spans="2:16">
      <c r="B11289" s="351"/>
      <c r="C11289" s="435"/>
      <c r="D11289" s="399"/>
      <c r="E11289" s="400"/>
      <c r="G11289" s="401"/>
      <c r="H11289" s="401"/>
      <c r="I11289" s="401"/>
      <c r="J11289" s="194"/>
      <c r="K11289" s="194"/>
      <c r="L11289" s="195"/>
      <c r="M11289" s="196"/>
      <c r="N11289" s="197"/>
      <c r="O11289" s="197"/>
      <c r="P11289" s="231"/>
    </row>
    <row r="11290" spans="2:16">
      <c r="B11290" s="351"/>
      <c r="C11290" s="435"/>
      <c r="D11290" s="399"/>
      <c r="E11290" s="400"/>
      <c r="G11290" s="401"/>
      <c r="H11290" s="401"/>
      <c r="I11290" s="401"/>
      <c r="J11290" s="194"/>
      <c r="K11290" s="194"/>
      <c r="L11290" s="195"/>
      <c r="M11290" s="196"/>
      <c r="N11290" s="197"/>
      <c r="O11290" s="197"/>
      <c r="P11290" s="231"/>
    </row>
    <row r="11291" spans="2:16">
      <c r="B11291" s="351"/>
      <c r="C11291" s="435"/>
      <c r="D11291" s="399"/>
      <c r="E11291" s="400"/>
      <c r="G11291" s="401"/>
      <c r="H11291" s="401"/>
      <c r="I11291" s="401"/>
      <c r="J11291" s="194"/>
      <c r="K11291" s="194"/>
      <c r="L11291" s="195"/>
      <c r="M11291" s="196"/>
      <c r="N11291" s="197"/>
      <c r="O11291" s="197"/>
      <c r="P11291" s="231"/>
    </row>
    <row r="11292" spans="2:16">
      <c r="B11292" s="351"/>
      <c r="C11292" s="435"/>
      <c r="D11292" s="399"/>
      <c r="E11292" s="400"/>
      <c r="G11292" s="401"/>
      <c r="H11292" s="401"/>
      <c r="I11292" s="401"/>
      <c r="J11292" s="194"/>
      <c r="K11292" s="194"/>
      <c r="L11292" s="195"/>
      <c r="M11292" s="196"/>
      <c r="N11292" s="197"/>
      <c r="O11292" s="197"/>
      <c r="P11292" s="231"/>
    </row>
    <row r="11293" spans="2:16">
      <c r="B11293" s="351"/>
      <c r="C11293" s="435"/>
      <c r="D11293" s="399"/>
      <c r="E11293" s="400"/>
      <c r="G11293" s="401"/>
      <c r="H11293" s="401"/>
      <c r="I11293" s="401"/>
      <c r="J11293" s="194"/>
      <c r="K11293" s="194"/>
      <c r="L11293" s="195"/>
      <c r="M11293" s="196"/>
      <c r="N11293" s="197"/>
      <c r="O11293" s="197"/>
      <c r="P11293" s="231"/>
    </row>
    <row r="11294" spans="2:16">
      <c r="B11294" s="351"/>
      <c r="C11294" s="435"/>
      <c r="D11294" s="399"/>
      <c r="E11294" s="400"/>
      <c r="G11294" s="401"/>
      <c r="H11294" s="401"/>
      <c r="I11294" s="401"/>
      <c r="J11294" s="194"/>
      <c r="K11294" s="194"/>
      <c r="L11294" s="195"/>
      <c r="M11294" s="196"/>
      <c r="N11294" s="197"/>
      <c r="O11294" s="197"/>
      <c r="P11294" s="231"/>
    </row>
    <row r="11295" spans="2:16">
      <c r="B11295" s="351"/>
      <c r="C11295" s="435"/>
      <c r="D11295" s="399"/>
      <c r="E11295" s="400"/>
      <c r="G11295" s="401"/>
      <c r="H11295" s="401"/>
      <c r="I11295" s="401"/>
      <c r="J11295" s="194"/>
      <c r="K11295" s="194"/>
      <c r="L11295" s="195"/>
      <c r="M11295" s="196"/>
      <c r="N11295" s="197"/>
      <c r="O11295" s="197"/>
      <c r="P11295" s="231"/>
    </row>
    <row r="11296" spans="2:16">
      <c r="B11296" s="351"/>
      <c r="C11296" s="435"/>
      <c r="D11296" s="399"/>
      <c r="E11296" s="400"/>
      <c r="G11296" s="401"/>
      <c r="H11296" s="401"/>
      <c r="I11296" s="401"/>
      <c r="J11296" s="194"/>
      <c r="K11296" s="194"/>
      <c r="L11296" s="195"/>
      <c r="M11296" s="196"/>
      <c r="N11296" s="197"/>
      <c r="O11296" s="197"/>
      <c r="P11296" s="231"/>
    </row>
    <row r="11297" spans="2:16">
      <c r="B11297" s="351"/>
      <c r="C11297" s="435"/>
      <c r="D11297" s="399"/>
      <c r="E11297" s="400"/>
      <c r="G11297" s="401"/>
      <c r="H11297" s="401"/>
      <c r="I11297" s="401"/>
      <c r="J11297" s="194"/>
      <c r="K11297" s="194"/>
      <c r="L11297" s="195"/>
      <c r="M11297" s="196"/>
      <c r="N11297" s="197"/>
      <c r="O11297" s="197"/>
      <c r="P11297" s="231"/>
    </row>
    <row r="11298" spans="2:16">
      <c r="B11298" s="351"/>
      <c r="C11298" s="435"/>
      <c r="D11298" s="399"/>
      <c r="E11298" s="400"/>
      <c r="G11298" s="401"/>
      <c r="H11298" s="401"/>
      <c r="I11298" s="401"/>
      <c r="J11298" s="194"/>
      <c r="K11298" s="194"/>
      <c r="L11298" s="195"/>
      <c r="M11298" s="196"/>
      <c r="N11298" s="197"/>
      <c r="O11298" s="197"/>
      <c r="P11298" s="231"/>
    </row>
    <row r="11299" spans="2:16">
      <c r="B11299" s="351"/>
      <c r="C11299" s="435"/>
      <c r="D11299" s="399"/>
      <c r="E11299" s="400"/>
      <c r="G11299" s="401"/>
      <c r="H11299" s="401"/>
      <c r="I11299" s="401"/>
      <c r="J11299" s="194"/>
      <c r="K11299" s="194"/>
      <c r="L11299" s="195"/>
      <c r="M11299" s="196"/>
      <c r="N11299" s="197"/>
      <c r="O11299" s="197"/>
      <c r="P11299" s="231"/>
    </row>
    <row r="11300" spans="2:16">
      <c r="B11300" s="351"/>
      <c r="C11300" s="435"/>
      <c r="D11300" s="399"/>
      <c r="E11300" s="400"/>
      <c r="G11300" s="401"/>
      <c r="H11300" s="401"/>
      <c r="I11300" s="401"/>
      <c r="J11300" s="194"/>
      <c r="K11300" s="194"/>
      <c r="L11300" s="195"/>
      <c r="M11300" s="196"/>
      <c r="N11300" s="197"/>
      <c r="O11300" s="197"/>
      <c r="P11300" s="231"/>
    </row>
    <row r="11301" spans="2:16">
      <c r="B11301" s="351"/>
      <c r="C11301" s="435"/>
      <c r="D11301" s="399"/>
      <c r="E11301" s="400"/>
      <c r="G11301" s="401"/>
      <c r="H11301" s="401"/>
      <c r="I11301" s="401"/>
      <c r="J11301" s="194"/>
      <c r="K11301" s="194"/>
      <c r="L11301" s="195"/>
      <c r="M11301" s="196"/>
      <c r="N11301" s="197"/>
      <c r="O11301" s="197"/>
      <c r="P11301" s="231"/>
    </row>
    <row r="11302" spans="2:16">
      <c r="B11302" s="351"/>
      <c r="C11302" s="435"/>
      <c r="D11302" s="399"/>
      <c r="E11302" s="400"/>
      <c r="G11302" s="401"/>
      <c r="H11302" s="401"/>
      <c r="I11302" s="401"/>
      <c r="J11302" s="194"/>
      <c r="K11302" s="194"/>
      <c r="L11302" s="195"/>
      <c r="M11302" s="196"/>
      <c r="N11302" s="197"/>
      <c r="O11302" s="197"/>
      <c r="P11302" s="231"/>
    </row>
    <row r="11303" spans="2:16">
      <c r="B11303" s="351"/>
      <c r="C11303" s="435"/>
      <c r="D11303" s="399"/>
      <c r="E11303" s="400"/>
      <c r="G11303" s="401"/>
      <c r="H11303" s="401"/>
      <c r="I11303" s="401"/>
      <c r="J11303" s="194"/>
      <c r="K11303" s="194"/>
      <c r="L11303" s="195"/>
      <c r="M11303" s="196"/>
      <c r="N11303" s="197"/>
      <c r="O11303" s="197"/>
      <c r="P11303" s="231"/>
    </row>
    <row r="11304" spans="2:16">
      <c r="B11304" s="351"/>
      <c r="C11304" s="435"/>
      <c r="D11304" s="399"/>
      <c r="E11304" s="400"/>
      <c r="G11304" s="401"/>
      <c r="H11304" s="401"/>
      <c r="I11304" s="401"/>
      <c r="J11304" s="194"/>
      <c r="K11304" s="194"/>
      <c r="L11304" s="195"/>
      <c r="M11304" s="196"/>
      <c r="N11304" s="197"/>
      <c r="O11304" s="197"/>
      <c r="P11304" s="231"/>
    </row>
    <row r="11305" spans="2:16">
      <c r="B11305" s="351"/>
      <c r="C11305" s="435"/>
      <c r="D11305" s="399"/>
      <c r="E11305" s="400"/>
      <c r="G11305" s="401"/>
      <c r="H11305" s="401"/>
      <c r="I11305" s="401"/>
      <c r="J11305" s="194"/>
      <c r="K11305" s="194"/>
      <c r="L11305" s="195"/>
      <c r="M11305" s="196"/>
      <c r="N11305" s="197"/>
      <c r="O11305" s="197"/>
      <c r="P11305" s="231"/>
    </row>
    <row r="11306" spans="2:16">
      <c r="B11306" s="351"/>
      <c r="C11306" s="435"/>
      <c r="D11306" s="399"/>
      <c r="E11306" s="400"/>
      <c r="G11306" s="401"/>
      <c r="H11306" s="401"/>
      <c r="I11306" s="401"/>
      <c r="J11306" s="194"/>
      <c r="K11306" s="194"/>
      <c r="L11306" s="195"/>
      <c r="M11306" s="196"/>
      <c r="N11306" s="197"/>
      <c r="O11306" s="197"/>
      <c r="P11306" s="231"/>
    </row>
    <row r="11307" spans="2:16">
      <c r="B11307" s="351"/>
      <c r="C11307" s="435"/>
      <c r="D11307" s="399"/>
      <c r="E11307" s="400"/>
      <c r="G11307" s="401"/>
      <c r="H11307" s="401"/>
      <c r="I11307" s="401"/>
      <c r="J11307" s="194"/>
      <c r="K11307" s="194"/>
      <c r="L11307" s="195"/>
      <c r="M11307" s="196"/>
      <c r="N11307" s="197"/>
      <c r="O11307" s="197"/>
      <c r="P11307" s="231"/>
    </row>
    <row r="11308" spans="2:16">
      <c r="B11308" s="351"/>
      <c r="C11308" s="435"/>
      <c r="D11308" s="399"/>
      <c r="E11308" s="400"/>
      <c r="G11308" s="401"/>
      <c r="H11308" s="401"/>
      <c r="I11308" s="401"/>
      <c r="J11308" s="194"/>
      <c r="K11308" s="194"/>
      <c r="L11308" s="195"/>
      <c r="M11308" s="196"/>
      <c r="N11308" s="197"/>
      <c r="O11308" s="197"/>
      <c r="P11308" s="231"/>
    </row>
    <row r="11309" spans="2:16">
      <c r="B11309" s="351"/>
      <c r="C11309" s="435"/>
      <c r="D11309" s="399"/>
      <c r="E11309" s="400"/>
      <c r="G11309" s="401"/>
      <c r="H11309" s="401"/>
      <c r="I11309" s="401"/>
      <c r="J11309" s="194"/>
      <c r="K11309" s="194"/>
      <c r="L11309" s="195"/>
      <c r="M11309" s="196"/>
      <c r="N11309" s="197"/>
      <c r="O11309" s="197"/>
      <c r="P11309" s="231"/>
    </row>
    <row r="11310" spans="2:16">
      <c r="B11310" s="351"/>
      <c r="C11310" s="435"/>
      <c r="D11310" s="399"/>
      <c r="E11310" s="400"/>
      <c r="G11310" s="401"/>
      <c r="H11310" s="401"/>
      <c r="I11310" s="401"/>
      <c r="J11310" s="194"/>
      <c r="K11310" s="194"/>
      <c r="L11310" s="195"/>
      <c r="M11310" s="196"/>
      <c r="N11310" s="197"/>
      <c r="O11310" s="197"/>
      <c r="P11310" s="231"/>
    </row>
    <row r="11311" spans="2:16">
      <c r="B11311" s="351"/>
      <c r="C11311" s="435"/>
      <c r="D11311" s="399"/>
      <c r="E11311" s="400"/>
      <c r="G11311" s="401"/>
      <c r="H11311" s="401"/>
      <c r="I11311" s="401"/>
      <c r="J11311" s="194"/>
      <c r="K11311" s="194"/>
      <c r="L11311" s="195"/>
      <c r="M11311" s="196"/>
      <c r="N11311" s="197"/>
      <c r="O11311" s="197"/>
      <c r="P11311" s="231"/>
    </row>
    <row r="11312" spans="2:16">
      <c r="B11312" s="351"/>
      <c r="C11312" s="435"/>
      <c r="D11312" s="399"/>
      <c r="E11312" s="400"/>
      <c r="G11312" s="401"/>
      <c r="H11312" s="401"/>
      <c r="I11312" s="401"/>
      <c r="J11312" s="194"/>
      <c r="K11312" s="194"/>
      <c r="L11312" s="195"/>
      <c r="M11312" s="196"/>
      <c r="N11312" s="197"/>
      <c r="O11312" s="197"/>
      <c r="P11312" s="231"/>
    </row>
    <row r="11313" spans="2:16">
      <c r="B11313" s="351"/>
      <c r="C11313" s="435"/>
      <c r="D11313" s="399"/>
      <c r="E11313" s="400"/>
      <c r="G11313" s="401"/>
      <c r="H11313" s="401"/>
      <c r="I11313" s="401"/>
      <c r="J11313" s="194"/>
      <c r="K11313" s="194"/>
      <c r="L11313" s="195"/>
      <c r="M11313" s="196"/>
      <c r="N11313" s="197"/>
      <c r="O11313" s="197"/>
      <c r="P11313" s="231"/>
    </row>
    <row r="11314" spans="2:16">
      <c r="B11314" s="351"/>
      <c r="C11314" s="435"/>
      <c r="D11314" s="399"/>
      <c r="E11314" s="400"/>
      <c r="G11314" s="401"/>
      <c r="H11314" s="401"/>
      <c r="I11314" s="401"/>
      <c r="J11314" s="194"/>
      <c r="K11314" s="194"/>
      <c r="L11314" s="195"/>
      <c r="M11314" s="196"/>
      <c r="N11314" s="197"/>
      <c r="O11314" s="197"/>
      <c r="P11314" s="231"/>
    </row>
    <row r="11315" spans="2:16">
      <c r="B11315" s="351"/>
      <c r="C11315" s="435"/>
      <c r="D11315" s="399"/>
      <c r="E11315" s="400"/>
      <c r="G11315" s="401"/>
      <c r="H11315" s="401"/>
      <c r="I11315" s="401"/>
      <c r="J11315" s="194"/>
      <c r="K11315" s="194"/>
      <c r="L11315" s="195"/>
      <c r="M11315" s="196"/>
      <c r="N11315" s="197"/>
      <c r="O11315" s="197"/>
      <c r="P11315" s="231"/>
    </row>
    <row r="11316" spans="2:16">
      <c r="B11316" s="351"/>
      <c r="C11316" s="435"/>
      <c r="D11316" s="399"/>
      <c r="E11316" s="400"/>
      <c r="G11316" s="401"/>
      <c r="H11316" s="401"/>
      <c r="I11316" s="401"/>
      <c r="J11316" s="194"/>
      <c r="K11316" s="194"/>
      <c r="L11316" s="195"/>
      <c r="M11316" s="196"/>
      <c r="N11316" s="197"/>
      <c r="O11316" s="197"/>
      <c r="P11316" s="231"/>
    </row>
    <row r="11317" spans="2:16">
      <c r="B11317" s="351"/>
      <c r="C11317" s="435"/>
      <c r="D11317" s="399"/>
      <c r="E11317" s="400"/>
      <c r="G11317" s="401"/>
      <c r="H11317" s="401"/>
      <c r="I11317" s="401"/>
      <c r="J11317" s="194"/>
      <c r="K11317" s="194"/>
      <c r="L11317" s="195"/>
      <c r="M11317" s="196"/>
      <c r="N11317" s="197"/>
      <c r="O11317" s="197"/>
      <c r="P11317" s="231"/>
    </row>
    <row r="11318" spans="2:16">
      <c r="B11318" s="351"/>
      <c r="C11318" s="435"/>
      <c r="D11318" s="399"/>
      <c r="E11318" s="400"/>
      <c r="G11318" s="401"/>
      <c r="H11318" s="401"/>
      <c r="I11318" s="401"/>
      <c r="J11318" s="194"/>
      <c r="K11318" s="194"/>
      <c r="L11318" s="195"/>
      <c r="M11318" s="196"/>
      <c r="N11318" s="197"/>
      <c r="O11318" s="197"/>
      <c r="P11318" s="231"/>
    </row>
    <row r="11319" spans="2:16">
      <c r="B11319" s="351"/>
      <c r="C11319" s="435"/>
      <c r="D11319" s="399"/>
      <c r="E11319" s="400"/>
      <c r="G11319" s="401"/>
      <c r="H11319" s="401"/>
      <c r="I11319" s="401"/>
      <c r="J11319" s="194"/>
      <c r="K11319" s="194"/>
      <c r="L11319" s="195"/>
      <c r="M11319" s="196"/>
      <c r="N11319" s="197"/>
      <c r="O11319" s="197"/>
      <c r="P11319" s="231"/>
    </row>
    <row r="11320" spans="2:16">
      <c r="B11320" s="351"/>
      <c r="C11320" s="435"/>
      <c r="D11320" s="399"/>
      <c r="E11320" s="400"/>
      <c r="G11320" s="401"/>
      <c r="H11320" s="401"/>
      <c r="I11320" s="401"/>
      <c r="J11320" s="194"/>
      <c r="K11320" s="194"/>
      <c r="L11320" s="195"/>
      <c r="M11320" s="196"/>
      <c r="N11320" s="197"/>
      <c r="O11320" s="197"/>
      <c r="P11320" s="231"/>
    </row>
    <row r="11321" spans="2:16">
      <c r="B11321" s="351"/>
      <c r="C11321" s="435"/>
      <c r="D11321" s="399"/>
      <c r="E11321" s="400"/>
      <c r="G11321" s="401"/>
      <c r="H11321" s="401"/>
      <c r="I11321" s="401"/>
      <c r="J11321" s="194"/>
      <c r="K11321" s="194"/>
      <c r="L11321" s="195"/>
      <c r="M11321" s="196"/>
      <c r="N11321" s="197"/>
      <c r="O11321" s="197"/>
      <c r="P11321" s="231"/>
    </row>
    <row r="11322" spans="2:16">
      <c r="B11322" s="351"/>
      <c r="C11322" s="435"/>
      <c r="D11322" s="399"/>
      <c r="E11322" s="400"/>
      <c r="G11322" s="401"/>
      <c r="H11322" s="401"/>
      <c r="I11322" s="401"/>
      <c r="J11322" s="194"/>
      <c r="K11322" s="194"/>
      <c r="L11322" s="195"/>
      <c r="M11322" s="196"/>
      <c r="N11322" s="197"/>
      <c r="O11322" s="197"/>
      <c r="P11322" s="231"/>
    </row>
    <row r="11323" spans="2:16">
      <c r="B11323" s="351"/>
      <c r="C11323" s="435"/>
      <c r="D11323" s="399"/>
      <c r="E11323" s="400"/>
      <c r="G11323" s="401"/>
      <c r="H11323" s="401"/>
      <c r="I11323" s="401"/>
      <c r="J11323" s="194"/>
      <c r="K11323" s="194"/>
      <c r="L11323" s="195"/>
      <c r="M11323" s="196"/>
      <c r="N11323" s="197"/>
      <c r="O11323" s="197"/>
      <c r="P11323" s="231"/>
    </row>
    <row r="11324" spans="2:16">
      <c r="B11324" s="351"/>
      <c r="C11324" s="435"/>
      <c r="D11324" s="399"/>
      <c r="E11324" s="400"/>
      <c r="G11324" s="401"/>
      <c r="H11324" s="401"/>
      <c r="I11324" s="401"/>
      <c r="J11324" s="194"/>
      <c r="K11324" s="194"/>
      <c r="L11324" s="195"/>
      <c r="M11324" s="196"/>
      <c r="N11324" s="197"/>
      <c r="O11324" s="197"/>
      <c r="P11324" s="231"/>
    </row>
    <row r="11325" spans="2:16">
      <c r="B11325" s="351"/>
      <c r="C11325" s="435"/>
      <c r="D11325" s="399"/>
      <c r="E11325" s="400"/>
      <c r="G11325" s="401"/>
      <c r="H11325" s="401"/>
      <c r="I11325" s="401"/>
      <c r="J11325" s="194"/>
      <c r="K11325" s="194"/>
      <c r="L11325" s="195"/>
      <c r="M11325" s="196"/>
      <c r="N11325" s="197"/>
      <c r="O11325" s="197"/>
      <c r="P11325" s="231"/>
    </row>
    <row r="11326" spans="2:16">
      <c r="B11326" s="351"/>
      <c r="C11326" s="435"/>
      <c r="D11326" s="399"/>
      <c r="E11326" s="400"/>
      <c r="G11326" s="401"/>
      <c r="H11326" s="401"/>
      <c r="I11326" s="401"/>
      <c r="J11326" s="194"/>
      <c r="K11326" s="194"/>
      <c r="L11326" s="195"/>
      <c r="M11326" s="196"/>
      <c r="N11326" s="197"/>
      <c r="O11326" s="197"/>
      <c r="P11326" s="231"/>
    </row>
    <row r="11327" spans="2:16">
      <c r="B11327" s="351"/>
      <c r="C11327" s="435"/>
      <c r="D11327" s="399"/>
      <c r="E11327" s="400"/>
      <c r="G11327" s="401"/>
      <c r="H11327" s="401"/>
      <c r="I11327" s="401"/>
      <c r="J11327" s="194"/>
      <c r="K11327" s="194"/>
      <c r="L11327" s="195"/>
      <c r="M11327" s="196"/>
      <c r="N11327" s="197"/>
      <c r="O11327" s="197"/>
      <c r="P11327" s="231"/>
    </row>
    <row r="11328" spans="2:16">
      <c r="B11328" s="351"/>
      <c r="C11328" s="435"/>
      <c r="D11328" s="399"/>
      <c r="E11328" s="400"/>
      <c r="G11328" s="401"/>
      <c r="H11328" s="401"/>
      <c r="I11328" s="401"/>
      <c r="J11328" s="194"/>
      <c r="K11328" s="194"/>
      <c r="L11328" s="195"/>
      <c r="M11328" s="196"/>
      <c r="N11328" s="197"/>
      <c r="O11328" s="197"/>
      <c r="P11328" s="231"/>
    </row>
    <row r="11329" spans="2:16">
      <c r="B11329" s="351"/>
      <c r="C11329" s="435"/>
      <c r="D11329" s="399"/>
      <c r="E11329" s="400"/>
      <c r="G11329" s="401"/>
      <c r="H11329" s="401"/>
      <c r="I11329" s="401"/>
      <c r="J11329" s="194"/>
      <c r="K11329" s="194"/>
      <c r="L11329" s="195"/>
      <c r="M11329" s="196"/>
      <c r="N11329" s="197"/>
      <c r="O11329" s="197"/>
      <c r="P11329" s="231"/>
    </row>
    <row r="11330" spans="2:16">
      <c r="B11330" s="351"/>
      <c r="C11330" s="435"/>
      <c r="D11330" s="399"/>
      <c r="E11330" s="400"/>
      <c r="G11330" s="401"/>
      <c r="H11330" s="401"/>
      <c r="I11330" s="401"/>
      <c r="J11330" s="194"/>
      <c r="K11330" s="194"/>
      <c r="L11330" s="195"/>
      <c r="M11330" s="196"/>
      <c r="N11330" s="197"/>
      <c r="O11330" s="197"/>
      <c r="P11330" s="231"/>
    </row>
    <row r="11331" spans="2:16">
      <c r="B11331" s="351"/>
      <c r="C11331" s="435"/>
      <c r="D11331" s="399"/>
      <c r="E11331" s="400"/>
      <c r="G11331" s="401"/>
      <c r="H11331" s="401"/>
      <c r="I11331" s="401"/>
      <c r="J11331" s="194"/>
      <c r="K11331" s="194"/>
      <c r="L11331" s="195"/>
      <c r="M11331" s="196"/>
      <c r="N11331" s="197"/>
      <c r="O11331" s="197"/>
      <c r="P11331" s="231"/>
    </row>
    <row r="11332" spans="2:16">
      <c r="B11332" s="351"/>
      <c r="C11332" s="435"/>
      <c r="D11332" s="399"/>
      <c r="E11332" s="400"/>
      <c r="G11332" s="401"/>
      <c r="H11332" s="401"/>
      <c r="I11332" s="401"/>
      <c r="J11332" s="194"/>
      <c r="K11332" s="194"/>
      <c r="L11332" s="195"/>
      <c r="M11332" s="196"/>
      <c r="N11332" s="197"/>
      <c r="O11332" s="197"/>
      <c r="P11332" s="231"/>
    </row>
    <row r="11333" spans="2:16">
      <c r="B11333" s="351"/>
      <c r="C11333" s="435"/>
      <c r="D11333" s="399"/>
      <c r="E11333" s="400"/>
      <c r="G11333" s="401"/>
      <c r="H11333" s="401"/>
      <c r="I11333" s="401"/>
      <c r="J11333" s="194"/>
      <c r="K11333" s="194"/>
      <c r="L11333" s="195"/>
      <c r="M11333" s="196"/>
      <c r="N11333" s="197"/>
      <c r="O11333" s="197"/>
      <c r="P11333" s="231"/>
    </row>
    <row r="11334" spans="2:16">
      <c r="B11334" s="351"/>
      <c r="C11334" s="435"/>
      <c r="D11334" s="399"/>
      <c r="E11334" s="400"/>
      <c r="G11334" s="401"/>
      <c r="H11334" s="401"/>
      <c r="I11334" s="401"/>
      <c r="J11334" s="194"/>
      <c r="K11334" s="194"/>
      <c r="L11334" s="195"/>
      <c r="M11334" s="196"/>
      <c r="N11334" s="197"/>
      <c r="O11334" s="197"/>
      <c r="P11334" s="231"/>
    </row>
    <row r="11335" spans="2:16">
      <c r="B11335" s="351"/>
      <c r="C11335" s="435"/>
      <c r="D11335" s="399"/>
      <c r="E11335" s="400"/>
      <c r="G11335" s="401"/>
      <c r="H11335" s="401"/>
      <c r="I11335" s="401"/>
      <c r="J11335" s="194"/>
      <c r="K11335" s="194"/>
      <c r="L11335" s="195"/>
      <c r="M11335" s="196"/>
      <c r="N11335" s="197"/>
      <c r="O11335" s="197"/>
      <c r="P11335" s="231"/>
    </row>
    <row r="11336" spans="2:16">
      <c r="B11336" s="351"/>
      <c r="C11336" s="435"/>
      <c r="D11336" s="399"/>
      <c r="E11336" s="400"/>
      <c r="G11336" s="401"/>
      <c r="H11336" s="401"/>
      <c r="I11336" s="401"/>
      <c r="J11336" s="194"/>
      <c r="K11336" s="194"/>
      <c r="L11336" s="195"/>
      <c r="M11336" s="196"/>
      <c r="N11336" s="197"/>
      <c r="O11336" s="197"/>
      <c r="P11336" s="231"/>
    </row>
    <row r="11337" spans="2:16">
      <c r="B11337" s="351"/>
      <c r="C11337" s="435"/>
      <c r="D11337" s="399"/>
      <c r="E11337" s="400"/>
      <c r="G11337" s="401"/>
      <c r="H11337" s="401"/>
      <c r="I11337" s="401"/>
      <c r="J11337" s="194"/>
      <c r="K11337" s="194"/>
      <c r="L11337" s="195"/>
      <c r="M11337" s="196"/>
      <c r="N11337" s="197"/>
      <c r="O11337" s="197"/>
      <c r="P11337" s="231"/>
    </row>
    <row r="11338" spans="2:16">
      <c r="B11338" s="351"/>
      <c r="C11338" s="435"/>
      <c r="D11338" s="399"/>
      <c r="E11338" s="400"/>
      <c r="G11338" s="401"/>
      <c r="H11338" s="401"/>
      <c r="I11338" s="401"/>
      <c r="J11338" s="194"/>
      <c r="K11338" s="194"/>
      <c r="L11338" s="195"/>
      <c r="M11338" s="196"/>
      <c r="N11338" s="197"/>
      <c r="O11338" s="197"/>
      <c r="P11338" s="231"/>
    </row>
    <row r="11339" spans="2:16">
      <c r="B11339" s="351"/>
      <c r="C11339" s="435"/>
      <c r="D11339" s="399"/>
      <c r="E11339" s="400"/>
      <c r="G11339" s="401"/>
      <c r="H11339" s="401"/>
      <c r="I11339" s="401"/>
      <c r="J11339" s="194"/>
      <c r="K11339" s="194"/>
      <c r="L11339" s="195"/>
      <c r="M11339" s="196"/>
      <c r="N11339" s="197"/>
      <c r="O11339" s="197"/>
      <c r="P11339" s="231"/>
    </row>
    <row r="11340" spans="2:16">
      <c r="B11340" s="351"/>
      <c r="C11340" s="435"/>
      <c r="D11340" s="399"/>
      <c r="E11340" s="400"/>
      <c r="G11340" s="401"/>
      <c r="H11340" s="401"/>
      <c r="I11340" s="401"/>
      <c r="J11340" s="194"/>
      <c r="K11340" s="194"/>
      <c r="L11340" s="195"/>
      <c r="M11340" s="196"/>
      <c r="N11340" s="197"/>
      <c r="O11340" s="197"/>
      <c r="P11340" s="231"/>
    </row>
    <row r="11341" spans="2:16">
      <c r="B11341" s="351"/>
      <c r="C11341" s="435"/>
      <c r="D11341" s="399"/>
      <c r="E11341" s="400"/>
      <c r="G11341" s="401"/>
      <c r="H11341" s="401"/>
      <c r="I11341" s="401"/>
      <c r="J11341" s="194"/>
      <c r="K11341" s="194"/>
      <c r="L11341" s="195"/>
      <c r="M11341" s="196"/>
      <c r="N11341" s="197"/>
      <c r="O11341" s="197"/>
      <c r="P11341" s="231"/>
    </row>
    <row r="11342" spans="2:16">
      <c r="B11342" s="351"/>
      <c r="C11342" s="435"/>
      <c r="D11342" s="399"/>
      <c r="E11342" s="400"/>
      <c r="G11342" s="401"/>
      <c r="H11342" s="401"/>
      <c r="I11342" s="401"/>
      <c r="J11342" s="194"/>
      <c r="K11342" s="194"/>
      <c r="L11342" s="195"/>
      <c r="M11342" s="196"/>
      <c r="N11342" s="197"/>
      <c r="O11342" s="197"/>
      <c r="P11342" s="231"/>
    </row>
    <row r="11343" spans="2:16">
      <c r="B11343" s="351"/>
      <c r="C11343" s="435"/>
      <c r="D11343" s="399"/>
      <c r="E11343" s="400"/>
      <c r="G11343" s="401"/>
      <c r="H11343" s="401"/>
      <c r="I11343" s="401"/>
      <c r="J11343" s="194"/>
      <c r="K11343" s="194"/>
      <c r="L11343" s="195"/>
      <c r="M11343" s="196"/>
      <c r="N11343" s="197"/>
      <c r="O11343" s="197"/>
      <c r="P11343" s="231"/>
    </row>
    <row r="11344" spans="2:16">
      <c r="B11344" s="351"/>
      <c r="C11344" s="435"/>
      <c r="D11344" s="399"/>
      <c r="E11344" s="400"/>
      <c r="G11344" s="401"/>
      <c r="H11344" s="401"/>
      <c r="I11344" s="401"/>
      <c r="J11344" s="194"/>
      <c r="K11344" s="194"/>
      <c r="L11344" s="195"/>
      <c r="M11344" s="196"/>
      <c r="N11344" s="197"/>
      <c r="O11344" s="197"/>
      <c r="P11344" s="231"/>
    </row>
    <row r="11345" spans="2:16">
      <c r="B11345" s="351"/>
      <c r="C11345" s="435"/>
      <c r="D11345" s="399"/>
      <c r="E11345" s="400"/>
      <c r="G11345" s="401"/>
      <c r="H11345" s="401"/>
      <c r="I11345" s="401"/>
      <c r="J11345" s="194"/>
      <c r="K11345" s="194"/>
      <c r="L11345" s="195"/>
      <c r="M11345" s="196"/>
      <c r="N11345" s="197"/>
      <c r="O11345" s="197"/>
      <c r="P11345" s="231"/>
    </row>
    <row r="11346" spans="2:16">
      <c r="B11346" s="351"/>
      <c r="C11346" s="435"/>
      <c r="D11346" s="399"/>
      <c r="E11346" s="400"/>
      <c r="G11346" s="401"/>
      <c r="H11346" s="401"/>
      <c r="I11346" s="401"/>
      <c r="J11346" s="194"/>
      <c r="K11346" s="194"/>
      <c r="L11346" s="195"/>
      <c r="M11346" s="196"/>
      <c r="N11346" s="197"/>
      <c r="O11346" s="197"/>
      <c r="P11346" s="231"/>
    </row>
    <row r="11347" spans="2:16">
      <c r="B11347" s="351"/>
      <c r="C11347" s="435"/>
      <c r="D11347" s="399"/>
      <c r="E11347" s="400"/>
      <c r="G11347" s="401"/>
      <c r="H11347" s="401"/>
      <c r="I11347" s="401"/>
      <c r="J11347" s="194"/>
      <c r="K11347" s="194"/>
      <c r="L11347" s="195"/>
      <c r="M11347" s="196"/>
      <c r="N11347" s="197"/>
      <c r="O11347" s="197"/>
      <c r="P11347" s="231"/>
    </row>
    <row r="11348" spans="2:16">
      <c r="B11348" s="351"/>
      <c r="C11348" s="435"/>
      <c r="D11348" s="399"/>
      <c r="E11348" s="400"/>
      <c r="G11348" s="401"/>
      <c r="H11348" s="401"/>
      <c r="I11348" s="401"/>
      <c r="J11348" s="194"/>
      <c r="K11348" s="194"/>
      <c r="L11348" s="195"/>
      <c r="M11348" s="196"/>
      <c r="N11348" s="197"/>
      <c r="O11348" s="197"/>
      <c r="P11348" s="231"/>
    </row>
    <row r="11349" spans="2:16">
      <c r="B11349" s="351"/>
      <c r="C11349" s="435"/>
      <c r="D11349" s="399"/>
      <c r="E11349" s="400"/>
      <c r="G11349" s="401"/>
      <c r="H11349" s="401"/>
      <c r="I11349" s="401"/>
      <c r="J11349" s="194"/>
      <c r="K11349" s="194"/>
      <c r="L11349" s="195"/>
      <c r="M11349" s="196"/>
      <c r="N11349" s="197"/>
      <c r="O11349" s="197"/>
      <c r="P11349" s="231"/>
    </row>
    <row r="11350" spans="2:16">
      <c r="B11350" s="351"/>
      <c r="C11350" s="435"/>
      <c r="D11350" s="399"/>
      <c r="E11350" s="400"/>
      <c r="G11350" s="401"/>
      <c r="H11350" s="401"/>
      <c r="I11350" s="401"/>
      <c r="J11350" s="194"/>
      <c r="K11350" s="194"/>
      <c r="L11350" s="195"/>
      <c r="M11350" s="196"/>
      <c r="N11350" s="197"/>
      <c r="O11350" s="197"/>
      <c r="P11350" s="231"/>
    </row>
    <row r="11351" spans="2:16">
      <c r="B11351" s="351"/>
      <c r="C11351" s="435"/>
      <c r="D11351" s="399"/>
      <c r="E11351" s="400"/>
      <c r="G11351" s="401"/>
      <c r="H11351" s="401"/>
      <c r="I11351" s="401"/>
      <c r="J11351" s="194"/>
      <c r="K11351" s="194"/>
      <c r="L11351" s="195"/>
      <c r="M11351" s="196"/>
      <c r="N11351" s="197"/>
      <c r="O11351" s="197"/>
      <c r="P11351" s="231"/>
    </row>
    <row r="11352" spans="2:16">
      <c r="B11352" s="351"/>
      <c r="C11352" s="435"/>
      <c r="D11352" s="399"/>
      <c r="E11352" s="400"/>
      <c r="G11352" s="401"/>
      <c r="H11352" s="401"/>
      <c r="I11352" s="401"/>
      <c r="J11352" s="194"/>
      <c r="K11352" s="194"/>
      <c r="L11352" s="195"/>
      <c r="M11352" s="196"/>
      <c r="N11352" s="197"/>
      <c r="O11352" s="197"/>
      <c r="P11352" s="231"/>
    </row>
    <row r="11353" spans="2:16">
      <c r="B11353" s="351"/>
      <c r="C11353" s="435"/>
      <c r="D11353" s="399"/>
      <c r="E11353" s="400"/>
      <c r="G11353" s="401"/>
      <c r="H11353" s="401"/>
      <c r="I11353" s="401"/>
      <c r="J11353" s="194"/>
      <c r="K11353" s="194"/>
      <c r="L11353" s="195"/>
      <c r="M11353" s="196"/>
      <c r="N11353" s="197"/>
      <c r="O11353" s="197"/>
      <c r="P11353" s="231"/>
    </row>
    <row r="11354" spans="2:16">
      <c r="B11354" s="351"/>
      <c r="C11354" s="435"/>
      <c r="D11354" s="399"/>
      <c r="E11354" s="400"/>
      <c r="G11354" s="401"/>
      <c r="H11354" s="401"/>
      <c r="I11354" s="401"/>
      <c r="J11354" s="194"/>
      <c r="K11354" s="194"/>
      <c r="L11354" s="195"/>
      <c r="M11354" s="196"/>
      <c r="N11354" s="197"/>
      <c r="O11354" s="197"/>
      <c r="P11354" s="231"/>
    </row>
    <row r="11355" spans="2:16">
      <c r="B11355" s="351"/>
      <c r="C11355" s="435"/>
      <c r="D11355" s="399"/>
      <c r="E11355" s="400"/>
      <c r="G11355" s="401"/>
      <c r="H11355" s="401"/>
      <c r="I11355" s="401"/>
      <c r="J11355" s="194"/>
      <c r="K11355" s="194"/>
      <c r="L11355" s="195"/>
      <c r="M11355" s="196"/>
      <c r="N11355" s="197"/>
      <c r="O11355" s="197"/>
      <c r="P11355" s="231"/>
    </row>
    <row r="11356" spans="2:16">
      <c r="B11356" s="351"/>
      <c r="C11356" s="435"/>
      <c r="D11356" s="399"/>
      <c r="E11356" s="400"/>
      <c r="G11356" s="401"/>
      <c r="H11356" s="401"/>
      <c r="I11356" s="401"/>
      <c r="J11356" s="194"/>
      <c r="K11356" s="194"/>
      <c r="L11356" s="195"/>
      <c r="M11356" s="196"/>
      <c r="N11356" s="197"/>
      <c r="O11356" s="197"/>
      <c r="P11356" s="231"/>
    </row>
    <row r="11357" spans="2:16">
      <c r="B11357" s="351"/>
      <c r="C11357" s="435"/>
      <c r="D11357" s="399"/>
      <c r="E11357" s="400"/>
      <c r="G11357" s="401"/>
      <c r="H11357" s="401"/>
      <c r="I11357" s="401"/>
      <c r="J11357" s="194"/>
      <c r="K11357" s="194"/>
      <c r="L11357" s="195"/>
      <c r="M11357" s="196"/>
      <c r="N11357" s="197"/>
      <c r="O11357" s="197"/>
      <c r="P11357" s="231"/>
    </row>
    <row r="11358" spans="2:16">
      <c r="B11358" s="351"/>
      <c r="C11358" s="435"/>
      <c r="D11358" s="399"/>
      <c r="E11358" s="400"/>
      <c r="G11358" s="401"/>
      <c r="H11358" s="401"/>
      <c r="I11358" s="401"/>
      <c r="J11358" s="194"/>
      <c r="K11358" s="194"/>
      <c r="L11358" s="195"/>
      <c r="M11358" s="196"/>
      <c r="N11358" s="197"/>
      <c r="O11358" s="197"/>
      <c r="P11358" s="231"/>
    </row>
    <row r="11359" spans="2:16">
      <c r="B11359" s="351"/>
      <c r="C11359" s="435"/>
      <c r="D11359" s="399"/>
      <c r="E11359" s="400"/>
      <c r="G11359" s="401"/>
      <c r="H11359" s="401"/>
      <c r="I11359" s="401"/>
      <c r="J11359" s="194"/>
      <c r="K11359" s="194"/>
      <c r="L11359" s="195"/>
      <c r="M11359" s="196"/>
      <c r="N11359" s="197"/>
      <c r="O11359" s="197"/>
      <c r="P11359" s="231"/>
    </row>
    <row r="11360" spans="2:16">
      <c r="B11360" s="351"/>
      <c r="C11360" s="435"/>
      <c r="D11360" s="399"/>
      <c r="E11360" s="400"/>
      <c r="G11360" s="401"/>
      <c r="H11360" s="401"/>
      <c r="I11360" s="401"/>
      <c r="J11360" s="194"/>
      <c r="K11360" s="194"/>
      <c r="L11360" s="195"/>
      <c r="M11360" s="196"/>
      <c r="N11360" s="197"/>
      <c r="O11360" s="197"/>
      <c r="P11360" s="231"/>
    </row>
    <row r="11361" spans="2:16">
      <c r="B11361" s="351"/>
      <c r="C11361" s="435"/>
      <c r="D11361" s="399"/>
      <c r="E11361" s="400"/>
      <c r="G11361" s="401"/>
      <c r="H11361" s="401"/>
      <c r="I11361" s="401"/>
      <c r="J11361" s="194"/>
      <c r="K11361" s="194"/>
      <c r="L11361" s="195"/>
      <c r="M11361" s="196"/>
      <c r="N11361" s="197"/>
      <c r="O11361" s="197"/>
      <c r="P11361" s="231"/>
    </row>
    <row r="11362" spans="2:16">
      <c r="B11362" s="351"/>
      <c r="C11362" s="435"/>
      <c r="D11362" s="399"/>
      <c r="E11362" s="400"/>
      <c r="G11362" s="401"/>
      <c r="H11362" s="401"/>
      <c r="I11362" s="401"/>
      <c r="J11362" s="194"/>
      <c r="K11362" s="194"/>
      <c r="L11362" s="195"/>
      <c r="M11362" s="196"/>
      <c r="N11362" s="197"/>
      <c r="O11362" s="197"/>
      <c r="P11362" s="231"/>
    </row>
    <row r="11363" spans="2:16">
      <c r="B11363" s="351"/>
      <c r="C11363" s="435"/>
      <c r="D11363" s="399"/>
      <c r="E11363" s="400"/>
      <c r="G11363" s="401"/>
      <c r="H11363" s="401"/>
      <c r="I11363" s="401"/>
      <c r="J11363" s="194"/>
      <c r="K11363" s="194"/>
      <c r="L11363" s="195"/>
      <c r="M11363" s="196"/>
      <c r="N11363" s="197"/>
      <c r="O11363" s="197"/>
      <c r="P11363" s="231"/>
    </row>
    <row r="11364" spans="2:16">
      <c r="B11364" s="351"/>
      <c r="C11364" s="435"/>
      <c r="D11364" s="399"/>
      <c r="E11364" s="400"/>
      <c r="G11364" s="401"/>
      <c r="H11364" s="401"/>
      <c r="I11364" s="401"/>
      <c r="J11364" s="194"/>
      <c r="K11364" s="194"/>
      <c r="L11364" s="195"/>
      <c r="M11364" s="196"/>
      <c r="N11364" s="197"/>
      <c r="O11364" s="197"/>
      <c r="P11364" s="231"/>
    </row>
    <row r="11365" spans="2:16">
      <c r="B11365" s="351"/>
      <c r="C11365" s="435"/>
      <c r="D11365" s="399"/>
      <c r="E11365" s="400"/>
      <c r="G11365" s="401"/>
      <c r="H11365" s="401"/>
      <c r="I11365" s="401"/>
      <c r="J11365" s="194"/>
      <c r="K11365" s="194"/>
      <c r="L11365" s="195"/>
      <c r="M11365" s="196"/>
      <c r="N11365" s="197"/>
      <c r="O11365" s="197"/>
      <c r="P11365" s="231"/>
    </row>
    <row r="11366" spans="2:16">
      <c r="B11366" s="351"/>
      <c r="C11366" s="435"/>
      <c r="D11366" s="399"/>
      <c r="E11366" s="400"/>
      <c r="G11366" s="401"/>
      <c r="H11366" s="401"/>
      <c r="I11366" s="401"/>
      <c r="J11366" s="194"/>
      <c r="K11366" s="194"/>
      <c r="L11366" s="195"/>
      <c r="M11366" s="196"/>
      <c r="N11366" s="197"/>
      <c r="O11366" s="197"/>
      <c r="P11366" s="231"/>
    </row>
    <row r="11367" spans="2:16">
      <c r="B11367" s="351"/>
      <c r="C11367" s="435"/>
      <c r="D11367" s="399"/>
      <c r="E11367" s="400"/>
      <c r="G11367" s="401"/>
      <c r="H11367" s="401"/>
      <c r="I11367" s="401"/>
      <c r="J11367" s="194"/>
      <c r="K11367" s="194"/>
      <c r="L11367" s="195"/>
      <c r="M11367" s="196"/>
      <c r="N11367" s="197"/>
      <c r="O11367" s="197"/>
      <c r="P11367" s="231"/>
    </row>
    <row r="11368" spans="2:16">
      <c r="B11368" s="351"/>
      <c r="C11368" s="435"/>
      <c r="D11368" s="399"/>
      <c r="E11368" s="400"/>
      <c r="G11368" s="401"/>
      <c r="H11368" s="401"/>
      <c r="I11368" s="401"/>
      <c r="J11368" s="194"/>
      <c r="K11368" s="194"/>
      <c r="L11368" s="195"/>
      <c r="M11368" s="196"/>
      <c r="N11368" s="197"/>
      <c r="O11368" s="197"/>
      <c r="P11368" s="231"/>
    </row>
    <row r="11369" spans="2:16">
      <c r="B11369" s="351"/>
      <c r="C11369" s="435"/>
      <c r="D11369" s="399"/>
      <c r="E11369" s="400"/>
      <c r="G11369" s="401"/>
      <c r="H11369" s="401"/>
      <c r="I11369" s="401"/>
      <c r="J11369" s="194"/>
      <c r="K11369" s="194"/>
      <c r="L11369" s="195"/>
      <c r="M11369" s="196"/>
      <c r="N11369" s="197"/>
      <c r="O11369" s="197"/>
      <c r="P11369" s="231"/>
    </row>
    <row r="11370" spans="2:16">
      <c r="B11370" s="351"/>
      <c r="C11370" s="435"/>
      <c r="D11370" s="399"/>
      <c r="E11370" s="400"/>
      <c r="G11370" s="401"/>
      <c r="H11370" s="401"/>
      <c r="I11370" s="401"/>
      <c r="J11370" s="194"/>
      <c r="K11370" s="194"/>
      <c r="L11370" s="195"/>
      <c r="M11370" s="196"/>
      <c r="N11370" s="197"/>
      <c r="O11370" s="197"/>
      <c r="P11370" s="231"/>
    </row>
    <row r="11371" spans="2:16">
      <c r="B11371" s="351"/>
      <c r="C11371" s="435"/>
      <c r="D11371" s="399"/>
      <c r="E11371" s="400"/>
      <c r="G11371" s="401"/>
      <c r="H11371" s="401"/>
      <c r="I11371" s="401"/>
      <c r="J11371" s="194"/>
      <c r="K11371" s="194"/>
      <c r="L11371" s="195"/>
      <c r="M11371" s="196"/>
      <c r="N11371" s="197"/>
      <c r="O11371" s="197"/>
      <c r="P11371" s="231"/>
    </row>
    <row r="11372" spans="2:16">
      <c r="B11372" s="351"/>
      <c r="C11372" s="435"/>
      <c r="D11372" s="399"/>
      <c r="E11372" s="400"/>
      <c r="G11372" s="401"/>
      <c r="H11372" s="401"/>
      <c r="I11372" s="401"/>
      <c r="J11372" s="194"/>
      <c r="K11372" s="194"/>
      <c r="L11372" s="195"/>
      <c r="M11372" s="196"/>
      <c r="N11372" s="197"/>
      <c r="O11372" s="197"/>
      <c r="P11372" s="231"/>
    </row>
    <row r="11373" spans="2:16">
      <c r="B11373" s="351"/>
      <c r="C11373" s="435"/>
      <c r="D11373" s="399"/>
      <c r="E11373" s="400"/>
      <c r="G11373" s="401"/>
      <c r="H11373" s="401"/>
      <c r="I11373" s="401"/>
      <c r="J11373" s="194"/>
      <c r="K11373" s="194"/>
      <c r="L11373" s="195"/>
      <c r="M11373" s="196"/>
      <c r="N11373" s="197"/>
      <c r="O11373" s="197"/>
      <c r="P11373" s="231"/>
    </row>
    <row r="11374" spans="2:16">
      <c r="B11374" s="351"/>
      <c r="C11374" s="435"/>
      <c r="D11374" s="399"/>
      <c r="E11374" s="400"/>
      <c r="G11374" s="401"/>
      <c r="H11374" s="401"/>
      <c r="I11374" s="401"/>
      <c r="J11374" s="194"/>
      <c r="K11374" s="194"/>
      <c r="L11374" s="195"/>
      <c r="M11374" s="196"/>
      <c r="N11374" s="197"/>
      <c r="O11374" s="197"/>
      <c r="P11374" s="231"/>
    </row>
    <row r="11375" spans="2:16">
      <c r="B11375" s="351"/>
      <c r="C11375" s="435"/>
      <c r="D11375" s="399"/>
      <c r="E11375" s="400"/>
      <c r="G11375" s="401"/>
      <c r="H11375" s="401"/>
      <c r="I11375" s="401"/>
      <c r="J11375" s="194"/>
      <c r="K11375" s="194"/>
      <c r="L11375" s="195"/>
      <c r="M11375" s="196"/>
      <c r="N11375" s="197"/>
      <c r="O11375" s="197"/>
      <c r="P11375" s="231"/>
    </row>
    <row r="11376" spans="2:16">
      <c r="B11376" s="351"/>
      <c r="C11376" s="435"/>
      <c r="D11376" s="399"/>
      <c r="E11376" s="400"/>
      <c r="G11376" s="401"/>
      <c r="H11376" s="401"/>
      <c r="I11376" s="401"/>
      <c r="J11376" s="194"/>
      <c r="K11376" s="194"/>
      <c r="L11376" s="195"/>
      <c r="M11376" s="196"/>
      <c r="N11376" s="197"/>
      <c r="O11376" s="197"/>
      <c r="P11376" s="231"/>
    </row>
    <row r="11377" spans="2:16">
      <c r="B11377" s="351"/>
      <c r="C11377" s="435"/>
      <c r="D11377" s="399"/>
      <c r="E11377" s="400"/>
      <c r="G11377" s="401"/>
      <c r="H11377" s="401"/>
      <c r="I11377" s="401"/>
      <c r="J11377" s="194"/>
      <c r="K11377" s="194"/>
      <c r="L11377" s="195"/>
      <c r="M11377" s="196"/>
      <c r="N11377" s="197"/>
      <c r="O11377" s="197"/>
      <c r="P11377" s="231"/>
    </row>
    <row r="11378" spans="2:16">
      <c r="B11378" s="351"/>
      <c r="C11378" s="435"/>
      <c r="D11378" s="399"/>
      <c r="E11378" s="400"/>
      <c r="G11378" s="401"/>
      <c r="H11378" s="401"/>
      <c r="I11378" s="401"/>
      <c r="J11378" s="194"/>
      <c r="K11378" s="194"/>
      <c r="L11378" s="195"/>
      <c r="M11378" s="196"/>
      <c r="N11378" s="197"/>
      <c r="O11378" s="197"/>
      <c r="P11378" s="231"/>
    </row>
    <row r="11379" spans="2:16">
      <c r="B11379" s="351"/>
      <c r="C11379" s="435"/>
      <c r="D11379" s="399"/>
      <c r="E11379" s="400"/>
      <c r="G11379" s="401"/>
      <c r="H11379" s="401"/>
      <c r="I11379" s="401"/>
      <c r="J11379" s="194"/>
      <c r="K11379" s="194"/>
      <c r="L11379" s="195"/>
      <c r="M11379" s="196"/>
      <c r="N11379" s="197"/>
      <c r="O11379" s="197"/>
      <c r="P11379" s="231"/>
    </row>
    <row r="11380" spans="2:16">
      <c r="B11380" s="351"/>
      <c r="C11380" s="435"/>
      <c r="D11380" s="399"/>
      <c r="E11380" s="400"/>
      <c r="G11380" s="401"/>
      <c r="H11380" s="401"/>
      <c r="I11380" s="401"/>
      <c r="J11380" s="194"/>
      <c r="K11380" s="194"/>
      <c r="L11380" s="195"/>
      <c r="M11380" s="196"/>
      <c r="N11380" s="197"/>
      <c r="O11380" s="197"/>
      <c r="P11380" s="231"/>
    </row>
    <row r="11381" spans="2:16">
      <c r="B11381" s="351"/>
      <c r="C11381" s="435"/>
      <c r="D11381" s="399"/>
      <c r="E11381" s="400"/>
      <c r="G11381" s="401"/>
      <c r="H11381" s="401"/>
      <c r="I11381" s="401"/>
      <c r="J11381" s="194"/>
      <c r="K11381" s="194"/>
      <c r="L11381" s="195"/>
      <c r="M11381" s="196"/>
      <c r="N11381" s="197"/>
      <c r="O11381" s="197"/>
      <c r="P11381" s="231"/>
    </row>
    <row r="11382" spans="2:16">
      <c r="B11382" s="351"/>
      <c r="C11382" s="435"/>
      <c r="D11382" s="399"/>
      <c r="E11382" s="400"/>
      <c r="G11382" s="401"/>
      <c r="H11382" s="401"/>
      <c r="I11382" s="401"/>
      <c r="J11382" s="194"/>
      <c r="K11382" s="194"/>
      <c r="L11382" s="195"/>
      <c r="M11382" s="196"/>
      <c r="N11382" s="197"/>
      <c r="O11382" s="197"/>
      <c r="P11382" s="231"/>
    </row>
    <row r="11383" spans="2:16">
      <c r="B11383" s="351"/>
      <c r="C11383" s="435"/>
      <c r="D11383" s="399"/>
      <c r="E11383" s="400"/>
      <c r="G11383" s="401"/>
      <c r="H11383" s="401"/>
      <c r="I11383" s="401"/>
      <c r="J11383" s="194"/>
      <c r="K11383" s="194"/>
      <c r="L11383" s="195"/>
      <c r="M11383" s="196"/>
      <c r="N11383" s="197"/>
      <c r="O11383" s="197"/>
      <c r="P11383" s="231"/>
    </row>
    <row r="11384" spans="2:16">
      <c r="B11384" s="351"/>
      <c r="C11384" s="435"/>
      <c r="D11384" s="399"/>
      <c r="E11384" s="400"/>
      <c r="G11384" s="401"/>
      <c r="H11384" s="401"/>
      <c r="I11384" s="401"/>
      <c r="J11384" s="194"/>
      <c r="K11384" s="194"/>
      <c r="L11384" s="195"/>
      <c r="M11384" s="196"/>
      <c r="N11384" s="197"/>
      <c r="O11384" s="197"/>
      <c r="P11384" s="231"/>
    </row>
    <row r="11385" spans="2:16">
      <c r="B11385" s="351"/>
      <c r="C11385" s="435"/>
      <c r="D11385" s="399"/>
      <c r="E11385" s="400"/>
      <c r="G11385" s="401"/>
      <c r="H11385" s="401"/>
      <c r="I11385" s="401"/>
      <c r="J11385" s="194"/>
      <c r="K11385" s="194"/>
      <c r="L11385" s="195"/>
      <c r="M11385" s="196"/>
      <c r="N11385" s="197"/>
      <c r="O11385" s="197"/>
      <c r="P11385" s="231"/>
    </row>
    <row r="11386" spans="2:16">
      <c r="B11386" s="351"/>
      <c r="C11386" s="435"/>
      <c r="D11386" s="399"/>
      <c r="E11386" s="400"/>
      <c r="G11386" s="401"/>
      <c r="H11386" s="401"/>
      <c r="I11386" s="401"/>
      <c r="J11386" s="194"/>
      <c r="K11386" s="194"/>
      <c r="L11386" s="195"/>
      <c r="M11386" s="196"/>
      <c r="N11386" s="197"/>
      <c r="O11386" s="197"/>
      <c r="P11386" s="231"/>
    </row>
    <row r="11387" spans="2:16">
      <c r="B11387" s="351"/>
      <c r="C11387" s="435"/>
      <c r="D11387" s="399"/>
      <c r="E11387" s="400"/>
      <c r="G11387" s="401"/>
      <c r="H11387" s="401"/>
      <c r="I11387" s="401"/>
      <c r="J11387" s="194"/>
      <c r="K11387" s="194"/>
      <c r="L11387" s="195"/>
      <c r="M11387" s="196"/>
      <c r="N11387" s="197"/>
      <c r="O11387" s="197"/>
      <c r="P11387" s="231"/>
    </row>
    <row r="11388" spans="2:16">
      <c r="B11388" s="351"/>
      <c r="C11388" s="435"/>
      <c r="D11388" s="399"/>
      <c r="E11388" s="400"/>
      <c r="G11388" s="401"/>
      <c r="H11388" s="401"/>
      <c r="I11388" s="401"/>
      <c r="J11388" s="194"/>
      <c r="K11388" s="194"/>
      <c r="L11388" s="195"/>
      <c r="M11388" s="196"/>
      <c r="N11388" s="197"/>
      <c r="O11388" s="197"/>
      <c r="P11388" s="231"/>
    </row>
    <row r="11389" spans="2:16">
      <c r="B11389" s="351"/>
      <c r="C11389" s="435"/>
      <c r="D11389" s="399"/>
      <c r="E11389" s="400"/>
      <c r="G11389" s="401"/>
      <c r="H11389" s="401"/>
      <c r="I11389" s="401"/>
      <c r="J11389" s="194"/>
      <c r="K11389" s="194"/>
      <c r="L11389" s="195"/>
      <c r="M11389" s="196"/>
      <c r="N11389" s="197"/>
      <c r="O11389" s="197"/>
      <c r="P11389" s="231"/>
    </row>
    <row r="11390" spans="2:16">
      <c r="B11390" s="351"/>
      <c r="C11390" s="435"/>
      <c r="D11390" s="399"/>
      <c r="E11390" s="400"/>
      <c r="G11390" s="401"/>
      <c r="H11390" s="401"/>
      <c r="I11390" s="401"/>
      <c r="J11390" s="194"/>
      <c r="K11390" s="194"/>
      <c r="L11390" s="195"/>
      <c r="M11390" s="196"/>
      <c r="N11390" s="197"/>
      <c r="O11390" s="197"/>
      <c r="P11390" s="231"/>
    </row>
    <row r="11391" spans="2:16">
      <c r="B11391" s="351"/>
      <c r="C11391" s="435"/>
      <c r="D11391" s="399"/>
      <c r="E11391" s="400"/>
      <c r="G11391" s="401"/>
      <c r="H11391" s="401"/>
      <c r="I11391" s="401"/>
      <c r="J11391" s="194"/>
      <c r="K11391" s="194"/>
      <c r="L11391" s="195"/>
      <c r="M11391" s="196"/>
      <c r="N11391" s="197"/>
      <c r="O11391" s="197"/>
      <c r="P11391" s="231"/>
    </row>
    <row r="11392" spans="2:16">
      <c r="B11392" s="351"/>
      <c r="C11392" s="435"/>
      <c r="D11392" s="399"/>
      <c r="E11392" s="400"/>
      <c r="G11392" s="401"/>
      <c r="H11392" s="401"/>
      <c r="I11392" s="401"/>
      <c r="J11392" s="194"/>
      <c r="K11392" s="194"/>
      <c r="L11392" s="195"/>
      <c r="M11392" s="196"/>
      <c r="N11392" s="197"/>
      <c r="O11392" s="197"/>
      <c r="P11392" s="231"/>
    </row>
    <row r="11393" spans="2:16">
      <c r="B11393" s="351"/>
      <c r="C11393" s="435"/>
      <c r="D11393" s="399"/>
      <c r="E11393" s="400"/>
      <c r="G11393" s="401"/>
      <c r="H11393" s="401"/>
      <c r="I11393" s="401"/>
      <c r="J11393" s="194"/>
      <c r="K11393" s="194"/>
      <c r="L11393" s="195"/>
      <c r="M11393" s="196"/>
      <c r="N11393" s="197"/>
      <c r="O11393" s="197"/>
      <c r="P11393" s="231"/>
    </row>
    <row r="11394" spans="2:16">
      <c r="B11394" s="351"/>
      <c r="C11394" s="435"/>
      <c r="D11394" s="399"/>
      <c r="E11394" s="400"/>
      <c r="G11394" s="401"/>
      <c r="H11394" s="401"/>
      <c r="I11394" s="401"/>
      <c r="J11394" s="194"/>
      <c r="K11394" s="194"/>
      <c r="L11394" s="195"/>
      <c r="M11394" s="196"/>
      <c r="N11394" s="197"/>
      <c r="O11394" s="197"/>
      <c r="P11394" s="231"/>
    </row>
    <row r="11395" spans="2:16">
      <c r="B11395" s="351"/>
      <c r="C11395" s="435"/>
      <c r="D11395" s="399"/>
      <c r="E11395" s="400"/>
      <c r="G11395" s="401"/>
      <c r="H11395" s="401"/>
      <c r="I11395" s="401"/>
      <c r="J11395" s="194"/>
      <c r="K11395" s="194"/>
      <c r="L11395" s="195"/>
      <c r="M11395" s="196"/>
      <c r="N11395" s="197"/>
      <c r="O11395" s="197"/>
      <c r="P11395" s="231"/>
    </row>
    <row r="11396" spans="2:16">
      <c r="B11396" s="351"/>
      <c r="C11396" s="435"/>
      <c r="D11396" s="399"/>
      <c r="E11396" s="400"/>
      <c r="G11396" s="401"/>
      <c r="H11396" s="401"/>
      <c r="I11396" s="401"/>
      <c r="J11396" s="194"/>
      <c r="K11396" s="194"/>
      <c r="L11396" s="195"/>
      <c r="M11396" s="196"/>
      <c r="N11396" s="197"/>
      <c r="O11396" s="197"/>
      <c r="P11396" s="231"/>
    </row>
    <row r="11397" spans="2:16">
      <c r="B11397" s="351"/>
      <c r="C11397" s="435"/>
      <c r="D11397" s="399"/>
      <c r="E11397" s="400"/>
      <c r="G11397" s="401"/>
      <c r="H11397" s="401"/>
      <c r="I11397" s="401"/>
      <c r="J11397" s="194"/>
      <c r="K11397" s="194"/>
      <c r="L11397" s="195"/>
      <c r="M11397" s="196"/>
      <c r="N11397" s="197"/>
      <c r="O11397" s="197"/>
      <c r="P11397" s="231"/>
    </row>
    <row r="11398" spans="2:16">
      <c r="B11398" s="351"/>
      <c r="C11398" s="435"/>
      <c r="D11398" s="399"/>
      <c r="E11398" s="400"/>
      <c r="G11398" s="401"/>
      <c r="H11398" s="401"/>
      <c r="I11398" s="401"/>
      <c r="J11398" s="194"/>
      <c r="K11398" s="194"/>
      <c r="L11398" s="195"/>
      <c r="M11398" s="196"/>
      <c r="N11398" s="197"/>
      <c r="O11398" s="197"/>
      <c r="P11398" s="231"/>
    </row>
    <row r="11399" spans="2:16">
      <c r="B11399" s="351"/>
      <c r="C11399" s="435"/>
      <c r="D11399" s="399"/>
      <c r="E11399" s="400"/>
      <c r="G11399" s="401"/>
      <c r="H11399" s="401"/>
      <c r="I11399" s="401"/>
      <c r="J11399" s="194"/>
      <c r="K11399" s="194"/>
      <c r="L11399" s="195"/>
      <c r="M11399" s="196"/>
      <c r="N11399" s="197"/>
      <c r="O11399" s="197"/>
      <c r="P11399" s="231"/>
    </row>
    <row r="11400" spans="2:16">
      <c r="B11400" s="351"/>
      <c r="C11400" s="435"/>
      <c r="D11400" s="399"/>
      <c r="E11400" s="400"/>
      <c r="G11400" s="401"/>
      <c r="H11400" s="401"/>
      <c r="I11400" s="401"/>
      <c r="J11400" s="194"/>
      <c r="K11400" s="194"/>
      <c r="L11400" s="195"/>
      <c r="M11400" s="196"/>
      <c r="N11400" s="197"/>
      <c r="O11400" s="197"/>
      <c r="P11400" s="231"/>
    </row>
    <row r="11401" spans="2:16">
      <c r="B11401" s="351"/>
      <c r="C11401" s="435"/>
      <c r="D11401" s="399"/>
      <c r="E11401" s="400"/>
      <c r="G11401" s="401"/>
      <c r="H11401" s="401"/>
      <c r="I11401" s="401"/>
      <c r="J11401" s="194"/>
      <c r="K11401" s="194"/>
      <c r="L11401" s="195"/>
      <c r="M11401" s="196"/>
      <c r="N11401" s="197"/>
      <c r="O11401" s="197"/>
      <c r="P11401" s="231"/>
    </row>
    <row r="11402" spans="2:16">
      <c r="B11402" s="351"/>
      <c r="C11402" s="435"/>
      <c r="D11402" s="399"/>
      <c r="E11402" s="400"/>
      <c r="G11402" s="401"/>
      <c r="H11402" s="401"/>
      <c r="I11402" s="401"/>
      <c r="J11402" s="194"/>
      <c r="K11402" s="194"/>
      <c r="L11402" s="195"/>
      <c r="M11402" s="196"/>
      <c r="N11402" s="197"/>
      <c r="O11402" s="197"/>
      <c r="P11402" s="231"/>
    </row>
    <row r="11403" spans="2:16">
      <c r="B11403" s="351"/>
      <c r="C11403" s="435"/>
      <c r="D11403" s="399"/>
      <c r="E11403" s="400"/>
      <c r="G11403" s="401"/>
      <c r="H11403" s="401"/>
      <c r="I11403" s="401"/>
      <c r="J11403" s="194"/>
      <c r="K11403" s="194"/>
      <c r="L11403" s="195"/>
      <c r="M11403" s="196"/>
      <c r="N11403" s="197"/>
      <c r="O11403" s="197"/>
      <c r="P11403" s="231"/>
    </row>
    <row r="11404" spans="2:16">
      <c r="B11404" s="351"/>
      <c r="C11404" s="435"/>
      <c r="D11404" s="399"/>
      <c r="E11404" s="400"/>
      <c r="G11404" s="401"/>
      <c r="H11404" s="401"/>
      <c r="I11404" s="401"/>
      <c r="J11404" s="194"/>
      <c r="K11404" s="194"/>
      <c r="L11404" s="195"/>
      <c r="M11404" s="196"/>
      <c r="N11404" s="197"/>
      <c r="O11404" s="197"/>
      <c r="P11404" s="231"/>
    </row>
    <row r="11405" spans="2:16">
      <c r="B11405" s="351"/>
      <c r="C11405" s="435"/>
      <c r="D11405" s="399"/>
      <c r="E11405" s="400"/>
      <c r="G11405" s="401"/>
      <c r="H11405" s="401"/>
      <c r="I11405" s="401"/>
      <c r="J11405" s="194"/>
      <c r="K11405" s="194"/>
      <c r="L11405" s="195"/>
      <c r="M11405" s="196"/>
      <c r="N11405" s="197"/>
      <c r="O11405" s="197"/>
      <c r="P11405" s="231"/>
    </row>
    <row r="11406" spans="2:16">
      <c r="B11406" s="351"/>
      <c r="C11406" s="435"/>
      <c r="D11406" s="399"/>
      <c r="E11406" s="400"/>
      <c r="G11406" s="401"/>
      <c r="H11406" s="401"/>
      <c r="I11406" s="401"/>
      <c r="J11406" s="194"/>
      <c r="K11406" s="194"/>
      <c r="L11406" s="195"/>
      <c r="M11406" s="196"/>
      <c r="N11406" s="197"/>
      <c r="O11406" s="197"/>
      <c r="P11406" s="231"/>
    </row>
    <row r="11407" spans="2:16">
      <c r="B11407" s="351"/>
      <c r="C11407" s="435"/>
      <c r="D11407" s="399"/>
      <c r="E11407" s="400"/>
      <c r="G11407" s="401"/>
      <c r="H11407" s="401"/>
      <c r="I11407" s="401"/>
      <c r="J11407" s="194"/>
      <c r="K11407" s="194"/>
      <c r="L11407" s="195"/>
      <c r="M11407" s="196"/>
      <c r="N11407" s="197"/>
      <c r="O11407" s="197"/>
      <c r="P11407" s="231"/>
    </row>
    <row r="11408" spans="2:16">
      <c r="B11408" s="351"/>
      <c r="C11408" s="435"/>
      <c r="D11408" s="399"/>
      <c r="E11408" s="400"/>
      <c r="G11408" s="401"/>
      <c r="H11408" s="401"/>
      <c r="I11408" s="401"/>
      <c r="J11408" s="194"/>
      <c r="K11408" s="194"/>
      <c r="L11408" s="195"/>
      <c r="M11408" s="196"/>
      <c r="N11408" s="197"/>
      <c r="O11408" s="197"/>
      <c r="P11408" s="231"/>
    </row>
    <row r="11409" spans="2:16">
      <c r="B11409" s="351"/>
      <c r="C11409" s="435"/>
      <c r="D11409" s="399"/>
      <c r="E11409" s="400"/>
      <c r="G11409" s="401"/>
      <c r="H11409" s="401"/>
      <c r="I11409" s="401"/>
      <c r="J11409" s="194"/>
      <c r="K11409" s="194"/>
      <c r="L11409" s="195"/>
      <c r="M11409" s="196"/>
      <c r="N11409" s="197"/>
      <c r="O11409" s="197"/>
      <c r="P11409" s="231"/>
    </row>
    <row r="11410" spans="2:16">
      <c r="B11410" s="351"/>
      <c r="C11410" s="435"/>
      <c r="D11410" s="399"/>
      <c r="E11410" s="400"/>
      <c r="G11410" s="401"/>
      <c r="H11410" s="401"/>
      <c r="I11410" s="401"/>
      <c r="J11410" s="194"/>
      <c r="K11410" s="194"/>
      <c r="L11410" s="195"/>
      <c r="M11410" s="196"/>
      <c r="N11410" s="197"/>
      <c r="O11410" s="197"/>
      <c r="P11410" s="231"/>
    </row>
    <row r="11411" spans="2:16">
      <c r="B11411" s="351"/>
      <c r="C11411" s="435"/>
      <c r="D11411" s="399"/>
      <c r="E11411" s="400"/>
      <c r="G11411" s="401"/>
      <c r="H11411" s="401"/>
      <c r="I11411" s="401"/>
      <c r="J11411" s="194"/>
      <c r="K11411" s="194"/>
      <c r="L11411" s="195"/>
      <c r="M11411" s="196"/>
      <c r="N11411" s="197"/>
      <c r="O11411" s="197"/>
      <c r="P11411" s="231"/>
    </row>
    <row r="11412" spans="2:16">
      <c r="B11412" s="351"/>
      <c r="C11412" s="435"/>
      <c r="D11412" s="399"/>
      <c r="E11412" s="400"/>
      <c r="G11412" s="401"/>
      <c r="H11412" s="401"/>
      <c r="I11412" s="401"/>
      <c r="J11412" s="194"/>
      <c r="K11412" s="194"/>
      <c r="L11412" s="195"/>
      <c r="M11412" s="196"/>
      <c r="N11412" s="197"/>
      <c r="O11412" s="197"/>
      <c r="P11412" s="231"/>
    </row>
    <row r="11413" spans="2:16">
      <c r="B11413" s="351"/>
      <c r="C11413" s="435"/>
      <c r="D11413" s="399"/>
      <c r="E11413" s="400"/>
      <c r="G11413" s="401"/>
      <c r="H11413" s="401"/>
      <c r="I11413" s="401"/>
      <c r="J11413" s="194"/>
      <c r="K11413" s="194"/>
      <c r="L11413" s="195"/>
      <c r="M11413" s="196"/>
      <c r="N11413" s="197"/>
      <c r="O11413" s="197"/>
      <c r="P11413" s="231"/>
    </row>
    <row r="11414" spans="2:16">
      <c r="B11414" s="351"/>
      <c r="C11414" s="435"/>
      <c r="D11414" s="399"/>
      <c r="E11414" s="400"/>
      <c r="G11414" s="401"/>
      <c r="H11414" s="401"/>
      <c r="I11414" s="401"/>
      <c r="J11414" s="194"/>
      <c r="K11414" s="194"/>
      <c r="L11414" s="195"/>
      <c r="M11414" s="196"/>
      <c r="N11414" s="197"/>
      <c r="O11414" s="197"/>
      <c r="P11414" s="231"/>
    </row>
    <row r="11415" spans="2:16">
      <c r="B11415" s="351"/>
      <c r="C11415" s="435"/>
      <c r="D11415" s="399"/>
      <c r="E11415" s="400"/>
      <c r="G11415" s="401"/>
      <c r="H11415" s="401"/>
      <c r="I11415" s="401"/>
      <c r="J11415" s="194"/>
      <c r="K11415" s="194"/>
      <c r="L11415" s="195"/>
      <c r="M11415" s="196"/>
      <c r="N11415" s="197"/>
      <c r="O11415" s="197"/>
      <c r="P11415" s="231"/>
    </row>
    <row r="11416" spans="2:16">
      <c r="B11416" s="351"/>
      <c r="C11416" s="435"/>
      <c r="D11416" s="399"/>
      <c r="E11416" s="400"/>
      <c r="G11416" s="401"/>
      <c r="H11416" s="401"/>
      <c r="I11416" s="401"/>
      <c r="J11416" s="194"/>
      <c r="K11416" s="194"/>
      <c r="L11416" s="195"/>
      <c r="M11416" s="196"/>
      <c r="N11416" s="197"/>
      <c r="O11416" s="197"/>
      <c r="P11416" s="231"/>
    </row>
    <row r="11417" spans="2:16">
      <c r="B11417" s="351"/>
      <c r="C11417" s="435"/>
      <c r="D11417" s="399"/>
      <c r="E11417" s="400"/>
      <c r="G11417" s="401"/>
      <c r="H11417" s="401"/>
      <c r="I11417" s="401"/>
      <c r="J11417" s="194"/>
      <c r="K11417" s="194"/>
      <c r="L11417" s="195"/>
      <c r="M11417" s="196"/>
      <c r="N11417" s="197"/>
      <c r="O11417" s="197"/>
      <c r="P11417" s="231"/>
    </row>
    <row r="11418" spans="2:16">
      <c r="B11418" s="351"/>
      <c r="C11418" s="435"/>
      <c r="D11418" s="399"/>
      <c r="E11418" s="400"/>
      <c r="G11418" s="401"/>
      <c r="H11418" s="401"/>
      <c r="I11418" s="401"/>
      <c r="J11418" s="194"/>
      <c r="K11418" s="194"/>
      <c r="L11418" s="195"/>
      <c r="M11418" s="196"/>
      <c r="N11418" s="197"/>
      <c r="O11418" s="197"/>
      <c r="P11418" s="231"/>
    </row>
    <row r="11419" spans="2:16">
      <c r="B11419" s="351"/>
      <c r="C11419" s="435"/>
      <c r="D11419" s="399"/>
      <c r="E11419" s="400"/>
      <c r="G11419" s="401"/>
      <c r="H11419" s="401"/>
      <c r="I11419" s="401"/>
      <c r="J11419" s="194"/>
      <c r="K11419" s="194"/>
      <c r="L11419" s="195"/>
      <c r="M11419" s="196"/>
      <c r="N11419" s="197"/>
      <c r="O11419" s="197"/>
      <c r="P11419" s="231"/>
    </row>
    <row r="11420" spans="2:16">
      <c r="B11420" s="351"/>
      <c r="C11420" s="435"/>
      <c r="D11420" s="399"/>
      <c r="E11420" s="400"/>
      <c r="G11420" s="401"/>
      <c r="H11420" s="401"/>
      <c r="I11420" s="401"/>
      <c r="J11420" s="194"/>
      <c r="K11420" s="194"/>
      <c r="L11420" s="195"/>
      <c r="M11420" s="196"/>
      <c r="N11420" s="197"/>
      <c r="O11420" s="197"/>
      <c r="P11420" s="231"/>
    </row>
    <row r="11421" spans="2:16">
      <c r="B11421" s="351"/>
      <c r="C11421" s="435"/>
      <c r="D11421" s="399"/>
      <c r="E11421" s="400"/>
      <c r="G11421" s="401"/>
      <c r="H11421" s="401"/>
      <c r="I11421" s="401"/>
      <c r="J11421" s="194"/>
      <c r="K11421" s="194"/>
      <c r="L11421" s="195"/>
      <c r="M11421" s="196"/>
      <c r="N11421" s="197"/>
      <c r="O11421" s="197"/>
      <c r="P11421" s="231"/>
    </row>
    <row r="11422" spans="2:16">
      <c r="B11422" s="351"/>
      <c r="C11422" s="435"/>
      <c r="D11422" s="399"/>
      <c r="E11422" s="400"/>
      <c r="G11422" s="401"/>
      <c r="H11422" s="401"/>
      <c r="I11422" s="401"/>
      <c r="J11422" s="194"/>
      <c r="K11422" s="194"/>
      <c r="L11422" s="195"/>
      <c r="M11422" s="196"/>
      <c r="N11422" s="197"/>
      <c r="O11422" s="197"/>
      <c r="P11422" s="231"/>
    </row>
    <row r="11423" spans="2:16">
      <c r="B11423" s="351"/>
      <c r="C11423" s="435"/>
      <c r="D11423" s="399"/>
      <c r="E11423" s="400"/>
      <c r="G11423" s="401"/>
      <c r="H11423" s="401"/>
      <c r="I11423" s="401"/>
      <c r="J11423" s="194"/>
      <c r="K11423" s="194"/>
      <c r="L11423" s="195"/>
      <c r="M11423" s="196"/>
      <c r="N11423" s="197"/>
      <c r="O11423" s="197"/>
      <c r="P11423" s="231"/>
    </row>
    <row r="11424" spans="2:16">
      <c r="B11424" s="351"/>
      <c r="C11424" s="435"/>
      <c r="D11424" s="399"/>
      <c r="E11424" s="400"/>
      <c r="G11424" s="401"/>
      <c r="H11424" s="401"/>
      <c r="I11424" s="401"/>
      <c r="J11424" s="194"/>
      <c r="K11424" s="194"/>
      <c r="L11424" s="195"/>
      <c r="M11424" s="196"/>
      <c r="N11424" s="197"/>
      <c r="O11424" s="197"/>
      <c r="P11424" s="231"/>
    </row>
    <row r="11425" spans="2:16">
      <c r="B11425" s="351"/>
      <c r="C11425" s="435"/>
      <c r="D11425" s="399"/>
      <c r="E11425" s="400"/>
      <c r="G11425" s="401"/>
      <c r="H11425" s="401"/>
      <c r="I11425" s="401"/>
      <c r="J11425" s="194"/>
      <c r="K11425" s="194"/>
      <c r="L11425" s="195"/>
      <c r="M11425" s="196"/>
      <c r="N11425" s="197"/>
      <c r="O11425" s="197"/>
      <c r="P11425" s="231"/>
    </row>
    <row r="11426" spans="2:16">
      <c r="B11426" s="351"/>
      <c r="C11426" s="435"/>
      <c r="D11426" s="399"/>
      <c r="E11426" s="400"/>
      <c r="G11426" s="401"/>
      <c r="H11426" s="401"/>
      <c r="I11426" s="401"/>
      <c r="J11426" s="194"/>
      <c r="K11426" s="194"/>
      <c r="L11426" s="195"/>
      <c r="M11426" s="196"/>
      <c r="N11426" s="197"/>
      <c r="O11426" s="197"/>
      <c r="P11426" s="231"/>
    </row>
    <row r="11427" spans="2:16">
      <c r="B11427" s="351"/>
      <c r="C11427" s="435"/>
      <c r="D11427" s="399"/>
      <c r="E11427" s="400"/>
      <c r="G11427" s="401"/>
      <c r="H11427" s="401"/>
      <c r="I11427" s="401"/>
      <c r="J11427" s="194"/>
      <c r="K11427" s="194"/>
      <c r="L11427" s="195"/>
      <c r="M11427" s="196"/>
      <c r="N11427" s="197"/>
      <c r="O11427" s="197"/>
      <c r="P11427" s="231"/>
    </row>
    <row r="11428" spans="2:16">
      <c r="B11428" s="351"/>
      <c r="C11428" s="435"/>
      <c r="D11428" s="399"/>
      <c r="E11428" s="400"/>
      <c r="G11428" s="401"/>
      <c r="H11428" s="401"/>
      <c r="I11428" s="401"/>
      <c r="J11428" s="194"/>
      <c r="K11428" s="194"/>
      <c r="L11428" s="195"/>
      <c r="M11428" s="196"/>
      <c r="N11428" s="197"/>
      <c r="O11428" s="197"/>
      <c r="P11428" s="231"/>
    </row>
    <row r="11429" spans="2:16">
      <c r="B11429" s="351"/>
      <c r="C11429" s="435"/>
      <c r="D11429" s="399"/>
      <c r="E11429" s="400"/>
      <c r="G11429" s="401"/>
      <c r="H11429" s="401"/>
      <c r="I11429" s="401"/>
      <c r="J11429" s="194"/>
      <c r="K11429" s="194"/>
      <c r="L11429" s="195"/>
      <c r="M11429" s="196"/>
      <c r="N11429" s="197"/>
      <c r="O11429" s="197"/>
      <c r="P11429" s="231"/>
    </row>
    <row r="11430" spans="2:16">
      <c r="B11430" s="351"/>
      <c r="C11430" s="435"/>
      <c r="D11430" s="399"/>
      <c r="E11430" s="400"/>
      <c r="G11430" s="401"/>
      <c r="H11430" s="401"/>
      <c r="I11430" s="401"/>
      <c r="J11430" s="194"/>
      <c r="K11430" s="194"/>
      <c r="L11430" s="195"/>
      <c r="M11430" s="196"/>
      <c r="N11430" s="197"/>
      <c r="O11430" s="197"/>
      <c r="P11430" s="231"/>
    </row>
    <row r="11431" spans="2:16">
      <c r="B11431" s="351"/>
      <c r="C11431" s="435"/>
      <c r="D11431" s="399"/>
      <c r="E11431" s="400"/>
      <c r="G11431" s="401"/>
      <c r="H11431" s="401"/>
      <c r="I11431" s="401"/>
      <c r="J11431" s="194"/>
      <c r="K11431" s="194"/>
      <c r="L11431" s="195"/>
      <c r="M11431" s="196"/>
      <c r="N11431" s="197"/>
      <c r="O11431" s="197"/>
      <c r="P11431" s="231"/>
    </row>
    <row r="11432" spans="2:16">
      <c r="B11432" s="351"/>
      <c r="C11432" s="435"/>
      <c r="D11432" s="399"/>
      <c r="E11432" s="400"/>
      <c r="G11432" s="401"/>
      <c r="H11432" s="401"/>
      <c r="I11432" s="401"/>
      <c r="J11432" s="194"/>
      <c r="K11432" s="194"/>
      <c r="L11432" s="195"/>
      <c r="M11432" s="196"/>
      <c r="N11432" s="197"/>
      <c r="O11432" s="197"/>
      <c r="P11432" s="231"/>
    </row>
    <row r="11433" spans="2:16">
      <c r="B11433" s="351"/>
      <c r="C11433" s="435"/>
      <c r="D11433" s="399"/>
      <c r="E11433" s="400"/>
      <c r="G11433" s="401"/>
      <c r="H11433" s="401"/>
      <c r="I11433" s="401"/>
      <c r="J11433" s="194"/>
      <c r="K11433" s="194"/>
      <c r="L11433" s="195"/>
      <c r="M11433" s="196"/>
      <c r="N11433" s="197"/>
      <c r="O11433" s="197"/>
      <c r="P11433" s="231"/>
    </row>
    <row r="11434" spans="2:16">
      <c r="B11434" s="351"/>
      <c r="C11434" s="435"/>
      <c r="D11434" s="399"/>
      <c r="E11434" s="400"/>
      <c r="G11434" s="401"/>
      <c r="H11434" s="401"/>
      <c r="I11434" s="401"/>
      <c r="J11434" s="194"/>
      <c r="K11434" s="194"/>
      <c r="L11434" s="195"/>
      <c r="M11434" s="196"/>
      <c r="N11434" s="197"/>
      <c r="O11434" s="197"/>
      <c r="P11434" s="231"/>
    </row>
    <row r="11435" spans="2:16">
      <c r="B11435" s="351"/>
      <c r="C11435" s="435"/>
      <c r="D11435" s="399"/>
      <c r="E11435" s="400"/>
      <c r="G11435" s="401"/>
      <c r="H11435" s="401"/>
      <c r="I11435" s="401"/>
      <c r="J11435" s="194"/>
      <c r="K11435" s="194"/>
      <c r="L11435" s="195"/>
      <c r="M11435" s="196"/>
      <c r="N11435" s="197"/>
      <c r="O11435" s="197"/>
      <c r="P11435" s="231"/>
    </row>
    <row r="11436" spans="2:16">
      <c r="B11436" s="351"/>
      <c r="C11436" s="435"/>
      <c r="D11436" s="399"/>
      <c r="E11436" s="400"/>
      <c r="G11436" s="401"/>
      <c r="H11436" s="401"/>
      <c r="I11436" s="401"/>
      <c r="J11436" s="194"/>
      <c r="K11436" s="194"/>
      <c r="L11436" s="195"/>
      <c r="M11436" s="196"/>
      <c r="N11436" s="197"/>
      <c r="O11436" s="197"/>
      <c r="P11436" s="231"/>
    </row>
    <row r="11437" spans="2:16">
      <c r="B11437" s="351"/>
      <c r="C11437" s="435"/>
      <c r="D11437" s="399"/>
      <c r="E11437" s="400"/>
      <c r="G11437" s="401"/>
      <c r="H11437" s="401"/>
      <c r="I11437" s="401"/>
      <c r="J11437" s="194"/>
      <c r="K11437" s="194"/>
      <c r="L11437" s="195"/>
      <c r="M11437" s="196"/>
      <c r="N11437" s="197"/>
      <c r="O11437" s="197"/>
      <c r="P11437" s="231"/>
    </row>
    <row r="11438" spans="2:16">
      <c r="B11438" s="351"/>
      <c r="C11438" s="435"/>
      <c r="D11438" s="399"/>
      <c r="E11438" s="400"/>
      <c r="G11438" s="401"/>
      <c r="H11438" s="401"/>
      <c r="I11438" s="401"/>
      <c r="J11438" s="194"/>
      <c r="K11438" s="194"/>
      <c r="L11438" s="195"/>
      <c r="M11438" s="196"/>
      <c r="N11438" s="197"/>
      <c r="O11438" s="197"/>
      <c r="P11438" s="231"/>
    </row>
    <row r="11439" spans="2:16">
      <c r="B11439" s="351"/>
      <c r="C11439" s="435"/>
      <c r="D11439" s="399"/>
      <c r="E11439" s="400"/>
      <c r="G11439" s="401"/>
      <c r="H11439" s="401"/>
      <c r="I11439" s="401"/>
      <c r="J11439" s="194"/>
      <c r="K11439" s="194"/>
      <c r="L11439" s="195"/>
      <c r="M11439" s="196"/>
      <c r="N11439" s="197"/>
      <c r="O11439" s="197"/>
      <c r="P11439" s="231"/>
    </row>
    <row r="11440" spans="2:16">
      <c r="B11440" s="351"/>
      <c r="C11440" s="435"/>
      <c r="D11440" s="399"/>
      <c r="E11440" s="400"/>
      <c r="G11440" s="401"/>
      <c r="H11440" s="401"/>
      <c r="I11440" s="401"/>
      <c r="J11440" s="194"/>
      <c r="K11440" s="194"/>
      <c r="L11440" s="195"/>
      <c r="M11440" s="196"/>
      <c r="N11440" s="197"/>
      <c r="O11440" s="197"/>
      <c r="P11440" s="231"/>
    </row>
    <row r="11441" spans="2:16">
      <c r="B11441" s="351"/>
      <c r="C11441" s="435"/>
      <c r="D11441" s="399"/>
      <c r="E11441" s="400"/>
      <c r="G11441" s="401"/>
      <c r="H11441" s="401"/>
      <c r="I11441" s="401"/>
      <c r="J11441" s="194"/>
      <c r="K11441" s="194"/>
      <c r="L11441" s="195"/>
      <c r="M11441" s="196"/>
      <c r="N11441" s="197"/>
      <c r="O11441" s="197"/>
      <c r="P11441" s="231"/>
    </row>
    <row r="11442" spans="2:16">
      <c r="B11442" s="351"/>
      <c r="C11442" s="435"/>
      <c r="D11442" s="399"/>
      <c r="E11442" s="400"/>
      <c r="G11442" s="401"/>
      <c r="H11442" s="401"/>
      <c r="I11442" s="401"/>
      <c r="J11442" s="194"/>
      <c r="K11442" s="194"/>
      <c r="L11442" s="195"/>
      <c r="M11442" s="196"/>
      <c r="N11442" s="197"/>
      <c r="O11442" s="197"/>
      <c r="P11442" s="231"/>
    </row>
    <row r="11443" spans="2:16">
      <c r="B11443" s="351"/>
      <c r="C11443" s="435"/>
      <c r="D11443" s="399"/>
      <c r="E11443" s="400"/>
      <c r="G11443" s="401"/>
      <c r="H11443" s="401"/>
      <c r="I11443" s="401"/>
      <c r="J11443" s="194"/>
      <c r="K11443" s="194"/>
      <c r="L11443" s="195"/>
      <c r="M11443" s="196"/>
      <c r="N11443" s="197"/>
      <c r="O11443" s="197"/>
      <c r="P11443" s="231"/>
    </row>
    <row r="11444" spans="2:16">
      <c r="B11444" s="351"/>
      <c r="C11444" s="435"/>
      <c r="D11444" s="399"/>
      <c r="E11444" s="400"/>
      <c r="G11444" s="401"/>
      <c r="H11444" s="401"/>
      <c r="I11444" s="401"/>
      <c r="J11444" s="194"/>
      <c r="K11444" s="194"/>
      <c r="L11444" s="195"/>
      <c r="M11444" s="196"/>
      <c r="N11444" s="197"/>
      <c r="O11444" s="197"/>
      <c r="P11444" s="231"/>
    </row>
    <row r="11445" spans="2:16">
      <c r="B11445" s="351"/>
      <c r="C11445" s="435"/>
      <c r="D11445" s="399"/>
      <c r="E11445" s="400"/>
      <c r="G11445" s="401"/>
      <c r="H11445" s="401"/>
      <c r="I11445" s="401"/>
      <c r="J11445" s="194"/>
      <c r="K11445" s="194"/>
      <c r="L11445" s="195"/>
      <c r="M11445" s="196"/>
      <c r="N11445" s="197"/>
      <c r="O11445" s="197"/>
      <c r="P11445" s="231"/>
    </row>
    <row r="11446" spans="2:16">
      <c r="B11446" s="351"/>
      <c r="C11446" s="435"/>
      <c r="D11446" s="399"/>
      <c r="E11446" s="400"/>
      <c r="G11446" s="401"/>
      <c r="H11446" s="401"/>
      <c r="I11446" s="401"/>
      <c r="J11446" s="194"/>
      <c r="K11446" s="194"/>
      <c r="L11446" s="195"/>
      <c r="M11446" s="196"/>
      <c r="N11446" s="197"/>
      <c r="O11446" s="197"/>
      <c r="P11446" s="231"/>
    </row>
    <row r="11447" spans="2:16">
      <c r="B11447" s="351"/>
      <c r="C11447" s="435"/>
      <c r="D11447" s="399"/>
      <c r="E11447" s="400"/>
      <c r="G11447" s="401"/>
      <c r="H11447" s="401"/>
      <c r="I11447" s="401"/>
      <c r="J11447" s="194"/>
      <c r="K11447" s="194"/>
      <c r="L11447" s="195"/>
      <c r="M11447" s="196"/>
      <c r="N11447" s="197"/>
      <c r="O11447" s="197"/>
      <c r="P11447" s="231"/>
    </row>
    <row r="11448" spans="2:16">
      <c r="B11448" s="351"/>
      <c r="C11448" s="435"/>
      <c r="D11448" s="399"/>
      <c r="E11448" s="400"/>
      <c r="G11448" s="401"/>
      <c r="H11448" s="401"/>
      <c r="I11448" s="401"/>
      <c r="J11448" s="194"/>
      <c r="K11448" s="194"/>
      <c r="L11448" s="195"/>
      <c r="M11448" s="196"/>
      <c r="N11448" s="197"/>
      <c r="O11448" s="197"/>
      <c r="P11448" s="231"/>
    </row>
    <row r="11449" spans="2:16">
      <c r="B11449" s="351"/>
      <c r="C11449" s="435"/>
      <c r="D11449" s="399"/>
      <c r="E11449" s="400"/>
      <c r="G11449" s="401"/>
      <c r="H11449" s="401"/>
      <c r="I11449" s="401"/>
      <c r="J11449" s="194"/>
      <c r="K11449" s="194"/>
      <c r="L11449" s="195"/>
      <c r="M11449" s="196"/>
      <c r="N11449" s="197"/>
      <c r="O11449" s="197"/>
      <c r="P11449" s="231"/>
    </row>
    <row r="11450" spans="2:16">
      <c r="B11450" s="351"/>
      <c r="C11450" s="435"/>
      <c r="D11450" s="399"/>
      <c r="E11450" s="400"/>
      <c r="G11450" s="401"/>
      <c r="H11450" s="401"/>
      <c r="I11450" s="401"/>
      <c r="J11450" s="194"/>
      <c r="K11450" s="194"/>
      <c r="L11450" s="195"/>
      <c r="M11450" s="196"/>
      <c r="N11450" s="197"/>
      <c r="O11450" s="197"/>
      <c r="P11450" s="231"/>
    </row>
    <row r="11451" spans="2:16">
      <c r="B11451" s="351"/>
      <c r="C11451" s="435"/>
      <c r="D11451" s="399"/>
      <c r="E11451" s="400"/>
      <c r="G11451" s="401"/>
      <c r="H11451" s="401"/>
      <c r="I11451" s="401"/>
      <c r="J11451" s="194"/>
      <c r="K11451" s="194"/>
      <c r="L11451" s="195"/>
      <c r="M11451" s="196"/>
      <c r="N11451" s="197"/>
      <c r="O11451" s="197"/>
      <c r="P11451" s="231"/>
    </row>
    <row r="11452" spans="2:16">
      <c r="B11452" s="351"/>
      <c r="C11452" s="435"/>
      <c r="D11452" s="399"/>
      <c r="E11452" s="400"/>
      <c r="G11452" s="401"/>
      <c r="H11452" s="401"/>
      <c r="I11452" s="401"/>
      <c r="J11452" s="194"/>
      <c r="K11452" s="194"/>
      <c r="L11452" s="195"/>
      <c r="M11452" s="196"/>
      <c r="N11452" s="197"/>
      <c r="O11452" s="197"/>
      <c r="P11452" s="231"/>
    </row>
    <row r="11453" spans="2:16">
      <c r="B11453" s="351"/>
      <c r="C11453" s="435"/>
      <c r="D11453" s="399"/>
      <c r="E11453" s="400"/>
      <c r="G11453" s="401"/>
      <c r="H11453" s="401"/>
      <c r="I11453" s="401"/>
      <c r="J11453" s="194"/>
      <c r="K11453" s="194"/>
      <c r="L11453" s="195"/>
      <c r="M11453" s="196"/>
      <c r="N11453" s="197"/>
      <c r="O11453" s="197"/>
      <c r="P11453" s="231"/>
    </row>
    <row r="11454" spans="2:16">
      <c r="B11454" s="351"/>
      <c r="C11454" s="435"/>
      <c r="D11454" s="399"/>
      <c r="E11454" s="400"/>
      <c r="G11454" s="401"/>
      <c r="H11454" s="401"/>
      <c r="I11454" s="401"/>
      <c r="J11454" s="194"/>
      <c r="K11454" s="194"/>
      <c r="L11454" s="195"/>
      <c r="M11454" s="196"/>
      <c r="N11454" s="197"/>
      <c r="O11454" s="197"/>
      <c r="P11454" s="231"/>
    </row>
    <row r="11455" spans="2:16">
      <c r="B11455" s="351"/>
      <c r="C11455" s="435"/>
      <c r="D11455" s="399"/>
      <c r="E11455" s="400"/>
      <c r="G11455" s="401"/>
      <c r="H11455" s="401"/>
      <c r="I11455" s="401"/>
      <c r="J11455" s="194"/>
      <c r="K11455" s="194"/>
      <c r="L11455" s="195"/>
      <c r="M11455" s="196"/>
      <c r="N11455" s="197"/>
      <c r="O11455" s="197"/>
      <c r="P11455" s="231"/>
    </row>
    <row r="11456" spans="2:16">
      <c r="B11456" s="351"/>
      <c r="C11456" s="435"/>
      <c r="D11456" s="399"/>
      <c r="E11456" s="400"/>
      <c r="G11456" s="401"/>
      <c r="H11456" s="401"/>
      <c r="I11456" s="401"/>
      <c r="J11456" s="194"/>
      <c r="K11456" s="194"/>
      <c r="L11456" s="195"/>
      <c r="M11456" s="196"/>
      <c r="N11456" s="197"/>
      <c r="O11456" s="197"/>
      <c r="P11456" s="231"/>
    </row>
    <row r="11457" spans="2:16">
      <c r="B11457" s="351"/>
      <c r="C11457" s="435"/>
      <c r="D11457" s="399"/>
      <c r="E11457" s="400"/>
      <c r="G11457" s="401"/>
      <c r="H11457" s="401"/>
      <c r="I11457" s="401"/>
      <c r="J11457" s="194"/>
      <c r="K11457" s="194"/>
      <c r="L11457" s="195"/>
      <c r="M11457" s="196"/>
      <c r="N11457" s="197"/>
      <c r="O11457" s="197"/>
      <c r="P11457" s="231"/>
    </row>
    <row r="11458" spans="2:16">
      <c r="B11458" s="351"/>
      <c r="C11458" s="435"/>
      <c r="D11458" s="399"/>
      <c r="E11458" s="400"/>
      <c r="G11458" s="401"/>
      <c r="H11458" s="401"/>
      <c r="I11458" s="401"/>
      <c r="J11458" s="194"/>
      <c r="K11458" s="194"/>
      <c r="L11458" s="195"/>
      <c r="M11458" s="196"/>
      <c r="N11458" s="197"/>
      <c r="O11458" s="197"/>
      <c r="P11458" s="231"/>
    </row>
    <row r="11459" spans="2:16">
      <c r="B11459" s="351"/>
      <c r="C11459" s="435"/>
      <c r="D11459" s="399"/>
      <c r="E11459" s="400"/>
      <c r="G11459" s="401"/>
      <c r="H11459" s="401"/>
      <c r="I11459" s="401"/>
      <c r="J11459" s="194"/>
      <c r="K11459" s="194"/>
      <c r="L11459" s="195"/>
      <c r="M11459" s="196"/>
      <c r="N11459" s="197"/>
      <c r="O11459" s="197"/>
      <c r="P11459" s="231"/>
    </row>
    <row r="11460" spans="2:16">
      <c r="B11460" s="351"/>
      <c r="C11460" s="435"/>
      <c r="D11460" s="399"/>
      <c r="E11460" s="400"/>
      <c r="G11460" s="401"/>
      <c r="H11460" s="401"/>
      <c r="I11460" s="401"/>
      <c r="J11460" s="194"/>
      <c r="K11460" s="194"/>
      <c r="L11460" s="195"/>
      <c r="M11460" s="196"/>
      <c r="N11460" s="197"/>
      <c r="O11460" s="197"/>
      <c r="P11460" s="231"/>
    </row>
    <row r="11461" spans="2:16">
      <c r="B11461" s="351"/>
      <c r="C11461" s="435"/>
      <c r="D11461" s="399"/>
      <c r="E11461" s="400"/>
      <c r="G11461" s="401"/>
      <c r="H11461" s="401"/>
      <c r="I11461" s="401"/>
      <c r="J11461" s="194"/>
      <c r="K11461" s="194"/>
      <c r="L11461" s="195"/>
      <c r="M11461" s="196"/>
      <c r="N11461" s="197"/>
      <c r="O11461" s="197"/>
      <c r="P11461" s="231"/>
    </row>
    <row r="11462" spans="2:16">
      <c r="B11462" s="351"/>
      <c r="C11462" s="435"/>
      <c r="D11462" s="399"/>
      <c r="E11462" s="400"/>
      <c r="G11462" s="401"/>
      <c r="H11462" s="401"/>
      <c r="I11462" s="401"/>
      <c r="J11462" s="194"/>
      <c r="K11462" s="194"/>
      <c r="L11462" s="195"/>
      <c r="M11462" s="196"/>
      <c r="N11462" s="197"/>
      <c r="O11462" s="197"/>
      <c r="P11462" s="231"/>
    </row>
    <row r="11463" spans="2:16">
      <c r="B11463" s="351"/>
      <c r="C11463" s="435"/>
      <c r="D11463" s="399"/>
      <c r="E11463" s="400"/>
      <c r="G11463" s="401"/>
      <c r="H11463" s="401"/>
      <c r="I11463" s="401"/>
      <c r="J11463" s="194"/>
      <c r="K11463" s="194"/>
      <c r="L11463" s="195"/>
      <c r="M11463" s="196"/>
      <c r="N11463" s="197"/>
      <c r="O11463" s="197"/>
      <c r="P11463" s="231"/>
    </row>
    <row r="11464" spans="2:16">
      <c r="B11464" s="351"/>
      <c r="C11464" s="435"/>
      <c r="D11464" s="399"/>
      <c r="E11464" s="400"/>
      <c r="G11464" s="401"/>
      <c r="H11464" s="401"/>
      <c r="I11464" s="401"/>
      <c r="J11464" s="194"/>
      <c r="K11464" s="194"/>
      <c r="L11464" s="195"/>
      <c r="M11464" s="196"/>
      <c r="N11464" s="197"/>
      <c r="O11464" s="197"/>
      <c r="P11464" s="231"/>
    </row>
    <row r="11465" spans="2:16">
      <c r="B11465" s="351"/>
      <c r="C11465" s="435"/>
      <c r="D11465" s="399"/>
      <c r="E11465" s="400"/>
      <c r="G11465" s="401"/>
      <c r="H11465" s="401"/>
      <c r="I11465" s="401"/>
      <c r="J11465" s="194"/>
      <c r="K11465" s="194"/>
      <c r="L11465" s="195"/>
      <c r="M11465" s="196"/>
      <c r="N11465" s="197"/>
      <c r="O11465" s="197"/>
      <c r="P11465" s="231"/>
    </row>
    <row r="11466" spans="2:16">
      <c r="B11466" s="351"/>
      <c r="C11466" s="435"/>
      <c r="D11466" s="399"/>
      <c r="E11466" s="400"/>
      <c r="G11466" s="401"/>
      <c r="H11466" s="401"/>
      <c r="I11466" s="401"/>
      <c r="J11466" s="194"/>
      <c r="K11466" s="194"/>
      <c r="L11466" s="195"/>
      <c r="M11466" s="196"/>
      <c r="N11466" s="197"/>
      <c r="O11466" s="197"/>
      <c r="P11466" s="231"/>
    </row>
    <row r="11467" spans="2:16">
      <c r="B11467" s="351"/>
      <c r="C11467" s="435"/>
      <c r="D11467" s="399"/>
      <c r="E11467" s="400"/>
      <c r="G11467" s="401"/>
      <c r="H11467" s="401"/>
      <c r="I11467" s="401"/>
      <c r="J11467" s="194"/>
      <c r="K11467" s="194"/>
      <c r="L11467" s="195"/>
      <c r="M11467" s="196"/>
      <c r="N11467" s="197"/>
      <c r="O11467" s="197"/>
      <c r="P11467" s="231"/>
    </row>
    <row r="11468" spans="2:16">
      <c r="B11468" s="351"/>
      <c r="C11468" s="435"/>
      <c r="D11468" s="399"/>
      <c r="E11468" s="400"/>
      <c r="G11468" s="401"/>
      <c r="H11468" s="401"/>
      <c r="I11468" s="401"/>
      <c r="J11468" s="194"/>
      <c r="K11468" s="194"/>
      <c r="L11468" s="195"/>
      <c r="M11468" s="196"/>
      <c r="N11468" s="197"/>
      <c r="O11468" s="197"/>
      <c r="P11468" s="231"/>
    </row>
    <row r="11469" spans="2:16">
      <c r="B11469" s="351"/>
      <c r="C11469" s="435"/>
      <c r="D11469" s="399"/>
      <c r="E11469" s="400"/>
      <c r="G11469" s="401"/>
      <c r="H11469" s="401"/>
      <c r="I11469" s="401"/>
      <c r="J11469" s="194"/>
      <c r="K11469" s="194"/>
      <c r="L11469" s="195"/>
      <c r="M11469" s="196"/>
      <c r="N11469" s="197"/>
      <c r="O11469" s="197"/>
      <c r="P11469" s="231"/>
    </row>
    <row r="11470" spans="2:16">
      <c r="B11470" s="351"/>
      <c r="C11470" s="435"/>
      <c r="D11470" s="399"/>
      <c r="E11470" s="400"/>
      <c r="G11470" s="401"/>
      <c r="H11470" s="401"/>
      <c r="I11470" s="401"/>
      <c r="J11470" s="194"/>
      <c r="K11470" s="194"/>
      <c r="L11470" s="195"/>
      <c r="M11470" s="196"/>
      <c r="N11470" s="197"/>
      <c r="O11470" s="197"/>
      <c r="P11470" s="231"/>
    </row>
    <row r="11471" spans="2:16">
      <c r="B11471" s="351"/>
      <c r="C11471" s="435"/>
      <c r="D11471" s="399"/>
      <c r="E11471" s="400"/>
      <c r="G11471" s="401"/>
      <c r="H11471" s="401"/>
      <c r="I11471" s="401"/>
      <c r="J11471" s="194"/>
      <c r="K11471" s="194"/>
      <c r="L11471" s="195"/>
      <c r="M11471" s="196"/>
      <c r="N11471" s="197"/>
      <c r="O11471" s="197"/>
      <c r="P11471" s="231"/>
    </row>
    <row r="11472" spans="2:16">
      <c r="B11472" s="351"/>
      <c r="C11472" s="435"/>
      <c r="D11472" s="399"/>
      <c r="E11472" s="400"/>
      <c r="G11472" s="401"/>
      <c r="H11472" s="401"/>
      <c r="I11472" s="401"/>
      <c r="J11472" s="194"/>
      <c r="K11472" s="194"/>
      <c r="L11472" s="195"/>
      <c r="M11472" s="196"/>
      <c r="N11472" s="197"/>
      <c r="O11472" s="197"/>
      <c r="P11472" s="231"/>
    </row>
    <row r="11473" spans="2:16">
      <c r="B11473" s="351"/>
      <c r="C11473" s="435"/>
      <c r="D11473" s="399"/>
      <c r="E11473" s="400"/>
      <c r="G11473" s="401"/>
      <c r="H11473" s="401"/>
      <c r="I11473" s="401"/>
      <c r="J11473" s="194"/>
      <c r="K11473" s="194"/>
      <c r="L11473" s="195"/>
      <c r="M11473" s="196"/>
      <c r="N11473" s="197"/>
      <c r="O11473" s="197"/>
      <c r="P11473" s="231"/>
    </row>
    <row r="11474" spans="2:16">
      <c r="B11474" s="351"/>
      <c r="C11474" s="435"/>
      <c r="D11474" s="399"/>
      <c r="E11474" s="400"/>
      <c r="G11474" s="401"/>
      <c r="H11474" s="401"/>
      <c r="I11474" s="401"/>
      <c r="J11474" s="194"/>
      <c r="K11474" s="194"/>
      <c r="L11474" s="195"/>
      <c r="M11474" s="196"/>
      <c r="N11474" s="197"/>
      <c r="O11474" s="197"/>
      <c r="P11474" s="231"/>
    </row>
    <row r="11475" spans="2:16">
      <c r="B11475" s="351"/>
      <c r="C11475" s="435"/>
      <c r="D11475" s="399"/>
      <c r="E11475" s="400"/>
      <c r="G11475" s="401"/>
      <c r="H11475" s="401"/>
      <c r="I11475" s="401"/>
      <c r="J11475" s="194"/>
      <c r="K11475" s="194"/>
      <c r="L11475" s="195"/>
      <c r="M11475" s="196"/>
      <c r="N11475" s="197"/>
      <c r="O11475" s="197"/>
      <c r="P11475" s="231"/>
    </row>
    <row r="11476" spans="2:16">
      <c r="B11476" s="351"/>
      <c r="C11476" s="435"/>
      <c r="D11476" s="399"/>
      <c r="E11476" s="400"/>
      <c r="G11476" s="401"/>
      <c r="H11476" s="401"/>
      <c r="I11476" s="401"/>
      <c r="J11476" s="194"/>
      <c r="K11476" s="194"/>
      <c r="L11476" s="195"/>
      <c r="M11476" s="196"/>
      <c r="N11476" s="197"/>
      <c r="O11476" s="197"/>
      <c r="P11476" s="231"/>
    </row>
    <row r="11477" spans="2:16">
      <c r="B11477" s="351"/>
      <c r="C11477" s="435"/>
      <c r="D11477" s="399"/>
      <c r="E11477" s="400"/>
      <c r="G11477" s="401"/>
      <c r="H11477" s="401"/>
      <c r="I11477" s="401"/>
      <c r="J11477" s="194"/>
      <c r="K11477" s="194"/>
      <c r="L11477" s="195"/>
      <c r="M11477" s="196"/>
      <c r="N11477" s="197"/>
      <c r="O11477" s="197"/>
      <c r="P11477" s="231"/>
    </row>
    <row r="11478" spans="2:16">
      <c r="B11478" s="351"/>
      <c r="C11478" s="435"/>
      <c r="D11478" s="399"/>
      <c r="E11478" s="400"/>
      <c r="G11478" s="401"/>
      <c r="H11478" s="401"/>
      <c r="I11478" s="401"/>
      <c r="J11478" s="194"/>
      <c r="K11478" s="194"/>
      <c r="L11478" s="195"/>
      <c r="M11478" s="196"/>
      <c r="N11478" s="197"/>
      <c r="O11478" s="197"/>
      <c r="P11478" s="231"/>
    </row>
    <row r="11479" spans="2:16">
      <c r="B11479" s="351"/>
      <c r="C11479" s="435"/>
      <c r="D11479" s="399"/>
      <c r="E11479" s="400"/>
      <c r="G11479" s="401"/>
      <c r="H11479" s="401"/>
      <c r="I11479" s="401"/>
      <c r="J11479" s="194"/>
      <c r="K11479" s="194"/>
      <c r="L11479" s="195"/>
      <c r="M11479" s="196"/>
      <c r="N11479" s="197"/>
      <c r="O11479" s="197"/>
      <c r="P11479" s="231"/>
    </row>
    <row r="11480" spans="2:16">
      <c r="B11480" s="351"/>
      <c r="C11480" s="435"/>
      <c r="D11480" s="399"/>
      <c r="E11480" s="400"/>
      <c r="G11480" s="401"/>
      <c r="H11480" s="401"/>
      <c r="I11480" s="401"/>
      <c r="J11480" s="194"/>
      <c r="K11480" s="194"/>
      <c r="L11480" s="195"/>
      <c r="M11480" s="196"/>
      <c r="N11480" s="197"/>
      <c r="O11480" s="197"/>
      <c r="P11480" s="231"/>
    </row>
    <row r="11481" spans="2:16">
      <c r="B11481" s="351"/>
      <c r="C11481" s="435"/>
      <c r="D11481" s="399"/>
      <c r="E11481" s="400"/>
      <c r="G11481" s="401"/>
      <c r="H11481" s="401"/>
      <c r="I11481" s="401"/>
      <c r="J11481" s="194"/>
      <c r="K11481" s="194"/>
      <c r="L11481" s="195"/>
      <c r="M11481" s="196"/>
      <c r="N11481" s="197"/>
      <c r="O11481" s="197"/>
      <c r="P11481" s="231"/>
    </row>
    <row r="11482" spans="2:16">
      <c r="B11482" s="351"/>
      <c r="C11482" s="435"/>
      <c r="D11482" s="399"/>
      <c r="E11482" s="400"/>
      <c r="G11482" s="401"/>
      <c r="H11482" s="401"/>
      <c r="I11482" s="401"/>
      <c r="J11482" s="194"/>
      <c r="K11482" s="194"/>
      <c r="L11482" s="195"/>
      <c r="M11482" s="196"/>
      <c r="N11482" s="197"/>
      <c r="O11482" s="197"/>
      <c r="P11482" s="231"/>
    </row>
    <row r="11483" spans="2:16">
      <c r="B11483" s="351"/>
      <c r="C11483" s="435"/>
      <c r="D11483" s="399"/>
      <c r="E11483" s="400"/>
      <c r="G11483" s="401"/>
      <c r="H11483" s="401"/>
      <c r="I11483" s="401"/>
      <c r="J11483" s="194"/>
      <c r="K11483" s="194"/>
      <c r="L11483" s="195"/>
      <c r="M11483" s="196"/>
      <c r="N11483" s="197"/>
      <c r="O11483" s="197"/>
      <c r="P11483" s="231"/>
    </row>
    <row r="11484" spans="2:16">
      <c r="B11484" s="351"/>
      <c r="C11484" s="435"/>
      <c r="D11484" s="399"/>
      <c r="E11484" s="400"/>
      <c r="G11484" s="401"/>
      <c r="H11484" s="401"/>
      <c r="I11484" s="401"/>
      <c r="J11484" s="194"/>
      <c r="K11484" s="194"/>
      <c r="L11484" s="195"/>
      <c r="M11484" s="196"/>
      <c r="N11484" s="197"/>
      <c r="O11484" s="197"/>
      <c r="P11484" s="231"/>
    </row>
    <row r="11485" spans="2:16">
      <c r="B11485" s="351"/>
      <c r="C11485" s="435"/>
      <c r="D11485" s="399"/>
      <c r="E11485" s="400"/>
      <c r="G11485" s="401"/>
      <c r="H11485" s="401"/>
      <c r="I11485" s="401"/>
      <c r="J11485" s="194"/>
      <c r="K11485" s="194"/>
      <c r="L11485" s="195"/>
      <c r="M11485" s="196"/>
      <c r="N11485" s="197"/>
      <c r="O11485" s="197"/>
      <c r="P11485" s="231"/>
    </row>
    <row r="11486" spans="2:16">
      <c r="B11486" s="351"/>
      <c r="C11486" s="435"/>
      <c r="D11486" s="399"/>
      <c r="E11486" s="400"/>
      <c r="G11486" s="401"/>
      <c r="H11486" s="401"/>
      <c r="I11486" s="401"/>
      <c r="J11486" s="194"/>
      <c r="K11486" s="194"/>
      <c r="L11486" s="195"/>
      <c r="M11486" s="196"/>
      <c r="N11486" s="197"/>
      <c r="O11486" s="197"/>
      <c r="P11486" s="231"/>
    </row>
    <row r="11487" spans="2:16">
      <c r="B11487" s="351"/>
      <c r="C11487" s="435"/>
      <c r="D11487" s="399"/>
      <c r="E11487" s="400"/>
      <c r="G11487" s="401"/>
      <c r="H11487" s="401"/>
      <c r="I11487" s="401"/>
      <c r="J11487" s="194"/>
      <c r="K11487" s="194"/>
      <c r="L11487" s="195"/>
      <c r="M11487" s="196"/>
      <c r="N11487" s="197"/>
      <c r="O11487" s="197"/>
      <c r="P11487" s="231"/>
    </row>
    <row r="11488" spans="2:16">
      <c r="B11488" s="351"/>
      <c r="C11488" s="435"/>
      <c r="D11488" s="399"/>
      <c r="E11488" s="400"/>
      <c r="G11488" s="401"/>
      <c r="H11488" s="401"/>
      <c r="I11488" s="401"/>
      <c r="J11488" s="194"/>
      <c r="K11488" s="194"/>
      <c r="L11488" s="195"/>
      <c r="M11488" s="196"/>
      <c r="N11488" s="197"/>
      <c r="O11488" s="197"/>
      <c r="P11488" s="231"/>
    </row>
    <row r="11489" spans="2:16">
      <c r="B11489" s="351"/>
      <c r="C11489" s="435"/>
      <c r="D11489" s="399"/>
      <c r="E11489" s="400"/>
      <c r="G11489" s="401"/>
      <c r="H11489" s="401"/>
      <c r="I11489" s="401"/>
      <c r="J11489" s="194"/>
      <c r="K11489" s="194"/>
      <c r="L11489" s="195"/>
      <c r="M11489" s="196"/>
      <c r="N11489" s="197"/>
      <c r="O11489" s="197"/>
      <c r="P11489" s="231"/>
    </row>
    <row r="11490" spans="2:16">
      <c r="B11490" s="351"/>
      <c r="C11490" s="435"/>
      <c r="D11490" s="399"/>
      <c r="E11490" s="400"/>
      <c r="G11490" s="401"/>
      <c r="H11490" s="401"/>
      <c r="I11490" s="401"/>
      <c r="J11490" s="194"/>
      <c r="K11490" s="194"/>
      <c r="L11490" s="195"/>
      <c r="M11490" s="196"/>
      <c r="N11490" s="197"/>
      <c r="O11490" s="197"/>
      <c r="P11490" s="231"/>
    </row>
    <row r="11491" spans="2:16">
      <c r="B11491" s="351"/>
      <c r="C11491" s="435"/>
      <c r="D11491" s="399"/>
      <c r="E11491" s="400"/>
      <c r="G11491" s="401"/>
      <c r="H11491" s="401"/>
      <c r="I11491" s="401"/>
      <c r="J11491" s="194"/>
      <c r="K11491" s="194"/>
      <c r="L11491" s="195"/>
      <c r="M11491" s="196"/>
      <c r="N11491" s="197"/>
      <c r="O11491" s="197"/>
      <c r="P11491" s="231"/>
    </row>
    <row r="11492" spans="2:16">
      <c r="B11492" s="351"/>
      <c r="C11492" s="435"/>
      <c r="D11492" s="399"/>
      <c r="E11492" s="400"/>
      <c r="G11492" s="401"/>
      <c r="H11492" s="401"/>
      <c r="I11492" s="401"/>
      <c r="J11492" s="194"/>
      <c r="K11492" s="194"/>
      <c r="L11492" s="195"/>
      <c r="M11492" s="196"/>
      <c r="N11492" s="197"/>
      <c r="O11492" s="197"/>
      <c r="P11492" s="231"/>
    </row>
    <row r="11493" spans="2:16">
      <c r="B11493" s="351"/>
      <c r="C11493" s="435"/>
      <c r="D11493" s="399"/>
      <c r="E11493" s="400"/>
      <c r="G11493" s="401"/>
      <c r="H11493" s="401"/>
      <c r="I11493" s="401"/>
      <c r="J11493" s="194"/>
      <c r="K11493" s="194"/>
      <c r="L11493" s="195"/>
      <c r="M11493" s="196"/>
      <c r="N11493" s="197"/>
      <c r="O11493" s="197"/>
      <c r="P11493" s="231"/>
    </row>
    <row r="11494" spans="2:16">
      <c r="B11494" s="351"/>
      <c r="C11494" s="435"/>
      <c r="D11494" s="399"/>
      <c r="E11494" s="400"/>
      <c r="G11494" s="401"/>
      <c r="H11494" s="401"/>
      <c r="I11494" s="401"/>
      <c r="J11494" s="194"/>
      <c r="K11494" s="194"/>
      <c r="L11494" s="195"/>
      <c r="M11494" s="196"/>
      <c r="N11494" s="197"/>
      <c r="O11494" s="197"/>
      <c r="P11494" s="231"/>
    </row>
    <row r="11495" spans="2:16">
      <c r="B11495" s="351"/>
      <c r="C11495" s="435"/>
      <c r="D11495" s="399"/>
      <c r="E11495" s="400"/>
      <c r="G11495" s="401"/>
      <c r="H11495" s="401"/>
      <c r="I11495" s="401"/>
      <c r="J11495" s="194"/>
      <c r="K11495" s="194"/>
      <c r="L11495" s="195"/>
      <c r="M11495" s="196"/>
      <c r="N11495" s="197"/>
      <c r="O11495" s="197"/>
      <c r="P11495" s="231"/>
    </row>
    <row r="11496" spans="2:16">
      <c r="B11496" s="351"/>
      <c r="C11496" s="435"/>
      <c r="D11496" s="399"/>
      <c r="E11496" s="400"/>
      <c r="G11496" s="401"/>
      <c r="H11496" s="401"/>
      <c r="I11496" s="401"/>
      <c r="J11496" s="194"/>
      <c r="K11496" s="194"/>
      <c r="L11496" s="195"/>
      <c r="M11496" s="196"/>
      <c r="N11496" s="197"/>
      <c r="O11496" s="197"/>
      <c r="P11496" s="231"/>
    </row>
    <row r="11497" spans="2:16">
      <c r="B11497" s="351"/>
      <c r="C11497" s="435"/>
      <c r="D11497" s="399"/>
      <c r="E11497" s="400"/>
      <c r="G11497" s="401"/>
      <c r="H11497" s="401"/>
      <c r="I11497" s="401"/>
      <c r="J11497" s="194"/>
      <c r="K11497" s="194"/>
      <c r="L11497" s="195"/>
      <c r="M11497" s="196"/>
      <c r="N11497" s="197"/>
      <c r="O11497" s="197"/>
      <c r="P11497" s="231"/>
    </row>
    <row r="11498" spans="2:16">
      <c r="B11498" s="351"/>
      <c r="C11498" s="435"/>
      <c r="D11498" s="399"/>
      <c r="E11498" s="400"/>
      <c r="G11498" s="401"/>
      <c r="H11498" s="401"/>
      <c r="I11498" s="401"/>
      <c r="J11498" s="194"/>
      <c r="K11498" s="194"/>
      <c r="L11498" s="195"/>
      <c r="M11498" s="196"/>
      <c r="N11498" s="197"/>
      <c r="O11498" s="197"/>
      <c r="P11498" s="231"/>
    </row>
    <row r="11499" spans="2:16">
      <c r="B11499" s="351"/>
      <c r="C11499" s="435"/>
      <c r="D11499" s="399"/>
      <c r="E11499" s="400"/>
      <c r="G11499" s="401"/>
      <c r="H11499" s="401"/>
      <c r="I11499" s="401"/>
      <c r="J11499" s="194"/>
      <c r="K11499" s="194"/>
      <c r="L11499" s="195"/>
      <c r="M11499" s="196"/>
      <c r="N11499" s="197"/>
      <c r="O11499" s="197"/>
      <c r="P11499" s="231"/>
    </row>
    <row r="11500" spans="2:16">
      <c r="B11500" s="351"/>
      <c r="C11500" s="435"/>
      <c r="D11500" s="399"/>
      <c r="E11500" s="400"/>
      <c r="G11500" s="401"/>
      <c r="H11500" s="401"/>
      <c r="I11500" s="401"/>
      <c r="J11500" s="194"/>
      <c r="K11500" s="194"/>
      <c r="L11500" s="195"/>
      <c r="M11500" s="196"/>
      <c r="N11500" s="197"/>
      <c r="O11500" s="197"/>
      <c r="P11500" s="231"/>
    </row>
    <row r="11501" spans="2:16">
      <c r="B11501" s="351"/>
      <c r="C11501" s="435"/>
      <c r="D11501" s="399"/>
      <c r="E11501" s="400"/>
      <c r="G11501" s="401"/>
      <c r="H11501" s="401"/>
      <c r="I11501" s="401"/>
      <c r="J11501" s="194"/>
      <c r="K11501" s="194"/>
      <c r="L11501" s="195"/>
      <c r="M11501" s="196"/>
      <c r="N11501" s="197"/>
      <c r="O11501" s="197"/>
      <c r="P11501" s="231"/>
    </row>
    <row r="11502" spans="2:16">
      <c r="B11502" s="351"/>
      <c r="C11502" s="435"/>
      <c r="D11502" s="399"/>
      <c r="E11502" s="400"/>
      <c r="G11502" s="401"/>
      <c r="H11502" s="401"/>
      <c r="I11502" s="401"/>
      <c r="J11502" s="194"/>
      <c r="K11502" s="194"/>
      <c r="L11502" s="195"/>
      <c r="M11502" s="196"/>
      <c r="N11502" s="197"/>
      <c r="O11502" s="197"/>
      <c r="P11502" s="231"/>
    </row>
    <row r="11503" spans="2:16">
      <c r="B11503" s="351"/>
      <c r="C11503" s="435"/>
      <c r="D11503" s="399"/>
      <c r="E11503" s="400"/>
      <c r="G11503" s="401"/>
      <c r="H11503" s="401"/>
      <c r="I11503" s="401"/>
      <c r="J11503" s="194"/>
      <c r="K11503" s="194"/>
      <c r="L11503" s="195"/>
      <c r="M11503" s="196"/>
      <c r="N11503" s="197"/>
      <c r="O11503" s="197"/>
      <c r="P11503" s="231"/>
    </row>
    <row r="11504" spans="2:16">
      <c r="B11504" s="402"/>
      <c r="C11504" s="436"/>
      <c r="D11504" s="404"/>
      <c r="E11504" s="405"/>
      <c r="G11504" s="406"/>
      <c r="H11504" s="406"/>
      <c r="I11504" s="406"/>
      <c r="J11504" s="194"/>
      <c r="K11504" s="194"/>
      <c r="L11504" s="195"/>
      <c r="M11504" s="196"/>
      <c r="N11504" s="197"/>
      <c r="O11504" s="197"/>
      <c r="P11504" s="221"/>
    </row>
    <row r="11505" spans="2:16">
      <c r="B11505" s="351"/>
      <c r="C11505" s="435"/>
      <c r="D11505" s="399"/>
      <c r="E11505" s="400"/>
      <c r="G11505" s="401"/>
      <c r="H11505" s="401"/>
      <c r="I11505" s="401"/>
      <c r="J11505" s="194"/>
      <c r="K11505" s="194"/>
      <c r="L11505" s="195"/>
      <c r="M11505" s="196"/>
      <c r="N11505" s="197"/>
      <c r="O11505" s="197"/>
      <c r="P11505" s="231"/>
    </row>
    <row r="11506" spans="2:16">
      <c r="B11506" s="351"/>
      <c r="C11506" s="435"/>
      <c r="D11506" s="399"/>
      <c r="E11506" s="400"/>
      <c r="G11506" s="401"/>
      <c r="H11506" s="401"/>
      <c r="I11506" s="401"/>
      <c r="J11506" s="194"/>
      <c r="K11506" s="194"/>
      <c r="L11506" s="195"/>
      <c r="M11506" s="196"/>
      <c r="N11506" s="197"/>
      <c r="O11506" s="197"/>
      <c r="P11506" s="231"/>
    </row>
    <row r="11507" spans="2:16">
      <c r="B11507" s="351"/>
      <c r="C11507" s="435"/>
      <c r="D11507" s="399"/>
      <c r="E11507" s="400"/>
      <c r="G11507" s="401"/>
      <c r="H11507" s="401"/>
      <c r="I11507" s="401"/>
      <c r="J11507" s="194"/>
      <c r="K11507" s="194"/>
      <c r="L11507" s="195"/>
      <c r="M11507" s="196"/>
      <c r="N11507" s="197"/>
      <c r="O11507" s="197"/>
      <c r="P11507" s="231"/>
    </row>
    <row r="11508" spans="2:16">
      <c r="B11508" s="351"/>
      <c r="C11508" s="435"/>
      <c r="D11508" s="399"/>
      <c r="E11508" s="400"/>
      <c r="G11508" s="401"/>
      <c r="H11508" s="401"/>
      <c r="I11508" s="401"/>
      <c r="J11508" s="194"/>
      <c r="K11508" s="194"/>
      <c r="L11508" s="195"/>
      <c r="M11508" s="196"/>
      <c r="N11508" s="197"/>
      <c r="O11508" s="197"/>
      <c r="P11508" s="231"/>
    </row>
    <row r="11509" spans="2:16">
      <c r="B11509" s="351"/>
      <c r="C11509" s="435"/>
      <c r="D11509" s="399"/>
      <c r="E11509" s="400"/>
      <c r="G11509" s="401"/>
      <c r="H11509" s="401"/>
      <c r="I11509" s="401"/>
      <c r="J11509" s="194"/>
      <c r="K11509" s="194"/>
      <c r="L11509" s="195"/>
      <c r="M11509" s="196"/>
      <c r="N11509" s="197"/>
      <c r="O11509" s="197"/>
      <c r="P11509" s="231"/>
    </row>
    <row r="11510" spans="2:16">
      <c r="B11510" s="351"/>
      <c r="C11510" s="435"/>
      <c r="D11510" s="399"/>
      <c r="E11510" s="400"/>
      <c r="G11510" s="401"/>
      <c r="H11510" s="401"/>
      <c r="I11510" s="401"/>
      <c r="J11510" s="194"/>
      <c r="K11510" s="194"/>
      <c r="L11510" s="195"/>
      <c r="M11510" s="196"/>
      <c r="N11510" s="197"/>
      <c r="O11510" s="197"/>
      <c r="P11510" s="231"/>
    </row>
    <row r="11511" spans="2:16">
      <c r="B11511" s="351"/>
      <c r="C11511" s="435"/>
      <c r="D11511" s="399"/>
      <c r="E11511" s="400"/>
      <c r="G11511" s="401"/>
      <c r="H11511" s="401"/>
      <c r="I11511" s="401"/>
      <c r="J11511" s="194"/>
      <c r="K11511" s="194"/>
      <c r="L11511" s="195"/>
      <c r="M11511" s="196"/>
      <c r="N11511" s="197"/>
      <c r="O11511" s="197"/>
      <c r="P11511" s="231"/>
    </row>
    <row r="11512" spans="2:16">
      <c r="B11512" s="351"/>
      <c r="C11512" s="435"/>
      <c r="D11512" s="399"/>
      <c r="E11512" s="400"/>
      <c r="G11512" s="401"/>
      <c r="H11512" s="401"/>
      <c r="I11512" s="401"/>
      <c r="J11512" s="194"/>
      <c r="K11512" s="194"/>
      <c r="L11512" s="195"/>
      <c r="M11512" s="196"/>
      <c r="N11512" s="197"/>
      <c r="O11512" s="197"/>
      <c r="P11512" s="231"/>
    </row>
    <row r="11513" spans="2:16">
      <c r="B11513" s="351"/>
      <c r="C11513" s="435"/>
      <c r="D11513" s="399"/>
      <c r="E11513" s="400"/>
      <c r="G11513" s="401"/>
      <c r="H11513" s="401"/>
      <c r="I11513" s="401"/>
      <c r="J11513" s="194"/>
      <c r="K11513" s="194"/>
      <c r="L11513" s="195"/>
      <c r="M11513" s="196"/>
      <c r="N11513" s="197"/>
      <c r="O11513" s="197"/>
      <c r="P11513" s="231"/>
    </row>
    <row r="11514" spans="2:16">
      <c r="B11514" s="351"/>
      <c r="C11514" s="435"/>
      <c r="D11514" s="399"/>
      <c r="E11514" s="400"/>
      <c r="G11514" s="401"/>
      <c r="H11514" s="401"/>
      <c r="I11514" s="401"/>
      <c r="J11514" s="194"/>
      <c r="K11514" s="194"/>
      <c r="L11514" s="195"/>
      <c r="M11514" s="196"/>
      <c r="N11514" s="197"/>
      <c r="O11514" s="197"/>
      <c r="P11514" s="231"/>
    </row>
    <row r="11515" spans="2:16">
      <c r="B11515" s="351"/>
      <c r="C11515" s="435"/>
      <c r="D11515" s="399"/>
      <c r="E11515" s="400"/>
      <c r="G11515" s="401"/>
      <c r="H11515" s="401"/>
      <c r="I11515" s="401"/>
      <c r="J11515" s="194"/>
      <c r="K11515" s="194"/>
      <c r="L11515" s="195"/>
      <c r="M11515" s="196"/>
      <c r="N11515" s="197"/>
      <c r="O11515" s="197"/>
      <c r="P11515" s="231"/>
    </row>
    <row r="11516" spans="2:16">
      <c r="B11516" s="351"/>
      <c r="C11516" s="435"/>
      <c r="D11516" s="399"/>
      <c r="E11516" s="400"/>
      <c r="G11516" s="401"/>
      <c r="H11516" s="401"/>
      <c r="I11516" s="401"/>
      <c r="J11516" s="194"/>
      <c r="K11516" s="194"/>
      <c r="L11516" s="195"/>
      <c r="M11516" s="196"/>
      <c r="N11516" s="197"/>
      <c r="O11516" s="197"/>
      <c r="P11516" s="231"/>
    </row>
    <row r="11517" spans="2:16">
      <c r="B11517" s="351"/>
      <c r="C11517" s="435"/>
      <c r="D11517" s="399"/>
      <c r="E11517" s="400"/>
      <c r="G11517" s="401"/>
      <c r="H11517" s="401"/>
      <c r="I11517" s="401"/>
      <c r="J11517" s="194"/>
      <c r="K11517" s="194"/>
      <c r="L11517" s="195"/>
      <c r="M11517" s="196"/>
      <c r="N11517" s="197"/>
      <c r="O11517" s="197"/>
      <c r="P11517" s="231"/>
    </row>
    <row r="11518" spans="2:16">
      <c r="B11518" s="351"/>
      <c r="C11518" s="435"/>
      <c r="D11518" s="399"/>
      <c r="E11518" s="400"/>
      <c r="G11518" s="401"/>
      <c r="H11518" s="401"/>
      <c r="I11518" s="401"/>
      <c r="J11518" s="194"/>
      <c r="K11518" s="194"/>
      <c r="L11518" s="195"/>
      <c r="M11518" s="196"/>
      <c r="N11518" s="197"/>
      <c r="O11518" s="197"/>
      <c r="P11518" s="231"/>
    </row>
    <row r="11519" spans="2:16">
      <c r="B11519" s="351"/>
      <c r="C11519" s="435"/>
      <c r="D11519" s="399"/>
      <c r="E11519" s="400"/>
      <c r="G11519" s="401"/>
      <c r="H11519" s="401"/>
      <c r="I11519" s="401"/>
      <c r="J11519" s="194"/>
      <c r="K11519" s="194"/>
      <c r="L11519" s="195"/>
      <c r="M11519" s="196"/>
      <c r="N11519" s="197"/>
      <c r="O11519" s="197"/>
      <c r="P11519" s="231"/>
    </row>
    <row r="11520" spans="2:16">
      <c r="B11520" s="351"/>
      <c r="C11520" s="435"/>
      <c r="D11520" s="399"/>
      <c r="E11520" s="400"/>
      <c r="G11520" s="401"/>
      <c r="H11520" s="401"/>
      <c r="I11520" s="401"/>
      <c r="J11520" s="194"/>
      <c r="K11520" s="194"/>
      <c r="L11520" s="195"/>
      <c r="M11520" s="196"/>
      <c r="N11520" s="197"/>
      <c r="O11520" s="197"/>
      <c r="P11520" s="231"/>
    </row>
    <row r="11521" spans="2:16">
      <c r="B11521" s="351"/>
      <c r="C11521" s="435"/>
      <c r="D11521" s="399"/>
      <c r="E11521" s="400"/>
      <c r="G11521" s="401"/>
      <c r="H11521" s="401"/>
      <c r="I11521" s="401"/>
      <c r="J11521" s="194"/>
      <c r="K11521" s="194"/>
      <c r="L11521" s="195"/>
      <c r="M11521" s="196"/>
      <c r="N11521" s="197"/>
      <c r="O11521" s="197"/>
      <c r="P11521" s="231"/>
    </row>
    <row r="11522" spans="2:16">
      <c r="B11522" s="351"/>
      <c r="C11522" s="435"/>
      <c r="D11522" s="399"/>
      <c r="E11522" s="400"/>
      <c r="G11522" s="401"/>
      <c r="H11522" s="401"/>
      <c r="I11522" s="401"/>
      <c r="J11522" s="194"/>
      <c r="K11522" s="194"/>
      <c r="L11522" s="195"/>
      <c r="M11522" s="196"/>
      <c r="N11522" s="197"/>
      <c r="O11522" s="197"/>
      <c r="P11522" s="231"/>
    </row>
    <row r="11523" spans="2:16">
      <c r="B11523" s="351"/>
      <c r="C11523" s="435"/>
      <c r="D11523" s="399"/>
      <c r="E11523" s="400"/>
      <c r="G11523" s="401"/>
      <c r="H11523" s="401"/>
      <c r="I11523" s="401"/>
      <c r="J11523" s="194"/>
      <c r="K11523" s="194"/>
      <c r="L11523" s="195"/>
      <c r="M11523" s="196"/>
      <c r="N11523" s="197"/>
      <c r="O11523" s="197"/>
      <c r="P11523" s="231"/>
    </row>
    <row r="11524" spans="2:16">
      <c r="B11524" s="351"/>
      <c r="C11524" s="435"/>
      <c r="D11524" s="399"/>
      <c r="E11524" s="400"/>
      <c r="G11524" s="401"/>
      <c r="H11524" s="401"/>
      <c r="I11524" s="401"/>
      <c r="J11524" s="194"/>
      <c r="K11524" s="194"/>
      <c r="L11524" s="195"/>
      <c r="M11524" s="196"/>
      <c r="N11524" s="197"/>
      <c r="O11524" s="197"/>
      <c r="P11524" s="231"/>
    </row>
    <row r="11525" spans="2:16">
      <c r="B11525" s="351"/>
      <c r="C11525" s="435"/>
      <c r="D11525" s="399"/>
      <c r="E11525" s="400"/>
      <c r="G11525" s="401"/>
      <c r="H11525" s="401"/>
      <c r="I11525" s="401"/>
      <c r="J11525" s="194"/>
      <c r="K11525" s="194"/>
      <c r="L11525" s="195"/>
      <c r="M11525" s="196"/>
      <c r="N11525" s="197"/>
      <c r="O11525" s="197"/>
      <c r="P11525" s="231"/>
    </row>
    <row r="11526" spans="2:16">
      <c r="B11526" s="351"/>
      <c r="C11526" s="435"/>
      <c r="D11526" s="399"/>
      <c r="E11526" s="400"/>
      <c r="G11526" s="401"/>
      <c r="H11526" s="401"/>
      <c r="I11526" s="401"/>
      <c r="J11526" s="194"/>
      <c r="K11526" s="194"/>
      <c r="L11526" s="195"/>
      <c r="M11526" s="196"/>
      <c r="N11526" s="197"/>
      <c r="O11526" s="197"/>
      <c r="P11526" s="231"/>
    </row>
    <row r="11527" spans="2:16">
      <c r="B11527" s="351"/>
      <c r="C11527" s="435"/>
      <c r="D11527" s="399"/>
      <c r="E11527" s="400"/>
      <c r="G11527" s="401"/>
      <c r="H11527" s="401"/>
      <c r="I11527" s="401"/>
      <c r="J11527" s="194"/>
      <c r="K11527" s="194"/>
      <c r="L11527" s="195"/>
      <c r="M11527" s="196"/>
      <c r="N11527" s="197"/>
      <c r="O11527" s="197"/>
      <c r="P11527" s="231"/>
    </row>
    <row r="11528" spans="2:16">
      <c r="B11528" s="351"/>
      <c r="C11528" s="435"/>
      <c r="D11528" s="399"/>
      <c r="E11528" s="400"/>
      <c r="G11528" s="401"/>
      <c r="H11528" s="401"/>
      <c r="I11528" s="401"/>
      <c r="J11528" s="194"/>
      <c r="K11528" s="194"/>
      <c r="L11528" s="195"/>
      <c r="M11528" s="196"/>
      <c r="N11528" s="197"/>
      <c r="O11528" s="197"/>
      <c r="P11528" s="231"/>
    </row>
    <row r="11529" spans="2:16">
      <c r="B11529" s="351"/>
      <c r="C11529" s="435"/>
      <c r="D11529" s="399"/>
      <c r="E11529" s="400"/>
      <c r="G11529" s="401"/>
      <c r="H11529" s="401"/>
      <c r="I11529" s="401"/>
      <c r="J11529" s="194"/>
      <c r="K11529" s="194"/>
      <c r="L11529" s="195"/>
      <c r="M11529" s="196"/>
      <c r="N11529" s="197"/>
      <c r="O11529" s="197"/>
      <c r="P11529" s="231"/>
    </row>
    <row r="11530" spans="2:16">
      <c r="B11530" s="351"/>
      <c r="C11530" s="435"/>
      <c r="D11530" s="399"/>
      <c r="E11530" s="400"/>
      <c r="G11530" s="401"/>
      <c r="H11530" s="401"/>
      <c r="I11530" s="401"/>
      <c r="J11530" s="194"/>
      <c r="K11530" s="194"/>
      <c r="L11530" s="195"/>
      <c r="M11530" s="196"/>
      <c r="N11530" s="197"/>
      <c r="O11530" s="197"/>
      <c r="P11530" s="231"/>
    </row>
    <row r="11531" spans="2:16">
      <c r="B11531" s="351"/>
      <c r="C11531" s="435"/>
      <c r="D11531" s="399"/>
      <c r="E11531" s="400"/>
      <c r="G11531" s="401"/>
      <c r="H11531" s="401"/>
      <c r="I11531" s="401"/>
      <c r="J11531" s="194"/>
      <c r="K11531" s="194"/>
      <c r="L11531" s="195"/>
      <c r="M11531" s="196"/>
      <c r="N11531" s="197"/>
      <c r="O11531" s="197"/>
      <c r="P11531" s="231"/>
    </row>
    <row r="11532" spans="2:16">
      <c r="B11532" s="351"/>
      <c r="C11532" s="435"/>
      <c r="D11532" s="399"/>
      <c r="E11532" s="400"/>
      <c r="G11532" s="401"/>
      <c r="H11532" s="401"/>
      <c r="I11532" s="401"/>
      <c r="J11532" s="194"/>
      <c r="K11532" s="194"/>
      <c r="L11532" s="195"/>
      <c r="M11532" s="196"/>
      <c r="N11532" s="197"/>
      <c r="O11532" s="197"/>
      <c r="P11532" s="231"/>
    </row>
    <row r="11533" spans="2:16">
      <c r="B11533" s="351"/>
      <c r="C11533" s="435"/>
      <c r="D11533" s="399"/>
      <c r="E11533" s="400"/>
      <c r="G11533" s="401"/>
      <c r="H11533" s="401"/>
      <c r="I11533" s="401"/>
      <c r="J11533" s="194"/>
      <c r="K11533" s="194"/>
      <c r="L11533" s="195"/>
      <c r="M11533" s="196"/>
      <c r="N11533" s="197"/>
      <c r="O11533" s="197"/>
      <c r="P11533" s="231"/>
    </row>
    <row r="11534" spans="2:16">
      <c r="B11534" s="351"/>
      <c r="C11534" s="435"/>
      <c r="D11534" s="399"/>
      <c r="E11534" s="400"/>
      <c r="G11534" s="401"/>
      <c r="H11534" s="401"/>
      <c r="I11534" s="401"/>
      <c r="J11534" s="194"/>
      <c r="K11534" s="194"/>
      <c r="L11534" s="195"/>
      <c r="M11534" s="196"/>
      <c r="N11534" s="197"/>
      <c r="O11534" s="197"/>
      <c r="P11534" s="231"/>
    </row>
    <row r="11535" spans="2:16">
      <c r="B11535" s="351"/>
      <c r="C11535" s="435"/>
      <c r="D11535" s="399"/>
      <c r="E11535" s="400"/>
      <c r="G11535" s="401"/>
      <c r="H11535" s="401"/>
      <c r="I11535" s="401"/>
      <c r="J11535" s="194"/>
      <c r="K11535" s="194"/>
      <c r="L11535" s="195"/>
      <c r="M11535" s="196"/>
      <c r="N11535" s="197"/>
      <c r="O11535" s="197"/>
      <c r="P11535" s="231"/>
    </row>
    <row r="11536" spans="2:16">
      <c r="B11536" s="351"/>
      <c r="C11536" s="435"/>
      <c r="D11536" s="399"/>
      <c r="E11536" s="400"/>
      <c r="G11536" s="401"/>
      <c r="H11536" s="401"/>
      <c r="I11536" s="401"/>
      <c r="J11536" s="194"/>
      <c r="K11536" s="194"/>
      <c r="L11536" s="195"/>
      <c r="M11536" s="196"/>
      <c r="N11536" s="197"/>
      <c r="O11536" s="197"/>
      <c r="P11536" s="231"/>
    </row>
    <row r="11537" spans="2:16">
      <c r="B11537" s="351"/>
      <c r="C11537" s="435"/>
      <c r="D11537" s="399"/>
      <c r="E11537" s="400"/>
      <c r="G11537" s="401"/>
      <c r="H11537" s="401"/>
      <c r="I11537" s="401"/>
      <c r="J11537" s="194"/>
      <c r="K11537" s="194"/>
      <c r="L11537" s="195"/>
      <c r="M11537" s="196"/>
      <c r="N11537" s="197"/>
      <c r="O11537" s="197"/>
      <c r="P11537" s="231"/>
    </row>
    <row r="11538" spans="2:16">
      <c r="B11538" s="351"/>
      <c r="C11538" s="435"/>
      <c r="D11538" s="399"/>
      <c r="E11538" s="400"/>
      <c r="G11538" s="401"/>
      <c r="H11538" s="401"/>
      <c r="I11538" s="401"/>
      <c r="J11538" s="194"/>
      <c r="K11538" s="194"/>
      <c r="L11538" s="195"/>
      <c r="M11538" s="196"/>
      <c r="N11538" s="197"/>
      <c r="O11538" s="197"/>
      <c r="P11538" s="231"/>
    </row>
    <row r="11539" spans="2:16">
      <c r="B11539" s="351"/>
      <c r="C11539" s="435"/>
      <c r="D11539" s="399"/>
      <c r="E11539" s="400"/>
      <c r="G11539" s="401"/>
      <c r="H11539" s="401"/>
      <c r="I11539" s="401"/>
      <c r="J11539" s="194"/>
      <c r="K11539" s="194"/>
      <c r="L11539" s="195"/>
      <c r="M11539" s="196"/>
      <c r="N11539" s="197"/>
      <c r="O11539" s="197"/>
      <c r="P11539" s="231"/>
    </row>
    <row r="11540" spans="2:16">
      <c r="B11540" s="351"/>
      <c r="C11540" s="435"/>
      <c r="D11540" s="399"/>
      <c r="E11540" s="400"/>
      <c r="G11540" s="401"/>
      <c r="H11540" s="401"/>
      <c r="I11540" s="401"/>
      <c r="J11540" s="194"/>
      <c r="K11540" s="194"/>
      <c r="L11540" s="195"/>
      <c r="M11540" s="196"/>
      <c r="N11540" s="197"/>
      <c r="O11540" s="197"/>
      <c r="P11540" s="231"/>
    </row>
    <row r="11541" spans="2:16">
      <c r="B11541" s="351"/>
      <c r="C11541" s="435"/>
      <c r="D11541" s="399"/>
      <c r="E11541" s="400"/>
      <c r="G11541" s="401"/>
      <c r="H11541" s="401"/>
      <c r="I11541" s="401"/>
      <c r="J11541" s="194"/>
      <c r="K11541" s="194"/>
      <c r="L11541" s="195"/>
      <c r="M11541" s="196"/>
      <c r="N11541" s="197"/>
      <c r="O11541" s="197"/>
      <c r="P11541" s="231"/>
    </row>
    <row r="11542" spans="2:16">
      <c r="B11542" s="351"/>
      <c r="C11542" s="435"/>
      <c r="D11542" s="399"/>
      <c r="E11542" s="400"/>
      <c r="G11542" s="401"/>
      <c r="H11542" s="401"/>
      <c r="I11542" s="401"/>
      <c r="J11542" s="194"/>
      <c r="K11542" s="194"/>
      <c r="L11542" s="195"/>
      <c r="M11542" s="196"/>
      <c r="N11542" s="197"/>
      <c r="O11542" s="197"/>
      <c r="P11542" s="231"/>
    </row>
    <row r="11543" spans="2:16">
      <c r="B11543" s="351"/>
      <c r="C11543" s="435"/>
      <c r="D11543" s="399"/>
      <c r="E11543" s="400"/>
      <c r="G11543" s="401"/>
      <c r="H11543" s="401"/>
      <c r="I11543" s="401"/>
      <c r="J11543" s="194"/>
      <c r="K11543" s="194"/>
      <c r="L11543" s="195"/>
      <c r="M11543" s="196"/>
      <c r="N11543" s="197"/>
      <c r="O11543" s="197"/>
      <c r="P11543" s="231"/>
    </row>
    <row r="11544" spans="2:16">
      <c r="B11544" s="351"/>
      <c r="C11544" s="435"/>
      <c r="D11544" s="399"/>
      <c r="E11544" s="400"/>
      <c r="G11544" s="401"/>
      <c r="H11544" s="401"/>
      <c r="I11544" s="401"/>
      <c r="J11544" s="194"/>
      <c r="K11544" s="194"/>
      <c r="L11544" s="195"/>
      <c r="M11544" s="196"/>
      <c r="N11544" s="197"/>
      <c r="O11544" s="197"/>
      <c r="P11544" s="231"/>
    </row>
    <row r="11545" spans="2:16">
      <c r="B11545" s="351"/>
      <c r="C11545" s="435"/>
      <c r="D11545" s="399"/>
      <c r="E11545" s="400"/>
      <c r="G11545" s="401"/>
      <c r="H11545" s="401"/>
      <c r="I11545" s="401"/>
      <c r="J11545" s="194"/>
      <c r="K11545" s="194"/>
      <c r="L11545" s="195"/>
      <c r="M11545" s="196"/>
      <c r="N11545" s="197"/>
      <c r="O11545" s="197"/>
      <c r="P11545" s="231"/>
    </row>
    <row r="11546" spans="2:16">
      <c r="B11546" s="351"/>
      <c r="C11546" s="435"/>
      <c r="D11546" s="399"/>
      <c r="E11546" s="400"/>
      <c r="G11546" s="401"/>
      <c r="H11546" s="401"/>
      <c r="I11546" s="401"/>
      <c r="J11546" s="194"/>
      <c r="K11546" s="194"/>
      <c r="L11546" s="195"/>
      <c r="M11546" s="196"/>
      <c r="N11546" s="197"/>
      <c r="O11546" s="197"/>
      <c r="P11546" s="231"/>
    </row>
    <row r="11547" spans="2:16">
      <c r="B11547" s="351"/>
      <c r="C11547" s="435"/>
      <c r="D11547" s="399"/>
      <c r="E11547" s="400"/>
      <c r="G11547" s="401"/>
      <c r="H11547" s="401"/>
      <c r="I11547" s="401"/>
      <c r="J11547" s="194"/>
      <c r="K11547" s="194"/>
      <c r="L11547" s="195"/>
      <c r="M11547" s="196"/>
      <c r="N11547" s="197"/>
      <c r="O11547" s="197"/>
      <c r="P11547" s="231"/>
    </row>
    <row r="11548" spans="2:16">
      <c r="B11548" s="351"/>
      <c r="C11548" s="435"/>
      <c r="D11548" s="399"/>
      <c r="E11548" s="400"/>
      <c r="G11548" s="401"/>
      <c r="H11548" s="401"/>
      <c r="I11548" s="401"/>
      <c r="J11548" s="194"/>
      <c r="K11548" s="194"/>
      <c r="L11548" s="195"/>
      <c r="M11548" s="196"/>
      <c r="N11548" s="197"/>
      <c r="O11548" s="197"/>
      <c r="P11548" s="231"/>
    </row>
    <row r="11549" spans="2:16">
      <c r="B11549" s="351"/>
      <c r="C11549" s="435"/>
      <c r="D11549" s="399"/>
      <c r="E11549" s="400"/>
      <c r="G11549" s="401"/>
      <c r="H11549" s="401"/>
      <c r="I11549" s="401"/>
      <c r="J11549" s="194"/>
      <c r="K11549" s="194"/>
      <c r="L11549" s="195"/>
      <c r="M11549" s="196"/>
      <c r="N11549" s="197"/>
      <c r="O11549" s="197"/>
      <c r="P11549" s="231"/>
    </row>
    <row r="11550" spans="2:16">
      <c r="B11550" s="351"/>
      <c r="C11550" s="435"/>
      <c r="D11550" s="399"/>
      <c r="E11550" s="400"/>
      <c r="G11550" s="401"/>
      <c r="H11550" s="401"/>
      <c r="I11550" s="401"/>
      <c r="J11550" s="194"/>
      <c r="K11550" s="194"/>
      <c r="L11550" s="195"/>
      <c r="M11550" s="196"/>
      <c r="N11550" s="197"/>
      <c r="O11550" s="197"/>
      <c r="P11550" s="231"/>
    </row>
    <row r="11551" spans="2:16">
      <c r="B11551" s="351"/>
      <c r="C11551" s="435"/>
      <c r="D11551" s="399"/>
      <c r="E11551" s="400"/>
      <c r="G11551" s="401"/>
      <c r="H11551" s="401"/>
      <c r="I11551" s="401"/>
      <c r="J11551" s="194"/>
      <c r="K11551" s="194"/>
      <c r="L11551" s="195"/>
      <c r="M11551" s="196"/>
      <c r="N11551" s="197"/>
      <c r="O11551" s="197"/>
      <c r="P11551" s="231"/>
    </row>
    <row r="11552" spans="2:16">
      <c r="B11552" s="351"/>
      <c r="C11552" s="435"/>
      <c r="D11552" s="399"/>
      <c r="E11552" s="400"/>
      <c r="G11552" s="401"/>
      <c r="H11552" s="401"/>
      <c r="I11552" s="401"/>
      <c r="J11552" s="194"/>
      <c r="K11552" s="194"/>
      <c r="L11552" s="195"/>
      <c r="M11552" s="196"/>
      <c r="N11552" s="197"/>
      <c r="O11552" s="197"/>
      <c r="P11552" s="231"/>
    </row>
    <row r="11553" spans="2:16">
      <c r="B11553" s="402"/>
      <c r="C11553" s="435"/>
      <c r="D11553" s="404"/>
      <c r="E11553" s="405"/>
      <c r="G11553" s="406"/>
      <c r="H11553" s="406"/>
      <c r="I11553" s="406"/>
      <c r="J11553" s="194"/>
      <c r="K11553" s="194"/>
      <c r="L11553" s="195"/>
      <c r="M11553" s="196"/>
      <c r="N11553" s="197"/>
      <c r="O11553" s="197"/>
      <c r="P11553" s="221"/>
    </row>
    <row r="11554" spans="2:16">
      <c r="B11554" s="351"/>
      <c r="C11554" s="435"/>
      <c r="D11554" s="399"/>
      <c r="E11554" s="400"/>
      <c r="G11554" s="401"/>
      <c r="H11554" s="401"/>
      <c r="I11554" s="401"/>
      <c r="J11554" s="194"/>
      <c r="K11554" s="194"/>
      <c r="L11554" s="195"/>
      <c r="M11554" s="196"/>
      <c r="N11554" s="197"/>
      <c r="O11554" s="197"/>
      <c r="P11554" s="231"/>
    </row>
    <row r="11555" spans="2:16">
      <c r="B11555" s="351"/>
      <c r="C11555" s="435"/>
      <c r="D11555" s="399"/>
      <c r="E11555" s="400"/>
      <c r="G11555" s="401"/>
      <c r="H11555" s="401"/>
      <c r="I11555" s="401"/>
      <c r="J11555" s="194"/>
      <c r="K11555" s="194"/>
      <c r="L11555" s="195"/>
      <c r="M11555" s="196"/>
      <c r="N11555" s="197"/>
      <c r="O11555" s="197"/>
      <c r="P11555" s="231"/>
    </row>
    <row r="11556" spans="2:16">
      <c r="B11556" s="351"/>
      <c r="C11556" s="435"/>
      <c r="D11556" s="399"/>
      <c r="E11556" s="400"/>
      <c r="G11556" s="401"/>
      <c r="H11556" s="401"/>
      <c r="I11556" s="401"/>
      <c r="J11556" s="194"/>
      <c r="K11556" s="194"/>
      <c r="L11556" s="195"/>
      <c r="M11556" s="196"/>
      <c r="N11556" s="197"/>
      <c r="O11556" s="197"/>
      <c r="P11556" s="231"/>
    </row>
    <row r="11557" spans="2:16">
      <c r="B11557" s="351"/>
      <c r="C11557" s="435"/>
      <c r="D11557" s="399"/>
      <c r="E11557" s="400"/>
      <c r="G11557" s="401"/>
      <c r="H11557" s="401"/>
      <c r="I11557" s="401"/>
      <c r="J11557" s="194"/>
      <c r="K11557" s="194"/>
      <c r="L11557" s="195"/>
      <c r="M11557" s="196"/>
      <c r="N11557" s="197"/>
      <c r="O11557" s="197"/>
      <c r="P11557" s="231"/>
    </row>
    <row r="11558" spans="2:16">
      <c r="B11558" s="351"/>
      <c r="C11558" s="435"/>
      <c r="D11558" s="399"/>
      <c r="E11558" s="400"/>
      <c r="G11558" s="401"/>
      <c r="H11558" s="401"/>
      <c r="I11558" s="401"/>
      <c r="J11558" s="194"/>
      <c r="K11558" s="194"/>
      <c r="L11558" s="195"/>
      <c r="M11558" s="196"/>
      <c r="N11558" s="197"/>
      <c r="O11558" s="197"/>
      <c r="P11558" s="231"/>
    </row>
    <row r="11559" spans="2:16">
      <c r="B11559" s="351"/>
      <c r="C11559" s="435"/>
      <c r="D11559" s="399"/>
      <c r="E11559" s="400"/>
      <c r="G11559" s="401"/>
      <c r="H11559" s="401"/>
      <c r="I11559" s="401"/>
      <c r="J11559" s="194"/>
      <c r="K11559" s="194"/>
      <c r="L11559" s="195"/>
      <c r="M11559" s="196"/>
      <c r="N11559" s="197"/>
      <c r="O11559" s="197"/>
      <c r="P11559" s="231"/>
    </row>
    <row r="11560" spans="2:16">
      <c r="B11560" s="351"/>
      <c r="C11560" s="435"/>
      <c r="D11560" s="399"/>
      <c r="E11560" s="400"/>
      <c r="G11560" s="401"/>
      <c r="H11560" s="401"/>
      <c r="I11560" s="401"/>
      <c r="J11560" s="194"/>
      <c r="K11560" s="194"/>
      <c r="L11560" s="195"/>
      <c r="M11560" s="196"/>
      <c r="N11560" s="197"/>
      <c r="O11560" s="197"/>
      <c r="P11560" s="231"/>
    </row>
    <row r="11561" spans="2:16">
      <c r="B11561" s="351"/>
      <c r="C11561" s="435"/>
      <c r="D11561" s="399"/>
      <c r="E11561" s="400"/>
      <c r="G11561" s="401"/>
      <c r="H11561" s="401"/>
      <c r="I11561" s="401"/>
      <c r="J11561" s="194"/>
      <c r="K11561" s="194"/>
      <c r="L11561" s="195"/>
      <c r="M11561" s="196"/>
      <c r="N11561" s="197"/>
      <c r="O11561" s="197"/>
      <c r="P11561" s="231"/>
    </row>
    <row r="11562" spans="2:16">
      <c r="B11562" s="351"/>
      <c r="C11562" s="435"/>
      <c r="D11562" s="399"/>
      <c r="E11562" s="400"/>
      <c r="G11562" s="401"/>
      <c r="H11562" s="401"/>
      <c r="I11562" s="401"/>
      <c r="J11562" s="194"/>
      <c r="K11562" s="194"/>
      <c r="L11562" s="195"/>
      <c r="M11562" s="196"/>
      <c r="N11562" s="197"/>
      <c r="O11562" s="197"/>
      <c r="P11562" s="231"/>
    </row>
    <row r="11563" spans="2:16">
      <c r="B11563" s="351"/>
      <c r="C11563" s="435"/>
      <c r="D11563" s="399"/>
      <c r="E11563" s="400"/>
      <c r="G11563" s="401"/>
      <c r="H11563" s="401"/>
      <c r="I11563" s="401"/>
      <c r="J11563" s="194"/>
      <c r="K11563" s="194"/>
      <c r="L11563" s="195"/>
      <c r="M11563" s="196"/>
      <c r="N11563" s="197"/>
      <c r="O11563" s="197"/>
      <c r="P11563" s="231"/>
    </row>
    <row r="11564" spans="2:16">
      <c r="B11564" s="351"/>
      <c r="C11564" s="435"/>
      <c r="D11564" s="399"/>
      <c r="E11564" s="400"/>
      <c r="G11564" s="401"/>
      <c r="H11564" s="401"/>
      <c r="I11564" s="401"/>
      <c r="J11564" s="194"/>
      <c r="K11564" s="194"/>
      <c r="L11564" s="195"/>
      <c r="M11564" s="196"/>
      <c r="N11564" s="197"/>
      <c r="O11564" s="197"/>
      <c r="P11564" s="231"/>
    </row>
    <row r="11565" spans="2:16">
      <c r="B11565" s="351"/>
      <c r="C11565" s="435"/>
      <c r="D11565" s="399"/>
      <c r="E11565" s="400"/>
      <c r="G11565" s="401"/>
      <c r="H11565" s="401"/>
      <c r="I11565" s="401"/>
      <c r="J11565" s="194"/>
      <c r="K11565" s="194"/>
      <c r="L11565" s="195"/>
      <c r="M11565" s="196"/>
      <c r="N11565" s="197"/>
      <c r="O11565" s="197"/>
      <c r="P11565" s="231"/>
    </row>
    <row r="11566" spans="2:16">
      <c r="B11566" s="351"/>
      <c r="C11566" s="435"/>
      <c r="D11566" s="399"/>
      <c r="E11566" s="400"/>
      <c r="G11566" s="401"/>
      <c r="H11566" s="401"/>
      <c r="I11566" s="401"/>
      <c r="J11566" s="194"/>
      <c r="K11566" s="194"/>
      <c r="L11566" s="195"/>
      <c r="M11566" s="196"/>
      <c r="N11566" s="197"/>
      <c r="O11566" s="197"/>
      <c r="P11566" s="231"/>
    </row>
    <row r="11567" spans="2:16">
      <c r="B11567" s="351"/>
      <c r="C11567" s="435"/>
      <c r="D11567" s="399"/>
      <c r="E11567" s="400"/>
      <c r="G11567" s="401"/>
      <c r="H11567" s="401"/>
      <c r="I11567" s="401"/>
      <c r="J11567" s="194"/>
      <c r="K11567" s="194"/>
      <c r="L11567" s="195"/>
      <c r="M11567" s="196"/>
      <c r="N11567" s="197"/>
      <c r="O11567" s="197"/>
      <c r="P11567" s="231"/>
    </row>
    <row r="11568" spans="2:16">
      <c r="B11568" s="351"/>
      <c r="C11568" s="435"/>
      <c r="D11568" s="399"/>
      <c r="E11568" s="400"/>
      <c r="G11568" s="401"/>
      <c r="H11568" s="401"/>
      <c r="I11568" s="401"/>
      <c r="J11568" s="194"/>
      <c r="K11568" s="194"/>
      <c r="L11568" s="195"/>
      <c r="M11568" s="196"/>
      <c r="N11568" s="197"/>
      <c r="O11568" s="197"/>
      <c r="P11568" s="231"/>
    </row>
    <row r="11569" spans="2:16">
      <c r="B11569" s="351"/>
      <c r="C11569" s="435"/>
      <c r="D11569" s="399"/>
      <c r="E11569" s="400"/>
      <c r="G11569" s="401"/>
      <c r="H11569" s="401"/>
      <c r="I11569" s="401"/>
      <c r="J11569" s="194"/>
      <c r="K11569" s="194"/>
      <c r="L11569" s="195"/>
      <c r="M11569" s="196"/>
      <c r="N11569" s="197"/>
      <c r="O11569" s="197"/>
      <c r="P11569" s="231"/>
    </row>
    <row r="11570" spans="2:16">
      <c r="B11570" s="351"/>
      <c r="C11570" s="435"/>
      <c r="D11570" s="399"/>
      <c r="E11570" s="400"/>
      <c r="G11570" s="401"/>
      <c r="H11570" s="401"/>
      <c r="I11570" s="401"/>
      <c r="J11570" s="194"/>
      <c r="K11570" s="194"/>
      <c r="L11570" s="195"/>
      <c r="M11570" s="196"/>
      <c r="N11570" s="197"/>
      <c r="O11570" s="197"/>
      <c r="P11570" s="231"/>
    </row>
    <row r="11571" spans="2:16">
      <c r="B11571" s="351"/>
      <c r="C11571" s="435"/>
      <c r="D11571" s="399"/>
      <c r="E11571" s="400"/>
      <c r="G11571" s="401"/>
      <c r="H11571" s="401"/>
      <c r="I11571" s="401"/>
      <c r="J11571" s="194"/>
      <c r="K11571" s="194"/>
      <c r="L11571" s="195"/>
      <c r="M11571" s="196"/>
      <c r="N11571" s="197"/>
      <c r="O11571" s="197"/>
      <c r="P11571" s="231"/>
    </row>
    <row r="11572" spans="2:16">
      <c r="B11572" s="351"/>
      <c r="C11572" s="435"/>
      <c r="D11572" s="399"/>
      <c r="E11572" s="400"/>
      <c r="G11572" s="401"/>
      <c r="H11572" s="401"/>
      <c r="I11572" s="401"/>
      <c r="J11572" s="194"/>
      <c r="K11572" s="194"/>
      <c r="L11572" s="195"/>
      <c r="M11572" s="196"/>
      <c r="N11572" s="197"/>
      <c r="O11572" s="197"/>
      <c r="P11572" s="231"/>
    </row>
    <row r="11573" spans="2:16">
      <c r="B11573" s="351"/>
      <c r="C11573" s="435"/>
      <c r="D11573" s="399"/>
      <c r="E11573" s="400"/>
      <c r="G11573" s="401"/>
      <c r="H11573" s="401"/>
      <c r="I11573" s="401"/>
      <c r="J11573" s="194"/>
      <c r="K11573" s="194"/>
      <c r="L11573" s="195"/>
      <c r="M11573" s="196"/>
      <c r="N11573" s="197"/>
      <c r="O11573" s="197"/>
      <c r="P11573" s="231"/>
    </row>
    <row r="11574" spans="2:16">
      <c r="B11574" s="351"/>
      <c r="C11574" s="435"/>
      <c r="D11574" s="399"/>
      <c r="E11574" s="400"/>
      <c r="G11574" s="401"/>
      <c r="H11574" s="401"/>
      <c r="I11574" s="401"/>
      <c r="J11574" s="194"/>
      <c r="K11574" s="194"/>
      <c r="L11574" s="195"/>
      <c r="M11574" s="196"/>
      <c r="N11574" s="197"/>
      <c r="O11574" s="197"/>
      <c r="P11574" s="231"/>
    </row>
    <row r="11575" spans="2:16">
      <c r="B11575" s="351"/>
      <c r="C11575" s="435"/>
      <c r="D11575" s="399"/>
      <c r="E11575" s="400"/>
      <c r="G11575" s="401"/>
      <c r="H11575" s="401"/>
      <c r="I11575" s="401"/>
      <c r="J11575" s="194"/>
      <c r="K11575" s="194"/>
      <c r="L11575" s="195"/>
      <c r="M11575" s="196"/>
      <c r="N11575" s="197"/>
      <c r="O11575" s="197"/>
      <c r="P11575" s="231"/>
    </row>
    <row r="11576" spans="2:16">
      <c r="B11576" s="351"/>
      <c r="C11576" s="435"/>
      <c r="D11576" s="399"/>
      <c r="E11576" s="400"/>
      <c r="G11576" s="401"/>
      <c r="H11576" s="401"/>
      <c r="I11576" s="401"/>
      <c r="J11576" s="194"/>
      <c r="K11576" s="194"/>
      <c r="L11576" s="195"/>
      <c r="M11576" s="196"/>
      <c r="N11576" s="197"/>
      <c r="O11576" s="197"/>
      <c r="P11576" s="231"/>
    </row>
    <row r="11577" spans="2:16">
      <c r="B11577" s="351"/>
      <c r="C11577" s="435"/>
      <c r="D11577" s="399"/>
      <c r="E11577" s="400"/>
      <c r="G11577" s="401"/>
      <c r="H11577" s="401"/>
      <c r="I11577" s="401"/>
      <c r="J11577" s="194"/>
      <c r="K11577" s="194"/>
      <c r="L11577" s="195"/>
      <c r="M11577" s="196"/>
      <c r="N11577" s="197"/>
      <c r="O11577" s="197"/>
      <c r="P11577" s="231"/>
    </row>
    <row r="11578" spans="2:16">
      <c r="B11578" s="351"/>
      <c r="C11578" s="435"/>
      <c r="D11578" s="399"/>
      <c r="E11578" s="400"/>
      <c r="G11578" s="401"/>
      <c r="H11578" s="401"/>
      <c r="I11578" s="401"/>
      <c r="J11578" s="194"/>
      <c r="K11578" s="194"/>
      <c r="L11578" s="195"/>
      <c r="M11578" s="196"/>
      <c r="N11578" s="197"/>
      <c r="O11578" s="197"/>
      <c r="P11578" s="231"/>
    </row>
    <row r="11579" spans="2:16">
      <c r="B11579" s="351"/>
      <c r="C11579" s="435"/>
      <c r="D11579" s="399"/>
      <c r="E11579" s="400"/>
      <c r="G11579" s="401"/>
      <c r="H11579" s="401"/>
      <c r="I11579" s="401"/>
      <c r="J11579" s="194"/>
      <c r="K11579" s="194"/>
      <c r="L11579" s="195"/>
      <c r="M11579" s="196"/>
      <c r="N11579" s="197"/>
      <c r="O11579" s="197"/>
      <c r="P11579" s="231"/>
    </row>
    <row r="11580" spans="2:16">
      <c r="B11580" s="351"/>
      <c r="C11580" s="435"/>
      <c r="D11580" s="399"/>
      <c r="E11580" s="400"/>
      <c r="G11580" s="401"/>
      <c r="H11580" s="401"/>
      <c r="I11580" s="401"/>
      <c r="J11580" s="194"/>
      <c r="K11580" s="194"/>
      <c r="L11580" s="195"/>
      <c r="M11580" s="196"/>
      <c r="N11580" s="197"/>
      <c r="O11580" s="197"/>
      <c r="P11580" s="231"/>
    </row>
    <row r="11581" spans="2:16">
      <c r="B11581" s="351"/>
      <c r="C11581" s="435"/>
      <c r="D11581" s="399"/>
      <c r="E11581" s="400"/>
      <c r="G11581" s="401"/>
      <c r="H11581" s="401"/>
      <c r="I11581" s="401"/>
      <c r="J11581" s="194"/>
      <c r="K11581" s="194"/>
      <c r="L11581" s="195"/>
      <c r="M11581" s="196"/>
      <c r="N11581" s="197"/>
      <c r="O11581" s="197"/>
      <c r="P11581" s="231"/>
    </row>
    <row r="11582" spans="2:16">
      <c r="B11582" s="351"/>
      <c r="C11582" s="435"/>
      <c r="D11582" s="399"/>
      <c r="E11582" s="400"/>
      <c r="G11582" s="401"/>
      <c r="H11582" s="401"/>
      <c r="I11582" s="401"/>
      <c r="J11582" s="194"/>
      <c r="K11582" s="194"/>
      <c r="L11582" s="195"/>
      <c r="M11582" s="196"/>
      <c r="N11582" s="197"/>
      <c r="O11582" s="197"/>
      <c r="P11582" s="231"/>
    </row>
    <row r="11583" spans="2:16">
      <c r="B11583" s="351"/>
      <c r="C11583" s="435"/>
      <c r="D11583" s="399"/>
      <c r="E11583" s="400"/>
      <c r="G11583" s="401"/>
      <c r="H11583" s="401"/>
      <c r="I11583" s="401"/>
      <c r="J11583" s="194"/>
      <c r="K11583" s="194"/>
      <c r="L11583" s="195"/>
      <c r="M11583" s="196"/>
      <c r="N11583" s="197"/>
      <c r="O11583" s="197"/>
      <c r="P11583" s="231"/>
    </row>
    <row r="11584" spans="2:16">
      <c r="B11584" s="351"/>
      <c r="C11584" s="435"/>
      <c r="D11584" s="399"/>
      <c r="E11584" s="400"/>
      <c r="G11584" s="401"/>
      <c r="H11584" s="401"/>
      <c r="I11584" s="401"/>
      <c r="J11584" s="194"/>
      <c r="K11584" s="194"/>
      <c r="L11584" s="195"/>
      <c r="M11584" s="196"/>
      <c r="N11584" s="197"/>
      <c r="O11584" s="197"/>
      <c r="P11584" s="231"/>
    </row>
    <row r="11585" spans="2:16">
      <c r="B11585" s="351"/>
      <c r="C11585" s="435"/>
      <c r="D11585" s="399"/>
      <c r="E11585" s="400"/>
      <c r="G11585" s="401"/>
      <c r="H11585" s="401"/>
      <c r="I11585" s="401"/>
      <c r="J11585" s="194"/>
      <c r="K11585" s="194"/>
      <c r="L11585" s="195"/>
      <c r="M11585" s="196"/>
      <c r="N11585" s="197"/>
      <c r="O11585" s="197"/>
      <c r="P11585" s="231"/>
    </row>
    <row r="11586" spans="2:16">
      <c r="B11586" s="351"/>
      <c r="C11586" s="435"/>
      <c r="D11586" s="399"/>
      <c r="E11586" s="400"/>
      <c r="G11586" s="401"/>
      <c r="H11586" s="401"/>
      <c r="I11586" s="401"/>
      <c r="J11586" s="194"/>
      <c r="K11586" s="194"/>
      <c r="L11586" s="195"/>
      <c r="M11586" s="196"/>
      <c r="N11586" s="197"/>
      <c r="O11586" s="197"/>
      <c r="P11586" s="231"/>
    </row>
    <row r="11587" spans="2:16">
      <c r="B11587" s="351"/>
      <c r="C11587" s="435"/>
      <c r="D11587" s="399"/>
      <c r="E11587" s="400"/>
      <c r="G11587" s="401"/>
      <c r="H11587" s="401"/>
      <c r="I11587" s="401"/>
      <c r="J11587" s="194"/>
      <c r="K11587" s="194"/>
      <c r="L11587" s="195"/>
      <c r="M11587" s="196"/>
      <c r="N11587" s="197"/>
      <c r="O11587" s="197"/>
      <c r="P11587" s="231"/>
    </row>
    <row r="11588" spans="2:16">
      <c r="B11588" s="351"/>
      <c r="C11588" s="435"/>
      <c r="D11588" s="399"/>
      <c r="E11588" s="400"/>
      <c r="G11588" s="401"/>
      <c r="H11588" s="401"/>
      <c r="I11588" s="401"/>
      <c r="J11588" s="194"/>
      <c r="K11588" s="194"/>
      <c r="L11588" s="195"/>
      <c r="M11588" s="196"/>
      <c r="N11588" s="197"/>
      <c r="O11588" s="197"/>
      <c r="P11588" s="231"/>
    </row>
    <row r="11589" spans="2:16">
      <c r="B11589" s="351"/>
      <c r="C11589" s="435"/>
      <c r="D11589" s="399"/>
      <c r="E11589" s="400"/>
      <c r="G11589" s="401"/>
      <c r="H11589" s="401"/>
      <c r="I11589" s="401"/>
      <c r="J11589" s="194"/>
      <c r="K11589" s="194"/>
      <c r="L11589" s="195"/>
      <c r="M11589" s="196"/>
      <c r="N11589" s="197"/>
      <c r="O11589" s="197"/>
      <c r="P11589" s="231"/>
    </row>
    <row r="11590" spans="2:16">
      <c r="B11590" s="351"/>
      <c r="C11590" s="435"/>
      <c r="D11590" s="399"/>
      <c r="E11590" s="400"/>
      <c r="G11590" s="401"/>
      <c r="H11590" s="401"/>
      <c r="I11590" s="401"/>
      <c r="J11590" s="194"/>
      <c r="K11590" s="194"/>
      <c r="L11590" s="195"/>
      <c r="M11590" s="196"/>
      <c r="N11590" s="197"/>
      <c r="O11590" s="197"/>
      <c r="P11590" s="231"/>
    </row>
    <row r="11591" spans="2:16">
      <c r="B11591" s="351"/>
      <c r="C11591" s="435"/>
      <c r="D11591" s="399"/>
      <c r="E11591" s="400"/>
      <c r="G11591" s="401"/>
      <c r="H11591" s="401"/>
      <c r="I11591" s="401"/>
      <c r="J11591" s="194"/>
      <c r="K11591" s="194"/>
      <c r="L11591" s="195"/>
      <c r="M11591" s="196"/>
      <c r="N11591" s="197"/>
      <c r="O11591" s="197"/>
      <c r="P11591" s="231"/>
    </row>
    <row r="11592" spans="2:16">
      <c r="B11592" s="351"/>
      <c r="C11592" s="435"/>
      <c r="D11592" s="399"/>
      <c r="E11592" s="400"/>
      <c r="G11592" s="401"/>
      <c r="H11592" s="401"/>
      <c r="I11592" s="401"/>
      <c r="J11592" s="194"/>
      <c r="K11592" s="194"/>
      <c r="L11592" s="195"/>
      <c r="M11592" s="196"/>
      <c r="N11592" s="197"/>
      <c r="O11592" s="197"/>
      <c r="P11592" s="231"/>
    </row>
    <row r="11593" spans="2:16">
      <c r="B11593" s="351"/>
      <c r="C11593" s="435"/>
      <c r="D11593" s="399"/>
      <c r="E11593" s="400"/>
      <c r="G11593" s="401"/>
      <c r="H11593" s="401"/>
      <c r="I11593" s="401"/>
      <c r="J11593" s="194"/>
      <c r="K11593" s="194"/>
      <c r="L11593" s="195"/>
      <c r="M11593" s="196"/>
      <c r="N11593" s="197"/>
      <c r="O11593" s="197"/>
      <c r="P11593" s="231"/>
    </row>
    <row r="11594" spans="2:16">
      <c r="B11594" s="351"/>
      <c r="C11594" s="435"/>
      <c r="D11594" s="399"/>
      <c r="E11594" s="400"/>
      <c r="G11594" s="401"/>
      <c r="H11594" s="401"/>
      <c r="I11594" s="401"/>
      <c r="J11594" s="194"/>
      <c r="K11594" s="194"/>
      <c r="L11594" s="195"/>
      <c r="M11594" s="196"/>
      <c r="N11594" s="197"/>
      <c r="O11594" s="197"/>
      <c r="P11594" s="231"/>
    </row>
    <row r="11595" spans="2:16">
      <c r="B11595" s="351"/>
      <c r="C11595" s="435"/>
      <c r="D11595" s="399"/>
      <c r="E11595" s="400"/>
      <c r="G11595" s="401"/>
      <c r="H11595" s="401"/>
      <c r="I11595" s="401"/>
      <c r="J11595" s="194"/>
      <c r="K11595" s="194"/>
      <c r="L11595" s="195"/>
      <c r="M11595" s="196"/>
      <c r="N11595" s="197"/>
      <c r="O11595" s="197"/>
      <c r="P11595" s="231"/>
    </row>
    <row r="11596" spans="2:16">
      <c r="B11596" s="351"/>
      <c r="C11596" s="435"/>
      <c r="D11596" s="399"/>
      <c r="E11596" s="400"/>
      <c r="G11596" s="401"/>
      <c r="H11596" s="401"/>
      <c r="I11596" s="401"/>
      <c r="J11596" s="194"/>
      <c r="K11596" s="194"/>
      <c r="L11596" s="195"/>
      <c r="M11596" s="196"/>
      <c r="N11596" s="197"/>
      <c r="O11596" s="197"/>
      <c r="P11596" s="231"/>
    </row>
    <row r="11597" spans="2:16">
      <c r="B11597" s="351"/>
      <c r="C11597" s="435"/>
      <c r="D11597" s="399"/>
      <c r="E11597" s="400"/>
      <c r="G11597" s="401"/>
      <c r="H11597" s="401"/>
      <c r="I11597" s="401"/>
      <c r="J11597" s="194"/>
      <c r="K11597" s="194"/>
      <c r="L11597" s="195"/>
      <c r="M11597" s="196"/>
      <c r="N11597" s="197"/>
      <c r="O11597" s="197"/>
      <c r="P11597" s="231"/>
    </row>
    <row r="11598" spans="2:16">
      <c r="B11598" s="351"/>
      <c r="C11598" s="435"/>
      <c r="D11598" s="399"/>
      <c r="E11598" s="400"/>
      <c r="G11598" s="401"/>
      <c r="H11598" s="401"/>
      <c r="I11598" s="401"/>
      <c r="J11598" s="194"/>
      <c r="K11598" s="194"/>
      <c r="L11598" s="195"/>
      <c r="M11598" s="196"/>
      <c r="N11598" s="197"/>
      <c r="O11598" s="197"/>
      <c r="P11598" s="231"/>
    </row>
    <row r="11599" spans="2:16">
      <c r="B11599" s="351"/>
      <c r="C11599" s="435"/>
      <c r="D11599" s="399"/>
      <c r="E11599" s="400"/>
      <c r="G11599" s="401"/>
      <c r="H11599" s="401"/>
      <c r="I11599" s="401"/>
      <c r="J11599" s="194"/>
      <c r="K11599" s="194"/>
      <c r="L11599" s="195"/>
      <c r="M11599" s="196"/>
      <c r="N11599" s="197"/>
      <c r="O11599" s="197"/>
      <c r="P11599" s="231"/>
    </row>
    <row r="11600" spans="2:16">
      <c r="B11600" s="351"/>
      <c r="C11600" s="435"/>
      <c r="D11600" s="399"/>
      <c r="E11600" s="400"/>
      <c r="G11600" s="401"/>
      <c r="H11600" s="401"/>
      <c r="I11600" s="401"/>
      <c r="J11600" s="194"/>
      <c r="K11600" s="194"/>
      <c r="L11600" s="195"/>
      <c r="M11600" s="196"/>
      <c r="N11600" s="197"/>
      <c r="O11600" s="197"/>
      <c r="P11600" s="231"/>
    </row>
    <row r="11601" spans="2:16">
      <c r="B11601" s="351"/>
      <c r="C11601" s="435"/>
      <c r="D11601" s="399"/>
      <c r="E11601" s="400"/>
      <c r="G11601" s="401"/>
      <c r="H11601" s="401"/>
      <c r="I11601" s="401"/>
      <c r="J11601" s="194"/>
      <c r="K11601" s="194"/>
      <c r="L11601" s="195"/>
      <c r="M11601" s="196"/>
      <c r="N11601" s="197"/>
      <c r="O11601" s="197"/>
      <c r="P11601" s="231"/>
    </row>
    <row r="11602" spans="2:16">
      <c r="B11602" s="351"/>
      <c r="C11602" s="435"/>
      <c r="D11602" s="399"/>
      <c r="E11602" s="400"/>
      <c r="G11602" s="401"/>
      <c r="H11602" s="401"/>
      <c r="I11602" s="401"/>
      <c r="J11602" s="194"/>
      <c r="K11602" s="194"/>
      <c r="L11602" s="195"/>
      <c r="M11602" s="196"/>
      <c r="N11602" s="197"/>
      <c r="O11602" s="197"/>
      <c r="P11602" s="231"/>
    </row>
    <row r="11603" spans="2:16">
      <c r="B11603" s="351"/>
      <c r="C11603" s="435"/>
      <c r="D11603" s="399"/>
      <c r="E11603" s="400"/>
      <c r="G11603" s="401"/>
      <c r="H11603" s="401"/>
      <c r="I11603" s="401"/>
      <c r="J11603" s="194"/>
      <c r="K11603" s="194"/>
      <c r="L11603" s="195"/>
      <c r="M11603" s="196"/>
      <c r="N11603" s="197"/>
      <c r="O11603" s="197"/>
      <c r="P11603" s="231"/>
    </row>
    <row r="11604" spans="2:16">
      <c r="B11604" s="351"/>
      <c r="C11604" s="435"/>
      <c r="D11604" s="399"/>
      <c r="E11604" s="400"/>
      <c r="G11604" s="401"/>
      <c r="H11604" s="401"/>
      <c r="I11604" s="401"/>
      <c r="J11604" s="194"/>
      <c r="K11604" s="194"/>
      <c r="L11604" s="195"/>
      <c r="M11604" s="196"/>
      <c r="N11604" s="197"/>
      <c r="O11604" s="197"/>
      <c r="P11604" s="231"/>
    </row>
    <row r="11605" spans="2:16">
      <c r="B11605" s="351"/>
      <c r="C11605" s="435"/>
      <c r="D11605" s="399"/>
      <c r="E11605" s="400"/>
      <c r="G11605" s="401"/>
      <c r="H11605" s="401"/>
      <c r="I11605" s="401"/>
      <c r="J11605" s="194"/>
      <c r="K11605" s="194"/>
      <c r="L11605" s="195"/>
      <c r="M11605" s="196"/>
      <c r="N11605" s="197"/>
      <c r="O11605" s="197"/>
      <c r="P11605" s="231"/>
    </row>
    <row r="11606" spans="2:16">
      <c r="B11606" s="351"/>
      <c r="C11606" s="435"/>
      <c r="D11606" s="399"/>
      <c r="E11606" s="400"/>
      <c r="G11606" s="401"/>
      <c r="H11606" s="401"/>
      <c r="I11606" s="401"/>
      <c r="J11606" s="194"/>
      <c r="K11606" s="194"/>
      <c r="L11606" s="195"/>
      <c r="M11606" s="196"/>
      <c r="N11606" s="197"/>
      <c r="O11606" s="197"/>
      <c r="P11606" s="231"/>
    </row>
    <row r="11607" spans="2:16">
      <c r="B11607" s="351"/>
      <c r="C11607" s="435"/>
      <c r="D11607" s="399"/>
      <c r="E11607" s="400"/>
      <c r="G11607" s="401"/>
      <c r="H11607" s="401"/>
      <c r="I11607" s="401"/>
      <c r="J11607" s="194"/>
      <c r="K11607" s="194"/>
      <c r="L11607" s="195"/>
      <c r="M11607" s="196"/>
      <c r="N11607" s="197"/>
      <c r="O11607" s="197"/>
      <c r="P11607" s="231"/>
    </row>
    <row r="11608" spans="2:16">
      <c r="B11608" s="351"/>
      <c r="C11608" s="435"/>
      <c r="D11608" s="399"/>
      <c r="E11608" s="400"/>
      <c r="G11608" s="401"/>
      <c r="H11608" s="401"/>
      <c r="I11608" s="401"/>
      <c r="J11608" s="194"/>
      <c r="K11608" s="194"/>
      <c r="L11608" s="195"/>
      <c r="M11608" s="196"/>
      <c r="N11608" s="197"/>
      <c r="O11608" s="197"/>
      <c r="P11608" s="231"/>
    </row>
    <row r="11609" spans="2:16">
      <c r="B11609" s="351"/>
      <c r="C11609" s="435"/>
      <c r="D11609" s="399"/>
      <c r="E11609" s="400"/>
      <c r="G11609" s="401"/>
      <c r="H11609" s="401"/>
      <c r="I11609" s="401"/>
      <c r="J11609" s="194"/>
      <c r="K11609" s="194"/>
      <c r="L11609" s="195"/>
      <c r="M11609" s="196"/>
      <c r="N11609" s="197"/>
      <c r="O11609" s="197"/>
      <c r="P11609" s="231"/>
    </row>
    <row r="11610" spans="2:16">
      <c r="B11610" s="351"/>
      <c r="C11610" s="435"/>
      <c r="D11610" s="399"/>
      <c r="E11610" s="400"/>
      <c r="G11610" s="401"/>
      <c r="H11610" s="401"/>
      <c r="I11610" s="401"/>
      <c r="J11610" s="194"/>
      <c r="K11610" s="194"/>
      <c r="L11610" s="195"/>
      <c r="M11610" s="196"/>
      <c r="N11610" s="197"/>
      <c r="O11610" s="197"/>
      <c r="P11610" s="231"/>
    </row>
    <row r="11611" spans="2:16">
      <c r="B11611" s="351"/>
      <c r="C11611" s="435"/>
      <c r="D11611" s="399"/>
      <c r="E11611" s="400"/>
      <c r="G11611" s="401"/>
      <c r="H11611" s="401"/>
      <c r="I11611" s="401"/>
      <c r="J11611" s="194"/>
      <c r="K11611" s="194"/>
      <c r="L11611" s="195"/>
      <c r="M11611" s="196"/>
      <c r="N11611" s="197"/>
      <c r="O11611" s="197"/>
      <c r="P11611" s="231"/>
    </row>
    <row r="11612" spans="2:16">
      <c r="B11612" s="351"/>
      <c r="C11612" s="435"/>
      <c r="D11612" s="399"/>
      <c r="E11612" s="400"/>
      <c r="G11612" s="401"/>
      <c r="H11612" s="401"/>
      <c r="I11612" s="401"/>
      <c r="J11612" s="194"/>
      <c r="K11612" s="194"/>
      <c r="L11612" s="195"/>
      <c r="M11612" s="196"/>
      <c r="N11612" s="197"/>
      <c r="O11612" s="197"/>
      <c r="P11612" s="231"/>
    </row>
    <row r="11613" spans="2:16">
      <c r="B11613" s="351"/>
      <c r="C11613" s="435"/>
      <c r="D11613" s="399"/>
      <c r="E11613" s="400"/>
      <c r="G11613" s="401"/>
      <c r="H11613" s="401"/>
      <c r="I11613" s="401"/>
      <c r="J11613" s="194"/>
      <c r="K11613" s="194"/>
      <c r="L11613" s="195"/>
      <c r="M11613" s="196"/>
      <c r="N11613" s="197"/>
      <c r="O11613" s="197"/>
      <c r="P11613" s="231"/>
    </row>
    <row r="11614" spans="2:16">
      <c r="B11614" s="351"/>
      <c r="C11614" s="435"/>
      <c r="D11614" s="399"/>
      <c r="E11614" s="400"/>
      <c r="G11614" s="401"/>
      <c r="H11614" s="401"/>
      <c r="I11614" s="401"/>
      <c r="J11614" s="194"/>
      <c r="K11614" s="194"/>
      <c r="L11614" s="195"/>
      <c r="M11614" s="196"/>
      <c r="N11614" s="197"/>
      <c r="O11614" s="197"/>
      <c r="P11614" s="231"/>
    </row>
    <row r="11615" spans="2:16">
      <c r="B11615" s="351"/>
      <c r="C11615" s="435"/>
      <c r="D11615" s="399"/>
      <c r="E11615" s="400"/>
      <c r="G11615" s="401"/>
      <c r="H11615" s="401"/>
      <c r="I11615" s="401"/>
      <c r="J11615" s="194"/>
      <c r="K11615" s="194"/>
      <c r="L11615" s="195"/>
      <c r="M11615" s="196"/>
      <c r="N11615" s="197"/>
      <c r="O11615" s="197"/>
      <c r="P11615" s="231"/>
    </row>
    <row r="11616" spans="2:16">
      <c r="B11616" s="351"/>
      <c r="C11616" s="435"/>
      <c r="D11616" s="399"/>
      <c r="E11616" s="400"/>
      <c r="G11616" s="401"/>
      <c r="H11616" s="401"/>
      <c r="I11616" s="401"/>
      <c r="J11616" s="194"/>
      <c r="K11616" s="194"/>
      <c r="L11616" s="195"/>
      <c r="M11616" s="196"/>
      <c r="N11616" s="197"/>
      <c r="O11616" s="197"/>
      <c r="P11616" s="231"/>
    </row>
    <row r="11617" spans="2:16">
      <c r="B11617" s="351"/>
      <c r="C11617" s="435"/>
      <c r="D11617" s="399"/>
      <c r="E11617" s="400"/>
      <c r="G11617" s="401"/>
      <c r="H11617" s="401"/>
      <c r="I11617" s="401"/>
      <c r="J11617" s="194"/>
      <c r="K11617" s="194"/>
      <c r="L11617" s="195"/>
      <c r="M11617" s="196"/>
      <c r="N11617" s="197"/>
      <c r="O11617" s="197"/>
      <c r="P11617" s="231"/>
    </row>
    <row r="11618" spans="2:16">
      <c r="B11618" s="351"/>
      <c r="C11618" s="435"/>
      <c r="D11618" s="399"/>
      <c r="E11618" s="400"/>
      <c r="G11618" s="401"/>
      <c r="H11618" s="401"/>
      <c r="I11618" s="401"/>
      <c r="J11618" s="194"/>
      <c r="K11618" s="194"/>
      <c r="L11618" s="195"/>
      <c r="M11618" s="196"/>
      <c r="N11618" s="197"/>
      <c r="O11618" s="197"/>
      <c r="P11618" s="231"/>
    </row>
    <row r="11619" spans="2:16">
      <c r="B11619" s="351"/>
      <c r="C11619" s="435"/>
      <c r="D11619" s="399"/>
      <c r="E11619" s="400"/>
      <c r="G11619" s="401"/>
      <c r="H11619" s="401"/>
      <c r="I11619" s="401"/>
      <c r="J11619" s="194"/>
      <c r="K11619" s="194"/>
      <c r="L11619" s="195"/>
      <c r="M11619" s="196"/>
      <c r="N11619" s="197"/>
      <c r="O11619" s="197"/>
      <c r="P11619" s="231"/>
    </row>
    <row r="11620" spans="2:16">
      <c r="B11620" s="351"/>
      <c r="C11620" s="435"/>
      <c r="D11620" s="399"/>
      <c r="E11620" s="400"/>
      <c r="G11620" s="401"/>
      <c r="H11620" s="401"/>
      <c r="I11620" s="401"/>
      <c r="J11620" s="194"/>
      <c r="K11620" s="194"/>
      <c r="L11620" s="195"/>
      <c r="M11620" s="196"/>
      <c r="N11620" s="197"/>
      <c r="O11620" s="197"/>
      <c r="P11620" s="231"/>
    </row>
    <row r="11621" spans="2:16">
      <c r="B11621" s="351"/>
      <c r="C11621" s="435"/>
      <c r="D11621" s="399"/>
      <c r="E11621" s="400"/>
      <c r="G11621" s="401"/>
      <c r="H11621" s="401"/>
      <c r="I11621" s="401"/>
      <c r="J11621" s="194"/>
      <c r="K11621" s="194"/>
      <c r="L11621" s="195"/>
      <c r="M11621" s="196"/>
      <c r="N11621" s="197"/>
      <c r="O11621" s="197"/>
      <c r="P11621" s="231"/>
    </row>
    <row r="11622" spans="2:16">
      <c r="B11622" s="351"/>
      <c r="C11622" s="435"/>
      <c r="D11622" s="399"/>
      <c r="E11622" s="400"/>
      <c r="G11622" s="401"/>
      <c r="H11622" s="401"/>
      <c r="I11622" s="401"/>
      <c r="J11622" s="194"/>
      <c r="K11622" s="194"/>
      <c r="L11622" s="195"/>
      <c r="M11622" s="196"/>
      <c r="N11622" s="197"/>
      <c r="O11622" s="197"/>
      <c r="P11622" s="231"/>
    </row>
    <row r="11623" spans="2:16">
      <c r="B11623" s="351"/>
      <c r="C11623" s="435"/>
      <c r="D11623" s="399"/>
      <c r="E11623" s="400"/>
      <c r="G11623" s="401"/>
      <c r="H11623" s="401"/>
      <c r="I11623" s="401"/>
      <c r="J11623" s="194"/>
      <c r="K11623" s="194"/>
      <c r="L11623" s="195"/>
      <c r="M11623" s="196"/>
      <c r="N11623" s="197"/>
      <c r="O11623" s="197"/>
      <c r="P11623" s="231"/>
    </row>
    <row r="11624" spans="2:16">
      <c r="B11624" s="402"/>
      <c r="C11624" s="435"/>
      <c r="D11624" s="404"/>
      <c r="E11624" s="405"/>
      <c r="G11624" s="406"/>
      <c r="H11624" s="406"/>
      <c r="I11624" s="406"/>
      <c r="J11624" s="194"/>
      <c r="K11624" s="194"/>
      <c r="L11624" s="195"/>
      <c r="M11624" s="196"/>
      <c r="N11624" s="197"/>
      <c r="O11624" s="197"/>
      <c r="P11624" s="221"/>
    </row>
    <row r="11625" spans="2:16">
      <c r="B11625" s="351"/>
      <c r="C11625" s="435"/>
      <c r="D11625" s="399"/>
      <c r="E11625" s="400"/>
      <c r="G11625" s="401"/>
      <c r="H11625" s="401"/>
      <c r="I11625" s="401"/>
      <c r="J11625" s="194"/>
      <c r="K11625" s="194"/>
      <c r="L11625" s="195"/>
      <c r="M11625" s="196"/>
      <c r="N11625" s="197"/>
      <c r="O11625" s="197"/>
      <c r="P11625" s="231"/>
    </row>
    <row r="11626" spans="2:16">
      <c r="B11626" s="351"/>
      <c r="C11626" s="435"/>
      <c r="D11626" s="399"/>
      <c r="E11626" s="400"/>
      <c r="G11626" s="401"/>
      <c r="H11626" s="401"/>
      <c r="I11626" s="401"/>
      <c r="J11626" s="194"/>
      <c r="K11626" s="194"/>
      <c r="L11626" s="195"/>
      <c r="M11626" s="196"/>
      <c r="N11626" s="197"/>
      <c r="O11626" s="197"/>
      <c r="P11626" s="231"/>
    </row>
    <row r="11627" spans="2:16">
      <c r="B11627" s="351"/>
      <c r="C11627" s="435"/>
      <c r="D11627" s="399"/>
      <c r="E11627" s="400"/>
      <c r="G11627" s="401"/>
      <c r="H11627" s="401"/>
      <c r="I11627" s="401"/>
      <c r="J11627" s="194"/>
      <c r="K11627" s="194"/>
      <c r="L11627" s="195"/>
      <c r="M11627" s="196"/>
      <c r="N11627" s="197"/>
      <c r="O11627" s="197"/>
      <c r="P11627" s="231"/>
    </row>
    <row r="11628" spans="2:16">
      <c r="B11628" s="351"/>
      <c r="C11628" s="435"/>
      <c r="D11628" s="399"/>
      <c r="E11628" s="400"/>
      <c r="G11628" s="401"/>
      <c r="H11628" s="401"/>
      <c r="I11628" s="401"/>
      <c r="J11628" s="194"/>
      <c r="K11628" s="194"/>
      <c r="L11628" s="195"/>
      <c r="M11628" s="196"/>
      <c r="N11628" s="197"/>
      <c r="O11628" s="197"/>
      <c r="P11628" s="231"/>
    </row>
    <row r="11629" spans="2:16">
      <c r="B11629" s="351"/>
      <c r="C11629" s="435"/>
      <c r="D11629" s="399"/>
      <c r="E11629" s="400"/>
      <c r="G11629" s="401"/>
      <c r="H11629" s="401"/>
      <c r="I11629" s="401"/>
      <c r="J11629" s="194"/>
      <c r="K11629" s="194"/>
      <c r="L11629" s="195"/>
      <c r="M11629" s="196"/>
      <c r="N11629" s="197"/>
      <c r="O11629" s="197"/>
      <c r="P11629" s="231"/>
    </row>
    <row r="11630" spans="2:16">
      <c r="B11630" s="351"/>
      <c r="C11630" s="435"/>
      <c r="D11630" s="399"/>
      <c r="E11630" s="400"/>
      <c r="G11630" s="401"/>
      <c r="H11630" s="401"/>
      <c r="I11630" s="401"/>
      <c r="J11630" s="194"/>
      <c r="K11630" s="194"/>
      <c r="L11630" s="195"/>
      <c r="M11630" s="196"/>
      <c r="N11630" s="197"/>
      <c r="O11630" s="197"/>
      <c r="P11630" s="231"/>
    </row>
    <row r="11631" spans="2:16">
      <c r="B11631" s="351"/>
      <c r="C11631" s="435"/>
      <c r="D11631" s="399"/>
      <c r="E11631" s="400"/>
      <c r="G11631" s="401"/>
      <c r="H11631" s="401"/>
      <c r="I11631" s="401"/>
      <c r="J11631" s="194"/>
      <c r="K11631" s="194"/>
      <c r="L11631" s="195"/>
      <c r="M11631" s="196"/>
      <c r="N11631" s="197"/>
      <c r="O11631" s="197"/>
      <c r="P11631" s="231"/>
    </row>
    <row r="11632" spans="2:16">
      <c r="B11632" s="351"/>
      <c r="C11632" s="435"/>
      <c r="D11632" s="399"/>
      <c r="E11632" s="400"/>
      <c r="G11632" s="401"/>
      <c r="H11632" s="401"/>
      <c r="I11632" s="401"/>
      <c r="J11632" s="194"/>
      <c r="K11632" s="194"/>
      <c r="L11632" s="195"/>
      <c r="M11632" s="196"/>
      <c r="N11632" s="197"/>
      <c r="O11632" s="197"/>
      <c r="P11632" s="231"/>
    </row>
    <row r="11633" spans="2:16">
      <c r="B11633" s="351"/>
      <c r="C11633" s="435"/>
      <c r="D11633" s="399"/>
      <c r="E11633" s="400"/>
      <c r="G11633" s="401"/>
      <c r="H11633" s="401"/>
      <c r="I11633" s="401"/>
      <c r="J11633" s="194"/>
      <c r="K11633" s="194"/>
      <c r="L11633" s="195"/>
      <c r="M11633" s="196"/>
      <c r="N11633" s="197"/>
      <c r="O11633" s="197"/>
      <c r="P11633" s="231"/>
    </row>
    <row r="11634" spans="2:16">
      <c r="B11634" s="351"/>
      <c r="C11634" s="435"/>
      <c r="D11634" s="399"/>
      <c r="E11634" s="400"/>
      <c r="G11634" s="401"/>
      <c r="H11634" s="401"/>
      <c r="I11634" s="401"/>
      <c r="J11634" s="194"/>
      <c r="K11634" s="194"/>
      <c r="L11634" s="195"/>
      <c r="M11634" s="196"/>
      <c r="N11634" s="197"/>
      <c r="O11634" s="197"/>
      <c r="P11634" s="231"/>
    </row>
    <row r="11635" spans="2:16">
      <c r="B11635" s="351"/>
      <c r="C11635" s="435"/>
      <c r="D11635" s="399"/>
      <c r="E11635" s="400"/>
      <c r="G11635" s="401"/>
      <c r="H11635" s="401"/>
      <c r="I11635" s="401"/>
      <c r="J11635" s="194"/>
      <c r="K11635" s="194"/>
      <c r="L11635" s="195"/>
      <c r="M11635" s="196"/>
      <c r="N11635" s="197"/>
      <c r="O11635" s="197"/>
      <c r="P11635" s="231"/>
    </row>
    <row r="11636" spans="2:16">
      <c r="B11636" s="351"/>
      <c r="C11636" s="435"/>
      <c r="D11636" s="399"/>
      <c r="E11636" s="400"/>
      <c r="G11636" s="401"/>
      <c r="H11636" s="401"/>
      <c r="I11636" s="401"/>
      <c r="J11636" s="194"/>
      <c r="K11636" s="194"/>
      <c r="L11636" s="195"/>
      <c r="M11636" s="196"/>
      <c r="N11636" s="197"/>
      <c r="O11636" s="197"/>
      <c r="P11636" s="231"/>
    </row>
    <row r="11637" spans="2:16">
      <c r="B11637" s="351"/>
      <c r="C11637" s="435"/>
      <c r="D11637" s="399"/>
      <c r="E11637" s="400"/>
      <c r="G11637" s="401"/>
      <c r="H11637" s="401"/>
      <c r="I11637" s="401"/>
      <c r="J11637" s="194"/>
      <c r="K11637" s="194"/>
      <c r="L11637" s="195"/>
      <c r="M11637" s="196"/>
      <c r="N11637" s="197"/>
      <c r="O11637" s="197"/>
      <c r="P11637" s="231"/>
    </row>
    <row r="11638" spans="2:16">
      <c r="B11638" s="351"/>
      <c r="C11638" s="435"/>
      <c r="D11638" s="399"/>
      <c r="E11638" s="400"/>
      <c r="G11638" s="401"/>
      <c r="H11638" s="401"/>
      <c r="I11638" s="401"/>
      <c r="J11638" s="194"/>
      <c r="K11638" s="194"/>
      <c r="L11638" s="195"/>
      <c r="M11638" s="196"/>
      <c r="N11638" s="197"/>
      <c r="O11638" s="197"/>
      <c r="P11638" s="231"/>
    </row>
    <row r="11639" spans="2:16">
      <c r="B11639" s="351"/>
      <c r="C11639" s="435"/>
      <c r="D11639" s="399"/>
      <c r="E11639" s="400"/>
      <c r="G11639" s="401"/>
      <c r="H11639" s="401"/>
      <c r="I11639" s="401"/>
      <c r="J11639" s="194"/>
      <c r="K11639" s="194"/>
      <c r="L11639" s="195"/>
      <c r="M11639" s="196"/>
      <c r="N11639" s="197"/>
      <c r="O11639" s="197"/>
      <c r="P11639" s="231"/>
    </row>
    <row r="11640" spans="2:16">
      <c r="B11640" s="351"/>
      <c r="C11640" s="435"/>
      <c r="D11640" s="399"/>
      <c r="E11640" s="400"/>
      <c r="G11640" s="401"/>
      <c r="H11640" s="401"/>
      <c r="I11640" s="401"/>
      <c r="J11640" s="194"/>
      <c r="K11640" s="194"/>
      <c r="L11640" s="195"/>
      <c r="M11640" s="196"/>
      <c r="N11640" s="197"/>
      <c r="O11640" s="197"/>
      <c r="P11640" s="231"/>
    </row>
    <row r="11641" spans="2:16">
      <c r="B11641" s="351"/>
      <c r="C11641" s="435"/>
      <c r="D11641" s="399"/>
      <c r="E11641" s="400"/>
      <c r="G11641" s="401"/>
      <c r="H11641" s="401"/>
      <c r="I11641" s="401"/>
      <c r="J11641" s="194"/>
      <c r="K11641" s="194"/>
      <c r="L11641" s="195"/>
      <c r="M11641" s="196"/>
      <c r="N11641" s="197"/>
      <c r="O11641" s="197"/>
      <c r="P11641" s="231"/>
    </row>
    <row r="11642" spans="2:16">
      <c r="B11642" s="351"/>
      <c r="C11642" s="435"/>
      <c r="D11642" s="399"/>
      <c r="E11642" s="400"/>
      <c r="G11642" s="401"/>
      <c r="H11642" s="401"/>
      <c r="I11642" s="401"/>
      <c r="J11642" s="194"/>
      <c r="K11642" s="194"/>
      <c r="L11642" s="195"/>
      <c r="M11642" s="196"/>
      <c r="N11642" s="197"/>
      <c r="O11642" s="197"/>
      <c r="P11642" s="231"/>
    </row>
    <row r="11643" spans="2:16">
      <c r="B11643" s="351"/>
      <c r="C11643" s="435"/>
      <c r="D11643" s="399"/>
      <c r="E11643" s="400"/>
      <c r="G11643" s="401"/>
      <c r="H11643" s="401"/>
      <c r="I11643" s="401"/>
      <c r="J11643" s="194"/>
      <c r="K11643" s="194"/>
      <c r="L11643" s="195"/>
      <c r="M11643" s="196"/>
      <c r="N11643" s="197"/>
      <c r="O11643" s="197"/>
      <c r="P11643" s="231"/>
    </row>
    <row r="11644" spans="2:16">
      <c r="B11644" s="351"/>
      <c r="C11644" s="435"/>
      <c r="D11644" s="399"/>
      <c r="E11644" s="400"/>
      <c r="G11644" s="401"/>
      <c r="H11644" s="401"/>
      <c r="I11644" s="401"/>
      <c r="J11644" s="194"/>
      <c r="K11644" s="194"/>
      <c r="L11644" s="195"/>
      <c r="M11644" s="196"/>
      <c r="N11644" s="197"/>
      <c r="O11644" s="197"/>
      <c r="P11644" s="231"/>
    </row>
    <row r="11645" spans="2:16">
      <c r="B11645" s="351"/>
      <c r="C11645" s="435"/>
      <c r="D11645" s="399"/>
      <c r="E11645" s="400"/>
      <c r="G11645" s="401"/>
      <c r="H11645" s="401"/>
      <c r="I11645" s="401"/>
      <c r="J11645" s="194"/>
      <c r="K11645" s="194"/>
      <c r="L11645" s="195"/>
      <c r="M11645" s="196"/>
      <c r="N11645" s="197"/>
      <c r="O11645" s="197"/>
      <c r="P11645" s="231"/>
    </row>
    <row r="11646" spans="2:16">
      <c r="B11646" s="351"/>
      <c r="C11646" s="435"/>
      <c r="D11646" s="399"/>
      <c r="E11646" s="400"/>
      <c r="G11646" s="401"/>
      <c r="H11646" s="401"/>
      <c r="I11646" s="401"/>
      <c r="J11646" s="194"/>
      <c r="K11646" s="194"/>
      <c r="L11646" s="195"/>
      <c r="M11646" s="196"/>
      <c r="N11646" s="197"/>
      <c r="O11646" s="197"/>
      <c r="P11646" s="231"/>
    </row>
    <row r="11647" spans="2:16">
      <c r="B11647" s="351"/>
      <c r="C11647" s="435"/>
      <c r="D11647" s="399"/>
      <c r="E11647" s="400"/>
      <c r="G11647" s="401"/>
      <c r="H11647" s="401"/>
      <c r="I11647" s="401"/>
      <c r="J11647" s="194"/>
      <c r="K11647" s="194"/>
      <c r="L11647" s="195"/>
      <c r="M11647" s="196"/>
      <c r="N11647" s="197"/>
      <c r="O11647" s="197"/>
      <c r="P11647" s="231"/>
    </row>
    <row r="11648" spans="2:16">
      <c r="B11648" s="351"/>
      <c r="C11648" s="435"/>
      <c r="D11648" s="399"/>
      <c r="E11648" s="400"/>
      <c r="G11648" s="401"/>
      <c r="H11648" s="401"/>
      <c r="I11648" s="401"/>
      <c r="J11648" s="194"/>
      <c r="K11648" s="194"/>
      <c r="L11648" s="195"/>
      <c r="M11648" s="196"/>
      <c r="N11648" s="197"/>
      <c r="O11648" s="197"/>
      <c r="P11648" s="231"/>
    </row>
    <row r="11649" spans="2:16">
      <c r="B11649" s="351"/>
      <c r="C11649" s="435"/>
      <c r="D11649" s="399"/>
      <c r="E11649" s="400"/>
      <c r="G11649" s="401"/>
      <c r="H11649" s="401"/>
      <c r="I11649" s="401"/>
      <c r="J11649" s="194"/>
      <c r="K11649" s="194"/>
      <c r="L11649" s="195"/>
      <c r="M11649" s="196"/>
      <c r="N11649" s="197"/>
      <c r="O11649" s="197"/>
      <c r="P11649" s="231"/>
    </row>
    <row r="11650" spans="2:16">
      <c r="B11650" s="351"/>
      <c r="C11650" s="435"/>
      <c r="D11650" s="399"/>
      <c r="E11650" s="400"/>
      <c r="G11650" s="401"/>
      <c r="H11650" s="401"/>
      <c r="I11650" s="401"/>
      <c r="J11650" s="194"/>
      <c r="K11650" s="194"/>
      <c r="L11650" s="195"/>
      <c r="M11650" s="196"/>
      <c r="N11650" s="197"/>
      <c r="O11650" s="197"/>
      <c r="P11650" s="231"/>
    </row>
    <row r="11651" spans="2:16">
      <c r="B11651" s="351"/>
      <c r="C11651" s="435"/>
      <c r="D11651" s="399"/>
      <c r="E11651" s="400"/>
      <c r="G11651" s="401"/>
      <c r="H11651" s="401"/>
      <c r="I11651" s="401"/>
      <c r="J11651" s="194"/>
      <c r="K11651" s="194"/>
      <c r="L11651" s="195"/>
      <c r="M11651" s="196"/>
      <c r="N11651" s="197"/>
      <c r="O11651" s="197"/>
      <c r="P11651" s="231"/>
    </row>
    <row r="11652" spans="2:16">
      <c r="B11652" s="351"/>
      <c r="C11652" s="435"/>
      <c r="D11652" s="399"/>
      <c r="E11652" s="400"/>
      <c r="G11652" s="401"/>
      <c r="H11652" s="401"/>
      <c r="I11652" s="401"/>
      <c r="J11652" s="194"/>
      <c r="K11652" s="194"/>
      <c r="L11652" s="195"/>
      <c r="M11652" s="196"/>
      <c r="N11652" s="197"/>
      <c r="O11652" s="197"/>
      <c r="P11652" s="231"/>
    </row>
    <row r="11653" spans="2:16">
      <c r="B11653" s="351"/>
      <c r="C11653" s="435"/>
      <c r="D11653" s="399"/>
      <c r="E11653" s="400"/>
      <c r="G11653" s="401"/>
      <c r="H11653" s="401"/>
      <c r="I11653" s="401"/>
      <c r="J11653" s="194"/>
      <c r="K11653" s="194"/>
      <c r="L11653" s="195"/>
      <c r="M11653" s="196"/>
      <c r="N11653" s="197"/>
      <c r="O11653" s="197"/>
      <c r="P11653" s="231"/>
    </row>
    <row r="11654" spans="2:16">
      <c r="B11654" s="351"/>
      <c r="C11654" s="435"/>
      <c r="D11654" s="399"/>
      <c r="E11654" s="400"/>
      <c r="G11654" s="401"/>
      <c r="H11654" s="401"/>
      <c r="I11654" s="401"/>
      <c r="J11654" s="194"/>
      <c r="K11654" s="194"/>
      <c r="L11654" s="195"/>
      <c r="M11654" s="196"/>
      <c r="N11654" s="197"/>
      <c r="O11654" s="197"/>
      <c r="P11654" s="231"/>
    </row>
    <row r="11655" spans="2:16">
      <c r="B11655" s="351"/>
      <c r="C11655" s="435"/>
      <c r="D11655" s="399"/>
      <c r="E11655" s="400"/>
      <c r="G11655" s="401"/>
      <c r="H11655" s="401"/>
      <c r="I11655" s="401"/>
      <c r="J11655" s="194"/>
      <c r="K11655" s="194"/>
      <c r="L11655" s="195"/>
      <c r="M11655" s="196"/>
      <c r="N11655" s="197"/>
      <c r="O11655" s="197"/>
      <c r="P11655" s="231"/>
    </row>
    <row r="11656" spans="2:16">
      <c r="B11656" s="351"/>
      <c r="C11656" s="435"/>
      <c r="D11656" s="399"/>
      <c r="E11656" s="400"/>
      <c r="G11656" s="401"/>
      <c r="H11656" s="401"/>
      <c r="I11656" s="401"/>
      <c r="J11656" s="194"/>
      <c r="K11656" s="194"/>
      <c r="L11656" s="195"/>
      <c r="M11656" s="196"/>
      <c r="N11656" s="197"/>
      <c r="O11656" s="197"/>
      <c r="P11656" s="231"/>
    </row>
    <row r="11657" spans="2:16">
      <c r="B11657" s="351"/>
      <c r="C11657" s="435"/>
      <c r="D11657" s="399"/>
      <c r="E11657" s="400"/>
      <c r="G11657" s="401"/>
      <c r="H11657" s="401"/>
      <c r="I11657" s="401"/>
      <c r="J11657" s="194"/>
      <c r="K11657" s="194"/>
      <c r="L11657" s="195"/>
      <c r="M11657" s="196"/>
      <c r="N11657" s="197"/>
      <c r="O11657" s="197"/>
      <c r="P11657" s="231"/>
    </row>
    <row r="11658" spans="2:16">
      <c r="B11658" s="351"/>
      <c r="C11658" s="435"/>
      <c r="D11658" s="399"/>
      <c r="E11658" s="400"/>
      <c r="G11658" s="401"/>
      <c r="H11658" s="401"/>
      <c r="I11658" s="401"/>
      <c r="J11658" s="194"/>
      <c r="K11658" s="194"/>
      <c r="L11658" s="195"/>
      <c r="M11658" s="196"/>
      <c r="N11658" s="197"/>
      <c r="O11658" s="197"/>
      <c r="P11658" s="231"/>
    </row>
    <row r="11659" spans="2:16">
      <c r="B11659" s="351"/>
      <c r="C11659" s="435"/>
      <c r="D11659" s="399"/>
      <c r="E11659" s="400"/>
      <c r="G11659" s="401"/>
      <c r="H11659" s="401"/>
      <c r="I11659" s="401"/>
      <c r="J11659" s="194"/>
      <c r="K11659" s="194"/>
      <c r="L11659" s="195"/>
      <c r="M11659" s="196"/>
      <c r="N11659" s="197"/>
      <c r="O11659" s="197"/>
      <c r="P11659" s="231"/>
    </row>
    <row r="11660" spans="2:16">
      <c r="B11660" s="351"/>
      <c r="C11660" s="435"/>
      <c r="D11660" s="399"/>
      <c r="E11660" s="400"/>
      <c r="G11660" s="401"/>
      <c r="H11660" s="401"/>
      <c r="I11660" s="401"/>
      <c r="J11660" s="194"/>
      <c r="K11660" s="194"/>
      <c r="L11660" s="195"/>
      <c r="M11660" s="196"/>
      <c r="N11660" s="197"/>
      <c r="O11660" s="197"/>
      <c r="P11660" s="231"/>
    </row>
    <row r="11661" spans="2:16">
      <c r="B11661" s="351"/>
      <c r="C11661" s="435"/>
      <c r="D11661" s="399"/>
      <c r="E11661" s="400"/>
      <c r="G11661" s="401"/>
      <c r="H11661" s="401"/>
      <c r="I11661" s="401"/>
      <c r="J11661" s="194"/>
      <c r="K11661" s="194"/>
      <c r="L11661" s="195"/>
      <c r="M11661" s="196"/>
      <c r="N11661" s="197"/>
      <c r="O11661" s="197"/>
      <c r="P11661" s="231"/>
    </row>
    <row r="11662" spans="2:16">
      <c r="B11662" s="351"/>
      <c r="C11662" s="435"/>
      <c r="D11662" s="399"/>
      <c r="E11662" s="400"/>
      <c r="G11662" s="401"/>
      <c r="H11662" s="401"/>
      <c r="I11662" s="401"/>
      <c r="J11662" s="194"/>
      <c r="K11662" s="194"/>
      <c r="L11662" s="195"/>
      <c r="M11662" s="196"/>
      <c r="N11662" s="197"/>
      <c r="O11662" s="197"/>
      <c r="P11662" s="231"/>
    </row>
    <row r="11663" spans="2:16">
      <c r="B11663" s="351"/>
      <c r="C11663" s="435"/>
      <c r="D11663" s="399"/>
      <c r="E11663" s="400"/>
      <c r="G11663" s="401"/>
      <c r="H11663" s="401"/>
      <c r="I11663" s="401"/>
      <c r="J11663" s="194"/>
      <c r="K11663" s="194"/>
      <c r="L11663" s="195"/>
      <c r="M11663" s="196"/>
      <c r="N11663" s="197"/>
      <c r="O11663" s="197"/>
      <c r="P11663" s="231"/>
    </row>
    <row r="11664" spans="2:16">
      <c r="B11664" s="351"/>
      <c r="C11664" s="435"/>
      <c r="D11664" s="399"/>
      <c r="E11664" s="400"/>
      <c r="G11664" s="401"/>
      <c r="H11664" s="401"/>
      <c r="I11664" s="401"/>
      <c r="J11664" s="194"/>
      <c r="K11664" s="194"/>
      <c r="L11664" s="195"/>
      <c r="M11664" s="196"/>
      <c r="N11664" s="197"/>
      <c r="O11664" s="197"/>
      <c r="P11664" s="231"/>
    </row>
    <row r="11665" spans="2:16">
      <c r="B11665" s="351"/>
      <c r="C11665" s="435"/>
      <c r="D11665" s="399"/>
      <c r="E11665" s="400"/>
      <c r="G11665" s="401"/>
      <c r="H11665" s="401"/>
      <c r="I11665" s="401"/>
      <c r="J11665" s="194"/>
      <c r="K11665" s="194"/>
      <c r="L11665" s="195"/>
      <c r="M11665" s="196"/>
      <c r="N11665" s="197"/>
      <c r="O11665" s="197"/>
      <c r="P11665" s="231"/>
    </row>
    <row r="11666" spans="2:16">
      <c r="B11666" s="351"/>
      <c r="C11666" s="435"/>
      <c r="D11666" s="399"/>
      <c r="E11666" s="400"/>
      <c r="G11666" s="401"/>
      <c r="H11666" s="401"/>
      <c r="I11666" s="401"/>
      <c r="J11666" s="194"/>
      <c r="K11666" s="194"/>
      <c r="L11666" s="195"/>
      <c r="M11666" s="196"/>
      <c r="N11666" s="197"/>
      <c r="O11666" s="197"/>
      <c r="P11666" s="231"/>
    </row>
    <row r="11667" spans="2:16">
      <c r="B11667" s="351"/>
      <c r="C11667" s="435"/>
      <c r="D11667" s="399"/>
      <c r="E11667" s="400"/>
      <c r="G11667" s="401"/>
      <c r="H11667" s="401"/>
      <c r="I11667" s="401"/>
      <c r="J11667" s="194"/>
      <c r="K11667" s="194"/>
      <c r="L11667" s="195"/>
      <c r="M11667" s="196"/>
      <c r="N11667" s="197"/>
      <c r="O11667" s="197"/>
      <c r="P11667" s="231"/>
    </row>
    <row r="11668" spans="2:16">
      <c r="B11668" s="351"/>
      <c r="C11668" s="435"/>
      <c r="D11668" s="399"/>
      <c r="E11668" s="400"/>
      <c r="G11668" s="401"/>
      <c r="H11668" s="401"/>
      <c r="I11668" s="401"/>
      <c r="J11668" s="194"/>
      <c r="K11668" s="194"/>
      <c r="L11668" s="195"/>
      <c r="M11668" s="196"/>
      <c r="N11668" s="197"/>
      <c r="O11668" s="197"/>
      <c r="P11668" s="231"/>
    </row>
    <row r="11669" spans="2:16">
      <c r="B11669" s="351"/>
      <c r="C11669" s="435"/>
      <c r="D11669" s="399"/>
      <c r="E11669" s="400"/>
      <c r="G11669" s="401"/>
      <c r="H11669" s="401"/>
      <c r="I11669" s="401"/>
      <c r="J11669" s="194"/>
      <c r="K11669" s="194"/>
      <c r="L11669" s="195"/>
      <c r="M11669" s="196"/>
      <c r="N11669" s="197"/>
      <c r="O11669" s="197"/>
      <c r="P11669" s="231"/>
    </row>
    <row r="11670" spans="2:16">
      <c r="B11670" s="351"/>
      <c r="C11670" s="435"/>
      <c r="D11670" s="399"/>
      <c r="E11670" s="400"/>
      <c r="G11670" s="401"/>
      <c r="H11670" s="401"/>
      <c r="I11670" s="401"/>
      <c r="J11670" s="194"/>
      <c r="K11670" s="194"/>
      <c r="L11670" s="195"/>
      <c r="M11670" s="196"/>
      <c r="N11670" s="197"/>
      <c r="O11670" s="197"/>
      <c r="P11670" s="231"/>
    </row>
    <row r="11671" spans="2:16">
      <c r="B11671" s="351"/>
      <c r="C11671" s="435"/>
      <c r="D11671" s="399"/>
      <c r="E11671" s="400"/>
      <c r="G11671" s="401"/>
      <c r="H11671" s="401"/>
      <c r="I11671" s="401"/>
      <c r="J11671" s="194"/>
      <c r="K11671" s="194"/>
      <c r="L11671" s="195"/>
      <c r="M11671" s="196"/>
      <c r="N11671" s="197"/>
      <c r="O11671" s="197"/>
      <c r="P11671" s="231"/>
    </row>
    <row r="11672" spans="2:16">
      <c r="B11672" s="351"/>
      <c r="C11672" s="435"/>
      <c r="D11672" s="399"/>
      <c r="E11672" s="400"/>
      <c r="G11672" s="401"/>
      <c r="H11672" s="401"/>
      <c r="I11672" s="401"/>
      <c r="J11672" s="194"/>
      <c r="K11672" s="194"/>
      <c r="L11672" s="195"/>
      <c r="M11672" s="196"/>
      <c r="N11672" s="197"/>
      <c r="O11672" s="197"/>
      <c r="P11672" s="231"/>
    </row>
    <row r="11673" spans="2:16">
      <c r="B11673" s="351"/>
      <c r="C11673" s="435"/>
      <c r="D11673" s="399"/>
      <c r="E11673" s="400"/>
      <c r="G11673" s="401"/>
      <c r="H11673" s="401"/>
      <c r="I11673" s="401"/>
      <c r="J11673" s="194"/>
      <c r="K11673" s="194"/>
      <c r="L11673" s="195"/>
      <c r="M11673" s="196"/>
      <c r="N11673" s="197"/>
      <c r="O11673" s="197"/>
      <c r="P11673" s="231"/>
    </row>
    <row r="11674" spans="2:16">
      <c r="B11674" s="351"/>
      <c r="C11674" s="435"/>
      <c r="D11674" s="399"/>
      <c r="E11674" s="400"/>
      <c r="G11674" s="401"/>
      <c r="H11674" s="401"/>
      <c r="I11674" s="401"/>
      <c r="J11674" s="194"/>
      <c r="K11674" s="194"/>
      <c r="L11674" s="195"/>
      <c r="M11674" s="196"/>
      <c r="N11674" s="197"/>
      <c r="O11674" s="197"/>
      <c r="P11674" s="231"/>
    </row>
    <row r="11675" spans="2:16">
      <c r="B11675" s="351"/>
      <c r="C11675" s="435"/>
      <c r="D11675" s="399"/>
      <c r="E11675" s="400"/>
      <c r="G11675" s="401"/>
      <c r="H11675" s="401"/>
      <c r="I11675" s="401"/>
      <c r="J11675" s="194"/>
      <c r="K11675" s="194"/>
      <c r="L11675" s="195"/>
      <c r="M11675" s="196"/>
      <c r="N11675" s="197"/>
      <c r="O11675" s="197"/>
      <c r="P11675" s="231"/>
    </row>
    <row r="11676" spans="2:16">
      <c r="B11676" s="351"/>
      <c r="C11676" s="435"/>
      <c r="D11676" s="399"/>
      <c r="E11676" s="400"/>
      <c r="G11676" s="401"/>
      <c r="H11676" s="401"/>
      <c r="I11676" s="401"/>
      <c r="J11676" s="194"/>
      <c r="K11676" s="194"/>
      <c r="L11676" s="195"/>
      <c r="M11676" s="196"/>
      <c r="N11676" s="197"/>
      <c r="O11676" s="197"/>
      <c r="P11676" s="231"/>
    </row>
    <row r="11677" spans="2:16">
      <c r="B11677" s="351"/>
      <c r="C11677" s="435"/>
      <c r="D11677" s="399"/>
      <c r="E11677" s="400"/>
      <c r="G11677" s="401"/>
      <c r="H11677" s="401"/>
      <c r="I11677" s="401"/>
      <c r="J11677" s="194"/>
      <c r="K11677" s="194"/>
      <c r="L11677" s="195"/>
      <c r="M11677" s="196"/>
      <c r="N11677" s="197"/>
      <c r="O11677" s="197"/>
      <c r="P11677" s="231"/>
    </row>
    <row r="11678" spans="2:16">
      <c r="B11678" s="351"/>
      <c r="C11678" s="435"/>
      <c r="D11678" s="399"/>
      <c r="E11678" s="400"/>
      <c r="G11678" s="401"/>
      <c r="H11678" s="401"/>
      <c r="I11678" s="401"/>
      <c r="J11678" s="194"/>
      <c r="K11678" s="194"/>
      <c r="L11678" s="195"/>
      <c r="M11678" s="196"/>
      <c r="N11678" s="197"/>
      <c r="O11678" s="197"/>
      <c r="P11678" s="231"/>
    </row>
    <row r="11679" spans="2:16">
      <c r="B11679" s="351"/>
      <c r="C11679" s="435"/>
      <c r="D11679" s="399"/>
      <c r="E11679" s="400"/>
      <c r="G11679" s="401"/>
      <c r="H11679" s="401"/>
      <c r="I11679" s="401"/>
      <c r="J11679" s="194"/>
      <c r="K11679" s="194"/>
      <c r="L11679" s="195"/>
      <c r="M11679" s="196"/>
      <c r="N11679" s="197"/>
      <c r="O11679" s="197"/>
      <c r="P11679" s="231"/>
    </row>
    <row r="11680" spans="2:16">
      <c r="B11680" s="351"/>
      <c r="C11680" s="435"/>
      <c r="D11680" s="399"/>
      <c r="E11680" s="400"/>
      <c r="G11680" s="401"/>
      <c r="H11680" s="401"/>
      <c r="I11680" s="401"/>
      <c r="J11680" s="194"/>
      <c r="K11680" s="194"/>
      <c r="L11680" s="195"/>
      <c r="M11680" s="196"/>
      <c r="N11680" s="197"/>
      <c r="O11680" s="197"/>
      <c r="P11680" s="231"/>
    </row>
    <row r="11681" spans="2:16">
      <c r="B11681" s="351"/>
      <c r="C11681" s="435"/>
      <c r="D11681" s="399"/>
      <c r="E11681" s="400"/>
      <c r="G11681" s="401"/>
      <c r="H11681" s="401"/>
      <c r="I11681" s="401"/>
      <c r="J11681" s="194"/>
      <c r="K11681" s="194"/>
      <c r="L11681" s="195"/>
      <c r="M11681" s="196"/>
      <c r="N11681" s="197"/>
      <c r="O11681" s="197"/>
      <c r="P11681" s="231"/>
    </row>
    <row r="11682" spans="2:16">
      <c r="B11682" s="351"/>
      <c r="C11682" s="435"/>
      <c r="D11682" s="399"/>
      <c r="E11682" s="400"/>
      <c r="G11682" s="401"/>
      <c r="H11682" s="401"/>
      <c r="I11682" s="401"/>
      <c r="J11682" s="194"/>
      <c r="K11682" s="194"/>
      <c r="L11682" s="195"/>
      <c r="M11682" s="196"/>
      <c r="N11682" s="197"/>
      <c r="O11682" s="197"/>
      <c r="P11682" s="231"/>
    </row>
    <row r="11683" spans="2:16">
      <c r="B11683" s="351"/>
      <c r="C11683" s="435"/>
      <c r="D11683" s="399"/>
      <c r="E11683" s="400"/>
      <c r="G11683" s="401"/>
      <c r="H11683" s="401"/>
      <c r="I11683" s="401"/>
      <c r="J11683" s="194"/>
      <c r="K11683" s="194"/>
      <c r="L11683" s="195"/>
      <c r="M11683" s="196"/>
      <c r="N11683" s="197"/>
      <c r="O11683" s="197"/>
      <c r="P11683" s="231"/>
    </row>
    <row r="11684" spans="2:16">
      <c r="B11684" s="351"/>
      <c r="C11684" s="435"/>
      <c r="D11684" s="399"/>
      <c r="E11684" s="400"/>
      <c r="G11684" s="401"/>
      <c r="H11684" s="401"/>
      <c r="I11684" s="401"/>
      <c r="J11684" s="194"/>
      <c r="K11684" s="194"/>
      <c r="L11684" s="195"/>
      <c r="M11684" s="196"/>
      <c r="N11684" s="197"/>
      <c r="O11684" s="197"/>
      <c r="P11684" s="231"/>
    </row>
    <row r="11685" spans="2:16">
      <c r="B11685" s="351"/>
      <c r="C11685" s="435"/>
      <c r="D11685" s="399"/>
      <c r="E11685" s="400"/>
      <c r="G11685" s="401"/>
      <c r="H11685" s="401"/>
      <c r="I11685" s="401"/>
      <c r="J11685" s="194"/>
      <c r="K11685" s="194"/>
      <c r="L11685" s="195"/>
      <c r="M11685" s="196"/>
      <c r="N11685" s="197"/>
      <c r="O11685" s="197"/>
      <c r="P11685" s="231"/>
    </row>
    <row r="11686" spans="2:16">
      <c r="B11686" s="351"/>
      <c r="C11686" s="435"/>
      <c r="D11686" s="399"/>
      <c r="E11686" s="400"/>
      <c r="G11686" s="401"/>
      <c r="H11686" s="401"/>
      <c r="I11686" s="401"/>
      <c r="J11686" s="194"/>
      <c r="K11686" s="194"/>
      <c r="L11686" s="195"/>
      <c r="M11686" s="196"/>
      <c r="N11686" s="197"/>
      <c r="O11686" s="197"/>
      <c r="P11686" s="231"/>
    </row>
    <row r="11687" spans="2:16">
      <c r="B11687" s="351"/>
      <c r="C11687" s="435"/>
      <c r="D11687" s="399"/>
      <c r="E11687" s="400"/>
      <c r="G11687" s="401"/>
      <c r="H11687" s="401"/>
      <c r="I11687" s="401"/>
      <c r="J11687" s="194"/>
      <c r="K11687" s="194"/>
      <c r="L11687" s="195"/>
      <c r="M11687" s="196"/>
      <c r="N11687" s="197"/>
      <c r="O11687" s="197"/>
      <c r="P11687" s="231"/>
    </row>
    <row r="11688" spans="2:16">
      <c r="B11688" s="351"/>
      <c r="C11688" s="435"/>
      <c r="D11688" s="399"/>
      <c r="E11688" s="400"/>
      <c r="G11688" s="401"/>
      <c r="H11688" s="401"/>
      <c r="I11688" s="401"/>
      <c r="J11688" s="194"/>
      <c r="K11688" s="194"/>
      <c r="L11688" s="195"/>
      <c r="M11688" s="196"/>
      <c r="N11688" s="197"/>
      <c r="O11688" s="197"/>
      <c r="P11688" s="231"/>
    </row>
    <row r="11689" spans="2:16">
      <c r="B11689" s="351"/>
      <c r="C11689" s="435"/>
      <c r="D11689" s="399"/>
      <c r="E11689" s="400"/>
      <c r="G11689" s="401"/>
      <c r="H11689" s="401"/>
      <c r="I11689" s="401"/>
      <c r="J11689" s="194"/>
      <c r="K11689" s="194"/>
      <c r="L11689" s="195"/>
      <c r="M11689" s="196"/>
      <c r="N11689" s="197"/>
      <c r="O11689" s="197"/>
      <c r="P11689" s="231"/>
    </row>
    <row r="11690" spans="2:16">
      <c r="B11690" s="351"/>
      <c r="C11690" s="435"/>
      <c r="D11690" s="399"/>
      <c r="E11690" s="400"/>
      <c r="G11690" s="401"/>
      <c r="H11690" s="401"/>
      <c r="I11690" s="401"/>
      <c r="J11690" s="194"/>
      <c r="K11690" s="194"/>
      <c r="L11690" s="195"/>
      <c r="M11690" s="196"/>
      <c r="N11690" s="197"/>
      <c r="O11690" s="197"/>
      <c r="P11690" s="231"/>
    </row>
    <row r="11691" spans="2:16">
      <c r="B11691" s="351"/>
      <c r="C11691" s="435"/>
      <c r="D11691" s="399"/>
      <c r="E11691" s="400"/>
      <c r="G11691" s="401"/>
      <c r="H11691" s="401"/>
      <c r="I11691" s="401"/>
      <c r="J11691" s="194"/>
      <c r="K11691" s="194"/>
      <c r="L11691" s="195"/>
      <c r="M11691" s="196"/>
      <c r="N11691" s="197"/>
      <c r="O11691" s="197"/>
      <c r="P11691" s="231"/>
    </row>
    <row r="11692" spans="2:16">
      <c r="B11692" s="351"/>
      <c r="C11692" s="435"/>
      <c r="D11692" s="399"/>
      <c r="E11692" s="400"/>
      <c r="G11692" s="401"/>
      <c r="H11692" s="401"/>
      <c r="I11692" s="401"/>
      <c r="J11692" s="194"/>
      <c r="K11692" s="194"/>
      <c r="L11692" s="195"/>
      <c r="M11692" s="196"/>
      <c r="N11692" s="197"/>
      <c r="O11692" s="197"/>
      <c r="P11692" s="231"/>
    </row>
    <row r="11693" spans="2:16">
      <c r="B11693" s="351"/>
      <c r="C11693" s="435"/>
      <c r="D11693" s="399"/>
      <c r="E11693" s="400"/>
      <c r="G11693" s="401"/>
      <c r="H11693" s="401"/>
      <c r="I11693" s="401"/>
      <c r="J11693" s="194"/>
      <c r="K11693" s="194"/>
      <c r="L11693" s="195"/>
      <c r="M11693" s="196"/>
      <c r="N11693" s="197"/>
      <c r="O11693" s="197"/>
      <c r="P11693" s="231"/>
    </row>
    <row r="11694" spans="2:16">
      <c r="B11694" s="351"/>
      <c r="C11694" s="435"/>
      <c r="D11694" s="399"/>
      <c r="E11694" s="400"/>
      <c r="G11694" s="401"/>
      <c r="H11694" s="401"/>
      <c r="I11694" s="401"/>
      <c r="J11694" s="194"/>
      <c r="K11694" s="194"/>
      <c r="L11694" s="195"/>
      <c r="M11694" s="196"/>
      <c r="N11694" s="197"/>
      <c r="O11694" s="197"/>
      <c r="P11694" s="231"/>
    </row>
    <row r="11695" spans="2:16">
      <c r="B11695" s="351"/>
      <c r="C11695" s="435"/>
      <c r="D11695" s="399"/>
      <c r="E11695" s="400"/>
      <c r="G11695" s="401"/>
      <c r="H11695" s="401"/>
      <c r="I11695" s="401"/>
      <c r="J11695" s="194"/>
      <c r="K11695" s="194"/>
      <c r="L11695" s="195"/>
      <c r="M11695" s="196"/>
      <c r="N11695" s="197"/>
      <c r="O11695" s="197"/>
      <c r="P11695" s="231"/>
    </row>
    <row r="11696" spans="2:16">
      <c r="B11696" s="351"/>
      <c r="C11696" s="435"/>
      <c r="D11696" s="399"/>
      <c r="E11696" s="400"/>
      <c r="G11696" s="401"/>
      <c r="H11696" s="401"/>
      <c r="I11696" s="401"/>
      <c r="J11696" s="194"/>
      <c r="K11696" s="194"/>
      <c r="L11696" s="195"/>
      <c r="M11696" s="196"/>
      <c r="N11696" s="197"/>
      <c r="O11696" s="197"/>
      <c r="P11696" s="231"/>
    </row>
    <row r="11697" spans="2:16">
      <c r="B11697" s="351"/>
      <c r="C11697" s="435"/>
      <c r="D11697" s="399"/>
      <c r="E11697" s="400"/>
      <c r="G11697" s="401"/>
      <c r="H11697" s="401"/>
      <c r="I11697" s="401"/>
      <c r="J11697" s="194"/>
      <c r="K11697" s="194"/>
      <c r="L11697" s="195"/>
      <c r="M11697" s="196"/>
      <c r="N11697" s="197"/>
      <c r="O11697" s="197"/>
      <c r="P11697" s="231"/>
    </row>
    <row r="11698" spans="2:16">
      <c r="B11698" s="351"/>
      <c r="C11698" s="435"/>
      <c r="D11698" s="399"/>
      <c r="E11698" s="400"/>
      <c r="G11698" s="401"/>
      <c r="H11698" s="401"/>
      <c r="I11698" s="401"/>
      <c r="J11698" s="194"/>
      <c r="K11698" s="194"/>
      <c r="L11698" s="195"/>
      <c r="M11698" s="196"/>
      <c r="N11698" s="197"/>
      <c r="O11698" s="197"/>
      <c r="P11698" s="231"/>
    </row>
    <row r="11699" spans="2:16">
      <c r="B11699" s="351"/>
      <c r="C11699" s="435"/>
      <c r="D11699" s="399"/>
      <c r="E11699" s="400"/>
      <c r="G11699" s="401"/>
      <c r="H11699" s="401"/>
      <c r="I11699" s="401"/>
      <c r="J11699" s="194"/>
      <c r="K11699" s="194"/>
      <c r="L11699" s="195"/>
      <c r="M11699" s="196"/>
      <c r="N11699" s="197"/>
      <c r="O11699" s="197"/>
      <c r="P11699" s="231"/>
    </row>
    <row r="11700" spans="2:16">
      <c r="B11700" s="351"/>
      <c r="C11700" s="435"/>
      <c r="D11700" s="399"/>
      <c r="E11700" s="400"/>
      <c r="G11700" s="401"/>
      <c r="H11700" s="401"/>
      <c r="I11700" s="401"/>
      <c r="J11700" s="194"/>
      <c r="K11700" s="194"/>
      <c r="L11700" s="195"/>
      <c r="M11700" s="196"/>
      <c r="N11700" s="197"/>
      <c r="O11700" s="197"/>
      <c r="P11700" s="231"/>
    </row>
    <row r="11701" spans="2:16">
      <c r="B11701" s="351"/>
      <c r="C11701" s="435"/>
      <c r="D11701" s="399"/>
      <c r="E11701" s="400"/>
      <c r="G11701" s="401"/>
      <c r="H11701" s="401"/>
      <c r="I11701" s="401"/>
      <c r="J11701" s="194"/>
      <c r="K11701" s="194"/>
      <c r="L11701" s="195"/>
      <c r="M11701" s="196"/>
      <c r="N11701" s="197"/>
      <c r="O11701" s="197"/>
      <c r="P11701" s="231"/>
    </row>
    <row r="11702" spans="2:16">
      <c r="B11702" s="351"/>
      <c r="C11702" s="435"/>
      <c r="D11702" s="399"/>
      <c r="E11702" s="400"/>
      <c r="G11702" s="401"/>
      <c r="H11702" s="401"/>
      <c r="I11702" s="401"/>
      <c r="J11702" s="194"/>
      <c r="K11702" s="194"/>
      <c r="L11702" s="195"/>
      <c r="M11702" s="196"/>
      <c r="N11702" s="197"/>
      <c r="O11702" s="197"/>
      <c r="P11702" s="231"/>
    </row>
    <row r="11703" spans="2:16">
      <c r="B11703" s="351"/>
      <c r="C11703" s="435"/>
      <c r="D11703" s="399"/>
      <c r="E11703" s="400"/>
      <c r="G11703" s="401"/>
      <c r="H11703" s="401"/>
      <c r="I11703" s="401"/>
      <c r="J11703" s="194"/>
      <c r="K11703" s="194"/>
      <c r="L11703" s="195"/>
      <c r="M11703" s="196"/>
      <c r="N11703" s="197"/>
      <c r="O11703" s="197"/>
      <c r="P11703" s="231"/>
    </row>
    <row r="11704" spans="2:16">
      <c r="B11704" s="351"/>
      <c r="C11704" s="435"/>
      <c r="D11704" s="399"/>
      <c r="E11704" s="400"/>
      <c r="G11704" s="401"/>
      <c r="H11704" s="401"/>
      <c r="I11704" s="401"/>
      <c r="J11704" s="194"/>
      <c r="K11704" s="194"/>
      <c r="L11704" s="195"/>
      <c r="M11704" s="196"/>
      <c r="N11704" s="197"/>
      <c r="O11704" s="197"/>
      <c r="P11704" s="231"/>
    </row>
    <row r="11705" spans="2:16">
      <c r="B11705" s="351"/>
      <c r="C11705" s="435"/>
      <c r="D11705" s="399"/>
      <c r="E11705" s="400"/>
      <c r="G11705" s="401"/>
      <c r="H11705" s="401"/>
      <c r="I11705" s="401"/>
      <c r="J11705" s="194"/>
      <c r="K11705" s="194"/>
      <c r="L11705" s="195"/>
      <c r="M11705" s="196"/>
      <c r="N11705" s="197"/>
      <c r="O11705" s="197"/>
      <c r="P11705" s="231"/>
    </row>
    <row r="11706" spans="2:16">
      <c r="B11706" s="351"/>
      <c r="C11706" s="435"/>
      <c r="D11706" s="399"/>
      <c r="E11706" s="400"/>
      <c r="G11706" s="401"/>
      <c r="H11706" s="401"/>
      <c r="I11706" s="401"/>
      <c r="J11706" s="194"/>
      <c r="K11706" s="194"/>
      <c r="L11706" s="195"/>
      <c r="M11706" s="196"/>
      <c r="N11706" s="197"/>
      <c r="O11706" s="197"/>
      <c r="P11706" s="231"/>
    </row>
    <row r="11707" spans="2:16">
      <c r="B11707" s="351"/>
      <c r="C11707" s="435"/>
      <c r="D11707" s="399"/>
      <c r="E11707" s="400"/>
      <c r="G11707" s="401"/>
      <c r="H11707" s="401"/>
      <c r="I11707" s="401"/>
      <c r="J11707" s="194"/>
      <c r="K11707" s="194"/>
      <c r="L11707" s="195"/>
      <c r="M11707" s="196"/>
      <c r="N11707" s="197"/>
      <c r="O11707" s="197"/>
      <c r="P11707" s="231"/>
    </row>
    <row r="11708" spans="2:16">
      <c r="B11708" s="351"/>
      <c r="C11708" s="435"/>
      <c r="D11708" s="399"/>
      <c r="E11708" s="400"/>
      <c r="G11708" s="401"/>
      <c r="H11708" s="401"/>
      <c r="I11708" s="401"/>
      <c r="J11708" s="194"/>
      <c r="K11708" s="194"/>
      <c r="L11708" s="195"/>
      <c r="M11708" s="196"/>
      <c r="N11708" s="197"/>
      <c r="O11708" s="197"/>
      <c r="P11708" s="231"/>
    </row>
    <row r="11709" spans="2:16">
      <c r="B11709" s="351"/>
      <c r="C11709" s="435"/>
      <c r="D11709" s="399"/>
      <c r="E11709" s="400"/>
      <c r="G11709" s="401"/>
      <c r="H11709" s="401"/>
      <c r="I11709" s="401"/>
      <c r="J11709" s="194"/>
      <c r="K11709" s="194"/>
      <c r="L11709" s="195"/>
      <c r="M11709" s="196"/>
      <c r="N11709" s="197"/>
      <c r="O11709" s="197"/>
      <c r="P11709" s="231"/>
    </row>
    <row r="11710" spans="2:16">
      <c r="B11710" s="351"/>
      <c r="C11710" s="435"/>
      <c r="D11710" s="399"/>
      <c r="E11710" s="400"/>
      <c r="G11710" s="401"/>
      <c r="H11710" s="401"/>
      <c r="I11710" s="401"/>
      <c r="J11710" s="194"/>
      <c r="K11710" s="194"/>
      <c r="L11710" s="195"/>
      <c r="M11710" s="196"/>
      <c r="N11710" s="197"/>
      <c r="O11710" s="197"/>
      <c r="P11710" s="231"/>
    </row>
    <row r="11711" spans="2:16">
      <c r="B11711" s="351"/>
      <c r="C11711" s="435"/>
      <c r="D11711" s="399"/>
      <c r="E11711" s="400"/>
      <c r="G11711" s="401"/>
      <c r="H11711" s="401"/>
      <c r="I11711" s="401"/>
      <c r="J11711" s="194"/>
      <c r="K11711" s="194"/>
      <c r="L11711" s="195"/>
      <c r="M11711" s="196"/>
      <c r="N11711" s="197"/>
      <c r="O11711" s="197"/>
      <c r="P11711" s="231"/>
    </row>
    <row r="11712" spans="2:16">
      <c r="B11712" s="351"/>
      <c r="C11712" s="435"/>
      <c r="D11712" s="399"/>
      <c r="E11712" s="400"/>
      <c r="G11712" s="401"/>
      <c r="H11712" s="401"/>
      <c r="I11712" s="401"/>
      <c r="J11712" s="194"/>
      <c r="K11712" s="194"/>
      <c r="L11712" s="195"/>
      <c r="M11712" s="196"/>
      <c r="N11712" s="197"/>
      <c r="O11712" s="197"/>
      <c r="P11712" s="231"/>
    </row>
    <row r="11713" spans="2:16">
      <c r="B11713" s="351"/>
      <c r="C11713" s="435"/>
      <c r="D11713" s="399"/>
      <c r="E11713" s="400"/>
      <c r="G11713" s="401"/>
      <c r="H11713" s="401"/>
      <c r="I11713" s="401"/>
      <c r="J11713" s="194"/>
      <c r="K11713" s="194"/>
      <c r="L11713" s="195"/>
      <c r="M11713" s="196"/>
      <c r="N11713" s="197"/>
      <c r="O11713" s="197"/>
      <c r="P11713" s="231"/>
    </row>
    <row r="11714" spans="2:16">
      <c r="B11714" s="351"/>
      <c r="C11714" s="435"/>
      <c r="D11714" s="399"/>
      <c r="E11714" s="400"/>
      <c r="G11714" s="401"/>
      <c r="H11714" s="401"/>
      <c r="I11714" s="401"/>
      <c r="J11714" s="194"/>
      <c r="K11714" s="194"/>
      <c r="L11714" s="195"/>
      <c r="M11714" s="196"/>
      <c r="N11714" s="197"/>
      <c r="O11714" s="197"/>
      <c r="P11714" s="231"/>
    </row>
    <row r="11715" spans="2:16">
      <c r="B11715" s="351"/>
      <c r="C11715" s="435"/>
      <c r="D11715" s="399"/>
      <c r="E11715" s="400"/>
      <c r="G11715" s="401"/>
      <c r="H11715" s="401"/>
      <c r="I11715" s="401"/>
      <c r="J11715" s="194"/>
      <c r="K11715" s="194"/>
      <c r="L11715" s="195"/>
      <c r="M11715" s="196"/>
      <c r="N11715" s="197"/>
      <c r="O11715" s="197"/>
      <c r="P11715" s="231"/>
    </row>
    <row r="11716" spans="2:16">
      <c r="B11716" s="351"/>
      <c r="C11716" s="435"/>
      <c r="D11716" s="399"/>
      <c r="E11716" s="400"/>
      <c r="G11716" s="401"/>
      <c r="H11716" s="401"/>
      <c r="I11716" s="401"/>
      <c r="J11716" s="194"/>
      <c r="K11716" s="194"/>
      <c r="L11716" s="195"/>
      <c r="M11716" s="196"/>
      <c r="N11716" s="197"/>
      <c r="O11716" s="197"/>
      <c r="P11716" s="231"/>
    </row>
    <row r="11717" spans="2:16">
      <c r="B11717" s="402"/>
      <c r="C11717" s="435"/>
      <c r="D11717" s="404"/>
      <c r="E11717" s="405"/>
      <c r="G11717" s="406"/>
      <c r="H11717" s="406"/>
      <c r="I11717" s="406"/>
      <c r="J11717" s="194"/>
      <c r="K11717" s="194"/>
      <c r="L11717" s="195"/>
      <c r="M11717" s="196"/>
      <c r="N11717" s="197"/>
      <c r="O11717" s="197"/>
      <c r="P11717" s="221"/>
    </row>
    <row r="11718" spans="2:16">
      <c r="B11718" s="351"/>
      <c r="C11718" s="435"/>
      <c r="D11718" s="399"/>
      <c r="E11718" s="400"/>
      <c r="G11718" s="401"/>
      <c r="H11718" s="401"/>
      <c r="I11718" s="401"/>
      <c r="J11718" s="194"/>
      <c r="K11718" s="194"/>
      <c r="L11718" s="195"/>
      <c r="M11718" s="196"/>
      <c r="N11718" s="197"/>
      <c r="O11718" s="197"/>
      <c r="P11718" s="231"/>
    </row>
    <row r="11719" spans="2:16">
      <c r="B11719" s="351"/>
      <c r="C11719" s="435"/>
      <c r="D11719" s="399"/>
      <c r="E11719" s="400"/>
      <c r="G11719" s="401"/>
      <c r="H11719" s="401"/>
      <c r="I11719" s="401"/>
      <c r="J11719" s="194"/>
      <c r="K11719" s="194"/>
      <c r="L11719" s="195"/>
      <c r="M11719" s="196"/>
      <c r="N11719" s="197"/>
      <c r="O11719" s="197"/>
      <c r="P11719" s="231"/>
    </row>
    <row r="11720" spans="2:16">
      <c r="B11720" s="351"/>
      <c r="C11720" s="435"/>
      <c r="D11720" s="399"/>
      <c r="E11720" s="400"/>
      <c r="G11720" s="401"/>
      <c r="H11720" s="401"/>
      <c r="I11720" s="401"/>
      <c r="J11720" s="194"/>
      <c r="K11720" s="194"/>
      <c r="L11720" s="195"/>
      <c r="M11720" s="196"/>
      <c r="N11720" s="197"/>
      <c r="O11720" s="197"/>
      <c r="P11720" s="231"/>
    </row>
    <row r="11721" spans="2:16">
      <c r="B11721" s="351"/>
      <c r="C11721" s="435"/>
      <c r="D11721" s="399"/>
      <c r="E11721" s="400"/>
      <c r="G11721" s="401"/>
      <c r="H11721" s="401"/>
      <c r="I11721" s="401"/>
      <c r="J11721" s="194"/>
      <c r="K11721" s="194"/>
      <c r="L11721" s="195"/>
      <c r="M11721" s="196"/>
      <c r="N11721" s="197"/>
      <c r="O11721" s="197"/>
      <c r="P11721" s="231"/>
    </row>
    <row r="11722" spans="2:16">
      <c r="B11722" s="351"/>
      <c r="C11722" s="435"/>
      <c r="D11722" s="399"/>
      <c r="E11722" s="400"/>
      <c r="G11722" s="401"/>
      <c r="H11722" s="401"/>
      <c r="I11722" s="401"/>
      <c r="J11722" s="194"/>
      <c r="K11722" s="194"/>
      <c r="L11722" s="195"/>
      <c r="M11722" s="196"/>
      <c r="N11722" s="197"/>
      <c r="O11722" s="197"/>
      <c r="P11722" s="231"/>
    </row>
    <row r="11723" spans="2:16">
      <c r="B11723" s="351"/>
      <c r="C11723" s="435"/>
      <c r="D11723" s="399"/>
      <c r="E11723" s="400"/>
      <c r="G11723" s="401"/>
      <c r="H11723" s="401"/>
      <c r="I11723" s="401"/>
      <c r="J11723" s="194"/>
      <c r="K11723" s="194"/>
      <c r="L11723" s="195"/>
      <c r="M11723" s="196"/>
      <c r="N11723" s="197"/>
      <c r="O11723" s="197"/>
      <c r="P11723" s="231"/>
    </row>
    <row r="11724" spans="2:16">
      <c r="B11724" s="351"/>
      <c r="C11724" s="435"/>
      <c r="D11724" s="399"/>
      <c r="E11724" s="400"/>
      <c r="G11724" s="401"/>
      <c r="H11724" s="401"/>
      <c r="I11724" s="401"/>
      <c r="J11724" s="194"/>
      <c r="K11724" s="194"/>
      <c r="L11724" s="195"/>
      <c r="M11724" s="196"/>
      <c r="N11724" s="197"/>
      <c r="O11724" s="197"/>
      <c r="P11724" s="231"/>
    </row>
    <row r="11725" spans="2:16">
      <c r="B11725" s="351"/>
      <c r="C11725" s="435"/>
      <c r="D11725" s="399"/>
      <c r="E11725" s="400"/>
      <c r="G11725" s="401"/>
      <c r="H11725" s="401"/>
      <c r="I11725" s="401"/>
      <c r="J11725" s="194"/>
      <c r="K11725" s="194"/>
      <c r="L11725" s="195"/>
      <c r="M11725" s="196"/>
      <c r="N11725" s="197"/>
      <c r="O11725" s="197"/>
      <c r="P11725" s="231"/>
    </row>
    <row r="11726" spans="2:16">
      <c r="B11726" s="351"/>
      <c r="C11726" s="435"/>
      <c r="D11726" s="399"/>
      <c r="E11726" s="400"/>
      <c r="G11726" s="401"/>
      <c r="H11726" s="401"/>
      <c r="I11726" s="401"/>
      <c r="J11726" s="194"/>
      <c r="K11726" s="194"/>
      <c r="L11726" s="195"/>
      <c r="M11726" s="196"/>
      <c r="N11726" s="197"/>
      <c r="O11726" s="197"/>
      <c r="P11726" s="231"/>
    </row>
    <row r="11727" spans="2:16">
      <c r="B11727" s="351"/>
      <c r="C11727" s="435"/>
      <c r="D11727" s="399"/>
      <c r="E11727" s="400"/>
      <c r="G11727" s="401"/>
      <c r="H11727" s="401"/>
      <c r="I11727" s="401"/>
      <c r="J11727" s="194"/>
      <c r="K11727" s="194"/>
      <c r="L11727" s="195"/>
      <c r="M11727" s="196"/>
      <c r="N11727" s="197"/>
      <c r="O11727" s="197"/>
      <c r="P11727" s="231"/>
    </row>
    <row r="11728" spans="2:16">
      <c r="B11728" s="351"/>
      <c r="C11728" s="435"/>
      <c r="D11728" s="399"/>
      <c r="E11728" s="400"/>
      <c r="G11728" s="401"/>
      <c r="H11728" s="401"/>
      <c r="I11728" s="401"/>
      <c r="J11728" s="194"/>
      <c r="K11728" s="194"/>
      <c r="L11728" s="195"/>
      <c r="M11728" s="196"/>
      <c r="N11728" s="197"/>
      <c r="O11728" s="197"/>
      <c r="P11728" s="231"/>
    </row>
    <row r="11729" spans="2:16">
      <c r="B11729" s="351"/>
      <c r="C11729" s="435"/>
      <c r="D11729" s="399"/>
      <c r="E11729" s="400"/>
      <c r="G11729" s="401"/>
      <c r="H11729" s="401"/>
      <c r="I11729" s="401"/>
      <c r="J11729" s="194"/>
      <c r="K11729" s="194"/>
      <c r="L11729" s="195"/>
      <c r="M11729" s="196"/>
      <c r="N11729" s="197"/>
      <c r="O11729" s="197"/>
      <c r="P11729" s="231"/>
    </row>
    <row r="11730" spans="2:16">
      <c r="B11730" s="351"/>
      <c r="C11730" s="435"/>
      <c r="D11730" s="399"/>
      <c r="E11730" s="400"/>
      <c r="G11730" s="401"/>
      <c r="H11730" s="401"/>
      <c r="I11730" s="401"/>
      <c r="J11730" s="194"/>
      <c r="K11730" s="194"/>
      <c r="L11730" s="195"/>
      <c r="M11730" s="196"/>
      <c r="N11730" s="197"/>
      <c r="O11730" s="197"/>
      <c r="P11730" s="231"/>
    </row>
    <row r="11731" spans="2:16">
      <c r="B11731" s="351"/>
      <c r="C11731" s="435"/>
      <c r="D11731" s="399"/>
      <c r="E11731" s="400"/>
      <c r="G11731" s="401"/>
      <c r="H11731" s="401"/>
      <c r="I11731" s="401"/>
      <c r="J11731" s="194"/>
      <c r="K11731" s="194"/>
      <c r="L11731" s="195"/>
      <c r="M11731" s="196"/>
      <c r="N11731" s="197"/>
      <c r="O11731" s="197"/>
      <c r="P11731" s="231"/>
    </row>
    <row r="11732" spans="2:16">
      <c r="B11732" s="351"/>
      <c r="C11732" s="435"/>
      <c r="D11732" s="399"/>
      <c r="E11732" s="400"/>
      <c r="G11732" s="401"/>
      <c r="H11732" s="401"/>
      <c r="I11732" s="401"/>
      <c r="J11732" s="194"/>
      <c r="K11732" s="194"/>
      <c r="L11732" s="195"/>
      <c r="M11732" s="196"/>
      <c r="N11732" s="197"/>
      <c r="O11732" s="197"/>
      <c r="P11732" s="231"/>
    </row>
    <row r="11733" spans="2:16">
      <c r="B11733" s="351"/>
      <c r="C11733" s="435"/>
      <c r="D11733" s="399"/>
      <c r="E11733" s="400"/>
      <c r="G11733" s="401"/>
      <c r="H11733" s="401"/>
      <c r="I11733" s="401"/>
      <c r="J11733" s="194"/>
      <c r="K11733" s="194"/>
      <c r="L11733" s="195"/>
      <c r="M11733" s="196"/>
      <c r="N11733" s="197"/>
      <c r="O11733" s="197"/>
      <c r="P11733" s="231"/>
    </row>
    <row r="11734" spans="2:16">
      <c r="B11734" s="351"/>
      <c r="C11734" s="435"/>
      <c r="D11734" s="399"/>
      <c r="E11734" s="400"/>
      <c r="G11734" s="401"/>
      <c r="H11734" s="401"/>
      <c r="I11734" s="401"/>
      <c r="J11734" s="194"/>
      <c r="K11734" s="194"/>
      <c r="L11734" s="195"/>
      <c r="M11734" s="196"/>
      <c r="N11734" s="197"/>
      <c r="O11734" s="197"/>
      <c r="P11734" s="231"/>
    </row>
    <row r="11735" spans="2:16">
      <c r="B11735" s="351"/>
      <c r="C11735" s="435"/>
      <c r="D11735" s="399"/>
      <c r="E11735" s="400"/>
      <c r="G11735" s="401"/>
      <c r="H11735" s="401"/>
      <c r="I11735" s="401"/>
      <c r="J11735" s="194"/>
      <c r="K11735" s="194"/>
      <c r="L11735" s="195"/>
      <c r="M11735" s="196"/>
      <c r="N11735" s="197"/>
      <c r="O11735" s="197"/>
      <c r="P11735" s="231"/>
    </row>
    <row r="11736" spans="2:16">
      <c r="B11736" s="351"/>
      <c r="C11736" s="435"/>
      <c r="D11736" s="399"/>
      <c r="E11736" s="400"/>
      <c r="G11736" s="401"/>
      <c r="H11736" s="401"/>
      <c r="I11736" s="401"/>
      <c r="J11736" s="194"/>
      <c r="K11736" s="194"/>
      <c r="L11736" s="195"/>
      <c r="M11736" s="196"/>
      <c r="N11736" s="197"/>
      <c r="O11736" s="197"/>
      <c r="P11736" s="231"/>
    </row>
    <row r="11737" spans="2:16">
      <c r="B11737" s="351"/>
      <c r="C11737" s="435"/>
      <c r="D11737" s="399"/>
      <c r="E11737" s="400"/>
      <c r="G11737" s="401"/>
      <c r="H11737" s="401"/>
      <c r="I11737" s="401"/>
      <c r="J11737" s="194"/>
      <c r="K11737" s="194"/>
      <c r="L11737" s="195"/>
      <c r="M11737" s="196"/>
      <c r="N11737" s="197"/>
      <c r="O11737" s="197"/>
      <c r="P11737" s="231"/>
    </row>
    <row r="11738" spans="2:16">
      <c r="B11738" s="351"/>
      <c r="C11738" s="435"/>
      <c r="D11738" s="399"/>
      <c r="E11738" s="400"/>
      <c r="G11738" s="401"/>
      <c r="H11738" s="401"/>
      <c r="I11738" s="401"/>
      <c r="J11738" s="194"/>
      <c r="K11738" s="194"/>
      <c r="L11738" s="195"/>
      <c r="M11738" s="196"/>
      <c r="N11738" s="197"/>
      <c r="O11738" s="197"/>
      <c r="P11738" s="231"/>
    </row>
    <row r="11739" spans="2:16">
      <c r="B11739" s="351"/>
      <c r="C11739" s="435"/>
      <c r="D11739" s="399"/>
      <c r="E11739" s="400"/>
      <c r="G11739" s="401"/>
      <c r="H11739" s="401"/>
      <c r="I11739" s="401"/>
      <c r="J11739" s="194"/>
      <c r="K11739" s="194"/>
      <c r="L11739" s="195"/>
      <c r="M11739" s="196"/>
      <c r="N11739" s="197"/>
      <c r="O11739" s="197"/>
      <c r="P11739" s="231"/>
    </row>
    <row r="11740" spans="2:16">
      <c r="B11740" s="351"/>
      <c r="C11740" s="435"/>
      <c r="D11740" s="399"/>
      <c r="E11740" s="400"/>
      <c r="G11740" s="401"/>
      <c r="H11740" s="401"/>
      <c r="I11740" s="401"/>
      <c r="J11740" s="194"/>
      <c r="K11740" s="194"/>
      <c r="L11740" s="195"/>
      <c r="M11740" s="196"/>
      <c r="N11740" s="197"/>
      <c r="O11740" s="197"/>
      <c r="P11740" s="231"/>
    </row>
    <row r="11741" spans="2:16">
      <c r="B11741" s="351"/>
      <c r="C11741" s="435"/>
      <c r="D11741" s="399"/>
      <c r="E11741" s="400"/>
      <c r="G11741" s="401"/>
      <c r="H11741" s="401"/>
      <c r="I11741" s="401"/>
      <c r="J11741" s="194"/>
      <c r="K11741" s="194"/>
      <c r="L11741" s="195"/>
      <c r="M11741" s="196"/>
      <c r="N11741" s="197"/>
      <c r="O11741" s="197"/>
      <c r="P11741" s="231"/>
    </row>
    <row r="11742" spans="2:16">
      <c r="B11742" s="351"/>
      <c r="C11742" s="435"/>
      <c r="D11742" s="399"/>
      <c r="E11742" s="400"/>
      <c r="G11742" s="401"/>
      <c r="H11742" s="401"/>
      <c r="I11742" s="401"/>
      <c r="J11742" s="194"/>
      <c r="K11742" s="194"/>
      <c r="L11742" s="195"/>
      <c r="M11742" s="196"/>
      <c r="N11742" s="197"/>
      <c r="O11742" s="197"/>
      <c r="P11742" s="231"/>
    </row>
    <row r="11743" spans="2:16">
      <c r="B11743" s="351"/>
      <c r="C11743" s="435"/>
      <c r="D11743" s="399"/>
      <c r="E11743" s="400"/>
      <c r="G11743" s="401"/>
      <c r="H11743" s="401"/>
      <c r="I11743" s="401"/>
      <c r="J11743" s="194"/>
      <c r="K11743" s="194"/>
      <c r="L11743" s="195"/>
      <c r="M11743" s="196"/>
      <c r="N11743" s="197"/>
      <c r="O11743" s="197"/>
      <c r="P11743" s="231"/>
    </row>
    <row r="11744" spans="2:16">
      <c r="B11744" s="351"/>
      <c r="C11744" s="435"/>
      <c r="D11744" s="399"/>
      <c r="E11744" s="400"/>
      <c r="G11744" s="401"/>
      <c r="H11744" s="401"/>
      <c r="I11744" s="401"/>
      <c r="J11744" s="194"/>
      <c r="K11744" s="194"/>
      <c r="L11744" s="195"/>
      <c r="M11744" s="196"/>
      <c r="N11744" s="197"/>
      <c r="O11744" s="197"/>
      <c r="P11744" s="231"/>
    </row>
    <row r="11745" spans="2:16">
      <c r="B11745" s="351"/>
      <c r="C11745" s="435"/>
      <c r="D11745" s="399"/>
      <c r="E11745" s="400"/>
      <c r="G11745" s="401"/>
      <c r="H11745" s="401"/>
      <c r="I11745" s="401"/>
      <c r="J11745" s="194"/>
      <c r="K11745" s="194"/>
      <c r="L11745" s="195"/>
      <c r="M11745" s="196"/>
      <c r="N11745" s="197"/>
      <c r="O11745" s="197"/>
      <c r="P11745" s="231"/>
    </row>
    <row r="11746" spans="2:16">
      <c r="B11746" s="351"/>
      <c r="C11746" s="435"/>
      <c r="D11746" s="399"/>
      <c r="E11746" s="400"/>
      <c r="G11746" s="401"/>
      <c r="H11746" s="401"/>
      <c r="I11746" s="401"/>
      <c r="J11746" s="194"/>
      <c r="K11746" s="194"/>
      <c r="L11746" s="195"/>
      <c r="M11746" s="196"/>
      <c r="N11746" s="197"/>
      <c r="O11746" s="197"/>
      <c r="P11746" s="231"/>
    </row>
    <row r="11747" spans="2:16">
      <c r="B11747" s="351"/>
      <c r="C11747" s="435"/>
      <c r="D11747" s="399"/>
      <c r="E11747" s="400"/>
      <c r="G11747" s="401"/>
      <c r="H11747" s="401"/>
      <c r="I11747" s="401"/>
      <c r="J11747" s="194"/>
      <c r="K11747" s="194"/>
      <c r="L11747" s="195"/>
      <c r="M11747" s="196"/>
      <c r="N11747" s="197"/>
      <c r="O11747" s="197"/>
      <c r="P11747" s="231"/>
    </row>
    <row r="11748" spans="2:16">
      <c r="B11748" s="351"/>
      <c r="C11748" s="435"/>
      <c r="D11748" s="399"/>
      <c r="E11748" s="400"/>
      <c r="G11748" s="401"/>
      <c r="H11748" s="401"/>
      <c r="I11748" s="401"/>
      <c r="J11748" s="194"/>
      <c r="K11748" s="194"/>
      <c r="L11748" s="195"/>
      <c r="M11748" s="196"/>
      <c r="N11748" s="197"/>
      <c r="O11748" s="197"/>
      <c r="P11748" s="231"/>
    </row>
    <row r="11749" spans="2:16">
      <c r="B11749" s="351"/>
      <c r="C11749" s="435"/>
      <c r="D11749" s="399"/>
      <c r="E11749" s="400"/>
      <c r="G11749" s="401"/>
      <c r="H11749" s="401"/>
      <c r="I11749" s="401"/>
      <c r="J11749" s="194"/>
      <c r="K11749" s="194"/>
      <c r="L11749" s="195"/>
      <c r="M11749" s="196"/>
      <c r="N11749" s="197"/>
      <c r="O11749" s="197"/>
      <c r="P11749" s="231"/>
    </row>
    <row r="11750" spans="2:16">
      <c r="B11750" s="351"/>
      <c r="C11750" s="435"/>
      <c r="D11750" s="399"/>
      <c r="E11750" s="400"/>
      <c r="G11750" s="401"/>
      <c r="H11750" s="401"/>
      <c r="I11750" s="401"/>
      <c r="J11750" s="194"/>
      <c r="K11750" s="194"/>
      <c r="L11750" s="195"/>
      <c r="M11750" s="196"/>
      <c r="N11750" s="197"/>
      <c r="O11750" s="197"/>
      <c r="P11750" s="231"/>
    </row>
    <row r="11751" spans="2:16">
      <c r="B11751" s="351"/>
      <c r="C11751" s="435"/>
      <c r="D11751" s="399"/>
      <c r="E11751" s="400"/>
      <c r="G11751" s="401"/>
      <c r="H11751" s="401"/>
      <c r="I11751" s="401"/>
      <c r="J11751" s="194"/>
      <c r="K11751" s="194"/>
      <c r="L11751" s="195"/>
      <c r="M11751" s="196"/>
      <c r="N11751" s="197"/>
      <c r="O11751" s="197"/>
      <c r="P11751" s="231"/>
    </row>
    <row r="11752" spans="2:16">
      <c r="B11752" s="351"/>
      <c r="C11752" s="435"/>
      <c r="D11752" s="399"/>
      <c r="E11752" s="400"/>
      <c r="G11752" s="401"/>
      <c r="H11752" s="401"/>
      <c r="I11752" s="401"/>
      <c r="J11752" s="194"/>
      <c r="K11752" s="194"/>
      <c r="L11752" s="195"/>
      <c r="M11752" s="196"/>
      <c r="N11752" s="197"/>
      <c r="O11752" s="197"/>
      <c r="P11752" s="231"/>
    </row>
    <row r="11753" spans="2:16">
      <c r="B11753" s="351"/>
      <c r="C11753" s="435"/>
      <c r="D11753" s="399"/>
      <c r="E11753" s="400"/>
      <c r="G11753" s="401"/>
      <c r="H11753" s="401"/>
      <c r="I11753" s="401"/>
      <c r="J11753" s="194"/>
      <c r="K11753" s="194"/>
      <c r="L11753" s="195"/>
      <c r="M11753" s="196"/>
      <c r="N11753" s="197"/>
      <c r="O11753" s="197"/>
      <c r="P11753" s="231"/>
    </row>
    <row r="11754" spans="2:16">
      <c r="B11754" s="351"/>
      <c r="C11754" s="435"/>
      <c r="D11754" s="399"/>
      <c r="E11754" s="400"/>
      <c r="G11754" s="401"/>
      <c r="H11754" s="401"/>
      <c r="I11754" s="401"/>
      <c r="J11754" s="194"/>
      <c r="K11754" s="194"/>
      <c r="L11754" s="195"/>
      <c r="M11754" s="196"/>
      <c r="N11754" s="197"/>
      <c r="O11754" s="197"/>
      <c r="P11754" s="231"/>
    </row>
    <row r="11755" spans="2:16">
      <c r="B11755" s="351"/>
      <c r="C11755" s="435"/>
      <c r="D11755" s="399"/>
      <c r="E11755" s="400"/>
      <c r="G11755" s="401"/>
      <c r="H11755" s="401"/>
      <c r="I11755" s="401"/>
      <c r="J11755" s="194"/>
      <c r="K11755" s="194"/>
      <c r="L11755" s="195"/>
      <c r="M11755" s="196"/>
      <c r="N11755" s="197"/>
      <c r="O11755" s="197"/>
      <c r="P11755" s="231"/>
    </row>
    <row r="11756" spans="2:16">
      <c r="B11756" s="351"/>
      <c r="C11756" s="435"/>
      <c r="D11756" s="399"/>
      <c r="E11756" s="400"/>
      <c r="G11756" s="401"/>
      <c r="H11756" s="401"/>
      <c r="I11756" s="401"/>
      <c r="J11756" s="194"/>
      <c r="K11756" s="194"/>
      <c r="L11756" s="195"/>
      <c r="M11756" s="196"/>
      <c r="N11756" s="197"/>
      <c r="O11756" s="197"/>
      <c r="P11756" s="231"/>
    </row>
    <row r="11757" spans="2:16">
      <c r="B11757" s="351"/>
      <c r="C11757" s="435"/>
      <c r="D11757" s="399"/>
      <c r="E11757" s="400"/>
      <c r="G11757" s="401"/>
      <c r="H11757" s="401"/>
      <c r="I11757" s="401"/>
      <c r="J11757" s="194"/>
      <c r="K11757" s="194"/>
      <c r="L11757" s="195"/>
      <c r="M11757" s="196"/>
      <c r="N11757" s="197"/>
      <c r="O11757" s="197"/>
      <c r="P11757" s="231"/>
    </row>
    <row r="11758" spans="2:16">
      <c r="B11758" s="351"/>
      <c r="C11758" s="435"/>
      <c r="D11758" s="399"/>
      <c r="E11758" s="400"/>
      <c r="G11758" s="401"/>
      <c r="H11758" s="401"/>
      <c r="I11758" s="401"/>
      <c r="J11758" s="194"/>
      <c r="K11758" s="194"/>
      <c r="L11758" s="195"/>
      <c r="M11758" s="196"/>
      <c r="N11758" s="197"/>
      <c r="O11758" s="197"/>
      <c r="P11758" s="231"/>
    </row>
    <row r="11759" spans="2:16">
      <c r="B11759" s="351"/>
      <c r="C11759" s="435"/>
      <c r="D11759" s="399"/>
      <c r="E11759" s="400"/>
      <c r="G11759" s="401"/>
      <c r="H11759" s="401"/>
      <c r="I11759" s="401"/>
      <c r="J11759" s="194"/>
      <c r="K11759" s="194"/>
      <c r="L11759" s="195"/>
      <c r="M11759" s="196"/>
      <c r="N11759" s="197"/>
      <c r="O11759" s="197"/>
      <c r="P11759" s="231"/>
    </row>
    <row r="11760" spans="2:16">
      <c r="B11760" s="351"/>
      <c r="C11760" s="435"/>
      <c r="D11760" s="399"/>
      <c r="E11760" s="400"/>
      <c r="G11760" s="401"/>
      <c r="H11760" s="401"/>
      <c r="I11760" s="401"/>
      <c r="J11760" s="194"/>
      <c r="K11760" s="194"/>
      <c r="L11760" s="195"/>
      <c r="M11760" s="196"/>
      <c r="N11760" s="197"/>
      <c r="O11760" s="197"/>
      <c r="P11760" s="231"/>
    </row>
    <row r="11761" spans="2:16">
      <c r="B11761" s="351"/>
      <c r="C11761" s="435"/>
      <c r="D11761" s="399"/>
      <c r="E11761" s="400"/>
      <c r="G11761" s="401"/>
      <c r="H11761" s="401"/>
      <c r="I11761" s="401"/>
      <c r="J11761" s="194"/>
      <c r="K11761" s="194"/>
      <c r="L11761" s="195"/>
      <c r="M11761" s="196"/>
      <c r="N11761" s="197"/>
      <c r="O11761" s="197"/>
      <c r="P11761" s="231"/>
    </row>
    <row r="11762" spans="2:16">
      <c r="B11762" s="351"/>
      <c r="C11762" s="435"/>
      <c r="D11762" s="399"/>
      <c r="E11762" s="400"/>
      <c r="G11762" s="401"/>
      <c r="H11762" s="401"/>
      <c r="I11762" s="401"/>
      <c r="J11762" s="194"/>
      <c r="K11762" s="194"/>
      <c r="L11762" s="195"/>
      <c r="M11762" s="196"/>
      <c r="N11762" s="197"/>
      <c r="O11762" s="197"/>
      <c r="P11762" s="231"/>
    </row>
    <row r="11763" spans="2:16">
      <c r="B11763" s="351"/>
      <c r="C11763" s="435"/>
      <c r="D11763" s="399"/>
      <c r="E11763" s="400"/>
      <c r="G11763" s="401"/>
      <c r="H11763" s="401"/>
      <c r="I11763" s="401"/>
      <c r="J11763" s="194"/>
      <c r="K11763" s="194"/>
      <c r="L11763" s="195"/>
      <c r="M11763" s="196"/>
      <c r="N11763" s="197"/>
      <c r="O11763" s="197"/>
      <c r="P11763" s="231"/>
    </row>
    <row r="11764" spans="2:16">
      <c r="B11764" s="351"/>
      <c r="C11764" s="435"/>
      <c r="D11764" s="399"/>
      <c r="E11764" s="400"/>
      <c r="G11764" s="401"/>
      <c r="H11764" s="401"/>
      <c r="I11764" s="401"/>
      <c r="J11764" s="194"/>
      <c r="K11764" s="194"/>
      <c r="L11764" s="195"/>
      <c r="M11764" s="196"/>
      <c r="N11764" s="197"/>
      <c r="O11764" s="197"/>
      <c r="P11764" s="231"/>
    </row>
    <row r="11765" spans="2:16">
      <c r="B11765" s="351"/>
      <c r="C11765" s="435"/>
      <c r="D11765" s="399"/>
      <c r="E11765" s="400"/>
      <c r="G11765" s="401"/>
      <c r="H11765" s="401"/>
      <c r="I11765" s="401"/>
      <c r="J11765" s="194"/>
      <c r="K11765" s="194"/>
      <c r="L11765" s="195"/>
      <c r="M11765" s="196"/>
      <c r="N11765" s="197"/>
      <c r="O11765" s="197"/>
      <c r="P11765" s="231"/>
    </row>
    <row r="11766" spans="2:16">
      <c r="B11766" s="351"/>
      <c r="C11766" s="435"/>
      <c r="D11766" s="399"/>
      <c r="E11766" s="400"/>
      <c r="G11766" s="401"/>
      <c r="H11766" s="401"/>
      <c r="I11766" s="401"/>
      <c r="J11766" s="194"/>
      <c r="K11766" s="194"/>
      <c r="L11766" s="195"/>
      <c r="M11766" s="196"/>
      <c r="N11766" s="197"/>
      <c r="O11766" s="197"/>
      <c r="P11766" s="231"/>
    </row>
    <row r="11767" spans="2:16">
      <c r="B11767" s="351"/>
      <c r="C11767" s="435"/>
      <c r="D11767" s="399"/>
      <c r="E11767" s="400"/>
      <c r="G11767" s="401"/>
      <c r="H11767" s="401"/>
      <c r="I11767" s="401"/>
      <c r="J11767" s="194"/>
      <c r="K11767" s="194"/>
      <c r="L11767" s="195"/>
      <c r="M11767" s="196"/>
      <c r="N11767" s="197"/>
      <c r="O11767" s="197"/>
      <c r="P11767" s="231"/>
    </row>
    <row r="11768" spans="2:16">
      <c r="B11768" s="351"/>
      <c r="C11768" s="435"/>
      <c r="D11768" s="399"/>
      <c r="E11768" s="400"/>
      <c r="G11768" s="401"/>
      <c r="H11768" s="401"/>
      <c r="I11768" s="401"/>
      <c r="J11768" s="194"/>
      <c r="K11768" s="194"/>
      <c r="L11768" s="195"/>
      <c r="M11768" s="196"/>
      <c r="N11768" s="197"/>
      <c r="O11768" s="197"/>
      <c r="P11768" s="231"/>
    </row>
    <row r="11769" spans="2:16">
      <c r="B11769" s="351"/>
      <c r="C11769" s="435"/>
      <c r="D11769" s="399"/>
      <c r="E11769" s="400"/>
      <c r="G11769" s="401"/>
      <c r="H11769" s="401"/>
      <c r="I11769" s="401"/>
      <c r="J11769" s="194"/>
      <c r="K11769" s="194"/>
      <c r="L11769" s="195"/>
      <c r="M11769" s="196"/>
      <c r="N11769" s="197"/>
      <c r="O11769" s="197"/>
      <c r="P11769" s="231"/>
    </row>
    <row r="11770" spans="2:16">
      <c r="B11770" s="351"/>
      <c r="C11770" s="435"/>
      <c r="D11770" s="399"/>
      <c r="E11770" s="400"/>
      <c r="G11770" s="401"/>
      <c r="H11770" s="401"/>
      <c r="I11770" s="401"/>
      <c r="J11770" s="194"/>
      <c r="K11770" s="194"/>
      <c r="L11770" s="195"/>
      <c r="M11770" s="196"/>
      <c r="N11770" s="197"/>
      <c r="O11770" s="197"/>
      <c r="P11770" s="231"/>
    </row>
    <row r="11771" spans="2:16">
      <c r="B11771" s="351"/>
      <c r="C11771" s="435"/>
      <c r="D11771" s="399"/>
      <c r="E11771" s="400"/>
      <c r="G11771" s="401"/>
      <c r="H11771" s="401"/>
      <c r="I11771" s="401"/>
      <c r="J11771" s="194"/>
      <c r="K11771" s="194"/>
      <c r="L11771" s="195"/>
      <c r="M11771" s="196"/>
      <c r="N11771" s="197"/>
      <c r="O11771" s="197"/>
      <c r="P11771" s="231"/>
    </row>
    <row r="11772" spans="2:16">
      <c r="B11772" s="351"/>
      <c r="C11772" s="435"/>
      <c r="D11772" s="399"/>
      <c r="E11772" s="400"/>
      <c r="G11772" s="401"/>
      <c r="H11772" s="401"/>
      <c r="I11772" s="401"/>
      <c r="J11772" s="194"/>
      <c r="K11772" s="194"/>
      <c r="L11772" s="195"/>
      <c r="M11772" s="196"/>
      <c r="N11772" s="197"/>
      <c r="O11772" s="197"/>
      <c r="P11772" s="231"/>
    </row>
    <row r="11773" spans="2:16">
      <c r="B11773" s="351"/>
      <c r="C11773" s="435"/>
      <c r="D11773" s="399"/>
      <c r="E11773" s="400"/>
      <c r="G11773" s="401"/>
      <c r="H11773" s="401"/>
      <c r="I11773" s="401"/>
      <c r="J11773" s="194"/>
      <c r="K11773" s="194"/>
      <c r="L11773" s="195"/>
      <c r="M11773" s="196"/>
      <c r="N11773" s="197"/>
      <c r="O11773" s="197"/>
      <c r="P11773" s="231"/>
    </row>
    <row r="11774" spans="2:16">
      <c r="B11774" s="351"/>
      <c r="C11774" s="435"/>
      <c r="D11774" s="399"/>
      <c r="E11774" s="400"/>
      <c r="G11774" s="401"/>
      <c r="H11774" s="401"/>
      <c r="I11774" s="401"/>
      <c r="J11774" s="194"/>
      <c r="K11774" s="194"/>
      <c r="L11774" s="195"/>
      <c r="M11774" s="196"/>
      <c r="N11774" s="197"/>
      <c r="O11774" s="197"/>
      <c r="P11774" s="231"/>
    </row>
    <row r="11775" spans="2:16">
      <c r="B11775" s="351"/>
      <c r="C11775" s="435"/>
      <c r="D11775" s="399"/>
      <c r="E11775" s="400"/>
      <c r="G11775" s="401"/>
      <c r="H11775" s="401"/>
      <c r="I11775" s="401"/>
      <c r="J11775" s="194"/>
      <c r="K11775" s="194"/>
      <c r="L11775" s="195"/>
      <c r="M11775" s="196"/>
      <c r="N11775" s="197"/>
      <c r="O11775" s="197"/>
      <c r="P11775" s="231"/>
    </row>
    <row r="11776" spans="2:16">
      <c r="B11776" s="351"/>
      <c r="C11776" s="435"/>
      <c r="D11776" s="399"/>
      <c r="E11776" s="400"/>
      <c r="G11776" s="401"/>
      <c r="H11776" s="401"/>
      <c r="I11776" s="401"/>
      <c r="J11776" s="194"/>
      <c r="K11776" s="194"/>
      <c r="L11776" s="195"/>
      <c r="M11776" s="196"/>
      <c r="N11776" s="197"/>
      <c r="O11776" s="197"/>
      <c r="P11776" s="231"/>
    </row>
    <row r="11777" spans="2:16">
      <c r="B11777" s="351"/>
      <c r="C11777" s="435"/>
      <c r="D11777" s="399"/>
      <c r="E11777" s="400"/>
      <c r="G11777" s="401"/>
      <c r="H11777" s="401"/>
      <c r="I11777" s="401"/>
      <c r="J11777" s="194"/>
      <c r="K11777" s="194"/>
      <c r="L11777" s="195"/>
      <c r="M11777" s="196"/>
      <c r="N11777" s="197"/>
      <c r="O11777" s="197"/>
      <c r="P11777" s="231"/>
    </row>
    <row r="11778" spans="2:16">
      <c r="B11778" s="351"/>
      <c r="C11778" s="435"/>
      <c r="D11778" s="399"/>
      <c r="E11778" s="400"/>
      <c r="G11778" s="401"/>
      <c r="H11778" s="401"/>
      <c r="I11778" s="401"/>
      <c r="J11778" s="194"/>
      <c r="K11778" s="194"/>
      <c r="L11778" s="195"/>
      <c r="M11778" s="196"/>
      <c r="N11778" s="197"/>
      <c r="O11778" s="197"/>
      <c r="P11778" s="231"/>
    </row>
    <row r="11779" spans="2:16">
      <c r="B11779" s="351"/>
      <c r="C11779" s="435"/>
      <c r="D11779" s="399"/>
      <c r="E11779" s="400"/>
      <c r="G11779" s="401"/>
      <c r="H11779" s="401"/>
      <c r="I11779" s="401"/>
      <c r="J11779" s="194"/>
      <c r="K11779" s="194"/>
      <c r="L11779" s="195"/>
      <c r="M11779" s="196"/>
      <c r="N11779" s="197"/>
      <c r="O11779" s="197"/>
      <c r="P11779" s="231"/>
    </row>
    <row r="11780" spans="2:16">
      <c r="B11780" s="351"/>
      <c r="C11780" s="435"/>
      <c r="D11780" s="399"/>
      <c r="E11780" s="400"/>
      <c r="G11780" s="401"/>
      <c r="H11780" s="401"/>
      <c r="I11780" s="401"/>
      <c r="J11780" s="194"/>
      <c r="K11780" s="194"/>
      <c r="L11780" s="195"/>
      <c r="M11780" s="196"/>
      <c r="N11780" s="197"/>
      <c r="O11780" s="197"/>
      <c r="P11780" s="231"/>
    </row>
    <row r="11781" spans="2:16">
      <c r="B11781" s="351"/>
      <c r="C11781" s="435"/>
      <c r="D11781" s="399"/>
      <c r="E11781" s="400"/>
      <c r="G11781" s="401"/>
      <c r="H11781" s="401"/>
      <c r="I11781" s="401"/>
      <c r="J11781" s="194"/>
      <c r="K11781" s="194"/>
      <c r="L11781" s="195"/>
      <c r="M11781" s="196"/>
      <c r="N11781" s="197"/>
      <c r="O11781" s="197"/>
      <c r="P11781" s="231"/>
    </row>
    <row r="11782" spans="2:16">
      <c r="B11782" s="351"/>
      <c r="C11782" s="435"/>
      <c r="D11782" s="399"/>
      <c r="E11782" s="400"/>
      <c r="G11782" s="401"/>
      <c r="H11782" s="401"/>
      <c r="I11782" s="401"/>
      <c r="J11782" s="194"/>
      <c r="K11782" s="194"/>
      <c r="L11782" s="195"/>
      <c r="M11782" s="196"/>
      <c r="N11782" s="197"/>
      <c r="O11782" s="197"/>
      <c r="P11782" s="231"/>
    </row>
    <row r="11783" spans="2:16">
      <c r="B11783" s="351"/>
      <c r="C11783" s="435"/>
      <c r="D11783" s="399"/>
      <c r="E11783" s="400"/>
      <c r="G11783" s="401"/>
      <c r="H11783" s="401"/>
      <c r="I11783" s="401"/>
      <c r="J11783" s="194"/>
      <c r="K11783" s="194"/>
      <c r="L11783" s="195"/>
      <c r="M11783" s="196"/>
      <c r="N11783" s="197"/>
      <c r="O11783" s="197"/>
      <c r="P11783" s="231"/>
    </row>
    <row r="11784" spans="2:16">
      <c r="B11784" s="351"/>
      <c r="C11784" s="435"/>
      <c r="D11784" s="399"/>
      <c r="E11784" s="400"/>
      <c r="G11784" s="401"/>
      <c r="H11784" s="401"/>
      <c r="I11784" s="401"/>
      <c r="J11784" s="194"/>
      <c r="K11784" s="194"/>
      <c r="L11784" s="195"/>
      <c r="M11784" s="196"/>
      <c r="N11784" s="197"/>
      <c r="O11784" s="197"/>
      <c r="P11784" s="231"/>
    </row>
    <row r="11785" spans="2:16">
      <c r="B11785" s="351"/>
      <c r="C11785" s="435"/>
      <c r="D11785" s="399"/>
      <c r="E11785" s="400"/>
      <c r="G11785" s="401"/>
      <c r="H11785" s="401"/>
      <c r="I11785" s="401"/>
      <c r="J11785" s="194"/>
      <c r="K11785" s="194"/>
      <c r="L11785" s="195"/>
      <c r="M11785" s="196"/>
      <c r="N11785" s="197"/>
      <c r="O11785" s="197"/>
      <c r="P11785" s="231"/>
    </row>
    <row r="11786" spans="2:16">
      <c r="B11786" s="351"/>
      <c r="C11786" s="435"/>
      <c r="D11786" s="399"/>
      <c r="E11786" s="400"/>
      <c r="G11786" s="401"/>
      <c r="H11786" s="401"/>
      <c r="I11786" s="401"/>
      <c r="J11786" s="194"/>
      <c r="K11786" s="194"/>
      <c r="L11786" s="195"/>
      <c r="M11786" s="196"/>
      <c r="N11786" s="197"/>
      <c r="O11786" s="197"/>
      <c r="P11786" s="231"/>
    </row>
    <row r="11787" spans="2:16">
      <c r="B11787" s="351"/>
      <c r="C11787" s="435"/>
      <c r="D11787" s="399"/>
      <c r="E11787" s="400"/>
      <c r="G11787" s="401"/>
      <c r="H11787" s="401"/>
      <c r="I11787" s="401"/>
      <c r="J11787" s="194"/>
      <c r="K11787" s="194"/>
      <c r="L11787" s="195"/>
      <c r="M11787" s="196"/>
      <c r="N11787" s="197"/>
      <c r="O11787" s="197"/>
      <c r="P11787" s="231"/>
    </row>
    <row r="11788" spans="2:16">
      <c r="B11788" s="351"/>
      <c r="C11788" s="435"/>
      <c r="D11788" s="399"/>
      <c r="E11788" s="400"/>
      <c r="G11788" s="401"/>
      <c r="H11788" s="401"/>
      <c r="I11788" s="401"/>
      <c r="J11788" s="194"/>
      <c r="K11788" s="194"/>
      <c r="L11788" s="195"/>
      <c r="M11788" s="196"/>
      <c r="N11788" s="197"/>
      <c r="O11788" s="197"/>
      <c r="P11788" s="231"/>
    </row>
    <row r="11789" spans="2:16">
      <c r="B11789" s="351"/>
      <c r="C11789" s="435"/>
      <c r="D11789" s="399"/>
      <c r="E11789" s="400"/>
      <c r="G11789" s="401"/>
      <c r="H11789" s="401"/>
      <c r="I11789" s="401"/>
      <c r="J11789" s="194"/>
      <c r="K11789" s="194"/>
      <c r="L11789" s="195"/>
      <c r="M11789" s="196"/>
      <c r="N11789" s="197"/>
      <c r="O11789" s="197"/>
      <c r="P11789" s="231"/>
    </row>
    <row r="11790" spans="2:16">
      <c r="B11790" s="351"/>
      <c r="C11790" s="435"/>
      <c r="D11790" s="399"/>
      <c r="E11790" s="400"/>
      <c r="G11790" s="401"/>
      <c r="H11790" s="401"/>
      <c r="I11790" s="401"/>
      <c r="J11790" s="194"/>
      <c r="K11790" s="194"/>
      <c r="L11790" s="195"/>
      <c r="M11790" s="196"/>
      <c r="N11790" s="197"/>
      <c r="O11790" s="197"/>
      <c r="P11790" s="231"/>
    </row>
    <row r="11791" spans="2:16">
      <c r="B11791" s="351"/>
      <c r="C11791" s="435"/>
      <c r="D11791" s="399"/>
      <c r="E11791" s="400"/>
      <c r="G11791" s="401"/>
      <c r="H11791" s="401"/>
      <c r="I11791" s="401"/>
      <c r="J11791" s="194"/>
      <c r="K11791" s="194"/>
      <c r="L11791" s="195"/>
      <c r="M11791" s="196"/>
      <c r="N11791" s="197"/>
      <c r="O11791" s="197"/>
      <c r="P11791" s="231"/>
    </row>
    <row r="11792" spans="2:16">
      <c r="B11792" s="351"/>
      <c r="C11792" s="435"/>
      <c r="D11792" s="399"/>
      <c r="E11792" s="400"/>
      <c r="G11792" s="401"/>
      <c r="H11792" s="401"/>
      <c r="I11792" s="401"/>
      <c r="J11792" s="194"/>
      <c r="K11792" s="194"/>
      <c r="L11792" s="195"/>
      <c r="M11792" s="196"/>
      <c r="N11792" s="197"/>
      <c r="O11792" s="197"/>
      <c r="P11792" s="231"/>
    </row>
    <row r="11793" spans="2:16">
      <c r="B11793" s="351"/>
      <c r="C11793" s="435"/>
      <c r="D11793" s="399"/>
      <c r="E11793" s="400"/>
      <c r="G11793" s="401"/>
      <c r="H11793" s="401"/>
      <c r="I11793" s="401"/>
      <c r="J11793" s="194"/>
      <c r="K11793" s="194"/>
      <c r="L11793" s="195"/>
      <c r="M11793" s="196"/>
      <c r="N11793" s="197"/>
      <c r="O11793" s="197"/>
      <c r="P11793" s="231"/>
    </row>
    <row r="11794" spans="2:16">
      <c r="B11794" s="351"/>
      <c r="C11794" s="435"/>
      <c r="D11794" s="399"/>
      <c r="E11794" s="400"/>
      <c r="G11794" s="401"/>
      <c r="H11794" s="401"/>
      <c r="I11794" s="401"/>
      <c r="J11794" s="194"/>
      <c r="K11794" s="194"/>
      <c r="L11794" s="195"/>
      <c r="M11794" s="196"/>
      <c r="N11794" s="197"/>
      <c r="O11794" s="197"/>
      <c r="P11794" s="231"/>
    </row>
    <row r="11795" spans="2:16">
      <c r="B11795" s="351"/>
      <c r="C11795" s="435"/>
      <c r="D11795" s="399"/>
      <c r="E11795" s="400"/>
      <c r="G11795" s="401"/>
      <c r="H11795" s="401"/>
      <c r="I11795" s="401"/>
      <c r="J11795" s="194"/>
      <c r="K11795" s="194"/>
      <c r="L11795" s="195"/>
      <c r="M11795" s="196"/>
      <c r="N11795" s="197"/>
      <c r="O11795" s="197"/>
      <c r="P11795" s="231"/>
    </row>
    <row r="11796" spans="2:16">
      <c r="B11796" s="351"/>
      <c r="C11796" s="435"/>
      <c r="D11796" s="399"/>
      <c r="E11796" s="400"/>
      <c r="G11796" s="401"/>
      <c r="H11796" s="401"/>
      <c r="I11796" s="401"/>
      <c r="J11796" s="194"/>
      <c r="K11796" s="194"/>
      <c r="L11796" s="195"/>
      <c r="M11796" s="196"/>
      <c r="N11796" s="197"/>
      <c r="O11796" s="197"/>
      <c r="P11796" s="231"/>
    </row>
    <row r="11797" spans="2:16">
      <c r="B11797" s="351"/>
      <c r="C11797" s="435"/>
      <c r="D11797" s="399"/>
      <c r="E11797" s="400"/>
      <c r="G11797" s="401"/>
      <c r="H11797" s="401"/>
      <c r="I11797" s="401"/>
      <c r="J11797" s="194"/>
      <c r="K11797" s="194"/>
      <c r="L11797" s="195"/>
      <c r="M11797" s="196"/>
      <c r="N11797" s="197"/>
      <c r="O11797" s="197"/>
      <c r="P11797" s="231"/>
    </row>
    <row r="11798" spans="2:16">
      <c r="B11798" s="351"/>
      <c r="C11798" s="435"/>
      <c r="D11798" s="399"/>
      <c r="E11798" s="400"/>
      <c r="G11798" s="401"/>
      <c r="H11798" s="401"/>
      <c r="I11798" s="401"/>
      <c r="J11798" s="194"/>
      <c r="K11798" s="194"/>
      <c r="L11798" s="195"/>
      <c r="M11798" s="196"/>
      <c r="N11798" s="197"/>
      <c r="O11798" s="197"/>
      <c r="P11798" s="231"/>
    </row>
    <row r="11799" spans="2:16">
      <c r="B11799" s="351"/>
      <c r="C11799" s="435"/>
      <c r="D11799" s="399"/>
      <c r="E11799" s="400"/>
      <c r="G11799" s="401"/>
      <c r="H11799" s="401"/>
      <c r="I11799" s="401"/>
      <c r="J11799" s="194"/>
      <c r="K11799" s="194"/>
      <c r="L11799" s="195"/>
      <c r="M11799" s="196"/>
      <c r="N11799" s="197"/>
      <c r="O11799" s="197"/>
      <c r="P11799" s="231"/>
    </row>
    <row r="11800" spans="2:16">
      <c r="B11800" s="351"/>
      <c r="C11800" s="435"/>
      <c r="D11800" s="399"/>
      <c r="E11800" s="400"/>
      <c r="G11800" s="401"/>
      <c r="H11800" s="401"/>
      <c r="I11800" s="401"/>
      <c r="J11800" s="194"/>
      <c r="K11800" s="194"/>
      <c r="L11800" s="195"/>
      <c r="M11800" s="196"/>
      <c r="N11800" s="197"/>
      <c r="O11800" s="197"/>
      <c r="P11800" s="231"/>
    </row>
    <row r="11801" spans="2:16">
      <c r="B11801" s="351"/>
      <c r="C11801" s="435"/>
      <c r="D11801" s="399"/>
      <c r="E11801" s="400"/>
      <c r="G11801" s="401"/>
      <c r="H11801" s="401"/>
      <c r="I11801" s="401"/>
      <c r="J11801" s="194"/>
      <c r="K11801" s="194"/>
      <c r="L11801" s="195"/>
      <c r="M11801" s="196"/>
      <c r="N11801" s="197"/>
      <c r="O11801" s="197"/>
      <c r="P11801" s="231"/>
    </row>
    <row r="11802" spans="2:16">
      <c r="B11802" s="351"/>
      <c r="C11802" s="435"/>
      <c r="D11802" s="399"/>
      <c r="E11802" s="400"/>
      <c r="G11802" s="401"/>
      <c r="H11802" s="401"/>
      <c r="I11802" s="401"/>
      <c r="J11802" s="194"/>
      <c r="K11802" s="194"/>
      <c r="L11802" s="195"/>
      <c r="M11802" s="196"/>
      <c r="N11802" s="197"/>
      <c r="O11802" s="197"/>
      <c r="P11802" s="231"/>
    </row>
    <row r="11803" spans="2:16">
      <c r="B11803" s="351"/>
      <c r="C11803" s="435"/>
      <c r="D11803" s="399"/>
      <c r="E11803" s="400"/>
      <c r="G11803" s="401"/>
      <c r="H11803" s="401"/>
      <c r="I11803" s="401"/>
      <c r="J11803" s="194"/>
      <c r="K11803" s="194"/>
      <c r="L11803" s="195"/>
      <c r="M11803" s="196"/>
      <c r="N11803" s="197"/>
      <c r="O11803" s="197"/>
      <c r="P11803" s="231"/>
    </row>
    <row r="11804" spans="2:16">
      <c r="B11804" s="351"/>
      <c r="C11804" s="435"/>
      <c r="D11804" s="399"/>
      <c r="E11804" s="400"/>
      <c r="G11804" s="401"/>
      <c r="H11804" s="401"/>
      <c r="I11804" s="401"/>
      <c r="J11804" s="194"/>
      <c r="K11804" s="194"/>
      <c r="L11804" s="195"/>
      <c r="M11804" s="196"/>
      <c r="N11804" s="197"/>
      <c r="O11804" s="197"/>
      <c r="P11804" s="231"/>
    </row>
    <row r="11805" spans="2:16">
      <c r="B11805" s="351"/>
      <c r="C11805" s="435"/>
      <c r="D11805" s="399"/>
      <c r="E11805" s="400"/>
      <c r="G11805" s="401"/>
      <c r="H11805" s="401"/>
      <c r="I11805" s="401"/>
      <c r="J11805" s="194"/>
      <c r="K11805" s="194"/>
      <c r="L11805" s="195"/>
      <c r="M11805" s="196"/>
      <c r="N11805" s="197"/>
      <c r="O11805" s="197"/>
      <c r="P11805" s="231"/>
    </row>
    <row r="11806" spans="2:16">
      <c r="B11806" s="351"/>
      <c r="C11806" s="435"/>
      <c r="D11806" s="399"/>
      <c r="E11806" s="400"/>
      <c r="G11806" s="401"/>
      <c r="H11806" s="401"/>
      <c r="I11806" s="401"/>
      <c r="J11806" s="194"/>
      <c r="K11806" s="194"/>
      <c r="L11806" s="195"/>
      <c r="M11806" s="196"/>
      <c r="N11806" s="197"/>
      <c r="O11806" s="197"/>
      <c r="P11806" s="231"/>
    </row>
    <row r="11807" spans="2:16">
      <c r="B11807" s="351"/>
      <c r="C11807" s="435"/>
      <c r="D11807" s="399"/>
      <c r="E11807" s="400"/>
      <c r="G11807" s="401"/>
      <c r="H11807" s="401"/>
      <c r="I11807" s="401"/>
      <c r="J11807" s="194"/>
      <c r="K11807" s="194"/>
      <c r="L11807" s="195"/>
      <c r="M11807" s="196"/>
      <c r="N11807" s="197"/>
      <c r="O11807" s="197"/>
      <c r="P11807" s="231"/>
    </row>
    <row r="11808" spans="2:16">
      <c r="B11808" s="402"/>
      <c r="C11808" s="435"/>
      <c r="D11808" s="404"/>
      <c r="E11808" s="405"/>
      <c r="G11808" s="406"/>
      <c r="H11808" s="406"/>
      <c r="I11808" s="406"/>
      <c r="J11808" s="194"/>
      <c r="K11808" s="194"/>
      <c r="L11808" s="195"/>
      <c r="M11808" s="196"/>
      <c r="N11808" s="197"/>
      <c r="O11808" s="197"/>
      <c r="P11808" s="221"/>
    </row>
    <row r="11809" spans="2:16">
      <c r="B11809" s="351"/>
      <c r="C11809" s="435"/>
      <c r="D11809" s="399"/>
      <c r="E11809" s="400"/>
      <c r="G11809" s="401"/>
      <c r="H11809" s="401"/>
      <c r="I11809" s="401"/>
      <c r="J11809" s="194"/>
      <c r="K11809" s="194"/>
      <c r="L11809" s="195"/>
      <c r="M11809" s="196"/>
      <c r="N11809" s="197"/>
      <c r="O11809" s="197"/>
      <c r="P11809" s="231"/>
    </row>
    <row r="11810" spans="2:16">
      <c r="B11810" s="351"/>
      <c r="C11810" s="435"/>
      <c r="D11810" s="399"/>
      <c r="E11810" s="400"/>
      <c r="G11810" s="401"/>
      <c r="H11810" s="401"/>
      <c r="I11810" s="401"/>
      <c r="J11810" s="194"/>
      <c r="K11810" s="194"/>
      <c r="L11810" s="195"/>
      <c r="M11810" s="196"/>
      <c r="N11810" s="197"/>
      <c r="O11810" s="197"/>
      <c r="P11810" s="231"/>
    </row>
    <row r="11811" spans="2:16">
      <c r="B11811" s="351"/>
      <c r="C11811" s="435"/>
      <c r="D11811" s="399"/>
      <c r="E11811" s="400"/>
      <c r="G11811" s="401"/>
      <c r="H11811" s="401"/>
      <c r="I11811" s="401"/>
      <c r="J11811" s="194"/>
      <c r="K11811" s="194"/>
      <c r="L11811" s="195"/>
      <c r="M11811" s="196"/>
      <c r="N11811" s="197"/>
      <c r="O11811" s="197"/>
      <c r="P11811" s="231"/>
    </row>
    <row r="11812" spans="2:16">
      <c r="B11812" s="351"/>
      <c r="C11812" s="435"/>
      <c r="D11812" s="399"/>
      <c r="E11812" s="400"/>
      <c r="G11812" s="401"/>
      <c r="H11812" s="401"/>
      <c r="I11812" s="401"/>
      <c r="J11812" s="194"/>
      <c r="K11812" s="194"/>
      <c r="L11812" s="195"/>
      <c r="M11812" s="196"/>
      <c r="N11812" s="197"/>
      <c r="O11812" s="197"/>
      <c r="P11812" s="231"/>
    </row>
    <row r="11813" spans="2:16">
      <c r="B11813" s="351"/>
      <c r="C11813" s="435"/>
      <c r="D11813" s="399"/>
      <c r="E11813" s="400"/>
      <c r="G11813" s="401"/>
      <c r="H11813" s="401"/>
      <c r="I11813" s="401"/>
      <c r="J11813" s="194"/>
      <c r="K11813" s="194"/>
      <c r="L11813" s="195"/>
      <c r="M11813" s="196"/>
      <c r="N11813" s="197"/>
      <c r="O11813" s="197"/>
      <c r="P11813" s="231"/>
    </row>
    <row r="11814" spans="2:16">
      <c r="B11814" s="351"/>
      <c r="C11814" s="435"/>
      <c r="D11814" s="399"/>
      <c r="E11814" s="400"/>
      <c r="G11814" s="401"/>
      <c r="H11814" s="401"/>
      <c r="I11814" s="401"/>
      <c r="J11814" s="194"/>
      <c r="K11814" s="194"/>
      <c r="L11814" s="195"/>
      <c r="M11814" s="196"/>
      <c r="N11814" s="197"/>
      <c r="O11814" s="197"/>
      <c r="P11814" s="231"/>
    </row>
    <row r="11815" spans="2:16">
      <c r="B11815" s="351"/>
      <c r="C11815" s="435"/>
      <c r="D11815" s="399"/>
      <c r="E11815" s="400"/>
      <c r="G11815" s="401"/>
      <c r="H11815" s="401"/>
      <c r="I11815" s="401"/>
      <c r="J11815" s="194"/>
      <c r="K11815" s="194"/>
      <c r="L11815" s="195"/>
      <c r="M11815" s="196"/>
      <c r="N11815" s="197"/>
      <c r="O11815" s="197"/>
      <c r="P11815" s="231"/>
    </row>
    <row r="11816" spans="2:16">
      <c r="B11816" s="351"/>
      <c r="C11816" s="435"/>
      <c r="D11816" s="399"/>
      <c r="E11816" s="400"/>
      <c r="G11816" s="401"/>
      <c r="H11816" s="401"/>
      <c r="I11816" s="401"/>
      <c r="J11816" s="194"/>
      <c r="K11816" s="194"/>
      <c r="L11816" s="195"/>
      <c r="M11816" s="196"/>
      <c r="N11816" s="197"/>
      <c r="O11816" s="197"/>
      <c r="P11816" s="231"/>
    </row>
    <row r="11817" spans="2:16">
      <c r="B11817" s="351"/>
      <c r="C11817" s="435"/>
      <c r="D11817" s="399"/>
      <c r="E11817" s="400"/>
      <c r="G11817" s="401"/>
      <c r="H11817" s="401"/>
      <c r="I11817" s="401"/>
      <c r="J11817" s="194"/>
      <c r="K11817" s="194"/>
      <c r="L11817" s="195"/>
      <c r="M11817" s="196"/>
      <c r="N11817" s="197"/>
      <c r="O11817" s="197"/>
      <c r="P11817" s="231"/>
    </row>
    <row r="11818" spans="2:16">
      <c r="B11818" s="351"/>
      <c r="C11818" s="435"/>
      <c r="D11818" s="399"/>
      <c r="E11818" s="400"/>
      <c r="G11818" s="401"/>
      <c r="H11818" s="401"/>
      <c r="I11818" s="401"/>
      <c r="J11818" s="194"/>
      <c r="K11818" s="194"/>
      <c r="L11818" s="195"/>
      <c r="M11818" s="196"/>
      <c r="N11818" s="197"/>
      <c r="O11818" s="197"/>
      <c r="P11818" s="231"/>
    </row>
    <row r="11819" spans="2:16">
      <c r="B11819" s="351"/>
      <c r="C11819" s="435"/>
      <c r="D11819" s="399"/>
      <c r="E11819" s="400"/>
      <c r="G11819" s="401"/>
      <c r="H11819" s="401"/>
      <c r="I11819" s="401"/>
      <c r="J11819" s="194"/>
      <c r="K11819" s="194"/>
      <c r="L11819" s="195"/>
      <c r="M11819" s="196"/>
      <c r="N11819" s="197"/>
      <c r="O11819" s="197"/>
      <c r="P11819" s="231"/>
    </row>
    <row r="11820" spans="2:16">
      <c r="B11820" s="351"/>
      <c r="C11820" s="435"/>
      <c r="D11820" s="399"/>
      <c r="E11820" s="400"/>
      <c r="G11820" s="401"/>
      <c r="H11820" s="401"/>
      <c r="I11820" s="401"/>
      <c r="J11820" s="194"/>
      <c r="K11820" s="194"/>
      <c r="L11820" s="195"/>
      <c r="M11820" s="196"/>
      <c r="N11820" s="197"/>
      <c r="O11820" s="197"/>
      <c r="P11820" s="231"/>
    </row>
    <row r="11821" spans="2:16">
      <c r="B11821" s="351"/>
      <c r="C11821" s="435"/>
      <c r="D11821" s="399"/>
      <c r="E11821" s="400"/>
      <c r="G11821" s="401"/>
      <c r="H11821" s="401"/>
      <c r="I11821" s="401"/>
      <c r="J11821" s="194"/>
      <c r="K11821" s="194"/>
      <c r="L11821" s="195"/>
      <c r="M11821" s="196"/>
      <c r="N11821" s="197"/>
      <c r="O11821" s="197"/>
      <c r="P11821" s="231"/>
    </row>
    <row r="11822" spans="2:16">
      <c r="B11822" s="351"/>
      <c r="C11822" s="435"/>
      <c r="D11822" s="399"/>
      <c r="E11822" s="400"/>
      <c r="G11822" s="401"/>
      <c r="H11822" s="401"/>
      <c r="I11822" s="401"/>
      <c r="J11822" s="194"/>
      <c r="K11822" s="194"/>
      <c r="L11822" s="195"/>
      <c r="M11822" s="196"/>
      <c r="N11822" s="197"/>
      <c r="O11822" s="197"/>
      <c r="P11822" s="231"/>
    </row>
    <row r="11823" spans="2:16">
      <c r="B11823" s="351"/>
      <c r="C11823" s="435"/>
      <c r="D11823" s="399"/>
      <c r="E11823" s="400"/>
      <c r="G11823" s="401"/>
      <c r="H11823" s="401"/>
      <c r="I11823" s="401"/>
      <c r="J11823" s="194"/>
      <c r="K11823" s="194"/>
      <c r="L11823" s="195"/>
      <c r="M11823" s="196"/>
      <c r="N11823" s="197"/>
      <c r="O11823" s="197"/>
      <c r="P11823" s="231"/>
    </row>
    <row r="11824" spans="2:16">
      <c r="B11824" s="351"/>
      <c r="C11824" s="435"/>
      <c r="D11824" s="399"/>
      <c r="E11824" s="400"/>
      <c r="G11824" s="401"/>
      <c r="H11824" s="401"/>
      <c r="I11824" s="401"/>
      <c r="J11824" s="194"/>
      <c r="K11824" s="194"/>
      <c r="L11824" s="195"/>
      <c r="M11824" s="196"/>
      <c r="N11824" s="197"/>
      <c r="O11824" s="197"/>
      <c r="P11824" s="231"/>
    </row>
    <row r="11825" spans="2:16">
      <c r="B11825" s="351"/>
      <c r="C11825" s="435"/>
      <c r="D11825" s="399"/>
      <c r="E11825" s="400"/>
      <c r="G11825" s="401"/>
      <c r="H11825" s="401"/>
      <c r="I11825" s="401"/>
      <c r="J11825" s="194"/>
      <c r="K11825" s="194"/>
      <c r="L11825" s="195"/>
      <c r="M11825" s="196"/>
      <c r="N11825" s="197"/>
      <c r="O11825" s="197"/>
      <c r="P11825" s="231"/>
    </row>
    <row r="11826" spans="2:16">
      <c r="B11826" s="351"/>
      <c r="C11826" s="435"/>
      <c r="D11826" s="399"/>
      <c r="E11826" s="400"/>
      <c r="G11826" s="401"/>
      <c r="H11826" s="401"/>
      <c r="I11826" s="401"/>
      <c r="J11826" s="194"/>
      <c r="K11826" s="194"/>
      <c r="L11826" s="195"/>
      <c r="M11826" s="196"/>
      <c r="N11826" s="197"/>
      <c r="O11826" s="197"/>
      <c r="P11826" s="231"/>
    </row>
    <row r="11827" spans="2:16">
      <c r="B11827" s="351"/>
      <c r="C11827" s="435"/>
      <c r="D11827" s="399"/>
      <c r="E11827" s="400"/>
      <c r="G11827" s="401"/>
      <c r="H11827" s="401"/>
      <c r="I11827" s="401"/>
      <c r="J11827" s="194"/>
      <c r="K11827" s="194"/>
      <c r="L11827" s="195"/>
      <c r="M11827" s="196"/>
      <c r="N11827" s="197"/>
      <c r="O11827" s="197"/>
      <c r="P11827" s="231"/>
    </row>
    <row r="11828" spans="2:16">
      <c r="B11828" s="351"/>
      <c r="C11828" s="435"/>
      <c r="D11828" s="399"/>
      <c r="E11828" s="400"/>
      <c r="G11828" s="401"/>
      <c r="H11828" s="401"/>
      <c r="I11828" s="401"/>
      <c r="J11828" s="194"/>
      <c r="K11828" s="194"/>
      <c r="L11828" s="195"/>
      <c r="M11828" s="196"/>
      <c r="N11828" s="197"/>
      <c r="O11828" s="197"/>
      <c r="P11828" s="231"/>
    </row>
    <row r="11829" spans="2:16">
      <c r="B11829" s="351"/>
      <c r="C11829" s="435"/>
      <c r="D11829" s="399"/>
      <c r="E11829" s="400"/>
      <c r="G11829" s="401"/>
      <c r="H11829" s="401"/>
      <c r="I11829" s="401"/>
      <c r="J11829" s="194"/>
      <c r="K11829" s="194"/>
      <c r="L11829" s="195"/>
      <c r="M11829" s="196"/>
      <c r="N11829" s="197"/>
      <c r="O11829" s="197"/>
      <c r="P11829" s="231"/>
    </row>
    <row r="11830" spans="2:16">
      <c r="B11830" s="351"/>
      <c r="C11830" s="435"/>
      <c r="D11830" s="399"/>
      <c r="E11830" s="400"/>
      <c r="G11830" s="401"/>
      <c r="H11830" s="401"/>
      <c r="I11830" s="401"/>
      <c r="J11830" s="194"/>
      <c r="K11830" s="194"/>
      <c r="L11830" s="195"/>
      <c r="M11830" s="196"/>
      <c r="N11830" s="197"/>
      <c r="O11830" s="197"/>
      <c r="P11830" s="231"/>
    </row>
    <row r="11831" spans="2:16">
      <c r="B11831" s="402"/>
      <c r="C11831" s="435"/>
      <c r="D11831" s="404"/>
      <c r="E11831" s="405"/>
      <c r="G11831" s="406"/>
      <c r="H11831" s="406"/>
      <c r="I11831" s="406"/>
      <c r="J11831" s="194"/>
      <c r="K11831" s="194"/>
      <c r="L11831" s="195"/>
      <c r="M11831" s="196"/>
      <c r="N11831" s="197"/>
      <c r="O11831" s="197"/>
      <c r="P11831" s="221"/>
    </row>
    <row r="11832" spans="2:16">
      <c r="B11832" s="351"/>
      <c r="C11832" s="435"/>
      <c r="D11832" s="399"/>
      <c r="E11832" s="400"/>
      <c r="G11832" s="401"/>
      <c r="H11832" s="401"/>
      <c r="I11832" s="401"/>
      <c r="J11832" s="194"/>
      <c r="K11832" s="194"/>
      <c r="L11832" s="195"/>
      <c r="M11832" s="196"/>
      <c r="N11832" s="197"/>
      <c r="O11832" s="197"/>
      <c r="P11832" s="231"/>
    </row>
    <row r="11833" spans="2:16">
      <c r="B11833" s="351"/>
      <c r="C11833" s="435"/>
      <c r="D11833" s="399"/>
      <c r="E11833" s="400"/>
      <c r="G11833" s="401"/>
      <c r="H11833" s="401"/>
      <c r="I11833" s="401"/>
      <c r="J11833" s="194"/>
      <c r="K11833" s="194"/>
      <c r="L11833" s="195"/>
      <c r="M11833" s="196"/>
      <c r="N11833" s="197"/>
      <c r="O11833" s="197"/>
      <c r="P11833" s="231"/>
    </row>
    <row r="11834" spans="2:16">
      <c r="B11834" s="351"/>
      <c r="C11834" s="435"/>
      <c r="D11834" s="399"/>
      <c r="E11834" s="400"/>
      <c r="G11834" s="401"/>
      <c r="H11834" s="401"/>
      <c r="I11834" s="401"/>
      <c r="J11834" s="194"/>
      <c r="K11834" s="194"/>
      <c r="L11834" s="195"/>
      <c r="M11834" s="196"/>
      <c r="N11834" s="197"/>
      <c r="O11834" s="197"/>
      <c r="P11834" s="231"/>
    </row>
    <row r="11835" spans="2:16">
      <c r="B11835" s="351"/>
      <c r="C11835" s="435"/>
      <c r="D11835" s="399"/>
      <c r="E11835" s="400"/>
      <c r="G11835" s="401"/>
      <c r="H11835" s="401"/>
      <c r="I11835" s="401"/>
      <c r="J11835" s="194"/>
      <c r="K11835" s="194"/>
      <c r="L11835" s="195"/>
      <c r="M11835" s="196"/>
      <c r="N11835" s="197"/>
      <c r="O11835" s="197"/>
      <c r="P11835" s="231"/>
    </row>
    <row r="11836" spans="2:16">
      <c r="B11836" s="351"/>
      <c r="C11836" s="435"/>
      <c r="D11836" s="399"/>
      <c r="E11836" s="400"/>
      <c r="G11836" s="401"/>
      <c r="H11836" s="401"/>
      <c r="I11836" s="401"/>
      <c r="J11836" s="194"/>
      <c r="K11836" s="194"/>
      <c r="L11836" s="195"/>
      <c r="M11836" s="196"/>
      <c r="N11836" s="197"/>
      <c r="O11836" s="197"/>
      <c r="P11836" s="231"/>
    </row>
    <row r="11837" spans="2:16">
      <c r="B11837" s="351"/>
      <c r="C11837" s="435"/>
      <c r="D11837" s="399"/>
      <c r="E11837" s="400"/>
      <c r="G11837" s="401"/>
      <c r="H11837" s="401"/>
      <c r="I11837" s="401"/>
      <c r="J11837" s="194"/>
      <c r="K11837" s="194"/>
      <c r="L11837" s="195"/>
      <c r="M11837" s="196"/>
      <c r="N11837" s="197"/>
      <c r="O11837" s="197"/>
      <c r="P11837" s="231"/>
    </row>
    <row r="11838" spans="2:16">
      <c r="B11838" s="351"/>
      <c r="C11838" s="435"/>
      <c r="D11838" s="399"/>
      <c r="E11838" s="400"/>
      <c r="G11838" s="401"/>
      <c r="H11838" s="401"/>
      <c r="I11838" s="401"/>
      <c r="J11838" s="194"/>
      <c r="K11838" s="194"/>
      <c r="L11838" s="195"/>
      <c r="M11838" s="196"/>
      <c r="N11838" s="197"/>
      <c r="O11838" s="197"/>
      <c r="P11838" s="231"/>
    </row>
    <row r="11839" spans="2:16">
      <c r="B11839" s="351"/>
      <c r="C11839" s="435"/>
      <c r="D11839" s="399"/>
      <c r="E11839" s="400"/>
      <c r="G11839" s="401"/>
      <c r="H11839" s="401"/>
      <c r="I11839" s="401"/>
      <c r="J11839" s="194"/>
      <c r="K11839" s="194"/>
      <c r="L11839" s="195"/>
      <c r="M11839" s="196"/>
      <c r="N11839" s="197"/>
      <c r="O11839" s="197"/>
      <c r="P11839" s="231"/>
    </row>
    <row r="11840" spans="2:16">
      <c r="B11840" s="351"/>
      <c r="C11840" s="435"/>
      <c r="D11840" s="399"/>
      <c r="E11840" s="400"/>
      <c r="G11840" s="401"/>
      <c r="H11840" s="401"/>
      <c r="I11840" s="401"/>
      <c r="J11840" s="194"/>
      <c r="K11840" s="194"/>
      <c r="L11840" s="195"/>
      <c r="M11840" s="196"/>
      <c r="N11840" s="197"/>
      <c r="O11840" s="197"/>
      <c r="P11840" s="231"/>
    </row>
    <row r="11841" spans="2:16">
      <c r="B11841" s="351"/>
      <c r="C11841" s="435"/>
      <c r="D11841" s="399"/>
      <c r="E11841" s="400"/>
      <c r="G11841" s="401"/>
      <c r="H11841" s="401"/>
      <c r="I11841" s="401"/>
      <c r="J11841" s="194"/>
      <c r="K11841" s="194"/>
      <c r="L11841" s="195"/>
      <c r="M11841" s="196"/>
      <c r="N11841" s="197"/>
      <c r="O11841" s="197"/>
      <c r="P11841" s="231"/>
    </row>
    <row r="11842" spans="2:16">
      <c r="B11842" s="351"/>
      <c r="C11842" s="435"/>
      <c r="D11842" s="399"/>
      <c r="E11842" s="400"/>
      <c r="G11842" s="401"/>
      <c r="H11842" s="401"/>
      <c r="I11842" s="401"/>
      <c r="J11842" s="194"/>
      <c r="K11842" s="194"/>
      <c r="L11842" s="195"/>
      <c r="M11842" s="196"/>
      <c r="N11842" s="197"/>
      <c r="O11842" s="197"/>
      <c r="P11842" s="231"/>
    </row>
    <row r="11843" spans="2:16">
      <c r="B11843" s="351"/>
      <c r="C11843" s="435"/>
      <c r="D11843" s="399"/>
      <c r="E11843" s="400"/>
      <c r="G11843" s="401"/>
      <c r="H11843" s="401"/>
      <c r="I11843" s="401"/>
      <c r="J11843" s="194"/>
      <c r="K11843" s="194"/>
      <c r="L11843" s="195"/>
      <c r="M11843" s="196"/>
      <c r="N11843" s="197"/>
      <c r="O11843" s="197"/>
      <c r="P11843" s="231"/>
    </row>
    <row r="11844" spans="2:16">
      <c r="B11844" s="351"/>
      <c r="C11844" s="435"/>
      <c r="D11844" s="399"/>
      <c r="E11844" s="400"/>
      <c r="G11844" s="401"/>
      <c r="H11844" s="401"/>
      <c r="I11844" s="401"/>
      <c r="J11844" s="194"/>
      <c r="K11844" s="194"/>
      <c r="L11844" s="195"/>
      <c r="M11844" s="196"/>
      <c r="N11844" s="197"/>
      <c r="O11844" s="197"/>
      <c r="P11844" s="231"/>
    </row>
    <row r="11845" spans="2:16">
      <c r="B11845" s="351"/>
      <c r="C11845" s="435"/>
      <c r="D11845" s="399"/>
      <c r="E11845" s="400"/>
      <c r="G11845" s="401"/>
      <c r="H11845" s="401"/>
      <c r="I11845" s="401"/>
      <c r="J11845" s="194"/>
      <c r="K11845" s="194"/>
      <c r="L11845" s="195"/>
      <c r="M11845" s="196"/>
      <c r="N11845" s="197"/>
      <c r="O11845" s="197"/>
      <c r="P11845" s="231"/>
    </row>
    <row r="11846" spans="2:16">
      <c r="B11846" s="351"/>
      <c r="C11846" s="435"/>
      <c r="D11846" s="399"/>
      <c r="E11846" s="400"/>
      <c r="G11846" s="401"/>
      <c r="H11846" s="401"/>
      <c r="I11846" s="401"/>
      <c r="J11846" s="194"/>
      <c r="K11846" s="194"/>
      <c r="L11846" s="195"/>
      <c r="M11846" s="196"/>
      <c r="N11846" s="197"/>
      <c r="O11846" s="197"/>
      <c r="P11846" s="231"/>
    </row>
    <row r="11847" spans="2:16">
      <c r="B11847" s="351"/>
      <c r="C11847" s="435"/>
      <c r="D11847" s="399"/>
      <c r="E11847" s="400"/>
      <c r="G11847" s="401"/>
      <c r="H11847" s="401"/>
      <c r="I11847" s="401"/>
      <c r="J11847" s="194"/>
      <c r="K11847" s="194"/>
      <c r="L11847" s="195"/>
      <c r="M11847" s="196"/>
      <c r="N11847" s="197"/>
      <c r="O11847" s="197"/>
      <c r="P11847" s="231"/>
    </row>
    <row r="11848" spans="2:16">
      <c r="B11848" s="351"/>
      <c r="C11848" s="435"/>
      <c r="D11848" s="399"/>
      <c r="E11848" s="400"/>
      <c r="G11848" s="401"/>
      <c r="H11848" s="401"/>
      <c r="I11848" s="401"/>
      <c r="J11848" s="194"/>
      <c r="K11848" s="194"/>
      <c r="L11848" s="195"/>
      <c r="M11848" s="196"/>
      <c r="N11848" s="197"/>
      <c r="O11848" s="197"/>
      <c r="P11848" s="231"/>
    </row>
    <row r="11849" spans="2:16">
      <c r="B11849" s="351"/>
      <c r="C11849" s="435"/>
      <c r="D11849" s="399"/>
      <c r="E11849" s="400"/>
      <c r="G11849" s="401"/>
      <c r="H11849" s="401"/>
      <c r="I11849" s="401"/>
      <c r="J11849" s="194"/>
      <c r="K11849" s="194"/>
      <c r="L11849" s="195"/>
      <c r="M11849" s="196"/>
      <c r="N11849" s="197"/>
      <c r="O11849" s="197"/>
      <c r="P11849" s="231"/>
    </row>
    <row r="11850" spans="2:16">
      <c r="B11850" s="351"/>
      <c r="C11850" s="435"/>
      <c r="D11850" s="399"/>
      <c r="E11850" s="400"/>
      <c r="G11850" s="401"/>
      <c r="H11850" s="401"/>
      <c r="I11850" s="401"/>
      <c r="J11850" s="194"/>
      <c r="K11850" s="194"/>
      <c r="L11850" s="195"/>
      <c r="M11850" s="196"/>
      <c r="N11850" s="197"/>
      <c r="O11850" s="197"/>
      <c r="P11850" s="231"/>
    </row>
    <row r="11851" spans="2:16">
      <c r="B11851" s="351"/>
      <c r="C11851" s="435"/>
      <c r="D11851" s="399"/>
      <c r="E11851" s="400"/>
      <c r="G11851" s="401"/>
      <c r="H11851" s="401"/>
      <c r="I11851" s="401"/>
      <c r="J11851" s="194"/>
      <c r="K11851" s="194"/>
      <c r="L11851" s="195"/>
      <c r="M11851" s="196"/>
      <c r="N11851" s="197"/>
      <c r="O11851" s="197"/>
      <c r="P11851" s="231"/>
    </row>
    <row r="11852" spans="2:16">
      <c r="B11852" s="351"/>
      <c r="C11852" s="435"/>
      <c r="D11852" s="399"/>
      <c r="E11852" s="400"/>
      <c r="G11852" s="401"/>
      <c r="H11852" s="401"/>
      <c r="I11852" s="401"/>
      <c r="J11852" s="194"/>
      <c r="K11852" s="194"/>
      <c r="L11852" s="195"/>
      <c r="M11852" s="196"/>
      <c r="N11852" s="197"/>
      <c r="O11852" s="197"/>
      <c r="P11852" s="231"/>
    </row>
    <row r="11853" spans="2:16">
      <c r="B11853" s="351"/>
      <c r="C11853" s="435"/>
      <c r="D11853" s="399"/>
      <c r="E11853" s="400"/>
      <c r="G11853" s="401"/>
      <c r="H11853" s="401"/>
      <c r="I11853" s="401"/>
      <c r="J11853" s="194"/>
      <c r="K11853" s="194"/>
      <c r="L11853" s="195"/>
      <c r="M11853" s="196"/>
      <c r="N11853" s="197"/>
      <c r="O11853" s="197"/>
      <c r="P11853" s="231"/>
    </row>
    <row r="11854" spans="2:16">
      <c r="B11854" s="351"/>
      <c r="C11854" s="435"/>
      <c r="D11854" s="399"/>
      <c r="E11854" s="400"/>
      <c r="G11854" s="401"/>
      <c r="H11854" s="401"/>
      <c r="I11854" s="401"/>
      <c r="J11854" s="194"/>
      <c r="K11854" s="194"/>
      <c r="L11854" s="195"/>
      <c r="M11854" s="196"/>
      <c r="N11854" s="197"/>
      <c r="O11854" s="197"/>
      <c r="P11854" s="231"/>
    </row>
    <row r="11855" spans="2:16">
      <c r="B11855" s="351"/>
      <c r="C11855" s="435"/>
      <c r="D11855" s="399"/>
      <c r="E11855" s="400"/>
      <c r="G11855" s="401"/>
      <c r="H11855" s="401"/>
      <c r="I11855" s="401"/>
      <c r="J11855" s="194"/>
      <c r="K11855" s="194"/>
      <c r="L11855" s="195"/>
      <c r="M11855" s="196"/>
      <c r="N11855" s="197"/>
      <c r="O11855" s="197"/>
      <c r="P11855" s="231"/>
    </row>
    <row r="11856" spans="2:16">
      <c r="B11856" s="351"/>
      <c r="C11856" s="435"/>
      <c r="D11856" s="399"/>
      <c r="E11856" s="400"/>
      <c r="G11856" s="401"/>
      <c r="H11856" s="401"/>
      <c r="I11856" s="401"/>
      <c r="J11856" s="194"/>
      <c r="K11856" s="194"/>
      <c r="L11856" s="195"/>
      <c r="M11856" s="196"/>
      <c r="N11856" s="197"/>
      <c r="O11856" s="197"/>
      <c r="P11856" s="231"/>
    </row>
    <row r="11857" spans="2:16">
      <c r="B11857" s="351"/>
      <c r="C11857" s="435"/>
      <c r="D11857" s="399"/>
      <c r="E11857" s="400"/>
      <c r="G11857" s="401"/>
      <c r="H11857" s="401"/>
      <c r="I11857" s="401"/>
      <c r="J11857" s="194"/>
      <c r="K11857" s="194"/>
      <c r="L11857" s="195"/>
      <c r="M11857" s="196"/>
      <c r="N11857" s="197"/>
      <c r="O11857" s="197"/>
      <c r="P11857" s="231"/>
    </row>
    <row r="11858" spans="2:16">
      <c r="B11858" s="351"/>
      <c r="C11858" s="435"/>
      <c r="D11858" s="399"/>
      <c r="E11858" s="400"/>
      <c r="G11858" s="401"/>
      <c r="H11858" s="401"/>
      <c r="I11858" s="401"/>
      <c r="J11858" s="194"/>
      <c r="K11858" s="194"/>
      <c r="L11858" s="195"/>
      <c r="M11858" s="196"/>
      <c r="N11858" s="197"/>
      <c r="O11858" s="197"/>
      <c r="P11858" s="231"/>
    </row>
    <row r="11859" spans="2:16">
      <c r="B11859" s="351"/>
      <c r="C11859" s="435"/>
      <c r="D11859" s="399"/>
      <c r="E11859" s="400"/>
      <c r="G11859" s="401"/>
      <c r="H11859" s="401"/>
      <c r="I11859" s="401"/>
      <c r="J11859" s="194"/>
      <c r="K11859" s="194"/>
      <c r="L11859" s="195"/>
      <c r="M11859" s="196"/>
      <c r="N11859" s="197"/>
      <c r="O11859" s="197"/>
      <c r="P11859" s="231"/>
    </row>
    <row r="11860" spans="2:16">
      <c r="B11860" s="351"/>
      <c r="C11860" s="435"/>
      <c r="D11860" s="399"/>
      <c r="E11860" s="400"/>
      <c r="G11860" s="401"/>
      <c r="H11860" s="401"/>
      <c r="I11860" s="401"/>
      <c r="J11860" s="194"/>
      <c r="K11860" s="194"/>
      <c r="L11860" s="195"/>
      <c r="M11860" s="196"/>
      <c r="N11860" s="197"/>
      <c r="O11860" s="197"/>
      <c r="P11860" s="231"/>
    </row>
    <row r="11861" spans="2:16">
      <c r="B11861" s="351"/>
      <c r="C11861" s="435"/>
      <c r="D11861" s="399"/>
      <c r="E11861" s="400"/>
      <c r="G11861" s="401"/>
      <c r="H11861" s="401"/>
      <c r="I11861" s="401"/>
      <c r="J11861" s="194"/>
      <c r="K11861" s="194"/>
      <c r="L11861" s="195"/>
      <c r="M11861" s="196"/>
      <c r="N11861" s="197"/>
      <c r="O11861" s="197"/>
      <c r="P11861" s="231"/>
    </row>
    <row r="11862" spans="2:16">
      <c r="B11862" s="351"/>
      <c r="C11862" s="435"/>
      <c r="D11862" s="399"/>
      <c r="E11862" s="400"/>
      <c r="G11862" s="401"/>
      <c r="H11862" s="401"/>
      <c r="I11862" s="401"/>
      <c r="J11862" s="194"/>
      <c r="K11862" s="194"/>
      <c r="L11862" s="195"/>
      <c r="M11862" s="196"/>
      <c r="N11862" s="197"/>
      <c r="O11862" s="197"/>
      <c r="P11862" s="231"/>
    </row>
    <row r="11863" spans="2:16">
      <c r="B11863" s="351"/>
      <c r="C11863" s="435"/>
      <c r="D11863" s="399"/>
      <c r="E11863" s="400"/>
      <c r="G11863" s="401"/>
      <c r="H11863" s="401"/>
      <c r="I11863" s="401"/>
      <c r="J11863" s="194"/>
      <c r="K11863" s="194"/>
      <c r="L11863" s="195"/>
      <c r="M11863" s="196"/>
      <c r="N11863" s="197"/>
      <c r="O11863" s="197"/>
      <c r="P11863" s="231"/>
    </row>
    <row r="11864" spans="2:16">
      <c r="B11864" s="351"/>
      <c r="C11864" s="435"/>
      <c r="D11864" s="399"/>
      <c r="E11864" s="400"/>
      <c r="G11864" s="401"/>
      <c r="H11864" s="401"/>
      <c r="I11864" s="401"/>
      <c r="J11864" s="194"/>
      <c r="K11864" s="194"/>
      <c r="L11864" s="195"/>
      <c r="M11864" s="196"/>
      <c r="N11864" s="197"/>
      <c r="O11864" s="197"/>
      <c r="P11864" s="231"/>
    </row>
    <row r="11865" spans="2:16">
      <c r="B11865" s="351"/>
      <c r="C11865" s="435"/>
      <c r="D11865" s="399"/>
      <c r="E11865" s="400"/>
      <c r="G11865" s="401"/>
      <c r="H11865" s="401"/>
      <c r="I11865" s="401"/>
      <c r="J11865" s="194"/>
      <c r="K11865" s="194"/>
      <c r="L11865" s="195"/>
      <c r="M11865" s="196"/>
      <c r="N11865" s="197"/>
      <c r="O11865" s="197"/>
      <c r="P11865" s="231"/>
    </row>
    <row r="11866" spans="2:16">
      <c r="B11866" s="351"/>
      <c r="C11866" s="435"/>
      <c r="D11866" s="399"/>
      <c r="E11866" s="400"/>
      <c r="G11866" s="401"/>
      <c r="H11866" s="401"/>
      <c r="I11866" s="401"/>
      <c r="J11866" s="194"/>
      <c r="K11866" s="194"/>
      <c r="L11866" s="195"/>
      <c r="M11866" s="196"/>
      <c r="N11866" s="197"/>
      <c r="O11866" s="197"/>
      <c r="P11866" s="231"/>
    </row>
    <row r="11867" spans="2:16">
      <c r="B11867" s="351"/>
      <c r="C11867" s="435"/>
      <c r="D11867" s="399"/>
      <c r="E11867" s="400"/>
      <c r="G11867" s="401"/>
      <c r="H11867" s="401"/>
      <c r="I11867" s="401"/>
      <c r="J11867" s="194"/>
      <c r="K11867" s="194"/>
      <c r="L11867" s="195"/>
      <c r="M11867" s="196"/>
      <c r="N11867" s="197"/>
      <c r="O11867" s="197"/>
      <c r="P11867" s="231"/>
    </row>
    <row r="11868" spans="2:16">
      <c r="B11868" s="351"/>
      <c r="C11868" s="435"/>
      <c r="D11868" s="399"/>
      <c r="E11868" s="400"/>
      <c r="G11868" s="401"/>
      <c r="H11868" s="401"/>
      <c r="I11868" s="401"/>
      <c r="J11868" s="194"/>
      <c r="K11868" s="194"/>
      <c r="L11868" s="195"/>
      <c r="M11868" s="196"/>
      <c r="N11868" s="197"/>
      <c r="O11868" s="197"/>
      <c r="P11868" s="231"/>
    </row>
    <row r="11869" spans="2:16">
      <c r="B11869" s="351"/>
      <c r="C11869" s="435"/>
      <c r="D11869" s="399"/>
      <c r="E11869" s="400"/>
      <c r="G11869" s="401"/>
      <c r="H11869" s="401"/>
      <c r="I11869" s="401"/>
      <c r="J11869" s="194"/>
      <c r="K11869" s="194"/>
      <c r="L11869" s="195"/>
      <c r="M11869" s="196"/>
      <c r="N11869" s="197"/>
      <c r="O11869" s="197"/>
      <c r="P11869" s="231"/>
    </row>
    <row r="11870" spans="2:16">
      <c r="B11870" s="351"/>
      <c r="C11870" s="435"/>
      <c r="D11870" s="399"/>
      <c r="E11870" s="400"/>
      <c r="G11870" s="401"/>
      <c r="H11870" s="401"/>
      <c r="I11870" s="401"/>
      <c r="J11870" s="194"/>
      <c r="K11870" s="194"/>
      <c r="L11870" s="195"/>
      <c r="M11870" s="196"/>
      <c r="N11870" s="197"/>
      <c r="O11870" s="197"/>
      <c r="P11870" s="231"/>
    </row>
    <row r="11871" spans="2:16">
      <c r="B11871" s="351"/>
      <c r="C11871" s="435"/>
      <c r="D11871" s="399"/>
      <c r="E11871" s="400"/>
      <c r="G11871" s="401"/>
      <c r="H11871" s="401"/>
      <c r="I11871" s="401"/>
      <c r="J11871" s="194"/>
      <c r="K11871" s="194"/>
      <c r="L11871" s="195"/>
      <c r="M11871" s="196"/>
      <c r="N11871" s="197"/>
      <c r="O11871" s="197"/>
      <c r="P11871" s="231"/>
    </row>
    <row r="11872" spans="2:16">
      <c r="B11872" s="351"/>
      <c r="C11872" s="435"/>
      <c r="D11872" s="399"/>
      <c r="E11872" s="400"/>
      <c r="G11872" s="401"/>
      <c r="H11872" s="401"/>
      <c r="I11872" s="401"/>
      <c r="J11872" s="194"/>
      <c r="K11872" s="194"/>
      <c r="L11872" s="195"/>
      <c r="M11872" s="196"/>
      <c r="N11872" s="197"/>
      <c r="O11872" s="197"/>
      <c r="P11872" s="231"/>
    </row>
    <row r="11873" spans="2:16">
      <c r="B11873" s="351"/>
      <c r="C11873" s="435"/>
      <c r="D11873" s="399"/>
      <c r="E11873" s="400"/>
      <c r="G11873" s="401"/>
      <c r="H11873" s="401"/>
      <c r="I11873" s="401"/>
      <c r="J11873" s="194"/>
      <c r="K11873" s="194"/>
      <c r="L11873" s="195"/>
      <c r="M11873" s="196"/>
      <c r="N11873" s="197"/>
      <c r="O11873" s="197"/>
      <c r="P11873" s="231"/>
    </row>
    <row r="11874" spans="2:16">
      <c r="B11874" s="351"/>
      <c r="C11874" s="435"/>
      <c r="D11874" s="399"/>
      <c r="E11874" s="400"/>
      <c r="G11874" s="401"/>
      <c r="H11874" s="401"/>
      <c r="I11874" s="401"/>
      <c r="J11874" s="194"/>
      <c r="K11874" s="194"/>
      <c r="L11874" s="195"/>
      <c r="M11874" s="196"/>
      <c r="N11874" s="197"/>
      <c r="O11874" s="197"/>
      <c r="P11874" s="231"/>
    </row>
    <row r="11875" spans="2:16">
      <c r="B11875" s="351"/>
      <c r="C11875" s="435"/>
      <c r="D11875" s="399"/>
      <c r="E11875" s="400"/>
      <c r="G11875" s="401"/>
      <c r="H11875" s="401"/>
      <c r="I11875" s="401"/>
      <c r="J11875" s="194"/>
      <c r="K11875" s="194"/>
      <c r="L11875" s="195"/>
      <c r="M11875" s="196"/>
      <c r="N11875" s="197"/>
      <c r="O11875" s="197"/>
      <c r="P11875" s="231"/>
    </row>
    <row r="11876" spans="2:16">
      <c r="B11876" s="351"/>
      <c r="C11876" s="435"/>
      <c r="D11876" s="399"/>
      <c r="E11876" s="400"/>
      <c r="G11876" s="401"/>
      <c r="H11876" s="401"/>
      <c r="I11876" s="401"/>
      <c r="J11876" s="194"/>
      <c r="K11876" s="194"/>
      <c r="L11876" s="195"/>
      <c r="M11876" s="196"/>
      <c r="N11876" s="197"/>
      <c r="O11876" s="197"/>
      <c r="P11876" s="231"/>
    </row>
    <row r="11877" spans="2:16">
      <c r="B11877" s="351"/>
      <c r="C11877" s="435"/>
      <c r="D11877" s="399"/>
      <c r="E11877" s="400"/>
      <c r="G11877" s="401"/>
      <c r="H11877" s="401"/>
      <c r="I11877" s="401"/>
      <c r="J11877" s="194"/>
      <c r="K11877" s="194"/>
      <c r="L11877" s="195"/>
      <c r="M11877" s="196"/>
      <c r="N11877" s="197"/>
      <c r="O11877" s="197"/>
      <c r="P11877" s="231"/>
    </row>
    <row r="11878" spans="2:16">
      <c r="B11878" s="351"/>
      <c r="C11878" s="435"/>
      <c r="D11878" s="399"/>
      <c r="E11878" s="400"/>
      <c r="G11878" s="401"/>
      <c r="H11878" s="401"/>
      <c r="I11878" s="401"/>
      <c r="J11878" s="194"/>
      <c r="K11878" s="194"/>
      <c r="L11878" s="195"/>
      <c r="M11878" s="196"/>
      <c r="N11878" s="197"/>
      <c r="O11878" s="197"/>
      <c r="P11878" s="231"/>
    </row>
    <row r="11879" spans="2:16">
      <c r="B11879" s="351"/>
      <c r="C11879" s="435"/>
      <c r="D11879" s="399"/>
      <c r="E11879" s="400"/>
      <c r="G11879" s="401"/>
      <c r="H11879" s="401"/>
      <c r="I11879" s="401"/>
      <c r="J11879" s="194"/>
      <c r="K11879" s="194"/>
      <c r="L11879" s="195"/>
      <c r="M11879" s="196"/>
      <c r="N11879" s="197"/>
      <c r="O11879" s="197"/>
      <c r="P11879" s="231"/>
    </row>
    <row r="11880" spans="2:16">
      <c r="B11880" s="351"/>
      <c r="C11880" s="435"/>
      <c r="D11880" s="399"/>
      <c r="E11880" s="400"/>
      <c r="G11880" s="401"/>
      <c r="H11880" s="401"/>
      <c r="I11880" s="401"/>
      <c r="J11880" s="194"/>
      <c r="K11880" s="194"/>
      <c r="L11880" s="195"/>
      <c r="M11880" s="196"/>
      <c r="N11880" s="197"/>
      <c r="O11880" s="197"/>
      <c r="P11880" s="231"/>
    </row>
    <row r="11881" spans="2:16">
      <c r="B11881" s="351"/>
      <c r="C11881" s="435"/>
      <c r="D11881" s="399"/>
      <c r="E11881" s="400"/>
      <c r="G11881" s="401"/>
      <c r="H11881" s="401"/>
      <c r="I11881" s="401"/>
      <c r="J11881" s="194"/>
      <c r="K11881" s="194"/>
      <c r="L11881" s="195"/>
      <c r="M11881" s="196"/>
      <c r="N11881" s="197"/>
      <c r="O11881" s="197"/>
      <c r="P11881" s="231"/>
    </row>
    <row r="11882" spans="2:16">
      <c r="B11882" s="351"/>
      <c r="C11882" s="435"/>
      <c r="D11882" s="399"/>
      <c r="E11882" s="400"/>
      <c r="G11882" s="401"/>
      <c r="H11882" s="401"/>
      <c r="I11882" s="401"/>
      <c r="J11882" s="194"/>
      <c r="K11882" s="194"/>
      <c r="L11882" s="195"/>
      <c r="M11882" s="196"/>
      <c r="N11882" s="197"/>
      <c r="O11882" s="197"/>
      <c r="P11882" s="231"/>
    </row>
    <row r="11883" spans="2:16">
      <c r="B11883" s="351"/>
      <c r="C11883" s="435"/>
      <c r="D11883" s="399"/>
      <c r="E11883" s="400"/>
      <c r="G11883" s="401"/>
      <c r="H11883" s="401"/>
      <c r="I11883" s="401"/>
      <c r="J11883" s="194"/>
      <c r="K11883" s="194"/>
      <c r="L11883" s="195"/>
      <c r="M11883" s="196"/>
      <c r="N11883" s="197"/>
      <c r="O11883" s="197"/>
      <c r="P11883" s="231"/>
    </row>
    <row r="11884" spans="2:16">
      <c r="B11884" s="351"/>
      <c r="C11884" s="435"/>
      <c r="D11884" s="399"/>
      <c r="E11884" s="400"/>
      <c r="G11884" s="401"/>
      <c r="H11884" s="401"/>
      <c r="I11884" s="401"/>
      <c r="J11884" s="194"/>
      <c r="K11884" s="194"/>
      <c r="L11884" s="195"/>
      <c r="M11884" s="196"/>
      <c r="N11884" s="197"/>
      <c r="O11884" s="197"/>
      <c r="P11884" s="231"/>
    </row>
    <row r="11885" spans="2:16">
      <c r="B11885" s="351"/>
      <c r="C11885" s="435"/>
      <c r="D11885" s="399"/>
      <c r="E11885" s="400"/>
      <c r="G11885" s="401"/>
      <c r="H11885" s="401"/>
      <c r="I11885" s="401"/>
      <c r="J11885" s="194"/>
      <c r="K11885" s="194"/>
      <c r="L11885" s="195"/>
      <c r="M11885" s="196"/>
      <c r="N11885" s="197"/>
      <c r="O11885" s="197"/>
      <c r="P11885" s="231"/>
    </row>
    <row r="11886" spans="2:16">
      <c r="B11886" s="351"/>
      <c r="C11886" s="435"/>
      <c r="D11886" s="399"/>
      <c r="E11886" s="400"/>
      <c r="G11886" s="401"/>
      <c r="H11886" s="401"/>
      <c r="I11886" s="401"/>
      <c r="J11886" s="194"/>
      <c r="K11886" s="194"/>
      <c r="L11886" s="195"/>
      <c r="M11886" s="196"/>
      <c r="N11886" s="197"/>
      <c r="O11886" s="197"/>
      <c r="P11886" s="231"/>
    </row>
    <row r="11887" spans="2:16">
      <c r="B11887" s="351"/>
      <c r="C11887" s="435"/>
      <c r="D11887" s="399"/>
      <c r="E11887" s="400"/>
      <c r="G11887" s="401"/>
      <c r="H11887" s="401"/>
      <c r="I11887" s="401"/>
      <c r="J11887" s="194"/>
      <c r="K11887" s="194"/>
      <c r="L11887" s="195"/>
      <c r="M11887" s="196"/>
      <c r="N11887" s="197"/>
      <c r="O11887" s="197"/>
      <c r="P11887" s="231"/>
    </row>
    <row r="11888" spans="2:16">
      <c r="B11888" s="351"/>
      <c r="C11888" s="435"/>
      <c r="D11888" s="399"/>
      <c r="E11888" s="400"/>
      <c r="G11888" s="401"/>
      <c r="H11888" s="401"/>
      <c r="I11888" s="401"/>
      <c r="J11888" s="194"/>
      <c r="K11888" s="194"/>
      <c r="L11888" s="195"/>
      <c r="M11888" s="196"/>
      <c r="N11888" s="197"/>
      <c r="O11888" s="197"/>
      <c r="P11888" s="231"/>
    </row>
    <row r="11889" spans="2:16">
      <c r="B11889" s="351"/>
      <c r="C11889" s="435"/>
      <c r="D11889" s="399"/>
      <c r="E11889" s="400"/>
      <c r="G11889" s="401"/>
      <c r="H11889" s="401"/>
      <c r="I11889" s="401"/>
      <c r="J11889" s="194"/>
      <c r="K11889" s="194"/>
      <c r="L11889" s="195"/>
      <c r="M11889" s="196"/>
      <c r="N11889" s="197"/>
      <c r="O11889" s="197"/>
      <c r="P11889" s="231"/>
    </row>
    <row r="11890" spans="2:16">
      <c r="B11890" s="351"/>
      <c r="C11890" s="435"/>
      <c r="D11890" s="399"/>
      <c r="E11890" s="400"/>
      <c r="G11890" s="401"/>
      <c r="H11890" s="401"/>
      <c r="I11890" s="401"/>
      <c r="J11890" s="194"/>
      <c r="K11890" s="194"/>
      <c r="L11890" s="195"/>
      <c r="M11890" s="196"/>
      <c r="N11890" s="197"/>
      <c r="O11890" s="197"/>
      <c r="P11890" s="231"/>
    </row>
    <row r="11891" spans="2:16">
      <c r="B11891" s="351"/>
      <c r="C11891" s="435"/>
      <c r="D11891" s="399"/>
      <c r="E11891" s="400"/>
      <c r="G11891" s="401"/>
      <c r="H11891" s="401"/>
      <c r="I11891" s="401"/>
      <c r="J11891" s="194"/>
      <c r="K11891" s="194"/>
      <c r="L11891" s="195"/>
      <c r="M11891" s="196"/>
      <c r="N11891" s="197"/>
      <c r="O11891" s="197"/>
      <c r="P11891" s="231"/>
    </row>
    <row r="11892" spans="2:16">
      <c r="B11892" s="351"/>
      <c r="C11892" s="435"/>
      <c r="D11892" s="399"/>
      <c r="E11892" s="400"/>
      <c r="G11892" s="401"/>
      <c r="H11892" s="401"/>
      <c r="I11892" s="401"/>
      <c r="J11892" s="194"/>
      <c r="K11892" s="194"/>
      <c r="L11892" s="195"/>
      <c r="M11892" s="196"/>
      <c r="N11892" s="197"/>
      <c r="O11892" s="197"/>
      <c r="P11892" s="231"/>
    </row>
    <row r="11893" spans="2:16">
      <c r="B11893" s="351"/>
      <c r="C11893" s="435"/>
      <c r="D11893" s="399"/>
      <c r="E11893" s="400"/>
      <c r="G11893" s="401"/>
      <c r="H11893" s="401"/>
      <c r="I11893" s="401"/>
      <c r="J11893" s="194"/>
      <c r="K11893" s="194"/>
      <c r="L11893" s="195"/>
      <c r="M11893" s="196"/>
      <c r="N11893" s="197"/>
      <c r="O11893" s="197"/>
      <c r="P11893" s="231"/>
    </row>
    <row r="11894" spans="2:16">
      <c r="B11894" s="351"/>
      <c r="C11894" s="435"/>
      <c r="D11894" s="399"/>
      <c r="E11894" s="400"/>
      <c r="G11894" s="401"/>
      <c r="H11894" s="401"/>
      <c r="I11894" s="401"/>
      <c r="J11894" s="194"/>
      <c r="K11894" s="194"/>
      <c r="L11894" s="195"/>
      <c r="M11894" s="196"/>
      <c r="N11894" s="197"/>
      <c r="O11894" s="197"/>
      <c r="P11894" s="231"/>
    </row>
    <row r="11895" spans="2:16">
      <c r="B11895" s="402"/>
      <c r="C11895" s="435"/>
      <c r="D11895" s="404"/>
      <c r="E11895" s="405"/>
      <c r="G11895" s="406"/>
      <c r="H11895" s="406"/>
      <c r="I11895" s="406"/>
      <c r="J11895" s="194"/>
      <c r="K11895" s="194"/>
      <c r="L11895" s="195"/>
      <c r="M11895" s="196"/>
      <c r="N11895" s="197"/>
      <c r="O11895" s="197"/>
      <c r="P11895" s="221"/>
    </row>
    <row r="11896" spans="2:16">
      <c r="B11896" s="351"/>
      <c r="C11896" s="435"/>
      <c r="D11896" s="399"/>
      <c r="E11896" s="400"/>
      <c r="G11896" s="401"/>
      <c r="H11896" s="401"/>
      <c r="I11896" s="401"/>
      <c r="J11896" s="194"/>
      <c r="K11896" s="194"/>
      <c r="L11896" s="195"/>
      <c r="M11896" s="196"/>
      <c r="N11896" s="197"/>
      <c r="O11896" s="197"/>
      <c r="P11896" s="231"/>
    </row>
    <row r="11897" spans="2:16">
      <c r="B11897" s="351"/>
      <c r="C11897" s="435"/>
      <c r="D11897" s="399"/>
      <c r="E11897" s="400"/>
      <c r="G11897" s="401"/>
      <c r="H11897" s="401"/>
      <c r="I11897" s="401"/>
      <c r="J11897" s="194"/>
      <c r="K11897" s="194"/>
      <c r="L11897" s="195"/>
      <c r="M11897" s="196"/>
      <c r="N11897" s="197"/>
      <c r="O11897" s="197"/>
      <c r="P11897" s="231"/>
    </row>
    <row r="11898" spans="2:16">
      <c r="B11898" s="351"/>
      <c r="C11898" s="435"/>
      <c r="D11898" s="399"/>
      <c r="E11898" s="400"/>
      <c r="G11898" s="401"/>
      <c r="H11898" s="401"/>
      <c r="I11898" s="401"/>
      <c r="J11898" s="194"/>
      <c r="K11898" s="194"/>
      <c r="L11898" s="195"/>
      <c r="M11898" s="196"/>
      <c r="N11898" s="197"/>
      <c r="O11898" s="197"/>
      <c r="P11898" s="231"/>
    </row>
    <row r="11899" spans="2:16">
      <c r="B11899" s="351"/>
      <c r="C11899" s="435"/>
      <c r="D11899" s="399"/>
      <c r="E11899" s="400"/>
      <c r="G11899" s="401"/>
      <c r="H11899" s="401"/>
      <c r="I11899" s="401"/>
      <c r="J11899" s="194"/>
      <c r="K11899" s="194"/>
      <c r="L11899" s="195"/>
      <c r="M11899" s="196"/>
      <c r="N11899" s="197"/>
      <c r="O11899" s="197"/>
      <c r="P11899" s="231"/>
    </row>
    <row r="11900" spans="2:16">
      <c r="B11900" s="351"/>
      <c r="C11900" s="435"/>
      <c r="D11900" s="399"/>
      <c r="E11900" s="400"/>
      <c r="G11900" s="401"/>
      <c r="H11900" s="401"/>
      <c r="I11900" s="401"/>
      <c r="J11900" s="194"/>
      <c r="K11900" s="194"/>
      <c r="L11900" s="195"/>
      <c r="M11900" s="196"/>
      <c r="N11900" s="197"/>
      <c r="O11900" s="197"/>
      <c r="P11900" s="231"/>
    </row>
    <row r="11901" spans="2:16">
      <c r="B11901" s="351"/>
      <c r="C11901" s="435"/>
      <c r="D11901" s="399"/>
      <c r="E11901" s="400"/>
      <c r="G11901" s="401"/>
      <c r="H11901" s="401"/>
      <c r="I11901" s="401"/>
      <c r="J11901" s="194"/>
      <c r="K11901" s="194"/>
      <c r="L11901" s="195"/>
      <c r="M11901" s="196"/>
      <c r="N11901" s="197"/>
      <c r="O11901" s="197"/>
      <c r="P11901" s="231"/>
    </row>
    <row r="11902" spans="2:16">
      <c r="B11902" s="351"/>
      <c r="C11902" s="435"/>
      <c r="D11902" s="399"/>
      <c r="E11902" s="400"/>
      <c r="G11902" s="401"/>
      <c r="H11902" s="401"/>
      <c r="I11902" s="401"/>
      <c r="J11902" s="194"/>
      <c r="K11902" s="194"/>
      <c r="L11902" s="195"/>
      <c r="M11902" s="196"/>
      <c r="N11902" s="197"/>
      <c r="O11902" s="197"/>
      <c r="P11902" s="231"/>
    </row>
    <row r="11903" spans="2:16">
      <c r="B11903" s="351"/>
      <c r="C11903" s="435"/>
      <c r="D11903" s="399"/>
      <c r="E11903" s="400"/>
      <c r="G11903" s="401"/>
      <c r="H11903" s="401"/>
      <c r="I11903" s="401"/>
      <c r="J11903" s="194"/>
      <c r="K11903" s="194"/>
      <c r="L11903" s="195"/>
      <c r="M11903" s="196"/>
      <c r="N11903" s="197"/>
      <c r="O11903" s="197"/>
      <c r="P11903" s="231"/>
    </row>
    <row r="11904" spans="2:16">
      <c r="B11904" s="351"/>
      <c r="C11904" s="435"/>
      <c r="D11904" s="399"/>
      <c r="E11904" s="400"/>
      <c r="G11904" s="401"/>
      <c r="H11904" s="401"/>
      <c r="I11904" s="401"/>
      <c r="J11904" s="194"/>
      <c r="K11904" s="194"/>
      <c r="L11904" s="195"/>
      <c r="M11904" s="196"/>
      <c r="N11904" s="197"/>
      <c r="O11904" s="197"/>
      <c r="P11904" s="231"/>
    </row>
    <row r="11905" spans="2:16">
      <c r="B11905" s="351"/>
      <c r="C11905" s="435"/>
      <c r="D11905" s="399"/>
      <c r="E11905" s="400"/>
      <c r="G11905" s="401"/>
      <c r="H11905" s="401"/>
      <c r="I11905" s="401"/>
      <c r="J11905" s="194"/>
      <c r="K11905" s="194"/>
      <c r="L11905" s="195"/>
      <c r="M11905" s="196"/>
      <c r="N11905" s="197"/>
      <c r="O11905" s="197"/>
      <c r="P11905" s="231"/>
    </row>
    <row r="11906" spans="2:16">
      <c r="B11906" s="351"/>
      <c r="C11906" s="435"/>
      <c r="D11906" s="399"/>
      <c r="E11906" s="400"/>
      <c r="G11906" s="401"/>
      <c r="H11906" s="401"/>
      <c r="I11906" s="401"/>
      <c r="J11906" s="194"/>
      <c r="K11906" s="194"/>
      <c r="L11906" s="195"/>
      <c r="M11906" s="196"/>
      <c r="N11906" s="197"/>
      <c r="O11906" s="197"/>
      <c r="P11906" s="231"/>
    </row>
    <row r="11907" spans="2:16">
      <c r="B11907" s="351"/>
      <c r="C11907" s="435"/>
      <c r="D11907" s="399"/>
      <c r="E11907" s="400"/>
      <c r="G11907" s="401"/>
      <c r="H11907" s="401"/>
      <c r="I11907" s="401"/>
      <c r="J11907" s="194"/>
      <c r="K11907" s="194"/>
      <c r="L11907" s="195"/>
      <c r="M11907" s="196"/>
      <c r="N11907" s="197"/>
      <c r="O11907" s="197"/>
      <c r="P11907" s="231"/>
    </row>
    <row r="11908" spans="2:16">
      <c r="B11908" s="351"/>
      <c r="C11908" s="435"/>
      <c r="D11908" s="399"/>
      <c r="E11908" s="400"/>
      <c r="G11908" s="401"/>
      <c r="H11908" s="401"/>
      <c r="I11908" s="401"/>
      <c r="J11908" s="194"/>
      <c r="K11908" s="194"/>
      <c r="L11908" s="195"/>
      <c r="M11908" s="196"/>
      <c r="N11908" s="197"/>
      <c r="O11908" s="197"/>
      <c r="P11908" s="231"/>
    </row>
    <row r="11909" spans="2:16">
      <c r="B11909" s="351"/>
      <c r="C11909" s="435"/>
      <c r="D11909" s="399"/>
      <c r="E11909" s="400"/>
      <c r="G11909" s="401"/>
      <c r="H11909" s="401"/>
      <c r="I11909" s="401"/>
      <c r="J11909" s="194"/>
      <c r="K11909" s="194"/>
      <c r="L11909" s="195"/>
      <c r="M11909" s="196"/>
      <c r="N11909" s="197"/>
      <c r="O11909" s="197"/>
      <c r="P11909" s="231"/>
    </row>
    <row r="11910" spans="2:16">
      <c r="B11910" s="351"/>
      <c r="C11910" s="435"/>
      <c r="D11910" s="399"/>
      <c r="E11910" s="400"/>
      <c r="G11910" s="401"/>
      <c r="H11910" s="401"/>
      <c r="I11910" s="401"/>
      <c r="J11910" s="194"/>
      <c r="K11910" s="194"/>
      <c r="L11910" s="195"/>
      <c r="M11910" s="196"/>
      <c r="N11910" s="197"/>
      <c r="O11910" s="197"/>
      <c r="P11910" s="231"/>
    </row>
    <row r="11911" spans="2:16">
      <c r="B11911" s="351"/>
      <c r="C11911" s="435"/>
      <c r="D11911" s="399"/>
      <c r="E11911" s="400"/>
      <c r="G11911" s="401"/>
      <c r="H11911" s="401"/>
      <c r="I11911" s="401"/>
      <c r="J11911" s="194"/>
      <c r="K11911" s="194"/>
      <c r="L11911" s="195"/>
      <c r="M11911" s="196"/>
      <c r="N11911" s="197"/>
      <c r="O11911" s="197"/>
      <c r="P11911" s="231"/>
    </row>
    <row r="11912" spans="2:16">
      <c r="B11912" s="351"/>
      <c r="C11912" s="435"/>
      <c r="D11912" s="399"/>
      <c r="E11912" s="400"/>
      <c r="G11912" s="401"/>
      <c r="H11912" s="401"/>
      <c r="I11912" s="401"/>
      <c r="J11912" s="194"/>
      <c r="K11912" s="194"/>
      <c r="L11912" s="195"/>
      <c r="M11912" s="196"/>
      <c r="N11912" s="197"/>
      <c r="O11912" s="197"/>
      <c r="P11912" s="231"/>
    </row>
    <row r="11913" spans="2:16">
      <c r="B11913" s="351"/>
      <c r="C11913" s="435"/>
      <c r="D11913" s="399"/>
      <c r="E11913" s="400"/>
      <c r="G11913" s="401"/>
      <c r="H11913" s="401"/>
      <c r="I11913" s="401"/>
      <c r="J11913" s="194"/>
      <c r="K11913" s="194"/>
      <c r="L11913" s="195"/>
      <c r="M11913" s="196"/>
      <c r="N11913" s="197"/>
      <c r="O11913" s="197"/>
      <c r="P11913" s="231"/>
    </row>
    <row r="11914" spans="2:16">
      <c r="B11914" s="351"/>
      <c r="C11914" s="435"/>
      <c r="D11914" s="399"/>
      <c r="E11914" s="400"/>
      <c r="G11914" s="401"/>
      <c r="H11914" s="401"/>
      <c r="I11914" s="401"/>
      <c r="J11914" s="194"/>
      <c r="K11914" s="194"/>
      <c r="L11914" s="195"/>
      <c r="M11914" s="196"/>
      <c r="N11914" s="197"/>
      <c r="O11914" s="197"/>
      <c r="P11914" s="231"/>
    </row>
    <row r="11915" spans="2:16">
      <c r="B11915" s="351"/>
      <c r="C11915" s="435"/>
      <c r="D11915" s="399"/>
      <c r="E11915" s="400"/>
      <c r="G11915" s="401"/>
      <c r="H11915" s="401"/>
      <c r="I11915" s="401"/>
      <c r="J11915" s="194"/>
      <c r="K11915" s="194"/>
      <c r="L11915" s="195"/>
      <c r="M11915" s="196"/>
      <c r="N11915" s="197"/>
      <c r="O11915" s="197"/>
      <c r="P11915" s="231"/>
    </row>
    <row r="11916" spans="2:16">
      <c r="B11916" s="351"/>
      <c r="C11916" s="435"/>
      <c r="D11916" s="399"/>
      <c r="E11916" s="400"/>
      <c r="G11916" s="401"/>
      <c r="H11916" s="401"/>
      <c r="I11916" s="401"/>
      <c r="J11916" s="194"/>
      <c r="K11916" s="194"/>
      <c r="L11916" s="195"/>
      <c r="M11916" s="196"/>
      <c r="N11916" s="197"/>
      <c r="O11916" s="197"/>
      <c r="P11916" s="231"/>
    </row>
    <row r="11917" spans="2:16">
      <c r="B11917" s="351"/>
      <c r="C11917" s="435"/>
      <c r="D11917" s="399"/>
      <c r="E11917" s="400"/>
      <c r="G11917" s="401"/>
      <c r="H11917" s="401"/>
      <c r="I11917" s="401"/>
      <c r="J11917" s="194"/>
      <c r="K11917" s="194"/>
      <c r="L11917" s="195"/>
      <c r="M11917" s="196"/>
      <c r="N11917" s="197"/>
      <c r="O11917" s="197"/>
      <c r="P11917" s="231"/>
    </row>
    <row r="11918" spans="2:16">
      <c r="B11918" s="351"/>
      <c r="C11918" s="435"/>
      <c r="D11918" s="399"/>
      <c r="E11918" s="400"/>
      <c r="G11918" s="401"/>
      <c r="H11918" s="401"/>
      <c r="I11918" s="401"/>
      <c r="J11918" s="194"/>
      <c r="K11918" s="194"/>
      <c r="L11918" s="195"/>
      <c r="M11918" s="196"/>
      <c r="N11918" s="197"/>
      <c r="O11918" s="197"/>
      <c r="P11918" s="231"/>
    </row>
    <row r="11919" spans="2:16">
      <c r="B11919" s="351"/>
      <c r="C11919" s="435"/>
      <c r="D11919" s="399"/>
      <c r="E11919" s="400"/>
      <c r="G11919" s="401"/>
      <c r="H11919" s="401"/>
      <c r="I11919" s="401"/>
      <c r="J11919" s="194"/>
      <c r="K11919" s="194"/>
      <c r="L11919" s="195"/>
      <c r="M11919" s="196"/>
      <c r="N11919" s="197"/>
      <c r="O11919" s="197"/>
      <c r="P11919" s="231"/>
    </row>
    <row r="11920" spans="2:16">
      <c r="B11920" s="351"/>
      <c r="C11920" s="435"/>
      <c r="D11920" s="399"/>
      <c r="E11920" s="400"/>
      <c r="G11920" s="401"/>
      <c r="H11920" s="401"/>
      <c r="I11920" s="401"/>
      <c r="J11920" s="194"/>
      <c r="K11920" s="194"/>
      <c r="L11920" s="195"/>
      <c r="M11920" s="196"/>
      <c r="N11920" s="197"/>
      <c r="O11920" s="197"/>
      <c r="P11920" s="231"/>
    </row>
    <row r="11921" spans="2:16">
      <c r="B11921" s="351"/>
      <c r="C11921" s="435"/>
      <c r="D11921" s="399"/>
      <c r="E11921" s="400"/>
      <c r="G11921" s="401"/>
      <c r="H11921" s="401"/>
      <c r="I11921" s="401"/>
      <c r="J11921" s="194"/>
      <c r="K11921" s="194"/>
      <c r="L11921" s="195"/>
      <c r="M11921" s="196"/>
      <c r="N11921" s="197"/>
      <c r="O11921" s="197"/>
      <c r="P11921" s="231"/>
    </row>
    <row r="11922" spans="2:16">
      <c r="B11922" s="351"/>
      <c r="C11922" s="435"/>
      <c r="D11922" s="399"/>
      <c r="E11922" s="400"/>
      <c r="G11922" s="401"/>
      <c r="H11922" s="401"/>
      <c r="I11922" s="401"/>
      <c r="J11922" s="194"/>
      <c r="K11922" s="194"/>
      <c r="L11922" s="195"/>
      <c r="M11922" s="196"/>
      <c r="N11922" s="197"/>
      <c r="O11922" s="197"/>
      <c r="P11922" s="231"/>
    </row>
    <row r="11923" spans="2:16">
      <c r="B11923" s="351"/>
      <c r="C11923" s="435"/>
      <c r="D11923" s="399"/>
      <c r="E11923" s="400"/>
      <c r="G11923" s="401"/>
      <c r="H11923" s="401"/>
      <c r="I11923" s="401"/>
      <c r="J11923" s="194"/>
      <c r="K11923" s="194"/>
      <c r="L11923" s="195"/>
      <c r="M11923" s="196"/>
      <c r="N11923" s="197"/>
      <c r="O11923" s="197"/>
      <c r="P11923" s="231"/>
    </row>
    <row r="11924" spans="2:16">
      <c r="B11924" s="351"/>
      <c r="C11924" s="435"/>
      <c r="D11924" s="399"/>
      <c r="E11924" s="400"/>
      <c r="G11924" s="401"/>
      <c r="H11924" s="401"/>
      <c r="I11924" s="401"/>
      <c r="J11924" s="194"/>
      <c r="K11924" s="194"/>
      <c r="L11924" s="195"/>
      <c r="M11924" s="196"/>
      <c r="N11924" s="197"/>
      <c r="O11924" s="197"/>
      <c r="P11924" s="231"/>
    </row>
    <row r="11925" spans="2:16">
      <c r="B11925" s="351"/>
      <c r="C11925" s="435"/>
      <c r="D11925" s="399"/>
      <c r="E11925" s="400"/>
      <c r="G11925" s="401"/>
      <c r="H11925" s="401"/>
      <c r="I11925" s="401"/>
      <c r="J11925" s="194"/>
      <c r="K11925" s="194"/>
      <c r="L11925" s="195"/>
      <c r="M11925" s="196"/>
      <c r="N11925" s="197"/>
      <c r="O11925" s="197"/>
      <c r="P11925" s="231"/>
    </row>
    <row r="11926" spans="2:16">
      <c r="B11926" s="351"/>
      <c r="C11926" s="435"/>
      <c r="D11926" s="399"/>
      <c r="E11926" s="400"/>
      <c r="G11926" s="401"/>
      <c r="H11926" s="401"/>
      <c r="I11926" s="401"/>
      <c r="J11926" s="194"/>
      <c r="K11926" s="194"/>
      <c r="L11926" s="195"/>
      <c r="M11926" s="196"/>
      <c r="N11926" s="197"/>
      <c r="O11926" s="197"/>
      <c r="P11926" s="231"/>
    </row>
    <row r="11927" spans="2:16">
      <c r="B11927" s="351"/>
      <c r="C11927" s="435"/>
      <c r="D11927" s="399"/>
      <c r="E11927" s="400"/>
      <c r="G11927" s="401"/>
      <c r="H11927" s="401"/>
      <c r="I11927" s="401"/>
      <c r="J11927" s="194"/>
      <c r="K11927" s="194"/>
      <c r="L11927" s="195"/>
      <c r="M11927" s="196"/>
      <c r="N11927" s="197"/>
      <c r="O11927" s="197"/>
      <c r="P11927" s="231"/>
    </row>
    <row r="11928" spans="2:16">
      <c r="B11928" s="351"/>
      <c r="C11928" s="435"/>
      <c r="D11928" s="399"/>
      <c r="E11928" s="400"/>
      <c r="G11928" s="401"/>
      <c r="H11928" s="401"/>
      <c r="I11928" s="401"/>
      <c r="J11928" s="194"/>
      <c r="K11928" s="194"/>
      <c r="L11928" s="195"/>
      <c r="M11928" s="196"/>
      <c r="N11928" s="197"/>
      <c r="O11928" s="197"/>
      <c r="P11928" s="231"/>
    </row>
    <row r="11929" spans="2:16">
      <c r="B11929" s="351"/>
      <c r="C11929" s="435"/>
      <c r="D11929" s="399"/>
      <c r="E11929" s="400"/>
      <c r="G11929" s="401"/>
      <c r="H11929" s="401"/>
      <c r="I11929" s="401"/>
      <c r="J11929" s="194"/>
      <c r="K11929" s="194"/>
      <c r="L11929" s="195"/>
      <c r="M11929" s="196"/>
      <c r="N11929" s="197"/>
      <c r="O11929" s="197"/>
      <c r="P11929" s="231"/>
    </row>
    <row r="11930" spans="2:16">
      <c r="B11930" s="351"/>
      <c r="C11930" s="435"/>
      <c r="D11930" s="399"/>
      <c r="E11930" s="400"/>
      <c r="G11930" s="401"/>
      <c r="H11930" s="401"/>
      <c r="I11930" s="401"/>
      <c r="J11930" s="194"/>
      <c r="K11930" s="194"/>
      <c r="L11930" s="195"/>
      <c r="M11930" s="196"/>
      <c r="N11930" s="197"/>
      <c r="O11930" s="197"/>
      <c r="P11930" s="231"/>
    </row>
    <row r="11931" spans="2:16">
      <c r="B11931" s="351"/>
      <c r="C11931" s="435"/>
      <c r="D11931" s="399"/>
      <c r="E11931" s="400"/>
      <c r="G11931" s="401"/>
      <c r="H11931" s="401"/>
      <c r="I11931" s="401"/>
      <c r="J11931" s="194"/>
      <c r="K11931" s="194"/>
      <c r="L11931" s="195"/>
      <c r="M11931" s="196"/>
      <c r="N11931" s="197"/>
      <c r="O11931" s="197"/>
      <c r="P11931" s="231"/>
    </row>
    <row r="11932" spans="2:16">
      <c r="B11932" s="351"/>
      <c r="C11932" s="435"/>
      <c r="D11932" s="399"/>
      <c r="E11932" s="400"/>
      <c r="G11932" s="401"/>
      <c r="H11932" s="401"/>
      <c r="I11932" s="401"/>
      <c r="J11932" s="194"/>
      <c r="K11932" s="194"/>
      <c r="L11932" s="195"/>
      <c r="M11932" s="196"/>
      <c r="N11932" s="197"/>
      <c r="O11932" s="197"/>
      <c r="P11932" s="231"/>
    </row>
    <row r="11933" spans="2:16">
      <c r="B11933" s="351"/>
      <c r="C11933" s="435"/>
      <c r="D11933" s="399"/>
      <c r="E11933" s="400"/>
      <c r="G11933" s="401"/>
      <c r="H11933" s="401"/>
      <c r="I11933" s="401"/>
      <c r="J11933" s="194"/>
      <c r="K11933" s="194"/>
      <c r="L11933" s="195"/>
      <c r="M11933" s="196"/>
      <c r="N11933" s="197"/>
      <c r="O11933" s="197"/>
      <c r="P11933" s="231"/>
    </row>
    <row r="11934" spans="2:16">
      <c r="B11934" s="351"/>
      <c r="C11934" s="435"/>
      <c r="D11934" s="399"/>
      <c r="E11934" s="400"/>
      <c r="G11934" s="401"/>
      <c r="H11934" s="401"/>
      <c r="I11934" s="401"/>
      <c r="J11934" s="194"/>
      <c r="K11934" s="194"/>
      <c r="L11934" s="195"/>
      <c r="M11934" s="196"/>
      <c r="N11934" s="197"/>
      <c r="O11934" s="197"/>
      <c r="P11934" s="231"/>
    </row>
    <row r="11935" spans="2:16">
      <c r="B11935" s="351"/>
      <c r="C11935" s="435"/>
      <c r="D11935" s="399"/>
      <c r="E11935" s="400"/>
      <c r="G11935" s="401"/>
      <c r="H11935" s="401"/>
      <c r="I11935" s="401"/>
      <c r="J11935" s="194"/>
      <c r="K11935" s="194"/>
      <c r="L11935" s="195"/>
      <c r="M11935" s="196"/>
      <c r="N11935" s="197"/>
      <c r="O11935" s="197"/>
      <c r="P11935" s="231"/>
    </row>
    <row r="11936" spans="2:16">
      <c r="B11936" s="351"/>
      <c r="C11936" s="435"/>
      <c r="D11936" s="399"/>
      <c r="E11936" s="400"/>
      <c r="G11936" s="401"/>
      <c r="H11936" s="401"/>
      <c r="I11936" s="401"/>
      <c r="J11936" s="194"/>
      <c r="K11936" s="194"/>
      <c r="L11936" s="195"/>
      <c r="M11936" s="196"/>
      <c r="N11936" s="197"/>
      <c r="O11936" s="197"/>
      <c r="P11936" s="231"/>
    </row>
    <row r="11937" spans="2:16">
      <c r="B11937" s="351"/>
      <c r="C11937" s="435"/>
      <c r="D11937" s="399"/>
      <c r="E11937" s="400"/>
      <c r="G11937" s="401"/>
      <c r="H11937" s="401"/>
      <c r="I11937" s="401"/>
      <c r="J11937" s="194"/>
      <c r="K11937" s="194"/>
      <c r="L11937" s="195"/>
      <c r="M11937" s="196"/>
      <c r="N11937" s="197"/>
      <c r="O11937" s="197"/>
      <c r="P11937" s="231"/>
    </row>
    <row r="11938" spans="2:16">
      <c r="B11938" s="351"/>
      <c r="C11938" s="435"/>
      <c r="D11938" s="399"/>
      <c r="E11938" s="400"/>
      <c r="G11938" s="401"/>
      <c r="H11938" s="401"/>
      <c r="I11938" s="401"/>
      <c r="J11938" s="194"/>
      <c r="K11938" s="194"/>
      <c r="L11938" s="195"/>
      <c r="M11938" s="196"/>
      <c r="N11938" s="197"/>
      <c r="O11938" s="197"/>
      <c r="P11938" s="231"/>
    </row>
    <row r="11939" spans="2:16">
      <c r="B11939" s="351"/>
      <c r="C11939" s="435"/>
      <c r="D11939" s="399"/>
      <c r="E11939" s="400"/>
      <c r="G11939" s="401"/>
      <c r="H11939" s="401"/>
      <c r="I11939" s="401"/>
      <c r="J11939" s="194"/>
      <c r="K11939" s="194"/>
      <c r="L11939" s="195"/>
      <c r="M11939" s="196"/>
      <c r="N11939" s="197"/>
      <c r="O11939" s="197"/>
      <c r="P11939" s="231"/>
    </row>
    <row r="11940" spans="2:16">
      <c r="B11940" s="351"/>
      <c r="C11940" s="435"/>
      <c r="D11940" s="399"/>
      <c r="E11940" s="400"/>
      <c r="G11940" s="401"/>
      <c r="H11940" s="401"/>
      <c r="I11940" s="401"/>
      <c r="J11940" s="194"/>
      <c r="K11940" s="194"/>
      <c r="L11940" s="195"/>
      <c r="M11940" s="196"/>
      <c r="N11940" s="197"/>
      <c r="O11940" s="197"/>
      <c r="P11940" s="231"/>
    </row>
    <row r="11941" spans="2:16">
      <c r="B11941" s="351"/>
      <c r="C11941" s="435"/>
      <c r="D11941" s="399"/>
      <c r="E11941" s="400"/>
      <c r="G11941" s="401"/>
      <c r="H11941" s="401"/>
      <c r="I11941" s="401"/>
      <c r="J11941" s="194"/>
      <c r="K11941" s="194"/>
      <c r="L11941" s="195"/>
      <c r="M11941" s="196"/>
      <c r="N11941" s="197"/>
      <c r="O11941" s="197"/>
      <c r="P11941" s="231"/>
    </row>
    <row r="11942" spans="2:16">
      <c r="B11942" s="351"/>
      <c r="C11942" s="435"/>
      <c r="D11942" s="399"/>
      <c r="E11942" s="400"/>
      <c r="G11942" s="401"/>
      <c r="H11942" s="401"/>
      <c r="I11942" s="401"/>
      <c r="J11942" s="194"/>
      <c r="K11942" s="194"/>
      <c r="L11942" s="195"/>
      <c r="M11942" s="196"/>
      <c r="N11942" s="197"/>
      <c r="O11942" s="197"/>
      <c r="P11942" s="231"/>
    </row>
    <row r="11943" spans="2:16">
      <c r="B11943" s="351"/>
      <c r="C11943" s="435"/>
      <c r="D11943" s="399"/>
      <c r="E11943" s="400"/>
      <c r="G11943" s="401"/>
      <c r="H11943" s="401"/>
      <c r="I11943" s="401"/>
      <c r="J11943" s="194"/>
      <c r="K11943" s="194"/>
      <c r="L11943" s="195"/>
      <c r="M11943" s="196"/>
      <c r="N11943" s="197"/>
      <c r="O11943" s="197"/>
      <c r="P11943" s="231"/>
    </row>
    <row r="11944" spans="2:16">
      <c r="B11944" s="351"/>
      <c r="C11944" s="435"/>
      <c r="D11944" s="399"/>
      <c r="E11944" s="400"/>
      <c r="G11944" s="401"/>
      <c r="H11944" s="401"/>
      <c r="I11944" s="401"/>
      <c r="J11944" s="194"/>
      <c r="K11944" s="194"/>
      <c r="L11944" s="195"/>
      <c r="M11944" s="196"/>
      <c r="N11944" s="197"/>
      <c r="O11944" s="197"/>
      <c r="P11944" s="231"/>
    </row>
    <row r="11945" spans="2:16">
      <c r="B11945" s="351"/>
      <c r="C11945" s="435"/>
      <c r="D11945" s="399"/>
      <c r="E11945" s="400"/>
      <c r="G11945" s="401"/>
      <c r="H11945" s="401"/>
      <c r="I11945" s="401"/>
      <c r="J11945" s="194"/>
      <c r="K11945" s="194"/>
      <c r="L11945" s="195"/>
      <c r="M11945" s="196"/>
      <c r="N11945" s="197"/>
      <c r="O11945" s="197"/>
      <c r="P11945" s="231"/>
    </row>
    <row r="11946" spans="2:16">
      <c r="B11946" s="351"/>
      <c r="C11946" s="435"/>
      <c r="D11946" s="399"/>
      <c r="E11946" s="400"/>
      <c r="G11946" s="401"/>
      <c r="H11946" s="401"/>
      <c r="I11946" s="401"/>
      <c r="J11946" s="194"/>
      <c r="K11946" s="194"/>
      <c r="L11946" s="195"/>
      <c r="M11946" s="196"/>
      <c r="N11946" s="197"/>
      <c r="O11946" s="197"/>
      <c r="P11946" s="231"/>
    </row>
    <row r="11947" spans="2:16">
      <c r="B11947" s="351"/>
      <c r="C11947" s="435"/>
      <c r="D11947" s="399"/>
      <c r="E11947" s="400"/>
      <c r="G11947" s="401"/>
      <c r="H11947" s="401"/>
      <c r="I11947" s="401"/>
      <c r="J11947" s="194"/>
      <c r="K11947" s="194"/>
      <c r="L11947" s="195"/>
      <c r="M11947" s="196"/>
      <c r="N11947" s="197"/>
      <c r="O11947" s="197"/>
      <c r="P11947" s="231"/>
    </row>
    <row r="11948" spans="2:16">
      <c r="B11948" s="351"/>
      <c r="C11948" s="435"/>
      <c r="D11948" s="399"/>
      <c r="E11948" s="400"/>
      <c r="G11948" s="401"/>
      <c r="H11948" s="401"/>
      <c r="I11948" s="401"/>
      <c r="J11948" s="194"/>
      <c r="K11948" s="194"/>
      <c r="L11948" s="195"/>
      <c r="M11948" s="196"/>
      <c r="N11948" s="197"/>
      <c r="O11948" s="197"/>
      <c r="P11948" s="231"/>
    </row>
    <row r="11949" spans="2:16">
      <c r="B11949" s="351"/>
      <c r="C11949" s="435"/>
      <c r="D11949" s="399"/>
      <c r="E11949" s="400"/>
      <c r="G11949" s="401"/>
      <c r="H11949" s="401"/>
      <c r="I11949" s="401"/>
      <c r="J11949" s="194"/>
      <c r="K11949" s="194"/>
      <c r="L11949" s="195"/>
      <c r="M11949" s="196"/>
      <c r="N11949" s="197"/>
      <c r="O11949" s="197"/>
      <c r="P11949" s="231"/>
    </row>
    <row r="11950" spans="2:16">
      <c r="B11950" s="351"/>
      <c r="C11950" s="435"/>
      <c r="D11950" s="399"/>
      <c r="E11950" s="400"/>
      <c r="G11950" s="401"/>
      <c r="H11950" s="401"/>
      <c r="I11950" s="401"/>
      <c r="J11950" s="194"/>
      <c r="K11950" s="194"/>
      <c r="L11950" s="195"/>
      <c r="M11950" s="196"/>
      <c r="N11950" s="197"/>
      <c r="O11950" s="197"/>
      <c r="P11950" s="231"/>
    </row>
    <row r="11951" spans="2:16">
      <c r="B11951" s="351"/>
      <c r="C11951" s="435"/>
      <c r="D11951" s="399"/>
      <c r="E11951" s="400"/>
      <c r="G11951" s="401"/>
      <c r="H11951" s="401"/>
      <c r="I11951" s="401"/>
      <c r="J11951" s="194"/>
      <c r="K11951" s="194"/>
      <c r="L11951" s="195"/>
      <c r="M11951" s="196"/>
      <c r="N11951" s="197"/>
      <c r="O11951" s="197"/>
      <c r="P11951" s="231"/>
    </row>
    <row r="11952" spans="2:16">
      <c r="B11952" s="351"/>
      <c r="C11952" s="435"/>
      <c r="D11952" s="399"/>
      <c r="E11952" s="400"/>
      <c r="G11952" s="401"/>
      <c r="H11952" s="401"/>
      <c r="I11952" s="401"/>
      <c r="J11952" s="194"/>
      <c r="K11952" s="194"/>
      <c r="L11952" s="195"/>
      <c r="M11952" s="196"/>
      <c r="N11952" s="197"/>
      <c r="O11952" s="197"/>
      <c r="P11952" s="231"/>
    </row>
    <row r="11953" spans="2:16">
      <c r="B11953" s="351"/>
      <c r="C11953" s="435"/>
      <c r="D11953" s="399"/>
      <c r="E11953" s="400"/>
      <c r="G11953" s="401"/>
      <c r="H11953" s="401"/>
      <c r="I11953" s="401"/>
      <c r="J11953" s="194"/>
      <c r="K11953" s="194"/>
      <c r="L11953" s="195"/>
      <c r="M11953" s="196"/>
      <c r="N11953" s="197"/>
      <c r="O11953" s="197"/>
      <c r="P11953" s="231"/>
    </row>
    <row r="11954" spans="2:16">
      <c r="B11954" s="351"/>
      <c r="C11954" s="435"/>
      <c r="D11954" s="399"/>
      <c r="E11954" s="400"/>
      <c r="G11954" s="401"/>
      <c r="H11954" s="401"/>
      <c r="I11954" s="401"/>
      <c r="J11954" s="194"/>
      <c r="K11954" s="194"/>
      <c r="L11954" s="195"/>
      <c r="M11954" s="196"/>
      <c r="N11954" s="197"/>
      <c r="O11954" s="197"/>
      <c r="P11954" s="231"/>
    </row>
    <row r="11955" spans="2:16">
      <c r="B11955" s="351"/>
      <c r="C11955" s="435"/>
      <c r="D11955" s="399"/>
      <c r="E11955" s="400"/>
      <c r="G11955" s="401"/>
      <c r="H11955" s="401"/>
      <c r="I11955" s="401"/>
      <c r="J11955" s="194"/>
      <c r="K11955" s="194"/>
      <c r="L11955" s="195"/>
      <c r="M11955" s="196"/>
      <c r="N11955" s="197"/>
      <c r="O11955" s="197"/>
      <c r="P11955" s="231"/>
    </row>
    <row r="11956" spans="2:16">
      <c r="B11956" s="351"/>
      <c r="C11956" s="435"/>
      <c r="D11956" s="399"/>
      <c r="E11956" s="400"/>
      <c r="G11956" s="401"/>
      <c r="H11956" s="401"/>
      <c r="I11956" s="401"/>
      <c r="J11956" s="194"/>
      <c r="K11956" s="194"/>
      <c r="L11956" s="195"/>
      <c r="M11956" s="196"/>
      <c r="N11956" s="197"/>
      <c r="O11956" s="197"/>
      <c r="P11956" s="231"/>
    </row>
    <row r="11957" spans="2:16">
      <c r="B11957" s="351"/>
      <c r="C11957" s="435"/>
      <c r="D11957" s="399"/>
      <c r="E11957" s="400"/>
      <c r="G11957" s="401"/>
      <c r="H11957" s="401"/>
      <c r="I11957" s="401"/>
      <c r="J11957" s="194"/>
      <c r="K11957" s="194"/>
      <c r="L11957" s="195"/>
      <c r="M11957" s="196"/>
      <c r="N11957" s="197"/>
      <c r="O11957" s="197"/>
      <c r="P11957" s="231"/>
    </row>
    <row r="11958" spans="2:16">
      <c r="B11958" s="351"/>
      <c r="C11958" s="435"/>
      <c r="D11958" s="399"/>
      <c r="E11958" s="400"/>
      <c r="G11958" s="401"/>
      <c r="H11958" s="401"/>
      <c r="I11958" s="401"/>
      <c r="J11958" s="194"/>
      <c r="K11958" s="194"/>
      <c r="L11958" s="195"/>
      <c r="M11958" s="196"/>
      <c r="N11958" s="197"/>
      <c r="O11958" s="197"/>
      <c r="P11958" s="231"/>
    </row>
    <row r="11959" spans="2:16">
      <c r="B11959" s="351"/>
      <c r="C11959" s="435"/>
      <c r="D11959" s="399"/>
      <c r="E11959" s="400"/>
      <c r="G11959" s="401"/>
      <c r="H11959" s="401"/>
      <c r="I11959" s="401"/>
      <c r="J11959" s="194"/>
      <c r="K11959" s="194"/>
      <c r="L11959" s="195"/>
      <c r="M11959" s="196"/>
      <c r="N11959" s="197"/>
      <c r="O11959" s="197"/>
      <c r="P11959" s="231"/>
    </row>
    <row r="11960" spans="2:16">
      <c r="B11960" s="351"/>
      <c r="C11960" s="435"/>
      <c r="D11960" s="399"/>
      <c r="E11960" s="400"/>
      <c r="G11960" s="401"/>
      <c r="H11960" s="401"/>
      <c r="I11960" s="401"/>
      <c r="J11960" s="194"/>
      <c r="K11960" s="194"/>
      <c r="L11960" s="195"/>
      <c r="M11960" s="196"/>
      <c r="N11960" s="197"/>
      <c r="O11960" s="197"/>
      <c r="P11960" s="231"/>
    </row>
    <row r="11961" spans="2:16">
      <c r="B11961" s="351"/>
      <c r="C11961" s="435"/>
      <c r="D11961" s="399"/>
      <c r="E11961" s="400"/>
      <c r="G11961" s="401"/>
      <c r="H11961" s="401"/>
      <c r="I11961" s="401"/>
      <c r="J11961" s="194"/>
      <c r="K11961" s="194"/>
      <c r="L11961" s="195"/>
      <c r="M11961" s="196"/>
      <c r="N11961" s="197"/>
      <c r="O11961" s="197"/>
      <c r="P11961" s="231"/>
    </row>
    <row r="11962" spans="2:16">
      <c r="B11962" s="351"/>
      <c r="C11962" s="435"/>
      <c r="D11962" s="399"/>
      <c r="E11962" s="400"/>
      <c r="G11962" s="401"/>
      <c r="H11962" s="401"/>
      <c r="I11962" s="401"/>
      <c r="J11962" s="194"/>
      <c r="K11962" s="194"/>
      <c r="L11962" s="195"/>
      <c r="M11962" s="196"/>
      <c r="N11962" s="197"/>
      <c r="O11962" s="197"/>
      <c r="P11962" s="231"/>
    </row>
    <row r="11963" spans="2:16">
      <c r="B11963" s="351"/>
      <c r="C11963" s="435"/>
      <c r="D11963" s="399"/>
      <c r="E11963" s="400"/>
      <c r="G11963" s="401"/>
      <c r="H11963" s="401"/>
      <c r="I11963" s="401"/>
      <c r="J11963" s="194"/>
      <c r="K11963" s="194"/>
      <c r="L11963" s="195"/>
      <c r="M11963" s="196"/>
      <c r="N11963" s="197"/>
      <c r="O11963" s="197"/>
      <c r="P11963" s="231"/>
    </row>
    <row r="11964" spans="2:16">
      <c r="B11964" s="351"/>
      <c r="C11964" s="435"/>
      <c r="D11964" s="399"/>
      <c r="E11964" s="400"/>
      <c r="G11964" s="401"/>
      <c r="H11964" s="401"/>
      <c r="I11964" s="401"/>
      <c r="J11964" s="194"/>
      <c r="K11964" s="194"/>
      <c r="L11964" s="195"/>
      <c r="M11964" s="196"/>
      <c r="N11964" s="197"/>
      <c r="O11964" s="197"/>
      <c r="P11964" s="231"/>
    </row>
    <row r="11965" spans="2:16">
      <c r="B11965" s="351"/>
      <c r="C11965" s="435"/>
      <c r="D11965" s="399"/>
      <c r="E11965" s="400"/>
      <c r="G11965" s="401"/>
      <c r="H11965" s="401"/>
      <c r="I11965" s="401"/>
      <c r="J11965" s="194"/>
      <c r="K11965" s="194"/>
      <c r="L11965" s="195"/>
      <c r="M11965" s="196"/>
      <c r="N11965" s="197"/>
      <c r="O11965" s="197"/>
      <c r="P11965" s="231"/>
    </row>
    <row r="11966" spans="2:16">
      <c r="B11966" s="402"/>
      <c r="C11966" s="435"/>
      <c r="D11966" s="404"/>
      <c r="E11966" s="405"/>
      <c r="G11966" s="406"/>
      <c r="H11966" s="406"/>
      <c r="I11966" s="406"/>
      <c r="J11966" s="194"/>
      <c r="K11966" s="194"/>
      <c r="L11966" s="195"/>
      <c r="M11966" s="196"/>
      <c r="N11966" s="197"/>
      <c r="O11966" s="197"/>
      <c r="P11966" s="221"/>
    </row>
    <row r="11967" spans="2:16">
      <c r="B11967" s="351"/>
      <c r="C11967" s="435"/>
      <c r="D11967" s="399"/>
      <c r="E11967" s="400"/>
      <c r="G11967" s="401"/>
      <c r="H11967" s="401"/>
      <c r="I11967" s="401"/>
      <c r="J11967" s="194"/>
      <c r="K11967" s="194"/>
      <c r="L11967" s="195"/>
      <c r="M11967" s="196"/>
      <c r="N11967" s="197"/>
      <c r="O11967" s="197"/>
      <c r="P11967" s="231"/>
    </row>
    <row r="11968" spans="2:16">
      <c r="B11968" s="351"/>
      <c r="C11968" s="435"/>
      <c r="D11968" s="399"/>
      <c r="E11968" s="400"/>
      <c r="G11968" s="401"/>
      <c r="H11968" s="401"/>
      <c r="I11968" s="401"/>
      <c r="J11968" s="194"/>
      <c r="K11968" s="194"/>
      <c r="L11968" s="195"/>
      <c r="M11968" s="196"/>
      <c r="N11968" s="197"/>
      <c r="O11968" s="197"/>
      <c r="P11968" s="231"/>
    </row>
    <row r="11969" spans="2:16">
      <c r="B11969" s="351"/>
      <c r="C11969" s="435"/>
      <c r="D11969" s="399"/>
      <c r="E11969" s="400"/>
      <c r="G11969" s="401"/>
      <c r="H11969" s="401"/>
      <c r="I11969" s="401"/>
      <c r="J11969" s="194"/>
      <c r="K11969" s="194"/>
      <c r="L11969" s="195"/>
      <c r="M11969" s="196"/>
      <c r="N11969" s="197"/>
      <c r="O11969" s="197"/>
      <c r="P11969" s="231"/>
    </row>
    <row r="11970" spans="2:16">
      <c r="B11970" s="351"/>
      <c r="C11970" s="435"/>
      <c r="D11970" s="399"/>
      <c r="E11970" s="400"/>
      <c r="G11970" s="401"/>
      <c r="H11970" s="401"/>
      <c r="I11970" s="401"/>
      <c r="J11970" s="194"/>
      <c r="K11970" s="194"/>
      <c r="L11970" s="195"/>
      <c r="M11970" s="196"/>
      <c r="N11970" s="197"/>
      <c r="O11970" s="197"/>
      <c r="P11970" s="231"/>
    </row>
    <row r="11971" spans="2:16">
      <c r="B11971" s="351"/>
      <c r="C11971" s="435"/>
      <c r="D11971" s="399"/>
      <c r="E11971" s="400"/>
      <c r="G11971" s="401"/>
      <c r="H11971" s="401"/>
      <c r="I11971" s="401"/>
      <c r="J11971" s="194"/>
      <c r="K11971" s="194"/>
      <c r="L11971" s="195"/>
      <c r="M11971" s="196"/>
      <c r="N11971" s="197"/>
      <c r="O11971" s="197"/>
      <c r="P11971" s="231"/>
    </row>
    <row r="11972" spans="2:16">
      <c r="B11972" s="351"/>
      <c r="C11972" s="435"/>
      <c r="D11972" s="399"/>
      <c r="E11972" s="400"/>
      <c r="G11972" s="401"/>
      <c r="H11972" s="401"/>
      <c r="I11972" s="401"/>
      <c r="J11972" s="194"/>
      <c r="K11972" s="194"/>
      <c r="L11972" s="195"/>
      <c r="M11972" s="196"/>
      <c r="N11972" s="197"/>
      <c r="O11972" s="197"/>
      <c r="P11972" s="231"/>
    </row>
    <row r="11973" spans="2:16">
      <c r="B11973" s="351"/>
      <c r="C11973" s="435"/>
      <c r="D11973" s="399"/>
      <c r="E11973" s="400"/>
      <c r="G11973" s="401"/>
      <c r="H11973" s="401"/>
      <c r="I11973" s="401"/>
      <c r="J11973" s="194"/>
      <c r="K11973" s="194"/>
      <c r="L11973" s="195"/>
      <c r="M11973" s="196"/>
      <c r="N11973" s="197"/>
      <c r="O11973" s="197"/>
      <c r="P11973" s="231"/>
    </row>
    <row r="11974" spans="2:16">
      <c r="B11974" s="351"/>
      <c r="C11974" s="435"/>
      <c r="D11974" s="399"/>
      <c r="E11974" s="400"/>
      <c r="G11974" s="401"/>
      <c r="H11974" s="401"/>
      <c r="I11974" s="401"/>
      <c r="J11974" s="194"/>
      <c r="K11974" s="194"/>
      <c r="L11974" s="195"/>
      <c r="M11974" s="196"/>
      <c r="N11974" s="197"/>
      <c r="O11974" s="197"/>
      <c r="P11974" s="231"/>
    </row>
    <row r="11975" spans="2:16">
      <c r="B11975" s="351"/>
      <c r="C11975" s="435"/>
      <c r="D11975" s="399"/>
      <c r="E11975" s="400"/>
      <c r="G11975" s="401"/>
      <c r="H11975" s="401"/>
      <c r="I11975" s="401"/>
      <c r="J11975" s="194"/>
      <c r="K11975" s="194"/>
      <c r="L11975" s="195"/>
      <c r="M11975" s="196"/>
      <c r="N11975" s="197"/>
      <c r="O11975" s="197"/>
      <c r="P11975" s="231"/>
    </row>
    <row r="11976" spans="2:16">
      <c r="B11976" s="351"/>
      <c r="C11976" s="435"/>
      <c r="D11976" s="399"/>
      <c r="E11976" s="400"/>
      <c r="G11976" s="401"/>
      <c r="H11976" s="401"/>
      <c r="I11976" s="401"/>
      <c r="J11976" s="194"/>
      <c r="K11976" s="194"/>
      <c r="L11976" s="195"/>
      <c r="M11976" s="196"/>
      <c r="N11976" s="197"/>
      <c r="O11976" s="197"/>
      <c r="P11976" s="231"/>
    </row>
    <row r="11977" spans="2:16">
      <c r="B11977" s="351"/>
      <c r="C11977" s="435"/>
      <c r="D11977" s="399"/>
      <c r="E11977" s="400"/>
      <c r="G11977" s="401"/>
      <c r="H11977" s="401"/>
      <c r="I11977" s="401"/>
      <c r="J11977" s="194"/>
      <c r="K11977" s="194"/>
      <c r="L11977" s="195"/>
      <c r="M11977" s="196"/>
      <c r="N11977" s="197"/>
      <c r="O11977" s="197"/>
      <c r="P11977" s="231"/>
    </row>
    <row r="11978" spans="2:16">
      <c r="B11978" s="351"/>
      <c r="C11978" s="435"/>
      <c r="D11978" s="399"/>
      <c r="E11978" s="400"/>
      <c r="G11978" s="401"/>
      <c r="H11978" s="401"/>
      <c r="I11978" s="401"/>
      <c r="J11978" s="194"/>
      <c r="K11978" s="194"/>
      <c r="L11978" s="195"/>
      <c r="M11978" s="196"/>
      <c r="N11978" s="197"/>
      <c r="O11978" s="197"/>
      <c r="P11978" s="231"/>
    </row>
    <row r="11979" spans="2:16">
      <c r="B11979" s="351"/>
      <c r="C11979" s="435"/>
      <c r="D11979" s="399"/>
      <c r="E11979" s="400"/>
      <c r="G11979" s="401"/>
      <c r="H11979" s="401"/>
      <c r="I11979" s="401"/>
      <c r="J11979" s="194"/>
      <c r="K11979" s="194"/>
      <c r="L11979" s="195"/>
      <c r="M11979" s="196"/>
      <c r="N11979" s="197"/>
      <c r="O11979" s="197"/>
      <c r="P11979" s="231"/>
    </row>
    <row r="11980" spans="2:16">
      <c r="B11980" s="351"/>
      <c r="C11980" s="435"/>
      <c r="D11980" s="399"/>
      <c r="E11980" s="400"/>
      <c r="G11980" s="401"/>
      <c r="H11980" s="401"/>
      <c r="I11980" s="401"/>
      <c r="J11980" s="194"/>
      <c r="K11980" s="194"/>
      <c r="L11980" s="195"/>
      <c r="M11980" s="196"/>
      <c r="N11980" s="197"/>
      <c r="O11980" s="197"/>
      <c r="P11980" s="231"/>
    </row>
    <row r="11981" spans="2:16">
      <c r="B11981" s="351"/>
      <c r="C11981" s="435"/>
      <c r="D11981" s="399"/>
      <c r="E11981" s="400"/>
      <c r="G11981" s="401"/>
      <c r="H11981" s="401"/>
      <c r="I11981" s="401"/>
      <c r="J11981" s="194"/>
      <c r="K11981" s="194"/>
      <c r="L11981" s="195"/>
      <c r="M11981" s="196"/>
      <c r="N11981" s="197"/>
      <c r="O11981" s="197"/>
      <c r="P11981" s="231"/>
    </row>
    <row r="11982" spans="2:16">
      <c r="B11982" s="351"/>
      <c r="C11982" s="435"/>
      <c r="D11982" s="399"/>
      <c r="E11982" s="400"/>
      <c r="G11982" s="401"/>
      <c r="H11982" s="401"/>
      <c r="I11982" s="401"/>
      <c r="J11982" s="194"/>
      <c r="K11982" s="194"/>
      <c r="L11982" s="195"/>
      <c r="M11982" s="196"/>
      <c r="N11982" s="197"/>
      <c r="O11982" s="197"/>
      <c r="P11982" s="231"/>
    </row>
    <row r="11983" spans="2:16">
      <c r="B11983" s="351"/>
      <c r="C11983" s="435"/>
      <c r="D11983" s="399"/>
      <c r="E11983" s="400"/>
      <c r="G11983" s="401"/>
      <c r="H11983" s="401"/>
      <c r="I11983" s="401"/>
      <c r="J11983" s="194"/>
      <c r="K11983" s="194"/>
      <c r="L11983" s="195"/>
      <c r="M11983" s="196"/>
      <c r="N11983" s="197"/>
      <c r="O11983" s="197"/>
      <c r="P11983" s="231"/>
    </row>
    <row r="11984" spans="2:16">
      <c r="B11984" s="351"/>
      <c r="C11984" s="435"/>
      <c r="D11984" s="399"/>
      <c r="E11984" s="400"/>
      <c r="G11984" s="401"/>
      <c r="H11984" s="401"/>
      <c r="I11984" s="401"/>
      <c r="J11984" s="194"/>
      <c r="K11984" s="194"/>
      <c r="L11984" s="195"/>
      <c r="M11984" s="196"/>
      <c r="N11984" s="197"/>
      <c r="O11984" s="197"/>
      <c r="P11984" s="231"/>
    </row>
    <row r="11985" spans="2:16">
      <c r="B11985" s="351"/>
      <c r="C11985" s="435"/>
      <c r="D11985" s="399"/>
      <c r="E11985" s="400"/>
      <c r="G11985" s="401"/>
      <c r="H11985" s="401"/>
      <c r="I11985" s="401"/>
      <c r="J11985" s="194"/>
      <c r="K11985" s="194"/>
      <c r="L11985" s="195"/>
      <c r="M11985" s="196"/>
      <c r="N11985" s="197"/>
      <c r="O11985" s="197"/>
      <c r="P11985" s="231"/>
    </row>
    <row r="11986" spans="2:16">
      <c r="B11986" s="351"/>
      <c r="C11986" s="435"/>
      <c r="D11986" s="399"/>
      <c r="E11986" s="400"/>
      <c r="G11986" s="401"/>
      <c r="H11986" s="401"/>
      <c r="I11986" s="401"/>
      <c r="J11986" s="194"/>
      <c r="K11986" s="194"/>
      <c r="L11986" s="195"/>
      <c r="M11986" s="196"/>
      <c r="N11986" s="197"/>
      <c r="O11986" s="197"/>
      <c r="P11986" s="231"/>
    </row>
    <row r="11987" spans="2:16">
      <c r="B11987" s="351"/>
      <c r="C11987" s="435"/>
      <c r="D11987" s="399"/>
      <c r="E11987" s="400"/>
      <c r="G11987" s="401"/>
      <c r="H11987" s="401"/>
      <c r="I11987" s="401"/>
      <c r="J11987" s="194"/>
      <c r="K11987" s="194"/>
      <c r="L11987" s="195"/>
      <c r="M11987" s="196"/>
      <c r="N11987" s="197"/>
      <c r="O11987" s="197"/>
      <c r="P11987" s="231"/>
    </row>
    <row r="11988" spans="2:16">
      <c r="B11988" s="351"/>
      <c r="C11988" s="435"/>
      <c r="D11988" s="399"/>
      <c r="E11988" s="400"/>
      <c r="G11988" s="401"/>
      <c r="H11988" s="401"/>
      <c r="I11988" s="401"/>
      <c r="J11988" s="194"/>
      <c r="K11988" s="194"/>
      <c r="L11988" s="195"/>
      <c r="M11988" s="196"/>
      <c r="N11988" s="197"/>
      <c r="O11988" s="197"/>
      <c r="P11988" s="231"/>
    </row>
    <row r="11989" spans="2:16">
      <c r="B11989" s="351"/>
      <c r="C11989" s="435"/>
      <c r="D11989" s="399"/>
      <c r="E11989" s="400"/>
      <c r="G11989" s="401"/>
      <c r="H11989" s="401"/>
      <c r="I11989" s="401"/>
      <c r="J11989" s="194"/>
      <c r="K11989" s="194"/>
      <c r="L11989" s="195"/>
      <c r="M11989" s="196"/>
      <c r="N11989" s="197"/>
      <c r="O11989" s="197"/>
      <c r="P11989" s="231"/>
    </row>
    <row r="11990" spans="2:16">
      <c r="B11990" s="351"/>
      <c r="C11990" s="435"/>
      <c r="D11990" s="399"/>
      <c r="E11990" s="400"/>
      <c r="G11990" s="401"/>
      <c r="H11990" s="401"/>
      <c r="I11990" s="401"/>
      <c r="J11990" s="194"/>
      <c r="K11990" s="194"/>
      <c r="L11990" s="195"/>
      <c r="M11990" s="196"/>
      <c r="N11990" s="197"/>
      <c r="O11990" s="197"/>
      <c r="P11990" s="231"/>
    </row>
    <row r="11991" spans="2:16">
      <c r="B11991" s="351"/>
      <c r="C11991" s="435"/>
      <c r="D11991" s="399"/>
      <c r="E11991" s="400"/>
      <c r="G11991" s="401"/>
      <c r="H11991" s="401"/>
      <c r="I11991" s="401"/>
      <c r="J11991" s="194"/>
      <c r="K11991" s="194"/>
      <c r="L11991" s="195"/>
      <c r="M11991" s="196"/>
      <c r="N11991" s="197"/>
      <c r="O11991" s="197"/>
      <c r="P11991" s="231"/>
    </row>
    <row r="11992" spans="2:16">
      <c r="B11992" s="351"/>
      <c r="C11992" s="435"/>
      <c r="D11992" s="399"/>
      <c r="E11992" s="400"/>
      <c r="G11992" s="401"/>
      <c r="H11992" s="401"/>
      <c r="I11992" s="401"/>
      <c r="J11992" s="194"/>
      <c r="K11992" s="194"/>
      <c r="L11992" s="195"/>
      <c r="M11992" s="196"/>
      <c r="N11992" s="197"/>
      <c r="O11992" s="197"/>
      <c r="P11992" s="231"/>
    </row>
    <row r="11993" spans="2:16">
      <c r="B11993" s="351"/>
      <c r="C11993" s="435"/>
      <c r="D11993" s="399"/>
      <c r="E11993" s="400"/>
      <c r="G11993" s="401"/>
      <c r="H11993" s="401"/>
      <c r="I11993" s="401"/>
      <c r="J11993" s="194"/>
      <c r="K11993" s="194"/>
      <c r="L11993" s="195"/>
      <c r="M11993" s="196"/>
      <c r="N11993" s="197"/>
      <c r="O11993" s="197"/>
      <c r="P11993" s="231"/>
    </row>
    <row r="11994" spans="2:16">
      <c r="B11994" s="351"/>
      <c r="C11994" s="435"/>
      <c r="D11994" s="399"/>
      <c r="E11994" s="400"/>
      <c r="G11994" s="401"/>
      <c r="H11994" s="401"/>
      <c r="I11994" s="401"/>
      <c r="J11994" s="194"/>
      <c r="K11994" s="194"/>
      <c r="L11994" s="195"/>
      <c r="M11994" s="196"/>
      <c r="N11994" s="197"/>
      <c r="O11994" s="197"/>
      <c r="P11994" s="231"/>
    </row>
    <row r="11995" spans="2:16">
      <c r="B11995" s="351"/>
      <c r="C11995" s="435"/>
      <c r="D11995" s="399"/>
      <c r="E11995" s="400"/>
      <c r="G11995" s="401"/>
      <c r="H11995" s="401"/>
      <c r="I11995" s="401"/>
      <c r="J11995" s="194"/>
      <c r="K11995" s="194"/>
      <c r="L11995" s="195"/>
      <c r="M11995" s="196"/>
      <c r="N11995" s="197"/>
      <c r="O11995" s="197"/>
      <c r="P11995" s="231"/>
    </row>
    <row r="11996" spans="2:16">
      <c r="B11996" s="351"/>
      <c r="C11996" s="435"/>
      <c r="D11996" s="399"/>
      <c r="E11996" s="400"/>
      <c r="G11996" s="401"/>
      <c r="H11996" s="401"/>
      <c r="I11996" s="401"/>
      <c r="J11996" s="194"/>
      <c r="K11996" s="194"/>
      <c r="L11996" s="195"/>
      <c r="M11996" s="196"/>
      <c r="N11996" s="197"/>
      <c r="O11996" s="197"/>
      <c r="P11996" s="231"/>
    </row>
    <row r="11997" spans="2:16">
      <c r="B11997" s="351"/>
      <c r="C11997" s="435"/>
      <c r="D11997" s="399"/>
      <c r="E11997" s="400"/>
      <c r="G11997" s="401"/>
      <c r="H11997" s="401"/>
      <c r="I11997" s="401"/>
      <c r="J11997" s="194"/>
      <c r="K11997" s="194"/>
      <c r="L11997" s="195"/>
      <c r="M11997" s="196"/>
      <c r="N11997" s="197"/>
      <c r="O11997" s="197"/>
      <c r="P11997" s="231"/>
    </row>
    <row r="11998" spans="2:16">
      <c r="B11998" s="351"/>
      <c r="C11998" s="435"/>
      <c r="D11998" s="399"/>
      <c r="E11998" s="400"/>
      <c r="G11998" s="401"/>
      <c r="H11998" s="401"/>
      <c r="I11998" s="401"/>
      <c r="J11998" s="194"/>
      <c r="K11998" s="194"/>
      <c r="L11998" s="195"/>
      <c r="M11998" s="196"/>
      <c r="N11998" s="197"/>
      <c r="O11998" s="197"/>
      <c r="P11998" s="231"/>
    </row>
    <row r="11999" spans="2:16">
      <c r="B11999" s="351"/>
      <c r="C11999" s="435"/>
      <c r="D11999" s="399"/>
      <c r="E11999" s="400"/>
      <c r="G11999" s="401"/>
      <c r="H11999" s="401"/>
      <c r="I11999" s="401"/>
      <c r="J11999" s="194"/>
      <c r="K11999" s="194"/>
      <c r="L11999" s="195"/>
      <c r="M11999" s="196"/>
      <c r="N11999" s="197"/>
      <c r="O11999" s="197"/>
      <c r="P11999" s="231"/>
    </row>
    <row r="12000" spans="2:16">
      <c r="B12000" s="351"/>
      <c r="C12000" s="435"/>
      <c r="D12000" s="399"/>
      <c r="E12000" s="400"/>
      <c r="G12000" s="401"/>
      <c r="H12000" s="401"/>
      <c r="I12000" s="401"/>
      <c r="J12000" s="194"/>
      <c r="K12000" s="194"/>
      <c r="L12000" s="195"/>
      <c r="M12000" s="196"/>
      <c r="N12000" s="197"/>
      <c r="O12000" s="197"/>
      <c r="P12000" s="231"/>
    </row>
    <row r="12001" spans="2:16">
      <c r="B12001" s="351"/>
      <c r="C12001" s="435"/>
      <c r="D12001" s="399"/>
      <c r="E12001" s="400"/>
      <c r="G12001" s="401"/>
      <c r="H12001" s="401"/>
      <c r="I12001" s="401"/>
      <c r="J12001" s="194"/>
      <c r="K12001" s="194"/>
      <c r="L12001" s="195"/>
      <c r="M12001" s="196"/>
      <c r="N12001" s="197"/>
      <c r="O12001" s="197"/>
      <c r="P12001" s="231"/>
    </row>
    <row r="12002" spans="2:16">
      <c r="B12002" s="351"/>
      <c r="C12002" s="435"/>
      <c r="D12002" s="399"/>
      <c r="E12002" s="400"/>
      <c r="G12002" s="401"/>
      <c r="H12002" s="401"/>
      <c r="I12002" s="401"/>
      <c r="J12002" s="194"/>
      <c r="K12002" s="194"/>
      <c r="L12002" s="195"/>
      <c r="M12002" s="196"/>
      <c r="N12002" s="197"/>
      <c r="O12002" s="197"/>
      <c r="P12002" s="231"/>
    </row>
    <row r="12003" spans="2:16">
      <c r="B12003" s="351"/>
      <c r="C12003" s="435"/>
      <c r="D12003" s="399"/>
      <c r="E12003" s="400"/>
      <c r="G12003" s="401"/>
      <c r="H12003" s="401"/>
      <c r="I12003" s="401"/>
      <c r="J12003" s="194"/>
      <c r="K12003" s="194"/>
      <c r="L12003" s="195"/>
      <c r="M12003" s="196"/>
      <c r="N12003" s="197"/>
      <c r="O12003" s="197"/>
      <c r="P12003" s="231"/>
    </row>
    <row r="12004" spans="2:16">
      <c r="B12004" s="351"/>
      <c r="C12004" s="435"/>
      <c r="D12004" s="399"/>
      <c r="E12004" s="400"/>
      <c r="G12004" s="401"/>
      <c r="H12004" s="401"/>
      <c r="I12004" s="401"/>
      <c r="J12004" s="194"/>
      <c r="K12004" s="194"/>
      <c r="L12004" s="195"/>
      <c r="M12004" s="196"/>
      <c r="N12004" s="197"/>
      <c r="O12004" s="197"/>
      <c r="P12004" s="231"/>
    </row>
    <row r="12005" spans="2:16">
      <c r="B12005" s="351"/>
      <c r="C12005" s="435"/>
      <c r="D12005" s="399"/>
      <c r="E12005" s="400"/>
      <c r="G12005" s="401"/>
      <c r="H12005" s="401"/>
      <c r="I12005" s="401"/>
      <c r="J12005" s="194"/>
      <c r="K12005" s="194"/>
      <c r="L12005" s="195"/>
      <c r="M12005" s="196"/>
      <c r="N12005" s="197"/>
      <c r="O12005" s="197"/>
      <c r="P12005" s="231"/>
    </row>
    <row r="12006" spans="2:16">
      <c r="B12006" s="351"/>
      <c r="C12006" s="435"/>
      <c r="D12006" s="399"/>
      <c r="E12006" s="400"/>
      <c r="G12006" s="401"/>
      <c r="H12006" s="401"/>
      <c r="I12006" s="401"/>
      <c r="J12006" s="194"/>
      <c r="K12006" s="194"/>
      <c r="L12006" s="195"/>
      <c r="M12006" s="196"/>
      <c r="N12006" s="197"/>
      <c r="O12006" s="197"/>
      <c r="P12006" s="231"/>
    </row>
    <row r="12007" spans="2:16">
      <c r="B12007" s="351"/>
      <c r="C12007" s="435"/>
      <c r="D12007" s="399"/>
      <c r="E12007" s="400"/>
      <c r="G12007" s="401"/>
      <c r="H12007" s="401"/>
      <c r="I12007" s="401"/>
      <c r="J12007" s="194"/>
      <c r="K12007" s="194"/>
      <c r="L12007" s="195"/>
      <c r="M12007" s="196"/>
      <c r="N12007" s="197"/>
      <c r="O12007" s="197"/>
      <c r="P12007" s="231"/>
    </row>
    <row r="12008" spans="2:16">
      <c r="B12008" s="351"/>
      <c r="C12008" s="435"/>
      <c r="D12008" s="399"/>
      <c r="E12008" s="400"/>
      <c r="G12008" s="401"/>
      <c r="H12008" s="401"/>
      <c r="I12008" s="401"/>
      <c r="J12008" s="194"/>
      <c r="K12008" s="194"/>
      <c r="L12008" s="195"/>
      <c r="M12008" s="196"/>
      <c r="N12008" s="197"/>
      <c r="O12008" s="197"/>
      <c r="P12008" s="231"/>
    </row>
    <row r="12009" spans="2:16">
      <c r="B12009" s="351"/>
      <c r="C12009" s="435"/>
      <c r="D12009" s="399"/>
      <c r="E12009" s="400"/>
      <c r="G12009" s="401"/>
      <c r="H12009" s="401"/>
      <c r="I12009" s="401"/>
      <c r="J12009" s="194"/>
      <c r="K12009" s="194"/>
      <c r="L12009" s="195"/>
      <c r="M12009" s="196"/>
      <c r="N12009" s="197"/>
      <c r="O12009" s="197"/>
      <c r="P12009" s="231"/>
    </row>
    <row r="12010" spans="2:16">
      <c r="B12010" s="351"/>
      <c r="C12010" s="435"/>
      <c r="D12010" s="399"/>
      <c r="E12010" s="400"/>
      <c r="G12010" s="401"/>
      <c r="H12010" s="401"/>
      <c r="I12010" s="401"/>
      <c r="J12010" s="194"/>
      <c r="K12010" s="194"/>
      <c r="L12010" s="195"/>
      <c r="M12010" s="196"/>
      <c r="N12010" s="197"/>
      <c r="O12010" s="197"/>
      <c r="P12010" s="231"/>
    </row>
    <row r="12011" spans="2:16">
      <c r="B12011" s="351"/>
      <c r="C12011" s="435"/>
      <c r="D12011" s="399"/>
      <c r="E12011" s="400"/>
      <c r="G12011" s="401"/>
      <c r="H12011" s="401"/>
      <c r="I12011" s="401"/>
      <c r="J12011" s="194"/>
      <c r="K12011" s="194"/>
      <c r="L12011" s="195"/>
      <c r="M12011" s="196"/>
      <c r="N12011" s="197"/>
      <c r="O12011" s="197"/>
      <c r="P12011" s="231"/>
    </row>
    <row r="12012" spans="2:16">
      <c r="B12012" s="351"/>
      <c r="C12012" s="435"/>
      <c r="D12012" s="399"/>
      <c r="E12012" s="400"/>
      <c r="G12012" s="401"/>
      <c r="H12012" s="401"/>
      <c r="I12012" s="401"/>
      <c r="J12012" s="194"/>
      <c r="K12012" s="194"/>
      <c r="L12012" s="195"/>
      <c r="M12012" s="196"/>
      <c r="N12012" s="197"/>
      <c r="O12012" s="197"/>
      <c r="P12012" s="231"/>
    </row>
    <row r="12013" spans="2:16">
      <c r="B12013" s="351"/>
      <c r="C12013" s="435"/>
      <c r="D12013" s="399"/>
      <c r="E12013" s="400"/>
      <c r="G12013" s="401"/>
      <c r="H12013" s="401"/>
      <c r="I12013" s="401"/>
      <c r="J12013" s="194"/>
      <c r="K12013" s="194"/>
      <c r="L12013" s="195"/>
      <c r="M12013" s="196"/>
      <c r="N12013" s="197"/>
      <c r="O12013" s="197"/>
      <c r="P12013" s="231"/>
    </row>
    <row r="12014" spans="2:16">
      <c r="B12014" s="351"/>
      <c r="C12014" s="435"/>
      <c r="D12014" s="399"/>
      <c r="E12014" s="400"/>
      <c r="G12014" s="401"/>
      <c r="H12014" s="401"/>
      <c r="I12014" s="401"/>
      <c r="J12014" s="194"/>
      <c r="K12014" s="194"/>
      <c r="L12014" s="195"/>
      <c r="M12014" s="196"/>
      <c r="N12014" s="197"/>
      <c r="O12014" s="197"/>
      <c r="P12014" s="231"/>
    </row>
    <row r="12015" spans="2:16">
      <c r="B12015" s="351"/>
      <c r="C12015" s="435"/>
      <c r="D12015" s="399"/>
      <c r="E12015" s="400"/>
      <c r="G12015" s="401"/>
      <c r="H12015" s="401"/>
      <c r="I12015" s="401"/>
      <c r="J12015" s="194"/>
      <c r="K12015" s="194"/>
      <c r="L12015" s="195"/>
      <c r="M12015" s="196"/>
      <c r="N12015" s="197"/>
      <c r="O12015" s="197"/>
      <c r="P12015" s="231"/>
    </row>
    <row r="12016" spans="2:16">
      <c r="B12016" s="351"/>
      <c r="C12016" s="435"/>
      <c r="D12016" s="399"/>
      <c r="E12016" s="400"/>
      <c r="G12016" s="401"/>
      <c r="H12016" s="401"/>
      <c r="I12016" s="401"/>
      <c r="J12016" s="194"/>
      <c r="K12016" s="194"/>
      <c r="L12016" s="195"/>
      <c r="M12016" s="196"/>
      <c r="N12016" s="197"/>
      <c r="O12016" s="197"/>
      <c r="P12016" s="231"/>
    </row>
    <row r="12017" spans="2:16">
      <c r="B12017" s="351"/>
      <c r="C12017" s="435"/>
      <c r="D12017" s="399"/>
      <c r="E12017" s="400"/>
      <c r="G12017" s="401"/>
      <c r="H12017" s="401"/>
      <c r="I12017" s="401"/>
      <c r="J12017" s="194"/>
      <c r="K12017" s="194"/>
      <c r="L12017" s="195"/>
      <c r="M12017" s="196"/>
      <c r="N12017" s="197"/>
      <c r="O12017" s="197"/>
      <c r="P12017" s="231"/>
    </row>
    <row r="12018" spans="2:16">
      <c r="B12018" s="351"/>
      <c r="C12018" s="435"/>
      <c r="D12018" s="399"/>
      <c r="E12018" s="400"/>
      <c r="G12018" s="401"/>
      <c r="H12018" s="401"/>
      <c r="I12018" s="401"/>
      <c r="J12018" s="194"/>
      <c r="K12018" s="194"/>
      <c r="L12018" s="195"/>
      <c r="M12018" s="196"/>
      <c r="N12018" s="197"/>
      <c r="O12018" s="197"/>
      <c r="P12018" s="231"/>
    </row>
    <row r="12019" spans="2:16">
      <c r="B12019" s="351"/>
      <c r="C12019" s="435"/>
      <c r="D12019" s="399"/>
      <c r="E12019" s="400"/>
      <c r="G12019" s="401"/>
      <c r="H12019" s="401"/>
      <c r="I12019" s="401"/>
      <c r="J12019" s="194"/>
      <c r="K12019" s="194"/>
      <c r="L12019" s="195"/>
      <c r="M12019" s="196"/>
      <c r="N12019" s="197"/>
      <c r="O12019" s="197"/>
      <c r="P12019" s="231"/>
    </row>
    <row r="12020" spans="2:16">
      <c r="B12020" s="351"/>
      <c r="C12020" s="435"/>
      <c r="D12020" s="399"/>
      <c r="E12020" s="400"/>
      <c r="G12020" s="401"/>
      <c r="H12020" s="401"/>
      <c r="I12020" s="401"/>
      <c r="J12020" s="194"/>
      <c r="K12020" s="194"/>
      <c r="L12020" s="195"/>
      <c r="M12020" s="196"/>
      <c r="N12020" s="197"/>
      <c r="O12020" s="197"/>
      <c r="P12020" s="231"/>
    </row>
    <row r="12021" spans="2:16">
      <c r="B12021" s="351"/>
      <c r="C12021" s="435"/>
      <c r="D12021" s="399"/>
      <c r="E12021" s="400"/>
      <c r="G12021" s="401"/>
      <c r="H12021" s="401"/>
      <c r="I12021" s="401"/>
      <c r="J12021" s="194"/>
      <c r="K12021" s="194"/>
      <c r="L12021" s="195"/>
      <c r="M12021" s="196"/>
      <c r="N12021" s="197"/>
      <c r="O12021" s="197"/>
      <c r="P12021" s="231"/>
    </row>
    <row r="12022" spans="2:16">
      <c r="B12022" s="351"/>
      <c r="C12022" s="435"/>
      <c r="D12022" s="399"/>
      <c r="E12022" s="400"/>
      <c r="G12022" s="401"/>
      <c r="H12022" s="401"/>
      <c r="I12022" s="401"/>
      <c r="J12022" s="194"/>
      <c r="K12022" s="194"/>
      <c r="L12022" s="195"/>
      <c r="M12022" s="196"/>
      <c r="N12022" s="197"/>
      <c r="O12022" s="197"/>
      <c r="P12022" s="231"/>
    </row>
    <row r="12023" spans="2:16">
      <c r="B12023" s="351"/>
      <c r="C12023" s="435"/>
      <c r="D12023" s="399"/>
      <c r="E12023" s="400"/>
      <c r="G12023" s="401"/>
      <c r="H12023" s="401"/>
      <c r="I12023" s="401"/>
      <c r="J12023" s="194"/>
      <c r="K12023" s="194"/>
      <c r="L12023" s="195"/>
      <c r="M12023" s="196"/>
      <c r="N12023" s="197"/>
      <c r="O12023" s="197"/>
      <c r="P12023" s="231"/>
    </row>
    <row r="12024" spans="2:16">
      <c r="B12024" s="351"/>
      <c r="C12024" s="435"/>
      <c r="D12024" s="399"/>
      <c r="E12024" s="400"/>
      <c r="G12024" s="401"/>
      <c r="H12024" s="401"/>
      <c r="I12024" s="401"/>
      <c r="J12024" s="194"/>
      <c r="K12024" s="194"/>
      <c r="L12024" s="195"/>
      <c r="M12024" s="196"/>
      <c r="N12024" s="197"/>
      <c r="O12024" s="197"/>
      <c r="P12024" s="231"/>
    </row>
    <row r="12025" spans="2:16">
      <c r="B12025" s="351"/>
      <c r="C12025" s="435"/>
      <c r="D12025" s="399"/>
      <c r="E12025" s="400"/>
      <c r="G12025" s="401"/>
      <c r="H12025" s="401"/>
      <c r="I12025" s="401"/>
      <c r="J12025" s="194"/>
      <c r="K12025" s="194"/>
      <c r="L12025" s="195"/>
      <c r="M12025" s="196"/>
      <c r="N12025" s="197"/>
      <c r="O12025" s="197"/>
      <c r="P12025" s="231"/>
    </row>
    <row r="12026" spans="2:16">
      <c r="B12026" s="351"/>
      <c r="C12026" s="435"/>
      <c r="D12026" s="399"/>
      <c r="E12026" s="400"/>
      <c r="G12026" s="401"/>
      <c r="H12026" s="401"/>
      <c r="I12026" s="401"/>
      <c r="J12026" s="194"/>
      <c r="K12026" s="194"/>
      <c r="L12026" s="195"/>
      <c r="M12026" s="196"/>
      <c r="N12026" s="197"/>
      <c r="O12026" s="197"/>
      <c r="P12026" s="231"/>
    </row>
    <row r="12027" spans="2:16">
      <c r="B12027" s="351"/>
      <c r="C12027" s="435"/>
      <c r="D12027" s="399"/>
      <c r="E12027" s="400"/>
      <c r="G12027" s="401"/>
      <c r="H12027" s="401"/>
      <c r="I12027" s="401"/>
      <c r="J12027" s="194"/>
      <c r="K12027" s="194"/>
      <c r="L12027" s="195"/>
      <c r="M12027" s="196"/>
      <c r="N12027" s="197"/>
      <c r="O12027" s="197"/>
      <c r="P12027" s="231"/>
    </row>
    <row r="12028" spans="2:16">
      <c r="B12028" s="402"/>
      <c r="C12028" s="435"/>
      <c r="D12028" s="404"/>
      <c r="E12028" s="405"/>
      <c r="G12028" s="406"/>
      <c r="H12028" s="406"/>
      <c r="I12028" s="406"/>
      <c r="J12028" s="194"/>
      <c r="K12028" s="194"/>
      <c r="L12028" s="195"/>
      <c r="M12028" s="196"/>
      <c r="N12028" s="197"/>
      <c r="O12028" s="197"/>
      <c r="P12028" s="221"/>
    </row>
    <row r="12029" spans="2:16">
      <c r="B12029" s="351"/>
      <c r="C12029" s="435"/>
      <c r="D12029" s="399"/>
      <c r="E12029" s="400"/>
      <c r="G12029" s="401"/>
      <c r="H12029" s="401"/>
      <c r="I12029" s="401"/>
      <c r="J12029" s="194"/>
      <c r="K12029" s="194"/>
      <c r="L12029" s="195"/>
      <c r="M12029" s="196"/>
      <c r="N12029" s="197"/>
      <c r="O12029" s="197"/>
      <c r="P12029" s="231"/>
    </row>
    <row r="12030" spans="2:16">
      <c r="B12030" s="351"/>
      <c r="C12030" s="435"/>
      <c r="D12030" s="399"/>
      <c r="E12030" s="400"/>
      <c r="G12030" s="401"/>
      <c r="H12030" s="401"/>
      <c r="I12030" s="401"/>
      <c r="J12030" s="194"/>
      <c r="K12030" s="194"/>
      <c r="L12030" s="195"/>
      <c r="M12030" s="196"/>
      <c r="N12030" s="197"/>
      <c r="O12030" s="197"/>
      <c r="P12030" s="231"/>
    </row>
    <row r="12031" spans="2:16">
      <c r="B12031" s="351"/>
      <c r="C12031" s="435"/>
      <c r="D12031" s="399"/>
      <c r="E12031" s="400"/>
      <c r="G12031" s="401"/>
      <c r="H12031" s="401"/>
      <c r="I12031" s="401"/>
      <c r="J12031" s="194"/>
      <c r="K12031" s="194"/>
      <c r="L12031" s="195"/>
      <c r="M12031" s="196"/>
      <c r="N12031" s="197"/>
      <c r="O12031" s="197"/>
      <c r="P12031" s="231"/>
    </row>
    <row r="12032" spans="2:16">
      <c r="B12032" s="351"/>
      <c r="C12032" s="435"/>
      <c r="D12032" s="399"/>
      <c r="E12032" s="400"/>
      <c r="G12032" s="401"/>
      <c r="H12032" s="401"/>
      <c r="I12032" s="401"/>
      <c r="J12032" s="194"/>
      <c r="K12032" s="194"/>
      <c r="L12032" s="195"/>
      <c r="M12032" s="196"/>
      <c r="N12032" s="197"/>
      <c r="O12032" s="197"/>
      <c r="P12032" s="231"/>
    </row>
    <row r="12033" spans="2:16">
      <c r="B12033" s="351"/>
      <c r="C12033" s="435"/>
      <c r="D12033" s="399"/>
      <c r="E12033" s="400"/>
      <c r="G12033" s="401"/>
      <c r="H12033" s="401"/>
      <c r="I12033" s="401"/>
      <c r="J12033" s="194"/>
      <c r="K12033" s="194"/>
      <c r="L12033" s="195"/>
      <c r="M12033" s="196"/>
      <c r="N12033" s="197"/>
      <c r="O12033" s="197"/>
      <c r="P12033" s="231"/>
    </row>
    <row r="12034" spans="2:16">
      <c r="B12034" s="351"/>
      <c r="C12034" s="435"/>
      <c r="D12034" s="399"/>
      <c r="E12034" s="400"/>
      <c r="G12034" s="401"/>
      <c r="H12034" s="401"/>
      <c r="I12034" s="401"/>
      <c r="J12034" s="194"/>
      <c r="K12034" s="194"/>
      <c r="L12034" s="195"/>
      <c r="M12034" s="196"/>
      <c r="N12034" s="197"/>
      <c r="O12034" s="197"/>
      <c r="P12034" s="231"/>
    </row>
    <row r="12035" spans="2:16">
      <c r="B12035" s="351"/>
      <c r="C12035" s="435"/>
      <c r="D12035" s="399"/>
      <c r="E12035" s="400"/>
      <c r="G12035" s="401"/>
      <c r="H12035" s="401"/>
      <c r="I12035" s="401"/>
      <c r="J12035" s="194"/>
      <c r="K12035" s="194"/>
      <c r="L12035" s="195"/>
      <c r="M12035" s="196"/>
      <c r="N12035" s="197"/>
      <c r="O12035" s="197"/>
      <c r="P12035" s="231"/>
    </row>
    <row r="12036" spans="2:16">
      <c r="B12036" s="351"/>
      <c r="C12036" s="435"/>
      <c r="D12036" s="399"/>
      <c r="E12036" s="400"/>
      <c r="G12036" s="401"/>
      <c r="H12036" s="401"/>
      <c r="I12036" s="401"/>
      <c r="J12036" s="194"/>
      <c r="K12036" s="194"/>
      <c r="L12036" s="195"/>
      <c r="M12036" s="196"/>
      <c r="N12036" s="197"/>
      <c r="O12036" s="197"/>
      <c r="P12036" s="231"/>
    </row>
    <row r="12037" spans="2:16">
      <c r="B12037" s="351"/>
      <c r="C12037" s="435"/>
      <c r="D12037" s="399"/>
      <c r="E12037" s="400"/>
      <c r="G12037" s="401"/>
      <c r="H12037" s="401"/>
      <c r="I12037" s="401"/>
      <c r="J12037" s="194"/>
      <c r="K12037" s="194"/>
      <c r="L12037" s="195"/>
      <c r="M12037" s="196"/>
      <c r="N12037" s="197"/>
      <c r="O12037" s="197"/>
      <c r="P12037" s="231"/>
    </row>
    <row r="12038" spans="2:16">
      <c r="B12038" s="351"/>
      <c r="C12038" s="435"/>
      <c r="D12038" s="399"/>
      <c r="E12038" s="400"/>
      <c r="G12038" s="401"/>
      <c r="H12038" s="401"/>
      <c r="I12038" s="401"/>
      <c r="J12038" s="194"/>
      <c r="K12038" s="194"/>
      <c r="L12038" s="195"/>
      <c r="M12038" s="196"/>
      <c r="N12038" s="197"/>
      <c r="O12038" s="197"/>
      <c r="P12038" s="231"/>
    </row>
    <row r="12039" spans="2:16">
      <c r="B12039" s="351"/>
      <c r="C12039" s="435"/>
      <c r="D12039" s="399"/>
      <c r="E12039" s="400"/>
      <c r="G12039" s="401"/>
      <c r="H12039" s="401"/>
      <c r="I12039" s="401"/>
      <c r="J12039" s="194"/>
      <c r="K12039" s="194"/>
      <c r="L12039" s="195"/>
      <c r="M12039" s="196"/>
      <c r="N12039" s="197"/>
      <c r="O12039" s="197"/>
      <c r="P12039" s="231"/>
    </row>
    <row r="12040" spans="2:16">
      <c r="B12040" s="351"/>
      <c r="C12040" s="435"/>
      <c r="D12040" s="399"/>
      <c r="E12040" s="400"/>
      <c r="G12040" s="401"/>
      <c r="H12040" s="401"/>
      <c r="I12040" s="401"/>
      <c r="J12040" s="194"/>
      <c r="K12040" s="194"/>
      <c r="L12040" s="195"/>
      <c r="M12040" s="196"/>
      <c r="N12040" s="197"/>
      <c r="O12040" s="197"/>
      <c r="P12040" s="231"/>
    </row>
    <row r="12041" spans="2:16">
      <c r="B12041" s="351"/>
      <c r="C12041" s="435"/>
      <c r="D12041" s="399"/>
      <c r="E12041" s="400"/>
      <c r="G12041" s="401"/>
      <c r="H12041" s="401"/>
      <c r="I12041" s="401"/>
      <c r="J12041" s="194"/>
      <c r="K12041" s="194"/>
      <c r="L12041" s="195"/>
      <c r="M12041" s="196"/>
      <c r="N12041" s="197"/>
      <c r="O12041" s="197"/>
      <c r="P12041" s="231"/>
    </row>
    <row r="12042" spans="2:16">
      <c r="B12042" s="351"/>
      <c r="C12042" s="435"/>
      <c r="D12042" s="399"/>
      <c r="E12042" s="400"/>
      <c r="G12042" s="401"/>
      <c r="H12042" s="401"/>
      <c r="I12042" s="401"/>
      <c r="J12042" s="194"/>
      <c r="K12042" s="194"/>
      <c r="L12042" s="195"/>
      <c r="M12042" s="196"/>
      <c r="N12042" s="197"/>
      <c r="O12042" s="197"/>
      <c r="P12042" s="231"/>
    </row>
    <row r="12043" spans="2:16">
      <c r="B12043" s="351"/>
      <c r="C12043" s="435"/>
      <c r="D12043" s="399"/>
      <c r="E12043" s="400"/>
      <c r="G12043" s="401"/>
      <c r="H12043" s="401"/>
      <c r="I12043" s="401"/>
      <c r="J12043" s="194"/>
      <c r="K12043" s="194"/>
      <c r="L12043" s="195"/>
      <c r="M12043" s="196"/>
      <c r="N12043" s="197"/>
      <c r="O12043" s="197"/>
      <c r="P12043" s="231"/>
    </row>
    <row r="12044" spans="2:16">
      <c r="B12044" s="351"/>
      <c r="C12044" s="435"/>
      <c r="D12044" s="399"/>
      <c r="E12044" s="400"/>
      <c r="G12044" s="401"/>
      <c r="H12044" s="401"/>
      <c r="I12044" s="401"/>
      <c r="J12044" s="194"/>
      <c r="K12044" s="194"/>
      <c r="L12044" s="195"/>
      <c r="M12044" s="196"/>
      <c r="N12044" s="197"/>
      <c r="O12044" s="197"/>
      <c r="P12044" s="231"/>
    </row>
    <row r="12045" spans="2:16">
      <c r="B12045" s="351"/>
      <c r="C12045" s="435"/>
      <c r="D12045" s="399"/>
      <c r="E12045" s="400"/>
      <c r="G12045" s="401"/>
      <c r="H12045" s="401"/>
      <c r="I12045" s="401"/>
      <c r="J12045" s="194"/>
      <c r="K12045" s="194"/>
      <c r="L12045" s="195"/>
      <c r="M12045" s="196"/>
      <c r="N12045" s="197"/>
      <c r="O12045" s="197"/>
      <c r="P12045" s="231"/>
    </row>
    <row r="12046" spans="2:16">
      <c r="B12046" s="351"/>
      <c r="C12046" s="435"/>
      <c r="D12046" s="399"/>
      <c r="E12046" s="400"/>
      <c r="G12046" s="401"/>
      <c r="H12046" s="401"/>
      <c r="I12046" s="401"/>
      <c r="J12046" s="194"/>
      <c r="K12046" s="194"/>
      <c r="L12046" s="195"/>
      <c r="M12046" s="196"/>
      <c r="N12046" s="197"/>
      <c r="O12046" s="197"/>
      <c r="P12046" s="231"/>
    </row>
    <row r="12047" spans="2:16">
      <c r="B12047" s="351"/>
      <c r="C12047" s="435"/>
      <c r="D12047" s="399"/>
      <c r="E12047" s="400"/>
      <c r="G12047" s="401"/>
      <c r="H12047" s="401"/>
      <c r="I12047" s="401"/>
      <c r="J12047" s="194"/>
      <c r="K12047" s="194"/>
      <c r="L12047" s="195"/>
      <c r="M12047" s="196"/>
      <c r="N12047" s="197"/>
      <c r="O12047" s="197"/>
      <c r="P12047" s="231"/>
    </row>
    <row r="12048" spans="2:16">
      <c r="B12048" s="351"/>
      <c r="C12048" s="435"/>
      <c r="D12048" s="399"/>
      <c r="E12048" s="400"/>
      <c r="G12048" s="401"/>
      <c r="H12048" s="401"/>
      <c r="I12048" s="401"/>
      <c r="J12048" s="194"/>
      <c r="K12048" s="194"/>
      <c r="L12048" s="195"/>
      <c r="M12048" s="196"/>
      <c r="N12048" s="197"/>
      <c r="O12048" s="197"/>
      <c r="P12048" s="231"/>
    </row>
    <row r="12049" spans="2:16">
      <c r="B12049" s="351"/>
      <c r="C12049" s="435"/>
      <c r="D12049" s="399"/>
      <c r="E12049" s="400"/>
      <c r="G12049" s="401"/>
      <c r="H12049" s="401"/>
      <c r="I12049" s="401"/>
      <c r="J12049" s="194"/>
      <c r="K12049" s="194"/>
      <c r="L12049" s="195"/>
      <c r="M12049" s="196"/>
      <c r="N12049" s="197"/>
      <c r="O12049" s="197"/>
      <c r="P12049" s="231"/>
    </row>
    <row r="12050" spans="2:16">
      <c r="B12050" s="351"/>
      <c r="C12050" s="435"/>
      <c r="D12050" s="399"/>
      <c r="E12050" s="400"/>
      <c r="G12050" s="401"/>
      <c r="H12050" s="401"/>
      <c r="I12050" s="401"/>
      <c r="J12050" s="194"/>
      <c r="K12050" s="194"/>
      <c r="L12050" s="195"/>
      <c r="M12050" s="196"/>
      <c r="N12050" s="197"/>
      <c r="O12050" s="197"/>
      <c r="P12050" s="231"/>
    </row>
    <row r="12051" spans="2:16">
      <c r="B12051" s="351"/>
      <c r="C12051" s="435"/>
      <c r="D12051" s="399"/>
      <c r="E12051" s="400"/>
      <c r="G12051" s="401"/>
      <c r="H12051" s="401"/>
      <c r="I12051" s="401"/>
      <c r="J12051" s="194"/>
      <c r="K12051" s="194"/>
      <c r="L12051" s="195"/>
      <c r="M12051" s="196"/>
      <c r="N12051" s="197"/>
      <c r="O12051" s="197"/>
      <c r="P12051" s="231"/>
    </row>
    <row r="12052" spans="2:16">
      <c r="B12052" s="351"/>
      <c r="C12052" s="435"/>
      <c r="D12052" s="399"/>
      <c r="E12052" s="400"/>
      <c r="G12052" s="401"/>
      <c r="H12052" s="401"/>
      <c r="I12052" s="401"/>
      <c r="J12052" s="194"/>
      <c r="K12052" s="194"/>
      <c r="L12052" s="195"/>
      <c r="M12052" s="196"/>
      <c r="N12052" s="197"/>
      <c r="O12052" s="197"/>
      <c r="P12052" s="231"/>
    </row>
    <row r="12053" spans="2:16">
      <c r="B12053" s="351"/>
      <c r="C12053" s="435"/>
      <c r="D12053" s="399"/>
      <c r="E12053" s="400"/>
      <c r="G12053" s="401"/>
      <c r="H12053" s="401"/>
      <c r="I12053" s="401"/>
      <c r="J12053" s="194"/>
      <c r="K12053" s="194"/>
      <c r="L12053" s="195"/>
      <c r="M12053" s="196"/>
      <c r="N12053" s="197"/>
      <c r="O12053" s="197"/>
      <c r="P12053" s="231"/>
    </row>
    <row r="12054" spans="2:16">
      <c r="B12054" s="351"/>
      <c r="C12054" s="435"/>
      <c r="D12054" s="399"/>
      <c r="E12054" s="400"/>
      <c r="G12054" s="401"/>
      <c r="H12054" s="401"/>
      <c r="I12054" s="401"/>
      <c r="J12054" s="194"/>
      <c r="K12054" s="194"/>
      <c r="L12054" s="195"/>
      <c r="M12054" s="196"/>
      <c r="N12054" s="197"/>
      <c r="O12054" s="197"/>
      <c r="P12054" s="231"/>
    </row>
    <row r="12055" spans="2:16">
      <c r="B12055" s="351"/>
      <c r="C12055" s="435"/>
      <c r="D12055" s="399"/>
      <c r="E12055" s="400"/>
      <c r="G12055" s="401"/>
      <c r="H12055" s="401"/>
      <c r="I12055" s="401"/>
      <c r="J12055" s="194"/>
      <c r="K12055" s="194"/>
      <c r="L12055" s="195"/>
      <c r="M12055" s="196"/>
      <c r="N12055" s="197"/>
      <c r="O12055" s="197"/>
      <c r="P12055" s="231"/>
    </row>
    <row r="12056" spans="2:16">
      <c r="B12056" s="351"/>
      <c r="C12056" s="435"/>
      <c r="D12056" s="399"/>
      <c r="E12056" s="400"/>
      <c r="G12056" s="401"/>
      <c r="H12056" s="401"/>
      <c r="I12056" s="401"/>
      <c r="J12056" s="194"/>
      <c r="K12056" s="194"/>
      <c r="L12056" s="195"/>
      <c r="M12056" s="196"/>
      <c r="N12056" s="197"/>
      <c r="O12056" s="197"/>
      <c r="P12056" s="231"/>
    </row>
    <row r="12057" spans="2:16">
      <c r="B12057" s="351"/>
      <c r="C12057" s="435"/>
      <c r="D12057" s="399"/>
      <c r="E12057" s="400"/>
      <c r="G12057" s="401"/>
      <c r="H12057" s="401"/>
      <c r="I12057" s="401"/>
      <c r="J12057" s="194"/>
      <c r="K12057" s="194"/>
      <c r="L12057" s="195"/>
      <c r="M12057" s="196"/>
      <c r="N12057" s="197"/>
      <c r="O12057" s="197"/>
      <c r="P12057" s="231"/>
    </row>
    <row r="12058" spans="2:16">
      <c r="B12058" s="351"/>
      <c r="C12058" s="435"/>
      <c r="D12058" s="399"/>
      <c r="E12058" s="400"/>
      <c r="G12058" s="401"/>
      <c r="H12058" s="401"/>
      <c r="I12058" s="401"/>
      <c r="J12058" s="194"/>
      <c r="K12058" s="194"/>
      <c r="L12058" s="195"/>
      <c r="M12058" s="196"/>
      <c r="N12058" s="197"/>
      <c r="O12058" s="197"/>
      <c r="P12058" s="231"/>
    </row>
    <row r="12059" spans="2:16">
      <c r="B12059" s="351"/>
      <c r="C12059" s="435"/>
      <c r="D12059" s="399"/>
      <c r="E12059" s="400"/>
      <c r="G12059" s="401"/>
      <c r="H12059" s="401"/>
      <c r="I12059" s="401"/>
      <c r="J12059" s="194"/>
      <c r="K12059" s="194"/>
      <c r="L12059" s="195"/>
      <c r="M12059" s="196"/>
      <c r="N12059" s="197"/>
      <c r="O12059" s="197"/>
      <c r="P12059" s="231"/>
    </row>
    <row r="12060" spans="2:16">
      <c r="B12060" s="351"/>
      <c r="C12060" s="435"/>
      <c r="D12060" s="399"/>
      <c r="E12060" s="400"/>
      <c r="G12060" s="401"/>
      <c r="H12060" s="401"/>
      <c r="I12060" s="401"/>
      <c r="J12060" s="194"/>
      <c r="K12060" s="194"/>
      <c r="L12060" s="195"/>
      <c r="M12060" s="196"/>
      <c r="N12060" s="197"/>
      <c r="O12060" s="197"/>
      <c r="P12060" s="231"/>
    </row>
    <row r="12061" spans="2:16">
      <c r="B12061" s="351"/>
      <c r="C12061" s="435"/>
      <c r="D12061" s="399"/>
      <c r="E12061" s="400"/>
      <c r="G12061" s="401"/>
      <c r="H12061" s="401"/>
      <c r="I12061" s="401"/>
      <c r="J12061" s="194"/>
      <c r="K12061" s="194"/>
      <c r="L12061" s="195"/>
      <c r="M12061" s="196"/>
      <c r="N12061" s="197"/>
      <c r="O12061" s="197"/>
      <c r="P12061" s="231"/>
    </row>
    <row r="12062" spans="2:16">
      <c r="B12062" s="351"/>
      <c r="C12062" s="435"/>
      <c r="D12062" s="399"/>
      <c r="E12062" s="400"/>
      <c r="G12062" s="401"/>
      <c r="H12062" s="401"/>
      <c r="I12062" s="401"/>
      <c r="J12062" s="194"/>
      <c r="K12062" s="194"/>
      <c r="L12062" s="195"/>
      <c r="M12062" s="196"/>
      <c r="N12062" s="197"/>
      <c r="O12062" s="197"/>
      <c r="P12062" s="231"/>
    </row>
    <row r="12063" spans="2:16">
      <c r="B12063" s="402"/>
      <c r="C12063" s="435"/>
      <c r="D12063" s="404"/>
      <c r="E12063" s="405"/>
      <c r="G12063" s="406"/>
      <c r="H12063" s="406"/>
      <c r="I12063" s="406"/>
      <c r="J12063" s="194"/>
      <c r="K12063" s="194"/>
      <c r="L12063" s="195"/>
      <c r="M12063" s="196"/>
      <c r="N12063" s="197"/>
      <c r="O12063" s="197"/>
      <c r="P12063" s="221"/>
    </row>
    <row r="12064" spans="2:16">
      <c r="B12064" s="351"/>
      <c r="C12064" s="435"/>
      <c r="D12064" s="399"/>
      <c r="E12064" s="400"/>
      <c r="G12064" s="401"/>
      <c r="H12064" s="401"/>
      <c r="I12064" s="401"/>
      <c r="J12064" s="194"/>
      <c r="K12064" s="194"/>
      <c r="L12064" s="195"/>
      <c r="M12064" s="196"/>
      <c r="N12064" s="197"/>
      <c r="O12064" s="197"/>
      <c r="P12064" s="231"/>
    </row>
    <row r="12065" spans="2:16">
      <c r="B12065" s="351"/>
      <c r="C12065" s="435"/>
      <c r="D12065" s="399"/>
      <c r="E12065" s="400"/>
      <c r="G12065" s="401"/>
      <c r="H12065" s="401"/>
      <c r="I12065" s="401"/>
      <c r="J12065" s="194"/>
      <c r="K12065" s="194"/>
      <c r="L12065" s="195"/>
      <c r="M12065" s="196"/>
      <c r="N12065" s="197"/>
      <c r="O12065" s="197"/>
      <c r="P12065" s="231"/>
    </row>
    <row r="12066" spans="2:16">
      <c r="B12066" s="351"/>
      <c r="C12066" s="435"/>
      <c r="D12066" s="399"/>
      <c r="E12066" s="400"/>
      <c r="G12066" s="401"/>
      <c r="H12066" s="401"/>
      <c r="I12066" s="401"/>
      <c r="J12066" s="194"/>
      <c r="K12066" s="194"/>
      <c r="L12066" s="195"/>
      <c r="M12066" s="196"/>
      <c r="N12066" s="197"/>
      <c r="O12066" s="197"/>
      <c r="P12066" s="231"/>
    </row>
    <row r="12067" spans="2:16">
      <c r="B12067" s="351"/>
      <c r="C12067" s="435"/>
      <c r="D12067" s="399"/>
      <c r="E12067" s="400"/>
      <c r="G12067" s="401"/>
      <c r="H12067" s="401"/>
      <c r="I12067" s="401"/>
      <c r="J12067" s="194"/>
      <c r="K12067" s="194"/>
      <c r="L12067" s="195"/>
      <c r="M12067" s="196"/>
      <c r="N12067" s="197"/>
      <c r="O12067" s="197"/>
      <c r="P12067" s="231"/>
    </row>
    <row r="12068" spans="2:16">
      <c r="B12068" s="351"/>
      <c r="C12068" s="435"/>
      <c r="D12068" s="399"/>
      <c r="E12068" s="400"/>
      <c r="G12068" s="401"/>
      <c r="H12068" s="401"/>
      <c r="I12068" s="401"/>
      <c r="J12068" s="194"/>
      <c r="K12068" s="194"/>
      <c r="L12068" s="195"/>
      <c r="M12068" s="196"/>
      <c r="N12068" s="197"/>
      <c r="O12068" s="197"/>
      <c r="P12068" s="231"/>
    </row>
    <row r="12069" spans="2:16">
      <c r="B12069" s="351"/>
      <c r="C12069" s="435"/>
      <c r="D12069" s="399"/>
      <c r="E12069" s="400"/>
      <c r="G12069" s="401"/>
      <c r="H12069" s="401"/>
      <c r="I12069" s="401"/>
      <c r="J12069" s="194"/>
      <c r="K12069" s="194"/>
      <c r="L12069" s="195"/>
      <c r="M12069" s="196"/>
      <c r="N12069" s="197"/>
      <c r="O12069" s="197"/>
      <c r="P12069" s="231"/>
    </row>
    <row r="12070" spans="2:16">
      <c r="B12070" s="351"/>
      <c r="C12070" s="435"/>
      <c r="D12070" s="399"/>
      <c r="E12070" s="400"/>
      <c r="G12070" s="401"/>
      <c r="H12070" s="401"/>
      <c r="I12070" s="401"/>
      <c r="J12070" s="194"/>
      <c r="K12070" s="194"/>
      <c r="L12070" s="195"/>
      <c r="M12070" s="196"/>
      <c r="N12070" s="197"/>
      <c r="O12070" s="197"/>
      <c r="P12070" s="231"/>
    </row>
    <row r="12071" spans="2:16">
      <c r="B12071" s="351"/>
      <c r="C12071" s="435"/>
      <c r="D12071" s="399"/>
      <c r="E12071" s="400"/>
      <c r="G12071" s="401"/>
      <c r="H12071" s="401"/>
      <c r="I12071" s="401"/>
      <c r="J12071" s="194"/>
      <c r="K12071" s="194"/>
      <c r="L12071" s="195"/>
      <c r="M12071" s="196"/>
      <c r="N12071" s="197"/>
      <c r="O12071" s="197"/>
      <c r="P12071" s="231"/>
    </row>
    <row r="12072" spans="2:16">
      <c r="B12072" s="351"/>
      <c r="C12072" s="435"/>
      <c r="D12072" s="399"/>
      <c r="E12072" s="400"/>
      <c r="G12072" s="401"/>
      <c r="H12072" s="401"/>
      <c r="I12072" s="401"/>
      <c r="J12072" s="194"/>
      <c r="K12072" s="194"/>
      <c r="L12072" s="195"/>
      <c r="M12072" s="196"/>
      <c r="N12072" s="197"/>
      <c r="O12072" s="197"/>
      <c r="P12072" s="231"/>
    </row>
    <row r="12073" spans="2:16">
      <c r="B12073" s="351"/>
      <c r="C12073" s="435"/>
      <c r="D12073" s="399"/>
      <c r="E12073" s="400"/>
      <c r="G12073" s="401"/>
      <c r="H12073" s="401"/>
      <c r="I12073" s="401"/>
      <c r="J12073" s="194"/>
      <c r="K12073" s="194"/>
      <c r="L12073" s="195"/>
      <c r="M12073" s="196"/>
      <c r="N12073" s="197"/>
      <c r="O12073" s="197"/>
      <c r="P12073" s="231"/>
    </row>
    <row r="12074" spans="2:16">
      <c r="B12074" s="351"/>
      <c r="C12074" s="435"/>
      <c r="D12074" s="399"/>
      <c r="E12074" s="400"/>
      <c r="G12074" s="401"/>
      <c r="H12074" s="401"/>
      <c r="I12074" s="401"/>
      <c r="J12074" s="194"/>
      <c r="K12074" s="194"/>
      <c r="L12074" s="195"/>
      <c r="M12074" s="196"/>
      <c r="N12074" s="197"/>
      <c r="O12074" s="197"/>
      <c r="P12074" s="231"/>
    </row>
    <row r="12075" spans="2:16">
      <c r="B12075" s="351"/>
      <c r="C12075" s="435"/>
      <c r="D12075" s="399"/>
      <c r="E12075" s="400"/>
      <c r="G12075" s="401"/>
      <c r="H12075" s="401"/>
      <c r="I12075" s="401"/>
      <c r="J12075" s="194"/>
      <c r="K12075" s="194"/>
      <c r="L12075" s="195"/>
      <c r="M12075" s="196"/>
      <c r="N12075" s="197"/>
      <c r="O12075" s="197"/>
      <c r="P12075" s="231"/>
    </row>
    <row r="12076" spans="2:16">
      <c r="B12076" s="351"/>
      <c r="C12076" s="435"/>
      <c r="D12076" s="399"/>
      <c r="E12076" s="400"/>
      <c r="G12076" s="401"/>
      <c r="H12076" s="401"/>
      <c r="I12076" s="401"/>
      <c r="J12076" s="194"/>
      <c r="K12076" s="194"/>
      <c r="L12076" s="195"/>
      <c r="M12076" s="196"/>
      <c r="N12076" s="197"/>
      <c r="O12076" s="197"/>
      <c r="P12076" s="231"/>
    </row>
    <row r="12077" spans="2:16">
      <c r="B12077" s="351"/>
      <c r="C12077" s="435"/>
      <c r="D12077" s="399"/>
      <c r="E12077" s="400"/>
      <c r="G12077" s="401"/>
      <c r="H12077" s="401"/>
      <c r="I12077" s="401"/>
      <c r="J12077" s="194"/>
      <c r="K12077" s="194"/>
      <c r="L12077" s="195"/>
      <c r="M12077" s="196"/>
      <c r="N12077" s="197"/>
      <c r="O12077" s="197"/>
      <c r="P12077" s="231"/>
    </row>
    <row r="12078" spans="2:16">
      <c r="B12078" s="351"/>
      <c r="C12078" s="435"/>
      <c r="D12078" s="399"/>
      <c r="E12078" s="400"/>
      <c r="G12078" s="401"/>
      <c r="H12078" s="401"/>
      <c r="I12078" s="401"/>
      <c r="J12078" s="194"/>
      <c r="K12078" s="194"/>
      <c r="L12078" s="195"/>
      <c r="M12078" s="196"/>
      <c r="N12078" s="197"/>
      <c r="O12078" s="197"/>
      <c r="P12078" s="231"/>
    </row>
    <row r="12079" spans="2:16">
      <c r="B12079" s="351"/>
      <c r="C12079" s="435"/>
      <c r="D12079" s="399"/>
      <c r="E12079" s="400"/>
      <c r="G12079" s="401"/>
      <c r="H12079" s="401"/>
      <c r="I12079" s="401"/>
      <c r="J12079" s="194"/>
      <c r="K12079" s="194"/>
      <c r="L12079" s="195"/>
      <c r="M12079" s="196"/>
      <c r="N12079" s="197"/>
      <c r="O12079" s="197"/>
      <c r="P12079" s="231"/>
    </row>
    <row r="12080" spans="2:16">
      <c r="B12080" s="351"/>
      <c r="C12080" s="435"/>
      <c r="D12080" s="399"/>
      <c r="E12080" s="400"/>
      <c r="G12080" s="401"/>
      <c r="H12080" s="401"/>
      <c r="I12080" s="401"/>
      <c r="J12080" s="194"/>
      <c r="K12080" s="194"/>
      <c r="L12080" s="195"/>
      <c r="M12080" s="196"/>
      <c r="N12080" s="197"/>
      <c r="O12080" s="197"/>
      <c r="P12080" s="231"/>
    </row>
    <row r="12081" spans="2:16">
      <c r="B12081" s="351"/>
      <c r="C12081" s="435"/>
      <c r="D12081" s="399"/>
      <c r="E12081" s="400"/>
      <c r="G12081" s="401"/>
      <c r="H12081" s="401"/>
      <c r="I12081" s="401"/>
      <c r="J12081" s="194"/>
      <c r="K12081" s="194"/>
      <c r="L12081" s="195"/>
      <c r="M12081" s="196"/>
      <c r="N12081" s="197"/>
      <c r="O12081" s="197"/>
      <c r="P12081" s="231"/>
    </row>
    <row r="12082" spans="2:16">
      <c r="B12082" s="351"/>
      <c r="C12082" s="435"/>
      <c r="D12082" s="399"/>
      <c r="E12082" s="400"/>
      <c r="G12082" s="401"/>
      <c r="H12082" s="401"/>
      <c r="I12082" s="401"/>
      <c r="J12082" s="194"/>
      <c r="K12082" s="194"/>
      <c r="L12082" s="195"/>
      <c r="M12082" s="196"/>
      <c r="N12082" s="197"/>
      <c r="O12082" s="197"/>
      <c r="P12082" s="231"/>
    </row>
    <row r="12083" spans="2:16">
      <c r="B12083" s="351"/>
      <c r="C12083" s="435"/>
      <c r="D12083" s="399"/>
      <c r="E12083" s="400"/>
      <c r="G12083" s="401"/>
      <c r="H12083" s="401"/>
      <c r="I12083" s="401"/>
      <c r="J12083" s="194"/>
      <c r="K12083" s="194"/>
      <c r="L12083" s="195"/>
      <c r="M12083" s="196"/>
      <c r="N12083" s="197"/>
      <c r="O12083" s="197"/>
      <c r="P12083" s="231"/>
    </row>
    <row r="12084" spans="2:16">
      <c r="B12084" s="351"/>
      <c r="C12084" s="435"/>
      <c r="D12084" s="399"/>
      <c r="E12084" s="400"/>
      <c r="G12084" s="401"/>
      <c r="H12084" s="401"/>
      <c r="I12084" s="401"/>
      <c r="J12084" s="194"/>
      <c r="K12084" s="194"/>
      <c r="L12084" s="195"/>
      <c r="M12084" s="196"/>
      <c r="N12084" s="197"/>
      <c r="O12084" s="197"/>
      <c r="P12084" s="231"/>
    </row>
    <row r="12085" spans="2:16">
      <c r="B12085" s="351"/>
      <c r="C12085" s="435"/>
      <c r="D12085" s="399"/>
      <c r="E12085" s="400"/>
      <c r="G12085" s="401"/>
      <c r="H12085" s="401"/>
      <c r="I12085" s="401"/>
      <c r="J12085" s="194"/>
      <c r="K12085" s="194"/>
      <c r="L12085" s="195"/>
      <c r="M12085" s="196"/>
      <c r="N12085" s="197"/>
      <c r="O12085" s="197"/>
      <c r="P12085" s="231"/>
    </row>
    <row r="12086" spans="2:16">
      <c r="B12086" s="351"/>
      <c r="C12086" s="435"/>
      <c r="D12086" s="399"/>
      <c r="E12086" s="400"/>
      <c r="G12086" s="401"/>
      <c r="H12086" s="401"/>
      <c r="I12086" s="401"/>
      <c r="J12086" s="194"/>
      <c r="K12086" s="194"/>
      <c r="L12086" s="195"/>
      <c r="M12086" s="196"/>
      <c r="N12086" s="197"/>
      <c r="O12086" s="197"/>
      <c r="P12086" s="231"/>
    </row>
    <row r="12087" spans="2:16">
      <c r="B12087" s="351"/>
      <c r="C12087" s="435"/>
      <c r="D12087" s="399"/>
      <c r="E12087" s="400"/>
      <c r="G12087" s="401"/>
      <c r="H12087" s="401"/>
      <c r="I12087" s="401"/>
      <c r="J12087" s="194"/>
      <c r="K12087" s="194"/>
      <c r="L12087" s="195"/>
      <c r="M12087" s="196"/>
      <c r="N12087" s="197"/>
      <c r="O12087" s="197"/>
      <c r="P12087" s="231"/>
    </row>
    <row r="12088" spans="2:16">
      <c r="B12088" s="351"/>
      <c r="C12088" s="435"/>
      <c r="D12088" s="399"/>
      <c r="E12088" s="400"/>
      <c r="G12088" s="401"/>
      <c r="H12088" s="401"/>
      <c r="I12088" s="401"/>
      <c r="J12088" s="194"/>
      <c r="K12088" s="194"/>
      <c r="L12088" s="195"/>
      <c r="M12088" s="196"/>
      <c r="N12088" s="197"/>
      <c r="O12088" s="197"/>
      <c r="P12088" s="231"/>
    </row>
    <row r="12089" spans="2:16">
      <c r="B12089" s="351"/>
      <c r="C12089" s="435"/>
      <c r="D12089" s="399"/>
      <c r="E12089" s="400"/>
      <c r="G12089" s="401"/>
      <c r="H12089" s="401"/>
      <c r="I12089" s="401"/>
      <c r="J12089" s="194"/>
      <c r="K12089" s="194"/>
      <c r="L12089" s="195"/>
      <c r="M12089" s="196"/>
      <c r="N12089" s="197"/>
      <c r="O12089" s="197"/>
      <c r="P12089" s="231"/>
    </row>
    <row r="12090" spans="2:16">
      <c r="B12090" s="351"/>
      <c r="C12090" s="435"/>
      <c r="D12090" s="399"/>
      <c r="E12090" s="400"/>
      <c r="G12090" s="401"/>
      <c r="H12090" s="401"/>
      <c r="I12090" s="401"/>
      <c r="J12090" s="194"/>
      <c r="K12090" s="194"/>
      <c r="L12090" s="195"/>
      <c r="M12090" s="196"/>
      <c r="N12090" s="197"/>
      <c r="O12090" s="197"/>
      <c r="P12090" s="231"/>
    </row>
    <row r="12091" spans="2:16">
      <c r="B12091" s="351"/>
      <c r="C12091" s="435"/>
      <c r="D12091" s="399"/>
      <c r="E12091" s="400"/>
      <c r="G12091" s="401"/>
      <c r="H12091" s="401"/>
      <c r="I12091" s="401"/>
      <c r="J12091" s="194"/>
      <c r="K12091" s="194"/>
      <c r="L12091" s="195"/>
      <c r="M12091" s="196"/>
      <c r="N12091" s="197"/>
      <c r="O12091" s="197"/>
      <c r="P12091" s="231"/>
    </row>
    <row r="12092" spans="2:16">
      <c r="B12092" s="351"/>
      <c r="C12092" s="435"/>
      <c r="D12092" s="399"/>
      <c r="E12092" s="400"/>
      <c r="G12092" s="401"/>
      <c r="H12092" s="401"/>
      <c r="I12092" s="401"/>
      <c r="J12092" s="194"/>
      <c r="K12092" s="194"/>
      <c r="L12092" s="195"/>
      <c r="M12092" s="196"/>
      <c r="N12092" s="197"/>
      <c r="O12092" s="197"/>
      <c r="P12092" s="231"/>
    </row>
    <row r="12093" spans="2:16">
      <c r="B12093" s="351"/>
      <c r="C12093" s="435"/>
      <c r="D12093" s="399"/>
      <c r="E12093" s="400"/>
      <c r="G12093" s="401"/>
      <c r="H12093" s="401"/>
      <c r="I12093" s="401"/>
      <c r="J12093" s="194"/>
      <c r="K12093" s="194"/>
      <c r="L12093" s="195"/>
      <c r="M12093" s="196"/>
      <c r="N12093" s="197"/>
      <c r="O12093" s="197"/>
      <c r="P12093" s="231"/>
    </row>
    <row r="12094" spans="2:16">
      <c r="B12094" s="351"/>
      <c r="C12094" s="435"/>
      <c r="D12094" s="399"/>
      <c r="E12094" s="400"/>
      <c r="G12094" s="401"/>
      <c r="H12094" s="401"/>
      <c r="I12094" s="401"/>
      <c r="J12094" s="194"/>
      <c r="K12094" s="194"/>
      <c r="L12094" s="195"/>
      <c r="M12094" s="196"/>
      <c r="N12094" s="197"/>
      <c r="O12094" s="197"/>
      <c r="P12094" s="231"/>
    </row>
    <row r="12095" spans="2:16">
      <c r="B12095" s="351"/>
      <c r="C12095" s="435"/>
      <c r="D12095" s="399"/>
      <c r="E12095" s="400"/>
      <c r="G12095" s="401"/>
      <c r="H12095" s="401"/>
      <c r="I12095" s="401"/>
      <c r="J12095" s="194"/>
      <c r="K12095" s="194"/>
      <c r="L12095" s="195"/>
      <c r="M12095" s="196"/>
      <c r="N12095" s="197"/>
      <c r="O12095" s="197"/>
      <c r="P12095" s="231"/>
    </row>
    <row r="12096" spans="2:16">
      <c r="B12096" s="351"/>
      <c r="C12096" s="435"/>
      <c r="D12096" s="399"/>
      <c r="E12096" s="400"/>
      <c r="G12096" s="401"/>
      <c r="H12096" s="401"/>
      <c r="I12096" s="401"/>
      <c r="J12096" s="194"/>
      <c r="K12096" s="194"/>
      <c r="L12096" s="195"/>
      <c r="M12096" s="196"/>
      <c r="N12096" s="197"/>
      <c r="O12096" s="197"/>
      <c r="P12096" s="231"/>
    </row>
    <row r="12097" spans="2:16">
      <c r="B12097" s="351"/>
      <c r="C12097" s="435"/>
      <c r="D12097" s="399"/>
      <c r="E12097" s="400"/>
      <c r="G12097" s="401"/>
      <c r="H12097" s="401"/>
      <c r="I12097" s="401"/>
      <c r="J12097" s="194"/>
      <c r="K12097" s="194"/>
      <c r="L12097" s="195"/>
      <c r="M12097" s="196"/>
      <c r="N12097" s="197"/>
      <c r="O12097" s="197"/>
      <c r="P12097" s="231"/>
    </row>
    <row r="12098" spans="2:16">
      <c r="B12098" s="351"/>
      <c r="C12098" s="435"/>
      <c r="D12098" s="399"/>
      <c r="E12098" s="400"/>
      <c r="G12098" s="401"/>
      <c r="H12098" s="401"/>
      <c r="I12098" s="401"/>
      <c r="J12098" s="194"/>
      <c r="K12098" s="194"/>
      <c r="L12098" s="195"/>
      <c r="M12098" s="196"/>
      <c r="N12098" s="197"/>
      <c r="O12098" s="197"/>
      <c r="P12098" s="231"/>
    </row>
    <row r="12099" spans="2:16">
      <c r="B12099" s="351"/>
      <c r="C12099" s="435"/>
      <c r="D12099" s="399"/>
      <c r="E12099" s="400"/>
      <c r="G12099" s="401"/>
      <c r="H12099" s="401"/>
      <c r="I12099" s="401"/>
      <c r="J12099" s="194"/>
      <c r="K12099" s="194"/>
      <c r="L12099" s="195"/>
      <c r="M12099" s="196"/>
      <c r="N12099" s="197"/>
      <c r="O12099" s="197"/>
      <c r="P12099" s="231"/>
    </row>
    <row r="12100" spans="2:16">
      <c r="B12100" s="351"/>
      <c r="C12100" s="435"/>
      <c r="D12100" s="399"/>
      <c r="E12100" s="400"/>
      <c r="G12100" s="401"/>
      <c r="H12100" s="401"/>
      <c r="I12100" s="401"/>
      <c r="J12100" s="194"/>
      <c r="K12100" s="194"/>
      <c r="L12100" s="195"/>
      <c r="M12100" s="196"/>
      <c r="N12100" s="197"/>
      <c r="O12100" s="197"/>
      <c r="P12100" s="231"/>
    </row>
    <row r="12101" spans="2:16">
      <c r="B12101" s="351"/>
      <c r="C12101" s="435"/>
      <c r="D12101" s="399"/>
      <c r="E12101" s="400"/>
      <c r="G12101" s="401"/>
      <c r="H12101" s="401"/>
      <c r="I12101" s="401"/>
      <c r="J12101" s="194"/>
      <c r="K12101" s="194"/>
      <c r="L12101" s="195"/>
      <c r="M12101" s="196"/>
      <c r="N12101" s="197"/>
      <c r="O12101" s="197"/>
      <c r="P12101" s="231"/>
    </row>
    <row r="12102" spans="2:16">
      <c r="B12102" s="351"/>
      <c r="C12102" s="435"/>
      <c r="D12102" s="399"/>
      <c r="E12102" s="400"/>
      <c r="G12102" s="401"/>
      <c r="H12102" s="401"/>
      <c r="I12102" s="401"/>
      <c r="J12102" s="194"/>
      <c r="K12102" s="194"/>
      <c r="L12102" s="195"/>
      <c r="M12102" s="196"/>
      <c r="N12102" s="197"/>
      <c r="O12102" s="197"/>
      <c r="P12102" s="231"/>
    </row>
    <row r="12103" spans="2:16">
      <c r="B12103" s="351"/>
      <c r="C12103" s="435"/>
      <c r="D12103" s="399"/>
      <c r="E12103" s="400"/>
      <c r="G12103" s="401"/>
      <c r="H12103" s="401"/>
      <c r="I12103" s="401"/>
      <c r="J12103" s="194"/>
      <c r="K12103" s="194"/>
      <c r="L12103" s="195"/>
      <c r="M12103" s="196"/>
      <c r="N12103" s="197"/>
      <c r="O12103" s="197"/>
      <c r="P12103" s="231"/>
    </row>
    <row r="12104" spans="2:16">
      <c r="B12104" s="351"/>
      <c r="C12104" s="435"/>
      <c r="D12104" s="399"/>
      <c r="E12104" s="400"/>
      <c r="G12104" s="401"/>
      <c r="H12104" s="401"/>
      <c r="I12104" s="401"/>
      <c r="J12104" s="194"/>
      <c r="K12104" s="194"/>
      <c r="L12104" s="195"/>
      <c r="M12104" s="196"/>
      <c r="N12104" s="197"/>
      <c r="O12104" s="197"/>
      <c r="P12104" s="231"/>
    </row>
    <row r="12105" spans="2:16">
      <c r="B12105" s="351"/>
      <c r="C12105" s="435"/>
      <c r="D12105" s="399"/>
      <c r="E12105" s="400"/>
      <c r="G12105" s="401"/>
      <c r="H12105" s="401"/>
      <c r="I12105" s="401"/>
      <c r="J12105" s="194"/>
      <c r="K12105" s="194"/>
      <c r="L12105" s="195"/>
      <c r="M12105" s="196"/>
      <c r="N12105" s="197"/>
      <c r="O12105" s="197"/>
      <c r="P12105" s="231"/>
    </row>
    <row r="12106" spans="2:16">
      <c r="B12106" s="351"/>
      <c r="C12106" s="435"/>
      <c r="D12106" s="399"/>
      <c r="E12106" s="400"/>
      <c r="G12106" s="401"/>
      <c r="H12106" s="401"/>
      <c r="I12106" s="401"/>
      <c r="J12106" s="194"/>
      <c r="K12106" s="194"/>
      <c r="L12106" s="195"/>
      <c r="M12106" s="196"/>
      <c r="N12106" s="197"/>
      <c r="O12106" s="197"/>
      <c r="P12106" s="231"/>
    </row>
    <row r="12107" spans="2:16">
      <c r="B12107" s="351"/>
      <c r="C12107" s="435"/>
      <c r="D12107" s="399"/>
      <c r="E12107" s="400"/>
      <c r="G12107" s="401"/>
      <c r="H12107" s="401"/>
      <c r="I12107" s="401"/>
      <c r="J12107" s="194"/>
      <c r="K12107" s="194"/>
      <c r="L12107" s="195"/>
      <c r="M12107" s="196"/>
      <c r="N12107" s="197"/>
      <c r="O12107" s="197"/>
      <c r="P12107" s="231"/>
    </row>
    <row r="12108" spans="2:16">
      <c r="B12108" s="351"/>
      <c r="C12108" s="435"/>
      <c r="D12108" s="399"/>
      <c r="E12108" s="400"/>
      <c r="G12108" s="401"/>
      <c r="H12108" s="401"/>
      <c r="I12108" s="401"/>
      <c r="J12108" s="194"/>
      <c r="K12108" s="194"/>
      <c r="L12108" s="195"/>
      <c r="M12108" s="196"/>
      <c r="N12108" s="197"/>
      <c r="O12108" s="197"/>
      <c r="P12108" s="231"/>
    </row>
    <row r="12109" spans="2:16">
      <c r="B12109" s="351"/>
      <c r="C12109" s="435"/>
      <c r="D12109" s="399"/>
      <c r="E12109" s="400"/>
      <c r="G12109" s="401"/>
      <c r="H12109" s="401"/>
      <c r="I12109" s="401"/>
      <c r="J12109" s="194"/>
      <c r="K12109" s="194"/>
      <c r="L12109" s="195"/>
      <c r="M12109" s="196"/>
      <c r="N12109" s="197"/>
      <c r="O12109" s="197"/>
      <c r="P12109" s="231"/>
    </row>
    <row r="12110" spans="2:16">
      <c r="B12110" s="351"/>
      <c r="C12110" s="435"/>
      <c r="D12110" s="399"/>
      <c r="E12110" s="400"/>
      <c r="G12110" s="401"/>
      <c r="H12110" s="401"/>
      <c r="I12110" s="401"/>
      <c r="J12110" s="194"/>
      <c r="K12110" s="194"/>
      <c r="L12110" s="195"/>
      <c r="M12110" s="196"/>
      <c r="N12110" s="197"/>
      <c r="O12110" s="197"/>
      <c r="P12110" s="231"/>
    </row>
    <row r="12111" spans="2:16">
      <c r="B12111" s="351"/>
      <c r="C12111" s="435"/>
      <c r="D12111" s="399"/>
      <c r="E12111" s="400"/>
      <c r="G12111" s="401"/>
      <c r="H12111" s="401"/>
      <c r="I12111" s="401"/>
      <c r="J12111" s="194"/>
      <c r="K12111" s="194"/>
      <c r="L12111" s="195"/>
      <c r="M12111" s="196"/>
      <c r="N12111" s="197"/>
      <c r="O12111" s="197"/>
      <c r="P12111" s="231"/>
    </row>
    <row r="12112" spans="2:16">
      <c r="B12112" s="351"/>
      <c r="C12112" s="435"/>
      <c r="D12112" s="399"/>
      <c r="E12112" s="400"/>
      <c r="G12112" s="401"/>
      <c r="H12112" s="401"/>
      <c r="I12112" s="401"/>
      <c r="J12112" s="194"/>
      <c r="K12112" s="194"/>
      <c r="L12112" s="195"/>
      <c r="M12112" s="196"/>
      <c r="N12112" s="197"/>
      <c r="O12112" s="197"/>
      <c r="P12112" s="231"/>
    </row>
    <row r="12113" spans="2:16">
      <c r="B12113" s="351"/>
      <c r="C12113" s="435"/>
      <c r="D12113" s="399"/>
      <c r="E12113" s="400"/>
      <c r="G12113" s="401"/>
      <c r="H12113" s="401"/>
      <c r="I12113" s="401"/>
      <c r="J12113" s="194"/>
      <c r="K12113" s="194"/>
      <c r="L12113" s="195"/>
      <c r="M12113" s="196"/>
      <c r="N12113" s="197"/>
      <c r="O12113" s="197"/>
      <c r="P12113" s="231"/>
    </row>
    <row r="12114" spans="2:16">
      <c r="B12114" s="351"/>
      <c r="C12114" s="435"/>
      <c r="D12114" s="399"/>
      <c r="E12114" s="400"/>
      <c r="G12114" s="401"/>
      <c r="H12114" s="401"/>
      <c r="I12114" s="401"/>
      <c r="J12114" s="194"/>
      <c r="K12114" s="194"/>
      <c r="L12114" s="195"/>
      <c r="M12114" s="196"/>
      <c r="N12114" s="197"/>
      <c r="O12114" s="197"/>
      <c r="P12114" s="231"/>
    </row>
    <row r="12115" spans="2:16">
      <c r="B12115" s="351"/>
      <c r="C12115" s="435"/>
      <c r="D12115" s="399"/>
      <c r="E12115" s="400"/>
      <c r="G12115" s="401"/>
      <c r="H12115" s="401"/>
      <c r="I12115" s="401"/>
      <c r="J12115" s="194"/>
      <c r="K12115" s="194"/>
      <c r="L12115" s="195"/>
      <c r="M12115" s="196"/>
      <c r="N12115" s="197"/>
      <c r="O12115" s="197"/>
      <c r="P12115" s="231"/>
    </row>
    <row r="12116" spans="2:16">
      <c r="B12116" s="351"/>
      <c r="C12116" s="435"/>
      <c r="D12116" s="399"/>
      <c r="E12116" s="400"/>
      <c r="G12116" s="401"/>
      <c r="H12116" s="401"/>
      <c r="I12116" s="401"/>
      <c r="J12116" s="194"/>
      <c r="K12116" s="194"/>
      <c r="L12116" s="195"/>
      <c r="M12116" s="196"/>
      <c r="N12116" s="197"/>
      <c r="O12116" s="197"/>
      <c r="P12116" s="231"/>
    </row>
    <row r="12117" spans="2:16">
      <c r="B12117" s="351"/>
      <c r="C12117" s="435"/>
      <c r="D12117" s="399"/>
      <c r="E12117" s="400"/>
      <c r="G12117" s="401"/>
      <c r="H12117" s="401"/>
      <c r="I12117" s="401"/>
      <c r="J12117" s="194"/>
      <c r="K12117" s="194"/>
      <c r="L12117" s="195"/>
      <c r="M12117" s="196"/>
      <c r="N12117" s="197"/>
      <c r="O12117" s="197"/>
      <c r="P12117" s="231"/>
    </row>
    <row r="12118" spans="2:16">
      <c r="B12118" s="351"/>
      <c r="C12118" s="435"/>
      <c r="D12118" s="399"/>
      <c r="E12118" s="400"/>
      <c r="G12118" s="401"/>
      <c r="H12118" s="401"/>
      <c r="I12118" s="401"/>
      <c r="J12118" s="194"/>
      <c r="K12118" s="194"/>
      <c r="L12118" s="195"/>
      <c r="M12118" s="196"/>
      <c r="N12118" s="197"/>
      <c r="O12118" s="197"/>
      <c r="P12118" s="231"/>
    </row>
    <row r="12119" spans="2:16">
      <c r="B12119" s="351"/>
      <c r="C12119" s="435"/>
      <c r="D12119" s="399"/>
      <c r="E12119" s="400"/>
      <c r="G12119" s="401"/>
      <c r="H12119" s="401"/>
      <c r="I12119" s="401"/>
      <c r="J12119" s="194"/>
      <c r="K12119" s="194"/>
      <c r="L12119" s="195"/>
      <c r="M12119" s="196"/>
      <c r="N12119" s="197"/>
      <c r="O12119" s="197"/>
      <c r="P12119" s="231"/>
    </row>
    <row r="12120" spans="2:16">
      <c r="B12120" s="351"/>
      <c r="C12120" s="435"/>
      <c r="D12120" s="399"/>
      <c r="E12120" s="400"/>
      <c r="G12120" s="401"/>
      <c r="H12120" s="401"/>
      <c r="I12120" s="401"/>
      <c r="J12120" s="194"/>
      <c r="K12120" s="194"/>
      <c r="L12120" s="195"/>
      <c r="M12120" s="196"/>
      <c r="N12120" s="197"/>
      <c r="O12120" s="197"/>
      <c r="P12120" s="231"/>
    </row>
    <row r="12121" spans="2:16">
      <c r="B12121" s="351"/>
      <c r="C12121" s="435"/>
      <c r="D12121" s="399"/>
      <c r="E12121" s="400"/>
      <c r="G12121" s="401"/>
      <c r="H12121" s="401"/>
      <c r="I12121" s="401"/>
      <c r="J12121" s="194"/>
      <c r="K12121" s="194"/>
      <c r="L12121" s="195"/>
      <c r="M12121" s="196"/>
      <c r="N12121" s="197"/>
      <c r="O12121" s="197"/>
      <c r="P12121" s="231"/>
    </row>
    <row r="12122" spans="2:16">
      <c r="B12122" s="351"/>
      <c r="C12122" s="435"/>
      <c r="D12122" s="399"/>
      <c r="E12122" s="400"/>
      <c r="G12122" s="401"/>
      <c r="H12122" s="401"/>
      <c r="I12122" s="401"/>
      <c r="J12122" s="194"/>
      <c r="K12122" s="194"/>
      <c r="L12122" s="195"/>
      <c r="M12122" s="196"/>
      <c r="N12122" s="197"/>
      <c r="O12122" s="197"/>
      <c r="P12122" s="231"/>
    </row>
    <row r="12123" spans="2:16">
      <c r="B12123" s="351"/>
      <c r="C12123" s="435"/>
      <c r="D12123" s="399"/>
      <c r="E12123" s="400"/>
      <c r="G12123" s="401"/>
      <c r="H12123" s="401"/>
      <c r="I12123" s="401"/>
      <c r="J12123" s="194"/>
      <c r="K12123" s="194"/>
      <c r="L12123" s="195"/>
      <c r="M12123" s="196"/>
      <c r="N12123" s="197"/>
      <c r="O12123" s="197"/>
      <c r="P12123" s="231"/>
    </row>
    <row r="12124" spans="2:16">
      <c r="B12124" s="351"/>
      <c r="C12124" s="435"/>
      <c r="D12124" s="399"/>
      <c r="E12124" s="400"/>
      <c r="G12124" s="401"/>
      <c r="H12124" s="401"/>
      <c r="I12124" s="401"/>
      <c r="J12124" s="194"/>
      <c r="K12124" s="194"/>
      <c r="L12124" s="195"/>
      <c r="M12124" s="196"/>
      <c r="N12124" s="197"/>
      <c r="O12124" s="197"/>
      <c r="P12124" s="231"/>
    </row>
    <row r="12125" spans="2:16">
      <c r="B12125" s="402"/>
      <c r="C12125" s="435"/>
      <c r="D12125" s="404"/>
      <c r="E12125" s="405"/>
      <c r="G12125" s="406"/>
      <c r="H12125" s="406"/>
      <c r="I12125" s="406"/>
      <c r="J12125" s="194"/>
      <c r="K12125" s="194"/>
      <c r="L12125" s="195"/>
      <c r="M12125" s="196"/>
      <c r="N12125" s="197"/>
      <c r="O12125" s="197"/>
      <c r="P12125" s="221"/>
    </row>
    <row r="12126" spans="2:16">
      <c r="B12126" s="351"/>
      <c r="C12126" s="435"/>
      <c r="D12126" s="399"/>
      <c r="E12126" s="400"/>
      <c r="G12126" s="401"/>
      <c r="H12126" s="401"/>
      <c r="I12126" s="401"/>
      <c r="J12126" s="194"/>
      <c r="K12126" s="194"/>
      <c r="L12126" s="195"/>
      <c r="M12126" s="196"/>
      <c r="N12126" s="197"/>
      <c r="O12126" s="197"/>
      <c r="P12126" s="231"/>
    </row>
    <row r="12127" spans="2:16">
      <c r="B12127" s="351"/>
      <c r="C12127" s="435"/>
      <c r="D12127" s="399"/>
      <c r="E12127" s="400"/>
      <c r="G12127" s="401"/>
      <c r="H12127" s="401"/>
      <c r="I12127" s="401"/>
      <c r="J12127" s="194"/>
      <c r="K12127" s="194"/>
      <c r="L12127" s="195"/>
      <c r="M12127" s="196"/>
      <c r="N12127" s="197"/>
      <c r="O12127" s="197"/>
      <c r="P12127" s="231"/>
    </row>
    <row r="12128" spans="2:16">
      <c r="B12128" s="351"/>
      <c r="C12128" s="435"/>
      <c r="D12128" s="399"/>
      <c r="E12128" s="400"/>
      <c r="G12128" s="401"/>
      <c r="H12128" s="401"/>
      <c r="I12128" s="401"/>
      <c r="J12128" s="194"/>
      <c r="K12128" s="194"/>
      <c r="L12128" s="195"/>
      <c r="M12128" s="196"/>
      <c r="N12128" s="197"/>
      <c r="O12128" s="197"/>
      <c r="P12128" s="231"/>
    </row>
    <row r="12129" spans="2:16">
      <c r="B12129" s="351"/>
      <c r="C12129" s="435"/>
      <c r="D12129" s="399"/>
      <c r="E12129" s="400"/>
      <c r="G12129" s="401"/>
      <c r="H12129" s="401"/>
      <c r="I12129" s="401"/>
      <c r="J12129" s="194"/>
      <c r="K12129" s="194"/>
      <c r="L12129" s="195"/>
      <c r="M12129" s="196"/>
      <c r="N12129" s="197"/>
      <c r="O12129" s="197"/>
      <c r="P12129" s="231"/>
    </row>
    <row r="12130" spans="2:16">
      <c r="B12130" s="351"/>
      <c r="C12130" s="435"/>
      <c r="D12130" s="399"/>
      <c r="E12130" s="400"/>
      <c r="G12130" s="401"/>
      <c r="H12130" s="401"/>
      <c r="I12130" s="401"/>
      <c r="J12130" s="194"/>
      <c r="K12130" s="194"/>
      <c r="L12130" s="195"/>
      <c r="M12130" s="196"/>
      <c r="N12130" s="197"/>
      <c r="O12130" s="197"/>
      <c r="P12130" s="231"/>
    </row>
    <row r="12131" spans="2:16">
      <c r="B12131" s="351"/>
      <c r="C12131" s="435"/>
      <c r="D12131" s="399"/>
      <c r="E12131" s="400"/>
      <c r="G12131" s="401"/>
      <c r="H12131" s="401"/>
      <c r="I12131" s="401"/>
      <c r="J12131" s="194"/>
      <c r="K12131" s="194"/>
      <c r="L12131" s="195"/>
      <c r="M12131" s="196"/>
      <c r="N12131" s="197"/>
      <c r="O12131" s="197"/>
      <c r="P12131" s="231"/>
    </row>
    <row r="12132" spans="2:16">
      <c r="B12132" s="351"/>
      <c r="C12132" s="435"/>
      <c r="D12132" s="399"/>
      <c r="E12132" s="400"/>
      <c r="G12132" s="401"/>
      <c r="H12132" s="401"/>
      <c r="I12132" s="401"/>
      <c r="J12132" s="194"/>
      <c r="K12132" s="194"/>
      <c r="L12132" s="195"/>
      <c r="M12132" s="196"/>
      <c r="N12132" s="197"/>
      <c r="O12132" s="197"/>
      <c r="P12132" s="231"/>
    </row>
    <row r="12133" spans="2:16">
      <c r="B12133" s="351"/>
      <c r="C12133" s="435"/>
      <c r="D12133" s="399"/>
      <c r="E12133" s="400"/>
      <c r="G12133" s="401"/>
      <c r="H12133" s="401"/>
      <c r="I12133" s="401"/>
      <c r="J12133" s="194"/>
      <c r="K12133" s="194"/>
      <c r="L12133" s="195"/>
      <c r="M12133" s="196"/>
      <c r="N12133" s="197"/>
      <c r="O12133" s="197"/>
      <c r="P12133" s="231"/>
    </row>
    <row r="12134" spans="2:16">
      <c r="B12134" s="351"/>
      <c r="C12134" s="435"/>
      <c r="D12134" s="399"/>
      <c r="E12134" s="400"/>
      <c r="G12134" s="401"/>
      <c r="H12134" s="401"/>
      <c r="I12134" s="401"/>
      <c r="J12134" s="194"/>
      <c r="K12134" s="194"/>
      <c r="L12134" s="195"/>
      <c r="M12134" s="196"/>
      <c r="N12134" s="197"/>
      <c r="O12134" s="197"/>
      <c r="P12134" s="231"/>
    </row>
    <row r="12135" spans="2:16">
      <c r="B12135" s="351"/>
      <c r="C12135" s="435"/>
      <c r="D12135" s="399"/>
      <c r="E12135" s="400"/>
      <c r="G12135" s="401"/>
      <c r="H12135" s="401"/>
      <c r="I12135" s="401"/>
      <c r="J12135" s="194"/>
      <c r="K12135" s="194"/>
      <c r="L12135" s="195"/>
      <c r="M12135" s="196"/>
      <c r="N12135" s="197"/>
      <c r="O12135" s="197"/>
      <c r="P12135" s="231"/>
    </row>
    <row r="12136" spans="2:16">
      <c r="B12136" s="351"/>
      <c r="C12136" s="435"/>
      <c r="D12136" s="399"/>
      <c r="E12136" s="400"/>
      <c r="G12136" s="401"/>
      <c r="H12136" s="401"/>
      <c r="I12136" s="401"/>
      <c r="J12136" s="194"/>
      <c r="K12136" s="194"/>
      <c r="L12136" s="195"/>
      <c r="M12136" s="196"/>
      <c r="N12136" s="197"/>
      <c r="O12136" s="197"/>
      <c r="P12136" s="231"/>
    </row>
    <row r="12137" spans="2:16">
      <c r="B12137" s="351"/>
      <c r="C12137" s="435"/>
      <c r="D12137" s="399"/>
      <c r="E12137" s="400"/>
      <c r="G12137" s="401"/>
      <c r="H12137" s="401"/>
      <c r="I12137" s="401"/>
      <c r="J12137" s="194"/>
      <c r="K12137" s="194"/>
      <c r="L12137" s="195"/>
      <c r="M12137" s="196"/>
      <c r="N12137" s="197"/>
      <c r="O12137" s="197"/>
      <c r="P12137" s="231"/>
    </row>
    <row r="12138" spans="2:16">
      <c r="B12138" s="351"/>
      <c r="C12138" s="435"/>
      <c r="D12138" s="399"/>
      <c r="E12138" s="400"/>
      <c r="G12138" s="401"/>
      <c r="H12138" s="401"/>
      <c r="I12138" s="401"/>
      <c r="J12138" s="194"/>
      <c r="K12138" s="194"/>
      <c r="L12138" s="195"/>
      <c r="M12138" s="196"/>
      <c r="N12138" s="197"/>
      <c r="O12138" s="197"/>
      <c r="P12138" s="231"/>
    </row>
    <row r="12139" spans="2:16">
      <c r="B12139" s="351"/>
      <c r="C12139" s="435"/>
      <c r="D12139" s="399"/>
      <c r="E12139" s="400"/>
      <c r="G12139" s="401"/>
      <c r="H12139" s="401"/>
      <c r="I12139" s="401"/>
      <c r="J12139" s="194"/>
      <c r="K12139" s="194"/>
      <c r="L12139" s="195"/>
      <c r="M12139" s="196"/>
      <c r="N12139" s="197"/>
      <c r="O12139" s="197"/>
      <c r="P12139" s="231"/>
    </row>
    <row r="12140" spans="2:16">
      <c r="B12140" s="351"/>
      <c r="C12140" s="435"/>
      <c r="D12140" s="399"/>
      <c r="E12140" s="400"/>
      <c r="G12140" s="401"/>
      <c r="H12140" s="401"/>
      <c r="I12140" s="401"/>
      <c r="J12140" s="194"/>
      <c r="K12140" s="194"/>
      <c r="L12140" s="195"/>
      <c r="M12140" s="196"/>
      <c r="N12140" s="197"/>
      <c r="O12140" s="197"/>
      <c r="P12140" s="231"/>
    </row>
    <row r="12141" spans="2:16">
      <c r="B12141" s="351"/>
      <c r="C12141" s="435"/>
      <c r="D12141" s="399"/>
      <c r="E12141" s="400"/>
      <c r="G12141" s="401"/>
      <c r="H12141" s="401"/>
      <c r="I12141" s="401"/>
      <c r="J12141" s="194"/>
      <c r="K12141" s="194"/>
      <c r="L12141" s="195"/>
      <c r="M12141" s="196"/>
      <c r="N12141" s="197"/>
      <c r="O12141" s="197"/>
      <c r="P12141" s="231"/>
    </row>
    <row r="12142" spans="2:16">
      <c r="B12142" s="351"/>
      <c r="C12142" s="435"/>
      <c r="D12142" s="399"/>
      <c r="E12142" s="400"/>
      <c r="G12142" s="401"/>
      <c r="H12142" s="401"/>
      <c r="I12142" s="401"/>
      <c r="J12142" s="194"/>
      <c r="K12142" s="194"/>
      <c r="L12142" s="195"/>
      <c r="M12142" s="196"/>
      <c r="N12142" s="197"/>
      <c r="O12142" s="197"/>
      <c r="P12142" s="231"/>
    </row>
    <row r="12143" spans="2:16">
      <c r="B12143" s="351"/>
      <c r="C12143" s="435"/>
      <c r="D12143" s="399"/>
      <c r="E12143" s="400"/>
      <c r="G12143" s="401"/>
      <c r="H12143" s="401"/>
      <c r="I12143" s="401"/>
      <c r="J12143" s="194"/>
      <c r="K12143" s="194"/>
      <c r="L12143" s="195"/>
      <c r="M12143" s="196"/>
      <c r="N12143" s="197"/>
      <c r="O12143" s="197"/>
      <c r="P12143" s="231"/>
    </row>
    <row r="12144" spans="2:16">
      <c r="B12144" s="351"/>
      <c r="C12144" s="435"/>
      <c r="D12144" s="399"/>
      <c r="E12144" s="400"/>
      <c r="G12144" s="401"/>
      <c r="H12144" s="401"/>
      <c r="I12144" s="401"/>
      <c r="J12144" s="194"/>
      <c r="K12144" s="194"/>
      <c r="L12144" s="195"/>
      <c r="M12144" s="196"/>
      <c r="N12144" s="197"/>
      <c r="O12144" s="197"/>
      <c r="P12144" s="231"/>
    </row>
    <row r="12145" spans="2:16">
      <c r="B12145" s="351"/>
      <c r="C12145" s="435"/>
      <c r="D12145" s="399"/>
      <c r="E12145" s="400"/>
      <c r="G12145" s="401"/>
      <c r="H12145" s="401"/>
      <c r="I12145" s="401"/>
      <c r="J12145" s="194"/>
      <c r="K12145" s="194"/>
      <c r="L12145" s="195"/>
      <c r="M12145" s="196"/>
      <c r="N12145" s="197"/>
      <c r="O12145" s="197"/>
      <c r="P12145" s="231"/>
    </row>
    <row r="12146" spans="2:16">
      <c r="B12146" s="351"/>
      <c r="C12146" s="435"/>
      <c r="D12146" s="399"/>
      <c r="E12146" s="400"/>
      <c r="G12146" s="401"/>
      <c r="H12146" s="401"/>
      <c r="I12146" s="401"/>
      <c r="J12146" s="194"/>
      <c r="K12146" s="194"/>
      <c r="L12146" s="195"/>
      <c r="M12146" s="196"/>
      <c r="N12146" s="197"/>
      <c r="O12146" s="197"/>
      <c r="P12146" s="231"/>
    </row>
    <row r="12147" spans="2:16">
      <c r="B12147" s="351"/>
      <c r="C12147" s="435"/>
      <c r="D12147" s="399"/>
      <c r="E12147" s="400"/>
      <c r="G12147" s="401"/>
      <c r="H12147" s="401"/>
      <c r="I12147" s="401"/>
      <c r="J12147" s="194"/>
      <c r="K12147" s="194"/>
      <c r="L12147" s="195"/>
      <c r="M12147" s="196"/>
      <c r="N12147" s="197"/>
      <c r="O12147" s="197"/>
      <c r="P12147" s="231"/>
    </row>
    <row r="12148" spans="2:16">
      <c r="B12148" s="351"/>
      <c r="C12148" s="435"/>
      <c r="D12148" s="399"/>
      <c r="E12148" s="400"/>
      <c r="G12148" s="401"/>
      <c r="H12148" s="401"/>
      <c r="I12148" s="401"/>
      <c r="J12148" s="194"/>
      <c r="K12148" s="194"/>
      <c r="L12148" s="195"/>
      <c r="M12148" s="196"/>
      <c r="N12148" s="197"/>
      <c r="O12148" s="197"/>
      <c r="P12148" s="231"/>
    </row>
    <row r="12149" spans="2:16">
      <c r="B12149" s="351"/>
      <c r="C12149" s="435"/>
      <c r="D12149" s="399"/>
      <c r="E12149" s="400"/>
      <c r="G12149" s="401"/>
      <c r="H12149" s="401"/>
      <c r="I12149" s="401"/>
      <c r="J12149" s="194"/>
      <c r="K12149" s="194"/>
      <c r="L12149" s="195"/>
      <c r="M12149" s="196"/>
      <c r="N12149" s="197"/>
      <c r="O12149" s="197"/>
      <c r="P12149" s="231"/>
    </row>
    <row r="12150" spans="2:16">
      <c r="B12150" s="351"/>
      <c r="C12150" s="435"/>
      <c r="D12150" s="399"/>
      <c r="E12150" s="400"/>
      <c r="G12150" s="401"/>
      <c r="H12150" s="401"/>
      <c r="I12150" s="401"/>
      <c r="J12150" s="194"/>
      <c r="K12150" s="194"/>
      <c r="L12150" s="195"/>
      <c r="M12150" s="196"/>
      <c r="N12150" s="197"/>
      <c r="O12150" s="197"/>
      <c r="P12150" s="231"/>
    </row>
    <row r="12151" spans="2:16">
      <c r="B12151" s="351"/>
      <c r="C12151" s="435"/>
      <c r="D12151" s="399"/>
      <c r="E12151" s="400"/>
      <c r="G12151" s="401"/>
      <c r="H12151" s="401"/>
      <c r="I12151" s="401"/>
      <c r="J12151" s="194"/>
      <c r="K12151" s="194"/>
      <c r="L12151" s="195"/>
      <c r="M12151" s="196"/>
      <c r="N12151" s="197"/>
      <c r="O12151" s="197"/>
      <c r="P12151" s="231"/>
    </row>
    <row r="12152" spans="2:16">
      <c r="B12152" s="351"/>
      <c r="C12152" s="435"/>
      <c r="D12152" s="399"/>
      <c r="E12152" s="400"/>
      <c r="G12152" s="401"/>
      <c r="H12152" s="401"/>
      <c r="I12152" s="401"/>
      <c r="J12152" s="194"/>
      <c r="K12152" s="194"/>
      <c r="L12152" s="195"/>
      <c r="M12152" s="196"/>
      <c r="N12152" s="197"/>
      <c r="O12152" s="197"/>
      <c r="P12152" s="231"/>
    </row>
    <row r="12153" spans="2:16">
      <c r="B12153" s="351"/>
      <c r="C12153" s="435"/>
      <c r="D12153" s="399"/>
      <c r="E12153" s="400"/>
      <c r="G12153" s="401"/>
      <c r="H12153" s="401"/>
      <c r="I12153" s="401"/>
      <c r="J12153" s="194"/>
      <c r="K12153" s="194"/>
      <c r="L12153" s="195"/>
      <c r="M12153" s="196"/>
      <c r="N12153" s="197"/>
      <c r="O12153" s="197"/>
      <c r="P12153" s="231"/>
    </row>
    <row r="12154" spans="2:16">
      <c r="B12154" s="351"/>
      <c r="C12154" s="435"/>
      <c r="D12154" s="399"/>
      <c r="E12154" s="400"/>
      <c r="G12154" s="401"/>
      <c r="H12154" s="401"/>
      <c r="I12154" s="401"/>
      <c r="J12154" s="194"/>
      <c r="K12154" s="194"/>
      <c r="L12154" s="195"/>
      <c r="M12154" s="196"/>
      <c r="N12154" s="197"/>
      <c r="O12154" s="197"/>
      <c r="P12154" s="231"/>
    </row>
    <row r="12155" spans="2:16">
      <c r="B12155" s="351"/>
      <c r="C12155" s="435"/>
      <c r="D12155" s="399"/>
      <c r="E12155" s="400"/>
      <c r="G12155" s="401"/>
      <c r="H12155" s="401"/>
      <c r="I12155" s="401"/>
      <c r="J12155" s="194"/>
      <c r="K12155" s="194"/>
      <c r="L12155" s="195"/>
      <c r="M12155" s="196"/>
      <c r="N12155" s="197"/>
      <c r="O12155" s="197"/>
      <c r="P12155" s="231"/>
    </row>
    <row r="12156" spans="2:16">
      <c r="B12156" s="351"/>
      <c r="C12156" s="435"/>
      <c r="D12156" s="399"/>
      <c r="E12156" s="400"/>
      <c r="G12156" s="401"/>
      <c r="H12156" s="401"/>
      <c r="I12156" s="401"/>
      <c r="J12156" s="194"/>
      <c r="K12156" s="194"/>
      <c r="L12156" s="195"/>
      <c r="M12156" s="196"/>
      <c r="N12156" s="197"/>
      <c r="O12156" s="197"/>
      <c r="P12156" s="231"/>
    </row>
    <row r="12157" spans="2:16">
      <c r="B12157" s="351"/>
      <c r="C12157" s="435"/>
      <c r="D12157" s="399"/>
      <c r="E12157" s="400"/>
      <c r="G12157" s="401"/>
      <c r="H12157" s="401"/>
      <c r="I12157" s="401"/>
      <c r="J12157" s="194"/>
      <c r="K12157" s="194"/>
      <c r="L12157" s="195"/>
      <c r="M12157" s="196"/>
      <c r="N12157" s="197"/>
      <c r="O12157" s="197"/>
      <c r="P12157" s="231"/>
    </row>
    <row r="12158" spans="2:16">
      <c r="B12158" s="351"/>
      <c r="C12158" s="435"/>
      <c r="D12158" s="399"/>
      <c r="E12158" s="400"/>
      <c r="G12158" s="401"/>
      <c r="H12158" s="401"/>
      <c r="I12158" s="401"/>
      <c r="J12158" s="194"/>
      <c r="K12158" s="194"/>
      <c r="L12158" s="195"/>
      <c r="M12158" s="196"/>
      <c r="N12158" s="197"/>
      <c r="O12158" s="197"/>
      <c r="P12158" s="231"/>
    </row>
    <row r="12159" spans="2:16">
      <c r="B12159" s="351"/>
      <c r="C12159" s="435"/>
      <c r="D12159" s="399"/>
      <c r="E12159" s="400"/>
      <c r="G12159" s="401"/>
      <c r="H12159" s="401"/>
      <c r="I12159" s="401"/>
      <c r="J12159" s="194"/>
      <c r="K12159" s="194"/>
      <c r="L12159" s="195"/>
      <c r="M12159" s="196"/>
      <c r="N12159" s="197"/>
      <c r="O12159" s="197"/>
      <c r="P12159" s="231"/>
    </row>
    <row r="12160" spans="2:16">
      <c r="B12160" s="351"/>
      <c r="C12160" s="435"/>
      <c r="D12160" s="399"/>
      <c r="E12160" s="400"/>
      <c r="G12160" s="401"/>
      <c r="H12160" s="401"/>
      <c r="I12160" s="401"/>
      <c r="J12160" s="194"/>
      <c r="K12160" s="194"/>
      <c r="L12160" s="195"/>
      <c r="M12160" s="196"/>
      <c r="N12160" s="197"/>
      <c r="O12160" s="197"/>
      <c r="P12160" s="231"/>
    </row>
    <row r="12161" spans="2:16">
      <c r="B12161" s="351"/>
      <c r="C12161" s="435"/>
      <c r="D12161" s="399"/>
      <c r="E12161" s="400"/>
      <c r="G12161" s="401"/>
      <c r="H12161" s="401"/>
      <c r="I12161" s="401"/>
      <c r="J12161" s="194"/>
      <c r="K12161" s="194"/>
      <c r="L12161" s="195"/>
      <c r="M12161" s="196"/>
      <c r="N12161" s="197"/>
      <c r="O12161" s="197"/>
      <c r="P12161" s="231"/>
    </row>
    <row r="12162" spans="2:16">
      <c r="B12162" s="351"/>
      <c r="C12162" s="435"/>
      <c r="D12162" s="399"/>
      <c r="E12162" s="400"/>
      <c r="G12162" s="401"/>
      <c r="H12162" s="401"/>
      <c r="I12162" s="401"/>
      <c r="J12162" s="194"/>
      <c r="K12162" s="194"/>
      <c r="L12162" s="195"/>
      <c r="M12162" s="196"/>
      <c r="N12162" s="197"/>
      <c r="O12162" s="197"/>
      <c r="P12162" s="231"/>
    </row>
    <row r="12163" spans="2:16">
      <c r="B12163" s="351"/>
      <c r="C12163" s="435"/>
      <c r="D12163" s="399"/>
      <c r="E12163" s="400"/>
      <c r="G12163" s="401"/>
      <c r="H12163" s="401"/>
      <c r="I12163" s="401"/>
      <c r="J12163" s="194"/>
      <c r="K12163" s="194"/>
      <c r="L12163" s="195"/>
      <c r="M12163" s="196"/>
      <c r="N12163" s="197"/>
      <c r="O12163" s="197"/>
      <c r="P12163" s="231"/>
    </row>
    <row r="12164" spans="2:16">
      <c r="B12164" s="351"/>
      <c r="C12164" s="435"/>
      <c r="D12164" s="399"/>
      <c r="E12164" s="400"/>
      <c r="G12164" s="401"/>
      <c r="H12164" s="401"/>
      <c r="I12164" s="401"/>
      <c r="J12164" s="194"/>
      <c r="K12164" s="194"/>
      <c r="L12164" s="195"/>
      <c r="M12164" s="196"/>
      <c r="N12164" s="197"/>
      <c r="O12164" s="197"/>
      <c r="P12164" s="231"/>
    </row>
    <row r="12165" spans="2:16">
      <c r="B12165" s="351"/>
      <c r="C12165" s="435"/>
      <c r="D12165" s="399"/>
      <c r="E12165" s="400"/>
      <c r="G12165" s="401"/>
      <c r="H12165" s="401"/>
      <c r="I12165" s="401"/>
      <c r="J12165" s="194"/>
      <c r="K12165" s="194"/>
      <c r="L12165" s="195"/>
      <c r="M12165" s="196"/>
      <c r="N12165" s="197"/>
      <c r="O12165" s="197"/>
      <c r="P12165" s="231"/>
    </row>
    <row r="12166" spans="2:16">
      <c r="B12166" s="351"/>
      <c r="C12166" s="435"/>
      <c r="D12166" s="399"/>
      <c r="E12166" s="400"/>
      <c r="G12166" s="401"/>
      <c r="H12166" s="401"/>
      <c r="I12166" s="401"/>
      <c r="J12166" s="194"/>
      <c r="K12166" s="194"/>
      <c r="L12166" s="195"/>
      <c r="M12166" s="196"/>
      <c r="N12166" s="197"/>
      <c r="O12166" s="197"/>
      <c r="P12166" s="231"/>
    </row>
    <row r="12167" spans="2:16">
      <c r="B12167" s="351"/>
      <c r="C12167" s="435"/>
      <c r="D12167" s="399"/>
      <c r="E12167" s="400"/>
      <c r="G12167" s="401"/>
      <c r="H12167" s="401"/>
      <c r="I12167" s="401"/>
      <c r="J12167" s="194"/>
      <c r="K12167" s="194"/>
      <c r="L12167" s="195"/>
      <c r="M12167" s="196"/>
      <c r="N12167" s="197"/>
      <c r="O12167" s="197"/>
      <c r="P12167" s="231"/>
    </row>
    <row r="12168" spans="2:16">
      <c r="B12168" s="351"/>
      <c r="C12168" s="435"/>
      <c r="D12168" s="399"/>
      <c r="E12168" s="400"/>
      <c r="G12168" s="401"/>
      <c r="H12168" s="401"/>
      <c r="I12168" s="401"/>
      <c r="J12168" s="194"/>
      <c r="K12168" s="194"/>
      <c r="L12168" s="195"/>
      <c r="M12168" s="196"/>
      <c r="N12168" s="197"/>
      <c r="O12168" s="197"/>
      <c r="P12168" s="231"/>
    </row>
    <row r="12169" spans="2:16">
      <c r="B12169" s="351"/>
      <c r="C12169" s="435"/>
      <c r="D12169" s="399"/>
      <c r="E12169" s="400"/>
      <c r="G12169" s="401"/>
      <c r="H12169" s="401"/>
      <c r="I12169" s="401"/>
      <c r="J12169" s="194"/>
      <c r="K12169" s="194"/>
      <c r="L12169" s="195"/>
      <c r="M12169" s="196"/>
      <c r="N12169" s="197"/>
      <c r="O12169" s="197"/>
      <c r="P12169" s="231"/>
    </row>
    <row r="12170" spans="2:16">
      <c r="B12170" s="351"/>
      <c r="C12170" s="435"/>
      <c r="D12170" s="399"/>
      <c r="E12170" s="400"/>
      <c r="G12170" s="401"/>
      <c r="H12170" s="401"/>
      <c r="I12170" s="401"/>
      <c r="J12170" s="194"/>
      <c r="K12170" s="194"/>
      <c r="L12170" s="195"/>
      <c r="M12170" s="196"/>
      <c r="N12170" s="197"/>
      <c r="O12170" s="197"/>
      <c r="P12170" s="231"/>
    </row>
    <row r="12171" spans="2:16">
      <c r="B12171" s="351"/>
      <c r="C12171" s="435"/>
      <c r="D12171" s="399"/>
      <c r="E12171" s="400"/>
      <c r="G12171" s="401"/>
      <c r="H12171" s="401"/>
      <c r="I12171" s="401"/>
      <c r="J12171" s="194"/>
      <c r="K12171" s="194"/>
      <c r="L12171" s="195"/>
      <c r="M12171" s="196"/>
      <c r="N12171" s="197"/>
      <c r="O12171" s="197"/>
      <c r="P12171" s="231"/>
    </row>
    <row r="12172" spans="2:16">
      <c r="B12172" s="351"/>
      <c r="C12172" s="435"/>
      <c r="D12172" s="399"/>
      <c r="E12172" s="400"/>
      <c r="G12172" s="401"/>
      <c r="H12172" s="401"/>
      <c r="I12172" s="401"/>
      <c r="J12172" s="194"/>
      <c r="K12172" s="194"/>
      <c r="L12172" s="195"/>
      <c r="M12172" s="196"/>
      <c r="N12172" s="197"/>
      <c r="O12172" s="197"/>
      <c r="P12172" s="231"/>
    </row>
    <row r="12173" spans="2:16">
      <c r="B12173" s="351"/>
      <c r="C12173" s="435"/>
      <c r="D12173" s="399"/>
      <c r="E12173" s="400"/>
      <c r="G12173" s="401"/>
      <c r="H12173" s="401"/>
      <c r="I12173" s="401"/>
      <c r="J12173" s="194"/>
      <c r="K12173" s="194"/>
      <c r="L12173" s="195"/>
      <c r="M12173" s="196"/>
      <c r="N12173" s="197"/>
      <c r="O12173" s="197"/>
      <c r="P12173" s="231"/>
    </row>
    <row r="12174" spans="2:16">
      <c r="B12174" s="351"/>
      <c r="C12174" s="435"/>
      <c r="D12174" s="399"/>
      <c r="E12174" s="400"/>
      <c r="G12174" s="401"/>
      <c r="H12174" s="401"/>
      <c r="I12174" s="401"/>
      <c r="J12174" s="194"/>
      <c r="K12174" s="194"/>
      <c r="L12174" s="195"/>
      <c r="M12174" s="196"/>
      <c r="N12174" s="197"/>
      <c r="O12174" s="197"/>
      <c r="P12174" s="231"/>
    </row>
    <row r="12175" spans="2:16">
      <c r="B12175" s="351"/>
      <c r="C12175" s="435"/>
      <c r="D12175" s="399"/>
      <c r="E12175" s="400"/>
      <c r="G12175" s="401"/>
      <c r="H12175" s="401"/>
      <c r="I12175" s="401"/>
      <c r="J12175" s="194"/>
      <c r="K12175" s="194"/>
      <c r="L12175" s="195"/>
      <c r="M12175" s="196"/>
      <c r="N12175" s="197"/>
      <c r="O12175" s="197"/>
      <c r="P12175" s="231"/>
    </row>
    <row r="12176" spans="2:16">
      <c r="B12176" s="351"/>
      <c r="C12176" s="435"/>
      <c r="D12176" s="399"/>
      <c r="E12176" s="400"/>
      <c r="G12176" s="401"/>
      <c r="H12176" s="401"/>
      <c r="I12176" s="401"/>
      <c r="J12176" s="194"/>
      <c r="K12176" s="194"/>
      <c r="L12176" s="195"/>
      <c r="M12176" s="196"/>
      <c r="N12176" s="197"/>
      <c r="O12176" s="197"/>
      <c r="P12176" s="231"/>
    </row>
    <row r="12177" spans="2:16">
      <c r="B12177" s="351"/>
      <c r="C12177" s="435"/>
      <c r="D12177" s="399"/>
      <c r="E12177" s="400"/>
      <c r="G12177" s="401"/>
      <c r="H12177" s="401"/>
      <c r="I12177" s="401"/>
      <c r="J12177" s="194"/>
      <c r="K12177" s="194"/>
      <c r="L12177" s="195"/>
      <c r="M12177" s="196"/>
      <c r="N12177" s="197"/>
      <c r="O12177" s="197"/>
      <c r="P12177" s="231"/>
    </row>
    <row r="12178" spans="2:16">
      <c r="B12178" s="351"/>
      <c r="C12178" s="435"/>
      <c r="D12178" s="399"/>
      <c r="E12178" s="400"/>
      <c r="G12178" s="401"/>
      <c r="H12178" s="401"/>
      <c r="I12178" s="401"/>
      <c r="J12178" s="194"/>
      <c r="K12178" s="194"/>
      <c r="L12178" s="195"/>
      <c r="M12178" s="196"/>
      <c r="N12178" s="197"/>
      <c r="O12178" s="197"/>
      <c r="P12178" s="231"/>
    </row>
    <row r="12179" spans="2:16">
      <c r="B12179" s="351"/>
      <c r="C12179" s="435"/>
      <c r="D12179" s="399"/>
      <c r="E12179" s="400"/>
      <c r="G12179" s="401"/>
      <c r="H12179" s="401"/>
      <c r="I12179" s="401"/>
      <c r="J12179" s="194"/>
      <c r="K12179" s="194"/>
      <c r="L12179" s="195"/>
      <c r="M12179" s="196"/>
      <c r="N12179" s="197"/>
      <c r="O12179" s="197"/>
      <c r="P12179" s="231"/>
    </row>
    <row r="12180" spans="2:16">
      <c r="B12180" s="351"/>
      <c r="C12180" s="435"/>
      <c r="D12180" s="399"/>
      <c r="E12180" s="400"/>
      <c r="G12180" s="401"/>
      <c r="H12180" s="401"/>
      <c r="I12180" s="401"/>
      <c r="J12180" s="194"/>
      <c r="K12180" s="194"/>
      <c r="L12180" s="195"/>
      <c r="M12180" s="196"/>
      <c r="N12180" s="197"/>
      <c r="O12180" s="197"/>
      <c r="P12180" s="231"/>
    </row>
    <row r="12181" spans="2:16">
      <c r="B12181" s="351"/>
      <c r="C12181" s="435"/>
      <c r="D12181" s="399"/>
      <c r="E12181" s="400"/>
      <c r="G12181" s="401"/>
      <c r="H12181" s="401"/>
      <c r="I12181" s="401"/>
      <c r="J12181" s="194"/>
      <c r="K12181" s="194"/>
      <c r="L12181" s="195"/>
      <c r="M12181" s="196"/>
      <c r="N12181" s="197"/>
      <c r="O12181" s="197"/>
      <c r="P12181" s="231"/>
    </row>
    <row r="12182" spans="2:16">
      <c r="B12182" s="351"/>
      <c r="C12182" s="435"/>
      <c r="D12182" s="399"/>
      <c r="E12182" s="400"/>
      <c r="G12182" s="401"/>
      <c r="H12182" s="401"/>
      <c r="I12182" s="401"/>
      <c r="J12182" s="194"/>
      <c r="K12182" s="194"/>
      <c r="L12182" s="195"/>
      <c r="M12182" s="196"/>
      <c r="N12182" s="197"/>
      <c r="O12182" s="197"/>
      <c r="P12182" s="231"/>
    </row>
    <row r="12183" spans="2:16">
      <c r="B12183" s="351"/>
      <c r="C12183" s="435"/>
      <c r="D12183" s="399"/>
      <c r="E12183" s="400"/>
      <c r="G12183" s="401"/>
      <c r="H12183" s="401"/>
      <c r="I12183" s="401"/>
      <c r="J12183" s="194"/>
      <c r="K12183" s="194"/>
      <c r="L12183" s="195"/>
      <c r="M12183" s="196"/>
      <c r="N12183" s="197"/>
      <c r="O12183" s="197"/>
      <c r="P12183" s="231"/>
    </row>
    <row r="12184" spans="2:16">
      <c r="B12184" s="351"/>
      <c r="C12184" s="435"/>
      <c r="D12184" s="399"/>
      <c r="E12184" s="400"/>
      <c r="G12184" s="401"/>
      <c r="H12184" s="401"/>
      <c r="I12184" s="401"/>
      <c r="J12184" s="194"/>
      <c r="K12184" s="194"/>
      <c r="L12184" s="195"/>
      <c r="M12184" s="196"/>
      <c r="N12184" s="197"/>
      <c r="O12184" s="197"/>
      <c r="P12184" s="231"/>
    </row>
    <row r="12185" spans="2:16">
      <c r="B12185" s="351"/>
      <c r="C12185" s="435"/>
      <c r="D12185" s="399"/>
      <c r="E12185" s="400"/>
      <c r="G12185" s="401"/>
      <c r="H12185" s="401"/>
      <c r="I12185" s="401"/>
      <c r="J12185" s="194"/>
      <c r="K12185" s="194"/>
      <c r="L12185" s="195"/>
      <c r="M12185" s="196"/>
      <c r="N12185" s="197"/>
      <c r="O12185" s="197"/>
      <c r="P12185" s="231"/>
    </row>
    <row r="12186" spans="2:16">
      <c r="B12186" s="351"/>
      <c r="C12186" s="435"/>
      <c r="D12186" s="399"/>
      <c r="E12186" s="400"/>
      <c r="G12186" s="401"/>
      <c r="H12186" s="401"/>
      <c r="I12186" s="401"/>
      <c r="J12186" s="194"/>
      <c r="K12186" s="194"/>
      <c r="L12186" s="195"/>
      <c r="M12186" s="196"/>
      <c r="N12186" s="197"/>
      <c r="O12186" s="197"/>
      <c r="P12186" s="231"/>
    </row>
    <row r="12187" spans="2:16">
      <c r="B12187" s="351"/>
      <c r="C12187" s="435"/>
      <c r="D12187" s="399"/>
      <c r="E12187" s="400"/>
      <c r="G12187" s="401"/>
      <c r="H12187" s="401"/>
      <c r="I12187" s="401"/>
      <c r="J12187" s="194"/>
      <c r="K12187" s="194"/>
      <c r="L12187" s="195"/>
      <c r="M12187" s="196"/>
      <c r="N12187" s="197"/>
      <c r="O12187" s="197"/>
      <c r="P12187" s="231"/>
    </row>
    <row r="12188" spans="2:16">
      <c r="B12188" s="351"/>
      <c r="C12188" s="435"/>
      <c r="D12188" s="399"/>
      <c r="E12188" s="400"/>
      <c r="G12188" s="401"/>
      <c r="H12188" s="401"/>
      <c r="I12188" s="401"/>
      <c r="J12188" s="194"/>
      <c r="K12188" s="194"/>
      <c r="L12188" s="195"/>
      <c r="M12188" s="196"/>
      <c r="N12188" s="197"/>
      <c r="O12188" s="197"/>
      <c r="P12188" s="231"/>
    </row>
    <row r="12189" spans="2:16">
      <c r="B12189" s="351"/>
      <c r="C12189" s="435"/>
      <c r="D12189" s="399"/>
      <c r="E12189" s="400"/>
      <c r="G12189" s="401"/>
      <c r="H12189" s="401"/>
      <c r="I12189" s="401"/>
      <c r="J12189" s="194"/>
      <c r="K12189" s="194"/>
      <c r="L12189" s="195"/>
      <c r="M12189" s="196"/>
      <c r="N12189" s="197"/>
      <c r="O12189" s="197"/>
      <c r="P12189" s="231"/>
    </row>
    <row r="12190" spans="2:16">
      <c r="B12190" s="351"/>
      <c r="C12190" s="435"/>
      <c r="D12190" s="399"/>
      <c r="E12190" s="400"/>
      <c r="G12190" s="401"/>
      <c r="H12190" s="401"/>
      <c r="I12190" s="401"/>
      <c r="J12190" s="194"/>
      <c r="K12190" s="194"/>
      <c r="L12190" s="195"/>
      <c r="M12190" s="196"/>
      <c r="N12190" s="197"/>
      <c r="O12190" s="197"/>
      <c r="P12190" s="231"/>
    </row>
    <row r="12191" spans="2:16">
      <c r="B12191" s="351"/>
      <c r="C12191" s="435"/>
      <c r="D12191" s="399"/>
      <c r="E12191" s="400"/>
      <c r="G12191" s="401"/>
      <c r="H12191" s="401"/>
      <c r="I12191" s="401"/>
      <c r="J12191" s="194"/>
      <c r="K12191" s="194"/>
      <c r="L12191" s="195"/>
      <c r="M12191" s="196"/>
      <c r="N12191" s="197"/>
      <c r="O12191" s="197"/>
      <c r="P12191" s="231"/>
    </row>
    <row r="12192" spans="2:16">
      <c r="B12192" s="351"/>
      <c r="C12192" s="435"/>
      <c r="D12192" s="399"/>
      <c r="E12192" s="400"/>
      <c r="G12192" s="401"/>
      <c r="H12192" s="401"/>
      <c r="I12192" s="401"/>
      <c r="J12192" s="194"/>
      <c r="K12192" s="194"/>
      <c r="L12192" s="195"/>
      <c r="M12192" s="196"/>
      <c r="N12192" s="197"/>
      <c r="O12192" s="197"/>
      <c r="P12192" s="231"/>
    </row>
    <row r="12193" spans="2:16">
      <c r="B12193" s="351"/>
      <c r="C12193" s="435"/>
      <c r="D12193" s="399"/>
      <c r="E12193" s="400"/>
      <c r="G12193" s="401"/>
      <c r="H12193" s="401"/>
      <c r="I12193" s="401"/>
      <c r="J12193" s="194"/>
      <c r="K12193" s="194"/>
      <c r="L12193" s="195"/>
      <c r="M12193" s="196"/>
      <c r="N12193" s="197"/>
      <c r="O12193" s="197"/>
      <c r="P12193" s="231"/>
    </row>
    <row r="12194" spans="2:16">
      <c r="B12194" s="351"/>
      <c r="C12194" s="435"/>
      <c r="D12194" s="399"/>
      <c r="E12194" s="400"/>
      <c r="G12194" s="401"/>
      <c r="H12194" s="401"/>
      <c r="I12194" s="401"/>
      <c r="J12194" s="194"/>
      <c r="K12194" s="194"/>
      <c r="L12194" s="195"/>
      <c r="M12194" s="196"/>
      <c r="N12194" s="197"/>
      <c r="O12194" s="197"/>
      <c r="P12194" s="231"/>
    </row>
    <row r="12195" spans="2:16">
      <c r="B12195" s="351"/>
      <c r="C12195" s="435"/>
      <c r="D12195" s="399"/>
      <c r="E12195" s="400"/>
      <c r="G12195" s="401"/>
      <c r="H12195" s="401"/>
      <c r="I12195" s="401"/>
      <c r="J12195" s="194"/>
      <c r="K12195" s="194"/>
      <c r="L12195" s="195"/>
      <c r="M12195" s="196"/>
      <c r="N12195" s="197"/>
      <c r="O12195" s="197"/>
      <c r="P12195" s="231"/>
    </row>
    <row r="12196" spans="2:16">
      <c r="B12196" s="351"/>
      <c r="C12196" s="435"/>
      <c r="D12196" s="399"/>
      <c r="E12196" s="400"/>
      <c r="G12196" s="401"/>
      <c r="H12196" s="401"/>
      <c r="I12196" s="401"/>
      <c r="J12196" s="194"/>
      <c r="K12196" s="194"/>
      <c r="L12196" s="195"/>
      <c r="M12196" s="196"/>
      <c r="N12196" s="197"/>
      <c r="O12196" s="197"/>
      <c r="P12196" s="231"/>
    </row>
    <row r="12197" spans="2:16">
      <c r="B12197" s="351"/>
      <c r="C12197" s="435"/>
      <c r="D12197" s="399"/>
      <c r="E12197" s="400"/>
      <c r="G12197" s="401"/>
      <c r="H12197" s="401"/>
      <c r="I12197" s="401"/>
      <c r="J12197" s="194"/>
      <c r="K12197" s="194"/>
      <c r="L12197" s="195"/>
      <c r="M12197" s="196"/>
      <c r="N12197" s="197"/>
      <c r="O12197" s="197"/>
      <c r="P12197" s="231"/>
    </row>
    <row r="12198" spans="2:16">
      <c r="B12198" s="351"/>
      <c r="C12198" s="435"/>
      <c r="D12198" s="399"/>
      <c r="E12198" s="400"/>
      <c r="G12198" s="401"/>
      <c r="H12198" s="401"/>
      <c r="I12198" s="401"/>
      <c r="J12198" s="194"/>
      <c r="K12198" s="194"/>
      <c r="L12198" s="195"/>
      <c r="M12198" s="196"/>
      <c r="N12198" s="197"/>
      <c r="O12198" s="197"/>
      <c r="P12198" s="231"/>
    </row>
    <row r="12199" spans="2:16">
      <c r="B12199" s="351"/>
      <c r="C12199" s="435"/>
      <c r="D12199" s="399"/>
      <c r="E12199" s="400"/>
      <c r="G12199" s="401"/>
      <c r="H12199" s="401"/>
      <c r="I12199" s="401"/>
      <c r="J12199" s="194"/>
      <c r="K12199" s="194"/>
      <c r="L12199" s="195"/>
      <c r="M12199" s="196"/>
      <c r="N12199" s="197"/>
      <c r="O12199" s="197"/>
      <c r="P12199" s="231"/>
    </row>
    <row r="12200" spans="2:16">
      <c r="B12200" s="351"/>
      <c r="C12200" s="435"/>
      <c r="D12200" s="399"/>
      <c r="E12200" s="400"/>
      <c r="G12200" s="401"/>
      <c r="H12200" s="401"/>
      <c r="I12200" s="401"/>
      <c r="J12200" s="194"/>
      <c r="K12200" s="194"/>
      <c r="L12200" s="195"/>
      <c r="M12200" s="196"/>
      <c r="N12200" s="197"/>
      <c r="O12200" s="197"/>
      <c r="P12200" s="231"/>
    </row>
    <row r="12201" spans="2:16">
      <c r="B12201" s="351"/>
      <c r="C12201" s="435"/>
      <c r="D12201" s="399"/>
      <c r="E12201" s="400"/>
      <c r="G12201" s="401"/>
      <c r="H12201" s="401"/>
      <c r="I12201" s="401"/>
      <c r="J12201" s="194"/>
      <c r="K12201" s="194"/>
      <c r="L12201" s="195"/>
      <c r="M12201" s="196"/>
      <c r="N12201" s="197"/>
      <c r="O12201" s="197"/>
      <c r="P12201" s="231"/>
    </row>
    <row r="12202" spans="2:16">
      <c r="B12202" s="351"/>
      <c r="C12202" s="435"/>
      <c r="D12202" s="399"/>
      <c r="E12202" s="400"/>
      <c r="G12202" s="401"/>
      <c r="H12202" s="401"/>
      <c r="I12202" s="401"/>
      <c r="J12202" s="194"/>
      <c r="K12202" s="194"/>
      <c r="L12202" s="195"/>
      <c r="M12202" s="196"/>
      <c r="N12202" s="197"/>
      <c r="O12202" s="197"/>
      <c r="P12202" s="231"/>
    </row>
    <row r="12203" spans="2:16">
      <c r="B12203" s="351"/>
      <c r="C12203" s="435"/>
      <c r="D12203" s="399"/>
      <c r="E12203" s="400"/>
      <c r="G12203" s="401"/>
      <c r="H12203" s="401"/>
      <c r="I12203" s="401"/>
      <c r="J12203" s="194"/>
      <c r="K12203" s="194"/>
      <c r="L12203" s="195"/>
      <c r="M12203" s="196"/>
      <c r="N12203" s="197"/>
      <c r="O12203" s="197"/>
      <c r="P12203" s="231"/>
    </row>
    <row r="12204" spans="2:16">
      <c r="B12204" s="402"/>
      <c r="C12204" s="435"/>
      <c r="D12204" s="404"/>
      <c r="E12204" s="405"/>
      <c r="G12204" s="406"/>
      <c r="H12204" s="406"/>
      <c r="I12204" s="406"/>
      <c r="J12204" s="194"/>
      <c r="K12204" s="194"/>
      <c r="L12204" s="195"/>
      <c r="M12204" s="196"/>
      <c r="N12204" s="197"/>
      <c r="O12204" s="197"/>
      <c r="P12204" s="221"/>
    </row>
    <row r="12205" spans="2:16">
      <c r="B12205" s="351"/>
      <c r="C12205" s="435"/>
      <c r="D12205" s="399"/>
      <c r="E12205" s="400"/>
      <c r="G12205" s="401"/>
      <c r="H12205" s="401"/>
      <c r="I12205" s="401"/>
      <c r="J12205" s="194"/>
      <c r="K12205" s="194"/>
      <c r="L12205" s="195"/>
      <c r="M12205" s="196"/>
      <c r="N12205" s="197"/>
      <c r="O12205" s="197"/>
      <c r="P12205" s="231"/>
    </row>
    <row r="12206" spans="2:16">
      <c r="B12206" s="351"/>
      <c r="C12206" s="435"/>
      <c r="D12206" s="399"/>
      <c r="E12206" s="400"/>
      <c r="G12206" s="401"/>
      <c r="H12206" s="401"/>
      <c r="I12206" s="401"/>
      <c r="J12206" s="194"/>
      <c r="K12206" s="194"/>
      <c r="L12206" s="195"/>
      <c r="M12206" s="196"/>
      <c r="N12206" s="197"/>
      <c r="O12206" s="197"/>
      <c r="P12206" s="231"/>
    </row>
    <row r="12207" spans="2:16">
      <c r="B12207" s="351"/>
      <c r="C12207" s="435"/>
      <c r="D12207" s="399"/>
      <c r="E12207" s="400"/>
      <c r="G12207" s="401"/>
      <c r="H12207" s="401"/>
      <c r="I12207" s="401"/>
      <c r="J12207" s="194"/>
      <c r="K12207" s="194"/>
      <c r="L12207" s="195"/>
      <c r="M12207" s="196"/>
      <c r="N12207" s="197"/>
      <c r="O12207" s="197"/>
      <c r="P12207" s="231"/>
    </row>
    <row r="12208" spans="2:16">
      <c r="B12208" s="351"/>
      <c r="C12208" s="435"/>
      <c r="D12208" s="399"/>
      <c r="E12208" s="400"/>
      <c r="G12208" s="401"/>
      <c r="H12208" s="401"/>
      <c r="I12208" s="401"/>
      <c r="J12208" s="194"/>
      <c r="K12208" s="194"/>
      <c r="L12208" s="195"/>
      <c r="M12208" s="196"/>
      <c r="N12208" s="197"/>
      <c r="O12208" s="197"/>
      <c r="P12208" s="231"/>
    </row>
    <row r="12209" spans="2:16">
      <c r="B12209" s="351"/>
      <c r="C12209" s="435"/>
      <c r="D12209" s="399"/>
      <c r="E12209" s="400"/>
      <c r="G12209" s="401"/>
      <c r="H12209" s="401"/>
      <c r="I12209" s="401"/>
      <c r="J12209" s="194"/>
      <c r="K12209" s="194"/>
      <c r="L12209" s="195"/>
      <c r="M12209" s="196"/>
      <c r="N12209" s="197"/>
      <c r="O12209" s="197"/>
      <c r="P12209" s="231"/>
    </row>
    <row r="12210" spans="2:16">
      <c r="B12210" s="351"/>
      <c r="C12210" s="435"/>
      <c r="D12210" s="399"/>
      <c r="E12210" s="400"/>
      <c r="G12210" s="401"/>
      <c r="H12210" s="401"/>
      <c r="I12210" s="401"/>
      <c r="J12210" s="194"/>
      <c r="K12210" s="194"/>
      <c r="L12210" s="195"/>
      <c r="M12210" s="196"/>
      <c r="N12210" s="197"/>
      <c r="O12210" s="197"/>
      <c r="P12210" s="231"/>
    </row>
    <row r="12211" spans="2:16">
      <c r="B12211" s="351"/>
      <c r="C12211" s="435"/>
      <c r="D12211" s="399"/>
      <c r="E12211" s="400"/>
      <c r="G12211" s="401"/>
      <c r="H12211" s="401"/>
      <c r="I12211" s="401"/>
      <c r="J12211" s="194"/>
      <c r="K12211" s="194"/>
      <c r="L12211" s="195"/>
      <c r="M12211" s="196"/>
      <c r="N12211" s="197"/>
      <c r="O12211" s="197"/>
      <c r="P12211" s="231"/>
    </row>
    <row r="12212" spans="2:16">
      <c r="B12212" s="351"/>
      <c r="C12212" s="435"/>
      <c r="D12212" s="399"/>
      <c r="E12212" s="400"/>
      <c r="G12212" s="401"/>
      <c r="H12212" s="401"/>
      <c r="I12212" s="401"/>
      <c r="J12212" s="194"/>
      <c r="K12212" s="194"/>
      <c r="L12212" s="195"/>
      <c r="M12212" s="196"/>
      <c r="N12212" s="197"/>
      <c r="O12212" s="197"/>
      <c r="P12212" s="231"/>
    </row>
    <row r="12213" spans="2:16">
      <c r="B12213" s="351"/>
      <c r="C12213" s="435"/>
      <c r="D12213" s="399"/>
      <c r="E12213" s="400"/>
      <c r="G12213" s="401"/>
      <c r="H12213" s="401"/>
      <c r="I12213" s="401"/>
      <c r="J12213" s="194"/>
      <c r="K12213" s="194"/>
      <c r="L12213" s="195"/>
      <c r="M12213" s="196"/>
      <c r="N12213" s="197"/>
      <c r="O12213" s="197"/>
      <c r="P12213" s="231"/>
    </row>
    <row r="12214" spans="2:16">
      <c r="B12214" s="351"/>
      <c r="C12214" s="435"/>
      <c r="D12214" s="399"/>
      <c r="E12214" s="400"/>
      <c r="G12214" s="401"/>
      <c r="H12214" s="401"/>
      <c r="I12214" s="401"/>
      <c r="J12214" s="194"/>
      <c r="K12214" s="194"/>
      <c r="L12214" s="195"/>
      <c r="M12214" s="196"/>
      <c r="N12214" s="197"/>
      <c r="O12214" s="197"/>
      <c r="P12214" s="231"/>
    </row>
    <row r="12215" spans="2:16">
      <c r="B12215" s="351"/>
      <c r="C12215" s="435"/>
      <c r="D12215" s="399"/>
      <c r="E12215" s="400"/>
      <c r="G12215" s="401"/>
      <c r="H12215" s="401"/>
      <c r="I12215" s="401"/>
      <c r="J12215" s="194"/>
      <c r="K12215" s="194"/>
      <c r="L12215" s="195"/>
      <c r="M12215" s="196"/>
      <c r="N12215" s="197"/>
      <c r="O12215" s="197"/>
      <c r="P12215" s="231"/>
    </row>
    <row r="12216" spans="2:16">
      <c r="B12216" s="351"/>
      <c r="C12216" s="435"/>
      <c r="D12216" s="399"/>
      <c r="E12216" s="400"/>
      <c r="G12216" s="401"/>
      <c r="H12216" s="401"/>
      <c r="I12216" s="401"/>
      <c r="J12216" s="194"/>
      <c r="K12216" s="194"/>
      <c r="L12216" s="195"/>
      <c r="M12216" s="196"/>
      <c r="N12216" s="197"/>
      <c r="O12216" s="197"/>
      <c r="P12216" s="231"/>
    </row>
    <row r="12217" spans="2:16">
      <c r="B12217" s="351"/>
      <c r="C12217" s="435"/>
      <c r="D12217" s="399"/>
      <c r="E12217" s="400"/>
      <c r="G12217" s="401"/>
      <c r="H12217" s="401"/>
      <c r="I12217" s="401"/>
      <c r="J12217" s="194"/>
      <c r="K12217" s="194"/>
      <c r="L12217" s="195"/>
      <c r="M12217" s="196"/>
      <c r="N12217" s="197"/>
      <c r="O12217" s="197"/>
      <c r="P12217" s="231"/>
    </row>
    <row r="12218" spans="2:16">
      <c r="B12218" s="351"/>
      <c r="C12218" s="435"/>
      <c r="D12218" s="399"/>
      <c r="E12218" s="400"/>
      <c r="G12218" s="401"/>
      <c r="H12218" s="401"/>
      <c r="I12218" s="401"/>
      <c r="J12218" s="194"/>
      <c r="K12218" s="194"/>
      <c r="L12218" s="195"/>
      <c r="M12218" s="196"/>
      <c r="N12218" s="197"/>
      <c r="O12218" s="197"/>
      <c r="P12218" s="231"/>
    </row>
    <row r="12219" spans="2:16">
      <c r="B12219" s="351"/>
      <c r="C12219" s="435"/>
      <c r="D12219" s="399"/>
      <c r="E12219" s="400"/>
      <c r="G12219" s="401"/>
      <c r="H12219" s="401"/>
      <c r="I12219" s="401"/>
      <c r="J12219" s="194"/>
      <c r="K12219" s="194"/>
      <c r="L12219" s="195"/>
      <c r="M12219" s="196"/>
      <c r="N12219" s="197"/>
      <c r="O12219" s="197"/>
      <c r="P12219" s="231"/>
    </row>
    <row r="12220" spans="2:16">
      <c r="B12220" s="351"/>
      <c r="C12220" s="435"/>
      <c r="D12220" s="399"/>
      <c r="E12220" s="400"/>
      <c r="G12220" s="401"/>
      <c r="H12220" s="401"/>
      <c r="I12220" s="401"/>
      <c r="J12220" s="194"/>
      <c r="K12220" s="194"/>
      <c r="L12220" s="195"/>
      <c r="M12220" s="196"/>
      <c r="N12220" s="197"/>
      <c r="O12220" s="197"/>
      <c r="P12220" s="231"/>
    </row>
    <row r="12221" spans="2:16">
      <c r="B12221" s="351"/>
      <c r="C12221" s="435"/>
      <c r="D12221" s="399"/>
      <c r="E12221" s="400"/>
      <c r="G12221" s="401"/>
      <c r="H12221" s="401"/>
      <c r="I12221" s="401"/>
      <c r="J12221" s="194"/>
      <c r="K12221" s="194"/>
      <c r="L12221" s="195"/>
      <c r="M12221" s="196"/>
      <c r="N12221" s="197"/>
      <c r="O12221" s="197"/>
      <c r="P12221" s="231"/>
    </row>
    <row r="12222" spans="2:16">
      <c r="B12222" s="351"/>
      <c r="C12222" s="435"/>
      <c r="D12222" s="399"/>
      <c r="E12222" s="400"/>
      <c r="G12222" s="401"/>
      <c r="H12222" s="401"/>
      <c r="I12222" s="401"/>
      <c r="J12222" s="194"/>
      <c r="K12222" s="194"/>
      <c r="L12222" s="195"/>
      <c r="M12222" s="196"/>
      <c r="N12222" s="197"/>
      <c r="O12222" s="197"/>
      <c r="P12222" s="231"/>
    </row>
    <row r="12223" spans="2:16">
      <c r="B12223" s="351"/>
      <c r="C12223" s="435"/>
      <c r="D12223" s="399"/>
      <c r="E12223" s="400"/>
      <c r="G12223" s="401"/>
      <c r="H12223" s="401"/>
      <c r="I12223" s="401"/>
      <c r="J12223" s="194"/>
      <c r="K12223" s="194"/>
      <c r="L12223" s="195"/>
      <c r="M12223" s="196"/>
      <c r="N12223" s="197"/>
      <c r="O12223" s="197"/>
      <c r="P12223" s="231"/>
    </row>
    <row r="12224" spans="2:16">
      <c r="B12224" s="351"/>
      <c r="C12224" s="435"/>
      <c r="D12224" s="399"/>
      <c r="E12224" s="400"/>
      <c r="G12224" s="401"/>
      <c r="H12224" s="401"/>
      <c r="I12224" s="401"/>
      <c r="J12224" s="194"/>
      <c r="K12224" s="194"/>
      <c r="L12224" s="195"/>
      <c r="M12224" s="196"/>
      <c r="N12224" s="197"/>
      <c r="O12224" s="197"/>
      <c r="P12224" s="231"/>
    </row>
    <row r="12225" spans="2:16">
      <c r="B12225" s="351"/>
      <c r="C12225" s="435"/>
      <c r="D12225" s="399"/>
      <c r="E12225" s="400"/>
      <c r="G12225" s="401"/>
      <c r="H12225" s="401"/>
      <c r="I12225" s="401"/>
      <c r="J12225" s="194"/>
      <c r="K12225" s="194"/>
      <c r="L12225" s="195"/>
      <c r="M12225" s="196"/>
      <c r="N12225" s="197"/>
      <c r="O12225" s="197"/>
      <c r="P12225" s="231"/>
    </row>
    <row r="12226" spans="2:16">
      <c r="B12226" s="351"/>
      <c r="C12226" s="435"/>
      <c r="D12226" s="399"/>
      <c r="E12226" s="400"/>
      <c r="G12226" s="401"/>
      <c r="H12226" s="401"/>
      <c r="I12226" s="401"/>
      <c r="J12226" s="194"/>
      <c r="K12226" s="194"/>
      <c r="L12226" s="195"/>
      <c r="M12226" s="196"/>
      <c r="N12226" s="197"/>
      <c r="O12226" s="197"/>
      <c r="P12226" s="231"/>
    </row>
    <row r="12227" spans="2:16">
      <c r="B12227" s="351"/>
      <c r="C12227" s="435"/>
      <c r="D12227" s="399"/>
      <c r="E12227" s="400"/>
      <c r="G12227" s="401"/>
      <c r="H12227" s="401"/>
      <c r="I12227" s="401"/>
      <c r="J12227" s="194"/>
      <c r="K12227" s="194"/>
      <c r="L12227" s="195"/>
      <c r="M12227" s="196"/>
      <c r="N12227" s="197"/>
      <c r="O12227" s="197"/>
      <c r="P12227" s="231"/>
    </row>
    <row r="12228" spans="2:16">
      <c r="B12228" s="351"/>
      <c r="C12228" s="435"/>
      <c r="D12228" s="399"/>
      <c r="E12228" s="400"/>
      <c r="G12228" s="401"/>
      <c r="H12228" s="401"/>
      <c r="I12228" s="401"/>
      <c r="J12228" s="194"/>
      <c r="K12228" s="194"/>
      <c r="L12228" s="195"/>
      <c r="M12228" s="196"/>
      <c r="N12228" s="197"/>
      <c r="O12228" s="197"/>
      <c r="P12228" s="231"/>
    </row>
    <row r="12229" spans="2:16">
      <c r="B12229" s="351"/>
      <c r="C12229" s="435"/>
      <c r="D12229" s="399"/>
      <c r="E12229" s="400"/>
      <c r="G12229" s="401"/>
      <c r="H12229" s="401"/>
      <c r="I12229" s="401"/>
      <c r="J12229" s="194"/>
      <c r="K12229" s="194"/>
      <c r="L12229" s="195"/>
      <c r="M12229" s="196"/>
      <c r="N12229" s="197"/>
      <c r="O12229" s="197"/>
      <c r="P12229" s="231"/>
    </row>
    <row r="12230" spans="2:16">
      <c r="B12230" s="351"/>
      <c r="C12230" s="435"/>
      <c r="D12230" s="399"/>
      <c r="E12230" s="400"/>
      <c r="G12230" s="401"/>
      <c r="H12230" s="401"/>
      <c r="I12230" s="401"/>
      <c r="J12230" s="194"/>
      <c r="K12230" s="194"/>
      <c r="L12230" s="195"/>
      <c r="M12230" s="196"/>
      <c r="N12230" s="197"/>
      <c r="O12230" s="197"/>
      <c r="P12230" s="231"/>
    </row>
    <row r="12231" spans="2:16">
      <c r="B12231" s="351"/>
      <c r="C12231" s="435"/>
      <c r="D12231" s="399"/>
      <c r="E12231" s="400"/>
      <c r="G12231" s="401"/>
      <c r="H12231" s="401"/>
      <c r="I12231" s="401"/>
      <c r="J12231" s="194"/>
      <c r="K12231" s="194"/>
      <c r="L12231" s="195"/>
      <c r="M12231" s="196"/>
      <c r="N12231" s="197"/>
      <c r="O12231" s="197"/>
      <c r="P12231" s="231"/>
    </row>
    <row r="12232" spans="2:16">
      <c r="B12232" s="351"/>
      <c r="C12232" s="435"/>
      <c r="D12232" s="399"/>
      <c r="E12232" s="400"/>
      <c r="G12232" s="401"/>
      <c r="H12232" s="401"/>
      <c r="I12232" s="401"/>
      <c r="J12232" s="194"/>
      <c r="K12232" s="194"/>
      <c r="L12232" s="195"/>
      <c r="M12232" s="196"/>
      <c r="N12232" s="197"/>
      <c r="O12232" s="197"/>
      <c r="P12232" s="231"/>
    </row>
    <row r="12233" spans="2:16">
      <c r="B12233" s="351"/>
      <c r="C12233" s="435"/>
      <c r="D12233" s="399"/>
      <c r="E12233" s="400"/>
      <c r="G12233" s="401"/>
      <c r="H12233" s="401"/>
      <c r="I12233" s="401"/>
      <c r="J12233" s="194"/>
      <c r="K12233" s="194"/>
      <c r="L12233" s="195"/>
      <c r="M12233" s="196"/>
      <c r="N12233" s="197"/>
      <c r="O12233" s="197"/>
      <c r="P12233" s="231"/>
    </row>
    <row r="12234" spans="2:16">
      <c r="B12234" s="351"/>
      <c r="C12234" s="435"/>
      <c r="D12234" s="399"/>
      <c r="E12234" s="400"/>
      <c r="G12234" s="401"/>
      <c r="H12234" s="401"/>
      <c r="I12234" s="401"/>
      <c r="J12234" s="194"/>
      <c r="K12234" s="194"/>
      <c r="L12234" s="195"/>
      <c r="M12234" s="196"/>
      <c r="N12234" s="197"/>
      <c r="O12234" s="197"/>
      <c r="P12234" s="231"/>
    </row>
    <row r="12235" spans="2:16">
      <c r="B12235" s="351"/>
      <c r="C12235" s="435"/>
      <c r="D12235" s="399"/>
      <c r="E12235" s="400"/>
      <c r="G12235" s="401"/>
      <c r="H12235" s="401"/>
      <c r="I12235" s="401"/>
      <c r="J12235" s="194"/>
      <c r="K12235" s="194"/>
      <c r="L12235" s="195"/>
      <c r="M12235" s="196"/>
      <c r="N12235" s="197"/>
      <c r="O12235" s="197"/>
      <c r="P12235" s="231"/>
    </row>
    <row r="12236" spans="2:16">
      <c r="B12236" s="351"/>
      <c r="C12236" s="435"/>
      <c r="D12236" s="399"/>
      <c r="E12236" s="400"/>
      <c r="G12236" s="401"/>
      <c r="H12236" s="401"/>
      <c r="I12236" s="401"/>
      <c r="J12236" s="194"/>
      <c r="K12236" s="194"/>
      <c r="L12236" s="195"/>
      <c r="M12236" s="196"/>
      <c r="N12236" s="197"/>
      <c r="O12236" s="197"/>
      <c r="P12236" s="231"/>
    </row>
    <row r="12237" spans="2:16">
      <c r="B12237" s="351"/>
      <c r="C12237" s="435"/>
      <c r="D12237" s="399"/>
      <c r="E12237" s="400"/>
      <c r="G12237" s="401"/>
      <c r="H12237" s="401"/>
      <c r="I12237" s="401"/>
      <c r="J12237" s="194"/>
      <c r="K12237" s="194"/>
      <c r="L12237" s="195"/>
      <c r="M12237" s="196"/>
      <c r="N12237" s="197"/>
      <c r="O12237" s="197"/>
      <c r="P12237" s="231"/>
    </row>
    <row r="12238" spans="2:16">
      <c r="B12238" s="351"/>
      <c r="C12238" s="435"/>
      <c r="D12238" s="399"/>
      <c r="E12238" s="400"/>
      <c r="G12238" s="401"/>
      <c r="H12238" s="401"/>
      <c r="I12238" s="401"/>
      <c r="J12238" s="194"/>
      <c r="K12238" s="194"/>
      <c r="L12238" s="195"/>
      <c r="M12238" s="196"/>
      <c r="N12238" s="197"/>
      <c r="O12238" s="197"/>
      <c r="P12238" s="231"/>
    </row>
    <row r="12239" spans="2:16">
      <c r="B12239" s="351"/>
      <c r="C12239" s="435"/>
      <c r="D12239" s="399"/>
      <c r="E12239" s="400"/>
      <c r="G12239" s="401"/>
      <c r="H12239" s="401"/>
      <c r="I12239" s="401"/>
      <c r="J12239" s="194"/>
      <c r="K12239" s="194"/>
      <c r="L12239" s="195"/>
      <c r="M12239" s="196"/>
      <c r="N12239" s="197"/>
      <c r="O12239" s="197"/>
      <c r="P12239" s="231"/>
    </row>
    <row r="12240" spans="2:16">
      <c r="B12240" s="351"/>
      <c r="C12240" s="435"/>
      <c r="D12240" s="399"/>
      <c r="E12240" s="400"/>
      <c r="G12240" s="401"/>
      <c r="H12240" s="401"/>
      <c r="I12240" s="401"/>
      <c r="J12240" s="194"/>
      <c r="K12240" s="194"/>
      <c r="L12240" s="195"/>
      <c r="M12240" s="196"/>
      <c r="N12240" s="197"/>
      <c r="O12240" s="197"/>
      <c r="P12240" s="231"/>
    </row>
    <row r="12241" spans="2:16">
      <c r="B12241" s="351"/>
      <c r="C12241" s="435"/>
      <c r="D12241" s="399"/>
      <c r="E12241" s="400"/>
      <c r="G12241" s="401"/>
      <c r="H12241" s="401"/>
      <c r="I12241" s="401"/>
      <c r="J12241" s="194"/>
      <c r="K12241" s="194"/>
      <c r="L12241" s="195"/>
      <c r="M12241" s="196"/>
      <c r="N12241" s="197"/>
      <c r="O12241" s="197"/>
      <c r="P12241" s="231"/>
    </row>
    <row r="12242" spans="2:16">
      <c r="B12242" s="351"/>
      <c r="C12242" s="435"/>
      <c r="D12242" s="399"/>
      <c r="E12242" s="400"/>
      <c r="G12242" s="401"/>
      <c r="H12242" s="401"/>
      <c r="I12242" s="401"/>
      <c r="J12242" s="194"/>
      <c r="K12242" s="194"/>
      <c r="L12242" s="195"/>
      <c r="M12242" s="196"/>
      <c r="N12242" s="197"/>
      <c r="O12242" s="197"/>
      <c r="P12242" s="231"/>
    </row>
    <row r="12243" spans="2:16">
      <c r="B12243" s="351"/>
      <c r="C12243" s="435"/>
      <c r="D12243" s="399"/>
      <c r="E12243" s="400"/>
      <c r="G12243" s="401"/>
      <c r="H12243" s="401"/>
      <c r="I12243" s="401"/>
      <c r="J12243" s="194"/>
      <c r="K12243" s="194"/>
      <c r="L12243" s="195"/>
      <c r="M12243" s="196"/>
      <c r="N12243" s="197"/>
      <c r="O12243" s="197"/>
      <c r="P12243" s="231"/>
    </row>
    <row r="12244" spans="2:16">
      <c r="B12244" s="351"/>
      <c r="C12244" s="435"/>
      <c r="D12244" s="399"/>
      <c r="E12244" s="400"/>
      <c r="G12244" s="401"/>
      <c r="H12244" s="401"/>
      <c r="I12244" s="401"/>
      <c r="J12244" s="194"/>
      <c r="K12244" s="194"/>
      <c r="L12244" s="195"/>
      <c r="M12244" s="196"/>
      <c r="N12244" s="197"/>
      <c r="O12244" s="197"/>
      <c r="P12244" s="231"/>
    </row>
    <row r="12245" spans="2:16">
      <c r="B12245" s="351"/>
      <c r="C12245" s="435"/>
      <c r="D12245" s="399"/>
      <c r="E12245" s="400"/>
      <c r="G12245" s="401"/>
      <c r="H12245" s="401"/>
      <c r="I12245" s="401"/>
      <c r="J12245" s="194"/>
      <c r="K12245" s="194"/>
      <c r="L12245" s="195"/>
      <c r="M12245" s="196"/>
      <c r="N12245" s="197"/>
      <c r="O12245" s="197"/>
      <c r="P12245" s="231"/>
    </row>
    <row r="12246" spans="2:16">
      <c r="B12246" s="351"/>
      <c r="C12246" s="435"/>
      <c r="D12246" s="399"/>
      <c r="E12246" s="400"/>
      <c r="G12246" s="401"/>
      <c r="H12246" s="401"/>
      <c r="I12246" s="401"/>
      <c r="J12246" s="194"/>
      <c r="K12246" s="194"/>
      <c r="L12246" s="195"/>
      <c r="M12246" s="196"/>
      <c r="N12246" s="197"/>
      <c r="O12246" s="197"/>
      <c r="P12246" s="231"/>
    </row>
    <row r="12247" spans="2:16">
      <c r="B12247" s="351"/>
      <c r="C12247" s="435"/>
      <c r="D12247" s="399"/>
      <c r="E12247" s="400"/>
      <c r="G12247" s="401"/>
      <c r="H12247" s="401"/>
      <c r="I12247" s="401"/>
      <c r="J12247" s="194"/>
      <c r="K12247" s="194"/>
      <c r="L12247" s="195"/>
      <c r="M12247" s="196"/>
      <c r="N12247" s="197"/>
      <c r="O12247" s="197"/>
      <c r="P12247" s="231"/>
    </row>
    <row r="12248" spans="2:16">
      <c r="B12248" s="351"/>
      <c r="C12248" s="435"/>
      <c r="D12248" s="399"/>
      <c r="E12248" s="400"/>
      <c r="G12248" s="401"/>
      <c r="H12248" s="401"/>
      <c r="I12248" s="401"/>
      <c r="J12248" s="194"/>
      <c r="K12248" s="194"/>
      <c r="L12248" s="195"/>
      <c r="M12248" s="196"/>
      <c r="N12248" s="197"/>
      <c r="O12248" s="197"/>
      <c r="P12248" s="231"/>
    </row>
    <row r="12249" spans="2:16">
      <c r="B12249" s="351"/>
      <c r="C12249" s="435"/>
      <c r="D12249" s="399"/>
      <c r="E12249" s="400"/>
      <c r="G12249" s="401"/>
      <c r="H12249" s="401"/>
      <c r="I12249" s="401"/>
      <c r="J12249" s="194"/>
      <c r="K12249" s="194"/>
      <c r="L12249" s="195"/>
      <c r="M12249" s="196"/>
      <c r="N12249" s="197"/>
      <c r="O12249" s="197"/>
      <c r="P12249" s="231"/>
    </row>
    <row r="12250" spans="2:16">
      <c r="B12250" s="351"/>
      <c r="C12250" s="435"/>
      <c r="D12250" s="399"/>
      <c r="E12250" s="400"/>
      <c r="G12250" s="401"/>
      <c r="H12250" s="401"/>
      <c r="I12250" s="401"/>
      <c r="J12250" s="194"/>
      <c r="K12250" s="194"/>
      <c r="L12250" s="195"/>
      <c r="M12250" s="196"/>
      <c r="N12250" s="197"/>
      <c r="O12250" s="197"/>
      <c r="P12250" s="231"/>
    </row>
    <row r="12251" spans="2:16">
      <c r="B12251" s="351"/>
      <c r="C12251" s="435"/>
      <c r="D12251" s="399"/>
      <c r="E12251" s="400"/>
      <c r="G12251" s="401"/>
      <c r="H12251" s="401"/>
      <c r="I12251" s="401"/>
      <c r="J12251" s="194"/>
      <c r="K12251" s="194"/>
      <c r="L12251" s="195"/>
      <c r="M12251" s="196"/>
      <c r="N12251" s="197"/>
      <c r="O12251" s="197"/>
      <c r="P12251" s="231"/>
    </row>
    <row r="12252" spans="2:16">
      <c r="B12252" s="351"/>
      <c r="C12252" s="435"/>
      <c r="D12252" s="399"/>
      <c r="E12252" s="400"/>
      <c r="G12252" s="401"/>
      <c r="H12252" s="401"/>
      <c r="I12252" s="401"/>
      <c r="J12252" s="194"/>
      <c r="K12252" s="194"/>
      <c r="L12252" s="195"/>
      <c r="M12252" s="196"/>
      <c r="N12252" s="197"/>
      <c r="O12252" s="197"/>
      <c r="P12252" s="231"/>
    </row>
    <row r="12253" spans="2:16">
      <c r="B12253" s="351"/>
      <c r="C12253" s="435"/>
      <c r="D12253" s="399"/>
      <c r="E12253" s="400"/>
      <c r="G12253" s="401"/>
      <c r="H12253" s="401"/>
      <c r="I12253" s="401"/>
      <c r="J12253" s="194"/>
      <c r="K12253" s="194"/>
      <c r="L12253" s="195"/>
      <c r="M12253" s="196"/>
      <c r="N12253" s="197"/>
      <c r="O12253" s="197"/>
      <c r="P12253" s="231"/>
    </row>
    <row r="12254" spans="2:16">
      <c r="B12254" s="351"/>
      <c r="C12254" s="435"/>
      <c r="D12254" s="399"/>
      <c r="E12254" s="400"/>
      <c r="G12254" s="401"/>
      <c r="H12254" s="401"/>
      <c r="I12254" s="401"/>
      <c r="J12254" s="194"/>
      <c r="K12254" s="194"/>
      <c r="L12254" s="195"/>
      <c r="M12254" s="196"/>
      <c r="N12254" s="197"/>
      <c r="O12254" s="197"/>
      <c r="P12254" s="231"/>
    </row>
    <row r="12255" spans="2:16">
      <c r="B12255" s="351"/>
      <c r="C12255" s="435"/>
      <c r="D12255" s="399"/>
      <c r="E12255" s="400"/>
      <c r="G12255" s="401"/>
      <c r="H12255" s="401"/>
      <c r="I12255" s="401"/>
      <c r="J12255" s="194"/>
      <c r="K12255" s="194"/>
      <c r="L12255" s="195"/>
      <c r="M12255" s="196"/>
      <c r="N12255" s="197"/>
      <c r="O12255" s="197"/>
      <c r="P12255" s="231"/>
    </row>
    <row r="12256" spans="2:16">
      <c r="B12256" s="351"/>
      <c r="C12256" s="435"/>
      <c r="D12256" s="399"/>
      <c r="E12256" s="400"/>
      <c r="G12256" s="401"/>
      <c r="H12256" s="401"/>
      <c r="I12256" s="401"/>
      <c r="J12256" s="194"/>
      <c r="K12256" s="194"/>
      <c r="L12256" s="195"/>
      <c r="M12256" s="196"/>
      <c r="N12256" s="197"/>
      <c r="O12256" s="197"/>
      <c r="P12256" s="231"/>
    </row>
    <row r="12257" spans="2:16">
      <c r="B12257" s="351"/>
      <c r="C12257" s="435"/>
      <c r="D12257" s="399"/>
      <c r="E12257" s="400"/>
      <c r="G12257" s="401"/>
      <c r="H12257" s="401"/>
      <c r="I12257" s="401"/>
      <c r="J12257" s="194"/>
      <c r="K12257" s="194"/>
      <c r="L12257" s="195"/>
      <c r="M12257" s="196"/>
      <c r="N12257" s="197"/>
      <c r="O12257" s="197"/>
      <c r="P12257" s="231"/>
    </row>
    <row r="12258" spans="2:16">
      <c r="B12258" s="351"/>
      <c r="C12258" s="435"/>
      <c r="D12258" s="399"/>
      <c r="E12258" s="400"/>
      <c r="G12258" s="401"/>
      <c r="H12258" s="401"/>
      <c r="I12258" s="401"/>
      <c r="J12258" s="194"/>
      <c r="K12258" s="194"/>
      <c r="L12258" s="195"/>
      <c r="M12258" s="196"/>
      <c r="N12258" s="197"/>
      <c r="O12258" s="197"/>
      <c r="P12258" s="231"/>
    </row>
    <row r="12259" spans="2:16">
      <c r="B12259" s="351"/>
      <c r="C12259" s="435"/>
      <c r="D12259" s="399"/>
      <c r="E12259" s="400"/>
      <c r="G12259" s="401"/>
      <c r="H12259" s="401"/>
      <c r="I12259" s="401"/>
      <c r="J12259" s="194"/>
      <c r="K12259" s="194"/>
      <c r="L12259" s="195"/>
      <c r="M12259" s="196"/>
      <c r="N12259" s="197"/>
      <c r="O12259" s="197"/>
      <c r="P12259" s="231"/>
    </row>
    <row r="12260" spans="2:16">
      <c r="B12260" s="351"/>
      <c r="C12260" s="435"/>
      <c r="D12260" s="399"/>
      <c r="E12260" s="400"/>
      <c r="G12260" s="401"/>
      <c r="H12260" s="401"/>
      <c r="I12260" s="401"/>
      <c r="J12260" s="194"/>
      <c r="K12260" s="194"/>
      <c r="L12260" s="195"/>
      <c r="M12260" s="196"/>
      <c r="N12260" s="197"/>
      <c r="O12260" s="197"/>
      <c r="P12260" s="231"/>
    </row>
    <row r="12261" spans="2:16">
      <c r="B12261" s="351"/>
      <c r="C12261" s="435"/>
      <c r="D12261" s="399"/>
      <c r="E12261" s="400"/>
      <c r="G12261" s="401"/>
      <c r="H12261" s="401"/>
      <c r="I12261" s="401"/>
      <c r="J12261" s="194"/>
      <c r="K12261" s="194"/>
      <c r="L12261" s="195"/>
      <c r="M12261" s="196"/>
      <c r="N12261" s="197"/>
      <c r="O12261" s="197"/>
      <c r="P12261" s="231"/>
    </row>
    <row r="12262" spans="2:16">
      <c r="B12262" s="351"/>
      <c r="C12262" s="435"/>
      <c r="D12262" s="399"/>
      <c r="E12262" s="400"/>
      <c r="G12262" s="401"/>
      <c r="H12262" s="401"/>
      <c r="I12262" s="401"/>
      <c r="J12262" s="194"/>
      <c r="K12262" s="194"/>
      <c r="L12262" s="195"/>
      <c r="M12262" s="196"/>
      <c r="N12262" s="197"/>
      <c r="O12262" s="197"/>
      <c r="P12262" s="231"/>
    </row>
    <row r="12263" spans="2:16">
      <c r="B12263" s="351"/>
      <c r="C12263" s="435"/>
      <c r="D12263" s="399"/>
      <c r="E12263" s="400"/>
      <c r="G12263" s="401"/>
      <c r="H12263" s="401"/>
      <c r="I12263" s="401"/>
      <c r="J12263" s="194"/>
      <c r="K12263" s="194"/>
      <c r="L12263" s="195"/>
      <c r="M12263" s="196"/>
      <c r="N12263" s="197"/>
      <c r="O12263" s="197"/>
      <c r="P12263" s="231"/>
    </row>
    <row r="12264" spans="2:16">
      <c r="B12264" s="351"/>
      <c r="C12264" s="435"/>
      <c r="D12264" s="399"/>
      <c r="E12264" s="400"/>
      <c r="G12264" s="401"/>
      <c r="H12264" s="401"/>
      <c r="I12264" s="401"/>
      <c r="J12264" s="194"/>
      <c r="K12264" s="194"/>
      <c r="L12264" s="195"/>
      <c r="M12264" s="196"/>
      <c r="N12264" s="197"/>
      <c r="O12264" s="197"/>
      <c r="P12264" s="231"/>
    </row>
    <row r="12265" spans="2:16">
      <c r="B12265" s="351"/>
      <c r="C12265" s="435"/>
      <c r="D12265" s="399"/>
      <c r="E12265" s="400"/>
      <c r="G12265" s="401"/>
      <c r="H12265" s="401"/>
      <c r="I12265" s="401"/>
      <c r="J12265" s="194"/>
      <c r="K12265" s="194"/>
      <c r="L12265" s="195"/>
      <c r="M12265" s="196"/>
      <c r="N12265" s="197"/>
      <c r="O12265" s="197"/>
      <c r="P12265" s="231"/>
    </row>
    <row r="12266" spans="2:16">
      <c r="B12266" s="351"/>
      <c r="C12266" s="435"/>
      <c r="D12266" s="399"/>
      <c r="E12266" s="400"/>
      <c r="G12266" s="401"/>
      <c r="H12266" s="401"/>
      <c r="I12266" s="401"/>
      <c r="J12266" s="194"/>
      <c r="K12266" s="194"/>
      <c r="L12266" s="195"/>
      <c r="M12266" s="196"/>
      <c r="N12266" s="197"/>
      <c r="O12266" s="197"/>
      <c r="P12266" s="231"/>
    </row>
    <row r="12267" spans="2:16">
      <c r="B12267" s="351"/>
      <c r="C12267" s="435"/>
      <c r="D12267" s="399"/>
      <c r="E12267" s="400"/>
      <c r="G12267" s="401"/>
      <c r="H12267" s="401"/>
      <c r="I12267" s="401"/>
      <c r="J12267" s="194"/>
      <c r="K12267" s="194"/>
      <c r="L12267" s="195"/>
      <c r="M12267" s="196"/>
      <c r="N12267" s="197"/>
      <c r="O12267" s="197"/>
      <c r="P12267" s="231"/>
    </row>
    <row r="12268" spans="2:16">
      <c r="B12268" s="351"/>
      <c r="C12268" s="435"/>
      <c r="D12268" s="399"/>
      <c r="E12268" s="400"/>
      <c r="G12268" s="401"/>
      <c r="H12268" s="401"/>
      <c r="I12268" s="401"/>
      <c r="J12268" s="194"/>
      <c r="K12268" s="194"/>
      <c r="L12268" s="195"/>
      <c r="M12268" s="196"/>
      <c r="N12268" s="197"/>
      <c r="O12268" s="197"/>
      <c r="P12268" s="231"/>
    </row>
    <row r="12269" spans="2:16">
      <c r="B12269" s="351"/>
      <c r="C12269" s="435"/>
      <c r="D12269" s="399"/>
      <c r="E12269" s="400"/>
      <c r="G12269" s="401"/>
      <c r="H12269" s="401"/>
      <c r="I12269" s="401"/>
      <c r="J12269" s="194"/>
      <c r="K12269" s="194"/>
      <c r="L12269" s="195"/>
      <c r="M12269" s="196"/>
      <c r="N12269" s="197"/>
      <c r="O12269" s="197"/>
      <c r="P12269" s="231"/>
    </row>
    <row r="12270" spans="2:16">
      <c r="B12270" s="351"/>
      <c r="C12270" s="435"/>
      <c r="D12270" s="399"/>
      <c r="E12270" s="400"/>
      <c r="G12270" s="401"/>
      <c r="H12270" s="401"/>
      <c r="I12270" s="401"/>
      <c r="J12270" s="194"/>
      <c r="K12270" s="194"/>
      <c r="L12270" s="195"/>
      <c r="M12270" s="196"/>
      <c r="N12270" s="197"/>
      <c r="O12270" s="197"/>
      <c r="P12270" s="231"/>
    </row>
    <row r="12271" spans="2:16">
      <c r="B12271" s="351"/>
      <c r="C12271" s="435"/>
      <c r="D12271" s="399"/>
      <c r="E12271" s="400"/>
      <c r="G12271" s="401"/>
      <c r="H12271" s="401"/>
      <c r="I12271" s="401"/>
      <c r="J12271" s="194"/>
      <c r="K12271" s="194"/>
      <c r="L12271" s="195"/>
      <c r="M12271" s="196"/>
      <c r="N12271" s="197"/>
      <c r="O12271" s="197"/>
      <c r="P12271" s="231"/>
    </row>
    <row r="12272" spans="2:16">
      <c r="B12272" s="351"/>
      <c r="C12272" s="435"/>
      <c r="D12272" s="399"/>
      <c r="E12272" s="400"/>
      <c r="G12272" s="401"/>
      <c r="H12272" s="401"/>
      <c r="I12272" s="401"/>
      <c r="J12272" s="194"/>
      <c r="K12272" s="194"/>
      <c r="L12272" s="195"/>
      <c r="M12272" s="196"/>
      <c r="N12272" s="197"/>
      <c r="O12272" s="197"/>
      <c r="P12272" s="231"/>
    </row>
    <row r="12273" spans="2:16">
      <c r="B12273" s="351"/>
      <c r="C12273" s="435"/>
      <c r="D12273" s="399"/>
      <c r="E12273" s="400"/>
      <c r="G12273" s="401"/>
      <c r="H12273" s="401"/>
      <c r="I12273" s="401"/>
      <c r="J12273" s="194"/>
      <c r="K12273" s="194"/>
      <c r="L12273" s="195"/>
      <c r="M12273" s="196"/>
      <c r="N12273" s="197"/>
      <c r="O12273" s="197"/>
      <c r="P12273" s="231"/>
    </row>
    <row r="12274" spans="2:16">
      <c r="B12274" s="351"/>
      <c r="C12274" s="435"/>
      <c r="D12274" s="399"/>
      <c r="E12274" s="400"/>
      <c r="G12274" s="401"/>
      <c r="H12274" s="401"/>
      <c r="I12274" s="401"/>
      <c r="J12274" s="194"/>
      <c r="K12274" s="194"/>
      <c r="L12274" s="195"/>
      <c r="M12274" s="196"/>
      <c r="N12274" s="197"/>
      <c r="O12274" s="197"/>
      <c r="P12274" s="231"/>
    </row>
    <row r="12275" spans="2:16">
      <c r="B12275" s="351"/>
      <c r="C12275" s="435"/>
      <c r="D12275" s="399"/>
      <c r="E12275" s="400"/>
      <c r="G12275" s="401"/>
      <c r="H12275" s="401"/>
      <c r="I12275" s="401"/>
      <c r="J12275" s="194"/>
      <c r="K12275" s="194"/>
      <c r="L12275" s="195"/>
      <c r="M12275" s="196"/>
      <c r="N12275" s="197"/>
      <c r="O12275" s="197"/>
      <c r="P12275" s="231"/>
    </row>
    <row r="12276" spans="2:16">
      <c r="B12276" s="351"/>
      <c r="C12276" s="435"/>
      <c r="D12276" s="399"/>
      <c r="E12276" s="400"/>
      <c r="G12276" s="401"/>
      <c r="H12276" s="401"/>
      <c r="I12276" s="401"/>
      <c r="J12276" s="194"/>
      <c r="K12276" s="194"/>
      <c r="L12276" s="195"/>
      <c r="M12276" s="196"/>
      <c r="N12276" s="197"/>
      <c r="O12276" s="197"/>
      <c r="P12276" s="231"/>
    </row>
    <row r="12277" spans="2:16">
      <c r="B12277" s="351"/>
      <c r="C12277" s="435"/>
      <c r="D12277" s="399"/>
      <c r="E12277" s="400"/>
      <c r="G12277" s="401"/>
      <c r="H12277" s="401"/>
      <c r="I12277" s="401"/>
      <c r="J12277" s="194"/>
      <c r="K12277" s="194"/>
      <c r="L12277" s="195"/>
      <c r="M12277" s="196"/>
      <c r="N12277" s="197"/>
      <c r="O12277" s="197"/>
      <c r="P12277" s="231"/>
    </row>
    <row r="12278" spans="2:16">
      <c r="B12278" s="351"/>
      <c r="C12278" s="435"/>
      <c r="D12278" s="399"/>
      <c r="E12278" s="400"/>
      <c r="G12278" s="401"/>
      <c r="H12278" s="401"/>
      <c r="I12278" s="401"/>
      <c r="J12278" s="194"/>
      <c r="K12278" s="194"/>
      <c r="L12278" s="195"/>
      <c r="M12278" s="196"/>
      <c r="N12278" s="197"/>
      <c r="O12278" s="197"/>
      <c r="P12278" s="231"/>
    </row>
    <row r="12279" spans="2:16">
      <c r="B12279" s="351"/>
      <c r="C12279" s="435"/>
      <c r="D12279" s="399"/>
      <c r="E12279" s="400"/>
      <c r="G12279" s="401"/>
      <c r="H12279" s="401"/>
      <c r="I12279" s="401"/>
      <c r="J12279" s="194"/>
      <c r="K12279" s="194"/>
      <c r="L12279" s="195"/>
      <c r="M12279" s="196"/>
      <c r="N12279" s="197"/>
      <c r="O12279" s="197"/>
      <c r="P12279" s="231"/>
    </row>
    <row r="12280" spans="2:16">
      <c r="B12280" s="351"/>
      <c r="C12280" s="435"/>
      <c r="D12280" s="399"/>
      <c r="E12280" s="400"/>
      <c r="G12280" s="401"/>
      <c r="H12280" s="401"/>
      <c r="I12280" s="401"/>
      <c r="J12280" s="194"/>
      <c r="K12280" s="194"/>
      <c r="L12280" s="195"/>
      <c r="M12280" s="196"/>
      <c r="N12280" s="197"/>
      <c r="O12280" s="197"/>
      <c r="P12280" s="231"/>
    </row>
    <row r="12281" spans="2:16">
      <c r="B12281" s="351"/>
      <c r="C12281" s="435"/>
      <c r="D12281" s="399"/>
      <c r="E12281" s="400"/>
      <c r="G12281" s="401"/>
      <c r="H12281" s="401"/>
      <c r="I12281" s="401"/>
      <c r="J12281" s="194"/>
      <c r="K12281" s="194"/>
      <c r="L12281" s="195"/>
      <c r="M12281" s="196"/>
      <c r="N12281" s="197"/>
      <c r="O12281" s="197"/>
      <c r="P12281" s="231"/>
    </row>
    <row r="12282" spans="2:16">
      <c r="B12282" s="351"/>
      <c r="C12282" s="435"/>
      <c r="D12282" s="399"/>
      <c r="E12282" s="400"/>
      <c r="G12282" s="401"/>
      <c r="H12282" s="401"/>
      <c r="I12282" s="401"/>
      <c r="J12282" s="194"/>
      <c r="K12282" s="194"/>
      <c r="L12282" s="195"/>
      <c r="M12282" s="196"/>
      <c r="N12282" s="197"/>
      <c r="O12282" s="197"/>
      <c r="P12282" s="231"/>
    </row>
    <row r="12283" spans="2:16">
      <c r="B12283" s="351"/>
      <c r="C12283" s="435"/>
      <c r="D12283" s="399"/>
      <c r="E12283" s="400"/>
      <c r="G12283" s="401"/>
      <c r="H12283" s="401"/>
      <c r="I12283" s="401"/>
      <c r="J12283" s="194"/>
      <c r="K12283" s="194"/>
      <c r="L12283" s="195"/>
      <c r="M12283" s="196"/>
      <c r="N12283" s="197"/>
      <c r="O12283" s="197"/>
      <c r="P12283" s="231"/>
    </row>
    <row r="12284" spans="2:16">
      <c r="B12284" s="351"/>
      <c r="C12284" s="435"/>
      <c r="D12284" s="399"/>
      <c r="E12284" s="400"/>
      <c r="G12284" s="401"/>
      <c r="H12284" s="401"/>
      <c r="I12284" s="401"/>
      <c r="J12284" s="194"/>
      <c r="K12284" s="194"/>
      <c r="L12284" s="195"/>
      <c r="M12284" s="196"/>
      <c r="N12284" s="197"/>
      <c r="O12284" s="197"/>
      <c r="P12284" s="231"/>
    </row>
    <row r="12285" spans="2:16">
      <c r="B12285" s="351"/>
      <c r="C12285" s="435"/>
      <c r="D12285" s="399"/>
      <c r="E12285" s="400"/>
      <c r="G12285" s="401"/>
      <c r="H12285" s="401"/>
      <c r="I12285" s="401"/>
      <c r="J12285" s="194"/>
      <c r="K12285" s="194"/>
      <c r="L12285" s="195"/>
      <c r="M12285" s="196"/>
      <c r="N12285" s="197"/>
      <c r="O12285" s="197"/>
      <c r="P12285" s="231"/>
    </row>
    <row r="12286" spans="2:16">
      <c r="B12286" s="351"/>
      <c r="C12286" s="435"/>
      <c r="D12286" s="399"/>
      <c r="E12286" s="400"/>
      <c r="G12286" s="401"/>
      <c r="H12286" s="401"/>
      <c r="I12286" s="401"/>
      <c r="J12286" s="194"/>
      <c r="K12286" s="194"/>
      <c r="L12286" s="195"/>
      <c r="M12286" s="196"/>
      <c r="N12286" s="197"/>
      <c r="O12286" s="197"/>
      <c r="P12286" s="231"/>
    </row>
    <row r="12287" spans="2:16">
      <c r="B12287" s="351"/>
      <c r="C12287" s="435"/>
      <c r="D12287" s="399"/>
      <c r="E12287" s="400"/>
      <c r="G12287" s="401"/>
      <c r="H12287" s="401"/>
      <c r="I12287" s="401"/>
      <c r="J12287" s="194"/>
      <c r="K12287" s="194"/>
      <c r="L12287" s="195"/>
      <c r="M12287" s="196"/>
      <c r="N12287" s="197"/>
      <c r="O12287" s="197"/>
      <c r="P12287" s="231"/>
    </row>
    <row r="12288" spans="2:16">
      <c r="B12288" s="351"/>
      <c r="C12288" s="435"/>
      <c r="D12288" s="399"/>
      <c r="E12288" s="400"/>
      <c r="G12288" s="401"/>
      <c r="H12288" s="401"/>
      <c r="I12288" s="401"/>
      <c r="J12288" s="194"/>
      <c r="K12288" s="194"/>
      <c r="L12288" s="195"/>
      <c r="M12288" s="196"/>
      <c r="N12288" s="197"/>
      <c r="O12288" s="197"/>
      <c r="P12288" s="231"/>
    </row>
    <row r="12289" spans="2:16">
      <c r="B12289" s="351"/>
      <c r="C12289" s="435"/>
      <c r="D12289" s="399"/>
      <c r="E12289" s="400"/>
      <c r="G12289" s="401"/>
      <c r="H12289" s="401"/>
      <c r="I12289" s="401"/>
      <c r="J12289" s="194"/>
      <c r="K12289" s="194"/>
      <c r="L12289" s="195"/>
      <c r="M12289" s="196"/>
      <c r="N12289" s="197"/>
      <c r="O12289" s="197"/>
      <c r="P12289" s="231"/>
    </row>
    <row r="12290" spans="2:16">
      <c r="B12290" s="351"/>
      <c r="C12290" s="435"/>
      <c r="D12290" s="399"/>
      <c r="E12290" s="400"/>
      <c r="G12290" s="401"/>
      <c r="H12290" s="401"/>
      <c r="I12290" s="401"/>
      <c r="J12290" s="194"/>
      <c r="K12290" s="194"/>
      <c r="L12290" s="195"/>
      <c r="M12290" s="196"/>
      <c r="N12290" s="197"/>
      <c r="O12290" s="197"/>
      <c r="P12290" s="231"/>
    </row>
    <row r="12291" spans="2:16">
      <c r="B12291" s="351"/>
      <c r="C12291" s="435"/>
      <c r="D12291" s="399"/>
      <c r="E12291" s="400"/>
      <c r="G12291" s="401"/>
      <c r="H12291" s="401"/>
      <c r="I12291" s="401"/>
      <c r="J12291" s="194"/>
      <c r="K12291" s="194"/>
      <c r="L12291" s="195"/>
      <c r="M12291" s="196"/>
      <c r="N12291" s="197"/>
      <c r="O12291" s="197"/>
      <c r="P12291" s="231"/>
    </row>
    <row r="12292" spans="2:16">
      <c r="B12292" s="351"/>
      <c r="C12292" s="435"/>
      <c r="D12292" s="399"/>
      <c r="E12292" s="400"/>
      <c r="G12292" s="401"/>
      <c r="H12292" s="401"/>
      <c r="I12292" s="401"/>
      <c r="J12292" s="194"/>
      <c r="K12292" s="194"/>
      <c r="L12292" s="195"/>
      <c r="M12292" s="196"/>
      <c r="N12292" s="197"/>
      <c r="O12292" s="197"/>
      <c r="P12292" s="231"/>
    </row>
    <row r="12293" spans="2:16">
      <c r="B12293" s="351"/>
      <c r="C12293" s="435"/>
      <c r="D12293" s="399"/>
      <c r="E12293" s="400"/>
      <c r="G12293" s="401"/>
      <c r="H12293" s="401"/>
      <c r="I12293" s="401"/>
      <c r="J12293" s="194"/>
      <c r="K12293" s="194"/>
      <c r="L12293" s="195"/>
      <c r="M12293" s="196"/>
      <c r="N12293" s="197"/>
      <c r="O12293" s="197"/>
      <c r="P12293" s="231"/>
    </row>
    <row r="12294" spans="2:16">
      <c r="B12294" s="351"/>
      <c r="C12294" s="435"/>
      <c r="D12294" s="399"/>
      <c r="E12294" s="400"/>
      <c r="G12294" s="401"/>
      <c r="H12294" s="401"/>
      <c r="I12294" s="401"/>
      <c r="J12294" s="194"/>
      <c r="K12294" s="194"/>
      <c r="L12294" s="195"/>
      <c r="M12294" s="196"/>
      <c r="N12294" s="197"/>
      <c r="O12294" s="197"/>
      <c r="P12294" s="231"/>
    </row>
    <row r="12295" spans="2:16">
      <c r="B12295" s="351"/>
      <c r="C12295" s="435"/>
      <c r="D12295" s="399"/>
      <c r="E12295" s="400"/>
      <c r="G12295" s="401"/>
      <c r="H12295" s="401"/>
      <c r="I12295" s="401"/>
      <c r="J12295" s="194"/>
      <c r="K12295" s="194"/>
      <c r="L12295" s="195"/>
      <c r="M12295" s="196"/>
      <c r="N12295" s="197"/>
      <c r="O12295" s="197"/>
      <c r="P12295" s="231"/>
    </row>
    <row r="12296" spans="2:16">
      <c r="B12296" s="351"/>
      <c r="C12296" s="435"/>
      <c r="D12296" s="399"/>
      <c r="E12296" s="400"/>
      <c r="G12296" s="401"/>
      <c r="H12296" s="401"/>
      <c r="I12296" s="401"/>
      <c r="J12296" s="194"/>
      <c r="K12296" s="194"/>
      <c r="L12296" s="195"/>
      <c r="M12296" s="196"/>
      <c r="N12296" s="197"/>
      <c r="O12296" s="197"/>
      <c r="P12296" s="231"/>
    </row>
    <row r="12297" spans="2:16">
      <c r="B12297" s="351"/>
      <c r="C12297" s="435"/>
      <c r="D12297" s="399"/>
      <c r="E12297" s="400"/>
      <c r="G12297" s="401"/>
      <c r="H12297" s="401"/>
      <c r="I12297" s="401"/>
      <c r="J12297" s="194"/>
      <c r="K12297" s="194"/>
      <c r="L12297" s="195"/>
      <c r="M12297" s="196"/>
      <c r="N12297" s="197"/>
      <c r="O12297" s="197"/>
      <c r="P12297" s="231"/>
    </row>
    <row r="12298" spans="2:16">
      <c r="B12298" s="351"/>
      <c r="C12298" s="435"/>
      <c r="D12298" s="399"/>
      <c r="E12298" s="400"/>
      <c r="G12298" s="401"/>
      <c r="H12298" s="401"/>
      <c r="I12298" s="401"/>
      <c r="J12298" s="194"/>
      <c r="K12298" s="194"/>
      <c r="L12298" s="195"/>
      <c r="M12298" s="196"/>
      <c r="N12298" s="197"/>
      <c r="O12298" s="197"/>
      <c r="P12298" s="231"/>
    </row>
    <row r="12299" spans="2:16">
      <c r="B12299" s="351"/>
      <c r="C12299" s="435"/>
      <c r="D12299" s="399"/>
      <c r="E12299" s="400"/>
      <c r="G12299" s="401"/>
      <c r="H12299" s="401"/>
      <c r="I12299" s="401"/>
      <c r="J12299" s="194"/>
      <c r="K12299" s="194"/>
      <c r="L12299" s="195"/>
      <c r="M12299" s="196"/>
      <c r="N12299" s="197"/>
      <c r="O12299" s="197"/>
      <c r="P12299" s="231"/>
    </row>
    <row r="12300" spans="2:16">
      <c r="B12300" s="351"/>
      <c r="C12300" s="435"/>
      <c r="D12300" s="399"/>
      <c r="E12300" s="400"/>
      <c r="G12300" s="401"/>
      <c r="H12300" s="401"/>
      <c r="I12300" s="401"/>
      <c r="J12300" s="194"/>
      <c r="K12300" s="194"/>
      <c r="L12300" s="195"/>
      <c r="M12300" s="196"/>
      <c r="N12300" s="197"/>
      <c r="O12300" s="197"/>
      <c r="P12300" s="231"/>
    </row>
    <row r="12301" spans="2:16">
      <c r="B12301" s="351"/>
      <c r="C12301" s="435"/>
      <c r="D12301" s="399"/>
      <c r="E12301" s="400"/>
      <c r="G12301" s="401"/>
      <c r="H12301" s="401"/>
      <c r="I12301" s="401"/>
      <c r="J12301" s="194"/>
      <c r="K12301" s="194"/>
      <c r="L12301" s="195"/>
      <c r="M12301" s="196"/>
      <c r="N12301" s="197"/>
      <c r="O12301" s="197"/>
      <c r="P12301" s="231"/>
    </row>
    <row r="12302" spans="2:16">
      <c r="B12302" s="351"/>
      <c r="C12302" s="435"/>
      <c r="D12302" s="399"/>
      <c r="E12302" s="400"/>
      <c r="G12302" s="401"/>
      <c r="H12302" s="401"/>
      <c r="I12302" s="401"/>
      <c r="J12302" s="194"/>
      <c r="K12302" s="194"/>
      <c r="L12302" s="195"/>
      <c r="M12302" s="196"/>
      <c r="N12302" s="197"/>
      <c r="O12302" s="197"/>
      <c r="P12302" s="231"/>
    </row>
    <row r="12303" spans="2:16">
      <c r="B12303" s="351"/>
      <c r="C12303" s="435"/>
      <c r="D12303" s="399"/>
      <c r="E12303" s="400"/>
      <c r="G12303" s="401"/>
      <c r="H12303" s="401"/>
      <c r="I12303" s="401"/>
      <c r="J12303" s="194"/>
      <c r="K12303" s="194"/>
      <c r="L12303" s="195"/>
      <c r="M12303" s="196"/>
      <c r="N12303" s="197"/>
      <c r="O12303" s="197"/>
      <c r="P12303" s="231"/>
    </row>
    <row r="12304" spans="2:16">
      <c r="B12304" s="351"/>
      <c r="C12304" s="435"/>
      <c r="D12304" s="399"/>
      <c r="E12304" s="400"/>
      <c r="G12304" s="401"/>
      <c r="H12304" s="401"/>
      <c r="I12304" s="401"/>
      <c r="J12304" s="194"/>
      <c r="K12304" s="194"/>
      <c r="L12304" s="195"/>
      <c r="M12304" s="196"/>
      <c r="N12304" s="197"/>
      <c r="O12304" s="197"/>
      <c r="P12304" s="231"/>
    </row>
    <row r="12305" spans="2:16">
      <c r="B12305" s="351"/>
      <c r="C12305" s="435"/>
      <c r="D12305" s="399"/>
      <c r="E12305" s="400"/>
      <c r="G12305" s="401"/>
      <c r="H12305" s="401"/>
      <c r="I12305" s="401"/>
      <c r="J12305" s="194"/>
      <c r="K12305" s="194"/>
      <c r="L12305" s="195"/>
      <c r="M12305" s="196"/>
      <c r="N12305" s="197"/>
      <c r="O12305" s="197"/>
      <c r="P12305" s="231"/>
    </row>
    <row r="12306" spans="2:16">
      <c r="B12306" s="351"/>
      <c r="C12306" s="435"/>
      <c r="D12306" s="399"/>
      <c r="E12306" s="400"/>
      <c r="G12306" s="401"/>
      <c r="H12306" s="401"/>
      <c r="I12306" s="401"/>
      <c r="J12306" s="194"/>
      <c r="K12306" s="194"/>
      <c r="L12306" s="195"/>
      <c r="M12306" s="196"/>
      <c r="N12306" s="197"/>
      <c r="O12306" s="197"/>
      <c r="P12306" s="231"/>
    </row>
    <row r="12307" spans="2:16">
      <c r="B12307" s="351"/>
      <c r="C12307" s="435"/>
      <c r="D12307" s="399"/>
      <c r="E12307" s="400"/>
      <c r="G12307" s="401"/>
      <c r="H12307" s="401"/>
      <c r="I12307" s="401"/>
      <c r="J12307" s="194"/>
      <c r="K12307" s="194"/>
      <c r="L12307" s="195"/>
      <c r="M12307" s="196"/>
      <c r="N12307" s="197"/>
      <c r="O12307" s="197"/>
      <c r="P12307" s="231"/>
    </row>
    <row r="12308" spans="2:16">
      <c r="B12308" s="351"/>
      <c r="C12308" s="435"/>
      <c r="D12308" s="399"/>
      <c r="E12308" s="400"/>
      <c r="G12308" s="401"/>
      <c r="H12308" s="401"/>
      <c r="I12308" s="401"/>
      <c r="J12308" s="194"/>
      <c r="K12308" s="194"/>
      <c r="L12308" s="195"/>
      <c r="M12308" s="196"/>
      <c r="N12308" s="197"/>
      <c r="O12308" s="197"/>
      <c r="P12308" s="231"/>
    </row>
    <row r="12309" spans="2:16">
      <c r="B12309" s="351"/>
      <c r="C12309" s="435"/>
      <c r="D12309" s="399"/>
      <c r="E12309" s="400"/>
      <c r="G12309" s="401"/>
      <c r="H12309" s="401"/>
      <c r="I12309" s="401"/>
      <c r="J12309" s="194"/>
      <c r="K12309" s="194"/>
      <c r="L12309" s="195"/>
      <c r="M12309" s="196"/>
      <c r="N12309" s="197"/>
      <c r="O12309" s="197"/>
      <c r="P12309" s="231"/>
    </row>
    <row r="12310" spans="2:16">
      <c r="B12310" s="351"/>
      <c r="C12310" s="435"/>
      <c r="D12310" s="399"/>
      <c r="E12310" s="400"/>
      <c r="G12310" s="401"/>
      <c r="H12310" s="401"/>
      <c r="I12310" s="401"/>
      <c r="J12310" s="194"/>
      <c r="K12310" s="194"/>
      <c r="L12310" s="195"/>
      <c r="M12310" s="196"/>
      <c r="N12310" s="197"/>
      <c r="O12310" s="197"/>
      <c r="P12310" s="231"/>
    </row>
    <row r="12311" spans="2:16">
      <c r="B12311" s="351"/>
      <c r="C12311" s="435"/>
      <c r="D12311" s="399"/>
      <c r="E12311" s="400"/>
      <c r="G12311" s="401"/>
      <c r="H12311" s="401"/>
      <c r="I12311" s="401"/>
      <c r="J12311" s="194"/>
      <c r="K12311" s="194"/>
      <c r="L12311" s="195"/>
      <c r="M12311" s="196"/>
      <c r="N12311" s="197"/>
      <c r="O12311" s="197"/>
      <c r="P12311" s="231"/>
    </row>
    <row r="12312" spans="2:16">
      <c r="B12312" s="351"/>
      <c r="C12312" s="435"/>
      <c r="D12312" s="399"/>
      <c r="E12312" s="400"/>
      <c r="G12312" s="401"/>
      <c r="H12312" s="401"/>
      <c r="I12312" s="401"/>
      <c r="J12312" s="194"/>
      <c r="K12312" s="194"/>
      <c r="L12312" s="195"/>
      <c r="M12312" s="196"/>
      <c r="N12312" s="197"/>
      <c r="O12312" s="197"/>
      <c r="P12312" s="231"/>
    </row>
    <row r="12313" spans="2:16">
      <c r="B12313" s="351"/>
      <c r="C12313" s="435"/>
      <c r="D12313" s="399"/>
      <c r="E12313" s="400"/>
      <c r="G12313" s="401"/>
      <c r="H12313" s="401"/>
      <c r="I12313" s="401"/>
      <c r="J12313" s="194"/>
      <c r="K12313" s="194"/>
      <c r="L12313" s="195"/>
      <c r="M12313" s="196"/>
      <c r="N12313" s="197"/>
      <c r="O12313" s="197"/>
      <c r="P12313" s="231"/>
    </row>
    <row r="12314" spans="2:16">
      <c r="B12314" s="351"/>
      <c r="C12314" s="435"/>
      <c r="D12314" s="399"/>
      <c r="E12314" s="400"/>
      <c r="G12314" s="401"/>
      <c r="H12314" s="401"/>
      <c r="I12314" s="401"/>
      <c r="J12314" s="194"/>
      <c r="K12314" s="194"/>
      <c r="L12314" s="195"/>
      <c r="M12314" s="196"/>
      <c r="N12314" s="197"/>
      <c r="O12314" s="197"/>
      <c r="P12314" s="231"/>
    </row>
    <row r="12315" spans="2:16">
      <c r="B12315" s="351"/>
      <c r="C12315" s="435"/>
      <c r="D12315" s="399"/>
      <c r="E12315" s="400"/>
      <c r="G12315" s="401"/>
      <c r="H12315" s="401"/>
      <c r="I12315" s="401"/>
      <c r="J12315" s="194"/>
      <c r="K12315" s="194"/>
      <c r="L12315" s="195"/>
      <c r="M12315" s="196"/>
      <c r="N12315" s="197"/>
      <c r="O12315" s="197"/>
      <c r="P12315" s="231"/>
    </row>
    <row r="12316" spans="2:16">
      <c r="B12316" s="351"/>
      <c r="C12316" s="435"/>
      <c r="D12316" s="399"/>
      <c r="E12316" s="400"/>
      <c r="G12316" s="401"/>
      <c r="H12316" s="401"/>
      <c r="I12316" s="401"/>
      <c r="J12316" s="194"/>
      <c r="K12316" s="194"/>
      <c r="L12316" s="195"/>
      <c r="M12316" s="196"/>
      <c r="N12316" s="197"/>
      <c r="O12316" s="197"/>
      <c r="P12316" s="231"/>
    </row>
    <row r="12317" spans="2:16">
      <c r="B12317" s="351"/>
      <c r="C12317" s="435"/>
      <c r="D12317" s="399"/>
      <c r="E12317" s="400"/>
      <c r="G12317" s="401"/>
      <c r="H12317" s="401"/>
      <c r="I12317" s="401"/>
      <c r="J12317" s="194"/>
      <c r="K12317" s="194"/>
      <c r="L12317" s="195"/>
      <c r="M12317" s="196"/>
      <c r="N12317" s="197"/>
      <c r="O12317" s="197"/>
      <c r="P12317" s="231"/>
    </row>
    <row r="12318" spans="2:16">
      <c r="B12318" s="351"/>
      <c r="C12318" s="435"/>
      <c r="D12318" s="399"/>
      <c r="E12318" s="400"/>
      <c r="G12318" s="401"/>
      <c r="H12318" s="401"/>
      <c r="I12318" s="401"/>
      <c r="J12318" s="194"/>
      <c r="K12318" s="194"/>
      <c r="L12318" s="195"/>
      <c r="M12318" s="196"/>
      <c r="N12318" s="197"/>
      <c r="O12318" s="197"/>
      <c r="P12318" s="231"/>
    </row>
    <row r="12319" spans="2:16">
      <c r="B12319" s="351"/>
      <c r="C12319" s="435"/>
      <c r="D12319" s="399"/>
      <c r="E12319" s="400"/>
      <c r="G12319" s="401"/>
      <c r="H12319" s="401"/>
      <c r="I12319" s="401"/>
      <c r="J12319" s="194"/>
      <c r="K12319" s="194"/>
      <c r="L12319" s="195"/>
      <c r="M12319" s="196"/>
      <c r="N12319" s="197"/>
      <c r="O12319" s="197"/>
      <c r="P12319" s="231"/>
    </row>
    <row r="12320" spans="2:16">
      <c r="B12320" s="351"/>
      <c r="C12320" s="435"/>
      <c r="D12320" s="399"/>
      <c r="E12320" s="400"/>
      <c r="G12320" s="401"/>
      <c r="H12320" s="401"/>
      <c r="I12320" s="401"/>
      <c r="J12320" s="194"/>
      <c r="K12320" s="194"/>
      <c r="L12320" s="195"/>
      <c r="M12320" s="196"/>
      <c r="N12320" s="197"/>
      <c r="O12320" s="197"/>
      <c r="P12320" s="231"/>
    </row>
    <row r="12321" spans="2:16">
      <c r="B12321" s="351"/>
      <c r="C12321" s="435"/>
      <c r="D12321" s="399"/>
      <c r="E12321" s="400"/>
      <c r="G12321" s="401"/>
      <c r="H12321" s="401"/>
      <c r="I12321" s="401"/>
      <c r="J12321" s="194"/>
      <c r="K12321" s="194"/>
      <c r="L12321" s="195"/>
      <c r="M12321" s="196"/>
      <c r="N12321" s="197"/>
      <c r="O12321" s="197"/>
      <c r="P12321" s="231"/>
    </row>
    <row r="12322" spans="2:16">
      <c r="B12322" s="351"/>
      <c r="C12322" s="435"/>
      <c r="D12322" s="399"/>
      <c r="E12322" s="400"/>
      <c r="G12322" s="401"/>
      <c r="H12322" s="401"/>
      <c r="I12322" s="401"/>
      <c r="J12322" s="194"/>
      <c r="K12322" s="194"/>
      <c r="L12322" s="195"/>
      <c r="M12322" s="196"/>
      <c r="N12322" s="197"/>
      <c r="O12322" s="197"/>
      <c r="P12322" s="231"/>
    </row>
    <row r="12323" spans="2:16">
      <c r="B12323" s="351"/>
      <c r="C12323" s="435"/>
      <c r="D12323" s="399"/>
      <c r="E12323" s="400"/>
      <c r="G12323" s="401"/>
      <c r="H12323" s="401"/>
      <c r="I12323" s="401"/>
      <c r="J12323" s="194"/>
      <c r="K12323" s="194"/>
      <c r="L12323" s="195"/>
      <c r="M12323" s="196"/>
      <c r="N12323" s="197"/>
      <c r="O12323" s="197"/>
      <c r="P12323" s="231"/>
    </row>
    <row r="12324" spans="2:16">
      <c r="B12324" s="351"/>
      <c r="C12324" s="435"/>
      <c r="D12324" s="399"/>
      <c r="E12324" s="400"/>
      <c r="G12324" s="401"/>
      <c r="H12324" s="401"/>
      <c r="I12324" s="401"/>
      <c r="J12324" s="194"/>
      <c r="K12324" s="194"/>
      <c r="L12324" s="195"/>
      <c r="M12324" s="196"/>
      <c r="N12324" s="197"/>
      <c r="O12324" s="197"/>
      <c r="P12324" s="231"/>
    </row>
    <row r="12325" spans="2:16">
      <c r="B12325" s="351"/>
      <c r="C12325" s="435"/>
      <c r="D12325" s="399"/>
      <c r="E12325" s="400"/>
      <c r="G12325" s="401"/>
      <c r="H12325" s="401"/>
      <c r="I12325" s="401"/>
      <c r="J12325" s="194"/>
      <c r="K12325" s="194"/>
      <c r="L12325" s="195"/>
      <c r="M12325" s="196"/>
      <c r="N12325" s="197"/>
      <c r="O12325" s="197"/>
      <c r="P12325" s="231"/>
    </row>
    <row r="12326" spans="2:16">
      <c r="B12326" s="351"/>
      <c r="C12326" s="435"/>
      <c r="D12326" s="399"/>
      <c r="E12326" s="400"/>
      <c r="G12326" s="401"/>
      <c r="H12326" s="401"/>
      <c r="I12326" s="401"/>
      <c r="J12326" s="194"/>
      <c r="K12326" s="194"/>
      <c r="L12326" s="195"/>
      <c r="M12326" s="196"/>
      <c r="N12326" s="197"/>
      <c r="O12326" s="197"/>
      <c r="P12326" s="231"/>
    </row>
    <row r="12327" spans="2:16">
      <c r="B12327" s="351"/>
      <c r="C12327" s="435"/>
      <c r="D12327" s="399"/>
      <c r="E12327" s="400"/>
      <c r="G12327" s="401"/>
      <c r="H12327" s="401"/>
      <c r="I12327" s="401"/>
      <c r="J12327" s="194"/>
      <c r="K12327" s="194"/>
      <c r="L12327" s="195"/>
      <c r="M12327" s="196"/>
      <c r="N12327" s="197"/>
      <c r="O12327" s="197"/>
      <c r="P12327" s="231"/>
    </row>
    <row r="12328" spans="2:16">
      <c r="B12328" s="351"/>
      <c r="C12328" s="435"/>
      <c r="D12328" s="399"/>
      <c r="E12328" s="400"/>
      <c r="G12328" s="401"/>
      <c r="H12328" s="401"/>
      <c r="I12328" s="401"/>
      <c r="J12328" s="194"/>
      <c r="K12328" s="194"/>
      <c r="L12328" s="195"/>
      <c r="M12328" s="196"/>
      <c r="N12328" s="197"/>
      <c r="O12328" s="197"/>
      <c r="P12328" s="231"/>
    </row>
    <row r="12329" spans="2:16">
      <c r="B12329" s="351"/>
      <c r="C12329" s="435"/>
      <c r="D12329" s="399"/>
      <c r="E12329" s="400"/>
      <c r="G12329" s="401"/>
      <c r="H12329" s="401"/>
      <c r="I12329" s="401"/>
      <c r="J12329" s="194"/>
      <c r="K12329" s="194"/>
      <c r="L12329" s="195"/>
      <c r="M12329" s="196"/>
      <c r="N12329" s="197"/>
      <c r="O12329" s="197"/>
      <c r="P12329" s="231"/>
    </row>
    <row r="12330" spans="2:16">
      <c r="B12330" s="351"/>
      <c r="C12330" s="435"/>
      <c r="D12330" s="399"/>
      <c r="E12330" s="400"/>
      <c r="G12330" s="401"/>
      <c r="H12330" s="401"/>
      <c r="I12330" s="401"/>
      <c r="J12330" s="194"/>
      <c r="K12330" s="194"/>
      <c r="L12330" s="195"/>
      <c r="M12330" s="196"/>
      <c r="N12330" s="197"/>
      <c r="O12330" s="197"/>
      <c r="P12330" s="231"/>
    </row>
    <row r="12331" spans="2:16">
      <c r="B12331" s="351"/>
      <c r="C12331" s="435"/>
      <c r="D12331" s="399"/>
      <c r="E12331" s="400"/>
      <c r="G12331" s="401"/>
      <c r="H12331" s="401"/>
      <c r="I12331" s="401"/>
      <c r="J12331" s="194"/>
      <c r="K12331" s="194"/>
      <c r="L12331" s="195"/>
      <c r="M12331" s="196"/>
      <c r="N12331" s="197"/>
      <c r="O12331" s="197"/>
      <c r="P12331" s="231"/>
    </row>
    <row r="12332" spans="2:16">
      <c r="B12332" s="351"/>
      <c r="C12332" s="435"/>
      <c r="D12332" s="399"/>
      <c r="E12332" s="400"/>
      <c r="G12332" s="401"/>
      <c r="H12332" s="401"/>
      <c r="I12332" s="401"/>
      <c r="J12332" s="194"/>
      <c r="K12332" s="194"/>
      <c r="L12332" s="195"/>
      <c r="M12332" s="196"/>
      <c r="N12332" s="197"/>
      <c r="O12332" s="197"/>
      <c r="P12332" s="231"/>
    </row>
    <row r="12333" spans="2:16">
      <c r="B12333" s="351"/>
      <c r="C12333" s="435"/>
      <c r="D12333" s="399"/>
      <c r="E12333" s="400"/>
      <c r="G12333" s="401"/>
      <c r="H12333" s="401"/>
      <c r="I12333" s="401"/>
      <c r="J12333" s="194"/>
      <c r="K12333" s="194"/>
      <c r="L12333" s="195"/>
      <c r="M12333" s="196"/>
      <c r="N12333" s="197"/>
      <c r="O12333" s="197"/>
      <c r="P12333" s="231"/>
    </row>
    <row r="12334" spans="2:16">
      <c r="B12334" s="351"/>
      <c r="C12334" s="435"/>
      <c r="D12334" s="399"/>
      <c r="E12334" s="400"/>
      <c r="G12334" s="401"/>
      <c r="H12334" s="401"/>
      <c r="I12334" s="401"/>
      <c r="J12334" s="194"/>
      <c r="K12334" s="194"/>
      <c r="L12334" s="195"/>
      <c r="M12334" s="196"/>
      <c r="N12334" s="197"/>
      <c r="O12334" s="197"/>
      <c r="P12334" s="231"/>
    </row>
    <row r="12335" spans="2:16">
      <c r="B12335" s="351"/>
      <c r="C12335" s="435"/>
      <c r="D12335" s="399"/>
      <c r="E12335" s="400"/>
      <c r="G12335" s="401"/>
      <c r="H12335" s="401"/>
      <c r="I12335" s="401"/>
      <c r="J12335" s="194"/>
      <c r="K12335" s="194"/>
      <c r="L12335" s="195"/>
      <c r="M12335" s="196"/>
      <c r="N12335" s="197"/>
      <c r="O12335" s="197"/>
      <c r="P12335" s="231"/>
    </row>
    <row r="12336" spans="2:16">
      <c r="B12336" s="351"/>
      <c r="C12336" s="435"/>
      <c r="D12336" s="399"/>
      <c r="E12336" s="400"/>
      <c r="G12336" s="401"/>
      <c r="H12336" s="401"/>
      <c r="I12336" s="401"/>
      <c r="J12336" s="194"/>
      <c r="K12336" s="194"/>
      <c r="L12336" s="195"/>
      <c r="M12336" s="196"/>
      <c r="N12336" s="197"/>
      <c r="O12336" s="197"/>
      <c r="P12336" s="231"/>
    </row>
    <row r="12337" spans="2:16">
      <c r="B12337" s="351"/>
      <c r="C12337" s="435"/>
      <c r="D12337" s="399"/>
      <c r="E12337" s="400"/>
      <c r="G12337" s="401"/>
      <c r="H12337" s="401"/>
      <c r="I12337" s="401"/>
      <c r="J12337" s="194"/>
      <c r="K12337" s="194"/>
      <c r="L12337" s="195"/>
      <c r="M12337" s="196"/>
      <c r="N12337" s="197"/>
      <c r="O12337" s="197"/>
      <c r="P12337" s="231"/>
    </row>
    <row r="12338" spans="2:16">
      <c r="B12338" s="351"/>
      <c r="C12338" s="435"/>
      <c r="D12338" s="399"/>
      <c r="E12338" s="400"/>
      <c r="G12338" s="401"/>
      <c r="H12338" s="401"/>
      <c r="I12338" s="401"/>
      <c r="J12338" s="194"/>
      <c r="K12338" s="194"/>
      <c r="L12338" s="195"/>
      <c r="M12338" s="196"/>
      <c r="N12338" s="197"/>
      <c r="O12338" s="197"/>
      <c r="P12338" s="231"/>
    </row>
    <row r="12339" spans="2:16">
      <c r="B12339" s="351"/>
      <c r="C12339" s="435"/>
      <c r="D12339" s="399"/>
      <c r="E12339" s="400"/>
      <c r="G12339" s="401"/>
      <c r="H12339" s="401"/>
      <c r="I12339" s="401"/>
      <c r="J12339" s="194"/>
      <c r="K12339" s="194"/>
      <c r="L12339" s="195"/>
      <c r="M12339" s="196"/>
      <c r="N12339" s="197"/>
      <c r="O12339" s="197"/>
      <c r="P12339" s="231"/>
    </row>
    <row r="12340" spans="2:16">
      <c r="B12340" s="351"/>
      <c r="C12340" s="435"/>
      <c r="D12340" s="399"/>
      <c r="E12340" s="400"/>
      <c r="G12340" s="401"/>
      <c r="H12340" s="401"/>
      <c r="I12340" s="401"/>
      <c r="J12340" s="194"/>
      <c r="K12340" s="194"/>
      <c r="L12340" s="195"/>
      <c r="M12340" s="196"/>
      <c r="N12340" s="197"/>
      <c r="O12340" s="197"/>
      <c r="P12340" s="231"/>
    </row>
    <row r="12341" spans="2:16">
      <c r="B12341" s="351"/>
      <c r="C12341" s="435"/>
      <c r="D12341" s="399"/>
      <c r="E12341" s="400"/>
      <c r="G12341" s="401"/>
      <c r="H12341" s="401"/>
      <c r="I12341" s="401"/>
      <c r="J12341" s="194"/>
      <c r="K12341" s="194"/>
      <c r="L12341" s="195"/>
      <c r="M12341" s="196"/>
      <c r="N12341" s="197"/>
      <c r="O12341" s="197"/>
      <c r="P12341" s="231"/>
    </row>
    <row r="12342" spans="2:16">
      <c r="B12342" s="351"/>
      <c r="C12342" s="435"/>
      <c r="D12342" s="399"/>
      <c r="E12342" s="400"/>
      <c r="G12342" s="401"/>
      <c r="H12342" s="401"/>
      <c r="I12342" s="401"/>
      <c r="J12342" s="194"/>
      <c r="K12342" s="194"/>
      <c r="L12342" s="195"/>
      <c r="M12342" s="196"/>
      <c r="N12342" s="197"/>
      <c r="O12342" s="197"/>
      <c r="P12342" s="231"/>
    </row>
    <row r="12343" spans="2:16">
      <c r="B12343" s="402"/>
      <c r="C12343" s="435"/>
      <c r="D12343" s="404"/>
      <c r="E12343" s="405"/>
      <c r="G12343" s="406"/>
      <c r="H12343" s="406"/>
      <c r="I12343" s="406"/>
      <c r="J12343" s="194"/>
      <c r="K12343" s="194"/>
      <c r="L12343" s="195"/>
      <c r="M12343" s="196"/>
      <c r="N12343" s="197"/>
      <c r="O12343" s="197"/>
      <c r="P12343" s="221"/>
    </row>
    <row r="12344" spans="2:16">
      <c r="B12344" s="351"/>
      <c r="C12344" s="435"/>
      <c r="D12344" s="399"/>
      <c r="E12344" s="400"/>
      <c r="G12344" s="401"/>
      <c r="H12344" s="401"/>
      <c r="I12344" s="401"/>
      <c r="J12344" s="194"/>
      <c r="K12344" s="194"/>
      <c r="L12344" s="195"/>
      <c r="M12344" s="196"/>
      <c r="N12344" s="197"/>
      <c r="O12344" s="197"/>
      <c r="P12344" s="231"/>
    </row>
    <row r="12345" spans="2:16">
      <c r="B12345" s="351"/>
      <c r="C12345" s="435"/>
      <c r="D12345" s="399"/>
      <c r="E12345" s="400"/>
      <c r="G12345" s="401"/>
      <c r="H12345" s="401"/>
      <c r="I12345" s="401"/>
      <c r="J12345" s="194"/>
      <c r="K12345" s="194"/>
      <c r="L12345" s="195"/>
      <c r="M12345" s="196"/>
      <c r="N12345" s="197"/>
      <c r="O12345" s="197"/>
      <c r="P12345" s="231"/>
    </row>
    <row r="12346" spans="2:16">
      <c r="B12346" s="351"/>
      <c r="C12346" s="435"/>
      <c r="D12346" s="399"/>
      <c r="E12346" s="400"/>
      <c r="G12346" s="401"/>
      <c r="H12346" s="401"/>
      <c r="I12346" s="401"/>
      <c r="J12346" s="194"/>
      <c r="K12346" s="194"/>
      <c r="L12346" s="195"/>
      <c r="M12346" s="196"/>
      <c r="N12346" s="197"/>
      <c r="O12346" s="197"/>
      <c r="P12346" s="231"/>
    </row>
    <row r="12347" spans="2:16">
      <c r="B12347" s="351"/>
      <c r="C12347" s="435"/>
      <c r="D12347" s="399"/>
      <c r="E12347" s="400"/>
      <c r="G12347" s="401"/>
      <c r="H12347" s="401"/>
      <c r="I12347" s="401"/>
      <c r="J12347" s="194"/>
      <c r="K12347" s="194"/>
      <c r="L12347" s="195"/>
      <c r="M12347" s="196"/>
      <c r="N12347" s="197"/>
      <c r="O12347" s="197"/>
      <c r="P12347" s="231"/>
    </row>
    <row r="12348" spans="2:16">
      <c r="B12348" s="351"/>
      <c r="C12348" s="435"/>
      <c r="D12348" s="399"/>
      <c r="E12348" s="400"/>
      <c r="G12348" s="401"/>
      <c r="H12348" s="401"/>
      <c r="I12348" s="401"/>
      <c r="J12348" s="194"/>
      <c r="K12348" s="194"/>
      <c r="L12348" s="195"/>
      <c r="M12348" s="196"/>
      <c r="N12348" s="197"/>
      <c r="O12348" s="197"/>
      <c r="P12348" s="231"/>
    </row>
    <row r="12349" spans="2:16">
      <c r="B12349" s="351"/>
      <c r="C12349" s="435"/>
      <c r="D12349" s="399"/>
      <c r="E12349" s="400"/>
      <c r="G12349" s="401"/>
      <c r="H12349" s="401"/>
      <c r="I12349" s="401"/>
      <c r="J12349" s="194"/>
      <c r="K12349" s="194"/>
      <c r="L12349" s="195"/>
      <c r="M12349" s="196"/>
      <c r="N12349" s="197"/>
      <c r="O12349" s="197"/>
      <c r="P12349" s="231"/>
    </row>
    <row r="12350" spans="2:16">
      <c r="B12350" s="351"/>
      <c r="C12350" s="435"/>
      <c r="D12350" s="399"/>
      <c r="E12350" s="400"/>
      <c r="G12350" s="401"/>
      <c r="H12350" s="401"/>
      <c r="I12350" s="401"/>
      <c r="J12350" s="194"/>
      <c r="K12350" s="194"/>
      <c r="L12350" s="195"/>
      <c r="M12350" s="196"/>
      <c r="N12350" s="197"/>
      <c r="O12350" s="197"/>
      <c r="P12350" s="231"/>
    </row>
    <row r="12351" spans="2:16">
      <c r="B12351" s="351"/>
      <c r="C12351" s="435"/>
      <c r="D12351" s="399"/>
      <c r="E12351" s="400"/>
      <c r="G12351" s="401"/>
      <c r="H12351" s="401"/>
      <c r="I12351" s="401"/>
      <c r="J12351" s="194"/>
      <c r="K12351" s="194"/>
      <c r="L12351" s="195"/>
      <c r="M12351" s="196"/>
      <c r="N12351" s="197"/>
      <c r="O12351" s="197"/>
      <c r="P12351" s="231"/>
    </row>
    <row r="12352" spans="2:16">
      <c r="B12352" s="351"/>
      <c r="C12352" s="435"/>
      <c r="D12352" s="399"/>
      <c r="E12352" s="400"/>
      <c r="G12352" s="401"/>
      <c r="H12352" s="401"/>
      <c r="I12352" s="401"/>
      <c r="J12352" s="194"/>
      <c r="K12352" s="194"/>
      <c r="L12352" s="195"/>
      <c r="M12352" s="196"/>
      <c r="N12352" s="197"/>
      <c r="O12352" s="197"/>
      <c r="P12352" s="231"/>
    </row>
    <row r="12353" spans="2:16">
      <c r="B12353" s="351"/>
      <c r="C12353" s="435"/>
      <c r="D12353" s="399"/>
      <c r="E12353" s="400"/>
      <c r="G12353" s="401"/>
      <c r="H12353" s="401"/>
      <c r="I12353" s="401"/>
      <c r="J12353" s="194"/>
      <c r="K12353" s="194"/>
      <c r="L12353" s="195"/>
      <c r="M12353" s="196"/>
      <c r="N12353" s="197"/>
      <c r="O12353" s="197"/>
      <c r="P12353" s="231"/>
    </row>
    <row r="12354" spans="2:16">
      <c r="B12354" s="351"/>
      <c r="C12354" s="435"/>
      <c r="D12354" s="399"/>
      <c r="E12354" s="400"/>
      <c r="G12354" s="401"/>
      <c r="H12354" s="401"/>
      <c r="I12354" s="401"/>
      <c r="J12354" s="194"/>
      <c r="K12354" s="194"/>
      <c r="L12354" s="195"/>
      <c r="M12354" s="196"/>
      <c r="N12354" s="197"/>
      <c r="O12354" s="197"/>
      <c r="P12354" s="231"/>
    </row>
    <row r="12355" spans="2:16">
      <c r="B12355" s="351"/>
      <c r="C12355" s="435"/>
      <c r="D12355" s="399"/>
      <c r="E12355" s="400"/>
      <c r="G12355" s="401"/>
      <c r="H12355" s="401"/>
      <c r="I12355" s="401"/>
      <c r="J12355" s="194"/>
      <c r="K12355" s="194"/>
      <c r="L12355" s="195"/>
      <c r="M12355" s="196"/>
      <c r="N12355" s="197"/>
      <c r="O12355" s="197"/>
      <c r="P12355" s="231"/>
    </row>
    <row r="12356" spans="2:16">
      <c r="B12356" s="351"/>
      <c r="C12356" s="435"/>
      <c r="D12356" s="399"/>
      <c r="E12356" s="400"/>
      <c r="G12356" s="401"/>
      <c r="H12356" s="401"/>
      <c r="I12356" s="401"/>
      <c r="J12356" s="194"/>
      <c r="K12356" s="194"/>
      <c r="L12356" s="195"/>
      <c r="M12356" s="196"/>
      <c r="N12356" s="197"/>
      <c r="O12356" s="197"/>
      <c r="P12356" s="231"/>
    </row>
    <row r="12357" spans="2:16">
      <c r="B12357" s="351"/>
      <c r="C12357" s="435"/>
      <c r="D12357" s="399"/>
      <c r="E12357" s="400"/>
      <c r="G12357" s="401"/>
      <c r="H12357" s="401"/>
      <c r="I12357" s="401"/>
      <c r="J12357" s="194"/>
      <c r="K12357" s="194"/>
      <c r="L12357" s="195"/>
      <c r="M12357" s="196"/>
      <c r="N12357" s="197"/>
      <c r="O12357" s="197"/>
      <c r="P12357" s="231"/>
    </row>
    <row r="12358" spans="2:16">
      <c r="B12358" s="351"/>
      <c r="C12358" s="435"/>
      <c r="D12358" s="399"/>
      <c r="E12358" s="400"/>
      <c r="G12358" s="401"/>
      <c r="H12358" s="401"/>
      <c r="I12358" s="401"/>
      <c r="J12358" s="194"/>
      <c r="K12358" s="194"/>
      <c r="L12358" s="195"/>
      <c r="M12358" s="196"/>
      <c r="N12358" s="197"/>
      <c r="O12358" s="197"/>
      <c r="P12358" s="231"/>
    </row>
    <row r="12359" spans="2:16">
      <c r="B12359" s="351"/>
      <c r="C12359" s="435"/>
      <c r="D12359" s="399"/>
      <c r="E12359" s="400"/>
      <c r="G12359" s="401"/>
      <c r="H12359" s="401"/>
      <c r="I12359" s="401"/>
      <c r="J12359" s="194"/>
      <c r="K12359" s="194"/>
      <c r="L12359" s="195"/>
      <c r="M12359" s="196"/>
      <c r="N12359" s="197"/>
      <c r="O12359" s="197"/>
      <c r="P12359" s="231"/>
    </row>
    <row r="12360" spans="2:16">
      <c r="B12360" s="351"/>
      <c r="C12360" s="435"/>
      <c r="D12360" s="399"/>
      <c r="E12360" s="400"/>
      <c r="G12360" s="401"/>
      <c r="H12360" s="401"/>
      <c r="I12360" s="401"/>
      <c r="J12360" s="194"/>
      <c r="K12360" s="194"/>
      <c r="L12360" s="195"/>
      <c r="M12360" s="196"/>
      <c r="N12360" s="197"/>
      <c r="O12360" s="197"/>
      <c r="P12360" s="231"/>
    </row>
    <row r="12361" spans="2:16">
      <c r="B12361" s="351"/>
      <c r="C12361" s="435"/>
      <c r="D12361" s="399"/>
      <c r="E12361" s="400"/>
      <c r="G12361" s="401"/>
      <c r="H12361" s="401"/>
      <c r="I12361" s="401"/>
      <c r="J12361" s="194"/>
      <c r="K12361" s="194"/>
      <c r="L12361" s="195"/>
      <c r="M12361" s="196"/>
      <c r="N12361" s="197"/>
      <c r="O12361" s="197"/>
      <c r="P12361" s="231"/>
    </row>
    <row r="12362" spans="2:16">
      <c r="B12362" s="351"/>
      <c r="C12362" s="435"/>
      <c r="D12362" s="399"/>
      <c r="E12362" s="400"/>
      <c r="G12362" s="401"/>
      <c r="H12362" s="401"/>
      <c r="I12362" s="401"/>
      <c r="J12362" s="194"/>
      <c r="K12362" s="194"/>
      <c r="L12362" s="195"/>
      <c r="M12362" s="196"/>
      <c r="N12362" s="197"/>
      <c r="O12362" s="197"/>
      <c r="P12362" s="231"/>
    </row>
    <row r="12363" spans="2:16">
      <c r="B12363" s="351"/>
      <c r="C12363" s="435"/>
      <c r="D12363" s="399"/>
      <c r="E12363" s="400"/>
      <c r="G12363" s="401"/>
      <c r="H12363" s="401"/>
      <c r="I12363" s="401"/>
      <c r="J12363" s="194"/>
      <c r="K12363" s="194"/>
      <c r="L12363" s="195"/>
      <c r="M12363" s="196"/>
      <c r="N12363" s="197"/>
      <c r="O12363" s="197"/>
      <c r="P12363" s="231"/>
    </row>
    <row r="12364" spans="2:16">
      <c r="B12364" s="351"/>
      <c r="C12364" s="435"/>
      <c r="D12364" s="399"/>
      <c r="E12364" s="400"/>
      <c r="G12364" s="401"/>
      <c r="H12364" s="401"/>
      <c r="I12364" s="401"/>
      <c r="J12364" s="194"/>
      <c r="K12364" s="194"/>
      <c r="L12364" s="195"/>
      <c r="M12364" s="196"/>
      <c r="N12364" s="197"/>
      <c r="O12364" s="197"/>
      <c r="P12364" s="231"/>
    </row>
    <row r="12365" spans="2:16">
      <c r="B12365" s="351"/>
      <c r="C12365" s="435"/>
      <c r="D12365" s="399"/>
      <c r="E12365" s="400"/>
      <c r="G12365" s="401"/>
      <c r="H12365" s="401"/>
      <c r="I12365" s="401"/>
      <c r="J12365" s="194"/>
      <c r="K12365" s="194"/>
      <c r="L12365" s="195"/>
      <c r="M12365" s="196"/>
      <c r="N12365" s="197"/>
      <c r="O12365" s="197"/>
      <c r="P12365" s="231"/>
    </row>
    <row r="12366" spans="2:16">
      <c r="B12366" s="351"/>
      <c r="C12366" s="435"/>
      <c r="D12366" s="399"/>
      <c r="E12366" s="400"/>
      <c r="G12366" s="401"/>
      <c r="H12366" s="401"/>
      <c r="I12366" s="401"/>
      <c r="J12366" s="194"/>
      <c r="K12366" s="194"/>
      <c r="L12366" s="195"/>
      <c r="M12366" s="196"/>
      <c r="N12366" s="197"/>
      <c r="O12366" s="197"/>
      <c r="P12366" s="231"/>
    </row>
    <row r="12367" spans="2:16">
      <c r="B12367" s="351"/>
      <c r="C12367" s="435"/>
      <c r="D12367" s="399"/>
      <c r="E12367" s="400"/>
      <c r="G12367" s="401"/>
      <c r="H12367" s="401"/>
      <c r="I12367" s="401"/>
      <c r="J12367" s="194"/>
      <c r="K12367" s="194"/>
      <c r="L12367" s="195"/>
      <c r="M12367" s="196"/>
      <c r="N12367" s="197"/>
      <c r="O12367" s="197"/>
      <c r="P12367" s="231"/>
    </row>
    <row r="12368" spans="2:16">
      <c r="B12368" s="351"/>
      <c r="C12368" s="435"/>
      <c r="D12368" s="399"/>
      <c r="E12368" s="400"/>
      <c r="G12368" s="401"/>
      <c r="H12368" s="401"/>
      <c r="I12368" s="401"/>
      <c r="J12368" s="194"/>
      <c r="K12368" s="194"/>
      <c r="L12368" s="195"/>
      <c r="M12368" s="196"/>
      <c r="N12368" s="197"/>
      <c r="O12368" s="197"/>
      <c r="P12368" s="231"/>
    </row>
    <row r="12369" spans="2:16">
      <c r="B12369" s="351"/>
      <c r="C12369" s="435"/>
      <c r="D12369" s="399"/>
      <c r="E12369" s="400"/>
      <c r="G12369" s="401"/>
      <c r="H12369" s="401"/>
      <c r="I12369" s="401"/>
      <c r="J12369" s="194"/>
      <c r="K12369" s="194"/>
      <c r="L12369" s="195"/>
      <c r="M12369" s="196"/>
      <c r="N12369" s="197"/>
      <c r="O12369" s="197"/>
      <c r="P12369" s="231"/>
    </row>
    <row r="12370" spans="2:16">
      <c r="B12370" s="351"/>
      <c r="C12370" s="435"/>
      <c r="D12370" s="399"/>
      <c r="E12370" s="400"/>
      <c r="G12370" s="401"/>
      <c r="H12370" s="401"/>
      <c r="I12370" s="401"/>
      <c r="J12370" s="194"/>
      <c r="K12370" s="194"/>
      <c r="L12370" s="195"/>
      <c r="M12370" s="196"/>
      <c r="N12370" s="197"/>
      <c r="O12370" s="197"/>
      <c r="P12370" s="231"/>
    </row>
    <row r="12371" spans="2:16">
      <c r="B12371" s="351"/>
      <c r="C12371" s="435"/>
      <c r="D12371" s="399"/>
      <c r="E12371" s="400"/>
      <c r="G12371" s="401"/>
      <c r="H12371" s="401"/>
      <c r="I12371" s="401"/>
      <c r="J12371" s="194"/>
      <c r="K12371" s="194"/>
      <c r="L12371" s="195"/>
      <c r="M12371" s="196"/>
      <c r="N12371" s="197"/>
      <c r="O12371" s="197"/>
      <c r="P12371" s="231"/>
    </row>
    <row r="12372" spans="2:16">
      <c r="B12372" s="351"/>
      <c r="C12372" s="435"/>
      <c r="D12372" s="399"/>
      <c r="E12372" s="400"/>
      <c r="G12372" s="401"/>
      <c r="H12372" s="401"/>
      <c r="I12372" s="401"/>
      <c r="J12372" s="194"/>
      <c r="K12372" s="194"/>
      <c r="L12372" s="195"/>
      <c r="M12372" s="196"/>
      <c r="N12372" s="197"/>
      <c r="O12372" s="197"/>
      <c r="P12372" s="231"/>
    </row>
    <row r="12373" spans="2:16">
      <c r="B12373" s="351"/>
      <c r="C12373" s="435"/>
      <c r="D12373" s="399"/>
      <c r="E12373" s="400"/>
      <c r="G12373" s="401"/>
      <c r="H12373" s="401"/>
      <c r="I12373" s="401"/>
      <c r="J12373" s="194"/>
      <c r="K12373" s="194"/>
      <c r="L12373" s="195"/>
      <c r="M12373" s="196"/>
      <c r="N12373" s="197"/>
      <c r="O12373" s="197"/>
      <c r="P12373" s="231"/>
    </row>
    <row r="12374" spans="2:16">
      <c r="B12374" s="351"/>
      <c r="C12374" s="435"/>
      <c r="D12374" s="399"/>
      <c r="E12374" s="400"/>
      <c r="G12374" s="401"/>
      <c r="H12374" s="401"/>
      <c r="I12374" s="401"/>
      <c r="J12374" s="194"/>
      <c r="K12374" s="194"/>
      <c r="L12374" s="195"/>
      <c r="M12374" s="196"/>
      <c r="N12374" s="197"/>
      <c r="O12374" s="197"/>
      <c r="P12374" s="231"/>
    </row>
    <row r="12375" spans="2:16">
      <c r="B12375" s="351"/>
      <c r="C12375" s="435"/>
      <c r="D12375" s="399"/>
      <c r="E12375" s="400"/>
      <c r="G12375" s="401"/>
      <c r="H12375" s="401"/>
      <c r="I12375" s="401"/>
      <c r="J12375" s="194"/>
      <c r="K12375" s="194"/>
      <c r="L12375" s="195"/>
      <c r="M12375" s="196"/>
      <c r="N12375" s="197"/>
      <c r="O12375" s="197"/>
      <c r="P12375" s="231"/>
    </row>
    <row r="12376" spans="2:16">
      <c r="B12376" s="351"/>
      <c r="C12376" s="435"/>
      <c r="D12376" s="399"/>
      <c r="E12376" s="400"/>
      <c r="G12376" s="401"/>
      <c r="H12376" s="401"/>
      <c r="I12376" s="401"/>
      <c r="J12376" s="194"/>
      <c r="K12376" s="194"/>
      <c r="L12376" s="195"/>
      <c r="M12376" s="196"/>
      <c r="N12376" s="197"/>
      <c r="O12376" s="197"/>
      <c r="P12376" s="231"/>
    </row>
    <row r="12377" spans="2:16">
      <c r="B12377" s="351"/>
      <c r="C12377" s="435"/>
      <c r="D12377" s="399"/>
      <c r="E12377" s="400"/>
      <c r="G12377" s="401"/>
      <c r="H12377" s="401"/>
      <c r="I12377" s="401"/>
      <c r="J12377" s="194"/>
      <c r="K12377" s="194"/>
      <c r="L12377" s="195"/>
      <c r="M12377" s="196"/>
      <c r="N12377" s="197"/>
      <c r="O12377" s="197"/>
      <c r="P12377" s="231"/>
    </row>
    <row r="12378" spans="2:16">
      <c r="B12378" s="351"/>
      <c r="C12378" s="435"/>
      <c r="D12378" s="399"/>
      <c r="E12378" s="400"/>
      <c r="G12378" s="401"/>
      <c r="H12378" s="401"/>
      <c r="I12378" s="401"/>
      <c r="J12378" s="194"/>
      <c r="K12378" s="194"/>
      <c r="L12378" s="195"/>
      <c r="M12378" s="196"/>
      <c r="N12378" s="197"/>
      <c r="O12378" s="197"/>
      <c r="P12378" s="231"/>
    </row>
    <row r="12379" spans="2:16">
      <c r="B12379" s="351"/>
      <c r="C12379" s="435"/>
      <c r="D12379" s="399"/>
      <c r="E12379" s="400"/>
      <c r="G12379" s="401"/>
      <c r="H12379" s="401"/>
      <c r="I12379" s="401"/>
      <c r="J12379" s="194"/>
      <c r="K12379" s="194"/>
      <c r="L12379" s="195"/>
      <c r="M12379" s="196"/>
      <c r="N12379" s="197"/>
      <c r="O12379" s="197"/>
      <c r="P12379" s="231"/>
    </row>
    <row r="12380" spans="2:16">
      <c r="B12380" s="351"/>
      <c r="C12380" s="435"/>
      <c r="D12380" s="399"/>
      <c r="E12380" s="400"/>
      <c r="G12380" s="401"/>
      <c r="H12380" s="401"/>
      <c r="I12380" s="401"/>
      <c r="J12380" s="194"/>
      <c r="K12380" s="194"/>
      <c r="L12380" s="195"/>
      <c r="M12380" s="196"/>
      <c r="N12380" s="197"/>
      <c r="O12380" s="197"/>
      <c r="P12380" s="231"/>
    </row>
    <row r="12381" spans="2:16">
      <c r="B12381" s="351"/>
      <c r="C12381" s="435"/>
      <c r="D12381" s="399"/>
      <c r="E12381" s="400"/>
      <c r="G12381" s="401"/>
      <c r="H12381" s="401"/>
      <c r="I12381" s="401"/>
      <c r="J12381" s="194"/>
      <c r="K12381" s="194"/>
      <c r="L12381" s="195"/>
      <c r="M12381" s="196"/>
      <c r="N12381" s="197"/>
      <c r="O12381" s="197"/>
      <c r="P12381" s="231"/>
    </row>
    <row r="12382" spans="2:16">
      <c r="B12382" s="351"/>
      <c r="C12382" s="435"/>
      <c r="D12382" s="399"/>
      <c r="E12382" s="400"/>
      <c r="G12382" s="401"/>
      <c r="H12382" s="401"/>
      <c r="I12382" s="401"/>
      <c r="J12382" s="194"/>
      <c r="K12382" s="194"/>
      <c r="L12382" s="195"/>
      <c r="M12382" s="196"/>
      <c r="N12382" s="197"/>
      <c r="O12382" s="197"/>
      <c r="P12382" s="231"/>
    </row>
    <row r="12383" spans="2:16">
      <c r="B12383" s="351"/>
      <c r="C12383" s="435"/>
      <c r="D12383" s="399"/>
      <c r="E12383" s="400"/>
      <c r="G12383" s="401"/>
      <c r="H12383" s="401"/>
      <c r="I12383" s="401"/>
      <c r="J12383" s="194"/>
      <c r="K12383" s="194"/>
      <c r="L12383" s="195"/>
      <c r="M12383" s="196"/>
      <c r="N12383" s="197"/>
      <c r="O12383" s="197"/>
      <c r="P12383" s="231"/>
    </row>
    <row r="12384" spans="2:16">
      <c r="B12384" s="351"/>
      <c r="C12384" s="435"/>
      <c r="D12384" s="399"/>
      <c r="E12384" s="400"/>
      <c r="G12384" s="401"/>
      <c r="H12384" s="401"/>
      <c r="I12384" s="401"/>
      <c r="J12384" s="194"/>
      <c r="K12384" s="194"/>
      <c r="L12384" s="195"/>
      <c r="M12384" s="196"/>
      <c r="N12384" s="197"/>
      <c r="O12384" s="197"/>
      <c r="P12384" s="231"/>
    </row>
    <row r="12385" spans="2:16">
      <c r="B12385" s="351"/>
      <c r="C12385" s="435"/>
      <c r="D12385" s="399"/>
      <c r="E12385" s="400"/>
      <c r="G12385" s="401"/>
      <c r="H12385" s="401"/>
      <c r="I12385" s="401"/>
      <c r="J12385" s="194"/>
      <c r="K12385" s="194"/>
      <c r="L12385" s="195"/>
      <c r="M12385" s="196"/>
      <c r="N12385" s="197"/>
      <c r="O12385" s="197"/>
      <c r="P12385" s="231"/>
    </row>
    <row r="12386" spans="2:16">
      <c r="B12386" s="351"/>
      <c r="C12386" s="435"/>
      <c r="D12386" s="399"/>
      <c r="E12386" s="400"/>
      <c r="G12386" s="401"/>
      <c r="H12386" s="401"/>
      <c r="I12386" s="401"/>
      <c r="J12386" s="194"/>
      <c r="K12386" s="194"/>
      <c r="L12386" s="195"/>
      <c r="M12386" s="196"/>
      <c r="N12386" s="197"/>
      <c r="O12386" s="197"/>
      <c r="P12386" s="231"/>
    </row>
    <row r="12387" spans="2:16">
      <c r="B12387" s="351"/>
      <c r="C12387" s="435"/>
      <c r="D12387" s="399"/>
      <c r="E12387" s="400"/>
      <c r="G12387" s="401"/>
      <c r="H12387" s="401"/>
      <c r="I12387" s="401"/>
      <c r="J12387" s="194"/>
      <c r="K12387" s="194"/>
      <c r="L12387" s="195"/>
      <c r="M12387" s="196"/>
      <c r="N12387" s="197"/>
      <c r="O12387" s="197"/>
      <c r="P12387" s="231"/>
    </row>
    <row r="12388" spans="2:16">
      <c r="B12388" s="351"/>
      <c r="C12388" s="435"/>
      <c r="D12388" s="399"/>
      <c r="E12388" s="400"/>
      <c r="G12388" s="401"/>
      <c r="H12388" s="401"/>
      <c r="I12388" s="401"/>
      <c r="J12388" s="194"/>
      <c r="K12388" s="194"/>
      <c r="L12388" s="195"/>
      <c r="M12388" s="196"/>
      <c r="N12388" s="197"/>
      <c r="O12388" s="197"/>
      <c r="P12388" s="231"/>
    </row>
    <row r="12389" spans="2:16">
      <c r="B12389" s="351"/>
      <c r="C12389" s="435"/>
      <c r="D12389" s="399"/>
      <c r="E12389" s="400"/>
      <c r="G12389" s="401"/>
      <c r="H12389" s="401"/>
      <c r="I12389" s="401"/>
      <c r="J12389" s="194"/>
      <c r="K12389" s="194"/>
      <c r="L12389" s="195"/>
      <c r="M12389" s="196"/>
      <c r="N12389" s="197"/>
      <c r="O12389" s="197"/>
      <c r="P12389" s="231"/>
    </row>
    <row r="12390" spans="2:16">
      <c r="B12390" s="351"/>
      <c r="C12390" s="435"/>
      <c r="D12390" s="399"/>
      <c r="E12390" s="400"/>
      <c r="G12390" s="401"/>
      <c r="H12390" s="401"/>
      <c r="I12390" s="401"/>
      <c r="J12390" s="194"/>
      <c r="K12390" s="194"/>
      <c r="L12390" s="195"/>
      <c r="M12390" s="196"/>
      <c r="N12390" s="197"/>
      <c r="O12390" s="197"/>
      <c r="P12390" s="231"/>
    </row>
    <row r="12391" spans="2:16">
      <c r="B12391" s="351"/>
      <c r="C12391" s="435"/>
      <c r="D12391" s="399"/>
      <c r="E12391" s="400"/>
      <c r="G12391" s="401"/>
      <c r="H12391" s="401"/>
      <c r="I12391" s="401"/>
      <c r="J12391" s="194"/>
      <c r="K12391" s="194"/>
      <c r="L12391" s="195"/>
      <c r="M12391" s="196"/>
      <c r="N12391" s="197"/>
      <c r="O12391" s="197"/>
      <c r="P12391" s="231"/>
    </row>
    <row r="12392" spans="2:16">
      <c r="B12392" s="351"/>
      <c r="C12392" s="435"/>
      <c r="D12392" s="399"/>
      <c r="E12392" s="400"/>
      <c r="G12392" s="401"/>
      <c r="H12392" s="401"/>
      <c r="I12392" s="401"/>
      <c r="J12392" s="194"/>
      <c r="K12392" s="194"/>
      <c r="L12392" s="195"/>
      <c r="M12392" s="196"/>
      <c r="N12392" s="197"/>
      <c r="O12392" s="197"/>
      <c r="P12392" s="231"/>
    </row>
    <row r="12393" spans="2:16">
      <c r="B12393" s="351"/>
      <c r="C12393" s="435"/>
      <c r="D12393" s="399"/>
      <c r="E12393" s="400"/>
      <c r="G12393" s="401"/>
      <c r="H12393" s="401"/>
      <c r="I12393" s="401"/>
      <c r="J12393" s="194"/>
      <c r="K12393" s="194"/>
      <c r="L12393" s="195"/>
      <c r="M12393" s="196"/>
      <c r="N12393" s="197"/>
      <c r="O12393" s="197"/>
      <c r="P12393" s="231"/>
    </row>
    <row r="12394" spans="2:16">
      <c r="B12394" s="351"/>
      <c r="C12394" s="435"/>
      <c r="D12394" s="399"/>
      <c r="E12394" s="400"/>
      <c r="G12394" s="401"/>
      <c r="H12394" s="401"/>
      <c r="I12394" s="401"/>
      <c r="J12394" s="194"/>
      <c r="K12394" s="194"/>
      <c r="L12394" s="195"/>
      <c r="M12394" s="196"/>
      <c r="N12394" s="197"/>
      <c r="O12394" s="197"/>
      <c r="P12394" s="231"/>
    </row>
    <row r="12395" spans="2:16">
      <c r="B12395" s="351"/>
      <c r="C12395" s="435"/>
      <c r="D12395" s="399"/>
      <c r="E12395" s="400"/>
      <c r="G12395" s="401"/>
      <c r="H12395" s="401"/>
      <c r="I12395" s="401"/>
      <c r="J12395" s="194"/>
      <c r="K12395" s="194"/>
      <c r="L12395" s="195"/>
      <c r="M12395" s="196"/>
      <c r="N12395" s="197"/>
      <c r="O12395" s="197"/>
      <c r="P12395" s="231"/>
    </row>
    <row r="12396" spans="2:16">
      <c r="B12396" s="351"/>
      <c r="C12396" s="435"/>
      <c r="D12396" s="399"/>
      <c r="E12396" s="400"/>
      <c r="G12396" s="401"/>
      <c r="H12396" s="401"/>
      <c r="I12396" s="401"/>
      <c r="J12396" s="194"/>
      <c r="K12396" s="194"/>
      <c r="L12396" s="195"/>
      <c r="M12396" s="196"/>
      <c r="N12396" s="197"/>
      <c r="O12396" s="197"/>
      <c r="P12396" s="231"/>
    </row>
    <row r="12397" spans="2:16">
      <c r="B12397" s="351"/>
      <c r="C12397" s="435"/>
      <c r="D12397" s="399"/>
      <c r="E12397" s="400"/>
      <c r="G12397" s="401"/>
      <c r="H12397" s="401"/>
      <c r="I12397" s="401"/>
      <c r="J12397" s="194"/>
      <c r="K12397" s="194"/>
      <c r="L12397" s="195"/>
      <c r="M12397" s="196"/>
      <c r="N12397" s="197"/>
      <c r="O12397" s="197"/>
      <c r="P12397" s="231"/>
    </row>
    <row r="12398" spans="2:16">
      <c r="B12398" s="351"/>
      <c r="C12398" s="435"/>
      <c r="D12398" s="399"/>
      <c r="E12398" s="400"/>
      <c r="G12398" s="401"/>
      <c r="H12398" s="401"/>
      <c r="I12398" s="401"/>
      <c r="J12398" s="194"/>
      <c r="K12398" s="194"/>
      <c r="L12398" s="195"/>
      <c r="M12398" s="196"/>
      <c r="N12398" s="197"/>
      <c r="O12398" s="197"/>
      <c r="P12398" s="231"/>
    </row>
    <row r="12399" spans="2:16">
      <c r="B12399" s="351"/>
      <c r="C12399" s="435"/>
      <c r="D12399" s="399"/>
      <c r="E12399" s="400"/>
      <c r="G12399" s="401"/>
      <c r="H12399" s="401"/>
      <c r="I12399" s="401"/>
      <c r="J12399" s="194"/>
      <c r="K12399" s="194"/>
      <c r="L12399" s="195"/>
      <c r="M12399" s="196"/>
      <c r="N12399" s="197"/>
      <c r="O12399" s="197"/>
      <c r="P12399" s="231"/>
    </row>
    <row r="12400" spans="2:16">
      <c r="B12400" s="351"/>
      <c r="C12400" s="435"/>
      <c r="D12400" s="399"/>
      <c r="E12400" s="400"/>
      <c r="G12400" s="401"/>
      <c r="H12400" s="401"/>
      <c r="I12400" s="401"/>
      <c r="J12400" s="194"/>
      <c r="K12400" s="194"/>
      <c r="L12400" s="195"/>
      <c r="M12400" s="196"/>
      <c r="N12400" s="197"/>
      <c r="O12400" s="197"/>
      <c r="P12400" s="231"/>
    </row>
    <row r="12401" spans="2:16">
      <c r="B12401" s="351"/>
      <c r="C12401" s="435"/>
      <c r="D12401" s="399"/>
      <c r="E12401" s="400"/>
      <c r="G12401" s="401"/>
      <c r="H12401" s="401"/>
      <c r="I12401" s="401"/>
      <c r="J12401" s="194"/>
      <c r="K12401" s="194"/>
      <c r="L12401" s="195"/>
      <c r="M12401" s="196"/>
      <c r="N12401" s="197"/>
      <c r="O12401" s="197"/>
      <c r="P12401" s="231"/>
    </row>
    <row r="12402" spans="2:16">
      <c r="B12402" s="351"/>
      <c r="C12402" s="435"/>
      <c r="D12402" s="399"/>
      <c r="E12402" s="400"/>
      <c r="G12402" s="401"/>
      <c r="H12402" s="401"/>
      <c r="I12402" s="401"/>
      <c r="J12402" s="194"/>
      <c r="K12402" s="194"/>
      <c r="L12402" s="195"/>
      <c r="M12402" s="196"/>
      <c r="N12402" s="197"/>
      <c r="O12402" s="197"/>
      <c r="P12402" s="231"/>
    </row>
    <row r="12403" spans="2:16">
      <c r="B12403" s="351"/>
      <c r="C12403" s="435"/>
      <c r="D12403" s="399"/>
      <c r="E12403" s="400"/>
      <c r="G12403" s="401"/>
      <c r="H12403" s="401"/>
      <c r="I12403" s="401"/>
      <c r="J12403" s="194"/>
      <c r="K12403" s="194"/>
      <c r="L12403" s="195"/>
      <c r="M12403" s="196"/>
      <c r="N12403" s="197"/>
      <c r="O12403" s="197"/>
      <c r="P12403" s="231"/>
    </row>
    <row r="12404" spans="2:16">
      <c r="B12404" s="351"/>
      <c r="C12404" s="435"/>
      <c r="D12404" s="399"/>
      <c r="E12404" s="400"/>
      <c r="G12404" s="401"/>
      <c r="H12404" s="401"/>
      <c r="I12404" s="401"/>
      <c r="J12404" s="194"/>
      <c r="K12404" s="194"/>
      <c r="L12404" s="195"/>
      <c r="M12404" s="196"/>
      <c r="N12404" s="197"/>
      <c r="O12404" s="197"/>
      <c r="P12404" s="231"/>
    </row>
    <row r="12405" spans="2:16">
      <c r="B12405" s="351"/>
      <c r="C12405" s="435"/>
      <c r="D12405" s="399"/>
      <c r="E12405" s="400"/>
      <c r="G12405" s="401"/>
      <c r="H12405" s="401"/>
      <c r="I12405" s="401"/>
      <c r="J12405" s="194"/>
      <c r="K12405" s="194"/>
      <c r="L12405" s="195"/>
      <c r="M12405" s="196"/>
      <c r="N12405" s="197"/>
      <c r="O12405" s="197"/>
      <c r="P12405" s="231"/>
    </row>
    <row r="12406" spans="2:16">
      <c r="B12406" s="351"/>
      <c r="C12406" s="435"/>
      <c r="D12406" s="399"/>
      <c r="E12406" s="400"/>
      <c r="G12406" s="401"/>
      <c r="H12406" s="401"/>
      <c r="I12406" s="401"/>
      <c r="J12406" s="194"/>
      <c r="K12406" s="194"/>
      <c r="L12406" s="195"/>
      <c r="M12406" s="196"/>
      <c r="N12406" s="197"/>
      <c r="O12406" s="197"/>
      <c r="P12406" s="231"/>
    </row>
    <row r="12407" spans="2:16">
      <c r="B12407" s="351"/>
      <c r="C12407" s="435"/>
      <c r="D12407" s="399"/>
      <c r="E12407" s="400"/>
      <c r="G12407" s="401"/>
      <c r="H12407" s="401"/>
      <c r="I12407" s="401"/>
      <c r="J12407" s="194"/>
      <c r="K12407" s="194"/>
      <c r="L12407" s="195"/>
      <c r="M12407" s="196"/>
      <c r="N12407" s="197"/>
      <c r="O12407" s="197"/>
      <c r="P12407" s="231"/>
    </row>
    <row r="12408" spans="2:16">
      <c r="B12408" s="351"/>
      <c r="C12408" s="435"/>
      <c r="D12408" s="399"/>
      <c r="E12408" s="400"/>
      <c r="G12408" s="401"/>
      <c r="H12408" s="401"/>
      <c r="I12408" s="401"/>
      <c r="J12408" s="194"/>
      <c r="K12408" s="194"/>
      <c r="L12408" s="195"/>
      <c r="M12408" s="196"/>
      <c r="N12408" s="197"/>
      <c r="O12408" s="197"/>
      <c r="P12408" s="231"/>
    </row>
    <row r="12409" spans="2:16">
      <c r="B12409" s="351"/>
      <c r="C12409" s="435"/>
      <c r="D12409" s="399"/>
      <c r="E12409" s="400"/>
      <c r="G12409" s="401"/>
      <c r="H12409" s="401"/>
      <c r="I12409" s="401"/>
      <c r="J12409" s="194"/>
      <c r="K12409" s="194"/>
      <c r="L12409" s="195"/>
      <c r="M12409" s="196"/>
      <c r="N12409" s="197"/>
      <c r="O12409" s="197"/>
      <c r="P12409" s="231"/>
    </row>
    <row r="12410" spans="2:16">
      <c r="B12410" s="351"/>
      <c r="C12410" s="435"/>
      <c r="D12410" s="399"/>
      <c r="E12410" s="400"/>
      <c r="G12410" s="401"/>
      <c r="H12410" s="401"/>
      <c r="I12410" s="401"/>
      <c r="J12410" s="194"/>
      <c r="K12410" s="194"/>
      <c r="L12410" s="195"/>
      <c r="M12410" s="196"/>
      <c r="N12410" s="197"/>
      <c r="O12410" s="197"/>
      <c r="P12410" s="231"/>
    </row>
    <row r="12411" spans="2:16">
      <c r="B12411" s="351"/>
      <c r="C12411" s="435"/>
      <c r="D12411" s="399"/>
      <c r="E12411" s="400"/>
      <c r="G12411" s="401"/>
      <c r="H12411" s="401"/>
      <c r="I12411" s="401"/>
      <c r="J12411" s="194"/>
      <c r="K12411" s="194"/>
      <c r="L12411" s="195"/>
      <c r="M12411" s="196"/>
      <c r="N12411" s="197"/>
      <c r="O12411" s="197"/>
      <c r="P12411" s="231"/>
    </row>
    <row r="12412" spans="2:16">
      <c r="B12412" s="351"/>
      <c r="C12412" s="435"/>
      <c r="D12412" s="399"/>
      <c r="E12412" s="400"/>
      <c r="G12412" s="401"/>
      <c r="H12412" s="401"/>
      <c r="I12412" s="401"/>
      <c r="J12412" s="194"/>
      <c r="K12412" s="194"/>
      <c r="L12412" s="195"/>
      <c r="M12412" s="196"/>
      <c r="N12412" s="197"/>
      <c r="O12412" s="197"/>
      <c r="P12412" s="231"/>
    </row>
    <row r="12413" spans="2:16">
      <c r="B12413" s="351"/>
      <c r="C12413" s="435"/>
      <c r="D12413" s="399"/>
      <c r="E12413" s="400"/>
      <c r="G12413" s="401"/>
      <c r="H12413" s="401"/>
      <c r="I12413" s="401"/>
      <c r="J12413" s="194"/>
      <c r="K12413" s="194"/>
      <c r="L12413" s="195"/>
      <c r="M12413" s="196"/>
      <c r="N12413" s="197"/>
      <c r="O12413" s="197"/>
      <c r="P12413" s="231"/>
    </row>
    <row r="12414" spans="2:16">
      <c r="B12414" s="351"/>
      <c r="C12414" s="435"/>
      <c r="D12414" s="399"/>
      <c r="E12414" s="400"/>
      <c r="G12414" s="401"/>
      <c r="H12414" s="401"/>
      <c r="I12414" s="401"/>
      <c r="J12414" s="194"/>
      <c r="K12414" s="194"/>
      <c r="L12414" s="195"/>
      <c r="M12414" s="196"/>
      <c r="N12414" s="197"/>
      <c r="O12414" s="197"/>
      <c r="P12414" s="231"/>
    </row>
    <row r="12415" spans="2:16">
      <c r="B12415" s="351"/>
      <c r="C12415" s="435"/>
      <c r="D12415" s="399"/>
      <c r="E12415" s="400"/>
      <c r="G12415" s="401"/>
      <c r="H12415" s="401"/>
      <c r="I12415" s="401"/>
      <c r="J12415" s="194"/>
      <c r="K12415" s="194"/>
      <c r="L12415" s="195"/>
      <c r="M12415" s="196"/>
      <c r="N12415" s="197"/>
      <c r="O12415" s="197"/>
      <c r="P12415" s="231"/>
    </row>
    <row r="12416" spans="2:16">
      <c r="B12416" s="351"/>
      <c r="C12416" s="435"/>
      <c r="D12416" s="399"/>
      <c r="E12416" s="400"/>
      <c r="G12416" s="401"/>
      <c r="H12416" s="401"/>
      <c r="I12416" s="401"/>
      <c r="J12416" s="194"/>
      <c r="K12416" s="194"/>
      <c r="L12416" s="195"/>
      <c r="M12416" s="196"/>
      <c r="N12416" s="197"/>
      <c r="O12416" s="197"/>
      <c r="P12416" s="231"/>
    </row>
    <row r="12417" spans="2:16">
      <c r="B12417" s="351"/>
      <c r="C12417" s="435"/>
      <c r="D12417" s="399"/>
      <c r="E12417" s="400"/>
      <c r="G12417" s="401"/>
      <c r="H12417" s="401"/>
      <c r="I12417" s="401"/>
      <c r="J12417" s="194"/>
      <c r="K12417" s="194"/>
      <c r="L12417" s="195"/>
      <c r="M12417" s="196"/>
      <c r="N12417" s="197"/>
      <c r="O12417" s="197"/>
      <c r="P12417" s="231"/>
    </row>
    <row r="12418" spans="2:16">
      <c r="B12418" s="402"/>
      <c r="C12418" s="435"/>
      <c r="D12418" s="404"/>
      <c r="E12418" s="405"/>
      <c r="G12418" s="406"/>
      <c r="H12418" s="406"/>
      <c r="I12418" s="406"/>
      <c r="J12418" s="194"/>
      <c r="K12418" s="194"/>
      <c r="L12418" s="195"/>
      <c r="M12418" s="196"/>
      <c r="N12418" s="197"/>
      <c r="O12418" s="197"/>
      <c r="P12418" s="221"/>
    </row>
    <row r="12419" spans="2:16">
      <c r="B12419" s="351"/>
      <c r="C12419" s="435"/>
      <c r="D12419" s="399"/>
      <c r="E12419" s="400"/>
      <c r="G12419" s="401"/>
      <c r="H12419" s="401"/>
      <c r="I12419" s="401"/>
      <c r="J12419" s="194"/>
      <c r="K12419" s="194"/>
      <c r="L12419" s="195"/>
      <c r="M12419" s="196"/>
      <c r="N12419" s="197"/>
      <c r="O12419" s="197"/>
      <c r="P12419" s="231"/>
    </row>
    <row r="12420" spans="2:16">
      <c r="B12420" s="351"/>
      <c r="C12420" s="435"/>
      <c r="D12420" s="399"/>
      <c r="E12420" s="400"/>
      <c r="G12420" s="401"/>
      <c r="H12420" s="401"/>
      <c r="I12420" s="401"/>
      <c r="J12420" s="194"/>
      <c r="K12420" s="194"/>
      <c r="L12420" s="195"/>
      <c r="M12420" s="196"/>
      <c r="N12420" s="197"/>
      <c r="O12420" s="197"/>
      <c r="P12420" s="231"/>
    </row>
    <row r="12421" spans="2:16">
      <c r="B12421" s="351"/>
      <c r="C12421" s="435"/>
      <c r="D12421" s="399"/>
      <c r="E12421" s="400"/>
      <c r="G12421" s="401"/>
      <c r="H12421" s="401"/>
      <c r="I12421" s="401"/>
      <c r="J12421" s="194"/>
      <c r="K12421" s="194"/>
      <c r="L12421" s="195"/>
      <c r="M12421" s="196"/>
      <c r="N12421" s="197"/>
      <c r="O12421" s="197"/>
      <c r="P12421" s="231"/>
    </row>
    <row r="12422" spans="2:16">
      <c r="B12422" s="351"/>
      <c r="C12422" s="435"/>
      <c r="D12422" s="399"/>
      <c r="E12422" s="400"/>
      <c r="G12422" s="401"/>
      <c r="H12422" s="401"/>
      <c r="I12422" s="401"/>
      <c r="J12422" s="194"/>
      <c r="K12422" s="194"/>
      <c r="L12422" s="195"/>
      <c r="M12422" s="196"/>
      <c r="N12422" s="197"/>
      <c r="O12422" s="197"/>
      <c r="P12422" s="231"/>
    </row>
    <row r="12423" spans="2:16">
      <c r="B12423" s="351"/>
      <c r="C12423" s="435"/>
      <c r="D12423" s="399"/>
      <c r="E12423" s="400"/>
      <c r="G12423" s="401"/>
      <c r="H12423" s="401"/>
      <c r="I12423" s="401"/>
      <c r="J12423" s="194"/>
      <c r="K12423" s="194"/>
      <c r="L12423" s="195"/>
      <c r="M12423" s="196"/>
      <c r="N12423" s="197"/>
      <c r="O12423" s="197"/>
      <c r="P12423" s="231"/>
    </row>
    <row r="12424" spans="2:16">
      <c r="B12424" s="351"/>
      <c r="C12424" s="435"/>
      <c r="D12424" s="399"/>
      <c r="E12424" s="400"/>
      <c r="G12424" s="401"/>
      <c r="H12424" s="401"/>
      <c r="I12424" s="401"/>
      <c r="J12424" s="194"/>
      <c r="K12424" s="194"/>
      <c r="L12424" s="195"/>
      <c r="M12424" s="196"/>
      <c r="N12424" s="197"/>
      <c r="O12424" s="197"/>
      <c r="P12424" s="231"/>
    </row>
    <row r="12425" spans="2:16">
      <c r="B12425" s="351"/>
      <c r="C12425" s="435"/>
      <c r="D12425" s="399"/>
      <c r="E12425" s="400"/>
      <c r="G12425" s="401"/>
      <c r="H12425" s="401"/>
      <c r="I12425" s="401"/>
      <c r="J12425" s="194"/>
      <c r="K12425" s="194"/>
      <c r="L12425" s="195"/>
      <c r="M12425" s="196"/>
      <c r="N12425" s="197"/>
      <c r="O12425" s="197"/>
      <c r="P12425" s="231"/>
    </row>
    <row r="12426" spans="2:16">
      <c r="B12426" s="351"/>
      <c r="C12426" s="435"/>
      <c r="D12426" s="399"/>
      <c r="E12426" s="400"/>
      <c r="G12426" s="401"/>
      <c r="H12426" s="401"/>
      <c r="I12426" s="401"/>
      <c r="J12426" s="194"/>
      <c r="K12426" s="194"/>
      <c r="L12426" s="195"/>
      <c r="M12426" s="196"/>
      <c r="N12426" s="197"/>
      <c r="O12426" s="197"/>
      <c r="P12426" s="231"/>
    </row>
    <row r="12427" spans="2:16">
      <c r="B12427" s="351"/>
      <c r="C12427" s="435"/>
      <c r="D12427" s="399"/>
      <c r="E12427" s="400"/>
      <c r="G12427" s="401"/>
      <c r="H12427" s="401"/>
      <c r="I12427" s="401"/>
      <c r="J12427" s="194"/>
      <c r="K12427" s="194"/>
      <c r="L12427" s="195"/>
      <c r="M12427" s="196"/>
      <c r="N12427" s="197"/>
      <c r="O12427" s="197"/>
      <c r="P12427" s="231"/>
    </row>
    <row r="12428" spans="2:16">
      <c r="B12428" s="351"/>
      <c r="C12428" s="435"/>
      <c r="D12428" s="399"/>
      <c r="E12428" s="400"/>
      <c r="G12428" s="401"/>
      <c r="H12428" s="401"/>
      <c r="I12428" s="401"/>
      <c r="J12428" s="194"/>
      <c r="K12428" s="194"/>
      <c r="L12428" s="195"/>
      <c r="M12428" s="196"/>
      <c r="N12428" s="197"/>
      <c r="O12428" s="197"/>
      <c r="P12428" s="231"/>
    </row>
    <row r="12429" spans="2:16">
      <c r="B12429" s="351"/>
      <c r="C12429" s="435"/>
      <c r="D12429" s="399"/>
      <c r="E12429" s="400"/>
      <c r="G12429" s="401"/>
      <c r="H12429" s="401"/>
      <c r="I12429" s="401"/>
      <c r="J12429" s="194"/>
      <c r="K12429" s="194"/>
      <c r="L12429" s="195"/>
      <c r="M12429" s="196"/>
      <c r="N12429" s="197"/>
      <c r="O12429" s="197"/>
      <c r="P12429" s="231"/>
    </row>
    <row r="12430" spans="2:16">
      <c r="B12430" s="351"/>
      <c r="C12430" s="435"/>
      <c r="D12430" s="399"/>
      <c r="E12430" s="400"/>
      <c r="G12430" s="401"/>
      <c r="H12430" s="401"/>
      <c r="I12430" s="401"/>
      <c r="J12430" s="194"/>
      <c r="K12430" s="194"/>
      <c r="L12430" s="195"/>
      <c r="M12430" s="196"/>
      <c r="N12430" s="197"/>
      <c r="O12430" s="197"/>
      <c r="P12430" s="231"/>
    </row>
    <row r="12431" spans="2:16">
      <c r="B12431" s="351"/>
      <c r="C12431" s="435"/>
      <c r="D12431" s="399"/>
      <c r="E12431" s="400"/>
      <c r="G12431" s="401"/>
      <c r="H12431" s="401"/>
      <c r="I12431" s="401"/>
      <c r="J12431" s="194"/>
      <c r="K12431" s="194"/>
      <c r="L12431" s="195"/>
      <c r="M12431" s="196"/>
      <c r="N12431" s="197"/>
      <c r="O12431" s="197"/>
      <c r="P12431" s="231"/>
    </row>
    <row r="12432" spans="2:16">
      <c r="B12432" s="351"/>
      <c r="C12432" s="435"/>
      <c r="D12432" s="399"/>
      <c r="E12432" s="400"/>
      <c r="G12432" s="401"/>
      <c r="H12432" s="401"/>
      <c r="I12432" s="401"/>
      <c r="J12432" s="194"/>
      <c r="K12432" s="194"/>
      <c r="L12432" s="195"/>
      <c r="M12432" s="196"/>
      <c r="N12432" s="197"/>
      <c r="O12432" s="197"/>
      <c r="P12432" s="231"/>
    </row>
    <row r="12433" spans="2:16">
      <c r="B12433" s="351"/>
      <c r="C12433" s="435"/>
      <c r="D12433" s="399"/>
      <c r="E12433" s="400"/>
      <c r="G12433" s="401"/>
      <c r="H12433" s="401"/>
      <c r="I12433" s="401"/>
      <c r="J12433" s="194"/>
      <c r="K12433" s="194"/>
      <c r="L12433" s="195"/>
      <c r="M12433" s="196"/>
      <c r="N12433" s="197"/>
      <c r="O12433" s="197"/>
      <c r="P12433" s="231"/>
    </row>
    <row r="12434" spans="2:16">
      <c r="B12434" s="351"/>
      <c r="C12434" s="435"/>
      <c r="D12434" s="399"/>
      <c r="E12434" s="400"/>
      <c r="G12434" s="401"/>
      <c r="H12434" s="401"/>
      <c r="I12434" s="401"/>
      <c r="J12434" s="194"/>
      <c r="K12434" s="194"/>
      <c r="L12434" s="195"/>
      <c r="M12434" s="196"/>
      <c r="N12434" s="197"/>
      <c r="O12434" s="197"/>
      <c r="P12434" s="231"/>
    </row>
    <row r="12435" spans="2:16">
      <c r="B12435" s="351"/>
      <c r="C12435" s="435"/>
      <c r="D12435" s="399"/>
      <c r="E12435" s="400"/>
      <c r="G12435" s="401"/>
      <c r="H12435" s="401"/>
      <c r="I12435" s="401"/>
      <c r="J12435" s="194"/>
      <c r="K12435" s="194"/>
      <c r="L12435" s="195"/>
      <c r="M12435" s="196"/>
      <c r="N12435" s="197"/>
      <c r="O12435" s="197"/>
      <c r="P12435" s="231"/>
    </row>
    <row r="12436" spans="2:16">
      <c r="B12436" s="351"/>
      <c r="C12436" s="435"/>
      <c r="D12436" s="399"/>
      <c r="E12436" s="400"/>
      <c r="G12436" s="401"/>
      <c r="H12436" s="401"/>
      <c r="I12436" s="401"/>
      <c r="J12436" s="194"/>
      <c r="K12436" s="194"/>
      <c r="L12436" s="195"/>
      <c r="M12436" s="196"/>
      <c r="N12436" s="197"/>
      <c r="O12436" s="197"/>
      <c r="P12436" s="231"/>
    </row>
    <row r="12437" spans="2:16">
      <c r="B12437" s="351"/>
      <c r="C12437" s="435"/>
      <c r="D12437" s="399"/>
      <c r="E12437" s="400"/>
      <c r="G12437" s="401"/>
      <c r="H12437" s="401"/>
      <c r="I12437" s="401"/>
      <c r="J12437" s="194"/>
      <c r="K12437" s="194"/>
      <c r="L12437" s="195"/>
      <c r="M12437" s="196"/>
      <c r="N12437" s="197"/>
      <c r="O12437" s="197"/>
      <c r="P12437" s="231"/>
    </row>
    <row r="12438" spans="2:16">
      <c r="B12438" s="351"/>
      <c r="C12438" s="435"/>
      <c r="D12438" s="399"/>
      <c r="E12438" s="400"/>
      <c r="G12438" s="401"/>
      <c r="H12438" s="401"/>
      <c r="I12438" s="401"/>
      <c r="J12438" s="194"/>
      <c r="K12438" s="194"/>
      <c r="L12438" s="195"/>
      <c r="M12438" s="196"/>
      <c r="N12438" s="197"/>
      <c r="O12438" s="197"/>
      <c r="P12438" s="231"/>
    </row>
    <row r="12439" spans="2:16">
      <c r="B12439" s="351"/>
      <c r="C12439" s="435"/>
      <c r="D12439" s="399"/>
      <c r="E12439" s="400"/>
      <c r="G12439" s="401"/>
      <c r="H12439" s="401"/>
      <c r="I12439" s="401"/>
      <c r="J12439" s="194"/>
      <c r="K12439" s="194"/>
      <c r="L12439" s="195"/>
      <c r="M12439" s="196"/>
      <c r="N12439" s="197"/>
      <c r="O12439" s="197"/>
      <c r="P12439" s="231"/>
    </row>
    <row r="12440" spans="2:16">
      <c r="B12440" s="351"/>
      <c r="C12440" s="435"/>
      <c r="D12440" s="399"/>
      <c r="E12440" s="400"/>
      <c r="G12440" s="401"/>
      <c r="H12440" s="401"/>
      <c r="I12440" s="401"/>
      <c r="J12440" s="194"/>
      <c r="K12440" s="194"/>
      <c r="L12440" s="195"/>
      <c r="M12440" s="196"/>
      <c r="N12440" s="197"/>
      <c r="O12440" s="197"/>
      <c r="P12440" s="231"/>
    </row>
    <row r="12441" spans="2:16">
      <c r="B12441" s="351"/>
      <c r="C12441" s="435"/>
      <c r="D12441" s="399"/>
      <c r="E12441" s="400"/>
      <c r="G12441" s="401"/>
      <c r="H12441" s="401"/>
      <c r="I12441" s="401"/>
      <c r="J12441" s="194"/>
      <c r="K12441" s="194"/>
      <c r="L12441" s="195"/>
      <c r="M12441" s="196"/>
      <c r="N12441" s="197"/>
      <c r="O12441" s="197"/>
      <c r="P12441" s="231"/>
    </row>
    <row r="12442" spans="2:16">
      <c r="B12442" s="351"/>
      <c r="C12442" s="435"/>
      <c r="D12442" s="399"/>
      <c r="E12442" s="400"/>
      <c r="G12442" s="401"/>
      <c r="H12442" s="401"/>
      <c r="I12442" s="401"/>
      <c r="J12442" s="194"/>
      <c r="K12442" s="194"/>
      <c r="L12442" s="195"/>
      <c r="M12442" s="196"/>
      <c r="N12442" s="197"/>
      <c r="O12442" s="197"/>
      <c r="P12442" s="231"/>
    </row>
    <row r="12443" spans="2:16">
      <c r="B12443" s="351"/>
      <c r="C12443" s="435"/>
      <c r="D12443" s="399"/>
      <c r="E12443" s="400"/>
      <c r="G12443" s="401"/>
      <c r="H12443" s="401"/>
      <c r="I12443" s="401"/>
      <c r="J12443" s="194"/>
      <c r="K12443" s="194"/>
      <c r="L12443" s="195"/>
      <c r="M12443" s="196"/>
      <c r="N12443" s="197"/>
      <c r="O12443" s="197"/>
      <c r="P12443" s="231"/>
    </row>
    <row r="12444" spans="2:16">
      <c r="B12444" s="351"/>
      <c r="C12444" s="435"/>
      <c r="D12444" s="399"/>
      <c r="E12444" s="400"/>
      <c r="G12444" s="401"/>
      <c r="H12444" s="401"/>
      <c r="I12444" s="401"/>
      <c r="J12444" s="194"/>
      <c r="K12444" s="194"/>
      <c r="L12444" s="195"/>
      <c r="M12444" s="196"/>
      <c r="N12444" s="197"/>
      <c r="O12444" s="197"/>
      <c r="P12444" s="231"/>
    </row>
    <row r="12445" spans="2:16">
      <c r="B12445" s="351"/>
      <c r="C12445" s="435"/>
      <c r="D12445" s="399"/>
      <c r="E12445" s="400"/>
      <c r="G12445" s="401"/>
      <c r="H12445" s="401"/>
      <c r="I12445" s="401"/>
      <c r="J12445" s="194"/>
      <c r="K12445" s="194"/>
      <c r="L12445" s="195"/>
      <c r="M12445" s="196"/>
      <c r="N12445" s="197"/>
      <c r="O12445" s="197"/>
      <c r="P12445" s="231"/>
    </row>
    <row r="12446" spans="2:16">
      <c r="B12446" s="351"/>
      <c r="C12446" s="435"/>
      <c r="D12446" s="399"/>
      <c r="E12446" s="400"/>
      <c r="G12446" s="401"/>
      <c r="H12446" s="401"/>
      <c r="I12446" s="401"/>
      <c r="J12446" s="194"/>
      <c r="K12446" s="194"/>
      <c r="L12446" s="195"/>
      <c r="M12446" s="196"/>
      <c r="N12446" s="197"/>
      <c r="O12446" s="197"/>
      <c r="P12446" s="231"/>
    </row>
    <row r="12447" spans="2:16">
      <c r="B12447" s="351"/>
      <c r="C12447" s="435"/>
      <c r="D12447" s="399"/>
      <c r="E12447" s="400"/>
      <c r="G12447" s="401"/>
      <c r="H12447" s="401"/>
      <c r="I12447" s="401"/>
      <c r="J12447" s="194"/>
      <c r="K12447" s="194"/>
      <c r="L12447" s="195"/>
      <c r="M12447" s="196"/>
      <c r="N12447" s="197"/>
      <c r="O12447" s="197"/>
      <c r="P12447" s="231"/>
    </row>
    <row r="12448" spans="2:16">
      <c r="B12448" s="351"/>
      <c r="C12448" s="435"/>
      <c r="D12448" s="399"/>
      <c r="E12448" s="400"/>
      <c r="G12448" s="401"/>
      <c r="H12448" s="401"/>
      <c r="I12448" s="401"/>
      <c r="J12448" s="194"/>
      <c r="K12448" s="194"/>
      <c r="L12448" s="195"/>
      <c r="M12448" s="196"/>
      <c r="N12448" s="197"/>
      <c r="O12448" s="197"/>
      <c r="P12448" s="231"/>
    </row>
    <row r="12449" spans="2:16">
      <c r="B12449" s="351"/>
      <c r="C12449" s="435"/>
      <c r="D12449" s="399"/>
      <c r="E12449" s="400"/>
      <c r="G12449" s="401"/>
      <c r="H12449" s="401"/>
      <c r="I12449" s="401"/>
      <c r="J12449" s="194"/>
      <c r="K12449" s="194"/>
      <c r="L12449" s="195"/>
      <c r="M12449" s="196"/>
      <c r="N12449" s="197"/>
      <c r="O12449" s="197"/>
      <c r="P12449" s="231"/>
    </row>
    <row r="12450" spans="2:16">
      <c r="B12450" s="351"/>
      <c r="C12450" s="435"/>
      <c r="D12450" s="399"/>
      <c r="E12450" s="400"/>
      <c r="G12450" s="401"/>
      <c r="H12450" s="401"/>
      <c r="I12450" s="401"/>
      <c r="J12450" s="194"/>
      <c r="K12450" s="194"/>
      <c r="L12450" s="195"/>
      <c r="M12450" s="196"/>
      <c r="N12450" s="197"/>
      <c r="O12450" s="197"/>
      <c r="P12450" s="231"/>
    </row>
    <row r="12451" spans="2:16">
      <c r="B12451" s="351"/>
      <c r="C12451" s="435"/>
      <c r="D12451" s="399"/>
      <c r="E12451" s="400"/>
      <c r="G12451" s="401"/>
      <c r="H12451" s="401"/>
      <c r="I12451" s="401"/>
      <c r="J12451" s="194"/>
      <c r="K12451" s="194"/>
      <c r="L12451" s="195"/>
      <c r="M12451" s="196"/>
      <c r="N12451" s="197"/>
      <c r="O12451" s="197"/>
      <c r="P12451" s="231"/>
    </row>
    <row r="12452" spans="2:16">
      <c r="B12452" s="351"/>
      <c r="C12452" s="435"/>
      <c r="D12452" s="399"/>
      <c r="E12452" s="400"/>
      <c r="G12452" s="401"/>
      <c r="H12452" s="401"/>
      <c r="I12452" s="401"/>
      <c r="J12452" s="194"/>
      <c r="K12452" s="194"/>
      <c r="L12452" s="195"/>
      <c r="M12452" s="196"/>
      <c r="N12452" s="197"/>
      <c r="O12452" s="197"/>
      <c r="P12452" s="231"/>
    </row>
    <row r="12453" spans="2:16">
      <c r="B12453" s="351"/>
      <c r="C12453" s="435"/>
      <c r="D12453" s="399"/>
      <c r="E12453" s="400"/>
      <c r="G12453" s="401"/>
      <c r="H12453" s="401"/>
      <c r="I12453" s="401"/>
      <c r="J12453" s="194"/>
      <c r="K12453" s="194"/>
      <c r="L12453" s="195"/>
      <c r="M12453" s="196"/>
      <c r="N12453" s="197"/>
      <c r="O12453" s="197"/>
      <c r="P12453" s="231"/>
    </row>
    <row r="12454" spans="2:16">
      <c r="B12454" s="351"/>
      <c r="C12454" s="435"/>
      <c r="D12454" s="399"/>
      <c r="E12454" s="400"/>
      <c r="G12454" s="401"/>
      <c r="H12454" s="401"/>
      <c r="I12454" s="401"/>
      <c r="J12454" s="194"/>
      <c r="K12454" s="194"/>
      <c r="L12454" s="195"/>
      <c r="M12454" s="196"/>
      <c r="N12454" s="197"/>
      <c r="O12454" s="197"/>
      <c r="P12454" s="231"/>
    </row>
    <row r="12455" spans="2:16">
      <c r="B12455" s="351"/>
      <c r="C12455" s="435"/>
      <c r="D12455" s="399"/>
      <c r="E12455" s="400"/>
      <c r="G12455" s="401"/>
      <c r="H12455" s="401"/>
      <c r="I12455" s="401"/>
      <c r="J12455" s="194"/>
      <c r="K12455" s="194"/>
      <c r="L12455" s="195"/>
      <c r="M12455" s="196"/>
      <c r="N12455" s="197"/>
      <c r="O12455" s="197"/>
      <c r="P12455" s="231"/>
    </row>
    <row r="12456" spans="2:16">
      <c r="B12456" s="351"/>
      <c r="C12456" s="435"/>
      <c r="D12456" s="399"/>
      <c r="E12456" s="400"/>
      <c r="G12456" s="401"/>
      <c r="H12456" s="401"/>
      <c r="I12456" s="401"/>
      <c r="J12456" s="194"/>
      <c r="K12456" s="194"/>
      <c r="L12456" s="195"/>
      <c r="M12456" s="196"/>
      <c r="N12456" s="197"/>
      <c r="O12456" s="197"/>
      <c r="P12456" s="231"/>
    </row>
    <row r="12457" spans="2:16">
      <c r="B12457" s="351"/>
      <c r="C12457" s="435"/>
      <c r="D12457" s="399"/>
      <c r="E12457" s="400"/>
      <c r="G12457" s="401"/>
      <c r="H12457" s="401"/>
      <c r="I12457" s="401"/>
      <c r="J12457" s="194"/>
      <c r="K12457" s="194"/>
      <c r="L12457" s="195"/>
      <c r="M12457" s="196"/>
      <c r="N12457" s="197"/>
      <c r="O12457" s="197"/>
      <c r="P12457" s="231"/>
    </row>
    <row r="12458" spans="2:16">
      <c r="B12458" s="351"/>
      <c r="C12458" s="435"/>
      <c r="D12458" s="399"/>
      <c r="E12458" s="400"/>
      <c r="G12458" s="401"/>
      <c r="H12458" s="401"/>
      <c r="I12458" s="401"/>
      <c r="J12458" s="194"/>
      <c r="K12458" s="194"/>
      <c r="L12458" s="195"/>
      <c r="M12458" s="196"/>
      <c r="N12458" s="197"/>
      <c r="O12458" s="197"/>
      <c r="P12458" s="231"/>
    </row>
    <row r="12459" spans="2:16">
      <c r="B12459" s="351"/>
      <c r="C12459" s="435"/>
      <c r="D12459" s="399"/>
      <c r="E12459" s="400"/>
      <c r="G12459" s="401"/>
      <c r="H12459" s="401"/>
      <c r="I12459" s="401"/>
      <c r="J12459" s="194"/>
      <c r="K12459" s="194"/>
      <c r="L12459" s="195"/>
      <c r="M12459" s="196"/>
      <c r="N12459" s="197"/>
      <c r="O12459" s="197"/>
      <c r="P12459" s="231"/>
    </row>
    <row r="12460" spans="2:16">
      <c r="B12460" s="351"/>
      <c r="C12460" s="435"/>
      <c r="D12460" s="399"/>
      <c r="E12460" s="400"/>
      <c r="G12460" s="401"/>
      <c r="H12460" s="401"/>
      <c r="I12460" s="401"/>
      <c r="J12460" s="194"/>
      <c r="K12460" s="194"/>
      <c r="L12460" s="195"/>
      <c r="M12460" s="196"/>
      <c r="N12460" s="197"/>
      <c r="O12460" s="197"/>
      <c r="P12460" s="231"/>
    </row>
    <row r="12461" spans="2:16">
      <c r="B12461" s="351"/>
      <c r="C12461" s="435"/>
      <c r="D12461" s="399"/>
      <c r="E12461" s="400"/>
      <c r="G12461" s="401"/>
      <c r="H12461" s="401"/>
      <c r="I12461" s="401"/>
      <c r="J12461" s="194"/>
      <c r="K12461" s="194"/>
      <c r="L12461" s="195"/>
      <c r="M12461" s="196"/>
      <c r="N12461" s="197"/>
      <c r="O12461" s="197"/>
      <c r="P12461" s="231"/>
    </row>
    <row r="12462" spans="2:16">
      <c r="B12462" s="351"/>
      <c r="C12462" s="435"/>
      <c r="D12462" s="399"/>
      <c r="E12462" s="400"/>
      <c r="G12462" s="401"/>
      <c r="H12462" s="401"/>
      <c r="I12462" s="401"/>
      <c r="J12462" s="194"/>
      <c r="K12462" s="194"/>
      <c r="L12462" s="195"/>
      <c r="M12462" s="196"/>
      <c r="N12462" s="197"/>
      <c r="O12462" s="197"/>
      <c r="P12462" s="231"/>
    </row>
    <row r="12463" spans="2:16">
      <c r="B12463" s="351"/>
      <c r="C12463" s="435"/>
      <c r="D12463" s="399"/>
      <c r="E12463" s="400"/>
      <c r="G12463" s="401"/>
      <c r="H12463" s="401"/>
      <c r="I12463" s="401"/>
      <c r="J12463" s="194"/>
      <c r="K12463" s="194"/>
      <c r="L12463" s="195"/>
      <c r="M12463" s="196"/>
      <c r="N12463" s="197"/>
      <c r="O12463" s="197"/>
      <c r="P12463" s="231"/>
    </row>
    <row r="12464" spans="2:16">
      <c r="B12464" s="351"/>
      <c r="C12464" s="435"/>
      <c r="D12464" s="399"/>
      <c r="E12464" s="400"/>
      <c r="G12464" s="401"/>
      <c r="H12464" s="401"/>
      <c r="I12464" s="401"/>
      <c r="J12464" s="194"/>
      <c r="K12464" s="194"/>
      <c r="L12464" s="195"/>
      <c r="M12464" s="196"/>
      <c r="N12464" s="197"/>
      <c r="O12464" s="197"/>
      <c r="P12464" s="231"/>
    </row>
    <row r="12465" spans="2:16">
      <c r="B12465" s="351"/>
      <c r="C12465" s="435"/>
      <c r="D12465" s="399"/>
      <c r="E12465" s="400"/>
      <c r="G12465" s="401"/>
      <c r="H12465" s="401"/>
      <c r="I12465" s="401"/>
      <c r="J12465" s="194"/>
      <c r="K12465" s="194"/>
      <c r="L12465" s="195"/>
      <c r="M12465" s="196"/>
      <c r="N12465" s="197"/>
      <c r="O12465" s="197"/>
      <c r="P12465" s="231"/>
    </row>
    <row r="12466" spans="2:16">
      <c r="B12466" s="351"/>
      <c r="C12466" s="435"/>
      <c r="D12466" s="399"/>
      <c r="E12466" s="400"/>
      <c r="G12466" s="401"/>
      <c r="H12466" s="401"/>
      <c r="I12466" s="401"/>
      <c r="J12466" s="194"/>
      <c r="K12466" s="194"/>
      <c r="L12466" s="195"/>
      <c r="M12466" s="196"/>
      <c r="N12466" s="197"/>
      <c r="O12466" s="197"/>
      <c r="P12466" s="231"/>
    </row>
    <row r="12467" spans="2:16">
      <c r="B12467" s="351"/>
      <c r="C12467" s="435"/>
      <c r="D12467" s="399"/>
      <c r="E12467" s="400"/>
      <c r="G12467" s="401"/>
      <c r="H12467" s="401"/>
      <c r="I12467" s="401"/>
      <c r="J12467" s="194"/>
      <c r="K12467" s="194"/>
      <c r="L12467" s="195"/>
      <c r="M12467" s="196"/>
      <c r="N12467" s="197"/>
      <c r="O12467" s="197"/>
      <c r="P12467" s="231"/>
    </row>
    <row r="12468" spans="2:16">
      <c r="B12468" s="351"/>
      <c r="C12468" s="435"/>
      <c r="D12468" s="399"/>
      <c r="E12468" s="400"/>
      <c r="G12468" s="401"/>
      <c r="H12468" s="401"/>
      <c r="I12468" s="401"/>
      <c r="J12468" s="194"/>
      <c r="K12468" s="194"/>
      <c r="L12468" s="195"/>
      <c r="M12468" s="196"/>
      <c r="N12468" s="197"/>
      <c r="O12468" s="197"/>
      <c r="P12468" s="231"/>
    </row>
    <row r="12469" spans="2:16">
      <c r="B12469" s="351"/>
      <c r="C12469" s="435"/>
      <c r="D12469" s="399"/>
      <c r="E12469" s="400"/>
      <c r="G12469" s="401"/>
      <c r="H12469" s="401"/>
      <c r="I12469" s="401"/>
      <c r="J12469" s="194"/>
      <c r="K12469" s="194"/>
      <c r="L12469" s="195"/>
      <c r="M12469" s="196"/>
      <c r="N12469" s="197"/>
      <c r="O12469" s="197"/>
      <c r="P12469" s="231"/>
    </row>
    <row r="12470" spans="2:16">
      <c r="B12470" s="351"/>
      <c r="C12470" s="435"/>
      <c r="D12470" s="399"/>
      <c r="E12470" s="400"/>
      <c r="G12470" s="401"/>
      <c r="H12470" s="401"/>
      <c r="I12470" s="401"/>
      <c r="J12470" s="194"/>
      <c r="K12470" s="194"/>
      <c r="L12470" s="195"/>
      <c r="M12470" s="196"/>
      <c r="N12470" s="197"/>
      <c r="O12470" s="197"/>
      <c r="P12470" s="231"/>
    </row>
    <row r="12471" spans="2:16">
      <c r="B12471" s="351"/>
      <c r="C12471" s="435"/>
      <c r="D12471" s="399"/>
      <c r="E12471" s="400"/>
      <c r="G12471" s="401"/>
      <c r="H12471" s="401"/>
      <c r="I12471" s="401"/>
      <c r="J12471" s="194"/>
      <c r="K12471" s="194"/>
      <c r="L12471" s="195"/>
      <c r="M12471" s="196"/>
      <c r="N12471" s="197"/>
      <c r="O12471" s="197"/>
      <c r="P12471" s="231"/>
    </row>
    <row r="12472" spans="2:16">
      <c r="B12472" s="351"/>
      <c r="C12472" s="435"/>
      <c r="D12472" s="399"/>
      <c r="E12472" s="400"/>
      <c r="G12472" s="401"/>
      <c r="H12472" s="401"/>
      <c r="I12472" s="401"/>
      <c r="J12472" s="194"/>
      <c r="K12472" s="194"/>
      <c r="L12472" s="195"/>
      <c r="M12472" s="196"/>
      <c r="N12472" s="197"/>
      <c r="O12472" s="197"/>
      <c r="P12472" s="231"/>
    </row>
    <row r="12473" spans="2:16">
      <c r="B12473" s="351"/>
      <c r="C12473" s="435"/>
      <c r="D12473" s="399"/>
      <c r="E12473" s="400"/>
      <c r="G12473" s="401"/>
      <c r="H12473" s="401"/>
      <c r="I12473" s="401"/>
      <c r="J12473" s="194"/>
      <c r="K12473" s="194"/>
      <c r="L12473" s="195"/>
      <c r="M12473" s="196"/>
      <c r="N12473" s="197"/>
      <c r="O12473" s="197"/>
      <c r="P12473" s="231"/>
    </row>
    <row r="12474" spans="2:16">
      <c r="B12474" s="351"/>
      <c r="C12474" s="435"/>
      <c r="D12474" s="399"/>
      <c r="E12474" s="400"/>
      <c r="G12474" s="401"/>
      <c r="H12474" s="401"/>
      <c r="I12474" s="401"/>
      <c r="J12474" s="194"/>
      <c r="K12474" s="194"/>
      <c r="L12474" s="195"/>
      <c r="M12474" s="196"/>
      <c r="N12474" s="197"/>
      <c r="O12474" s="197"/>
      <c r="P12474" s="231"/>
    </row>
    <row r="12475" spans="2:16">
      <c r="B12475" s="351"/>
      <c r="C12475" s="435"/>
      <c r="D12475" s="399"/>
      <c r="E12475" s="400"/>
      <c r="G12475" s="401"/>
      <c r="H12475" s="401"/>
      <c r="I12475" s="401"/>
      <c r="J12475" s="194"/>
      <c r="K12475" s="194"/>
      <c r="L12475" s="195"/>
      <c r="M12475" s="196"/>
      <c r="N12475" s="197"/>
      <c r="O12475" s="197"/>
      <c r="P12475" s="231"/>
    </row>
    <row r="12476" spans="2:16">
      <c r="B12476" s="351"/>
      <c r="C12476" s="435"/>
      <c r="D12476" s="399"/>
      <c r="E12476" s="400"/>
      <c r="G12476" s="401"/>
      <c r="H12476" s="401"/>
      <c r="I12476" s="401"/>
      <c r="J12476" s="194"/>
      <c r="K12476" s="194"/>
      <c r="L12476" s="195"/>
      <c r="M12476" s="196"/>
      <c r="N12476" s="197"/>
      <c r="O12476" s="197"/>
      <c r="P12476" s="231"/>
    </row>
    <row r="12477" spans="2:16">
      <c r="B12477" s="351"/>
      <c r="C12477" s="435"/>
      <c r="D12477" s="399"/>
      <c r="E12477" s="400"/>
      <c r="G12477" s="401"/>
      <c r="H12477" s="401"/>
      <c r="I12477" s="401"/>
      <c r="J12477" s="194"/>
      <c r="K12477" s="194"/>
      <c r="L12477" s="195"/>
      <c r="M12477" s="196"/>
      <c r="N12477" s="197"/>
      <c r="O12477" s="197"/>
      <c r="P12477" s="231"/>
    </row>
    <row r="12478" spans="2:16">
      <c r="B12478" s="351"/>
      <c r="C12478" s="435"/>
      <c r="D12478" s="399"/>
      <c r="E12478" s="400"/>
      <c r="G12478" s="401"/>
      <c r="H12478" s="401"/>
      <c r="I12478" s="401"/>
      <c r="J12478" s="194"/>
      <c r="K12478" s="194"/>
      <c r="L12478" s="195"/>
      <c r="M12478" s="196"/>
      <c r="N12478" s="197"/>
      <c r="O12478" s="197"/>
      <c r="P12478" s="231"/>
    </row>
    <row r="12479" spans="2:16">
      <c r="B12479" s="351"/>
      <c r="C12479" s="435"/>
      <c r="D12479" s="399"/>
      <c r="E12479" s="400"/>
      <c r="G12479" s="401"/>
      <c r="H12479" s="401"/>
      <c r="I12479" s="401"/>
      <c r="J12479" s="194"/>
      <c r="K12479" s="194"/>
      <c r="L12479" s="195"/>
      <c r="M12479" s="196"/>
      <c r="N12479" s="197"/>
      <c r="O12479" s="197"/>
      <c r="P12479" s="231"/>
    </row>
    <row r="12480" spans="2:16">
      <c r="B12480" s="351"/>
      <c r="C12480" s="435"/>
      <c r="D12480" s="399"/>
      <c r="E12480" s="400"/>
      <c r="G12480" s="401"/>
      <c r="H12480" s="401"/>
      <c r="I12480" s="401"/>
      <c r="J12480" s="194"/>
      <c r="K12480" s="194"/>
      <c r="L12480" s="195"/>
      <c r="M12480" s="196"/>
      <c r="N12480" s="197"/>
      <c r="O12480" s="197"/>
      <c r="P12480" s="231"/>
    </row>
    <row r="12481" spans="2:16">
      <c r="B12481" s="351"/>
      <c r="C12481" s="435"/>
      <c r="D12481" s="399"/>
      <c r="E12481" s="400"/>
      <c r="G12481" s="401"/>
      <c r="H12481" s="401"/>
      <c r="I12481" s="401"/>
      <c r="J12481" s="194"/>
      <c r="K12481" s="194"/>
      <c r="L12481" s="195"/>
      <c r="M12481" s="196"/>
      <c r="N12481" s="197"/>
      <c r="O12481" s="197"/>
      <c r="P12481" s="231"/>
    </row>
    <row r="12482" spans="2:16">
      <c r="B12482" s="351"/>
      <c r="C12482" s="435"/>
      <c r="D12482" s="399"/>
      <c r="E12482" s="400"/>
      <c r="G12482" s="401"/>
      <c r="H12482" s="401"/>
      <c r="I12482" s="401"/>
      <c r="J12482" s="194"/>
      <c r="K12482" s="194"/>
      <c r="L12482" s="195"/>
      <c r="M12482" s="196"/>
      <c r="N12482" s="197"/>
      <c r="O12482" s="197"/>
      <c r="P12482" s="231"/>
    </row>
    <row r="12483" spans="2:16">
      <c r="B12483" s="351"/>
      <c r="C12483" s="435"/>
      <c r="D12483" s="399"/>
      <c r="E12483" s="400"/>
      <c r="G12483" s="401"/>
      <c r="H12483" s="401"/>
      <c r="I12483" s="401"/>
      <c r="J12483" s="194"/>
      <c r="K12483" s="194"/>
      <c r="L12483" s="195"/>
      <c r="M12483" s="196"/>
      <c r="N12483" s="197"/>
      <c r="O12483" s="197"/>
      <c r="P12483" s="231"/>
    </row>
    <row r="12484" spans="2:16">
      <c r="B12484" s="351"/>
      <c r="C12484" s="435"/>
      <c r="D12484" s="399"/>
      <c r="E12484" s="400"/>
      <c r="G12484" s="401"/>
      <c r="H12484" s="401"/>
      <c r="I12484" s="401"/>
      <c r="J12484" s="194"/>
      <c r="K12484" s="194"/>
      <c r="L12484" s="195"/>
      <c r="M12484" s="196"/>
      <c r="N12484" s="197"/>
      <c r="O12484" s="197"/>
      <c r="P12484" s="231"/>
    </row>
    <row r="12485" spans="2:16">
      <c r="B12485" s="351"/>
      <c r="C12485" s="435"/>
      <c r="D12485" s="399"/>
      <c r="E12485" s="400"/>
      <c r="G12485" s="401"/>
      <c r="H12485" s="401"/>
      <c r="I12485" s="401"/>
      <c r="J12485" s="194"/>
      <c r="K12485" s="194"/>
      <c r="L12485" s="195"/>
      <c r="M12485" s="196"/>
      <c r="N12485" s="197"/>
      <c r="O12485" s="197"/>
      <c r="P12485" s="231"/>
    </row>
    <row r="12486" spans="2:16">
      <c r="B12486" s="351"/>
      <c r="C12486" s="435"/>
      <c r="D12486" s="399"/>
      <c r="E12486" s="400"/>
      <c r="G12486" s="401"/>
      <c r="H12486" s="401"/>
      <c r="I12486" s="401"/>
      <c r="J12486" s="194"/>
      <c r="K12486" s="194"/>
      <c r="L12486" s="195"/>
      <c r="M12486" s="196"/>
      <c r="N12486" s="197"/>
      <c r="O12486" s="197"/>
      <c r="P12486" s="231"/>
    </row>
    <row r="12487" spans="2:16">
      <c r="B12487" s="351"/>
      <c r="C12487" s="435"/>
      <c r="D12487" s="399"/>
      <c r="E12487" s="400"/>
      <c r="G12487" s="401"/>
      <c r="H12487" s="401"/>
      <c r="I12487" s="401"/>
      <c r="J12487" s="194"/>
      <c r="K12487" s="194"/>
      <c r="L12487" s="195"/>
      <c r="M12487" s="196"/>
      <c r="N12487" s="197"/>
      <c r="O12487" s="197"/>
      <c r="P12487" s="231"/>
    </row>
    <row r="12488" spans="2:16">
      <c r="B12488" s="351"/>
      <c r="C12488" s="435"/>
      <c r="D12488" s="399"/>
      <c r="E12488" s="400"/>
      <c r="G12488" s="401"/>
      <c r="H12488" s="401"/>
      <c r="I12488" s="401"/>
      <c r="J12488" s="194"/>
      <c r="K12488" s="194"/>
      <c r="L12488" s="195"/>
      <c r="M12488" s="196"/>
      <c r="N12488" s="197"/>
      <c r="O12488" s="197"/>
      <c r="P12488" s="231"/>
    </row>
    <row r="12489" spans="2:16">
      <c r="B12489" s="351"/>
      <c r="C12489" s="435"/>
      <c r="D12489" s="399"/>
      <c r="E12489" s="400"/>
      <c r="G12489" s="401"/>
      <c r="H12489" s="401"/>
      <c r="I12489" s="401"/>
      <c r="J12489" s="194"/>
      <c r="K12489" s="194"/>
      <c r="L12489" s="195"/>
      <c r="M12489" s="196"/>
      <c r="N12489" s="197"/>
      <c r="O12489" s="197"/>
      <c r="P12489" s="231"/>
    </row>
    <row r="12490" spans="2:16">
      <c r="B12490" s="351"/>
      <c r="C12490" s="435"/>
      <c r="D12490" s="399"/>
      <c r="E12490" s="400"/>
      <c r="G12490" s="401"/>
      <c r="H12490" s="401"/>
      <c r="I12490" s="401"/>
      <c r="J12490" s="194"/>
      <c r="K12490" s="194"/>
      <c r="L12490" s="195"/>
      <c r="M12490" s="196"/>
      <c r="N12490" s="197"/>
      <c r="O12490" s="197"/>
      <c r="P12490" s="231"/>
    </row>
    <row r="12491" spans="2:16">
      <c r="B12491" s="351"/>
      <c r="C12491" s="435"/>
      <c r="D12491" s="399"/>
      <c r="E12491" s="400"/>
      <c r="G12491" s="401"/>
      <c r="H12491" s="401"/>
      <c r="I12491" s="401"/>
      <c r="J12491" s="194"/>
      <c r="K12491" s="194"/>
      <c r="L12491" s="195"/>
      <c r="M12491" s="196"/>
      <c r="N12491" s="197"/>
      <c r="O12491" s="197"/>
      <c r="P12491" s="231"/>
    </row>
    <row r="12492" spans="2:16">
      <c r="B12492" s="351"/>
      <c r="C12492" s="435"/>
      <c r="D12492" s="399"/>
      <c r="E12492" s="400"/>
      <c r="G12492" s="401"/>
      <c r="H12492" s="401"/>
      <c r="I12492" s="401"/>
      <c r="J12492" s="194"/>
      <c r="K12492" s="194"/>
      <c r="L12492" s="195"/>
      <c r="M12492" s="196"/>
      <c r="N12492" s="197"/>
      <c r="O12492" s="197"/>
      <c r="P12492" s="231"/>
    </row>
    <row r="12493" spans="2:16">
      <c r="B12493" s="351"/>
      <c r="C12493" s="435"/>
      <c r="D12493" s="399"/>
      <c r="E12493" s="400"/>
      <c r="G12493" s="401"/>
      <c r="H12493" s="401"/>
      <c r="I12493" s="401"/>
      <c r="J12493" s="194"/>
      <c r="K12493" s="194"/>
      <c r="L12493" s="195"/>
      <c r="M12493" s="196"/>
      <c r="N12493" s="197"/>
      <c r="O12493" s="197"/>
      <c r="P12493" s="231"/>
    </row>
    <row r="12494" spans="2:16">
      <c r="B12494" s="351"/>
      <c r="C12494" s="435"/>
      <c r="D12494" s="399"/>
      <c r="E12494" s="400"/>
      <c r="G12494" s="401"/>
      <c r="H12494" s="401"/>
      <c r="I12494" s="401"/>
      <c r="J12494" s="194"/>
      <c r="K12494" s="194"/>
      <c r="L12494" s="195"/>
      <c r="M12494" s="196"/>
      <c r="N12494" s="197"/>
      <c r="O12494" s="197"/>
      <c r="P12494" s="231"/>
    </row>
    <row r="12495" spans="2:16">
      <c r="B12495" s="351"/>
      <c r="C12495" s="435"/>
      <c r="D12495" s="399"/>
      <c r="E12495" s="400"/>
      <c r="G12495" s="401"/>
      <c r="H12495" s="401"/>
      <c r="I12495" s="401"/>
      <c r="J12495" s="194"/>
      <c r="K12495" s="194"/>
      <c r="L12495" s="195"/>
      <c r="M12495" s="196"/>
      <c r="N12495" s="197"/>
      <c r="O12495" s="197"/>
      <c r="P12495" s="231"/>
    </row>
    <row r="12496" spans="2:16">
      <c r="B12496" s="351"/>
      <c r="C12496" s="435"/>
      <c r="D12496" s="399"/>
      <c r="E12496" s="400"/>
      <c r="G12496" s="401"/>
      <c r="H12496" s="401"/>
      <c r="I12496" s="401"/>
      <c r="J12496" s="194"/>
      <c r="K12496" s="194"/>
      <c r="L12496" s="195"/>
      <c r="M12496" s="196"/>
      <c r="N12496" s="197"/>
      <c r="O12496" s="197"/>
      <c r="P12496" s="231"/>
    </row>
    <row r="12497" spans="2:16">
      <c r="B12497" s="351"/>
      <c r="C12497" s="435"/>
      <c r="D12497" s="399"/>
      <c r="E12497" s="400"/>
      <c r="G12497" s="401"/>
      <c r="H12497" s="401"/>
      <c r="I12497" s="401"/>
      <c r="J12497" s="194"/>
      <c r="K12497" s="194"/>
      <c r="L12497" s="195"/>
      <c r="M12497" s="196"/>
      <c r="N12497" s="197"/>
      <c r="O12497" s="197"/>
      <c r="P12497" s="231"/>
    </row>
    <row r="12498" spans="2:16">
      <c r="B12498" s="351"/>
      <c r="C12498" s="435"/>
      <c r="D12498" s="399"/>
      <c r="E12498" s="400"/>
      <c r="G12498" s="401"/>
      <c r="H12498" s="401"/>
      <c r="I12498" s="401"/>
      <c r="J12498" s="194"/>
      <c r="K12498" s="194"/>
      <c r="L12498" s="195"/>
      <c r="M12498" s="196"/>
      <c r="N12498" s="197"/>
      <c r="O12498" s="197"/>
      <c r="P12498" s="231"/>
    </row>
    <row r="12499" spans="2:16">
      <c r="B12499" s="351"/>
      <c r="C12499" s="435"/>
      <c r="D12499" s="399"/>
      <c r="E12499" s="400"/>
      <c r="G12499" s="401"/>
      <c r="H12499" s="401"/>
      <c r="I12499" s="401"/>
      <c r="J12499" s="194"/>
      <c r="K12499" s="194"/>
      <c r="L12499" s="195"/>
      <c r="M12499" s="196"/>
      <c r="N12499" s="197"/>
      <c r="O12499" s="197"/>
      <c r="P12499" s="231"/>
    </row>
    <row r="12500" spans="2:16">
      <c r="B12500" s="351"/>
      <c r="C12500" s="435"/>
      <c r="D12500" s="399"/>
      <c r="E12500" s="400"/>
      <c r="G12500" s="401"/>
      <c r="H12500" s="401"/>
      <c r="I12500" s="401"/>
      <c r="J12500" s="194"/>
      <c r="K12500" s="194"/>
      <c r="L12500" s="195"/>
      <c r="M12500" s="196"/>
      <c r="N12500" s="197"/>
      <c r="O12500" s="197"/>
      <c r="P12500" s="231"/>
    </row>
    <row r="12501" spans="2:16">
      <c r="B12501" s="351"/>
      <c r="C12501" s="435"/>
      <c r="D12501" s="399"/>
      <c r="E12501" s="400"/>
      <c r="G12501" s="401"/>
      <c r="H12501" s="401"/>
      <c r="I12501" s="401"/>
      <c r="J12501" s="194"/>
      <c r="K12501" s="194"/>
      <c r="L12501" s="195"/>
      <c r="M12501" s="196"/>
      <c r="N12501" s="197"/>
      <c r="O12501" s="197"/>
      <c r="P12501" s="231"/>
    </row>
    <row r="12502" spans="2:16">
      <c r="B12502" s="351"/>
      <c r="C12502" s="435"/>
      <c r="D12502" s="399"/>
      <c r="E12502" s="400"/>
      <c r="G12502" s="401"/>
      <c r="H12502" s="401"/>
      <c r="I12502" s="401"/>
      <c r="J12502" s="194"/>
      <c r="K12502" s="194"/>
      <c r="L12502" s="195"/>
      <c r="M12502" s="196"/>
      <c r="N12502" s="197"/>
      <c r="O12502" s="197"/>
      <c r="P12502" s="231"/>
    </row>
    <row r="12503" spans="2:16">
      <c r="B12503" s="351"/>
      <c r="C12503" s="435"/>
      <c r="D12503" s="399"/>
      <c r="E12503" s="400"/>
      <c r="G12503" s="401"/>
      <c r="H12503" s="401"/>
      <c r="I12503" s="401"/>
      <c r="J12503" s="194"/>
      <c r="K12503" s="194"/>
      <c r="L12503" s="195"/>
      <c r="M12503" s="196"/>
      <c r="N12503" s="197"/>
      <c r="O12503" s="197"/>
      <c r="P12503" s="231"/>
    </row>
    <row r="12504" spans="2:16">
      <c r="B12504" s="351"/>
      <c r="C12504" s="435"/>
      <c r="D12504" s="399"/>
      <c r="E12504" s="400"/>
      <c r="G12504" s="401"/>
      <c r="H12504" s="401"/>
      <c r="I12504" s="401"/>
      <c r="J12504" s="194"/>
      <c r="K12504" s="194"/>
      <c r="L12504" s="195"/>
      <c r="M12504" s="196"/>
      <c r="N12504" s="197"/>
      <c r="O12504" s="197"/>
      <c r="P12504" s="231"/>
    </row>
    <row r="12505" spans="2:16">
      <c r="B12505" s="351"/>
      <c r="C12505" s="435"/>
      <c r="D12505" s="399"/>
      <c r="E12505" s="400"/>
      <c r="G12505" s="401"/>
      <c r="H12505" s="401"/>
      <c r="I12505" s="401"/>
      <c r="J12505" s="194"/>
      <c r="K12505" s="194"/>
      <c r="L12505" s="195"/>
      <c r="M12505" s="196"/>
      <c r="N12505" s="197"/>
      <c r="O12505" s="197"/>
      <c r="P12505" s="231"/>
    </row>
    <row r="12506" spans="2:16">
      <c r="B12506" s="351"/>
      <c r="C12506" s="435"/>
      <c r="D12506" s="399"/>
      <c r="E12506" s="400"/>
      <c r="G12506" s="401"/>
      <c r="H12506" s="401"/>
      <c r="I12506" s="401"/>
      <c r="J12506" s="194"/>
      <c r="K12506" s="194"/>
      <c r="L12506" s="195"/>
      <c r="M12506" s="196"/>
      <c r="N12506" s="197"/>
      <c r="O12506" s="197"/>
      <c r="P12506" s="231"/>
    </row>
    <row r="12507" spans="2:16">
      <c r="B12507" s="351"/>
      <c r="C12507" s="435"/>
      <c r="D12507" s="399"/>
      <c r="E12507" s="400"/>
      <c r="G12507" s="401"/>
      <c r="H12507" s="401"/>
      <c r="I12507" s="401"/>
      <c r="J12507" s="194"/>
      <c r="K12507" s="194"/>
      <c r="L12507" s="195"/>
      <c r="M12507" s="196"/>
      <c r="N12507" s="197"/>
      <c r="O12507" s="197"/>
      <c r="P12507" s="231"/>
    </row>
    <row r="12508" spans="2:16">
      <c r="B12508" s="351"/>
      <c r="C12508" s="435"/>
      <c r="D12508" s="399"/>
      <c r="E12508" s="400"/>
      <c r="G12508" s="401"/>
      <c r="H12508" s="401"/>
      <c r="I12508" s="401"/>
      <c r="J12508" s="194"/>
      <c r="K12508" s="194"/>
      <c r="L12508" s="195"/>
      <c r="M12508" s="196"/>
      <c r="N12508" s="197"/>
      <c r="O12508" s="197"/>
      <c r="P12508" s="231"/>
    </row>
    <row r="12509" spans="2:16">
      <c r="B12509" s="351"/>
      <c r="C12509" s="435"/>
      <c r="D12509" s="399"/>
      <c r="E12509" s="400"/>
      <c r="G12509" s="401"/>
      <c r="H12509" s="401"/>
      <c r="I12509" s="401"/>
      <c r="J12509" s="194"/>
      <c r="K12509" s="194"/>
      <c r="L12509" s="195"/>
      <c r="M12509" s="196"/>
      <c r="N12509" s="197"/>
      <c r="O12509" s="197"/>
      <c r="P12509" s="231"/>
    </row>
    <row r="12510" spans="2:16">
      <c r="B12510" s="351"/>
      <c r="C12510" s="435"/>
      <c r="D12510" s="399"/>
      <c r="E12510" s="400"/>
      <c r="G12510" s="401"/>
      <c r="H12510" s="401"/>
      <c r="I12510" s="401"/>
      <c r="J12510" s="194"/>
      <c r="K12510" s="194"/>
      <c r="L12510" s="195"/>
      <c r="M12510" s="196"/>
      <c r="N12510" s="197"/>
      <c r="O12510" s="197"/>
      <c r="P12510" s="231"/>
    </row>
    <row r="12511" spans="2:16">
      <c r="B12511" s="351"/>
      <c r="C12511" s="435"/>
      <c r="D12511" s="399"/>
      <c r="E12511" s="400"/>
      <c r="G12511" s="401"/>
      <c r="H12511" s="401"/>
      <c r="I12511" s="401"/>
      <c r="J12511" s="194"/>
      <c r="K12511" s="194"/>
      <c r="L12511" s="195"/>
      <c r="M12511" s="196"/>
      <c r="N12511" s="197"/>
      <c r="O12511" s="197"/>
      <c r="P12511" s="231"/>
    </row>
    <row r="12512" spans="2:16">
      <c r="B12512" s="351"/>
      <c r="C12512" s="435"/>
      <c r="D12512" s="399"/>
      <c r="E12512" s="400"/>
      <c r="G12512" s="401"/>
      <c r="H12512" s="401"/>
      <c r="I12512" s="401"/>
      <c r="J12512" s="194"/>
      <c r="K12512" s="194"/>
      <c r="L12512" s="195"/>
      <c r="M12512" s="196"/>
      <c r="N12512" s="197"/>
      <c r="O12512" s="197"/>
      <c r="P12512" s="231"/>
    </row>
    <row r="12513" spans="2:16">
      <c r="B12513" s="351"/>
      <c r="C12513" s="435"/>
      <c r="D12513" s="399"/>
      <c r="E12513" s="400"/>
      <c r="G12513" s="401"/>
      <c r="H12513" s="401"/>
      <c r="I12513" s="401"/>
      <c r="J12513" s="194"/>
      <c r="K12513" s="194"/>
      <c r="L12513" s="195"/>
      <c r="M12513" s="196"/>
      <c r="N12513" s="197"/>
      <c r="O12513" s="197"/>
      <c r="P12513" s="231"/>
    </row>
    <row r="12514" spans="2:16">
      <c r="B12514" s="351"/>
      <c r="C12514" s="435"/>
      <c r="D12514" s="399"/>
      <c r="E12514" s="400"/>
      <c r="G12514" s="401"/>
      <c r="H12514" s="401"/>
      <c r="I12514" s="401"/>
      <c r="J12514" s="194"/>
      <c r="K12514" s="194"/>
      <c r="L12514" s="195"/>
      <c r="M12514" s="196"/>
      <c r="N12514" s="197"/>
      <c r="O12514" s="197"/>
      <c r="P12514" s="231"/>
    </row>
    <row r="12515" spans="2:16">
      <c r="B12515" s="351"/>
      <c r="C12515" s="435"/>
      <c r="D12515" s="399"/>
      <c r="E12515" s="400"/>
      <c r="G12515" s="401"/>
      <c r="H12515" s="401"/>
      <c r="I12515" s="401"/>
      <c r="J12515" s="194"/>
      <c r="K12515" s="194"/>
      <c r="L12515" s="195"/>
      <c r="M12515" s="196"/>
      <c r="N12515" s="197"/>
      <c r="O12515" s="197"/>
      <c r="P12515" s="231"/>
    </row>
    <row r="12516" spans="2:16">
      <c r="B12516" s="351"/>
      <c r="C12516" s="435"/>
      <c r="D12516" s="399"/>
      <c r="E12516" s="400"/>
      <c r="G12516" s="401"/>
      <c r="H12516" s="401"/>
      <c r="I12516" s="401"/>
      <c r="J12516" s="194"/>
      <c r="K12516" s="194"/>
      <c r="L12516" s="195"/>
      <c r="M12516" s="196"/>
      <c r="N12516" s="197"/>
      <c r="O12516" s="197"/>
      <c r="P12516" s="231"/>
    </row>
    <row r="12517" spans="2:16">
      <c r="B12517" s="351"/>
      <c r="C12517" s="435"/>
      <c r="D12517" s="399"/>
      <c r="E12517" s="400"/>
      <c r="G12517" s="401"/>
      <c r="H12517" s="401"/>
      <c r="I12517" s="401"/>
      <c r="J12517" s="194"/>
      <c r="K12517" s="194"/>
      <c r="L12517" s="195"/>
      <c r="M12517" s="196"/>
      <c r="N12517" s="197"/>
      <c r="O12517" s="197"/>
      <c r="P12517" s="231"/>
    </row>
    <row r="12518" spans="2:16">
      <c r="B12518" s="351"/>
      <c r="C12518" s="435"/>
      <c r="D12518" s="399"/>
      <c r="E12518" s="400"/>
      <c r="G12518" s="401"/>
      <c r="H12518" s="401"/>
      <c r="I12518" s="401"/>
      <c r="J12518" s="194"/>
      <c r="K12518" s="194"/>
      <c r="L12518" s="195"/>
      <c r="M12518" s="196"/>
      <c r="N12518" s="197"/>
      <c r="O12518" s="197"/>
      <c r="P12518" s="231"/>
    </row>
    <row r="12519" spans="2:16">
      <c r="B12519" s="351"/>
      <c r="C12519" s="435"/>
      <c r="D12519" s="399"/>
      <c r="E12519" s="400"/>
      <c r="G12519" s="401"/>
      <c r="H12519" s="401"/>
      <c r="I12519" s="401"/>
      <c r="J12519" s="194"/>
      <c r="K12519" s="194"/>
      <c r="L12519" s="195"/>
      <c r="M12519" s="196"/>
      <c r="N12519" s="197"/>
      <c r="O12519" s="197"/>
      <c r="P12519" s="231"/>
    </row>
    <row r="12520" spans="2:16">
      <c r="B12520" s="351"/>
      <c r="C12520" s="435"/>
      <c r="D12520" s="399"/>
      <c r="E12520" s="400"/>
      <c r="G12520" s="401"/>
      <c r="H12520" s="401"/>
      <c r="I12520" s="401"/>
      <c r="J12520" s="194"/>
      <c r="K12520" s="194"/>
      <c r="L12520" s="195"/>
      <c r="M12520" s="196"/>
      <c r="N12520" s="197"/>
      <c r="O12520" s="197"/>
      <c r="P12520" s="231"/>
    </row>
    <row r="12521" spans="2:16">
      <c r="B12521" s="351"/>
      <c r="C12521" s="435"/>
      <c r="D12521" s="399"/>
      <c r="E12521" s="400"/>
      <c r="G12521" s="401"/>
      <c r="H12521" s="401"/>
      <c r="I12521" s="401"/>
      <c r="J12521" s="194"/>
      <c r="K12521" s="194"/>
      <c r="L12521" s="195"/>
      <c r="M12521" s="196"/>
      <c r="N12521" s="197"/>
      <c r="O12521" s="197"/>
      <c r="P12521" s="231"/>
    </row>
    <row r="12522" spans="2:16">
      <c r="B12522" s="351"/>
      <c r="C12522" s="435"/>
      <c r="D12522" s="399"/>
      <c r="E12522" s="400"/>
      <c r="G12522" s="401"/>
      <c r="H12522" s="401"/>
      <c r="I12522" s="401"/>
      <c r="J12522" s="194"/>
      <c r="K12522" s="194"/>
      <c r="L12522" s="195"/>
      <c r="M12522" s="196"/>
      <c r="N12522" s="197"/>
      <c r="O12522" s="197"/>
      <c r="P12522" s="231"/>
    </row>
    <row r="12523" spans="2:16">
      <c r="B12523" s="351"/>
      <c r="C12523" s="435"/>
      <c r="D12523" s="399"/>
      <c r="E12523" s="400"/>
      <c r="G12523" s="401"/>
      <c r="H12523" s="401"/>
      <c r="I12523" s="401"/>
      <c r="J12523" s="194"/>
      <c r="K12523" s="194"/>
      <c r="L12523" s="195"/>
      <c r="M12523" s="196"/>
      <c r="N12523" s="197"/>
      <c r="O12523" s="197"/>
      <c r="P12523" s="231"/>
    </row>
    <row r="12524" spans="2:16">
      <c r="B12524" s="351"/>
      <c r="C12524" s="435"/>
      <c r="D12524" s="399"/>
      <c r="E12524" s="400"/>
      <c r="G12524" s="401"/>
      <c r="H12524" s="401"/>
      <c r="I12524" s="401"/>
      <c r="J12524" s="194"/>
      <c r="K12524" s="194"/>
      <c r="L12524" s="195"/>
      <c r="M12524" s="196"/>
      <c r="N12524" s="197"/>
      <c r="O12524" s="197"/>
      <c r="P12524" s="231"/>
    </row>
    <row r="12525" spans="2:16">
      <c r="B12525" s="351"/>
      <c r="C12525" s="435"/>
      <c r="D12525" s="399"/>
      <c r="E12525" s="400"/>
      <c r="G12525" s="401"/>
      <c r="H12525" s="401"/>
      <c r="I12525" s="401"/>
      <c r="J12525" s="194"/>
      <c r="K12525" s="194"/>
      <c r="L12525" s="195"/>
      <c r="M12525" s="196"/>
      <c r="N12525" s="197"/>
      <c r="O12525" s="197"/>
      <c r="P12525" s="231"/>
    </row>
    <row r="12526" spans="2:16">
      <c r="B12526" s="351"/>
      <c r="C12526" s="435"/>
      <c r="D12526" s="399"/>
      <c r="E12526" s="400"/>
      <c r="G12526" s="401"/>
      <c r="H12526" s="401"/>
      <c r="I12526" s="401"/>
      <c r="J12526" s="194"/>
      <c r="K12526" s="194"/>
      <c r="L12526" s="195"/>
      <c r="M12526" s="196"/>
      <c r="N12526" s="197"/>
      <c r="O12526" s="197"/>
      <c r="P12526" s="231"/>
    </row>
    <row r="12527" spans="2:16">
      <c r="B12527" s="351"/>
      <c r="C12527" s="435"/>
      <c r="D12527" s="399"/>
      <c r="E12527" s="400"/>
      <c r="G12527" s="401"/>
      <c r="H12527" s="401"/>
      <c r="I12527" s="401"/>
      <c r="J12527" s="194"/>
      <c r="K12527" s="194"/>
      <c r="L12527" s="195"/>
      <c r="M12527" s="196"/>
      <c r="N12527" s="197"/>
      <c r="O12527" s="197"/>
      <c r="P12527" s="231"/>
    </row>
    <row r="12528" spans="2:16">
      <c r="B12528" s="351"/>
      <c r="C12528" s="435"/>
      <c r="D12528" s="399"/>
      <c r="E12528" s="400"/>
      <c r="G12528" s="401"/>
      <c r="H12528" s="401"/>
      <c r="I12528" s="401"/>
      <c r="J12528" s="194"/>
      <c r="K12528" s="194"/>
      <c r="L12528" s="195"/>
      <c r="M12528" s="196"/>
      <c r="N12528" s="197"/>
      <c r="O12528" s="197"/>
      <c r="P12528" s="231"/>
    </row>
    <row r="12529" spans="2:16">
      <c r="B12529" s="351"/>
      <c r="C12529" s="435"/>
      <c r="D12529" s="399"/>
      <c r="E12529" s="400"/>
      <c r="G12529" s="401"/>
      <c r="H12529" s="401"/>
      <c r="I12529" s="401"/>
      <c r="J12529" s="194"/>
      <c r="K12529" s="194"/>
      <c r="L12529" s="195"/>
      <c r="M12529" s="196"/>
      <c r="N12529" s="197"/>
      <c r="O12529" s="197"/>
      <c r="P12529" s="231"/>
    </row>
    <row r="12530" spans="2:16">
      <c r="B12530" s="351"/>
      <c r="C12530" s="435"/>
      <c r="D12530" s="399"/>
      <c r="E12530" s="400"/>
      <c r="G12530" s="401"/>
      <c r="H12530" s="401"/>
      <c r="I12530" s="401"/>
      <c r="J12530" s="194"/>
      <c r="K12530" s="194"/>
      <c r="L12530" s="195"/>
      <c r="M12530" s="196"/>
      <c r="N12530" s="197"/>
      <c r="O12530" s="197"/>
      <c r="P12530" s="231"/>
    </row>
    <row r="12531" spans="2:16">
      <c r="B12531" s="351"/>
      <c r="C12531" s="435"/>
      <c r="D12531" s="399"/>
      <c r="E12531" s="400"/>
      <c r="G12531" s="401"/>
      <c r="H12531" s="401"/>
      <c r="I12531" s="401"/>
      <c r="J12531" s="194"/>
      <c r="K12531" s="194"/>
      <c r="L12531" s="195"/>
      <c r="M12531" s="196"/>
      <c r="N12531" s="197"/>
      <c r="O12531" s="197"/>
      <c r="P12531" s="231"/>
    </row>
    <row r="12532" spans="2:16">
      <c r="B12532" s="351"/>
      <c r="C12532" s="435"/>
      <c r="D12532" s="399"/>
      <c r="E12532" s="400"/>
      <c r="G12532" s="401"/>
      <c r="H12532" s="401"/>
      <c r="I12532" s="401"/>
      <c r="J12532" s="194"/>
      <c r="K12532" s="194"/>
      <c r="L12532" s="195"/>
      <c r="M12532" s="196"/>
      <c r="N12532" s="197"/>
      <c r="O12532" s="197"/>
      <c r="P12532" s="231"/>
    </row>
    <row r="12533" spans="2:16">
      <c r="B12533" s="351"/>
      <c r="C12533" s="435"/>
      <c r="D12533" s="399"/>
      <c r="E12533" s="400"/>
      <c r="G12533" s="401"/>
      <c r="H12533" s="401"/>
      <c r="I12533" s="401"/>
      <c r="J12533" s="194"/>
      <c r="K12533" s="194"/>
      <c r="L12533" s="195"/>
      <c r="M12533" s="196"/>
      <c r="N12533" s="197"/>
      <c r="O12533" s="197"/>
      <c r="P12533" s="231"/>
    </row>
    <row r="12534" spans="2:16">
      <c r="B12534" s="351"/>
      <c r="C12534" s="435"/>
      <c r="D12534" s="399"/>
      <c r="E12534" s="400"/>
      <c r="G12534" s="401"/>
      <c r="H12534" s="401"/>
      <c r="I12534" s="401"/>
      <c r="J12534" s="194"/>
      <c r="K12534" s="194"/>
      <c r="L12534" s="195"/>
      <c r="M12534" s="196"/>
      <c r="N12534" s="197"/>
      <c r="O12534" s="197"/>
      <c r="P12534" s="231"/>
    </row>
    <row r="12535" spans="2:16">
      <c r="B12535" s="351"/>
      <c r="C12535" s="435"/>
      <c r="D12535" s="399"/>
      <c r="E12535" s="400"/>
      <c r="G12535" s="401"/>
      <c r="H12535" s="401"/>
      <c r="I12535" s="401"/>
      <c r="J12535" s="194"/>
      <c r="K12535" s="194"/>
      <c r="L12535" s="195"/>
      <c r="M12535" s="196"/>
      <c r="N12535" s="197"/>
      <c r="O12535" s="197"/>
      <c r="P12535" s="231"/>
    </row>
    <row r="12536" spans="2:16">
      <c r="B12536" s="402"/>
      <c r="C12536" s="435"/>
      <c r="D12536" s="404"/>
      <c r="E12536" s="405"/>
      <c r="G12536" s="406"/>
      <c r="H12536" s="406"/>
      <c r="I12536" s="406"/>
      <c r="J12536" s="194"/>
      <c r="K12536" s="194"/>
      <c r="L12536" s="195"/>
      <c r="M12536" s="196"/>
      <c r="N12536" s="197"/>
      <c r="O12536" s="197"/>
      <c r="P12536" s="221"/>
    </row>
    <row r="12537" spans="2:16">
      <c r="B12537" s="351"/>
      <c r="C12537" s="435"/>
      <c r="D12537" s="399"/>
      <c r="E12537" s="400"/>
      <c r="G12537" s="401"/>
      <c r="H12537" s="401"/>
      <c r="I12537" s="401"/>
      <c r="J12537" s="194"/>
      <c r="K12537" s="194"/>
      <c r="L12537" s="195"/>
      <c r="M12537" s="196"/>
      <c r="N12537" s="197"/>
      <c r="O12537" s="197"/>
      <c r="P12537" s="231"/>
    </row>
    <row r="12538" spans="2:16">
      <c r="B12538" s="351"/>
      <c r="C12538" s="435"/>
      <c r="D12538" s="399"/>
      <c r="E12538" s="400"/>
      <c r="G12538" s="401"/>
      <c r="H12538" s="401"/>
      <c r="I12538" s="401"/>
      <c r="J12538" s="194"/>
      <c r="K12538" s="194"/>
      <c r="L12538" s="195"/>
      <c r="M12538" s="196"/>
      <c r="N12538" s="197"/>
      <c r="O12538" s="197"/>
      <c r="P12538" s="231"/>
    </row>
    <row r="12539" spans="2:16">
      <c r="B12539" s="351"/>
      <c r="C12539" s="435"/>
      <c r="D12539" s="399"/>
      <c r="E12539" s="400"/>
      <c r="G12539" s="401"/>
      <c r="H12539" s="401"/>
      <c r="I12539" s="401"/>
      <c r="J12539" s="194"/>
      <c r="K12539" s="194"/>
      <c r="L12539" s="195"/>
      <c r="M12539" s="196"/>
      <c r="N12539" s="197"/>
      <c r="O12539" s="197"/>
      <c r="P12539" s="231"/>
    </row>
    <row r="12540" spans="2:16">
      <c r="B12540" s="351"/>
      <c r="C12540" s="435"/>
      <c r="D12540" s="399"/>
      <c r="E12540" s="400"/>
      <c r="G12540" s="401"/>
      <c r="H12540" s="401"/>
      <c r="I12540" s="401"/>
      <c r="J12540" s="194"/>
      <c r="K12540" s="194"/>
      <c r="L12540" s="195"/>
      <c r="M12540" s="196"/>
      <c r="N12540" s="197"/>
      <c r="O12540" s="197"/>
      <c r="P12540" s="231"/>
    </row>
    <row r="12541" spans="2:16">
      <c r="B12541" s="351"/>
      <c r="C12541" s="435"/>
      <c r="D12541" s="399"/>
      <c r="E12541" s="400"/>
      <c r="G12541" s="401"/>
      <c r="H12541" s="401"/>
      <c r="I12541" s="401"/>
      <c r="J12541" s="194"/>
      <c r="K12541" s="194"/>
      <c r="L12541" s="195"/>
      <c r="M12541" s="196"/>
      <c r="N12541" s="197"/>
      <c r="O12541" s="197"/>
      <c r="P12541" s="231"/>
    </row>
    <row r="12542" spans="2:16">
      <c r="B12542" s="351"/>
      <c r="C12542" s="435"/>
      <c r="D12542" s="399"/>
      <c r="E12542" s="400"/>
      <c r="G12542" s="401"/>
      <c r="H12542" s="401"/>
      <c r="I12542" s="401"/>
      <c r="J12542" s="194"/>
      <c r="K12542" s="194"/>
      <c r="L12542" s="195"/>
      <c r="M12542" s="196"/>
      <c r="N12542" s="197"/>
      <c r="O12542" s="197"/>
      <c r="P12542" s="231"/>
    </row>
    <row r="12543" spans="2:16">
      <c r="B12543" s="351"/>
      <c r="C12543" s="435"/>
      <c r="D12543" s="399"/>
      <c r="E12543" s="400"/>
      <c r="G12543" s="401"/>
      <c r="H12543" s="401"/>
      <c r="I12543" s="401"/>
      <c r="J12543" s="194"/>
      <c r="K12543" s="194"/>
      <c r="L12543" s="195"/>
      <c r="M12543" s="196"/>
      <c r="N12543" s="197"/>
      <c r="O12543" s="197"/>
      <c r="P12543" s="231"/>
    </row>
    <row r="12544" spans="2:16">
      <c r="B12544" s="351"/>
      <c r="C12544" s="435"/>
      <c r="D12544" s="399"/>
      <c r="E12544" s="400"/>
      <c r="G12544" s="401"/>
      <c r="H12544" s="401"/>
      <c r="I12544" s="401"/>
      <c r="J12544" s="194"/>
      <c r="K12544" s="194"/>
      <c r="L12544" s="195"/>
      <c r="M12544" s="196"/>
      <c r="N12544" s="197"/>
      <c r="O12544" s="197"/>
      <c r="P12544" s="231"/>
    </row>
    <row r="12545" spans="2:16">
      <c r="B12545" s="351"/>
      <c r="C12545" s="435"/>
      <c r="D12545" s="399"/>
      <c r="E12545" s="400"/>
      <c r="G12545" s="401"/>
      <c r="H12545" s="401"/>
      <c r="I12545" s="401"/>
      <c r="J12545" s="194"/>
      <c r="K12545" s="194"/>
      <c r="L12545" s="195"/>
      <c r="M12545" s="196"/>
      <c r="N12545" s="197"/>
      <c r="O12545" s="197"/>
      <c r="P12545" s="231"/>
    </row>
    <row r="12546" spans="2:16">
      <c r="B12546" s="351"/>
      <c r="C12546" s="435"/>
      <c r="D12546" s="399"/>
      <c r="E12546" s="400"/>
      <c r="G12546" s="401"/>
      <c r="H12546" s="401"/>
      <c r="I12546" s="401"/>
      <c r="J12546" s="194"/>
      <c r="K12546" s="194"/>
      <c r="L12546" s="195"/>
      <c r="M12546" s="196"/>
      <c r="N12546" s="197"/>
      <c r="O12546" s="197"/>
      <c r="P12546" s="231"/>
    </row>
    <row r="12547" spans="2:16">
      <c r="B12547" s="351"/>
      <c r="C12547" s="435"/>
      <c r="D12547" s="399"/>
      <c r="E12547" s="400"/>
      <c r="G12547" s="401"/>
      <c r="H12547" s="401"/>
      <c r="I12547" s="401"/>
      <c r="J12547" s="194"/>
      <c r="K12547" s="194"/>
      <c r="L12547" s="195"/>
      <c r="M12547" s="196"/>
      <c r="N12547" s="197"/>
      <c r="O12547" s="197"/>
      <c r="P12547" s="231"/>
    </row>
    <row r="12548" spans="2:16">
      <c r="B12548" s="351"/>
      <c r="C12548" s="435"/>
      <c r="D12548" s="399"/>
      <c r="E12548" s="400"/>
      <c r="G12548" s="401"/>
      <c r="H12548" s="401"/>
      <c r="I12548" s="401"/>
      <c r="J12548" s="194"/>
      <c r="K12548" s="194"/>
      <c r="L12548" s="195"/>
      <c r="M12548" s="196"/>
      <c r="N12548" s="197"/>
      <c r="O12548" s="197"/>
      <c r="P12548" s="231"/>
    </row>
    <row r="12549" spans="2:16">
      <c r="B12549" s="351"/>
      <c r="C12549" s="435"/>
      <c r="D12549" s="399"/>
      <c r="E12549" s="400"/>
      <c r="G12549" s="401"/>
      <c r="H12549" s="401"/>
      <c r="I12549" s="401"/>
      <c r="J12549" s="194"/>
      <c r="K12549" s="194"/>
      <c r="L12549" s="195"/>
      <c r="M12549" s="196"/>
      <c r="N12549" s="197"/>
      <c r="O12549" s="197"/>
      <c r="P12549" s="231"/>
    </row>
    <row r="12550" spans="2:16">
      <c r="B12550" s="351"/>
      <c r="C12550" s="435"/>
      <c r="D12550" s="399"/>
      <c r="E12550" s="400"/>
      <c r="G12550" s="401"/>
      <c r="H12550" s="401"/>
      <c r="I12550" s="401"/>
      <c r="J12550" s="194"/>
      <c r="K12550" s="194"/>
      <c r="L12550" s="195"/>
      <c r="M12550" s="196"/>
      <c r="N12550" s="197"/>
      <c r="O12550" s="197"/>
      <c r="P12550" s="231"/>
    </row>
    <row r="12551" spans="2:16">
      <c r="B12551" s="351"/>
      <c r="C12551" s="435"/>
      <c r="D12551" s="399"/>
      <c r="E12551" s="400"/>
      <c r="G12551" s="401"/>
      <c r="H12551" s="401"/>
      <c r="I12551" s="401"/>
      <c r="J12551" s="194"/>
      <c r="K12551" s="194"/>
      <c r="L12551" s="195"/>
      <c r="M12551" s="196"/>
      <c r="N12551" s="197"/>
      <c r="O12551" s="197"/>
      <c r="P12551" s="231"/>
    </row>
    <row r="12552" spans="2:16">
      <c r="B12552" s="351"/>
      <c r="C12552" s="435"/>
      <c r="D12552" s="399"/>
      <c r="E12552" s="400"/>
      <c r="G12552" s="401"/>
      <c r="H12552" s="401"/>
      <c r="I12552" s="401"/>
      <c r="J12552" s="194"/>
      <c r="K12552" s="194"/>
      <c r="L12552" s="195"/>
      <c r="M12552" s="196"/>
      <c r="N12552" s="197"/>
      <c r="O12552" s="197"/>
      <c r="P12552" s="231"/>
    </row>
    <row r="12553" spans="2:16">
      <c r="B12553" s="351"/>
      <c r="C12553" s="435"/>
      <c r="D12553" s="399"/>
      <c r="E12553" s="400"/>
      <c r="G12553" s="401"/>
      <c r="H12553" s="401"/>
      <c r="I12553" s="401"/>
      <c r="J12553" s="194"/>
      <c r="K12553" s="194"/>
      <c r="L12553" s="195"/>
      <c r="M12553" s="196"/>
      <c r="N12553" s="197"/>
      <c r="O12553" s="197"/>
      <c r="P12553" s="231"/>
    </row>
    <row r="12554" spans="2:16">
      <c r="B12554" s="351"/>
      <c r="C12554" s="435"/>
      <c r="D12554" s="399"/>
      <c r="E12554" s="400"/>
      <c r="G12554" s="401"/>
      <c r="H12554" s="401"/>
      <c r="I12554" s="401"/>
      <c r="J12554" s="194"/>
      <c r="K12554" s="194"/>
      <c r="L12554" s="195"/>
      <c r="M12554" s="196"/>
      <c r="N12554" s="197"/>
      <c r="O12554" s="197"/>
      <c r="P12554" s="231"/>
    </row>
    <row r="12555" spans="2:16">
      <c r="B12555" s="351"/>
      <c r="C12555" s="435"/>
      <c r="D12555" s="399"/>
      <c r="E12555" s="400"/>
      <c r="G12555" s="401"/>
      <c r="H12555" s="401"/>
      <c r="I12555" s="401"/>
      <c r="J12555" s="194"/>
      <c r="K12555" s="194"/>
      <c r="L12555" s="195"/>
      <c r="M12555" s="196"/>
      <c r="N12555" s="197"/>
      <c r="O12555" s="197"/>
      <c r="P12555" s="231"/>
    </row>
    <row r="12556" spans="2:16">
      <c r="B12556" s="351"/>
      <c r="C12556" s="435"/>
      <c r="D12556" s="399"/>
      <c r="E12556" s="400"/>
      <c r="G12556" s="401"/>
      <c r="H12556" s="401"/>
      <c r="I12556" s="401"/>
      <c r="J12556" s="194"/>
      <c r="K12556" s="194"/>
      <c r="L12556" s="195"/>
      <c r="M12556" s="196"/>
      <c r="N12556" s="197"/>
      <c r="O12556" s="197"/>
      <c r="P12556" s="231"/>
    </row>
    <row r="12557" spans="2:16">
      <c r="B12557" s="351"/>
      <c r="C12557" s="435"/>
      <c r="D12557" s="399"/>
      <c r="E12557" s="400"/>
      <c r="G12557" s="401"/>
      <c r="H12557" s="401"/>
      <c r="I12557" s="401"/>
      <c r="J12557" s="194"/>
      <c r="K12557" s="194"/>
      <c r="L12557" s="195"/>
      <c r="M12557" s="196"/>
      <c r="N12557" s="197"/>
      <c r="O12557" s="197"/>
      <c r="P12557" s="231"/>
    </row>
    <row r="12558" spans="2:16">
      <c r="B12558" s="351"/>
      <c r="C12558" s="435"/>
      <c r="D12558" s="399"/>
      <c r="E12558" s="400"/>
      <c r="G12558" s="401"/>
      <c r="H12558" s="401"/>
      <c r="I12558" s="401"/>
      <c r="J12558" s="194"/>
      <c r="K12558" s="194"/>
      <c r="L12558" s="195"/>
      <c r="M12558" s="196"/>
      <c r="N12558" s="197"/>
      <c r="O12558" s="197"/>
      <c r="P12558" s="231"/>
    </row>
    <row r="12559" spans="2:16">
      <c r="B12559" s="351"/>
      <c r="C12559" s="435"/>
      <c r="D12559" s="399"/>
      <c r="E12559" s="400"/>
      <c r="G12559" s="401"/>
      <c r="H12559" s="401"/>
      <c r="I12559" s="401"/>
      <c r="J12559" s="194"/>
      <c r="K12559" s="194"/>
      <c r="L12559" s="195"/>
      <c r="M12559" s="196"/>
      <c r="N12559" s="197"/>
      <c r="O12559" s="197"/>
      <c r="P12559" s="231"/>
    </row>
    <row r="12560" spans="2:16">
      <c r="B12560" s="351"/>
      <c r="C12560" s="435"/>
      <c r="D12560" s="399"/>
      <c r="E12560" s="400"/>
      <c r="G12560" s="401"/>
      <c r="H12560" s="401"/>
      <c r="I12560" s="401"/>
      <c r="J12560" s="194"/>
      <c r="K12560" s="194"/>
      <c r="L12560" s="195"/>
      <c r="M12560" s="196"/>
      <c r="N12560" s="197"/>
      <c r="O12560" s="197"/>
      <c r="P12560" s="231"/>
    </row>
    <row r="12561" spans="2:16">
      <c r="B12561" s="351"/>
      <c r="C12561" s="435"/>
      <c r="D12561" s="399"/>
      <c r="E12561" s="400"/>
      <c r="G12561" s="401"/>
      <c r="H12561" s="401"/>
      <c r="I12561" s="401"/>
      <c r="J12561" s="194"/>
      <c r="K12561" s="194"/>
      <c r="L12561" s="195"/>
      <c r="M12561" s="196"/>
      <c r="N12561" s="197"/>
      <c r="O12561" s="197"/>
      <c r="P12561" s="231"/>
    </row>
    <row r="12562" spans="2:16">
      <c r="B12562" s="351"/>
      <c r="C12562" s="435"/>
      <c r="D12562" s="399"/>
      <c r="E12562" s="400"/>
      <c r="G12562" s="401"/>
      <c r="H12562" s="401"/>
      <c r="I12562" s="401"/>
      <c r="J12562" s="194"/>
      <c r="K12562" s="194"/>
      <c r="L12562" s="195"/>
      <c r="M12562" s="196"/>
      <c r="N12562" s="197"/>
      <c r="O12562" s="197"/>
      <c r="P12562" s="231"/>
    </row>
    <row r="12563" spans="2:16">
      <c r="B12563" s="351"/>
      <c r="C12563" s="435"/>
      <c r="D12563" s="399"/>
      <c r="E12563" s="400"/>
      <c r="G12563" s="401"/>
      <c r="H12563" s="401"/>
      <c r="I12563" s="401"/>
      <c r="J12563" s="194"/>
      <c r="K12563" s="194"/>
      <c r="L12563" s="195"/>
      <c r="M12563" s="196"/>
      <c r="N12563" s="197"/>
      <c r="O12563" s="197"/>
      <c r="P12563" s="231"/>
    </row>
    <row r="12564" spans="2:16">
      <c r="B12564" s="351"/>
      <c r="C12564" s="435"/>
      <c r="D12564" s="399"/>
      <c r="E12564" s="400"/>
      <c r="G12564" s="401"/>
      <c r="H12564" s="401"/>
      <c r="I12564" s="401"/>
      <c r="J12564" s="194"/>
      <c r="K12564" s="194"/>
      <c r="L12564" s="195"/>
      <c r="M12564" s="196"/>
      <c r="N12564" s="197"/>
      <c r="O12564" s="197"/>
      <c r="P12564" s="231"/>
    </row>
    <row r="12565" spans="2:16">
      <c r="B12565" s="351"/>
      <c r="C12565" s="435"/>
      <c r="D12565" s="399"/>
      <c r="E12565" s="400"/>
      <c r="G12565" s="401"/>
      <c r="H12565" s="401"/>
      <c r="I12565" s="401"/>
      <c r="J12565" s="194"/>
      <c r="K12565" s="194"/>
      <c r="L12565" s="195"/>
      <c r="M12565" s="196"/>
      <c r="N12565" s="197"/>
      <c r="O12565" s="197"/>
      <c r="P12565" s="231"/>
    </row>
    <row r="12566" spans="2:16">
      <c r="B12566" s="351"/>
      <c r="C12566" s="435"/>
      <c r="D12566" s="399"/>
      <c r="E12566" s="400"/>
      <c r="G12566" s="401"/>
      <c r="H12566" s="401"/>
      <c r="I12566" s="401"/>
      <c r="J12566" s="194"/>
      <c r="K12566" s="194"/>
      <c r="L12566" s="195"/>
      <c r="M12566" s="196"/>
      <c r="N12566" s="197"/>
      <c r="O12566" s="197"/>
      <c r="P12566" s="231"/>
    </row>
    <row r="12567" spans="2:16">
      <c r="B12567" s="351"/>
      <c r="C12567" s="435"/>
      <c r="D12567" s="399"/>
      <c r="E12567" s="400"/>
      <c r="G12567" s="401"/>
      <c r="H12567" s="401"/>
      <c r="I12567" s="401"/>
      <c r="J12567" s="194"/>
      <c r="K12567" s="194"/>
      <c r="L12567" s="195"/>
      <c r="M12567" s="196"/>
      <c r="N12567" s="197"/>
      <c r="O12567" s="197"/>
      <c r="P12567" s="231"/>
    </row>
    <row r="12568" spans="2:16">
      <c r="B12568" s="351"/>
      <c r="C12568" s="435"/>
      <c r="D12568" s="399"/>
      <c r="E12568" s="400"/>
      <c r="G12568" s="401"/>
      <c r="H12568" s="401"/>
      <c r="I12568" s="401"/>
      <c r="J12568" s="194"/>
      <c r="K12568" s="194"/>
      <c r="L12568" s="195"/>
      <c r="M12568" s="196"/>
      <c r="N12568" s="197"/>
      <c r="O12568" s="197"/>
      <c r="P12568" s="231"/>
    </row>
    <row r="12569" spans="2:16">
      <c r="B12569" s="351"/>
      <c r="C12569" s="435"/>
      <c r="D12569" s="399"/>
      <c r="E12569" s="400"/>
      <c r="G12569" s="401"/>
      <c r="H12569" s="401"/>
      <c r="I12569" s="401"/>
      <c r="J12569" s="194"/>
      <c r="K12569" s="194"/>
      <c r="L12569" s="195"/>
      <c r="M12569" s="196"/>
      <c r="N12569" s="197"/>
      <c r="O12569" s="197"/>
      <c r="P12569" s="231"/>
    </row>
    <row r="12570" spans="2:16">
      <c r="B12570" s="351"/>
      <c r="C12570" s="435"/>
      <c r="D12570" s="399"/>
      <c r="E12570" s="400"/>
      <c r="G12570" s="401"/>
      <c r="H12570" s="401"/>
      <c r="I12570" s="401"/>
      <c r="J12570" s="194"/>
      <c r="K12570" s="194"/>
      <c r="L12570" s="195"/>
      <c r="M12570" s="196"/>
      <c r="N12570" s="197"/>
      <c r="O12570" s="197"/>
      <c r="P12570" s="231"/>
    </row>
    <row r="12571" spans="2:16">
      <c r="B12571" s="351"/>
      <c r="C12571" s="435"/>
      <c r="D12571" s="399"/>
      <c r="E12571" s="400"/>
      <c r="G12571" s="401"/>
      <c r="H12571" s="401"/>
      <c r="I12571" s="401"/>
      <c r="J12571" s="194"/>
      <c r="K12571" s="194"/>
      <c r="L12571" s="195"/>
      <c r="M12571" s="196"/>
      <c r="N12571" s="197"/>
      <c r="O12571" s="197"/>
      <c r="P12571" s="231"/>
    </row>
    <row r="12572" spans="2:16">
      <c r="B12572" s="351"/>
      <c r="C12572" s="435"/>
      <c r="D12572" s="399"/>
      <c r="E12572" s="400"/>
      <c r="G12572" s="401"/>
      <c r="H12572" s="401"/>
      <c r="I12572" s="401"/>
      <c r="J12572" s="194"/>
      <c r="K12572" s="194"/>
      <c r="L12572" s="195"/>
      <c r="M12572" s="196"/>
      <c r="N12572" s="197"/>
      <c r="O12572" s="197"/>
      <c r="P12572" s="231"/>
    </row>
    <row r="12573" spans="2:16">
      <c r="B12573" s="351"/>
      <c r="C12573" s="435"/>
      <c r="D12573" s="399"/>
      <c r="E12573" s="400"/>
      <c r="G12573" s="401"/>
      <c r="H12573" s="401"/>
      <c r="I12573" s="401"/>
      <c r="J12573" s="194"/>
      <c r="K12573" s="194"/>
      <c r="L12573" s="195"/>
      <c r="M12573" s="196"/>
      <c r="N12573" s="197"/>
      <c r="O12573" s="197"/>
      <c r="P12573" s="231"/>
    </row>
    <row r="12574" spans="2:16">
      <c r="B12574" s="351"/>
      <c r="C12574" s="435"/>
      <c r="D12574" s="399"/>
      <c r="E12574" s="400"/>
      <c r="G12574" s="401"/>
      <c r="H12574" s="401"/>
      <c r="I12574" s="401"/>
      <c r="J12574" s="194"/>
      <c r="K12574" s="194"/>
      <c r="L12574" s="195"/>
      <c r="M12574" s="196"/>
      <c r="N12574" s="197"/>
      <c r="O12574" s="197"/>
      <c r="P12574" s="231"/>
    </row>
    <row r="12575" spans="2:16">
      <c r="B12575" s="351"/>
      <c r="C12575" s="435"/>
      <c r="D12575" s="399"/>
      <c r="E12575" s="400"/>
      <c r="G12575" s="401"/>
      <c r="H12575" s="401"/>
      <c r="I12575" s="401"/>
      <c r="J12575" s="194"/>
      <c r="K12575" s="194"/>
      <c r="L12575" s="195"/>
      <c r="M12575" s="196"/>
      <c r="N12575" s="197"/>
      <c r="O12575" s="197"/>
      <c r="P12575" s="231"/>
    </row>
    <row r="12576" spans="2:16">
      <c r="B12576" s="351"/>
      <c r="C12576" s="435"/>
      <c r="D12576" s="399"/>
      <c r="E12576" s="400"/>
      <c r="G12576" s="401"/>
      <c r="H12576" s="401"/>
      <c r="I12576" s="401"/>
      <c r="J12576" s="194"/>
      <c r="K12576" s="194"/>
      <c r="L12576" s="195"/>
      <c r="M12576" s="196"/>
      <c r="N12576" s="197"/>
      <c r="O12576" s="197"/>
      <c r="P12576" s="231"/>
    </row>
    <row r="12577" spans="2:16">
      <c r="B12577" s="351"/>
      <c r="C12577" s="435"/>
      <c r="D12577" s="399"/>
      <c r="E12577" s="400"/>
      <c r="G12577" s="401"/>
      <c r="H12577" s="401"/>
      <c r="I12577" s="401"/>
      <c r="J12577" s="194"/>
      <c r="K12577" s="194"/>
      <c r="L12577" s="195"/>
      <c r="M12577" s="196"/>
      <c r="N12577" s="197"/>
      <c r="O12577" s="197"/>
      <c r="P12577" s="231"/>
    </row>
    <row r="12578" spans="2:16">
      <c r="B12578" s="351"/>
      <c r="C12578" s="435"/>
      <c r="D12578" s="399"/>
      <c r="E12578" s="400"/>
      <c r="G12578" s="401"/>
      <c r="H12578" s="401"/>
      <c r="I12578" s="401"/>
      <c r="J12578" s="194"/>
      <c r="K12578" s="194"/>
      <c r="L12578" s="195"/>
      <c r="M12578" s="196"/>
      <c r="N12578" s="197"/>
      <c r="O12578" s="197"/>
      <c r="P12578" s="231"/>
    </row>
    <row r="12579" spans="2:16">
      <c r="B12579" s="351"/>
      <c r="C12579" s="435"/>
      <c r="D12579" s="399"/>
      <c r="E12579" s="400"/>
      <c r="G12579" s="401"/>
      <c r="H12579" s="401"/>
      <c r="I12579" s="401"/>
      <c r="J12579" s="194"/>
      <c r="K12579" s="194"/>
      <c r="L12579" s="195"/>
      <c r="M12579" s="196"/>
      <c r="N12579" s="197"/>
      <c r="O12579" s="197"/>
      <c r="P12579" s="231"/>
    </row>
    <row r="12580" spans="2:16">
      <c r="B12580" s="351"/>
      <c r="C12580" s="435"/>
      <c r="D12580" s="399"/>
      <c r="E12580" s="400"/>
      <c r="G12580" s="401"/>
      <c r="H12580" s="401"/>
      <c r="I12580" s="401"/>
      <c r="J12580" s="194"/>
      <c r="K12580" s="194"/>
      <c r="L12580" s="195"/>
      <c r="M12580" s="196"/>
      <c r="N12580" s="197"/>
      <c r="O12580" s="197"/>
      <c r="P12580" s="231"/>
    </row>
    <row r="12581" spans="2:16">
      <c r="B12581" s="351"/>
      <c r="C12581" s="435"/>
      <c r="D12581" s="399"/>
      <c r="E12581" s="400"/>
      <c r="G12581" s="401"/>
      <c r="H12581" s="401"/>
      <c r="I12581" s="401"/>
      <c r="J12581" s="194"/>
      <c r="K12581" s="194"/>
      <c r="L12581" s="195"/>
      <c r="M12581" s="196"/>
      <c r="N12581" s="197"/>
      <c r="O12581" s="197"/>
      <c r="P12581" s="231"/>
    </row>
    <row r="12582" spans="2:16">
      <c r="B12582" s="351"/>
      <c r="C12582" s="435"/>
      <c r="D12582" s="399"/>
      <c r="E12582" s="400"/>
      <c r="G12582" s="401"/>
      <c r="H12582" s="401"/>
      <c r="I12582" s="401"/>
      <c r="J12582" s="194"/>
      <c r="K12582" s="194"/>
      <c r="L12582" s="195"/>
      <c r="M12582" s="196"/>
      <c r="N12582" s="197"/>
      <c r="O12582" s="197"/>
      <c r="P12582" s="231"/>
    </row>
    <row r="12583" spans="2:16">
      <c r="B12583" s="351"/>
      <c r="C12583" s="435"/>
      <c r="D12583" s="399"/>
      <c r="E12583" s="400"/>
      <c r="G12583" s="401"/>
      <c r="H12583" s="401"/>
      <c r="I12583" s="401"/>
      <c r="J12583" s="194"/>
      <c r="K12583" s="194"/>
      <c r="L12583" s="195"/>
      <c r="M12583" s="196"/>
      <c r="N12583" s="197"/>
      <c r="O12583" s="197"/>
      <c r="P12583" s="231"/>
    </row>
    <row r="12584" spans="2:16">
      <c r="B12584" s="351"/>
      <c r="C12584" s="435"/>
      <c r="D12584" s="399"/>
      <c r="E12584" s="400"/>
      <c r="G12584" s="401"/>
      <c r="H12584" s="401"/>
      <c r="I12584" s="401"/>
      <c r="J12584" s="194"/>
      <c r="K12584" s="194"/>
      <c r="L12584" s="195"/>
      <c r="M12584" s="196"/>
      <c r="N12584" s="197"/>
      <c r="O12584" s="197"/>
      <c r="P12584" s="231"/>
    </row>
    <row r="12585" spans="2:16">
      <c r="B12585" s="351"/>
      <c r="C12585" s="435"/>
      <c r="D12585" s="399"/>
      <c r="E12585" s="400"/>
      <c r="G12585" s="401"/>
      <c r="H12585" s="401"/>
      <c r="I12585" s="401"/>
      <c r="J12585" s="194"/>
      <c r="K12585" s="194"/>
      <c r="L12585" s="195"/>
      <c r="M12585" s="196"/>
      <c r="N12585" s="197"/>
      <c r="O12585" s="197"/>
      <c r="P12585" s="231"/>
    </row>
    <row r="12586" spans="2:16">
      <c r="B12586" s="351"/>
      <c r="C12586" s="435"/>
      <c r="D12586" s="399"/>
      <c r="E12586" s="400"/>
      <c r="G12586" s="401"/>
      <c r="H12586" s="401"/>
      <c r="I12586" s="401"/>
      <c r="J12586" s="194"/>
      <c r="K12586" s="194"/>
      <c r="L12586" s="195"/>
      <c r="M12586" s="196"/>
      <c r="N12586" s="197"/>
      <c r="O12586" s="197"/>
      <c r="P12586" s="231"/>
    </row>
    <row r="12587" spans="2:16">
      <c r="B12587" s="351"/>
      <c r="C12587" s="435"/>
      <c r="D12587" s="399"/>
      <c r="E12587" s="400"/>
      <c r="G12587" s="401"/>
      <c r="H12587" s="401"/>
      <c r="I12587" s="401"/>
      <c r="J12587" s="194"/>
      <c r="K12587" s="194"/>
      <c r="L12587" s="195"/>
      <c r="M12587" s="196"/>
      <c r="N12587" s="197"/>
      <c r="O12587" s="197"/>
      <c r="P12587" s="231"/>
    </row>
    <row r="12588" spans="2:16">
      <c r="B12588" s="351"/>
      <c r="C12588" s="435"/>
      <c r="D12588" s="399"/>
      <c r="E12588" s="400"/>
      <c r="G12588" s="401"/>
      <c r="H12588" s="401"/>
      <c r="I12588" s="401"/>
      <c r="J12588" s="194"/>
      <c r="K12588" s="194"/>
      <c r="L12588" s="195"/>
      <c r="M12588" s="196"/>
      <c r="N12588" s="197"/>
      <c r="O12588" s="197"/>
      <c r="P12588" s="231"/>
    </row>
    <row r="12589" spans="2:16">
      <c r="B12589" s="351"/>
      <c r="C12589" s="435"/>
      <c r="D12589" s="399"/>
      <c r="E12589" s="400"/>
      <c r="G12589" s="401"/>
      <c r="H12589" s="401"/>
      <c r="I12589" s="401"/>
      <c r="J12589" s="194"/>
      <c r="K12589" s="194"/>
      <c r="L12589" s="195"/>
      <c r="M12589" s="196"/>
      <c r="N12589" s="197"/>
      <c r="O12589" s="197"/>
      <c r="P12589" s="231"/>
    </row>
    <row r="12590" spans="2:16">
      <c r="B12590" s="351"/>
      <c r="C12590" s="435"/>
      <c r="D12590" s="399"/>
      <c r="E12590" s="400"/>
      <c r="G12590" s="401"/>
      <c r="H12590" s="401"/>
      <c r="I12590" s="401"/>
      <c r="J12590" s="194"/>
      <c r="K12590" s="194"/>
      <c r="L12590" s="195"/>
      <c r="M12590" s="196"/>
      <c r="N12590" s="197"/>
      <c r="O12590" s="197"/>
      <c r="P12590" s="231"/>
    </row>
    <row r="12591" spans="2:16">
      <c r="B12591" s="351"/>
      <c r="C12591" s="435"/>
      <c r="D12591" s="399"/>
      <c r="E12591" s="400"/>
      <c r="G12591" s="401"/>
      <c r="H12591" s="401"/>
      <c r="I12591" s="401"/>
      <c r="J12591" s="194"/>
      <c r="K12591" s="194"/>
      <c r="L12591" s="195"/>
      <c r="M12591" s="196"/>
      <c r="N12591" s="197"/>
      <c r="O12591" s="197"/>
      <c r="P12591" s="231"/>
    </row>
    <row r="12592" spans="2:16">
      <c r="B12592" s="351"/>
      <c r="C12592" s="435"/>
      <c r="D12592" s="399"/>
      <c r="E12592" s="400"/>
      <c r="G12592" s="401"/>
      <c r="H12592" s="401"/>
      <c r="I12592" s="401"/>
      <c r="J12592" s="194"/>
      <c r="K12592" s="194"/>
      <c r="L12592" s="195"/>
      <c r="M12592" s="196"/>
      <c r="N12592" s="197"/>
      <c r="O12592" s="197"/>
      <c r="P12592" s="231"/>
    </row>
    <row r="12593" spans="2:16">
      <c r="B12593" s="351"/>
      <c r="C12593" s="435"/>
      <c r="D12593" s="399"/>
      <c r="E12593" s="400"/>
      <c r="G12593" s="401"/>
      <c r="H12593" s="401"/>
      <c r="I12593" s="401"/>
      <c r="J12593" s="194"/>
      <c r="K12593" s="194"/>
      <c r="L12593" s="195"/>
      <c r="M12593" s="196"/>
      <c r="N12593" s="197"/>
      <c r="O12593" s="197"/>
      <c r="P12593" s="231"/>
    </row>
    <row r="12594" spans="2:16">
      <c r="B12594" s="351"/>
      <c r="C12594" s="435"/>
      <c r="D12594" s="399"/>
      <c r="E12594" s="400"/>
      <c r="G12594" s="401"/>
      <c r="H12594" s="401"/>
      <c r="I12594" s="401"/>
      <c r="J12594" s="194"/>
      <c r="K12594" s="194"/>
      <c r="L12594" s="195"/>
      <c r="M12594" s="196"/>
      <c r="N12594" s="197"/>
      <c r="O12594" s="197"/>
      <c r="P12594" s="231"/>
    </row>
    <row r="12595" spans="2:16">
      <c r="B12595" s="351"/>
      <c r="C12595" s="435"/>
      <c r="D12595" s="399"/>
      <c r="E12595" s="400"/>
      <c r="G12595" s="401"/>
      <c r="H12595" s="401"/>
      <c r="I12595" s="401"/>
      <c r="J12595" s="194"/>
      <c r="K12595" s="194"/>
      <c r="L12595" s="195"/>
      <c r="M12595" s="196"/>
      <c r="N12595" s="197"/>
      <c r="O12595" s="197"/>
      <c r="P12595" s="231"/>
    </row>
    <row r="12596" spans="2:16">
      <c r="B12596" s="351"/>
      <c r="C12596" s="435"/>
      <c r="D12596" s="399"/>
      <c r="E12596" s="400"/>
      <c r="G12596" s="401"/>
      <c r="H12596" s="401"/>
      <c r="I12596" s="401"/>
      <c r="J12596" s="194"/>
      <c r="K12596" s="194"/>
      <c r="L12596" s="195"/>
      <c r="M12596" s="196"/>
      <c r="N12596" s="197"/>
      <c r="O12596" s="197"/>
      <c r="P12596" s="231"/>
    </row>
    <row r="12597" spans="2:16">
      <c r="B12597" s="351"/>
      <c r="C12597" s="435"/>
      <c r="D12597" s="399"/>
      <c r="E12597" s="400"/>
      <c r="G12597" s="401"/>
      <c r="H12597" s="401"/>
      <c r="I12597" s="401"/>
      <c r="J12597" s="194"/>
      <c r="K12597" s="194"/>
      <c r="L12597" s="195"/>
      <c r="M12597" s="196"/>
      <c r="N12597" s="197"/>
      <c r="O12597" s="197"/>
      <c r="P12597" s="231"/>
    </row>
    <row r="12598" spans="2:16">
      <c r="B12598" s="351"/>
      <c r="C12598" s="435"/>
      <c r="D12598" s="399"/>
      <c r="E12598" s="400"/>
      <c r="G12598" s="401"/>
      <c r="H12598" s="401"/>
      <c r="I12598" s="401"/>
      <c r="J12598" s="194"/>
      <c r="K12598" s="194"/>
      <c r="L12598" s="195"/>
      <c r="M12598" s="196"/>
      <c r="N12598" s="197"/>
      <c r="O12598" s="197"/>
      <c r="P12598" s="231"/>
    </row>
    <row r="12599" spans="2:16">
      <c r="B12599" s="351"/>
      <c r="C12599" s="435"/>
      <c r="D12599" s="399"/>
      <c r="E12599" s="400"/>
      <c r="G12599" s="401"/>
      <c r="H12599" s="401"/>
      <c r="I12599" s="401"/>
      <c r="J12599" s="194"/>
      <c r="K12599" s="194"/>
      <c r="L12599" s="195"/>
      <c r="M12599" s="196"/>
      <c r="N12599" s="197"/>
      <c r="O12599" s="197"/>
      <c r="P12599" s="231"/>
    </row>
    <row r="12600" spans="2:16">
      <c r="B12600" s="351"/>
      <c r="C12600" s="435"/>
      <c r="D12600" s="399"/>
      <c r="E12600" s="400"/>
      <c r="G12600" s="401"/>
      <c r="H12600" s="401"/>
      <c r="I12600" s="401"/>
      <c r="J12600" s="194"/>
      <c r="K12600" s="194"/>
      <c r="L12600" s="195"/>
      <c r="M12600" s="196"/>
      <c r="N12600" s="197"/>
      <c r="O12600" s="197"/>
      <c r="P12600" s="231"/>
    </row>
    <row r="12601" spans="2:16">
      <c r="B12601" s="351"/>
      <c r="C12601" s="435"/>
      <c r="D12601" s="399"/>
      <c r="E12601" s="400"/>
      <c r="G12601" s="401"/>
      <c r="H12601" s="401"/>
      <c r="I12601" s="401"/>
      <c r="J12601" s="194"/>
      <c r="K12601" s="194"/>
      <c r="L12601" s="195"/>
      <c r="M12601" s="196"/>
      <c r="N12601" s="197"/>
      <c r="O12601" s="197"/>
      <c r="P12601" s="231"/>
    </row>
    <row r="12602" spans="2:16">
      <c r="B12602" s="351"/>
      <c r="C12602" s="435"/>
      <c r="D12602" s="399"/>
      <c r="E12602" s="400"/>
      <c r="G12602" s="401"/>
      <c r="H12602" s="401"/>
      <c r="I12602" s="401"/>
      <c r="J12602" s="194"/>
      <c r="K12602" s="194"/>
      <c r="L12602" s="195"/>
      <c r="M12602" s="196"/>
      <c r="N12602" s="197"/>
      <c r="O12602" s="197"/>
      <c r="P12602" s="231"/>
    </row>
    <row r="12603" spans="2:16">
      <c r="B12603" s="351"/>
      <c r="C12603" s="435"/>
      <c r="D12603" s="399"/>
      <c r="E12603" s="400"/>
      <c r="G12603" s="401"/>
      <c r="H12603" s="401"/>
      <c r="I12603" s="401"/>
      <c r="J12603" s="194"/>
      <c r="K12603" s="194"/>
      <c r="L12603" s="195"/>
      <c r="M12603" s="196"/>
      <c r="N12603" s="197"/>
      <c r="O12603" s="197"/>
      <c r="P12603" s="231"/>
    </row>
    <row r="12604" spans="2:16">
      <c r="B12604" s="351"/>
      <c r="C12604" s="435"/>
      <c r="D12604" s="399"/>
      <c r="E12604" s="400"/>
      <c r="G12604" s="401"/>
      <c r="H12604" s="401"/>
      <c r="I12604" s="401"/>
      <c r="J12604" s="194"/>
      <c r="K12604" s="194"/>
      <c r="L12604" s="195"/>
      <c r="M12604" s="196"/>
      <c r="N12604" s="197"/>
      <c r="O12604" s="197"/>
      <c r="P12604" s="231"/>
    </row>
    <row r="12605" spans="2:16">
      <c r="B12605" s="351"/>
      <c r="C12605" s="435"/>
      <c r="D12605" s="399"/>
      <c r="E12605" s="400"/>
      <c r="G12605" s="401"/>
      <c r="H12605" s="401"/>
      <c r="I12605" s="401"/>
      <c r="J12605" s="194"/>
      <c r="K12605" s="194"/>
      <c r="L12605" s="195"/>
      <c r="M12605" s="196"/>
      <c r="N12605" s="197"/>
      <c r="O12605" s="197"/>
      <c r="P12605" s="231"/>
    </row>
    <row r="12606" spans="2:16">
      <c r="B12606" s="351"/>
      <c r="C12606" s="435"/>
      <c r="D12606" s="399"/>
      <c r="E12606" s="400"/>
      <c r="G12606" s="401"/>
      <c r="H12606" s="401"/>
      <c r="I12606" s="401"/>
      <c r="J12606" s="194"/>
      <c r="K12606" s="194"/>
      <c r="L12606" s="195"/>
      <c r="M12606" s="196"/>
      <c r="N12606" s="197"/>
      <c r="O12606" s="197"/>
      <c r="P12606" s="231"/>
    </row>
    <row r="12607" spans="2:16">
      <c r="B12607" s="351"/>
      <c r="C12607" s="435"/>
      <c r="D12607" s="399"/>
      <c r="E12607" s="400"/>
      <c r="G12607" s="401"/>
      <c r="H12607" s="401"/>
      <c r="I12607" s="401"/>
      <c r="J12607" s="194"/>
      <c r="K12607" s="194"/>
      <c r="L12607" s="195"/>
      <c r="M12607" s="196"/>
      <c r="N12607" s="197"/>
      <c r="O12607" s="197"/>
      <c r="P12607" s="231"/>
    </row>
    <row r="12608" spans="2:16">
      <c r="B12608" s="351"/>
      <c r="C12608" s="435"/>
      <c r="D12608" s="399"/>
      <c r="E12608" s="400"/>
      <c r="G12608" s="401"/>
      <c r="H12608" s="401"/>
      <c r="I12608" s="401"/>
      <c r="J12608" s="194"/>
      <c r="K12608" s="194"/>
      <c r="L12608" s="195"/>
      <c r="M12608" s="196"/>
      <c r="N12608" s="197"/>
      <c r="O12608" s="197"/>
      <c r="P12608" s="231"/>
    </row>
    <row r="12609" spans="2:16">
      <c r="B12609" s="351"/>
      <c r="C12609" s="435"/>
      <c r="D12609" s="399"/>
      <c r="E12609" s="400"/>
      <c r="G12609" s="401"/>
      <c r="H12609" s="401"/>
      <c r="I12609" s="401"/>
      <c r="J12609" s="194"/>
      <c r="K12609" s="194"/>
      <c r="L12609" s="195"/>
      <c r="M12609" s="196"/>
      <c r="N12609" s="197"/>
      <c r="O12609" s="197"/>
      <c r="P12609" s="231"/>
    </row>
    <row r="12610" spans="2:16">
      <c r="B12610" s="351"/>
      <c r="C12610" s="435"/>
      <c r="D12610" s="399"/>
      <c r="E12610" s="400"/>
      <c r="G12610" s="401"/>
      <c r="H12610" s="401"/>
      <c r="I12610" s="401"/>
      <c r="J12610" s="194"/>
      <c r="K12610" s="194"/>
      <c r="L12610" s="195"/>
      <c r="M12610" s="196"/>
      <c r="N12610" s="197"/>
      <c r="O12610" s="197"/>
      <c r="P12610" s="231"/>
    </row>
    <row r="12611" spans="2:16">
      <c r="B12611" s="351"/>
      <c r="C12611" s="435"/>
      <c r="D12611" s="399"/>
      <c r="E12611" s="400"/>
      <c r="G12611" s="401"/>
      <c r="H12611" s="401"/>
      <c r="I12611" s="401"/>
      <c r="J12611" s="194"/>
      <c r="K12611" s="194"/>
      <c r="L12611" s="195"/>
      <c r="M12611" s="196"/>
      <c r="N12611" s="197"/>
      <c r="O12611" s="197"/>
      <c r="P12611" s="231"/>
    </row>
    <row r="12612" spans="2:16">
      <c r="B12612" s="351"/>
      <c r="C12612" s="435"/>
      <c r="D12612" s="399"/>
      <c r="E12612" s="400"/>
      <c r="G12612" s="401"/>
      <c r="H12612" s="401"/>
      <c r="I12612" s="401"/>
      <c r="J12612" s="194"/>
      <c r="K12612" s="194"/>
      <c r="L12612" s="195"/>
      <c r="M12612" s="196"/>
      <c r="N12612" s="197"/>
      <c r="O12612" s="197"/>
      <c r="P12612" s="231"/>
    </row>
    <row r="12613" spans="2:16">
      <c r="B12613" s="351"/>
      <c r="C12613" s="435"/>
      <c r="D12613" s="399"/>
      <c r="E12613" s="400"/>
      <c r="G12613" s="401"/>
      <c r="H12613" s="401"/>
      <c r="I12613" s="401"/>
      <c r="J12613" s="194"/>
      <c r="K12613" s="194"/>
      <c r="L12613" s="195"/>
      <c r="M12613" s="196"/>
      <c r="N12613" s="197"/>
      <c r="O12613" s="197"/>
      <c r="P12613" s="231"/>
    </row>
    <row r="12614" spans="2:16">
      <c r="B12614" s="351"/>
      <c r="C12614" s="435"/>
      <c r="D12614" s="399"/>
      <c r="E12614" s="400"/>
      <c r="G12614" s="401"/>
      <c r="H12614" s="401"/>
      <c r="I12614" s="401"/>
      <c r="J12614" s="194"/>
      <c r="K12614" s="194"/>
      <c r="L12614" s="195"/>
      <c r="M12614" s="196"/>
      <c r="N12614" s="197"/>
      <c r="O12614" s="197"/>
      <c r="P12614" s="231"/>
    </row>
    <row r="12615" spans="2:16">
      <c r="B12615" s="351"/>
      <c r="C12615" s="435"/>
      <c r="D12615" s="399"/>
      <c r="E12615" s="400"/>
      <c r="G12615" s="401"/>
      <c r="H12615" s="401"/>
      <c r="I12615" s="401"/>
      <c r="J12615" s="194"/>
      <c r="K12615" s="194"/>
      <c r="L12615" s="195"/>
      <c r="M12615" s="196"/>
      <c r="N12615" s="197"/>
      <c r="O12615" s="197"/>
      <c r="P12615" s="231"/>
    </row>
    <row r="12616" spans="2:16">
      <c r="B12616" s="351"/>
      <c r="C12616" s="435"/>
      <c r="D12616" s="399"/>
      <c r="E12616" s="400"/>
      <c r="G12616" s="401"/>
      <c r="H12616" s="401"/>
      <c r="I12616" s="401"/>
      <c r="J12616" s="194"/>
      <c r="K12616" s="194"/>
      <c r="L12616" s="195"/>
      <c r="M12616" s="196"/>
      <c r="N12616" s="197"/>
      <c r="O12616" s="197"/>
      <c r="P12616" s="231"/>
    </row>
    <row r="12617" spans="2:16">
      <c r="B12617" s="351"/>
      <c r="C12617" s="435"/>
      <c r="D12617" s="399"/>
      <c r="E12617" s="400"/>
      <c r="G12617" s="401"/>
      <c r="H12617" s="401"/>
      <c r="I12617" s="401"/>
      <c r="J12617" s="194"/>
      <c r="K12617" s="194"/>
      <c r="L12617" s="195"/>
      <c r="M12617" s="196"/>
      <c r="N12617" s="197"/>
      <c r="O12617" s="197"/>
      <c r="P12617" s="231"/>
    </row>
    <row r="12618" spans="2:16">
      <c r="B12618" s="351"/>
      <c r="C12618" s="435"/>
      <c r="D12618" s="399"/>
      <c r="E12618" s="400"/>
      <c r="G12618" s="401"/>
      <c r="H12618" s="401"/>
      <c r="I12618" s="401"/>
      <c r="J12618" s="194"/>
      <c r="K12618" s="194"/>
      <c r="L12618" s="195"/>
      <c r="M12618" s="196"/>
      <c r="N12618" s="197"/>
      <c r="O12618" s="197"/>
      <c r="P12618" s="231"/>
    </row>
    <row r="12619" spans="2:16">
      <c r="B12619" s="351"/>
      <c r="C12619" s="435"/>
      <c r="D12619" s="399"/>
      <c r="E12619" s="400"/>
      <c r="G12619" s="401"/>
      <c r="H12619" s="401"/>
      <c r="I12619" s="401"/>
      <c r="J12619" s="194"/>
      <c r="K12619" s="194"/>
      <c r="L12619" s="195"/>
      <c r="M12619" s="196"/>
      <c r="N12619" s="197"/>
      <c r="O12619" s="197"/>
      <c r="P12619" s="231"/>
    </row>
    <row r="12620" spans="2:16">
      <c r="B12620" s="351"/>
      <c r="C12620" s="435"/>
      <c r="D12620" s="399"/>
      <c r="E12620" s="400"/>
      <c r="G12620" s="401"/>
      <c r="H12620" s="401"/>
      <c r="I12620" s="401"/>
      <c r="J12620" s="194"/>
      <c r="K12620" s="194"/>
      <c r="L12620" s="195"/>
      <c r="M12620" s="196"/>
      <c r="N12620" s="197"/>
      <c r="O12620" s="197"/>
      <c r="P12620" s="231"/>
    </row>
    <row r="12621" spans="2:16">
      <c r="B12621" s="351"/>
      <c r="C12621" s="435"/>
      <c r="D12621" s="399"/>
      <c r="E12621" s="400"/>
      <c r="G12621" s="401"/>
      <c r="H12621" s="401"/>
      <c r="I12621" s="401"/>
      <c r="J12621" s="194"/>
      <c r="K12621" s="194"/>
      <c r="L12621" s="195"/>
      <c r="M12621" s="196"/>
      <c r="N12621" s="197"/>
      <c r="O12621" s="197"/>
      <c r="P12621" s="231"/>
    </row>
    <row r="12622" spans="2:16">
      <c r="B12622" s="351"/>
      <c r="C12622" s="435"/>
      <c r="D12622" s="399"/>
      <c r="E12622" s="400"/>
      <c r="G12622" s="401"/>
      <c r="H12622" s="401"/>
      <c r="I12622" s="401"/>
      <c r="J12622" s="194"/>
      <c r="K12622" s="194"/>
      <c r="L12622" s="195"/>
      <c r="M12622" s="196"/>
      <c r="N12622" s="197"/>
      <c r="O12622" s="197"/>
      <c r="P12622" s="231"/>
    </row>
    <row r="12623" spans="2:16">
      <c r="B12623" s="351"/>
      <c r="C12623" s="435"/>
      <c r="D12623" s="399"/>
      <c r="E12623" s="400"/>
      <c r="G12623" s="401"/>
      <c r="H12623" s="401"/>
      <c r="I12623" s="401"/>
      <c r="J12623" s="194"/>
      <c r="K12623" s="194"/>
      <c r="L12623" s="195"/>
      <c r="M12623" s="196"/>
      <c r="N12623" s="197"/>
      <c r="O12623" s="197"/>
      <c r="P12623" s="231"/>
    </row>
    <row r="12624" spans="2:16">
      <c r="B12624" s="351"/>
      <c r="C12624" s="435"/>
      <c r="D12624" s="399"/>
      <c r="E12624" s="400"/>
      <c r="G12624" s="401"/>
      <c r="H12624" s="401"/>
      <c r="I12624" s="401"/>
      <c r="J12624" s="194"/>
      <c r="K12624" s="194"/>
      <c r="L12624" s="195"/>
      <c r="M12624" s="196"/>
      <c r="N12624" s="197"/>
      <c r="O12624" s="197"/>
      <c r="P12624" s="231"/>
    </row>
    <row r="12625" spans="2:16">
      <c r="B12625" s="351"/>
      <c r="C12625" s="435"/>
      <c r="D12625" s="399"/>
      <c r="E12625" s="400"/>
      <c r="G12625" s="401"/>
      <c r="H12625" s="401"/>
      <c r="I12625" s="401"/>
      <c r="J12625" s="194"/>
      <c r="K12625" s="194"/>
      <c r="L12625" s="195"/>
      <c r="M12625" s="196"/>
      <c r="N12625" s="197"/>
      <c r="O12625" s="197"/>
      <c r="P12625" s="231"/>
    </row>
    <row r="12626" spans="2:16">
      <c r="B12626" s="351"/>
      <c r="C12626" s="435"/>
      <c r="D12626" s="399"/>
      <c r="E12626" s="400"/>
      <c r="G12626" s="401"/>
      <c r="H12626" s="401"/>
      <c r="I12626" s="401"/>
      <c r="J12626" s="194"/>
      <c r="K12626" s="194"/>
      <c r="L12626" s="195"/>
      <c r="M12626" s="196"/>
      <c r="N12626" s="197"/>
      <c r="O12626" s="197"/>
      <c r="P12626" s="231"/>
    </row>
    <row r="12627" spans="2:16">
      <c r="B12627" s="351"/>
      <c r="C12627" s="435"/>
      <c r="D12627" s="399"/>
      <c r="E12627" s="400"/>
      <c r="G12627" s="401"/>
      <c r="H12627" s="401"/>
      <c r="I12627" s="401"/>
      <c r="J12627" s="194"/>
      <c r="K12627" s="194"/>
      <c r="L12627" s="195"/>
      <c r="M12627" s="196"/>
      <c r="N12627" s="197"/>
      <c r="O12627" s="197"/>
      <c r="P12627" s="231"/>
    </row>
    <row r="12628" spans="2:16">
      <c r="B12628" s="351"/>
      <c r="C12628" s="435"/>
      <c r="D12628" s="399"/>
      <c r="E12628" s="400"/>
      <c r="G12628" s="401"/>
      <c r="H12628" s="401"/>
      <c r="I12628" s="401"/>
      <c r="J12628" s="194"/>
      <c r="K12628" s="194"/>
      <c r="L12628" s="195"/>
      <c r="M12628" s="196"/>
      <c r="N12628" s="197"/>
      <c r="O12628" s="197"/>
      <c r="P12628" s="231"/>
    </row>
    <row r="12629" spans="2:16">
      <c r="B12629" s="351"/>
      <c r="C12629" s="435"/>
      <c r="D12629" s="399"/>
      <c r="E12629" s="400"/>
      <c r="G12629" s="401"/>
      <c r="H12629" s="401"/>
      <c r="I12629" s="401"/>
      <c r="J12629" s="194"/>
      <c r="K12629" s="194"/>
      <c r="L12629" s="195"/>
      <c r="M12629" s="196"/>
      <c r="N12629" s="197"/>
      <c r="O12629" s="197"/>
      <c r="P12629" s="231"/>
    </row>
    <row r="12630" spans="2:16">
      <c r="B12630" s="351"/>
      <c r="C12630" s="435"/>
      <c r="D12630" s="399"/>
      <c r="E12630" s="400"/>
      <c r="G12630" s="401"/>
      <c r="H12630" s="401"/>
      <c r="I12630" s="401"/>
      <c r="J12630" s="194"/>
      <c r="K12630" s="194"/>
      <c r="L12630" s="195"/>
      <c r="M12630" s="196"/>
      <c r="N12630" s="197"/>
      <c r="O12630" s="197"/>
      <c r="P12630" s="231"/>
    </row>
    <row r="12631" spans="2:16">
      <c r="B12631" s="351"/>
      <c r="C12631" s="435"/>
      <c r="D12631" s="399"/>
      <c r="E12631" s="400"/>
      <c r="G12631" s="401"/>
      <c r="H12631" s="401"/>
      <c r="I12631" s="401"/>
      <c r="J12631" s="194"/>
      <c r="K12631" s="194"/>
      <c r="L12631" s="195"/>
      <c r="M12631" s="196"/>
      <c r="N12631" s="197"/>
      <c r="O12631" s="197"/>
      <c r="P12631" s="231"/>
    </row>
    <row r="12632" spans="2:16">
      <c r="B12632" s="351"/>
      <c r="C12632" s="435"/>
      <c r="D12632" s="399"/>
      <c r="E12632" s="400"/>
      <c r="G12632" s="401"/>
      <c r="H12632" s="401"/>
      <c r="I12632" s="401"/>
      <c r="J12632" s="194"/>
      <c r="K12632" s="194"/>
      <c r="L12632" s="195"/>
      <c r="M12632" s="196"/>
      <c r="N12632" s="197"/>
      <c r="O12632" s="197"/>
      <c r="P12632" s="231"/>
    </row>
    <row r="12633" spans="2:16">
      <c r="B12633" s="351"/>
      <c r="C12633" s="435"/>
      <c r="D12633" s="399"/>
      <c r="E12633" s="400"/>
      <c r="G12633" s="401"/>
      <c r="H12633" s="401"/>
      <c r="I12633" s="401"/>
      <c r="J12633" s="194"/>
      <c r="K12633" s="194"/>
      <c r="L12633" s="195"/>
      <c r="M12633" s="196"/>
      <c r="N12633" s="197"/>
      <c r="O12633" s="197"/>
      <c r="P12633" s="231"/>
    </row>
    <row r="12634" spans="2:16">
      <c r="B12634" s="351"/>
      <c r="C12634" s="435"/>
      <c r="D12634" s="399"/>
      <c r="E12634" s="400"/>
      <c r="G12634" s="401"/>
      <c r="H12634" s="401"/>
      <c r="I12634" s="401"/>
      <c r="J12634" s="194"/>
      <c r="K12634" s="194"/>
      <c r="L12634" s="195"/>
      <c r="M12634" s="196"/>
      <c r="N12634" s="197"/>
      <c r="O12634" s="197"/>
      <c r="P12634" s="231"/>
    </row>
    <row r="12635" spans="2:16">
      <c r="B12635" s="351"/>
      <c r="C12635" s="435"/>
      <c r="D12635" s="399"/>
      <c r="E12635" s="400"/>
      <c r="G12635" s="401"/>
      <c r="H12635" s="401"/>
      <c r="I12635" s="401"/>
      <c r="J12635" s="194"/>
      <c r="K12635" s="194"/>
      <c r="L12635" s="195"/>
      <c r="M12635" s="196"/>
      <c r="N12635" s="197"/>
      <c r="O12635" s="197"/>
      <c r="P12635" s="231"/>
    </row>
    <row r="12636" spans="2:16">
      <c r="B12636" s="351"/>
      <c r="C12636" s="435"/>
      <c r="D12636" s="399"/>
      <c r="E12636" s="400"/>
      <c r="G12636" s="401"/>
      <c r="H12636" s="401"/>
      <c r="I12636" s="401"/>
      <c r="J12636" s="194"/>
      <c r="K12636" s="194"/>
      <c r="L12636" s="195"/>
      <c r="M12636" s="196"/>
      <c r="N12636" s="197"/>
      <c r="O12636" s="197"/>
      <c r="P12636" s="231"/>
    </row>
    <row r="12637" spans="2:16">
      <c r="B12637" s="351"/>
      <c r="C12637" s="435"/>
      <c r="D12637" s="399"/>
      <c r="E12637" s="400"/>
      <c r="G12637" s="401"/>
      <c r="H12637" s="401"/>
      <c r="I12637" s="401"/>
      <c r="J12637" s="194"/>
      <c r="K12637" s="194"/>
      <c r="L12637" s="195"/>
      <c r="M12637" s="196"/>
      <c r="N12637" s="197"/>
      <c r="O12637" s="197"/>
      <c r="P12637" s="231"/>
    </row>
    <row r="12638" spans="2:16">
      <c r="B12638" s="351"/>
      <c r="C12638" s="435"/>
      <c r="D12638" s="399"/>
      <c r="E12638" s="400"/>
      <c r="G12638" s="401"/>
      <c r="H12638" s="401"/>
      <c r="I12638" s="401"/>
      <c r="J12638" s="194"/>
      <c r="K12638" s="194"/>
      <c r="L12638" s="195"/>
      <c r="M12638" s="196"/>
      <c r="N12638" s="197"/>
      <c r="O12638" s="197"/>
      <c r="P12638" s="231"/>
    </row>
    <row r="12639" spans="2:16">
      <c r="B12639" s="351"/>
      <c r="C12639" s="435"/>
      <c r="D12639" s="399"/>
      <c r="E12639" s="400"/>
      <c r="G12639" s="401"/>
      <c r="H12639" s="401"/>
      <c r="I12639" s="401"/>
      <c r="J12639" s="194"/>
      <c r="K12639" s="194"/>
      <c r="L12639" s="195"/>
      <c r="M12639" s="196"/>
      <c r="N12639" s="197"/>
      <c r="O12639" s="197"/>
      <c r="P12639" s="231"/>
    </row>
    <row r="12640" spans="2:16">
      <c r="B12640" s="351"/>
      <c r="C12640" s="435"/>
      <c r="D12640" s="399"/>
      <c r="E12640" s="400"/>
      <c r="G12640" s="401"/>
      <c r="H12640" s="401"/>
      <c r="I12640" s="401"/>
      <c r="J12640" s="194"/>
      <c r="K12640" s="194"/>
      <c r="L12640" s="195"/>
      <c r="M12640" s="196"/>
      <c r="N12640" s="197"/>
      <c r="O12640" s="197"/>
      <c r="P12640" s="231"/>
    </row>
    <row r="12641" spans="2:16">
      <c r="B12641" s="351"/>
      <c r="C12641" s="435"/>
      <c r="D12641" s="399"/>
      <c r="E12641" s="400"/>
      <c r="G12641" s="401"/>
      <c r="H12641" s="401"/>
      <c r="I12641" s="401"/>
      <c r="J12641" s="194"/>
      <c r="K12641" s="194"/>
      <c r="L12641" s="195"/>
      <c r="M12641" s="196"/>
      <c r="N12641" s="197"/>
      <c r="O12641" s="197"/>
      <c r="P12641" s="231"/>
    </row>
    <row r="12642" spans="2:16">
      <c r="B12642" s="351"/>
      <c r="C12642" s="435"/>
      <c r="D12642" s="399"/>
      <c r="E12642" s="400"/>
      <c r="G12642" s="401"/>
      <c r="H12642" s="401"/>
      <c r="I12642" s="401"/>
      <c r="J12642" s="194"/>
      <c r="K12642" s="194"/>
      <c r="L12642" s="195"/>
      <c r="M12642" s="196"/>
      <c r="N12642" s="197"/>
      <c r="O12642" s="197"/>
      <c r="P12642" s="231"/>
    </row>
    <row r="12643" spans="2:16">
      <c r="B12643" s="351"/>
      <c r="C12643" s="435"/>
      <c r="D12643" s="399"/>
      <c r="E12643" s="400"/>
      <c r="G12643" s="401"/>
      <c r="H12643" s="401"/>
      <c r="I12643" s="401"/>
      <c r="J12643" s="194"/>
      <c r="K12643" s="194"/>
      <c r="L12643" s="195"/>
      <c r="M12643" s="196"/>
      <c r="N12643" s="197"/>
      <c r="O12643" s="197"/>
      <c r="P12643" s="231"/>
    </row>
    <row r="12644" spans="2:16">
      <c r="B12644" s="351"/>
      <c r="C12644" s="435"/>
      <c r="D12644" s="399"/>
      <c r="E12644" s="400"/>
      <c r="G12644" s="401"/>
      <c r="H12644" s="401"/>
      <c r="I12644" s="401"/>
      <c r="J12644" s="194"/>
      <c r="K12644" s="194"/>
      <c r="L12644" s="195"/>
      <c r="M12644" s="196"/>
      <c r="N12644" s="197"/>
      <c r="O12644" s="197"/>
      <c r="P12644" s="231"/>
    </row>
    <row r="12645" spans="2:16">
      <c r="B12645" s="402"/>
      <c r="C12645" s="435"/>
      <c r="D12645" s="404"/>
      <c r="E12645" s="405"/>
      <c r="G12645" s="406"/>
      <c r="H12645" s="406"/>
      <c r="I12645" s="406"/>
      <c r="J12645" s="194"/>
      <c r="K12645" s="194"/>
      <c r="L12645" s="195"/>
      <c r="M12645" s="196"/>
      <c r="N12645" s="197"/>
      <c r="O12645" s="197"/>
      <c r="P12645" s="221"/>
    </row>
    <row r="12646" spans="2:16">
      <c r="B12646" s="351"/>
      <c r="C12646" s="435"/>
      <c r="D12646" s="399"/>
      <c r="E12646" s="400"/>
      <c r="G12646" s="401"/>
      <c r="H12646" s="401"/>
      <c r="I12646" s="401"/>
      <c r="J12646" s="194"/>
      <c r="K12646" s="194"/>
      <c r="L12646" s="195"/>
      <c r="M12646" s="196"/>
      <c r="N12646" s="197"/>
      <c r="O12646" s="197"/>
      <c r="P12646" s="231"/>
    </row>
    <row r="12647" spans="2:16">
      <c r="B12647" s="351"/>
      <c r="C12647" s="435"/>
      <c r="D12647" s="399"/>
      <c r="E12647" s="400"/>
      <c r="G12647" s="401"/>
      <c r="H12647" s="401"/>
      <c r="I12647" s="401"/>
      <c r="J12647" s="194"/>
      <c r="K12647" s="194"/>
      <c r="L12647" s="195"/>
      <c r="M12647" s="196"/>
      <c r="N12647" s="197"/>
      <c r="O12647" s="197"/>
      <c r="P12647" s="231"/>
    </row>
    <row r="12648" spans="2:16">
      <c r="B12648" s="351"/>
      <c r="C12648" s="435"/>
      <c r="D12648" s="399"/>
      <c r="E12648" s="400"/>
      <c r="G12648" s="401"/>
      <c r="H12648" s="401"/>
      <c r="I12648" s="401"/>
      <c r="J12648" s="194"/>
      <c r="K12648" s="194"/>
      <c r="L12648" s="195"/>
      <c r="M12648" s="196"/>
      <c r="N12648" s="197"/>
      <c r="O12648" s="197"/>
      <c r="P12648" s="231"/>
    </row>
    <row r="12649" spans="2:16">
      <c r="B12649" s="351"/>
      <c r="C12649" s="435"/>
      <c r="D12649" s="399"/>
      <c r="E12649" s="400"/>
      <c r="G12649" s="401"/>
      <c r="H12649" s="401"/>
      <c r="I12649" s="401"/>
      <c r="J12649" s="194"/>
      <c r="K12649" s="194"/>
      <c r="L12649" s="195"/>
      <c r="M12649" s="196"/>
      <c r="N12649" s="197"/>
      <c r="O12649" s="197"/>
      <c r="P12649" s="231"/>
    </row>
    <row r="12650" spans="2:16">
      <c r="B12650" s="351"/>
      <c r="C12650" s="435"/>
      <c r="D12650" s="399"/>
      <c r="E12650" s="400"/>
      <c r="G12650" s="401"/>
      <c r="H12650" s="401"/>
      <c r="I12650" s="401"/>
      <c r="J12650" s="194"/>
      <c r="K12650" s="194"/>
      <c r="L12650" s="195"/>
      <c r="M12650" s="196"/>
      <c r="N12650" s="197"/>
      <c r="O12650" s="197"/>
      <c r="P12650" s="231"/>
    </row>
    <row r="12651" spans="2:16">
      <c r="B12651" s="351"/>
      <c r="C12651" s="435"/>
      <c r="D12651" s="399"/>
      <c r="E12651" s="400"/>
      <c r="G12651" s="401"/>
      <c r="H12651" s="401"/>
      <c r="I12651" s="401"/>
      <c r="J12651" s="194"/>
      <c r="K12651" s="194"/>
      <c r="L12651" s="195"/>
      <c r="M12651" s="196"/>
      <c r="N12651" s="197"/>
      <c r="O12651" s="197"/>
      <c r="P12651" s="231"/>
    </row>
    <row r="12652" spans="2:16">
      <c r="B12652" s="351"/>
      <c r="C12652" s="435"/>
      <c r="D12652" s="399"/>
      <c r="E12652" s="400"/>
      <c r="G12652" s="401"/>
      <c r="H12652" s="401"/>
      <c r="I12652" s="401"/>
      <c r="J12652" s="194"/>
      <c r="K12652" s="194"/>
      <c r="L12652" s="195"/>
      <c r="M12652" s="196"/>
      <c r="N12652" s="197"/>
      <c r="O12652" s="197"/>
      <c r="P12652" s="231"/>
    </row>
    <row r="12653" spans="2:16">
      <c r="B12653" s="351"/>
      <c r="C12653" s="435"/>
      <c r="D12653" s="399"/>
      <c r="E12653" s="400"/>
      <c r="G12653" s="401"/>
      <c r="H12653" s="401"/>
      <c r="I12653" s="401"/>
      <c r="J12653" s="194"/>
      <c r="K12653" s="194"/>
      <c r="L12653" s="195"/>
      <c r="M12653" s="196"/>
      <c r="N12653" s="197"/>
      <c r="O12653" s="197"/>
      <c r="P12653" s="231"/>
    </row>
    <row r="12654" spans="2:16">
      <c r="B12654" s="351"/>
      <c r="C12654" s="435"/>
      <c r="D12654" s="399"/>
      <c r="E12654" s="400"/>
      <c r="G12654" s="401"/>
      <c r="H12654" s="401"/>
      <c r="I12654" s="401"/>
      <c r="J12654" s="194"/>
      <c r="K12654" s="194"/>
      <c r="L12654" s="195"/>
      <c r="M12654" s="196"/>
      <c r="N12654" s="197"/>
      <c r="O12654" s="197"/>
      <c r="P12654" s="231"/>
    </row>
    <row r="12655" spans="2:16">
      <c r="B12655" s="351"/>
      <c r="C12655" s="435"/>
      <c r="D12655" s="399"/>
      <c r="E12655" s="400"/>
      <c r="G12655" s="401"/>
      <c r="H12655" s="401"/>
      <c r="I12655" s="401"/>
      <c r="J12655" s="194"/>
      <c r="K12655" s="194"/>
      <c r="L12655" s="195"/>
      <c r="M12655" s="196"/>
      <c r="N12655" s="197"/>
      <c r="O12655" s="197"/>
      <c r="P12655" s="231"/>
    </row>
    <row r="12656" spans="2:16">
      <c r="B12656" s="351"/>
      <c r="C12656" s="435"/>
      <c r="D12656" s="399"/>
      <c r="E12656" s="400"/>
      <c r="G12656" s="401"/>
      <c r="H12656" s="401"/>
      <c r="I12656" s="401"/>
      <c r="J12656" s="194"/>
      <c r="K12656" s="194"/>
      <c r="L12656" s="195"/>
      <c r="M12656" s="196"/>
      <c r="N12656" s="197"/>
      <c r="O12656" s="197"/>
      <c r="P12656" s="231"/>
    </row>
    <row r="12657" spans="2:16">
      <c r="B12657" s="351"/>
      <c r="C12657" s="435"/>
      <c r="D12657" s="399"/>
      <c r="E12657" s="400"/>
      <c r="G12657" s="401"/>
      <c r="H12657" s="401"/>
      <c r="I12657" s="401"/>
      <c r="J12657" s="194"/>
      <c r="K12657" s="194"/>
      <c r="L12657" s="195"/>
      <c r="M12657" s="196"/>
      <c r="N12657" s="197"/>
      <c r="O12657" s="197"/>
      <c r="P12657" s="231"/>
    </row>
    <row r="12658" spans="2:16">
      <c r="B12658" s="351"/>
      <c r="C12658" s="435"/>
      <c r="D12658" s="399"/>
      <c r="E12658" s="400"/>
      <c r="G12658" s="401"/>
      <c r="H12658" s="401"/>
      <c r="I12658" s="401"/>
      <c r="J12658" s="194"/>
      <c r="K12658" s="194"/>
      <c r="L12658" s="195"/>
      <c r="M12658" s="196"/>
      <c r="N12658" s="197"/>
      <c r="O12658" s="197"/>
      <c r="P12658" s="231"/>
    </row>
    <row r="12659" spans="2:16">
      <c r="B12659" s="351"/>
      <c r="C12659" s="435"/>
      <c r="D12659" s="399"/>
      <c r="E12659" s="400"/>
      <c r="G12659" s="401"/>
      <c r="H12659" s="401"/>
      <c r="I12659" s="401"/>
      <c r="J12659" s="194"/>
      <c r="K12659" s="194"/>
      <c r="L12659" s="195"/>
      <c r="M12659" s="196"/>
      <c r="N12659" s="197"/>
      <c r="O12659" s="197"/>
      <c r="P12659" s="231"/>
    </row>
    <row r="12660" spans="2:16">
      <c r="B12660" s="351"/>
      <c r="C12660" s="435"/>
      <c r="D12660" s="399"/>
      <c r="E12660" s="400"/>
      <c r="G12660" s="401"/>
      <c r="H12660" s="401"/>
      <c r="I12660" s="401"/>
      <c r="J12660" s="194"/>
      <c r="K12660" s="194"/>
      <c r="L12660" s="195"/>
      <c r="M12660" s="196"/>
      <c r="N12660" s="197"/>
      <c r="O12660" s="197"/>
      <c r="P12660" s="231"/>
    </row>
    <row r="12661" spans="2:16">
      <c r="B12661" s="351"/>
      <c r="C12661" s="435"/>
      <c r="D12661" s="399"/>
      <c r="E12661" s="400"/>
      <c r="G12661" s="401"/>
      <c r="H12661" s="401"/>
      <c r="I12661" s="401"/>
      <c r="J12661" s="194"/>
      <c r="K12661" s="194"/>
      <c r="L12661" s="195"/>
      <c r="M12661" s="196"/>
      <c r="N12661" s="197"/>
      <c r="O12661" s="197"/>
      <c r="P12661" s="231"/>
    </row>
    <row r="12662" spans="2:16">
      <c r="B12662" s="351"/>
      <c r="C12662" s="435"/>
      <c r="D12662" s="399"/>
      <c r="E12662" s="400"/>
      <c r="G12662" s="401"/>
      <c r="H12662" s="401"/>
      <c r="I12662" s="401"/>
      <c r="J12662" s="194"/>
      <c r="K12662" s="194"/>
      <c r="L12662" s="195"/>
      <c r="M12662" s="196"/>
      <c r="N12662" s="197"/>
      <c r="O12662" s="197"/>
      <c r="P12662" s="231"/>
    </row>
    <row r="12663" spans="2:16">
      <c r="B12663" s="351"/>
      <c r="C12663" s="435"/>
      <c r="D12663" s="399"/>
      <c r="E12663" s="400"/>
      <c r="G12663" s="401"/>
      <c r="H12663" s="401"/>
      <c r="I12663" s="401"/>
      <c r="J12663" s="194"/>
      <c r="K12663" s="194"/>
      <c r="L12663" s="195"/>
      <c r="M12663" s="196"/>
      <c r="N12663" s="197"/>
      <c r="O12663" s="197"/>
      <c r="P12663" s="231"/>
    </row>
    <row r="12664" spans="2:16">
      <c r="B12664" s="351"/>
      <c r="C12664" s="435"/>
      <c r="D12664" s="399"/>
      <c r="E12664" s="400"/>
      <c r="G12664" s="401"/>
      <c r="H12664" s="401"/>
      <c r="I12664" s="401"/>
      <c r="J12664" s="194"/>
      <c r="K12664" s="194"/>
      <c r="L12664" s="195"/>
      <c r="M12664" s="196"/>
      <c r="N12664" s="197"/>
      <c r="O12664" s="197"/>
      <c r="P12664" s="231"/>
    </row>
    <row r="12665" spans="2:16">
      <c r="B12665" s="351"/>
      <c r="C12665" s="435"/>
      <c r="D12665" s="399"/>
      <c r="E12665" s="400"/>
      <c r="G12665" s="401"/>
      <c r="H12665" s="401"/>
      <c r="I12665" s="401"/>
      <c r="J12665" s="194"/>
      <c r="K12665" s="194"/>
      <c r="L12665" s="195"/>
      <c r="M12665" s="196"/>
      <c r="N12665" s="197"/>
      <c r="O12665" s="197"/>
      <c r="P12665" s="231"/>
    </row>
    <row r="12666" spans="2:16">
      <c r="B12666" s="351"/>
      <c r="C12666" s="435"/>
      <c r="D12666" s="399"/>
      <c r="E12666" s="400"/>
      <c r="G12666" s="401"/>
      <c r="H12666" s="401"/>
      <c r="I12666" s="401"/>
      <c r="J12666" s="194"/>
      <c r="K12666" s="194"/>
      <c r="L12666" s="195"/>
      <c r="M12666" s="196"/>
      <c r="N12666" s="197"/>
      <c r="O12666" s="197"/>
      <c r="P12666" s="231"/>
    </row>
    <row r="12667" spans="2:16">
      <c r="B12667" s="351"/>
      <c r="C12667" s="435"/>
      <c r="D12667" s="399"/>
      <c r="E12667" s="400"/>
      <c r="G12667" s="401"/>
      <c r="H12667" s="401"/>
      <c r="I12667" s="401"/>
      <c r="J12667" s="194"/>
      <c r="K12667" s="194"/>
      <c r="L12667" s="195"/>
      <c r="M12667" s="196"/>
      <c r="N12667" s="197"/>
      <c r="O12667" s="197"/>
      <c r="P12667" s="231"/>
    </row>
    <row r="12668" spans="2:16">
      <c r="B12668" s="351"/>
      <c r="C12668" s="435"/>
      <c r="D12668" s="399"/>
      <c r="E12668" s="400"/>
      <c r="G12668" s="401"/>
      <c r="H12668" s="401"/>
      <c r="I12668" s="401"/>
      <c r="J12668" s="194"/>
      <c r="K12668" s="194"/>
      <c r="L12668" s="195"/>
      <c r="M12668" s="196"/>
      <c r="N12668" s="197"/>
      <c r="O12668" s="197"/>
      <c r="P12668" s="231"/>
    </row>
    <row r="12669" spans="2:16">
      <c r="B12669" s="351"/>
      <c r="C12669" s="435"/>
      <c r="D12669" s="399"/>
      <c r="E12669" s="400"/>
      <c r="G12669" s="401"/>
      <c r="H12669" s="401"/>
      <c r="I12669" s="401"/>
      <c r="J12669" s="194"/>
      <c r="K12669" s="194"/>
      <c r="L12669" s="195"/>
      <c r="M12669" s="196"/>
      <c r="N12669" s="197"/>
      <c r="O12669" s="197"/>
      <c r="P12669" s="231"/>
    </row>
    <row r="12670" spans="2:16">
      <c r="B12670" s="351"/>
      <c r="C12670" s="435"/>
      <c r="D12670" s="399"/>
      <c r="E12670" s="400"/>
      <c r="G12670" s="401"/>
      <c r="H12670" s="401"/>
      <c r="I12670" s="401"/>
      <c r="J12670" s="194"/>
      <c r="K12670" s="194"/>
      <c r="L12670" s="195"/>
      <c r="M12670" s="196"/>
      <c r="N12670" s="197"/>
      <c r="O12670" s="197"/>
      <c r="P12670" s="231"/>
    </row>
    <row r="12671" spans="2:16">
      <c r="B12671" s="351"/>
      <c r="C12671" s="435"/>
      <c r="D12671" s="399"/>
      <c r="E12671" s="400"/>
      <c r="G12671" s="401"/>
      <c r="H12671" s="401"/>
      <c r="I12671" s="401"/>
      <c r="J12671" s="194"/>
      <c r="K12671" s="194"/>
      <c r="L12671" s="195"/>
      <c r="M12671" s="196"/>
      <c r="N12671" s="197"/>
      <c r="O12671" s="197"/>
      <c r="P12671" s="231"/>
    </row>
    <row r="12672" spans="2:16">
      <c r="B12672" s="351"/>
      <c r="C12672" s="435"/>
      <c r="D12672" s="399"/>
      <c r="E12672" s="400"/>
      <c r="G12672" s="401"/>
      <c r="H12672" s="401"/>
      <c r="I12672" s="401"/>
      <c r="J12672" s="194"/>
      <c r="K12672" s="194"/>
      <c r="L12672" s="195"/>
      <c r="M12672" s="196"/>
      <c r="N12672" s="197"/>
      <c r="O12672" s="197"/>
      <c r="P12672" s="231"/>
    </row>
    <row r="12673" spans="2:16">
      <c r="B12673" s="351"/>
      <c r="C12673" s="435"/>
      <c r="D12673" s="399"/>
      <c r="E12673" s="400"/>
      <c r="G12673" s="401"/>
      <c r="H12673" s="401"/>
      <c r="I12673" s="401"/>
      <c r="J12673" s="194"/>
      <c r="K12673" s="194"/>
      <c r="L12673" s="195"/>
      <c r="M12673" s="196"/>
      <c r="N12673" s="197"/>
      <c r="O12673" s="197"/>
      <c r="P12673" s="231"/>
    </row>
    <row r="12674" spans="2:16">
      <c r="B12674" s="351"/>
      <c r="C12674" s="435"/>
      <c r="D12674" s="399"/>
      <c r="E12674" s="400"/>
      <c r="G12674" s="401"/>
      <c r="H12674" s="401"/>
      <c r="I12674" s="401"/>
      <c r="J12674" s="194"/>
      <c r="K12674" s="194"/>
      <c r="L12674" s="195"/>
      <c r="M12674" s="196"/>
      <c r="N12674" s="197"/>
      <c r="O12674" s="197"/>
      <c r="P12674" s="231"/>
    </row>
    <row r="12675" spans="2:16">
      <c r="B12675" s="351"/>
      <c r="C12675" s="435"/>
      <c r="D12675" s="399"/>
      <c r="E12675" s="400"/>
      <c r="G12675" s="401"/>
      <c r="H12675" s="401"/>
      <c r="I12675" s="401"/>
      <c r="J12675" s="194"/>
      <c r="K12675" s="194"/>
      <c r="L12675" s="195"/>
      <c r="M12675" s="196"/>
      <c r="N12675" s="197"/>
      <c r="O12675" s="197"/>
      <c r="P12675" s="231"/>
    </row>
    <row r="12676" spans="2:16">
      <c r="B12676" s="351"/>
      <c r="C12676" s="435"/>
      <c r="D12676" s="399"/>
      <c r="E12676" s="400"/>
      <c r="G12676" s="401"/>
      <c r="H12676" s="401"/>
      <c r="I12676" s="401"/>
      <c r="J12676" s="194"/>
      <c r="K12676" s="194"/>
      <c r="L12676" s="195"/>
      <c r="M12676" s="196"/>
      <c r="N12676" s="197"/>
      <c r="O12676" s="197"/>
      <c r="P12676" s="231"/>
    </row>
    <row r="12677" spans="2:16">
      <c r="B12677" s="351"/>
      <c r="C12677" s="435"/>
      <c r="D12677" s="399"/>
      <c r="E12677" s="400"/>
      <c r="G12677" s="401"/>
      <c r="H12677" s="401"/>
      <c r="I12677" s="401"/>
      <c r="J12677" s="194"/>
      <c r="K12677" s="194"/>
      <c r="L12677" s="195"/>
      <c r="M12677" s="196"/>
      <c r="N12677" s="197"/>
      <c r="O12677" s="197"/>
      <c r="P12677" s="231"/>
    </row>
    <row r="12678" spans="2:16">
      <c r="B12678" s="351"/>
      <c r="C12678" s="435"/>
      <c r="D12678" s="399"/>
      <c r="E12678" s="400"/>
      <c r="G12678" s="401"/>
      <c r="H12678" s="401"/>
      <c r="I12678" s="401"/>
      <c r="J12678" s="194"/>
      <c r="K12678" s="194"/>
      <c r="L12678" s="195"/>
      <c r="M12678" s="196"/>
      <c r="N12678" s="197"/>
      <c r="O12678" s="197"/>
      <c r="P12678" s="231"/>
    </row>
    <row r="12679" spans="2:16">
      <c r="B12679" s="351"/>
      <c r="C12679" s="435"/>
      <c r="D12679" s="399"/>
      <c r="E12679" s="400"/>
      <c r="G12679" s="401"/>
      <c r="H12679" s="401"/>
      <c r="I12679" s="401"/>
      <c r="J12679" s="194"/>
      <c r="K12679" s="194"/>
      <c r="L12679" s="195"/>
      <c r="M12679" s="196"/>
      <c r="N12679" s="197"/>
      <c r="O12679" s="197"/>
      <c r="P12679" s="231"/>
    </row>
    <row r="12680" spans="2:16">
      <c r="B12680" s="351"/>
      <c r="C12680" s="435"/>
      <c r="D12680" s="399"/>
      <c r="E12680" s="400"/>
      <c r="G12680" s="401"/>
      <c r="H12680" s="401"/>
      <c r="I12680" s="401"/>
      <c r="J12680" s="194"/>
      <c r="K12680" s="194"/>
      <c r="L12680" s="195"/>
      <c r="M12680" s="196"/>
      <c r="N12680" s="197"/>
      <c r="O12680" s="197"/>
      <c r="P12680" s="231"/>
    </row>
    <row r="12681" spans="2:16">
      <c r="B12681" s="351"/>
      <c r="C12681" s="435"/>
      <c r="D12681" s="399"/>
      <c r="E12681" s="400"/>
      <c r="G12681" s="401"/>
      <c r="H12681" s="401"/>
      <c r="I12681" s="401"/>
      <c r="J12681" s="194"/>
      <c r="K12681" s="194"/>
      <c r="L12681" s="195"/>
      <c r="M12681" s="196"/>
      <c r="N12681" s="197"/>
      <c r="O12681" s="197"/>
      <c r="P12681" s="231"/>
    </row>
    <row r="12682" spans="2:16">
      <c r="B12682" s="351"/>
      <c r="C12682" s="435"/>
      <c r="D12682" s="399"/>
      <c r="E12682" s="400"/>
      <c r="G12682" s="401"/>
      <c r="H12682" s="401"/>
      <c r="I12682" s="401"/>
      <c r="J12682" s="194"/>
      <c r="K12682" s="194"/>
      <c r="L12682" s="195"/>
      <c r="M12682" s="196"/>
      <c r="N12682" s="197"/>
      <c r="O12682" s="197"/>
      <c r="P12682" s="231"/>
    </row>
    <row r="12683" spans="2:16">
      <c r="B12683" s="351"/>
      <c r="C12683" s="435"/>
      <c r="D12683" s="399"/>
      <c r="E12683" s="400"/>
      <c r="G12683" s="401"/>
      <c r="H12683" s="401"/>
      <c r="I12683" s="401"/>
      <c r="J12683" s="194"/>
      <c r="K12683" s="194"/>
      <c r="L12683" s="195"/>
      <c r="M12683" s="196"/>
      <c r="N12683" s="197"/>
      <c r="O12683" s="197"/>
      <c r="P12683" s="231"/>
    </row>
    <row r="12684" spans="2:16">
      <c r="B12684" s="351"/>
      <c r="C12684" s="435"/>
      <c r="D12684" s="399"/>
      <c r="E12684" s="400"/>
      <c r="G12684" s="401"/>
      <c r="H12684" s="401"/>
      <c r="I12684" s="401"/>
      <c r="J12684" s="194"/>
      <c r="K12684" s="194"/>
      <c r="L12684" s="195"/>
      <c r="M12684" s="196"/>
      <c r="N12684" s="197"/>
      <c r="O12684" s="197"/>
      <c r="P12684" s="231"/>
    </row>
    <row r="12685" spans="2:16">
      <c r="B12685" s="351"/>
      <c r="C12685" s="435"/>
      <c r="D12685" s="399"/>
      <c r="E12685" s="400"/>
      <c r="G12685" s="401"/>
      <c r="H12685" s="401"/>
      <c r="I12685" s="401"/>
      <c r="J12685" s="194"/>
      <c r="K12685" s="194"/>
      <c r="L12685" s="195"/>
      <c r="M12685" s="196"/>
      <c r="N12685" s="197"/>
      <c r="O12685" s="197"/>
      <c r="P12685" s="231"/>
    </row>
    <row r="12686" spans="2:16">
      <c r="B12686" s="351"/>
      <c r="C12686" s="435"/>
      <c r="D12686" s="399"/>
      <c r="E12686" s="400"/>
      <c r="G12686" s="401"/>
      <c r="H12686" s="401"/>
      <c r="I12686" s="401"/>
      <c r="J12686" s="194"/>
      <c r="K12686" s="194"/>
      <c r="L12686" s="195"/>
      <c r="M12686" s="196"/>
      <c r="N12686" s="197"/>
      <c r="O12686" s="197"/>
      <c r="P12686" s="231"/>
    </row>
    <row r="12687" spans="2:16">
      <c r="B12687" s="351"/>
      <c r="C12687" s="435"/>
      <c r="D12687" s="399"/>
      <c r="E12687" s="400"/>
      <c r="G12687" s="401"/>
      <c r="H12687" s="401"/>
      <c r="I12687" s="401"/>
      <c r="J12687" s="194"/>
      <c r="K12687" s="194"/>
      <c r="L12687" s="195"/>
      <c r="M12687" s="196"/>
      <c r="N12687" s="197"/>
      <c r="O12687" s="197"/>
      <c r="P12687" s="231"/>
    </row>
    <row r="12688" spans="2:16">
      <c r="B12688" s="351"/>
      <c r="C12688" s="435"/>
      <c r="D12688" s="399"/>
      <c r="E12688" s="400"/>
      <c r="G12688" s="401"/>
      <c r="H12688" s="401"/>
      <c r="I12688" s="401"/>
      <c r="J12688" s="194"/>
      <c r="K12688" s="194"/>
      <c r="L12688" s="195"/>
      <c r="M12688" s="196"/>
      <c r="N12688" s="197"/>
      <c r="O12688" s="197"/>
      <c r="P12688" s="231"/>
    </row>
    <row r="12689" spans="2:16">
      <c r="B12689" s="351"/>
      <c r="C12689" s="435"/>
      <c r="D12689" s="399"/>
      <c r="E12689" s="400"/>
      <c r="G12689" s="401"/>
      <c r="H12689" s="401"/>
      <c r="I12689" s="401"/>
      <c r="J12689" s="194"/>
      <c r="K12689" s="194"/>
      <c r="L12689" s="195"/>
      <c r="M12689" s="196"/>
      <c r="N12689" s="197"/>
      <c r="O12689" s="197"/>
      <c r="P12689" s="231"/>
    </row>
    <row r="12690" spans="2:16">
      <c r="B12690" s="351"/>
      <c r="C12690" s="435"/>
      <c r="D12690" s="399"/>
      <c r="E12690" s="400"/>
      <c r="G12690" s="401"/>
      <c r="H12690" s="401"/>
      <c r="I12690" s="401"/>
      <c r="J12690" s="194"/>
      <c r="K12690" s="194"/>
      <c r="L12690" s="195"/>
      <c r="M12690" s="196"/>
      <c r="N12690" s="197"/>
      <c r="O12690" s="197"/>
      <c r="P12690" s="231"/>
    </row>
    <row r="12691" spans="2:16">
      <c r="B12691" s="351"/>
      <c r="C12691" s="435"/>
      <c r="D12691" s="399"/>
      <c r="E12691" s="400"/>
      <c r="G12691" s="401"/>
      <c r="H12691" s="401"/>
      <c r="I12691" s="401"/>
      <c r="J12691" s="194"/>
      <c r="K12691" s="194"/>
      <c r="L12691" s="195"/>
      <c r="M12691" s="196"/>
      <c r="N12691" s="197"/>
      <c r="O12691" s="197"/>
      <c r="P12691" s="231"/>
    </row>
    <row r="12692" spans="2:16">
      <c r="B12692" s="351"/>
      <c r="C12692" s="435"/>
      <c r="D12692" s="399"/>
      <c r="E12692" s="400"/>
      <c r="G12692" s="401"/>
      <c r="H12692" s="401"/>
      <c r="I12692" s="401"/>
      <c r="J12692" s="194"/>
      <c r="K12692" s="194"/>
      <c r="L12692" s="195"/>
      <c r="M12692" s="196"/>
      <c r="N12692" s="197"/>
      <c r="O12692" s="197"/>
      <c r="P12692" s="231"/>
    </row>
    <row r="12693" spans="2:16">
      <c r="B12693" s="351"/>
      <c r="C12693" s="435"/>
      <c r="D12693" s="399"/>
      <c r="E12693" s="400"/>
      <c r="G12693" s="401"/>
      <c r="H12693" s="401"/>
      <c r="I12693" s="401"/>
      <c r="J12693" s="194"/>
      <c r="K12693" s="194"/>
      <c r="L12693" s="195"/>
      <c r="M12693" s="196"/>
      <c r="N12693" s="197"/>
      <c r="O12693" s="197"/>
      <c r="P12693" s="231"/>
    </row>
    <row r="12694" spans="2:16">
      <c r="B12694" s="351"/>
      <c r="C12694" s="435"/>
      <c r="D12694" s="399"/>
      <c r="E12694" s="400"/>
      <c r="G12694" s="401"/>
      <c r="H12694" s="401"/>
      <c r="I12694" s="401"/>
      <c r="J12694" s="194"/>
      <c r="K12694" s="194"/>
      <c r="L12694" s="195"/>
      <c r="M12694" s="196"/>
      <c r="N12694" s="197"/>
      <c r="O12694" s="197"/>
      <c r="P12694" s="231"/>
    </row>
    <row r="12695" spans="2:16">
      <c r="B12695" s="351"/>
      <c r="C12695" s="435"/>
      <c r="D12695" s="399"/>
      <c r="E12695" s="400"/>
      <c r="G12695" s="401"/>
      <c r="H12695" s="401"/>
      <c r="I12695" s="401"/>
      <c r="J12695" s="194"/>
      <c r="K12695" s="194"/>
      <c r="L12695" s="195"/>
      <c r="M12695" s="196"/>
      <c r="N12695" s="197"/>
      <c r="O12695" s="197"/>
      <c r="P12695" s="231"/>
    </row>
    <row r="12696" spans="2:16">
      <c r="B12696" s="351"/>
      <c r="C12696" s="435"/>
      <c r="D12696" s="399"/>
      <c r="E12696" s="400"/>
      <c r="G12696" s="401"/>
      <c r="H12696" s="401"/>
      <c r="I12696" s="401"/>
      <c r="J12696" s="194"/>
      <c r="K12696" s="194"/>
      <c r="L12696" s="195"/>
      <c r="M12696" s="196"/>
      <c r="N12696" s="197"/>
      <c r="O12696" s="197"/>
      <c r="P12696" s="231"/>
    </row>
    <row r="12697" spans="2:16">
      <c r="B12697" s="351"/>
      <c r="C12697" s="435"/>
      <c r="D12697" s="399"/>
      <c r="E12697" s="400"/>
      <c r="G12697" s="401"/>
      <c r="H12697" s="401"/>
      <c r="I12697" s="401"/>
      <c r="J12697" s="194"/>
      <c r="K12697" s="194"/>
      <c r="L12697" s="195"/>
      <c r="M12697" s="196"/>
      <c r="N12697" s="197"/>
      <c r="O12697" s="197"/>
      <c r="P12697" s="231"/>
    </row>
    <row r="12698" spans="2:16">
      <c r="B12698" s="351"/>
      <c r="C12698" s="435"/>
      <c r="D12698" s="399"/>
      <c r="E12698" s="400"/>
      <c r="G12698" s="401"/>
      <c r="H12698" s="401"/>
      <c r="I12698" s="401"/>
      <c r="J12698" s="194"/>
      <c r="K12698" s="194"/>
      <c r="L12698" s="195"/>
      <c r="M12698" s="196"/>
      <c r="N12698" s="197"/>
      <c r="O12698" s="197"/>
      <c r="P12698" s="231"/>
    </row>
    <row r="12699" spans="2:16">
      <c r="B12699" s="351"/>
      <c r="C12699" s="435"/>
      <c r="D12699" s="399"/>
      <c r="E12699" s="400"/>
      <c r="G12699" s="401"/>
      <c r="H12699" s="401"/>
      <c r="I12699" s="401"/>
      <c r="J12699" s="194"/>
      <c r="K12699" s="194"/>
      <c r="L12699" s="195"/>
      <c r="M12699" s="196"/>
      <c r="N12699" s="197"/>
      <c r="O12699" s="197"/>
      <c r="P12699" s="231"/>
    </row>
    <row r="12700" spans="2:16">
      <c r="B12700" s="351"/>
      <c r="C12700" s="435"/>
      <c r="D12700" s="399"/>
      <c r="E12700" s="400"/>
      <c r="G12700" s="401"/>
      <c r="H12700" s="401"/>
      <c r="I12700" s="401"/>
      <c r="J12700" s="194"/>
      <c r="K12700" s="194"/>
      <c r="L12700" s="195"/>
      <c r="M12700" s="196"/>
      <c r="N12700" s="197"/>
      <c r="O12700" s="197"/>
      <c r="P12700" s="231"/>
    </row>
    <row r="12701" spans="2:16">
      <c r="B12701" s="351"/>
      <c r="C12701" s="435"/>
      <c r="D12701" s="399"/>
      <c r="E12701" s="400"/>
      <c r="G12701" s="401"/>
      <c r="H12701" s="401"/>
      <c r="I12701" s="401"/>
      <c r="J12701" s="194"/>
      <c r="K12701" s="194"/>
      <c r="L12701" s="195"/>
      <c r="M12701" s="196"/>
      <c r="N12701" s="197"/>
      <c r="O12701" s="197"/>
      <c r="P12701" s="231"/>
    </row>
    <row r="12702" spans="2:16">
      <c r="B12702" s="351"/>
      <c r="C12702" s="435"/>
      <c r="D12702" s="399"/>
      <c r="E12702" s="400"/>
      <c r="G12702" s="401"/>
      <c r="H12702" s="401"/>
      <c r="I12702" s="401"/>
      <c r="J12702" s="194"/>
      <c r="K12702" s="194"/>
      <c r="L12702" s="195"/>
      <c r="M12702" s="196"/>
      <c r="N12702" s="197"/>
      <c r="O12702" s="197"/>
      <c r="P12702" s="231"/>
    </row>
    <row r="12703" spans="2:16">
      <c r="B12703" s="351"/>
      <c r="C12703" s="435"/>
      <c r="D12703" s="399"/>
      <c r="E12703" s="400"/>
      <c r="G12703" s="401"/>
      <c r="H12703" s="401"/>
      <c r="I12703" s="401"/>
      <c r="J12703" s="194"/>
      <c r="K12703" s="194"/>
      <c r="L12703" s="195"/>
      <c r="M12703" s="196"/>
      <c r="N12703" s="197"/>
      <c r="O12703" s="197"/>
      <c r="P12703" s="231"/>
    </row>
    <row r="12704" spans="2:16">
      <c r="B12704" s="351"/>
      <c r="C12704" s="435"/>
      <c r="D12704" s="399"/>
      <c r="E12704" s="400"/>
      <c r="G12704" s="401"/>
      <c r="H12704" s="401"/>
      <c r="I12704" s="401"/>
      <c r="J12704" s="194"/>
      <c r="K12704" s="194"/>
      <c r="L12704" s="195"/>
      <c r="M12704" s="196"/>
      <c r="N12704" s="197"/>
      <c r="O12704" s="197"/>
      <c r="P12704" s="231"/>
    </row>
    <row r="12705" spans="2:16">
      <c r="B12705" s="351"/>
      <c r="C12705" s="435"/>
      <c r="D12705" s="399"/>
      <c r="E12705" s="400"/>
      <c r="G12705" s="401"/>
      <c r="H12705" s="401"/>
      <c r="I12705" s="401"/>
      <c r="J12705" s="194"/>
      <c r="K12705" s="194"/>
      <c r="L12705" s="195"/>
      <c r="M12705" s="196"/>
      <c r="N12705" s="197"/>
      <c r="O12705" s="197"/>
      <c r="P12705" s="231"/>
    </row>
    <row r="12706" spans="2:16">
      <c r="B12706" s="351"/>
      <c r="C12706" s="435"/>
      <c r="D12706" s="399"/>
      <c r="E12706" s="400"/>
      <c r="G12706" s="401"/>
      <c r="H12706" s="401"/>
      <c r="I12706" s="401"/>
      <c r="J12706" s="194"/>
      <c r="K12706" s="194"/>
      <c r="L12706" s="195"/>
      <c r="M12706" s="196"/>
      <c r="N12706" s="197"/>
      <c r="O12706" s="197"/>
      <c r="P12706" s="231"/>
    </row>
    <row r="12707" spans="2:16">
      <c r="B12707" s="351"/>
      <c r="C12707" s="435"/>
      <c r="D12707" s="399"/>
      <c r="E12707" s="400"/>
      <c r="G12707" s="401"/>
      <c r="H12707" s="401"/>
      <c r="I12707" s="401"/>
      <c r="J12707" s="194"/>
      <c r="K12707" s="194"/>
      <c r="L12707" s="195"/>
      <c r="M12707" s="196"/>
      <c r="N12707" s="197"/>
      <c r="O12707" s="197"/>
      <c r="P12707" s="231"/>
    </row>
    <row r="12708" spans="2:16">
      <c r="B12708" s="351"/>
      <c r="C12708" s="435"/>
      <c r="D12708" s="399"/>
      <c r="E12708" s="400"/>
      <c r="G12708" s="401"/>
      <c r="H12708" s="401"/>
      <c r="I12708" s="401"/>
      <c r="J12708" s="194"/>
      <c r="K12708" s="194"/>
      <c r="L12708" s="195"/>
      <c r="M12708" s="196"/>
      <c r="N12708" s="197"/>
      <c r="O12708" s="197"/>
      <c r="P12708" s="231"/>
    </row>
    <row r="12709" spans="2:16">
      <c r="B12709" s="351"/>
      <c r="C12709" s="435"/>
      <c r="D12709" s="399"/>
      <c r="E12709" s="400"/>
      <c r="G12709" s="401"/>
      <c r="H12709" s="401"/>
      <c r="I12709" s="401"/>
      <c r="J12709" s="194"/>
      <c r="K12709" s="194"/>
      <c r="L12709" s="195"/>
      <c r="M12709" s="196"/>
      <c r="N12709" s="197"/>
      <c r="O12709" s="197"/>
      <c r="P12709" s="231"/>
    </row>
    <row r="12710" spans="2:16">
      <c r="B12710" s="351"/>
      <c r="C12710" s="435"/>
      <c r="D12710" s="399"/>
      <c r="E12710" s="400"/>
      <c r="G12710" s="401"/>
      <c r="H12710" s="401"/>
      <c r="I12710" s="401"/>
      <c r="J12710" s="194"/>
      <c r="K12710" s="194"/>
      <c r="L12710" s="195"/>
      <c r="M12710" s="196"/>
      <c r="N12710" s="197"/>
      <c r="O12710" s="197"/>
      <c r="P12710" s="231"/>
    </row>
    <row r="12711" spans="2:16">
      <c r="B12711" s="351"/>
      <c r="C12711" s="435"/>
      <c r="D12711" s="399"/>
      <c r="E12711" s="400"/>
      <c r="G12711" s="401"/>
      <c r="H12711" s="401"/>
      <c r="I12711" s="401"/>
      <c r="J12711" s="194"/>
      <c r="K12711" s="194"/>
      <c r="L12711" s="195"/>
      <c r="M12711" s="196"/>
      <c r="N12711" s="197"/>
      <c r="O12711" s="197"/>
      <c r="P12711" s="231"/>
    </row>
    <row r="12712" spans="2:16">
      <c r="B12712" s="351"/>
      <c r="C12712" s="435"/>
      <c r="D12712" s="399"/>
      <c r="E12712" s="400"/>
      <c r="G12712" s="401"/>
      <c r="H12712" s="401"/>
      <c r="I12712" s="401"/>
      <c r="J12712" s="194"/>
      <c r="K12712" s="194"/>
      <c r="L12712" s="195"/>
      <c r="M12712" s="196"/>
      <c r="N12712" s="197"/>
      <c r="O12712" s="197"/>
      <c r="P12712" s="231"/>
    </row>
    <row r="12713" spans="2:16">
      <c r="B12713" s="351"/>
      <c r="C12713" s="435"/>
      <c r="D12713" s="399"/>
      <c r="E12713" s="400"/>
      <c r="G12713" s="401"/>
      <c r="H12713" s="401"/>
      <c r="I12713" s="401"/>
      <c r="J12713" s="194"/>
      <c r="K12713" s="194"/>
      <c r="L12713" s="195"/>
      <c r="M12713" s="196"/>
      <c r="N12713" s="197"/>
      <c r="O12713" s="197"/>
      <c r="P12713" s="231"/>
    </row>
    <row r="12714" spans="2:16">
      <c r="B12714" s="351"/>
      <c r="C12714" s="435"/>
      <c r="D12714" s="399"/>
      <c r="E12714" s="400"/>
      <c r="G12714" s="401"/>
      <c r="H12714" s="401"/>
      <c r="I12714" s="401"/>
      <c r="J12714" s="194"/>
      <c r="K12714" s="194"/>
      <c r="L12714" s="195"/>
      <c r="M12714" s="196"/>
      <c r="N12714" s="197"/>
      <c r="O12714" s="197"/>
      <c r="P12714" s="231"/>
    </row>
    <row r="12715" spans="2:16">
      <c r="B12715" s="351"/>
      <c r="C12715" s="435"/>
      <c r="D12715" s="399"/>
      <c r="E12715" s="400"/>
      <c r="G12715" s="401"/>
      <c r="H12715" s="401"/>
      <c r="I12715" s="401"/>
      <c r="J12715" s="194"/>
      <c r="K12715" s="194"/>
      <c r="L12715" s="195"/>
      <c r="M12715" s="196"/>
      <c r="N12715" s="197"/>
      <c r="O12715" s="197"/>
      <c r="P12715" s="231"/>
    </row>
    <row r="12716" spans="2:16">
      <c r="B12716" s="351"/>
      <c r="C12716" s="435"/>
      <c r="D12716" s="399"/>
      <c r="E12716" s="400"/>
      <c r="G12716" s="401"/>
      <c r="H12716" s="401"/>
      <c r="I12716" s="401"/>
      <c r="J12716" s="194"/>
      <c r="K12716" s="194"/>
      <c r="L12716" s="195"/>
      <c r="M12716" s="196"/>
      <c r="N12716" s="197"/>
      <c r="O12716" s="197"/>
      <c r="P12716" s="231"/>
    </row>
    <row r="12717" spans="2:16">
      <c r="B12717" s="351"/>
      <c r="C12717" s="435"/>
      <c r="D12717" s="399"/>
      <c r="E12717" s="400"/>
      <c r="G12717" s="401"/>
      <c r="H12717" s="401"/>
      <c r="I12717" s="401"/>
      <c r="J12717" s="194"/>
      <c r="K12717" s="194"/>
      <c r="L12717" s="195"/>
      <c r="M12717" s="196"/>
      <c r="N12717" s="197"/>
      <c r="O12717" s="197"/>
      <c r="P12717" s="231"/>
    </row>
    <row r="12718" spans="2:16">
      <c r="B12718" s="351"/>
      <c r="C12718" s="435"/>
      <c r="D12718" s="399"/>
      <c r="E12718" s="400"/>
      <c r="G12718" s="401"/>
      <c r="H12718" s="401"/>
      <c r="I12718" s="401"/>
      <c r="J12718" s="194"/>
      <c r="K12718" s="194"/>
      <c r="L12718" s="195"/>
      <c r="M12718" s="196"/>
      <c r="N12718" s="197"/>
      <c r="O12718" s="197"/>
      <c r="P12718" s="231"/>
    </row>
    <row r="12719" spans="2:16">
      <c r="B12719" s="351"/>
      <c r="C12719" s="435"/>
      <c r="D12719" s="399"/>
      <c r="E12719" s="400"/>
      <c r="G12719" s="401"/>
      <c r="H12719" s="401"/>
      <c r="I12719" s="401"/>
      <c r="J12719" s="194"/>
      <c r="K12719" s="194"/>
      <c r="L12719" s="195"/>
      <c r="M12719" s="196"/>
      <c r="N12719" s="197"/>
      <c r="O12719" s="197"/>
      <c r="P12719" s="231"/>
    </row>
    <row r="12720" spans="2:16">
      <c r="B12720" s="351"/>
      <c r="C12720" s="435"/>
      <c r="D12720" s="399"/>
      <c r="E12720" s="400"/>
      <c r="G12720" s="401"/>
      <c r="H12720" s="401"/>
      <c r="I12720" s="401"/>
      <c r="J12720" s="194"/>
      <c r="K12720" s="194"/>
      <c r="L12720" s="195"/>
      <c r="M12720" s="196"/>
      <c r="N12720" s="197"/>
      <c r="O12720" s="197"/>
      <c r="P12720" s="231"/>
    </row>
    <row r="12721" spans="2:16">
      <c r="B12721" s="351"/>
      <c r="C12721" s="435"/>
      <c r="D12721" s="399"/>
      <c r="E12721" s="400"/>
      <c r="G12721" s="401"/>
      <c r="H12721" s="401"/>
      <c r="I12721" s="401"/>
      <c r="J12721" s="194"/>
      <c r="K12721" s="194"/>
      <c r="L12721" s="195"/>
      <c r="M12721" s="196"/>
      <c r="N12721" s="197"/>
      <c r="O12721" s="197"/>
      <c r="P12721" s="231"/>
    </row>
    <row r="12722" spans="2:16">
      <c r="B12722" s="351"/>
      <c r="C12722" s="435"/>
      <c r="D12722" s="399"/>
      <c r="E12722" s="400"/>
      <c r="G12722" s="401"/>
      <c r="H12722" s="401"/>
      <c r="I12722" s="401"/>
      <c r="J12722" s="194"/>
      <c r="K12722" s="194"/>
      <c r="L12722" s="195"/>
      <c r="M12722" s="196"/>
      <c r="N12722" s="197"/>
      <c r="O12722" s="197"/>
      <c r="P12722" s="231"/>
    </row>
    <row r="12723" spans="2:16">
      <c r="B12723" s="351"/>
      <c r="C12723" s="435"/>
      <c r="D12723" s="399"/>
      <c r="E12723" s="400"/>
      <c r="G12723" s="401"/>
      <c r="H12723" s="401"/>
      <c r="I12723" s="401"/>
      <c r="J12723" s="194"/>
      <c r="K12723" s="194"/>
      <c r="L12723" s="195"/>
      <c r="M12723" s="196"/>
      <c r="N12723" s="197"/>
      <c r="O12723" s="197"/>
      <c r="P12723" s="231"/>
    </row>
    <row r="12724" spans="2:16">
      <c r="B12724" s="351"/>
      <c r="C12724" s="435"/>
      <c r="D12724" s="399"/>
      <c r="E12724" s="400"/>
      <c r="G12724" s="401"/>
      <c r="H12724" s="401"/>
      <c r="I12724" s="401"/>
      <c r="J12724" s="194"/>
      <c r="K12724" s="194"/>
      <c r="L12724" s="195"/>
      <c r="M12724" s="196"/>
      <c r="N12724" s="197"/>
      <c r="O12724" s="197"/>
      <c r="P12724" s="231"/>
    </row>
    <row r="12725" spans="2:16">
      <c r="B12725" s="351"/>
      <c r="C12725" s="435"/>
      <c r="D12725" s="399"/>
      <c r="E12725" s="400"/>
      <c r="G12725" s="401"/>
      <c r="H12725" s="401"/>
      <c r="I12725" s="401"/>
      <c r="J12725" s="194"/>
      <c r="K12725" s="194"/>
      <c r="L12725" s="195"/>
      <c r="M12725" s="196"/>
      <c r="N12725" s="197"/>
      <c r="O12725" s="197"/>
      <c r="P12725" s="231"/>
    </row>
    <row r="12726" spans="2:16">
      <c r="B12726" s="351"/>
      <c r="C12726" s="435"/>
      <c r="D12726" s="399"/>
      <c r="E12726" s="400"/>
      <c r="G12726" s="401"/>
      <c r="H12726" s="401"/>
      <c r="I12726" s="401"/>
      <c r="J12726" s="194"/>
      <c r="K12726" s="194"/>
      <c r="L12726" s="195"/>
      <c r="M12726" s="196"/>
      <c r="N12726" s="197"/>
      <c r="O12726" s="197"/>
      <c r="P12726" s="231"/>
    </row>
    <row r="12727" spans="2:16">
      <c r="B12727" s="351"/>
      <c r="C12727" s="435"/>
      <c r="D12727" s="399"/>
      <c r="E12727" s="400"/>
      <c r="G12727" s="401"/>
      <c r="H12727" s="401"/>
      <c r="I12727" s="401"/>
      <c r="J12727" s="194"/>
      <c r="K12727" s="194"/>
      <c r="L12727" s="195"/>
      <c r="M12727" s="196"/>
      <c r="N12727" s="197"/>
      <c r="O12727" s="197"/>
      <c r="P12727" s="231"/>
    </row>
    <row r="12728" spans="2:16">
      <c r="B12728" s="351"/>
      <c r="C12728" s="435"/>
      <c r="D12728" s="399"/>
      <c r="E12728" s="400"/>
      <c r="G12728" s="401"/>
      <c r="H12728" s="401"/>
      <c r="I12728" s="401"/>
      <c r="J12728" s="194"/>
      <c r="K12728" s="194"/>
      <c r="L12728" s="195"/>
      <c r="M12728" s="196"/>
      <c r="N12728" s="197"/>
      <c r="O12728" s="197"/>
      <c r="P12728" s="231"/>
    </row>
    <row r="12729" spans="2:16">
      <c r="B12729" s="351"/>
      <c r="C12729" s="435"/>
      <c r="D12729" s="399"/>
      <c r="E12729" s="400"/>
      <c r="G12729" s="401"/>
      <c r="H12729" s="401"/>
      <c r="I12729" s="401"/>
      <c r="J12729" s="194"/>
      <c r="K12729" s="194"/>
      <c r="L12729" s="195"/>
      <c r="M12729" s="196"/>
      <c r="N12729" s="197"/>
      <c r="O12729" s="197"/>
      <c r="P12729" s="231"/>
    </row>
    <row r="12730" spans="2:16">
      <c r="B12730" s="351"/>
      <c r="C12730" s="435"/>
      <c r="D12730" s="399"/>
      <c r="E12730" s="400"/>
      <c r="G12730" s="401"/>
      <c r="H12730" s="401"/>
      <c r="I12730" s="401"/>
      <c r="J12730" s="194"/>
      <c r="K12730" s="194"/>
      <c r="L12730" s="195"/>
      <c r="M12730" s="196"/>
      <c r="N12730" s="197"/>
      <c r="O12730" s="197"/>
      <c r="P12730" s="231"/>
    </row>
    <row r="12731" spans="2:16">
      <c r="B12731" s="351"/>
      <c r="C12731" s="435"/>
      <c r="D12731" s="399"/>
      <c r="E12731" s="400"/>
      <c r="G12731" s="401"/>
      <c r="H12731" s="401"/>
      <c r="I12731" s="401"/>
      <c r="J12731" s="194"/>
      <c r="K12731" s="194"/>
      <c r="L12731" s="195"/>
      <c r="M12731" s="196"/>
      <c r="N12731" s="197"/>
      <c r="O12731" s="197"/>
      <c r="P12731" s="231"/>
    </row>
    <row r="12732" spans="2:16">
      <c r="B12732" s="351"/>
      <c r="C12732" s="435"/>
      <c r="D12732" s="399"/>
      <c r="E12732" s="400"/>
      <c r="G12732" s="401"/>
      <c r="H12732" s="401"/>
      <c r="I12732" s="401"/>
      <c r="J12732" s="194"/>
      <c r="K12732" s="194"/>
      <c r="L12732" s="195"/>
      <c r="M12732" s="196"/>
      <c r="N12732" s="197"/>
      <c r="O12732" s="197"/>
      <c r="P12732" s="231"/>
    </row>
    <row r="12733" spans="2:16">
      <c r="B12733" s="351"/>
      <c r="C12733" s="435"/>
      <c r="D12733" s="399"/>
      <c r="E12733" s="400"/>
      <c r="G12733" s="401"/>
      <c r="H12733" s="401"/>
      <c r="I12733" s="401"/>
      <c r="J12733" s="194"/>
      <c r="K12733" s="194"/>
      <c r="L12733" s="195"/>
      <c r="M12733" s="196"/>
      <c r="N12733" s="197"/>
      <c r="O12733" s="197"/>
      <c r="P12733" s="231"/>
    </row>
    <row r="12734" spans="2:16">
      <c r="B12734" s="351"/>
      <c r="C12734" s="435"/>
      <c r="D12734" s="399"/>
      <c r="E12734" s="400"/>
      <c r="G12734" s="401"/>
      <c r="H12734" s="401"/>
      <c r="I12734" s="401"/>
      <c r="J12734" s="194"/>
      <c r="K12734" s="194"/>
      <c r="L12734" s="195"/>
      <c r="M12734" s="196"/>
      <c r="N12734" s="197"/>
      <c r="O12734" s="197"/>
      <c r="P12734" s="231"/>
    </row>
    <row r="12735" spans="2:16">
      <c r="B12735" s="351"/>
      <c r="C12735" s="435"/>
      <c r="D12735" s="399"/>
      <c r="E12735" s="400"/>
      <c r="G12735" s="401"/>
      <c r="H12735" s="401"/>
      <c r="I12735" s="401"/>
      <c r="J12735" s="194"/>
      <c r="K12735" s="194"/>
      <c r="L12735" s="195"/>
      <c r="M12735" s="196"/>
      <c r="N12735" s="197"/>
      <c r="O12735" s="197"/>
      <c r="P12735" s="231"/>
    </row>
    <row r="12736" spans="2:16">
      <c r="B12736" s="351"/>
      <c r="C12736" s="435"/>
      <c r="D12736" s="399"/>
      <c r="E12736" s="400"/>
      <c r="G12736" s="401"/>
      <c r="H12736" s="401"/>
      <c r="I12736" s="401"/>
      <c r="J12736" s="194"/>
      <c r="K12736" s="194"/>
      <c r="L12736" s="195"/>
      <c r="M12736" s="196"/>
      <c r="N12736" s="197"/>
      <c r="O12736" s="197"/>
      <c r="P12736" s="231"/>
    </row>
    <row r="12737" spans="2:16">
      <c r="B12737" s="351"/>
      <c r="C12737" s="435"/>
      <c r="D12737" s="399"/>
      <c r="E12737" s="400"/>
      <c r="G12737" s="401"/>
      <c r="H12737" s="401"/>
      <c r="I12737" s="401"/>
      <c r="J12737" s="194"/>
      <c r="K12737" s="194"/>
      <c r="L12737" s="195"/>
      <c r="M12737" s="196"/>
      <c r="N12737" s="197"/>
      <c r="O12737" s="197"/>
      <c r="P12737" s="231"/>
    </row>
    <row r="12738" spans="2:16">
      <c r="B12738" s="351"/>
      <c r="C12738" s="435"/>
      <c r="D12738" s="399"/>
      <c r="E12738" s="400"/>
      <c r="G12738" s="401"/>
      <c r="H12738" s="401"/>
      <c r="I12738" s="401"/>
      <c r="J12738" s="194"/>
      <c r="K12738" s="194"/>
      <c r="L12738" s="195"/>
      <c r="M12738" s="196"/>
      <c r="N12738" s="197"/>
      <c r="O12738" s="197"/>
      <c r="P12738" s="231"/>
    </row>
    <row r="12739" spans="2:16">
      <c r="B12739" s="351"/>
      <c r="C12739" s="435"/>
      <c r="D12739" s="399"/>
      <c r="E12739" s="400"/>
      <c r="G12739" s="401"/>
      <c r="H12739" s="401"/>
      <c r="I12739" s="401"/>
      <c r="J12739" s="194"/>
      <c r="K12739" s="194"/>
      <c r="L12739" s="195"/>
      <c r="M12739" s="196"/>
      <c r="N12739" s="197"/>
      <c r="O12739" s="197"/>
      <c r="P12739" s="231"/>
    </row>
    <row r="12740" spans="2:16">
      <c r="B12740" s="351"/>
      <c r="C12740" s="435"/>
      <c r="D12740" s="399"/>
      <c r="E12740" s="400"/>
      <c r="G12740" s="401"/>
      <c r="H12740" s="401"/>
      <c r="I12740" s="401"/>
      <c r="J12740" s="194"/>
      <c r="K12740" s="194"/>
      <c r="L12740" s="195"/>
      <c r="M12740" s="196"/>
      <c r="N12740" s="197"/>
      <c r="O12740" s="197"/>
      <c r="P12740" s="231"/>
    </row>
    <row r="12741" spans="2:16">
      <c r="B12741" s="351"/>
      <c r="C12741" s="435"/>
      <c r="D12741" s="399"/>
      <c r="E12741" s="400"/>
      <c r="G12741" s="401"/>
      <c r="H12741" s="401"/>
      <c r="I12741" s="401"/>
      <c r="J12741" s="194"/>
      <c r="K12741" s="194"/>
      <c r="L12741" s="195"/>
      <c r="M12741" s="196"/>
      <c r="N12741" s="197"/>
      <c r="O12741" s="197"/>
      <c r="P12741" s="231"/>
    </row>
    <row r="12742" spans="2:16">
      <c r="B12742" s="351"/>
      <c r="C12742" s="435"/>
      <c r="D12742" s="399"/>
      <c r="E12742" s="400"/>
      <c r="G12742" s="401"/>
      <c r="H12742" s="401"/>
      <c r="I12742" s="401"/>
      <c r="J12742" s="194"/>
      <c r="K12742" s="194"/>
      <c r="L12742" s="195"/>
      <c r="M12742" s="196"/>
      <c r="N12742" s="197"/>
      <c r="O12742" s="197"/>
      <c r="P12742" s="231"/>
    </row>
    <row r="12743" spans="2:16">
      <c r="B12743" s="351"/>
      <c r="C12743" s="435"/>
      <c r="D12743" s="399"/>
      <c r="E12743" s="400"/>
      <c r="G12743" s="401"/>
      <c r="H12743" s="401"/>
      <c r="I12743" s="401"/>
      <c r="J12743" s="194"/>
      <c r="K12743" s="194"/>
      <c r="L12743" s="195"/>
      <c r="M12743" s="196"/>
      <c r="N12743" s="197"/>
      <c r="O12743" s="197"/>
      <c r="P12743" s="231"/>
    </row>
    <row r="12744" spans="2:16">
      <c r="B12744" s="351"/>
      <c r="C12744" s="435"/>
      <c r="D12744" s="399"/>
      <c r="E12744" s="400"/>
      <c r="G12744" s="401"/>
      <c r="H12744" s="401"/>
      <c r="I12744" s="401"/>
      <c r="J12744" s="194"/>
      <c r="K12744" s="194"/>
      <c r="L12744" s="195"/>
      <c r="M12744" s="196"/>
      <c r="N12744" s="197"/>
      <c r="O12744" s="197"/>
      <c r="P12744" s="231"/>
    </row>
    <row r="12745" spans="2:16">
      <c r="B12745" s="351"/>
      <c r="C12745" s="435"/>
      <c r="D12745" s="399"/>
      <c r="E12745" s="400"/>
      <c r="G12745" s="401"/>
      <c r="H12745" s="401"/>
      <c r="I12745" s="401"/>
      <c r="J12745" s="194"/>
      <c r="K12745" s="194"/>
      <c r="L12745" s="195"/>
      <c r="M12745" s="196"/>
      <c r="N12745" s="197"/>
      <c r="O12745" s="197"/>
      <c r="P12745" s="231"/>
    </row>
    <row r="12746" spans="2:16">
      <c r="B12746" s="351"/>
      <c r="C12746" s="435"/>
      <c r="D12746" s="399"/>
      <c r="E12746" s="400"/>
      <c r="G12746" s="401"/>
      <c r="H12746" s="401"/>
      <c r="I12746" s="401"/>
      <c r="J12746" s="194"/>
      <c r="K12746" s="194"/>
      <c r="L12746" s="195"/>
      <c r="M12746" s="196"/>
      <c r="N12746" s="197"/>
      <c r="O12746" s="197"/>
      <c r="P12746" s="231"/>
    </row>
    <row r="12747" spans="2:16">
      <c r="B12747" s="351"/>
      <c r="C12747" s="435"/>
      <c r="D12747" s="399"/>
      <c r="E12747" s="400"/>
      <c r="G12747" s="401"/>
      <c r="H12747" s="401"/>
      <c r="I12747" s="401"/>
      <c r="J12747" s="194"/>
      <c r="K12747" s="194"/>
      <c r="L12747" s="195"/>
      <c r="M12747" s="196"/>
      <c r="N12747" s="197"/>
      <c r="O12747" s="197"/>
      <c r="P12747" s="231"/>
    </row>
    <row r="12748" spans="2:16">
      <c r="B12748" s="351"/>
      <c r="C12748" s="435"/>
      <c r="D12748" s="399"/>
      <c r="E12748" s="400"/>
      <c r="G12748" s="401"/>
      <c r="H12748" s="401"/>
      <c r="I12748" s="401"/>
      <c r="J12748" s="194"/>
      <c r="K12748" s="194"/>
      <c r="L12748" s="195"/>
      <c r="M12748" s="196"/>
      <c r="N12748" s="197"/>
      <c r="O12748" s="197"/>
      <c r="P12748" s="231"/>
    </row>
    <row r="12749" spans="2:16">
      <c r="B12749" s="351"/>
      <c r="C12749" s="435"/>
      <c r="D12749" s="399"/>
      <c r="E12749" s="400"/>
      <c r="G12749" s="401"/>
      <c r="H12749" s="401"/>
      <c r="I12749" s="401"/>
      <c r="J12749" s="194"/>
      <c r="K12749" s="194"/>
      <c r="L12749" s="195"/>
      <c r="M12749" s="196"/>
      <c r="N12749" s="197"/>
      <c r="O12749" s="197"/>
      <c r="P12749" s="231"/>
    </row>
    <row r="12750" spans="2:16">
      <c r="B12750" s="351"/>
      <c r="C12750" s="435"/>
      <c r="D12750" s="399"/>
      <c r="E12750" s="400"/>
      <c r="G12750" s="401"/>
      <c r="H12750" s="401"/>
      <c r="I12750" s="401"/>
      <c r="J12750" s="194"/>
      <c r="K12750" s="194"/>
      <c r="L12750" s="195"/>
      <c r="M12750" s="196"/>
      <c r="N12750" s="197"/>
      <c r="O12750" s="197"/>
      <c r="P12750" s="231"/>
    </row>
    <row r="12751" spans="2:16">
      <c r="B12751" s="351"/>
      <c r="C12751" s="435"/>
      <c r="D12751" s="399"/>
      <c r="E12751" s="400"/>
      <c r="G12751" s="401"/>
      <c r="H12751" s="401"/>
      <c r="I12751" s="401"/>
      <c r="J12751" s="194"/>
      <c r="K12751" s="194"/>
      <c r="L12751" s="195"/>
      <c r="M12751" s="196"/>
      <c r="N12751" s="197"/>
      <c r="O12751" s="197"/>
      <c r="P12751" s="231"/>
    </row>
    <row r="12752" spans="2:16">
      <c r="B12752" s="351"/>
      <c r="C12752" s="435"/>
      <c r="D12752" s="399"/>
      <c r="E12752" s="400"/>
      <c r="G12752" s="401"/>
      <c r="H12752" s="401"/>
      <c r="I12752" s="401"/>
      <c r="J12752" s="194"/>
      <c r="K12752" s="194"/>
      <c r="L12752" s="195"/>
      <c r="M12752" s="196"/>
      <c r="N12752" s="197"/>
      <c r="O12752" s="197"/>
      <c r="P12752" s="231"/>
    </row>
    <row r="12753" spans="2:16">
      <c r="B12753" s="351"/>
      <c r="C12753" s="435"/>
      <c r="D12753" s="399"/>
      <c r="E12753" s="400"/>
      <c r="G12753" s="401"/>
      <c r="H12753" s="401"/>
      <c r="I12753" s="401"/>
      <c r="J12753" s="194"/>
      <c r="K12753" s="194"/>
      <c r="L12753" s="195"/>
      <c r="M12753" s="196"/>
      <c r="N12753" s="197"/>
      <c r="O12753" s="197"/>
      <c r="P12753" s="231"/>
    </row>
    <row r="12754" spans="2:16">
      <c r="B12754" s="351"/>
      <c r="C12754" s="435"/>
      <c r="D12754" s="399"/>
      <c r="E12754" s="400"/>
      <c r="G12754" s="401"/>
      <c r="H12754" s="401"/>
      <c r="I12754" s="401"/>
      <c r="J12754" s="194"/>
      <c r="K12754" s="194"/>
      <c r="L12754" s="195"/>
      <c r="M12754" s="196"/>
      <c r="N12754" s="197"/>
      <c r="O12754" s="197"/>
      <c r="P12754" s="231"/>
    </row>
    <row r="12755" spans="2:16">
      <c r="B12755" s="351"/>
      <c r="C12755" s="435"/>
      <c r="D12755" s="399"/>
      <c r="E12755" s="400"/>
      <c r="G12755" s="401"/>
      <c r="H12755" s="401"/>
      <c r="I12755" s="401"/>
      <c r="J12755" s="194"/>
      <c r="K12755" s="194"/>
      <c r="L12755" s="195"/>
      <c r="M12755" s="196"/>
      <c r="N12755" s="197"/>
      <c r="O12755" s="197"/>
      <c r="P12755" s="231"/>
    </row>
    <row r="12756" spans="2:16">
      <c r="B12756" s="351"/>
      <c r="C12756" s="435"/>
      <c r="D12756" s="399"/>
      <c r="E12756" s="400"/>
      <c r="G12756" s="401"/>
      <c r="H12756" s="401"/>
      <c r="I12756" s="401"/>
      <c r="J12756" s="194"/>
      <c r="K12756" s="194"/>
      <c r="L12756" s="195"/>
      <c r="M12756" s="196"/>
      <c r="N12756" s="197"/>
      <c r="O12756" s="197"/>
      <c r="P12756" s="231"/>
    </row>
    <row r="12757" spans="2:16">
      <c r="B12757" s="351"/>
      <c r="C12757" s="435"/>
      <c r="D12757" s="399"/>
      <c r="E12757" s="400"/>
      <c r="G12757" s="401"/>
      <c r="H12757" s="401"/>
      <c r="I12757" s="401"/>
      <c r="J12757" s="194"/>
      <c r="K12757" s="194"/>
      <c r="L12757" s="195"/>
      <c r="M12757" s="196"/>
      <c r="N12757" s="197"/>
      <c r="O12757" s="197"/>
      <c r="P12757" s="231"/>
    </row>
    <row r="12758" spans="2:16">
      <c r="B12758" s="351"/>
      <c r="C12758" s="435"/>
      <c r="D12758" s="399"/>
      <c r="E12758" s="400"/>
      <c r="G12758" s="401"/>
      <c r="H12758" s="401"/>
      <c r="I12758" s="401"/>
      <c r="J12758" s="194"/>
      <c r="K12758" s="194"/>
      <c r="L12758" s="195"/>
      <c r="M12758" s="196"/>
      <c r="N12758" s="197"/>
      <c r="O12758" s="197"/>
      <c r="P12758" s="231"/>
    </row>
    <row r="12759" spans="2:16">
      <c r="B12759" s="351"/>
      <c r="C12759" s="435"/>
      <c r="D12759" s="399"/>
      <c r="E12759" s="400"/>
      <c r="G12759" s="401"/>
      <c r="H12759" s="401"/>
      <c r="I12759" s="401"/>
      <c r="J12759" s="194"/>
      <c r="K12759" s="194"/>
      <c r="L12759" s="195"/>
      <c r="M12759" s="196"/>
      <c r="N12759" s="197"/>
      <c r="O12759" s="197"/>
      <c r="P12759" s="231"/>
    </row>
    <row r="12760" spans="2:16">
      <c r="B12760" s="402"/>
      <c r="C12760" s="435"/>
      <c r="D12760" s="404"/>
      <c r="E12760" s="405"/>
      <c r="G12760" s="406"/>
      <c r="H12760" s="406"/>
      <c r="I12760" s="406"/>
      <c r="J12760" s="194"/>
      <c r="K12760" s="194"/>
      <c r="L12760" s="195"/>
      <c r="M12760" s="196"/>
      <c r="N12760" s="197"/>
      <c r="O12760" s="197"/>
      <c r="P12760" s="221"/>
    </row>
    <row r="12761" spans="2:16">
      <c r="B12761" s="351"/>
      <c r="C12761" s="435"/>
      <c r="D12761" s="399"/>
      <c r="E12761" s="400"/>
      <c r="G12761" s="401"/>
      <c r="H12761" s="401"/>
      <c r="I12761" s="401"/>
      <c r="J12761" s="194"/>
      <c r="K12761" s="194"/>
      <c r="L12761" s="195"/>
      <c r="M12761" s="196"/>
      <c r="N12761" s="197"/>
      <c r="O12761" s="197"/>
      <c r="P12761" s="231"/>
    </row>
    <row r="12762" spans="2:16">
      <c r="B12762" s="351"/>
      <c r="C12762" s="435"/>
      <c r="D12762" s="399"/>
      <c r="E12762" s="400"/>
      <c r="G12762" s="401"/>
      <c r="H12762" s="401"/>
      <c r="I12762" s="401"/>
      <c r="J12762" s="194"/>
      <c r="K12762" s="194"/>
      <c r="L12762" s="195"/>
      <c r="M12762" s="196"/>
      <c r="N12762" s="197"/>
      <c r="O12762" s="197"/>
      <c r="P12762" s="231"/>
    </row>
    <row r="12763" spans="2:16">
      <c r="B12763" s="351"/>
      <c r="C12763" s="435"/>
      <c r="D12763" s="399"/>
      <c r="E12763" s="400"/>
      <c r="G12763" s="401"/>
      <c r="H12763" s="401"/>
      <c r="I12763" s="401"/>
      <c r="J12763" s="194"/>
      <c r="K12763" s="194"/>
      <c r="L12763" s="195"/>
      <c r="M12763" s="196"/>
      <c r="N12763" s="197"/>
      <c r="O12763" s="197"/>
      <c r="P12763" s="231"/>
    </row>
    <row r="12764" spans="2:16">
      <c r="B12764" s="351"/>
      <c r="C12764" s="435"/>
      <c r="D12764" s="399"/>
      <c r="E12764" s="400"/>
      <c r="G12764" s="401"/>
      <c r="H12764" s="401"/>
      <c r="I12764" s="401"/>
      <c r="J12764" s="194"/>
      <c r="K12764" s="194"/>
      <c r="L12764" s="195"/>
      <c r="M12764" s="196"/>
      <c r="N12764" s="197"/>
      <c r="O12764" s="197"/>
      <c r="P12764" s="231"/>
    </row>
    <row r="12765" spans="2:16">
      <c r="B12765" s="351"/>
      <c r="C12765" s="435"/>
      <c r="D12765" s="399"/>
      <c r="E12765" s="400"/>
      <c r="G12765" s="401"/>
      <c r="H12765" s="401"/>
      <c r="I12765" s="401"/>
      <c r="J12765" s="194"/>
      <c r="K12765" s="194"/>
      <c r="L12765" s="195"/>
      <c r="M12765" s="196"/>
      <c r="N12765" s="197"/>
      <c r="O12765" s="197"/>
      <c r="P12765" s="231"/>
    </row>
    <row r="12766" spans="2:16">
      <c r="B12766" s="351"/>
      <c r="C12766" s="435"/>
      <c r="D12766" s="399"/>
      <c r="E12766" s="400"/>
      <c r="G12766" s="401"/>
      <c r="H12766" s="401"/>
      <c r="I12766" s="401"/>
      <c r="J12766" s="194"/>
      <c r="K12766" s="194"/>
      <c r="L12766" s="195"/>
      <c r="M12766" s="196"/>
      <c r="N12766" s="197"/>
      <c r="O12766" s="197"/>
      <c r="P12766" s="231"/>
    </row>
    <row r="12767" spans="2:16">
      <c r="B12767" s="351"/>
      <c r="C12767" s="435"/>
      <c r="D12767" s="399"/>
      <c r="E12767" s="400"/>
      <c r="G12767" s="401"/>
      <c r="H12767" s="401"/>
      <c r="I12767" s="401"/>
      <c r="J12767" s="194"/>
      <c r="K12767" s="194"/>
      <c r="L12767" s="195"/>
      <c r="M12767" s="196"/>
      <c r="N12767" s="197"/>
      <c r="O12767" s="197"/>
      <c r="P12767" s="231"/>
    </row>
    <row r="12768" spans="2:16">
      <c r="B12768" s="351"/>
      <c r="C12768" s="435"/>
      <c r="D12768" s="399"/>
      <c r="E12768" s="400"/>
      <c r="G12768" s="401"/>
      <c r="H12768" s="401"/>
      <c r="I12768" s="401"/>
      <c r="J12768" s="194"/>
      <c r="K12768" s="194"/>
      <c r="L12768" s="195"/>
      <c r="M12768" s="196"/>
      <c r="N12768" s="197"/>
      <c r="O12768" s="197"/>
      <c r="P12768" s="231"/>
    </row>
    <row r="12769" spans="2:16">
      <c r="B12769" s="351"/>
      <c r="C12769" s="435"/>
      <c r="D12769" s="399"/>
      <c r="E12769" s="400"/>
      <c r="G12769" s="401"/>
      <c r="H12769" s="401"/>
      <c r="I12769" s="401"/>
      <c r="J12769" s="194"/>
      <c r="K12769" s="194"/>
      <c r="L12769" s="195"/>
      <c r="M12769" s="196"/>
      <c r="N12769" s="197"/>
      <c r="O12769" s="197"/>
      <c r="P12769" s="231"/>
    </row>
    <row r="12770" spans="2:16">
      <c r="B12770" s="351"/>
      <c r="C12770" s="435"/>
      <c r="D12770" s="399"/>
      <c r="E12770" s="400"/>
      <c r="G12770" s="401"/>
      <c r="H12770" s="401"/>
      <c r="I12770" s="401"/>
      <c r="J12770" s="194"/>
      <c r="K12770" s="194"/>
      <c r="L12770" s="195"/>
      <c r="M12770" s="196"/>
      <c r="N12770" s="197"/>
      <c r="O12770" s="197"/>
      <c r="P12770" s="231"/>
    </row>
    <row r="12771" spans="2:16">
      <c r="B12771" s="351"/>
      <c r="C12771" s="435"/>
      <c r="D12771" s="399"/>
      <c r="E12771" s="400"/>
      <c r="G12771" s="401"/>
      <c r="H12771" s="401"/>
      <c r="I12771" s="401"/>
      <c r="J12771" s="194"/>
      <c r="K12771" s="194"/>
      <c r="L12771" s="195"/>
      <c r="M12771" s="196"/>
      <c r="N12771" s="197"/>
      <c r="O12771" s="197"/>
      <c r="P12771" s="231"/>
    </row>
    <row r="12772" spans="2:16">
      <c r="B12772" s="351"/>
      <c r="C12772" s="435"/>
      <c r="D12772" s="399"/>
      <c r="E12772" s="400"/>
      <c r="G12772" s="401"/>
      <c r="H12772" s="401"/>
      <c r="I12772" s="401"/>
      <c r="J12772" s="194"/>
      <c r="K12772" s="194"/>
      <c r="L12772" s="195"/>
      <c r="M12772" s="196"/>
      <c r="N12772" s="197"/>
      <c r="O12772" s="197"/>
      <c r="P12772" s="231"/>
    </row>
    <row r="12773" spans="2:16">
      <c r="B12773" s="351"/>
      <c r="C12773" s="435"/>
      <c r="D12773" s="399"/>
      <c r="E12773" s="400"/>
      <c r="G12773" s="401"/>
      <c r="H12773" s="401"/>
      <c r="I12773" s="401"/>
      <c r="J12773" s="194"/>
      <c r="K12773" s="194"/>
      <c r="L12773" s="195"/>
      <c r="M12773" s="196"/>
      <c r="N12773" s="197"/>
      <c r="O12773" s="197"/>
      <c r="P12773" s="231"/>
    </row>
    <row r="12774" spans="2:16">
      <c r="B12774" s="351"/>
      <c r="C12774" s="435"/>
      <c r="D12774" s="399"/>
      <c r="E12774" s="400"/>
      <c r="G12774" s="401"/>
      <c r="H12774" s="401"/>
      <c r="I12774" s="401"/>
      <c r="J12774" s="194"/>
      <c r="K12774" s="194"/>
      <c r="L12774" s="195"/>
      <c r="M12774" s="196"/>
      <c r="N12774" s="197"/>
      <c r="O12774" s="197"/>
      <c r="P12774" s="231"/>
    </row>
    <row r="12775" spans="2:16">
      <c r="B12775" s="351"/>
      <c r="C12775" s="435"/>
      <c r="D12775" s="399"/>
      <c r="E12775" s="400"/>
      <c r="G12775" s="401"/>
      <c r="H12775" s="401"/>
      <c r="I12775" s="401"/>
      <c r="J12775" s="194"/>
      <c r="K12775" s="194"/>
      <c r="L12775" s="195"/>
      <c r="M12775" s="196"/>
      <c r="N12775" s="197"/>
      <c r="O12775" s="197"/>
      <c r="P12775" s="231"/>
    </row>
    <row r="12776" spans="2:16">
      <c r="B12776" s="351"/>
      <c r="C12776" s="435"/>
      <c r="D12776" s="399"/>
      <c r="E12776" s="400"/>
      <c r="G12776" s="401"/>
      <c r="H12776" s="401"/>
      <c r="I12776" s="401"/>
      <c r="J12776" s="194"/>
      <c r="K12776" s="194"/>
      <c r="L12776" s="195"/>
      <c r="M12776" s="196"/>
      <c r="N12776" s="197"/>
      <c r="O12776" s="197"/>
      <c r="P12776" s="231"/>
    </row>
    <row r="12777" spans="2:16">
      <c r="B12777" s="351"/>
      <c r="C12777" s="435"/>
      <c r="D12777" s="399"/>
      <c r="E12777" s="400"/>
      <c r="G12777" s="401"/>
      <c r="H12777" s="401"/>
      <c r="I12777" s="401"/>
      <c r="J12777" s="194"/>
      <c r="K12777" s="194"/>
      <c r="L12777" s="195"/>
      <c r="M12777" s="196"/>
      <c r="N12777" s="197"/>
      <c r="O12777" s="197"/>
      <c r="P12777" s="231"/>
    </row>
    <row r="12778" spans="2:16">
      <c r="B12778" s="351"/>
      <c r="C12778" s="435"/>
      <c r="D12778" s="399"/>
      <c r="E12778" s="400"/>
      <c r="G12778" s="401"/>
      <c r="H12778" s="401"/>
      <c r="I12778" s="401"/>
      <c r="J12778" s="194"/>
      <c r="K12778" s="194"/>
      <c r="L12778" s="195"/>
      <c r="M12778" s="196"/>
      <c r="N12778" s="197"/>
      <c r="O12778" s="197"/>
      <c r="P12778" s="231"/>
    </row>
    <row r="12779" spans="2:16">
      <c r="B12779" s="351"/>
      <c r="C12779" s="435"/>
      <c r="D12779" s="399"/>
      <c r="E12779" s="400"/>
      <c r="G12779" s="401"/>
      <c r="H12779" s="401"/>
      <c r="I12779" s="401"/>
      <c r="J12779" s="194"/>
      <c r="K12779" s="194"/>
      <c r="L12779" s="195"/>
      <c r="M12779" s="196"/>
      <c r="N12779" s="197"/>
      <c r="O12779" s="197"/>
      <c r="P12779" s="231"/>
    </row>
    <row r="12780" spans="2:16">
      <c r="B12780" s="351"/>
      <c r="C12780" s="435"/>
      <c r="D12780" s="399"/>
      <c r="E12780" s="400"/>
      <c r="G12780" s="401"/>
      <c r="H12780" s="401"/>
      <c r="I12780" s="401"/>
      <c r="J12780" s="194"/>
      <c r="K12780" s="194"/>
      <c r="L12780" s="195"/>
      <c r="M12780" s="196"/>
      <c r="N12780" s="197"/>
      <c r="O12780" s="197"/>
      <c r="P12780" s="231"/>
    </row>
    <row r="12781" spans="2:16">
      <c r="B12781" s="351"/>
      <c r="C12781" s="435"/>
      <c r="D12781" s="399"/>
      <c r="E12781" s="400"/>
      <c r="G12781" s="401"/>
      <c r="H12781" s="401"/>
      <c r="I12781" s="401"/>
      <c r="J12781" s="194"/>
      <c r="K12781" s="194"/>
      <c r="L12781" s="195"/>
      <c r="M12781" s="196"/>
      <c r="N12781" s="197"/>
      <c r="O12781" s="197"/>
      <c r="P12781" s="231"/>
    </row>
    <row r="12782" spans="2:16">
      <c r="B12782" s="351"/>
      <c r="C12782" s="435"/>
      <c r="D12782" s="399"/>
      <c r="E12782" s="400"/>
      <c r="G12782" s="401"/>
      <c r="H12782" s="401"/>
      <c r="I12782" s="401"/>
      <c r="J12782" s="194"/>
      <c r="K12782" s="194"/>
      <c r="L12782" s="195"/>
      <c r="M12782" s="196"/>
      <c r="N12782" s="197"/>
      <c r="O12782" s="197"/>
      <c r="P12782" s="231"/>
    </row>
    <row r="12783" spans="2:16">
      <c r="B12783" s="351"/>
      <c r="C12783" s="435"/>
      <c r="D12783" s="399"/>
      <c r="E12783" s="400"/>
      <c r="G12783" s="401"/>
      <c r="H12783" s="401"/>
      <c r="I12783" s="401"/>
      <c r="J12783" s="194"/>
      <c r="K12783" s="194"/>
      <c r="L12783" s="195"/>
      <c r="M12783" s="196"/>
      <c r="N12783" s="197"/>
      <c r="O12783" s="197"/>
      <c r="P12783" s="231"/>
    </row>
    <row r="12784" spans="2:16">
      <c r="B12784" s="351"/>
      <c r="C12784" s="435"/>
      <c r="D12784" s="399"/>
      <c r="E12784" s="400"/>
      <c r="G12784" s="401"/>
      <c r="H12784" s="401"/>
      <c r="I12784" s="401"/>
      <c r="J12784" s="194"/>
      <c r="K12784" s="194"/>
      <c r="L12784" s="195"/>
      <c r="M12784" s="196"/>
      <c r="N12784" s="197"/>
      <c r="O12784" s="197"/>
      <c r="P12784" s="231"/>
    </row>
    <row r="12785" spans="2:16">
      <c r="B12785" s="351"/>
      <c r="C12785" s="435"/>
      <c r="D12785" s="399"/>
      <c r="E12785" s="400"/>
      <c r="G12785" s="401"/>
      <c r="H12785" s="401"/>
      <c r="I12785" s="401"/>
      <c r="J12785" s="194"/>
      <c r="K12785" s="194"/>
      <c r="L12785" s="195"/>
      <c r="M12785" s="196"/>
      <c r="N12785" s="197"/>
      <c r="O12785" s="197"/>
      <c r="P12785" s="231"/>
    </row>
    <row r="12786" spans="2:16">
      <c r="B12786" s="351"/>
      <c r="C12786" s="435"/>
      <c r="D12786" s="399"/>
      <c r="E12786" s="400"/>
      <c r="G12786" s="401"/>
      <c r="H12786" s="401"/>
      <c r="I12786" s="401"/>
      <c r="J12786" s="194"/>
      <c r="K12786" s="194"/>
      <c r="L12786" s="195"/>
      <c r="M12786" s="196"/>
      <c r="N12786" s="197"/>
      <c r="O12786" s="197"/>
      <c r="P12786" s="231"/>
    </row>
    <row r="12787" spans="2:16">
      <c r="B12787" s="351"/>
      <c r="C12787" s="435"/>
      <c r="D12787" s="399"/>
      <c r="E12787" s="400"/>
      <c r="G12787" s="401"/>
      <c r="H12787" s="401"/>
      <c r="I12787" s="401"/>
      <c r="J12787" s="194"/>
      <c r="K12787" s="194"/>
      <c r="L12787" s="195"/>
      <c r="M12787" s="196"/>
      <c r="N12787" s="197"/>
      <c r="O12787" s="197"/>
      <c r="P12787" s="231"/>
    </row>
    <row r="12788" spans="2:16">
      <c r="B12788" s="351"/>
      <c r="C12788" s="435"/>
      <c r="D12788" s="399"/>
      <c r="E12788" s="400"/>
      <c r="G12788" s="401"/>
      <c r="H12788" s="401"/>
      <c r="I12788" s="401"/>
      <c r="J12788" s="194"/>
      <c r="K12788" s="194"/>
      <c r="L12788" s="195"/>
      <c r="M12788" s="196"/>
      <c r="N12788" s="197"/>
      <c r="O12788" s="197"/>
      <c r="P12788" s="231"/>
    </row>
    <row r="12789" spans="2:16">
      <c r="B12789" s="351"/>
      <c r="C12789" s="435"/>
      <c r="D12789" s="399"/>
      <c r="E12789" s="400"/>
      <c r="G12789" s="401"/>
      <c r="H12789" s="401"/>
      <c r="I12789" s="401"/>
      <c r="J12789" s="194"/>
      <c r="K12789" s="194"/>
      <c r="L12789" s="195"/>
      <c r="M12789" s="196"/>
      <c r="N12789" s="197"/>
      <c r="O12789" s="197"/>
      <c r="P12789" s="231"/>
    </row>
    <row r="12790" spans="2:16">
      <c r="B12790" s="351"/>
      <c r="C12790" s="435"/>
      <c r="D12790" s="399"/>
      <c r="E12790" s="400"/>
      <c r="G12790" s="401"/>
      <c r="H12790" s="401"/>
      <c r="I12790" s="401"/>
      <c r="J12790" s="194"/>
      <c r="K12790" s="194"/>
      <c r="L12790" s="195"/>
      <c r="M12790" s="196"/>
      <c r="N12790" s="197"/>
      <c r="O12790" s="197"/>
      <c r="P12790" s="231"/>
    </row>
    <row r="12791" spans="2:16">
      <c r="B12791" s="351"/>
      <c r="C12791" s="435"/>
      <c r="D12791" s="399"/>
      <c r="E12791" s="400"/>
      <c r="G12791" s="401"/>
      <c r="H12791" s="401"/>
      <c r="I12791" s="401"/>
      <c r="J12791" s="194"/>
      <c r="K12791" s="194"/>
      <c r="L12791" s="195"/>
      <c r="M12791" s="196"/>
      <c r="N12791" s="197"/>
      <c r="O12791" s="197"/>
      <c r="P12791" s="231"/>
    </row>
    <row r="12792" spans="2:16">
      <c r="B12792" s="351"/>
      <c r="C12792" s="435"/>
      <c r="D12792" s="399"/>
      <c r="E12792" s="400"/>
      <c r="G12792" s="401"/>
      <c r="H12792" s="401"/>
      <c r="I12792" s="401"/>
      <c r="J12792" s="194"/>
      <c r="K12792" s="194"/>
      <c r="L12792" s="195"/>
      <c r="M12792" s="196"/>
      <c r="N12792" s="197"/>
      <c r="O12792" s="197"/>
      <c r="P12792" s="231"/>
    </row>
    <row r="12793" spans="2:16">
      <c r="B12793" s="351"/>
      <c r="C12793" s="435"/>
      <c r="D12793" s="399"/>
      <c r="E12793" s="400"/>
      <c r="G12793" s="401"/>
      <c r="H12793" s="401"/>
      <c r="I12793" s="401"/>
      <c r="J12793" s="194"/>
      <c r="K12793" s="194"/>
      <c r="L12793" s="195"/>
      <c r="M12793" s="196"/>
      <c r="N12793" s="197"/>
      <c r="O12793" s="197"/>
      <c r="P12793" s="231"/>
    </row>
    <row r="12794" spans="2:16">
      <c r="B12794" s="351"/>
      <c r="C12794" s="435"/>
      <c r="D12794" s="399"/>
      <c r="E12794" s="400"/>
      <c r="G12794" s="401"/>
      <c r="H12794" s="401"/>
      <c r="I12794" s="401"/>
      <c r="J12794" s="194"/>
      <c r="K12794" s="194"/>
      <c r="L12794" s="195"/>
      <c r="M12794" s="196"/>
      <c r="N12794" s="197"/>
      <c r="O12794" s="197"/>
      <c r="P12794" s="231"/>
    </row>
    <row r="12795" spans="2:16">
      <c r="B12795" s="351"/>
      <c r="C12795" s="435"/>
      <c r="D12795" s="399"/>
      <c r="E12795" s="400"/>
      <c r="G12795" s="401"/>
      <c r="H12795" s="401"/>
      <c r="I12795" s="401"/>
      <c r="J12795" s="194"/>
      <c r="K12795" s="194"/>
      <c r="L12795" s="195"/>
      <c r="M12795" s="196"/>
      <c r="N12795" s="197"/>
      <c r="O12795" s="197"/>
      <c r="P12795" s="231"/>
    </row>
    <row r="12796" spans="2:16">
      <c r="B12796" s="351"/>
      <c r="C12796" s="435"/>
      <c r="D12796" s="399"/>
      <c r="E12796" s="400"/>
      <c r="G12796" s="401"/>
      <c r="H12796" s="401"/>
      <c r="I12796" s="401"/>
      <c r="J12796" s="194"/>
      <c r="K12796" s="194"/>
      <c r="L12796" s="195"/>
      <c r="M12796" s="196"/>
      <c r="N12796" s="197"/>
      <c r="O12796" s="197"/>
      <c r="P12796" s="231"/>
    </row>
    <row r="12797" spans="2:16">
      <c r="B12797" s="351"/>
      <c r="C12797" s="435"/>
      <c r="D12797" s="399"/>
      <c r="E12797" s="400"/>
      <c r="G12797" s="401"/>
      <c r="H12797" s="401"/>
      <c r="I12797" s="401"/>
      <c r="J12797" s="194"/>
      <c r="K12797" s="194"/>
      <c r="L12797" s="195"/>
      <c r="M12797" s="196"/>
      <c r="N12797" s="197"/>
      <c r="O12797" s="197"/>
      <c r="P12797" s="231"/>
    </row>
    <row r="12798" spans="2:16">
      <c r="B12798" s="351"/>
      <c r="C12798" s="435"/>
      <c r="D12798" s="399"/>
      <c r="E12798" s="400"/>
      <c r="G12798" s="401"/>
      <c r="H12798" s="401"/>
      <c r="I12798" s="401"/>
      <c r="J12798" s="194"/>
      <c r="K12798" s="194"/>
      <c r="L12798" s="195"/>
      <c r="M12798" s="196"/>
      <c r="N12798" s="197"/>
      <c r="O12798" s="197"/>
      <c r="P12798" s="231"/>
    </row>
    <row r="12799" spans="2:16">
      <c r="B12799" s="351"/>
      <c r="C12799" s="435"/>
      <c r="D12799" s="399"/>
      <c r="E12799" s="400"/>
      <c r="G12799" s="401"/>
      <c r="H12799" s="401"/>
      <c r="I12799" s="401"/>
      <c r="J12799" s="194"/>
      <c r="K12799" s="194"/>
      <c r="L12799" s="195"/>
      <c r="M12799" s="196"/>
      <c r="N12799" s="197"/>
      <c r="O12799" s="197"/>
      <c r="P12799" s="231"/>
    </row>
    <row r="12800" spans="2:16">
      <c r="B12800" s="351"/>
      <c r="C12800" s="435"/>
      <c r="D12800" s="399"/>
      <c r="E12800" s="400"/>
      <c r="G12800" s="401"/>
      <c r="H12800" s="401"/>
      <c r="I12800" s="401"/>
      <c r="J12800" s="194"/>
      <c r="K12800" s="194"/>
      <c r="L12800" s="195"/>
      <c r="M12800" s="196"/>
      <c r="N12800" s="197"/>
      <c r="O12800" s="197"/>
      <c r="P12800" s="231"/>
    </row>
    <row r="12801" spans="2:16">
      <c r="B12801" s="351"/>
      <c r="C12801" s="435"/>
      <c r="D12801" s="399"/>
      <c r="E12801" s="400"/>
      <c r="G12801" s="401"/>
      <c r="H12801" s="401"/>
      <c r="I12801" s="401"/>
      <c r="J12801" s="194"/>
      <c r="K12801" s="194"/>
      <c r="L12801" s="195"/>
      <c r="M12801" s="196"/>
      <c r="N12801" s="197"/>
      <c r="O12801" s="197"/>
      <c r="P12801" s="231"/>
    </row>
    <row r="12802" spans="2:16">
      <c r="B12802" s="351"/>
      <c r="C12802" s="435"/>
      <c r="D12802" s="399"/>
      <c r="E12802" s="400"/>
      <c r="G12802" s="401"/>
      <c r="H12802" s="401"/>
      <c r="I12802" s="401"/>
      <c r="J12802" s="194"/>
      <c r="K12802" s="194"/>
      <c r="L12802" s="195"/>
      <c r="M12802" s="196"/>
      <c r="N12802" s="197"/>
      <c r="O12802" s="197"/>
      <c r="P12802" s="231"/>
    </row>
    <row r="12803" spans="2:16">
      <c r="B12803" s="351"/>
      <c r="C12803" s="435"/>
      <c r="D12803" s="399"/>
      <c r="E12803" s="400"/>
      <c r="G12803" s="401"/>
      <c r="H12803" s="401"/>
      <c r="I12803" s="401"/>
      <c r="J12803" s="194"/>
      <c r="K12803" s="194"/>
      <c r="L12803" s="195"/>
      <c r="M12803" s="196"/>
      <c r="N12803" s="197"/>
      <c r="O12803" s="197"/>
      <c r="P12803" s="231"/>
    </row>
    <row r="12804" spans="2:16">
      <c r="B12804" s="351"/>
      <c r="C12804" s="435"/>
      <c r="D12804" s="399"/>
      <c r="E12804" s="400"/>
      <c r="G12804" s="401"/>
      <c r="H12804" s="401"/>
      <c r="I12804" s="401"/>
      <c r="J12804" s="194"/>
      <c r="K12804" s="194"/>
      <c r="L12804" s="195"/>
      <c r="M12804" s="196"/>
      <c r="N12804" s="197"/>
      <c r="O12804" s="197"/>
      <c r="P12804" s="231"/>
    </row>
    <row r="12805" spans="2:16">
      <c r="B12805" s="351"/>
      <c r="C12805" s="435"/>
      <c r="D12805" s="399"/>
      <c r="E12805" s="400"/>
      <c r="G12805" s="401"/>
      <c r="H12805" s="401"/>
      <c r="I12805" s="401"/>
      <c r="J12805" s="194"/>
      <c r="K12805" s="194"/>
      <c r="L12805" s="195"/>
      <c r="M12805" s="196"/>
      <c r="N12805" s="197"/>
      <c r="O12805" s="197"/>
      <c r="P12805" s="231"/>
    </row>
    <row r="12806" spans="2:16">
      <c r="B12806" s="351"/>
      <c r="C12806" s="435"/>
      <c r="D12806" s="399"/>
      <c r="E12806" s="400"/>
      <c r="G12806" s="401"/>
      <c r="H12806" s="401"/>
      <c r="I12806" s="401"/>
      <c r="J12806" s="194"/>
      <c r="K12806" s="194"/>
      <c r="L12806" s="195"/>
      <c r="M12806" s="196"/>
      <c r="N12806" s="197"/>
      <c r="O12806" s="197"/>
      <c r="P12806" s="231"/>
    </row>
    <row r="12807" spans="2:16">
      <c r="B12807" s="351"/>
      <c r="C12807" s="435"/>
      <c r="D12807" s="399"/>
      <c r="E12807" s="400"/>
      <c r="G12807" s="401"/>
      <c r="H12807" s="401"/>
      <c r="I12807" s="401"/>
      <c r="J12807" s="194"/>
      <c r="K12807" s="194"/>
      <c r="L12807" s="195"/>
      <c r="M12807" s="196"/>
      <c r="N12807" s="197"/>
      <c r="O12807" s="197"/>
      <c r="P12807" s="231"/>
    </row>
    <row r="12808" spans="2:16">
      <c r="B12808" s="351"/>
      <c r="C12808" s="435"/>
      <c r="D12808" s="399"/>
      <c r="E12808" s="400"/>
      <c r="G12808" s="401"/>
      <c r="H12808" s="401"/>
      <c r="I12808" s="401"/>
      <c r="J12808" s="194"/>
      <c r="K12808" s="194"/>
      <c r="L12808" s="195"/>
      <c r="M12808" s="196"/>
      <c r="N12808" s="197"/>
      <c r="O12808" s="197"/>
      <c r="P12808" s="231"/>
    </row>
    <row r="12809" spans="2:16">
      <c r="B12809" s="351"/>
      <c r="C12809" s="435"/>
      <c r="D12809" s="399"/>
      <c r="E12809" s="400"/>
      <c r="G12809" s="401"/>
      <c r="H12809" s="401"/>
      <c r="I12809" s="401"/>
      <c r="J12809" s="194"/>
      <c r="K12809" s="194"/>
      <c r="L12809" s="195"/>
      <c r="M12809" s="196"/>
      <c r="N12809" s="197"/>
      <c r="O12809" s="197"/>
      <c r="P12809" s="231"/>
    </row>
    <row r="12810" spans="2:16">
      <c r="B12810" s="351"/>
      <c r="C12810" s="435"/>
      <c r="D12810" s="399"/>
      <c r="E12810" s="400"/>
      <c r="G12810" s="401"/>
      <c r="H12810" s="401"/>
      <c r="I12810" s="401"/>
      <c r="J12810" s="194"/>
      <c r="K12810" s="194"/>
      <c r="L12810" s="195"/>
      <c r="M12810" s="196"/>
      <c r="N12810" s="197"/>
      <c r="O12810" s="197"/>
      <c r="P12810" s="231"/>
    </row>
    <row r="12811" spans="2:16">
      <c r="B12811" s="351"/>
      <c r="C12811" s="435"/>
      <c r="D12811" s="399"/>
      <c r="E12811" s="400"/>
      <c r="G12811" s="401"/>
      <c r="H12811" s="401"/>
      <c r="I12811" s="401"/>
      <c r="J12811" s="194"/>
      <c r="K12811" s="194"/>
      <c r="L12811" s="195"/>
      <c r="M12811" s="196"/>
      <c r="N12811" s="197"/>
      <c r="O12811" s="197"/>
      <c r="P12811" s="231"/>
    </row>
    <row r="12812" spans="2:16">
      <c r="B12812" s="351"/>
      <c r="C12812" s="435"/>
      <c r="D12812" s="399"/>
      <c r="E12812" s="400"/>
      <c r="G12812" s="401"/>
      <c r="H12812" s="401"/>
      <c r="I12812" s="401"/>
      <c r="J12812" s="194"/>
      <c r="K12812" s="194"/>
      <c r="L12812" s="195"/>
      <c r="M12812" s="196"/>
      <c r="N12812" s="197"/>
      <c r="O12812" s="197"/>
      <c r="P12812" s="231"/>
    </row>
    <row r="12813" spans="2:16">
      <c r="B12813" s="351"/>
      <c r="C12813" s="435"/>
      <c r="D12813" s="399"/>
      <c r="E12813" s="400"/>
      <c r="G12813" s="401"/>
      <c r="H12813" s="401"/>
      <c r="I12813" s="401"/>
      <c r="J12813" s="194"/>
      <c r="K12813" s="194"/>
      <c r="L12813" s="195"/>
      <c r="M12813" s="196"/>
      <c r="N12813" s="197"/>
      <c r="O12813" s="197"/>
      <c r="P12813" s="231"/>
    </row>
    <row r="12814" spans="2:16">
      <c r="B12814" s="351"/>
      <c r="C12814" s="435"/>
      <c r="D12814" s="399"/>
      <c r="E12814" s="400"/>
      <c r="G12814" s="401"/>
      <c r="H12814" s="401"/>
      <c r="I12814" s="401"/>
      <c r="J12814" s="194"/>
      <c r="K12814" s="194"/>
      <c r="L12814" s="195"/>
      <c r="M12814" s="196"/>
      <c r="N12814" s="197"/>
      <c r="O12814" s="197"/>
      <c r="P12814" s="231"/>
    </row>
    <row r="12815" spans="2:16">
      <c r="B12815" s="351"/>
      <c r="C12815" s="435"/>
      <c r="D12815" s="399"/>
      <c r="E12815" s="400"/>
      <c r="G12815" s="401"/>
      <c r="H12815" s="401"/>
      <c r="I12815" s="401"/>
      <c r="J12815" s="194"/>
      <c r="K12815" s="194"/>
      <c r="L12815" s="195"/>
      <c r="M12815" s="196"/>
      <c r="N12815" s="197"/>
      <c r="O12815" s="197"/>
      <c r="P12815" s="231"/>
    </row>
    <row r="12816" spans="2:16">
      <c r="B12816" s="351"/>
      <c r="C12816" s="435"/>
      <c r="D12816" s="399"/>
      <c r="E12816" s="400"/>
      <c r="G12816" s="401"/>
      <c r="H12816" s="401"/>
      <c r="I12816" s="401"/>
      <c r="J12816" s="194"/>
      <c r="K12816" s="194"/>
      <c r="L12816" s="195"/>
      <c r="M12816" s="196"/>
      <c r="N12816" s="197"/>
      <c r="O12816" s="197"/>
      <c r="P12816" s="231"/>
    </row>
    <row r="12817" spans="2:16">
      <c r="B12817" s="351"/>
      <c r="C12817" s="435"/>
      <c r="D12817" s="399"/>
      <c r="E12817" s="400"/>
      <c r="G12817" s="401"/>
      <c r="H12817" s="401"/>
      <c r="I12817" s="401"/>
      <c r="J12817" s="194"/>
      <c r="K12817" s="194"/>
      <c r="L12817" s="195"/>
      <c r="M12817" s="196"/>
      <c r="N12817" s="197"/>
      <c r="O12817" s="197"/>
      <c r="P12817" s="231"/>
    </row>
    <row r="12818" spans="2:16">
      <c r="B12818" s="351"/>
      <c r="C12818" s="435"/>
      <c r="D12818" s="399"/>
      <c r="E12818" s="400"/>
      <c r="G12818" s="401"/>
      <c r="H12818" s="401"/>
      <c r="I12818" s="401"/>
      <c r="J12818" s="194"/>
      <c r="K12818" s="194"/>
      <c r="L12818" s="195"/>
      <c r="M12818" s="196"/>
      <c r="N12818" s="197"/>
      <c r="O12818" s="197"/>
      <c r="P12818" s="231"/>
    </row>
    <row r="12819" spans="2:16">
      <c r="B12819" s="351"/>
      <c r="C12819" s="435"/>
      <c r="D12819" s="399"/>
      <c r="E12819" s="400"/>
      <c r="G12819" s="401"/>
      <c r="H12819" s="401"/>
      <c r="I12819" s="401"/>
      <c r="J12819" s="194"/>
      <c r="K12819" s="194"/>
      <c r="L12819" s="195"/>
      <c r="M12819" s="196"/>
      <c r="N12819" s="197"/>
      <c r="O12819" s="197"/>
      <c r="P12819" s="231"/>
    </row>
    <row r="12820" spans="2:16">
      <c r="B12820" s="351"/>
      <c r="C12820" s="435"/>
      <c r="D12820" s="399"/>
      <c r="E12820" s="400"/>
      <c r="G12820" s="401"/>
      <c r="H12820" s="401"/>
      <c r="I12820" s="401"/>
      <c r="J12820" s="194"/>
      <c r="K12820" s="194"/>
      <c r="L12820" s="195"/>
      <c r="M12820" s="196"/>
      <c r="N12820" s="197"/>
      <c r="O12820" s="197"/>
      <c r="P12820" s="231"/>
    </row>
    <row r="12821" spans="2:16">
      <c r="B12821" s="351"/>
      <c r="C12821" s="435"/>
      <c r="D12821" s="399"/>
      <c r="E12821" s="400"/>
      <c r="G12821" s="401"/>
      <c r="H12821" s="401"/>
      <c r="I12821" s="401"/>
      <c r="J12821" s="194"/>
      <c r="K12821" s="194"/>
      <c r="L12821" s="195"/>
      <c r="M12821" s="196"/>
      <c r="N12821" s="197"/>
      <c r="O12821" s="197"/>
      <c r="P12821" s="231"/>
    </row>
    <row r="12822" spans="2:16">
      <c r="B12822" s="351"/>
      <c r="C12822" s="435"/>
      <c r="D12822" s="399"/>
      <c r="E12822" s="400"/>
      <c r="G12822" s="401"/>
      <c r="H12822" s="401"/>
      <c r="I12822" s="401"/>
      <c r="J12822" s="194"/>
      <c r="K12822" s="194"/>
      <c r="L12822" s="195"/>
      <c r="M12822" s="196"/>
      <c r="N12822" s="197"/>
      <c r="O12822" s="197"/>
      <c r="P12822" s="231"/>
    </row>
    <row r="12823" spans="2:16">
      <c r="B12823" s="351"/>
      <c r="C12823" s="435"/>
      <c r="D12823" s="399"/>
      <c r="E12823" s="400"/>
      <c r="G12823" s="401"/>
      <c r="H12823" s="401"/>
      <c r="I12823" s="401"/>
      <c r="J12823" s="194"/>
      <c r="K12823" s="194"/>
      <c r="L12823" s="195"/>
      <c r="M12823" s="196"/>
      <c r="N12823" s="197"/>
      <c r="O12823" s="197"/>
      <c r="P12823" s="231"/>
    </row>
    <row r="12824" spans="2:16">
      <c r="B12824" s="351"/>
      <c r="C12824" s="435"/>
      <c r="D12824" s="399"/>
      <c r="E12824" s="400"/>
      <c r="G12824" s="401"/>
      <c r="H12824" s="401"/>
      <c r="I12824" s="401"/>
      <c r="J12824" s="194"/>
      <c r="K12824" s="194"/>
      <c r="L12824" s="195"/>
      <c r="M12824" s="196"/>
      <c r="N12824" s="197"/>
      <c r="O12824" s="197"/>
      <c r="P12824" s="231"/>
    </row>
    <row r="12825" spans="2:16">
      <c r="B12825" s="351"/>
      <c r="C12825" s="435"/>
      <c r="D12825" s="399"/>
      <c r="E12825" s="400"/>
      <c r="G12825" s="401"/>
      <c r="H12825" s="401"/>
      <c r="I12825" s="401"/>
      <c r="J12825" s="194"/>
      <c r="K12825" s="194"/>
      <c r="L12825" s="195"/>
      <c r="M12825" s="196"/>
      <c r="N12825" s="197"/>
      <c r="O12825" s="197"/>
      <c r="P12825" s="231"/>
    </row>
    <row r="12826" spans="2:16">
      <c r="B12826" s="351"/>
      <c r="C12826" s="435"/>
      <c r="D12826" s="399"/>
      <c r="E12826" s="400"/>
      <c r="G12826" s="401"/>
      <c r="H12826" s="401"/>
      <c r="I12826" s="401"/>
      <c r="J12826" s="194"/>
      <c r="K12826" s="194"/>
      <c r="L12826" s="195"/>
      <c r="M12826" s="196"/>
      <c r="N12826" s="197"/>
      <c r="O12826" s="197"/>
      <c r="P12826" s="231"/>
    </row>
    <row r="12827" spans="2:16">
      <c r="B12827" s="351"/>
      <c r="C12827" s="435"/>
      <c r="D12827" s="399"/>
      <c r="E12827" s="400"/>
      <c r="G12827" s="401"/>
      <c r="H12827" s="401"/>
      <c r="I12827" s="401"/>
      <c r="J12827" s="194"/>
      <c r="K12827" s="194"/>
      <c r="L12827" s="195"/>
      <c r="M12827" s="196"/>
      <c r="N12827" s="197"/>
      <c r="O12827" s="197"/>
      <c r="P12827" s="231"/>
    </row>
    <row r="12828" spans="2:16">
      <c r="B12828" s="351"/>
      <c r="C12828" s="435"/>
      <c r="D12828" s="399"/>
      <c r="E12828" s="400"/>
      <c r="G12828" s="401"/>
      <c r="H12828" s="401"/>
      <c r="I12828" s="401"/>
      <c r="J12828" s="194"/>
      <c r="K12828" s="194"/>
      <c r="L12828" s="195"/>
      <c r="M12828" s="196"/>
      <c r="N12828" s="197"/>
      <c r="O12828" s="197"/>
      <c r="P12828" s="231"/>
    </row>
    <row r="12829" spans="2:16">
      <c r="B12829" s="351"/>
      <c r="C12829" s="435"/>
      <c r="D12829" s="399"/>
      <c r="E12829" s="400"/>
      <c r="G12829" s="401"/>
      <c r="H12829" s="401"/>
      <c r="I12829" s="401"/>
      <c r="J12829" s="194"/>
      <c r="K12829" s="194"/>
      <c r="L12829" s="195"/>
      <c r="M12829" s="196"/>
      <c r="N12829" s="197"/>
      <c r="O12829" s="197"/>
      <c r="P12829" s="231"/>
    </row>
    <row r="12830" spans="2:16">
      <c r="B12830" s="351"/>
      <c r="C12830" s="435"/>
      <c r="D12830" s="399"/>
      <c r="E12830" s="400"/>
      <c r="G12830" s="401"/>
      <c r="H12830" s="401"/>
      <c r="I12830" s="401"/>
      <c r="J12830" s="194"/>
      <c r="K12830" s="194"/>
      <c r="L12830" s="195"/>
      <c r="M12830" s="196"/>
      <c r="N12830" s="197"/>
      <c r="O12830" s="197"/>
      <c r="P12830" s="231"/>
    </row>
    <row r="12831" spans="2:16">
      <c r="B12831" s="351"/>
      <c r="C12831" s="435"/>
      <c r="D12831" s="399"/>
      <c r="E12831" s="400"/>
      <c r="G12831" s="401"/>
      <c r="H12831" s="401"/>
      <c r="I12831" s="401"/>
      <c r="J12831" s="194"/>
      <c r="K12831" s="194"/>
      <c r="L12831" s="195"/>
      <c r="M12831" s="196"/>
      <c r="N12831" s="197"/>
      <c r="O12831" s="197"/>
      <c r="P12831" s="231"/>
    </row>
    <row r="12832" spans="2:16">
      <c r="B12832" s="351"/>
      <c r="C12832" s="435"/>
      <c r="D12832" s="399"/>
      <c r="E12832" s="400"/>
      <c r="G12832" s="401"/>
      <c r="H12832" s="401"/>
      <c r="I12832" s="401"/>
      <c r="J12832" s="194"/>
      <c r="K12832" s="194"/>
      <c r="L12832" s="195"/>
      <c r="M12832" s="196"/>
      <c r="N12832" s="197"/>
      <c r="O12832" s="197"/>
      <c r="P12832" s="231"/>
    </row>
    <row r="12833" spans="2:16">
      <c r="B12833" s="351"/>
      <c r="C12833" s="435"/>
      <c r="D12833" s="399"/>
      <c r="E12833" s="400"/>
      <c r="G12833" s="401"/>
      <c r="H12833" s="401"/>
      <c r="I12833" s="401"/>
      <c r="J12833" s="194"/>
      <c r="K12833" s="194"/>
      <c r="L12833" s="195"/>
      <c r="M12833" s="196"/>
      <c r="N12833" s="197"/>
      <c r="O12833" s="197"/>
      <c r="P12833" s="231"/>
    </row>
    <row r="12834" spans="2:16">
      <c r="B12834" s="351"/>
      <c r="C12834" s="435"/>
      <c r="D12834" s="399"/>
      <c r="E12834" s="400"/>
      <c r="G12834" s="401"/>
      <c r="H12834" s="401"/>
      <c r="I12834" s="401"/>
      <c r="J12834" s="194"/>
      <c r="K12834" s="194"/>
      <c r="L12834" s="195"/>
      <c r="M12834" s="196"/>
      <c r="N12834" s="197"/>
      <c r="O12834" s="197"/>
      <c r="P12834" s="231"/>
    </row>
    <row r="12835" spans="2:16">
      <c r="B12835" s="351"/>
      <c r="C12835" s="435"/>
      <c r="D12835" s="399"/>
      <c r="E12835" s="400"/>
      <c r="G12835" s="401"/>
      <c r="H12835" s="401"/>
      <c r="I12835" s="401"/>
      <c r="J12835" s="194"/>
      <c r="K12835" s="194"/>
      <c r="L12835" s="195"/>
      <c r="M12835" s="196"/>
      <c r="N12835" s="197"/>
      <c r="O12835" s="197"/>
      <c r="P12835" s="231"/>
    </row>
    <row r="12836" spans="2:16">
      <c r="B12836" s="351"/>
      <c r="C12836" s="435"/>
      <c r="D12836" s="399"/>
      <c r="E12836" s="400"/>
      <c r="G12836" s="401"/>
      <c r="H12836" s="401"/>
      <c r="I12836" s="401"/>
      <c r="J12836" s="194"/>
      <c r="K12836" s="194"/>
      <c r="L12836" s="195"/>
      <c r="M12836" s="196"/>
      <c r="N12836" s="197"/>
      <c r="O12836" s="197"/>
      <c r="P12836" s="231"/>
    </row>
    <row r="12837" spans="2:16">
      <c r="B12837" s="351"/>
      <c r="C12837" s="435"/>
      <c r="D12837" s="399"/>
      <c r="E12837" s="400"/>
      <c r="G12837" s="401"/>
      <c r="H12837" s="401"/>
      <c r="I12837" s="401"/>
      <c r="J12837" s="194"/>
      <c r="K12837" s="194"/>
      <c r="L12837" s="195"/>
      <c r="M12837" s="196"/>
      <c r="N12837" s="197"/>
      <c r="O12837" s="197"/>
      <c r="P12837" s="231"/>
    </row>
    <row r="12838" spans="2:16">
      <c r="B12838" s="351"/>
      <c r="C12838" s="435"/>
      <c r="D12838" s="399"/>
      <c r="E12838" s="400"/>
      <c r="G12838" s="401"/>
      <c r="H12838" s="401"/>
      <c r="I12838" s="401"/>
      <c r="J12838" s="194"/>
      <c r="K12838" s="194"/>
      <c r="L12838" s="195"/>
      <c r="M12838" s="196"/>
      <c r="N12838" s="197"/>
      <c r="O12838" s="197"/>
      <c r="P12838" s="231"/>
    </row>
    <row r="12839" spans="2:16">
      <c r="B12839" s="351"/>
      <c r="C12839" s="435"/>
      <c r="D12839" s="399"/>
      <c r="E12839" s="400"/>
      <c r="G12839" s="401"/>
      <c r="H12839" s="401"/>
      <c r="I12839" s="401"/>
      <c r="J12839" s="194"/>
      <c r="K12839" s="194"/>
      <c r="L12839" s="195"/>
      <c r="M12839" s="196"/>
      <c r="N12839" s="197"/>
      <c r="O12839" s="197"/>
      <c r="P12839" s="231"/>
    </row>
    <row r="12840" spans="2:16">
      <c r="B12840" s="351"/>
      <c r="C12840" s="435"/>
      <c r="D12840" s="399"/>
      <c r="E12840" s="400"/>
      <c r="G12840" s="401"/>
      <c r="H12840" s="401"/>
      <c r="I12840" s="401"/>
      <c r="J12840" s="194"/>
      <c r="K12840" s="194"/>
      <c r="L12840" s="195"/>
      <c r="M12840" s="196"/>
      <c r="N12840" s="197"/>
      <c r="O12840" s="197"/>
      <c r="P12840" s="231"/>
    </row>
    <row r="12841" spans="2:16">
      <c r="B12841" s="351"/>
      <c r="C12841" s="435"/>
      <c r="D12841" s="399"/>
      <c r="E12841" s="400"/>
      <c r="G12841" s="401"/>
      <c r="H12841" s="401"/>
      <c r="I12841" s="401"/>
      <c r="J12841" s="194"/>
      <c r="K12841" s="194"/>
      <c r="L12841" s="195"/>
      <c r="M12841" s="196"/>
      <c r="N12841" s="197"/>
      <c r="O12841" s="197"/>
      <c r="P12841" s="231"/>
    </row>
    <row r="12842" spans="2:16">
      <c r="B12842" s="351"/>
      <c r="C12842" s="435"/>
      <c r="D12842" s="399"/>
      <c r="E12842" s="400"/>
      <c r="G12842" s="401"/>
      <c r="H12842" s="401"/>
      <c r="I12842" s="401"/>
      <c r="J12842" s="194"/>
      <c r="K12842" s="194"/>
      <c r="L12842" s="195"/>
      <c r="M12842" s="196"/>
      <c r="N12842" s="197"/>
      <c r="O12842" s="197"/>
      <c r="P12842" s="231"/>
    </row>
    <row r="12843" spans="2:16">
      <c r="B12843" s="351"/>
      <c r="C12843" s="435"/>
      <c r="D12843" s="399"/>
      <c r="E12843" s="400"/>
      <c r="G12843" s="401"/>
      <c r="H12843" s="401"/>
      <c r="I12843" s="401"/>
      <c r="J12843" s="194"/>
      <c r="K12843" s="194"/>
      <c r="L12843" s="195"/>
      <c r="M12843" s="196"/>
      <c r="N12843" s="197"/>
      <c r="O12843" s="197"/>
      <c r="P12843" s="231"/>
    </row>
    <row r="12844" spans="2:16">
      <c r="B12844" s="351"/>
      <c r="C12844" s="435"/>
      <c r="D12844" s="399"/>
      <c r="E12844" s="400"/>
      <c r="G12844" s="401"/>
      <c r="H12844" s="401"/>
      <c r="I12844" s="401"/>
      <c r="J12844" s="194"/>
      <c r="K12844" s="194"/>
      <c r="L12844" s="195"/>
      <c r="M12844" s="196"/>
      <c r="N12844" s="197"/>
      <c r="O12844" s="197"/>
      <c r="P12844" s="231"/>
    </row>
    <row r="12845" spans="2:16">
      <c r="B12845" s="351"/>
      <c r="C12845" s="435"/>
      <c r="D12845" s="399"/>
      <c r="E12845" s="400"/>
      <c r="G12845" s="401"/>
      <c r="H12845" s="401"/>
      <c r="I12845" s="401"/>
      <c r="J12845" s="194"/>
      <c r="K12845" s="194"/>
      <c r="L12845" s="195"/>
      <c r="M12845" s="196"/>
      <c r="N12845" s="197"/>
      <c r="O12845" s="197"/>
      <c r="P12845" s="231"/>
    </row>
    <row r="12846" spans="2:16">
      <c r="B12846" s="351"/>
      <c r="C12846" s="435"/>
      <c r="D12846" s="399"/>
      <c r="E12846" s="400"/>
      <c r="G12846" s="401"/>
      <c r="H12846" s="401"/>
      <c r="I12846" s="401"/>
      <c r="J12846" s="194"/>
      <c r="K12846" s="194"/>
      <c r="L12846" s="195"/>
      <c r="M12846" s="196"/>
      <c r="N12846" s="197"/>
      <c r="O12846" s="197"/>
      <c r="P12846" s="231"/>
    </row>
    <row r="12847" spans="2:16">
      <c r="B12847" s="351"/>
      <c r="C12847" s="435"/>
      <c r="D12847" s="399"/>
      <c r="E12847" s="400"/>
      <c r="G12847" s="401"/>
      <c r="H12847" s="401"/>
      <c r="I12847" s="401"/>
      <c r="J12847" s="194"/>
      <c r="K12847" s="194"/>
      <c r="L12847" s="195"/>
      <c r="M12847" s="196"/>
      <c r="N12847" s="197"/>
      <c r="O12847" s="197"/>
      <c r="P12847" s="231"/>
    </row>
    <row r="12848" spans="2:16">
      <c r="B12848" s="351"/>
      <c r="C12848" s="435"/>
      <c r="D12848" s="399"/>
      <c r="E12848" s="400"/>
      <c r="G12848" s="401"/>
      <c r="H12848" s="401"/>
      <c r="I12848" s="401"/>
      <c r="J12848" s="194"/>
      <c r="K12848" s="194"/>
      <c r="L12848" s="195"/>
      <c r="M12848" s="196"/>
      <c r="N12848" s="197"/>
      <c r="O12848" s="197"/>
      <c r="P12848" s="231"/>
    </row>
    <row r="12849" spans="2:16">
      <c r="B12849" s="351"/>
      <c r="C12849" s="435"/>
      <c r="D12849" s="399"/>
      <c r="E12849" s="400"/>
      <c r="G12849" s="401"/>
      <c r="H12849" s="401"/>
      <c r="I12849" s="401"/>
      <c r="J12849" s="194"/>
      <c r="K12849" s="194"/>
      <c r="L12849" s="195"/>
      <c r="M12849" s="196"/>
      <c r="N12849" s="197"/>
      <c r="O12849" s="197"/>
      <c r="P12849" s="231"/>
    </row>
    <row r="12850" spans="2:16">
      <c r="B12850" s="351"/>
      <c r="C12850" s="435"/>
      <c r="D12850" s="399"/>
      <c r="E12850" s="400"/>
      <c r="G12850" s="401"/>
      <c r="H12850" s="401"/>
      <c r="I12850" s="401"/>
      <c r="J12850" s="194"/>
      <c r="K12850" s="194"/>
      <c r="L12850" s="195"/>
      <c r="M12850" s="196"/>
      <c r="N12850" s="197"/>
      <c r="O12850" s="197"/>
      <c r="P12850" s="231"/>
    </row>
    <row r="12851" spans="2:16">
      <c r="B12851" s="351"/>
      <c r="C12851" s="435"/>
      <c r="D12851" s="399"/>
      <c r="E12851" s="400"/>
      <c r="G12851" s="401"/>
      <c r="H12851" s="401"/>
      <c r="I12851" s="401"/>
      <c r="J12851" s="194"/>
      <c r="K12851" s="194"/>
      <c r="L12851" s="195"/>
      <c r="M12851" s="196"/>
      <c r="N12851" s="197"/>
      <c r="O12851" s="197"/>
      <c r="P12851" s="231"/>
    </row>
    <row r="12852" spans="2:16">
      <c r="B12852" s="351"/>
      <c r="C12852" s="435"/>
      <c r="D12852" s="399"/>
      <c r="E12852" s="400"/>
      <c r="G12852" s="401"/>
      <c r="H12852" s="401"/>
      <c r="I12852" s="401"/>
      <c r="J12852" s="194"/>
      <c r="K12852" s="194"/>
      <c r="L12852" s="195"/>
      <c r="M12852" s="196"/>
      <c r="N12852" s="197"/>
      <c r="O12852" s="197"/>
      <c r="P12852" s="231"/>
    </row>
    <row r="12853" spans="2:16">
      <c r="B12853" s="351"/>
      <c r="C12853" s="435"/>
      <c r="D12853" s="399"/>
      <c r="E12853" s="400"/>
      <c r="G12853" s="401"/>
      <c r="H12853" s="401"/>
      <c r="I12853" s="401"/>
      <c r="J12853" s="194"/>
      <c r="K12853" s="194"/>
      <c r="L12853" s="195"/>
      <c r="M12853" s="196"/>
      <c r="N12853" s="197"/>
      <c r="O12853" s="197"/>
      <c r="P12853" s="231"/>
    </row>
    <row r="12854" spans="2:16">
      <c r="B12854" s="351"/>
      <c r="C12854" s="435"/>
      <c r="D12854" s="399"/>
      <c r="E12854" s="400"/>
      <c r="G12854" s="401"/>
      <c r="H12854" s="401"/>
      <c r="I12854" s="401"/>
      <c r="J12854" s="194"/>
      <c r="K12854" s="194"/>
      <c r="L12854" s="195"/>
      <c r="M12854" s="196"/>
      <c r="N12854" s="197"/>
      <c r="O12854" s="197"/>
      <c r="P12854" s="231"/>
    </row>
    <row r="12855" spans="2:16">
      <c r="B12855" s="351"/>
      <c r="C12855" s="435"/>
      <c r="D12855" s="399"/>
      <c r="E12855" s="400"/>
      <c r="G12855" s="401"/>
      <c r="H12855" s="401"/>
      <c r="I12855" s="401"/>
      <c r="J12855" s="194"/>
      <c r="K12855" s="194"/>
      <c r="L12855" s="195"/>
      <c r="M12855" s="196"/>
      <c r="N12855" s="197"/>
      <c r="O12855" s="197"/>
      <c r="P12855" s="231"/>
    </row>
    <row r="12856" spans="2:16">
      <c r="B12856" s="351"/>
      <c r="C12856" s="435"/>
      <c r="D12856" s="399"/>
      <c r="E12856" s="400"/>
      <c r="G12856" s="401"/>
      <c r="H12856" s="401"/>
      <c r="I12856" s="401"/>
      <c r="J12856" s="194"/>
      <c r="K12856" s="194"/>
      <c r="L12856" s="195"/>
      <c r="M12856" s="196"/>
      <c r="N12856" s="197"/>
      <c r="O12856" s="197"/>
      <c r="P12856" s="231"/>
    </row>
    <row r="12857" spans="2:16">
      <c r="B12857" s="351"/>
      <c r="C12857" s="435"/>
      <c r="D12857" s="399"/>
      <c r="E12857" s="400"/>
      <c r="G12857" s="401"/>
      <c r="H12857" s="401"/>
      <c r="I12857" s="401"/>
      <c r="J12857" s="194"/>
      <c r="K12857" s="194"/>
      <c r="L12857" s="195"/>
      <c r="M12857" s="196"/>
      <c r="N12857" s="197"/>
      <c r="O12857" s="197"/>
      <c r="P12857" s="231"/>
    </row>
    <row r="12858" spans="2:16">
      <c r="B12858" s="351"/>
      <c r="C12858" s="435"/>
      <c r="D12858" s="399"/>
      <c r="E12858" s="400"/>
      <c r="G12858" s="401"/>
      <c r="H12858" s="401"/>
      <c r="I12858" s="401"/>
      <c r="J12858" s="194"/>
      <c r="K12858" s="194"/>
      <c r="L12858" s="195"/>
      <c r="M12858" s="196"/>
      <c r="N12858" s="197"/>
      <c r="O12858" s="197"/>
      <c r="P12858" s="231"/>
    </row>
    <row r="12859" spans="2:16">
      <c r="B12859" s="351"/>
      <c r="C12859" s="435"/>
      <c r="D12859" s="399"/>
      <c r="E12859" s="400"/>
      <c r="G12859" s="401"/>
      <c r="H12859" s="401"/>
      <c r="I12859" s="401"/>
      <c r="J12859" s="194"/>
      <c r="K12859" s="194"/>
      <c r="L12859" s="195"/>
      <c r="M12859" s="196"/>
      <c r="N12859" s="197"/>
      <c r="O12859" s="197"/>
      <c r="P12859" s="231"/>
    </row>
    <row r="12860" spans="2:16">
      <c r="B12860" s="351"/>
      <c r="C12860" s="435"/>
      <c r="D12860" s="399"/>
      <c r="E12860" s="400"/>
      <c r="G12860" s="401"/>
      <c r="H12860" s="401"/>
      <c r="I12860" s="401"/>
      <c r="J12860" s="194"/>
      <c r="K12860" s="194"/>
      <c r="L12860" s="195"/>
      <c r="M12860" s="196"/>
      <c r="N12860" s="197"/>
      <c r="O12860" s="197"/>
      <c r="P12860" s="231"/>
    </row>
    <row r="12861" spans="2:16">
      <c r="B12861" s="351"/>
      <c r="C12861" s="435"/>
      <c r="D12861" s="399"/>
      <c r="E12861" s="400"/>
      <c r="G12861" s="401"/>
      <c r="H12861" s="401"/>
      <c r="I12861" s="401"/>
      <c r="J12861" s="194"/>
      <c r="K12861" s="194"/>
      <c r="L12861" s="195"/>
      <c r="M12861" s="196"/>
      <c r="N12861" s="197"/>
      <c r="O12861" s="197"/>
      <c r="P12861" s="231"/>
    </row>
    <row r="12862" spans="2:16">
      <c r="B12862" s="351"/>
      <c r="C12862" s="435"/>
      <c r="D12862" s="399"/>
      <c r="E12862" s="400"/>
      <c r="G12862" s="401"/>
      <c r="H12862" s="401"/>
      <c r="I12862" s="401"/>
      <c r="J12862" s="194"/>
      <c r="K12862" s="194"/>
      <c r="L12862" s="195"/>
      <c r="M12862" s="196"/>
      <c r="N12862" s="197"/>
      <c r="O12862" s="197"/>
      <c r="P12862" s="231"/>
    </row>
    <row r="12863" spans="2:16">
      <c r="B12863" s="351"/>
      <c r="C12863" s="435"/>
      <c r="D12863" s="399"/>
      <c r="E12863" s="400"/>
      <c r="G12863" s="401"/>
      <c r="H12863" s="401"/>
      <c r="I12863" s="401"/>
      <c r="J12863" s="194"/>
      <c r="K12863" s="194"/>
      <c r="L12863" s="195"/>
      <c r="M12863" s="196"/>
      <c r="N12863" s="197"/>
      <c r="O12863" s="197"/>
      <c r="P12863" s="231"/>
    </row>
    <row r="12864" spans="2:16">
      <c r="B12864" s="351"/>
      <c r="C12864" s="435"/>
      <c r="D12864" s="399"/>
      <c r="E12864" s="400"/>
      <c r="G12864" s="401"/>
      <c r="H12864" s="401"/>
      <c r="I12864" s="401"/>
      <c r="J12864" s="194"/>
      <c r="K12864" s="194"/>
      <c r="L12864" s="195"/>
      <c r="M12864" s="196"/>
      <c r="N12864" s="197"/>
      <c r="O12864" s="197"/>
      <c r="P12864" s="231"/>
    </row>
    <row r="12865" spans="2:16">
      <c r="B12865" s="351"/>
      <c r="C12865" s="435"/>
      <c r="D12865" s="399"/>
      <c r="E12865" s="400"/>
      <c r="G12865" s="401"/>
      <c r="H12865" s="401"/>
      <c r="I12865" s="401"/>
      <c r="J12865" s="194"/>
      <c r="K12865" s="194"/>
      <c r="L12865" s="195"/>
      <c r="M12865" s="196"/>
      <c r="N12865" s="197"/>
      <c r="O12865" s="197"/>
      <c r="P12865" s="231"/>
    </row>
    <row r="12866" spans="2:16">
      <c r="B12866" s="351"/>
      <c r="C12866" s="435"/>
      <c r="D12866" s="399"/>
      <c r="E12866" s="400"/>
      <c r="G12866" s="401"/>
      <c r="H12866" s="401"/>
      <c r="I12866" s="401"/>
      <c r="J12866" s="194"/>
      <c r="K12866" s="194"/>
      <c r="L12866" s="195"/>
      <c r="M12866" s="196"/>
      <c r="N12866" s="197"/>
      <c r="O12866" s="197"/>
      <c r="P12866" s="231"/>
    </row>
    <row r="12867" spans="2:16">
      <c r="B12867" s="351"/>
      <c r="C12867" s="435"/>
      <c r="D12867" s="399"/>
      <c r="E12867" s="400"/>
      <c r="G12867" s="401"/>
      <c r="H12867" s="401"/>
      <c r="I12867" s="401"/>
      <c r="J12867" s="194"/>
      <c r="K12867" s="194"/>
      <c r="L12867" s="195"/>
      <c r="M12867" s="196"/>
      <c r="N12867" s="197"/>
      <c r="O12867" s="197"/>
      <c r="P12867" s="231"/>
    </row>
    <row r="12868" spans="2:16">
      <c r="B12868" s="351"/>
      <c r="C12868" s="435"/>
      <c r="D12868" s="399"/>
      <c r="E12868" s="400"/>
      <c r="G12868" s="401"/>
      <c r="H12868" s="401"/>
      <c r="I12868" s="401"/>
      <c r="J12868" s="194"/>
      <c r="K12868" s="194"/>
      <c r="L12868" s="195"/>
      <c r="M12868" s="196"/>
      <c r="N12868" s="197"/>
      <c r="O12868" s="197"/>
      <c r="P12868" s="231"/>
    </row>
    <row r="12869" spans="2:16">
      <c r="B12869" s="351"/>
      <c r="C12869" s="435"/>
      <c r="D12869" s="399"/>
      <c r="E12869" s="400"/>
      <c r="G12869" s="401"/>
      <c r="H12869" s="401"/>
      <c r="I12869" s="401"/>
      <c r="J12869" s="194"/>
      <c r="K12869" s="194"/>
      <c r="L12869" s="195"/>
      <c r="M12869" s="196"/>
      <c r="N12869" s="197"/>
      <c r="O12869" s="197"/>
      <c r="P12869" s="231"/>
    </row>
    <row r="12870" spans="2:16">
      <c r="B12870" s="351"/>
      <c r="C12870" s="435"/>
      <c r="D12870" s="399"/>
      <c r="E12870" s="400"/>
      <c r="G12870" s="401"/>
      <c r="H12870" s="401"/>
      <c r="I12870" s="401"/>
      <c r="J12870" s="194"/>
      <c r="K12870" s="194"/>
      <c r="L12870" s="195"/>
      <c r="M12870" s="196"/>
      <c r="N12870" s="197"/>
      <c r="O12870" s="197"/>
      <c r="P12870" s="231"/>
    </row>
    <row r="12871" spans="2:16">
      <c r="B12871" s="351"/>
      <c r="C12871" s="435"/>
      <c r="D12871" s="399"/>
      <c r="E12871" s="400"/>
      <c r="G12871" s="401"/>
      <c r="H12871" s="401"/>
      <c r="I12871" s="401"/>
      <c r="J12871" s="194"/>
      <c r="K12871" s="194"/>
      <c r="L12871" s="195"/>
      <c r="M12871" s="196"/>
      <c r="N12871" s="197"/>
      <c r="O12871" s="197"/>
      <c r="P12871" s="231"/>
    </row>
    <row r="12872" spans="2:16">
      <c r="B12872" s="351"/>
      <c r="C12872" s="435"/>
      <c r="D12872" s="399"/>
      <c r="E12872" s="400"/>
      <c r="G12872" s="401"/>
      <c r="H12872" s="401"/>
      <c r="I12872" s="401"/>
      <c r="J12872" s="194"/>
      <c r="K12872" s="194"/>
      <c r="L12872" s="195"/>
      <c r="M12872" s="196"/>
      <c r="N12872" s="197"/>
      <c r="O12872" s="197"/>
      <c r="P12872" s="231"/>
    </row>
    <row r="12873" spans="2:16">
      <c r="B12873" s="351"/>
      <c r="C12873" s="435"/>
      <c r="D12873" s="399"/>
      <c r="E12873" s="400"/>
      <c r="G12873" s="401"/>
      <c r="H12873" s="401"/>
      <c r="I12873" s="401"/>
      <c r="J12873" s="194"/>
      <c r="K12873" s="194"/>
      <c r="L12873" s="195"/>
      <c r="M12873" s="196"/>
      <c r="N12873" s="197"/>
      <c r="O12873" s="197"/>
      <c r="P12873" s="231"/>
    </row>
    <row r="12874" spans="2:16">
      <c r="B12874" s="351"/>
      <c r="C12874" s="435"/>
      <c r="D12874" s="399"/>
      <c r="E12874" s="400"/>
      <c r="G12874" s="401"/>
      <c r="H12874" s="401"/>
      <c r="I12874" s="401"/>
      <c r="J12874" s="194"/>
      <c r="K12874" s="194"/>
      <c r="L12874" s="195"/>
      <c r="M12874" s="196"/>
      <c r="N12874" s="197"/>
      <c r="O12874" s="197"/>
      <c r="P12874" s="231"/>
    </row>
    <row r="12875" spans="2:16">
      <c r="B12875" s="351"/>
      <c r="C12875" s="435"/>
      <c r="D12875" s="399"/>
      <c r="E12875" s="400"/>
      <c r="G12875" s="401"/>
      <c r="H12875" s="401"/>
      <c r="I12875" s="401"/>
      <c r="J12875" s="194"/>
      <c r="K12875" s="194"/>
      <c r="L12875" s="195"/>
      <c r="M12875" s="196"/>
      <c r="N12875" s="197"/>
      <c r="O12875" s="197"/>
      <c r="P12875" s="231"/>
    </row>
    <row r="12876" spans="2:16">
      <c r="B12876" s="351"/>
      <c r="C12876" s="435"/>
      <c r="D12876" s="399"/>
      <c r="E12876" s="400"/>
      <c r="G12876" s="401"/>
      <c r="H12876" s="401"/>
      <c r="I12876" s="401"/>
      <c r="J12876" s="194"/>
      <c r="K12876" s="194"/>
      <c r="L12876" s="195"/>
      <c r="M12876" s="196"/>
      <c r="N12876" s="197"/>
      <c r="O12876" s="197"/>
      <c r="P12876" s="231"/>
    </row>
    <row r="12877" spans="2:16">
      <c r="B12877" s="351"/>
      <c r="C12877" s="435"/>
      <c r="D12877" s="399"/>
      <c r="E12877" s="400"/>
      <c r="G12877" s="401"/>
      <c r="H12877" s="401"/>
      <c r="I12877" s="401"/>
      <c r="J12877" s="194"/>
      <c r="K12877" s="194"/>
      <c r="L12877" s="195"/>
      <c r="M12877" s="196"/>
      <c r="N12877" s="197"/>
      <c r="O12877" s="197"/>
      <c r="P12877" s="231"/>
    </row>
    <row r="12878" spans="2:16">
      <c r="B12878" s="351"/>
      <c r="C12878" s="435"/>
      <c r="D12878" s="399"/>
      <c r="E12878" s="400"/>
      <c r="G12878" s="401"/>
      <c r="H12878" s="401"/>
      <c r="I12878" s="401"/>
      <c r="J12878" s="194"/>
      <c r="K12878" s="194"/>
      <c r="L12878" s="195"/>
      <c r="M12878" s="196"/>
      <c r="N12878" s="197"/>
      <c r="O12878" s="197"/>
      <c r="P12878" s="231"/>
    </row>
    <row r="12879" spans="2:16">
      <c r="B12879" s="351"/>
      <c r="C12879" s="435"/>
      <c r="D12879" s="399"/>
      <c r="E12879" s="400"/>
      <c r="G12879" s="401"/>
      <c r="H12879" s="401"/>
      <c r="I12879" s="401"/>
      <c r="J12879" s="194"/>
      <c r="K12879" s="194"/>
      <c r="L12879" s="195"/>
      <c r="M12879" s="196"/>
      <c r="N12879" s="197"/>
      <c r="O12879" s="197"/>
      <c r="P12879" s="231"/>
    </row>
    <row r="12880" spans="2:16">
      <c r="B12880" s="351"/>
      <c r="C12880" s="435"/>
      <c r="D12880" s="399"/>
      <c r="E12880" s="400"/>
      <c r="G12880" s="401"/>
      <c r="H12880" s="401"/>
      <c r="I12880" s="401"/>
      <c r="J12880" s="194"/>
      <c r="K12880" s="194"/>
      <c r="L12880" s="195"/>
      <c r="M12880" s="196"/>
      <c r="N12880" s="197"/>
      <c r="O12880" s="197"/>
      <c r="P12880" s="231"/>
    </row>
    <row r="12881" spans="2:16">
      <c r="B12881" s="351"/>
      <c r="C12881" s="435"/>
      <c r="D12881" s="399"/>
      <c r="E12881" s="400"/>
      <c r="G12881" s="401"/>
      <c r="H12881" s="401"/>
      <c r="I12881" s="401"/>
      <c r="J12881" s="194"/>
      <c r="K12881" s="194"/>
      <c r="L12881" s="195"/>
      <c r="M12881" s="196"/>
      <c r="N12881" s="197"/>
      <c r="O12881" s="197"/>
      <c r="P12881" s="231"/>
    </row>
    <row r="12882" spans="2:16">
      <c r="B12882" s="351"/>
      <c r="C12882" s="435"/>
      <c r="D12882" s="399"/>
      <c r="E12882" s="400"/>
      <c r="G12882" s="401"/>
      <c r="H12882" s="401"/>
      <c r="I12882" s="401"/>
      <c r="J12882" s="194"/>
      <c r="K12882" s="194"/>
      <c r="L12882" s="195"/>
      <c r="M12882" s="196"/>
      <c r="N12882" s="197"/>
      <c r="O12882" s="197"/>
      <c r="P12882" s="231"/>
    </row>
    <row r="12883" spans="2:16">
      <c r="B12883" s="351"/>
      <c r="C12883" s="435"/>
      <c r="D12883" s="399"/>
      <c r="E12883" s="400"/>
      <c r="G12883" s="401"/>
      <c r="H12883" s="401"/>
      <c r="I12883" s="401"/>
      <c r="J12883" s="194"/>
      <c r="K12883" s="194"/>
      <c r="L12883" s="195"/>
      <c r="M12883" s="196"/>
      <c r="N12883" s="197"/>
      <c r="O12883" s="197"/>
      <c r="P12883" s="231"/>
    </row>
    <row r="12884" spans="2:16">
      <c r="B12884" s="351"/>
      <c r="C12884" s="435"/>
      <c r="D12884" s="399"/>
      <c r="E12884" s="400"/>
      <c r="G12884" s="401"/>
      <c r="H12884" s="401"/>
      <c r="I12884" s="401"/>
      <c r="J12884" s="194"/>
      <c r="K12884" s="194"/>
      <c r="L12884" s="195"/>
      <c r="M12884" s="196"/>
      <c r="N12884" s="197"/>
      <c r="O12884" s="197"/>
      <c r="P12884" s="231"/>
    </row>
    <row r="12885" spans="2:16">
      <c r="B12885" s="351"/>
      <c r="C12885" s="435"/>
      <c r="D12885" s="399"/>
      <c r="E12885" s="400"/>
      <c r="G12885" s="401"/>
      <c r="H12885" s="401"/>
      <c r="I12885" s="401"/>
      <c r="J12885" s="194"/>
      <c r="K12885" s="194"/>
      <c r="L12885" s="195"/>
      <c r="M12885" s="196"/>
      <c r="N12885" s="197"/>
      <c r="O12885" s="197"/>
      <c r="P12885" s="231"/>
    </row>
    <row r="12886" spans="2:16">
      <c r="B12886" s="351"/>
      <c r="C12886" s="435"/>
      <c r="D12886" s="399"/>
      <c r="E12886" s="400"/>
      <c r="G12886" s="401"/>
      <c r="H12886" s="401"/>
      <c r="I12886" s="401"/>
      <c r="J12886" s="194"/>
      <c r="K12886" s="194"/>
      <c r="L12886" s="195"/>
      <c r="M12886" s="196"/>
      <c r="N12886" s="197"/>
      <c r="O12886" s="197"/>
      <c r="P12886" s="231"/>
    </row>
    <row r="12887" spans="2:16">
      <c r="B12887" s="351"/>
      <c r="C12887" s="435"/>
      <c r="D12887" s="399"/>
      <c r="E12887" s="400"/>
      <c r="G12887" s="401"/>
      <c r="H12887" s="401"/>
      <c r="I12887" s="401"/>
      <c r="J12887" s="194"/>
      <c r="K12887" s="194"/>
      <c r="L12887" s="195"/>
      <c r="M12887" s="196"/>
      <c r="N12887" s="197"/>
      <c r="O12887" s="197"/>
      <c r="P12887" s="231"/>
    </row>
    <row r="12888" spans="2:16">
      <c r="B12888" s="351"/>
      <c r="C12888" s="435"/>
      <c r="D12888" s="399"/>
      <c r="E12888" s="400"/>
      <c r="G12888" s="401"/>
      <c r="H12888" s="401"/>
      <c r="I12888" s="401"/>
      <c r="J12888" s="194"/>
      <c r="K12888" s="194"/>
      <c r="L12888" s="195"/>
      <c r="M12888" s="196"/>
      <c r="N12888" s="197"/>
      <c r="O12888" s="197"/>
      <c r="P12888" s="231"/>
    </row>
    <row r="12889" spans="2:16">
      <c r="B12889" s="351"/>
      <c r="C12889" s="435"/>
      <c r="D12889" s="399"/>
      <c r="E12889" s="400"/>
      <c r="G12889" s="401"/>
      <c r="H12889" s="401"/>
      <c r="I12889" s="401"/>
      <c r="J12889" s="194"/>
      <c r="K12889" s="194"/>
      <c r="L12889" s="195"/>
      <c r="M12889" s="196"/>
      <c r="N12889" s="197"/>
      <c r="O12889" s="197"/>
      <c r="P12889" s="231"/>
    </row>
    <row r="12890" spans="2:16">
      <c r="B12890" s="351"/>
      <c r="C12890" s="435"/>
      <c r="D12890" s="399"/>
      <c r="E12890" s="400"/>
      <c r="G12890" s="401"/>
      <c r="H12890" s="401"/>
      <c r="I12890" s="401"/>
      <c r="J12890" s="194"/>
      <c r="K12890" s="194"/>
      <c r="L12890" s="195"/>
      <c r="M12890" s="196"/>
      <c r="N12890" s="197"/>
      <c r="O12890" s="197"/>
      <c r="P12890" s="231"/>
    </row>
    <row r="12891" spans="2:16">
      <c r="B12891" s="351"/>
      <c r="C12891" s="435"/>
      <c r="D12891" s="399"/>
      <c r="E12891" s="400"/>
      <c r="G12891" s="401"/>
      <c r="H12891" s="401"/>
      <c r="I12891" s="401"/>
      <c r="J12891" s="194"/>
      <c r="K12891" s="194"/>
      <c r="L12891" s="195"/>
      <c r="M12891" s="196"/>
      <c r="N12891" s="197"/>
      <c r="O12891" s="197"/>
      <c r="P12891" s="231"/>
    </row>
    <row r="12892" spans="2:16">
      <c r="B12892" s="351"/>
      <c r="C12892" s="435"/>
      <c r="D12892" s="399"/>
      <c r="E12892" s="400"/>
      <c r="G12892" s="401"/>
      <c r="H12892" s="401"/>
      <c r="I12892" s="401"/>
      <c r="J12892" s="194"/>
      <c r="K12892" s="194"/>
      <c r="L12892" s="195"/>
      <c r="M12892" s="196"/>
      <c r="N12892" s="197"/>
      <c r="O12892" s="197"/>
      <c r="P12892" s="231"/>
    </row>
    <row r="12893" spans="2:16">
      <c r="B12893" s="351"/>
      <c r="C12893" s="435"/>
      <c r="D12893" s="399"/>
      <c r="E12893" s="400"/>
      <c r="G12893" s="401"/>
      <c r="H12893" s="401"/>
      <c r="I12893" s="401"/>
      <c r="J12893" s="194"/>
      <c r="K12893" s="194"/>
      <c r="L12893" s="195"/>
      <c r="M12893" s="196"/>
      <c r="N12893" s="197"/>
      <c r="O12893" s="197"/>
      <c r="P12893" s="231"/>
    </row>
    <row r="12894" spans="2:16">
      <c r="B12894" s="351"/>
      <c r="C12894" s="435"/>
      <c r="D12894" s="399"/>
      <c r="E12894" s="400"/>
      <c r="G12894" s="401"/>
      <c r="H12894" s="401"/>
      <c r="I12894" s="401"/>
      <c r="J12894" s="194"/>
      <c r="K12894" s="194"/>
      <c r="L12894" s="195"/>
      <c r="M12894" s="196"/>
      <c r="N12894" s="197"/>
      <c r="O12894" s="197"/>
      <c r="P12894" s="231"/>
    </row>
    <row r="12895" spans="2:16">
      <c r="B12895" s="351"/>
      <c r="C12895" s="435"/>
      <c r="D12895" s="399"/>
      <c r="E12895" s="400"/>
      <c r="G12895" s="401"/>
      <c r="H12895" s="401"/>
      <c r="I12895" s="401"/>
      <c r="J12895" s="194"/>
      <c r="K12895" s="194"/>
      <c r="L12895" s="195"/>
      <c r="M12895" s="196"/>
      <c r="N12895" s="197"/>
      <c r="O12895" s="197"/>
      <c r="P12895" s="231"/>
    </row>
    <row r="12896" spans="2:16">
      <c r="B12896" s="351"/>
      <c r="C12896" s="435"/>
      <c r="D12896" s="399"/>
      <c r="E12896" s="400"/>
      <c r="G12896" s="401"/>
      <c r="H12896" s="401"/>
      <c r="I12896" s="401"/>
      <c r="J12896" s="194"/>
      <c r="K12896" s="194"/>
      <c r="L12896" s="195"/>
      <c r="M12896" s="196"/>
      <c r="N12896" s="197"/>
      <c r="O12896" s="197"/>
      <c r="P12896" s="231"/>
    </row>
    <row r="12897" spans="2:16">
      <c r="B12897" s="351"/>
      <c r="C12897" s="435"/>
      <c r="D12897" s="399"/>
      <c r="E12897" s="400"/>
      <c r="G12897" s="401"/>
      <c r="H12897" s="401"/>
      <c r="I12897" s="401"/>
      <c r="J12897" s="194"/>
      <c r="K12897" s="194"/>
      <c r="L12897" s="195"/>
      <c r="M12897" s="196"/>
      <c r="N12897" s="197"/>
      <c r="O12897" s="197"/>
      <c r="P12897" s="231"/>
    </row>
    <row r="12898" spans="2:16">
      <c r="B12898" s="351"/>
      <c r="C12898" s="435"/>
      <c r="D12898" s="399"/>
      <c r="E12898" s="400"/>
      <c r="G12898" s="401"/>
      <c r="H12898" s="401"/>
      <c r="I12898" s="401"/>
      <c r="J12898" s="194"/>
      <c r="K12898" s="194"/>
      <c r="L12898" s="195"/>
      <c r="M12898" s="196"/>
      <c r="N12898" s="197"/>
      <c r="O12898" s="197"/>
      <c r="P12898" s="231"/>
    </row>
    <row r="12899" spans="2:16">
      <c r="B12899" s="351"/>
      <c r="C12899" s="435"/>
      <c r="D12899" s="399"/>
      <c r="E12899" s="400"/>
      <c r="G12899" s="401"/>
      <c r="H12899" s="401"/>
      <c r="I12899" s="401"/>
      <c r="J12899" s="194"/>
      <c r="K12899" s="194"/>
      <c r="L12899" s="195"/>
      <c r="M12899" s="196"/>
      <c r="N12899" s="197"/>
      <c r="O12899" s="197"/>
      <c r="P12899" s="231"/>
    </row>
    <row r="12900" spans="2:16">
      <c r="B12900" s="351"/>
      <c r="C12900" s="435"/>
      <c r="D12900" s="399"/>
      <c r="E12900" s="400"/>
      <c r="G12900" s="401"/>
      <c r="H12900" s="401"/>
      <c r="I12900" s="401"/>
      <c r="J12900" s="194"/>
      <c r="K12900" s="194"/>
      <c r="L12900" s="195"/>
      <c r="M12900" s="196"/>
      <c r="N12900" s="197"/>
      <c r="O12900" s="197"/>
      <c r="P12900" s="231"/>
    </row>
    <row r="12901" spans="2:16">
      <c r="B12901" s="351"/>
      <c r="C12901" s="435"/>
      <c r="D12901" s="399"/>
      <c r="E12901" s="400"/>
      <c r="G12901" s="401"/>
      <c r="H12901" s="401"/>
      <c r="I12901" s="401"/>
      <c r="J12901" s="194"/>
      <c r="K12901" s="194"/>
      <c r="L12901" s="195"/>
      <c r="M12901" s="196"/>
      <c r="N12901" s="197"/>
      <c r="O12901" s="197"/>
      <c r="P12901" s="231"/>
    </row>
    <row r="12902" spans="2:16">
      <c r="B12902" s="351"/>
      <c r="C12902" s="435"/>
      <c r="D12902" s="399"/>
      <c r="E12902" s="400"/>
      <c r="G12902" s="401"/>
      <c r="H12902" s="401"/>
      <c r="I12902" s="401"/>
      <c r="J12902" s="194"/>
      <c r="K12902" s="194"/>
      <c r="L12902" s="195"/>
      <c r="M12902" s="196"/>
      <c r="N12902" s="197"/>
      <c r="O12902" s="197"/>
      <c r="P12902" s="231"/>
    </row>
    <row r="12903" spans="2:16">
      <c r="B12903" s="351"/>
      <c r="C12903" s="435"/>
      <c r="D12903" s="399"/>
      <c r="E12903" s="400"/>
      <c r="G12903" s="401"/>
      <c r="H12903" s="401"/>
      <c r="I12903" s="401"/>
      <c r="J12903" s="194"/>
      <c r="K12903" s="194"/>
      <c r="L12903" s="195"/>
      <c r="M12903" s="196"/>
      <c r="N12903" s="197"/>
      <c r="O12903" s="197"/>
      <c r="P12903" s="231"/>
    </row>
    <row r="12904" spans="2:16">
      <c r="B12904" s="351"/>
      <c r="C12904" s="435"/>
      <c r="D12904" s="399"/>
      <c r="E12904" s="400"/>
      <c r="G12904" s="401"/>
      <c r="H12904" s="401"/>
      <c r="I12904" s="401"/>
      <c r="J12904" s="194"/>
      <c r="K12904" s="194"/>
      <c r="L12904" s="195"/>
      <c r="M12904" s="196"/>
      <c r="N12904" s="197"/>
      <c r="O12904" s="197"/>
      <c r="P12904" s="231"/>
    </row>
    <row r="12905" spans="2:16">
      <c r="B12905" s="351"/>
      <c r="C12905" s="435"/>
      <c r="D12905" s="399"/>
      <c r="E12905" s="400"/>
      <c r="G12905" s="401"/>
      <c r="H12905" s="401"/>
      <c r="I12905" s="401"/>
      <c r="J12905" s="194"/>
      <c r="K12905" s="194"/>
      <c r="L12905" s="195"/>
      <c r="M12905" s="196"/>
      <c r="N12905" s="197"/>
      <c r="O12905" s="197"/>
      <c r="P12905" s="231"/>
    </row>
    <row r="12906" spans="2:16">
      <c r="B12906" s="351"/>
      <c r="C12906" s="435"/>
      <c r="D12906" s="399"/>
      <c r="E12906" s="400"/>
      <c r="G12906" s="401"/>
      <c r="H12906" s="401"/>
      <c r="I12906" s="401"/>
      <c r="J12906" s="194"/>
      <c r="K12906" s="194"/>
      <c r="L12906" s="195"/>
      <c r="M12906" s="196"/>
      <c r="N12906" s="197"/>
      <c r="O12906" s="197"/>
      <c r="P12906" s="231"/>
    </row>
    <row r="12907" spans="2:16">
      <c r="B12907" s="351"/>
      <c r="C12907" s="435"/>
      <c r="D12907" s="399"/>
      <c r="E12907" s="400"/>
      <c r="G12907" s="401"/>
      <c r="H12907" s="401"/>
      <c r="I12907" s="401"/>
      <c r="J12907" s="194"/>
      <c r="K12907" s="194"/>
      <c r="L12907" s="195"/>
      <c r="M12907" s="196"/>
      <c r="N12907" s="197"/>
      <c r="O12907" s="197"/>
      <c r="P12907" s="231"/>
    </row>
    <row r="12908" spans="2:16">
      <c r="B12908" s="351"/>
      <c r="C12908" s="435"/>
      <c r="D12908" s="399"/>
      <c r="E12908" s="400"/>
      <c r="G12908" s="401"/>
      <c r="H12908" s="401"/>
      <c r="I12908" s="401"/>
      <c r="J12908" s="194"/>
      <c r="K12908" s="194"/>
      <c r="L12908" s="195"/>
      <c r="M12908" s="196"/>
      <c r="N12908" s="197"/>
      <c r="O12908" s="197"/>
      <c r="P12908" s="231"/>
    </row>
    <row r="12909" spans="2:16">
      <c r="B12909" s="351"/>
      <c r="C12909" s="435"/>
      <c r="D12909" s="399"/>
      <c r="E12909" s="400"/>
      <c r="G12909" s="401"/>
      <c r="H12909" s="401"/>
      <c r="I12909" s="401"/>
      <c r="J12909" s="194"/>
      <c r="K12909" s="194"/>
      <c r="L12909" s="195"/>
      <c r="M12909" s="196"/>
      <c r="N12909" s="197"/>
      <c r="O12909" s="197"/>
      <c r="P12909" s="231"/>
    </row>
    <row r="12910" spans="2:16">
      <c r="B12910" s="351"/>
      <c r="C12910" s="435"/>
      <c r="D12910" s="399"/>
      <c r="E12910" s="400"/>
      <c r="G12910" s="401"/>
      <c r="H12910" s="401"/>
      <c r="I12910" s="401"/>
      <c r="J12910" s="194"/>
      <c r="K12910" s="194"/>
      <c r="L12910" s="195"/>
      <c r="M12910" s="196"/>
      <c r="N12910" s="197"/>
      <c r="O12910" s="197"/>
      <c r="P12910" s="231"/>
    </row>
    <row r="12911" spans="2:16">
      <c r="B12911" s="351"/>
      <c r="C12911" s="435"/>
      <c r="D12911" s="399"/>
      <c r="E12911" s="400"/>
      <c r="G12911" s="401"/>
      <c r="H12911" s="401"/>
      <c r="I12911" s="401"/>
      <c r="J12911" s="194"/>
      <c r="K12911" s="194"/>
      <c r="L12911" s="195"/>
      <c r="M12911" s="196"/>
      <c r="N12911" s="197"/>
      <c r="O12911" s="197"/>
      <c r="P12911" s="231"/>
    </row>
    <row r="12912" spans="2:16">
      <c r="B12912" s="351"/>
      <c r="C12912" s="435"/>
      <c r="D12912" s="399"/>
      <c r="E12912" s="400"/>
      <c r="G12912" s="401"/>
      <c r="H12912" s="401"/>
      <c r="I12912" s="401"/>
      <c r="J12912" s="194"/>
      <c r="K12912" s="194"/>
      <c r="L12912" s="195"/>
      <c r="M12912" s="196"/>
      <c r="N12912" s="197"/>
      <c r="O12912" s="197"/>
      <c r="P12912" s="231"/>
    </row>
    <row r="12913" spans="2:16">
      <c r="B12913" s="402"/>
      <c r="C12913" s="435"/>
      <c r="D12913" s="404"/>
      <c r="E12913" s="405"/>
      <c r="G12913" s="406"/>
      <c r="H12913" s="406"/>
      <c r="I12913" s="406"/>
      <c r="J12913" s="194"/>
      <c r="K12913" s="194"/>
      <c r="L12913" s="195"/>
      <c r="M12913" s="196"/>
      <c r="N12913" s="197"/>
      <c r="O12913" s="197"/>
      <c r="P12913" s="221"/>
    </row>
    <row r="12914" spans="2:16">
      <c r="B12914" s="351"/>
      <c r="C12914" s="435"/>
      <c r="D12914" s="399"/>
      <c r="E12914" s="400"/>
      <c r="G12914" s="401"/>
      <c r="H12914" s="401"/>
      <c r="I12914" s="401"/>
      <c r="J12914" s="194"/>
      <c r="K12914" s="194"/>
      <c r="L12914" s="195"/>
      <c r="M12914" s="196"/>
      <c r="N12914" s="197"/>
      <c r="O12914" s="197"/>
      <c r="P12914" s="231"/>
    </row>
    <row r="12915" spans="2:16">
      <c r="B12915" s="351"/>
      <c r="C12915" s="435"/>
      <c r="D12915" s="399"/>
      <c r="E12915" s="400"/>
      <c r="G12915" s="401"/>
      <c r="H12915" s="401"/>
      <c r="I12915" s="401"/>
      <c r="J12915" s="194"/>
      <c r="K12915" s="194"/>
      <c r="L12915" s="195"/>
      <c r="M12915" s="196"/>
      <c r="N12915" s="197"/>
      <c r="O12915" s="197"/>
      <c r="P12915" s="231"/>
    </row>
    <row r="12916" spans="2:16">
      <c r="B12916" s="351"/>
      <c r="C12916" s="435"/>
      <c r="D12916" s="399"/>
      <c r="E12916" s="400"/>
      <c r="G12916" s="401"/>
      <c r="H12916" s="401"/>
      <c r="I12916" s="401"/>
      <c r="J12916" s="194"/>
      <c r="K12916" s="194"/>
      <c r="L12916" s="195"/>
      <c r="M12916" s="196"/>
      <c r="N12916" s="197"/>
      <c r="O12916" s="197"/>
      <c r="P12916" s="231"/>
    </row>
    <row r="12917" spans="2:16">
      <c r="B12917" s="351"/>
      <c r="C12917" s="435"/>
      <c r="D12917" s="399"/>
      <c r="E12917" s="400"/>
      <c r="G12917" s="401"/>
      <c r="H12917" s="401"/>
      <c r="I12917" s="401"/>
      <c r="J12917" s="194"/>
      <c r="K12917" s="194"/>
      <c r="L12917" s="195"/>
      <c r="M12917" s="196"/>
      <c r="N12917" s="197"/>
      <c r="O12917" s="197"/>
      <c r="P12917" s="231"/>
    </row>
    <row r="12918" spans="2:16">
      <c r="B12918" s="351"/>
      <c r="C12918" s="435"/>
      <c r="D12918" s="399"/>
      <c r="E12918" s="400"/>
      <c r="G12918" s="401"/>
      <c r="H12918" s="401"/>
      <c r="I12918" s="401"/>
      <c r="J12918" s="194"/>
      <c r="K12918" s="194"/>
      <c r="L12918" s="195"/>
      <c r="M12918" s="196"/>
      <c r="N12918" s="197"/>
      <c r="O12918" s="197"/>
      <c r="P12918" s="231"/>
    </row>
    <row r="12919" spans="2:16">
      <c r="B12919" s="351"/>
      <c r="C12919" s="435"/>
      <c r="D12919" s="399"/>
      <c r="E12919" s="400"/>
      <c r="G12919" s="401"/>
      <c r="H12919" s="401"/>
      <c r="I12919" s="401"/>
      <c r="J12919" s="194"/>
      <c r="K12919" s="194"/>
      <c r="L12919" s="195"/>
      <c r="M12919" s="196"/>
      <c r="N12919" s="197"/>
      <c r="O12919" s="197"/>
      <c r="P12919" s="231"/>
    </row>
    <row r="12920" spans="2:16">
      <c r="B12920" s="351"/>
      <c r="C12920" s="435"/>
      <c r="D12920" s="399"/>
      <c r="E12920" s="400"/>
      <c r="G12920" s="401"/>
      <c r="H12920" s="401"/>
      <c r="I12920" s="401"/>
      <c r="J12920" s="194"/>
      <c r="K12920" s="194"/>
      <c r="L12920" s="195"/>
      <c r="M12920" s="196"/>
      <c r="N12920" s="197"/>
      <c r="O12920" s="197"/>
      <c r="P12920" s="231"/>
    </row>
    <row r="12921" spans="2:16">
      <c r="B12921" s="351"/>
      <c r="C12921" s="435"/>
      <c r="D12921" s="399"/>
      <c r="E12921" s="400"/>
      <c r="G12921" s="401"/>
      <c r="H12921" s="401"/>
      <c r="I12921" s="401"/>
      <c r="J12921" s="194"/>
      <c r="K12921" s="194"/>
      <c r="L12921" s="195"/>
      <c r="M12921" s="196"/>
      <c r="N12921" s="197"/>
      <c r="O12921" s="197"/>
      <c r="P12921" s="231"/>
    </row>
    <row r="12922" spans="2:16">
      <c r="B12922" s="351"/>
      <c r="C12922" s="435"/>
      <c r="D12922" s="399"/>
      <c r="E12922" s="400"/>
      <c r="G12922" s="401"/>
      <c r="H12922" s="401"/>
      <c r="I12922" s="401"/>
      <c r="J12922" s="194"/>
      <c r="K12922" s="194"/>
      <c r="L12922" s="195"/>
      <c r="M12922" s="196"/>
      <c r="N12922" s="197"/>
      <c r="O12922" s="197"/>
      <c r="P12922" s="231"/>
    </row>
    <row r="12923" spans="2:16">
      <c r="B12923" s="351"/>
      <c r="C12923" s="435"/>
      <c r="D12923" s="399"/>
      <c r="E12923" s="400"/>
      <c r="G12923" s="401"/>
      <c r="H12923" s="401"/>
      <c r="I12923" s="401"/>
      <c r="J12923" s="194"/>
      <c r="K12923" s="194"/>
      <c r="L12923" s="195"/>
      <c r="M12923" s="196"/>
      <c r="N12923" s="197"/>
      <c r="O12923" s="197"/>
      <c r="P12923" s="231"/>
    </row>
    <row r="12924" spans="2:16">
      <c r="B12924" s="351"/>
      <c r="C12924" s="435"/>
      <c r="D12924" s="399"/>
      <c r="E12924" s="400"/>
      <c r="G12924" s="401"/>
      <c r="H12924" s="401"/>
      <c r="I12924" s="401"/>
      <c r="J12924" s="194"/>
      <c r="K12924" s="194"/>
      <c r="L12924" s="195"/>
      <c r="M12924" s="196"/>
      <c r="N12924" s="197"/>
      <c r="O12924" s="197"/>
      <c r="P12924" s="231"/>
    </row>
    <row r="12925" spans="2:16">
      <c r="B12925" s="351"/>
      <c r="C12925" s="435"/>
      <c r="D12925" s="399"/>
      <c r="E12925" s="400"/>
      <c r="G12925" s="401"/>
      <c r="H12925" s="401"/>
      <c r="I12925" s="401"/>
      <c r="J12925" s="194"/>
      <c r="K12925" s="194"/>
      <c r="L12925" s="195"/>
      <c r="M12925" s="196"/>
      <c r="N12925" s="197"/>
      <c r="O12925" s="197"/>
      <c r="P12925" s="231"/>
    </row>
    <row r="12926" spans="2:16">
      <c r="B12926" s="351"/>
      <c r="C12926" s="435"/>
      <c r="D12926" s="399"/>
      <c r="E12926" s="400"/>
      <c r="G12926" s="401"/>
      <c r="H12926" s="401"/>
      <c r="I12926" s="401"/>
      <c r="J12926" s="194"/>
      <c r="K12926" s="194"/>
      <c r="L12926" s="195"/>
      <c r="M12926" s="196"/>
      <c r="N12926" s="197"/>
      <c r="O12926" s="197"/>
      <c r="P12926" s="231"/>
    </row>
    <row r="12927" spans="2:16">
      <c r="B12927" s="351"/>
      <c r="C12927" s="435"/>
      <c r="D12927" s="399"/>
      <c r="E12927" s="400"/>
      <c r="G12927" s="401"/>
      <c r="H12927" s="401"/>
      <c r="I12927" s="401"/>
      <c r="J12927" s="194"/>
      <c r="K12927" s="194"/>
      <c r="L12927" s="195"/>
      <c r="M12927" s="196"/>
      <c r="N12927" s="197"/>
      <c r="O12927" s="197"/>
      <c r="P12927" s="231"/>
    </row>
    <row r="12928" spans="2:16">
      <c r="B12928" s="351"/>
      <c r="C12928" s="435"/>
      <c r="D12928" s="399"/>
      <c r="E12928" s="400"/>
      <c r="G12928" s="401"/>
      <c r="H12928" s="401"/>
      <c r="I12928" s="401"/>
      <c r="J12928" s="194"/>
      <c r="K12928" s="194"/>
      <c r="L12928" s="195"/>
      <c r="M12928" s="196"/>
      <c r="N12928" s="197"/>
      <c r="O12928" s="197"/>
      <c r="P12928" s="231"/>
    </row>
    <row r="12929" spans="2:16">
      <c r="B12929" s="351"/>
      <c r="C12929" s="435"/>
      <c r="D12929" s="399"/>
      <c r="E12929" s="400"/>
      <c r="G12929" s="401"/>
      <c r="H12929" s="401"/>
      <c r="I12929" s="401"/>
      <c r="J12929" s="194"/>
      <c r="K12929" s="194"/>
      <c r="L12929" s="195"/>
      <c r="M12929" s="196"/>
      <c r="N12929" s="197"/>
      <c r="O12929" s="197"/>
      <c r="P12929" s="231"/>
    </row>
    <row r="12930" spans="2:16">
      <c r="B12930" s="351"/>
      <c r="C12930" s="435"/>
      <c r="D12930" s="399"/>
      <c r="E12930" s="400"/>
      <c r="G12930" s="401"/>
      <c r="H12930" s="401"/>
      <c r="I12930" s="401"/>
      <c r="J12930" s="194"/>
      <c r="K12930" s="194"/>
      <c r="L12930" s="195"/>
      <c r="M12930" s="196"/>
      <c r="N12930" s="197"/>
      <c r="O12930" s="197"/>
      <c r="P12930" s="231"/>
    </row>
    <row r="12931" spans="2:16">
      <c r="B12931" s="351"/>
      <c r="C12931" s="435"/>
      <c r="D12931" s="399"/>
      <c r="E12931" s="400"/>
      <c r="G12931" s="401"/>
      <c r="H12931" s="401"/>
      <c r="I12931" s="401"/>
      <c r="J12931" s="194"/>
      <c r="K12931" s="194"/>
      <c r="L12931" s="195"/>
      <c r="M12931" s="196"/>
      <c r="N12931" s="197"/>
      <c r="O12931" s="197"/>
      <c r="P12931" s="231"/>
    </row>
    <row r="12932" spans="2:16">
      <c r="B12932" s="351"/>
      <c r="C12932" s="435"/>
      <c r="D12932" s="399"/>
      <c r="E12932" s="400"/>
      <c r="G12932" s="401"/>
      <c r="H12932" s="401"/>
      <c r="I12932" s="401"/>
      <c r="J12932" s="194"/>
      <c r="K12932" s="194"/>
      <c r="L12932" s="195"/>
      <c r="M12932" s="196"/>
      <c r="N12932" s="197"/>
      <c r="O12932" s="197"/>
      <c r="P12932" s="231"/>
    </row>
    <row r="12933" spans="2:16">
      <c r="B12933" s="351"/>
      <c r="C12933" s="435"/>
      <c r="D12933" s="399"/>
      <c r="E12933" s="400"/>
      <c r="G12933" s="401"/>
      <c r="H12933" s="401"/>
      <c r="I12933" s="401"/>
      <c r="J12933" s="194"/>
      <c r="K12933" s="194"/>
      <c r="L12933" s="195"/>
      <c r="M12933" s="196"/>
      <c r="N12933" s="197"/>
      <c r="O12933" s="197"/>
      <c r="P12933" s="231"/>
    </row>
    <row r="12934" spans="2:16">
      <c r="B12934" s="351"/>
      <c r="C12934" s="435"/>
      <c r="D12934" s="399"/>
      <c r="E12934" s="400"/>
      <c r="G12934" s="401"/>
      <c r="H12934" s="401"/>
      <c r="I12934" s="401"/>
      <c r="J12934" s="194"/>
      <c r="K12934" s="194"/>
      <c r="L12934" s="195"/>
      <c r="M12934" s="196"/>
      <c r="N12934" s="197"/>
      <c r="O12934" s="197"/>
      <c r="P12934" s="231"/>
    </row>
    <row r="12935" spans="2:16">
      <c r="B12935" s="351"/>
      <c r="C12935" s="435"/>
      <c r="D12935" s="399"/>
      <c r="E12935" s="400"/>
      <c r="G12935" s="401"/>
      <c r="H12935" s="401"/>
      <c r="I12935" s="401"/>
      <c r="J12935" s="194"/>
      <c r="K12935" s="194"/>
      <c r="L12935" s="195"/>
      <c r="M12935" s="196"/>
      <c r="N12935" s="197"/>
      <c r="O12935" s="197"/>
      <c r="P12935" s="231"/>
    </row>
    <row r="12936" spans="2:16">
      <c r="B12936" s="351"/>
      <c r="C12936" s="435"/>
      <c r="D12936" s="399"/>
      <c r="E12936" s="400"/>
      <c r="G12936" s="401"/>
      <c r="H12936" s="401"/>
      <c r="I12936" s="401"/>
      <c r="J12936" s="194"/>
      <c r="K12936" s="194"/>
      <c r="L12936" s="195"/>
      <c r="M12936" s="196"/>
      <c r="N12936" s="197"/>
      <c r="O12936" s="197"/>
      <c r="P12936" s="231"/>
    </row>
    <row r="12937" spans="2:16">
      <c r="B12937" s="351"/>
      <c r="C12937" s="435"/>
      <c r="D12937" s="399"/>
      <c r="E12937" s="400"/>
      <c r="G12937" s="401"/>
      <c r="H12937" s="401"/>
      <c r="I12937" s="401"/>
      <c r="J12937" s="194"/>
      <c r="K12937" s="194"/>
      <c r="L12937" s="195"/>
      <c r="M12937" s="196"/>
      <c r="N12937" s="197"/>
      <c r="O12937" s="197"/>
      <c r="P12937" s="231"/>
    </row>
    <row r="12938" spans="2:16">
      <c r="B12938" s="351"/>
      <c r="C12938" s="435"/>
      <c r="D12938" s="399"/>
      <c r="E12938" s="400"/>
      <c r="G12938" s="401"/>
      <c r="H12938" s="401"/>
      <c r="I12938" s="401"/>
      <c r="J12938" s="194"/>
      <c r="K12938" s="194"/>
      <c r="L12938" s="195"/>
      <c r="M12938" s="196"/>
      <c r="N12938" s="197"/>
      <c r="O12938" s="197"/>
      <c r="P12938" s="231"/>
    </row>
    <row r="12939" spans="2:16">
      <c r="B12939" s="351"/>
      <c r="C12939" s="435"/>
      <c r="D12939" s="399"/>
      <c r="E12939" s="400"/>
      <c r="G12939" s="401"/>
      <c r="H12939" s="401"/>
      <c r="I12939" s="401"/>
      <c r="J12939" s="194"/>
      <c r="K12939" s="194"/>
      <c r="L12939" s="195"/>
      <c r="M12939" s="196"/>
      <c r="N12939" s="197"/>
      <c r="O12939" s="197"/>
      <c r="P12939" s="231"/>
    </row>
    <row r="12940" spans="2:16">
      <c r="B12940" s="351"/>
      <c r="C12940" s="435"/>
      <c r="D12940" s="399"/>
      <c r="E12940" s="400"/>
      <c r="G12940" s="401"/>
      <c r="H12940" s="401"/>
      <c r="I12940" s="401"/>
      <c r="J12940" s="194"/>
      <c r="K12940" s="194"/>
      <c r="L12940" s="195"/>
      <c r="M12940" s="196"/>
      <c r="N12940" s="197"/>
      <c r="O12940" s="197"/>
      <c r="P12940" s="231"/>
    </row>
    <row r="12941" spans="2:16">
      <c r="B12941" s="351"/>
      <c r="C12941" s="435"/>
      <c r="D12941" s="399"/>
      <c r="E12941" s="400"/>
      <c r="G12941" s="401"/>
      <c r="H12941" s="401"/>
      <c r="I12941" s="401"/>
      <c r="J12941" s="194"/>
      <c r="K12941" s="194"/>
      <c r="L12941" s="195"/>
      <c r="M12941" s="196"/>
      <c r="N12941" s="197"/>
      <c r="O12941" s="197"/>
      <c r="P12941" s="231"/>
    </row>
    <row r="12942" spans="2:16">
      <c r="B12942" s="351"/>
      <c r="C12942" s="435"/>
      <c r="D12942" s="399"/>
      <c r="E12942" s="400"/>
      <c r="G12942" s="401"/>
      <c r="H12942" s="401"/>
      <c r="I12942" s="401"/>
      <c r="J12942" s="194"/>
      <c r="K12942" s="194"/>
      <c r="L12942" s="195"/>
      <c r="M12942" s="196"/>
      <c r="N12942" s="197"/>
      <c r="O12942" s="197"/>
      <c r="P12942" s="231"/>
    </row>
    <row r="12943" spans="2:16">
      <c r="B12943" s="351"/>
      <c r="C12943" s="435"/>
      <c r="D12943" s="399"/>
      <c r="E12943" s="400"/>
      <c r="G12943" s="401"/>
      <c r="H12943" s="401"/>
      <c r="I12943" s="401"/>
      <c r="J12943" s="194"/>
      <c r="K12943" s="194"/>
      <c r="L12943" s="195"/>
      <c r="M12943" s="196"/>
      <c r="N12943" s="197"/>
      <c r="O12943" s="197"/>
      <c r="P12943" s="231"/>
    </row>
    <row r="12944" spans="2:16">
      <c r="B12944" s="351"/>
      <c r="C12944" s="435"/>
      <c r="D12944" s="399"/>
      <c r="E12944" s="400"/>
      <c r="G12944" s="401"/>
      <c r="H12944" s="401"/>
      <c r="I12944" s="401"/>
      <c r="J12944" s="194"/>
      <c r="K12944" s="194"/>
      <c r="L12944" s="195"/>
      <c r="M12944" s="196"/>
      <c r="N12944" s="197"/>
      <c r="O12944" s="197"/>
      <c r="P12944" s="231"/>
    </row>
    <row r="12945" spans="2:16">
      <c r="B12945" s="351"/>
      <c r="C12945" s="435"/>
      <c r="D12945" s="399"/>
      <c r="E12945" s="400"/>
      <c r="G12945" s="401"/>
      <c r="H12945" s="401"/>
      <c r="I12945" s="401"/>
      <c r="J12945" s="194"/>
      <c r="K12945" s="194"/>
      <c r="L12945" s="195"/>
      <c r="M12945" s="196"/>
      <c r="N12945" s="197"/>
      <c r="O12945" s="197"/>
      <c r="P12945" s="231"/>
    </row>
    <row r="12946" spans="2:16">
      <c r="B12946" s="351"/>
      <c r="C12946" s="435"/>
      <c r="D12946" s="399"/>
      <c r="E12946" s="400"/>
      <c r="G12946" s="401"/>
      <c r="H12946" s="401"/>
      <c r="I12946" s="401"/>
      <c r="J12946" s="194"/>
      <c r="K12946" s="194"/>
      <c r="L12946" s="195"/>
      <c r="M12946" s="196"/>
      <c r="N12946" s="197"/>
      <c r="O12946" s="197"/>
      <c r="P12946" s="231"/>
    </row>
    <row r="12947" spans="2:16">
      <c r="B12947" s="351"/>
      <c r="C12947" s="435"/>
      <c r="D12947" s="399"/>
      <c r="E12947" s="400"/>
      <c r="G12947" s="401"/>
      <c r="H12947" s="401"/>
      <c r="I12947" s="401"/>
      <c r="J12947" s="194"/>
      <c r="K12947" s="194"/>
      <c r="L12947" s="195"/>
      <c r="M12947" s="196"/>
      <c r="N12947" s="197"/>
      <c r="O12947" s="197"/>
      <c r="P12947" s="231"/>
    </row>
    <row r="12948" spans="2:16">
      <c r="B12948" s="351"/>
      <c r="C12948" s="435"/>
      <c r="D12948" s="399"/>
      <c r="E12948" s="400"/>
      <c r="G12948" s="401"/>
      <c r="H12948" s="401"/>
      <c r="I12948" s="401"/>
      <c r="J12948" s="194"/>
      <c r="K12948" s="194"/>
      <c r="L12948" s="195"/>
      <c r="M12948" s="196"/>
      <c r="N12948" s="197"/>
      <c r="O12948" s="197"/>
      <c r="P12948" s="231"/>
    </row>
    <row r="12949" spans="2:16">
      <c r="B12949" s="351"/>
      <c r="C12949" s="435"/>
      <c r="D12949" s="399"/>
      <c r="E12949" s="400"/>
      <c r="G12949" s="401"/>
      <c r="H12949" s="401"/>
      <c r="I12949" s="401"/>
      <c r="J12949" s="194"/>
      <c r="K12949" s="194"/>
      <c r="L12949" s="195"/>
      <c r="M12949" s="196"/>
      <c r="N12949" s="197"/>
      <c r="O12949" s="197"/>
      <c r="P12949" s="231"/>
    </row>
    <row r="12950" spans="2:16">
      <c r="B12950" s="351"/>
      <c r="C12950" s="435"/>
      <c r="D12950" s="399"/>
      <c r="E12950" s="400"/>
      <c r="G12950" s="401"/>
      <c r="H12950" s="401"/>
      <c r="I12950" s="401"/>
      <c r="J12950" s="194"/>
      <c r="K12950" s="194"/>
      <c r="L12950" s="195"/>
      <c r="M12950" s="196"/>
      <c r="N12950" s="197"/>
      <c r="O12950" s="197"/>
      <c r="P12950" s="231"/>
    </row>
    <row r="12951" spans="2:16">
      <c r="B12951" s="351"/>
      <c r="C12951" s="435"/>
      <c r="D12951" s="399"/>
      <c r="E12951" s="400"/>
      <c r="G12951" s="401"/>
      <c r="H12951" s="401"/>
      <c r="I12951" s="401"/>
      <c r="J12951" s="194"/>
      <c r="K12951" s="194"/>
      <c r="L12951" s="195"/>
      <c r="M12951" s="196"/>
      <c r="N12951" s="197"/>
      <c r="O12951" s="197"/>
      <c r="P12951" s="231"/>
    </row>
    <row r="12952" spans="2:16">
      <c r="B12952" s="351"/>
      <c r="C12952" s="435"/>
      <c r="D12952" s="399"/>
      <c r="E12952" s="400"/>
      <c r="G12952" s="401"/>
      <c r="H12952" s="401"/>
      <c r="I12952" s="401"/>
      <c r="J12952" s="194"/>
      <c r="K12952" s="194"/>
      <c r="L12952" s="195"/>
      <c r="M12952" s="196"/>
      <c r="N12952" s="197"/>
      <c r="O12952" s="197"/>
      <c r="P12952" s="231"/>
    </row>
    <row r="12953" spans="2:16">
      <c r="B12953" s="351"/>
      <c r="C12953" s="435"/>
      <c r="D12953" s="399"/>
      <c r="E12953" s="400"/>
      <c r="G12953" s="401"/>
      <c r="H12953" s="401"/>
      <c r="I12953" s="401"/>
      <c r="J12953" s="194"/>
      <c r="K12953" s="194"/>
      <c r="L12953" s="195"/>
      <c r="M12953" s="196"/>
      <c r="N12953" s="197"/>
      <c r="O12953" s="197"/>
      <c r="P12953" s="231"/>
    </row>
    <row r="12954" spans="2:16">
      <c r="B12954" s="351"/>
      <c r="C12954" s="435"/>
      <c r="D12954" s="399"/>
      <c r="E12954" s="400"/>
      <c r="G12954" s="401"/>
      <c r="H12954" s="401"/>
      <c r="I12954" s="401"/>
      <c r="J12954" s="194"/>
      <c r="K12954" s="194"/>
      <c r="L12954" s="195"/>
      <c r="M12954" s="196"/>
      <c r="N12954" s="197"/>
      <c r="O12954" s="197"/>
      <c r="P12954" s="231"/>
    </row>
    <row r="12955" spans="2:16">
      <c r="B12955" s="351"/>
      <c r="C12955" s="435"/>
      <c r="D12955" s="399"/>
      <c r="E12955" s="400"/>
      <c r="G12955" s="401"/>
      <c r="H12955" s="401"/>
      <c r="I12955" s="401"/>
      <c r="J12955" s="194"/>
      <c r="K12955" s="194"/>
      <c r="L12955" s="195"/>
      <c r="M12955" s="196"/>
      <c r="N12955" s="197"/>
      <c r="O12955" s="197"/>
      <c r="P12955" s="231"/>
    </row>
    <row r="12956" spans="2:16">
      <c r="B12956" s="351"/>
      <c r="C12956" s="435"/>
      <c r="D12956" s="399"/>
      <c r="E12956" s="400"/>
      <c r="G12956" s="401"/>
      <c r="H12956" s="401"/>
      <c r="I12956" s="401"/>
      <c r="J12956" s="194"/>
      <c r="K12956" s="194"/>
      <c r="L12956" s="195"/>
      <c r="M12956" s="196"/>
      <c r="N12956" s="197"/>
      <c r="O12956" s="197"/>
      <c r="P12956" s="231"/>
    </row>
    <row r="12957" spans="2:16">
      <c r="B12957" s="351"/>
      <c r="C12957" s="435"/>
      <c r="D12957" s="399"/>
      <c r="E12957" s="400"/>
      <c r="G12957" s="401"/>
      <c r="H12957" s="401"/>
      <c r="I12957" s="401"/>
      <c r="J12957" s="194"/>
      <c r="K12957" s="194"/>
      <c r="L12957" s="195"/>
      <c r="M12957" s="196"/>
      <c r="N12957" s="197"/>
      <c r="O12957" s="197"/>
      <c r="P12957" s="231"/>
    </row>
    <row r="12958" spans="2:16">
      <c r="B12958" s="351"/>
      <c r="C12958" s="435"/>
      <c r="D12958" s="399"/>
      <c r="E12958" s="400"/>
      <c r="G12958" s="401"/>
      <c r="H12958" s="401"/>
      <c r="I12958" s="401"/>
      <c r="J12958" s="194"/>
      <c r="K12958" s="194"/>
      <c r="L12958" s="195"/>
      <c r="M12958" s="196"/>
      <c r="N12958" s="197"/>
      <c r="O12958" s="197"/>
      <c r="P12958" s="231"/>
    </row>
    <row r="12959" spans="2:16">
      <c r="B12959" s="351"/>
      <c r="C12959" s="435"/>
      <c r="D12959" s="399"/>
      <c r="E12959" s="400"/>
      <c r="G12959" s="401"/>
      <c r="H12959" s="401"/>
      <c r="I12959" s="401"/>
      <c r="J12959" s="194"/>
      <c r="K12959" s="194"/>
      <c r="L12959" s="195"/>
      <c r="M12959" s="196"/>
      <c r="N12959" s="197"/>
      <c r="O12959" s="197"/>
      <c r="P12959" s="231"/>
    </row>
    <row r="12960" spans="2:16">
      <c r="B12960" s="351"/>
      <c r="C12960" s="435"/>
      <c r="D12960" s="399"/>
      <c r="E12960" s="400"/>
      <c r="G12960" s="401"/>
      <c r="H12960" s="401"/>
      <c r="I12960" s="401"/>
      <c r="J12960" s="194"/>
      <c r="K12960" s="194"/>
      <c r="L12960" s="195"/>
      <c r="M12960" s="196"/>
      <c r="N12960" s="197"/>
      <c r="O12960" s="197"/>
      <c r="P12960" s="231"/>
    </row>
    <row r="12961" spans="2:16">
      <c r="B12961" s="351"/>
      <c r="C12961" s="435"/>
      <c r="D12961" s="399"/>
      <c r="E12961" s="400"/>
      <c r="G12961" s="401"/>
      <c r="H12961" s="401"/>
      <c r="I12961" s="401"/>
      <c r="J12961" s="194"/>
      <c r="K12961" s="194"/>
      <c r="L12961" s="195"/>
      <c r="M12961" s="196"/>
      <c r="N12961" s="197"/>
      <c r="O12961" s="197"/>
      <c r="P12961" s="231"/>
    </row>
    <row r="12962" spans="2:16">
      <c r="B12962" s="351"/>
      <c r="C12962" s="435"/>
      <c r="D12962" s="399"/>
      <c r="E12962" s="400"/>
      <c r="G12962" s="401"/>
      <c r="H12962" s="401"/>
      <c r="I12962" s="401"/>
      <c r="J12962" s="194"/>
      <c r="K12962" s="194"/>
      <c r="L12962" s="195"/>
      <c r="M12962" s="196"/>
      <c r="N12962" s="197"/>
      <c r="O12962" s="197"/>
      <c r="P12962" s="231"/>
    </row>
    <row r="12963" spans="2:16">
      <c r="B12963" s="351"/>
      <c r="C12963" s="435"/>
      <c r="D12963" s="399"/>
      <c r="E12963" s="400"/>
      <c r="G12963" s="401"/>
      <c r="H12963" s="401"/>
      <c r="I12963" s="401"/>
      <c r="J12963" s="194"/>
      <c r="K12963" s="194"/>
      <c r="L12963" s="195"/>
      <c r="M12963" s="196"/>
      <c r="N12963" s="197"/>
      <c r="O12963" s="197"/>
      <c r="P12963" s="231"/>
    </row>
    <row r="12964" spans="2:16">
      <c r="B12964" s="351"/>
      <c r="C12964" s="435"/>
      <c r="D12964" s="399"/>
      <c r="E12964" s="400"/>
      <c r="G12964" s="401"/>
      <c r="H12964" s="401"/>
      <c r="I12964" s="401"/>
      <c r="J12964" s="194"/>
      <c r="K12964" s="194"/>
      <c r="L12964" s="195"/>
      <c r="M12964" s="196"/>
      <c r="N12964" s="197"/>
      <c r="O12964" s="197"/>
      <c r="P12964" s="231"/>
    </row>
    <row r="12965" spans="2:16">
      <c r="B12965" s="351"/>
      <c r="C12965" s="435"/>
      <c r="D12965" s="399"/>
      <c r="E12965" s="400"/>
      <c r="G12965" s="401"/>
      <c r="H12965" s="401"/>
      <c r="I12965" s="401"/>
      <c r="J12965" s="194"/>
      <c r="K12965" s="194"/>
      <c r="L12965" s="195"/>
      <c r="M12965" s="196"/>
      <c r="N12965" s="197"/>
      <c r="O12965" s="197"/>
      <c r="P12965" s="231"/>
    </row>
    <row r="12966" spans="2:16">
      <c r="B12966" s="351"/>
      <c r="C12966" s="435"/>
      <c r="D12966" s="399"/>
      <c r="E12966" s="400"/>
      <c r="G12966" s="401"/>
      <c r="H12966" s="401"/>
      <c r="I12966" s="401"/>
      <c r="J12966" s="194"/>
      <c r="K12966" s="194"/>
      <c r="L12966" s="195"/>
      <c r="M12966" s="196"/>
      <c r="N12966" s="197"/>
      <c r="O12966" s="197"/>
      <c r="P12966" s="231"/>
    </row>
    <row r="12967" spans="2:16">
      <c r="B12967" s="351"/>
      <c r="C12967" s="435"/>
      <c r="D12967" s="399"/>
      <c r="E12967" s="400"/>
      <c r="G12967" s="401"/>
      <c r="H12967" s="401"/>
      <c r="I12967" s="401"/>
      <c r="J12967" s="194"/>
      <c r="K12967" s="194"/>
      <c r="L12967" s="195"/>
      <c r="M12967" s="196"/>
      <c r="N12967" s="197"/>
      <c r="O12967" s="197"/>
      <c r="P12967" s="231"/>
    </row>
    <row r="12968" spans="2:16">
      <c r="B12968" s="351"/>
      <c r="C12968" s="435"/>
      <c r="D12968" s="399"/>
      <c r="E12968" s="400"/>
      <c r="G12968" s="401"/>
      <c r="H12968" s="401"/>
      <c r="I12968" s="401"/>
      <c r="J12968" s="194"/>
      <c r="K12968" s="194"/>
      <c r="L12968" s="195"/>
      <c r="M12968" s="196"/>
      <c r="N12968" s="197"/>
      <c r="O12968" s="197"/>
      <c r="P12968" s="231"/>
    </row>
    <row r="12969" spans="2:16">
      <c r="B12969" s="351"/>
      <c r="C12969" s="435"/>
      <c r="D12969" s="399"/>
      <c r="E12969" s="400"/>
      <c r="G12969" s="401"/>
      <c r="H12969" s="401"/>
      <c r="I12969" s="401"/>
      <c r="J12969" s="194"/>
      <c r="K12969" s="194"/>
      <c r="L12969" s="195"/>
      <c r="M12969" s="196"/>
      <c r="N12969" s="197"/>
      <c r="O12969" s="197"/>
      <c r="P12969" s="231"/>
    </row>
    <row r="12970" spans="2:16">
      <c r="B12970" s="351"/>
      <c r="C12970" s="435"/>
      <c r="D12970" s="399"/>
      <c r="E12970" s="400"/>
      <c r="G12970" s="401"/>
      <c r="H12970" s="401"/>
      <c r="I12970" s="401"/>
      <c r="J12970" s="194"/>
      <c r="K12970" s="194"/>
      <c r="L12970" s="195"/>
      <c r="M12970" s="196"/>
      <c r="N12970" s="197"/>
      <c r="O12970" s="197"/>
      <c r="P12970" s="231"/>
    </row>
    <row r="12971" spans="2:16">
      <c r="B12971" s="351"/>
      <c r="C12971" s="435"/>
      <c r="D12971" s="399"/>
      <c r="E12971" s="400"/>
      <c r="G12971" s="401"/>
      <c r="H12971" s="401"/>
      <c r="I12971" s="401"/>
      <c r="J12971" s="194"/>
      <c r="K12971" s="194"/>
      <c r="L12971" s="195"/>
      <c r="M12971" s="196"/>
      <c r="N12971" s="197"/>
      <c r="O12971" s="197"/>
      <c r="P12971" s="231"/>
    </row>
    <row r="12972" spans="2:16">
      <c r="B12972" s="351"/>
      <c r="C12972" s="435"/>
      <c r="D12972" s="399"/>
      <c r="E12972" s="400"/>
      <c r="G12972" s="401"/>
      <c r="H12972" s="401"/>
      <c r="I12972" s="401"/>
      <c r="J12972" s="194"/>
      <c r="K12972" s="194"/>
      <c r="L12972" s="195"/>
      <c r="M12972" s="196"/>
      <c r="N12972" s="197"/>
      <c r="O12972" s="197"/>
      <c r="P12972" s="231"/>
    </row>
    <row r="12973" spans="2:16">
      <c r="B12973" s="351"/>
      <c r="C12973" s="435"/>
      <c r="D12973" s="399"/>
      <c r="E12973" s="400"/>
      <c r="G12973" s="401"/>
      <c r="H12973" s="401"/>
      <c r="I12973" s="401"/>
      <c r="J12973" s="194"/>
      <c r="K12973" s="194"/>
      <c r="L12973" s="195"/>
      <c r="M12973" s="196"/>
      <c r="N12973" s="197"/>
      <c r="O12973" s="197"/>
      <c r="P12973" s="231"/>
    </row>
    <row r="12974" spans="2:16">
      <c r="B12974" s="351"/>
      <c r="C12974" s="435"/>
      <c r="D12974" s="399"/>
      <c r="E12974" s="400"/>
      <c r="G12974" s="401"/>
      <c r="H12974" s="401"/>
      <c r="I12974" s="401"/>
      <c r="J12974" s="194"/>
      <c r="K12974" s="194"/>
      <c r="L12974" s="195"/>
      <c r="M12974" s="196"/>
      <c r="N12974" s="197"/>
      <c r="O12974" s="197"/>
      <c r="P12974" s="231"/>
    </row>
    <row r="12975" spans="2:16">
      <c r="B12975" s="351"/>
      <c r="C12975" s="435"/>
      <c r="D12975" s="399"/>
      <c r="E12975" s="400"/>
      <c r="G12975" s="401"/>
      <c r="H12975" s="401"/>
      <c r="I12975" s="401"/>
      <c r="J12975" s="194"/>
      <c r="K12975" s="194"/>
      <c r="L12975" s="195"/>
      <c r="M12975" s="196"/>
      <c r="N12975" s="197"/>
      <c r="O12975" s="197"/>
      <c r="P12975" s="231"/>
    </row>
    <row r="12976" spans="2:16">
      <c r="B12976" s="351"/>
      <c r="C12976" s="435"/>
      <c r="D12976" s="399"/>
      <c r="E12976" s="400"/>
      <c r="G12976" s="401"/>
      <c r="H12976" s="401"/>
      <c r="I12976" s="401"/>
      <c r="J12976" s="194"/>
      <c r="K12976" s="194"/>
      <c r="L12976" s="195"/>
      <c r="M12976" s="196"/>
      <c r="N12976" s="197"/>
      <c r="O12976" s="197"/>
      <c r="P12976" s="231"/>
    </row>
    <row r="12977" spans="2:16">
      <c r="B12977" s="351"/>
      <c r="C12977" s="435"/>
      <c r="D12977" s="399"/>
      <c r="E12977" s="400"/>
      <c r="G12977" s="401"/>
      <c r="H12977" s="401"/>
      <c r="I12977" s="401"/>
      <c r="J12977" s="194"/>
      <c r="K12977" s="194"/>
      <c r="L12977" s="195"/>
      <c r="M12977" s="196"/>
      <c r="N12977" s="197"/>
      <c r="O12977" s="197"/>
      <c r="P12977" s="231"/>
    </row>
    <row r="12978" spans="2:16">
      <c r="B12978" s="351"/>
      <c r="C12978" s="435"/>
      <c r="D12978" s="399"/>
      <c r="E12978" s="400"/>
      <c r="G12978" s="401"/>
      <c r="H12978" s="401"/>
      <c r="I12978" s="401"/>
      <c r="J12978" s="194"/>
      <c r="K12978" s="194"/>
      <c r="L12978" s="195"/>
      <c r="M12978" s="196"/>
      <c r="N12978" s="197"/>
      <c r="O12978" s="197"/>
      <c r="P12978" s="231"/>
    </row>
    <row r="12979" spans="2:16">
      <c r="B12979" s="351"/>
      <c r="C12979" s="435"/>
      <c r="D12979" s="399"/>
      <c r="E12979" s="400"/>
      <c r="G12979" s="401"/>
      <c r="H12979" s="401"/>
      <c r="I12979" s="401"/>
      <c r="J12979" s="194"/>
      <c r="K12979" s="194"/>
      <c r="L12979" s="195"/>
      <c r="M12979" s="196"/>
      <c r="N12979" s="197"/>
      <c r="O12979" s="197"/>
      <c r="P12979" s="231"/>
    </row>
    <row r="12980" spans="2:16">
      <c r="B12980" s="351"/>
      <c r="C12980" s="435"/>
      <c r="D12980" s="399"/>
      <c r="E12980" s="400"/>
      <c r="G12980" s="401"/>
      <c r="H12980" s="401"/>
      <c r="I12980" s="401"/>
      <c r="J12980" s="194"/>
      <c r="K12980" s="194"/>
      <c r="L12980" s="195"/>
      <c r="M12980" s="196"/>
      <c r="N12980" s="197"/>
      <c r="O12980" s="197"/>
      <c r="P12980" s="231"/>
    </row>
    <row r="12981" spans="2:16">
      <c r="B12981" s="351"/>
      <c r="C12981" s="435"/>
      <c r="D12981" s="399"/>
      <c r="E12981" s="400"/>
      <c r="G12981" s="401"/>
      <c r="H12981" s="401"/>
      <c r="I12981" s="401"/>
      <c r="J12981" s="194"/>
      <c r="K12981" s="194"/>
      <c r="L12981" s="195"/>
      <c r="M12981" s="196"/>
      <c r="N12981" s="197"/>
      <c r="O12981" s="197"/>
      <c r="P12981" s="231"/>
    </row>
    <row r="12982" spans="2:16">
      <c r="B12982" s="351"/>
      <c r="C12982" s="435"/>
      <c r="D12982" s="399"/>
      <c r="E12982" s="400"/>
      <c r="G12982" s="401"/>
      <c r="H12982" s="401"/>
      <c r="I12982" s="401"/>
      <c r="J12982" s="194"/>
      <c r="K12982" s="194"/>
      <c r="L12982" s="195"/>
      <c r="M12982" s="196"/>
      <c r="N12982" s="197"/>
      <c r="O12982" s="197"/>
      <c r="P12982" s="231"/>
    </row>
    <row r="12983" spans="2:16">
      <c r="B12983" s="351"/>
      <c r="C12983" s="435"/>
      <c r="D12983" s="399"/>
      <c r="E12983" s="400"/>
      <c r="G12983" s="401"/>
      <c r="H12983" s="401"/>
      <c r="I12983" s="401"/>
      <c r="J12983" s="194"/>
      <c r="K12983" s="194"/>
      <c r="L12983" s="195"/>
      <c r="M12983" s="196"/>
      <c r="N12983" s="197"/>
      <c r="O12983" s="197"/>
      <c r="P12983" s="231"/>
    </row>
    <row r="12984" spans="2:16">
      <c r="B12984" s="351"/>
      <c r="C12984" s="435"/>
      <c r="D12984" s="399"/>
      <c r="E12984" s="400"/>
      <c r="G12984" s="401"/>
      <c r="H12984" s="401"/>
      <c r="I12984" s="401"/>
      <c r="J12984" s="194"/>
      <c r="K12984" s="194"/>
      <c r="L12984" s="195"/>
      <c r="M12984" s="196"/>
      <c r="N12984" s="197"/>
      <c r="O12984" s="197"/>
      <c r="P12984" s="231"/>
    </row>
    <row r="12985" spans="2:16">
      <c r="B12985" s="351"/>
      <c r="C12985" s="435"/>
      <c r="D12985" s="399"/>
      <c r="E12985" s="400"/>
      <c r="G12985" s="401"/>
      <c r="H12985" s="401"/>
      <c r="I12985" s="401"/>
      <c r="J12985" s="194"/>
      <c r="K12985" s="194"/>
      <c r="L12985" s="195"/>
      <c r="M12985" s="196"/>
      <c r="N12985" s="197"/>
      <c r="O12985" s="197"/>
      <c r="P12985" s="231"/>
    </row>
    <row r="12986" spans="2:16">
      <c r="B12986" s="351"/>
      <c r="C12986" s="435"/>
      <c r="D12986" s="399"/>
      <c r="E12986" s="400"/>
      <c r="G12986" s="401"/>
      <c r="H12986" s="401"/>
      <c r="I12986" s="401"/>
      <c r="J12986" s="194"/>
      <c r="K12986" s="194"/>
      <c r="L12986" s="195"/>
      <c r="M12986" s="196"/>
      <c r="N12986" s="197"/>
      <c r="O12986" s="197"/>
      <c r="P12986" s="231"/>
    </row>
    <row r="12987" spans="2:16">
      <c r="B12987" s="351"/>
      <c r="C12987" s="435"/>
      <c r="D12987" s="399"/>
      <c r="E12987" s="400"/>
      <c r="G12987" s="401"/>
      <c r="H12987" s="401"/>
      <c r="I12987" s="401"/>
      <c r="J12987" s="194"/>
      <c r="K12987" s="194"/>
      <c r="L12987" s="195"/>
      <c r="M12987" s="196"/>
      <c r="N12987" s="197"/>
      <c r="O12987" s="197"/>
      <c r="P12987" s="231"/>
    </row>
    <row r="12988" spans="2:16">
      <c r="B12988" s="351"/>
      <c r="C12988" s="435"/>
      <c r="D12988" s="399"/>
      <c r="E12988" s="400"/>
      <c r="G12988" s="401"/>
      <c r="H12988" s="401"/>
      <c r="I12988" s="401"/>
      <c r="J12988" s="194"/>
      <c r="K12988" s="194"/>
      <c r="L12988" s="195"/>
      <c r="M12988" s="196"/>
      <c r="N12988" s="197"/>
      <c r="O12988" s="197"/>
      <c r="P12988" s="231"/>
    </row>
    <row r="12989" spans="2:16">
      <c r="B12989" s="351"/>
      <c r="C12989" s="435"/>
      <c r="D12989" s="399"/>
      <c r="E12989" s="400"/>
      <c r="G12989" s="401"/>
      <c r="H12989" s="401"/>
      <c r="I12989" s="401"/>
      <c r="J12989" s="194"/>
      <c r="K12989" s="194"/>
      <c r="L12989" s="195"/>
      <c r="M12989" s="196"/>
      <c r="N12989" s="197"/>
      <c r="O12989" s="197"/>
      <c r="P12989" s="231"/>
    </row>
    <row r="12990" spans="2:16">
      <c r="B12990" s="351"/>
      <c r="C12990" s="435"/>
      <c r="D12990" s="399"/>
      <c r="E12990" s="400"/>
      <c r="G12990" s="401"/>
      <c r="H12990" s="401"/>
      <c r="I12990" s="401"/>
      <c r="J12990" s="194"/>
      <c r="K12990" s="194"/>
      <c r="L12990" s="195"/>
      <c r="M12990" s="196"/>
      <c r="N12990" s="197"/>
      <c r="O12990" s="197"/>
      <c r="P12990" s="231"/>
    </row>
    <row r="12991" spans="2:16">
      <c r="B12991" s="351"/>
      <c r="C12991" s="435"/>
      <c r="D12991" s="399"/>
      <c r="E12991" s="400"/>
      <c r="G12991" s="401"/>
      <c r="H12991" s="401"/>
      <c r="I12991" s="401"/>
      <c r="J12991" s="194"/>
      <c r="K12991" s="194"/>
      <c r="L12991" s="195"/>
      <c r="M12991" s="196"/>
      <c r="N12991" s="197"/>
      <c r="O12991" s="197"/>
      <c r="P12991" s="231"/>
    </row>
    <row r="12992" spans="2:16">
      <c r="B12992" s="351"/>
      <c r="C12992" s="435"/>
      <c r="D12992" s="399"/>
      <c r="E12992" s="400"/>
      <c r="G12992" s="401"/>
      <c r="H12992" s="401"/>
      <c r="I12992" s="401"/>
      <c r="J12992" s="194"/>
      <c r="K12992" s="194"/>
      <c r="L12992" s="195"/>
      <c r="M12992" s="196"/>
      <c r="N12992" s="197"/>
      <c r="O12992" s="197"/>
      <c r="P12992" s="231"/>
    </row>
    <row r="12993" spans="2:16">
      <c r="B12993" s="351"/>
      <c r="C12993" s="435"/>
      <c r="D12993" s="399"/>
      <c r="E12993" s="400"/>
      <c r="G12993" s="401"/>
      <c r="H12993" s="401"/>
      <c r="I12993" s="401"/>
      <c r="J12993" s="194"/>
      <c r="K12993" s="194"/>
      <c r="L12993" s="195"/>
      <c r="M12993" s="196"/>
      <c r="N12993" s="197"/>
      <c r="O12993" s="197"/>
      <c r="P12993" s="231"/>
    </row>
    <row r="12994" spans="2:16">
      <c r="B12994" s="351"/>
      <c r="C12994" s="435"/>
      <c r="D12994" s="399"/>
      <c r="E12994" s="400"/>
      <c r="G12994" s="401"/>
      <c r="H12994" s="401"/>
      <c r="I12994" s="401"/>
      <c r="J12994" s="194"/>
      <c r="K12994" s="194"/>
      <c r="L12994" s="195"/>
      <c r="M12994" s="196"/>
      <c r="N12994" s="197"/>
      <c r="O12994" s="197"/>
      <c r="P12994" s="231"/>
    </row>
    <row r="12995" spans="2:16">
      <c r="B12995" s="351"/>
      <c r="C12995" s="435"/>
      <c r="D12995" s="399"/>
      <c r="E12995" s="400"/>
      <c r="G12995" s="401"/>
      <c r="H12995" s="401"/>
      <c r="I12995" s="401"/>
      <c r="J12995" s="194"/>
      <c r="K12995" s="194"/>
      <c r="L12995" s="195"/>
      <c r="M12995" s="196"/>
      <c r="N12995" s="197"/>
      <c r="O12995" s="197"/>
      <c r="P12995" s="231"/>
    </row>
    <row r="12996" spans="2:16">
      <c r="B12996" s="351"/>
      <c r="C12996" s="435"/>
      <c r="D12996" s="399"/>
      <c r="E12996" s="400"/>
      <c r="G12996" s="401"/>
      <c r="H12996" s="401"/>
      <c r="I12996" s="401"/>
      <c r="J12996" s="194"/>
      <c r="K12996" s="194"/>
      <c r="L12996" s="195"/>
      <c r="M12996" s="196"/>
      <c r="N12996" s="197"/>
      <c r="O12996" s="197"/>
      <c r="P12996" s="231"/>
    </row>
    <row r="12997" spans="2:16">
      <c r="B12997" s="351"/>
      <c r="C12997" s="435"/>
      <c r="D12997" s="399"/>
      <c r="E12997" s="400"/>
      <c r="G12997" s="401"/>
      <c r="H12997" s="401"/>
      <c r="I12997" s="401"/>
      <c r="J12997" s="194"/>
      <c r="K12997" s="194"/>
      <c r="L12997" s="195"/>
      <c r="M12997" s="196"/>
      <c r="N12997" s="197"/>
      <c r="O12997" s="197"/>
      <c r="P12997" s="231"/>
    </row>
    <row r="12998" spans="2:16">
      <c r="B12998" s="351"/>
      <c r="C12998" s="435"/>
      <c r="D12998" s="399"/>
      <c r="E12998" s="400"/>
      <c r="G12998" s="401"/>
      <c r="H12998" s="401"/>
      <c r="I12998" s="401"/>
      <c r="J12998" s="194"/>
      <c r="K12998" s="194"/>
      <c r="L12998" s="195"/>
      <c r="M12998" s="196"/>
      <c r="N12998" s="197"/>
      <c r="O12998" s="197"/>
      <c r="P12998" s="231"/>
    </row>
    <row r="12999" spans="2:16">
      <c r="B12999" s="351"/>
      <c r="C12999" s="435"/>
      <c r="D12999" s="399"/>
      <c r="E12999" s="400"/>
      <c r="G12999" s="401"/>
      <c r="H12999" s="401"/>
      <c r="I12999" s="401"/>
      <c r="J12999" s="194"/>
      <c r="K12999" s="194"/>
      <c r="L12999" s="195"/>
      <c r="M12999" s="196"/>
      <c r="N12999" s="197"/>
      <c r="O12999" s="197"/>
      <c r="P12999" s="231"/>
    </row>
    <row r="13000" spans="2:16">
      <c r="B13000" s="351"/>
      <c r="C13000" s="435"/>
      <c r="D13000" s="399"/>
      <c r="E13000" s="400"/>
      <c r="G13000" s="401"/>
      <c r="H13000" s="401"/>
      <c r="I13000" s="401"/>
      <c r="J13000" s="194"/>
      <c r="K13000" s="194"/>
      <c r="L13000" s="195"/>
      <c r="M13000" s="196"/>
      <c r="N13000" s="197"/>
      <c r="O13000" s="197"/>
      <c r="P13000" s="231"/>
    </row>
    <row r="13001" spans="2:16">
      <c r="B13001" s="351"/>
      <c r="C13001" s="435"/>
      <c r="D13001" s="399"/>
      <c r="E13001" s="400"/>
      <c r="G13001" s="401"/>
      <c r="H13001" s="401"/>
      <c r="I13001" s="401"/>
      <c r="J13001" s="194"/>
      <c r="K13001" s="194"/>
      <c r="L13001" s="195"/>
      <c r="M13001" s="196"/>
      <c r="N13001" s="197"/>
      <c r="O13001" s="197"/>
      <c r="P13001" s="231"/>
    </row>
    <row r="13002" spans="2:16">
      <c r="B13002" s="351"/>
      <c r="C13002" s="435"/>
      <c r="D13002" s="399"/>
      <c r="E13002" s="400"/>
      <c r="G13002" s="401"/>
      <c r="H13002" s="401"/>
      <c r="I13002" s="401"/>
      <c r="J13002" s="194"/>
      <c r="K13002" s="194"/>
      <c r="L13002" s="195"/>
      <c r="M13002" s="196"/>
      <c r="N13002" s="197"/>
      <c r="O13002" s="197"/>
      <c r="P13002" s="231"/>
    </row>
    <row r="13003" spans="2:16">
      <c r="B13003" s="351"/>
      <c r="C13003" s="435"/>
      <c r="D13003" s="399"/>
      <c r="E13003" s="400"/>
      <c r="G13003" s="401"/>
      <c r="H13003" s="401"/>
      <c r="I13003" s="401"/>
      <c r="J13003" s="194"/>
      <c r="K13003" s="194"/>
      <c r="L13003" s="195"/>
      <c r="M13003" s="196"/>
      <c r="N13003" s="197"/>
      <c r="O13003" s="197"/>
      <c r="P13003" s="231"/>
    </row>
    <row r="13004" spans="2:16">
      <c r="B13004" s="351"/>
      <c r="C13004" s="435"/>
      <c r="D13004" s="399"/>
      <c r="E13004" s="400"/>
      <c r="G13004" s="401"/>
      <c r="H13004" s="401"/>
      <c r="I13004" s="401"/>
      <c r="J13004" s="194"/>
      <c r="K13004" s="194"/>
      <c r="L13004" s="195"/>
      <c r="M13004" s="196"/>
      <c r="N13004" s="197"/>
      <c r="O13004" s="197"/>
      <c r="P13004" s="231"/>
    </row>
    <row r="13005" spans="2:16">
      <c r="B13005" s="351"/>
      <c r="C13005" s="435"/>
      <c r="D13005" s="399"/>
      <c r="E13005" s="400"/>
      <c r="G13005" s="401"/>
      <c r="H13005" s="401"/>
      <c r="I13005" s="401"/>
      <c r="J13005" s="194"/>
      <c r="K13005" s="194"/>
      <c r="L13005" s="195"/>
      <c r="M13005" s="196"/>
      <c r="N13005" s="197"/>
      <c r="O13005" s="197"/>
      <c r="P13005" s="231"/>
    </row>
    <row r="13006" spans="2:16">
      <c r="B13006" s="351"/>
      <c r="C13006" s="435"/>
      <c r="D13006" s="399"/>
      <c r="E13006" s="400"/>
      <c r="G13006" s="401"/>
      <c r="H13006" s="401"/>
      <c r="I13006" s="401"/>
      <c r="J13006" s="194"/>
      <c r="K13006" s="194"/>
      <c r="L13006" s="195"/>
      <c r="M13006" s="196"/>
      <c r="N13006" s="197"/>
      <c r="O13006" s="197"/>
      <c r="P13006" s="231"/>
    </row>
    <row r="13007" spans="2:16">
      <c r="B13007" s="351"/>
      <c r="C13007" s="435"/>
      <c r="D13007" s="399"/>
      <c r="E13007" s="400"/>
      <c r="G13007" s="401"/>
      <c r="H13007" s="401"/>
      <c r="I13007" s="401"/>
      <c r="J13007" s="194"/>
      <c r="K13007" s="194"/>
      <c r="L13007" s="195"/>
      <c r="M13007" s="196"/>
      <c r="N13007" s="197"/>
      <c r="O13007" s="197"/>
      <c r="P13007" s="231"/>
    </row>
    <row r="13008" spans="2:16">
      <c r="B13008" s="351"/>
      <c r="C13008" s="435"/>
      <c r="D13008" s="399"/>
      <c r="E13008" s="400"/>
      <c r="G13008" s="401"/>
      <c r="H13008" s="401"/>
      <c r="I13008" s="401"/>
      <c r="J13008" s="194"/>
      <c r="K13008" s="194"/>
      <c r="L13008" s="195"/>
      <c r="M13008" s="196"/>
      <c r="N13008" s="197"/>
      <c r="O13008" s="197"/>
      <c r="P13008" s="231"/>
    </row>
    <row r="13009" spans="2:16">
      <c r="B13009" s="351"/>
      <c r="C13009" s="435"/>
      <c r="D13009" s="399"/>
      <c r="E13009" s="400"/>
      <c r="G13009" s="401"/>
      <c r="H13009" s="401"/>
      <c r="I13009" s="401"/>
      <c r="J13009" s="194"/>
      <c r="K13009" s="194"/>
      <c r="L13009" s="195"/>
      <c r="M13009" s="196"/>
      <c r="N13009" s="197"/>
      <c r="O13009" s="197"/>
      <c r="P13009" s="231"/>
    </row>
    <row r="13010" spans="2:16">
      <c r="B13010" s="351"/>
      <c r="C13010" s="435"/>
      <c r="D13010" s="399"/>
      <c r="E13010" s="400"/>
      <c r="G13010" s="401"/>
      <c r="H13010" s="401"/>
      <c r="I13010" s="401"/>
      <c r="J13010" s="194"/>
      <c r="K13010" s="194"/>
      <c r="L13010" s="195"/>
      <c r="M13010" s="196"/>
      <c r="N13010" s="197"/>
      <c r="O13010" s="197"/>
      <c r="P13010" s="231"/>
    </row>
    <row r="13011" spans="2:16">
      <c r="B13011" s="351"/>
      <c r="C13011" s="435"/>
      <c r="D13011" s="399"/>
      <c r="E13011" s="400"/>
      <c r="G13011" s="401"/>
      <c r="H13011" s="401"/>
      <c r="I13011" s="401"/>
      <c r="J13011" s="194"/>
      <c r="K13011" s="194"/>
      <c r="L13011" s="195"/>
      <c r="M13011" s="196"/>
      <c r="N13011" s="197"/>
      <c r="O13011" s="197"/>
      <c r="P13011" s="231"/>
    </row>
    <row r="13012" spans="2:16">
      <c r="B13012" s="351"/>
      <c r="C13012" s="435"/>
      <c r="D13012" s="399"/>
      <c r="E13012" s="400"/>
      <c r="G13012" s="401"/>
      <c r="H13012" s="401"/>
      <c r="I13012" s="401"/>
      <c r="J13012" s="194"/>
      <c r="K13012" s="194"/>
      <c r="L13012" s="195"/>
      <c r="M13012" s="196"/>
      <c r="N13012" s="197"/>
      <c r="O13012" s="197"/>
      <c r="P13012" s="231"/>
    </row>
    <row r="13013" spans="2:16">
      <c r="B13013" s="351"/>
      <c r="C13013" s="435"/>
      <c r="D13013" s="399"/>
      <c r="E13013" s="400"/>
      <c r="G13013" s="401"/>
      <c r="H13013" s="401"/>
      <c r="I13013" s="401"/>
      <c r="J13013" s="194"/>
      <c r="K13013" s="194"/>
      <c r="L13013" s="195"/>
      <c r="M13013" s="196"/>
      <c r="N13013" s="197"/>
      <c r="O13013" s="197"/>
      <c r="P13013" s="231"/>
    </row>
    <row r="13014" spans="2:16">
      <c r="B13014" s="351"/>
      <c r="C13014" s="435"/>
      <c r="D13014" s="399"/>
      <c r="E13014" s="400"/>
      <c r="G13014" s="401"/>
      <c r="H13014" s="401"/>
      <c r="I13014" s="401"/>
      <c r="J13014" s="194"/>
      <c r="K13014" s="194"/>
      <c r="L13014" s="195"/>
      <c r="M13014" s="196"/>
      <c r="N13014" s="197"/>
      <c r="O13014" s="197"/>
      <c r="P13014" s="231"/>
    </row>
    <row r="13015" spans="2:16">
      <c r="B13015" s="351"/>
      <c r="C13015" s="435"/>
      <c r="D13015" s="399"/>
      <c r="E13015" s="400"/>
      <c r="G13015" s="401"/>
      <c r="H13015" s="401"/>
      <c r="I13015" s="401"/>
      <c r="J13015" s="194"/>
      <c r="K13015" s="194"/>
      <c r="L13015" s="195"/>
      <c r="M13015" s="196"/>
      <c r="N13015" s="197"/>
      <c r="O13015" s="197"/>
      <c r="P13015" s="231"/>
    </row>
    <row r="13016" spans="2:16">
      <c r="B13016" s="402"/>
      <c r="C13016" s="435"/>
      <c r="D13016" s="404"/>
      <c r="E13016" s="405"/>
      <c r="G13016" s="406"/>
      <c r="H13016" s="406"/>
      <c r="I13016" s="406"/>
      <c r="J13016" s="194"/>
      <c r="K13016" s="194"/>
      <c r="L13016" s="195"/>
      <c r="M13016" s="196"/>
      <c r="N13016" s="197"/>
      <c r="O13016" s="197"/>
      <c r="P13016" s="221"/>
    </row>
    <row r="13017" spans="2:16">
      <c r="B13017" s="351"/>
      <c r="C13017" s="435"/>
      <c r="D13017" s="399"/>
      <c r="E13017" s="400"/>
      <c r="G13017" s="401"/>
      <c r="H13017" s="401"/>
      <c r="I13017" s="401"/>
      <c r="J13017" s="194"/>
      <c r="K13017" s="194"/>
      <c r="L13017" s="195"/>
      <c r="M13017" s="196"/>
      <c r="N13017" s="197"/>
      <c r="O13017" s="197"/>
      <c r="P13017" s="231"/>
    </row>
    <row r="13018" spans="2:16">
      <c r="B13018" s="351"/>
      <c r="C13018" s="435"/>
      <c r="D13018" s="399"/>
      <c r="E13018" s="400"/>
      <c r="G13018" s="401"/>
      <c r="H13018" s="401"/>
      <c r="I13018" s="401"/>
      <c r="J13018" s="194"/>
      <c r="K13018" s="194"/>
      <c r="L13018" s="195"/>
      <c r="M13018" s="196"/>
      <c r="N13018" s="197"/>
      <c r="O13018" s="197"/>
      <c r="P13018" s="231"/>
    </row>
    <row r="13019" spans="2:16">
      <c r="B13019" s="351"/>
      <c r="C13019" s="435"/>
      <c r="D13019" s="399"/>
      <c r="E13019" s="400"/>
      <c r="G13019" s="401"/>
      <c r="H13019" s="401"/>
      <c r="I13019" s="401"/>
      <c r="J13019" s="194"/>
      <c r="K13019" s="194"/>
      <c r="L13019" s="195"/>
      <c r="M13019" s="196"/>
      <c r="N13019" s="197"/>
      <c r="O13019" s="197"/>
      <c r="P13019" s="231"/>
    </row>
    <row r="13020" spans="2:16">
      <c r="B13020" s="351"/>
      <c r="C13020" s="435"/>
      <c r="D13020" s="399"/>
      <c r="E13020" s="400"/>
      <c r="G13020" s="401"/>
      <c r="H13020" s="401"/>
      <c r="I13020" s="401"/>
      <c r="J13020" s="194"/>
      <c r="K13020" s="194"/>
      <c r="L13020" s="195"/>
      <c r="M13020" s="196"/>
      <c r="N13020" s="197"/>
      <c r="O13020" s="197"/>
      <c r="P13020" s="231"/>
    </row>
    <row r="13021" spans="2:16">
      <c r="B13021" s="351"/>
      <c r="C13021" s="435"/>
      <c r="D13021" s="399"/>
      <c r="E13021" s="400"/>
      <c r="G13021" s="401"/>
      <c r="H13021" s="401"/>
      <c r="I13021" s="401"/>
      <c r="J13021" s="194"/>
      <c r="K13021" s="194"/>
      <c r="L13021" s="195"/>
      <c r="M13021" s="196"/>
      <c r="N13021" s="197"/>
      <c r="O13021" s="197"/>
      <c r="P13021" s="231"/>
    </row>
    <row r="13022" spans="2:16">
      <c r="B13022" s="351"/>
      <c r="C13022" s="435"/>
      <c r="D13022" s="399"/>
      <c r="E13022" s="400"/>
      <c r="G13022" s="401"/>
      <c r="H13022" s="401"/>
      <c r="I13022" s="401"/>
      <c r="J13022" s="194"/>
      <c r="K13022" s="194"/>
      <c r="L13022" s="195"/>
      <c r="M13022" s="196"/>
      <c r="N13022" s="197"/>
      <c r="O13022" s="197"/>
      <c r="P13022" s="231"/>
    </row>
    <row r="13023" spans="2:16">
      <c r="B13023" s="351"/>
      <c r="C13023" s="435"/>
      <c r="D13023" s="399"/>
      <c r="E13023" s="400"/>
      <c r="G13023" s="401"/>
      <c r="H13023" s="401"/>
      <c r="I13023" s="401"/>
      <c r="J13023" s="194"/>
      <c r="K13023" s="194"/>
      <c r="L13023" s="195"/>
      <c r="M13023" s="196"/>
      <c r="N13023" s="197"/>
      <c r="O13023" s="197"/>
      <c r="P13023" s="231"/>
    </row>
    <row r="13024" spans="2:16">
      <c r="B13024" s="351"/>
      <c r="C13024" s="435"/>
      <c r="D13024" s="399"/>
      <c r="E13024" s="400"/>
      <c r="G13024" s="401"/>
      <c r="H13024" s="401"/>
      <c r="I13024" s="401"/>
      <c r="J13024" s="194"/>
      <c r="K13024" s="194"/>
      <c r="L13024" s="195"/>
      <c r="M13024" s="196"/>
      <c r="N13024" s="197"/>
      <c r="O13024" s="197"/>
      <c r="P13024" s="231"/>
    </row>
    <row r="13025" spans="2:16">
      <c r="B13025" s="351"/>
      <c r="C13025" s="435"/>
      <c r="D13025" s="399"/>
      <c r="E13025" s="400"/>
      <c r="G13025" s="401"/>
      <c r="H13025" s="401"/>
      <c r="I13025" s="401"/>
      <c r="J13025" s="194"/>
      <c r="K13025" s="194"/>
      <c r="L13025" s="195"/>
      <c r="M13025" s="196"/>
      <c r="N13025" s="197"/>
      <c r="O13025" s="197"/>
      <c r="P13025" s="231"/>
    </row>
    <row r="13026" spans="2:16">
      <c r="B13026" s="351"/>
      <c r="C13026" s="435"/>
      <c r="D13026" s="399"/>
      <c r="E13026" s="400"/>
      <c r="G13026" s="401"/>
      <c r="H13026" s="401"/>
      <c r="I13026" s="401"/>
      <c r="J13026" s="194"/>
      <c r="K13026" s="194"/>
      <c r="L13026" s="195"/>
      <c r="M13026" s="196"/>
      <c r="N13026" s="197"/>
      <c r="O13026" s="197"/>
      <c r="P13026" s="231"/>
    </row>
    <row r="13027" spans="2:16">
      <c r="B13027" s="351"/>
      <c r="C13027" s="435"/>
      <c r="D13027" s="399"/>
      <c r="E13027" s="400"/>
      <c r="G13027" s="401"/>
      <c r="H13027" s="401"/>
      <c r="I13027" s="401"/>
      <c r="J13027" s="194"/>
      <c r="K13027" s="194"/>
      <c r="L13027" s="195"/>
      <c r="M13027" s="196"/>
      <c r="N13027" s="197"/>
      <c r="O13027" s="197"/>
      <c r="P13027" s="231"/>
    </row>
    <row r="13028" spans="2:16">
      <c r="B13028" s="351"/>
      <c r="C13028" s="435"/>
      <c r="D13028" s="399"/>
      <c r="E13028" s="400"/>
      <c r="G13028" s="401"/>
      <c r="H13028" s="401"/>
      <c r="I13028" s="401"/>
      <c r="J13028" s="194"/>
      <c r="K13028" s="194"/>
      <c r="L13028" s="195"/>
      <c r="M13028" s="196"/>
      <c r="N13028" s="197"/>
      <c r="O13028" s="197"/>
      <c r="P13028" s="231"/>
    </row>
    <row r="13029" spans="2:16">
      <c r="B13029" s="351"/>
      <c r="C13029" s="435"/>
      <c r="D13029" s="399"/>
      <c r="E13029" s="400"/>
      <c r="G13029" s="401"/>
      <c r="H13029" s="401"/>
      <c r="I13029" s="401"/>
      <c r="J13029" s="194"/>
      <c r="K13029" s="194"/>
      <c r="L13029" s="195"/>
      <c r="M13029" s="196"/>
      <c r="N13029" s="197"/>
      <c r="O13029" s="197"/>
      <c r="P13029" s="231"/>
    </row>
    <row r="13030" spans="2:16">
      <c r="B13030" s="351"/>
      <c r="C13030" s="435"/>
      <c r="D13030" s="399"/>
      <c r="E13030" s="400"/>
      <c r="G13030" s="401"/>
      <c r="H13030" s="401"/>
      <c r="I13030" s="401"/>
      <c r="J13030" s="194"/>
      <c r="K13030" s="194"/>
      <c r="L13030" s="195"/>
      <c r="M13030" s="196"/>
      <c r="N13030" s="197"/>
      <c r="O13030" s="197"/>
      <c r="P13030" s="231"/>
    </row>
    <row r="13031" spans="2:16">
      <c r="B13031" s="351"/>
      <c r="C13031" s="435"/>
      <c r="D13031" s="399"/>
      <c r="E13031" s="400"/>
      <c r="G13031" s="401"/>
      <c r="H13031" s="401"/>
      <c r="I13031" s="401"/>
      <c r="J13031" s="194"/>
      <c r="K13031" s="194"/>
      <c r="L13031" s="195"/>
      <c r="M13031" s="196"/>
      <c r="N13031" s="197"/>
      <c r="O13031" s="197"/>
      <c r="P13031" s="231"/>
    </row>
    <row r="13032" spans="2:16">
      <c r="B13032" s="351"/>
      <c r="C13032" s="435"/>
      <c r="D13032" s="399"/>
      <c r="E13032" s="400"/>
      <c r="G13032" s="401"/>
      <c r="H13032" s="401"/>
      <c r="I13032" s="401"/>
      <c r="J13032" s="194"/>
      <c r="K13032" s="194"/>
      <c r="L13032" s="195"/>
      <c r="M13032" s="196"/>
      <c r="N13032" s="197"/>
      <c r="O13032" s="197"/>
      <c r="P13032" s="231"/>
    </row>
    <row r="13033" spans="2:16">
      <c r="B13033" s="351"/>
      <c r="C13033" s="435"/>
      <c r="D13033" s="399"/>
      <c r="E13033" s="400"/>
      <c r="G13033" s="401"/>
      <c r="H13033" s="401"/>
      <c r="I13033" s="401"/>
      <c r="J13033" s="194"/>
      <c r="K13033" s="194"/>
      <c r="L13033" s="195"/>
      <c r="M13033" s="196"/>
      <c r="N13033" s="197"/>
      <c r="O13033" s="197"/>
      <c r="P13033" s="231"/>
    </row>
    <row r="13034" spans="2:16">
      <c r="B13034" s="351"/>
      <c r="C13034" s="435"/>
      <c r="D13034" s="399"/>
      <c r="E13034" s="400"/>
      <c r="G13034" s="401"/>
      <c r="H13034" s="401"/>
      <c r="I13034" s="401"/>
      <c r="J13034" s="194"/>
      <c r="K13034" s="194"/>
      <c r="L13034" s="195"/>
      <c r="M13034" s="196"/>
      <c r="N13034" s="197"/>
      <c r="O13034" s="197"/>
      <c r="P13034" s="231"/>
    </row>
    <row r="13035" spans="2:16">
      <c r="B13035" s="351"/>
      <c r="C13035" s="435"/>
      <c r="D13035" s="399"/>
      <c r="E13035" s="400"/>
      <c r="G13035" s="401"/>
      <c r="H13035" s="401"/>
      <c r="I13035" s="401"/>
      <c r="J13035" s="194"/>
      <c r="K13035" s="194"/>
      <c r="L13035" s="195"/>
      <c r="M13035" s="196"/>
      <c r="N13035" s="197"/>
      <c r="O13035" s="197"/>
      <c r="P13035" s="231"/>
    </row>
    <row r="13036" spans="2:16">
      <c r="B13036" s="351"/>
      <c r="C13036" s="435"/>
      <c r="D13036" s="399"/>
      <c r="E13036" s="400"/>
      <c r="G13036" s="401"/>
      <c r="H13036" s="401"/>
      <c r="I13036" s="401"/>
      <c r="J13036" s="194"/>
      <c r="K13036" s="194"/>
      <c r="L13036" s="195"/>
      <c r="M13036" s="196"/>
      <c r="N13036" s="197"/>
      <c r="O13036" s="197"/>
      <c r="P13036" s="231"/>
    </row>
    <row r="13037" spans="2:16">
      <c r="B13037" s="351"/>
      <c r="C13037" s="435"/>
      <c r="D13037" s="399"/>
      <c r="E13037" s="400"/>
      <c r="G13037" s="401"/>
      <c r="H13037" s="401"/>
      <c r="I13037" s="401"/>
      <c r="J13037" s="194"/>
      <c r="K13037" s="194"/>
      <c r="L13037" s="195"/>
      <c r="M13037" s="196"/>
      <c r="N13037" s="197"/>
      <c r="O13037" s="197"/>
      <c r="P13037" s="231"/>
    </row>
    <row r="13038" spans="2:16">
      <c r="B13038" s="351"/>
      <c r="C13038" s="435"/>
      <c r="D13038" s="399"/>
      <c r="E13038" s="400"/>
      <c r="G13038" s="401"/>
      <c r="H13038" s="401"/>
      <c r="I13038" s="401"/>
      <c r="J13038" s="194"/>
      <c r="K13038" s="194"/>
      <c r="L13038" s="195"/>
      <c r="M13038" s="196"/>
      <c r="N13038" s="197"/>
      <c r="O13038" s="197"/>
      <c r="P13038" s="231"/>
    </row>
    <row r="13039" spans="2:16">
      <c r="B13039" s="351"/>
      <c r="C13039" s="435"/>
      <c r="D13039" s="399"/>
      <c r="E13039" s="400"/>
      <c r="G13039" s="401"/>
      <c r="H13039" s="401"/>
      <c r="I13039" s="401"/>
      <c r="J13039" s="194"/>
      <c r="K13039" s="194"/>
      <c r="L13039" s="195"/>
      <c r="M13039" s="196"/>
      <c r="N13039" s="197"/>
      <c r="O13039" s="197"/>
      <c r="P13039" s="231"/>
    </row>
    <row r="13040" spans="2:16">
      <c r="B13040" s="351"/>
      <c r="C13040" s="435"/>
      <c r="D13040" s="399"/>
      <c r="E13040" s="400"/>
      <c r="G13040" s="401"/>
      <c r="H13040" s="401"/>
      <c r="I13040" s="401"/>
      <c r="J13040" s="194"/>
      <c r="K13040" s="194"/>
      <c r="L13040" s="195"/>
      <c r="M13040" s="196"/>
      <c r="N13040" s="197"/>
      <c r="O13040" s="197"/>
      <c r="P13040" s="231"/>
    </row>
    <row r="13041" spans="2:16">
      <c r="B13041" s="351"/>
      <c r="C13041" s="435"/>
      <c r="D13041" s="399"/>
      <c r="E13041" s="400"/>
      <c r="G13041" s="401"/>
      <c r="H13041" s="401"/>
      <c r="I13041" s="401"/>
      <c r="J13041" s="194"/>
      <c r="K13041" s="194"/>
      <c r="L13041" s="195"/>
      <c r="M13041" s="196"/>
      <c r="N13041" s="197"/>
      <c r="O13041" s="197"/>
      <c r="P13041" s="231"/>
    </row>
    <row r="13042" spans="2:16">
      <c r="B13042" s="351"/>
      <c r="C13042" s="435"/>
      <c r="D13042" s="399"/>
      <c r="E13042" s="400"/>
      <c r="G13042" s="401"/>
      <c r="H13042" s="401"/>
      <c r="I13042" s="401"/>
      <c r="J13042" s="194"/>
      <c r="K13042" s="194"/>
      <c r="L13042" s="195"/>
      <c r="M13042" s="196"/>
      <c r="N13042" s="197"/>
      <c r="O13042" s="197"/>
      <c r="P13042" s="231"/>
    </row>
    <row r="13043" spans="2:16">
      <c r="B13043" s="351"/>
      <c r="C13043" s="435"/>
      <c r="D13043" s="399"/>
      <c r="E13043" s="400"/>
      <c r="G13043" s="401"/>
      <c r="H13043" s="401"/>
      <c r="I13043" s="401"/>
      <c r="J13043" s="194"/>
      <c r="K13043" s="194"/>
      <c r="L13043" s="195"/>
      <c r="M13043" s="196"/>
      <c r="N13043" s="197"/>
      <c r="O13043" s="197"/>
      <c r="P13043" s="231"/>
    </row>
    <row r="13044" spans="2:16">
      <c r="B13044" s="351"/>
      <c r="C13044" s="435"/>
      <c r="D13044" s="399"/>
      <c r="E13044" s="400"/>
      <c r="G13044" s="401"/>
      <c r="H13044" s="401"/>
      <c r="I13044" s="401"/>
      <c r="J13044" s="194"/>
      <c r="K13044" s="194"/>
      <c r="L13044" s="195"/>
      <c r="M13044" s="196"/>
      <c r="N13044" s="197"/>
      <c r="O13044" s="197"/>
      <c r="P13044" s="231"/>
    </row>
    <row r="13045" spans="2:16">
      <c r="B13045" s="351"/>
      <c r="C13045" s="435"/>
      <c r="D13045" s="399"/>
      <c r="E13045" s="400"/>
      <c r="G13045" s="401"/>
      <c r="H13045" s="401"/>
      <c r="I13045" s="401"/>
      <c r="J13045" s="194"/>
      <c r="K13045" s="194"/>
      <c r="L13045" s="195"/>
      <c r="M13045" s="196"/>
      <c r="N13045" s="197"/>
      <c r="O13045" s="197"/>
      <c r="P13045" s="231"/>
    </row>
    <row r="13046" spans="2:16">
      <c r="B13046" s="351"/>
      <c r="C13046" s="435"/>
      <c r="D13046" s="399"/>
      <c r="E13046" s="400"/>
      <c r="G13046" s="401"/>
      <c r="H13046" s="401"/>
      <c r="I13046" s="401"/>
      <c r="J13046" s="194"/>
      <c r="K13046" s="194"/>
      <c r="L13046" s="195"/>
      <c r="M13046" s="196"/>
      <c r="N13046" s="197"/>
      <c r="O13046" s="197"/>
      <c r="P13046" s="231"/>
    </row>
    <row r="13047" spans="2:16">
      <c r="B13047" s="351"/>
      <c r="C13047" s="435"/>
      <c r="D13047" s="399"/>
      <c r="E13047" s="400"/>
      <c r="G13047" s="401"/>
      <c r="H13047" s="401"/>
      <c r="I13047" s="401"/>
      <c r="J13047" s="194"/>
      <c r="K13047" s="194"/>
      <c r="L13047" s="195"/>
      <c r="M13047" s="196"/>
      <c r="N13047" s="197"/>
      <c r="O13047" s="197"/>
      <c r="P13047" s="231"/>
    </row>
    <row r="13048" spans="2:16">
      <c r="B13048" s="351"/>
      <c r="C13048" s="435"/>
      <c r="D13048" s="399"/>
      <c r="E13048" s="400"/>
      <c r="G13048" s="401"/>
      <c r="H13048" s="401"/>
      <c r="I13048" s="401"/>
      <c r="J13048" s="194"/>
      <c r="K13048" s="194"/>
      <c r="L13048" s="195"/>
      <c r="M13048" s="196"/>
      <c r="N13048" s="197"/>
      <c r="O13048" s="197"/>
      <c r="P13048" s="231"/>
    </row>
    <row r="13049" spans="2:16">
      <c r="B13049" s="351"/>
      <c r="C13049" s="435"/>
      <c r="D13049" s="399"/>
      <c r="E13049" s="400"/>
      <c r="G13049" s="401"/>
      <c r="H13049" s="401"/>
      <c r="I13049" s="401"/>
      <c r="J13049" s="194"/>
      <c r="K13049" s="194"/>
      <c r="L13049" s="195"/>
      <c r="M13049" s="196"/>
      <c r="N13049" s="197"/>
      <c r="O13049" s="197"/>
      <c r="P13049" s="231"/>
    </row>
    <row r="13050" spans="2:16">
      <c r="B13050" s="351"/>
      <c r="C13050" s="435"/>
      <c r="D13050" s="399"/>
      <c r="E13050" s="400"/>
      <c r="G13050" s="401"/>
      <c r="H13050" s="401"/>
      <c r="I13050" s="401"/>
      <c r="J13050" s="194"/>
      <c r="K13050" s="194"/>
      <c r="L13050" s="195"/>
      <c r="M13050" s="196"/>
      <c r="N13050" s="197"/>
      <c r="O13050" s="197"/>
      <c r="P13050" s="231"/>
    </row>
    <row r="13051" spans="2:16">
      <c r="B13051" s="351"/>
      <c r="C13051" s="435"/>
      <c r="D13051" s="399"/>
      <c r="E13051" s="400"/>
      <c r="G13051" s="401"/>
      <c r="H13051" s="401"/>
      <c r="I13051" s="401"/>
      <c r="J13051" s="194"/>
      <c r="K13051" s="194"/>
      <c r="L13051" s="195"/>
      <c r="M13051" s="196"/>
      <c r="N13051" s="197"/>
      <c r="O13051" s="197"/>
      <c r="P13051" s="231"/>
    </row>
    <row r="13052" spans="2:16">
      <c r="B13052" s="351"/>
      <c r="C13052" s="435"/>
      <c r="D13052" s="399"/>
      <c r="E13052" s="400"/>
      <c r="G13052" s="401"/>
      <c r="H13052" s="401"/>
      <c r="I13052" s="401"/>
      <c r="J13052" s="194"/>
      <c r="K13052" s="194"/>
      <c r="L13052" s="195"/>
      <c r="M13052" s="196"/>
      <c r="N13052" s="197"/>
      <c r="O13052" s="197"/>
      <c r="P13052" s="231"/>
    </row>
    <row r="13053" spans="2:16">
      <c r="B13053" s="351"/>
      <c r="C13053" s="435"/>
      <c r="D13053" s="399"/>
      <c r="E13053" s="400"/>
      <c r="G13053" s="401"/>
      <c r="H13053" s="401"/>
      <c r="I13053" s="401"/>
      <c r="J13053" s="194"/>
      <c r="K13053" s="194"/>
      <c r="L13053" s="195"/>
      <c r="M13053" s="196"/>
      <c r="N13053" s="197"/>
      <c r="O13053" s="197"/>
      <c r="P13053" s="231"/>
    </row>
    <row r="13054" spans="2:16">
      <c r="B13054" s="351"/>
      <c r="C13054" s="435"/>
      <c r="D13054" s="399"/>
      <c r="E13054" s="400"/>
      <c r="G13054" s="401"/>
      <c r="H13054" s="401"/>
      <c r="I13054" s="401"/>
      <c r="J13054" s="194"/>
      <c r="K13054" s="194"/>
      <c r="L13054" s="195"/>
      <c r="M13054" s="196"/>
      <c r="N13054" s="197"/>
      <c r="O13054" s="197"/>
      <c r="P13054" s="231"/>
    </row>
    <row r="13055" spans="2:16">
      <c r="B13055" s="351"/>
      <c r="C13055" s="435"/>
      <c r="D13055" s="399"/>
      <c r="E13055" s="400"/>
      <c r="G13055" s="401"/>
      <c r="H13055" s="401"/>
      <c r="I13055" s="401"/>
      <c r="J13055" s="194"/>
      <c r="K13055" s="194"/>
      <c r="L13055" s="195"/>
      <c r="M13055" s="196"/>
      <c r="N13055" s="197"/>
      <c r="O13055" s="197"/>
      <c r="P13055" s="231"/>
    </row>
    <row r="13056" spans="2:16">
      <c r="B13056" s="351"/>
      <c r="C13056" s="435"/>
      <c r="D13056" s="399"/>
      <c r="E13056" s="400"/>
      <c r="G13056" s="401"/>
      <c r="H13056" s="401"/>
      <c r="I13056" s="401"/>
      <c r="J13056" s="194"/>
      <c r="K13056" s="194"/>
      <c r="L13056" s="195"/>
      <c r="M13056" s="196"/>
      <c r="N13056" s="197"/>
      <c r="O13056" s="197"/>
      <c r="P13056" s="231"/>
    </row>
    <row r="13057" spans="2:16">
      <c r="B13057" s="351"/>
      <c r="C13057" s="435"/>
      <c r="D13057" s="399"/>
      <c r="E13057" s="400"/>
      <c r="G13057" s="401"/>
      <c r="H13057" s="401"/>
      <c r="I13057" s="401"/>
      <c r="J13057" s="194"/>
      <c r="K13057" s="194"/>
      <c r="L13057" s="195"/>
      <c r="M13057" s="196"/>
      <c r="N13057" s="197"/>
      <c r="O13057" s="197"/>
      <c r="P13057" s="231"/>
    </row>
    <row r="13058" spans="2:16">
      <c r="B13058" s="351"/>
      <c r="C13058" s="435"/>
      <c r="D13058" s="399"/>
      <c r="E13058" s="400"/>
      <c r="G13058" s="401"/>
      <c r="H13058" s="401"/>
      <c r="I13058" s="401"/>
      <c r="J13058" s="194"/>
      <c r="K13058" s="194"/>
      <c r="L13058" s="195"/>
      <c r="M13058" s="196"/>
      <c r="N13058" s="197"/>
      <c r="O13058" s="197"/>
      <c r="P13058" s="231"/>
    </row>
    <row r="13059" spans="2:16">
      <c r="B13059" s="351"/>
      <c r="C13059" s="435"/>
      <c r="D13059" s="399"/>
      <c r="E13059" s="400"/>
      <c r="G13059" s="401"/>
      <c r="H13059" s="401"/>
      <c r="I13059" s="401"/>
      <c r="J13059" s="194"/>
      <c r="K13059" s="194"/>
      <c r="L13059" s="195"/>
      <c r="M13059" s="196"/>
      <c r="N13059" s="197"/>
      <c r="O13059" s="197"/>
      <c r="P13059" s="231"/>
    </row>
    <row r="13060" spans="2:16">
      <c r="B13060" s="351"/>
      <c r="C13060" s="435"/>
      <c r="D13060" s="399"/>
      <c r="E13060" s="400"/>
      <c r="G13060" s="401"/>
      <c r="H13060" s="401"/>
      <c r="I13060" s="401"/>
      <c r="J13060" s="194"/>
      <c r="K13060" s="194"/>
      <c r="L13060" s="195"/>
      <c r="M13060" s="196"/>
      <c r="N13060" s="197"/>
      <c r="O13060" s="197"/>
      <c r="P13060" s="231"/>
    </row>
    <row r="13061" spans="2:16">
      <c r="B13061" s="351"/>
      <c r="C13061" s="435"/>
      <c r="D13061" s="399"/>
      <c r="E13061" s="400"/>
      <c r="G13061" s="401"/>
      <c r="H13061" s="401"/>
      <c r="I13061" s="401"/>
      <c r="J13061" s="194"/>
      <c r="K13061" s="194"/>
      <c r="L13061" s="195"/>
      <c r="M13061" s="196"/>
      <c r="N13061" s="197"/>
      <c r="O13061" s="197"/>
      <c r="P13061" s="231"/>
    </row>
    <row r="13062" spans="2:16">
      <c r="B13062" s="351"/>
      <c r="C13062" s="435"/>
      <c r="D13062" s="399"/>
      <c r="E13062" s="400"/>
      <c r="G13062" s="401"/>
      <c r="H13062" s="401"/>
      <c r="I13062" s="401"/>
      <c r="J13062" s="194"/>
      <c r="K13062" s="194"/>
      <c r="L13062" s="195"/>
      <c r="M13062" s="196"/>
      <c r="N13062" s="197"/>
      <c r="O13062" s="197"/>
      <c r="P13062" s="231"/>
    </row>
    <row r="13063" spans="2:16">
      <c r="B13063" s="351"/>
      <c r="C13063" s="435"/>
      <c r="D13063" s="399"/>
      <c r="E13063" s="400"/>
      <c r="G13063" s="401"/>
      <c r="H13063" s="401"/>
      <c r="I13063" s="401"/>
      <c r="J13063" s="194"/>
      <c r="K13063" s="194"/>
      <c r="L13063" s="195"/>
      <c r="M13063" s="196"/>
      <c r="N13063" s="197"/>
      <c r="O13063" s="197"/>
      <c r="P13063" s="231"/>
    </row>
    <row r="13064" spans="2:16">
      <c r="B13064" s="351"/>
      <c r="C13064" s="435"/>
      <c r="D13064" s="399"/>
      <c r="E13064" s="400"/>
      <c r="G13064" s="401"/>
      <c r="H13064" s="401"/>
      <c r="I13064" s="401"/>
      <c r="J13064" s="194"/>
      <c r="K13064" s="194"/>
      <c r="L13064" s="195"/>
      <c r="M13064" s="196"/>
      <c r="N13064" s="197"/>
      <c r="O13064" s="197"/>
      <c r="P13064" s="231"/>
    </row>
    <row r="13065" spans="2:16">
      <c r="B13065" s="351"/>
      <c r="C13065" s="435"/>
      <c r="D13065" s="399"/>
      <c r="E13065" s="400"/>
      <c r="G13065" s="401"/>
      <c r="H13065" s="401"/>
      <c r="I13065" s="401"/>
      <c r="J13065" s="194"/>
      <c r="K13065" s="194"/>
      <c r="L13065" s="195"/>
      <c r="M13065" s="196"/>
      <c r="N13065" s="197"/>
      <c r="O13065" s="197"/>
      <c r="P13065" s="231"/>
    </row>
    <row r="13066" spans="2:16">
      <c r="B13066" s="351"/>
      <c r="C13066" s="435"/>
      <c r="D13066" s="399"/>
      <c r="E13066" s="400"/>
      <c r="G13066" s="401"/>
      <c r="H13066" s="401"/>
      <c r="I13066" s="401"/>
      <c r="J13066" s="194"/>
      <c r="K13066" s="194"/>
      <c r="L13066" s="195"/>
      <c r="M13066" s="196"/>
      <c r="N13066" s="197"/>
      <c r="O13066" s="197"/>
      <c r="P13066" s="231"/>
    </row>
    <row r="13067" spans="2:16">
      <c r="B13067" s="351"/>
      <c r="C13067" s="435"/>
      <c r="D13067" s="399"/>
      <c r="E13067" s="400"/>
      <c r="G13067" s="401"/>
      <c r="H13067" s="401"/>
      <c r="I13067" s="401"/>
      <c r="J13067" s="194"/>
      <c r="K13067" s="194"/>
      <c r="L13067" s="195"/>
      <c r="M13067" s="196"/>
      <c r="N13067" s="197"/>
      <c r="O13067" s="197"/>
      <c r="P13067" s="231"/>
    </row>
    <row r="13068" spans="2:16">
      <c r="B13068" s="351"/>
      <c r="C13068" s="435"/>
      <c r="D13068" s="399"/>
      <c r="E13068" s="400"/>
      <c r="G13068" s="401"/>
      <c r="H13068" s="401"/>
      <c r="I13068" s="401"/>
      <c r="J13068" s="194"/>
      <c r="K13068" s="194"/>
      <c r="L13068" s="195"/>
      <c r="M13068" s="196"/>
      <c r="N13068" s="197"/>
      <c r="O13068" s="197"/>
      <c r="P13068" s="231"/>
    </row>
    <row r="13069" spans="2:16">
      <c r="B13069" s="351"/>
      <c r="C13069" s="435"/>
      <c r="D13069" s="399"/>
      <c r="E13069" s="400"/>
      <c r="G13069" s="401"/>
      <c r="H13069" s="401"/>
      <c r="I13069" s="401"/>
      <c r="J13069" s="194"/>
      <c r="K13069" s="194"/>
      <c r="L13069" s="195"/>
      <c r="M13069" s="196"/>
      <c r="N13069" s="197"/>
      <c r="O13069" s="197"/>
      <c r="P13069" s="231"/>
    </row>
    <row r="13070" spans="2:16">
      <c r="B13070" s="351"/>
      <c r="C13070" s="435"/>
      <c r="D13070" s="399"/>
      <c r="E13070" s="400"/>
      <c r="G13070" s="401"/>
      <c r="H13070" s="401"/>
      <c r="I13070" s="401"/>
      <c r="J13070" s="194"/>
      <c r="K13070" s="194"/>
      <c r="L13070" s="195"/>
      <c r="M13070" s="196"/>
      <c r="N13070" s="197"/>
      <c r="O13070" s="197"/>
      <c r="P13070" s="231"/>
    </row>
    <row r="13071" spans="2:16">
      <c r="B13071" s="351"/>
      <c r="C13071" s="435"/>
      <c r="D13071" s="399"/>
      <c r="E13071" s="400"/>
      <c r="G13071" s="401"/>
      <c r="H13071" s="401"/>
      <c r="I13071" s="401"/>
      <c r="J13071" s="194"/>
      <c r="K13071" s="194"/>
      <c r="L13071" s="195"/>
      <c r="M13071" s="196"/>
      <c r="N13071" s="197"/>
      <c r="O13071" s="197"/>
      <c r="P13071" s="231"/>
    </row>
    <row r="13072" spans="2:16">
      <c r="B13072" s="351"/>
      <c r="C13072" s="435"/>
      <c r="D13072" s="399"/>
      <c r="E13072" s="400"/>
      <c r="G13072" s="401"/>
      <c r="H13072" s="401"/>
      <c r="I13072" s="401"/>
      <c r="J13072" s="194"/>
      <c r="K13072" s="194"/>
      <c r="L13072" s="195"/>
      <c r="M13072" s="196"/>
      <c r="N13072" s="197"/>
      <c r="O13072" s="197"/>
      <c r="P13072" s="231"/>
    </row>
    <row r="13073" spans="2:16">
      <c r="B13073" s="351"/>
      <c r="C13073" s="435"/>
      <c r="D13073" s="399"/>
      <c r="E13073" s="400"/>
      <c r="G13073" s="401"/>
      <c r="H13073" s="401"/>
      <c r="I13073" s="401"/>
      <c r="J13073" s="194"/>
      <c r="K13073" s="194"/>
      <c r="L13073" s="195"/>
      <c r="M13073" s="196"/>
      <c r="N13073" s="197"/>
      <c r="O13073" s="197"/>
      <c r="P13073" s="231"/>
    </row>
    <row r="13074" spans="2:16">
      <c r="B13074" s="351"/>
      <c r="C13074" s="435"/>
      <c r="D13074" s="399"/>
      <c r="E13074" s="400"/>
      <c r="G13074" s="401"/>
      <c r="H13074" s="401"/>
      <c r="I13074" s="401"/>
      <c r="J13074" s="194"/>
      <c r="K13074" s="194"/>
      <c r="L13074" s="195"/>
      <c r="M13074" s="196"/>
      <c r="N13074" s="197"/>
      <c r="O13074" s="197"/>
      <c r="P13074" s="231"/>
    </row>
    <row r="13075" spans="2:16">
      <c r="B13075" s="351"/>
      <c r="C13075" s="435"/>
      <c r="D13075" s="399"/>
      <c r="E13075" s="400"/>
      <c r="G13075" s="401"/>
      <c r="H13075" s="401"/>
      <c r="I13075" s="401"/>
      <c r="J13075" s="194"/>
      <c r="K13075" s="194"/>
      <c r="L13075" s="195"/>
      <c r="M13075" s="196"/>
      <c r="N13075" s="197"/>
      <c r="O13075" s="197"/>
      <c r="P13075" s="231"/>
    </row>
    <row r="13076" spans="2:16">
      <c r="B13076" s="351"/>
      <c r="C13076" s="435"/>
      <c r="D13076" s="399"/>
      <c r="E13076" s="400"/>
      <c r="G13076" s="401"/>
      <c r="H13076" s="401"/>
      <c r="I13076" s="401"/>
      <c r="J13076" s="194"/>
      <c r="K13076" s="194"/>
      <c r="L13076" s="195"/>
      <c r="M13076" s="196"/>
      <c r="N13076" s="197"/>
      <c r="O13076" s="197"/>
      <c r="P13076" s="231"/>
    </row>
    <row r="13077" spans="2:16">
      <c r="B13077" s="351"/>
      <c r="C13077" s="435"/>
      <c r="D13077" s="399"/>
      <c r="E13077" s="400"/>
      <c r="G13077" s="401"/>
      <c r="H13077" s="401"/>
      <c r="I13077" s="401"/>
      <c r="J13077" s="194"/>
      <c r="K13077" s="194"/>
      <c r="L13077" s="195"/>
      <c r="M13077" s="196"/>
      <c r="N13077" s="197"/>
      <c r="O13077" s="197"/>
      <c r="P13077" s="231"/>
    </row>
    <row r="13078" spans="2:16">
      <c r="B13078" s="351"/>
      <c r="C13078" s="435"/>
      <c r="D13078" s="399"/>
      <c r="E13078" s="400"/>
      <c r="G13078" s="401"/>
      <c r="H13078" s="401"/>
      <c r="I13078" s="401"/>
      <c r="J13078" s="194"/>
      <c r="K13078" s="194"/>
      <c r="L13078" s="195"/>
      <c r="M13078" s="196"/>
      <c r="N13078" s="197"/>
      <c r="O13078" s="197"/>
      <c r="P13078" s="231"/>
    </row>
    <row r="13079" spans="2:16">
      <c r="B13079" s="351"/>
      <c r="C13079" s="435"/>
      <c r="D13079" s="399"/>
      <c r="E13079" s="400"/>
      <c r="G13079" s="401"/>
      <c r="H13079" s="401"/>
      <c r="I13079" s="401"/>
      <c r="J13079" s="194"/>
      <c r="K13079" s="194"/>
      <c r="L13079" s="195"/>
      <c r="M13079" s="196"/>
      <c r="N13079" s="197"/>
      <c r="O13079" s="197"/>
      <c r="P13079" s="231"/>
    </row>
    <row r="13080" spans="2:16">
      <c r="B13080" s="351"/>
      <c r="C13080" s="435"/>
      <c r="D13080" s="399"/>
      <c r="E13080" s="400"/>
      <c r="G13080" s="401"/>
      <c r="H13080" s="401"/>
      <c r="I13080" s="401"/>
      <c r="J13080" s="194"/>
      <c r="K13080" s="194"/>
      <c r="L13080" s="195"/>
      <c r="M13080" s="196"/>
      <c r="N13080" s="197"/>
      <c r="O13080" s="197"/>
      <c r="P13080" s="231"/>
    </row>
    <row r="13081" spans="2:16">
      <c r="B13081" s="351"/>
      <c r="C13081" s="435"/>
      <c r="D13081" s="399"/>
      <c r="E13081" s="400"/>
      <c r="G13081" s="401"/>
      <c r="H13081" s="401"/>
      <c r="I13081" s="401"/>
      <c r="J13081" s="194"/>
      <c r="K13081" s="194"/>
      <c r="L13081" s="195"/>
      <c r="M13081" s="196"/>
      <c r="N13081" s="197"/>
      <c r="O13081" s="197"/>
      <c r="P13081" s="231"/>
    </row>
    <row r="13082" spans="2:16">
      <c r="B13082" s="351"/>
      <c r="C13082" s="435"/>
      <c r="D13082" s="399"/>
      <c r="E13082" s="400"/>
      <c r="G13082" s="401"/>
      <c r="H13082" s="401"/>
      <c r="I13082" s="401"/>
      <c r="J13082" s="194"/>
      <c r="K13082" s="194"/>
      <c r="L13082" s="195"/>
      <c r="M13082" s="196"/>
      <c r="N13082" s="197"/>
      <c r="O13082" s="197"/>
      <c r="P13082" s="231"/>
    </row>
    <row r="13083" spans="2:16">
      <c r="B13083" s="351"/>
      <c r="C13083" s="435"/>
      <c r="D13083" s="399"/>
      <c r="E13083" s="400"/>
      <c r="G13083" s="401"/>
      <c r="H13083" s="401"/>
      <c r="I13083" s="401"/>
      <c r="J13083" s="194"/>
      <c r="K13083" s="194"/>
      <c r="L13083" s="195"/>
      <c r="M13083" s="196"/>
      <c r="N13083" s="197"/>
      <c r="O13083" s="197"/>
      <c r="P13083" s="231"/>
    </row>
    <row r="13084" spans="2:16">
      <c r="B13084" s="351"/>
      <c r="C13084" s="435"/>
      <c r="D13084" s="399"/>
      <c r="E13084" s="400"/>
      <c r="G13084" s="401"/>
      <c r="H13084" s="401"/>
      <c r="I13084" s="401"/>
      <c r="J13084" s="194"/>
      <c r="K13084" s="194"/>
      <c r="L13084" s="195"/>
      <c r="M13084" s="196"/>
      <c r="N13084" s="197"/>
      <c r="O13084" s="197"/>
      <c r="P13084" s="231"/>
    </row>
    <row r="13085" spans="2:16">
      <c r="B13085" s="351"/>
      <c r="C13085" s="435"/>
      <c r="D13085" s="399"/>
      <c r="E13085" s="400"/>
      <c r="G13085" s="401"/>
      <c r="H13085" s="401"/>
      <c r="I13085" s="401"/>
      <c r="J13085" s="194"/>
      <c r="K13085" s="194"/>
      <c r="L13085" s="195"/>
      <c r="M13085" s="196"/>
      <c r="N13085" s="197"/>
      <c r="O13085" s="197"/>
      <c r="P13085" s="231"/>
    </row>
    <row r="13086" spans="2:16">
      <c r="B13086" s="351"/>
      <c r="C13086" s="435"/>
      <c r="D13086" s="399"/>
      <c r="E13086" s="400"/>
      <c r="G13086" s="401"/>
      <c r="H13086" s="401"/>
      <c r="I13086" s="401"/>
      <c r="J13086" s="194"/>
      <c r="K13086" s="194"/>
      <c r="L13086" s="195"/>
      <c r="M13086" s="196"/>
      <c r="N13086" s="197"/>
      <c r="O13086" s="197"/>
      <c r="P13086" s="231"/>
    </row>
    <row r="13087" spans="2:16">
      <c r="B13087" s="351"/>
      <c r="C13087" s="435"/>
      <c r="D13087" s="399"/>
      <c r="E13087" s="400"/>
      <c r="G13087" s="401"/>
      <c r="H13087" s="401"/>
      <c r="I13087" s="401"/>
      <c r="J13087" s="194"/>
      <c r="K13087" s="194"/>
      <c r="L13087" s="195"/>
      <c r="M13087" s="196"/>
      <c r="N13087" s="197"/>
      <c r="O13087" s="197"/>
      <c r="P13087" s="231"/>
    </row>
    <row r="13088" spans="2:16">
      <c r="B13088" s="351"/>
      <c r="C13088" s="435"/>
      <c r="D13088" s="399"/>
      <c r="E13088" s="400"/>
      <c r="G13088" s="401"/>
      <c r="H13088" s="401"/>
      <c r="I13088" s="401"/>
      <c r="J13088" s="194"/>
      <c r="K13088" s="194"/>
      <c r="L13088" s="195"/>
      <c r="M13088" s="196"/>
      <c r="N13088" s="197"/>
      <c r="O13088" s="197"/>
      <c r="P13088" s="231"/>
    </row>
    <row r="13089" spans="2:16">
      <c r="B13089" s="351"/>
      <c r="C13089" s="435"/>
      <c r="D13089" s="399"/>
      <c r="E13089" s="400"/>
      <c r="G13089" s="401"/>
      <c r="H13089" s="401"/>
      <c r="I13089" s="401"/>
      <c r="J13089" s="194"/>
      <c r="K13089" s="194"/>
      <c r="L13089" s="195"/>
      <c r="M13089" s="196"/>
      <c r="N13089" s="197"/>
      <c r="O13089" s="197"/>
      <c r="P13089" s="231"/>
    </row>
    <row r="13090" spans="2:16">
      <c r="B13090" s="351"/>
      <c r="C13090" s="435"/>
      <c r="D13090" s="399"/>
      <c r="E13090" s="400"/>
      <c r="G13090" s="401"/>
      <c r="H13090" s="401"/>
      <c r="I13090" s="401"/>
      <c r="J13090" s="194"/>
      <c r="K13090" s="194"/>
      <c r="L13090" s="195"/>
      <c r="M13090" s="196"/>
      <c r="N13090" s="197"/>
      <c r="O13090" s="197"/>
      <c r="P13090" s="231"/>
    </row>
    <row r="13091" spans="2:16">
      <c r="B13091" s="351"/>
      <c r="C13091" s="435"/>
      <c r="D13091" s="399"/>
      <c r="E13091" s="400"/>
      <c r="G13091" s="401"/>
      <c r="H13091" s="401"/>
      <c r="I13091" s="401"/>
      <c r="J13091" s="194"/>
      <c r="K13091" s="194"/>
      <c r="L13091" s="195"/>
      <c r="M13091" s="196"/>
      <c r="N13091" s="197"/>
      <c r="O13091" s="197"/>
      <c r="P13091" s="231"/>
    </row>
    <row r="13092" spans="2:16">
      <c r="B13092" s="351"/>
      <c r="C13092" s="435"/>
      <c r="D13092" s="399"/>
      <c r="E13092" s="400"/>
      <c r="G13092" s="401"/>
      <c r="H13092" s="401"/>
      <c r="I13092" s="401"/>
      <c r="J13092" s="194"/>
      <c r="K13092" s="194"/>
      <c r="L13092" s="195"/>
      <c r="M13092" s="196"/>
      <c r="N13092" s="197"/>
      <c r="O13092" s="197"/>
      <c r="P13092" s="231"/>
    </row>
    <row r="13093" spans="2:16">
      <c r="B13093" s="351"/>
      <c r="C13093" s="435"/>
      <c r="D13093" s="399"/>
      <c r="E13093" s="400"/>
      <c r="G13093" s="401"/>
      <c r="H13093" s="401"/>
      <c r="I13093" s="401"/>
      <c r="J13093" s="194"/>
      <c r="K13093" s="194"/>
      <c r="L13093" s="195"/>
      <c r="M13093" s="196"/>
      <c r="N13093" s="197"/>
      <c r="O13093" s="197"/>
      <c r="P13093" s="231"/>
    </row>
    <row r="13094" spans="2:16">
      <c r="B13094" s="351"/>
      <c r="C13094" s="435"/>
      <c r="D13094" s="399"/>
      <c r="E13094" s="400"/>
      <c r="G13094" s="401"/>
      <c r="H13094" s="401"/>
      <c r="I13094" s="401"/>
      <c r="J13094" s="194"/>
      <c r="K13094" s="194"/>
      <c r="L13094" s="195"/>
      <c r="M13094" s="196"/>
      <c r="N13094" s="197"/>
      <c r="O13094" s="197"/>
      <c r="P13094" s="231"/>
    </row>
    <row r="13095" spans="2:16">
      <c r="B13095" s="351"/>
      <c r="C13095" s="435"/>
      <c r="D13095" s="399"/>
      <c r="E13095" s="400"/>
      <c r="G13095" s="401"/>
      <c r="H13095" s="401"/>
      <c r="I13095" s="401"/>
      <c r="J13095" s="194"/>
      <c r="K13095" s="194"/>
      <c r="L13095" s="195"/>
      <c r="M13095" s="196"/>
      <c r="N13095" s="197"/>
      <c r="O13095" s="197"/>
      <c r="P13095" s="231"/>
    </row>
    <row r="13096" spans="2:16">
      <c r="B13096" s="351"/>
      <c r="C13096" s="435"/>
      <c r="D13096" s="399"/>
      <c r="E13096" s="400"/>
      <c r="G13096" s="401"/>
      <c r="H13096" s="401"/>
      <c r="I13096" s="401"/>
      <c r="J13096" s="194"/>
      <c r="K13096" s="194"/>
      <c r="L13096" s="195"/>
      <c r="M13096" s="196"/>
      <c r="N13096" s="197"/>
      <c r="O13096" s="197"/>
      <c r="P13096" s="231"/>
    </row>
    <row r="13097" spans="2:16">
      <c r="B13097" s="351"/>
      <c r="C13097" s="435"/>
      <c r="D13097" s="399"/>
      <c r="E13097" s="400"/>
      <c r="G13097" s="401"/>
      <c r="H13097" s="401"/>
      <c r="I13097" s="401"/>
      <c r="J13097" s="194"/>
      <c r="K13097" s="194"/>
      <c r="L13097" s="195"/>
      <c r="M13097" s="196"/>
      <c r="N13097" s="197"/>
      <c r="O13097" s="197"/>
      <c r="P13097" s="231"/>
    </row>
    <row r="13098" spans="2:16">
      <c r="B13098" s="351"/>
      <c r="C13098" s="435"/>
      <c r="D13098" s="399"/>
      <c r="E13098" s="400"/>
      <c r="G13098" s="401"/>
      <c r="H13098" s="401"/>
      <c r="I13098" s="401"/>
      <c r="J13098" s="194"/>
      <c r="K13098" s="194"/>
      <c r="L13098" s="195"/>
      <c r="M13098" s="196"/>
      <c r="N13098" s="197"/>
      <c r="O13098" s="197"/>
      <c r="P13098" s="231"/>
    </row>
    <row r="13099" spans="2:16">
      <c r="B13099" s="351"/>
      <c r="C13099" s="435"/>
      <c r="D13099" s="399"/>
      <c r="E13099" s="400"/>
      <c r="G13099" s="401"/>
      <c r="H13099" s="401"/>
      <c r="I13099" s="401"/>
      <c r="J13099" s="194"/>
      <c r="K13099" s="194"/>
      <c r="L13099" s="195"/>
      <c r="M13099" s="196"/>
      <c r="N13099" s="197"/>
      <c r="O13099" s="197"/>
      <c r="P13099" s="231"/>
    </row>
    <row r="13100" spans="2:16">
      <c r="B13100" s="351"/>
      <c r="C13100" s="435"/>
      <c r="D13100" s="399"/>
      <c r="E13100" s="400"/>
      <c r="G13100" s="401"/>
      <c r="H13100" s="401"/>
      <c r="I13100" s="401"/>
      <c r="J13100" s="194"/>
      <c r="K13100" s="194"/>
      <c r="L13100" s="195"/>
      <c r="M13100" s="196"/>
      <c r="N13100" s="197"/>
      <c r="O13100" s="197"/>
      <c r="P13100" s="231"/>
    </row>
    <row r="13101" spans="2:16">
      <c r="B13101" s="351"/>
      <c r="C13101" s="435"/>
      <c r="D13101" s="399"/>
      <c r="E13101" s="400"/>
      <c r="G13101" s="401"/>
      <c r="H13101" s="401"/>
      <c r="I13101" s="401"/>
      <c r="J13101" s="194"/>
      <c r="K13101" s="194"/>
      <c r="L13101" s="195"/>
      <c r="M13101" s="196"/>
      <c r="N13101" s="197"/>
      <c r="O13101" s="197"/>
      <c r="P13101" s="231"/>
    </row>
    <row r="13102" spans="2:16">
      <c r="B13102" s="351"/>
      <c r="C13102" s="435"/>
      <c r="D13102" s="399"/>
      <c r="E13102" s="400"/>
      <c r="G13102" s="401"/>
      <c r="H13102" s="401"/>
      <c r="I13102" s="401"/>
      <c r="J13102" s="194"/>
      <c r="K13102" s="194"/>
      <c r="L13102" s="195"/>
      <c r="M13102" s="196"/>
      <c r="N13102" s="197"/>
      <c r="O13102" s="197"/>
      <c r="P13102" s="231"/>
    </row>
    <row r="13103" spans="2:16">
      <c r="B13103" s="351"/>
      <c r="C13103" s="435"/>
      <c r="D13103" s="399"/>
      <c r="E13103" s="400"/>
      <c r="G13103" s="401"/>
      <c r="H13103" s="401"/>
      <c r="I13103" s="401"/>
      <c r="J13103" s="194"/>
      <c r="K13103" s="194"/>
      <c r="L13103" s="195"/>
      <c r="M13103" s="196"/>
      <c r="N13103" s="197"/>
      <c r="O13103" s="197"/>
      <c r="P13103" s="231"/>
    </row>
    <row r="13104" spans="2:16">
      <c r="B13104" s="351"/>
      <c r="C13104" s="435"/>
      <c r="D13104" s="399"/>
      <c r="E13104" s="400"/>
      <c r="G13104" s="401"/>
      <c r="H13104" s="401"/>
      <c r="I13104" s="401"/>
      <c r="J13104" s="194"/>
      <c r="K13104" s="194"/>
      <c r="L13104" s="195"/>
      <c r="M13104" s="196"/>
      <c r="N13104" s="197"/>
      <c r="O13104" s="197"/>
      <c r="P13104" s="231"/>
    </row>
    <row r="13105" spans="2:16">
      <c r="B13105" s="351"/>
      <c r="C13105" s="435"/>
      <c r="D13105" s="399"/>
      <c r="E13105" s="400"/>
      <c r="G13105" s="401"/>
      <c r="H13105" s="401"/>
      <c r="I13105" s="401"/>
      <c r="J13105" s="194"/>
      <c r="K13105" s="194"/>
      <c r="L13105" s="195"/>
      <c r="M13105" s="196"/>
      <c r="N13105" s="197"/>
      <c r="O13105" s="197"/>
      <c r="P13105" s="231"/>
    </row>
    <row r="13106" spans="2:16">
      <c r="B13106" s="351"/>
      <c r="C13106" s="435"/>
      <c r="D13106" s="399"/>
      <c r="E13106" s="400"/>
      <c r="G13106" s="401"/>
      <c r="H13106" s="401"/>
      <c r="I13106" s="401"/>
      <c r="J13106" s="194"/>
      <c r="K13106" s="194"/>
      <c r="L13106" s="195"/>
      <c r="M13106" s="196"/>
      <c r="N13106" s="197"/>
      <c r="O13106" s="197"/>
      <c r="P13106" s="231"/>
    </row>
    <row r="13107" spans="2:16">
      <c r="B13107" s="351"/>
      <c r="C13107" s="435"/>
      <c r="D13107" s="399"/>
      <c r="E13107" s="400"/>
      <c r="G13107" s="401"/>
      <c r="H13107" s="401"/>
      <c r="I13107" s="401"/>
      <c r="J13107" s="194"/>
      <c r="K13107" s="194"/>
      <c r="L13107" s="195"/>
      <c r="M13107" s="196"/>
      <c r="N13107" s="197"/>
      <c r="O13107" s="197"/>
      <c r="P13107" s="231"/>
    </row>
    <row r="13108" spans="2:16">
      <c r="B13108" s="351"/>
      <c r="C13108" s="435"/>
      <c r="D13108" s="399"/>
      <c r="E13108" s="400"/>
      <c r="G13108" s="401"/>
      <c r="H13108" s="401"/>
      <c r="I13108" s="401"/>
      <c r="J13108" s="194"/>
      <c r="K13108" s="194"/>
      <c r="L13108" s="195"/>
      <c r="M13108" s="196"/>
      <c r="N13108" s="197"/>
      <c r="O13108" s="197"/>
      <c r="P13108" s="231"/>
    </row>
    <row r="13109" spans="2:16">
      <c r="B13109" s="351"/>
      <c r="C13109" s="435"/>
      <c r="D13109" s="399"/>
      <c r="E13109" s="400"/>
      <c r="G13109" s="401"/>
      <c r="H13109" s="401"/>
      <c r="I13109" s="401"/>
      <c r="J13109" s="194"/>
      <c r="K13109" s="194"/>
      <c r="L13109" s="195"/>
      <c r="M13109" s="196"/>
      <c r="N13109" s="197"/>
      <c r="O13109" s="197"/>
      <c r="P13109" s="231"/>
    </row>
    <row r="13110" spans="2:16">
      <c r="B13110" s="351"/>
      <c r="C13110" s="435"/>
      <c r="D13110" s="399"/>
      <c r="E13110" s="400"/>
      <c r="G13110" s="401"/>
      <c r="H13110" s="401"/>
      <c r="I13110" s="401"/>
      <c r="J13110" s="194"/>
      <c r="K13110" s="194"/>
      <c r="L13110" s="195"/>
      <c r="M13110" s="196"/>
      <c r="N13110" s="197"/>
      <c r="O13110" s="197"/>
      <c r="P13110" s="231"/>
    </row>
    <row r="13111" spans="2:16">
      <c r="B13111" s="351"/>
      <c r="C13111" s="435"/>
      <c r="D13111" s="399"/>
      <c r="E13111" s="400"/>
      <c r="G13111" s="401"/>
      <c r="H13111" s="401"/>
      <c r="I13111" s="401"/>
      <c r="J13111" s="194"/>
      <c r="K13111" s="194"/>
      <c r="L13111" s="195"/>
      <c r="M13111" s="196"/>
      <c r="N13111" s="197"/>
      <c r="O13111" s="197"/>
      <c r="P13111" s="231"/>
    </row>
    <row r="13112" spans="2:16">
      <c r="B13112" s="351"/>
      <c r="C13112" s="435"/>
      <c r="D13112" s="399"/>
      <c r="E13112" s="400"/>
      <c r="G13112" s="401"/>
      <c r="H13112" s="401"/>
      <c r="I13112" s="401"/>
      <c r="J13112" s="194"/>
      <c r="K13112" s="194"/>
      <c r="L13112" s="195"/>
      <c r="M13112" s="196"/>
      <c r="N13112" s="197"/>
      <c r="O13112" s="197"/>
      <c r="P13112" s="231"/>
    </row>
    <row r="13113" spans="2:16">
      <c r="B13113" s="351"/>
      <c r="C13113" s="435"/>
      <c r="D13113" s="399"/>
      <c r="E13113" s="400"/>
      <c r="G13113" s="401"/>
      <c r="H13113" s="401"/>
      <c r="I13113" s="401"/>
      <c r="J13113" s="194"/>
      <c r="K13113" s="194"/>
      <c r="L13113" s="195"/>
      <c r="M13113" s="196"/>
      <c r="N13113" s="197"/>
      <c r="O13113" s="197"/>
      <c r="P13113" s="231"/>
    </row>
    <row r="13114" spans="2:16">
      <c r="B13114" s="351"/>
      <c r="C13114" s="435"/>
      <c r="D13114" s="399"/>
      <c r="E13114" s="400"/>
      <c r="G13114" s="401"/>
      <c r="H13114" s="401"/>
      <c r="I13114" s="401"/>
      <c r="J13114" s="194"/>
      <c r="K13114" s="194"/>
      <c r="L13114" s="195"/>
      <c r="M13114" s="196"/>
      <c r="N13114" s="197"/>
      <c r="O13114" s="197"/>
      <c r="P13114" s="231"/>
    </row>
    <row r="13115" spans="2:16">
      <c r="B13115" s="351"/>
      <c r="C13115" s="435"/>
      <c r="D13115" s="399"/>
      <c r="E13115" s="400"/>
      <c r="G13115" s="401"/>
      <c r="H13115" s="401"/>
      <c r="I13115" s="401"/>
      <c r="J13115" s="194"/>
      <c r="K13115" s="194"/>
      <c r="L13115" s="195"/>
      <c r="M13115" s="196"/>
      <c r="N13115" s="197"/>
      <c r="O13115" s="197"/>
      <c r="P13115" s="231"/>
    </row>
    <row r="13116" spans="2:16">
      <c r="B13116" s="351"/>
      <c r="C13116" s="435"/>
      <c r="D13116" s="399"/>
      <c r="E13116" s="400"/>
      <c r="G13116" s="401"/>
      <c r="H13116" s="401"/>
      <c r="I13116" s="401"/>
      <c r="J13116" s="194"/>
      <c r="K13116" s="194"/>
      <c r="L13116" s="195"/>
      <c r="M13116" s="196"/>
      <c r="N13116" s="197"/>
      <c r="O13116" s="197"/>
      <c r="P13116" s="231"/>
    </row>
    <row r="13117" spans="2:16">
      <c r="B13117" s="351"/>
      <c r="C13117" s="435"/>
      <c r="D13117" s="399"/>
      <c r="E13117" s="400"/>
      <c r="G13117" s="401"/>
      <c r="H13117" s="401"/>
      <c r="I13117" s="401"/>
      <c r="J13117" s="194"/>
      <c r="K13117" s="194"/>
      <c r="L13117" s="195"/>
      <c r="M13117" s="196"/>
      <c r="N13117" s="197"/>
      <c r="O13117" s="197"/>
      <c r="P13117" s="231"/>
    </row>
    <row r="13118" spans="2:16">
      <c r="B13118" s="351"/>
      <c r="C13118" s="435"/>
      <c r="D13118" s="399"/>
      <c r="E13118" s="400"/>
      <c r="G13118" s="401"/>
      <c r="H13118" s="401"/>
      <c r="I13118" s="401"/>
      <c r="J13118" s="194"/>
      <c r="K13118" s="194"/>
      <c r="L13118" s="195"/>
      <c r="M13118" s="196"/>
      <c r="N13118" s="197"/>
      <c r="O13118" s="197"/>
      <c r="P13118" s="231"/>
    </row>
    <row r="13119" spans="2:16">
      <c r="B13119" s="351"/>
      <c r="C13119" s="435"/>
      <c r="D13119" s="399"/>
      <c r="E13119" s="400"/>
      <c r="G13119" s="401"/>
      <c r="H13119" s="401"/>
      <c r="I13119" s="401"/>
      <c r="J13119" s="194"/>
      <c r="K13119" s="194"/>
      <c r="L13119" s="195"/>
      <c r="M13119" s="196"/>
      <c r="N13119" s="197"/>
      <c r="O13119" s="197"/>
      <c r="P13119" s="231"/>
    </row>
    <row r="13120" spans="2:16">
      <c r="B13120" s="351"/>
      <c r="C13120" s="435"/>
      <c r="D13120" s="399"/>
      <c r="E13120" s="400"/>
      <c r="G13120" s="401"/>
      <c r="H13120" s="401"/>
      <c r="I13120" s="401"/>
      <c r="J13120" s="194"/>
      <c r="K13120" s="194"/>
      <c r="L13120" s="195"/>
      <c r="M13120" s="196"/>
      <c r="N13120" s="197"/>
      <c r="O13120" s="197"/>
      <c r="P13120" s="231"/>
    </row>
    <row r="13121" spans="2:16">
      <c r="B13121" s="351"/>
      <c r="C13121" s="435"/>
      <c r="D13121" s="399"/>
      <c r="E13121" s="400"/>
      <c r="G13121" s="401"/>
      <c r="H13121" s="401"/>
      <c r="I13121" s="401"/>
      <c r="J13121" s="194"/>
      <c r="K13121" s="194"/>
      <c r="L13121" s="195"/>
      <c r="M13121" s="196"/>
      <c r="N13121" s="197"/>
      <c r="O13121" s="197"/>
      <c r="P13121" s="231"/>
    </row>
    <row r="13122" spans="2:16">
      <c r="B13122" s="351"/>
      <c r="C13122" s="435"/>
      <c r="D13122" s="399"/>
      <c r="E13122" s="400"/>
      <c r="G13122" s="401"/>
      <c r="H13122" s="401"/>
      <c r="I13122" s="401"/>
      <c r="J13122" s="194"/>
      <c r="K13122" s="194"/>
      <c r="L13122" s="195"/>
      <c r="M13122" s="196"/>
      <c r="N13122" s="197"/>
      <c r="O13122" s="197"/>
      <c r="P13122" s="231"/>
    </row>
    <row r="13123" spans="2:16">
      <c r="B13123" s="351"/>
      <c r="C13123" s="435"/>
      <c r="D13123" s="399"/>
      <c r="E13123" s="400"/>
      <c r="G13123" s="401"/>
      <c r="H13123" s="401"/>
      <c r="I13123" s="401"/>
      <c r="J13123" s="194"/>
      <c r="K13123" s="194"/>
      <c r="L13123" s="195"/>
      <c r="M13123" s="196"/>
      <c r="N13123" s="197"/>
      <c r="O13123" s="197"/>
      <c r="P13123" s="231"/>
    </row>
    <row r="13124" spans="2:16">
      <c r="B13124" s="351"/>
      <c r="C13124" s="435"/>
      <c r="D13124" s="399"/>
      <c r="E13124" s="400"/>
      <c r="G13124" s="401"/>
      <c r="H13124" s="401"/>
      <c r="I13124" s="401"/>
      <c r="J13124" s="194"/>
      <c r="K13124" s="194"/>
      <c r="L13124" s="195"/>
      <c r="M13124" s="196"/>
      <c r="N13124" s="197"/>
      <c r="O13124" s="197"/>
      <c r="P13124" s="231"/>
    </row>
    <row r="13125" spans="2:16">
      <c r="B13125" s="351"/>
      <c r="C13125" s="435"/>
      <c r="D13125" s="399"/>
      <c r="E13125" s="400"/>
      <c r="G13125" s="401"/>
      <c r="H13125" s="401"/>
      <c r="I13125" s="401"/>
      <c r="J13125" s="194"/>
      <c r="K13125" s="194"/>
      <c r="L13125" s="195"/>
      <c r="M13125" s="196"/>
      <c r="N13125" s="197"/>
      <c r="O13125" s="197"/>
      <c r="P13125" s="231"/>
    </row>
    <row r="13126" spans="2:16">
      <c r="B13126" s="351"/>
      <c r="C13126" s="435"/>
      <c r="D13126" s="399"/>
      <c r="E13126" s="400"/>
      <c r="G13126" s="401"/>
      <c r="H13126" s="401"/>
      <c r="I13126" s="401"/>
      <c r="J13126" s="194"/>
      <c r="K13126" s="194"/>
      <c r="L13126" s="195"/>
      <c r="M13126" s="196"/>
      <c r="N13126" s="197"/>
      <c r="O13126" s="197"/>
      <c r="P13126" s="231"/>
    </row>
    <row r="13127" spans="2:16">
      <c r="B13127" s="351"/>
      <c r="C13127" s="435"/>
      <c r="D13127" s="399"/>
      <c r="E13127" s="400"/>
      <c r="G13127" s="401"/>
      <c r="H13127" s="401"/>
      <c r="I13127" s="401"/>
      <c r="J13127" s="194"/>
      <c r="K13127" s="194"/>
      <c r="L13127" s="195"/>
      <c r="M13127" s="196"/>
      <c r="N13127" s="197"/>
      <c r="O13127" s="197"/>
      <c r="P13127" s="231"/>
    </row>
    <row r="13128" spans="2:16">
      <c r="B13128" s="402"/>
      <c r="C13128" s="435"/>
      <c r="D13128" s="404"/>
      <c r="E13128" s="405"/>
      <c r="G13128" s="406"/>
      <c r="H13128" s="406"/>
      <c r="I13128" s="406"/>
      <c r="J13128" s="194"/>
      <c r="K13128" s="194"/>
      <c r="L13128" s="195"/>
      <c r="M13128" s="196"/>
      <c r="N13128" s="197"/>
      <c r="O13128" s="197"/>
      <c r="P13128" s="221"/>
    </row>
    <row r="13129" spans="2:16">
      <c r="B13129" s="351"/>
      <c r="C13129" s="435"/>
      <c r="D13129" s="399"/>
      <c r="E13129" s="400"/>
      <c r="G13129" s="401"/>
      <c r="H13129" s="401"/>
      <c r="I13129" s="401"/>
      <c r="J13129" s="194"/>
      <c r="K13129" s="194"/>
      <c r="L13129" s="195"/>
      <c r="M13129" s="196"/>
      <c r="N13129" s="197"/>
      <c r="O13129" s="197"/>
      <c r="P13129" s="231"/>
    </row>
    <row r="13130" spans="2:16">
      <c r="B13130" s="351"/>
      <c r="C13130" s="435"/>
      <c r="D13130" s="399"/>
      <c r="E13130" s="400"/>
      <c r="G13130" s="401"/>
      <c r="H13130" s="401"/>
      <c r="I13130" s="401"/>
      <c r="J13130" s="194"/>
      <c r="K13130" s="194"/>
      <c r="L13130" s="195"/>
      <c r="M13130" s="196"/>
      <c r="N13130" s="197"/>
      <c r="O13130" s="197"/>
      <c r="P13130" s="231"/>
    </row>
    <row r="13131" spans="2:16">
      <c r="B13131" s="351"/>
      <c r="C13131" s="435"/>
      <c r="D13131" s="399"/>
      <c r="E13131" s="400"/>
      <c r="G13131" s="401"/>
      <c r="H13131" s="401"/>
      <c r="I13131" s="401"/>
      <c r="J13131" s="194"/>
      <c r="K13131" s="194"/>
      <c r="L13131" s="195"/>
      <c r="M13131" s="196"/>
      <c r="N13131" s="197"/>
      <c r="O13131" s="197"/>
      <c r="P13131" s="231"/>
    </row>
    <row r="13132" spans="2:16">
      <c r="B13132" s="351"/>
      <c r="C13132" s="435"/>
      <c r="D13132" s="399"/>
      <c r="E13132" s="400"/>
      <c r="G13132" s="401"/>
      <c r="H13132" s="401"/>
      <c r="I13132" s="401"/>
      <c r="J13132" s="194"/>
      <c r="K13132" s="194"/>
      <c r="L13132" s="195"/>
      <c r="M13132" s="196"/>
      <c r="N13132" s="197"/>
      <c r="O13132" s="197"/>
      <c r="P13132" s="231"/>
    </row>
    <row r="13133" spans="2:16">
      <c r="B13133" s="351"/>
      <c r="C13133" s="435"/>
      <c r="D13133" s="399"/>
      <c r="E13133" s="400"/>
      <c r="G13133" s="401"/>
      <c r="H13133" s="401"/>
      <c r="I13133" s="401"/>
      <c r="J13133" s="194"/>
      <c r="K13133" s="194"/>
      <c r="L13133" s="195"/>
      <c r="M13133" s="196"/>
      <c r="N13133" s="197"/>
      <c r="O13133" s="197"/>
      <c r="P13133" s="231"/>
    </row>
    <row r="13134" spans="2:16">
      <c r="B13134" s="351"/>
      <c r="C13134" s="435"/>
      <c r="D13134" s="399"/>
      <c r="E13134" s="400"/>
      <c r="G13134" s="401"/>
      <c r="H13134" s="401"/>
      <c r="I13134" s="401"/>
      <c r="J13134" s="194"/>
      <c r="K13134" s="194"/>
      <c r="L13134" s="195"/>
      <c r="M13134" s="196"/>
      <c r="N13134" s="197"/>
      <c r="O13134" s="197"/>
      <c r="P13134" s="231"/>
    </row>
    <row r="13135" spans="2:16">
      <c r="B13135" s="351"/>
      <c r="C13135" s="435"/>
      <c r="D13135" s="399"/>
      <c r="E13135" s="400"/>
      <c r="G13135" s="401"/>
      <c r="H13135" s="401"/>
      <c r="I13135" s="401"/>
      <c r="J13135" s="194"/>
      <c r="K13135" s="194"/>
      <c r="L13135" s="195"/>
      <c r="M13135" s="196"/>
      <c r="N13135" s="197"/>
      <c r="O13135" s="197"/>
      <c r="P13135" s="231"/>
    </row>
    <row r="13136" spans="2:16">
      <c r="B13136" s="351"/>
      <c r="C13136" s="435"/>
      <c r="D13136" s="399"/>
      <c r="E13136" s="400"/>
      <c r="G13136" s="401"/>
      <c r="H13136" s="401"/>
      <c r="I13136" s="401"/>
      <c r="J13136" s="194"/>
      <c r="K13136" s="194"/>
      <c r="L13136" s="195"/>
      <c r="M13136" s="196"/>
      <c r="N13136" s="197"/>
      <c r="O13136" s="197"/>
      <c r="P13136" s="231"/>
    </row>
    <row r="13137" spans="2:16">
      <c r="B13137" s="351"/>
      <c r="C13137" s="435"/>
      <c r="D13137" s="399"/>
      <c r="E13137" s="400"/>
      <c r="G13137" s="401"/>
      <c r="H13137" s="401"/>
      <c r="I13137" s="401"/>
      <c r="J13137" s="194"/>
      <c r="K13137" s="194"/>
      <c r="L13137" s="195"/>
      <c r="M13137" s="196"/>
      <c r="N13137" s="197"/>
      <c r="O13137" s="197"/>
      <c r="P13137" s="231"/>
    </row>
    <row r="13138" spans="2:16">
      <c r="B13138" s="351"/>
      <c r="C13138" s="435"/>
      <c r="D13138" s="399"/>
      <c r="E13138" s="400"/>
      <c r="G13138" s="401"/>
      <c r="H13138" s="401"/>
      <c r="I13138" s="401"/>
      <c r="J13138" s="194"/>
      <c r="K13138" s="194"/>
      <c r="L13138" s="195"/>
      <c r="M13138" s="196"/>
      <c r="N13138" s="197"/>
      <c r="O13138" s="197"/>
      <c r="P13138" s="231"/>
    </row>
    <row r="13139" spans="2:16">
      <c r="B13139" s="351"/>
      <c r="C13139" s="435"/>
      <c r="D13139" s="399"/>
      <c r="E13139" s="400"/>
      <c r="G13139" s="401"/>
      <c r="H13139" s="401"/>
      <c r="I13139" s="401"/>
      <c r="J13139" s="194"/>
      <c r="K13139" s="194"/>
      <c r="L13139" s="195"/>
      <c r="M13139" s="196"/>
      <c r="N13139" s="197"/>
      <c r="O13139" s="197"/>
      <c r="P13139" s="231"/>
    </row>
    <row r="13140" spans="2:16">
      <c r="B13140" s="351"/>
      <c r="C13140" s="435"/>
      <c r="D13140" s="399"/>
      <c r="E13140" s="400"/>
      <c r="G13140" s="401"/>
      <c r="H13140" s="401"/>
      <c r="I13140" s="401"/>
      <c r="J13140" s="194"/>
      <c r="K13140" s="194"/>
      <c r="L13140" s="195"/>
      <c r="M13140" s="196"/>
      <c r="N13140" s="197"/>
      <c r="O13140" s="197"/>
      <c r="P13140" s="231"/>
    </row>
    <row r="13141" spans="2:16">
      <c r="B13141" s="351"/>
      <c r="C13141" s="435"/>
      <c r="D13141" s="399"/>
      <c r="E13141" s="400"/>
      <c r="G13141" s="401"/>
      <c r="H13141" s="401"/>
      <c r="I13141" s="401"/>
      <c r="J13141" s="194"/>
      <c r="K13141" s="194"/>
      <c r="L13141" s="195"/>
      <c r="M13141" s="196"/>
      <c r="N13141" s="197"/>
      <c r="O13141" s="197"/>
      <c r="P13141" s="231"/>
    </row>
    <row r="13142" spans="2:16">
      <c r="B13142" s="351"/>
      <c r="C13142" s="435"/>
      <c r="D13142" s="399"/>
      <c r="E13142" s="400"/>
      <c r="G13142" s="401"/>
      <c r="H13142" s="401"/>
      <c r="I13142" s="401"/>
      <c r="J13142" s="194"/>
      <c r="K13142" s="194"/>
      <c r="L13142" s="195"/>
      <c r="M13142" s="196"/>
      <c r="N13142" s="197"/>
      <c r="O13142" s="197"/>
      <c r="P13142" s="231"/>
    </row>
    <row r="13143" spans="2:16">
      <c r="B13143" s="351"/>
      <c r="C13143" s="435"/>
      <c r="D13143" s="399"/>
      <c r="E13143" s="400"/>
      <c r="G13143" s="401"/>
      <c r="H13143" s="401"/>
      <c r="I13143" s="401"/>
      <c r="J13143" s="194"/>
      <c r="K13143" s="194"/>
      <c r="L13143" s="195"/>
      <c r="M13143" s="196"/>
      <c r="N13143" s="197"/>
      <c r="O13143" s="197"/>
      <c r="P13143" s="231"/>
    </row>
    <row r="13144" spans="2:16">
      <c r="B13144" s="351"/>
      <c r="C13144" s="435"/>
      <c r="D13144" s="399"/>
      <c r="E13144" s="400"/>
      <c r="G13144" s="401"/>
      <c r="H13144" s="401"/>
      <c r="I13144" s="401"/>
      <c r="J13144" s="194"/>
      <c r="K13144" s="194"/>
      <c r="L13144" s="195"/>
      <c r="M13144" s="196"/>
      <c r="N13144" s="197"/>
      <c r="O13144" s="197"/>
      <c r="P13144" s="231"/>
    </row>
    <row r="13145" spans="2:16">
      <c r="B13145" s="351"/>
      <c r="C13145" s="435"/>
      <c r="D13145" s="399"/>
      <c r="E13145" s="400"/>
      <c r="G13145" s="401"/>
      <c r="H13145" s="401"/>
      <c r="I13145" s="401"/>
      <c r="J13145" s="194"/>
      <c r="K13145" s="194"/>
      <c r="L13145" s="195"/>
      <c r="M13145" s="196"/>
      <c r="N13145" s="197"/>
      <c r="O13145" s="197"/>
      <c r="P13145" s="231"/>
    </row>
    <row r="13146" spans="2:16">
      <c r="B13146" s="351"/>
      <c r="C13146" s="435"/>
      <c r="D13146" s="399"/>
      <c r="E13146" s="400"/>
      <c r="G13146" s="401"/>
      <c r="H13146" s="401"/>
      <c r="I13146" s="401"/>
      <c r="J13146" s="194"/>
      <c r="K13146" s="194"/>
      <c r="L13146" s="195"/>
      <c r="M13146" s="196"/>
      <c r="N13146" s="197"/>
      <c r="O13146" s="197"/>
      <c r="P13146" s="231"/>
    </row>
    <row r="13147" spans="2:16">
      <c r="B13147" s="351"/>
      <c r="C13147" s="435"/>
      <c r="D13147" s="399"/>
      <c r="E13147" s="400"/>
      <c r="G13147" s="401"/>
      <c r="H13147" s="401"/>
      <c r="I13147" s="401"/>
      <c r="J13147" s="194"/>
      <c r="K13147" s="194"/>
      <c r="L13147" s="195"/>
      <c r="M13147" s="196"/>
      <c r="N13147" s="197"/>
      <c r="O13147" s="197"/>
      <c r="P13147" s="231"/>
    </row>
    <row r="13148" spans="2:16">
      <c r="B13148" s="351"/>
      <c r="C13148" s="435"/>
      <c r="D13148" s="399"/>
      <c r="E13148" s="400"/>
      <c r="G13148" s="401"/>
      <c r="H13148" s="401"/>
      <c r="I13148" s="401"/>
      <c r="J13148" s="194"/>
      <c r="K13148" s="194"/>
      <c r="L13148" s="195"/>
      <c r="M13148" s="196"/>
      <c r="N13148" s="197"/>
      <c r="O13148" s="197"/>
      <c r="P13148" s="231"/>
    </row>
    <row r="13149" spans="2:16">
      <c r="B13149" s="351"/>
      <c r="C13149" s="435"/>
      <c r="D13149" s="399"/>
      <c r="E13149" s="400"/>
      <c r="G13149" s="401"/>
      <c r="H13149" s="401"/>
      <c r="I13149" s="401"/>
      <c r="J13149" s="194"/>
      <c r="K13149" s="194"/>
      <c r="L13149" s="195"/>
      <c r="M13149" s="196"/>
      <c r="N13149" s="197"/>
      <c r="O13149" s="197"/>
      <c r="P13149" s="231"/>
    </row>
    <row r="13150" spans="2:16">
      <c r="B13150" s="351"/>
      <c r="C13150" s="435"/>
      <c r="D13150" s="399"/>
      <c r="E13150" s="400"/>
      <c r="G13150" s="401"/>
      <c r="H13150" s="401"/>
      <c r="I13150" s="401"/>
      <c r="J13150" s="194"/>
      <c r="K13150" s="194"/>
      <c r="L13150" s="195"/>
      <c r="M13150" s="196"/>
      <c r="N13150" s="197"/>
      <c r="O13150" s="197"/>
      <c r="P13150" s="231"/>
    </row>
    <row r="13151" spans="2:16">
      <c r="B13151" s="351"/>
      <c r="C13151" s="435"/>
      <c r="D13151" s="399"/>
      <c r="E13151" s="400"/>
      <c r="G13151" s="401"/>
      <c r="H13151" s="401"/>
      <c r="I13151" s="401"/>
      <c r="J13151" s="194"/>
      <c r="K13151" s="194"/>
      <c r="L13151" s="195"/>
      <c r="M13151" s="196"/>
      <c r="N13151" s="197"/>
      <c r="O13151" s="197"/>
      <c r="P13151" s="231"/>
    </row>
    <row r="13152" spans="2:16">
      <c r="B13152" s="351"/>
      <c r="C13152" s="435"/>
      <c r="D13152" s="399"/>
      <c r="E13152" s="400"/>
      <c r="G13152" s="401"/>
      <c r="H13152" s="401"/>
      <c r="I13152" s="401"/>
      <c r="J13152" s="194"/>
      <c r="K13152" s="194"/>
      <c r="L13152" s="195"/>
      <c r="M13152" s="196"/>
      <c r="N13152" s="197"/>
      <c r="O13152" s="197"/>
      <c r="P13152" s="231"/>
    </row>
    <row r="13153" spans="2:16">
      <c r="B13153" s="351"/>
      <c r="C13153" s="435"/>
      <c r="D13153" s="399"/>
      <c r="E13153" s="400"/>
      <c r="G13153" s="401"/>
      <c r="H13153" s="401"/>
      <c r="I13153" s="401"/>
      <c r="J13153" s="194"/>
      <c r="K13153" s="194"/>
      <c r="L13153" s="195"/>
      <c r="M13153" s="196"/>
      <c r="N13153" s="197"/>
      <c r="O13153" s="197"/>
      <c r="P13153" s="231"/>
    </row>
    <row r="13154" spans="2:16">
      <c r="B13154" s="351"/>
      <c r="C13154" s="435"/>
      <c r="D13154" s="399"/>
      <c r="E13154" s="400"/>
      <c r="G13154" s="401"/>
      <c r="H13154" s="401"/>
      <c r="I13154" s="401"/>
      <c r="J13154" s="194"/>
      <c r="K13154" s="194"/>
      <c r="L13154" s="195"/>
      <c r="M13154" s="196"/>
      <c r="N13154" s="197"/>
      <c r="O13154" s="197"/>
      <c r="P13154" s="231"/>
    </row>
    <row r="13155" spans="2:16">
      <c r="B13155" s="351"/>
      <c r="C13155" s="435"/>
      <c r="D13155" s="399"/>
      <c r="E13155" s="400"/>
      <c r="G13155" s="401"/>
      <c r="H13155" s="401"/>
      <c r="I13155" s="401"/>
      <c r="J13155" s="194"/>
      <c r="K13155" s="194"/>
      <c r="L13155" s="195"/>
      <c r="M13155" s="196"/>
      <c r="N13155" s="197"/>
      <c r="O13155" s="197"/>
      <c r="P13155" s="231"/>
    </row>
    <row r="13156" spans="2:16">
      <c r="B13156" s="351"/>
      <c r="C13156" s="435"/>
      <c r="D13156" s="399"/>
      <c r="E13156" s="400"/>
      <c r="G13156" s="401"/>
      <c r="H13156" s="401"/>
      <c r="I13156" s="401"/>
      <c r="J13156" s="194"/>
      <c r="K13156" s="194"/>
      <c r="L13156" s="195"/>
      <c r="M13156" s="196"/>
      <c r="N13156" s="197"/>
      <c r="O13156" s="197"/>
      <c r="P13156" s="231"/>
    </row>
    <row r="13157" spans="2:16">
      <c r="B13157" s="351"/>
      <c r="C13157" s="435"/>
      <c r="D13157" s="399"/>
      <c r="E13157" s="400"/>
      <c r="G13157" s="401"/>
      <c r="H13157" s="401"/>
      <c r="I13157" s="401"/>
      <c r="J13157" s="194"/>
      <c r="K13157" s="194"/>
      <c r="L13157" s="195"/>
      <c r="M13157" s="196"/>
      <c r="N13157" s="197"/>
      <c r="O13157" s="197"/>
      <c r="P13157" s="231"/>
    </row>
    <row r="13158" spans="2:16">
      <c r="B13158" s="351"/>
      <c r="C13158" s="435"/>
      <c r="D13158" s="399"/>
      <c r="E13158" s="400"/>
      <c r="G13158" s="401"/>
      <c r="H13158" s="401"/>
      <c r="I13158" s="401"/>
      <c r="J13158" s="194"/>
      <c r="K13158" s="194"/>
      <c r="L13158" s="195"/>
      <c r="M13158" s="196"/>
      <c r="N13158" s="197"/>
      <c r="O13158" s="197"/>
      <c r="P13158" s="231"/>
    </row>
    <row r="13159" spans="2:16">
      <c r="B13159" s="351"/>
      <c r="C13159" s="435"/>
      <c r="D13159" s="399"/>
      <c r="E13159" s="400"/>
      <c r="G13159" s="401"/>
      <c r="H13159" s="401"/>
      <c r="I13159" s="401"/>
      <c r="J13159" s="194"/>
      <c r="K13159" s="194"/>
      <c r="L13159" s="195"/>
      <c r="M13159" s="196"/>
      <c r="N13159" s="197"/>
      <c r="O13159" s="197"/>
      <c r="P13159" s="231"/>
    </row>
    <row r="13160" spans="2:16">
      <c r="B13160" s="351"/>
      <c r="C13160" s="435"/>
      <c r="D13160" s="399"/>
      <c r="E13160" s="400"/>
      <c r="G13160" s="401"/>
      <c r="H13160" s="401"/>
      <c r="I13160" s="401"/>
      <c r="J13160" s="194"/>
      <c r="K13160" s="194"/>
      <c r="L13160" s="195"/>
      <c r="M13160" s="196"/>
      <c r="N13160" s="197"/>
      <c r="O13160" s="197"/>
      <c r="P13160" s="231"/>
    </row>
    <row r="13161" spans="2:16">
      <c r="B13161" s="351"/>
      <c r="C13161" s="435"/>
      <c r="D13161" s="399"/>
      <c r="E13161" s="400"/>
      <c r="G13161" s="401"/>
      <c r="H13161" s="401"/>
      <c r="I13161" s="401"/>
      <c r="J13161" s="194"/>
      <c r="K13161" s="194"/>
      <c r="L13161" s="195"/>
      <c r="M13161" s="196"/>
      <c r="N13161" s="197"/>
      <c r="O13161" s="197"/>
      <c r="P13161" s="231"/>
    </row>
    <row r="13162" spans="2:16">
      <c r="B13162" s="351"/>
      <c r="C13162" s="435"/>
      <c r="D13162" s="399"/>
      <c r="E13162" s="400"/>
      <c r="G13162" s="401"/>
      <c r="H13162" s="401"/>
      <c r="I13162" s="401"/>
      <c r="J13162" s="194"/>
      <c r="K13162" s="194"/>
      <c r="L13162" s="195"/>
      <c r="M13162" s="196"/>
      <c r="N13162" s="197"/>
      <c r="O13162" s="197"/>
      <c r="P13162" s="231"/>
    </row>
    <row r="13163" spans="2:16">
      <c r="B13163" s="351"/>
      <c r="C13163" s="435"/>
      <c r="D13163" s="399"/>
      <c r="E13163" s="400"/>
      <c r="G13163" s="401"/>
      <c r="H13163" s="401"/>
      <c r="I13163" s="401"/>
      <c r="J13163" s="194"/>
      <c r="K13163" s="194"/>
      <c r="L13163" s="195"/>
      <c r="M13163" s="196"/>
      <c r="N13163" s="197"/>
      <c r="O13163" s="197"/>
      <c r="P13163" s="231"/>
    </row>
    <row r="13164" spans="2:16">
      <c r="B13164" s="351"/>
      <c r="C13164" s="435"/>
      <c r="D13164" s="399"/>
      <c r="E13164" s="400"/>
      <c r="G13164" s="401"/>
      <c r="H13164" s="401"/>
      <c r="I13164" s="401"/>
      <c r="J13164" s="194"/>
      <c r="K13164" s="194"/>
      <c r="L13164" s="195"/>
      <c r="M13164" s="196"/>
      <c r="N13164" s="197"/>
      <c r="O13164" s="197"/>
      <c r="P13164" s="231"/>
    </row>
    <row r="13165" spans="2:16">
      <c r="B13165" s="351"/>
      <c r="C13165" s="435"/>
      <c r="D13165" s="399"/>
      <c r="E13165" s="400"/>
      <c r="G13165" s="401"/>
      <c r="H13165" s="401"/>
      <c r="I13165" s="401"/>
      <c r="J13165" s="194"/>
      <c r="K13165" s="194"/>
      <c r="L13165" s="195"/>
      <c r="M13165" s="196"/>
      <c r="N13165" s="197"/>
      <c r="O13165" s="197"/>
      <c r="P13165" s="231"/>
    </row>
    <row r="13166" spans="2:16">
      <c r="B13166" s="351"/>
      <c r="C13166" s="435"/>
      <c r="D13166" s="399"/>
      <c r="E13166" s="400"/>
      <c r="G13166" s="401"/>
      <c r="H13166" s="401"/>
      <c r="I13166" s="401"/>
      <c r="J13166" s="194"/>
      <c r="K13166" s="194"/>
      <c r="L13166" s="195"/>
      <c r="M13166" s="196"/>
      <c r="N13166" s="197"/>
      <c r="O13166" s="197"/>
      <c r="P13166" s="231"/>
    </row>
    <row r="13167" spans="2:16">
      <c r="B13167" s="351"/>
      <c r="C13167" s="435"/>
      <c r="D13167" s="399"/>
      <c r="E13167" s="400"/>
      <c r="G13167" s="401"/>
      <c r="H13167" s="401"/>
      <c r="I13167" s="401"/>
      <c r="J13167" s="194"/>
      <c r="K13167" s="194"/>
      <c r="L13167" s="195"/>
      <c r="M13167" s="196"/>
      <c r="N13167" s="197"/>
      <c r="O13167" s="197"/>
      <c r="P13167" s="231"/>
    </row>
    <row r="13168" spans="2:16">
      <c r="B13168" s="351"/>
      <c r="C13168" s="435"/>
      <c r="D13168" s="399"/>
      <c r="E13168" s="400"/>
      <c r="G13168" s="401"/>
      <c r="H13168" s="401"/>
      <c r="I13168" s="401"/>
      <c r="J13168" s="194"/>
      <c r="K13168" s="194"/>
      <c r="L13168" s="195"/>
      <c r="M13168" s="196"/>
      <c r="N13168" s="197"/>
      <c r="O13168" s="197"/>
      <c r="P13168" s="231"/>
    </row>
    <row r="13169" spans="2:16">
      <c r="B13169" s="351"/>
      <c r="C13169" s="435"/>
      <c r="D13169" s="399"/>
      <c r="E13169" s="400"/>
      <c r="G13169" s="401"/>
      <c r="H13169" s="401"/>
      <c r="I13169" s="401"/>
      <c r="J13169" s="194"/>
      <c r="K13169" s="194"/>
      <c r="L13169" s="195"/>
      <c r="M13169" s="196"/>
      <c r="N13169" s="197"/>
      <c r="O13169" s="197"/>
      <c r="P13169" s="231"/>
    </row>
    <row r="13170" spans="2:16">
      <c r="B13170" s="351"/>
      <c r="C13170" s="435"/>
      <c r="D13170" s="399"/>
      <c r="E13170" s="400"/>
      <c r="G13170" s="401"/>
      <c r="H13170" s="401"/>
      <c r="I13170" s="401"/>
      <c r="J13170" s="194"/>
      <c r="K13170" s="194"/>
      <c r="L13170" s="195"/>
      <c r="M13170" s="196"/>
      <c r="N13170" s="197"/>
      <c r="O13170" s="197"/>
      <c r="P13170" s="231"/>
    </row>
    <row r="13171" spans="2:16">
      <c r="B13171" s="351"/>
      <c r="C13171" s="435"/>
      <c r="D13171" s="399"/>
      <c r="E13171" s="400"/>
      <c r="G13171" s="401"/>
      <c r="H13171" s="401"/>
      <c r="I13171" s="401"/>
      <c r="J13171" s="194"/>
      <c r="K13171" s="194"/>
      <c r="L13171" s="195"/>
      <c r="M13171" s="196"/>
      <c r="N13171" s="197"/>
      <c r="O13171" s="197"/>
      <c r="P13171" s="231"/>
    </row>
    <row r="13172" spans="2:16">
      <c r="B13172" s="351"/>
      <c r="C13172" s="435"/>
      <c r="D13172" s="399"/>
      <c r="E13172" s="400"/>
      <c r="G13172" s="401"/>
      <c r="H13172" s="401"/>
      <c r="I13172" s="401"/>
      <c r="J13172" s="194"/>
      <c r="K13172" s="194"/>
      <c r="L13172" s="195"/>
      <c r="M13172" s="196"/>
      <c r="N13172" s="197"/>
      <c r="O13172" s="197"/>
      <c r="P13172" s="231"/>
    </row>
    <row r="13173" spans="2:16">
      <c r="B13173" s="351"/>
      <c r="C13173" s="435"/>
      <c r="D13173" s="399"/>
      <c r="E13173" s="400"/>
      <c r="G13173" s="401"/>
      <c r="H13173" s="401"/>
      <c r="I13173" s="401"/>
      <c r="J13173" s="194"/>
      <c r="K13173" s="194"/>
      <c r="L13173" s="195"/>
      <c r="M13173" s="196"/>
      <c r="N13173" s="197"/>
      <c r="O13173" s="197"/>
      <c r="P13173" s="231"/>
    </row>
    <row r="13174" spans="2:16">
      <c r="B13174" s="351"/>
      <c r="C13174" s="435"/>
      <c r="D13174" s="399"/>
      <c r="E13174" s="400"/>
      <c r="G13174" s="401"/>
      <c r="H13174" s="401"/>
      <c r="I13174" s="401"/>
      <c r="J13174" s="194"/>
      <c r="K13174" s="194"/>
      <c r="L13174" s="195"/>
      <c r="M13174" s="196"/>
      <c r="N13174" s="197"/>
      <c r="O13174" s="197"/>
      <c r="P13174" s="231"/>
    </row>
    <row r="13175" spans="2:16">
      <c r="B13175" s="351"/>
      <c r="C13175" s="435"/>
      <c r="D13175" s="399"/>
      <c r="E13175" s="400"/>
      <c r="G13175" s="401"/>
      <c r="H13175" s="401"/>
      <c r="I13175" s="401"/>
      <c r="J13175" s="194"/>
      <c r="K13175" s="194"/>
      <c r="L13175" s="195"/>
      <c r="M13175" s="196"/>
      <c r="N13175" s="197"/>
      <c r="O13175" s="197"/>
      <c r="P13175" s="231"/>
    </row>
    <row r="13176" spans="2:16">
      <c r="B13176" s="351"/>
      <c r="C13176" s="435"/>
      <c r="D13176" s="399"/>
      <c r="E13176" s="400"/>
      <c r="G13176" s="401"/>
      <c r="H13176" s="401"/>
      <c r="I13176" s="401"/>
      <c r="J13176" s="194"/>
      <c r="K13176" s="194"/>
      <c r="L13176" s="195"/>
      <c r="M13176" s="196"/>
      <c r="N13176" s="197"/>
      <c r="O13176" s="197"/>
      <c r="P13176" s="231"/>
    </row>
    <row r="13177" spans="2:16">
      <c r="B13177" s="351"/>
      <c r="C13177" s="435"/>
      <c r="D13177" s="399"/>
      <c r="E13177" s="400"/>
      <c r="G13177" s="401"/>
      <c r="H13177" s="401"/>
      <c r="I13177" s="401"/>
      <c r="J13177" s="194"/>
      <c r="K13177" s="194"/>
      <c r="L13177" s="195"/>
      <c r="M13177" s="196"/>
      <c r="N13177" s="197"/>
      <c r="O13177" s="197"/>
      <c r="P13177" s="231"/>
    </row>
    <row r="13178" spans="2:16">
      <c r="B13178" s="351"/>
      <c r="C13178" s="435"/>
      <c r="D13178" s="399"/>
      <c r="E13178" s="400"/>
      <c r="G13178" s="401"/>
      <c r="H13178" s="401"/>
      <c r="I13178" s="401"/>
      <c r="J13178" s="194"/>
      <c r="K13178" s="194"/>
      <c r="L13178" s="195"/>
      <c r="M13178" s="196"/>
      <c r="N13178" s="197"/>
      <c r="O13178" s="197"/>
      <c r="P13178" s="231"/>
    </row>
    <row r="13179" spans="2:16">
      <c r="B13179" s="351"/>
      <c r="C13179" s="435"/>
      <c r="D13179" s="399"/>
      <c r="E13179" s="400"/>
      <c r="G13179" s="401"/>
      <c r="H13179" s="401"/>
      <c r="I13179" s="401"/>
      <c r="J13179" s="194"/>
      <c r="K13179" s="194"/>
      <c r="L13179" s="195"/>
      <c r="M13179" s="196"/>
      <c r="N13179" s="197"/>
      <c r="O13179" s="197"/>
      <c r="P13179" s="231"/>
    </row>
    <row r="13180" spans="2:16">
      <c r="B13180" s="351"/>
      <c r="C13180" s="435"/>
      <c r="D13180" s="399"/>
      <c r="E13180" s="400"/>
      <c r="G13180" s="401"/>
      <c r="H13180" s="401"/>
      <c r="I13180" s="401"/>
      <c r="J13180" s="194"/>
      <c r="K13180" s="194"/>
      <c r="L13180" s="195"/>
      <c r="M13180" s="196"/>
      <c r="N13180" s="197"/>
      <c r="O13180" s="197"/>
      <c r="P13180" s="231"/>
    </row>
    <row r="13181" spans="2:16">
      <c r="B13181" s="351"/>
      <c r="C13181" s="435"/>
      <c r="D13181" s="399"/>
      <c r="E13181" s="400"/>
      <c r="G13181" s="401"/>
      <c r="H13181" s="401"/>
      <c r="I13181" s="401"/>
      <c r="J13181" s="194"/>
      <c r="K13181" s="194"/>
      <c r="L13181" s="195"/>
      <c r="M13181" s="196"/>
      <c r="N13181" s="197"/>
      <c r="O13181" s="197"/>
      <c r="P13181" s="231"/>
    </row>
    <row r="13182" spans="2:16">
      <c r="B13182" s="351"/>
      <c r="C13182" s="435"/>
      <c r="D13182" s="399"/>
      <c r="E13182" s="400"/>
      <c r="G13182" s="401"/>
      <c r="H13182" s="401"/>
      <c r="I13182" s="401"/>
      <c r="J13182" s="194"/>
      <c r="K13182" s="194"/>
      <c r="L13182" s="195"/>
      <c r="M13182" s="196"/>
      <c r="N13182" s="197"/>
      <c r="O13182" s="197"/>
      <c r="P13182" s="231"/>
    </row>
    <row r="13183" spans="2:16">
      <c r="B13183" s="351"/>
      <c r="C13183" s="435"/>
      <c r="D13183" s="399"/>
      <c r="E13183" s="400"/>
      <c r="G13183" s="401"/>
      <c r="H13183" s="401"/>
      <c r="I13183" s="401"/>
      <c r="J13183" s="194"/>
      <c r="K13183" s="194"/>
      <c r="L13183" s="195"/>
      <c r="M13183" s="196"/>
      <c r="N13183" s="197"/>
      <c r="O13183" s="197"/>
      <c r="P13183" s="231"/>
    </row>
    <row r="13184" spans="2:16">
      <c r="B13184" s="351"/>
      <c r="C13184" s="435"/>
      <c r="D13184" s="399"/>
      <c r="E13184" s="400"/>
      <c r="G13184" s="401"/>
      <c r="H13184" s="401"/>
      <c r="I13184" s="401"/>
      <c r="J13184" s="194"/>
      <c r="K13184" s="194"/>
      <c r="L13184" s="195"/>
      <c r="M13184" s="196"/>
      <c r="N13184" s="197"/>
      <c r="O13184" s="197"/>
      <c r="P13184" s="231"/>
    </row>
    <row r="13185" spans="2:16">
      <c r="B13185" s="351"/>
      <c r="C13185" s="435"/>
      <c r="D13185" s="399"/>
      <c r="E13185" s="400"/>
      <c r="G13185" s="401"/>
      <c r="H13185" s="401"/>
      <c r="I13185" s="401"/>
      <c r="J13185" s="194"/>
      <c r="K13185" s="194"/>
      <c r="L13185" s="195"/>
      <c r="M13185" s="196"/>
      <c r="N13185" s="197"/>
      <c r="O13185" s="197"/>
      <c r="P13185" s="231"/>
    </row>
    <row r="13186" spans="2:16">
      <c r="B13186" s="351"/>
      <c r="C13186" s="435"/>
      <c r="D13186" s="399"/>
      <c r="E13186" s="400"/>
      <c r="G13186" s="401"/>
      <c r="H13186" s="401"/>
      <c r="I13186" s="401"/>
      <c r="J13186" s="194"/>
      <c r="K13186" s="194"/>
      <c r="L13186" s="195"/>
      <c r="M13186" s="196"/>
      <c r="N13186" s="197"/>
      <c r="O13186" s="197"/>
      <c r="P13186" s="231"/>
    </row>
    <row r="13187" spans="2:16">
      <c r="B13187" s="351"/>
      <c r="C13187" s="435"/>
      <c r="D13187" s="399"/>
      <c r="E13187" s="400"/>
      <c r="G13187" s="401"/>
      <c r="H13187" s="401"/>
      <c r="I13187" s="401"/>
      <c r="J13187" s="194"/>
      <c r="K13187" s="194"/>
      <c r="L13187" s="195"/>
      <c r="M13187" s="196"/>
      <c r="N13187" s="197"/>
      <c r="O13187" s="197"/>
      <c r="P13187" s="231"/>
    </row>
    <row r="13188" spans="2:16">
      <c r="B13188" s="351"/>
      <c r="C13188" s="435"/>
      <c r="D13188" s="399"/>
      <c r="E13188" s="400"/>
      <c r="G13188" s="401"/>
      <c r="H13188" s="401"/>
      <c r="I13188" s="401"/>
      <c r="J13188" s="194"/>
      <c r="K13188" s="194"/>
      <c r="L13188" s="195"/>
      <c r="M13188" s="196"/>
      <c r="N13188" s="197"/>
      <c r="O13188" s="197"/>
      <c r="P13188" s="231"/>
    </row>
    <row r="13189" spans="2:16">
      <c r="B13189" s="351"/>
      <c r="C13189" s="435"/>
      <c r="D13189" s="399"/>
      <c r="E13189" s="400"/>
      <c r="G13189" s="401"/>
      <c r="H13189" s="401"/>
      <c r="I13189" s="401"/>
      <c r="J13189" s="194"/>
      <c r="K13189" s="194"/>
      <c r="L13189" s="195"/>
      <c r="M13189" s="196"/>
      <c r="N13189" s="197"/>
      <c r="O13189" s="197"/>
      <c r="P13189" s="231"/>
    </row>
    <row r="13190" spans="2:16">
      <c r="B13190" s="351"/>
      <c r="C13190" s="435"/>
      <c r="D13190" s="399"/>
      <c r="E13190" s="400"/>
      <c r="G13190" s="401"/>
      <c r="H13190" s="401"/>
      <c r="I13190" s="401"/>
      <c r="J13190" s="194"/>
      <c r="K13190" s="194"/>
      <c r="L13190" s="195"/>
      <c r="M13190" s="196"/>
      <c r="N13190" s="197"/>
      <c r="O13190" s="197"/>
      <c r="P13190" s="231"/>
    </row>
    <row r="13191" spans="2:16">
      <c r="B13191" s="351"/>
      <c r="C13191" s="435"/>
      <c r="D13191" s="399"/>
      <c r="E13191" s="400"/>
      <c r="G13191" s="401"/>
      <c r="H13191" s="401"/>
      <c r="I13191" s="401"/>
      <c r="J13191" s="194"/>
      <c r="K13191" s="194"/>
      <c r="L13191" s="195"/>
      <c r="M13191" s="196"/>
      <c r="N13191" s="197"/>
      <c r="O13191" s="197"/>
      <c r="P13191" s="231"/>
    </row>
    <row r="13192" spans="2:16">
      <c r="B13192" s="351"/>
      <c r="C13192" s="435"/>
      <c r="D13192" s="399"/>
      <c r="E13192" s="400"/>
      <c r="G13192" s="401"/>
      <c r="H13192" s="401"/>
      <c r="I13192" s="401"/>
      <c r="J13192" s="194"/>
      <c r="K13192" s="194"/>
      <c r="L13192" s="195"/>
      <c r="M13192" s="196"/>
      <c r="N13192" s="197"/>
      <c r="O13192" s="197"/>
      <c r="P13192" s="231"/>
    </row>
    <row r="13193" spans="2:16">
      <c r="B13193" s="351"/>
      <c r="C13193" s="435"/>
      <c r="D13193" s="399"/>
      <c r="E13193" s="400"/>
      <c r="G13193" s="401"/>
      <c r="H13193" s="401"/>
      <c r="I13193" s="401"/>
      <c r="J13193" s="194"/>
      <c r="K13193" s="194"/>
      <c r="L13193" s="195"/>
      <c r="M13193" s="196"/>
      <c r="N13193" s="197"/>
      <c r="O13193" s="197"/>
      <c r="P13193" s="231"/>
    </row>
    <row r="13194" spans="2:16">
      <c r="B13194" s="351"/>
      <c r="C13194" s="435"/>
      <c r="D13194" s="399"/>
      <c r="E13194" s="400"/>
      <c r="G13194" s="401"/>
      <c r="H13194" s="401"/>
      <c r="I13194" s="401"/>
      <c r="J13194" s="194"/>
      <c r="K13194" s="194"/>
      <c r="L13194" s="195"/>
      <c r="M13194" s="196"/>
      <c r="N13194" s="197"/>
      <c r="O13194" s="197"/>
      <c r="P13194" s="231"/>
    </row>
    <row r="13195" spans="2:16">
      <c r="B13195" s="351"/>
      <c r="C13195" s="435"/>
      <c r="D13195" s="399"/>
      <c r="E13195" s="400"/>
      <c r="G13195" s="401"/>
      <c r="H13195" s="401"/>
      <c r="I13195" s="401"/>
      <c r="J13195" s="194"/>
      <c r="K13195" s="194"/>
      <c r="L13195" s="195"/>
      <c r="M13195" s="196"/>
      <c r="N13195" s="197"/>
      <c r="O13195" s="197"/>
      <c r="P13195" s="231"/>
    </row>
    <row r="13196" spans="2:16">
      <c r="B13196" s="351"/>
      <c r="C13196" s="435"/>
      <c r="D13196" s="399"/>
      <c r="E13196" s="400"/>
      <c r="G13196" s="401"/>
      <c r="H13196" s="401"/>
      <c r="I13196" s="401"/>
      <c r="J13196" s="194"/>
      <c r="K13196" s="194"/>
      <c r="L13196" s="195"/>
      <c r="M13196" s="196"/>
      <c r="N13196" s="197"/>
      <c r="O13196" s="197"/>
      <c r="P13196" s="231"/>
    </row>
    <row r="13197" spans="2:16">
      <c r="B13197" s="351"/>
      <c r="C13197" s="435"/>
      <c r="D13197" s="399"/>
      <c r="E13197" s="400"/>
      <c r="G13197" s="401"/>
      <c r="H13197" s="401"/>
      <c r="I13197" s="401"/>
      <c r="J13197" s="194"/>
      <c r="K13197" s="194"/>
      <c r="L13197" s="195"/>
      <c r="M13197" s="196"/>
      <c r="N13197" s="197"/>
      <c r="O13197" s="197"/>
      <c r="P13197" s="231"/>
    </row>
    <row r="13198" spans="2:16">
      <c r="B13198" s="351"/>
      <c r="C13198" s="435"/>
      <c r="D13198" s="399"/>
      <c r="E13198" s="400"/>
      <c r="G13198" s="401"/>
      <c r="H13198" s="401"/>
      <c r="I13198" s="401"/>
      <c r="J13198" s="194"/>
      <c r="K13198" s="194"/>
      <c r="L13198" s="195"/>
      <c r="M13198" s="196"/>
      <c r="N13198" s="197"/>
      <c r="O13198" s="197"/>
      <c r="P13198" s="231"/>
    </row>
    <row r="13199" spans="2:16">
      <c r="B13199" s="351"/>
      <c r="C13199" s="435"/>
      <c r="D13199" s="399"/>
      <c r="E13199" s="400"/>
      <c r="G13199" s="401"/>
      <c r="H13199" s="401"/>
      <c r="I13199" s="401"/>
      <c r="J13199" s="194"/>
      <c r="K13199" s="194"/>
      <c r="L13199" s="195"/>
      <c r="M13199" s="196"/>
      <c r="N13199" s="197"/>
      <c r="O13199" s="197"/>
      <c r="P13199" s="231"/>
    </row>
    <row r="13200" spans="2:16">
      <c r="B13200" s="351"/>
      <c r="C13200" s="435"/>
      <c r="D13200" s="399"/>
      <c r="E13200" s="400"/>
      <c r="G13200" s="401"/>
      <c r="H13200" s="401"/>
      <c r="I13200" s="401"/>
      <c r="J13200" s="194"/>
      <c r="K13200" s="194"/>
      <c r="L13200" s="195"/>
      <c r="M13200" s="196"/>
      <c r="N13200" s="197"/>
      <c r="O13200" s="197"/>
      <c r="P13200" s="231"/>
    </row>
    <row r="13201" spans="2:16">
      <c r="B13201" s="351"/>
      <c r="C13201" s="435"/>
      <c r="D13201" s="399"/>
      <c r="E13201" s="400"/>
      <c r="G13201" s="401"/>
      <c r="H13201" s="401"/>
      <c r="I13201" s="401"/>
      <c r="J13201" s="194"/>
      <c r="K13201" s="194"/>
      <c r="L13201" s="195"/>
      <c r="M13201" s="196"/>
      <c r="N13201" s="197"/>
      <c r="O13201" s="197"/>
      <c r="P13201" s="231"/>
    </row>
    <row r="13202" spans="2:16">
      <c r="B13202" s="351"/>
      <c r="C13202" s="435"/>
      <c r="D13202" s="399"/>
      <c r="E13202" s="400"/>
      <c r="G13202" s="401"/>
      <c r="H13202" s="401"/>
      <c r="I13202" s="401"/>
      <c r="J13202" s="194"/>
      <c r="K13202" s="194"/>
      <c r="L13202" s="195"/>
      <c r="M13202" s="196"/>
      <c r="N13202" s="197"/>
      <c r="O13202" s="197"/>
      <c r="P13202" s="231"/>
    </row>
    <row r="13203" spans="2:16">
      <c r="B13203" s="351"/>
      <c r="C13203" s="435"/>
      <c r="D13203" s="399"/>
      <c r="E13203" s="400"/>
      <c r="G13203" s="401"/>
      <c r="H13203" s="401"/>
      <c r="I13203" s="401"/>
      <c r="J13203" s="194"/>
      <c r="K13203" s="194"/>
      <c r="L13203" s="195"/>
      <c r="M13203" s="196"/>
      <c r="N13203" s="197"/>
      <c r="O13203" s="197"/>
      <c r="P13203" s="231"/>
    </row>
    <row r="13204" spans="2:16">
      <c r="B13204" s="351"/>
      <c r="C13204" s="435"/>
      <c r="D13204" s="399"/>
      <c r="E13204" s="400"/>
      <c r="G13204" s="401"/>
      <c r="H13204" s="401"/>
      <c r="I13204" s="401"/>
      <c r="J13204" s="194"/>
      <c r="K13204" s="194"/>
      <c r="L13204" s="195"/>
      <c r="M13204" s="196"/>
      <c r="N13204" s="197"/>
      <c r="O13204" s="197"/>
      <c r="P13204" s="231"/>
    </row>
    <row r="13205" spans="2:16">
      <c r="B13205" s="351"/>
      <c r="C13205" s="435"/>
      <c r="D13205" s="399"/>
      <c r="E13205" s="400"/>
      <c r="G13205" s="401"/>
      <c r="H13205" s="401"/>
      <c r="I13205" s="401"/>
      <c r="J13205" s="194"/>
      <c r="K13205" s="194"/>
      <c r="L13205" s="195"/>
      <c r="M13205" s="196"/>
      <c r="N13205" s="197"/>
      <c r="O13205" s="197"/>
      <c r="P13205" s="231"/>
    </row>
    <row r="13206" spans="2:16">
      <c r="B13206" s="351"/>
      <c r="C13206" s="435"/>
      <c r="D13206" s="399"/>
      <c r="E13206" s="400"/>
      <c r="G13206" s="401"/>
      <c r="H13206" s="401"/>
      <c r="I13206" s="401"/>
      <c r="J13206" s="194"/>
      <c r="K13206" s="194"/>
      <c r="L13206" s="195"/>
      <c r="M13206" s="196"/>
      <c r="N13206" s="197"/>
      <c r="O13206" s="197"/>
      <c r="P13206" s="231"/>
    </row>
    <row r="13207" spans="2:16">
      <c r="B13207" s="351"/>
      <c r="C13207" s="435"/>
      <c r="D13207" s="399"/>
      <c r="E13207" s="400"/>
      <c r="G13207" s="401"/>
      <c r="H13207" s="401"/>
      <c r="I13207" s="401"/>
      <c r="J13207" s="194"/>
      <c r="K13207" s="194"/>
      <c r="L13207" s="195"/>
      <c r="M13207" s="196"/>
      <c r="N13207" s="197"/>
      <c r="O13207" s="197"/>
      <c r="P13207" s="231"/>
    </row>
    <row r="13208" spans="2:16">
      <c r="B13208" s="351"/>
      <c r="C13208" s="435"/>
      <c r="D13208" s="399"/>
      <c r="E13208" s="400"/>
      <c r="G13208" s="401"/>
      <c r="H13208" s="401"/>
      <c r="I13208" s="401"/>
      <c r="J13208" s="194"/>
      <c r="K13208" s="194"/>
      <c r="L13208" s="195"/>
      <c r="M13208" s="196"/>
      <c r="N13208" s="197"/>
      <c r="O13208" s="197"/>
      <c r="P13208" s="231"/>
    </row>
    <row r="13209" spans="2:16">
      <c r="B13209" s="351"/>
      <c r="C13209" s="435"/>
      <c r="D13209" s="399"/>
      <c r="E13209" s="400"/>
      <c r="G13209" s="401"/>
      <c r="H13209" s="401"/>
      <c r="I13209" s="401"/>
      <c r="J13209" s="194"/>
      <c r="K13209" s="194"/>
      <c r="L13209" s="195"/>
      <c r="M13209" s="196"/>
      <c r="N13209" s="197"/>
      <c r="O13209" s="197"/>
      <c r="P13209" s="231"/>
    </row>
    <row r="13210" spans="2:16">
      <c r="B13210" s="351"/>
      <c r="C13210" s="435"/>
      <c r="D13210" s="399"/>
      <c r="E13210" s="400"/>
      <c r="G13210" s="401"/>
      <c r="H13210" s="401"/>
      <c r="I13210" s="401"/>
      <c r="J13210" s="194"/>
      <c r="K13210" s="194"/>
      <c r="L13210" s="195"/>
      <c r="M13210" s="196"/>
      <c r="N13210" s="197"/>
      <c r="O13210" s="197"/>
      <c r="P13210" s="231"/>
    </row>
    <row r="13211" spans="2:16">
      <c r="B13211" s="351"/>
      <c r="C13211" s="435"/>
      <c r="D13211" s="399"/>
      <c r="E13211" s="400"/>
      <c r="G13211" s="401"/>
      <c r="H13211" s="401"/>
      <c r="I13211" s="401"/>
      <c r="J13211" s="194"/>
      <c r="K13211" s="194"/>
      <c r="L13211" s="195"/>
      <c r="M13211" s="196"/>
      <c r="N13211" s="197"/>
      <c r="O13211" s="197"/>
      <c r="P13211" s="231"/>
    </row>
    <row r="13212" spans="2:16">
      <c r="B13212" s="351"/>
      <c r="C13212" s="435"/>
      <c r="D13212" s="399"/>
      <c r="E13212" s="400"/>
      <c r="G13212" s="401"/>
      <c r="H13212" s="401"/>
      <c r="I13212" s="401"/>
      <c r="J13212" s="194"/>
      <c r="K13212" s="194"/>
      <c r="L13212" s="195"/>
      <c r="M13212" s="196"/>
      <c r="N13212" s="197"/>
      <c r="O13212" s="197"/>
      <c r="P13212" s="231"/>
    </row>
    <row r="13213" spans="2:16">
      <c r="B13213" s="351"/>
      <c r="C13213" s="435"/>
      <c r="D13213" s="399"/>
      <c r="E13213" s="400"/>
      <c r="G13213" s="401"/>
      <c r="H13213" s="401"/>
      <c r="I13213" s="401"/>
      <c r="J13213" s="194"/>
      <c r="K13213" s="194"/>
      <c r="L13213" s="195"/>
      <c r="M13213" s="196"/>
      <c r="N13213" s="197"/>
      <c r="O13213" s="197"/>
      <c r="P13213" s="231"/>
    </row>
    <row r="13214" spans="2:16">
      <c r="B13214" s="351"/>
      <c r="C13214" s="435"/>
      <c r="D13214" s="399"/>
      <c r="E13214" s="400"/>
      <c r="G13214" s="401"/>
      <c r="H13214" s="401"/>
      <c r="I13214" s="401"/>
      <c r="J13214" s="194"/>
      <c r="K13214" s="194"/>
      <c r="L13214" s="195"/>
      <c r="M13214" s="196"/>
      <c r="N13214" s="197"/>
      <c r="O13214" s="197"/>
      <c r="P13214" s="231"/>
    </row>
    <row r="13215" spans="2:16">
      <c r="B13215" s="351"/>
      <c r="C13215" s="435"/>
      <c r="D13215" s="399"/>
      <c r="E13215" s="400"/>
      <c r="G13215" s="401"/>
      <c r="H13215" s="401"/>
      <c r="I13215" s="401"/>
      <c r="J13215" s="194"/>
      <c r="K13215" s="194"/>
      <c r="L13215" s="195"/>
      <c r="M13215" s="196"/>
      <c r="N13215" s="197"/>
      <c r="O13215" s="197"/>
      <c r="P13215" s="231"/>
    </row>
    <row r="13216" spans="2:16">
      <c r="B13216" s="351"/>
      <c r="C13216" s="435"/>
      <c r="D13216" s="399"/>
      <c r="E13216" s="400"/>
      <c r="G13216" s="401"/>
      <c r="H13216" s="401"/>
      <c r="I13216" s="401"/>
      <c r="J13216" s="194"/>
      <c r="K13216" s="194"/>
      <c r="L13216" s="195"/>
      <c r="M13216" s="196"/>
      <c r="N13216" s="197"/>
      <c r="O13216" s="197"/>
      <c r="P13216" s="231"/>
    </row>
    <row r="13217" spans="2:16">
      <c r="B13217" s="351"/>
      <c r="C13217" s="435"/>
      <c r="D13217" s="399"/>
      <c r="E13217" s="400"/>
      <c r="G13217" s="401"/>
      <c r="H13217" s="401"/>
      <c r="I13217" s="401"/>
      <c r="J13217" s="194"/>
      <c r="K13217" s="194"/>
      <c r="L13217" s="195"/>
      <c r="M13217" s="196"/>
      <c r="N13217" s="197"/>
      <c r="O13217" s="197"/>
      <c r="P13217" s="231"/>
    </row>
    <row r="13218" spans="2:16">
      <c r="B13218" s="351"/>
      <c r="C13218" s="435"/>
      <c r="D13218" s="399"/>
      <c r="E13218" s="400"/>
      <c r="G13218" s="401"/>
      <c r="H13218" s="401"/>
      <c r="I13218" s="401"/>
      <c r="J13218" s="194"/>
      <c r="K13218" s="194"/>
      <c r="L13218" s="195"/>
      <c r="M13218" s="196"/>
      <c r="N13218" s="197"/>
      <c r="O13218" s="197"/>
      <c r="P13218" s="231"/>
    </row>
    <row r="13219" spans="2:16">
      <c r="B13219" s="351"/>
      <c r="C13219" s="435"/>
      <c r="D13219" s="399"/>
      <c r="E13219" s="400"/>
      <c r="G13219" s="401"/>
      <c r="H13219" s="401"/>
      <c r="I13219" s="401"/>
      <c r="J13219" s="194"/>
      <c r="K13219" s="194"/>
      <c r="L13219" s="195"/>
      <c r="M13219" s="196"/>
      <c r="N13219" s="197"/>
      <c r="O13219" s="197"/>
      <c r="P13219" s="231"/>
    </row>
    <row r="13220" spans="2:16">
      <c r="B13220" s="351"/>
      <c r="C13220" s="435"/>
      <c r="D13220" s="399"/>
      <c r="E13220" s="400"/>
      <c r="G13220" s="401"/>
      <c r="H13220" s="401"/>
      <c r="I13220" s="401"/>
      <c r="J13220" s="194"/>
      <c r="K13220" s="194"/>
      <c r="L13220" s="195"/>
      <c r="M13220" s="196"/>
      <c r="N13220" s="197"/>
      <c r="O13220" s="197"/>
      <c r="P13220" s="231"/>
    </row>
    <row r="13221" spans="2:16">
      <c r="B13221" s="351"/>
      <c r="C13221" s="435"/>
      <c r="D13221" s="399"/>
      <c r="E13221" s="400"/>
      <c r="G13221" s="401"/>
      <c r="H13221" s="401"/>
      <c r="I13221" s="401"/>
      <c r="J13221" s="194"/>
      <c r="K13221" s="194"/>
      <c r="L13221" s="195"/>
      <c r="M13221" s="196"/>
      <c r="N13221" s="197"/>
      <c r="O13221" s="197"/>
      <c r="P13221" s="231"/>
    </row>
    <row r="13222" spans="2:16">
      <c r="B13222" s="351"/>
      <c r="C13222" s="435"/>
      <c r="D13222" s="399"/>
      <c r="E13222" s="400"/>
      <c r="G13222" s="401"/>
      <c r="H13222" s="401"/>
      <c r="I13222" s="401"/>
      <c r="J13222" s="194"/>
      <c r="K13222" s="194"/>
      <c r="L13222" s="195"/>
      <c r="M13222" s="196"/>
      <c r="N13222" s="197"/>
      <c r="O13222" s="197"/>
      <c r="P13222" s="231"/>
    </row>
    <row r="13223" spans="2:16">
      <c r="B13223" s="351"/>
      <c r="C13223" s="435"/>
      <c r="D13223" s="399"/>
      <c r="E13223" s="400"/>
      <c r="G13223" s="401"/>
      <c r="H13223" s="401"/>
      <c r="I13223" s="401"/>
      <c r="J13223" s="194"/>
      <c r="K13223" s="194"/>
      <c r="L13223" s="195"/>
      <c r="M13223" s="196"/>
      <c r="N13223" s="197"/>
      <c r="O13223" s="197"/>
      <c r="P13223" s="231"/>
    </row>
    <row r="13224" spans="2:16">
      <c r="B13224" s="351"/>
      <c r="C13224" s="435"/>
      <c r="D13224" s="399"/>
      <c r="E13224" s="400"/>
      <c r="G13224" s="401"/>
      <c r="H13224" s="401"/>
      <c r="I13224" s="401"/>
      <c r="J13224" s="194"/>
      <c r="K13224" s="194"/>
      <c r="L13224" s="195"/>
      <c r="M13224" s="196"/>
      <c r="N13224" s="197"/>
      <c r="O13224" s="197"/>
      <c r="P13224" s="231"/>
    </row>
    <row r="13225" spans="2:16">
      <c r="B13225" s="351"/>
      <c r="C13225" s="435"/>
      <c r="D13225" s="399"/>
      <c r="E13225" s="400"/>
      <c r="G13225" s="401"/>
      <c r="H13225" s="401"/>
      <c r="I13225" s="401"/>
      <c r="J13225" s="194"/>
      <c r="K13225" s="194"/>
      <c r="L13225" s="195"/>
      <c r="M13225" s="196"/>
      <c r="N13225" s="197"/>
      <c r="O13225" s="197"/>
      <c r="P13225" s="231"/>
    </row>
    <row r="13226" spans="2:16">
      <c r="B13226" s="351"/>
      <c r="C13226" s="435"/>
      <c r="D13226" s="399"/>
      <c r="E13226" s="400"/>
      <c r="G13226" s="401"/>
      <c r="H13226" s="401"/>
      <c r="I13226" s="401"/>
      <c r="J13226" s="194"/>
      <c r="K13226" s="194"/>
      <c r="L13226" s="195"/>
      <c r="M13226" s="196"/>
      <c r="N13226" s="197"/>
      <c r="O13226" s="197"/>
      <c r="P13226" s="231"/>
    </row>
    <row r="13227" spans="2:16">
      <c r="B13227" s="351"/>
      <c r="C13227" s="435"/>
      <c r="D13227" s="399"/>
      <c r="E13227" s="400"/>
      <c r="G13227" s="401"/>
      <c r="H13227" s="401"/>
      <c r="I13227" s="401"/>
      <c r="J13227" s="194"/>
      <c r="K13227" s="194"/>
      <c r="L13227" s="195"/>
      <c r="M13227" s="196"/>
      <c r="N13227" s="197"/>
      <c r="O13227" s="197"/>
      <c r="P13227" s="231"/>
    </row>
    <row r="13228" spans="2:16">
      <c r="B13228" s="351"/>
      <c r="C13228" s="435"/>
      <c r="D13228" s="399"/>
      <c r="E13228" s="400"/>
      <c r="G13228" s="401"/>
      <c r="H13228" s="401"/>
      <c r="I13228" s="401"/>
      <c r="J13228" s="194"/>
      <c r="K13228" s="194"/>
      <c r="L13228" s="195"/>
      <c r="M13228" s="196"/>
      <c r="N13228" s="197"/>
      <c r="O13228" s="197"/>
      <c r="P13228" s="231"/>
    </row>
    <row r="13229" spans="2:16">
      <c r="B13229" s="351"/>
      <c r="C13229" s="435"/>
      <c r="D13229" s="399"/>
      <c r="E13229" s="400"/>
      <c r="G13229" s="401"/>
      <c r="H13229" s="401"/>
      <c r="I13229" s="401"/>
      <c r="J13229" s="194"/>
      <c r="K13229" s="194"/>
      <c r="L13229" s="195"/>
      <c r="M13229" s="196"/>
      <c r="N13229" s="197"/>
      <c r="O13229" s="197"/>
      <c r="P13229" s="231"/>
    </row>
    <row r="13230" spans="2:16">
      <c r="B13230" s="351"/>
      <c r="C13230" s="435"/>
      <c r="D13230" s="399"/>
      <c r="E13230" s="400"/>
      <c r="G13230" s="401"/>
      <c r="H13230" s="401"/>
      <c r="I13230" s="401"/>
      <c r="J13230" s="194"/>
      <c r="K13230" s="194"/>
      <c r="L13230" s="195"/>
      <c r="M13230" s="196"/>
      <c r="N13230" s="197"/>
      <c r="O13230" s="197"/>
      <c r="P13230" s="231"/>
    </row>
    <row r="13231" spans="2:16">
      <c r="B13231" s="351"/>
      <c r="C13231" s="435"/>
      <c r="D13231" s="399"/>
      <c r="E13231" s="400"/>
      <c r="G13231" s="401"/>
      <c r="H13231" s="401"/>
      <c r="I13231" s="401"/>
      <c r="J13231" s="194"/>
      <c r="K13231" s="194"/>
      <c r="L13231" s="195"/>
      <c r="M13231" s="196"/>
      <c r="N13231" s="197"/>
      <c r="O13231" s="197"/>
      <c r="P13231" s="231"/>
    </row>
    <row r="13232" spans="2:16">
      <c r="B13232" s="351"/>
      <c r="C13232" s="435"/>
      <c r="D13232" s="399"/>
      <c r="E13232" s="400"/>
      <c r="G13232" s="401"/>
      <c r="H13232" s="401"/>
      <c r="I13232" s="401"/>
      <c r="J13232" s="194"/>
      <c r="K13232" s="194"/>
      <c r="L13232" s="195"/>
      <c r="M13232" s="196"/>
      <c r="N13232" s="197"/>
      <c r="O13232" s="197"/>
      <c r="P13232" s="231"/>
    </row>
    <row r="13233" spans="2:16">
      <c r="B13233" s="351"/>
      <c r="C13233" s="435"/>
      <c r="D13233" s="399"/>
      <c r="E13233" s="400"/>
      <c r="G13233" s="401"/>
      <c r="H13233" s="401"/>
      <c r="I13233" s="401"/>
      <c r="J13233" s="194"/>
      <c r="K13233" s="194"/>
      <c r="L13233" s="195"/>
      <c r="M13233" s="196"/>
      <c r="N13233" s="197"/>
      <c r="O13233" s="197"/>
      <c r="P13233" s="231"/>
    </row>
    <row r="13234" spans="2:16">
      <c r="B13234" s="351"/>
      <c r="C13234" s="435"/>
      <c r="D13234" s="399"/>
      <c r="E13234" s="400"/>
      <c r="G13234" s="401"/>
      <c r="H13234" s="401"/>
      <c r="I13234" s="401"/>
      <c r="J13234" s="194"/>
      <c r="K13234" s="194"/>
      <c r="L13234" s="195"/>
      <c r="M13234" s="196"/>
      <c r="N13234" s="197"/>
      <c r="O13234" s="197"/>
      <c r="P13234" s="231"/>
    </row>
    <row r="13235" spans="2:16">
      <c r="B13235" s="351"/>
      <c r="C13235" s="435"/>
      <c r="D13235" s="399"/>
      <c r="E13235" s="400"/>
      <c r="G13235" s="401"/>
      <c r="H13235" s="401"/>
      <c r="I13235" s="401"/>
      <c r="J13235" s="194"/>
      <c r="K13235" s="194"/>
      <c r="L13235" s="195"/>
      <c r="M13235" s="196"/>
      <c r="N13235" s="197"/>
      <c r="O13235" s="197"/>
      <c r="P13235" s="231"/>
    </row>
    <row r="13236" spans="2:16">
      <c r="B13236" s="351"/>
      <c r="C13236" s="435"/>
      <c r="D13236" s="399"/>
      <c r="E13236" s="400"/>
      <c r="G13236" s="401"/>
      <c r="H13236" s="401"/>
      <c r="I13236" s="401"/>
      <c r="J13236" s="194"/>
      <c r="K13236" s="194"/>
      <c r="L13236" s="195"/>
      <c r="M13236" s="196"/>
      <c r="N13236" s="197"/>
      <c r="O13236" s="197"/>
      <c r="P13236" s="231"/>
    </row>
    <row r="13237" spans="2:16">
      <c r="B13237" s="351"/>
      <c r="C13237" s="435"/>
      <c r="D13237" s="399"/>
      <c r="E13237" s="400"/>
      <c r="G13237" s="401"/>
      <c r="H13237" s="401"/>
      <c r="I13237" s="401"/>
      <c r="J13237" s="194"/>
      <c r="K13237" s="194"/>
      <c r="L13237" s="195"/>
      <c r="M13237" s="196"/>
      <c r="N13237" s="197"/>
      <c r="O13237" s="197"/>
      <c r="P13237" s="231"/>
    </row>
    <row r="13238" spans="2:16">
      <c r="B13238" s="351"/>
      <c r="C13238" s="435"/>
      <c r="D13238" s="399"/>
      <c r="E13238" s="400"/>
      <c r="G13238" s="401"/>
      <c r="H13238" s="401"/>
      <c r="I13238" s="401"/>
      <c r="J13238" s="194"/>
      <c r="K13238" s="194"/>
      <c r="L13238" s="195"/>
      <c r="M13238" s="196"/>
      <c r="N13238" s="197"/>
      <c r="O13238" s="197"/>
      <c r="P13238" s="231"/>
    </row>
    <row r="13239" spans="2:16">
      <c r="B13239" s="351"/>
      <c r="C13239" s="435"/>
      <c r="D13239" s="399"/>
      <c r="E13239" s="400"/>
      <c r="G13239" s="401"/>
      <c r="H13239" s="401"/>
      <c r="I13239" s="401"/>
      <c r="J13239" s="194"/>
      <c r="K13239" s="194"/>
      <c r="L13239" s="195"/>
      <c r="M13239" s="196"/>
      <c r="N13239" s="197"/>
      <c r="O13239" s="197"/>
      <c r="P13239" s="231"/>
    </row>
    <row r="13240" spans="2:16">
      <c r="B13240" s="351"/>
      <c r="C13240" s="435"/>
      <c r="D13240" s="399"/>
      <c r="E13240" s="400"/>
      <c r="G13240" s="401"/>
      <c r="H13240" s="401"/>
      <c r="I13240" s="401"/>
      <c r="J13240" s="194"/>
      <c r="K13240" s="194"/>
      <c r="L13240" s="195"/>
      <c r="M13240" s="196"/>
      <c r="N13240" s="197"/>
      <c r="O13240" s="197"/>
      <c r="P13240" s="231"/>
    </row>
    <row r="13241" spans="2:16">
      <c r="B13241" s="351"/>
      <c r="C13241" s="435"/>
      <c r="D13241" s="399"/>
      <c r="E13241" s="400"/>
      <c r="G13241" s="401"/>
      <c r="H13241" s="401"/>
      <c r="I13241" s="401"/>
      <c r="J13241" s="194"/>
      <c r="K13241" s="194"/>
      <c r="L13241" s="195"/>
      <c r="M13241" s="196"/>
      <c r="N13241" s="197"/>
      <c r="O13241" s="197"/>
      <c r="P13241" s="231"/>
    </row>
    <row r="13242" spans="2:16">
      <c r="B13242" s="351"/>
      <c r="C13242" s="435"/>
      <c r="D13242" s="399"/>
      <c r="E13242" s="400"/>
      <c r="G13242" s="401"/>
      <c r="H13242" s="401"/>
      <c r="I13242" s="401"/>
      <c r="J13242" s="194"/>
      <c r="K13242" s="194"/>
      <c r="L13242" s="195"/>
      <c r="M13242" s="196"/>
      <c r="N13242" s="197"/>
      <c r="O13242" s="197"/>
      <c r="P13242" s="231"/>
    </row>
    <row r="13243" spans="2:16">
      <c r="B13243" s="351"/>
      <c r="C13243" s="435"/>
      <c r="D13243" s="399"/>
      <c r="E13243" s="400"/>
      <c r="G13243" s="401"/>
      <c r="H13243" s="401"/>
      <c r="I13243" s="401"/>
      <c r="J13243" s="194"/>
      <c r="K13243" s="194"/>
      <c r="L13243" s="195"/>
      <c r="M13243" s="196"/>
      <c r="N13243" s="197"/>
      <c r="O13243" s="197"/>
      <c r="P13243" s="231"/>
    </row>
    <row r="13244" spans="2:16">
      <c r="B13244" s="351"/>
      <c r="C13244" s="435"/>
      <c r="D13244" s="399"/>
      <c r="E13244" s="400"/>
      <c r="G13244" s="401"/>
      <c r="H13244" s="401"/>
      <c r="I13244" s="401"/>
      <c r="J13244" s="194"/>
      <c r="K13244" s="194"/>
      <c r="L13244" s="195"/>
      <c r="M13244" s="196"/>
      <c r="N13244" s="197"/>
      <c r="O13244" s="197"/>
      <c r="P13244" s="231"/>
    </row>
    <row r="13245" spans="2:16">
      <c r="B13245" s="351"/>
      <c r="C13245" s="435"/>
      <c r="D13245" s="399"/>
      <c r="E13245" s="400"/>
      <c r="G13245" s="401"/>
      <c r="H13245" s="401"/>
      <c r="I13245" s="401"/>
      <c r="J13245" s="194"/>
      <c r="K13245" s="194"/>
      <c r="L13245" s="195"/>
      <c r="M13245" s="196"/>
      <c r="N13245" s="197"/>
      <c r="O13245" s="197"/>
      <c r="P13245" s="231"/>
    </row>
    <row r="13246" spans="2:16">
      <c r="B13246" s="351"/>
      <c r="C13246" s="435"/>
      <c r="D13246" s="399"/>
      <c r="E13246" s="400"/>
      <c r="G13246" s="401"/>
      <c r="H13246" s="401"/>
      <c r="I13246" s="401"/>
      <c r="J13246" s="194"/>
      <c r="K13246" s="194"/>
      <c r="L13246" s="195"/>
      <c r="M13246" s="196"/>
      <c r="N13246" s="197"/>
      <c r="O13246" s="197"/>
      <c r="P13246" s="231"/>
    </row>
    <row r="13247" spans="2:16">
      <c r="B13247" s="351"/>
      <c r="C13247" s="435"/>
      <c r="D13247" s="399"/>
      <c r="E13247" s="400"/>
      <c r="G13247" s="401"/>
      <c r="H13247" s="401"/>
      <c r="I13247" s="401"/>
      <c r="J13247" s="194"/>
      <c r="K13247" s="194"/>
      <c r="L13247" s="195"/>
      <c r="M13247" s="196"/>
      <c r="N13247" s="197"/>
      <c r="O13247" s="197"/>
      <c r="P13247" s="231"/>
    </row>
    <row r="13248" spans="2:16">
      <c r="B13248" s="351"/>
      <c r="C13248" s="435"/>
      <c r="D13248" s="399"/>
      <c r="E13248" s="400"/>
      <c r="G13248" s="401"/>
      <c r="H13248" s="401"/>
      <c r="I13248" s="401"/>
      <c r="J13248" s="194"/>
      <c r="K13248" s="194"/>
      <c r="L13248" s="195"/>
      <c r="M13248" s="196"/>
      <c r="N13248" s="197"/>
      <c r="O13248" s="197"/>
      <c r="P13248" s="231"/>
    </row>
    <row r="13249" spans="2:16">
      <c r="B13249" s="351"/>
      <c r="C13249" s="435"/>
      <c r="D13249" s="399"/>
      <c r="E13249" s="400"/>
      <c r="G13249" s="401"/>
      <c r="H13249" s="401"/>
      <c r="I13249" s="401"/>
      <c r="J13249" s="194"/>
      <c r="K13249" s="194"/>
      <c r="L13249" s="195"/>
      <c r="M13249" s="196"/>
      <c r="N13249" s="197"/>
      <c r="O13249" s="197"/>
      <c r="P13249" s="231"/>
    </row>
    <row r="13250" spans="2:16">
      <c r="B13250" s="351"/>
      <c r="C13250" s="435"/>
      <c r="D13250" s="399"/>
      <c r="E13250" s="400"/>
      <c r="G13250" s="401"/>
      <c r="H13250" s="401"/>
      <c r="I13250" s="401"/>
      <c r="J13250" s="194"/>
      <c r="K13250" s="194"/>
      <c r="L13250" s="195"/>
      <c r="M13250" s="196"/>
      <c r="N13250" s="197"/>
      <c r="O13250" s="197"/>
      <c r="P13250" s="231"/>
    </row>
    <row r="13251" spans="2:16">
      <c r="B13251" s="351"/>
      <c r="C13251" s="435"/>
      <c r="D13251" s="399"/>
      <c r="E13251" s="400"/>
      <c r="G13251" s="401"/>
      <c r="H13251" s="401"/>
      <c r="I13251" s="401"/>
      <c r="J13251" s="194"/>
      <c r="K13251" s="194"/>
      <c r="L13251" s="195"/>
      <c r="M13251" s="196"/>
      <c r="N13251" s="197"/>
      <c r="O13251" s="197"/>
      <c r="P13251" s="231"/>
    </row>
    <row r="13252" spans="2:16">
      <c r="B13252" s="351"/>
      <c r="C13252" s="435"/>
      <c r="D13252" s="399"/>
      <c r="E13252" s="400"/>
      <c r="G13252" s="401"/>
      <c r="H13252" s="401"/>
      <c r="I13252" s="401"/>
      <c r="J13252" s="194"/>
      <c r="K13252" s="194"/>
      <c r="L13252" s="195"/>
      <c r="M13252" s="196"/>
      <c r="N13252" s="197"/>
      <c r="O13252" s="197"/>
      <c r="P13252" s="231"/>
    </row>
    <row r="13253" spans="2:16">
      <c r="B13253" s="351"/>
      <c r="C13253" s="435"/>
      <c r="D13253" s="399"/>
      <c r="E13253" s="400"/>
      <c r="G13253" s="401"/>
      <c r="H13253" s="401"/>
      <c r="I13253" s="401"/>
      <c r="J13253" s="194"/>
      <c r="K13253" s="194"/>
      <c r="L13253" s="195"/>
      <c r="M13253" s="196"/>
      <c r="N13253" s="197"/>
      <c r="O13253" s="197"/>
      <c r="P13253" s="231"/>
    </row>
    <row r="13254" spans="2:16">
      <c r="B13254" s="351"/>
      <c r="C13254" s="435"/>
      <c r="D13254" s="399"/>
      <c r="E13254" s="400"/>
      <c r="G13254" s="401"/>
      <c r="H13254" s="401"/>
      <c r="I13254" s="401"/>
      <c r="J13254" s="194"/>
      <c r="K13254" s="194"/>
      <c r="L13254" s="195"/>
      <c r="M13254" s="196"/>
      <c r="N13254" s="197"/>
      <c r="O13254" s="197"/>
      <c r="P13254" s="231"/>
    </row>
    <row r="13255" spans="2:16">
      <c r="B13255" s="351"/>
      <c r="C13255" s="435"/>
      <c r="D13255" s="399"/>
      <c r="E13255" s="400"/>
      <c r="G13255" s="401"/>
      <c r="H13255" s="401"/>
      <c r="I13255" s="401"/>
      <c r="J13255" s="194"/>
      <c r="K13255" s="194"/>
      <c r="L13255" s="195"/>
      <c r="M13255" s="196"/>
      <c r="N13255" s="197"/>
      <c r="O13255" s="197"/>
      <c r="P13255" s="231"/>
    </row>
    <row r="13256" spans="2:16">
      <c r="B13256" s="351"/>
      <c r="C13256" s="435"/>
      <c r="D13256" s="399"/>
      <c r="E13256" s="400"/>
      <c r="G13256" s="401"/>
      <c r="H13256" s="401"/>
      <c r="I13256" s="401"/>
      <c r="J13256" s="194"/>
      <c r="K13256" s="194"/>
      <c r="L13256" s="195"/>
      <c r="M13256" s="196"/>
      <c r="N13256" s="197"/>
      <c r="O13256" s="197"/>
      <c r="P13256" s="231"/>
    </row>
    <row r="13257" spans="2:16">
      <c r="B13257" s="351"/>
      <c r="C13257" s="435"/>
      <c r="D13257" s="399"/>
      <c r="E13257" s="400"/>
      <c r="G13257" s="401"/>
      <c r="H13257" s="401"/>
      <c r="I13257" s="401"/>
      <c r="J13257" s="194"/>
      <c r="K13257" s="194"/>
      <c r="L13257" s="195"/>
      <c r="M13257" s="196"/>
      <c r="N13257" s="197"/>
      <c r="O13257" s="197"/>
      <c r="P13257" s="231"/>
    </row>
    <row r="13258" spans="2:16">
      <c r="B13258" s="351"/>
      <c r="C13258" s="435"/>
      <c r="D13258" s="399"/>
      <c r="E13258" s="400"/>
      <c r="G13258" s="401"/>
      <c r="H13258" s="401"/>
      <c r="I13258" s="401"/>
      <c r="J13258" s="194"/>
      <c r="K13258" s="194"/>
      <c r="L13258" s="195"/>
      <c r="M13258" s="196"/>
      <c r="N13258" s="197"/>
      <c r="O13258" s="197"/>
      <c r="P13258" s="231"/>
    </row>
    <row r="13259" spans="2:16">
      <c r="B13259" s="351"/>
      <c r="C13259" s="435"/>
      <c r="D13259" s="399"/>
      <c r="E13259" s="400"/>
      <c r="G13259" s="401"/>
      <c r="H13259" s="401"/>
      <c r="I13259" s="401"/>
      <c r="J13259" s="194"/>
      <c r="K13259" s="194"/>
      <c r="L13259" s="195"/>
      <c r="M13259" s="196"/>
      <c r="N13259" s="197"/>
      <c r="O13259" s="197"/>
      <c r="P13259" s="231"/>
    </row>
    <row r="13260" spans="2:16">
      <c r="B13260" s="351"/>
      <c r="C13260" s="435"/>
      <c r="D13260" s="399"/>
      <c r="E13260" s="400"/>
      <c r="G13260" s="401"/>
      <c r="H13260" s="401"/>
      <c r="I13260" s="401"/>
      <c r="J13260" s="194"/>
      <c r="K13260" s="194"/>
      <c r="L13260" s="195"/>
      <c r="M13260" s="196"/>
      <c r="N13260" s="197"/>
      <c r="O13260" s="197"/>
      <c r="P13260" s="231"/>
    </row>
    <row r="13261" spans="2:16">
      <c r="B13261" s="351"/>
      <c r="C13261" s="435"/>
      <c r="D13261" s="399"/>
      <c r="E13261" s="400"/>
      <c r="G13261" s="401"/>
      <c r="H13261" s="401"/>
      <c r="I13261" s="401"/>
      <c r="J13261" s="194"/>
      <c r="K13261" s="194"/>
      <c r="L13261" s="195"/>
      <c r="M13261" s="196"/>
      <c r="N13261" s="197"/>
      <c r="O13261" s="197"/>
      <c r="P13261" s="231"/>
    </row>
    <row r="13262" spans="2:16">
      <c r="B13262" s="351"/>
      <c r="C13262" s="435"/>
      <c r="D13262" s="399"/>
      <c r="E13262" s="400"/>
      <c r="G13262" s="401"/>
      <c r="H13262" s="401"/>
      <c r="I13262" s="401"/>
      <c r="J13262" s="194"/>
      <c r="K13262" s="194"/>
      <c r="L13262" s="195"/>
      <c r="M13262" s="196"/>
      <c r="N13262" s="197"/>
      <c r="O13262" s="197"/>
      <c r="P13262" s="231"/>
    </row>
    <row r="13263" spans="2:16">
      <c r="B13263" s="351"/>
      <c r="C13263" s="435"/>
      <c r="D13263" s="399"/>
      <c r="E13263" s="400"/>
      <c r="G13263" s="401"/>
      <c r="H13263" s="401"/>
      <c r="I13263" s="401"/>
      <c r="J13263" s="194"/>
      <c r="K13263" s="194"/>
      <c r="L13263" s="195"/>
      <c r="M13263" s="196"/>
      <c r="N13263" s="197"/>
      <c r="O13263" s="197"/>
      <c r="P13263" s="231"/>
    </row>
    <row r="13264" spans="2:16">
      <c r="B13264" s="351"/>
      <c r="C13264" s="435"/>
      <c r="D13264" s="399"/>
      <c r="E13264" s="400"/>
      <c r="G13264" s="401"/>
      <c r="H13264" s="401"/>
      <c r="I13264" s="401"/>
      <c r="J13264" s="194"/>
      <c r="K13264" s="194"/>
      <c r="L13264" s="195"/>
      <c r="M13264" s="196"/>
      <c r="N13264" s="197"/>
      <c r="O13264" s="197"/>
      <c r="P13264" s="231"/>
    </row>
    <row r="13265" spans="2:16">
      <c r="B13265" s="351"/>
      <c r="C13265" s="435"/>
      <c r="D13265" s="399"/>
      <c r="E13265" s="400"/>
      <c r="G13265" s="401"/>
      <c r="H13265" s="401"/>
      <c r="I13265" s="401"/>
      <c r="J13265" s="194"/>
      <c r="K13265" s="194"/>
      <c r="L13265" s="195"/>
      <c r="M13265" s="196"/>
      <c r="N13265" s="197"/>
      <c r="O13265" s="197"/>
      <c r="P13265" s="231"/>
    </row>
    <row r="13266" spans="2:16">
      <c r="B13266" s="351"/>
      <c r="C13266" s="435"/>
      <c r="D13266" s="399"/>
      <c r="E13266" s="400"/>
      <c r="G13266" s="401"/>
      <c r="H13266" s="401"/>
      <c r="I13266" s="401"/>
      <c r="J13266" s="194"/>
      <c r="K13266" s="194"/>
      <c r="L13266" s="195"/>
      <c r="M13266" s="196"/>
      <c r="N13266" s="197"/>
      <c r="O13266" s="197"/>
      <c r="P13266" s="231"/>
    </row>
    <row r="13267" spans="2:16">
      <c r="B13267" s="351"/>
      <c r="C13267" s="435"/>
      <c r="D13267" s="399"/>
      <c r="E13267" s="400"/>
      <c r="G13267" s="401"/>
      <c r="H13267" s="401"/>
      <c r="I13267" s="401"/>
      <c r="J13267" s="194"/>
      <c r="K13267" s="194"/>
      <c r="L13267" s="195"/>
      <c r="M13267" s="196"/>
      <c r="N13267" s="197"/>
      <c r="O13267" s="197"/>
      <c r="P13267" s="231"/>
    </row>
    <row r="13268" spans="2:16">
      <c r="B13268" s="351"/>
      <c r="C13268" s="435"/>
      <c r="D13268" s="399"/>
      <c r="E13268" s="400"/>
      <c r="G13268" s="401"/>
      <c r="H13268" s="401"/>
      <c r="I13268" s="401"/>
      <c r="J13268" s="194"/>
      <c r="K13268" s="194"/>
      <c r="L13268" s="195"/>
      <c r="M13268" s="196"/>
      <c r="N13268" s="197"/>
      <c r="O13268" s="197"/>
      <c r="P13268" s="231"/>
    </row>
    <row r="13269" spans="2:16">
      <c r="B13269" s="351"/>
      <c r="C13269" s="435"/>
      <c r="D13269" s="399"/>
      <c r="E13269" s="400"/>
      <c r="G13269" s="401"/>
      <c r="H13269" s="401"/>
      <c r="I13269" s="401"/>
      <c r="J13269" s="194"/>
      <c r="K13269" s="194"/>
      <c r="L13269" s="195"/>
      <c r="M13269" s="196"/>
      <c r="N13269" s="197"/>
      <c r="O13269" s="197"/>
      <c r="P13269" s="231"/>
    </row>
    <row r="13270" spans="2:16">
      <c r="B13270" s="351"/>
      <c r="C13270" s="435"/>
      <c r="D13270" s="399"/>
      <c r="E13270" s="400"/>
      <c r="G13270" s="401"/>
      <c r="H13270" s="401"/>
      <c r="I13270" s="401"/>
      <c r="J13270" s="194"/>
      <c r="K13270" s="194"/>
      <c r="L13270" s="195"/>
      <c r="M13270" s="196"/>
      <c r="N13270" s="197"/>
      <c r="O13270" s="197"/>
      <c r="P13270" s="231"/>
    </row>
    <row r="13271" spans="2:16">
      <c r="B13271" s="351"/>
      <c r="C13271" s="435"/>
      <c r="D13271" s="399"/>
      <c r="E13271" s="400"/>
      <c r="G13271" s="401"/>
      <c r="H13271" s="401"/>
      <c r="I13271" s="401"/>
      <c r="J13271" s="194"/>
      <c r="K13271" s="194"/>
      <c r="L13271" s="195"/>
      <c r="M13271" s="196"/>
      <c r="N13271" s="197"/>
      <c r="O13271" s="197"/>
      <c r="P13271" s="231"/>
    </row>
    <row r="13272" spans="2:16">
      <c r="B13272" s="351"/>
      <c r="C13272" s="435"/>
      <c r="D13272" s="399"/>
      <c r="E13272" s="400"/>
      <c r="G13272" s="401"/>
      <c r="H13272" s="401"/>
      <c r="I13272" s="401"/>
      <c r="J13272" s="194"/>
      <c r="K13272" s="194"/>
      <c r="L13272" s="195"/>
      <c r="M13272" s="196"/>
      <c r="N13272" s="197"/>
      <c r="O13272" s="197"/>
      <c r="P13272" s="231"/>
    </row>
    <row r="13273" spans="2:16">
      <c r="B13273" s="351"/>
      <c r="C13273" s="435"/>
      <c r="D13273" s="399"/>
      <c r="E13273" s="400"/>
      <c r="G13273" s="401"/>
      <c r="H13273" s="401"/>
      <c r="I13273" s="401"/>
      <c r="J13273" s="194"/>
      <c r="K13273" s="194"/>
      <c r="L13273" s="195"/>
      <c r="M13273" s="196"/>
      <c r="N13273" s="197"/>
      <c r="O13273" s="197"/>
      <c r="P13273" s="231"/>
    </row>
    <row r="13274" spans="2:16">
      <c r="B13274" s="351"/>
      <c r="C13274" s="435"/>
      <c r="D13274" s="399"/>
      <c r="E13274" s="400"/>
      <c r="G13274" s="401"/>
      <c r="H13274" s="401"/>
      <c r="I13274" s="401"/>
      <c r="J13274" s="194"/>
      <c r="K13274" s="194"/>
      <c r="L13274" s="195"/>
      <c r="M13274" s="196"/>
      <c r="N13274" s="197"/>
      <c r="O13274" s="197"/>
      <c r="P13274" s="231"/>
    </row>
    <row r="13275" spans="2:16">
      <c r="B13275" s="351"/>
      <c r="C13275" s="435"/>
      <c r="D13275" s="399"/>
      <c r="E13275" s="400"/>
      <c r="G13275" s="401"/>
      <c r="H13275" s="401"/>
      <c r="I13275" s="401"/>
      <c r="J13275" s="194"/>
      <c r="K13275" s="194"/>
      <c r="L13275" s="195"/>
      <c r="M13275" s="196"/>
      <c r="N13275" s="197"/>
      <c r="O13275" s="197"/>
      <c r="P13275" s="231"/>
    </row>
    <row r="13276" spans="2:16">
      <c r="B13276" s="351"/>
      <c r="C13276" s="435"/>
      <c r="D13276" s="399"/>
      <c r="E13276" s="400"/>
      <c r="G13276" s="401"/>
      <c r="H13276" s="401"/>
      <c r="I13276" s="401"/>
      <c r="J13276" s="194"/>
      <c r="K13276" s="194"/>
      <c r="L13276" s="195"/>
      <c r="M13276" s="196"/>
      <c r="N13276" s="197"/>
      <c r="O13276" s="197"/>
      <c r="P13276" s="231"/>
    </row>
    <row r="13277" spans="2:16">
      <c r="B13277" s="351"/>
      <c r="C13277" s="435"/>
      <c r="D13277" s="399"/>
      <c r="E13277" s="400"/>
      <c r="G13277" s="401"/>
      <c r="H13277" s="401"/>
      <c r="I13277" s="401"/>
      <c r="J13277" s="194"/>
      <c r="K13277" s="194"/>
      <c r="L13277" s="195"/>
      <c r="M13277" s="196"/>
      <c r="N13277" s="197"/>
      <c r="O13277" s="197"/>
      <c r="P13277" s="231"/>
    </row>
    <row r="13278" spans="2:16">
      <c r="B13278" s="351"/>
      <c r="C13278" s="435"/>
      <c r="D13278" s="399"/>
      <c r="E13278" s="400"/>
      <c r="G13278" s="401"/>
      <c r="H13278" s="401"/>
      <c r="I13278" s="401"/>
      <c r="J13278" s="194"/>
      <c r="K13278" s="194"/>
      <c r="L13278" s="195"/>
      <c r="M13278" s="196"/>
      <c r="N13278" s="197"/>
      <c r="O13278" s="197"/>
      <c r="P13278" s="231"/>
    </row>
    <row r="13279" spans="2:16">
      <c r="B13279" s="351"/>
      <c r="C13279" s="435"/>
      <c r="D13279" s="399"/>
      <c r="E13279" s="400"/>
      <c r="G13279" s="401"/>
      <c r="H13279" s="401"/>
      <c r="I13279" s="401"/>
      <c r="J13279" s="194"/>
      <c r="K13279" s="194"/>
      <c r="L13279" s="195"/>
      <c r="M13279" s="196"/>
      <c r="N13279" s="197"/>
      <c r="O13279" s="197"/>
      <c r="P13279" s="231"/>
    </row>
    <row r="13280" spans="2:16">
      <c r="B13280" s="351"/>
      <c r="C13280" s="435"/>
      <c r="D13280" s="399"/>
      <c r="E13280" s="400"/>
      <c r="G13280" s="401"/>
      <c r="H13280" s="401"/>
      <c r="I13280" s="401"/>
      <c r="J13280" s="194"/>
      <c r="K13280" s="194"/>
      <c r="L13280" s="195"/>
      <c r="M13280" s="196"/>
      <c r="N13280" s="197"/>
      <c r="O13280" s="197"/>
      <c r="P13280" s="231"/>
    </row>
    <row r="13281" spans="2:16">
      <c r="B13281" s="351"/>
      <c r="C13281" s="435"/>
      <c r="D13281" s="399"/>
      <c r="E13281" s="400"/>
      <c r="G13281" s="401"/>
      <c r="H13281" s="401"/>
      <c r="I13281" s="401"/>
      <c r="J13281" s="194"/>
      <c r="K13281" s="194"/>
      <c r="L13281" s="195"/>
      <c r="M13281" s="196"/>
      <c r="N13281" s="197"/>
      <c r="O13281" s="197"/>
      <c r="P13281" s="231"/>
    </row>
    <row r="13282" spans="2:16">
      <c r="B13282" s="351"/>
      <c r="C13282" s="435"/>
      <c r="D13282" s="399"/>
      <c r="E13282" s="400"/>
      <c r="G13282" s="401"/>
      <c r="H13282" s="401"/>
      <c r="I13282" s="401"/>
      <c r="J13282" s="194"/>
      <c r="K13282" s="194"/>
      <c r="L13282" s="195"/>
      <c r="M13282" s="196"/>
      <c r="N13282" s="197"/>
      <c r="O13282" s="197"/>
      <c r="P13282" s="231"/>
    </row>
    <row r="13283" spans="2:16">
      <c r="B13283" s="351"/>
      <c r="C13283" s="435"/>
      <c r="D13283" s="399"/>
      <c r="E13283" s="400"/>
      <c r="G13283" s="401"/>
      <c r="H13283" s="401"/>
      <c r="I13283" s="401"/>
      <c r="J13283" s="194"/>
      <c r="K13283" s="194"/>
      <c r="L13283" s="195"/>
      <c r="M13283" s="196"/>
      <c r="N13283" s="197"/>
      <c r="O13283" s="197"/>
      <c r="P13283" s="231"/>
    </row>
    <row r="13284" spans="2:16">
      <c r="B13284" s="351"/>
      <c r="C13284" s="435"/>
      <c r="D13284" s="399"/>
      <c r="E13284" s="400"/>
      <c r="G13284" s="401"/>
      <c r="H13284" s="401"/>
      <c r="I13284" s="401"/>
      <c r="J13284" s="194"/>
      <c r="K13284" s="194"/>
      <c r="L13284" s="195"/>
      <c r="M13284" s="196"/>
      <c r="N13284" s="197"/>
      <c r="O13284" s="197"/>
      <c r="P13284" s="231"/>
    </row>
    <row r="13285" spans="2:16">
      <c r="B13285" s="351"/>
      <c r="C13285" s="435"/>
      <c r="D13285" s="399"/>
      <c r="E13285" s="400"/>
      <c r="G13285" s="401"/>
      <c r="H13285" s="401"/>
      <c r="I13285" s="401"/>
      <c r="J13285" s="194"/>
      <c r="K13285" s="194"/>
      <c r="L13285" s="195"/>
      <c r="M13285" s="196"/>
      <c r="N13285" s="197"/>
      <c r="O13285" s="197"/>
      <c r="P13285" s="231"/>
    </row>
    <row r="13286" spans="2:16">
      <c r="B13286" s="351"/>
      <c r="C13286" s="435"/>
      <c r="D13286" s="399"/>
      <c r="E13286" s="400"/>
      <c r="G13286" s="401"/>
      <c r="H13286" s="401"/>
      <c r="I13286" s="401"/>
      <c r="J13286" s="194"/>
      <c r="K13286" s="194"/>
      <c r="L13286" s="195"/>
      <c r="M13286" s="196"/>
      <c r="N13286" s="197"/>
      <c r="O13286" s="197"/>
      <c r="P13286" s="231"/>
    </row>
    <row r="13287" spans="2:16">
      <c r="B13287" s="351"/>
      <c r="C13287" s="435"/>
      <c r="D13287" s="399"/>
      <c r="E13287" s="400"/>
      <c r="G13287" s="401"/>
      <c r="H13287" s="401"/>
      <c r="I13287" s="401"/>
      <c r="J13287" s="194"/>
      <c r="K13287" s="194"/>
      <c r="L13287" s="195"/>
      <c r="M13287" s="196"/>
      <c r="N13287" s="197"/>
      <c r="O13287" s="197"/>
      <c r="P13287" s="231"/>
    </row>
    <row r="13288" spans="2:16">
      <c r="B13288" s="351"/>
      <c r="C13288" s="435"/>
      <c r="D13288" s="399"/>
      <c r="E13288" s="400"/>
      <c r="G13288" s="401"/>
      <c r="H13288" s="401"/>
      <c r="I13288" s="401"/>
      <c r="J13288" s="194"/>
      <c r="K13288" s="194"/>
      <c r="L13288" s="195"/>
      <c r="M13288" s="196"/>
      <c r="N13288" s="197"/>
      <c r="O13288" s="197"/>
      <c r="P13288" s="231"/>
    </row>
    <row r="13289" spans="2:16">
      <c r="B13289" s="351"/>
      <c r="C13289" s="435"/>
      <c r="D13289" s="399"/>
      <c r="E13289" s="400"/>
      <c r="G13289" s="401"/>
      <c r="H13289" s="401"/>
      <c r="I13289" s="401"/>
      <c r="J13289" s="194"/>
      <c r="K13289" s="194"/>
      <c r="L13289" s="195"/>
      <c r="M13289" s="196"/>
      <c r="N13289" s="197"/>
      <c r="O13289" s="197"/>
      <c r="P13289" s="231"/>
    </row>
    <row r="13290" spans="2:16">
      <c r="B13290" s="351"/>
      <c r="C13290" s="435"/>
      <c r="D13290" s="399"/>
      <c r="E13290" s="400"/>
      <c r="G13290" s="401"/>
      <c r="H13290" s="401"/>
      <c r="I13290" s="401"/>
      <c r="J13290" s="194"/>
      <c r="K13290" s="194"/>
      <c r="L13290" s="195"/>
      <c r="M13290" s="196"/>
      <c r="N13290" s="197"/>
      <c r="O13290" s="197"/>
      <c r="P13290" s="231"/>
    </row>
    <row r="13291" spans="2:16">
      <c r="B13291" s="402"/>
      <c r="C13291" s="435"/>
      <c r="D13291" s="404"/>
      <c r="E13291" s="405"/>
      <c r="G13291" s="406"/>
      <c r="H13291" s="406"/>
      <c r="I13291" s="406"/>
      <c r="J13291" s="194"/>
      <c r="K13291" s="194"/>
      <c r="L13291" s="195"/>
      <c r="M13291" s="196"/>
      <c r="N13291" s="197"/>
      <c r="O13291" s="197"/>
      <c r="P13291" s="221"/>
    </row>
    <row r="13292" spans="2:16">
      <c r="B13292" s="351"/>
      <c r="C13292" s="435"/>
      <c r="D13292" s="399"/>
      <c r="E13292" s="400"/>
      <c r="G13292" s="401"/>
      <c r="H13292" s="401"/>
      <c r="I13292" s="401"/>
      <c r="J13292" s="194"/>
      <c r="K13292" s="194"/>
      <c r="L13292" s="195"/>
      <c r="M13292" s="196"/>
      <c r="N13292" s="197"/>
      <c r="O13292" s="197"/>
      <c r="P13292" s="231"/>
    </row>
    <row r="13293" spans="2:16">
      <c r="B13293" s="351"/>
      <c r="C13293" s="435"/>
      <c r="D13293" s="399"/>
      <c r="E13293" s="400"/>
      <c r="G13293" s="401"/>
      <c r="H13293" s="401"/>
      <c r="I13293" s="401"/>
      <c r="J13293" s="194"/>
      <c r="K13293" s="194"/>
      <c r="L13293" s="195"/>
      <c r="M13293" s="196"/>
      <c r="N13293" s="197"/>
      <c r="O13293" s="197"/>
      <c r="P13293" s="231"/>
    </row>
    <row r="13294" spans="2:16">
      <c r="B13294" s="351"/>
      <c r="C13294" s="435"/>
      <c r="D13294" s="399"/>
      <c r="E13294" s="400"/>
      <c r="G13294" s="401"/>
      <c r="H13294" s="401"/>
      <c r="I13294" s="401"/>
      <c r="J13294" s="194"/>
      <c r="K13294" s="194"/>
      <c r="L13294" s="195"/>
      <c r="M13294" s="196"/>
      <c r="N13294" s="197"/>
      <c r="O13294" s="197"/>
      <c r="P13294" s="231"/>
    </row>
    <row r="13295" spans="2:16">
      <c r="B13295" s="351"/>
      <c r="C13295" s="435"/>
      <c r="D13295" s="399"/>
      <c r="E13295" s="400"/>
      <c r="G13295" s="401"/>
      <c r="H13295" s="401"/>
      <c r="I13295" s="401"/>
      <c r="J13295" s="194"/>
      <c r="K13295" s="194"/>
      <c r="L13295" s="195"/>
      <c r="M13295" s="196"/>
      <c r="N13295" s="197"/>
      <c r="O13295" s="197"/>
      <c r="P13295" s="231"/>
    </row>
    <row r="13296" spans="2:16">
      <c r="B13296" s="351"/>
      <c r="C13296" s="435"/>
      <c r="D13296" s="399"/>
      <c r="E13296" s="400"/>
      <c r="G13296" s="401"/>
      <c r="H13296" s="401"/>
      <c r="I13296" s="401"/>
      <c r="J13296" s="194"/>
      <c r="K13296" s="194"/>
      <c r="L13296" s="195"/>
      <c r="M13296" s="196"/>
      <c r="N13296" s="197"/>
      <c r="O13296" s="197"/>
      <c r="P13296" s="231"/>
    </row>
    <row r="13297" spans="2:16">
      <c r="B13297" s="351"/>
      <c r="C13297" s="435"/>
      <c r="D13297" s="399"/>
      <c r="E13297" s="400"/>
      <c r="G13297" s="401"/>
      <c r="H13297" s="401"/>
      <c r="I13297" s="401"/>
      <c r="J13297" s="194"/>
      <c r="K13297" s="194"/>
      <c r="L13297" s="195"/>
      <c r="M13297" s="196"/>
      <c r="N13297" s="197"/>
      <c r="O13297" s="197"/>
      <c r="P13297" s="231"/>
    </row>
    <row r="13298" spans="2:16">
      <c r="B13298" s="351"/>
      <c r="C13298" s="435"/>
      <c r="D13298" s="399"/>
      <c r="E13298" s="400"/>
      <c r="G13298" s="401"/>
      <c r="H13298" s="401"/>
      <c r="I13298" s="401"/>
      <c r="J13298" s="194"/>
      <c r="K13298" s="194"/>
      <c r="L13298" s="195"/>
      <c r="M13298" s="196"/>
      <c r="N13298" s="197"/>
      <c r="O13298" s="197"/>
      <c r="P13298" s="231"/>
    </row>
    <row r="13299" spans="2:16">
      <c r="B13299" s="351"/>
      <c r="C13299" s="435"/>
      <c r="D13299" s="399"/>
      <c r="E13299" s="400"/>
      <c r="G13299" s="401"/>
      <c r="H13299" s="401"/>
      <c r="I13299" s="401"/>
      <c r="J13299" s="194"/>
      <c r="K13299" s="194"/>
      <c r="L13299" s="195"/>
      <c r="M13299" s="196"/>
      <c r="N13299" s="197"/>
      <c r="O13299" s="197"/>
      <c r="P13299" s="231"/>
    </row>
    <row r="13300" spans="2:16">
      <c r="B13300" s="351"/>
      <c r="C13300" s="435"/>
      <c r="D13300" s="399"/>
      <c r="E13300" s="400"/>
      <c r="G13300" s="401"/>
      <c r="H13300" s="401"/>
      <c r="I13300" s="401"/>
      <c r="J13300" s="194"/>
      <c r="K13300" s="194"/>
      <c r="L13300" s="195"/>
      <c r="M13300" s="196"/>
      <c r="N13300" s="197"/>
      <c r="O13300" s="197"/>
      <c r="P13300" s="231"/>
    </row>
    <row r="13301" spans="2:16">
      <c r="B13301" s="351"/>
      <c r="C13301" s="435"/>
      <c r="D13301" s="399"/>
      <c r="E13301" s="400"/>
      <c r="G13301" s="401"/>
      <c r="H13301" s="401"/>
      <c r="I13301" s="401"/>
      <c r="J13301" s="194"/>
      <c r="K13301" s="194"/>
      <c r="L13301" s="195"/>
      <c r="M13301" s="196"/>
      <c r="N13301" s="197"/>
      <c r="O13301" s="197"/>
      <c r="P13301" s="231"/>
    </row>
    <row r="13302" spans="2:16">
      <c r="B13302" s="351"/>
      <c r="C13302" s="435"/>
      <c r="D13302" s="399"/>
      <c r="E13302" s="400"/>
      <c r="G13302" s="401"/>
      <c r="H13302" s="401"/>
      <c r="I13302" s="401"/>
      <c r="J13302" s="194"/>
      <c r="K13302" s="194"/>
      <c r="L13302" s="195"/>
      <c r="M13302" s="196"/>
      <c r="N13302" s="197"/>
      <c r="O13302" s="197"/>
      <c r="P13302" s="231"/>
    </row>
    <row r="13303" spans="2:16">
      <c r="B13303" s="351"/>
      <c r="C13303" s="435"/>
      <c r="D13303" s="399"/>
      <c r="E13303" s="400"/>
      <c r="G13303" s="401"/>
      <c r="H13303" s="401"/>
      <c r="I13303" s="401"/>
      <c r="J13303" s="194"/>
      <c r="K13303" s="194"/>
      <c r="L13303" s="195"/>
      <c r="M13303" s="196"/>
      <c r="N13303" s="197"/>
      <c r="O13303" s="197"/>
      <c r="P13303" s="231"/>
    </row>
    <row r="13304" spans="2:16">
      <c r="B13304" s="351"/>
      <c r="C13304" s="435"/>
      <c r="D13304" s="399"/>
      <c r="E13304" s="400"/>
      <c r="G13304" s="401"/>
      <c r="H13304" s="401"/>
      <c r="I13304" s="401"/>
      <c r="J13304" s="194"/>
      <c r="K13304" s="194"/>
      <c r="L13304" s="195"/>
      <c r="M13304" s="196"/>
      <c r="N13304" s="197"/>
      <c r="O13304" s="197"/>
      <c r="P13304" s="231"/>
    </row>
    <row r="13305" spans="2:16">
      <c r="B13305" s="351"/>
      <c r="C13305" s="435"/>
      <c r="D13305" s="399"/>
      <c r="E13305" s="400"/>
      <c r="G13305" s="401"/>
      <c r="H13305" s="401"/>
      <c r="I13305" s="401"/>
      <c r="J13305" s="194"/>
      <c r="K13305" s="194"/>
      <c r="L13305" s="195"/>
      <c r="M13305" s="196"/>
      <c r="N13305" s="197"/>
      <c r="O13305" s="197"/>
      <c r="P13305" s="231"/>
    </row>
    <row r="13306" spans="2:16">
      <c r="B13306" s="351"/>
      <c r="C13306" s="435"/>
      <c r="D13306" s="399"/>
      <c r="E13306" s="400"/>
      <c r="G13306" s="401"/>
      <c r="H13306" s="401"/>
      <c r="I13306" s="401"/>
      <c r="J13306" s="194"/>
      <c r="K13306" s="194"/>
      <c r="L13306" s="195"/>
      <c r="M13306" s="196"/>
      <c r="N13306" s="197"/>
      <c r="O13306" s="197"/>
      <c r="P13306" s="231"/>
    </row>
    <row r="13307" spans="2:16">
      <c r="B13307" s="351"/>
      <c r="C13307" s="435"/>
      <c r="D13307" s="399"/>
      <c r="E13307" s="400"/>
      <c r="G13307" s="401"/>
      <c r="H13307" s="401"/>
      <c r="I13307" s="401"/>
      <c r="J13307" s="194"/>
      <c r="K13307" s="194"/>
      <c r="L13307" s="195"/>
      <c r="M13307" s="196"/>
      <c r="N13307" s="197"/>
      <c r="O13307" s="197"/>
      <c r="P13307" s="231"/>
    </row>
    <row r="13308" spans="2:16">
      <c r="B13308" s="351"/>
      <c r="C13308" s="435"/>
      <c r="D13308" s="399"/>
      <c r="E13308" s="400"/>
      <c r="G13308" s="401"/>
      <c r="H13308" s="401"/>
      <c r="I13308" s="401"/>
      <c r="J13308" s="194"/>
      <c r="K13308" s="194"/>
      <c r="L13308" s="195"/>
      <c r="M13308" s="196"/>
      <c r="N13308" s="197"/>
      <c r="O13308" s="197"/>
      <c r="P13308" s="231"/>
    </row>
    <row r="13309" spans="2:16">
      <c r="B13309" s="351"/>
      <c r="C13309" s="435"/>
      <c r="D13309" s="399"/>
      <c r="E13309" s="400"/>
      <c r="G13309" s="401"/>
      <c r="H13309" s="401"/>
      <c r="I13309" s="401"/>
      <c r="J13309" s="194"/>
      <c r="K13309" s="194"/>
      <c r="L13309" s="195"/>
      <c r="M13309" s="196"/>
      <c r="N13309" s="197"/>
      <c r="O13309" s="197"/>
      <c r="P13309" s="231"/>
    </row>
    <row r="13310" spans="2:16">
      <c r="B13310" s="351"/>
      <c r="C13310" s="435"/>
      <c r="D13310" s="399"/>
      <c r="E13310" s="400"/>
      <c r="G13310" s="401"/>
      <c r="H13310" s="401"/>
      <c r="I13310" s="401"/>
      <c r="J13310" s="194"/>
      <c r="K13310" s="194"/>
      <c r="L13310" s="195"/>
      <c r="M13310" s="196"/>
      <c r="N13310" s="197"/>
      <c r="O13310" s="197"/>
      <c r="P13310" s="231"/>
    </row>
    <row r="13311" spans="2:16">
      <c r="B13311" s="351"/>
      <c r="C13311" s="435"/>
      <c r="D13311" s="399"/>
      <c r="E13311" s="400"/>
      <c r="G13311" s="401"/>
      <c r="H13311" s="401"/>
      <c r="I13311" s="401"/>
      <c r="J13311" s="194"/>
      <c r="K13311" s="194"/>
      <c r="L13311" s="195"/>
      <c r="M13311" s="196"/>
      <c r="N13311" s="197"/>
      <c r="O13311" s="197"/>
      <c r="P13311" s="231"/>
    </row>
    <row r="13312" spans="2:16">
      <c r="B13312" s="351"/>
      <c r="C13312" s="435"/>
      <c r="D13312" s="399"/>
      <c r="E13312" s="400"/>
      <c r="G13312" s="401"/>
      <c r="H13312" s="401"/>
      <c r="I13312" s="401"/>
      <c r="J13312" s="194"/>
      <c r="K13312" s="194"/>
      <c r="L13312" s="195"/>
      <c r="M13312" s="196"/>
      <c r="N13312" s="197"/>
      <c r="O13312" s="197"/>
      <c r="P13312" s="231"/>
    </row>
    <row r="13313" spans="2:16">
      <c r="B13313" s="351"/>
      <c r="C13313" s="435"/>
      <c r="D13313" s="399"/>
      <c r="E13313" s="400"/>
      <c r="G13313" s="401"/>
      <c r="H13313" s="401"/>
      <c r="I13313" s="401"/>
      <c r="J13313" s="194"/>
      <c r="K13313" s="194"/>
      <c r="L13313" s="195"/>
      <c r="M13313" s="196"/>
      <c r="N13313" s="197"/>
      <c r="O13313" s="197"/>
      <c r="P13313" s="231"/>
    </row>
    <row r="13314" spans="2:16">
      <c r="B13314" s="351"/>
      <c r="C13314" s="435"/>
      <c r="D13314" s="399"/>
      <c r="E13314" s="400"/>
      <c r="G13314" s="401"/>
      <c r="H13314" s="401"/>
      <c r="I13314" s="401"/>
      <c r="J13314" s="194"/>
      <c r="K13314" s="194"/>
      <c r="L13314" s="195"/>
      <c r="M13314" s="196"/>
      <c r="N13314" s="197"/>
      <c r="O13314" s="197"/>
      <c r="P13314" s="231"/>
    </row>
    <row r="13315" spans="2:16">
      <c r="B13315" s="351"/>
      <c r="C13315" s="435"/>
      <c r="D13315" s="399"/>
      <c r="E13315" s="400"/>
      <c r="G13315" s="401"/>
      <c r="H13315" s="401"/>
      <c r="I13315" s="401"/>
      <c r="J13315" s="194"/>
      <c r="K13315" s="194"/>
      <c r="L13315" s="195"/>
      <c r="M13315" s="196"/>
      <c r="N13315" s="197"/>
      <c r="O13315" s="197"/>
      <c r="P13315" s="231"/>
    </row>
    <row r="13316" spans="2:16">
      <c r="B13316" s="351"/>
      <c r="C13316" s="435"/>
      <c r="D13316" s="399"/>
      <c r="E13316" s="400"/>
      <c r="G13316" s="401"/>
      <c r="H13316" s="401"/>
      <c r="I13316" s="401"/>
      <c r="J13316" s="194"/>
      <c r="K13316" s="194"/>
      <c r="L13316" s="195"/>
      <c r="M13316" s="196"/>
      <c r="N13316" s="197"/>
      <c r="O13316" s="197"/>
      <c r="P13316" s="231"/>
    </row>
    <row r="13317" spans="2:16">
      <c r="B13317" s="351"/>
      <c r="C13317" s="435"/>
      <c r="D13317" s="399"/>
      <c r="E13317" s="400"/>
      <c r="G13317" s="401"/>
      <c r="H13317" s="401"/>
      <c r="I13317" s="401"/>
      <c r="J13317" s="194"/>
      <c r="K13317" s="194"/>
      <c r="L13317" s="195"/>
      <c r="M13317" s="196"/>
      <c r="N13317" s="197"/>
      <c r="O13317" s="197"/>
      <c r="P13317" s="231"/>
    </row>
    <row r="13318" spans="2:16">
      <c r="B13318" s="351"/>
      <c r="C13318" s="435"/>
      <c r="D13318" s="399"/>
      <c r="E13318" s="400"/>
      <c r="G13318" s="401"/>
      <c r="H13318" s="401"/>
      <c r="I13318" s="401"/>
      <c r="J13318" s="194"/>
      <c r="K13318" s="194"/>
      <c r="L13318" s="195"/>
      <c r="M13318" s="196"/>
      <c r="N13318" s="197"/>
      <c r="O13318" s="197"/>
      <c r="P13318" s="231"/>
    </row>
    <row r="13319" spans="2:16">
      <c r="B13319" s="351"/>
      <c r="C13319" s="435"/>
      <c r="D13319" s="399"/>
      <c r="E13319" s="400"/>
      <c r="G13319" s="401"/>
      <c r="H13319" s="401"/>
      <c r="I13319" s="401"/>
      <c r="J13319" s="194"/>
      <c r="K13319" s="194"/>
      <c r="L13319" s="195"/>
      <c r="M13319" s="196"/>
      <c r="N13319" s="197"/>
      <c r="O13319" s="197"/>
      <c r="P13319" s="231"/>
    </row>
    <row r="13320" spans="2:16">
      <c r="B13320" s="351"/>
      <c r="C13320" s="435"/>
      <c r="D13320" s="399"/>
      <c r="E13320" s="400"/>
      <c r="G13320" s="401"/>
      <c r="H13320" s="401"/>
      <c r="I13320" s="401"/>
      <c r="J13320" s="194"/>
      <c r="K13320" s="194"/>
      <c r="L13320" s="195"/>
      <c r="M13320" s="196"/>
      <c r="N13320" s="197"/>
      <c r="O13320" s="197"/>
      <c r="P13320" s="231"/>
    </row>
    <row r="13321" spans="2:16">
      <c r="B13321" s="351"/>
      <c r="C13321" s="435"/>
      <c r="D13321" s="399"/>
      <c r="E13321" s="400"/>
      <c r="G13321" s="401"/>
      <c r="H13321" s="401"/>
      <c r="I13321" s="401"/>
      <c r="J13321" s="194"/>
      <c r="K13321" s="194"/>
      <c r="L13321" s="195"/>
      <c r="M13321" s="196"/>
      <c r="N13321" s="197"/>
      <c r="O13321" s="197"/>
      <c r="P13321" s="231"/>
    </row>
    <row r="13322" spans="2:16">
      <c r="B13322" s="351"/>
      <c r="C13322" s="435"/>
      <c r="D13322" s="399"/>
      <c r="E13322" s="400"/>
      <c r="G13322" s="401"/>
      <c r="H13322" s="401"/>
      <c r="I13322" s="401"/>
      <c r="J13322" s="194"/>
      <c r="K13322" s="194"/>
      <c r="L13322" s="195"/>
      <c r="M13322" s="196"/>
      <c r="N13322" s="197"/>
      <c r="O13322" s="197"/>
      <c r="P13322" s="231"/>
    </row>
    <row r="13323" spans="2:16">
      <c r="B13323" s="351"/>
      <c r="C13323" s="435"/>
      <c r="D13323" s="399"/>
      <c r="E13323" s="400"/>
      <c r="G13323" s="401"/>
      <c r="H13323" s="401"/>
      <c r="I13323" s="401"/>
      <c r="J13323" s="194"/>
      <c r="K13323" s="194"/>
      <c r="L13323" s="195"/>
      <c r="M13323" s="196"/>
      <c r="N13323" s="197"/>
      <c r="O13323" s="197"/>
      <c r="P13323" s="231"/>
    </row>
    <row r="13324" spans="2:16">
      <c r="B13324" s="351"/>
      <c r="C13324" s="435"/>
      <c r="D13324" s="399"/>
      <c r="E13324" s="400"/>
      <c r="G13324" s="401"/>
      <c r="H13324" s="401"/>
      <c r="I13324" s="401"/>
      <c r="J13324" s="194"/>
      <c r="K13324" s="194"/>
      <c r="L13324" s="195"/>
      <c r="M13324" s="196"/>
      <c r="N13324" s="197"/>
      <c r="O13324" s="197"/>
      <c r="P13324" s="231"/>
    </row>
    <row r="13325" spans="2:16">
      <c r="B13325" s="351"/>
      <c r="C13325" s="435"/>
      <c r="D13325" s="399"/>
      <c r="E13325" s="400"/>
      <c r="G13325" s="401"/>
      <c r="H13325" s="401"/>
      <c r="I13325" s="401"/>
      <c r="J13325" s="194"/>
      <c r="K13325" s="194"/>
      <c r="L13325" s="195"/>
      <c r="M13325" s="196"/>
      <c r="N13325" s="197"/>
      <c r="O13325" s="197"/>
      <c r="P13325" s="231"/>
    </row>
    <row r="13326" spans="2:16">
      <c r="B13326" s="351"/>
      <c r="C13326" s="435"/>
      <c r="D13326" s="399"/>
      <c r="E13326" s="400"/>
      <c r="G13326" s="401"/>
      <c r="H13326" s="401"/>
      <c r="I13326" s="401"/>
      <c r="J13326" s="194"/>
      <c r="K13326" s="194"/>
      <c r="L13326" s="195"/>
      <c r="M13326" s="196"/>
      <c r="N13326" s="197"/>
      <c r="O13326" s="197"/>
      <c r="P13326" s="231"/>
    </row>
    <row r="13327" spans="2:16">
      <c r="B13327" s="351"/>
      <c r="C13327" s="435"/>
      <c r="D13327" s="399"/>
      <c r="E13327" s="400"/>
      <c r="G13327" s="401"/>
      <c r="H13327" s="401"/>
      <c r="I13327" s="401"/>
      <c r="J13327" s="194"/>
      <c r="K13327" s="194"/>
      <c r="L13327" s="195"/>
      <c r="M13327" s="196"/>
      <c r="N13327" s="197"/>
      <c r="O13327" s="197"/>
      <c r="P13327" s="231"/>
    </row>
    <row r="13328" spans="2:16">
      <c r="B13328" s="351"/>
      <c r="C13328" s="435"/>
      <c r="D13328" s="399"/>
      <c r="E13328" s="400"/>
      <c r="G13328" s="401"/>
      <c r="H13328" s="401"/>
      <c r="I13328" s="401"/>
      <c r="J13328" s="194"/>
      <c r="K13328" s="194"/>
      <c r="L13328" s="195"/>
      <c r="M13328" s="196"/>
      <c r="N13328" s="197"/>
      <c r="O13328" s="197"/>
      <c r="P13328" s="231"/>
    </row>
    <row r="13329" spans="2:16">
      <c r="B13329" s="351"/>
      <c r="C13329" s="435"/>
      <c r="D13329" s="399"/>
      <c r="E13329" s="400"/>
      <c r="G13329" s="401"/>
      <c r="H13329" s="401"/>
      <c r="I13329" s="401"/>
      <c r="J13329" s="194"/>
      <c r="K13329" s="194"/>
      <c r="L13329" s="195"/>
      <c r="M13329" s="196"/>
      <c r="N13329" s="197"/>
      <c r="O13329" s="197"/>
      <c r="P13329" s="231"/>
    </row>
    <row r="13330" spans="2:16">
      <c r="B13330" s="351"/>
      <c r="C13330" s="435"/>
      <c r="D13330" s="399"/>
      <c r="E13330" s="400"/>
      <c r="G13330" s="401"/>
      <c r="H13330" s="401"/>
      <c r="I13330" s="401"/>
      <c r="J13330" s="194"/>
      <c r="K13330" s="194"/>
      <c r="L13330" s="195"/>
      <c r="M13330" s="196"/>
      <c r="N13330" s="197"/>
      <c r="O13330" s="197"/>
      <c r="P13330" s="231"/>
    </row>
    <row r="13331" spans="2:16">
      <c r="B13331" s="351"/>
      <c r="C13331" s="435"/>
      <c r="D13331" s="399"/>
      <c r="E13331" s="400"/>
      <c r="G13331" s="401"/>
      <c r="H13331" s="401"/>
      <c r="I13331" s="401"/>
      <c r="J13331" s="194"/>
      <c r="K13331" s="194"/>
      <c r="L13331" s="195"/>
      <c r="M13331" s="196"/>
      <c r="N13331" s="197"/>
      <c r="O13331" s="197"/>
      <c r="P13331" s="231"/>
    </row>
    <row r="13332" spans="2:16">
      <c r="B13332" s="351"/>
      <c r="C13332" s="435"/>
      <c r="D13332" s="399"/>
      <c r="E13332" s="400"/>
      <c r="G13332" s="401"/>
      <c r="H13332" s="401"/>
      <c r="I13332" s="401"/>
      <c r="J13332" s="194"/>
      <c r="K13332" s="194"/>
      <c r="L13332" s="195"/>
      <c r="M13332" s="196"/>
      <c r="N13332" s="197"/>
      <c r="O13332" s="197"/>
      <c r="P13332" s="231"/>
    </row>
    <row r="13333" spans="2:16">
      <c r="B13333" s="351"/>
      <c r="C13333" s="435"/>
      <c r="D13333" s="399"/>
      <c r="E13333" s="400"/>
      <c r="G13333" s="401"/>
      <c r="H13333" s="401"/>
      <c r="I13333" s="401"/>
      <c r="J13333" s="194"/>
      <c r="K13333" s="194"/>
      <c r="L13333" s="195"/>
      <c r="M13333" s="196"/>
      <c r="N13333" s="197"/>
      <c r="O13333" s="197"/>
      <c r="P13333" s="231"/>
    </row>
    <row r="13334" spans="2:16">
      <c r="B13334" s="351"/>
      <c r="C13334" s="435"/>
      <c r="D13334" s="399"/>
      <c r="E13334" s="400"/>
      <c r="G13334" s="401"/>
      <c r="H13334" s="401"/>
      <c r="I13334" s="401"/>
      <c r="J13334" s="194"/>
      <c r="K13334" s="194"/>
      <c r="L13334" s="195"/>
      <c r="M13334" s="196"/>
      <c r="N13334" s="197"/>
      <c r="O13334" s="197"/>
      <c r="P13334" s="231"/>
    </row>
    <row r="13335" spans="2:16">
      <c r="B13335" s="351"/>
      <c r="C13335" s="435"/>
      <c r="D13335" s="399"/>
      <c r="E13335" s="400"/>
      <c r="G13335" s="401"/>
      <c r="H13335" s="401"/>
      <c r="I13335" s="401"/>
      <c r="J13335" s="194"/>
      <c r="K13335" s="194"/>
      <c r="L13335" s="195"/>
      <c r="M13335" s="196"/>
      <c r="N13335" s="197"/>
      <c r="O13335" s="197"/>
      <c r="P13335" s="231"/>
    </row>
    <row r="13336" spans="2:16">
      <c r="B13336" s="351"/>
      <c r="C13336" s="435"/>
      <c r="D13336" s="399"/>
      <c r="E13336" s="400"/>
      <c r="G13336" s="401"/>
      <c r="H13336" s="401"/>
      <c r="I13336" s="401"/>
      <c r="J13336" s="194"/>
      <c r="K13336" s="194"/>
      <c r="L13336" s="195"/>
      <c r="M13336" s="196"/>
      <c r="N13336" s="197"/>
      <c r="O13336" s="197"/>
      <c r="P13336" s="231"/>
    </row>
    <row r="13337" spans="2:16">
      <c r="B13337" s="351"/>
      <c r="C13337" s="435"/>
      <c r="D13337" s="399"/>
      <c r="E13337" s="400"/>
      <c r="G13337" s="401"/>
      <c r="H13337" s="401"/>
      <c r="I13337" s="401"/>
      <c r="J13337" s="194"/>
      <c r="K13337" s="194"/>
      <c r="L13337" s="195"/>
      <c r="M13337" s="196"/>
      <c r="N13337" s="197"/>
      <c r="O13337" s="197"/>
      <c r="P13337" s="231"/>
    </row>
    <row r="13338" spans="2:16">
      <c r="B13338" s="351"/>
      <c r="C13338" s="435"/>
      <c r="D13338" s="399"/>
      <c r="E13338" s="400"/>
      <c r="G13338" s="401"/>
      <c r="H13338" s="401"/>
      <c r="I13338" s="401"/>
      <c r="J13338" s="194"/>
      <c r="K13338" s="194"/>
      <c r="L13338" s="195"/>
      <c r="M13338" s="196"/>
      <c r="N13338" s="197"/>
      <c r="O13338" s="197"/>
      <c r="P13338" s="231"/>
    </row>
    <row r="13339" spans="2:16">
      <c r="B13339" s="351"/>
      <c r="C13339" s="435"/>
      <c r="D13339" s="399"/>
      <c r="E13339" s="400"/>
      <c r="G13339" s="401"/>
      <c r="H13339" s="401"/>
      <c r="I13339" s="401"/>
      <c r="J13339" s="194"/>
      <c r="K13339" s="194"/>
      <c r="L13339" s="195"/>
      <c r="M13339" s="196"/>
      <c r="N13339" s="197"/>
      <c r="O13339" s="197"/>
      <c r="P13339" s="231"/>
    </row>
    <row r="13340" spans="2:16">
      <c r="B13340" s="351"/>
      <c r="C13340" s="435"/>
      <c r="D13340" s="399"/>
      <c r="E13340" s="400"/>
      <c r="G13340" s="401"/>
      <c r="H13340" s="401"/>
      <c r="I13340" s="401"/>
      <c r="J13340" s="194"/>
      <c r="K13340" s="194"/>
      <c r="L13340" s="195"/>
      <c r="M13340" s="196"/>
      <c r="N13340" s="197"/>
      <c r="O13340" s="197"/>
      <c r="P13340" s="231"/>
    </row>
    <row r="13341" spans="2:16">
      <c r="B13341" s="351"/>
      <c r="C13341" s="435"/>
      <c r="D13341" s="399"/>
      <c r="E13341" s="400"/>
      <c r="G13341" s="401"/>
      <c r="H13341" s="401"/>
      <c r="I13341" s="401"/>
      <c r="J13341" s="194"/>
      <c r="K13341" s="194"/>
      <c r="L13341" s="195"/>
      <c r="M13341" s="196"/>
      <c r="N13341" s="197"/>
      <c r="O13341" s="197"/>
      <c r="P13341" s="231"/>
    </row>
    <row r="13342" spans="2:16">
      <c r="B13342" s="351"/>
      <c r="C13342" s="435"/>
      <c r="D13342" s="399"/>
      <c r="E13342" s="400"/>
      <c r="G13342" s="401"/>
      <c r="H13342" s="401"/>
      <c r="I13342" s="401"/>
      <c r="J13342" s="194"/>
      <c r="K13342" s="194"/>
      <c r="L13342" s="195"/>
      <c r="M13342" s="196"/>
      <c r="N13342" s="197"/>
      <c r="O13342" s="197"/>
      <c r="P13342" s="231"/>
    </row>
    <row r="13343" spans="2:16">
      <c r="B13343" s="351"/>
      <c r="C13343" s="435"/>
      <c r="D13343" s="399"/>
      <c r="E13343" s="400"/>
      <c r="G13343" s="401"/>
      <c r="H13343" s="401"/>
      <c r="I13343" s="401"/>
      <c r="J13343" s="194"/>
      <c r="K13343" s="194"/>
      <c r="L13343" s="195"/>
      <c r="M13343" s="196"/>
      <c r="N13343" s="197"/>
      <c r="O13343" s="197"/>
      <c r="P13343" s="231"/>
    </row>
    <row r="13344" spans="2:16">
      <c r="B13344" s="351"/>
      <c r="C13344" s="435"/>
      <c r="D13344" s="399"/>
      <c r="E13344" s="400"/>
      <c r="G13344" s="401"/>
      <c r="H13344" s="401"/>
      <c r="I13344" s="401"/>
      <c r="J13344" s="194"/>
      <c r="K13344" s="194"/>
      <c r="L13344" s="195"/>
      <c r="M13344" s="196"/>
      <c r="N13344" s="197"/>
      <c r="O13344" s="197"/>
      <c r="P13344" s="231"/>
    </row>
    <row r="13345" spans="2:16">
      <c r="B13345" s="351"/>
      <c r="C13345" s="435"/>
      <c r="D13345" s="399"/>
      <c r="E13345" s="400"/>
      <c r="G13345" s="401"/>
      <c r="H13345" s="401"/>
      <c r="I13345" s="401"/>
      <c r="J13345" s="194"/>
      <c r="K13345" s="194"/>
      <c r="L13345" s="195"/>
      <c r="M13345" s="196"/>
      <c r="N13345" s="197"/>
      <c r="O13345" s="197"/>
      <c r="P13345" s="231"/>
    </row>
    <row r="13346" spans="2:16">
      <c r="B13346" s="351"/>
      <c r="C13346" s="435"/>
      <c r="D13346" s="399"/>
      <c r="E13346" s="400"/>
      <c r="G13346" s="401"/>
      <c r="H13346" s="401"/>
      <c r="I13346" s="401"/>
      <c r="J13346" s="194"/>
      <c r="K13346" s="194"/>
      <c r="L13346" s="195"/>
      <c r="M13346" s="196"/>
      <c r="N13346" s="197"/>
      <c r="O13346" s="197"/>
      <c r="P13346" s="231"/>
    </row>
    <row r="13347" spans="2:16">
      <c r="B13347" s="351"/>
      <c r="C13347" s="435"/>
      <c r="D13347" s="399"/>
      <c r="E13347" s="400"/>
      <c r="G13347" s="401"/>
      <c r="H13347" s="401"/>
      <c r="I13347" s="401"/>
      <c r="J13347" s="194"/>
      <c r="K13347" s="194"/>
      <c r="L13347" s="195"/>
      <c r="M13347" s="196"/>
      <c r="N13347" s="197"/>
      <c r="O13347" s="197"/>
      <c r="P13347" s="231"/>
    </row>
    <row r="13348" spans="2:16">
      <c r="B13348" s="351"/>
      <c r="C13348" s="435"/>
      <c r="D13348" s="399"/>
      <c r="E13348" s="400"/>
      <c r="G13348" s="401"/>
      <c r="H13348" s="401"/>
      <c r="I13348" s="401"/>
      <c r="J13348" s="194"/>
      <c r="K13348" s="194"/>
      <c r="L13348" s="195"/>
      <c r="M13348" s="196"/>
      <c r="N13348" s="197"/>
      <c r="O13348" s="197"/>
      <c r="P13348" s="231"/>
    </row>
    <row r="13349" spans="2:16">
      <c r="B13349" s="351"/>
      <c r="C13349" s="435"/>
      <c r="D13349" s="399"/>
      <c r="E13349" s="400"/>
      <c r="G13349" s="401"/>
      <c r="H13349" s="401"/>
      <c r="I13349" s="401"/>
      <c r="J13349" s="194"/>
      <c r="K13349" s="194"/>
      <c r="L13349" s="195"/>
      <c r="M13349" s="196"/>
      <c r="N13349" s="197"/>
      <c r="O13349" s="197"/>
      <c r="P13349" s="231"/>
    </row>
    <row r="13350" spans="2:16">
      <c r="B13350" s="351"/>
      <c r="C13350" s="435"/>
      <c r="D13350" s="399"/>
      <c r="E13350" s="400"/>
      <c r="G13350" s="401"/>
      <c r="H13350" s="401"/>
      <c r="I13350" s="401"/>
      <c r="J13350" s="194"/>
      <c r="K13350" s="194"/>
      <c r="L13350" s="195"/>
      <c r="M13350" s="196"/>
      <c r="N13350" s="197"/>
      <c r="O13350" s="197"/>
      <c r="P13350" s="231"/>
    </row>
    <row r="13351" spans="2:16">
      <c r="B13351" s="351"/>
      <c r="C13351" s="435"/>
      <c r="D13351" s="399"/>
      <c r="E13351" s="400"/>
      <c r="G13351" s="401"/>
      <c r="H13351" s="401"/>
      <c r="I13351" s="401"/>
      <c r="J13351" s="194"/>
      <c r="K13351" s="194"/>
      <c r="L13351" s="195"/>
      <c r="M13351" s="196"/>
      <c r="N13351" s="197"/>
      <c r="O13351" s="197"/>
      <c r="P13351" s="231"/>
    </row>
    <row r="13352" spans="2:16">
      <c r="B13352" s="351"/>
      <c r="C13352" s="435"/>
      <c r="D13352" s="399"/>
      <c r="E13352" s="400"/>
      <c r="G13352" s="401"/>
      <c r="H13352" s="401"/>
      <c r="I13352" s="401"/>
      <c r="J13352" s="194"/>
      <c r="K13352" s="194"/>
      <c r="L13352" s="195"/>
      <c r="M13352" s="196"/>
      <c r="N13352" s="197"/>
      <c r="O13352" s="197"/>
      <c r="P13352" s="231"/>
    </row>
    <row r="13353" spans="2:16">
      <c r="B13353" s="351"/>
      <c r="C13353" s="435"/>
      <c r="D13353" s="399"/>
      <c r="E13353" s="400"/>
      <c r="G13353" s="401"/>
      <c r="H13353" s="401"/>
      <c r="I13353" s="401"/>
      <c r="J13353" s="194"/>
      <c r="K13353" s="194"/>
      <c r="L13353" s="195"/>
      <c r="M13353" s="196"/>
      <c r="N13353" s="197"/>
      <c r="O13353" s="197"/>
      <c r="P13353" s="231"/>
    </row>
    <row r="13354" spans="2:16">
      <c r="B13354" s="351"/>
      <c r="C13354" s="435"/>
      <c r="D13354" s="399"/>
      <c r="E13354" s="400"/>
      <c r="G13354" s="401"/>
      <c r="H13354" s="401"/>
      <c r="I13354" s="401"/>
      <c r="J13354" s="194"/>
      <c r="K13354" s="194"/>
      <c r="L13354" s="195"/>
      <c r="M13354" s="196"/>
      <c r="N13354" s="197"/>
      <c r="O13354" s="197"/>
      <c r="P13354" s="231"/>
    </row>
    <row r="13355" spans="2:16">
      <c r="B13355" s="351"/>
      <c r="C13355" s="435"/>
      <c r="D13355" s="399"/>
      <c r="E13355" s="400"/>
      <c r="G13355" s="401"/>
      <c r="H13355" s="401"/>
      <c r="I13355" s="401"/>
      <c r="J13355" s="194"/>
      <c r="K13355" s="194"/>
      <c r="L13355" s="195"/>
      <c r="M13355" s="196"/>
      <c r="N13355" s="197"/>
      <c r="O13355" s="197"/>
      <c r="P13355" s="231"/>
    </row>
    <row r="13356" spans="2:16">
      <c r="B13356" s="351"/>
      <c r="C13356" s="435"/>
      <c r="D13356" s="399"/>
      <c r="E13356" s="400"/>
      <c r="G13356" s="401"/>
      <c r="H13356" s="401"/>
      <c r="I13356" s="401"/>
      <c r="J13356" s="194"/>
      <c r="K13356" s="194"/>
      <c r="L13356" s="195"/>
      <c r="M13356" s="196"/>
      <c r="N13356" s="197"/>
      <c r="O13356" s="197"/>
      <c r="P13356" s="231"/>
    </row>
    <row r="13357" spans="2:16">
      <c r="B13357" s="351"/>
      <c r="C13357" s="435"/>
      <c r="D13357" s="399"/>
      <c r="E13357" s="400"/>
      <c r="G13357" s="401"/>
      <c r="H13357" s="401"/>
      <c r="I13357" s="401"/>
      <c r="J13357" s="194"/>
      <c r="K13357" s="194"/>
      <c r="L13357" s="195"/>
      <c r="M13357" s="196"/>
      <c r="N13357" s="197"/>
      <c r="O13357" s="197"/>
      <c r="P13357" s="231"/>
    </row>
    <row r="13358" spans="2:16">
      <c r="B13358" s="351"/>
      <c r="C13358" s="435"/>
      <c r="D13358" s="399"/>
      <c r="E13358" s="400"/>
      <c r="G13358" s="401"/>
      <c r="H13358" s="401"/>
      <c r="I13358" s="401"/>
      <c r="J13358" s="194"/>
      <c r="K13358" s="194"/>
      <c r="L13358" s="195"/>
      <c r="M13358" s="196"/>
      <c r="N13358" s="197"/>
      <c r="O13358" s="197"/>
      <c r="P13358" s="231"/>
    </row>
    <row r="13359" spans="2:16">
      <c r="B13359" s="351"/>
      <c r="C13359" s="435"/>
      <c r="D13359" s="399"/>
      <c r="E13359" s="400"/>
      <c r="G13359" s="401"/>
      <c r="H13359" s="401"/>
      <c r="I13359" s="401"/>
      <c r="J13359" s="194"/>
      <c r="K13359" s="194"/>
      <c r="L13359" s="195"/>
      <c r="M13359" s="196"/>
      <c r="N13359" s="197"/>
      <c r="O13359" s="197"/>
      <c r="P13359" s="231"/>
    </row>
    <row r="13360" spans="2:16">
      <c r="B13360" s="351"/>
      <c r="C13360" s="435"/>
      <c r="D13360" s="399"/>
      <c r="E13360" s="400"/>
      <c r="G13360" s="401"/>
      <c r="H13360" s="401"/>
      <c r="I13360" s="401"/>
      <c r="J13360" s="194"/>
      <c r="K13360" s="194"/>
      <c r="L13360" s="195"/>
      <c r="M13360" s="196"/>
      <c r="N13360" s="197"/>
      <c r="O13360" s="197"/>
      <c r="P13360" s="231"/>
    </row>
    <row r="13361" spans="2:16">
      <c r="B13361" s="351"/>
      <c r="C13361" s="435"/>
      <c r="D13361" s="399"/>
      <c r="E13361" s="400"/>
      <c r="G13361" s="401"/>
      <c r="H13361" s="401"/>
      <c r="I13361" s="401"/>
      <c r="J13361" s="194"/>
      <c r="K13361" s="194"/>
      <c r="L13361" s="195"/>
      <c r="M13361" s="196"/>
      <c r="N13361" s="197"/>
      <c r="O13361" s="197"/>
      <c r="P13361" s="231"/>
    </row>
    <row r="13362" spans="2:16">
      <c r="B13362" s="351"/>
      <c r="C13362" s="435"/>
      <c r="D13362" s="399"/>
      <c r="E13362" s="400"/>
      <c r="G13362" s="401"/>
      <c r="H13362" s="401"/>
      <c r="I13362" s="401"/>
      <c r="J13362" s="194"/>
      <c r="K13362" s="194"/>
      <c r="L13362" s="195"/>
      <c r="M13362" s="196"/>
      <c r="N13362" s="197"/>
      <c r="O13362" s="197"/>
      <c r="P13362" s="231"/>
    </row>
    <row r="13363" spans="2:16">
      <c r="B13363" s="351"/>
      <c r="C13363" s="435"/>
      <c r="D13363" s="399"/>
      <c r="E13363" s="400"/>
      <c r="G13363" s="401"/>
      <c r="H13363" s="401"/>
      <c r="I13363" s="401"/>
      <c r="J13363" s="194"/>
      <c r="K13363" s="194"/>
      <c r="L13363" s="195"/>
      <c r="M13363" s="196"/>
      <c r="N13363" s="197"/>
      <c r="O13363" s="197"/>
      <c r="P13363" s="231"/>
    </row>
    <row r="13364" spans="2:16">
      <c r="B13364" s="351"/>
      <c r="C13364" s="435"/>
      <c r="D13364" s="399"/>
      <c r="E13364" s="400"/>
      <c r="G13364" s="401"/>
      <c r="H13364" s="401"/>
      <c r="I13364" s="401"/>
      <c r="J13364" s="194"/>
      <c r="K13364" s="194"/>
      <c r="L13364" s="195"/>
      <c r="M13364" s="196"/>
      <c r="N13364" s="197"/>
      <c r="O13364" s="197"/>
      <c r="P13364" s="231"/>
    </row>
    <row r="13365" spans="2:16">
      <c r="B13365" s="351"/>
      <c r="C13365" s="435"/>
      <c r="D13365" s="399"/>
      <c r="E13365" s="400"/>
      <c r="G13365" s="401"/>
      <c r="H13365" s="401"/>
      <c r="I13365" s="401"/>
      <c r="J13365" s="194"/>
      <c r="K13365" s="194"/>
      <c r="L13365" s="195"/>
      <c r="M13365" s="196"/>
      <c r="N13365" s="197"/>
      <c r="O13365" s="197"/>
      <c r="P13365" s="231"/>
    </row>
    <row r="13366" spans="2:16">
      <c r="B13366" s="351"/>
      <c r="C13366" s="435"/>
      <c r="D13366" s="399"/>
      <c r="E13366" s="400"/>
      <c r="G13366" s="401"/>
      <c r="H13366" s="401"/>
      <c r="I13366" s="401"/>
      <c r="J13366" s="194"/>
      <c r="K13366" s="194"/>
      <c r="L13366" s="195"/>
      <c r="M13366" s="196"/>
      <c r="N13366" s="197"/>
      <c r="O13366" s="197"/>
      <c r="P13366" s="231"/>
    </row>
    <row r="13367" spans="2:16">
      <c r="B13367" s="351"/>
      <c r="C13367" s="435"/>
      <c r="D13367" s="399"/>
      <c r="E13367" s="400"/>
      <c r="G13367" s="401"/>
      <c r="H13367" s="401"/>
      <c r="I13367" s="401"/>
      <c r="J13367" s="194"/>
      <c r="K13367" s="194"/>
      <c r="L13367" s="195"/>
      <c r="M13367" s="196"/>
      <c r="N13367" s="197"/>
      <c r="O13367" s="197"/>
      <c r="P13367" s="231"/>
    </row>
    <row r="13368" spans="2:16">
      <c r="B13368" s="351"/>
      <c r="C13368" s="435"/>
      <c r="D13368" s="399"/>
      <c r="E13368" s="400"/>
      <c r="G13368" s="401"/>
      <c r="H13368" s="401"/>
      <c r="I13368" s="401"/>
      <c r="J13368" s="194"/>
      <c r="K13368" s="194"/>
      <c r="L13368" s="195"/>
      <c r="M13368" s="196"/>
      <c r="N13368" s="197"/>
      <c r="O13368" s="197"/>
      <c r="P13368" s="231"/>
    </row>
    <row r="13369" spans="2:16">
      <c r="B13369" s="351"/>
      <c r="C13369" s="435"/>
      <c r="D13369" s="399"/>
      <c r="E13369" s="400"/>
      <c r="G13369" s="401"/>
      <c r="H13369" s="401"/>
      <c r="I13369" s="401"/>
      <c r="J13369" s="194"/>
      <c r="K13369" s="194"/>
      <c r="L13369" s="195"/>
      <c r="M13369" s="196"/>
      <c r="N13369" s="197"/>
      <c r="O13369" s="197"/>
      <c r="P13369" s="231"/>
    </row>
    <row r="13370" spans="2:16">
      <c r="B13370" s="351"/>
      <c r="C13370" s="435"/>
      <c r="D13370" s="399"/>
      <c r="E13370" s="400"/>
      <c r="G13370" s="401"/>
      <c r="H13370" s="401"/>
      <c r="I13370" s="401"/>
      <c r="J13370" s="194"/>
      <c r="K13370" s="194"/>
      <c r="L13370" s="195"/>
      <c r="M13370" s="196"/>
      <c r="N13370" s="197"/>
      <c r="O13370" s="197"/>
      <c r="P13370" s="231"/>
    </row>
    <row r="13371" spans="2:16">
      <c r="B13371" s="351"/>
      <c r="C13371" s="435"/>
      <c r="D13371" s="399"/>
      <c r="E13371" s="400"/>
      <c r="G13371" s="401"/>
      <c r="H13371" s="401"/>
      <c r="I13371" s="401"/>
      <c r="J13371" s="194"/>
      <c r="K13371" s="194"/>
      <c r="L13371" s="195"/>
      <c r="M13371" s="196"/>
      <c r="N13371" s="197"/>
      <c r="O13371" s="197"/>
      <c r="P13371" s="231"/>
    </row>
    <row r="13372" spans="2:16">
      <c r="B13372" s="351"/>
      <c r="C13372" s="435"/>
      <c r="D13372" s="399"/>
      <c r="E13372" s="400"/>
      <c r="G13372" s="401"/>
      <c r="H13372" s="401"/>
      <c r="I13372" s="401"/>
      <c r="J13372" s="194"/>
      <c r="K13372" s="194"/>
      <c r="L13372" s="195"/>
      <c r="M13372" s="196"/>
      <c r="N13372" s="197"/>
      <c r="O13372" s="197"/>
      <c r="P13372" s="231"/>
    </row>
    <row r="13373" spans="2:16">
      <c r="B13373" s="351"/>
      <c r="C13373" s="435"/>
      <c r="D13373" s="399"/>
      <c r="E13373" s="400"/>
      <c r="G13373" s="401"/>
      <c r="H13373" s="401"/>
      <c r="I13373" s="401"/>
      <c r="J13373" s="194"/>
      <c r="K13373" s="194"/>
      <c r="L13373" s="195"/>
      <c r="M13373" s="196"/>
      <c r="N13373" s="197"/>
      <c r="O13373" s="197"/>
      <c r="P13373" s="231"/>
    </row>
    <row r="13374" spans="2:16">
      <c r="B13374" s="351"/>
      <c r="C13374" s="435"/>
      <c r="D13374" s="399"/>
      <c r="E13374" s="400"/>
      <c r="G13374" s="401"/>
      <c r="H13374" s="401"/>
      <c r="I13374" s="401"/>
      <c r="J13374" s="194"/>
      <c r="K13374" s="194"/>
      <c r="L13374" s="195"/>
      <c r="M13374" s="196"/>
      <c r="N13374" s="197"/>
      <c r="O13374" s="197"/>
      <c r="P13374" s="231"/>
    </row>
    <row r="13375" spans="2:16">
      <c r="B13375" s="351"/>
      <c r="C13375" s="435"/>
      <c r="D13375" s="399"/>
      <c r="E13375" s="400"/>
      <c r="G13375" s="401"/>
      <c r="H13375" s="401"/>
      <c r="I13375" s="401"/>
      <c r="J13375" s="194"/>
      <c r="K13375" s="194"/>
      <c r="L13375" s="195"/>
      <c r="M13375" s="196"/>
      <c r="N13375" s="197"/>
      <c r="O13375" s="197"/>
      <c r="P13375" s="231"/>
    </row>
    <row r="13376" spans="2:16">
      <c r="B13376" s="351"/>
      <c r="C13376" s="435"/>
      <c r="D13376" s="399"/>
      <c r="E13376" s="400"/>
      <c r="G13376" s="401"/>
      <c r="H13376" s="401"/>
      <c r="I13376" s="401"/>
      <c r="J13376" s="194"/>
      <c r="K13376" s="194"/>
      <c r="L13376" s="195"/>
      <c r="M13376" s="196"/>
      <c r="N13376" s="197"/>
      <c r="O13376" s="197"/>
      <c r="P13376" s="231"/>
    </row>
    <row r="13377" spans="2:16">
      <c r="B13377" s="351"/>
      <c r="C13377" s="435"/>
      <c r="D13377" s="399"/>
      <c r="E13377" s="400"/>
      <c r="G13377" s="401"/>
      <c r="H13377" s="401"/>
      <c r="I13377" s="401"/>
      <c r="J13377" s="194"/>
      <c r="K13377" s="194"/>
      <c r="L13377" s="195"/>
      <c r="M13377" s="196"/>
      <c r="N13377" s="197"/>
      <c r="O13377" s="197"/>
      <c r="P13377" s="231"/>
    </row>
    <row r="13378" spans="2:16">
      <c r="B13378" s="351"/>
      <c r="C13378" s="435"/>
      <c r="D13378" s="399"/>
      <c r="E13378" s="400"/>
      <c r="G13378" s="401"/>
      <c r="H13378" s="401"/>
      <c r="I13378" s="401"/>
      <c r="J13378" s="194"/>
      <c r="K13378" s="194"/>
      <c r="L13378" s="195"/>
      <c r="M13378" s="196"/>
      <c r="N13378" s="197"/>
      <c r="O13378" s="197"/>
      <c r="P13378" s="231"/>
    </row>
    <row r="13379" spans="2:16">
      <c r="B13379" s="351"/>
      <c r="C13379" s="435"/>
      <c r="D13379" s="399"/>
      <c r="E13379" s="400"/>
      <c r="G13379" s="401"/>
      <c r="H13379" s="401"/>
      <c r="I13379" s="401"/>
      <c r="J13379" s="194"/>
      <c r="K13379" s="194"/>
      <c r="L13379" s="195"/>
      <c r="M13379" s="196"/>
      <c r="N13379" s="197"/>
      <c r="O13379" s="197"/>
      <c r="P13379" s="231"/>
    </row>
    <row r="13380" spans="2:16">
      <c r="B13380" s="351"/>
      <c r="C13380" s="435"/>
      <c r="D13380" s="399"/>
      <c r="E13380" s="400"/>
      <c r="G13380" s="401"/>
      <c r="H13380" s="401"/>
      <c r="I13380" s="401"/>
      <c r="J13380" s="194"/>
      <c r="K13380" s="194"/>
      <c r="L13380" s="195"/>
      <c r="M13380" s="196"/>
      <c r="N13380" s="197"/>
      <c r="O13380" s="197"/>
      <c r="P13380" s="231"/>
    </row>
    <row r="13381" spans="2:16">
      <c r="B13381" s="351"/>
      <c r="C13381" s="435"/>
      <c r="D13381" s="399"/>
      <c r="E13381" s="400"/>
      <c r="G13381" s="401"/>
      <c r="H13381" s="401"/>
      <c r="I13381" s="401"/>
      <c r="J13381" s="194"/>
      <c r="K13381" s="194"/>
      <c r="L13381" s="195"/>
      <c r="M13381" s="196"/>
      <c r="N13381" s="197"/>
      <c r="O13381" s="197"/>
      <c r="P13381" s="231"/>
    </row>
    <row r="13382" spans="2:16">
      <c r="B13382" s="351"/>
      <c r="C13382" s="435"/>
      <c r="D13382" s="399"/>
      <c r="E13382" s="400"/>
      <c r="G13382" s="401"/>
      <c r="H13382" s="401"/>
      <c r="I13382" s="401"/>
      <c r="J13382" s="194"/>
      <c r="K13382" s="194"/>
      <c r="L13382" s="195"/>
      <c r="M13382" s="196"/>
      <c r="N13382" s="197"/>
      <c r="O13382" s="197"/>
      <c r="P13382" s="231"/>
    </row>
    <row r="13383" spans="2:16">
      <c r="B13383" s="351"/>
      <c r="C13383" s="435"/>
      <c r="D13383" s="399"/>
      <c r="E13383" s="400"/>
      <c r="G13383" s="401"/>
      <c r="H13383" s="401"/>
      <c r="I13383" s="401"/>
      <c r="J13383" s="194"/>
      <c r="K13383" s="194"/>
      <c r="L13383" s="195"/>
      <c r="M13383" s="196"/>
      <c r="N13383" s="197"/>
      <c r="O13383" s="197"/>
      <c r="P13383" s="231"/>
    </row>
    <row r="13384" spans="2:16">
      <c r="B13384" s="351"/>
      <c r="C13384" s="435"/>
      <c r="D13384" s="399"/>
      <c r="E13384" s="400"/>
      <c r="G13384" s="401"/>
      <c r="H13384" s="401"/>
      <c r="I13384" s="401"/>
      <c r="J13384" s="194"/>
      <c r="K13384" s="194"/>
      <c r="L13384" s="195"/>
      <c r="M13384" s="196"/>
      <c r="N13384" s="197"/>
      <c r="O13384" s="197"/>
      <c r="P13384" s="231"/>
    </row>
    <row r="13385" spans="2:16">
      <c r="B13385" s="351"/>
      <c r="C13385" s="435"/>
      <c r="D13385" s="399"/>
      <c r="E13385" s="400"/>
      <c r="G13385" s="401"/>
      <c r="H13385" s="401"/>
      <c r="I13385" s="401"/>
      <c r="J13385" s="194"/>
      <c r="K13385" s="194"/>
      <c r="L13385" s="195"/>
      <c r="M13385" s="196"/>
      <c r="N13385" s="197"/>
      <c r="O13385" s="197"/>
      <c r="P13385" s="231"/>
    </row>
    <row r="13386" spans="2:16">
      <c r="B13386" s="351"/>
      <c r="C13386" s="435"/>
      <c r="D13386" s="399"/>
      <c r="E13386" s="400"/>
      <c r="G13386" s="401"/>
      <c r="H13386" s="401"/>
      <c r="I13386" s="401"/>
      <c r="J13386" s="194"/>
      <c r="K13386" s="194"/>
      <c r="L13386" s="195"/>
      <c r="M13386" s="196"/>
      <c r="N13386" s="197"/>
      <c r="O13386" s="197"/>
      <c r="P13386" s="231"/>
    </row>
    <row r="13387" spans="2:16">
      <c r="B13387" s="351"/>
      <c r="C13387" s="435"/>
      <c r="D13387" s="399"/>
      <c r="E13387" s="400"/>
      <c r="G13387" s="401"/>
      <c r="H13387" s="401"/>
      <c r="I13387" s="401"/>
      <c r="J13387" s="194"/>
      <c r="K13387" s="194"/>
      <c r="L13387" s="195"/>
      <c r="M13387" s="196"/>
      <c r="N13387" s="197"/>
      <c r="O13387" s="197"/>
      <c r="P13387" s="231"/>
    </row>
    <row r="13388" spans="2:16">
      <c r="B13388" s="351"/>
      <c r="C13388" s="435"/>
      <c r="D13388" s="399"/>
      <c r="E13388" s="400"/>
      <c r="G13388" s="401"/>
      <c r="H13388" s="401"/>
      <c r="I13388" s="401"/>
      <c r="J13388" s="194"/>
      <c r="K13388" s="194"/>
      <c r="L13388" s="195"/>
      <c r="M13388" s="196"/>
      <c r="N13388" s="197"/>
      <c r="O13388" s="197"/>
      <c r="P13388" s="231"/>
    </row>
    <row r="13389" spans="2:16">
      <c r="B13389" s="351"/>
      <c r="C13389" s="435"/>
      <c r="D13389" s="399"/>
      <c r="E13389" s="400"/>
      <c r="G13389" s="401"/>
      <c r="H13389" s="401"/>
      <c r="I13389" s="401"/>
      <c r="J13389" s="194"/>
      <c r="K13389" s="194"/>
      <c r="L13389" s="195"/>
      <c r="M13389" s="196"/>
      <c r="N13389" s="197"/>
      <c r="O13389" s="197"/>
      <c r="P13389" s="231"/>
    </row>
    <row r="13390" spans="2:16">
      <c r="B13390" s="351"/>
      <c r="C13390" s="435"/>
      <c r="D13390" s="399"/>
      <c r="E13390" s="400"/>
      <c r="G13390" s="401"/>
      <c r="H13390" s="401"/>
      <c r="I13390" s="401"/>
      <c r="J13390" s="194"/>
      <c r="K13390" s="194"/>
      <c r="L13390" s="195"/>
      <c r="M13390" s="196"/>
      <c r="N13390" s="197"/>
      <c r="O13390" s="197"/>
      <c r="P13390" s="231"/>
    </row>
    <row r="13391" spans="2:16">
      <c r="B13391" s="351"/>
      <c r="C13391" s="435"/>
      <c r="D13391" s="399"/>
      <c r="E13391" s="400"/>
      <c r="G13391" s="401"/>
      <c r="H13391" s="401"/>
      <c r="I13391" s="401"/>
      <c r="J13391" s="194"/>
      <c r="K13391" s="194"/>
      <c r="L13391" s="195"/>
      <c r="M13391" s="196"/>
      <c r="N13391" s="197"/>
      <c r="O13391" s="197"/>
      <c r="P13391" s="231"/>
    </row>
    <row r="13392" spans="2:16">
      <c r="B13392" s="351"/>
      <c r="C13392" s="435"/>
      <c r="D13392" s="399"/>
      <c r="E13392" s="400"/>
      <c r="G13392" s="401"/>
      <c r="H13392" s="401"/>
      <c r="I13392" s="401"/>
      <c r="J13392" s="194"/>
      <c r="K13392" s="194"/>
      <c r="L13392" s="195"/>
      <c r="M13392" s="196"/>
      <c r="N13392" s="197"/>
      <c r="O13392" s="197"/>
      <c r="P13392" s="231"/>
    </row>
    <row r="13393" spans="2:16">
      <c r="B13393" s="351"/>
      <c r="C13393" s="435"/>
      <c r="D13393" s="399"/>
      <c r="E13393" s="400"/>
      <c r="G13393" s="401"/>
      <c r="H13393" s="401"/>
      <c r="I13393" s="401"/>
      <c r="J13393" s="194"/>
      <c r="K13393" s="194"/>
      <c r="L13393" s="195"/>
      <c r="M13393" s="196"/>
      <c r="N13393" s="197"/>
      <c r="O13393" s="197"/>
      <c r="P13393" s="231"/>
    </row>
    <row r="13394" spans="2:16">
      <c r="B13394" s="351"/>
      <c r="C13394" s="435"/>
      <c r="D13394" s="399"/>
      <c r="E13394" s="400"/>
      <c r="G13394" s="401"/>
      <c r="H13394" s="401"/>
      <c r="I13394" s="401"/>
      <c r="J13394" s="194"/>
      <c r="K13394" s="194"/>
      <c r="L13394" s="195"/>
      <c r="M13394" s="196"/>
      <c r="N13394" s="197"/>
      <c r="O13394" s="197"/>
      <c r="P13394" s="231"/>
    </row>
    <row r="13395" spans="2:16">
      <c r="B13395" s="351"/>
      <c r="C13395" s="435"/>
      <c r="D13395" s="399"/>
      <c r="E13395" s="400"/>
      <c r="G13395" s="401"/>
      <c r="H13395" s="401"/>
      <c r="I13395" s="401"/>
      <c r="J13395" s="194"/>
      <c r="K13395" s="194"/>
      <c r="L13395" s="195"/>
      <c r="M13395" s="196"/>
      <c r="N13395" s="197"/>
      <c r="O13395" s="197"/>
      <c r="P13395" s="231"/>
    </row>
    <row r="13396" spans="2:16">
      <c r="B13396" s="351"/>
      <c r="C13396" s="435"/>
      <c r="D13396" s="399"/>
      <c r="E13396" s="400"/>
      <c r="G13396" s="401"/>
      <c r="H13396" s="401"/>
      <c r="I13396" s="401"/>
      <c r="J13396" s="194"/>
      <c r="K13396" s="194"/>
      <c r="L13396" s="195"/>
      <c r="M13396" s="196"/>
      <c r="N13396" s="197"/>
      <c r="O13396" s="197"/>
      <c r="P13396" s="231"/>
    </row>
    <row r="13397" spans="2:16">
      <c r="B13397" s="351"/>
      <c r="C13397" s="435"/>
      <c r="D13397" s="399"/>
      <c r="E13397" s="400"/>
      <c r="G13397" s="401"/>
      <c r="H13397" s="401"/>
      <c r="I13397" s="401"/>
      <c r="J13397" s="194"/>
      <c r="K13397" s="194"/>
      <c r="L13397" s="195"/>
      <c r="M13397" s="196"/>
      <c r="N13397" s="197"/>
      <c r="O13397" s="197"/>
      <c r="P13397" s="231"/>
    </row>
    <row r="13398" spans="2:16">
      <c r="B13398" s="351"/>
      <c r="C13398" s="435"/>
      <c r="D13398" s="399"/>
      <c r="E13398" s="400"/>
      <c r="G13398" s="401"/>
      <c r="H13398" s="401"/>
      <c r="I13398" s="401"/>
      <c r="J13398" s="194"/>
      <c r="K13398" s="194"/>
      <c r="L13398" s="195"/>
      <c r="M13398" s="196"/>
      <c r="N13398" s="197"/>
      <c r="O13398" s="197"/>
      <c r="P13398" s="231"/>
    </row>
    <row r="13399" spans="2:16">
      <c r="B13399" s="351"/>
      <c r="C13399" s="435"/>
      <c r="D13399" s="399"/>
      <c r="E13399" s="400"/>
      <c r="G13399" s="401"/>
      <c r="H13399" s="401"/>
      <c r="I13399" s="401"/>
      <c r="J13399" s="194"/>
      <c r="K13399" s="194"/>
      <c r="L13399" s="195"/>
      <c r="M13399" s="196"/>
      <c r="N13399" s="197"/>
      <c r="O13399" s="197"/>
      <c r="P13399" s="231"/>
    </row>
    <row r="13400" spans="2:16">
      <c r="B13400" s="351"/>
      <c r="C13400" s="435"/>
      <c r="D13400" s="399"/>
      <c r="E13400" s="400"/>
      <c r="G13400" s="401"/>
      <c r="H13400" s="401"/>
      <c r="I13400" s="401"/>
      <c r="J13400" s="194"/>
      <c r="K13400" s="194"/>
      <c r="L13400" s="195"/>
      <c r="M13400" s="196"/>
      <c r="N13400" s="197"/>
      <c r="O13400" s="197"/>
      <c r="P13400" s="231"/>
    </row>
    <row r="13401" spans="2:16">
      <c r="B13401" s="351"/>
      <c r="C13401" s="435"/>
      <c r="D13401" s="399"/>
      <c r="E13401" s="400"/>
      <c r="G13401" s="401"/>
      <c r="H13401" s="401"/>
      <c r="I13401" s="401"/>
      <c r="J13401" s="194"/>
      <c r="K13401" s="194"/>
      <c r="L13401" s="195"/>
      <c r="M13401" s="196"/>
      <c r="N13401" s="197"/>
      <c r="O13401" s="197"/>
      <c r="P13401" s="231"/>
    </row>
    <row r="13402" spans="2:16">
      <c r="B13402" s="351"/>
      <c r="C13402" s="435"/>
      <c r="D13402" s="399"/>
      <c r="E13402" s="400"/>
      <c r="G13402" s="401"/>
      <c r="H13402" s="401"/>
      <c r="I13402" s="401"/>
      <c r="J13402" s="194"/>
      <c r="K13402" s="194"/>
      <c r="L13402" s="195"/>
      <c r="M13402" s="196"/>
      <c r="N13402" s="197"/>
      <c r="O13402" s="197"/>
      <c r="P13402" s="231"/>
    </row>
    <row r="13403" spans="2:16">
      <c r="B13403" s="351"/>
      <c r="C13403" s="435"/>
      <c r="D13403" s="399"/>
      <c r="E13403" s="400"/>
      <c r="G13403" s="401"/>
      <c r="H13403" s="401"/>
      <c r="I13403" s="401"/>
      <c r="J13403" s="194"/>
      <c r="K13403" s="194"/>
      <c r="L13403" s="195"/>
      <c r="M13403" s="196"/>
      <c r="N13403" s="197"/>
      <c r="O13403" s="197"/>
      <c r="P13403" s="231"/>
    </row>
    <row r="13404" spans="2:16">
      <c r="B13404" s="351"/>
      <c r="C13404" s="435"/>
      <c r="D13404" s="399"/>
      <c r="E13404" s="400"/>
      <c r="G13404" s="401"/>
      <c r="H13404" s="401"/>
      <c r="I13404" s="401"/>
      <c r="J13404" s="194"/>
      <c r="K13404" s="194"/>
      <c r="L13404" s="195"/>
      <c r="M13404" s="196"/>
      <c r="N13404" s="197"/>
      <c r="O13404" s="197"/>
      <c r="P13404" s="231"/>
    </row>
    <row r="13405" spans="2:16">
      <c r="B13405" s="351"/>
      <c r="C13405" s="435"/>
      <c r="D13405" s="399"/>
      <c r="E13405" s="400"/>
      <c r="G13405" s="401"/>
      <c r="H13405" s="401"/>
      <c r="I13405" s="401"/>
      <c r="J13405" s="194"/>
      <c r="K13405" s="194"/>
      <c r="L13405" s="195"/>
      <c r="M13405" s="196"/>
      <c r="N13405" s="197"/>
      <c r="O13405" s="197"/>
      <c r="P13405" s="231"/>
    </row>
    <row r="13406" spans="2:16">
      <c r="B13406" s="351"/>
      <c r="C13406" s="435"/>
      <c r="D13406" s="399"/>
      <c r="E13406" s="400"/>
      <c r="G13406" s="401"/>
      <c r="H13406" s="401"/>
      <c r="I13406" s="401"/>
      <c r="J13406" s="194"/>
      <c r="K13406" s="194"/>
      <c r="L13406" s="195"/>
      <c r="M13406" s="196"/>
      <c r="N13406" s="197"/>
      <c r="O13406" s="197"/>
      <c r="P13406" s="231"/>
    </row>
    <row r="13407" spans="2:16">
      <c r="B13407" s="351"/>
      <c r="C13407" s="435"/>
      <c r="D13407" s="399"/>
      <c r="E13407" s="400"/>
      <c r="G13407" s="401"/>
      <c r="H13407" s="401"/>
      <c r="I13407" s="401"/>
      <c r="J13407" s="194"/>
      <c r="K13407" s="194"/>
      <c r="L13407" s="195"/>
      <c r="M13407" s="196"/>
      <c r="N13407" s="197"/>
      <c r="O13407" s="197"/>
      <c r="P13407" s="231"/>
    </row>
    <row r="13408" spans="2:16">
      <c r="B13408" s="351"/>
      <c r="C13408" s="435"/>
      <c r="D13408" s="399"/>
      <c r="E13408" s="400"/>
      <c r="G13408" s="401"/>
      <c r="H13408" s="401"/>
      <c r="I13408" s="401"/>
      <c r="J13408" s="194"/>
      <c r="K13408" s="194"/>
      <c r="L13408" s="195"/>
      <c r="M13408" s="196"/>
      <c r="N13408" s="197"/>
      <c r="O13408" s="197"/>
      <c r="P13408" s="231"/>
    </row>
    <row r="13409" spans="2:16">
      <c r="B13409" s="351"/>
      <c r="C13409" s="435"/>
      <c r="D13409" s="399"/>
      <c r="E13409" s="400"/>
      <c r="G13409" s="401"/>
      <c r="H13409" s="401"/>
      <c r="I13409" s="401"/>
      <c r="J13409" s="194"/>
      <c r="K13409" s="194"/>
      <c r="L13409" s="195"/>
      <c r="M13409" s="196"/>
      <c r="N13409" s="197"/>
      <c r="O13409" s="197"/>
      <c r="P13409" s="231"/>
    </row>
    <row r="13410" spans="2:16">
      <c r="B13410" s="351"/>
      <c r="C13410" s="435"/>
      <c r="D13410" s="399"/>
      <c r="E13410" s="400"/>
      <c r="G13410" s="401"/>
      <c r="H13410" s="401"/>
      <c r="I13410" s="401"/>
      <c r="J13410" s="194"/>
      <c r="K13410" s="194"/>
      <c r="L13410" s="195"/>
      <c r="M13410" s="196"/>
      <c r="N13410" s="197"/>
      <c r="O13410" s="197"/>
      <c r="P13410" s="231"/>
    </row>
    <row r="13411" spans="2:16">
      <c r="B13411" s="351"/>
      <c r="C13411" s="435"/>
      <c r="D13411" s="399"/>
      <c r="E13411" s="400"/>
      <c r="G13411" s="401"/>
      <c r="H13411" s="401"/>
      <c r="I13411" s="401"/>
      <c r="J13411" s="194"/>
      <c r="K13411" s="194"/>
      <c r="L13411" s="195"/>
      <c r="M13411" s="196"/>
      <c r="N13411" s="197"/>
      <c r="O13411" s="197"/>
      <c r="P13411" s="231"/>
    </row>
    <row r="13412" spans="2:16">
      <c r="B13412" s="351"/>
      <c r="C13412" s="435"/>
      <c r="D13412" s="399"/>
      <c r="E13412" s="400"/>
      <c r="G13412" s="401"/>
      <c r="H13412" s="401"/>
      <c r="I13412" s="401"/>
      <c r="J13412" s="194"/>
      <c r="K13412" s="194"/>
      <c r="L13412" s="195"/>
      <c r="M13412" s="196"/>
      <c r="N13412" s="197"/>
      <c r="O13412" s="197"/>
      <c r="P13412" s="231"/>
    </row>
    <row r="13413" spans="2:16">
      <c r="B13413" s="351"/>
      <c r="C13413" s="435"/>
      <c r="D13413" s="399"/>
      <c r="E13413" s="400"/>
      <c r="G13413" s="401"/>
      <c r="H13413" s="401"/>
      <c r="I13413" s="401"/>
      <c r="J13413" s="194"/>
      <c r="K13413" s="194"/>
      <c r="L13413" s="195"/>
      <c r="M13413" s="196"/>
      <c r="N13413" s="197"/>
      <c r="O13413" s="197"/>
      <c r="P13413" s="231"/>
    </row>
    <row r="13414" spans="2:16">
      <c r="B13414" s="351"/>
      <c r="C13414" s="435"/>
      <c r="D13414" s="399"/>
      <c r="E13414" s="400"/>
      <c r="G13414" s="401"/>
      <c r="H13414" s="401"/>
      <c r="I13414" s="401"/>
      <c r="J13414" s="194"/>
      <c r="K13414" s="194"/>
      <c r="L13414" s="195"/>
      <c r="M13414" s="196"/>
      <c r="N13414" s="197"/>
      <c r="O13414" s="197"/>
      <c r="P13414" s="231"/>
    </row>
    <row r="13415" spans="2:16">
      <c r="B13415" s="351"/>
      <c r="C13415" s="435"/>
      <c r="D13415" s="399"/>
      <c r="E13415" s="400"/>
      <c r="G13415" s="401"/>
      <c r="H13415" s="401"/>
      <c r="I13415" s="401"/>
      <c r="J13415" s="194"/>
      <c r="K13415" s="194"/>
      <c r="L13415" s="195"/>
      <c r="M13415" s="196"/>
      <c r="N13415" s="197"/>
      <c r="O13415" s="197"/>
      <c r="P13415" s="231"/>
    </row>
    <row r="13416" spans="2:16">
      <c r="B13416" s="351"/>
      <c r="C13416" s="435"/>
      <c r="D13416" s="399"/>
      <c r="E13416" s="400"/>
      <c r="G13416" s="401"/>
      <c r="H13416" s="401"/>
      <c r="I13416" s="401"/>
      <c r="J13416" s="194"/>
      <c r="K13416" s="194"/>
      <c r="L13416" s="195"/>
      <c r="M13416" s="196"/>
      <c r="N13416" s="197"/>
      <c r="O13416" s="197"/>
      <c r="P13416" s="231"/>
    </row>
    <row r="13417" spans="2:16">
      <c r="B13417" s="351"/>
      <c r="C13417" s="435"/>
      <c r="D13417" s="399"/>
      <c r="E13417" s="400"/>
      <c r="G13417" s="401"/>
      <c r="H13417" s="401"/>
      <c r="I13417" s="401"/>
      <c r="J13417" s="194"/>
      <c r="K13417" s="194"/>
      <c r="L13417" s="195"/>
      <c r="M13417" s="196"/>
      <c r="N13417" s="197"/>
      <c r="O13417" s="197"/>
      <c r="P13417" s="231"/>
    </row>
    <row r="13418" spans="2:16">
      <c r="B13418" s="351"/>
      <c r="C13418" s="435"/>
      <c r="D13418" s="399"/>
      <c r="E13418" s="400"/>
      <c r="G13418" s="401"/>
      <c r="H13418" s="401"/>
      <c r="I13418" s="401"/>
      <c r="J13418" s="194"/>
      <c r="K13418" s="194"/>
      <c r="L13418" s="195"/>
      <c r="M13418" s="196"/>
      <c r="N13418" s="197"/>
      <c r="O13418" s="197"/>
      <c r="P13418" s="231"/>
    </row>
    <row r="13419" spans="2:16">
      <c r="B13419" s="351"/>
      <c r="C13419" s="435"/>
      <c r="D13419" s="399"/>
      <c r="E13419" s="400"/>
      <c r="G13419" s="401"/>
      <c r="H13419" s="401"/>
      <c r="I13419" s="401"/>
      <c r="J13419" s="194"/>
      <c r="K13419" s="194"/>
      <c r="L13419" s="195"/>
      <c r="M13419" s="196"/>
      <c r="N13419" s="197"/>
      <c r="O13419" s="197"/>
      <c r="P13419" s="231"/>
    </row>
    <row r="13420" spans="2:16">
      <c r="B13420" s="351"/>
      <c r="C13420" s="435"/>
      <c r="D13420" s="399"/>
      <c r="E13420" s="400"/>
      <c r="G13420" s="401"/>
      <c r="H13420" s="401"/>
      <c r="I13420" s="401"/>
      <c r="J13420" s="194"/>
      <c r="K13420" s="194"/>
      <c r="L13420" s="195"/>
      <c r="M13420" s="196"/>
      <c r="N13420" s="197"/>
      <c r="O13420" s="197"/>
      <c r="P13420" s="231"/>
    </row>
    <row r="13421" spans="2:16">
      <c r="B13421" s="351"/>
      <c r="C13421" s="435"/>
      <c r="D13421" s="399"/>
      <c r="E13421" s="400"/>
      <c r="G13421" s="401"/>
      <c r="H13421" s="401"/>
      <c r="I13421" s="401"/>
      <c r="J13421" s="194"/>
      <c r="K13421" s="194"/>
      <c r="L13421" s="195"/>
      <c r="M13421" s="196"/>
      <c r="N13421" s="197"/>
      <c r="O13421" s="197"/>
      <c r="P13421" s="231"/>
    </row>
    <row r="13422" spans="2:16">
      <c r="B13422" s="351"/>
      <c r="C13422" s="435"/>
      <c r="D13422" s="399"/>
      <c r="E13422" s="400"/>
      <c r="G13422" s="401"/>
      <c r="H13422" s="401"/>
      <c r="I13422" s="401"/>
      <c r="J13422" s="194"/>
      <c r="K13422" s="194"/>
      <c r="L13422" s="195"/>
      <c r="M13422" s="196"/>
      <c r="N13422" s="197"/>
      <c r="O13422" s="197"/>
      <c r="P13422" s="231"/>
    </row>
    <row r="13423" spans="2:16">
      <c r="B13423" s="351"/>
      <c r="C13423" s="435"/>
      <c r="D13423" s="399"/>
      <c r="E13423" s="400"/>
      <c r="G13423" s="401"/>
      <c r="H13423" s="401"/>
      <c r="I13423" s="401"/>
      <c r="J13423" s="194"/>
      <c r="K13423" s="194"/>
      <c r="L13423" s="195"/>
      <c r="M13423" s="196"/>
      <c r="N13423" s="197"/>
      <c r="O13423" s="197"/>
      <c r="P13423" s="231"/>
    </row>
    <row r="13424" spans="2:16">
      <c r="B13424" s="351"/>
      <c r="C13424" s="435"/>
      <c r="D13424" s="399"/>
      <c r="E13424" s="400"/>
      <c r="G13424" s="401"/>
      <c r="H13424" s="401"/>
      <c r="I13424" s="401"/>
      <c r="J13424" s="194"/>
      <c r="K13424" s="194"/>
      <c r="L13424" s="195"/>
      <c r="M13424" s="196"/>
      <c r="N13424" s="197"/>
      <c r="O13424" s="197"/>
      <c r="P13424" s="231"/>
    </row>
    <row r="13425" spans="2:16">
      <c r="B13425" s="351"/>
      <c r="C13425" s="435"/>
      <c r="D13425" s="399"/>
      <c r="E13425" s="400"/>
      <c r="G13425" s="401"/>
      <c r="H13425" s="401"/>
      <c r="I13425" s="401"/>
      <c r="J13425" s="194"/>
      <c r="K13425" s="194"/>
      <c r="L13425" s="195"/>
      <c r="M13425" s="196"/>
      <c r="N13425" s="197"/>
      <c r="O13425" s="197"/>
      <c r="P13425" s="231"/>
    </row>
    <row r="13426" spans="2:16">
      <c r="B13426" s="402"/>
      <c r="C13426" s="435"/>
      <c r="D13426" s="404"/>
      <c r="E13426" s="405"/>
      <c r="G13426" s="406"/>
      <c r="H13426" s="406"/>
      <c r="I13426" s="406"/>
      <c r="J13426" s="194"/>
      <c r="K13426" s="194"/>
      <c r="L13426" s="195"/>
      <c r="M13426" s="196"/>
      <c r="N13426" s="197"/>
      <c r="O13426" s="197"/>
      <c r="P13426" s="221"/>
    </row>
    <row r="13427" spans="2:16">
      <c r="B13427" s="351"/>
      <c r="C13427" s="435"/>
      <c r="D13427" s="399"/>
      <c r="E13427" s="400"/>
      <c r="G13427" s="401"/>
      <c r="H13427" s="401"/>
      <c r="I13427" s="401"/>
      <c r="J13427" s="194"/>
      <c r="K13427" s="194"/>
      <c r="L13427" s="195"/>
      <c r="M13427" s="196"/>
      <c r="N13427" s="197"/>
      <c r="O13427" s="197"/>
      <c r="P13427" s="231"/>
    </row>
    <row r="13428" spans="2:16">
      <c r="B13428" s="351"/>
      <c r="C13428" s="435"/>
      <c r="D13428" s="399"/>
      <c r="E13428" s="400"/>
      <c r="G13428" s="401"/>
      <c r="H13428" s="401"/>
      <c r="I13428" s="401"/>
      <c r="J13428" s="194"/>
      <c r="K13428" s="194"/>
      <c r="L13428" s="195"/>
      <c r="M13428" s="196"/>
      <c r="N13428" s="197"/>
      <c r="O13428" s="197"/>
      <c r="P13428" s="231"/>
    </row>
    <row r="13429" spans="2:16">
      <c r="B13429" s="351"/>
      <c r="C13429" s="435"/>
      <c r="D13429" s="399"/>
      <c r="E13429" s="400"/>
      <c r="G13429" s="401"/>
      <c r="H13429" s="401"/>
      <c r="I13429" s="401"/>
      <c r="J13429" s="194"/>
      <c r="K13429" s="194"/>
      <c r="L13429" s="195"/>
      <c r="M13429" s="196"/>
      <c r="N13429" s="197"/>
      <c r="O13429" s="197"/>
      <c r="P13429" s="231"/>
    </row>
    <row r="13430" spans="2:16">
      <c r="B13430" s="351"/>
      <c r="C13430" s="435"/>
      <c r="D13430" s="399"/>
      <c r="E13430" s="400"/>
      <c r="G13430" s="401"/>
      <c r="H13430" s="401"/>
      <c r="I13430" s="401"/>
      <c r="J13430" s="194"/>
      <c r="K13430" s="194"/>
      <c r="L13430" s="195"/>
      <c r="M13430" s="196"/>
      <c r="N13430" s="197"/>
      <c r="O13430" s="197"/>
      <c r="P13430" s="231"/>
    </row>
    <row r="13431" spans="2:16">
      <c r="B13431" s="351"/>
      <c r="C13431" s="435"/>
      <c r="D13431" s="399"/>
      <c r="E13431" s="400"/>
      <c r="G13431" s="401"/>
      <c r="H13431" s="401"/>
      <c r="I13431" s="401"/>
      <c r="J13431" s="194"/>
      <c r="K13431" s="194"/>
      <c r="L13431" s="195"/>
      <c r="M13431" s="196"/>
      <c r="N13431" s="197"/>
      <c r="O13431" s="197"/>
      <c r="P13431" s="231"/>
    </row>
    <row r="13432" spans="2:16">
      <c r="B13432" s="351"/>
      <c r="C13432" s="435"/>
      <c r="D13432" s="399"/>
      <c r="E13432" s="400"/>
      <c r="G13432" s="401"/>
      <c r="H13432" s="401"/>
      <c r="I13432" s="401"/>
      <c r="J13432" s="194"/>
      <c r="K13432" s="194"/>
      <c r="L13432" s="195"/>
      <c r="M13432" s="196"/>
      <c r="N13432" s="197"/>
      <c r="O13432" s="197"/>
      <c r="P13432" s="231"/>
    </row>
    <row r="13433" spans="2:16">
      <c r="B13433" s="351"/>
      <c r="C13433" s="435"/>
      <c r="D13433" s="399"/>
      <c r="E13433" s="400"/>
      <c r="G13433" s="401"/>
      <c r="H13433" s="401"/>
      <c r="I13433" s="401"/>
      <c r="J13433" s="194"/>
      <c r="K13433" s="194"/>
      <c r="L13433" s="195"/>
      <c r="M13433" s="196"/>
      <c r="N13433" s="197"/>
      <c r="O13433" s="197"/>
      <c r="P13433" s="231"/>
    </row>
    <row r="13434" spans="2:16">
      <c r="B13434" s="351"/>
      <c r="C13434" s="435"/>
      <c r="D13434" s="399"/>
      <c r="E13434" s="400"/>
      <c r="G13434" s="401"/>
      <c r="H13434" s="401"/>
      <c r="I13434" s="401"/>
      <c r="J13434" s="194"/>
      <c r="K13434" s="194"/>
      <c r="L13434" s="195"/>
      <c r="M13434" s="196"/>
      <c r="N13434" s="197"/>
      <c r="O13434" s="197"/>
      <c r="P13434" s="231"/>
    </row>
    <row r="13435" spans="2:16">
      <c r="B13435" s="351"/>
      <c r="C13435" s="435"/>
      <c r="D13435" s="399"/>
      <c r="E13435" s="400"/>
      <c r="G13435" s="401"/>
      <c r="H13435" s="401"/>
      <c r="I13435" s="401"/>
      <c r="J13435" s="194"/>
      <c r="K13435" s="194"/>
      <c r="L13435" s="195"/>
      <c r="M13435" s="196"/>
      <c r="N13435" s="197"/>
      <c r="O13435" s="197"/>
      <c r="P13435" s="231"/>
    </row>
    <row r="13436" spans="2:16">
      <c r="B13436" s="351"/>
      <c r="C13436" s="435"/>
      <c r="D13436" s="399"/>
      <c r="E13436" s="400"/>
      <c r="G13436" s="401"/>
      <c r="H13436" s="401"/>
      <c r="I13436" s="401"/>
      <c r="J13436" s="194"/>
      <c r="K13436" s="194"/>
      <c r="L13436" s="195"/>
      <c r="M13436" s="196"/>
      <c r="N13436" s="197"/>
      <c r="O13436" s="197"/>
      <c r="P13436" s="231"/>
    </row>
    <row r="13437" spans="2:16">
      <c r="B13437" s="351"/>
      <c r="C13437" s="436"/>
      <c r="D13437" s="399"/>
      <c r="E13437" s="400"/>
      <c r="G13437" s="401"/>
      <c r="H13437" s="401"/>
      <c r="I13437" s="401"/>
      <c r="J13437" s="194"/>
      <c r="K13437" s="194"/>
      <c r="L13437" s="195"/>
      <c r="M13437" s="196"/>
      <c r="N13437" s="197"/>
      <c r="O13437" s="197"/>
      <c r="P13437" s="231"/>
    </row>
    <row r="13438" spans="2:16">
      <c r="B13438" s="351"/>
      <c r="C13438" s="436"/>
      <c r="D13438" s="399"/>
      <c r="E13438" s="400"/>
      <c r="G13438" s="401"/>
      <c r="H13438" s="401"/>
      <c r="I13438" s="401"/>
      <c r="J13438" s="194"/>
      <c r="K13438" s="194"/>
      <c r="L13438" s="195"/>
      <c r="M13438" s="196"/>
      <c r="N13438" s="197"/>
      <c r="O13438" s="197"/>
      <c r="P13438" s="231"/>
    </row>
    <row r="13439" spans="2:16">
      <c r="B13439" s="351"/>
      <c r="C13439" s="436"/>
      <c r="D13439" s="399"/>
      <c r="E13439" s="400"/>
      <c r="G13439" s="401"/>
      <c r="H13439" s="401"/>
      <c r="I13439" s="401"/>
      <c r="J13439" s="194"/>
      <c r="K13439" s="194"/>
      <c r="L13439" s="195"/>
      <c r="M13439" s="196"/>
      <c r="N13439" s="197"/>
      <c r="O13439" s="197"/>
      <c r="P13439" s="231"/>
    </row>
    <row r="13440" spans="2:16">
      <c r="B13440" s="351"/>
      <c r="C13440" s="436"/>
      <c r="D13440" s="399"/>
      <c r="E13440" s="400"/>
      <c r="G13440" s="401"/>
      <c r="H13440" s="401"/>
      <c r="I13440" s="401"/>
      <c r="J13440" s="194"/>
      <c r="K13440" s="194"/>
      <c r="L13440" s="195"/>
      <c r="M13440" s="196"/>
      <c r="N13440" s="197"/>
      <c r="O13440" s="197"/>
      <c r="P13440" s="231"/>
    </row>
    <row r="13441" spans="2:16">
      <c r="B13441" s="351"/>
      <c r="C13441" s="436"/>
      <c r="D13441" s="399"/>
      <c r="E13441" s="400"/>
      <c r="G13441" s="401"/>
      <c r="H13441" s="401"/>
      <c r="I13441" s="401"/>
      <c r="J13441" s="194"/>
      <c r="K13441" s="194"/>
      <c r="L13441" s="195"/>
      <c r="M13441" s="196"/>
      <c r="N13441" s="197"/>
      <c r="O13441" s="197"/>
      <c r="P13441" s="231"/>
    </row>
    <row r="13442" spans="2:16">
      <c r="B13442" s="351"/>
      <c r="C13442" s="436"/>
      <c r="D13442" s="399"/>
      <c r="E13442" s="400"/>
      <c r="G13442" s="401"/>
      <c r="H13442" s="401"/>
      <c r="I13442" s="401"/>
      <c r="J13442" s="194"/>
      <c r="K13442" s="194"/>
      <c r="L13442" s="195"/>
      <c r="M13442" s="196"/>
      <c r="N13442" s="197"/>
      <c r="O13442" s="197"/>
      <c r="P13442" s="231"/>
    </row>
    <row r="13443" spans="2:16">
      <c r="B13443" s="351"/>
      <c r="C13443" s="436"/>
      <c r="D13443" s="399"/>
      <c r="E13443" s="400"/>
      <c r="G13443" s="401"/>
      <c r="H13443" s="401"/>
      <c r="I13443" s="401"/>
      <c r="J13443" s="194"/>
      <c r="K13443" s="194"/>
      <c r="L13443" s="195"/>
      <c r="M13443" s="196"/>
      <c r="N13443" s="197"/>
      <c r="O13443" s="197"/>
      <c r="P13443" s="231"/>
    </row>
    <row r="13444" spans="2:16">
      <c r="B13444" s="351"/>
      <c r="C13444" s="436"/>
      <c r="D13444" s="399"/>
      <c r="E13444" s="400"/>
      <c r="G13444" s="401"/>
      <c r="H13444" s="401"/>
      <c r="I13444" s="401"/>
      <c r="J13444" s="194"/>
      <c r="K13444" s="194"/>
      <c r="L13444" s="195"/>
      <c r="M13444" s="196"/>
      <c r="N13444" s="197"/>
      <c r="O13444" s="197"/>
      <c r="P13444" s="231"/>
    </row>
    <row r="13445" spans="2:16">
      <c r="B13445" s="351"/>
      <c r="C13445" s="436"/>
      <c r="D13445" s="399"/>
      <c r="E13445" s="400"/>
      <c r="G13445" s="401"/>
      <c r="H13445" s="401"/>
      <c r="I13445" s="401"/>
      <c r="J13445" s="194"/>
      <c r="K13445" s="194"/>
      <c r="L13445" s="195"/>
      <c r="M13445" s="196"/>
      <c r="N13445" s="197"/>
      <c r="O13445" s="197"/>
      <c r="P13445" s="231"/>
    </row>
    <row r="13446" spans="2:16">
      <c r="B13446" s="351"/>
      <c r="C13446" s="436"/>
      <c r="D13446" s="399"/>
      <c r="E13446" s="400"/>
      <c r="G13446" s="401"/>
      <c r="H13446" s="401"/>
      <c r="I13446" s="401"/>
      <c r="J13446" s="194"/>
      <c r="K13446" s="194"/>
      <c r="L13446" s="195"/>
      <c r="M13446" s="196"/>
      <c r="N13446" s="197"/>
      <c r="O13446" s="197"/>
      <c r="P13446" s="231"/>
    </row>
    <row r="13447" spans="2:16">
      <c r="B13447" s="351"/>
      <c r="C13447" s="436"/>
      <c r="D13447" s="399"/>
      <c r="E13447" s="400"/>
      <c r="G13447" s="401"/>
      <c r="H13447" s="401"/>
      <c r="I13447" s="401"/>
      <c r="J13447" s="194"/>
      <c r="K13447" s="194"/>
      <c r="L13447" s="195"/>
      <c r="M13447" s="196"/>
      <c r="N13447" s="197"/>
      <c r="O13447" s="197"/>
      <c r="P13447" s="231"/>
    </row>
    <row r="13448" spans="2:16">
      <c r="B13448" s="351"/>
      <c r="C13448" s="436"/>
      <c r="D13448" s="399"/>
      <c r="E13448" s="400"/>
      <c r="G13448" s="401"/>
      <c r="H13448" s="401"/>
      <c r="I13448" s="401"/>
      <c r="J13448" s="194"/>
      <c r="K13448" s="194"/>
      <c r="L13448" s="195"/>
      <c r="M13448" s="196"/>
      <c r="N13448" s="197"/>
      <c r="O13448" s="197"/>
      <c r="P13448" s="231"/>
    </row>
    <row r="13449" spans="2:16">
      <c r="B13449" s="351"/>
      <c r="C13449" s="436"/>
      <c r="D13449" s="399"/>
      <c r="E13449" s="400"/>
      <c r="G13449" s="401"/>
      <c r="H13449" s="401"/>
      <c r="I13449" s="401"/>
      <c r="J13449" s="194"/>
      <c r="K13449" s="194"/>
      <c r="L13449" s="195"/>
      <c r="M13449" s="196"/>
      <c r="N13449" s="197"/>
      <c r="O13449" s="197"/>
      <c r="P13449" s="231"/>
    </row>
    <row r="13450" spans="2:16">
      <c r="B13450" s="351"/>
      <c r="C13450" s="436"/>
      <c r="D13450" s="399"/>
      <c r="E13450" s="400"/>
      <c r="G13450" s="401"/>
      <c r="H13450" s="401"/>
      <c r="I13450" s="401"/>
      <c r="J13450" s="194"/>
      <c r="K13450" s="194"/>
      <c r="L13450" s="195"/>
      <c r="M13450" s="196"/>
      <c r="N13450" s="197"/>
      <c r="O13450" s="197"/>
      <c r="P13450" s="231"/>
    </row>
    <row r="13451" spans="2:16">
      <c r="B13451" s="351"/>
      <c r="C13451" s="436"/>
      <c r="D13451" s="399"/>
      <c r="E13451" s="400"/>
      <c r="G13451" s="401"/>
      <c r="H13451" s="401"/>
      <c r="I13451" s="401"/>
      <c r="J13451" s="194"/>
      <c r="K13451" s="194"/>
      <c r="L13451" s="195"/>
      <c r="M13451" s="196"/>
      <c r="N13451" s="197"/>
      <c r="O13451" s="197"/>
      <c r="P13451" s="231"/>
    </row>
    <row r="13452" spans="2:16">
      <c r="B13452" s="402"/>
      <c r="C13452" s="436"/>
      <c r="D13452" s="404"/>
      <c r="E13452" s="405"/>
      <c r="G13452" s="406"/>
      <c r="H13452" s="406"/>
      <c r="I13452" s="406"/>
      <c r="J13452" s="194"/>
      <c r="K13452" s="194"/>
      <c r="L13452" s="195"/>
      <c r="M13452" s="196"/>
      <c r="N13452" s="197"/>
      <c r="O13452" s="197"/>
      <c r="P13452" s="221"/>
    </row>
    <row r="13453" spans="2:16">
      <c r="B13453" s="351"/>
      <c r="C13453" s="436"/>
      <c r="D13453" s="399"/>
      <c r="E13453" s="400"/>
      <c r="G13453" s="401"/>
      <c r="H13453" s="401"/>
      <c r="I13453" s="401"/>
      <c r="J13453" s="194"/>
      <c r="K13453" s="194"/>
      <c r="L13453" s="195"/>
      <c r="M13453" s="196"/>
      <c r="N13453" s="197"/>
      <c r="O13453" s="197"/>
      <c r="P13453" s="231"/>
    </row>
    <row r="13454" spans="2:16">
      <c r="B13454" s="351"/>
      <c r="C13454" s="436"/>
      <c r="D13454" s="399"/>
      <c r="E13454" s="400"/>
      <c r="G13454" s="401"/>
      <c r="H13454" s="401"/>
      <c r="I13454" s="401"/>
      <c r="J13454" s="194"/>
      <c r="K13454" s="194"/>
      <c r="L13454" s="195"/>
      <c r="M13454" s="196"/>
      <c r="N13454" s="197"/>
      <c r="O13454" s="197"/>
      <c r="P13454" s="231"/>
    </row>
    <row r="13455" spans="2:16">
      <c r="B13455" s="351"/>
      <c r="C13455" s="436"/>
      <c r="D13455" s="399"/>
      <c r="E13455" s="400"/>
      <c r="G13455" s="401"/>
      <c r="H13455" s="401"/>
      <c r="I13455" s="401"/>
      <c r="J13455" s="194"/>
      <c r="K13455" s="194"/>
      <c r="L13455" s="195"/>
      <c r="M13455" s="196"/>
      <c r="N13455" s="197"/>
      <c r="O13455" s="197"/>
      <c r="P13455" s="231"/>
    </row>
    <row r="13456" spans="2:16">
      <c r="B13456" s="351"/>
      <c r="C13456" s="436"/>
      <c r="D13456" s="399"/>
      <c r="E13456" s="400"/>
      <c r="G13456" s="401"/>
      <c r="H13456" s="401"/>
      <c r="I13456" s="401"/>
      <c r="J13456" s="194"/>
      <c r="K13456" s="194"/>
      <c r="L13456" s="195"/>
      <c r="M13456" s="196"/>
      <c r="N13456" s="197"/>
      <c r="O13456" s="197"/>
      <c r="P13456" s="231"/>
    </row>
    <row r="13457" spans="2:16">
      <c r="B13457" s="351"/>
      <c r="C13457" s="436"/>
      <c r="D13457" s="399"/>
      <c r="E13457" s="400"/>
      <c r="G13457" s="401"/>
      <c r="H13457" s="401"/>
      <c r="I13457" s="401"/>
      <c r="J13457" s="194"/>
      <c r="K13457" s="194"/>
      <c r="L13457" s="195"/>
      <c r="M13457" s="196"/>
      <c r="N13457" s="197"/>
      <c r="O13457" s="197"/>
      <c r="P13457" s="231"/>
    </row>
    <row r="13458" spans="2:16">
      <c r="B13458" s="351"/>
      <c r="C13458" s="436"/>
      <c r="D13458" s="399"/>
      <c r="E13458" s="400"/>
      <c r="G13458" s="401"/>
      <c r="H13458" s="401"/>
      <c r="I13458" s="401"/>
      <c r="J13458" s="194"/>
      <c r="K13458" s="194"/>
      <c r="L13458" s="195"/>
      <c r="M13458" s="196"/>
      <c r="N13458" s="197"/>
      <c r="O13458" s="197"/>
      <c r="P13458" s="231"/>
    </row>
    <row r="13459" spans="2:16">
      <c r="B13459" s="351"/>
      <c r="C13459" s="436"/>
      <c r="D13459" s="399"/>
      <c r="E13459" s="400"/>
      <c r="G13459" s="401"/>
      <c r="H13459" s="401"/>
      <c r="I13459" s="401"/>
      <c r="J13459" s="194"/>
      <c r="K13459" s="194"/>
      <c r="L13459" s="195"/>
      <c r="M13459" s="196"/>
      <c r="N13459" s="197"/>
      <c r="O13459" s="197"/>
      <c r="P13459" s="231"/>
    </row>
    <row r="13460" spans="2:16">
      <c r="B13460" s="351"/>
      <c r="C13460" s="436"/>
      <c r="D13460" s="399"/>
      <c r="E13460" s="400"/>
      <c r="G13460" s="401"/>
      <c r="H13460" s="401"/>
      <c r="I13460" s="401"/>
      <c r="J13460" s="194"/>
      <c r="K13460" s="194"/>
      <c r="L13460" s="195"/>
      <c r="M13460" s="196"/>
      <c r="N13460" s="197"/>
      <c r="O13460" s="197"/>
      <c r="P13460" s="231"/>
    </row>
    <row r="13461" spans="2:16">
      <c r="B13461" s="351"/>
      <c r="C13461" s="436"/>
      <c r="D13461" s="399"/>
      <c r="E13461" s="400"/>
      <c r="G13461" s="401"/>
      <c r="H13461" s="401"/>
      <c r="I13461" s="401"/>
      <c r="J13461" s="194"/>
      <c r="K13461" s="194"/>
      <c r="L13461" s="195"/>
      <c r="M13461" s="196"/>
      <c r="N13461" s="197"/>
      <c r="O13461" s="197"/>
      <c r="P13461" s="231"/>
    </row>
    <row r="13462" spans="2:16">
      <c r="B13462" s="351"/>
      <c r="C13462" s="436"/>
      <c r="D13462" s="399"/>
      <c r="E13462" s="400"/>
      <c r="G13462" s="401"/>
      <c r="H13462" s="401"/>
      <c r="I13462" s="401"/>
      <c r="J13462" s="194"/>
      <c r="K13462" s="194"/>
      <c r="L13462" s="195"/>
      <c r="M13462" s="196"/>
      <c r="N13462" s="197"/>
      <c r="O13462" s="197"/>
      <c r="P13462" s="231"/>
    </row>
    <row r="13463" spans="2:16">
      <c r="B13463" s="351"/>
      <c r="C13463" s="436"/>
      <c r="D13463" s="399"/>
      <c r="E13463" s="400"/>
      <c r="G13463" s="401"/>
      <c r="H13463" s="401"/>
      <c r="I13463" s="401"/>
      <c r="J13463" s="194"/>
      <c r="K13463" s="194"/>
      <c r="L13463" s="195"/>
      <c r="M13463" s="196"/>
      <c r="N13463" s="197"/>
      <c r="O13463" s="197"/>
      <c r="P13463" s="231"/>
    </row>
    <row r="13464" spans="2:16">
      <c r="B13464" s="351"/>
      <c r="C13464" s="436"/>
      <c r="D13464" s="399"/>
      <c r="E13464" s="400"/>
      <c r="G13464" s="401"/>
      <c r="H13464" s="401"/>
      <c r="I13464" s="401"/>
      <c r="J13464" s="194"/>
      <c r="K13464" s="194"/>
      <c r="L13464" s="195"/>
      <c r="M13464" s="196"/>
      <c r="N13464" s="197"/>
      <c r="O13464" s="197"/>
      <c r="P13464" s="231"/>
    </row>
    <row r="13465" spans="2:16">
      <c r="B13465" s="351"/>
      <c r="C13465" s="436"/>
      <c r="D13465" s="399"/>
      <c r="E13465" s="400"/>
      <c r="G13465" s="401"/>
      <c r="H13465" s="401"/>
      <c r="I13465" s="401"/>
      <c r="J13465" s="194"/>
      <c r="K13465" s="194"/>
      <c r="L13465" s="195"/>
      <c r="M13465" s="196"/>
      <c r="N13465" s="197"/>
      <c r="O13465" s="197"/>
      <c r="P13465" s="231"/>
    </row>
    <row r="13466" spans="2:16">
      <c r="B13466" s="351"/>
      <c r="C13466" s="436"/>
      <c r="D13466" s="399"/>
      <c r="E13466" s="400"/>
      <c r="G13466" s="401"/>
      <c r="H13466" s="401"/>
      <c r="I13466" s="401"/>
      <c r="J13466" s="194"/>
      <c r="K13466" s="194"/>
      <c r="L13466" s="195"/>
      <c r="M13466" s="196"/>
      <c r="N13466" s="197"/>
      <c r="O13466" s="197"/>
      <c r="P13466" s="231"/>
    </row>
    <row r="13467" spans="2:16">
      <c r="B13467" s="351"/>
      <c r="C13467" s="436"/>
      <c r="D13467" s="399"/>
      <c r="E13467" s="400"/>
      <c r="G13467" s="401"/>
      <c r="H13467" s="401"/>
      <c r="I13467" s="401"/>
      <c r="J13467" s="194"/>
      <c r="K13467" s="194"/>
      <c r="L13467" s="195"/>
      <c r="M13467" s="196"/>
      <c r="N13467" s="197"/>
      <c r="O13467" s="197"/>
      <c r="P13467" s="231"/>
    </row>
    <row r="13468" spans="2:16">
      <c r="B13468" s="351"/>
      <c r="C13468" s="436"/>
      <c r="D13468" s="399"/>
      <c r="E13468" s="400"/>
      <c r="G13468" s="401"/>
      <c r="H13468" s="401"/>
      <c r="I13468" s="401"/>
      <c r="J13468" s="194"/>
      <c r="K13468" s="194"/>
      <c r="L13468" s="195"/>
      <c r="M13468" s="196"/>
      <c r="N13468" s="197"/>
      <c r="O13468" s="197"/>
      <c r="P13468" s="231"/>
    </row>
    <row r="13469" spans="2:16">
      <c r="B13469" s="351"/>
      <c r="C13469" s="436"/>
      <c r="D13469" s="399"/>
      <c r="E13469" s="400"/>
      <c r="G13469" s="401"/>
      <c r="H13469" s="401"/>
      <c r="I13469" s="401"/>
      <c r="J13469" s="194"/>
      <c r="K13469" s="194"/>
      <c r="L13469" s="195"/>
      <c r="M13469" s="196"/>
      <c r="N13469" s="197"/>
      <c r="O13469" s="197"/>
      <c r="P13469" s="231"/>
    </row>
    <row r="13470" spans="2:16">
      <c r="B13470" s="351"/>
      <c r="C13470" s="436"/>
      <c r="D13470" s="399"/>
      <c r="E13470" s="400"/>
      <c r="G13470" s="401"/>
      <c r="H13470" s="401"/>
      <c r="I13470" s="401"/>
      <c r="J13470" s="194"/>
      <c r="K13470" s="194"/>
      <c r="L13470" s="195"/>
      <c r="M13470" s="196"/>
      <c r="N13470" s="197"/>
      <c r="O13470" s="197"/>
      <c r="P13470" s="231"/>
    </row>
    <row r="13471" spans="2:16">
      <c r="B13471" s="351"/>
      <c r="C13471" s="436"/>
      <c r="D13471" s="399"/>
      <c r="E13471" s="400"/>
      <c r="G13471" s="401"/>
      <c r="H13471" s="401"/>
      <c r="I13471" s="401"/>
      <c r="J13471" s="194"/>
      <c r="K13471" s="194"/>
      <c r="L13471" s="195"/>
      <c r="M13471" s="196"/>
      <c r="N13471" s="197"/>
      <c r="O13471" s="197"/>
      <c r="P13471" s="231"/>
    </row>
    <row r="13472" spans="2:16">
      <c r="B13472" s="351"/>
      <c r="C13472" s="436"/>
      <c r="D13472" s="399"/>
      <c r="E13472" s="400"/>
      <c r="G13472" s="401"/>
      <c r="H13472" s="401"/>
      <c r="I13472" s="401"/>
      <c r="J13472" s="194"/>
      <c r="K13472" s="194"/>
      <c r="L13472" s="195"/>
      <c r="M13472" s="196"/>
      <c r="N13472" s="197"/>
      <c r="O13472" s="197"/>
      <c r="P13472" s="231"/>
    </row>
    <row r="13473" spans="2:16">
      <c r="B13473" s="351"/>
      <c r="C13473" s="436"/>
      <c r="D13473" s="399"/>
      <c r="E13473" s="400"/>
      <c r="G13473" s="401"/>
      <c r="H13473" s="401"/>
      <c r="I13473" s="401"/>
      <c r="J13473" s="194"/>
      <c r="K13473" s="194"/>
      <c r="L13473" s="195"/>
      <c r="M13473" s="196"/>
      <c r="N13473" s="197"/>
      <c r="O13473" s="197"/>
      <c r="P13473" s="231"/>
    </row>
    <row r="13474" spans="2:16">
      <c r="B13474" s="351"/>
      <c r="C13474" s="436"/>
      <c r="D13474" s="399"/>
      <c r="E13474" s="400"/>
      <c r="G13474" s="401"/>
      <c r="H13474" s="401"/>
      <c r="I13474" s="401"/>
      <c r="J13474" s="194"/>
      <c r="K13474" s="194"/>
      <c r="L13474" s="195"/>
      <c r="M13474" s="196"/>
      <c r="N13474" s="197"/>
      <c r="O13474" s="197"/>
      <c r="P13474" s="231"/>
    </row>
    <row r="13475" spans="2:16">
      <c r="B13475" s="351"/>
      <c r="C13475" s="436"/>
      <c r="D13475" s="399"/>
      <c r="E13475" s="400"/>
      <c r="G13475" s="401"/>
      <c r="H13475" s="401"/>
      <c r="I13475" s="401"/>
      <c r="J13475" s="194"/>
      <c r="K13475" s="194"/>
      <c r="L13475" s="195"/>
      <c r="M13475" s="196"/>
      <c r="N13475" s="197"/>
      <c r="O13475" s="197"/>
      <c r="P13475" s="231"/>
    </row>
    <row r="13476" spans="2:16">
      <c r="B13476" s="351"/>
      <c r="C13476" s="436"/>
      <c r="D13476" s="399"/>
      <c r="E13476" s="400"/>
      <c r="G13476" s="401"/>
      <c r="H13476" s="401"/>
      <c r="I13476" s="401"/>
      <c r="J13476" s="194"/>
      <c r="K13476" s="194"/>
      <c r="L13476" s="195"/>
      <c r="M13476" s="196"/>
      <c r="N13476" s="197"/>
      <c r="O13476" s="197"/>
      <c r="P13476" s="231"/>
    </row>
    <row r="13477" spans="2:16">
      <c r="B13477" s="351"/>
      <c r="C13477" s="436"/>
      <c r="D13477" s="399"/>
      <c r="E13477" s="400"/>
      <c r="G13477" s="401"/>
      <c r="H13477" s="401"/>
      <c r="I13477" s="401"/>
      <c r="J13477" s="194"/>
      <c r="K13477" s="194"/>
      <c r="L13477" s="195"/>
      <c r="M13477" s="196"/>
      <c r="N13477" s="197"/>
      <c r="O13477" s="197"/>
      <c r="P13477" s="231"/>
    </row>
    <row r="13478" spans="2:16">
      <c r="B13478" s="351"/>
      <c r="C13478" s="436"/>
      <c r="D13478" s="399"/>
      <c r="E13478" s="400"/>
      <c r="G13478" s="401"/>
      <c r="H13478" s="401"/>
      <c r="I13478" s="401"/>
      <c r="J13478" s="194"/>
      <c r="K13478" s="194"/>
      <c r="L13478" s="195"/>
      <c r="M13478" s="196"/>
      <c r="N13478" s="197"/>
      <c r="O13478" s="197"/>
      <c r="P13478" s="231"/>
    </row>
    <row r="13479" spans="2:16">
      <c r="B13479" s="351"/>
      <c r="C13479" s="436"/>
      <c r="D13479" s="399"/>
      <c r="E13479" s="400"/>
      <c r="G13479" s="401"/>
      <c r="H13479" s="401"/>
      <c r="I13479" s="401"/>
      <c r="J13479" s="194"/>
      <c r="K13479" s="194"/>
      <c r="L13479" s="195"/>
      <c r="M13479" s="196"/>
      <c r="N13479" s="197"/>
      <c r="O13479" s="197"/>
      <c r="P13479" s="231"/>
    </row>
    <row r="13480" spans="2:16">
      <c r="B13480" s="351"/>
      <c r="C13480" s="436"/>
      <c r="D13480" s="399"/>
      <c r="E13480" s="400"/>
      <c r="G13480" s="401"/>
      <c r="H13480" s="401"/>
      <c r="I13480" s="401"/>
      <c r="J13480" s="194"/>
      <c r="K13480" s="194"/>
      <c r="L13480" s="195"/>
      <c r="M13480" s="196"/>
      <c r="N13480" s="197"/>
      <c r="O13480" s="197"/>
      <c r="P13480" s="231"/>
    </row>
    <row r="13481" spans="2:16">
      <c r="B13481" s="351"/>
      <c r="C13481" s="436"/>
      <c r="D13481" s="399"/>
      <c r="E13481" s="400"/>
      <c r="G13481" s="401"/>
      <c r="H13481" s="401"/>
      <c r="I13481" s="401"/>
      <c r="J13481" s="194"/>
      <c r="K13481" s="194"/>
      <c r="L13481" s="195"/>
      <c r="M13481" s="196"/>
      <c r="N13481" s="197"/>
      <c r="O13481" s="197"/>
      <c r="P13481" s="231"/>
    </row>
    <row r="13482" spans="2:16">
      <c r="B13482" s="351"/>
      <c r="C13482" s="436"/>
      <c r="D13482" s="399"/>
      <c r="E13482" s="400"/>
      <c r="G13482" s="401"/>
      <c r="H13482" s="401"/>
      <c r="I13482" s="401"/>
      <c r="J13482" s="194"/>
      <c r="K13482" s="194"/>
      <c r="L13482" s="195"/>
      <c r="M13482" s="196"/>
      <c r="N13482" s="197"/>
      <c r="O13482" s="197"/>
      <c r="P13482" s="231"/>
    </row>
    <row r="13483" spans="2:16">
      <c r="B13483" s="351"/>
      <c r="C13483" s="436"/>
      <c r="D13483" s="399"/>
      <c r="E13483" s="400"/>
      <c r="G13483" s="401"/>
      <c r="H13483" s="401"/>
      <c r="I13483" s="401"/>
      <c r="J13483" s="194"/>
      <c r="K13483" s="194"/>
      <c r="L13483" s="195"/>
      <c r="M13483" s="196"/>
      <c r="N13483" s="197"/>
      <c r="O13483" s="197"/>
      <c r="P13483" s="231"/>
    </row>
    <row r="13484" spans="2:16">
      <c r="B13484" s="351"/>
      <c r="C13484" s="436"/>
      <c r="D13484" s="399"/>
      <c r="E13484" s="400"/>
      <c r="G13484" s="401"/>
      <c r="H13484" s="401"/>
      <c r="I13484" s="401"/>
      <c r="J13484" s="194"/>
      <c r="K13484" s="194"/>
      <c r="L13484" s="195"/>
      <c r="M13484" s="196"/>
      <c r="N13484" s="197"/>
      <c r="O13484" s="197"/>
      <c r="P13484" s="231"/>
    </row>
    <row r="13485" spans="2:16">
      <c r="B13485" s="351"/>
      <c r="C13485" s="436"/>
      <c r="D13485" s="399"/>
      <c r="E13485" s="400"/>
      <c r="G13485" s="401"/>
      <c r="H13485" s="401"/>
      <c r="I13485" s="401"/>
      <c r="J13485" s="194"/>
      <c r="K13485" s="194"/>
      <c r="L13485" s="195"/>
      <c r="M13485" s="196"/>
      <c r="N13485" s="197"/>
      <c r="O13485" s="197"/>
      <c r="P13485" s="231"/>
    </row>
    <row r="13486" spans="2:16">
      <c r="B13486" s="351"/>
      <c r="C13486" s="436"/>
      <c r="D13486" s="399"/>
      <c r="E13486" s="400"/>
      <c r="G13486" s="401"/>
      <c r="H13486" s="401"/>
      <c r="I13486" s="401"/>
      <c r="J13486" s="194"/>
      <c r="K13486" s="194"/>
      <c r="L13486" s="195"/>
      <c r="M13486" s="196"/>
      <c r="N13486" s="197"/>
      <c r="O13486" s="197"/>
      <c r="P13486" s="231"/>
    </row>
    <row r="13487" spans="2:16">
      <c r="B13487" s="351"/>
      <c r="C13487" s="436"/>
      <c r="D13487" s="399"/>
      <c r="E13487" s="400"/>
      <c r="G13487" s="401"/>
      <c r="H13487" s="401"/>
      <c r="I13487" s="401"/>
      <c r="J13487" s="194"/>
      <c r="K13487" s="194"/>
      <c r="L13487" s="195"/>
      <c r="M13487" s="196"/>
      <c r="N13487" s="197"/>
      <c r="O13487" s="197"/>
      <c r="P13487" s="231"/>
    </row>
    <row r="13488" spans="2:16">
      <c r="B13488" s="351"/>
      <c r="C13488" s="436"/>
      <c r="D13488" s="399"/>
      <c r="E13488" s="400"/>
      <c r="G13488" s="401"/>
      <c r="H13488" s="401"/>
      <c r="I13488" s="401"/>
      <c r="J13488" s="194"/>
      <c r="K13488" s="194"/>
      <c r="L13488" s="195"/>
      <c r="M13488" s="196"/>
      <c r="N13488" s="197"/>
      <c r="O13488" s="197"/>
      <c r="P13488" s="231"/>
    </row>
    <row r="13489" spans="2:16">
      <c r="B13489" s="351"/>
      <c r="C13489" s="436"/>
      <c r="D13489" s="399"/>
      <c r="E13489" s="400"/>
      <c r="G13489" s="401"/>
      <c r="H13489" s="401"/>
      <c r="I13489" s="401"/>
      <c r="J13489" s="194"/>
      <c r="K13489" s="194"/>
      <c r="L13489" s="195"/>
      <c r="M13489" s="196"/>
      <c r="N13489" s="197"/>
      <c r="O13489" s="197"/>
      <c r="P13489" s="231"/>
    </row>
    <row r="13490" spans="2:16">
      <c r="B13490" s="351"/>
      <c r="C13490" s="436"/>
      <c r="D13490" s="399"/>
      <c r="E13490" s="400"/>
      <c r="G13490" s="401"/>
      <c r="H13490" s="401"/>
      <c r="I13490" s="401"/>
      <c r="J13490" s="194"/>
      <c r="K13490" s="194"/>
      <c r="L13490" s="195"/>
      <c r="M13490" s="196"/>
      <c r="N13490" s="197"/>
      <c r="O13490" s="197"/>
      <c r="P13490" s="231"/>
    </row>
    <row r="13491" spans="2:16">
      <c r="B13491" s="351"/>
      <c r="C13491" s="436"/>
      <c r="D13491" s="399"/>
      <c r="E13491" s="400"/>
      <c r="G13491" s="401"/>
      <c r="H13491" s="401"/>
      <c r="I13491" s="401"/>
      <c r="J13491" s="194"/>
      <c r="K13491" s="194"/>
      <c r="L13491" s="195"/>
      <c r="M13491" s="196"/>
      <c r="N13491" s="197"/>
      <c r="O13491" s="197"/>
      <c r="P13491" s="231"/>
    </row>
    <row r="13492" spans="2:16">
      <c r="B13492" s="351"/>
      <c r="C13492" s="436"/>
      <c r="D13492" s="399"/>
      <c r="E13492" s="400"/>
      <c r="G13492" s="401"/>
      <c r="H13492" s="401"/>
      <c r="I13492" s="401"/>
      <c r="J13492" s="194"/>
      <c r="K13492" s="194"/>
      <c r="L13492" s="195"/>
      <c r="M13492" s="196"/>
      <c r="N13492" s="197"/>
      <c r="O13492" s="197"/>
      <c r="P13492" s="231"/>
    </row>
    <row r="13493" spans="2:16">
      <c r="B13493" s="351"/>
      <c r="C13493" s="436"/>
      <c r="D13493" s="399"/>
      <c r="E13493" s="400"/>
      <c r="G13493" s="401"/>
      <c r="H13493" s="401"/>
      <c r="I13493" s="401"/>
      <c r="J13493" s="194"/>
      <c r="K13493" s="194"/>
      <c r="L13493" s="195"/>
      <c r="M13493" s="196"/>
      <c r="N13493" s="197"/>
      <c r="O13493" s="197"/>
      <c r="P13493" s="231"/>
    </row>
    <row r="13494" spans="2:16">
      <c r="B13494" s="351"/>
      <c r="C13494" s="436"/>
      <c r="D13494" s="399"/>
      <c r="E13494" s="400"/>
      <c r="G13494" s="401"/>
      <c r="H13494" s="401"/>
      <c r="I13494" s="401"/>
      <c r="J13494" s="194"/>
      <c r="K13494" s="194"/>
      <c r="L13494" s="195"/>
      <c r="M13494" s="196"/>
      <c r="N13494" s="197"/>
      <c r="O13494" s="197"/>
      <c r="P13494" s="231"/>
    </row>
    <row r="13495" spans="2:16">
      <c r="B13495" s="351"/>
      <c r="C13495" s="436"/>
      <c r="D13495" s="399"/>
      <c r="E13495" s="400"/>
      <c r="G13495" s="401"/>
      <c r="H13495" s="401"/>
      <c r="I13495" s="401"/>
      <c r="J13495" s="194"/>
      <c r="K13495" s="194"/>
      <c r="L13495" s="195"/>
      <c r="M13495" s="196"/>
      <c r="N13495" s="197"/>
      <c r="O13495" s="197"/>
      <c r="P13495" s="231"/>
    </row>
    <row r="13496" spans="2:16">
      <c r="B13496" s="351"/>
      <c r="C13496" s="436"/>
      <c r="D13496" s="399"/>
      <c r="E13496" s="400"/>
      <c r="G13496" s="401"/>
      <c r="H13496" s="401"/>
      <c r="I13496" s="401"/>
      <c r="J13496" s="194"/>
      <c r="K13496" s="194"/>
      <c r="L13496" s="195"/>
      <c r="M13496" s="196"/>
      <c r="N13496" s="197"/>
      <c r="O13496" s="197"/>
      <c r="P13496" s="231"/>
    </row>
    <row r="13497" spans="2:16">
      <c r="B13497" s="351"/>
      <c r="C13497" s="436"/>
      <c r="D13497" s="399"/>
      <c r="E13497" s="400"/>
      <c r="G13497" s="401"/>
      <c r="H13497" s="401"/>
      <c r="I13497" s="401"/>
      <c r="J13497" s="194"/>
      <c r="K13497" s="194"/>
      <c r="L13497" s="195"/>
      <c r="M13497" s="196"/>
      <c r="N13497" s="197"/>
      <c r="O13497" s="197"/>
      <c r="P13497" s="231"/>
    </row>
    <row r="13498" spans="2:16">
      <c r="B13498" s="351"/>
      <c r="C13498" s="436"/>
      <c r="D13498" s="399"/>
      <c r="E13498" s="400"/>
      <c r="G13498" s="401"/>
      <c r="H13498" s="401"/>
      <c r="I13498" s="401"/>
      <c r="J13498" s="194"/>
      <c r="K13498" s="194"/>
      <c r="L13498" s="195"/>
      <c r="M13498" s="196"/>
      <c r="N13498" s="197"/>
      <c r="O13498" s="197"/>
      <c r="P13498" s="231"/>
    </row>
    <row r="13499" spans="2:16">
      <c r="B13499" s="351"/>
      <c r="C13499" s="436"/>
      <c r="D13499" s="399"/>
      <c r="E13499" s="400"/>
      <c r="G13499" s="401"/>
      <c r="H13499" s="401"/>
      <c r="I13499" s="401"/>
      <c r="J13499" s="194"/>
      <c r="K13499" s="194"/>
      <c r="L13499" s="195"/>
      <c r="M13499" s="196"/>
      <c r="N13499" s="197"/>
      <c r="O13499" s="197"/>
      <c r="P13499" s="231"/>
    </row>
    <row r="13500" spans="2:16">
      <c r="B13500" s="351"/>
      <c r="C13500" s="436"/>
      <c r="D13500" s="399"/>
      <c r="E13500" s="400"/>
      <c r="G13500" s="401"/>
      <c r="H13500" s="401"/>
      <c r="I13500" s="401"/>
      <c r="J13500" s="194"/>
      <c r="K13500" s="194"/>
      <c r="L13500" s="195"/>
      <c r="M13500" s="196"/>
      <c r="N13500" s="197"/>
      <c r="O13500" s="197"/>
      <c r="P13500" s="231"/>
    </row>
    <row r="13501" spans="2:16">
      <c r="B13501" s="351"/>
      <c r="C13501" s="436"/>
      <c r="D13501" s="399"/>
      <c r="E13501" s="400"/>
      <c r="G13501" s="401"/>
      <c r="H13501" s="401"/>
      <c r="I13501" s="401"/>
      <c r="J13501" s="194"/>
      <c r="K13501" s="194"/>
      <c r="L13501" s="195"/>
      <c r="M13501" s="196"/>
      <c r="N13501" s="197"/>
      <c r="O13501" s="197"/>
      <c r="P13501" s="231"/>
    </row>
    <row r="13502" spans="2:16">
      <c r="B13502" s="351"/>
      <c r="C13502" s="436"/>
      <c r="D13502" s="399"/>
      <c r="E13502" s="400"/>
      <c r="G13502" s="401"/>
      <c r="H13502" s="401"/>
      <c r="I13502" s="401"/>
      <c r="J13502" s="194"/>
      <c r="K13502" s="194"/>
      <c r="L13502" s="195"/>
      <c r="M13502" s="196"/>
      <c r="N13502" s="197"/>
      <c r="O13502" s="197"/>
      <c r="P13502" s="231"/>
    </row>
    <row r="13503" spans="2:16">
      <c r="B13503" s="351"/>
      <c r="C13503" s="436"/>
      <c r="D13503" s="399"/>
      <c r="E13503" s="400"/>
      <c r="G13503" s="401"/>
      <c r="H13503" s="401"/>
      <c r="I13503" s="401"/>
      <c r="J13503" s="194"/>
      <c r="K13503" s="194"/>
      <c r="L13503" s="195"/>
      <c r="M13503" s="196"/>
      <c r="N13503" s="197"/>
      <c r="O13503" s="197"/>
      <c r="P13503" s="231"/>
    </row>
    <row r="13504" spans="2:16">
      <c r="B13504" s="351"/>
      <c r="C13504" s="436"/>
      <c r="D13504" s="399"/>
      <c r="E13504" s="400"/>
      <c r="G13504" s="401"/>
      <c r="H13504" s="401"/>
      <c r="I13504" s="401"/>
      <c r="J13504" s="194"/>
      <c r="K13504" s="194"/>
      <c r="L13504" s="195"/>
      <c r="M13504" s="196"/>
      <c r="N13504" s="197"/>
      <c r="O13504" s="197"/>
      <c r="P13504" s="231"/>
    </row>
    <row r="13505" spans="2:16">
      <c r="B13505" s="351"/>
      <c r="C13505" s="436"/>
      <c r="D13505" s="399"/>
      <c r="E13505" s="400"/>
      <c r="G13505" s="401"/>
      <c r="H13505" s="401"/>
      <c r="I13505" s="401"/>
      <c r="J13505" s="194"/>
      <c r="K13505" s="194"/>
      <c r="L13505" s="195"/>
      <c r="M13505" s="196"/>
      <c r="N13505" s="197"/>
      <c r="O13505" s="197"/>
      <c r="P13505" s="231"/>
    </row>
    <row r="13506" spans="2:16">
      <c r="B13506" s="351"/>
      <c r="C13506" s="436"/>
      <c r="D13506" s="399"/>
      <c r="E13506" s="400"/>
      <c r="G13506" s="401"/>
      <c r="H13506" s="401"/>
      <c r="I13506" s="401"/>
      <c r="J13506" s="194"/>
      <c r="K13506" s="194"/>
      <c r="L13506" s="195"/>
      <c r="M13506" s="196"/>
      <c r="N13506" s="197"/>
      <c r="O13506" s="197"/>
      <c r="P13506" s="231"/>
    </row>
    <row r="13507" spans="2:16">
      <c r="B13507" s="351"/>
      <c r="C13507" s="436"/>
      <c r="D13507" s="399"/>
      <c r="E13507" s="400"/>
      <c r="G13507" s="401"/>
      <c r="H13507" s="401"/>
      <c r="I13507" s="401"/>
      <c r="J13507" s="194"/>
      <c r="K13507" s="194"/>
      <c r="L13507" s="195"/>
      <c r="M13507" s="196"/>
      <c r="N13507" s="197"/>
      <c r="O13507" s="197"/>
      <c r="P13507" s="231"/>
    </row>
    <row r="13508" spans="2:16">
      <c r="B13508" s="351"/>
      <c r="C13508" s="436"/>
      <c r="D13508" s="399"/>
      <c r="E13508" s="400"/>
      <c r="G13508" s="401"/>
      <c r="H13508" s="401"/>
      <c r="I13508" s="401"/>
      <c r="J13508" s="194"/>
      <c r="K13508" s="194"/>
      <c r="L13508" s="195"/>
      <c r="M13508" s="196"/>
      <c r="N13508" s="197"/>
      <c r="O13508" s="197"/>
      <c r="P13508" s="231"/>
    </row>
    <row r="13509" spans="2:16">
      <c r="B13509" s="351"/>
      <c r="C13509" s="436"/>
      <c r="D13509" s="399"/>
      <c r="E13509" s="400"/>
      <c r="G13509" s="401"/>
      <c r="H13509" s="401"/>
      <c r="I13509" s="401"/>
      <c r="J13509" s="194"/>
      <c r="K13509" s="194"/>
      <c r="L13509" s="195"/>
      <c r="M13509" s="196"/>
      <c r="N13509" s="197"/>
      <c r="O13509" s="197"/>
      <c r="P13509" s="231"/>
    </row>
    <row r="13510" spans="2:16">
      <c r="B13510" s="351"/>
      <c r="C13510" s="436"/>
      <c r="D13510" s="399"/>
      <c r="E13510" s="400"/>
      <c r="G13510" s="401"/>
      <c r="H13510" s="401"/>
      <c r="I13510" s="401"/>
      <c r="J13510" s="194"/>
      <c r="K13510" s="194"/>
      <c r="L13510" s="195"/>
      <c r="M13510" s="196"/>
      <c r="N13510" s="197"/>
      <c r="O13510" s="197"/>
      <c r="P13510" s="231"/>
    </row>
    <row r="13511" spans="2:16">
      <c r="B13511" s="351"/>
      <c r="C13511" s="436"/>
      <c r="D13511" s="399"/>
      <c r="E13511" s="400"/>
      <c r="G13511" s="401"/>
      <c r="H13511" s="401"/>
      <c r="I13511" s="401"/>
      <c r="J13511" s="194"/>
      <c r="K13511" s="194"/>
      <c r="L13511" s="195"/>
      <c r="M13511" s="196"/>
      <c r="N13511" s="197"/>
      <c r="O13511" s="197"/>
      <c r="P13511" s="231"/>
    </row>
    <row r="13512" spans="2:16">
      <c r="B13512" s="351"/>
      <c r="C13512" s="436"/>
      <c r="D13512" s="399"/>
      <c r="E13512" s="400"/>
      <c r="G13512" s="401"/>
      <c r="H13512" s="401"/>
      <c r="I13512" s="401"/>
      <c r="J13512" s="194"/>
      <c r="K13512" s="194"/>
      <c r="L13512" s="195"/>
      <c r="M13512" s="196"/>
      <c r="N13512" s="197"/>
      <c r="O13512" s="197"/>
      <c r="P13512" s="231"/>
    </row>
    <row r="13513" spans="2:16">
      <c r="B13513" s="351"/>
      <c r="C13513" s="436"/>
      <c r="D13513" s="399"/>
      <c r="E13513" s="400"/>
      <c r="G13513" s="401"/>
      <c r="H13513" s="401"/>
      <c r="I13513" s="401"/>
      <c r="J13513" s="194"/>
      <c r="K13513" s="194"/>
      <c r="L13513" s="195"/>
      <c r="M13513" s="196"/>
      <c r="N13513" s="197"/>
      <c r="O13513" s="197"/>
      <c r="P13513" s="231"/>
    </row>
    <row r="13514" spans="2:16">
      <c r="B13514" s="351"/>
      <c r="C13514" s="436"/>
      <c r="D13514" s="399"/>
      <c r="E13514" s="400"/>
      <c r="G13514" s="401"/>
      <c r="H13514" s="401"/>
      <c r="I13514" s="401"/>
      <c r="J13514" s="194"/>
      <c r="K13514" s="194"/>
      <c r="L13514" s="195"/>
      <c r="M13514" s="196"/>
      <c r="N13514" s="197"/>
      <c r="O13514" s="197"/>
      <c r="P13514" s="231"/>
    </row>
    <row r="13515" spans="2:16">
      <c r="B13515" s="351"/>
      <c r="C13515" s="436"/>
      <c r="D13515" s="399"/>
      <c r="E13515" s="400"/>
      <c r="G13515" s="401"/>
      <c r="H13515" s="401"/>
      <c r="I13515" s="401"/>
      <c r="J13515" s="194"/>
      <c r="K13515" s="194"/>
      <c r="L13515" s="195"/>
      <c r="M13515" s="196"/>
      <c r="N13515" s="197"/>
      <c r="O13515" s="197"/>
      <c r="P13515" s="231"/>
    </row>
    <row r="13516" spans="2:16">
      <c r="B13516" s="351"/>
      <c r="C13516" s="436"/>
      <c r="D13516" s="399"/>
      <c r="E13516" s="400"/>
      <c r="G13516" s="401"/>
      <c r="H13516" s="401"/>
      <c r="I13516" s="401"/>
      <c r="J13516" s="194"/>
      <c r="K13516" s="194"/>
      <c r="L13516" s="195"/>
      <c r="M13516" s="196"/>
      <c r="N13516" s="197"/>
      <c r="O13516" s="197"/>
      <c r="P13516" s="231"/>
    </row>
    <row r="13517" spans="2:16">
      <c r="B13517" s="351"/>
      <c r="C13517" s="436"/>
      <c r="D13517" s="399"/>
      <c r="E13517" s="400"/>
      <c r="G13517" s="401"/>
      <c r="H13517" s="401"/>
      <c r="I13517" s="401"/>
      <c r="J13517" s="194"/>
      <c r="K13517" s="194"/>
      <c r="L13517" s="195"/>
      <c r="M13517" s="196"/>
      <c r="N13517" s="197"/>
      <c r="O13517" s="197"/>
      <c r="P13517" s="231"/>
    </row>
    <row r="13518" spans="2:16">
      <c r="B13518" s="351"/>
      <c r="C13518" s="436"/>
      <c r="D13518" s="399"/>
      <c r="E13518" s="400"/>
      <c r="G13518" s="401"/>
      <c r="H13518" s="401"/>
      <c r="I13518" s="401"/>
      <c r="J13518" s="194"/>
      <c r="K13518" s="194"/>
      <c r="L13518" s="195"/>
      <c r="M13518" s="196"/>
      <c r="N13518" s="197"/>
      <c r="O13518" s="197"/>
      <c r="P13518" s="231"/>
    </row>
    <row r="13519" spans="2:16">
      <c r="B13519" s="351"/>
      <c r="C13519" s="436"/>
      <c r="D13519" s="399"/>
      <c r="E13519" s="400"/>
      <c r="G13519" s="401"/>
      <c r="H13519" s="401"/>
      <c r="I13519" s="401"/>
      <c r="J13519" s="194"/>
      <c r="K13519" s="194"/>
      <c r="L13519" s="195"/>
      <c r="M13519" s="196"/>
      <c r="N13519" s="197"/>
      <c r="O13519" s="197"/>
      <c r="P13519" s="231"/>
    </row>
    <row r="13520" spans="2:16">
      <c r="B13520" s="351"/>
      <c r="C13520" s="436"/>
      <c r="D13520" s="399"/>
      <c r="E13520" s="400"/>
      <c r="G13520" s="401"/>
      <c r="H13520" s="401"/>
      <c r="I13520" s="401"/>
      <c r="J13520" s="194"/>
      <c r="K13520" s="194"/>
      <c r="L13520" s="195"/>
      <c r="M13520" s="196"/>
      <c r="N13520" s="197"/>
      <c r="O13520" s="197"/>
      <c r="P13520" s="231"/>
    </row>
    <row r="13521" spans="2:16">
      <c r="B13521" s="351"/>
      <c r="C13521" s="436"/>
      <c r="D13521" s="399"/>
      <c r="E13521" s="400"/>
      <c r="G13521" s="401"/>
      <c r="H13521" s="401"/>
      <c r="I13521" s="401"/>
      <c r="J13521" s="194"/>
      <c r="K13521" s="194"/>
      <c r="L13521" s="195"/>
      <c r="M13521" s="196"/>
      <c r="N13521" s="197"/>
      <c r="O13521" s="197"/>
      <c r="P13521" s="231"/>
    </row>
    <row r="13522" spans="2:16">
      <c r="B13522" s="351"/>
      <c r="C13522" s="435"/>
      <c r="D13522" s="399"/>
      <c r="E13522" s="400"/>
      <c r="G13522" s="401"/>
      <c r="H13522" s="401"/>
      <c r="I13522" s="401"/>
      <c r="J13522" s="194"/>
      <c r="K13522" s="194"/>
      <c r="L13522" s="195"/>
      <c r="M13522" s="196"/>
      <c r="N13522" s="197"/>
      <c r="O13522" s="197"/>
      <c r="P13522" s="231"/>
    </row>
    <row r="13523" spans="2:16">
      <c r="B13523" s="351"/>
      <c r="C13523" s="435"/>
      <c r="D13523" s="399"/>
      <c r="E13523" s="400"/>
      <c r="G13523" s="401"/>
      <c r="H13523" s="401"/>
      <c r="I13523" s="401"/>
      <c r="J13523" s="194"/>
      <c r="K13523" s="194"/>
      <c r="L13523" s="195"/>
      <c r="M13523" s="196"/>
      <c r="N13523" s="197"/>
      <c r="O13523" s="197"/>
      <c r="P13523" s="231"/>
    </row>
    <row r="13524" spans="2:16">
      <c r="B13524" s="351"/>
      <c r="C13524" s="435"/>
      <c r="D13524" s="399"/>
      <c r="E13524" s="400"/>
      <c r="G13524" s="401"/>
      <c r="H13524" s="401"/>
      <c r="I13524" s="401"/>
      <c r="J13524" s="194"/>
      <c r="K13524" s="194"/>
      <c r="L13524" s="195"/>
      <c r="M13524" s="196"/>
      <c r="N13524" s="197"/>
      <c r="O13524" s="197"/>
      <c r="P13524" s="231"/>
    </row>
    <row r="13525" spans="2:16">
      <c r="B13525" s="351"/>
      <c r="C13525" s="435"/>
      <c r="D13525" s="399"/>
      <c r="E13525" s="400"/>
      <c r="G13525" s="401"/>
      <c r="H13525" s="401"/>
      <c r="I13525" s="401"/>
      <c r="J13525" s="194"/>
      <c r="K13525" s="194"/>
      <c r="L13525" s="195"/>
      <c r="M13525" s="196"/>
      <c r="N13525" s="197"/>
      <c r="O13525" s="197"/>
      <c r="P13525" s="231"/>
    </row>
    <row r="13526" spans="2:16">
      <c r="B13526" s="351"/>
      <c r="C13526" s="435"/>
      <c r="D13526" s="399"/>
      <c r="E13526" s="400"/>
      <c r="G13526" s="401"/>
      <c r="H13526" s="401"/>
      <c r="I13526" s="401"/>
      <c r="J13526" s="194"/>
      <c r="K13526" s="194"/>
      <c r="L13526" s="195"/>
      <c r="M13526" s="196"/>
      <c r="N13526" s="197"/>
      <c r="O13526" s="197"/>
      <c r="P13526" s="231"/>
    </row>
    <row r="13527" spans="2:16">
      <c r="B13527" s="351"/>
      <c r="C13527" s="435"/>
      <c r="D13527" s="399"/>
      <c r="E13527" s="400"/>
      <c r="G13527" s="401"/>
      <c r="H13527" s="401"/>
      <c r="I13527" s="401"/>
      <c r="J13527" s="194"/>
      <c r="K13527" s="194"/>
      <c r="L13527" s="195"/>
      <c r="M13527" s="196"/>
      <c r="N13527" s="197"/>
      <c r="O13527" s="197"/>
      <c r="P13527" s="231"/>
    </row>
    <row r="13528" spans="2:16">
      <c r="B13528" s="351"/>
      <c r="C13528" s="435"/>
      <c r="D13528" s="399"/>
      <c r="E13528" s="400"/>
      <c r="G13528" s="401"/>
      <c r="H13528" s="401"/>
      <c r="I13528" s="401"/>
      <c r="J13528" s="194"/>
      <c r="K13528" s="194"/>
      <c r="L13528" s="195"/>
      <c r="M13528" s="196"/>
      <c r="N13528" s="197"/>
      <c r="O13528" s="197"/>
      <c r="P13528" s="231"/>
    </row>
    <row r="13529" spans="2:16">
      <c r="B13529" s="351"/>
      <c r="C13529" s="435"/>
      <c r="D13529" s="399"/>
      <c r="E13529" s="400"/>
      <c r="G13529" s="401"/>
      <c r="H13529" s="401"/>
      <c r="I13529" s="401"/>
      <c r="J13529" s="194"/>
      <c r="K13529" s="194"/>
      <c r="L13529" s="195"/>
      <c r="M13529" s="196"/>
      <c r="N13529" s="197"/>
      <c r="O13529" s="197"/>
      <c r="P13529" s="231"/>
    </row>
    <row r="13530" spans="2:16">
      <c r="B13530" s="351"/>
      <c r="C13530" s="435"/>
      <c r="D13530" s="399"/>
      <c r="E13530" s="400"/>
      <c r="G13530" s="401"/>
      <c r="H13530" s="401"/>
      <c r="I13530" s="401"/>
      <c r="J13530" s="194"/>
      <c r="K13530" s="194"/>
      <c r="L13530" s="195"/>
      <c r="M13530" s="196"/>
      <c r="N13530" s="197"/>
      <c r="O13530" s="197"/>
      <c r="P13530" s="231"/>
    </row>
    <row r="13531" spans="2:16">
      <c r="B13531" s="351"/>
      <c r="C13531" s="435"/>
      <c r="D13531" s="399"/>
      <c r="E13531" s="400"/>
      <c r="G13531" s="401"/>
      <c r="H13531" s="401"/>
      <c r="I13531" s="401"/>
      <c r="J13531" s="194"/>
      <c r="K13531" s="194"/>
      <c r="L13531" s="195"/>
      <c r="M13531" s="196"/>
      <c r="N13531" s="197"/>
      <c r="O13531" s="197"/>
      <c r="P13531" s="231"/>
    </row>
    <row r="13532" spans="2:16">
      <c r="B13532" s="351"/>
      <c r="C13532" s="435"/>
      <c r="D13532" s="399"/>
      <c r="E13532" s="400"/>
      <c r="G13532" s="401"/>
      <c r="H13532" s="401"/>
      <c r="I13532" s="401"/>
      <c r="J13532" s="194"/>
      <c r="K13532" s="194"/>
      <c r="L13532" s="195"/>
      <c r="M13532" s="196"/>
      <c r="N13532" s="197"/>
      <c r="O13532" s="197"/>
      <c r="P13532" s="231"/>
    </row>
    <row r="13533" spans="2:16">
      <c r="B13533" s="351"/>
      <c r="C13533" s="435"/>
      <c r="D13533" s="399"/>
      <c r="E13533" s="400"/>
      <c r="G13533" s="401"/>
      <c r="H13533" s="401"/>
      <c r="I13533" s="401"/>
      <c r="J13533" s="194"/>
      <c r="K13533" s="194"/>
      <c r="L13533" s="195"/>
      <c r="M13533" s="196"/>
      <c r="N13533" s="197"/>
      <c r="O13533" s="197"/>
      <c r="P13533" s="231"/>
    </row>
    <row r="13534" spans="2:16">
      <c r="B13534" s="351"/>
      <c r="C13534" s="435"/>
      <c r="D13534" s="399"/>
      <c r="E13534" s="400"/>
      <c r="G13534" s="401"/>
      <c r="H13534" s="401"/>
      <c r="I13534" s="401"/>
      <c r="J13534" s="194"/>
      <c r="K13534" s="194"/>
      <c r="L13534" s="195"/>
      <c r="M13534" s="196"/>
      <c r="N13534" s="197"/>
      <c r="O13534" s="197"/>
      <c r="P13534" s="231"/>
    </row>
    <row r="13535" spans="2:16">
      <c r="B13535" s="351"/>
      <c r="C13535" s="435"/>
      <c r="D13535" s="399"/>
      <c r="E13535" s="400"/>
      <c r="G13535" s="401"/>
      <c r="H13535" s="401"/>
      <c r="I13535" s="401"/>
      <c r="J13535" s="194"/>
      <c r="K13535" s="194"/>
      <c r="L13535" s="195"/>
      <c r="M13535" s="196"/>
      <c r="N13535" s="197"/>
      <c r="O13535" s="197"/>
      <c r="P13535" s="231"/>
    </row>
    <row r="13536" spans="2:16">
      <c r="B13536" s="351"/>
      <c r="C13536" s="435"/>
      <c r="D13536" s="399"/>
      <c r="E13536" s="400"/>
      <c r="G13536" s="401"/>
      <c r="H13536" s="401"/>
      <c r="I13536" s="401"/>
      <c r="J13536" s="194"/>
      <c r="K13536" s="194"/>
      <c r="L13536" s="195"/>
      <c r="M13536" s="196"/>
      <c r="N13536" s="197"/>
      <c r="O13536" s="197"/>
      <c r="P13536" s="231"/>
    </row>
    <row r="13537" spans="2:16">
      <c r="B13537" s="351"/>
      <c r="C13537" s="435"/>
      <c r="D13537" s="399"/>
      <c r="E13537" s="400"/>
      <c r="G13537" s="401"/>
      <c r="H13537" s="401"/>
      <c r="I13537" s="401"/>
      <c r="J13537" s="194"/>
      <c r="K13537" s="194"/>
      <c r="L13537" s="195"/>
      <c r="M13537" s="196"/>
      <c r="N13537" s="197"/>
      <c r="O13537" s="197"/>
      <c r="P13537" s="231"/>
    </row>
    <row r="13538" spans="2:16">
      <c r="B13538" s="351"/>
      <c r="C13538" s="435"/>
      <c r="D13538" s="399"/>
      <c r="E13538" s="400"/>
      <c r="G13538" s="401"/>
      <c r="H13538" s="401"/>
      <c r="I13538" s="401"/>
      <c r="J13538" s="194"/>
      <c r="K13538" s="194"/>
      <c r="L13538" s="195"/>
      <c r="M13538" s="196"/>
      <c r="N13538" s="197"/>
      <c r="O13538" s="197"/>
      <c r="P13538" s="231"/>
    </row>
    <row r="13539" spans="2:16">
      <c r="B13539" s="351"/>
      <c r="C13539" s="435"/>
      <c r="D13539" s="399"/>
      <c r="E13539" s="400"/>
      <c r="G13539" s="401"/>
      <c r="H13539" s="401"/>
      <c r="I13539" s="401"/>
      <c r="J13539" s="194"/>
      <c r="K13539" s="194"/>
      <c r="L13539" s="195"/>
      <c r="M13539" s="196"/>
      <c r="N13539" s="197"/>
      <c r="O13539" s="197"/>
      <c r="P13539" s="231"/>
    </row>
    <row r="13540" spans="2:16">
      <c r="B13540" s="351"/>
      <c r="C13540" s="435"/>
      <c r="D13540" s="399"/>
      <c r="E13540" s="400"/>
      <c r="G13540" s="401"/>
      <c r="H13540" s="401"/>
      <c r="I13540" s="401"/>
      <c r="J13540" s="194"/>
      <c r="K13540" s="194"/>
      <c r="L13540" s="195"/>
      <c r="M13540" s="196"/>
      <c r="N13540" s="197"/>
      <c r="O13540" s="197"/>
      <c r="P13540" s="231"/>
    </row>
    <row r="13541" spans="2:16">
      <c r="B13541" s="351"/>
      <c r="C13541" s="435"/>
      <c r="D13541" s="399"/>
      <c r="E13541" s="400"/>
      <c r="G13541" s="401"/>
      <c r="H13541" s="401"/>
      <c r="I13541" s="401"/>
      <c r="J13541" s="194"/>
      <c r="K13541" s="194"/>
      <c r="L13541" s="195"/>
      <c r="M13541" s="196"/>
      <c r="N13541" s="197"/>
      <c r="O13541" s="197"/>
      <c r="P13541" s="231"/>
    </row>
    <row r="13542" spans="2:16">
      <c r="B13542" s="351"/>
      <c r="C13542" s="435"/>
      <c r="D13542" s="399"/>
      <c r="E13542" s="400"/>
      <c r="G13542" s="401"/>
      <c r="H13542" s="401"/>
      <c r="I13542" s="401"/>
      <c r="J13542" s="194"/>
      <c r="K13542" s="194"/>
      <c r="L13542" s="195"/>
      <c r="M13542" s="196"/>
      <c r="N13542" s="197"/>
      <c r="O13542" s="197"/>
      <c r="P13542" s="231"/>
    </row>
    <row r="13543" spans="2:16">
      <c r="B13543" s="351"/>
      <c r="C13543" s="435"/>
      <c r="D13543" s="399"/>
      <c r="E13543" s="400"/>
      <c r="G13543" s="401"/>
      <c r="H13543" s="401"/>
      <c r="I13543" s="401"/>
      <c r="J13543" s="194"/>
      <c r="K13543" s="194"/>
      <c r="L13543" s="195"/>
      <c r="M13543" s="196"/>
      <c r="N13543" s="197"/>
      <c r="O13543" s="197"/>
      <c r="P13543" s="231"/>
    </row>
    <row r="13544" spans="2:16">
      <c r="B13544" s="351"/>
      <c r="C13544" s="435"/>
      <c r="D13544" s="399"/>
      <c r="E13544" s="400"/>
      <c r="G13544" s="401"/>
      <c r="H13544" s="401"/>
      <c r="I13544" s="401"/>
      <c r="J13544" s="194"/>
      <c r="K13544" s="194"/>
      <c r="L13544" s="195"/>
      <c r="M13544" s="196"/>
      <c r="N13544" s="197"/>
      <c r="O13544" s="197"/>
      <c r="P13544" s="231"/>
    </row>
    <row r="13545" spans="2:16">
      <c r="B13545" s="351"/>
      <c r="C13545" s="435"/>
      <c r="D13545" s="399"/>
      <c r="E13545" s="400"/>
      <c r="G13545" s="401"/>
      <c r="H13545" s="401"/>
      <c r="I13545" s="401"/>
      <c r="J13545" s="194"/>
      <c r="K13545" s="194"/>
      <c r="L13545" s="195"/>
      <c r="M13545" s="196"/>
      <c r="N13545" s="197"/>
      <c r="O13545" s="197"/>
      <c r="P13545" s="231"/>
    </row>
    <row r="13546" spans="2:16">
      <c r="B13546" s="351"/>
      <c r="C13546" s="435"/>
      <c r="D13546" s="399"/>
      <c r="E13546" s="400"/>
      <c r="G13546" s="401"/>
      <c r="H13546" s="401"/>
      <c r="I13546" s="401"/>
      <c r="J13546" s="194"/>
      <c r="K13546" s="194"/>
      <c r="L13546" s="195"/>
      <c r="M13546" s="196"/>
      <c r="N13546" s="197"/>
      <c r="O13546" s="197"/>
      <c r="P13546" s="231"/>
    </row>
    <row r="13547" spans="2:16">
      <c r="B13547" s="351"/>
      <c r="C13547" s="435"/>
      <c r="D13547" s="399"/>
      <c r="E13547" s="400"/>
      <c r="G13547" s="401"/>
      <c r="H13547" s="401"/>
      <c r="I13547" s="401"/>
      <c r="J13547" s="194"/>
      <c r="K13547" s="194"/>
      <c r="L13547" s="195"/>
      <c r="M13547" s="196"/>
      <c r="N13547" s="197"/>
      <c r="O13547" s="197"/>
      <c r="P13547" s="231"/>
    </row>
    <row r="13548" spans="2:16">
      <c r="B13548" s="351"/>
      <c r="C13548" s="435"/>
      <c r="D13548" s="399"/>
      <c r="E13548" s="400"/>
      <c r="G13548" s="401"/>
      <c r="H13548" s="401"/>
      <c r="I13548" s="401"/>
      <c r="J13548" s="194"/>
      <c r="K13548" s="194"/>
      <c r="L13548" s="195"/>
      <c r="M13548" s="196"/>
      <c r="N13548" s="197"/>
      <c r="O13548" s="197"/>
      <c r="P13548" s="231"/>
    </row>
    <row r="13549" spans="2:16">
      <c r="B13549" s="351"/>
      <c r="C13549" s="435"/>
      <c r="D13549" s="399"/>
      <c r="E13549" s="400"/>
      <c r="G13549" s="401"/>
      <c r="H13549" s="401"/>
      <c r="I13549" s="401"/>
      <c r="J13549" s="194"/>
      <c r="K13549" s="194"/>
      <c r="L13549" s="195"/>
      <c r="M13549" s="196"/>
      <c r="N13549" s="197"/>
      <c r="O13549" s="197"/>
      <c r="P13549" s="231"/>
    </row>
    <row r="13550" spans="2:16">
      <c r="B13550" s="351"/>
      <c r="C13550" s="435"/>
      <c r="D13550" s="399"/>
      <c r="E13550" s="400"/>
      <c r="G13550" s="401"/>
      <c r="H13550" s="401"/>
      <c r="I13550" s="401"/>
      <c r="J13550" s="194"/>
      <c r="K13550" s="194"/>
      <c r="L13550" s="195"/>
      <c r="M13550" s="196"/>
      <c r="N13550" s="197"/>
      <c r="O13550" s="197"/>
      <c r="P13550" s="231"/>
    </row>
    <row r="13551" spans="2:16">
      <c r="B13551" s="351"/>
      <c r="C13551" s="435"/>
      <c r="D13551" s="399"/>
      <c r="E13551" s="400"/>
      <c r="G13551" s="401"/>
      <c r="H13551" s="401"/>
      <c r="I13551" s="401"/>
      <c r="J13551" s="194"/>
      <c r="K13551" s="194"/>
      <c r="L13551" s="195"/>
      <c r="M13551" s="196"/>
      <c r="N13551" s="197"/>
      <c r="O13551" s="197"/>
      <c r="P13551" s="231"/>
    </row>
    <row r="13552" spans="2:16">
      <c r="B13552" s="351"/>
      <c r="C13552" s="435"/>
      <c r="D13552" s="399"/>
      <c r="E13552" s="400"/>
      <c r="G13552" s="401"/>
      <c r="H13552" s="401"/>
      <c r="I13552" s="401"/>
      <c r="J13552" s="194"/>
      <c r="K13552" s="194"/>
      <c r="L13552" s="195"/>
      <c r="M13552" s="196"/>
      <c r="N13552" s="197"/>
      <c r="O13552" s="197"/>
      <c r="P13552" s="231"/>
    </row>
    <row r="13553" spans="2:16">
      <c r="B13553" s="351"/>
      <c r="C13553" s="435"/>
      <c r="D13553" s="399"/>
      <c r="E13553" s="400"/>
      <c r="G13553" s="401"/>
      <c r="H13553" s="401"/>
      <c r="I13553" s="401"/>
      <c r="J13553" s="194"/>
      <c r="K13553" s="194"/>
      <c r="L13553" s="195"/>
      <c r="M13553" s="196"/>
      <c r="N13553" s="197"/>
      <c r="O13553" s="197"/>
      <c r="P13553" s="231"/>
    </row>
    <row r="13554" spans="2:16">
      <c r="B13554" s="351"/>
      <c r="C13554" s="435"/>
      <c r="D13554" s="399"/>
      <c r="E13554" s="400"/>
      <c r="G13554" s="401"/>
      <c r="H13554" s="401"/>
      <c r="I13554" s="401"/>
      <c r="J13554" s="194"/>
      <c r="K13554" s="194"/>
      <c r="L13554" s="195"/>
      <c r="M13554" s="196"/>
      <c r="N13554" s="197"/>
      <c r="O13554" s="197"/>
      <c r="P13554" s="231"/>
    </row>
    <row r="13555" spans="2:16">
      <c r="B13555" s="351"/>
      <c r="C13555" s="435"/>
      <c r="D13555" s="399"/>
      <c r="E13555" s="400"/>
      <c r="G13555" s="401"/>
      <c r="H13555" s="401"/>
      <c r="I13555" s="401"/>
      <c r="J13555" s="194"/>
      <c r="K13555" s="194"/>
      <c r="L13555" s="195"/>
      <c r="M13555" s="196"/>
      <c r="N13555" s="197"/>
      <c r="O13555" s="197"/>
      <c r="P13555" s="231"/>
    </row>
    <row r="13556" spans="2:16">
      <c r="B13556" s="351"/>
      <c r="C13556" s="435"/>
      <c r="D13556" s="399"/>
      <c r="E13556" s="400"/>
      <c r="G13556" s="401"/>
      <c r="H13556" s="401"/>
      <c r="I13556" s="401"/>
      <c r="J13556" s="194"/>
      <c r="K13556" s="194"/>
      <c r="L13556" s="195"/>
      <c r="M13556" s="196"/>
      <c r="N13556" s="197"/>
      <c r="O13556" s="197"/>
      <c r="P13556" s="231"/>
    </row>
    <row r="13557" spans="2:16">
      <c r="B13557" s="351"/>
      <c r="C13557" s="435"/>
      <c r="D13557" s="399"/>
      <c r="E13557" s="400"/>
      <c r="G13557" s="401"/>
      <c r="H13557" s="401"/>
      <c r="I13557" s="401"/>
      <c r="J13557" s="194"/>
      <c r="K13557" s="194"/>
      <c r="L13557" s="195"/>
      <c r="M13557" s="196"/>
      <c r="N13557" s="197"/>
      <c r="O13557" s="197"/>
      <c r="P13557" s="231"/>
    </row>
    <row r="13558" spans="2:16">
      <c r="B13558" s="351"/>
      <c r="C13558" s="435"/>
      <c r="D13558" s="399"/>
      <c r="E13558" s="400"/>
      <c r="G13558" s="401"/>
      <c r="H13558" s="401"/>
      <c r="I13558" s="401"/>
      <c r="J13558" s="194"/>
      <c r="K13558" s="194"/>
      <c r="L13558" s="195"/>
      <c r="M13558" s="196"/>
      <c r="N13558" s="197"/>
      <c r="O13558" s="197"/>
      <c r="P13558" s="231"/>
    </row>
    <row r="13559" spans="2:16">
      <c r="B13559" s="351"/>
      <c r="C13559" s="435"/>
      <c r="D13559" s="399"/>
      <c r="E13559" s="400"/>
      <c r="G13559" s="401"/>
      <c r="H13559" s="401"/>
      <c r="I13559" s="401"/>
      <c r="J13559" s="194"/>
      <c r="K13559" s="194"/>
      <c r="L13559" s="195"/>
      <c r="M13559" s="196"/>
      <c r="N13559" s="197"/>
      <c r="O13559" s="197"/>
      <c r="P13559" s="231"/>
    </row>
    <row r="13560" spans="2:16">
      <c r="B13560" s="351"/>
      <c r="C13560" s="435"/>
      <c r="D13560" s="399"/>
      <c r="E13560" s="400"/>
      <c r="G13560" s="401"/>
      <c r="H13560" s="401"/>
      <c r="I13560" s="401"/>
      <c r="J13560" s="194"/>
      <c r="K13560" s="194"/>
      <c r="L13560" s="195"/>
      <c r="M13560" s="196"/>
      <c r="N13560" s="197"/>
      <c r="O13560" s="197"/>
      <c r="P13560" s="231"/>
    </row>
    <row r="13561" spans="2:16">
      <c r="B13561" s="351"/>
      <c r="C13561" s="435"/>
      <c r="D13561" s="399"/>
      <c r="E13561" s="400"/>
      <c r="G13561" s="401"/>
      <c r="H13561" s="401"/>
      <c r="I13561" s="401"/>
      <c r="J13561" s="194"/>
      <c r="K13561" s="194"/>
      <c r="L13561" s="195"/>
      <c r="M13561" s="196"/>
      <c r="N13561" s="197"/>
      <c r="O13561" s="197"/>
      <c r="P13561" s="231"/>
    </row>
    <row r="13562" spans="2:16">
      <c r="B13562" s="351"/>
      <c r="C13562" s="435"/>
      <c r="D13562" s="399"/>
      <c r="E13562" s="400"/>
      <c r="G13562" s="401"/>
      <c r="H13562" s="401"/>
      <c r="I13562" s="401"/>
      <c r="J13562" s="194"/>
      <c r="K13562" s="194"/>
      <c r="L13562" s="195"/>
      <c r="M13562" s="196"/>
      <c r="N13562" s="197"/>
      <c r="O13562" s="197"/>
      <c r="P13562" s="231"/>
    </row>
    <row r="13563" spans="2:16">
      <c r="B13563" s="351"/>
      <c r="C13563" s="435"/>
      <c r="D13563" s="399"/>
      <c r="E13563" s="400"/>
      <c r="G13563" s="401"/>
      <c r="H13563" s="401"/>
      <c r="I13563" s="401"/>
      <c r="J13563" s="194"/>
      <c r="K13563" s="194"/>
      <c r="L13563" s="195"/>
      <c r="M13563" s="196"/>
      <c r="N13563" s="197"/>
      <c r="O13563" s="197"/>
      <c r="P13563" s="231"/>
    </row>
    <row r="13564" spans="2:16">
      <c r="B13564" s="351"/>
      <c r="C13564" s="435"/>
      <c r="D13564" s="399"/>
      <c r="E13564" s="400"/>
      <c r="G13564" s="401"/>
      <c r="H13564" s="401"/>
      <c r="I13564" s="401"/>
      <c r="J13564" s="194"/>
      <c r="K13564" s="194"/>
      <c r="L13564" s="195"/>
      <c r="M13564" s="196"/>
      <c r="N13564" s="197"/>
      <c r="O13564" s="197"/>
      <c r="P13564" s="231"/>
    </row>
    <row r="13565" spans="2:16">
      <c r="B13565" s="351"/>
      <c r="C13565" s="435"/>
      <c r="D13565" s="399"/>
      <c r="E13565" s="400"/>
      <c r="G13565" s="401"/>
      <c r="H13565" s="401"/>
      <c r="I13565" s="401"/>
      <c r="J13565" s="194"/>
      <c r="K13565" s="194"/>
      <c r="L13565" s="195"/>
      <c r="M13565" s="196"/>
      <c r="N13565" s="197"/>
      <c r="O13565" s="197"/>
      <c r="P13565" s="231"/>
    </row>
    <row r="13566" spans="2:16">
      <c r="B13566" s="351"/>
      <c r="C13566" s="435"/>
      <c r="D13566" s="399"/>
      <c r="E13566" s="400"/>
      <c r="G13566" s="401"/>
      <c r="H13566" s="401"/>
      <c r="I13566" s="401"/>
      <c r="J13566" s="194"/>
      <c r="K13566" s="194"/>
      <c r="L13566" s="195"/>
      <c r="M13566" s="196"/>
      <c r="N13566" s="197"/>
      <c r="O13566" s="197"/>
      <c r="P13566" s="231"/>
    </row>
    <row r="13567" spans="2:16">
      <c r="B13567" s="351"/>
      <c r="C13567" s="435"/>
      <c r="D13567" s="399"/>
      <c r="E13567" s="400"/>
      <c r="G13567" s="401"/>
      <c r="H13567" s="401"/>
      <c r="I13567" s="401"/>
      <c r="J13567" s="194"/>
      <c r="K13567" s="194"/>
      <c r="L13567" s="195"/>
      <c r="M13567" s="196"/>
      <c r="N13567" s="197"/>
      <c r="O13567" s="197"/>
      <c r="P13567" s="231"/>
    </row>
    <row r="13568" spans="2:16">
      <c r="B13568" s="351"/>
      <c r="C13568" s="435"/>
      <c r="D13568" s="399"/>
      <c r="E13568" s="400"/>
      <c r="G13568" s="401"/>
      <c r="H13568" s="401"/>
      <c r="I13568" s="401"/>
      <c r="J13568" s="194"/>
      <c r="K13568" s="194"/>
      <c r="L13568" s="195"/>
      <c r="M13568" s="196"/>
      <c r="N13568" s="197"/>
      <c r="O13568" s="197"/>
      <c r="P13568" s="231"/>
    </row>
    <row r="13569" spans="2:16">
      <c r="B13569" s="351"/>
      <c r="C13569" s="435"/>
      <c r="D13569" s="399"/>
      <c r="E13569" s="400"/>
      <c r="G13569" s="401"/>
      <c r="H13569" s="401"/>
      <c r="I13569" s="401"/>
      <c r="J13569" s="194"/>
      <c r="K13569" s="194"/>
      <c r="L13569" s="195"/>
      <c r="M13569" s="196"/>
      <c r="N13569" s="197"/>
      <c r="O13569" s="197"/>
      <c r="P13569" s="231"/>
    </row>
    <row r="13570" spans="2:16">
      <c r="B13570" s="351"/>
      <c r="C13570" s="435"/>
      <c r="D13570" s="399"/>
      <c r="E13570" s="400"/>
      <c r="G13570" s="401"/>
      <c r="H13570" s="401"/>
      <c r="I13570" s="401"/>
      <c r="J13570" s="194"/>
      <c r="K13570" s="194"/>
      <c r="L13570" s="195"/>
      <c r="M13570" s="196"/>
      <c r="N13570" s="197"/>
      <c r="O13570" s="197"/>
      <c r="P13570" s="231"/>
    </row>
    <row r="13571" spans="2:16">
      <c r="B13571" s="351"/>
      <c r="C13571" s="435"/>
      <c r="D13571" s="399"/>
      <c r="E13571" s="400"/>
      <c r="G13571" s="401"/>
      <c r="H13571" s="401"/>
      <c r="I13571" s="401"/>
      <c r="J13571" s="194"/>
      <c r="K13571" s="194"/>
      <c r="L13571" s="195"/>
      <c r="M13571" s="196"/>
      <c r="N13571" s="197"/>
      <c r="O13571" s="197"/>
      <c r="P13571" s="231"/>
    </row>
    <row r="13572" spans="2:16">
      <c r="B13572" s="351"/>
      <c r="C13572" s="435"/>
      <c r="D13572" s="399"/>
      <c r="E13572" s="400"/>
      <c r="G13572" s="401"/>
      <c r="H13572" s="401"/>
      <c r="I13572" s="401"/>
      <c r="J13572" s="194"/>
      <c r="K13572" s="194"/>
      <c r="L13572" s="195"/>
      <c r="M13572" s="196"/>
      <c r="N13572" s="197"/>
      <c r="O13572" s="197"/>
      <c r="P13572" s="231"/>
    </row>
    <row r="13573" spans="2:16">
      <c r="B13573" s="351"/>
      <c r="C13573" s="435"/>
      <c r="D13573" s="399"/>
      <c r="E13573" s="400"/>
      <c r="G13573" s="401"/>
      <c r="H13573" s="401"/>
      <c r="I13573" s="401"/>
      <c r="J13573" s="194"/>
      <c r="K13573" s="194"/>
      <c r="L13573" s="195"/>
      <c r="M13573" s="196"/>
      <c r="N13573" s="197"/>
      <c r="O13573" s="197"/>
      <c r="P13573" s="231"/>
    </row>
    <row r="13574" spans="2:16">
      <c r="B13574" s="351"/>
      <c r="C13574" s="435"/>
      <c r="D13574" s="399"/>
      <c r="E13574" s="400"/>
      <c r="G13574" s="401"/>
      <c r="H13574" s="401"/>
      <c r="I13574" s="401"/>
      <c r="J13574" s="194"/>
      <c r="K13574" s="194"/>
      <c r="L13574" s="195"/>
      <c r="M13574" s="196"/>
      <c r="N13574" s="197"/>
      <c r="O13574" s="197"/>
      <c r="P13574" s="231"/>
    </row>
    <row r="13575" spans="2:16">
      <c r="B13575" s="351"/>
      <c r="C13575" s="435"/>
      <c r="D13575" s="399"/>
      <c r="E13575" s="400"/>
      <c r="G13575" s="401"/>
      <c r="H13575" s="401"/>
      <c r="I13575" s="401"/>
      <c r="J13575" s="194"/>
      <c r="K13575" s="194"/>
      <c r="L13575" s="195"/>
      <c r="M13575" s="196"/>
      <c r="N13575" s="197"/>
      <c r="O13575" s="197"/>
      <c r="P13575" s="231"/>
    </row>
    <row r="13576" spans="2:16">
      <c r="B13576" s="351"/>
      <c r="C13576" s="435"/>
      <c r="D13576" s="399"/>
      <c r="E13576" s="400"/>
      <c r="G13576" s="401"/>
      <c r="H13576" s="401"/>
      <c r="I13576" s="401"/>
      <c r="J13576" s="194"/>
      <c r="K13576" s="194"/>
      <c r="L13576" s="195"/>
      <c r="M13576" s="196"/>
      <c r="N13576" s="197"/>
      <c r="O13576" s="197"/>
      <c r="P13576" s="231"/>
    </row>
    <row r="13577" spans="2:16">
      <c r="B13577" s="351"/>
      <c r="C13577" s="435"/>
      <c r="D13577" s="399"/>
      <c r="E13577" s="400"/>
      <c r="G13577" s="401"/>
      <c r="H13577" s="401"/>
      <c r="I13577" s="401"/>
      <c r="J13577" s="194"/>
      <c r="K13577" s="194"/>
      <c r="L13577" s="195"/>
      <c r="M13577" s="196"/>
      <c r="N13577" s="197"/>
      <c r="O13577" s="197"/>
      <c r="P13577" s="231"/>
    </row>
    <row r="13578" spans="2:16">
      <c r="B13578" s="351"/>
      <c r="C13578" s="435"/>
      <c r="D13578" s="399"/>
      <c r="E13578" s="400"/>
      <c r="G13578" s="401"/>
      <c r="H13578" s="401"/>
      <c r="I13578" s="401"/>
      <c r="J13578" s="194"/>
      <c r="K13578" s="194"/>
      <c r="L13578" s="195"/>
      <c r="M13578" s="196"/>
      <c r="N13578" s="197"/>
      <c r="O13578" s="197"/>
      <c r="P13578" s="231"/>
    </row>
    <row r="13579" spans="2:16">
      <c r="B13579" s="351"/>
      <c r="C13579" s="435"/>
      <c r="D13579" s="399"/>
      <c r="E13579" s="400"/>
      <c r="G13579" s="401"/>
      <c r="H13579" s="401"/>
      <c r="I13579" s="401"/>
      <c r="J13579" s="194"/>
      <c r="K13579" s="194"/>
      <c r="L13579" s="195"/>
      <c r="M13579" s="196"/>
      <c r="N13579" s="197"/>
      <c r="O13579" s="197"/>
      <c r="P13579" s="231"/>
    </row>
    <row r="13580" spans="2:16">
      <c r="B13580" s="351"/>
      <c r="C13580" s="435"/>
      <c r="D13580" s="399"/>
      <c r="E13580" s="400"/>
      <c r="G13580" s="401"/>
      <c r="H13580" s="401"/>
      <c r="I13580" s="401"/>
      <c r="J13580" s="194"/>
      <c r="K13580" s="194"/>
      <c r="L13580" s="195"/>
      <c r="M13580" s="196"/>
      <c r="N13580" s="197"/>
      <c r="O13580" s="197"/>
      <c r="P13580" s="231"/>
    </row>
    <row r="13581" spans="2:16">
      <c r="B13581" s="351"/>
      <c r="C13581" s="435"/>
      <c r="D13581" s="399"/>
      <c r="E13581" s="400"/>
      <c r="G13581" s="401"/>
      <c r="H13581" s="401"/>
      <c r="I13581" s="401"/>
      <c r="J13581" s="194"/>
      <c r="K13581" s="194"/>
      <c r="L13581" s="195"/>
      <c r="M13581" s="196"/>
      <c r="N13581" s="197"/>
      <c r="O13581" s="197"/>
      <c r="P13581" s="231"/>
    </row>
    <row r="13582" spans="2:16">
      <c r="B13582" s="351"/>
      <c r="C13582" s="435"/>
      <c r="D13582" s="399"/>
      <c r="E13582" s="400"/>
      <c r="G13582" s="401"/>
      <c r="H13582" s="401"/>
      <c r="I13582" s="401"/>
      <c r="J13582" s="194"/>
      <c r="K13582" s="194"/>
      <c r="L13582" s="195"/>
      <c r="M13582" s="196"/>
      <c r="N13582" s="197"/>
      <c r="O13582" s="197"/>
      <c r="P13582" s="231"/>
    </row>
    <row r="13583" spans="2:16">
      <c r="B13583" s="351"/>
      <c r="C13583" s="435"/>
      <c r="D13583" s="399"/>
      <c r="E13583" s="400"/>
      <c r="G13583" s="401"/>
      <c r="H13583" s="401"/>
      <c r="I13583" s="401"/>
      <c r="J13583" s="194"/>
      <c r="K13583" s="194"/>
      <c r="L13583" s="195"/>
      <c r="M13583" s="196"/>
      <c r="N13583" s="197"/>
      <c r="O13583" s="197"/>
      <c r="P13583" s="231"/>
    </row>
    <row r="13584" spans="2:16">
      <c r="B13584" s="351"/>
      <c r="C13584" s="435"/>
      <c r="D13584" s="399"/>
      <c r="E13584" s="400"/>
      <c r="G13584" s="401"/>
      <c r="H13584" s="401"/>
      <c r="I13584" s="401"/>
      <c r="J13584" s="194"/>
      <c r="K13584" s="194"/>
      <c r="L13584" s="195"/>
      <c r="M13584" s="196"/>
      <c r="N13584" s="197"/>
      <c r="O13584" s="197"/>
      <c r="P13584" s="231"/>
    </row>
    <row r="13585" spans="2:16">
      <c r="B13585" s="351"/>
      <c r="C13585" s="435"/>
      <c r="D13585" s="399"/>
      <c r="E13585" s="400"/>
      <c r="G13585" s="401"/>
      <c r="H13585" s="401"/>
      <c r="I13585" s="401"/>
      <c r="J13585" s="194"/>
      <c r="K13585" s="194"/>
      <c r="L13585" s="195"/>
      <c r="M13585" s="196"/>
      <c r="N13585" s="197"/>
      <c r="O13585" s="197"/>
      <c r="P13585" s="231"/>
    </row>
    <row r="13586" spans="2:16">
      <c r="B13586" s="351"/>
      <c r="C13586" s="435"/>
      <c r="D13586" s="399"/>
      <c r="E13586" s="400"/>
      <c r="G13586" s="401"/>
      <c r="H13586" s="401"/>
      <c r="I13586" s="401"/>
      <c r="J13586" s="194"/>
      <c r="K13586" s="194"/>
      <c r="L13586" s="195"/>
      <c r="M13586" s="196"/>
      <c r="N13586" s="197"/>
      <c r="O13586" s="197"/>
      <c r="P13586" s="231"/>
    </row>
    <row r="13587" spans="2:16">
      <c r="B13587" s="351"/>
      <c r="C13587" s="435"/>
      <c r="D13587" s="399"/>
      <c r="E13587" s="400"/>
      <c r="G13587" s="401"/>
      <c r="H13587" s="401"/>
      <c r="I13587" s="401"/>
      <c r="J13587" s="194"/>
      <c r="K13587" s="194"/>
      <c r="L13587" s="195"/>
      <c r="M13587" s="196"/>
      <c r="N13587" s="197"/>
      <c r="O13587" s="197"/>
      <c r="P13587" s="231"/>
    </row>
    <row r="13588" spans="2:16">
      <c r="B13588" s="351"/>
      <c r="C13588" s="435"/>
      <c r="D13588" s="399"/>
      <c r="E13588" s="400"/>
      <c r="G13588" s="401"/>
      <c r="H13588" s="401"/>
      <c r="I13588" s="401"/>
      <c r="J13588" s="194"/>
      <c r="K13588" s="194"/>
      <c r="L13588" s="195"/>
      <c r="M13588" s="196"/>
      <c r="N13588" s="197"/>
      <c r="O13588" s="197"/>
      <c r="P13588" s="231"/>
    </row>
    <row r="13589" spans="2:16">
      <c r="B13589" s="351"/>
      <c r="C13589" s="435"/>
      <c r="D13589" s="399"/>
      <c r="E13589" s="400"/>
      <c r="G13589" s="401"/>
      <c r="H13589" s="401"/>
      <c r="I13589" s="401"/>
      <c r="J13589" s="194"/>
      <c r="K13589" s="194"/>
      <c r="L13589" s="195"/>
      <c r="M13589" s="196"/>
      <c r="N13589" s="197"/>
      <c r="O13589" s="197"/>
      <c r="P13589" s="231"/>
    </row>
    <row r="13590" spans="2:16">
      <c r="B13590" s="351"/>
      <c r="C13590" s="435"/>
      <c r="D13590" s="399"/>
      <c r="E13590" s="400"/>
      <c r="G13590" s="401"/>
      <c r="H13590" s="401"/>
      <c r="I13590" s="401"/>
      <c r="J13590" s="194"/>
      <c r="K13590" s="194"/>
      <c r="L13590" s="195"/>
      <c r="M13590" s="196"/>
      <c r="N13590" s="197"/>
      <c r="O13590" s="197"/>
      <c r="P13590" s="231"/>
    </row>
    <row r="13591" spans="2:16">
      <c r="B13591" s="351"/>
      <c r="C13591" s="435"/>
      <c r="D13591" s="399"/>
      <c r="E13591" s="400"/>
      <c r="G13591" s="401"/>
      <c r="H13591" s="401"/>
      <c r="I13591" s="401"/>
      <c r="J13591" s="194"/>
      <c r="K13591" s="194"/>
      <c r="L13591" s="195"/>
      <c r="M13591" s="196"/>
      <c r="N13591" s="197"/>
      <c r="O13591" s="197"/>
      <c r="P13591" s="231"/>
    </row>
    <row r="13592" spans="2:16">
      <c r="B13592" s="351"/>
      <c r="C13592" s="435"/>
      <c r="D13592" s="399"/>
      <c r="E13592" s="400"/>
      <c r="G13592" s="401"/>
      <c r="H13592" s="401"/>
      <c r="I13592" s="401"/>
      <c r="J13592" s="194"/>
      <c r="K13592" s="194"/>
      <c r="L13592" s="195"/>
      <c r="M13592" s="196"/>
      <c r="N13592" s="197"/>
      <c r="O13592" s="197"/>
      <c r="P13592" s="231"/>
    </row>
    <row r="13593" spans="2:16">
      <c r="B13593" s="351"/>
      <c r="C13593" s="435"/>
      <c r="D13593" s="399"/>
      <c r="E13593" s="400"/>
      <c r="G13593" s="401"/>
      <c r="H13593" s="401"/>
      <c r="I13593" s="401"/>
      <c r="J13593" s="194"/>
      <c r="K13593" s="194"/>
      <c r="L13593" s="195"/>
      <c r="M13593" s="196"/>
      <c r="N13593" s="197"/>
      <c r="O13593" s="197"/>
      <c r="P13593" s="231"/>
    </row>
    <row r="13594" spans="2:16">
      <c r="B13594" s="351"/>
      <c r="C13594" s="435"/>
      <c r="D13594" s="399"/>
      <c r="E13594" s="400"/>
      <c r="G13594" s="401"/>
      <c r="H13594" s="401"/>
      <c r="I13594" s="401"/>
      <c r="J13594" s="194"/>
      <c r="K13594" s="194"/>
      <c r="L13594" s="195"/>
      <c r="M13594" s="196"/>
      <c r="N13594" s="197"/>
      <c r="O13594" s="197"/>
      <c r="P13594" s="231"/>
    </row>
    <row r="13595" spans="2:16">
      <c r="B13595" s="351"/>
      <c r="C13595" s="435"/>
      <c r="D13595" s="399"/>
      <c r="E13595" s="400"/>
      <c r="G13595" s="401"/>
      <c r="H13595" s="401"/>
      <c r="I13595" s="401"/>
      <c r="J13595" s="194"/>
      <c r="K13595" s="194"/>
      <c r="L13595" s="195"/>
      <c r="M13595" s="196"/>
      <c r="N13595" s="197"/>
      <c r="O13595" s="197"/>
      <c r="P13595" s="231"/>
    </row>
    <row r="13596" spans="2:16">
      <c r="B13596" s="351"/>
      <c r="C13596" s="435"/>
      <c r="D13596" s="399"/>
      <c r="E13596" s="400"/>
      <c r="G13596" s="401"/>
      <c r="H13596" s="401"/>
      <c r="I13596" s="401"/>
      <c r="J13596" s="194"/>
      <c r="K13596" s="194"/>
      <c r="L13596" s="195"/>
      <c r="M13596" s="196"/>
      <c r="N13596" s="197"/>
      <c r="O13596" s="197"/>
      <c r="P13596" s="231"/>
    </row>
    <row r="13597" spans="2:16">
      <c r="B13597" s="351"/>
      <c r="C13597" s="435"/>
      <c r="D13597" s="399"/>
      <c r="E13597" s="400"/>
      <c r="G13597" s="401"/>
      <c r="H13597" s="401"/>
      <c r="I13597" s="401"/>
      <c r="J13597" s="194"/>
      <c r="K13597" s="194"/>
      <c r="L13597" s="195"/>
      <c r="M13597" s="196"/>
      <c r="N13597" s="197"/>
      <c r="O13597" s="197"/>
      <c r="P13597" s="231"/>
    </row>
    <row r="13598" spans="2:16">
      <c r="B13598" s="351"/>
      <c r="C13598" s="435"/>
      <c r="D13598" s="399"/>
      <c r="E13598" s="400"/>
      <c r="G13598" s="401"/>
      <c r="H13598" s="401"/>
      <c r="I13598" s="401"/>
      <c r="J13598" s="194"/>
      <c r="K13598" s="194"/>
      <c r="L13598" s="195"/>
      <c r="M13598" s="196"/>
      <c r="N13598" s="197"/>
      <c r="O13598" s="197"/>
      <c r="P13598" s="231"/>
    </row>
    <row r="13599" spans="2:16">
      <c r="B13599" s="351"/>
      <c r="C13599" s="435"/>
      <c r="D13599" s="399"/>
      <c r="E13599" s="400"/>
      <c r="G13599" s="401"/>
      <c r="H13599" s="401"/>
      <c r="I13599" s="401"/>
      <c r="J13599" s="194"/>
      <c r="K13599" s="194"/>
      <c r="L13599" s="195"/>
      <c r="M13599" s="196"/>
      <c r="N13599" s="197"/>
      <c r="O13599" s="197"/>
      <c r="P13599" s="231"/>
    </row>
    <row r="13600" spans="2:16">
      <c r="B13600" s="351"/>
      <c r="C13600" s="435"/>
      <c r="D13600" s="399"/>
      <c r="E13600" s="400"/>
      <c r="G13600" s="401"/>
      <c r="H13600" s="401"/>
      <c r="I13600" s="401"/>
      <c r="J13600" s="194"/>
      <c r="K13600" s="194"/>
      <c r="L13600" s="195"/>
      <c r="M13600" s="196"/>
      <c r="N13600" s="197"/>
      <c r="O13600" s="197"/>
      <c r="P13600" s="231"/>
    </row>
    <row r="13601" spans="2:16">
      <c r="B13601" s="351"/>
      <c r="C13601" s="435"/>
      <c r="D13601" s="399"/>
      <c r="E13601" s="400"/>
      <c r="G13601" s="401"/>
      <c r="H13601" s="401"/>
      <c r="I13601" s="401"/>
      <c r="J13601" s="194"/>
      <c r="K13601" s="194"/>
      <c r="L13601" s="195"/>
      <c r="M13601" s="196"/>
      <c r="N13601" s="197"/>
      <c r="O13601" s="197"/>
      <c r="P13601" s="231"/>
    </row>
    <row r="13602" spans="2:16">
      <c r="B13602" s="351"/>
      <c r="C13602" s="435"/>
      <c r="D13602" s="399"/>
      <c r="E13602" s="400"/>
      <c r="G13602" s="401"/>
      <c r="H13602" s="401"/>
      <c r="I13602" s="401"/>
      <c r="J13602" s="194"/>
      <c r="K13602" s="194"/>
      <c r="L13602" s="195"/>
      <c r="M13602" s="196"/>
      <c r="N13602" s="197"/>
      <c r="O13602" s="197"/>
      <c r="P13602" s="231"/>
    </row>
    <row r="13603" spans="2:16">
      <c r="B13603" s="351"/>
      <c r="C13603" s="435"/>
      <c r="D13603" s="399"/>
      <c r="E13603" s="400"/>
      <c r="G13603" s="401"/>
      <c r="H13603" s="401"/>
      <c r="I13603" s="401"/>
      <c r="J13603" s="194"/>
      <c r="K13603" s="194"/>
      <c r="L13603" s="195"/>
      <c r="M13603" s="196"/>
      <c r="N13603" s="197"/>
      <c r="O13603" s="197"/>
      <c r="P13603" s="231"/>
    </row>
    <row r="13604" spans="2:16">
      <c r="B13604" s="351"/>
      <c r="C13604" s="435"/>
      <c r="D13604" s="399"/>
      <c r="E13604" s="400"/>
      <c r="G13604" s="401"/>
      <c r="H13604" s="401"/>
      <c r="I13604" s="401"/>
      <c r="J13604" s="194"/>
      <c r="K13604" s="194"/>
      <c r="L13604" s="195"/>
      <c r="M13604" s="196"/>
      <c r="N13604" s="197"/>
      <c r="O13604" s="197"/>
      <c r="P13604" s="231"/>
    </row>
    <row r="13605" spans="2:16">
      <c r="B13605" s="351"/>
      <c r="C13605" s="435"/>
      <c r="D13605" s="399"/>
      <c r="E13605" s="400"/>
      <c r="G13605" s="401"/>
      <c r="H13605" s="401"/>
      <c r="I13605" s="401"/>
      <c r="J13605" s="194"/>
      <c r="K13605" s="194"/>
      <c r="L13605" s="195"/>
      <c r="M13605" s="196"/>
      <c r="N13605" s="197"/>
      <c r="O13605" s="197"/>
      <c r="P13605" s="231"/>
    </row>
    <row r="13606" spans="2:16">
      <c r="B13606" s="351"/>
      <c r="C13606" s="435"/>
      <c r="D13606" s="399"/>
      <c r="E13606" s="400"/>
      <c r="G13606" s="401"/>
      <c r="H13606" s="401"/>
      <c r="I13606" s="401"/>
      <c r="J13606" s="194"/>
      <c r="K13606" s="194"/>
      <c r="L13606" s="195"/>
      <c r="M13606" s="196"/>
      <c r="N13606" s="197"/>
      <c r="O13606" s="197"/>
      <c r="P13606" s="231"/>
    </row>
    <row r="13607" spans="2:16">
      <c r="B13607" s="351"/>
      <c r="C13607" s="435"/>
      <c r="D13607" s="399"/>
      <c r="E13607" s="400"/>
      <c r="G13607" s="401"/>
      <c r="H13607" s="401"/>
      <c r="I13607" s="401"/>
      <c r="J13607" s="194"/>
      <c r="K13607" s="194"/>
      <c r="L13607" s="195"/>
      <c r="M13607" s="196"/>
      <c r="N13607" s="197"/>
      <c r="O13607" s="197"/>
      <c r="P13607" s="231"/>
    </row>
    <row r="13608" spans="2:16">
      <c r="B13608" s="351"/>
      <c r="C13608" s="435"/>
      <c r="D13608" s="399"/>
      <c r="E13608" s="400"/>
      <c r="G13608" s="401"/>
      <c r="H13608" s="401"/>
      <c r="I13608" s="401"/>
      <c r="J13608" s="194"/>
      <c r="K13608" s="194"/>
      <c r="L13608" s="195"/>
      <c r="M13608" s="196"/>
      <c r="N13608" s="197"/>
      <c r="O13608" s="197"/>
      <c r="P13608" s="231"/>
    </row>
    <row r="13609" spans="2:16">
      <c r="B13609" s="351"/>
      <c r="C13609" s="435"/>
      <c r="D13609" s="399"/>
      <c r="E13609" s="400"/>
      <c r="G13609" s="401"/>
      <c r="H13609" s="401"/>
      <c r="I13609" s="401"/>
      <c r="J13609" s="194"/>
      <c r="K13609" s="194"/>
      <c r="L13609" s="195"/>
      <c r="M13609" s="196"/>
      <c r="N13609" s="197"/>
      <c r="O13609" s="197"/>
      <c r="P13609" s="231"/>
    </row>
    <row r="13610" spans="2:16">
      <c r="B13610" s="351"/>
      <c r="C13610" s="435"/>
      <c r="D13610" s="399"/>
      <c r="E13610" s="400"/>
      <c r="G13610" s="401"/>
      <c r="H13610" s="401"/>
      <c r="I13610" s="401"/>
      <c r="J13610" s="194"/>
      <c r="K13610" s="194"/>
      <c r="L13610" s="195"/>
      <c r="M13610" s="196"/>
      <c r="N13610" s="197"/>
      <c r="O13610" s="197"/>
      <c r="P13610" s="231"/>
    </row>
    <row r="13611" spans="2:16">
      <c r="B13611" s="351"/>
      <c r="C13611" s="435"/>
      <c r="D13611" s="399"/>
      <c r="E13611" s="400"/>
      <c r="G13611" s="401"/>
      <c r="H13611" s="401"/>
      <c r="I13611" s="401"/>
      <c r="J13611" s="194"/>
      <c r="K13611" s="194"/>
      <c r="L13611" s="195"/>
      <c r="M13611" s="196"/>
      <c r="N13611" s="197"/>
      <c r="O13611" s="197"/>
      <c r="P13611" s="231"/>
    </row>
    <row r="13612" spans="2:16">
      <c r="B13612" s="351"/>
      <c r="C13612" s="435"/>
      <c r="D13612" s="399"/>
      <c r="E13612" s="400"/>
      <c r="G13612" s="401"/>
      <c r="H13612" s="401"/>
      <c r="I13612" s="401"/>
      <c r="J13612" s="194"/>
      <c r="K13612" s="194"/>
      <c r="L13612" s="195"/>
      <c r="M13612" s="196"/>
      <c r="N13612" s="197"/>
      <c r="O13612" s="197"/>
      <c r="P13612" s="231"/>
    </row>
    <row r="13613" spans="2:16">
      <c r="B13613" s="351"/>
      <c r="C13613" s="435"/>
      <c r="D13613" s="399"/>
      <c r="E13613" s="400"/>
      <c r="G13613" s="401"/>
      <c r="H13613" s="401"/>
      <c r="I13613" s="401"/>
      <c r="J13613" s="194"/>
      <c r="K13613" s="194"/>
      <c r="L13613" s="195"/>
      <c r="M13613" s="196"/>
      <c r="N13613" s="197"/>
      <c r="O13613" s="197"/>
      <c r="P13613" s="231"/>
    </row>
    <row r="13614" spans="2:16">
      <c r="B13614" s="351"/>
      <c r="C13614" s="435"/>
      <c r="D13614" s="399"/>
      <c r="E13614" s="400"/>
      <c r="G13614" s="401"/>
      <c r="H13614" s="401"/>
      <c r="I13614" s="401"/>
      <c r="J13614" s="194"/>
      <c r="K13614" s="194"/>
      <c r="L13614" s="195"/>
      <c r="M13614" s="196"/>
      <c r="N13614" s="197"/>
      <c r="O13614" s="197"/>
      <c r="P13614" s="231"/>
    </row>
    <row r="13615" spans="2:16">
      <c r="B13615" s="351"/>
      <c r="C13615" s="435"/>
      <c r="D13615" s="399"/>
      <c r="E13615" s="400"/>
      <c r="G13615" s="401"/>
      <c r="H13615" s="401"/>
      <c r="I13615" s="401"/>
      <c r="J13615" s="194"/>
      <c r="K13615" s="194"/>
      <c r="L13615" s="195"/>
      <c r="M13615" s="196"/>
      <c r="N13615" s="197"/>
      <c r="O13615" s="197"/>
      <c r="P13615" s="231"/>
    </row>
    <row r="13616" spans="2:16">
      <c r="B13616" s="351"/>
      <c r="C13616" s="435"/>
      <c r="D13616" s="399"/>
      <c r="E13616" s="400"/>
      <c r="G13616" s="401"/>
      <c r="H13616" s="401"/>
      <c r="I13616" s="401"/>
      <c r="J13616" s="194"/>
      <c r="K13616" s="194"/>
      <c r="L13616" s="195"/>
      <c r="M13616" s="196"/>
      <c r="N13616" s="197"/>
      <c r="O13616" s="197"/>
      <c r="P13616" s="231"/>
    </row>
    <row r="13617" spans="2:16">
      <c r="B13617" s="351"/>
      <c r="C13617" s="435"/>
      <c r="D13617" s="399"/>
      <c r="E13617" s="400"/>
      <c r="G13617" s="401"/>
      <c r="H13617" s="401"/>
      <c r="I13617" s="401"/>
      <c r="J13617" s="194"/>
      <c r="K13617" s="194"/>
      <c r="L13617" s="195"/>
      <c r="M13617" s="196"/>
      <c r="N13617" s="197"/>
      <c r="O13617" s="197"/>
      <c r="P13617" s="231"/>
    </row>
    <row r="13618" spans="2:16">
      <c r="B13618" s="351"/>
      <c r="C13618" s="435"/>
      <c r="D13618" s="399"/>
      <c r="E13618" s="400"/>
      <c r="G13618" s="401"/>
      <c r="H13618" s="401"/>
      <c r="I13618" s="401"/>
      <c r="J13618" s="194"/>
      <c r="K13618" s="194"/>
      <c r="L13618" s="195"/>
      <c r="M13618" s="196"/>
      <c r="N13618" s="197"/>
      <c r="O13618" s="197"/>
      <c r="P13618" s="231"/>
    </row>
    <row r="13619" spans="2:16">
      <c r="B13619" s="351"/>
      <c r="C13619" s="435"/>
      <c r="D13619" s="399"/>
      <c r="E13619" s="400"/>
      <c r="G13619" s="401"/>
      <c r="H13619" s="401"/>
      <c r="I13619" s="401"/>
      <c r="J13619" s="194"/>
      <c r="K13619" s="194"/>
      <c r="L13619" s="195"/>
      <c r="M13619" s="196"/>
      <c r="N13619" s="197"/>
      <c r="O13619" s="197"/>
      <c r="P13619" s="231"/>
    </row>
    <row r="13620" spans="2:16">
      <c r="B13620" s="351"/>
      <c r="C13620" s="435"/>
      <c r="D13620" s="399"/>
      <c r="E13620" s="400"/>
      <c r="G13620" s="401"/>
      <c r="H13620" s="401"/>
      <c r="I13620" s="401"/>
      <c r="J13620" s="194"/>
      <c r="K13620" s="194"/>
      <c r="L13620" s="195"/>
      <c r="M13620" s="196"/>
      <c r="N13620" s="197"/>
      <c r="O13620" s="197"/>
      <c r="P13620" s="231"/>
    </row>
    <row r="13621" spans="2:16">
      <c r="B13621" s="351"/>
      <c r="C13621" s="435"/>
      <c r="D13621" s="399"/>
      <c r="E13621" s="400"/>
      <c r="G13621" s="401"/>
      <c r="H13621" s="401"/>
      <c r="I13621" s="401"/>
      <c r="J13621" s="194"/>
      <c r="K13621" s="194"/>
      <c r="L13621" s="195"/>
      <c r="M13621" s="196"/>
      <c r="N13621" s="197"/>
      <c r="O13621" s="197"/>
      <c r="P13621" s="231"/>
    </row>
    <row r="13622" spans="2:16">
      <c r="B13622" s="351"/>
      <c r="C13622" s="435"/>
      <c r="D13622" s="399"/>
      <c r="E13622" s="400"/>
      <c r="G13622" s="401"/>
      <c r="H13622" s="401"/>
      <c r="I13622" s="401"/>
      <c r="J13622" s="194"/>
      <c r="K13622" s="194"/>
      <c r="L13622" s="195"/>
      <c r="M13622" s="196"/>
      <c r="N13622" s="197"/>
      <c r="O13622" s="197"/>
      <c r="P13622" s="231"/>
    </row>
    <row r="13623" spans="2:16">
      <c r="B13623" s="351"/>
      <c r="C13623" s="435"/>
      <c r="D13623" s="399"/>
      <c r="E13623" s="400"/>
      <c r="G13623" s="401"/>
      <c r="H13623" s="401"/>
      <c r="I13623" s="401"/>
      <c r="J13623" s="194"/>
      <c r="K13623" s="194"/>
      <c r="L13623" s="195"/>
      <c r="M13623" s="196"/>
      <c r="N13623" s="197"/>
      <c r="O13623" s="197"/>
      <c r="P13623" s="231"/>
    </row>
    <row r="13624" spans="2:16">
      <c r="B13624" s="351"/>
      <c r="C13624" s="435"/>
      <c r="D13624" s="399"/>
      <c r="E13624" s="400"/>
      <c r="G13624" s="401"/>
      <c r="H13624" s="401"/>
      <c r="I13624" s="401"/>
      <c r="J13624" s="194"/>
      <c r="K13624" s="194"/>
      <c r="L13624" s="195"/>
      <c r="M13624" s="196"/>
      <c r="N13624" s="197"/>
      <c r="O13624" s="197"/>
      <c r="P13624" s="231"/>
    </row>
    <row r="13625" spans="2:16">
      <c r="B13625" s="351"/>
      <c r="C13625" s="435"/>
      <c r="D13625" s="399"/>
      <c r="E13625" s="400"/>
      <c r="G13625" s="401"/>
      <c r="H13625" s="401"/>
      <c r="I13625" s="401"/>
      <c r="J13625" s="194"/>
      <c r="K13625" s="194"/>
      <c r="L13625" s="195"/>
      <c r="M13625" s="196"/>
      <c r="N13625" s="197"/>
      <c r="O13625" s="197"/>
      <c r="P13625" s="231"/>
    </row>
    <row r="13626" spans="2:16">
      <c r="B13626" s="351"/>
      <c r="C13626" s="435"/>
      <c r="D13626" s="399"/>
      <c r="E13626" s="400"/>
      <c r="G13626" s="401"/>
      <c r="H13626" s="401"/>
      <c r="I13626" s="401"/>
      <c r="J13626" s="194"/>
      <c r="K13626" s="194"/>
      <c r="L13626" s="195"/>
      <c r="M13626" s="196"/>
      <c r="N13626" s="197"/>
      <c r="O13626" s="197"/>
      <c r="P13626" s="231"/>
    </row>
    <row r="13627" spans="2:16">
      <c r="B13627" s="351"/>
      <c r="C13627" s="435"/>
      <c r="D13627" s="399"/>
      <c r="E13627" s="400"/>
      <c r="G13627" s="401"/>
      <c r="H13627" s="401"/>
      <c r="I13627" s="401"/>
      <c r="J13627" s="194"/>
      <c r="K13627" s="194"/>
      <c r="L13627" s="195"/>
      <c r="M13627" s="196"/>
      <c r="N13627" s="197"/>
      <c r="O13627" s="197"/>
      <c r="P13627" s="231"/>
    </row>
    <row r="13628" spans="2:16">
      <c r="B13628" s="351"/>
      <c r="C13628" s="435"/>
      <c r="D13628" s="399"/>
      <c r="E13628" s="400"/>
      <c r="G13628" s="401"/>
      <c r="H13628" s="401"/>
      <c r="I13628" s="401"/>
      <c r="J13628" s="194"/>
      <c r="K13628" s="194"/>
      <c r="L13628" s="195"/>
      <c r="M13628" s="196"/>
      <c r="N13628" s="197"/>
      <c r="O13628" s="197"/>
      <c r="P13628" s="231"/>
    </row>
    <row r="13629" spans="2:16">
      <c r="B13629" s="351"/>
      <c r="C13629" s="435"/>
      <c r="D13629" s="399"/>
      <c r="E13629" s="400"/>
      <c r="G13629" s="401"/>
      <c r="H13629" s="401"/>
      <c r="I13629" s="401"/>
      <c r="J13629" s="194"/>
      <c r="K13629" s="194"/>
      <c r="L13629" s="195"/>
      <c r="M13629" s="196"/>
      <c r="N13629" s="197"/>
      <c r="O13629" s="197"/>
      <c r="P13629" s="231"/>
    </row>
    <row r="13630" spans="2:16">
      <c r="B13630" s="351"/>
      <c r="C13630" s="435"/>
      <c r="D13630" s="399"/>
      <c r="E13630" s="400"/>
      <c r="G13630" s="401"/>
      <c r="H13630" s="401"/>
      <c r="I13630" s="401"/>
      <c r="J13630" s="194"/>
      <c r="K13630" s="194"/>
      <c r="L13630" s="195"/>
      <c r="M13630" s="196"/>
      <c r="N13630" s="197"/>
      <c r="O13630" s="197"/>
      <c r="P13630" s="231"/>
    </row>
    <row r="13631" spans="2:16">
      <c r="B13631" s="351"/>
      <c r="C13631" s="435"/>
      <c r="D13631" s="399"/>
      <c r="E13631" s="400"/>
      <c r="G13631" s="401"/>
      <c r="H13631" s="401"/>
      <c r="I13631" s="401"/>
      <c r="J13631" s="194"/>
      <c r="K13631" s="194"/>
      <c r="L13631" s="195"/>
      <c r="M13631" s="196"/>
      <c r="N13631" s="197"/>
      <c r="O13631" s="197"/>
      <c r="P13631" s="231"/>
    </row>
    <row r="13632" spans="2:16">
      <c r="B13632" s="351"/>
      <c r="C13632" s="435"/>
      <c r="D13632" s="399"/>
      <c r="E13632" s="400"/>
      <c r="G13632" s="401"/>
      <c r="H13632" s="401"/>
      <c r="I13632" s="401"/>
      <c r="J13632" s="194"/>
      <c r="K13632" s="194"/>
      <c r="L13632" s="195"/>
      <c r="M13632" s="196"/>
      <c r="N13632" s="197"/>
      <c r="O13632" s="197"/>
      <c r="P13632" s="231"/>
    </row>
    <row r="13633" spans="2:16">
      <c r="B13633" s="351"/>
      <c r="C13633" s="435"/>
      <c r="D13633" s="399"/>
      <c r="E13633" s="400"/>
      <c r="G13633" s="401"/>
      <c r="H13633" s="401"/>
      <c r="I13633" s="401"/>
      <c r="J13633" s="194"/>
      <c r="K13633" s="194"/>
      <c r="L13633" s="195"/>
      <c r="M13633" s="196"/>
      <c r="N13633" s="197"/>
      <c r="O13633" s="197"/>
      <c r="P13633" s="231"/>
    </row>
    <row r="13634" spans="2:16">
      <c r="B13634" s="351"/>
      <c r="C13634" s="435"/>
      <c r="D13634" s="399"/>
      <c r="E13634" s="400"/>
      <c r="G13634" s="401"/>
      <c r="H13634" s="401"/>
      <c r="I13634" s="401"/>
      <c r="J13634" s="194"/>
      <c r="K13634" s="194"/>
      <c r="L13634" s="195"/>
      <c r="M13634" s="196"/>
      <c r="N13634" s="197"/>
      <c r="O13634" s="197"/>
      <c r="P13634" s="231"/>
    </row>
    <row r="13635" spans="2:16">
      <c r="B13635" s="351"/>
      <c r="C13635" s="435"/>
      <c r="D13635" s="399"/>
      <c r="E13635" s="400"/>
      <c r="G13635" s="401"/>
      <c r="H13635" s="401"/>
      <c r="I13635" s="401"/>
      <c r="J13635" s="194"/>
      <c r="K13635" s="194"/>
      <c r="L13635" s="195"/>
      <c r="M13635" s="196"/>
      <c r="N13635" s="197"/>
      <c r="O13635" s="197"/>
      <c r="P13635" s="231"/>
    </row>
    <row r="13636" spans="2:16">
      <c r="B13636" s="351"/>
      <c r="C13636" s="435"/>
      <c r="D13636" s="399"/>
      <c r="E13636" s="400"/>
      <c r="G13636" s="401"/>
      <c r="H13636" s="401"/>
      <c r="I13636" s="401"/>
      <c r="J13636" s="194"/>
      <c r="K13636" s="194"/>
      <c r="L13636" s="195"/>
      <c r="M13636" s="196"/>
      <c r="N13636" s="197"/>
      <c r="O13636" s="197"/>
      <c r="P13636" s="231"/>
    </row>
    <row r="13637" spans="2:16">
      <c r="B13637" s="351"/>
      <c r="C13637" s="435"/>
      <c r="D13637" s="399"/>
      <c r="E13637" s="400"/>
      <c r="G13637" s="401"/>
      <c r="H13637" s="401"/>
      <c r="I13637" s="401"/>
      <c r="J13637" s="194"/>
      <c r="K13637" s="194"/>
      <c r="L13637" s="195"/>
      <c r="M13637" s="196"/>
      <c r="N13637" s="197"/>
      <c r="O13637" s="197"/>
      <c r="P13637" s="231"/>
    </row>
    <row r="13638" spans="2:16">
      <c r="B13638" s="351"/>
      <c r="C13638" s="435"/>
      <c r="D13638" s="399"/>
      <c r="E13638" s="400"/>
      <c r="G13638" s="401"/>
      <c r="H13638" s="401"/>
      <c r="I13638" s="401"/>
      <c r="J13638" s="194"/>
      <c r="K13638" s="194"/>
      <c r="L13638" s="195"/>
      <c r="M13638" s="196"/>
      <c r="N13638" s="197"/>
      <c r="O13638" s="197"/>
      <c r="P13638" s="231"/>
    </row>
    <row r="13639" spans="2:16">
      <c r="B13639" s="351"/>
      <c r="C13639" s="435"/>
      <c r="D13639" s="399"/>
      <c r="E13639" s="400"/>
      <c r="G13639" s="401"/>
      <c r="H13639" s="401"/>
      <c r="I13639" s="401"/>
      <c r="J13639" s="194"/>
      <c r="K13639" s="194"/>
      <c r="L13639" s="195"/>
      <c r="M13639" s="196"/>
      <c r="N13639" s="197"/>
      <c r="O13639" s="197"/>
      <c r="P13639" s="231"/>
    </row>
    <row r="13640" spans="2:16">
      <c r="B13640" s="351"/>
      <c r="C13640" s="435"/>
      <c r="D13640" s="399"/>
      <c r="E13640" s="400"/>
      <c r="G13640" s="401"/>
      <c r="H13640" s="401"/>
      <c r="I13640" s="401"/>
      <c r="J13640" s="194"/>
      <c r="K13640" s="194"/>
      <c r="L13640" s="195"/>
      <c r="M13640" s="196"/>
      <c r="N13640" s="197"/>
      <c r="O13640" s="197"/>
      <c r="P13640" s="231"/>
    </row>
    <row r="13641" spans="2:16">
      <c r="B13641" s="351"/>
      <c r="C13641" s="435"/>
      <c r="D13641" s="399"/>
      <c r="E13641" s="400"/>
      <c r="G13641" s="401"/>
      <c r="H13641" s="401"/>
      <c r="I13641" s="401"/>
      <c r="J13641" s="194"/>
      <c r="K13641" s="194"/>
      <c r="L13641" s="195"/>
      <c r="M13641" s="196"/>
      <c r="N13641" s="197"/>
      <c r="O13641" s="197"/>
      <c r="P13641" s="231"/>
    </row>
    <row r="13642" spans="2:16">
      <c r="B13642" s="351"/>
      <c r="C13642" s="435"/>
      <c r="D13642" s="399"/>
      <c r="E13642" s="400"/>
      <c r="G13642" s="401"/>
      <c r="H13642" s="401"/>
      <c r="I13642" s="401"/>
      <c r="J13642" s="194"/>
      <c r="K13642" s="194"/>
      <c r="L13642" s="195"/>
      <c r="M13642" s="196"/>
      <c r="N13642" s="197"/>
      <c r="O13642" s="197"/>
      <c r="P13642" s="231"/>
    </row>
    <row r="13643" spans="2:16">
      <c r="B13643" s="351"/>
      <c r="C13643" s="435"/>
      <c r="D13643" s="399"/>
      <c r="E13643" s="400"/>
      <c r="G13643" s="401"/>
      <c r="H13643" s="401"/>
      <c r="I13643" s="401"/>
      <c r="J13643" s="194"/>
      <c r="K13643" s="194"/>
      <c r="L13643" s="195"/>
      <c r="M13643" s="196"/>
      <c r="N13643" s="197"/>
      <c r="O13643" s="197"/>
      <c r="P13643" s="231"/>
    </row>
    <row r="13644" spans="2:16">
      <c r="B13644" s="351"/>
      <c r="C13644" s="435"/>
      <c r="D13644" s="399"/>
      <c r="E13644" s="400"/>
      <c r="G13644" s="401"/>
      <c r="H13644" s="401"/>
      <c r="I13644" s="401"/>
      <c r="J13644" s="194"/>
      <c r="K13644" s="194"/>
      <c r="L13644" s="195"/>
      <c r="M13644" s="196"/>
      <c r="N13644" s="197"/>
      <c r="O13644" s="197"/>
      <c r="P13644" s="231"/>
    </row>
    <row r="13645" spans="2:16">
      <c r="B13645" s="351"/>
      <c r="C13645" s="435"/>
      <c r="D13645" s="399"/>
      <c r="E13645" s="400"/>
      <c r="G13645" s="401"/>
      <c r="H13645" s="401"/>
      <c r="I13645" s="401"/>
      <c r="J13645" s="194"/>
      <c r="K13645" s="194"/>
      <c r="L13645" s="195"/>
      <c r="M13645" s="196"/>
      <c r="N13645" s="197"/>
      <c r="O13645" s="197"/>
      <c r="P13645" s="231"/>
    </row>
    <row r="13646" spans="2:16">
      <c r="B13646" s="351"/>
      <c r="C13646" s="435"/>
      <c r="D13646" s="399"/>
      <c r="E13646" s="400"/>
      <c r="G13646" s="401"/>
      <c r="H13646" s="401"/>
      <c r="I13646" s="401"/>
      <c r="J13646" s="194"/>
      <c r="K13646" s="194"/>
      <c r="L13646" s="195"/>
      <c r="M13646" s="196"/>
      <c r="N13646" s="197"/>
      <c r="O13646" s="197"/>
      <c r="P13646" s="231"/>
    </row>
    <row r="13647" spans="2:16">
      <c r="B13647" s="351"/>
      <c r="C13647" s="435"/>
      <c r="D13647" s="399"/>
      <c r="E13647" s="400"/>
      <c r="G13647" s="401"/>
      <c r="H13647" s="401"/>
      <c r="I13647" s="401"/>
      <c r="J13647" s="194"/>
      <c r="K13647" s="194"/>
      <c r="L13647" s="195"/>
      <c r="M13647" s="196"/>
      <c r="N13647" s="197"/>
      <c r="O13647" s="197"/>
      <c r="P13647" s="231"/>
    </row>
    <row r="13648" spans="2:16">
      <c r="B13648" s="351"/>
      <c r="C13648" s="435"/>
      <c r="D13648" s="399"/>
      <c r="E13648" s="400"/>
      <c r="G13648" s="401"/>
      <c r="H13648" s="401"/>
      <c r="I13648" s="401"/>
      <c r="J13648" s="194"/>
      <c r="K13648" s="194"/>
      <c r="L13648" s="195"/>
      <c r="M13648" s="196"/>
      <c r="N13648" s="197"/>
      <c r="O13648" s="197"/>
      <c r="P13648" s="231"/>
    </row>
    <row r="13649" spans="2:16">
      <c r="B13649" s="351"/>
      <c r="C13649" s="435"/>
      <c r="D13649" s="399"/>
      <c r="E13649" s="400"/>
      <c r="G13649" s="401"/>
      <c r="H13649" s="401"/>
      <c r="I13649" s="401"/>
      <c r="J13649" s="194"/>
      <c r="K13649" s="194"/>
      <c r="L13649" s="195"/>
      <c r="M13649" s="196"/>
      <c r="N13649" s="197"/>
      <c r="O13649" s="197"/>
      <c r="P13649" s="231"/>
    </row>
    <row r="13650" spans="2:16">
      <c r="B13650" s="351"/>
      <c r="C13650" s="435"/>
      <c r="D13650" s="399"/>
      <c r="E13650" s="400"/>
      <c r="G13650" s="401"/>
      <c r="H13650" s="401"/>
      <c r="I13650" s="401"/>
      <c r="J13650" s="194"/>
      <c r="K13650" s="194"/>
      <c r="L13650" s="195"/>
      <c r="M13650" s="196"/>
      <c r="N13650" s="197"/>
      <c r="O13650" s="197"/>
      <c r="P13650" s="231"/>
    </row>
    <row r="13651" spans="2:16">
      <c r="B13651" s="351"/>
      <c r="C13651" s="435"/>
      <c r="D13651" s="399"/>
      <c r="E13651" s="400"/>
      <c r="G13651" s="401"/>
      <c r="H13651" s="401"/>
      <c r="I13651" s="401"/>
      <c r="J13651" s="194"/>
      <c r="K13651" s="194"/>
      <c r="L13651" s="195"/>
      <c r="M13651" s="196"/>
      <c r="N13651" s="197"/>
      <c r="O13651" s="197"/>
      <c r="P13651" s="231"/>
    </row>
    <row r="13652" spans="2:16">
      <c r="B13652" s="351"/>
      <c r="C13652" s="435"/>
      <c r="D13652" s="399"/>
      <c r="E13652" s="400"/>
      <c r="G13652" s="401"/>
      <c r="H13652" s="401"/>
      <c r="I13652" s="401"/>
      <c r="J13652" s="194"/>
      <c r="K13652" s="194"/>
      <c r="L13652" s="195"/>
      <c r="M13652" s="196"/>
      <c r="N13652" s="197"/>
      <c r="O13652" s="197"/>
      <c r="P13652" s="231"/>
    </row>
    <row r="13653" spans="2:16">
      <c r="B13653" s="351"/>
      <c r="C13653" s="435"/>
      <c r="D13653" s="399"/>
      <c r="E13653" s="400"/>
      <c r="G13653" s="401"/>
      <c r="H13653" s="401"/>
      <c r="I13653" s="401"/>
      <c r="J13653" s="194"/>
      <c r="K13653" s="194"/>
      <c r="L13653" s="195"/>
      <c r="M13653" s="196"/>
      <c r="N13653" s="197"/>
      <c r="O13653" s="197"/>
      <c r="P13653" s="231"/>
    </row>
    <row r="13654" spans="2:16">
      <c r="B13654" s="351"/>
      <c r="C13654" s="435"/>
      <c r="D13654" s="399"/>
      <c r="E13654" s="400"/>
      <c r="G13654" s="401"/>
      <c r="H13654" s="401"/>
      <c r="I13654" s="401"/>
      <c r="J13654" s="194"/>
      <c r="K13654" s="194"/>
      <c r="L13654" s="195"/>
      <c r="M13654" s="196"/>
      <c r="N13654" s="197"/>
      <c r="O13654" s="197"/>
      <c r="P13654" s="231"/>
    </row>
    <row r="13655" spans="2:16">
      <c r="B13655" s="351"/>
      <c r="C13655" s="435"/>
      <c r="D13655" s="399"/>
      <c r="E13655" s="400"/>
      <c r="G13655" s="401"/>
      <c r="H13655" s="401"/>
      <c r="I13655" s="401"/>
      <c r="J13655" s="194"/>
      <c r="K13655" s="194"/>
      <c r="L13655" s="195"/>
      <c r="M13655" s="196"/>
      <c r="N13655" s="197"/>
      <c r="O13655" s="197"/>
      <c r="P13655" s="231"/>
    </row>
    <row r="13656" spans="2:16">
      <c r="B13656" s="351"/>
      <c r="C13656" s="435"/>
      <c r="D13656" s="399"/>
      <c r="E13656" s="400"/>
      <c r="G13656" s="401"/>
      <c r="H13656" s="401"/>
      <c r="I13656" s="401"/>
      <c r="J13656" s="194"/>
      <c r="K13656" s="194"/>
      <c r="L13656" s="195"/>
      <c r="M13656" s="196"/>
      <c r="N13656" s="197"/>
      <c r="O13656" s="197"/>
      <c r="P13656" s="231"/>
    </row>
    <row r="13657" spans="2:16">
      <c r="B13657" s="351"/>
      <c r="C13657" s="435"/>
      <c r="D13657" s="399"/>
      <c r="E13657" s="400"/>
      <c r="G13657" s="401"/>
      <c r="H13657" s="401"/>
      <c r="I13657" s="401"/>
      <c r="J13657" s="194"/>
      <c r="K13657" s="194"/>
      <c r="L13657" s="195"/>
      <c r="M13657" s="196"/>
      <c r="N13657" s="197"/>
      <c r="O13657" s="197"/>
      <c r="P13657" s="231"/>
    </row>
    <row r="13658" spans="2:16">
      <c r="B13658" s="351"/>
      <c r="C13658" s="435"/>
      <c r="D13658" s="399"/>
      <c r="E13658" s="400"/>
      <c r="G13658" s="401"/>
      <c r="H13658" s="401"/>
      <c r="I13658" s="401"/>
      <c r="J13658" s="194"/>
      <c r="K13658" s="194"/>
      <c r="L13658" s="195"/>
      <c r="M13658" s="196"/>
      <c r="N13658" s="197"/>
      <c r="O13658" s="197"/>
      <c r="P13658" s="231"/>
    </row>
    <row r="13659" spans="2:16">
      <c r="B13659" s="351"/>
      <c r="C13659" s="435"/>
      <c r="D13659" s="399"/>
      <c r="E13659" s="400"/>
      <c r="G13659" s="401"/>
      <c r="H13659" s="401"/>
      <c r="I13659" s="401"/>
      <c r="J13659" s="194"/>
      <c r="K13659" s="194"/>
      <c r="L13659" s="195"/>
      <c r="M13659" s="196"/>
      <c r="N13659" s="197"/>
      <c r="O13659" s="197"/>
      <c r="P13659" s="231"/>
    </row>
    <row r="13660" spans="2:16">
      <c r="B13660" s="402"/>
      <c r="C13660" s="435"/>
      <c r="D13660" s="404"/>
      <c r="E13660" s="405"/>
      <c r="G13660" s="406"/>
      <c r="H13660" s="406"/>
      <c r="I13660" s="406"/>
      <c r="J13660" s="194"/>
      <c r="K13660" s="194"/>
      <c r="L13660" s="195"/>
      <c r="M13660" s="196"/>
      <c r="N13660" s="197"/>
      <c r="O13660" s="197"/>
      <c r="P13660" s="221"/>
    </row>
    <row r="13661" spans="2:16">
      <c r="B13661" s="351"/>
      <c r="C13661" s="435"/>
      <c r="D13661" s="399"/>
      <c r="E13661" s="400"/>
      <c r="G13661" s="401"/>
      <c r="H13661" s="401"/>
      <c r="I13661" s="401"/>
      <c r="J13661" s="194"/>
      <c r="K13661" s="194"/>
      <c r="L13661" s="195"/>
      <c r="M13661" s="196"/>
      <c r="N13661" s="197"/>
      <c r="O13661" s="197"/>
      <c r="P13661" s="231"/>
    </row>
    <row r="13662" spans="2:16">
      <c r="B13662" s="351"/>
      <c r="C13662" s="435"/>
      <c r="D13662" s="399"/>
      <c r="E13662" s="400"/>
      <c r="G13662" s="401"/>
      <c r="H13662" s="401"/>
      <c r="I13662" s="401"/>
      <c r="J13662" s="194"/>
      <c r="K13662" s="194"/>
      <c r="L13662" s="195"/>
      <c r="M13662" s="196"/>
      <c r="N13662" s="197"/>
      <c r="O13662" s="197"/>
      <c r="P13662" s="231"/>
    </row>
    <row r="13663" spans="2:16">
      <c r="B13663" s="351"/>
      <c r="C13663" s="435"/>
      <c r="D13663" s="399"/>
      <c r="E13663" s="400"/>
      <c r="G13663" s="401"/>
      <c r="H13663" s="401"/>
      <c r="I13663" s="401"/>
      <c r="J13663" s="194"/>
      <c r="K13663" s="194"/>
      <c r="L13663" s="195"/>
      <c r="M13663" s="196"/>
      <c r="N13663" s="197"/>
      <c r="O13663" s="197"/>
      <c r="P13663" s="231"/>
    </row>
    <row r="13664" spans="2:16">
      <c r="B13664" s="351"/>
      <c r="C13664" s="435"/>
      <c r="D13664" s="399"/>
      <c r="E13664" s="400"/>
      <c r="G13664" s="401"/>
      <c r="H13664" s="401"/>
      <c r="I13664" s="401"/>
      <c r="J13664" s="194"/>
      <c r="K13664" s="194"/>
      <c r="L13664" s="195"/>
      <c r="M13664" s="196"/>
      <c r="N13664" s="197"/>
      <c r="O13664" s="197"/>
      <c r="P13664" s="231"/>
    </row>
    <row r="13665" spans="2:16">
      <c r="B13665" s="351"/>
      <c r="C13665" s="435"/>
      <c r="D13665" s="399"/>
      <c r="E13665" s="400"/>
      <c r="G13665" s="401"/>
      <c r="H13665" s="401"/>
      <c r="I13665" s="401"/>
      <c r="J13665" s="194"/>
      <c r="K13665" s="194"/>
      <c r="L13665" s="195"/>
      <c r="M13665" s="196"/>
      <c r="N13665" s="197"/>
      <c r="O13665" s="197"/>
      <c r="P13665" s="231"/>
    </row>
    <row r="13666" spans="2:16">
      <c r="B13666" s="351"/>
      <c r="C13666" s="435"/>
      <c r="D13666" s="399"/>
      <c r="E13666" s="400"/>
      <c r="G13666" s="401"/>
      <c r="H13666" s="401"/>
      <c r="I13666" s="401"/>
      <c r="J13666" s="194"/>
      <c r="K13666" s="194"/>
      <c r="L13666" s="195"/>
      <c r="M13666" s="196"/>
      <c r="N13666" s="197"/>
      <c r="O13666" s="197"/>
      <c r="P13666" s="231"/>
    </row>
    <row r="13667" spans="2:16">
      <c r="B13667" s="351"/>
      <c r="C13667" s="435"/>
      <c r="D13667" s="399"/>
      <c r="E13667" s="400"/>
      <c r="G13667" s="401"/>
      <c r="H13667" s="401"/>
      <c r="I13667" s="401"/>
      <c r="J13667" s="194"/>
      <c r="K13667" s="194"/>
      <c r="L13667" s="195"/>
      <c r="M13667" s="196"/>
      <c r="N13667" s="197"/>
      <c r="O13667" s="197"/>
      <c r="P13667" s="231"/>
    </row>
    <row r="13668" spans="2:16">
      <c r="B13668" s="351"/>
      <c r="C13668" s="435"/>
      <c r="D13668" s="399"/>
      <c r="E13668" s="400"/>
      <c r="G13668" s="401"/>
      <c r="H13668" s="401"/>
      <c r="I13668" s="401"/>
      <c r="J13668" s="194"/>
      <c r="K13668" s="194"/>
      <c r="L13668" s="195"/>
      <c r="M13668" s="196"/>
      <c r="N13668" s="197"/>
      <c r="O13668" s="197"/>
      <c r="P13668" s="231"/>
    </row>
    <row r="13669" spans="2:16">
      <c r="B13669" s="351"/>
      <c r="C13669" s="435"/>
      <c r="D13669" s="399"/>
      <c r="E13669" s="400"/>
      <c r="G13669" s="401"/>
      <c r="H13669" s="401"/>
      <c r="I13669" s="401"/>
      <c r="J13669" s="194"/>
      <c r="K13669" s="194"/>
      <c r="L13669" s="195"/>
      <c r="M13669" s="196"/>
      <c r="N13669" s="197"/>
      <c r="O13669" s="197"/>
      <c r="P13669" s="231"/>
    </row>
    <row r="13670" spans="2:16">
      <c r="B13670" s="351"/>
      <c r="C13670" s="435"/>
      <c r="D13670" s="399"/>
      <c r="E13670" s="400"/>
      <c r="G13670" s="401"/>
      <c r="H13670" s="401"/>
      <c r="I13670" s="401"/>
      <c r="J13670" s="194"/>
      <c r="K13670" s="194"/>
      <c r="L13670" s="195"/>
      <c r="M13670" s="196"/>
      <c r="N13670" s="197"/>
      <c r="O13670" s="197"/>
      <c r="P13670" s="231"/>
    </row>
    <row r="13671" spans="2:16">
      <c r="B13671" s="351"/>
      <c r="C13671" s="435"/>
      <c r="D13671" s="399"/>
      <c r="E13671" s="400"/>
      <c r="G13671" s="401"/>
      <c r="H13671" s="401"/>
      <c r="I13671" s="401"/>
      <c r="J13671" s="194"/>
      <c r="K13671" s="194"/>
      <c r="L13671" s="195"/>
      <c r="M13671" s="196"/>
      <c r="N13671" s="197"/>
      <c r="O13671" s="197"/>
      <c r="P13671" s="231"/>
    </row>
    <row r="13672" spans="2:16">
      <c r="B13672" s="402"/>
      <c r="C13672" s="435"/>
      <c r="D13672" s="404"/>
      <c r="E13672" s="405"/>
      <c r="G13672" s="406"/>
      <c r="H13672" s="406"/>
      <c r="I13672" s="406"/>
      <c r="J13672" s="194"/>
      <c r="K13672" s="194"/>
      <c r="L13672" s="195"/>
      <c r="M13672" s="196"/>
      <c r="N13672" s="197"/>
      <c r="O13672" s="197"/>
      <c r="P13672" s="221"/>
    </row>
    <row r="13673" spans="2:16">
      <c r="B13673" s="351"/>
      <c r="C13673" s="435"/>
      <c r="D13673" s="399"/>
      <c r="E13673" s="400"/>
      <c r="G13673" s="401"/>
      <c r="H13673" s="401"/>
      <c r="I13673" s="401"/>
      <c r="J13673" s="194"/>
      <c r="K13673" s="194"/>
      <c r="L13673" s="195"/>
      <c r="M13673" s="196"/>
      <c r="N13673" s="197"/>
      <c r="O13673" s="197"/>
      <c r="P13673" s="231"/>
    </row>
    <row r="13674" spans="2:16">
      <c r="B13674" s="351"/>
      <c r="C13674" s="435"/>
      <c r="D13674" s="399"/>
      <c r="E13674" s="400"/>
      <c r="G13674" s="401"/>
      <c r="H13674" s="401"/>
      <c r="I13674" s="401"/>
      <c r="J13674" s="194"/>
      <c r="K13674" s="194"/>
      <c r="L13674" s="195"/>
      <c r="M13674" s="196"/>
      <c r="N13674" s="197"/>
      <c r="O13674" s="197"/>
      <c r="P13674" s="231"/>
    </row>
    <row r="13675" spans="2:16">
      <c r="B13675" s="351"/>
      <c r="C13675" s="435"/>
      <c r="D13675" s="399"/>
      <c r="E13675" s="400"/>
      <c r="G13675" s="401"/>
      <c r="H13675" s="401"/>
      <c r="I13675" s="401"/>
      <c r="J13675" s="194"/>
      <c r="K13675" s="194"/>
      <c r="L13675" s="195"/>
      <c r="M13675" s="196"/>
      <c r="N13675" s="197"/>
      <c r="O13675" s="197"/>
      <c r="P13675" s="231"/>
    </row>
    <row r="13676" spans="2:16">
      <c r="B13676" s="351"/>
      <c r="C13676" s="435"/>
      <c r="D13676" s="399"/>
      <c r="E13676" s="400"/>
      <c r="G13676" s="401"/>
      <c r="H13676" s="401"/>
      <c r="I13676" s="401"/>
      <c r="J13676" s="194"/>
      <c r="K13676" s="194"/>
      <c r="L13676" s="195"/>
      <c r="M13676" s="196"/>
      <c r="N13676" s="197"/>
      <c r="O13676" s="197"/>
      <c r="P13676" s="231"/>
    </row>
    <row r="13677" spans="2:16">
      <c r="B13677" s="351"/>
      <c r="C13677" s="435"/>
      <c r="D13677" s="399"/>
      <c r="E13677" s="400"/>
      <c r="G13677" s="401"/>
      <c r="H13677" s="401"/>
      <c r="I13677" s="401"/>
      <c r="J13677" s="194"/>
      <c r="K13677" s="194"/>
      <c r="L13677" s="195"/>
      <c r="M13677" s="196"/>
      <c r="N13677" s="197"/>
      <c r="O13677" s="197"/>
      <c r="P13677" s="231"/>
    </row>
    <row r="13678" spans="2:16">
      <c r="B13678" s="351"/>
      <c r="C13678" s="435"/>
      <c r="D13678" s="399"/>
      <c r="E13678" s="400"/>
      <c r="G13678" s="401"/>
      <c r="H13678" s="401"/>
      <c r="I13678" s="401"/>
      <c r="J13678" s="194"/>
      <c r="K13678" s="194"/>
      <c r="L13678" s="195"/>
      <c r="M13678" s="196"/>
      <c r="N13678" s="197"/>
      <c r="O13678" s="197"/>
      <c r="P13678" s="231"/>
    </row>
    <row r="13679" spans="2:16">
      <c r="B13679" s="351"/>
      <c r="C13679" s="435"/>
      <c r="D13679" s="399"/>
      <c r="E13679" s="400"/>
      <c r="G13679" s="401"/>
      <c r="H13679" s="401"/>
      <c r="I13679" s="401"/>
      <c r="J13679" s="194"/>
      <c r="K13679" s="194"/>
      <c r="L13679" s="195"/>
      <c r="M13679" s="196"/>
      <c r="N13679" s="197"/>
      <c r="O13679" s="197"/>
      <c r="P13679" s="231"/>
    </row>
    <row r="13680" spans="2:16">
      <c r="B13680" s="351"/>
      <c r="C13680" s="435"/>
      <c r="D13680" s="399"/>
      <c r="E13680" s="400"/>
      <c r="G13680" s="401"/>
      <c r="H13680" s="401"/>
      <c r="I13680" s="401"/>
      <c r="J13680" s="194"/>
      <c r="K13680" s="194"/>
      <c r="L13680" s="195"/>
      <c r="M13680" s="196"/>
      <c r="N13680" s="197"/>
      <c r="O13680" s="197"/>
      <c r="P13680" s="231"/>
    </row>
    <row r="13681" spans="2:16">
      <c r="B13681" s="351"/>
      <c r="C13681" s="435"/>
      <c r="D13681" s="399"/>
      <c r="E13681" s="400"/>
      <c r="G13681" s="401"/>
      <c r="H13681" s="401"/>
      <c r="I13681" s="401"/>
      <c r="J13681" s="194"/>
      <c r="K13681" s="194"/>
      <c r="L13681" s="195"/>
      <c r="M13681" s="196"/>
      <c r="N13681" s="197"/>
      <c r="O13681" s="197"/>
      <c r="P13681" s="231"/>
    </row>
    <row r="13682" spans="2:16">
      <c r="B13682" s="351"/>
      <c r="C13682" s="435"/>
      <c r="D13682" s="399"/>
      <c r="E13682" s="400"/>
      <c r="G13682" s="401"/>
      <c r="H13682" s="401"/>
      <c r="I13682" s="401"/>
      <c r="J13682" s="194"/>
      <c r="K13682" s="194"/>
      <c r="L13682" s="195"/>
      <c r="M13682" s="196"/>
      <c r="N13682" s="197"/>
      <c r="O13682" s="197"/>
      <c r="P13682" s="231"/>
    </row>
    <row r="13683" spans="2:16">
      <c r="B13683" s="351"/>
      <c r="C13683" s="435"/>
      <c r="D13683" s="399"/>
      <c r="E13683" s="400"/>
      <c r="G13683" s="401"/>
      <c r="H13683" s="401"/>
      <c r="I13683" s="401"/>
      <c r="J13683" s="194"/>
      <c r="K13683" s="194"/>
      <c r="L13683" s="195"/>
      <c r="M13683" s="196"/>
      <c r="N13683" s="197"/>
      <c r="O13683" s="197"/>
      <c r="P13683" s="231"/>
    </row>
    <row r="13684" spans="2:16">
      <c r="B13684" s="351"/>
      <c r="C13684" s="435"/>
      <c r="D13684" s="399"/>
      <c r="E13684" s="400"/>
      <c r="G13684" s="401"/>
      <c r="H13684" s="401"/>
      <c r="I13684" s="401"/>
      <c r="J13684" s="194"/>
      <c r="K13684" s="194"/>
      <c r="L13684" s="195"/>
      <c r="M13684" s="196"/>
      <c r="N13684" s="197"/>
      <c r="O13684" s="197"/>
      <c r="P13684" s="231"/>
    </row>
    <row r="13685" spans="2:16">
      <c r="B13685" s="351"/>
      <c r="C13685" s="435"/>
      <c r="D13685" s="399"/>
      <c r="E13685" s="400"/>
      <c r="G13685" s="401"/>
      <c r="H13685" s="401"/>
      <c r="I13685" s="401"/>
      <c r="J13685" s="194"/>
      <c r="K13685" s="194"/>
      <c r="L13685" s="195"/>
      <c r="M13685" s="196"/>
      <c r="N13685" s="197"/>
      <c r="O13685" s="197"/>
      <c r="P13685" s="231"/>
    </row>
    <row r="13686" spans="2:16">
      <c r="B13686" s="351"/>
      <c r="C13686" s="435"/>
      <c r="D13686" s="399"/>
      <c r="E13686" s="400"/>
      <c r="G13686" s="401"/>
      <c r="H13686" s="401"/>
      <c r="I13686" s="401"/>
      <c r="J13686" s="194"/>
      <c r="K13686" s="194"/>
      <c r="L13686" s="195"/>
      <c r="M13686" s="196"/>
      <c r="N13686" s="197"/>
      <c r="O13686" s="197"/>
      <c r="P13686" s="231"/>
    </row>
    <row r="13687" spans="2:16">
      <c r="B13687" s="351"/>
      <c r="C13687" s="435"/>
      <c r="D13687" s="399"/>
      <c r="E13687" s="400"/>
      <c r="G13687" s="401"/>
      <c r="H13687" s="401"/>
      <c r="I13687" s="401"/>
      <c r="J13687" s="194"/>
      <c r="K13687" s="194"/>
      <c r="L13687" s="195"/>
      <c r="M13687" s="196"/>
      <c r="N13687" s="197"/>
      <c r="O13687" s="197"/>
      <c r="P13687" s="231"/>
    </row>
    <row r="13688" spans="2:16">
      <c r="B13688" s="351"/>
      <c r="C13688" s="435"/>
      <c r="D13688" s="399"/>
      <c r="E13688" s="400"/>
      <c r="G13688" s="401"/>
      <c r="H13688" s="401"/>
      <c r="I13688" s="401"/>
      <c r="J13688" s="194"/>
      <c r="K13688" s="194"/>
      <c r="L13688" s="195"/>
      <c r="M13688" s="196"/>
      <c r="N13688" s="197"/>
      <c r="O13688" s="197"/>
      <c r="P13688" s="231"/>
    </row>
    <row r="13689" spans="2:16">
      <c r="B13689" s="351"/>
      <c r="C13689" s="435"/>
      <c r="D13689" s="399"/>
      <c r="E13689" s="400"/>
      <c r="G13689" s="401"/>
      <c r="H13689" s="401"/>
      <c r="I13689" s="401"/>
      <c r="J13689" s="194"/>
      <c r="K13689" s="194"/>
      <c r="L13689" s="195"/>
      <c r="M13689" s="196"/>
      <c r="N13689" s="197"/>
      <c r="O13689" s="197"/>
      <c r="P13689" s="231"/>
    </row>
    <row r="13690" spans="2:16">
      <c r="B13690" s="351"/>
      <c r="C13690" s="435"/>
      <c r="D13690" s="399"/>
      <c r="E13690" s="400"/>
      <c r="G13690" s="401"/>
      <c r="H13690" s="401"/>
      <c r="I13690" s="401"/>
      <c r="J13690" s="194"/>
      <c r="K13690" s="194"/>
      <c r="L13690" s="195"/>
      <c r="M13690" s="196"/>
      <c r="N13690" s="197"/>
      <c r="O13690" s="197"/>
      <c r="P13690" s="231"/>
    </row>
    <row r="13691" spans="2:16">
      <c r="B13691" s="351"/>
      <c r="C13691" s="435"/>
      <c r="D13691" s="399"/>
      <c r="E13691" s="400"/>
      <c r="G13691" s="401"/>
      <c r="H13691" s="401"/>
      <c r="I13691" s="401"/>
      <c r="J13691" s="194"/>
      <c r="K13691" s="194"/>
      <c r="L13691" s="195"/>
      <c r="M13691" s="196"/>
      <c r="N13691" s="197"/>
      <c r="O13691" s="197"/>
      <c r="P13691" s="231"/>
    </row>
    <row r="13692" spans="2:16">
      <c r="B13692" s="351"/>
      <c r="C13692" s="435"/>
      <c r="D13692" s="399"/>
      <c r="E13692" s="400"/>
      <c r="G13692" s="401"/>
      <c r="H13692" s="401"/>
      <c r="I13692" s="401"/>
      <c r="J13692" s="194"/>
      <c r="K13692" s="194"/>
      <c r="L13692" s="195"/>
      <c r="M13692" s="196"/>
      <c r="N13692" s="197"/>
      <c r="O13692" s="197"/>
      <c r="P13692" s="231"/>
    </row>
    <row r="13693" spans="2:16">
      <c r="B13693" s="351"/>
      <c r="C13693" s="435"/>
      <c r="D13693" s="399"/>
      <c r="E13693" s="400"/>
      <c r="G13693" s="401"/>
      <c r="H13693" s="401"/>
      <c r="I13693" s="401"/>
      <c r="J13693" s="194"/>
      <c r="K13693" s="194"/>
      <c r="L13693" s="195"/>
      <c r="M13693" s="196"/>
      <c r="N13693" s="197"/>
      <c r="O13693" s="197"/>
      <c r="P13693" s="231"/>
    </row>
    <row r="13694" spans="2:16">
      <c r="B13694" s="351"/>
      <c r="C13694" s="435"/>
      <c r="D13694" s="399"/>
      <c r="E13694" s="400"/>
      <c r="G13694" s="401"/>
      <c r="H13694" s="401"/>
      <c r="I13694" s="401"/>
      <c r="J13694" s="194"/>
      <c r="K13694" s="194"/>
      <c r="L13694" s="195"/>
      <c r="M13694" s="196"/>
      <c r="N13694" s="197"/>
      <c r="O13694" s="197"/>
      <c r="P13694" s="231"/>
    </row>
    <row r="13695" spans="2:16">
      <c r="B13695" s="351"/>
      <c r="C13695" s="435"/>
      <c r="D13695" s="399"/>
      <c r="E13695" s="400"/>
      <c r="G13695" s="401"/>
      <c r="H13695" s="401"/>
      <c r="I13695" s="401"/>
      <c r="J13695" s="194"/>
      <c r="K13695" s="194"/>
      <c r="L13695" s="195"/>
      <c r="M13695" s="196"/>
      <c r="N13695" s="197"/>
      <c r="O13695" s="197"/>
      <c r="P13695" s="231"/>
    </row>
    <row r="13696" spans="2:16">
      <c r="B13696" s="351"/>
      <c r="C13696" s="435"/>
      <c r="D13696" s="399"/>
      <c r="E13696" s="400"/>
      <c r="G13696" s="401"/>
      <c r="H13696" s="401"/>
      <c r="I13696" s="401"/>
      <c r="J13696" s="194"/>
      <c r="K13696" s="194"/>
      <c r="L13696" s="195"/>
      <c r="M13696" s="196"/>
      <c r="N13696" s="197"/>
      <c r="O13696" s="197"/>
      <c r="P13696" s="231"/>
    </row>
    <row r="13697" spans="2:16">
      <c r="B13697" s="351"/>
      <c r="C13697" s="435"/>
      <c r="D13697" s="399"/>
      <c r="E13697" s="400"/>
      <c r="G13697" s="401"/>
      <c r="H13697" s="401"/>
      <c r="I13697" s="401"/>
      <c r="J13697" s="194"/>
      <c r="K13697" s="194"/>
      <c r="L13697" s="195"/>
      <c r="M13697" s="196"/>
      <c r="N13697" s="197"/>
      <c r="O13697" s="197"/>
      <c r="P13697" s="231"/>
    </row>
    <row r="13698" spans="2:16">
      <c r="B13698" s="351"/>
      <c r="C13698" s="435"/>
      <c r="D13698" s="399"/>
      <c r="E13698" s="400"/>
      <c r="G13698" s="401"/>
      <c r="H13698" s="401"/>
      <c r="I13698" s="401"/>
      <c r="J13698" s="194"/>
      <c r="K13698" s="194"/>
      <c r="L13698" s="195"/>
      <c r="M13698" s="196"/>
      <c r="N13698" s="197"/>
      <c r="O13698" s="197"/>
      <c r="P13698" s="231"/>
    </row>
    <row r="13699" spans="2:16">
      <c r="B13699" s="351"/>
      <c r="C13699" s="435"/>
      <c r="D13699" s="399"/>
      <c r="E13699" s="400"/>
      <c r="G13699" s="401"/>
      <c r="H13699" s="401"/>
      <c r="I13699" s="401"/>
      <c r="J13699" s="194"/>
      <c r="K13699" s="194"/>
      <c r="L13699" s="195"/>
      <c r="M13699" s="196"/>
      <c r="N13699" s="197"/>
      <c r="O13699" s="197"/>
      <c r="P13699" s="231"/>
    </row>
    <row r="13700" spans="2:16">
      <c r="B13700" s="351"/>
      <c r="C13700" s="435"/>
      <c r="D13700" s="399"/>
      <c r="E13700" s="400"/>
      <c r="G13700" s="401"/>
      <c r="H13700" s="401"/>
      <c r="I13700" s="401"/>
      <c r="J13700" s="194"/>
      <c r="K13700" s="194"/>
      <c r="L13700" s="195"/>
      <c r="M13700" s="196"/>
      <c r="N13700" s="197"/>
      <c r="O13700" s="197"/>
      <c r="P13700" s="231"/>
    </row>
    <row r="13701" spans="2:16">
      <c r="B13701" s="351"/>
      <c r="C13701" s="435"/>
      <c r="D13701" s="399"/>
      <c r="E13701" s="400"/>
      <c r="G13701" s="401"/>
      <c r="H13701" s="401"/>
      <c r="I13701" s="401"/>
      <c r="J13701" s="194"/>
      <c r="K13701" s="194"/>
      <c r="L13701" s="195"/>
      <c r="M13701" s="196"/>
      <c r="N13701" s="197"/>
      <c r="O13701" s="197"/>
      <c r="P13701" s="231"/>
    </row>
    <row r="13702" spans="2:16">
      <c r="B13702" s="351"/>
      <c r="C13702" s="435"/>
      <c r="D13702" s="399"/>
      <c r="E13702" s="400"/>
      <c r="G13702" s="401"/>
      <c r="H13702" s="401"/>
      <c r="I13702" s="401"/>
      <c r="J13702" s="194"/>
      <c r="K13702" s="194"/>
      <c r="L13702" s="195"/>
      <c r="M13702" s="196"/>
      <c r="N13702" s="197"/>
      <c r="O13702" s="197"/>
      <c r="P13702" s="231"/>
    </row>
    <row r="13703" spans="2:16">
      <c r="B13703" s="351"/>
      <c r="C13703" s="435"/>
      <c r="D13703" s="399"/>
      <c r="E13703" s="400"/>
      <c r="G13703" s="401"/>
      <c r="H13703" s="401"/>
      <c r="I13703" s="401"/>
      <c r="J13703" s="194"/>
      <c r="K13703" s="194"/>
      <c r="L13703" s="195"/>
      <c r="M13703" s="196"/>
      <c r="N13703" s="197"/>
      <c r="O13703" s="197"/>
      <c r="P13703" s="231"/>
    </row>
    <row r="13704" spans="2:16">
      <c r="B13704" s="351"/>
      <c r="C13704" s="435"/>
      <c r="D13704" s="399"/>
      <c r="E13704" s="400"/>
      <c r="G13704" s="401"/>
      <c r="H13704" s="401"/>
      <c r="I13704" s="401"/>
      <c r="J13704" s="194"/>
      <c r="K13704" s="194"/>
      <c r="L13704" s="195"/>
      <c r="M13704" s="196"/>
      <c r="N13704" s="197"/>
      <c r="O13704" s="197"/>
      <c r="P13704" s="231"/>
    </row>
    <row r="13705" spans="2:16">
      <c r="B13705" s="351"/>
      <c r="C13705" s="435"/>
      <c r="D13705" s="399"/>
      <c r="E13705" s="400"/>
      <c r="G13705" s="401"/>
      <c r="H13705" s="401"/>
      <c r="I13705" s="401"/>
      <c r="J13705" s="194"/>
      <c r="K13705" s="194"/>
      <c r="L13705" s="195"/>
      <c r="M13705" s="196"/>
      <c r="N13705" s="197"/>
      <c r="O13705" s="197"/>
      <c r="P13705" s="231"/>
    </row>
    <row r="13706" spans="2:16">
      <c r="B13706" s="351"/>
      <c r="C13706" s="435"/>
      <c r="D13706" s="399"/>
      <c r="E13706" s="400"/>
      <c r="G13706" s="401"/>
      <c r="H13706" s="401"/>
      <c r="I13706" s="401"/>
      <c r="J13706" s="194"/>
      <c r="K13706" s="194"/>
      <c r="L13706" s="195"/>
      <c r="M13706" s="196"/>
      <c r="N13706" s="197"/>
      <c r="O13706" s="197"/>
      <c r="P13706" s="231"/>
    </row>
    <row r="13707" spans="2:16">
      <c r="B13707" s="351"/>
      <c r="C13707" s="435"/>
      <c r="D13707" s="399"/>
      <c r="E13707" s="400"/>
      <c r="G13707" s="401"/>
      <c r="H13707" s="401"/>
      <c r="I13707" s="401"/>
      <c r="J13707" s="194"/>
      <c r="K13707" s="194"/>
      <c r="L13707" s="195"/>
      <c r="M13707" s="196"/>
      <c r="N13707" s="197"/>
      <c r="O13707" s="197"/>
      <c r="P13707" s="231"/>
    </row>
    <row r="13708" spans="2:16">
      <c r="B13708" s="351"/>
      <c r="C13708" s="435"/>
      <c r="D13708" s="399"/>
      <c r="E13708" s="400"/>
      <c r="G13708" s="401"/>
      <c r="H13708" s="401"/>
      <c r="I13708" s="401"/>
      <c r="J13708" s="194"/>
      <c r="K13708" s="194"/>
      <c r="L13708" s="195"/>
      <c r="M13708" s="196"/>
      <c r="N13708" s="197"/>
      <c r="O13708" s="197"/>
      <c r="P13708" s="231"/>
    </row>
    <row r="13709" spans="2:16">
      <c r="B13709" s="351"/>
      <c r="C13709" s="435"/>
      <c r="D13709" s="399"/>
      <c r="E13709" s="400"/>
      <c r="G13709" s="401"/>
      <c r="H13709" s="401"/>
      <c r="I13709" s="401"/>
      <c r="J13709" s="194"/>
      <c r="K13709" s="194"/>
      <c r="L13709" s="195"/>
      <c r="M13709" s="196"/>
      <c r="N13709" s="197"/>
      <c r="O13709" s="197"/>
      <c r="P13709" s="231"/>
    </row>
    <row r="13710" spans="2:16">
      <c r="B13710" s="351"/>
      <c r="C13710" s="435"/>
      <c r="D13710" s="399"/>
      <c r="E13710" s="400"/>
      <c r="G13710" s="401"/>
      <c r="H13710" s="401"/>
      <c r="I13710" s="401"/>
      <c r="J13710" s="194"/>
      <c r="K13710" s="194"/>
      <c r="L13710" s="195"/>
      <c r="M13710" s="196"/>
      <c r="N13710" s="197"/>
      <c r="O13710" s="197"/>
      <c r="P13710" s="231"/>
    </row>
    <row r="13711" spans="2:16">
      <c r="B13711" s="351"/>
      <c r="C13711" s="435"/>
      <c r="D13711" s="399"/>
      <c r="E13711" s="400"/>
      <c r="G13711" s="401"/>
      <c r="H13711" s="401"/>
      <c r="I13711" s="401"/>
      <c r="J13711" s="194"/>
      <c r="K13711" s="194"/>
      <c r="L13711" s="195"/>
      <c r="M13711" s="196"/>
      <c r="N13711" s="197"/>
      <c r="O13711" s="197"/>
      <c r="P13711" s="231"/>
    </row>
    <row r="13712" spans="2:16">
      <c r="B13712" s="351"/>
      <c r="C13712" s="435"/>
      <c r="D13712" s="399"/>
      <c r="E13712" s="400"/>
      <c r="G13712" s="401"/>
      <c r="H13712" s="401"/>
      <c r="I13712" s="401"/>
      <c r="J13712" s="194"/>
      <c r="K13712" s="194"/>
      <c r="L13712" s="195"/>
      <c r="M13712" s="196"/>
      <c r="N13712" s="197"/>
      <c r="O13712" s="197"/>
      <c r="P13712" s="231"/>
    </row>
    <row r="13713" spans="2:16">
      <c r="B13713" s="351"/>
      <c r="C13713" s="435"/>
      <c r="D13713" s="399"/>
      <c r="E13713" s="400"/>
      <c r="G13713" s="401"/>
      <c r="H13713" s="401"/>
      <c r="I13713" s="401"/>
      <c r="J13713" s="194"/>
      <c r="K13713" s="194"/>
      <c r="L13713" s="195"/>
      <c r="M13713" s="196"/>
      <c r="N13713" s="197"/>
      <c r="O13713" s="197"/>
      <c r="P13713" s="231"/>
    </row>
    <row r="13714" spans="2:16">
      <c r="B13714" s="351"/>
      <c r="C13714" s="435"/>
      <c r="D13714" s="399"/>
      <c r="E13714" s="400"/>
      <c r="G13714" s="401"/>
      <c r="H13714" s="401"/>
      <c r="I13714" s="401"/>
      <c r="J13714" s="194"/>
      <c r="K13714" s="194"/>
      <c r="L13714" s="195"/>
      <c r="M13714" s="196"/>
      <c r="N13714" s="197"/>
      <c r="O13714" s="197"/>
      <c r="P13714" s="231"/>
    </row>
    <row r="13715" spans="2:16">
      <c r="B13715" s="351"/>
      <c r="C13715" s="435"/>
      <c r="D13715" s="399"/>
      <c r="E13715" s="400"/>
      <c r="G13715" s="401"/>
      <c r="H13715" s="401"/>
      <c r="I13715" s="401"/>
      <c r="J13715" s="194"/>
      <c r="K13715" s="194"/>
      <c r="L13715" s="195"/>
      <c r="M13715" s="196"/>
      <c r="N13715" s="197"/>
      <c r="O13715" s="197"/>
      <c r="P13715" s="231"/>
    </row>
    <row r="13716" spans="2:16">
      <c r="B13716" s="351"/>
      <c r="C13716" s="435"/>
      <c r="D13716" s="399"/>
      <c r="E13716" s="400"/>
      <c r="G13716" s="401"/>
      <c r="H13716" s="401"/>
      <c r="I13716" s="401"/>
      <c r="J13716" s="194"/>
      <c r="K13716" s="194"/>
      <c r="L13716" s="195"/>
      <c r="M13716" s="196"/>
      <c r="N13716" s="197"/>
      <c r="O13716" s="197"/>
      <c r="P13716" s="231"/>
    </row>
    <row r="13717" spans="2:16">
      <c r="B13717" s="351"/>
      <c r="C13717" s="435"/>
      <c r="D13717" s="399"/>
      <c r="E13717" s="400"/>
      <c r="G13717" s="401"/>
      <c r="H13717" s="401"/>
      <c r="I13717" s="401"/>
      <c r="J13717" s="194"/>
      <c r="K13717" s="194"/>
      <c r="L13717" s="195"/>
      <c r="M13717" s="196"/>
      <c r="N13717" s="197"/>
      <c r="O13717" s="197"/>
      <c r="P13717" s="231"/>
    </row>
    <row r="13718" spans="2:16">
      <c r="B13718" s="402"/>
      <c r="C13718" s="435"/>
      <c r="D13718" s="404"/>
      <c r="E13718" s="405"/>
      <c r="G13718" s="406"/>
      <c r="H13718" s="406"/>
      <c r="I13718" s="406"/>
      <c r="J13718" s="194"/>
      <c r="K13718" s="194"/>
      <c r="L13718" s="195"/>
      <c r="M13718" s="196"/>
      <c r="N13718" s="197"/>
      <c r="O13718" s="197"/>
      <c r="P13718" s="221"/>
    </row>
    <row r="13719" spans="2:16">
      <c r="B13719" s="351"/>
      <c r="C13719" s="435"/>
      <c r="D13719" s="399"/>
      <c r="E13719" s="400"/>
      <c r="G13719" s="401"/>
      <c r="H13719" s="401"/>
      <c r="I13719" s="401"/>
      <c r="J13719" s="194"/>
      <c r="K13719" s="194"/>
      <c r="L13719" s="195"/>
      <c r="M13719" s="196"/>
      <c r="N13719" s="197"/>
      <c r="O13719" s="197"/>
      <c r="P13719" s="231"/>
    </row>
    <row r="13720" spans="2:16">
      <c r="B13720" s="351"/>
      <c r="C13720" s="435"/>
      <c r="D13720" s="399"/>
      <c r="E13720" s="400"/>
      <c r="G13720" s="401"/>
      <c r="H13720" s="401"/>
      <c r="I13720" s="401"/>
      <c r="J13720" s="194"/>
      <c r="K13720" s="194"/>
      <c r="L13720" s="195"/>
      <c r="M13720" s="196"/>
      <c r="N13720" s="197"/>
      <c r="O13720" s="197"/>
      <c r="P13720" s="231"/>
    </row>
    <row r="13721" spans="2:16">
      <c r="B13721" s="351"/>
      <c r="C13721" s="435"/>
      <c r="D13721" s="399"/>
      <c r="E13721" s="400"/>
      <c r="G13721" s="401"/>
      <c r="H13721" s="401"/>
      <c r="I13721" s="401"/>
      <c r="J13721" s="194"/>
      <c r="K13721" s="194"/>
      <c r="L13721" s="195"/>
      <c r="M13721" s="196"/>
      <c r="N13721" s="197"/>
      <c r="O13721" s="197"/>
      <c r="P13721" s="231"/>
    </row>
    <row r="13722" spans="2:16">
      <c r="B13722" s="351"/>
      <c r="C13722" s="435"/>
      <c r="D13722" s="399"/>
      <c r="E13722" s="400"/>
      <c r="G13722" s="401"/>
      <c r="H13722" s="401"/>
      <c r="I13722" s="401"/>
      <c r="J13722" s="194"/>
      <c r="K13722" s="194"/>
      <c r="L13722" s="195"/>
      <c r="M13722" s="196"/>
      <c r="N13722" s="197"/>
      <c r="O13722" s="197"/>
      <c r="P13722" s="231"/>
    </row>
    <row r="13723" spans="2:16">
      <c r="B13723" s="402"/>
      <c r="C13723" s="435"/>
      <c r="D13723" s="404"/>
      <c r="E13723" s="405"/>
      <c r="G13723" s="406"/>
      <c r="H13723" s="406"/>
      <c r="I13723" s="406"/>
      <c r="J13723" s="194"/>
      <c r="K13723" s="194"/>
      <c r="L13723" s="195"/>
      <c r="M13723" s="196"/>
      <c r="N13723" s="197"/>
      <c r="O13723" s="197"/>
      <c r="P13723" s="221"/>
    </row>
    <row r="13724" spans="2:16">
      <c r="B13724" s="351"/>
      <c r="C13724" s="435"/>
      <c r="D13724" s="399"/>
      <c r="E13724" s="400"/>
      <c r="G13724" s="401"/>
      <c r="H13724" s="401"/>
      <c r="I13724" s="401"/>
      <c r="J13724" s="194"/>
      <c r="K13724" s="194"/>
      <c r="L13724" s="195"/>
      <c r="M13724" s="196"/>
      <c r="N13724" s="197"/>
      <c r="O13724" s="197"/>
      <c r="P13724" s="231"/>
    </row>
    <row r="13725" spans="2:16">
      <c r="B13725" s="402"/>
      <c r="C13725" s="436"/>
      <c r="D13725" s="404"/>
      <c r="E13725" s="405"/>
      <c r="G13725" s="406"/>
      <c r="H13725" s="406"/>
      <c r="I13725" s="406"/>
      <c r="J13725" s="194"/>
      <c r="K13725" s="194"/>
      <c r="L13725" s="195"/>
      <c r="M13725" s="196"/>
      <c r="N13725" s="197"/>
      <c r="O13725" s="197"/>
      <c r="P13725" s="221"/>
    </row>
    <row r="13726" spans="2:16">
      <c r="B13726" s="402"/>
      <c r="C13726" s="436"/>
      <c r="D13726" s="404"/>
      <c r="E13726" s="405"/>
      <c r="G13726" s="406"/>
      <c r="H13726" s="406"/>
      <c r="I13726" s="406"/>
      <c r="J13726" s="194"/>
      <c r="K13726" s="194"/>
      <c r="L13726" s="195"/>
      <c r="M13726" s="196"/>
      <c r="N13726" s="197"/>
      <c r="O13726" s="197"/>
      <c r="P13726" s="221"/>
    </row>
    <row r="13727" spans="2:16">
      <c r="B13727" s="351"/>
      <c r="C13727" s="435"/>
      <c r="D13727" s="399"/>
      <c r="E13727" s="400"/>
      <c r="G13727" s="401"/>
      <c r="H13727" s="401"/>
      <c r="I13727" s="401"/>
      <c r="J13727" s="194"/>
      <c r="K13727" s="194"/>
      <c r="L13727" s="195"/>
      <c r="M13727" s="196"/>
      <c r="N13727" s="197"/>
      <c r="O13727" s="197"/>
      <c r="P13727" s="231"/>
    </row>
    <row r="13728" spans="2:16">
      <c r="B13728" s="351"/>
      <c r="C13728" s="435"/>
      <c r="D13728" s="399"/>
      <c r="E13728" s="400"/>
      <c r="G13728" s="401"/>
      <c r="H13728" s="401"/>
      <c r="I13728" s="401"/>
      <c r="J13728" s="194"/>
      <c r="K13728" s="194"/>
      <c r="L13728" s="195"/>
      <c r="M13728" s="196"/>
      <c r="N13728" s="197"/>
      <c r="O13728" s="197"/>
      <c r="P13728" s="231"/>
    </row>
    <row r="13729" spans="2:16">
      <c r="B13729" s="351"/>
      <c r="C13729" s="435"/>
      <c r="D13729" s="399"/>
      <c r="E13729" s="400"/>
      <c r="G13729" s="401"/>
      <c r="H13729" s="401"/>
      <c r="I13729" s="401"/>
      <c r="J13729" s="194"/>
      <c r="K13729" s="194"/>
      <c r="L13729" s="195"/>
      <c r="M13729" s="196"/>
      <c r="N13729" s="197"/>
      <c r="O13729" s="197"/>
      <c r="P13729" s="231"/>
    </row>
    <row r="13730" spans="2:16">
      <c r="B13730" s="351"/>
      <c r="C13730" s="435"/>
      <c r="D13730" s="399"/>
      <c r="E13730" s="400"/>
      <c r="G13730" s="401"/>
      <c r="H13730" s="401"/>
      <c r="I13730" s="401"/>
      <c r="J13730" s="194"/>
      <c r="K13730" s="194"/>
      <c r="L13730" s="195"/>
      <c r="M13730" s="196"/>
      <c r="N13730" s="197"/>
      <c r="O13730" s="197"/>
      <c r="P13730" s="231"/>
    </row>
    <row r="13731" spans="2:16">
      <c r="B13731" s="402"/>
      <c r="C13731" s="435"/>
      <c r="D13731" s="404"/>
      <c r="E13731" s="405"/>
      <c r="G13731" s="406"/>
      <c r="H13731" s="406"/>
      <c r="I13731" s="406"/>
      <c r="J13731" s="194"/>
      <c r="K13731" s="194"/>
      <c r="L13731" s="195"/>
      <c r="M13731" s="196"/>
      <c r="N13731" s="197"/>
      <c r="O13731" s="197"/>
      <c r="P13731" s="221"/>
    </row>
    <row r="13732" spans="2:16">
      <c r="B13732" s="351"/>
      <c r="C13732" s="435"/>
      <c r="D13732" s="399"/>
      <c r="E13732" s="400"/>
      <c r="G13732" s="401"/>
      <c r="H13732" s="401"/>
      <c r="I13732" s="401"/>
      <c r="J13732" s="194"/>
      <c r="K13732" s="194"/>
      <c r="L13732" s="195"/>
      <c r="M13732" s="196"/>
      <c r="N13732" s="197"/>
      <c r="O13732" s="197"/>
      <c r="P13732" s="231"/>
    </row>
    <row r="13733" spans="2:16">
      <c r="B13733" s="402"/>
      <c r="C13733" s="436"/>
      <c r="D13733" s="404"/>
      <c r="E13733" s="405"/>
      <c r="G13733" s="406"/>
      <c r="H13733" s="406"/>
      <c r="I13733" s="406"/>
      <c r="J13733" s="194"/>
      <c r="K13733" s="194"/>
      <c r="L13733" s="195"/>
      <c r="M13733" s="196"/>
      <c r="N13733" s="197"/>
      <c r="O13733" s="197"/>
      <c r="P13733" s="221"/>
    </row>
    <row r="13734" spans="2:16">
      <c r="B13734" s="351"/>
      <c r="C13734" s="435"/>
      <c r="D13734" s="399"/>
      <c r="E13734" s="400"/>
      <c r="G13734" s="401"/>
      <c r="H13734" s="401"/>
      <c r="I13734" s="401"/>
      <c r="J13734" s="194"/>
      <c r="K13734" s="194"/>
      <c r="L13734" s="195"/>
      <c r="M13734" s="196"/>
      <c r="N13734" s="197"/>
      <c r="O13734" s="197"/>
      <c r="P13734" s="231"/>
    </row>
    <row r="13735" spans="2:16">
      <c r="B13735" s="351"/>
      <c r="C13735" s="435"/>
      <c r="D13735" s="399"/>
      <c r="E13735" s="400"/>
      <c r="G13735" s="401"/>
      <c r="H13735" s="401"/>
      <c r="I13735" s="401"/>
      <c r="J13735" s="194"/>
      <c r="K13735" s="194"/>
      <c r="L13735" s="195"/>
      <c r="M13735" s="196"/>
      <c r="N13735" s="197"/>
      <c r="O13735" s="197"/>
      <c r="P13735" s="231"/>
    </row>
    <row r="13736" spans="2:16">
      <c r="B13736" s="351"/>
      <c r="C13736" s="435"/>
      <c r="D13736" s="399"/>
      <c r="E13736" s="400"/>
      <c r="G13736" s="401"/>
      <c r="H13736" s="401"/>
      <c r="I13736" s="401"/>
      <c r="J13736" s="194"/>
      <c r="K13736" s="194"/>
      <c r="L13736" s="195"/>
      <c r="M13736" s="196"/>
      <c r="N13736" s="197"/>
      <c r="O13736" s="197"/>
      <c r="P13736" s="231"/>
    </row>
    <row r="13737" spans="2:16">
      <c r="B13737" s="351"/>
      <c r="C13737" s="435"/>
      <c r="D13737" s="399"/>
      <c r="E13737" s="400"/>
      <c r="G13737" s="401"/>
      <c r="H13737" s="401"/>
      <c r="I13737" s="401"/>
      <c r="J13737" s="194"/>
      <c r="K13737" s="194"/>
      <c r="L13737" s="195"/>
      <c r="M13737" s="196"/>
      <c r="N13737" s="197"/>
      <c r="O13737" s="197"/>
      <c r="P13737" s="231"/>
    </row>
    <row r="13738" spans="2:16">
      <c r="B13738" s="351"/>
      <c r="C13738" s="435"/>
      <c r="D13738" s="399"/>
      <c r="E13738" s="400"/>
      <c r="G13738" s="401"/>
      <c r="H13738" s="401"/>
      <c r="I13738" s="401"/>
      <c r="J13738" s="194"/>
      <c r="K13738" s="194"/>
      <c r="L13738" s="195"/>
      <c r="M13738" s="196"/>
      <c r="N13738" s="197"/>
      <c r="O13738" s="197"/>
      <c r="P13738" s="231"/>
    </row>
    <row r="13739" spans="2:16">
      <c r="B13739" s="351"/>
      <c r="C13739" s="435"/>
      <c r="D13739" s="399"/>
      <c r="E13739" s="400"/>
      <c r="G13739" s="401"/>
      <c r="H13739" s="401"/>
      <c r="I13739" s="401"/>
      <c r="J13739" s="194"/>
      <c r="K13739" s="194"/>
      <c r="L13739" s="195"/>
      <c r="M13739" s="196"/>
      <c r="N13739" s="197"/>
      <c r="O13739" s="197"/>
      <c r="P13739" s="231"/>
    </row>
    <row r="13740" spans="2:16">
      <c r="B13740" s="351"/>
      <c r="C13740" s="435"/>
      <c r="D13740" s="399"/>
      <c r="E13740" s="400"/>
      <c r="G13740" s="401"/>
      <c r="H13740" s="401"/>
      <c r="I13740" s="401"/>
      <c r="J13740" s="194"/>
      <c r="K13740" s="194"/>
      <c r="L13740" s="195"/>
      <c r="M13740" s="196"/>
      <c r="N13740" s="197"/>
      <c r="O13740" s="197"/>
      <c r="P13740" s="231"/>
    </row>
    <row r="13741" spans="2:16">
      <c r="B13741" s="351"/>
      <c r="C13741" s="435"/>
      <c r="D13741" s="399"/>
      <c r="E13741" s="400"/>
      <c r="G13741" s="401"/>
      <c r="H13741" s="401"/>
      <c r="I13741" s="401"/>
      <c r="J13741" s="194"/>
      <c r="K13741" s="194"/>
      <c r="L13741" s="195"/>
      <c r="M13741" s="196"/>
      <c r="N13741" s="197"/>
      <c r="O13741" s="197"/>
      <c r="P13741" s="231"/>
    </row>
    <row r="13742" spans="2:16">
      <c r="B13742" s="351"/>
      <c r="C13742" s="435"/>
      <c r="D13742" s="399"/>
      <c r="E13742" s="400"/>
      <c r="G13742" s="401"/>
      <c r="H13742" s="401"/>
      <c r="I13742" s="401"/>
      <c r="J13742" s="194"/>
      <c r="K13742" s="194"/>
      <c r="L13742" s="195"/>
      <c r="M13742" s="196"/>
      <c r="N13742" s="197"/>
      <c r="O13742" s="197"/>
      <c r="P13742" s="231"/>
    </row>
    <row r="13743" spans="2:16">
      <c r="B13743" s="351"/>
      <c r="C13743" s="435"/>
      <c r="D13743" s="399"/>
      <c r="E13743" s="400"/>
      <c r="G13743" s="401"/>
      <c r="H13743" s="401"/>
      <c r="I13743" s="401"/>
      <c r="J13743" s="194"/>
      <c r="K13743" s="194"/>
      <c r="L13743" s="195"/>
      <c r="M13743" s="196"/>
      <c r="N13743" s="197"/>
      <c r="O13743" s="197"/>
      <c r="P13743" s="231"/>
    </row>
    <row r="13744" spans="2:16">
      <c r="B13744" s="351"/>
      <c r="C13744" s="435"/>
      <c r="D13744" s="399"/>
      <c r="E13744" s="400"/>
      <c r="G13744" s="401"/>
      <c r="H13744" s="401"/>
      <c r="I13744" s="401"/>
      <c r="J13744" s="194"/>
      <c r="K13744" s="194"/>
      <c r="L13744" s="195"/>
      <c r="M13744" s="196"/>
      <c r="N13744" s="197"/>
      <c r="O13744" s="197"/>
      <c r="P13744" s="231"/>
    </row>
    <row r="13745" spans="2:16">
      <c r="B13745" s="351"/>
      <c r="C13745" s="435"/>
      <c r="D13745" s="399"/>
      <c r="E13745" s="400"/>
      <c r="G13745" s="401"/>
      <c r="H13745" s="401"/>
      <c r="I13745" s="401"/>
      <c r="J13745" s="194"/>
      <c r="K13745" s="194"/>
      <c r="L13745" s="195"/>
      <c r="M13745" s="196"/>
      <c r="N13745" s="197"/>
      <c r="O13745" s="197"/>
      <c r="P13745" s="231"/>
    </row>
    <row r="13746" spans="2:16">
      <c r="B13746" s="351"/>
      <c r="C13746" s="435"/>
      <c r="D13746" s="399"/>
      <c r="E13746" s="400"/>
      <c r="G13746" s="401"/>
      <c r="H13746" s="401"/>
      <c r="I13746" s="401"/>
      <c r="J13746" s="194"/>
      <c r="K13746" s="194"/>
      <c r="L13746" s="195"/>
      <c r="M13746" s="196"/>
      <c r="N13746" s="197"/>
      <c r="O13746" s="197"/>
      <c r="P13746" s="231"/>
    </row>
    <row r="13747" spans="2:16">
      <c r="B13747" s="351"/>
      <c r="C13747" s="435"/>
      <c r="D13747" s="399"/>
      <c r="E13747" s="400"/>
      <c r="G13747" s="401"/>
      <c r="H13747" s="401"/>
      <c r="I13747" s="401"/>
      <c r="J13747" s="194"/>
      <c r="K13747" s="194"/>
      <c r="L13747" s="195"/>
      <c r="M13747" s="196"/>
      <c r="N13747" s="197"/>
      <c r="O13747" s="197"/>
      <c r="P13747" s="231"/>
    </row>
    <row r="13748" spans="2:16">
      <c r="B13748" s="351"/>
      <c r="C13748" s="435"/>
      <c r="D13748" s="399"/>
      <c r="E13748" s="400"/>
      <c r="G13748" s="401"/>
      <c r="H13748" s="401"/>
      <c r="I13748" s="401"/>
      <c r="J13748" s="194"/>
      <c r="K13748" s="194"/>
      <c r="L13748" s="195"/>
      <c r="M13748" s="196"/>
      <c r="N13748" s="197"/>
      <c r="O13748" s="197"/>
      <c r="P13748" s="231"/>
    </row>
    <row r="13749" spans="2:16">
      <c r="B13749" s="351"/>
      <c r="C13749" s="435"/>
      <c r="D13749" s="399"/>
      <c r="E13749" s="400"/>
      <c r="G13749" s="401"/>
      <c r="H13749" s="401"/>
      <c r="I13749" s="401"/>
      <c r="J13749" s="194"/>
      <c r="K13749" s="194"/>
      <c r="L13749" s="195"/>
      <c r="M13749" s="196"/>
      <c r="N13749" s="197"/>
      <c r="O13749" s="197"/>
      <c r="P13749" s="231"/>
    </row>
    <row r="13750" spans="2:16">
      <c r="B13750" s="351"/>
      <c r="C13750" s="435"/>
      <c r="D13750" s="399"/>
      <c r="E13750" s="400"/>
      <c r="G13750" s="401"/>
      <c r="H13750" s="401"/>
      <c r="I13750" s="401"/>
      <c r="J13750" s="194"/>
      <c r="K13750" s="194"/>
      <c r="L13750" s="195"/>
      <c r="M13750" s="196"/>
      <c r="N13750" s="197"/>
      <c r="O13750" s="197"/>
      <c r="P13750" s="231"/>
    </row>
    <row r="13751" spans="2:16">
      <c r="B13751" s="402"/>
      <c r="C13751" s="435"/>
      <c r="D13751" s="404"/>
      <c r="E13751" s="405"/>
      <c r="G13751" s="406"/>
      <c r="H13751" s="406"/>
      <c r="I13751" s="406"/>
      <c r="J13751" s="194"/>
      <c r="K13751" s="194"/>
      <c r="L13751" s="195"/>
      <c r="M13751" s="196"/>
      <c r="N13751" s="197"/>
      <c r="O13751" s="197"/>
      <c r="P13751" s="221"/>
    </row>
    <row r="13752" spans="2:16">
      <c r="B13752" s="351"/>
      <c r="C13752" s="435"/>
      <c r="D13752" s="399"/>
      <c r="E13752" s="400"/>
      <c r="G13752" s="401"/>
      <c r="H13752" s="401"/>
      <c r="I13752" s="401"/>
      <c r="J13752" s="194"/>
      <c r="K13752" s="194"/>
      <c r="L13752" s="195"/>
      <c r="M13752" s="196"/>
      <c r="N13752" s="197"/>
      <c r="O13752" s="197"/>
      <c r="P13752" s="231"/>
    </row>
    <row r="13753" spans="2:16">
      <c r="B13753" s="351"/>
      <c r="C13753" s="435"/>
      <c r="D13753" s="399"/>
      <c r="E13753" s="400"/>
      <c r="G13753" s="401"/>
      <c r="H13753" s="401"/>
      <c r="I13753" s="401"/>
      <c r="J13753" s="194"/>
      <c r="K13753" s="194"/>
      <c r="L13753" s="195"/>
      <c r="M13753" s="196"/>
      <c r="N13753" s="197"/>
      <c r="O13753" s="197"/>
      <c r="P13753" s="231"/>
    </row>
    <row r="13754" spans="2:16">
      <c r="B13754" s="351"/>
      <c r="C13754" s="435"/>
      <c r="D13754" s="399"/>
      <c r="E13754" s="400"/>
      <c r="G13754" s="401"/>
      <c r="H13754" s="401"/>
      <c r="I13754" s="401"/>
      <c r="J13754" s="194"/>
      <c r="K13754" s="194"/>
      <c r="L13754" s="195"/>
      <c r="M13754" s="196"/>
      <c r="N13754" s="197"/>
      <c r="O13754" s="197"/>
      <c r="P13754" s="231"/>
    </row>
    <row r="13755" spans="2:16">
      <c r="B13755" s="351"/>
      <c r="C13755" s="435"/>
      <c r="D13755" s="399"/>
      <c r="E13755" s="400"/>
      <c r="G13755" s="401"/>
      <c r="H13755" s="401"/>
      <c r="I13755" s="401"/>
      <c r="J13755" s="194"/>
      <c r="K13755" s="194"/>
      <c r="L13755" s="195"/>
      <c r="M13755" s="196"/>
      <c r="N13755" s="197"/>
      <c r="O13755" s="197"/>
      <c r="P13755" s="231"/>
    </row>
    <row r="13756" spans="2:16">
      <c r="B13756" s="351"/>
      <c r="C13756" s="435"/>
      <c r="D13756" s="399"/>
      <c r="E13756" s="400"/>
      <c r="G13756" s="401"/>
      <c r="H13756" s="401"/>
      <c r="I13756" s="401"/>
      <c r="J13756" s="194"/>
      <c r="K13756" s="194"/>
      <c r="L13756" s="195"/>
      <c r="M13756" s="196"/>
      <c r="N13756" s="197"/>
      <c r="O13756" s="197"/>
      <c r="P13756" s="231"/>
    </row>
    <row r="13757" spans="2:16">
      <c r="B13757" s="351"/>
      <c r="C13757" s="435"/>
      <c r="D13757" s="399"/>
      <c r="E13757" s="400"/>
      <c r="G13757" s="401"/>
      <c r="H13757" s="401"/>
      <c r="I13757" s="401"/>
      <c r="J13757" s="194"/>
      <c r="K13757" s="194"/>
      <c r="L13757" s="195"/>
      <c r="M13757" s="196"/>
      <c r="N13757" s="197"/>
      <c r="O13757" s="197"/>
      <c r="P13757" s="231"/>
    </row>
    <row r="13758" spans="2:16">
      <c r="B13758" s="351"/>
      <c r="C13758" s="435"/>
      <c r="D13758" s="399"/>
      <c r="E13758" s="400"/>
      <c r="G13758" s="401"/>
      <c r="H13758" s="401"/>
      <c r="I13758" s="401"/>
      <c r="J13758" s="194"/>
      <c r="K13758" s="194"/>
      <c r="L13758" s="195"/>
      <c r="M13758" s="196"/>
      <c r="N13758" s="197"/>
      <c r="O13758" s="197"/>
      <c r="P13758" s="231"/>
    </row>
    <row r="13759" spans="2:16">
      <c r="B13759" s="351"/>
      <c r="C13759" s="435"/>
      <c r="D13759" s="399"/>
      <c r="E13759" s="400"/>
      <c r="G13759" s="401"/>
      <c r="H13759" s="401"/>
      <c r="I13759" s="401"/>
      <c r="J13759" s="194"/>
      <c r="K13759" s="194"/>
      <c r="L13759" s="195"/>
      <c r="M13759" s="196"/>
      <c r="N13759" s="197"/>
      <c r="O13759" s="197"/>
      <c r="P13759" s="231"/>
    </row>
    <row r="13760" spans="2:16">
      <c r="B13760" s="351"/>
      <c r="C13760" s="435"/>
      <c r="D13760" s="399"/>
      <c r="E13760" s="400"/>
      <c r="G13760" s="401"/>
      <c r="H13760" s="401"/>
      <c r="I13760" s="401"/>
      <c r="J13760" s="194"/>
      <c r="K13760" s="194"/>
      <c r="L13760" s="195"/>
      <c r="M13760" s="196"/>
      <c r="N13760" s="197"/>
      <c r="O13760" s="197"/>
      <c r="P13760" s="231"/>
    </row>
    <row r="13761" spans="2:16">
      <c r="B13761" s="351"/>
      <c r="C13761" s="435"/>
      <c r="D13761" s="399"/>
      <c r="E13761" s="400"/>
      <c r="G13761" s="401"/>
      <c r="H13761" s="401"/>
      <c r="I13761" s="401"/>
      <c r="J13761" s="194"/>
      <c r="K13761" s="194"/>
      <c r="L13761" s="195"/>
      <c r="M13761" s="196"/>
      <c r="N13761" s="197"/>
      <c r="O13761" s="197"/>
      <c r="P13761" s="231"/>
    </row>
    <row r="13762" spans="2:16">
      <c r="B13762" s="351"/>
      <c r="C13762" s="435"/>
      <c r="D13762" s="399"/>
      <c r="E13762" s="400"/>
      <c r="G13762" s="401"/>
      <c r="H13762" s="401"/>
      <c r="I13762" s="401"/>
      <c r="J13762" s="194"/>
      <c r="K13762" s="194"/>
      <c r="L13762" s="195"/>
      <c r="M13762" s="196"/>
      <c r="N13762" s="197"/>
      <c r="O13762" s="197"/>
      <c r="P13762" s="231"/>
    </row>
    <row r="13763" spans="2:16">
      <c r="B13763" s="351"/>
      <c r="C13763" s="435"/>
      <c r="D13763" s="399"/>
      <c r="E13763" s="400"/>
      <c r="G13763" s="401"/>
      <c r="H13763" s="401"/>
      <c r="I13763" s="401"/>
      <c r="J13763" s="194"/>
      <c r="K13763" s="194"/>
      <c r="L13763" s="195"/>
      <c r="M13763" s="196"/>
      <c r="N13763" s="197"/>
      <c r="O13763" s="197"/>
      <c r="P13763" s="231"/>
    </row>
    <row r="13764" spans="2:16">
      <c r="B13764" s="351"/>
      <c r="C13764" s="435"/>
      <c r="D13764" s="399"/>
      <c r="E13764" s="400"/>
      <c r="G13764" s="401"/>
      <c r="H13764" s="401"/>
      <c r="I13764" s="401"/>
      <c r="J13764" s="194"/>
      <c r="K13764" s="194"/>
      <c r="L13764" s="195"/>
      <c r="M13764" s="196"/>
      <c r="N13764" s="197"/>
      <c r="O13764" s="197"/>
      <c r="P13764" s="231"/>
    </row>
    <row r="13765" spans="2:16">
      <c r="B13765" s="402"/>
      <c r="C13765" s="435"/>
      <c r="D13765" s="404"/>
      <c r="E13765" s="405"/>
      <c r="G13765" s="406"/>
      <c r="H13765" s="406"/>
      <c r="I13765" s="406"/>
      <c r="J13765" s="194"/>
      <c r="K13765" s="194"/>
      <c r="L13765" s="195"/>
      <c r="M13765" s="196"/>
      <c r="N13765" s="197"/>
      <c r="O13765" s="197"/>
      <c r="P13765" s="221"/>
    </row>
    <row r="13766" spans="2:16">
      <c r="B13766" s="351"/>
      <c r="C13766" s="435"/>
      <c r="D13766" s="399"/>
      <c r="E13766" s="400"/>
      <c r="G13766" s="401"/>
      <c r="H13766" s="401"/>
      <c r="I13766" s="401"/>
      <c r="J13766" s="194"/>
      <c r="K13766" s="194"/>
      <c r="L13766" s="195"/>
      <c r="M13766" s="196"/>
      <c r="N13766" s="197"/>
      <c r="O13766" s="197"/>
      <c r="P13766" s="231"/>
    </row>
    <row r="13767" spans="2:16">
      <c r="B13767" s="351"/>
      <c r="C13767" s="435"/>
      <c r="D13767" s="399"/>
      <c r="E13767" s="400"/>
      <c r="G13767" s="401"/>
      <c r="H13767" s="401"/>
      <c r="I13767" s="401"/>
      <c r="J13767" s="194"/>
      <c r="K13767" s="194"/>
      <c r="L13767" s="195"/>
      <c r="M13767" s="196"/>
      <c r="N13767" s="197"/>
      <c r="O13767" s="197"/>
      <c r="P13767" s="231"/>
    </row>
    <row r="13768" spans="2:16">
      <c r="B13768" s="351"/>
      <c r="C13768" s="435"/>
      <c r="D13768" s="399"/>
      <c r="E13768" s="400"/>
      <c r="G13768" s="401"/>
      <c r="H13768" s="401"/>
      <c r="I13768" s="401"/>
      <c r="J13768" s="194"/>
      <c r="K13768" s="194"/>
      <c r="L13768" s="195"/>
      <c r="M13768" s="196"/>
      <c r="N13768" s="197"/>
      <c r="O13768" s="197"/>
      <c r="P13768" s="231"/>
    </row>
    <row r="13769" spans="2:16">
      <c r="B13769" s="351"/>
      <c r="C13769" s="435"/>
      <c r="D13769" s="399"/>
      <c r="E13769" s="400"/>
      <c r="G13769" s="401"/>
      <c r="H13769" s="401"/>
      <c r="I13769" s="401"/>
      <c r="J13769" s="194"/>
      <c r="K13769" s="194"/>
      <c r="L13769" s="195"/>
      <c r="M13769" s="196"/>
      <c r="N13769" s="197"/>
      <c r="O13769" s="197"/>
      <c r="P13769" s="231"/>
    </row>
    <row r="13770" spans="2:16">
      <c r="B13770" s="351"/>
      <c r="C13770" s="435"/>
      <c r="D13770" s="399"/>
      <c r="E13770" s="400"/>
      <c r="G13770" s="401"/>
      <c r="H13770" s="401"/>
      <c r="I13770" s="401"/>
      <c r="J13770" s="194"/>
      <c r="K13770" s="194"/>
      <c r="L13770" s="195"/>
      <c r="M13770" s="196"/>
      <c r="N13770" s="197"/>
      <c r="O13770" s="197"/>
      <c r="P13770" s="231"/>
    </row>
    <row r="13771" spans="2:16">
      <c r="B13771" s="351"/>
      <c r="C13771" s="435"/>
      <c r="D13771" s="399"/>
      <c r="E13771" s="400"/>
      <c r="G13771" s="401"/>
      <c r="H13771" s="401"/>
      <c r="I13771" s="401"/>
      <c r="J13771" s="194"/>
      <c r="K13771" s="194"/>
      <c r="L13771" s="195"/>
      <c r="M13771" s="196"/>
      <c r="N13771" s="197"/>
      <c r="O13771" s="197"/>
      <c r="P13771" s="231"/>
    </row>
    <row r="13772" spans="2:16">
      <c r="B13772" s="402"/>
      <c r="C13772" s="435"/>
      <c r="D13772" s="404"/>
      <c r="E13772" s="405"/>
      <c r="G13772" s="406"/>
      <c r="H13772" s="406"/>
      <c r="I13772" s="406"/>
      <c r="J13772" s="194"/>
      <c r="K13772" s="194"/>
      <c r="L13772" s="195"/>
      <c r="M13772" s="196"/>
      <c r="N13772" s="197"/>
      <c r="O13772" s="197"/>
      <c r="P13772" s="221"/>
    </row>
    <row r="13773" spans="2:16">
      <c r="B13773" s="351"/>
      <c r="C13773" s="435"/>
      <c r="D13773" s="399"/>
      <c r="E13773" s="400"/>
      <c r="G13773" s="401"/>
      <c r="H13773" s="401"/>
      <c r="I13773" s="401"/>
      <c r="J13773" s="194"/>
      <c r="K13773" s="194"/>
      <c r="L13773" s="195"/>
      <c r="M13773" s="196"/>
      <c r="N13773" s="197"/>
      <c r="O13773" s="197"/>
      <c r="P13773" s="231"/>
    </row>
    <row r="13774" spans="2:16">
      <c r="B13774" s="351"/>
      <c r="C13774" s="435"/>
      <c r="D13774" s="399"/>
      <c r="E13774" s="400"/>
      <c r="G13774" s="401"/>
      <c r="H13774" s="401"/>
      <c r="I13774" s="401"/>
      <c r="J13774" s="194"/>
      <c r="K13774" s="194"/>
      <c r="L13774" s="195"/>
      <c r="M13774" s="196"/>
      <c r="N13774" s="197"/>
      <c r="O13774" s="197"/>
      <c r="P13774" s="231"/>
    </row>
    <row r="13775" spans="2:16">
      <c r="B13775" s="351"/>
      <c r="C13775" s="435"/>
      <c r="D13775" s="399"/>
      <c r="E13775" s="400"/>
      <c r="G13775" s="401"/>
      <c r="H13775" s="401"/>
      <c r="I13775" s="401"/>
      <c r="J13775" s="194"/>
      <c r="K13775" s="194"/>
      <c r="L13775" s="195"/>
      <c r="M13775" s="196"/>
      <c r="N13775" s="197"/>
      <c r="O13775" s="197"/>
      <c r="P13775" s="231"/>
    </row>
    <row r="13776" spans="2:16">
      <c r="B13776" s="351"/>
      <c r="C13776" s="435"/>
      <c r="D13776" s="399"/>
      <c r="E13776" s="400"/>
      <c r="G13776" s="401"/>
      <c r="H13776" s="401"/>
      <c r="I13776" s="401"/>
      <c r="J13776" s="194"/>
      <c r="K13776" s="194"/>
      <c r="L13776" s="195"/>
      <c r="M13776" s="196"/>
      <c r="N13776" s="197"/>
      <c r="O13776" s="197"/>
      <c r="P13776" s="231"/>
    </row>
    <row r="13777" spans="2:16">
      <c r="B13777" s="351"/>
      <c r="C13777" s="435"/>
      <c r="D13777" s="399"/>
      <c r="E13777" s="400"/>
      <c r="G13777" s="401"/>
      <c r="H13777" s="401"/>
      <c r="I13777" s="401"/>
      <c r="J13777" s="194"/>
      <c r="K13777" s="194"/>
      <c r="L13777" s="195"/>
      <c r="M13777" s="196"/>
      <c r="N13777" s="197"/>
      <c r="O13777" s="197"/>
      <c r="P13777" s="231"/>
    </row>
    <row r="13778" spans="2:16">
      <c r="B13778" s="351"/>
      <c r="C13778" s="435"/>
      <c r="D13778" s="399"/>
      <c r="E13778" s="400"/>
      <c r="G13778" s="401"/>
      <c r="H13778" s="401"/>
      <c r="I13778" s="401"/>
      <c r="J13778" s="194"/>
      <c r="K13778" s="194"/>
      <c r="L13778" s="195"/>
      <c r="M13778" s="196"/>
      <c r="N13778" s="197"/>
      <c r="O13778" s="197"/>
      <c r="P13778" s="231"/>
    </row>
    <row r="13779" spans="2:16">
      <c r="B13779" s="351"/>
      <c r="C13779" s="435"/>
      <c r="D13779" s="399"/>
      <c r="E13779" s="400"/>
      <c r="G13779" s="401"/>
      <c r="H13779" s="401"/>
      <c r="I13779" s="401"/>
      <c r="J13779" s="194"/>
      <c r="K13779" s="194"/>
      <c r="L13779" s="195"/>
      <c r="M13779" s="196"/>
      <c r="N13779" s="197"/>
      <c r="O13779" s="197"/>
      <c r="P13779" s="231"/>
    </row>
    <row r="13780" spans="2:16">
      <c r="B13780" s="351"/>
      <c r="C13780" s="435"/>
      <c r="D13780" s="399"/>
      <c r="E13780" s="400"/>
      <c r="G13780" s="401"/>
      <c r="H13780" s="401"/>
      <c r="I13780" s="401"/>
      <c r="J13780" s="194"/>
      <c r="K13780" s="194"/>
      <c r="L13780" s="195"/>
      <c r="M13780" s="196"/>
      <c r="N13780" s="197"/>
      <c r="O13780" s="197"/>
      <c r="P13780" s="231"/>
    </row>
    <row r="13781" spans="2:16">
      <c r="B13781" s="351"/>
      <c r="C13781" s="435"/>
      <c r="D13781" s="399"/>
      <c r="E13781" s="400"/>
      <c r="G13781" s="401"/>
      <c r="H13781" s="401"/>
      <c r="I13781" s="401"/>
      <c r="J13781" s="194"/>
      <c r="K13781" s="194"/>
      <c r="L13781" s="195"/>
      <c r="M13781" s="196"/>
      <c r="N13781" s="197"/>
      <c r="O13781" s="197"/>
      <c r="P13781" s="231"/>
    </row>
    <row r="13782" spans="2:16">
      <c r="B13782" s="351"/>
      <c r="C13782" s="435"/>
      <c r="D13782" s="399"/>
      <c r="E13782" s="400"/>
      <c r="G13782" s="401"/>
      <c r="H13782" s="401"/>
      <c r="I13782" s="401"/>
      <c r="J13782" s="194"/>
      <c r="K13782" s="194"/>
      <c r="L13782" s="195"/>
      <c r="M13782" s="196"/>
      <c r="N13782" s="197"/>
      <c r="O13782" s="197"/>
      <c r="P13782" s="231"/>
    </row>
    <row r="13783" spans="2:16">
      <c r="B13783" s="402"/>
      <c r="C13783" s="435"/>
      <c r="D13783" s="404"/>
      <c r="E13783" s="405"/>
      <c r="G13783" s="406"/>
      <c r="H13783" s="406"/>
      <c r="I13783" s="406"/>
      <c r="J13783" s="194"/>
      <c r="K13783" s="194"/>
      <c r="L13783" s="195"/>
      <c r="M13783" s="196"/>
      <c r="N13783" s="197"/>
      <c r="O13783" s="197"/>
      <c r="P13783" s="221"/>
    </row>
    <row r="13784" spans="2:16">
      <c r="B13784" s="351"/>
      <c r="C13784" s="435"/>
      <c r="D13784" s="399"/>
      <c r="E13784" s="400"/>
      <c r="G13784" s="401"/>
      <c r="H13784" s="401"/>
      <c r="I13784" s="401"/>
      <c r="J13784" s="194"/>
      <c r="K13784" s="194"/>
      <c r="L13784" s="195"/>
      <c r="M13784" s="196"/>
      <c r="N13784" s="197"/>
      <c r="O13784" s="197"/>
      <c r="P13784" s="231"/>
    </row>
    <row r="13785" spans="2:16">
      <c r="B13785" s="351"/>
      <c r="C13785" s="435"/>
      <c r="D13785" s="399"/>
      <c r="E13785" s="400"/>
      <c r="G13785" s="401"/>
      <c r="H13785" s="401"/>
      <c r="I13785" s="401"/>
      <c r="J13785" s="194"/>
      <c r="K13785" s="194"/>
      <c r="L13785" s="195"/>
      <c r="M13785" s="196"/>
      <c r="N13785" s="197"/>
      <c r="O13785" s="197"/>
      <c r="P13785" s="231"/>
    </row>
    <row r="13786" spans="2:16">
      <c r="B13786" s="351"/>
      <c r="C13786" s="435"/>
      <c r="D13786" s="399"/>
      <c r="E13786" s="400"/>
      <c r="G13786" s="401"/>
      <c r="H13786" s="401"/>
      <c r="I13786" s="401"/>
      <c r="J13786" s="194"/>
      <c r="K13786" s="194"/>
      <c r="L13786" s="195"/>
      <c r="M13786" s="196"/>
      <c r="N13786" s="197"/>
      <c r="O13786" s="197"/>
      <c r="P13786" s="231"/>
    </row>
    <row r="13787" spans="2:16">
      <c r="B13787" s="351"/>
      <c r="C13787" s="435"/>
      <c r="D13787" s="399"/>
      <c r="E13787" s="400"/>
      <c r="G13787" s="401"/>
      <c r="H13787" s="401"/>
      <c r="I13787" s="401"/>
      <c r="J13787" s="194"/>
      <c r="K13787" s="194"/>
      <c r="L13787" s="195"/>
      <c r="M13787" s="196"/>
      <c r="N13787" s="197"/>
      <c r="O13787" s="197"/>
      <c r="P13787" s="231"/>
    </row>
    <row r="13788" spans="2:16">
      <c r="B13788" s="351"/>
      <c r="C13788" s="435"/>
      <c r="D13788" s="399"/>
      <c r="E13788" s="400"/>
      <c r="G13788" s="401"/>
      <c r="H13788" s="401"/>
      <c r="I13788" s="401"/>
      <c r="J13788" s="194"/>
      <c r="K13788" s="194"/>
      <c r="L13788" s="195"/>
      <c r="M13788" s="196"/>
      <c r="N13788" s="197"/>
      <c r="O13788" s="197"/>
      <c r="P13788" s="231"/>
    </row>
    <row r="13789" spans="2:16">
      <c r="B13789" s="402"/>
      <c r="C13789" s="435"/>
      <c r="D13789" s="404"/>
      <c r="E13789" s="405"/>
      <c r="G13789" s="406"/>
      <c r="H13789" s="406"/>
      <c r="I13789" s="406"/>
      <c r="J13789" s="194"/>
      <c r="K13789" s="194"/>
      <c r="L13789" s="195"/>
      <c r="M13789" s="196"/>
      <c r="N13789" s="197"/>
      <c r="O13789" s="197"/>
      <c r="P13789" s="221"/>
    </row>
    <row r="13790" spans="2:16">
      <c r="B13790" s="351"/>
      <c r="C13790" s="435"/>
      <c r="D13790" s="399"/>
      <c r="E13790" s="400"/>
      <c r="G13790" s="401"/>
      <c r="H13790" s="401"/>
      <c r="I13790" s="401"/>
      <c r="J13790" s="194"/>
      <c r="K13790" s="194"/>
      <c r="L13790" s="195"/>
      <c r="M13790" s="196"/>
      <c r="N13790" s="197"/>
      <c r="O13790" s="197"/>
      <c r="P13790" s="231"/>
    </row>
    <row r="13791" spans="2:16">
      <c r="B13791" s="351"/>
      <c r="C13791" s="435"/>
      <c r="D13791" s="399"/>
      <c r="E13791" s="400"/>
      <c r="G13791" s="401"/>
      <c r="H13791" s="401"/>
      <c r="I13791" s="401"/>
      <c r="J13791" s="194"/>
      <c r="K13791" s="194"/>
      <c r="L13791" s="195"/>
      <c r="M13791" s="196"/>
      <c r="N13791" s="197"/>
      <c r="O13791" s="197"/>
      <c r="P13791" s="231"/>
    </row>
    <row r="13792" spans="2:16">
      <c r="B13792" s="351"/>
      <c r="C13792" s="435"/>
      <c r="D13792" s="399"/>
      <c r="E13792" s="400"/>
      <c r="G13792" s="401"/>
      <c r="H13792" s="401"/>
      <c r="I13792" s="401"/>
      <c r="J13792" s="194"/>
      <c r="K13792" s="194"/>
      <c r="L13792" s="195"/>
      <c r="M13792" s="196"/>
      <c r="N13792" s="197"/>
      <c r="O13792" s="197"/>
      <c r="P13792" s="231"/>
    </row>
    <row r="13793" spans="2:16">
      <c r="B13793" s="351"/>
      <c r="C13793" s="435"/>
      <c r="D13793" s="399"/>
      <c r="E13793" s="400"/>
      <c r="G13793" s="401"/>
      <c r="H13793" s="401"/>
      <c r="I13793" s="401"/>
      <c r="J13793" s="194"/>
      <c r="K13793" s="194"/>
      <c r="L13793" s="195"/>
      <c r="M13793" s="196"/>
      <c r="N13793" s="197"/>
      <c r="O13793" s="197"/>
      <c r="P13793" s="231"/>
    </row>
    <row r="13794" spans="2:16">
      <c r="B13794" s="351"/>
      <c r="C13794" s="435"/>
      <c r="D13794" s="399"/>
      <c r="E13794" s="400"/>
      <c r="G13794" s="401"/>
      <c r="H13794" s="401"/>
      <c r="I13794" s="401"/>
      <c r="J13794" s="194"/>
      <c r="K13794" s="194"/>
      <c r="L13794" s="195"/>
      <c r="M13794" s="196"/>
      <c r="N13794" s="197"/>
      <c r="O13794" s="197"/>
      <c r="P13794" s="231"/>
    </row>
    <row r="13795" spans="2:16">
      <c r="B13795" s="351"/>
      <c r="C13795" s="435"/>
      <c r="D13795" s="399"/>
      <c r="E13795" s="400"/>
      <c r="G13795" s="401"/>
      <c r="H13795" s="401"/>
      <c r="I13795" s="401"/>
      <c r="J13795" s="194"/>
      <c r="K13795" s="194"/>
      <c r="L13795" s="195"/>
      <c r="M13795" s="196"/>
      <c r="N13795" s="197"/>
      <c r="O13795" s="197"/>
      <c r="P13795" s="231"/>
    </row>
    <row r="13796" spans="2:16">
      <c r="B13796" s="351"/>
      <c r="C13796" s="435"/>
      <c r="D13796" s="399"/>
      <c r="E13796" s="400"/>
      <c r="G13796" s="401"/>
      <c r="H13796" s="401"/>
      <c r="I13796" s="401"/>
      <c r="J13796" s="194"/>
      <c r="K13796" s="194"/>
      <c r="L13796" s="195"/>
      <c r="M13796" s="196"/>
      <c r="N13796" s="197"/>
      <c r="O13796" s="197"/>
      <c r="P13796" s="231"/>
    </row>
    <row r="13797" spans="2:16">
      <c r="B13797" s="351"/>
      <c r="C13797" s="435"/>
      <c r="D13797" s="399"/>
      <c r="E13797" s="400"/>
      <c r="G13797" s="401"/>
      <c r="H13797" s="401"/>
      <c r="I13797" s="401"/>
      <c r="J13797" s="194"/>
      <c r="K13797" s="194"/>
      <c r="L13797" s="195"/>
      <c r="M13797" s="196"/>
      <c r="N13797" s="197"/>
      <c r="O13797" s="197"/>
      <c r="P13797" s="231"/>
    </row>
    <row r="13798" spans="2:16">
      <c r="B13798" s="351"/>
      <c r="C13798" s="435"/>
      <c r="D13798" s="399"/>
      <c r="E13798" s="400"/>
      <c r="G13798" s="401"/>
      <c r="H13798" s="401"/>
      <c r="I13798" s="401"/>
      <c r="J13798" s="194"/>
      <c r="K13798" s="194"/>
      <c r="L13798" s="195"/>
      <c r="M13798" s="196"/>
      <c r="N13798" s="197"/>
      <c r="O13798" s="197"/>
      <c r="P13798" s="231"/>
    </row>
    <row r="13799" spans="2:16">
      <c r="B13799" s="351"/>
      <c r="C13799" s="435"/>
      <c r="D13799" s="399"/>
      <c r="E13799" s="400"/>
      <c r="G13799" s="401"/>
      <c r="H13799" s="401"/>
      <c r="I13799" s="401"/>
      <c r="J13799" s="194"/>
      <c r="K13799" s="194"/>
      <c r="L13799" s="195"/>
      <c r="M13799" s="196"/>
      <c r="N13799" s="197"/>
      <c r="O13799" s="197"/>
      <c r="P13799" s="231"/>
    </row>
    <row r="13800" spans="2:16">
      <c r="B13800" s="351"/>
      <c r="C13800" s="435"/>
      <c r="D13800" s="399"/>
      <c r="E13800" s="400"/>
      <c r="G13800" s="401"/>
      <c r="H13800" s="401"/>
      <c r="I13800" s="401"/>
      <c r="J13800" s="194"/>
      <c r="K13800" s="194"/>
      <c r="L13800" s="195"/>
      <c r="M13800" s="196"/>
      <c r="N13800" s="197"/>
      <c r="O13800" s="197"/>
      <c r="P13800" s="231"/>
    </row>
    <row r="13801" spans="2:16">
      <c r="B13801" s="351"/>
      <c r="C13801" s="435"/>
      <c r="D13801" s="399"/>
      <c r="E13801" s="400"/>
      <c r="G13801" s="401"/>
      <c r="H13801" s="401"/>
      <c r="I13801" s="401"/>
      <c r="J13801" s="194"/>
      <c r="K13801" s="194"/>
      <c r="L13801" s="195"/>
      <c r="M13801" s="196"/>
      <c r="N13801" s="197"/>
      <c r="O13801" s="197"/>
      <c r="P13801" s="231"/>
    </row>
    <row r="13802" spans="2:16">
      <c r="B13802" s="351"/>
      <c r="C13802" s="435"/>
      <c r="D13802" s="399"/>
      <c r="E13802" s="400"/>
      <c r="G13802" s="401"/>
      <c r="H13802" s="401"/>
      <c r="I13802" s="401"/>
      <c r="J13802" s="194"/>
      <c r="K13802" s="194"/>
      <c r="L13802" s="195"/>
      <c r="M13802" s="196"/>
      <c r="N13802" s="197"/>
      <c r="O13802" s="197"/>
      <c r="P13802" s="231"/>
    </row>
    <row r="13803" spans="2:16">
      <c r="B13803" s="351"/>
      <c r="C13803" s="435"/>
      <c r="D13803" s="399"/>
      <c r="E13803" s="400"/>
      <c r="G13803" s="401"/>
      <c r="H13803" s="401"/>
      <c r="I13803" s="401"/>
      <c r="J13803" s="194"/>
      <c r="K13803" s="194"/>
      <c r="L13803" s="195"/>
      <c r="M13803" s="196"/>
      <c r="N13803" s="197"/>
      <c r="O13803" s="197"/>
      <c r="P13803" s="231"/>
    </row>
    <row r="13804" spans="2:16">
      <c r="B13804" s="402"/>
      <c r="C13804" s="435"/>
      <c r="D13804" s="404"/>
      <c r="E13804" s="405"/>
      <c r="G13804" s="406"/>
      <c r="H13804" s="406"/>
      <c r="I13804" s="406"/>
      <c r="J13804" s="194"/>
      <c r="K13804" s="194"/>
      <c r="L13804" s="195"/>
      <c r="M13804" s="196"/>
      <c r="N13804" s="197"/>
      <c r="O13804" s="197"/>
      <c r="P13804" s="221"/>
    </row>
    <row r="13805" spans="2:16">
      <c r="B13805" s="351"/>
      <c r="C13805" s="435"/>
      <c r="D13805" s="399"/>
      <c r="E13805" s="400"/>
      <c r="G13805" s="401"/>
      <c r="H13805" s="401"/>
      <c r="I13805" s="401"/>
      <c r="J13805" s="194"/>
      <c r="K13805" s="194"/>
      <c r="L13805" s="195"/>
      <c r="M13805" s="196"/>
      <c r="N13805" s="197"/>
      <c r="O13805" s="197"/>
      <c r="P13805" s="231"/>
    </row>
    <row r="13806" spans="2:16">
      <c r="B13806" s="351"/>
      <c r="C13806" s="435"/>
      <c r="D13806" s="399"/>
      <c r="E13806" s="400"/>
      <c r="G13806" s="401"/>
      <c r="H13806" s="401"/>
      <c r="I13806" s="401"/>
      <c r="J13806" s="194"/>
      <c r="K13806" s="194"/>
      <c r="L13806" s="195"/>
      <c r="M13806" s="196"/>
      <c r="N13806" s="197"/>
      <c r="O13806" s="197"/>
      <c r="P13806" s="231"/>
    </row>
    <row r="13807" spans="2:16">
      <c r="B13807" s="351"/>
      <c r="C13807" s="435"/>
      <c r="D13807" s="399"/>
      <c r="E13807" s="400"/>
      <c r="G13807" s="401"/>
      <c r="H13807" s="401"/>
      <c r="I13807" s="401"/>
      <c r="J13807" s="194"/>
      <c r="K13807" s="194"/>
      <c r="L13807" s="195"/>
      <c r="M13807" s="196"/>
      <c r="N13807" s="197"/>
      <c r="O13807" s="197"/>
      <c r="P13807" s="231"/>
    </row>
    <row r="13808" spans="2:16">
      <c r="B13808" s="351"/>
      <c r="C13808" s="435"/>
      <c r="D13808" s="399"/>
      <c r="E13808" s="400"/>
      <c r="G13808" s="401"/>
      <c r="H13808" s="401"/>
      <c r="I13808" s="401"/>
      <c r="J13808" s="194"/>
      <c r="K13808" s="194"/>
      <c r="L13808" s="195"/>
      <c r="M13808" s="196"/>
      <c r="N13808" s="197"/>
      <c r="O13808" s="197"/>
      <c r="P13808" s="231"/>
    </row>
    <row r="13809" spans="2:16">
      <c r="B13809" s="351"/>
      <c r="C13809" s="435"/>
      <c r="D13809" s="399"/>
      <c r="E13809" s="400"/>
      <c r="G13809" s="401"/>
      <c r="H13809" s="401"/>
      <c r="I13809" s="401"/>
      <c r="J13809" s="194"/>
      <c r="K13809" s="194"/>
      <c r="L13809" s="195"/>
      <c r="M13809" s="196"/>
      <c r="N13809" s="197"/>
      <c r="O13809" s="197"/>
      <c r="P13809" s="231"/>
    </row>
    <row r="13810" spans="2:16">
      <c r="B13810" s="351"/>
      <c r="C13810" s="435"/>
      <c r="D13810" s="399"/>
      <c r="E13810" s="400"/>
      <c r="G13810" s="401"/>
      <c r="H13810" s="401"/>
      <c r="I13810" s="401"/>
      <c r="J13810" s="194"/>
      <c r="K13810" s="194"/>
      <c r="L13810" s="195"/>
      <c r="M13810" s="196"/>
      <c r="N13810" s="197"/>
      <c r="O13810" s="197"/>
      <c r="P13810" s="231"/>
    </row>
    <row r="13811" spans="2:16">
      <c r="B13811" s="402"/>
      <c r="C13811" s="435"/>
      <c r="D13811" s="404"/>
      <c r="E13811" s="405"/>
      <c r="G13811" s="406"/>
      <c r="H13811" s="406"/>
      <c r="I13811" s="406"/>
      <c r="J13811" s="194"/>
      <c r="K13811" s="194"/>
      <c r="L13811" s="195"/>
      <c r="M13811" s="196"/>
      <c r="N13811" s="197"/>
      <c r="O13811" s="197"/>
      <c r="P13811" s="221"/>
    </row>
    <row r="13812" spans="2:16">
      <c r="B13812" s="351"/>
      <c r="C13812" s="435"/>
      <c r="D13812" s="399"/>
      <c r="E13812" s="400"/>
      <c r="G13812" s="401"/>
      <c r="H13812" s="401"/>
      <c r="I13812" s="401"/>
      <c r="J13812" s="194"/>
      <c r="K13812" s="194"/>
      <c r="L13812" s="195"/>
      <c r="M13812" s="196"/>
      <c r="N13812" s="197"/>
      <c r="O13812" s="197"/>
      <c r="P13812" s="231"/>
    </row>
    <row r="13813" spans="2:16">
      <c r="B13813" s="351"/>
      <c r="C13813" s="435"/>
      <c r="D13813" s="399"/>
      <c r="E13813" s="400"/>
      <c r="G13813" s="401"/>
      <c r="H13813" s="401"/>
      <c r="I13813" s="401"/>
      <c r="J13813" s="194"/>
      <c r="K13813" s="194"/>
      <c r="L13813" s="195"/>
      <c r="M13813" s="196"/>
      <c r="N13813" s="197"/>
      <c r="O13813" s="197"/>
      <c r="P13813" s="231"/>
    </row>
    <row r="13814" spans="2:16">
      <c r="B13814" s="351"/>
      <c r="C13814" s="435"/>
      <c r="D13814" s="399"/>
      <c r="E13814" s="400"/>
      <c r="G13814" s="401"/>
      <c r="H13814" s="401"/>
      <c r="I13814" s="401"/>
      <c r="J13814" s="194"/>
      <c r="K13814" s="194"/>
      <c r="L13814" s="195"/>
      <c r="M13814" s="196"/>
      <c r="N13814" s="197"/>
      <c r="O13814" s="197"/>
      <c r="P13814" s="231"/>
    </row>
    <row r="13815" spans="2:16">
      <c r="B13815" s="351"/>
      <c r="C13815" s="435"/>
      <c r="D13815" s="399"/>
      <c r="E13815" s="400"/>
      <c r="G13815" s="401"/>
      <c r="H13815" s="401"/>
      <c r="I13815" s="401"/>
      <c r="J13815" s="194"/>
      <c r="K13815" s="194"/>
      <c r="L13815" s="195"/>
      <c r="M13815" s="196"/>
      <c r="N13815" s="197"/>
      <c r="O13815" s="197"/>
      <c r="P13815" s="231"/>
    </row>
    <row r="13816" spans="2:16">
      <c r="B13816" s="351"/>
      <c r="C13816" s="435"/>
      <c r="D13816" s="399"/>
      <c r="E13816" s="400"/>
      <c r="G13816" s="401"/>
      <c r="H13816" s="401"/>
      <c r="I13816" s="401"/>
      <c r="J13816" s="194"/>
      <c r="K13816" s="194"/>
      <c r="L13816" s="195"/>
      <c r="M13816" s="196"/>
      <c r="N13816" s="197"/>
      <c r="O13816" s="197"/>
      <c r="P13816" s="231"/>
    </row>
    <row r="13817" spans="2:16">
      <c r="B13817" s="351"/>
      <c r="C13817" s="435"/>
      <c r="D13817" s="399"/>
      <c r="E13817" s="400"/>
      <c r="G13817" s="401"/>
      <c r="H13817" s="401"/>
      <c r="I13817" s="401"/>
      <c r="J13817" s="194"/>
      <c r="K13817" s="194"/>
      <c r="L13817" s="195"/>
      <c r="M13817" s="196"/>
      <c r="N13817" s="197"/>
      <c r="O13817" s="197"/>
      <c r="P13817" s="231"/>
    </row>
    <row r="13818" spans="2:16">
      <c r="B13818" s="351"/>
      <c r="C13818" s="435"/>
      <c r="D13818" s="399"/>
      <c r="E13818" s="400"/>
      <c r="G13818" s="401"/>
      <c r="H13818" s="401"/>
      <c r="I13818" s="401"/>
      <c r="J13818" s="194"/>
      <c r="K13818" s="194"/>
      <c r="L13818" s="195"/>
      <c r="M13818" s="196"/>
      <c r="N13818" s="197"/>
      <c r="O13818" s="197"/>
      <c r="P13818" s="231"/>
    </row>
    <row r="13819" spans="2:16">
      <c r="B13819" s="351"/>
      <c r="C13819" s="435"/>
      <c r="D13819" s="399"/>
      <c r="E13819" s="400"/>
      <c r="G13819" s="401"/>
      <c r="H13819" s="401"/>
      <c r="I13819" s="401"/>
      <c r="J13819" s="194"/>
      <c r="K13819" s="194"/>
      <c r="L13819" s="195"/>
      <c r="M13819" s="196"/>
      <c r="N13819" s="197"/>
      <c r="O13819" s="197"/>
      <c r="P13819" s="231"/>
    </row>
    <row r="13820" spans="2:16">
      <c r="B13820" s="351"/>
      <c r="C13820" s="435"/>
      <c r="D13820" s="399"/>
      <c r="E13820" s="400"/>
      <c r="G13820" s="401"/>
      <c r="H13820" s="401"/>
      <c r="I13820" s="401"/>
      <c r="J13820" s="194"/>
      <c r="K13820" s="194"/>
      <c r="L13820" s="195"/>
      <c r="M13820" s="196"/>
      <c r="N13820" s="197"/>
      <c r="O13820" s="197"/>
      <c r="P13820" s="231"/>
    </row>
    <row r="13821" spans="2:16">
      <c r="B13821" s="351"/>
      <c r="C13821" s="435"/>
      <c r="D13821" s="399"/>
      <c r="E13821" s="400"/>
      <c r="G13821" s="401"/>
      <c r="H13821" s="401"/>
      <c r="I13821" s="401"/>
      <c r="J13821" s="194"/>
      <c r="K13821" s="194"/>
      <c r="L13821" s="195"/>
      <c r="M13821" s="196"/>
      <c r="N13821" s="197"/>
      <c r="O13821" s="197"/>
      <c r="P13821" s="231"/>
    </row>
    <row r="13822" spans="2:16">
      <c r="B13822" s="351"/>
      <c r="C13822" s="435"/>
      <c r="D13822" s="399"/>
      <c r="E13822" s="400"/>
      <c r="G13822" s="401"/>
      <c r="H13822" s="401"/>
      <c r="I13822" s="401"/>
      <c r="J13822" s="194"/>
      <c r="K13822" s="194"/>
      <c r="L13822" s="195"/>
      <c r="M13822" s="196"/>
      <c r="N13822" s="197"/>
      <c r="O13822" s="197"/>
      <c r="P13822" s="231"/>
    </row>
    <row r="13823" spans="2:16">
      <c r="B13823" s="351"/>
      <c r="C13823" s="435"/>
      <c r="D13823" s="399"/>
      <c r="E13823" s="400"/>
      <c r="G13823" s="401"/>
      <c r="H13823" s="401"/>
      <c r="I13823" s="401"/>
      <c r="J13823" s="194"/>
      <c r="K13823" s="194"/>
      <c r="L13823" s="195"/>
      <c r="M13823" s="196"/>
      <c r="N13823" s="197"/>
      <c r="O13823" s="197"/>
      <c r="P13823" s="231"/>
    </row>
    <row r="13824" spans="2:16">
      <c r="B13824" s="402"/>
      <c r="C13824" s="435"/>
      <c r="D13824" s="404"/>
      <c r="E13824" s="405"/>
      <c r="G13824" s="406"/>
      <c r="H13824" s="406"/>
      <c r="I13824" s="406"/>
      <c r="J13824" s="194"/>
      <c r="K13824" s="194"/>
      <c r="L13824" s="195"/>
      <c r="M13824" s="196"/>
      <c r="N13824" s="197"/>
      <c r="O13824" s="197"/>
      <c r="P13824" s="221"/>
    </row>
    <row r="13825" spans="2:16">
      <c r="B13825" s="351"/>
      <c r="C13825" s="435"/>
      <c r="D13825" s="399"/>
      <c r="E13825" s="400"/>
      <c r="G13825" s="401"/>
      <c r="H13825" s="401"/>
      <c r="I13825" s="401"/>
      <c r="J13825" s="194"/>
      <c r="K13825" s="194"/>
      <c r="L13825" s="195"/>
      <c r="M13825" s="196"/>
      <c r="N13825" s="197"/>
      <c r="O13825" s="197"/>
      <c r="P13825" s="231"/>
    </row>
    <row r="13826" spans="2:16">
      <c r="B13826" s="351"/>
      <c r="C13826" s="435"/>
      <c r="D13826" s="399"/>
      <c r="E13826" s="400"/>
      <c r="G13826" s="401"/>
      <c r="H13826" s="401"/>
      <c r="I13826" s="401"/>
      <c r="J13826" s="194"/>
      <c r="K13826" s="194"/>
      <c r="L13826" s="195"/>
      <c r="M13826" s="196"/>
      <c r="N13826" s="197"/>
      <c r="O13826" s="197"/>
      <c r="P13826" s="231"/>
    </row>
    <row r="13827" spans="2:16">
      <c r="B13827" s="351"/>
      <c r="C13827" s="435"/>
      <c r="D13827" s="399"/>
      <c r="E13827" s="400"/>
      <c r="G13827" s="401"/>
      <c r="H13827" s="401"/>
      <c r="I13827" s="401"/>
      <c r="J13827" s="194"/>
      <c r="K13827" s="194"/>
      <c r="L13827" s="195"/>
      <c r="M13827" s="196"/>
      <c r="N13827" s="197"/>
      <c r="O13827" s="197"/>
      <c r="P13827" s="231"/>
    </row>
    <row r="13828" spans="2:16">
      <c r="B13828" s="351"/>
      <c r="C13828" s="435"/>
      <c r="D13828" s="399"/>
      <c r="E13828" s="400"/>
      <c r="G13828" s="401"/>
      <c r="H13828" s="401"/>
      <c r="I13828" s="401"/>
      <c r="J13828" s="194"/>
      <c r="K13828" s="194"/>
      <c r="L13828" s="195"/>
      <c r="M13828" s="196"/>
      <c r="N13828" s="197"/>
      <c r="O13828" s="197"/>
      <c r="P13828" s="231"/>
    </row>
    <row r="13829" spans="2:16">
      <c r="B13829" s="351"/>
      <c r="C13829" s="435"/>
      <c r="D13829" s="399"/>
      <c r="E13829" s="400"/>
      <c r="G13829" s="401"/>
      <c r="H13829" s="401"/>
      <c r="I13829" s="401"/>
      <c r="J13829" s="194"/>
      <c r="K13829" s="194"/>
      <c r="L13829" s="195"/>
      <c r="M13829" s="196"/>
      <c r="N13829" s="197"/>
      <c r="O13829" s="197"/>
      <c r="P13829" s="231"/>
    </row>
    <row r="13830" spans="2:16">
      <c r="B13830" s="351"/>
      <c r="C13830" s="435"/>
      <c r="D13830" s="399"/>
      <c r="E13830" s="400"/>
      <c r="G13830" s="401"/>
      <c r="H13830" s="401"/>
      <c r="I13830" s="401"/>
      <c r="J13830" s="194"/>
      <c r="K13830" s="194"/>
      <c r="L13830" s="195"/>
      <c r="M13830" s="196"/>
      <c r="N13830" s="197"/>
      <c r="O13830" s="197"/>
      <c r="P13830" s="231"/>
    </row>
    <row r="13831" spans="2:16">
      <c r="B13831" s="351"/>
      <c r="C13831" s="435"/>
      <c r="D13831" s="399"/>
      <c r="E13831" s="400"/>
      <c r="G13831" s="401"/>
      <c r="H13831" s="401"/>
      <c r="I13831" s="401"/>
      <c r="J13831" s="194"/>
      <c r="K13831" s="194"/>
      <c r="L13831" s="195"/>
      <c r="M13831" s="196"/>
      <c r="N13831" s="197"/>
      <c r="O13831" s="197"/>
      <c r="P13831" s="231"/>
    </row>
    <row r="13832" spans="2:16">
      <c r="B13832" s="351"/>
      <c r="C13832" s="435"/>
      <c r="D13832" s="399"/>
      <c r="E13832" s="400"/>
      <c r="G13832" s="401"/>
      <c r="H13832" s="401"/>
      <c r="I13832" s="401"/>
      <c r="J13832" s="194"/>
      <c r="K13832" s="194"/>
      <c r="L13832" s="195"/>
      <c r="M13832" s="196"/>
      <c r="N13832" s="197"/>
      <c r="O13832" s="197"/>
      <c r="P13832" s="231"/>
    </row>
    <row r="13833" spans="2:16">
      <c r="B13833" s="351"/>
      <c r="C13833" s="435"/>
      <c r="D13833" s="399"/>
      <c r="E13833" s="400"/>
      <c r="G13833" s="401"/>
      <c r="H13833" s="401"/>
      <c r="I13833" s="401"/>
      <c r="J13833" s="194"/>
      <c r="K13833" s="194"/>
      <c r="L13833" s="195"/>
      <c r="M13833" s="196"/>
      <c r="N13833" s="197"/>
      <c r="O13833" s="197"/>
      <c r="P13833" s="231"/>
    </row>
    <row r="13834" spans="2:16">
      <c r="B13834" s="351"/>
      <c r="C13834" s="435"/>
      <c r="D13834" s="399"/>
      <c r="E13834" s="400"/>
      <c r="G13834" s="401"/>
      <c r="H13834" s="401"/>
      <c r="I13834" s="401"/>
      <c r="J13834" s="194"/>
      <c r="K13834" s="194"/>
      <c r="L13834" s="195"/>
      <c r="M13834" s="196"/>
      <c r="N13834" s="197"/>
      <c r="O13834" s="197"/>
      <c r="P13834" s="231"/>
    </row>
    <row r="13835" spans="2:16">
      <c r="B13835" s="351"/>
      <c r="C13835" s="435"/>
      <c r="D13835" s="399"/>
      <c r="E13835" s="400"/>
      <c r="G13835" s="401"/>
      <c r="H13835" s="401"/>
      <c r="I13835" s="401"/>
      <c r="J13835" s="194"/>
      <c r="K13835" s="194"/>
      <c r="L13835" s="195"/>
      <c r="M13835" s="196"/>
      <c r="N13835" s="197"/>
      <c r="O13835" s="197"/>
      <c r="P13835" s="231"/>
    </row>
    <row r="13836" spans="2:16">
      <c r="B13836" s="351"/>
      <c r="C13836" s="435"/>
      <c r="D13836" s="399"/>
      <c r="E13836" s="400"/>
      <c r="G13836" s="401"/>
      <c r="H13836" s="401"/>
      <c r="I13836" s="401"/>
      <c r="J13836" s="194"/>
      <c r="K13836" s="194"/>
      <c r="L13836" s="195"/>
      <c r="M13836" s="196"/>
      <c r="N13836" s="197"/>
      <c r="O13836" s="197"/>
      <c r="P13836" s="231"/>
    </row>
    <row r="13837" spans="2:16">
      <c r="B13837" s="351"/>
      <c r="C13837" s="435"/>
      <c r="D13837" s="399"/>
      <c r="E13837" s="400"/>
      <c r="G13837" s="401"/>
      <c r="H13837" s="401"/>
      <c r="I13837" s="401"/>
      <c r="J13837" s="194"/>
      <c r="K13837" s="194"/>
      <c r="L13837" s="195"/>
      <c r="M13837" s="196"/>
      <c r="N13837" s="197"/>
      <c r="O13837" s="197"/>
      <c r="P13837" s="231"/>
    </row>
    <row r="13838" spans="2:16">
      <c r="B13838" s="351"/>
      <c r="C13838" s="435"/>
      <c r="D13838" s="399"/>
      <c r="E13838" s="400"/>
      <c r="G13838" s="401"/>
      <c r="H13838" s="401"/>
      <c r="I13838" s="401"/>
      <c r="J13838" s="194"/>
      <c r="K13838" s="194"/>
      <c r="L13838" s="195"/>
      <c r="M13838" s="196"/>
      <c r="N13838" s="197"/>
      <c r="O13838" s="197"/>
      <c r="P13838" s="231"/>
    </row>
    <row r="13839" spans="2:16">
      <c r="B13839" s="351"/>
      <c r="C13839" s="435"/>
      <c r="D13839" s="399"/>
      <c r="E13839" s="400"/>
      <c r="G13839" s="401"/>
      <c r="H13839" s="401"/>
      <c r="I13839" s="401"/>
      <c r="J13839" s="194"/>
      <c r="K13839" s="194"/>
      <c r="L13839" s="195"/>
      <c r="M13839" s="196"/>
      <c r="N13839" s="197"/>
      <c r="O13839" s="197"/>
      <c r="P13839" s="231"/>
    </row>
    <row r="13840" spans="2:16">
      <c r="B13840" s="351"/>
      <c r="C13840" s="435"/>
      <c r="D13840" s="399"/>
      <c r="E13840" s="400"/>
      <c r="G13840" s="401"/>
      <c r="H13840" s="401"/>
      <c r="I13840" s="401"/>
      <c r="J13840" s="194"/>
      <c r="K13840" s="194"/>
      <c r="L13840" s="195"/>
      <c r="M13840" s="196"/>
      <c r="N13840" s="197"/>
      <c r="O13840" s="197"/>
      <c r="P13840" s="231"/>
    </row>
    <row r="13841" spans="2:16">
      <c r="B13841" s="351"/>
      <c r="C13841" s="435"/>
      <c r="D13841" s="399"/>
      <c r="E13841" s="400"/>
      <c r="G13841" s="401"/>
      <c r="H13841" s="401"/>
      <c r="I13841" s="401"/>
      <c r="J13841" s="194"/>
      <c r="K13841" s="194"/>
      <c r="L13841" s="195"/>
      <c r="M13841" s="196"/>
      <c r="N13841" s="197"/>
      <c r="O13841" s="197"/>
      <c r="P13841" s="231"/>
    </row>
    <row r="13842" spans="2:16">
      <c r="B13842" s="351"/>
      <c r="C13842" s="435"/>
      <c r="D13842" s="399"/>
      <c r="E13842" s="400"/>
      <c r="G13842" s="401"/>
      <c r="H13842" s="401"/>
      <c r="I13842" s="401"/>
      <c r="J13842" s="194"/>
      <c r="K13842" s="194"/>
      <c r="L13842" s="195"/>
      <c r="M13842" s="196"/>
      <c r="N13842" s="197"/>
      <c r="O13842" s="197"/>
      <c r="P13842" s="231"/>
    </row>
    <row r="13843" spans="2:16">
      <c r="B13843" s="351"/>
      <c r="C13843" s="435"/>
      <c r="D13843" s="399"/>
      <c r="E13843" s="400"/>
      <c r="G13843" s="401"/>
      <c r="H13843" s="401"/>
      <c r="I13843" s="401"/>
      <c r="J13843" s="194"/>
      <c r="K13843" s="194"/>
      <c r="L13843" s="195"/>
      <c r="M13843" s="196"/>
      <c r="N13843" s="197"/>
      <c r="O13843" s="197"/>
      <c r="P13843" s="231"/>
    </row>
    <row r="13844" spans="2:16">
      <c r="B13844" s="402"/>
      <c r="C13844" s="435"/>
      <c r="D13844" s="404"/>
      <c r="E13844" s="405"/>
      <c r="G13844" s="406"/>
      <c r="H13844" s="406"/>
      <c r="I13844" s="406"/>
      <c r="J13844" s="194"/>
      <c r="K13844" s="194"/>
      <c r="L13844" s="195"/>
      <c r="M13844" s="196"/>
      <c r="N13844" s="197"/>
      <c r="O13844" s="197"/>
      <c r="P13844" s="221"/>
    </row>
    <row r="13845" spans="2:16">
      <c r="B13845" s="351"/>
      <c r="C13845" s="435"/>
      <c r="D13845" s="399"/>
      <c r="E13845" s="400"/>
      <c r="G13845" s="401"/>
      <c r="H13845" s="401"/>
      <c r="I13845" s="401"/>
      <c r="J13845" s="194"/>
      <c r="K13845" s="194"/>
      <c r="L13845" s="195"/>
      <c r="M13845" s="196"/>
      <c r="N13845" s="197"/>
      <c r="O13845" s="197"/>
      <c r="P13845" s="231"/>
    </row>
    <row r="13846" spans="2:16">
      <c r="B13846" s="351"/>
      <c r="C13846" s="435"/>
      <c r="D13846" s="399"/>
      <c r="E13846" s="400"/>
      <c r="G13846" s="401"/>
      <c r="H13846" s="401"/>
      <c r="I13846" s="401"/>
      <c r="J13846" s="194"/>
      <c r="K13846" s="194"/>
      <c r="L13846" s="195"/>
      <c r="M13846" s="196"/>
      <c r="N13846" s="197"/>
      <c r="O13846" s="197"/>
      <c r="P13846" s="231"/>
    </row>
    <row r="13847" spans="2:16">
      <c r="B13847" s="351"/>
      <c r="C13847" s="435"/>
      <c r="D13847" s="399"/>
      <c r="E13847" s="400"/>
      <c r="G13847" s="401"/>
      <c r="H13847" s="401"/>
      <c r="I13847" s="401"/>
      <c r="J13847" s="194"/>
      <c r="K13847" s="194"/>
      <c r="L13847" s="195"/>
      <c r="M13847" s="196"/>
      <c r="N13847" s="197"/>
      <c r="O13847" s="197"/>
      <c r="P13847" s="231"/>
    </row>
    <row r="13848" spans="2:16">
      <c r="B13848" s="351"/>
      <c r="C13848" s="435"/>
      <c r="D13848" s="399"/>
      <c r="E13848" s="400"/>
      <c r="G13848" s="401"/>
      <c r="H13848" s="401"/>
      <c r="I13848" s="401"/>
      <c r="J13848" s="194"/>
      <c r="K13848" s="194"/>
      <c r="L13848" s="195"/>
      <c r="M13848" s="196"/>
      <c r="N13848" s="197"/>
      <c r="O13848" s="197"/>
      <c r="P13848" s="231"/>
    </row>
    <row r="13849" spans="2:16">
      <c r="B13849" s="351"/>
      <c r="C13849" s="435"/>
      <c r="D13849" s="399"/>
      <c r="E13849" s="400"/>
      <c r="G13849" s="401"/>
      <c r="H13849" s="401"/>
      <c r="I13849" s="401"/>
      <c r="J13849" s="194"/>
      <c r="K13849" s="194"/>
      <c r="L13849" s="195"/>
      <c r="M13849" s="196"/>
      <c r="N13849" s="197"/>
      <c r="O13849" s="197"/>
      <c r="P13849" s="231"/>
    </row>
    <row r="13850" spans="2:16">
      <c r="B13850" s="351"/>
      <c r="C13850" s="435"/>
      <c r="D13850" s="399"/>
      <c r="E13850" s="400"/>
      <c r="G13850" s="401"/>
      <c r="H13850" s="401"/>
      <c r="I13850" s="401"/>
      <c r="J13850" s="194"/>
      <c r="K13850" s="194"/>
      <c r="L13850" s="195"/>
      <c r="M13850" s="196"/>
      <c r="N13850" s="197"/>
      <c r="O13850" s="197"/>
      <c r="P13850" s="231"/>
    </row>
    <row r="13851" spans="2:16">
      <c r="B13851" s="351"/>
      <c r="C13851" s="435"/>
      <c r="D13851" s="399"/>
      <c r="E13851" s="400"/>
      <c r="G13851" s="401"/>
      <c r="H13851" s="401"/>
      <c r="I13851" s="401"/>
      <c r="J13851" s="194"/>
      <c r="K13851" s="194"/>
      <c r="L13851" s="195"/>
      <c r="M13851" s="196"/>
      <c r="N13851" s="197"/>
      <c r="O13851" s="197"/>
      <c r="P13851" s="231"/>
    </row>
    <row r="13852" spans="2:16">
      <c r="B13852" s="351"/>
      <c r="C13852" s="435"/>
      <c r="D13852" s="399"/>
      <c r="E13852" s="400"/>
      <c r="G13852" s="401"/>
      <c r="H13852" s="401"/>
      <c r="I13852" s="401"/>
      <c r="J13852" s="194"/>
      <c r="K13852" s="194"/>
      <c r="L13852" s="195"/>
      <c r="M13852" s="196"/>
      <c r="N13852" s="197"/>
      <c r="O13852" s="197"/>
      <c r="P13852" s="231"/>
    </row>
    <row r="13853" spans="2:16">
      <c r="B13853" s="351"/>
      <c r="C13853" s="435"/>
      <c r="D13853" s="399"/>
      <c r="E13853" s="400"/>
      <c r="G13853" s="401"/>
      <c r="H13853" s="401"/>
      <c r="I13853" s="401"/>
      <c r="J13853" s="194"/>
      <c r="K13853" s="194"/>
      <c r="L13853" s="195"/>
      <c r="M13853" s="196"/>
      <c r="N13853" s="197"/>
      <c r="O13853" s="197"/>
      <c r="P13853" s="231"/>
    </row>
    <row r="13854" spans="2:16">
      <c r="B13854" s="351"/>
      <c r="C13854" s="435"/>
      <c r="D13854" s="399"/>
      <c r="E13854" s="400"/>
      <c r="G13854" s="401"/>
      <c r="H13854" s="401"/>
      <c r="I13854" s="401"/>
      <c r="J13854" s="194"/>
      <c r="K13854" s="194"/>
      <c r="L13854" s="195"/>
      <c r="M13854" s="196"/>
      <c r="N13854" s="197"/>
      <c r="O13854" s="197"/>
      <c r="P13854" s="231"/>
    </row>
    <row r="13855" spans="2:16">
      <c r="B13855" s="402"/>
      <c r="C13855" s="435"/>
      <c r="D13855" s="404"/>
      <c r="E13855" s="405"/>
      <c r="G13855" s="406"/>
      <c r="H13855" s="406"/>
      <c r="I13855" s="406"/>
      <c r="J13855" s="194"/>
      <c r="K13855" s="194"/>
      <c r="L13855" s="195"/>
      <c r="M13855" s="196"/>
      <c r="N13855" s="197"/>
      <c r="O13855" s="197"/>
      <c r="P13855" s="221"/>
    </row>
    <row r="13856" spans="2:16">
      <c r="B13856" s="351"/>
      <c r="C13856" s="435"/>
      <c r="D13856" s="399"/>
      <c r="E13856" s="400"/>
      <c r="G13856" s="401"/>
      <c r="H13856" s="401"/>
      <c r="I13856" s="401"/>
      <c r="J13856" s="194"/>
      <c r="K13856" s="194"/>
      <c r="L13856" s="195"/>
      <c r="M13856" s="196"/>
      <c r="N13856" s="197"/>
      <c r="O13856" s="197"/>
      <c r="P13856" s="231"/>
    </row>
    <row r="13857" spans="2:16">
      <c r="B13857" s="351"/>
      <c r="C13857" s="435"/>
      <c r="D13857" s="399"/>
      <c r="E13857" s="400"/>
      <c r="G13857" s="401"/>
      <c r="H13857" s="401"/>
      <c r="I13857" s="401"/>
      <c r="J13857" s="194"/>
      <c r="K13857" s="194"/>
      <c r="L13857" s="195"/>
      <c r="M13857" s="196"/>
      <c r="N13857" s="197"/>
      <c r="O13857" s="197"/>
      <c r="P13857" s="231"/>
    </row>
    <row r="13858" spans="2:16">
      <c r="B13858" s="351"/>
      <c r="C13858" s="435"/>
      <c r="D13858" s="399"/>
      <c r="E13858" s="400"/>
      <c r="G13858" s="401"/>
      <c r="H13858" s="401"/>
      <c r="I13858" s="401"/>
      <c r="J13858" s="194"/>
      <c r="K13858" s="194"/>
      <c r="L13858" s="195"/>
      <c r="M13858" s="196"/>
      <c r="N13858" s="197"/>
      <c r="O13858" s="197"/>
      <c r="P13858" s="231"/>
    </row>
    <row r="13859" spans="2:16">
      <c r="B13859" s="351"/>
      <c r="C13859" s="435"/>
      <c r="D13859" s="399"/>
      <c r="E13859" s="400"/>
      <c r="G13859" s="401"/>
      <c r="H13859" s="401"/>
      <c r="I13859" s="401"/>
      <c r="J13859" s="194"/>
      <c r="K13859" s="194"/>
      <c r="L13859" s="195"/>
      <c r="M13859" s="196"/>
      <c r="N13859" s="197"/>
      <c r="O13859" s="197"/>
      <c r="P13859" s="231"/>
    </row>
    <row r="13860" spans="2:16">
      <c r="B13860" s="351"/>
      <c r="C13860" s="435"/>
      <c r="D13860" s="399"/>
      <c r="E13860" s="400"/>
      <c r="G13860" s="401"/>
      <c r="H13860" s="401"/>
      <c r="I13860" s="401"/>
      <c r="J13860" s="194"/>
      <c r="K13860" s="194"/>
      <c r="L13860" s="195"/>
      <c r="M13860" s="196"/>
      <c r="N13860" s="197"/>
      <c r="O13860" s="197"/>
      <c r="P13860" s="231"/>
    </row>
    <row r="13861" spans="2:16">
      <c r="B13861" s="351"/>
      <c r="C13861" s="435"/>
      <c r="D13861" s="399"/>
      <c r="E13861" s="400"/>
      <c r="G13861" s="401"/>
      <c r="H13861" s="401"/>
      <c r="I13861" s="401"/>
      <c r="J13861" s="194"/>
      <c r="K13861" s="194"/>
      <c r="L13861" s="195"/>
      <c r="M13861" s="196"/>
      <c r="N13861" s="197"/>
      <c r="O13861" s="197"/>
      <c r="P13861" s="231"/>
    </row>
    <row r="13862" spans="2:16">
      <c r="B13862" s="351"/>
      <c r="C13862" s="435"/>
      <c r="D13862" s="399"/>
      <c r="E13862" s="400"/>
      <c r="G13862" s="401"/>
      <c r="H13862" s="401"/>
      <c r="I13862" s="401"/>
      <c r="J13862" s="194"/>
      <c r="K13862" s="194"/>
      <c r="L13862" s="195"/>
      <c r="M13862" s="196"/>
      <c r="N13862" s="197"/>
      <c r="O13862" s="197"/>
      <c r="P13862" s="231"/>
    </row>
    <row r="13863" spans="2:16">
      <c r="B13863" s="351"/>
      <c r="C13863" s="435"/>
      <c r="D13863" s="399"/>
      <c r="E13863" s="400"/>
      <c r="G13863" s="401"/>
      <c r="H13863" s="401"/>
      <c r="I13863" s="401"/>
      <c r="J13863" s="194"/>
      <c r="K13863" s="194"/>
      <c r="L13863" s="195"/>
      <c r="M13863" s="196"/>
      <c r="N13863" s="197"/>
      <c r="O13863" s="197"/>
      <c r="P13863" s="231"/>
    </row>
    <row r="13864" spans="2:16">
      <c r="B13864" s="351"/>
      <c r="C13864" s="435"/>
      <c r="D13864" s="399"/>
      <c r="E13864" s="400"/>
      <c r="G13864" s="401"/>
      <c r="H13864" s="401"/>
      <c r="I13864" s="401"/>
      <c r="J13864" s="194"/>
      <c r="K13864" s="194"/>
      <c r="L13864" s="195"/>
      <c r="M13864" s="196"/>
      <c r="N13864" s="197"/>
      <c r="O13864" s="197"/>
      <c r="P13864" s="231"/>
    </row>
    <row r="13865" spans="2:16">
      <c r="B13865" s="351"/>
      <c r="C13865" s="435"/>
      <c r="D13865" s="399"/>
      <c r="E13865" s="400"/>
      <c r="G13865" s="401"/>
      <c r="H13865" s="401"/>
      <c r="I13865" s="401"/>
      <c r="J13865" s="194"/>
      <c r="K13865" s="194"/>
      <c r="L13865" s="195"/>
      <c r="M13865" s="196"/>
      <c r="N13865" s="197"/>
      <c r="O13865" s="197"/>
      <c r="P13865" s="231"/>
    </row>
    <row r="13866" spans="2:16">
      <c r="B13866" s="351"/>
      <c r="C13866" s="435"/>
      <c r="D13866" s="399"/>
      <c r="E13866" s="400"/>
      <c r="G13866" s="401"/>
      <c r="H13866" s="401"/>
      <c r="I13866" s="401"/>
      <c r="J13866" s="194"/>
      <c r="K13866" s="194"/>
      <c r="L13866" s="195"/>
      <c r="M13866" s="196"/>
      <c r="N13866" s="197"/>
      <c r="O13866" s="197"/>
      <c r="P13866" s="231"/>
    </row>
    <row r="13867" spans="2:16">
      <c r="B13867" s="351"/>
      <c r="C13867" s="435"/>
      <c r="D13867" s="399"/>
      <c r="E13867" s="400"/>
      <c r="G13867" s="401"/>
      <c r="H13867" s="401"/>
      <c r="I13867" s="401"/>
      <c r="J13867" s="194"/>
      <c r="K13867" s="194"/>
      <c r="L13867" s="195"/>
      <c r="M13867" s="196"/>
      <c r="N13867" s="197"/>
      <c r="O13867" s="197"/>
      <c r="P13867" s="231"/>
    </row>
    <row r="13868" spans="2:16">
      <c r="B13868" s="351"/>
      <c r="C13868" s="435"/>
      <c r="D13868" s="399"/>
      <c r="E13868" s="400"/>
      <c r="G13868" s="401"/>
      <c r="H13868" s="401"/>
      <c r="I13868" s="401"/>
      <c r="J13868" s="194"/>
      <c r="K13868" s="194"/>
      <c r="L13868" s="195"/>
      <c r="M13868" s="196"/>
      <c r="N13868" s="197"/>
      <c r="O13868" s="197"/>
      <c r="P13868" s="231"/>
    </row>
    <row r="13869" spans="2:16">
      <c r="B13869" s="351"/>
      <c r="C13869" s="435"/>
      <c r="D13869" s="399"/>
      <c r="E13869" s="400"/>
      <c r="G13869" s="401"/>
      <c r="H13869" s="401"/>
      <c r="I13869" s="401"/>
      <c r="J13869" s="194"/>
      <c r="K13869" s="194"/>
      <c r="L13869" s="195"/>
      <c r="M13869" s="196"/>
      <c r="N13869" s="197"/>
      <c r="O13869" s="197"/>
      <c r="P13869" s="231"/>
    </row>
    <row r="13870" spans="2:16">
      <c r="B13870" s="351"/>
      <c r="C13870" s="435"/>
      <c r="D13870" s="399"/>
      <c r="E13870" s="400"/>
      <c r="G13870" s="401"/>
      <c r="H13870" s="401"/>
      <c r="I13870" s="401"/>
      <c r="J13870" s="194"/>
      <c r="K13870" s="194"/>
      <c r="L13870" s="195"/>
      <c r="M13870" s="196"/>
      <c r="N13870" s="197"/>
      <c r="O13870" s="197"/>
      <c r="P13870" s="231"/>
    </row>
    <row r="13871" spans="2:16">
      <c r="B13871" s="351"/>
      <c r="C13871" s="435"/>
      <c r="D13871" s="399"/>
      <c r="E13871" s="400"/>
      <c r="G13871" s="401"/>
      <c r="H13871" s="401"/>
      <c r="I13871" s="401"/>
      <c r="J13871" s="194"/>
      <c r="K13871" s="194"/>
      <c r="L13871" s="195"/>
      <c r="M13871" s="196"/>
      <c r="N13871" s="197"/>
      <c r="O13871" s="197"/>
      <c r="P13871" s="231"/>
    </row>
    <row r="13872" spans="2:16">
      <c r="B13872" s="351"/>
      <c r="C13872" s="435"/>
      <c r="D13872" s="399"/>
      <c r="E13872" s="400"/>
      <c r="G13872" s="401"/>
      <c r="H13872" s="401"/>
      <c r="I13872" s="401"/>
      <c r="J13872" s="194"/>
      <c r="K13872" s="194"/>
      <c r="L13872" s="195"/>
      <c r="M13872" s="196"/>
      <c r="N13872" s="197"/>
      <c r="O13872" s="197"/>
      <c r="P13872" s="231"/>
    </row>
    <row r="13873" spans="2:16">
      <c r="B13873" s="351"/>
      <c r="C13873" s="435"/>
      <c r="D13873" s="399"/>
      <c r="E13873" s="400"/>
      <c r="G13873" s="401"/>
      <c r="H13873" s="401"/>
      <c r="I13873" s="401"/>
      <c r="J13873" s="194"/>
      <c r="K13873" s="194"/>
      <c r="L13873" s="195"/>
      <c r="M13873" s="196"/>
      <c r="N13873" s="197"/>
      <c r="O13873" s="197"/>
      <c r="P13873" s="231"/>
    </row>
    <row r="13874" spans="2:16">
      <c r="B13874" s="351"/>
      <c r="C13874" s="435"/>
      <c r="D13874" s="399"/>
      <c r="E13874" s="400"/>
      <c r="G13874" s="401"/>
      <c r="H13874" s="401"/>
      <c r="I13874" s="401"/>
      <c r="J13874" s="194"/>
      <c r="K13874" s="194"/>
      <c r="L13874" s="195"/>
      <c r="M13874" s="196"/>
      <c r="N13874" s="197"/>
      <c r="O13874" s="197"/>
      <c r="P13874" s="231"/>
    </row>
    <row r="13875" spans="2:16">
      <c r="B13875" s="351"/>
      <c r="C13875" s="435"/>
      <c r="D13875" s="399"/>
      <c r="E13875" s="400"/>
      <c r="G13875" s="401"/>
      <c r="H13875" s="401"/>
      <c r="I13875" s="401"/>
      <c r="J13875" s="194"/>
      <c r="K13875" s="194"/>
      <c r="L13875" s="195"/>
      <c r="M13875" s="196"/>
      <c r="N13875" s="197"/>
      <c r="O13875" s="197"/>
      <c r="P13875" s="231"/>
    </row>
    <row r="13876" spans="2:16">
      <c r="B13876" s="351"/>
      <c r="C13876" s="435"/>
      <c r="D13876" s="399"/>
      <c r="E13876" s="400"/>
      <c r="G13876" s="401"/>
      <c r="H13876" s="401"/>
      <c r="I13876" s="401"/>
      <c r="J13876" s="194"/>
      <c r="K13876" s="194"/>
      <c r="L13876" s="195"/>
      <c r="M13876" s="196"/>
      <c r="N13876" s="197"/>
      <c r="O13876" s="197"/>
      <c r="P13876" s="231"/>
    </row>
    <row r="13877" spans="2:16">
      <c r="B13877" s="351"/>
      <c r="C13877" s="435"/>
      <c r="D13877" s="399"/>
      <c r="E13877" s="400"/>
      <c r="G13877" s="401"/>
      <c r="H13877" s="401"/>
      <c r="I13877" s="401"/>
      <c r="J13877" s="194"/>
      <c r="K13877" s="194"/>
      <c r="L13877" s="195"/>
      <c r="M13877" s="196"/>
      <c r="N13877" s="197"/>
      <c r="O13877" s="197"/>
      <c r="P13877" s="231"/>
    </row>
    <row r="13878" spans="2:16">
      <c r="B13878" s="351"/>
      <c r="C13878" s="435"/>
      <c r="D13878" s="399"/>
      <c r="E13878" s="400"/>
      <c r="G13878" s="401"/>
      <c r="H13878" s="401"/>
      <c r="I13878" s="401"/>
      <c r="J13878" s="194"/>
      <c r="K13878" s="194"/>
      <c r="L13878" s="195"/>
      <c r="M13878" s="196"/>
      <c r="N13878" s="197"/>
      <c r="O13878" s="197"/>
      <c r="P13878" s="231"/>
    </row>
    <row r="13879" spans="2:16">
      <c r="B13879" s="351"/>
      <c r="C13879" s="435"/>
      <c r="D13879" s="399"/>
      <c r="E13879" s="400"/>
      <c r="G13879" s="401"/>
      <c r="H13879" s="401"/>
      <c r="I13879" s="401"/>
      <c r="J13879" s="194"/>
      <c r="K13879" s="194"/>
      <c r="L13879" s="195"/>
      <c r="M13879" s="196"/>
      <c r="N13879" s="197"/>
      <c r="O13879" s="197"/>
      <c r="P13879" s="231"/>
    </row>
    <row r="13880" spans="2:16">
      <c r="B13880" s="351"/>
      <c r="C13880" s="435"/>
      <c r="D13880" s="399"/>
      <c r="E13880" s="400"/>
      <c r="G13880" s="401"/>
      <c r="H13880" s="401"/>
      <c r="I13880" s="401"/>
      <c r="J13880" s="194"/>
      <c r="K13880" s="194"/>
      <c r="L13880" s="195"/>
      <c r="M13880" s="196"/>
      <c r="N13880" s="197"/>
      <c r="O13880" s="197"/>
      <c r="P13880" s="231"/>
    </row>
    <row r="13881" spans="2:16">
      <c r="B13881" s="402"/>
      <c r="C13881" s="435"/>
      <c r="D13881" s="404"/>
      <c r="E13881" s="405"/>
      <c r="G13881" s="406"/>
      <c r="H13881" s="406"/>
      <c r="I13881" s="406"/>
      <c r="J13881" s="194"/>
      <c r="K13881" s="194"/>
      <c r="L13881" s="195"/>
      <c r="M13881" s="196"/>
      <c r="N13881" s="197"/>
      <c r="O13881" s="197"/>
      <c r="P13881" s="221"/>
    </row>
    <row r="13882" spans="2:16">
      <c r="B13882" s="351"/>
      <c r="C13882" s="435"/>
      <c r="D13882" s="399"/>
      <c r="E13882" s="400"/>
      <c r="G13882" s="401"/>
      <c r="H13882" s="401"/>
      <c r="I13882" s="401"/>
      <c r="J13882" s="194"/>
      <c r="K13882" s="194"/>
      <c r="L13882" s="195"/>
      <c r="M13882" s="196"/>
      <c r="N13882" s="197"/>
      <c r="O13882" s="197"/>
      <c r="P13882" s="231"/>
    </row>
    <row r="13883" spans="2:16">
      <c r="B13883" s="351"/>
      <c r="C13883" s="435"/>
      <c r="D13883" s="399"/>
      <c r="E13883" s="400"/>
      <c r="G13883" s="401"/>
      <c r="H13883" s="401"/>
      <c r="I13883" s="401"/>
      <c r="J13883" s="194"/>
      <c r="K13883" s="194"/>
      <c r="L13883" s="195"/>
      <c r="M13883" s="196"/>
      <c r="N13883" s="197"/>
      <c r="O13883" s="197"/>
      <c r="P13883" s="231"/>
    </row>
    <row r="13884" spans="2:16">
      <c r="B13884" s="351"/>
      <c r="C13884" s="435"/>
      <c r="D13884" s="399"/>
      <c r="E13884" s="400"/>
      <c r="G13884" s="401"/>
      <c r="H13884" s="401"/>
      <c r="I13884" s="401"/>
      <c r="J13884" s="194"/>
      <c r="K13884" s="194"/>
      <c r="L13884" s="195"/>
      <c r="M13884" s="196"/>
      <c r="N13884" s="197"/>
      <c r="O13884" s="197"/>
      <c r="P13884" s="231"/>
    </row>
    <row r="13885" spans="2:16">
      <c r="B13885" s="351"/>
      <c r="C13885" s="435"/>
      <c r="D13885" s="399"/>
      <c r="E13885" s="400"/>
      <c r="G13885" s="401"/>
      <c r="H13885" s="401"/>
      <c r="I13885" s="401"/>
      <c r="J13885" s="194"/>
      <c r="K13885" s="194"/>
      <c r="L13885" s="195"/>
      <c r="M13885" s="196"/>
      <c r="N13885" s="197"/>
      <c r="O13885" s="197"/>
      <c r="P13885" s="231"/>
    </row>
    <row r="13886" spans="2:16">
      <c r="B13886" s="351"/>
      <c r="C13886" s="435"/>
      <c r="D13886" s="399"/>
      <c r="E13886" s="400"/>
      <c r="G13886" s="401"/>
      <c r="H13886" s="401"/>
      <c r="I13886" s="401"/>
      <c r="J13886" s="194"/>
      <c r="K13886" s="194"/>
      <c r="L13886" s="195"/>
      <c r="M13886" s="196"/>
      <c r="N13886" s="197"/>
      <c r="O13886" s="197"/>
      <c r="P13886" s="231"/>
    </row>
    <row r="13887" spans="2:16">
      <c r="B13887" s="351"/>
      <c r="C13887" s="435"/>
      <c r="D13887" s="399"/>
      <c r="E13887" s="400"/>
      <c r="G13887" s="401"/>
      <c r="H13887" s="401"/>
      <c r="I13887" s="401"/>
      <c r="J13887" s="194"/>
      <c r="K13887" s="194"/>
      <c r="L13887" s="195"/>
      <c r="M13887" s="196"/>
      <c r="N13887" s="197"/>
      <c r="O13887" s="197"/>
      <c r="P13887" s="231"/>
    </row>
    <row r="13888" spans="2:16">
      <c r="B13888" s="351"/>
      <c r="C13888" s="435"/>
      <c r="D13888" s="399"/>
      <c r="E13888" s="400"/>
      <c r="G13888" s="401"/>
      <c r="H13888" s="401"/>
      <c r="I13888" s="401"/>
      <c r="J13888" s="194"/>
      <c r="K13888" s="194"/>
      <c r="L13888" s="195"/>
      <c r="M13888" s="196"/>
      <c r="N13888" s="197"/>
      <c r="O13888" s="197"/>
      <c r="P13888" s="231"/>
    </row>
    <row r="13889" spans="2:16">
      <c r="B13889" s="351"/>
      <c r="C13889" s="435"/>
      <c r="D13889" s="399"/>
      <c r="E13889" s="400"/>
      <c r="G13889" s="401"/>
      <c r="H13889" s="401"/>
      <c r="I13889" s="401"/>
      <c r="J13889" s="194"/>
      <c r="K13889" s="194"/>
      <c r="L13889" s="195"/>
      <c r="M13889" s="196"/>
      <c r="N13889" s="197"/>
      <c r="O13889" s="197"/>
      <c r="P13889" s="231"/>
    </row>
    <row r="13890" spans="2:16">
      <c r="B13890" s="351"/>
      <c r="C13890" s="435"/>
      <c r="D13890" s="399"/>
      <c r="E13890" s="400"/>
      <c r="G13890" s="401"/>
      <c r="H13890" s="401"/>
      <c r="I13890" s="401"/>
      <c r="J13890" s="194"/>
      <c r="K13890" s="194"/>
      <c r="L13890" s="195"/>
      <c r="M13890" s="196"/>
      <c r="N13890" s="197"/>
      <c r="O13890" s="197"/>
      <c r="P13890" s="231"/>
    </row>
    <row r="13891" spans="2:16">
      <c r="B13891" s="351"/>
      <c r="C13891" s="435"/>
      <c r="D13891" s="399"/>
      <c r="E13891" s="400"/>
      <c r="G13891" s="401"/>
      <c r="H13891" s="401"/>
      <c r="I13891" s="401"/>
      <c r="J13891" s="194"/>
      <c r="K13891" s="194"/>
      <c r="L13891" s="195"/>
      <c r="M13891" s="196"/>
      <c r="N13891" s="197"/>
      <c r="O13891" s="197"/>
      <c r="P13891" s="231"/>
    </row>
    <row r="13892" spans="2:16">
      <c r="B13892" s="351"/>
      <c r="C13892" s="435"/>
      <c r="D13892" s="399"/>
      <c r="E13892" s="400"/>
      <c r="G13892" s="401"/>
      <c r="H13892" s="401"/>
      <c r="I13892" s="401"/>
      <c r="J13892" s="194"/>
      <c r="K13892" s="194"/>
      <c r="L13892" s="195"/>
      <c r="M13892" s="196"/>
      <c r="N13892" s="197"/>
      <c r="O13892" s="197"/>
      <c r="P13892" s="231"/>
    </row>
    <row r="13893" spans="2:16">
      <c r="B13893" s="351"/>
      <c r="C13893" s="435"/>
      <c r="D13893" s="399"/>
      <c r="E13893" s="400"/>
      <c r="G13893" s="401"/>
      <c r="H13893" s="401"/>
      <c r="I13893" s="401"/>
      <c r="J13893" s="194"/>
      <c r="K13893" s="194"/>
      <c r="L13893" s="195"/>
      <c r="M13893" s="196"/>
      <c r="N13893" s="197"/>
      <c r="O13893" s="197"/>
      <c r="P13893" s="231"/>
    </row>
    <row r="13894" spans="2:16">
      <c r="B13894" s="351"/>
      <c r="C13894" s="435"/>
      <c r="D13894" s="399"/>
      <c r="E13894" s="400"/>
      <c r="G13894" s="401"/>
      <c r="H13894" s="401"/>
      <c r="I13894" s="401"/>
      <c r="J13894" s="194"/>
      <c r="K13894" s="194"/>
      <c r="L13894" s="195"/>
      <c r="M13894" s="196"/>
      <c r="N13894" s="197"/>
      <c r="O13894" s="197"/>
      <c r="P13894" s="231"/>
    </row>
    <row r="13895" spans="2:16">
      <c r="B13895" s="351"/>
      <c r="C13895" s="435"/>
      <c r="D13895" s="399"/>
      <c r="E13895" s="400"/>
      <c r="G13895" s="401"/>
      <c r="H13895" s="401"/>
      <c r="I13895" s="401"/>
      <c r="J13895" s="194"/>
      <c r="K13895" s="194"/>
      <c r="L13895" s="195"/>
      <c r="M13895" s="196"/>
      <c r="N13895" s="197"/>
      <c r="O13895" s="197"/>
      <c r="P13895" s="231"/>
    </row>
    <row r="13896" spans="2:16">
      <c r="B13896" s="351"/>
      <c r="C13896" s="435"/>
      <c r="D13896" s="399"/>
      <c r="E13896" s="400"/>
      <c r="G13896" s="401"/>
      <c r="H13896" s="401"/>
      <c r="I13896" s="401"/>
      <c r="J13896" s="194"/>
      <c r="K13896" s="194"/>
      <c r="L13896" s="195"/>
      <c r="M13896" s="196"/>
      <c r="N13896" s="197"/>
      <c r="O13896" s="197"/>
      <c r="P13896" s="231"/>
    </row>
    <row r="13897" spans="2:16">
      <c r="B13897" s="351"/>
      <c r="C13897" s="435"/>
      <c r="D13897" s="399"/>
      <c r="E13897" s="400"/>
      <c r="G13897" s="401"/>
      <c r="H13897" s="401"/>
      <c r="I13897" s="401"/>
      <c r="J13897" s="194"/>
      <c r="K13897" s="194"/>
      <c r="L13897" s="195"/>
      <c r="M13897" s="196"/>
      <c r="N13897" s="197"/>
      <c r="O13897" s="197"/>
      <c r="P13897" s="231"/>
    </row>
    <row r="13898" spans="2:16">
      <c r="B13898" s="351"/>
      <c r="C13898" s="435"/>
      <c r="D13898" s="399"/>
      <c r="E13898" s="400"/>
      <c r="G13898" s="401"/>
      <c r="H13898" s="401"/>
      <c r="I13898" s="401"/>
      <c r="J13898" s="194"/>
      <c r="K13898" s="194"/>
      <c r="L13898" s="195"/>
      <c r="M13898" s="196"/>
      <c r="N13898" s="197"/>
      <c r="O13898" s="197"/>
      <c r="P13898" s="231"/>
    </row>
    <row r="13899" spans="2:16">
      <c r="B13899" s="351"/>
      <c r="C13899" s="435"/>
      <c r="D13899" s="399"/>
      <c r="E13899" s="400"/>
      <c r="G13899" s="401"/>
      <c r="H13899" s="401"/>
      <c r="I13899" s="401"/>
      <c r="J13899" s="194"/>
      <c r="K13899" s="194"/>
      <c r="L13899" s="195"/>
      <c r="M13899" s="196"/>
      <c r="N13899" s="197"/>
      <c r="O13899" s="197"/>
      <c r="P13899" s="231"/>
    </row>
    <row r="13900" spans="2:16">
      <c r="B13900" s="351"/>
      <c r="C13900" s="435"/>
      <c r="D13900" s="399"/>
      <c r="E13900" s="400"/>
      <c r="G13900" s="401"/>
      <c r="H13900" s="401"/>
      <c r="I13900" s="401"/>
      <c r="J13900" s="194"/>
      <c r="K13900" s="194"/>
      <c r="L13900" s="195"/>
      <c r="M13900" s="196"/>
      <c r="N13900" s="197"/>
      <c r="O13900" s="197"/>
      <c r="P13900" s="231"/>
    </row>
    <row r="13901" spans="2:16">
      <c r="B13901" s="351"/>
      <c r="C13901" s="435"/>
      <c r="D13901" s="399"/>
      <c r="E13901" s="400"/>
      <c r="G13901" s="401"/>
      <c r="H13901" s="401"/>
      <c r="I13901" s="401"/>
      <c r="J13901" s="194"/>
      <c r="K13901" s="194"/>
      <c r="L13901" s="195"/>
      <c r="M13901" s="196"/>
      <c r="N13901" s="197"/>
      <c r="O13901" s="197"/>
      <c r="P13901" s="231"/>
    </row>
    <row r="13902" spans="2:16">
      <c r="B13902" s="351"/>
      <c r="C13902" s="435"/>
      <c r="D13902" s="399"/>
      <c r="E13902" s="400"/>
      <c r="G13902" s="401"/>
      <c r="H13902" s="401"/>
      <c r="I13902" s="401"/>
      <c r="J13902" s="194"/>
      <c r="K13902" s="194"/>
      <c r="L13902" s="195"/>
      <c r="M13902" s="196"/>
      <c r="N13902" s="197"/>
      <c r="O13902" s="197"/>
      <c r="P13902" s="231"/>
    </row>
    <row r="13903" spans="2:16">
      <c r="B13903" s="351"/>
      <c r="C13903" s="435"/>
      <c r="D13903" s="399"/>
      <c r="E13903" s="400"/>
      <c r="G13903" s="401"/>
      <c r="H13903" s="401"/>
      <c r="I13903" s="401"/>
      <c r="J13903" s="194"/>
      <c r="K13903" s="194"/>
      <c r="L13903" s="195"/>
      <c r="M13903" s="196"/>
      <c r="N13903" s="197"/>
      <c r="O13903" s="197"/>
      <c r="P13903" s="231"/>
    </row>
    <row r="13904" spans="2:16">
      <c r="B13904" s="351"/>
      <c r="C13904" s="435"/>
      <c r="D13904" s="399"/>
      <c r="E13904" s="400"/>
      <c r="G13904" s="401"/>
      <c r="H13904" s="401"/>
      <c r="I13904" s="401"/>
      <c r="J13904" s="194"/>
      <c r="K13904" s="194"/>
      <c r="L13904" s="195"/>
      <c r="M13904" s="196"/>
      <c r="N13904" s="197"/>
      <c r="O13904" s="197"/>
      <c r="P13904" s="231"/>
    </row>
    <row r="13905" spans="2:16">
      <c r="B13905" s="351"/>
      <c r="C13905" s="435"/>
      <c r="D13905" s="399"/>
      <c r="E13905" s="400"/>
      <c r="G13905" s="401"/>
      <c r="H13905" s="401"/>
      <c r="I13905" s="401"/>
      <c r="J13905" s="194"/>
      <c r="K13905" s="194"/>
      <c r="L13905" s="195"/>
      <c r="M13905" s="196"/>
      <c r="N13905" s="197"/>
      <c r="O13905" s="197"/>
      <c r="P13905" s="231"/>
    </row>
    <row r="13906" spans="2:16">
      <c r="B13906" s="351"/>
      <c r="C13906" s="435"/>
      <c r="D13906" s="399"/>
      <c r="E13906" s="400"/>
      <c r="G13906" s="401"/>
      <c r="H13906" s="401"/>
      <c r="I13906" s="401"/>
      <c r="J13906" s="194"/>
      <c r="K13906" s="194"/>
      <c r="L13906" s="195"/>
      <c r="M13906" s="196"/>
      <c r="N13906" s="197"/>
      <c r="O13906" s="197"/>
      <c r="P13906" s="231"/>
    </row>
    <row r="13907" spans="2:16">
      <c r="B13907" s="351"/>
      <c r="C13907" s="435"/>
      <c r="D13907" s="399"/>
      <c r="E13907" s="400"/>
      <c r="G13907" s="401"/>
      <c r="H13907" s="401"/>
      <c r="I13907" s="401"/>
      <c r="J13907" s="194"/>
      <c r="K13907" s="194"/>
      <c r="L13907" s="195"/>
      <c r="M13907" s="196"/>
      <c r="N13907" s="197"/>
      <c r="O13907" s="197"/>
      <c r="P13907" s="231"/>
    </row>
    <row r="13908" spans="2:16">
      <c r="B13908" s="351"/>
      <c r="C13908" s="435"/>
      <c r="D13908" s="399"/>
      <c r="E13908" s="400"/>
      <c r="G13908" s="401"/>
      <c r="H13908" s="401"/>
      <c r="I13908" s="401"/>
      <c r="J13908" s="194"/>
      <c r="K13908" s="194"/>
      <c r="L13908" s="195"/>
      <c r="M13908" s="196"/>
      <c r="N13908" s="197"/>
      <c r="O13908" s="197"/>
      <c r="P13908" s="231"/>
    </row>
    <row r="13909" spans="2:16">
      <c r="B13909" s="351"/>
      <c r="C13909" s="435"/>
      <c r="D13909" s="399"/>
      <c r="E13909" s="400"/>
      <c r="G13909" s="401"/>
      <c r="H13909" s="401"/>
      <c r="I13909" s="401"/>
      <c r="J13909" s="194"/>
      <c r="K13909" s="194"/>
      <c r="L13909" s="195"/>
      <c r="M13909" s="196"/>
      <c r="N13909" s="197"/>
      <c r="O13909" s="197"/>
      <c r="P13909" s="231"/>
    </row>
    <row r="13910" spans="2:16">
      <c r="B13910" s="351"/>
      <c r="C13910" s="435"/>
      <c r="D13910" s="399"/>
      <c r="E13910" s="400"/>
      <c r="G13910" s="401"/>
      <c r="H13910" s="401"/>
      <c r="I13910" s="401"/>
      <c r="J13910" s="194"/>
      <c r="K13910" s="194"/>
      <c r="L13910" s="195"/>
      <c r="M13910" s="196"/>
      <c r="N13910" s="197"/>
      <c r="O13910" s="197"/>
      <c r="P13910" s="231"/>
    </row>
    <row r="13911" spans="2:16">
      <c r="B13911" s="351"/>
      <c r="C13911" s="435"/>
      <c r="D13911" s="399"/>
      <c r="E13911" s="400"/>
      <c r="G13911" s="401"/>
      <c r="H13911" s="401"/>
      <c r="I13911" s="401"/>
      <c r="J13911" s="194"/>
      <c r="K13911" s="194"/>
      <c r="L13911" s="195"/>
      <c r="M13911" s="196"/>
      <c r="N13911" s="197"/>
      <c r="O13911" s="197"/>
      <c r="P13911" s="231"/>
    </row>
    <row r="13912" spans="2:16">
      <c r="B13912" s="351"/>
      <c r="C13912" s="435"/>
      <c r="D13912" s="399"/>
      <c r="E13912" s="400"/>
      <c r="G13912" s="401"/>
      <c r="H13912" s="401"/>
      <c r="I13912" s="401"/>
      <c r="J13912" s="194"/>
      <c r="K13912" s="194"/>
      <c r="L13912" s="195"/>
      <c r="M13912" s="196"/>
      <c r="N13912" s="197"/>
      <c r="O13912" s="197"/>
      <c r="P13912" s="231"/>
    </row>
    <row r="13913" spans="2:16">
      <c r="B13913" s="351"/>
      <c r="C13913" s="435"/>
      <c r="D13913" s="399"/>
      <c r="E13913" s="400"/>
      <c r="G13913" s="401"/>
      <c r="H13913" s="401"/>
      <c r="I13913" s="401"/>
      <c r="J13913" s="194"/>
      <c r="K13913" s="194"/>
      <c r="L13913" s="195"/>
      <c r="M13913" s="196"/>
      <c r="N13913" s="197"/>
      <c r="O13913" s="197"/>
      <c r="P13913" s="231"/>
    </row>
    <row r="13914" spans="2:16">
      <c r="B13914" s="351"/>
      <c r="C13914" s="435"/>
      <c r="D13914" s="399"/>
      <c r="E13914" s="400"/>
      <c r="G13914" s="401"/>
      <c r="H13914" s="401"/>
      <c r="I13914" s="401"/>
      <c r="J13914" s="194"/>
      <c r="K13914" s="194"/>
      <c r="L13914" s="195"/>
      <c r="M13914" s="196"/>
      <c r="N13914" s="197"/>
      <c r="O13914" s="197"/>
      <c r="P13914" s="231"/>
    </row>
    <row r="13915" spans="2:16">
      <c r="B13915" s="351"/>
      <c r="C13915" s="435"/>
      <c r="D13915" s="399"/>
      <c r="E13915" s="400"/>
      <c r="G13915" s="401"/>
      <c r="H13915" s="401"/>
      <c r="I13915" s="401"/>
      <c r="J13915" s="194"/>
      <c r="K13915" s="194"/>
      <c r="L13915" s="195"/>
      <c r="M13915" s="196"/>
      <c r="N13915" s="197"/>
      <c r="O13915" s="197"/>
      <c r="P13915" s="231"/>
    </row>
    <row r="13916" spans="2:16">
      <c r="B13916" s="402"/>
      <c r="C13916" s="435"/>
      <c r="D13916" s="404"/>
      <c r="E13916" s="405"/>
      <c r="G13916" s="406"/>
      <c r="H13916" s="406"/>
      <c r="I13916" s="406"/>
      <c r="J13916" s="194"/>
      <c r="K13916" s="194"/>
      <c r="L13916" s="195"/>
      <c r="M13916" s="196"/>
      <c r="N13916" s="197"/>
      <c r="O13916" s="197"/>
      <c r="P13916" s="221"/>
    </row>
    <row r="13917" spans="2:16">
      <c r="B13917" s="351"/>
      <c r="C13917" s="435"/>
      <c r="D13917" s="399"/>
      <c r="E13917" s="400"/>
      <c r="G13917" s="401"/>
      <c r="H13917" s="401"/>
      <c r="I13917" s="401"/>
      <c r="J13917" s="194"/>
      <c r="K13917" s="194"/>
      <c r="L13917" s="195"/>
      <c r="M13917" s="196"/>
      <c r="N13917" s="197"/>
      <c r="O13917" s="197"/>
      <c r="P13917" s="231"/>
    </row>
    <row r="13918" spans="2:16">
      <c r="B13918" s="351"/>
      <c r="C13918" s="435"/>
      <c r="D13918" s="399"/>
      <c r="E13918" s="400"/>
      <c r="G13918" s="401"/>
      <c r="H13918" s="401"/>
      <c r="I13918" s="401"/>
      <c r="J13918" s="194"/>
      <c r="K13918" s="194"/>
      <c r="L13918" s="195"/>
      <c r="M13918" s="196"/>
      <c r="N13918" s="197"/>
      <c r="O13918" s="197"/>
      <c r="P13918" s="231"/>
    </row>
    <row r="13919" spans="2:16">
      <c r="B13919" s="351"/>
      <c r="C13919" s="435"/>
      <c r="D13919" s="399"/>
      <c r="E13919" s="400"/>
      <c r="G13919" s="401"/>
      <c r="H13919" s="401"/>
      <c r="I13919" s="401"/>
      <c r="J13919" s="194"/>
      <c r="K13919" s="194"/>
      <c r="L13919" s="195"/>
      <c r="M13919" s="196"/>
      <c r="N13919" s="197"/>
      <c r="O13919" s="197"/>
      <c r="P13919" s="231"/>
    </row>
    <row r="13920" spans="2:16">
      <c r="B13920" s="351"/>
      <c r="C13920" s="435"/>
      <c r="D13920" s="399"/>
      <c r="E13920" s="400"/>
      <c r="G13920" s="401"/>
      <c r="H13920" s="401"/>
      <c r="I13920" s="401"/>
      <c r="J13920" s="194"/>
      <c r="K13920" s="194"/>
      <c r="L13920" s="195"/>
      <c r="M13920" s="196"/>
      <c r="N13920" s="197"/>
      <c r="O13920" s="197"/>
      <c r="P13920" s="231"/>
    </row>
    <row r="13921" spans="2:16">
      <c r="B13921" s="351"/>
      <c r="C13921" s="435"/>
      <c r="D13921" s="399"/>
      <c r="E13921" s="400"/>
      <c r="G13921" s="401"/>
      <c r="H13921" s="401"/>
      <c r="I13921" s="401"/>
      <c r="J13921" s="194"/>
      <c r="K13921" s="194"/>
      <c r="L13921" s="195"/>
      <c r="M13921" s="196"/>
      <c r="N13921" s="197"/>
      <c r="O13921" s="197"/>
      <c r="P13921" s="231"/>
    </row>
    <row r="13922" spans="2:16">
      <c r="B13922" s="351"/>
      <c r="C13922" s="435"/>
      <c r="D13922" s="399"/>
      <c r="E13922" s="400"/>
      <c r="G13922" s="401"/>
      <c r="H13922" s="401"/>
      <c r="I13922" s="401"/>
      <c r="J13922" s="194"/>
      <c r="K13922" s="194"/>
      <c r="L13922" s="195"/>
      <c r="M13922" s="196"/>
      <c r="N13922" s="197"/>
      <c r="O13922" s="197"/>
      <c r="P13922" s="231"/>
    </row>
    <row r="13923" spans="2:16">
      <c r="B13923" s="351"/>
      <c r="C13923" s="435"/>
      <c r="D13923" s="399"/>
      <c r="E13923" s="400"/>
      <c r="G13923" s="401"/>
      <c r="H13923" s="401"/>
      <c r="I13923" s="401"/>
      <c r="J13923" s="194"/>
      <c r="K13923" s="194"/>
      <c r="L13923" s="195"/>
      <c r="M13923" s="196"/>
      <c r="N13923" s="197"/>
      <c r="O13923" s="197"/>
      <c r="P13923" s="231"/>
    </row>
    <row r="13924" spans="2:16">
      <c r="B13924" s="351"/>
      <c r="C13924" s="435"/>
      <c r="D13924" s="399"/>
      <c r="E13924" s="400"/>
      <c r="G13924" s="401"/>
      <c r="H13924" s="401"/>
      <c r="I13924" s="401"/>
      <c r="J13924" s="194"/>
      <c r="K13924" s="194"/>
      <c r="L13924" s="195"/>
      <c r="M13924" s="196"/>
      <c r="N13924" s="197"/>
      <c r="O13924" s="197"/>
      <c r="P13924" s="231"/>
    </row>
    <row r="13925" spans="2:16">
      <c r="B13925" s="351"/>
      <c r="C13925" s="435"/>
      <c r="D13925" s="399"/>
      <c r="E13925" s="400"/>
      <c r="G13925" s="401"/>
      <c r="H13925" s="401"/>
      <c r="I13925" s="401"/>
      <c r="J13925" s="194"/>
      <c r="K13925" s="194"/>
      <c r="L13925" s="195"/>
      <c r="M13925" s="196"/>
      <c r="N13925" s="197"/>
      <c r="O13925" s="197"/>
      <c r="P13925" s="231"/>
    </row>
    <row r="13926" spans="2:16">
      <c r="B13926" s="351"/>
      <c r="C13926" s="435"/>
      <c r="D13926" s="399"/>
      <c r="E13926" s="400"/>
      <c r="G13926" s="401"/>
      <c r="H13926" s="401"/>
      <c r="I13926" s="401"/>
      <c r="J13926" s="194"/>
      <c r="K13926" s="194"/>
      <c r="L13926" s="195"/>
      <c r="M13926" s="196"/>
      <c r="N13926" s="197"/>
      <c r="O13926" s="197"/>
      <c r="P13926" s="231"/>
    </row>
    <row r="13927" spans="2:16">
      <c r="B13927" s="351"/>
      <c r="C13927" s="435"/>
      <c r="D13927" s="399"/>
      <c r="E13927" s="400"/>
      <c r="G13927" s="401"/>
      <c r="H13927" s="401"/>
      <c r="I13927" s="401"/>
      <c r="J13927" s="194"/>
      <c r="K13927" s="194"/>
      <c r="L13927" s="195"/>
      <c r="M13927" s="196"/>
      <c r="N13927" s="197"/>
      <c r="O13927" s="197"/>
      <c r="P13927" s="231"/>
    </row>
    <row r="13928" spans="2:16">
      <c r="B13928" s="351"/>
      <c r="C13928" s="435"/>
      <c r="D13928" s="399"/>
      <c r="E13928" s="400"/>
      <c r="G13928" s="401"/>
      <c r="H13928" s="401"/>
      <c r="I13928" s="401"/>
      <c r="J13928" s="194"/>
      <c r="K13928" s="194"/>
      <c r="L13928" s="195"/>
      <c r="M13928" s="196"/>
      <c r="N13928" s="197"/>
      <c r="O13928" s="197"/>
      <c r="P13928" s="231"/>
    </row>
    <row r="13929" spans="2:16">
      <c r="B13929" s="351"/>
      <c r="C13929" s="435"/>
      <c r="D13929" s="399"/>
      <c r="E13929" s="400"/>
      <c r="G13929" s="401"/>
      <c r="H13929" s="401"/>
      <c r="I13929" s="401"/>
      <c r="J13929" s="194"/>
      <c r="K13929" s="194"/>
      <c r="L13929" s="195"/>
      <c r="M13929" s="196"/>
      <c r="N13929" s="197"/>
      <c r="O13929" s="197"/>
      <c r="P13929" s="231"/>
    </row>
    <row r="13930" spans="2:16">
      <c r="B13930" s="351"/>
      <c r="C13930" s="435"/>
      <c r="D13930" s="399"/>
      <c r="E13930" s="400"/>
      <c r="G13930" s="401"/>
      <c r="H13930" s="401"/>
      <c r="I13930" s="401"/>
      <c r="J13930" s="194"/>
      <c r="K13930" s="194"/>
      <c r="L13930" s="195"/>
      <c r="M13930" s="196"/>
      <c r="N13930" s="197"/>
      <c r="O13930" s="197"/>
      <c r="P13930" s="231"/>
    </row>
    <row r="13931" spans="2:16">
      <c r="B13931" s="351"/>
      <c r="C13931" s="435"/>
      <c r="D13931" s="399"/>
      <c r="E13931" s="400"/>
      <c r="G13931" s="401"/>
      <c r="H13931" s="401"/>
      <c r="I13931" s="401"/>
      <c r="J13931" s="194"/>
      <c r="K13931" s="194"/>
      <c r="L13931" s="195"/>
      <c r="M13931" s="196"/>
      <c r="N13931" s="197"/>
      <c r="O13931" s="197"/>
      <c r="P13931" s="231"/>
    </row>
    <row r="13932" spans="2:16">
      <c r="B13932" s="351"/>
      <c r="C13932" s="435"/>
      <c r="D13932" s="399"/>
      <c r="E13932" s="400"/>
      <c r="G13932" s="401"/>
      <c r="H13932" s="401"/>
      <c r="I13932" s="401"/>
      <c r="J13932" s="194"/>
      <c r="K13932" s="194"/>
      <c r="L13932" s="195"/>
      <c r="M13932" s="196"/>
      <c r="N13932" s="197"/>
      <c r="O13932" s="197"/>
      <c r="P13932" s="231"/>
    </row>
    <row r="13933" spans="2:16">
      <c r="B13933" s="351"/>
      <c r="C13933" s="435"/>
      <c r="D13933" s="399"/>
      <c r="E13933" s="400"/>
      <c r="G13933" s="401"/>
      <c r="H13933" s="401"/>
      <c r="I13933" s="401"/>
      <c r="J13933" s="194"/>
      <c r="K13933" s="194"/>
      <c r="L13933" s="195"/>
      <c r="M13933" s="196"/>
      <c r="N13933" s="197"/>
      <c r="O13933" s="197"/>
      <c r="P13933" s="231"/>
    </row>
    <row r="13934" spans="2:16">
      <c r="B13934" s="402"/>
      <c r="C13934" s="435"/>
      <c r="D13934" s="404"/>
      <c r="E13934" s="405"/>
      <c r="G13934" s="406"/>
      <c r="H13934" s="406"/>
      <c r="I13934" s="406"/>
      <c r="J13934" s="194"/>
      <c r="K13934" s="194"/>
      <c r="L13934" s="195"/>
      <c r="M13934" s="196"/>
      <c r="N13934" s="197"/>
      <c r="O13934" s="197"/>
      <c r="P13934" s="221"/>
    </row>
    <row r="13935" spans="2:16">
      <c r="B13935" s="351"/>
      <c r="C13935" s="435"/>
      <c r="D13935" s="399"/>
      <c r="E13935" s="400"/>
      <c r="G13935" s="401"/>
      <c r="H13935" s="401"/>
      <c r="I13935" s="401"/>
      <c r="J13935" s="194"/>
      <c r="K13935" s="194"/>
      <c r="L13935" s="195"/>
      <c r="M13935" s="196"/>
      <c r="N13935" s="197"/>
      <c r="O13935" s="197"/>
      <c r="P13935" s="231"/>
    </row>
    <row r="13936" spans="2:16">
      <c r="B13936" s="351"/>
      <c r="C13936" s="435"/>
      <c r="D13936" s="399"/>
      <c r="E13936" s="400"/>
      <c r="G13936" s="401"/>
      <c r="H13936" s="401"/>
      <c r="I13936" s="401"/>
      <c r="J13936" s="194"/>
      <c r="K13936" s="194"/>
      <c r="L13936" s="195"/>
      <c r="M13936" s="196"/>
      <c r="N13936" s="197"/>
      <c r="O13936" s="197"/>
      <c r="P13936" s="231"/>
    </row>
    <row r="13937" spans="2:16">
      <c r="B13937" s="351"/>
      <c r="C13937" s="435"/>
      <c r="D13937" s="399"/>
      <c r="E13937" s="400"/>
      <c r="G13937" s="401"/>
      <c r="H13937" s="401"/>
      <c r="I13937" s="401"/>
      <c r="J13937" s="194"/>
      <c r="K13937" s="194"/>
      <c r="L13937" s="195"/>
      <c r="M13937" s="196"/>
      <c r="N13937" s="197"/>
      <c r="O13937" s="197"/>
      <c r="P13937" s="231"/>
    </row>
    <row r="13938" spans="2:16">
      <c r="B13938" s="351"/>
      <c r="C13938" s="435"/>
      <c r="D13938" s="399"/>
      <c r="E13938" s="400"/>
      <c r="G13938" s="401"/>
      <c r="H13938" s="401"/>
      <c r="I13938" s="401"/>
      <c r="J13938" s="194"/>
      <c r="K13938" s="194"/>
      <c r="L13938" s="195"/>
      <c r="M13938" s="196"/>
      <c r="N13938" s="197"/>
      <c r="O13938" s="197"/>
      <c r="P13938" s="231"/>
    </row>
    <row r="13939" spans="2:16">
      <c r="B13939" s="351"/>
      <c r="C13939" s="435"/>
      <c r="D13939" s="399"/>
      <c r="E13939" s="400"/>
      <c r="G13939" s="401"/>
      <c r="H13939" s="401"/>
      <c r="I13939" s="401"/>
      <c r="J13939" s="194"/>
      <c r="K13939" s="194"/>
      <c r="L13939" s="195"/>
      <c r="M13939" s="196"/>
      <c r="N13939" s="197"/>
      <c r="O13939" s="197"/>
      <c r="P13939" s="231"/>
    </row>
    <row r="13940" spans="2:16">
      <c r="B13940" s="351"/>
      <c r="C13940" s="435"/>
      <c r="D13940" s="399"/>
      <c r="E13940" s="400"/>
      <c r="G13940" s="401"/>
      <c r="H13940" s="401"/>
      <c r="I13940" s="401"/>
      <c r="J13940" s="194"/>
      <c r="K13940" s="194"/>
      <c r="L13940" s="195"/>
      <c r="M13940" s="196"/>
      <c r="N13940" s="197"/>
      <c r="O13940" s="197"/>
      <c r="P13940" s="231"/>
    </row>
    <row r="13941" spans="2:16">
      <c r="B13941" s="351"/>
      <c r="C13941" s="435"/>
      <c r="D13941" s="399"/>
      <c r="E13941" s="400"/>
      <c r="G13941" s="401"/>
      <c r="H13941" s="401"/>
      <c r="I13941" s="401"/>
      <c r="J13941" s="194"/>
      <c r="K13941" s="194"/>
      <c r="L13941" s="195"/>
      <c r="M13941" s="196"/>
      <c r="N13941" s="197"/>
      <c r="O13941" s="197"/>
      <c r="P13941" s="231"/>
    </row>
    <row r="13942" spans="2:16">
      <c r="B13942" s="351"/>
      <c r="C13942" s="435"/>
      <c r="D13942" s="399"/>
      <c r="E13942" s="400"/>
      <c r="G13942" s="401"/>
      <c r="H13942" s="401"/>
      <c r="I13942" s="401"/>
      <c r="J13942" s="194"/>
      <c r="K13942" s="194"/>
      <c r="L13942" s="195"/>
      <c r="M13942" s="196"/>
      <c r="N13942" s="197"/>
      <c r="O13942" s="197"/>
      <c r="P13942" s="231"/>
    </row>
    <row r="13943" spans="2:16">
      <c r="B13943" s="351"/>
      <c r="C13943" s="435"/>
      <c r="D13943" s="399"/>
      <c r="E13943" s="400"/>
      <c r="G13943" s="401"/>
      <c r="H13943" s="401"/>
      <c r="I13943" s="401"/>
      <c r="J13943" s="194"/>
      <c r="K13943" s="194"/>
      <c r="L13943" s="195"/>
      <c r="M13943" s="196"/>
      <c r="N13943" s="197"/>
      <c r="O13943" s="197"/>
      <c r="P13943" s="231"/>
    </row>
    <row r="13944" spans="2:16">
      <c r="B13944" s="351"/>
      <c r="C13944" s="435"/>
      <c r="D13944" s="399"/>
      <c r="E13944" s="400"/>
      <c r="G13944" s="401"/>
      <c r="H13944" s="401"/>
      <c r="I13944" s="401"/>
      <c r="J13944" s="194"/>
      <c r="K13944" s="194"/>
      <c r="L13944" s="195"/>
      <c r="M13944" s="196"/>
      <c r="N13944" s="197"/>
      <c r="O13944" s="197"/>
      <c r="P13944" s="231"/>
    </row>
    <row r="13945" spans="2:16">
      <c r="B13945" s="351"/>
      <c r="C13945" s="435"/>
      <c r="D13945" s="399"/>
      <c r="E13945" s="400"/>
      <c r="G13945" s="401"/>
      <c r="H13945" s="401"/>
      <c r="I13945" s="401"/>
      <c r="J13945" s="194"/>
      <c r="K13945" s="194"/>
      <c r="L13945" s="195"/>
      <c r="M13945" s="196"/>
      <c r="N13945" s="197"/>
      <c r="O13945" s="197"/>
      <c r="P13945" s="231"/>
    </row>
    <row r="13946" spans="2:16">
      <c r="B13946" s="351"/>
      <c r="C13946" s="435"/>
      <c r="D13946" s="399"/>
      <c r="E13946" s="400"/>
      <c r="G13946" s="401"/>
      <c r="H13946" s="401"/>
      <c r="I13946" s="401"/>
      <c r="J13946" s="194"/>
      <c r="K13946" s="194"/>
      <c r="L13946" s="195"/>
      <c r="M13946" s="196"/>
      <c r="N13946" s="197"/>
      <c r="O13946" s="197"/>
      <c r="P13946" s="231"/>
    </row>
    <row r="13947" spans="2:16">
      <c r="B13947" s="351"/>
      <c r="C13947" s="435"/>
      <c r="D13947" s="399"/>
      <c r="E13947" s="400"/>
      <c r="G13947" s="401"/>
      <c r="H13947" s="401"/>
      <c r="I13947" s="401"/>
      <c r="J13947" s="194"/>
      <c r="K13947" s="194"/>
      <c r="L13947" s="195"/>
      <c r="M13947" s="196"/>
      <c r="N13947" s="197"/>
      <c r="O13947" s="197"/>
      <c r="P13947" s="231"/>
    </row>
    <row r="13948" spans="2:16">
      <c r="B13948" s="351"/>
      <c r="C13948" s="435"/>
      <c r="D13948" s="399"/>
      <c r="E13948" s="400"/>
      <c r="G13948" s="401"/>
      <c r="H13948" s="401"/>
      <c r="I13948" s="401"/>
      <c r="J13948" s="194"/>
      <c r="K13948" s="194"/>
      <c r="L13948" s="195"/>
      <c r="M13948" s="196"/>
      <c r="N13948" s="197"/>
      <c r="O13948" s="197"/>
      <c r="P13948" s="231"/>
    </row>
    <row r="13949" spans="2:16">
      <c r="B13949" s="351"/>
      <c r="C13949" s="435"/>
      <c r="D13949" s="399"/>
      <c r="E13949" s="400"/>
      <c r="G13949" s="401"/>
      <c r="H13949" s="401"/>
      <c r="I13949" s="401"/>
      <c r="J13949" s="194"/>
      <c r="K13949" s="194"/>
      <c r="L13949" s="195"/>
      <c r="M13949" s="196"/>
      <c r="N13949" s="197"/>
      <c r="O13949" s="197"/>
      <c r="P13949" s="231"/>
    </row>
    <row r="13950" spans="2:16">
      <c r="B13950" s="351"/>
      <c r="C13950" s="435"/>
      <c r="D13950" s="399"/>
      <c r="E13950" s="400"/>
      <c r="G13950" s="401"/>
      <c r="H13950" s="401"/>
      <c r="I13950" s="401"/>
      <c r="J13950" s="194"/>
      <c r="K13950" s="194"/>
      <c r="L13950" s="195"/>
      <c r="M13950" s="196"/>
      <c r="N13950" s="197"/>
      <c r="O13950" s="197"/>
      <c r="P13950" s="231"/>
    </row>
    <row r="13951" spans="2:16">
      <c r="B13951" s="351"/>
      <c r="C13951" s="435"/>
      <c r="D13951" s="399"/>
      <c r="E13951" s="400"/>
      <c r="G13951" s="401"/>
      <c r="H13951" s="401"/>
      <c r="I13951" s="401"/>
      <c r="J13951" s="194"/>
      <c r="K13951" s="194"/>
      <c r="L13951" s="195"/>
      <c r="M13951" s="196"/>
      <c r="N13951" s="197"/>
      <c r="O13951" s="197"/>
      <c r="P13951" s="231"/>
    </row>
    <row r="13952" spans="2:16">
      <c r="B13952" s="351"/>
      <c r="C13952" s="435"/>
      <c r="D13952" s="399"/>
      <c r="E13952" s="400"/>
      <c r="G13952" s="401"/>
      <c r="H13952" s="401"/>
      <c r="I13952" s="401"/>
      <c r="J13952" s="194"/>
      <c r="K13952" s="194"/>
      <c r="L13952" s="195"/>
      <c r="M13952" s="196"/>
      <c r="N13952" s="197"/>
      <c r="O13952" s="197"/>
      <c r="P13952" s="231"/>
    </row>
    <row r="13953" spans="2:16">
      <c r="B13953" s="351"/>
      <c r="C13953" s="435"/>
      <c r="D13953" s="399"/>
      <c r="E13953" s="400"/>
      <c r="G13953" s="401"/>
      <c r="H13953" s="401"/>
      <c r="I13953" s="401"/>
      <c r="J13953" s="194"/>
      <c r="K13953" s="194"/>
      <c r="L13953" s="195"/>
      <c r="M13953" s="196"/>
      <c r="N13953" s="197"/>
      <c r="O13953" s="197"/>
      <c r="P13953" s="231"/>
    </row>
    <row r="13954" spans="2:16">
      <c r="B13954" s="351"/>
      <c r="C13954" s="435"/>
      <c r="D13954" s="399"/>
      <c r="E13954" s="400"/>
      <c r="G13954" s="401"/>
      <c r="H13954" s="401"/>
      <c r="I13954" s="401"/>
      <c r="J13954" s="194"/>
      <c r="K13954" s="194"/>
      <c r="L13954" s="195"/>
      <c r="M13954" s="196"/>
      <c r="N13954" s="197"/>
      <c r="O13954" s="197"/>
      <c r="P13954" s="231"/>
    </row>
    <row r="13955" spans="2:16">
      <c r="B13955" s="351"/>
      <c r="C13955" s="435"/>
      <c r="D13955" s="399"/>
      <c r="E13955" s="400"/>
      <c r="G13955" s="401"/>
      <c r="H13955" s="401"/>
      <c r="I13955" s="401"/>
      <c r="J13955" s="194"/>
      <c r="K13955" s="194"/>
      <c r="L13955" s="195"/>
      <c r="M13955" s="196"/>
      <c r="N13955" s="197"/>
      <c r="O13955" s="197"/>
      <c r="P13955" s="231"/>
    </row>
    <row r="13956" spans="2:16">
      <c r="B13956" s="351"/>
      <c r="C13956" s="435"/>
      <c r="D13956" s="399"/>
      <c r="E13956" s="400"/>
      <c r="G13956" s="401"/>
      <c r="H13956" s="401"/>
      <c r="I13956" s="401"/>
      <c r="J13956" s="194"/>
      <c r="K13956" s="194"/>
      <c r="L13956" s="195"/>
      <c r="M13956" s="196"/>
      <c r="N13956" s="197"/>
      <c r="O13956" s="197"/>
      <c r="P13956" s="231"/>
    </row>
    <row r="13957" spans="2:16">
      <c r="B13957" s="351"/>
      <c r="C13957" s="435"/>
      <c r="D13957" s="399"/>
      <c r="E13957" s="400"/>
      <c r="G13957" s="401"/>
      <c r="H13957" s="401"/>
      <c r="I13957" s="401"/>
      <c r="J13957" s="194"/>
      <c r="K13957" s="194"/>
      <c r="L13957" s="195"/>
      <c r="M13957" s="196"/>
      <c r="N13957" s="197"/>
      <c r="O13957" s="197"/>
      <c r="P13957" s="231"/>
    </row>
    <row r="13958" spans="2:16">
      <c r="B13958" s="351"/>
      <c r="C13958" s="435"/>
      <c r="D13958" s="399"/>
      <c r="E13958" s="400"/>
      <c r="G13958" s="401"/>
      <c r="H13958" s="401"/>
      <c r="I13958" s="401"/>
      <c r="J13958" s="194"/>
      <c r="K13958" s="194"/>
      <c r="L13958" s="195"/>
      <c r="M13958" s="196"/>
      <c r="N13958" s="197"/>
      <c r="O13958" s="197"/>
      <c r="P13958" s="231"/>
    </row>
    <row r="13959" spans="2:16">
      <c r="B13959" s="351"/>
      <c r="C13959" s="435"/>
      <c r="D13959" s="399"/>
      <c r="E13959" s="400"/>
      <c r="G13959" s="401"/>
      <c r="H13959" s="401"/>
      <c r="I13959" s="401"/>
      <c r="J13959" s="194"/>
      <c r="K13959" s="194"/>
      <c r="L13959" s="195"/>
      <c r="M13959" s="196"/>
      <c r="N13959" s="197"/>
      <c r="O13959" s="197"/>
      <c r="P13959" s="231"/>
    </row>
    <row r="13960" spans="2:16">
      <c r="B13960" s="351"/>
      <c r="C13960" s="435"/>
      <c r="D13960" s="399"/>
      <c r="E13960" s="400"/>
      <c r="G13960" s="401"/>
      <c r="H13960" s="401"/>
      <c r="I13960" s="401"/>
      <c r="J13960" s="194"/>
      <c r="K13960" s="194"/>
      <c r="L13960" s="195"/>
      <c r="M13960" s="196"/>
      <c r="N13960" s="197"/>
      <c r="O13960" s="197"/>
      <c r="P13960" s="231"/>
    </row>
    <row r="13961" spans="2:16">
      <c r="B13961" s="402"/>
      <c r="C13961" s="435"/>
      <c r="D13961" s="404"/>
      <c r="E13961" s="405"/>
      <c r="G13961" s="406"/>
      <c r="H13961" s="406"/>
      <c r="I13961" s="406"/>
      <c r="J13961" s="194"/>
      <c r="K13961" s="194"/>
      <c r="L13961" s="195"/>
      <c r="M13961" s="196"/>
      <c r="N13961" s="197"/>
      <c r="O13961" s="197"/>
      <c r="P13961" s="221"/>
    </row>
    <row r="13962" spans="2:16">
      <c r="B13962" s="351"/>
      <c r="C13962" s="435"/>
      <c r="D13962" s="399"/>
      <c r="E13962" s="400"/>
      <c r="G13962" s="401"/>
      <c r="H13962" s="401"/>
      <c r="I13962" s="401"/>
      <c r="J13962" s="194"/>
      <c r="K13962" s="194"/>
      <c r="L13962" s="195"/>
      <c r="M13962" s="196"/>
      <c r="N13962" s="197"/>
      <c r="O13962" s="197"/>
      <c r="P13962" s="231"/>
    </row>
    <row r="13963" spans="2:16">
      <c r="B13963" s="351"/>
      <c r="C13963" s="435"/>
      <c r="D13963" s="399"/>
      <c r="E13963" s="400"/>
      <c r="G13963" s="401"/>
      <c r="H13963" s="401"/>
      <c r="I13963" s="401"/>
      <c r="J13963" s="194"/>
      <c r="K13963" s="194"/>
      <c r="L13963" s="195"/>
      <c r="M13963" s="196"/>
      <c r="N13963" s="197"/>
      <c r="O13963" s="197"/>
      <c r="P13963" s="231"/>
    </row>
    <row r="13964" spans="2:16">
      <c r="B13964" s="351"/>
      <c r="C13964" s="435"/>
      <c r="D13964" s="399"/>
      <c r="E13964" s="400"/>
      <c r="G13964" s="401"/>
      <c r="H13964" s="401"/>
      <c r="I13964" s="401"/>
      <c r="J13964" s="194"/>
      <c r="K13964" s="194"/>
      <c r="L13964" s="195"/>
      <c r="M13964" s="196"/>
      <c r="N13964" s="197"/>
      <c r="O13964" s="197"/>
      <c r="P13964" s="231"/>
    </row>
    <row r="13965" spans="2:16">
      <c r="B13965" s="351"/>
      <c r="C13965" s="435"/>
      <c r="D13965" s="399"/>
      <c r="E13965" s="400"/>
      <c r="G13965" s="401"/>
      <c r="H13965" s="401"/>
      <c r="I13965" s="401"/>
      <c r="J13965" s="194"/>
      <c r="K13965" s="194"/>
      <c r="L13965" s="195"/>
      <c r="M13965" s="196"/>
      <c r="N13965" s="197"/>
      <c r="O13965" s="197"/>
      <c r="P13965" s="231"/>
    </row>
    <row r="13966" spans="2:16">
      <c r="B13966" s="351"/>
      <c r="C13966" s="435"/>
      <c r="D13966" s="399"/>
      <c r="E13966" s="400"/>
      <c r="G13966" s="401"/>
      <c r="H13966" s="401"/>
      <c r="I13966" s="401"/>
      <c r="J13966" s="194"/>
      <c r="K13966" s="194"/>
      <c r="L13966" s="195"/>
      <c r="M13966" s="196"/>
      <c r="N13966" s="197"/>
      <c r="O13966" s="197"/>
      <c r="P13966" s="231"/>
    </row>
    <row r="13967" spans="2:16">
      <c r="B13967" s="351"/>
      <c r="C13967" s="435"/>
      <c r="D13967" s="399"/>
      <c r="E13967" s="400"/>
      <c r="G13967" s="401"/>
      <c r="H13967" s="401"/>
      <c r="I13967" s="401"/>
      <c r="J13967" s="194"/>
      <c r="K13967" s="194"/>
      <c r="L13967" s="195"/>
      <c r="M13967" s="196"/>
      <c r="N13967" s="197"/>
      <c r="O13967" s="197"/>
      <c r="P13967" s="231"/>
    </row>
    <row r="13968" spans="2:16">
      <c r="B13968" s="351"/>
      <c r="C13968" s="435"/>
      <c r="D13968" s="399"/>
      <c r="E13968" s="400"/>
      <c r="G13968" s="401"/>
      <c r="H13968" s="401"/>
      <c r="I13968" s="401"/>
      <c r="J13968" s="194"/>
      <c r="K13968" s="194"/>
      <c r="L13968" s="195"/>
      <c r="M13968" s="196"/>
      <c r="N13968" s="197"/>
      <c r="O13968" s="197"/>
      <c r="P13968" s="231"/>
    </row>
    <row r="13969" spans="2:16">
      <c r="B13969" s="351"/>
      <c r="C13969" s="435"/>
      <c r="D13969" s="399"/>
      <c r="E13969" s="400"/>
      <c r="G13969" s="401"/>
      <c r="H13969" s="401"/>
      <c r="I13969" s="401"/>
      <c r="J13969" s="194"/>
      <c r="K13969" s="194"/>
      <c r="L13969" s="195"/>
      <c r="M13969" s="196"/>
      <c r="N13969" s="197"/>
      <c r="O13969" s="197"/>
      <c r="P13969" s="231"/>
    </row>
    <row r="13970" spans="2:16">
      <c r="B13970" s="351"/>
      <c r="C13970" s="435"/>
      <c r="D13970" s="399"/>
      <c r="E13970" s="400"/>
      <c r="G13970" s="401"/>
      <c r="H13970" s="401"/>
      <c r="I13970" s="401"/>
      <c r="J13970" s="194"/>
      <c r="K13970" s="194"/>
      <c r="L13970" s="195"/>
      <c r="M13970" s="196"/>
      <c r="N13970" s="197"/>
      <c r="O13970" s="197"/>
      <c r="P13970" s="231"/>
    </row>
    <row r="13971" spans="2:16">
      <c r="B13971" s="351"/>
      <c r="C13971" s="435"/>
      <c r="D13971" s="399"/>
      <c r="E13971" s="400"/>
      <c r="G13971" s="401"/>
      <c r="H13971" s="401"/>
      <c r="I13971" s="401"/>
      <c r="J13971" s="194"/>
      <c r="K13971" s="194"/>
      <c r="L13971" s="195"/>
      <c r="M13971" s="196"/>
      <c r="N13971" s="197"/>
      <c r="O13971" s="197"/>
      <c r="P13971" s="231"/>
    </row>
    <row r="13972" spans="2:16">
      <c r="B13972" s="351"/>
      <c r="C13972" s="435"/>
      <c r="D13972" s="399"/>
      <c r="E13972" s="400"/>
      <c r="G13972" s="401"/>
      <c r="H13972" s="401"/>
      <c r="I13972" s="401"/>
      <c r="J13972" s="194"/>
      <c r="K13972" s="194"/>
      <c r="L13972" s="195"/>
      <c r="M13972" s="196"/>
      <c r="N13972" s="197"/>
      <c r="O13972" s="197"/>
      <c r="P13972" s="231"/>
    </row>
    <row r="13973" spans="2:16">
      <c r="B13973" s="351"/>
      <c r="C13973" s="435"/>
      <c r="D13973" s="399"/>
      <c r="E13973" s="400"/>
      <c r="G13973" s="401"/>
      <c r="H13973" s="401"/>
      <c r="I13973" s="401"/>
      <c r="J13973" s="194"/>
      <c r="K13973" s="194"/>
      <c r="L13973" s="195"/>
      <c r="M13973" s="196"/>
      <c r="N13973" s="197"/>
      <c r="O13973" s="197"/>
      <c r="P13973" s="231"/>
    </row>
    <row r="13974" spans="2:16">
      <c r="B13974" s="351"/>
      <c r="C13974" s="435"/>
      <c r="D13974" s="399"/>
      <c r="E13974" s="400"/>
      <c r="G13974" s="401"/>
      <c r="H13974" s="401"/>
      <c r="I13974" s="401"/>
      <c r="J13974" s="194"/>
      <c r="K13974" s="194"/>
      <c r="L13974" s="195"/>
      <c r="M13974" s="196"/>
      <c r="N13974" s="197"/>
      <c r="O13974" s="197"/>
      <c r="P13974" s="231"/>
    </row>
    <row r="13975" spans="2:16">
      <c r="B13975" s="351"/>
      <c r="C13975" s="435"/>
      <c r="D13975" s="399"/>
      <c r="E13975" s="400"/>
      <c r="G13975" s="401"/>
      <c r="H13975" s="401"/>
      <c r="I13975" s="401"/>
      <c r="J13975" s="194"/>
      <c r="K13975" s="194"/>
      <c r="L13975" s="195"/>
      <c r="M13975" s="196"/>
      <c r="N13975" s="197"/>
      <c r="O13975" s="197"/>
      <c r="P13975" s="231"/>
    </row>
    <row r="13976" spans="2:16">
      <c r="B13976" s="351"/>
      <c r="C13976" s="435"/>
      <c r="D13976" s="399"/>
      <c r="E13976" s="400"/>
      <c r="G13976" s="401"/>
      <c r="H13976" s="401"/>
      <c r="I13976" s="401"/>
      <c r="J13976" s="194"/>
      <c r="K13976" s="194"/>
      <c r="L13976" s="195"/>
      <c r="M13976" s="196"/>
      <c r="N13976" s="197"/>
      <c r="O13976" s="197"/>
      <c r="P13976" s="231"/>
    </row>
    <row r="13977" spans="2:16">
      <c r="B13977" s="351"/>
      <c r="C13977" s="435"/>
      <c r="D13977" s="399"/>
      <c r="E13977" s="400"/>
      <c r="G13977" s="401"/>
      <c r="H13977" s="401"/>
      <c r="I13977" s="401"/>
      <c r="J13977" s="194"/>
      <c r="K13977" s="194"/>
      <c r="L13977" s="195"/>
      <c r="M13977" s="196"/>
      <c r="N13977" s="197"/>
      <c r="O13977" s="197"/>
      <c r="P13977" s="231"/>
    </row>
    <row r="13978" spans="2:16">
      <c r="B13978" s="351"/>
      <c r="C13978" s="435"/>
      <c r="D13978" s="399"/>
      <c r="E13978" s="400"/>
      <c r="G13978" s="401"/>
      <c r="H13978" s="401"/>
      <c r="I13978" s="401"/>
      <c r="J13978" s="194"/>
      <c r="K13978" s="194"/>
      <c r="L13978" s="195"/>
      <c r="M13978" s="196"/>
      <c r="N13978" s="197"/>
      <c r="O13978" s="197"/>
      <c r="P13978" s="231"/>
    </row>
    <row r="13979" spans="2:16">
      <c r="B13979" s="351"/>
      <c r="C13979" s="435"/>
      <c r="D13979" s="399"/>
      <c r="E13979" s="400"/>
      <c r="G13979" s="401"/>
      <c r="H13979" s="401"/>
      <c r="I13979" s="401"/>
      <c r="J13979" s="194"/>
      <c r="K13979" s="194"/>
      <c r="L13979" s="195"/>
      <c r="M13979" s="196"/>
      <c r="N13979" s="197"/>
      <c r="O13979" s="197"/>
      <c r="P13979" s="231"/>
    </row>
    <row r="13980" spans="2:16">
      <c r="B13980" s="351"/>
      <c r="C13980" s="435"/>
      <c r="D13980" s="399"/>
      <c r="E13980" s="400"/>
      <c r="G13980" s="401"/>
      <c r="H13980" s="401"/>
      <c r="I13980" s="401"/>
      <c r="J13980" s="194"/>
      <c r="K13980" s="194"/>
      <c r="L13980" s="195"/>
      <c r="M13980" s="196"/>
      <c r="N13980" s="197"/>
      <c r="O13980" s="197"/>
      <c r="P13980" s="231"/>
    </row>
    <row r="13981" spans="2:16">
      <c r="B13981" s="351"/>
      <c r="C13981" s="435"/>
      <c r="D13981" s="399"/>
      <c r="E13981" s="400"/>
      <c r="G13981" s="401"/>
      <c r="H13981" s="401"/>
      <c r="I13981" s="401"/>
      <c r="J13981" s="194"/>
      <c r="K13981" s="194"/>
      <c r="L13981" s="195"/>
      <c r="M13981" s="196"/>
      <c r="N13981" s="197"/>
      <c r="O13981" s="197"/>
      <c r="P13981" s="231"/>
    </row>
    <row r="13982" spans="2:16">
      <c r="B13982" s="351"/>
      <c r="C13982" s="435"/>
      <c r="D13982" s="399"/>
      <c r="E13982" s="400"/>
      <c r="G13982" s="401"/>
      <c r="H13982" s="401"/>
      <c r="I13982" s="401"/>
      <c r="J13982" s="194"/>
      <c r="K13982" s="194"/>
      <c r="L13982" s="195"/>
      <c r="M13982" s="196"/>
      <c r="N13982" s="197"/>
      <c r="O13982" s="197"/>
      <c r="P13982" s="231"/>
    </row>
    <row r="13983" spans="2:16">
      <c r="B13983" s="351"/>
      <c r="C13983" s="435"/>
      <c r="D13983" s="399"/>
      <c r="E13983" s="400"/>
      <c r="G13983" s="401"/>
      <c r="H13983" s="401"/>
      <c r="I13983" s="401"/>
      <c r="J13983" s="194"/>
      <c r="K13983" s="194"/>
      <c r="L13983" s="195"/>
      <c r="M13983" s="196"/>
      <c r="N13983" s="197"/>
      <c r="O13983" s="197"/>
      <c r="P13983" s="231"/>
    </row>
    <row r="13984" spans="2:16">
      <c r="B13984" s="351"/>
      <c r="C13984" s="435"/>
      <c r="D13984" s="399"/>
      <c r="E13984" s="400"/>
      <c r="G13984" s="401"/>
      <c r="H13984" s="401"/>
      <c r="I13984" s="401"/>
      <c r="J13984" s="194"/>
      <c r="K13984" s="194"/>
      <c r="L13984" s="195"/>
      <c r="M13984" s="196"/>
      <c r="N13984" s="197"/>
      <c r="O13984" s="197"/>
      <c r="P13984" s="231"/>
    </row>
    <row r="13985" spans="2:16">
      <c r="B13985" s="351"/>
      <c r="C13985" s="435"/>
      <c r="D13985" s="399"/>
      <c r="E13985" s="400"/>
      <c r="G13985" s="401"/>
      <c r="H13985" s="401"/>
      <c r="I13985" s="401"/>
      <c r="J13985" s="194"/>
      <c r="K13985" s="194"/>
      <c r="L13985" s="195"/>
      <c r="M13985" s="196"/>
      <c r="N13985" s="197"/>
      <c r="O13985" s="197"/>
      <c r="P13985" s="231"/>
    </row>
    <row r="13986" spans="2:16">
      <c r="B13986" s="351"/>
      <c r="C13986" s="435"/>
      <c r="D13986" s="399"/>
      <c r="E13986" s="400"/>
      <c r="G13986" s="401"/>
      <c r="H13986" s="401"/>
      <c r="I13986" s="401"/>
      <c r="J13986" s="194"/>
      <c r="K13986" s="194"/>
      <c r="L13986" s="195"/>
      <c r="M13986" s="196"/>
      <c r="N13986" s="197"/>
      <c r="O13986" s="197"/>
      <c r="P13986" s="231"/>
    </row>
    <row r="13987" spans="2:16">
      <c r="B13987" s="351"/>
      <c r="C13987" s="435"/>
      <c r="D13987" s="399"/>
      <c r="E13987" s="400"/>
      <c r="G13987" s="401"/>
      <c r="H13987" s="401"/>
      <c r="I13987" s="401"/>
      <c r="J13987" s="194"/>
      <c r="K13987" s="194"/>
      <c r="L13987" s="195"/>
      <c r="M13987" s="196"/>
      <c r="N13987" s="197"/>
      <c r="O13987" s="197"/>
      <c r="P13987" s="231"/>
    </row>
    <row r="13988" spans="2:16">
      <c r="B13988" s="351"/>
      <c r="C13988" s="435"/>
      <c r="D13988" s="399"/>
      <c r="E13988" s="400"/>
      <c r="G13988" s="401"/>
      <c r="H13988" s="401"/>
      <c r="I13988" s="401"/>
      <c r="J13988" s="194"/>
      <c r="K13988" s="194"/>
      <c r="L13988" s="195"/>
      <c r="M13988" s="196"/>
      <c r="N13988" s="197"/>
      <c r="O13988" s="197"/>
      <c r="P13988" s="231"/>
    </row>
    <row r="13989" spans="2:16">
      <c r="B13989" s="351"/>
      <c r="C13989" s="435"/>
      <c r="D13989" s="399"/>
      <c r="E13989" s="400"/>
      <c r="G13989" s="401"/>
      <c r="H13989" s="401"/>
      <c r="I13989" s="401"/>
      <c r="J13989" s="194"/>
      <c r="K13989" s="194"/>
      <c r="L13989" s="195"/>
      <c r="M13989" s="196"/>
      <c r="N13989" s="197"/>
      <c r="O13989" s="197"/>
      <c r="P13989" s="231"/>
    </row>
    <row r="13990" spans="2:16">
      <c r="B13990" s="351"/>
      <c r="C13990" s="435"/>
      <c r="D13990" s="399"/>
      <c r="E13990" s="400"/>
      <c r="G13990" s="401"/>
      <c r="H13990" s="401"/>
      <c r="I13990" s="401"/>
      <c r="J13990" s="194"/>
      <c r="K13990" s="194"/>
      <c r="L13990" s="195"/>
      <c r="M13990" s="196"/>
      <c r="N13990" s="197"/>
      <c r="O13990" s="197"/>
      <c r="P13990" s="231"/>
    </row>
    <row r="13991" spans="2:16">
      <c r="B13991" s="351"/>
      <c r="C13991" s="435"/>
      <c r="D13991" s="399"/>
      <c r="E13991" s="400"/>
      <c r="G13991" s="401"/>
      <c r="H13991" s="401"/>
      <c r="I13991" s="401"/>
      <c r="J13991" s="194"/>
      <c r="K13991" s="194"/>
      <c r="L13991" s="195"/>
      <c r="M13991" s="196"/>
      <c r="N13991" s="197"/>
      <c r="O13991" s="197"/>
      <c r="P13991" s="231"/>
    </row>
    <row r="13992" spans="2:16">
      <c r="B13992" s="351"/>
      <c r="C13992" s="435"/>
      <c r="D13992" s="399"/>
      <c r="E13992" s="400"/>
      <c r="G13992" s="401"/>
      <c r="H13992" s="401"/>
      <c r="I13992" s="401"/>
      <c r="J13992" s="194"/>
      <c r="K13992" s="194"/>
      <c r="L13992" s="195"/>
      <c r="M13992" s="196"/>
      <c r="N13992" s="197"/>
      <c r="O13992" s="197"/>
      <c r="P13992" s="231"/>
    </row>
    <row r="13993" spans="2:16">
      <c r="B13993" s="351"/>
      <c r="C13993" s="435"/>
      <c r="D13993" s="399"/>
      <c r="E13993" s="400"/>
      <c r="G13993" s="401"/>
      <c r="H13993" s="401"/>
      <c r="I13993" s="401"/>
      <c r="J13993" s="194"/>
      <c r="K13993" s="194"/>
      <c r="L13993" s="195"/>
      <c r="M13993" s="196"/>
      <c r="N13993" s="197"/>
      <c r="O13993" s="197"/>
      <c r="P13993" s="231"/>
    </row>
    <row r="13994" spans="2:16">
      <c r="B13994" s="351"/>
      <c r="C13994" s="435"/>
      <c r="D13994" s="399"/>
      <c r="E13994" s="400"/>
      <c r="G13994" s="401"/>
      <c r="H13994" s="401"/>
      <c r="I13994" s="401"/>
      <c r="J13994" s="194"/>
      <c r="K13994" s="194"/>
      <c r="L13994" s="195"/>
      <c r="M13994" s="196"/>
      <c r="N13994" s="197"/>
      <c r="O13994" s="197"/>
      <c r="P13994" s="231"/>
    </row>
    <row r="13995" spans="2:16">
      <c r="B13995" s="351"/>
      <c r="C13995" s="435"/>
      <c r="D13995" s="399"/>
      <c r="E13995" s="400"/>
      <c r="G13995" s="401"/>
      <c r="H13995" s="401"/>
      <c r="I13995" s="401"/>
      <c r="J13995" s="194"/>
      <c r="K13995" s="194"/>
      <c r="L13995" s="195"/>
      <c r="M13995" s="196"/>
      <c r="N13995" s="197"/>
      <c r="O13995" s="197"/>
      <c r="P13995" s="231"/>
    </row>
    <row r="13996" spans="2:16">
      <c r="B13996" s="351"/>
      <c r="C13996" s="435"/>
      <c r="D13996" s="399"/>
      <c r="E13996" s="400"/>
      <c r="G13996" s="401"/>
      <c r="H13996" s="401"/>
      <c r="I13996" s="401"/>
      <c r="J13996" s="194"/>
      <c r="K13996" s="194"/>
      <c r="L13996" s="195"/>
      <c r="M13996" s="196"/>
      <c r="N13996" s="197"/>
      <c r="O13996" s="197"/>
      <c r="P13996" s="231"/>
    </row>
    <row r="13997" spans="2:16">
      <c r="B13997" s="351"/>
      <c r="C13997" s="435"/>
      <c r="D13997" s="399"/>
      <c r="E13997" s="400"/>
      <c r="G13997" s="401"/>
      <c r="H13997" s="401"/>
      <c r="I13997" s="401"/>
      <c r="J13997" s="194"/>
      <c r="K13997" s="194"/>
      <c r="L13997" s="195"/>
      <c r="M13997" s="196"/>
      <c r="N13997" s="197"/>
      <c r="O13997" s="197"/>
      <c r="P13997" s="231"/>
    </row>
    <row r="13998" spans="2:16">
      <c r="B13998" s="351"/>
      <c r="C13998" s="435"/>
      <c r="D13998" s="399"/>
      <c r="E13998" s="400"/>
      <c r="G13998" s="401"/>
      <c r="H13998" s="401"/>
      <c r="I13998" s="401"/>
      <c r="J13998" s="194"/>
      <c r="K13998" s="194"/>
      <c r="L13998" s="195"/>
      <c r="M13998" s="196"/>
      <c r="N13998" s="197"/>
      <c r="O13998" s="197"/>
      <c r="P13998" s="231"/>
    </row>
    <row r="13999" spans="2:16">
      <c r="B13999" s="351"/>
      <c r="C13999" s="435"/>
      <c r="D13999" s="399"/>
      <c r="E13999" s="400"/>
      <c r="G13999" s="401"/>
      <c r="H13999" s="401"/>
      <c r="I13999" s="401"/>
      <c r="J13999" s="194"/>
      <c r="K13999" s="194"/>
      <c r="L13999" s="195"/>
      <c r="M13999" s="196"/>
      <c r="N13999" s="197"/>
      <c r="O13999" s="197"/>
      <c r="P13999" s="231"/>
    </row>
    <row r="14000" spans="2:16">
      <c r="B14000" s="351"/>
      <c r="C14000" s="435"/>
      <c r="D14000" s="399"/>
      <c r="E14000" s="400"/>
      <c r="G14000" s="401"/>
      <c r="H14000" s="401"/>
      <c r="I14000" s="401"/>
      <c r="J14000" s="194"/>
      <c r="K14000" s="194"/>
      <c r="L14000" s="195"/>
      <c r="M14000" s="196"/>
      <c r="N14000" s="197"/>
      <c r="O14000" s="197"/>
      <c r="P14000" s="231"/>
    </row>
    <row r="14001" spans="2:16">
      <c r="B14001" s="351"/>
      <c r="C14001" s="435"/>
      <c r="D14001" s="399"/>
      <c r="E14001" s="400"/>
      <c r="G14001" s="401"/>
      <c r="H14001" s="401"/>
      <c r="I14001" s="401"/>
      <c r="J14001" s="194"/>
      <c r="K14001" s="194"/>
      <c r="L14001" s="195"/>
      <c r="M14001" s="196"/>
      <c r="N14001" s="197"/>
      <c r="O14001" s="197"/>
      <c r="P14001" s="231"/>
    </row>
    <row r="14002" spans="2:16">
      <c r="B14002" s="351"/>
      <c r="C14002" s="435"/>
      <c r="D14002" s="399"/>
      <c r="E14002" s="400"/>
      <c r="G14002" s="401"/>
      <c r="H14002" s="401"/>
      <c r="I14002" s="401"/>
      <c r="J14002" s="194"/>
      <c r="K14002" s="194"/>
      <c r="L14002" s="195"/>
      <c r="M14002" s="196"/>
      <c r="N14002" s="197"/>
      <c r="O14002" s="197"/>
      <c r="P14002" s="231"/>
    </row>
    <row r="14003" spans="2:16">
      <c r="B14003" s="351"/>
      <c r="C14003" s="435"/>
      <c r="D14003" s="399"/>
      <c r="E14003" s="400"/>
      <c r="G14003" s="401"/>
      <c r="H14003" s="401"/>
      <c r="I14003" s="401"/>
      <c r="J14003" s="194"/>
      <c r="K14003" s="194"/>
      <c r="L14003" s="195"/>
      <c r="M14003" s="196"/>
      <c r="N14003" s="197"/>
      <c r="O14003" s="197"/>
      <c r="P14003" s="231"/>
    </row>
    <row r="14004" spans="2:16">
      <c r="B14004" s="351"/>
      <c r="C14004" s="435"/>
      <c r="D14004" s="399"/>
      <c r="E14004" s="400"/>
      <c r="G14004" s="401"/>
      <c r="H14004" s="401"/>
      <c r="I14004" s="401"/>
      <c r="J14004" s="194"/>
      <c r="K14004" s="194"/>
      <c r="L14004" s="195"/>
      <c r="M14004" s="196"/>
      <c r="N14004" s="197"/>
      <c r="O14004" s="197"/>
      <c r="P14004" s="231"/>
    </row>
    <row r="14005" spans="2:16">
      <c r="B14005" s="351"/>
      <c r="C14005" s="435"/>
      <c r="D14005" s="399"/>
      <c r="E14005" s="400"/>
      <c r="G14005" s="401"/>
      <c r="H14005" s="401"/>
      <c r="I14005" s="401"/>
      <c r="J14005" s="194"/>
      <c r="K14005" s="194"/>
      <c r="L14005" s="195"/>
      <c r="M14005" s="196"/>
      <c r="N14005" s="197"/>
      <c r="O14005" s="197"/>
      <c r="P14005" s="231"/>
    </row>
    <row r="14006" spans="2:16">
      <c r="B14006" s="351"/>
      <c r="C14006" s="435"/>
      <c r="D14006" s="399"/>
      <c r="E14006" s="400"/>
      <c r="G14006" s="401"/>
      <c r="H14006" s="401"/>
      <c r="I14006" s="401"/>
      <c r="J14006" s="194"/>
      <c r="K14006" s="194"/>
      <c r="L14006" s="195"/>
      <c r="M14006" s="196"/>
      <c r="N14006" s="197"/>
      <c r="O14006" s="197"/>
      <c r="P14006" s="231"/>
    </row>
    <row r="14007" spans="2:16">
      <c r="B14007" s="351"/>
      <c r="C14007" s="435"/>
      <c r="D14007" s="399"/>
      <c r="E14007" s="400"/>
      <c r="G14007" s="401"/>
      <c r="H14007" s="401"/>
      <c r="I14007" s="401"/>
      <c r="J14007" s="194"/>
      <c r="K14007" s="194"/>
      <c r="L14007" s="195"/>
      <c r="M14007" s="196"/>
      <c r="N14007" s="197"/>
      <c r="O14007" s="197"/>
      <c r="P14007" s="231"/>
    </row>
    <row r="14008" spans="2:16">
      <c r="B14008" s="351"/>
      <c r="C14008" s="435"/>
      <c r="D14008" s="399"/>
      <c r="E14008" s="400"/>
      <c r="G14008" s="401"/>
      <c r="H14008" s="401"/>
      <c r="I14008" s="401"/>
      <c r="J14008" s="194"/>
      <c r="K14008" s="194"/>
      <c r="L14008" s="195"/>
      <c r="M14008" s="196"/>
      <c r="N14008" s="197"/>
      <c r="O14008" s="197"/>
      <c r="P14008" s="231"/>
    </row>
    <row r="14009" spans="2:16">
      <c r="B14009" s="351"/>
      <c r="C14009" s="435"/>
      <c r="D14009" s="399"/>
      <c r="E14009" s="400"/>
      <c r="G14009" s="401"/>
      <c r="H14009" s="401"/>
      <c r="I14009" s="401"/>
      <c r="J14009" s="194"/>
      <c r="K14009" s="194"/>
      <c r="L14009" s="195"/>
      <c r="M14009" s="196"/>
      <c r="N14009" s="197"/>
      <c r="O14009" s="197"/>
      <c r="P14009" s="231"/>
    </row>
    <row r="14010" spans="2:16">
      <c r="B14010" s="351"/>
      <c r="C14010" s="435"/>
      <c r="D14010" s="399"/>
      <c r="E14010" s="400"/>
      <c r="G14010" s="401"/>
      <c r="H14010" s="401"/>
      <c r="I14010" s="401"/>
      <c r="J14010" s="194"/>
      <c r="K14010" s="194"/>
      <c r="L14010" s="195"/>
      <c r="M14010" s="196"/>
      <c r="N14010" s="197"/>
      <c r="O14010" s="197"/>
      <c r="P14010" s="231"/>
    </row>
    <row r="14011" spans="2:16">
      <c r="B14011" s="351"/>
      <c r="C14011" s="435"/>
      <c r="D14011" s="399"/>
      <c r="E14011" s="400"/>
      <c r="G14011" s="401"/>
      <c r="H14011" s="401"/>
      <c r="I14011" s="401"/>
      <c r="J14011" s="194"/>
      <c r="K14011" s="194"/>
      <c r="L14011" s="195"/>
      <c r="M14011" s="196"/>
      <c r="N14011" s="197"/>
      <c r="O14011" s="197"/>
      <c r="P14011" s="231"/>
    </row>
    <row r="14012" spans="2:16">
      <c r="B14012" s="351"/>
      <c r="C14012" s="435"/>
      <c r="D14012" s="399"/>
      <c r="E14012" s="400"/>
      <c r="G14012" s="401"/>
      <c r="H14012" s="401"/>
      <c r="I14012" s="401"/>
      <c r="J14012" s="194"/>
      <c r="K14012" s="194"/>
      <c r="L14012" s="195"/>
      <c r="M14012" s="196"/>
      <c r="N14012" s="197"/>
      <c r="O14012" s="197"/>
      <c r="P14012" s="231"/>
    </row>
    <row r="14013" spans="2:16">
      <c r="B14013" s="351"/>
      <c r="C14013" s="435"/>
      <c r="D14013" s="399"/>
      <c r="E14013" s="400"/>
      <c r="G14013" s="401"/>
      <c r="H14013" s="401"/>
      <c r="I14013" s="401"/>
      <c r="J14013" s="194"/>
      <c r="K14013" s="194"/>
      <c r="L14013" s="195"/>
      <c r="M14013" s="196"/>
      <c r="N14013" s="197"/>
      <c r="O14013" s="197"/>
      <c r="P14013" s="231"/>
    </row>
    <row r="14014" spans="2:16">
      <c r="B14014" s="351"/>
      <c r="C14014" s="435"/>
      <c r="D14014" s="399"/>
      <c r="E14014" s="400"/>
      <c r="G14014" s="401"/>
      <c r="H14014" s="401"/>
      <c r="I14014" s="401"/>
      <c r="J14014" s="194"/>
      <c r="K14014" s="194"/>
      <c r="L14014" s="195"/>
      <c r="M14014" s="196"/>
      <c r="N14014" s="197"/>
      <c r="O14014" s="197"/>
      <c r="P14014" s="231"/>
    </row>
    <row r="14015" spans="2:16">
      <c r="B14015" s="351"/>
      <c r="C14015" s="435"/>
      <c r="D14015" s="399"/>
      <c r="E14015" s="400"/>
      <c r="G14015" s="401"/>
      <c r="H14015" s="401"/>
      <c r="I14015" s="401"/>
      <c r="J14015" s="194"/>
      <c r="K14015" s="194"/>
      <c r="L14015" s="195"/>
      <c r="M14015" s="196"/>
      <c r="N14015" s="197"/>
      <c r="O14015" s="197"/>
      <c r="P14015" s="231"/>
    </row>
    <row r="14016" spans="2:16">
      <c r="B14016" s="351"/>
      <c r="C14016" s="435"/>
      <c r="D14016" s="399"/>
      <c r="E14016" s="400"/>
      <c r="G14016" s="401"/>
      <c r="H14016" s="401"/>
      <c r="I14016" s="401"/>
      <c r="J14016" s="194"/>
      <c r="K14016" s="194"/>
      <c r="L14016" s="195"/>
      <c r="M14016" s="196"/>
      <c r="N14016" s="197"/>
      <c r="O14016" s="197"/>
      <c r="P14016" s="231"/>
    </row>
    <row r="14017" spans="2:16">
      <c r="B14017" s="402"/>
      <c r="C14017" s="435"/>
      <c r="D14017" s="404"/>
      <c r="E14017" s="405"/>
      <c r="G14017" s="406"/>
      <c r="H14017" s="406"/>
      <c r="I14017" s="406"/>
      <c r="J14017" s="194"/>
      <c r="K14017" s="194"/>
      <c r="L14017" s="195"/>
      <c r="M14017" s="196"/>
      <c r="N14017" s="197"/>
      <c r="O14017" s="197"/>
      <c r="P14017" s="221"/>
    </row>
    <row r="14018" spans="2:16">
      <c r="B14018" s="351"/>
      <c r="C14018" s="435"/>
      <c r="D14018" s="399"/>
      <c r="E14018" s="400"/>
      <c r="G14018" s="401"/>
      <c r="H14018" s="401"/>
      <c r="I14018" s="401"/>
      <c r="J14018" s="194"/>
      <c r="K14018" s="194"/>
      <c r="L14018" s="195"/>
      <c r="M14018" s="196"/>
      <c r="N14018" s="197"/>
      <c r="O14018" s="197"/>
      <c r="P14018" s="231"/>
    </row>
    <row r="14019" spans="2:16">
      <c r="B14019" s="351"/>
      <c r="C14019" s="435"/>
      <c r="D14019" s="399"/>
      <c r="E14019" s="400"/>
      <c r="G14019" s="401"/>
      <c r="H14019" s="401"/>
      <c r="I14019" s="401"/>
      <c r="J14019" s="194"/>
      <c r="K14019" s="194"/>
      <c r="L14019" s="195"/>
      <c r="M14019" s="196"/>
      <c r="N14019" s="197"/>
      <c r="O14019" s="197"/>
      <c r="P14019" s="231"/>
    </row>
    <row r="14020" spans="2:16">
      <c r="B14020" s="351"/>
      <c r="C14020" s="435"/>
      <c r="D14020" s="399"/>
      <c r="E14020" s="400"/>
      <c r="G14020" s="401"/>
      <c r="H14020" s="401"/>
      <c r="I14020" s="401"/>
      <c r="J14020" s="194"/>
      <c r="K14020" s="194"/>
      <c r="L14020" s="195"/>
      <c r="M14020" s="196"/>
      <c r="N14020" s="197"/>
      <c r="O14020" s="197"/>
      <c r="P14020" s="231"/>
    </row>
    <row r="14021" spans="2:16">
      <c r="B14021" s="351"/>
      <c r="C14021" s="435"/>
      <c r="D14021" s="399"/>
      <c r="E14021" s="400"/>
      <c r="G14021" s="401"/>
      <c r="H14021" s="401"/>
      <c r="I14021" s="401"/>
      <c r="J14021" s="194"/>
      <c r="K14021" s="194"/>
      <c r="L14021" s="195"/>
      <c r="M14021" s="196"/>
      <c r="N14021" s="197"/>
      <c r="O14021" s="197"/>
      <c r="P14021" s="231"/>
    </row>
    <row r="14022" spans="2:16">
      <c r="B14022" s="351"/>
      <c r="C14022" s="435"/>
      <c r="D14022" s="399"/>
      <c r="E14022" s="400"/>
      <c r="G14022" s="401"/>
      <c r="H14022" s="401"/>
      <c r="I14022" s="401"/>
      <c r="J14022" s="194"/>
      <c r="K14022" s="194"/>
      <c r="L14022" s="195"/>
      <c r="M14022" s="196"/>
      <c r="N14022" s="197"/>
      <c r="O14022" s="197"/>
      <c r="P14022" s="231"/>
    </row>
    <row r="14023" spans="2:16">
      <c r="B14023" s="351"/>
      <c r="C14023" s="435"/>
      <c r="D14023" s="399"/>
      <c r="E14023" s="400"/>
      <c r="G14023" s="401"/>
      <c r="H14023" s="401"/>
      <c r="I14023" s="401"/>
      <c r="J14023" s="194"/>
      <c r="K14023" s="194"/>
      <c r="L14023" s="195"/>
      <c r="M14023" s="196"/>
      <c r="N14023" s="197"/>
      <c r="O14023" s="197"/>
      <c r="P14023" s="231"/>
    </row>
    <row r="14024" spans="2:16">
      <c r="B14024" s="351"/>
      <c r="C14024" s="435"/>
      <c r="D14024" s="399"/>
      <c r="E14024" s="400"/>
      <c r="G14024" s="401"/>
      <c r="H14024" s="401"/>
      <c r="I14024" s="401"/>
      <c r="J14024" s="194"/>
      <c r="K14024" s="194"/>
      <c r="L14024" s="195"/>
      <c r="M14024" s="196"/>
      <c r="N14024" s="197"/>
      <c r="O14024" s="197"/>
      <c r="P14024" s="231"/>
    </row>
    <row r="14025" spans="2:16">
      <c r="B14025" s="351"/>
      <c r="C14025" s="435"/>
      <c r="D14025" s="399"/>
      <c r="E14025" s="400"/>
      <c r="G14025" s="401"/>
      <c r="H14025" s="401"/>
      <c r="I14025" s="401"/>
      <c r="J14025" s="194"/>
      <c r="K14025" s="194"/>
      <c r="L14025" s="195"/>
      <c r="M14025" s="196"/>
      <c r="N14025" s="197"/>
      <c r="O14025" s="197"/>
      <c r="P14025" s="231"/>
    </row>
    <row r="14026" spans="2:16">
      <c r="B14026" s="351"/>
      <c r="C14026" s="435"/>
      <c r="D14026" s="399"/>
      <c r="E14026" s="400"/>
      <c r="G14026" s="401"/>
      <c r="H14026" s="401"/>
      <c r="I14026" s="401"/>
      <c r="J14026" s="194"/>
      <c r="K14026" s="194"/>
      <c r="L14026" s="195"/>
      <c r="M14026" s="196"/>
      <c r="N14026" s="197"/>
      <c r="O14026" s="197"/>
      <c r="P14026" s="231"/>
    </row>
    <row r="14027" spans="2:16">
      <c r="B14027" s="351"/>
      <c r="C14027" s="435"/>
      <c r="D14027" s="399"/>
      <c r="E14027" s="400"/>
      <c r="G14027" s="401"/>
      <c r="H14027" s="401"/>
      <c r="I14027" s="401"/>
      <c r="J14027" s="194"/>
      <c r="K14027" s="194"/>
      <c r="L14027" s="195"/>
      <c r="M14027" s="196"/>
      <c r="N14027" s="197"/>
      <c r="O14027" s="197"/>
      <c r="P14027" s="231"/>
    </row>
    <row r="14028" spans="2:16">
      <c r="B14028" s="351"/>
      <c r="C14028" s="435"/>
      <c r="D14028" s="399"/>
      <c r="E14028" s="400"/>
      <c r="G14028" s="401"/>
      <c r="H14028" s="401"/>
      <c r="I14028" s="401"/>
      <c r="J14028" s="194"/>
      <c r="K14028" s="194"/>
      <c r="L14028" s="195"/>
      <c r="M14028" s="196"/>
      <c r="N14028" s="197"/>
      <c r="O14028" s="197"/>
      <c r="P14028" s="231"/>
    </row>
    <row r="14029" spans="2:16">
      <c r="B14029" s="351"/>
      <c r="C14029" s="435"/>
      <c r="D14029" s="399"/>
      <c r="E14029" s="400"/>
      <c r="G14029" s="401"/>
      <c r="H14029" s="401"/>
      <c r="I14029" s="401"/>
      <c r="J14029" s="194"/>
      <c r="K14029" s="194"/>
      <c r="L14029" s="195"/>
      <c r="M14029" s="196"/>
      <c r="N14029" s="197"/>
      <c r="O14029" s="197"/>
      <c r="P14029" s="231"/>
    </row>
    <row r="14030" spans="2:16">
      <c r="B14030" s="351"/>
      <c r="C14030" s="435"/>
      <c r="D14030" s="399"/>
      <c r="E14030" s="400"/>
      <c r="G14030" s="401"/>
      <c r="H14030" s="401"/>
      <c r="I14030" s="401"/>
      <c r="J14030" s="194"/>
      <c r="K14030" s="194"/>
      <c r="L14030" s="195"/>
      <c r="M14030" s="196"/>
      <c r="N14030" s="197"/>
      <c r="O14030" s="197"/>
      <c r="P14030" s="231"/>
    </row>
    <row r="14031" spans="2:16">
      <c r="B14031" s="351"/>
      <c r="C14031" s="435"/>
      <c r="D14031" s="399"/>
      <c r="E14031" s="400"/>
      <c r="G14031" s="401"/>
      <c r="H14031" s="401"/>
      <c r="I14031" s="401"/>
      <c r="J14031" s="194"/>
      <c r="K14031" s="194"/>
      <c r="L14031" s="195"/>
      <c r="M14031" s="196"/>
      <c r="N14031" s="197"/>
      <c r="O14031" s="197"/>
      <c r="P14031" s="231"/>
    </row>
    <row r="14032" spans="2:16">
      <c r="B14032" s="351"/>
      <c r="C14032" s="435"/>
      <c r="D14032" s="399"/>
      <c r="E14032" s="400"/>
      <c r="G14032" s="401"/>
      <c r="H14032" s="401"/>
      <c r="I14032" s="401"/>
      <c r="J14032" s="194"/>
      <c r="K14032" s="194"/>
      <c r="L14032" s="195"/>
      <c r="M14032" s="196"/>
      <c r="N14032" s="197"/>
      <c r="O14032" s="197"/>
      <c r="P14032" s="231"/>
    </row>
    <row r="14033" spans="2:16">
      <c r="B14033" s="351"/>
      <c r="C14033" s="435"/>
      <c r="D14033" s="399"/>
      <c r="E14033" s="400"/>
      <c r="G14033" s="401"/>
      <c r="H14033" s="401"/>
      <c r="I14033" s="401"/>
      <c r="J14033" s="194"/>
      <c r="K14033" s="194"/>
      <c r="L14033" s="195"/>
      <c r="M14033" s="196"/>
      <c r="N14033" s="197"/>
      <c r="O14033" s="197"/>
      <c r="P14033" s="231"/>
    </row>
    <row r="14034" spans="2:16">
      <c r="B14034" s="351"/>
      <c r="C14034" s="435"/>
      <c r="D14034" s="399"/>
      <c r="E14034" s="400"/>
      <c r="G14034" s="401"/>
      <c r="H14034" s="401"/>
      <c r="I14034" s="401"/>
      <c r="J14034" s="194"/>
      <c r="K14034" s="194"/>
      <c r="L14034" s="195"/>
      <c r="M14034" s="196"/>
      <c r="N14034" s="197"/>
      <c r="O14034" s="197"/>
      <c r="P14034" s="231"/>
    </row>
    <row r="14035" spans="2:16">
      <c r="B14035" s="351"/>
      <c r="C14035" s="435"/>
      <c r="D14035" s="399"/>
      <c r="E14035" s="400"/>
      <c r="G14035" s="401"/>
      <c r="H14035" s="401"/>
      <c r="I14035" s="401"/>
      <c r="J14035" s="194"/>
      <c r="K14035" s="194"/>
      <c r="L14035" s="195"/>
      <c r="M14035" s="196"/>
      <c r="N14035" s="197"/>
      <c r="O14035" s="197"/>
      <c r="P14035" s="231"/>
    </row>
    <row r="14036" spans="2:16">
      <c r="B14036" s="351"/>
      <c r="C14036" s="435"/>
      <c r="D14036" s="399"/>
      <c r="E14036" s="400"/>
      <c r="G14036" s="401"/>
      <c r="H14036" s="401"/>
      <c r="I14036" s="401"/>
      <c r="J14036" s="194"/>
      <c r="K14036" s="194"/>
      <c r="L14036" s="195"/>
      <c r="M14036" s="196"/>
      <c r="N14036" s="197"/>
      <c r="O14036" s="197"/>
      <c r="P14036" s="231"/>
    </row>
    <row r="14037" spans="2:16">
      <c r="B14037" s="351"/>
      <c r="C14037" s="435"/>
      <c r="D14037" s="399"/>
      <c r="E14037" s="400"/>
      <c r="G14037" s="401"/>
      <c r="H14037" s="401"/>
      <c r="I14037" s="401"/>
      <c r="J14037" s="194"/>
      <c r="K14037" s="194"/>
      <c r="L14037" s="195"/>
      <c r="M14037" s="196"/>
      <c r="N14037" s="197"/>
      <c r="O14037" s="197"/>
      <c r="P14037" s="231"/>
    </row>
    <row r="14038" spans="2:16">
      <c r="B14038" s="351"/>
      <c r="C14038" s="435"/>
      <c r="D14038" s="399"/>
      <c r="E14038" s="400"/>
      <c r="G14038" s="401"/>
      <c r="H14038" s="401"/>
      <c r="I14038" s="401"/>
      <c r="J14038" s="194"/>
      <c r="K14038" s="194"/>
      <c r="L14038" s="195"/>
      <c r="M14038" s="196"/>
      <c r="N14038" s="197"/>
      <c r="O14038" s="197"/>
      <c r="P14038" s="231"/>
    </row>
    <row r="14039" spans="2:16">
      <c r="B14039" s="351"/>
      <c r="C14039" s="435"/>
      <c r="D14039" s="399"/>
      <c r="E14039" s="400"/>
      <c r="G14039" s="401"/>
      <c r="H14039" s="401"/>
      <c r="I14039" s="401"/>
      <c r="J14039" s="194"/>
      <c r="K14039" s="194"/>
      <c r="L14039" s="195"/>
      <c r="M14039" s="196"/>
      <c r="N14039" s="197"/>
      <c r="O14039" s="197"/>
      <c r="P14039" s="231"/>
    </row>
    <row r="14040" spans="2:16">
      <c r="B14040" s="351"/>
      <c r="C14040" s="435"/>
      <c r="D14040" s="399"/>
      <c r="E14040" s="400"/>
      <c r="G14040" s="401"/>
      <c r="H14040" s="401"/>
      <c r="I14040" s="401"/>
      <c r="J14040" s="194"/>
      <c r="K14040" s="194"/>
      <c r="L14040" s="195"/>
      <c r="M14040" s="196"/>
      <c r="N14040" s="197"/>
      <c r="O14040" s="197"/>
      <c r="P14040" s="231"/>
    </row>
    <row r="14041" spans="2:16">
      <c r="B14041" s="351"/>
      <c r="C14041" s="435"/>
      <c r="D14041" s="399"/>
      <c r="E14041" s="400"/>
      <c r="G14041" s="401"/>
      <c r="H14041" s="401"/>
      <c r="I14041" s="401"/>
      <c r="J14041" s="194"/>
      <c r="K14041" s="194"/>
      <c r="L14041" s="195"/>
      <c r="M14041" s="196"/>
      <c r="N14041" s="197"/>
      <c r="O14041" s="197"/>
      <c r="P14041" s="231"/>
    </row>
    <row r="14042" spans="2:16">
      <c r="B14042" s="351"/>
      <c r="C14042" s="435"/>
      <c r="D14042" s="399"/>
      <c r="E14042" s="400"/>
      <c r="G14042" s="401"/>
      <c r="H14042" s="401"/>
      <c r="I14042" s="401"/>
      <c r="J14042" s="194"/>
      <c r="K14042" s="194"/>
      <c r="L14042" s="195"/>
      <c r="M14042" s="196"/>
      <c r="N14042" s="197"/>
      <c r="O14042" s="197"/>
      <c r="P14042" s="231"/>
    </row>
    <row r="14043" spans="2:16">
      <c r="B14043" s="351"/>
      <c r="C14043" s="435"/>
      <c r="D14043" s="399"/>
      <c r="E14043" s="400"/>
      <c r="G14043" s="401"/>
      <c r="H14043" s="401"/>
      <c r="I14043" s="401"/>
      <c r="J14043" s="194"/>
      <c r="K14043" s="194"/>
      <c r="L14043" s="195"/>
      <c r="M14043" s="196"/>
      <c r="N14043" s="197"/>
      <c r="O14043" s="197"/>
      <c r="P14043" s="231"/>
    </row>
    <row r="14044" spans="2:16">
      <c r="B14044" s="351"/>
      <c r="C14044" s="435"/>
      <c r="D14044" s="399"/>
      <c r="E14044" s="400"/>
      <c r="G14044" s="401"/>
      <c r="H14044" s="401"/>
      <c r="I14044" s="401"/>
      <c r="J14044" s="194"/>
      <c r="K14044" s="194"/>
      <c r="L14044" s="195"/>
      <c r="M14044" s="196"/>
      <c r="N14044" s="197"/>
      <c r="O14044" s="197"/>
      <c r="P14044" s="231"/>
    </row>
    <row r="14045" spans="2:16">
      <c r="B14045" s="351"/>
      <c r="C14045" s="435"/>
      <c r="D14045" s="399"/>
      <c r="E14045" s="400"/>
      <c r="G14045" s="401"/>
      <c r="H14045" s="401"/>
      <c r="I14045" s="401"/>
      <c r="J14045" s="194"/>
      <c r="K14045" s="194"/>
      <c r="L14045" s="195"/>
      <c r="M14045" s="196"/>
      <c r="N14045" s="197"/>
      <c r="O14045" s="197"/>
      <c r="P14045" s="231"/>
    </row>
    <row r="14046" spans="2:16">
      <c r="B14046" s="351"/>
      <c r="C14046" s="435"/>
      <c r="D14046" s="399"/>
      <c r="E14046" s="400"/>
      <c r="G14046" s="401"/>
      <c r="H14046" s="401"/>
      <c r="I14046" s="401"/>
      <c r="J14046" s="194"/>
      <c r="K14046" s="194"/>
      <c r="L14046" s="195"/>
      <c r="M14046" s="196"/>
      <c r="N14046" s="197"/>
      <c r="O14046" s="197"/>
      <c r="P14046" s="231"/>
    </row>
    <row r="14047" spans="2:16">
      <c r="B14047" s="351"/>
      <c r="C14047" s="435"/>
      <c r="D14047" s="399"/>
      <c r="E14047" s="400"/>
      <c r="G14047" s="401"/>
      <c r="H14047" s="401"/>
      <c r="I14047" s="401"/>
      <c r="J14047" s="194"/>
      <c r="K14047" s="194"/>
      <c r="L14047" s="195"/>
      <c r="M14047" s="196"/>
      <c r="N14047" s="197"/>
      <c r="O14047" s="197"/>
      <c r="P14047" s="231"/>
    </row>
    <row r="14048" spans="2:16">
      <c r="B14048" s="351"/>
      <c r="C14048" s="435"/>
      <c r="D14048" s="399"/>
      <c r="E14048" s="400"/>
      <c r="G14048" s="401"/>
      <c r="H14048" s="401"/>
      <c r="I14048" s="401"/>
      <c r="J14048" s="194"/>
      <c r="K14048" s="194"/>
      <c r="L14048" s="195"/>
      <c r="M14048" s="196"/>
      <c r="N14048" s="197"/>
      <c r="O14048" s="197"/>
      <c r="P14048" s="231"/>
    </row>
    <row r="14049" spans="2:16">
      <c r="B14049" s="351"/>
      <c r="C14049" s="435"/>
      <c r="D14049" s="399"/>
      <c r="E14049" s="400"/>
      <c r="G14049" s="401"/>
      <c r="H14049" s="401"/>
      <c r="I14049" s="401"/>
      <c r="J14049" s="194"/>
      <c r="K14049" s="194"/>
      <c r="L14049" s="195"/>
      <c r="M14049" s="196"/>
      <c r="N14049" s="197"/>
      <c r="O14049" s="197"/>
      <c r="P14049" s="231"/>
    </row>
    <row r="14050" spans="2:16">
      <c r="B14050" s="351"/>
      <c r="C14050" s="435"/>
      <c r="D14050" s="399"/>
      <c r="E14050" s="400"/>
      <c r="G14050" s="401"/>
      <c r="H14050" s="401"/>
      <c r="I14050" s="401"/>
      <c r="J14050" s="194"/>
      <c r="K14050" s="194"/>
      <c r="L14050" s="195"/>
      <c r="M14050" s="196"/>
      <c r="N14050" s="197"/>
      <c r="O14050" s="197"/>
      <c r="P14050" s="231"/>
    </row>
    <row r="14051" spans="2:16">
      <c r="B14051" s="351"/>
      <c r="C14051" s="435"/>
      <c r="D14051" s="399"/>
      <c r="E14051" s="400"/>
      <c r="G14051" s="401"/>
      <c r="H14051" s="401"/>
      <c r="I14051" s="401"/>
      <c r="J14051" s="194"/>
      <c r="K14051" s="194"/>
      <c r="L14051" s="195"/>
      <c r="M14051" s="196"/>
      <c r="N14051" s="197"/>
      <c r="O14051" s="197"/>
      <c r="P14051" s="231"/>
    </row>
    <row r="14052" spans="2:16">
      <c r="B14052" s="351"/>
      <c r="C14052" s="435"/>
      <c r="D14052" s="399"/>
      <c r="E14052" s="400"/>
      <c r="G14052" s="401"/>
      <c r="H14052" s="401"/>
      <c r="I14052" s="401"/>
      <c r="J14052" s="194"/>
      <c r="K14052" s="194"/>
      <c r="L14052" s="195"/>
      <c r="M14052" s="196"/>
      <c r="N14052" s="197"/>
      <c r="O14052" s="197"/>
      <c r="P14052" s="231"/>
    </row>
    <row r="14053" spans="2:16">
      <c r="B14053" s="351"/>
      <c r="C14053" s="435"/>
      <c r="D14053" s="399"/>
      <c r="E14053" s="400"/>
      <c r="G14053" s="401"/>
      <c r="H14053" s="401"/>
      <c r="I14053" s="401"/>
      <c r="J14053" s="194"/>
      <c r="K14053" s="194"/>
      <c r="L14053" s="195"/>
      <c r="M14053" s="196"/>
      <c r="N14053" s="197"/>
      <c r="O14053" s="197"/>
      <c r="P14053" s="231"/>
    </row>
    <row r="14054" spans="2:16">
      <c r="B14054" s="351"/>
      <c r="C14054" s="435"/>
      <c r="D14054" s="399"/>
      <c r="E14054" s="400"/>
      <c r="G14054" s="401"/>
      <c r="H14054" s="401"/>
      <c r="I14054" s="401"/>
      <c r="J14054" s="194"/>
      <c r="K14054" s="194"/>
      <c r="L14054" s="195"/>
      <c r="M14054" s="196"/>
      <c r="N14054" s="197"/>
      <c r="O14054" s="197"/>
      <c r="P14054" s="231"/>
    </row>
    <row r="14055" spans="2:16">
      <c r="B14055" s="351"/>
      <c r="C14055" s="435"/>
      <c r="D14055" s="399"/>
      <c r="E14055" s="400"/>
      <c r="G14055" s="401"/>
      <c r="H14055" s="401"/>
      <c r="I14055" s="401"/>
      <c r="J14055" s="194"/>
      <c r="K14055" s="194"/>
      <c r="L14055" s="195"/>
      <c r="M14055" s="196"/>
      <c r="N14055" s="197"/>
      <c r="O14055" s="197"/>
      <c r="P14055" s="231"/>
    </row>
    <row r="14056" spans="2:16">
      <c r="B14056" s="351"/>
      <c r="C14056" s="435"/>
      <c r="D14056" s="399"/>
      <c r="E14056" s="400"/>
      <c r="G14056" s="401"/>
      <c r="H14056" s="401"/>
      <c r="I14056" s="401"/>
      <c r="J14056" s="194"/>
      <c r="K14056" s="194"/>
      <c r="L14056" s="195"/>
      <c r="M14056" s="196"/>
      <c r="N14056" s="197"/>
      <c r="O14056" s="197"/>
      <c r="P14056" s="231"/>
    </row>
    <row r="14057" spans="2:16">
      <c r="B14057" s="351"/>
      <c r="C14057" s="435"/>
      <c r="D14057" s="399"/>
      <c r="E14057" s="400"/>
      <c r="G14057" s="401"/>
      <c r="H14057" s="401"/>
      <c r="I14057" s="401"/>
      <c r="J14057" s="194"/>
      <c r="K14057" s="194"/>
      <c r="L14057" s="195"/>
      <c r="M14057" s="196"/>
      <c r="N14057" s="197"/>
      <c r="O14057" s="197"/>
      <c r="P14057" s="231"/>
    </row>
    <row r="14058" spans="2:16">
      <c r="B14058" s="351"/>
      <c r="C14058" s="435"/>
      <c r="D14058" s="399"/>
      <c r="E14058" s="400"/>
      <c r="G14058" s="401"/>
      <c r="H14058" s="401"/>
      <c r="I14058" s="401"/>
      <c r="J14058" s="194"/>
      <c r="K14058" s="194"/>
      <c r="L14058" s="195"/>
      <c r="M14058" s="196"/>
      <c r="N14058" s="197"/>
      <c r="O14058" s="197"/>
      <c r="P14058" s="231"/>
    </row>
    <row r="14059" spans="2:16">
      <c r="B14059" s="351"/>
      <c r="C14059" s="435"/>
      <c r="D14059" s="399"/>
      <c r="E14059" s="400"/>
      <c r="G14059" s="401"/>
      <c r="H14059" s="401"/>
      <c r="I14059" s="401"/>
      <c r="J14059" s="194"/>
      <c r="K14059" s="194"/>
      <c r="L14059" s="195"/>
      <c r="M14059" s="196"/>
      <c r="N14059" s="197"/>
      <c r="O14059" s="197"/>
      <c r="P14059" s="231"/>
    </row>
    <row r="14060" spans="2:16">
      <c r="B14060" s="351"/>
      <c r="C14060" s="435"/>
      <c r="D14060" s="399"/>
      <c r="E14060" s="400"/>
      <c r="G14060" s="401"/>
      <c r="H14060" s="401"/>
      <c r="I14060" s="401"/>
      <c r="J14060" s="194"/>
      <c r="K14060" s="194"/>
      <c r="L14060" s="195"/>
      <c r="M14060" s="196"/>
      <c r="N14060" s="197"/>
      <c r="O14060" s="197"/>
      <c r="P14060" s="231"/>
    </row>
    <row r="14061" spans="2:16">
      <c r="B14061" s="351"/>
      <c r="C14061" s="435"/>
      <c r="D14061" s="399"/>
      <c r="E14061" s="400"/>
      <c r="G14061" s="401"/>
      <c r="H14061" s="401"/>
      <c r="I14061" s="401"/>
      <c r="J14061" s="194"/>
      <c r="K14061" s="194"/>
      <c r="L14061" s="195"/>
      <c r="M14061" s="196"/>
      <c r="N14061" s="197"/>
      <c r="O14061" s="197"/>
      <c r="P14061" s="231"/>
    </row>
    <row r="14062" spans="2:16">
      <c r="B14062" s="351"/>
      <c r="C14062" s="435"/>
      <c r="D14062" s="399"/>
      <c r="E14062" s="400"/>
      <c r="G14062" s="401"/>
      <c r="H14062" s="401"/>
      <c r="I14062" s="401"/>
      <c r="J14062" s="194"/>
      <c r="K14062" s="194"/>
      <c r="L14062" s="195"/>
      <c r="M14062" s="196"/>
      <c r="N14062" s="197"/>
      <c r="O14062" s="197"/>
      <c r="P14062" s="231"/>
    </row>
    <row r="14063" spans="2:16">
      <c r="B14063" s="402"/>
      <c r="C14063" s="435"/>
      <c r="D14063" s="404"/>
      <c r="E14063" s="405"/>
      <c r="G14063" s="406"/>
      <c r="H14063" s="406"/>
      <c r="I14063" s="406"/>
      <c r="J14063" s="194"/>
      <c r="K14063" s="194"/>
      <c r="L14063" s="195"/>
      <c r="M14063" s="196"/>
      <c r="N14063" s="197"/>
      <c r="O14063" s="197"/>
      <c r="P14063" s="221"/>
    </row>
    <row r="14064" spans="2:16">
      <c r="B14064" s="351"/>
      <c r="C14064" s="435"/>
      <c r="D14064" s="399"/>
      <c r="E14064" s="400"/>
      <c r="G14064" s="401"/>
      <c r="H14064" s="401"/>
      <c r="I14064" s="401"/>
      <c r="J14064" s="194"/>
      <c r="K14064" s="194"/>
      <c r="L14064" s="195"/>
      <c r="M14064" s="196"/>
      <c r="N14064" s="197"/>
      <c r="O14064" s="197"/>
      <c r="P14064" s="231"/>
    </row>
    <row r="14065" spans="2:16">
      <c r="B14065" s="351"/>
      <c r="C14065" s="435"/>
      <c r="D14065" s="399"/>
      <c r="E14065" s="400"/>
      <c r="G14065" s="401"/>
      <c r="H14065" s="401"/>
      <c r="I14065" s="401"/>
      <c r="J14065" s="194"/>
      <c r="K14065" s="194"/>
      <c r="L14065" s="195"/>
      <c r="M14065" s="196"/>
      <c r="N14065" s="197"/>
      <c r="O14065" s="197"/>
      <c r="P14065" s="231"/>
    </row>
    <row r="14066" spans="2:16">
      <c r="B14066" s="351"/>
      <c r="C14066" s="435"/>
      <c r="D14066" s="399"/>
      <c r="E14066" s="400"/>
      <c r="G14066" s="401"/>
      <c r="H14066" s="401"/>
      <c r="I14066" s="401"/>
      <c r="J14066" s="194"/>
      <c r="K14066" s="194"/>
      <c r="L14066" s="195"/>
      <c r="M14066" s="196"/>
      <c r="N14066" s="197"/>
      <c r="O14066" s="197"/>
      <c r="P14066" s="231"/>
    </row>
    <row r="14067" spans="2:16">
      <c r="B14067" s="351"/>
      <c r="C14067" s="435"/>
      <c r="D14067" s="399"/>
      <c r="E14067" s="400"/>
      <c r="G14067" s="401"/>
      <c r="H14067" s="401"/>
      <c r="I14067" s="401"/>
      <c r="J14067" s="194"/>
      <c r="K14067" s="194"/>
      <c r="L14067" s="195"/>
      <c r="M14067" s="196"/>
      <c r="N14067" s="197"/>
      <c r="O14067" s="197"/>
      <c r="P14067" s="231"/>
    </row>
    <row r="14068" spans="2:16">
      <c r="B14068" s="351"/>
      <c r="C14068" s="435"/>
      <c r="D14068" s="399"/>
      <c r="E14068" s="400"/>
      <c r="G14068" s="401"/>
      <c r="H14068" s="401"/>
      <c r="I14068" s="401"/>
      <c r="J14068" s="194"/>
      <c r="K14068" s="194"/>
      <c r="L14068" s="195"/>
      <c r="M14068" s="196"/>
      <c r="N14068" s="197"/>
      <c r="O14068" s="197"/>
      <c r="P14068" s="231"/>
    </row>
    <row r="14069" spans="2:16">
      <c r="B14069" s="351"/>
      <c r="C14069" s="435"/>
      <c r="D14069" s="399"/>
      <c r="E14069" s="400"/>
      <c r="G14069" s="401"/>
      <c r="H14069" s="401"/>
      <c r="I14069" s="401"/>
      <c r="J14069" s="194"/>
      <c r="K14069" s="194"/>
      <c r="L14069" s="195"/>
      <c r="M14069" s="196"/>
      <c r="N14069" s="197"/>
      <c r="O14069" s="197"/>
      <c r="P14069" s="231"/>
    </row>
    <row r="14070" spans="2:16">
      <c r="B14070" s="351"/>
      <c r="C14070" s="435"/>
      <c r="D14070" s="399"/>
      <c r="E14070" s="400"/>
      <c r="G14070" s="401"/>
      <c r="H14070" s="401"/>
      <c r="I14070" s="401"/>
      <c r="J14070" s="194"/>
      <c r="K14070" s="194"/>
      <c r="L14070" s="195"/>
      <c r="M14070" s="196"/>
      <c r="N14070" s="197"/>
      <c r="O14070" s="197"/>
      <c r="P14070" s="231"/>
    </row>
    <row r="14071" spans="2:16">
      <c r="B14071" s="351"/>
      <c r="C14071" s="435"/>
      <c r="D14071" s="399"/>
      <c r="E14071" s="400"/>
      <c r="G14071" s="401"/>
      <c r="H14071" s="401"/>
      <c r="I14071" s="401"/>
      <c r="J14071" s="194"/>
      <c r="K14071" s="194"/>
      <c r="L14071" s="195"/>
      <c r="M14071" s="196"/>
      <c r="N14071" s="197"/>
      <c r="O14071" s="197"/>
      <c r="P14071" s="231"/>
    </row>
    <row r="14072" spans="2:16">
      <c r="B14072" s="351"/>
      <c r="C14072" s="435"/>
      <c r="D14072" s="399"/>
      <c r="E14072" s="400"/>
      <c r="G14072" s="401"/>
      <c r="H14072" s="401"/>
      <c r="I14072" s="401"/>
      <c r="J14072" s="194"/>
      <c r="K14072" s="194"/>
      <c r="L14072" s="195"/>
      <c r="M14072" s="196"/>
      <c r="N14072" s="197"/>
      <c r="O14072" s="197"/>
      <c r="P14072" s="231"/>
    </row>
    <row r="14073" spans="2:16">
      <c r="B14073" s="351"/>
      <c r="C14073" s="435"/>
      <c r="D14073" s="399"/>
      <c r="E14073" s="400"/>
      <c r="G14073" s="401"/>
      <c r="H14073" s="401"/>
      <c r="I14073" s="401"/>
      <c r="J14073" s="194"/>
      <c r="K14073" s="194"/>
      <c r="L14073" s="195"/>
      <c r="M14073" s="196"/>
      <c r="N14073" s="197"/>
      <c r="O14073" s="197"/>
      <c r="P14073" s="231"/>
    </row>
    <row r="14074" spans="2:16">
      <c r="B14074" s="351"/>
      <c r="C14074" s="435"/>
      <c r="D14074" s="399"/>
      <c r="E14074" s="400"/>
      <c r="G14074" s="401"/>
      <c r="H14074" s="401"/>
      <c r="I14074" s="401"/>
      <c r="J14074" s="194"/>
      <c r="K14074" s="194"/>
      <c r="L14074" s="195"/>
      <c r="M14074" s="196"/>
      <c r="N14074" s="197"/>
      <c r="O14074" s="197"/>
      <c r="P14074" s="231"/>
    </row>
    <row r="14075" spans="2:16">
      <c r="B14075" s="351"/>
      <c r="C14075" s="435"/>
      <c r="D14075" s="399"/>
      <c r="E14075" s="400"/>
      <c r="G14075" s="401"/>
      <c r="H14075" s="401"/>
      <c r="I14075" s="401"/>
      <c r="J14075" s="194"/>
      <c r="K14075" s="194"/>
      <c r="L14075" s="195"/>
      <c r="M14075" s="196"/>
      <c r="N14075" s="197"/>
      <c r="O14075" s="197"/>
      <c r="P14075" s="231"/>
    </row>
    <row r="14076" spans="2:16">
      <c r="B14076" s="351"/>
      <c r="C14076" s="435"/>
      <c r="D14076" s="399"/>
      <c r="E14076" s="400"/>
      <c r="G14076" s="401"/>
      <c r="H14076" s="401"/>
      <c r="I14076" s="401"/>
      <c r="J14076" s="194"/>
      <c r="K14076" s="194"/>
      <c r="L14076" s="195"/>
      <c r="M14076" s="196"/>
      <c r="N14076" s="197"/>
      <c r="O14076" s="197"/>
      <c r="P14076" s="231"/>
    </row>
    <row r="14077" spans="2:16">
      <c r="B14077" s="351"/>
      <c r="C14077" s="435"/>
      <c r="D14077" s="399"/>
      <c r="E14077" s="400"/>
      <c r="G14077" s="401"/>
      <c r="H14077" s="401"/>
      <c r="I14077" s="401"/>
      <c r="J14077" s="194"/>
      <c r="K14077" s="194"/>
      <c r="L14077" s="195"/>
      <c r="M14077" s="196"/>
      <c r="N14077" s="197"/>
      <c r="O14077" s="197"/>
      <c r="P14077" s="231"/>
    </row>
    <row r="14078" spans="2:16">
      <c r="B14078" s="351"/>
      <c r="C14078" s="435"/>
      <c r="D14078" s="399"/>
      <c r="E14078" s="400"/>
      <c r="G14078" s="401"/>
      <c r="H14078" s="401"/>
      <c r="I14078" s="401"/>
      <c r="J14078" s="194"/>
      <c r="K14078" s="194"/>
      <c r="L14078" s="195"/>
      <c r="M14078" s="196"/>
      <c r="N14078" s="197"/>
      <c r="O14078" s="197"/>
      <c r="P14078" s="231"/>
    </row>
    <row r="14079" spans="2:16">
      <c r="B14079" s="351"/>
      <c r="C14079" s="435"/>
      <c r="D14079" s="399"/>
      <c r="E14079" s="400"/>
      <c r="G14079" s="401"/>
      <c r="H14079" s="401"/>
      <c r="I14079" s="401"/>
      <c r="J14079" s="194"/>
      <c r="K14079" s="194"/>
      <c r="L14079" s="195"/>
      <c r="M14079" s="196"/>
      <c r="N14079" s="197"/>
      <c r="O14079" s="197"/>
      <c r="P14079" s="231"/>
    </row>
    <row r="14080" spans="2:16">
      <c r="B14080" s="351"/>
      <c r="C14080" s="435"/>
      <c r="D14080" s="399"/>
      <c r="E14080" s="400"/>
      <c r="G14080" s="401"/>
      <c r="H14080" s="401"/>
      <c r="I14080" s="401"/>
      <c r="J14080" s="194"/>
      <c r="K14080" s="194"/>
      <c r="L14080" s="195"/>
      <c r="M14080" s="196"/>
      <c r="N14080" s="197"/>
      <c r="O14080" s="197"/>
      <c r="P14080" s="231"/>
    </row>
    <row r="14081" spans="2:16">
      <c r="B14081" s="402"/>
      <c r="C14081" s="435"/>
      <c r="D14081" s="404"/>
      <c r="E14081" s="405"/>
      <c r="G14081" s="406"/>
      <c r="H14081" s="406"/>
      <c r="I14081" s="406"/>
      <c r="J14081" s="194"/>
      <c r="K14081" s="194"/>
      <c r="L14081" s="195"/>
      <c r="M14081" s="196"/>
      <c r="N14081" s="197"/>
      <c r="O14081" s="197"/>
      <c r="P14081" s="221"/>
    </row>
    <row r="14082" spans="2:16">
      <c r="B14082" s="351"/>
      <c r="C14082" s="435"/>
      <c r="D14082" s="399"/>
      <c r="E14082" s="400"/>
      <c r="G14082" s="401"/>
      <c r="H14082" s="401"/>
      <c r="I14082" s="401"/>
      <c r="J14082" s="194"/>
      <c r="K14082" s="194"/>
      <c r="L14082" s="195"/>
      <c r="M14082" s="196"/>
      <c r="N14082" s="197"/>
      <c r="O14082" s="197"/>
      <c r="P14082" s="231"/>
    </row>
    <row r="14083" spans="2:16">
      <c r="B14083" s="351"/>
      <c r="C14083" s="435"/>
      <c r="D14083" s="399"/>
      <c r="E14083" s="400"/>
      <c r="G14083" s="401"/>
      <c r="H14083" s="401"/>
      <c r="I14083" s="401"/>
      <c r="J14083" s="194"/>
      <c r="K14083" s="194"/>
      <c r="L14083" s="195"/>
      <c r="M14083" s="196"/>
      <c r="N14083" s="197"/>
      <c r="O14083" s="197"/>
      <c r="P14083" s="231"/>
    </row>
    <row r="14084" spans="2:16">
      <c r="B14084" s="351"/>
      <c r="C14084" s="435"/>
      <c r="D14084" s="399"/>
      <c r="E14084" s="400"/>
      <c r="G14084" s="401"/>
      <c r="H14084" s="401"/>
      <c r="I14084" s="401"/>
      <c r="J14084" s="194"/>
      <c r="K14084" s="194"/>
      <c r="L14084" s="195"/>
      <c r="M14084" s="196"/>
      <c r="N14084" s="197"/>
      <c r="O14084" s="197"/>
      <c r="P14084" s="231"/>
    </row>
    <row r="14085" spans="2:16">
      <c r="B14085" s="351"/>
      <c r="C14085" s="435"/>
      <c r="D14085" s="399"/>
      <c r="E14085" s="400"/>
      <c r="G14085" s="401"/>
      <c r="H14085" s="401"/>
      <c r="I14085" s="401"/>
      <c r="J14085" s="194"/>
      <c r="K14085" s="194"/>
      <c r="L14085" s="195"/>
      <c r="M14085" s="196"/>
      <c r="N14085" s="197"/>
      <c r="O14085" s="197"/>
      <c r="P14085" s="231"/>
    </row>
    <row r="14086" spans="2:16">
      <c r="B14086" s="351"/>
      <c r="C14086" s="435"/>
      <c r="D14086" s="399"/>
      <c r="E14086" s="400"/>
      <c r="G14086" s="401"/>
      <c r="H14086" s="401"/>
      <c r="I14086" s="401"/>
      <c r="J14086" s="194"/>
      <c r="K14086" s="194"/>
      <c r="L14086" s="195"/>
      <c r="M14086" s="196"/>
      <c r="N14086" s="197"/>
      <c r="O14086" s="197"/>
      <c r="P14086" s="231"/>
    </row>
    <row r="14087" spans="2:16">
      <c r="B14087" s="351"/>
      <c r="C14087" s="435"/>
      <c r="D14087" s="399"/>
      <c r="E14087" s="400"/>
      <c r="G14087" s="401"/>
      <c r="H14087" s="401"/>
      <c r="I14087" s="401"/>
      <c r="J14087" s="194"/>
      <c r="K14087" s="194"/>
      <c r="L14087" s="195"/>
      <c r="M14087" s="196"/>
      <c r="N14087" s="197"/>
      <c r="O14087" s="197"/>
      <c r="P14087" s="231"/>
    </row>
    <row r="14088" spans="2:16">
      <c r="B14088" s="351"/>
      <c r="C14088" s="435"/>
      <c r="D14088" s="399"/>
      <c r="E14088" s="400"/>
      <c r="G14088" s="401"/>
      <c r="H14088" s="401"/>
      <c r="I14088" s="401"/>
      <c r="J14088" s="194"/>
      <c r="K14088" s="194"/>
      <c r="L14088" s="195"/>
      <c r="M14088" s="196"/>
      <c r="N14088" s="197"/>
      <c r="O14088" s="197"/>
      <c r="P14088" s="231"/>
    </row>
    <row r="14089" spans="2:16">
      <c r="B14089" s="351"/>
      <c r="C14089" s="435"/>
      <c r="D14089" s="399"/>
      <c r="E14089" s="400"/>
      <c r="G14089" s="401"/>
      <c r="H14089" s="401"/>
      <c r="I14089" s="401"/>
      <c r="J14089" s="194"/>
      <c r="K14089" s="194"/>
      <c r="L14089" s="195"/>
      <c r="M14089" s="196"/>
      <c r="N14089" s="197"/>
      <c r="O14089" s="197"/>
      <c r="P14089" s="231"/>
    </row>
    <row r="14090" spans="2:16">
      <c r="B14090" s="351"/>
      <c r="C14090" s="435"/>
      <c r="D14090" s="399"/>
      <c r="E14090" s="400"/>
      <c r="G14090" s="401"/>
      <c r="H14090" s="401"/>
      <c r="I14090" s="401"/>
      <c r="J14090" s="194"/>
      <c r="K14090" s="194"/>
      <c r="L14090" s="195"/>
      <c r="M14090" s="196"/>
      <c r="N14090" s="197"/>
      <c r="O14090" s="197"/>
      <c r="P14090" s="231"/>
    </row>
    <row r="14091" spans="2:16">
      <c r="B14091" s="351"/>
      <c r="C14091" s="435"/>
      <c r="D14091" s="399"/>
      <c r="E14091" s="400"/>
      <c r="G14091" s="401"/>
      <c r="H14091" s="401"/>
      <c r="I14091" s="401"/>
      <c r="J14091" s="194"/>
      <c r="K14091" s="194"/>
      <c r="L14091" s="195"/>
      <c r="M14091" s="196"/>
      <c r="N14091" s="197"/>
      <c r="O14091" s="197"/>
      <c r="P14091" s="231"/>
    </row>
    <row r="14092" spans="2:16">
      <c r="B14092" s="351"/>
      <c r="C14092" s="435"/>
      <c r="D14092" s="399"/>
      <c r="E14092" s="400"/>
      <c r="G14092" s="401"/>
      <c r="H14092" s="401"/>
      <c r="I14092" s="401"/>
      <c r="J14092" s="194"/>
      <c r="K14092" s="194"/>
      <c r="L14092" s="195"/>
      <c r="M14092" s="196"/>
      <c r="N14092" s="197"/>
      <c r="O14092" s="197"/>
      <c r="P14092" s="231"/>
    </row>
    <row r="14093" spans="2:16">
      <c r="B14093" s="351"/>
      <c r="C14093" s="435"/>
      <c r="D14093" s="399"/>
      <c r="E14093" s="400"/>
      <c r="G14093" s="401"/>
      <c r="H14093" s="401"/>
      <c r="I14093" s="401"/>
      <c r="J14093" s="194"/>
      <c r="K14093" s="194"/>
      <c r="L14093" s="195"/>
      <c r="M14093" s="196"/>
      <c r="N14093" s="197"/>
      <c r="O14093" s="197"/>
      <c r="P14093" s="231"/>
    </row>
    <row r="14094" spans="2:16">
      <c r="B14094" s="351"/>
      <c r="C14094" s="435"/>
      <c r="D14094" s="399"/>
      <c r="E14094" s="400"/>
      <c r="G14094" s="401"/>
      <c r="H14094" s="401"/>
      <c r="I14094" s="401"/>
      <c r="J14094" s="194"/>
      <c r="K14094" s="194"/>
      <c r="L14094" s="195"/>
      <c r="M14094" s="196"/>
      <c r="N14094" s="197"/>
      <c r="O14094" s="197"/>
      <c r="P14094" s="231"/>
    </row>
    <row r="14095" spans="2:16">
      <c r="B14095" s="351"/>
      <c r="C14095" s="435"/>
      <c r="D14095" s="399"/>
      <c r="E14095" s="400"/>
      <c r="G14095" s="401"/>
      <c r="H14095" s="401"/>
      <c r="I14095" s="401"/>
      <c r="J14095" s="194"/>
      <c r="K14095" s="194"/>
      <c r="L14095" s="195"/>
      <c r="M14095" s="196"/>
      <c r="N14095" s="197"/>
      <c r="O14095" s="197"/>
      <c r="P14095" s="231"/>
    </row>
    <row r="14096" spans="2:16">
      <c r="B14096" s="351"/>
      <c r="C14096" s="435"/>
      <c r="D14096" s="399"/>
      <c r="E14096" s="400"/>
      <c r="G14096" s="401"/>
      <c r="H14096" s="401"/>
      <c r="I14096" s="401"/>
      <c r="J14096" s="194"/>
      <c r="K14096" s="194"/>
      <c r="L14096" s="195"/>
      <c r="M14096" s="196"/>
      <c r="N14096" s="197"/>
      <c r="O14096" s="197"/>
      <c r="P14096" s="231"/>
    </row>
    <row r="14097" spans="2:16">
      <c r="B14097" s="351"/>
      <c r="C14097" s="435"/>
      <c r="D14097" s="399"/>
      <c r="E14097" s="400"/>
      <c r="G14097" s="401"/>
      <c r="H14097" s="401"/>
      <c r="I14097" s="401"/>
      <c r="J14097" s="194"/>
      <c r="K14097" s="194"/>
      <c r="L14097" s="195"/>
      <c r="M14097" s="196"/>
      <c r="N14097" s="197"/>
      <c r="O14097" s="197"/>
      <c r="P14097" s="231"/>
    </row>
    <row r="14098" spans="2:16">
      <c r="B14098" s="351"/>
      <c r="C14098" s="435"/>
      <c r="D14098" s="399"/>
      <c r="E14098" s="400"/>
      <c r="G14098" s="401"/>
      <c r="H14098" s="401"/>
      <c r="I14098" s="401"/>
      <c r="J14098" s="194"/>
      <c r="K14098" s="194"/>
      <c r="L14098" s="195"/>
      <c r="M14098" s="196"/>
      <c r="N14098" s="197"/>
      <c r="O14098" s="197"/>
      <c r="P14098" s="231"/>
    </row>
    <row r="14099" spans="2:16">
      <c r="B14099" s="351"/>
      <c r="C14099" s="435"/>
      <c r="D14099" s="399"/>
      <c r="E14099" s="400"/>
      <c r="G14099" s="401"/>
      <c r="H14099" s="401"/>
      <c r="I14099" s="401"/>
      <c r="J14099" s="194"/>
      <c r="K14099" s="194"/>
      <c r="L14099" s="195"/>
      <c r="M14099" s="196"/>
      <c r="N14099" s="197"/>
      <c r="O14099" s="197"/>
      <c r="P14099" s="231"/>
    </row>
    <row r="14100" spans="2:16">
      <c r="B14100" s="351"/>
      <c r="C14100" s="435"/>
      <c r="D14100" s="399"/>
      <c r="E14100" s="400"/>
      <c r="G14100" s="401"/>
      <c r="H14100" s="401"/>
      <c r="I14100" s="401"/>
      <c r="J14100" s="194"/>
      <c r="K14100" s="194"/>
      <c r="L14100" s="195"/>
      <c r="M14100" s="196"/>
      <c r="N14100" s="197"/>
      <c r="O14100" s="197"/>
      <c r="P14100" s="231"/>
    </row>
    <row r="14101" spans="2:16">
      <c r="B14101" s="351"/>
      <c r="C14101" s="435"/>
      <c r="D14101" s="399"/>
      <c r="E14101" s="400"/>
      <c r="G14101" s="401"/>
      <c r="H14101" s="401"/>
      <c r="I14101" s="401"/>
      <c r="J14101" s="194"/>
      <c r="K14101" s="194"/>
      <c r="L14101" s="195"/>
      <c r="M14101" s="196"/>
      <c r="N14101" s="197"/>
      <c r="O14101" s="197"/>
      <c r="P14101" s="231"/>
    </row>
    <row r="14102" spans="2:16">
      <c r="B14102" s="351"/>
      <c r="C14102" s="435"/>
      <c r="D14102" s="399"/>
      <c r="E14102" s="400"/>
      <c r="G14102" s="401"/>
      <c r="H14102" s="401"/>
      <c r="I14102" s="401"/>
      <c r="J14102" s="194"/>
      <c r="K14102" s="194"/>
      <c r="L14102" s="195"/>
      <c r="M14102" s="196"/>
      <c r="N14102" s="197"/>
      <c r="O14102" s="197"/>
      <c r="P14102" s="231"/>
    </row>
    <row r="14103" spans="2:16">
      <c r="B14103" s="351"/>
      <c r="C14103" s="435"/>
      <c r="D14103" s="399"/>
      <c r="E14103" s="400"/>
      <c r="G14103" s="401"/>
      <c r="H14103" s="401"/>
      <c r="I14103" s="401"/>
      <c r="J14103" s="194"/>
      <c r="K14103" s="194"/>
      <c r="L14103" s="195"/>
      <c r="M14103" s="196"/>
      <c r="N14103" s="197"/>
      <c r="O14103" s="197"/>
      <c r="P14103" s="231"/>
    </row>
    <row r="14104" spans="2:16">
      <c r="B14104" s="351"/>
      <c r="C14104" s="435"/>
      <c r="D14104" s="399"/>
      <c r="E14104" s="400"/>
      <c r="G14104" s="401"/>
      <c r="H14104" s="401"/>
      <c r="I14104" s="401"/>
      <c r="J14104" s="194"/>
      <c r="K14104" s="194"/>
      <c r="L14104" s="195"/>
      <c r="M14104" s="196"/>
      <c r="N14104" s="197"/>
      <c r="O14104" s="197"/>
      <c r="P14104" s="231"/>
    </row>
    <row r="14105" spans="2:16">
      <c r="B14105" s="351"/>
      <c r="C14105" s="435"/>
      <c r="D14105" s="399"/>
      <c r="E14105" s="400"/>
      <c r="G14105" s="401"/>
      <c r="H14105" s="401"/>
      <c r="I14105" s="401"/>
      <c r="J14105" s="194"/>
      <c r="K14105" s="194"/>
      <c r="L14105" s="195"/>
      <c r="M14105" s="196"/>
      <c r="N14105" s="197"/>
      <c r="O14105" s="197"/>
      <c r="P14105" s="231"/>
    </row>
    <row r="14106" spans="2:16">
      <c r="B14106" s="351"/>
      <c r="C14106" s="435"/>
      <c r="D14106" s="399"/>
      <c r="E14106" s="400"/>
      <c r="G14106" s="401"/>
      <c r="H14106" s="401"/>
      <c r="I14106" s="401"/>
      <c r="J14106" s="194"/>
      <c r="K14106" s="194"/>
      <c r="L14106" s="195"/>
      <c r="M14106" s="196"/>
      <c r="N14106" s="197"/>
      <c r="O14106" s="197"/>
      <c r="P14106" s="231"/>
    </row>
    <row r="14107" spans="2:16">
      <c r="B14107" s="351"/>
      <c r="C14107" s="435"/>
      <c r="D14107" s="399"/>
      <c r="E14107" s="400"/>
      <c r="G14107" s="401"/>
      <c r="H14107" s="401"/>
      <c r="I14107" s="401"/>
      <c r="J14107" s="194"/>
      <c r="K14107" s="194"/>
      <c r="L14107" s="195"/>
      <c r="M14107" s="196"/>
      <c r="N14107" s="197"/>
      <c r="O14107" s="197"/>
      <c r="P14107" s="231"/>
    </row>
    <row r="14108" spans="2:16">
      <c r="B14108" s="351"/>
      <c r="C14108" s="435"/>
      <c r="D14108" s="399"/>
      <c r="E14108" s="400"/>
      <c r="G14108" s="401"/>
      <c r="H14108" s="401"/>
      <c r="I14108" s="401"/>
      <c r="J14108" s="194"/>
      <c r="K14108" s="194"/>
      <c r="L14108" s="195"/>
      <c r="M14108" s="196"/>
      <c r="N14108" s="197"/>
      <c r="O14108" s="197"/>
      <c r="P14108" s="231"/>
    </row>
    <row r="14109" spans="2:16">
      <c r="B14109" s="351"/>
      <c r="C14109" s="435"/>
      <c r="D14109" s="399"/>
      <c r="E14109" s="400"/>
      <c r="G14109" s="401"/>
      <c r="H14109" s="401"/>
      <c r="I14109" s="401"/>
      <c r="J14109" s="194"/>
      <c r="K14109" s="194"/>
      <c r="L14109" s="195"/>
      <c r="M14109" s="196"/>
      <c r="N14109" s="197"/>
      <c r="O14109" s="197"/>
      <c r="P14109" s="231"/>
    </row>
    <row r="14110" spans="2:16">
      <c r="B14110" s="351"/>
      <c r="C14110" s="435"/>
      <c r="D14110" s="399"/>
      <c r="E14110" s="400"/>
      <c r="G14110" s="401"/>
      <c r="H14110" s="401"/>
      <c r="I14110" s="401"/>
      <c r="J14110" s="194"/>
      <c r="K14110" s="194"/>
      <c r="L14110" s="195"/>
      <c r="M14110" s="196"/>
      <c r="N14110" s="197"/>
      <c r="O14110" s="197"/>
      <c r="P14110" s="231"/>
    </row>
    <row r="14111" spans="2:16">
      <c r="B14111" s="351"/>
      <c r="C14111" s="435"/>
      <c r="D14111" s="399"/>
      <c r="E14111" s="400"/>
      <c r="G14111" s="401"/>
      <c r="H14111" s="401"/>
      <c r="I14111" s="401"/>
      <c r="J14111" s="194"/>
      <c r="K14111" s="194"/>
      <c r="L14111" s="195"/>
      <c r="M14111" s="196"/>
      <c r="N14111" s="197"/>
      <c r="O14111" s="197"/>
      <c r="P14111" s="231"/>
    </row>
    <row r="14112" spans="2:16">
      <c r="B14112" s="351"/>
      <c r="C14112" s="435"/>
      <c r="D14112" s="399"/>
      <c r="E14112" s="400"/>
      <c r="G14112" s="401"/>
      <c r="H14112" s="401"/>
      <c r="I14112" s="401"/>
      <c r="J14112" s="194"/>
      <c r="K14112" s="194"/>
      <c r="L14112" s="195"/>
      <c r="M14112" s="196"/>
      <c r="N14112" s="197"/>
      <c r="O14112" s="197"/>
      <c r="P14112" s="231"/>
    </row>
    <row r="14113" spans="2:16">
      <c r="B14113" s="351"/>
      <c r="C14113" s="435"/>
      <c r="D14113" s="399"/>
      <c r="E14113" s="400"/>
      <c r="G14113" s="401"/>
      <c r="H14113" s="401"/>
      <c r="I14113" s="401"/>
      <c r="J14113" s="194"/>
      <c r="K14113" s="194"/>
      <c r="L14113" s="195"/>
      <c r="M14113" s="196"/>
      <c r="N14113" s="197"/>
      <c r="O14113" s="197"/>
      <c r="P14113" s="231"/>
    </row>
    <row r="14114" spans="2:16">
      <c r="B14114" s="351"/>
      <c r="C14114" s="435"/>
      <c r="D14114" s="399"/>
      <c r="E14114" s="400"/>
      <c r="G14114" s="401"/>
      <c r="H14114" s="401"/>
      <c r="I14114" s="401"/>
      <c r="J14114" s="194"/>
      <c r="K14114" s="194"/>
      <c r="L14114" s="195"/>
      <c r="M14114" s="196"/>
      <c r="N14114" s="197"/>
      <c r="O14114" s="197"/>
      <c r="P14114" s="231"/>
    </row>
    <row r="14115" spans="2:16">
      <c r="B14115" s="351"/>
      <c r="C14115" s="435"/>
      <c r="D14115" s="399"/>
      <c r="E14115" s="400"/>
      <c r="G14115" s="401"/>
      <c r="H14115" s="401"/>
      <c r="I14115" s="401"/>
      <c r="J14115" s="194"/>
      <c r="K14115" s="194"/>
      <c r="L14115" s="195"/>
      <c r="M14115" s="196"/>
      <c r="N14115" s="197"/>
      <c r="O14115" s="197"/>
      <c r="P14115" s="231"/>
    </row>
    <row r="14116" spans="2:16">
      <c r="B14116" s="351"/>
      <c r="C14116" s="435"/>
      <c r="D14116" s="399"/>
      <c r="E14116" s="400"/>
      <c r="G14116" s="401"/>
      <c r="H14116" s="401"/>
      <c r="I14116" s="401"/>
      <c r="J14116" s="194"/>
      <c r="K14116" s="194"/>
      <c r="L14116" s="195"/>
      <c r="M14116" s="196"/>
      <c r="N14116" s="197"/>
      <c r="O14116" s="197"/>
      <c r="P14116" s="231"/>
    </row>
    <row r="14117" spans="2:16">
      <c r="B14117" s="351"/>
      <c r="C14117" s="435"/>
      <c r="D14117" s="399"/>
      <c r="E14117" s="400"/>
      <c r="G14117" s="401"/>
      <c r="H14117" s="401"/>
      <c r="I14117" s="401"/>
      <c r="J14117" s="194"/>
      <c r="K14117" s="194"/>
      <c r="L14117" s="195"/>
      <c r="M14117" s="196"/>
      <c r="N14117" s="197"/>
      <c r="O14117" s="197"/>
      <c r="P14117" s="231"/>
    </row>
    <row r="14118" spans="2:16">
      <c r="B14118" s="351"/>
      <c r="C14118" s="435"/>
      <c r="D14118" s="399"/>
      <c r="E14118" s="400"/>
      <c r="G14118" s="401"/>
      <c r="H14118" s="401"/>
      <c r="I14118" s="401"/>
      <c r="J14118" s="194"/>
      <c r="K14118" s="194"/>
      <c r="L14118" s="195"/>
      <c r="M14118" s="196"/>
      <c r="N14118" s="197"/>
      <c r="O14118" s="197"/>
      <c r="P14118" s="231"/>
    </row>
    <row r="14119" spans="2:16">
      <c r="B14119" s="351"/>
      <c r="C14119" s="435"/>
      <c r="D14119" s="399"/>
      <c r="E14119" s="400"/>
      <c r="G14119" s="401"/>
      <c r="H14119" s="401"/>
      <c r="I14119" s="401"/>
      <c r="J14119" s="194"/>
      <c r="K14119" s="194"/>
      <c r="L14119" s="195"/>
      <c r="M14119" s="196"/>
      <c r="N14119" s="197"/>
      <c r="O14119" s="197"/>
      <c r="P14119" s="231"/>
    </row>
    <row r="14120" spans="2:16">
      <c r="B14120" s="351"/>
      <c r="C14120" s="435"/>
      <c r="D14120" s="399"/>
      <c r="E14120" s="400"/>
      <c r="G14120" s="401"/>
      <c r="H14120" s="401"/>
      <c r="I14120" s="401"/>
      <c r="J14120" s="194"/>
      <c r="K14120" s="194"/>
      <c r="L14120" s="195"/>
      <c r="M14120" s="196"/>
      <c r="N14120" s="197"/>
      <c r="O14120" s="197"/>
      <c r="P14120" s="231"/>
    </row>
    <row r="14121" spans="2:16">
      <c r="B14121" s="351"/>
      <c r="C14121" s="435"/>
      <c r="D14121" s="399"/>
      <c r="E14121" s="400"/>
      <c r="G14121" s="401"/>
      <c r="H14121" s="401"/>
      <c r="I14121" s="401"/>
      <c r="J14121" s="194"/>
      <c r="K14121" s="194"/>
      <c r="L14121" s="195"/>
      <c r="M14121" s="196"/>
      <c r="N14121" s="197"/>
      <c r="O14121" s="197"/>
      <c r="P14121" s="231"/>
    </row>
    <row r="14122" spans="2:16">
      <c r="B14122" s="351"/>
      <c r="C14122" s="435"/>
      <c r="D14122" s="399"/>
      <c r="E14122" s="400"/>
      <c r="G14122" s="401"/>
      <c r="H14122" s="401"/>
      <c r="I14122" s="401"/>
      <c r="J14122" s="194"/>
      <c r="K14122" s="194"/>
      <c r="L14122" s="195"/>
      <c r="M14122" s="196"/>
      <c r="N14122" s="197"/>
      <c r="O14122" s="197"/>
      <c r="P14122" s="231"/>
    </row>
    <row r="14123" spans="2:16">
      <c r="B14123" s="351"/>
      <c r="C14123" s="435"/>
      <c r="D14123" s="399"/>
      <c r="E14123" s="400"/>
      <c r="G14123" s="401"/>
      <c r="H14123" s="401"/>
      <c r="I14123" s="401"/>
      <c r="J14123" s="194"/>
      <c r="K14123" s="194"/>
      <c r="L14123" s="195"/>
      <c r="M14123" s="196"/>
      <c r="N14123" s="197"/>
      <c r="O14123" s="197"/>
      <c r="P14123" s="231"/>
    </row>
    <row r="14124" spans="2:16">
      <c r="B14124" s="351"/>
      <c r="C14124" s="435"/>
      <c r="D14124" s="399"/>
      <c r="E14124" s="400"/>
      <c r="G14124" s="401"/>
      <c r="H14124" s="401"/>
      <c r="I14124" s="401"/>
      <c r="J14124" s="194"/>
      <c r="K14124" s="194"/>
      <c r="L14124" s="195"/>
      <c r="M14124" s="196"/>
      <c r="N14124" s="197"/>
      <c r="O14124" s="197"/>
      <c r="P14124" s="231"/>
    </row>
    <row r="14125" spans="2:16">
      <c r="B14125" s="351"/>
      <c r="C14125" s="435"/>
      <c r="D14125" s="399"/>
      <c r="E14125" s="400"/>
      <c r="G14125" s="401"/>
      <c r="H14125" s="401"/>
      <c r="I14125" s="401"/>
      <c r="J14125" s="194"/>
      <c r="K14125" s="194"/>
      <c r="L14125" s="195"/>
      <c r="M14125" s="196"/>
      <c r="N14125" s="197"/>
      <c r="O14125" s="197"/>
      <c r="P14125" s="231"/>
    </row>
    <row r="14126" spans="2:16">
      <c r="B14126" s="351"/>
      <c r="C14126" s="435"/>
      <c r="D14126" s="399"/>
      <c r="E14126" s="400"/>
      <c r="G14126" s="401"/>
      <c r="H14126" s="401"/>
      <c r="I14126" s="401"/>
      <c r="J14126" s="194"/>
      <c r="K14126" s="194"/>
      <c r="L14126" s="195"/>
      <c r="M14126" s="196"/>
      <c r="N14126" s="197"/>
      <c r="O14126" s="197"/>
      <c r="P14126" s="231"/>
    </row>
    <row r="14127" spans="2:16">
      <c r="B14127" s="351"/>
      <c r="C14127" s="435"/>
      <c r="D14127" s="399"/>
      <c r="E14127" s="400"/>
      <c r="G14127" s="401"/>
      <c r="H14127" s="401"/>
      <c r="I14127" s="401"/>
      <c r="J14127" s="194"/>
      <c r="K14127" s="194"/>
      <c r="L14127" s="195"/>
      <c r="M14127" s="196"/>
      <c r="N14127" s="197"/>
      <c r="O14127" s="197"/>
      <c r="P14127" s="231"/>
    </row>
    <row r="14128" spans="2:16">
      <c r="B14128" s="351"/>
      <c r="C14128" s="435"/>
      <c r="D14128" s="399"/>
      <c r="E14128" s="400"/>
      <c r="G14128" s="401"/>
      <c r="H14128" s="401"/>
      <c r="I14128" s="401"/>
      <c r="J14128" s="194"/>
      <c r="K14128" s="194"/>
      <c r="L14128" s="195"/>
      <c r="M14128" s="196"/>
      <c r="N14128" s="197"/>
      <c r="O14128" s="197"/>
      <c r="P14128" s="231"/>
    </row>
    <row r="14129" spans="2:16">
      <c r="B14129" s="351"/>
      <c r="C14129" s="435"/>
      <c r="D14129" s="399"/>
      <c r="E14129" s="400"/>
      <c r="G14129" s="401"/>
      <c r="H14129" s="401"/>
      <c r="I14129" s="401"/>
      <c r="J14129" s="194"/>
      <c r="K14129" s="194"/>
      <c r="L14129" s="195"/>
      <c r="M14129" s="196"/>
      <c r="N14129" s="197"/>
      <c r="O14129" s="197"/>
      <c r="P14129" s="231"/>
    </row>
    <row r="14130" spans="2:16">
      <c r="B14130" s="351"/>
      <c r="C14130" s="435"/>
      <c r="D14130" s="399"/>
      <c r="E14130" s="400"/>
      <c r="G14130" s="401"/>
      <c r="H14130" s="401"/>
      <c r="I14130" s="401"/>
      <c r="J14130" s="194"/>
      <c r="K14130" s="194"/>
      <c r="L14130" s="195"/>
      <c r="M14130" s="196"/>
      <c r="N14130" s="197"/>
      <c r="O14130" s="197"/>
      <c r="P14130" s="231"/>
    </row>
    <row r="14131" spans="2:16">
      <c r="B14131" s="351"/>
      <c r="C14131" s="435"/>
      <c r="D14131" s="399"/>
      <c r="E14131" s="400"/>
      <c r="G14131" s="401"/>
      <c r="H14131" s="401"/>
      <c r="I14131" s="401"/>
      <c r="J14131" s="194"/>
      <c r="K14131" s="194"/>
      <c r="L14131" s="195"/>
      <c r="M14131" s="196"/>
      <c r="N14131" s="197"/>
      <c r="O14131" s="197"/>
      <c r="P14131" s="231"/>
    </row>
    <row r="14132" spans="2:16">
      <c r="B14132" s="351"/>
      <c r="C14132" s="435"/>
      <c r="D14132" s="399"/>
      <c r="E14132" s="400"/>
      <c r="G14132" s="401"/>
      <c r="H14132" s="401"/>
      <c r="I14132" s="401"/>
      <c r="J14132" s="194"/>
      <c r="K14132" s="194"/>
      <c r="L14132" s="195"/>
      <c r="M14132" s="196"/>
      <c r="N14132" s="197"/>
      <c r="O14132" s="197"/>
      <c r="P14132" s="231"/>
    </row>
    <row r="14133" spans="2:16">
      <c r="B14133" s="351"/>
      <c r="C14133" s="435"/>
      <c r="D14133" s="399"/>
      <c r="E14133" s="400"/>
      <c r="G14133" s="401"/>
      <c r="H14133" s="401"/>
      <c r="I14133" s="401"/>
      <c r="J14133" s="194"/>
      <c r="K14133" s="194"/>
      <c r="L14133" s="195"/>
      <c r="M14133" s="196"/>
      <c r="N14133" s="197"/>
      <c r="O14133" s="197"/>
      <c r="P14133" s="231"/>
    </row>
    <row r="14134" spans="2:16">
      <c r="B14134" s="351"/>
      <c r="C14134" s="435"/>
      <c r="D14134" s="399"/>
      <c r="E14134" s="400"/>
      <c r="G14134" s="401"/>
      <c r="H14134" s="401"/>
      <c r="I14134" s="401"/>
      <c r="J14134" s="194"/>
      <c r="K14134" s="194"/>
      <c r="L14134" s="195"/>
      <c r="M14134" s="196"/>
      <c r="N14134" s="197"/>
      <c r="O14134" s="197"/>
      <c r="P14134" s="231"/>
    </row>
    <row r="14135" spans="2:16">
      <c r="B14135" s="351"/>
      <c r="C14135" s="435"/>
      <c r="D14135" s="399"/>
      <c r="E14135" s="400"/>
      <c r="G14135" s="401"/>
      <c r="H14135" s="401"/>
      <c r="I14135" s="401"/>
      <c r="J14135" s="194"/>
      <c r="K14135" s="194"/>
      <c r="L14135" s="195"/>
      <c r="M14135" s="196"/>
      <c r="N14135" s="197"/>
      <c r="O14135" s="197"/>
      <c r="P14135" s="231"/>
    </row>
    <row r="14136" spans="2:16">
      <c r="B14136" s="351"/>
      <c r="C14136" s="435"/>
      <c r="D14136" s="399"/>
      <c r="E14136" s="400"/>
      <c r="G14136" s="401"/>
      <c r="H14136" s="401"/>
      <c r="I14136" s="401"/>
      <c r="J14136" s="194"/>
      <c r="K14136" s="194"/>
      <c r="L14136" s="195"/>
      <c r="M14136" s="196"/>
      <c r="N14136" s="197"/>
      <c r="O14136" s="197"/>
      <c r="P14136" s="231"/>
    </row>
    <row r="14137" spans="2:16">
      <c r="B14137" s="351"/>
      <c r="C14137" s="435"/>
      <c r="D14137" s="399"/>
      <c r="E14137" s="400"/>
      <c r="G14137" s="401"/>
      <c r="H14137" s="401"/>
      <c r="I14137" s="401"/>
      <c r="J14137" s="194"/>
      <c r="K14137" s="194"/>
      <c r="L14137" s="195"/>
      <c r="M14137" s="196"/>
      <c r="N14137" s="197"/>
      <c r="O14137" s="197"/>
      <c r="P14137" s="231"/>
    </row>
    <row r="14138" spans="2:16">
      <c r="B14138" s="402"/>
      <c r="C14138" s="436"/>
      <c r="D14138" s="404"/>
      <c r="E14138" s="405"/>
      <c r="G14138" s="406"/>
      <c r="H14138" s="406"/>
      <c r="I14138" s="406"/>
      <c r="J14138" s="194"/>
      <c r="K14138" s="194"/>
      <c r="L14138" s="195"/>
      <c r="M14138" s="196"/>
      <c r="N14138" s="197"/>
      <c r="O14138" s="197"/>
      <c r="P14138" s="221"/>
    </row>
    <row r="14139" spans="2:16">
      <c r="B14139" s="351"/>
      <c r="C14139" s="435"/>
      <c r="D14139" s="399"/>
      <c r="E14139" s="400"/>
      <c r="G14139" s="401"/>
      <c r="H14139" s="401"/>
      <c r="I14139" s="401"/>
      <c r="J14139" s="194"/>
      <c r="K14139" s="194"/>
      <c r="L14139" s="195"/>
      <c r="M14139" s="196"/>
      <c r="N14139" s="197"/>
      <c r="O14139" s="197"/>
      <c r="P14139" s="231"/>
    </row>
    <row r="14140" spans="2:16">
      <c r="B14140" s="351"/>
      <c r="C14140" s="435"/>
      <c r="D14140" s="399"/>
      <c r="E14140" s="400"/>
      <c r="G14140" s="401"/>
      <c r="H14140" s="401"/>
      <c r="I14140" s="401"/>
      <c r="J14140" s="194"/>
      <c r="K14140" s="194"/>
      <c r="L14140" s="195"/>
      <c r="M14140" s="196"/>
      <c r="N14140" s="197"/>
      <c r="O14140" s="197"/>
      <c r="P14140" s="231"/>
    </row>
    <row r="14141" spans="2:16">
      <c r="B14141" s="351"/>
      <c r="C14141" s="435"/>
      <c r="D14141" s="399"/>
      <c r="E14141" s="400"/>
      <c r="G14141" s="401"/>
      <c r="H14141" s="401"/>
      <c r="I14141" s="401"/>
      <c r="J14141" s="194"/>
      <c r="K14141" s="194"/>
      <c r="L14141" s="195"/>
      <c r="M14141" s="196"/>
      <c r="N14141" s="197"/>
      <c r="O14141" s="197"/>
      <c r="P14141" s="231"/>
    </row>
    <row r="14142" spans="2:16">
      <c r="B14142" s="351"/>
      <c r="C14142" s="435"/>
      <c r="D14142" s="399"/>
      <c r="E14142" s="400"/>
      <c r="G14142" s="401"/>
      <c r="H14142" s="401"/>
      <c r="I14142" s="401"/>
      <c r="J14142" s="194"/>
      <c r="K14142" s="194"/>
      <c r="L14142" s="195"/>
      <c r="M14142" s="196"/>
      <c r="N14142" s="197"/>
      <c r="O14142" s="197"/>
      <c r="P14142" s="231"/>
    </row>
    <row r="14143" spans="2:16">
      <c r="B14143" s="351"/>
      <c r="C14143" s="435"/>
      <c r="D14143" s="399"/>
      <c r="E14143" s="400"/>
      <c r="G14143" s="401"/>
      <c r="H14143" s="401"/>
      <c r="I14143" s="401"/>
      <c r="J14143" s="194"/>
      <c r="K14143" s="194"/>
      <c r="L14143" s="195"/>
      <c r="M14143" s="196"/>
      <c r="N14143" s="197"/>
      <c r="O14143" s="197"/>
      <c r="P14143" s="231"/>
    </row>
    <row r="14144" spans="2:16">
      <c r="B14144" s="351"/>
      <c r="C14144" s="435"/>
      <c r="D14144" s="399"/>
      <c r="E14144" s="400"/>
      <c r="G14144" s="401"/>
      <c r="H14144" s="401"/>
      <c r="I14144" s="401"/>
      <c r="J14144" s="194"/>
      <c r="K14144" s="194"/>
      <c r="L14144" s="195"/>
      <c r="M14144" s="196"/>
      <c r="N14144" s="197"/>
      <c r="O14144" s="197"/>
      <c r="P14144" s="231"/>
    </row>
    <row r="14145" spans="2:16">
      <c r="B14145" s="351"/>
      <c r="C14145" s="435"/>
      <c r="D14145" s="399"/>
      <c r="E14145" s="400"/>
      <c r="G14145" s="401"/>
      <c r="H14145" s="401"/>
      <c r="I14145" s="401"/>
      <c r="J14145" s="194"/>
      <c r="K14145" s="194"/>
      <c r="L14145" s="195"/>
      <c r="M14145" s="196"/>
      <c r="N14145" s="197"/>
      <c r="O14145" s="197"/>
      <c r="P14145" s="231"/>
    </row>
    <row r="14146" spans="2:16">
      <c r="B14146" s="351"/>
      <c r="C14146" s="435"/>
      <c r="D14146" s="399"/>
      <c r="E14146" s="400"/>
      <c r="G14146" s="401"/>
      <c r="H14146" s="401"/>
      <c r="I14146" s="401"/>
      <c r="J14146" s="194"/>
      <c r="K14146" s="194"/>
      <c r="L14146" s="195"/>
      <c r="M14146" s="196"/>
      <c r="N14146" s="197"/>
      <c r="O14146" s="197"/>
      <c r="P14146" s="231"/>
    </row>
    <row r="14147" spans="2:16">
      <c r="B14147" s="351"/>
      <c r="C14147" s="435"/>
      <c r="D14147" s="399"/>
      <c r="E14147" s="400"/>
      <c r="G14147" s="401"/>
      <c r="H14147" s="401"/>
      <c r="I14147" s="401"/>
      <c r="J14147" s="194"/>
      <c r="K14147" s="194"/>
      <c r="L14147" s="195"/>
      <c r="M14147" s="196"/>
      <c r="N14147" s="197"/>
      <c r="O14147" s="197"/>
      <c r="P14147" s="231"/>
    </row>
    <row r="14148" spans="2:16">
      <c r="B14148" s="351"/>
      <c r="C14148" s="435"/>
      <c r="D14148" s="399"/>
      <c r="E14148" s="400"/>
      <c r="G14148" s="401"/>
      <c r="H14148" s="401"/>
      <c r="I14148" s="401"/>
      <c r="J14148" s="194"/>
      <c r="K14148" s="194"/>
      <c r="L14148" s="195"/>
      <c r="M14148" s="196"/>
      <c r="N14148" s="197"/>
      <c r="O14148" s="197"/>
      <c r="P14148" s="231"/>
    </row>
    <row r="14149" spans="2:16">
      <c r="B14149" s="351"/>
      <c r="C14149" s="435"/>
      <c r="D14149" s="399"/>
      <c r="E14149" s="400"/>
      <c r="G14149" s="401"/>
      <c r="H14149" s="401"/>
      <c r="I14149" s="401"/>
      <c r="J14149" s="194"/>
      <c r="K14149" s="194"/>
      <c r="L14149" s="195"/>
      <c r="M14149" s="196"/>
      <c r="N14149" s="197"/>
      <c r="O14149" s="197"/>
      <c r="P14149" s="231"/>
    </row>
    <row r="14150" spans="2:16">
      <c r="B14150" s="351"/>
      <c r="C14150" s="435"/>
      <c r="D14150" s="399"/>
      <c r="E14150" s="400"/>
      <c r="G14150" s="401"/>
      <c r="H14150" s="401"/>
      <c r="I14150" s="401"/>
      <c r="J14150" s="194"/>
      <c r="K14150" s="194"/>
      <c r="L14150" s="195"/>
      <c r="M14150" s="196"/>
      <c r="N14150" s="197"/>
      <c r="O14150" s="197"/>
      <c r="P14150" s="231"/>
    </row>
    <row r="14151" spans="2:16">
      <c r="B14151" s="351"/>
      <c r="C14151" s="435"/>
      <c r="D14151" s="399"/>
      <c r="E14151" s="400"/>
      <c r="G14151" s="401"/>
      <c r="H14151" s="401"/>
      <c r="I14151" s="401"/>
      <c r="J14151" s="194"/>
      <c r="K14151" s="194"/>
      <c r="L14151" s="195"/>
      <c r="M14151" s="196"/>
      <c r="N14151" s="197"/>
      <c r="O14151" s="197"/>
      <c r="P14151" s="231"/>
    </row>
    <row r="14152" spans="2:16">
      <c r="B14152" s="351"/>
      <c r="C14152" s="435"/>
      <c r="D14152" s="399"/>
      <c r="E14152" s="400"/>
      <c r="G14152" s="401"/>
      <c r="H14152" s="401"/>
      <c r="I14152" s="401"/>
      <c r="J14152" s="194"/>
      <c r="K14152" s="194"/>
      <c r="L14152" s="195"/>
      <c r="M14152" s="196"/>
      <c r="N14152" s="197"/>
      <c r="O14152" s="197"/>
      <c r="P14152" s="231"/>
    </row>
    <row r="14153" spans="2:16">
      <c r="B14153" s="351"/>
      <c r="C14153" s="435"/>
      <c r="D14153" s="399"/>
      <c r="E14153" s="400"/>
      <c r="G14153" s="401"/>
      <c r="H14153" s="401"/>
      <c r="I14153" s="401"/>
      <c r="J14153" s="194"/>
      <c r="K14153" s="194"/>
      <c r="L14153" s="195"/>
      <c r="M14153" s="196"/>
      <c r="N14153" s="197"/>
      <c r="O14153" s="197"/>
      <c r="P14153" s="231"/>
    </row>
    <row r="14154" spans="2:16">
      <c r="B14154" s="351"/>
      <c r="C14154" s="435"/>
      <c r="D14154" s="399"/>
      <c r="E14154" s="400"/>
      <c r="G14154" s="401"/>
      <c r="H14154" s="401"/>
      <c r="I14154" s="401"/>
      <c r="J14154" s="194"/>
      <c r="K14154" s="194"/>
      <c r="L14154" s="195"/>
      <c r="M14154" s="196"/>
      <c r="N14154" s="197"/>
      <c r="O14154" s="197"/>
      <c r="P14154" s="231"/>
    </row>
    <row r="14155" spans="2:16">
      <c r="B14155" s="351"/>
      <c r="C14155" s="435"/>
      <c r="D14155" s="399"/>
      <c r="E14155" s="400"/>
      <c r="G14155" s="401"/>
      <c r="H14155" s="401"/>
      <c r="I14155" s="401"/>
      <c r="J14155" s="194"/>
      <c r="K14155" s="194"/>
      <c r="L14155" s="195"/>
      <c r="M14155" s="196"/>
      <c r="N14155" s="197"/>
      <c r="O14155" s="197"/>
      <c r="P14155" s="231"/>
    </row>
    <row r="14156" spans="2:16">
      <c r="B14156" s="351"/>
      <c r="C14156" s="435"/>
      <c r="D14156" s="399"/>
      <c r="E14156" s="400"/>
      <c r="G14156" s="401"/>
      <c r="H14156" s="401"/>
      <c r="I14156" s="401"/>
      <c r="J14156" s="194"/>
      <c r="K14156" s="194"/>
      <c r="L14156" s="195"/>
      <c r="M14156" s="196"/>
      <c r="N14156" s="197"/>
      <c r="O14156" s="197"/>
      <c r="P14156" s="231"/>
    </row>
    <row r="14157" spans="2:16">
      <c r="B14157" s="351"/>
      <c r="C14157" s="435"/>
      <c r="D14157" s="399"/>
      <c r="E14157" s="400"/>
      <c r="G14157" s="401"/>
      <c r="H14157" s="401"/>
      <c r="I14157" s="401"/>
      <c r="J14157" s="194"/>
      <c r="K14157" s="194"/>
      <c r="L14157" s="195"/>
      <c r="M14157" s="196"/>
      <c r="N14157" s="197"/>
      <c r="O14157" s="197"/>
      <c r="P14157" s="231"/>
    </row>
    <row r="14158" spans="2:16">
      <c r="B14158" s="351"/>
      <c r="C14158" s="435"/>
      <c r="D14158" s="399"/>
      <c r="E14158" s="400"/>
      <c r="G14158" s="401"/>
      <c r="H14158" s="401"/>
      <c r="I14158" s="401"/>
      <c r="J14158" s="194"/>
      <c r="K14158" s="194"/>
      <c r="L14158" s="195"/>
      <c r="M14158" s="196"/>
      <c r="N14158" s="197"/>
      <c r="O14158" s="197"/>
      <c r="P14158" s="231"/>
    </row>
    <row r="14159" spans="2:16">
      <c r="B14159" s="351"/>
      <c r="C14159" s="435"/>
      <c r="D14159" s="399"/>
      <c r="E14159" s="400"/>
      <c r="G14159" s="401"/>
      <c r="H14159" s="401"/>
      <c r="I14159" s="401"/>
      <c r="J14159" s="194"/>
      <c r="K14159" s="194"/>
      <c r="L14159" s="195"/>
      <c r="M14159" s="196"/>
      <c r="N14159" s="197"/>
      <c r="O14159" s="197"/>
      <c r="P14159" s="231"/>
    </row>
    <row r="14160" spans="2:16">
      <c r="B14160" s="351"/>
      <c r="C14160" s="435"/>
      <c r="D14160" s="399"/>
      <c r="E14160" s="400"/>
      <c r="G14160" s="401"/>
      <c r="H14160" s="401"/>
      <c r="I14160" s="401"/>
      <c r="J14160" s="194"/>
      <c r="K14160" s="194"/>
      <c r="L14160" s="195"/>
      <c r="M14160" s="196"/>
      <c r="N14160" s="197"/>
      <c r="O14160" s="197"/>
      <c r="P14160" s="231"/>
    </row>
    <row r="14161" spans="2:16">
      <c r="B14161" s="351"/>
      <c r="C14161" s="435"/>
      <c r="D14161" s="399"/>
      <c r="E14161" s="400"/>
      <c r="G14161" s="401"/>
      <c r="H14161" s="401"/>
      <c r="I14161" s="401"/>
      <c r="J14161" s="194"/>
      <c r="K14161" s="194"/>
      <c r="L14161" s="195"/>
      <c r="M14161" s="196"/>
      <c r="N14161" s="197"/>
      <c r="O14161" s="197"/>
      <c r="P14161" s="231"/>
    </row>
    <row r="14162" spans="2:16">
      <c r="B14162" s="351"/>
      <c r="C14162" s="435"/>
      <c r="D14162" s="399"/>
      <c r="E14162" s="400"/>
      <c r="G14162" s="401"/>
      <c r="H14162" s="401"/>
      <c r="I14162" s="401"/>
      <c r="J14162" s="194"/>
      <c r="K14162" s="194"/>
      <c r="L14162" s="195"/>
      <c r="M14162" s="196"/>
      <c r="N14162" s="197"/>
      <c r="O14162" s="197"/>
      <c r="P14162" s="231"/>
    </row>
    <row r="14163" spans="2:16">
      <c r="B14163" s="351"/>
      <c r="C14163" s="435"/>
      <c r="D14163" s="399"/>
      <c r="E14163" s="400"/>
      <c r="G14163" s="401"/>
      <c r="H14163" s="401"/>
      <c r="I14163" s="401"/>
      <c r="J14163" s="194"/>
      <c r="K14163" s="194"/>
      <c r="L14163" s="195"/>
      <c r="M14163" s="196"/>
      <c r="N14163" s="197"/>
      <c r="O14163" s="197"/>
      <c r="P14163" s="231"/>
    </row>
    <row r="14164" spans="2:16">
      <c r="B14164" s="351"/>
      <c r="C14164" s="435"/>
      <c r="D14164" s="399"/>
      <c r="E14164" s="400"/>
      <c r="G14164" s="401"/>
      <c r="H14164" s="401"/>
      <c r="I14164" s="401"/>
      <c r="J14164" s="194"/>
      <c r="K14164" s="194"/>
      <c r="L14164" s="195"/>
      <c r="M14164" s="196"/>
      <c r="N14164" s="197"/>
      <c r="O14164" s="197"/>
      <c r="P14164" s="231"/>
    </row>
    <row r="14165" spans="2:16">
      <c r="B14165" s="351"/>
      <c r="C14165" s="435"/>
      <c r="D14165" s="399"/>
      <c r="E14165" s="400"/>
      <c r="G14165" s="401"/>
      <c r="H14165" s="401"/>
      <c r="I14165" s="401"/>
      <c r="J14165" s="194"/>
      <c r="K14165" s="194"/>
      <c r="L14165" s="195"/>
      <c r="M14165" s="196"/>
      <c r="N14165" s="197"/>
      <c r="O14165" s="197"/>
      <c r="P14165" s="231"/>
    </row>
    <row r="14166" spans="2:16">
      <c r="B14166" s="351"/>
      <c r="C14166" s="435"/>
      <c r="D14166" s="399"/>
      <c r="E14166" s="400"/>
      <c r="G14166" s="401"/>
      <c r="H14166" s="401"/>
      <c r="I14166" s="401"/>
      <c r="J14166" s="194"/>
      <c r="K14166" s="194"/>
      <c r="L14166" s="195"/>
      <c r="M14166" s="196"/>
      <c r="N14166" s="197"/>
      <c r="O14166" s="197"/>
      <c r="P14166" s="231"/>
    </row>
    <row r="14167" spans="2:16">
      <c r="B14167" s="351"/>
      <c r="C14167" s="435"/>
      <c r="D14167" s="399"/>
      <c r="E14167" s="400"/>
      <c r="G14167" s="401"/>
      <c r="H14167" s="401"/>
      <c r="I14167" s="401"/>
      <c r="J14167" s="194"/>
      <c r="K14167" s="194"/>
      <c r="L14167" s="195"/>
      <c r="M14167" s="196"/>
      <c r="N14167" s="197"/>
      <c r="O14167" s="197"/>
      <c r="P14167" s="231"/>
    </row>
    <row r="14168" spans="2:16">
      <c r="B14168" s="351"/>
      <c r="C14168" s="435"/>
      <c r="D14168" s="399"/>
      <c r="E14168" s="400"/>
      <c r="G14168" s="401"/>
      <c r="H14168" s="401"/>
      <c r="I14168" s="401"/>
      <c r="J14168" s="194"/>
      <c r="K14168" s="194"/>
      <c r="L14168" s="195"/>
      <c r="M14168" s="196"/>
      <c r="N14168" s="197"/>
      <c r="O14168" s="197"/>
      <c r="P14168" s="231"/>
    </row>
    <row r="14169" spans="2:16">
      <c r="B14169" s="351"/>
      <c r="C14169" s="435"/>
      <c r="D14169" s="399"/>
      <c r="E14169" s="400"/>
      <c r="G14169" s="401"/>
      <c r="H14169" s="401"/>
      <c r="I14169" s="401"/>
      <c r="J14169" s="194"/>
      <c r="K14169" s="194"/>
      <c r="L14169" s="195"/>
      <c r="M14169" s="196"/>
      <c r="N14169" s="197"/>
      <c r="O14169" s="197"/>
      <c r="P14169" s="231"/>
    </row>
    <row r="14170" spans="2:16">
      <c r="B14170" s="351"/>
      <c r="C14170" s="435"/>
      <c r="D14170" s="399"/>
      <c r="E14170" s="400"/>
      <c r="G14170" s="401"/>
      <c r="H14170" s="401"/>
      <c r="I14170" s="401"/>
      <c r="J14170" s="194"/>
      <c r="K14170" s="194"/>
      <c r="L14170" s="195"/>
      <c r="M14170" s="196"/>
      <c r="N14170" s="197"/>
      <c r="O14170" s="197"/>
      <c r="P14170" s="231"/>
    </row>
    <row r="14171" spans="2:16">
      <c r="B14171" s="351"/>
      <c r="C14171" s="435"/>
      <c r="D14171" s="399"/>
      <c r="E14171" s="400"/>
      <c r="G14171" s="401"/>
      <c r="H14171" s="401"/>
      <c r="I14171" s="401"/>
      <c r="J14171" s="194"/>
      <c r="K14171" s="194"/>
      <c r="L14171" s="195"/>
      <c r="M14171" s="196"/>
      <c r="N14171" s="197"/>
      <c r="O14171" s="197"/>
      <c r="P14171" s="231"/>
    </row>
    <row r="14172" spans="2:16">
      <c r="B14172" s="351"/>
      <c r="C14172" s="435"/>
      <c r="D14172" s="399"/>
      <c r="E14172" s="400"/>
      <c r="G14172" s="401"/>
      <c r="H14172" s="401"/>
      <c r="I14172" s="401"/>
      <c r="J14172" s="194"/>
      <c r="K14172" s="194"/>
      <c r="L14172" s="195"/>
      <c r="M14172" s="196"/>
      <c r="N14172" s="197"/>
      <c r="O14172" s="197"/>
      <c r="P14172" s="231"/>
    </row>
    <row r="14173" spans="2:16">
      <c r="B14173" s="351"/>
      <c r="C14173" s="435"/>
      <c r="D14173" s="399"/>
      <c r="E14173" s="400"/>
      <c r="G14173" s="401"/>
      <c r="H14173" s="401"/>
      <c r="I14173" s="401"/>
      <c r="J14173" s="194"/>
      <c r="K14173" s="194"/>
      <c r="L14173" s="195"/>
      <c r="M14173" s="196"/>
      <c r="N14173" s="197"/>
      <c r="O14173" s="197"/>
      <c r="P14173" s="231"/>
    </row>
    <row r="14174" spans="2:16">
      <c r="B14174" s="351"/>
      <c r="C14174" s="435"/>
      <c r="D14174" s="399"/>
      <c r="E14174" s="400"/>
      <c r="G14174" s="401"/>
      <c r="H14174" s="401"/>
      <c r="I14174" s="401"/>
      <c r="J14174" s="194"/>
      <c r="K14174" s="194"/>
      <c r="L14174" s="195"/>
      <c r="M14174" s="196"/>
      <c r="N14174" s="197"/>
      <c r="O14174" s="197"/>
      <c r="P14174" s="231"/>
    </row>
    <row r="14175" spans="2:16">
      <c r="B14175" s="351"/>
      <c r="C14175" s="435"/>
      <c r="D14175" s="399"/>
      <c r="E14175" s="400"/>
      <c r="G14175" s="401"/>
      <c r="H14175" s="401"/>
      <c r="I14175" s="401"/>
      <c r="J14175" s="194"/>
      <c r="K14175" s="194"/>
      <c r="L14175" s="195"/>
      <c r="M14175" s="196"/>
      <c r="N14175" s="197"/>
      <c r="O14175" s="197"/>
      <c r="P14175" s="231"/>
    </row>
    <row r="14176" spans="2:16">
      <c r="B14176" s="351"/>
      <c r="C14176" s="435"/>
      <c r="D14176" s="399"/>
      <c r="E14176" s="400"/>
      <c r="G14176" s="401"/>
      <c r="H14176" s="401"/>
      <c r="I14176" s="401"/>
      <c r="J14176" s="194"/>
      <c r="K14176" s="194"/>
      <c r="L14176" s="195"/>
      <c r="M14176" s="196"/>
      <c r="N14176" s="197"/>
      <c r="O14176" s="197"/>
      <c r="P14176" s="231"/>
    </row>
    <row r="14177" spans="2:16">
      <c r="B14177" s="351"/>
      <c r="C14177" s="435"/>
      <c r="D14177" s="399"/>
      <c r="E14177" s="400"/>
      <c r="G14177" s="401"/>
      <c r="H14177" s="401"/>
      <c r="I14177" s="401"/>
      <c r="J14177" s="194"/>
      <c r="K14177" s="194"/>
      <c r="L14177" s="195"/>
      <c r="M14177" s="196"/>
      <c r="N14177" s="197"/>
      <c r="O14177" s="197"/>
      <c r="P14177" s="231"/>
    </row>
    <row r="14178" spans="2:16">
      <c r="B14178" s="351"/>
      <c r="C14178" s="435"/>
      <c r="D14178" s="399"/>
      <c r="E14178" s="400"/>
      <c r="G14178" s="401"/>
      <c r="H14178" s="401"/>
      <c r="I14178" s="401"/>
      <c r="J14178" s="194"/>
      <c r="K14178" s="194"/>
      <c r="L14178" s="195"/>
      <c r="M14178" s="196"/>
      <c r="N14178" s="197"/>
      <c r="O14178" s="197"/>
      <c r="P14178" s="231"/>
    </row>
    <row r="14179" spans="2:16">
      <c r="B14179" s="351"/>
      <c r="C14179" s="435"/>
      <c r="D14179" s="399"/>
      <c r="E14179" s="400"/>
      <c r="G14179" s="401"/>
      <c r="H14179" s="401"/>
      <c r="I14179" s="401"/>
      <c r="J14179" s="194"/>
      <c r="K14179" s="194"/>
      <c r="L14179" s="195"/>
      <c r="M14179" s="196"/>
      <c r="N14179" s="197"/>
      <c r="O14179" s="197"/>
      <c r="P14179" s="231"/>
    </row>
    <row r="14180" spans="2:16">
      <c r="B14180" s="351"/>
      <c r="C14180" s="435"/>
      <c r="D14180" s="399"/>
      <c r="E14180" s="400"/>
      <c r="G14180" s="401"/>
      <c r="H14180" s="401"/>
      <c r="I14180" s="401"/>
      <c r="J14180" s="194"/>
      <c r="K14180" s="194"/>
      <c r="L14180" s="195"/>
      <c r="M14180" s="196"/>
      <c r="N14180" s="197"/>
      <c r="O14180" s="197"/>
      <c r="P14180" s="231"/>
    </row>
    <row r="14181" spans="2:16">
      <c r="B14181" s="351"/>
      <c r="C14181" s="435"/>
      <c r="D14181" s="399"/>
      <c r="E14181" s="400"/>
      <c r="G14181" s="401"/>
      <c r="H14181" s="401"/>
      <c r="I14181" s="401"/>
      <c r="J14181" s="194"/>
      <c r="K14181" s="194"/>
      <c r="L14181" s="195"/>
      <c r="M14181" s="196"/>
      <c r="N14181" s="197"/>
      <c r="O14181" s="197"/>
      <c r="P14181" s="231"/>
    </row>
    <row r="14182" spans="2:16">
      <c r="B14182" s="351"/>
      <c r="C14182" s="435"/>
      <c r="D14182" s="399"/>
      <c r="E14182" s="400"/>
      <c r="G14182" s="401"/>
      <c r="H14182" s="401"/>
      <c r="I14182" s="401"/>
      <c r="J14182" s="194"/>
      <c r="K14182" s="194"/>
      <c r="L14182" s="195"/>
      <c r="M14182" s="196"/>
      <c r="N14182" s="197"/>
      <c r="O14182" s="197"/>
      <c r="P14182" s="231"/>
    </row>
    <row r="14183" spans="2:16">
      <c r="B14183" s="351"/>
      <c r="C14183" s="435"/>
      <c r="D14183" s="399"/>
      <c r="E14183" s="400"/>
      <c r="G14183" s="401"/>
      <c r="H14183" s="401"/>
      <c r="I14183" s="401"/>
      <c r="J14183" s="194"/>
      <c r="K14183" s="194"/>
      <c r="L14183" s="195"/>
      <c r="M14183" s="196"/>
      <c r="N14183" s="197"/>
      <c r="O14183" s="197"/>
      <c r="P14183" s="231"/>
    </row>
    <row r="14184" spans="2:16">
      <c r="B14184" s="351"/>
      <c r="C14184" s="435"/>
      <c r="D14184" s="399"/>
      <c r="E14184" s="400"/>
      <c r="G14184" s="401"/>
      <c r="H14184" s="401"/>
      <c r="I14184" s="401"/>
      <c r="J14184" s="194"/>
      <c r="K14184" s="194"/>
      <c r="L14184" s="195"/>
      <c r="M14184" s="196"/>
      <c r="N14184" s="197"/>
      <c r="O14184" s="197"/>
      <c r="P14184" s="231"/>
    </row>
    <row r="14185" spans="2:16">
      <c r="B14185" s="351"/>
      <c r="C14185" s="435"/>
      <c r="D14185" s="399"/>
      <c r="E14185" s="400"/>
      <c r="G14185" s="401"/>
      <c r="H14185" s="401"/>
      <c r="I14185" s="401"/>
      <c r="J14185" s="194"/>
      <c r="K14185" s="194"/>
      <c r="L14185" s="195"/>
      <c r="M14185" s="196"/>
      <c r="N14185" s="197"/>
      <c r="O14185" s="197"/>
      <c r="P14185" s="231"/>
    </row>
    <row r="14186" spans="2:16">
      <c r="B14186" s="351"/>
      <c r="C14186" s="435"/>
      <c r="D14186" s="399"/>
      <c r="E14186" s="400"/>
      <c r="G14186" s="401"/>
      <c r="H14186" s="401"/>
      <c r="I14186" s="401"/>
      <c r="J14186" s="194"/>
      <c r="K14186" s="194"/>
      <c r="L14186" s="195"/>
      <c r="M14186" s="196"/>
      <c r="N14186" s="197"/>
      <c r="O14186" s="197"/>
      <c r="P14186" s="231"/>
    </row>
    <row r="14187" spans="2:16">
      <c r="B14187" s="351"/>
      <c r="C14187" s="435"/>
      <c r="D14187" s="399"/>
      <c r="E14187" s="400"/>
      <c r="G14187" s="401"/>
      <c r="H14187" s="401"/>
      <c r="I14187" s="401"/>
      <c r="J14187" s="194"/>
      <c r="K14187" s="194"/>
      <c r="L14187" s="195"/>
      <c r="M14187" s="196"/>
      <c r="N14187" s="197"/>
      <c r="O14187" s="197"/>
      <c r="P14187" s="231"/>
    </row>
    <row r="14188" spans="2:16">
      <c r="B14188" s="351"/>
      <c r="C14188" s="435"/>
      <c r="D14188" s="399"/>
      <c r="E14188" s="400"/>
      <c r="G14188" s="401"/>
      <c r="H14188" s="401"/>
      <c r="I14188" s="401"/>
      <c r="J14188" s="194"/>
      <c r="K14188" s="194"/>
      <c r="L14188" s="195"/>
      <c r="M14188" s="196"/>
      <c r="N14188" s="197"/>
      <c r="O14188" s="197"/>
      <c r="P14188" s="231"/>
    </row>
    <row r="14189" spans="2:16">
      <c r="B14189" s="351"/>
      <c r="C14189" s="435"/>
      <c r="D14189" s="399"/>
      <c r="E14189" s="400"/>
      <c r="G14189" s="401"/>
      <c r="H14189" s="401"/>
      <c r="I14189" s="401"/>
      <c r="J14189" s="194"/>
      <c r="K14189" s="194"/>
      <c r="L14189" s="195"/>
      <c r="M14189" s="196"/>
      <c r="N14189" s="197"/>
      <c r="O14189" s="197"/>
      <c r="P14189" s="231"/>
    </row>
    <row r="14190" spans="2:16">
      <c r="B14190" s="351"/>
      <c r="C14190" s="435"/>
      <c r="D14190" s="399"/>
      <c r="E14190" s="400"/>
      <c r="G14190" s="401"/>
      <c r="H14190" s="401"/>
      <c r="I14190" s="401"/>
      <c r="J14190" s="194"/>
      <c r="K14190" s="194"/>
      <c r="L14190" s="195"/>
      <c r="M14190" s="196"/>
      <c r="N14190" s="197"/>
      <c r="O14190" s="197"/>
      <c r="P14190" s="231"/>
    </row>
    <row r="14191" spans="2:16">
      <c r="B14191" s="351"/>
      <c r="C14191" s="435"/>
      <c r="D14191" s="399"/>
      <c r="E14191" s="400"/>
      <c r="G14191" s="401"/>
      <c r="H14191" s="401"/>
      <c r="I14191" s="401"/>
      <c r="J14191" s="194"/>
      <c r="K14191" s="194"/>
      <c r="L14191" s="195"/>
      <c r="M14191" s="196"/>
      <c r="N14191" s="197"/>
      <c r="O14191" s="197"/>
      <c r="P14191" s="231"/>
    </row>
    <row r="14192" spans="2:16">
      <c r="B14192" s="351"/>
      <c r="C14192" s="435"/>
      <c r="D14192" s="399"/>
      <c r="E14192" s="400"/>
      <c r="G14192" s="401"/>
      <c r="H14192" s="401"/>
      <c r="I14192" s="401"/>
      <c r="J14192" s="194"/>
      <c r="K14192" s="194"/>
      <c r="L14192" s="195"/>
      <c r="M14192" s="196"/>
      <c r="N14192" s="197"/>
      <c r="O14192" s="197"/>
      <c r="P14192" s="231"/>
    </row>
    <row r="14193" spans="2:16">
      <c r="B14193" s="351"/>
      <c r="C14193" s="435"/>
      <c r="D14193" s="399"/>
      <c r="E14193" s="400"/>
      <c r="G14193" s="401"/>
      <c r="H14193" s="401"/>
      <c r="I14193" s="401"/>
      <c r="J14193" s="194"/>
      <c r="K14193" s="194"/>
      <c r="L14193" s="195"/>
      <c r="M14193" s="196"/>
      <c r="N14193" s="197"/>
      <c r="O14193" s="197"/>
      <c r="P14193" s="231"/>
    </row>
    <row r="14194" spans="2:16">
      <c r="B14194" s="351"/>
      <c r="C14194" s="435"/>
      <c r="D14194" s="399"/>
      <c r="E14194" s="400"/>
      <c r="G14194" s="401"/>
      <c r="H14194" s="401"/>
      <c r="I14194" s="401"/>
      <c r="J14194" s="194"/>
      <c r="K14194" s="194"/>
      <c r="L14194" s="195"/>
      <c r="M14194" s="196"/>
      <c r="N14194" s="197"/>
      <c r="O14194" s="197"/>
      <c r="P14194" s="231"/>
    </row>
    <row r="14195" spans="2:16">
      <c r="B14195" s="351"/>
      <c r="C14195" s="435"/>
      <c r="D14195" s="399"/>
      <c r="E14195" s="400"/>
      <c r="G14195" s="401"/>
      <c r="H14195" s="401"/>
      <c r="I14195" s="401"/>
      <c r="J14195" s="194"/>
      <c r="K14195" s="194"/>
      <c r="L14195" s="195"/>
      <c r="M14195" s="196"/>
      <c r="N14195" s="197"/>
      <c r="O14195" s="197"/>
      <c r="P14195" s="231"/>
    </row>
    <row r="14196" spans="2:16">
      <c r="B14196" s="351"/>
      <c r="C14196" s="435"/>
      <c r="D14196" s="399"/>
      <c r="E14196" s="400"/>
      <c r="G14196" s="401"/>
      <c r="H14196" s="401"/>
      <c r="I14196" s="401"/>
      <c r="J14196" s="194"/>
      <c r="K14196" s="194"/>
      <c r="L14196" s="195"/>
      <c r="M14196" s="196"/>
      <c r="N14196" s="197"/>
      <c r="O14196" s="197"/>
      <c r="P14196" s="231"/>
    </row>
    <row r="14197" spans="2:16">
      <c r="B14197" s="402"/>
      <c r="C14197" s="436"/>
      <c r="D14197" s="404"/>
      <c r="E14197" s="405"/>
      <c r="G14197" s="406"/>
      <c r="H14197" s="406"/>
      <c r="I14197" s="406"/>
      <c r="J14197" s="194"/>
      <c r="K14197" s="194"/>
      <c r="L14197" s="195"/>
      <c r="M14197" s="196"/>
      <c r="N14197" s="197"/>
      <c r="O14197" s="197"/>
      <c r="P14197" s="221"/>
    </row>
    <row r="14198" spans="2:16">
      <c r="B14198" s="351"/>
      <c r="C14198" s="435"/>
      <c r="D14198" s="399"/>
      <c r="E14198" s="400"/>
      <c r="G14198" s="401"/>
      <c r="H14198" s="401"/>
      <c r="I14198" s="401"/>
      <c r="J14198" s="194"/>
      <c r="K14198" s="194"/>
      <c r="L14198" s="195"/>
      <c r="M14198" s="196"/>
      <c r="N14198" s="197"/>
      <c r="O14198" s="197"/>
      <c r="P14198" s="231"/>
    </row>
    <row r="14199" spans="2:16">
      <c r="B14199" s="351"/>
      <c r="C14199" s="435"/>
      <c r="D14199" s="399"/>
      <c r="E14199" s="400"/>
      <c r="G14199" s="401"/>
      <c r="H14199" s="401"/>
      <c r="I14199" s="401"/>
      <c r="J14199" s="194"/>
      <c r="K14199" s="194"/>
      <c r="L14199" s="195"/>
      <c r="M14199" s="196"/>
      <c r="N14199" s="197"/>
      <c r="O14199" s="197"/>
      <c r="P14199" s="231"/>
    </row>
    <row r="14200" spans="2:16">
      <c r="B14200" s="351"/>
      <c r="C14200" s="435"/>
      <c r="D14200" s="399"/>
      <c r="E14200" s="400"/>
      <c r="G14200" s="401"/>
      <c r="H14200" s="401"/>
      <c r="I14200" s="401"/>
      <c r="J14200" s="194"/>
      <c r="K14200" s="194"/>
      <c r="L14200" s="195"/>
      <c r="M14200" s="196"/>
      <c r="N14200" s="197"/>
      <c r="O14200" s="197"/>
      <c r="P14200" s="231"/>
    </row>
    <row r="14201" spans="2:16">
      <c r="B14201" s="351"/>
      <c r="C14201" s="435"/>
      <c r="D14201" s="399"/>
      <c r="E14201" s="400"/>
      <c r="G14201" s="401"/>
      <c r="H14201" s="401"/>
      <c r="I14201" s="401"/>
      <c r="J14201" s="194"/>
      <c r="K14201" s="194"/>
      <c r="L14201" s="195"/>
      <c r="M14201" s="196"/>
      <c r="N14201" s="197"/>
      <c r="O14201" s="197"/>
      <c r="P14201" s="231"/>
    </row>
    <row r="14202" spans="2:16">
      <c r="B14202" s="351"/>
      <c r="C14202" s="435"/>
      <c r="D14202" s="399"/>
      <c r="E14202" s="400"/>
      <c r="G14202" s="401"/>
      <c r="H14202" s="401"/>
      <c r="I14202" s="401"/>
      <c r="J14202" s="194"/>
      <c r="K14202" s="194"/>
      <c r="L14202" s="195"/>
      <c r="M14202" s="196"/>
      <c r="N14202" s="197"/>
      <c r="O14202" s="197"/>
      <c r="P14202" s="231"/>
    </row>
    <row r="14203" spans="2:16">
      <c r="B14203" s="351"/>
      <c r="C14203" s="435"/>
      <c r="D14203" s="399"/>
      <c r="E14203" s="400"/>
      <c r="G14203" s="401"/>
      <c r="H14203" s="401"/>
      <c r="I14203" s="401"/>
      <c r="J14203" s="194"/>
      <c r="K14203" s="194"/>
      <c r="L14203" s="195"/>
      <c r="M14203" s="196"/>
      <c r="N14203" s="197"/>
      <c r="O14203" s="197"/>
      <c r="P14203" s="231"/>
    </row>
    <row r="14204" spans="2:16">
      <c r="B14204" s="351"/>
      <c r="C14204" s="435"/>
      <c r="D14204" s="399"/>
      <c r="E14204" s="400"/>
      <c r="G14204" s="401"/>
      <c r="H14204" s="401"/>
      <c r="I14204" s="401"/>
      <c r="J14204" s="194"/>
      <c r="K14204" s="194"/>
      <c r="L14204" s="195"/>
      <c r="M14204" s="196"/>
      <c r="N14204" s="197"/>
      <c r="O14204" s="197"/>
      <c r="P14204" s="231"/>
    </row>
    <row r="14205" spans="2:16">
      <c r="B14205" s="351"/>
      <c r="C14205" s="435"/>
      <c r="D14205" s="399"/>
      <c r="E14205" s="400"/>
      <c r="G14205" s="401"/>
      <c r="H14205" s="401"/>
      <c r="I14205" s="401"/>
      <c r="J14205" s="194"/>
      <c r="K14205" s="194"/>
      <c r="L14205" s="195"/>
      <c r="M14205" s="196"/>
      <c r="N14205" s="197"/>
      <c r="O14205" s="197"/>
      <c r="P14205" s="231"/>
    </row>
    <row r="14206" spans="2:16">
      <c r="B14206" s="351"/>
      <c r="C14206" s="435"/>
      <c r="D14206" s="399"/>
      <c r="E14206" s="400"/>
      <c r="G14206" s="401"/>
      <c r="H14206" s="401"/>
      <c r="I14206" s="401"/>
      <c r="J14206" s="194"/>
      <c r="K14206" s="194"/>
      <c r="L14206" s="195"/>
      <c r="M14206" s="196"/>
      <c r="N14206" s="197"/>
      <c r="O14206" s="197"/>
      <c r="P14206" s="231"/>
    </row>
    <row r="14207" spans="2:16">
      <c r="B14207" s="351"/>
      <c r="C14207" s="435"/>
      <c r="D14207" s="399"/>
      <c r="E14207" s="400"/>
      <c r="G14207" s="401"/>
      <c r="H14207" s="401"/>
      <c r="I14207" s="401"/>
      <c r="J14207" s="194"/>
      <c r="K14207" s="194"/>
      <c r="L14207" s="195"/>
      <c r="M14207" s="196"/>
      <c r="N14207" s="197"/>
      <c r="O14207" s="197"/>
      <c r="P14207" s="231"/>
    </row>
    <row r="14208" spans="2:16">
      <c r="B14208" s="351"/>
      <c r="C14208" s="435"/>
      <c r="D14208" s="399"/>
      <c r="E14208" s="400"/>
      <c r="G14208" s="401"/>
      <c r="H14208" s="401"/>
      <c r="I14208" s="401"/>
      <c r="J14208" s="194"/>
      <c r="K14208" s="194"/>
      <c r="L14208" s="195"/>
      <c r="M14208" s="196"/>
      <c r="N14208" s="197"/>
      <c r="O14208" s="197"/>
      <c r="P14208" s="231"/>
    </row>
    <row r="14209" spans="2:16">
      <c r="B14209" s="351"/>
      <c r="C14209" s="435"/>
      <c r="D14209" s="399"/>
      <c r="E14209" s="400"/>
      <c r="G14209" s="401"/>
      <c r="H14209" s="401"/>
      <c r="I14209" s="401"/>
      <c r="J14209" s="194"/>
      <c r="K14209" s="194"/>
      <c r="L14209" s="195"/>
      <c r="M14209" s="196"/>
      <c r="N14209" s="197"/>
      <c r="O14209" s="197"/>
      <c r="P14209" s="231"/>
    </row>
    <row r="14210" spans="2:16">
      <c r="B14210" s="351"/>
      <c r="C14210" s="435"/>
      <c r="D14210" s="399"/>
      <c r="E14210" s="400"/>
      <c r="G14210" s="401"/>
      <c r="H14210" s="401"/>
      <c r="I14210" s="401"/>
      <c r="J14210" s="194"/>
      <c r="K14210" s="194"/>
      <c r="L14210" s="195"/>
      <c r="M14210" s="196"/>
      <c r="N14210" s="197"/>
      <c r="O14210" s="197"/>
      <c r="P14210" s="231"/>
    </row>
    <row r="14211" spans="2:16">
      <c r="B14211" s="351"/>
      <c r="C14211" s="435"/>
      <c r="D14211" s="399"/>
      <c r="E14211" s="400"/>
      <c r="G14211" s="401"/>
      <c r="H14211" s="401"/>
      <c r="I14211" s="401"/>
      <c r="J14211" s="194"/>
      <c r="K14211" s="194"/>
      <c r="L14211" s="195"/>
      <c r="M14211" s="196"/>
      <c r="N14211" s="197"/>
      <c r="O14211" s="197"/>
      <c r="P14211" s="231"/>
    </row>
    <row r="14212" spans="2:16">
      <c r="B14212" s="351"/>
      <c r="C14212" s="435"/>
      <c r="D14212" s="399"/>
      <c r="E14212" s="400"/>
      <c r="G14212" s="401"/>
      <c r="H14212" s="401"/>
      <c r="I14212" s="401"/>
      <c r="J14212" s="194"/>
      <c r="K14212" s="194"/>
      <c r="L14212" s="195"/>
      <c r="M14212" s="196"/>
      <c r="N14212" s="197"/>
      <c r="O14212" s="197"/>
      <c r="P14212" s="231"/>
    </row>
    <row r="14213" spans="2:16">
      <c r="B14213" s="351"/>
      <c r="C14213" s="435"/>
      <c r="D14213" s="399"/>
      <c r="E14213" s="400"/>
      <c r="G14213" s="401"/>
      <c r="H14213" s="401"/>
      <c r="I14213" s="401"/>
      <c r="J14213" s="194"/>
      <c r="K14213" s="194"/>
      <c r="L14213" s="195"/>
      <c r="M14213" s="196"/>
      <c r="N14213" s="197"/>
      <c r="O14213" s="197"/>
      <c r="P14213" s="231"/>
    </row>
    <row r="14214" spans="2:16">
      <c r="B14214" s="351"/>
      <c r="C14214" s="435"/>
      <c r="D14214" s="399"/>
      <c r="E14214" s="400"/>
      <c r="G14214" s="401"/>
      <c r="H14214" s="401"/>
      <c r="I14214" s="401"/>
      <c r="J14214" s="194"/>
      <c r="K14214" s="194"/>
      <c r="L14214" s="195"/>
      <c r="M14214" s="196"/>
      <c r="N14214" s="197"/>
      <c r="O14214" s="197"/>
      <c r="P14214" s="231"/>
    </row>
    <row r="14215" spans="2:16">
      <c r="B14215" s="351"/>
      <c r="C14215" s="435"/>
      <c r="D14215" s="399"/>
      <c r="E14215" s="400"/>
      <c r="G14215" s="401"/>
      <c r="H14215" s="401"/>
      <c r="I14215" s="401"/>
      <c r="J14215" s="194"/>
      <c r="K14215" s="194"/>
      <c r="L14215" s="195"/>
      <c r="M14215" s="196"/>
      <c r="N14215" s="197"/>
      <c r="O14215" s="197"/>
      <c r="P14215" s="231"/>
    </row>
    <row r="14216" spans="2:16">
      <c r="B14216" s="351"/>
      <c r="C14216" s="435"/>
      <c r="D14216" s="399"/>
      <c r="E14216" s="400"/>
      <c r="G14216" s="401"/>
      <c r="H14216" s="401"/>
      <c r="I14216" s="401"/>
      <c r="J14216" s="194"/>
      <c r="K14216" s="194"/>
      <c r="L14216" s="195"/>
      <c r="M14216" s="196"/>
      <c r="N14216" s="197"/>
      <c r="O14216" s="197"/>
      <c r="P14216" s="231"/>
    </row>
    <row r="14217" spans="2:16">
      <c r="B14217" s="351"/>
      <c r="C14217" s="435"/>
      <c r="D14217" s="399"/>
      <c r="E14217" s="400"/>
      <c r="G14217" s="401"/>
      <c r="H14217" s="401"/>
      <c r="I14217" s="401"/>
      <c r="J14217" s="194"/>
      <c r="K14217" s="194"/>
      <c r="L14217" s="195"/>
      <c r="M14217" s="196"/>
      <c r="N14217" s="197"/>
      <c r="O14217" s="197"/>
      <c r="P14217" s="231"/>
    </row>
    <row r="14218" spans="2:16">
      <c r="B14218" s="351"/>
      <c r="C14218" s="435"/>
      <c r="D14218" s="399"/>
      <c r="E14218" s="400"/>
      <c r="G14218" s="401"/>
      <c r="H14218" s="401"/>
      <c r="I14218" s="401"/>
      <c r="J14218" s="194"/>
      <c r="K14218" s="194"/>
      <c r="L14218" s="195"/>
      <c r="M14218" s="196"/>
      <c r="N14218" s="197"/>
      <c r="O14218" s="197"/>
      <c r="P14218" s="231"/>
    </row>
    <row r="14219" spans="2:16">
      <c r="B14219" s="351"/>
      <c r="C14219" s="435"/>
      <c r="D14219" s="399"/>
      <c r="E14219" s="400"/>
      <c r="G14219" s="401"/>
      <c r="H14219" s="401"/>
      <c r="I14219" s="401"/>
      <c r="J14219" s="194"/>
      <c r="K14219" s="194"/>
      <c r="L14219" s="195"/>
      <c r="M14219" s="196"/>
      <c r="N14219" s="197"/>
      <c r="O14219" s="197"/>
      <c r="P14219" s="231"/>
    </row>
    <row r="14220" spans="2:16">
      <c r="B14220" s="351"/>
      <c r="C14220" s="435"/>
      <c r="D14220" s="399"/>
      <c r="E14220" s="400"/>
      <c r="G14220" s="401"/>
      <c r="H14220" s="401"/>
      <c r="I14220" s="401"/>
      <c r="J14220" s="194"/>
      <c r="K14220" s="194"/>
      <c r="L14220" s="195"/>
      <c r="M14220" s="196"/>
      <c r="N14220" s="197"/>
      <c r="O14220" s="197"/>
      <c r="P14220" s="231"/>
    </row>
    <row r="14221" spans="2:16">
      <c r="B14221" s="351"/>
      <c r="C14221" s="435"/>
      <c r="D14221" s="399"/>
      <c r="E14221" s="400"/>
      <c r="G14221" s="401"/>
      <c r="H14221" s="401"/>
      <c r="I14221" s="401"/>
      <c r="J14221" s="194"/>
      <c r="K14221" s="194"/>
      <c r="L14221" s="195"/>
      <c r="M14221" s="196"/>
      <c r="N14221" s="197"/>
      <c r="O14221" s="197"/>
      <c r="P14221" s="231"/>
    </row>
    <row r="14222" spans="2:16">
      <c r="B14222" s="351"/>
      <c r="C14222" s="435"/>
      <c r="D14222" s="399"/>
      <c r="E14222" s="400"/>
      <c r="G14222" s="401"/>
      <c r="H14222" s="401"/>
      <c r="I14222" s="401"/>
      <c r="J14222" s="194"/>
      <c r="K14222" s="194"/>
      <c r="L14222" s="195"/>
      <c r="M14222" s="196"/>
      <c r="N14222" s="197"/>
      <c r="O14222" s="197"/>
      <c r="P14222" s="231"/>
    </row>
    <row r="14223" spans="2:16">
      <c r="B14223" s="351"/>
      <c r="C14223" s="435"/>
      <c r="D14223" s="399"/>
      <c r="E14223" s="400"/>
      <c r="G14223" s="401"/>
      <c r="H14223" s="401"/>
      <c r="I14223" s="401"/>
      <c r="J14223" s="194"/>
      <c r="K14223" s="194"/>
      <c r="L14223" s="195"/>
      <c r="M14223" s="196"/>
      <c r="N14223" s="197"/>
      <c r="O14223" s="197"/>
      <c r="P14223" s="231"/>
    </row>
    <row r="14224" spans="2:16">
      <c r="B14224" s="351"/>
      <c r="C14224" s="435"/>
      <c r="D14224" s="399"/>
      <c r="E14224" s="400"/>
      <c r="G14224" s="401"/>
      <c r="H14224" s="401"/>
      <c r="I14224" s="401"/>
      <c r="J14224" s="194"/>
      <c r="K14224" s="194"/>
      <c r="L14224" s="195"/>
      <c r="M14224" s="196"/>
      <c r="N14224" s="197"/>
      <c r="O14224" s="197"/>
      <c r="P14224" s="231"/>
    </row>
    <row r="14225" spans="2:16">
      <c r="B14225" s="351"/>
      <c r="C14225" s="435"/>
      <c r="D14225" s="399"/>
      <c r="E14225" s="400"/>
      <c r="G14225" s="401"/>
      <c r="H14225" s="401"/>
      <c r="I14225" s="401"/>
      <c r="J14225" s="194"/>
      <c r="K14225" s="194"/>
      <c r="L14225" s="195"/>
      <c r="M14225" s="196"/>
      <c r="N14225" s="197"/>
      <c r="O14225" s="197"/>
      <c r="P14225" s="231"/>
    </row>
    <row r="14226" spans="2:16">
      <c r="B14226" s="351"/>
      <c r="C14226" s="435"/>
      <c r="D14226" s="399"/>
      <c r="E14226" s="400"/>
      <c r="G14226" s="401"/>
      <c r="H14226" s="401"/>
      <c r="I14226" s="401"/>
      <c r="J14226" s="194"/>
      <c r="K14226" s="194"/>
      <c r="L14226" s="195"/>
      <c r="M14226" s="196"/>
      <c r="N14226" s="197"/>
      <c r="O14226" s="197"/>
      <c r="P14226" s="231"/>
    </row>
    <row r="14227" spans="2:16">
      <c r="B14227" s="351"/>
      <c r="C14227" s="435"/>
      <c r="D14227" s="399"/>
      <c r="E14227" s="400"/>
      <c r="G14227" s="401"/>
      <c r="H14227" s="401"/>
      <c r="I14227" s="401"/>
      <c r="J14227" s="194"/>
      <c r="K14227" s="194"/>
      <c r="L14227" s="195"/>
      <c r="M14227" s="196"/>
      <c r="N14227" s="197"/>
      <c r="O14227" s="197"/>
      <c r="P14227" s="231"/>
    </row>
    <row r="14228" spans="2:16">
      <c r="B14228" s="351"/>
      <c r="C14228" s="435"/>
      <c r="D14228" s="399"/>
      <c r="E14228" s="400"/>
      <c r="G14228" s="401"/>
      <c r="H14228" s="401"/>
      <c r="I14228" s="401"/>
      <c r="J14228" s="194"/>
      <c r="K14228" s="194"/>
      <c r="L14228" s="195"/>
      <c r="M14228" s="196"/>
      <c r="N14228" s="197"/>
      <c r="O14228" s="197"/>
      <c r="P14228" s="231"/>
    </row>
    <row r="14229" spans="2:16">
      <c r="B14229" s="351"/>
      <c r="C14229" s="435"/>
      <c r="D14229" s="399"/>
      <c r="E14229" s="400"/>
      <c r="G14229" s="401"/>
      <c r="H14229" s="401"/>
      <c r="I14229" s="401"/>
      <c r="J14229" s="194"/>
      <c r="K14229" s="194"/>
      <c r="L14229" s="195"/>
      <c r="M14229" s="196"/>
      <c r="N14229" s="197"/>
      <c r="O14229" s="197"/>
      <c r="P14229" s="231"/>
    </row>
    <row r="14230" spans="2:16">
      <c r="B14230" s="402"/>
      <c r="C14230" s="436"/>
      <c r="D14230" s="404"/>
      <c r="E14230" s="405"/>
      <c r="G14230" s="406"/>
      <c r="H14230" s="406"/>
      <c r="I14230" s="406"/>
      <c r="J14230" s="194"/>
      <c r="K14230" s="194"/>
      <c r="L14230" s="195"/>
      <c r="M14230" s="196"/>
      <c r="N14230" s="197"/>
      <c r="O14230" s="197"/>
      <c r="P14230" s="221"/>
    </row>
    <row r="14231" spans="2:16">
      <c r="B14231" s="351"/>
      <c r="C14231" s="435"/>
      <c r="D14231" s="399"/>
      <c r="E14231" s="400"/>
      <c r="G14231" s="401"/>
      <c r="H14231" s="401"/>
      <c r="I14231" s="401"/>
      <c r="J14231" s="194"/>
      <c r="K14231" s="194"/>
      <c r="L14231" s="195"/>
      <c r="M14231" s="196"/>
      <c r="N14231" s="197"/>
      <c r="O14231" s="197"/>
      <c r="P14231" s="231"/>
    </row>
    <row r="14232" spans="2:16">
      <c r="B14232" s="351"/>
      <c r="C14232" s="435"/>
      <c r="D14232" s="399"/>
      <c r="E14232" s="400"/>
      <c r="G14232" s="401"/>
      <c r="H14232" s="401"/>
      <c r="I14232" s="401"/>
      <c r="J14232" s="194"/>
      <c r="K14232" s="194"/>
      <c r="L14232" s="195"/>
      <c r="M14232" s="196"/>
      <c r="N14232" s="197"/>
      <c r="O14232" s="197"/>
      <c r="P14232" s="231"/>
    </row>
    <row r="14233" spans="2:16">
      <c r="B14233" s="351"/>
      <c r="C14233" s="435"/>
      <c r="D14233" s="399"/>
      <c r="E14233" s="400"/>
      <c r="G14233" s="401"/>
      <c r="H14233" s="401"/>
      <c r="I14233" s="401"/>
      <c r="J14233" s="194"/>
      <c r="K14233" s="194"/>
      <c r="L14233" s="195"/>
      <c r="M14233" s="196"/>
      <c r="N14233" s="197"/>
      <c r="O14233" s="197"/>
      <c r="P14233" s="231"/>
    </row>
    <row r="14234" spans="2:16">
      <c r="B14234" s="351"/>
      <c r="C14234" s="435"/>
      <c r="D14234" s="399"/>
      <c r="E14234" s="400"/>
      <c r="G14234" s="401"/>
      <c r="H14234" s="401"/>
      <c r="I14234" s="401"/>
      <c r="J14234" s="194"/>
      <c r="K14234" s="194"/>
      <c r="L14234" s="195"/>
      <c r="M14234" s="196"/>
      <c r="N14234" s="197"/>
      <c r="O14234" s="197"/>
      <c r="P14234" s="231"/>
    </row>
    <row r="14235" spans="2:16">
      <c r="B14235" s="351"/>
      <c r="C14235" s="435"/>
      <c r="D14235" s="399"/>
      <c r="E14235" s="400"/>
      <c r="G14235" s="401"/>
      <c r="H14235" s="401"/>
      <c r="I14235" s="401"/>
      <c r="J14235" s="194"/>
      <c r="K14235" s="194"/>
      <c r="L14235" s="195"/>
      <c r="M14235" s="196"/>
      <c r="N14235" s="197"/>
      <c r="O14235" s="197"/>
      <c r="P14235" s="231"/>
    </row>
    <row r="14236" spans="2:16">
      <c r="B14236" s="351"/>
      <c r="C14236" s="435"/>
      <c r="D14236" s="399"/>
      <c r="E14236" s="400"/>
      <c r="G14236" s="401"/>
      <c r="H14236" s="401"/>
      <c r="I14236" s="401"/>
      <c r="J14236" s="194"/>
      <c r="K14236" s="194"/>
      <c r="L14236" s="195"/>
      <c r="M14236" s="196"/>
      <c r="N14236" s="197"/>
      <c r="O14236" s="197"/>
      <c r="P14236" s="231"/>
    </row>
    <row r="14237" spans="2:16">
      <c r="B14237" s="351"/>
      <c r="C14237" s="435"/>
      <c r="D14237" s="399"/>
      <c r="E14237" s="400"/>
      <c r="G14237" s="401"/>
      <c r="H14237" s="401"/>
      <c r="I14237" s="401"/>
      <c r="J14237" s="194"/>
      <c r="K14237" s="194"/>
      <c r="L14237" s="195"/>
      <c r="M14237" s="196"/>
      <c r="N14237" s="197"/>
      <c r="O14237" s="197"/>
      <c r="P14237" s="231"/>
    </row>
    <row r="14238" spans="2:16">
      <c r="B14238" s="351"/>
      <c r="C14238" s="435"/>
      <c r="D14238" s="399"/>
      <c r="E14238" s="400"/>
      <c r="G14238" s="401"/>
      <c r="H14238" s="401"/>
      <c r="I14238" s="401"/>
      <c r="J14238" s="194"/>
      <c r="K14238" s="194"/>
      <c r="L14238" s="195"/>
      <c r="M14238" s="196"/>
      <c r="N14238" s="197"/>
      <c r="O14238" s="197"/>
      <c r="P14238" s="231"/>
    </row>
    <row r="14239" spans="2:16">
      <c r="B14239" s="351"/>
      <c r="C14239" s="435"/>
      <c r="D14239" s="399"/>
      <c r="E14239" s="400"/>
      <c r="G14239" s="401"/>
      <c r="H14239" s="401"/>
      <c r="I14239" s="401"/>
      <c r="J14239" s="194"/>
      <c r="K14239" s="194"/>
      <c r="L14239" s="195"/>
      <c r="M14239" s="196"/>
      <c r="N14239" s="197"/>
      <c r="O14239" s="197"/>
      <c r="P14239" s="231"/>
    </row>
    <row r="14240" spans="2:16">
      <c r="B14240" s="351"/>
      <c r="C14240" s="435"/>
      <c r="D14240" s="399"/>
      <c r="E14240" s="400"/>
      <c r="G14240" s="401"/>
      <c r="H14240" s="401"/>
      <c r="I14240" s="401"/>
      <c r="J14240" s="194"/>
      <c r="K14240" s="194"/>
      <c r="L14240" s="195"/>
      <c r="M14240" s="196"/>
      <c r="N14240" s="197"/>
      <c r="O14240" s="197"/>
      <c r="P14240" s="231"/>
    </row>
    <row r="14241" spans="2:16">
      <c r="B14241" s="351"/>
      <c r="C14241" s="435"/>
      <c r="D14241" s="399"/>
      <c r="E14241" s="400"/>
      <c r="G14241" s="401"/>
      <c r="H14241" s="401"/>
      <c r="I14241" s="401"/>
      <c r="J14241" s="194"/>
      <c r="K14241" s="194"/>
      <c r="L14241" s="195"/>
      <c r="M14241" s="196"/>
      <c r="N14241" s="197"/>
      <c r="O14241" s="197"/>
      <c r="P14241" s="231"/>
    </row>
    <row r="14242" spans="2:16">
      <c r="B14242" s="351"/>
      <c r="C14242" s="435"/>
      <c r="D14242" s="399"/>
      <c r="E14242" s="400"/>
      <c r="G14242" s="401"/>
      <c r="H14242" s="401"/>
      <c r="I14242" s="401"/>
      <c r="J14242" s="194"/>
      <c r="K14242" s="194"/>
      <c r="L14242" s="195"/>
      <c r="M14242" s="196"/>
      <c r="N14242" s="197"/>
      <c r="O14242" s="197"/>
      <c r="P14242" s="231"/>
    </row>
    <row r="14243" spans="2:16">
      <c r="B14243" s="351"/>
      <c r="C14243" s="435"/>
      <c r="D14243" s="399"/>
      <c r="E14243" s="400"/>
      <c r="G14243" s="401"/>
      <c r="H14243" s="401"/>
      <c r="I14243" s="401"/>
      <c r="J14243" s="194"/>
      <c r="K14243" s="194"/>
      <c r="L14243" s="195"/>
      <c r="M14243" s="196"/>
      <c r="N14243" s="197"/>
      <c r="O14243" s="197"/>
      <c r="P14243" s="231"/>
    </row>
    <row r="14244" spans="2:16">
      <c r="B14244" s="351"/>
      <c r="C14244" s="435"/>
      <c r="D14244" s="399"/>
      <c r="E14244" s="400"/>
      <c r="G14244" s="401"/>
      <c r="H14244" s="401"/>
      <c r="I14244" s="401"/>
      <c r="J14244" s="194"/>
      <c r="K14244" s="194"/>
      <c r="L14244" s="195"/>
      <c r="M14244" s="196"/>
      <c r="N14244" s="197"/>
      <c r="O14244" s="197"/>
      <c r="P14244" s="231"/>
    </row>
    <row r="14245" spans="2:16">
      <c r="B14245" s="351"/>
      <c r="C14245" s="435"/>
      <c r="D14245" s="399"/>
      <c r="E14245" s="400"/>
      <c r="G14245" s="401"/>
      <c r="H14245" s="401"/>
      <c r="I14245" s="401"/>
      <c r="J14245" s="194"/>
      <c r="K14245" s="194"/>
      <c r="L14245" s="195"/>
      <c r="M14245" s="196"/>
      <c r="N14245" s="197"/>
      <c r="O14245" s="197"/>
      <c r="P14245" s="231"/>
    </row>
    <row r="14246" spans="2:16">
      <c r="B14246" s="351"/>
      <c r="C14246" s="435"/>
      <c r="D14246" s="399"/>
      <c r="E14246" s="400"/>
      <c r="G14246" s="401"/>
      <c r="H14246" s="401"/>
      <c r="I14246" s="401"/>
      <c r="J14246" s="194"/>
      <c r="K14246" s="194"/>
      <c r="L14246" s="195"/>
      <c r="M14246" s="196"/>
      <c r="N14246" s="197"/>
      <c r="O14246" s="197"/>
      <c r="P14246" s="231"/>
    </row>
    <row r="14247" spans="2:16">
      <c r="B14247" s="351"/>
      <c r="C14247" s="435"/>
      <c r="D14247" s="399"/>
      <c r="E14247" s="400"/>
      <c r="G14247" s="401"/>
      <c r="H14247" s="401"/>
      <c r="I14247" s="401"/>
      <c r="J14247" s="194"/>
      <c r="K14247" s="194"/>
      <c r="L14247" s="195"/>
      <c r="M14247" s="196"/>
      <c r="N14247" s="197"/>
      <c r="O14247" s="197"/>
      <c r="P14247" s="231"/>
    </row>
    <row r="14248" spans="2:16">
      <c r="B14248" s="351"/>
      <c r="C14248" s="435"/>
      <c r="D14248" s="399"/>
      <c r="E14248" s="400"/>
      <c r="G14248" s="401"/>
      <c r="H14248" s="401"/>
      <c r="I14248" s="401"/>
      <c r="J14248" s="194"/>
      <c r="K14248" s="194"/>
      <c r="L14248" s="195"/>
      <c r="M14248" s="196"/>
      <c r="N14248" s="197"/>
      <c r="O14248" s="197"/>
      <c r="P14248" s="231"/>
    </row>
    <row r="14249" spans="2:16">
      <c r="B14249" s="351"/>
      <c r="C14249" s="435"/>
      <c r="D14249" s="399"/>
      <c r="E14249" s="400"/>
      <c r="G14249" s="401"/>
      <c r="H14249" s="401"/>
      <c r="I14249" s="401"/>
      <c r="J14249" s="194"/>
      <c r="K14249" s="194"/>
      <c r="L14249" s="195"/>
      <c r="M14249" s="196"/>
      <c r="N14249" s="197"/>
      <c r="O14249" s="197"/>
      <c r="P14249" s="231"/>
    </row>
    <row r="14250" spans="2:16">
      <c r="B14250" s="351"/>
      <c r="C14250" s="435"/>
      <c r="D14250" s="399"/>
      <c r="E14250" s="400"/>
      <c r="G14250" s="401"/>
      <c r="H14250" s="401"/>
      <c r="I14250" s="401"/>
      <c r="J14250" s="194"/>
      <c r="K14250" s="194"/>
      <c r="L14250" s="195"/>
      <c r="M14250" s="196"/>
      <c r="N14250" s="197"/>
      <c r="O14250" s="197"/>
      <c r="P14250" s="231"/>
    </row>
    <row r="14251" spans="2:16">
      <c r="B14251" s="351"/>
      <c r="C14251" s="435"/>
      <c r="D14251" s="399"/>
      <c r="E14251" s="400"/>
      <c r="G14251" s="401"/>
      <c r="H14251" s="401"/>
      <c r="I14251" s="401"/>
      <c r="J14251" s="194"/>
      <c r="K14251" s="194"/>
      <c r="L14251" s="195"/>
      <c r="M14251" s="196"/>
      <c r="N14251" s="197"/>
      <c r="O14251" s="197"/>
      <c r="P14251" s="231"/>
    </row>
    <row r="14252" spans="2:16">
      <c r="B14252" s="351"/>
      <c r="C14252" s="435"/>
      <c r="D14252" s="399"/>
      <c r="E14252" s="400"/>
      <c r="G14252" s="401"/>
      <c r="H14252" s="401"/>
      <c r="I14252" s="401"/>
      <c r="J14252" s="194"/>
      <c r="K14252" s="194"/>
      <c r="L14252" s="195"/>
      <c r="M14252" s="196"/>
      <c r="N14252" s="197"/>
      <c r="O14252" s="197"/>
      <c r="P14252" s="231"/>
    </row>
    <row r="14253" spans="2:16">
      <c r="B14253" s="351"/>
      <c r="C14253" s="435"/>
      <c r="D14253" s="399"/>
      <c r="E14253" s="400"/>
      <c r="G14253" s="401"/>
      <c r="H14253" s="401"/>
      <c r="I14253" s="401"/>
      <c r="J14253" s="194"/>
      <c r="K14253" s="194"/>
      <c r="L14253" s="195"/>
      <c r="M14253" s="196"/>
      <c r="N14253" s="197"/>
      <c r="O14253" s="197"/>
      <c r="P14253" s="231"/>
    </row>
    <row r="14254" spans="2:16">
      <c r="B14254" s="351"/>
      <c r="C14254" s="435"/>
      <c r="D14254" s="399"/>
      <c r="E14254" s="400"/>
      <c r="G14254" s="401"/>
      <c r="H14254" s="401"/>
      <c r="I14254" s="401"/>
      <c r="J14254" s="194"/>
      <c r="K14254" s="194"/>
      <c r="L14254" s="195"/>
      <c r="M14254" s="196"/>
      <c r="N14254" s="197"/>
      <c r="O14254" s="197"/>
      <c r="P14254" s="231"/>
    </row>
    <row r="14255" spans="2:16">
      <c r="B14255" s="351"/>
      <c r="C14255" s="435"/>
      <c r="D14255" s="399"/>
      <c r="E14255" s="400"/>
      <c r="G14255" s="401"/>
      <c r="H14255" s="401"/>
      <c r="I14255" s="401"/>
      <c r="J14255" s="194"/>
      <c r="K14255" s="194"/>
      <c r="L14255" s="195"/>
      <c r="M14255" s="196"/>
      <c r="N14255" s="197"/>
      <c r="O14255" s="197"/>
      <c r="P14255" s="231"/>
    </row>
    <row r="14256" spans="2:16">
      <c r="B14256" s="351"/>
      <c r="C14256" s="435"/>
      <c r="D14256" s="399"/>
      <c r="E14256" s="400"/>
      <c r="G14256" s="401"/>
      <c r="H14256" s="401"/>
      <c r="I14256" s="401"/>
      <c r="J14256" s="194"/>
      <c r="K14256" s="194"/>
      <c r="L14256" s="195"/>
      <c r="M14256" s="196"/>
      <c r="N14256" s="197"/>
      <c r="O14256" s="197"/>
      <c r="P14256" s="231"/>
    </row>
    <row r="14257" spans="2:16">
      <c r="B14257" s="351"/>
      <c r="C14257" s="435"/>
      <c r="D14257" s="399"/>
      <c r="E14257" s="400"/>
      <c r="G14257" s="401"/>
      <c r="H14257" s="401"/>
      <c r="I14257" s="401"/>
      <c r="J14257" s="194"/>
      <c r="K14257" s="194"/>
      <c r="L14257" s="195"/>
      <c r="M14257" s="196"/>
      <c r="N14257" s="197"/>
      <c r="O14257" s="197"/>
      <c r="P14257" s="231"/>
    </row>
    <row r="14258" spans="2:16">
      <c r="B14258" s="351"/>
      <c r="C14258" s="435"/>
      <c r="D14258" s="399"/>
      <c r="E14258" s="400"/>
      <c r="G14258" s="401"/>
      <c r="H14258" s="401"/>
      <c r="I14258" s="401"/>
      <c r="J14258" s="194"/>
      <c r="K14258" s="194"/>
      <c r="L14258" s="195"/>
      <c r="M14258" s="196"/>
      <c r="N14258" s="197"/>
      <c r="O14258" s="197"/>
      <c r="P14258" s="231"/>
    </row>
    <row r="14259" spans="2:16">
      <c r="B14259" s="351"/>
      <c r="C14259" s="435"/>
      <c r="D14259" s="399"/>
      <c r="E14259" s="400"/>
      <c r="G14259" s="401"/>
      <c r="H14259" s="401"/>
      <c r="I14259" s="401"/>
      <c r="J14259" s="194"/>
      <c r="K14259" s="194"/>
      <c r="L14259" s="195"/>
      <c r="M14259" s="196"/>
      <c r="N14259" s="197"/>
      <c r="O14259" s="197"/>
      <c r="P14259" s="231"/>
    </row>
    <row r="14260" spans="2:16">
      <c r="B14260" s="351"/>
      <c r="C14260" s="435"/>
      <c r="D14260" s="399"/>
      <c r="E14260" s="400"/>
      <c r="G14260" s="401"/>
      <c r="H14260" s="401"/>
      <c r="I14260" s="401"/>
      <c r="J14260" s="194"/>
      <c r="K14260" s="194"/>
      <c r="L14260" s="195"/>
      <c r="M14260" s="196"/>
      <c r="N14260" s="197"/>
      <c r="O14260" s="197"/>
      <c r="P14260" s="231"/>
    </row>
    <row r="14261" spans="2:16">
      <c r="B14261" s="351"/>
      <c r="C14261" s="435"/>
      <c r="D14261" s="399"/>
      <c r="E14261" s="400"/>
      <c r="G14261" s="401"/>
      <c r="H14261" s="401"/>
      <c r="I14261" s="401"/>
      <c r="J14261" s="194"/>
      <c r="K14261" s="194"/>
      <c r="L14261" s="195"/>
      <c r="M14261" s="196"/>
      <c r="N14261" s="197"/>
      <c r="O14261" s="197"/>
      <c r="P14261" s="231"/>
    </row>
    <row r="14262" spans="2:16">
      <c r="B14262" s="351"/>
      <c r="C14262" s="435"/>
      <c r="D14262" s="399"/>
      <c r="E14262" s="400"/>
      <c r="G14262" s="401"/>
      <c r="H14262" s="401"/>
      <c r="I14262" s="401"/>
      <c r="J14262" s="194"/>
      <c r="K14262" s="194"/>
      <c r="L14262" s="195"/>
      <c r="M14262" s="196"/>
      <c r="N14262" s="197"/>
      <c r="O14262" s="197"/>
      <c r="P14262" s="231"/>
    </row>
    <row r="14263" spans="2:16">
      <c r="B14263" s="351"/>
      <c r="C14263" s="435"/>
      <c r="D14263" s="399"/>
      <c r="E14263" s="400"/>
      <c r="G14263" s="401"/>
      <c r="H14263" s="401"/>
      <c r="I14263" s="401"/>
      <c r="J14263" s="194"/>
      <c r="K14263" s="194"/>
      <c r="L14263" s="195"/>
      <c r="M14263" s="196"/>
      <c r="N14263" s="197"/>
      <c r="O14263" s="197"/>
      <c r="P14263" s="231"/>
    </row>
    <row r="14264" spans="2:16">
      <c r="B14264" s="351"/>
      <c r="C14264" s="435"/>
      <c r="D14264" s="399"/>
      <c r="E14264" s="400"/>
      <c r="G14264" s="401"/>
      <c r="H14264" s="401"/>
      <c r="I14264" s="401"/>
      <c r="J14264" s="194"/>
      <c r="K14264" s="194"/>
      <c r="L14264" s="195"/>
      <c r="M14264" s="196"/>
      <c r="N14264" s="197"/>
      <c r="O14264" s="197"/>
      <c r="P14264" s="231"/>
    </row>
    <row r="14265" spans="2:16">
      <c r="B14265" s="351"/>
      <c r="C14265" s="435"/>
      <c r="D14265" s="399"/>
      <c r="E14265" s="400"/>
      <c r="G14265" s="401"/>
      <c r="H14265" s="401"/>
      <c r="I14265" s="401"/>
      <c r="J14265" s="194"/>
      <c r="K14265" s="194"/>
      <c r="L14265" s="195"/>
      <c r="M14265" s="196"/>
      <c r="N14265" s="197"/>
      <c r="O14265" s="197"/>
      <c r="P14265" s="231"/>
    </row>
    <row r="14266" spans="2:16">
      <c r="B14266" s="351"/>
      <c r="C14266" s="435"/>
      <c r="D14266" s="399"/>
      <c r="E14266" s="400"/>
      <c r="G14266" s="401"/>
      <c r="H14266" s="401"/>
      <c r="I14266" s="401"/>
      <c r="J14266" s="194"/>
      <c r="K14266" s="194"/>
      <c r="L14266" s="195"/>
      <c r="M14266" s="196"/>
      <c r="N14266" s="197"/>
      <c r="O14266" s="197"/>
      <c r="P14266" s="231"/>
    </row>
    <row r="14267" spans="2:16">
      <c r="B14267" s="351"/>
      <c r="C14267" s="435"/>
      <c r="D14267" s="399"/>
      <c r="E14267" s="400"/>
      <c r="G14267" s="401"/>
      <c r="H14267" s="401"/>
      <c r="I14267" s="401"/>
      <c r="J14267" s="194"/>
      <c r="K14267" s="194"/>
      <c r="L14267" s="195"/>
      <c r="M14267" s="196"/>
      <c r="N14267" s="197"/>
      <c r="O14267" s="197"/>
      <c r="P14267" s="231"/>
    </row>
    <row r="14268" spans="2:16">
      <c r="B14268" s="351"/>
      <c r="C14268" s="435"/>
      <c r="D14268" s="399"/>
      <c r="E14268" s="400"/>
      <c r="G14268" s="401"/>
      <c r="H14268" s="401"/>
      <c r="I14268" s="401"/>
      <c r="J14268" s="194"/>
      <c r="K14268" s="194"/>
      <c r="L14268" s="195"/>
      <c r="M14268" s="196"/>
      <c r="N14268" s="197"/>
      <c r="O14268" s="197"/>
      <c r="P14268" s="231"/>
    </row>
    <row r="14269" spans="2:16">
      <c r="B14269" s="351"/>
      <c r="C14269" s="435"/>
      <c r="D14269" s="399"/>
      <c r="E14269" s="400"/>
      <c r="G14269" s="401"/>
      <c r="H14269" s="401"/>
      <c r="I14269" s="401"/>
      <c r="J14269" s="194"/>
      <c r="K14269" s="194"/>
      <c r="L14269" s="195"/>
      <c r="M14269" s="196"/>
      <c r="N14269" s="197"/>
      <c r="O14269" s="197"/>
      <c r="P14269" s="231"/>
    </row>
    <row r="14270" spans="2:16">
      <c r="B14270" s="351"/>
      <c r="C14270" s="435"/>
      <c r="D14270" s="399"/>
      <c r="E14270" s="400"/>
      <c r="G14270" s="401"/>
      <c r="H14270" s="401"/>
      <c r="I14270" s="401"/>
      <c r="J14270" s="194"/>
      <c r="K14270" s="194"/>
      <c r="L14270" s="195"/>
      <c r="M14270" s="196"/>
      <c r="N14270" s="197"/>
      <c r="O14270" s="197"/>
      <c r="P14270" s="231"/>
    </row>
    <row r="14271" spans="2:16">
      <c r="B14271" s="351"/>
      <c r="C14271" s="435"/>
      <c r="D14271" s="399"/>
      <c r="E14271" s="400"/>
      <c r="G14271" s="401"/>
      <c r="H14271" s="401"/>
      <c r="I14271" s="401"/>
      <c r="J14271" s="194"/>
      <c r="K14271" s="194"/>
      <c r="L14271" s="195"/>
      <c r="M14271" s="196"/>
      <c r="N14271" s="197"/>
      <c r="O14271" s="197"/>
      <c r="P14271" s="231"/>
    </row>
    <row r="14272" spans="2:16">
      <c r="B14272" s="351"/>
      <c r="C14272" s="435"/>
      <c r="D14272" s="399"/>
      <c r="E14272" s="400"/>
      <c r="G14272" s="401"/>
      <c r="H14272" s="401"/>
      <c r="I14272" s="401"/>
      <c r="J14272" s="194"/>
      <c r="K14272" s="194"/>
      <c r="L14272" s="195"/>
      <c r="M14272" s="196"/>
      <c r="N14272" s="197"/>
      <c r="O14272" s="197"/>
      <c r="P14272" s="231"/>
    </row>
    <row r="14273" spans="2:16">
      <c r="B14273" s="351"/>
      <c r="C14273" s="435"/>
      <c r="D14273" s="399"/>
      <c r="E14273" s="400"/>
      <c r="G14273" s="401"/>
      <c r="H14273" s="401"/>
      <c r="I14273" s="401"/>
      <c r="J14273" s="194"/>
      <c r="K14273" s="194"/>
      <c r="L14273" s="195"/>
      <c r="M14273" s="196"/>
      <c r="N14273" s="197"/>
      <c r="O14273" s="197"/>
      <c r="P14273" s="231"/>
    </row>
    <row r="14274" spans="2:16">
      <c r="B14274" s="351"/>
      <c r="C14274" s="435"/>
      <c r="D14274" s="399"/>
      <c r="E14274" s="400"/>
      <c r="G14274" s="401"/>
      <c r="H14274" s="401"/>
      <c r="I14274" s="401"/>
      <c r="J14274" s="194"/>
      <c r="K14274" s="194"/>
      <c r="L14274" s="195"/>
      <c r="M14274" s="196"/>
      <c r="N14274" s="197"/>
      <c r="O14274" s="197"/>
      <c r="P14274" s="231"/>
    </row>
    <row r="14275" spans="2:16">
      <c r="B14275" s="351"/>
      <c r="C14275" s="435"/>
      <c r="D14275" s="399"/>
      <c r="E14275" s="400"/>
      <c r="G14275" s="401"/>
      <c r="H14275" s="401"/>
      <c r="I14275" s="401"/>
      <c r="J14275" s="194"/>
      <c r="K14275" s="194"/>
      <c r="L14275" s="195"/>
      <c r="M14275" s="196"/>
      <c r="N14275" s="197"/>
      <c r="O14275" s="197"/>
      <c r="P14275" s="231"/>
    </row>
    <row r="14276" spans="2:16">
      <c r="B14276" s="351"/>
      <c r="C14276" s="435"/>
      <c r="D14276" s="399"/>
      <c r="E14276" s="400"/>
      <c r="G14276" s="401"/>
      <c r="H14276" s="401"/>
      <c r="I14276" s="401"/>
      <c r="J14276" s="194"/>
      <c r="K14276" s="194"/>
      <c r="L14276" s="195"/>
      <c r="M14276" s="196"/>
      <c r="N14276" s="197"/>
      <c r="O14276" s="197"/>
      <c r="P14276" s="231"/>
    </row>
    <row r="14277" spans="2:16">
      <c r="B14277" s="351"/>
      <c r="C14277" s="435"/>
      <c r="D14277" s="399"/>
      <c r="E14277" s="400"/>
      <c r="G14277" s="401"/>
      <c r="H14277" s="401"/>
      <c r="I14277" s="401"/>
      <c r="J14277" s="194"/>
      <c r="K14277" s="194"/>
      <c r="L14277" s="195"/>
      <c r="M14277" s="196"/>
      <c r="N14277" s="197"/>
      <c r="O14277" s="197"/>
      <c r="P14277" s="231"/>
    </row>
    <row r="14278" spans="2:16">
      <c r="B14278" s="351"/>
      <c r="C14278" s="435"/>
      <c r="D14278" s="399"/>
      <c r="E14278" s="400"/>
      <c r="G14278" s="401"/>
      <c r="H14278" s="401"/>
      <c r="I14278" s="401"/>
      <c r="J14278" s="194"/>
      <c r="K14278" s="194"/>
      <c r="L14278" s="195"/>
      <c r="M14278" s="196"/>
      <c r="N14278" s="197"/>
      <c r="O14278" s="197"/>
      <c r="P14278" s="231"/>
    </row>
    <row r="14279" spans="2:16">
      <c r="B14279" s="351"/>
      <c r="C14279" s="435"/>
      <c r="D14279" s="399"/>
      <c r="E14279" s="400"/>
      <c r="G14279" s="401"/>
      <c r="H14279" s="401"/>
      <c r="I14279" s="401"/>
      <c r="J14279" s="194"/>
      <c r="K14279" s="194"/>
      <c r="L14279" s="195"/>
      <c r="M14279" s="196"/>
      <c r="N14279" s="197"/>
      <c r="O14279" s="197"/>
      <c r="P14279" s="231"/>
    </row>
    <row r="14280" spans="2:16">
      <c r="B14280" s="351"/>
      <c r="C14280" s="435"/>
      <c r="D14280" s="399"/>
      <c r="E14280" s="400"/>
      <c r="G14280" s="401"/>
      <c r="H14280" s="401"/>
      <c r="I14280" s="401"/>
      <c r="J14280" s="194"/>
      <c r="K14280" s="194"/>
      <c r="L14280" s="195"/>
      <c r="M14280" s="196"/>
      <c r="N14280" s="197"/>
      <c r="O14280" s="197"/>
      <c r="P14280" s="231"/>
    </row>
    <row r="14281" spans="2:16">
      <c r="B14281" s="351"/>
      <c r="C14281" s="435"/>
      <c r="D14281" s="399"/>
      <c r="E14281" s="400"/>
      <c r="G14281" s="401"/>
      <c r="H14281" s="401"/>
      <c r="I14281" s="401"/>
      <c r="J14281" s="194"/>
      <c r="K14281" s="194"/>
      <c r="L14281" s="195"/>
      <c r="M14281" s="196"/>
      <c r="N14281" s="197"/>
      <c r="O14281" s="197"/>
      <c r="P14281" s="231"/>
    </row>
    <row r="14282" spans="2:16">
      <c r="B14282" s="351"/>
      <c r="C14282" s="435"/>
      <c r="D14282" s="399"/>
      <c r="E14282" s="400"/>
      <c r="G14282" s="401"/>
      <c r="H14282" s="401"/>
      <c r="I14282" s="401"/>
      <c r="J14282" s="194"/>
      <c r="K14282" s="194"/>
      <c r="L14282" s="195"/>
      <c r="M14282" s="196"/>
      <c r="N14282" s="197"/>
      <c r="O14282" s="197"/>
      <c r="P14282" s="231"/>
    </row>
    <row r="14283" spans="2:16">
      <c r="B14283" s="351"/>
      <c r="C14283" s="435"/>
      <c r="D14283" s="399"/>
      <c r="E14283" s="400"/>
      <c r="G14283" s="401"/>
      <c r="H14283" s="401"/>
      <c r="I14283" s="401"/>
      <c r="J14283" s="194"/>
      <c r="K14283" s="194"/>
      <c r="L14283" s="195"/>
      <c r="M14283" s="196"/>
      <c r="N14283" s="197"/>
      <c r="O14283" s="197"/>
      <c r="P14283" s="231"/>
    </row>
    <row r="14284" spans="2:16">
      <c r="B14284" s="351"/>
      <c r="C14284" s="435"/>
      <c r="D14284" s="399"/>
      <c r="E14284" s="400"/>
      <c r="G14284" s="401"/>
      <c r="H14284" s="401"/>
      <c r="I14284" s="401"/>
      <c r="J14284" s="194"/>
      <c r="K14284" s="194"/>
      <c r="L14284" s="195"/>
      <c r="M14284" s="196"/>
      <c r="N14284" s="197"/>
      <c r="O14284" s="197"/>
      <c r="P14284" s="231"/>
    </row>
    <row r="14285" spans="2:16">
      <c r="B14285" s="351"/>
      <c r="C14285" s="435"/>
      <c r="D14285" s="399"/>
      <c r="E14285" s="400"/>
      <c r="G14285" s="401"/>
      <c r="H14285" s="401"/>
      <c r="I14285" s="401"/>
      <c r="J14285" s="194"/>
      <c r="K14285" s="194"/>
      <c r="L14285" s="195"/>
      <c r="M14285" s="196"/>
      <c r="N14285" s="197"/>
      <c r="O14285" s="197"/>
      <c r="P14285" s="231"/>
    </row>
    <row r="14286" spans="2:16">
      <c r="B14286" s="351"/>
      <c r="C14286" s="435"/>
      <c r="D14286" s="399"/>
      <c r="E14286" s="400"/>
      <c r="G14286" s="401"/>
      <c r="H14286" s="401"/>
      <c r="I14286" s="401"/>
      <c r="J14286" s="194"/>
      <c r="K14286" s="194"/>
      <c r="L14286" s="195"/>
      <c r="M14286" s="196"/>
      <c r="N14286" s="197"/>
      <c r="O14286" s="197"/>
      <c r="P14286" s="231"/>
    </row>
    <row r="14287" spans="2:16">
      <c r="B14287" s="351"/>
      <c r="C14287" s="435"/>
      <c r="D14287" s="399"/>
      <c r="E14287" s="400"/>
      <c r="G14287" s="401"/>
      <c r="H14287" s="401"/>
      <c r="I14287" s="401"/>
      <c r="J14287" s="194"/>
      <c r="K14287" s="194"/>
      <c r="L14287" s="195"/>
      <c r="M14287" s="196"/>
      <c r="N14287" s="197"/>
      <c r="O14287" s="197"/>
      <c r="P14287" s="231"/>
    </row>
    <row r="14288" spans="2:16">
      <c r="B14288" s="351"/>
      <c r="C14288" s="435"/>
      <c r="D14288" s="399"/>
      <c r="E14288" s="400"/>
      <c r="G14288" s="401"/>
      <c r="H14288" s="401"/>
      <c r="I14288" s="401"/>
      <c r="J14288" s="194"/>
      <c r="K14288" s="194"/>
      <c r="L14288" s="195"/>
      <c r="M14288" s="196"/>
      <c r="N14288" s="197"/>
      <c r="O14288" s="197"/>
      <c r="P14288" s="231"/>
    </row>
    <row r="14289" spans="2:16">
      <c r="B14289" s="351"/>
      <c r="C14289" s="435"/>
      <c r="D14289" s="399"/>
      <c r="E14289" s="400"/>
      <c r="G14289" s="401"/>
      <c r="H14289" s="401"/>
      <c r="I14289" s="401"/>
      <c r="J14289" s="194"/>
      <c r="K14289" s="194"/>
      <c r="L14289" s="195"/>
      <c r="M14289" s="196"/>
      <c r="N14289" s="197"/>
      <c r="O14289" s="197"/>
      <c r="P14289" s="231"/>
    </row>
    <row r="14290" spans="2:16">
      <c r="B14290" s="351"/>
      <c r="C14290" s="435"/>
      <c r="D14290" s="399"/>
      <c r="E14290" s="400"/>
      <c r="G14290" s="401"/>
      <c r="H14290" s="401"/>
      <c r="I14290" s="401"/>
      <c r="J14290" s="194"/>
      <c r="K14290" s="194"/>
      <c r="L14290" s="195"/>
      <c r="M14290" s="196"/>
      <c r="N14290" s="197"/>
      <c r="O14290" s="197"/>
      <c r="P14290" s="231"/>
    </row>
    <row r="14291" spans="2:16">
      <c r="B14291" s="351"/>
      <c r="C14291" s="435"/>
      <c r="D14291" s="399"/>
      <c r="E14291" s="400"/>
      <c r="G14291" s="401"/>
      <c r="H14291" s="401"/>
      <c r="I14291" s="401"/>
      <c r="J14291" s="194"/>
      <c r="K14291" s="194"/>
      <c r="L14291" s="195"/>
      <c r="M14291" s="196"/>
      <c r="N14291" s="197"/>
      <c r="O14291" s="197"/>
      <c r="P14291" s="231"/>
    </row>
    <row r="14292" spans="2:16">
      <c r="B14292" s="351"/>
      <c r="C14292" s="435"/>
      <c r="D14292" s="399"/>
      <c r="E14292" s="400"/>
      <c r="G14292" s="401"/>
      <c r="H14292" s="401"/>
      <c r="I14292" s="401"/>
      <c r="J14292" s="194"/>
      <c r="K14292" s="194"/>
      <c r="L14292" s="195"/>
      <c r="M14292" s="196"/>
      <c r="N14292" s="197"/>
      <c r="O14292" s="197"/>
      <c r="P14292" s="231"/>
    </row>
    <row r="14293" spans="2:16">
      <c r="B14293" s="351"/>
      <c r="C14293" s="435"/>
      <c r="D14293" s="399"/>
      <c r="E14293" s="400"/>
      <c r="G14293" s="401"/>
      <c r="H14293" s="401"/>
      <c r="I14293" s="401"/>
      <c r="J14293" s="194"/>
      <c r="K14293" s="194"/>
      <c r="L14293" s="195"/>
      <c r="M14293" s="196"/>
      <c r="N14293" s="197"/>
      <c r="O14293" s="197"/>
      <c r="P14293" s="231"/>
    </row>
    <row r="14294" spans="2:16">
      <c r="B14294" s="351"/>
      <c r="C14294" s="435"/>
      <c r="D14294" s="399"/>
      <c r="E14294" s="400"/>
      <c r="G14294" s="401"/>
      <c r="H14294" s="401"/>
      <c r="I14294" s="401"/>
      <c r="J14294" s="194"/>
      <c r="K14294" s="194"/>
      <c r="L14294" s="195"/>
      <c r="M14294" s="196"/>
      <c r="N14294" s="197"/>
      <c r="O14294" s="197"/>
      <c r="P14294" s="231"/>
    </row>
    <row r="14295" spans="2:16">
      <c r="B14295" s="351"/>
      <c r="C14295" s="435"/>
      <c r="D14295" s="399"/>
      <c r="E14295" s="400"/>
      <c r="G14295" s="401"/>
      <c r="H14295" s="401"/>
      <c r="I14295" s="401"/>
      <c r="J14295" s="194"/>
      <c r="K14295" s="194"/>
      <c r="L14295" s="195"/>
      <c r="M14295" s="196"/>
      <c r="N14295" s="197"/>
      <c r="O14295" s="197"/>
      <c r="P14295" s="231"/>
    </row>
    <row r="14296" spans="2:16">
      <c r="B14296" s="351"/>
      <c r="C14296" s="435"/>
      <c r="D14296" s="399"/>
      <c r="E14296" s="400"/>
      <c r="G14296" s="401"/>
      <c r="H14296" s="401"/>
      <c r="I14296" s="401"/>
      <c r="J14296" s="194"/>
      <c r="K14296" s="194"/>
      <c r="L14296" s="195"/>
      <c r="M14296" s="196"/>
      <c r="N14296" s="197"/>
      <c r="O14296" s="197"/>
      <c r="P14296" s="231"/>
    </row>
    <row r="14297" spans="2:16">
      <c r="B14297" s="351"/>
      <c r="C14297" s="435"/>
      <c r="D14297" s="399"/>
      <c r="E14297" s="400"/>
      <c r="G14297" s="401"/>
      <c r="H14297" s="401"/>
      <c r="I14297" s="401"/>
      <c r="J14297" s="194"/>
      <c r="K14297" s="194"/>
      <c r="L14297" s="195"/>
      <c r="M14297" s="196"/>
      <c r="N14297" s="197"/>
      <c r="O14297" s="197"/>
      <c r="P14297" s="231"/>
    </row>
    <row r="14298" spans="2:16">
      <c r="B14298" s="351"/>
      <c r="C14298" s="435"/>
      <c r="D14298" s="399"/>
      <c r="E14298" s="400"/>
      <c r="G14298" s="401"/>
      <c r="H14298" s="401"/>
      <c r="I14298" s="401"/>
      <c r="J14298" s="194"/>
      <c r="K14298" s="194"/>
      <c r="L14298" s="195"/>
      <c r="M14298" s="196"/>
      <c r="N14298" s="197"/>
      <c r="O14298" s="197"/>
      <c r="P14298" s="231"/>
    </row>
    <row r="14299" spans="2:16">
      <c r="B14299" s="351"/>
      <c r="C14299" s="435"/>
      <c r="D14299" s="399"/>
      <c r="E14299" s="400"/>
      <c r="G14299" s="401"/>
      <c r="H14299" s="401"/>
      <c r="I14299" s="401"/>
      <c r="J14299" s="194"/>
      <c r="K14299" s="194"/>
      <c r="L14299" s="195"/>
      <c r="M14299" s="196"/>
      <c r="N14299" s="197"/>
      <c r="O14299" s="197"/>
      <c r="P14299" s="231"/>
    </row>
    <row r="14300" spans="2:16">
      <c r="B14300" s="351"/>
      <c r="C14300" s="435"/>
      <c r="D14300" s="399"/>
      <c r="E14300" s="400"/>
      <c r="G14300" s="401"/>
      <c r="H14300" s="401"/>
      <c r="I14300" s="401"/>
      <c r="J14300" s="194"/>
      <c r="K14300" s="194"/>
      <c r="L14300" s="195"/>
      <c r="M14300" s="196"/>
      <c r="N14300" s="197"/>
      <c r="O14300" s="197"/>
      <c r="P14300" s="231"/>
    </row>
    <row r="14301" spans="2:16">
      <c r="B14301" s="351"/>
      <c r="C14301" s="435"/>
      <c r="D14301" s="399"/>
      <c r="E14301" s="400"/>
      <c r="G14301" s="401"/>
      <c r="H14301" s="401"/>
      <c r="I14301" s="401"/>
      <c r="J14301" s="194"/>
      <c r="K14301" s="194"/>
      <c r="L14301" s="195"/>
      <c r="M14301" s="196"/>
      <c r="N14301" s="197"/>
      <c r="O14301" s="197"/>
      <c r="P14301" s="231"/>
    </row>
    <row r="14302" spans="2:16">
      <c r="B14302" s="351"/>
      <c r="C14302" s="435"/>
      <c r="D14302" s="399"/>
      <c r="E14302" s="400"/>
      <c r="G14302" s="401"/>
      <c r="H14302" s="401"/>
      <c r="I14302" s="401"/>
      <c r="J14302" s="194"/>
      <c r="K14302" s="194"/>
      <c r="L14302" s="195"/>
      <c r="M14302" s="196"/>
      <c r="N14302" s="197"/>
      <c r="O14302" s="197"/>
      <c r="P14302" s="231"/>
    </row>
    <row r="14303" spans="2:16">
      <c r="B14303" s="351"/>
      <c r="C14303" s="435"/>
      <c r="D14303" s="399"/>
      <c r="E14303" s="400"/>
      <c r="G14303" s="401"/>
      <c r="H14303" s="401"/>
      <c r="I14303" s="401"/>
      <c r="J14303" s="194"/>
      <c r="K14303" s="194"/>
      <c r="L14303" s="195"/>
      <c r="M14303" s="196"/>
      <c r="N14303" s="197"/>
      <c r="O14303" s="197"/>
      <c r="P14303" s="231"/>
    </row>
    <row r="14304" spans="2:16">
      <c r="B14304" s="351"/>
      <c r="C14304" s="435"/>
      <c r="D14304" s="399"/>
      <c r="E14304" s="400"/>
      <c r="G14304" s="401"/>
      <c r="H14304" s="401"/>
      <c r="I14304" s="401"/>
      <c r="J14304" s="194"/>
      <c r="K14304" s="194"/>
      <c r="L14304" s="195"/>
      <c r="M14304" s="196"/>
      <c r="N14304" s="197"/>
      <c r="O14304" s="197"/>
      <c r="P14304" s="231"/>
    </row>
    <row r="14305" spans="2:16">
      <c r="B14305" s="351"/>
      <c r="C14305" s="435"/>
      <c r="D14305" s="399"/>
      <c r="E14305" s="400"/>
      <c r="G14305" s="401"/>
      <c r="H14305" s="401"/>
      <c r="I14305" s="401"/>
      <c r="J14305" s="194"/>
      <c r="K14305" s="194"/>
      <c r="L14305" s="195"/>
      <c r="M14305" s="196"/>
      <c r="N14305" s="197"/>
      <c r="O14305" s="197"/>
      <c r="P14305" s="231"/>
    </row>
    <row r="14306" spans="2:16">
      <c r="B14306" s="351"/>
      <c r="C14306" s="435"/>
      <c r="D14306" s="399"/>
      <c r="E14306" s="400"/>
      <c r="G14306" s="401"/>
      <c r="H14306" s="401"/>
      <c r="I14306" s="401"/>
      <c r="J14306" s="194"/>
      <c r="K14306" s="194"/>
      <c r="L14306" s="195"/>
      <c r="M14306" s="196"/>
      <c r="N14306" s="197"/>
      <c r="O14306" s="197"/>
      <c r="P14306" s="231"/>
    </row>
    <row r="14307" spans="2:16">
      <c r="B14307" s="351"/>
      <c r="C14307" s="435"/>
      <c r="D14307" s="399"/>
      <c r="E14307" s="400"/>
      <c r="G14307" s="401"/>
      <c r="H14307" s="401"/>
      <c r="I14307" s="401"/>
      <c r="J14307" s="194"/>
      <c r="K14307" s="194"/>
      <c r="L14307" s="195"/>
      <c r="M14307" s="196"/>
      <c r="N14307" s="197"/>
      <c r="O14307" s="197"/>
      <c r="P14307" s="231"/>
    </row>
    <row r="14308" spans="2:16">
      <c r="B14308" s="351"/>
      <c r="C14308" s="435"/>
      <c r="D14308" s="399"/>
      <c r="E14308" s="400"/>
      <c r="G14308" s="401"/>
      <c r="H14308" s="401"/>
      <c r="I14308" s="401"/>
      <c r="J14308" s="194"/>
      <c r="K14308" s="194"/>
      <c r="L14308" s="195"/>
      <c r="M14308" s="196"/>
      <c r="N14308" s="197"/>
      <c r="O14308" s="197"/>
      <c r="P14308" s="231"/>
    </row>
    <row r="14309" spans="2:16">
      <c r="B14309" s="351"/>
      <c r="C14309" s="435"/>
      <c r="D14309" s="399"/>
      <c r="E14309" s="400"/>
      <c r="G14309" s="401"/>
      <c r="H14309" s="401"/>
      <c r="I14309" s="401"/>
      <c r="J14309" s="194"/>
      <c r="K14309" s="194"/>
      <c r="L14309" s="195"/>
      <c r="M14309" s="196"/>
      <c r="N14309" s="197"/>
      <c r="O14309" s="197"/>
      <c r="P14309" s="231"/>
    </row>
    <row r="14310" spans="2:16">
      <c r="B14310" s="351"/>
      <c r="C14310" s="435"/>
      <c r="D14310" s="399"/>
      <c r="E14310" s="400"/>
      <c r="G14310" s="401"/>
      <c r="H14310" s="401"/>
      <c r="I14310" s="401"/>
      <c r="J14310" s="194"/>
      <c r="K14310" s="194"/>
      <c r="L14310" s="195"/>
      <c r="M14310" s="196"/>
      <c r="N14310" s="197"/>
      <c r="O14310" s="197"/>
      <c r="P14310" s="231"/>
    </row>
    <row r="14311" spans="2:16">
      <c r="B14311" s="351"/>
      <c r="C14311" s="435"/>
      <c r="D14311" s="399"/>
      <c r="E14311" s="400"/>
      <c r="G14311" s="401"/>
      <c r="H14311" s="401"/>
      <c r="I14311" s="401"/>
      <c r="J14311" s="194"/>
      <c r="K14311" s="194"/>
      <c r="L14311" s="195"/>
      <c r="M14311" s="196"/>
      <c r="N14311" s="197"/>
      <c r="O14311" s="197"/>
      <c r="P14311" s="231"/>
    </row>
    <row r="14312" spans="2:16">
      <c r="B14312" s="351"/>
      <c r="C14312" s="435"/>
      <c r="D14312" s="399"/>
      <c r="E14312" s="400"/>
      <c r="G14312" s="401"/>
      <c r="H14312" s="401"/>
      <c r="I14312" s="401"/>
      <c r="J14312" s="194"/>
      <c r="K14312" s="194"/>
      <c r="L14312" s="195"/>
      <c r="M14312" s="196"/>
      <c r="N14312" s="197"/>
      <c r="O14312" s="197"/>
      <c r="P14312" s="231"/>
    </row>
    <row r="14313" spans="2:16">
      <c r="B14313" s="351"/>
      <c r="C14313" s="435"/>
      <c r="D14313" s="399"/>
      <c r="E14313" s="400"/>
      <c r="G14313" s="401"/>
      <c r="H14313" s="401"/>
      <c r="I14313" s="401"/>
      <c r="J14313" s="194"/>
      <c r="K14313" s="194"/>
      <c r="L14313" s="195"/>
      <c r="M14313" s="196"/>
      <c r="N14313" s="197"/>
      <c r="O14313" s="197"/>
      <c r="P14313" s="231"/>
    </row>
    <row r="14314" spans="2:16">
      <c r="B14314" s="351"/>
      <c r="C14314" s="435"/>
      <c r="D14314" s="399"/>
      <c r="E14314" s="400"/>
      <c r="G14314" s="401"/>
      <c r="H14314" s="401"/>
      <c r="I14314" s="401"/>
      <c r="J14314" s="194"/>
      <c r="K14314" s="194"/>
      <c r="L14314" s="195"/>
      <c r="M14314" s="196"/>
      <c r="N14314" s="197"/>
      <c r="O14314" s="197"/>
      <c r="P14314" s="231"/>
    </row>
    <row r="14315" spans="2:16">
      <c r="B14315" s="351"/>
      <c r="C14315" s="435"/>
      <c r="D14315" s="399"/>
      <c r="E14315" s="400"/>
      <c r="G14315" s="401"/>
      <c r="H14315" s="401"/>
      <c r="I14315" s="401"/>
      <c r="J14315" s="194"/>
      <c r="K14315" s="194"/>
      <c r="L14315" s="195"/>
      <c r="M14315" s="196"/>
      <c r="N14315" s="197"/>
      <c r="O14315" s="197"/>
      <c r="P14315" s="231"/>
    </row>
    <row r="14316" spans="2:16">
      <c r="B14316" s="351"/>
      <c r="C14316" s="435"/>
      <c r="D14316" s="399"/>
      <c r="E14316" s="400"/>
      <c r="G14316" s="401"/>
      <c r="H14316" s="401"/>
      <c r="I14316" s="401"/>
      <c r="J14316" s="194"/>
      <c r="K14316" s="194"/>
      <c r="L14316" s="195"/>
      <c r="M14316" s="196"/>
      <c r="N14316" s="197"/>
      <c r="O14316" s="197"/>
      <c r="P14316" s="231"/>
    </row>
    <row r="14317" spans="2:16">
      <c r="B14317" s="351"/>
      <c r="C14317" s="435"/>
      <c r="D14317" s="399"/>
      <c r="E14317" s="400"/>
      <c r="G14317" s="401"/>
      <c r="H14317" s="401"/>
      <c r="I14317" s="401"/>
      <c r="J14317" s="194"/>
      <c r="K14317" s="194"/>
      <c r="L14317" s="195"/>
      <c r="M14317" s="196"/>
      <c r="N14317" s="197"/>
      <c r="O14317" s="197"/>
      <c r="P14317" s="231"/>
    </row>
    <row r="14318" spans="2:16">
      <c r="B14318" s="351"/>
      <c r="C14318" s="435"/>
      <c r="D14318" s="399"/>
      <c r="E14318" s="400"/>
      <c r="G14318" s="401"/>
      <c r="H14318" s="401"/>
      <c r="I14318" s="401"/>
      <c r="J14318" s="194"/>
      <c r="K14318" s="194"/>
      <c r="L14318" s="195"/>
      <c r="M14318" s="196"/>
      <c r="N14318" s="197"/>
      <c r="O14318" s="197"/>
      <c r="P14318" s="231"/>
    </row>
    <row r="14319" spans="2:16">
      <c r="B14319" s="351"/>
      <c r="C14319" s="435"/>
      <c r="D14319" s="399"/>
      <c r="E14319" s="400"/>
      <c r="G14319" s="401"/>
      <c r="H14319" s="401"/>
      <c r="I14319" s="401"/>
      <c r="J14319" s="194"/>
      <c r="K14319" s="194"/>
      <c r="L14319" s="195"/>
      <c r="M14319" s="196"/>
      <c r="N14319" s="197"/>
      <c r="O14319" s="197"/>
      <c r="P14319" s="231"/>
    </row>
    <row r="14320" spans="2:16">
      <c r="B14320" s="351"/>
      <c r="C14320" s="435"/>
      <c r="D14320" s="399"/>
      <c r="E14320" s="400"/>
      <c r="G14320" s="401"/>
      <c r="H14320" s="401"/>
      <c r="I14320" s="401"/>
      <c r="J14320" s="194"/>
      <c r="K14320" s="194"/>
      <c r="L14320" s="195"/>
      <c r="M14320" s="196"/>
      <c r="N14320" s="197"/>
      <c r="O14320" s="197"/>
      <c r="P14320" s="231"/>
    </row>
    <row r="14321" spans="2:16">
      <c r="B14321" s="351"/>
      <c r="C14321" s="435"/>
      <c r="D14321" s="399"/>
      <c r="E14321" s="400"/>
      <c r="G14321" s="401"/>
      <c r="H14321" s="401"/>
      <c r="I14321" s="401"/>
      <c r="J14321" s="194"/>
      <c r="K14321" s="194"/>
      <c r="L14321" s="195"/>
      <c r="M14321" s="196"/>
      <c r="N14321" s="197"/>
      <c r="O14321" s="197"/>
      <c r="P14321" s="231"/>
    </row>
    <row r="14322" spans="2:16">
      <c r="B14322" s="351"/>
      <c r="C14322" s="435"/>
      <c r="D14322" s="399"/>
      <c r="E14322" s="400"/>
      <c r="G14322" s="401"/>
      <c r="H14322" s="401"/>
      <c r="I14322" s="401"/>
      <c r="J14322" s="194"/>
      <c r="K14322" s="194"/>
      <c r="L14322" s="195"/>
      <c r="M14322" s="196"/>
      <c r="N14322" s="197"/>
      <c r="O14322" s="197"/>
      <c r="P14322" s="231"/>
    </row>
    <row r="14323" spans="2:16">
      <c r="B14323" s="351"/>
      <c r="C14323" s="435"/>
      <c r="D14323" s="399"/>
      <c r="E14323" s="400"/>
      <c r="G14323" s="401"/>
      <c r="H14323" s="401"/>
      <c r="I14323" s="401"/>
      <c r="J14323" s="194"/>
      <c r="K14323" s="194"/>
      <c r="L14323" s="195"/>
      <c r="M14323" s="196"/>
      <c r="N14323" s="197"/>
      <c r="O14323" s="197"/>
      <c r="P14323" s="231"/>
    </row>
    <row r="14324" spans="2:16">
      <c r="B14324" s="351"/>
      <c r="C14324" s="435"/>
      <c r="D14324" s="399"/>
      <c r="E14324" s="400"/>
      <c r="G14324" s="401"/>
      <c r="H14324" s="401"/>
      <c r="I14324" s="401"/>
      <c r="J14324" s="194"/>
      <c r="K14324" s="194"/>
      <c r="L14324" s="195"/>
      <c r="M14324" s="196"/>
      <c r="N14324" s="197"/>
      <c r="O14324" s="197"/>
      <c r="P14324" s="231"/>
    </row>
    <row r="14325" spans="2:16">
      <c r="B14325" s="351"/>
      <c r="C14325" s="435"/>
      <c r="D14325" s="399"/>
      <c r="E14325" s="400"/>
      <c r="G14325" s="401"/>
      <c r="H14325" s="401"/>
      <c r="I14325" s="401"/>
      <c r="J14325" s="194"/>
      <c r="K14325" s="194"/>
      <c r="L14325" s="195"/>
      <c r="M14325" s="196"/>
      <c r="N14325" s="197"/>
      <c r="O14325" s="197"/>
      <c r="P14325" s="231"/>
    </row>
    <row r="14326" spans="2:16">
      <c r="B14326" s="351"/>
      <c r="C14326" s="435"/>
      <c r="D14326" s="399"/>
      <c r="E14326" s="400"/>
      <c r="G14326" s="401"/>
      <c r="H14326" s="401"/>
      <c r="I14326" s="401"/>
      <c r="J14326" s="194"/>
      <c r="K14326" s="194"/>
      <c r="L14326" s="195"/>
      <c r="M14326" s="196"/>
      <c r="N14326" s="197"/>
      <c r="O14326" s="197"/>
      <c r="P14326" s="231"/>
    </row>
    <row r="14327" spans="2:16">
      <c r="B14327" s="351"/>
      <c r="C14327" s="435"/>
      <c r="D14327" s="399"/>
      <c r="E14327" s="400"/>
      <c r="G14327" s="401"/>
      <c r="H14327" s="401"/>
      <c r="I14327" s="401"/>
      <c r="J14327" s="194"/>
      <c r="K14327" s="194"/>
      <c r="L14327" s="195"/>
      <c r="M14327" s="196"/>
      <c r="N14327" s="197"/>
      <c r="O14327" s="197"/>
      <c r="P14327" s="231"/>
    </row>
    <row r="14328" spans="2:16">
      <c r="B14328" s="351"/>
      <c r="C14328" s="435"/>
      <c r="D14328" s="399"/>
      <c r="E14328" s="400"/>
      <c r="G14328" s="401"/>
      <c r="H14328" s="401"/>
      <c r="I14328" s="401"/>
      <c r="J14328" s="194"/>
      <c r="K14328" s="194"/>
      <c r="L14328" s="195"/>
      <c r="M14328" s="196"/>
      <c r="N14328" s="197"/>
      <c r="O14328" s="197"/>
      <c r="P14328" s="231"/>
    </row>
    <row r="14329" spans="2:16">
      <c r="B14329" s="351"/>
      <c r="C14329" s="435"/>
      <c r="D14329" s="399"/>
      <c r="E14329" s="400"/>
      <c r="G14329" s="401"/>
      <c r="H14329" s="401"/>
      <c r="I14329" s="401"/>
      <c r="J14329" s="194"/>
      <c r="K14329" s="194"/>
      <c r="L14329" s="195"/>
      <c r="M14329" s="196"/>
      <c r="N14329" s="197"/>
      <c r="O14329" s="197"/>
      <c r="P14329" s="231"/>
    </row>
    <row r="14330" spans="2:16">
      <c r="B14330" s="351"/>
      <c r="C14330" s="435"/>
      <c r="D14330" s="399"/>
      <c r="E14330" s="400"/>
      <c r="G14330" s="401"/>
      <c r="H14330" s="401"/>
      <c r="I14330" s="401"/>
      <c r="J14330" s="194"/>
      <c r="K14330" s="194"/>
      <c r="L14330" s="195"/>
      <c r="M14330" s="196"/>
      <c r="N14330" s="197"/>
      <c r="O14330" s="197"/>
      <c r="P14330" s="231"/>
    </row>
    <row r="14331" spans="2:16">
      <c r="B14331" s="351"/>
      <c r="C14331" s="435"/>
      <c r="D14331" s="399"/>
      <c r="E14331" s="400"/>
      <c r="G14331" s="401"/>
      <c r="H14331" s="401"/>
      <c r="I14331" s="401"/>
      <c r="J14331" s="194"/>
      <c r="K14331" s="194"/>
      <c r="L14331" s="195"/>
      <c r="M14331" s="196"/>
      <c r="N14331" s="197"/>
      <c r="O14331" s="197"/>
      <c r="P14331" s="231"/>
    </row>
    <row r="14332" spans="2:16">
      <c r="B14332" s="351"/>
      <c r="C14332" s="435"/>
      <c r="D14332" s="399"/>
      <c r="E14332" s="400"/>
      <c r="G14332" s="401"/>
      <c r="H14332" s="401"/>
      <c r="I14332" s="401"/>
      <c r="J14332" s="194"/>
      <c r="K14332" s="194"/>
      <c r="L14332" s="195"/>
      <c r="M14332" s="196"/>
      <c r="N14332" s="197"/>
      <c r="O14332" s="197"/>
      <c r="P14332" s="231"/>
    </row>
    <row r="14333" spans="2:16">
      <c r="B14333" s="402"/>
      <c r="C14333" s="436"/>
      <c r="D14333" s="404"/>
      <c r="E14333" s="405"/>
      <c r="G14333" s="406"/>
      <c r="H14333" s="406"/>
      <c r="I14333" s="406"/>
      <c r="J14333" s="194"/>
      <c r="K14333" s="194"/>
      <c r="L14333" s="195"/>
      <c r="M14333" s="196"/>
      <c r="N14333" s="197"/>
      <c r="O14333" s="197"/>
      <c r="P14333" s="221"/>
    </row>
    <row r="14334" spans="2:16">
      <c r="B14334" s="351"/>
      <c r="C14334" s="435"/>
      <c r="D14334" s="399"/>
      <c r="E14334" s="400"/>
      <c r="G14334" s="401"/>
      <c r="H14334" s="401"/>
      <c r="I14334" s="401"/>
      <c r="J14334" s="194"/>
      <c r="K14334" s="194"/>
      <c r="L14334" s="195"/>
      <c r="M14334" s="196"/>
      <c r="N14334" s="197"/>
      <c r="O14334" s="197"/>
      <c r="P14334" s="231"/>
    </row>
    <row r="14335" spans="2:16">
      <c r="B14335" s="351"/>
      <c r="C14335" s="435"/>
      <c r="D14335" s="399"/>
      <c r="E14335" s="400"/>
      <c r="G14335" s="401"/>
      <c r="H14335" s="401"/>
      <c r="I14335" s="401"/>
      <c r="J14335" s="194"/>
      <c r="K14335" s="194"/>
      <c r="L14335" s="195"/>
      <c r="M14335" s="196"/>
      <c r="N14335" s="197"/>
      <c r="O14335" s="197"/>
      <c r="P14335" s="231"/>
    </row>
    <row r="14336" spans="2:16">
      <c r="B14336" s="351"/>
      <c r="C14336" s="435"/>
      <c r="D14336" s="399"/>
      <c r="E14336" s="400"/>
      <c r="G14336" s="401"/>
      <c r="H14336" s="401"/>
      <c r="I14336" s="401"/>
      <c r="J14336" s="194"/>
      <c r="K14336" s="194"/>
      <c r="L14336" s="195"/>
      <c r="M14336" s="196"/>
      <c r="N14336" s="197"/>
      <c r="O14336" s="197"/>
      <c r="P14336" s="231"/>
    </row>
    <row r="14337" spans="2:16">
      <c r="B14337" s="351"/>
      <c r="C14337" s="435"/>
      <c r="D14337" s="399"/>
      <c r="E14337" s="400"/>
      <c r="G14337" s="401"/>
      <c r="H14337" s="401"/>
      <c r="I14337" s="401"/>
      <c r="J14337" s="194"/>
      <c r="K14337" s="194"/>
      <c r="L14337" s="195"/>
      <c r="M14337" s="196"/>
      <c r="N14337" s="197"/>
      <c r="O14337" s="197"/>
      <c r="P14337" s="231"/>
    </row>
    <row r="14338" spans="2:16">
      <c r="B14338" s="351"/>
      <c r="C14338" s="435"/>
      <c r="D14338" s="399"/>
      <c r="E14338" s="400"/>
      <c r="G14338" s="401"/>
      <c r="H14338" s="401"/>
      <c r="I14338" s="401"/>
      <c r="J14338" s="194"/>
      <c r="K14338" s="194"/>
      <c r="L14338" s="195"/>
      <c r="M14338" s="196"/>
      <c r="N14338" s="197"/>
      <c r="O14338" s="197"/>
      <c r="P14338" s="231"/>
    </row>
    <row r="14339" spans="2:16">
      <c r="B14339" s="351"/>
      <c r="C14339" s="435"/>
      <c r="D14339" s="399"/>
      <c r="E14339" s="400"/>
      <c r="G14339" s="401"/>
      <c r="H14339" s="401"/>
      <c r="I14339" s="401"/>
      <c r="J14339" s="194"/>
      <c r="K14339" s="194"/>
      <c r="L14339" s="195"/>
      <c r="M14339" s="196"/>
      <c r="N14339" s="197"/>
      <c r="O14339" s="197"/>
      <c r="P14339" s="231"/>
    </row>
    <row r="14340" spans="2:16">
      <c r="B14340" s="351"/>
      <c r="C14340" s="435"/>
      <c r="D14340" s="399"/>
      <c r="E14340" s="400"/>
      <c r="G14340" s="401"/>
      <c r="H14340" s="401"/>
      <c r="I14340" s="401"/>
      <c r="J14340" s="194"/>
      <c r="K14340" s="194"/>
      <c r="L14340" s="195"/>
      <c r="M14340" s="196"/>
      <c r="N14340" s="197"/>
      <c r="O14340" s="197"/>
      <c r="P14340" s="231"/>
    </row>
    <row r="14341" spans="2:16">
      <c r="B14341" s="351"/>
      <c r="C14341" s="435"/>
      <c r="D14341" s="399"/>
      <c r="E14341" s="400"/>
      <c r="G14341" s="401"/>
      <c r="H14341" s="401"/>
      <c r="I14341" s="401"/>
      <c r="J14341" s="194"/>
      <c r="K14341" s="194"/>
      <c r="L14341" s="195"/>
      <c r="M14341" s="196"/>
      <c r="N14341" s="197"/>
      <c r="O14341" s="197"/>
      <c r="P14341" s="231"/>
    </row>
    <row r="14342" spans="2:16">
      <c r="B14342" s="351"/>
      <c r="C14342" s="435"/>
      <c r="D14342" s="399"/>
      <c r="E14342" s="400"/>
      <c r="G14342" s="401"/>
      <c r="H14342" s="401"/>
      <c r="I14342" s="401"/>
      <c r="J14342" s="194"/>
      <c r="K14342" s="194"/>
      <c r="L14342" s="195"/>
      <c r="M14342" s="196"/>
      <c r="N14342" s="197"/>
      <c r="O14342" s="197"/>
      <c r="P14342" s="231"/>
    </row>
    <row r="14343" spans="2:16">
      <c r="B14343" s="351"/>
      <c r="C14343" s="435"/>
      <c r="D14343" s="399"/>
      <c r="E14343" s="400"/>
      <c r="G14343" s="401"/>
      <c r="H14343" s="401"/>
      <c r="I14343" s="401"/>
      <c r="J14343" s="194"/>
      <c r="K14343" s="194"/>
      <c r="L14343" s="195"/>
      <c r="M14343" s="196"/>
      <c r="N14343" s="197"/>
      <c r="O14343" s="197"/>
      <c r="P14343" s="231"/>
    </row>
    <row r="14344" spans="2:16">
      <c r="B14344" s="351"/>
      <c r="C14344" s="435"/>
      <c r="D14344" s="399"/>
      <c r="E14344" s="400"/>
      <c r="G14344" s="401"/>
      <c r="H14344" s="401"/>
      <c r="I14344" s="401"/>
      <c r="J14344" s="194"/>
      <c r="K14344" s="194"/>
      <c r="L14344" s="195"/>
      <c r="M14344" s="196"/>
      <c r="N14344" s="197"/>
      <c r="O14344" s="197"/>
      <c r="P14344" s="231"/>
    </row>
    <row r="14345" spans="2:16">
      <c r="B14345" s="351"/>
      <c r="C14345" s="435"/>
      <c r="D14345" s="399"/>
      <c r="E14345" s="400"/>
      <c r="G14345" s="401"/>
      <c r="H14345" s="401"/>
      <c r="I14345" s="401"/>
      <c r="J14345" s="194"/>
      <c r="K14345" s="194"/>
      <c r="L14345" s="195"/>
      <c r="M14345" s="196"/>
      <c r="N14345" s="197"/>
      <c r="O14345" s="197"/>
      <c r="P14345" s="231"/>
    </row>
    <row r="14346" spans="2:16">
      <c r="B14346" s="351"/>
      <c r="C14346" s="435"/>
      <c r="D14346" s="399"/>
      <c r="E14346" s="400"/>
      <c r="G14346" s="401"/>
      <c r="H14346" s="401"/>
      <c r="I14346" s="401"/>
      <c r="J14346" s="194"/>
      <c r="K14346" s="194"/>
      <c r="L14346" s="195"/>
      <c r="M14346" s="196"/>
      <c r="N14346" s="197"/>
      <c r="O14346" s="197"/>
      <c r="P14346" s="231"/>
    </row>
    <row r="14347" spans="2:16">
      <c r="B14347" s="351"/>
      <c r="C14347" s="435"/>
      <c r="D14347" s="399"/>
      <c r="E14347" s="400"/>
      <c r="G14347" s="401"/>
      <c r="H14347" s="401"/>
      <c r="I14347" s="401"/>
      <c r="J14347" s="194"/>
      <c r="K14347" s="194"/>
      <c r="L14347" s="195"/>
      <c r="M14347" s="196"/>
      <c r="N14347" s="197"/>
      <c r="O14347" s="197"/>
      <c r="P14347" s="231"/>
    </row>
    <row r="14348" spans="2:16">
      <c r="B14348" s="351"/>
      <c r="C14348" s="435"/>
      <c r="D14348" s="399"/>
      <c r="E14348" s="400"/>
      <c r="G14348" s="401"/>
      <c r="H14348" s="401"/>
      <c r="I14348" s="401"/>
      <c r="J14348" s="194"/>
      <c r="K14348" s="194"/>
      <c r="L14348" s="195"/>
      <c r="M14348" s="196"/>
      <c r="N14348" s="197"/>
      <c r="O14348" s="197"/>
      <c r="P14348" s="231"/>
    </row>
    <row r="14349" spans="2:16">
      <c r="B14349" s="351"/>
      <c r="C14349" s="435"/>
      <c r="D14349" s="399"/>
      <c r="E14349" s="400"/>
      <c r="G14349" s="401"/>
      <c r="H14349" s="401"/>
      <c r="I14349" s="401"/>
      <c r="J14349" s="194"/>
      <c r="K14349" s="194"/>
      <c r="L14349" s="195"/>
      <c r="M14349" s="196"/>
      <c r="N14349" s="197"/>
      <c r="O14349" s="197"/>
      <c r="P14349" s="231"/>
    </row>
    <row r="14350" spans="2:16">
      <c r="B14350" s="351"/>
      <c r="C14350" s="435"/>
      <c r="D14350" s="399"/>
      <c r="E14350" s="400"/>
      <c r="G14350" s="401"/>
      <c r="H14350" s="401"/>
      <c r="I14350" s="401"/>
      <c r="J14350" s="194"/>
      <c r="K14350" s="194"/>
      <c r="L14350" s="195"/>
      <c r="M14350" s="196"/>
      <c r="N14350" s="197"/>
      <c r="O14350" s="197"/>
      <c r="P14350" s="231"/>
    </row>
    <row r="14351" spans="2:16">
      <c r="B14351" s="351"/>
      <c r="C14351" s="435"/>
      <c r="D14351" s="399"/>
      <c r="E14351" s="400"/>
      <c r="G14351" s="401"/>
      <c r="H14351" s="401"/>
      <c r="I14351" s="401"/>
      <c r="J14351" s="194"/>
      <c r="K14351" s="194"/>
      <c r="L14351" s="195"/>
      <c r="M14351" s="196"/>
      <c r="N14351" s="197"/>
      <c r="O14351" s="197"/>
      <c r="P14351" s="231"/>
    </row>
    <row r="14352" spans="2:16">
      <c r="B14352" s="351"/>
      <c r="C14352" s="435"/>
      <c r="D14352" s="399"/>
      <c r="E14352" s="400"/>
      <c r="G14352" s="401"/>
      <c r="H14352" s="401"/>
      <c r="I14352" s="401"/>
      <c r="J14352" s="194"/>
      <c r="K14352" s="194"/>
      <c r="L14352" s="195"/>
      <c r="M14352" s="196"/>
      <c r="N14352" s="197"/>
      <c r="O14352" s="197"/>
      <c r="P14352" s="231"/>
    </row>
    <row r="14353" spans="2:16">
      <c r="B14353" s="351"/>
      <c r="C14353" s="435"/>
      <c r="D14353" s="399"/>
      <c r="E14353" s="400"/>
      <c r="G14353" s="401"/>
      <c r="H14353" s="401"/>
      <c r="I14353" s="401"/>
      <c r="J14353" s="194"/>
      <c r="K14353" s="194"/>
      <c r="L14353" s="195"/>
      <c r="M14353" s="196"/>
      <c r="N14353" s="197"/>
      <c r="O14353" s="197"/>
      <c r="P14353" s="231"/>
    </row>
    <row r="14354" spans="2:16">
      <c r="B14354" s="351"/>
      <c r="C14354" s="435"/>
      <c r="D14354" s="399"/>
      <c r="E14354" s="400"/>
      <c r="G14354" s="401"/>
      <c r="H14354" s="401"/>
      <c r="I14354" s="401"/>
      <c r="J14354" s="194"/>
      <c r="K14354" s="194"/>
      <c r="L14354" s="195"/>
      <c r="M14354" s="196"/>
      <c r="N14354" s="197"/>
      <c r="O14354" s="197"/>
      <c r="P14354" s="231"/>
    </row>
    <row r="14355" spans="2:16">
      <c r="B14355" s="351"/>
      <c r="C14355" s="435"/>
      <c r="D14355" s="399"/>
      <c r="E14355" s="400"/>
      <c r="G14355" s="401"/>
      <c r="H14355" s="401"/>
      <c r="I14355" s="401"/>
      <c r="J14355" s="194"/>
      <c r="K14355" s="194"/>
      <c r="L14355" s="195"/>
      <c r="M14355" s="196"/>
      <c r="N14355" s="197"/>
      <c r="O14355" s="197"/>
      <c r="P14355" s="231"/>
    </row>
    <row r="14356" spans="2:16">
      <c r="B14356" s="351"/>
      <c r="C14356" s="435"/>
      <c r="D14356" s="399"/>
      <c r="E14356" s="400"/>
      <c r="G14356" s="401"/>
      <c r="H14356" s="401"/>
      <c r="I14356" s="401"/>
      <c r="J14356" s="194"/>
      <c r="K14356" s="194"/>
      <c r="L14356" s="195"/>
      <c r="M14356" s="196"/>
      <c r="N14356" s="197"/>
      <c r="O14356" s="197"/>
      <c r="P14356" s="231"/>
    </row>
    <row r="14357" spans="2:16">
      <c r="B14357" s="351"/>
      <c r="C14357" s="435"/>
      <c r="D14357" s="399"/>
      <c r="E14357" s="400"/>
      <c r="G14357" s="401"/>
      <c r="H14357" s="401"/>
      <c r="I14357" s="401"/>
      <c r="J14357" s="194"/>
      <c r="K14357" s="194"/>
      <c r="L14357" s="195"/>
      <c r="M14357" s="196"/>
      <c r="N14357" s="197"/>
      <c r="O14357" s="197"/>
      <c r="P14357" s="231"/>
    </row>
    <row r="14358" spans="2:16">
      <c r="B14358" s="351"/>
      <c r="C14358" s="435"/>
      <c r="D14358" s="399"/>
      <c r="E14358" s="400"/>
      <c r="G14358" s="401"/>
      <c r="H14358" s="401"/>
      <c r="I14358" s="401"/>
      <c r="J14358" s="194"/>
      <c r="K14358" s="194"/>
      <c r="L14358" s="195"/>
      <c r="M14358" s="196"/>
      <c r="N14358" s="197"/>
      <c r="O14358" s="197"/>
      <c r="P14358" s="231"/>
    </row>
    <row r="14359" spans="2:16">
      <c r="B14359" s="351"/>
      <c r="C14359" s="435"/>
      <c r="D14359" s="399"/>
      <c r="E14359" s="400"/>
      <c r="G14359" s="401"/>
      <c r="H14359" s="401"/>
      <c r="I14359" s="401"/>
      <c r="J14359" s="194"/>
      <c r="K14359" s="194"/>
      <c r="L14359" s="195"/>
      <c r="M14359" s="196"/>
      <c r="N14359" s="197"/>
      <c r="O14359" s="197"/>
      <c r="P14359" s="231"/>
    </row>
    <row r="14360" spans="2:16">
      <c r="B14360" s="351"/>
      <c r="C14360" s="435"/>
      <c r="D14360" s="399"/>
      <c r="E14360" s="400"/>
      <c r="G14360" s="401"/>
      <c r="H14360" s="401"/>
      <c r="I14360" s="401"/>
      <c r="J14360" s="194"/>
      <c r="K14360" s="194"/>
      <c r="L14360" s="195"/>
      <c r="M14360" s="196"/>
      <c r="N14360" s="197"/>
      <c r="O14360" s="197"/>
      <c r="P14360" s="231"/>
    </row>
    <row r="14361" spans="2:16">
      <c r="B14361" s="351"/>
      <c r="C14361" s="435"/>
      <c r="D14361" s="399"/>
      <c r="E14361" s="400"/>
      <c r="G14361" s="401"/>
      <c r="H14361" s="401"/>
      <c r="I14361" s="401"/>
      <c r="J14361" s="194"/>
      <c r="K14361" s="194"/>
      <c r="L14361" s="195"/>
      <c r="M14361" s="196"/>
      <c r="N14361" s="197"/>
      <c r="O14361" s="197"/>
      <c r="P14361" s="231"/>
    </row>
    <row r="14362" spans="2:16">
      <c r="B14362" s="351"/>
      <c r="C14362" s="435"/>
      <c r="D14362" s="399"/>
      <c r="E14362" s="400"/>
      <c r="G14362" s="401"/>
      <c r="H14362" s="401"/>
      <c r="I14362" s="401"/>
      <c r="J14362" s="194"/>
      <c r="K14362" s="194"/>
      <c r="L14362" s="195"/>
      <c r="M14362" s="196"/>
      <c r="N14362" s="197"/>
      <c r="O14362" s="197"/>
      <c r="P14362" s="231"/>
    </row>
    <row r="14363" spans="2:16">
      <c r="B14363" s="351"/>
      <c r="C14363" s="435"/>
      <c r="D14363" s="399"/>
      <c r="E14363" s="400"/>
      <c r="G14363" s="401"/>
      <c r="H14363" s="401"/>
      <c r="I14363" s="401"/>
      <c r="J14363" s="194"/>
      <c r="K14363" s="194"/>
      <c r="L14363" s="195"/>
      <c r="M14363" s="196"/>
      <c r="N14363" s="197"/>
      <c r="O14363" s="197"/>
      <c r="P14363" s="231"/>
    </row>
    <row r="14364" spans="2:16">
      <c r="B14364" s="351"/>
      <c r="C14364" s="435"/>
      <c r="D14364" s="399"/>
      <c r="E14364" s="400"/>
      <c r="G14364" s="401"/>
      <c r="H14364" s="401"/>
      <c r="I14364" s="401"/>
      <c r="J14364" s="194"/>
      <c r="K14364" s="194"/>
      <c r="L14364" s="195"/>
      <c r="M14364" s="196"/>
      <c r="N14364" s="197"/>
      <c r="O14364" s="197"/>
      <c r="P14364" s="231"/>
    </row>
    <row r="14365" spans="2:16">
      <c r="B14365" s="351"/>
      <c r="C14365" s="435"/>
      <c r="D14365" s="399"/>
      <c r="E14365" s="400"/>
      <c r="G14365" s="401"/>
      <c r="H14365" s="401"/>
      <c r="I14365" s="401"/>
      <c r="J14365" s="194"/>
      <c r="K14365" s="194"/>
      <c r="L14365" s="195"/>
      <c r="M14365" s="196"/>
      <c r="N14365" s="197"/>
      <c r="O14365" s="197"/>
      <c r="P14365" s="231"/>
    </row>
    <row r="14366" spans="2:16">
      <c r="B14366" s="351"/>
      <c r="C14366" s="435"/>
      <c r="D14366" s="399"/>
      <c r="E14366" s="400"/>
      <c r="G14366" s="401"/>
      <c r="H14366" s="401"/>
      <c r="I14366" s="401"/>
      <c r="J14366" s="194"/>
      <c r="K14366" s="194"/>
      <c r="L14366" s="195"/>
      <c r="M14366" s="196"/>
      <c r="N14366" s="197"/>
      <c r="O14366" s="197"/>
      <c r="P14366" s="231"/>
    </row>
    <row r="14367" spans="2:16">
      <c r="B14367" s="351"/>
      <c r="C14367" s="435"/>
      <c r="D14367" s="399"/>
      <c r="E14367" s="400"/>
      <c r="G14367" s="401"/>
      <c r="H14367" s="401"/>
      <c r="I14367" s="401"/>
      <c r="J14367" s="194"/>
      <c r="K14367" s="194"/>
      <c r="L14367" s="195"/>
      <c r="M14367" s="196"/>
      <c r="N14367" s="197"/>
      <c r="O14367" s="197"/>
      <c r="P14367" s="231"/>
    </row>
    <row r="14368" spans="2:16">
      <c r="B14368" s="351"/>
      <c r="C14368" s="435"/>
      <c r="D14368" s="399"/>
      <c r="E14368" s="400"/>
      <c r="G14368" s="401"/>
      <c r="H14368" s="401"/>
      <c r="I14368" s="401"/>
      <c r="J14368" s="194"/>
      <c r="K14368" s="194"/>
      <c r="L14368" s="195"/>
      <c r="M14368" s="196"/>
      <c r="N14368" s="197"/>
      <c r="O14368" s="197"/>
      <c r="P14368" s="231"/>
    </row>
    <row r="14369" spans="2:16">
      <c r="B14369" s="351"/>
      <c r="C14369" s="435"/>
      <c r="D14369" s="399"/>
      <c r="E14369" s="400"/>
      <c r="G14369" s="401"/>
      <c r="H14369" s="401"/>
      <c r="I14369" s="401"/>
      <c r="J14369" s="194"/>
      <c r="K14369" s="194"/>
      <c r="L14369" s="195"/>
      <c r="M14369" s="196"/>
      <c r="N14369" s="197"/>
      <c r="O14369" s="197"/>
      <c r="P14369" s="231"/>
    </row>
    <row r="14370" spans="2:16">
      <c r="B14370" s="351"/>
      <c r="C14370" s="435"/>
      <c r="D14370" s="399"/>
      <c r="E14370" s="400"/>
      <c r="G14370" s="401"/>
      <c r="H14370" s="401"/>
      <c r="I14370" s="401"/>
      <c r="J14370" s="194"/>
      <c r="K14370" s="194"/>
      <c r="L14370" s="195"/>
      <c r="M14370" s="196"/>
      <c r="N14370" s="197"/>
      <c r="O14370" s="197"/>
      <c r="P14370" s="231"/>
    </row>
    <row r="14371" spans="2:16">
      <c r="B14371" s="351"/>
      <c r="C14371" s="435"/>
      <c r="D14371" s="399"/>
      <c r="E14371" s="400"/>
      <c r="G14371" s="401"/>
      <c r="H14371" s="401"/>
      <c r="I14371" s="401"/>
      <c r="J14371" s="194"/>
      <c r="K14371" s="194"/>
      <c r="L14371" s="195"/>
      <c r="M14371" s="196"/>
      <c r="N14371" s="197"/>
      <c r="O14371" s="197"/>
      <c r="P14371" s="231"/>
    </row>
    <row r="14372" spans="2:16">
      <c r="B14372" s="351"/>
      <c r="C14372" s="435"/>
      <c r="D14372" s="399"/>
      <c r="E14372" s="400"/>
      <c r="G14372" s="401"/>
      <c r="H14372" s="401"/>
      <c r="I14372" s="401"/>
      <c r="J14372" s="194"/>
      <c r="K14372" s="194"/>
      <c r="L14372" s="195"/>
      <c r="M14372" s="196"/>
      <c r="N14372" s="197"/>
      <c r="O14372" s="197"/>
      <c r="P14372" s="231"/>
    </row>
    <row r="14373" spans="2:16">
      <c r="B14373" s="351"/>
      <c r="C14373" s="435"/>
      <c r="D14373" s="399"/>
      <c r="E14373" s="400"/>
      <c r="G14373" s="401"/>
      <c r="H14373" s="401"/>
      <c r="I14373" s="401"/>
      <c r="J14373" s="194"/>
      <c r="K14373" s="194"/>
      <c r="L14373" s="195"/>
      <c r="M14373" s="196"/>
      <c r="N14373" s="197"/>
      <c r="O14373" s="197"/>
      <c r="P14373" s="231"/>
    </row>
    <row r="14374" spans="2:16">
      <c r="B14374" s="351"/>
      <c r="C14374" s="435"/>
      <c r="D14374" s="399"/>
      <c r="E14374" s="400"/>
      <c r="G14374" s="401"/>
      <c r="H14374" s="401"/>
      <c r="I14374" s="401"/>
      <c r="J14374" s="194"/>
      <c r="K14374" s="194"/>
      <c r="L14374" s="195"/>
      <c r="M14374" s="196"/>
      <c r="N14374" s="197"/>
      <c r="O14374" s="197"/>
      <c r="P14374" s="231"/>
    </row>
    <row r="14375" spans="2:16">
      <c r="B14375" s="351"/>
      <c r="C14375" s="435"/>
      <c r="D14375" s="399"/>
      <c r="E14375" s="400"/>
      <c r="G14375" s="401"/>
      <c r="H14375" s="401"/>
      <c r="I14375" s="401"/>
      <c r="J14375" s="194"/>
      <c r="K14375" s="194"/>
      <c r="L14375" s="195"/>
      <c r="M14375" s="196"/>
      <c r="N14375" s="197"/>
      <c r="O14375" s="197"/>
      <c r="P14375" s="231"/>
    </row>
    <row r="14376" spans="2:16">
      <c r="B14376" s="351"/>
      <c r="C14376" s="435"/>
      <c r="D14376" s="399"/>
      <c r="E14376" s="400"/>
      <c r="G14376" s="401"/>
      <c r="H14376" s="401"/>
      <c r="I14376" s="401"/>
      <c r="J14376" s="194"/>
      <c r="K14376" s="194"/>
      <c r="L14376" s="195"/>
      <c r="M14376" s="196"/>
      <c r="N14376" s="197"/>
      <c r="O14376" s="197"/>
      <c r="P14376" s="231"/>
    </row>
    <row r="14377" spans="2:16">
      <c r="B14377" s="351"/>
      <c r="C14377" s="435"/>
      <c r="D14377" s="399"/>
      <c r="E14377" s="400"/>
      <c r="G14377" s="401"/>
      <c r="H14377" s="401"/>
      <c r="I14377" s="401"/>
      <c r="J14377" s="194"/>
      <c r="K14377" s="194"/>
      <c r="L14377" s="195"/>
      <c r="M14377" s="196"/>
      <c r="N14377" s="197"/>
      <c r="O14377" s="197"/>
      <c r="P14377" s="231"/>
    </row>
    <row r="14378" spans="2:16">
      <c r="B14378" s="351"/>
      <c r="C14378" s="435"/>
      <c r="D14378" s="399"/>
      <c r="E14378" s="400"/>
      <c r="G14378" s="401"/>
      <c r="H14378" s="401"/>
      <c r="I14378" s="401"/>
      <c r="J14378" s="194"/>
      <c r="K14378" s="194"/>
      <c r="L14378" s="195"/>
      <c r="M14378" s="196"/>
      <c r="N14378" s="197"/>
      <c r="O14378" s="197"/>
      <c r="P14378" s="231"/>
    </row>
    <row r="14379" spans="2:16">
      <c r="B14379" s="351"/>
      <c r="C14379" s="435"/>
      <c r="D14379" s="399"/>
      <c r="E14379" s="400"/>
      <c r="G14379" s="401"/>
      <c r="H14379" s="401"/>
      <c r="I14379" s="401"/>
      <c r="J14379" s="194"/>
      <c r="K14379" s="194"/>
      <c r="L14379" s="195"/>
      <c r="M14379" s="196"/>
      <c r="N14379" s="197"/>
      <c r="O14379" s="197"/>
      <c r="P14379" s="231"/>
    </row>
    <row r="14380" spans="2:16">
      <c r="B14380" s="351"/>
      <c r="C14380" s="435"/>
      <c r="D14380" s="399"/>
      <c r="E14380" s="400"/>
      <c r="G14380" s="401"/>
      <c r="H14380" s="401"/>
      <c r="I14380" s="401"/>
      <c r="J14380" s="194"/>
      <c r="K14380" s="194"/>
      <c r="L14380" s="195"/>
      <c r="M14380" s="196"/>
      <c r="N14380" s="197"/>
      <c r="O14380" s="197"/>
      <c r="P14380" s="231"/>
    </row>
    <row r="14381" spans="2:16">
      <c r="B14381" s="351"/>
      <c r="C14381" s="435"/>
      <c r="D14381" s="399"/>
      <c r="E14381" s="400"/>
      <c r="G14381" s="401"/>
      <c r="H14381" s="401"/>
      <c r="I14381" s="401"/>
      <c r="J14381" s="194"/>
      <c r="K14381" s="194"/>
      <c r="L14381" s="195"/>
      <c r="M14381" s="196"/>
      <c r="N14381" s="197"/>
      <c r="O14381" s="197"/>
      <c r="P14381" s="231"/>
    </row>
    <row r="14382" spans="2:16">
      <c r="B14382" s="351"/>
      <c r="C14382" s="435"/>
      <c r="D14382" s="399"/>
      <c r="E14382" s="400"/>
      <c r="G14382" s="401"/>
      <c r="H14382" s="401"/>
      <c r="I14382" s="401"/>
      <c r="J14382" s="194"/>
      <c r="K14382" s="194"/>
      <c r="L14382" s="195"/>
      <c r="M14382" s="196"/>
      <c r="N14382" s="197"/>
      <c r="O14382" s="197"/>
      <c r="P14382" s="231"/>
    </row>
    <row r="14383" spans="2:16">
      <c r="B14383" s="351"/>
      <c r="C14383" s="435"/>
      <c r="D14383" s="399"/>
      <c r="E14383" s="400"/>
      <c r="G14383" s="401"/>
      <c r="H14383" s="401"/>
      <c r="I14383" s="401"/>
      <c r="J14383" s="194"/>
      <c r="K14383" s="194"/>
      <c r="L14383" s="195"/>
      <c r="M14383" s="196"/>
      <c r="N14383" s="197"/>
      <c r="O14383" s="197"/>
      <c r="P14383" s="231"/>
    </row>
    <row r="14384" spans="2:16">
      <c r="B14384" s="351"/>
      <c r="C14384" s="435"/>
      <c r="D14384" s="399"/>
      <c r="E14384" s="400"/>
      <c r="G14384" s="401"/>
      <c r="H14384" s="401"/>
      <c r="I14384" s="401"/>
      <c r="J14384" s="194"/>
      <c r="K14384" s="194"/>
      <c r="L14384" s="195"/>
      <c r="M14384" s="196"/>
      <c r="N14384" s="197"/>
      <c r="O14384" s="197"/>
      <c r="P14384" s="231"/>
    </row>
    <row r="14385" spans="2:16">
      <c r="B14385" s="351"/>
      <c r="C14385" s="435"/>
      <c r="D14385" s="399"/>
      <c r="E14385" s="400"/>
      <c r="G14385" s="401"/>
      <c r="H14385" s="401"/>
      <c r="I14385" s="401"/>
      <c r="J14385" s="194"/>
      <c r="K14385" s="194"/>
      <c r="L14385" s="195"/>
      <c r="M14385" s="196"/>
      <c r="N14385" s="197"/>
      <c r="O14385" s="197"/>
      <c r="P14385" s="231"/>
    </row>
    <row r="14386" spans="2:16">
      <c r="B14386" s="351"/>
      <c r="C14386" s="435"/>
      <c r="D14386" s="399"/>
      <c r="E14386" s="400"/>
      <c r="G14386" s="401"/>
      <c r="H14386" s="401"/>
      <c r="I14386" s="401"/>
      <c r="J14386" s="194"/>
      <c r="K14386" s="194"/>
      <c r="L14386" s="195"/>
      <c r="M14386" s="196"/>
      <c r="N14386" s="197"/>
      <c r="O14386" s="197"/>
      <c r="P14386" s="231"/>
    </row>
    <row r="14387" spans="2:16">
      <c r="B14387" s="351"/>
      <c r="C14387" s="435"/>
      <c r="D14387" s="399"/>
      <c r="E14387" s="400"/>
      <c r="G14387" s="401"/>
      <c r="H14387" s="401"/>
      <c r="I14387" s="401"/>
      <c r="J14387" s="194"/>
      <c r="K14387" s="194"/>
      <c r="L14387" s="195"/>
      <c r="M14387" s="196"/>
      <c r="N14387" s="197"/>
      <c r="O14387" s="197"/>
      <c r="P14387" s="231"/>
    </row>
    <row r="14388" spans="2:16">
      <c r="B14388" s="351"/>
      <c r="C14388" s="435"/>
      <c r="D14388" s="399"/>
      <c r="E14388" s="400"/>
      <c r="G14388" s="401"/>
      <c r="H14388" s="401"/>
      <c r="I14388" s="401"/>
      <c r="J14388" s="194"/>
      <c r="K14388" s="194"/>
      <c r="L14388" s="195"/>
      <c r="M14388" s="196"/>
      <c r="N14388" s="197"/>
      <c r="O14388" s="197"/>
      <c r="P14388" s="231"/>
    </row>
    <row r="14389" spans="2:16">
      <c r="B14389" s="351"/>
      <c r="C14389" s="435"/>
      <c r="D14389" s="399"/>
      <c r="E14389" s="400"/>
      <c r="G14389" s="401"/>
      <c r="H14389" s="401"/>
      <c r="I14389" s="401"/>
      <c r="J14389" s="194"/>
      <c r="K14389" s="194"/>
      <c r="L14389" s="195"/>
      <c r="M14389" s="196"/>
      <c r="N14389" s="197"/>
      <c r="O14389" s="197"/>
      <c r="P14389" s="231"/>
    </row>
    <row r="14390" spans="2:16">
      <c r="B14390" s="351"/>
      <c r="C14390" s="435"/>
      <c r="D14390" s="399"/>
      <c r="E14390" s="400"/>
      <c r="G14390" s="401"/>
      <c r="H14390" s="401"/>
      <c r="I14390" s="401"/>
      <c r="J14390" s="194"/>
      <c r="K14390" s="194"/>
      <c r="L14390" s="195"/>
      <c r="M14390" s="196"/>
      <c r="N14390" s="197"/>
      <c r="O14390" s="197"/>
      <c r="P14390" s="231"/>
    </row>
    <row r="14391" spans="2:16">
      <c r="B14391" s="351"/>
      <c r="C14391" s="435"/>
      <c r="D14391" s="399"/>
      <c r="E14391" s="400"/>
      <c r="G14391" s="401"/>
      <c r="H14391" s="401"/>
      <c r="I14391" s="401"/>
      <c r="J14391" s="194"/>
      <c r="K14391" s="194"/>
      <c r="L14391" s="195"/>
      <c r="M14391" s="196"/>
      <c r="N14391" s="197"/>
      <c r="O14391" s="197"/>
      <c r="P14391" s="231"/>
    </row>
    <row r="14392" spans="2:16">
      <c r="B14392" s="351"/>
      <c r="C14392" s="435"/>
      <c r="D14392" s="399"/>
      <c r="E14392" s="400"/>
      <c r="G14392" s="401"/>
      <c r="H14392" s="401"/>
      <c r="I14392" s="401"/>
      <c r="J14392" s="194"/>
      <c r="K14392" s="194"/>
      <c r="L14392" s="195"/>
      <c r="M14392" s="196"/>
      <c r="N14392" s="197"/>
      <c r="O14392" s="197"/>
      <c r="P14392" s="231"/>
    </row>
    <row r="14393" spans="2:16">
      <c r="B14393" s="351"/>
      <c r="C14393" s="435"/>
      <c r="D14393" s="399"/>
      <c r="E14393" s="400"/>
      <c r="G14393" s="401"/>
      <c r="H14393" s="401"/>
      <c r="I14393" s="401"/>
      <c r="J14393" s="194"/>
      <c r="K14393" s="194"/>
      <c r="L14393" s="195"/>
      <c r="M14393" s="196"/>
      <c r="N14393" s="197"/>
      <c r="O14393" s="197"/>
      <c r="P14393" s="231"/>
    </row>
    <row r="14394" spans="2:16">
      <c r="B14394" s="351"/>
      <c r="C14394" s="435"/>
      <c r="D14394" s="399"/>
      <c r="E14394" s="400"/>
      <c r="G14394" s="401"/>
      <c r="H14394" s="401"/>
      <c r="I14394" s="401"/>
      <c r="J14394" s="194"/>
      <c r="K14394" s="194"/>
      <c r="L14394" s="195"/>
      <c r="M14394" s="196"/>
      <c r="N14394" s="197"/>
      <c r="O14394" s="197"/>
      <c r="P14394" s="231"/>
    </row>
    <row r="14395" spans="2:16">
      <c r="B14395" s="351"/>
      <c r="C14395" s="435"/>
      <c r="D14395" s="399"/>
      <c r="E14395" s="400"/>
      <c r="G14395" s="401"/>
      <c r="H14395" s="401"/>
      <c r="I14395" s="401"/>
      <c r="J14395" s="194"/>
      <c r="K14395" s="194"/>
      <c r="L14395" s="195"/>
      <c r="M14395" s="196"/>
      <c r="N14395" s="197"/>
      <c r="O14395" s="197"/>
      <c r="P14395" s="231"/>
    </row>
    <row r="14396" spans="2:16">
      <c r="B14396" s="351"/>
      <c r="C14396" s="435"/>
      <c r="D14396" s="399"/>
      <c r="E14396" s="400"/>
      <c r="G14396" s="401"/>
      <c r="H14396" s="401"/>
      <c r="I14396" s="401"/>
      <c r="J14396" s="194"/>
      <c r="K14396" s="194"/>
      <c r="L14396" s="195"/>
      <c r="M14396" s="196"/>
      <c r="N14396" s="197"/>
      <c r="O14396" s="197"/>
      <c r="P14396" s="231"/>
    </row>
    <row r="14397" spans="2:16">
      <c r="B14397" s="351"/>
      <c r="C14397" s="435"/>
      <c r="D14397" s="399"/>
      <c r="E14397" s="400"/>
      <c r="G14397" s="401"/>
      <c r="H14397" s="401"/>
      <c r="I14397" s="401"/>
      <c r="J14397" s="194"/>
      <c r="K14397" s="194"/>
      <c r="L14397" s="195"/>
      <c r="M14397" s="196"/>
      <c r="N14397" s="197"/>
      <c r="O14397" s="197"/>
      <c r="P14397" s="231"/>
    </row>
    <row r="14398" spans="2:16">
      <c r="B14398" s="351"/>
      <c r="C14398" s="435"/>
      <c r="D14398" s="399"/>
      <c r="E14398" s="400"/>
      <c r="G14398" s="401"/>
      <c r="H14398" s="401"/>
      <c r="I14398" s="401"/>
      <c r="J14398" s="194"/>
      <c r="K14398" s="194"/>
      <c r="L14398" s="195"/>
      <c r="M14398" s="196"/>
      <c r="N14398" s="197"/>
      <c r="O14398" s="197"/>
      <c r="P14398" s="231"/>
    </row>
    <row r="14399" spans="2:16">
      <c r="B14399" s="351"/>
      <c r="C14399" s="435"/>
      <c r="D14399" s="399"/>
      <c r="E14399" s="400"/>
      <c r="G14399" s="401"/>
      <c r="H14399" s="401"/>
      <c r="I14399" s="401"/>
      <c r="J14399" s="194"/>
      <c r="K14399" s="194"/>
      <c r="L14399" s="195"/>
      <c r="M14399" s="196"/>
      <c r="N14399" s="197"/>
      <c r="O14399" s="197"/>
      <c r="P14399" s="231"/>
    </row>
    <row r="14400" spans="2:16">
      <c r="B14400" s="351"/>
      <c r="C14400" s="435"/>
      <c r="D14400" s="399"/>
      <c r="E14400" s="400"/>
      <c r="G14400" s="401"/>
      <c r="H14400" s="401"/>
      <c r="I14400" s="401"/>
      <c r="J14400" s="194"/>
      <c r="K14400" s="194"/>
      <c r="L14400" s="195"/>
      <c r="M14400" s="196"/>
      <c r="N14400" s="197"/>
      <c r="O14400" s="197"/>
      <c r="P14400" s="231"/>
    </row>
    <row r="14401" spans="2:16">
      <c r="B14401" s="351"/>
      <c r="C14401" s="435"/>
      <c r="D14401" s="399"/>
      <c r="E14401" s="400"/>
      <c r="G14401" s="401"/>
      <c r="H14401" s="401"/>
      <c r="I14401" s="401"/>
      <c r="J14401" s="194"/>
      <c r="K14401" s="194"/>
      <c r="L14401" s="195"/>
      <c r="M14401" s="196"/>
      <c r="N14401" s="197"/>
      <c r="O14401" s="197"/>
      <c r="P14401" s="231"/>
    </row>
    <row r="14402" spans="2:16">
      <c r="B14402" s="351"/>
      <c r="C14402" s="435"/>
      <c r="D14402" s="399"/>
      <c r="E14402" s="400"/>
      <c r="G14402" s="401"/>
      <c r="H14402" s="401"/>
      <c r="I14402" s="401"/>
      <c r="J14402" s="194"/>
      <c r="K14402" s="194"/>
      <c r="L14402" s="195"/>
      <c r="M14402" s="196"/>
      <c r="N14402" s="197"/>
      <c r="O14402" s="197"/>
      <c r="P14402" s="231"/>
    </row>
    <row r="14403" spans="2:16">
      <c r="B14403" s="402"/>
      <c r="C14403" s="436"/>
      <c r="D14403" s="404"/>
      <c r="E14403" s="405"/>
      <c r="G14403" s="406"/>
      <c r="H14403" s="406"/>
      <c r="I14403" s="406"/>
      <c r="J14403" s="194"/>
      <c r="K14403" s="194"/>
      <c r="L14403" s="195"/>
      <c r="M14403" s="196"/>
      <c r="N14403" s="197"/>
      <c r="O14403" s="197"/>
      <c r="P14403" s="221"/>
    </row>
    <row r="14404" spans="2:16">
      <c r="B14404" s="351"/>
      <c r="C14404" s="435"/>
      <c r="D14404" s="399"/>
      <c r="E14404" s="400"/>
      <c r="G14404" s="401"/>
      <c r="H14404" s="401"/>
      <c r="I14404" s="401"/>
      <c r="J14404" s="194"/>
      <c r="K14404" s="194"/>
      <c r="L14404" s="195"/>
      <c r="M14404" s="196"/>
      <c r="N14404" s="197"/>
      <c r="O14404" s="197"/>
      <c r="P14404" s="231"/>
    </row>
    <row r="14405" spans="2:16">
      <c r="B14405" s="351"/>
      <c r="C14405" s="435"/>
      <c r="D14405" s="399"/>
      <c r="E14405" s="400"/>
      <c r="G14405" s="401"/>
      <c r="H14405" s="401"/>
      <c r="I14405" s="401"/>
      <c r="J14405" s="194"/>
      <c r="K14405" s="194"/>
      <c r="L14405" s="195"/>
      <c r="M14405" s="196"/>
      <c r="N14405" s="197"/>
      <c r="O14405" s="197"/>
      <c r="P14405" s="231"/>
    </row>
    <row r="14406" spans="2:16">
      <c r="B14406" s="351"/>
      <c r="C14406" s="435"/>
      <c r="D14406" s="399"/>
      <c r="E14406" s="400"/>
      <c r="G14406" s="401"/>
      <c r="H14406" s="401"/>
      <c r="I14406" s="401"/>
      <c r="J14406" s="194"/>
      <c r="K14406" s="194"/>
      <c r="L14406" s="195"/>
      <c r="M14406" s="196"/>
      <c r="N14406" s="197"/>
      <c r="O14406" s="197"/>
      <c r="P14406" s="231"/>
    </row>
    <row r="14407" spans="2:16">
      <c r="B14407" s="351"/>
      <c r="C14407" s="435"/>
      <c r="D14407" s="399"/>
      <c r="E14407" s="400"/>
      <c r="G14407" s="401"/>
      <c r="H14407" s="401"/>
      <c r="I14407" s="401"/>
      <c r="J14407" s="194"/>
      <c r="K14407" s="194"/>
      <c r="L14407" s="195"/>
      <c r="M14407" s="196"/>
      <c r="N14407" s="197"/>
      <c r="O14407" s="197"/>
      <c r="P14407" s="231"/>
    </row>
    <row r="14408" spans="2:16">
      <c r="B14408" s="351"/>
      <c r="C14408" s="435"/>
      <c r="D14408" s="399"/>
      <c r="E14408" s="400"/>
      <c r="G14408" s="401"/>
      <c r="H14408" s="401"/>
      <c r="I14408" s="401"/>
      <c r="J14408" s="194"/>
      <c r="K14408" s="194"/>
      <c r="L14408" s="195"/>
      <c r="M14408" s="196"/>
      <c r="N14408" s="197"/>
      <c r="O14408" s="197"/>
      <c r="P14408" s="231"/>
    </row>
    <row r="14409" spans="2:16">
      <c r="B14409" s="351"/>
      <c r="C14409" s="435"/>
      <c r="D14409" s="399"/>
      <c r="E14409" s="400"/>
      <c r="G14409" s="401"/>
      <c r="H14409" s="401"/>
      <c r="I14409" s="401"/>
      <c r="J14409" s="194"/>
      <c r="K14409" s="194"/>
      <c r="L14409" s="195"/>
      <c r="M14409" s="196"/>
      <c r="N14409" s="197"/>
      <c r="O14409" s="197"/>
      <c r="P14409" s="231"/>
    </row>
    <row r="14410" spans="2:16">
      <c r="B14410" s="351"/>
      <c r="C14410" s="435"/>
      <c r="D14410" s="399"/>
      <c r="E14410" s="400"/>
      <c r="G14410" s="401"/>
      <c r="H14410" s="401"/>
      <c r="I14410" s="401"/>
      <c r="J14410" s="194"/>
      <c r="K14410" s="194"/>
      <c r="L14410" s="195"/>
      <c r="M14410" s="196"/>
      <c r="N14410" s="197"/>
      <c r="O14410" s="197"/>
      <c r="P14410" s="231"/>
    </row>
    <row r="14411" spans="2:16">
      <c r="B14411" s="351"/>
      <c r="C14411" s="435"/>
      <c r="D14411" s="399"/>
      <c r="E14411" s="400"/>
      <c r="G14411" s="401"/>
      <c r="H14411" s="401"/>
      <c r="I14411" s="401"/>
      <c r="J14411" s="194"/>
      <c r="K14411" s="194"/>
      <c r="L14411" s="195"/>
      <c r="M14411" s="196"/>
      <c r="N14411" s="197"/>
      <c r="O14411" s="197"/>
      <c r="P14411" s="231"/>
    </row>
    <row r="14412" spans="2:16">
      <c r="B14412" s="351"/>
      <c r="C14412" s="435"/>
      <c r="D14412" s="399"/>
      <c r="E14412" s="400"/>
      <c r="G14412" s="401"/>
      <c r="H14412" s="401"/>
      <c r="I14412" s="401"/>
      <c r="J14412" s="194"/>
      <c r="K14412" s="194"/>
      <c r="L14412" s="195"/>
      <c r="M14412" s="196"/>
      <c r="N14412" s="197"/>
      <c r="O14412" s="197"/>
      <c r="P14412" s="231"/>
    </row>
    <row r="14413" spans="2:16">
      <c r="B14413" s="351"/>
      <c r="C14413" s="435"/>
      <c r="D14413" s="399"/>
      <c r="E14413" s="400"/>
      <c r="G14413" s="401"/>
      <c r="H14413" s="401"/>
      <c r="I14413" s="401"/>
      <c r="J14413" s="194"/>
      <c r="K14413" s="194"/>
      <c r="L14413" s="195"/>
      <c r="M14413" s="196"/>
      <c r="N14413" s="197"/>
      <c r="O14413" s="197"/>
      <c r="P14413" s="231"/>
    </row>
    <row r="14414" spans="2:16">
      <c r="B14414" s="351"/>
      <c r="C14414" s="435"/>
      <c r="D14414" s="399"/>
      <c r="E14414" s="400"/>
      <c r="G14414" s="401"/>
      <c r="H14414" s="401"/>
      <c r="I14414" s="401"/>
      <c r="J14414" s="194"/>
      <c r="K14414" s="194"/>
      <c r="L14414" s="195"/>
      <c r="M14414" s="196"/>
      <c r="N14414" s="197"/>
      <c r="O14414" s="197"/>
      <c r="P14414" s="231"/>
    </row>
    <row r="14415" spans="2:16">
      <c r="B14415" s="351"/>
      <c r="C14415" s="435"/>
      <c r="D14415" s="399"/>
      <c r="E14415" s="400"/>
      <c r="G14415" s="401"/>
      <c r="H14415" s="401"/>
      <c r="I14415" s="401"/>
      <c r="J14415" s="194"/>
      <c r="K14415" s="194"/>
      <c r="L14415" s="195"/>
      <c r="M14415" s="196"/>
      <c r="N14415" s="197"/>
      <c r="O14415" s="197"/>
      <c r="P14415" s="231"/>
    </row>
    <row r="14416" spans="2:16">
      <c r="B14416" s="351"/>
      <c r="C14416" s="435"/>
      <c r="D14416" s="399"/>
      <c r="E14416" s="400"/>
      <c r="G14416" s="401"/>
      <c r="H14416" s="401"/>
      <c r="I14416" s="401"/>
      <c r="J14416" s="194"/>
      <c r="K14416" s="194"/>
      <c r="L14416" s="195"/>
      <c r="M14416" s="196"/>
      <c r="N14416" s="197"/>
      <c r="O14416" s="197"/>
      <c r="P14416" s="231"/>
    </row>
    <row r="14417" spans="2:16">
      <c r="B14417" s="351"/>
      <c r="C14417" s="435"/>
      <c r="D14417" s="399"/>
      <c r="E14417" s="400"/>
      <c r="G14417" s="401"/>
      <c r="H14417" s="401"/>
      <c r="I14417" s="401"/>
      <c r="J14417" s="194"/>
      <c r="K14417" s="194"/>
      <c r="L14417" s="195"/>
      <c r="M14417" s="196"/>
      <c r="N14417" s="197"/>
      <c r="O14417" s="197"/>
      <c r="P14417" s="231"/>
    </row>
    <row r="14418" spans="2:16">
      <c r="B14418" s="351"/>
      <c r="C14418" s="435"/>
      <c r="D14418" s="399"/>
      <c r="E14418" s="400"/>
      <c r="G14418" s="401"/>
      <c r="H14418" s="401"/>
      <c r="I14418" s="401"/>
      <c r="J14418" s="194"/>
      <c r="K14418" s="194"/>
      <c r="L14418" s="195"/>
      <c r="M14418" s="196"/>
      <c r="N14418" s="197"/>
      <c r="O14418" s="197"/>
      <c r="P14418" s="231"/>
    </row>
    <row r="14419" spans="2:16">
      <c r="B14419" s="351"/>
      <c r="C14419" s="435"/>
      <c r="D14419" s="399"/>
      <c r="E14419" s="400"/>
      <c r="G14419" s="401"/>
      <c r="H14419" s="401"/>
      <c r="I14419" s="401"/>
      <c r="J14419" s="194"/>
      <c r="K14419" s="194"/>
      <c r="L14419" s="195"/>
      <c r="M14419" s="196"/>
      <c r="N14419" s="197"/>
      <c r="O14419" s="197"/>
      <c r="P14419" s="231"/>
    </row>
    <row r="14420" spans="2:16">
      <c r="B14420" s="351"/>
      <c r="C14420" s="435"/>
      <c r="D14420" s="399"/>
      <c r="E14420" s="400"/>
      <c r="G14420" s="401"/>
      <c r="H14420" s="401"/>
      <c r="I14420" s="401"/>
      <c r="J14420" s="194"/>
      <c r="K14420" s="194"/>
      <c r="L14420" s="195"/>
      <c r="M14420" s="196"/>
      <c r="N14420" s="197"/>
      <c r="O14420" s="197"/>
      <c r="P14420" s="231"/>
    </row>
    <row r="14421" spans="2:16">
      <c r="B14421" s="351"/>
      <c r="C14421" s="435"/>
      <c r="D14421" s="399"/>
      <c r="E14421" s="400"/>
      <c r="G14421" s="401"/>
      <c r="H14421" s="401"/>
      <c r="I14421" s="401"/>
      <c r="J14421" s="194"/>
      <c r="K14421" s="194"/>
      <c r="L14421" s="195"/>
      <c r="M14421" s="196"/>
      <c r="N14421" s="197"/>
      <c r="O14421" s="197"/>
      <c r="P14421" s="231"/>
    </row>
    <row r="14422" spans="2:16">
      <c r="B14422" s="351"/>
      <c r="C14422" s="435"/>
      <c r="D14422" s="399"/>
      <c r="E14422" s="400"/>
      <c r="G14422" s="401"/>
      <c r="H14422" s="401"/>
      <c r="I14422" s="401"/>
      <c r="J14422" s="194"/>
      <c r="K14422" s="194"/>
      <c r="L14422" s="195"/>
      <c r="M14422" s="196"/>
      <c r="N14422" s="197"/>
      <c r="O14422" s="197"/>
      <c r="P14422" s="231"/>
    </row>
    <row r="14423" spans="2:16">
      <c r="B14423" s="351"/>
      <c r="C14423" s="435"/>
      <c r="D14423" s="399"/>
      <c r="E14423" s="400"/>
      <c r="G14423" s="401"/>
      <c r="H14423" s="401"/>
      <c r="I14423" s="401"/>
      <c r="J14423" s="194"/>
      <c r="K14423" s="194"/>
      <c r="L14423" s="195"/>
      <c r="M14423" s="196"/>
      <c r="N14423" s="197"/>
      <c r="O14423" s="197"/>
      <c r="P14423" s="231"/>
    </row>
    <row r="14424" spans="2:16">
      <c r="B14424" s="351"/>
      <c r="C14424" s="435"/>
      <c r="D14424" s="399"/>
      <c r="E14424" s="400"/>
      <c r="G14424" s="401"/>
      <c r="H14424" s="401"/>
      <c r="I14424" s="401"/>
      <c r="J14424" s="194"/>
      <c r="K14424" s="194"/>
      <c r="L14424" s="195"/>
      <c r="M14424" s="196"/>
      <c r="N14424" s="197"/>
      <c r="O14424" s="197"/>
      <c r="P14424" s="231"/>
    </row>
    <row r="14425" spans="2:16">
      <c r="B14425" s="402"/>
      <c r="C14425" s="436"/>
      <c r="D14425" s="404"/>
      <c r="E14425" s="405"/>
      <c r="G14425" s="406"/>
      <c r="H14425" s="406"/>
      <c r="I14425" s="406"/>
      <c r="J14425" s="194"/>
      <c r="K14425" s="194"/>
      <c r="L14425" s="195"/>
      <c r="M14425" s="196"/>
      <c r="N14425" s="197"/>
      <c r="O14425" s="197"/>
      <c r="P14425" s="221"/>
    </row>
    <row r="14426" spans="2:16">
      <c r="B14426" s="351"/>
      <c r="C14426" s="435"/>
      <c r="D14426" s="399"/>
      <c r="E14426" s="400"/>
      <c r="G14426" s="401"/>
      <c r="H14426" s="401"/>
      <c r="I14426" s="401"/>
      <c r="J14426" s="194"/>
      <c r="K14426" s="194"/>
      <c r="L14426" s="195"/>
      <c r="M14426" s="196"/>
      <c r="N14426" s="197"/>
      <c r="O14426" s="197"/>
      <c r="P14426" s="231"/>
    </row>
    <row r="14427" spans="2:16">
      <c r="B14427" s="351"/>
      <c r="C14427" s="435"/>
      <c r="D14427" s="399"/>
      <c r="E14427" s="400"/>
      <c r="G14427" s="401"/>
      <c r="H14427" s="401"/>
      <c r="I14427" s="401"/>
      <c r="J14427" s="194"/>
      <c r="K14427" s="194"/>
      <c r="L14427" s="195"/>
      <c r="M14427" s="196"/>
      <c r="N14427" s="197"/>
      <c r="O14427" s="197"/>
      <c r="P14427" s="231"/>
    </row>
    <row r="14428" spans="2:16">
      <c r="B14428" s="351"/>
      <c r="C14428" s="435"/>
      <c r="D14428" s="399"/>
      <c r="E14428" s="400"/>
      <c r="G14428" s="401"/>
      <c r="H14428" s="401"/>
      <c r="I14428" s="401"/>
      <c r="J14428" s="194"/>
      <c r="K14428" s="194"/>
      <c r="L14428" s="195"/>
      <c r="M14428" s="196"/>
      <c r="N14428" s="197"/>
      <c r="O14428" s="197"/>
      <c r="P14428" s="231"/>
    </row>
    <row r="14429" spans="2:16">
      <c r="B14429" s="351"/>
      <c r="C14429" s="435"/>
      <c r="D14429" s="399"/>
      <c r="E14429" s="400"/>
      <c r="G14429" s="401"/>
      <c r="H14429" s="401"/>
      <c r="I14429" s="401"/>
      <c r="J14429" s="194"/>
      <c r="K14429" s="194"/>
      <c r="L14429" s="195"/>
      <c r="M14429" s="196"/>
      <c r="N14429" s="197"/>
      <c r="O14429" s="197"/>
      <c r="P14429" s="231"/>
    </row>
    <row r="14430" spans="2:16">
      <c r="B14430" s="351"/>
      <c r="C14430" s="435"/>
      <c r="D14430" s="399"/>
      <c r="E14430" s="400"/>
      <c r="G14430" s="401"/>
      <c r="H14430" s="401"/>
      <c r="I14430" s="401"/>
      <c r="J14430" s="194"/>
      <c r="K14430" s="194"/>
      <c r="L14430" s="195"/>
      <c r="M14430" s="196"/>
      <c r="N14430" s="197"/>
      <c r="O14430" s="197"/>
      <c r="P14430" s="231"/>
    </row>
    <row r="14431" spans="2:16">
      <c r="B14431" s="351"/>
      <c r="C14431" s="435"/>
      <c r="D14431" s="399"/>
      <c r="E14431" s="400"/>
      <c r="G14431" s="401"/>
      <c r="H14431" s="401"/>
      <c r="I14431" s="401"/>
      <c r="J14431" s="194"/>
      <c r="K14431" s="194"/>
      <c r="L14431" s="195"/>
      <c r="M14431" s="196"/>
      <c r="N14431" s="197"/>
      <c r="O14431" s="197"/>
      <c r="P14431" s="231"/>
    </row>
    <row r="14432" spans="2:16">
      <c r="B14432" s="351"/>
      <c r="C14432" s="435"/>
      <c r="D14432" s="399"/>
      <c r="E14432" s="400"/>
      <c r="G14432" s="401"/>
      <c r="H14432" s="401"/>
      <c r="I14432" s="401"/>
      <c r="J14432" s="194"/>
      <c r="K14432" s="194"/>
      <c r="L14432" s="195"/>
      <c r="M14432" s="196"/>
      <c r="N14432" s="197"/>
      <c r="O14432" s="197"/>
      <c r="P14432" s="231"/>
    </row>
    <row r="14433" spans="2:16">
      <c r="B14433" s="351"/>
      <c r="C14433" s="435"/>
      <c r="D14433" s="399"/>
      <c r="E14433" s="400"/>
      <c r="G14433" s="401"/>
      <c r="H14433" s="401"/>
      <c r="I14433" s="401"/>
      <c r="J14433" s="194"/>
      <c r="K14433" s="194"/>
      <c r="L14433" s="195"/>
      <c r="M14433" s="196"/>
      <c r="N14433" s="197"/>
      <c r="O14433" s="197"/>
      <c r="P14433" s="231"/>
    </row>
    <row r="14434" spans="2:16">
      <c r="B14434" s="351"/>
      <c r="C14434" s="435"/>
      <c r="D14434" s="399"/>
      <c r="E14434" s="400"/>
      <c r="G14434" s="401"/>
      <c r="H14434" s="401"/>
      <c r="I14434" s="401"/>
      <c r="J14434" s="194"/>
      <c r="K14434" s="194"/>
      <c r="L14434" s="195"/>
      <c r="M14434" s="196"/>
      <c r="N14434" s="197"/>
      <c r="O14434" s="197"/>
      <c r="P14434" s="231"/>
    </row>
    <row r="14435" spans="2:16">
      <c r="B14435" s="351"/>
      <c r="C14435" s="435"/>
      <c r="D14435" s="399"/>
      <c r="E14435" s="400"/>
      <c r="G14435" s="401"/>
      <c r="H14435" s="401"/>
      <c r="I14435" s="401"/>
      <c r="J14435" s="194"/>
      <c r="K14435" s="194"/>
      <c r="L14435" s="195"/>
      <c r="M14435" s="196"/>
      <c r="N14435" s="197"/>
      <c r="O14435" s="197"/>
      <c r="P14435" s="231"/>
    </row>
    <row r="14436" spans="2:16">
      <c r="B14436" s="351"/>
      <c r="C14436" s="435"/>
      <c r="D14436" s="399"/>
      <c r="E14436" s="400"/>
      <c r="G14436" s="401"/>
      <c r="H14436" s="401"/>
      <c r="I14436" s="401"/>
      <c r="J14436" s="194"/>
      <c r="K14436" s="194"/>
      <c r="L14436" s="195"/>
      <c r="M14436" s="196"/>
      <c r="N14436" s="197"/>
      <c r="O14436" s="197"/>
      <c r="P14436" s="231"/>
    </row>
    <row r="14437" spans="2:16">
      <c r="B14437" s="351"/>
      <c r="C14437" s="435"/>
      <c r="D14437" s="399"/>
      <c r="E14437" s="400"/>
      <c r="G14437" s="401"/>
      <c r="H14437" s="401"/>
      <c r="I14437" s="401"/>
      <c r="J14437" s="194"/>
      <c r="K14437" s="194"/>
      <c r="L14437" s="195"/>
      <c r="M14437" s="196"/>
      <c r="N14437" s="197"/>
      <c r="O14437" s="197"/>
      <c r="P14437" s="231"/>
    </row>
    <row r="14438" spans="2:16">
      <c r="B14438" s="351"/>
      <c r="C14438" s="435"/>
      <c r="D14438" s="399"/>
      <c r="E14438" s="400"/>
      <c r="G14438" s="401"/>
      <c r="H14438" s="401"/>
      <c r="I14438" s="401"/>
      <c r="J14438" s="194"/>
      <c r="K14438" s="194"/>
      <c r="L14438" s="195"/>
      <c r="M14438" s="196"/>
      <c r="N14438" s="197"/>
      <c r="O14438" s="197"/>
      <c r="P14438" s="231"/>
    </row>
    <row r="14439" spans="2:16">
      <c r="B14439" s="351"/>
      <c r="C14439" s="435"/>
      <c r="D14439" s="399"/>
      <c r="E14439" s="400"/>
      <c r="G14439" s="401"/>
      <c r="H14439" s="401"/>
      <c r="I14439" s="401"/>
      <c r="J14439" s="194"/>
      <c r="K14439" s="194"/>
      <c r="L14439" s="195"/>
      <c r="M14439" s="196"/>
      <c r="N14439" s="197"/>
      <c r="O14439" s="197"/>
      <c r="P14439" s="231"/>
    </row>
    <row r="14440" spans="2:16">
      <c r="B14440" s="351"/>
      <c r="C14440" s="435"/>
      <c r="D14440" s="399"/>
      <c r="E14440" s="400"/>
      <c r="G14440" s="401"/>
      <c r="H14440" s="401"/>
      <c r="I14440" s="401"/>
      <c r="J14440" s="194"/>
      <c r="K14440" s="194"/>
      <c r="L14440" s="195"/>
      <c r="M14440" s="196"/>
      <c r="N14440" s="197"/>
      <c r="O14440" s="197"/>
      <c r="P14440" s="231"/>
    </row>
    <row r="14441" spans="2:16">
      <c r="B14441" s="351"/>
      <c r="C14441" s="435"/>
      <c r="D14441" s="399"/>
      <c r="E14441" s="400"/>
      <c r="G14441" s="401"/>
      <c r="H14441" s="401"/>
      <c r="I14441" s="401"/>
      <c r="J14441" s="194"/>
      <c r="K14441" s="194"/>
      <c r="L14441" s="195"/>
      <c r="M14441" s="196"/>
      <c r="N14441" s="197"/>
      <c r="O14441" s="197"/>
      <c r="P14441" s="231"/>
    </row>
    <row r="14442" spans="2:16">
      <c r="B14442" s="351"/>
      <c r="C14442" s="435"/>
      <c r="D14442" s="399"/>
      <c r="E14442" s="400"/>
      <c r="G14442" s="401"/>
      <c r="H14442" s="401"/>
      <c r="I14442" s="401"/>
      <c r="J14442" s="194"/>
      <c r="K14442" s="194"/>
      <c r="L14442" s="195"/>
      <c r="M14442" s="196"/>
      <c r="N14442" s="197"/>
      <c r="O14442" s="197"/>
      <c r="P14442" s="231"/>
    </row>
    <row r="14443" spans="2:16">
      <c r="B14443" s="351"/>
      <c r="C14443" s="435"/>
      <c r="D14443" s="399"/>
      <c r="E14443" s="400"/>
      <c r="G14443" s="401"/>
      <c r="H14443" s="401"/>
      <c r="I14443" s="401"/>
      <c r="J14443" s="194"/>
      <c r="K14443" s="194"/>
      <c r="L14443" s="195"/>
      <c r="M14443" s="196"/>
      <c r="N14443" s="197"/>
      <c r="O14443" s="197"/>
      <c r="P14443" s="231"/>
    </row>
    <row r="14444" spans="2:16">
      <c r="B14444" s="351"/>
      <c r="C14444" s="435"/>
      <c r="D14444" s="399"/>
      <c r="E14444" s="400"/>
      <c r="G14444" s="401"/>
      <c r="H14444" s="401"/>
      <c r="I14444" s="401"/>
      <c r="J14444" s="194"/>
      <c r="K14444" s="194"/>
      <c r="L14444" s="195"/>
      <c r="M14444" s="196"/>
      <c r="N14444" s="197"/>
      <c r="O14444" s="197"/>
      <c r="P14444" s="231"/>
    </row>
    <row r="14445" spans="2:16">
      <c r="B14445" s="351"/>
      <c r="C14445" s="435"/>
      <c r="D14445" s="399"/>
      <c r="E14445" s="400"/>
      <c r="G14445" s="401"/>
      <c r="H14445" s="401"/>
      <c r="I14445" s="401"/>
      <c r="J14445" s="194"/>
      <c r="K14445" s="194"/>
      <c r="L14445" s="195"/>
      <c r="M14445" s="196"/>
      <c r="N14445" s="197"/>
      <c r="O14445" s="197"/>
      <c r="P14445" s="231"/>
    </row>
    <row r="14446" spans="2:16">
      <c r="B14446" s="351"/>
      <c r="C14446" s="435"/>
      <c r="D14446" s="399"/>
      <c r="E14446" s="400"/>
      <c r="G14446" s="401"/>
      <c r="H14446" s="401"/>
      <c r="I14446" s="401"/>
      <c r="J14446" s="194"/>
      <c r="K14446" s="194"/>
      <c r="L14446" s="195"/>
      <c r="M14446" s="196"/>
      <c r="N14446" s="197"/>
      <c r="O14446" s="197"/>
      <c r="P14446" s="231"/>
    </row>
    <row r="14447" spans="2:16">
      <c r="B14447" s="351"/>
      <c r="C14447" s="435"/>
      <c r="D14447" s="399"/>
      <c r="E14447" s="400"/>
      <c r="G14447" s="401"/>
      <c r="H14447" s="401"/>
      <c r="I14447" s="401"/>
      <c r="J14447" s="194"/>
      <c r="K14447" s="194"/>
      <c r="L14447" s="195"/>
      <c r="M14447" s="196"/>
      <c r="N14447" s="197"/>
      <c r="O14447" s="197"/>
      <c r="P14447" s="231"/>
    </row>
    <row r="14448" spans="2:16">
      <c r="B14448" s="351"/>
      <c r="C14448" s="435"/>
      <c r="D14448" s="399"/>
      <c r="E14448" s="400"/>
      <c r="G14448" s="401"/>
      <c r="H14448" s="401"/>
      <c r="I14448" s="401"/>
      <c r="J14448" s="194"/>
      <c r="K14448" s="194"/>
      <c r="L14448" s="195"/>
      <c r="M14448" s="196"/>
      <c r="N14448" s="197"/>
      <c r="O14448" s="197"/>
      <c r="P14448" s="231"/>
    </row>
    <row r="14449" spans="2:16">
      <c r="B14449" s="351"/>
      <c r="C14449" s="435"/>
      <c r="D14449" s="399"/>
      <c r="E14449" s="400"/>
      <c r="G14449" s="401"/>
      <c r="H14449" s="401"/>
      <c r="I14449" s="401"/>
      <c r="J14449" s="194"/>
      <c r="K14449" s="194"/>
      <c r="L14449" s="195"/>
      <c r="M14449" s="196"/>
      <c r="N14449" s="197"/>
      <c r="O14449" s="197"/>
      <c r="P14449" s="231"/>
    </row>
    <row r="14450" spans="2:16">
      <c r="B14450" s="351"/>
      <c r="C14450" s="435"/>
      <c r="D14450" s="399"/>
      <c r="E14450" s="400"/>
      <c r="G14450" s="401"/>
      <c r="H14450" s="401"/>
      <c r="I14450" s="401"/>
      <c r="J14450" s="194"/>
      <c r="K14450" s="194"/>
      <c r="L14450" s="195"/>
      <c r="M14450" s="196"/>
      <c r="N14450" s="197"/>
      <c r="O14450" s="197"/>
      <c r="P14450" s="231"/>
    </row>
    <row r="14451" spans="2:16">
      <c r="B14451" s="351"/>
      <c r="C14451" s="435"/>
      <c r="D14451" s="399"/>
      <c r="E14451" s="400"/>
      <c r="G14451" s="401"/>
      <c r="H14451" s="401"/>
      <c r="I14451" s="401"/>
      <c r="J14451" s="194"/>
      <c r="K14451" s="194"/>
      <c r="L14451" s="195"/>
      <c r="M14451" s="196"/>
      <c r="N14451" s="197"/>
      <c r="O14451" s="197"/>
      <c r="P14451" s="231"/>
    </row>
    <row r="14452" spans="2:16">
      <c r="B14452" s="351"/>
      <c r="C14452" s="435"/>
      <c r="D14452" s="399"/>
      <c r="E14452" s="400"/>
      <c r="G14452" s="401"/>
      <c r="H14452" s="401"/>
      <c r="I14452" s="401"/>
      <c r="J14452" s="194"/>
      <c r="K14452" s="194"/>
      <c r="L14452" s="195"/>
      <c r="M14452" s="196"/>
      <c r="N14452" s="197"/>
      <c r="O14452" s="197"/>
      <c r="P14452" s="231"/>
    </row>
    <row r="14453" spans="2:16">
      <c r="B14453" s="351"/>
      <c r="C14453" s="435"/>
      <c r="D14453" s="399"/>
      <c r="E14453" s="400"/>
      <c r="G14453" s="401"/>
      <c r="H14453" s="401"/>
      <c r="I14453" s="401"/>
      <c r="J14453" s="194"/>
      <c r="K14453" s="194"/>
      <c r="L14453" s="195"/>
      <c r="M14453" s="196"/>
      <c r="N14453" s="197"/>
      <c r="O14453" s="197"/>
      <c r="P14453" s="231"/>
    </row>
    <row r="14454" spans="2:16">
      <c r="B14454" s="351"/>
      <c r="C14454" s="435"/>
      <c r="D14454" s="399"/>
      <c r="E14454" s="400"/>
      <c r="G14454" s="401"/>
      <c r="H14454" s="401"/>
      <c r="I14454" s="401"/>
      <c r="J14454" s="194"/>
      <c r="K14454" s="194"/>
      <c r="L14454" s="195"/>
      <c r="M14454" s="196"/>
      <c r="N14454" s="197"/>
      <c r="O14454" s="197"/>
      <c r="P14454" s="231"/>
    </row>
    <row r="14455" spans="2:16">
      <c r="B14455" s="351"/>
      <c r="C14455" s="435"/>
      <c r="D14455" s="399"/>
      <c r="E14455" s="400"/>
      <c r="G14455" s="401"/>
      <c r="H14455" s="401"/>
      <c r="I14455" s="401"/>
      <c r="J14455" s="194"/>
      <c r="K14455" s="194"/>
      <c r="L14455" s="195"/>
      <c r="M14455" s="196"/>
      <c r="N14455" s="197"/>
      <c r="O14455" s="197"/>
      <c r="P14455" s="231"/>
    </row>
    <row r="14456" spans="2:16">
      <c r="B14456" s="351"/>
      <c r="C14456" s="435"/>
      <c r="D14456" s="399"/>
      <c r="E14456" s="400"/>
      <c r="G14456" s="401"/>
      <c r="H14456" s="401"/>
      <c r="I14456" s="401"/>
      <c r="J14456" s="194"/>
      <c r="K14456" s="194"/>
      <c r="L14456" s="195"/>
      <c r="M14456" s="196"/>
      <c r="N14456" s="197"/>
      <c r="O14456" s="197"/>
      <c r="P14456" s="231"/>
    </row>
    <row r="14457" spans="2:16">
      <c r="B14457" s="351"/>
      <c r="C14457" s="435"/>
      <c r="D14457" s="399"/>
      <c r="E14457" s="400"/>
      <c r="G14457" s="401"/>
      <c r="H14457" s="401"/>
      <c r="I14457" s="401"/>
      <c r="J14457" s="194"/>
      <c r="K14457" s="194"/>
      <c r="L14457" s="195"/>
      <c r="M14457" s="196"/>
      <c r="N14457" s="197"/>
      <c r="O14457" s="197"/>
      <c r="P14457" s="231"/>
    </row>
    <row r="14458" spans="2:16">
      <c r="B14458" s="351"/>
      <c r="C14458" s="435"/>
      <c r="D14458" s="399"/>
      <c r="E14458" s="400"/>
      <c r="G14458" s="401"/>
      <c r="H14458" s="401"/>
      <c r="I14458" s="401"/>
      <c r="J14458" s="194"/>
      <c r="K14458" s="194"/>
      <c r="L14458" s="195"/>
      <c r="M14458" s="196"/>
      <c r="N14458" s="197"/>
      <c r="O14458" s="197"/>
      <c r="P14458" s="231"/>
    </row>
    <row r="14459" spans="2:16">
      <c r="B14459" s="351"/>
      <c r="C14459" s="435"/>
      <c r="D14459" s="399"/>
      <c r="E14459" s="400"/>
      <c r="G14459" s="401"/>
      <c r="H14459" s="401"/>
      <c r="I14459" s="401"/>
      <c r="J14459" s="194"/>
      <c r="K14459" s="194"/>
      <c r="L14459" s="195"/>
      <c r="M14459" s="196"/>
      <c r="N14459" s="197"/>
      <c r="O14459" s="197"/>
      <c r="P14459" s="231"/>
    </row>
    <row r="14460" spans="2:16">
      <c r="B14460" s="351"/>
      <c r="C14460" s="435"/>
      <c r="D14460" s="399"/>
      <c r="E14460" s="400"/>
      <c r="G14460" s="401"/>
      <c r="H14460" s="401"/>
      <c r="I14460" s="401"/>
      <c r="J14460" s="194"/>
      <c r="K14460" s="194"/>
      <c r="L14460" s="195"/>
      <c r="M14460" s="196"/>
      <c r="N14460" s="197"/>
      <c r="O14460" s="197"/>
      <c r="P14460" s="231"/>
    </row>
    <row r="14461" spans="2:16">
      <c r="B14461" s="351"/>
      <c r="C14461" s="435"/>
      <c r="D14461" s="399"/>
      <c r="E14461" s="400"/>
      <c r="G14461" s="401"/>
      <c r="H14461" s="401"/>
      <c r="I14461" s="401"/>
      <c r="J14461" s="194"/>
      <c r="K14461" s="194"/>
      <c r="L14461" s="195"/>
      <c r="M14461" s="196"/>
      <c r="N14461" s="197"/>
      <c r="O14461" s="197"/>
      <c r="P14461" s="231"/>
    </row>
    <row r="14462" spans="2:16">
      <c r="B14462" s="351"/>
      <c r="C14462" s="435"/>
      <c r="D14462" s="399"/>
      <c r="E14462" s="400"/>
      <c r="G14462" s="401"/>
      <c r="H14462" s="401"/>
      <c r="I14462" s="401"/>
      <c r="J14462" s="194"/>
      <c r="K14462" s="194"/>
      <c r="L14462" s="195"/>
      <c r="M14462" s="196"/>
      <c r="N14462" s="197"/>
      <c r="O14462" s="197"/>
      <c r="P14462" s="231"/>
    </row>
    <row r="14463" spans="2:16">
      <c r="B14463" s="351"/>
      <c r="C14463" s="435"/>
      <c r="D14463" s="399"/>
      <c r="E14463" s="400"/>
      <c r="G14463" s="401"/>
      <c r="H14463" s="401"/>
      <c r="I14463" s="401"/>
      <c r="J14463" s="194"/>
      <c r="K14463" s="194"/>
      <c r="L14463" s="195"/>
      <c r="M14463" s="196"/>
      <c r="N14463" s="197"/>
      <c r="O14463" s="197"/>
      <c r="P14463" s="231"/>
    </row>
    <row r="14464" spans="2:16">
      <c r="B14464" s="351"/>
      <c r="C14464" s="435"/>
      <c r="D14464" s="399"/>
      <c r="E14464" s="400"/>
      <c r="G14464" s="401"/>
      <c r="H14464" s="401"/>
      <c r="I14464" s="401"/>
      <c r="J14464" s="194"/>
      <c r="K14464" s="194"/>
      <c r="L14464" s="195"/>
      <c r="M14464" s="196"/>
      <c r="N14464" s="197"/>
      <c r="O14464" s="197"/>
      <c r="P14464" s="231"/>
    </row>
    <row r="14465" spans="2:16">
      <c r="B14465" s="351"/>
      <c r="C14465" s="435"/>
      <c r="D14465" s="399"/>
      <c r="E14465" s="400"/>
      <c r="G14465" s="401"/>
      <c r="H14465" s="401"/>
      <c r="I14465" s="401"/>
      <c r="J14465" s="194"/>
      <c r="K14465" s="194"/>
      <c r="L14465" s="195"/>
      <c r="M14465" s="196"/>
      <c r="N14465" s="197"/>
      <c r="O14465" s="197"/>
      <c r="P14465" s="231"/>
    </row>
    <row r="14466" spans="2:16">
      <c r="B14466" s="351"/>
      <c r="C14466" s="435"/>
      <c r="D14466" s="399"/>
      <c r="E14466" s="400"/>
      <c r="G14466" s="401"/>
      <c r="H14466" s="401"/>
      <c r="I14466" s="401"/>
      <c r="J14466" s="194"/>
      <c r="K14466" s="194"/>
      <c r="L14466" s="195"/>
      <c r="M14466" s="196"/>
      <c r="N14466" s="197"/>
      <c r="O14466" s="197"/>
      <c r="P14466" s="231"/>
    </row>
    <row r="14467" spans="2:16">
      <c r="B14467" s="351"/>
      <c r="C14467" s="435"/>
      <c r="D14467" s="399"/>
      <c r="E14467" s="400"/>
      <c r="G14467" s="401"/>
      <c r="H14467" s="401"/>
      <c r="I14467" s="401"/>
      <c r="J14467" s="194"/>
      <c r="K14467" s="194"/>
      <c r="L14467" s="195"/>
      <c r="M14467" s="196"/>
      <c r="N14467" s="197"/>
      <c r="O14467" s="197"/>
      <c r="P14467" s="231"/>
    </row>
    <row r="14468" spans="2:16">
      <c r="B14468" s="351"/>
      <c r="C14468" s="435"/>
      <c r="D14468" s="399"/>
      <c r="E14468" s="400"/>
      <c r="G14468" s="401"/>
      <c r="H14468" s="401"/>
      <c r="I14468" s="401"/>
      <c r="J14468" s="194"/>
      <c r="K14468" s="194"/>
      <c r="L14468" s="195"/>
      <c r="M14468" s="196"/>
      <c r="N14468" s="197"/>
      <c r="O14468" s="197"/>
      <c r="P14468" s="231"/>
    </row>
    <row r="14469" spans="2:16">
      <c r="B14469" s="351"/>
      <c r="C14469" s="435"/>
      <c r="D14469" s="399"/>
      <c r="E14469" s="400"/>
      <c r="G14469" s="401"/>
      <c r="H14469" s="401"/>
      <c r="I14469" s="401"/>
      <c r="J14469" s="194"/>
      <c r="K14469" s="194"/>
      <c r="L14469" s="195"/>
      <c r="M14469" s="196"/>
      <c r="N14469" s="197"/>
      <c r="O14469" s="197"/>
      <c r="P14469" s="231"/>
    </row>
    <row r="14470" spans="2:16">
      <c r="B14470" s="351"/>
      <c r="C14470" s="435"/>
      <c r="D14470" s="399"/>
      <c r="E14470" s="400"/>
      <c r="G14470" s="401"/>
      <c r="H14470" s="401"/>
      <c r="I14470" s="401"/>
      <c r="J14470" s="194"/>
      <c r="K14470" s="194"/>
      <c r="L14470" s="195"/>
      <c r="M14470" s="196"/>
      <c r="N14470" s="197"/>
      <c r="O14470" s="197"/>
      <c r="P14470" s="231"/>
    </row>
    <row r="14471" spans="2:16">
      <c r="B14471" s="351"/>
      <c r="C14471" s="435"/>
      <c r="D14471" s="399"/>
      <c r="E14471" s="400"/>
      <c r="G14471" s="401"/>
      <c r="H14471" s="401"/>
      <c r="I14471" s="401"/>
      <c r="J14471" s="194"/>
      <c r="K14471" s="194"/>
      <c r="L14471" s="195"/>
      <c r="M14471" s="196"/>
      <c r="N14471" s="197"/>
      <c r="O14471" s="197"/>
      <c r="P14471" s="231"/>
    </row>
    <row r="14472" spans="2:16">
      <c r="B14472" s="351"/>
      <c r="C14472" s="435"/>
      <c r="D14472" s="399"/>
      <c r="E14472" s="400"/>
      <c r="G14472" s="401"/>
      <c r="H14472" s="401"/>
      <c r="I14472" s="401"/>
      <c r="J14472" s="194"/>
      <c r="K14472" s="194"/>
      <c r="L14472" s="195"/>
      <c r="M14472" s="196"/>
      <c r="N14472" s="197"/>
      <c r="O14472" s="197"/>
      <c r="P14472" s="231"/>
    </row>
    <row r="14473" spans="2:16">
      <c r="B14473" s="351"/>
      <c r="C14473" s="435"/>
      <c r="D14473" s="399"/>
      <c r="E14473" s="400"/>
      <c r="G14473" s="401"/>
      <c r="H14473" s="401"/>
      <c r="I14473" s="401"/>
      <c r="J14473" s="194"/>
      <c r="K14473" s="194"/>
      <c r="L14473" s="195"/>
      <c r="M14473" s="196"/>
      <c r="N14473" s="197"/>
      <c r="O14473" s="197"/>
      <c r="P14473" s="231"/>
    </row>
    <row r="14474" spans="2:16">
      <c r="B14474" s="351"/>
      <c r="C14474" s="435"/>
      <c r="D14474" s="399"/>
      <c r="E14474" s="400"/>
      <c r="G14474" s="401"/>
      <c r="H14474" s="401"/>
      <c r="I14474" s="401"/>
      <c r="J14474" s="194"/>
      <c r="K14474" s="194"/>
      <c r="L14474" s="195"/>
      <c r="M14474" s="196"/>
      <c r="N14474" s="197"/>
      <c r="O14474" s="197"/>
      <c r="P14474" s="231"/>
    </row>
    <row r="14475" spans="2:16">
      <c r="B14475" s="351"/>
      <c r="C14475" s="435"/>
      <c r="D14475" s="399"/>
      <c r="E14475" s="400"/>
      <c r="G14475" s="401"/>
      <c r="H14475" s="401"/>
      <c r="I14475" s="401"/>
      <c r="J14475" s="194"/>
      <c r="K14475" s="194"/>
      <c r="L14475" s="195"/>
      <c r="M14475" s="196"/>
      <c r="N14475" s="197"/>
      <c r="O14475" s="197"/>
      <c r="P14475" s="231"/>
    </row>
    <row r="14476" spans="2:16">
      <c r="B14476" s="351"/>
      <c r="C14476" s="435"/>
      <c r="D14476" s="399"/>
      <c r="E14476" s="400"/>
      <c r="G14476" s="401"/>
      <c r="H14476" s="401"/>
      <c r="I14476" s="401"/>
      <c r="J14476" s="194"/>
      <c r="K14476" s="194"/>
      <c r="L14476" s="195"/>
      <c r="M14476" s="196"/>
      <c r="N14476" s="197"/>
      <c r="O14476" s="197"/>
      <c r="P14476" s="231"/>
    </row>
    <row r="14477" spans="2:16">
      <c r="B14477" s="351"/>
      <c r="C14477" s="435"/>
      <c r="D14477" s="399"/>
      <c r="E14477" s="400"/>
      <c r="G14477" s="401"/>
      <c r="H14477" s="401"/>
      <c r="I14477" s="401"/>
      <c r="J14477" s="194"/>
      <c r="K14477" s="194"/>
      <c r="L14477" s="195"/>
      <c r="M14477" s="196"/>
      <c r="N14477" s="197"/>
      <c r="O14477" s="197"/>
      <c r="P14477" s="231"/>
    </row>
    <row r="14478" spans="2:16">
      <c r="B14478" s="351"/>
      <c r="C14478" s="435"/>
      <c r="D14478" s="399"/>
      <c r="E14478" s="400"/>
      <c r="G14478" s="401"/>
      <c r="H14478" s="401"/>
      <c r="I14478" s="401"/>
      <c r="J14478" s="194"/>
      <c r="K14478" s="194"/>
      <c r="L14478" s="195"/>
      <c r="M14478" s="196"/>
      <c r="N14478" s="197"/>
      <c r="O14478" s="197"/>
      <c r="P14478" s="231"/>
    </row>
    <row r="14479" spans="2:16">
      <c r="B14479" s="351"/>
      <c r="C14479" s="435"/>
      <c r="D14479" s="399"/>
      <c r="E14479" s="400"/>
      <c r="G14479" s="401"/>
      <c r="H14479" s="401"/>
      <c r="I14479" s="401"/>
      <c r="J14479" s="194"/>
      <c r="K14479" s="194"/>
      <c r="L14479" s="195"/>
      <c r="M14479" s="196"/>
      <c r="N14479" s="197"/>
      <c r="O14479" s="197"/>
      <c r="P14479" s="231"/>
    </row>
    <row r="14480" spans="2:16">
      <c r="B14480" s="351"/>
      <c r="C14480" s="435"/>
      <c r="D14480" s="399"/>
      <c r="E14480" s="400"/>
      <c r="G14480" s="401"/>
      <c r="H14480" s="401"/>
      <c r="I14480" s="401"/>
      <c r="J14480" s="194"/>
      <c r="K14480" s="194"/>
      <c r="L14480" s="195"/>
      <c r="M14480" s="196"/>
      <c r="N14480" s="197"/>
      <c r="O14480" s="197"/>
      <c r="P14480" s="231"/>
    </row>
    <row r="14481" spans="2:16">
      <c r="B14481" s="351"/>
      <c r="C14481" s="435"/>
      <c r="D14481" s="399"/>
      <c r="E14481" s="400"/>
      <c r="G14481" s="401"/>
      <c r="H14481" s="401"/>
      <c r="I14481" s="401"/>
      <c r="J14481" s="194"/>
      <c r="K14481" s="194"/>
      <c r="L14481" s="195"/>
      <c r="M14481" s="196"/>
      <c r="N14481" s="197"/>
      <c r="O14481" s="197"/>
      <c r="P14481" s="231"/>
    </row>
    <row r="14482" spans="2:16">
      <c r="B14482" s="351"/>
      <c r="C14482" s="435"/>
      <c r="D14482" s="399"/>
      <c r="E14482" s="400"/>
      <c r="G14482" s="401"/>
      <c r="H14482" s="401"/>
      <c r="I14482" s="401"/>
      <c r="J14482" s="194"/>
      <c r="K14482" s="194"/>
      <c r="L14482" s="195"/>
      <c r="M14482" s="196"/>
      <c r="N14482" s="197"/>
      <c r="O14482" s="197"/>
      <c r="P14482" s="231"/>
    </row>
    <row r="14483" spans="2:16">
      <c r="B14483" s="351"/>
      <c r="C14483" s="435"/>
      <c r="D14483" s="399"/>
      <c r="E14483" s="400"/>
      <c r="G14483" s="401"/>
      <c r="H14483" s="401"/>
      <c r="I14483" s="401"/>
      <c r="J14483" s="194"/>
      <c r="K14483" s="194"/>
      <c r="L14483" s="195"/>
      <c r="M14483" s="196"/>
      <c r="N14483" s="197"/>
      <c r="O14483" s="197"/>
      <c r="P14483" s="231"/>
    </row>
    <row r="14484" spans="2:16">
      <c r="B14484" s="351"/>
      <c r="C14484" s="435"/>
      <c r="D14484" s="399"/>
      <c r="E14484" s="400"/>
      <c r="G14484" s="401"/>
      <c r="H14484" s="401"/>
      <c r="I14484" s="401"/>
      <c r="J14484" s="194"/>
      <c r="K14484" s="194"/>
      <c r="L14484" s="195"/>
      <c r="M14484" s="196"/>
      <c r="N14484" s="197"/>
      <c r="O14484" s="197"/>
      <c r="P14484" s="231"/>
    </row>
    <row r="14485" spans="2:16">
      <c r="B14485" s="351"/>
      <c r="C14485" s="435"/>
      <c r="D14485" s="399"/>
      <c r="E14485" s="400"/>
      <c r="G14485" s="401"/>
      <c r="H14485" s="401"/>
      <c r="I14485" s="401"/>
      <c r="J14485" s="194"/>
      <c r="K14485" s="194"/>
      <c r="L14485" s="195"/>
      <c r="M14485" s="196"/>
      <c r="N14485" s="197"/>
      <c r="O14485" s="197"/>
      <c r="P14485" s="231"/>
    </row>
    <row r="14486" spans="2:16">
      <c r="B14486" s="351"/>
      <c r="C14486" s="435"/>
      <c r="D14486" s="399"/>
      <c r="E14486" s="400"/>
      <c r="G14486" s="401"/>
      <c r="H14486" s="401"/>
      <c r="I14486" s="401"/>
      <c r="J14486" s="194"/>
      <c r="K14486" s="194"/>
      <c r="L14486" s="195"/>
      <c r="M14486" s="196"/>
      <c r="N14486" s="197"/>
      <c r="O14486" s="197"/>
      <c r="P14486" s="231"/>
    </row>
    <row r="14487" spans="2:16">
      <c r="B14487" s="351"/>
      <c r="C14487" s="435"/>
      <c r="D14487" s="399"/>
      <c r="E14487" s="400"/>
      <c r="G14487" s="401"/>
      <c r="H14487" s="401"/>
      <c r="I14487" s="401"/>
      <c r="J14487" s="194"/>
      <c r="K14487" s="194"/>
      <c r="L14487" s="195"/>
      <c r="M14487" s="196"/>
      <c r="N14487" s="197"/>
      <c r="O14487" s="197"/>
      <c r="P14487" s="231"/>
    </row>
    <row r="14488" spans="2:16">
      <c r="B14488" s="351"/>
      <c r="C14488" s="435"/>
      <c r="D14488" s="399"/>
      <c r="E14488" s="400"/>
      <c r="G14488" s="401"/>
      <c r="H14488" s="401"/>
      <c r="I14488" s="401"/>
      <c r="J14488" s="194"/>
      <c r="K14488" s="194"/>
      <c r="L14488" s="195"/>
      <c r="M14488" s="196"/>
      <c r="N14488" s="197"/>
      <c r="O14488" s="197"/>
      <c r="P14488" s="231"/>
    </row>
    <row r="14489" spans="2:16">
      <c r="B14489" s="351"/>
      <c r="C14489" s="435"/>
      <c r="D14489" s="399"/>
      <c r="E14489" s="400"/>
      <c r="G14489" s="401"/>
      <c r="H14489" s="401"/>
      <c r="I14489" s="401"/>
      <c r="J14489" s="194"/>
      <c r="K14489" s="194"/>
      <c r="L14489" s="195"/>
      <c r="M14489" s="196"/>
      <c r="N14489" s="197"/>
      <c r="O14489" s="197"/>
      <c r="P14489" s="231"/>
    </row>
    <row r="14490" spans="2:16">
      <c r="B14490" s="351"/>
      <c r="C14490" s="435"/>
      <c r="D14490" s="399"/>
      <c r="E14490" s="400"/>
      <c r="G14490" s="401"/>
      <c r="H14490" s="401"/>
      <c r="I14490" s="401"/>
      <c r="J14490" s="194"/>
      <c r="K14490" s="194"/>
      <c r="L14490" s="195"/>
      <c r="M14490" s="196"/>
      <c r="N14490" s="197"/>
      <c r="O14490" s="197"/>
      <c r="P14490" s="231"/>
    </row>
    <row r="14491" spans="2:16">
      <c r="B14491" s="351"/>
      <c r="C14491" s="435"/>
      <c r="D14491" s="399"/>
      <c r="E14491" s="400"/>
      <c r="G14491" s="401"/>
      <c r="H14491" s="401"/>
      <c r="I14491" s="401"/>
      <c r="J14491" s="194"/>
      <c r="K14491" s="194"/>
      <c r="L14491" s="195"/>
      <c r="M14491" s="196"/>
      <c r="N14491" s="197"/>
      <c r="O14491" s="197"/>
      <c r="P14491" s="231"/>
    </row>
    <row r="14492" spans="2:16">
      <c r="B14492" s="351"/>
      <c r="C14492" s="435"/>
      <c r="D14492" s="399"/>
      <c r="E14492" s="400"/>
      <c r="G14492" s="401"/>
      <c r="H14492" s="401"/>
      <c r="I14492" s="401"/>
      <c r="J14492" s="194"/>
      <c r="K14492" s="194"/>
      <c r="L14492" s="195"/>
      <c r="M14492" s="196"/>
      <c r="N14492" s="197"/>
      <c r="O14492" s="197"/>
      <c r="P14492" s="231"/>
    </row>
    <row r="14493" spans="2:16">
      <c r="B14493" s="351"/>
      <c r="C14493" s="435"/>
      <c r="D14493" s="399"/>
      <c r="E14493" s="400"/>
      <c r="G14493" s="401"/>
      <c r="H14493" s="401"/>
      <c r="I14493" s="401"/>
      <c r="J14493" s="194"/>
      <c r="K14493" s="194"/>
      <c r="L14493" s="195"/>
      <c r="M14493" s="196"/>
      <c r="N14493" s="197"/>
      <c r="O14493" s="197"/>
      <c r="P14493" s="231"/>
    </row>
    <row r="14494" spans="2:16">
      <c r="B14494" s="351"/>
      <c r="C14494" s="435"/>
      <c r="D14494" s="399"/>
      <c r="E14494" s="400"/>
      <c r="G14494" s="401"/>
      <c r="H14494" s="401"/>
      <c r="I14494" s="401"/>
      <c r="J14494" s="194"/>
      <c r="K14494" s="194"/>
      <c r="L14494" s="195"/>
      <c r="M14494" s="196"/>
      <c r="N14494" s="197"/>
      <c r="O14494" s="197"/>
      <c r="P14494" s="231"/>
    </row>
    <row r="14495" spans="2:16">
      <c r="B14495" s="351"/>
      <c r="C14495" s="435"/>
      <c r="D14495" s="399"/>
      <c r="E14495" s="400"/>
      <c r="G14495" s="401"/>
      <c r="H14495" s="401"/>
      <c r="I14495" s="401"/>
      <c r="J14495" s="194"/>
      <c r="K14495" s="194"/>
      <c r="L14495" s="195"/>
      <c r="M14495" s="196"/>
      <c r="N14495" s="197"/>
      <c r="O14495" s="197"/>
      <c r="P14495" s="231"/>
    </row>
    <row r="14496" spans="2:16">
      <c r="B14496" s="351"/>
      <c r="C14496" s="435"/>
      <c r="D14496" s="399"/>
      <c r="E14496" s="400"/>
      <c r="G14496" s="401"/>
      <c r="H14496" s="401"/>
      <c r="I14496" s="401"/>
      <c r="J14496" s="194"/>
      <c r="K14496" s="194"/>
      <c r="L14496" s="195"/>
      <c r="M14496" s="196"/>
      <c r="N14496" s="197"/>
      <c r="O14496" s="197"/>
      <c r="P14496" s="231"/>
    </row>
    <row r="14497" spans="2:16">
      <c r="B14497" s="351"/>
      <c r="C14497" s="435"/>
      <c r="D14497" s="399"/>
      <c r="E14497" s="400"/>
      <c r="G14497" s="401"/>
      <c r="H14497" s="401"/>
      <c r="I14497" s="401"/>
      <c r="J14497" s="194"/>
      <c r="K14497" s="194"/>
      <c r="L14497" s="195"/>
      <c r="M14497" s="196"/>
      <c r="N14497" s="197"/>
      <c r="O14497" s="197"/>
      <c r="P14497" s="231"/>
    </row>
    <row r="14498" spans="2:16">
      <c r="B14498" s="351"/>
      <c r="C14498" s="435"/>
      <c r="D14498" s="399"/>
      <c r="E14498" s="400"/>
      <c r="G14498" s="401"/>
      <c r="H14498" s="401"/>
      <c r="I14498" s="401"/>
      <c r="J14498" s="194"/>
      <c r="K14498" s="194"/>
      <c r="L14498" s="195"/>
      <c r="M14498" s="196"/>
      <c r="N14498" s="197"/>
      <c r="O14498" s="197"/>
      <c r="P14498" s="231"/>
    </row>
    <row r="14499" spans="2:16">
      <c r="B14499" s="351"/>
      <c r="C14499" s="435"/>
      <c r="D14499" s="399"/>
      <c r="E14499" s="400"/>
      <c r="G14499" s="401"/>
      <c r="H14499" s="401"/>
      <c r="I14499" s="401"/>
      <c r="J14499" s="194"/>
      <c r="K14499" s="194"/>
      <c r="L14499" s="195"/>
      <c r="M14499" s="196"/>
      <c r="N14499" s="197"/>
      <c r="O14499" s="197"/>
      <c r="P14499" s="231"/>
    </row>
    <row r="14500" spans="2:16">
      <c r="B14500" s="351"/>
      <c r="C14500" s="435"/>
      <c r="D14500" s="399"/>
      <c r="E14500" s="400"/>
      <c r="G14500" s="401"/>
      <c r="H14500" s="401"/>
      <c r="I14500" s="401"/>
      <c r="J14500" s="194"/>
      <c r="K14500" s="194"/>
      <c r="L14500" s="195"/>
      <c r="M14500" s="196"/>
      <c r="N14500" s="197"/>
      <c r="O14500" s="197"/>
      <c r="P14500" s="231"/>
    </row>
    <row r="14501" spans="2:16">
      <c r="B14501" s="351"/>
      <c r="C14501" s="435"/>
      <c r="D14501" s="399"/>
      <c r="E14501" s="400"/>
      <c r="G14501" s="401"/>
      <c r="H14501" s="401"/>
      <c r="I14501" s="401"/>
      <c r="J14501" s="194"/>
      <c r="K14501" s="194"/>
      <c r="L14501" s="195"/>
      <c r="M14501" s="196"/>
      <c r="N14501" s="197"/>
      <c r="O14501" s="197"/>
      <c r="P14501" s="231"/>
    </row>
    <row r="14502" spans="2:16">
      <c r="B14502" s="351"/>
      <c r="C14502" s="435"/>
      <c r="D14502" s="399"/>
      <c r="E14502" s="400"/>
      <c r="G14502" s="401"/>
      <c r="H14502" s="401"/>
      <c r="I14502" s="401"/>
      <c r="J14502" s="194"/>
      <c r="K14502" s="194"/>
      <c r="L14502" s="195"/>
      <c r="M14502" s="196"/>
      <c r="N14502" s="197"/>
      <c r="O14502" s="197"/>
      <c r="P14502" s="231"/>
    </row>
    <row r="14503" spans="2:16">
      <c r="B14503" s="351"/>
      <c r="C14503" s="435"/>
      <c r="D14503" s="399"/>
      <c r="E14503" s="400"/>
      <c r="G14503" s="401"/>
      <c r="H14503" s="401"/>
      <c r="I14503" s="401"/>
      <c r="J14503" s="194"/>
      <c r="K14503" s="194"/>
      <c r="L14503" s="195"/>
      <c r="M14503" s="196"/>
      <c r="N14503" s="197"/>
      <c r="O14503" s="197"/>
      <c r="P14503" s="231"/>
    </row>
    <row r="14504" spans="2:16">
      <c r="B14504" s="351"/>
      <c r="C14504" s="435"/>
      <c r="D14504" s="399"/>
      <c r="E14504" s="400"/>
      <c r="G14504" s="401"/>
      <c r="H14504" s="401"/>
      <c r="I14504" s="401"/>
      <c r="J14504" s="194"/>
      <c r="K14504" s="194"/>
      <c r="L14504" s="195"/>
      <c r="M14504" s="196"/>
      <c r="N14504" s="197"/>
      <c r="O14504" s="197"/>
      <c r="P14504" s="231"/>
    </row>
    <row r="14505" spans="2:16">
      <c r="B14505" s="351"/>
      <c r="C14505" s="435"/>
      <c r="D14505" s="399"/>
      <c r="E14505" s="400"/>
      <c r="G14505" s="401"/>
      <c r="H14505" s="401"/>
      <c r="I14505" s="401"/>
      <c r="J14505" s="194"/>
      <c r="K14505" s="194"/>
      <c r="L14505" s="195"/>
      <c r="M14505" s="196"/>
      <c r="N14505" s="197"/>
      <c r="O14505" s="197"/>
      <c r="P14505" s="231"/>
    </row>
    <row r="14506" spans="2:16">
      <c r="B14506" s="351"/>
      <c r="C14506" s="435"/>
      <c r="D14506" s="399"/>
      <c r="E14506" s="400"/>
      <c r="G14506" s="401"/>
      <c r="H14506" s="401"/>
      <c r="I14506" s="401"/>
      <c r="J14506" s="194"/>
      <c r="K14506" s="194"/>
      <c r="L14506" s="195"/>
      <c r="M14506" s="196"/>
      <c r="N14506" s="197"/>
      <c r="O14506" s="197"/>
      <c r="P14506" s="231"/>
    </row>
    <row r="14507" spans="2:16">
      <c r="B14507" s="351"/>
      <c r="C14507" s="435"/>
      <c r="D14507" s="399"/>
      <c r="E14507" s="400"/>
      <c r="G14507" s="401"/>
      <c r="H14507" s="401"/>
      <c r="I14507" s="401"/>
      <c r="J14507" s="194"/>
      <c r="K14507" s="194"/>
      <c r="L14507" s="195"/>
      <c r="M14507" s="196"/>
      <c r="N14507" s="197"/>
      <c r="O14507" s="197"/>
      <c r="P14507" s="231"/>
    </row>
    <row r="14508" spans="2:16">
      <c r="B14508" s="351"/>
      <c r="C14508" s="435"/>
      <c r="D14508" s="399"/>
      <c r="E14508" s="400"/>
      <c r="G14508" s="401"/>
      <c r="H14508" s="401"/>
      <c r="I14508" s="401"/>
      <c r="J14508" s="194"/>
      <c r="K14508" s="194"/>
      <c r="L14508" s="195"/>
      <c r="M14508" s="196"/>
      <c r="N14508" s="197"/>
      <c r="O14508" s="197"/>
      <c r="P14508" s="231"/>
    </row>
    <row r="14509" spans="2:16">
      <c r="B14509" s="351"/>
      <c r="C14509" s="435"/>
      <c r="D14509" s="399"/>
      <c r="E14509" s="400"/>
      <c r="G14509" s="401"/>
      <c r="H14509" s="401"/>
      <c r="I14509" s="401"/>
      <c r="J14509" s="194"/>
      <c r="K14509" s="194"/>
      <c r="L14509" s="195"/>
      <c r="M14509" s="196"/>
      <c r="N14509" s="197"/>
      <c r="O14509" s="197"/>
      <c r="P14509" s="231"/>
    </row>
    <row r="14510" spans="2:16">
      <c r="B14510" s="351"/>
      <c r="C14510" s="435"/>
      <c r="D14510" s="399"/>
      <c r="E14510" s="400"/>
      <c r="G14510" s="401"/>
      <c r="H14510" s="401"/>
      <c r="I14510" s="401"/>
      <c r="J14510" s="194"/>
      <c r="K14510" s="194"/>
      <c r="L14510" s="195"/>
      <c r="M14510" s="196"/>
      <c r="N14510" s="197"/>
      <c r="O14510" s="197"/>
      <c r="P14510" s="231"/>
    </row>
    <row r="14511" spans="2:16">
      <c r="B14511" s="351"/>
      <c r="C14511" s="435"/>
      <c r="D14511" s="399"/>
      <c r="E14511" s="400"/>
      <c r="G14511" s="401"/>
      <c r="H14511" s="401"/>
      <c r="I14511" s="401"/>
      <c r="J14511" s="194"/>
      <c r="K14511" s="194"/>
      <c r="L14511" s="195"/>
      <c r="M14511" s="196"/>
      <c r="N14511" s="197"/>
      <c r="O14511" s="197"/>
      <c r="P14511" s="231"/>
    </row>
    <row r="14512" spans="2:16">
      <c r="B14512" s="351"/>
      <c r="C14512" s="435"/>
      <c r="D14512" s="399"/>
      <c r="E14512" s="400"/>
      <c r="G14512" s="401"/>
      <c r="H14512" s="401"/>
      <c r="I14512" s="401"/>
      <c r="J14512" s="194"/>
      <c r="K14512" s="194"/>
      <c r="L14512" s="195"/>
      <c r="M14512" s="196"/>
      <c r="N14512" s="197"/>
      <c r="O14512" s="197"/>
      <c r="P14512" s="231"/>
    </row>
    <row r="14513" spans="2:16">
      <c r="B14513" s="351"/>
      <c r="C14513" s="435"/>
      <c r="D14513" s="399"/>
      <c r="E14513" s="400"/>
      <c r="G14513" s="401"/>
      <c r="H14513" s="401"/>
      <c r="I14513" s="401"/>
      <c r="J14513" s="194"/>
      <c r="K14513" s="194"/>
      <c r="L14513" s="195"/>
      <c r="M14513" s="196"/>
      <c r="N14513" s="197"/>
      <c r="O14513" s="197"/>
      <c r="P14513" s="231"/>
    </row>
    <row r="14514" spans="2:16">
      <c r="B14514" s="351"/>
      <c r="C14514" s="435"/>
      <c r="D14514" s="399"/>
      <c r="E14514" s="400"/>
      <c r="G14514" s="401"/>
      <c r="H14514" s="401"/>
      <c r="I14514" s="401"/>
      <c r="J14514" s="194"/>
      <c r="K14514" s="194"/>
      <c r="L14514" s="195"/>
      <c r="M14514" s="196"/>
      <c r="N14514" s="197"/>
      <c r="O14514" s="197"/>
      <c r="P14514" s="231"/>
    </row>
    <row r="14515" spans="2:16">
      <c r="B14515" s="351"/>
      <c r="C14515" s="435"/>
      <c r="D14515" s="399"/>
      <c r="E14515" s="400"/>
      <c r="G14515" s="401"/>
      <c r="H14515" s="401"/>
      <c r="I14515" s="401"/>
      <c r="J14515" s="194"/>
      <c r="K14515" s="194"/>
      <c r="L14515" s="195"/>
      <c r="M14515" s="196"/>
      <c r="N14515" s="197"/>
      <c r="O14515" s="197"/>
      <c r="P14515" s="231"/>
    </row>
    <row r="14516" spans="2:16">
      <c r="B14516" s="351"/>
      <c r="C14516" s="435"/>
      <c r="D14516" s="399"/>
      <c r="E14516" s="400"/>
      <c r="G14516" s="401"/>
      <c r="H14516" s="401"/>
      <c r="I14516" s="401"/>
      <c r="J14516" s="194"/>
      <c r="K14516" s="194"/>
      <c r="L14516" s="195"/>
      <c r="M14516" s="196"/>
      <c r="N14516" s="197"/>
      <c r="O14516" s="197"/>
      <c r="P14516" s="231"/>
    </row>
    <row r="14517" spans="2:16">
      <c r="B14517" s="351"/>
      <c r="C14517" s="435"/>
      <c r="D14517" s="399"/>
      <c r="E14517" s="400"/>
      <c r="G14517" s="401"/>
      <c r="H14517" s="401"/>
      <c r="I14517" s="401"/>
      <c r="J14517" s="194"/>
      <c r="K14517" s="194"/>
      <c r="L14517" s="195"/>
      <c r="M14517" s="196"/>
      <c r="N14517" s="197"/>
      <c r="O14517" s="197"/>
      <c r="P14517" s="231"/>
    </row>
    <row r="14518" spans="2:16">
      <c r="B14518" s="351"/>
      <c r="C14518" s="435"/>
      <c r="D14518" s="399"/>
      <c r="E14518" s="400"/>
      <c r="G14518" s="401"/>
      <c r="H14518" s="401"/>
      <c r="I14518" s="401"/>
      <c r="J14518" s="194"/>
      <c r="K14518" s="194"/>
      <c r="L14518" s="195"/>
      <c r="M14518" s="196"/>
      <c r="N14518" s="197"/>
      <c r="O14518" s="197"/>
      <c r="P14518" s="231"/>
    </row>
    <row r="14519" spans="2:16">
      <c r="B14519" s="351"/>
      <c r="C14519" s="435"/>
      <c r="D14519" s="399"/>
      <c r="E14519" s="400"/>
      <c r="G14519" s="401"/>
      <c r="H14519" s="401"/>
      <c r="I14519" s="401"/>
      <c r="J14519" s="194"/>
      <c r="K14519" s="194"/>
      <c r="L14519" s="195"/>
      <c r="M14519" s="196"/>
      <c r="N14519" s="197"/>
      <c r="O14519" s="197"/>
      <c r="P14519" s="231"/>
    </row>
    <row r="14520" spans="2:16">
      <c r="B14520" s="351"/>
      <c r="C14520" s="435"/>
      <c r="D14520" s="399"/>
      <c r="E14520" s="400"/>
      <c r="G14520" s="401"/>
      <c r="H14520" s="401"/>
      <c r="I14520" s="401"/>
      <c r="J14520" s="194"/>
      <c r="K14520" s="194"/>
      <c r="L14520" s="195"/>
      <c r="M14520" s="196"/>
      <c r="N14520" s="197"/>
      <c r="O14520" s="197"/>
      <c r="P14520" s="231"/>
    </row>
    <row r="14521" spans="2:16">
      <c r="B14521" s="351"/>
      <c r="C14521" s="435"/>
      <c r="D14521" s="399"/>
      <c r="E14521" s="400"/>
      <c r="G14521" s="401"/>
      <c r="H14521" s="401"/>
      <c r="I14521" s="401"/>
      <c r="J14521" s="194"/>
      <c r="K14521" s="194"/>
      <c r="L14521" s="195"/>
      <c r="M14521" s="196"/>
      <c r="N14521" s="197"/>
      <c r="O14521" s="197"/>
      <c r="P14521" s="231"/>
    </row>
    <row r="14522" spans="2:16">
      <c r="B14522" s="351"/>
      <c r="C14522" s="435"/>
      <c r="D14522" s="399"/>
      <c r="E14522" s="400"/>
      <c r="G14522" s="401"/>
      <c r="H14522" s="401"/>
      <c r="I14522" s="401"/>
      <c r="J14522" s="194"/>
      <c r="K14522" s="194"/>
      <c r="L14522" s="195"/>
      <c r="M14522" s="196"/>
      <c r="N14522" s="197"/>
      <c r="O14522" s="197"/>
      <c r="P14522" s="231"/>
    </row>
    <row r="14523" spans="2:16">
      <c r="B14523" s="351"/>
      <c r="C14523" s="435"/>
      <c r="D14523" s="399"/>
      <c r="E14523" s="400"/>
      <c r="G14523" s="401"/>
      <c r="H14523" s="401"/>
      <c r="I14523" s="401"/>
      <c r="J14523" s="194"/>
      <c r="K14523" s="194"/>
      <c r="L14523" s="195"/>
      <c r="M14523" s="196"/>
      <c r="N14523" s="197"/>
      <c r="O14523" s="197"/>
      <c r="P14523" s="231"/>
    </row>
    <row r="14524" spans="2:16">
      <c r="B14524" s="351"/>
      <c r="C14524" s="435"/>
      <c r="D14524" s="399"/>
      <c r="E14524" s="400"/>
      <c r="G14524" s="401"/>
      <c r="H14524" s="401"/>
      <c r="I14524" s="401"/>
      <c r="J14524" s="194"/>
      <c r="K14524" s="194"/>
      <c r="L14524" s="195"/>
      <c r="M14524" s="196"/>
      <c r="N14524" s="197"/>
      <c r="O14524" s="197"/>
      <c r="P14524" s="231"/>
    </row>
    <row r="14525" spans="2:16">
      <c r="B14525" s="351"/>
      <c r="C14525" s="435"/>
      <c r="D14525" s="399"/>
      <c r="E14525" s="400"/>
      <c r="G14525" s="401"/>
      <c r="H14525" s="401"/>
      <c r="I14525" s="401"/>
      <c r="J14525" s="194"/>
      <c r="K14525" s="194"/>
      <c r="L14525" s="195"/>
      <c r="M14525" s="196"/>
      <c r="N14525" s="197"/>
      <c r="O14525" s="197"/>
      <c r="P14525" s="231"/>
    </row>
    <row r="14526" spans="2:16">
      <c r="B14526" s="402"/>
      <c r="C14526" s="436"/>
      <c r="D14526" s="404"/>
      <c r="E14526" s="405"/>
      <c r="G14526" s="406"/>
      <c r="H14526" s="406"/>
      <c r="I14526" s="406"/>
      <c r="J14526" s="194"/>
      <c r="K14526" s="194"/>
      <c r="L14526" s="195"/>
      <c r="M14526" s="196"/>
      <c r="N14526" s="197"/>
      <c r="O14526" s="197"/>
      <c r="P14526" s="221"/>
    </row>
    <row r="14527" spans="2:16">
      <c r="B14527" s="351"/>
      <c r="C14527" s="435"/>
      <c r="D14527" s="399"/>
      <c r="E14527" s="400"/>
      <c r="G14527" s="401"/>
      <c r="H14527" s="401"/>
      <c r="I14527" s="401"/>
      <c r="J14527" s="194"/>
      <c r="K14527" s="194"/>
      <c r="L14527" s="195"/>
      <c r="M14527" s="196"/>
      <c r="N14527" s="197"/>
      <c r="O14527" s="197"/>
      <c r="P14527" s="231"/>
    </row>
    <row r="14528" spans="2:16">
      <c r="B14528" s="351"/>
      <c r="C14528" s="435"/>
      <c r="D14528" s="399"/>
      <c r="E14528" s="400"/>
      <c r="G14528" s="401"/>
      <c r="H14528" s="401"/>
      <c r="I14528" s="401"/>
      <c r="J14528" s="194"/>
      <c r="K14528" s="194"/>
      <c r="L14528" s="195"/>
      <c r="M14528" s="196"/>
      <c r="N14528" s="197"/>
      <c r="O14528" s="197"/>
      <c r="P14528" s="231"/>
    </row>
    <row r="14529" spans="2:16">
      <c r="B14529" s="351"/>
      <c r="C14529" s="435"/>
      <c r="D14529" s="399"/>
      <c r="E14529" s="400"/>
      <c r="G14529" s="401"/>
      <c r="H14529" s="401"/>
      <c r="I14529" s="401"/>
      <c r="J14529" s="194"/>
      <c r="K14529" s="194"/>
      <c r="L14529" s="195"/>
      <c r="M14529" s="196"/>
      <c r="N14529" s="197"/>
      <c r="O14529" s="197"/>
      <c r="P14529" s="231"/>
    </row>
    <row r="14530" spans="2:16">
      <c r="B14530" s="351"/>
      <c r="C14530" s="435"/>
      <c r="D14530" s="399"/>
      <c r="E14530" s="400"/>
      <c r="G14530" s="401"/>
      <c r="H14530" s="401"/>
      <c r="I14530" s="401"/>
      <c r="J14530" s="194"/>
      <c r="K14530" s="194"/>
      <c r="L14530" s="195"/>
      <c r="M14530" s="196"/>
      <c r="N14530" s="197"/>
      <c r="O14530" s="197"/>
      <c r="P14530" s="231"/>
    </row>
    <row r="14531" spans="2:16">
      <c r="B14531" s="351"/>
      <c r="C14531" s="435"/>
      <c r="D14531" s="399"/>
      <c r="E14531" s="400"/>
      <c r="G14531" s="401"/>
      <c r="H14531" s="401"/>
      <c r="I14531" s="401"/>
      <c r="J14531" s="194"/>
      <c r="K14531" s="194"/>
      <c r="L14531" s="195"/>
      <c r="M14531" s="196"/>
      <c r="N14531" s="197"/>
      <c r="O14531" s="197"/>
      <c r="P14531" s="231"/>
    </row>
    <row r="14532" spans="2:16">
      <c r="B14532" s="351"/>
      <c r="C14532" s="435"/>
      <c r="D14532" s="399"/>
      <c r="E14532" s="400"/>
      <c r="G14532" s="401"/>
      <c r="H14532" s="401"/>
      <c r="I14532" s="401"/>
      <c r="J14532" s="194"/>
      <c r="K14532" s="194"/>
      <c r="L14532" s="195"/>
      <c r="M14532" s="196"/>
      <c r="N14532" s="197"/>
      <c r="O14532" s="197"/>
      <c r="P14532" s="231"/>
    </row>
    <row r="14533" spans="2:16">
      <c r="B14533" s="351"/>
      <c r="C14533" s="435"/>
      <c r="D14533" s="399"/>
      <c r="E14533" s="400"/>
      <c r="G14533" s="401"/>
      <c r="H14533" s="401"/>
      <c r="I14533" s="401"/>
      <c r="J14533" s="194"/>
      <c r="K14533" s="194"/>
      <c r="L14533" s="195"/>
      <c r="M14533" s="196"/>
      <c r="N14533" s="197"/>
      <c r="O14533" s="197"/>
      <c r="P14533" s="231"/>
    </row>
    <row r="14534" spans="2:16">
      <c r="B14534" s="351"/>
      <c r="C14534" s="435"/>
      <c r="D14534" s="399"/>
      <c r="E14534" s="400"/>
      <c r="G14534" s="401"/>
      <c r="H14534" s="401"/>
      <c r="I14534" s="401"/>
      <c r="J14534" s="194"/>
      <c r="K14534" s="194"/>
      <c r="L14534" s="195"/>
      <c r="M14534" s="196"/>
      <c r="N14534" s="197"/>
      <c r="O14534" s="197"/>
      <c r="P14534" s="231"/>
    </row>
    <row r="14535" spans="2:16">
      <c r="B14535" s="351"/>
      <c r="C14535" s="435"/>
      <c r="D14535" s="399"/>
      <c r="E14535" s="400"/>
      <c r="G14535" s="401"/>
      <c r="H14535" s="401"/>
      <c r="I14535" s="401"/>
      <c r="J14535" s="194"/>
      <c r="K14535" s="194"/>
      <c r="L14535" s="195"/>
      <c r="M14535" s="196"/>
      <c r="N14535" s="197"/>
      <c r="O14535" s="197"/>
      <c r="P14535" s="231"/>
    </row>
    <row r="14536" spans="2:16">
      <c r="B14536" s="351"/>
      <c r="C14536" s="435"/>
      <c r="D14536" s="399"/>
      <c r="E14536" s="400"/>
      <c r="G14536" s="401"/>
      <c r="H14536" s="401"/>
      <c r="I14536" s="401"/>
      <c r="J14536" s="194"/>
      <c r="K14536" s="194"/>
      <c r="L14536" s="195"/>
      <c r="M14536" s="196"/>
      <c r="N14536" s="197"/>
      <c r="O14536" s="197"/>
      <c r="P14536" s="231"/>
    </row>
    <row r="14537" spans="2:16">
      <c r="B14537" s="351"/>
      <c r="C14537" s="435"/>
      <c r="D14537" s="399"/>
      <c r="E14537" s="400"/>
      <c r="G14537" s="401"/>
      <c r="H14537" s="401"/>
      <c r="I14537" s="401"/>
      <c r="J14537" s="194"/>
      <c r="K14537" s="194"/>
      <c r="L14537" s="195"/>
      <c r="M14537" s="196"/>
      <c r="N14537" s="197"/>
      <c r="O14537" s="197"/>
      <c r="P14537" s="231"/>
    </row>
    <row r="14538" spans="2:16">
      <c r="B14538" s="351"/>
      <c r="C14538" s="435"/>
      <c r="D14538" s="399"/>
      <c r="E14538" s="400"/>
      <c r="G14538" s="401"/>
      <c r="H14538" s="401"/>
      <c r="I14538" s="401"/>
      <c r="J14538" s="194"/>
      <c r="K14538" s="194"/>
      <c r="L14538" s="195"/>
      <c r="M14538" s="196"/>
      <c r="N14538" s="197"/>
      <c r="O14538" s="197"/>
      <c r="P14538" s="231"/>
    </row>
    <row r="14539" spans="2:16">
      <c r="B14539" s="351"/>
      <c r="C14539" s="435"/>
      <c r="D14539" s="399"/>
      <c r="E14539" s="400"/>
      <c r="G14539" s="401"/>
      <c r="H14539" s="401"/>
      <c r="I14539" s="401"/>
      <c r="J14539" s="194"/>
      <c r="K14539" s="194"/>
      <c r="L14539" s="195"/>
      <c r="M14539" s="196"/>
      <c r="N14539" s="197"/>
      <c r="O14539" s="197"/>
      <c r="P14539" s="231"/>
    </row>
    <row r="14540" spans="2:16">
      <c r="B14540" s="351"/>
      <c r="C14540" s="435"/>
      <c r="D14540" s="399"/>
      <c r="E14540" s="400"/>
      <c r="G14540" s="401"/>
      <c r="H14540" s="401"/>
      <c r="I14540" s="401"/>
      <c r="J14540" s="194"/>
      <c r="K14540" s="194"/>
      <c r="L14540" s="195"/>
      <c r="M14540" s="196"/>
      <c r="N14540" s="197"/>
      <c r="O14540" s="197"/>
      <c r="P14540" s="231"/>
    </row>
    <row r="14541" spans="2:16">
      <c r="B14541" s="351"/>
      <c r="C14541" s="435"/>
      <c r="D14541" s="399"/>
      <c r="E14541" s="400"/>
      <c r="G14541" s="401"/>
      <c r="H14541" s="401"/>
      <c r="I14541" s="401"/>
      <c r="J14541" s="194"/>
      <c r="K14541" s="194"/>
      <c r="L14541" s="195"/>
      <c r="M14541" s="196"/>
      <c r="N14541" s="197"/>
      <c r="O14541" s="197"/>
      <c r="P14541" s="231"/>
    </row>
    <row r="14542" spans="2:16">
      <c r="B14542" s="351"/>
      <c r="C14542" s="435"/>
      <c r="D14542" s="399"/>
      <c r="E14542" s="400"/>
      <c r="G14542" s="401"/>
      <c r="H14542" s="401"/>
      <c r="I14542" s="401"/>
      <c r="J14542" s="194"/>
      <c r="K14542" s="194"/>
      <c r="L14542" s="195"/>
      <c r="M14542" s="196"/>
      <c r="N14542" s="197"/>
      <c r="O14542" s="197"/>
      <c r="P14542" s="231"/>
    </row>
    <row r="14543" spans="2:16">
      <c r="B14543" s="351"/>
      <c r="C14543" s="435"/>
      <c r="D14543" s="399"/>
      <c r="E14543" s="400"/>
      <c r="G14543" s="401"/>
      <c r="H14543" s="401"/>
      <c r="I14543" s="401"/>
      <c r="J14543" s="194"/>
      <c r="K14543" s="194"/>
      <c r="L14543" s="195"/>
      <c r="M14543" s="196"/>
      <c r="N14543" s="197"/>
      <c r="O14543" s="197"/>
      <c r="P14543" s="231"/>
    </row>
    <row r="14544" spans="2:16">
      <c r="B14544" s="351"/>
      <c r="C14544" s="435"/>
      <c r="D14544" s="399"/>
      <c r="E14544" s="400"/>
      <c r="G14544" s="401"/>
      <c r="H14544" s="401"/>
      <c r="I14544" s="401"/>
      <c r="J14544" s="194"/>
      <c r="K14544" s="194"/>
      <c r="L14544" s="195"/>
      <c r="M14544" s="196"/>
      <c r="N14544" s="197"/>
      <c r="O14544" s="197"/>
      <c r="P14544" s="231"/>
    </row>
    <row r="14545" spans="2:16">
      <c r="B14545" s="351"/>
      <c r="C14545" s="435"/>
      <c r="D14545" s="399"/>
      <c r="E14545" s="400"/>
      <c r="G14545" s="401"/>
      <c r="H14545" s="401"/>
      <c r="I14545" s="401"/>
      <c r="J14545" s="194"/>
      <c r="K14545" s="194"/>
      <c r="L14545" s="195"/>
      <c r="M14545" s="196"/>
      <c r="N14545" s="197"/>
      <c r="O14545" s="197"/>
      <c r="P14545" s="231"/>
    </row>
    <row r="14546" spans="2:16">
      <c r="B14546" s="351"/>
      <c r="C14546" s="435"/>
      <c r="D14546" s="399"/>
      <c r="E14546" s="400"/>
      <c r="G14546" s="401"/>
      <c r="H14546" s="401"/>
      <c r="I14546" s="401"/>
      <c r="J14546" s="194"/>
      <c r="K14546" s="194"/>
      <c r="L14546" s="195"/>
      <c r="M14546" s="196"/>
      <c r="N14546" s="197"/>
      <c r="O14546" s="197"/>
      <c r="P14546" s="231"/>
    </row>
    <row r="14547" spans="2:16">
      <c r="B14547" s="351"/>
      <c r="C14547" s="435"/>
      <c r="D14547" s="399"/>
      <c r="E14547" s="400"/>
      <c r="G14547" s="401"/>
      <c r="H14547" s="401"/>
      <c r="I14547" s="401"/>
      <c r="J14547" s="194"/>
      <c r="K14547" s="194"/>
      <c r="L14547" s="195"/>
      <c r="M14547" s="196"/>
      <c r="N14547" s="197"/>
      <c r="O14547" s="197"/>
      <c r="P14547" s="231"/>
    </row>
    <row r="14548" spans="2:16">
      <c r="B14548" s="351"/>
      <c r="C14548" s="435"/>
      <c r="D14548" s="399"/>
      <c r="E14548" s="400"/>
      <c r="G14548" s="401"/>
      <c r="H14548" s="401"/>
      <c r="I14548" s="401"/>
      <c r="J14548" s="194"/>
      <c r="K14548" s="194"/>
      <c r="L14548" s="195"/>
      <c r="M14548" s="196"/>
      <c r="N14548" s="197"/>
      <c r="O14548" s="197"/>
      <c r="P14548" s="231"/>
    </row>
    <row r="14549" spans="2:16">
      <c r="B14549" s="351"/>
      <c r="C14549" s="435"/>
      <c r="D14549" s="399"/>
      <c r="E14549" s="400"/>
      <c r="G14549" s="401"/>
      <c r="H14549" s="401"/>
      <c r="I14549" s="401"/>
      <c r="J14549" s="194"/>
      <c r="K14549" s="194"/>
      <c r="L14549" s="195"/>
      <c r="M14549" s="196"/>
      <c r="N14549" s="197"/>
      <c r="O14549" s="197"/>
      <c r="P14549" s="231"/>
    </row>
    <row r="14550" spans="2:16">
      <c r="B14550" s="351"/>
      <c r="C14550" s="435"/>
      <c r="D14550" s="399"/>
      <c r="E14550" s="400"/>
      <c r="G14550" s="401"/>
      <c r="H14550" s="401"/>
      <c r="I14550" s="401"/>
      <c r="J14550" s="194"/>
      <c r="K14550" s="194"/>
      <c r="L14550" s="195"/>
      <c r="M14550" s="196"/>
      <c r="N14550" s="197"/>
      <c r="O14550" s="197"/>
      <c r="P14550" s="231"/>
    </row>
    <row r="14551" spans="2:16">
      <c r="B14551" s="351"/>
      <c r="C14551" s="435"/>
      <c r="D14551" s="399"/>
      <c r="E14551" s="400"/>
      <c r="G14551" s="401"/>
      <c r="H14551" s="401"/>
      <c r="I14551" s="401"/>
      <c r="J14551" s="194"/>
      <c r="K14551" s="194"/>
      <c r="L14551" s="195"/>
      <c r="M14551" s="196"/>
      <c r="N14551" s="197"/>
      <c r="O14551" s="197"/>
      <c r="P14551" s="231"/>
    </row>
    <row r="14552" spans="2:16">
      <c r="B14552" s="351"/>
      <c r="C14552" s="435"/>
      <c r="D14552" s="399"/>
      <c r="E14552" s="400"/>
      <c r="G14552" s="401"/>
      <c r="H14552" s="401"/>
      <c r="I14552" s="401"/>
      <c r="J14552" s="194"/>
      <c r="K14552" s="194"/>
      <c r="L14552" s="195"/>
      <c r="M14552" s="196"/>
      <c r="N14552" s="197"/>
      <c r="O14552" s="197"/>
      <c r="P14552" s="231"/>
    </row>
    <row r="14553" spans="2:16">
      <c r="B14553" s="351"/>
      <c r="C14553" s="435"/>
      <c r="D14553" s="399"/>
      <c r="E14553" s="400"/>
      <c r="G14553" s="401"/>
      <c r="H14553" s="401"/>
      <c r="I14553" s="401"/>
      <c r="J14553" s="194"/>
      <c r="K14553" s="194"/>
      <c r="L14553" s="195"/>
      <c r="M14553" s="196"/>
      <c r="N14553" s="197"/>
      <c r="O14553" s="197"/>
      <c r="P14553" s="231"/>
    </row>
    <row r="14554" spans="2:16">
      <c r="B14554" s="351"/>
      <c r="C14554" s="435"/>
      <c r="D14554" s="399"/>
      <c r="E14554" s="400"/>
      <c r="G14554" s="401"/>
      <c r="H14554" s="401"/>
      <c r="I14554" s="401"/>
      <c r="J14554" s="194"/>
      <c r="K14554" s="194"/>
      <c r="L14554" s="195"/>
      <c r="M14554" s="196"/>
      <c r="N14554" s="197"/>
      <c r="O14554" s="197"/>
      <c r="P14554" s="231"/>
    </row>
    <row r="14555" spans="2:16">
      <c r="B14555" s="351"/>
      <c r="C14555" s="435"/>
      <c r="D14555" s="399"/>
      <c r="E14555" s="400"/>
      <c r="G14555" s="401"/>
      <c r="H14555" s="401"/>
      <c r="I14555" s="401"/>
      <c r="J14555" s="194"/>
      <c r="K14555" s="194"/>
      <c r="L14555" s="195"/>
      <c r="M14555" s="196"/>
      <c r="N14555" s="197"/>
      <c r="O14555" s="197"/>
      <c r="P14555" s="231"/>
    </row>
    <row r="14556" spans="2:16">
      <c r="B14556" s="351"/>
      <c r="C14556" s="435"/>
      <c r="D14556" s="399"/>
      <c r="E14556" s="400"/>
      <c r="G14556" s="401"/>
      <c r="H14556" s="401"/>
      <c r="I14556" s="401"/>
      <c r="J14556" s="194"/>
      <c r="K14556" s="194"/>
      <c r="L14556" s="195"/>
      <c r="M14556" s="196"/>
      <c r="N14556" s="197"/>
      <c r="O14556" s="197"/>
      <c r="P14556" s="231"/>
    </row>
    <row r="14557" spans="2:16">
      <c r="B14557" s="351"/>
      <c r="C14557" s="435"/>
      <c r="D14557" s="399"/>
      <c r="E14557" s="400"/>
      <c r="G14557" s="401"/>
      <c r="H14557" s="401"/>
      <c r="I14557" s="401"/>
      <c r="J14557" s="194"/>
      <c r="K14557" s="194"/>
      <c r="L14557" s="195"/>
      <c r="M14557" s="196"/>
      <c r="N14557" s="197"/>
      <c r="O14557" s="197"/>
      <c r="P14557" s="231"/>
    </row>
    <row r="14558" spans="2:16">
      <c r="B14558" s="351"/>
      <c r="C14558" s="435"/>
      <c r="D14558" s="399"/>
      <c r="E14558" s="400"/>
      <c r="G14558" s="401"/>
      <c r="H14558" s="401"/>
      <c r="I14558" s="401"/>
      <c r="J14558" s="194"/>
      <c r="K14558" s="194"/>
      <c r="L14558" s="195"/>
      <c r="M14558" s="196"/>
      <c r="N14558" s="197"/>
      <c r="O14558" s="197"/>
      <c r="P14558" s="231"/>
    </row>
    <row r="14559" spans="2:16">
      <c r="B14559" s="351"/>
      <c r="C14559" s="435"/>
      <c r="D14559" s="399"/>
      <c r="E14559" s="400"/>
      <c r="G14559" s="401"/>
      <c r="H14559" s="401"/>
      <c r="I14559" s="401"/>
      <c r="J14559" s="194"/>
      <c r="K14559" s="194"/>
      <c r="L14559" s="195"/>
      <c r="M14559" s="196"/>
      <c r="N14559" s="197"/>
      <c r="O14559" s="197"/>
      <c r="P14559" s="231"/>
    </row>
    <row r="14560" spans="2:16">
      <c r="B14560" s="351"/>
      <c r="C14560" s="435"/>
      <c r="D14560" s="399"/>
      <c r="E14560" s="400"/>
      <c r="G14560" s="401"/>
      <c r="H14560" s="401"/>
      <c r="I14560" s="401"/>
      <c r="J14560" s="194"/>
      <c r="K14560" s="194"/>
      <c r="L14560" s="195"/>
      <c r="M14560" s="196"/>
      <c r="N14560" s="197"/>
      <c r="O14560" s="197"/>
      <c r="P14560" s="231"/>
    </row>
    <row r="14561" spans="2:16">
      <c r="B14561" s="351"/>
      <c r="C14561" s="435"/>
      <c r="D14561" s="399"/>
      <c r="E14561" s="400"/>
      <c r="G14561" s="401"/>
      <c r="H14561" s="401"/>
      <c r="I14561" s="401"/>
      <c r="J14561" s="194"/>
      <c r="K14561" s="194"/>
      <c r="L14561" s="195"/>
      <c r="M14561" s="196"/>
      <c r="N14561" s="197"/>
      <c r="O14561" s="197"/>
      <c r="P14561" s="231"/>
    </row>
    <row r="14562" spans="2:16">
      <c r="B14562" s="351"/>
      <c r="C14562" s="435"/>
      <c r="D14562" s="399"/>
      <c r="E14562" s="400"/>
      <c r="G14562" s="401"/>
      <c r="H14562" s="401"/>
      <c r="I14562" s="401"/>
      <c r="J14562" s="194"/>
      <c r="K14562" s="194"/>
      <c r="L14562" s="195"/>
      <c r="M14562" s="196"/>
      <c r="N14562" s="197"/>
      <c r="O14562" s="197"/>
      <c r="P14562" s="231"/>
    </row>
    <row r="14563" spans="2:16">
      <c r="B14563" s="351"/>
      <c r="C14563" s="435"/>
      <c r="D14563" s="399"/>
      <c r="E14563" s="400"/>
      <c r="G14563" s="401"/>
      <c r="H14563" s="401"/>
      <c r="I14563" s="401"/>
      <c r="J14563" s="194"/>
      <c r="K14563" s="194"/>
      <c r="L14563" s="195"/>
      <c r="M14563" s="196"/>
      <c r="N14563" s="197"/>
      <c r="O14563" s="197"/>
      <c r="P14563" s="231"/>
    </row>
    <row r="14564" spans="2:16">
      <c r="B14564" s="351"/>
      <c r="C14564" s="435"/>
      <c r="D14564" s="399"/>
      <c r="E14564" s="400"/>
      <c r="G14564" s="401"/>
      <c r="H14564" s="401"/>
      <c r="I14564" s="401"/>
      <c r="J14564" s="194"/>
      <c r="K14564" s="194"/>
      <c r="L14564" s="195"/>
      <c r="M14564" s="196"/>
      <c r="N14564" s="197"/>
      <c r="O14564" s="197"/>
      <c r="P14564" s="231"/>
    </row>
    <row r="14565" spans="2:16">
      <c r="B14565" s="351"/>
      <c r="C14565" s="435"/>
      <c r="D14565" s="399"/>
      <c r="E14565" s="400"/>
      <c r="G14565" s="401"/>
      <c r="H14565" s="401"/>
      <c r="I14565" s="401"/>
      <c r="J14565" s="194"/>
      <c r="K14565" s="194"/>
      <c r="L14565" s="195"/>
      <c r="M14565" s="196"/>
      <c r="N14565" s="197"/>
      <c r="O14565" s="197"/>
      <c r="P14565" s="231"/>
    </row>
    <row r="14566" spans="2:16">
      <c r="B14566" s="351"/>
      <c r="C14566" s="435"/>
      <c r="D14566" s="399"/>
      <c r="E14566" s="400"/>
      <c r="G14566" s="401"/>
      <c r="H14566" s="401"/>
      <c r="I14566" s="401"/>
      <c r="J14566" s="194"/>
      <c r="K14566" s="194"/>
      <c r="L14566" s="195"/>
      <c r="M14566" s="196"/>
      <c r="N14566" s="197"/>
      <c r="O14566" s="197"/>
      <c r="P14566" s="231"/>
    </row>
    <row r="14567" spans="2:16">
      <c r="B14567" s="351"/>
      <c r="C14567" s="435"/>
      <c r="D14567" s="399"/>
      <c r="E14567" s="400"/>
      <c r="G14567" s="401"/>
      <c r="H14567" s="401"/>
      <c r="I14567" s="401"/>
      <c r="J14567" s="194"/>
      <c r="K14567" s="194"/>
      <c r="L14567" s="195"/>
      <c r="M14567" s="196"/>
      <c r="N14567" s="197"/>
      <c r="O14567" s="197"/>
      <c r="P14567" s="231"/>
    </row>
    <row r="14568" spans="2:16">
      <c r="B14568" s="351"/>
      <c r="C14568" s="435"/>
      <c r="D14568" s="399"/>
      <c r="E14568" s="400"/>
      <c r="G14568" s="401"/>
      <c r="H14568" s="401"/>
      <c r="I14568" s="401"/>
      <c r="J14568" s="194"/>
      <c r="K14568" s="194"/>
      <c r="L14568" s="195"/>
      <c r="M14568" s="196"/>
      <c r="N14568" s="197"/>
      <c r="O14568" s="197"/>
      <c r="P14568" s="231"/>
    </row>
    <row r="14569" spans="2:16">
      <c r="B14569" s="351"/>
      <c r="C14569" s="435"/>
      <c r="D14569" s="399"/>
      <c r="E14569" s="400"/>
      <c r="G14569" s="401"/>
      <c r="H14569" s="401"/>
      <c r="I14569" s="401"/>
      <c r="J14569" s="194"/>
      <c r="K14569" s="194"/>
      <c r="L14569" s="195"/>
      <c r="M14569" s="196"/>
      <c r="N14569" s="197"/>
      <c r="O14569" s="197"/>
      <c r="P14569" s="231"/>
    </row>
    <row r="14570" spans="2:16">
      <c r="B14570" s="351"/>
      <c r="C14570" s="435"/>
      <c r="D14570" s="399"/>
      <c r="E14570" s="400"/>
      <c r="G14570" s="401"/>
      <c r="H14570" s="401"/>
      <c r="I14570" s="401"/>
      <c r="J14570" s="194"/>
      <c r="K14570" s="194"/>
      <c r="L14570" s="195"/>
      <c r="M14570" s="196"/>
      <c r="N14570" s="197"/>
      <c r="O14570" s="197"/>
      <c r="P14570" s="231"/>
    </row>
    <row r="14571" spans="2:16">
      <c r="B14571" s="351"/>
      <c r="C14571" s="435"/>
      <c r="D14571" s="399"/>
      <c r="E14571" s="400"/>
      <c r="G14571" s="401"/>
      <c r="H14571" s="401"/>
      <c r="I14571" s="401"/>
      <c r="J14571" s="194"/>
      <c r="K14571" s="194"/>
      <c r="L14571" s="195"/>
      <c r="M14571" s="196"/>
      <c r="N14571" s="197"/>
      <c r="O14571" s="197"/>
      <c r="P14571" s="231"/>
    </row>
    <row r="14572" spans="2:16">
      <c r="B14572" s="351"/>
      <c r="C14572" s="435"/>
      <c r="D14572" s="399"/>
      <c r="E14572" s="400"/>
      <c r="G14572" s="401"/>
      <c r="H14572" s="401"/>
      <c r="I14572" s="401"/>
      <c r="J14572" s="194"/>
      <c r="K14572" s="194"/>
      <c r="L14572" s="195"/>
      <c r="M14572" s="196"/>
      <c r="N14572" s="197"/>
      <c r="O14572" s="197"/>
      <c r="P14572" s="231"/>
    </row>
    <row r="14573" spans="2:16">
      <c r="B14573" s="351"/>
      <c r="C14573" s="435"/>
      <c r="D14573" s="399"/>
      <c r="E14573" s="400"/>
      <c r="G14573" s="401"/>
      <c r="H14573" s="401"/>
      <c r="I14573" s="401"/>
      <c r="J14573" s="194"/>
      <c r="K14573" s="194"/>
      <c r="L14573" s="195"/>
      <c r="M14573" s="196"/>
      <c r="N14573" s="197"/>
      <c r="O14573" s="197"/>
      <c r="P14573" s="231"/>
    </row>
    <row r="14574" spans="2:16">
      <c r="B14574" s="351"/>
      <c r="C14574" s="435"/>
      <c r="D14574" s="399"/>
      <c r="E14574" s="400"/>
      <c r="G14574" s="401"/>
      <c r="H14574" s="401"/>
      <c r="I14574" s="401"/>
      <c r="J14574" s="194"/>
      <c r="K14574" s="194"/>
      <c r="L14574" s="195"/>
      <c r="M14574" s="196"/>
      <c r="N14574" s="197"/>
      <c r="O14574" s="197"/>
      <c r="P14574" s="231"/>
    </row>
    <row r="14575" spans="2:16">
      <c r="B14575" s="351"/>
      <c r="C14575" s="435"/>
      <c r="D14575" s="399"/>
      <c r="E14575" s="400"/>
      <c r="G14575" s="401"/>
      <c r="H14575" s="401"/>
      <c r="I14575" s="401"/>
      <c r="J14575" s="194"/>
      <c r="K14575" s="194"/>
      <c r="L14575" s="195"/>
      <c r="M14575" s="196"/>
      <c r="N14575" s="197"/>
      <c r="O14575" s="197"/>
      <c r="P14575" s="231"/>
    </row>
    <row r="14576" spans="2:16">
      <c r="B14576" s="351"/>
      <c r="C14576" s="435"/>
      <c r="D14576" s="399"/>
      <c r="E14576" s="400"/>
      <c r="G14576" s="401"/>
      <c r="H14576" s="401"/>
      <c r="I14576" s="401"/>
      <c r="J14576" s="194"/>
      <c r="K14576" s="194"/>
      <c r="L14576" s="195"/>
      <c r="M14576" s="196"/>
      <c r="N14576" s="197"/>
      <c r="O14576" s="197"/>
      <c r="P14576" s="231"/>
    </row>
    <row r="14577" spans="2:16">
      <c r="B14577" s="351"/>
      <c r="C14577" s="435"/>
      <c r="D14577" s="399"/>
      <c r="E14577" s="400"/>
      <c r="G14577" s="401"/>
      <c r="H14577" s="401"/>
      <c r="I14577" s="401"/>
      <c r="J14577" s="194"/>
      <c r="K14577" s="194"/>
      <c r="L14577" s="195"/>
      <c r="M14577" s="196"/>
      <c r="N14577" s="197"/>
      <c r="O14577" s="197"/>
      <c r="P14577" s="231"/>
    </row>
    <row r="14578" spans="2:16">
      <c r="B14578" s="351"/>
      <c r="C14578" s="435"/>
      <c r="D14578" s="399"/>
      <c r="E14578" s="400"/>
      <c r="G14578" s="401"/>
      <c r="H14578" s="401"/>
      <c r="I14578" s="401"/>
      <c r="J14578" s="194"/>
      <c r="K14578" s="194"/>
      <c r="L14578" s="195"/>
      <c r="M14578" s="196"/>
      <c r="N14578" s="197"/>
      <c r="O14578" s="197"/>
      <c r="P14578" s="231"/>
    </row>
    <row r="14579" spans="2:16">
      <c r="B14579" s="351"/>
      <c r="C14579" s="435"/>
      <c r="D14579" s="399"/>
      <c r="E14579" s="400"/>
      <c r="G14579" s="401"/>
      <c r="H14579" s="401"/>
      <c r="I14579" s="401"/>
      <c r="J14579" s="194"/>
      <c r="K14579" s="194"/>
      <c r="L14579" s="195"/>
      <c r="M14579" s="196"/>
      <c r="N14579" s="197"/>
      <c r="O14579" s="197"/>
      <c r="P14579" s="231"/>
    </row>
    <row r="14580" spans="2:16">
      <c r="B14580" s="351"/>
      <c r="C14580" s="435"/>
      <c r="D14580" s="399"/>
      <c r="E14580" s="400"/>
      <c r="G14580" s="401"/>
      <c r="H14580" s="401"/>
      <c r="I14580" s="401"/>
      <c r="J14580" s="194"/>
      <c r="K14580" s="194"/>
      <c r="L14580" s="195"/>
      <c r="M14580" s="196"/>
      <c r="N14580" s="197"/>
      <c r="O14580" s="197"/>
      <c r="P14580" s="231"/>
    </row>
    <row r="14581" spans="2:16">
      <c r="B14581" s="351"/>
      <c r="C14581" s="435"/>
      <c r="D14581" s="399"/>
      <c r="E14581" s="400"/>
      <c r="G14581" s="401"/>
      <c r="H14581" s="401"/>
      <c r="I14581" s="401"/>
      <c r="J14581" s="194"/>
      <c r="K14581" s="194"/>
      <c r="L14581" s="195"/>
      <c r="M14581" s="196"/>
      <c r="N14581" s="197"/>
      <c r="O14581" s="197"/>
      <c r="P14581" s="231"/>
    </row>
    <row r="14582" spans="2:16">
      <c r="B14582" s="351"/>
      <c r="C14582" s="435"/>
      <c r="D14582" s="399"/>
      <c r="E14582" s="400"/>
      <c r="G14582" s="401"/>
      <c r="H14582" s="401"/>
      <c r="I14582" s="401"/>
      <c r="J14582" s="194"/>
      <c r="K14582" s="194"/>
      <c r="L14582" s="195"/>
      <c r="M14582" s="196"/>
      <c r="N14582" s="197"/>
      <c r="O14582" s="197"/>
      <c r="P14582" s="231"/>
    </row>
    <row r="14583" spans="2:16">
      <c r="B14583" s="351"/>
      <c r="C14583" s="435"/>
      <c r="D14583" s="399"/>
      <c r="E14583" s="400"/>
      <c r="G14583" s="401"/>
      <c r="H14583" s="401"/>
      <c r="I14583" s="401"/>
      <c r="J14583" s="194"/>
      <c r="K14583" s="194"/>
      <c r="L14583" s="195"/>
      <c r="M14583" s="196"/>
      <c r="N14583" s="197"/>
      <c r="O14583" s="197"/>
      <c r="P14583" s="231"/>
    </row>
    <row r="14584" spans="2:16">
      <c r="B14584" s="351"/>
      <c r="C14584" s="435"/>
      <c r="D14584" s="399"/>
      <c r="E14584" s="400"/>
      <c r="G14584" s="401"/>
      <c r="H14584" s="401"/>
      <c r="I14584" s="401"/>
      <c r="J14584" s="194"/>
      <c r="K14584" s="194"/>
      <c r="L14584" s="195"/>
      <c r="M14584" s="196"/>
      <c r="N14584" s="197"/>
      <c r="O14584" s="197"/>
      <c r="P14584" s="231"/>
    </row>
    <row r="14585" spans="2:16">
      <c r="B14585" s="351"/>
      <c r="C14585" s="435"/>
      <c r="D14585" s="399"/>
      <c r="E14585" s="400"/>
      <c r="G14585" s="401"/>
      <c r="H14585" s="401"/>
      <c r="I14585" s="401"/>
      <c r="J14585" s="194"/>
      <c r="K14585" s="194"/>
      <c r="L14585" s="195"/>
      <c r="M14585" s="196"/>
      <c r="N14585" s="197"/>
      <c r="O14585" s="197"/>
      <c r="P14585" s="231"/>
    </row>
    <row r="14586" spans="2:16">
      <c r="B14586" s="351"/>
      <c r="C14586" s="435"/>
      <c r="D14586" s="399"/>
      <c r="E14586" s="400"/>
      <c r="G14586" s="401"/>
      <c r="H14586" s="401"/>
      <c r="I14586" s="401"/>
      <c r="J14586" s="194"/>
      <c r="K14586" s="194"/>
      <c r="L14586" s="195"/>
      <c r="M14586" s="196"/>
      <c r="N14586" s="197"/>
      <c r="O14586" s="197"/>
      <c r="P14586" s="231"/>
    </row>
    <row r="14587" spans="2:16">
      <c r="B14587" s="351"/>
      <c r="C14587" s="435"/>
      <c r="D14587" s="399"/>
      <c r="E14587" s="400"/>
      <c r="G14587" s="401"/>
      <c r="H14587" s="401"/>
      <c r="I14587" s="401"/>
      <c r="J14587" s="194"/>
      <c r="K14587" s="194"/>
      <c r="L14587" s="195"/>
      <c r="M14587" s="196"/>
      <c r="N14587" s="197"/>
      <c r="O14587" s="197"/>
      <c r="P14587" s="231"/>
    </row>
    <row r="14588" spans="2:16">
      <c r="B14588" s="351"/>
      <c r="C14588" s="435"/>
      <c r="D14588" s="399"/>
      <c r="E14588" s="400"/>
      <c r="G14588" s="401"/>
      <c r="H14588" s="401"/>
      <c r="I14588" s="401"/>
      <c r="J14588" s="194"/>
      <c r="K14588" s="194"/>
      <c r="L14588" s="195"/>
      <c r="M14588" s="196"/>
      <c r="N14588" s="197"/>
      <c r="O14588" s="197"/>
      <c r="P14588" s="231"/>
    </row>
    <row r="14589" spans="2:16">
      <c r="B14589" s="351"/>
      <c r="C14589" s="435"/>
      <c r="D14589" s="399"/>
      <c r="E14589" s="400"/>
      <c r="G14589" s="401"/>
      <c r="H14589" s="401"/>
      <c r="I14589" s="401"/>
      <c r="J14589" s="194"/>
      <c r="K14589" s="194"/>
      <c r="L14589" s="195"/>
      <c r="M14589" s="196"/>
      <c r="N14589" s="197"/>
      <c r="O14589" s="197"/>
      <c r="P14589" s="231"/>
    </row>
    <row r="14590" spans="2:16">
      <c r="B14590" s="351"/>
      <c r="C14590" s="435"/>
      <c r="D14590" s="399"/>
      <c r="E14590" s="400"/>
      <c r="G14590" s="401"/>
      <c r="H14590" s="401"/>
      <c r="I14590" s="401"/>
      <c r="J14590" s="194"/>
      <c r="K14590" s="194"/>
      <c r="L14590" s="195"/>
      <c r="M14590" s="196"/>
      <c r="N14590" s="197"/>
      <c r="O14590" s="197"/>
      <c r="P14590" s="231"/>
    </row>
    <row r="14591" spans="2:16">
      <c r="B14591" s="351"/>
      <c r="C14591" s="435"/>
      <c r="D14591" s="399"/>
      <c r="E14591" s="400"/>
      <c r="G14591" s="401"/>
      <c r="H14591" s="401"/>
      <c r="I14591" s="401"/>
      <c r="J14591" s="194"/>
      <c r="K14591" s="194"/>
      <c r="L14591" s="195"/>
      <c r="M14591" s="196"/>
      <c r="N14591" s="197"/>
      <c r="O14591" s="197"/>
      <c r="P14591" s="231"/>
    </row>
    <row r="14592" spans="2:16">
      <c r="B14592" s="351"/>
      <c r="C14592" s="435"/>
      <c r="D14592" s="399"/>
      <c r="E14592" s="400"/>
      <c r="G14592" s="401"/>
      <c r="H14592" s="401"/>
      <c r="I14592" s="401"/>
      <c r="J14592" s="194"/>
      <c r="K14592" s="194"/>
      <c r="L14592" s="195"/>
      <c r="M14592" s="196"/>
      <c r="N14592" s="197"/>
      <c r="O14592" s="197"/>
      <c r="P14592" s="231"/>
    </row>
    <row r="14593" spans="2:16">
      <c r="B14593" s="351"/>
      <c r="C14593" s="435"/>
      <c r="D14593" s="399"/>
      <c r="E14593" s="400"/>
      <c r="G14593" s="401"/>
      <c r="H14593" s="401"/>
      <c r="I14593" s="401"/>
      <c r="J14593" s="194"/>
      <c r="K14593" s="194"/>
      <c r="L14593" s="195"/>
      <c r="M14593" s="196"/>
      <c r="N14593" s="197"/>
      <c r="O14593" s="197"/>
      <c r="P14593" s="231"/>
    </row>
    <row r="14594" spans="2:16">
      <c r="B14594" s="351"/>
      <c r="C14594" s="435"/>
      <c r="D14594" s="399"/>
      <c r="E14594" s="400"/>
      <c r="G14594" s="401"/>
      <c r="H14594" s="401"/>
      <c r="I14594" s="401"/>
      <c r="J14594" s="194"/>
      <c r="K14594" s="194"/>
      <c r="L14594" s="195"/>
      <c r="M14594" s="196"/>
      <c r="N14594" s="197"/>
      <c r="O14594" s="197"/>
      <c r="P14594" s="231"/>
    </row>
    <row r="14595" spans="2:16">
      <c r="B14595" s="351"/>
      <c r="C14595" s="435"/>
      <c r="D14595" s="399"/>
      <c r="E14595" s="400"/>
      <c r="G14595" s="401"/>
      <c r="H14595" s="401"/>
      <c r="I14595" s="401"/>
      <c r="J14595" s="194"/>
      <c r="K14595" s="194"/>
      <c r="L14595" s="195"/>
      <c r="M14595" s="196"/>
      <c r="N14595" s="197"/>
      <c r="O14595" s="197"/>
      <c r="P14595" s="231"/>
    </row>
    <row r="14596" spans="2:16">
      <c r="B14596" s="351"/>
      <c r="C14596" s="435"/>
      <c r="D14596" s="399"/>
      <c r="E14596" s="400"/>
      <c r="G14596" s="401"/>
      <c r="H14596" s="401"/>
      <c r="I14596" s="401"/>
      <c r="J14596" s="194"/>
      <c r="K14596" s="194"/>
      <c r="L14596" s="195"/>
      <c r="M14596" s="196"/>
      <c r="N14596" s="197"/>
      <c r="O14596" s="197"/>
      <c r="P14596" s="231"/>
    </row>
    <row r="14597" spans="2:16">
      <c r="B14597" s="351"/>
      <c r="C14597" s="435"/>
      <c r="D14597" s="399"/>
      <c r="E14597" s="400"/>
      <c r="G14597" s="401"/>
      <c r="H14597" s="401"/>
      <c r="I14597" s="401"/>
      <c r="J14597" s="194"/>
      <c r="K14597" s="194"/>
      <c r="L14597" s="195"/>
      <c r="M14597" s="196"/>
      <c r="N14597" s="197"/>
      <c r="O14597" s="197"/>
      <c r="P14597" s="231"/>
    </row>
    <row r="14598" spans="2:16">
      <c r="B14598" s="351"/>
      <c r="C14598" s="435"/>
      <c r="D14598" s="399"/>
      <c r="E14598" s="400"/>
      <c r="G14598" s="401"/>
      <c r="H14598" s="401"/>
      <c r="I14598" s="401"/>
      <c r="J14598" s="194"/>
      <c r="K14598" s="194"/>
      <c r="L14598" s="195"/>
      <c r="M14598" s="196"/>
      <c r="N14598" s="197"/>
      <c r="O14598" s="197"/>
      <c r="P14598" s="231"/>
    </row>
    <row r="14599" spans="2:16">
      <c r="B14599" s="351"/>
      <c r="C14599" s="435"/>
      <c r="D14599" s="399"/>
      <c r="E14599" s="400"/>
      <c r="G14599" s="401"/>
      <c r="H14599" s="401"/>
      <c r="I14599" s="401"/>
      <c r="J14599" s="194"/>
      <c r="K14599" s="194"/>
      <c r="L14599" s="195"/>
      <c r="M14599" s="196"/>
      <c r="N14599" s="197"/>
      <c r="O14599" s="197"/>
      <c r="P14599" s="231"/>
    </row>
    <row r="14600" spans="2:16">
      <c r="B14600" s="351"/>
      <c r="C14600" s="435"/>
      <c r="D14600" s="399"/>
      <c r="E14600" s="400"/>
      <c r="G14600" s="401"/>
      <c r="H14600" s="401"/>
      <c r="I14600" s="401"/>
      <c r="J14600" s="194"/>
      <c r="K14600" s="194"/>
      <c r="L14600" s="195"/>
      <c r="M14600" s="196"/>
      <c r="N14600" s="197"/>
      <c r="O14600" s="197"/>
      <c r="P14600" s="231"/>
    </row>
    <row r="14601" spans="2:16">
      <c r="B14601" s="351"/>
      <c r="C14601" s="435"/>
      <c r="D14601" s="399"/>
      <c r="E14601" s="400"/>
      <c r="G14601" s="401"/>
      <c r="H14601" s="401"/>
      <c r="I14601" s="401"/>
      <c r="J14601" s="194"/>
      <c r="K14601" s="194"/>
      <c r="L14601" s="195"/>
      <c r="M14601" s="196"/>
      <c r="N14601" s="197"/>
      <c r="O14601" s="197"/>
      <c r="P14601" s="231"/>
    </row>
    <row r="14602" spans="2:16">
      <c r="B14602" s="351"/>
      <c r="C14602" s="435"/>
      <c r="D14602" s="399"/>
      <c r="E14602" s="400"/>
      <c r="G14602" s="401"/>
      <c r="H14602" s="401"/>
      <c r="I14602" s="401"/>
      <c r="J14602" s="194"/>
      <c r="K14602" s="194"/>
      <c r="L14602" s="195"/>
      <c r="M14602" s="196"/>
      <c r="N14602" s="197"/>
      <c r="O14602" s="197"/>
      <c r="P14602" s="231"/>
    </row>
    <row r="14603" spans="2:16">
      <c r="B14603" s="351"/>
      <c r="C14603" s="435"/>
      <c r="D14603" s="399"/>
      <c r="E14603" s="400"/>
      <c r="G14603" s="401"/>
      <c r="H14603" s="401"/>
      <c r="I14603" s="401"/>
      <c r="J14603" s="194"/>
      <c r="K14603" s="194"/>
      <c r="L14603" s="195"/>
      <c r="M14603" s="196"/>
      <c r="N14603" s="197"/>
      <c r="O14603" s="197"/>
      <c r="P14603" s="231"/>
    </row>
    <row r="14604" spans="2:16">
      <c r="B14604" s="351"/>
      <c r="C14604" s="435"/>
      <c r="D14604" s="399"/>
      <c r="E14604" s="400"/>
      <c r="G14604" s="401"/>
      <c r="H14604" s="401"/>
      <c r="I14604" s="401"/>
      <c r="J14604" s="194"/>
      <c r="K14604" s="194"/>
      <c r="L14604" s="195"/>
      <c r="M14604" s="196"/>
      <c r="N14604" s="197"/>
      <c r="O14604" s="197"/>
      <c r="P14604" s="231"/>
    </row>
    <row r="14605" spans="2:16">
      <c r="B14605" s="351"/>
      <c r="C14605" s="435"/>
      <c r="D14605" s="399"/>
      <c r="E14605" s="400"/>
      <c r="G14605" s="401"/>
      <c r="H14605" s="401"/>
      <c r="I14605" s="401"/>
      <c r="J14605" s="194"/>
      <c r="K14605" s="194"/>
      <c r="L14605" s="195"/>
      <c r="M14605" s="196"/>
      <c r="N14605" s="197"/>
      <c r="O14605" s="197"/>
      <c r="P14605" s="231"/>
    </row>
    <row r="14606" spans="2:16">
      <c r="B14606" s="351"/>
      <c r="C14606" s="435"/>
      <c r="D14606" s="399"/>
      <c r="E14606" s="400"/>
      <c r="G14606" s="401"/>
      <c r="H14606" s="401"/>
      <c r="I14606" s="401"/>
      <c r="J14606" s="194"/>
      <c r="K14606" s="194"/>
      <c r="L14606" s="195"/>
      <c r="M14606" s="196"/>
      <c r="N14606" s="197"/>
      <c r="O14606" s="197"/>
      <c r="P14606" s="231"/>
    </row>
    <row r="14607" spans="2:16">
      <c r="B14607" s="351"/>
      <c r="C14607" s="435"/>
      <c r="D14607" s="399"/>
      <c r="E14607" s="400"/>
      <c r="G14607" s="401"/>
      <c r="H14607" s="401"/>
      <c r="I14607" s="401"/>
      <c r="J14607" s="194"/>
      <c r="K14607" s="194"/>
      <c r="L14607" s="195"/>
      <c r="M14607" s="196"/>
      <c r="N14607" s="197"/>
      <c r="O14607" s="197"/>
      <c r="P14607" s="231"/>
    </row>
    <row r="14608" spans="2:16">
      <c r="B14608" s="351"/>
      <c r="C14608" s="435"/>
      <c r="D14608" s="399"/>
      <c r="E14608" s="400"/>
      <c r="G14608" s="401"/>
      <c r="H14608" s="401"/>
      <c r="I14608" s="401"/>
      <c r="J14608" s="194"/>
      <c r="K14608" s="194"/>
      <c r="L14608" s="195"/>
      <c r="M14608" s="196"/>
      <c r="N14608" s="197"/>
      <c r="O14608" s="197"/>
      <c r="P14608" s="231"/>
    </row>
    <row r="14609" spans="2:16">
      <c r="B14609" s="351"/>
      <c r="C14609" s="435"/>
      <c r="D14609" s="399"/>
      <c r="E14609" s="400"/>
      <c r="G14609" s="401"/>
      <c r="H14609" s="401"/>
      <c r="I14609" s="401"/>
      <c r="J14609" s="194"/>
      <c r="K14609" s="194"/>
      <c r="L14609" s="195"/>
      <c r="M14609" s="196"/>
      <c r="N14609" s="197"/>
      <c r="O14609" s="197"/>
      <c r="P14609" s="231"/>
    </row>
    <row r="14610" spans="2:16">
      <c r="B14610" s="351"/>
      <c r="C14610" s="435"/>
      <c r="D14610" s="399"/>
      <c r="E14610" s="400"/>
      <c r="G14610" s="401"/>
      <c r="H14610" s="401"/>
      <c r="I14610" s="401"/>
      <c r="J14610" s="194"/>
      <c r="K14610" s="194"/>
      <c r="L14610" s="195"/>
      <c r="M14610" s="196"/>
      <c r="N14610" s="197"/>
      <c r="O14610" s="197"/>
      <c r="P14610" s="231"/>
    </row>
    <row r="14611" spans="2:16">
      <c r="B14611" s="351"/>
      <c r="C14611" s="435"/>
      <c r="D14611" s="399"/>
      <c r="E14611" s="400"/>
      <c r="G14611" s="401"/>
      <c r="H14611" s="401"/>
      <c r="I14611" s="401"/>
      <c r="J14611" s="194"/>
      <c r="K14611" s="194"/>
      <c r="L14611" s="195"/>
      <c r="M14611" s="196"/>
      <c r="N14611" s="197"/>
      <c r="O14611" s="197"/>
      <c r="P14611" s="231"/>
    </row>
    <row r="14612" spans="2:16">
      <c r="B14612" s="351"/>
      <c r="C14612" s="435"/>
      <c r="D14612" s="399"/>
      <c r="E14612" s="400"/>
      <c r="G14612" s="401"/>
      <c r="H14612" s="401"/>
      <c r="I14612" s="401"/>
      <c r="J14612" s="194"/>
      <c r="K14612" s="194"/>
      <c r="L14612" s="195"/>
      <c r="M14612" s="196"/>
      <c r="N14612" s="197"/>
      <c r="O14612" s="197"/>
      <c r="P14612" s="231"/>
    </row>
    <row r="14613" spans="2:16">
      <c r="B14613" s="351"/>
      <c r="C14613" s="435"/>
      <c r="D14613" s="399"/>
      <c r="E14613" s="400"/>
      <c r="G14613" s="401"/>
      <c r="H14613" s="401"/>
      <c r="I14613" s="401"/>
      <c r="J14613" s="194"/>
      <c r="K14613" s="194"/>
      <c r="L14613" s="195"/>
      <c r="M14613" s="196"/>
      <c r="N14613" s="197"/>
      <c r="O14613" s="197"/>
      <c r="P14613" s="231"/>
    </row>
    <row r="14614" spans="2:16">
      <c r="B14614" s="351"/>
      <c r="C14614" s="435"/>
      <c r="D14614" s="399"/>
      <c r="E14614" s="400"/>
      <c r="G14614" s="401"/>
      <c r="H14614" s="401"/>
      <c r="I14614" s="401"/>
      <c r="J14614" s="194"/>
      <c r="K14614" s="194"/>
      <c r="L14614" s="195"/>
      <c r="M14614" s="196"/>
      <c r="N14614" s="197"/>
      <c r="O14614" s="197"/>
      <c r="P14614" s="231"/>
    </row>
    <row r="14615" spans="2:16">
      <c r="B14615" s="351"/>
      <c r="C14615" s="435"/>
      <c r="D14615" s="399"/>
      <c r="E14615" s="400"/>
      <c r="G14615" s="401"/>
      <c r="H14615" s="401"/>
      <c r="I14615" s="401"/>
      <c r="J14615" s="194"/>
      <c r="K14615" s="194"/>
      <c r="L14615" s="195"/>
      <c r="M14615" s="196"/>
      <c r="N14615" s="197"/>
      <c r="O14615" s="197"/>
      <c r="P14615" s="231"/>
    </row>
    <row r="14616" spans="2:16">
      <c r="B14616" s="351"/>
      <c r="C14616" s="435"/>
      <c r="D14616" s="399"/>
      <c r="E14616" s="400"/>
      <c r="G14616" s="401"/>
      <c r="H14616" s="401"/>
      <c r="I14616" s="401"/>
      <c r="J14616" s="194"/>
      <c r="K14616" s="194"/>
      <c r="L14616" s="195"/>
      <c r="M14616" s="196"/>
      <c r="N14616" s="197"/>
      <c r="O14616" s="197"/>
      <c r="P14616" s="231"/>
    </row>
    <row r="14617" spans="2:16">
      <c r="B14617" s="351"/>
      <c r="C14617" s="435"/>
      <c r="D14617" s="399"/>
      <c r="E14617" s="400"/>
      <c r="G14617" s="401"/>
      <c r="H14617" s="401"/>
      <c r="I14617" s="401"/>
      <c r="J14617" s="194"/>
      <c r="K14617" s="194"/>
      <c r="L14617" s="195"/>
      <c r="M14617" s="196"/>
      <c r="N14617" s="197"/>
      <c r="O14617" s="197"/>
      <c r="P14617" s="231"/>
    </row>
    <row r="14618" spans="2:16">
      <c r="B14618" s="351"/>
      <c r="C14618" s="435"/>
      <c r="D14618" s="399"/>
      <c r="E14618" s="400"/>
      <c r="G14618" s="401"/>
      <c r="H14618" s="401"/>
      <c r="I14618" s="401"/>
      <c r="J14618" s="194"/>
      <c r="K14618" s="194"/>
      <c r="L14618" s="195"/>
      <c r="M14618" s="196"/>
      <c r="N14618" s="197"/>
      <c r="O14618" s="197"/>
      <c r="P14618" s="231"/>
    </row>
    <row r="14619" spans="2:16">
      <c r="B14619" s="351"/>
      <c r="C14619" s="435"/>
      <c r="D14619" s="399"/>
      <c r="E14619" s="400"/>
      <c r="G14619" s="401"/>
      <c r="H14619" s="401"/>
      <c r="I14619" s="401"/>
      <c r="J14619" s="194"/>
      <c r="K14619" s="194"/>
      <c r="L14619" s="195"/>
      <c r="M14619" s="196"/>
      <c r="N14619" s="197"/>
      <c r="O14619" s="197"/>
      <c r="P14619" s="231"/>
    </row>
    <row r="14620" spans="2:16">
      <c r="B14620" s="351"/>
      <c r="C14620" s="435"/>
      <c r="D14620" s="399"/>
      <c r="E14620" s="400"/>
      <c r="G14620" s="401"/>
      <c r="H14620" s="401"/>
      <c r="I14620" s="401"/>
      <c r="J14620" s="194"/>
      <c r="K14620" s="194"/>
      <c r="L14620" s="195"/>
      <c r="M14620" s="196"/>
      <c r="N14620" s="197"/>
      <c r="O14620" s="197"/>
      <c r="P14620" s="231"/>
    </row>
    <row r="14621" spans="2:16">
      <c r="B14621" s="351"/>
      <c r="C14621" s="435"/>
      <c r="D14621" s="399"/>
      <c r="E14621" s="400"/>
      <c r="G14621" s="401"/>
      <c r="H14621" s="401"/>
      <c r="I14621" s="401"/>
      <c r="J14621" s="194"/>
      <c r="K14621" s="194"/>
      <c r="L14621" s="195"/>
      <c r="M14621" s="196"/>
      <c r="N14621" s="197"/>
      <c r="O14621" s="197"/>
      <c r="P14621" s="231"/>
    </row>
    <row r="14622" spans="2:16">
      <c r="B14622" s="351"/>
      <c r="C14622" s="435"/>
      <c r="D14622" s="399"/>
      <c r="E14622" s="400"/>
      <c r="G14622" s="401"/>
      <c r="H14622" s="401"/>
      <c r="I14622" s="401"/>
      <c r="J14622" s="194"/>
      <c r="K14622" s="194"/>
      <c r="L14622" s="195"/>
      <c r="M14622" s="196"/>
      <c r="N14622" s="197"/>
      <c r="O14622" s="197"/>
      <c r="P14622" s="231"/>
    </row>
    <row r="14623" spans="2:16">
      <c r="B14623" s="351"/>
      <c r="C14623" s="435"/>
      <c r="D14623" s="399"/>
      <c r="E14623" s="400"/>
      <c r="G14623" s="401"/>
      <c r="H14623" s="401"/>
      <c r="I14623" s="401"/>
      <c r="J14623" s="194"/>
      <c r="K14623" s="194"/>
      <c r="L14623" s="195"/>
      <c r="M14623" s="196"/>
      <c r="N14623" s="197"/>
      <c r="O14623" s="197"/>
      <c r="P14623" s="231"/>
    </row>
    <row r="14624" spans="2:16">
      <c r="B14624" s="351"/>
      <c r="C14624" s="435"/>
      <c r="D14624" s="399"/>
      <c r="E14624" s="400"/>
      <c r="G14624" s="401"/>
      <c r="H14624" s="401"/>
      <c r="I14624" s="401"/>
      <c r="J14624" s="194"/>
      <c r="K14624" s="194"/>
      <c r="L14624" s="195"/>
      <c r="M14624" s="196"/>
      <c r="N14624" s="197"/>
      <c r="O14624" s="197"/>
      <c r="P14624" s="231"/>
    </row>
    <row r="14625" spans="2:16">
      <c r="B14625" s="351"/>
      <c r="C14625" s="435"/>
      <c r="D14625" s="399"/>
      <c r="E14625" s="400"/>
      <c r="G14625" s="401"/>
      <c r="H14625" s="401"/>
      <c r="I14625" s="401"/>
      <c r="J14625" s="194"/>
      <c r="K14625" s="194"/>
      <c r="L14625" s="195"/>
      <c r="M14625" s="196"/>
      <c r="N14625" s="197"/>
      <c r="O14625" s="197"/>
      <c r="P14625" s="231"/>
    </row>
    <row r="14626" spans="2:16">
      <c r="B14626" s="351"/>
      <c r="C14626" s="435"/>
      <c r="D14626" s="399"/>
      <c r="E14626" s="400"/>
      <c r="G14626" s="401"/>
      <c r="H14626" s="401"/>
      <c r="I14626" s="401"/>
      <c r="J14626" s="194"/>
      <c r="K14626" s="194"/>
      <c r="L14626" s="195"/>
      <c r="M14626" s="196"/>
      <c r="N14626" s="197"/>
      <c r="O14626" s="197"/>
      <c r="P14626" s="231"/>
    </row>
    <row r="14627" spans="2:16">
      <c r="B14627" s="351"/>
      <c r="C14627" s="435"/>
      <c r="D14627" s="399"/>
      <c r="E14627" s="400"/>
      <c r="G14627" s="401"/>
      <c r="H14627" s="401"/>
      <c r="I14627" s="401"/>
      <c r="J14627" s="194"/>
      <c r="K14627" s="194"/>
      <c r="L14627" s="195"/>
      <c r="M14627" s="196"/>
      <c r="N14627" s="197"/>
      <c r="O14627" s="197"/>
      <c r="P14627" s="231"/>
    </row>
    <row r="14628" spans="2:16">
      <c r="B14628" s="402"/>
      <c r="C14628" s="436"/>
      <c r="D14628" s="404"/>
      <c r="E14628" s="405"/>
      <c r="G14628" s="406"/>
      <c r="H14628" s="406"/>
      <c r="I14628" s="406"/>
      <c r="J14628" s="194"/>
      <c r="K14628" s="194"/>
      <c r="L14628" s="195"/>
      <c r="M14628" s="196"/>
      <c r="N14628" s="197"/>
      <c r="O14628" s="197"/>
      <c r="P14628" s="221"/>
    </row>
    <row r="14629" spans="2:16">
      <c r="B14629" s="351"/>
      <c r="C14629" s="435"/>
      <c r="D14629" s="399"/>
      <c r="E14629" s="400"/>
      <c r="G14629" s="401"/>
      <c r="H14629" s="401"/>
      <c r="I14629" s="401"/>
      <c r="J14629" s="194"/>
      <c r="K14629" s="194"/>
      <c r="L14629" s="195"/>
      <c r="M14629" s="196"/>
      <c r="N14629" s="197"/>
      <c r="O14629" s="197"/>
      <c r="P14629" s="231"/>
    </row>
    <row r="14630" spans="2:16">
      <c r="B14630" s="351"/>
      <c r="C14630" s="435"/>
      <c r="D14630" s="399"/>
      <c r="E14630" s="400"/>
      <c r="G14630" s="401"/>
      <c r="H14630" s="401"/>
      <c r="I14630" s="401"/>
      <c r="J14630" s="194"/>
      <c r="K14630" s="194"/>
      <c r="L14630" s="195"/>
      <c r="M14630" s="196"/>
      <c r="N14630" s="197"/>
      <c r="O14630" s="197"/>
      <c r="P14630" s="231"/>
    </row>
    <row r="14631" spans="2:16">
      <c r="B14631" s="351"/>
      <c r="C14631" s="435"/>
      <c r="D14631" s="399"/>
      <c r="E14631" s="400"/>
      <c r="G14631" s="401"/>
      <c r="H14631" s="401"/>
      <c r="I14631" s="401"/>
      <c r="J14631" s="194"/>
      <c r="K14631" s="194"/>
      <c r="L14631" s="195"/>
      <c r="M14631" s="196"/>
      <c r="N14631" s="197"/>
      <c r="O14631" s="197"/>
      <c r="P14631" s="231"/>
    </row>
    <row r="14632" spans="2:16">
      <c r="B14632" s="351"/>
      <c r="C14632" s="435"/>
      <c r="D14632" s="399"/>
      <c r="E14632" s="400"/>
      <c r="G14632" s="401"/>
      <c r="H14632" s="401"/>
      <c r="I14632" s="401"/>
      <c r="J14632" s="194"/>
      <c r="K14632" s="194"/>
      <c r="L14632" s="195"/>
      <c r="M14632" s="196"/>
      <c r="N14632" s="197"/>
      <c r="O14632" s="197"/>
      <c r="P14632" s="231"/>
    </row>
    <row r="14633" spans="2:16">
      <c r="B14633" s="351"/>
      <c r="C14633" s="435"/>
      <c r="D14633" s="399"/>
      <c r="E14633" s="400"/>
      <c r="G14633" s="401"/>
      <c r="H14633" s="401"/>
      <c r="I14633" s="401"/>
      <c r="J14633" s="194"/>
      <c r="K14633" s="194"/>
      <c r="L14633" s="195"/>
      <c r="M14633" s="196"/>
      <c r="N14633" s="197"/>
      <c r="O14633" s="197"/>
      <c r="P14633" s="231"/>
    </row>
    <row r="14634" spans="2:16">
      <c r="B14634" s="351"/>
      <c r="C14634" s="435"/>
      <c r="D14634" s="399"/>
      <c r="E14634" s="400"/>
      <c r="G14634" s="401"/>
      <c r="H14634" s="401"/>
      <c r="I14634" s="401"/>
      <c r="J14634" s="194"/>
      <c r="K14634" s="194"/>
      <c r="L14634" s="195"/>
      <c r="M14634" s="196"/>
      <c r="N14634" s="197"/>
      <c r="O14634" s="197"/>
      <c r="P14634" s="231"/>
    </row>
    <row r="14635" spans="2:16">
      <c r="B14635" s="351"/>
      <c r="C14635" s="435"/>
      <c r="D14635" s="399"/>
      <c r="E14635" s="400"/>
      <c r="G14635" s="401"/>
      <c r="H14635" s="401"/>
      <c r="I14635" s="401"/>
      <c r="J14635" s="194"/>
      <c r="K14635" s="194"/>
      <c r="L14635" s="195"/>
      <c r="M14635" s="196"/>
      <c r="N14635" s="197"/>
      <c r="O14635" s="197"/>
      <c r="P14635" s="231"/>
    </row>
    <row r="14636" spans="2:16">
      <c r="B14636" s="351"/>
      <c r="C14636" s="435"/>
      <c r="D14636" s="399"/>
      <c r="E14636" s="400"/>
      <c r="G14636" s="401"/>
      <c r="H14636" s="401"/>
      <c r="I14636" s="401"/>
      <c r="J14636" s="194"/>
      <c r="K14636" s="194"/>
      <c r="L14636" s="195"/>
      <c r="M14636" s="196"/>
      <c r="N14636" s="197"/>
      <c r="O14636" s="197"/>
      <c r="P14636" s="231"/>
    </row>
    <row r="14637" spans="2:16">
      <c r="B14637" s="351"/>
      <c r="C14637" s="435"/>
      <c r="D14637" s="399"/>
      <c r="E14637" s="400"/>
      <c r="G14637" s="401"/>
      <c r="H14637" s="401"/>
      <c r="I14637" s="401"/>
      <c r="J14637" s="194"/>
      <c r="K14637" s="194"/>
      <c r="L14637" s="195"/>
      <c r="M14637" s="196"/>
      <c r="N14637" s="197"/>
      <c r="O14637" s="197"/>
      <c r="P14637" s="231"/>
    </row>
    <row r="14638" spans="2:16">
      <c r="B14638" s="351"/>
      <c r="C14638" s="435"/>
      <c r="D14638" s="399"/>
      <c r="E14638" s="400"/>
      <c r="G14638" s="401"/>
      <c r="H14638" s="401"/>
      <c r="I14638" s="401"/>
      <c r="J14638" s="194"/>
      <c r="K14638" s="194"/>
      <c r="L14638" s="195"/>
      <c r="M14638" s="196"/>
      <c r="N14638" s="197"/>
      <c r="O14638" s="197"/>
      <c r="P14638" s="231"/>
    </row>
    <row r="14639" spans="2:16">
      <c r="B14639" s="351"/>
      <c r="C14639" s="435"/>
      <c r="D14639" s="399"/>
      <c r="E14639" s="400"/>
      <c r="G14639" s="401"/>
      <c r="H14639" s="401"/>
      <c r="I14639" s="401"/>
      <c r="J14639" s="194"/>
      <c r="K14639" s="194"/>
      <c r="L14639" s="195"/>
      <c r="M14639" s="196"/>
      <c r="N14639" s="197"/>
      <c r="O14639" s="197"/>
      <c r="P14639" s="231"/>
    </row>
    <row r="14640" spans="2:16">
      <c r="B14640" s="351"/>
      <c r="C14640" s="435"/>
      <c r="D14640" s="399"/>
      <c r="E14640" s="400"/>
      <c r="G14640" s="401"/>
      <c r="H14640" s="401"/>
      <c r="I14640" s="401"/>
      <c r="J14640" s="194"/>
      <c r="K14640" s="194"/>
      <c r="L14640" s="195"/>
      <c r="M14640" s="196"/>
      <c r="N14640" s="197"/>
      <c r="O14640" s="197"/>
      <c r="P14640" s="231"/>
    </row>
    <row r="14641" spans="2:16">
      <c r="B14641" s="351"/>
      <c r="C14641" s="435"/>
      <c r="D14641" s="399"/>
      <c r="E14641" s="400"/>
      <c r="G14641" s="401"/>
      <c r="H14641" s="401"/>
      <c r="I14641" s="401"/>
      <c r="J14641" s="194"/>
      <c r="K14641" s="194"/>
      <c r="L14641" s="195"/>
      <c r="M14641" s="196"/>
      <c r="N14641" s="197"/>
      <c r="O14641" s="197"/>
      <c r="P14641" s="231"/>
    </row>
    <row r="14642" spans="2:16">
      <c r="B14642" s="351"/>
      <c r="C14642" s="435"/>
      <c r="D14642" s="399"/>
      <c r="E14642" s="400"/>
      <c r="G14642" s="401"/>
      <c r="H14642" s="401"/>
      <c r="I14642" s="401"/>
      <c r="J14642" s="194"/>
      <c r="K14642" s="194"/>
      <c r="L14642" s="195"/>
      <c r="M14642" s="196"/>
      <c r="N14642" s="197"/>
      <c r="O14642" s="197"/>
      <c r="P14642" s="231"/>
    </row>
    <row r="14643" spans="2:16">
      <c r="B14643" s="351"/>
      <c r="C14643" s="435"/>
      <c r="D14643" s="399"/>
      <c r="E14643" s="400"/>
      <c r="G14643" s="401"/>
      <c r="H14643" s="401"/>
      <c r="I14643" s="401"/>
      <c r="J14643" s="194"/>
      <c r="K14643" s="194"/>
      <c r="L14643" s="195"/>
      <c r="M14643" s="196"/>
      <c r="N14643" s="197"/>
      <c r="O14643" s="197"/>
      <c r="P14643" s="231"/>
    </row>
    <row r="14644" spans="2:16">
      <c r="B14644" s="351"/>
      <c r="C14644" s="435"/>
      <c r="D14644" s="399"/>
      <c r="E14644" s="400"/>
      <c r="G14644" s="401"/>
      <c r="H14644" s="401"/>
      <c r="I14644" s="401"/>
      <c r="J14644" s="194"/>
      <c r="K14644" s="194"/>
      <c r="L14644" s="195"/>
      <c r="M14644" s="196"/>
      <c r="N14644" s="197"/>
      <c r="O14644" s="197"/>
      <c r="P14644" s="231"/>
    </row>
    <row r="14645" spans="2:16">
      <c r="B14645" s="351"/>
      <c r="C14645" s="435"/>
      <c r="D14645" s="399"/>
      <c r="E14645" s="400"/>
      <c r="G14645" s="401"/>
      <c r="H14645" s="401"/>
      <c r="I14645" s="401"/>
      <c r="J14645" s="194"/>
      <c r="K14645" s="194"/>
      <c r="L14645" s="195"/>
      <c r="M14645" s="196"/>
      <c r="N14645" s="197"/>
      <c r="O14645" s="197"/>
      <c r="P14645" s="231"/>
    </row>
    <row r="14646" spans="2:16">
      <c r="B14646" s="351"/>
      <c r="C14646" s="435"/>
      <c r="D14646" s="399"/>
      <c r="E14646" s="400"/>
      <c r="G14646" s="401"/>
      <c r="H14646" s="401"/>
      <c r="I14646" s="401"/>
      <c r="J14646" s="194"/>
      <c r="K14646" s="194"/>
      <c r="L14646" s="195"/>
      <c r="M14646" s="196"/>
      <c r="N14646" s="197"/>
      <c r="O14646" s="197"/>
      <c r="P14646" s="231"/>
    </row>
    <row r="14647" spans="2:16">
      <c r="B14647" s="351"/>
      <c r="C14647" s="435"/>
      <c r="D14647" s="399"/>
      <c r="E14647" s="400"/>
      <c r="G14647" s="401"/>
      <c r="H14647" s="401"/>
      <c r="I14647" s="401"/>
      <c r="J14647" s="194"/>
      <c r="K14647" s="194"/>
      <c r="L14647" s="195"/>
      <c r="M14647" s="196"/>
      <c r="N14647" s="197"/>
      <c r="O14647" s="197"/>
      <c r="P14647" s="231"/>
    </row>
    <row r="14648" spans="2:16">
      <c r="B14648" s="351"/>
      <c r="C14648" s="435"/>
      <c r="D14648" s="399"/>
      <c r="E14648" s="400"/>
      <c r="G14648" s="401"/>
      <c r="H14648" s="401"/>
      <c r="I14648" s="401"/>
      <c r="J14648" s="194"/>
      <c r="K14648" s="194"/>
      <c r="L14648" s="195"/>
      <c r="M14648" s="196"/>
      <c r="N14648" s="197"/>
      <c r="O14648" s="197"/>
      <c r="P14648" s="231"/>
    </row>
    <row r="14649" spans="2:16">
      <c r="B14649" s="351"/>
      <c r="C14649" s="435"/>
      <c r="D14649" s="399"/>
      <c r="E14649" s="400"/>
      <c r="G14649" s="401"/>
      <c r="H14649" s="401"/>
      <c r="I14649" s="401"/>
      <c r="J14649" s="194"/>
      <c r="K14649" s="194"/>
      <c r="L14649" s="195"/>
      <c r="M14649" s="196"/>
      <c r="N14649" s="197"/>
      <c r="O14649" s="197"/>
      <c r="P14649" s="231"/>
    </row>
    <row r="14650" spans="2:16">
      <c r="B14650" s="351"/>
      <c r="C14650" s="435"/>
      <c r="D14650" s="399"/>
      <c r="E14650" s="400"/>
      <c r="G14650" s="401"/>
      <c r="H14650" s="401"/>
      <c r="I14650" s="401"/>
      <c r="J14650" s="194"/>
      <c r="K14650" s="194"/>
      <c r="L14650" s="195"/>
      <c r="M14650" s="196"/>
      <c r="N14650" s="197"/>
      <c r="O14650" s="197"/>
      <c r="P14650" s="231"/>
    </row>
    <row r="14651" spans="2:16">
      <c r="B14651" s="351"/>
      <c r="C14651" s="435"/>
      <c r="D14651" s="399"/>
      <c r="E14651" s="400"/>
      <c r="G14651" s="401"/>
      <c r="H14651" s="401"/>
      <c r="I14651" s="401"/>
      <c r="J14651" s="194"/>
      <c r="K14651" s="194"/>
      <c r="L14651" s="195"/>
      <c r="M14651" s="196"/>
      <c r="N14651" s="197"/>
      <c r="O14651" s="197"/>
      <c r="P14651" s="231"/>
    </row>
    <row r="14652" spans="2:16">
      <c r="B14652" s="351"/>
      <c r="C14652" s="435"/>
      <c r="D14652" s="399"/>
      <c r="E14652" s="400"/>
      <c r="G14652" s="401"/>
      <c r="H14652" s="401"/>
      <c r="I14652" s="401"/>
      <c r="J14652" s="194"/>
      <c r="K14652" s="194"/>
      <c r="L14652" s="195"/>
      <c r="M14652" s="196"/>
      <c r="N14652" s="197"/>
      <c r="O14652" s="197"/>
      <c r="P14652" s="231"/>
    </row>
    <row r="14653" spans="2:16">
      <c r="B14653" s="351"/>
      <c r="C14653" s="435"/>
      <c r="D14653" s="399"/>
      <c r="E14653" s="400"/>
      <c r="G14653" s="401"/>
      <c r="H14653" s="401"/>
      <c r="I14653" s="401"/>
      <c r="J14653" s="194"/>
      <c r="K14653" s="194"/>
      <c r="L14653" s="195"/>
      <c r="M14653" s="196"/>
      <c r="N14653" s="197"/>
      <c r="O14653" s="197"/>
      <c r="P14653" s="231"/>
    </row>
    <row r="14654" spans="2:16">
      <c r="B14654" s="351"/>
      <c r="C14654" s="435"/>
      <c r="D14654" s="399"/>
      <c r="E14654" s="400"/>
      <c r="G14654" s="401"/>
      <c r="H14654" s="401"/>
      <c r="I14654" s="401"/>
      <c r="J14654" s="194"/>
      <c r="K14654" s="194"/>
      <c r="L14654" s="195"/>
      <c r="M14654" s="196"/>
      <c r="N14654" s="197"/>
      <c r="O14654" s="197"/>
      <c r="P14654" s="231"/>
    </row>
    <row r="14655" spans="2:16">
      <c r="B14655" s="351"/>
      <c r="C14655" s="435"/>
      <c r="D14655" s="399"/>
      <c r="E14655" s="400"/>
      <c r="G14655" s="401"/>
      <c r="H14655" s="401"/>
      <c r="I14655" s="401"/>
      <c r="J14655" s="194"/>
      <c r="K14655" s="194"/>
      <c r="L14655" s="195"/>
      <c r="M14655" s="196"/>
      <c r="N14655" s="197"/>
      <c r="O14655" s="197"/>
      <c r="P14655" s="231"/>
    </row>
    <row r="14656" spans="2:16">
      <c r="B14656" s="351"/>
      <c r="C14656" s="435"/>
      <c r="D14656" s="399"/>
      <c r="E14656" s="400"/>
      <c r="G14656" s="401"/>
      <c r="H14656" s="401"/>
      <c r="I14656" s="401"/>
      <c r="J14656" s="194"/>
      <c r="K14656" s="194"/>
      <c r="L14656" s="195"/>
      <c r="M14656" s="196"/>
      <c r="N14656" s="197"/>
      <c r="O14656" s="197"/>
      <c r="P14656" s="231"/>
    </row>
    <row r="14657" spans="2:16">
      <c r="B14657" s="351"/>
      <c r="C14657" s="435"/>
      <c r="D14657" s="399"/>
      <c r="E14657" s="400"/>
      <c r="G14657" s="401"/>
      <c r="H14657" s="401"/>
      <c r="I14657" s="401"/>
      <c r="J14657" s="194"/>
      <c r="K14657" s="194"/>
      <c r="L14657" s="195"/>
      <c r="M14657" s="196"/>
      <c r="N14657" s="197"/>
      <c r="O14657" s="197"/>
      <c r="P14657" s="231"/>
    </row>
    <row r="14658" spans="2:16">
      <c r="B14658" s="351"/>
      <c r="C14658" s="435"/>
      <c r="D14658" s="399"/>
      <c r="E14658" s="400"/>
      <c r="G14658" s="401"/>
      <c r="H14658" s="401"/>
      <c r="I14658" s="401"/>
      <c r="J14658" s="194"/>
      <c r="K14658" s="194"/>
      <c r="L14658" s="195"/>
      <c r="M14658" s="196"/>
      <c r="N14658" s="197"/>
      <c r="O14658" s="197"/>
      <c r="P14658" s="231"/>
    </row>
    <row r="14659" spans="2:16">
      <c r="B14659" s="351"/>
      <c r="C14659" s="435"/>
      <c r="D14659" s="399"/>
      <c r="E14659" s="400"/>
      <c r="G14659" s="401"/>
      <c r="H14659" s="401"/>
      <c r="I14659" s="401"/>
      <c r="J14659" s="194"/>
      <c r="K14659" s="194"/>
      <c r="L14659" s="195"/>
      <c r="M14659" s="196"/>
      <c r="N14659" s="197"/>
      <c r="O14659" s="197"/>
      <c r="P14659" s="231"/>
    </row>
    <row r="14660" spans="2:16">
      <c r="B14660" s="351"/>
      <c r="C14660" s="435"/>
      <c r="D14660" s="399"/>
      <c r="E14660" s="400"/>
      <c r="G14660" s="401"/>
      <c r="H14660" s="401"/>
      <c r="I14660" s="401"/>
      <c r="J14660" s="194"/>
      <c r="K14660" s="194"/>
      <c r="L14660" s="195"/>
      <c r="M14660" s="196"/>
      <c r="N14660" s="197"/>
      <c r="O14660" s="197"/>
      <c r="P14660" s="231"/>
    </row>
    <row r="14661" spans="2:16">
      <c r="B14661" s="351"/>
      <c r="C14661" s="435"/>
      <c r="D14661" s="399"/>
      <c r="E14661" s="400"/>
      <c r="G14661" s="401"/>
      <c r="H14661" s="401"/>
      <c r="I14661" s="401"/>
      <c r="J14661" s="194"/>
      <c r="K14661" s="194"/>
      <c r="L14661" s="195"/>
      <c r="M14661" s="196"/>
      <c r="N14661" s="197"/>
      <c r="O14661" s="197"/>
      <c r="P14661" s="231"/>
    </row>
    <row r="14662" spans="2:16">
      <c r="B14662" s="351"/>
      <c r="C14662" s="435"/>
      <c r="D14662" s="399"/>
      <c r="E14662" s="400"/>
      <c r="G14662" s="401"/>
      <c r="H14662" s="401"/>
      <c r="I14662" s="401"/>
      <c r="J14662" s="194"/>
      <c r="K14662" s="194"/>
      <c r="L14662" s="195"/>
      <c r="M14662" s="196"/>
      <c r="N14662" s="197"/>
      <c r="O14662" s="197"/>
      <c r="P14662" s="231"/>
    </row>
    <row r="14663" spans="2:16">
      <c r="B14663" s="351"/>
      <c r="C14663" s="435"/>
      <c r="D14663" s="399"/>
      <c r="E14663" s="400"/>
      <c r="G14663" s="401"/>
      <c r="H14663" s="401"/>
      <c r="I14663" s="401"/>
      <c r="J14663" s="194"/>
      <c r="K14663" s="194"/>
      <c r="L14663" s="195"/>
      <c r="M14663" s="196"/>
      <c r="N14663" s="197"/>
      <c r="O14663" s="197"/>
      <c r="P14663" s="231"/>
    </row>
    <row r="14664" spans="2:16">
      <c r="B14664" s="351"/>
      <c r="C14664" s="435"/>
      <c r="D14664" s="399"/>
      <c r="E14664" s="400"/>
      <c r="G14664" s="401"/>
      <c r="H14664" s="401"/>
      <c r="I14664" s="401"/>
      <c r="J14664" s="194"/>
      <c r="K14664" s="194"/>
      <c r="L14664" s="195"/>
      <c r="M14664" s="196"/>
      <c r="N14664" s="197"/>
      <c r="O14664" s="197"/>
      <c r="P14664" s="231"/>
    </row>
    <row r="14665" spans="2:16">
      <c r="B14665" s="351"/>
      <c r="C14665" s="435"/>
      <c r="D14665" s="399"/>
      <c r="E14665" s="400"/>
      <c r="G14665" s="401"/>
      <c r="H14665" s="401"/>
      <c r="I14665" s="401"/>
      <c r="J14665" s="194"/>
      <c r="K14665" s="194"/>
      <c r="L14665" s="195"/>
      <c r="M14665" s="196"/>
      <c r="N14665" s="197"/>
      <c r="O14665" s="197"/>
      <c r="P14665" s="231"/>
    </row>
    <row r="14666" spans="2:16">
      <c r="B14666" s="351"/>
      <c r="C14666" s="435"/>
      <c r="D14666" s="399"/>
      <c r="E14666" s="400"/>
      <c r="G14666" s="401"/>
      <c r="H14666" s="401"/>
      <c r="I14666" s="401"/>
      <c r="J14666" s="194"/>
      <c r="K14666" s="194"/>
      <c r="L14666" s="195"/>
      <c r="M14666" s="196"/>
      <c r="N14666" s="197"/>
      <c r="O14666" s="197"/>
      <c r="P14666" s="231"/>
    </row>
    <row r="14667" spans="2:16">
      <c r="B14667" s="351"/>
      <c r="C14667" s="435"/>
      <c r="D14667" s="399"/>
      <c r="E14667" s="400"/>
      <c r="G14667" s="401"/>
      <c r="H14667" s="401"/>
      <c r="I14667" s="401"/>
      <c r="J14667" s="194"/>
      <c r="K14667" s="194"/>
      <c r="L14667" s="195"/>
      <c r="M14667" s="196"/>
      <c r="N14667" s="197"/>
      <c r="O14667" s="197"/>
      <c r="P14667" s="231"/>
    </row>
    <row r="14668" spans="2:16">
      <c r="B14668" s="351"/>
      <c r="C14668" s="435"/>
      <c r="D14668" s="399"/>
      <c r="E14668" s="400"/>
      <c r="G14668" s="401"/>
      <c r="H14668" s="401"/>
      <c r="I14668" s="401"/>
      <c r="J14668" s="194"/>
      <c r="K14668" s="194"/>
      <c r="L14668" s="195"/>
      <c r="M14668" s="196"/>
      <c r="N14668" s="197"/>
      <c r="O14668" s="197"/>
      <c r="P14668" s="231"/>
    </row>
    <row r="14669" spans="2:16">
      <c r="B14669" s="351"/>
      <c r="C14669" s="435"/>
      <c r="D14669" s="399"/>
      <c r="E14669" s="400"/>
      <c r="G14669" s="401"/>
      <c r="H14669" s="401"/>
      <c r="I14669" s="401"/>
      <c r="J14669" s="194"/>
      <c r="K14669" s="194"/>
      <c r="L14669" s="195"/>
      <c r="M14669" s="196"/>
      <c r="N14669" s="197"/>
      <c r="O14669" s="197"/>
      <c r="P14669" s="231"/>
    </row>
    <row r="14670" spans="2:16">
      <c r="B14670" s="351"/>
      <c r="C14670" s="435"/>
      <c r="D14670" s="399"/>
      <c r="E14670" s="400"/>
      <c r="G14670" s="401"/>
      <c r="H14670" s="401"/>
      <c r="I14670" s="401"/>
      <c r="J14670" s="194"/>
      <c r="K14670" s="194"/>
      <c r="L14670" s="195"/>
      <c r="M14670" s="196"/>
      <c r="N14670" s="197"/>
      <c r="O14670" s="197"/>
      <c r="P14670" s="231"/>
    </row>
    <row r="14671" spans="2:16">
      <c r="B14671" s="351"/>
      <c r="C14671" s="435"/>
      <c r="D14671" s="399"/>
      <c r="E14671" s="400"/>
      <c r="G14671" s="401"/>
      <c r="H14671" s="401"/>
      <c r="I14671" s="401"/>
      <c r="J14671" s="194"/>
      <c r="K14671" s="194"/>
      <c r="L14671" s="195"/>
      <c r="M14671" s="196"/>
      <c r="N14671" s="197"/>
      <c r="O14671" s="197"/>
      <c r="P14671" s="231"/>
    </row>
    <row r="14672" spans="2:16">
      <c r="B14672" s="351"/>
      <c r="C14672" s="435"/>
      <c r="D14672" s="399"/>
      <c r="E14672" s="400"/>
      <c r="G14672" s="401"/>
      <c r="H14672" s="401"/>
      <c r="I14672" s="401"/>
      <c r="J14672" s="194"/>
      <c r="K14672" s="194"/>
      <c r="L14672" s="195"/>
      <c r="M14672" s="196"/>
      <c r="N14672" s="197"/>
      <c r="O14672" s="197"/>
      <c r="P14672" s="231"/>
    </row>
    <row r="14673" spans="2:16">
      <c r="B14673" s="351"/>
      <c r="C14673" s="435"/>
      <c r="D14673" s="399"/>
      <c r="E14673" s="400"/>
      <c r="G14673" s="401"/>
      <c r="H14673" s="401"/>
      <c r="I14673" s="401"/>
      <c r="J14673" s="194"/>
      <c r="K14673" s="194"/>
      <c r="L14673" s="195"/>
      <c r="M14673" s="196"/>
      <c r="N14673" s="197"/>
      <c r="O14673" s="197"/>
      <c r="P14673" s="231"/>
    </row>
    <row r="14674" spans="2:16">
      <c r="B14674" s="351"/>
      <c r="C14674" s="435"/>
      <c r="D14674" s="399"/>
      <c r="E14674" s="400"/>
      <c r="G14674" s="401"/>
      <c r="H14674" s="401"/>
      <c r="I14674" s="401"/>
      <c r="J14674" s="194"/>
      <c r="K14674" s="194"/>
      <c r="L14674" s="195"/>
      <c r="M14674" s="196"/>
      <c r="N14674" s="197"/>
      <c r="O14674" s="197"/>
      <c r="P14674" s="231"/>
    </row>
    <row r="14675" spans="2:16">
      <c r="B14675" s="351"/>
      <c r="C14675" s="435"/>
      <c r="D14675" s="399"/>
      <c r="E14675" s="400"/>
      <c r="G14675" s="401"/>
      <c r="H14675" s="401"/>
      <c r="I14675" s="401"/>
      <c r="J14675" s="194"/>
      <c r="K14675" s="194"/>
      <c r="L14675" s="195"/>
      <c r="M14675" s="196"/>
      <c r="N14675" s="197"/>
      <c r="O14675" s="197"/>
      <c r="P14675" s="231"/>
    </row>
    <row r="14676" spans="2:16">
      <c r="B14676" s="351"/>
      <c r="C14676" s="435"/>
      <c r="D14676" s="399"/>
      <c r="E14676" s="400"/>
      <c r="G14676" s="401"/>
      <c r="H14676" s="401"/>
      <c r="I14676" s="401"/>
      <c r="J14676" s="194"/>
      <c r="K14676" s="194"/>
      <c r="L14676" s="195"/>
      <c r="M14676" s="196"/>
      <c r="N14676" s="197"/>
      <c r="O14676" s="197"/>
      <c r="P14676" s="231"/>
    </row>
    <row r="14677" spans="2:16">
      <c r="B14677" s="351"/>
      <c r="C14677" s="435"/>
      <c r="D14677" s="399"/>
      <c r="E14677" s="400"/>
      <c r="G14677" s="401"/>
      <c r="H14677" s="401"/>
      <c r="I14677" s="401"/>
      <c r="J14677" s="194"/>
      <c r="K14677" s="194"/>
      <c r="L14677" s="195"/>
      <c r="M14677" s="196"/>
      <c r="N14677" s="197"/>
      <c r="O14677" s="197"/>
      <c r="P14677" s="231"/>
    </row>
    <row r="14678" spans="2:16">
      <c r="B14678" s="351"/>
      <c r="C14678" s="435"/>
      <c r="D14678" s="399"/>
      <c r="E14678" s="400"/>
      <c r="G14678" s="401"/>
      <c r="H14678" s="401"/>
      <c r="I14678" s="401"/>
      <c r="J14678" s="194"/>
      <c r="K14678" s="194"/>
      <c r="L14678" s="195"/>
      <c r="M14678" s="196"/>
      <c r="N14678" s="197"/>
      <c r="O14678" s="197"/>
      <c r="P14678" s="231"/>
    </row>
    <row r="14679" spans="2:16">
      <c r="B14679" s="351"/>
      <c r="C14679" s="435"/>
      <c r="D14679" s="399"/>
      <c r="E14679" s="400"/>
      <c r="G14679" s="401"/>
      <c r="H14679" s="401"/>
      <c r="I14679" s="401"/>
      <c r="J14679" s="194"/>
      <c r="K14679" s="194"/>
      <c r="L14679" s="195"/>
      <c r="M14679" s="196"/>
      <c r="N14679" s="197"/>
      <c r="O14679" s="197"/>
      <c r="P14679" s="231"/>
    </row>
    <row r="14680" spans="2:16">
      <c r="B14680" s="351"/>
      <c r="C14680" s="435"/>
      <c r="D14680" s="399"/>
      <c r="E14680" s="400"/>
      <c r="G14680" s="401"/>
      <c r="H14680" s="401"/>
      <c r="I14680" s="401"/>
      <c r="J14680" s="194"/>
      <c r="K14680" s="194"/>
      <c r="L14680" s="195"/>
      <c r="M14680" s="196"/>
      <c r="N14680" s="197"/>
      <c r="O14680" s="197"/>
      <c r="P14680" s="231"/>
    </row>
    <row r="14681" spans="2:16">
      <c r="B14681" s="351"/>
      <c r="C14681" s="435"/>
      <c r="D14681" s="399"/>
      <c r="E14681" s="400"/>
      <c r="G14681" s="401"/>
      <c r="H14681" s="401"/>
      <c r="I14681" s="401"/>
      <c r="J14681" s="194"/>
      <c r="K14681" s="194"/>
      <c r="L14681" s="195"/>
      <c r="M14681" s="196"/>
      <c r="N14681" s="197"/>
      <c r="O14681" s="197"/>
      <c r="P14681" s="231"/>
    </row>
    <row r="14682" spans="2:16">
      <c r="B14682" s="351"/>
      <c r="C14682" s="435"/>
      <c r="D14682" s="399"/>
      <c r="E14682" s="400"/>
      <c r="G14682" s="401"/>
      <c r="H14682" s="401"/>
      <c r="I14682" s="401"/>
      <c r="J14682" s="194"/>
      <c r="K14682" s="194"/>
      <c r="L14682" s="195"/>
      <c r="M14682" s="196"/>
      <c r="N14682" s="197"/>
      <c r="O14682" s="197"/>
      <c r="P14682" s="231"/>
    </row>
    <row r="14683" spans="2:16">
      <c r="B14683" s="351"/>
      <c r="C14683" s="435"/>
      <c r="D14683" s="399"/>
      <c r="E14683" s="400"/>
      <c r="G14683" s="401"/>
      <c r="H14683" s="401"/>
      <c r="I14683" s="401"/>
      <c r="J14683" s="194"/>
      <c r="K14683" s="194"/>
      <c r="L14683" s="195"/>
      <c r="M14683" s="196"/>
      <c r="N14683" s="197"/>
      <c r="O14683" s="197"/>
      <c r="P14683" s="231"/>
    </row>
    <row r="14684" spans="2:16">
      <c r="B14684" s="351"/>
      <c r="C14684" s="435"/>
      <c r="D14684" s="399"/>
      <c r="E14684" s="400"/>
      <c r="G14684" s="401"/>
      <c r="H14684" s="401"/>
      <c r="I14684" s="401"/>
      <c r="J14684" s="194"/>
      <c r="K14684" s="194"/>
      <c r="L14684" s="195"/>
      <c r="M14684" s="196"/>
      <c r="N14684" s="197"/>
      <c r="O14684" s="197"/>
      <c r="P14684" s="231"/>
    </row>
    <row r="14685" spans="2:16">
      <c r="B14685" s="351"/>
      <c r="C14685" s="435"/>
      <c r="D14685" s="399"/>
      <c r="E14685" s="400"/>
      <c r="G14685" s="401"/>
      <c r="H14685" s="401"/>
      <c r="I14685" s="401"/>
      <c r="J14685" s="194"/>
      <c r="K14685" s="194"/>
      <c r="L14685" s="195"/>
      <c r="M14685" s="196"/>
      <c r="N14685" s="197"/>
      <c r="O14685" s="197"/>
      <c r="P14685" s="231"/>
    </row>
    <row r="14686" spans="2:16">
      <c r="B14686" s="351"/>
      <c r="C14686" s="435"/>
      <c r="D14686" s="399"/>
      <c r="E14686" s="400"/>
      <c r="G14686" s="401"/>
      <c r="H14686" s="401"/>
      <c r="I14686" s="401"/>
      <c r="J14686" s="194"/>
      <c r="K14686" s="194"/>
      <c r="L14686" s="195"/>
      <c r="M14686" s="196"/>
      <c r="N14686" s="197"/>
      <c r="O14686" s="197"/>
      <c r="P14686" s="231"/>
    </row>
    <row r="14687" spans="2:16">
      <c r="B14687" s="351"/>
      <c r="C14687" s="435"/>
      <c r="D14687" s="399"/>
      <c r="E14687" s="400"/>
      <c r="G14687" s="401"/>
      <c r="H14687" s="401"/>
      <c r="I14687" s="401"/>
      <c r="J14687" s="194"/>
      <c r="K14687" s="194"/>
      <c r="L14687" s="195"/>
      <c r="M14687" s="196"/>
      <c r="N14687" s="197"/>
      <c r="O14687" s="197"/>
      <c r="P14687" s="231"/>
    </row>
    <row r="14688" spans="2:16">
      <c r="B14688" s="351"/>
      <c r="C14688" s="435"/>
      <c r="D14688" s="399"/>
      <c r="E14688" s="400"/>
      <c r="G14688" s="401"/>
      <c r="H14688" s="401"/>
      <c r="I14688" s="401"/>
      <c r="J14688" s="194"/>
      <c r="K14688" s="194"/>
      <c r="L14688" s="195"/>
      <c r="M14688" s="196"/>
      <c r="N14688" s="197"/>
      <c r="O14688" s="197"/>
      <c r="P14688" s="231"/>
    </row>
    <row r="14689" spans="2:16">
      <c r="B14689" s="351"/>
      <c r="C14689" s="435"/>
      <c r="D14689" s="399"/>
      <c r="E14689" s="400"/>
      <c r="G14689" s="401"/>
      <c r="H14689" s="401"/>
      <c r="I14689" s="401"/>
      <c r="J14689" s="194"/>
      <c r="K14689" s="194"/>
      <c r="L14689" s="195"/>
      <c r="M14689" s="196"/>
      <c r="N14689" s="197"/>
      <c r="O14689" s="197"/>
      <c r="P14689" s="231"/>
    </row>
    <row r="14690" spans="2:16">
      <c r="B14690" s="351"/>
      <c r="C14690" s="435"/>
      <c r="D14690" s="399"/>
      <c r="E14690" s="400"/>
      <c r="G14690" s="401"/>
      <c r="H14690" s="401"/>
      <c r="I14690" s="401"/>
      <c r="J14690" s="194"/>
      <c r="K14690" s="194"/>
      <c r="L14690" s="195"/>
      <c r="M14690" s="196"/>
      <c r="N14690" s="197"/>
      <c r="O14690" s="197"/>
      <c r="P14690" s="231"/>
    </row>
    <row r="14691" spans="2:16">
      <c r="B14691" s="351"/>
      <c r="C14691" s="435"/>
      <c r="D14691" s="399"/>
      <c r="E14691" s="400"/>
      <c r="G14691" s="401"/>
      <c r="H14691" s="401"/>
      <c r="I14691" s="401"/>
      <c r="J14691" s="194"/>
      <c r="K14691" s="194"/>
      <c r="L14691" s="195"/>
      <c r="M14691" s="196"/>
      <c r="N14691" s="197"/>
      <c r="O14691" s="197"/>
      <c r="P14691" s="231"/>
    </row>
    <row r="14692" spans="2:16">
      <c r="B14692" s="351"/>
      <c r="C14692" s="435"/>
      <c r="D14692" s="399"/>
      <c r="E14692" s="400"/>
      <c r="G14692" s="401"/>
      <c r="H14692" s="401"/>
      <c r="I14692" s="401"/>
      <c r="J14692" s="194"/>
      <c r="K14692" s="194"/>
      <c r="L14692" s="195"/>
      <c r="M14692" s="196"/>
      <c r="N14692" s="197"/>
      <c r="O14692" s="197"/>
      <c r="P14692" s="231"/>
    </row>
    <row r="14693" spans="2:16">
      <c r="B14693" s="351"/>
      <c r="C14693" s="435"/>
      <c r="D14693" s="399"/>
      <c r="E14693" s="400"/>
      <c r="G14693" s="401"/>
      <c r="H14693" s="401"/>
      <c r="I14693" s="401"/>
      <c r="J14693" s="194"/>
      <c r="K14693" s="194"/>
      <c r="L14693" s="195"/>
      <c r="M14693" s="196"/>
      <c r="N14693" s="197"/>
      <c r="O14693" s="197"/>
      <c r="P14693" s="231"/>
    </row>
    <row r="14694" spans="2:16">
      <c r="B14694" s="351"/>
      <c r="C14694" s="435"/>
      <c r="D14694" s="399"/>
      <c r="E14694" s="400"/>
      <c r="G14694" s="401"/>
      <c r="H14694" s="401"/>
      <c r="I14694" s="401"/>
      <c r="J14694" s="194"/>
      <c r="K14694" s="194"/>
      <c r="L14694" s="195"/>
      <c r="M14694" s="196"/>
      <c r="N14694" s="197"/>
      <c r="O14694" s="197"/>
      <c r="P14694" s="231"/>
    </row>
    <row r="14695" spans="2:16">
      <c r="B14695" s="351"/>
      <c r="C14695" s="435"/>
      <c r="D14695" s="399"/>
      <c r="E14695" s="400"/>
      <c r="G14695" s="401"/>
      <c r="H14695" s="401"/>
      <c r="I14695" s="401"/>
      <c r="J14695" s="194"/>
      <c r="K14695" s="194"/>
      <c r="L14695" s="195"/>
      <c r="M14695" s="196"/>
      <c r="N14695" s="197"/>
      <c r="O14695" s="197"/>
      <c r="P14695" s="231"/>
    </row>
    <row r="14696" spans="2:16">
      <c r="B14696" s="351"/>
      <c r="C14696" s="435"/>
      <c r="D14696" s="399"/>
      <c r="E14696" s="400"/>
      <c r="G14696" s="401"/>
      <c r="H14696" s="401"/>
      <c r="I14696" s="401"/>
      <c r="J14696" s="194"/>
      <c r="K14696" s="194"/>
      <c r="L14696" s="195"/>
      <c r="M14696" s="196"/>
      <c r="N14696" s="197"/>
      <c r="O14696" s="197"/>
      <c r="P14696" s="231"/>
    </row>
    <row r="14697" spans="2:16">
      <c r="B14697" s="351"/>
      <c r="C14697" s="435"/>
      <c r="D14697" s="399"/>
      <c r="E14697" s="400"/>
      <c r="G14697" s="401"/>
      <c r="H14697" s="401"/>
      <c r="I14697" s="401"/>
      <c r="J14697" s="194"/>
      <c r="K14697" s="194"/>
      <c r="L14697" s="195"/>
      <c r="M14697" s="196"/>
      <c r="N14697" s="197"/>
      <c r="O14697" s="197"/>
      <c r="P14697" s="231"/>
    </row>
    <row r="14698" spans="2:16">
      <c r="B14698" s="351"/>
      <c r="C14698" s="435"/>
      <c r="D14698" s="399"/>
      <c r="E14698" s="400"/>
      <c r="G14698" s="401"/>
      <c r="H14698" s="401"/>
      <c r="I14698" s="401"/>
      <c r="J14698" s="194"/>
      <c r="K14698" s="194"/>
      <c r="L14698" s="195"/>
      <c r="M14698" s="196"/>
      <c r="N14698" s="197"/>
      <c r="O14698" s="197"/>
      <c r="P14698" s="231"/>
    </row>
    <row r="14699" spans="2:16">
      <c r="B14699" s="351"/>
      <c r="C14699" s="435"/>
      <c r="D14699" s="399"/>
      <c r="E14699" s="400"/>
      <c r="G14699" s="401"/>
      <c r="H14699" s="401"/>
      <c r="I14699" s="401"/>
      <c r="J14699" s="194"/>
      <c r="K14699" s="194"/>
      <c r="L14699" s="195"/>
      <c r="M14699" s="196"/>
      <c r="N14699" s="197"/>
      <c r="O14699" s="197"/>
      <c r="P14699" s="231"/>
    </row>
    <row r="14700" spans="2:16">
      <c r="B14700" s="351"/>
      <c r="C14700" s="435"/>
      <c r="D14700" s="399"/>
      <c r="E14700" s="400"/>
      <c r="G14700" s="401"/>
      <c r="H14700" s="401"/>
      <c r="I14700" s="401"/>
      <c r="J14700" s="194"/>
      <c r="K14700" s="194"/>
      <c r="L14700" s="195"/>
      <c r="M14700" s="196"/>
      <c r="N14700" s="197"/>
      <c r="O14700" s="197"/>
      <c r="P14700" s="231"/>
    </row>
    <row r="14701" spans="2:16">
      <c r="B14701" s="351"/>
      <c r="C14701" s="435"/>
      <c r="D14701" s="399"/>
      <c r="E14701" s="400"/>
      <c r="G14701" s="401"/>
      <c r="H14701" s="401"/>
      <c r="I14701" s="401"/>
      <c r="J14701" s="194"/>
      <c r="K14701" s="194"/>
      <c r="L14701" s="195"/>
      <c r="M14701" s="196"/>
      <c r="N14701" s="197"/>
      <c r="O14701" s="197"/>
      <c r="P14701" s="231"/>
    </row>
    <row r="14702" spans="2:16">
      <c r="B14702" s="351"/>
      <c r="C14702" s="435"/>
      <c r="D14702" s="399"/>
      <c r="E14702" s="400"/>
      <c r="G14702" s="401"/>
      <c r="H14702" s="401"/>
      <c r="I14702" s="401"/>
      <c r="J14702" s="194"/>
      <c r="K14702" s="194"/>
      <c r="L14702" s="195"/>
      <c r="M14702" s="196"/>
      <c r="N14702" s="197"/>
      <c r="O14702" s="197"/>
      <c r="P14702" s="231"/>
    </row>
    <row r="14703" spans="2:16">
      <c r="B14703" s="351"/>
      <c r="C14703" s="435"/>
      <c r="D14703" s="399"/>
      <c r="E14703" s="400"/>
      <c r="G14703" s="401"/>
      <c r="H14703" s="401"/>
      <c r="I14703" s="401"/>
      <c r="J14703" s="194"/>
      <c r="K14703" s="194"/>
      <c r="L14703" s="195"/>
      <c r="M14703" s="196"/>
      <c r="N14703" s="197"/>
      <c r="O14703" s="197"/>
      <c r="P14703" s="231"/>
    </row>
    <row r="14704" spans="2:16">
      <c r="B14704" s="351"/>
      <c r="C14704" s="435"/>
      <c r="D14704" s="399"/>
      <c r="E14704" s="400"/>
      <c r="G14704" s="401"/>
      <c r="H14704" s="401"/>
      <c r="I14704" s="401"/>
      <c r="J14704" s="194"/>
      <c r="K14704" s="194"/>
      <c r="L14704" s="195"/>
      <c r="M14704" s="196"/>
      <c r="N14704" s="197"/>
      <c r="O14704" s="197"/>
      <c r="P14704" s="231"/>
    </row>
    <row r="14705" spans="2:16">
      <c r="B14705" s="351"/>
      <c r="C14705" s="435"/>
      <c r="D14705" s="399"/>
      <c r="E14705" s="400"/>
      <c r="G14705" s="401"/>
      <c r="H14705" s="401"/>
      <c r="I14705" s="401"/>
      <c r="J14705" s="194"/>
      <c r="K14705" s="194"/>
      <c r="L14705" s="195"/>
      <c r="M14705" s="196"/>
      <c r="N14705" s="197"/>
      <c r="O14705" s="197"/>
      <c r="P14705" s="231"/>
    </row>
    <row r="14706" spans="2:16">
      <c r="B14706" s="351"/>
      <c r="C14706" s="435"/>
      <c r="D14706" s="399"/>
      <c r="E14706" s="400"/>
      <c r="G14706" s="401"/>
      <c r="H14706" s="401"/>
      <c r="I14706" s="401"/>
      <c r="J14706" s="194"/>
      <c r="K14706" s="194"/>
      <c r="L14706" s="195"/>
      <c r="M14706" s="196"/>
      <c r="N14706" s="197"/>
      <c r="O14706" s="197"/>
      <c r="P14706" s="231"/>
    </row>
    <row r="14707" spans="2:16">
      <c r="B14707" s="351"/>
      <c r="C14707" s="435"/>
      <c r="D14707" s="399"/>
      <c r="E14707" s="400"/>
      <c r="G14707" s="401"/>
      <c r="H14707" s="401"/>
      <c r="I14707" s="401"/>
      <c r="J14707" s="194"/>
      <c r="K14707" s="194"/>
      <c r="L14707" s="195"/>
      <c r="M14707" s="196"/>
      <c r="N14707" s="197"/>
      <c r="O14707" s="197"/>
      <c r="P14707" s="231"/>
    </row>
    <row r="14708" spans="2:16">
      <c r="B14708" s="351"/>
      <c r="C14708" s="435"/>
      <c r="D14708" s="399"/>
      <c r="E14708" s="400"/>
      <c r="G14708" s="401"/>
      <c r="H14708" s="401"/>
      <c r="I14708" s="401"/>
      <c r="J14708" s="194"/>
      <c r="K14708" s="194"/>
      <c r="L14708" s="195"/>
      <c r="M14708" s="196"/>
      <c r="N14708" s="197"/>
      <c r="O14708" s="197"/>
      <c r="P14708" s="231"/>
    </row>
    <row r="14709" spans="2:16">
      <c r="B14709" s="351"/>
      <c r="C14709" s="435"/>
      <c r="D14709" s="399"/>
      <c r="E14709" s="400"/>
      <c r="G14709" s="401"/>
      <c r="H14709" s="401"/>
      <c r="I14709" s="401"/>
      <c r="J14709" s="194"/>
      <c r="K14709" s="194"/>
      <c r="L14709" s="195"/>
      <c r="M14709" s="196"/>
      <c r="N14709" s="197"/>
      <c r="O14709" s="197"/>
      <c r="P14709" s="231"/>
    </row>
    <row r="14710" spans="2:16">
      <c r="B14710" s="351"/>
      <c r="C14710" s="435"/>
      <c r="D14710" s="399"/>
      <c r="E14710" s="400"/>
      <c r="G14710" s="401"/>
      <c r="H14710" s="401"/>
      <c r="I14710" s="401"/>
      <c r="J14710" s="194"/>
      <c r="K14710" s="194"/>
      <c r="L14710" s="195"/>
      <c r="M14710" s="196"/>
      <c r="N14710" s="197"/>
      <c r="O14710" s="197"/>
      <c r="P14710" s="231"/>
    </row>
    <row r="14711" spans="2:16">
      <c r="B14711" s="351"/>
      <c r="C14711" s="435"/>
      <c r="D14711" s="399"/>
      <c r="E14711" s="400"/>
      <c r="G14711" s="401"/>
      <c r="H14711" s="401"/>
      <c r="I14711" s="401"/>
      <c r="J14711" s="194"/>
      <c r="K14711" s="194"/>
      <c r="L14711" s="195"/>
      <c r="M14711" s="196"/>
      <c r="N14711" s="197"/>
      <c r="O14711" s="197"/>
      <c r="P14711" s="231"/>
    </row>
    <row r="14712" spans="2:16">
      <c r="B14712" s="351"/>
      <c r="C14712" s="435"/>
      <c r="D14712" s="399"/>
      <c r="E14712" s="400"/>
      <c r="G14712" s="401"/>
      <c r="H14712" s="401"/>
      <c r="I14712" s="401"/>
      <c r="J14712" s="194"/>
      <c r="K14712" s="194"/>
      <c r="L14712" s="195"/>
      <c r="M14712" s="196"/>
      <c r="N14712" s="197"/>
      <c r="O14712" s="197"/>
      <c r="P14712" s="231"/>
    </row>
    <row r="14713" spans="2:16">
      <c r="B14713" s="351"/>
      <c r="C14713" s="435"/>
      <c r="D14713" s="399"/>
      <c r="E14713" s="400"/>
      <c r="G14713" s="401"/>
      <c r="H14713" s="401"/>
      <c r="I14713" s="401"/>
      <c r="J14713" s="194"/>
      <c r="K14713" s="194"/>
      <c r="L14713" s="195"/>
      <c r="M14713" s="196"/>
      <c r="N14713" s="197"/>
      <c r="O14713" s="197"/>
      <c r="P14713" s="231"/>
    </row>
    <row r="14714" spans="2:16">
      <c r="B14714" s="351"/>
      <c r="C14714" s="435"/>
      <c r="D14714" s="399"/>
      <c r="E14714" s="400"/>
      <c r="G14714" s="401"/>
      <c r="H14714" s="401"/>
      <c r="I14714" s="401"/>
      <c r="J14714" s="194"/>
      <c r="K14714" s="194"/>
      <c r="L14714" s="195"/>
      <c r="M14714" s="196"/>
      <c r="N14714" s="197"/>
      <c r="O14714" s="197"/>
      <c r="P14714" s="231"/>
    </row>
    <row r="14715" spans="2:16">
      <c r="B14715" s="351"/>
      <c r="C14715" s="435"/>
      <c r="D14715" s="399"/>
      <c r="E14715" s="400"/>
      <c r="G14715" s="401"/>
      <c r="H14715" s="401"/>
      <c r="I14715" s="401"/>
      <c r="J14715" s="194"/>
      <c r="K14715" s="194"/>
      <c r="L14715" s="195"/>
      <c r="M14715" s="196"/>
      <c r="N14715" s="197"/>
      <c r="O14715" s="197"/>
      <c r="P14715" s="231"/>
    </row>
    <row r="14716" spans="2:16">
      <c r="B14716" s="351"/>
      <c r="C14716" s="435"/>
      <c r="D14716" s="399"/>
      <c r="E14716" s="400"/>
      <c r="G14716" s="401"/>
      <c r="H14716" s="401"/>
      <c r="I14716" s="401"/>
      <c r="J14716" s="194"/>
      <c r="K14716" s="194"/>
      <c r="L14716" s="195"/>
      <c r="M14716" s="196"/>
      <c r="N14716" s="197"/>
      <c r="O14716" s="197"/>
      <c r="P14716" s="231"/>
    </row>
    <row r="14717" spans="2:16">
      <c r="B14717" s="351"/>
      <c r="C14717" s="435"/>
      <c r="D14717" s="399"/>
      <c r="E14717" s="400"/>
      <c r="G14717" s="401"/>
      <c r="H14717" s="401"/>
      <c r="I14717" s="401"/>
      <c r="J14717" s="194"/>
      <c r="K14717" s="194"/>
      <c r="L14717" s="195"/>
      <c r="M14717" s="196"/>
      <c r="N14717" s="197"/>
      <c r="O14717" s="197"/>
      <c r="P14717" s="231"/>
    </row>
    <row r="14718" spans="2:16">
      <c r="B14718" s="351"/>
      <c r="C14718" s="435"/>
      <c r="D14718" s="399"/>
      <c r="E14718" s="400"/>
      <c r="G14718" s="401"/>
      <c r="H14718" s="401"/>
      <c r="I14718" s="401"/>
      <c r="J14718" s="194"/>
      <c r="K14718" s="194"/>
      <c r="L14718" s="195"/>
      <c r="M14718" s="196"/>
      <c r="N14718" s="197"/>
      <c r="O14718" s="197"/>
      <c r="P14718" s="231"/>
    </row>
    <row r="14719" spans="2:16">
      <c r="B14719" s="351"/>
      <c r="C14719" s="435"/>
      <c r="D14719" s="399"/>
      <c r="E14719" s="400"/>
      <c r="G14719" s="401"/>
      <c r="H14719" s="401"/>
      <c r="I14719" s="401"/>
      <c r="J14719" s="194"/>
      <c r="K14719" s="194"/>
      <c r="L14719" s="195"/>
      <c r="M14719" s="196"/>
      <c r="N14719" s="197"/>
      <c r="O14719" s="197"/>
      <c r="P14719" s="231"/>
    </row>
    <row r="14720" spans="2:16">
      <c r="B14720" s="351"/>
      <c r="C14720" s="435"/>
      <c r="D14720" s="399"/>
      <c r="E14720" s="400"/>
      <c r="G14720" s="401"/>
      <c r="H14720" s="401"/>
      <c r="I14720" s="401"/>
      <c r="J14720" s="194"/>
      <c r="K14720" s="194"/>
      <c r="L14720" s="195"/>
      <c r="M14720" s="196"/>
      <c r="N14720" s="197"/>
      <c r="O14720" s="197"/>
      <c r="P14720" s="231"/>
    </row>
    <row r="14721" spans="2:16">
      <c r="B14721" s="351"/>
      <c r="C14721" s="435"/>
      <c r="D14721" s="399"/>
      <c r="E14721" s="400"/>
      <c r="G14721" s="401"/>
      <c r="H14721" s="401"/>
      <c r="I14721" s="401"/>
      <c r="J14721" s="194"/>
      <c r="K14721" s="194"/>
      <c r="L14721" s="195"/>
      <c r="M14721" s="196"/>
      <c r="N14721" s="197"/>
      <c r="O14721" s="197"/>
      <c r="P14721" s="231"/>
    </row>
    <row r="14722" spans="2:16">
      <c r="B14722" s="351"/>
      <c r="C14722" s="435"/>
      <c r="D14722" s="399"/>
      <c r="E14722" s="400"/>
      <c r="G14722" s="401"/>
      <c r="H14722" s="401"/>
      <c r="I14722" s="401"/>
      <c r="J14722" s="194"/>
      <c r="K14722" s="194"/>
      <c r="L14722" s="195"/>
      <c r="M14722" s="196"/>
      <c r="N14722" s="197"/>
      <c r="O14722" s="197"/>
      <c r="P14722" s="231"/>
    </row>
    <row r="14723" spans="2:16">
      <c r="B14723" s="351"/>
      <c r="C14723" s="435"/>
      <c r="D14723" s="399"/>
      <c r="E14723" s="400"/>
      <c r="G14723" s="401"/>
      <c r="H14723" s="401"/>
      <c r="I14723" s="401"/>
      <c r="J14723" s="194"/>
      <c r="K14723" s="194"/>
      <c r="L14723" s="195"/>
      <c r="M14723" s="196"/>
      <c r="N14723" s="197"/>
      <c r="O14723" s="197"/>
      <c r="P14723" s="231"/>
    </row>
    <row r="14724" spans="2:16">
      <c r="B14724" s="351"/>
      <c r="C14724" s="435"/>
      <c r="D14724" s="399"/>
      <c r="E14724" s="400"/>
      <c r="G14724" s="401"/>
      <c r="H14724" s="401"/>
      <c r="I14724" s="401"/>
      <c r="J14724" s="194"/>
      <c r="K14724" s="194"/>
      <c r="L14724" s="195"/>
      <c r="M14724" s="196"/>
      <c r="N14724" s="197"/>
      <c r="O14724" s="197"/>
      <c r="P14724" s="231"/>
    </row>
    <row r="14725" spans="2:16">
      <c r="B14725" s="351"/>
      <c r="C14725" s="435"/>
      <c r="D14725" s="399"/>
      <c r="E14725" s="400"/>
      <c r="G14725" s="401"/>
      <c r="H14725" s="401"/>
      <c r="I14725" s="401"/>
      <c r="J14725" s="194"/>
      <c r="K14725" s="194"/>
      <c r="L14725" s="195"/>
      <c r="M14725" s="196"/>
      <c r="N14725" s="197"/>
      <c r="O14725" s="197"/>
      <c r="P14725" s="231"/>
    </row>
    <row r="14726" spans="2:16">
      <c r="B14726" s="351"/>
      <c r="C14726" s="435"/>
      <c r="D14726" s="399"/>
      <c r="E14726" s="400"/>
      <c r="G14726" s="401"/>
      <c r="H14726" s="401"/>
      <c r="I14726" s="401"/>
      <c r="J14726" s="194"/>
      <c r="K14726" s="194"/>
      <c r="L14726" s="195"/>
      <c r="M14726" s="196"/>
      <c r="N14726" s="197"/>
      <c r="O14726" s="197"/>
      <c r="P14726" s="231"/>
    </row>
    <row r="14727" spans="2:16">
      <c r="B14727" s="402"/>
      <c r="C14727" s="436"/>
      <c r="D14727" s="404"/>
      <c r="E14727" s="405"/>
      <c r="G14727" s="406"/>
      <c r="H14727" s="406"/>
      <c r="I14727" s="406"/>
      <c r="J14727" s="194"/>
      <c r="K14727" s="194"/>
      <c r="L14727" s="195"/>
      <c r="M14727" s="196"/>
      <c r="N14727" s="197"/>
      <c r="O14727" s="197"/>
      <c r="P14727" s="221"/>
    </row>
    <row r="14728" spans="2:16">
      <c r="B14728" s="351"/>
      <c r="C14728" s="435"/>
      <c r="D14728" s="399"/>
      <c r="E14728" s="400"/>
      <c r="G14728" s="401"/>
      <c r="H14728" s="401"/>
      <c r="I14728" s="401"/>
      <c r="J14728" s="194"/>
      <c r="K14728" s="194"/>
      <c r="L14728" s="195"/>
      <c r="M14728" s="196"/>
      <c r="N14728" s="197"/>
      <c r="O14728" s="197"/>
      <c r="P14728" s="231"/>
    </row>
    <row r="14729" spans="2:16">
      <c r="B14729" s="351"/>
      <c r="C14729" s="435"/>
      <c r="D14729" s="399"/>
      <c r="E14729" s="400"/>
      <c r="G14729" s="401"/>
      <c r="H14729" s="401"/>
      <c r="I14729" s="401"/>
      <c r="J14729" s="194"/>
      <c r="K14729" s="194"/>
      <c r="L14729" s="195"/>
      <c r="M14729" s="196"/>
      <c r="N14729" s="197"/>
      <c r="O14729" s="197"/>
      <c r="P14729" s="231"/>
    </row>
    <row r="14730" spans="2:16">
      <c r="B14730" s="351"/>
      <c r="C14730" s="435"/>
      <c r="D14730" s="399"/>
      <c r="E14730" s="400"/>
      <c r="G14730" s="401"/>
      <c r="H14730" s="401"/>
      <c r="I14730" s="401"/>
      <c r="J14730" s="194"/>
      <c r="K14730" s="194"/>
      <c r="L14730" s="195"/>
      <c r="M14730" s="196"/>
      <c r="N14730" s="197"/>
      <c r="O14730" s="197"/>
      <c r="P14730" s="231"/>
    </row>
    <row r="14731" spans="2:16">
      <c r="B14731" s="351"/>
      <c r="C14731" s="435"/>
      <c r="D14731" s="399"/>
      <c r="E14731" s="400"/>
      <c r="G14731" s="401"/>
      <c r="H14731" s="401"/>
      <c r="I14731" s="401"/>
      <c r="J14731" s="194"/>
      <c r="K14731" s="194"/>
      <c r="L14731" s="195"/>
      <c r="M14731" s="196"/>
      <c r="N14731" s="197"/>
      <c r="O14731" s="197"/>
      <c r="P14731" s="231"/>
    </row>
    <row r="14732" spans="2:16">
      <c r="B14732" s="351"/>
      <c r="C14732" s="435"/>
      <c r="D14732" s="399"/>
      <c r="E14732" s="400"/>
      <c r="G14732" s="401"/>
      <c r="H14732" s="401"/>
      <c r="I14732" s="401"/>
      <c r="J14732" s="194"/>
      <c r="K14732" s="194"/>
      <c r="L14732" s="195"/>
      <c r="M14732" s="196"/>
      <c r="N14732" s="197"/>
      <c r="O14732" s="197"/>
      <c r="P14732" s="231"/>
    </row>
    <row r="14733" spans="2:16">
      <c r="B14733" s="351"/>
      <c r="C14733" s="435"/>
      <c r="D14733" s="399"/>
      <c r="E14733" s="400"/>
      <c r="G14733" s="401"/>
      <c r="H14733" s="401"/>
      <c r="I14733" s="401"/>
      <c r="J14733" s="194"/>
      <c r="K14733" s="194"/>
      <c r="L14733" s="195"/>
      <c r="M14733" s="196"/>
      <c r="N14733" s="197"/>
      <c r="O14733" s="197"/>
      <c r="P14733" s="231"/>
    </row>
    <row r="14734" spans="2:16">
      <c r="B14734" s="351"/>
      <c r="C14734" s="435"/>
      <c r="D14734" s="399"/>
      <c r="E14734" s="400"/>
      <c r="G14734" s="401"/>
      <c r="H14734" s="401"/>
      <c r="I14734" s="401"/>
      <c r="J14734" s="194"/>
      <c r="K14734" s="194"/>
      <c r="L14734" s="195"/>
      <c r="M14734" s="196"/>
      <c r="N14734" s="197"/>
      <c r="O14734" s="197"/>
      <c r="P14734" s="231"/>
    </row>
    <row r="14735" spans="2:16">
      <c r="B14735" s="351"/>
      <c r="C14735" s="435"/>
      <c r="D14735" s="399"/>
      <c r="E14735" s="400"/>
      <c r="G14735" s="401"/>
      <c r="H14735" s="401"/>
      <c r="I14735" s="401"/>
      <c r="J14735" s="194"/>
      <c r="K14735" s="194"/>
      <c r="L14735" s="195"/>
      <c r="M14735" s="196"/>
      <c r="N14735" s="197"/>
      <c r="O14735" s="197"/>
      <c r="P14735" s="231"/>
    </row>
    <row r="14736" spans="2:16">
      <c r="B14736" s="351"/>
      <c r="C14736" s="435"/>
      <c r="D14736" s="399"/>
      <c r="E14736" s="400"/>
      <c r="G14736" s="401"/>
      <c r="H14736" s="401"/>
      <c r="I14736" s="401"/>
      <c r="J14736" s="194"/>
      <c r="K14736" s="194"/>
      <c r="L14736" s="195"/>
      <c r="M14736" s="196"/>
      <c r="N14736" s="197"/>
      <c r="O14736" s="197"/>
      <c r="P14736" s="231"/>
    </row>
    <row r="14737" spans="2:16">
      <c r="B14737" s="351"/>
      <c r="C14737" s="435"/>
      <c r="D14737" s="399"/>
      <c r="E14737" s="400"/>
      <c r="G14737" s="401"/>
      <c r="H14737" s="401"/>
      <c r="I14737" s="401"/>
      <c r="J14737" s="194"/>
      <c r="K14737" s="194"/>
      <c r="L14737" s="195"/>
      <c r="M14737" s="196"/>
      <c r="N14737" s="197"/>
      <c r="O14737" s="197"/>
      <c r="P14737" s="231"/>
    </row>
    <row r="14738" spans="2:16">
      <c r="B14738" s="351"/>
      <c r="C14738" s="435"/>
      <c r="D14738" s="399"/>
      <c r="E14738" s="400"/>
      <c r="G14738" s="401"/>
      <c r="H14738" s="401"/>
      <c r="I14738" s="401"/>
      <c r="J14738" s="194"/>
      <c r="K14738" s="194"/>
      <c r="L14738" s="195"/>
      <c r="M14738" s="196"/>
      <c r="N14738" s="197"/>
      <c r="O14738" s="197"/>
      <c r="P14738" s="231"/>
    </row>
    <row r="14739" spans="2:16">
      <c r="B14739" s="351"/>
      <c r="C14739" s="435"/>
      <c r="D14739" s="399"/>
      <c r="E14739" s="400"/>
      <c r="G14739" s="401"/>
      <c r="H14739" s="401"/>
      <c r="I14739" s="401"/>
      <c r="J14739" s="194"/>
      <c r="K14739" s="194"/>
      <c r="L14739" s="195"/>
      <c r="M14739" s="196"/>
      <c r="N14739" s="197"/>
      <c r="O14739" s="197"/>
      <c r="P14739" s="231"/>
    </row>
    <row r="14740" spans="2:16">
      <c r="B14740" s="351"/>
      <c r="C14740" s="435"/>
      <c r="D14740" s="399"/>
      <c r="E14740" s="400"/>
      <c r="G14740" s="401"/>
      <c r="H14740" s="401"/>
      <c r="I14740" s="401"/>
      <c r="J14740" s="194"/>
      <c r="K14740" s="194"/>
      <c r="L14740" s="195"/>
      <c r="M14740" s="196"/>
      <c r="N14740" s="197"/>
      <c r="O14740" s="197"/>
      <c r="P14740" s="231"/>
    </row>
    <row r="14741" spans="2:16">
      <c r="B14741" s="351"/>
      <c r="C14741" s="435"/>
      <c r="D14741" s="399"/>
      <c r="E14741" s="400"/>
      <c r="G14741" s="401"/>
      <c r="H14741" s="401"/>
      <c r="I14741" s="401"/>
      <c r="J14741" s="194"/>
      <c r="K14741" s="194"/>
      <c r="L14741" s="195"/>
      <c r="M14741" s="196"/>
      <c r="N14741" s="197"/>
      <c r="O14741" s="197"/>
      <c r="P14741" s="231"/>
    </row>
    <row r="14742" spans="2:16">
      <c r="B14742" s="351"/>
      <c r="C14742" s="435"/>
      <c r="D14742" s="399"/>
      <c r="E14742" s="400"/>
      <c r="G14742" s="401"/>
      <c r="H14742" s="401"/>
      <c r="I14742" s="401"/>
      <c r="J14742" s="194"/>
      <c r="K14742" s="194"/>
      <c r="L14742" s="195"/>
      <c r="M14742" s="196"/>
      <c r="N14742" s="197"/>
      <c r="O14742" s="197"/>
      <c r="P14742" s="231"/>
    </row>
    <row r="14743" spans="2:16">
      <c r="B14743" s="351"/>
      <c r="C14743" s="435"/>
      <c r="D14743" s="399"/>
      <c r="E14743" s="400"/>
      <c r="G14743" s="401"/>
      <c r="H14743" s="401"/>
      <c r="I14743" s="401"/>
      <c r="J14743" s="194"/>
      <c r="K14743" s="194"/>
      <c r="L14743" s="195"/>
      <c r="M14743" s="196"/>
      <c r="N14743" s="197"/>
      <c r="O14743" s="197"/>
      <c r="P14743" s="231"/>
    </row>
    <row r="14744" spans="2:16">
      <c r="B14744" s="351"/>
      <c r="C14744" s="435"/>
      <c r="D14744" s="399"/>
      <c r="E14744" s="400"/>
      <c r="G14744" s="401"/>
      <c r="H14744" s="401"/>
      <c r="I14744" s="401"/>
      <c r="J14744" s="194"/>
      <c r="K14744" s="194"/>
      <c r="L14744" s="195"/>
      <c r="M14744" s="196"/>
      <c r="N14744" s="197"/>
      <c r="O14744" s="197"/>
      <c r="P14744" s="231"/>
    </row>
    <row r="14745" spans="2:16">
      <c r="B14745" s="351"/>
      <c r="C14745" s="435"/>
      <c r="D14745" s="399"/>
      <c r="E14745" s="400"/>
      <c r="G14745" s="401"/>
      <c r="H14745" s="401"/>
      <c r="I14745" s="401"/>
      <c r="J14745" s="194"/>
      <c r="K14745" s="194"/>
      <c r="L14745" s="195"/>
      <c r="M14745" s="196"/>
      <c r="N14745" s="197"/>
      <c r="O14745" s="197"/>
      <c r="P14745" s="231"/>
    </row>
    <row r="14746" spans="2:16">
      <c r="B14746" s="351"/>
      <c r="C14746" s="435"/>
      <c r="D14746" s="399"/>
      <c r="E14746" s="400"/>
      <c r="G14746" s="401"/>
      <c r="H14746" s="401"/>
      <c r="I14746" s="401"/>
      <c r="J14746" s="194"/>
      <c r="K14746" s="194"/>
      <c r="L14746" s="195"/>
      <c r="M14746" s="196"/>
      <c r="N14746" s="197"/>
      <c r="O14746" s="197"/>
      <c r="P14746" s="231"/>
    </row>
    <row r="14747" spans="2:16">
      <c r="B14747" s="351"/>
      <c r="C14747" s="435"/>
      <c r="D14747" s="399"/>
      <c r="E14747" s="400"/>
      <c r="G14747" s="401"/>
      <c r="H14747" s="401"/>
      <c r="I14747" s="401"/>
      <c r="J14747" s="194"/>
      <c r="K14747" s="194"/>
      <c r="L14747" s="195"/>
      <c r="M14747" s="196"/>
      <c r="N14747" s="197"/>
      <c r="O14747" s="197"/>
      <c r="P14747" s="231"/>
    </row>
    <row r="14748" spans="2:16">
      <c r="B14748" s="351"/>
      <c r="C14748" s="435"/>
      <c r="D14748" s="399"/>
      <c r="E14748" s="400"/>
      <c r="G14748" s="401"/>
      <c r="H14748" s="401"/>
      <c r="I14748" s="401"/>
      <c r="J14748" s="194"/>
      <c r="K14748" s="194"/>
      <c r="L14748" s="195"/>
      <c r="M14748" s="196"/>
      <c r="N14748" s="197"/>
      <c r="O14748" s="197"/>
      <c r="P14748" s="231"/>
    </row>
    <row r="14749" spans="2:16">
      <c r="B14749" s="351"/>
      <c r="C14749" s="435"/>
      <c r="D14749" s="399"/>
      <c r="E14749" s="400"/>
      <c r="G14749" s="401"/>
      <c r="H14749" s="401"/>
      <c r="I14749" s="401"/>
      <c r="J14749" s="194"/>
      <c r="K14749" s="194"/>
      <c r="L14749" s="195"/>
      <c r="M14749" s="196"/>
      <c r="N14749" s="197"/>
      <c r="O14749" s="197"/>
      <c r="P14749" s="231"/>
    </row>
    <row r="14750" spans="2:16">
      <c r="B14750" s="351"/>
      <c r="C14750" s="435"/>
      <c r="D14750" s="399"/>
      <c r="E14750" s="400"/>
      <c r="G14750" s="401"/>
      <c r="H14750" s="401"/>
      <c r="I14750" s="401"/>
      <c r="J14750" s="194"/>
      <c r="K14750" s="194"/>
      <c r="L14750" s="195"/>
      <c r="M14750" s="196"/>
      <c r="N14750" s="197"/>
      <c r="O14750" s="197"/>
      <c r="P14750" s="231"/>
    </row>
    <row r="14751" spans="2:16">
      <c r="B14751" s="351"/>
      <c r="C14751" s="435"/>
      <c r="D14751" s="399"/>
      <c r="E14751" s="400"/>
      <c r="G14751" s="401"/>
      <c r="H14751" s="401"/>
      <c r="I14751" s="401"/>
      <c r="J14751" s="194"/>
      <c r="K14751" s="194"/>
      <c r="L14751" s="195"/>
      <c r="M14751" s="196"/>
      <c r="N14751" s="197"/>
      <c r="O14751" s="197"/>
      <c r="P14751" s="231"/>
    </row>
    <row r="14752" spans="2:16">
      <c r="B14752" s="351"/>
      <c r="C14752" s="435"/>
      <c r="D14752" s="399"/>
      <c r="E14752" s="400"/>
      <c r="G14752" s="401"/>
      <c r="H14752" s="401"/>
      <c r="I14752" s="401"/>
      <c r="J14752" s="194"/>
      <c r="K14752" s="194"/>
      <c r="L14752" s="195"/>
      <c r="M14752" s="196"/>
      <c r="N14752" s="197"/>
      <c r="O14752" s="197"/>
      <c r="P14752" s="231"/>
    </row>
    <row r="14753" spans="2:16">
      <c r="B14753" s="351"/>
      <c r="C14753" s="435"/>
      <c r="D14753" s="399"/>
      <c r="E14753" s="400"/>
      <c r="G14753" s="401"/>
      <c r="H14753" s="401"/>
      <c r="I14753" s="401"/>
      <c r="J14753" s="194"/>
      <c r="K14753" s="194"/>
      <c r="L14753" s="195"/>
      <c r="M14753" s="196"/>
      <c r="N14753" s="197"/>
      <c r="O14753" s="197"/>
      <c r="P14753" s="231"/>
    </row>
    <row r="14754" spans="2:16">
      <c r="B14754" s="351"/>
      <c r="C14754" s="435"/>
      <c r="D14754" s="399"/>
      <c r="E14754" s="400"/>
      <c r="G14754" s="401"/>
      <c r="H14754" s="401"/>
      <c r="I14754" s="401"/>
      <c r="J14754" s="194"/>
      <c r="K14754" s="194"/>
      <c r="L14754" s="195"/>
      <c r="M14754" s="196"/>
      <c r="N14754" s="197"/>
      <c r="O14754" s="197"/>
      <c r="P14754" s="231"/>
    </row>
    <row r="14755" spans="2:16">
      <c r="B14755" s="351"/>
      <c r="C14755" s="435"/>
      <c r="D14755" s="399"/>
      <c r="E14755" s="400"/>
      <c r="G14755" s="401"/>
      <c r="H14755" s="401"/>
      <c r="I14755" s="401"/>
      <c r="J14755" s="194"/>
      <c r="K14755" s="194"/>
      <c r="L14755" s="195"/>
      <c r="M14755" s="196"/>
      <c r="N14755" s="197"/>
      <c r="O14755" s="197"/>
      <c r="P14755" s="231"/>
    </row>
    <row r="14756" spans="2:16">
      <c r="B14756" s="351"/>
      <c r="C14756" s="435"/>
      <c r="D14756" s="399"/>
      <c r="E14756" s="400"/>
      <c r="G14756" s="401"/>
      <c r="H14756" s="401"/>
      <c r="I14756" s="401"/>
      <c r="J14756" s="194"/>
      <c r="K14756" s="194"/>
      <c r="L14756" s="195"/>
      <c r="M14756" s="196"/>
      <c r="N14756" s="197"/>
      <c r="O14756" s="197"/>
      <c r="P14756" s="231"/>
    </row>
    <row r="14757" spans="2:16">
      <c r="B14757" s="351"/>
      <c r="C14757" s="435"/>
      <c r="D14757" s="399"/>
      <c r="E14757" s="400"/>
      <c r="G14757" s="401"/>
      <c r="H14757" s="401"/>
      <c r="I14757" s="401"/>
      <c r="J14757" s="194"/>
      <c r="K14757" s="194"/>
      <c r="L14757" s="195"/>
      <c r="M14757" s="196"/>
      <c r="N14757" s="197"/>
      <c r="O14757" s="197"/>
      <c r="P14757" s="231"/>
    </row>
    <row r="14758" spans="2:16">
      <c r="B14758" s="351"/>
      <c r="C14758" s="435"/>
      <c r="D14758" s="399"/>
      <c r="E14758" s="400"/>
      <c r="G14758" s="401"/>
      <c r="H14758" s="401"/>
      <c r="I14758" s="401"/>
      <c r="J14758" s="194"/>
      <c r="K14758" s="194"/>
      <c r="L14758" s="195"/>
      <c r="M14758" s="196"/>
      <c r="N14758" s="197"/>
      <c r="O14758" s="197"/>
      <c r="P14758" s="231"/>
    </row>
    <row r="14759" spans="2:16">
      <c r="B14759" s="351"/>
      <c r="C14759" s="435"/>
      <c r="D14759" s="399"/>
      <c r="E14759" s="400"/>
      <c r="G14759" s="401"/>
      <c r="H14759" s="401"/>
      <c r="I14759" s="401"/>
      <c r="J14759" s="194"/>
      <c r="K14759" s="194"/>
      <c r="L14759" s="195"/>
      <c r="M14759" s="196"/>
      <c r="N14759" s="197"/>
      <c r="O14759" s="197"/>
      <c r="P14759" s="231"/>
    </row>
    <row r="14760" spans="2:16">
      <c r="B14760" s="351"/>
      <c r="C14760" s="435"/>
      <c r="D14760" s="399"/>
      <c r="E14760" s="400"/>
      <c r="G14760" s="401"/>
      <c r="H14760" s="401"/>
      <c r="I14760" s="401"/>
      <c r="J14760" s="194"/>
      <c r="K14760" s="194"/>
      <c r="L14760" s="195"/>
      <c r="M14760" s="196"/>
      <c r="N14760" s="197"/>
      <c r="O14760" s="197"/>
      <c r="P14760" s="231"/>
    </row>
    <row r="14761" spans="2:16">
      <c r="B14761" s="351"/>
      <c r="C14761" s="435"/>
      <c r="D14761" s="399"/>
      <c r="E14761" s="400"/>
      <c r="G14761" s="401"/>
      <c r="H14761" s="401"/>
      <c r="I14761" s="401"/>
      <c r="J14761" s="194"/>
      <c r="K14761" s="194"/>
      <c r="L14761" s="195"/>
      <c r="M14761" s="196"/>
      <c r="N14761" s="197"/>
      <c r="O14761" s="197"/>
      <c r="P14761" s="231"/>
    </row>
    <row r="14762" spans="2:16">
      <c r="B14762" s="351"/>
      <c r="C14762" s="435"/>
      <c r="D14762" s="399"/>
      <c r="E14762" s="400"/>
      <c r="G14762" s="401"/>
      <c r="H14762" s="401"/>
      <c r="I14762" s="401"/>
      <c r="J14762" s="194"/>
      <c r="K14762" s="194"/>
      <c r="L14762" s="195"/>
      <c r="M14762" s="196"/>
      <c r="N14762" s="197"/>
      <c r="O14762" s="197"/>
      <c r="P14762" s="231"/>
    </row>
    <row r="14763" spans="2:16">
      <c r="B14763" s="351"/>
      <c r="C14763" s="435"/>
      <c r="D14763" s="399"/>
      <c r="E14763" s="400"/>
      <c r="G14763" s="401"/>
      <c r="H14763" s="401"/>
      <c r="I14763" s="401"/>
      <c r="J14763" s="194"/>
      <c r="K14763" s="194"/>
      <c r="L14763" s="195"/>
      <c r="M14763" s="196"/>
      <c r="N14763" s="197"/>
      <c r="O14763" s="197"/>
      <c r="P14763" s="231"/>
    </row>
    <row r="14764" spans="2:16">
      <c r="B14764" s="351"/>
      <c r="C14764" s="435"/>
      <c r="D14764" s="399"/>
      <c r="E14764" s="400"/>
      <c r="G14764" s="401"/>
      <c r="H14764" s="401"/>
      <c r="I14764" s="401"/>
      <c r="J14764" s="194"/>
      <c r="K14764" s="194"/>
      <c r="L14764" s="195"/>
      <c r="M14764" s="196"/>
      <c r="N14764" s="197"/>
      <c r="O14764" s="197"/>
      <c r="P14764" s="231"/>
    </row>
    <row r="14765" spans="2:16">
      <c r="B14765" s="351"/>
      <c r="C14765" s="435"/>
      <c r="D14765" s="399"/>
      <c r="E14765" s="400"/>
      <c r="G14765" s="401"/>
      <c r="H14765" s="401"/>
      <c r="I14765" s="401"/>
      <c r="J14765" s="194"/>
      <c r="K14765" s="194"/>
      <c r="L14765" s="195"/>
      <c r="M14765" s="196"/>
      <c r="N14765" s="197"/>
      <c r="O14765" s="197"/>
      <c r="P14765" s="231"/>
    </row>
    <row r="14766" spans="2:16">
      <c r="B14766" s="351"/>
      <c r="C14766" s="435"/>
      <c r="D14766" s="399"/>
      <c r="E14766" s="400"/>
      <c r="G14766" s="401"/>
      <c r="H14766" s="401"/>
      <c r="I14766" s="401"/>
      <c r="J14766" s="194"/>
      <c r="K14766" s="194"/>
      <c r="L14766" s="195"/>
      <c r="M14766" s="196"/>
      <c r="N14766" s="197"/>
      <c r="O14766" s="197"/>
      <c r="P14766" s="231"/>
    </row>
    <row r="14767" spans="2:16">
      <c r="B14767" s="351"/>
      <c r="C14767" s="435"/>
      <c r="D14767" s="399"/>
      <c r="E14767" s="400"/>
      <c r="G14767" s="401"/>
      <c r="H14767" s="401"/>
      <c r="I14767" s="401"/>
      <c r="J14767" s="194"/>
      <c r="K14767" s="194"/>
      <c r="L14767" s="195"/>
      <c r="M14767" s="196"/>
      <c r="N14767" s="197"/>
      <c r="O14767" s="197"/>
      <c r="P14767" s="231"/>
    </row>
    <row r="14768" spans="2:16">
      <c r="B14768" s="351"/>
      <c r="C14768" s="435"/>
      <c r="D14768" s="399"/>
      <c r="E14768" s="400"/>
      <c r="G14768" s="401"/>
      <c r="H14768" s="401"/>
      <c r="I14768" s="401"/>
      <c r="J14768" s="194"/>
      <c r="K14768" s="194"/>
      <c r="L14768" s="195"/>
      <c r="M14768" s="196"/>
      <c r="N14768" s="197"/>
      <c r="O14768" s="197"/>
      <c r="P14768" s="231"/>
    </row>
    <row r="14769" spans="2:16">
      <c r="B14769" s="351"/>
      <c r="C14769" s="435"/>
      <c r="D14769" s="399"/>
      <c r="E14769" s="400"/>
      <c r="G14769" s="401"/>
      <c r="H14769" s="401"/>
      <c r="I14769" s="401"/>
      <c r="J14769" s="194"/>
      <c r="K14769" s="194"/>
      <c r="L14769" s="195"/>
      <c r="M14769" s="196"/>
      <c r="N14769" s="197"/>
      <c r="O14769" s="197"/>
      <c r="P14769" s="231"/>
    </row>
    <row r="14770" spans="2:16">
      <c r="B14770" s="351"/>
      <c r="C14770" s="435"/>
      <c r="D14770" s="399"/>
      <c r="E14770" s="400"/>
      <c r="G14770" s="401"/>
      <c r="H14770" s="401"/>
      <c r="I14770" s="401"/>
      <c r="J14770" s="194"/>
      <c r="K14770" s="194"/>
      <c r="L14770" s="195"/>
      <c r="M14770" s="196"/>
      <c r="N14770" s="197"/>
      <c r="O14770" s="197"/>
      <c r="P14770" s="231"/>
    </row>
    <row r="14771" spans="2:16">
      <c r="B14771" s="351"/>
      <c r="C14771" s="435"/>
      <c r="D14771" s="399"/>
      <c r="E14771" s="400"/>
      <c r="G14771" s="401"/>
      <c r="H14771" s="401"/>
      <c r="I14771" s="401"/>
      <c r="J14771" s="194"/>
      <c r="K14771" s="194"/>
      <c r="L14771" s="195"/>
      <c r="M14771" s="196"/>
      <c r="N14771" s="197"/>
      <c r="O14771" s="197"/>
      <c r="P14771" s="231"/>
    </row>
    <row r="14772" spans="2:16">
      <c r="B14772" s="351"/>
      <c r="C14772" s="435"/>
      <c r="D14772" s="399"/>
      <c r="E14772" s="400"/>
      <c r="G14772" s="401"/>
      <c r="H14772" s="401"/>
      <c r="I14772" s="401"/>
      <c r="J14772" s="194"/>
      <c r="K14772" s="194"/>
      <c r="L14772" s="195"/>
      <c r="M14772" s="196"/>
      <c r="N14772" s="197"/>
      <c r="O14772" s="197"/>
      <c r="P14772" s="231"/>
    </row>
    <row r="14773" spans="2:16">
      <c r="B14773" s="351"/>
      <c r="C14773" s="435"/>
      <c r="D14773" s="399"/>
      <c r="E14773" s="400"/>
      <c r="G14773" s="401"/>
      <c r="H14773" s="401"/>
      <c r="I14773" s="401"/>
      <c r="J14773" s="194"/>
      <c r="K14773" s="194"/>
      <c r="L14773" s="195"/>
      <c r="M14773" s="196"/>
      <c r="N14773" s="197"/>
      <c r="O14773" s="197"/>
      <c r="P14773" s="231"/>
    </row>
    <row r="14774" spans="2:16">
      <c r="B14774" s="351"/>
      <c r="C14774" s="435"/>
      <c r="D14774" s="399"/>
      <c r="E14774" s="400"/>
      <c r="G14774" s="401"/>
      <c r="H14774" s="401"/>
      <c r="I14774" s="401"/>
      <c r="J14774" s="194"/>
      <c r="K14774" s="194"/>
      <c r="L14774" s="195"/>
      <c r="M14774" s="196"/>
      <c r="N14774" s="197"/>
      <c r="O14774" s="197"/>
      <c r="P14774" s="231"/>
    </row>
    <row r="14775" spans="2:16">
      <c r="B14775" s="351"/>
      <c r="C14775" s="435"/>
      <c r="D14775" s="399"/>
      <c r="E14775" s="400"/>
      <c r="G14775" s="401"/>
      <c r="H14775" s="401"/>
      <c r="I14775" s="401"/>
      <c r="J14775" s="194"/>
      <c r="K14775" s="194"/>
      <c r="L14775" s="195"/>
      <c r="M14775" s="196"/>
      <c r="N14775" s="197"/>
      <c r="O14775" s="197"/>
      <c r="P14775" s="231"/>
    </row>
    <row r="14776" spans="2:16">
      <c r="B14776" s="351"/>
      <c r="C14776" s="435"/>
      <c r="D14776" s="399"/>
      <c r="E14776" s="400"/>
      <c r="G14776" s="401"/>
      <c r="H14776" s="401"/>
      <c r="I14776" s="401"/>
      <c r="J14776" s="194"/>
      <c r="K14776" s="194"/>
      <c r="L14776" s="195"/>
      <c r="M14776" s="196"/>
      <c r="N14776" s="197"/>
      <c r="O14776" s="197"/>
      <c r="P14776" s="231"/>
    </row>
    <row r="14777" spans="2:16">
      <c r="B14777" s="351"/>
      <c r="C14777" s="435"/>
      <c r="D14777" s="399"/>
      <c r="E14777" s="400"/>
      <c r="G14777" s="401"/>
      <c r="H14777" s="401"/>
      <c r="I14777" s="401"/>
      <c r="J14777" s="194"/>
      <c r="K14777" s="194"/>
      <c r="L14777" s="195"/>
      <c r="M14777" s="196"/>
      <c r="N14777" s="197"/>
      <c r="O14777" s="197"/>
      <c r="P14777" s="231"/>
    </row>
    <row r="14778" spans="2:16">
      <c r="B14778" s="351"/>
      <c r="C14778" s="435"/>
      <c r="D14778" s="399"/>
      <c r="E14778" s="400"/>
      <c r="G14778" s="401"/>
      <c r="H14778" s="401"/>
      <c r="I14778" s="401"/>
      <c r="J14778" s="194"/>
      <c r="K14778" s="194"/>
      <c r="L14778" s="195"/>
      <c r="M14778" s="196"/>
      <c r="N14778" s="197"/>
      <c r="O14778" s="197"/>
      <c r="P14778" s="231"/>
    </row>
    <row r="14779" spans="2:16">
      <c r="B14779" s="351"/>
      <c r="C14779" s="435"/>
      <c r="D14779" s="399"/>
      <c r="E14779" s="400"/>
      <c r="G14779" s="401"/>
      <c r="H14779" s="401"/>
      <c r="I14779" s="401"/>
      <c r="J14779" s="194"/>
      <c r="K14779" s="194"/>
      <c r="L14779" s="195"/>
      <c r="M14779" s="196"/>
      <c r="N14779" s="197"/>
      <c r="O14779" s="197"/>
      <c r="P14779" s="231"/>
    </row>
    <row r="14780" spans="2:16">
      <c r="B14780" s="351"/>
      <c r="C14780" s="435"/>
      <c r="D14780" s="399"/>
      <c r="E14780" s="400"/>
      <c r="G14780" s="401"/>
      <c r="H14780" s="401"/>
      <c r="I14780" s="401"/>
      <c r="J14780" s="194"/>
      <c r="K14780" s="194"/>
      <c r="L14780" s="195"/>
      <c r="M14780" s="196"/>
      <c r="N14780" s="197"/>
      <c r="O14780" s="197"/>
      <c r="P14780" s="231"/>
    </row>
    <row r="14781" spans="2:16">
      <c r="B14781" s="351"/>
      <c r="C14781" s="435"/>
      <c r="D14781" s="399"/>
      <c r="E14781" s="400"/>
      <c r="G14781" s="401"/>
      <c r="H14781" s="401"/>
      <c r="I14781" s="401"/>
      <c r="J14781" s="194"/>
      <c r="K14781" s="194"/>
      <c r="L14781" s="195"/>
      <c r="M14781" s="196"/>
      <c r="N14781" s="197"/>
      <c r="O14781" s="197"/>
      <c r="P14781" s="231"/>
    </row>
    <row r="14782" spans="2:16">
      <c r="B14782" s="351"/>
      <c r="C14782" s="435"/>
      <c r="D14782" s="399"/>
      <c r="E14782" s="400"/>
      <c r="G14782" s="401"/>
      <c r="H14782" s="401"/>
      <c r="I14782" s="401"/>
      <c r="J14782" s="194"/>
      <c r="K14782" s="194"/>
      <c r="L14782" s="195"/>
      <c r="M14782" s="196"/>
      <c r="N14782" s="197"/>
      <c r="O14782" s="197"/>
      <c r="P14782" s="231"/>
    </row>
    <row r="14783" spans="2:16">
      <c r="B14783" s="351"/>
      <c r="C14783" s="435"/>
      <c r="D14783" s="399"/>
      <c r="E14783" s="400"/>
      <c r="G14783" s="401"/>
      <c r="H14783" s="401"/>
      <c r="I14783" s="401"/>
      <c r="J14783" s="194"/>
      <c r="K14783" s="194"/>
      <c r="L14783" s="195"/>
      <c r="M14783" s="196"/>
      <c r="N14783" s="197"/>
      <c r="O14783" s="197"/>
      <c r="P14783" s="231"/>
    </row>
    <row r="14784" spans="2:16">
      <c r="B14784" s="351"/>
      <c r="C14784" s="435"/>
      <c r="D14784" s="399"/>
      <c r="E14784" s="400"/>
      <c r="G14784" s="401"/>
      <c r="H14784" s="401"/>
      <c r="I14784" s="401"/>
      <c r="J14784" s="194"/>
      <c r="K14784" s="194"/>
      <c r="L14784" s="195"/>
      <c r="M14784" s="196"/>
      <c r="N14784" s="197"/>
      <c r="O14784" s="197"/>
      <c r="P14784" s="231"/>
    </row>
    <row r="14785" spans="2:16">
      <c r="B14785" s="351"/>
      <c r="C14785" s="435"/>
      <c r="D14785" s="399"/>
      <c r="E14785" s="400"/>
      <c r="G14785" s="401"/>
      <c r="H14785" s="401"/>
      <c r="I14785" s="401"/>
      <c r="J14785" s="194"/>
      <c r="K14785" s="194"/>
      <c r="L14785" s="195"/>
      <c r="M14785" s="196"/>
      <c r="N14785" s="197"/>
      <c r="O14785" s="197"/>
      <c r="P14785" s="231"/>
    </row>
    <row r="14786" spans="2:16">
      <c r="B14786" s="351"/>
      <c r="C14786" s="435"/>
      <c r="D14786" s="399"/>
      <c r="E14786" s="400"/>
      <c r="G14786" s="401"/>
      <c r="H14786" s="401"/>
      <c r="I14786" s="401"/>
      <c r="J14786" s="194"/>
      <c r="K14786" s="194"/>
      <c r="L14786" s="195"/>
      <c r="M14786" s="196"/>
      <c r="N14786" s="197"/>
      <c r="O14786" s="197"/>
      <c r="P14786" s="231"/>
    </row>
    <row r="14787" spans="2:16">
      <c r="B14787" s="351"/>
      <c r="C14787" s="435"/>
      <c r="D14787" s="399"/>
      <c r="E14787" s="400"/>
      <c r="G14787" s="401"/>
      <c r="H14787" s="401"/>
      <c r="I14787" s="401"/>
      <c r="J14787" s="194"/>
      <c r="K14787" s="194"/>
      <c r="L14787" s="195"/>
      <c r="M14787" s="196"/>
      <c r="N14787" s="197"/>
      <c r="O14787" s="197"/>
      <c r="P14787" s="231"/>
    </row>
    <row r="14788" spans="2:16">
      <c r="B14788" s="351"/>
      <c r="C14788" s="435"/>
      <c r="D14788" s="399"/>
      <c r="E14788" s="400"/>
      <c r="G14788" s="401"/>
      <c r="H14788" s="401"/>
      <c r="I14788" s="401"/>
      <c r="J14788" s="194"/>
      <c r="K14788" s="194"/>
      <c r="L14788" s="195"/>
      <c r="M14788" s="196"/>
      <c r="N14788" s="197"/>
      <c r="O14788" s="197"/>
      <c r="P14788" s="231"/>
    </row>
    <row r="14789" spans="2:16">
      <c r="B14789" s="351"/>
      <c r="C14789" s="435"/>
      <c r="D14789" s="399"/>
      <c r="E14789" s="400"/>
      <c r="G14789" s="401"/>
      <c r="H14789" s="401"/>
      <c r="I14789" s="401"/>
      <c r="J14789" s="194"/>
      <c r="K14789" s="194"/>
      <c r="L14789" s="195"/>
      <c r="M14789" s="196"/>
      <c r="N14789" s="197"/>
      <c r="O14789" s="197"/>
      <c r="P14789" s="231"/>
    </row>
    <row r="14790" spans="2:16">
      <c r="B14790" s="351"/>
      <c r="C14790" s="435"/>
      <c r="D14790" s="399"/>
      <c r="E14790" s="400"/>
      <c r="G14790" s="401"/>
      <c r="H14790" s="401"/>
      <c r="I14790" s="401"/>
      <c r="J14790" s="194"/>
      <c r="K14790" s="194"/>
      <c r="L14790" s="195"/>
      <c r="M14790" s="196"/>
      <c r="N14790" s="197"/>
      <c r="O14790" s="197"/>
      <c r="P14790" s="231"/>
    </row>
    <row r="14791" spans="2:16">
      <c r="B14791" s="351"/>
      <c r="C14791" s="435"/>
      <c r="D14791" s="399"/>
      <c r="E14791" s="400"/>
      <c r="G14791" s="401"/>
      <c r="H14791" s="401"/>
      <c r="I14791" s="401"/>
      <c r="J14791" s="194"/>
      <c r="K14791" s="194"/>
      <c r="L14791" s="195"/>
      <c r="M14791" s="196"/>
      <c r="N14791" s="197"/>
      <c r="O14791" s="197"/>
      <c r="P14791" s="231"/>
    </row>
    <row r="14792" spans="2:16">
      <c r="B14792" s="351"/>
      <c r="C14792" s="435"/>
      <c r="D14792" s="399"/>
      <c r="E14792" s="400"/>
      <c r="G14792" s="401"/>
      <c r="H14792" s="401"/>
      <c r="I14792" s="401"/>
      <c r="J14792" s="194"/>
      <c r="K14792" s="194"/>
      <c r="L14792" s="195"/>
      <c r="M14792" s="196"/>
      <c r="N14792" s="197"/>
      <c r="O14792" s="197"/>
      <c r="P14792" s="231"/>
    </row>
    <row r="14793" spans="2:16">
      <c r="B14793" s="351"/>
      <c r="C14793" s="435"/>
      <c r="D14793" s="399"/>
      <c r="E14793" s="400"/>
      <c r="G14793" s="401"/>
      <c r="H14793" s="401"/>
      <c r="I14793" s="401"/>
      <c r="J14793" s="194"/>
      <c r="K14793" s="194"/>
      <c r="L14793" s="195"/>
      <c r="M14793" s="196"/>
      <c r="N14793" s="197"/>
      <c r="O14793" s="197"/>
      <c r="P14793" s="231"/>
    </row>
    <row r="14794" spans="2:16">
      <c r="B14794" s="351"/>
      <c r="C14794" s="435"/>
      <c r="D14794" s="399"/>
      <c r="E14794" s="400"/>
      <c r="G14794" s="401"/>
      <c r="H14794" s="401"/>
      <c r="I14794" s="401"/>
      <c r="J14794" s="194"/>
      <c r="K14794" s="194"/>
      <c r="L14794" s="195"/>
      <c r="M14794" s="196"/>
      <c r="N14794" s="197"/>
      <c r="O14794" s="197"/>
      <c r="P14794" s="231"/>
    </row>
    <row r="14795" spans="2:16">
      <c r="B14795" s="351"/>
      <c r="C14795" s="435"/>
      <c r="D14795" s="399"/>
      <c r="E14795" s="400"/>
      <c r="G14795" s="401"/>
      <c r="H14795" s="401"/>
      <c r="I14795" s="401"/>
      <c r="J14795" s="194"/>
      <c r="K14795" s="194"/>
      <c r="L14795" s="195"/>
      <c r="M14795" s="196"/>
      <c r="N14795" s="197"/>
      <c r="O14795" s="197"/>
      <c r="P14795" s="231"/>
    </row>
    <row r="14796" spans="2:16">
      <c r="B14796" s="351"/>
      <c r="C14796" s="435"/>
      <c r="D14796" s="399"/>
      <c r="E14796" s="400"/>
      <c r="G14796" s="401"/>
      <c r="H14796" s="401"/>
      <c r="I14796" s="401"/>
      <c r="J14796" s="194"/>
      <c r="K14796" s="194"/>
      <c r="L14796" s="195"/>
      <c r="M14796" s="196"/>
      <c r="N14796" s="197"/>
      <c r="O14796" s="197"/>
      <c r="P14796" s="231"/>
    </row>
    <row r="14797" spans="2:16">
      <c r="B14797" s="351"/>
      <c r="C14797" s="435"/>
      <c r="D14797" s="399"/>
      <c r="E14797" s="400"/>
      <c r="G14797" s="401"/>
      <c r="H14797" s="401"/>
      <c r="I14797" s="401"/>
      <c r="J14797" s="194"/>
      <c r="K14797" s="194"/>
      <c r="L14797" s="195"/>
      <c r="M14797" s="196"/>
      <c r="N14797" s="197"/>
      <c r="O14797" s="197"/>
      <c r="P14797" s="231"/>
    </row>
    <row r="14798" spans="2:16">
      <c r="B14798" s="351"/>
      <c r="C14798" s="435"/>
      <c r="D14798" s="399"/>
      <c r="E14798" s="400"/>
      <c r="G14798" s="401"/>
      <c r="H14798" s="401"/>
      <c r="I14798" s="401"/>
      <c r="J14798" s="194"/>
      <c r="K14798" s="194"/>
      <c r="L14798" s="195"/>
      <c r="M14798" s="196"/>
      <c r="N14798" s="197"/>
      <c r="O14798" s="197"/>
      <c r="P14798" s="231"/>
    </row>
    <row r="14799" spans="2:16">
      <c r="B14799" s="351"/>
      <c r="C14799" s="435"/>
      <c r="D14799" s="399"/>
      <c r="E14799" s="400"/>
      <c r="G14799" s="401"/>
      <c r="H14799" s="401"/>
      <c r="I14799" s="401"/>
      <c r="J14799" s="194"/>
      <c r="K14799" s="194"/>
      <c r="L14799" s="195"/>
      <c r="M14799" s="196"/>
      <c r="N14799" s="197"/>
      <c r="O14799" s="197"/>
      <c r="P14799" s="231"/>
    </row>
    <row r="14800" spans="2:16">
      <c r="B14800" s="351"/>
      <c r="C14800" s="435"/>
      <c r="D14800" s="399"/>
      <c r="E14800" s="400"/>
      <c r="G14800" s="401"/>
      <c r="H14800" s="401"/>
      <c r="I14800" s="401"/>
      <c r="J14800" s="194"/>
      <c r="K14800" s="194"/>
      <c r="L14800" s="195"/>
      <c r="M14800" s="196"/>
      <c r="N14800" s="197"/>
      <c r="O14800" s="197"/>
      <c r="P14800" s="231"/>
    </row>
    <row r="14801" spans="2:16">
      <c r="B14801" s="351"/>
      <c r="C14801" s="435"/>
      <c r="D14801" s="399"/>
      <c r="E14801" s="400"/>
      <c r="G14801" s="401"/>
      <c r="H14801" s="401"/>
      <c r="I14801" s="401"/>
      <c r="J14801" s="194"/>
      <c r="K14801" s="194"/>
      <c r="L14801" s="195"/>
      <c r="M14801" s="196"/>
      <c r="N14801" s="197"/>
      <c r="O14801" s="197"/>
      <c r="P14801" s="231"/>
    </row>
    <row r="14802" spans="2:16">
      <c r="B14802" s="351"/>
      <c r="C14802" s="435"/>
      <c r="D14802" s="399"/>
      <c r="E14802" s="400"/>
      <c r="G14802" s="401"/>
      <c r="H14802" s="401"/>
      <c r="I14802" s="401"/>
      <c r="J14802" s="194"/>
      <c r="K14802" s="194"/>
      <c r="L14802" s="195"/>
      <c r="M14802" s="196"/>
      <c r="N14802" s="197"/>
      <c r="O14802" s="197"/>
      <c r="P14802" s="231"/>
    </row>
    <row r="14803" spans="2:16">
      <c r="B14803" s="351"/>
      <c r="C14803" s="435"/>
      <c r="D14803" s="399"/>
      <c r="E14803" s="400"/>
      <c r="G14803" s="401"/>
      <c r="H14803" s="401"/>
      <c r="I14803" s="401"/>
      <c r="J14803" s="194"/>
      <c r="K14803" s="194"/>
      <c r="L14803" s="195"/>
      <c r="M14803" s="196"/>
      <c r="N14803" s="197"/>
      <c r="O14803" s="197"/>
      <c r="P14803" s="231"/>
    </row>
    <row r="14804" spans="2:16">
      <c r="B14804" s="351"/>
      <c r="C14804" s="435"/>
      <c r="D14804" s="399"/>
      <c r="E14804" s="400"/>
      <c r="G14804" s="401"/>
      <c r="H14804" s="401"/>
      <c r="I14804" s="401"/>
      <c r="J14804" s="194"/>
      <c r="K14804" s="194"/>
      <c r="L14804" s="195"/>
      <c r="M14804" s="196"/>
      <c r="N14804" s="197"/>
      <c r="O14804" s="197"/>
      <c r="P14804" s="231"/>
    </row>
    <row r="14805" spans="2:16">
      <c r="B14805" s="351"/>
      <c r="C14805" s="435"/>
      <c r="D14805" s="399"/>
      <c r="E14805" s="400"/>
      <c r="G14805" s="401"/>
      <c r="H14805" s="401"/>
      <c r="I14805" s="401"/>
      <c r="J14805" s="194"/>
      <c r="K14805" s="194"/>
      <c r="L14805" s="195"/>
      <c r="M14805" s="196"/>
      <c r="N14805" s="197"/>
      <c r="O14805" s="197"/>
      <c r="P14805" s="231"/>
    </row>
    <row r="14806" spans="2:16">
      <c r="B14806" s="351"/>
      <c r="C14806" s="435"/>
      <c r="D14806" s="399"/>
      <c r="E14806" s="400"/>
      <c r="G14806" s="401"/>
      <c r="H14806" s="401"/>
      <c r="I14806" s="401"/>
      <c r="J14806" s="194"/>
      <c r="K14806" s="194"/>
      <c r="L14806" s="195"/>
      <c r="M14806" s="196"/>
      <c r="N14806" s="197"/>
      <c r="O14806" s="197"/>
      <c r="P14806" s="231"/>
    </row>
    <row r="14807" spans="2:16">
      <c r="B14807" s="351"/>
      <c r="C14807" s="435"/>
      <c r="D14807" s="399"/>
      <c r="E14807" s="400"/>
      <c r="G14807" s="401"/>
      <c r="H14807" s="401"/>
      <c r="I14807" s="401"/>
      <c r="J14807" s="194"/>
      <c r="K14807" s="194"/>
      <c r="L14807" s="195"/>
      <c r="M14807" s="196"/>
      <c r="N14807" s="197"/>
      <c r="O14807" s="197"/>
      <c r="P14807" s="231"/>
    </row>
    <row r="14808" spans="2:16">
      <c r="B14808" s="351"/>
      <c r="C14808" s="435"/>
      <c r="D14808" s="399"/>
      <c r="E14808" s="400"/>
      <c r="G14808" s="401"/>
      <c r="H14808" s="401"/>
      <c r="I14808" s="401"/>
      <c r="J14808" s="194"/>
      <c r="K14808" s="194"/>
      <c r="L14808" s="195"/>
      <c r="M14808" s="196"/>
      <c r="N14808" s="197"/>
      <c r="O14808" s="197"/>
      <c r="P14808" s="231"/>
    </row>
    <row r="14809" spans="2:16">
      <c r="B14809" s="351"/>
      <c r="C14809" s="435"/>
      <c r="D14809" s="399"/>
      <c r="E14809" s="400"/>
      <c r="G14809" s="401"/>
      <c r="H14809" s="401"/>
      <c r="I14809" s="401"/>
      <c r="J14809" s="194"/>
      <c r="K14809" s="194"/>
      <c r="L14809" s="195"/>
      <c r="M14809" s="196"/>
      <c r="N14809" s="197"/>
      <c r="O14809" s="197"/>
      <c r="P14809" s="231"/>
    </row>
    <row r="14810" spans="2:16">
      <c r="B14810" s="351"/>
      <c r="C14810" s="435"/>
      <c r="D14810" s="399"/>
      <c r="E14810" s="400"/>
      <c r="G14810" s="401"/>
      <c r="H14810" s="401"/>
      <c r="I14810" s="401"/>
      <c r="J14810" s="194"/>
      <c r="K14810" s="194"/>
      <c r="L14810" s="195"/>
      <c r="M14810" s="196"/>
      <c r="N14810" s="197"/>
      <c r="O14810" s="197"/>
      <c r="P14810" s="231"/>
    </row>
    <row r="14811" spans="2:16">
      <c r="B14811" s="351"/>
      <c r="C14811" s="435"/>
      <c r="D14811" s="399"/>
      <c r="E14811" s="400"/>
      <c r="G14811" s="401"/>
      <c r="H14811" s="401"/>
      <c r="I14811" s="401"/>
      <c r="J14811" s="194"/>
      <c r="K14811" s="194"/>
      <c r="L14811" s="195"/>
      <c r="M14811" s="196"/>
      <c r="N14811" s="197"/>
      <c r="O14811" s="197"/>
      <c r="P14811" s="231"/>
    </row>
    <row r="14812" spans="2:16">
      <c r="B14812" s="351"/>
      <c r="C14812" s="435"/>
      <c r="D14812" s="399"/>
      <c r="E14812" s="400"/>
      <c r="G14812" s="401"/>
      <c r="H14812" s="401"/>
      <c r="I14812" s="401"/>
      <c r="J14812" s="194"/>
      <c r="K14812" s="194"/>
      <c r="L14812" s="195"/>
      <c r="M14812" s="196"/>
      <c r="N14812" s="197"/>
      <c r="O14812" s="197"/>
      <c r="P14812" s="231"/>
    </row>
    <row r="14813" spans="2:16">
      <c r="B14813" s="351"/>
      <c r="C14813" s="435"/>
      <c r="D14813" s="399"/>
      <c r="E14813" s="400"/>
      <c r="G14813" s="401"/>
      <c r="H14813" s="401"/>
      <c r="I14813" s="401"/>
      <c r="J14813" s="194"/>
      <c r="K14813" s="194"/>
      <c r="L14813" s="195"/>
      <c r="M14813" s="196"/>
      <c r="N14813" s="197"/>
      <c r="O14813" s="197"/>
      <c r="P14813" s="231"/>
    </row>
    <row r="14814" spans="2:16">
      <c r="B14814" s="351"/>
      <c r="C14814" s="435"/>
      <c r="D14814" s="399"/>
      <c r="E14814" s="400"/>
      <c r="G14814" s="401"/>
      <c r="H14814" s="401"/>
      <c r="I14814" s="401"/>
      <c r="J14814" s="194"/>
      <c r="K14814" s="194"/>
      <c r="L14814" s="195"/>
      <c r="M14814" s="196"/>
      <c r="N14814" s="197"/>
      <c r="O14814" s="197"/>
      <c r="P14814" s="231"/>
    </row>
    <row r="14815" spans="2:16">
      <c r="B14815" s="351"/>
      <c r="C14815" s="435"/>
      <c r="D14815" s="399"/>
      <c r="E14815" s="400"/>
      <c r="G14815" s="401"/>
      <c r="H14815" s="401"/>
      <c r="I14815" s="401"/>
      <c r="J14815" s="194"/>
      <c r="K14815" s="194"/>
      <c r="L14815" s="195"/>
      <c r="M14815" s="196"/>
      <c r="N14815" s="197"/>
      <c r="O14815" s="197"/>
      <c r="P14815" s="231"/>
    </row>
    <row r="14816" spans="2:16">
      <c r="B14816" s="351"/>
      <c r="C14816" s="435"/>
      <c r="D14816" s="399"/>
      <c r="E14816" s="400"/>
      <c r="G14816" s="401"/>
      <c r="H14816" s="401"/>
      <c r="I14816" s="401"/>
      <c r="J14816" s="194"/>
      <c r="K14816" s="194"/>
      <c r="L14816" s="195"/>
      <c r="M14816" s="196"/>
      <c r="N14816" s="197"/>
      <c r="O14816" s="197"/>
      <c r="P14816" s="231"/>
    </row>
    <row r="14817" spans="2:16">
      <c r="B14817" s="351"/>
      <c r="C14817" s="435"/>
      <c r="D14817" s="399"/>
      <c r="E14817" s="400"/>
      <c r="G14817" s="401"/>
      <c r="H14817" s="401"/>
      <c r="I14817" s="401"/>
      <c r="J14817" s="194"/>
      <c r="K14817" s="194"/>
      <c r="L14817" s="195"/>
      <c r="M14817" s="196"/>
      <c r="N14817" s="197"/>
      <c r="O14817" s="197"/>
      <c r="P14817" s="231"/>
    </row>
    <row r="14818" spans="2:16">
      <c r="B14818" s="351"/>
      <c r="C14818" s="435"/>
      <c r="D14818" s="399"/>
      <c r="E14818" s="400"/>
      <c r="G14818" s="401"/>
      <c r="H14818" s="401"/>
      <c r="I14818" s="401"/>
      <c r="J14818" s="194"/>
      <c r="K14818" s="194"/>
      <c r="L14818" s="195"/>
      <c r="M14818" s="196"/>
      <c r="N14818" s="197"/>
      <c r="O14818" s="197"/>
      <c r="P14818" s="231"/>
    </row>
    <row r="14819" spans="2:16">
      <c r="B14819" s="351"/>
      <c r="C14819" s="435"/>
      <c r="D14819" s="399"/>
      <c r="E14819" s="400"/>
      <c r="G14819" s="401"/>
      <c r="H14819" s="401"/>
      <c r="I14819" s="401"/>
      <c r="J14819" s="194"/>
      <c r="K14819" s="194"/>
      <c r="L14819" s="195"/>
      <c r="M14819" s="196"/>
      <c r="N14819" s="197"/>
      <c r="O14819" s="197"/>
      <c r="P14819" s="231"/>
    </row>
    <row r="14820" spans="2:16">
      <c r="B14820" s="351"/>
      <c r="C14820" s="435"/>
      <c r="D14820" s="399"/>
      <c r="E14820" s="400"/>
      <c r="G14820" s="401"/>
      <c r="H14820" s="401"/>
      <c r="I14820" s="401"/>
      <c r="J14820" s="194"/>
      <c r="K14820" s="194"/>
      <c r="L14820" s="195"/>
      <c r="M14820" s="196"/>
      <c r="N14820" s="197"/>
      <c r="O14820" s="197"/>
      <c r="P14820" s="231"/>
    </row>
    <row r="14821" spans="2:16">
      <c r="B14821" s="351"/>
      <c r="C14821" s="435"/>
      <c r="D14821" s="399"/>
      <c r="E14821" s="400"/>
      <c r="G14821" s="401"/>
      <c r="H14821" s="401"/>
      <c r="I14821" s="401"/>
      <c r="J14821" s="194"/>
      <c r="K14821" s="194"/>
      <c r="L14821" s="195"/>
      <c r="M14821" s="196"/>
      <c r="N14821" s="197"/>
      <c r="O14821" s="197"/>
      <c r="P14821" s="231"/>
    </row>
    <row r="14822" spans="2:16">
      <c r="B14822" s="351"/>
      <c r="C14822" s="435"/>
      <c r="D14822" s="399"/>
      <c r="E14822" s="400"/>
      <c r="G14822" s="401"/>
      <c r="H14822" s="401"/>
      <c r="I14822" s="401"/>
      <c r="J14822" s="194"/>
      <c r="K14822" s="194"/>
      <c r="L14822" s="195"/>
      <c r="M14822" s="196"/>
      <c r="N14822" s="197"/>
      <c r="O14822" s="197"/>
      <c r="P14822" s="231"/>
    </row>
    <row r="14823" spans="2:16">
      <c r="B14823" s="351"/>
      <c r="C14823" s="435"/>
      <c r="D14823" s="399"/>
      <c r="E14823" s="400"/>
      <c r="G14823" s="401"/>
      <c r="H14823" s="401"/>
      <c r="I14823" s="401"/>
      <c r="J14823" s="194"/>
      <c r="K14823" s="194"/>
      <c r="L14823" s="195"/>
      <c r="M14823" s="196"/>
      <c r="N14823" s="197"/>
      <c r="O14823" s="197"/>
      <c r="P14823" s="231"/>
    </row>
    <row r="14824" spans="2:16">
      <c r="B14824" s="351"/>
      <c r="C14824" s="435"/>
      <c r="D14824" s="399"/>
      <c r="E14824" s="400"/>
      <c r="G14824" s="401"/>
      <c r="H14824" s="401"/>
      <c r="I14824" s="401"/>
      <c r="J14824" s="194"/>
      <c r="K14824" s="194"/>
      <c r="L14824" s="195"/>
      <c r="M14824" s="196"/>
      <c r="N14824" s="197"/>
      <c r="O14824" s="197"/>
      <c r="P14824" s="231"/>
    </row>
    <row r="14825" spans="2:16">
      <c r="B14825" s="351"/>
      <c r="C14825" s="435"/>
      <c r="D14825" s="399"/>
      <c r="E14825" s="400"/>
      <c r="G14825" s="401"/>
      <c r="H14825" s="401"/>
      <c r="I14825" s="401"/>
      <c r="J14825" s="194"/>
      <c r="K14825" s="194"/>
      <c r="L14825" s="195"/>
      <c r="M14825" s="196"/>
      <c r="N14825" s="197"/>
      <c r="O14825" s="197"/>
      <c r="P14825" s="231"/>
    </row>
    <row r="14826" spans="2:16">
      <c r="B14826" s="351"/>
      <c r="C14826" s="435"/>
      <c r="D14826" s="399"/>
      <c r="E14826" s="400"/>
      <c r="G14826" s="401"/>
      <c r="H14826" s="401"/>
      <c r="I14826" s="401"/>
      <c r="J14826" s="194"/>
      <c r="K14826" s="194"/>
      <c r="L14826" s="195"/>
      <c r="M14826" s="196"/>
      <c r="N14826" s="197"/>
      <c r="O14826" s="197"/>
      <c r="P14826" s="231"/>
    </row>
    <row r="14827" spans="2:16">
      <c r="B14827" s="351"/>
      <c r="C14827" s="435"/>
      <c r="D14827" s="399"/>
      <c r="E14827" s="400"/>
      <c r="G14827" s="401"/>
      <c r="H14827" s="401"/>
      <c r="I14827" s="401"/>
      <c r="J14827" s="194"/>
      <c r="K14827" s="194"/>
      <c r="L14827" s="195"/>
      <c r="M14827" s="196"/>
      <c r="N14827" s="197"/>
      <c r="O14827" s="197"/>
      <c r="P14827" s="231"/>
    </row>
    <row r="14828" spans="2:16">
      <c r="B14828" s="351"/>
      <c r="C14828" s="435"/>
      <c r="D14828" s="399"/>
      <c r="E14828" s="400"/>
      <c r="G14828" s="401"/>
      <c r="H14828" s="401"/>
      <c r="I14828" s="401"/>
      <c r="J14828" s="194"/>
      <c r="K14828" s="194"/>
      <c r="L14828" s="195"/>
      <c r="M14828" s="196"/>
      <c r="N14828" s="197"/>
      <c r="O14828" s="197"/>
      <c r="P14828" s="231"/>
    </row>
    <row r="14829" spans="2:16">
      <c r="B14829" s="351"/>
      <c r="C14829" s="435"/>
      <c r="D14829" s="399"/>
      <c r="E14829" s="400"/>
      <c r="G14829" s="401"/>
      <c r="H14829" s="401"/>
      <c r="I14829" s="401"/>
      <c r="J14829" s="194"/>
      <c r="K14829" s="194"/>
      <c r="L14829" s="195"/>
      <c r="M14829" s="196"/>
      <c r="N14829" s="197"/>
      <c r="O14829" s="197"/>
      <c r="P14829" s="231"/>
    </row>
    <row r="14830" spans="2:16">
      <c r="B14830" s="402"/>
      <c r="C14830" s="436"/>
      <c r="D14830" s="404"/>
      <c r="E14830" s="405"/>
      <c r="G14830" s="406"/>
      <c r="H14830" s="406"/>
      <c r="I14830" s="406"/>
      <c r="J14830" s="194"/>
      <c r="K14830" s="194"/>
      <c r="L14830" s="195"/>
      <c r="M14830" s="196"/>
      <c r="N14830" s="197"/>
      <c r="O14830" s="197"/>
      <c r="P14830" s="221"/>
    </row>
    <row r="14831" spans="2:16">
      <c r="B14831" s="351"/>
      <c r="C14831" s="435"/>
      <c r="D14831" s="399"/>
      <c r="E14831" s="400"/>
      <c r="G14831" s="401"/>
      <c r="H14831" s="401"/>
      <c r="I14831" s="401"/>
      <c r="J14831" s="194"/>
      <c r="K14831" s="194"/>
      <c r="L14831" s="195"/>
      <c r="M14831" s="196"/>
      <c r="N14831" s="197"/>
      <c r="O14831" s="197"/>
      <c r="P14831" s="231"/>
    </row>
    <row r="14832" spans="2:16">
      <c r="B14832" s="351"/>
      <c r="C14832" s="435"/>
      <c r="D14832" s="399"/>
      <c r="E14832" s="400"/>
      <c r="G14832" s="401"/>
      <c r="H14832" s="401"/>
      <c r="I14832" s="401"/>
      <c r="J14832" s="194"/>
      <c r="K14832" s="194"/>
      <c r="L14832" s="195"/>
      <c r="M14832" s="196"/>
      <c r="N14832" s="197"/>
      <c r="O14832" s="197"/>
      <c r="P14832" s="231"/>
    </row>
    <row r="14833" spans="2:16">
      <c r="B14833" s="351"/>
      <c r="C14833" s="435"/>
      <c r="D14833" s="399"/>
      <c r="E14833" s="400"/>
      <c r="G14833" s="401"/>
      <c r="H14833" s="401"/>
      <c r="I14833" s="401"/>
      <c r="J14833" s="194"/>
      <c r="K14833" s="194"/>
      <c r="L14833" s="195"/>
      <c r="M14833" s="196"/>
      <c r="N14833" s="197"/>
      <c r="O14833" s="197"/>
      <c r="P14833" s="231"/>
    </row>
    <row r="14834" spans="2:16">
      <c r="B14834" s="351"/>
      <c r="C14834" s="435"/>
      <c r="D14834" s="399"/>
      <c r="E14834" s="400"/>
      <c r="G14834" s="401"/>
      <c r="H14834" s="401"/>
      <c r="I14834" s="401"/>
      <c r="J14834" s="194"/>
      <c r="K14834" s="194"/>
      <c r="L14834" s="195"/>
      <c r="M14834" s="196"/>
      <c r="N14834" s="197"/>
      <c r="O14834" s="197"/>
      <c r="P14834" s="231"/>
    </row>
    <row r="14835" spans="2:16">
      <c r="B14835" s="351"/>
      <c r="C14835" s="435"/>
      <c r="D14835" s="399"/>
      <c r="E14835" s="400"/>
      <c r="G14835" s="401"/>
      <c r="H14835" s="401"/>
      <c r="I14835" s="401"/>
      <c r="J14835" s="194"/>
      <c r="K14835" s="194"/>
      <c r="L14835" s="195"/>
      <c r="M14835" s="196"/>
      <c r="N14835" s="197"/>
      <c r="O14835" s="197"/>
      <c r="P14835" s="231"/>
    </row>
    <row r="14836" spans="2:16">
      <c r="B14836" s="351"/>
      <c r="C14836" s="435"/>
      <c r="D14836" s="399"/>
      <c r="E14836" s="400"/>
      <c r="G14836" s="401"/>
      <c r="H14836" s="401"/>
      <c r="I14836" s="401"/>
      <c r="J14836" s="194"/>
      <c r="K14836" s="194"/>
      <c r="L14836" s="195"/>
      <c r="M14836" s="196"/>
      <c r="N14836" s="197"/>
      <c r="O14836" s="197"/>
      <c r="P14836" s="231"/>
    </row>
    <row r="14837" spans="2:16">
      <c r="B14837" s="351"/>
      <c r="C14837" s="435"/>
      <c r="D14837" s="399"/>
      <c r="E14837" s="400"/>
      <c r="G14837" s="401"/>
      <c r="H14837" s="401"/>
      <c r="I14837" s="401"/>
      <c r="J14837" s="194"/>
      <c r="K14837" s="194"/>
      <c r="L14837" s="195"/>
      <c r="M14837" s="196"/>
      <c r="N14837" s="197"/>
      <c r="O14837" s="197"/>
      <c r="P14837" s="231"/>
    </row>
    <row r="14838" spans="2:16">
      <c r="B14838" s="351"/>
      <c r="C14838" s="435"/>
      <c r="D14838" s="399"/>
      <c r="E14838" s="400"/>
      <c r="G14838" s="401"/>
      <c r="H14838" s="401"/>
      <c r="I14838" s="401"/>
      <c r="J14838" s="194"/>
      <c r="K14838" s="194"/>
      <c r="L14838" s="195"/>
      <c r="M14838" s="196"/>
      <c r="N14838" s="197"/>
      <c r="O14838" s="197"/>
      <c r="P14838" s="231"/>
    </row>
    <row r="14839" spans="2:16">
      <c r="B14839" s="351"/>
      <c r="C14839" s="435"/>
      <c r="D14839" s="399"/>
      <c r="E14839" s="400"/>
      <c r="G14839" s="401"/>
      <c r="H14839" s="401"/>
      <c r="I14839" s="401"/>
      <c r="J14839" s="194"/>
      <c r="K14839" s="194"/>
      <c r="L14839" s="195"/>
      <c r="M14839" s="196"/>
      <c r="N14839" s="197"/>
      <c r="O14839" s="197"/>
      <c r="P14839" s="231"/>
    </row>
    <row r="14840" spans="2:16">
      <c r="B14840" s="351"/>
      <c r="C14840" s="435"/>
      <c r="D14840" s="399"/>
      <c r="E14840" s="400"/>
      <c r="G14840" s="401"/>
      <c r="H14840" s="401"/>
      <c r="I14840" s="401"/>
      <c r="J14840" s="194"/>
      <c r="K14840" s="194"/>
      <c r="L14840" s="195"/>
      <c r="M14840" s="196"/>
      <c r="N14840" s="197"/>
      <c r="O14840" s="197"/>
      <c r="P14840" s="231"/>
    </row>
    <row r="14841" spans="2:16">
      <c r="B14841" s="351"/>
      <c r="C14841" s="435"/>
      <c r="D14841" s="399"/>
      <c r="E14841" s="400"/>
      <c r="G14841" s="401"/>
      <c r="H14841" s="401"/>
      <c r="I14841" s="401"/>
      <c r="J14841" s="194"/>
      <c r="K14841" s="194"/>
      <c r="L14841" s="195"/>
      <c r="M14841" s="196"/>
      <c r="N14841" s="197"/>
      <c r="O14841" s="197"/>
      <c r="P14841" s="231"/>
    </row>
    <row r="14842" spans="2:16">
      <c r="B14842" s="351"/>
      <c r="C14842" s="435"/>
      <c r="D14842" s="399"/>
      <c r="E14842" s="400"/>
      <c r="G14842" s="401"/>
      <c r="H14842" s="401"/>
      <c r="I14842" s="401"/>
      <c r="J14842" s="194"/>
      <c r="K14842" s="194"/>
      <c r="L14842" s="195"/>
      <c r="M14842" s="196"/>
      <c r="N14842" s="197"/>
      <c r="O14842" s="197"/>
      <c r="P14842" s="231"/>
    </row>
    <row r="14843" spans="2:16">
      <c r="B14843" s="351"/>
      <c r="C14843" s="435"/>
      <c r="D14843" s="399"/>
      <c r="E14843" s="400"/>
      <c r="G14843" s="401"/>
      <c r="H14843" s="401"/>
      <c r="I14843" s="401"/>
      <c r="J14843" s="194"/>
      <c r="K14843" s="194"/>
      <c r="L14843" s="195"/>
      <c r="M14843" s="196"/>
      <c r="N14843" s="197"/>
      <c r="O14843" s="197"/>
      <c r="P14843" s="231"/>
    </row>
    <row r="14844" spans="2:16">
      <c r="B14844" s="351"/>
      <c r="C14844" s="435"/>
      <c r="D14844" s="399"/>
      <c r="E14844" s="400"/>
      <c r="G14844" s="401"/>
      <c r="H14844" s="401"/>
      <c r="I14844" s="401"/>
      <c r="J14844" s="194"/>
      <c r="K14844" s="194"/>
      <c r="L14844" s="195"/>
      <c r="M14844" s="196"/>
      <c r="N14844" s="197"/>
      <c r="O14844" s="197"/>
      <c r="P14844" s="231"/>
    </row>
    <row r="14845" spans="2:16">
      <c r="B14845" s="351"/>
      <c r="C14845" s="435"/>
      <c r="D14845" s="399"/>
      <c r="E14845" s="400"/>
      <c r="G14845" s="401"/>
      <c r="H14845" s="401"/>
      <c r="I14845" s="401"/>
      <c r="J14845" s="194"/>
      <c r="K14845" s="194"/>
      <c r="L14845" s="195"/>
      <c r="M14845" s="196"/>
      <c r="N14845" s="197"/>
      <c r="O14845" s="197"/>
      <c r="P14845" s="231"/>
    </row>
    <row r="14846" spans="2:16">
      <c r="B14846" s="351"/>
      <c r="C14846" s="435"/>
      <c r="D14846" s="399"/>
      <c r="E14846" s="400"/>
      <c r="G14846" s="401"/>
      <c r="H14846" s="401"/>
      <c r="I14846" s="401"/>
      <c r="J14846" s="194"/>
      <c r="K14846" s="194"/>
      <c r="L14846" s="195"/>
      <c r="M14846" s="196"/>
      <c r="N14846" s="197"/>
      <c r="O14846" s="197"/>
      <c r="P14846" s="231"/>
    </row>
    <row r="14847" spans="2:16">
      <c r="B14847" s="351"/>
      <c r="C14847" s="435"/>
      <c r="D14847" s="399"/>
      <c r="E14847" s="400"/>
      <c r="G14847" s="401"/>
      <c r="H14847" s="401"/>
      <c r="I14847" s="401"/>
      <c r="J14847" s="194"/>
      <c r="K14847" s="194"/>
      <c r="L14847" s="195"/>
      <c r="M14847" s="196"/>
      <c r="N14847" s="197"/>
      <c r="O14847" s="197"/>
      <c r="P14847" s="231"/>
    </row>
    <row r="14848" spans="2:16">
      <c r="B14848" s="351"/>
      <c r="C14848" s="435"/>
      <c r="D14848" s="399"/>
      <c r="E14848" s="400"/>
      <c r="G14848" s="401"/>
      <c r="H14848" s="401"/>
      <c r="I14848" s="401"/>
      <c r="J14848" s="194"/>
      <c r="K14848" s="194"/>
      <c r="L14848" s="195"/>
      <c r="M14848" s="196"/>
      <c r="N14848" s="197"/>
      <c r="O14848" s="197"/>
      <c r="P14848" s="231"/>
    </row>
    <row r="14849" spans="2:16">
      <c r="B14849" s="351"/>
      <c r="C14849" s="435"/>
      <c r="D14849" s="399"/>
      <c r="E14849" s="400"/>
      <c r="G14849" s="401"/>
      <c r="H14849" s="401"/>
      <c r="I14849" s="401"/>
      <c r="J14849" s="194"/>
      <c r="K14849" s="194"/>
      <c r="L14849" s="195"/>
      <c r="M14849" s="196"/>
      <c r="N14849" s="197"/>
      <c r="O14849" s="197"/>
      <c r="P14849" s="231"/>
    </row>
    <row r="14850" spans="2:16">
      <c r="B14850" s="351"/>
      <c r="C14850" s="435"/>
      <c r="D14850" s="399"/>
      <c r="E14850" s="400"/>
      <c r="G14850" s="401"/>
      <c r="H14850" s="401"/>
      <c r="I14850" s="401"/>
      <c r="J14850" s="194"/>
      <c r="K14850" s="194"/>
      <c r="L14850" s="195"/>
      <c r="M14850" s="196"/>
      <c r="N14850" s="197"/>
      <c r="O14850" s="197"/>
      <c r="P14850" s="231"/>
    </row>
    <row r="14851" spans="2:16">
      <c r="B14851" s="351"/>
      <c r="C14851" s="435"/>
      <c r="D14851" s="399"/>
      <c r="E14851" s="400"/>
      <c r="G14851" s="401"/>
      <c r="H14851" s="401"/>
      <c r="I14851" s="401"/>
      <c r="J14851" s="194"/>
      <c r="K14851" s="194"/>
      <c r="L14851" s="195"/>
      <c r="M14851" s="196"/>
      <c r="N14851" s="197"/>
      <c r="O14851" s="197"/>
      <c r="P14851" s="231"/>
    </row>
    <row r="14852" spans="2:16">
      <c r="B14852" s="351"/>
      <c r="C14852" s="435"/>
      <c r="D14852" s="399"/>
      <c r="E14852" s="400"/>
      <c r="G14852" s="401"/>
      <c r="H14852" s="401"/>
      <c r="I14852" s="401"/>
      <c r="J14852" s="194"/>
      <c r="K14852" s="194"/>
      <c r="L14852" s="195"/>
      <c r="M14852" s="196"/>
      <c r="N14852" s="197"/>
      <c r="O14852" s="197"/>
      <c r="P14852" s="231"/>
    </row>
    <row r="14853" spans="2:16">
      <c r="B14853" s="351"/>
      <c r="C14853" s="435"/>
      <c r="D14853" s="399"/>
      <c r="E14853" s="400"/>
      <c r="G14853" s="401"/>
      <c r="H14853" s="401"/>
      <c r="I14853" s="401"/>
      <c r="J14853" s="194"/>
      <c r="K14853" s="194"/>
      <c r="L14853" s="195"/>
      <c r="M14853" s="196"/>
      <c r="N14853" s="197"/>
      <c r="O14853" s="197"/>
      <c r="P14853" s="231"/>
    </row>
    <row r="14854" spans="2:16">
      <c r="B14854" s="351"/>
      <c r="C14854" s="435"/>
      <c r="D14854" s="399"/>
      <c r="E14854" s="400"/>
      <c r="G14854" s="401"/>
      <c r="H14854" s="401"/>
      <c r="I14854" s="401"/>
      <c r="J14854" s="194"/>
      <c r="K14854" s="194"/>
      <c r="L14854" s="195"/>
      <c r="M14854" s="196"/>
      <c r="N14854" s="197"/>
      <c r="O14854" s="197"/>
      <c r="P14854" s="231"/>
    </row>
    <row r="14855" spans="2:16">
      <c r="B14855" s="351"/>
      <c r="C14855" s="435"/>
      <c r="D14855" s="399"/>
      <c r="E14855" s="400"/>
      <c r="G14855" s="401"/>
      <c r="H14855" s="401"/>
      <c r="I14855" s="401"/>
      <c r="J14855" s="194"/>
      <c r="K14855" s="194"/>
      <c r="L14855" s="195"/>
      <c r="M14855" s="196"/>
      <c r="N14855" s="197"/>
      <c r="O14855" s="197"/>
      <c r="P14855" s="231"/>
    </row>
    <row r="14856" spans="2:16">
      <c r="B14856" s="351"/>
      <c r="C14856" s="435"/>
      <c r="D14856" s="399"/>
      <c r="E14856" s="400"/>
      <c r="G14856" s="401"/>
      <c r="H14856" s="401"/>
      <c r="I14856" s="401"/>
      <c r="J14856" s="194"/>
      <c r="K14856" s="194"/>
      <c r="L14856" s="195"/>
      <c r="M14856" s="196"/>
      <c r="N14856" s="197"/>
      <c r="O14856" s="197"/>
      <c r="P14856" s="231"/>
    </row>
    <row r="14857" spans="2:16">
      <c r="B14857" s="351"/>
      <c r="C14857" s="435"/>
      <c r="D14857" s="399"/>
      <c r="E14857" s="400"/>
      <c r="G14857" s="401"/>
      <c r="H14857" s="401"/>
      <c r="I14857" s="401"/>
      <c r="J14857" s="194"/>
      <c r="K14857" s="194"/>
      <c r="L14857" s="195"/>
      <c r="M14857" s="196"/>
      <c r="N14857" s="197"/>
      <c r="O14857" s="197"/>
      <c r="P14857" s="231"/>
    </row>
    <row r="14858" spans="2:16">
      <c r="B14858" s="351"/>
      <c r="C14858" s="435"/>
      <c r="D14858" s="399"/>
      <c r="E14858" s="400"/>
      <c r="G14858" s="401"/>
      <c r="H14858" s="401"/>
      <c r="I14858" s="401"/>
      <c r="J14858" s="194"/>
      <c r="K14858" s="194"/>
      <c r="L14858" s="195"/>
      <c r="M14858" s="196"/>
      <c r="N14858" s="197"/>
      <c r="O14858" s="197"/>
      <c r="P14858" s="231"/>
    </row>
    <row r="14859" spans="2:16">
      <c r="B14859" s="351"/>
      <c r="C14859" s="435"/>
      <c r="D14859" s="399"/>
      <c r="E14859" s="400"/>
      <c r="G14859" s="401"/>
      <c r="H14859" s="401"/>
      <c r="I14859" s="401"/>
      <c r="J14859" s="194"/>
      <c r="K14859" s="194"/>
      <c r="L14859" s="195"/>
      <c r="M14859" s="196"/>
      <c r="N14859" s="197"/>
      <c r="O14859" s="197"/>
      <c r="P14859" s="231"/>
    </row>
    <row r="14860" spans="2:16">
      <c r="B14860" s="351"/>
      <c r="C14860" s="435"/>
      <c r="D14860" s="399"/>
      <c r="E14860" s="400"/>
      <c r="G14860" s="401"/>
      <c r="H14860" s="401"/>
      <c r="I14860" s="401"/>
      <c r="J14860" s="194"/>
      <c r="K14860" s="194"/>
      <c r="L14860" s="195"/>
      <c r="M14860" s="196"/>
      <c r="N14860" s="197"/>
      <c r="O14860" s="197"/>
      <c r="P14860" s="231"/>
    </row>
    <row r="14861" spans="2:16">
      <c r="B14861" s="351"/>
      <c r="C14861" s="435"/>
      <c r="D14861" s="399"/>
      <c r="E14861" s="400"/>
      <c r="G14861" s="401"/>
      <c r="H14861" s="401"/>
      <c r="I14861" s="401"/>
      <c r="J14861" s="194"/>
      <c r="K14861" s="194"/>
      <c r="L14861" s="195"/>
      <c r="M14861" s="196"/>
      <c r="N14861" s="197"/>
      <c r="O14861" s="197"/>
      <c r="P14861" s="231"/>
    </row>
    <row r="14862" spans="2:16">
      <c r="B14862" s="351"/>
      <c r="C14862" s="435"/>
      <c r="D14862" s="399"/>
      <c r="E14862" s="400"/>
      <c r="G14862" s="401"/>
      <c r="H14862" s="401"/>
      <c r="I14862" s="401"/>
      <c r="J14862" s="194"/>
      <c r="K14862" s="194"/>
      <c r="L14862" s="195"/>
      <c r="M14862" s="196"/>
      <c r="N14862" s="197"/>
      <c r="O14862" s="197"/>
      <c r="P14862" s="231"/>
    </row>
    <row r="14863" spans="2:16">
      <c r="B14863" s="351"/>
      <c r="C14863" s="435"/>
      <c r="D14863" s="399"/>
      <c r="E14863" s="400"/>
      <c r="G14863" s="401"/>
      <c r="H14863" s="401"/>
      <c r="I14863" s="401"/>
      <c r="J14863" s="194"/>
      <c r="K14863" s="194"/>
      <c r="L14863" s="195"/>
      <c r="M14863" s="196"/>
      <c r="N14863" s="197"/>
      <c r="O14863" s="197"/>
      <c r="P14863" s="231"/>
    </row>
    <row r="14864" spans="2:16">
      <c r="B14864" s="351"/>
      <c r="C14864" s="435"/>
      <c r="D14864" s="399"/>
      <c r="E14864" s="400"/>
      <c r="G14864" s="401"/>
      <c r="H14864" s="401"/>
      <c r="I14864" s="401"/>
      <c r="J14864" s="194"/>
      <c r="K14864" s="194"/>
      <c r="L14864" s="195"/>
      <c r="M14864" s="196"/>
      <c r="N14864" s="197"/>
      <c r="O14864" s="197"/>
      <c r="P14864" s="231"/>
    </row>
    <row r="14865" spans="2:16">
      <c r="B14865" s="351"/>
      <c r="C14865" s="435"/>
      <c r="D14865" s="399"/>
      <c r="E14865" s="400"/>
      <c r="G14865" s="401"/>
      <c r="H14865" s="401"/>
      <c r="I14865" s="401"/>
      <c r="J14865" s="194"/>
      <c r="K14865" s="194"/>
      <c r="L14865" s="195"/>
      <c r="M14865" s="196"/>
      <c r="N14865" s="197"/>
      <c r="O14865" s="197"/>
      <c r="P14865" s="231"/>
    </row>
    <row r="14866" spans="2:16">
      <c r="B14866" s="351"/>
      <c r="C14866" s="435"/>
      <c r="D14866" s="399"/>
      <c r="E14866" s="400"/>
      <c r="G14866" s="401"/>
      <c r="H14866" s="401"/>
      <c r="I14866" s="401"/>
      <c r="J14866" s="194"/>
      <c r="K14866" s="194"/>
      <c r="L14866" s="195"/>
      <c r="M14866" s="196"/>
      <c r="N14866" s="197"/>
      <c r="O14866" s="197"/>
      <c r="P14866" s="231"/>
    </row>
    <row r="14867" spans="2:16">
      <c r="B14867" s="351"/>
      <c r="C14867" s="435"/>
      <c r="D14867" s="399"/>
      <c r="E14867" s="400"/>
      <c r="G14867" s="401"/>
      <c r="H14867" s="401"/>
      <c r="I14867" s="401"/>
      <c r="J14867" s="194"/>
      <c r="K14867" s="194"/>
      <c r="L14867" s="195"/>
      <c r="M14867" s="196"/>
      <c r="N14867" s="197"/>
      <c r="O14867" s="197"/>
      <c r="P14867" s="231"/>
    </row>
    <row r="14868" spans="2:16">
      <c r="B14868" s="351"/>
      <c r="C14868" s="435"/>
      <c r="D14868" s="399"/>
      <c r="E14868" s="400"/>
      <c r="G14868" s="401"/>
      <c r="H14868" s="401"/>
      <c r="I14868" s="401"/>
      <c r="J14868" s="194"/>
      <c r="K14868" s="194"/>
      <c r="L14868" s="195"/>
      <c r="M14868" s="196"/>
      <c r="N14868" s="197"/>
      <c r="O14868" s="197"/>
      <c r="P14868" s="231"/>
    </row>
    <row r="14869" spans="2:16">
      <c r="B14869" s="351"/>
      <c r="C14869" s="435"/>
      <c r="D14869" s="399"/>
      <c r="E14869" s="400"/>
      <c r="G14869" s="401"/>
      <c r="H14869" s="401"/>
      <c r="I14869" s="401"/>
      <c r="J14869" s="194"/>
      <c r="K14869" s="194"/>
      <c r="L14869" s="195"/>
      <c r="M14869" s="196"/>
      <c r="N14869" s="197"/>
      <c r="O14869" s="197"/>
      <c r="P14869" s="231"/>
    </row>
    <row r="14870" spans="2:16">
      <c r="B14870" s="351"/>
      <c r="C14870" s="435"/>
      <c r="D14870" s="399"/>
      <c r="E14870" s="400"/>
      <c r="G14870" s="401"/>
      <c r="H14870" s="401"/>
      <c r="I14870" s="401"/>
      <c r="J14870" s="194"/>
      <c r="K14870" s="194"/>
      <c r="L14870" s="195"/>
      <c r="M14870" s="196"/>
      <c r="N14870" s="197"/>
      <c r="O14870" s="197"/>
      <c r="P14870" s="231"/>
    </row>
    <row r="14871" spans="2:16">
      <c r="B14871" s="351"/>
      <c r="C14871" s="435"/>
      <c r="D14871" s="399"/>
      <c r="E14871" s="400"/>
      <c r="G14871" s="401"/>
      <c r="H14871" s="401"/>
      <c r="I14871" s="401"/>
      <c r="J14871" s="194"/>
      <c r="K14871" s="194"/>
      <c r="L14871" s="195"/>
      <c r="M14871" s="196"/>
      <c r="N14871" s="197"/>
      <c r="O14871" s="197"/>
      <c r="P14871" s="231"/>
    </row>
    <row r="14872" spans="2:16">
      <c r="B14872" s="351"/>
      <c r="C14872" s="435"/>
      <c r="D14872" s="399"/>
      <c r="E14872" s="400"/>
      <c r="G14872" s="401"/>
      <c r="H14872" s="401"/>
      <c r="I14872" s="401"/>
      <c r="J14872" s="194"/>
      <c r="K14872" s="194"/>
      <c r="L14872" s="195"/>
      <c r="M14872" s="196"/>
      <c r="N14872" s="197"/>
      <c r="O14872" s="197"/>
      <c r="P14872" s="231"/>
    </row>
    <row r="14873" spans="2:16">
      <c r="B14873" s="351"/>
      <c r="C14873" s="435"/>
      <c r="D14873" s="399"/>
      <c r="E14873" s="400"/>
      <c r="G14873" s="401"/>
      <c r="H14873" s="401"/>
      <c r="I14873" s="401"/>
      <c r="J14873" s="194"/>
      <c r="K14873" s="194"/>
      <c r="L14873" s="195"/>
      <c r="M14873" s="196"/>
      <c r="N14873" s="197"/>
      <c r="O14873" s="197"/>
      <c r="P14873" s="231"/>
    </row>
    <row r="14874" spans="2:16">
      <c r="B14874" s="351"/>
      <c r="C14874" s="435"/>
      <c r="D14874" s="399"/>
      <c r="E14874" s="400"/>
      <c r="G14874" s="401"/>
      <c r="H14874" s="401"/>
      <c r="I14874" s="401"/>
      <c r="J14874" s="194"/>
      <c r="K14874" s="194"/>
      <c r="L14874" s="195"/>
      <c r="M14874" s="196"/>
      <c r="N14874" s="197"/>
      <c r="O14874" s="197"/>
      <c r="P14874" s="231"/>
    </row>
    <row r="14875" spans="2:16">
      <c r="B14875" s="351"/>
      <c r="C14875" s="435"/>
      <c r="D14875" s="399"/>
      <c r="E14875" s="400"/>
      <c r="G14875" s="401"/>
      <c r="H14875" s="401"/>
      <c r="I14875" s="401"/>
      <c r="J14875" s="194"/>
      <c r="K14875" s="194"/>
      <c r="L14875" s="195"/>
      <c r="M14875" s="196"/>
      <c r="N14875" s="197"/>
      <c r="O14875" s="197"/>
      <c r="P14875" s="231"/>
    </row>
    <row r="14876" spans="2:16">
      <c r="B14876" s="351"/>
      <c r="C14876" s="435"/>
      <c r="D14876" s="399"/>
      <c r="E14876" s="400"/>
      <c r="G14876" s="401"/>
      <c r="H14876" s="401"/>
      <c r="I14876" s="401"/>
      <c r="J14876" s="194"/>
      <c r="K14876" s="194"/>
      <c r="L14876" s="195"/>
      <c r="M14876" s="196"/>
      <c r="N14876" s="197"/>
      <c r="O14876" s="197"/>
      <c r="P14876" s="231"/>
    </row>
    <row r="14877" spans="2:16">
      <c r="B14877" s="351"/>
      <c r="C14877" s="435"/>
      <c r="D14877" s="399"/>
      <c r="E14877" s="400"/>
      <c r="G14877" s="401"/>
      <c r="H14877" s="401"/>
      <c r="I14877" s="401"/>
      <c r="J14877" s="194"/>
      <c r="K14877" s="194"/>
      <c r="L14877" s="195"/>
      <c r="M14877" s="196"/>
      <c r="N14877" s="197"/>
      <c r="O14877" s="197"/>
      <c r="P14877" s="231"/>
    </row>
    <row r="14878" spans="2:16">
      <c r="B14878" s="351"/>
      <c r="C14878" s="435"/>
      <c r="D14878" s="399"/>
      <c r="E14878" s="400"/>
      <c r="G14878" s="401"/>
      <c r="H14878" s="401"/>
      <c r="I14878" s="401"/>
      <c r="J14878" s="194"/>
      <c r="K14878" s="194"/>
      <c r="L14878" s="195"/>
      <c r="M14878" s="196"/>
      <c r="N14878" s="197"/>
      <c r="O14878" s="197"/>
      <c r="P14878" s="231"/>
    </row>
    <row r="14879" spans="2:16">
      <c r="B14879" s="351"/>
      <c r="C14879" s="435"/>
      <c r="D14879" s="399"/>
      <c r="E14879" s="400"/>
      <c r="G14879" s="401"/>
      <c r="H14879" s="401"/>
      <c r="I14879" s="401"/>
      <c r="J14879" s="194"/>
      <c r="K14879" s="194"/>
      <c r="L14879" s="195"/>
      <c r="M14879" s="196"/>
      <c r="N14879" s="197"/>
      <c r="O14879" s="197"/>
      <c r="P14879" s="231"/>
    </row>
    <row r="14880" spans="2:16">
      <c r="B14880" s="351"/>
      <c r="C14880" s="435"/>
      <c r="D14880" s="399"/>
      <c r="E14880" s="400"/>
      <c r="G14880" s="401"/>
      <c r="H14880" s="401"/>
      <c r="I14880" s="401"/>
      <c r="J14880" s="194"/>
      <c r="K14880" s="194"/>
      <c r="L14880" s="195"/>
      <c r="M14880" s="196"/>
      <c r="N14880" s="197"/>
      <c r="O14880" s="197"/>
      <c r="P14880" s="231"/>
    </row>
    <row r="14881" spans="2:16">
      <c r="B14881" s="351"/>
      <c r="C14881" s="435"/>
      <c r="D14881" s="399"/>
      <c r="E14881" s="400"/>
      <c r="G14881" s="401"/>
      <c r="H14881" s="401"/>
      <c r="I14881" s="401"/>
      <c r="J14881" s="194"/>
      <c r="K14881" s="194"/>
      <c r="L14881" s="195"/>
      <c r="M14881" s="196"/>
      <c r="N14881" s="197"/>
      <c r="O14881" s="197"/>
      <c r="P14881" s="231"/>
    </row>
    <row r="14882" spans="2:16">
      <c r="B14882" s="351"/>
      <c r="C14882" s="435"/>
      <c r="D14882" s="399"/>
      <c r="E14882" s="400"/>
      <c r="G14882" s="401"/>
      <c r="H14882" s="401"/>
      <c r="I14882" s="401"/>
      <c r="J14882" s="194"/>
      <c r="K14882" s="194"/>
      <c r="L14882" s="195"/>
      <c r="M14882" s="196"/>
      <c r="N14882" s="197"/>
      <c r="O14882" s="197"/>
      <c r="P14882" s="231"/>
    </row>
    <row r="14883" spans="2:16">
      <c r="B14883" s="351"/>
      <c r="C14883" s="435"/>
      <c r="D14883" s="399"/>
      <c r="E14883" s="400"/>
      <c r="G14883" s="401"/>
      <c r="H14883" s="401"/>
      <c r="I14883" s="401"/>
      <c r="J14883" s="194"/>
      <c r="K14883" s="194"/>
      <c r="L14883" s="195"/>
      <c r="M14883" s="196"/>
      <c r="N14883" s="197"/>
      <c r="O14883" s="197"/>
      <c r="P14883" s="231"/>
    </row>
    <row r="14884" spans="2:16">
      <c r="B14884" s="351"/>
      <c r="C14884" s="435"/>
      <c r="D14884" s="399"/>
      <c r="E14884" s="400"/>
      <c r="G14884" s="401"/>
      <c r="H14884" s="401"/>
      <c r="I14884" s="401"/>
      <c r="J14884" s="194"/>
      <c r="K14884" s="194"/>
      <c r="L14884" s="195"/>
      <c r="M14884" s="196"/>
      <c r="N14884" s="197"/>
      <c r="O14884" s="197"/>
      <c r="P14884" s="231"/>
    </row>
    <row r="14885" spans="2:16">
      <c r="B14885" s="351"/>
      <c r="C14885" s="435"/>
      <c r="D14885" s="399"/>
      <c r="E14885" s="400"/>
      <c r="G14885" s="401"/>
      <c r="H14885" s="401"/>
      <c r="I14885" s="401"/>
      <c r="J14885" s="194"/>
      <c r="K14885" s="194"/>
      <c r="L14885" s="195"/>
      <c r="M14885" s="196"/>
      <c r="N14885" s="197"/>
      <c r="O14885" s="197"/>
      <c r="P14885" s="231"/>
    </row>
    <row r="14886" spans="2:16">
      <c r="B14886" s="351"/>
      <c r="C14886" s="435"/>
      <c r="D14886" s="399"/>
      <c r="E14886" s="400"/>
      <c r="G14886" s="401"/>
      <c r="H14886" s="401"/>
      <c r="I14886" s="401"/>
      <c r="J14886" s="194"/>
      <c r="K14886" s="194"/>
      <c r="L14886" s="195"/>
      <c r="M14886" s="196"/>
      <c r="N14886" s="197"/>
      <c r="O14886" s="197"/>
      <c r="P14886" s="231"/>
    </row>
    <row r="14887" spans="2:16">
      <c r="B14887" s="351"/>
      <c r="C14887" s="435"/>
      <c r="D14887" s="399"/>
      <c r="E14887" s="400"/>
      <c r="G14887" s="401"/>
      <c r="H14887" s="401"/>
      <c r="I14887" s="401"/>
      <c r="J14887" s="194"/>
      <c r="K14887" s="194"/>
      <c r="L14887" s="195"/>
      <c r="M14887" s="196"/>
      <c r="N14887" s="197"/>
      <c r="O14887" s="197"/>
      <c r="P14887" s="231"/>
    </row>
    <row r="14888" spans="2:16">
      <c r="B14888" s="351"/>
      <c r="C14888" s="435"/>
      <c r="D14888" s="399"/>
      <c r="E14888" s="400"/>
      <c r="G14888" s="401"/>
      <c r="H14888" s="401"/>
      <c r="I14888" s="401"/>
      <c r="J14888" s="194"/>
      <c r="K14888" s="194"/>
      <c r="L14888" s="195"/>
      <c r="M14888" s="196"/>
      <c r="N14888" s="197"/>
      <c r="O14888" s="197"/>
      <c r="P14888" s="231"/>
    </row>
    <row r="14889" spans="2:16">
      <c r="B14889" s="351"/>
      <c r="C14889" s="435"/>
      <c r="D14889" s="399"/>
      <c r="E14889" s="400"/>
      <c r="G14889" s="401"/>
      <c r="H14889" s="401"/>
      <c r="I14889" s="401"/>
      <c r="J14889" s="194"/>
      <c r="K14889" s="194"/>
      <c r="L14889" s="195"/>
      <c r="M14889" s="196"/>
      <c r="N14889" s="197"/>
      <c r="O14889" s="197"/>
      <c r="P14889" s="231"/>
    </row>
    <row r="14890" spans="2:16">
      <c r="B14890" s="351"/>
      <c r="C14890" s="435"/>
      <c r="D14890" s="399"/>
      <c r="E14890" s="400"/>
      <c r="G14890" s="401"/>
      <c r="H14890" s="401"/>
      <c r="I14890" s="401"/>
      <c r="J14890" s="194"/>
      <c r="K14890" s="194"/>
      <c r="L14890" s="195"/>
      <c r="M14890" s="196"/>
      <c r="N14890" s="197"/>
      <c r="O14890" s="197"/>
      <c r="P14890" s="231"/>
    </row>
    <row r="14891" spans="2:16">
      <c r="B14891" s="351"/>
      <c r="C14891" s="435"/>
      <c r="D14891" s="399"/>
      <c r="E14891" s="400"/>
      <c r="G14891" s="401"/>
      <c r="H14891" s="401"/>
      <c r="I14891" s="401"/>
      <c r="J14891" s="194"/>
      <c r="K14891" s="194"/>
      <c r="L14891" s="195"/>
      <c r="M14891" s="196"/>
      <c r="N14891" s="197"/>
      <c r="O14891" s="197"/>
      <c r="P14891" s="231"/>
    </row>
    <row r="14892" spans="2:16">
      <c r="B14892" s="351"/>
      <c r="C14892" s="435"/>
      <c r="D14892" s="399"/>
      <c r="E14892" s="400"/>
      <c r="G14892" s="401"/>
      <c r="H14892" s="401"/>
      <c r="I14892" s="401"/>
      <c r="J14892" s="194"/>
      <c r="K14892" s="194"/>
      <c r="L14892" s="195"/>
      <c r="M14892" s="196"/>
      <c r="N14892" s="197"/>
      <c r="O14892" s="197"/>
      <c r="P14892" s="231"/>
    </row>
    <row r="14893" spans="2:16">
      <c r="B14893" s="351"/>
      <c r="C14893" s="435"/>
      <c r="D14893" s="399"/>
      <c r="E14893" s="400"/>
      <c r="G14893" s="401"/>
      <c r="H14893" s="401"/>
      <c r="I14893" s="401"/>
      <c r="J14893" s="194"/>
      <c r="K14893" s="194"/>
      <c r="L14893" s="195"/>
      <c r="M14893" s="196"/>
      <c r="N14893" s="197"/>
      <c r="O14893" s="197"/>
      <c r="P14893" s="231"/>
    </row>
    <row r="14894" spans="2:16">
      <c r="B14894" s="351"/>
      <c r="C14894" s="435"/>
      <c r="D14894" s="399"/>
      <c r="E14894" s="400"/>
      <c r="G14894" s="401"/>
      <c r="H14894" s="401"/>
      <c r="I14894" s="401"/>
      <c r="J14894" s="194"/>
      <c r="K14894" s="194"/>
      <c r="L14894" s="195"/>
      <c r="M14894" s="196"/>
      <c r="N14894" s="197"/>
      <c r="O14894" s="197"/>
      <c r="P14894" s="231"/>
    </row>
    <row r="14895" spans="2:16">
      <c r="B14895" s="351"/>
      <c r="C14895" s="435"/>
      <c r="D14895" s="399"/>
      <c r="E14895" s="400"/>
      <c r="G14895" s="401"/>
      <c r="H14895" s="401"/>
      <c r="I14895" s="401"/>
      <c r="J14895" s="194"/>
      <c r="K14895" s="194"/>
      <c r="L14895" s="195"/>
      <c r="M14895" s="196"/>
      <c r="N14895" s="197"/>
      <c r="O14895" s="197"/>
      <c r="P14895" s="231"/>
    </row>
    <row r="14896" spans="2:16">
      <c r="B14896" s="351"/>
      <c r="C14896" s="435"/>
      <c r="D14896" s="399"/>
      <c r="E14896" s="400"/>
      <c r="G14896" s="401"/>
      <c r="H14896" s="401"/>
      <c r="I14896" s="401"/>
      <c r="J14896" s="194"/>
      <c r="K14896" s="194"/>
      <c r="L14896" s="195"/>
      <c r="M14896" s="196"/>
      <c r="N14896" s="197"/>
      <c r="O14896" s="197"/>
      <c r="P14896" s="231"/>
    </row>
    <row r="14897" spans="2:16">
      <c r="B14897" s="351"/>
      <c r="C14897" s="435"/>
      <c r="D14897" s="399"/>
      <c r="E14897" s="400"/>
      <c r="G14897" s="401"/>
      <c r="H14897" s="401"/>
      <c r="I14897" s="401"/>
      <c r="J14897" s="194"/>
      <c r="K14897" s="194"/>
      <c r="L14897" s="195"/>
      <c r="M14897" s="196"/>
      <c r="N14897" s="197"/>
      <c r="O14897" s="197"/>
      <c r="P14897" s="231"/>
    </row>
    <row r="14898" spans="2:16">
      <c r="B14898" s="351"/>
      <c r="C14898" s="435"/>
      <c r="D14898" s="399"/>
      <c r="E14898" s="400"/>
      <c r="G14898" s="401"/>
      <c r="H14898" s="401"/>
      <c r="I14898" s="401"/>
      <c r="J14898" s="194"/>
      <c r="K14898" s="194"/>
      <c r="L14898" s="195"/>
      <c r="M14898" s="196"/>
      <c r="N14898" s="197"/>
      <c r="O14898" s="197"/>
      <c r="P14898" s="231"/>
    </row>
    <row r="14899" spans="2:16">
      <c r="B14899" s="351"/>
      <c r="C14899" s="435"/>
      <c r="D14899" s="399"/>
      <c r="E14899" s="400"/>
      <c r="G14899" s="401"/>
      <c r="H14899" s="401"/>
      <c r="I14899" s="401"/>
      <c r="J14899" s="194"/>
      <c r="K14899" s="194"/>
      <c r="L14899" s="195"/>
      <c r="M14899" s="196"/>
      <c r="N14899" s="197"/>
      <c r="O14899" s="197"/>
      <c r="P14899" s="231"/>
    </row>
    <row r="14900" spans="2:16">
      <c r="B14900" s="351"/>
      <c r="C14900" s="435"/>
      <c r="D14900" s="399"/>
      <c r="E14900" s="400"/>
      <c r="G14900" s="401"/>
      <c r="H14900" s="401"/>
      <c r="I14900" s="401"/>
      <c r="J14900" s="194"/>
      <c r="K14900" s="194"/>
      <c r="L14900" s="195"/>
      <c r="M14900" s="196"/>
      <c r="N14900" s="197"/>
      <c r="O14900" s="197"/>
      <c r="P14900" s="231"/>
    </row>
    <row r="14901" spans="2:16">
      <c r="B14901" s="351"/>
      <c r="C14901" s="435"/>
      <c r="D14901" s="399"/>
      <c r="E14901" s="400"/>
      <c r="G14901" s="401"/>
      <c r="H14901" s="401"/>
      <c r="I14901" s="401"/>
      <c r="J14901" s="194"/>
      <c r="K14901" s="194"/>
      <c r="L14901" s="195"/>
      <c r="M14901" s="196"/>
      <c r="N14901" s="197"/>
      <c r="O14901" s="197"/>
      <c r="P14901" s="231"/>
    </row>
    <row r="14902" spans="2:16">
      <c r="B14902" s="351"/>
      <c r="C14902" s="435"/>
      <c r="D14902" s="399"/>
      <c r="E14902" s="400"/>
      <c r="G14902" s="401"/>
      <c r="H14902" s="401"/>
      <c r="I14902" s="401"/>
      <c r="J14902" s="194"/>
      <c r="K14902" s="194"/>
      <c r="L14902" s="195"/>
      <c r="M14902" s="196"/>
      <c r="N14902" s="197"/>
      <c r="O14902" s="197"/>
      <c r="P14902" s="231"/>
    </row>
    <row r="14903" spans="2:16">
      <c r="B14903" s="351"/>
      <c r="C14903" s="435"/>
      <c r="D14903" s="399"/>
      <c r="E14903" s="400"/>
      <c r="G14903" s="401"/>
      <c r="H14903" s="401"/>
      <c r="I14903" s="401"/>
      <c r="J14903" s="194"/>
      <c r="K14903" s="194"/>
      <c r="L14903" s="195"/>
      <c r="M14903" s="196"/>
      <c r="N14903" s="197"/>
      <c r="O14903" s="197"/>
      <c r="P14903" s="231"/>
    </row>
    <row r="14904" spans="2:16">
      <c r="B14904" s="351"/>
      <c r="C14904" s="435"/>
      <c r="D14904" s="399"/>
      <c r="E14904" s="400"/>
      <c r="G14904" s="401"/>
      <c r="H14904" s="401"/>
      <c r="I14904" s="401"/>
      <c r="J14904" s="194"/>
      <c r="K14904" s="194"/>
      <c r="L14904" s="195"/>
      <c r="M14904" s="196"/>
      <c r="N14904" s="197"/>
      <c r="O14904" s="197"/>
      <c r="P14904" s="231"/>
    </row>
    <row r="14905" spans="2:16">
      <c r="B14905" s="351"/>
      <c r="C14905" s="435"/>
      <c r="D14905" s="399"/>
      <c r="E14905" s="400"/>
      <c r="G14905" s="401"/>
      <c r="H14905" s="401"/>
      <c r="I14905" s="401"/>
      <c r="J14905" s="194"/>
      <c r="K14905" s="194"/>
      <c r="L14905" s="195"/>
      <c r="M14905" s="196"/>
      <c r="N14905" s="197"/>
      <c r="O14905" s="197"/>
      <c r="P14905" s="231"/>
    </row>
    <row r="14906" spans="2:16">
      <c r="B14906" s="351"/>
      <c r="C14906" s="435"/>
      <c r="D14906" s="399"/>
      <c r="E14906" s="400"/>
      <c r="G14906" s="401"/>
      <c r="H14906" s="401"/>
      <c r="I14906" s="401"/>
      <c r="J14906" s="194"/>
      <c r="K14906" s="194"/>
      <c r="L14906" s="195"/>
      <c r="M14906" s="196"/>
      <c r="N14906" s="197"/>
      <c r="O14906" s="197"/>
      <c r="P14906" s="231"/>
    </row>
    <row r="14907" spans="2:16">
      <c r="B14907" s="351"/>
      <c r="C14907" s="435"/>
      <c r="D14907" s="399"/>
      <c r="E14907" s="400"/>
      <c r="G14907" s="401"/>
      <c r="H14907" s="401"/>
      <c r="I14907" s="401"/>
      <c r="J14907" s="194"/>
      <c r="K14907" s="194"/>
      <c r="L14907" s="195"/>
      <c r="M14907" s="196"/>
      <c r="N14907" s="197"/>
      <c r="O14907" s="197"/>
      <c r="P14907" s="231"/>
    </row>
    <row r="14908" spans="2:16">
      <c r="B14908" s="351"/>
      <c r="C14908" s="435"/>
      <c r="D14908" s="399"/>
      <c r="E14908" s="400"/>
      <c r="G14908" s="401"/>
      <c r="H14908" s="401"/>
      <c r="I14908" s="401"/>
      <c r="J14908" s="194"/>
      <c r="K14908" s="194"/>
      <c r="L14908" s="195"/>
      <c r="M14908" s="196"/>
      <c r="N14908" s="197"/>
      <c r="O14908" s="197"/>
      <c r="P14908" s="231"/>
    </row>
    <row r="14909" spans="2:16">
      <c r="B14909" s="351"/>
      <c r="C14909" s="435"/>
      <c r="D14909" s="399"/>
      <c r="E14909" s="400"/>
      <c r="G14909" s="401"/>
      <c r="H14909" s="401"/>
      <c r="I14909" s="401"/>
      <c r="J14909" s="194"/>
      <c r="K14909" s="194"/>
      <c r="L14909" s="195"/>
      <c r="M14909" s="196"/>
      <c r="N14909" s="197"/>
      <c r="O14909" s="197"/>
      <c r="P14909" s="231"/>
    </row>
    <row r="14910" spans="2:16">
      <c r="B14910" s="351"/>
      <c r="C14910" s="435"/>
      <c r="D14910" s="399"/>
      <c r="E14910" s="400"/>
      <c r="G14910" s="401"/>
      <c r="H14910" s="401"/>
      <c r="I14910" s="401"/>
      <c r="J14910" s="194"/>
      <c r="K14910" s="194"/>
      <c r="L14910" s="195"/>
      <c r="M14910" s="196"/>
      <c r="N14910" s="197"/>
      <c r="O14910" s="197"/>
      <c r="P14910" s="231"/>
    </row>
    <row r="14911" spans="2:16">
      <c r="B14911" s="351"/>
      <c r="C14911" s="435"/>
      <c r="D14911" s="399"/>
      <c r="E14911" s="400"/>
      <c r="G14911" s="401"/>
      <c r="H14911" s="401"/>
      <c r="I14911" s="401"/>
      <c r="J14911" s="194"/>
      <c r="K14911" s="194"/>
      <c r="L14911" s="195"/>
      <c r="M14911" s="196"/>
      <c r="N14911" s="197"/>
      <c r="O14911" s="197"/>
      <c r="P14911" s="231"/>
    </row>
    <row r="14912" spans="2:16">
      <c r="B14912" s="351"/>
      <c r="C14912" s="435"/>
      <c r="D14912" s="399"/>
      <c r="E14912" s="400"/>
      <c r="G14912" s="401"/>
      <c r="H14912" s="401"/>
      <c r="I14912" s="401"/>
      <c r="J14912" s="194"/>
      <c r="K14912" s="194"/>
      <c r="L14912" s="195"/>
      <c r="M14912" s="196"/>
      <c r="N14912" s="197"/>
      <c r="O14912" s="197"/>
      <c r="P14912" s="231"/>
    </row>
    <row r="14913" spans="2:16">
      <c r="B14913" s="351"/>
      <c r="C14913" s="435"/>
      <c r="D14913" s="399"/>
      <c r="E14913" s="400"/>
      <c r="G14913" s="401"/>
      <c r="H14913" s="401"/>
      <c r="I14913" s="401"/>
      <c r="J14913" s="194"/>
      <c r="K14913" s="194"/>
      <c r="L14913" s="195"/>
      <c r="M14913" s="196"/>
      <c r="N14913" s="197"/>
      <c r="O14913" s="197"/>
      <c r="P14913" s="231"/>
    </row>
    <row r="14914" spans="2:16">
      <c r="B14914" s="351"/>
      <c r="C14914" s="435"/>
      <c r="D14914" s="399"/>
      <c r="E14914" s="400"/>
      <c r="G14914" s="401"/>
      <c r="H14914" s="401"/>
      <c r="I14914" s="401"/>
      <c r="J14914" s="194"/>
      <c r="K14914" s="194"/>
      <c r="L14914" s="195"/>
      <c r="M14914" s="196"/>
      <c r="N14914" s="197"/>
      <c r="O14914" s="197"/>
      <c r="P14914" s="231"/>
    </row>
    <row r="14915" spans="2:16">
      <c r="B14915" s="351"/>
      <c r="C14915" s="435"/>
      <c r="D14915" s="399"/>
      <c r="E14915" s="400"/>
      <c r="G14915" s="401"/>
      <c r="H14915" s="401"/>
      <c r="I14915" s="401"/>
      <c r="J14915" s="194"/>
      <c r="K14915" s="194"/>
      <c r="L14915" s="195"/>
      <c r="M14915" s="196"/>
      <c r="N14915" s="197"/>
      <c r="O14915" s="197"/>
      <c r="P14915" s="231"/>
    </row>
    <row r="14916" spans="2:16">
      <c r="B14916" s="351"/>
      <c r="C14916" s="435"/>
      <c r="D14916" s="399"/>
      <c r="E14916" s="400"/>
      <c r="G14916" s="401"/>
      <c r="H14916" s="401"/>
      <c r="I14916" s="401"/>
      <c r="J14916" s="194"/>
      <c r="K14916" s="194"/>
      <c r="L14916" s="195"/>
      <c r="M14916" s="196"/>
      <c r="N14916" s="197"/>
      <c r="O14916" s="197"/>
      <c r="P14916" s="231"/>
    </row>
    <row r="14917" spans="2:16">
      <c r="B14917" s="351"/>
      <c r="C14917" s="435"/>
      <c r="D14917" s="399"/>
      <c r="E14917" s="400"/>
      <c r="G14917" s="401"/>
      <c r="H14917" s="401"/>
      <c r="I14917" s="401"/>
      <c r="J14917" s="194"/>
      <c r="K14917" s="194"/>
      <c r="L14917" s="195"/>
      <c r="M14917" s="196"/>
      <c r="N14917" s="197"/>
      <c r="O14917" s="197"/>
      <c r="P14917" s="231"/>
    </row>
    <row r="14918" spans="2:16">
      <c r="B14918" s="351"/>
      <c r="C14918" s="435"/>
      <c r="D14918" s="399"/>
      <c r="E14918" s="400"/>
      <c r="G14918" s="401"/>
      <c r="H14918" s="401"/>
      <c r="I14918" s="401"/>
      <c r="J14918" s="194"/>
      <c r="K14918" s="194"/>
      <c r="L14918" s="195"/>
      <c r="M14918" s="196"/>
      <c r="N14918" s="197"/>
      <c r="O14918" s="197"/>
      <c r="P14918" s="231"/>
    </row>
    <row r="14919" spans="2:16">
      <c r="B14919" s="351"/>
      <c r="C14919" s="435"/>
      <c r="D14919" s="399"/>
      <c r="E14919" s="400"/>
      <c r="G14919" s="401"/>
      <c r="H14919" s="401"/>
      <c r="I14919" s="401"/>
      <c r="J14919" s="194"/>
      <c r="K14919" s="194"/>
      <c r="L14919" s="195"/>
      <c r="M14919" s="196"/>
      <c r="N14919" s="197"/>
      <c r="O14919" s="197"/>
      <c r="P14919" s="231"/>
    </row>
    <row r="14920" spans="2:16">
      <c r="B14920" s="351"/>
      <c r="C14920" s="435"/>
      <c r="D14920" s="399"/>
      <c r="E14920" s="400"/>
      <c r="G14920" s="401"/>
      <c r="H14920" s="401"/>
      <c r="I14920" s="401"/>
      <c r="J14920" s="194"/>
      <c r="K14920" s="194"/>
      <c r="L14920" s="195"/>
      <c r="M14920" s="196"/>
      <c r="N14920" s="197"/>
      <c r="O14920" s="197"/>
      <c r="P14920" s="231"/>
    </row>
    <row r="14921" spans="2:16">
      <c r="B14921" s="351"/>
      <c r="C14921" s="435"/>
      <c r="D14921" s="399"/>
      <c r="E14921" s="400"/>
      <c r="G14921" s="401"/>
      <c r="H14921" s="401"/>
      <c r="I14921" s="401"/>
      <c r="J14921" s="194"/>
      <c r="K14921" s="194"/>
      <c r="L14921" s="195"/>
      <c r="M14921" s="196"/>
      <c r="N14921" s="197"/>
      <c r="O14921" s="197"/>
      <c r="P14921" s="231"/>
    </row>
    <row r="14922" spans="2:16">
      <c r="B14922" s="351"/>
      <c r="C14922" s="435"/>
      <c r="D14922" s="399"/>
      <c r="E14922" s="400"/>
      <c r="G14922" s="401"/>
      <c r="H14922" s="401"/>
      <c r="I14922" s="401"/>
      <c r="J14922" s="194"/>
      <c r="K14922" s="194"/>
      <c r="L14922" s="195"/>
      <c r="M14922" s="196"/>
      <c r="N14922" s="197"/>
      <c r="O14922" s="197"/>
      <c r="P14922" s="231"/>
    </row>
    <row r="14923" spans="2:16">
      <c r="B14923" s="351"/>
      <c r="C14923" s="435"/>
      <c r="D14923" s="399"/>
      <c r="E14923" s="400"/>
      <c r="G14923" s="401"/>
      <c r="H14923" s="401"/>
      <c r="I14923" s="401"/>
      <c r="J14923" s="194"/>
      <c r="K14923" s="194"/>
      <c r="L14923" s="195"/>
      <c r="M14923" s="196"/>
      <c r="N14923" s="197"/>
      <c r="O14923" s="197"/>
      <c r="P14923" s="231"/>
    </row>
    <row r="14924" spans="2:16">
      <c r="B14924" s="351"/>
      <c r="C14924" s="435"/>
      <c r="D14924" s="399"/>
      <c r="E14924" s="400"/>
      <c r="G14924" s="401"/>
      <c r="H14924" s="401"/>
      <c r="I14924" s="401"/>
      <c r="J14924" s="194"/>
      <c r="K14924" s="194"/>
      <c r="L14924" s="195"/>
      <c r="M14924" s="196"/>
      <c r="N14924" s="197"/>
      <c r="O14924" s="197"/>
      <c r="P14924" s="231"/>
    </row>
    <row r="14925" spans="2:16">
      <c r="B14925" s="351"/>
      <c r="C14925" s="435"/>
      <c r="D14925" s="399"/>
      <c r="E14925" s="400"/>
      <c r="G14925" s="401"/>
      <c r="H14925" s="401"/>
      <c r="I14925" s="401"/>
      <c r="J14925" s="194"/>
      <c r="K14925" s="194"/>
      <c r="L14925" s="195"/>
      <c r="M14925" s="196"/>
      <c r="N14925" s="197"/>
      <c r="O14925" s="197"/>
      <c r="P14925" s="231"/>
    </row>
    <row r="14926" spans="2:16">
      <c r="B14926" s="351"/>
      <c r="C14926" s="435"/>
      <c r="D14926" s="399"/>
      <c r="E14926" s="400"/>
      <c r="G14926" s="401"/>
      <c r="H14926" s="401"/>
      <c r="I14926" s="401"/>
      <c r="J14926" s="194"/>
      <c r="K14926" s="194"/>
      <c r="L14926" s="195"/>
      <c r="M14926" s="196"/>
      <c r="N14926" s="197"/>
      <c r="O14926" s="197"/>
      <c r="P14926" s="231"/>
    </row>
    <row r="14927" spans="2:16">
      <c r="B14927" s="351"/>
      <c r="C14927" s="435"/>
      <c r="D14927" s="399"/>
      <c r="E14927" s="400"/>
      <c r="G14927" s="401"/>
      <c r="H14927" s="401"/>
      <c r="I14927" s="401"/>
      <c r="J14927" s="194"/>
      <c r="K14927" s="194"/>
      <c r="L14927" s="195"/>
      <c r="M14927" s="196"/>
      <c r="N14927" s="197"/>
      <c r="O14927" s="197"/>
      <c r="P14927" s="231"/>
    </row>
    <row r="14928" spans="2:16">
      <c r="B14928" s="351"/>
      <c r="C14928" s="435"/>
      <c r="D14928" s="399"/>
      <c r="E14928" s="400"/>
      <c r="G14928" s="401"/>
      <c r="H14928" s="401"/>
      <c r="I14928" s="401"/>
      <c r="J14928" s="194"/>
      <c r="K14928" s="194"/>
      <c r="L14928" s="195"/>
      <c r="M14928" s="196"/>
      <c r="N14928" s="197"/>
      <c r="O14928" s="197"/>
      <c r="P14928" s="231"/>
    </row>
    <row r="14929" spans="2:16">
      <c r="B14929" s="351"/>
      <c r="C14929" s="435"/>
      <c r="D14929" s="399"/>
      <c r="E14929" s="400"/>
      <c r="G14929" s="401"/>
      <c r="H14929" s="401"/>
      <c r="I14929" s="401"/>
      <c r="J14929" s="194"/>
      <c r="K14929" s="194"/>
      <c r="L14929" s="195"/>
      <c r="M14929" s="196"/>
      <c r="N14929" s="197"/>
      <c r="O14929" s="197"/>
      <c r="P14929" s="231"/>
    </row>
    <row r="14930" spans="2:16">
      <c r="B14930" s="351"/>
      <c r="C14930" s="435"/>
      <c r="D14930" s="399"/>
      <c r="E14930" s="400"/>
      <c r="G14930" s="401"/>
      <c r="H14930" s="401"/>
      <c r="I14930" s="401"/>
      <c r="J14930" s="194"/>
      <c r="K14930" s="194"/>
      <c r="L14930" s="195"/>
      <c r="M14930" s="196"/>
      <c r="N14930" s="197"/>
      <c r="O14930" s="197"/>
      <c r="P14930" s="231"/>
    </row>
    <row r="14931" spans="2:16">
      <c r="B14931" s="351"/>
      <c r="C14931" s="435"/>
      <c r="D14931" s="399"/>
      <c r="E14931" s="400"/>
      <c r="G14931" s="401"/>
      <c r="H14931" s="401"/>
      <c r="I14931" s="401"/>
      <c r="J14931" s="194"/>
      <c r="K14931" s="194"/>
      <c r="L14931" s="195"/>
      <c r="M14931" s="196"/>
      <c r="N14931" s="197"/>
      <c r="O14931" s="197"/>
      <c r="P14931" s="231"/>
    </row>
    <row r="14932" spans="2:16">
      <c r="B14932" s="351"/>
      <c r="C14932" s="435"/>
      <c r="D14932" s="399"/>
      <c r="E14932" s="400"/>
      <c r="G14932" s="401"/>
      <c r="H14932" s="401"/>
      <c r="I14932" s="401"/>
      <c r="J14932" s="194"/>
      <c r="K14932" s="194"/>
      <c r="L14932" s="195"/>
      <c r="M14932" s="196"/>
      <c r="N14932" s="197"/>
      <c r="O14932" s="197"/>
      <c r="P14932" s="231"/>
    </row>
    <row r="14933" spans="2:16">
      <c r="B14933" s="351"/>
      <c r="C14933" s="435"/>
      <c r="D14933" s="399"/>
      <c r="E14933" s="400"/>
      <c r="G14933" s="401"/>
      <c r="H14933" s="401"/>
      <c r="I14933" s="401"/>
      <c r="J14933" s="194"/>
      <c r="K14933" s="194"/>
      <c r="L14933" s="195"/>
      <c r="M14933" s="196"/>
      <c r="N14933" s="197"/>
      <c r="O14933" s="197"/>
      <c r="P14933" s="231"/>
    </row>
    <row r="14934" spans="2:16">
      <c r="B14934" s="351"/>
      <c r="C14934" s="435"/>
      <c r="D14934" s="399"/>
      <c r="E14934" s="400"/>
      <c r="G14934" s="401"/>
      <c r="H14934" s="401"/>
      <c r="I14934" s="401"/>
      <c r="J14934" s="194"/>
      <c r="K14934" s="194"/>
      <c r="L14934" s="195"/>
      <c r="M14934" s="196"/>
      <c r="N14934" s="197"/>
      <c r="O14934" s="197"/>
      <c r="P14934" s="231"/>
    </row>
    <row r="14935" spans="2:16">
      <c r="B14935" s="351"/>
      <c r="C14935" s="435"/>
      <c r="D14935" s="399"/>
      <c r="E14935" s="400"/>
      <c r="G14935" s="401"/>
      <c r="H14935" s="401"/>
      <c r="I14935" s="401"/>
      <c r="J14935" s="194"/>
      <c r="K14935" s="194"/>
      <c r="L14935" s="195"/>
      <c r="M14935" s="196"/>
      <c r="N14935" s="197"/>
      <c r="O14935" s="197"/>
      <c r="P14935" s="231"/>
    </row>
    <row r="14936" spans="2:16">
      <c r="B14936" s="351"/>
      <c r="C14936" s="435"/>
      <c r="D14936" s="399"/>
      <c r="E14936" s="400"/>
      <c r="G14936" s="401"/>
      <c r="H14936" s="401"/>
      <c r="I14936" s="401"/>
      <c r="J14936" s="194"/>
      <c r="K14936" s="194"/>
      <c r="L14936" s="195"/>
      <c r="M14936" s="196"/>
      <c r="N14936" s="197"/>
      <c r="O14936" s="197"/>
      <c r="P14936" s="231"/>
    </row>
    <row r="14937" spans="2:16">
      <c r="B14937" s="402"/>
      <c r="C14937" s="436"/>
      <c r="D14937" s="404"/>
      <c r="E14937" s="405"/>
      <c r="G14937" s="406"/>
      <c r="H14937" s="406"/>
      <c r="I14937" s="406"/>
      <c r="J14937" s="194"/>
      <c r="K14937" s="194"/>
      <c r="L14937" s="195"/>
      <c r="M14937" s="196"/>
      <c r="N14937" s="197"/>
      <c r="O14937" s="197"/>
      <c r="P14937" s="221"/>
    </row>
    <row r="14938" spans="2:16">
      <c r="B14938" s="351"/>
      <c r="C14938" s="435"/>
      <c r="D14938" s="399"/>
      <c r="E14938" s="400"/>
      <c r="G14938" s="401"/>
      <c r="H14938" s="401"/>
      <c r="I14938" s="401"/>
      <c r="J14938" s="194"/>
      <c r="K14938" s="194"/>
      <c r="L14938" s="195"/>
      <c r="M14938" s="196"/>
      <c r="N14938" s="197"/>
      <c r="O14938" s="197"/>
      <c r="P14938" s="231"/>
    </row>
    <row r="14939" spans="2:16">
      <c r="B14939" s="351"/>
      <c r="C14939" s="435"/>
      <c r="D14939" s="399"/>
      <c r="E14939" s="400"/>
      <c r="G14939" s="401"/>
      <c r="H14939" s="401"/>
      <c r="I14939" s="401"/>
      <c r="J14939" s="194"/>
      <c r="K14939" s="194"/>
      <c r="L14939" s="195"/>
      <c r="M14939" s="196"/>
      <c r="N14939" s="197"/>
      <c r="O14939" s="197"/>
      <c r="P14939" s="231"/>
    </row>
    <row r="14940" spans="2:16">
      <c r="B14940" s="351"/>
      <c r="C14940" s="435"/>
      <c r="D14940" s="399"/>
      <c r="E14940" s="400"/>
      <c r="G14940" s="401"/>
      <c r="H14940" s="401"/>
      <c r="I14940" s="401"/>
      <c r="J14940" s="194"/>
      <c r="K14940" s="194"/>
      <c r="L14940" s="195"/>
      <c r="M14940" s="196"/>
      <c r="N14940" s="197"/>
      <c r="O14940" s="197"/>
      <c r="P14940" s="231"/>
    </row>
    <row r="14941" spans="2:16">
      <c r="B14941" s="351"/>
      <c r="C14941" s="435"/>
      <c r="D14941" s="399"/>
      <c r="E14941" s="400"/>
      <c r="G14941" s="401"/>
      <c r="H14941" s="401"/>
      <c r="I14941" s="401"/>
      <c r="J14941" s="194"/>
      <c r="K14941" s="194"/>
      <c r="L14941" s="195"/>
      <c r="M14941" s="196"/>
      <c r="N14941" s="197"/>
      <c r="O14941" s="197"/>
      <c r="P14941" s="231"/>
    </row>
    <row r="14942" spans="2:16">
      <c r="B14942" s="351"/>
      <c r="C14942" s="435"/>
      <c r="D14942" s="399"/>
      <c r="E14942" s="400"/>
      <c r="G14942" s="401"/>
      <c r="H14942" s="401"/>
      <c r="I14942" s="401"/>
      <c r="J14942" s="194"/>
      <c r="K14942" s="194"/>
      <c r="L14942" s="195"/>
      <c r="M14942" s="196"/>
      <c r="N14942" s="197"/>
      <c r="O14942" s="197"/>
      <c r="P14942" s="231"/>
    </row>
    <row r="14943" spans="2:16">
      <c r="B14943" s="351"/>
      <c r="C14943" s="435"/>
      <c r="D14943" s="399"/>
      <c r="E14943" s="400"/>
      <c r="G14943" s="401"/>
      <c r="H14943" s="401"/>
      <c r="I14943" s="401"/>
      <c r="J14943" s="194"/>
      <c r="K14943" s="194"/>
      <c r="L14943" s="195"/>
      <c r="M14943" s="196"/>
      <c r="N14943" s="197"/>
      <c r="O14943" s="197"/>
      <c r="P14943" s="231"/>
    </row>
    <row r="14944" spans="2:16">
      <c r="B14944" s="351"/>
      <c r="C14944" s="435"/>
      <c r="D14944" s="399"/>
      <c r="E14944" s="400"/>
      <c r="G14944" s="401"/>
      <c r="H14944" s="401"/>
      <c r="I14944" s="401"/>
      <c r="J14944" s="194"/>
      <c r="K14944" s="194"/>
      <c r="L14944" s="195"/>
      <c r="M14944" s="196"/>
      <c r="N14944" s="197"/>
      <c r="O14944" s="197"/>
      <c r="P14944" s="231"/>
    </row>
    <row r="14945" spans="2:16">
      <c r="B14945" s="351"/>
      <c r="C14945" s="435"/>
      <c r="D14945" s="399"/>
      <c r="E14945" s="400"/>
      <c r="G14945" s="401"/>
      <c r="H14945" s="401"/>
      <c r="I14945" s="401"/>
      <c r="J14945" s="194"/>
      <c r="K14945" s="194"/>
      <c r="L14945" s="195"/>
      <c r="M14945" s="196"/>
      <c r="N14945" s="197"/>
      <c r="O14945" s="197"/>
      <c r="P14945" s="231"/>
    </row>
    <row r="14946" spans="2:16">
      <c r="B14946" s="351"/>
      <c r="C14946" s="435"/>
      <c r="D14946" s="399"/>
      <c r="E14946" s="400"/>
      <c r="G14946" s="401"/>
      <c r="H14946" s="401"/>
      <c r="I14946" s="401"/>
      <c r="J14946" s="194"/>
      <c r="K14946" s="194"/>
      <c r="L14946" s="195"/>
      <c r="M14946" s="196"/>
      <c r="N14946" s="197"/>
      <c r="O14946" s="197"/>
      <c r="P14946" s="231"/>
    </row>
    <row r="14947" spans="2:16">
      <c r="B14947" s="351"/>
      <c r="C14947" s="435"/>
      <c r="D14947" s="399"/>
      <c r="E14947" s="400"/>
      <c r="G14947" s="401"/>
      <c r="H14947" s="401"/>
      <c r="I14947" s="401"/>
      <c r="J14947" s="194"/>
      <c r="K14947" s="194"/>
      <c r="L14947" s="195"/>
      <c r="M14947" s="196"/>
      <c r="N14947" s="197"/>
      <c r="O14947" s="197"/>
      <c r="P14947" s="231"/>
    </row>
    <row r="14948" spans="2:16">
      <c r="B14948" s="351"/>
      <c r="C14948" s="435"/>
      <c r="D14948" s="399"/>
      <c r="E14948" s="400"/>
      <c r="G14948" s="401"/>
      <c r="H14948" s="401"/>
      <c r="I14948" s="401"/>
      <c r="J14948" s="194"/>
      <c r="K14948" s="194"/>
      <c r="L14948" s="195"/>
      <c r="M14948" s="196"/>
      <c r="N14948" s="197"/>
      <c r="O14948" s="197"/>
      <c r="P14948" s="231"/>
    </row>
    <row r="14949" spans="2:16">
      <c r="B14949" s="351"/>
      <c r="C14949" s="435"/>
      <c r="D14949" s="399"/>
      <c r="E14949" s="400"/>
      <c r="G14949" s="401"/>
      <c r="H14949" s="401"/>
      <c r="I14949" s="401"/>
      <c r="J14949" s="194"/>
      <c r="K14949" s="194"/>
      <c r="L14949" s="195"/>
      <c r="M14949" s="196"/>
      <c r="N14949" s="197"/>
      <c r="O14949" s="197"/>
      <c r="P14949" s="231"/>
    </row>
    <row r="14950" spans="2:16">
      <c r="B14950" s="351"/>
      <c r="C14950" s="435"/>
      <c r="D14950" s="399"/>
      <c r="E14950" s="400"/>
      <c r="G14950" s="401"/>
      <c r="H14950" s="401"/>
      <c r="I14950" s="401"/>
      <c r="J14950" s="194"/>
      <c r="K14950" s="194"/>
      <c r="L14950" s="195"/>
      <c r="M14950" s="196"/>
      <c r="N14950" s="197"/>
      <c r="O14950" s="197"/>
      <c r="P14950" s="231"/>
    </row>
    <row r="14951" spans="2:16">
      <c r="B14951" s="351"/>
      <c r="C14951" s="435"/>
      <c r="D14951" s="399"/>
      <c r="E14951" s="400"/>
      <c r="G14951" s="401"/>
      <c r="H14951" s="401"/>
      <c r="I14951" s="401"/>
      <c r="J14951" s="194"/>
      <c r="K14951" s="194"/>
      <c r="L14951" s="195"/>
      <c r="M14951" s="196"/>
      <c r="N14951" s="197"/>
      <c r="O14951" s="197"/>
      <c r="P14951" s="231"/>
    </row>
    <row r="14952" spans="2:16">
      <c r="B14952" s="351"/>
      <c r="C14952" s="435"/>
      <c r="D14952" s="399"/>
      <c r="E14952" s="400"/>
      <c r="G14952" s="401"/>
      <c r="H14952" s="401"/>
      <c r="I14952" s="401"/>
      <c r="J14952" s="194"/>
      <c r="K14952" s="194"/>
      <c r="L14952" s="195"/>
      <c r="M14952" s="196"/>
      <c r="N14952" s="197"/>
      <c r="O14952" s="197"/>
      <c r="P14952" s="231"/>
    </row>
    <row r="14953" spans="2:16">
      <c r="B14953" s="351"/>
      <c r="C14953" s="435"/>
      <c r="D14953" s="399"/>
      <c r="E14953" s="400"/>
      <c r="G14953" s="401"/>
      <c r="H14953" s="401"/>
      <c r="I14953" s="401"/>
      <c r="J14953" s="194"/>
      <c r="K14953" s="194"/>
      <c r="L14953" s="195"/>
      <c r="M14953" s="196"/>
      <c r="N14953" s="197"/>
      <c r="O14953" s="197"/>
      <c r="P14953" s="231"/>
    </row>
    <row r="14954" spans="2:16">
      <c r="B14954" s="351"/>
      <c r="C14954" s="435"/>
      <c r="D14954" s="399"/>
      <c r="E14954" s="400"/>
      <c r="G14954" s="401"/>
      <c r="H14954" s="401"/>
      <c r="I14954" s="401"/>
      <c r="J14954" s="194"/>
      <c r="K14954" s="194"/>
      <c r="L14954" s="195"/>
      <c r="M14954" s="196"/>
      <c r="N14954" s="197"/>
      <c r="O14954" s="197"/>
      <c r="P14954" s="231"/>
    </row>
    <row r="14955" spans="2:16">
      <c r="B14955" s="351"/>
      <c r="C14955" s="435"/>
      <c r="D14955" s="399"/>
      <c r="E14955" s="400"/>
      <c r="G14955" s="401"/>
      <c r="H14955" s="401"/>
      <c r="I14955" s="401"/>
      <c r="J14955" s="194"/>
      <c r="K14955" s="194"/>
      <c r="L14955" s="195"/>
      <c r="M14955" s="196"/>
      <c r="N14955" s="197"/>
      <c r="O14955" s="197"/>
      <c r="P14955" s="231"/>
    </row>
    <row r="14956" spans="2:16">
      <c r="B14956" s="351"/>
      <c r="C14956" s="435"/>
      <c r="D14956" s="399"/>
      <c r="E14956" s="400"/>
      <c r="G14956" s="401"/>
      <c r="H14956" s="401"/>
      <c r="I14956" s="401"/>
      <c r="J14956" s="194"/>
      <c r="K14956" s="194"/>
      <c r="L14956" s="195"/>
      <c r="M14956" s="196"/>
      <c r="N14956" s="197"/>
      <c r="O14956" s="197"/>
      <c r="P14956" s="231"/>
    </row>
    <row r="14957" spans="2:16">
      <c r="B14957" s="351"/>
      <c r="C14957" s="435"/>
      <c r="D14957" s="399"/>
      <c r="E14957" s="400"/>
      <c r="G14957" s="401"/>
      <c r="H14957" s="401"/>
      <c r="I14957" s="401"/>
      <c r="J14957" s="194"/>
      <c r="K14957" s="194"/>
      <c r="L14957" s="195"/>
      <c r="M14957" s="196"/>
      <c r="N14957" s="197"/>
      <c r="O14957" s="197"/>
      <c r="P14957" s="231"/>
    </row>
    <row r="14958" spans="2:16">
      <c r="B14958" s="351"/>
      <c r="C14958" s="435"/>
      <c r="D14958" s="399"/>
      <c r="E14958" s="400"/>
      <c r="G14958" s="401"/>
      <c r="H14958" s="401"/>
      <c r="I14958" s="401"/>
      <c r="J14958" s="194"/>
      <c r="K14958" s="194"/>
      <c r="L14958" s="195"/>
      <c r="M14958" s="196"/>
      <c r="N14958" s="197"/>
      <c r="O14958" s="197"/>
      <c r="P14958" s="231"/>
    </row>
    <row r="14959" spans="2:16">
      <c r="B14959" s="351"/>
      <c r="C14959" s="435"/>
      <c r="D14959" s="399"/>
      <c r="E14959" s="400"/>
      <c r="G14959" s="401"/>
      <c r="H14959" s="401"/>
      <c r="I14959" s="401"/>
      <c r="J14959" s="194"/>
      <c r="K14959" s="194"/>
      <c r="L14959" s="195"/>
      <c r="M14959" s="196"/>
      <c r="N14959" s="197"/>
      <c r="O14959" s="197"/>
      <c r="P14959" s="231"/>
    </row>
    <row r="14960" spans="2:16">
      <c r="B14960" s="351"/>
      <c r="C14960" s="435"/>
      <c r="D14960" s="399"/>
      <c r="E14960" s="400"/>
      <c r="G14960" s="401"/>
      <c r="H14960" s="401"/>
      <c r="I14960" s="401"/>
      <c r="J14960" s="194"/>
      <c r="K14960" s="194"/>
      <c r="L14960" s="195"/>
      <c r="M14960" s="196"/>
      <c r="N14960" s="197"/>
      <c r="O14960" s="197"/>
      <c r="P14960" s="231"/>
    </row>
    <row r="14961" spans="2:16">
      <c r="B14961" s="351"/>
      <c r="C14961" s="435"/>
      <c r="D14961" s="399"/>
      <c r="E14961" s="400"/>
      <c r="G14961" s="401"/>
      <c r="H14961" s="401"/>
      <c r="I14961" s="401"/>
      <c r="J14961" s="194"/>
      <c r="K14961" s="194"/>
      <c r="L14961" s="195"/>
      <c r="M14961" s="196"/>
      <c r="N14961" s="197"/>
      <c r="O14961" s="197"/>
      <c r="P14961" s="231"/>
    </row>
    <row r="14962" spans="2:16">
      <c r="B14962" s="351"/>
      <c r="C14962" s="435"/>
      <c r="D14962" s="399"/>
      <c r="E14962" s="400"/>
      <c r="G14962" s="401"/>
      <c r="H14962" s="401"/>
      <c r="I14962" s="401"/>
      <c r="J14962" s="194"/>
      <c r="K14962" s="194"/>
      <c r="L14962" s="195"/>
      <c r="M14962" s="196"/>
      <c r="N14962" s="197"/>
      <c r="O14962" s="197"/>
      <c r="P14962" s="231"/>
    </row>
    <row r="14963" spans="2:16">
      <c r="B14963" s="351"/>
      <c r="C14963" s="435"/>
      <c r="D14963" s="399"/>
      <c r="E14963" s="400"/>
      <c r="G14963" s="401"/>
      <c r="H14963" s="401"/>
      <c r="I14963" s="401"/>
      <c r="J14963" s="194"/>
      <c r="K14963" s="194"/>
      <c r="L14963" s="195"/>
      <c r="M14963" s="196"/>
      <c r="N14963" s="197"/>
      <c r="O14963" s="197"/>
      <c r="P14963" s="231"/>
    </row>
    <row r="14964" spans="2:16">
      <c r="B14964" s="351"/>
      <c r="C14964" s="435"/>
      <c r="D14964" s="399"/>
      <c r="E14964" s="400"/>
      <c r="G14964" s="401"/>
      <c r="H14964" s="401"/>
      <c r="I14964" s="401"/>
      <c r="J14964" s="194"/>
      <c r="K14964" s="194"/>
      <c r="L14964" s="195"/>
      <c r="M14964" s="196"/>
      <c r="N14964" s="197"/>
      <c r="O14964" s="197"/>
      <c r="P14964" s="231"/>
    </row>
    <row r="14965" spans="2:16">
      <c r="B14965" s="351"/>
      <c r="C14965" s="435"/>
      <c r="D14965" s="399"/>
      <c r="E14965" s="400"/>
      <c r="G14965" s="401"/>
      <c r="H14965" s="401"/>
      <c r="I14965" s="401"/>
      <c r="J14965" s="194"/>
      <c r="K14965" s="194"/>
      <c r="L14965" s="195"/>
      <c r="M14965" s="196"/>
      <c r="N14965" s="197"/>
      <c r="O14965" s="197"/>
      <c r="P14965" s="231"/>
    </row>
    <row r="14966" spans="2:16">
      <c r="B14966" s="351"/>
      <c r="C14966" s="435"/>
      <c r="D14966" s="399"/>
      <c r="E14966" s="400"/>
      <c r="G14966" s="401"/>
      <c r="H14966" s="401"/>
      <c r="I14966" s="401"/>
      <c r="J14966" s="194"/>
      <c r="K14966" s="194"/>
      <c r="L14966" s="195"/>
      <c r="M14966" s="196"/>
      <c r="N14966" s="197"/>
      <c r="O14966" s="197"/>
      <c r="P14966" s="231"/>
    </row>
    <row r="14967" spans="2:16">
      <c r="B14967" s="351"/>
      <c r="C14967" s="435"/>
      <c r="D14967" s="399"/>
      <c r="E14967" s="400"/>
      <c r="G14967" s="401"/>
      <c r="H14967" s="401"/>
      <c r="I14967" s="401"/>
      <c r="J14967" s="194"/>
      <c r="K14967" s="194"/>
      <c r="L14967" s="195"/>
      <c r="M14967" s="196"/>
      <c r="N14967" s="197"/>
      <c r="O14967" s="197"/>
      <c r="P14967" s="231"/>
    </row>
    <row r="14968" spans="2:16">
      <c r="B14968" s="351"/>
      <c r="C14968" s="435"/>
      <c r="D14968" s="399"/>
      <c r="E14968" s="400"/>
      <c r="G14968" s="401"/>
      <c r="H14968" s="401"/>
      <c r="I14968" s="401"/>
      <c r="J14968" s="194"/>
      <c r="K14968" s="194"/>
      <c r="L14968" s="195"/>
      <c r="M14968" s="196"/>
      <c r="N14968" s="197"/>
      <c r="O14968" s="197"/>
      <c r="P14968" s="231"/>
    </row>
    <row r="14969" spans="2:16">
      <c r="B14969" s="351"/>
      <c r="C14969" s="435"/>
      <c r="D14969" s="399"/>
      <c r="E14969" s="400"/>
      <c r="G14969" s="401"/>
      <c r="H14969" s="401"/>
      <c r="I14969" s="401"/>
      <c r="J14969" s="194"/>
      <c r="K14969" s="194"/>
      <c r="L14969" s="195"/>
      <c r="M14969" s="196"/>
      <c r="N14969" s="197"/>
      <c r="O14969" s="197"/>
      <c r="P14969" s="231"/>
    </row>
    <row r="14970" spans="2:16">
      <c r="B14970" s="351"/>
      <c r="C14970" s="435"/>
      <c r="D14970" s="399"/>
      <c r="E14970" s="400"/>
      <c r="G14970" s="401"/>
      <c r="H14970" s="401"/>
      <c r="I14970" s="401"/>
      <c r="J14970" s="194"/>
      <c r="K14970" s="194"/>
      <c r="L14970" s="195"/>
      <c r="M14970" s="196"/>
      <c r="N14970" s="197"/>
      <c r="O14970" s="197"/>
      <c r="P14970" s="231"/>
    </row>
    <row r="14971" spans="2:16">
      <c r="B14971" s="351"/>
      <c r="C14971" s="435"/>
      <c r="D14971" s="399"/>
      <c r="E14971" s="400"/>
      <c r="G14971" s="401"/>
      <c r="H14971" s="401"/>
      <c r="I14971" s="401"/>
      <c r="J14971" s="194"/>
      <c r="K14971" s="194"/>
      <c r="L14971" s="195"/>
      <c r="M14971" s="196"/>
      <c r="N14971" s="197"/>
      <c r="O14971" s="197"/>
      <c r="P14971" s="231"/>
    </row>
    <row r="14972" spans="2:16">
      <c r="B14972" s="351"/>
      <c r="C14972" s="435"/>
      <c r="D14972" s="399"/>
      <c r="E14972" s="400"/>
      <c r="G14972" s="401"/>
      <c r="H14972" s="401"/>
      <c r="I14972" s="401"/>
      <c r="J14972" s="194"/>
      <c r="K14972" s="194"/>
      <c r="L14972" s="195"/>
      <c r="M14972" s="196"/>
      <c r="N14972" s="197"/>
      <c r="O14972" s="197"/>
      <c r="P14972" s="231"/>
    </row>
    <row r="14973" spans="2:16">
      <c r="B14973" s="351"/>
      <c r="C14973" s="435"/>
      <c r="D14973" s="399"/>
      <c r="E14973" s="400"/>
      <c r="G14973" s="401"/>
      <c r="H14973" s="401"/>
      <c r="I14973" s="401"/>
      <c r="J14973" s="194"/>
      <c r="K14973" s="194"/>
      <c r="L14973" s="195"/>
      <c r="M14973" s="196"/>
      <c r="N14973" s="197"/>
      <c r="O14973" s="197"/>
      <c r="P14973" s="231"/>
    </row>
    <row r="14974" spans="2:16">
      <c r="B14974" s="351"/>
      <c r="C14974" s="435"/>
      <c r="D14974" s="399"/>
      <c r="E14974" s="400"/>
      <c r="G14974" s="401"/>
      <c r="H14974" s="401"/>
      <c r="I14974" s="401"/>
      <c r="J14974" s="194"/>
      <c r="K14974" s="194"/>
      <c r="L14974" s="195"/>
      <c r="M14974" s="196"/>
      <c r="N14974" s="197"/>
      <c r="O14974" s="197"/>
      <c r="P14974" s="231"/>
    </row>
    <row r="14975" spans="2:16">
      <c r="B14975" s="351"/>
      <c r="C14975" s="435"/>
      <c r="D14975" s="399"/>
      <c r="E14975" s="400"/>
      <c r="G14975" s="401"/>
      <c r="H14975" s="401"/>
      <c r="I14975" s="401"/>
      <c r="J14975" s="194"/>
      <c r="K14975" s="194"/>
      <c r="L14975" s="195"/>
      <c r="M14975" s="196"/>
      <c r="N14975" s="197"/>
      <c r="O14975" s="197"/>
      <c r="P14975" s="231"/>
    </row>
    <row r="14976" spans="2:16">
      <c r="B14976" s="351"/>
      <c r="C14976" s="435"/>
      <c r="D14976" s="399"/>
      <c r="E14976" s="400"/>
      <c r="G14976" s="401"/>
      <c r="H14976" s="401"/>
      <c r="I14976" s="401"/>
      <c r="J14976" s="194"/>
      <c r="K14976" s="194"/>
      <c r="L14976" s="195"/>
      <c r="M14976" s="196"/>
      <c r="N14976" s="197"/>
      <c r="O14976" s="197"/>
      <c r="P14976" s="231"/>
    </row>
    <row r="14977" spans="2:16">
      <c r="B14977" s="351"/>
      <c r="C14977" s="435"/>
      <c r="D14977" s="399"/>
      <c r="E14977" s="400"/>
      <c r="G14977" s="401"/>
      <c r="H14977" s="401"/>
      <c r="I14977" s="401"/>
      <c r="J14977" s="194"/>
      <c r="K14977" s="194"/>
      <c r="L14977" s="195"/>
      <c r="M14977" s="196"/>
      <c r="N14977" s="197"/>
      <c r="O14977" s="197"/>
      <c r="P14977" s="231"/>
    </row>
    <row r="14978" spans="2:16">
      <c r="B14978" s="351"/>
      <c r="C14978" s="435"/>
      <c r="D14978" s="399"/>
      <c r="E14978" s="400"/>
      <c r="G14978" s="401"/>
      <c r="H14978" s="401"/>
      <c r="I14978" s="401"/>
      <c r="J14978" s="194"/>
      <c r="K14978" s="194"/>
      <c r="L14978" s="195"/>
      <c r="M14978" s="196"/>
      <c r="N14978" s="197"/>
      <c r="O14978" s="197"/>
      <c r="P14978" s="231"/>
    </row>
    <row r="14979" spans="2:16">
      <c r="B14979" s="351"/>
      <c r="C14979" s="435"/>
      <c r="D14979" s="399"/>
      <c r="E14979" s="400"/>
      <c r="G14979" s="401"/>
      <c r="H14979" s="401"/>
      <c r="I14979" s="401"/>
      <c r="J14979" s="194"/>
      <c r="K14979" s="194"/>
      <c r="L14979" s="195"/>
      <c r="M14979" s="196"/>
      <c r="N14979" s="197"/>
      <c r="O14979" s="197"/>
      <c r="P14979" s="231"/>
    </row>
    <row r="14980" spans="2:16">
      <c r="B14980" s="351"/>
      <c r="C14980" s="435"/>
      <c r="D14980" s="399"/>
      <c r="E14980" s="400"/>
      <c r="G14980" s="401"/>
      <c r="H14980" s="401"/>
      <c r="I14980" s="401"/>
      <c r="J14980" s="194"/>
      <c r="K14980" s="194"/>
      <c r="L14980" s="195"/>
      <c r="M14980" s="196"/>
      <c r="N14980" s="197"/>
      <c r="O14980" s="197"/>
      <c r="P14980" s="231"/>
    </row>
    <row r="14981" spans="2:16">
      <c r="B14981" s="351"/>
      <c r="C14981" s="435"/>
      <c r="D14981" s="399"/>
      <c r="E14981" s="400"/>
      <c r="G14981" s="401"/>
      <c r="H14981" s="401"/>
      <c r="I14981" s="401"/>
      <c r="J14981" s="194"/>
      <c r="K14981" s="194"/>
      <c r="L14981" s="195"/>
      <c r="M14981" s="196"/>
      <c r="N14981" s="197"/>
      <c r="O14981" s="197"/>
      <c r="P14981" s="231"/>
    </row>
    <row r="14982" spans="2:16">
      <c r="B14982" s="351"/>
      <c r="C14982" s="435"/>
      <c r="D14982" s="399"/>
      <c r="E14982" s="400"/>
      <c r="G14982" s="401"/>
      <c r="H14982" s="401"/>
      <c r="I14982" s="401"/>
      <c r="J14982" s="194"/>
      <c r="K14982" s="194"/>
      <c r="L14982" s="195"/>
      <c r="M14982" s="196"/>
      <c r="N14982" s="197"/>
      <c r="O14982" s="197"/>
      <c r="P14982" s="231"/>
    </row>
    <row r="14983" spans="2:16">
      <c r="B14983" s="351"/>
      <c r="C14983" s="435"/>
      <c r="D14983" s="399"/>
      <c r="E14983" s="400"/>
      <c r="G14983" s="401"/>
      <c r="H14983" s="401"/>
      <c r="I14983" s="401"/>
      <c r="J14983" s="194"/>
      <c r="K14983" s="194"/>
      <c r="L14983" s="195"/>
      <c r="M14983" s="196"/>
      <c r="N14983" s="197"/>
      <c r="O14983" s="197"/>
      <c r="P14983" s="231"/>
    </row>
    <row r="14984" spans="2:16">
      <c r="B14984" s="351"/>
      <c r="C14984" s="435"/>
      <c r="D14984" s="399"/>
      <c r="E14984" s="400"/>
      <c r="G14984" s="401"/>
      <c r="H14984" s="401"/>
      <c r="I14984" s="401"/>
      <c r="J14984" s="194"/>
      <c r="K14984" s="194"/>
      <c r="L14984" s="195"/>
      <c r="M14984" s="196"/>
      <c r="N14984" s="197"/>
      <c r="O14984" s="197"/>
      <c r="P14984" s="231"/>
    </row>
    <row r="14985" spans="2:16">
      <c r="B14985" s="351"/>
      <c r="C14985" s="435"/>
      <c r="D14985" s="399"/>
      <c r="E14985" s="400"/>
      <c r="G14985" s="401"/>
      <c r="H14985" s="401"/>
      <c r="I14985" s="401"/>
      <c r="J14985" s="194"/>
      <c r="K14985" s="194"/>
      <c r="L14985" s="195"/>
      <c r="M14985" s="196"/>
      <c r="N14985" s="197"/>
      <c r="O14985" s="197"/>
      <c r="P14985" s="231"/>
    </row>
    <row r="14986" spans="2:16">
      <c r="B14986" s="351"/>
      <c r="C14986" s="435"/>
      <c r="D14986" s="399"/>
      <c r="E14986" s="400"/>
      <c r="G14986" s="401"/>
      <c r="H14986" s="401"/>
      <c r="I14986" s="401"/>
      <c r="J14986" s="194"/>
      <c r="K14986" s="194"/>
      <c r="L14986" s="195"/>
      <c r="M14986" s="196"/>
      <c r="N14986" s="197"/>
      <c r="O14986" s="197"/>
      <c r="P14986" s="231"/>
    </row>
    <row r="14987" spans="2:16">
      <c r="B14987" s="351"/>
      <c r="C14987" s="435"/>
      <c r="D14987" s="399"/>
      <c r="E14987" s="400"/>
      <c r="G14987" s="401"/>
      <c r="H14987" s="401"/>
      <c r="I14987" s="401"/>
      <c r="J14987" s="194"/>
      <c r="K14987" s="194"/>
      <c r="L14987" s="195"/>
      <c r="M14987" s="196"/>
      <c r="N14987" s="197"/>
      <c r="O14987" s="197"/>
      <c r="P14987" s="231"/>
    </row>
    <row r="14988" spans="2:16">
      <c r="B14988" s="351"/>
      <c r="C14988" s="435"/>
      <c r="D14988" s="399"/>
      <c r="E14988" s="400"/>
      <c r="G14988" s="401"/>
      <c r="H14988" s="401"/>
      <c r="I14988" s="401"/>
      <c r="J14988" s="194"/>
      <c r="K14988" s="194"/>
      <c r="L14988" s="195"/>
      <c r="M14988" s="196"/>
      <c r="N14988" s="197"/>
      <c r="O14988" s="197"/>
      <c r="P14988" s="231"/>
    </row>
    <row r="14989" spans="2:16">
      <c r="B14989" s="351"/>
      <c r="C14989" s="435"/>
      <c r="D14989" s="399"/>
      <c r="E14989" s="400"/>
      <c r="G14989" s="401"/>
      <c r="H14989" s="401"/>
      <c r="I14989" s="401"/>
      <c r="J14989" s="194"/>
      <c r="K14989" s="194"/>
      <c r="L14989" s="195"/>
      <c r="M14989" s="196"/>
      <c r="N14989" s="197"/>
      <c r="O14989" s="197"/>
      <c r="P14989" s="231"/>
    </row>
    <row r="14990" spans="2:16">
      <c r="B14990" s="351"/>
      <c r="C14990" s="435"/>
      <c r="D14990" s="399"/>
      <c r="E14990" s="400"/>
      <c r="G14990" s="401"/>
      <c r="H14990" s="401"/>
      <c r="I14990" s="401"/>
      <c r="J14990" s="194"/>
      <c r="K14990" s="194"/>
      <c r="L14990" s="195"/>
      <c r="M14990" s="196"/>
      <c r="N14990" s="197"/>
      <c r="O14990" s="197"/>
      <c r="P14990" s="231"/>
    </row>
    <row r="14991" spans="2:16">
      <c r="B14991" s="351"/>
      <c r="C14991" s="435"/>
      <c r="D14991" s="399"/>
      <c r="E14991" s="400"/>
      <c r="G14991" s="401"/>
      <c r="H14991" s="401"/>
      <c r="I14991" s="401"/>
      <c r="J14991" s="194"/>
      <c r="K14991" s="194"/>
      <c r="L14991" s="195"/>
      <c r="M14991" s="196"/>
      <c r="N14991" s="197"/>
      <c r="O14991" s="197"/>
      <c r="P14991" s="231"/>
    </row>
    <row r="14992" spans="2:16">
      <c r="B14992" s="351"/>
      <c r="C14992" s="435"/>
      <c r="D14992" s="399"/>
      <c r="E14992" s="400"/>
      <c r="G14992" s="401"/>
      <c r="H14992" s="401"/>
      <c r="I14992" s="401"/>
      <c r="J14992" s="194"/>
      <c r="K14992" s="194"/>
      <c r="L14992" s="195"/>
      <c r="M14992" s="196"/>
      <c r="N14992" s="197"/>
      <c r="O14992" s="197"/>
      <c r="P14992" s="231"/>
    </row>
    <row r="14993" spans="2:16">
      <c r="B14993" s="351"/>
      <c r="C14993" s="435"/>
      <c r="D14993" s="399"/>
      <c r="E14993" s="400"/>
      <c r="G14993" s="401"/>
      <c r="H14993" s="401"/>
      <c r="I14993" s="401"/>
      <c r="J14993" s="194"/>
      <c r="K14993" s="194"/>
      <c r="L14993" s="195"/>
      <c r="M14993" s="196"/>
      <c r="N14993" s="197"/>
      <c r="O14993" s="197"/>
      <c r="P14993" s="231"/>
    </row>
    <row r="14994" spans="2:16">
      <c r="B14994" s="351"/>
      <c r="C14994" s="435"/>
      <c r="D14994" s="399"/>
      <c r="E14994" s="400"/>
      <c r="G14994" s="401"/>
      <c r="H14994" s="401"/>
      <c r="I14994" s="401"/>
      <c r="J14994" s="194"/>
      <c r="K14994" s="194"/>
      <c r="L14994" s="195"/>
      <c r="M14994" s="196"/>
      <c r="N14994" s="197"/>
      <c r="O14994" s="197"/>
      <c r="P14994" s="231"/>
    </row>
    <row r="14995" spans="2:16">
      <c r="B14995" s="351"/>
      <c r="C14995" s="435"/>
      <c r="D14995" s="399"/>
      <c r="E14995" s="400"/>
      <c r="G14995" s="401"/>
      <c r="H14995" s="401"/>
      <c r="I14995" s="401"/>
      <c r="J14995" s="194"/>
      <c r="K14995" s="194"/>
      <c r="L14995" s="195"/>
      <c r="M14995" s="196"/>
      <c r="N14995" s="197"/>
      <c r="O14995" s="197"/>
      <c r="P14995" s="231"/>
    </row>
    <row r="14996" spans="2:16">
      <c r="B14996" s="351"/>
      <c r="C14996" s="435"/>
      <c r="D14996" s="399"/>
      <c r="E14996" s="400"/>
      <c r="G14996" s="401"/>
      <c r="H14996" s="401"/>
      <c r="I14996" s="401"/>
      <c r="J14996" s="194"/>
      <c r="K14996" s="194"/>
      <c r="L14996" s="195"/>
      <c r="M14996" s="196"/>
      <c r="N14996" s="197"/>
      <c r="O14996" s="197"/>
      <c r="P14996" s="231"/>
    </row>
    <row r="14997" spans="2:16">
      <c r="B14997" s="351"/>
      <c r="C14997" s="435"/>
      <c r="D14997" s="399"/>
      <c r="E14997" s="400"/>
      <c r="G14997" s="401"/>
      <c r="H14997" s="401"/>
      <c r="I14997" s="401"/>
      <c r="J14997" s="194"/>
      <c r="K14997" s="194"/>
      <c r="L14997" s="195"/>
      <c r="M14997" s="196"/>
      <c r="N14997" s="197"/>
      <c r="O14997" s="197"/>
      <c r="P14997" s="231"/>
    </row>
    <row r="14998" spans="2:16">
      <c r="B14998" s="351"/>
      <c r="C14998" s="435"/>
      <c r="D14998" s="399"/>
      <c r="E14998" s="400"/>
      <c r="G14998" s="401"/>
      <c r="H14998" s="401"/>
      <c r="I14998" s="401"/>
      <c r="J14998" s="194"/>
      <c r="K14998" s="194"/>
      <c r="L14998" s="195"/>
      <c r="M14998" s="196"/>
      <c r="N14998" s="197"/>
      <c r="O14998" s="197"/>
      <c r="P14998" s="231"/>
    </row>
    <row r="14999" spans="2:16">
      <c r="B14999" s="351"/>
      <c r="C14999" s="435"/>
      <c r="D14999" s="399"/>
      <c r="E14999" s="400"/>
      <c r="G14999" s="401"/>
      <c r="H14999" s="401"/>
      <c r="I14999" s="401"/>
      <c r="J14999" s="194"/>
      <c r="K14999" s="194"/>
      <c r="L14999" s="195"/>
      <c r="M14999" s="196"/>
      <c r="N14999" s="197"/>
      <c r="O14999" s="197"/>
      <c r="P14999" s="231"/>
    </row>
    <row r="15000" spans="2:16">
      <c r="B15000" s="351"/>
      <c r="C15000" s="435"/>
      <c r="D15000" s="399"/>
      <c r="E15000" s="400"/>
      <c r="G15000" s="401"/>
      <c r="H15000" s="401"/>
      <c r="I15000" s="401"/>
      <c r="J15000" s="194"/>
      <c r="K15000" s="194"/>
      <c r="L15000" s="195"/>
      <c r="M15000" s="196"/>
      <c r="N15000" s="197"/>
      <c r="O15000" s="197"/>
      <c r="P15000" s="231"/>
    </row>
    <row r="15001" spans="2:16">
      <c r="B15001" s="351"/>
      <c r="C15001" s="435"/>
      <c r="D15001" s="399"/>
      <c r="E15001" s="400"/>
      <c r="G15001" s="401"/>
      <c r="H15001" s="401"/>
      <c r="I15001" s="401"/>
      <c r="J15001" s="194"/>
      <c r="K15001" s="194"/>
      <c r="L15001" s="195"/>
      <c r="M15001" s="196"/>
      <c r="N15001" s="197"/>
      <c r="O15001" s="197"/>
      <c r="P15001" s="231"/>
    </row>
    <row r="15002" spans="2:16">
      <c r="B15002" s="351"/>
      <c r="C15002" s="435"/>
      <c r="D15002" s="399"/>
      <c r="E15002" s="400"/>
      <c r="G15002" s="401"/>
      <c r="H15002" s="401"/>
      <c r="I15002" s="401"/>
      <c r="J15002" s="194"/>
      <c r="K15002" s="194"/>
      <c r="L15002" s="195"/>
      <c r="M15002" s="196"/>
      <c r="N15002" s="197"/>
      <c r="O15002" s="197"/>
      <c r="P15002" s="231"/>
    </row>
    <row r="15003" spans="2:16">
      <c r="B15003" s="351"/>
      <c r="C15003" s="435"/>
      <c r="D15003" s="399"/>
      <c r="E15003" s="400"/>
      <c r="G15003" s="401"/>
      <c r="H15003" s="401"/>
      <c r="I15003" s="401"/>
      <c r="J15003" s="194"/>
      <c r="K15003" s="194"/>
      <c r="L15003" s="195"/>
      <c r="M15003" s="196"/>
      <c r="N15003" s="197"/>
      <c r="O15003" s="197"/>
      <c r="P15003" s="231"/>
    </row>
    <row r="15004" spans="2:16">
      <c r="B15004" s="351"/>
      <c r="C15004" s="435"/>
      <c r="D15004" s="399"/>
      <c r="E15004" s="400"/>
      <c r="G15004" s="401"/>
      <c r="H15004" s="401"/>
      <c r="I15004" s="401"/>
      <c r="J15004" s="194"/>
      <c r="K15004" s="194"/>
      <c r="L15004" s="195"/>
      <c r="M15004" s="196"/>
      <c r="N15004" s="197"/>
      <c r="O15004" s="197"/>
      <c r="P15004" s="231"/>
    </row>
    <row r="15005" spans="2:16">
      <c r="B15005" s="351"/>
      <c r="C15005" s="435"/>
      <c r="D15005" s="399"/>
      <c r="E15005" s="400"/>
      <c r="G15005" s="401"/>
      <c r="H15005" s="401"/>
      <c r="I15005" s="401"/>
      <c r="J15005" s="194"/>
      <c r="K15005" s="194"/>
      <c r="L15005" s="195"/>
      <c r="M15005" s="196"/>
      <c r="N15005" s="197"/>
      <c r="O15005" s="197"/>
      <c r="P15005" s="231"/>
    </row>
    <row r="15006" spans="2:16">
      <c r="B15006" s="351"/>
      <c r="C15006" s="435"/>
      <c r="D15006" s="399"/>
      <c r="E15006" s="400"/>
      <c r="G15006" s="401"/>
      <c r="H15006" s="401"/>
      <c r="I15006" s="401"/>
      <c r="J15006" s="194"/>
      <c r="K15006" s="194"/>
      <c r="L15006" s="195"/>
      <c r="M15006" s="196"/>
      <c r="N15006" s="197"/>
      <c r="O15006" s="197"/>
      <c r="P15006" s="231"/>
    </row>
    <row r="15007" spans="2:16">
      <c r="B15007" s="351"/>
      <c r="C15007" s="435"/>
      <c r="D15007" s="399"/>
      <c r="E15007" s="400"/>
      <c r="G15007" s="401"/>
      <c r="H15007" s="401"/>
      <c r="I15007" s="401"/>
      <c r="J15007" s="194"/>
      <c r="K15007" s="194"/>
      <c r="L15007" s="195"/>
      <c r="M15007" s="196"/>
      <c r="N15007" s="197"/>
      <c r="O15007" s="197"/>
      <c r="P15007" s="231"/>
    </row>
    <row r="15008" spans="2:16">
      <c r="B15008" s="351"/>
      <c r="C15008" s="435"/>
      <c r="D15008" s="399"/>
      <c r="E15008" s="400"/>
      <c r="G15008" s="401"/>
      <c r="H15008" s="401"/>
      <c r="I15008" s="401"/>
      <c r="J15008" s="194"/>
      <c r="K15008" s="194"/>
      <c r="L15008" s="195"/>
      <c r="M15008" s="196"/>
      <c r="N15008" s="197"/>
      <c r="O15008" s="197"/>
      <c r="P15008" s="231"/>
    </row>
    <row r="15009" spans="2:16">
      <c r="B15009" s="351"/>
      <c r="C15009" s="435"/>
      <c r="D15009" s="399"/>
      <c r="E15009" s="400"/>
      <c r="G15009" s="401"/>
      <c r="H15009" s="401"/>
      <c r="I15009" s="401"/>
      <c r="J15009" s="194"/>
      <c r="K15009" s="194"/>
      <c r="L15009" s="195"/>
      <c r="M15009" s="196"/>
      <c r="N15009" s="197"/>
      <c r="O15009" s="197"/>
      <c r="P15009" s="231"/>
    </row>
    <row r="15010" spans="2:16">
      <c r="B15010" s="351"/>
      <c r="C15010" s="435"/>
      <c r="D15010" s="399"/>
      <c r="E15010" s="400"/>
      <c r="G15010" s="401"/>
      <c r="H15010" s="401"/>
      <c r="I15010" s="401"/>
      <c r="J15010" s="194"/>
      <c r="K15010" s="194"/>
      <c r="L15010" s="195"/>
      <c r="M15010" s="196"/>
      <c r="N15010" s="197"/>
      <c r="O15010" s="197"/>
      <c r="P15010" s="231"/>
    </row>
    <row r="15011" spans="2:16">
      <c r="B15011" s="351"/>
      <c r="C15011" s="435"/>
      <c r="D15011" s="399"/>
      <c r="E15011" s="400"/>
      <c r="G15011" s="401"/>
      <c r="H15011" s="401"/>
      <c r="I15011" s="401"/>
      <c r="J15011" s="194"/>
      <c r="K15011" s="194"/>
      <c r="L15011" s="195"/>
      <c r="M15011" s="196"/>
      <c r="N15011" s="197"/>
      <c r="O15011" s="197"/>
      <c r="P15011" s="231"/>
    </row>
    <row r="15012" spans="2:16">
      <c r="B15012" s="351"/>
      <c r="C15012" s="435"/>
      <c r="D15012" s="399"/>
      <c r="E15012" s="400"/>
      <c r="G15012" s="401"/>
      <c r="H15012" s="401"/>
      <c r="I15012" s="401"/>
      <c r="J15012" s="194"/>
      <c r="K15012" s="194"/>
      <c r="L15012" s="195"/>
      <c r="M15012" s="196"/>
      <c r="N15012" s="197"/>
      <c r="O15012" s="197"/>
      <c r="P15012" s="231"/>
    </row>
    <row r="15013" spans="2:16">
      <c r="B15013" s="351"/>
      <c r="C15013" s="435"/>
      <c r="D15013" s="399"/>
      <c r="E15013" s="400"/>
      <c r="G15013" s="401"/>
      <c r="H15013" s="401"/>
      <c r="I15013" s="401"/>
      <c r="J15013" s="194"/>
      <c r="K15013" s="194"/>
      <c r="L15013" s="195"/>
      <c r="M15013" s="196"/>
      <c r="N15013" s="197"/>
      <c r="O15013" s="197"/>
      <c r="P15013" s="231"/>
    </row>
    <row r="15014" spans="2:16">
      <c r="B15014" s="351"/>
      <c r="C15014" s="435"/>
      <c r="D15014" s="399"/>
      <c r="E15014" s="400"/>
      <c r="G15014" s="401"/>
      <c r="H15014" s="401"/>
      <c r="I15014" s="401"/>
      <c r="J15014" s="194"/>
      <c r="K15014" s="194"/>
      <c r="L15014" s="195"/>
      <c r="M15014" s="196"/>
      <c r="N15014" s="197"/>
      <c r="O15014" s="197"/>
      <c r="P15014" s="231"/>
    </row>
    <row r="15015" spans="2:16">
      <c r="B15015" s="351"/>
      <c r="C15015" s="435"/>
      <c r="D15015" s="399"/>
      <c r="E15015" s="400"/>
      <c r="G15015" s="401"/>
      <c r="H15015" s="401"/>
      <c r="I15015" s="401"/>
      <c r="J15015" s="194"/>
      <c r="K15015" s="194"/>
      <c r="L15015" s="195"/>
      <c r="M15015" s="196"/>
      <c r="N15015" s="197"/>
      <c r="O15015" s="197"/>
      <c r="P15015" s="231"/>
    </row>
    <row r="15016" spans="2:16">
      <c r="B15016" s="351"/>
      <c r="C15016" s="435"/>
      <c r="D15016" s="399"/>
      <c r="E15016" s="400"/>
      <c r="G15016" s="401"/>
      <c r="H15016" s="401"/>
      <c r="I15016" s="401"/>
      <c r="J15016" s="194"/>
      <c r="K15016" s="194"/>
      <c r="L15016" s="195"/>
      <c r="M15016" s="196"/>
      <c r="N15016" s="197"/>
      <c r="O15016" s="197"/>
      <c r="P15016" s="231"/>
    </row>
    <row r="15017" spans="2:16">
      <c r="B15017" s="351"/>
      <c r="C15017" s="435"/>
      <c r="D15017" s="399"/>
      <c r="E15017" s="400"/>
      <c r="G15017" s="401"/>
      <c r="H15017" s="401"/>
      <c r="I15017" s="401"/>
      <c r="J15017" s="194"/>
      <c r="K15017" s="194"/>
      <c r="L15017" s="195"/>
      <c r="M15017" s="196"/>
      <c r="N15017" s="197"/>
      <c r="O15017" s="197"/>
      <c r="P15017" s="231"/>
    </row>
    <row r="15018" spans="2:16">
      <c r="B15018" s="351"/>
      <c r="C15018" s="435"/>
      <c r="D15018" s="399"/>
      <c r="E15018" s="400"/>
      <c r="G15018" s="401"/>
      <c r="H15018" s="401"/>
      <c r="I15018" s="401"/>
      <c r="J15018" s="194"/>
      <c r="K15018" s="194"/>
      <c r="L15018" s="195"/>
      <c r="M15018" s="196"/>
      <c r="N15018" s="197"/>
      <c r="O15018" s="197"/>
      <c r="P15018" s="231"/>
    </row>
    <row r="15019" spans="2:16">
      <c r="B15019" s="351"/>
      <c r="C15019" s="435"/>
      <c r="D15019" s="399"/>
      <c r="E15019" s="400"/>
      <c r="G15019" s="401"/>
      <c r="H15019" s="401"/>
      <c r="I15019" s="401"/>
      <c r="J15019" s="194"/>
      <c r="K15019" s="194"/>
      <c r="L15019" s="195"/>
      <c r="M15019" s="196"/>
      <c r="N15019" s="197"/>
      <c r="O15019" s="197"/>
      <c r="P15019" s="231"/>
    </row>
    <row r="15020" spans="2:16">
      <c r="B15020" s="351"/>
      <c r="C15020" s="435"/>
      <c r="D15020" s="399"/>
      <c r="E15020" s="400"/>
      <c r="G15020" s="401"/>
      <c r="H15020" s="401"/>
      <c r="I15020" s="401"/>
      <c r="J15020" s="194"/>
      <c r="K15020" s="194"/>
      <c r="L15020" s="195"/>
      <c r="M15020" s="196"/>
      <c r="N15020" s="197"/>
      <c r="O15020" s="197"/>
      <c r="P15020" s="231"/>
    </row>
    <row r="15021" spans="2:16">
      <c r="B15021" s="351"/>
      <c r="C15021" s="435"/>
      <c r="D15021" s="399"/>
      <c r="E15021" s="400"/>
      <c r="G15021" s="401"/>
      <c r="H15021" s="401"/>
      <c r="I15021" s="401"/>
      <c r="J15021" s="194"/>
      <c r="K15021" s="194"/>
      <c r="L15021" s="195"/>
      <c r="M15021" s="196"/>
      <c r="N15021" s="197"/>
      <c r="O15021" s="197"/>
      <c r="P15021" s="231"/>
    </row>
    <row r="15022" spans="2:16">
      <c r="B15022" s="351"/>
      <c r="C15022" s="435"/>
      <c r="D15022" s="399"/>
      <c r="E15022" s="400"/>
      <c r="G15022" s="401"/>
      <c r="H15022" s="401"/>
      <c r="I15022" s="401"/>
      <c r="J15022" s="194"/>
      <c r="K15022" s="194"/>
      <c r="L15022" s="195"/>
      <c r="M15022" s="196"/>
      <c r="N15022" s="197"/>
      <c r="O15022" s="197"/>
      <c r="P15022" s="231"/>
    </row>
    <row r="15023" spans="2:16">
      <c r="B15023" s="351"/>
      <c r="C15023" s="435"/>
      <c r="D15023" s="399"/>
      <c r="E15023" s="400"/>
      <c r="G15023" s="401"/>
      <c r="H15023" s="401"/>
      <c r="I15023" s="401"/>
      <c r="J15023" s="194"/>
      <c r="K15023" s="194"/>
      <c r="L15023" s="195"/>
      <c r="M15023" s="196"/>
      <c r="N15023" s="197"/>
      <c r="O15023" s="197"/>
      <c r="P15023" s="231"/>
    </row>
    <row r="15024" spans="2:16">
      <c r="B15024" s="351"/>
      <c r="C15024" s="435"/>
      <c r="D15024" s="399"/>
      <c r="E15024" s="400"/>
      <c r="G15024" s="401"/>
      <c r="H15024" s="401"/>
      <c r="I15024" s="401"/>
      <c r="J15024" s="194"/>
      <c r="K15024" s="194"/>
      <c r="L15024" s="195"/>
      <c r="M15024" s="196"/>
      <c r="N15024" s="197"/>
      <c r="O15024" s="197"/>
      <c r="P15024" s="231"/>
    </row>
    <row r="15025" spans="2:16">
      <c r="B15025" s="351"/>
      <c r="C15025" s="435"/>
      <c r="D15025" s="399"/>
      <c r="E15025" s="400"/>
      <c r="G15025" s="401"/>
      <c r="H15025" s="401"/>
      <c r="I15025" s="401"/>
      <c r="J15025" s="194"/>
      <c r="K15025" s="194"/>
      <c r="L15025" s="195"/>
      <c r="M15025" s="196"/>
      <c r="N15025" s="197"/>
      <c r="O15025" s="197"/>
      <c r="P15025" s="231"/>
    </row>
    <row r="15026" spans="2:16">
      <c r="B15026" s="351"/>
      <c r="C15026" s="435"/>
      <c r="D15026" s="399"/>
      <c r="E15026" s="400"/>
      <c r="G15026" s="401"/>
      <c r="H15026" s="401"/>
      <c r="I15026" s="401"/>
      <c r="J15026" s="194"/>
      <c r="K15026" s="194"/>
      <c r="L15026" s="195"/>
      <c r="M15026" s="196"/>
      <c r="N15026" s="197"/>
      <c r="O15026" s="197"/>
      <c r="P15026" s="231"/>
    </row>
    <row r="15027" spans="2:16">
      <c r="B15027" s="351"/>
      <c r="C15027" s="435"/>
      <c r="D15027" s="399"/>
      <c r="E15027" s="400"/>
      <c r="G15027" s="401"/>
      <c r="H15027" s="401"/>
      <c r="I15027" s="401"/>
      <c r="J15027" s="194"/>
      <c r="K15027" s="194"/>
      <c r="L15027" s="195"/>
      <c r="M15027" s="196"/>
      <c r="N15027" s="197"/>
      <c r="O15027" s="197"/>
      <c r="P15027" s="231"/>
    </row>
    <row r="15028" spans="2:16">
      <c r="B15028" s="351"/>
      <c r="C15028" s="435"/>
      <c r="D15028" s="399"/>
      <c r="E15028" s="400"/>
      <c r="G15028" s="401"/>
      <c r="H15028" s="401"/>
      <c r="I15028" s="401"/>
      <c r="J15028" s="194"/>
      <c r="K15028" s="194"/>
      <c r="L15028" s="195"/>
      <c r="M15028" s="196"/>
      <c r="N15028" s="197"/>
      <c r="O15028" s="197"/>
      <c r="P15028" s="231"/>
    </row>
    <row r="15029" spans="2:16">
      <c r="B15029" s="351"/>
      <c r="C15029" s="435"/>
      <c r="D15029" s="399"/>
      <c r="E15029" s="400"/>
      <c r="G15029" s="401"/>
      <c r="H15029" s="401"/>
      <c r="I15029" s="401"/>
      <c r="J15029" s="194"/>
      <c r="K15029" s="194"/>
      <c r="L15029" s="195"/>
      <c r="M15029" s="196"/>
      <c r="N15029" s="197"/>
      <c r="O15029" s="197"/>
      <c r="P15029" s="231"/>
    </row>
    <row r="15030" spans="2:16">
      <c r="B15030" s="351"/>
      <c r="C15030" s="435"/>
      <c r="D15030" s="399"/>
      <c r="E15030" s="400"/>
      <c r="G15030" s="401"/>
      <c r="H15030" s="401"/>
      <c r="I15030" s="401"/>
      <c r="J15030" s="194"/>
      <c r="K15030" s="194"/>
      <c r="L15030" s="195"/>
      <c r="M15030" s="196"/>
      <c r="N15030" s="197"/>
      <c r="O15030" s="197"/>
      <c r="P15030" s="231"/>
    </row>
    <row r="15031" spans="2:16">
      <c r="B15031" s="351"/>
      <c r="C15031" s="435"/>
      <c r="D15031" s="399"/>
      <c r="E15031" s="400"/>
      <c r="G15031" s="401"/>
      <c r="H15031" s="401"/>
      <c r="I15031" s="401"/>
      <c r="J15031" s="194"/>
      <c r="K15031" s="194"/>
      <c r="L15031" s="195"/>
      <c r="M15031" s="196"/>
      <c r="N15031" s="197"/>
      <c r="O15031" s="197"/>
      <c r="P15031" s="231"/>
    </row>
    <row r="15032" spans="2:16">
      <c r="B15032" s="351"/>
      <c r="C15032" s="435"/>
      <c r="D15032" s="399"/>
      <c r="E15032" s="400"/>
      <c r="G15032" s="401"/>
      <c r="H15032" s="401"/>
      <c r="I15032" s="401"/>
      <c r="J15032" s="194"/>
      <c r="K15032" s="194"/>
      <c r="L15032" s="195"/>
      <c r="M15032" s="196"/>
      <c r="N15032" s="197"/>
      <c r="O15032" s="197"/>
      <c r="P15032" s="231"/>
    </row>
    <row r="15033" spans="2:16">
      <c r="B15033" s="351"/>
      <c r="C15033" s="435"/>
      <c r="D15033" s="399"/>
      <c r="E15033" s="400"/>
      <c r="G15033" s="401"/>
      <c r="H15033" s="401"/>
      <c r="I15033" s="401"/>
      <c r="J15033" s="194"/>
      <c r="K15033" s="194"/>
      <c r="L15033" s="195"/>
      <c r="M15033" s="196"/>
      <c r="N15033" s="197"/>
      <c r="O15033" s="197"/>
      <c r="P15033" s="231"/>
    </row>
    <row r="15034" spans="2:16">
      <c r="B15034" s="351"/>
      <c r="C15034" s="435"/>
      <c r="D15034" s="399"/>
      <c r="E15034" s="400"/>
      <c r="G15034" s="401"/>
      <c r="H15034" s="401"/>
      <c r="I15034" s="401"/>
      <c r="J15034" s="194"/>
      <c r="K15034" s="194"/>
      <c r="L15034" s="195"/>
      <c r="M15034" s="196"/>
      <c r="N15034" s="197"/>
      <c r="O15034" s="197"/>
      <c r="P15034" s="231"/>
    </row>
    <row r="15035" spans="2:16">
      <c r="B15035" s="351"/>
      <c r="C15035" s="435"/>
      <c r="D15035" s="399"/>
      <c r="E15035" s="400"/>
      <c r="G15035" s="401"/>
      <c r="H15035" s="401"/>
      <c r="I15035" s="401"/>
      <c r="J15035" s="194"/>
      <c r="K15035" s="194"/>
      <c r="L15035" s="195"/>
      <c r="M15035" s="196"/>
      <c r="N15035" s="197"/>
      <c r="O15035" s="197"/>
      <c r="P15035" s="231"/>
    </row>
    <row r="15036" spans="2:16">
      <c r="B15036" s="351"/>
      <c r="C15036" s="435"/>
      <c r="D15036" s="399"/>
      <c r="E15036" s="400"/>
      <c r="G15036" s="401"/>
      <c r="H15036" s="401"/>
      <c r="I15036" s="401"/>
      <c r="J15036" s="194"/>
      <c r="K15036" s="194"/>
      <c r="L15036" s="195"/>
      <c r="M15036" s="196"/>
      <c r="N15036" s="197"/>
      <c r="O15036" s="197"/>
      <c r="P15036" s="231"/>
    </row>
    <row r="15037" spans="2:16">
      <c r="B15037" s="351"/>
      <c r="C15037" s="435"/>
      <c r="D15037" s="399"/>
      <c r="E15037" s="400"/>
      <c r="G15037" s="401"/>
      <c r="H15037" s="401"/>
      <c r="I15037" s="401"/>
      <c r="J15037" s="194"/>
      <c r="K15037" s="194"/>
      <c r="L15037" s="195"/>
      <c r="M15037" s="196"/>
      <c r="N15037" s="197"/>
      <c r="O15037" s="197"/>
      <c r="P15037" s="231"/>
    </row>
    <row r="15038" spans="2:16">
      <c r="B15038" s="351"/>
      <c r="C15038" s="435"/>
      <c r="D15038" s="399"/>
      <c r="E15038" s="400"/>
      <c r="G15038" s="401"/>
      <c r="H15038" s="401"/>
      <c r="I15038" s="401"/>
      <c r="J15038" s="194"/>
      <c r="K15038" s="194"/>
      <c r="L15038" s="195"/>
      <c r="M15038" s="196"/>
      <c r="N15038" s="197"/>
      <c r="O15038" s="197"/>
      <c r="P15038" s="231"/>
    </row>
    <row r="15039" spans="2:16">
      <c r="B15039" s="351"/>
      <c r="C15039" s="435"/>
      <c r="D15039" s="399"/>
      <c r="E15039" s="400"/>
      <c r="G15039" s="401"/>
      <c r="H15039" s="401"/>
      <c r="I15039" s="401"/>
      <c r="J15039" s="194"/>
      <c r="K15039" s="194"/>
      <c r="L15039" s="195"/>
      <c r="M15039" s="196"/>
      <c r="N15039" s="197"/>
      <c r="O15039" s="197"/>
      <c r="P15039" s="231"/>
    </row>
    <row r="15040" spans="2:16">
      <c r="B15040" s="351"/>
      <c r="C15040" s="435"/>
      <c r="D15040" s="399"/>
      <c r="E15040" s="400"/>
      <c r="G15040" s="401"/>
      <c r="H15040" s="401"/>
      <c r="I15040" s="401"/>
      <c r="J15040" s="194"/>
      <c r="K15040" s="194"/>
      <c r="L15040" s="195"/>
      <c r="M15040" s="196"/>
      <c r="N15040" s="197"/>
      <c r="O15040" s="197"/>
      <c r="P15040" s="231"/>
    </row>
    <row r="15041" spans="2:16">
      <c r="B15041" s="351"/>
      <c r="C15041" s="435"/>
      <c r="D15041" s="399"/>
      <c r="E15041" s="400"/>
      <c r="G15041" s="401"/>
      <c r="H15041" s="401"/>
      <c r="I15041" s="401"/>
      <c r="J15041" s="194"/>
      <c r="K15041" s="194"/>
      <c r="L15041" s="195"/>
      <c r="M15041" s="196"/>
      <c r="N15041" s="197"/>
      <c r="O15041" s="197"/>
      <c r="P15041" s="231"/>
    </row>
    <row r="15042" spans="2:16">
      <c r="B15042" s="351"/>
      <c r="C15042" s="435"/>
      <c r="D15042" s="399"/>
      <c r="E15042" s="400"/>
      <c r="G15042" s="401"/>
      <c r="H15042" s="401"/>
      <c r="I15042" s="401"/>
      <c r="J15042" s="194"/>
      <c r="K15042" s="194"/>
      <c r="L15042" s="195"/>
      <c r="M15042" s="196"/>
      <c r="N15042" s="197"/>
      <c r="O15042" s="197"/>
      <c r="P15042" s="231"/>
    </row>
    <row r="15043" spans="2:16">
      <c r="B15043" s="351"/>
      <c r="C15043" s="435"/>
      <c r="D15043" s="399"/>
      <c r="E15043" s="400"/>
      <c r="G15043" s="401"/>
      <c r="H15043" s="401"/>
      <c r="I15043" s="401"/>
      <c r="J15043" s="194"/>
      <c r="K15043" s="194"/>
      <c r="L15043" s="195"/>
      <c r="M15043" s="196"/>
      <c r="N15043" s="197"/>
      <c r="O15043" s="197"/>
      <c r="P15043" s="231"/>
    </row>
    <row r="15044" spans="2:16">
      <c r="B15044" s="402"/>
      <c r="C15044" s="436"/>
      <c r="D15044" s="404"/>
      <c r="E15044" s="405"/>
      <c r="G15044" s="406"/>
      <c r="H15044" s="406"/>
      <c r="I15044" s="406"/>
      <c r="J15044" s="194"/>
      <c r="K15044" s="194"/>
      <c r="L15044" s="195"/>
      <c r="M15044" s="196"/>
      <c r="N15044" s="197"/>
      <c r="O15044" s="197"/>
      <c r="P15044" s="221"/>
    </row>
    <row r="15045" spans="2:16">
      <c r="B15045" s="351"/>
      <c r="C15045" s="435"/>
      <c r="D15045" s="399"/>
      <c r="E15045" s="400"/>
      <c r="G15045" s="401"/>
      <c r="H15045" s="401"/>
      <c r="I15045" s="401"/>
      <c r="J15045" s="194"/>
      <c r="K15045" s="194"/>
      <c r="L15045" s="195"/>
      <c r="M15045" s="196"/>
      <c r="N15045" s="197"/>
      <c r="O15045" s="197"/>
      <c r="P15045" s="231"/>
    </row>
    <row r="15046" spans="2:16">
      <c r="B15046" s="351"/>
      <c r="C15046" s="435"/>
      <c r="D15046" s="399"/>
      <c r="E15046" s="400"/>
      <c r="G15046" s="401"/>
      <c r="H15046" s="401"/>
      <c r="I15046" s="401"/>
      <c r="J15046" s="194"/>
      <c r="K15046" s="194"/>
      <c r="L15046" s="195"/>
      <c r="M15046" s="196"/>
      <c r="N15046" s="197"/>
      <c r="O15046" s="197"/>
      <c r="P15046" s="231"/>
    </row>
    <row r="15047" spans="2:16">
      <c r="B15047" s="351"/>
      <c r="C15047" s="435"/>
      <c r="D15047" s="399"/>
      <c r="E15047" s="400"/>
      <c r="G15047" s="401"/>
      <c r="H15047" s="401"/>
      <c r="I15047" s="401"/>
      <c r="J15047" s="194"/>
      <c r="K15047" s="194"/>
      <c r="L15047" s="195"/>
      <c r="M15047" s="196"/>
      <c r="N15047" s="197"/>
      <c r="O15047" s="197"/>
      <c r="P15047" s="231"/>
    </row>
    <row r="15048" spans="2:16">
      <c r="B15048" s="351"/>
      <c r="C15048" s="435"/>
      <c r="D15048" s="399"/>
      <c r="E15048" s="400"/>
      <c r="G15048" s="401"/>
      <c r="H15048" s="401"/>
      <c r="I15048" s="401"/>
      <c r="J15048" s="194"/>
      <c r="K15048" s="194"/>
      <c r="L15048" s="195"/>
      <c r="M15048" s="196"/>
      <c r="N15048" s="197"/>
      <c r="O15048" s="197"/>
      <c r="P15048" s="231"/>
    </row>
    <row r="15049" spans="2:16">
      <c r="B15049" s="351"/>
      <c r="C15049" s="435"/>
      <c r="D15049" s="399"/>
      <c r="E15049" s="400"/>
      <c r="G15049" s="401"/>
      <c r="H15049" s="401"/>
      <c r="I15049" s="401"/>
      <c r="J15049" s="194"/>
      <c r="K15049" s="194"/>
      <c r="L15049" s="195"/>
      <c r="M15049" s="196"/>
      <c r="N15049" s="197"/>
      <c r="O15049" s="197"/>
      <c r="P15049" s="231"/>
    </row>
    <row r="15050" spans="2:16">
      <c r="B15050" s="351"/>
      <c r="C15050" s="435"/>
      <c r="D15050" s="399"/>
      <c r="E15050" s="400"/>
      <c r="G15050" s="401"/>
      <c r="H15050" s="401"/>
      <c r="I15050" s="401"/>
      <c r="J15050" s="194"/>
      <c r="K15050" s="194"/>
      <c r="L15050" s="195"/>
      <c r="M15050" s="196"/>
      <c r="N15050" s="197"/>
      <c r="O15050" s="197"/>
      <c r="P15050" s="231"/>
    </row>
    <row r="15051" spans="2:16">
      <c r="B15051" s="351"/>
      <c r="C15051" s="435"/>
      <c r="D15051" s="399"/>
      <c r="E15051" s="400"/>
      <c r="G15051" s="401"/>
      <c r="H15051" s="401"/>
      <c r="I15051" s="401"/>
      <c r="J15051" s="194"/>
      <c r="K15051" s="194"/>
      <c r="L15051" s="195"/>
      <c r="M15051" s="196"/>
      <c r="N15051" s="197"/>
      <c r="O15051" s="197"/>
      <c r="P15051" s="231"/>
    </row>
    <row r="15052" spans="2:16">
      <c r="B15052" s="351"/>
      <c r="C15052" s="435"/>
      <c r="D15052" s="399"/>
      <c r="E15052" s="400"/>
      <c r="G15052" s="401"/>
      <c r="H15052" s="401"/>
      <c r="I15052" s="401"/>
      <c r="J15052" s="194"/>
      <c r="K15052" s="194"/>
      <c r="L15052" s="195"/>
      <c r="M15052" s="196"/>
      <c r="N15052" s="197"/>
      <c r="O15052" s="197"/>
      <c r="P15052" s="231"/>
    </row>
    <row r="15053" spans="2:16">
      <c r="B15053" s="351"/>
      <c r="C15053" s="435"/>
      <c r="D15053" s="399"/>
      <c r="E15053" s="400"/>
      <c r="G15053" s="401"/>
      <c r="H15053" s="401"/>
      <c r="I15053" s="401"/>
      <c r="J15053" s="194"/>
      <c r="K15053" s="194"/>
      <c r="L15053" s="195"/>
      <c r="M15053" s="196"/>
      <c r="N15053" s="197"/>
      <c r="O15053" s="197"/>
      <c r="P15053" s="231"/>
    </row>
    <row r="15054" spans="2:16">
      <c r="B15054" s="351"/>
      <c r="C15054" s="435"/>
      <c r="D15054" s="399"/>
      <c r="E15054" s="400"/>
      <c r="G15054" s="401"/>
      <c r="H15054" s="401"/>
      <c r="I15054" s="401"/>
      <c r="J15054" s="194"/>
      <c r="K15054" s="194"/>
      <c r="L15054" s="195"/>
      <c r="M15054" s="196"/>
      <c r="N15054" s="197"/>
      <c r="O15054" s="197"/>
      <c r="P15054" s="231"/>
    </row>
    <row r="15055" spans="2:16">
      <c r="B15055" s="351"/>
      <c r="C15055" s="435"/>
      <c r="D15055" s="399"/>
      <c r="E15055" s="400"/>
      <c r="G15055" s="401"/>
      <c r="H15055" s="401"/>
      <c r="I15055" s="401"/>
      <c r="J15055" s="194"/>
      <c r="K15055" s="194"/>
      <c r="L15055" s="195"/>
      <c r="M15055" s="196"/>
      <c r="N15055" s="197"/>
      <c r="O15055" s="197"/>
      <c r="P15055" s="231"/>
    </row>
    <row r="15056" spans="2:16">
      <c r="B15056" s="351"/>
      <c r="C15056" s="435"/>
      <c r="D15056" s="399"/>
      <c r="E15056" s="400"/>
      <c r="G15056" s="401"/>
      <c r="H15056" s="401"/>
      <c r="I15056" s="401"/>
      <c r="J15056" s="194"/>
      <c r="K15056" s="194"/>
      <c r="L15056" s="195"/>
      <c r="M15056" s="196"/>
      <c r="N15056" s="197"/>
      <c r="O15056" s="197"/>
      <c r="P15056" s="231"/>
    </row>
    <row r="15057" spans="2:16">
      <c r="B15057" s="351"/>
      <c r="C15057" s="435"/>
      <c r="D15057" s="399"/>
      <c r="E15057" s="400"/>
      <c r="G15057" s="401"/>
      <c r="H15057" s="401"/>
      <c r="I15057" s="401"/>
      <c r="J15057" s="194"/>
      <c r="K15057" s="194"/>
      <c r="L15057" s="195"/>
      <c r="M15057" s="196"/>
      <c r="N15057" s="197"/>
      <c r="O15057" s="197"/>
      <c r="P15057" s="231"/>
    </row>
    <row r="15058" spans="2:16">
      <c r="B15058" s="351"/>
      <c r="C15058" s="435"/>
      <c r="D15058" s="399"/>
      <c r="E15058" s="400"/>
      <c r="G15058" s="401"/>
      <c r="H15058" s="401"/>
      <c r="I15058" s="401"/>
      <c r="J15058" s="194"/>
      <c r="K15058" s="194"/>
      <c r="L15058" s="195"/>
      <c r="M15058" s="196"/>
      <c r="N15058" s="197"/>
      <c r="O15058" s="197"/>
      <c r="P15058" s="231"/>
    </row>
    <row r="15059" spans="2:16">
      <c r="B15059" s="351"/>
      <c r="C15059" s="435"/>
      <c r="D15059" s="399"/>
      <c r="E15059" s="400"/>
      <c r="G15059" s="401"/>
      <c r="H15059" s="401"/>
      <c r="I15059" s="401"/>
      <c r="J15059" s="194"/>
      <c r="K15059" s="194"/>
      <c r="L15059" s="195"/>
      <c r="M15059" s="196"/>
      <c r="N15059" s="197"/>
      <c r="O15059" s="197"/>
      <c r="P15059" s="231"/>
    </row>
    <row r="15060" spans="2:16">
      <c r="B15060" s="351"/>
      <c r="C15060" s="435"/>
      <c r="D15060" s="399"/>
      <c r="E15060" s="400"/>
      <c r="G15060" s="401"/>
      <c r="H15060" s="401"/>
      <c r="I15060" s="401"/>
      <c r="J15060" s="194"/>
      <c r="K15060" s="194"/>
      <c r="L15060" s="195"/>
      <c r="M15060" s="196"/>
      <c r="N15060" s="197"/>
      <c r="O15060" s="197"/>
      <c r="P15060" s="231"/>
    </row>
    <row r="15061" spans="2:16">
      <c r="B15061" s="351"/>
      <c r="C15061" s="435"/>
      <c r="D15061" s="399"/>
      <c r="E15061" s="400"/>
      <c r="G15061" s="401"/>
      <c r="H15061" s="401"/>
      <c r="I15061" s="401"/>
      <c r="J15061" s="194"/>
      <c r="K15061" s="194"/>
      <c r="L15061" s="195"/>
      <c r="M15061" s="196"/>
      <c r="N15061" s="197"/>
      <c r="O15061" s="197"/>
      <c r="P15061" s="231"/>
    </row>
    <row r="15062" spans="2:16">
      <c r="B15062" s="351"/>
      <c r="C15062" s="435"/>
      <c r="D15062" s="399"/>
      <c r="E15062" s="400"/>
      <c r="G15062" s="401"/>
      <c r="H15062" s="401"/>
      <c r="I15062" s="401"/>
      <c r="J15062" s="194"/>
      <c r="K15062" s="194"/>
      <c r="L15062" s="195"/>
      <c r="M15062" s="196"/>
      <c r="N15062" s="197"/>
      <c r="O15062" s="197"/>
      <c r="P15062" s="231"/>
    </row>
    <row r="15063" spans="2:16">
      <c r="B15063" s="351"/>
      <c r="C15063" s="435"/>
      <c r="D15063" s="399"/>
      <c r="E15063" s="400"/>
      <c r="G15063" s="401"/>
      <c r="H15063" s="401"/>
      <c r="I15063" s="401"/>
      <c r="J15063" s="194"/>
      <c r="K15063" s="194"/>
      <c r="L15063" s="195"/>
      <c r="M15063" s="196"/>
      <c r="N15063" s="197"/>
      <c r="O15063" s="197"/>
      <c r="P15063" s="231"/>
    </row>
    <row r="15064" spans="2:16">
      <c r="B15064" s="351"/>
      <c r="C15064" s="435"/>
      <c r="D15064" s="399"/>
      <c r="E15064" s="400"/>
      <c r="G15064" s="401"/>
      <c r="H15064" s="401"/>
      <c r="I15064" s="401"/>
      <c r="J15064" s="194"/>
      <c r="K15064" s="194"/>
      <c r="L15064" s="195"/>
      <c r="M15064" s="196"/>
      <c r="N15064" s="197"/>
      <c r="O15064" s="197"/>
      <c r="P15064" s="231"/>
    </row>
    <row r="15065" spans="2:16">
      <c r="B15065" s="351"/>
      <c r="C15065" s="435"/>
      <c r="D15065" s="399"/>
      <c r="E15065" s="400"/>
      <c r="G15065" s="401"/>
      <c r="H15065" s="401"/>
      <c r="I15065" s="401"/>
      <c r="J15065" s="194"/>
      <c r="K15065" s="194"/>
      <c r="L15065" s="195"/>
      <c r="M15065" s="196"/>
      <c r="N15065" s="197"/>
      <c r="O15065" s="197"/>
      <c r="P15065" s="231"/>
    </row>
    <row r="15066" spans="2:16">
      <c r="B15066" s="351"/>
      <c r="C15066" s="435"/>
      <c r="D15066" s="399"/>
      <c r="E15066" s="400"/>
      <c r="G15066" s="401"/>
      <c r="H15066" s="401"/>
      <c r="I15066" s="401"/>
      <c r="J15066" s="194"/>
      <c r="K15066" s="194"/>
      <c r="L15066" s="195"/>
      <c r="M15066" s="196"/>
      <c r="N15066" s="197"/>
      <c r="O15066" s="197"/>
      <c r="P15066" s="231"/>
    </row>
    <row r="15067" spans="2:16">
      <c r="B15067" s="351"/>
      <c r="C15067" s="435"/>
      <c r="D15067" s="399"/>
      <c r="E15067" s="400"/>
      <c r="G15067" s="401"/>
      <c r="H15067" s="401"/>
      <c r="I15067" s="401"/>
      <c r="J15067" s="194"/>
      <c r="K15067" s="194"/>
      <c r="L15067" s="195"/>
      <c r="M15067" s="196"/>
      <c r="N15067" s="197"/>
      <c r="O15067" s="197"/>
      <c r="P15067" s="231"/>
    </row>
    <row r="15068" spans="2:16">
      <c r="B15068" s="351"/>
      <c r="C15068" s="435"/>
      <c r="D15068" s="399"/>
      <c r="E15068" s="400"/>
      <c r="G15068" s="401"/>
      <c r="H15068" s="401"/>
      <c r="I15068" s="401"/>
      <c r="J15068" s="194"/>
      <c r="K15068" s="194"/>
      <c r="L15068" s="195"/>
      <c r="M15068" s="196"/>
      <c r="N15068" s="197"/>
      <c r="O15068" s="197"/>
      <c r="P15068" s="231"/>
    </row>
    <row r="15069" spans="2:16">
      <c r="B15069" s="351"/>
      <c r="C15069" s="435"/>
      <c r="D15069" s="399"/>
      <c r="E15069" s="400"/>
      <c r="G15069" s="401"/>
      <c r="H15069" s="401"/>
      <c r="I15069" s="401"/>
      <c r="J15069" s="194"/>
      <c r="K15069" s="194"/>
      <c r="L15069" s="195"/>
      <c r="M15069" s="196"/>
      <c r="N15069" s="197"/>
      <c r="O15069" s="197"/>
      <c r="P15069" s="231"/>
    </row>
    <row r="15070" spans="2:16">
      <c r="B15070" s="351"/>
      <c r="C15070" s="435"/>
      <c r="D15070" s="399"/>
      <c r="E15070" s="400"/>
      <c r="G15070" s="401"/>
      <c r="H15070" s="401"/>
      <c r="I15070" s="401"/>
      <c r="J15070" s="194"/>
      <c r="K15070" s="194"/>
      <c r="L15070" s="195"/>
      <c r="M15070" s="196"/>
      <c r="N15070" s="197"/>
      <c r="O15070" s="197"/>
      <c r="P15070" s="231"/>
    </row>
    <row r="15071" spans="2:16">
      <c r="B15071" s="351"/>
      <c r="C15071" s="435"/>
      <c r="D15071" s="399"/>
      <c r="E15071" s="400"/>
      <c r="G15071" s="401"/>
      <c r="H15071" s="401"/>
      <c r="I15071" s="401"/>
      <c r="J15071" s="194"/>
      <c r="K15071" s="194"/>
      <c r="L15071" s="195"/>
      <c r="M15071" s="196"/>
      <c r="N15071" s="197"/>
      <c r="O15071" s="197"/>
      <c r="P15071" s="231"/>
    </row>
    <row r="15072" spans="2:16">
      <c r="B15072" s="351"/>
      <c r="C15072" s="435"/>
      <c r="D15072" s="399"/>
      <c r="E15072" s="400"/>
      <c r="G15072" s="401"/>
      <c r="H15072" s="401"/>
      <c r="I15072" s="401"/>
      <c r="J15072" s="194"/>
      <c r="K15072" s="194"/>
      <c r="L15072" s="195"/>
      <c r="M15072" s="196"/>
      <c r="N15072" s="197"/>
      <c r="O15072" s="197"/>
      <c r="P15072" s="231"/>
    </row>
    <row r="15073" spans="2:16">
      <c r="B15073" s="351"/>
      <c r="C15073" s="435"/>
      <c r="D15073" s="399"/>
      <c r="E15073" s="400"/>
      <c r="G15073" s="401"/>
      <c r="H15073" s="401"/>
      <c r="I15073" s="401"/>
      <c r="J15073" s="194"/>
      <c r="K15073" s="194"/>
      <c r="L15073" s="195"/>
      <c r="M15073" s="196"/>
      <c r="N15073" s="197"/>
      <c r="O15073" s="197"/>
      <c r="P15073" s="231"/>
    </row>
    <row r="15074" spans="2:16">
      <c r="B15074" s="351"/>
      <c r="C15074" s="435"/>
      <c r="D15074" s="399"/>
      <c r="E15074" s="400"/>
      <c r="G15074" s="401"/>
      <c r="H15074" s="401"/>
      <c r="I15074" s="401"/>
      <c r="J15074" s="194"/>
      <c r="K15074" s="194"/>
      <c r="L15074" s="195"/>
      <c r="M15074" s="196"/>
      <c r="N15074" s="197"/>
      <c r="O15074" s="197"/>
      <c r="P15074" s="231"/>
    </row>
    <row r="15075" spans="2:16">
      <c r="B15075" s="351"/>
      <c r="C15075" s="435"/>
      <c r="D15075" s="399"/>
      <c r="E15075" s="400"/>
      <c r="G15075" s="401"/>
      <c r="H15075" s="401"/>
      <c r="I15075" s="401"/>
      <c r="J15075" s="194"/>
      <c r="K15075" s="194"/>
      <c r="L15075" s="195"/>
      <c r="M15075" s="196"/>
      <c r="N15075" s="197"/>
      <c r="O15075" s="197"/>
      <c r="P15075" s="231"/>
    </row>
    <row r="15076" spans="2:16">
      <c r="B15076" s="351"/>
      <c r="C15076" s="435"/>
      <c r="D15076" s="399"/>
      <c r="E15076" s="400"/>
      <c r="G15076" s="401"/>
      <c r="H15076" s="401"/>
      <c r="I15076" s="401"/>
      <c r="J15076" s="194"/>
      <c r="K15076" s="194"/>
      <c r="L15076" s="195"/>
      <c r="M15076" s="196"/>
      <c r="N15076" s="197"/>
      <c r="O15076" s="197"/>
      <c r="P15076" s="231"/>
    </row>
    <row r="15077" spans="2:16">
      <c r="B15077" s="351"/>
      <c r="C15077" s="435"/>
      <c r="D15077" s="399"/>
      <c r="E15077" s="400"/>
      <c r="G15077" s="401"/>
      <c r="H15077" s="401"/>
      <c r="I15077" s="401"/>
      <c r="J15077" s="194"/>
      <c r="K15077" s="194"/>
      <c r="L15077" s="195"/>
      <c r="M15077" s="196"/>
      <c r="N15077" s="197"/>
      <c r="O15077" s="197"/>
      <c r="P15077" s="231"/>
    </row>
    <row r="15078" spans="2:16">
      <c r="B15078" s="351"/>
      <c r="C15078" s="435"/>
      <c r="D15078" s="399"/>
      <c r="E15078" s="400"/>
      <c r="G15078" s="401"/>
      <c r="H15078" s="401"/>
      <c r="I15078" s="401"/>
      <c r="J15078" s="194"/>
      <c r="K15078" s="194"/>
      <c r="L15078" s="195"/>
      <c r="M15078" s="196"/>
      <c r="N15078" s="197"/>
      <c r="O15078" s="197"/>
      <c r="P15078" s="231"/>
    </row>
    <row r="15079" spans="2:16">
      <c r="B15079" s="351"/>
      <c r="C15079" s="435"/>
      <c r="D15079" s="399"/>
      <c r="E15079" s="400"/>
      <c r="G15079" s="401"/>
      <c r="H15079" s="401"/>
      <c r="I15079" s="401"/>
      <c r="J15079" s="194"/>
      <c r="K15079" s="194"/>
      <c r="L15079" s="195"/>
      <c r="M15079" s="196"/>
      <c r="N15079" s="197"/>
      <c r="O15079" s="197"/>
      <c r="P15079" s="231"/>
    </row>
    <row r="15080" spans="2:16">
      <c r="B15080" s="351"/>
      <c r="C15080" s="435"/>
      <c r="D15080" s="399"/>
      <c r="E15080" s="400"/>
      <c r="G15080" s="401"/>
      <c r="H15080" s="401"/>
      <c r="I15080" s="401"/>
      <c r="J15080" s="194"/>
      <c r="K15080" s="194"/>
      <c r="L15080" s="195"/>
      <c r="M15080" s="196"/>
      <c r="N15080" s="197"/>
      <c r="O15080" s="197"/>
      <c r="P15080" s="231"/>
    </row>
    <row r="15081" spans="2:16">
      <c r="B15081" s="351"/>
      <c r="C15081" s="435"/>
      <c r="D15081" s="399"/>
      <c r="E15081" s="400"/>
      <c r="G15081" s="401"/>
      <c r="H15081" s="401"/>
      <c r="I15081" s="401"/>
      <c r="J15081" s="194"/>
      <c r="K15081" s="194"/>
      <c r="L15081" s="195"/>
      <c r="M15081" s="196"/>
      <c r="N15081" s="197"/>
      <c r="O15081" s="197"/>
      <c r="P15081" s="231"/>
    </row>
    <row r="15082" spans="2:16">
      <c r="B15082" s="351"/>
      <c r="C15082" s="435"/>
      <c r="D15082" s="399"/>
      <c r="E15082" s="400"/>
      <c r="G15082" s="401"/>
      <c r="H15082" s="401"/>
      <c r="I15082" s="401"/>
      <c r="J15082" s="194"/>
      <c r="K15082" s="194"/>
      <c r="L15082" s="195"/>
      <c r="M15082" s="196"/>
      <c r="N15082" s="197"/>
      <c r="O15082" s="197"/>
      <c r="P15082" s="231"/>
    </row>
    <row r="15083" spans="2:16">
      <c r="B15083" s="351"/>
      <c r="C15083" s="435"/>
      <c r="D15083" s="399"/>
      <c r="E15083" s="400"/>
      <c r="G15083" s="401"/>
      <c r="H15083" s="401"/>
      <c r="I15083" s="401"/>
      <c r="J15083" s="194"/>
      <c r="K15083" s="194"/>
      <c r="L15083" s="195"/>
      <c r="M15083" s="196"/>
      <c r="N15083" s="197"/>
      <c r="O15083" s="197"/>
      <c r="P15083" s="231"/>
    </row>
    <row r="15084" spans="2:16">
      <c r="B15084" s="351"/>
      <c r="C15084" s="435"/>
      <c r="D15084" s="399"/>
      <c r="E15084" s="400"/>
      <c r="G15084" s="401"/>
      <c r="H15084" s="401"/>
      <c r="I15084" s="401"/>
      <c r="J15084" s="194"/>
      <c r="K15084" s="194"/>
      <c r="L15084" s="195"/>
      <c r="M15084" s="196"/>
      <c r="N15084" s="197"/>
      <c r="O15084" s="197"/>
      <c r="P15084" s="231"/>
    </row>
    <row r="15085" spans="2:16">
      <c r="B15085" s="351"/>
      <c r="C15085" s="435"/>
      <c r="D15085" s="399"/>
      <c r="E15085" s="400"/>
      <c r="G15085" s="401"/>
      <c r="H15085" s="401"/>
      <c r="I15085" s="401"/>
      <c r="J15085" s="194"/>
      <c r="K15085" s="194"/>
      <c r="L15085" s="195"/>
      <c r="M15085" s="196"/>
      <c r="N15085" s="197"/>
      <c r="O15085" s="197"/>
      <c r="P15085" s="231"/>
    </row>
    <row r="15086" spans="2:16">
      <c r="B15086" s="351"/>
      <c r="C15086" s="435"/>
      <c r="D15086" s="399"/>
      <c r="E15086" s="400"/>
      <c r="G15086" s="401"/>
      <c r="H15086" s="401"/>
      <c r="I15086" s="401"/>
      <c r="J15086" s="194"/>
      <c r="K15086" s="194"/>
      <c r="L15086" s="195"/>
      <c r="M15086" s="196"/>
      <c r="N15086" s="197"/>
      <c r="O15086" s="197"/>
      <c r="P15086" s="231"/>
    </row>
    <row r="15087" spans="2:16">
      <c r="B15087" s="351"/>
      <c r="C15087" s="435"/>
      <c r="D15087" s="399"/>
      <c r="E15087" s="400"/>
      <c r="G15087" s="401"/>
      <c r="H15087" s="401"/>
      <c r="I15087" s="401"/>
      <c r="J15087" s="194"/>
      <c r="K15087" s="194"/>
      <c r="L15087" s="195"/>
      <c r="M15087" s="196"/>
      <c r="N15087" s="197"/>
      <c r="O15087" s="197"/>
      <c r="P15087" s="231"/>
    </row>
    <row r="15088" spans="2:16">
      <c r="B15088" s="351"/>
      <c r="C15088" s="435"/>
      <c r="D15088" s="399"/>
      <c r="E15088" s="400"/>
      <c r="G15088" s="401"/>
      <c r="H15088" s="401"/>
      <c r="I15088" s="401"/>
      <c r="J15088" s="194"/>
      <c r="K15088" s="194"/>
      <c r="L15088" s="195"/>
      <c r="M15088" s="196"/>
      <c r="N15088" s="197"/>
      <c r="O15088" s="197"/>
      <c r="P15088" s="231"/>
    </row>
    <row r="15089" spans="2:16">
      <c r="B15089" s="351"/>
      <c r="C15089" s="435"/>
      <c r="D15089" s="399"/>
      <c r="E15089" s="400"/>
      <c r="G15089" s="401"/>
      <c r="H15089" s="401"/>
      <c r="I15089" s="401"/>
      <c r="J15089" s="194"/>
      <c r="K15089" s="194"/>
      <c r="L15089" s="195"/>
      <c r="M15089" s="196"/>
      <c r="N15089" s="197"/>
      <c r="O15089" s="197"/>
      <c r="P15089" s="231"/>
    </row>
    <row r="15090" spans="2:16">
      <c r="B15090" s="351"/>
      <c r="C15090" s="435"/>
      <c r="D15090" s="399"/>
      <c r="E15090" s="400"/>
      <c r="G15090" s="401"/>
      <c r="H15090" s="401"/>
      <c r="I15090" s="401"/>
      <c r="J15090" s="194"/>
      <c r="K15090" s="194"/>
      <c r="L15090" s="195"/>
      <c r="M15090" s="196"/>
      <c r="N15090" s="197"/>
      <c r="O15090" s="197"/>
      <c r="P15090" s="231"/>
    </row>
    <row r="15091" spans="2:16">
      <c r="B15091" s="351"/>
      <c r="C15091" s="435"/>
      <c r="D15091" s="399"/>
      <c r="E15091" s="400"/>
      <c r="G15091" s="401"/>
      <c r="H15091" s="401"/>
      <c r="I15091" s="401"/>
      <c r="J15091" s="194"/>
      <c r="K15091" s="194"/>
      <c r="L15091" s="195"/>
      <c r="M15091" s="196"/>
      <c r="N15091" s="197"/>
      <c r="O15091" s="197"/>
      <c r="P15091" s="231"/>
    </row>
    <row r="15092" spans="2:16">
      <c r="B15092" s="351"/>
      <c r="C15092" s="435"/>
      <c r="D15092" s="399"/>
      <c r="E15092" s="400"/>
      <c r="G15092" s="401"/>
      <c r="H15092" s="401"/>
      <c r="I15092" s="401"/>
      <c r="J15092" s="194"/>
      <c r="K15092" s="194"/>
      <c r="L15092" s="195"/>
      <c r="M15092" s="196"/>
      <c r="N15092" s="197"/>
      <c r="O15092" s="197"/>
      <c r="P15092" s="231"/>
    </row>
    <row r="15093" spans="2:16">
      <c r="B15093" s="351"/>
      <c r="C15093" s="435"/>
      <c r="D15093" s="399"/>
      <c r="E15093" s="400"/>
      <c r="G15093" s="401"/>
      <c r="H15093" s="401"/>
      <c r="I15093" s="401"/>
      <c r="J15093" s="194"/>
      <c r="K15093" s="194"/>
      <c r="L15093" s="195"/>
      <c r="M15093" s="196"/>
      <c r="N15093" s="197"/>
      <c r="O15093" s="197"/>
      <c r="P15093" s="231"/>
    </row>
    <row r="15094" spans="2:16">
      <c r="B15094" s="351"/>
      <c r="C15094" s="435"/>
      <c r="D15094" s="399"/>
      <c r="E15094" s="400"/>
      <c r="G15094" s="401"/>
      <c r="H15094" s="401"/>
      <c r="I15094" s="401"/>
      <c r="J15094" s="194"/>
      <c r="K15094" s="194"/>
      <c r="L15094" s="195"/>
      <c r="M15094" s="196"/>
      <c r="N15094" s="197"/>
      <c r="O15094" s="197"/>
      <c r="P15094" s="231"/>
    </row>
    <row r="15095" spans="2:16">
      <c r="B15095" s="351"/>
      <c r="C15095" s="435"/>
      <c r="D15095" s="399"/>
      <c r="E15095" s="400"/>
      <c r="G15095" s="401"/>
      <c r="H15095" s="401"/>
      <c r="I15095" s="401"/>
      <c r="J15095" s="194"/>
      <c r="K15095" s="194"/>
      <c r="L15095" s="195"/>
      <c r="M15095" s="196"/>
      <c r="N15095" s="197"/>
      <c r="O15095" s="197"/>
      <c r="P15095" s="231"/>
    </row>
    <row r="15096" spans="2:16">
      <c r="B15096" s="351"/>
      <c r="C15096" s="435"/>
      <c r="D15096" s="399"/>
      <c r="E15096" s="400"/>
      <c r="G15096" s="401"/>
      <c r="H15096" s="401"/>
      <c r="I15096" s="401"/>
      <c r="J15096" s="194"/>
      <c r="K15096" s="194"/>
      <c r="L15096" s="195"/>
      <c r="M15096" s="196"/>
      <c r="N15096" s="197"/>
      <c r="O15096" s="197"/>
      <c r="P15096" s="231"/>
    </row>
    <row r="15097" spans="2:16">
      <c r="B15097" s="351"/>
      <c r="C15097" s="435"/>
      <c r="D15097" s="399"/>
      <c r="E15097" s="400"/>
      <c r="G15097" s="401"/>
      <c r="H15097" s="401"/>
      <c r="I15097" s="401"/>
      <c r="J15097" s="194"/>
      <c r="K15097" s="194"/>
      <c r="L15097" s="195"/>
      <c r="M15097" s="196"/>
      <c r="N15097" s="197"/>
      <c r="O15097" s="197"/>
      <c r="P15097" s="231"/>
    </row>
    <row r="15098" spans="2:16">
      <c r="B15098" s="351"/>
      <c r="C15098" s="435"/>
      <c r="D15098" s="399"/>
      <c r="E15098" s="400"/>
      <c r="G15098" s="401"/>
      <c r="H15098" s="401"/>
      <c r="I15098" s="401"/>
      <c r="J15098" s="194"/>
      <c r="K15098" s="194"/>
      <c r="L15098" s="195"/>
      <c r="M15098" s="196"/>
      <c r="N15098" s="197"/>
      <c r="O15098" s="197"/>
      <c r="P15098" s="231"/>
    </row>
    <row r="15099" spans="2:16">
      <c r="B15099" s="351"/>
      <c r="C15099" s="435"/>
      <c r="D15099" s="399"/>
      <c r="E15099" s="400"/>
      <c r="G15099" s="401"/>
      <c r="H15099" s="401"/>
      <c r="I15099" s="401"/>
      <c r="J15099" s="194"/>
      <c r="K15099" s="194"/>
      <c r="L15099" s="195"/>
      <c r="M15099" s="196"/>
      <c r="N15099" s="197"/>
      <c r="O15099" s="197"/>
      <c r="P15099" s="231"/>
    </row>
    <row r="15100" spans="2:16">
      <c r="B15100" s="351"/>
      <c r="C15100" s="435"/>
      <c r="D15100" s="399"/>
      <c r="E15100" s="400"/>
      <c r="G15100" s="401"/>
      <c r="H15100" s="401"/>
      <c r="I15100" s="401"/>
      <c r="J15100" s="194"/>
      <c r="K15100" s="194"/>
      <c r="L15100" s="195"/>
      <c r="M15100" s="196"/>
      <c r="N15100" s="197"/>
      <c r="O15100" s="197"/>
      <c r="P15100" s="231"/>
    </row>
    <row r="15101" spans="2:16">
      <c r="B15101" s="351"/>
      <c r="C15101" s="435"/>
      <c r="D15101" s="399"/>
      <c r="E15101" s="400"/>
      <c r="G15101" s="401"/>
      <c r="H15101" s="401"/>
      <c r="I15101" s="401"/>
      <c r="J15101" s="194"/>
      <c r="K15101" s="194"/>
      <c r="L15101" s="195"/>
      <c r="M15101" s="196"/>
      <c r="N15101" s="197"/>
      <c r="O15101" s="197"/>
      <c r="P15101" s="231"/>
    </row>
    <row r="15102" spans="2:16">
      <c r="B15102" s="351"/>
      <c r="C15102" s="435"/>
      <c r="D15102" s="399"/>
      <c r="E15102" s="400"/>
      <c r="G15102" s="401"/>
      <c r="H15102" s="401"/>
      <c r="I15102" s="401"/>
      <c r="J15102" s="194"/>
      <c r="K15102" s="194"/>
      <c r="L15102" s="195"/>
      <c r="M15102" s="196"/>
      <c r="N15102" s="197"/>
      <c r="O15102" s="197"/>
      <c r="P15102" s="231"/>
    </row>
    <row r="15103" spans="2:16">
      <c r="B15103" s="351"/>
      <c r="C15103" s="435"/>
      <c r="D15103" s="399"/>
      <c r="E15103" s="400"/>
      <c r="G15103" s="401"/>
      <c r="H15103" s="401"/>
      <c r="I15103" s="401"/>
      <c r="J15103" s="194"/>
      <c r="K15103" s="194"/>
      <c r="L15103" s="195"/>
      <c r="M15103" s="196"/>
      <c r="N15103" s="197"/>
      <c r="O15103" s="197"/>
      <c r="P15103" s="231"/>
    </row>
    <row r="15104" spans="2:16">
      <c r="B15104" s="351"/>
      <c r="C15104" s="435"/>
      <c r="D15104" s="399"/>
      <c r="E15104" s="400"/>
      <c r="G15104" s="401"/>
      <c r="H15104" s="401"/>
      <c r="I15104" s="401"/>
      <c r="J15104" s="194"/>
      <c r="K15104" s="194"/>
      <c r="L15104" s="195"/>
      <c r="M15104" s="196"/>
      <c r="N15104" s="197"/>
      <c r="O15104" s="197"/>
      <c r="P15104" s="231"/>
    </row>
    <row r="15105" spans="2:16">
      <c r="B15105" s="351"/>
      <c r="C15105" s="435"/>
      <c r="D15105" s="399"/>
      <c r="E15105" s="400"/>
      <c r="G15105" s="401"/>
      <c r="H15105" s="401"/>
      <c r="I15105" s="401"/>
      <c r="J15105" s="194"/>
      <c r="K15105" s="194"/>
      <c r="L15105" s="195"/>
      <c r="M15105" s="196"/>
      <c r="N15105" s="197"/>
      <c r="O15105" s="197"/>
      <c r="P15105" s="231"/>
    </row>
    <row r="15106" spans="2:16">
      <c r="B15106" s="351"/>
      <c r="C15106" s="435"/>
      <c r="D15106" s="399"/>
      <c r="E15106" s="400"/>
      <c r="G15106" s="401"/>
      <c r="H15106" s="401"/>
      <c r="I15106" s="401"/>
      <c r="J15106" s="194"/>
      <c r="K15106" s="194"/>
      <c r="L15106" s="195"/>
      <c r="M15106" s="196"/>
      <c r="N15106" s="197"/>
      <c r="O15106" s="197"/>
      <c r="P15106" s="231"/>
    </row>
    <row r="15107" spans="2:16">
      <c r="B15107" s="351"/>
      <c r="C15107" s="435"/>
      <c r="D15107" s="399"/>
      <c r="E15107" s="400"/>
      <c r="G15107" s="401"/>
      <c r="H15107" s="401"/>
      <c r="I15107" s="401"/>
      <c r="J15107" s="194"/>
      <c r="K15107" s="194"/>
      <c r="L15107" s="195"/>
      <c r="M15107" s="196"/>
      <c r="N15107" s="197"/>
      <c r="O15107" s="197"/>
      <c r="P15107" s="231"/>
    </row>
    <row r="15108" spans="2:16">
      <c r="B15108" s="351"/>
      <c r="C15108" s="435"/>
      <c r="D15108" s="399"/>
      <c r="E15108" s="400"/>
      <c r="G15108" s="401"/>
      <c r="H15108" s="401"/>
      <c r="I15108" s="401"/>
      <c r="J15108" s="194"/>
      <c r="K15108" s="194"/>
      <c r="L15108" s="195"/>
      <c r="M15108" s="196"/>
      <c r="N15108" s="197"/>
      <c r="O15108" s="197"/>
      <c r="P15108" s="231"/>
    </row>
    <row r="15109" spans="2:16">
      <c r="B15109" s="351"/>
      <c r="C15109" s="435"/>
      <c r="D15109" s="399"/>
      <c r="E15109" s="400"/>
      <c r="G15109" s="401"/>
      <c r="H15109" s="401"/>
      <c r="I15109" s="401"/>
      <c r="J15109" s="194"/>
      <c r="K15109" s="194"/>
      <c r="L15109" s="195"/>
      <c r="M15109" s="196"/>
      <c r="N15109" s="197"/>
      <c r="O15109" s="197"/>
      <c r="P15109" s="231"/>
    </row>
    <row r="15110" spans="2:16">
      <c r="B15110" s="351"/>
      <c r="C15110" s="435"/>
      <c r="D15110" s="399"/>
      <c r="E15110" s="400"/>
      <c r="G15110" s="401"/>
      <c r="H15110" s="401"/>
      <c r="I15110" s="401"/>
      <c r="J15110" s="194"/>
      <c r="K15110" s="194"/>
      <c r="L15110" s="195"/>
      <c r="M15110" s="196"/>
      <c r="N15110" s="197"/>
      <c r="O15110" s="197"/>
      <c r="P15110" s="231"/>
    </row>
    <row r="15111" spans="2:16">
      <c r="B15111" s="351"/>
      <c r="C15111" s="435"/>
      <c r="D15111" s="399"/>
      <c r="E15111" s="400"/>
      <c r="G15111" s="401"/>
      <c r="H15111" s="401"/>
      <c r="I15111" s="401"/>
      <c r="J15111" s="194"/>
      <c r="K15111" s="194"/>
      <c r="L15111" s="195"/>
      <c r="M15111" s="196"/>
      <c r="N15111" s="197"/>
      <c r="O15111" s="197"/>
      <c r="P15111" s="231"/>
    </row>
    <row r="15112" spans="2:16">
      <c r="B15112" s="351"/>
      <c r="C15112" s="435"/>
      <c r="D15112" s="399"/>
      <c r="E15112" s="400"/>
      <c r="G15112" s="401"/>
      <c r="H15112" s="401"/>
      <c r="I15112" s="401"/>
      <c r="J15112" s="194"/>
      <c r="K15112" s="194"/>
      <c r="L15112" s="195"/>
      <c r="M15112" s="196"/>
      <c r="N15112" s="197"/>
      <c r="O15112" s="197"/>
      <c r="P15112" s="231"/>
    </row>
    <row r="15113" spans="2:16">
      <c r="B15113" s="351"/>
      <c r="C15113" s="435"/>
      <c r="D15113" s="399"/>
      <c r="E15113" s="400"/>
      <c r="G15113" s="401"/>
      <c r="H15113" s="401"/>
      <c r="I15113" s="401"/>
      <c r="J15113" s="194"/>
      <c r="K15113" s="194"/>
      <c r="L15113" s="195"/>
      <c r="M15113" s="196"/>
      <c r="N15113" s="197"/>
      <c r="O15113" s="197"/>
      <c r="P15113" s="231"/>
    </row>
    <row r="15114" spans="2:16">
      <c r="B15114" s="351"/>
      <c r="C15114" s="435"/>
      <c r="D15114" s="399"/>
      <c r="E15114" s="400"/>
      <c r="G15114" s="401"/>
      <c r="H15114" s="401"/>
      <c r="I15114" s="401"/>
      <c r="J15114" s="194"/>
      <c r="K15114" s="194"/>
      <c r="L15114" s="195"/>
      <c r="M15114" s="196"/>
      <c r="N15114" s="197"/>
      <c r="O15114" s="197"/>
      <c r="P15114" s="231"/>
    </row>
    <row r="15115" spans="2:16">
      <c r="B15115" s="351"/>
      <c r="C15115" s="435"/>
      <c r="D15115" s="399"/>
      <c r="E15115" s="400"/>
      <c r="G15115" s="401"/>
      <c r="H15115" s="401"/>
      <c r="I15115" s="401"/>
      <c r="J15115" s="194"/>
      <c r="K15115" s="194"/>
      <c r="L15115" s="195"/>
      <c r="M15115" s="196"/>
      <c r="N15115" s="197"/>
      <c r="O15115" s="197"/>
      <c r="P15115" s="231"/>
    </row>
    <row r="15116" spans="2:16">
      <c r="B15116" s="351"/>
      <c r="C15116" s="435"/>
      <c r="D15116" s="399"/>
      <c r="E15116" s="400"/>
      <c r="G15116" s="401"/>
      <c r="H15116" s="401"/>
      <c r="I15116" s="401"/>
      <c r="J15116" s="194"/>
      <c r="K15116" s="194"/>
      <c r="L15116" s="195"/>
      <c r="M15116" s="196"/>
      <c r="N15116" s="197"/>
      <c r="O15116" s="197"/>
      <c r="P15116" s="231"/>
    </row>
    <row r="15117" spans="2:16">
      <c r="B15117" s="351"/>
      <c r="C15117" s="435"/>
      <c r="D15117" s="399"/>
      <c r="E15117" s="400"/>
      <c r="G15117" s="401"/>
      <c r="H15117" s="401"/>
      <c r="I15117" s="401"/>
      <c r="J15117" s="194"/>
      <c r="K15117" s="194"/>
      <c r="L15117" s="195"/>
      <c r="M15117" s="196"/>
      <c r="N15117" s="197"/>
      <c r="O15117" s="197"/>
      <c r="P15117" s="231"/>
    </row>
    <row r="15118" spans="2:16">
      <c r="B15118" s="351"/>
      <c r="C15118" s="435"/>
      <c r="D15118" s="399"/>
      <c r="E15118" s="400"/>
      <c r="G15118" s="401"/>
      <c r="H15118" s="401"/>
      <c r="I15118" s="401"/>
      <c r="J15118" s="194"/>
      <c r="K15118" s="194"/>
      <c r="L15118" s="195"/>
      <c r="M15118" s="196"/>
      <c r="N15118" s="197"/>
      <c r="O15118" s="197"/>
      <c r="P15118" s="231"/>
    </row>
    <row r="15119" spans="2:16">
      <c r="B15119" s="351"/>
      <c r="C15119" s="435"/>
      <c r="D15119" s="399"/>
      <c r="E15119" s="400"/>
      <c r="G15119" s="401"/>
      <c r="H15119" s="401"/>
      <c r="I15119" s="401"/>
      <c r="J15119" s="194"/>
      <c r="K15119" s="194"/>
      <c r="L15119" s="195"/>
      <c r="M15119" s="196"/>
      <c r="N15119" s="197"/>
      <c r="O15119" s="197"/>
      <c r="P15119" s="231"/>
    </row>
    <row r="15120" spans="2:16">
      <c r="B15120" s="351"/>
      <c r="C15120" s="435"/>
      <c r="D15120" s="399"/>
      <c r="E15120" s="400"/>
      <c r="G15120" s="401"/>
      <c r="H15120" s="401"/>
      <c r="I15120" s="401"/>
      <c r="J15120" s="194"/>
      <c r="K15120" s="194"/>
      <c r="L15120" s="195"/>
      <c r="M15120" s="196"/>
      <c r="N15120" s="197"/>
      <c r="O15120" s="197"/>
      <c r="P15120" s="231"/>
    </row>
    <row r="15121" spans="2:16">
      <c r="B15121" s="351"/>
      <c r="C15121" s="435"/>
      <c r="D15121" s="399"/>
      <c r="E15121" s="400"/>
      <c r="G15121" s="401"/>
      <c r="H15121" s="401"/>
      <c r="I15121" s="401"/>
      <c r="J15121" s="194"/>
      <c r="K15121" s="194"/>
      <c r="L15121" s="195"/>
      <c r="M15121" s="196"/>
      <c r="N15121" s="197"/>
      <c r="O15121" s="197"/>
      <c r="P15121" s="231"/>
    </row>
    <row r="15122" spans="2:16">
      <c r="B15122" s="402"/>
      <c r="C15122" s="436"/>
      <c r="D15122" s="404"/>
      <c r="E15122" s="405"/>
      <c r="G15122" s="406"/>
      <c r="H15122" s="406"/>
      <c r="I15122" s="406"/>
      <c r="J15122" s="194"/>
      <c r="K15122" s="194"/>
      <c r="L15122" s="195"/>
      <c r="M15122" s="196"/>
      <c r="N15122" s="197"/>
      <c r="O15122" s="197"/>
      <c r="P15122" s="221"/>
    </row>
    <row r="15123" spans="2:16">
      <c r="B15123" s="351"/>
      <c r="C15123" s="435"/>
      <c r="D15123" s="399"/>
      <c r="E15123" s="400"/>
      <c r="G15123" s="401"/>
      <c r="H15123" s="401"/>
      <c r="I15123" s="401"/>
      <c r="J15123" s="194"/>
      <c r="K15123" s="194"/>
      <c r="L15123" s="195"/>
      <c r="M15123" s="196"/>
      <c r="N15123" s="197"/>
      <c r="O15123" s="197"/>
      <c r="P15123" s="231"/>
    </row>
    <row r="15124" spans="2:16">
      <c r="B15124" s="351"/>
      <c r="C15124" s="435"/>
      <c r="D15124" s="399"/>
      <c r="E15124" s="400"/>
      <c r="G15124" s="401"/>
      <c r="H15124" s="401"/>
      <c r="I15124" s="401"/>
      <c r="J15124" s="194"/>
      <c r="K15124" s="194"/>
      <c r="L15124" s="195"/>
      <c r="M15124" s="196"/>
      <c r="N15124" s="197"/>
      <c r="O15124" s="197"/>
      <c r="P15124" s="231"/>
    </row>
    <row r="15125" spans="2:16">
      <c r="B15125" s="351"/>
      <c r="C15125" s="435"/>
      <c r="D15125" s="399"/>
      <c r="E15125" s="400"/>
      <c r="G15125" s="401"/>
      <c r="H15125" s="401"/>
      <c r="I15125" s="401"/>
      <c r="J15125" s="194"/>
      <c r="K15125" s="194"/>
      <c r="L15125" s="195"/>
      <c r="M15125" s="196"/>
      <c r="N15125" s="197"/>
      <c r="O15125" s="197"/>
      <c r="P15125" s="231"/>
    </row>
    <row r="15126" spans="2:16">
      <c r="B15126" s="351"/>
      <c r="C15126" s="435"/>
      <c r="D15126" s="399"/>
      <c r="E15126" s="400"/>
      <c r="G15126" s="401"/>
      <c r="H15126" s="401"/>
      <c r="I15126" s="401"/>
      <c r="J15126" s="194"/>
      <c r="K15126" s="194"/>
      <c r="L15126" s="195"/>
      <c r="M15126" s="196"/>
      <c r="N15126" s="197"/>
      <c r="O15126" s="197"/>
      <c r="P15126" s="231"/>
    </row>
    <row r="15127" spans="2:16">
      <c r="B15127" s="351"/>
      <c r="C15127" s="435"/>
      <c r="D15127" s="399"/>
      <c r="E15127" s="400"/>
      <c r="G15127" s="401"/>
      <c r="H15127" s="401"/>
      <c r="I15127" s="401"/>
      <c r="J15127" s="194"/>
      <c r="K15127" s="194"/>
      <c r="L15127" s="195"/>
      <c r="M15127" s="196"/>
      <c r="N15127" s="197"/>
      <c r="O15127" s="197"/>
      <c r="P15127" s="231"/>
    </row>
    <row r="15128" spans="2:16">
      <c r="B15128" s="351"/>
      <c r="C15128" s="435"/>
      <c r="D15128" s="399"/>
      <c r="E15128" s="400"/>
      <c r="G15128" s="401"/>
      <c r="H15128" s="401"/>
      <c r="I15128" s="401"/>
      <c r="J15128" s="194"/>
      <c r="K15128" s="194"/>
      <c r="L15128" s="195"/>
      <c r="M15128" s="196"/>
      <c r="N15128" s="197"/>
      <c r="O15128" s="197"/>
      <c r="P15128" s="231"/>
    </row>
    <row r="15129" spans="2:16">
      <c r="B15129" s="351"/>
      <c r="C15129" s="435"/>
      <c r="D15129" s="399"/>
      <c r="E15129" s="400"/>
      <c r="G15129" s="401"/>
      <c r="H15129" s="401"/>
      <c r="I15129" s="401"/>
      <c r="J15129" s="194"/>
      <c r="K15129" s="194"/>
      <c r="L15129" s="195"/>
      <c r="M15129" s="196"/>
      <c r="N15129" s="197"/>
      <c r="O15129" s="197"/>
      <c r="P15129" s="231"/>
    </row>
    <row r="15130" spans="2:16">
      <c r="B15130" s="351"/>
      <c r="C15130" s="435"/>
      <c r="D15130" s="399"/>
      <c r="E15130" s="400"/>
      <c r="G15130" s="401"/>
      <c r="H15130" s="401"/>
      <c r="I15130" s="401"/>
      <c r="J15130" s="194"/>
      <c r="K15130" s="194"/>
      <c r="L15130" s="195"/>
      <c r="M15130" s="196"/>
      <c r="N15130" s="197"/>
      <c r="O15130" s="197"/>
      <c r="P15130" s="231"/>
    </row>
    <row r="15131" spans="2:16">
      <c r="B15131" s="351"/>
      <c r="C15131" s="435"/>
      <c r="D15131" s="399"/>
      <c r="E15131" s="400"/>
      <c r="G15131" s="401"/>
      <c r="H15131" s="401"/>
      <c r="I15131" s="401"/>
      <c r="J15131" s="194"/>
      <c r="K15131" s="194"/>
      <c r="L15131" s="195"/>
      <c r="M15131" s="196"/>
      <c r="N15131" s="197"/>
      <c r="O15131" s="197"/>
      <c r="P15131" s="231"/>
    </row>
    <row r="15132" spans="2:16">
      <c r="B15132" s="351"/>
      <c r="C15132" s="435"/>
      <c r="D15132" s="399"/>
      <c r="E15132" s="400"/>
      <c r="G15132" s="401"/>
      <c r="H15132" s="401"/>
      <c r="I15132" s="401"/>
      <c r="J15132" s="194"/>
      <c r="K15132" s="194"/>
      <c r="L15132" s="195"/>
      <c r="M15132" s="196"/>
      <c r="N15132" s="197"/>
      <c r="O15132" s="197"/>
      <c r="P15132" s="231"/>
    </row>
    <row r="15133" spans="2:16">
      <c r="B15133" s="351"/>
      <c r="C15133" s="435"/>
      <c r="D15133" s="399"/>
      <c r="E15133" s="400"/>
      <c r="G15133" s="401"/>
      <c r="H15133" s="401"/>
      <c r="I15133" s="401"/>
      <c r="J15133" s="194"/>
      <c r="K15133" s="194"/>
      <c r="L15133" s="195"/>
      <c r="M15133" s="196"/>
      <c r="N15133" s="197"/>
      <c r="O15133" s="197"/>
      <c r="P15133" s="231"/>
    </row>
    <row r="15134" spans="2:16">
      <c r="B15134" s="351"/>
      <c r="C15134" s="435"/>
      <c r="D15134" s="399"/>
      <c r="E15134" s="400"/>
      <c r="G15134" s="401"/>
      <c r="H15134" s="401"/>
      <c r="I15134" s="401"/>
      <c r="J15134" s="194"/>
      <c r="K15134" s="194"/>
      <c r="L15134" s="195"/>
      <c r="M15134" s="196"/>
      <c r="N15134" s="197"/>
      <c r="O15134" s="197"/>
      <c r="P15134" s="231"/>
    </row>
    <row r="15135" spans="2:16">
      <c r="B15135" s="351"/>
      <c r="C15135" s="435"/>
      <c r="D15135" s="399"/>
      <c r="E15135" s="400"/>
      <c r="G15135" s="401"/>
      <c r="H15135" s="401"/>
      <c r="I15135" s="401"/>
      <c r="J15135" s="194"/>
      <c r="K15135" s="194"/>
      <c r="L15135" s="195"/>
      <c r="M15135" s="196"/>
      <c r="N15135" s="197"/>
      <c r="O15135" s="197"/>
      <c r="P15135" s="231"/>
    </row>
    <row r="15136" spans="2:16">
      <c r="B15136" s="351"/>
      <c r="C15136" s="435"/>
      <c r="D15136" s="399"/>
      <c r="E15136" s="400"/>
      <c r="G15136" s="401"/>
      <c r="H15136" s="401"/>
      <c r="I15136" s="401"/>
      <c r="J15136" s="194"/>
      <c r="K15136" s="194"/>
      <c r="L15136" s="195"/>
      <c r="M15136" s="196"/>
      <c r="N15136" s="197"/>
      <c r="O15136" s="197"/>
      <c r="P15136" s="231"/>
    </row>
    <row r="15137" spans="2:16">
      <c r="B15137" s="351"/>
      <c r="C15137" s="435"/>
      <c r="D15137" s="399"/>
      <c r="E15137" s="400"/>
      <c r="G15137" s="401"/>
      <c r="H15137" s="401"/>
      <c r="I15137" s="401"/>
      <c r="J15137" s="194"/>
      <c r="K15137" s="194"/>
      <c r="L15137" s="195"/>
      <c r="M15137" s="196"/>
      <c r="N15137" s="197"/>
      <c r="O15137" s="197"/>
      <c r="P15137" s="231"/>
    </row>
    <row r="15138" spans="2:16">
      <c r="B15138" s="351"/>
      <c r="C15138" s="435"/>
      <c r="D15138" s="399"/>
      <c r="E15138" s="400"/>
      <c r="G15138" s="401"/>
      <c r="H15138" s="401"/>
      <c r="I15138" s="401"/>
      <c r="J15138" s="194"/>
      <c r="K15138" s="194"/>
      <c r="L15138" s="195"/>
      <c r="M15138" s="196"/>
      <c r="N15138" s="197"/>
      <c r="O15138" s="197"/>
      <c r="P15138" s="231"/>
    </row>
    <row r="15139" spans="2:16">
      <c r="B15139" s="351"/>
      <c r="C15139" s="435"/>
      <c r="D15139" s="399"/>
      <c r="E15139" s="400"/>
      <c r="G15139" s="401"/>
      <c r="H15139" s="401"/>
      <c r="I15139" s="401"/>
      <c r="J15139" s="194"/>
      <c r="K15139" s="194"/>
      <c r="L15139" s="195"/>
      <c r="M15139" s="196"/>
      <c r="N15139" s="197"/>
      <c r="O15139" s="197"/>
      <c r="P15139" s="231"/>
    </row>
    <row r="15140" spans="2:16">
      <c r="B15140" s="351"/>
      <c r="C15140" s="435"/>
      <c r="D15140" s="399"/>
      <c r="E15140" s="400"/>
      <c r="G15140" s="401"/>
      <c r="H15140" s="401"/>
      <c r="I15140" s="401"/>
      <c r="J15140" s="194"/>
      <c r="K15140" s="194"/>
      <c r="L15140" s="195"/>
      <c r="M15140" s="196"/>
      <c r="N15140" s="197"/>
      <c r="O15140" s="197"/>
      <c r="P15140" s="231"/>
    </row>
    <row r="15141" spans="2:16">
      <c r="B15141" s="351"/>
      <c r="C15141" s="435"/>
      <c r="D15141" s="399"/>
      <c r="E15141" s="400"/>
      <c r="G15141" s="401"/>
      <c r="H15141" s="401"/>
      <c r="I15141" s="401"/>
      <c r="J15141" s="194"/>
      <c r="K15141" s="194"/>
      <c r="L15141" s="195"/>
      <c r="M15141" s="196"/>
      <c r="N15141" s="197"/>
      <c r="O15141" s="197"/>
      <c r="P15141" s="231"/>
    </row>
    <row r="15142" spans="2:16">
      <c r="B15142" s="351"/>
      <c r="C15142" s="435"/>
      <c r="D15142" s="399"/>
      <c r="E15142" s="400"/>
      <c r="G15142" s="401"/>
      <c r="H15142" s="401"/>
      <c r="I15142" s="401"/>
      <c r="J15142" s="194"/>
      <c r="K15142" s="194"/>
      <c r="L15142" s="195"/>
      <c r="M15142" s="196"/>
      <c r="N15142" s="197"/>
      <c r="O15142" s="197"/>
      <c r="P15142" s="231"/>
    </row>
    <row r="15143" spans="2:16">
      <c r="B15143" s="351"/>
      <c r="C15143" s="435"/>
      <c r="D15143" s="399"/>
      <c r="E15143" s="400"/>
      <c r="G15143" s="401"/>
      <c r="H15143" s="401"/>
      <c r="I15143" s="401"/>
      <c r="J15143" s="194"/>
      <c r="K15143" s="194"/>
      <c r="L15143" s="195"/>
      <c r="M15143" s="196"/>
      <c r="N15143" s="197"/>
      <c r="O15143" s="197"/>
      <c r="P15143" s="231"/>
    </row>
    <row r="15144" spans="2:16">
      <c r="B15144" s="351"/>
      <c r="C15144" s="435"/>
      <c r="D15144" s="399"/>
      <c r="E15144" s="400"/>
      <c r="G15144" s="401"/>
      <c r="H15144" s="401"/>
      <c r="I15144" s="401"/>
      <c r="J15144" s="194"/>
      <c r="K15144" s="194"/>
      <c r="L15144" s="195"/>
      <c r="M15144" s="196"/>
      <c r="N15144" s="197"/>
      <c r="O15144" s="197"/>
      <c r="P15144" s="231"/>
    </row>
    <row r="15145" spans="2:16">
      <c r="B15145" s="351"/>
      <c r="C15145" s="435"/>
      <c r="D15145" s="399"/>
      <c r="E15145" s="400"/>
      <c r="G15145" s="401"/>
      <c r="H15145" s="401"/>
      <c r="I15145" s="401"/>
      <c r="J15145" s="194"/>
      <c r="K15145" s="194"/>
      <c r="L15145" s="195"/>
      <c r="M15145" s="196"/>
      <c r="N15145" s="197"/>
      <c r="O15145" s="197"/>
      <c r="P15145" s="231"/>
    </row>
    <row r="15146" spans="2:16">
      <c r="B15146" s="351"/>
      <c r="C15146" s="435"/>
      <c r="D15146" s="399"/>
      <c r="E15146" s="400"/>
      <c r="G15146" s="401"/>
      <c r="H15146" s="401"/>
      <c r="I15146" s="401"/>
      <c r="J15146" s="194"/>
      <c r="K15146" s="194"/>
      <c r="L15146" s="195"/>
      <c r="M15146" s="196"/>
      <c r="N15146" s="197"/>
      <c r="O15146" s="197"/>
      <c r="P15146" s="231"/>
    </row>
    <row r="15147" spans="2:16">
      <c r="B15147" s="351"/>
      <c r="C15147" s="435"/>
      <c r="D15147" s="399"/>
      <c r="E15147" s="400"/>
      <c r="G15147" s="401"/>
      <c r="H15147" s="401"/>
      <c r="I15147" s="401"/>
      <c r="J15147" s="194"/>
      <c r="K15147" s="194"/>
      <c r="L15147" s="195"/>
      <c r="M15147" s="196"/>
      <c r="N15147" s="197"/>
      <c r="O15147" s="197"/>
      <c r="P15147" s="231"/>
    </row>
    <row r="15148" spans="2:16">
      <c r="B15148" s="351"/>
      <c r="C15148" s="435"/>
      <c r="D15148" s="399"/>
      <c r="E15148" s="400"/>
      <c r="G15148" s="401"/>
      <c r="H15148" s="401"/>
      <c r="I15148" s="401"/>
      <c r="J15148" s="194"/>
      <c r="K15148" s="194"/>
      <c r="L15148" s="195"/>
      <c r="M15148" s="196"/>
      <c r="N15148" s="197"/>
      <c r="O15148" s="197"/>
      <c r="P15148" s="231"/>
    </row>
    <row r="15149" spans="2:16">
      <c r="B15149" s="351"/>
      <c r="C15149" s="435"/>
      <c r="D15149" s="399"/>
      <c r="E15149" s="400"/>
      <c r="G15149" s="401"/>
      <c r="H15149" s="401"/>
      <c r="I15149" s="401"/>
      <c r="J15149" s="194"/>
      <c r="K15149" s="194"/>
      <c r="L15149" s="195"/>
      <c r="M15149" s="196"/>
      <c r="N15149" s="197"/>
      <c r="O15149" s="197"/>
      <c r="P15149" s="231"/>
    </row>
    <row r="15150" spans="2:16">
      <c r="B15150" s="351"/>
      <c r="C15150" s="435"/>
      <c r="D15150" s="399"/>
      <c r="E15150" s="400"/>
      <c r="G15150" s="401"/>
      <c r="H15150" s="401"/>
      <c r="I15150" s="401"/>
      <c r="J15150" s="194"/>
      <c r="K15150" s="194"/>
      <c r="L15150" s="195"/>
      <c r="M15150" s="196"/>
      <c r="N15150" s="197"/>
      <c r="O15150" s="197"/>
      <c r="P15150" s="231"/>
    </row>
    <row r="15151" spans="2:16">
      <c r="B15151" s="351"/>
      <c r="C15151" s="435"/>
      <c r="D15151" s="399"/>
      <c r="E15151" s="400"/>
      <c r="G15151" s="401"/>
      <c r="H15151" s="401"/>
      <c r="I15151" s="401"/>
      <c r="J15151" s="194"/>
      <c r="K15151" s="194"/>
      <c r="L15151" s="195"/>
      <c r="M15151" s="196"/>
      <c r="N15151" s="197"/>
      <c r="O15151" s="197"/>
      <c r="P15151" s="231"/>
    </row>
    <row r="15152" spans="2:16">
      <c r="B15152" s="351"/>
      <c r="C15152" s="435"/>
      <c r="D15152" s="399"/>
      <c r="E15152" s="400"/>
      <c r="G15152" s="401"/>
      <c r="H15152" s="401"/>
      <c r="I15152" s="401"/>
      <c r="J15152" s="194"/>
      <c r="K15152" s="194"/>
      <c r="L15152" s="195"/>
      <c r="M15152" s="196"/>
      <c r="N15152" s="197"/>
      <c r="O15152" s="197"/>
      <c r="P15152" s="231"/>
    </row>
    <row r="15153" spans="2:16">
      <c r="B15153" s="351"/>
      <c r="C15153" s="435"/>
      <c r="D15153" s="399"/>
      <c r="E15153" s="400"/>
      <c r="G15153" s="401"/>
      <c r="H15153" s="401"/>
      <c r="I15153" s="401"/>
      <c r="J15153" s="194"/>
      <c r="K15153" s="194"/>
      <c r="L15153" s="195"/>
      <c r="M15153" s="196"/>
      <c r="N15153" s="197"/>
      <c r="O15153" s="197"/>
      <c r="P15153" s="231"/>
    </row>
    <row r="15154" spans="2:16">
      <c r="B15154" s="351"/>
      <c r="C15154" s="435"/>
      <c r="D15154" s="399"/>
      <c r="E15154" s="400"/>
      <c r="G15154" s="401"/>
      <c r="H15154" s="401"/>
      <c r="I15154" s="401"/>
      <c r="J15154" s="194"/>
      <c r="K15154" s="194"/>
      <c r="L15154" s="195"/>
      <c r="M15154" s="196"/>
      <c r="N15154" s="197"/>
      <c r="O15154" s="197"/>
      <c r="P15154" s="231"/>
    </row>
    <row r="15155" spans="2:16">
      <c r="B15155" s="351"/>
      <c r="C15155" s="435"/>
      <c r="D15155" s="399"/>
      <c r="E15155" s="400"/>
      <c r="G15155" s="401"/>
      <c r="H15155" s="401"/>
      <c r="I15155" s="401"/>
      <c r="J15155" s="194"/>
      <c r="K15155" s="194"/>
      <c r="L15155" s="195"/>
      <c r="M15155" s="196"/>
      <c r="N15155" s="197"/>
      <c r="O15155" s="197"/>
      <c r="P15155" s="231"/>
    </row>
    <row r="15156" spans="2:16">
      <c r="B15156" s="351"/>
      <c r="C15156" s="435"/>
      <c r="D15156" s="399"/>
      <c r="E15156" s="400"/>
      <c r="G15156" s="401"/>
      <c r="H15156" s="401"/>
      <c r="I15156" s="401"/>
      <c r="J15156" s="194"/>
      <c r="K15156" s="194"/>
      <c r="L15156" s="195"/>
      <c r="M15156" s="196"/>
      <c r="N15156" s="197"/>
      <c r="O15156" s="197"/>
      <c r="P15156" s="231"/>
    </row>
    <row r="15157" spans="2:16">
      <c r="B15157" s="351"/>
      <c r="C15157" s="435"/>
      <c r="D15157" s="399"/>
      <c r="E15157" s="400"/>
      <c r="G15157" s="401"/>
      <c r="H15157" s="401"/>
      <c r="I15157" s="401"/>
      <c r="J15157" s="194"/>
      <c r="K15157" s="194"/>
      <c r="L15157" s="195"/>
      <c r="M15157" s="196"/>
      <c r="N15157" s="197"/>
      <c r="O15157" s="197"/>
      <c r="P15157" s="231"/>
    </row>
    <row r="15158" spans="2:16">
      <c r="B15158" s="351"/>
      <c r="C15158" s="435"/>
      <c r="D15158" s="399"/>
      <c r="E15158" s="400"/>
      <c r="G15158" s="401"/>
      <c r="H15158" s="401"/>
      <c r="I15158" s="401"/>
      <c r="J15158" s="194"/>
      <c r="K15158" s="194"/>
      <c r="L15158" s="195"/>
      <c r="M15158" s="196"/>
      <c r="N15158" s="197"/>
      <c r="O15158" s="197"/>
      <c r="P15158" s="231"/>
    </row>
    <row r="15159" spans="2:16">
      <c r="B15159" s="351"/>
      <c r="C15159" s="435"/>
      <c r="D15159" s="399"/>
      <c r="E15159" s="400"/>
      <c r="G15159" s="401"/>
      <c r="H15159" s="401"/>
      <c r="I15159" s="401"/>
      <c r="J15159" s="194"/>
      <c r="K15159" s="194"/>
      <c r="L15159" s="195"/>
      <c r="M15159" s="196"/>
      <c r="N15159" s="197"/>
      <c r="O15159" s="197"/>
      <c r="P15159" s="231"/>
    </row>
    <row r="15160" spans="2:16">
      <c r="B15160" s="351"/>
      <c r="C15160" s="435"/>
      <c r="D15160" s="399"/>
      <c r="E15160" s="400"/>
      <c r="G15160" s="401"/>
      <c r="H15160" s="401"/>
      <c r="I15160" s="401"/>
      <c r="J15160" s="194"/>
      <c r="K15160" s="194"/>
      <c r="L15160" s="195"/>
      <c r="M15160" s="196"/>
      <c r="N15160" s="197"/>
      <c r="O15160" s="197"/>
      <c r="P15160" s="231"/>
    </row>
    <row r="15161" spans="2:16">
      <c r="B15161" s="351"/>
      <c r="C15161" s="435"/>
      <c r="D15161" s="399"/>
      <c r="E15161" s="400"/>
      <c r="G15161" s="401"/>
      <c r="H15161" s="401"/>
      <c r="I15161" s="401"/>
      <c r="J15161" s="194"/>
      <c r="K15161" s="194"/>
      <c r="L15161" s="195"/>
      <c r="M15161" s="196"/>
      <c r="N15161" s="197"/>
      <c r="O15161" s="197"/>
      <c r="P15161" s="231"/>
    </row>
    <row r="15162" spans="2:16">
      <c r="B15162" s="351"/>
      <c r="C15162" s="435"/>
      <c r="D15162" s="399"/>
      <c r="E15162" s="400"/>
      <c r="G15162" s="401"/>
      <c r="H15162" s="401"/>
      <c r="I15162" s="401"/>
      <c r="J15162" s="194"/>
      <c r="K15162" s="194"/>
      <c r="L15162" s="195"/>
      <c r="M15162" s="196"/>
      <c r="N15162" s="197"/>
      <c r="O15162" s="197"/>
      <c r="P15162" s="231"/>
    </row>
    <row r="15163" spans="2:16">
      <c r="B15163" s="351"/>
      <c r="C15163" s="435"/>
      <c r="D15163" s="399"/>
      <c r="E15163" s="400"/>
      <c r="G15163" s="401"/>
      <c r="H15163" s="401"/>
      <c r="I15163" s="401"/>
      <c r="J15163" s="194"/>
      <c r="K15163" s="194"/>
      <c r="L15163" s="195"/>
      <c r="M15163" s="196"/>
      <c r="N15163" s="197"/>
      <c r="O15163" s="197"/>
      <c r="P15163" s="231"/>
    </row>
    <row r="15164" spans="2:16">
      <c r="B15164" s="351"/>
      <c r="C15164" s="435"/>
      <c r="D15164" s="399"/>
      <c r="E15164" s="400"/>
      <c r="G15164" s="401"/>
      <c r="H15164" s="401"/>
      <c r="I15164" s="401"/>
      <c r="J15164" s="194"/>
      <c r="K15164" s="194"/>
      <c r="L15164" s="195"/>
      <c r="M15164" s="196"/>
      <c r="N15164" s="197"/>
      <c r="O15164" s="197"/>
      <c r="P15164" s="231"/>
    </row>
    <row r="15165" spans="2:16">
      <c r="B15165" s="351"/>
      <c r="C15165" s="435"/>
      <c r="D15165" s="399"/>
      <c r="E15165" s="400"/>
      <c r="G15165" s="401"/>
      <c r="H15165" s="401"/>
      <c r="I15165" s="401"/>
      <c r="J15165" s="194"/>
      <c r="K15165" s="194"/>
      <c r="L15165" s="195"/>
      <c r="M15165" s="196"/>
      <c r="N15165" s="197"/>
      <c r="O15165" s="197"/>
      <c r="P15165" s="231"/>
    </row>
    <row r="15166" spans="2:16">
      <c r="B15166" s="351"/>
      <c r="C15166" s="435"/>
      <c r="D15166" s="399"/>
      <c r="E15166" s="400"/>
      <c r="G15166" s="401"/>
      <c r="H15166" s="401"/>
      <c r="I15166" s="401"/>
      <c r="J15166" s="194"/>
      <c r="K15166" s="194"/>
      <c r="L15166" s="195"/>
      <c r="M15166" s="196"/>
      <c r="N15166" s="197"/>
      <c r="O15166" s="197"/>
      <c r="P15166" s="231"/>
    </row>
    <row r="15167" spans="2:16">
      <c r="B15167" s="351"/>
      <c r="C15167" s="435"/>
      <c r="D15167" s="399"/>
      <c r="E15167" s="400"/>
      <c r="G15167" s="401"/>
      <c r="H15167" s="401"/>
      <c r="I15167" s="401"/>
      <c r="J15167" s="194"/>
      <c r="K15167" s="194"/>
      <c r="L15167" s="195"/>
      <c r="M15167" s="196"/>
      <c r="N15167" s="197"/>
      <c r="O15167" s="197"/>
      <c r="P15167" s="231"/>
    </row>
    <row r="15168" spans="2:16">
      <c r="B15168" s="351"/>
      <c r="C15168" s="435"/>
      <c r="D15168" s="399"/>
      <c r="E15168" s="400"/>
      <c r="G15168" s="401"/>
      <c r="H15168" s="401"/>
      <c r="I15168" s="401"/>
      <c r="J15168" s="194"/>
      <c r="K15168" s="194"/>
      <c r="L15168" s="195"/>
      <c r="M15168" s="196"/>
      <c r="N15168" s="197"/>
      <c r="O15168" s="197"/>
      <c r="P15168" s="231"/>
    </row>
    <row r="15169" spans="2:16">
      <c r="B15169" s="351"/>
      <c r="C15169" s="435"/>
      <c r="D15169" s="399"/>
      <c r="E15169" s="400"/>
      <c r="G15169" s="401"/>
      <c r="H15169" s="401"/>
      <c r="I15169" s="401"/>
      <c r="J15169" s="194"/>
      <c r="K15169" s="194"/>
      <c r="L15169" s="195"/>
      <c r="M15169" s="196"/>
      <c r="N15169" s="197"/>
      <c r="O15169" s="197"/>
      <c r="P15169" s="231"/>
    </row>
    <row r="15170" spans="2:16">
      <c r="B15170" s="402"/>
      <c r="C15170" s="436"/>
      <c r="D15170" s="404"/>
      <c r="E15170" s="405"/>
      <c r="G15170" s="406"/>
      <c r="H15170" s="406"/>
      <c r="I15170" s="406"/>
      <c r="J15170" s="194"/>
      <c r="K15170" s="194"/>
      <c r="L15170" s="195"/>
      <c r="M15170" s="196"/>
      <c r="N15170" s="197"/>
      <c r="O15170" s="197"/>
      <c r="P15170" s="221"/>
    </row>
    <row r="15171" spans="2:16">
      <c r="B15171" s="351"/>
      <c r="C15171" s="435"/>
      <c r="D15171" s="399"/>
      <c r="E15171" s="400"/>
      <c r="G15171" s="401"/>
      <c r="H15171" s="401"/>
      <c r="I15171" s="401"/>
      <c r="J15171" s="194"/>
      <c r="K15171" s="194"/>
      <c r="L15171" s="195"/>
      <c r="M15171" s="196"/>
      <c r="N15171" s="197"/>
      <c r="O15171" s="197"/>
      <c r="P15171" s="231"/>
    </row>
    <row r="15172" spans="2:16">
      <c r="B15172" s="351"/>
      <c r="C15172" s="435"/>
      <c r="D15172" s="399"/>
      <c r="E15172" s="400"/>
      <c r="G15172" s="401"/>
      <c r="H15172" s="401"/>
      <c r="I15172" s="401"/>
      <c r="J15172" s="194"/>
      <c r="K15172" s="194"/>
      <c r="L15172" s="195"/>
      <c r="M15172" s="196"/>
      <c r="N15172" s="197"/>
      <c r="O15172" s="197"/>
      <c r="P15172" s="231"/>
    </row>
    <row r="15173" spans="2:16">
      <c r="B15173" s="351"/>
      <c r="C15173" s="435"/>
      <c r="D15173" s="399"/>
      <c r="E15173" s="400"/>
      <c r="G15173" s="401"/>
      <c r="H15173" s="401"/>
      <c r="I15173" s="401"/>
      <c r="J15173" s="194"/>
      <c r="K15173" s="194"/>
      <c r="L15173" s="195"/>
      <c r="M15173" s="196"/>
      <c r="N15173" s="197"/>
      <c r="O15173" s="197"/>
      <c r="P15173" s="231"/>
    </row>
    <row r="15174" spans="2:16">
      <c r="B15174" s="351"/>
      <c r="C15174" s="435"/>
      <c r="D15174" s="399"/>
      <c r="E15174" s="400"/>
      <c r="G15174" s="401"/>
      <c r="H15174" s="401"/>
      <c r="I15174" s="401"/>
      <c r="J15174" s="194"/>
      <c r="K15174" s="194"/>
      <c r="L15174" s="195"/>
      <c r="M15174" s="196"/>
      <c r="N15174" s="197"/>
      <c r="O15174" s="197"/>
      <c r="P15174" s="231"/>
    </row>
    <row r="15175" spans="2:16">
      <c r="B15175" s="351"/>
      <c r="C15175" s="435"/>
      <c r="D15175" s="399"/>
      <c r="E15175" s="400"/>
      <c r="G15175" s="401"/>
      <c r="H15175" s="401"/>
      <c r="I15175" s="401"/>
      <c r="J15175" s="194"/>
      <c r="K15175" s="194"/>
      <c r="L15175" s="195"/>
      <c r="M15175" s="196"/>
      <c r="N15175" s="197"/>
      <c r="O15175" s="197"/>
      <c r="P15175" s="231"/>
    </row>
    <row r="15176" spans="2:16">
      <c r="B15176" s="351"/>
      <c r="C15176" s="435"/>
      <c r="D15176" s="399"/>
      <c r="E15176" s="400"/>
      <c r="G15176" s="401"/>
      <c r="H15176" s="401"/>
      <c r="I15176" s="401"/>
      <c r="J15176" s="194"/>
      <c r="K15176" s="194"/>
      <c r="L15176" s="195"/>
      <c r="M15176" s="196"/>
      <c r="N15176" s="197"/>
      <c r="O15176" s="197"/>
      <c r="P15176" s="231"/>
    </row>
    <row r="15177" spans="2:16">
      <c r="B15177" s="351"/>
      <c r="C15177" s="435"/>
      <c r="D15177" s="399"/>
      <c r="E15177" s="400"/>
      <c r="G15177" s="401"/>
      <c r="H15177" s="401"/>
      <c r="I15177" s="401"/>
      <c r="J15177" s="194"/>
      <c r="K15177" s="194"/>
      <c r="L15177" s="195"/>
      <c r="M15177" s="196"/>
      <c r="N15177" s="197"/>
      <c r="O15177" s="197"/>
      <c r="P15177" s="231"/>
    </row>
    <row r="15178" spans="2:16">
      <c r="B15178" s="351"/>
      <c r="C15178" s="435"/>
      <c r="D15178" s="399"/>
      <c r="E15178" s="400"/>
      <c r="G15178" s="401"/>
      <c r="H15178" s="401"/>
      <c r="I15178" s="401"/>
      <c r="J15178" s="194"/>
      <c r="K15178" s="194"/>
      <c r="L15178" s="195"/>
      <c r="M15178" s="196"/>
      <c r="N15178" s="197"/>
      <c r="O15178" s="197"/>
      <c r="P15178" s="231"/>
    </row>
    <row r="15179" spans="2:16">
      <c r="B15179" s="351"/>
      <c r="C15179" s="435"/>
      <c r="D15179" s="399"/>
      <c r="E15179" s="400"/>
      <c r="G15179" s="401"/>
      <c r="H15179" s="401"/>
      <c r="I15179" s="401"/>
      <c r="J15179" s="194"/>
      <c r="K15179" s="194"/>
      <c r="L15179" s="195"/>
      <c r="M15179" s="196"/>
      <c r="N15179" s="197"/>
      <c r="O15179" s="197"/>
      <c r="P15179" s="231"/>
    </row>
    <row r="15180" spans="2:16">
      <c r="B15180" s="351"/>
      <c r="C15180" s="435"/>
      <c r="D15180" s="399"/>
      <c r="E15180" s="400"/>
      <c r="G15180" s="401"/>
      <c r="H15180" s="401"/>
      <c r="I15180" s="401"/>
      <c r="J15180" s="194"/>
      <c r="K15180" s="194"/>
      <c r="L15180" s="195"/>
      <c r="M15180" s="196"/>
      <c r="N15180" s="197"/>
      <c r="O15180" s="197"/>
      <c r="P15180" s="231"/>
    </row>
    <row r="15181" spans="2:16">
      <c r="B15181" s="351"/>
      <c r="C15181" s="435"/>
      <c r="D15181" s="399"/>
      <c r="E15181" s="400"/>
      <c r="G15181" s="401"/>
      <c r="H15181" s="401"/>
      <c r="I15181" s="401"/>
      <c r="J15181" s="194"/>
      <c r="K15181" s="194"/>
      <c r="L15181" s="195"/>
      <c r="M15181" s="196"/>
      <c r="N15181" s="197"/>
      <c r="O15181" s="197"/>
      <c r="P15181" s="231"/>
    </row>
    <row r="15182" spans="2:16">
      <c r="B15182" s="351"/>
      <c r="C15182" s="435"/>
      <c r="D15182" s="399"/>
      <c r="E15182" s="400"/>
      <c r="G15182" s="401"/>
      <c r="H15182" s="401"/>
      <c r="I15182" s="401"/>
      <c r="J15182" s="194"/>
      <c r="K15182" s="194"/>
      <c r="L15182" s="195"/>
      <c r="M15182" s="196"/>
      <c r="N15182" s="197"/>
      <c r="O15182" s="197"/>
      <c r="P15182" s="231"/>
    </row>
    <row r="15183" spans="2:16">
      <c r="B15183" s="351"/>
      <c r="C15183" s="435"/>
      <c r="D15183" s="399"/>
      <c r="E15183" s="400"/>
      <c r="G15183" s="401"/>
      <c r="H15183" s="401"/>
      <c r="I15183" s="401"/>
      <c r="J15183" s="194"/>
      <c r="K15183" s="194"/>
      <c r="L15183" s="195"/>
      <c r="M15183" s="196"/>
      <c r="N15183" s="197"/>
      <c r="O15183" s="197"/>
      <c r="P15183" s="231"/>
    </row>
    <row r="15184" spans="2:16">
      <c r="B15184" s="351"/>
      <c r="C15184" s="435"/>
      <c r="D15184" s="399"/>
      <c r="E15184" s="400"/>
      <c r="G15184" s="401"/>
      <c r="H15184" s="401"/>
      <c r="I15184" s="401"/>
      <c r="J15184" s="194"/>
      <c r="K15184" s="194"/>
      <c r="L15184" s="195"/>
      <c r="M15184" s="196"/>
      <c r="N15184" s="197"/>
      <c r="O15184" s="197"/>
      <c r="P15184" s="231"/>
    </row>
    <row r="15185" spans="2:16">
      <c r="B15185" s="351"/>
      <c r="C15185" s="435"/>
      <c r="D15185" s="399"/>
      <c r="E15185" s="400"/>
      <c r="G15185" s="401"/>
      <c r="H15185" s="401"/>
      <c r="I15185" s="401"/>
      <c r="J15185" s="194"/>
      <c r="K15185" s="194"/>
      <c r="L15185" s="195"/>
      <c r="M15185" s="196"/>
      <c r="N15185" s="197"/>
      <c r="O15185" s="197"/>
      <c r="P15185" s="231"/>
    </row>
    <row r="15186" spans="2:16">
      <c r="B15186" s="351"/>
      <c r="C15186" s="435"/>
      <c r="D15186" s="399"/>
      <c r="E15186" s="400"/>
      <c r="G15186" s="401"/>
      <c r="H15186" s="401"/>
      <c r="I15186" s="401"/>
      <c r="J15186" s="194"/>
      <c r="K15186" s="194"/>
      <c r="L15186" s="195"/>
      <c r="M15186" s="196"/>
      <c r="N15186" s="197"/>
      <c r="O15186" s="197"/>
      <c r="P15186" s="231"/>
    </row>
    <row r="15187" spans="2:16">
      <c r="B15187" s="351"/>
      <c r="C15187" s="435"/>
      <c r="D15187" s="399"/>
      <c r="E15187" s="400"/>
      <c r="G15187" s="401"/>
      <c r="H15187" s="401"/>
      <c r="I15187" s="401"/>
      <c r="J15187" s="194"/>
      <c r="K15187" s="194"/>
      <c r="L15187" s="195"/>
      <c r="M15187" s="196"/>
      <c r="N15187" s="197"/>
      <c r="O15187" s="197"/>
      <c r="P15187" s="231"/>
    </row>
    <row r="15188" spans="2:16">
      <c r="B15188" s="351"/>
      <c r="C15188" s="435"/>
      <c r="D15188" s="399"/>
      <c r="E15188" s="400"/>
      <c r="G15188" s="401"/>
      <c r="H15188" s="401"/>
      <c r="I15188" s="401"/>
      <c r="J15188" s="194"/>
      <c r="K15188" s="194"/>
      <c r="L15188" s="195"/>
      <c r="M15188" s="196"/>
      <c r="N15188" s="197"/>
      <c r="O15188" s="197"/>
      <c r="P15188" s="231"/>
    </row>
    <row r="15189" spans="2:16">
      <c r="B15189" s="351"/>
      <c r="C15189" s="435"/>
      <c r="D15189" s="399"/>
      <c r="E15189" s="400"/>
      <c r="G15189" s="401"/>
      <c r="H15189" s="401"/>
      <c r="I15189" s="401"/>
      <c r="J15189" s="194"/>
      <c r="K15189" s="194"/>
      <c r="L15189" s="195"/>
      <c r="M15189" s="196"/>
      <c r="N15189" s="197"/>
      <c r="O15189" s="197"/>
      <c r="P15189" s="231"/>
    </row>
    <row r="15190" spans="2:16">
      <c r="B15190" s="351"/>
      <c r="C15190" s="435"/>
      <c r="D15190" s="399"/>
      <c r="E15190" s="400"/>
      <c r="G15190" s="401"/>
      <c r="H15190" s="401"/>
      <c r="I15190" s="401"/>
      <c r="J15190" s="194"/>
      <c r="K15190" s="194"/>
      <c r="L15190" s="195"/>
      <c r="M15190" s="196"/>
      <c r="N15190" s="197"/>
      <c r="O15190" s="197"/>
      <c r="P15190" s="231"/>
    </row>
    <row r="15191" spans="2:16">
      <c r="B15191" s="351"/>
      <c r="C15191" s="435"/>
      <c r="D15191" s="399"/>
      <c r="E15191" s="400"/>
      <c r="G15191" s="401"/>
      <c r="H15191" s="401"/>
      <c r="I15191" s="401"/>
      <c r="J15191" s="194"/>
      <c r="K15191" s="194"/>
      <c r="L15191" s="195"/>
      <c r="M15191" s="196"/>
      <c r="N15191" s="197"/>
      <c r="O15191" s="197"/>
      <c r="P15191" s="231"/>
    </row>
    <row r="15192" spans="2:16">
      <c r="B15192" s="351"/>
      <c r="C15192" s="435"/>
      <c r="D15192" s="399"/>
      <c r="E15192" s="400"/>
      <c r="G15192" s="401"/>
      <c r="H15192" s="401"/>
      <c r="I15192" s="401"/>
      <c r="J15192" s="194"/>
      <c r="K15192" s="194"/>
      <c r="L15192" s="195"/>
      <c r="M15192" s="196"/>
      <c r="N15192" s="197"/>
      <c r="O15192" s="197"/>
      <c r="P15192" s="231"/>
    </row>
    <row r="15193" spans="2:16">
      <c r="B15193" s="351"/>
      <c r="C15193" s="435"/>
      <c r="D15193" s="399"/>
      <c r="E15193" s="400"/>
      <c r="G15193" s="401"/>
      <c r="H15193" s="401"/>
      <c r="I15193" s="401"/>
      <c r="J15193" s="194"/>
      <c r="K15193" s="194"/>
      <c r="L15193" s="195"/>
      <c r="M15193" s="196"/>
      <c r="N15193" s="197"/>
      <c r="O15193" s="197"/>
      <c r="P15193" s="231"/>
    </row>
    <row r="15194" spans="2:16">
      <c r="B15194" s="351"/>
      <c r="C15194" s="435"/>
      <c r="D15194" s="399"/>
      <c r="E15194" s="400"/>
      <c r="G15194" s="401"/>
      <c r="H15194" s="401"/>
      <c r="I15194" s="401"/>
      <c r="J15194" s="194"/>
      <c r="K15194" s="194"/>
      <c r="L15194" s="195"/>
      <c r="M15194" s="196"/>
      <c r="N15194" s="197"/>
      <c r="O15194" s="197"/>
      <c r="P15194" s="231"/>
    </row>
    <row r="15195" spans="2:16">
      <c r="B15195" s="351"/>
      <c r="C15195" s="435"/>
      <c r="D15195" s="399"/>
      <c r="E15195" s="400"/>
      <c r="G15195" s="401"/>
      <c r="H15195" s="401"/>
      <c r="I15195" s="401"/>
      <c r="J15195" s="194"/>
      <c r="K15195" s="194"/>
      <c r="L15195" s="195"/>
      <c r="M15195" s="196"/>
      <c r="N15195" s="197"/>
      <c r="O15195" s="197"/>
      <c r="P15195" s="231"/>
    </row>
    <row r="15196" spans="2:16">
      <c r="B15196" s="351"/>
      <c r="C15196" s="435"/>
      <c r="D15196" s="399"/>
      <c r="E15196" s="400"/>
      <c r="G15196" s="401"/>
      <c r="H15196" s="401"/>
      <c r="I15196" s="401"/>
      <c r="J15196" s="194"/>
      <c r="K15196" s="194"/>
      <c r="L15196" s="195"/>
      <c r="M15196" s="196"/>
      <c r="N15196" s="197"/>
      <c r="O15196" s="197"/>
      <c r="P15196" s="231"/>
    </row>
    <row r="15197" spans="2:16">
      <c r="B15197" s="351"/>
      <c r="C15197" s="435"/>
      <c r="D15197" s="399"/>
      <c r="E15197" s="400"/>
      <c r="G15197" s="401"/>
      <c r="H15197" s="401"/>
      <c r="I15197" s="401"/>
      <c r="J15197" s="194"/>
      <c r="K15197" s="194"/>
      <c r="L15197" s="195"/>
      <c r="M15197" s="196"/>
      <c r="N15197" s="197"/>
      <c r="O15197" s="197"/>
      <c r="P15197" s="231"/>
    </row>
    <row r="15198" spans="2:16">
      <c r="B15198" s="351"/>
      <c r="C15198" s="435"/>
      <c r="D15198" s="399"/>
      <c r="E15198" s="400"/>
      <c r="G15198" s="401"/>
      <c r="H15198" s="401"/>
      <c r="I15198" s="401"/>
      <c r="J15198" s="194"/>
      <c r="K15198" s="194"/>
      <c r="L15198" s="195"/>
      <c r="M15198" s="196"/>
      <c r="N15198" s="197"/>
      <c r="O15198" s="197"/>
      <c r="P15198" s="231"/>
    </row>
    <row r="15199" spans="2:16">
      <c r="B15199" s="351"/>
      <c r="C15199" s="435"/>
      <c r="D15199" s="399"/>
      <c r="E15199" s="400"/>
      <c r="G15199" s="401"/>
      <c r="H15199" s="401"/>
      <c r="I15199" s="401"/>
      <c r="J15199" s="194"/>
      <c r="K15199" s="194"/>
      <c r="L15199" s="195"/>
      <c r="M15199" s="196"/>
      <c r="N15199" s="197"/>
      <c r="O15199" s="197"/>
      <c r="P15199" s="231"/>
    </row>
    <row r="15200" spans="2:16">
      <c r="B15200" s="351"/>
      <c r="C15200" s="435"/>
      <c r="D15200" s="399"/>
      <c r="E15200" s="400"/>
      <c r="G15200" s="401"/>
      <c r="H15200" s="401"/>
      <c r="I15200" s="401"/>
      <c r="J15200" s="194"/>
      <c r="K15200" s="194"/>
      <c r="L15200" s="195"/>
      <c r="M15200" s="196"/>
      <c r="N15200" s="197"/>
      <c r="O15200" s="197"/>
      <c r="P15200" s="231"/>
    </row>
    <row r="15201" spans="2:16">
      <c r="B15201" s="351"/>
      <c r="C15201" s="435"/>
      <c r="D15201" s="399"/>
      <c r="E15201" s="400"/>
      <c r="G15201" s="401"/>
      <c r="H15201" s="401"/>
      <c r="I15201" s="401"/>
      <c r="J15201" s="194"/>
      <c r="K15201" s="194"/>
      <c r="L15201" s="195"/>
      <c r="M15201" s="196"/>
      <c r="N15201" s="197"/>
      <c r="O15201" s="197"/>
      <c r="P15201" s="231"/>
    </row>
    <row r="15202" spans="2:16">
      <c r="B15202" s="351"/>
      <c r="C15202" s="435"/>
      <c r="D15202" s="399"/>
      <c r="E15202" s="400"/>
      <c r="G15202" s="401"/>
      <c r="H15202" s="401"/>
      <c r="I15202" s="401"/>
      <c r="J15202" s="194"/>
      <c r="K15202" s="194"/>
      <c r="L15202" s="195"/>
      <c r="M15202" s="196"/>
      <c r="N15202" s="197"/>
      <c r="O15202" s="197"/>
      <c r="P15202" s="231"/>
    </row>
    <row r="15203" spans="2:16">
      <c r="B15203" s="351"/>
      <c r="C15203" s="435"/>
      <c r="D15203" s="399"/>
      <c r="E15203" s="400"/>
      <c r="G15203" s="401"/>
      <c r="H15203" s="401"/>
      <c r="I15203" s="401"/>
      <c r="J15203" s="194"/>
      <c r="K15203" s="194"/>
      <c r="L15203" s="195"/>
      <c r="M15203" s="196"/>
      <c r="N15203" s="197"/>
      <c r="O15203" s="197"/>
      <c r="P15203" s="231"/>
    </row>
    <row r="15204" spans="2:16">
      <c r="B15204" s="351"/>
      <c r="C15204" s="435"/>
      <c r="D15204" s="399"/>
      <c r="E15204" s="400"/>
      <c r="G15204" s="401"/>
      <c r="H15204" s="401"/>
      <c r="I15204" s="401"/>
      <c r="J15204" s="194"/>
      <c r="K15204" s="194"/>
      <c r="L15204" s="195"/>
      <c r="M15204" s="196"/>
      <c r="N15204" s="197"/>
      <c r="O15204" s="197"/>
      <c r="P15204" s="231"/>
    </row>
    <row r="15205" spans="2:16">
      <c r="B15205" s="351"/>
      <c r="C15205" s="435"/>
      <c r="D15205" s="399"/>
      <c r="E15205" s="400"/>
      <c r="G15205" s="401"/>
      <c r="H15205" s="401"/>
      <c r="I15205" s="401"/>
      <c r="J15205" s="194"/>
      <c r="K15205" s="194"/>
      <c r="L15205" s="195"/>
      <c r="M15205" s="196"/>
      <c r="N15205" s="197"/>
      <c r="O15205" s="197"/>
      <c r="P15205" s="231"/>
    </row>
    <row r="15206" spans="2:16">
      <c r="B15206" s="351"/>
      <c r="C15206" s="435"/>
      <c r="D15206" s="399"/>
      <c r="E15206" s="400"/>
      <c r="G15206" s="401"/>
      <c r="H15206" s="401"/>
      <c r="I15206" s="401"/>
      <c r="J15206" s="194"/>
      <c r="K15206" s="194"/>
      <c r="L15206" s="195"/>
      <c r="M15206" s="196"/>
      <c r="N15206" s="197"/>
      <c r="O15206" s="197"/>
      <c r="P15206" s="231"/>
    </row>
    <row r="15207" spans="2:16">
      <c r="B15207" s="351"/>
      <c r="C15207" s="435"/>
      <c r="D15207" s="399"/>
      <c r="E15207" s="400"/>
      <c r="G15207" s="401"/>
      <c r="H15207" s="401"/>
      <c r="I15207" s="401"/>
      <c r="J15207" s="194"/>
      <c r="K15207" s="194"/>
      <c r="L15207" s="195"/>
      <c r="M15207" s="196"/>
      <c r="N15207" s="197"/>
      <c r="O15207" s="197"/>
      <c r="P15207" s="231"/>
    </row>
    <row r="15208" spans="2:16">
      <c r="B15208" s="351"/>
      <c r="C15208" s="435"/>
      <c r="D15208" s="399"/>
      <c r="E15208" s="400"/>
      <c r="G15208" s="401"/>
      <c r="H15208" s="401"/>
      <c r="I15208" s="401"/>
      <c r="J15208" s="194"/>
      <c r="K15208" s="194"/>
      <c r="L15208" s="195"/>
      <c r="M15208" s="196"/>
      <c r="N15208" s="197"/>
      <c r="O15208" s="197"/>
      <c r="P15208" s="231"/>
    </row>
    <row r="15209" spans="2:16">
      <c r="B15209" s="351"/>
      <c r="C15209" s="435"/>
      <c r="D15209" s="399"/>
      <c r="E15209" s="400"/>
      <c r="G15209" s="401"/>
      <c r="H15209" s="401"/>
      <c r="I15209" s="401"/>
      <c r="J15209" s="194"/>
      <c r="K15209" s="194"/>
      <c r="L15209" s="195"/>
      <c r="M15209" s="196"/>
      <c r="N15209" s="197"/>
      <c r="O15209" s="197"/>
      <c r="P15209" s="231"/>
    </row>
    <row r="15210" spans="2:16">
      <c r="B15210" s="351"/>
      <c r="C15210" s="435"/>
      <c r="D15210" s="399"/>
      <c r="E15210" s="400"/>
      <c r="G15210" s="401"/>
      <c r="H15210" s="401"/>
      <c r="I15210" s="401"/>
      <c r="J15210" s="194"/>
      <c r="K15210" s="194"/>
      <c r="L15210" s="195"/>
      <c r="M15210" s="196"/>
      <c r="N15210" s="197"/>
      <c r="O15210" s="197"/>
      <c r="P15210" s="231"/>
    </row>
    <row r="15211" spans="2:16">
      <c r="B15211" s="351"/>
      <c r="C15211" s="435"/>
      <c r="D15211" s="399"/>
      <c r="E15211" s="400"/>
      <c r="G15211" s="401"/>
      <c r="H15211" s="401"/>
      <c r="I15211" s="401"/>
      <c r="J15211" s="194"/>
      <c r="K15211" s="194"/>
      <c r="L15211" s="195"/>
      <c r="M15211" s="196"/>
      <c r="N15211" s="197"/>
      <c r="O15211" s="197"/>
      <c r="P15211" s="231"/>
    </row>
    <row r="15212" spans="2:16">
      <c r="B15212" s="351"/>
      <c r="C15212" s="435"/>
      <c r="D15212" s="399"/>
      <c r="E15212" s="400"/>
      <c r="G15212" s="401"/>
      <c r="H15212" s="401"/>
      <c r="I15212" s="401"/>
      <c r="J15212" s="194"/>
      <c r="K15212" s="194"/>
      <c r="L15212" s="195"/>
      <c r="M15212" s="196"/>
      <c r="N15212" s="197"/>
      <c r="O15212" s="197"/>
      <c r="P15212" s="231"/>
    </row>
    <row r="15213" spans="2:16">
      <c r="B15213" s="351"/>
      <c r="C15213" s="435"/>
      <c r="D15213" s="399"/>
      <c r="E15213" s="400"/>
      <c r="G15213" s="401"/>
      <c r="H15213" s="401"/>
      <c r="I15213" s="401"/>
      <c r="J15213" s="194"/>
      <c r="K15213" s="194"/>
      <c r="L15213" s="195"/>
      <c r="M15213" s="196"/>
      <c r="N15213" s="197"/>
      <c r="O15213" s="197"/>
      <c r="P15213" s="231"/>
    </row>
    <row r="15214" spans="2:16">
      <c r="B15214" s="351"/>
      <c r="C15214" s="435"/>
      <c r="D15214" s="399"/>
      <c r="E15214" s="400"/>
      <c r="G15214" s="401"/>
      <c r="H15214" s="401"/>
      <c r="I15214" s="401"/>
      <c r="J15214" s="194"/>
      <c r="K15214" s="194"/>
      <c r="L15214" s="195"/>
      <c r="M15214" s="196"/>
      <c r="N15214" s="197"/>
      <c r="O15214" s="197"/>
      <c r="P15214" s="231"/>
    </row>
    <row r="15215" spans="2:16">
      <c r="B15215" s="351"/>
      <c r="C15215" s="435"/>
      <c r="D15215" s="399"/>
      <c r="E15215" s="400"/>
      <c r="G15215" s="401"/>
      <c r="H15215" s="401"/>
      <c r="I15215" s="401"/>
      <c r="J15215" s="194"/>
      <c r="K15215" s="194"/>
      <c r="L15215" s="195"/>
      <c r="M15215" s="196"/>
      <c r="N15215" s="197"/>
      <c r="O15215" s="197"/>
      <c r="P15215" s="231"/>
    </row>
    <row r="15216" spans="2:16">
      <c r="B15216" s="351"/>
      <c r="C15216" s="435"/>
      <c r="D15216" s="399"/>
      <c r="E15216" s="400"/>
      <c r="G15216" s="401"/>
      <c r="H15216" s="401"/>
      <c r="I15216" s="401"/>
      <c r="J15216" s="194"/>
      <c r="K15216" s="194"/>
      <c r="L15216" s="195"/>
      <c r="M15216" s="196"/>
      <c r="N15216" s="197"/>
      <c r="O15216" s="197"/>
      <c r="P15216" s="231"/>
    </row>
    <row r="15217" spans="2:16">
      <c r="B15217" s="351"/>
      <c r="C15217" s="435"/>
      <c r="D15217" s="399"/>
      <c r="E15217" s="400"/>
      <c r="G15217" s="401"/>
      <c r="H15217" s="401"/>
      <c r="I15217" s="401"/>
      <c r="J15217" s="194"/>
      <c r="K15217" s="194"/>
      <c r="L15217" s="195"/>
      <c r="M15217" s="196"/>
      <c r="N15217" s="197"/>
      <c r="O15217" s="197"/>
      <c r="P15217" s="231"/>
    </row>
    <row r="15218" spans="2:16">
      <c r="B15218" s="351"/>
      <c r="C15218" s="435"/>
      <c r="D15218" s="399"/>
      <c r="E15218" s="400"/>
      <c r="G15218" s="401"/>
      <c r="H15218" s="401"/>
      <c r="I15218" s="401"/>
      <c r="J15218" s="194"/>
      <c r="K15218" s="194"/>
      <c r="L15218" s="195"/>
      <c r="M15218" s="196"/>
      <c r="N15218" s="197"/>
      <c r="O15218" s="197"/>
      <c r="P15218" s="231"/>
    </row>
    <row r="15219" spans="2:16">
      <c r="B15219" s="351"/>
      <c r="C15219" s="435"/>
      <c r="D15219" s="399"/>
      <c r="E15219" s="400"/>
      <c r="G15219" s="401"/>
      <c r="H15219" s="401"/>
      <c r="I15219" s="401"/>
      <c r="J15219" s="194"/>
      <c r="K15219" s="194"/>
      <c r="L15219" s="195"/>
      <c r="M15219" s="196"/>
      <c r="N15219" s="197"/>
      <c r="O15219" s="197"/>
      <c r="P15219" s="231"/>
    </row>
    <row r="15220" spans="2:16">
      <c r="B15220" s="351"/>
      <c r="C15220" s="435"/>
      <c r="D15220" s="399"/>
      <c r="E15220" s="400"/>
      <c r="G15220" s="401"/>
      <c r="H15220" s="401"/>
      <c r="I15220" s="401"/>
      <c r="J15220" s="194"/>
      <c r="K15220" s="194"/>
      <c r="L15220" s="195"/>
      <c r="M15220" s="196"/>
      <c r="N15220" s="197"/>
      <c r="O15220" s="197"/>
      <c r="P15220" s="231"/>
    </row>
    <row r="15221" spans="2:16">
      <c r="B15221" s="351"/>
      <c r="C15221" s="435"/>
      <c r="D15221" s="399"/>
      <c r="E15221" s="400"/>
      <c r="G15221" s="401"/>
      <c r="H15221" s="401"/>
      <c r="I15221" s="401"/>
      <c r="J15221" s="194"/>
      <c r="K15221" s="194"/>
      <c r="L15221" s="195"/>
      <c r="M15221" s="196"/>
      <c r="N15221" s="197"/>
      <c r="O15221" s="197"/>
      <c r="P15221" s="231"/>
    </row>
    <row r="15222" spans="2:16">
      <c r="B15222" s="351"/>
      <c r="C15222" s="435"/>
      <c r="D15222" s="399"/>
      <c r="E15222" s="400"/>
      <c r="G15222" s="401"/>
      <c r="H15222" s="401"/>
      <c r="I15222" s="401"/>
      <c r="J15222" s="194"/>
      <c r="K15222" s="194"/>
      <c r="L15222" s="195"/>
      <c r="M15222" s="196"/>
      <c r="N15222" s="197"/>
      <c r="O15222" s="197"/>
      <c r="P15222" s="231"/>
    </row>
    <row r="15223" spans="2:16">
      <c r="B15223" s="351"/>
      <c r="C15223" s="435"/>
      <c r="D15223" s="399"/>
      <c r="E15223" s="400"/>
      <c r="G15223" s="401"/>
      <c r="H15223" s="401"/>
      <c r="I15223" s="401"/>
      <c r="J15223" s="194"/>
      <c r="K15223" s="194"/>
      <c r="L15223" s="195"/>
      <c r="M15223" s="196"/>
      <c r="N15223" s="197"/>
      <c r="O15223" s="197"/>
      <c r="P15223" s="231"/>
    </row>
    <row r="15224" spans="2:16">
      <c r="B15224" s="351"/>
      <c r="C15224" s="435"/>
      <c r="D15224" s="399"/>
      <c r="E15224" s="400"/>
      <c r="G15224" s="401"/>
      <c r="H15224" s="401"/>
      <c r="I15224" s="401"/>
      <c r="J15224" s="194"/>
      <c r="K15224" s="194"/>
      <c r="L15224" s="195"/>
      <c r="M15224" s="196"/>
      <c r="N15224" s="197"/>
      <c r="O15224" s="197"/>
      <c r="P15224" s="231"/>
    </row>
    <row r="15225" spans="2:16">
      <c r="B15225" s="351"/>
      <c r="C15225" s="435"/>
      <c r="D15225" s="399"/>
      <c r="E15225" s="400"/>
      <c r="G15225" s="401"/>
      <c r="H15225" s="401"/>
      <c r="I15225" s="401"/>
      <c r="J15225" s="194"/>
      <c r="K15225" s="194"/>
      <c r="L15225" s="195"/>
      <c r="M15225" s="196"/>
      <c r="N15225" s="197"/>
      <c r="O15225" s="197"/>
      <c r="P15225" s="231"/>
    </row>
    <row r="15226" spans="2:16">
      <c r="B15226" s="351"/>
      <c r="C15226" s="435"/>
      <c r="D15226" s="399"/>
      <c r="E15226" s="400"/>
      <c r="G15226" s="401"/>
      <c r="H15226" s="401"/>
      <c r="I15226" s="401"/>
      <c r="J15226" s="194"/>
      <c r="K15226" s="194"/>
      <c r="L15226" s="195"/>
      <c r="M15226" s="196"/>
      <c r="N15226" s="197"/>
      <c r="O15226" s="197"/>
      <c r="P15226" s="231"/>
    </row>
    <row r="15227" spans="2:16">
      <c r="B15227" s="351"/>
      <c r="C15227" s="435"/>
      <c r="D15227" s="399"/>
      <c r="E15227" s="400"/>
      <c r="G15227" s="401"/>
      <c r="H15227" s="401"/>
      <c r="I15227" s="401"/>
      <c r="J15227" s="194"/>
      <c r="K15227" s="194"/>
      <c r="L15227" s="195"/>
      <c r="M15227" s="196"/>
      <c r="N15227" s="197"/>
      <c r="O15227" s="197"/>
      <c r="P15227" s="231"/>
    </row>
    <row r="15228" spans="2:16">
      <c r="B15228" s="351"/>
      <c r="C15228" s="435"/>
      <c r="D15228" s="399"/>
      <c r="E15228" s="400"/>
      <c r="G15228" s="401"/>
      <c r="H15228" s="401"/>
      <c r="I15228" s="401"/>
      <c r="J15228" s="194"/>
      <c r="K15228" s="194"/>
      <c r="L15228" s="195"/>
      <c r="M15228" s="196"/>
      <c r="N15228" s="197"/>
      <c r="O15228" s="197"/>
      <c r="P15228" s="231"/>
    </row>
    <row r="15229" spans="2:16">
      <c r="B15229" s="351"/>
      <c r="C15229" s="435"/>
      <c r="D15229" s="399"/>
      <c r="E15229" s="400"/>
      <c r="G15229" s="401"/>
      <c r="H15229" s="401"/>
      <c r="I15229" s="401"/>
      <c r="J15229" s="194"/>
      <c r="K15229" s="194"/>
      <c r="L15229" s="195"/>
      <c r="M15229" s="196"/>
      <c r="N15229" s="197"/>
      <c r="O15229" s="197"/>
      <c r="P15229" s="231"/>
    </row>
    <row r="15230" spans="2:16">
      <c r="B15230" s="351"/>
      <c r="C15230" s="435"/>
      <c r="D15230" s="399"/>
      <c r="E15230" s="400"/>
      <c r="G15230" s="401"/>
      <c r="H15230" s="401"/>
      <c r="I15230" s="401"/>
      <c r="J15230" s="194"/>
      <c r="K15230" s="194"/>
      <c r="L15230" s="195"/>
      <c r="M15230" s="196"/>
      <c r="N15230" s="197"/>
      <c r="O15230" s="197"/>
      <c r="P15230" s="231"/>
    </row>
    <row r="15231" spans="2:16">
      <c r="B15231" s="351"/>
      <c r="C15231" s="435"/>
      <c r="D15231" s="399"/>
      <c r="E15231" s="400"/>
      <c r="G15231" s="401"/>
      <c r="H15231" s="401"/>
      <c r="I15231" s="401"/>
      <c r="J15231" s="194"/>
      <c r="K15231" s="194"/>
      <c r="L15231" s="195"/>
      <c r="M15231" s="196"/>
      <c r="N15231" s="197"/>
      <c r="O15231" s="197"/>
      <c r="P15231" s="231"/>
    </row>
    <row r="15232" spans="2:16">
      <c r="B15232" s="351"/>
      <c r="C15232" s="435"/>
      <c r="D15232" s="399"/>
      <c r="E15232" s="400"/>
      <c r="G15232" s="401"/>
      <c r="H15232" s="401"/>
      <c r="I15232" s="401"/>
      <c r="J15232" s="194"/>
      <c r="K15232" s="194"/>
      <c r="L15232" s="195"/>
      <c r="M15232" s="196"/>
      <c r="N15232" s="197"/>
      <c r="O15232" s="197"/>
      <c r="P15232" s="231"/>
    </row>
    <row r="15233" spans="2:16">
      <c r="B15233" s="351"/>
      <c r="C15233" s="435"/>
      <c r="D15233" s="399"/>
      <c r="E15233" s="400"/>
      <c r="G15233" s="401"/>
      <c r="H15233" s="401"/>
      <c r="I15233" s="401"/>
      <c r="J15233" s="194"/>
      <c r="K15233" s="194"/>
      <c r="L15233" s="195"/>
      <c r="M15233" s="196"/>
      <c r="N15233" s="197"/>
      <c r="O15233" s="197"/>
      <c r="P15233" s="231"/>
    </row>
    <row r="15234" spans="2:16">
      <c r="B15234" s="351"/>
      <c r="C15234" s="435"/>
      <c r="D15234" s="399"/>
      <c r="E15234" s="400"/>
      <c r="G15234" s="401"/>
      <c r="H15234" s="401"/>
      <c r="I15234" s="401"/>
      <c r="J15234" s="194"/>
      <c r="K15234" s="194"/>
      <c r="L15234" s="195"/>
      <c r="M15234" s="196"/>
      <c r="N15234" s="197"/>
      <c r="O15234" s="197"/>
      <c r="P15234" s="231"/>
    </row>
    <row r="15235" spans="2:16">
      <c r="B15235" s="351"/>
      <c r="C15235" s="435"/>
      <c r="D15235" s="399"/>
      <c r="E15235" s="400"/>
      <c r="G15235" s="401"/>
      <c r="H15235" s="401"/>
      <c r="I15235" s="401"/>
      <c r="J15235" s="194"/>
      <c r="K15235" s="194"/>
      <c r="L15235" s="195"/>
      <c r="M15235" s="196"/>
      <c r="N15235" s="197"/>
      <c r="O15235" s="197"/>
      <c r="P15235" s="231"/>
    </row>
    <row r="15236" spans="2:16">
      <c r="B15236" s="351"/>
      <c r="C15236" s="435"/>
      <c r="D15236" s="399"/>
      <c r="E15236" s="400"/>
      <c r="G15236" s="401"/>
      <c r="H15236" s="401"/>
      <c r="I15236" s="401"/>
      <c r="J15236" s="194"/>
      <c r="K15236" s="194"/>
      <c r="L15236" s="195"/>
      <c r="M15236" s="196"/>
      <c r="N15236" s="197"/>
      <c r="O15236" s="197"/>
      <c r="P15236" s="231"/>
    </row>
    <row r="15237" spans="2:16">
      <c r="B15237" s="351"/>
      <c r="C15237" s="435"/>
      <c r="D15237" s="399"/>
      <c r="E15237" s="400"/>
      <c r="G15237" s="401"/>
      <c r="H15237" s="401"/>
      <c r="I15237" s="401"/>
      <c r="J15237" s="194"/>
      <c r="K15237" s="194"/>
      <c r="L15237" s="195"/>
      <c r="M15237" s="196"/>
      <c r="N15237" s="197"/>
      <c r="O15237" s="197"/>
      <c r="P15237" s="231"/>
    </row>
    <row r="15238" spans="2:16">
      <c r="B15238" s="351"/>
      <c r="C15238" s="435"/>
      <c r="D15238" s="399"/>
      <c r="E15238" s="400"/>
      <c r="G15238" s="401"/>
      <c r="H15238" s="401"/>
      <c r="I15238" s="401"/>
      <c r="J15238" s="194"/>
      <c r="K15238" s="194"/>
      <c r="L15238" s="195"/>
      <c r="M15238" s="196"/>
      <c r="N15238" s="197"/>
      <c r="O15238" s="197"/>
      <c r="P15238" s="231"/>
    </row>
    <row r="15239" spans="2:16">
      <c r="B15239" s="351"/>
      <c r="C15239" s="435"/>
      <c r="D15239" s="399"/>
      <c r="E15239" s="400"/>
      <c r="G15239" s="401"/>
      <c r="H15239" s="401"/>
      <c r="I15239" s="401"/>
      <c r="J15239" s="194"/>
      <c r="K15239" s="194"/>
      <c r="L15239" s="195"/>
      <c r="M15239" s="196"/>
      <c r="N15239" s="197"/>
      <c r="O15239" s="197"/>
      <c r="P15239" s="231"/>
    </row>
    <row r="15240" spans="2:16">
      <c r="B15240" s="351"/>
      <c r="C15240" s="435"/>
      <c r="D15240" s="399"/>
      <c r="E15240" s="400"/>
      <c r="G15240" s="401"/>
      <c r="H15240" s="401"/>
      <c r="I15240" s="401"/>
      <c r="J15240" s="194"/>
      <c r="K15240" s="194"/>
      <c r="L15240" s="195"/>
      <c r="M15240" s="196"/>
      <c r="N15240" s="197"/>
      <c r="O15240" s="197"/>
      <c r="P15240" s="231"/>
    </row>
    <row r="15241" spans="2:16">
      <c r="B15241" s="351"/>
      <c r="C15241" s="435"/>
      <c r="D15241" s="399"/>
      <c r="E15241" s="400"/>
      <c r="G15241" s="401"/>
      <c r="H15241" s="401"/>
      <c r="I15241" s="401"/>
      <c r="J15241" s="194"/>
      <c r="K15241" s="194"/>
      <c r="L15241" s="195"/>
      <c r="M15241" s="196"/>
      <c r="N15241" s="197"/>
      <c r="O15241" s="197"/>
      <c r="P15241" s="231"/>
    </row>
    <row r="15242" spans="2:16">
      <c r="B15242" s="351"/>
      <c r="C15242" s="435"/>
      <c r="D15242" s="399"/>
      <c r="E15242" s="400"/>
      <c r="G15242" s="401"/>
      <c r="H15242" s="401"/>
      <c r="I15242" s="401"/>
      <c r="J15242" s="194"/>
      <c r="K15242" s="194"/>
      <c r="L15242" s="195"/>
      <c r="M15242" s="196"/>
      <c r="N15242" s="197"/>
      <c r="O15242" s="197"/>
      <c r="P15242" s="231"/>
    </row>
    <row r="15243" spans="2:16">
      <c r="B15243" s="351"/>
      <c r="C15243" s="435"/>
      <c r="D15243" s="399"/>
      <c r="E15243" s="400"/>
      <c r="G15243" s="401"/>
      <c r="H15243" s="401"/>
      <c r="I15243" s="401"/>
      <c r="J15243" s="194"/>
      <c r="K15243" s="194"/>
      <c r="L15243" s="195"/>
      <c r="M15243" s="196"/>
      <c r="N15243" s="197"/>
      <c r="O15243" s="197"/>
      <c r="P15243" s="231"/>
    </row>
    <row r="15244" spans="2:16">
      <c r="B15244" s="351"/>
      <c r="C15244" s="435"/>
      <c r="D15244" s="399"/>
      <c r="E15244" s="400"/>
      <c r="G15244" s="401"/>
      <c r="H15244" s="401"/>
      <c r="I15244" s="401"/>
      <c r="J15244" s="194"/>
      <c r="K15244" s="194"/>
      <c r="L15244" s="195"/>
      <c r="M15244" s="196"/>
      <c r="N15244" s="197"/>
      <c r="O15244" s="197"/>
      <c r="P15244" s="231"/>
    </row>
    <row r="15245" spans="2:16">
      <c r="B15245" s="351"/>
      <c r="C15245" s="435"/>
      <c r="D15245" s="399"/>
      <c r="E15245" s="400"/>
      <c r="G15245" s="401"/>
      <c r="H15245" s="401"/>
      <c r="I15245" s="401"/>
      <c r="J15245" s="194"/>
      <c r="K15245" s="194"/>
      <c r="L15245" s="195"/>
      <c r="M15245" s="196"/>
      <c r="N15245" s="197"/>
      <c r="O15245" s="197"/>
      <c r="P15245" s="231"/>
    </row>
    <row r="15246" spans="2:16">
      <c r="B15246" s="351"/>
      <c r="C15246" s="435"/>
      <c r="D15246" s="399"/>
      <c r="E15246" s="400"/>
      <c r="G15246" s="401"/>
      <c r="H15246" s="401"/>
      <c r="I15246" s="401"/>
      <c r="J15246" s="194"/>
      <c r="K15246" s="194"/>
      <c r="L15246" s="195"/>
      <c r="M15246" s="196"/>
      <c r="N15246" s="197"/>
      <c r="O15246" s="197"/>
      <c r="P15246" s="231"/>
    </row>
    <row r="15247" spans="2:16">
      <c r="B15247" s="351"/>
      <c r="C15247" s="435"/>
      <c r="D15247" s="399"/>
      <c r="E15247" s="400"/>
      <c r="G15247" s="401"/>
      <c r="H15247" s="401"/>
      <c r="I15247" s="401"/>
      <c r="J15247" s="194"/>
      <c r="K15247" s="194"/>
      <c r="L15247" s="195"/>
      <c r="M15247" s="196"/>
      <c r="N15247" s="197"/>
      <c r="O15247" s="197"/>
      <c r="P15247" s="231"/>
    </row>
    <row r="15248" spans="2:16">
      <c r="B15248" s="351"/>
      <c r="C15248" s="435"/>
      <c r="D15248" s="399"/>
      <c r="E15248" s="400"/>
      <c r="G15248" s="401"/>
      <c r="H15248" s="401"/>
      <c r="I15248" s="401"/>
      <c r="J15248" s="194"/>
      <c r="K15248" s="194"/>
      <c r="L15248" s="195"/>
      <c r="M15248" s="196"/>
      <c r="N15248" s="197"/>
      <c r="O15248" s="197"/>
      <c r="P15248" s="231"/>
    </row>
    <row r="15249" spans="2:16">
      <c r="B15249" s="351"/>
      <c r="C15249" s="435"/>
      <c r="D15249" s="399"/>
      <c r="E15249" s="400"/>
      <c r="G15249" s="401"/>
      <c r="H15249" s="401"/>
      <c r="I15249" s="401"/>
      <c r="J15249" s="194"/>
      <c r="K15249" s="194"/>
      <c r="L15249" s="195"/>
      <c r="M15249" s="196"/>
      <c r="N15249" s="197"/>
      <c r="O15249" s="197"/>
      <c r="P15249" s="231"/>
    </row>
    <row r="15250" spans="2:16">
      <c r="B15250" s="351"/>
      <c r="C15250" s="435"/>
      <c r="D15250" s="399"/>
      <c r="E15250" s="400"/>
      <c r="G15250" s="401"/>
      <c r="H15250" s="401"/>
      <c r="I15250" s="401"/>
      <c r="J15250" s="194"/>
      <c r="K15250" s="194"/>
      <c r="L15250" s="195"/>
      <c r="M15250" s="196"/>
      <c r="N15250" s="197"/>
      <c r="O15250" s="197"/>
      <c r="P15250" s="231"/>
    </row>
    <row r="15251" spans="2:16">
      <c r="B15251" s="351"/>
      <c r="C15251" s="435"/>
      <c r="D15251" s="399"/>
      <c r="E15251" s="400"/>
      <c r="G15251" s="401"/>
      <c r="H15251" s="401"/>
      <c r="I15251" s="401"/>
      <c r="J15251" s="194"/>
      <c r="K15251" s="194"/>
      <c r="L15251" s="195"/>
      <c r="M15251" s="196"/>
      <c r="N15251" s="197"/>
      <c r="O15251" s="197"/>
      <c r="P15251" s="231"/>
    </row>
    <row r="15252" spans="2:16">
      <c r="B15252" s="351"/>
      <c r="C15252" s="435"/>
      <c r="D15252" s="399"/>
      <c r="E15252" s="400"/>
      <c r="G15252" s="401"/>
      <c r="H15252" s="401"/>
      <c r="I15252" s="401"/>
      <c r="J15252" s="194"/>
      <c r="K15252" s="194"/>
      <c r="L15252" s="195"/>
      <c r="M15252" s="196"/>
      <c r="N15252" s="197"/>
      <c r="O15252" s="197"/>
      <c r="P15252" s="231"/>
    </row>
    <row r="15253" spans="2:16">
      <c r="B15253" s="351"/>
      <c r="C15253" s="435"/>
      <c r="D15253" s="399"/>
      <c r="E15253" s="400"/>
      <c r="G15253" s="401"/>
      <c r="H15253" s="401"/>
      <c r="I15253" s="401"/>
      <c r="J15253" s="194"/>
      <c r="K15253" s="194"/>
      <c r="L15253" s="195"/>
      <c r="M15253" s="196"/>
      <c r="N15253" s="197"/>
      <c r="O15253" s="197"/>
      <c r="P15253" s="231"/>
    </row>
    <row r="15254" spans="2:16">
      <c r="B15254" s="351"/>
      <c r="C15254" s="435"/>
      <c r="D15254" s="399"/>
      <c r="E15254" s="400"/>
      <c r="G15254" s="401"/>
      <c r="H15254" s="401"/>
      <c r="I15254" s="401"/>
      <c r="J15254" s="194"/>
      <c r="K15254" s="194"/>
      <c r="L15254" s="195"/>
      <c r="M15254" s="196"/>
      <c r="N15254" s="197"/>
      <c r="O15254" s="197"/>
      <c r="P15254" s="231"/>
    </row>
    <row r="15255" spans="2:16">
      <c r="B15255" s="351"/>
      <c r="C15255" s="435"/>
      <c r="D15255" s="399"/>
      <c r="E15255" s="400"/>
      <c r="G15255" s="401"/>
      <c r="H15255" s="401"/>
      <c r="I15255" s="401"/>
      <c r="J15255" s="194"/>
      <c r="K15255" s="194"/>
      <c r="L15255" s="195"/>
      <c r="M15255" s="196"/>
      <c r="N15255" s="197"/>
      <c r="O15255" s="197"/>
      <c r="P15255" s="231"/>
    </row>
    <row r="15256" spans="2:16">
      <c r="B15256" s="351"/>
      <c r="C15256" s="435"/>
      <c r="D15256" s="399"/>
      <c r="E15256" s="400"/>
      <c r="G15256" s="401"/>
      <c r="H15256" s="401"/>
      <c r="I15256" s="401"/>
      <c r="J15256" s="194"/>
      <c r="K15256" s="194"/>
      <c r="L15256" s="195"/>
      <c r="M15256" s="196"/>
      <c r="N15256" s="197"/>
      <c r="O15256" s="197"/>
      <c r="P15256" s="231"/>
    </row>
    <row r="15257" spans="2:16">
      <c r="B15257" s="351"/>
      <c r="C15257" s="435"/>
      <c r="D15257" s="399"/>
      <c r="E15257" s="400"/>
      <c r="G15257" s="401"/>
      <c r="H15257" s="401"/>
      <c r="I15257" s="401"/>
      <c r="J15257" s="194"/>
      <c r="K15257" s="194"/>
      <c r="L15257" s="195"/>
      <c r="M15257" s="196"/>
      <c r="N15257" s="197"/>
      <c r="O15257" s="197"/>
      <c r="P15257" s="231"/>
    </row>
    <row r="15258" spans="2:16">
      <c r="B15258" s="351"/>
      <c r="C15258" s="435"/>
      <c r="D15258" s="399"/>
      <c r="E15258" s="400"/>
      <c r="G15258" s="401"/>
      <c r="H15258" s="401"/>
      <c r="I15258" s="401"/>
      <c r="J15258" s="194"/>
      <c r="K15258" s="194"/>
      <c r="L15258" s="195"/>
      <c r="M15258" s="196"/>
      <c r="N15258" s="197"/>
      <c r="O15258" s="197"/>
      <c r="P15258" s="231"/>
    </row>
    <row r="15259" spans="2:16">
      <c r="B15259" s="351"/>
      <c r="C15259" s="435"/>
      <c r="D15259" s="399"/>
      <c r="E15259" s="400"/>
      <c r="G15259" s="401"/>
      <c r="H15259" s="401"/>
      <c r="I15259" s="401"/>
      <c r="J15259" s="194"/>
      <c r="K15259" s="194"/>
      <c r="L15259" s="195"/>
      <c r="M15259" s="196"/>
      <c r="N15259" s="197"/>
      <c r="O15259" s="197"/>
      <c r="P15259" s="231"/>
    </row>
    <row r="15260" spans="2:16">
      <c r="B15260" s="351"/>
      <c r="C15260" s="435"/>
      <c r="D15260" s="399"/>
      <c r="E15260" s="400"/>
      <c r="G15260" s="401"/>
      <c r="H15260" s="401"/>
      <c r="I15260" s="401"/>
      <c r="J15260" s="194"/>
      <c r="K15260" s="194"/>
      <c r="L15260" s="195"/>
      <c r="M15260" s="196"/>
      <c r="N15260" s="197"/>
      <c r="O15260" s="197"/>
      <c r="P15260" s="231"/>
    </row>
    <row r="15261" spans="2:16">
      <c r="B15261" s="351"/>
      <c r="C15261" s="435"/>
      <c r="D15261" s="399"/>
      <c r="E15261" s="400"/>
      <c r="G15261" s="401"/>
      <c r="H15261" s="401"/>
      <c r="I15261" s="401"/>
      <c r="J15261" s="194"/>
      <c r="K15261" s="194"/>
      <c r="L15261" s="195"/>
      <c r="M15261" s="196"/>
      <c r="N15261" s="197"/>
      <c r="O15261" s="197"/>
      <c r="P15261" s="231"/>
    </row>
    <row r="15262" spans="2:16">
      <c r="B15262" s="351"/>
      <c r="C15262" s="435"/>
      <c r="D15262" s="399"/>
      <c r="E15262" s="400"/>
      <c r="G15262" s="401"/>
      <c r="H15262" s="401"/>
      <c r="I15262" s="401"/>
      <c r="J15262" s="194"/>
      <c r="K15262" s="194"/>
      <c r="L15262" s="195"/>
      <c r="M15262" s="196"/>
      <c r="N15262" s="197"/>
      <c r="O15262" s="197"/>
      <c r="P15262" s="231"/>
    </row>
    <row r="15263" spans="2:16">
      <c r="B15263" s="351"/>
      <c r="C15263" s="435"/>
      <c r="D15263" s="399"/>
      <c r="E15263" s="400"/>
      <c r="G15263" s="401"/>
      <c r="H15263" s="401"/>
      <c r="I15263" s="401"/>
      <c r="J15263" s="194"/>
      <c r="K15263" s="194"/>
      <c r="L15263" s="195"/>
      <c r="M15263" s="196"/>
      <c r="N15263" s="197"/>
      <c r="O15263" s="197"/>
      <c r="P15263" s="231"/>
    </row>
    <row r="15264" spans="2:16">
      <c r="B15264" s="351"/>
      <c r="C15264" s="435"/>
      <c r="D15264" s="399"/>
      <c r="E15264" s="400"/>
      <c r="G15264" s="401"/>
      <c r="H15264" s="401"/>
      <c r="I15264" s="401"/>
      <c r="J15264" s="194"/>
      <c r="K15264" s="194"/>
      <c r="L15264" s="195"/>
      <c r="M15264" s="196"/>
      <c r="N15264" s="197"/>
      <c r="O15264" s="197"/>
      <c r="P15264" s="231"/>
    </row>
    <row r="15265" spans="2:16">
      <c r="B15265" s="351"/>
      <c r="C15265" s="435"/>
      <c r="D15265" s="399"/>
      <c r="E15265" s="400"/>
      <c r="G15265" s="401"/>
      <c r="H15265" s="401"/>
      <c r="I15265" s="401"/>
      <c r="J15265" s="194"/>
      <c r="K15265" s="194"/>
      <c r="L15265" s="195"/>
      <c r="M15265" s="196"/>
      <c r="N15265" s="197"/>
      <c r="O15265" s="197"/>
      <c r="P15265" s="231"/>
    </row>
    <row r="15266" spans="2:16">
      <c r="B15266" s="351"/>
      <c r="C15266" s="435"/>
      <c r="D15266" s="399"/>
      <c r="E15266" s="400"/>
      <c r="G15266" s="401"/>
      <c r="H15266" s="401"/>
      <c r="I15266" s="401"/>
      <c r="J15266" s="194"/>
      <c r="K15266" s="194"/>
      <c r="L15266" s="195"/>
      <c r="M15266" s="196"/>
      <c r="N15266" s="197"/>
      <c r="O15266" s="197"/>
      <c r="P15266" s="231"/>
    </row>
    <row r="15267" spans="2:16">
      <c r="B15267" s="351"/>
      <c r="C15267" s="435"/>
      <c r="D15267" s="399"/>
      <c r="E15267" s="400"/>
      <c r="G15267" s="401"/>
      <c r="H15267" s="401"/>
      <c r="I15267" s="401"/>
      <c r="J15267" s="194"/>
      <c r="K15267" s="194"/>
      <c r="L15267" s="195"/>
      <c r="M15267" s="196"/>
      <c r="N15267" s="197"/>
      <c r="O15267" s="197"/>
      <c r="P15267" s="231"/>
    </row>
    <row r="15268" spans="2:16">
      <c r="B15268" s="351"/>
      <c r="C15268" s="435"/>
      <c r="D15268" s="399"/>
      <c r="E15268" s="400"/>
      <c r="G15268" s="401"/>
      <c r="H15268" s="401"/>
      <c r="I15268" s="401"/>
      <c r="J15268" s="194"/>
      <c r="K15268" s="194"/>
      <c r="L15268" s="195"/>
      <c r="M15268" s="196"/>
      <c r="N15268" s="197"/>
      <c r="O15268" s="197"/>
      <c r="P15268" s="231"/>
    </row>
    <row r="15269" spans="2:16">
      <c r="B15269" s="351"/>
      <c r="C15269" s="435"/>
      <c r="D15269" s="399"/>
      <c r="E15269" s="400"/>
      <c r="G15269" s="401"/>
      <c r="H15269" s="401"/>
      <c r="I15269" s="401"/>
      <c r="J15269" s="194"/>
      <c r="K15269" s="194"/>
      <c r="L15269" s="195"/>
      <c r="M15269" s="196"/>
      <c r="N15269" s="197"/>
      <c r="O15269" s="197"/>
      <c r="P15269" s="231"/>
    </row>
    <row r="15270" spans="2:16">
      <c r="B15270" s="351"/>
      <c r="C15270" s="435"/>
      <c r="D15270" s="399"/>
      <c r="E15270" s="400"/>
      <c r="G15270" s="401"/>
      <c r="H15270" s="401"/>
      <c r="I15270" s="401"/>
      <c r="J15270" s="194"/>
      <c r="K15270" s="194"/>
      <c r="L15270" s="195"/>
      <c r="M15270" s="196"/>
      <c r="N15270" s="197"/>
      <c r="O15270" s="197"/>
      <c r="P15270" s="231"/>
    </row>
    <row r="15271" spans="2:16">
      <c r="B15271" s="351"/>
      <c r="C15271" s="435"/>
      <c r="D15271" s="399"/>
      <c r="E15271" s="400"/>
      <c r="G15271" s="401"/>
      <c r="H15271" s="401"/>
      <c r="I15271" s="401"/>
      <c r="J15271" s="194"/>
      <c r="K15271" s="194"/>
      <c r="L15271" s="195"/>
      <c r="M15271" s="196"/>
      <c r="N15271" s="197"/>
      <c r="O15271" s="197"/>
      <c r="P15271" s="231"/>
    </row>
    <row r="15272" spans="2:16">
      <c r="B15272" s="351"/>
      <c r="C15272" s="435"/>
      <c r="D15272" s="399"/>
      <c r="E15272" s="400"/>
      <c r="G15272" s="401"/>
      <c r="H15272" s="401"/>
      <c r="I15272" s="401"/>
      <c r="J15272" s="194"/>
      <c r="K15272" s="194"/>
      <c r="L15272" s="195"/>
      <c r="M15272" s="196"/>
      <c r="N15272" s="197"/>
      <c r="O15272" s="197"/>
      <c r="P15272" s="231"/>
    </row>
    <row r="15273" spans="2:16">
      <c r="B15273" s="351"/>
      <c r="C15273" s="435"/>
      <c r="D15273" s="399"/>
      <c r="E15273" s="400"/>
      <c r="G15273" s="401"/>
      <c r="H15273" s="401"/>
      <c r="I15273" s="401"/>
      <c r="J15273" s="194"/>
      <c r="K15273" s="194"/>
      <c r="L15273" s="195"/>
      <c r="M15273" s="196"/>
      <c r="N15273" s="197"/>
      <c r="O15273" s="197"/>
      <c r="P15273" s="231"/>
    </row>
    <row r="15274" spans="2:16">
      <c r="B15274" s="351"/>
      <c r="C15274" s="435"/>
      <c r="D15274" s="399"/>
      <c r="E15274" s="400"/>
      <c r="G15274" s="401"/>
      <c r="H15274" s="401"/>
      <c r="I15274" s="401"/>
      <c r="J15274" s="194"/>
      <c r="K15274" s="194"/>
      <c r="L15274" s="195"/>
      <c r="M15274" s="196"/>
      <c r="N15274" s="197"/>
      <c r="O15274" s="197"/>
      <c r="P15274" s="231"/>
    </row>
    <row r="15275" spans="2:16">
      <c r="B15275" s="351"/>
      <c r="C15275" s="435"/>
      <c r="D15275" s="399"/>
      <c r="E15275" s="400"/>
      <c r="G15275" s="401"/>
      <c r="H15275" s="401"/>
      <c r="I15275" s="401"/>
      <c r="J15275" s="194"/>
      <c r="K15275" s="194"/>
      <c r="L15275" s="195"/>
      <c r="M15275" s="196"/>
      <c r="N15275" s="197"/>
      <c r="O15275" s="197"/>
      <c r="P15275" s="231"/>
    </row>
    <row r="15276" spans="2:16">
      <c r="B15276" s="351"/>
      <c r="C15276" s="435"/>
      <c r="D15276" s="399"/>
      <c r="E15276" s="400"/>
      <c r="G15276" s="401"/>
      <c r="H15276" s="401"/>
      <c r="I15276" s="401"/>
      <c r="J15276" s="194"/>
      <c r="K15276" s="194"/>
      <c r="L15276" s="195"/>
      <c r="M15276" s="196"/>
      <c r="N15276" s="197"/>
      <c r="O15276" s="197"/>
      <c r="P15276" s="231"/>
    </row>
    <row r="15277" spans="2:16">
      <c r="B15277" s="351"/>
      <c r="C15277" s="435"/>
      <c r="D15277" s="399"/>
      <c r="E15277" s="400"/>
      <c r="G15277" s="401"/>
      <c r="H15277" s="401"/>
      <c r="I15277" s="401"/>
      <c r="J15277" s="194"/>
      <c r="K15277" s="194"/>
      <c r="L15277" s="195"/>
      <c r="M15277" s="196"/>
      <c r="N15277" s="197"/>
      <c r="O15277" s="197"/>
      <c r="P15277" s="231"/>
    </row>
    <row r="15278" spans="2:16">
      <c r="B15278" s="351"/>
      <c r="C15278" s="435"/>
      <c r="D15278" s="399"/>
      <c r="E15278" s="400"/>
      <c r="G15278" s="401"/>
      <c r="H15278" s="401"/>
      <c r="I15278" s="401"/>
      <c r="J15278" s="194"/>
      <c r="K15278" s="194"/>
      <c r="L15278" s="195"/>
      <c r="M15278" s="196"/>
      <c r="N15278" s="197"/>
      <c r="O15278" s="197"/>
      <c r="P15278" s="231"/>
    </row>
    <row r="15279" spans="2:16">
      <c r="B15279" s="351"/>
      <c r="C15279" s="435"/>
      <c r="D15279" s="399"/>
      <c r="E15279" s="400"/>
      <c r="G15279" s="401"/>
      <c r="H15279" s="401"/>
      <c r="I15279" s="401"/>
      <c r="J15279" s="194"/>
      <c r="K15279" s="194"/>
      <c r="L15279" s="195"/>
      <c r="M15279" s="196"/>
      <c r="N15279" s="197"/>
      <c r="O15279" s="197"/>
      <c r="P15279" s="231"/>
    </row>
    <row r="15280" spans="2:16">
      <c r="B15280" s="351"/>
      <c r="C15280" s="435"/>
      <c r="D15280" s="399"/>
      <c r="E15280" s="400"/>
      <c r="G15280" s="401"/>
      <c r="H15280" s="401"/>
      <c r="I15280" s="401"/>
      <c r="J15280" s="194"/>
      <c r="K15280" s="194"/>
      <c r="L15280" s="195"/>
      <c r="M15280" s="196"/>
      <c r="N15280" s="197"/>
      <c r="O15280" s="197"/>
      <c r="P15280" s="231"/>
    </row>
    <row r="15281" spans="2:16">
      <c r="B15281" s="351"/>
      <c r="C15281" s="435"/>
      <c r="D15281" s="399"/>
      <c r="E15281" s="400"/>
      <c r="G15281" s="401"/>
      <c r="H15281" s="401"/>
      <c r="I15281" s="401"/>
      <c r="J15281" s="194"/>
      <c r="K15281" s="194"/>
      <c r="L15281" s="195"/>
      <c r="M15281" s="196"/>
      <c r="N15281" s="197"/>
      <c r="O15281" s="197"/>
      <c r="P15281" s="231"/>
    </row>
    <row r="15282" spans="2:16">
      <c r="B15282" s="351"/>
      <c r="C15282" s="435"/>
      <c r="D15282" s="399"/>
      <c r="E15282" s="400"/>
      <c r="G15282" s="401"/>
      <c r="H15282" s="401"/>
      <c r="I15282" s="401"/>
      <c r="J15282" s="194"/>
      <c r="K15282" s="194"/>
      <c r="L15282" s="195"/>
      <c r="M15282" s="196"/>
      <c r="N15282" s="197"/>
      <c r="O15282" s="197"/>
      <c r="P15282" s="231"/>
    </row>
    <row r="15283" spans="2:16">
      <c r="B15283" s="351"/>
      <c r="C15283" s="435"/>
      <c r="D15283" s="399"/>
      <c r="E15283" s="400"/>
      <c r="G15283" s="401"/>
      <c r="H15283" s="401"/>
      <c r="I15283" s="401"/>
      <c r="J15283" s="194"/>
      <c r="K15283" s="194"/>
      <c r="L15283" s="195"/>
      <c r="M15283" s="196"/>
      <c r="N15283" s="197"/>
      <c r="O15283" s="197"/>
      <c r="P15283" s="231"/>
    </row>
    <row r="15284" spans="2:16">
      <c r="B15284" s="351"/>
      <c r="C15284" s="435"/>
      <c r="D15284" s="399"/>
      <c r="E15284" s="400"/>
      <c r="G15284" s="401"/>
      <c r="H15284" s="401"/>
      <c r="I15284" s="401"/>
      <c r="J15284" s="194"/>
      <c r="K15284" s="194"/>
      <c r="L15284" s="195"/>
      <c r="M15284" s="196"/>
      <c r="N15284" s="197"/>
      <c r="O15284" s="197"/>
      <c r="P15284" s="231"/>
    </row>
    <row r="15285" spans="2:16">
      <c r="B15285" s="351"/>
      <c r="C15285" s="435"/>
      <c r="D15285" s="399"/>
      <c r="E15285" s="400"/>
      <c r="G15285" s="401"/>
      <c r="H15285" s="401"/>
      <c r="I15285" s="401"/>
      <c r="J15285" s="194"/>
      <c r="K15285" s="194"/>
      <c r="L15285" s="195"/>
      <c r="M15285" s="196"/>
      <c r="N15285" s="197"/>
      <c r="O15285" s="197"/>
      <c r="P15285" s="231"/>
    </row>
    <row r="15286" spans="2:16">
      <c r="B15286" s="402"/>
      <c r="C15286" s="436"/>
      <c r="D15286" s="404"/>
      <c r="E15286" s="405"/>
      <c r="G15286" s="406"/>
      <c r="H15286" s="406"/>
      <c r="I15286" s="406"/>
      <c r="J15286" s="194"/>
      <c r="K15286" s="194"/>
      <c r="L15286" s="195"/>
      <c r="M15286" s="196"/>
      <c r="N15286" s="197"/>
      <c r="O15286" s="197"/>
      <c r="P15286" s="221"/>
    </row>
    <row r="15287" spans="2:16">
      <c r="B15287" s="351"/>
      <c r="C15287" s="435"/>
      <c r="D15287" s="399"/>
      <c r="E15287" s="400"/>
      <c r="G15287" s="401"/>
      <c r="H15287" s="401"/>
      <c r="I15287" s="401"/>
      <c r="J15287" s="194"/>
      <c r="K15287" s="194"/>
      <c r="L15287" s="195"/>
      <c r="M15287" s="196"/>
      <c r="N15287" s="197"/>
      <c r="O15287" s="197"/>
      <c r="P15287" s="231"/>
    </row>
    <row r="15288" spans="2:16">
      <c r="B15288" s="351"/>
      <c r="C15288" s="435"/>
      <c r="D15288" s="399"/>
      <c r="E15288" s="400"/>
      <c r="G15288" s="401"/>
      <c r="H15288" s="401"/>
      <c r="I15288" s="401"/>
      <c r="J15288" s="194"/>
      <c r="K15288" s="194"/>
      <c r="L15288" s="195"/>
      <c r="M15288" s="196"/>
      <c r="N15288" s="197"/>
      <c r="O15288" s="197"/>
      <c r="P15288" s="231"/>
    </row>
    <row r="15289" spans="2:16">
      <c r="B15289" s="351"/>
      <c r="C15289" s="435"/>
      <c r="D15289" s="399"/>
      <c r="E15289" s="400"/>
      <c r="G15289" s="401"/>
      <c r="H15289" s="401"/>
      <c r="I15289" s="401"/>
      <c r="J15289" s="194"/>
      <c r="K15289" s="194"/>
      <c r="L15289" s="195"/>
      <c r="M15289" s="196"/>
      <c r="N15289" s="197"/>
      <c r="O15289" s="197"/>
      <c r="P15289" s="231"/>
    </row>
    <row r="15290" spans="2:16">
      <c r="B15290" s="351"/>
      <c r="C15290" s="435"/>
      <c r="D15290" s="399"/>
      <c r="E15290" s="400"/>
      <c r="G15290" s="401"/>
      <c r="H15290" s="401"/>
      <c r="I15290" s="401"/>
      <c r="J15290" s="194"/>
      <c r="K15290" s="194"/>
      <c r="L15290" s="195"/>
      <c r="M15290" s="196"/>
      <c r="N15290" s="197"/>
      <c r="O15290" s="197"/>
      <c r="P15290" s="231"/>
    </row>
    <row r="15291" spans="2:16">
      <c r="B15291" s="351"/>
      <c r="C15291" s="435"/>
      <c r="D15291" s="399"/>
      <c r="E15291" s="400"/>
      <c r="G15291" s="401"/>
      <c r="H15291" s="401"/>
      <c r="I15291" s="401"/>
      <c r="J15291" s="194"/>
      <c r="K15291" s="194"/>
      <c r="L15291" s="195"/>
      <c r="M15291" s="196"/>
      <c r="N15291" s="197"/>
      <c r="O15291" s="197"/>
      <c r="P15291" s="231"/>
    </row>
    <row r="15292" spans="2:16">
      <c r="B15292" s="351"/>
      <c r="C15292" s="435"/>
      <c r="D15292" s="399"/>
      <c r="E15292" s="400"/>
      <c r="G15292" s="401"/>
      <c r="H15292" s="401"/>
      <c r="I15292" s="401"/>
      <c r="J15292" s="194"/>
      <c r="K15292" s="194"/>
      <c r="L15292" s="195"/>
      <c r="M15292" s="196"/>
      <c r="N15292" s="197"/>
      <c r="O15292" s="197"/>
      <c r="P15292" s="231"/>
    </row>
    <row r="15293" spans="2:16">
      <c r="B15293" s="351"/>
      <c r="C15293" s="435"/>
      <c r="D15293" s="399"/>
      <c r="E15293" s="400"/>
      <c r="G15293" s="401"/>
      <c r="H15293" s="401"/>
      <c r="I15293" s="401"/>
      <c r="J15293" s="194"/>
      <c r="K15293" s="194"/>
      <c r="L15293" s="195"/>
      <c r="M15293" s="196"/>
      <c r="N15293" s="197"/>
      <c r="O15293" s="197"/>
      <c r="P15293" s="231"/>
    </row>
    <row r="15294" spans="2:16">
      <c r="B15294" s="351"/>
      <c r="C15294" s="435"/>
      <c r="D15294" s="399"/>
      <c r="E15294" s="400"/>
      <c r="G15294" s="401"/>
      <c r="H15294" s="401"/>
      <c r="I15294" s="401"/>
      <c r="J15294" s="194"/>
      <c r="K15294" s="194"/>
      <c r="L15294" s="195"/>
      <c r="M15294" s="196"/>
      <c r="N15294" s="197"/>
      <c r="O15294" s="197"/>
      <c r="P15294" s="231"/>
    </row>
    <row r="15295" spans="2:16">
      <c r="B15295" s="351"/>
      <c r="C15295" s="435"/>
      <c r="D15295" s="399"/>
      <c r="E15295" s="400"/>
      <c r="G15295" s="401"/>
      <c r="H15295" s="401"/>
      <c r="I15295" s="401"/>
      <c r="J15295" s="194"/>
      <c r="K15295" s="194"/>
      <c r="L15295" s="195"/>
      <c r="M15295" s="196"/>
      <c r="N15295" s="197"/>
      <c r="O15295" s="197"/>
      <c r="P15295" s="231"/>
    </row>
    <row r="15296" spans="2:16">
      <c r="B15296" s="351"/>
      <c r="C15296" s="435"/>
      <c r="D15296" s="399"/>
      <c r="E15296" s="400"/>
      <c r="G15296" s="401"/>
      <c r="H15296" s="401"/>
      <c r="I15296" s="401"/>
      <c r="J15296" s="194"/>
      <c r="K15296" s="194"/>
      <c r="L15296" s="195"/>
      <c r="M15296" s="196"/>
      <c r="N15296" s="197"/>
      <c r="O15296" s="197"/>
      <c r="P15296" s="231"/>
    </row>
    <row r="15297" spans="2:16">
      <c r="B15297" s="351"/>
      <c r="C15297" s="435"/>
      <c r="D15297" s="399"/>
      <c r="E15297" s="400"/>
      <c r="G15297" s="401"/>
      <c r="H15297" s="401"/>
      <c r="I15297" s="401"/>
      <c r="J15297" s="194"/>
      <c r="K15297" s="194"/>
      <c r="L15297" s="195"/>
      <c r="M15297" s="196"/>
      <c r="N15297" s="197"/>
      <c r="O15297" s="197"/>
      <c r="P15297" s="231"/>
    </row>
    <row r="15298" spans="2:16">
      <c r="B15298" s="351"/>
      <c r="C15298" s="435"/>
      <c r="D15298" s="399"/>
      <c r="E15298" s="400"/>
      <c r="G15298" s="401"/>
      <c r="H15298" s="401"/>
      <c r="I15298" s="401"/>
      <c r="J15298" s="194"/>
      <c r="K15298" s="194"/>
      <c r="L15298" s="195"/>
      <c r="M15298" s="196"/>
      <c r="N15298" s="197"/>
      <c r="O15298" s="197"/>
      <c r="P15298" s="231"/>
    </row>
    <row r="15299" spans="2:16">
      <c r="B15299" s="351"/>
      <c r="C15299" s="435"/>
      <c r="D15299" s="399"/>
      <c r="E15299" s="400"/>
      <c r="G15299" s="401"/>
      <c r="H15299" s="401"/>
      <c r="I15299" s="401"/>
      <c r="J15299" s="194"/>
      <c r="K15299" s="194"/>
      <c r="L15299" s="195"/>
      <c r="M15299" s="196"/>
      <c r="N15299" s="197"/>
      <c r="O15299" s="197"/>
      <c r="P15299" s="231"/>
    </row>
    <row r="15300" spans="2:16">
      <c r="B15300" s="351"/>
      <c r="C15300" s="435"/>
      <c r="D15300" s="399"/>
      <c r="E15300" s="400"/>
      <c r="G15300" s="401"/>
      <c r="H15300" s="401"/>
      <c r="I15300" s="401"/>
      <c r="J15300" s="194"/>
      <c r="K15300" s="194"/>
      <c r="L15300" s="195"/>
      <c r="M15300" s="196"/>
      <c r="N15300" s="197"/>
      <c r="O15300" s="197"/>
      <c r="P15300" s="231"/>
    </row>
    <row r="15301" spans="2:16">
      <c r="B15301" s="351"/>
      <c r="C15301" s="435"/>
      <c r="D15301" s="399"/>
      <c r="E15301" s="400"/>
      <c r="G15301" s="401"/>
      <c r="H15301" s="401"/>
      <c r="I15301" s="401"/>
      <c r="J15301" s="194"/>
      <c r="K15301" s="194"/>
      <c r="L15301" s="195"/>
      <c r="M15301" s="196"/>
      <c r="N15301" s="197"/>
      <c r="O15301" s="197"/>
      <c r="P15301" s="231"/>
    </row>
    <row r="15302" spans="2:16">
      <c r="B15302" s="351"/>
      <c r="C15302" s="435"/>
      <c r="D15302" s="399"/>
      <c r="E15302" s="400"/>
      <c r="G15302" s="401"/>
      <c r="H15302" s="401"/>
      <c r="I15302" s="401"/>
      <c r="J15302" s="194"/>
      <c r="K15302" s="194"/>
      <c r="L15302" s="195"/>
      <c r="M15302" s="196"/>
      <c r="N15302" s="197"/>
      <c r="O15302" s="197"/>
      <c r="P15302" s="231"/>
    </row>
    <row r="15303" spans="2:16">
      <c r="B15303" s="351"/>
      <c r="C15303" s="435"/>
      <c r="D15303" s="399"/>
      <c r="E15303" s="400"/>
      <c r="G15303" s="401"/>
      <c r="H15303" s="401"/>
      <c r="I15303" s="401"/>
      <c r="J15303" s="194"/>
      <c r="K15303" s="194"/>
      <c r="L15303" s="195"/>
      <c r="M15303" s="196"/>
      <c r="N15303" s="197"/>
      <c r="O15303" s="197"/>
      <c r="P15303" s="231"/>
    </row>
    <row r="15304" spans="2:16">
      <c r="B15304" s="351"/>
      <c r="C15304" s="435"/>
      <c r="D15304" s="399"/>
      <c r="E15304" s="400"/>
      <c r="G15304" s="401"/>
      <c r="H15304" s="401"/>
      <c r="I15304" s="401"/>
      <c r="J15304" s="194"/>
      <c r="K15304" s="194"/>
      <c r="L15304" s="195"/>
      <c r="M15304" s="196"/>
      <c r="N15304" s="197"/>
      <c r="O15304" s="197"/>
      <c r="P15304" s="231"/>
    </row>
    <row r="15305" spans="2:16">
      <c r="B15305" s="351"/>
      <c r="C15305" s="435"/>
      <c r="D15305" s="399"/>
      <c r="E15305" s="400"/>
      <c r="G15305" s="401"/>
      <c r="H15305" s="401"/>
      <c r="I15305" s="401"/>
      <c r="J15305" s="194"/>
      <c r="K15305" s="194"/>
      <c r="L15305" s="195"/>
      <c r="M15305" s="196"/>
      <c r="N15305" s="197"/>
      <c r="O15305" s="197"/>
      <c r="P15305" s="231"/>
    </row>
    <row r="15306" spans="2:16">
      <c r="B15306" s="351"/>
      <c r="C15306" s="435"/>
      <c r="D15306" s="399"/>
      <c r="E15306" s="400"/>
      <c r="G15306" s="401"/>
      <c r="H15306" s="401"/>
      <c r="I15306" s="401"/>
      <c r="J15306" s="194"/>
      <c r="K15306" s="194"/>
      <c r="L15306" s="195"/>
      <c r="M15306" s="196"/>
      <c r="N15306" s="197"/>
      <c r="O15306" s="197"/>
      <c r="P15306" s="231"/>
    </row>
    <row r="15307" spans="2:16">
      <c r="B15307" s="351"/>
      <c r="C15307" s="435"/>
      <c r="D15307" s="399"/>
      <c r="E15307" s="400"/>
      <c r="G15307" s="401"/>
      <c r="H15307" s="401"/>
      <c r="I15307" s="401"/>
      <c r="J15307" s="194"/>
      <c r="K15307" s="194"/>
      <c r="L15307" s="195"/>
      <c r="M15307" s="196"/>
      <c r="N15307" s="197"/>
      <c r="O15307" s="197"/>
      <c r="P15307" s="231"/>
    </row>
    <row r="15308" spans="2:16">
      <c r="B15308" s="351"/>
      <c r="C15308" s="435"/>
      <c r="D15308" s="399"/>
      <c r="E15308" s="400"/>
      <c r="G15308" s="401"/>
      <c r="H15308" s="401"/>
      <c r="I15308" s="401"/>
      <c r="J15308" s="194"/>
      <c r="K15308" s="194"/>
      <c r="L15308" s="195"/>
      <c r="M15308" s="196"/>
      <c r="N15308" s="197"/>
      <c r="O15308" s="197"/>
      <c r="P15308" s="231"/>
    </row>
    <row r="15309" spans="2:16">
      <c r="B15309" s="351"/>
      <c r="C15309" s="435"/>
      <c r="D15309" s="399"/>
      <c r="E15309" s="400"/>
      <c r="G15309" s="401"/>
      <c r="H15309" s="401"/>
      <c r="I15309" s="401"/>
      <c r="J15309" s="194"/>
      <c r="K15309" s="194"/>
      <c r="L15309" s="195"/>
      <c r="M15309" s="196"/>
      <c r="N15309" s="197"/>
      <c r="O15309" s="197"/>
      <c r="P15309" s="231"/>
    </row>
    <row r="15310" spans="2:16">
      <c r="B15310" s="351"/>
      <c r="C15310" s="435"/>
      <c r="D15310" s="399"/>
      <c r="E15310" s="400"/>
      <c r="G15310" s="401"/>
      <c r="H15310" s="401"/>
      <c r="I15310" s="401"/>
      <c r="J15310" s="194"/>
      <c r="K15310" s="194"/>
      <c r="L15310" s="195"/>
      <c r="M15310" s="196"/>
      <c r="N15310" s="197"/>
      <c r="O15310" s="197"/>
      <c r="P15310" s="231"/>
    </row>
    <row r="15311" spans="2:16">
      <c r="B15311" s="351"/>
      <c r="C15311" s="435"/>
      <c r="D15311" s="399"/>
      <c r="E15311" s="400"/>
      <c r="G15311" s="401"/>
      <c r="H15311" s="401"/>
      <c r="I15311" s="401"/>
      <c r="J15311" s="194"/>
      <c r="K15311" s="194"/>
      <c r="L15311" s="195"/>
      <c r="M15311" s="196"/>
      <c r="N15311" s="197"/>
      <c r="O15311" s="197"/>
      <c r="P15311" s="231"/>
    </row>
    <row r="15312" spans="2:16">
      <c r="B15312" s="351"/>
      <c r="C15312" s="435"/>
      <c r="D15312" s="399"/>
      <c r="E15312" s="400"/>
      <c r="G15312" s="401"/>
      <c r="H15312" s="401"/>
      <c r="I15312" s="401"/>
      <c r="J15312" s="194"/>
      <c r="K15312" s="194"/>
      <c r="L15312" s="195"/>
      <c r="M15312" s="196"/>
      <c r="N15312" s="197"/>
      <c r="O15312" s="197"/>
      <c r="P15312" s="231"/>
    </row>
    <row r="15313" spans="2:16">
      <c r="B15313" s="351"/>
      <c r="C15313" s="435"/>
      <c r="D15313" s="399"/>
      <c r="E15313" s="400"/>
      <c r="G15313" s="401"/>
      <c r="H15313" s="401"/>
      <c r="I15313" s="401"/>
      <c r="J15313" s="194"/>
      <c r="K15313" s="194"/>
      <c r="L15313" s="195"/>
      <c r="M15313" s="196"/>
      <c r="N15313" s="197"/>
      <c r="O15313" s="197"/>
      <c r="P15313" s="231"/>
    </row>
    <row r="15314" spans="2:16">
      <c r="B15314" s="351"/>
      <c r="C15314" s="435"/>
      <c r="D15314" s="399"/>
      <c r="E15314" s="400"/>
      <c r="G15314" s="401"/>
      <c r="H15314" s="401"/>
      <c r="I15314" s="401"/>
      <c r="J15314" s="194"/>
      <c r="K15314" s="194"/>
      <c r="L15314" s="195"/>
      <c r="M15314" s="196"/>
      <c r="N15314" s="197"/>
      <c r="O15314" s="197"/>
      <c r="P15314" s="231"/>
    </row>
    <row r="15315" spans="2:16">
      <c r="B15315" s="351"/>
      <c r="C15315" s="435"/>
      <c r="D15315" s="399"/>
      <c r="E15315" s="400"/>
      <c r="G15315" s="401"/>
      <c r="H15315" s="401"/>
      <c r="I15315" s="401"/>
      <c r="J15315" s="194"/>
      <c r="K15315" s="194"/>
      <c r="L15315" s="195"/>
      <c r="M15315" s="196"/>
      <c r="N15315" s="197"/>
      <c r="O15315" s="197"/>
      <c r="P15315" s="231"/>
    </row>
    <row r="15316" spans="2:16">
      <c r="B15316" s="351"/>
      <c r="C15316" s="435"/>
      <c r="D15316" s="399"/>
      <c r="E15316" s="400"/>
      <c r="G15316" s="401"/>
      <c r="H15316" s="401"/>
      <c r="I15316" s="401"/>
      <c r="J15316" s="194"/>
      <c r="K15316" s="194"/>
      <c r="L15316" s="195"/>
      <c r="M15316" s="196"/>
      <c r="N15316" s="197"/>
      <c r="O15316" s="197"/>
      <c r="P15316" s="231"/>
    </row>
    <row r="15317" spans="2:16">
      <c r="B15317" s="351"/>
      <c r="C15317" s="435"/>
      <c r="D15317" s="399"/>
      <c r="E15317" s="400"/>
      <c r="G15317" s="401"/>
      <c r="H15317" s="401"/>
      <c r="I15317" s="401"/>
      <c r="J15317" s="194"/>
      <c r="K15317" s="194"/>
      <c r="L15317" s="195"/>
      <c r="M15317" s="196"/>
      <c r="N15317" s="197"/>
      <c r="O15317" s="197"/>
      <c r="P15317" s="231"/>
    </row>
    <row r="15318" spans="2:16">
      <c r="B15318" s="351"/>
      <c r="C15318" s="435"/>
      <c r="D15318" s="399"/>
      <c r="E15318" s="400"/>
      <c r="G15318" s="401"/>
      <c r="H15318" s="401"/>
      <c r="I15318" s="401"/>
      <c r="J15318" s="194"/>
      <c r="K15318" s="194"/>
      <c r="L15318" s="195"/>
      <c r="M15318" s="196"/>
      <c r="N15318" s="197"/>
      <c r="O15318" s="197"/>
      <c r="P15318" s="231"/>
    </row>
    <row r="15319" spans="2:16">
      <c r="B15319" s="351"/>
      <c r="C15319" s="435"/>
      <c r="D15319" s="399"/>
      <c r="E15319" s="400"/>
      <c r="G15319" s="401"/>
      <c r="H15319" s="401"/>
      <c r="I15319" s="401"/>
      <c r="J15319" s="194"/>
      <c r="K15319" s="194"/>
      <c r="L15319" s="195"/>
      <c r="M15319" s="196"/>
      <c r="N15319" s="197"/>
      <c r="O15319" s="197"/>
      <c r="P15319" s="231"/>
    </row>
    <row r="15320" spans="2:16">
      <c r="B15320" s="351"/>
      <c r="C15320" s="435"/>
      <c r="D15320" s="399"/>
      <c r="E15320" s="400"/>
      <c r="G15320" s="401"/>
      <c r="H15320" s="401"/>
      <c r="I15320" s="401"/>
      <c r="J15320" s="194"/>
      <c r="K15320" s="194"/>
      <c r="L15320" s="195"/>
      <c r="M15320" s="196"/>
      <c r="N15320" s="197"/>
      <c r="O15320" s="197"/>
      <c r="P15320" s="231"/>
    </row>
    <row r="15321" spans="2:16">
      <c r="B15321" s="351"/>
      <c r="C15321" s="435"/>
      <c r="D15321" s="399"/>
      <c r="E15321" s="400"/>
      <c r="G15321" s="401"/>
      <c r="H15321" s="401"/>
      <c r="I15321" s="401"/>
      <c r="J15321" s="194"/>
      <c r="K15321" s="194"/>
      <c r="L15321" s="195"/>
      <c r="M15321" s="196"/>
      <c r="N15321" s="197"/>
      <c r="O15321" s="197"/>
      <c r="P15321" s="231"/>
    </row>
    <row r="15322" spans="2:16">
      <c r="B15322" s="351"/>
      <c r="C15322" s="435"/>
      <c r="D15322" s="399"/>
      <c r="E15322" s="400"/>
      <c r="G15322" s="401"/>
      <c r="H15322" s="401"/>
      <c r="I15322" s="401"/>
      <c r="J15322" s="194"/>
      <c r="K15322" s="194"/>
      <c r="L15322" s="195"/>
      <c r="M15322" s="196"/>
      <c r="N15322" s="197"/>
      <c r="O15322" s="197"/>
      <c r="P15322" s="231"/>
    </row>
    <row r="15323" spans="2:16">
      <c r="B15323" s="351"/>
      <c r="C15323" s="435"/>
      <c r="D15323" s="399"/>
      <c r="E15323" s="400"/>
      <c r="G15323" s="401"/>
      <c r="H15323" s="401"/>
      <c r="I15323" s="401"/>
      <c r="J15323" s="194"/>
      <c r="K15323" s="194"/>
      <c r="L15323" s="195"/>
      <c r="M15323" s="196"/>
      <c r="N15323" s="197"/>
      <c r="O15323" s="197"/>
      <c r="P15323" s="231"/>
    </row>
    <row r="15324" spans="2:16">
      <c r="B15324" s="351"/>
      <c r="C15324" s="435"/>
      <c r="D15324" s="399"/>
      <c r="E15324" s="400"/>
      <c r="G15324" s="401"/>
      <c r="H15324" s="401"/>
      <c r="I15324" s="401"/>
      <c r="J15324" s="194"/>
      <c r="K15324" s="194"/>
      <c r="L15324" s="195"/>
      <c r="M15324" s="196"/>
      <c r="N15324" s="197"/>
      <c r="O15324" s="197"/>
      <c r="P15324" s="231"/>
    </row>
    <row r="15325" spans="2:16">
      <c r="B15325" s="351"/>
      <c r="C15325" s="435"/>
      <c r="D15325" s="399"/>
      <c r="E15325" s="400"/>
      <c r="G15325" s="401"/>
      <c r="H15325" s="401"/>
      <c r="I15325" s="401"/>
      <c r="J15325" s="194"/>
      <c r="K15325" s="194"/>
      <c r="L15325" s="195"/>
      <c r="M15325" s="196"/>
      <c r="N15325" s="197"/>
      <c r="O15325" s="197"/>
      <c r="P15325" s="231"/>
    </row>
    <row r="15326" spans="2:16">
      <c r="B15326" s="351"/>
      <c r="C15326" s="435"/>
      <c r="D15326" s="399"/>
      <c r="E15326" s="400"/>
      <c r="G15326" s="401"/>
      <c r="H15326" s="401"/>
      <c r="I15326" s="401"/>
      <c r="J15326" s="194"/>
      <c r="K15326" s="194"/>
      <c r="L15326" s="195"/>
      <c r="M15326" s="196"/>
      <c r="N15326" s="197"/>
      <c r="O15326" s="197"/>
      <c r="P15326" s="231"/>
    </row>
    <row r="15327" spans="2:16">
      <c r="B15327" s="351"/>
      <c r="C15327" s="435"/>
      <c r="D15327" s="399"/>
      <c r="E15327" s="400"/>
      <c r="G15327" s="401"/>
      <c r="H15327" s="401"/>
      <c r="I15327" s="401"/>
      <c r="J15327" s="194"/>
      <c r="K15327" s="194"/>
      <c r="L15327" s="195"/>
      <c r="M15327" s="196"/>
      <c r="N15327" s="197"/>
      <c r="O15327" s="197"/>
      <c r="P15327" s="231"/>
    </row>
    <row r="15328" spans="2:16">
      <c r="B15328" s="351"/>
      <c r="C15328" s="435"/>
      <c r="D15328" s="399"/>
      <c r="E15328" s="400"/>
      <c r="G15328" s="401"/>
      <c r="H15328" s="401"/>
      <c r="I15328" s="401"/>
      <c r="J15328" s="194"/>
      <c r="K15328" s="194"/>
      <c r="L15328" s="195"/>
      <c r="M15328" s="196"/>
      <c r="N15328" s="197"/>
      <c r="O15328" s="197"/>
      <c r="P15328" s="231"/>
    </row>
    <row r="15329" spans="2:16">
      <c r="B15329" s="351"/>
      <c r="C15329" s="435"/>
      <c r="D15329" s="399"/>
      <c r="E15329" s="400"/>
      <c r="G15329" s="401"/>
      <c r="H15329" s="401"/>
      <c r="I15329" s="401"/>
      <c r="J15329" s="194"/>
      <c r="K15329" s="194"/>
      <c r="L15329" s="195"/>
      <c r="M15329" s="196"/>
      <c r="N15329" s="197"/>
      <c r="O15329" s="197"/>
      <c r="P15329" s="231"/>
    </row>
    <row r="15330" spans="2:16">
      <c r="B15330" s="351"/>
      <c r="C15330" s="435"/>
      <c r="D15330" s="399"/>
      <c r="E15330" s="400"/>
      <c r="G15330" s="401"/>
      <c r="H15330" s="401"/>
      <c r="I15330" s="401"/>
      <c r="J15330" s="194"/>
      <c r="K15330" s="194"/>
      <c r="L15330" s="195"/>
      <c r="M15330" s="196"/>
      <c r="N15330" s="197"/>
      <c r="O15330" s="197"/>
      <c r="P15330" s="231"/>
    </row>
    <row r="15331" spans="2:16">
      <c r="B15331" s="351"/>
      <c r="C15331" s="435"/>
      <c r="D15331" s="399"/>
      <c r="E15331" s="400"/>
      <c r="G15331" s="401"/>
      <c r="H15331" s="401"/>
      <c r="I15331" s="401"/>
      <c r="J15331" s="194"/>
      <c r="K15331" s="194"/>
      <c r="L15331" s="195"/>
      <c r="M15331" s="196"/>
      <c r="N15331" s="197"/>
      <c r="O15331" s="197"/>
      <c r="P15331" s="231"/>
    </row>
    <row r="15332" spans="2:16">
      <c r="B15332" s="351"/>
      <c r="C15332" s="435"/>
      <c r="D15332" s="399"/>
      <c r="E15332" s="400"/>
      <c r="G15332" s="401"/>
      <c r="H15332" s="401"/>
      <c r="I15332" s="401"/>
      <c r="J15332" s="194"/>
      <c r="K15332" s="194"/>
      <c r="L15332" s="195"/>
      <c r="M15332" s="196"/>
      <c r="N15332" s="197"/>
      <c r="O15332" s="197"/>
      <c r="P15332" s="231"/>
    </row>
    <row r="15333" spans="2:16">
      <c r="B15333" s="351"/>
      <c r="C15333" s="435"/>
      <c r="D15333" s="399"/>
      <c r="E15333" s="400"/>
      <c r="G15333" s="401"/>
      <c r="H15333" s="401"/>
      <c r="I15333" s="401"/>
      <c r="J15333" s="194"/>
      <c r="K15333" s="194"/>
      <c r="L15333" s="195"/>
      <c r="M15333" s="196"/>
      <c r="N15333" s="197"/>
      <c r="O15333" s="197"/>
      <c r="P15333" s="231"/>
    </row>
    <row r="15334" spans="2:16">
      <c r="B15334" s="351"/>
      <c r="C15334" s="435"/>
      <c r="D15334" s="399"/>
      <c r="E15334" s="400"/>
      <c r="G15334" s="401"/>
      <c r="H15334" s="401"/>
      <c r="I15334" s="401"/>
      <c r="J15334" s="194"/>
      <c r="K15334" s="194"/>
      <c r="L15334" s="195"/>
      <c r="M15334" s="196"/>
      <c r="N15334" s="197"/>
      <c r="O15334" s="197"/>
      <c r="P15334" s="231"/>
    </row>
    <row r="15335" spans="2:16">
      <c r="B15335" s="351"/>
      <c r="C15335" s="435"/>
      <c r="D15335" s="399"/>
      <c r="E15335" s="400"/>
      <c r="G15335" s="401"/>
      <c r="H15335" s="401"/>
      <c r="I15335" s="401"/>
      <c r="J15335" s="194"/>
      <c r="K15335" s="194"/>
      <c r="L15335" s="195"/>
      <c r="M15335" s="196"/>
      <c r="N15335" s="197"/>
      <c r="O15335" s="197"/>
      <c r="P15335" s="231"/>
    </row>
    <row r="15336" spans="2:16">
      <c r="B15336" s="351"/>
      <c r="C15336" s="435"/>
      <c r="D15336" s="399"/>
      <c r="E15336" s="400"/>
      <c r="G15336" s="401"/>
      <c r="H15336" s="401"/>
      <c r="I15336" s="401"/>
      <c r="J15336" s="194"/>
      <c r="K15336" s="194"/>
      <c r="L15336" s="195"/>
      <c r="M15336" s="196"/>
      <c r="N15336" s="197"/>
      <c r="O15336" s="197"/>
      <c r="P15336" s="231"/>
    </row>
    <row r="15337" spans="2:16">
      <c r="B15337" s="351"/>
      <c r="C15337" s="435"/>
      <c r="D15337" s="399"/>
      <c r="E15337" s="400"/>
      <c r="G15337" s="401"/>
      <c r="H15337" s="401"/>
      <c r="I15337" s="401"/>
      <c r="J15337" s="194"/>
      <c r="K15337" s="194"/>
      <c r="L15337" s="195"/>
      <c r="M15337" s="196"/>
      <c r="N15337" s="197"/>
      <c r="O15337" s="197"/>
      <c r="P15337" s="231"/>
    </row>
    <row r="15338" spans="2:16">
      <c r="B15338" s="351"/>
      <c r="C15338" s="435"/>
      <c r="D15338" s="399"/>
      <c r="E15338" s="400"/>
      <c r="G15338" s="401"/>
      <c r="H15338" s="401"/>
      <c r="I15338" s="401"/>
      <c r="J15338" s="194"/>
      <c r="K15338" s="194"/>
      <c r="L15338" s="195"/>
      <c r="M15338" s="196"/>
      <c r="N15338" s="197"/>
      <c r="O15338" s="197"/>
      <c r="P15338" s="231"/>
    </row>
    <row r="15339" spans="2:16">
      <c r="B15339" s="351"/>
      <c r="C15339" s="435"/>
      <c r="D15339" s="399"/>
      <c r="E15339" s="400"/>
      <c r="G15339" s="401"/>
      <c r="H15339" s="401"/>
      <c r="I15339" s="401"/>
      <c r="J15339" s="194"/>
      <c r="K15339" s="194"/>
      <c r="L15339" s="195"/>
      <c r="M15339" s="196"/>
      <c r="N15339" s="197"/>
      <c r="O15339" s="197"/>
      <c r="P15339" s="231"/>
    </row>
    <row r="15340" spans="2:16">
      <c r="B15340" s="351"/>
      <c r="C15340" s="435"/>
      <c r="D15340" s="399"/>
      <c r="E15340" s="400"/>
      <c r="G15340" s="401"/>
      <c r="H15340" s="401"/>
      <c r="I15340" s="401"/>
      <c r="J15340" s="194"/>
      <c r="K15340" s="194"/>
      <c r="L15340" s="195"/>
      <c r="M15340" s="196"/>
      <c r="N15340" s="197"/>
      <c r="O15340" s="197"/>
      <c r="P15340" s="231"/>
    </row>
    <row r="15341" spans="2:16">
      <c r="B15341" s="351"/>
      <c r="C15341" s="435"/>
      <c r="D15341" s="399"/>
      <c r="E15341" s="400"/>
      <c r="G15341" s="401"/>
      <c r="H15341" s="401"/>
      <c r="I15341" s="401"/>
      <c r="J15341" s="194"/>
      <c r="K15341" s="194"/>
      <c r="L15341" s="195"/>
      <c r="M15341" s="196"/>
      <c r="N15341" s="197"/>
      <c r="O15341" s="197"/>
      <c r="P15341" s="231"/>
    </row>
    <row r="15342" spans="2:16">
      <c r="B15342" s="351"/>
      <c r="C15342" s="435"/>
      <c r="D15342" s="399"/>
      <c r="E15342" s="400"/>
      <c r="G15342" s="401"/>
      <c r="H15342" s="401"/>
      <c r="I15342" s="401"/>
      <c r="J15342" s="194"/>
      <c r="K15342" s="194"/>
      <c r="L15342" s="195"/>
      <c r="M15342" s="196"/>
      <c r="N15342" s="197"/>
      <c r="O15342" s="197"/>
      <c r="P15342" s="231"/>
    </row>
    <row r="15343" spans="2:16">
      <c r="B15343" s="351"/>
      <c r="C15343" s="435"/>
      <c r="D15343" s="399"/>
      <c r="E15343" s="400"/>
      <c r="G15343" s="401"/>
      <c r="H15343" s="401"/>
      <c r="I15343" s="401"/>
      <c r="J15343" s="194"/>
      <c r="K15343" s="194"/>
      <c r="L15343" s="195"/>
      <c r="M15343" s="196"/>
      <c r="N15343" s="197"/>
      <c r="O15343" s="197"/>
      <c r="P15343" s="231"/>
    </row>
    <row r="15344" spans="2:16">
      <c r="B15344" s="351"/>
      <c r="C15344" s="435"/>
      <c r="D15344" s="399"/>
      <c r="E15344" s="400"/>
      <c r="G15344" s="401"/>
      <c r="H15344" s="401"/>
      <c r="I15344" s="401"/>
      <c r="J15344" s="194"/>
      <c r="K15344" s="194"/>
      <c r="L15344" s="195"/>
      <c r="M15344" s="196"/>
      <c r="N15344" s="197"/>
      <c r="O15344" s="197"/>
      <c r="P15344" s="231"/>
    </row>
    <row r="15345" spans="2:16">
      <c r="B15345" s="351"/>
      <c r="C15345" s="435"/>
      <c r="D15345" s="399"/>
      <c r="E15345" s="400"/>
      <c r="G15345" s="401"/>
      <c r="H15345" s="401"/>
      <c r="I15345" s="401"/>
      <c r="J15345" s="194"/>
      <c r="K15345" s="194"/>
      <c r="L15345" s="195"/>
      <c r="M15345" s="196"/>
      <c r="N15345" s="197"/>
      <c r="O15345" s="197"/>
      <c r="P15345" s="231"/>
    </row>
    <row r="15346" spans="2:16">
      <c r="B15346" s="351"/>
      <c r="C15346" s="435"/>
      <c r="D15346" s="399"/>
      <c r="E15346" s="400"/>
      <c r="G15346" s="401"/>
      <c r="H15346" s="401"/>
      <c r="I15346" s="401"/>
      <c r="J15346" s="194"/>
      <c r="K15346" s="194"/>
      <c r="L15346" s="195"/>
      <c r="M15346" s="196"/>
      <c r="N15346" s="197"/>
      <c r="O15346" s="197"/>
      <c r="P15346" s="231"/>
    </row>
    <row r="15347" spans="2:16">
      <c r="B15347" s="351"/>
      <c r="C15347" s="435"/>
      <c r="D15347" s="399"/>
      <c r="E15347" s="400"/>
      <c r="G15347" s="401"/>
      <c r="H15347" s="401"/>
      <c r="I15347" s="401"/>
      <c r="J15347" s="194"/>
      <c r="K15347" s="194"/>
      <c r="L15347" s="195"/>
      <c r="M15347" s="196"/>
      <c r="N15347" s="197"/>
      <c r="O15347" s="197"/>
      <c r="P15347" s="231"/>
    </row>
    <row r="15348" spans="2:16">
      <c r="B15348" s="351"/>
      <c r="C15348" s="435"/>
      <c r="D15348" s="399"/>
      <c r="E15348" s="400"/>
      <c r="G15348" s="401"/>
      <c r="H15348" s="401"/>
      <c r="I15348" s="401"/>
      <c r="J15348" s="194"/>
      <c r="K15348" s="194"/>
      <c r="L15348" s="195"/>
      <c r="M15348" s="196"/>
      <c r="N15348" s="197"/>
      <c r="O15348" s="197"/>
      <c r="P15348" s="231"/>
    </row>
    <row r="15349" spans="2:16">
      <c r="B15349" s="351"/>
      <c r="C15349" s="435"/>
      <c r="D15349" s="399"/>
      <c r="E15349" s="400"/>
      <c r="G15349" s="401"/>
      <c r="H15349" s="401"/>
      <c r="I15349" s="401"/>
      <c r="J15349" s="194"/>
      <c r="K15349" s="194"/>
      <c r="L15349" s="195"/>
      <c r="M15349" s="196"/>
      <c r="N15349" s="197"/>
      <c r="O15349" s="197"/>
      <c r="P15349" s="231"/>
    </row>
    <row r="15350" spans="2:16">
      <c r="B15350" s="351"/>
      <c r="C15350" s="435"/>
      <c r="D15350" s="399"/>
      <c r="E15350" s="400"/>
      <c r="G15350" s="401"/>
      <c r="H15350" s="401"/>
      <c r="I15350" s="401"/>
      <c r="J15350" s="194"/>
      <c r="K15350" s="194"/>
      <c r="L15350" s="195"/>
      <c r="M15350" s="196"/>
      <c r="N15350" s="197"/>
      <c r="O15350" s="197"/>
      <c r="P15350" s="231"/>
    </row>
    <row r="15351" spans="2:16">
      <c r="B15351" s="402"/>
      <c r="C15351" s="436"/>
      <c r="D15351" s="404"/>
      <c r="E15351" s="405"/>
      <c r="G15351" s="406"/>
      <c r="H15351" s="406"/>
      <c r="I15351" s="406"/>
      <c r="J15351" s="194"/>
      <c r="K15351" s="194"/>
      <c r="L15351" s="195"/>
      <c r="M15351" s="196"/>
      <c r="N15351" s="197"/>
      <c r="O15351" s="197"/>
      <c r="P15351" s="221"/>
    </row>
    <row r="15352" spans="2:16">
      <c r="B15352" s="351"/>
      <c r="C15352" s="435"/>
      <c r="D15352" s="399"/>
      <c r="E15352" s="400"/>
      <c r="G15352" s="401"/>
      <c r="H15352" s="401"/>
      <c r="I15352" s="401"/>
      <c r="J15352" s="194"/>
      <c r="K15352" s="194"/>
      <c r="L15352" s="195"/>
      <c r="M15352" s="196"/>
      <c r="N15352" s="197"/>
      <c r="O15352" s="197"/>
      <c r="P15352" s="231"/>
    </row>
    <row r="15353" spans="2:16">
      <c r="B15353" s="351"/>
      <c r="C15353" s="435"/>
      <c r="D15353" s="399"/>
      <c r="E15353" s="400"/>
      <c r="G15353" s="401"/>
      <c r="H15353" s="401"/>
      <c r="I15353" s="401"/>
      <c r="J15353" s="194"/>
      <c r="K15353" s="194"/>
      <c r="L15353" s="195"/>
      <c r="M15353" s="196"/>
      <c r="N15353" s="197"/>
      <c r="O15353" s="197"/>
      <c r="P15353" s="231"/>
    </row>
    <row r="15354" spans="2:16">
      <c r="B15354" s="351"/>
      <c r="C15354" s="435"/>
      <c r="D15354" s="399"/>
      <c r="E15354" s="400"/>
      <c r="G15354" s="401"/>
      <c r="H15354" s="401"/>
      <c r="I15354" s="401"/>
      <c r="J15354" s="194"/>
      <c r="K15354" s="194"/>
      <c r="L15354" s="195"/>
      <c r="M15354" s="196"/>
      <c r="N15354" s="197"/>
      <c r="O15354" s="197"/>
      <c r="P15354" s="231"/>
    </row>
    <row r="15355" spans="2:16">
      <c r="B15355" s="351"/>
      <c r="C15355" s="435"/>
      <c r="D15355" s="399"/>
      <c r="E15355" s="400"/>
      <c r="G15355" s="401"/>
      <c r="H15355" s="401"/>
      <c r="I15355" s="401"/>
      <c r="J15355" s="194"/>
      <c r="K15355" s="194"/>
      <c r="L15355" s="195"/>
      <c r="M15355" s="196"/>
      <c r="N15355" s="197"/>
      <c r="O15355" s="197"/>
      <c r="P15355" s="231"/>
    </row>
    <row r="15356" spans="2:16">
      <c r="B15356" s="351"/>
      <c r="C15356" s="435"/>
      <c r="D15356" s="399"/>
      <c r="E15356" s="400"/>
      <c r="G15356" s="401"/>
      <c r="H15356" s="401"/>
      <c r="I15356" s="401"/>
      <c r="J15356" s="194"/>
      <c r="K15356" s="194"/>
      <c r="L15356" s="195"/>
      <c r="M15356" s="196"/>
      <c r="N15356" s="197"/>
      <c r="O15356" s="197"/>
      <c r="P15356" s="231"/>
    </row>
    <row r="15357" spans="2:16">
      <c r="B15357" s="351"/>
      <c r="C15357" s="435"/>
      <c r="D15357" s="399"/>
      <c r="E15357" s="400"/>
      <c r="G15357" s="401"/>
      <c r="H15357" s="401"/>
      <c r="I15357" s="401"/>
      <c r="J15357" s="194"/>
      <c r="K15357" s="194"/>
      <c r="L15357" s="195"/>
      <c r="M15357" s="196"/>
      <c r="N15357" s="197"/>
      <c r="O15357" s="197"/>
      <c r="P15357" s="231"/>
    </row>
    <row r="15358" spans="2:16">
      <c r="B15358" s="351"/>
      <c r="C15358" s="435"/>
      <c r="D15358" s="399"/>
      <c r="E15358" s="400"/>
      <c r="G15358" s="401"/>
      <c r="H15358" s="401"/>
      <c r="I15358" s="401"/>
      <c r="J15358" s="194"/>
      <c r="K15358" s="194"/>
      <c r="L15358" s="195"/>
      <c r="M15358" s="196"/>
      <c r="N15358" s="197"/>
      <c r="O15358" s="197"/>
      <c r="P15358" s="231"/>
    </row>
    <row r="15359" spans="2:16">
      <c r="B15359" s="351"/>
      <c r="C15359" s="435"/>
      <c r="D15359" s="399"/>
      <c r="E15359" s="400"/>
      <c r="G15359" s="401"/>
      <c r="H15359" s="401"/>
      <c r="I15359" s="401"/>
      <c r="J15359" s="194"/>
      <c r="K15359" s="194"/>
      <c r="L15359" s="195"/>
      <c r="M15359" s="196"/>
      <c r="N15359" s="197"/>
      <c r="O15359" s="197"/>
      <c r="P15359" s="231"/>
    </row>
    <row r="15360" spans="2:16">
      <c r="B15360" s="351"/>
      <c r="C15360" s="435"/>
      <c r="D15360" s="399"/>
      <c r="E15360" s="400"/>
      <c r="G15360" s="401"/>
      <c r="H15360" s="401"/>
      <c r="I15360" s="401"/>
      <c r="J15360" s="194"/>
      <c r="K15360" s="194"/>
      <c r="L15360" s="195"/>
      <c r="M15360" s="196"/>
      <c r="N15360" s="197"/>
      <c r="O15360" s="197"/>
      <c r="P15360" s="231"/>
    </row>
    <row r="15361" spans="2:16">
      <c r="B15361" s="351"/>
      <c r="C15361" s="435"/>
      <c r="D15361" s="399"/>
      <c r="E15361" s="400"/>
      <c r="G15361" s="401"/>
      <c r="H15361" s="401"/>
      <c r="I15361" s="401"/>
      <c r="J15361" s="194"/>
      <c r="K15361" s="194"/>
      <c r="L15361" s="195"/>
      <c r="M15361" s="196"/>
      <c r="N15361" s="197"/>
      <c r="O15361" s="197"/>
      <c r="P15361" s="231"/>
    </row>
    <row r="15362" spans="2:16">
      <c r="B15362" s="351"/>
      <c r="C15362" s="435"/>
      <c r="D15362" s="399"/>
      <c r="E15362" s="400"/>
      <c r="G15362" s="401"/>
      <c r="H15362" s="401"/>
      <c r="I15362" s="401"/>
      <c r="J15362" s="194"/>
      <c r="K15362" s="194"/>
      <c r="L15362" s="195"/>
      <c r="M15362" s="196"/>
      <c r="N15362" s="197"/>
      <c r="O15362" s="197"/>
      <c r="P15362" s="231"/>
    </row>
    <row r="15363" spans="2:16">
      <c r="B15363" s="351"/>
      <c r="C15363" s="435"/>
      <c r="D15363" s="399"/>
      <c r="E15363" s="400"/>
      <c r="G15363" s="401"/>
      <c r="H15363" s="401"/>
      <c r="I15363" s="401"/>
      <c r="J15363" s="194"/>
      <c r="K15363" s="194"/>
      <c r="L15363" s="195"/>
      <c r="M15363" s="196"/>
      <c r="N15363" s="197"/>
      <c r="O15363" s="197"/>
      <c r="P15363" s="231"/>
    </row>
    <row r="15364" spans="2:16">
      <c r="B15364" s="351"/>
      <c r="C15364" s="435"/>
      <c r="D15364" s="399"/>
      <c r="E15364" s="400"/>
      <c r="G15364" s="401"/>
      <c r="H15364" s="401"/>
      <c r="I15364" s="401"/>
      <c r="J15364" s="194"/>
      <c r="K15364" s="194"/>
      <c r="L15364" s="195"/>
      <c r="M15364" s="196"/>
      <c r="N15364" s="197"/>
      <c r="O15364" s="197"/>
      <c r="P15364" s="231"/>
    </row>
    <row r="15365" spans="2:16">
      <c r="B15365" s="351"/>
      <c r="C15365" s="435"/>
      <c r="D15365" s="399"/>
      <c r="E15365" s="400"/>
      <c r="G15365" s="401"/>
      <c r="H15365" s="401"/>
      <c r="I15365" s="401"/>
      <c r="J15365" s="194"/>
      <c r="K15365" s="194"/>
      <c r="L15365" s="195"/>
      <c r="M15365" s="196"/>
      <c r="N15365" s="197"/>
      <c r="O15365" s="197"/>
      <c r="P15365" s="231"/>
    </row>
    <row r="15366" spans="2:16">
      <c r="B15366" s="351"/>
      <c r="C15366" s="435"/>
      <c r="D15366" s="399"/>
      <c r="E15366" s="400"/>
      <c r="G15366" s="401"/>
      <c r="H15366" s="401"/>
      <c r="I15366" s="401"/>
      <c r="J15366" s="194"/>
      <c r="K15366" s="194"/>
      <c r="L15366" s="195"/>
      <c r="M15366" s="196"/>
      <c r="N15366" s="197"/>
      <c r="O15366" s="197"/>
      <c r="P15366" s="231"/>
    </row>
    <row r="15367" spans="2:16">
      <c r="B15367" s="351"/>
      <c r="C15367" s="435"/>
      <c r="D15367" s="399"/>
      <c r="E15367" s="400"/>
      <c r="G15367" s="401"/>
      <c r="H15367" s="401"/>
      <c r="I15367" s="401"/>
      <c r="J15367" s="194"/>
      <c r="K15367" s="194"/>
      <c r="L15367" s="195"/>
      <c r="M15367" s="196"/>
      <c r="N15367" s="197"/>
      <c r="O15367" s="197"/>
      <c r="P15367" s="231"/>
    </row>
    <row r="15368" spans="2:16">
      <c r="B15368" s="351"/>
      <c r="C15368" s="435"/>
      <c r="D15368" s="399"/>
      <c r="E15368" s="400"/>
      <c r="G15368" s="401"/>
      <c r="H15368" s="401"/>
      <c r="I15368" s="401"/>
      <c r="J15368" s="194"/>
      <c r="K15368" s="194"/>
      <c r="L15368" s="195"/>
      <c r="M15368" s="196"/>
      <c r="N15368" s="197"/>
      <c r="O15368" s="197"/>
      <c r="P15368" s="231"/>
    </row>
    <row r="15369" spans="2:16">
      <c r="B15369" s="351"/>
      <c r="C15369" s="435"/>
      <c r="D15369" s="399"/>
      <c r="E15369" s="400"/>
      <c r="G15369" s="401"/>
      <c r="H15369" s="401"/>
      <c r="I15369" s="401"/>
      <c r="J15369" s="194"/>
      <c r="K15369" s="194"/>
      <c r="L15369" s="195"/>
      <c r="M15369" s="196"/>
      <c r="N15369" s="197"/>
      <c r="O15369" s="197"/>
      <c r="P15369" s="231"/>
    </row>
    <row r="15370" spans="2:16">
      <c r="B15370" s="351"/>
      <c r="C15370" s="435"/>
      <c r="D15370" s="399"/>
      <c r="E15370" s="400"/>
      <c r="G15370" s="401"/>
      <c r="H15370" s="401"/>
      <c r="I15370" s="401"/>
      <c r="J15370" s="194"/>
      <c r="K15370" s="194"/>
      <c r="L15370" s="195"/>
      <c r="M15370" s="196"/>
      <c r="N15370" s="197"/>
      <c r="O15370" s="197"/>
      <c r="P15370" s="231"/>
    </row>
    <row r="15371" spans="2:16">
      <c r="B15371" s="351"/>
      <c r="C15371" s="435"/>
      <c r="D15371" s="399"/>
      <c r="E15371" s="400"/>
      <c r="G15371" s="401"/>
      <c r="H15371" s="401"/>
      <c r="I15371" s="401"/>
      <c r="J15371" s="194"/>
      <c r="K15371" s="194"/>
      <c r="L15371" s="195"/>
      <c r="M15371" s="196"/>
      <c r="N15371" s="197"/>
      <c r="O15371" s="197"/>
      <c r="P15371" s="231"/>
    </row>
    <row r="15372" spans="2:16">
      <c r="B15372" s="351"/>
      <c r="C15372" s="435"/>
      <c r="D15372" s="399"/>
      <c r="E15372" s="400"/>
      <c r="G15372" s="401"/>
      <c r="H15372" s="401"/>
      <c r="I15372" s="401"/>
      <c r="J15372" s="194"/>
      <c r="K15372" s="194"/>
      <c r="L15372" s="195"/>
      <c r="M15372" s="196"/>
      <c r="N15372" s="197"/>
      <c r="O15372" s="197"/>
      <c r="P15372" s="231"/>
    </row>
    <row r="15373" spans="2:16">
      <c r="B15373" s="351"/>
      <c r="C15373" s="435"/>
      <c r="D15373" s="399"/>
      <c r="E15373" s="400"/>
      <c r="G15373" s="401"/>
      <c r="H15373" s="401"/>
      <c r="I15373" s="401"/>
      <c r="J15373" s="194"/>
      <c r="K15373" s="194"/>
      <c r="L15373" s="195"/>
      <c r="M15373" s="196"/>
      <c r="N15373" s="197"/>
      <c r="O15373" s="197"/>
      <c r="P15373" s="231"/>
    </row>
    <row r="15374" spans="2:16">
      <c r="B15374" s="351"/>
      <c r="C15374" s="435"/>
      <c r="D15374" s="399"/>
      <c r="E15374" s="400"/>
      <c r="G15374" s="401"/>
      <c r="H15374" s="401"/>
      <c r="I15374" s="401"/>
      <c r="J15374" s="194"/>
      <c r="K15374" s="194"/>
      <c r="L15374" s="195"/>
      <c r="M15374" s="196"/>
      <c r="N15374" s="197"/>
      <c r="O15374" s="197"/>
      <c r="P15374" s="231"/>
    </row>
    <row r="15375" spans="2:16">
      <c r="B15375" s="351"/>
      <c r="C15375" s="435"/>
      <c r="D15375" s="399"/>
      <c r="E15375" s="400"/>
      <c r="G15375" s="401"/>
      <c r="H15375" s="401"/>
      <c r="I15375" s="401"/>
      <c r="J15375" s="194"/>
      <c r="K15375" s="194"/>
      <c r="L15375" s="195"/>
      <c r="M15375" s="196"/>
      <c r="N15375" s="197"/>
      <c r="O15375" s="197"/>
      <c r="P15375" s="231"/>
    </row>
    <row r="15376" spans="2:16">
      <c r="B15376" s="351"/>
      <c r="C15376" s="435"/>
      <c r="D15376" s="399"/>
      <c r="E15376" s="400"/>
      <c r="G15376" s="401"/>
      <c r="H15376" s="401"/>
      <c r="I15376" s="401"/>
      <c r="J15376" s="194"/>
      <c r="K15376" s="194"/>
      <c r="L15376" s="195"/>
      <c r="M15376" s="196"/>
      <c r="N15376" s="197"/>
      <c r="O15376" s="197"/>
      <c r="P15376" s="231"/>
    </row>
    <row r="15377" spans="2:16">
      <c r="B15377" s="351"/>
      <c r="C15377" s="435"/>
      <c r="D15377" s="399"/>
      <c r="E15377" s="400"/>
      <c r="G15377" s="401"/>
      <c r="H15377" s="401"/>
      <c r="I15377" s="401"/>
      <c r="J15377" s="194"/>
      <c r="K15377" s="194"/>
      <c r="L15377" s="195"/>
      <c r="M15377" s="196"/>
      <c r="N15377" s="197"/>
      <c r="O15377" s="197"/>
      <c r="P15377" s="231"/>
    </row>
    <row r="15378" spans="2:16">
      <c r="B15378" s="351"/>
      <c r="C15378" s="435"/>
      <c r="D15378" s="399"/>
      <c r="E15378" s="400"/>
      <c r="G15378" s="401"/>
      <c r="H15378" s="401"/>
      <c r="I15378" s="401"/>
      <c r="J15378" s="194"/>
      <c r="K15378" s="194"/>
      <c r="L15378" s="195"/>
      <c r="M15378" s="196"/>
      <c r="N15378" s="197"/>
      <c r="O15378" s="197"/>
      <c r="P15378" s="231"/>
    </row>
    <row r="15379" spans="2:16">
      <c r="B15379" s="351"/>
      <c r="C15379" s="435"/>
      <c r="D15379" s="399"/>
      <c r="E15379" s="400"/>
      <c r="G15379" s="401"/>
      <c r="H15379" s="401"/>
      <c r="I15379" s="401"/>
      <c r="J15379" s="194"/>
      <c r="K15379" s="194"/>
      <c r="L15379" s="195"/>
      <c r="M15379" s="196"/>
      <c r="N15379" s="197"/>
      <c r="O15379" s="197"/>
      <c r="P15379" s="231"/>
    </row>
    <row r="15380" spans="2:16">
      <c r="B15380" s="351"/>
      <c r="C15380" s="435"/>
      <c r="D15380" s="399"/>
      <c r="E15380" s="400"/>
      <c r="G15380" s="401"/>
      <c r="H15380" s="401"/>
      <c r="I15380" s="401"/>
      <c r="J15380" s="194"/>
      <c r="K15380" s="194"/>
      <c r="L15380" s="195"/>
      <c r="M15380" s="196"/>
      <c r="N15380" s="197"/>
      <c r="O15380" s="197"/>
      <c r="P15380" s="231"/>
    </row>
    <row r="15381" spans="2:16">
      <c r="B15381" s="351"/>
      <c r="C15381" s="435"/>
      <c r="D15381" s="399"/>
      <c r="E15381" s="400"/>
      <c r="G15381" s="401"/>
      <c r="H15381" s="401"/>
      <c r="I15381" s="401"/>
      <c r="J15381" s="194"/>
      <c r="K15381" s="194"/>
      <c r="L15381" s="195"/>
      <c r="M15381" s="196"/>
      <c r="N15381" s="197"/>
      <c r="O15381" s="197"/>
      <c r="P15381" s="231"/>
    </row>
    <row r="15382" spans="2:16">
      <c r="B15382" s="351"/>
      <c r="C15382" s="435"/>
      <c r="D15382" s="399"/>
      <c r="E15382" s="400"/>
      <c r="G15382" s="401"/>
      <c r="H15382" s="401"/>
      <c r="I15382" s="401"/>
      <c r="J15382" s="194"/>
      <c r="K15382" s="194"/>
      <c r="L15382" s="195"/>
      <c r="M15382" s="196"/>
      <c r="N15382" s="197"/>
      <c r="O15382" s="197"/>
      <c r="P15382" s="231"/>
    </row>
    <row r="15383" spans="2:16">
      <c r="B15383" s="351"/>
      <c r="C15383" s="435"/>
      <c r="D15383" s="399"/>
      <c r="E15383" s="400"/>
      <c r="G15383" s="401"/>
      <c r="H15383" s="401"/>
      <c r="I15383" s="401"/>
      <c r="J15383" s="194"/>
      <c r="K15383" s="194"/>
      <c r="L15383" s="195"/>
      <c r="M15383" s="196"/>
      <c r="N15383" s="197"/>
      <c r="O15383" s="197"/>
      <c r="P15383" s="231"/>
    </row>
    <row r="15384" spans="2:16">
      <c r="B15384" s="351"/>
      <c r="C15384" s="435"/>
      <c r="D15384" s="399"/>
      <c r="E15384" s="400"/>
      <c r="G15384" s="401"/>
      <c r="H15384" s="401"/>
      <c r="I15384" s="401"/>
      <c r="J15384" s="194"/>
      <c r="K15384" s="194"/>
      <c r="L15384" s="195"/>
      <c r="M15384" s="196"/>
      <c r="N15384" s="197"/>
      <c r="O15384" s="197"/>
      <c r="P15384" s="231"/>
    </row>
    <row r="15385" spans="2:16">
      <c r="B15385" s="351"/>
      <c r="C15385" s="435"/>
      <c r="D15385" s="399"/>
      <c r="E15385" s="400"/>
      <c r="G15385" s="401"/>
      <c r="H15385" s="401"/>
      <c r="I15385" s="401"/>
      <c r="J15385" s="194"/>
      <c r="K15385" s="194"/>
      <c r="L15385" s="195"/>
      <c r="M15385" s="196"/>
      <c r="N15385" s="197"/>
      <c r="O15385" s="197"/>
      <c r="P15385" s="231"/>
    </row>
    <row r="15386" spans="2:16">
      <c r="B15386" s="351"/>
      <c r="C15386" s="435"/>
      <c r="D15386" s="399"/>
      <c r="E15386" s="400"/>
      <c r="G15386" s="401"/>
      <c r="H15386" s="401"/>
      <c r="I15386" s="401"/>
      <c r="J15386" s="194"/>
      <c r="K15386" s="194"/>
      <c r="L15386" s="195"/>
      <c r="M15386" s="196"/>
      <c r="N15386" s="197"/>
      <c r="O15386" s="197"/>
      <c r="P15386" s="231"/>
    </row>
    <row r="15387" spans="2:16">
      <c r="B15387" s="351"/>
      <c r="C15387" s="435"/>
      <c r="D15387" s="399"/>
      <c r="E15387" s="400"/>
      <c r="G15387" s="401"/>
      <c r="H15387" s="401"/>
      <c r="I15387" s="401"/>
      <c r="J15387" s="194"/>
      <c r="K15387" s="194"/>
      <c r="L15387" s="195"/>
      <c r="M15387" s="196"/>
      <c r="N15387" s="197"/>
      <c r="O15387" s="197"/>
      <c r="P15387" s="231"/>
    </row>
    <row r="15388" spans="2:16">
      <c r="B15388" s="351"/>
      <c r="C15388" s="435"/>
      <c r="D15388" s="399"/>
      <c r="E15388" s="400"/>
      <c r="G15388" s="401"/>
      <c r="H15388" s="401"/>
      <c r="I15388" s="401"/>
      <c r="J15388" s="194"/>
      <c r="K15388" s="194"/>
      <c r="L15388" s="195"/>
      <c r="M15388" s="196"/>
      <c r="N15388" s="197"/>
      <c r="O15388" s="197"/>
      <c r="P15388" s="231"/>
    </row>
    <row r="15389" spans="2:16">
      <c r="B15389" s="351"/>
      <c r="C15389" s="435"/>
      <c r="D15389" s="399"/>
      <c r="E15389" s="400"/>
      <c r="G15389" s="401"/>
      <c r="H15389" s="401"/>
      <c r="I15389" s="401"/>
      <c r="J15389" s="194"/>
      <c r="K15389" s="194"/>
      <c r="L15389" s="195"/>
      <c r="M15389" s="196"/>
      <c r="N15389" s="197"/>
      <c r="O15389" s="197"/>
      <c r="P15389" s="231"/>
    </row>
    <row r="15390" spans="2:16">
      <c r="B15390" s="351"/>
      <c r="C15390" s="435"/>
      <c r="D15390" s="399"/>
      <c r="E15390" s="400"/>
      <c r="G15390" s="401"/>
      <c r="H15390" s="401"/>
      <c r="I15390" s="401"/>
      <c r="J15390" s="194"/>
      <c r="K15390" s="194"/>
      <c r="L15390" s="195"/>
      <c r="M15390" s="196"/>
      <c r="N15390" s="197"/>
      <c r="O15390" s="197"/>
      <c r="P15390" s="231"/>
    </row>
    <row r="15391" spans="2:16">
      <c r="B15391" s="351"/>
      <c r="C15391" s="435"/>
      <c r="D15391" s="399"/>
      <c r="E15391" s="400"/>
      <c r="G15391" s="401"/>
      <c r="H15391" s="401"/>
      <c r="I15391" s="401"/>
      <c r="J15391" s="194"/>
      <c r="K15391" s="194"/>
      <c r="L15391" s="195"/>
      <c r="M15391" s="196"/>
      <c r="N15391" s="197"/>
      <c r="O15391" s="197"/>
      <c r="P15391" s="231"/>
    </row>
    <row r="15392" spans="2:16">
      <c r="B15392" s="351"/>
      <c r="C15392" s="435"/>
      <c r="D15392" s="399"/>
      <c r="E15392" s="400"/>
      <c r="G15392" s="401"/>
      <c r="H15392" s="401"/>
      <c r="I15392" s="401"/>
      <c r="J15392" s="194"/>
      <c r="K15392" s="194"/>
      <c r="L15392" s="195"/>
      <c r="M15392" s="196"/>
      <c r="N15392" s="197"/>
      <c r="O15392" s="197"/>
      <c r="P15392" s="231"/>
    </row>
    <row r="15393" spans="2:16">
      <c r="B15393" s="351"/>
      <c r="C15393" s="435"/>
      <c r="D15393" s="399"/>
      <c r="E15393" s="400"/>
      <c r="G15393" s="401"/>
      <c r="H15393" s="401"/>
      <c r="I15393" s="401"/>
      <c r="J15393" s="194"/>
      <c r="K15393" s="194"/>
      <c r="L15393" s="195"/>
      <c r="M15393" s="196"/>
      <c r="N15393" s="197"/>
      <c r="O15393" s="197"/>
      <c r="P15393" s="231"/>
    </row>
    <row r="15394" spans="2:16">
      <c r="B15394" s="351"/>
      <c r="C15394" s="435"/>
      <c r="D15394" s="399"/>
      <c r="E15394" s="400"/>
      <c r="G15394" s="401"/>
      <c r="H15394" s="401"/>
      <c r="I15394" s="401"/>
      <c r="J15394" s="194"/>
      <c r="K15394" s="194"/>
      <c r="L15394" s="195"/>
      <c r="M15394" s="196"/>
      <c r="N15394" s="197"/>
      <c r="O15394" s="197"/>
      <c r="P15394" s="231"/>
    </row>
    <row r="15395" spans="2:16">
      <c r="B15395" s="351"/>
      <c r="C15395" s="435"/>
      <c r="D15395" s="399"/>
      <c r="E15395" s="400"/>
      <c r="G15395" s="401"/>
      <c r="H15395" s="401"/>
      <c r="I15395" s="401"/>
      <c r="J15395" s="194"/>
      <c r="K15395" s="194"/>
      <c r="L15395" s="195"/>
      <c r="M15395" s="196"/>
      <c r="N15395" s="197"/>
      <c r="O15395" s="197"/>
      <c r="P15395" s="231"/>
    </row>
    <row r="15396" spans="2:16">
      <c r="B15396" s="351"/>
      <c r="C15396" s="435"/>
      <c r="D15396" s="399"/>
      <c r="E15396" s="400"/>
      <c r="G15396" s="401"/>
      <c r="H15396" s="401"/>
      <c r="I15396" s="401"/>
      <c r="J15396" s="194"/>
      <c r="K15396" s="194"/>
      <c r="L15396" s="195"/>
      <c r="M15396" s="196"/>
      <c r="N15396" s="197"/>
      <c r="O15396" s="197"/>
      <c r="P15396" s="231"/>
    </row>
    <row r="15397" spans="2:16">
      <c r="B15397" s="351"/>
      <c r="C15397" s="435"/>
      <c r="D15397" s="399"/>
      <c r="E15397" s="400"/>
      <c r="G15397" s="401"/>
      <c r="H15397" s="401"/>
      <c r="I15397" s="401"/>
      <c r="J15397" s="194"/>
      <c r="K15397" s="194"/>
      <c r="L15397" s="195"/>
      <c r="M15397" s="196"/>
      <c r="N15397" s="197"/>
      <c r="O15397" s="197"/>
      <c r="P15397" s="231"/>
    </row>
    <row r="15398" spans="2:16">
      <c r="B15398" s="351"/>
      <c r="C15398" s="435"/>
      <c r="D15398" s="399"/>
      <c r="E15398" s="400"/>
      <c r="G15398" s="401"/>
      <c r="H15398" s="401"/>
      <c r="I15398" s="401"/>
      <c r="J15398" s="194"/>
      <c r="K15398" s="194"/>
      <c r="L15398" s="195"/>
      <c r="M15398" s="196"/>
      <c r="N15398" s="197"/>
      <c r="O15398" s="197"/>
      <c r="P15398" s="231"/>
    </row>
    <row r="15399" spans="2:16">
      <c r="B15399" s="351"/>
      <c r="C15399" s="435"/>
      <c r="D15399" s="399"/>
      <c r="E15399" s="400"/>
      <c r="G15399" s="401"/>
      <c r="H15399" s="401"/>
      <c r="I15399" s="401"/>
      <c r="J15399" s="194"/>
      <c r="K15399" s="194"/>
      <c r="L15399" s="195"/>
      <c r="M15399" s="196"/>
      <c r="N15399" s="197"/>
      <c r="O15399" s="197"/>
      <c r="P15399" s="231"/>
    </row>
    <row r="15400" spans="2:16">
      <c r="B15400" s="351"/>
      <c r="C15400" s="435"/>
      <c r="D15400" s="399"/>
      <c r="E15400" s="400"/>
      <c r="G15400" s="401"/>
      <c r="H15400" s="401"/>
      <c r="I15400" s="401"/>
      <c r="J15400" s="194"/>
      <c r="K15400" s="194"/>
      <c r="L15400" s="195"/>
      <c r="M15400" s="196"/>
      <c r="N15400" s="197"/>
      <c r="O15400" s="197"/>
      <c r="P15400" s="231"/>
    </row>
    <row r="15401" spans="2:16">
      <c r="B15401" s="351"/>
      <c r="C15401" s="435"/>
      <c r="D15401" s="399"/>
      <c r="E15401" s="400"/>
      <c r="G15401" s="401"/>
      <c r="H15401" s="401"/>
      <c r="I15401" s="401"/>
      <c r="J15401" s="194"/>
      <c r="K15401" s="194"/>
      <c r="L15401" s="195"/>
      <c r="M15401" s="196"/>
      <c r="N15401" s="197"/>
      <c r="O15401" s="197"/>
      <c r="P15401" s="231"/>
    </row>
    <row r="15402" spans="2:16">
      <c r="B15402" s="351"/>
      <c r="C15402" s="435"/>
      <c r="D15402" s="399"/>
      <c r="E15402" s="400"/>
      <c r="G15402" s="401"/>
      <c r="H15402" s="401"/>
      <c r="I15402" s="401"/>
      <c r="J15402" s="194"/>
      <c r="K15402" s="194"/>
      <c r="L15402" s="195"/>
      <c r="M15402" s="196"/>
      <c r="N15402" s="197"/>
      <c r="O15402" s="197"/>
      <c r="P15402" s="231"/>
    </row>
    <row r="15403" spans="2:16">
      <c r="B15403" s="351"/>
      <c r="C15403" s="435"/>
      <c r="D15403" s="399"/>
      <c r="E15403" s="400"/>
      <c r="G15403" s="401"/>
      <c r="H15403" s="401"/>
      <c r="I15403" s="401"/>
      <c r="J15403" s="194"/>
      <c r="K15403" s="194"/>
      <c r="L15403" s="195"/>
      <c r="M15403" s="196"/>
      <c r="N15403" s="197"/>
      <c r="O15403" s="197"/>
      <c r="P15403" s="231"/>
    </row>
    <row r="15404" spans="2:16">
      <c r="B15404" s="351"/>
      <c r="C15404" s="435"/>
      <c r="D15404" s="399"/>
      <c r="E15404" s="400"/>
      <c r="G15404" s="401"/>
      <c r="H15404" s="401"/>
      <c r="I15404" s="401"/>
      <c r="J15404" s="194"/>
      <c r="K15404" s="194"/>
      <c r="L15404" s="195"/>
      <c r="M15404" s="196"/>
      <c r="N15404" s="197"/>
      <c r="O15404" s="197"/>
      <c r="P15404" s="231"/>
    </row>
    <row r="15405" spans="2:16">
      <c r="B15405" s="351"/>
      <c r="C15405" s="435"/>
      <c r="D15405" s="399"/>
      <c r="E15405" s="400"/>
      <c r="G15405" s="401"/>
      <c r="H15405" s="401"/>
      <c r="I15405" s="401"/>
      <c r="J15405" s="194"/>
      <c r="K15405" s="194"/>
      <c r="L15405" s="195"/>
      <c r="M15405" s="196"/>
      <c r="N15405" s="197"/>
      <c r="O15405" s="197"/>
      <c r="P15405" s="231"/>
    </row>
    <row r="15406" spans="2:16">
      <c r="B15406" s="351"/>
      <c r="C15406" s="435"/>
      <c r="D15406" s="399"/>
      <c r="E15406" s="400"/>
      <c r="G15406" s="401"/>
      <c r="H15406" s="401"/>
      <c r="I15406" s="401"/>
      <c r="J15406" s="194"/>
      <c r="K15406" s="194"/>
      <c r="L15406" s="195"/>
      <c r="M15406" s="196"/>
      <c r="N15406" s="197"/>
      <c r="O15406" s="197"/>
      <c r="P15406" s="231"/>
    </row>
    <row r="15407" spans="2:16">
      <c r="B15407" s="351"/>
      <c r="C15407" s="435"/>
      <c r="D15407" s="399"/>
      <c r="E15407" s="400"/>
      <c r="G15407" s="401"/>
      <c r="H15407" s="401"/>
      <c r="I15407" s="401"/>
      <c r="J15407" s="194"/>
      <c r="K15407" s="194"/>
      <c r="L15407" s="195"/>
      <c r="M15407" s="196"/>
      <c r="N15407" s="197"/>
      <c r="O15407" s="197"/>
      <c r="P15407" s="231"/>
    </row>
    <row r="15408" spans="2:16">
      <c r="B15408" s="351"/>
      <c r="C15408" s="435"/>
      <c r="D15408" s="399"/>
      <c r="E15408" s="400"/>
      <c r="G15408" s="401"/>
      <c r="H15408" s="401"/>
      <c r="I15408" s="401"/>
      <c r="J15408" s="194"/>
      <c r="K15408" s="194"/>
      <c r="L15408" s="195"/>
      <c r="M15408" s="196"/>
      <c r="N15408" s="197"/>
      <c r="O15408" s="197"/>
      <c r="P15408" s="231"/>
    </row>
    <row r="15409" spans="2:16">
      <c r="B15409" s="351"/>
      <c r="C15409" s="435"/>
      <c r="D15409" s="399"/>
      <c r="E15409" s="400"/>
      <c r="G15409" s="401"/>
      <c r="H15409" s="401"/>
      <c r="I15409" s="401"/>
      <c r="J15409" s="194"/>
      <c r="K15409" s="194"/>
      <c r="L15409" s="195"/>
      <c r="M15409" s="196"/>
      <c r="N15409" s="197"/>
      <c r="O15409" s="197"/>
      <c r="P15409" s="231"/>
    </row>
    <row r="15410" spans="2:16">
      <c r="B15410" s="351"/>
      <c r="C15410" s="435"/>
      <c r="D15410" s="399"/>
      <c r="E15410" s="400"/>
      <c r="G15410" s="401"/>
      <c r="H15410" s="401"/>
      <c r="I15410" s="401"/>
      <c r="J15410" s="194"/>
      <c r="K15410" s="194"/>
      <c r="L15410" s="195"/>
      <c r="M15410" s="196"/>
      <c r="N15410" s="197"/>
      <c r="O15410" s="197"/>
      <c r="P15410" s="231"/>
    </row>
    <row r="15411" spans="2:16">
      <c r="B15411" s="351"/>
      <c r="C15411" s="435"/>
      <c r="D15411" s="399"/>
      <c r="E15411" s="400"/>
      <c r="G15411" s="401"/>
      <c r="H15411" s="401"/>
      <c r="I15411" s="401"/>
      <c r="J15411" s="194"/>
      <c r="K15411" s="194"/>
      <c r="L15411" s="195"/>
      <c r="M15411" s="196"/>
      <c r="N15411" s="197"/>
      <c r="O15411" s="197"/>
      <c r="P15411" s="231"/>
    </row>
    <row r="15412" spans="2:16">
      <c r="B15412" s="351"/>
      <c r="C15412" s="435"/>
      <c r="D15412" s="399"/>
      <c r="E15412" s="400"/>
      <c r="G15412" s="401"/>
      <c r="H15412" s="401"/>
      <c r="I15412" s="401"/>
      <c r="J15412" s="194"/>
      <c r="K15412" s="194"/>
      <c r="L15412" s="195"/>
      <c r="M15412" s="196"/>
      <c r="N15412" s="197"/>
      <c r="O15412" s="197"/>
      <c r="P15412" s="231"/>
    </row>
    <row r="15413" spans="2:16">
      <c r="B15413" s="351"/>
      <c r="C15413" s="435"/>
      <c r="D15413" s="399"/>
      <c r="E15413" s="400"/>
      <c r="G15413" s="401"/>
      <c r="H15413" s="401"/>
      <c r="I15413" s="401"/>
      <c r="J15413" s="194"/>
      <c r="K15413" s="194"/>
      <c r="L15413" s="195"/>
      <c r="M15413" s="196"/>
      <c r="N15413" s="197"/>
      <c r="O15413" s="197"/>
      <c r="P15413" s="231"/>
    </row>
    <row r="15414" spans="2:16">
      <c r="B15414" s="351"/>
      <c r="C15414" s="435"/>
      <c r="D15414" s="399"/>
      <c r="E15414" s="400"/>
      <c r="G15414" s="401"/>
      <c r="H15414" s="401"/>
      <c r="I15414" s="401"/>
      <c r="J15414" s="194"/>
      <c r="K15414" s="194"/>
      <c r="L15414" s="195"/>
      <c r="M15414" s="196"/>
      <c r="N15414" s="197"/>
      <c r="O15414" s="197"/>
      <c r="P15414" s="231"/>
    </row>
    <row r="15415" spans="2:16">
      <c r="B15415" s="351"/>
      <c r="C15415" s="435"/>
      <c r="D15415" s="399"/>
      <c r="E15415" s="400"/>
      <c r="G15415" s="401"/>
      <c r="H15415" s="401"/>
      <c r="I15415" s="401"/>
      <c r="J15415" s="194"/>
      <c r="K15415" s="194"/>
      <c r="L15415" s="195"/>
      <c r="M15415" s="196"/>
      <c r="N15415" s="197"/>
      <c r="O15415" s="197"/>
      <c r="P15415" s="231"/>
    </row>
    <row r="15416" spans="2:16">
      <c r="B15416" s="351"/>
      <c r="C15416" s="435"/>
      <c r="D15416" s="399"/>
      <c r="E15416" s="400"/>
      <c r="G15416" s="401"/>
      <c r="H15416" s="401"/>
      <c r="I15416" s="401"/>
      <c r="J15416" s="194"/>
      <c r="K15416" s="194"/>
      <c r="L15416" s="195"/>
      <c r="M15416" s="196"/>
      <c r="N15416" s="197"/>
      <c r="O15416" s="197"/>
      <c r="P15416" s="231"/>
    </row>
    <row r="15417" spans="2:16">
      <c r="B15417" s="351"/>
      <c r="C15417" s="435"/>
      <c r="D15417" s="399"/>
      <c r="E15417" s="400"/>
      <c r="G15417" s="401"/>
      <c r="H15417" s="401"/>
      <c r="I15417" s="401"/>
      <c r="J15417" s="194"/>
      <c r="K15417" s="194"/>
      <c r="L15417" s="195"/>
      <c r="M15417" s="196"/>
      <c r="N15417" s="197"/>
      <c r="O15417" s="197"/>
      <c r="P15417" s="231"/>
    </row>
    <row r="15418" spans="2:16">
      <c r="B15418" s="402"/>
      <c r="C15418" s="436"/>
      <c r="D15418" s="404"/>
      <c r="E15418" s="405"/>
      <c r="G15418" s="406"/>
      <c r="H15418" s="406"/>
      <c r="I15418" s="406"/>
      <c r="J15418" s="194"/>
      <c r="K15418" s="194"/>
      <c r="L15418" s="195"/>
      <c r="M15418" s="196"/>
      <c r="N15418" s="197"/>
      <c r="O15418" s="197"/>
      <c r="P15418" s="221"/>
    </row>
    <row r="15419" spans="2:16">
      <c r="B15419" s="351"/>
      <c r="C15419" s="435"/>
      <c r="D15419" s="399"/>
      <c r="E15419" s="400"/>
      <c r="G15419" s="401"/>
      <c r="H15419" s="401"/>
      <c r="I15419" s="401"/>
      <c r="J15419" s="194"/>
      <c r="K15419" s="194"/>
      <c r="L15419" s="195"/>
      <c r="M15419" s="196"/>
      <c r="N15419" s="197"/>
      <c r="O15419" s="197"/>
      <c r="P15419" s="231"/>
    </row>
    <row r="15420" spans="2:16">
      <c r="B15420" s="351"/>
      <c r="C15420" s="435"/>
      <c r="D15420" s="399"/>
      <c r="E15420" s="400"/>
      <c r="G15420" s="401"/>
      <c r="H15420" s="401"/>
      <c r="I15420" s="401"/>
      <c r="J15420" s="194"/>
      <c r="K15420" s="194"/>
      <c r="L15420" s="195"/>
      <c r="M15420" s="196"/>
      <c r="N15420" s="197"/>
      <c r="O15420" s="197"/>
      <c r="P15420" s="231"/>
    </row>
    <row r="15421" spans="2:16">
      <c r="B15421" s="351"/>
      <c r="C15421" s="435"/>
      <c r="D15421" s="399"/>
      <c r="E15421" s="400"/>
      <c r="G15421" s="401"/>
      <c r="H15421" s="401"/>
      <c r="I15421" s="401"/>
      <c r="J15421" s="194"/>
      <c r="K15421" s="194"/>
      <c r="L15421" s="195"/>
      <c r="M15421" s="196"/>
      <c r="N15421" s="197"/>
      <c r="O15421" s="197"/>
      <c r="P15421" s="231"/>
    </row>
    <row r="15422" spans="2:16">
      <c r="B15422" s="351"/>
      <c r="C15422" s="435"/>
      <c r="D15422" s="399"/>
      <c r="E15422" s="400"/>
      <c r="G15422" s="401"/>
      <c r="H15422" s="401"/>
      <c r="I15422" s="401"/>
      <c r="J15422" s="194"/>
      <c r="K15422" s="194"/>
      <c r="L15422" s="195"/>
      <c r="M15422" s="196"/>
      <c r="N15422" s="197"/>
      <c r="O15422" s="197"/>
      <c r="P15422" s="231"/>
    </row>
    <row r="15423" spans="2:16">
      <c r="B15423" s="351"/>
      <c r="C15423" s="435"/>
      <c r="D15423" s="399"/>
      <c r="E15423" s="400"/>
      <c r="G15423" s="401"/>
      <c r="H15423" s="401"/>
      <c r="I15423" s="401"/>
      <c r="J15423" s="194"/>
      <c r="K15423" s="194"/>
      <c r="L15423" s="195"/>
      <c r="M15423" s="196"/>
      <c r="N15423" s="197"/>
      <c r="O15423" s="197"/>
      <c r="P15423" s="231"/>
    </row>
    <row r="15424" spans="2:16">
      <c r="B15424" s="351"/>
      <c r="C15424" s="435"/>
      <c r="D15424" s="399"/>
      <c r="E15424" s="400"/>
      <c r="G15424" s="401"/>
      <c r="H15424" s="401"/>
      <c r="I15424" s="401"/>
      <c r="J15424" s="194"/>
      <c r="K15424" s="194"/>
      <c r="L15424" s="195"/>
      <c r="M15424" s="196"/>
      <c r="N15424" s="197"/>
      <c r="O15424" s="197"/>
      <c r="P15424" s="231"/>
    </row>
    <row r="15425" spans="2:16">
      <c r="B15425" s="351"/>
      <c r="C15425" s="435"/>
      <c r="D15425" s="399"/>
      <c r="E15425" s="400"/>
      <c r="G15425" s="401"/>
      <c r="H15425" s="401"/>
      <c r="I15425" s="401"/>
      <c r="J15425" s="194"/>
      <c r="K15425" s="194"/>
      <c r="L15425" s="195"/>
      <c r="M15425" s="196"/>
      <c r="N15425" s="197"/>
      <c r="O15425" s="197"/>
      <c r="P15425" s="231"/>
    </row>
    <row r="15426" spans="2:16">
      <c r="B15426" s="351"/>
      <c r="C15426" s="435"/>
      <c r="D15426" s="399"/>
      <c r="E15426" s="400"/>
      <c r="G15426" s="401"/>
      <c r="H15426" s="401"/>
      <c r="I15426" s="401"/>
      <c r="J15426" s="194"/>
      <c r="K15426" s="194"/>
      <c r="L15426" s="195"/>
      <c r="M15426" s="196"/>
      <c r="N15426" s="197"/>
      <c r="O15426" s="197"/>
      <c r="P15426" s="231"/>
    </row>
    <row r="15427" spans="2:16">
      <c r="B15427" s="351"/>
      <c r="C15427" s="435"/>
      <c r="D15427" s="399"/>
      <c r="E15427" s="400"/>
      <c r="G15427" s="401"/>
      <c r="H15427" s="401"/>
      <c r="I15427" s="401"/>
      <c r="J15427" s="194"/>
      <c r="K15427" s="194"/>
      <c r="L15427" s="195"/>
      <c r="M15427" s="196"/>
      <c r="N15427" s="197"/>
      <c r="O15427" s="197"/>
      <c r="P15427" s="231"/>
    </row>
    <row r="15428" spans="2:16">
      <c r="B15428" s="351"/>
      <c r="C15428" s="435"/>
      <c r="D15428" s="399"/>
      <c r="E15428" s="400"/>
      <c r="G15428" s="401"/>
      <c r="H15428" s="401"/>
      <c r="I15428" s="401"/>
      <c r="J15428" s="194"/>
      <c r="K15428" s="194"/>
      <c r="L15428" s="195"/>
      <c r="M15428" s="196"/>
      <c r="N15428" s="197"/>
      <c r="O15428" s="197"/>
      <c r="P15428" s="231"/>
    </row>
    <row r="15429" spans="2:16">
      <c r="B15429" s="351"/>
      <c r="C15429" s="435"/>
      <c r="D15429" s="399"/>
      <c r="E15429" s="400"/>
      <c r="G15429" s="401"/>
      <c r="H15429" s="401"/>
      <c r="I15429" s="401"/>
      <c r="J15429" s="194"/>
      <c r="K15429" s="194"/>
      <c r="L15429" s="195"/>
      <c r="M15429" s="196"/>
      <c r="N15429" s="197"/>
      <c r="O15429" s="197"/>
      <c r="P15429" s="231"/>
    </row>
    <row r="15430" spans="2:16">
      <c r="B15430" s="351"/>
      <c r="C15430" s="435"/>
      <c r="D15430" s="399"/>
      <c r="E15430" s="400"/>
      <c r="G15430" s="401"/>
      <c r="H15430" s="401"/>
      <c r="I15430" s="401"/>
      <c r="J15430" s="194"/>
      <c r="K15430" s="194"/>
      <c r="L15430" s="195"/>
      <c r="M15430" s="196"/>
      <c r="N15430" s="197"/>
      <c r="O15430" s="197"/>
      <c r="P15430" s="231"/>
    </row>
    <row r="15431" spans="2:16">
      <c r="B15431" s="351"/>
      <c r="C15431" s="435"/>
      <c r="D15431" s="399"/>
      <c r="E15431" s="400"/>
      <c r="G15431" s="401"/>
      <c r="H15431" s="401"/>
      <c r="I15431" s="401"/>
      <c r="J15431" s="194"/>
      <c r="K15431" s="194"/>
      <c r="L15431" s="195"/>
      <c r="M15431" s="196"/>
      <c r="N15431" s="197"/>
      <c r="O15431" s="197"/>
      <c r="P15431" s="231"/>
    </row>
    <row r="15432" spans="2:16">
      <c r="B15432" s="351"/>
      <c r="C15432" s="435"/>
      <c r="D15432" s="399"/>
      <c r="E15432" s="400"/>
      <c r="G15432" s="401"/>
      <c r="H15432" s="401"/>
      <c r="I15432" s="401"/>
      <c r="J15432" s="194"/>
      <c r="K15432" s="194"/>
      <c r="L15432" s="195"/>
      <c r="M15432" s="196"/>
      <c r="N15432" s="197"/>
      <c r="O15432" s="197"/>
      <c r="P15432" s="231"/>
    </row>
    <row r="15433" spans="2:16">
      <c r="B15433" s="351"/>
      <c r="C15433" s="435"/>
      <c r="D15433" s="399"/>
      <c r="E15433" s="400"/>
      <c r="G15433" s="401"/>
      <c r="H15433" s="401"/>
      <c r="I15433" s="401"/>
      <c r="J15433" s="194"/>
      <c r="K15433" s="194"/>
      <c r="L15433" s="195"/>
      <c r="M15433" s="196"/>
      <c r="N15433" s="197"/>
      <c r="O15433" s="197"/>
      <c r="P15433" s="231"/>
    </row>
    <row r="15434" spans="2:16">
      <c r="B15434" s="351"/>
      <c r="C15434" s="435"/>
      <c r="D15434" s="399"/>
      <c r="E15434" s="400"/>
      <c r="G15434" s="401"/>
      <c r="H15434" s="401"/>
      <c r="I15434" s="401"/>
      <c r="J15434" s="194"/>
      <c r="K15434" s="194"/>
      <c r="L15434" s="195"/>
      <c r="M15434" s="196"/>
      <c r="N15434" s="197"/>
      <c r="O15434" s="197"/>
      <c r="P15434" s="231"/>
    </row>
    <row r="15435" spans="2:16">
      <c r="B15435" s="351"/>
      <c r="C15435" s="435"/>
      <c r="D15435" s="399"/>
      <c r="E15435" s="400"/>
      <c r="G15435" s="401"/>
      <c r="H15435" s="401"/>
      <c r="I15435" s="401"/>
      <c r="J15435" s="194"/>
      <c r="K15435" s="194"/>
      <c r="L15435" s="195"/>
      <c r="M15435" s="196"/>
      <c r="N15435" s="197"/>
      <c r="O15435" s="197"/>
      <c r="P15435" s="231"/>
    </row>
    <row r="15436" spans="2:16">
      <c r="B15436" s="351"/>
      <c r="C15436" s="435"/>
      <c r="D15436" s="399"/>
      <c r="E15436" s="400"/>
      <c r="G15436" s="401"/>
      <c r="H15436" s="401"/>
      <c r="I15436" s="401"/>
      <c r="J15436" s="194"/>
      <c r="K15436" s="194"/>
      <c r="L15436" s="195"/>
      <c r="M15436" s="196"/>
      <c r="N15436" s="197"/>
      <c r="O15436" s="197"/>
      <c r="P15436" s="231"/>
    </row>
    <row r="15437" spans="2:16">
      <c r="B15437" s="351"/>
      <c r="C15437" s="435"/>
      <c r="D15437" s="399"/>
      <c r="E15437" s="400"/>
      <c r="G15437" s="401"/>
      <c r="H15437" s="401"/>
      <c r="I15437" s="401"/>
      <c r="J15437" s="194"/>
      <c r="K15437" s="194"/>
      <c r="L15437" s="195"/>
      <c r="M15437" s="196"/>
      <c r="N15437" s="197"/>
      <c r="O15437" s="197"/>
      <c r="P15437" s="231"/>
    </row>
    <row r="15438" spans="2:16">
      <c r="B15438" s="351"/>
      <c r="C15438" s="435"/>
      <c r="D15438" s="399"/>
      <c r="E15438" s="400"/>
      <c r="G15438" s="401"/>
      <c r="H15438" s="401"/>
      <c r="I15438" s="401"/>
      <c r="J15438" s="194"/>
      <c r="K15438" s="194"/>
      <c r="L15438" s="195"/>
      <c r="M15438" s="196"/>
      <c r="N15438" s="197"/>
      <c r="O15438" s="197"/>
      <c r="P15438" s="231"/>
    </row>
    <row r="15439" spans="2:16">
      <c r="B15439" s="351"/>
      <c r="C15439" s="435"/>
      <c r="D15439" s="399"/>
      <c r="E15439" s="400"/>
      <c r="G15439" s="401"/>
      <c r="H15439" s="401"/>
      <c r="I15439" s="401"/>
      <c r="J15439" s="194"/>
      <c r="K15439" s="194"/>
      <c r="L15439" s="195"/>
      <c r="M15439" s="196"/>
      <c r="N15439" s="197"/>
      <c r="O15439" s="197"/>
      <c r="P15439" s="231"/>
    </row>
    <row r="15440" spans="2:16">
      <c r="B15440" s="351"/>
      <c r="C15440" s="435"/>
      <c r="D15440" s="399"/>
      <c r="E15440" s="400"/>
      <c r="G15440" s="401"/>
      <c r="H15440" s="401"/>
      <c r="I15440" s="401"/>
      <c r="J15440" s="194"/>
      <c r="K15440" s="194"/>
      <c r="L15440" s="195"/>
      <c r="M15440" s="196"/>
      <c r="N15440" s="197"/>
      <c r="O15440" s="197"/>
      <c r="P15440" s="231"/>
    </row>
    <row r="15441" spans="2:16">
      <c r="B15441" s="351"/>
      <c r="C15441" s="435"/>
      <c r="D15441" s="399"/>
      <c r="E15441" s="400"/>
      <c r="G15441" s="401"/>
      <c r="H15441" s="401"/>
      <c r="I15441" s="401"/>
      <c r="J15441" s="194"/>
      <c r="K15441" s="194"/>
      <c r="L15441" s="195"/>
      <c r="M15441" s="196"/>
      <c r="N15441" s="197"/>
      <c r="O15441" s="197"/>
      <c r="P15441" s="231"/>
    </row>
    <row r="15442" spans="2:16">
      <c r="B15442" s="351"/>
      <c r="C15442" s="435"/>
      <c r="D15442" s="399"/>
      <c r="E15442" s="400"/>
      <c r="G15442" s="401"/>
      <c r="H15442" s="401"/>
      <c r="I15442" s="401"/>
      <c r="J15442" s="194"/>
      <c r="K15442" s="194"/>
      <c r="L15442" s="195"/>
      <c r="M15442" s="196"/>
      <c r="N15442" s="197"/>
      <c r="O15442" s="197"/>
      <c r="P15442" s="231"/>
    </row>
    <row r="15443" spans="2:16">
      <c r="B15443" s="351"/>
      <c r="C15443" s="435"/>
      <c r="D15443" s="399"/>
      <c r="E15443" s="400"/>
      <c r="G15443" s="401"/>
      <c r="H15443" s="401"/>
      <c r="I15443" s="401"/>
      <c r="J15443" s="194"/>
      <c r="K15443" s="194"/>
      <c r="L15443" s="195"/>
      <c r="M15443" s="196"/>
      <c r="N15443" s="197"/>
      <c r="O15443" s="197"/>
      <c r="P15443" s="231"/>
    </row>
    <row r="15444" spans="2:16">
      <c r="B15444" s="351"/>
      <c r="C15444" s="435"/>
      <c r="D15444" s="399"/>
      <c r="E15444" s="400"/>
      <c r="G15444" s="401"/>
      <c r="H15444" s="401"/>
      <c r="I15444" s="401"/>
      <c r="J15444" s="194"/>
      <c r="K15444" s="194"/>
      <c r="L15444" s="195"/>
      <c r="M15444" s="196"/>
      <c r="N15444" s="197"/>
      <c r="O15444" s="197"/>
      <c r="P15444" s="231"/>
    </row>
    <row r="15445" spans="2:16">
      <c r="B15445" s="351"/>
      <c r="C15445" s="435"/>
      <c r="D15445" s="399"/>
      <c r="E15445" s="400"/>
      <c r="G15445" s="401"/>
      <c r="H15445" s="401"/>
      <c r="I15445" s="401"/>
      <c r="J15445" s="194"/>
      <c r="K15445" s="194"/>
      <c r="L15445" s="195"/>
      <c r="M15445" s="196"/>
      <c r="N15445" s="197"/>
      <c r="O15445" s="197"/>
      <c r="P15445" s="231"/>
    </row>
    <row r="15446" spans="2:16">
      <c r="B15446" s="351"/>
      <c r="C15446" s="435"/>
      <c r="D15446" s="399"/>
      <c r="E15446" s="400"/>
      <c r="G15446" s="401"/>
      <c r="H15446" s="401"/>
      <c r="I15446" s="401"/>
      <c r="J15446" s="194"/>
      <c r="K15446" s="194"/>
      <c r="L15446" s="195"/>
      <c r="M15446" s="196"/>
      <c r="N15446" s="197"/>
      <c r="O15446" s="197"/>
      <c r="P15446" s="231"/>
    </row>
    <row r="15447" spans="2:16">
      <c r="B15447" s="351"/>
      <c r="C15447" s="435"/>
      <c r="D15447" s="399"/>
      <c r="E15447" s="400"/>
      <c r="G15447" s="401"/>
      <c r="H15447" s="401"/>
      <c r="I15447" s="401"/>
      <c r="J15447" s="194"/>
      <c r="K15447" s="194"/>
      <c r="L15447" s="195"/>
      <c r="M15447" s="196"/>
      <c r="N15447" s="197"/>
      <c r="O15447" s="197"/>
      <c r="P15447" s="231"/>
    </row>
    <row r="15448" spans="2:16">
      <c r="B15448" s="351"/>
      <c r="C15448" s="435"/>
      <c r="D15448" s="399"/>
      <c r="E15448" s="400"/>
      <c r="G15448" s="401"/>
      <c r="H15448" s="401"/>
      <c r="I15448" s="401"/>
      <c r="J15448" s="194"/>
      <c r="K15448" s="194"/>
      <c r="L15448" s="195"/>
      <c r="M15448" s="196"/>
      <c r="N15448" s="197"/>
      <c r="O15448" s="197"/>
      <c r="P15448" s="231"/>
    </row>
    <row r="15449" spans="2:16">
      <c r="B15449" s="351"/>
      <c r="C15449" s="435"/>
      <c r="D15449" s="399"/>
      <c r="E15449" s="400"/>
      <c r="G15449" s="401"/>
      <c r="H15449" s="401"/>
      <c r="I15449" s="401"/>
      <c r="J15449" s="194"/>
      <c r="K15449" s="194"/>
      <c r="L15449" s="195"/>
      <c r="M15449" s="196"/>
      <c r="N15449" s="197"/>
      <c r="O15449" s="197"/>
      <c r="P15449" s="231"/>
    </row>
    <row r="15450" spans="2:16">
      <c r="B15450" s="351"/>
      <c r="C15450" s="435"/>
      <c r="D15450" s="399"/>
      <c r="E15450" s="400"/>
      <c r="G15450" s="401"/>
      <c r="H15450" s="401"/>
      <c r="I15450" s="401"/>
      <c r="J15450" s="194"/>
      <c r="K15450" s="194"/>
      <c r="L15450" s="195"/>
      <c r="M15450" s="196"/>
      <c r="N15450" s="197"/>
      <c r="O15450" s="197"/>
      <c r="P15450" s="231"/>
    </row>
    <row r="15451" spans="2:16">
      <c r="B15451" s="351"/>
      <c r="C15451" s="435"/>
      <c r="D15451" s="399"/>
      <c r="E15451" s="400"/>
      <c r="G15451" s="401"/>
      <c r="H15451" s="401"/>
      <c r="I15451" s="401"/>
      <c r="J15451" s="194"/>
      <c r="K15451" s="194"/>
      <c r="L15451" s="195"/>
      <c r="M15451" s="196"/>
      <c r="N15451" s="197"/>
      <c r="O15451" s="197"/>
      <c r="P15451" s="231"/>
    </row>
    <row r="15452" spans="2:16">
      <c r="B15452" s="351"/>
      <c r="C15452" s="435"/>
      <c r="D15452" s="399"/>
      <c r="E15452" s="400"/>
      <c r="G15452" s="401"/>
      <c r="H15452" s="401"/>
      <c r="I15452" s="401"/>
      <c r="J15452" s="194"/>
      <c r="K15452" s="194"/>
      <c r="L15452" s="195"/>
      <c r="M15452" s="196"/>
      <c r="N15452" s="197"/>
      <c r="O15452" s="197"/>
      <c r="P15452" s="231"/>
    </row>
    <row r="15453" spans="2:16">
      <c r="B15453" s="351"/>
      <c r="C15453" s="435"/>
      <c r="D15453" s="399"/>
      <c r="E15453" s="400"/>
      <c r="G15453" s="401"/>
      <c r="H15453" s="401"/>
      <c r="I15453" s="401"/>
      <c r="J15453" s="194"/>
      <c r="K15453" s="194"/>
      <c r="L15453" s="195"/>
      <c r="M15453" s="196"/>
      <c r="N15453" s="197"/>
      <c r="O15453" s="197"/>
      <c r="P15453" s="231"/>
    </row>
    <row r="15454" spans="2:16">
      <c r="B15454" s="351"/>
      <c r="C15454" s="435"/>
      <c r="D15454" s="399"/>
      <c r="E15454" s="400"/>
      <c r="G15454" s="401"/>
      <c r="H15454" s="401"/>
      <c r="I15454" s="401"/>
      <c r="J15454" s="194"/>
      <c r="K15454" s="194"/>
      <c r="L15454" s="195"/>
      <c r="M15454" s="196"/>
      <c r="N15454" s="197"/>
      <c r="O15454" s="197"/>
      <c r="P15454" s="231"/>
    </row>
    <row r="15455" spans="2:16">
      <c r="B15455" s="351"/>
      <c r="C15455" s="435"/>
      <c r="D15455" s="399"/>
      <c r="E15455" s="400"/>
      <c r="G15455" s="401"/>
      <c r="H15455" s="401"/>
      <c r="I15455" s="401"/>
      <c r="J15455" s="194"/>
      <c r="K15455" s="194"/>
      <c r="L15455" s="195"/>
      <c r="M15455" s="196"/>
      <c r="N15455" s="197"/>
      <c r="O15455" s="197"/>
      <c r="P15455" s="231"/>
    </row>
    <row r="15456" spans="2:16">
      <c r="B15456" s="351"/>
      <c r="C15456" s="435"/>
      <c r="D15456" s="399"/>
      <c r="E15456" s="400"/>
      <c r="G15456" s="401"/>
      <c r="H15456" s="401"/>
      <c r="I15456" s="401"/>
      <c r="J15456" s="194"/>
      <c r="K15456" s="194"/>
      <c r="L15456" s="195"/>
      <c r="M15456" s="196"/>
      <c r="N15456" s="197"/>
      <c r="O15456" s="197"/>
      <c r="P15456" s="231"/>
    </row>
    <row r="15457" spans="2:16">
      <c r="B15457" s="351"/>
      <c r="C15457" s="435"/>
      <c r="D15457" s="399"/>
      <c r="E15457" s="400"/>
      <c r="G15457" s="401"/>
      <c r="H15457" s="401"/>
      <c r="I15457" s="401"/>
      <c r="J15457" s="194"/>
      <c r="K15457" s="194"/>
      <c r="L15457" s="195"/>
      <c r="M15457" s="196"/>
      <c r="N15457" s="197"/>
      <c r="O15457" s="197"/>
      <c r="P15457" s="231"/>
    </row>
    <row r="15458" spans="2:16">
      <c r="B15458" s="351"/>
      <c r="C15458" s="435"/>
      <c r="D15458" s="399"/>
      <c r="E15458" s="400"/>
      <c r="G15458" s="401"/>
      <c r="H15458" s="401"/>
      <c r="I15458" s="401"/>
      <c r="J15458" s="194"/>
      <c r="K15458" s="194"/>
      <c r="L15458" s="195"/>
      <c r="M15458" s="196"/>
      <c r="N15458" s="197"/>
      <c r="O15458" s="197"/>
      <c r="P15458" s="231"/>
    </row>
    <row r="15459" spans="2:16">
      <c r="B15459" s="351"/>
      <c r="C15459" s="435"/>
      <c r="D15459" s="399"/>
      <c r="E15459" s="400"/>
      <c r="G15459" s="401"/>
      <c r="H15459" s="401"/>
      <c r="I15459" s="401"/>
      <c r="J15459" s="194"/>
      <c r="K15459" s="194"/>
      <c r="L15459" s="195"/>
      <c r="M15459" s="196"/>
      <c r="N15459" s="197"/>
      <c r="O15459" s="197"/>
      <c r="P15459" s="231"/>
    </row>
    <row r="15460" spans="2:16">
      <c r="B15460" s="351"/>
      <c r="C15460" s="435"/>
      <c r="D15460" s="399"/>
      <c r="E15460" s="400"/>
      <c r="G15460" s="401"/>
      <c r="H15460" s="401"/>
      <c r="I15460" s="401"/>
      <c r="J15460" s="194"/>
      <c r="K15460" s="194"/>
      <c r="L15460" s="195"/>
      <c r="M15460" s="196"/>
      <c r="N15460" s="197"/>
      <c r="O15460" s="197"/>
      <c r="P15460" s="231"/>
    </row>
    <row r="15461" spans="2:16">
      <c r="B15461" s="351"/>
      <c r="C15461" s="435"/>
      <c r="D15461" s="399"/>
      <c r="E15461" s="400"/>
      <c r="G15461" s="401"/>
      <c r="H15461" s="401"/>
      <c r="I15461" s="401"/>
      <c r="J15461" s="194"/>
      <c r="K15461" s="194"/>
      <c r="L15461" s="195"/>
      <c r="M15461" s="196"/>
      <c r="N15461" s="197"/>
      <c r="O15461" s="197"/>
      <c r="P15461" s="231"/>
    </row>
    <row r="15462" spans="2:16">
      <c r="B15462" s="351"/>
      <c r="C15462" s="435"/>
      <c r="D15462" s="399"/>
      <c r="E15462" s="400"/>
      <c r="G15462" s="401"/>
      <c r="H15462" s="401"/>
      <c r="I15462" s="401"/>
      <c r="J15462" s="194"/>
      <c r="K15462" s="194"/>
      <c r="L15462" s="195"/>
      <c r="M15462" s="196"/>
      <c r="N15462" s="197"/>
      <c r="O15462" s="197"/>
      <c r="P15462" s="231"/>
    </row>
    <row r="15463" spans="2:16">
      <c r="B15463" s="351"/>
      <c r="C15463" s="435"/>
      <c r="D15463" s="399"/>
      <c r="E15463" s="400"/>
      <c r="G15463" s="401"/>
      <c r="H15463" s="401"/>
      <c r="I15463" s="401"/>
      <c r="J15463" s="194"/>
      <c r="K15463" s="194"/>
      <c r="L15463" s="195"/>
      <c r="M15463" s="196"/>
      <c r="N15463" s="197"/>
      <c r="O15463" s="197"/>
      <c r="P15463" s="231"/>
    </row>
    <row r="15464" spans="2:16">
      <c r="B15464" s="351"/>
      <c r="C15464" s="435"/>
      <c r="D15464" s="399"/>
      <c r="E15464" s="400"/>
      <c r="G15464" s="401"/>
      <c r="H15464" s="401"/>
      <c r="I15464" s="401"/>
      <c r="J15464" s="194"/>
      <c r="K15464" s="194"/>
      <c r="L15464" s="195"/>
      <c r="M15464" s="196"/>
      <c r="N15464" s="197"/>
      <c r="O15464" s="197"/>
      <c r="P15464" s="231"/>
    </row>
    <row r="15465" spans="2:16">
      <c r="B15465" s="351"/>
      <c r="C15465" s="435"/>
      <c r="D15465" s="399"/>
      <c r="E15465" s="400"/>
      <c r="G15465" s="401"/>
      <c r="H15465" s="401"/>
      <c r="I15465" s="401"/>
      <c r="J15465" s="194"/>
      <c r="K15465" s="194"/>
      <c r="L15465" s="195"/>
      <c r="M15465" s="196"/>
      <c r="N15465" s="197"/>
      <c r="O15465" s="197"/>
      <c r="P15465" s="231"/>
    </row>
    <row r="15466" spans="2:16">
      <c r="B15466" s="351"/>
      <c r="C15466" s="435"/>
      <c r="D15466" s="399"/>
      <c r="E15466" s="400"/>
      <c r="G15466" s="401"/>
      <c r="H15466" s="401"/>
      <c r="I15466" s="401"/>
      <c r="J15466" s="194"/>
      <c r="K15466" s="194"/>
      <c r="L15466" s="195"/>
      <c r="M15466" s="196"/>
      <c r="N15466" s="197"/>
      <c r="O15466" s="197"/>
      <c r="P15466" s="231"/>
    </row>
    <row r="15467" spans="2:16">
      <c r="B15467" s="351"/>
      <c r="C15467" s="435"/>
      <c r="D15467" s="399"/>
      <c r="E15467" s="400"/>
      <c r="G15467" s="401"/>
      <c r="H15467" s="401"/>
      <c r="I15467" s="401"/>
      <c r="J15467" s="194"/>
      <c r="K15467" s="194"/>
      <c r="L15467" s="195"/>
      <c r="M15467" s="196"/>
      <c r="N15467" s="197"/>
      <c r="O15467" s="197"/>
      <c r="P15467" s="231"/>
    </row>
    <row r="15468" spans="2:16">
      <c r="B15468" s="351"/>
      <c r="C15468" s="435"/>
      <c r="D15468" s="399"/>
      <c r="E15468" s="400"/>
      <c r="G15468" s="401"/>
      <c r="H15468" s="401"/>
      <c r="I15468" s="401"/>
      <c r="J15468" s="194"/>
      <c r="K15468" s="194"/>
      <c r="L15468" s="195"/>
      <c r="M15468" s="196"/>
      <c r="N15468" s="197"/>
      <c r="O15468" s="197"/>
      <c r="P15468" s="231"/>
    </row>
    <row r="15469" spans="2:16">
      <c r="B15469" s="351"/>
      <c r="C15469" s="435"/>
      <c r="D15469" s="399"/>
      <c r="E15469" s="400"/>
      <c r="G15469" s="401"/>
      <c r="H15469" s="401"/>
      <c r="I15469" s="401"/>
      <c r="J15469" s="194"/>
      <c r="K15469" s="194"/>
      <c r="L15469" s="195"/>
      <c r="M15469" s="196"/>
      <c r="N15469" s="197"/>
      <c r="O15469" s="197"/>
      <c r="P15469" s="231"/>
    </row>
    <row r="15470" spans="2:16">
      <c r="B15470" s="351"/>
      <c r="C15470" s="435"/>
      <c r="D15470" s="399"/>
      <c r="E15470" s="400"/>
      <c r="G15470" s="401"/>
      <c r="H15470" s="401"/>
      <c r="I15470" s="401"/>
      <c r="J15470" s="194"/>
      <c r="K15470" s="194"/>
      <c r="L15470" s="195"/>
      <c r="M15470" s="196"/>
      <c r="N15470" s="197"/>
      <c r="O15470" s="197"/>
      <c r="P15470" s="231"/>
    </row>
    <row r="15471" spans="2:16">
      <c r="B15471" s="351"/>
      <c r="C15471" s="435"/>
      <c r="D15471" s="399"/>
      <c r="E15471" s="400"/>
      <c r="G15471" s="401"/>
      <c r="H15471" s="401"/>
      <c r="I15471" s="401"/>
      <c r="J15471" s="194"/>
      <c r="K15471" s="194"/>
      <c r="L15471" s="195"/>
      <c r="M15471" s="196"/>
      <c r="N15471" s="197"/>
      <c r="O15471" s="197"/>
      <c r="P15471" s="231"/>
    </row>
    <row r="15472" spans="2:16">
      <c r="B15472" s="351"/>
      <c r="C15472" s="435"/>
      <c r="D15472" s="399"/>
      <c r="E15472" s="400"/>
      <c r="G15472" s="401"/>
      <c r="H15472" s="401"/>
      <c r="I15472" s="401"/>
      <c r="J15472" s="194"/>
      <c r="K15472" s="194"/>
      <c r="L15472" s="195"/>
      <c r="M15472" s="196"/>
      <c r="N15472" s="197"/>
      <c r="O15472" s="197"/>
      <c r="P15472" s="231"/>
    </row>
    <row r="15473" spans="2:16">
      <c r="B15473" s="351"/>
      <c r="C15473" s="435"/>
      <c r="D15473" s="399"/>
      <c r="E15473" s="400"/>
      <c r="G15473" s="401"/>
      <c r="H15473" s="401"/>
      <c r="I15473" s="401"/>
      <c r="J15473" s="194"/>
      <c r="K15473" s="194"/>
      <c r="L15473" s="195"/>
      <c r="M15473" s="196"/>
      <c r="N15473" s="197"/>
      <c r="O15473" s="197"/>
      <c r="P15473" s="231"/>
    </row>
    <row r="15474" spans="2:16">
      <c r="B15474" s="351"/>
      <c r="C15474" s="435"/>
      <c r="D15474" s="399"/>
      <c r="E15474" s="400"/>
      <c r="G15474" s="401"/>
      <c r="H15474" s="401"/>
      <c r="I15474" s="401"/>
      <c r="J15474" s="194"/>
      <c r="K15474" s="194"/>
      <c r="L15474" s="195"/>
      <c r="M15474" s="196"/>
      <c r="N15474" s="197"/>
      <c r="O15474" s="197"/>
      <c r="P15474" s="231"/>
    </row>
    <row r="15475" spans="2:16">
      <c r="B15475" s="351"/>
      <c r="C15475" s="435"/>
      <c r="D15475" s="399"/>
      <c r="E15475" s="400"/>
      <c r="G15475" s="401"/>
      <c r="H15475" s="401"/>
      <c r="I15475" s="401"/>
      <c r="J15475" s="194"/>
      <c r="K15475" s="194"/>
      <c r="L15475" s="195"/>
      <c r="M15475" s="196"/>
      <c r="N15475" s="197"/>
      <c r="O15475" s="197"/>
      <c r="P15475" s="231"/>
    </row>
    <row r="15476" spans="2:16">
      <c r="B15476" s="351"/>
      <c r="C15476" s="435"/>
      <c r="D15476" s="399"/>
      <c r="E15476" s="400"/>
      <c r="G15476" s="401"/>
      <c r="H15476" s="401"/>
      <c r="I15476" s="401"/>
      <c r="J15476" s="194"/>
      <c r="K15476" s="194"/>
      <c r="L15476" s="195"/>
      <c r="M15476" s="196"/>
      <c r="N15476" s="197"/>
      <c r="O15476" s="197"/>
      <c r="P15476" s="231"/>
    </row>
    <row r="15477" spans="2:16">
      <c r="B15477" s="351"/>
      <c r="C15477" s="435"/>
      <c r="D15477" s="399"/>
      <c r="E15477" s="400"/>
      <c r="G15477" s="401"/>
      <c r="H15477" s="401"/>
      <c r="I15477" s="401"/>
      <c r="J15477" s="194"/>
      <c r="K15477" s="194"/>
      <c r="L15477" s="195"/>
      <c r="M15477" s="196"/>
      <c r="N15477" s="197"/>
      <c r="O15477" s="197"/>
      <c r="P15477" s="231"/>
    </row>
    <row r="15478" spans="2:16">
      <c r="B15478" s="351"/>
      <c r="C15478" s="435"/>
      <c r="D15478" s="399"/>
      <c r="E15478" s="400"/>
      <c r="G15478" s="401"/>
      <c r="H15478" s="401"/>
      <c r="I15478" s="401"/>
      <c r="J15478" s="194"/>
      <c r="K15478" s="194"/>
      <c r="L15478" s="195"/>
      <c r="M15478" s="196"/>
      <c r="N15478" s="197"/>
      <c r="O15478" s="197"/>
      <c r="P15478" s="231"/>
    </row>
    <row r="15479" spans="2:16">
      <c r="B15479" s="351"/>
      <c r="C15479" s="435"/>
      <c r="D15479" s="399"/>
      <c r="E15479" s="400"/>
      <c r="G15479" s="401"/>
      <c r="H15479" s="401"/>
      <c r="I15479" s="401"/>
      <c r="J15479" s="194"/>
      <c r="K15479" s="194"/>
      <c r="L15479" s="195"/>
      <c r="M15479" s="196"/>
      <c r="N15479" s="197"/>
      <c r="O15479" s="197"/>
      <c r="P15479" s="231"/>
    </row>
    <row r="15480" spans="2:16">
      <c r="B15480" s="351"/>
      <c r="C15480" s="435"/>
      <c r="D15480" s="399"/>
      <c r="E15480" s="400"/>
      <c r="G15480" s="401"/>
      <c r="H15480" s="401"/>
      <c r="I15480" s="401"/>
      <c r="J15480" s="194"/>
      <c r="K15480" s="194"/>
      <c r="L15480" s="195"/>
      <c r="M15480" s="196"/>
      <c r="N15480" s="197"/>
      <c r="O15480" s="197"/>
      <c r="P15480" s="231"/>
    </row>
    <row r="15481" spans="2:16">
      <c r="B15481" s="351"/>
      <c r="C15481" s="435"/>
      <c r="D15481" s="399"/>
      <c r="E15481" s="400"/>
      <c r="G15481" s="401"/>
      <c r="H15481" s="401"/>
      <c r="I15481" s="401"/>
      <c r="J15481" s="194"/>
      <c r="K15481" s="194"/>
      <c r="L15481" s="195"/>
      <c r="M15481" s="196"/>
      <c r="N15481" s="197"/>
      <c r="O15481" s="197"/>
      <c r="P15481" s="231"/>
    </row>
    <row r="15482" spans="2:16">
      <c r="B15482" s="351"/>
      <c r="C15482" s="435"/>
      <c r="D15482" s="399"/>
      <c r="E15482" s="400"/>
      <c r="G15482" s="401"/>
      <c r="H15482" s="401"/>
      <c r="I15482" s="401"/>
      <c r="J15482" s="194"/>
      <c r="K15482" s="194"/>
      <c r="L15482" s="195"/>
      <c r="M15482" s="196"/>
      <c r="N15482" s="197"/>
      <c r="O15482" s="197"/>
      <c r="P15482" s="231"/>
    </row>
    <row r="15483" spans="2:16">
      <c r="B15483" s="351"/>
      <c r="C15483" s="435"/>
      <c r="D15483" s="399"/>
      <c r="E15483" s="400"/>
      <c r="G15483" s="401"/>
      <c r="H15483" s="401"/>
      <c r="I15483" s="401"/>
      <c r="J15483" s="194"/>
      <c r="K15483" s="194"/>
      <c r="L15483" s="195"/>
      <c r="M15483" s="196"/>
      <c r="N15483" s="197"/>
      <c r="O15483" s="197"/>
      <c r="P15483" s="231"/>
    </row>
    <row r="15484" spans="2:16">
      <c r="B15484" s="351"/>
      <c r="C15484" s="435"/>
      <c r="D15484" s="399"/>
      <c r="E15484" s="400"/>
      <c r="G15484" s="401"/>
      <c r="H15484" s="401"/>
      <c r="I15484" s="401"/>
      <c r="J15484" s="194"/>
      <c r="K15484" s="194"/>
      <c r="L15484" s="195"/>
      <c r="M15484" s="196"/>
      <c r="N15484" s="197"/>
      <c r="O15484" s="197"/>
      <c r="P15484" s="231"/>
    </row>
    <row r="15485" spans="2:16">
      <c r="B15485" s="351"/>
      <c r="C15485" s="435"/>
      <c r="D15485" s="399"/>
      <c r="E15485" s="400"/>
      <c r="G15485" s="401"/>
      <c r="H15485" s="401"/>
      <c r="I15485" s="401"/>
      <c r="J15485" s="194"/>
      <c r="K15485" s="194"/>
      <c r="L15485" s="195"/>
      <c r="M15485" s="196"/>
      <c r="N15485" s="197"/>
      <c r="O15485" s="197"/>
      <c r="P15485" s="231"/>
    </row>
    <row r="15486" spans="2:16">
      <c r="B15486" s="351"/>
      <c r="C15486" s="435"/>
      <c r="D15486" s="399"/>
      <c r="E15486" s="400"/>
      <c r="G15486" s="401"/>
      <c r="H15486" s="401"/>
      <c r="I15486" s="401"/>
      <c r="J15486" s="194"/>
      <c r="K15486" s="194"/>
      <c r="L15486" s="195"/>
      <c r="M15486" s="196"/>
      <c r="N15486" s="197"/>
      <c r="O15486" s="197"/>
      <c r="P15486" s="231"/>
    </row>
    <row r="15487" spans="2:16">
      <c r="B15487" s="351"/>
      <c r="C15487" s="435"/>
      <c r="D15487" s="399"/>
      <c r="E15487" s="400"/>
      <c r="G15487" s="401"/>
      <c r="H15487" s="401"/>
      <c r="I15487" s="401"/>
      <c r="J15487" s="194"/>
      <c r="K15487" s="194"/>
      <c r="L15487" s="195"/>
      <c r="M15487" s="196"/>
      <c r="N15487" s="197"/>
      <c r="O15487" s="197"/>
      <c r="P15487" s="231"/>
    </row>
    <row r="15488" spans="2:16">
      <c r="B15488" s="351"/>
      <c r="C15488" s="435"/>
      <c r="D15488" s="399"/>
      <c r="E15488" s="400"/>
      <c r="G15488" s="401"/>
      <c r="H15488" s="401"/>
      <c r="I15488" s="401"/>
      <c r="J15488" s="194"/>
      <c r="K15488" s="194"/>
      <c r="L15488" s="195"/>
      <c r="M15488" s="196"/>
      <c r="N15488" s="197"/>
      <c r="O15488" s="197"/>
      <c r="P15488" s="231"/>
    </row>
    <row r="15489" spans="2:16">
      <c r="B15489" s="351"/>
      <c r="C15489" s="435"/>
      <c r="D15489" s="399"/>
      <c r="E15489" s="400"/>
      <c r="G15489" s="401"/>
      <c r="H15489" s="401"/>
      <c r="I15489" s="401"/>
      <c r="J15489" s="194"/>
      <c r="K15489" s="194"/>
      <c r="L15489" s="195"/>
      <c r="M15489" s="196"/>
      <c r="N15489" s="197"/>
      <c r="O15489" s="197"/>
      <c r="P15489" s="231"/>
    </row>
    <row r="15490" spans="2:16">
      <c r="B15490" s="351"/>
      <c r="C15490" s="435"/>
      <c r="D15490" s="399"/>
      <c r="E15490" s="400"/>
      <c r="G15490" s="401"/>
      <c r="H15490" s="401"/>
      <c r="I15490" s="401"/>
      <c r="J15490" s="194"/>
      <c r="K15490" s="194"/>
      <c r="L15490" s="195"/>
      <c r="M15490" s="196"/>
      <c r="N15490" s="197"/>
      <c r="O15490" s="197"/>
      <c r="P15490" s="231"/>
    </row>
    <row r="15491" spans="2:16">
      <c r="B15491" s="351"/>
      <c r="C15491" s="435"/>
      <c r="D15491" s="399"/>
      <c r="E15491" s="400"/>
      <c r="G15491" s="401"/>
      <c r="H15491" s="401"/>
      <c r="I15491" s="401"/>
      <c r="J15491" s="194"/>
      <c r="K15491" s="194"/>
      <c r="L15491" s="195"/>
      <c r="M15491" s="196"/>
      <c r="N15491" s="197"/>
      <c r="O15491" s="197"/>
      <c r="P15491" s="231"/>
    </row>
    <row r="15492" spans="2:16">
      <c r="B15492" s="351"/>
      <c r="C15492" s="435"/>
      <c r="D15492" s="399"/>
      <c r="E15492" s="400"/>
      <c r="G15492" s="401"/>
      <c r="H15492" s="401"/>
      <c r="I15492" s="401"/>
      <c r="J15492" s="194"/>
      <c r="K15492" s="194"/>
      <c r="L15492" s="195"/>
      <c r="M15492" s="196"/>
      <c r="N15492" s="197"/>
      <c r="O15492" s="197"/>
      <c r="P15492" s="231"/>
    </row>
    <row r="15493" spans="2:16">
      <c r="B15493" s="351"/>
      <c r="C15493" s="435"/>
      <c r="D15493" s="399"/>
      <c r="E15493" s="400"/>
      <c r="G15493" s="401"/>
      <c r="H15493" s="401"/>
      <c r="I15493" s="401"/>
      <c r="J15493" s="194"/>
      <c r="K15493" s="194"/>
      <c r="L15493" s="195"/>
      <c r="M15493" s="196"/>
      <c r="N15493" s="197"/>
      <c r="O15493" s="197"/>
      <c r="P15493" s="231"/>
    </row>
    <row r="15494" spans="2:16">
      <c r="B15494" s="351"/>
      <c r="C15494" s="435"/>
      <c r="D15494" s="399"/>
      <c r="E15494" s="400"/>
      <c r="G15494" s="401"/>
      <c r="H15494" s="401"/>
      <c r="I15494" s="401"/>
      <c r="J15494" s="194"/>
      <c r="K15494" s="194"/>
      <c r="L15494" s="195"/>
      <c r="M15494" s="196"/>
      <c r="N15494" s="197"/>
      <c r="O15494" s="197"/>
      <c r="P15494" s="231"/>
    </row>
    <row r="15495" spans="2:16">
      <c r="B15495" s="351"/>
      <c r="C15495" s="435"/>
      <c r="D15495" s="399"/>
      <c r="E15495" s="400"/>
      <c r="G15495" s="401"/>
      <c r="H15495" s="401"/>
      <c r="I15495" s="401"/>
      <c r="J15495" s="194"/>
      <c r="K15495" s="194"/>
      <c r="L15495" s="195"/>
      <c r="M15495" s="196"/>
      <c r="N15495" s="197"/>
      <c r="O15495" s="197"/>
      <c r="P15495" s="231"/>
    </row>
    <row r="15496" spans="2:16">
      <c r="B15496" s="351"/>
      <c r="C15496" s="435"/>
      <c r="D15496" s="399"/>
      <c r="E15496" s="400"/>
      <c r="G15496" s="401"/>
      <c r="H15496" s="401"/>
      <c r="I15496" s="401"/>
      <c r="J15496" s="194"/>
      <c r="K15496" s="194"/>
      <c r="L15496" s="195"/>
      <c r="M15496" s="196"/>
      <c r="N15496" s="197"/>
      <c r="O15496" s="197"/>
      <c r="P15496" s="231"/>
    </row>
    <row r="15497" spans="2:16">
      <c r="B15497" s="351"/>
      <c r="C15497" s="435"/>
      <c r="D15497" s="399"/>
      <c r="E15497" s="400"/>
      <c r="G15497" s="401"/>
      <c r="H15497" s="401"/>
      <c r="I15497" s="401"/>
      <c r="J15497" s="194"/>
      <c r="K15497" s="194"/>
      <c r="L15497" s="195"/>
      <c r="M15497" s="196"/>
      <c r="N15497" s="197"/>
      <c r="O15497" s="197"/>
      <c r="P15497" s="231"/>
    </row>
    <row r="15498" spans="2:16">
      <c r="B15498" s="351"/>
      <c r="C15498" s="435"/>
      <c r="D15498" s="399"/>
      <c r="E15498" s="400"/>
      <c r="G15498" s="401"/>
      <c r="H15498" s="401"/>
      <c r="I15498" s="401"/>
      <c r="J15498" s="194"/>
      <c r="K15498" s="194"/>
      <c r="L15498" s="195"/>
      <c r="M15498" s="196"/>
      <c r="N15498" s="197"/>
      <c r="O15498" s="197"/>
      <c r="P15498" s="231"/>
    </row>
    <row r="15499" spans="2:16">
      <c r="B15499" s="351"/>
      <c r="C15499" s="435"/>
      <c r="D15499" s="399"/>
      <c r="E15499" s="400"/>
      <c r="G15499" s="401"/>
      <c r="H15499" s="401"/>
      <c r="I15499" s="401"/>
      <c r="J15499" s="194"/>
      <c r="K15499" s="194"/>
      <c r="L15499" s="195"/>
      <c r="M15499" s="196"/>
      <c r="N15499" s="197"/>
      <c r="O15499" s="197"/>
      <c r="P15499" s="231"/>
    </row>
    <row r="15500" spans="2:16">
      <c r="B15500" s="351"/>
      <c r="C15500" s="435"/>
      <c r="D15500" s="399"/>
      <c r="E15500" s="400"/>
      <c r="G15500" s="401"/>
      <c r="H15500" s="401"/>
      <c r="I15500" s="401"/>
      <c r="J15500" s="194"/>
      <c r="K15500" s="194"/>
      <c r="L15500" s="195"/>
      <c r="M15500" s="196"/>
      <c r="N15500" s="197"/>
      <c r="O15500" s="197"/>
      <c r="P15500" s="231"/>
    </row>
    <row r="15501" spans="2:16">
      <c r="B15501" s="351"/>
      <c r="C15501" s="435"/>
      <c r="D15501" s="399"/>
      <c r="E15501" s="400"/>
      <c r="G15501" s="401"/>
      <c r="H15501" s="401"/>
      <c r="I15501" s="401"/>
      <c r="J15501" s="194"/>
      <c r="K15501" s="194"/>
      <c r="L15501" s="195"/>
      <c r="M15501" s="196"/>
      <c r="N15501" s="197"/>
      <c r="O15501" s="197"/>
      <c r="P15501" s="231"/>
    </row>
    <row r="15502" spans="2:16">
      <c r="B15502" s="351"/>
      <c r="C15502" s="435"/>
      <c r="D15502" s="399"/>
      <c r="E15502" s="400"/>
      <c r="G15502" s="401"/>
      <c r="H15502" s="401"/>
      <c r="I15502" s="401"/>
      <c r="J15502" s="194"/>
      <c r="K15502" s="194"/>
      <c r="L15502" s="195"/>
      <c r="M15502" s="196"/>
      <c r="N15502" s="197"/>
      <c r="O15502" s="197"/>
      <c r="P15502" s="231"/>
    </row>
    <row r="15503" spans="2:16">
      <c r="B15503" s="351"/>
      <c r="C15503" s="435"/>
      <c r="D15503" s="399"/>
      <c r="E15503" s="400"/>
      <c r="G15503" s="401"/>
      <c r="H15503" s="401"/>
      <c r="I15503" s="401"/>
      <c r="J15503" s="194"/>
      <c r="K15503" s="194"/>
      <c r="L15503" s="195"/>
      <c r="M15503" s="196"/>
      <c r="N15503" s="197"/>
      <c r="O15503" s="197"/>
      <c r="P15503" s="231"/>
    </row>
    <row r="15504" spans="2:16">
      <c r="B15504" s="351"/>
      <c r="C15504" s="435"/>
      <c r="D15504" s="399"/>
      <c r="E15504" s="400"/>
      <c r="G15504" s="401"/>
      <c r="H15504" s="401"/>
      <c r="I15504" s="401"/>
      <c r="J15504" s="194"/>
      <c r="K15504" s="194"/>
      <c r="L15504" s="195"/>
      <c r="M15504" s="196"/>
      <c r="N15504" s="197"/>
      <c r="O15504" s="197"/>
      <c r="P15504" s="231"/>
    </row>
    <row r="15505" spans="2:16">
      <c r="B15505" s="351"/>
      <c r="C15505" s="435"/>
      <c r="D15505" s="399"/>
      <c r="E15505" s="400"/>
      <c r="G15505" s="401"/>
      <c r="H15505" s="401"/>
      <c r="I15505" s="401"/>
      <c r="J15505" s="194"/>
      <c r="K15505" s="194"/>
      <c r="L15505" s="195"/>
      <c r="M15505" s="196"/>
      <c r="N15505" s="197"/>
      <c r="O15505" s="197"/>
      <c r="P15505" s="231"/>
    </row>
    <row r="15506" spans="2:16">
      <c r="B15506" s="351"/>
      <c r="C15506" s="435"/>
      <c r="D15506" s="399"/>
      <c r="E15506" s="400"/>
      <c r="G15506" s="401"/>
      <c r="H15506" s="401"/>
      <c r="I15506" s="401"/>
      <c r="J15506" s="194"/>
      <c r="K15506" s="194"/>
      <c r="L15506" s="195"/>
      <c r="M15506" s="196"/>
      <c r="N15506" s="197"/>
      <c r="O15506" s="197"/>
      <c r="P15506" s="231"/>
    </row>
    <row r="15507" spans="2:16">
      <c r="B15507" s="351"/>
      <c r="C15507" s="435"/>
      <c r="D15507" s="399"/>
      <c r="E15507" s="400"/>
      <c r="G15507" s="401"/>
      <c r="H15507" s="401"/>
      <c r="I15507" s="401"/>
      <c r="J15507" s="194"/>
      <c r="K15507" s="194"/>
      <c r="L15507" s="195"/>
      <c r="M15507" s="196"/>
      <c r="N15507" s="197"/>
      <c r="O15507" s="197"/>
      <c r="P15507" s="231"/>
    </row>
    <row r="15508" spans="2:16">
      <c r="B15508" s="351"/>
      <c r="C15508" s="435"/>
      <c r="D15508" s="399"/>
      <c r="E15508" s="400"/>
      <c r="G15508" s="401"/>
      <c r="H15508" s="401"/>
      <c r="I15508" s="401"/>
      <c r="J15508" s="194"/>
      <c r="K15508" s="194"/>
      <c r="L15508" s="195"/>
      <c r="M15508" s="196"/>
      <c r="N15508" s="197"/>
      <c r="O15508" s="197"/>
      <c r="P15508" s="231"/>
    </row>
    <row r="15509" spans="2:16">
      <c r="B15509" s="351"/>
      <c r="C15509" s="435"/>
      <c r="D15509" s="399"/>
      <c r="E15509" s="400"/>
      <c r="G15509" s="401"/>
      <c r="H15509" s="401"/>
      <c r="I15509" s="401"/>
      <c r="J15509" s="194"/>
      <c r="K15509" s="194"/>
      <c r="L15509" s="195"/>
      <c r="M15509" s="196"/>
      <c r="N15509" s="197"/>
      <c r="O15509" s="197"/>
      <c r="P15509" s="231"/>
    </row>
    <row r="15510" spans="2:16">
      <c r="B15510" s="351"/>
      <c r="C15510" s="435"/>
      <c r="D15510" s="399"/>
      <c r="E15510" s="400"/>
      <c r="G15510" s="401"/>
      <c r="H15510" s="401"/>
      <c r="I15510" s="401"/>
      <c r="J15510" s="194"/>
      <c r="K15510" s="194"/>
      <c r="L15510" s="195"/>
      <c r="M15510" s="196"/>
      <c r="N15510" s="197"/>
      <c r="O15510" s="197"/>
      <c r="P15510" s="231"/>
    </row>
    <row r="15511" spans="2:16">
      <c r="B15511" s="351"/>
      <c r="C15511" s="435"/>
      <c r="D15511" s="399"/>
      <c r="E15511" s="400"/>
      <c r="G15511" s="401"/>
      <c r="H15511" s="401"/>
      <c r="I15511" s="401"/>
      <c r="J15511" s="194"/>
      <c r="K15511" s="194"/>
      <c r="L15511" s="195"/>
      <c r="M15511" s="196"/>
      <c r="N15511" s="197"/>
      <c r="O15511" s="197"/>
      <c r="P15511" s="231"/>
    </row>
    <row r="15512" spans="2:16">
      <c r="B15512" s="351"/>
      <c r="C15512" s="435"/>
      <c r="D15512" s="399"/>
      <c r="E15512" s="400"/>
      <c r="G15512" s="401"/>
      <c r="H15512" s="401"/>
      <c r="I15512" s="401"/>
      <c r="J15512" s="194"/>
      <c r="K15512" s="194"/>
      <c r="L15512" s="195"/>
      <c r="M15512" s="196"/>
      <c r="N15512" s="197"/>
      <c r="O15512" s="197"/>
      <c r="P15512" s="231"/>
    </row>
    <row r="15513" spans="2:16">
      <c r="B15513" s="351"/>
      <c r="C15513" s="435"/>
      <c r="D15513" s="399"/>
      <c r="E15513" s="400"/>
      <c r="G15513" s="401"/>
      <c r="H15513" s="401"/>
      <c r="I15513" s="401"/>
      <c r="J15513" s="194"/>
      <c r="K15513" s="194"/>
      <c r="L15513" s="195"/>
      <c r="M15513" s="196"/>
      <c r="N15513" s="197"/>
      <c r="O15513" s="197"/>
      <c r="P15513" s="231"/>
    </row>
    <row r="15514" spans="2:16">
      <c r="B15514" s="351"/>
      <c r="C15514" s="435"/>
      <c r="D15514" s="399"/>
      <c r="E15514" s="400"/>
      <c r="G15514" s="401"/>
      <c r="H15514" s="401"/>
      <c r="I15514" s="401"/>
      <c r="J15514" s="194"/>
      <c r="K15514" s="194"/>
      <c r="L15514" s="195"/>
      <c r="M15514" s="196"/>
      <c r="N15514" s="197"/>
      <c r="O15514" s="197"/>
      <c r="P15514" s="231"/>
    </row>
    <row r="15515" spans="2:16">
      <c r="B15515" s="351"/>
      <c r="C15515" s="435"/>
      <c r="D15515" s="399"/>
      <c r="E15515" s="400"/>
      <c r="G15515" s="401"/>
      <c r="H15515" s="401"/>
      <c r="I15515" s="401"/>
      <c r="J15515" s="194"/>
      <c r="K15515" s="194"/>
      <c r="L15515" s="195"/>
      <c r="M15515" s="196"/>
      <c r="N15515" s="197"/>
      <c r="O15515" s="197"/>
      <c r="P15515" s="231"/>
    </row>
    <row r="15516" spans="2:16">
      <c r="B15516" s="351"/>
      <c r="C15516" s="435"/>
      <c r="D15516" s="399"/>
      <c r="E15516" s="400"/>
      <c r="G15516" s="401"/>
      <c r="H15516" s="401"/>
      <c r="I15516" s="401"/>
      <c r="J15516" s="194"/>
      <c r="K15516" s="194"/>
      <c r="L15516" s="195"/>
      <c r="M15516" s="196"/>
      <c r="N15516" s="197"/>
      <c r="O15516" s="197"/>
      <c r="P15516" s="231"/>
    </row>
    <row r="15517" spans="2:16">
      <c r="B15517" s="351"/>
      <c r="C15517" s="435"/>
      <c r="D15517" s="399"/>
      <c r="E15517" s="400"/>
      <c r="G15517" s="401"/>
      <c r="H15517" s="401"/>
      <c r="I15517" s="401"/>
      <c r="J15517" s="194"/>
      <c r="K15517" s="194"/>
      <c r="L15517" s="195"/>
      <c r="M15517" s="196"/>
      <c r="N15517" s="197"/>
      <c r="O15517" s="197"/>
      <c r="P15517" s="231"/>
    </row>
    <row r="15518" spans="2:16">
      <c r="B15518" s="351"/>
      <c r="C15518" s="435"/>
      <c r="D15518" s="399"/>
      <c r="E15518" s="400"/>
      <c r="G15518" s="401"/>
      <c r="H15518" s="401"/>
      <c r="I15518" s="401"/>
      <c r="J15518" s="194"/>
      <c r="K15518" s="194"/>
      <c r="L15518" s="195"/>
      <c r="M15518" s="196"/>
      <c r="N15518" s="197"/>
      <c r="O15518" s="197"/>
      <c r="P15518" s="231"/>
    </row>
    <row r="15519" spans="2:16">
      <c r="B15519" s="351"/>
      <c r="C15519" s="435"/>
      <c r="D15519" s="399"/>
      <c r="E15519" s="400"/>
      <c r="G15519" s="401"/>
      <c r="H15519" s="401"/>
      <c r="I15519" s="401"/>
      <c r="J15519" s="194"/>
      <c r="K15519" s="194"/>
      <c r="L15519" s="195"/>
      <c r="M15519" s="196"/>
      <c r="N15519" s="197"/>
      <c r="O15519" s="197"/>
      <c r="P15519" s="231"/>
    </row>
    <row r="15520" spans="2:16">
      <c r="B15520" s="351"/>
      <c r="C15520" s="435"/>
      <c r="D15520" s="399"/>
      <c r="E15520" s="400"/>
      <c r="G15520" s="401"/>
      <c r="H15520" s="401"/>
      <c r="I15520" s="401"/>
      <c r="J15520" s="194"/>
      <c r="K15520" s="194"/>
      <c r="L15520" s="195"/>
      <c r="M15520" s="196"/>
      <c r="N15520" s="197"/>
      <c r="O15520" s="197"/>
      <c r="P15520" s="231"/>
    </row>
    <row r="15521" spans="2:16">
      <c r="B15521" s="351"/>
      <c r="C15521" s="435"/>
      <c r="D15521" s="399"/>
      <c r="E15521" s="400"/>
      <c r="G15521" s="401"/>
      <c r="H15521" s="401"/>
      <c r="I15521" s="401"/>
      <c r="J15521" s="194"/>
      <c r="K15521" s="194"/>
      <c r="L15521" s="195"/>
      <c r="M15521" s="196"/>
      <c r="N15521" s="197"/>
      <c r="O15521" s="197"/>
      <c r="P15521" s="231"/>
    </row>
    <row r="15522" spans="2:16">
      <c r="B15522" s="351"/>
      <c r="C15522" s="435"/>
      <c r="D15522" s="399"/>
      <c r="E15522" s="400"/>
      <c r="G15522" s="401"/>
      <c r="H15522" s="401"/>
      <c r="I15522" s="401"/>
      <c r="J15522" s="194"/>
      <c r="K15522" s="194"/>
      <c r="L15522" s="195"/>
      <c r="M15522" s="196"/>
      <c r="N15522" s="197"/>
      <c r="O15522" s="197"/>
      <c r="P15522" s="231"/>
    </row>
    <row r="15523" spans="2:16">
      <c r="B15523" s="351"/>
      <c r="C15523" s="435"/>
      <c r="D15523" s="399"/>
      <c r="E15523" s="400"/>
      <c r="G15523" s="401"/>
      <c r="H15523" s="401"/>
      <c r="I15523" s="401"/>
      <c r="J15523" s="194"/>
      <c r="K15523" s="194"/>
      <c r="L15523" s="195"/>
      <c r="M15523" s="196"/>
      <c r="N15523" s="197"/>
      <c r="O15523" s="197"/>
      <c r="P15523" s="231"/>
    </row>
    <row r="15524" spans="2:16">
      <c r="B15524" s="402"/>
      <c r="C15524" s="436"/>
      <c r="D15524" s="404"/>
      <c r="E15524" s="405"/>
      <c r="G15524" s="406"/>
      <c r="H15524" s="406"/>
      <c r="I15524" s="406"/>
      <c r="J15524" s="194"/>
      <c r="K15524" s="194"/>
      <c r="L15524" s="195"/>
      <c r="M15524" s="196"/>
      <c r="N15524" s="197"/>
      <c r="O15524" s="197"/>
      <c r="P15524" s="221"/>
    </row>
    <row r="15525" spans="2:16">
      <c r="B15525" s="351"/>
      <c r="C15525" s="435"/>
      <c r="D15525" s="399"/>
      <c r="E15525" s="400"/>
      <c r="G15525" s="401"/>
      <c r="H15525" s="401"/>
      <c r="I15525" s="401"/>
      <c r="J15525" s="194"/>
      <c r="K15525" s="194"/>
      <c r="L15525" s="195"/>
      <c r="M15525" s="196"/>
      <c r="N15525" s="197"/>
      <c r="O15525" s="197"/>
      <c r="P15525" s="231"/>
    </row>
    <row r="15526" spans="2:16">
      <c r="B15526" s="351"/>
      <c r="C15526" s="435"/>
      <c r="D15526" s="399"/>
      <c r="E15526" s="400"/>
      <c r="G15526" s="401"/>
      <c r="H15526" s="401"/>
      <c r="I15526" s="401"/>
      <c r="J15526" s="194"/>
      <c r="K15526" s="194"/>
      <c r="L15526" s="195"/>
      <c r="M15526" s="196"/>
      <c r="N15526" s="197"/>
      <c r="O15526" s="197"/>
      <c r="P15526" s="231"/>
    </row>
    <row r="15527" spans="2:16">
      <c r="B15527" s="351"/>
      <c r="C15527" s="435"/>
      <c r="D15527" s="399"/>
      <c r="E15527" s="400"/>
      <c r="G15527" s="401"/>
      <c r="H15527" s="401"/>
      <c r="I15527" s="401"/>
      <c r="J15527" s="194"/>
      <c r="K15527" s="194"/>
      <c r="L15527" s="195"/>
      <c r="M15527" s="196"/>
      <c r="N15527" s="197"/>
      <c r="O15527" s="197"/>
      <c r="P15527" s="231"/>
    </row>
    <row r="15528" spans="2:16">
      <c r="B15528" s="351"/>
      <c r="C15528" s="435"/>
      <c r="D15528" s="399"/>
      <c r="E15528" s="400"/>
      <c r="G15528" s="401"/>
      <c r="H15528" s="401"/>
      <c r="I15528" s="401"/>
      <c r="J15528" s="194"/>
      <c r="K15528" s="194"/>
      <c r="L15528" s="195"/>
      <c r="M15528" s="196"/>
      <c r="N15528" s="197"/>
      <c r="O15528" s="197"/>
      <c r="P15528" s="231"/>
    </row>
    <row r="15529" spans="2:16">
      <c r="B15529" s="351"/>
      <c r="C15529" s="435"/>
      <c r="D15529" s="399"/>
      <c r="E15529" s="400"/>
      <c r="G15529" s="401"/>
      <c r="H15529" s="401"/>
      <c r="I15529" s="401"/>
      <c r="J15529" s="194"/>
      <c r="K15529" s="194"/>
      <c r="L15529" s="195"/>
      <c r="M15529" s="196"/>
      <c r="N15529" s="197"/>
      <c r="O15529" s="197"/>
      <c r="P15529" s="231"/>
    </row>
    <row r="15530" spans="2:16">
      <c r="B15530" s="351"/>
      <c r="C15530" s="435"/>
      <c r="D15530" s="399"/>
      <c r="E15530" s="400"/>
      <c r="G15530" s="401"/>
      <c r="H15530" s="401"/>
      <c r="I15530" s="401"/>
      <c r="J15530" s="194"/>
      <c r="K15530" s="194"/>
      <c r="L15530" s="195"/>
      <c r="M15530" s="196"/>
      <c r="N15530" s="197"/>
      <c r="O15530" s="197"/>
      <c r="P15530" s="231"/>
    </row>
    <row r="15531" spans="2:16">
      <c r="B15531" s="351"/>
      <c r="C15531" s="435"/>
      <c r="D15531" s="399"/>
      <c r="E15531" s="400"/>
      <c r="G15531" s="401"/>
      <c r="H15531" s="401"/>
      <c r="I15531" s="401"/>
      <c r="J15531" s="194"/>
      <c r="K15531" s="194"/>
      <c r="L15531" s="195"/>
      <c r="M15531" s="196"/>
      <c r="N15531" s="197"/>
      <c r="O15531" s="197"/>
      <c r="P15531" s="231"/>
    </row>
    <row r="15532" spans="2:16">
      <c r="B15532" s="351"/>
      <c r="C15532" s="435"/>
      <c r="D15532" s="399"/>
      <c r="E15532" s="400"/>
      <c r="G15532" s="401"/>
      <c r="H15532" s="401"/>
      <c r="I15532" s="401"/>
      <c r="J15532" s="194"/>
      <c r="K15532" s="194"/>
      <c r="L15532" s="195"/>
      <c r="M15532" s="196"/>
      <c r="N15532" s="197"/>
      <c r="O15532" s="197"/>
      <c r="P15532" s="231"/>
    </row>
    <row r="15533" spans="2:16">
      <c r="B15533" s="351"/>
      <c r="C15533" s="435"/>
      <c r="D15533" s="399"/>
      <c r="E15533" s="400"/>
      <c r="G15533" s="401"/>
      <c r="H15533" s="401"/>
      <c r="I15533" s="401"/>
      <c r="J15533" s="194"/>
      <c r="K15533" s="194"/>
      <c r="L15533" s="195"/>
      <c r="M15533" s="196"/>
      <c r="N15533" s="197"/>
      <c r="O15533" s="197"/>
      <c r="P15533" s="231"/>
    </row>
    <row r="15534" spans="2:16">
      <c r="B15534" s="351"/>
      <c r="C15534" s="435"/>
      <c r="D15534" s="399"/>
      <c r="E15534" s="400"/>
      <c r="G15534" s="401"/>
      <c r="H15534" s="401"/>
      <c r="I15534" s="401"/>
      <c r="J15534" s="194"/>
      <c r="K15534" s="194"/>
      <c r="L15534" s="195"/>
      <c r="M15534" s="196"/>
      <c r="N15534" s="197"/>
      <c r="O15534" s="197"/>
      <c r="P15534" s="231"/>
    </row>
    <row r="15535" spans="2:16">
      <c r="B15535" s="351"/>
      <c r="C15535" s="435"/>
      <c r="D15535" s="399"/>
      <c r="E15535" s="400"/>
      <c r="G15535" s="401"/>
      <c r="H15535" s="401"/>
      <c r="I15535" s="401"/>
      <c r="J15535" s="194"/>
      <c r="K15535" s="194"/>
      <c r="L15535" s="195"/>
      <c r="M15535" s="196"/>
      <c r="N15535" s="197"/>
      <c r="O15535" s="197"/>
      <c r="P15535" s="231"/>
    </row>
    <row r="15536" spans="2:16">
      <c r="B15536" s="351"/>
      <c r="C15536" s="435"/>
      <c r="D15536" s="399"/>
      <c r="E15536" s="400"/>
      <c r="G15536" s="401"/>
      <c r="H15536" s="401"/>
      <c r="I15536" s="401"/>
      <c r="J15536" s="194"/>
      <c r="K15536" s="194"/>
      <c r="L15536" s="195"/>
      <c r="M15536" s="196"/>
      <c r="N15536" s="197"/>
      <c r="O15536" s="197"/>
      <c r="P15536" s="231"/>
    </row>
    <row r="15537" spans="2:16">
      <c r="B15537" s="351"/>
      <c r="C15537" s="435"/>
      <c r="D15537" s="399"/>
      <c r="E15537" s="400"/>
      <c r="G15537" s="401"/>
      <c r="H15537" s="401"/>
      <c r="I15537" s="401"/>
      <c r="J15537" s="194"/>
      <c r="K15537" s="194"/>
      <c r="L15537" s="195"/>
      <c r="M15537" s="196"/>
      <c r="N15537" s="197"/>
      <c r="O15537" s="197"/>
      <c r="P15537" s="231"/>
    </row>
    <row r="15538" spans="2:16">
      <c r="B15538" s="351"/>
      <c r="C15538" s="435"/>
      <c r="D15538" s="399"/>
      <c r="E15538" s="400"/>
      <c r="G15538" s="401"/>
      <c r="H15538" s="401"/>
      <c r="I15538" s="401"/>
      <c r="J15538" s="194"/>
      <c r="K15538" s="194"/>
      <c r="L15538" s="195"/>
      <c r="M15538" s="196"/>
      <c r="N15538" s="197"/>
      <c r="O15538" s="197"/>
      <c r="P15538" s="231"/>
    </row>
    <row r="15539" spans="2:16">
      <c r="B15539" s="351"/>
      <c r="C15539" s="435"/>
      <c r="D15539" s="399"/>
      <c r="E15539" s="400"/>
      <c r="G15539" s="401"/>
      <c r="H15539" s="401"/>
      <c r="I15539" s="401"/>
      <c r="J15539" s="194"/>
      <c r="K15539" s="194"/>
      <c r="L15539" s="195"/>
      <c r="M15539" s="196"/>
      <c r="N15539" s="197"/>
      <c r="O15539" s="197"/>
      <c r="P15539" s="231"/>
    </row>
    <row r="15540" spans="2:16">
      <c r="B15540" s="351"/>
      <c r="C15540" s="435"/>
      <c r="D15540" s="399"/>
      <c r="E15540" s="400"/>
      <c r="G15540" s="401"/>
      <c r="H15540" s="401"/>
      <c r="I15540" s="401"/>
      <c r="J15540" s="194"/>
      <c r="K15540" s="194"/>
      <c r="L15540" s="195"/>
      <c r="M15540" s="196"/>
      <c r="N15540" s="197"/>
      <c r="O15540" s="197"/>
      <c r="P15540" s="231"/>
    </row>
    <row r="15541" spans="2:16">
      <c r="B15541" s="351"/>
      <c r="C15541" s="435"/>
      <c r="D15541" s="399"/>
      <c r="E15541" s="400"/>
      <c r="G15541" s="401"/>
      <c r="H15541" s="401"/>
      <c r="I15541" s="401"/>
      <c r="J15541" s="194"/>
      <c r="K15541" s="194"/>
      <c r="L15541" s="195"/>
      <c r="M15541" s="196"/>
      <c r="N15541" s="197"/>
      <c r="O15541" s="197"/>
      <c r="P15541" s="231"/>
    </row>
    <row r="15542" spans="2:16">
      <c r="B15542" s="351"/>
      <c r="C15542" s="435"/>
      <c r="D15542" s="399"/>
      <c r="E15542" s="400"/>
      <c r="G15542" s="401"/>
      <c r="H15542" s="401"/>
      <c r="I15542" s="401"/>
      <c r="J15542" s="194"/>
      <c r="K15542" s="194"/>
      <c r="L15542" s="195"/>
      <c r="M15542" s="196"/>
      <c r="N15542" s="197"/>
      <c r="O15542" s="197"/>
      <c r="P15542" s="231"/>
    </row>
    <row r="15543" spans="2:16">
      <c r="B15543" s="351"/>
      <c r="C15543" s="435"/>
      <c r="D15543" s="399"/>
      <c r="E15543" s="400"/>
      <c r="G15543" s="401"/>
      <c r="H15543" s="401"/>
      <c r="I15543" s="401"/>
      <c r="J15543" s="194"/>
      <c r="K15543" s="194"/>
      <c r="L15543" s="195"/>
      <c r="M15543" s="196"/>
      <c r="N15543" s="197"/>
      <c r="O15543" s="197"/>
      <c r="P15543" s="231"/>
    </row>
    <row r="15544" spans="2:16">
      <c r="B15544" s="351"/>
      <c r="C15544" s="435"/>
      <c r="D15544" s="399"/>
      <c r="E15544" s="400"/>
      <c r="G15544" s="401"/>
      <c r="H15544" s="401"/>
      <c r="I15544" s="401"/>
      <c r="J15544" s="194"/>
      <c r="K15544" s="194"/>
      <c r="L15544" s="195"/>
      <c r="M15544" s="196"/>
      <c r="N15544" s="197"/>
      <c r="O15544" s="197"/>
      <c r="P15544" s="231"/>
    </row>
    <row r="15545" spans="2:16">
      <c r="B15545" s="351"/>
      <c r="C15545" s="435"/>
      <c r="D15545" s="399"/>
      <c r="E15545" s="400"/>
      <c r="G15545" s="401"/>
      <c r="H15545" s="401"/>
      <c r="I15545" s="401"/>
      <c r="J15545" s="194"/>
      <c r="K15545" s="194"/>
      <c r="L15545" s="195"/>
      <c r="M15545" s="196"/>
      <c r="N15545" s="197"/>
      <c r="O15545" s="197"/>
      <c r="P15545" s="231"/>
    </row>
    <row r="15546" spans="2:16">
      <c r="B15546" s="351"/>
      <c r="C15546" s="435"/>
      <c r="D15546" s="399"/>
      <c r="E15546" s="400"/>
      <c r="G15546" s="401"/>
      <c r="H15546" s="401"/>
      <c r="I15546" s="401"/>
      <c r="J15546" s="194"/>
      <c r="K15546" s="194"/>
      <c r="L15546" s="195"/>
      <c r="M15546" s="196"/>
      <c r="N15546" s="197"/>
      <c r="O15546" s="197"/>
      <c r="P15546" s="231"/>
    </row>
    <row r="15547" spans="2:16">
      <c r="B15547" s="351"/>
      <c r="C15547" s="435"/>
      <c r="D15547" s="399"/>
      <c r="E15547" s="400"/>
      <c r="G15547" s="401"/>
      <c r="H15547" s="401"/>
      <c r="I15547" s="401"/>
      <c r="J15547" s="194"/>
      <c r="K15547" s="194"/>
      <c r="L15547" s="195"/>
      <c r="M15547" s="196"/>
      <c r="N15547" s="197"/>
      <c r="O15547" s="197"/>
      <c r="P15547" s="231"/>
    </row>
    <row r="15548" spans="2:16">
      <c r="B15548" s="351"/>
      <c r="C15548" s="435"/>
      <c r="D15548" s="399"/>
      <c r="E15548" s="400"/>
      <c r="G15548" s="401"/>
      <c r="H15548" s="401"/>
      <c r="I15548" s="401"/>
      <c r="J15548" s="194"/>
      <c r="K15548" s="194"/>
      <c r="L15548" s="195"/>
      <c r="M15548" s="196"/>
      <c r="N15548" s="197"/>
      <c r="O15548" s="197"/>
      <c r="P15548" s="231"/>
    </row>
    <row r="15549" spans="2:16">
      <c r="B15549" s="351"/>
      <c r="C15549" s="435"/>
      <c r="D15549" s="399"/>
      <c r="E15549" s="400"/>
      <c r="G15549" s="401"/>
      <c r="H15549" s="401"/>
      <c r="I15549" s="401"/>
      <c r="J15549" s="194"/>
      <c r="K15549" s="194"/>
      <c r="L15549" s="195"/>
      <c r="M15549" s="196"/>
      <c r="N15549" s="197"/>
      <c r="O15549" s="197"/>
      <c r="P15549" s="231"/>
    </row>
    <row r="15550" spans="2:16">
      <c r="B15550" s="351"/>
      <c r="C15550" s="435"/>
      <c r="D15550" s="399"/>
      <c r="E15550" s="400"/>
      <c r="G15550" s="401"/>
      <c r="H15550" s="401"/>
      <c r="I15550" s="401"/>
      <c r="J15550" s="194"/>
      <c r="K15550" s="194"/>
      <c r="L15550" s="195"/>
      <c r="M15550" s="196"/>
      <c r="N15550" s="197"/>
      <c r="O15550" s="197"/>
      <c r="P15550" s="231"/>
    </row>
    <row r="15551" spans="2:16">
      <c r="B15551" s="351"/>
      <c r="C15551" s="435"/>
      <c r="D15551" s="399"/>
      <c r="E15551" s="400"/>
      <c r="G15551" s="401"/>
      <c r="H15551" s="401"/>
      <c r="I15551" s="401"/>
      <c r="J15551" s="194"/>
      <c r="K15551" s="194"/>
      <c r="L15551" s="195"/>
      <c r="M15551" s="196"/>
      <c r="N15551" s="197"/>
      <c r="O15551" s="197"/>
      <c r="P15551" s="231"/>
    </row>
    <row r="15552" spans="2:16">
      <c r="B15552" s="351"/>
      <c r="C15552" s="435"/>
      <c r="D15552" s="399"/>
      <c r="E15552" s="400"/>
      <c r="G15552" s="401"/>
      <c r="H15552" s="401"/>
      <c r="I15552" s="401"/>
      <c r="J15552" s="194"/>
      <c r="K15552" s="194"/>
      <c r="L15552" s="195"/>
      <c r="M15552" s="196"/>
      <c r="N15552" s="197"/>
      <c r="O15552" s="197"/>
      <c r="P15552" s="231"/>
    </row>
    <row r="15553" spans="2:16">
      <c r="B15553" s="351"/>
      <c r="C15553" s="435"/>
      <c r="D15553" s="399"/>
      <c r="E15553" s="400"/>
      <c r="G15553" s="401"/>
      <c r="H15553" s="401"/>
      <c r="I15553" s="401"/>
      <c r="J15553" s="194"/>
      <c r="K15553" s="194"/>
      <c r="L15553" s="195"/>
      <c r="M15553" s="196"/>
      <c r="N15553" s="197"/>
      <c r="O15553" s="197"/>
      <c r="P15553" s="231"/>
    </row>
    <row r="15554" spans="2:16">
      <c r="B15554" s="351"/>
      <c r="C15554" s="435"/>
      <c r="D15554" s="399"/>
      <c r="E15554" s="400"/>
      <c r="G15554" s="401"/>
      <c r="H15554" s="401"/>
      <c r="I15554" s="401"/>
      <c r="J15554" s="194"/>
      <c r="K15554" s="194"/>
      <c r="L15554" s="195"/>
      <c r="M15554" s="196"/>
      <c r="N15554" s="197"/>
      <c r="O15554" s="197"/>
      <c r="P15554" s="231"/>
    </row>
    <row r="15555" spans="2:16">
      <c r="B15555" s="351"/>
      <c r="C15555" s="435"/>
      <c r="D15555" s="399"/>
      <c r="E15555" s="400"/>
      <c r="G15555" s="401"/>
      <c r="H15555" s="401"/>
      <c r="I15555" s="401"/>
      <c r="J15555" s="194"/>
      <c r="K15555" s="194"/>
      <c r="L15555" s="195"/>
      <c r="M15555" s="196"/>
      <c r="N15555" s="197"/>
      <c r="O15555" s="197"/>
      <c r="P15555" s="231"/>
    </row>
    <row r="15556" spans="2:16">
      <c r="B15556" s="351"/>
      <c r="C15556" s="435"/>
      <c r="D15556" s="399"/>
      <c r="E15556" s="400"/>
      <c r="G15556" s="401"/>
      <c r="H15556" s="401"/>
      <c r="I15556" s="401"/>
      <c r="J15556" s="194"/>
      <c r="K15556" s="194"/>
      <c r="L15556" s="195"/>
      <c r="M15556" s="196"/>
      <c r="N15556" s="197"/>
      <c r="O15556" s="197"/>
      <c r="P15556" s="231"/>
    </row>
    <row r="15557" spans="2:16">
      <c r="B15557" s="351"/>
      <c r="C15557" s="435"/>
      <c r="D15557" s="399"/>
      <c r="E15557" s="400"/>
      <c r="G15557" s="401"/>
      <c r="H15557" s="401"/>
      <c r="I15557" s="401"/>
      <c r="J15557" s="194"/>
      <c r="K15557" s="194"/>
      <c r="L15557" s="195"/>
      <c r="M15557" s="196"/>
      <c r="N15557" s="197"/>
      <c r="O15557" s="197"/>
      <c r="P15557" s="231"/>
    </row>
    <row r="15558" spans="2:16">
      <c r="B15558" s="351"/>
      <c r="C15558" s="435"/>
      <c r="D15558" s="399"/>
      <c r="E15558" s="400"/>
      <c r="G15558" s="401"/>
      <c r="H15558" s="401"/>
      <c r="I15558" s="401"/>
      <c r="J15558" s="194"/>
      <c r="K15558" s="194"/>
      <c r="L15558" s="195"/>
      <c r="M15558" s="196"/>
      <c r="N15558" s="197"/>
      <c r="O15558" s="197"/>
      <c r="P15558" s="231"/>
    </row>
    <row r="15559" spans="2:16">
      <c r="B15559" s="351"/>
      <c r="C15559" s="435"/>
      <c r="D15559" s="399"/>
      <c r="E15559" s="400"/>
      <c r="G15559" s="401"/>
      <c r="H15559" s="401"/>
      <c r="I15559" s="401"/>
      <c r="J15559" s="194"/>
      <c r="K15559" s="194"/>
      <c r="L15559" s="195"/>
      <c r="M15559" s="196"/>
      <c r="N15559" s="197"/>
      <c r="O15559" s="197"/>
      <c r="P15559" s="231"/>
    </row>
    <row r="15560" spans="2:16">
      <c r="B15560" s="351"/>
      <c r="C15560" s="435"/>
      <c r="D15560" s="399"/>
      <c r="E15560" s="400"/>
      <c r="G15560" s="401"/>
      <c r="H15560" s="401"/>
      <c r="I15560" s="401"/>
      <c r="J15560" s="194"/>
      <c r="K15560" s="194"/>
      <c r="L15560" s="195"/>
      <c r="M15560" s="196"/>
      <c r="N15560" s="197"/>
      <c r="O15560" s="197"/>
      <c r="P15560" s="231"/>
    </row>
    <row r="15561" spans="2:16">
      <c r="B15561" s="351"/>
      <c r="C15561" s="435"/>
      <c r="D15561" s="399"/>
      <c r="E15561" s="400"/>
      <c r="G15561" s="401"/>
      <c r="H15561" s="401"/>
      <c r="I15561" s="401"/>
      <c r="J15561" s="194"/>
      <c r="K15561" s="194"/>
      <c r="L15561" s="195"/>
      <c r="M15561" s="196"/>
      <c r="N15561" s="197"/>
      <c r="O15561" s="197"/>
      <c r="P15561" s="231"/>
    </row>
    <row r="15562" spans="2:16">
      <c r="B15562" s="351"/>
      <c r="C15562" s="435"/>
      <c r="D15562" s="399"/>
      <c r="E15562" s="400"/>
      <c r="G15562" s="401"/>
      <c r="H15562" s="401"/>
      <c r="I15562" s="401"/>
      <c r="J15562" s="194"/>
      <c r="K15562" s="194"/>
      <c r="L15562" s="195"/>
      <c r="M15562" s="196"/>
      <c r="N15562" s="197"/>
      <c r="O15562" s="197"/>
      <c r="P15562" s="231"/>
    </row>
    <row r="15563" spans="2:16">
      <c r="B15563" s="351"/>
      <c r="C15563" s="435"/>
      <c r="D15563" s="399"/>
      <c r="E15563" s="400"/>
      <c r="G15563" s="401"/>
      <c r="H15563" s="401"/>
      <c r="I15563" s="401"/>
      <c r="J15563" s="194"/>
      <c r="K15563" s="194"/>
      <c r="L15563" s="195"/>
      <c r="M15563" s="196"/>
      <c r="N15563" s="197"/>
      <c r="O15563" s="197"/>
      <c r="P15563" s="231"/>
    </row>
    <row r="15564" spans="2:16">
      <c r="B15564" s="351"/>
      <c r="C15564" s="435"/>
      <c r="D15564" s="399"/>
      <c r="E15564" s="400"/>
      <c r="G15564" s="401"/>
      <c r="H15564" s="401"/>
      <c r="I15564" s="401"/>
      <c r="J15564" s="194"/>
      <c r="K15564" s="194"/>
      <c r="L15564" s="195"/>
      <c r="M15564" s="196"/>
      <c r="N15564" s="197"/>
      <c r="O15564" s="197"/>
      <c r="P15564" s="231"/>
    </row>
    <row r="15565" spans="2:16">
      <c r="B15565" s="351"/>
      <c r="C15565" s="435"/>
      <c r="D15565" s="399"/>
      <c r="E15565" s="400"/>
      <c r="G15565" s="401"/>
      <c r="H15565" s="401"/>
      <c r="I15565" s="401"/>
      <c r="J15565" s="194"/>
      <c r="K15565" s="194"/>
      <c r="L15565" s="195"/>
      <c r="M15565" s="196"/>
      <c r="N15565" s="197"/>
      <c r="O15565" s="197"/>
      <c r="P15565" s="231"/>
    </row>
    <row r="15566" spans="2:16">
      <c r="B15566" s="351"/>
      <c r="C15566" s="435"/>
      <c r="D15566" s="399"/>
      <c r="E15566" s="400"/>
      <c r="G15566" s="401"/>
      <c r="H15566" s="401"/>
      <c r="I15566" s="401"/>
      <c r="J15566" s="194"/>
      <c r="K15566" s="194"/>
      <c r="L15566" s="195"/>
      <c r="M15566" s="196"/>
      <c r="N15566" s="197"/>
      <c r="O15566" s="197"/>
      <c r="P15566" s="231"/>
    </row>
    <row r="15567" spans="2:16">
      <c r="B15567" s="351"/>
      <c r="C15567" s="435"/>
      <c r="D15567" s="399"/>
      <c r="E15567" s="400"/>
      <c r="G15567" s="401"/>
      <c r="H15567" s="401"/>
      <c r="I15567" s="401"/>
      <c r="J15567" s="194"/>
      <c r="K15567" s="194"/>
      <c r="L15567" s="195"/>
      <c r="M15567" s="196"/>
      <c r="N15567" s="197"/>
      <c r="O15567" s="197"/>
      <c r="P15567" s="231"/>
    </row>
    <row r="15568" spans="2:16">
      <c r="B15568" s="351"/>
      <c r="C15568" s="435"/>
      <c r="D15568" s="399"/>
      <c r="E15568" s="400"/>
      <c r="G15568" s="401"/>
      <c r="H15568" s="401"/>
      <c r="I15568" s="401"/>
      <c r="J15568" s="194"/>
      <c r="K15568" s="194"/>
      <c r="L15568" s="195"/>
      <c r="M15568" s="196"/>
      <c r="N15568" s="197"/>
      <c r="O15568" s="197"/>
      <c r="P15568" s="231"/>
    </row>
    <row r="15569" spans="2:16">
      <c r="B15569" s="351"/>
      <c r="C15569" s="435"/>
      <c r="D15569" s="399"/>
      <c r="E15569" s="400"/>
      <c r="G15569" s="401"/>
      <c r="H15569" s="401"/>
      <c r="I15569" s="401"/>
      <c r="J15569" s="194"/>
      <c r="K15569" s="194"/>
      <c r="L15569" s="195"/>
      <c r="M15569" s="196"/>
      <c r="N15569" s="197"/>
      <c r="O15569" s="197"/>
      <c r="P15569" s="231"/>
    </row>
    <row r="15570" spans="2:16">
      <c r="B15570" s="351"/>
      <c r="C15570" s="435"/>
      <c r="D15570" s="399"/>
      <c r="E15570" s="400"/>
      <c r="G15570" s="401"/>
      <c r="H15570" s="401"/>
      <c r="I15570" s="401"/>
      <c r="J15570" s="194"/>
      <c r="K15570" s="194"/>
      <c r="L15570" s="195"/>
      <c r="M15570" s="196"/>
      <c r="N15570" s="197"/>
      <c r="O15570" s="197"/>
      <c r="P15570" s="231"/>
    </row>
    <row r="15571" spans="2:16">
      <c r="B15571" s="351"/>
      <c r="C15571" s="435"/>
      <c r="D15571" s="399"/>
      <c r="E15571" s="400"/>
      <c r="G15571" s="401"/>
      <c r="H15571" s="401"/>
      <c r="I15571" s="401"/>
      <c r="J15571" s="194"/>
      <c r="K15571" s="194"/>
      <c r="L15571" s="195"/>
      <c r="M15571" s="196"/>
      <c r="N15571" s="197"/>
      <c r="O15571" s="197"/>
      <c r="P15571" s="231"/>
    </row>
    <row r="15572" spans="2:16">
      <c r="B15572" s="351"/>
      <c r="C15572" s="435"/>
      <c r="D15572" s="399"/>
      <c r="E15572" s="400"/>
      <c r="G15572" s="401"/>
      <c r="H15572" s="401"/>
      <c r="I15572" s="401"/>
      <c r="J15572" s="194"/>
      <c r="K15572" s="194"/>
      <c r="L15572" s="195"/>
      <c r="M15572" s="196"/>
      <c r="N15572" s="197"/>
      <c r="O15572" s="197"/>
      <c r="P15572" s="231"/>
    </row>
    <row r="15573" spans="2:16">
      <c r="B15573" s="351"/>
      <c r="C15573" s="435"/>
      <c r="D15573" s="399"/>
      <c r="E15573" s="400"/>
      <c r="G15573" s="401"/>
      <c r="H15573" s="401"/>
      <c r="I15573" s="401"/>
      <c r="J15573" s="194"/>
      <c r="K15573" s="194"/>
      <c r="L15573" s="195"/>
      <c r="M15573" s="196"/>
      <c r="N15573" s="197"/>
      <c r="O15573" s="197"/>
      <c r="P15573" s="231"/>
    </row>
    <row r="15574" spans="2:16">
      <c r="B15574" s="351"/>
      <c r="C15574" s="435"/>
      <c r="D15574" s="399"/>
      <c r="E15574" s="400"/>
      <c r="G15574" s="401"/>
      <c r="H15574" s="401"/>
      <c r="I15574" s="401"/>
      <c r="J15574" s="194"/>
      <c r="K15574" s="194"/>
      <c r="L15574" s="195"/>
      <c r="M15574" s="196"/>
      <c r="N15574" s="197"/>
      <c r="O15574" s="197"/>
      <c r="P15574" s="231"/>
    </row>
    <row r="15575" spans="2:16">
      <c r="B15575" s="351"/>
      <c r="C15575" s="435"/>
      <c r="D15575" s="399"/>
      <c r="E15575" s="400"/>
      <c r="G15575" s="401"/>
      <c r="H15575" s="401"/>
      <c r="I15575" s="401"/>
      <c r="J15575" s="194"/>
      <c r="K15575" s="194"/>
      <c r="L15575" s="195"/>
      <c r="M15575" s="196"/>
      <c r="N15575" s="197"/>
      <c r="O15575" s="197"/>
      <c r="P15575" s="231"/>
    </row>
    <row r="15576" spans="2:16">
      <c r="B15576" s="351"/>
      <c r="C15576" s="435"/>
      <c r="D15576" s="399"/>
      <c r="E15576" s="400"/>
      <c r="G15576" s="401"/>
      <c r="H15576" s="401"/>
      <c r="I15576" s="401"/>
      <c r="J15576" s="194"/>
      <c r="K15576" s="194"/>
      <c r="L15576" s="195"/>
      <c r="M15576" s="196"/>
      <c r="N15576" s="197"/>
      <c r="O15576" s="197"/>
      <c r="P15576" s="231"/>
    </row>
    <row r="15577" spans="2:16">
      <c r="B15577" s="351"/>
      <c r="C15577" s="435"/>
      <c r="D15577" s="399"/>
      <c r="E15577" s="400"/>
      <c r="G15577" s="401"/>
      <c r="H15577" s="401"/>
      <c r="I15577" s="401"/>
      <c r="J15577" s="194"/>
      <c r="K15577" s="194"/>
      <c r="L15577" s="195"/>
      <c r="M15577" s="196"/>
      <c r="N15577" s="197"/>
      <c r="O15577" s="197"/>
      <c r="P15577" s="231"/>
    </row>
    <row r="15578" spans="2:16">
      <c r="B15578" s="351"/>
      <c r="C15578" s="435"/>
      <c r="D15578" s="399"/>
      <c r="E15578" s="400"/>
      <c r="G15578" s="401"/>
      <c r="H15578" s="401"/>
      <c r="I15578" s="401"/>
      <c r="J15578" s="194"/>
      <c r="K15578" s="194"/>
      <c r="L15578" s="195"/>
      <c r="M15578" s="196"/>
      <c r="N15578" s="197"/>
      <c r="O15578" s="197"/>
      <c r="P15578" s="231"/>
    </row>
    <row r="15579" spans="2:16">
      <c r="B15579" s="351"/>
      <c r="C15579" s="435"/>
      <c r="D15579" s="399"/>
      <c r="E15579" s="400"/>
      <c r="G15579" s="401"/>
      <c r="H15579" s="401"/>
      <c r="I15579" s="401"/>
      <c r="J15579" s="194"/>
      <c r="K15579" s="194"/>
      <c r="L15579" s="195"/>
      <c r="M15579" s="196"/>
      <c r="N15579" s="197"/>
      <c r="O15579" s="197"/>
      <c r="P15579" s="231"/>
    </row>
    <row r="15580" spans="2:16">
      <c r="B15580" s="351"/>
      <c r="C15580" s="435"/>
      <c r="D15580" s="399"/>
      <c r="E15580" s="400"/>
      <c r="G15580" s="401"/>
      <c r="H15580" s="401"/>
      <c r="I15580" s="401"/>
      <c r="J15580" s="194"/>
      <c r="K15580" s="194"/>
      <c r="L15580" s="195"/>
      <c r="M15580" s="196"/>
      <c r="N15580" s="197"/>
      <c r="O15580" s="197"/>
      <c r="P15580" s="231"/>
    </row>
    <row r="15581" spans="2:16">
      <c r="B15581" s="351"/>
      <c r="C15581" s="435"/>
      <c r="D15581" s="399"/>
      <c r="E15581" s="400"/>
      <c r="G15581" s="401"/>
      <c r="H15581" s="401"/>
      <c r="I15581" s="401"/>
      <c r="J15581" s="194"/>
      <c r="K15581" s="194"/>
      <c r="L15581" s="195"/>
      <c r="M15581" s="196"/>
      <c r="N15581" s="197"/>
      <c r="O15581" s="197"/>
      <c r="P15581" s="231"/>
    </row>
    <row r="15582" spans="2:16">
      <c r="B15582" s="351"/>
      <c r="C15582" s="435"/>
      <c r="D15582" s="399"/>
      <c r="E15582" s="400"/>
      <c r="G15582" s="401"/>
      <c r="H15582" s="401"/>
      <c r="I15582" s="401"/>
      <c r="J15582" s="194"/>
      <c r="K15582" s="194"/>
      <c r="L15582" s="195"/>
      <c r="M15582" s="196"/>
      <c r="N15582" s="197"/>
      <c r="O15582" s="197"/>
      <c r="P15582" s="231"/>
    </row>
    <row r="15583" spans="2:16">
      <c r="B15583" s="351"/>
      <c r="C15583" s="435"/>
      <c r="D15583" s="399"/>
      <c r="E15583" s="400"/>
      <c r="G15583" s="401"/>
      <c r="H15583" s="401"/>
      <c r="I15583" s="401"/>
      <c r="J15583" s="194"/>
      <c r="K15583" s="194"/>
      <c r="L15583" s="195"/>
      <c r="M15583" s="196"/>
      <c r="N15583" s="197"/>
      <c r="O15583" s="197"/>
      <c r="P15583" s="231"/>
    </row>
    <row r="15584" spans="2:16">
      <c r="B15584" s="351"/>
      <c r="C15584" s="435"/>
      <c r="D15584" s="399"/>
      <c r="E15584" s="400"/>
      <c r="G15584" s="401"/>
      <c r="H15584" s="401"/>
      <c r="I15584" s="401"/>
      <c r="J15584" s="194"/>
      <c r="K15584" s="194"/>
      <c r="L15584" s="195"/>
      <c r="M15584" s="196"/>
      <c r="N15584" s="197"/>
      <c r="O15584" s="197"/>
      <c r="P15584" s="231"/>
    </row>
    <row r="15585" spans="2:16">
      <c r="B15585" s="351"/>
      <c r="C15585" s="435"/>
      <c r="D15585" s="399"/>
      <c r="E15585" s="400"/>
      <c r="G15585" s="401"/>
      <c r="H15585" s="401"/>
      <c r="I15585" s="401"/>
      <c r="J15585" s="194"/>
      <c r="K15585" s="194"/>
      <c r="L15585" s="195"/>
      <c r="M15585" s="196"/>
      <c r="N15585" s="197"/>
      <c r="O15585" s="197"/>
      <c r="P15585" s="231"/>
    </row>
    <row r="15586" spans="2:16">
      <c r="B15586" s="351"/>
      <c r="C15586" s="435"/>
      <c r="D15586" s="399"/>
      <c r="E15586" s="400"/>
      <c r="G15586" s="401"/>
      <c r="H15586" s="401"/>
      <c r="I15586" s="401"/>
      <c r="J15586" s="194"/>
      <c r="K15586" s="194"/>
      <c r="L15586" s="195"/>
      <c r="M15586" s="196"/>
      <c r="N15586" s="197"/>
      <c r="O15586" s="197"/>
      <c r="P15586" s="231"/>
    </row>
    <row r="15587" spans="2:16">
      <c r="B15587" s="351"/>
      <c r="C15587" s="435"/>
      <c r="D15587" s="399"/>
      <c r="E15587" s="400"/>
      <c r="G15587" s="401"/>
      <c r="H15587" s="401"/>
      <c r="I15587" s="401"/>
      <c r="J15587" s="194"/>
      <c r="K15587" s="194"/>
      <c r="L15587" s="195"/>
      <c r="M15587" s="196"/>
      <c r="N15587" s="197"/>
      <c r="O15587" s="197"/>
      <c r="P15587" s="231"/>
    </row>
    <row r="15588" spans="2:16">
      <c r="B15588" s="351"/>
      <c r="C15588" s="435"/>
      <c r="D15588" s="399"/>
      <c r="E15588" s="400"/>
      <c r="G15588" s="401"/>
      <c r="H15588" s="401"/>
      <c r="I15588" s="401"/>
      <c r="J15588" s="194"/>
      <c r="K15588" s="194"/>
      <c r="L15588" s="195"/>
      <c r="M15588" s="196"/>
      <c r="N15588" s="197"/>
      <c r="O15588" s="197"/>
      <c r="P15588" s="231"/>
    </row>
    <row r="15589" spans="2:16">
      <c r="B15589" s="351"/>
      <c r="C15589" s="435"/>
      <c r="D15589" s="399"/>
      <c r="E15589" s="400"/>
      <c r="G15589" s="401"/>
      <c r="H15589" s="401"/>
      <c r="I15589" s="401"/>
      <c r="J15589" s="194"/>
      <c r="K15589" s="194"/>
      <c r="L15589" s="195"/>
      <c r="M15589" s="196"/>
      <c r="N15589" s="197"/>
      <c r="O15589" s="197"/>
      <c r="P15589" s="231"/>
    </row>
    <row r="15590" spans="2:16">
      <c r="B15590" s="351"/>
      <c r="C15590" s="435"/>
      <c r="D15590" s="399"/>
      <c r="E15590" s="400"/>
      <c r="G15590" s="401"/>
      <c r="H15590" s="401"/>
      <c r="I15590" s="401"/>
      <c r="J15590" s="194"/>
      <c r="K15590" s="194"/>
      <c r="L15590" s="195"/>
      <c r="M15590" s="196"/>
      <c r="N15590" s="197"/>
      <c r="O15590" s="197"/>
      <c r="P15590" s="231"/>
    </row>
    <row r="15591" spans="2:16">
      <c r="B15591" s="351"/>
      <c r="C15591" s="435"/>
      <c r="D15591" s="399"/>
      <c r="E15591" s="400"/>
      <c r="G15591" s="401"/>
      <c r="H15591" s="401"/>
      <c r="I15591" s="401"/>
      <c r="J15591" s="194"/>
      <c r="K15591" s="194"/>
      <c r="L15591" s="195"/>
      <c r="M15591" s="196"/>
      <c r="N15591" s="197"/>
      <c r="O15591" s="197"/>
      <c r="P15591" s="231"/>
    </row>
    <row r="15592" spans="2:16">
      <c r="B15592" s="351"/>
      <c r="C15592" s="435"/>
      <c r="D15592" s="399"/>
      <c r="E15592" s="400"/>
      <c r="G15592" s="401"/>
      <c r="H15592" s="401"/>
      <c r="I15592" s="401"/>
      <c r="J15592" s="194"/>
      <c r="K15592" s="194"/>
      <c r="L15592" s="195"/>
      <c r="M15592" s="196"/>
      <c r="N15592" s="197"/>
      <c r="O15592" s="197"/>
      <c r="P15592" s="231"/>
    </row>
    <row r="15593" spans="2:16">
      <c r="B15593" s="351"/>
      <c r="C15593" s="435"/>
      <c r="D15593" s="399"/>
      <c r="E15593" s="400"/>
      <c r="G15593" s="401"/>
      <c r="H15593" s="401"/>
      <c r="I15593" s="401"/>
      <c r="J15593" s="194"/>
      <c r="K15593" s="194"/>
      <c r="L15593" s="195"/>
      <c r="M15593" s="196"/>
      <c r="N15593" s="197"/>
      <c r="O15593" s="197"/>
      <c r="P15593" s="231"/>
    </row>
    <row r="15594" spans="2:16">
      <c r="B15594" s="351"/>
      <c r="C15594" s="435"/>
      <c r="D15594" s="399"/>
      <c r="E15594" s="400"/>
      <c r="G15594" s="401"/>
      <c r="H15594" s="401"/>
      <c r="I15594" s="401"/>
      <c r="J15594" s="194"/>
      <c r="K15594" s="194"/>
      <c r="L15594" s="195"/>
      <c r="M15594" s="196"/>
      <c r="N15594" s="197"/>
      <c r="O15594" s="197"/>
      <c r="P15594" s="231"/>
    </row>
    <row r="15595" spans="2:16">
      <c r="B15595" s="351"/>
      <c r="C15595" s="435"/>
      <c r="D15595" s="399"/>
      <c r="E15595" s="400"/>
      <c r="G15595" s="401"/>
      <c r="H15595" s="401"/>
      <c r="I15595" s="401"/>
      <c r="J15595" s="194"/>
      <c r="K15595" s="194"/>
      <c r="L15595" s="195"/>
      <c r="M15595" s="196"/>
      <c r="N15595" s="197"/>
      <c r="O15595" s="197"/>
      <c r="P15595" s="231"/>
    </row>
    <row r="15596" spans="2:16">
      <c r="B15596" s="351"/>
      <c r="C15596" s="435"/>
      <c r="D15596" s="399"/>
      <c r="E15596" s="400"/>
      <c r="G15596" s="401"/>
      <c r="H15596" s="401"/>
      <c r="I15596" s="401"/>
      <c r="J15596" s="194"/>
      <c r="K15596" s="194"/>
      <c r="L15596" s="195"/>
      <c r="M15596" s="196"/>
      <c r="N15596" s="197"/>
      <c r="O15596" s="197"/>
      <c r="P15596" s="231"/>
    </row>
    <row r="15597" spans="2:16">
      <c r="B15597" s="351"/>
      <c r="C15597" s="435"/>
      <c r="D15597" s="399"/>
      <c r="E15597" s="400"/>
      <c r="G15597" s="401"/>
      <c r="H15597" s="401"/>
      <c r="I15597" s="401"/>
      <c r="J15597" s="194"/>
      <c r="K15597" s="194"/>
      <c r="L15597" s="195"/>
      <c r="M15597" s="196"/>
      <c r="N15597" s="197"/>
      <c r="O15597" s="197"/>
      <c r="P15597" s="231"/>
    </row>
    <row r="15598" spans="2:16">
      <c r="B15598" s="351"/>
      <c r="C15598" s="435"/>
      <c r="D15598" s="399"/>
      <c r="E15598" s="400"/>
      <c r="G15598" s="401"/>
      <c r="H15598" s="401"/>
      <c r="I15598" s="401"/>
      <c r="J15598" s="194"/>
      <c r="K15598" s="194"/>
      <c r="L15598" s="195"/>
      <c r="M15598" s="196"/>
      <c r="N15598" s="197"/>
      <c r="O15598" s="197"/>
      <c r="P15598" s="231"/>
    </row>
    <row r="15599" spans="2:16">
      <c r="B15599" s="351"/>
      <c r="C15599" s="435"/>
      <c r="D15599" s="399"/>
      <c r="E15599" s="400"/>
      <c r="G15599" s="401"/>
      <c r="H15599" s="401"/>
      <c r="I15599" s="401"/>
      <c r="J15599" s="194"/>
      <c r="K15599" s="194"/>
      <c r="L15599" s="195"/>
      <c r="M15599" s="196"/>
      <c r="N15599" s="197"/>
      <c r="O15599" s="197"/>
      <c r="P15599" s="231"/>
    </row>
    <row r="15600" spans="2:16">
      <c r="B15600" s="351"/>
      <c r="C15600" s="435"/>
      <c r="D15600" s="399"/>
      <c r="E15600" s="400"/>
      <c r="G15600" s="401"/>
      <c r="H15600" s="401"/>
      <c r="I15600" s="401"/>
      <c r="J15600" s="194"/>
      <c r="K15600" s="194"/>
      <c r="L15600" s="195"/>
      <c r="M15600" s="196"/>
      <c r="N15600" s="197"/>
      <c r="O15600" s="197"/>
      <c r="P15600" s="231"/>
    </row>
    <row r="15601" spans="2:16">
      <c r="B15601" s="351"/>
      <c r="C15601" s="435"/>
      <c r="D15601" s="399"/>
      <c r="E15601" s="400"/>
      <c r="G15601" s="401"/>
      <c r="H15601" s="401"/>
      <c r="I15601" s="401"/>
      <c r="J15601" s="194"/>
      <c r="K15601" s="194"/>
      <c r="L15601" s="195"/>
      <c r="M15601" s="196"/>
      <c r="N15601" s="197"/>
      <c r="O15601" s="197"/>
      <c r="P15601" s="231"/>
    </row>
    <row r="15602" spans="2:16">
      <c r="B15602" s="351"/>
      <c r="C15602" s="435"/>
      <c r="D15602" s="399"/>
      <c r="E15602" s="400"/>
      <c r="G15602" s="401"/>
      <c r="H15602" s="401"/>
      <c r="I15602" s="401"/>
      <c r="J15602" s="194"/>
      <c r="K15602" s="194"/>
      <c r="L15602" s="195"/>
      <c r="M15602" s="196"/>
      <c r="N15602" s="197"/>
      <c r="O15602" s="197"/>
      <c r="P15602" s="231"/>
    </row>
    <row r="15603" spans="2:16">
      <c r="B15603" s="351"/>
      <c r="C15603" s="435"/>
      <c r="D15603" s="399"/>
      <c r="E15603" s="400"/>
      <c r="G15603" s="401"/>
      <c r="H15603" s="401"/>
      <c r="I15603" s="401"/>
      <c r="J15603" s="194"/>
      <c r="K15603" s="194"/>
      <c r="L15603" s="195"/>
      <c r="M15603" s="196"/>
      <c r="N15603" s="197"/>
      <c r="O15603" s="197"/>
      <c r="P15603" s="231"/>
    </row>
    <row r="15604" spans="2:16">
      <c r="B15604" s="351"/>
      <c r="C15604" s="435"/>
      <c r="D15604" s="399"/>
      <c r="E15604" s="400"/>
      <c r="G15604" s="401"/>
      <c r="H15604" s="401"/>
      <c r="I15604" s="401"/>
      <c r="J15604" s="194"/>
      <c r="K15604" s="194"/>
      <c r="L15604" s="195"/>
      <c r="M15604" s="196"/>
      <c r="N15604" s="197"/>
      <c r="O15604" s="197"/>
      <c r="P15604" s="231"/>
    </row>
    <row r="15605" spans="2:16">
      <c r="B15605" s="351"/>
      <c r="C15605" s="435"/>
      <c r="D15605" s="399"/>
      <c r="E15605" s="400"/>
      <c r="G15605" s="401"/>
      <c r="H15605" s="401"/>
      <c r="I15605" s="401"/>
      <c r="J15605" s="194"/>
      <c r="K15605" s="194"/>
      <c r="L15605" s="195"/>
      <c r="M15605" s="196"/>
      <c r="N15605" s="197"/>
      <c r="O15605" s="197"/>
      <c r="P15605" s="231"/>
    </row>
    <row r="15606" spans="2:16">
      <c r="B15606" s="351"/>
      <c r="C15606" s="435"/>
      <c r="D15606" s="399"/>
      <c r="E15606" s="400"/>
      <c r="G15606" s="401"/>
      <c r="H15606" s="401"/>
      <c r="I15606" s="401"/>
      <c r="J15606" s="194"/>
      <c r="K15606" s="194"/>
      <c r="L15606" s="195"/>
      <c r="M15606" s="196"/>
      <c r="N15606" s="197"/>
      <c r="O15606" s="197"/>
      <c r="P15606" s="231"/>
    </row>
    <row r="15607" spans="2:16">
      <c r="B15607" s="351"/>
      <c r="C15607" s="435"/>
      <c r="D15607" s="399"/>
      <c r="E15607" s="400"/>
      <c r="G15607" s="401"/>
      <c r="H15607" s="401"/>
      <c r="I15607" s="401"/>
      <c r="J15607" s="194"/>
      <c r="K15607" s="194"/>
      <c r="L15607" s="195"/>
      <c r="M15607" s="196"/>
      <c r="N15607" s="197"/>
      <c r="O15607" s="197"/>
      <c r="P15607" s="231"/>
    </row>
    <row r="15608" spans="2:16">
      <c r="B15608" s="351"/>
      <c r="C15608" s="435"/>
      <c r="D15608" s="399"/>
      <c r="E15608" s="400"/>
      <c r="G15608" s="401"/>
      <c r="H15608" s="401"/>
      <c r="I15608" s="401"/>
      <c r="J15608" s="194"/>
      <c r="K15608" s="194"/>
      <c r="L15608" s="195"/>
      <c r="M15608" s="196"/>
      <c r="N15608" s="197"/>
      <c r="O15608" s="197"/>
      <c r="P15608" s="231"/>
    </row>
    <row r="15609" spans="2:16">
      <c r="B15609" s="351"/>
      <c r="C15609" s="435"/>
      <c r="D15609" s="399"/>
      <c r="E15609" s="400"/>
      <c r="G15609" s="401"/>
      <c r="H15609" s="401"/>
      <c r="I15609" s="401"/>
      <c r="J15609" s="194"/>
      <c r="K15609" s="194"/>
      <c r="L15609" s="195"/>
      <c r="M15609" s="196"/>
      <c r="N15609" s="197"/>
      <c r="O15609" s="197"/>
      <c r="P15609" s="231"/>
    </row>
    <row r="15610" spans="2:16">
      <c r="B15610" s="351"/>
      <c r="C15610" s="435"/>
      <c r="D15610" s="399"/>
      <c r="E15610" s="400"/>
      <c r="G15610" s="401"/>
      <c r="H15610" s="401"/>
      <c r="I15610" s="401"/>
      <c r="J15610" s="194"/>
      <c r="K15610" s="194"/>
      <c r="L15610" s="195"/>
      <c r="M15610" s="196"/>
      <c r="N15610" s="197"/>
      <c r="O15610" s="197"/>
      <c r="P15610" s="231"/>
    </row>
    <row r="15611" spans="2:16">
      <c r="B15611" s="351"/>
      <c r="C15611" s="435"/>
      <c r="D15611" s="399"/>
      <c r="E15611" s="400"/>
      <c r="G15611" s="401"/>
      <c r="H15611" s="401"/>
      <c r="I15611" s="401"/>
      <c r="J15611" s="194"/>
      <c r="K15611" s="194"/>
      <c r="L15611" s="195"/>
      <c r="M15611" s="196"/>
      <c r="N15611" s="197"/>
      <c r="O15611" s="197"/>
      <c r="P15611" s="231"/>
    </row>
    <row r="15612" spans="2:16">
      <c r="B15612" s="351"/>
      <c r="C15612" s="435"/>
      <c r="D15612" s="399"/>
      <c r="E15612" s="400"/>
      <c r="G15612" s="401"/>
      <c r="H15612" s="401"/>
      <c r="I15612" s="401"/>
      <c r="J15612" s="194"/>
      <c r="K15612" s="194"/>
      <c r="L15612" s="195"/>
      <c r="M15612" s="196"/>
      <c r="N15612" s="197"/>
      <c r="O15612" s="197"/>
      <c r="P15612" s="231"/>
    </row>
    <row r="15613" spans="2:16">
      <c r="B15613" s="351"/>
      <c r="C15613" s="435"/>
      <c r="D15613" s="399"/>
      <c r="E15613" s="400"/>
      <c r="G15613" s="401"/>
      <c r="H15613" s="401"/>
      <c r="I15613" s="401"/>
      <c r="J15613" s="194"/>
      <c r="K15613" s="194"/>
      <c r="L15613" s="195"/>
      <c r="M15613" s="196"/>
      <c r="N15613" s="197"/>
      <c r="O15613" s="197"/>
      <c r="P15613" s="231"/>
    </row>
    <row r="15614" spans="2:16">
      <c r="B15614" s="351"/>
      <c r="C15614" s="435"/>
      <c r="D15614" s="399"/>
      <c r="E15614" s="400"/>
      <c r="G15614" s="401"/>
      <c r="H15614" s="401"/>
      <c r="I15614" s="401"/>
      <c r="J15614" s="194"/>
      <c r="K15614" s="194"/>
      <c r="L15614" s="195"/>
      <c r="M15614" s="196"/>
      <c r="N15614" s="197"/>
      <c r="O15614" s="197"/>
      <c r="P15614" s="231"/>
    </row>
    <row r="15615" spans="2:16">
      <c r="B15615" s="351"/>
      <c r="C15615" s="435"/>
      <c r="D15615" s="399"/>
      <c r="E15615" s="400"/>
      <c r="G15615" s="401"/>
      <c r="H15615" s="401"/>
      <c r="I15615" s="401"/>
      <c r="J15615" s="194"/>
      <c r="K15615" s="194"/>
      <c r="L15615" s="195"/>
      <c r="M15615" s="196"/>
      <c r="N15615" s="197"/>
      <c r="O15615" s="197"/>
      <c r="P15615" s="231"/>
    </row>
    <row r="15616" spans="2:16">
      <c r="B15616" s="351"/>
      <c r="C15616" s="435"/>
      <c r="D15616" s="399"/>
      <c r="E15616" s="400"/>
      <c r="G15616" s="401"/>
      <c r="H15616" s="401"/>
      <c r="I15616" s="401"/>
      <c r="J15616" s="194"/>
      <c r="K15616" s="194"/>
      <c r="L15616" s="195"/>
      <c r="M15616" s="196"/>
      <c r="N15616" s="197"/>
      <c r="O15616" s="197"/>
      <c r="P15616" s="231"/>
    </row>
    <row r="15617" spans="2:16">
      <c r="B15617" s="351"/>
      <c r="C15617" s="435"/>
      <c r="D15617" s="399"/>
      <c r="E15617" s="400"/>
      <c r="G15617" s="401"/>
      <c r="H15617" s="401"/>
      <c r="I15617" s="401"/>
      <c r="J15617" s="194"/>
      <c r="K15617" s="194"/>
      <c r="L15617" s="195"/>
      <c r="M15617" s="196"/>
      <c r="N15617" s="197"/>
      <c r="O15617" s="197"/>
      <c r="P15617" s="231"/>
    </row>
    <row r="15618" spans="2:16">
      <c r="B15618" s="351"/>
      <c r="C15618" s="435"/>
      <c r="D15618" s="399"/>
      <c r="E15618" s="400"/>
      <c r="G15618" s="401"/>
      <c r="H15618" s="401"/>
      <c r="I15618" s="401"/>
      <c r="J15618" s="194"/>
      <c r="K15618" s="194"/>
      <c r="L15618" s="195"/>
      <c r="M15618" s="196"/>
      <c r="N15618" s="197"/>
      <c r="O15618" s="197"/>
      <c r="P15618" s="231"/>
    </row>
    <row r="15619" spans="2:16">
      <c r="B15619" s="351"/>
      <c r="C15619" s="435"/>
      <c r="D15619" s="399"/>
      <c r="E15619" s="400"/>
      <c r="G15619" s="401"/>
      <c r="H15619" s="401"/>
      <c r="I15619" s="401"/>
      <c r="J15619" s="194"/>
      <c r="K15619" s="194"/>
      <c r="L15619" s="195"/>
      <c r="M15619" s="196"/>
      <c r="N15619" s="197"/>
      <c r="O15619" s="197"/>
      <c r="P15619" s="231"/>
    </row>
    <row r="15620" spans="2:16">
      <c r="B15620" s="351"/>
      <c r="C15620" s="435"/>
      <c r="D15620" s="399"/>
      <c r="E15620" s="400"/>
      <c r="G15620" s="401"/>
      <c r="H15620" s="401"/>
      <c r="I15620" s="401"/>
      <c r="J15620" s="194"/>
      <c r="K15620" s="194"/>
      <c r="L15620" s="195"/>
      <c r="M15620" s="196"/>
      <c r="N15620" s="197"/>
      <c r="O15620" s="197"/>
      <c r="P15620" s="231"/>
    </row>
    <row r="15621" spans="2:16">
      <c r="B15621" s="351"/>
      <c r="C15621" s="435"/>
      <c r="D15621" s="399"/>
      <c r="E15621" s="400"/>
      <c r="G15621" s="401"/>
      <c r="H15621" s="401"/>
      <c r="I15621" s="401"/>
      <c r="J15621" s="194"/>
      <c r="K15621" s="194"/>
      <c r="L15621" s="195"/>
      <c r="M15621" s="196"/>
      <c r="N15621" s="197"/>
      <c r="O15621" s="197"/>
      <c r="P15621" s="231"/>
    </row>
    <row r="15622" spans="2:16">
      <c r="B15622" s="351"/>
      <c r="C15622" s="435"/>
      <c r="D15622" s="399"/>
      <c r="E15622" s="400"/>
      <c r="G15622" s="401"/>
      <c r="H15622" s="401"/>
      <c r="I15622" s="401"/>
      <c r="J15622" s="194"/>
      <c r="K15622" s="194"/>
      <c r="L15622" s="195"/>
      <c r="M15622" s="196"/>
      <c r="N15622" s="197"/>
      <c r="O15622" s="197"/>
      <c r="P15622" s="231"/>
    </row>
    <row r="15623" spans="2:16">
      <c r="B15623" s="351"/>
      <c r="C15623" s="435"/>
      <c r="D15623" s="399"/>
      <c r="E15623" s="400"/>
      <c r="G15623" s="401"/>
      <c r="H15623" s="401"/>
      <c r="I15623" s="401"/>
      <c r="J15623" s="194"/>
      <c r="K15623" s="194"/>
      <c r="L15623" s="195"/>
      <c r="M15623" s="196"/>
      <c r="N15623" s="197"/>
      <c r="O15623" s="197"/>
      <c r="P15623" s="231"/>
    </row>
    <row r="15624" spans="2:16">
      <c r="B15624" s="351"/>
      <c r="C15624" s="435"/>
      <c r="D15624" s="399"/>
      <c r="E15624" s="400"/>
      <c r="G15624" s="401"/>
      <c r="H15624" s="401"/>
      <c r="I15624" s="401"/>
      <c r="J15624" s="194"/>
      <c r="K15624" s="194"/>
      <c r="L15624" s="195"/>
      <c r="M15624" s="196"/>
      <c r="N15624" s="197"/>
      <c r="O15624" s="197"/>
      <c r="P15624" s="231"/>
    </row>
    <row r="15625" spans="2:16">
      <c r="B15625" s="351"/>
      <c r="C15625" s="435"/>
      <c r="D15625" s="399"/>
      <c r="E15625" s="400"/>
      <c r="G15625" s="401"/>
      <c r="H15625" s="401"/>
      <c r="I15625" s="401"/>
      <c r="J15625" s="194"/>
      <c r="K15625" s="194"/>
      <c r="L15625" s="195"/>
      <c r="M15625" s="196"/>
      <c r="N15625" s="197"/>
      <c r="O15625" s="197"/>
      <c r="P15625" s="231"/>
    </row>
    <row r="15626" spans="2:16">
      <c r="B15626" s="351"/>
      <c r="C15626" s="435"/>
      <c r="D15626" s="399"/>
      <c r="E15626" s="400"/>
      <c r="G15626" s="401"/>
      <c r="H15626" s="401"/>
      <c r="I15626" s="401"/>
      <c r="J15626" s="194"/>
      <c r="K15626" s="194"/>
      <c r="L15626" s="195"/>
      <c r="M15626" s="196"/>
      <c r="N15626" s="197"/>
      <c r="O15626" s="197"/>
      <c r="P15626" s="231"/>
    </row>
    <row r="15627" spans="2:16">
      <c r="B15627" s="351"/>
      <c r="C15627" s="435"/>
      <c r="D15627" s="399"/>
      <c r="E15627" s="400"/>
      <c r="G15627" s="401"/>
      <c r="H15627" s="401"/>
      <c r="I15627" s="401"/>
      <c r="J15627" s="194"/>
      <c r="K15627" s="194"/>
      <c r="L15627" s="195"/>
      <c r="M15627" s="196"/>
      <c r="N15627" s="197"/>
      <c r="O15627" s="197"/>
      <c r="P15627" s="231"/>
    </row>
    <row r="15628" spans="2:16">
      <c r="B15628" s="351"/>
      <c r="C15628" s="435"/>
      <c r="D15628" s="399"/>
      <c r="E15628" s="400"/>
      <c r="G15628" s="401"/>
      <c r="H15628" s="401"/>
      <c r="I15628" s="401"/>
      <c r="J15628" s="194"/>
      <c r="K15628" s="194"/>
      <c r="L15628" s="195"/>
      <c r="M15628" s="196"/>
      <c r="N15628" s="197"/>
      <c r="O15628" s="197"/>
      <c r="P15628" s="231"/>
    </row>
    <row r="15629" spans="2:16">
      <c r="B15629" s="351"/>
      <c r="C15629" s="435"/>
      <c r="D15629" s="399"/>
      <c r="E15629" s="400"/>
      <c r="G15629" s="401"/>
      <c r="H15629" s="401"/>
      <c r="I15629" s="401"/>
      <c r="J15629" s="194"/>
      <c r="K15629" s="194"/>
      <c r="L15629" s="195"/>
      <c r="M15629" s="196"/>
      <c r="N15629" s="197"/>
      <c r="O15629" s="197"/>
      <c r="P15629" s="231"/>
    </row>
    <row r="15630" spans="2:16">
      <c r="B15630" s="351"/>
      <c r="C15630" s="435"/>
      <c r="D15630" s="399"/>
      <c r="E15630" s="400"/>
      <c r="G15630" s="401"/>
      <c r="H15630" s="401"/>
      <c r="I15630" s="401"/>
      <c r="J15630" s="194"/>
      <c r="K15630" s="194"/>
      <c r="L15630" s="195"/>
      <c r="M15630" s="196"/>
      <c r="N15630" s="197"/>
      <c r="O15630" s="197"/>
      <c r="P15630" s="231"/>
    </row>
    <row r="15631" spans="2:16">
      <c r="B15631" s="351"/>
      <c r="C15631" s="435"/>
      <c r="D15631" s="399"/>
      <c r="E15631" s="400"/>
      <c r="G15631" s="401"/>
      <c r="H15631" s="401"/>
      <c r="I15631" s="401"/>
      <c r="J15631" s="194"/>
      <c r="K15631" s="194"/>
      <c r="L15631" s="195"/>
      <c r="M15631" s="196"/>
      <c r="N15631" s="197"/>
      <c r="O15631" s="197"/>
      <c r="P15631" s="231"/>
    </row>
    <row r="15632" spans="2:16">
      <c r="B15632" s="351"/>
      <c r="C15632" s="435"/>
      <c r="D15632" s="399"/>
      <c r="E15632" s="400"/>
      <c r="G15632" s="401"/>
      <c r="H15632" s="401"/>
      <c r="I15632" s="401"/>
      <c r="J15632" s="194"/>
      <c r="K15632" s="194"/>
      <c r="L15632" s="195"/>
      <c r="M15632" s="196"/>
      <c r="N15632" s="197"/>
      <c r="O15632" s="197"/>
      <c r="P15632" s="231"/>
    </row>
    <row r="15633" spans="2:16">
      <c r="B15633" s="351"/>
      <c r="C15633" s="435"/>
      <c r="D15633" s="399"/>
      <c r="E15633" s="400"/>
      <c r="G15633" s="401"/>
      <c r="H15633" s="401"/>
      <c r="I15633" s="401"/>
      <c r="J15633" s="194"/>
      <c r="K15633" s="194"/>
      <c r="L15633" s="195"/>
      <c r="M15633" s="196"/>
      <c r="N15633" s="197"/>
      <c r="O15633" s="197"/>
      <c r="P15633" s="231"/>
    </row>
    <row r="15634" spans="2:16">
      <c r="B15634" s="402"/>
      <c r="C15634" s="436"/>
      <c r="D15634" s="404"/>
      <c r="E15634" s="405"/>
      <c r="G15634" s="406"/>
      <c r="H15634" s="406"/>
      <c r="I15634" s="406"/>
      <c r="J15634" s="194"/>
      <c r="K15634" s="194"/>
      <c r="L15634" s="195"/>
      <c r="M15634" s="196"/>
      <c r="N15634" s="197"/>
      <c r="O15634" s="197"/>
      <c r="P15634" s="221"/>
    </row>
    <row r="15635" spans="2:16">
      <c r="B15635" s="351"/>
      <c r="C15635" s="435"/>
      <c r="D15635" s="399"/>
      <c r="E15635" s="400"/>
      <c r="G15635" s="401"/>
      <c r="H15635" s="401"/>
      <c r="I15635" s="401"/>
      <c r="J15635" s="194"/>
      <c r="K15635" s="194"/>
      <c r="L15635" s="195"/>
      <c r="M15635" s="196"/>
      <c r="N15635" s="197"/>
      <c r="O15635" s="197"/>
      <c r="P15635" s="231"/>
    </row>
    <row r="15636" spans="2:16">
      <c r="B15636" s="351"/>
      <c r="C15636" s="435"/>
      <c r="D15636" s="399"/>
      <c r="E15636" s="400"/>
      <c r="G15636" s="401"/>
      <c r="H15636" s="401"/>
      <c r="I15636" s="401"/>
      <c r="J15636" s="194"/>
      <c r="K15636" s="194"/>
      <c r="L15636" s="195"/>
      <c r="M15636" s="196"/>
      <c r="N15636" s="197"/>
      <c r="O15636" s="197"/>
      <c r="P15636" s="231"/>
    </row>
    <row r="15637" spans="2:16">
      <c r="B15637" s="351"/>
      <c r="C15637" s="435"/>
      <c r="D15637" s="399"/>
      <c r="E15637" s="400"/>
      <c r="G15637" s="401"/>
      <c r="H15637" s="401"/>
      <c r="I15637" s="401"/>
      <c r="J15637" s="194"/>
      <c r="K15637" s="194"/>
      <c r="L15637" s="195"/>
      <c r="M15637" s="196"/>
      <c r="N15637" s="197"/>
      <c r="O15637" s="197"/>
      <c r="P15637" s="231"/>
    </row>
    <row r="15638" spans="2:16">
      <c r="B15638" s="351"/>
      <c r="C15638" s="435"/>
      <c r="D15638" s="399"/>
      <c r="E15638" s="400"/>
      <c r="G15638" s="401"/>
      <c r="H15638" s="401"/>
      <c r="I15638" s="401"/>
      <c r="J15638" s="194"/>
      <c r="K15638" s="194"/>
      <c r="L15638" s="195"/>
      <c r="M15638" s="196"/>
      <c r="N15638" s="197"/>
      <c r="O15638" s="197"/>
      <c r="P15638" s="231"/>
    </row>
    <row r="15639" spans="2:16">
      <c r="B15639" s="351"/>
      <c r="C15639" s="435"/>
      <c r="D15639" s="399"/>
      <c r="E15639" s="400"/>
      <c r="G15639" s="401"/>
      <c r="H15639" s="401"/>
      <c r="I15639" s="401"/>
      <c r="J15639" s="194"/>
      <c r="K15639" s="194"/>
      <c r="L15639" s="195"/>
      <c r="M15639" s="196"/>
      <c r="N15639" s="197"/>
      <c r="O15639" s="197"/>
      <c r="P15639" s="231"/>
    </row>
    <row r="15640" spans="2:16">
      <c r="B15640" s="351"/>
      <c r="C15640" s="435"/>
      <c r="D15640" s="399"/>
      <c r="E15640" s="400"/>
      <c r="G15640" s="401"/>
      <c r="H15640" s="401"/>
      <c r="I15640" s="401"/>
      <c r="J15640" s="194"/>
      <c r="K15640" s="194"/>
      <c r="L15640" s="195"/>
      <c r="M15640" s="196"/>
      <c r="N15640" s="197"/>
      <c r="O15640" s="197"/>
      <c r="P15640" s="231"/>
    </row>
    <row r="15641" spans="2:16">
      <c r="B15641" s="351"/>
      <c r="C15641" s="435"/>
      <c r="D15641" s="399"/>
      <c r="E15641" s="400"/>
      <c r="G15641" s="401"/>
      <c r="H15641" s="401"/>
      <c r="I15641" s="401"/>
      <c r="J15641" s="194"/>
      <c r="K15641" s="194"/>
      <c r="L15641" s="195"/>
      <c r="M15641" s="196"/>
      <c r="N15641" s="197"/>
      <c r="O15641" s="197"/>
      <c r="P15641" s="231"/>
    </row>
    <row r="15642" spans="2:16">
      <c r="B15642" s="351"/>
      <c r="C15642" s="435"/>
      <c r="D15642" s="399"/>
      <c r="E15642" s="400"/>
      <c r="G15642" s="401"/>
      <c r="H15642" s="401"/>
      <c r="I15642" s="401"/>
      <c r="J15642" s="194"/>
      <c r="K15642" s="194"/>
      <c r="L15642" s="195"/>
      <c r="M15642" s="196"/>
      <c r="N15642" s="197"/>
      <c r="O15642" s="197"/>
      <c r="P15642" s="231"/>
    </row>
    <row r="15643" spans="2:16">
      <c r="B15643" s="351"/>
      <c r="C15643" s="435"/>
      <c r="D15643" s="399"/>
      <c r="E15643" s="400"/>
      <c r="G15643" s="401"/>
      <c r="H15643" s="401"/>
      <c r="I15643" s="401"/>
      <c r="J15643" s="194"/>
      <c r="K15643" s="194"/>
      <c r="L15643" s="195"/>
      <c r="M15643" s="196"/>
      <c r="N15643" s="197"/>
      <c r="O15643" s="197"/>
      <c r="P15643" s="231"/>
    </row>
    <row r="15644" spans="2:16">
      <c r="B15644" s="351"/>
      <c r="C15644" s="435"/>
      <c r="D15644" s="399"/>
      <c r="E15644" s="400"/>
      <c r="G15644" s="401"/>
      <c r="H15644" s="401"/>
      <c r="I15644" s="401"/>
      <c r="J15644" s="194"/>
      <c r="K15644" s="194"/>
      <c r="L15644" s="195"/>
      <c r="M15644" s="196"/>
      <c r="N15644" s="197"/>
      <c r="O15644" s="197"/>
      <c r="P15644" s="231"/>
    </row>
    <row r="15645" spans="2:16">
      <c r="B15645" s="351"/>
      <c r="C15645" s="435"/>
      <c r="D15645" s="399"/>
      <c r="E15645" s="400"/>
      <c r="G15645" s="401"/>
      <c r="H15645" s="401"/>
      <c r="I15645" s="401"/>
      <c r="J15645" s="194"/>
      <c r="K15645" s="194"/>
      <c r="L15645" s="195"/>
      <c r="M15645" s="196"/>
      <c r="N15645" s="197"/>
      <c r="O15645" s="197"/>
      <c r="P15645" s="231"/>
    </row>
    <row r="15646" spans="2:16">
      <c r="B15646" s="351"/>
      <c r="C15646" s="435"/>
      <c r="D15646" s="399"/>
      <c r="E15646" s="400"/>
      <c r="G15646" s="401"/>
      <c r="H15646" s="401"/>
      <c r="I15646" s="401"/>
      <c r="J15646" s="194"/>
      <c r="K15646" s="194"/>
      <c r="L15646" s="195"/>
      <c r="M15646" s="196"/>
      <c r="N15646" s="197"/>
      <c r="O15646" s="197"/>
      <c r="P15646" s="231"/>
    </row>
    <row r="15647" spans="2:16">
      <c r="B15647" s="351"/>
      <c r="C15647" s="435"/>
      <c r="D15647" s="399"/>
      <c r="E15647" s="400"/>
      <c r="G15647" s="401"/>
      <c r="H15647" s="401"/>
      <c r="I15647" s="401"/>
      <c r="J15647" s="194"/>
      <c r="K15647" s="194"/>
      <c r="L15647" s="195"/>
      <c r="M15647" s="196"/>
      <c r="N15647" s="197"/>
      <c r="O15647" s="197"/>
      <c r="P15647" s="231"/>
    </row>
    <row r="15648" spans="2:16">
      <c r="B15648" s="351"/>
      <c r="C15648" s="435"/>
      <c r="D15648" s="399"/>
      <c r="E15648" s="400"/>
      <c r="G15648" s="401"/>
      <c r="H15648" s="401"/>
      <c r="I15648" s="401"/>
      <c r="J15648" s="194"/>
      <c r="K15648" s="194"/>
      <c r="L15648" s="195"/>
      <c r="M15648" s="196"/>
      <c r="N15648" s="197"/>
      <c r="O15648" s="197"/>
      <c r="P15648" s="231"/>
    </row>
    <row r="15649" spans="2:16">
      <c r="B15649" s="351"/>
      <c r="C15649" s="435"/>
      <c r="D15649" s="399"/>
      <c r="E15649" s="400"/>
      <c r="G15649" s="401"/>
      <c r="H15649" s="401"/>
      <c r="I15649" s="401"/>
      <c r="J15649" s="194"/>
      <c r="K15649" s="194"/>
      <c r="L15649" s="195"/>
      <c r="M15649" s="196"/>
      <c r="N15649" s="197"/>
      <c r="O15649" s="197"/>
      <c r="P15649" s="231"/>
    </row>
    <row r="15650" spans="2:16">
      <c r="B15650" s="351"/>
      <c r="C15650" s="435"/>
      <c r="D15650" s="399"/>
      <c r="E15650" s="400"/>
      <c r="G15650" s="401"/>
      <c r="H15650" s="401"/>
      <c r="I15650" s="401"/>
      <c r="J15650" s="194"/>
      <c r="K15650" s="194"/>
      <c r="L15650" s="195"/>
      <c r="M15650" s="196"/>
      <c r="N15650" s="197"/>
      <c r="O15650" s="197"/>
      <c r="P15650" s="231"/>
    </row>
    <row r="15651" spans="2:16">
      <c r="B15651" s="351"/>
      <c r="C15651" s="435"/>
      <c r="D15651" s="399"/>
      <c r="E15651" s="400"/>
      <c r="G15651" s="401"/>
      <c r="H15651" s="401"/>
      <c r="I15651" s="401"/>
      <c r="J15651" s="194"/>
      <c r="K15651" s="194"/>
      <c r="L15651" s="195"/>
      <c r="M15651" s="196"/>
      <c r="N15651" s="197"/>
      <c r="O15651" s="197"/>
      <c r="P15651" s="231"/>
    </row>
    <row r="15652" spans="2:16">
      <c r="B15652" s="351"/>
      <c r="C15652" s="435"/>
      <c r="D15652" s="399"/>
      <c r="E15652" s="400"/>
      <c r="G15652" s="401"/>
      <c r="H15652" s="401"/>
      <c r="I15652" s="401"/>
      <c r="J15652" s="194"/>
      <c r="K15652" s="194"/>
      <c r="L15652" s="195"/>
      <c r="M15652" s="196"/>
      <c r="N15652" s="197"/>
      <c r="O15652" s="197"/>
      <c r="P15652" s="231"/>
    </row>
    <row r="15653" spans="2:16">
      <c r="B15653" s="351"/>
      <c r="C15653" s="435"/>
      <c r="D15653" s="399"/>
      <c r="E15653" s="400"/>
      <c r="G15653" s="401"/>
      <c r="H15653" s="401"/>
      <c r="I15653" s="401"/>
      <c r="J15653" s="194"/>
      <c r="K15653" s="194"/>
      <c r="L15653" s="195"/>
      <c r="M15653" s="196"/>
      <c r="N15653" s="197"/>
      <c r="O15653" s="197"/>
      <c r="P15653" s="231"/>
    </row>
    <row r="15654" spans="2:16">
      <c r="B15654" s="351"/>
      <c r="C15654" s="435"/>
      <c r="D15654" s="399"/>
      <c r="E15654" s="400"/>
      <c r="G15654" s="401"/>
      <c r="H15654" s="401"/>
      <c r="I15654" s="401"/>
      <c r="J15654" s="194"/>
      <c r="K15654" s="194"/>
      <c r="L15654" s="195"/>
      <c r="M15654" s="196"/>
      <c r="N15654" s="197"/>
      <c r="O15654" s="197"/>
      <c r="P15654" s="231"/>
    </row>
    <row r="15655" spans="2:16">
      <c r="B15655" s="351"/>
      <c r="C15655" s="435"/>
      <c r="D15655" s="399"/>
      <c r="E15655" s="400"/>
      <c r="G15655" s="401"/>
      <c r="H15655" s="401"/>
      <c r="I15655" s="401"/>
      <c r="J15655" s="194"/>
      <c r="K15655" s="194"/>
      <c r="L15655" s="195"/>
      <c r="M15655" s="196"/>
      <c r="N15655" s="197"/>
      <c r="O15655" s="197"/>
      <c r="P15655" s="231"/>
    </row>
    <row r="15656" spans="2:16">
      <c r="B15656" s="351"/>
      <c r="C15656" s="435"/>
      <c r="D15656" s="399"/>
      <c r="E15656" s="400"/>
      <c r="G15656" s="401"/>
      <c r="H15656" s="401"/>
      <c r="I15656" s="401"/>
      <c r="J15656" s="194"/>
      <c r="K15656" s="194"/>
      <c r="L15656" s="195"/>
      <c r="M15656" s="196"/>
      <c r="N15656" s="197"/>
      <c r="O15656" s="197"/>
      <c r="P15656" s="231"/>
    </row>
    <row r="15657" spans="2:16">
      <c r="B15657" s="351"/>
      <c r="C15657" s="435"/>
      <c r="D15657" s="399"/>
      <c r="E15657" s="400"/>
      <c r="G15657" s="401"/>
      <c r="H15657" s="401"/>
      <c r="I15657" s="401"/>
      <c r="J15657" s="194"/>
      <c r="K15657" s="194"/>
      <c r="L15657" s="195"/>
      <c r="M15657" s="196"/>
      <c r="N15657" s="197"/>
      <c r="O15657" s="197"/>
      <c r="P15657" s="231"/>
    </row>
    <row r="15658" spans="2:16">
      <c r="B15658" s="351"/>
      <c r="C15658" s="435"/>
      <c r="D15658" s="399"/>
      <c r="E15658" s="400"/>
      <c r="G15658" s="401"/>
      <c r="H15658" s="401"/>
      <c r="I15658" s="401"/>
      <c r="J15658" s="194"/>
      <c r="K15658" s="194"/>
      <c r="L15658" s="195"/>
      <c r="M15658" s="196"/>
      <c r="N15658" s="197"/>
      <c r="O15658" s="197"/>
      <c r="P15658" s="231"/>
    </row>
    <row r="15659" spans="2:16">
      <c r="B15659" s="351"/>
      <c r="C15659" s="435"/>
      <c r="D15659" s="399"/>
      <c r="E15659" s="400"/>
      <c r="G15659" s="401"/>
      <c r="H15659" s="401"/>
      <c r="I15659" s="401"/>
      <c r="J15659" s="194"/>
      <c r="K15659" s="194"/>
      <c r="L15659" s="195"/>
      <c r="M15659" s="196"/>
      <c r="N15659" s="197"/>
      <c r="O15659" s="197"/>
      <c r="P15659" s="231"/>
    </row>
    <row r="15660" spans="2:16">
      <c r="B15660" s="351"/>
      <c r="C15660" s="435"/>
      <c r="D15660" s="399"/>
      <c r="E15660" s="400"/>
      <c r="G15660" s="401"/>
      <c r="H15660" s="401"/>
      <c r="I15660" s="401"/>
      <c r="J15660" s="194"/>
      <c r="K15660" s="194"/>
      <c r="L15660" s="195"/>
      <c r="M15660" s="196"/>
      <c r="N15660" s="197"/>
      <c r="O15660" s="197"/>
      <c r="P15660" s="231"/>
    </row>
    <row r="15661" spans="2:16">
      <c r="B15661" s="351"/>
      <c r="C15661" s="435"/>
      <c r="D15661" s="399"/>
      <c r="E15661" s="400"/>
      <c r="G15661" s="401"/>
      <c r="H15661" s="401"/>
      <c r="I15661" s="401"/>
      <c r="J15661" s="194"/>
      <c r="K15661" s="194"/>
      <c r="L15661" s="195"/>
      <c r="M15661" s="196"/>
      <c r="N15661" s="197"/>
      <c r="O15661" s="197"/>
      <c r="P15661" s="231"/>
    </row>
    <row r="15662" spans="2:16">
      <c r="B15662" s="351"/>
      <c r="C15662" s="435"/>
      <c r="D15662" s="399"/>
      <c r="E15662" s="400"/>
      <c r="G15662" s="401"/>
      <c r="H15662" s="401"/>
      <c r="I15662" s="401"/>
      <c r="J15662" s="194"/>
      <c r="K15662" s="194"/>
      <c r="L15662" s="195"/>
      <c r="M15662" s="196"/>
      <c r="N15662" s="197"/>
      <c r="O15662" s="197"/>
      <c r="P15662" s="231"/>
    </row>
    <row r="15663" spans="2:16">
      <c r="B15663" s="351"/>
      <c r="C15663" s="435"/>
      <c r="D15663" s="399"/>
      <c r="E15663" s="400"/>
      <c r="G15663" s="401"/>
      <c r="H15663" s="401"/>
      <c r="I15663" s="401"/>
      <c r="J15663" s="194"/>
      <c r="K15663" s="194"/>
      <c r="L15663" s="195"/>
      <c r="M15663" s="196"/>
      <c r="N15663" s="197"/>
      <c r="O15663" s="197"/>
      <c r="P15663" s="231"/>
    </row>
    <row r="15664" spans="2:16">
      <c r="B15664" s="351"/>
      <c r="C15664" s="435"/>
      <c r="D15664" s="399"/>
      <c r="E15664" s="400"/>
      <c r="G15664" s="401"/>
      <c r="H15664" s="401"/>
      <c r="I15664" s="401"/>
      <c r="J15664" s="194"/>
      <c r="K15664" s="194"/>
      <c r="L15664" s="195"/>
      <c r="M15664" s="196"/>
      <c r="N15664" s="197"/>
      <c r="O15664" s="197"/>
      <c r="P15664" s="231"/>
    </row>
    <row r="15665" spans="2:16">
      <c r="B15665" s="351"/>
      <c r="C15665" s="435"/>
      <c r="D15665" s="399"/>
      <c r="E15665" s="400"/>
      <c r="G15665" s="401"/>
      <c r="H15665" s="401"/>
      <c r="I15665" s="401"/>
      <c r="J15665" s="194"/>
      <c r="K15665" s="194"/>
      <c r="L15665" s="195"/>
      <c r="M15665" s="196"/>
      <c r="N15665" s="197"/>
      <c r="O15665" s="197"/>
      <c r="P15665" s="231"/>
    </row>
    <row r="15666" spans="2:16">
      <c r="B15666" s="351"/>
      <c r="C15666" s="435"/>
      <c r="D15666" s="399"/>
      <c r="E15666" s="400"/>
      <c r="G15666" s="401"/>
      <c r="H15666" s="401"/>
      <c r="I15666" s="401"/>
      <c r="J15666" s="194"/>
      <c r="K15666" s="194"/>
      <c r="L15666" s="195"/>
      <c r="M15666" s="196"/>
      <c r="N15666" s="197"/>
      <c r="O15666" s="197"/>
      <c r="P15666" s="231"/>
    </row>
    <row r="15667" spans="2:16">
      <c r="B15667" s="351"/>
      <c r="C15667" s="435"/>
      <c r="D15667" s="399"/>
      <c r="E15667" s="400"/>
      <c r="G15667" s="401"/>
      <c r="H15667" s="401"/>
      <c r="I15667" s="401"/>
      <c r="J15667" s="194"/>
      <c r="K15667" s="194"/>
      <c r="L15667" s="195"/>
      <c r="M15667" s="196"/>
      <c r="N15667" s="197"/>
      <c r="O15667" s="197"/>
      <c r="P15667" s="231"/>
    </row>
    <row r="15668" spans="2:16">
      <c r="B15668" s="351"/>
      <c r="C15668" s="435"/>
      <c r="D15668" s="399"/>
      <c r="E15668" s="400"/>
      <c r="G15668" s="401"/>
      <c r="H15668" s="401"/>
      <c r="I15668" s="401"/>
      <c r="J15668" s="194"/>
      <c r="K15668" s="194"/>
      <c r="L15668" s="195"/>
      <c r="M15668" s="196"/>
      <c r="N15668" s="197"/>
      <c r="O15668" s="197"/>
      <c r="P15668" s="231"/>
    </row>
    <row r="15669" spans="2:16">
      <c r="B15669" s="351"/>
      <c r="C15669" s="435"/>
      <c r="D15669" s="399"/>
      <c r="E15669" s="400"/>
      <c r="G15669" s="401"/>
      <c r="H15669" s="401"/>
      <c r="I15669" s="401"/>
      <c r="J15669" s="194"/>
      <c r="K15669" s="194"/>
      <c r="L15669" s="195"/>
      <c r="M15669" s="196"/>
      <c r="N15669" s="197"/>
      <c r="O15669" s="197"/>
      <c r="P15669" s="231"/>
    </row>
    <row r="15670" spans="2:16">
      <c r="B15670" s="351"/>
      <c r="C15670" s="435"/>
      <c r="D15670" s="399"/>
      <c r="E15670" s="400"/>
      <c r="G15670" s="401"/>
      <c r="H15670" s="401"/>
      <c r="I15670" s="401"/>
      <c r="J15670" s="194"/>
      <c r="K15670" s="194"/>
      <c r="L15670" s="195"/>
      <c r="M15670" s="196"/>
      <c r="N15670" s="197"/>
      <c r="O15670" s="197"/>
      <c r="P15670" s="231"/>
    </row>
    <row r="15671" spans="2:16">
      <c r="B15671" s="351"/>
      <c r="C15671" s="435"/>
      <c r="D15671" s="399"/>
      <c r="E15671" s="400"/>
      <c r="G15671" s="401"/>
      <c r="H15671" s="401"/>
      <c r="I15671" s="401"/>
      <c r="J15671" s="194"/>
      <c r="K15671" s="194"/>
      <c r="L15671" s="195"/>
      <c r="M15671" s="196"/>
      <c r="N15671" s="197"/>
      <c r="O15671" s="197"/>
      <c r="P15671" s="231"/>
    </row>
    <row r="15672" spans="2:16">
      <c r="B15672" s="351"/>
      <c r="C15672" s="435"/>
      <c r="D15672" s="399"/>
      <c r="E15672" s="400"/>
      <c r="G15672" s="401"/>
      <c r="H15672" s="401"/>
      <c r="I15672" s="401"/>
      <c r="J15672" s="194"/>
      <c r="K15672" s="194"/>
      <c r="L15672" s="195"/>
      <c r="M15672" s="196"/>
      <c r="N15672" s="197"/>
      <c r="O15672" s="197"/>
      <c r="P15672" s="231"/>
    </row>
    <row r="15673" spans="2:16">
      <c r="B15673" s="351"/>
      <c r="C15673" s="435"/>
      <c r="D15673" s="399"/>
      <c r="E15673" s="400"/>
      <c r="G15673" s="401"/>
      <c r="H15673" s="401"/>
      <c r="I15673" s="401"/>
      <c r="J15673" s="194"/>
      <c r="K15673" s="194"/>
      <c r="L15673" s="195"/>
      <c r="M15673" s="196"/>
      <c r="N15673" s="197"/>
      <c r="O15673" s="197"/>
      <c r="P15673" s="231"/>
    </row>
    <row r="15674" spans="2:16">
      <c r="B15674" s="351"/>
      <c r="C15674" s="435"/>
      <c r="D15674" s="399"/>
      <c r="E15674" s="400"/>
      <c r="G15674" s="401"/>
      <c r="H15674" s="401"/>
      <c r="I15674" s="401"/>
      <c r="J15674" s="194"/>
      <c r="K15674" s="194"/>
      <c r="L15674" s="195"/>
      <c r="M15674" s="196"/>
      <c r="N15674" s="197"/>
      <c r="O15674" s="197"/>
      <c r="P15674" s="231"/>
    </row>
    <row r="15675" spans="2:16">
      <c r="B15675" s="351"/>
      <c r="C15675" s="435"/>
      <c r="D15675" s="399"/>
      <c r="E15675" s="400"/>
      <c r="G15675" s="401"/>
      <c r="H15675" s="401"/>
      <c r="I15675" s="401"/>
      <c r="J15675" s="194"/>
      <c r="K15675" s="194"/>
      <c r="L15675" s="195"/>
      <c r="M15675" s="196"/>
      <c r="N15675" s="197"/>
      <c r="O15675" s="197"/>
      <c r="P15675" s="231"/>
    </row>
    <row r="15676" spans="2:16">
      <c r="B15676" s="351"/>
      <c r="C15676" s="435"/>
      <c r="D15676" s="399"/>
      <c r="E15676" s="400"/>
      <c r="G15676" s="401"/>
      <c r="H15676" s="401"/>
      <c r="I15676" s="401"/>
      <c r="J15676" s="194"/>
      <c r="K15676" s="194"/>
      <c r="L15676" s="195"/>
      <c r="M15676" s="196"/>
      <c r="N15676" s="197"/>
      <c r="O15676" s="197"/>
      <c r="P15676" s="231"/>
    </row>
    <row r="15677" spans="2:16">
      <c r="B15677" s="351"/>
      <c r="C15677" s="435"/>
      <c r="D15677" s="399"/>
      <c r="E15677" s="400"/>
      <c r="G15677" s="401"/>
      <c r="H15677" s="401"/>
      <c r="I15677" s="401"/>
      <c r="J15677" s="194"/>
      <c r="K15677" s="194"/>
      <c r="L15677" s="195"/>
      <c r="M15677" s="196"/>
      <c r="N15677" s="197"/>
      <c r="O15677" s="197"/>
      <c r="P15677" s="231"/>
    </row>
    <row r="15678" spans="2:16">
      <c r="B15678" s="351"/>
      <c r="C15678" s="435"/>
      <c r="D15678" s="399"/>
      <c r="E15678" s="400"/>
      <c r="G15678" s="401"/>
      <c r="H15678" s="401"/>
      <c r="I15678" s="401"/>
      <c r="J15678" s="194"/>
      <c r="K15678" s="194"/>
      <c r="L15678" s="195"/>
      <c r="M15678" s="196"/>
      <c r="N15678" s="197"/>
      <c r="O15678" s="197"/>
      <c r="P15678" s="231"/>
    </row>
    <row r="15679" spans="2:16">
      <c r="B15679" s="351"/>
      <c r="C15679" s="435"/>
      <c r="D15679" s="399"/>
      <c r="E15679" s="400"/>
      <c r="G15679" s="401"/>
      <c r="H15679" s="401"/>
      <c r="I15679" s="401"/>
      <c r="J15679" s="194"/>
      <c r="K15679" s="194"/>
      <c r="L15679" s="195"/>
      <c r="M15679" s="196"/>
      <c r="N15679" s="197"/>
      <c r="O15679" s="197"/>
      <c r="P15679" s="231"/>
    </row>
    <row r="15680" spans="2:16">
      <c r="B15680" s="351"/>
      <c r="C15680" s="435"/>
      <c r="D15680" s="399"/>
      <c r="E15680" s="400"/>
      <c r="G15680" s="401"/>
      <c r="H15680" s="401"/>
      <c r="I15680" s="401"/>
      <c r="J15680" s="194"/>
      <c r="K15680" s="194"/>
      <c r="L15680" s="195"/>
      <c r="M15680" s="196"/>
      <c r="N15680" s="197"/>
      <c r="O15680" s="197"/>
      <c r="P15680" s="231"/>
    </row>
    <row r="15681" spans="2:16">
      <c r="B15681" s="351"/>
      <c r="C15681" s="435"/>
      <c r="D15681" s="399"/>
      <c r="E15681" s="400"/>
      <c r="G15681" s="401"/>
      <c r="H15681" s="401"/>
      <c r="I15681" s="401"/>
      <c r="J15681" s="194"/>
      <c r="K15681" s="194"/>
      <c r="L15681" s="195"/>
      <c r="M15681" s="196"/>
      <c r="N15681" s="197"/>
      <c r="O15681" s="197"/>
      <c r="P15681" s="231"/>
    </row>
    <row r="15682" spans="2:16">
      <c r="B15682" s="351"/>
      <c r="C15682" s="435"/>
      <c r="D15682" s="399"/>
      <c r="E15682" s="400"/>
      <c r="G15682" s="401"/>
      <c r="H15682" s="401"/>
      <c r="I15682" s="401"/>
      <c r="J15682" s="194"/>
      <c r="K15682" s="194"/>
      <c r="L15682" s="195"/>
      <c r="M15682" s="196"/>
      <c r="N15682" s="197"/>
      <c r="O15682" s="197"/>
      <c r="P15682" s="231"/>
    </row>
    <row r="15683" spans="2:16">
      <c r="B15683" s="351"/>
      <c r="C15683" s="435"/>
      <c r="D15683" s="399"/>
      <c r="E15683" s="400"/>
      <c r="G15683" s="401"/>
      <c r="H15683" s="401"/>
      <c r="I15683" s="401"/>
      <c r="J15683" s="194"/>
      <c r="K15683" s="194"/>
      <c r="L15683" s="195"/>
      <c r="M15683" s="196"/>
      <c r="N15683" s="197"/>
      <c r="O15683" s="197"/>
      <c r="P15683" s="231"/>
    </row>
    <row r="15684" spans="2:16">
      <c r="B15684" s="351"/>
      <c r="C15684" s="435"/>
      <c r="D15684" s="399"/>
      <c r="E15684" s="400"/>
      <c r="G15684" s="401"/>
      <c r="H15684" s="401"/>
      <c r="I15684" s="401"/>
      <c r="J15684" s="194"/>
      <c r="K15684" s="194"/>
      <c r="L15684" s="195"/>
      <c r="M15684" s="196"/>
      <c r="N15684" s="197"/>
      <c r="O15684" s="197"/>
      <c r="P15684" s="231"/>
    </row>
    <row r="15685" spans="2:16">
      <c r="B15685" s="351"/>
      <c r="C15685" s="435"/>
      <c r="D15685" s="399"/>
      <c r="E15685" s="400"/>
      <c r="G15685" s="401"/>
      <c r="H15685" s="401"/>
      <c r="I15685" s="401"/>
      <c r="J15685" s="194"/>
      <c r="K15685" s="194"/>
      <c r="L15685" s="195"/>
      <c r="M15685" s="196"/>
      <c r="N15685" s="197"/>
      <c r="O15685" s="197"/>
      <c r="P15685" s="231"/>
    </row>
    <row r="15686" spans="2:16">
      <c r="B15686" s="351"/>
      <c r="C15686" s="435"/>
      <c r="D15686" s="399"/>
      <c r="E15686" s="400"/>
      <c r="G15686" s="401"/>
      <c r="H15686" s="401"/>
      <c r="I15686" s="401"/>
      <c r="J15686" s="194"/>
      <c r="K15686" s="194"/>
      <c r="L15686" s="195"/>
      <c r="M15686" s="196"/>
      <c r="N15686" s="197"/>
      <c r="O15686" s="197"/>
      <c r="P15686" s="231"/>
    </row>
    <row r="15687" spans="2:16">
      <c r="B15687" s="351"/>
      <c r="C15687" s="435"/>
      <c r="D15687" s="399"/>
      <c r="E15687" s="400"/>
      <c r="G15687" s="401"/>
      <c r="H15687" s="401"/>
      <c r="I15687" s="401"/>
      <c r="J15687" s="194"/>
      <c r="K15687" s="194"/>
      <c r="L15687" s="195"/>
      <c r="M15687" s="196"/>
      <c r="N15687" s="197"/>
      <c r="O15687" s="197"/>
      <c r="P15687" s="231"/>
    </row>
    <row r="15688" spans="2:16">
      <c r="B15688" s="351"/>
      <c r="C15688" s="435"/>
      <c r="D15688" s="399"/>
      <c r="E15688" s="400"/>
      <c r="G15688" s="401"/>
      <c r="H15688" s="401"/>
      <c r="I15688" s="401"/>
      <c r="J15688" s="194"/>
      <c r="K15688" s="194"/>
      <c r="L15688" s="195"/>
      <c r="M15688" s="196"/>
      <c r="N15688" s="197"/>
      <c r="O15688" s="197"/>
      <c r="P15688" s="231"/>
    </row>
    <row r="15689" spans="2:16">
      <c r="B15689" s="351"/>
      <c r="C15689" s="435"/>
      <c r="D15689" s="399"/>
      <c r="E15689" s="400"/>
      <c r="G15689" s="401"/>
      <c r="H15689" s="401"/>
      <c r="I15689" s="401"/>
      <c r="J15689" s="194"/>
      <c r="K15689" s="194"/>
      <c r="L15689" s="195"/>
      <c r="M15689" s="196"/>
      <c r="N15689" s="197"/>
      <c r="O15689" s="197"/>
      <c r="P15689" s="231"/>
    </row>
    <row r="15690" spans="2:16">
      <c r="B15690" s="351"/>
      <c r="C15690" s="435"/>
      <c r="D15690" s="399"/>
      <c r="E15690" s="400"/>
      <c r="G15690" s="401"/>
      <c r="H15690" s="401"/>
      <c r="I15690" s="401"/>
      <c r="J15690" s="194"/>
      <c r="K15690" s="194"/>
      <c r="L15690" s="195"/>
      <c r="M15690" s="196"/>
      <c r="N15690" s="197"/>
      <c r="O15690" s="197"/>
      <c r="P15690" s="231"/>
    </row>
    <row r="15691" spans="2:16">
      <c r="B15691" s="351"/>
      <c r="C15691" s="435"/>
      <c r="D15691" s="399"/>
      <c r="E15691" s="400"/>
      <c r="G15691" s="401"/>
      <c r="H15691" s="401"/>
      <c r="I15691" s="401"/>
      <c r="J15691" s="194"/>
      <c r="K15691" s="194"/>
      <c r="L15691" s="195"/>
      <c r="M15691" s="196"/>
      <c r="N15691" s="197"/>
      <c r="O15691" s="197"/>
      <c r="P15691" s="231"/>
    </row>
    <row r="15692" spans="2:16">
      <c r="B15692" s="351"/>
      <c r="C15692" s="435"/>
      <c r="D15692" s="399"/>
      <c r="E15692" s="400"/>
      <c r="G15692" s="401"/>
      <c r="H15692" s="401"/>
      <c r="I15692" s="401"/>
      <c r="J15692" s="194"/>
      <c r="K15692" s="194"/>
      <c r="L15692" s="195"/>
      <c r="M15692" s="196"/>
      <c r="N15692" s="197"/>
      <c r="O15692" s="197"/>
      <c r="P15692" s="231"/>
    </row>
    <row r="15693" spans="2:16">
      <c r="B15693" s="351"/>
      <c r="C15693" s="435"/>
      <c r="D15693" s="399"/>
      <c r="E15693" s="400"/>
      <c r="G15693" s="401"/>
      <c r="H15693" s="401"/>
      <c r="I15693" s="401"/>
      <c r="J15693" s="194"/>
      <c r="K15693" s="194"/>
      <c r="L15693" s="195"/>
      <c r="M15693" s="196"/>
      <c r="N15693" s="197"/>
      <c r="O15693" s="197"/>
      <c r="P15693" s="231"/>
    </row>
    <row r="15694" spans="2:16">
      <c r="B15694" s="351"/>
      <c r="C15694" s="435"/>
      <c r="D15694" s="399"/>
      <c r="E15694" s="400"/>
      <c r="G15694" s="401"/>
      <c r="H15694" s="401"/>
      <c r="I15694" s="401"/>
      <c r="J15694" s="194"/>
      <c r="K15694" s="194"/>
      <c r="L15694" s="195"/>
      <c r="M15694" s="196"/>
      <c r="N15694" s="197"/>
      <c r="O15694" s="197"/>
      <c r="P15694" s="231"/>
    </row>
    <row r="15695" spans="2:16">
      <c r="B15695" s="351"/>
      <c r="C15695" s="435"/>
      <c r="D15695" s="399"/>
      <c r="E15695" s="400"/>
      <c r="G15695" s="401"/>
      <c r="H15695" s="401"/>
      <c r="I15695" s="401"/>
      <c r="J15695" s="194"/>
      <c r="K15695" s="194"/>
      <c r="L15695" s="195"/>
      <c r="M15695" s="196"/>
      <c r="N15695" s="197"/>
      <c r="O15695" s="197"/>
      <c r="P15695" s="231"/>
    </row>
    <row r="15696" spans="2:16">
      <c r="B15696" s="351"/>
      <c r="C15696" s="435"/>
      <c r="D15696" s="399"/>
      <c r="E15696" s="400"/>
      <c r="G15696" s="401"/>
      <c r="H15696" s="401"/>
      <c r="I15696" s="401"/>
      <c r="J15696" s="194"/>
      <c r="K15696" s="194"/>
      <c r="L15696" s="195"/>
      <c r="M15696" s="196"/>
      <c r="N15696" s="197"/>
      <c r="O15696" s="197"/>
      <c r="P15696" s="231"/>
    </row>
    <row r="15697" spans="2:16">
      <c r="B15697" s="351"/>
      <c r="C15697" s="435"/>
      <c r="D15697" s="399"/>
      <c r="E15697" s="400"/>
      <c r="G15697" s="401"/>
      <c r="H15697" s="401"/>
      <c r="I15697" s="401"/>
      <c r="J15697" s="194"/>
      <c r="K15697" s="194"/>
      <c r="L15697" s="195"/>
      <c r="M15697" s="196"/>
      <c r="N15697" s="197"/>
      <c r="O15697" s="197"/>
      <c r="P15697" s="231"/>
    </row>
    <row r="15698" spans="2:16">
      <c r="B15698" s="351"/>
      <c r="C15698" s="435"/>
      <c r="D15698" s="399"/>
      <c r="E15698" s="400"/>
      <c r="G15698" s="401"/>
      <c r="H15698" s="401"/>
      <c r="I15698" s="401"/>
      <c r="J15698" s="194"/>
      <c r="K15698" s="194"/>
      <c r="L15698" s="195"/>
      <c r="M15698" s="196"/>
      <c r="N15698" s="197"/>
      <c r="O15698" s="197"/>
      <c r="P15698" s="231"/>
    </row>
    <row r="15699" spans="2:16">
      <c r="B15699" s="351"/>
      <c r="C15699" s="435"/>
      <c r="D15699" s="399"/>
      <c r="E15699" s="400"/>
      <c r="G15699" s="401"/>
      <c r="H15699" s="401"/>
      <c r="I15699" s="401"/>
      <c r="J15699" s="194"/>
      <c r="K15699" s="194"/>
      <c r="L15699" s="195"/>
      <c r="M15699" s="196"/>
      <c r="N15699" s="197"/>
      <c r="O15699" s="197"/>
      <c r="P15699" s="231"/>
    </row>
    <row r="15700" spans="2:16">
      <c r="B15700" s="351"/>
      <c r="C15700" s="435"/>
      <c r="D15700" s="399"/>
      <c r="E15700" s="400"/>
      <c r="G15700" s="401"/>
      <c r="H15700" s="401"/>
      <c r="I15700" s="401"/>
      <c r="J15700" s="194"/>
      <c r="K15700" s="194"/>
      <c r="L15700" s="195"/>
      <c r="M15700" s="196"/>
      <c r="N15700" s="197"/>
      <c r="O15700" s="197"/>
      <c r="P15700" s="231"/>
    </row>
    <row r="15701" spans="2:16">
      <c r="B15701" s="351"/>
      <c r="C15701" s="435"/>
      <c r="D15701" s="399"/>
      <c r="E15701" s="400"/>
      <c r="G15701" s="401"/>
      <c r="H15701" s="401"/>
      <c r="I15701" s="401"/>
      <c r="J15701" s="194"/>
      <c r="K15701" s="194"/>
      <c r="L15701" s="195"/>
      <c r="M15701" s="196"/>
      <c r="N15701" s="197"/>
      <c r="O15701" s="197"/>
      <c r="P15701" s="231"/>
    </row>
    <row r="15702" spans="2:16">
      <c r="B15702" s="351"/>
      <c r="C15702" s="435"/>
      <c r="D15702" s="399"/>
      <c r="E15702" s="400"/>
      <c r="G15702" s="401"/>
      <c r="H15702" s="401"/>
      <c r="I15702" s="401"/>
      <c r="J15702" s="194"/>
      <c r="K15702" s="194"/>
      <c r="L15702" s="195"/>
      <c r="M15702" s="196"/>
      <c r="N15702" s="197"/>
      <c r="O15702" s="197"/>
      <c r="P15702" s="231"/>
    </row>
    <row r="15703" spans="2:16">
      <c r="B15703" s="351"/>
      <c r="C15703" s="435"/>
      <c r="D15703" s="399"/>
      <c r="E15703" s="400"/>
      <c r="G15703" s="401"/>
      <c r="H15703" s="401"/>
      <c r="I15703" s="401"/>
      <c r="J15703" s="194"/>
      <c r="K15703" s="194"/>
      <c r="L15703" s="195"/>
      <c r="M15703" s="196"/>
      <c r="N15703" s="197"/>
      <c r="O15703" s="197"/>
      <c r="P15703" s="231"/>
    </row>
    <row r="15704" spans="2:16">
      <c r="B15704" s="351"/>
      <c r="C15704" s="435"/>
      <c r="D15704" s="399"/>
      <c r="E15704" s="400"/>
      <c r="G15704" s="401"/>
      <c r="H15704" s="401"/>
      <c r="I15704" s="401"/>
      <c r="J15704" s="194"/>
      <c r="K15704" s="194"/>
      <c r="L15704" s="195"/>
      <c r="M15704" s="196"/>
      <c r="N15704" s="197"/>
      <c r="O15704" s="197"/>
      <c r="P15704" s="231"/>
    </row>
    <row r="15705" spans="2:16">
      <c r="B15705" s="351"/>
      <c r="C15705" s="435"/>
      <c r="D15705" s="399"/>
      <c r="E15705" s="400"/>
      <c r="G15705" s="401"/>
      <c r="H15705" s="401"/>
      <c r="I15705" s="401"/>
      <c r="J15705" s="194"/>
      <c r="K15705" s="194"/>
      <c r="L15705" s="195"/>
      <c r="M15705" s="196"/>
      <c r="N15705" s="197"/>
      <c r="O15705" s="197"/>
      <c r="P15705" s="231"/>
    </row>
    <row r="15706" spans="2:16">
      <c r="B15706" s="351"/>
      <c r="C15706" s="435"/>
      <c r="D15706" s="399"/>
      <c r="E15706" s="400"/>
      <c r="G15706" s="401"/>
      <c r="H15706" s="401"/>
      <c r="I15706" s="401"/>
      <c r="J15706" s="194"/>
      <c r="K15706" s="194"/>
      <c r="L15706" s="195"/>
      <c r="M15706" s="196"/>
      <c r="N15706" s="197"/>
      <c r="O15706" s="197"/>
      <c r="P15706" s="231"/>
    </row>
    <row r="15707" spans="2:16">
      <c r="B15707" s="351"/>
      <c r="C15707" s="435"/>
      <c r="D15707" s="399"/>
      <c r="E15707" s="400"/>
      <c r="G15707" s="401"/>
      <c r="H15707" s="401"/>
      <c r="I15707" s="401"/>
      <c r="J15707" s="194"/>
      <c r="K15707" s="194"/>
      <c r="L15707" s="195"/>
      <c r="M15707" s="196"/>
      <c r="N15707" s="197"/>
      <c r="O15707" s="197"/>
      <c r="P15707" s="231"/>
    </row>
    <row r="15708" spans="2:16">
      <c r="B15708" s="351"/>
      <c r="C15708" s="435"/>
      <c r="D15708" s="399"/>
      <c r="E15708" s="400"/>
      <c r="G15708" s="401"/>
      <c r="H15708" s="401"/>
      <c r="I15708" s="401"/>
      <c r="J15708" s="194"/>
      <c r="K15708" s="194"/>
      <c r="L15708" s="195"/>
      <c r="M15708" s="196"/>
      <c r="N15708" s="197"/>
      <c r="O15708" s="197"/>
      <c r="P15708" s="231"/>
    </row>
    <row r="15709" spans="2:16">
      <c r="B15709" s="351"/>
      <c r="C15709" s="435"/>
      <c r="D15709" s="399"/>
      <c r="E15709" s="400"/>
      <c r="G15709" s="401"/>
      <c r="H15709" s="401"/>
      <c r="I15709" s="401"/>
      <c r="J15709" s="194"/>
      <c r="K15709" s="194"/>
      <c r="L15709" s="195"/>
      <c r="M15709" s="196"/>
      <c r="N15709" s="197"/>
      <c r="O15709" s="197"/>
      <c r="P15709" s="231"/>
    </row>
    <row r="15710" spans="2:16">
      <c r="B15710" s="351"/>
      <c r="C15710" s="435"/>
      <c r="D15710" s="399"/>
      <c r="E15710" s="400"/>
      <c r="G15710" s="401"/>
      <c r="H15710" s="401"/>
      <c r="I15710" s="401"/>
      <c r="J15710" s="194"/>
      <c r="K15710" s="194"/>
      <c r="L15710" s="195"/>
      <c r="M15710" s="196"/>
      <c r="N15710" s="197"/>
      <c r="O15710" s="197"/>
      <c r="P15710" s="231"/>
    </row>
    <row r="15711" spans="2:16">
      <c r="B15711" s="351"/>
      <c r="C15711" s="435"/>
      <c r="D15711" s="399"/>
      <c r="E15711" s="400"/>
      <c r="G15711" s="401"/>
      <c r="H15711" s="401"/>
      <c r="I15711" s="401"/>
      <c r="J15711" s="194"/>
      <c r="K15711" s="194"/>
      <c r="L15711" s="195"/>
      <c r="M15711" s="196"/>
      <c r="N15711" s="197"/>
      <c r="O15711" s="197"/>
      <c r="P15711" s="231"/>
    </row>
    <row r="15712" spans="2:16">
      <c r="B15712" s="351"/>
      <c r="C15712" s="435"/>
      <c r="D15712" s="399"/>
      <c r="E15712" s="400"/>
      <c r="G15712" s="401"/>
      <c r="H15712" s="401"/>
      <c r="I15712" s="401"/>
      <c r="J15712" s="194"/>
      <c r="K15712" s="194"/>
      <c r="L15712" s="195"/>
      <c r="M15712" s="196"/>
      <c r="N15712" s="197"/>
      <c r="O15712" s="197"/>
      <c r="P15712" s="231"/>
    </row>
    <row r="15713" spans="2:16">
      <c r="B15713" s="351"/>
      <c r="C15713" s="435"/>
      <c r="D15713" s="399"/>
      <c r="E15713" s="400"/>
      <c r="G15713" s="401"/>
      <c r="H15713" s="401"/>
      <c r="I15713" s="401"/>
      <c r="J15713" s="194"/>
      <c r="K15713" s="194"/>
      <c r="L15713" s="195"/>
      <c r="M15713" s="196"/>
      <c r="N15713" s="197"/>
      <c r="O15713" s="197"/>
      <c r="P15713" s="231"/>
    </row>
    <row r="15714" spans="2:16">
      <c r="B15714" s="351"/>
      <c r="C15714" s="435"/>
      <c r="D15714" s="399"/>
      <c r="E15714" s="400"/>
      <c r="G15714" s="401"/>
      <c r="H15714" s="401"/>
      <c r="I15714" s="401"/>
      <c r="J15714" s="194"/>
      <c r="K15714" s="194"/>
      <c r="L15714" s="195"/>
      <c r="M15714" s="196"/>
      <c r="N15714" s="197"/>
      <c r="O15714" s="197"/>
      <c r="P15714" s="231"/>
    </row>
    <row r="15715" spans="2:16">
      <c r="B15715" s="351"/>
      <c r="C15715" s="435"/>
      <c r="D15715" s="399"/>
      <c r="E15715" s="400"/>
      <c r="G15715" s="401"/>
      <c r="H15715" s="401"/>
      <c r="I15715" s="401"/>
      <c r="J15715" s="194"/>
      <c r="K15715" s="194"/>
      <c r="L15715" s="195"/>
      <c r="M15715" s="196"/>
      <c r="N15715" s="197"/>
      <c r="O15715" s="197"/>
      <c r="P15715" s="231"/>
    </row>
    <row r="15716" spans="2:16">
      <c r="B15716" s="351"/>
      <c r="C15716" s="435"/>
      <c r="D15716" s="399"/>
      <c r="E15716" s="400"/>
      <c r="G15716" s="401"/>
      <c r="H15716" s="401"/>
      <c r="I15716" s="401"/>
      <c r="J15716" s="194"/>
      <c r="K15716" s="194"/>
      <c r="L15716" s="195"/>
      <c r="M15716" s="196"/>
      <c r="N15716" s="197"/>
      <c r="O15716" s="197"/>
      <c r="P15716" s="231"/>
    </row>
    <row r="15717" spans="2:16">
      <c r="B15717" s="351"/>
      <c r="C15717" s="435"/>
      <c r="D15717" s="399"/>
      <c r="E15717" s="400"/>
      <c r="G15717" s="401"/>
      <c r="H15717" s="401"/>
      <c r="I15717" s="401"/>
      <c r="J15717" s="194"/>
      <c r="K15717" s="194"/>
      <c r="L15717" s="195"/>
      <c r="M15717" s="196"/>
      <c r="N15717" s="197"/>
      <c r="O15717" s="197"/>
      <c r="P15717" s="231"/>
    </row>
    <row r="15718" spans="2:16">
      <c r="B15718" s="351"/>
      <c r="C15718" s="435"/>
      <c r="D15718" s="399"/>
      <c r="E15718" s="400"/>
      <c r="G15718" s="401"/>
      <c r="H15718" s="401"/>
      <c r="I15718" s="401"/>
      <c r="J15718" s="194"/>
      <c r="K15718" s="194"/>
      <c r="L15718" s="195"/>
      <c r="M15718" s="196"/>
      <c r="N15718" s="197"/>
      <c r="O15718" s="197"/>
      <c r="P15718" s="231"/>
    </row>
    <row r="15719" spans="2:16">
      <c r="B15719" s="351"/>
      <c r="C15719" s="435"/>
      <c r="D15719" s="399"/>
      <c r="E15719" s="400"/>
      <c r="G15719" s="401"/>
      <c r="H15719" s="401"/>
      <c r="I15719" s="401"/>
      <c r="J15719" s="194"/>
      <c r="K15719" s="194"/>
      <c r="L15719" s="195"/>
      <c r="M15719" s="196"/>
      <c r="N15719" s="197"/>
      <c r="O15719" s="197"/>
      <c r="P15719" s="231"/>
    </row>
    <row r="15720" spans="2:16">
      <c r="B15720" s="351"/>
      <c r="C15720" s="435"/>
      <c r="D15720" s="399"/>
      <c r="E15720" s="400"/>
      <c r="G15720" s="401"/>
      <c r="H15720" s="401"/>
      <c r="I15720" s="401"/>
      <c r="J15720" s="194"/>
      <c r="K15720" s="194"/>
      <c r="L15720" s="195"/>
      <c r="M15720" s="196"/>
      <c r="N15720" s="197"/>
      <c r="O15720" s="197"/>
      <c r="P15720" s="231"/>
    </row>
    <row r="15721" spans="2:16">
      <c r="B15721" s="351"/>
      <c r="C15721" s="435"/>
      <c r="D15721" s="399"/>
      <c r="E15721" s="400"/>
      <c r="G15721" s="401"/>
      <c r="H15721" s="401"/>
      <c r="I15721" s="401"/>
      <c r="J15721" s="194"/>
      <c r="K15721" s="194"/>
      <c r="L15721" s="195"/>
      <c r="M15721" s="196"/>
      <c r="N15721" s="197"/>
      <c r="O15721" s="197"/>
      <c r="P15721" s="231"/>
    </row>
    <row r="15722" spans="2:16">
      <c r="B15722" s="351"/>
      <c r="C15722" s="435"/>
      <c r="D15722" s="399"/>
      <c r="E15722" s="400"/>
      <c r="G15722" s="401"/>
      <c r="H15722" s="401"/>
      <c r="I15722" s="401"/>
      <c r="J15722" s="194"/>
      <c r="K15722" s="194"/>
      <c r="L15722" s="195"/>
      <c r="M15722" s="196"/>
      <c r="N15722" s="197"/>
      <c r="O15722" s="197"/>
      <c r="P15722" s="231"/>
    </row>
    <row r="15723" spans="2:16">
      <c r="B15723" s="351"/>
      <c r="C15723" s="435"/>
      <c r="D15723" s="399"/>
      <c r="E15723" s="400"/>
      <c r="G15723" s="401"/>
      <c r="H15723" s="401"/>
      <c r="I15723" s="401"/>
      <c r="J15723" s="194"/>
      <c r="K15723" s="194"/>
      <c r="L15723" s="195"/>
      <c r="M15723" s="196"/>
      <c r="N15723" s="197"/>
      <c r="O15723" s="197"/>
      <c r="P15723" s="231"/>
    </row>
    <row r="15724" spans="2:16">
      <c r="B15724" s="351"/>
      <c r="C15724" s="435"/>
      <c r="D15724" s="399"/>
      <c r="E15724" s="400"/>
      <c r="G15724" s="401"/>
      <c r="H15724" s="401"/>
      <c r="I15724" s="401"/>
      <c r="J15724" s="194"/>
      <c r="K15724" s="194"/>
      <c r="L15724" s="195"/>
      <c r="M15724" s="196"/>
      <c r="N15724" s="197"/>
      <c r="O15724" s="197"/>
      <c r="P15724" s="231"/>
    </row>
    <row r="15725" spans="2:16">
      <c r="B15725" s="351"/>
      <c r="C15725" s="435"/>
      <c r="D15725" s="399"/>
      <c r="E15725" s="400"/>
      <c r="G15725" s="401"/>
      <c r="H15725" s="401"/>
      <c r="I15725" s="401"/>
      <c r="J15725" s="194"/>
      <c r="K15725" s="194"/>
      <c r="L15725" s="195"/>
      <c r="M15725" s="196"/>
      <c r="N15725" s="197"/>
      <c r="O15725" s="197"/>
      <c r="P15725" s="231"/>
    </row>
    <row r="15726" spans="2:16">
      <c r="B15726" s="351"/>
      <c r="C15726" s="435"/>
      <c r="D15726" s="399"/>
      <c r="E15726" s="400"/>
      <c r="G15726" s="401"/>
      <c r="H15726" s="401"/>
      <c r="I15726" s="401"/>
      <c r="J15726" s="194"/>
      <c r="K15726" s="194"/>
      <c r="L15726" s="195"/>
      <c r="M15726" s="196"/>
      <c r="N15726" s="197"/>
      <c r="O15726" s="197"/>
      <c r="P15726" s="231"/>
    </row>
    <row r="15727" spans="2:16">
      <c r="B15727" s="351"/>
      <c r="C15727" s="435"/>
      <c r="D15727" s="399"/>
      <c r="E15727" s="400"/>
      <c r="G15727" s="401"/>
      <c r="H15727" s="401"/>
      <c r="I15727" s="401"/>
      <c r="J15727" s="194"/>
      <c r="K15727" s="194"/>
      <c r="L15727" s="195"/>
      <c r="M15727" s="196"/>
      <c r="N15727" s="197"/>
      <c r="O15727" s="197"/>
      <c r="P15727" s="231"/>
    </row>
    <row r="15728" spans="2:16">
      <c r="B15728" s="351"/>
      <c r="C15728" s="435"/>
      <c r="D15728" s="399"/>
      <c r="E15728" s="400"/>
      <c r="G15728" s="401"/>
      <c r="H15728" s="401"/>
      <c r="I15728" s="401"/>
      <c r="J15728" s="194"/>
      <c r="K15728" s="194"/>
      <c r="L15728" s="195"/>
      <c r="M15728" s="196"/>
      <c r="N15728" s="197"/>
      <c r="O15728" s="197"/>
      <c r="P15728" s="231"/>
    </row>
    <row r="15729" spans="2:16">
      <c r="B15729" s="351"/>
      <c r="C15729" s="435"/>
      <c r="D15729" s="399"/>
      <c r="E15729" s="400"/>
      <c r="G15729" s="401"/>
      <c r="H15729" s="401"/>
      <c r="I15729" s="401"/>
      <c r="J15729" s="194"/>
      <c r="K15729" s="194"/>
      <c r="L15729" s="195"/>
      <c r="M15729" s="196"/>
      <c r="N15729" s="197"/>
      <c r="O15729" s="197"/>
      <c r="P15729" s="231"/>
    </row>
    <row r="15730" spans="2:16">
      <c r="B15730" s="351"/>
      <c r="C15730" s="435"/>
      <c r="D15730" s="399"/>
      <c r="E15730" s="400"/>
      <c r="G15730" s="401"/>
      <c r="H15730" s="401"/>
      <c r="I15730" s="401"/>
      <c r="J15730" s="194"/>
      <c r="K15730" s="194"/>
      <c r="L15730" s="195"/>
      <c r="M15730" s="196"/>
      <c r="N15730" s="197"/>
      <c r="O15730" s="197"/>
      <c r="P15730" s="231"/>
    </row>
    <row r="15731" spans="2:16">
      <c r="B15731" s="351"/>
      <c r="C15731" s="435"/>
      <c r="D15731" s="399"/>
      <c r="E15731" s="400"/>
      <c r="G15731" s="401"/>
      <c r="H15731" s="401"/>
      <c r="I15731" s="401"/>
      <c r="J15731" s="194"/>
      <c r="K15731" s="194"/>
      <c r="L15731" s="195"/>
      <c r="M15731" s="196"/>
      <c r="N15731" s="197"/>
      <c r="O15731" s="197"/>
      <c r="P15731" s="231"/>
    </row>
    <row r="15732" spans="2:16">
      <c r="B15732" s="351"/>
      <c r="C15732" s="435"/>
      <c r="D15732" s="399"/>
      <c r="E15732" s="400"/>
      <c r="G15732" s="401"/>
      <c r="H15732" s="401"/>
      <c r="I15732" s="401"/>
      <c r="J15732" s="194"/>
      <c r="K15732" s="194"/>
      <c r="L15732" s="195"/>
      <c r="M15732" s="196"/>
      <c r="N15732" s="197"/>
      <c r="O15732" s="197"/>
      <c r="P15732" s="231"/>
    </row>
    <row r="15733" spans="2:16">
      <c r="B15733" s="351"/>
      <c r="C15733" s="435"/>
      <c r="D15733" s="399"/>
      <c r="E15733" s="400"/>
      <c r="G15733" s="401"/>
      <c r="H15733" s="401"/>
      <c r="I15733" s="401"/>
      <c r="J15733" s="194"/>
      <c r="K15733" s="194"/>
      <c r="L15733" s="195"/>
      <c r="M15733" s="196"/>
      <c r="N15733" s="197"/>
      <c r="O15733" s="197"/>
      <c r="P15733" s="231"/>
    </row>
    <row r="15734" spans="2:16">
      <c r="B15734" s="351"/>
      <c r="C15734" s="435"/>
      <c r="D15734" s="399"/>
      <c r="E15734" s="400"/>
      <c r="G15734" s="401"/>
      <c r="H15734" s="401"/>
      <c r="I15734" s="401"/>
      <c r="J15734" s="194"/>
      <c r="K15734" s="194"/>
      <c r="L15734" s="195"/>
      <c r="M15734" s="196"/>
      <c r="N15734" s="197"/>
      <c r="O15734" s="197"/>
      <c r="P15734" s="231"/>
    </row>
    <row r="15735" spans="2:16">
      <c r="B15735" s="351"/>
      <c r="C15735" s="435"/>
      <c r="D15735" s="399"/>
      <c r="E15735" s="400"/>
      <c r="G15735" s="401"/>
      <c r="H15735" s="401"/>
      <c r="I15735" s="401"/>
      <c r="J15735" s="194"/>
      <c r="K15735" s="194"/>
      <c r="L15735" s="195"/>
      <c r="M15735" s="196"/>
      <c r="N15735" s="197"/>
      <c r="O15735" s="197"/>
      <c r="P15735" s="231"/>
    </row>
    <row r="15736" spans="2:16">
      <c r="B15736" s="351"/>
      <c r="C15736" s="435"/>
      <c r="D15736" s="399"/>
      <c r="E15736" s="400"/>
      <c r="G15736" s="401"/>
      <c r="H15736" s="401"/>
      <c r="I15736" s="401"/>
      <c r="J15736" s="194"/>
      <c r="K15736" s="194"/>
      <c r="L15736" s="195"/>
      <c r="M15736" s="196"/>
      <c r="N15736" s="197"/>
      <c r="O15736" s="197"/>
      <c r="P15736" s="231"/>
    </row>
    <row r="15737" spans="2:16">
      <c r="B15737" s="351"/>
      <c r="C15737" s="435"/>
      <c r="D15737" s="399"/>
      <c r="E15737" s="400"/>
      <c r="G15737" s="401"/>
      <c r="H15737" s="401"/>
      <c r="I15737" s="401"/>
      <c r="J15737" s="194"/>
      <c r="K15737" s="194"/>
      <c r="L15737" s="195"/>
      <c r="M15737" s="196"/>
      <c r="N15737" s="197"/>
      <c r="O15737" s="197"/>
      <c r="P15737" s="231"/>
    </row>
    <row r="15738" spans="2:16">
      <c r="B15738" s="351"/>
      <c r="C15738" s="435"/>
      <c r="D15738" s="399"/>
      <c r="E15738" s="400"/>
      <c r="G15738" s="401"/>
      <c r="H15738" s="401"/>
      <c r="I15738" s="401"/>
      <c r="J15738" s="194"/>
      <c r="K15738" s="194"/>
      <c r="L15738" s="195"/>
      <c r="M15738" s="196"/>
      <c r="N15738" s="197"/>
      <c r="O15738" s="197"/>
      <c r="P15738" s="231"/>
    </row>
    <row r="15739" spans="2:16">
      <c r="B15739" s="351"/>
      <c r="C15739" s="435"/>
      <c r="D15739" s="399"/>
      <c r="E15739" s="400"/>
      <c r="G15739" s="401"/>
      <c r="H15739" s="401"/>
      <c r="I15739" s="401"/>
      <c r="J15739" s="194"/>
      <c r="K15739" s="194"/>
      <c r="L15739" s="195"/>
      <c r="M15739" s="196"/>
      <c r="N15739" s="197"/>
      <c r="O15739" s="197"/>
      <c r="P15739" s="231"/>
    </row>
    <row r="15740" spans="2:16">
      <c r="B15740" s="351"/>
      <c r="C15740" s="435"/>
      <c r="D15740" s="399"/>
      <c r="E15740" s="400"/>
      <c r="G15740" s="401"/>
      <c r="H15740" s="401"/>
      <c r="I15740" s="401"/>
      <c r="J15740" s="194"/>
      <c r="K15740" s="194"/>
      <c r="L15740" s="195"/>
      <c r="M15740" s="196"/>
      <c r="N15740" s="197"/>
      <c r="O15740" s="197"/>
      <c r="P15740" s="231"/>
    </row>
    <row r="15741" spans="2:16">
      <c r="B15741" s="351"/>
      <c r="C15741" s="435"/>
      <c r="D15741" s="399"/>
      <c r="E15741" s="400"/>
      <c r="G15741" s="401"/>
      <c r="H15741" s="401"/>
      <c r="I15741" s="401"/>
      <c r="J15741" s="194"/>
      <c r="K15741" s="194"/>
      <c r="L15741" s="195"/>
      <c r="M15741" s="196"/>
      <c r="N15741" s="197"/>
      <c r="O15741" s="197"/>
      <c r="P15741" s="231"/>
    </row>
    <row r="15742" spans="2:16">
      <c r="B15742" s="351"/>
      <c r="C15742" s="435"/>
      <c r="D15742" s="399"/>
      <c r="E15742" s="400"/>
      <c r="G15742" s="401"/>
      <c r="H15742" s="401"/>
      <c r="I15742" s="401"/>
      <c r="J15742" s="194"/>
      <c r="K15742" s="194"/>
      <c r="L15742" s="195"/>
      <c r="M15742" s="196"/>
      <c r="N15742" s="197"/>
      <c r="O15742" s="197"/>
      <c r="P15742" s="231"/>
    </row>
    <row r="15743" spans="2:16">
      <c r="B15743" s="351"/>
      <c r="C15743" s="435"/>
      <c r="D15743" s="399"/>
      <c r="E15743" s="400"/>
      <c r="G15743" s="401"/>
      <c r="H15743" s="401"/>
      <c r="I15743" s="401"/>
      <c r="J15743" s="194"/>
      <c r="K15743" s="194"/>
      <c r="L15743" s="195"/>
      <c r="M15743" s="196"/>
      <c r="N15743" s="197"/>
      <c r="O15743" s="197"/>
      <c r="P15743" s="231"/>
    </row>
    <row r="15744" spans="2:16">
      <c r="B15744" s="351"/>
      <c r="C15744" s="435"/>
      <c r="D15744" s="399"/>
      <c r="E15744" s="400"/>
      <c r="G15744" s="401"/>
      <c r="H15744" s="401"/>
      <c r="I15744" s="401"/>
      <c r="J15744" s="194"/>
      <c r="K15744" s="194"/>
      <c r="L15744" s="195"/>
      <c r="M15744" s="196"/>
      <c r="N15744" s="197"/>
      <c r="O15744" s="197"/>
      <c r="P15744" s="231"/>
    </row>
    <row r="15745" spans="2:16">
      <c r="B15745" s="351"/>
      <c r="C15745" s="435"/>
      <c r="D15745" s="399"/>
      <c r="E15745" s="400"/>
      <c r="G15745" s="401"/>
      <c r="H15745" s="401"/>
      <c r="I15745" s="401"/>
      <c r="J15745" s="194"/>
      <c r="K15745" s="194"/>
      <c r="L15745" s="195"/>
      <c r="M15745" s="196"/>
      <c r="N15745" s="197"/>
      <c r="O15745" s="197"/>
      <c r="P15745" s="231"/>
    </row>
    <row r="15746" spans="2:16">
      <c r="B15746" s="351"/>
      <c r="C15746" s="435"/>
      <c r="D15746" s="399"/>
      <c r="E15746" s="400"/>
      <c r="G15746" s="401"/>
      <c r="H15746" s="401"/>
      <c r="I15746" s="401"/>
      <c r="J15746" s="194"/>
      <c r="K15746" s="194"/>
      <c r="L15746" s="195"/>
      <c r="M15746" s="196"/>
      <c r="N15746" s="197"/>
      <c r="O15746" s="197"/>
      <c r="P15746" s="231"/>
    </row>
    <row r="15747" spans="2:16">
      <c r="B15747" s="351"/>
      <c r="C15747" s="435"/>
      <c r="D15747" s="399"/>
      <c r="E15747" s="400"/>
      <c r="G15747" s="401"/>
      <c r="H15747" s="401"/>
      <c r="I15747" s="401"/>
      <c r="J15747" s="194"/>
      <c r="K15747" s="194"/>
      <c r="L15747" s="195"/>
      <c r="M15747" s="196"/>
      <c r="N15747" s="197"/>
      <c r="O15747" s="197"/>
      <c r="P15747" s="231"/>
    </row>
    <row r="15748" spans="2:16">
      <c r="B15748" s="351"/>
      <c r="C15748" s="435"/>
      <c r="D15748" s="399"/>
      <c r="E15748" s="400"/>
      <c r="G15748" s="401"/>
      <c r="H15748" s="401"/>
      <c r="I15748" s="401"/>
      <c r="J15748" s="194"/>
      <c r="K15748" s="194"/>
      <c r="L15748" s="195"/>
      <c r="M15748" s="196"/>
      <c r="N15748" s="197"/>
      <c r="O15748" s="197"/>
      <c r="P15748" s="231"/>
    </row>
    <row r="15749" spans="2:16">
      <c r="B15749" s="351"/>
      <c r="C15749" s="435"/>
      <c r="D15749" s="399"/>
      <c r="E15749" s="400"/>
      <c r="G15749" s="401"/>
      <c r="H15749" s="401"/>
      <c r="I15749" s="401"/>
      <c r="J15749" s="194"/>
      <c r="K15749" s="194"/>
      <c r="L15749" s="195"/>
      <c r="M15749" s="196"/>
      <c r="N15749" s="197"/>
      <c r="O15749" s="197"/>
      <c r="P15749" s="231"/>
    </row>
    <row r="15750" spans="2:16">
      <c r="B15750" s="351"/>
      <c r="C15750" s="435"/>
      <c r="D15750" s="399"/>
      <c r="E15750" s="400"/>
      <c r="G15750" s="401"/>
      <c r="H15750" s="401"/>
      <c r="I15750" s="401"/>
      <c r="J15750" s="194"/>
      <c r="K15750" s="194"/>
      <c r="L15750" s="195"/>
      <c r="M15750" s="196"/>
      <c r="N15750" s="197"/>
      <c r="O15750" s="197"/>
      <c r="P15750" s="231"/>
    </row>
    <row r="15751" spans="2:16">
      <c r="B15751" s="351"/>
      <c r="C15751" s="435"/>
      <c r="D15751" s="399"/>
      <c r="E15751" s="400"/>
      <c r="G15751" s="401"/>
      <c r="H15751" s="401"/>
      <c r="I15751" s="401"/>
      <c r="J15751" s="194"/>
      <c r="K15751" s="194"/>
      <c r="L15751" s="195"/>
      <c r="M15751" s="196"/>
      <c r="N15751" s="197"/>
      <c r="O15751" s="197"/>
      <c r="P15751" s="231"/>
    </row>
    <row r="15752" spans="2:16">
      <c r="B15752" s="351"/>
      <c r="C15752" s="435"/>
      <c r="D15752" s="399"/>
      <c r="E15752" s="400"/>
      <c r="G15752" s="401"/>
      <c r="H15752" s="401"/>
      <c r="I15752" s="401"/>
      <c r="J15752" s="194"/>
      <c r="K15752" s="194"/>
      <c r="L15752" s="195"/>
      <c r="M15752" s="196"/>
      <c r="N15752" s="197"/>
      <c r="O15752" s="197"/>
      <c r="P15752" s="231"/>
    </row>
    <row r="15753" spans="2:16">
      <c r="B15753" s="351"/>
      <c r="C15753" s="435"/>
      <c r="D15753" s="399"/>
      <c r="E15753" s="400"/>
      <c r="G15753" s="401"/>
      <c r="H15753" s="401"/>
      <c r="I15753" s="401"/>
      <c r="J15753" s="194"/>
      <c r="K15753" s="194"/>
      <c r="L15753" s="195"/>
      <c r="M15753" s="196"/>
      <c r="N15753" s="197"/>
      <c r="O15753" s="197"/>
      <c r="P15753" s="231"/>
    </row>
    <row r="15754" spans="2:16">
      <c r="B15754" s="351"/>
      <c r="C15754" s="435"/>
      <c r="D15754" s="399"/>
      <c r="E15754" s="400"/>
      <c r="G15754" s="401"/>
      <c r="H15754" s="401"/>
      <c r="I15754" s="401"/>
      <c r="J15754" s="194"/>
      <c r="K15754" s="194"/>
      <c r="L15754" s="195"/>
      <c r="M15754" s="196"/>
      <c r="N15754" s="197"/>
      <c r="O15754" s="197"/>
      <c r="P15754" s="231"/>
    </row>
    <row r="15755" spans="2:16">
      <c r="B15755" s="351"/>
      <c r="C15755" s="435"/>
      <c r="D15755" s="399"/>
      <c r="E15755" s="400"/>
      <c r="G15755" s="401"/>
      <c r="H15755" s="401"/>
      <c r="I15755" s="401"/>
      <c r="J15755" s="194"/>
      <c r="K15755" s="194"/>
      <c r="L15755" s="195"/>
      <c r="M15755" s="196"/>
      <c r="N15755" s="197"/>
      <c r="O15755" s="197"/>
      <c r="P15755" s="231"/>
    </row>
    <row r="15756" spans="2:16">
      <c r="B15756" s="351"/>
      <c r="C15756" s="435"/>
      <c r="D15756" s="399"/>
      <c r="E15756" s="400"/>
      <c r="G15756" s="401"/>
      <c r="H15756" s="401"/>
      <c r="I15756" s="401"/>
      <c r="J15756" s="194"/>
      <c r="K15756" s="194"/>
      <c r="L15756" s="195"/>
      <c r="M15756" s="196"/>
      <c r="N15756" s="197"/>
      <c r="O15756" s="197"/>
      <c r="P15756" s="231"/>
    </row>
    <row r="15757" spans="2:16">
      <c r="B15757" s="351"/>
      <c r="C15757" s="435"/>
      <c r="D15757" s="399"/>
      <c r="E15757" s="400"/>
      <c r="G15757" s="401"/>
      <c r="H15757" s="401"/>
      <c r="I15757" s="401"/>
      <c r="J15757" s="194"/>
      <c r="K15757" s="194"/>
      <c r="L15757" s="195"/>
      <c r="M15757" s="196"/>
      <c r="N15757" s="197"/>
      <c r="O15757" s="197"/>
      <c r="P15757" s="231"/>
    </row>
    <row r="15758" spans="2:16">
      <c r="B15758" s="351"/>
      <c r="C15758" s="435"/>
      <c r="D15758" s="399"/>
      <c r="E15758" s="400"/>
      <c r="G15758" s="401"/>
      <c r="H15758" s="401"/>
      <c r="I15758" s="401"/>
      <c r="J15758" s="194"/>
      <c r="K15758" s="194"/>
      <c r="L15758" s="195"/>
      <c r="M15758" s="196"/>
      <c r="N15758" s="197"/>
      <c r="O15758" s="197"/>
      <c r="P15758" s="231"/>
    </row>
    <row r="15759" spans="2:16">
      <c r="B15759" s="351"/>
      <c r="C15759" s="435"/>
      <c r="D15759" s="399"/>
      <c r="E15759" s="400"/>
      <c r="G15759" s="401"/>
      <c r="H15759" s="401"/>
      <c r="I15759" s="401"/>
      <c r="J15759" s="194"/>
      <c r="K15759" s="194"/>
      <c r="L15759" s="195"/>
      <c r="M15759" s="196"/>
      <c r="N15759" s="197"/>
      <c r="O15759" s="197"/>
      <c r="P15759" s="231"/>
    </row>
    <row r="15760" spans="2:16">
      <c r="B15760" s="351"/>
      <c r="C15760" s="435"/>
      <c r="D15760" s="399"/>
      <c r="E15760" s="400"/>
      <c r="G15760" s="401"/>
      <c r="H15760" s="401"/>
      <c r="I15760" s="401"/>
      <c r="J15760" s="194"/>
      <c r="K15760" s="194"/>
      <c r="L15760" s="195"/>
      <c r="M15760" s="196"/>
      <c r="N15760" s="197"/>
      <c r="O15760" s="197"/>
      <c r="P15760" s="231"/>
    </row>
    <row r="15761" spans="2:16">
      <c r="B15761" s="351"/>
      <c r="C15761" s="435"/>
      <c r="D15761" s="399"/>
      <c r="E15761" s="400"/>
      <c r="G15761" s="401"/>
      <c r="H15761" s="401"/>
      <c r="I15761" s="401"/>
      <c r="J15761" s="194"/>
      <c r="K15761" s="194"/>
      <c r="L15761" s="195"/>
      <c r="M15761" s="196"/>
      <c r="N15761" s="197"/>
      <c r="O15761" s="197"/>
      <c r="P15761" s="231"/>
    </row>
    <row r="15762" spans="2:16">
      <c r="B15762" s="351"/>
      <c r="C15762" s="435"/>
      <c r="D15762" s="399"/>
      <c r="E15762" s="400"/>
      <c r="G15762" s="401"/>
      <c r="H15762" s="401"/>
      <c r="I15762" s="401"/>
      <c r="J15762" s="194"/>
      <c r="K15762" s="194"/>
      <c r="L15762" s="195"/>
      <c r="M15762" s="196"/>
      <c r="N15762" s="197"/>
      <c r="O15762" s="197"/>
      <c r="P15762" s="231"/>
    </row>
    <row r="15763" spans="2:16">
      <c r="B15763" s="351"/>
      <c r="C15763" s="435"/>
      <c r="D15763" s="399"/>
      <c r="E15763" s="400"/>
      <c r="G15763" s="401"/>
      <c r="H15763" s="401"/>
      <c r="I15763" s="401"/>
      <c r="J15763" s="194"/>
      <c r="K15763" s="194"/>
      <c r="L15763" s="195"/>
      <c r="M15763" s="196"/>
      <c r="N15763" s="197"/>
      <c r="O15763" s="197"/>
      <c r="P15763" s="231"/>
    </row>
    <row r="15764" spans="2:16">
      <c r="B15764" s="351"/>
      <c r="C15764" s="435"/>
      <c r="D15764" s="399"/>
      <c r="E15764" s="400"/>
      <c r="G15764" s="401"/>
      <c r="H15764" s="401"/>
      <c r="I15764" s="401"/>
      <c r="J15764" s="194"/>
      <c r="K15764" s="194"/>
      <c r="L15764" s="195"/>
      <c r="M15764" s="196"/>
      <c r="N15764" s="197"/>
      <c r="O15764" s="197"/>
      <c r="P15764" s="231"/>
    </row>
    <row r="15765" spans="2:16">
      <c r="B15765" s="351"/>
      <c r="C15765" s="435"/>
      <c r="D15765" s="399"/>
      <c r="E15765" s="400"/>
      <c r="G15765" s="401"/>
      <c r="H15765" s="401"/>
      <c r="I15765" s="401"/>
      <c r="J15765" s="194"/>
      <c r="K15765" s="194"/>
      <c r="L15765" s="195"/>
      <c r="M15765" s="196"/>
      <c r="N15765" s="197"/>
      <c r="O15765" s="197"/>
      <c r="P15765" s="231"/>
    </row>
    <row r="15766" spans="2:16">
      <c r="B15766" s="402"/>
      <c r="C15766" s="436"/>
      <c r="D15766" s="404"/>
      <c r="E15766" s="405"/>
      <c r="G15766" s="406"/>
      <c r="H15766" s="406"/>
      <c r="I15766" s="406"/>
      <c r="J15766" s="194"/>
      <c r="K15766" s="194"/>
      <c r="L15766" s="195"/>
      <c r="M15766" s="196"/>
      <c r="N15766" s="197"/>
      <c r="O15766" s="197"/>
      <c r="P15766" s="221"/>
    </row>
    <row r="15767" spans="2:16">
      <c r="B15767" s="351"/>
      <c r="C15767" s="435"/>
      <c r="D15767" s="399"/>
      <c r="E15767" s="400"/>
      <c r="G15767" s="401"/>
      <c r="H15767" s="401"/>
      <c r="I15767" s="401"/>
      <c r="J15767" s="194"/>
      <c r="K15767" s="194"/>
      <c r="L15767" s="195"/>
      <c r="M15767" s="196"/>
      <c r="N15767" s="197"/>
      <c r="O15767" s="197"/>
      <c r="P15767" s="231"/>
    </row>
    <row r="15768" spans="2:16">
      <c r="B15768" s="351"/>
      <c r="C15768" s="435"/>
      <c r="D15768" s="399"/>
      <c r="E15768" s="400"/>
      <c r="G15768" s="401"/>
      <c r="H15768" s="401"/>
      <c r="I15768" s="401"/>
      <c r="J15768" s="194"/>
      <c r="K15768" s="194"/>
      <c r="L15768" s="195"/>
      <c r="M15768" s="196"/>
      <c r="N15768" s="197"/>
      <c r="O15768" s="197"/>
      <c r="P15768" s="231"/>
    </row>
    <row r="15769" spans="2:16">
      <c r="B15769" s="351"/>
      <c r="C15769" s="435"/>
      <c r="D15769" s="399"/>
      <c r="E15769" s="400"/>
      <c r="G15769" s="401"/>
      <c r="H15769" s="401"/>
      <c r="I15769" s="401"/>
      <c r="J15769" s="194"/>
      <c r="K15769" s="194"/>
      <c r="L15769" s="195"/>
      <c r="M15769" s="196"/>
      <c r="N15769" s="197"/>
      <c r="O15769" s="197"/>
      <c r="P15769" s="231"/>
    </row>
    <row r="15770" spans="2:16">
      <c r="B15770" s="351"/>
      <c r="C15770" s="435"/>
      <c r="D15770" s="399"/>
      <c r="E15770" s="400"/>
      <c r="G15770" s="401"/>
      <c r="H15770" s="401"/>
      <c r="I15770" s="401"/>
      <c r="J15770" s="194"/>
      <c r="K15770" s="194"/>
      <c r="L15770" s="195"/>
      <c r="M15770" s="196"/>
      <c r="N15770" s="197"/>
      <c r="O15770" s="197"/>
      <c r="P15770" s="231"/>
    </row>
    <row r="15771" spans="2:16">
      <c r="B15771" s="351"/>
      <c r="C15771" s="435"/>
      <c r="D15771" s="399"/>
      <c r="E15771" s="400"/>
      <c r="G15771" s="401"/>
      <c r="H15771" s="401"/>
      <c r="I15771" s="401"/>
      <c r="J15771" s="194"/>
      <c r="K15771" s="194"/>
      <c r="L15771" s="195"/>
      <c r="M15771" s="196"/>
      <c r="N15771" s="197"/>
      <c r="O15771" s="197"/>
      <c r="P15771" s="231"/>
    </row>
    <row r="15772" spans="2:16">
      <c r="B15772" s="351"/>
      <c r="C15772" s="435"/>
      <c r="D15772" s="399"/>
      <c r="E15772" s="400"/>
      <c r="G15772" s="401"/>
      <c r="H15772" s="401"/>
      <c r="I15772" s="401"/>
      <c r="J15772" s="194"/>
      <c r="K15772" s="194"/>
      <c r="L15772" s="195"/>
      <c r="M15772" s="196"/>
      <c r="N15772" s="197"/>
      <c r="O15772" s="197"/>
      <c r="P15772" s="231"/>
    </row>
    <row r="15773" spans="2:16">
      <c r="B15773" s="351"/>
      <c r="C15773" s="435"/>
      <c r="D15773" s="399"/>
      <c r="E15773" s="400"/>
      <c r="G15773" s="401"/>
      <c r="H15773" s="401"/>
      <c r="I15773" s="401"/>
      <c r="J15773" s="194"/>
      <c r="K15773" s="194"/>
      <c r="L15773" s="195"/>
      <c r="M15773" s="196"/>
      <c r="N15773" s="197"/>
      <c r="O15773" s="197"/>
      <c r="P15773" s="231"/>
    </row>
    <row r="15774" spans="2:16">
      <c r="B15774" s="351"/>
      <c r="C15774" s="435"/>
      <c r="D15774" s="399"/>
      <c r="E15774" s="400"/>
      <c r="G15774" s="401"/>
      <c r="H15774" s="401"/>
      <c r="I15774" s="401"/>
      <c r="J15774" s="194"/>
      <c r="K15774" s="194"/>
      <c r="L15774" s="195"/>
      <c r="M15774" s="196"/>
      <c r="N15774" s="197"/>
      <c r="O15774" s="197"/>
      <c r="P15774" s="231"/>
    </row>
    <row r="15775" spans="2:16">
      <c r="B15775" s="351"/>
      <c r="C15775" s="435"/>
      <c r="D15775" s="399"/>
      <c r="E15775" s="400"/>
      <c r="G15775" s="401"/>
      <c r="H15775" s="401"/>
      <c r="I15775" s="401"/>
      <c r="J15775" s="194"/>
      <c r="K15775" s="194"/>
      <c r="L15775" s="195"/>
      <c r="M15775" s="196"/>
      <c r="N15775" s="197"/>
      <c r="O15775" s="197"/>
      <c r="P15775" s="231"/>
    </row>
    <row r="15776" spans="2:16">
      <c r="B15776" s="351"/>
      <c r="C15776" s="435"/>
      <c r="D15776" s="399"/>
      <c r="E15776" s="400"/>
      <c r="G15776" s="401"/>
      <c r="H15776" s="401"/>
      <c r="I15776" s="401"/>
      <c r="J15776" s="194"/>
      <c r="K15776" s="194"/>
      <c r="L15776" s="195"/>
      <c r="M15776" s="196"/>
      <c r="N15776" s="197"/>
      <c r="O15776" s="197"/>
      <c r="P15776" s="231"/>
    </row>
    <row r="15777" spans="2:16">
      <c r="B15777" s="351"/>
      <c r="C15777" s="435"/>
      <c r="D15777" s="399"/>
      <c r="E15777" s="400"/>
      <c r="G15777" s="401"/>
      <c r="H15777" s="401"/>
      <c r="I15777" s="401"/>
      <c r="J15777" s="194"/>
      <c r="K15777" s="194"/>
      <c r="L15777" s="195"/>
      <c r="M15777" s="196"/>
      <c r="N15777" s="197"/>
      <c r="O15777" s="197"/>
      <c r="P15777" s="231"/>
    </row>
    <row r="15778" spans="2:16">
      <c r="B15778" s="351"/>
      <c r="C15778" s="435"/>
      <c r="D15778" s="399"/>
      <c r="E15778" s="400"/>
      <c r="G15778" s="401"/>
      <c r="H15778" s="401"/>
      <c r="I15778" s="401"/>
      <c r="J15778" s="194"/>
      <c r="K15778" s="194"/>
      <c r="L15778" s="195"/>
      <c r="M15778" s="196"/>
      <c r="N15778" s="197"/>
      <c r="O15778" s="197"/>
      <c r="P15778" s="231"/>
    </row>
    <row r="15779" spans="2:16">
      <c r="B15779" s="351"/>
      <c r="C15779" s="435"/>
      <c r="D15779" s="399"/>
      <c r="E15779" s="400"/>
      <c r="G15779" s="401"/>
      <c r="H15779" s="401"/>
      <c r="I15779" s="401"/>
      <c r="J15779" s="194"/>
      <c r="K15779" s="194"/>
      <c r="L15779" s="195"/>
      <c r="M15779" s="196"/>
      <c r="N15779" s="197"/>
      <c r="O15779" s="197"/>
      <c r="P15779" s="231"/>
    </row>
    <row r="15780" spans="2:16">
      <c r="B15780" s="351"/>
      <c r="C15780" s="435"/>
      <c r="D15780" s="399"/>
      <c r="E15780" s="400"/>
      <c r="G15780" s="401"/>
      <c r="H15780" s="401"/>
      <c r="I15780" s="401"/>
      <c r="J15780" s="194"/>
      <c r="K15780" s="194"/>
      <c r="L15780" s="195"/>
      <c r="M15780" s="196"/>
      <c r="N15780" s="197"/>
      <c r="O15780" s="197"/>
      <c r="P15780" s="231"/>
    </row>
    <row r="15781" spans="2:16">
      <c r="B15781" s="351"/>
      <c r="C15781" s="435"/>
      <c r="D15781" s="399"/>
      <c r="E15781" s="400"/>
      <c r="G15781" s="401"/>
      <c r="H15781" s="401"/>
      <c r="I15781" s="401"/>
      <c r="J15781" s="194"/>
      <c r="K15781" s="194"/>
      <c r="L15781" s="195"/>
      <c r="M15781" s="196"/>
      <c r="N15781" s="197"/>
      <c r="O15781" s="197"/>
      <c r="P15781" s="231"/>
    </row>
    <row r="15782" spans="2:16">
      <c r="B15782" s="351"/>
      <c r="C15782" s="435"/>
      <c r="D15782" s="399"/>
      <c r="E15782" s="400"/>
      <c r="G15782" s="401"/>
      <c r="H15782" s="401"/>
      <c r="I15782" s="401"/>
      <c r="J15782" s="194"/>
      <c r="K15782" s="194"/>
      <c r="L15782" s="195"/>
      <c r="M15782" s="196"/>
      <c r="N15782" s="197"/>
      <c r="O15782" s="197"/>
      <c r="P15782" s="231"/>
    </row>
    <row r="15783" spans="2:16">
      <c r="B15783" s="351"/>
      <c r="C15783" s="435"/>
      <c r="D15783" s="399"/>
      <c r="E15783" s="400"/>
      <c r="G15783" s="401"/>
      <c r="H15783" s="401"/>
      <c r="I15783" s="401"/>
      <c r="J15783" s="194"/>
      <c r="K15783" s="194"/>
      <c r="L15783" s="195"/>
      <c r="M15783" s="196"/>
      <c r="N15783" s="197"/>
      <c r="O15783" s="197"/>
      <c r="P15783" s="231"/>
    </row>
    <row r="15784" spans="2:16">
      <c r="B15784" s="351"/>
      <c r="C15784" s="435"/>
      <c r="D15784" s="399"/>
      <c r="E15784" s="400"/>
      <c r="G15784" s="401"/>
      <c r="H15784" s="401"/>
      <c r="I15784" s="401"/>
      <c r="J15784" s="194"/>
      <c r="K15784" s="194"/>
      <c r="L15784" s="195"/>
      <c r="M15784" s="196"/>
      <c r="N15784" s="197"/>
      <c r="O15784" s="197"/>
      <c r="P15784" s="231"/>
    </row>
    <row r="15785" spans="2:16">
      <c r="B15785" s="351"/>
      <c r="C15785" s="435"/>
      <c r="D15785" s="399"/>
      <c r="E15785" s="400"/>
      <c r="G15785" s="401"/>
      <c r="H15785" s="401"/>
      <c r="I15785" s="401"/>
      <c r="J15785" s="194"/>
      <c r="K15785" s="194"/>
      <c r="L15785" s="195"/>
      <c r="M15785" s="196"/>
      <c r="N15785" s="197"/>
      <c r="O15785" s="197"/>
      <c r="P15785" s="231"/>
    </row>
    <row r="15786" spans="2:16">
      <c r="B15786" s="351"/>
      <c r="C15786" s="435"/>
      <c r="D15786" s="399"/>
      <c r="E15786" s="400"/>
      <c r="G15786" s="401"/>
      <c r="H15786" s="401"/>
      <c r="I15786" s="401"/>
      <c r="J15786" s="194"/>
      <c r="K15786" s="194"/>
      <c r="L15786" s="195"/>
      <c r="M15786" s="196"/>
      <c r="N15786" s="197"/>
      <c r="O15786" s="197"/>
      <c r="P15786" s="231"/>
    </row>
    <row r="15787" spans="2:16">
      <c r="B15787" s="351"/>
      <c r="C15787" s="435"/>
      <c r="D15787" s="399"/>
      <c r="E15787" s="400"/>
      <c r="G15787" s="401"/>
      <c r="H15787" s="401"/>
      <c r="I15787" s="401"/>
      <c r="J15787" s="194"/>
      <c r="K15787" s="194"/>
      <c r="L15787" s="195"/>
      <c r="M15787" s="196"/>
      <c r="N15787" s="197"/>
      <c r="O15787" s="197"/>
      <c r="P15787" s="231"/>
    </row>
    <row r="15788" spans="2:16">
      <c r="B15788" s="351"/>
      <c r="C15788" s="435"/>
      <c r="D15788" s="399"/>
      <c r="E15788" s="400"/>
      <c r="G15788" s="401"/>
      <c r="H15788" s="401"/>
      <c r="I15788" s="401"/>
      <c r="J15788" s="194"/>
      <c r="K15788" s="194"/>
      <c r="L15788" s="195"/>
      <c r="M15788" s="196"/>
      <c r="N15788" s="197"/>
      <c r="O15788" s="197"/>
      <c r="P15788" s="231"/>
    </row>
    <row r="15789" spans="2:16">
      <c r="B15789" s="351"/>
      <c r="C15789" s="435"/>
      <c r="D15789" s="399"/>
      <c r="E15789" s="400"/>
      <c r="G15789" s="401"/>
      <c r="H15789" s="401"/>
      <c r="I15789" s="401"/>
      <c r="J15789" s="194"/>
      <c r="K15789" s="194"/>
      <c r="L15789" s="195"/>
      <c r="M15789" s="196"/>
      <c r="N15789" s="197"/>
      <c r="O15789" s="197"/>
      <c r="P15789" s="231"/>
    </row>
    <row r="15790" spans="2:16">
      <c r="B15790" s="351"/>
      <c r="C15790" s="435"/>
      <c r="D15790" s="399"/>
      <c r="E15790" s="400"/>
      <c r="G15790" s="401"/>
      <c r="H15790" s="401"/>
      <c r="I15790" s="401"/>
      <c r="J15790" s="194"/>
      <c r="K15790" s="194"/>
      <c r="L15790" s="195"/>
      <c r="M15790" s="196"/>
      <c r="N15790" s="197"/>
      <c r="O15790" s="197"/>
      <c r="P15790" s="231"/>
    </row>
    <row r="15791" spans="2:16">
      <c r="B15791" s="351"/>
      <c r="C15791" s="435"/>
      <c r="D15791" s="399"/>
      <c r="E15791" s="400"/>
      <c r="G15791" s="401"/>
      <c r="H15791" s="401"/>
      <c r="I15791" s="401"/>
      <c r="J15791" s="194"/>
      <c r="K15791" s="194"/>
      <c r="L15791" s="195"/>
      <c r="M15791" s="196"/>
      <c r="N15791" s="197"/>
      <c r="O15791" s="197"/>
      <c r="P15791" s="231"/>
    </row>
    <row r="15792" spans="2:16">
      <c r="B15792" s="351"/>
      <c r="C15792" s="435"/>
      <c r="D15792" s="399"/>
      <c r="E15792" s="400"/>
      <c r="G15792" s="401"/>
      <c r="H15792" s="401"/>
      <c r="I15792" s="401"/>
      <c r="J15792" s="194"/>
      <c r="K15792" s="194"/>
      <c r="L15792" s="195"/>
      <c r="M15792" s="196"/>
      <c r="N15792" s="197"/>
      <c r="O15792" s="197"/>
      <c r="P15792" s="231"/>
    </row>
    <row r="15793" spans="2:16">
      <c r="B15793" s="351"/>
      <c r="C15793" s="435"/>
      <c r="D15793" s="399"/>
      <c r="E15793" s="400"/>
      <c r="G15793" s="401"/>
      <c r="H15793" s="401"/>
      <c r="I15793" s="401"/>
      <c r="J15793" s="194"/>
      <c r="K15793" s="194"/>
      <c r="L15793" s="195"/>
      <c r="M15793" s="196"/>
      <c r="N15793" s="197"/>
      <c r="O15793" s="197"/>
      <c r="P15793" s="231"/>
    </row>
    <row r="15794" spans="2:16">
      <c r="B15794" s="351"/>
      <c r="C15794" s="435"/>
      <c r="D15794" s="399"/>
      <c r="E15794" s="400"/>
      <c r="G15794" s="401"/>
      <c r="H15794" s="401"/>
      <c r="I15794" s="401"/>
      <c r="J15794" s="194"/>
      <c r="K15794" s="194"/>
      <c r="L15794" s="195"/>
      <c r="M15794" s="196"/>
      <c r="N15794" s="197"/>
      <c r="O15794" s="197"/>
      <c r="P15794" s="231"/>
    </row>
    <row r="15795" spans="2:16">
      <c r="B15795" s="351"/>
      <c r="C15795" s="435"/>
      <c r="D15795" s="399"/>
      <c r="E15795" s="400"/>
      <c r="G15795" s="401"/>
      <c r="H15795" s="401"/>
      <c r="I15795" s="401"/>
      <c r="J15795" s="194"/>
      <c r="K15795" s="194"/>
      <c r="L15795" s="195"/>
      <c r="M15795" s="196"/>
      <c r="N15795" s="197"/>
      <c r="O15795" s="197"/>
      <c r="P15795" s="231"/>
    </row>
    <row r="15796" spans="2:16">
      <c r="B15796" s="351"/>
      <c r="C15796" s="435"/>
      <c r="D15796" s="399"/>
      <c r="E15796" s="400"/>
      <c r="G15796" s="401"/>
      <c r="H15796" s="401"/>
      <c r="I15796" s="401"/>
      <c r="J15796" s="194"/>
      <c r="K15796" s="194"/>
      <c r="L15796" s="195"/>
      <c r="M15796" s="196"/>
      <c r="N15796" s="197"/>
      <c r="O15796" s="197"/>
      <c r="P15796" s="231"/>
    </row>
    <row r="15797" spans="2:16">
      <c r="B15797" s="351"/>
      <c r="C15797" s="435"/>
      <c r="D15797" s="399"/>
      <c r="E15797" s="400"/>
      <c r="G15797" s="401"/>
      <c r="H15797" s="401"/>
      <c r="I15797" s="401"/>
      <c r="J15797" s="194"/>
      <c r="K15797" s="194"/>
      <c r="L15797" s="195"/>
      <c r="M15797" s="196"/>
      <c r="N15797" s="197"/>
      <c r="O15797" s="197"/>
      <c r="P15797" s="231"/>
    </row>
    <row r="15798" spans="2:16">
      <c r="B15798" s="351"/>
      <c r="C15798" s="435"/>
      <c r="D15798" s="399"/>
      <c r="E15798" s="400"/>
      <c r="G15798" s="401"/>
      <c r="H15798" s="401"/>
      <c r="I15798" s="401"/>
      <c r="J15798" s="194"/>
      <c r="K15798" s="194"/>
      <c r="L15798" s="195"/>
      <c r="M15798" s="196"/>
      <c r="N15798" s="197"/>
      <c r="O15798" s="197"/>
      <c r="P15798" s="231"/>
    </row>
    <row r="15799" spans="2:16">
      <c r="B15799" s="351"/>
      <c r="C15799" s="435"/>
      <c r="D15799" s="399"/>
      <c r="E15799" s="400"/>
      <c r="G15799" s="401"/>
      <c r="H15799" s="401"/>
      <c r="I15799" s="401"/>
      <c r="J15799" s="194"/>
      <c r="K15799" s="194"/>
      <c r="L15799" s="195"/>
      <c r="M15799" s="196"/>
      <c r="N15799" s="197"/>
      <c r="O15799" s="197"/>
      <c r="P15799" s="231"/>
    </row>
    <row r="15800" spans="2:16">
      <c r="B15800" s="351"/>
      <c r="C15800" s="435"/>
      <c r="D15800" s="399"/>
      <c r="E15800" s="400"/>
      <c r="G15800" s="401"/>
      <c r="H15800" s="401"/>
      <c r="I15800" s="401"/>
      <c r="J15800" s="194"/>
      <c r="K15800" s="194"/>
      <c r="L15800" s="195"/>
      <c r="M15800" s="196"/>
      <c r="N15800" s="197"/>
      <c r="O15800" s="197"/>
      <c r="P15800" s="231"/>
    </row>
    <row r="15801" spans="2:16">
      <c r="B15801" s="351"/>
      <c r="C15801" s="435"/>
      <c r="D15801" s="399"/>
      <c r="E15801" s="400"/>
      <c r="G15801" s="401"/>
      <c r="H15801" s="401"/>
      <c r="I15801" s="401"/>
      <c r="J15801" s="194"/>
      <c r="K15801" s="194"/>
      <c r="L15801" s="195"/>
      <c r="M15801" s="196"/>
      <c r="N15801" s="197"/>
      <c r="O15801" s="197"/>
      <c r="P15801" s="231"/>
    </row>
    <row r="15802" spans="2:16">
      <c r="B15802" s="351"/>
      <c r="C15802" s="435"/>
      <c r="D15802" s="399"/>
      <c r="E15802" s="400"/>
      <c r="G15802" s="401"/>
      <c r="H15802" s="401"/>
      <c r="I15802" s="401"/>
      <c r="J15802" s="194"/>
      <c r="K15802" s="194"/>
      <c r="L15802" s="195"/>
      <c r="M15802" s="196"/>
      <c r="N15802" s="197"/>
      <c r="O15802" s="197"/>
      <c r="P15802" s="231"/>
    </row>
    <row r="15803" spans="2:16">
      <c r="B15803" s="351"/>
      <c r="C15803" s="435"/>
      <c r="D15803" s="399"/>
      <c r="E15803" s="400"/>
      <c r="G15803" s="401"/>
      <c r="H15803" s="401"/>
      <c r="I15803" s="401"/>
      <c r="J15803" s="194"/>
      <c r="K15803" s="194"/>
      <c r="L15803" s="195"/>
      <c r="M15803" s="196"/>
      <c r="N15803" s="197"/>
      <c r="O15803" s="197"/>
      <c r="P15803" s="231"/>
    </row>
    <row r="15804" spans="2:16">
      <c r="B15804" s="351"/>
      <c r="C15804" s="435"/>
      <c r="D15804" s="399"/>
      <c r="E15804" s="400"/>
      <c r="G15804" s="401"/>
      <c r="H15804" s="401"/>
      <c r="I15804" s="401"/>
      <c r="J15804" s="194"/>
      <c r="K15804" s="194"/>
      <c r="L15804" s="195"/>
      <c r="M15804" s="196"/>
      <c r="N15804" s="197"/>
      <c r="O15804" s="197"/>
      <c r="P15804" s="231"/>
    </row>
    <row r="15805" spans="2:16">
      <c r="B15805" s="351"/>
      <c r="C15805" s="435"/>
      <c r="D15805" s="399"/>
      <c r="E15805" s="400"/>
      <c r="G15805" s="401"/>
      <c r="H15805" s="401"/>
      <c r="I15805" s="401"/>
      <c r="J15805" s="194"/>
      <c r="K15805" s="194"/>
      <c r="L15805" s="195"/>
      <c r="M15805" s="196"/>
      <c r="N15805" s="197"/>
      <c r="O15805" s="197"/>
      <c r="P15805" s="231"/>
    </row>
    <row r="15806" spans="2:16">
      <c r="B15806" s="351"/>
      <c r="C15806" s="435"/>
      <c r="D15806" s="399"/>
      <c r="E15806" s="400"/>
      <c r="G15806" s="401"/>
      <c r="H15806" s="401"/>
      <c r="I15806" s="401"/>
      <c r="J15806" s="194"/>
      <c r="K15806" s="194"/>
      <c r="L15806" s="195"/>
      <c r="M15806" s="196"/>
      <c r="N15806" s="197"/>
      <c r="O15806" s="197"/>
      <c r="P15806" s="231"/>
    </row>
    <row r="15807" spans="2:16">
      <c r="B15807" s="351"/>
      <c r="C15807" s="435"/>
      <c r="D15807" s="399"/>
      <c r="E15807" s="400"/>
      <c r="G15807" s="401"/>
      <c r="H15807" s="401"/>
      <c r="I15807" s="401"/>
      <c r="J15807" s="194"/>
      <c r="K15807" s="194"/>
      <c r="L15807" s="195"/>
      <c r="M15807" s="196"/>
      <c r="N15807" s="197"/>
      <c r="O15807" s="197"/>
      <c r="P15807" s="231"/>
    </row>
    <row r="15808" spans="2:16">
      <c r="B15808" s="351"/>
      <c r="C15808" s="435"/>
      <c r="D15808" s="399"/>
      <c r="E15808" s="400"/>
      <c r="G15808" s="401"/>
      <c r="H15808" s="401"/>
      <c r="I15808" s="401"/>
      <c r="J15808" s="194"/>
      <c r="K15808" s="194"/>
      <c r="L15808" s="195"/>
      <c r="M15808" s="196"/>
      <c r="N15808" s="197"/>
      <c r="O15808" s="197"/>
      <c r="P15808" s="231"/>
    </row>
    <row r="15809" spans="2:16">
      <c r="B15809" s="351"/>
      <c r="C15809" s="435"/>
      <c r="D15809" s="399"/>
      <c r="E15809" s="400"/>
      <c r="G15809" s="401"/>
      <c r="H15809" s="401"/>
      <c r="I15809" s="401"/>
      <c r="J15809" s="194"/>
      <c r="K15809" s="194"/>
      <c r="L15809" s="195"/>
      <c r="M15809" s="196"/>
      <c r="N15809" s="197"/>
      <c r="O15809" s="197"/>
      <c r="P15809" s="231"/>
    </row>
    <row r="15810" spans="2:16">
      <c r="B15810" s="351"/>
      <c r="C15810" s="435"/>
      <c r="D15810" s="399"/>
      <c r="E15810" s="400"/>
      <c r="G15810" s="401"/>
      <c r="H15810" s="401"/>
      <c r="I15810" s="401"/>
      <c r="J15810" s="194"/>
      <c r="K15810" s="194"/>
      <c r="L15810" s="195"/>
      <c r="M15810" s="196"/>
      <c r="N15810" s="197"/>
      <c r="O15810" s="197"/>
      <c r="P15810" s="231"/>
    </row>
    <row r="15811" spans="2:16">
      <c r="B15811" s="351"/>
      <c r="C15811" s="435"/>
      <c r="D15811" s="399"/>
      <c r="E15811" s="400"/>
      <c r="G15811" s="401"/>
      <c r="H15811" s="401"/>
      <c r="I15811" s="401"/>
      <c r="J15811" s="194"/>
      <c r="K15811" s="194"/>
      <c r="L15811" s="195"/>
      <c r="M15811" s="196"/>
      <c r="N15811" s="197"/>
      <c r="O15811" s="197"/>
      <c r="P15811" s="231"/>
    </row>
    <row r="15812" spans="2:16">
      <c r="B15812" s="351"/>
      <c r="C15812" s="435"/>
      <c r="D15812" s="399"/>
      <c r="E15812" s="400"/>
      <c r="G15812" s="401"/>
      <c r="H15812" s="401"/>
      <c r="I15812" s="401"/>
      <c r="J15812" s="194"/>
      <c r="K15812" s="194"/>
      <c r="L15812" s="195"/>
      <c r="M15812" s="196"/>
      <c r="N15812" s="197"/>
      <c r="O15812" s="197"/>
      <c r="P15812" s="231"/>
    </row>
    <row r="15813" spans="2:16">
      <c r="B15813" s="351"/>
      <c r="C15813" s="435"/>
      <c r="D15813" s="399"/>
      <c r="E15813" s="400"/>
      <c r="G15813" s="401"/>
      <c r="H15813" s="401"/>
      <c r="I15813" s="401"/>
      <c r="J15813" s="194"/>
      <c r="K15813" s="194"/>
      <c r="L15813" s="195"/>
      <c r="M15813" s="196"/>
      <c r="N15813" s="197"/>
      <c r="O15813" s="197"/>
      <c r="P15813" s="231"/>
    </row>
    <row r="15814" spans="2:16">
      <c r="B15814" s="351"/>
      <c r="C15814" s="435"/>
      <c r="D15814" s="399"/>
      <c r="E15814" s="400"/>
      <c r="G15814" s="401"/>
      <c r="H15814" s="401"/>
      <c r="I15814" s="401"/>
      <c r="J15814" s="194"/>
      <c r="K15814" s="194"/>
      <c r="L15814" s="195"/>
      <c r="M15814" s="196"/>
      <c r="N15814" s="197"/>
      <c r="O15814" s="197"/>
      <c r="P15814" s="231"/>
    </row>
    <row r="15815" spans="2:16">
      <c r="B15815" s="351"/>
      <c r="C15815" s="435"/>
      <c r="D15815" s="399"/>
      <c r="E15815" s="400"/>
      <c r="G15815" s="401"/>
      <c r="H15815" s="401"/>
      <c r="I15815" s="401"/>
      <c r="J15815" s="194"/>
      <c r="K15815" s="194"/>
      <c r="L15815" s="195"/>
      <c r="M15815" s="196"/>
      <c r="N15815" s="197"/>
      <c r="O15815" s="197"/>
      <c r="P15815" s="231"/>
    </row>
    <row r="15816" spans="2:16">
      <c r="B15816" s="351"/>
      <c r="C15816" s="435"/>
      <c r="D15816" s="399"/>
      <c r="E15816" s="400"/>
      <c r="G15816" s="401"/>
      <c r="H15816" s="401"/>
      <c r="I15816" s="401"/>
      <c r="J15816" s="194"/>
      <c r="K15816" s="194"/>
      <c r="L15816" s="195"/>
      <c r="M15816" s="196"/>
      <c r="N15816" s="197"/>
      <c r="O15816" s="197"/>
      <c r="P15816" s="231"/>
    </row>
    <row r="15817" spans="2:16">
      <c r="B15817" s="351"/>
      <c r="C15817" s="435"/>
      <c r="D15817" s="399"/>
      <c r="E15817" s="400"/>
      <c r="G15817" s="401"/>
      <c r="H15817" s="401"/>
      <c r="I15817" s="401"/>
      <c r="J15817" s="194"/>
      <c r="K15817" s="194"/>
      <c r="L15817" s="195"/>
      <c r="M15817" s="196"/>
      <c r="N15817" s="197"/>
      <c r="O15817" s="197"/>
      <c r="P15817" s="231"/>
    </row>
    <row r="15818" spans="2:16">
      <c r="B15818" s="351"/>
      <c r="C15818" s="435"/>
      <c r="D15818" s="399"/>
      <c r="E15818" s="400"/>
      <c r="G15818" s="401"/>
      <c r="H15818" s="401"/>
      <c r="I15818" s="401"/>
      <c r="J15818" s="194"/>
      <c r="K15818" s="194"/>
      <c r="L15818" s="195"/>
      <c r="M15818" s="196"/>
      <c r="N15818" s="197"/>
      <c r="O15818" s="197"/>
      <c r="P15818" s="231"/>
    </row>
    <row r="15819" spans="2:16">
      <c r="B15819" s="351"/>
      <c r="C15819" s="435"/>
      <c r="D15819" s="399"/>
      <c r="E15819" s="400"/>
      <c r="G15819" s="401"/>
      <c r="H15819" s="401"/>
      <c r="I15819" s="401"/>
      <c r="J15819" s="194"/>
      <c r="K15819" s="194"/>
      <c r="L15819" s="195"/>
      <c r="M15819" s="196"/>
      <c r="N15819" s="197"/>
      <c r="O15819" s="197"/>
      <c r="P15819" s="231"/>
    </row>
    <row r="15820" spans="2:16">
      <c r="B15820" s="351"/>
      <c r="C15820" s="435"/>
      <c r="D15820" s="399"/>
      <c r="E15820" s="400"/>
      <c r="G15820" s="401"/>
      <c r="H15820" s="401"/>
      <c r="I15820" s="401"/>
      <c r="J15820" s="194"/>
      <c r="K15820" s="194"/>
      <c r="L15820" s="195"/>
      <c r="M15820" s="196"/>
      <c r="N15820" s="197"/>
      <c r="O15820" s="197"/>
      <c r="P15820" s="231"/>
    </row>
    <row r="15821" spans="2:16">
      <c r="B15821" s="351"/>
      <c r="C15821" s="435"/>
      <c r="D15821" s="399"/>
      <c r="E15821" s="400"/>
      <c r="G15821" s="401"/>
      <c r="H15821" s="401"/>
      <c r="I15821" s="401"/>
      <c r="J15821" s="194"/>
      <c r="K15821" s="194"/>
      <c r="L15821" s="195"/>
      <c r="M15821" s="196"/>
      <c r="N15821" s="197"/>
      <c r="O15821" s="197"/>
      <c r="P15821" s="231"/>
    </row>
    <row r="15822" spans="2:16">
      <c r="B15822" s="351"/>
      <c r="C15822" s="435"/>
      <c r="D15822" s="399"/>
      <c r="E15822" s="400"/>
      <c r="G15822" s="401"/>
      <c r="H15822" s="401"/>
      <c r="I15822" s="401"/>
      <c r="J15822" s="194"/>
      <c r="K15822" s="194"/>
      <c r="L15822" s="195"/>
      <c r="M15822" s="196"/>
      <c r="N15822" s="197"/>
      <c r="O15822" s="197"/>
      <c r="P15822" s="231"/>
    </row>
    <row r="15823" spans="2:16">
      <c r="B15823" s="351"/>
      <c r="C15823" s="435"/>
      <c r="D15823" s="399"/>
      <c r="E15823" s="400"/>
      <c r="G15823" s="401"/>
      <c r="H15823" s="401"/>
      <c r="I15823" s="401"/>
      <c r="J15823" s="194"/>
      <c r="K15823" s="194"/>
      <c r="L15823" s="195"/>
      <c r="M15823" s="196"/>
      <c r="N15823" s="197"/>
      <c r="O15823" s="197"/>
      <c r="P15823" s="231"/>
    </row>
    <row r="15824" spans="2:16">
      <c r="B15824" s="351"/>
      <c r="C15824" s="435"/>
      <c r="D15824" s="399"/>
      <c r="E15824" s="400"/>
      <c r="G15824" s="401"/>
      <c r="H15824" s="401"/>
      <c r="I15824" s="401"/>
      <c r="J15824" s="194"/>
      <c r="K15824" s="194"/>
      <c r="L15824" s="195"/>
      <c r="M15824" s="196"/>
      <c r="N15824" s="197"/>
      <c r="O15824" s="197"/>
      <c r="P15824" s="231"/>
    </row>
    <row r="15825" spans="2:16">
      <c r="B15825" s="351"/>
      <c r="C15825" s="435"/>
      <c r="D15825" s="399"/>
      <c r="E15825" s="400"/>
      <c r="G15825" s="401"/>
      <c r="H15825" s="401"/>
      <c r="I15825" s="401"/>
      <c r="J15825" s="194"/>
      <c r="K15825" s="194"/>
      <c r="L15825" s="195"/>
      <c r="M15825" s="196"/>
      <c r="N15825" s="197"/>
      <c r="O15825" s="197"/>
      <c r="P15825" s="231"/>
    </row>
    <row r="15826" spans="2:16">
      <c r="B15826" s="351"/>
      <c r="C15826" s="435"/>
      <c r="D15826" s="399"/>
      <c r="E15826" s="400"/>
      <c r="G15826" s="401"/>
      <c r="H15826" s="401"/>
      <c r="I15826" s="401"/>
      <c r="J15826" s="194"/>
      <c r="K15826" s="194"/>
      <c r="L15826" s="195"/>
      <c r="M15826" s="196"/>
      <c r="N15826" s="197"/>
      <c r="O15826" s="197"/>
      <c r="P15826" s="231"/>
    </row>
    <row r="15827" spans="2:16">
      <c r="B15827" s="351"/>
      <c r="C15827" s="435"/>
      <c r="D15827" s="399"/>
      <c r="E15827" s="400"/>
      <c r="G15827" s="401"/>
      <c r="H15827" s="401"/>
      <c r="I15827" s="401"/>
      <c r="J15827" s="194"/>
      <c r="K15827" s="194"/>
      <c r="L15827" s="195"/>
      <c r="M15827" s="196"/>
      <c r="N15827" s="197"/>
      <c r="O15827" s="197"/>
      <c r="P15827" s="231"/>
    </row>
    <row r="15828" spans="2:16">
      <c r="B15828" s="351"/>
      <c r="C15828" s="435"/>
      <c r="D15828" s="399"/>
      <c r="E15828" s="400"/>
      <c r="G15828" s="401"/>
      <c r="H15828" s="401"/>
      <c r="I15828" s="401"/>
      <c r="J15828" s="194"/>
      <c r="K15828" s="194"/>
      <c r="L15828" s="195"/>
      <c r="M15828" s="196"/>
      <c r="N15828" s="197"/>
      <c r="O15828" s="197"/>
      <c r="P15828" s="231"/>
    </row>
    <row r="15829" spans="2:16">
      <c r="B15829" s="351"/>
      <c r="C15829" s="435"/>
      <c r="D15829" s="399"/>
      <c r="E15829" s="400"/>
      <c r="G15829" s="401"/>
      <c r="H15829" s="401"/>
      <c r="I15829" s="401"/>
      <c r="J15829" s="194"/>
      <c r="K15829" s="194"/>
      <c r="L15829" s="195"/>
      <c r="M15829" s="196"/>
      <c r="N15829" s="197"/>
      <c r="O15829" s="197"/>
      <c r="P15829" s="231"/>
    </row>
    <row r="15830" spans="2:16">
      <c r="B15830" s="351"/>
      <c r="C15830" s="435"/>
      <c r="D15830" s="399"/>
      <c r="E15830" s="400"/>
      <c r="G15830" s="401"/>
      <c r="H15830" s="401"/>
      <c r="I15830" s="401"/>
      <c r="J15830" s="194"/>
      <c r="K15830" s="194"/>
      <c r="L15830" s="195"/>
      <c r="M15830" s="196"/>
      <c r="N15830" s="197"/>
      <c r="O15830" s="197"/>
      <c r="P15830" s="231"/>
    </row>
    <row r="15831" spans="2:16">
      <c r="B15831" s="351"/>
      <c r="C15831" s="435"/>
      <c r="D15831" s="399"/>
      <c r="E15831" s="400"/>
      <c r="G15831" s="401"/>
      <c r="H15831" s="401"/>
      <c r="I15831" s="401"/>
      <c r="J15831" s="194"/>
      <c r="K15831" s="194"/>
      <c r="L15831" s="195"/>
      <c r="M15831" s="196"/>
      <c r="N15831" s="197"/>
      <c r="O15831" s="197"/>
      <c r="P15831" s="231"/>
    </row>
    <row r="15832" spans="2:16">
      <c r="B15832" s="351"/>
      <c r="C15832" s="435"/>
      <c r="D15832" s="399"/>
      <c r="E15832" s="400"/>
      <c r="G15832" s="401"/>
      <c r="H15832" s="401"/>
      <c r="I15832" s="401"/>
      <c r="J15832" s="194"/>
      <c r="K15832" s="194"/>
      <c r="L15832" s="195"/>
      <c r="M15832" s="196"/>
      <c r="N15832" s="197"/>
      <c r="O15832" s="197"/>
      <c r="P15832" s="231"/>
    </row>
    <row r="15833" spans="2:16">
      <c r="B15833" s="351"/>
      <c r="C15833" s="435"/>
      <c r="D15833" s="399"/>
      <c r="E15833" s="400"/>
      <c r="G15833" s="401"/>
      <c r="H15833" s="401"/>
      <c r="I15833" s="401"/>
      <c r="J15833" s="194"/>
      <c r="K15833" s="194"/>
      <c r="L15833" s="195"/>
      <c r="M15833" s="196"/>
      <c r="N15833" s="197"/>
      <c r="O15833" s="197"/>
      <c r="P15833" s="231"/>
    </row>
    <row r="15834" spans="2:16">
      <c r="B15834" s="351"/>
      <c r="C15834" s="435"/>
      <c r="D15834" s="399"/>
      <c r="E15834" s="400"/>
      <c r="G15834" s="401"/>
      <c r="H15834" s="401"/>
      <c r="I15834" s="401"/>
      <c r="J15834" s="194"/>
      <c r="K15834" s="194"/>
      <c r="L15834" s="195"/>
      <c r="M15834" s="196"/>
      <c r="N15834" s="197"/>
      <c r="O15834" s="197"/>
      <c r="P15834" s="231"/>
    </row>
    <row r="15835" spans="2:16">
      <c r="B15835" s="351"/>
      <c r="C15835" s="435"/>
      <c r="D15835" s="399"/>
      <c r="E15835" s="400"/>
      <c r="G15835" s="401"/>
      <c r="H15835" s="401"/>
      <c r="I15835" s="401"/>
      <c r="J15835" s="194"/>
      <c r="K15835" s="194"/>
      <c r="L15835" s="195"/>
      <c r="M15835" s="196"/>
      <c r="N15835" s="197"/>
      <c r="O15835" s="197"/>
      <c r="P15835" s="231"/>
    </row>
    <row r="15836" spans="2:16">
      <c r="B15836" s="351"/>
      <c r="C15836" s="435"/>
      <c r="D15836" s="399"/>
      <c r="E15836" s="400"/>
      <c r="G15836" s="401"/>
      <c r="H15836" s="401"/>
      <c r="I15836" s="401"/>
      <c r="J15836" s="194"/>
      <c r="K15836" s="194"/>
      <c r="L15836" s="195"/>
      <c r="M15836" s="196"/>
      <c r="N15836" s="197"/>
      <c r="O15836" s="197"/>
      <c r="P15836" s="231"/>
    </row>
    <row r="15837" spans="2:16">
      <c r="B15837" s="351"/>
      <c r="C15837" s="435"/>
      <c r="D15837" s="399"/>
      <c r="E15837" s="400"/>
      <c r="G15837" s="401"/>
      <c r="H15837" s="401"/>
      <c r="I15837" s="401"/>
      <c r="J15837" s="194"/>
      <c r="K15837" s="194"/>
      <c r="L15837" s="195"/>
      <c r="M15837" s="196"/>
      <c r="N15837" s="197"/>
      <c r="O15837" s="197"/>
      <c r="P15837" s="231"/>
    </row>
    <row r="15838" spans="2:16">
      <c r="B15838" s="351"/>
      <c r="C15838" s="435"/>
      <c r="D15838" s="399"/>
      <c r="E15838" s="400"/>
      <c r="G15838" s="401"/>
      <c r="H15838" s="401"/>
      <c r="I15838" s="401"/>
      <c r="J15838" s="194"/>
      <c r="K15838" s="194"/>
      <c r="L15838" s="195"/>
      <c r="M15838" s="196"/>
      <c r="N15838" s="197"/>
      <c r="O15838" s="197"/>
      <c r="P15838" s="231"/>
    </row>
    <row r="15839" spans="2:16">
      <c r="B15839" s="351"/>
      <c r="C15839" s="435"/>
      <c r="D15839" s="399"/>
      <c r="E15839" s="400"/>
      <c r="G15839" s="401"/>
      <c r="H15839" s="401"/>
      <c r="I15839" s="401"/>
      <c r="J15839" s="194"/>
      <c r="K15839" s="194"/>
      <c r="L15839" s="195"/>
      <c r="M15839" s="196"/>
      <c r="N15839" s="197"/>
      <c r="O15839" s="197"/>
      <c r="P15839" s="231"/>
    </row>
    <row r="15840" spans="2:16">
      <c r="B15840" s="351"/>
      <c r="C15840" s="435"/>
      <c r="D15840" s="399"/>
      <c r="E15840" s="400"/>
      <c r="G15840" s="401"/>
      <c r="H15840" s="401"/>
      <c r="I15840" s="401"/>
      <c r="J15840" s="194"/>
      <c r="K15840" s="194"/>
      <c r="L15840" s="195"/>
      <c r="M15840" s="196"/>
      <c r="N15840" s="197"/>
      <c r="O15840" s="197"/>
      <c r="P15840" s="231"/>
    </row>
    <row r="15841" spans="2:16">
      <c r="B15841" s="351"/>
      <c r="C15841" s="435"/>
      <c r="D15841" s="399"/>
      <c r="E15841" s="400"/>
      <c r="G15841" s="401"/>
      <c r="H15841" s="401"/>
      <c r="I15841" s="401"/>
      <c r="J15841" s="194"/>
      <c r="K15841" s="194"/>
      <c r="L15841" s="195"/>
      <c r="M15841" s="196"/>
      <c r="N15841" s="197"/>
      <c r="O15841" s="197"/>
      <c r="P15841" s="231"/>
    </row>
    <row r="15842" spans="2:16">
      <c r="B15842" s="351"/>
      <c r="C15842" s="435"/>
      <c r="D15842" s="399"/>
      <c r="E15842" s="400"/>
      <c r="G15842" s="401"/>
      <c r="H15842" s="401"/>
      <c r="I15842" s="401"/>
      <c r="J15842" s="194"/>
      <c r="K15842" s="194"/>
      <c r="L15842" s="195"/>
      <c r="M15842" s="196"/>
      <c r="N15842" s="197"/>
      <c r="O15842" s="197"/>
      <c r="P15842" s="231"/>
    </row>
    <row r="15843" spans="2:16">
      <c r="B15843" s="351"/>
      <c r="C15843" s="435"/>
      <c r="D15843" s="399"/>
      <c r="E15843" s="400"/>
      <c r="G15843" s="401"/>
      <c r="H15843" s="401"/>
      <c r="I15843" s="401"/>
      <c r="J15843" s="194"/>
      <c r="K15843" s="194"/>
      <c r="L15843" s="195"/>
      <c r="M15843" s="196"/>
      <c r="N15843" s="197"/>
      <c r="O15843" s="197"/>
      <c r="P15843" s="231"/>
    </row>
    <row r="15844" spans="2:16">
      <c r="B15844" s="351"/>
      <c r="C15844" s="435"/>
      <c r="D15844" s="399"/>
      <c r="E15844" s="400"/>
      <c r="G15844" s="401"/>
      <c r="H15844" s="401"/>
      <c r="I15844" s="401"/>
      <c r="J15844" s="194"/>
      <c r="K15844" s="194"/>
      <c r="L15844" s="195"/>
      <c r="M15844" s="196"/>
      <c r="N15844" s="197"/>
      <c r="O15844" s="197"/>
      <c r="P15844" s="231"/>
    </row>
    <row r="15845" spans="2:16">
      <c r="B15845" s="351"/>
      <c r="C15845" s="435"/>
      <c r="D15845" s="399"/>
      <c r="E15845" s="400"/>
      <c r="G15845" s="401"/>
      <c r="H15845" s="401"/>
      <c r="I15845" s="401"/>
      <c r="J15845" s="194"/>
      <c r="K15845" s="194"/>
      <c r="L15845" s="195"/>
      <c r="M15845" s="196"/>
      <c r="N15845" s="197"/>
      <c r="O15845" s="197"/>
      <c r="P15845" s="231"/>
    </row>
    <row r="15846" spans="2:16">
      <c r="B15846" s="351"/>
      <c r="C15846" s="435"/>
      <c r="D15846" s="399"/>
      <c r="E15846" s="400"/>
      <c r="G15846" s="401"/>
      <c r="H15846" s="401"/>
      <c r="I15846" s="401"/>
      <c r="J15846" s="194"/>
      <c r="K15846" s="194"/>
      <c r="L15846" s="195"/>
      <c r="M15846" s="196"/>
      <c r="N15846" s="197"/>
      <c r="O15846" s="197"/>
      <c r="P15846" s="231"/>
    </row>
    <row r="15847" spans="2:16">
      <c r="B15847" s="351"/>
      <c r="C15847" s="435"/>
      <c r="D15847" s="399"/>
      <c r="E15847" s="400"/>
      <c r="G15847" s="401"/>
      <c r="H15847" s="401"/>
      <c r="I15847" s="401"/>
      <c r="J15847" s="194"/>
      <c r="K15847" s="194"/>
      <c r="L15847" s="195"/>
      <c r="M15847" s="196"/>
      <c r="N15847" s="197"/>
      <c r="O15847" s="197"/>
      <c r="P15847" s="231"/>
    </row>
    <row r="15848" spans="2:16">
      <c r="B15848" s="351"/>
      <c r="C15848" s="435"/>
      <c r="D15848" s="399"/>
      <c r="E15848" s="400"/>
      <c r="G15848" s="401"/>
      <c r="H15848" s="401"/>
      <c r="I15848" s="401"/>
      <c r="J15848" s="194"/>
      <c r="K15848" s="194"/>
      <c r="L15848" s="195"/>
      <c r="M15848" s="196"/>
      <c r="N15848" s="197"/>
      <c r="O15848" s="197"/>
      <c r="P15848" s="231"/>
    </row>
    <row r="15849" spans="2:16">
      <c r="B15849" s="351"/>
      <c r="C15849" s="435"/>
      <c r="D15849" s="399"/>
      <c r="E15849" s="400"/>
      <c r="G15849" s="401"/>
      <c r="H15849" s="401"/>
      <c r="I15849" s="401"/>
      <c r="J15849" s="194"/>
      <c r="K15849" s="194"/>
      <c r="L15849" s="195"/>
      <c r="M15849" s="196"/>
      <c r="N15849" s="197"/>
      <c r="O15849" s="197"/>
      <c r="P15849" s="231"/>
    </row>
    <row r="15850" spans="2:16">
      <c r="B15850" s="351"/>
      <c r="C15850" s="435"/>
      <c r="D15850" s="399"/>
      <c r="E15850" s="400"/>
      <c r="G15850" s="401"/>
      <c r="H15850" s="401"/>
      <c r="I15850" s="401"/>
      <c r="J15850" s="194"/>
      <c r="K15850" s="194"/>
      <c r="L15850" s="195"/>
      <c r="M15850" s="196"/>
      <c r="N15850" s="197"/>
      <c r="O15850" s="197"/>
      <c r="P15850" s="231"/>
    </row>
    <row r="15851" spans="2:16">
      <c r="B15851" s="351"/>
      <c r="C15851" s="435"/>
      <c r="D15851" s="399"/>
      <c r="E15851" s="400"/>
      <c r="G15851" s="401"/>
      <c r="H15851" s="401"/>
      <c r="I15851" s="401"/>
      <c r="J15851" s="194"/>
      <c r="K15851" s="194"/>
      <c r="L15851" s="195"/>
      <c r="M15851" s="196"/>
      <c r="N15851" s="197"/>
      <c r="O15851" s="197"/>
      <c r="P15851" s="231"/>
    </row>
    <row r="15852" spans="2:16">
      <c r="B15852" s="351"/>
      <c r="C15852" s="435"/>
      <c r="D15852" s="399"/>
      <c r="E15852" s="400"/>
      <c r="G15852" s="401"/>
      <c r="H15852" s="401"/>
      <c r="I15852" s="401"/>
      <c r="J15852" s="194"/>
      <c r="K15852" s="194"/>
      <c r="L15852" s="195"/>
      <c r="M15852" s="196"/>
      <c r="N15852" s="197"/>
      <c r="O15852" s="197"/>
      <c r="P15852" s="231"/>
    </row>
    <row r="15853" spans="2:16">
      <c r="B15853" s="351"/>
      <c r="C15853" s="435"/>
      <c r="D15853" s="399"/>
      <c r="E15853" s="400"/>
      <c r="G15853" s="401"/>
      <c r="H15853" s="401"/>
      <c r="I15853" s="401"/>
      <c r="J15853" s="194"/>
      <c r="K15853" s="194"/>
      <c r="L15853" s="195"/>
      <c r="M15853" s="196"/>
      <c r="N15853" s="197"/>
      <c r="O15853" s="197"/>
      <c r="P15853" s="231"/>
    </row>
    <row r="15854" spans="2:16">
      <c r="B15854" s="351"/>
      <c r="C15854" s="435"/>
      <c r="D15854" s="399"/>
      <c r="E15854" s="400"/>
      <c r="G15854" s="401"/>
      <c r="H15854" s="401"/>
      <c r="I15854" s="401"/>
      <c r="J15854" s="194"/>
      <c r="K15854" s="194"/>
      <c r="L15854" s="195"/>
      <c r="M15854" s="196"/>
      <c r="N15854" s="197"/>
      <c r="O15854" s="197"/>
      <c r="P15854" s="231"/>
    </row>
    <row r="15855" spans="2:16">
      <c r="B15855" s="351"/>
      <c r="C15855" s="435"/>
      <c r="D15855" s="399"/>
      <c r="E15855" s="400"/>
      <c r="G15855" s="401"/>
      <c r="H15855" s="401"/>
      <c r="I15855" s="401"/>
      <c r="J15855" s="194"/>
      <c r="K15855" s="194"/>
      <c r="L15855" s="195"/>
      <c r="M15855" s="196"/>
      <c r="N15855" s="197"/>
      <c r="O15855" s="197"/>
      <c r="P15855" s="231"/>
    </row>
    <row r="15856" spans="2:16">
      <c r="B15856" s="351"/>
      <c r="C15856" s="435"/>
      <c r="D15856" s="399"/>
      <c r="E15856" s="400"/>
      <c r="G15856" s="401"/>
      <c r="H15856" s="401"/>
      <c r="I15856" s="401"/>
      <c r="J15856" s="194"/>
      <c r="K15856" s="194"/>
      <c r="L15856" s="195"/>
      <c r="M15856" s="196"/>
      <c r="N15856" s="197"/>
      <c r="O15856" s="197"/>
      <c r="P15856" s="231"/>
    </row>
    <row r="15857" spans="2:16">
      <c r="B15857" s="351"/>
      <c r="C15857" s="435"/>
      <c r="D15857" s="399"/>
      <c r="E15857" s="400"/>
      <c r="G15857" s="401"/>
      <c r="H15857" s="401"/>
      <c r="I15857" s="401"/>
      <c r="J15857" s="194"/>
      <c r="K15857" s="194"/>
      <c r="L15857" s="195"/>
      <c r="M15857" s="196"/>
      <c r="N15857" s="197"/>
      <c r="O15857" s="197"/>
      <c r="P15857" s="231"/>
    </row>
    <row r="15858" spans="2:16">
      <c r="B15858" s="351"/>
      <c r="C15858" s="435"/>
      <c r="D15858" s="399"/>
      <c r="E15858" s="400"/>
      <c r="G15858" s="401"/>
      <c r="H15858" s="401"/>
      <c r="I15858" s="401"/>
      <c r="J15858" s="194"/>
      <c r="K15858" s="194"/>
      <c r="L15858" s="195"/>
      <c r="M15858" s="196"/>
      <c r="N15858" s="197"/>
      <c r="O15858" s="197"/>
      <c r="P15858" s="231"/>
    </row>
    <row r="15859" spans="2:16">
      <c r="B15859" s="351"/>
      <c r="C15859" s="435"/>
      <c r="D15859" s="399"/>
      <c r="E15859" s="400"/>
      <c r="G15859" s="401"/>
      <c r="H15859" s="401"/>
      <c r="I15859" s="401"/>
      <c r="J15859" s="194"/>
      <c r="K15859" s="194"/>
      <c r="L15859" s="195"/>
      <c r="M15859" s="196"/>
      <c r="N15859" s="197"/>
      <c r="O15859" s="197"/>
      <c r="P15859" s="231"/>
    </row>
    <row r="15860" spans="2:16">
      <c r="B15860" s="351"/>
      <c r="C15860" s="435"/>
      <c r="D15860" s="399"/>
      <c r="E15860" s="400"/>
      <c r="G15860" s="401"/>
      <c r="H15860" s="401"/>
      <c r="I15860" s="401"/>
      <c r="J15860" s="194"/>
      <c r="K15860" s="194"/>
      <c r="L15860" s="195"/>
      <c r="M15860" s="196"/>
      <c r="N15860" s="197"/>
      <c r="O15860" s="197"/>
      <c r="P15860" s="231"/>
    </row>
    <row r="15861" spans="2:16">
      <c r="B15861" s="351"/>
      <c r="C15861" s="435"/>
      <c r="D15861" s="399"/>
      <c r="E15861" s="400"/>
      <c r="G15861" s="401"/>
      <c r="H15861" s="401"/>
      <c r="I15861" s="401"/>
      <c r="J15861" s="194"/>
      <c r="K15861" s="194"/>
      <c r="L15861" s="195"/>
      <c r="M15861" s="196"/>
      <c r="N15861" s="197"/>
      <c r="O15861" s="197"/>
      <c r="P15861" s="231"/>
    </row>
    <row r="15862" spans="2:16">
      <c r="B15862" s="351"/>
      <c r="C15862" s="435"/>
      <c r="D15862" s="399"/>
      <c r="E15862" s="400"/>
      <c r="G15862" s="401"/>
      <c r="H15862" s="401"/>
      <c r="I15862" s="401"/>
      <c r="J15862" s="194"/>
      <c r="K15862" s="194"/>
      <c r="L15862" s="195"/>
      <c r="M15862" s="196"/>
      <c r="N15862" s="197"/>
      <c r="O15862" s="197"/>
      <c r="P15862" s="231"/>
    </row>
    <row r="15863" spans="2:16">
      <c r="B15863" s="351"/>
      <c r="C15863" s="435"/>
      <c r="D15863" s="399"/>
      <c r="E15863" s="400"/>
      <c r="G15863" s="401"/>
      <c r="H15863" s="401"/>
      <c r="I15863" s="401"/>
      <c r="J15863" s="194"/>
      <c r="K15863" s="194"/>
      <c r="L15863" s="195"/>
      <c r="M15863" s="196"/>
      <c r="N15863" s="197"/>
      <c r="O15863" s="197"/>
      <c r="P15863" s="231"/>
    </row>
    <row r="15864" spans="2:16">
      <c r="B15864" s="351"/>
      <c r="C15864" s="435"/>
      <c r="D15864" s="399"/>
      <c r="E15864" s="400"/>
      <c r="G15864" s="401"/>
      <c r="H15864" s="401"/>
      <c r="I15864" s="401"/>
      <c r="J15864" s="194"/>
      <c r="K15864" s="194"/>
      <c r="L15864" s="195"/>
      <c r="M15864" s="196"/>
      <c r="N15864" s="197"/>
      <c r="O15864" s="197"/>
      <c r="P15864" s="231"/>
    </row>
    <row r="15865" spans="2:16">
      <c r="B15865" s="351"/>
      <c r="C15865" s="435"/>
      <c r="D15865" s="399"/>
      <c r="E15865" s="400"/>
      <c r="G15865" s="401"/>
      <c r="H15865" s="401"/>
      <c r="I15865" s="401"/>
      <c r="J15865" s="194"/>
      <c r="K15865" s="194"/>
      <c r="L15865" s="195"/>
      <c r="M15865" s="196"/>
      <c r="N15865" s="197"/>
      <c r="O15865" s="197"/>
      <c r="P15865" s="231"/>
    </row>
    <row r="15866" spans="2:16">
      <c r="B15866" s="351"/>
      <c r="C15866" s="435"/>
      <c r="D15866" s="399"/>
      <c r="E15866" s="400"/>
      <c r="G15866" s="401"/>
      <c r="H15866" s="401"/>
      <c r="I15866" s="401"/>
      <c r="J15866" s="194"/>
      <c r="K15866" s="194"/>
      <c r="L15866" s="195"/>
      <c r="M15866" s="196"/>
      <c r="N15866" s="197"/>
      <c r="O15866" s="197"/>
      <c r="P15866" s="231"/>
    </row>
    <row r="15867" spans="2:16">
      <c r="B15867" s="402"/>
      <c r="C15867" s="436"/>
      <c r="D15867" s="404"/>
      <c r="E15867" s="405"/>
      <c r="G15867" s="406"/>
      <c r="H15867" s="406"/>
      <c r="I15867" s="406"/>
      <c r="J15867" s="194"/>
      <c r="K15867" s="194"/>
      <c r="L15867" s="195"/>
      <c r="M15867" s="196"/>
      <c r="N15867" s="197"/>
      <c r="O15867" s="197"/>
      <c r="P15867" s="221"/>
    </row>
    <row r="15868" spans="2:16">
      <c r="B15868" s="351"/>
      <c r="C15868" s="435"/>
      <c r="D15868" s="399"/>
      <c r="E15868" s="400"/>
      <c r="G15868" s="401"/>
      <c r="H15868" s="401"/>
      <c r="I15868" s="401"/>
      <c r="J15868" s="194"/>
      <c r="K15868" s="194"/>
      <c r="L15868" s="195"/>
      <c r="M15868" s="196"/>
      <c r="N15868" s="197"/>
      <c r="O15868" s="197"/>
      <c r="P15868" s="231"/>
    </row>
    <row r="15869" spans="2:16">
      <c r="B15869" s="351"/>
      <c r="C15869" s="435"/>
      <c r="D15869" s="399"/>
      <c r="E15869" s="400"/>
      <c r="G15869" s="401"/>
      <c r="H15869" s="401"/>
      <c r="I15869" s="401"/>
      <c r="J15869" s="194"/>
      <c r="K15869" s="194"/>
      <c r="L15869" s="195"/>
      <c r="M15869" s="196"/>
      <c r="N15869" s="197"/>
      <c r="O15869" s="197"/>
      <c r="P15869" s="231"/>
    </row>
    <row r="15870" spans="2:16">
      <c r="B15870" s="351"/>
      <c r="C15870" s="435"/>
      <c r="D15870" s="399"/>
      <c r="E15870" s="400"/>
      <c r="G15870" s="401"/>
      <c r="H15870" s="401"/>
      <c r="I15870" s="401"/>
      <c r="J15870" s="194"/>
      <c r="K15870" s="194"/>
      <c r="L15870" s="195"/>
      <c r="M15870" s="196"/>
      <c r="N15870" s="197"/>
      <c r="O15870" s="197"/>
      <c r="P15870" s="231"/>
    </row>
    <row r="15871" spans="2:16">
      <c r="B15871" s="351"/>
      <c r="C15871" s="435"/>
      <c r="D15871" s="399"/>
      <c r="E15871" s="400"/>
      <c r="G15871" s="401"/>
      <c r="H15871" s="401"/>
      <c r="I15871" s="401"/>
      <c r="J15871" s="194"/>
      <c r="K15871" s="194"/>
      <c r="L15871" s="195"/>
      <c r="M15871" s="196"/>
      <c r="N15871" s="197"/>
      <c r="O15871" s="197"/>
      <c r="P15871" s="231"/>
    </row>
    <row r="15872" spans="2:16">
      <c r="B15872" s="351"/>
      <c r="C15872" s="435"/>
      <c r="D15872" s="399"/>
      <c r="E15872" s="400"/>
      <c r="G15872" s="401"/>
      <c r="H15872" s="401"/>
      <c r="I15872" s="401"/>
      <c r="J15872" s="194"/>
      <c r="K15872" s="194"/>
      <c r="L15872" s="195"/>
      <c r="M15872" s="196"/>
      <c r="N15872" s="197"/>
      <c r="O15872" s="197"/>
      <c r="P15872" s="231"/>
    </row>
    <row r="15873" spans="2:16">
      <c r="B15873" s="351"/>
      <c r="C15873" s="435"/>
      <c r="D15873" s="399"/>
      <c r="E15873" s="400"/>
      <c r="G15873" s="401"/>
      <c r="H15873" s="401"/>
      <c r="I15873" s="401"/>
      <c r="J15873" s="194"/>
      <c r="K15873" s="194"/>
      <c r="L15873" s="195"/>
      <c r="M15873" s="196"/>
      <c r="N15873" s="197"/>
      <c r="O15873" s="197"/>
      <c r="P15873" s="231"/>
    </row>
    <row r="15874" spans="2:16">
      <c r="B15874" s="351"/>
      <c r="C15874" s="435"/>
      <c r="D15874" s="399"/>
      <c r="E15874" s="400"/>
      <c r="G15874" s="401"/>
      <c r="H15874" s="401"/>
      <c r="I15874" s="401"/>
      <c r="J15874" s="194"/>
      <c r="K15874" s="194"/>
      <c r="L15874" s="195"/>
      <c r="M15874" s="196"/>
      <c r="N15874" s="197"/>
      <c r="O15874" s="197"/>
      <c r="P15874" s="231"/>
    </row>
    <row r="15875" spans="2:16">
      <c r="B15875" s="351"/>
      <c r="C15875" s="435"/>
      <c r="D15875" s="399"/>
      <c r="E15875" s="400"/>
      <c r="G15875" s="401"/>
      <c r="H15875" s="401"/>
      <c r="I15875" s="401"/>
      <c r="J15875" s="194"/>
      <c r="K15875" s="194"/>
      <c r="L15875" s="195"/>
      <c r="M15875" s="196"/>
      <c r="N15875" s="197"/>
      <c r="O15875" s="197"/>
      <c r="P15875" s="231"/>
    </row>
    <row r="15876" spans="2:16">
      <c r="B15876" s="351"/>
      <c r="C15876" s="435"/>
      <c r="D15876" s="399"/>
      <c r="E15876" s="400"/>
      <c r="G15876" s="401"/>
      <c r="H15876" s="401"/>
      <c r="I15876" s="401"/>
      <c r="J15876" s="194"/>
      <c r="K15876" s="194"/>
      <c r="L15876" s="195"/>
      <c r="M15876" s="196"/>
      <c r="N15876" s="197"/>
      <c r="O15876" s="197"/>
      <c r="P15876" s="231"/>
    </row>
    <row r="15877" spans="2:16">
      <c r="B15877" s="351"/>
      <c r="C15877" s="435"/>
      <c r="D15877" s="399"/>
      <c r="E15877" s="400"/>
      <c r="G15877" s="401"/>
      <c r="H15877" s="401"/>
      <c r="I15877" s="401"/>
      <c r="J15877" s="194"/>
      <c r="K15877" s="194"/>
      <c r="L15877" s="195"/>
      <c r="M15877" s="196"/>
      <c r="N15877" s="197"/>
      <c r="O15877" s="197"/>
      <c r="P15877" s="231"/>
    </row>
    <row r="15878" spans="2:16">
      <c r="B15878" s="351"/>
      <c r="C15878" s="435"/>
      <c r="D15878" s="399"/>
      <c r="E15878" s="400"/>
      <c r="G15878" s="401"/>
      <c r="H15878" s="401"/>
      <c r="I15878" s="401"/>
      <c r="J15878" s="194"/>
      <c r="K15878" s="194"/>
      <c r="L15878" s="195"/>
      <c r="M15878" s="196"/>
      <c r="N15878" s="197"/>
      <c r="O15878" s="197"/>
      <c r="P15878" s="231"/>
    </row>
    <row r="15879" spans="2:16">
      <c r="B15879" s="351"/>
      <c r="C15879" s="435"/>
      <c r="D15879" s="399"/>
      <c r="E15879" s="400"/>
      <c r="G15879" s="401"/>
      <c r="H15879" s="401"/>
      <c r="I15879" s="401"/>
      <c r="J15879" s="194"/>
      <c r="K15879" s="194"/>
      <c r="L15879" s="195"/>
      <c r="M15879" s="196"/>
      <c r="N15879" s="197"/>
      <c r="O15879" s="197"/>
      <c r="P15879" s="231"/>
    </row>
    <row r="15880" spans="2:16">
      <c r="B15880" s="351"/>
      <c r="C15880" s="435"/>
      <c r="D15880" s="399"/>
      <c r="E15880" s="400"/>
      <c r="G15880" s="401"/>
      <c r="H15880" s="401"/>
      <c r="I15880" s="401"/>
      <c r="J15880" s="194"/>
      <c r="K15880" s="194"/>
      <c r="L15880" s="195"/>
      <c r="M15880" s="196"/>
      <c r="N15880" s="197"/>
      <c r="O15880" s="197"/>
      <c r="P15880" s="231"/>
    </row>
    <row r="15881" spans="2:16">
      <c r="B15881" s="351"/>
      <c r="C15881" s="435"/>
      <c r="D15881" s="399"/>
      <c r="E15881" s="400"/>
      <c r="G15881" s="401"/>
      <c r="H15881" s="401"/>
      <c r="I15881" s="401"/>
      <c r="J15881" s="194"/>
      <c r="K15881" s="194"/>
      <c r="L15881" s="195"/>
      <c r="M15881" s="196"/>
      <c r="N15881" s="197"/>
      <c r="O15881" s="197"/>
      <c r="P15881" s="231"/>
    </row>
    <row r="15882" spans="2:16">
      <c r="B15882" s="351"/>
      <c r="C15882" s="435"/>
      <c r="D15882" s="399"/>
      <c r="E15882" s="400"/>
      <c r="G15882" s="401"/>
      <c r="H15882" s="401"/>
      <c r="I15882" s="401"/>
      <c r="J15882" s="194"/>
      <c r="K15882" s="194"/>
      <c r="L15882" s="195"/>
      <c r="M15882" s="196"/>
      <c r="N15882" s="197"/>
      <c r="O15882" s="197"/>
      <c r="P15882" s="231"/>
    </row>
    <row r="15883" spans="2:16">
      <c r="B15883" s="351"/>
      <c r="C15883" s="435"/>
      <c r="D15883" s="399"/>
      <c r="E15883" s="400"/>
      <c r="G15883" s="401"/>
      <c r="H15883" s="401"/>
      <c r="I15883" s="401"/>
      <c r="J15883" s="194"/>
      <c r="K15883" s="194"/>
      <c r="L15883" s="195"/>
      <c r="M15883" s="196"/>
      <c r="N15883" s="197"/>
      <c r="O15883" s="197"/>
      <c r="P15883" s="231"/>
    </row>
    <row r="15884" spans="2:16">
      <c r="B15884" s="351"/>
      <c r="C15884" s="435"/>
      <c r="D15884" s="399"/>
      <c r="E15884" s="400"/>
      <c r="G15884" s="401"/>
      <c r="H15884" s="401"/>
      <c r="I15884" s="401"/>
      <c r="J15884" s="194"/>
      <c r="K15884" s="194"/>
      <c r="L15884" s="195"/>
      <c r="M15884" s="196"/>
      <c r="N15884" s="197"/>
      <c r="O15884" s="197"/>
      <c r="P15884" s="231"/>
    </row>
    <row r="15885" spans="2:16">
      <c r="B15885" s="351"/>
      <c r="C15885" s="435"/>
      <c r="D15885" s="399"/>
      <c r="E15885" s="400"/>
      <c r="G15885" s="401"/>
      <c r="H15885" s="401"/>
      <c r="I15885" s="401"/>
      <c r="J15885" s="194"/>
      <c r="K15885" s="194"/>
      <c r="L15885" s="195"/>
      <c r="M15885" s="196"/>
      <c r="N15885" s="197"/>
      <c r="O15885" s="197"/>
      <c r="P15885" s="231"/>
    </row>
    <row r="15886" spans="2:16">
      <c r="B15886" s="351"/>
      <c r="C15886" s="435"/>
      <c r="D15886" s="399"/>
      <c r="E15886" s="400"/>
      <c r="G15886" s="401"/>
      <c r="H15886" s="401"/>
      <c r="I15886" s="401"/>
      <c r="J15886" s="194"/>
      <c r="K15886" s="194"/>
      <c r="L15886" s="195"/>
      <c r="M15886" s="196"/>
      <c r="N15886" s="197"/>
      <c r="O15886" s="197"/>
      <c r="P15886" s="231"/>
    </row>
    <row r="15887" spans="2:16">
      <c r="B15887" s="351"/>
      <c r="C15887" s="435"/>
      <c r="D15887" s="399"/>
      <c r="E15887" s="400"/>
      <c r="G15887" s="401"/>
      <c r="H15887" s="401"/>
      <c r="I15887" s="401"/>
      <c r="J15887" s="194"/>
      <c r="K15887" s="194"/>
      <c r="L15887" s="195"/>
      <c r="M15887" s="196"/>
      <c r="N15887" s="197"/>
      <c r="O15887" s="197"/>
      <c r="P15887" s="231"/>
    </row>
    <row r="15888" spans="2:16">
      <c r="B15888" s="351"/>
      <c r="C15888" s="435"/>
      <c r="D15888" s="399"/>
      <c r="E15888" s="400"/>
      <c r="G15888" s="401"/>
      <c r="H15888" s="401"/>
      <c r="I15888" s="401"/>
      <c r="J15888" s="194"/>
      <c r="K15888" s="194"/>
      <c r="L15888" s="195"/>
      <c r="M15888" s="196"/>
      <c r="N15888" s="197"/>
      <c r="O15888" s="197"/>
      <c r="P15888" s="231"/>
    </row>
    <row r="15889" spans="2:16">
      <c r="B15889" s="351"/>
      <c r="C15889" s="435"/>
      <c r="D15889" s="399"/>
      <c r="E15889" s="400"/>
      <c r="G15889" s="401"/>
      <c r="H15889" s="401"/>
      <c r="I15889" s="401"/>
      <c r="J15889" s="194"/>
      <c r="K15889" s="194"/>
      <c r="L15889" s="195"/>
      <c r="M15889" s="196"/>
      <c r="N15889" s="197"/>
      <c r="O15889" s="197"/>
      <c r="P15889" s="231"/>
    </row>
    <row r="15890" spans="2:16">
      <c r="B15890" s="351"/>
      <c r="C15890" s="435"/>
      <c r="D15890" s="399"/>
      <c r="E15890" s="400"/>
      <c r="G15890" s="401"/>
      <c r="H15890" s="401"/>
      <c r="I15890" s="401"/>
      <c r="J15890" s="194"/>
      <c r="K15890" s="194"/>
      <c r="L15890" s="195"/>
      <c r="M15890" s="196"/>
      <c r="N15890" s="197"/>
      <c r="O15890" s="197"/>
      <c r="P15890" s="231"/>
    </row>
    <row r="15891" spans="2:16">
      <c r="B15891" s="351"/>
      <c r="C15891" s="435"/>
      <c r="D15891" s="399"/>
      <c r="E15891" s="400"/>
      <c r="G15891" s="401"/>
      <c r="H15891" s="401"/>
      <c r="I15891" s="401"/>
      <c r="J15891" s="194"/>
      <c r="K15891" s="194"/>
      <c r="L15891" s="195"/>
      <c r="M15891" s="196"/>
      <c r="N15891" s="197"/>
      <c r="O15891" s="197"/>
      <c r="P15891" s="231"/>
    </row>
    <row r="15892" spans="2:16">
      <c r="B15892" s="351"/>
      <c r="C15892" s="435"/>
      <c r="D15892" s="399"/>
      <c r="E15892" s="400"/>
      <c r="G15892" s="401"/>
      <c r="H15892" s="401"/>
      <c r="I15892" s="401"/>
      <c r="J15892" s="194"/>
      <c r="K15892" s="194"/>
      <c r="L15892" s="195"/>
      <c r="M15892" s="196"/>
      <c r="N15892" s="197"/>
      <c r="O15892" s="197"/>
      <c r="P15892" s="231"/>
    </row>
    <row r="15893" spans="2:16">
      <c r="B15893" s="351"/>
      <c r="C15893" s="435"/>
      <c r="D15893" s="399"/>
      <c r="E15893" s="400"/>
      <c r="G15893" s="401"/>
      <c r="H15893" s="401"/>
      <c r="I15893" s="401"/>
      <c r="J15893" s="194"/>
      <c r="K15893" s="194"/>
      <c r="L15893" s="195"/>
      <c r="M15893" s="196"/>
      <c r="N15893" s="197"/>
      <c r="O15893" s="197"/>
      <c r="P15893" s="231"/>
    </row>
    <row r="15894" spans="2:16">
      <c r="B15894" s="351"/>
      <c r="C15894" s="435"/>
      <c r="D15894" s="399"/>
      <c r="E15894" s="400"/>
      <c r="G15894" s="401"/>
      <c r="H15894" s="401"/>
      <c r="I15894" s="401"/>
      <c r="J15894" s="194"/>
      <c r="K15894" s="194"/>
      <c r="L15894" s="195"/>
      <c r="M15894" s="196"/>
      <c r="N15894" s="197"/>
      <c r="O15894" s="197"/>
      <c r="P15894" s="231"/>
    </row>
    <row r="15895" spans="2:16">
      <c r="B15895" s="351"/>
      <c r="C15895" s="435"/>
      <c r="D15895" s="399"/>
      <c r="E15895" s="400"/>
      <c r="G15895" s="401"/>
      <c r="H15895" s="401"/>
      <c r="I15895" s="401"/>
      <c r="J15895" s="194"/>
      <c r="K15895" s="194"/>
      <c r="L15895" s="195"/>
      <c r="M15895" s="196"/>
      <c r="N15895" s="197"/>
      <c r="O15895" s="197"/>
      <c r="P15895" s="231"/>
    </row>
    <row r="15896" spans="2:16">
      <c r="B15896" s="351"/>
      <c r="C15896" s="435"/>
      <c r="D15896" s="399"/>
      <c r="E15896" s="400"/>
      <c r="G15896" s="401"/>
      <c r="H15896" s="401"/>
      <c r="I15896" s="401"/>
      <c r="J15896" s="194"/>
      <c r="K15896" s="194"/>
      <c r="L15896" s="195"/>
      <c r="M15896" s="196"/>
      <c r="N15896" s="197"/>
      <c r="O15896" s="197"/>
      <c r="P15896" s="231"/>
    </row>
    <row r="15897" spans="2:16">
      <c r="B15897" s="351"/>
      <c r="C15897" s="435"/>
      <c r="D15897" s="399"/>
      <c r="E15897" s="400"/>
      <c r="G15897" s="401"/>
      <c r="H15897" s="401"/>
      <c r="I15897" s="401"/>
      <c r="J15897" s="194"/>
      <c r="K15897" s="194"/>
      <c r="L15897" s="195"/>
      <c r="M15897" s="196"/>
      <c r="N15897" s="197"/>
      <c r="O15897" s="197"/>
      <c r="P15897" s="231"/>
    </row>
    <row r="15898" spans="2:16">
      <c r="B15898" s="351"/>
      <c r="C15898" s="435"/>
      <c r="D15898" s="399"/>
      <c r="E15898" s="400"/>
      <c r="G15898" s="401"/>
      <c r="H15898" s="401"/>
      <c r="I15898" s="401"/>
      <c r="J15898" s="194"/>
      <c r="K15898" s="194"/>
      <c r="L15898" s="195"/>
      <c r="M15898" s="196"/>
      <c r="N15898" s="197"/>
      <c r="O15898" s="197"/>
      <c r="P15898" s="231"/>
    </row>
    <row r="15899" spans="2:16">
      <c r="B15899" s="351"/>
      <c r="C15899" s="435"/>
      <c r="D15899" s="399"/>
      <c r="E15899" s="400"/>
      <c r="G15899" s="401"/>
      <c r="H15899" s="401"/>
      <c r="I15899" s="401"/>
      <c r="J15899" s="194"/>
      <c r="K15899" s="194"/>
      <c r="L15899" s="195"/>
      <c r="M15899" s="196"/>
      <c r="N15899" s="197"/>
      <c r="O15899" s="197"/>
      <c r="P15899" s="231"/>
    </row>
    <row r="15900" spans="2:16">
      <c r="B15900" s="351"/>
      <c r="C15900" s="435"/>
      <c r="D15900" s="399"/>
      <c r="E15900" s="400"/>
      <c r="G15900" s="401"/>
      <c r="H15900" s="401"/>
      <c r="I15900" s="401"/>
      <c r="J15900" s="194"/>
      <c r="K15900" s="194"/>
      <c r="L15900" s="195"/>
      <c r="M15900" s="196"/>
      <c r="N15900" s="197"/>
      <c r="O15900" s="197"/>
      <c r="P15900" s="231"/>
    </row>
    <row r="15901" spans="2:16">
      <c r="B15901" s="351"/>
      <c r="C15901" s="435"/>
      <c r="D15901" s="399"/>
      <c r="E15901" s="400"/>
      <c r="G15901" s="401"/>
      <c r="H15901" s="401"/>
      <c r="I15901" s="401"/>
      <c r="J15901" s="194"/>
      <c r="K15901" s="194"/>
      <c r="L15901" s="195"/>
      <c r="M15901" s="196"/>
      <c r="N15901" s="197"/>
      <c r="O15901" s="197"/>
      <c r="P15901" s="231"/>
    </row>
    <row r="15902" spans="2:16">
      <c r="B15902" s="351"/>
      <c r="C15902" s="435"/>
      <c r="D15902" s="399"/>
      <c r="E15902" s="400"/>
      <c r="G15902" s="401"/>
      <c r="H15902" s="401"/>
      <c r="I15902" s="401"/>
      <c r="J15902" s="194"/>
      <c r="K15902" s="194"/>
      <c r="L15902" s="195"/>
      <c r="M15902" s="196"/>
      <c r="N15902" s="197"/>
      <c r="O15902" s="197"/>
      <c r="P15902" s="231"/>
    </row>
    <row r="15903" spans="2:16">
      <c r="B15903" s="351"/>
      <c r="C15903" s="435"/>
      <c r="D15903" s="399"/>
      <c r="E15903" s="400"/>
      <c r="G15903" s="401"/>
      <c r="H15903" s="401"/>
      <c r="I15903" s="401"/>
      <c r="J15903" s="194"/>
      <c r="K15903" s="194"/>
      <c r="L15903" s="195"/>
      <c r="M15903" s="196"/>
      <c r="N15903" s="197"/>
      <c r="O15903" s="197"/>
      <c r="P15903" s="231"/>
    </row>
    <row r="15904" spans="2:16">
      <c r="B15904" s="351"/>
      <c r="C15904" s="435"/>
      <c r="D15904" s="399"/>
      <c r="E15904" s="400"/>
      <c r="G15904" s="401"/>
      <c r="H15904" s="401"/>
      <c r="I15904" s="401"/>
      <c r="J15904" s="194"/>
      <c r="K15904" s="194"/>
      <c r="L15904" s="195"/>
      <c r="M15904" s="196"/>
      <c r="N15904" s="197"/>
      <c r="O15904" s="197"/>
      <c r="P15904" s="231"/>
    </row>
    <row r="15905" spans="2:16">
      <c r="B15905" s="351"/>
      <c r="C15905" s="435"/>
      <c r="D15905" s="399"/>
      <c r="E15905" s="400"/>
      <c r="G15905" s="401"/>
      <c r="H15905" s="401"/>
      <c r="I15905" s="401"/>
      <c r="J15905" s="194"/>
      <c r="K15905" s="194"/>
      <c r="L15905" s="195"/>
      <c r="M15905" s="196"/>
      <c r="N15905" s="197"/>
      <c r="O15905" s="197"/>
      <c r="P15905" s="231"/>
    </row>
    <row r="15906" spans="2:16">
      <c r="B15906" s="351"/>
      <c r="C15906" s="435"/>
      <c r="D15906" s="399"/>
      <c r="E15906" s="400"/>
      <c r="G15906" s="401"/>
      <c r="H15906" s="401"/>
      <c r="I15906" s="401"/>
      <c r="J15906" s="194"/>
      <c r="K15906" s="194"/>
      <c r="L15906" s="195"/>
      <c r="M15906" s="196"/>
      <c r="N15906" s="197"/>
      <c r="O15906" s="197"/>
      <c r="P15906" s="231"/>
    </row>
    <row r="15907" spans="2:16">
      <c r="B15907" s="351"/>
      <c r="C15907" s="435"/>
      <c r="D15907" s="399"/>
      <c r="E15907" s="400"/>
      <c r="G15907" s="401"/>
      <c r="H15907" s="401"/>
      <c r="I15907" s="401"/>
      <c r="J15907" s="194"/>
      <c r="K15907" s="194"/>
      <c r="L15907" s="195"/>
      <c r="M15907" s="196"/>
      <c r="N15907" s="197"/>
      <c r="O15907" s="197"/>
      <c r="P15907" s="231"/>
    </row>
    <row r="15908" spans="2:16">
      <c r="B15908" s="351"/>
      <c r="C15908" s="435"/>
      <c r="D15908" s="399"/>
      <c r="E15908" s="400"/>
      <c r="G15908" s="401"/>
      <c r="H15908" s="401"/>
      <c r="I15908" s="401"/>
      <c r="J15908" s="194"/>
      <c r="K15908" s="194"/>
      <c r="L15908" s="195"/>
      <c r="M15908" s="196"/>
      <c r="N15908" s="197"/>
      <c r="O15908" s="197"/>
      <c r="P15908" s="231"/>
    </row>
    <row r="15909" spans="2:16">
      <c r="B15909" s="351"/>
      <c r="C15909" s="435"/>
      <c r="D15909" s="399"/>
      <c r="E15909" s="400"/>
      <c r="G15909" s="401"/>
      <c r="H15909" s="401"/>
      <c r="I15909" s="401"/>
      <c r="J15909" s="194"/>
      <c r="K15909" s="194"/>
      <c r="L15909" s="195"/>
      <c r="M15909" s="196"/>
      <c r="N15909" s="197"/>
      <c r="O15909" s="197"/>
      <c r="P15909" s="231"/>
    </row>
    <row r="15910" spans="2:16">
      <c r="B15910" s="351"/>
      <c r="C15910" s="435"/>
      <c r="D15910" s="399"/>
      <c r="E15910" s="400"/>
      <c r="G15910" s="401"/>
      <c r="H15910" s="401"/>
      <c r="I15910" s="401"/>
      <c r="J15910" s="194"/>
      <c r="K15910" s="194"/>
      <c r="L15910" s="195"/>
      <c r="M15910" s="196"/>
      <c r="N15910" s="197"/>
      <c r="O15910" s="197"/>
      <c r="P15910" s="231"/>
    </row>
    <row r="15911" spans="2:16">
      <c r="B15911" s="351"/>
      <c r="C15911" s="435"/>
      <c r="D15911" s="399"/>
      <c r="E15911" s="400"/>
      <c r="G15911" s="401"/>
      <c r="H15911" s="401"/>
      <c r="I15911" s="401"/>
      <c r="J15911" s="194"/>
      <c r="K15911" s="194"/>
      <c r="L15911" s="195"/>
      <c r="M15911" s="196"/>
      <c r="N15911" s="197"/>
      <c r="O15911" s="197"/>
      <c r="P15911" s="231"/>
    </row>
    <row r="15912" spans="2:16">
      <c r="B15912" s="351"/>
      <c r="C15912" s="435"/>
      <c r="D15912" s="399"/>
      <c r="E15912" s="400"/>
      <c r="G15912" s="401"/>
      <c r="H15912" s="401"/>
      <c r="I15912" s="401"/>
      <c r="J15912" s="194"/>
      <c r="K15912" s="194"/>
      <c r="L15912" s="195"/>
      <c r="M15912" s="196"/>
      <c r="N15912" s="197"/>
      <c r="O15912" s="197"/>
      <c r="P15912" s="231"/>
    </row>
    <row r="15913" spans="2:16">
      <c r="B15913" s="351"/>
      <c r="C15913" s="435"/>
      <c r="D15913" s="399"/>
      <c r="E15913" s="400"/>
      <c r="G15913" s="401"/>
      <c r="H15913" s="401"/>
      <c r="I15913" s="401"/>
      <c r="J15913" s="194"/>
      <c r="K15913" s="194"/>
      <c r="L15913" s="195"/>
      <c r="M15913" s="196"/>
      <c r="N15913" s="197"/>
      <c r="O15913" s="197"/>
      <c r="P15913" s="231"/>
    </row>
    <row r="15914" spans="2:16">
      <c r="B15914" s="351"/>
      <c r="C15914" s="435"/>
      <c r="D15914" s="399"/>
      <c r="E15914" s="400"/>
      <c r="G15914" s="401"/>
      <c r="H15914" s="401"/>
      <c r="I15914" s="401"/>
      <c r="J15914" s="194"/>
      <c r="K15914" s="194"/>
      <c r="L15914" s="195"/>
      <c r="M15914" s="196"/>
      <c r="N15914" s="197"/>
      <c r="O15914" s="197"/>
      <c r="P15914" s="231"/>
    </row>
    <row r="15915" spans="2:16">
      <c r="B15915" s="351"/>
      <c r="C15915" s="435"/>
      <c r="D15915" s="399"/>
      <c r="E15915" s="400"/>
      <c r="G15915" s="401"/>
      <c r="H15915" s="401"/>
      <c r="I15915" s="401"/>
      <c r="J15915" s="194"/>
      <c r="K15915" s="194"/>
      <c r="L15915" s="195"/>
      <c r="M15915" s="196"/>
      <c r="N15915" s="197"/>
      <c r="O15915" s="197"/>
      <c r="P15915" s="231"/>
    </row>
    <row r="15916" spans="2:16">
      <c r="B15916" s="351"/>
      <c r="C15916" s="435"/>
      <c r="D15916" s="399"/>
      <c r="E15916" s="400"/>
      <c r="G15916" s="401"/>
      <c r="H15916" s="401"/>
      <c r="I15916" s="401"/>
      <c r="J15916" s="194"/>
      <c r="K15916" s="194"/>
      <c r="L15916" s="195"/>
      <c r="M15916" s="196"/>
      <c r="N15916" s="197"/>
      <c r="O15916" s="197"/>
      <c r="P15916" s="231"/>
    </row>
    <row r="15917" spans="2:16">
      <c r="B15917" s="351"/>
      <c r="C15917" s="435"/>
      <c r="D15917" s="399"/>
      <c r="E15917" s="400"/>
      <c r="G15917" s="401"/>
      <c r="H15917" s="401"/>
      <c r="I15917" s="401"/>
      <c r="J15917" s="194"/>
      <c r="K15917" s="194"/>
      <c r="L15917" s="195"/>
      <c r="M15917" s="196"/>
      <c r="N15917" s="197"/>
      <c r="O15917" s="197"/>
      <c r="P15917" s="231"/>
    </row>
    <row r="15918" spans="2:16">
      <c r="B15918" s="351"/>
      <c r="C15918" s="435"/>
      <c r="D15918" s="399"/>
      <c r="E15918" s="400"/>
      <c r="G15918" s="401"/>
      <c r="H15918" s="401"/>
      <c r="I15918" s="401"/>
      <c r="J15918" s="194"/>
      <c r="K15918" s="194"/>
      <c r="L15918" s="195"/>
      <c r="M15918" s="196"/>
      <c r="N15918" s="197"/>
      <c r="O15918" s="197"/>
      <c r="P15918" s="231"/>
    </row>
    <row r="15919" spans="2:16">
      <c r="B15919" s="351"/>
      <c r="C15919" s="435"/>
      <c r="D15919" s="399"/>
      <c r="E15919" s="400"/>
      <c r="G15919" s="401"/>
      <c r="H15919" s="401"/>
      <c r="I15919" s="401"/>
      <c r="J15919" s="194"/>
      <c r="K15919" s="194"/>
      <c r="L15919" s="195"/>
      <c r="M15919" s="196"/>
      <c r="N15919" s="197"/>
      <c r="O15919" s="197"/>
      <c r="P15919" s="231"/>
    </row>
    <row r="15920" spans="2:16">
      <c r="B15920" s="351"/>
      <c r="C15920" s="435"/>
      <c r="D15920" s="399"/>
      <c r="E15920" s="400"/>
      <c r="G15920" s="401"/>
      <c r="H15920" s="401"/>
      <c r="I15920" s="401"/>
      <c r="J15920" s="194"/>
      <c r="K15920" s="194"/>
      <c r="L15920" s="195"/>
      <c r="M15920" s="196"/>
      <c r="N15920" s="197"/>
      <c r="O15920" s="197"/>
      <c r="P15920" s="231"/>
    </row>
    <row r="15921" spans="2:16">
      <c r="B15921" s="351"/>
      <c r="C15921" s="435"/>
      <c r="D15921" s="399"/>
      <c r="E15921" s="400"/>
      <c r="G15921" s="401"/>
      <c r="H15921" s="401"/>
      <c r="I15921" s="401"/>
      <c r="J15921" s="194"/>
      <c r="K15921" s="194"/>
      <c r="L15921" s="195"/>
      <c r="M15921" s="196"/>
      <c r="N15921" s="197"/>
      <c r="O15921" s="197"/>
      <c r="P15921" s="231"/>
    </row>
    <row r="15922" spans="2:16">
      <c r="B15922" s="351"/>
      <c r="C15922" s="435"/>
      <c r="D15922" s="399"/>
      <c r="E15922" s="400"/>
      <c r="G15922" s="401"/>
      <c r="H15922" s="401"/>
      <c r="I15922" s="401"/>
      <c r="J15922" s="194"/>
      <c r="K15922" s="194"/>
      <c r="L15922" s="195"/>
      <c r="M15922" s="196"/>
      <c r="N15922" s="197"/>
      <c r="O15922" s="197"/>
      <c r="P15922" s="231"/>
    </row>
    <row r="15923" spans="2:16">
      <c r="B15923" s="351"/>
      <c r="C15923" s="435"/>
      <c r="D15923" s="399"/>
      <c r="E15923" s="400"/>
      <c r="G15923" s="401"/>
      <c r="H15923" s="401"/>
      <c r="I15923" s="401"/>
      <c r="J15923" s="194"/>
      <c r="K15923" s="194"/>
      <c r="L15923" s="195"/>
      <c r="M15923" s="196"/>
      <c r="N15923" s="197"/>
      <c r="O15923" s="197"/>
      <c r="P15923" s="231"/>
    </row>
    <row r="15924" spans="2:16">
      <c r="B15924" s="351"/>
      <c r="C15924" s="435"/>
      <c r="D15924" s="399"/>
      <c r="E15924" s="400"/>
      <c r="G15924" s="401"/>
      <c r="H15924" s="401"/>
      <c r="I15924" s="401"/>
      <c r="J15924" s="194"/>
      <c r="K15924" s="194"/>
      <c r="L15924" s="195"/>
      <c r="M15924" s="196"/>
      <c r="N15924" s="197"/>
      <c r="O15924" s="197"/>
      <c r="P15924" s="231"/>
    </row>
    <row r="15925" spans="2:16">
      <c r="B15925" s="351"/>
      <c r="C15925" s="435"/>
      <c r="D15925" s="399"/>
      <c r="E15925" s="400"/>
      <c r="G15925" s="401"/>
      <c r="H15925" s="401"/>
      <c r="I15925" s="401"/>
      <c r="J15925" s="194"/>
      <c r="K15925" s="194"/>
      <c r="L15925" s="195"/>
      <c r="M15925" s="196"/>
      <c r="N15925" s="197"/>
      <c r="O15925" s="197"/>
      <c r="P15925" s="231"/>
    </row>
    <row r="15926" spans="2:16">
      <c r="B15926" s="351"/>
      <c r="C15926" s="435"/>
      <c r="D15926" s="399"/>
      <c r="E15926" s="400"/>
      <c r="G15926" s="401"/>
      <c r="H15926" s="401"/>
      <c r="I15926" s="401"/>
      <c r="J15926" s="194"/>
      <c r="K15926" s="194"/>
      <c r="L15926" s="195"/>
      <c r="M15926" s="196"/>
      <c r="N15926" s="197"/>
      <c r="O15926" s="197"/>
      <c r="P15926" s="231"/>
    </row>
    <row r="15927" spans="2:16">
      <c r="B15927" s="351"/>
      <c r="C15927" s="435"/>
      <c r="D15927" s="399"/>
      <c r="E15927" s="400"/>
      <c r="G15927" s="401"/>
      <c r="H15927" s="401"/>
      <c r="I15927" s="401"/>
      <c r="J15927" s="194"/>
      <c r="K15927" s="194"/>
      <c r="L15927" s="195"/>
      <c r="M15927" s="196"/>
      <c r="N15927" s="197"/>
      <c r="O15927" s="197"/>
      <c r="P15927" s="231"/>
    </row>
    <row r="15928" spans="2:16">
      <c r="B15928" s="351"/>
      <c r="C15928" s="435"/>
      <c r="D15928" s="399"/>
      <c r="E15928" s="400"/>
      <c r="G15928" s="401"/>
      <c r="H15928" s="401"/>
      <c r="I15928" s="401"/>
      <c r="J15928" s="194"/>
      <c r="K15928" s="194"/>
      <c r="L15928" s="195"/>
      <c r="M15928" s="196"/>
      <c r="N15928" s="197"/>
      <c r="O15928" s="197"/>
      <c r="P15928" s="231"/>
    </row>
    <row r="15929" spans="2:16">
      <c r="B15929" s="351"/>
      <c r="C15929" s="435"/>
      <c r="D15929" s="399"/>
      <c r="E15929" s="400"/>
      <c r="G15929" s="401"/>
      <c r="H15929" s="401"/>
      <c r="I15929" s="401"/>
      <c r="J15929" s="194"/>
      <c r="K15929" s="194"/>
      <c r="L15929" s="195"/>
      <c r="M15929" s="196"/>
      <c r="N15929" s="197"/>
      <c r="O15929" s="197"/>
      <c r="P15929" s="231"/>
    </row>
    <row r="15930" spans="2:16">
      <c r="B15930" s="351"/>
      <c r="C15930" s="435"/>
      <c r="D15930" s="399"/>
      <c r="E15930" s="400"/>
      <c r="G15930" s="401"/>
      <c r="H15930" s="401"/>
      <c r="I15930" s="401"/>
      <c r="J15930" s="194"/>
      <c r="K15930" s="194"/>
      <c r="L15930" s="195"/>
      <c r="M15930" s="196"/>
      <c r="N15930" s="197"/>
      <c r="O15930" s="197"/>
      <c r="P15930" s="231"/>
    </row>
    <row r="15931" spans="2:16">
      <c r="B15931" s="351"/>
      <c r="C15931" s="435"/>
      <c r="D15931" s="399"/>
      <c r="E15931" s="400"/>
      <c r="G15931" s="401"/>
      <c r="H15931" s="401"/>
      <c r="I15931" s="401"/>
      <c r="J15931" s="194"/>
      <c r="K15931" s="194"/>
      <c r="L15931" s="195"/>
      <c r="M15931" s="196"/>
      <c r="N15931" s="197"/>
      <c r="O15931" s="197"/>
      <c r="P15931" s="231"/>
    </row>
    <row r="15932" spans="2:16">
      <c r="B15932" s="351"/>
      <c r="C15932" s="435"/>
      <c r="D15932" s="399"/>
      <c r="E15932" s="400"/>
      <c r="G15932" s="401"/>
      <c r="H15932" s="401"/>
      <c r="I15932" s="401"/>
      <c r="J15932" s="194"/>
      <c r="K15932" s="194"/>
      <c r="L15932" s="195"/>
      <c r="M15932" s="196"/>
      <c r="N15932" s="197"/>
      <c r="O15932" s="197"/>
      <c r="P15932" s="231"/>
    </row>
    <row r="15933" spans="2:16">
      <c r="B15933" s="351"/>
      <c r="C15933" s="435"/>
      <c r="D15933" s="399"/>
      <c r="E15933" s="400"/>
      <c r="G15933" s="401"/>
      <c r="H15933" s="401"/>
      <c r="I15933" s="401"/>
      <c r="J15933" s="194"/>
      <c r="K15933" s="194"/>
      <c r="L15933" s="195"/>
      <c r="M15933" s="196"/>
      <c r="N15933" s="197"/>
      <c r="O15933" s="197"/>
      <c r="P15933" s="231"/>
    </row>
    <row r="15934" spans="2:16">
      <c r="B15934" s="351"/>
      <c r="C15934" s="435"/>
      <c r="D15934" s="399"/>
      <c r="E15934" s="400"/>
      <c r="G15934" s="401"/>
      <c r="H15934" s="401"/>
      <c r="I15934" s="401"/>
      <c r="J15934" s="194"/>
      <c r="K15934" s="194"/>
      <c r="L15934" s="195"/>
      <c r="M15934" s="196"/>
      <c r="N15934" s="197"/>
      <c r="O15934" s="197"/>
      <c r="P15934" s="231"/>
    </row>
    <row r="15935" spans="2:16">
      <c r="B15935" s="351"/>
      <c r="C15935" s="435"/>
      <c r="D15935" s="399"/>
      <c r="E15935" s="400"/>
      <c r="G15935" s="401"/>
      <c r="H15935" s="401"/>
      <c r="I15935" s="401"/>
      <c r="J15935" s="194"/>
      <c r="K15935" s="194"/>
      <c r="L15935" s="195"/>
      <c r="M15935" s="196"/>
      <c r="N15935" s="197"/>
      <c r="O15935" s="197"/>
      <c r="P15935" s="231"/>
    </row>
    <row r="15936" spans="2:16">
      <c r="B15936" s="351"/>
      <c r="C15936" s="435"/>
      <c r="D15936" s="399"/>
      <c r="E15936" s="400"/>
      <c r="G15936" s="401"/>
      <c r="H15936" s="401"/>
      <c r="I15936" s="401"/>
      <c r="J15936" s="194"/>
      <c r="K15936" s="194"/>
      <c r="L15936" s="195"/>
      <c r="M15936" s="196"/>
      <c r="N15936" s="197"/>
      <c r="O15936" s="197"/>
      <c r="P15936" s="231"/>
    </row>
    <row r="15937" spans="2:16">
      <c r="B15937" s="351"/>
      <c r="C15937" s="435"/>
      <c r="D15937" s="399"/>
      <c r="E15937" s="400"/>
      <c r="G15937" s="401"/>
      <c r="H15937" s="401"/>
      <c r="I15937" s="401"/>
      <c r="J15937" s="194"/>
      <c r="K15937" s="194"/>
      <c r="L15937" s="195"/>
      <c r="M15937" s="196"/>
      <c r="N15937" s="197"/>
      <c r="O15937" s="197"/>
      <c r="P15937" s="231"/>
    </row>
    <row r="15938" spans="2:16">
      <c r="B15938" s="351"/>
      <c r="C15938" s="435"/>
      <c r="D15938" s="399"/>
      <c r="E15938" s="400"/>
      <c r="G15938" s="401"/>
      <c r="H15938" s="401"/>
      <c r="I15938" s="401"/>
      <c r="J15938" s="194"/>
      <c r="K15938" s="194"/>
      <c r="L15938" s="195"/>
      <c r="M15938" s="196"/>
      <c r="N15938" s="197"/>
      <c r="O15938" s="197"/>
      <c r="P15938" s="231"/>
    </row>
    <row r="15939" spans="2:16">
      <c r="B15939" s="351"/>
      <c r="C15939" s="435"/>
      <c r="D15939" s="399"/>
      <c r="E15939" s="400"/>
      <c r="G15939" s="401"/>
      <c r="H15939" s="401"/>
      <c r="I15939" s="401"/>
      <c r="J15939" s="194"/>
      <c r="K15939" s="194"/>
      <c r="L15939" s="195"/>
      <c r="M15939" s="196"/>
      <c r="N15939" s="197"/>
      <c r="O15939" s="197"/>
      <c r="P15939" s="231"/>
    </row>
    <row r="15940" spans="2:16">
      <c r="B15940" s="351"/>
      <c r="C15940" s="435"/>
      <c r="D15940" s="399"/>
      <c r="E15940" s="400"/>
      <c r="G15940" s="401"/>
      <c r="H15940" s="401"/>
      <c r="I15940" s="401"/>
      <c r="J15940" s="194"/>
      <c r="K15940" s="194"/>
      <c r="L15940" s="195"/>
      <c r="M15940" s="196"/>
      <c r="N15940" s="197"/>
      <c r="O15940" s="197"/>
      <c r="P15940" s="231"/>
    </row>
    <row r="15941" spans="2:16">
      <c r="B15941" s="351"/>
      <c r="C15941" s="435"/>
      <c r="D15941" s="399"/>
      <c r="E15941" s="400"/>
      <c r="G15941" s="401"/>
      <c r="H15941" s="401"/>
      <c r="I15941" s="401"/>
      <c r="J15941" s="194"/>
      <c r="K15941" s="194"/>
      <c r="L15941" s="195"/>
      <c r="M15941" s="196"/>
      <c r="N15941" s="197"/>
      <c r="O15941" s="197"/>
      <c r="P15941" s="231"/>
    </row>
    <row r="15942" spans="2:16">
      <c r="B15942" s="351"/>
      <c r="C15942" s="435"/>
      <c r="D15942" s="399"/>
      <c r="E15942" s="400"/>
      <c r="G15942" s="401"/>
      <c r="H15942" s="401"/>
      <c r="I15942" s="401"/>
      <c r="J15942" s="194"/>
      <c r="K15942" s="194"/>
      <c r="L15942" s="195"/>
      <c r="M15942" s="196"/>
      <c r="N15942" s="197"/>
      <c r="O15942" s="197"/>
      <c r="P15942" s="231"/>
    </row>
    <row r="15943" spans="2:16">
      <c r="B15943" s="351"/>
      <c r="C15943" s="435"/>
      <c r="D15943" s="399"/>
      <c r="E15943" s="400"/>
      <c r="G15943" s="401"/>
      <c r="H15943" s="401"/>
      <c r="I15943" s="401"/>
      <c r="J15943" s="194"/>
      <c r="K15943" s="194"/>
      <c r="L15943" s="195"/>
      <c r="M15943" s="196"/>
      <c r="N15943" s="197"/>
      <c r="O15943" s="197"/>
      <c r="P15943" s="231"/>
    </row>
    <row r="15944" spans="2:16">
      <c r="B15944" s="351"/>
      <c r="C15944" s="435"/>
      <c r="D15944" s="399"/>
      <c r="E15944" s="400"/>
      <c r="G15944" s="401"/>
      <c r="H15944" s="401"/>
      <c r="I15944" s="401"/>
      <c r="J15944" s="194"/>
      <c r="K15944" s="194"/>
      <c r="L15944" s="195"/>
      <c r="M15944" s="196"/>
      <c r="N15944" s="197"/>
      <c r="O15944" s="197"/>
      <c r="P15944" s="231"/>
    </row>
    <row r="15945" spans="2:16">
      <c r="B15945" s="351"/>
      <c r="C15945" s="435"/>
      <c r="D15945" s="399"/>
      <c r="E15945" s="400"/>
      <c r="G15945" s="401"/>
      <c r="H15945" s="401"/>
      <c r="I15945" s="401"/>
      <c r="J15945" s="194"/>
      <c r="K15945" s="194"/>
      <c r="L15945" s="195"/>
      <c r="M15945" s="196"/>
      <c r="N15945" s="197"/>
      <c r="O15945" s="197"/>
      <c r="P15945" s="231"/>
    </row>
    <row r="15946" spans="2:16">
      <c r="B15946" s="351"/>
      <c r="C15946" s="435"/>
      <c r="D15946" s="399"/>
      <c r="E15946" s="400"/>
      <c r="G15946" s="401"/>
      <c r="H15946" s="401"/>
      <c r="I15946" s="401"/>
      <c r="J15946" s="194"/>
      <c r="K15946" s="194"/>
      <c r="L15946" s="195"/>
      <c r="M15946" s="196"/>
      <c r="N15946" s="197"/>
      <c r="O15946" s="197"/>
      <c r="P15946" s="231"/>
    </row>
    <row r="15947" spans="2:16">
      <c r="B15947" s="351"/>
      <c r="C15947" s="435"/>
      <c r="D15947" s="399"/>
      <c r="E15947" s="400"/>
      <c r="G15947" s="401"/>
      <c r="H15947" s="401"/>
      <c r="I15947" s="401"/>
      <c r="J15947" s="194"/>
      <c r="K15947" s="194"/>
      <c r="L15947" s="195"/>
      <c r="M15947" s="196"/>
      <c r="N15947" s="197"/>
      <c r="O15947" s="197"/>
      <c r="P15947" s="231"/>
    </row>
    <row r="15948" spans="2:16">
      <c r="B15948" s="351"/>
      <c r="C15948" s="435"/>
      <c r="D15948" s="399"/>
      <c r="E15948" s="400"/>
      <c r="G15948" s="401"/>
      <c r="H15948" s="401"/>
      <c r="I15948" s="401"/>
      <c r="J15948" s="194"/>
      <c r="K15948" s="194"/>
      <c r="L15948" s="195"/>
      <c r="M15948" s="196"/>
      <c r="N15948" s="197"/>
      <c r="O15948" s="197"/>
      <c r="P15948" s="231"/>
    </row>
    <row r="15949" spans="2:16">
      <c r="B15949" s="351"/>
      <c r="C15949" s="435"/>
      <c r="D15949" s="399"/>
      <c r="E15949" s="400"/>
      <c r="G15949" s="401"/>
      <c r="H15949" s="401"/>
      <c r="I15949" s="401"/>
      <c r="J15949" s="194"/>
      <c r="K15949" s="194"/>
      <c r="L15949" s="195"/>
      <c r="M15949" s="196"/>
      <c r="N15949" s="197"/>
      <c r="O15949" s="197"/>
      <c r="P15949" s="231"/>
    </row>
    <row r="15950" spans="2:16">
      <c r="B15950" s="351"/>
      <c r="C15950" s="435"/>
      <c r="D15950" s="399"/>
      <c r="E15950" s="400"/>
      <c r="G15950" s="401"/>
      <c r="H15950" s="401"/>
      <c r="I15950" s="401"/>
      <c r="J15950" s="194"/>
      <c r="K15950" s="194"/>
      <c r="L15950" s="195"/>
      <c r="M15950" s="196"/>
      <c r="N15950" s="197"/>
      <c r="O15950" s="197"/>
      <c r="P15950" s="231"/>
    </row>
    <row r="15951" spans="2:16">
      <c r="B15951" s="351"/>
      <c r="C15951" s="435"/>
      <c r="D15951" s="399"/>
      <c r="E15951" s="400"/>
      <c r="G15951" s="401"/>
      <c r="H15951" s="401"/>
      <c r="I15951" s="401"/>
      <c r="J15951" s="194"/>
      <c r="K15951" s="194"/>
      <c r="L15951" s="195"/>
      <c r="M15951" s="196"/>
      <c r="N15951" s="197"/>
      <c r="O15951" s="197"/>
      <c r="P15951" s="231"/>
    </row>
    <row r="15952" spans="2:16">
      <c r="B15952" s="351"/>
      <c r="C15952" s="435"/>
      <c r="D15952" s="399"/>
      <c r="E15952" s="400"/>
      <c r="G15952" s="401"/>
      <c r="H15952" s="401"/>
      <c r="I15952" s="401"/>
      <c r="J15952" s="194"/>
      <c r="K15952" s="194"/>
      <c r="L15952" s="195"/>
      <c r="M15952" s="196"/>
      <c r="N15952" s="197"/>
      <c r="O15952" s="197"/>
      <c r="P15952" s="231"/>
    </row>
    <row r="15953" spans="2:16">
      <c r="B15953" s="351"/>
      <c r="C15953" s="435"/>
      <c r="D15953" s="399"/>
      <c r="E15953" s="400"/>
      <c r="G15953" s="401"/>
      <c r="H15953" s="401"/>
      <c r="I15953" s="401"/>
      <c r="J15953" s="194"/>
      <c r="K15953" s="194"/>
      <c r="L15953" s="195"/>
      <c r="M15953" s="196"/>
      <c r="N15953" s="197"/>
      <c r="O15953" s="197"/>
      <c r="P15953" s="231"/>
    </row>
    <row r="15954" spans="2:16">
      <c r="B15954" s="351"/>
      <c r="C15954" s="435"/>
      <c r="D15954" s="399"/>
      <c r="E15954" s="400"/>
      <c r="G15954" s="401"/>
      <c r="H15954" s="401"/>
      <c r="I15954" s="401"/>
      <c r="J15954" s="194"/>
      <c r="K15954" s="194"/>
      <c r="L15954" s="195"/>
      <c r="M15954" s="196"/>
      <c r="N15954" s="197"/>
      <c r="O15954" s="197"/>
      <c r="P15954" s="231"/>
    </row>
    <row r="15955" spans="2:16">
      <c r="B15955" s="351"/>
      <c r="C15955" s="435"/>
      <c r="D15955" s="399"/>
      <c r="E15955" s="400"/>
      <c r="G15955" s="401"/>
      <c r="H15955" s="401"/>
      <c r="I15955" s="401"/>
      <c r="J15955" s="194"/>
      <c r="K15955" s="194"/>
      <c r="L15955" s="195"/>
      <c r="M15955" s="196"/>
      <c r="N15955" s="197"/>
      <c r="O15955" s="197"/>
      <c r="P15955" s="231"/>
    </row>
    <row r="15956" spans="2:16">
      <c r="B15956" s="351"/>
      <c r="C15956" s="435"/>
      <c r="D15956" s="399"/>
      <c r="E15956" s="400"/>
      <c r="G15956" s="401"/>
      <c r="H15956" s="401"/>
      <c r="I15956" s="401"/>
      <c r="J15956" s="194"/>
      <c r="K15956" s="194"/>
      <c r="L15956" s="195"/>
      <c r="M15956" s="196"/>
      <c r="N15956" s="197"/>
      <c r="O15956" s="197"/>
      <c r="P15956" s="231"/>
    </row>
    <row r="15957" spans="2:16">
      <c r="B15957" s="351"/>
      <c r="C15957" s="435"/>
      <c r="D15957" s="399"/>
      <c r="E15957" s="400"/>
      <c r="G15957" s="401"/>
      <c r="H15957" s="401"/>
      <c r="I15957" s="401"/>
      <c r="J15957" s="194"/>
      <c r="K15957" s="194"/>
      <c r="L15957" s="195"/>
      <c r="M15957" s="196"/>
      <c r="N15957" s="197"/>
      <c r="O15957" s="197"/>
      <c r="P15957" s="231"/>
    </row>
    <row r="15958" spans="2:16">
      <c r="B15958" s="351"/>
      <c r="C15958" s="435"/>
      <c r="D15958" s="399"/>
      <c r="E15958" s="400"/>
      <c r="G15958" s="401"/>
      <c r="H15958" s="401"/>
      <c r="I15958" s="401"/>
      <c r="J15958" s="194"/>
      <c r="K15958" s="194"/>
      <c r="L15958" s="195"/>
      <c r="M15958" s="196"/>
      <c r="N15958" s="197"/>
      <c r="O15958" s="197"/>
      <c r="P15958" s="231"/>
    </row>
    <row r="15959" spans="2:16">
      <c r="B15959" s="351"/>
      <c r="C15959" s="435"/>
      <c r="D15959" s="399"/>
      <c r="E15959" s="400"/>
      <c r="G15959" s="401"/>
      <c r="H15959" s="401"/>
      <c r="I15959" s="401"/>
      <c r="J15959" s="194"/>
      <c r="K15959" s="194"/>
      <c r="L15959" s="195"/>
      <c r="M15959" s="196"/>
      <c r="N15959" s="197"/>
      <c r="O15959" s="197"/>
      <c r="P15959" s="231"/>
    </row>
    <row r="15960" spans="2:16">
      <c r="B15960" s="351"/>
      <c r="C15960" s="435"/>
      <c r="D15960" s="399"/>
      <c r="E15960" s="400"/>
      <c r="G15960" s="401"/>
      <c r="H15960" s="401"/>
      <c r="I15960" s="401"/>
      <c r="J15960" s="194"/>
      <c r="K15960" s="194"/>
      <c r="L15960" s="195"/>
      <c r="M15960" s="196"/>
      <c r="N15960" s="197"/>
      <c r="O15960" s="197"/>
      <c r="P15960" s="231"/>
    </row>
    <row r="15961" spans="2:16">
      <c r="B15961" s="351"/>
      <c r="C15961" s="435"/>
      <c r="D15961" s="399"/>
      <c r="E15961" s="400"/>
      <c r="G15961" s="401"/>
      <c r="H15961" s="401"/>
      <c r="I15961" s="401"/>
      <c r="J15961" s="194"/>
      <c r="K15961" s="194"/>
      <c r="L15961" s="195"/>
      <c r="M15961" s="196"/>
      <c r="N15961" s="197"/>
      <c r="O15961" s="197"/>
      <c r="P15961" s="231"/>
    </row>
    <row r="15962" spans="2:16">
      <c r="B15962" s="351"/>
      <c r="C15962" s="435"/>
      <c r="D15962" s="399"/>
      <c r="E15962" s="400"/>
      <c r="G15962" s="401"/>
      <c r="H15962" s="401"/>
      <c r="I15962" s="401"/>
      <c r="J15962" s="194"/>
      <c r="K15962" s="194"/>
      <c r="L15962" s="195"/>
      <c r="M15962" s="196"/>
      <c r="N15962" s="197"/>
      <c r="O15962" s="197"/>
      <c r="P15962" s="231"/>
    </row>
    <row r="15963" spans="2:16">
      <c r="B15963" s="351"/>
      <c r="C15963" s="435"/>
      <c r="D15963" s="399"/>
      <c r="E15963" s="400"/>
      <c r="G15963" s="401"/>
      <c r="H15963" s="401"/>
      <c r="I15963" s="401"/>
      <c r="J15963" s="194"/>
      <c r="K15963" s="194"/>
      <c r="L15963" s="195"/>
      <c r="M15963" s="196"/>
      <c r="N15963" s="197"/>
      <c r="O15963" s="197"/>
      <c r="P15963" s="231"/>
    </row>
    <row r="15964" spans="2:16">
      <c r="B15964" s="351"/>
      <c r="C15964" s="435"/>
      <c r="D15964" s="399"/>
      <c r="E15964" s="400"/>
      <c r="G15964" s="401"/>
      <c r="H15964" s="401"/>
      <c r="I15964" s="401"/>
      <c r="J15964" s="194"/>
      <c r="K15964" s="194"/>
      <c r="L15964" s="195"/>
      <c r="M15964" s="196"/>
      <c r="N15964" s="197"/>
      <c r="O15964" s="197"/>
      <c r="P15964" s="231"/>
    </row>
    <row r="15965" spans="2:16">
      <c r="B15965" s="351"/>
      <c r="C15965" s="435"/>
      <c r="D15965" s="399"/>
      <c r="E15965" s="400"/>
      <c r="G15965" s="401"/>
      <c r="H15965" s="401"/>
      <c r="I15965" s="401"/>
      <c r="J15965" s="194"/>
      <c r="K15965" s="194"/>
      <c r="L15965" s="195"/>
      <c r="M15965" s="196"/>
      <c r="N15965" s="197"/>
      <c r="O15965" s="197"/>
      <c r="P15965" s="231"/>
    </row>
    <row r="15966" spans="2:16">
      <c r="B15966" s="351"/>
      <c r="C15966" s="435"/>
      <c r="D15966" s="399"/>
      <c r="E15966" s="400"/>
      <c r="G15966" s="401"/>
      <c r="H15966" s="401"/>
      <c r="I15966" s="401"/>
      <c r="J15966" s="194"/>
      <c r="K15966" s="194"/>
      <c r="L15966" s="195"/>
      <c r="M15966" s="196"/>
      <c r="N15966" s="197"/>
      <c r="O15966" s="197"/>
      <c r="P15966" s="231"/>
    </row>
    <row r="15967" spans="2:16">
      <c r="B15967" s="351"/>
      <c r="C15967" s="435"/>
      <c r="D15967" s="399"/>
      <c r="E15967" s="400"/>
      <c r="G15967" s="401"/>
      <c r="H15967" s="401"/>
      <c r="I15967" s="401"/>
      <c r="J15967" s="194"/>
      <c r="K15967" s="194"/>
      <c r="L15967" s="195"/>
      <c r="M15967" s="196"/>
      <c r="N15967" s="197"/>
      <c r="O15967" s="197"/>
      <c r="P15967" s="231"/>
    </row>
    <row r="15968" spans="2:16">
      <c r="B15968" s="351"/>
      <c r="C15968" s="435"/>
      <c r="D15968" s="399"/>
      <c r="E15968" s="400"/>
      <c r="G15968" s="401"/>
      <c r="H15968" s="401"/>
      <c r="I15968" s="401"/>
      <c r="J15968" s="194"/>
      <c r="K15968" s="194"/>
      <c r="L15968" s="195"/>
      <c r="M15968" s="196"/>
      <c r="N15968" s="197"/>
      <c r="O15968" s="197"/>
      <c r="P15968" s="231"/>
    </row>
    <row r="15969" spans="2:16">
      <c r="B15969" s="351"/>
      <c r="C15969" s="435"/>
      <c r="D15969" s="399"/>
      <c r="E15969" s="400"/>
      <c r="G15969" s="401"/>
      <c r="H15969" s="401"/>
      <c r="I15969" s="401"/>
      <c r="J15969" s="194"/>
      <c r="K15969" s="194"/>
      <c r="L15969" s="195"/>
      <c r="M15969" s="196"/>
      <c r="N15969" s="197"/>
      <c r="O15969" s="197"/>
      <c r="P15969" s="231"/>
    </row>
    <row r="15970" spans="2:16">
      <c r="B15970" s="351"/>
      <c r="C15970" s="435"/>
      <c r="D15970" s="399"/>
      <c r="E15970" s="400"/>
      <c r="G15970" s="401"/>
      <c r="H15970" s="401"/>
      <c r="I15970" s="401"/>
      <c r="J15970" s="194"/>
      <c r="K15970" s="194"/>
      <c r="L15970" s="195"/>
      <c r="M15970" s="196"/>
      <c r="N15970" s="197"/>
      <c r="O15970" s="197"/>
      <c r="P15970" s="231"/>
    </row>
    <row r="15971" spans="2:16">
      <c r="B15971" s="351"/>
      <c r="C15971" s="435"/>
      <c r="D15971" s="399"/>
      <c r="E15971" s="400"/>
      <c r="G15971" s="401"/>
      <c r="H15971" s="401"/>
      <c r="I15971" s="401"/>
      <c r="J15971" s="194"/>
      <c r="K15971" s="194"/>
      <c r="L15971" s="195"/>
      <c r="M15971" s="196"/>
      <c r="N15971" s="197"/>
      <c r="O15971" s="197"/>
      <c r="P15971" s="231"/>
    </row>
    <row r="15972" spans="2:16">
      <c r="B15972" s="351"/>
      <c r="C15972" s="435"/>
      <c r="D15972" s="399"/>
      <c r="E15972" s="400"/>
      <c r="G15972" s="401"/>
      <c r="H15972" s="401"/>
      <c r="I15972" s="401"/>
      <c r="J15972" s="194"/>
      <c r="K15972" s="194"/>
      <c r="L15972" s="195"/>
      <c r="M15972" s="196"/>
      <c r="N15972" s="197"/>
      <c r="O15972" s="197"/>
      <c r="P15972" s="231"/>
    </row>
    <row r="15973" spans="2:16">
      <c r="B15973" s="351"/>
      <c r="C15973" s="435"/>
      <c r="D15973" s="399"/>
      <c r="E15973" s="400"/>
      <c r="G15973" s="401"/>
      <c r="H15973" s="401"/>
      <c r="I15973" s="401"/>
      <c r="J15973" s="194"/>
      <c r="K15973" s="194"/>
      <c r="L15973" s="195"/>
      <c r="M15973" s="196"/>
      <c r="N15973" s="197"/>
      <c r="O15973" s="197"/>
      <c r="P15973" s="231"/>
    </row>
    <row r="15974" spans="2:16">
      <c r="B15974" s="351"/>
      <c r="C15974" s="435"/>
      <c r="D15974" s="399"/>
      <c r="E15974" s="400"/>
      <c r="G15974" s="401"/>
      <c r="H15974" s="401"/>
      <c r="I15974" s="401"/>
      <c r="J15974" s="194"/>
      <c r="K15974" s="194"/>
      <c r="L15974" s="195"/>
      <c r="M15974" s="196"/>
      <c r="N15974" s="197"/>
      <c r="O15974" s="197"/>
      <c r="P15974" s="231"/>
    </row>
    <row r="15975" spans="2:16">
      <c r="B15975" s="351"/>
      <c r="C15975" s="435"/>
      <c r="D15975" s="399"/>
      <c r="E15975" s="400"/>
      <c r="G15975" s="401"/>
      <c r="H15975" s="401"/>
      <c r="I15975" s="401"/>
      <c r="J15975" s="194"/>
      <c r="K15975" s="194"/>
      <c r="L15975" s="195"/>
      <c r="M15975" s="196"/>
      <c r="N15975" s="197"/>
      <c r="O15975" s="197"/>
      <c r="P15975" s="231"/>
    </row>
    <row r="15976" spans="2:16">
      <c r="B15976" s="351"/>
      <c r="C15976" s="435"/>
      <c r="D15976" s="399"/>
      <c r="E15976" s="400"/>
      <c r="G15976" s="401"/>
      <c r="H15976" s="401"/>
      <c r="I15976" s="401"/>
      <c r="J15976" s="194"/>
      <c r="K15976" s="194"/>
      <c r="L15976" s="195"/>
      <c r="M15976" s="196"/>
      <c r="N15976" s="197"/>
      <c r="O15976" s="197"/>
      <c r="P15976" s="231"/>
    </row>
    <row r="15977" spans="2:16">
      <c r="B15977" s="351"/>
      <c r="C15977" s="435"/>
      <c r="D15977" s="399"/>
      <c r="E15977" s="400"/>
      <c r="G15977" s="401"/>
      <c r="H15977" s="401"/>
      <c r="I15977" s="401"/>
      <c r="J15977" s="194"/>
      <c r="K15977" s="194"/>
      <c r="L15977" s="195"/>
      <c r="M15977" s="196"/>
      <c r="N15977" s="197"/>
      <c r="O15977" s="197"/>
      <c r="P15977" s="231"/>
    </row>
    <row r="15978" spans="2:16">
      <c r="B15978" s="351"/>
      <c r="C15978" s="435"/>
      <c r="D15978" s="399"/>
      <c r="E15978" s="400"/>
      <c r="G15978" s="401"/>
      <c r="H15978" s="401"/>
      <c r="I15978" s="401"/>
      <c r="J15978" s="194"/>
      <c r="K15978" s="194"/>
      <c r="L15978" s="195"/>
      <c r="M15978" s="196"/>
      <c r="N15978" s="197"/>
      <c r="O15978" s="197"/>
      <c r="P15978" s="231"/>
    </row>
    <row r="15979" spans="2:16">
      <c r="B15979" s="351"/>
      <c r="C15979" s="435"/>
      <c r="D15979" s="399"/>
      <c r="E15979" s="400"/>
      <c r="G15979" s="401"/>
      <c r="H15979" s="401"/>
      <c r="I15979" s="401"/>
      <c r="J15979" s="194"/>
      <c r="K15979" s="194"/>
      <c r="L15979" s="195"/>
      <c r="M15979" s="196"/>
      <c r="N15979" s="197"/>
      <c r="O15979" s="197"/>
      <c r="P15979" s="231"/>
    </row>
    <row r="15980" spans="2:16">
      <c r="B15980" s="351"/>
      <c r="C15980" s="435"/>
      <c r="D15980" s="399"/>
      <c r="E15980" s="400"/>
      <c r="G15980" s="401"/>
      <c r="H15980" s="401"/>
      <c r="I15980" s="401"/>
      <c r="J15980" s="194"/>
      <c r="K15980" s="194"/>
      <c r="L15980" s="195"/>
      <c r="M15980" s="196"/>
      <c r="N15980" s="197"/>
      <c r="O15980" s="197"/>
      <c r="P15980" s="231"/>
    </row>
    <row r="15981" spans="2:16">
      <c r="B15981" s="351"/>
      <c r="C15981" s="435"/>
      <c r="D15981" s="399"/>
      <c r="E15981" s="400"/>
      <c r="G15981" s="401"/>
      <c r="H15981" s="401"/>
      <c r="I15981" s="401"/>
      <c r="J15981" s="194"/>
      <c r="K15981" s="194"/>
      <c r="L15981" s="195"/>
      <c r="M15981" s="196"/>
      <c r="N15981" s="197"/>
      <c r="O15981" s="197"/>
      <c r="P15981" s="231"/>
    </row>
    <row r="15982" spans="2:16">
      <c r="B15982" s="351"/>
      <c r="C15982" s="435"/>
      <c r="D15982" s="399"/>
      <c r="E15982" s="400"/>
      <c r="G15982" s="401"/>
      <c r="H15982" s="401"/>
      <c r="I15982" s="401"/>
      <c r="J15982" s="194"/>
      <c r="K15982" s="194"/>
      <c r="L15982" s="195"/>
      <c r="M15982" s="196"/>
      <c r="N15982" s="197"/>
      <c r="O15982" s="197"/>
      <c r="P15982" s="231"/>
    </row>
    <row r="15983" spans="2:16">
      <c r="B15983" s="351"/>
      <c r="C15983" s="435"/>
      <c r="D15983" s="399"/>
      <c r="E15983" s="400"/>
      <c r="G15983" s="401"/>
      <c r="H15983" s="401"/>
      <c r="I15983" s="401"/>
      <c r="J15983" s="194"/>
      <c r="K15983" s="194"/>
      <c r="L15983" s="195"/>
      <c r="M15983" s="196"/>
      <c r="N15983" s="197"/>
      <c r="O15983" s="197"/>
      <c r="P15983" s="231"/>
    </row>
    <row r="15984" spans="2:16">
      <c r="B15984" s="351"/>
      <c r="C15984" s="435"/>
      <c r="D15984" s="399"/>
      <c r="E15984" s="400"/>
      <c r="G15984" s="401"/>
      <c r="H15984" s="401"/>
      <c r="I15984" s="401"/>
      <c r="J15984" s="194"/>
      <c r="K15984" s="194"/>
      <c r="L15984" s="195"/>
      <c r="M15984" s="196"/>
      <c r="N15984" s="197"/>
      <c r="O15984" s="197"/>
      <c r="P15984" s="231"/>
    </row>
    <row r="15985" spans="2:16">
      <c r="B15985" s="351"/>
      <c r="C15985" s="435"/>
      <c r="D15985" s="399"/>
      <c r="E15985" s="400"/>
      <c r="G15985" s="401"/>
      <c r="H15985" s="401"/>
      <c r="I15985" s="401"/>
      <c r="J15985" s="194"/>
      <c r="K15985" s="194"/>
      <c r="L15985" s="195"/>
      <c r="M15985" s="196"/>
      <c r="N15985" s="197"/>
      <c r="O15985" s="197"/>
      <c r="P15985" s="231"/>
    </row>
    <row r="15986" spans="2:16">
      <c r="B15986" s="351"/>
      <c r="C15986" s="435"/>
      <c r="D15986" s="399"/>
      <c r="E15986" s="400"/>
      <c r="G15986" s="401"/>
      <c r="H15986" s="401"/>
      <c r="I15986" s="401"/>
      <c r="J15986" s="194"/>
      <c r="K15986" s="194"/>
      <c r="L15986" s="195"/>
      <c r="M15986" s="196"/>
      <c r="N15986" s="197"/>
      <c r="O15986" s="197"/>
      <c r="P15986" s="231"/>
    </row>
    <row r="15987" spans="2:16">
      <c r="B15987" s="351"/>
      <c r="C15987" s="435"/>
      <c r="D15987" s="399"/>
      <c r="E15987" s="400"/>
      <c r="G15987" s="401"/>
      <c r="H15987" s="401"/>
      <c r="I15987" s="401"/>
      <c r="J15987" s="194"/>
      <c r="K15987" s="194"/>
      <c r="L15987" s="195"/>
      <c r="M15987" s="196"/>
      <c r="N15987" s="197"/>
      <c r="O15987" s="197"/>
      <c r="P15987" s="231"/>
    </row>
    <row r="15988" spans="2:16">
      <c r="B15988" s="351"/>
      <c r="C15988" s="435"/>
      <c r="D15988" s="399"/>
      <c r="E15988" s="400"/>
      <c r="G15988" s="401"/>
      <c r="H15988" s="401"/>
      <c r="I15988" s="401"/>
      <c r="J15988" s="194"/>
      <c r="K15988" s="194"/>
      <c r="L15988" s="195"/>
      <c r="M15988" s="196"/>
      <c r="N15988" s="197"/>
      <c r="O15988" s="197"/>
      <c r="P15988" s="231"/>
    </row>
    <row r="15989" spans="2:16">
      <c r="B15989" s="351"/>
      <c r="C15989" s="435"/>
      <c r="D15989" s="399"/>
      <c r="E15989" s="400"/>
      <c r="G15989" s="401"/>
      <c r="H15989" s="401"/>
      <c r="I15989" s="401"/>
      <c r="J15989" s="194"/>
      <c r="K15989" s="194"/>
      <c r="L15989" s="195"/>
      <c r="M15989" s="196"/>
      <c r="N15989" s="197"/>
      <c r="O15989" s="197"/>
      <c r="P15989" s="231"/>
    </row>
    <row r="15990" spans="2:16">
      <c r="B15990" s="351"/>
      <c r="C15990" s="435"/>
      <c r="D15990" s="399"/>
      <c r="E15990" s="400"/>
      <c r="G15990" s="401"/>
      <c r="H15990" s="401"/>
      <c r="I15990" s="401"/>
      <c r="J15990" s="194"/>
      <c r="K15990" s="194"/>
      <c r="L15990" s="195"/>
      <c r="M15990" s="196"/>
      <c r="N15990" s="197"/>
      <c r="O15990" s="197"/>
      <c r="P15990" s="231"/>
    </row>
    <row r="15991" spans="2:16">
      <c r="B15991" s="351"/>
      <c r="C15991" s="435"/>
      <c r="D15991" s="399"/>
      <c r="E15991" s="400"/>
      <c r="G15991" s="401"/>
      <c r="H15991" s="401"/>
      <c r="I15991" s="401"/>
      <c r="J15991" s="194"/>
      <c r="K15991" s="194"/>
      <c r="L15991" s="195"/>
      <c r="M15991" s="196"/>
      <c r="N15991" s="197"/>
      <c r="O15991" s="197"/>
      <c r="P15991" s="231"/>
    </row>
    <row r="15992" spans="2:16">
      <c r="B15992" s="351"/>
      <c r="C15992" s="435"/>
      <c r="D15992" s="399"/>
      <c r="E15992" s="400"/>
      <c r="G15992" s="401"/>
      <c r="H15992" s="401"/>
      <c r="I15992" s="401"/>
      <c r="J15992" s="194"/>
      <c r="K15992" s="194"/>
      <c r="L15992" s="195"/>
      <c r="M15992" s="196"/>
      <c r="N15992" s="197"/>
      <c r="O15992" s="197"/>
      <c r="P15992" s="231"/>
    </row>
    <row r="15993" spans="2:16">
      <c r="B15993" s="351"/>
      <c r="C15993" s="435"/>
      <c r="D15993" s="399"/>
      <c r="E15993" s="400"/>
      <c r="G15993" s="401"/>
      <c r="H15993" s="401"/>
      <c r="I15993" s="401"/>
      <c r="J15993" s="194"/>
      <c r="K15993" s="194"/>
      <c r="L15993" s="195"/>
      <c r="M15993" s="196"/>
      <c r="N15993" s="197"/>
      <c r="O15993" s="197"/>
      <c r="P15993" s="231"/>
    </row>
    <row r="15994" spans="2:16">
      <c r="B15994" s="351"/>
      <c r="C15994" s="435"/>
      <c r="D15994" s="399"/>
      <c r="E15994" s="400"/>
      <c r="G15994" s="401"/>
      <c r="H15994" s="401"/>
      <c r="I15994" s="401"/>
      <c r="J15994" s="194"/>
      <c r="K15994" s="194"/>
      <c r="L15994" s="195"/>
      <c r="M15994" s="196"/>
      <c r="N15994" s="197"/>
      <c r="O15994" s="197"/>
      <c r="P15994" s="231"/>
    </row>
    <row r="15995" spans="2:16">
      <c r="B15995" s="351"/>
      <c r="C15995" s="435"/>
      <c r="D15995" s="399"/>
      <c r="E15995" s="400"/>
      <c r="G15995" s="401"/>
      <c r="H15995" s="401"/>
      <c r="I15995" s="401"/>
      <c r="J15995" s="194"/>
      <c r="K15995" s="194"/>
      <c r="L15995" s="195"/>
      <c r="M15995" s="196"/>
      <c r="N15995" s="197"/>
      <c r="O15995" s="197"/>
      <c r="P15995" s="231"/>
    </row>
    <row r="15996" spans="2:16">
      <c r="B15996" s="351"/>
      <c r="C15996" s="435"/>
      <c r="D15996" s="399"/>
      <c r="E15996" s="400"/>
      <c r="G15996" s="401"/>
      <c r="H15996" s="401"/>
      <c r="I15996" s="401"/>
      <c r="J15996" s="194"/>
      <c r="K15996" s="194"/>
      <c r="L15996" s="195"/>
      <c r="M15996" s="196"/>
      <c r="N15996" s="197"/>
      <c r="O15996" s="197"/>
      <c r="P15996" s="231"/>
    </row>
    <row r="15997" spans="2:16">
      <c r="B15997" s="351"/>
      <c r="C15997" s="435"/>
      <c r="D15997" s="399"/>
      <c r="E15997" s="400"/>
      <c r="G15997" s="401"/>
      <c r="H15997" s="401"/>
      <c r="I15997" s="401"/>
      <c r="J15997" s="194"/>
      <c r="K15997" s="194"/>
      <c r="L15997" s="195"/>
      <c r="M15997" s="196"/>
      <c r="N15997" s="197"/>
      <c r="O15997" s="197"/>
      <c r="P15997" s="231"/>
    </row>
    <row r="15998" spans="2:16">
      <c r="B15998" s="351"/>
      <c r="C15998" s="435"/>
      <c r="D15998" s="399"/>
      <c r="E15998" s="400"/>
      <c r="G15998" s="401"/>
      <c r="H15998" s="401"/>
      <c r="I15998" s="401"/>
      <c r="J15998" s="194"/>
      <c r="K15998" s="194"/>
      <c r="L15998" s="195"/>
      <c r="M15998" s="196"/>
      <c r="N15998" s="197"/>
      <c r="O15998" s="197"/>
      <c r="P15998" s="231"/>
    </row>
    <row r="15999" spans="2:16">
      <c r="B15999" s="351"/>
      <c r="C15999" s="435"/>
      <c r="D15999" s="399"/>
      <c r="E15999" s="400"/>
      <c r="G15999" s="401"/>
      <c r="H15999" s="401"/>
      <c r="I15999" s="401"/>
      <c r="J15999" s="194"/>
      <c r="K15999" s="194"/>
      <c r="L15999" s="195"/>
      <c r="M15999" s="196"/>
      <c r="N15999" s="197"/>
      <c r="O15999" s="197"/>
      <c r="P15999" s="231"/>
    </row>
    <row r="16000" spans="2:16">
      <c r="B16000" s="351"/>
      <c r="C16000" s="435"/>
      <c r="D16000" s="399"/>
      <c r="E16000" s="400"/>
      <c r="G16000" s="401"/>
      <c r="H16000" s="401"/>
      <c r="I16000" s="401"/>
      <c r="J16000" s="194"/>
      <c r="K16000" s="194"/>
      <c r="L16000" s="195"/>
      <c r="M16000" s="196"/>
      <c r="N16000" s="197"/>
      <c r="O16000" s="197"/>
      <c r="P16000" s="231"/>
    </row>
    <row r="16001" spans="2:16">
      <c r="B16001" s="351"/>
      <c r="C16001" s="435"/>
      <c r="D16001" s="399"/>
      <c r="E16001" s="400"/>
      <c r="G16001" s="401"/>
      <c r="H16001" s="401"/>
      <c r="I16001" s="401"/>
      <c r="J16001" s="194"/>
      <c r="K16001" s="194"/>
      <c r="L16001" s="195"/>
      <c r="M16001" s="196"/>
      <c r="N16001" s="197"/>
      <c r="O16001" s="197"/>
      <c r="P16001" s="231"/>
    </row>
    <row r="16002" spans="2:16">
      <c r="B16002" s="351"/>
      <c r="C16002" s="435"/>
      <c r="D16002" s="399"/>
      <c r="E16002" s="400"/>
      <c r="G16002" s="401"/>
      <c r="H16002" s="401"/>
      <c r="I16002" s="401"/>
      <c r="J16002" s="194"/>
      <c r="K16002" s="194"/>
      <c r="L16002" s="195"/>
      <c r="M16002" s="196"/>
      <c r="N16002" s="197"/>
      <c r="O16002" s="197"/>
      <c r="P16002" s="231"/>
    </row>
    <row r="16003" spans="2:16">
      <c r="B16003" s="351"/>
      <c r="C16003" s="435"/>
      <c r="D16003" s="399"/>
      <c r="E16003" s="400"/>
      <c r="G16003" s="401"/>
      <c r="H16003" s="401"/>
      <c r="I16003" s="401"/>
      <c r="J16003" s="194"/>
      <c r="K16003" s="194"/>
      <c r="L16003" s="195"/>
      <c r="M16003" s="196"/>
      <c r="N16003" s="197"/>
      <c r="O16003" s="197"/>
      <c r="P16003" s="231"/>
    </row>
    <row r="16004" spans="2:16">
      <c r="B16004" s="351"/>
      <c r="C16004" s="435"/>
      <c r="D16004" s="399"/>
      <c r="E16004" s="400"/>
      <c r="G16004" s="401"/>
      <c r="H16004" s="401"/>
      <c r="I16004" s="401"/>
      <c r="J16004" s="194"/>
      <c r="K16004" s="194"/>
      <c r="L16004" s="195"/>
      <c r="M16004" s="196"/>
      <c r="N16004" s="197"/>
      <c r="O16004" s="197"/>
      <c r="P16004" s="231"/>
    </row>
    <row r="16005" spans="2:16">
      <c r="B16005" s="351"/>
      <c r="C16005" s="435"/>
      <c r="D16005" s="399"/>
      <c r="E16005" s="400"/>
      <c r="G16005" s="401"/>
      <c r="H16005" s="401"/>
      <c r="I16005" s="401"/>
      <c r="J16005" s="194"/>
      <c r="K16005" s="194"/>
      <c r="L16005" s="195"/>
      <c r="M16005" s="196"/>
      <c r="N16005" s="197"/>
      <c r="O16005" s="197"/>
      <c r="P16005" s="231"/>
    </row>
    <row r="16006" spans="2:16">
      <c r="B16006" s="351"/>
      <c r="C16006" s="435"/>
      <c r="D16006" s="399"/>
      <c r="E16006" s="400"/>
      <c r="G16006" s="401"/>
      <c r="H16006" s="401"/>
      <c r="I16006" s="401"/>
      <c r="J16006" s="194"/>
      <c r="K16006" s="194"/>
      <c r="L16006" s="195"/>
      <c r="M16006" s="196"/>
      <c r="N16006" s="197"/>
      <c r="O16006" s="197"/>
      <c r="P16006" s="231"/>
    </row>
    <row r="16007" spans="2:16">
      <c r="B16007" s="351"/>
      <c r="C16007" s="435"/>
      <c r="D16007" s="399"/>
      <c r="E16007" s="400"/>
      <c r="G16007" s="401"/>
      <c r="H16007" s="401"/>
      <c r="I16007" s="401"/>
      <c r="J16007" s="194"/>
      <c r="K16007" s="194"/>
      <c r="L16007" s="195"/>
      <c r="M16007" s="196"/>
      <c r="N16007" s="197"/>
      <c r="O16007" s="197"/>
      <c r="P16007" s="231"/>
    </row>
    <row r="16008" spans="2:16">
      <c r="B16008" s="351"/>
      <c r="C16008" s="435"/>
      <c r="D16008" s="399"/>
      <c r="E16008" s="400"/>
      <c r="G16008" s="401"/>
      <c r="H16008" s="401"/>
      <c r="I16008" s="401"/>
      <c r="J16008" s="194"/>
      <c r="K16008" s="194"/>
      <c r="L16008" s="195"/>
      <c r="M16008" s="196"/>
      <c r="N16008" s="197"/>
      <c r="O16008" s="197"/>
      <c r="P16008" s="231"/>
    </row>
    <row r="16009" spans="2:16">
      <c r="B16009" s="351"/>
      <c r="C16009" s="435"/>
      <c r="D16009" s="399"/>
      <c r="E16009" s="400"/>
      <c r="G16009" s="401"/>
      <c r="H16009" s="401"/>
      <c r="I16009" s="401"/>
      <c r="J16009" s="194"/>
      <c r="K16009" s="194"/>
      <c r="L16009" s="195"/>
      <c r="M16009" s="196"/>
      <c r="N16009" s="197"/>
      <c r="O16009" s="197"/>
      <c r="P16009" s="231"/>
    </row>
    <row r="16010" spans="2:16">
      <c r="B16010" s="351"/>
      <c r="C16010" s="435"/>
      <c r="D16010" s="399"/>
      <c r="E16010" s="400"/>
      <c r="G16010" s="401"/>
      <c r="H16010" s="401"/>
      <c r="I16010" s="401"/>
      <c r="J16010" s="194"/>
      <c r="K16010" s="194"/>
      <c r="L16010" s="195"/>
      <c r="M16010" s="196"/>
      <c r="N16010" s="197"/>
      <c r="O16010" s="197"/>
      <c r="P16010" s="231"/>
    </row>
    <row r="16011" spans="2:16">
      <c r="B16011" s="351"/>
      <c r="C16011" s="435"/>
      <c r="D16011" s="399"/>
      <c r="E16011" s="400"/>
      <c r="G16011" s="401"/>
      <c r="H16011" s="401"/>
      <c r="I16011" s="401"/>
      <c r="J16011" s="194"/>
      <c r="K16011" s="194"/>
      <c r="L16011" s="195"/>
      <c r="M16011" s="196"/>
      <c r="N16011" s="197"/>
      <c r="O16011" s="197"/>
      <c r="P16011" s="231"/>
    </row>
    <row r="16012" spans="2:16">
      <c r="B16012" s="351"/>
      <c r="C16012" s="435"/>
      <c r="D16012" s="399"/>
      <c r="E16012" s="400"/>
      <c r="G16012" s="401"/>
      <c r="H16012" s="401"/>
      <c r="I16012" s="401"/>
      <c r="J16012" s="194"/>
      <c r="K16012" s="194"/>
      <c r="L16012" s="195"/>
      <c r="M16012" s="196"/>
      <c r="N16012" s="197"/>
      <c r="O16012" s="197"/>
      <c r="P16012" s="231"/>
    </row>
    <row r="16013" spans="2:16">
      <c r="B16013" s="351"/>
      <c r="C16013" s="435"/>
      <c r="D16013" s="399"/>
      <c r="E16013" s="400"/>
      <c r="G16013" s="401"/>
      <c r="H16013" s="401"/>
      <c r="I16013" s="401"/>
      <c r="J16013" s="194"/>
      <c r="K16013" s="194"/>
      <c r="L16013" s="195"/>
      <c r="M16013" s="196"/>
      <c r="N16013" s="197"/>
      <c r="O16013" s="197"/>
      <c r="P16013" s="231"/>
    </row>
    <row r="16014" spans="2:16">
      <c r="B16014" s="351"/>
      <c r="C16014" s="435"/>
      <c r="D16014" s="399"/>
      <c r="E16014" s="400"/>
      <c r="G16014" s="401"/>
      <c r="H16014" s="401"/>
      <c r="I16014" s="401"/>
      <c r="J16014" s="194"/>
      <c r="K16014" s="194"/>
      <c r="L16014" s="195"/>
      <c r="M16014" s="196"/>
      <c r="N16014" s="197"/>
      <c r="O16014" s="197"/>
      <c r="P16014" s="231"/>
    </row>
    <row r="16015" spans="2:16">
      <c r="B16015" s="351"/>
      <c r="C16015" s="435"/>
      <c r="D16015" s="399"/>
      <c r="E16015" s="400"/>
      <c r="G16015" s="401"/>
      <c r="H16015" s="401"/>
      <c r="I16015" s="401"/>
      <c r="J16015" s="194"/>
      <c r="K16015" s="194"/>
      <c r="L16015" s="195"/>
      <c r="M16015" s="196"/>
      <c r="N16015" s="197"/>
      <c r="O16015" s="197"/>
      <c r="P16015" s="231"/>
    </row>
    <row r="16016" spans="2:16">
      <c r="B16016" s="351"/>
      <c r="C16016" s="435"/>
      <c r="D16016" s="399"/>
      <c r="E16016" s="400"/>
      <c r="G16016" s="401"/>
      <c r="H16016" s="401"/>
      <c r="I16016" s="401"/>
      <c r="J16016" s="194"/>
      <c r="K16016" s="194"/>
      <c r="L16016" s="195"/>
      <c r="M16016" s="196"/>
      <c r="N16016" s="197"/>
      <c r="O16016" s="197"/>
      <c r="P16016" s="231"/>
    </row>
    <row r="16017" spans="2:16">
      <c r="B16017" s="351"/>
      <c r="C16017" s="435"/>
      <c r="D16017" s="399"/>
      <c r="E16017" s="400"/>
      <c r="G16017" s="401"/>
      <c r="H16017" s="401"/>
      <c r="I16017" s="401"/>
      <c r="J16017" s="194"/>
      <c r="K16017" s="194"/>
      <c r="L16017" s="195"/>
      <c r="M16017" s="196"/>
      <c r="N16017" s="197"/>
      <c r="O16017" s="197"/>
      <c r="P16017" s="231"/>
    </row>
    <row r="16018" spans="2:16">
      <c r="B16018" s="351"/>
      <c r="C16018" s="435"/>
      <c r="D16018" s="399"/>
      <c r="E16018" s="400"/>
      <c r="G16018" s="401"/>
      <c r="H16018" s="401"/>
      <c r="I16018" s="401"/>
      <c r="J16018" s="194"/>
      <c r="K16018" s="194"/>
      <c r="L16018" s="195"/>
      <c r="M16018" s="196"/>
      <c r="N16018" s="197"/>
      <c r="O16018" s="197"/>
      <c r="P16018" s="231"/>
    </row>
    <row r="16019" spans="2:16">
      <c r="B16019" s="351"/>
      <c r="C16019" s="435"/>
      <c r="D16019" s="399"/>
      <c r="E16019" s="400"/>
      <c r="G16019" s="401"/>
      <c r="H16019" s="401"/>
      <c r="I16019" s="401"/>
      <c r="J16019" s="194"/>
      <c r="K16019" s="194"/>
      <c r="L16019" s="195"/>
      <c r="M16019" s="196"/>
      <c r="N16019" s="197"/>
      <c r="O16019" s="197"/>
      <c r="P16019" s="231"/>
    </row>
    <row r="16020" spans="2:16">
      <c r="B16020" s="351"/>
      <c r="C16020" s="435"/>
      <c r="D16020" s="399"/>
      <c r="E16020" s="400"/>
      <c r="G16020" s="401"/>
      <c r="H16020" s="401"/>
      <c r="I16020" s="401"/>
      <c r="J16020" s="194"/>
      <c r="K16020" s="194"/>
      <c r="L16020" s="195"/>
      <c r="M16020" s="196"/>
      <c r="N16020" s="197"/>
      <c r="O16020" s="197"/>
      <c r="P16020" s="231"/>
    </row>
    <row r="16021" spans="2:16">
      <c r="B16021" s="351"/>
      <c r="C16021" s="435"/>
      <c r="D16021" s="399"/>
      <c r="E16021" s="400"/>
      <c r="G16021" s="401"/>
      <c r="H16021" s="401"/>
      <c r="I16021" s="401"/>
      <c r="J16021" s="194"/>
      <c r="K16021" s="194"/>
      <c r="L16021" s="195"/>
      <c r="M16021" s="196"/>
      <c r="N16021" s="197"/>
      <c r="O16021" s="197"/>
      <c r="P16021" s="231"/>
    </row>
    <row r="16022" spans="2:16">
      <c r="B16022" s="351"/>
      <c r="C16022" s="435"/>
      <c r="D16022" s="399"/>
      <c r="E16022" s="400"/>
      <c r="G16022" s="401"/>
      <c r="H16022" s="401"/>
      <c r="I16022" s="401"/>
      <c r="J16022" s="194"/>
      <c r="K16022" s="194"/>
      <c r="L16022" s="195"/>
      <c r="M16022" s="196"/>
      <c r="N16022" s="197"/>
      <c r="O16022" s="197"/>
      <c r="P16022" s="231"/>
    </row>
    <row r="16023" spans="2:16">
      <c r="B16023" s="351"/>
      <c r="C16023" s="435"/>
      <c r="D16023" s="399"/>
      <c r="E16023" s="400"/>
      <c r="G16023" s="401"/>
      <c r="H16023" s="401"/>
      <c r="I16023" s="401"/>
      <c r="J16023" s="194"/>
      <c r="K16023" s="194"/>
      <c r="L16023" s="195"/>
      <c r="M16023" s="196"/>
      <c r="N16023" s="197"/>
      <c r="O16023" s="197"/>
      <c r="P16023" s="231"/>
    </row>
    <row r="16024" spans="2:16">
      <c r="B16024" s="351"/>
      <c r="C16024" s="435"/>
      <c r="D16024" s="399"/>
      <c r="E16024" s="400"/>
      <c r="G16024" s="401"/>
      <c r="H16024" s="401"/>
      <c r="I16024" s="401"/>
      <c r="J16024" s="194"/>
      <c r="K16024" s="194"/>
      <c r="L16024" s="195"/>
      <c r="M16024" s="196"/>
      <c r="N16024" s="197"/>
      <c r="O16024" s="197"/>
      <c r="P16024" s="231"/>
    </row>
    <row r="16025" spans="2:16">
      <c r="B16025" s="351"/>
      <c r="C16025" s="435"/>
      <c r="D16025" s="399"/>
      <c r="E16025" s="400"/>
      <c r="G16025" s="401"/>
      <c r="H16025" s="401"/>
      <c r="I16025" s="401"/>
      <c r="J16025" s="194"/>
      <c r="K16025" s="194"/>
      <c r="L16025" s="195"/>
      <c r="M16025" s="196"/>
      <c r="N16025" s="197"/>
      <c r="O16025" s="197"/>
      <c r="P16025" s="231"/>
    </row>
    <row r="16026" spans="2:16">
      <c r="B16026" s="351"/>
      <c r="C16026" s="435"/>
      <c r="D16026" s="399"/>
      <c r="E16026" s="400"/>
      <c r="G16026" s="401"/>
      <c r="H16026" s="401"/>
      <c r="I16026" s="401"/>
      <c r="J16026" s="194"/>
      <c r="K16026" s="194"/>
      <c r="L16026" s="195"/>
      <c r="M16026" s="196"/>
      <c r="N16026" s="197"/>
      <c r="O16026" s="197"/>
      <c r="P16026" s="231"/>
    </row>
    <row r="16027" spans="2:16">
      <c r="B16027" s="402"/>
      <c r="C16027" s="436"/>
      <c r="D16027" s="404"/>
      <c r="E16027" s="405"/>
      <c r="G16027" s="406"/>
      <c r="H16027" s="406"/>
      <c r="I16027" s="406"/>
      <c r="J16027" s="194"/>
      <c r="K16027" s="194"/>
      <c r="L16027" s="195"/>
      <c r="M16027" s="196"/>
      <c r="N16027" s="197"/>
      <c r="O16027" s="197"/>
      <c r="P16027" s="221"/>
    </row>
    <row r="16028" spans="2:16">
      <c r="B16028" s="351"/>
      <c r="C16028" s="435"/>
      <c r="D16028" s="399"/>
      <c r="E16028" s="400"/>
      <c r="G16028" s="401"/>
      <c r="H16028" s="401"/>
      <c r="I16028" s="401"/>
      <c r="J16028" s="194"/>
      <c r="K16028" s="194"/>
      <c r="L16028" s="195"/>
      <c r="M16028" s="196"/>
      <c r="N16028" s="197"/>
      <c r="O16028" s="197"/>
      <c r="P16028" s="231"/>
    </row>
    <row r="16029" spans="2:16">
      <c r="B16029" s="351"/>
      <c r="C16029" s="435"/>
      <c r="D16029" s="399"/>
      <c r="E16029" s="400"/>
      <c r="G16029" s="401"/>
      <c r="H16029" s="401"/>
      <c r="I16029" s="401"/>
      <c r="J16029" s="194"/>
      <c r="K16029" s="194"/>
      <c r="L16029" s="195"/>
      <c r="M16029" s="196"/>
      <c r="N16029" s="197"/>
      <c r="O16029" s="197"/>
      <c r="P16029" s="231"/>
    </row>
    <row r="16030" spans="2:16">
      <c r="B16030" s="351"/>
      <c r="C16030" s="435"/>
      <c r="D16030" s="399"/>
      <c r="E16030" s="400"/>
      <c r="G16030" s="401"/>
      <c r="H16030" s="401"/>
      <c r="I16030" s="401"/>
      <c r="J16030" s="194"/>
      <c r="K16030" s="194"/>
      <c r="L16030" s="195"/>
      <c r="M16030" s="196"/>
      <c r="N16030" s="197"/>
      <c r="O16030" s="197"/>
      <c r="P16030" s="231"/>
    </row>
    <row r="16031" spans="2:16">
      <c r="B16031" s="351"/>
      <c r="C16031" s="435"/>
      <c r="D16031" s="399"/>
      <c r="E16031" s="400"/>
      <c r="G16031" s="401"/>
      <c r="H16031" s="401"/>
      <c r="I16031" s="401"/>
      <c r="J16031" s="194"/>
      <c r="K16031" s="194"/>
      <c r="L16031" s="195"/>
      <c r="M16031" s="196"/>
      <c r="N16031" s="197"/>
      <c r="O16031" s="197"/>
      <c r="P16031" s="231"/>
    </row>
    <row r="16032" spans="2:16">
      <c r="B16032" s="351"/>
      <c r="C16032" s="435"/>
      <c r="D16032" s="399"/>
      <c r="E16032" s="400"/>
      <c r="G16032" s="401"/>
      <c r="H16032" s="401"/>
      <c r="I16032" s="401"/>
      <c r="J16032" s="194"/>
      <c r="K16032" s="194"/>
      <c r="L16032" s="195"/>
      <c r="M16032" s="196"/>
      <c r="N16032" s="197"/>
      <c r="O16032" s="197"/>
      <c r="P16032" s="231"/>
    </row>
    <row r="16033" spans="2:16">
      <c r="B16033" s="351"/>
      <c r="C16033" s="435"/>
      <c r="D16033" s="399"/>
      <c r="E16033" s="400"/>
      <c r="G16033" s="401"/>
      <c r="H16033" s="401"/>
      <c r="I16033" s="401"/>
      <c r="J16033" s="194"/>
      <c r="K16033" s="194"/>
      <c r="L16033" s="195"/>
      <c r="M16033" s="196"/>
      <c r="N16033" s="197"/>
      <c r="O16033" s="197"/>
      <c r="P16033" s="231"/>
    </row>
    <row r="16034" spans="2:16">
      <c r="B16034" s="351"/>
      <c r="C16034" s="435"/>
      <c r="D16034" s="399"/>
      <c r="E16034" s="400"/>
      <c r="G16034" s="401"/>
      <c r="H16034" s="401"/>
      <c r="I16034" s="401"/>
      <c r="J16034" s="194"/>
      <c r="K16034" s="194"/>
      <c r="L16034" s="195"/>
      <c r="M16034" s="196"/>
      <c r="N16034" s="197"/>
      <c r="O16034" s="197"/>
      <c r="P16034" s="231"/>
    </row>
    <row r="16035" spans="2:16">
      <c r="B16035" s="351"/>
      <c r="C16035" s="435"/>
      <c r="D16035" s="399"/>
      <c r="E16035" s="400"/>
      <c r="G16035" s="401"/>
      <c r="H16035" s="401"/>
      <c r="I16035" s="401"/>
      <c r="J16035" s="194"/>
      <c r="K16035" s="194"/>
      <c r="L16035" s="195"/>
      <c r="M16035" s="196"/>
      <c r="N16035" s="197"/>
      <c r="O16035" s="197"/>
      <c r="P16035" s="231"/>
    </row>
    <row r="16036" spans="2:16">
      <c r="B16036" s="351"/>
      <c r="C16036" s="435"/>
      <c r="D16036" s="399"/>
      <c r="E16036" s="400"/>
      <c r="G16036" s="401"/>
      <c r="H16036" s="401"/>
      <c r="I16036" s="401"/>
      <c r="J16036" s="194"/>
      <c r="K16036" s="194"/>
      <c r="L16036" s="195"/>
      <c r="M16036" s="196"/>
      <c r="N16036" s="197"/>
      <c r="O16036" s="197"/>
      <c r="P16036" s="231"/>
    </row>
    <row r="16037" spans="2:16">
      <c r="B16037" s="351"/>
      <c r="C16037" s="435"/>
      <c r="D16037" s="399"/>
      <c r="E16037" s="400"/>
      <c r="G16037" s="401"/>
      <c r="H16037" s="401"/>
      <c r="I16037" s="401"/>
      <c r="J16037" s="194"/>
      <c r="K16037" s="194"/>
      <c r="L16037" s="195"/>
      <c r="M16037" s="196"/>
      <c r="N16037" s="197"/>
      <c r="O16037" s="197"/>
      <c r="P16037" s="231"/>
    </row>
    <row r="16038" spans="2:16">
      <c r="B16038" s="351"/>
      <c r="C16038" s="435"/>
      <c r="D16038" s="399"/>
      <c r="E16038" s="400"/>
      <c r="G16038" s="401"/>
      <c r="H16038" s="401"/>
      <c r="I16038" s="401"/>
      <c r="J16038" s="194"/>
      <c r="K16038" s="194"/>
      <c r="L16038" s="195"/>
      <c r="M16038" s="196"/>
      <c r="N16038" s="197"/>
      <c r="O16038" s="197"/>
      <c r="P16038" s="231"/>
    </row>
    <row r="16039" spans="2:16">
      <c r="B16039" s="351"/>
      <c r="C16039" s="435"/>
      <c r="D16039" s="399"/>
      <c r="E16039" s="400"/>
      <c r="G16039" s="401"/>
      <c r="H16039" s="401"/>
      <c r="I16039" s="401"/>
      <c r="J16039" s="194"/>
      <c r="K16039" s="194"/>
      <c r="L16039" s="195"/>
      <c r="M16039" s="196"/>
      <c r="N16039" s="197"/>
      <c r="O16039" s="197"/>
      <c r="P16039" s="231"/>
    </row>
    <row r="16040" spans="2:16">
      <c r="B16040" s="351"/>
      <c r="C16040" s="435"/>
      <c r="D16040" s="399"/>
      <c r="E16040" s="400"/>
      <c r="G16040" s="401"/>
      <c r="H16040" s="401"/>
      <c r="I16040" s="401"/>
      <c r="J16040" s="194"/>
      <c r="K16040" s="194"/>
      <c r="L16040" s="195"/>
      <c r="M16040" s="196"/>
      <c r="N16040" s="197"/>
      <c r="O16040" s="197"/>
      <c r="P16040" s="231"/>
    </row>
    <row r="16041" spans="2:16">
      <c r="B16041" s="351"/>
      <c r="C16041" s="435"/>
      <c r="D16041" s="399"/>
      <c r="E16041" s="400"/>
      <c r="G16041" s="401"/>
      <c r="H16041" s="401"/>
      <c r="I16041" s="401"/>
      <c r="J16041" s="194"/>
      <c r="K16041" s="194"/>
      <c r="L16041" s="195"/>
      <c r="M16041" s="196"/>
      <c r="N16041" s="197"/>
      <c r="O16041" s="197"/>
      <c r="P16041" s="231"/>
    </row>
    <row r="16042" spans="2:16">
      <c r="B16042" s="351"/>
      <c r="C16042" s="435"/>
      <c r="D16042" s="399"/>
      <c r="E16042" s="400"/>
      <c r="G16042" s="401"/>
      <c r="H16042" s="401"/>
      <c r="I16042" s="401"/>
      <c r="J16042" s="194"/>
      <c r="K16042" s="194"/>
      <c r="L16042" s="195"/>
      <c r="M16042" s="196"/>
      <c r="N16042" s="197"/>
      <c r="O16042" s="197"/>
      <c r="P16042" s="231"/>
    </row>
    <row r="16043" spans="2:16">
      <c r="B16043" s="351"/>
      <c r="C16043" s="435"/>
      <c r="D16043" s="399"/>
      <c r="E16043" s="400"/>
      <c r="G16043" s="401"/>
      <c r="H16043" s="401"/>
      <c r="I16043" s="401"/>
      <c r="J16043" s="194"/>
      <c r="K16043" s="194"/>
      <c r="L16043" s="195"/>
      <c r="M16043" s="196"/>
      <c r="N16043" s="197"/>
      <c r="O16043" s="197"/>
      <c r="P16043" s="231"/>
    </row>
    <row r="16044" spans="2:16">
      <c r="B16044" s="351"/>
      <c r="C16044" s="435"/>
      <c r="D16044" s="399"/>
      <c r="E16044" s="400"/>
      <c r="G16044" s="401"/>
      <c r="H16044" s="401"/>
      <c r="I16044" s="401"/>
      <c r="J16044" s="194"/>
      <c r="K16044" s="194"/>
      <c r="L16044" s="195"/>
      <c r="M16044" s="196"/>
      <c r="N16044" s="197"/>
      <c r="O16044" s="197"/>
      <c r="P16044" s="231"/>
    </row>
    <row r="16045" spans="2:16">
      <c r="B16045" s="351"/>
      <c r="C16045" s="435"/>
      <c r="D16045" s="399"/>
      <c r="E16045" s="400"/>
      <c r="G16045" s="401"/>
      <c r="H16045" s="401"/>
      <c r="I16045" s="401"/>
      <c r="J16045" s="194"/>
      <c r="K16045" s="194"/>
      <c r="L16045" s="195"/>
      <c r="M16045" s="196"/>
      <c r="N16045" s="197"/>
      <c r="O16045" s="197"/>
      <c r="P16045" s="231"/>
    </row>
    <row r="16046" spans="2:16">
      <c r="B16046" s="351"/>
      <c r="C16046" s="435"/>
      <c r="D16046" s="399"/>
      <c r="E16046" s="400"/>
      <c r="G16046" s="401"/>
      <c r="H16046" s="401"/>
      <c r="I16046" s="401"/>
      <c r="J16046" s="194"/>
      <c r="K16046" s="194"/>
      <c r="L16046" s="195"/>
      <c r="M16046" s="196"/>
      <c r="N16046" s="197"/>
      <c r="O16046" s="197"/>
      <c r="P16046" s="231"/>
    </row>
    <row r="16047" spans="2:16">
      <c r="B16047" s="351"/>
      <c r="C16047" s="435"/>
      <c r="D16047" s="399"/>
      <c r="E16047" s="400"/>
      <c r="G16047" s="401"/>
      <c r="H16047" s="401"/>
      <c r="I16047" s="401"/>
      <c r="J16047" s="194"/>
      <c r="K16047" s="194"/>
      <c r="L16047" s="195"/>
      <c r="M16047" s="196"/>
      <c r="N16047" s="197"/>
      <c r="O16047" s="197"/>
      <c r="P16047" s="231"/>
    </row>
    <row r="16048" spans="2:16">
      <c r="B16048" s="351"/>
      <c r="C16048" s="435"/>
      <c r="D16048" s="399"/>
      <c r="E16048" s="400"/>
      <c r="G16048" s="401"/>
      <c r="H16048" s="401"/>
      <c r="I16048" s="401"/>
      <c r="J16048" s="194"/>
      <c r="K16048" s="194"/>
      <c r="L16048" s="195"/>
      <c r="M16048" s="196"/>
      <c r="N16048" s="197"/>
      <c r="O16048" s="197"/>
      <c r="P16048" s="231"/>
    </row>
    <row r="16049" spans="2:16">
      <c r="B16049" s="351"/>
      <c r="C16049" s="435"/>
      <c r="D16049" s="399"/>
      <c r="E16049" s="400"/>
      <c r="G16049" s="401"/>
      <c r="H16049" s="401"/>
      <c r="I16049" s="401"/>
      <c r="J16049" s="194"/>
      <c r="K16049" s="194"/>
      <c r="L16049" s="195"/>
      <c r="M16049" s="196"/>
      <c r="N16049" s="197"/>
      <c r="O16049" s="197"/>
      <c r="P16049" s="231"/>
    </row>
    <row r="16050" spans="2:16">
      <c r="B16050" s="351"/>
      <c r="C16050" s="435"/>
      <c r="D16050" s="399"/>
      <c r="E16050" s="400"/>
      <c r="G16050" s="401"/>
      <c r="H16050" s="401"/>
      <c r="I16050" s="401"/>
      <c r="J16050" s="194"/>
      <c r="K16050" s="194"/>
      <c r="L16050" s="195"/>
      <c r="M16050" s="196"/>
      <c r="N16050" s="197"/>
      <c r="O16050" s="197"/>
      <c r="P16050" s="231"/>
    </row>
    <row r="16051" spans="2:16">
      <c r="B16051" s="351"/>
      <c r="C16051" s="435"/>
      <c r="D16051" s="399"/>
      <c r="E16051" s="400"/>
      <c r="G16051" s="401"/>
      <c r="H16051" s="401"/>
      <c r="I16051" s="401"/>
      <c r="J16051" s="194"/>
      <c r="K16051" s="194"/>
      <c r="L16051" s="195"/>
      <c r="M16051" s="196"/>
      <c r="N16051" s="197"/>
      <c r="O16051" s="197"/>
      <c r="P16051" s="231"/>
    </row>
    <row r="16052" spans="2:16">
      <c r="B16052" s="351"/>
      <c r="C16052" s="435"/>
      <c r="D16052" s="399"/>
      <c r="E16052" s="400"/>
      <c r="G16052" s="401"/>
      <c r="H16052" s="401"/>
      <c r="I16052" s="401"/>
      <c r="J16052" s="194"/>
      <c r="K16052" s="194"/>
      <c r="L16052" s="195"/>
      <c r="M16052" s="196"/>
      <c r="N16052" s="197"/>
      <c r="O16052" s="197"/>
      <c r="P16052" s="231"/>
    </row>
    <row r="16053" spans="2:16">
      <c r="B16053" s="351"/>
      <c r="C16053" s="435"/>
      <c r="D16053" s="399"/>
      <c r="E16053" s="400"/>
      <c r="G16053" s="401"/>
      <c r="H16053" s="401"/>
      <c r="I16053" s="401"/>
      <c r="J16053" s="194"/>
      <c r="K16053" s="194"/>
      <c r="L16053" s="195"/>
      <c r="M16053" s="196"/>
      <c r="N16053" s="197"/>
      <c r="O16053" s="197"/>
      <c r="P16053" s="231"/>
    </row>
    <row r="16054" spans="2:16">
      <c r="B16054" s="351"/>
      <c r="C16054" s="435"/>
      <c r="D16054" s="399"/>
      <c r="E16054" s="400"/>
      <c r="G16054" s="401"/>
      <c r="H16054" s="401"/>
      <c r="I16054" s="401"/>
      <c r="J16054" s="194"/>
      <c r="K16054" s="194"/>
      <c r="L16054" s="195"/>
      <c r="M16054" s="196"/>
      <c r="N16054" s="197"/>
      <c r="O16054" s="197"/>
      <c r="P16054" s="231"/>
    </row>
    <row r="16055" spans="2:16">
      <c r="B16055" s="351"/>
      <c r="C16055" s="435"/>
      <c r="D16055" s="399"/>
      <c r="E16055" s="400"/>
      <c r="G16055" s="401"/>
      <c r="H16055" s="401"/>
      <c r="I16055" s="401"/>
      <c r="J16055" s="194"/>
      <c r="K16055" s="194"/>
      <c r="L16055" s="195"/>
      <c r="M16055" s="196"/>
      <c r="N16055" s="197"/>
      <c r="O16055" s="197"/>
      <c r="P16055" s="231"/>
    </row>
    <row r="16056" spans="2:16">
      <c r="B16056" s="351"/>
      <c r="C16056" s="435"/>
      <c r="D16056" s="399"/>
      <c r="E16056" s="400"/>
      <c r="G16056" s="401"/>
      <c r="H16056" s="401"/>
      <c r="I16056" s="401"/>
      <c r="J16056" s="194"/>
      <c r="K16056" s="194"/>
      <c r="L16056" s="195"/>
      <c r="M16056" s="196"/>
      <c r="N16056" s="197"/>
      <c r="O16056" s="197"/>
      <c r="P16056" s="231"/>
    </row>
    <row r="16057" spans="2:16">
      <c r="B16057" s="351"/>
      <c r="C16057" s="435"/>
      <c r="D16057" s="399"/>
      <c r="E16057" s="400"/>
      <c r="G16057" s="401"/>
      <c r="H16057" s="401"/>
      <c r="I16057" s="401"/>
      <c r="J16057" s="194"/>
      <c r="K16057" s="194"/>
      <c r="L16057" s="195"/>
      <c r="M16057" s="196"/>
      <c r="N16057" s="197"/>
      <c r="O16057" s="197"/>
      <c r="P16057" s="231"/>
    </row>
    <row r="16058" spans="2:16">
      <c r="B16058" s="351"/>
      <c r="C16058" s="435"/>
      <c r="D16058" s="399"/>
      <c r="E16058" s="400"/>
      <c r="G16058" s="401"/>
      <c r="H16058" s="401"/>
      <c r="I16058" s="401"/>
      <c r="J16058" s="194"/>
      <c r="K16058" s="194"/>
      <c r="L16058" s="195"/>
      <c r="M16058" s="196"/>
      <c r="N16058" s="197"/>
      <c r="O16058" s="197"/>
      <c r="P16058" s="231"/>
    </row>
    <row r="16059" spans="2:16">
      <c r="B16059" s="351"/>
      <c r="C16059" s="435"/>
      <c r="D16059" s="399"/>
      <c r="E16059" s="400"/>
      <c r="G16059" s="401"/>
      <c r="H16059" s="401"/>
      <c r="I16059" s="401"/>
      <c r="J16059" s="194"/>
      <c r="K16059" s="194"/>
      <c r="L16059" s="195"/>
      <c r="M16059" s="196"/>
      <c r="N16059" s="197"/>
      <c r="O16059" s="197"/>
      <c r="P16059" s="231"/>
    </row>
    <row r="16060" spans="2:16">
      <c r="B16060" s="351"/>
      <c r="C16060" s="435"/>
      <c r="D16060" s="399"/>
      <c r="E16060" s="400"/>
      <c r="G16060" s="401"/>
      <c r="H16060" s="401"/>
      <c r="I16060" s="401"/>
      <c r="J16060" s="194"/>
      <c r="K16060" s="194"/>
      <c r="L16060" s="195"/>
      <c r="M16060" s="196"/>
      <c r="N16060" s="197"/>
      <c r="O16060" s="197"/>
      <c r="P16060" s="231"/>
    </row>
    <row r="16061" spans="2:16">
      <c r="B16061" s="351"/>
      <c r="C16061" s="435"/>
      <c r="D16061" s="399"/>
      <c r="E16061" s="400"/>
      <c r="G16061" s="401"/>
      <c r="H16061" s="401"/>
      <c r="I16061" s="401"/>
      <c r="J16061" s="194"/>
      <c r="K16061" s="194"/>
      <c r="L16061" s="195"/>
      <c r="M16061" s="196"/>
      <c r="N16061" s="197"/>
      <c r="O16061" s="197"/>
      <c r="P16061" s="231"/>
    </row>
    <row r="16062" spans="2:16">
      <c r="B16062" s="351"/>
      <c r="C16062" s="435"/>
      <c r="D16062" s="399"/>
      <c r="E16062" s="400"/>
      <c r="G16062" s="401"/>
      <c r="H16062" s="401"/>
      <c r="I16062" s="401"/>
      <c r="J16062" s="194"/>
      <c r="K16062" s="194"/>
      <c r="L16062" s="195"/>
      <c r="M16062" s="196"/>
      <c r="N16062" s="197"/>
      <c r="O16062" s="197"/>
      <c r="P16062" s="231"/>
    </row>
    <row r="16063" spans="2:16">
      <c r="B16063" s="351"/>
      <c r="C16063" s="435"/>
      <c r="D16063" s="399"/>
      <c r="E16063" s="400"/>
      <c r="G16063" s="401"/>
      <c r="H16063" s="401"/>
      <c r="I16063" s="401"/>
      <c r="J16063" s="194"/>
      <c r="K16063" s="194"/>
      <c r="L16063" s="195"/>
      <c r="M16063" s="196"/>
      <c r="N16063" s="197"/>
      <c r="O16063" s="197"/>
      <c r="P16063" s="231"/>
    </row>
    <row r="16064" spans="2:16">
      <c r="B16064" s="351"/>
      <c r="C16064" s="435"/>
      <c r="D16064" s="399"/>
      <c r="E16064" s="400"/>
      <c r="G16064" s="401"/>
      <c r="H16064" s="401"/>
      <c r="I16064" s="401"/>
      <c r="J16064" s="194"/>
      <c r="K16064" s="194"/>
      <c r="L16064" s="195"/>
      <c r="M16064" s="196"/>
      <c r="N16064" s="197"/>
      <c r="O16064" s="197"/>
      <c r="P16064" s="231"/>
    </row>
    <row r="16065" spans="2:16">
      <c r="B16065" s="351"/>
      <c r="C16065" s="435"/>
      <c r="D16065" s="399"/>
      <c r="E16065" s="400"/>
      <c r="G16065" s="401"/>
      <c r="H16065" s="401"/>
      <c r="I16065" s="401"/>
      <c r="J16065" s="194"/>
      <c r="K16065" s="194"/>
      <c r="L16065" s="195"/>
      <c r="M16065" s="196"/>
      <c r="N16065" s="197"/>
      <c r="O16065" s="197"/>
      <c r="P16065" s="231"/>
    </row>
    <row r="16066" spans="2:16">
      <c r="B16066" s="351"/>
      <c r="C16066" s="435"/>
      <c r="D16066" s="399"/>
      <c r="E16066" s="400"/>
      <c r="G16066" s="401"/>
      <c r="H16066" s="401"/>
      <c r="I16066" s="401"/>
      <c r="J16066" s="194"/>
      <c r="K16066" s="194"/>
      <c r="L16066" s="195"/>
      <c r="M16066" s="196"/>
      <c r="N16066" s="197"/>
      <c r="O16066" s="197"/>
      <c r="P16066" s="231"/>
    </row>
    <row r="16067" spans="2:16">
      <c r="B16067" s="351"/>
      <c r="C16067" s="435"/>
      <c r="D16067" s="399"/>
      <c r="E16067" s="400"/>
      <c r="G16067" s="401"/>
      <c r="H16067" s="401"/>
      <c r="I16067" s="401"/>
      <c r="J16067" s="194"/>
      <c r="K16067" s="194"/>
      <c r="L16067" s="195"/>
      <c r="M16067" s="196"/>
      <c r="N16067" s="197"/>
      <c r="O16067" s="197"/>
      <c r="P16067" s="231"/>
    </row>
    <row r="16068" spans="2:16">
      <c r="B16068" s="351"/>
      <c r="C16068" s="435"/>
      <c r="D16068" s="399"/>
      <c r="E16068" s="400"/>
      <c r="G16068" s="401"/>
      <c r="H16068" s="401"/>
      <c r="I16068" s="401"/>
      <c r="J16068" s="194"/>
      <c r="K16068" s="194"/>
      <c r="L16068" s="195"/>
      <c r="M16068" s="196"/>
      <c r="N16068" s="197"/>
      <c r="O16068" s="197"/>
      <c r="P16068" s="231"/>
    </row>
    <row r="16069" spans="2:16">
      <c r="B16069" s="351"/>
      <c r="C16069" s="435"/>
      <c r="D16069" s="399"/>
      <c r="E16069" s="400"/>
      <c r="G16069" s="401"/>
      <c r="H16069" s="401"/>
      <c r="I16069" s="401"/>
      <c r="J16069" s="194"/>
      <c r="K16069" s="194"/>
      <c r="L16069" s="195"/>
      <c r="M16069" s="196"/>
      <c r="N16069" s="197"/>
      <c r="O16069" s="197"/>
      <c r="P16069" s="231"/>
    </row>
    <row r="16070" spans="2:16">
      <c r="B16070" s="351"/>
      <c r="C16070" s="435"/>
      <c r="D16070" s="399"/>
      <c r="E16070" s="400"/>
      <c r="G16070" s="401"/>
      <c r="H16070" s="401"/>
      <c r="I16070" s="401"/>
      <c r="J16070" s="194"/>
      <c r="K16070" s="194"/>
      <c r="L16070" s="195"/>
      <c r="M16070" s="196"/>
      <c r="N16070" s="197"/>
      <c r="O16070" s="197"/>
      <c r="P16070" s="231"/>
    </row>
    <row r="16071" spans="2:16">
      <c r="B16071" s="351"/>
      <c r="C16071" s="435"/>
      <c r="D16071" s="399"/>
      <c r="E16071" s="400"/>
      <c r="G16071" s="401"/>
      <c r="H16071" s="401"/>
      <c r="I16071" s="401"/>
      <c r="J16071" s="194"/>
      <c r="K16071" s="194"/>
      <c r="L16071" s="195"/>
      <c r="M16071" s="196"/>
      <c r="N16071" s="197"/>
      <c r="O16071" s="197"/>
      <c r="P16071" s="231"/>
    </row>
    <row r="16072" spans="2:16">
      <c r="B16072" s="351"/>
      <c r="C16072" s="435"/>
      <c r="D16072" s="399"/>
      <c r="E16072" s="400"/>
      <c r="G16072" s="401"/>
      <c r="H16072" s="401"/>
      <c r="I16072" s="401"/>
      <c r="J16072" s="194"/>
      <c r="K16072" s="194"/>
      <c r="L16072" s="195"/>
      <c r="M16072" s="196"/>
      <c r="N16072" s="197"/>
      <c r="O16072" s="197"/>
      <c r="P16072" s="231"/>
    </row>
    <row r="16073" spans="2:16">
      <c r="B16073" s="351"/>
      <c r="C16073" s="435"/>
      <c r="D16073" s="399"/>
      <c r="E16073" s="400"/>
      <c r="G16073" s="401"/>
      <c r="H16073" s="401"/>
      <c r="I16073" s="401"/>
      <c r="J16073" s="194"/>
      <c r="K16073" s="194"/>
      <c r="L16073" s="195"/>
      <c r="M16073" s="196"/>
      <c r="N16073" s="197"/>
      <c r="O16073" s="197"/>
      <c r="P16073" s="231"/>
    </row>
    <row r="16074" spans="2:16">
      <c r="B16074" s="351"/>
      <c r="C16074" s="435"/>
      <c r="D16074" s="399"/>
      <c r="E16074" s="400"/>
      <c r="G16074" s="401"/>
      <c r="H16074" s="401"/>
      <c r="I16074" s="401"/>
      <c r="J16074" s="194"/>
      <c r="K16074" s="194"/>
      <c r="L16074" s="195"/>
      <c r="M16074" s="196"/>
      <c r="N16074" s="197"/>
      <c r="O16074" s="197"/>
      <c r="P16074" s="231"/>
    </row>
    <row r="16075" spans="2:16">
      <c r="B16075" s="351"/>
      <c r="C16075" s="435"/>
      <c r="D16075" s="399"/>
      <c r="E16075" s="400"/>
      <c r="G16075" s="401"/>
      <c r="H16075" s="401"/>
      <c r="I16075" s="401"/>
      <c r="J16075" s="194"/>
      <c r="K16075" s="194"/>
      <c r="L16075" s="195"/>
      <c r="M16075" s="196"/>
      <c r="N16075" s="197"/>
      <c r="O16075" s="197"/>
      <c r="P16075" s="231"/>
    </row>
    <row r="16076" spans="2:16">
      <c r="B16076" s="351"/>
      <c r="C16076" s="435"/>
      <c r="D16076" s="399"/>
      <c r="E16076" s="400"/>
      <c r="G16076" s="401"/>
      <c r="H16076" s="401"/>
      <c r="I16076" s="401"/>
      <c r="J16076" s="194"/>
      <c r="K16076" s="194"/>
      <c r="L16076" s="195"/>
      <c r="M16076" s="196"/>
      <c r="N16076" s="197"/>
      <c r="O16076" s="197"/>
      <c r="P16076" s="231"/>
    </row>
    <row r="16077" spans="2:16">
      <c r="B16077" s="351"/>
      <c r="C16077" s="435"/>
      <c r="D16077" s="399"/>
      <c r="E16077" s="400"/>
      <c r="G16077" s="401"/>
      <c r="H16077" s="401"/>
      <c r="I16077" s="401"/>
      <c r="J16077" s="194"/>
      <c r="K16077" s="194"/>
      <c r="L16077" s="195"/>
      <c r="M16077" s="196"/>
      <c r="N16077" s="197"/>
      <c r="O16077" s="197"/>
      <c r="P16077" s="231"/>
    </row>
    <row r="16078" spans="2:16">
      <c r="B16078" s="351"/>
      <c r="C16078" s="435"/>
      <c r="D16078" s="399"/>
      <c r="E16078" s="400"/>
      <c r="G16078" s="401"/>
      <c r="H16078" s="401"/>
      <c r="I16078" s="401"/>
      <c r="J16078" s="194"/>
      <c r="K16078" s="194"/>
      <c r="L16078" s="195"/>
      <c r="M16078" s="196"/>
      <c r="N16078" s="197"/>
      <c r="O16078" s="197"/>
      <c r="P16078" s="231"/>
    </row>
    <row r="16079" spans="2:16">
      <c r="B16079" s="351"/>
      <c r="C16079" s="435"/>
      <c r="D16079" s="399"/>
      <c r="E16079" s="400"/>
      <c r="G16079" s="401"/>
      <c r="H16079" s="401"/>
      <c r="I16079" s="401"/>
      <c r="J16079" s="194"/>
      <c r="K16079" s="194"/>
      <c r="L16079" s="195"/>
      <c r="M16079" s="196"/>
      <c r="N16079" s="197"/>
      <c r="O16079" s="197"/>
      <c r="P16079" s="231"/>
    </row>
    <row r="16080" spans="2:16">
      <c r="B16080" s="351"/>
      <c r="C16080" s="435"/>
      <c r="D16080" s="399"/>
      <c r="E16080" s="400"/>
      <c r="G16080" s="401"/>
      <c r="H16080" s="401"/>
      <c r="I16080" s="401"/>
      <c r="J16080" s="194"/>
      <c r="K16080" s="194"/>
      <c r="L16080" s="195"/>
      <c r="M16080" s="196"/>
      <c r="N16080" s="197"/>
      <c r="O16080" s="197"/>
      <c r="P16080" s="231"/>
    </row>
    <row r="16081" spans="2:16">
      <c r="B16081" s="351"/>
      <c r="C16081" s="435"/>
      <c r="D16081" s="399"/>
      <c r="E16081" s="400"/>
      <c r="G16081" s="401"/>
      <c r="H16081" s="401"/>
      <c r="I16081" s="401"/>
      <c r="J16081" s="194"/>
      <c r="K16081" s="194"/>
      <c r="L16081" s="195"/>
      <c r="M16081" s="196"/>
      <c r="N16081" s="197"/>
      <c r="O16081" s="197"/>
      <c r="P16081" s="231"/>
    </row>
    <row r="16082" spans="2:16">
      <c r="B16082" s="351"/>
      <c r="C16082" s="435"/>
      <c r="D16082" s="399"/>
      <c r="E16082" s="400"/>
      <c r="G16082" s="401"/>
      <c r="H16082" s="401"/>
      <c r="I16082" s="401"/>
      <c r="J16082" s="194"/>
      <c r="K16082" s="194"/>
      <c r="L16082" s="195"/>
      <c r="M16082" s="196"/>
      <c r="N16082" s="197"/>
      <c r="O16082" s="197"/>
      <c r="P16082" s="231"/>
    </row>
    <row r="16083" spans="2:16">
      <c r="B16083" s="351"/>
      <c r="C16083" s="435"/>
      <c r="D16083" s="399"/>
      <c r="E16083" s="400"/>
      <c r="G16083" s="401"/>
      <c r="H16083" s="401"/>
      <c r="I16083" s="401"/>
      <c r="J16083" s="194"/>
      <c r="K16083" s="194"/>
      <c r="L16083" s="195"/>
      <c r="M16083" s="196"/>
      <c r="N16083" s="197"/>
      <c r="O16083" s="197"/>
      <c r="P16083" s="231"/>
    </row>
    <row r="16084" spans="2:16">
      <c r="B16084" s="351"/>
      <c r="C16084" s="435"/>
      <c r="D16084" s="399"/>
      <c r="E16084" s="400"/>
      <c r="G16084" s="401"/>
      <c r="H16084" s="401"/>
      <c r="I16084" s="401"/>
      <c r="J16084" s="194"/>
      <c r="K16084" s="194"/>
      <c r="L16084" s="195"/>
      <c r="M16084" s="196"/>
      <c r="N16084" s="197"/>
      <c r="O16084" s="197"/>
      <c r="P16084" s="231"/>
    </row>
    <row r="16085" spans="2:16">
      <c r="B16085" s="351"/>
      <c r="C16085" s="435"/>
      <c r="D16085" s="399"/>
      <c r="E16085" s="400"/>
      <c r="G16085" s="401"/>
      <c r="H16085" s="401"/>
      <c r="I16085" s="401"/>
      <c r="J16085" s="194"/>
      <c r="K16085" s="194"/>
      <c r="L16085" s="195"/>
      <c r="M16085" s="196"/>
      <c r="N16085" s="197"/>
      <c r="O16085" s="197"/>
      <c r="P16085" s="231"/>
    </row>
    <row r="16086" spans="2:16">
      <c r="B16086" s="351"/>
      <c r="C16086" s="435"/>
      <c r="D16086" s="399"/>
      <c r="E16086" s="400"/>
      <c r="G16086" s="401"/>
      <c r="H16086" s="401"/>
      <c r="I16086" s="401"/>
      <c r="J16086" s="194"/>
      <c r="K16086" s="194"/>
      <c r="L16086" s="195"/>
      <c r="M16086" s="196"/>
      <c r="N16086" s="197"/>
      <c r="O16086" s="197"/>
      <c r="P16086" s="231"/>
    </row>
    <row r="16087" spans="2:16">
      <c r="B16087" s="351"/>
      <c r="C16087" s="435"/>
      <c r="D16087" s="399"/>
      <c r="E16087" s="400"/>
      <c r="G16087" s="401"/>
      <c r="H16087" s="401"/>
      <c r="I16087" s="401"/>
      <c r="J16087" s="194"/>
      <c r="K16087" s="194"/>
      <c r="L16087" s="195"/>
      <c r="M16087" s="196"/>
      <c r="N16087" s="197"/>
      <c r="O16087" s="197"/>
      <c r="P16087" s="231"/>
    </row>
    <row r="16088" spans="2:16">
      <c r="B16088" s="351"/>
      <c r="C16088" s="435"/>
      <c r="D16088" s="399"/>
      <c r="E16088" s="400"/>
      <c r="G16088" s="401"/>
      <c r="H16088" s="401"/>
      <c r="I16088" s="401"/>
      <c r="J16088" s="194"/>
      <c r="K16088" s="194"/>
      <c r="L16088" s="195"/>
      <c r="M16088" s="196"/>
      <c r="N16088" s="197"/>
      <c r="O16088" s="197"/>
      <c r="P16088" s="231"/>
    </row>
    <row r="16089" spans="2:16">
      <c r="B16089" s="351"/>
      <c r="C16089" s="435"/>
      <c r="D16089" s="399"/>
      <c r="E16089" s="400"/>
      <c r="G16089" s="401"/>
      <c r="H16089" s="401"/>
      <c r="I16089" s="401"/>
      <c r="J16089" s="194"/>
      <c r="K16089" s="194"/>
      <c r="L16089" s="195"/>
      <c r="M16089" s="196"/>
      <c r="N16089" s="197"/>
      <c r="O16089" s="197"/>
      <c r="P16089" s="231"/>
    </row>
    <row r="16090" spans="2:16">
      <c r="B16090" s="351"/>
      <c r="C16090" s="435"/>
      <c r="D16090" s="399"/>
      <c r="E16090" s="400"/>
      <c r="G16090" s="401"/>
      <c r="H16090" s="401"/>
      <c r="I16090" s="401"/>
      <c r="J16090" s="194"/>
      <c r="K16090" s="194"/>
      <c r="L16090" s="195"/>
      <c r="M16090" s="196"/>
      <c r="N16090" s="197"/>
      <c r="O16090" s="197"/>
      <c r="P16090" s="231"/>
    </row>
    <row r="16091" spans="2:16">
      <c r="B16091" s="351"/>
      <c r="C16091" s="435"/>
      <c r="D16091" s="399"/>
      <c r="E16091" s="400"/>
      <c r="G16091" s="401"/>
      <c r="H16091" s="401"/>
      <c r="I16091" s="401"/>
      <c r="J16091" s="194"/>
      <c r="K16091" s="194"/>
      <c r="L16091" s="195"/>
      <c r="M16091" s="196"/>
      <c r="N16091" s="197"/>
      <c r="O16091" s="197"/>
      <c r="P16091" s="231"/>
    </row>
    <row r="16092" spans="2:16">
      <c r="B16092" s="351"/>
      <c r="C16092" s="435"/>
      <c r="D16092" s="399"/>
      <c r="E16092" s="400"/>
      <c r="G16092" s="401"/>
      <c r="H16092" s="401"/>
      <c r="I16092" s="401"/>
      <c r="J16092" s="194"/>
      <c r="K16092" s="194"/>
      <c r="L16092" s="195"/>
      <c r="M16092" s="196"/>
      <c r="N16092" s="197"/>
      <c r="O16092" s="197"/>
      <c r="P16092" s="231"/>
    </row>
    <row r="16093" spans="2:16">
      <c r="B16093" s="351"/>
      <c r="C16093" s="435"/>
      <c r="D16093" s="399"/>
      <c r="E16093" s="400"/>
      <c r="G16093" s="401"/>
      <c r="H16093" s="401"/>
      <c r="I16093" s="401"/>
      <c r="J16093" s="194"/>
      <c r="K16093" s="194"/>
      <c r="L16093" s="195"/>
      <c r="M16093" s="196"/>
      <c r="N16093" s="197"/>
      <c r="O16093" s="197"/>
      <c r="P16093" s="231"/>
    </row>
    <row r="16094" spans="2:16">
      <c r="B16094" s="351"/>
      <c r="C16094" s="435"/>
      <c r="D16094" s="399"/>
      <c r="E16094" s="400"/>
      <c r="G16094" s="401"/>
      <c r="H16094" s="401"/>
      <c r="I16094" s="401"/>
      <c r="J16094" s="194"/>
      <c r="K16094" s="194"/>
      <c r="L16094" s="195"/>
      <c r="M16094" s="196"/>
      <c r="N16094" s="197"/>
      <c r="O16094" s="197"/>
      <c r="P16094" s="231"/>
    </row>
    <row r="16095" spans="2:16">
      <c r="B16095" s="351"/>
      <c r="C16095" s="435"/>
      <c r="D16095" s="399"/>
      <c r="E16095" s="400"/>
      <c r="G16095" s="401"/>
      <c r="H16095" s="401"/>
      <c r="I16095" s="401"/>
      <c r="J16095" s="194"/>
      <c r="K16095" s="194"/>
      <c r="L16095" s="195"/>
      <c r="M16095" s="196"/>
      <c r="N16095" s="197"/>
      <c r="O16095" s="197"/>
      <c r="P16095" s="231"/>
    </row>
    <row r="16096" spans="2:16">
      <c r="B16096" s="351"/>
      <c r="C16096" s="435"/>
      <c r="D16096" s="399"/>
      <c r="E16096" s="400"/>
      <c r="G16096" s="401"/>
      <c r="H16096" s="401"/>
      <c r="I16096" s="401"/>
      <c r="J16096" s="194"/>
      <c r="K16096" s="194"/>
      <c r="L16096" s="195"/>
      <c r="M16096" s="196"/>
      <c r="N16096" s="197"/>
      <c r="O16096" s="197"/>
      <c r="P16096" s="231"/>
    </row>
    <row r="16097" spans="2:16">
      <c r="B16097" s="351"/>
      <c r="C16097" s="435"/>
      <c r="D16097" s="399"/>
      <c r="E16097" s="400"/>
      <c r="G16097" s="401"/>
      <c r="H16097" s="401"/>
      <c r="I16097" s="401"/>
      <c r="J16097" s="194"/>
      <c r="K16097" s="194"/>
      <c r="L16097" s="195"/>
      <c r="M16097" s="196"/>
      <c r="N16097" s="197"/>
      <c r="O16097" s="197"/>
      <c r="P16097" s="231"/>
    </row>
    <row r="16098" spans="2:16">
      <c r="B16098" s="351"/>
      <c r="C16098" s="435"/>
      <c r="D16098" s="399"/>
      <c r="E16098" s="400"/>
      <c r="G16098" s="401"/>
      <c r="H16098" s="401"/>
      <c r="I16098" s="401"/>
      <c r="J16098" s="194"/>
      <c r="K16098" s="194"/>
      <c r="L16098" s="195"/>
      <c r="M16098" s="196"/>
      <c r="N16098" s="197"/>
      <c r="O16098" s="197"/>
      <c r="P16098" s="231"/>
    </row>
    <row r="16099" spans="2:16">
      <c r="B16099" s="351"/>
      <c r="C16099" s="435"/>
      <c r="D16099" s="399"/>
      <c r="E16099" s="400"/>
      <c r="G16099" s="401"/>
      <c r="H16099" s="401"/>
      <c r="I16099" s="401"/>
      <c r="J16099" s="194"/>
      <c r="K16099" s="194"/>
      <c r="L16099" s="195"/>
      <c r="M16099" s="196"/>
      <c r="N16099" s="197"/>
      <c r="O16099" s="197"/>
      <c r="P16099" s="231"/>
    </row>
    <row r="16100" spans="2:16">
      <c r="B16100" s="351"/>
      <c r="C16100" s="435"/>
      <c r="D16100" s="399"/>
      <c r="E16100" s="400"/>
      <c r="G16100" s="401"/>
      <c r="H16100" s="401"/>
      <c r="I16100" s="401"/>
      <c r="J16100" s="194"/>
      <c r="K16100" s="194"/>
      <c r="L16100" s="195"/>
      <c r="M16100" s="196"/>
      <c r="N16100" s="197"/>
      <c r="O16100" s="197"/>
      <c r="P16100" s="231"/>
    </row>
    <row r="16101" spans="2:16">
      <c r="B16101" s="351"/>
      <c r="C16101" s="435"/>
      <c r="D16101" s="399"/>
      <c r="E16101" s="400"/>
      <c r="G16101" s="401"/>
      <c r="H16101" s="401"/>
      <c r="I16101" s="401"/>
      <c r="J16101" s="194"/>
      <c r="K16101" s="194"/>
      <c r="L16101" s="195"/>
      <c r="M16101" s="196"/>
      <c r="N16101" s="197"/>
      <c r="O16101" s="197"/>
      <c r="P16101" s="231"/>
    </row>
    <row r="16102" spans="2:16">
      <c r="B16102" s="351"/>
      <c r="C16102" s="435"/>
      <c r="D16102" s="399"/>
      <c r="E16102" s="400"/>
      <c r="G16102" s="401"/>
      <c r="H16102" s="401"/>
      <c r="I16102" s="401"/>
      <c r="J16102" s="194"/>
      <c r="K16102" s="194"/>
      <c r="L16102" s="195"/>
      <c r="M16102" s="196"/>
      <c r="N16102" s="197"/>
      <c r="O16102" s="197"/>
      <c r="P16102" s="231"/>
    </row>
    <row r="16103" spans="2:16">
      <c r="B16103" s="351"/>
      <c r="C16103" s="435"/>
      <c r="D16103" s="399"/>
      <c r="E16103" s="400"/>
      <c r="G16103" s="401"/>
      <c r="H16103" s="401"/>
      <c r="I16103" s="401"/>
      <c r="J16103" s="194"/>
      <c r="K16103" s="194"/>
      <c r="L16103" s="195"/>
      <c r="M16103" s="196"/>
      <c r="N16103" s="197"/>
      <c r="O16103" s="197"/>
      <c r="P16103" s="231"/>
    </row>
    <row r="16104" spans="2:16">
      <c r="B16104" s="351"/>
      <c r="C16104" s="435"/>
      <c r="D16104" s="399"/>
      <c r="E16104" s="400"/>
      <c r="G16104" s="401"/>
      <c r="H16104" s="401"/>
      <c r="I16104" s="401"/>
      <c r="J16104" s="194"/>
      <c r="K16104" s="194"/>
      <c r="L16104" s="195"/>
      <c r="M16104" s="196"/>
      <c r="N16104" s="197"/>
      <c r="O16104" s="197"/>
      <c r="P16104" s="231"/>
    </row>
    <row r="16105" spans="2:16">
      <c r="B16105" s="351"/>
      <c r="C16105" s="435"/>
      <c r="D16105" s="399"/>
      <c r="E16105" s="400"/>
      <c r="G16105" s="401"/>
      <c r="H16105" s="401"/>
      <c r="I16105" s="401"/>
      <c r="J16105" s="194"/>
      <c r="K16105" s="194"/>
      <c r="L16105" s="195"/>
      <c r="M16105" s="196"/>
      <c r="N16105" s="197"/>
      <c r="O16105" s="197"/>
      <c r="P16105" s="231"/>
    </row>
    <row r="16106" spans="2:16">
      <c r="B16106" s="351"/>
      <c r="C16106" s="435"/>
      <c r="D16106" s="399"/>
      <c r="E16106" s="400"/>
      <c r="G16106" s="401"/>
      <c r="H16106" s="401"/>
      <c r="I16106" s="401"/>
      <c r="J16106" s="194"/>
      <c r="K16106" s="194"/>
      <c r="L16106" s="195"/>
      <c r="M16106" s="196"/>
      <c r="N16106" s="197"/>
      <c r="O16106" s="197"/>
      <c r="P16106" s="231"/>
    </row>
    <row r="16107" spans="2:16">
      <c r="B16107" s="351"/>
      <c r="C16107" s="435"/>
      <c r="D16107" s="399"/>
      <c r="E16107" s="400"/>
      <c r="G16107" s="401"/>
      <c r="H16107" s="401"/>
      <c r="I16107" s="401"/>
      <c r="J16107" s="194"/>
      <c r="K16107" s="194"/>
      <c r="L16107" s="195"/>
      <c r="M16107" s="196"/>
      <c r="N16107" s="197"/>
      <c r="O16107" s="197"/>
      <c r="P16107" s="231"/>
    </row>
    <row r="16108" spans="2:16">
      <c r="B16108" s="351"/>
      <c r="C16108" s="435"/>
      <c r="D16108" s="399"/>
      <c r="E16108" s="400"/>
      <c r="G16108" s="401"/>
      <c r="H16108" s="401"/>
      <c r="I16108" s="401"/>
      <c r="J16108" s="194"/>
      <c r="K16108" s="194"/>
      <c r="L16108" s="195"/>
      <c r="M16108" s="196"/>
      <c r="N16108" s="197"/>
      <c r="O16108" s="197"/>
      <c r="P16108" s="231"/>
    </row>
    <row r="16109" spans="2:16">
      <c r="B16109" s="351"/>
      <c r="C16109" s="435"/>
      <c r="D16109" s="399"/>
      <c r="E16109" s="400"/>
      <c r="G16109" s="401"/>
      <c r="H16109" s="401"/>
      <c r="I16109" s="401"/>
      <c r="J16109" s="194"/>
      <c r="K16109" s="194"/>
      <c r="L16109" s="195"/>
      <c r="M16109" s="196"/>
      <c r="N16109" s="197"/>
      <c r="O16109" s="197"/>
      <c r="P16109" s="231"/>
    </row>
    <row r="16110" spans="2:16">
      <c r="B16110" s="351"/>
      <c r="C16110" s="435"/>
      <c r="D16110" s="399"/>
      <c r="E16110" s="400"/>
      <c r="G16110" s="401"/>
      <c r="H16110" s="401"/>
      <c r="I16110" s="401"/>
      <c r="J16110" s="194"/>
      <c r="K16110" s="194"/>
      <c r="L16110" s="195"/>
      <c r="M16110" s="196"/>
      <c r="N16110" s="197"/>
      <c r="O16110" s="197"/>
      <c r="P16110" s="231"/>
    </row>
    <row r="16111" spans="2:16">
      <c r="B16111" s="351"/>
      <c r="C16111" s="435"/>
      <c r="D16111" s="399"/>
      <c r="E16111" s="400"/>
      <c r="G16111" s="401"/>
      <c r="H16111" s="401"/>
      <c r="I16111" s="401"/>
      <c r="J16111" s="194"/>
      <c r="K16111" s="194"/>
      <c r="L16111" s="195"/>
      <c r="M16111" s="196"/>
      <c r="N16111" s="197"/>
      <c r="O16111" s="197"/>
      <c r="P16111" s="231"/>
    </row>
    <row r="16112" spans="2:16">
      <c r="B16112" s="351"/>
      <c r="C16112" s="435"/>
      <c r="D16112" s="399"/>
      <c r="E16112" s="400"/>
      <c r="G16112" s="401"/>
      <c r="H16112" s="401"/>
      <c r="I16112" s="401"/>
      <c r="J16112" s="194"/>
      <c r="K16112" s="194"/>
      <c r="L16112" s="195"/>
      <c r="M16112" s="196"/>
      <c r="N16112" s="197"/>
      <c r="O16112" s="197"/>
      <c r="P16112" s="231"/>
    </row>
    <row r="16113" spans="2:16">
      <c r="B16113" s="351"/>
      <c r="C16113" s="435"/>
      <c r="D16113" s="399"/>
      <c r="E16113" s="400"/>
      <c r="G16113" s="401"/>
      <c r="H16113" s="401"/>
      <c r="I16113" s="401"/>
      <c r="J16113" s="194"/>
      <c r="K16113" s="194"/>
      <c r="L16113" s="195"/>
      <c r="M16113" s="196"/>
      <c r="N16113" s="197"/>
      <c r="O16113" s="197"/>
      <c r="P16113" s="231"/>
    </row>
    <row r="16114" spans="2:16">
      <c r="B16114" s="351"/>
      <c r="C16114" s="435"/>
      <c r="D16114" s="399"/>
      <c r="E16114" s="400"/>
      <c r="G16114" s="401"/>
      <c r="H16114" s="401"/>
      <c r="I16114" s="401"/>
      <c r="J16114" s="194"/>
      <c r="K16114" s="194"/>
      <c r="L16114" s="195"/>
      <c r="M16114" s="196"/>
      <c r="N16114" s="197"/>
      <c r="O16114" s="197"/>
      <c r="P16114" s="231"/>
    </row>
    <row r="16115" spans="2:16">
      <c r="B16115" s="351"/>
      <c r="C16115" s="435"/>
      <c r="D16115" s="399"/>
      <c r="E16115" s="400"/>
      <c r="G16115" s="401"/>
      <c r="H16115" s="401"/>
      <c r="I16115" s="401"/>
      <c r="J16115" s="194"/>
      <c r="K16115" s="194"/>
      <c r="L16115" s="195"/>
      <c r="M16115" s="196"/>
      <c r="N16115" s="197"/>
      <c r="O16115" s="197"/>
      <c r="P16115" s="231"/>
    </row>
    <row r="16116" spans="2:16">
      <c r="B16116" s="351"/>
      <c r="C16116" s="435"/>
      <c r="D16116" s="399"/>
      <c r="E16116" s="400"/>
      <c r="G16116" s="401"/>
      <c r="H16116" s="401"/>
      <c r="I16116" s="401"/>
      <c r="J16116" s="194"/>
      <c r="K16116" s="194"/>
      <c r="L16116" s="195"/>
      <c r="M16116" s="196"/>
      <c r="N16116" s="197"/>
      <c r="O16116" s="197"/>
      <c r="P16116" s="231"/>
    </row>
    <row r="16117" spans="2:16">
      <c r="B16117" s="351"/>
      <c r="C16117" s="435"/>
      <c r="D16117" s="399"/>
      <c r="E16117" s="400"/>
      <c r="G16117" s="401"/>
      <c r="H16117" s="401"/>
      <c r="I16117" s="401"/>
      <c r="J16117" s="194"/>
      <c r="K16117" s="194"/>
      <c r="L16117" s="195"/>
      <c r="M16117" s="196"/>
      <c r="N16117" s="197"/>
      <c r="O16117" s="197"/>
      <c r="P16117" s="231"/>
    </row>
    <row r="16118" spans="2:16">
      <c r="B16118" s="351"/>
      <c r="C16118" s="435"/>
      <c r="D16118" s="399"/>
      <c r="E16118" s="400"/>
      <c r="G16118" s="401"/>
      <c r="H16118" s="401"/>
      <c r="I16118" s="401"/>
      <c r="J16118" s="194"/>
      <c r="K16118" s="194"/>
      <c r="L16118" s="195"/>
      <c r="M16118" s="196"/>
      <c r="N16118" s="197"/>
      <c r="O16118" s="197"/>
      <c r="P16118" s="231"/>
    </row>
    <row r="16119" spans="2:16">
      <c r="B16119" s="351"/>
      <c r="C16119" s="435"/>
      <c r="D16119" s="399"/>
      <c r="E16119" s="400"/>
      <c r="G16119" s="401"/>
      <c r="H16119" s="401"/>
      <c r="I16119" s="401"/>
      <c r="J16119" s="194"/>
      <c r="K16119" s="194"/>
      <c r="L16119" s="195"/>
      <c r="M16119" s="196"/>
      <c r="N16119" s="197"/>
      <c r="O16119" s="197"/>
      <c r="P16119" s="231"/>
    </row>
    <row r="16120" spans="2:16">
      <c r="B16120" s="351"/>
      <c r="C16120" s="435"/>
      <c r="D16120" s="399"/>
      <c r="E16120" s="400"/>
      <c r="G16120" s="401"/>
      <c r="H16120" s="401"/>
      <c r="I16120" s="401"/>
      <c r="J16120" s="194"/>
      <c r="K16120" s="194"/>
      <c r="L16120" s="195"/>
      <c r="M16120" s="196"/>
      <c r="N16120" s="197"/>
      <c r="O16120" s="197"/>
      <c r="P16120" s="231"/>
    </row>
    <row r="16121" spans="2:16">
      <c r="B16121" s="351"/>
      <c r="C16121" s="435"/>
      <c r="D16121" s="399"/>
      <c r="E16121" s="400"/>
      <c r="G16121" s="401"/>
      <c r="H16121" s="401"/>
      <c r="I16121" s="401"/>
      <c r="J16121" s="194"/>
      <c r="K16121" s="194"/>
      <c r="L16121" s="195"/>
      <c r="M16121" s="196"/>
      <c r="N16121" s="197"/>
      <c r="O16121" s="197"/>
      <c r="P16121" s="231"/>
    </row>
    <row r="16122" spans="2:16">
      <c r="B16122" s="351"/>
      <c r="C16122" s="435"/>
      <c r="D16122" s="399"/>
      <c r="E16122" s="400"/>
      <c r="G16122" s="401"/>
      <c r="H16122" s="401"/>
      <c r="I16122" s="401"/>
      <c r="J16122" s="194"/>
      <c r="K16122" s="194"/>
      <c r="L16122" s="195"/>
      <c r="M16122" s="196"/>
      <c r="N16122" s="197"/>
      <c r="O16122" s="197"/>
      <c r="P16122" s="231"/>
    </row>
    <row r="16123" spans="2:16">
      <c r="B16123" s="351"/>
      <c r="C16123" s="435"/>
      <c r="D16123" s="399"/>
      <c r="E16123" s="400"/>
      <c r="G16123" s="401"/>
      <c r="H16123" s="401"/>
      <c r="I16123" s="401"/>
      <c r="J16123" s="194"/>
      <c r="K16123" s="194"/>
      <c r="L16123" s="195"/>
      <c r="M16123" s="196"/>
      <c r="N16123" s="197"/>
      <c r="O16123" s="197"/>
      <c r="P16123" s="231"/>
    </row>
    <row r="16124" spans="2:16">
      <c r="B16124" s="351"/>
      <c r="C16124" s="435"/>
      <c r="D16124" s="399"/>
      <c r="E16124" s="400"/>
      <c r="G16124" s="401"/>
      <c r="H16124" s="401"/>
      <c r="I16124" s="401"/>
      <c r="J16124" s="194"/>
      <c r="K16124" s="194"/>
      <c r="L16124" s="195"/>
      <c r="M16124" s="196"/>
      <c r="N16124" s="197"/>
      <c r="O16124" s="197"/>
      <c r="P16124" s="231"/>
    </row>
    <row r="16125" spans="2:16">
      <c r="B16125" s="351"/>
      <c r="C16125" s="435"/>
      <c r="D16125" s="399"/>
      <c r="E16125" s="400"/>
      <c r="G16125" s="401"/>
      <c r="H16125" s="401"/>
      <c r="I16125" s="401"/>
      <c r="J16125" s="194"/>
      <c r="K16125" s="194"/>
      <c r="L16125" s="195"/>
      <c r="M16125" s="196"/>
      <c r="N16125" s="197"/>
      <c r="O16125" s="197"/>
      <c r="P16125" s="231"/>
    </row>
    <row r="16126" spans="2:16">
      <c r="B16126" s="351"/>
      <c r="C16126" s="435"/>
      <c r="D16126" s="399"/>
      <c r="E16126" s="400"/>
      <c r="G16126" s="401"/>
      <c r="H16126" s="401"/>
      <c r="I16126" s="401"/>
      <c r="J16126" s="194"/>
      <c r="K16126" s="194"/>
      <c r="L16126" s="195"/>
      <c r="M16126" s="196"/>
      <c r="N16126" s="197"/>
      <c r="O16126" s="197"/>
      <c r="P16126" s="231"/>
    </row>
    <row r="16127" spans="2:16">
      <c r="B16127" s="351"/>
      <c r="C16127" s="435"/>
      <c r="D16127" s="399"/>
      <c r="E16127" s="400"/>
      <c r="G16127" s="401"/>
      <c r="H16127" s="401"/>
      <c r="I16127" s="401"/>
      <c r="J16127" s="194"/>
      <c r="K16127" s="194"/>
      <c r="L16127" s="195"/>
      <c r="M16127" s="196"/>
      <c r="N16127" s="197"/>
      <c r="O16127" s="197"/>
      <c r="P16127" s="231"/>
    </row>
    <row r="16128" spans="2:16">
      <c r="B16128" s="351"/>
      <c r="C16128" s="435"/>
      <c r="D16128" s="399"/>
      <c r="E16128" s="400"/>
      <c r="G16128" s="401"/>
      <c r="H16128" s="401"/>
      <c r="I16128" s="401"/>
      <c r="J16128" s="194"/>
      <c r="K16128" s="194"/>
      <c r="L16128" s="195"/>
      <c r="M16128" s="196"/>
      <c r="N16128" s="197"/>
      <c r="O16128" s="197"/>
      <c r="P16128" s="231"/>
    </row>
    <row r="16129" spans="2:16">
      <c r="B16129" s="351"/>
      <c r="C16129" s="435"/>
      <c r="D16129" s="399"/>
      <c r="E16129" s="400"/>
      <c r="G16129" s="401"/>
      <c r="H16129" s="401"/>
      <c r="I16129" s="401"/>
      <c r="J16129" s="194"/>
      <c r="K16129" s="194"/>
      <c r="L16129" s="195"/>
      <c r="M16129" s="196"/>
      <c r="N16129" s="197"/>
      <c r="O16129" s="197"/>
      <c r="P16129" s="231"/>
    </row>
    <row r="16130" spans="2:16">
      <c r="B16130" s="351"/>
      <c r="C16130" s="435"/>
      <c r="D16130" s="399"/>
      <c r="E16130" s="400"/>
      <c r="G16130" s="401"/>
      <c r="H16130" s="401"/>
      <c r="I16130" s="401"/>
      <c r="J16130" s="194"/>
      <c r="K16130" s="194"/>
      <c r="L16130" s="195"/>
      <c r="M16130" s="196"/>
      <c r="N16130" s="197"/>
      <c r="O16130" s="197"/>
      <c r="P16130" s="231"/>
    </row>
    <row r="16131" spans="2:16">
      <c r="B16131" s="351"/>
      <c r="C16131" s="435"/>
      <c r="D16131" s="399"/>
      <c r="E16131" s="400"/>
      <c r="G16131" s="401"/>
      <c r="H16131" s="401"/>
      <c r="I16131" s="401"/>
      <c r="J16131" s="194"/>
      <c r="K16131" s="194"/>
      <c r="L16131" s="195"/>
      <c r="M16131" s="196"/>
      <c r="N16131" s="197"/>
      <c r="O16131" s="197"/>
      <c r="P16131" s="231"/>
    </row>
    <row r="16132" spans="2:16">
      <c r="B16132" s="351"/>
      <c r="C16132" s="435"/>
      <c r="D16132" s="399"/>
      <c r="E16132" s="400"/>
      <c r="G16132" s="401"/>
      <c r="H16132" s="401"/>
      <c r="I16132" s="401"/>
      <c r="J16132" s="194"/>
      <c r="K16132" s="194"/>
      <c r="L16132" s="195"/>
      <c r="M16132" s="196"/>
      <c r="N16132" s="197"/>
      <c r="O16132" s="197"/>
      <c r="P16132" s="231"/>
    </row>
    <row r="16133" spans="2:16">
      <c r="B16133" s="351"/>
      <c r="C16133" s="435"/>
      <c r="D16133" s="399"/>
      <c r="E16133" s="400"/>
      <c r="G16133" s="401"/>
      <c r="H16133" s="401"/>
      <c r="I16133" s="401"/>
      <c r="J16133" s="194"/>
      <c r="K16133" s="194"/>
      <c r="L16133" s="195"/>
      <c r="M16133" s="196"/>
      <c r="N16133" s="197"/>
      <c r="O16133" s="197"/>
      <c r="P16133" s="231"/>
    </row>
    <row r="16134" spans="2:16">
      <c r="B16134" s="351"/>
      <c r="C16134" s="435"/>
      <c r="D16134" s="399"/>
      <c r="E16134" s="400"/>
      <c r="G16134" s="401"/>
      <c r="H16134" s="401"/>
      <c r="I16134" s="401"/>
      <c r="J16134" s="194"/>
      <c r="K16134" s="194"/>
      <c r="L16134" s="195"/>
      <c r="M16134" s="196"/>
      <c r="N16134" s="197"/>
      <c r="O16134" s="197"/>
      <c r="P16134" s="231"/>
    </row>
    <row r="16135" spans="2:16">
      <c r="B16135" s="351"/>
      <c r="C16135" s="435"/>
      <c r="D16135" s="399"/>
      <c r="E16135" s="400"/>
      <c r="G16135" s="401"/>
      <c r="H16135" s="401"/>
      <c r="I16135" s="401"/>
      <c r="J16135" s="194"/>
      <c r="K16135" s="194"/>
      <c r="L16135" s="195"/>
      <c r="M16135" s="196"/>
      <c r="N16135" s="197"/>
      <c r="O16135" s="197"/>
      <c r="P16135" s="231"/>
    </row>
    <row r="16136" spans="2:16">
      <c r="B16136" s="351"/>
      <c r="C16136" s="435"/>
      <c r="D16136" s="399"/>
      <c r="E16136" s="400"/>
      <c r="G16136" s="401"/>
      <c r="H16136" s="401"/>
      <c r="I16136" s="401"/>
      <c r="J16136" s="194"/>
      <c r="K16136" s="194"/>
      <c r="L16136" s="195"/>
      <c r="M16136" s="196"/>
      <c r="N16136" s="197"/>
      <c r="O16136" s="197"/>
      <c r="P16136" s="231"/>
    </row>
    <row r="16137" spans="2:16">
      <c r="B16137" s="351"/>
      <c r="C16137" s="435"/>
      <c r="D16137" s="399"/>
      <c r="E16137" s="400"/>
      <c r="G16137" s="401"/>
      <c r="H16137" s="401"/>
      <c r="I16137" s="401"/>
      <c r="J16137" s="194"/>
      <c r="K16137" s="194"/>
      <c r="L16137" s="195"/>
      <c r="M16137" s="196"/>
      <c r="N16137" s="197"/>
      <c r="O16137" s="197"/>
      <c r="P16137" s="231"/>
    </row>
    <row r="16138" spans="2:16">
      <c r="B16138" s="351"/>
      <c r="C16138" s="435"/>
      <c r="D16138" s="399"/>
      <c r="E16138" s="400"/>
      <c r="G16138" s="401"/>
      <c r="H16138" s="401"/>
      <c r="I16138" s="401"/>
      <c r="J16138" s="194"/>
      <c r="K16138" s="194"/>
      <c r="L16138" s="195"/>
      <c r="M16138" s="196"/>
      <c r="N16138" s="197"/>
      <c r="O16138" s="197"/>
      <c r="P16138" s="231"/>
    </row>
    <row r="16139" spans="2:16">
      <c r="B16139" s="351"/>
      <c r="C16139" s="435"/>
      <c r="D16139" s="399"/>
      <c r="E16139" s="400"/>
      <c r="G16139" s="401"/>
      <c r="H16139" s="401"/>
      <c r="I16139" s="401"/>
      <c r="J16139" s="194"/>
      <c r="K16139" s="194"/>
      <c r="L16139" s="195"/>
      <c r="M16139" s="196"/>
      <c r="N16139" s="197"/>
      <c r="O16139" s="197"/>
      <c r="P16139" s="231"/>
    </row>
    <row r="16140" spans="2:16">
      <c r="B16140" s="351"/>
      <c r="C16140" s="435"/>
      <c r="D16140" s="399"/>
      <c r="E16140" s="400"/>
      <c r="G16140" s="401"/>
      <c r="H16140" s="401"/>
      <c r="I16140" s="401"/>
      <c r="J16140" s="194"/>
      <c r="K16140" s="194"/>
      <c r="L16140" s="195"/>
      <c r="M16140" s="196"/>
      <c r="N16140" s="197"/>
      <c r="O16140" s="197"/>
      <c r="P16140" s="231"/>
    </row>
    <row r="16141" spans="2:16">
      <c r="B16141" s="351"/>
      <c r="C16141" s="435"/>
      <c r="D16141" s="399"/>
      <c r="E16141" s="400"/>
      <c r="G16141" s="401"/>
      <c r="H16141" s="401"/>
      <c r="I16141" s="401"/>
      <c r="J16141" s="194"/>
      <c r="K16141" s="194"/>
      <c r="L16141" s="195"/>
      <c r="M16141" s="196"/>
      <c r="N16141" s="197"/>
      <c r="O16141" s="197"/>
      <c r="P16141" s="231"/>
    </row>
    <row r="16142" spans="2:16">
      <c r="B16142" s="351"/>
      <c r="C16142" s="435"/>
      <c r="D16142" s="399"/>
      <c r="E16142" s="400"/>
      <c r="G16142" s="401"/>
      <c r="H16142" s="401"/>
      <c r="I16142" s="401"/>
      <c r="J16142" s="194"/>
      <c r="K16142" s="194"/>
      <c r="L16142" s="195"/>
      <c r="M16142" s="196"/>
      <c r="N16142" s="197"/>
      <c r="O16142" s="197"/>
      <c r="P16142" s="231"/>
    </row>
    <row r="16143" spans="2:16">
      <c r="B16143" s="351"/>
      <c r="C16143" s="435"/>
      <c r="D16143" s="399"/>
      <c r="E16143" s="400"/>
      <c r="G16143" s="401"/>
      <c r="H16143" s="401"/>
      <c r="I16143" s="401"/>
      <c r="J16143" s="194"/>
      <c r="K16143" s="194"/>
      <c r="L16143" s="195"/>
      <c r="M16143" s="196"/>
      <c r="N16143" s="197"/>
      <c r="O16143" s="197"/>
      <c r="P16143" s="231"/>
    </row>
    <row r="16144" spans="2:16">
      <c r="B16144" s="351"/>
      <c r="C16144" s="435"/>
      <c r="D16144" s="399"/>
      <c r="E16144" s="400"/>
      <c r="G16144" s="401"/>
      <c r="H16144" s="401"/>
      <c r="I16144" s="401"/>
      <c r="J16144" s="194"/>
      <c r="K16144" s="194"/>
      <c r="L16144" s="195"/>
      <c r="M16144" s="196"/>
      <c r="N16144" s="197"/>
      <c r="O16144" s="197"/>
      <c r="P16144" s="231"/>
    </row>
    <row r="16145" spans="2:16">
      <c r="B16145" s="351"/>
      <c r="C16145" s="435"/>
      <c r="D16145" s="399"/>
      <c r="E16145" s="400"/>
      <c r="G16145" s="401"/>
      <c r="H16145" s="401"/>
      <c r="I16145" s="401"/>
      <c r="J16145" s="194"/>
      <c r="K16145" s="194"/>
      <c r="L16145" s="195"/>
      <c r="M16145" s="196"/>
      <c r="N16145" s="197"/>
      <c r="O16145" s="197"/>
      <c r="P16145" s="231"/>
    </row>
    <row r="16146" spans="2:16">
      <c r="B16146" s="351"/>
      <c r="C16146" s="435"/>
      <c r="D16146" s="399"/>
      <c r="E16146" s="400"/>
      <c r="G16146" s="401"/>
      <c r="H16146" s="401"/>
      <c r="I16146" s="401"/>
      <c r="J16146" s="194"/>
      <c r="K16146" s="194"/>
      <c r="L16146" s="195"/>
      <c r="M16146" s="196"/>
      <c r="N16146" s="197"/>
      <c r="O16146" s="197"/>
      <c r="P16146" s="231"/>
    </row>
    <row r="16147" spans="2:16">
      <c r="B16147" s="351"/>
      <c r="C16147" s="435"/>
      <c r="D16147" s="399"/>
      <c r="E16147" s="400"/>
      <c r="G16147" s="401"/>
      <c r="H16147" s="401"/>
      <c r="I16147" s="401"/>
      <c r="J16147" s="194"/>
      <c r="K16147" s="194"/>
      <c r="L16147" s="195"/>
      <c r="M16147" s="196"/>
      <c r="N16147" s="197"/>
      <c r="O16147" s="197"/>
      <c r="P16147" s="231"/>
    </row>
    <row r="16148" spans="2:16">
      <c r="B16148" s="351"/>
      <c r="C16148" s="435"/>
      <c r="D16148" s="399"/>
      <c r="E16148" s="400"/>
      <c r="G16148" s="401"/>
      <c r="H16148" s="401"/>
      <c r="I16148" s="401"/>
      <c r="J16148" s="194"/>
      <c r="K16148" s="194"/>
      <c r="L16148" s="195"/>
      <c r="M16148" s="196"/>
      <c r="N16148" s="197"/>
      <c r="O16148" s="197"/>
      <c r="P16148" s="231"/>
    </row>
    <row r="16149" spans="2:16">
      <c r="B16149" s="351"/>
      <c r="C16149" s="435"/>
      <c r="D16149" s="399"/>
      <c r="E16149" s="400"/>
      <c r="G16149" s="401"/>
      <c r="H16149" s="401"/>
      <c r="I16149" s="401"/>
      <c r="J16149" s="194"/>
      <c r="K16149" s="194"/>
      <c r="L16149" s="195"/>
      <c r="M16149" s="196"/>
      <c r="N16149" s="197"/>
      <c r="O16149" s="197"/>
      <c r="P16149" s="231"/>
    </row>
    <row r="16150" spans="2:16">
      <c r="B16150" s="351"/>
      <c r="C16150" s="435"/>
      <c r="D16150" s="399"/>
      <c r="E16150" s="400"/>
      <c r="G16150" s="401"/>
      <c r="H16150" s="401"/>
      <c r="I16150" s="401"/>
      <c r="J16150" s="194"/>
      <c r="K16150" s="194"/>
      <c r="L16150" s="195"/>
      <c r="M16150" s="196"/>
      <c r="N16150" s="197"/>
      <c r="O16150" s="197"/>
      <c r="P16150" s="231"/>
    </row>
    <row r="16151" spans="2:16">
      <c r="B16151" s="351"/>
      <c r="C16151" s="435"/>
      <c r="D16151" s="399"/>
      <c r="E16151" s="400"/>
      <c r="G16151" s="401"/>
      <c r="H16151" s="401"/>
      <c r="I16151" s="401"/>
      <c r="J16151" s="194"/>
      <c r="K16151" s="194"/>
      <c r="L16151" s="195"/>
      <c r="M16151" s="196"/>
      <c r="N16151" s="197"/>
      <c r="O16151" s="197"/>
      <c r="P16151" s="231"/>
    </row>
    <row r="16152" spans="2:16">
      <c r="B16152" s="351"/>
      <c r="C16152" s="435"/>
      <c r="D16152" s="399"/>
      <c r="E16152" s="400"/>
      <c r="G16152" s="401"/>
      <c r="H16152" s="401"/>
      <c r="I16152" s="401"/>
      <c r="J16152" s="194"/>
      <c r="K16152" s="194"/>
      <c r="L16152" s="195"/>
      <c r="M16152" s="196"/>
      <c r="N16152" s="197"/>
      <c r="O16152" s="197"/>
      <c r="P16152" s="231"/>
    </row>
    <row r="16153" spans="2:16">
      <c r="B16153" s="351"/>
      <c r="C16153" s="435"/>
      <c r="D16153" s="399"/>
      <c r="E16153" s="400"/>
      <c r="G16153" s="401"/>
      <c r="H16153" s="401"/>
      <c r="I16153" s="401"/>
      <c r="J16153" s="194"/>
      <c r="K16153" s="194"/>
      <c r="L16153" s="195"/>
      <c r="M16153" s="196"/>
      <c r="N16153" s="197"/>
      <c r="O16153" s="197"/>
      <c r="P16153" s="231"/>
    </row>
    <row r="16154" spans="2:16">
      <c r="B16154" s="351"/>
      <c r="C16154" s="435"/>
      <c r="D16154" s="399"/>
      <c r="E16154" s="400"/>
      <c r="G16154" s="401"/>
      <c r="H16154" s="401"/>
      <c r="I16154" s="401"/>
      <c r="J16154" s="194"/>
      <c r="K16154" s="194"/>
      <c r="L16154" s="195"/>
      <c r="M16154" s="196"/>
      <c r="N16154" s="197"/>
      <c r="O16154" s="197"/>
      <c r="P16154" s="231"/>
    </row>
    <row r="16155" spans="2:16">
      <c r="B16155" s="351"/>
      <c r="C16155" s="435"/>
      <c r="D16155" s="399"/>
      <c r="E16155" s="400"/>
      <c r="G16155" s="401"/>
      <c r="H16155" s="401"/>
      <c r="I16155" s="401"/>
      <c r="J16155" s="194"/>
      <c r="K16155" s="194"/>
      <c r="L16155" s="195"/>
      <c r="M16155" s="196"/>
      <c r="N16155" s="197"/>
      <c r="O16155" s="197"/>
      <c r="P16155" s="231"/>
    </row>
    <row r="16156" spans="2:16">
      <c r="B16156" s="351"/>
      <c r="C16156" s="435"/>
      <c r="D16156" s="399"/>
      <c r="E16156" s="400"/>
      <c r="G16156" s="401"/>
      <c r="H16156" s="401"/>
      <c r="I16156" s="401"/>
      <c r="J16156" s="194"/>
      <c r="K16156" s="194"/>
      <c r="L16156" s="195"/>
      <c r="M16156" s="196"/>
      <c r="N16156" s="197"/>
      <c r="O16156" s="197"/>
      <c r="P16156" s="231"/>
    </row>
    <row r="16157" spans="2:16">
      <c r="B16157" s="351"/>
      <c r="C16157" s="435"/>
      <c r="D16157" s="399"/>
      <c r="E16157" s="400"/>
      <c r="G16157" s="401"/>
      <c r="H16157" s="401"/>
      <c r="I16157" s="401"/>
      <c r="J16157" s="194"/>
      <c r="K16157" s="194"/>
      <c r="L16157" s="195"/>
      <c r="M16157" s="196"/>
      <c r="N16157" s="197"/>
      <c r="O16157" s="197"/>
      <c r="P16157" s="231"/>
    </row>
    <row r="16158" spans="2:16">
      <c r="B16158" s="351"/>
      <c r="C16158" s="435"/>
      <c r="D16158" s="399"/>
      <c r="E16158" s="400"/>
      <c r="G16158" s="401"/>
      <c r="H16158" s="401"/>
      <c r="I16158" s="401"/>
      <c r="J16158" s="194"/>
      <c r="K16158" s="194"/>
      <c r="L16158" s="195"/>
      <c r="M16158" s="196"/>
      <c r="N16158" s="197"/>
      <c r="O16158" s="197"/>
      <c r="P16158" s="231"/>
    </row>
    <row r="16159" spans="2:16">
      <c r="B16159" s="351"/>
      <c r="C16159" s="435"/>
      <c r="D16159" s="399"/>
      <c r="E16159" s="400"/>
      <c r="G16159" s="401"/>
      <c r="H16159" s="401"/>
      <c r="I16159" s="401"/>
      <c r="J16159" s="194"/>
      <c r="K16159" s="194"/>
      <c r="L16159" s="195"/>
      <c r="M16159" s="196"/>
      <c r="N16159" s="197"/>
      <c r="O16159" s="197"/>
      <c r="P16159" s="231"/>
    </row>
    <row r="16160" spans="2:16">
      <c r="B16160" s="351"/>
      <c r="C16160" s="435"/>
      <c r="D16160" s="399"/>
      <c r="E16160" s="400"/>
      <c r="G16160" s="401"/>
      <c r="H16160" s="401"/>
      <c r="I16160" s="401"/>
      <c r="J16160" s="194"/>
      <c r="K16160" s="194"/>
      <c r="L16160" s="195"/>
      <c r="M16160" s="196"/>
      <c r="N16160" s="197"/>
      <c r="O16160" s="197"/>
      <c r="P16160" s="231"/>
    </row>
    <row r="16161" spans="2:16">
      <c r="B16161" s="351"/>
      <c r="C16161" s="435"/>
      <c r="D16161" s="399"/>
      <c r="E16161" s="400"/>
      <c r="G16161" s="401"/>
      <c r="H16161" s="401"/>
      <c r="I16161" s="401"/>
      <c r="J16161" s="194"/>
      <c r="K16161" s="194"/>
      <c r="L16161" s="195"/>
      <c r="M16161" s="196"/>
      <c r="N16161" s="197"/>
      <c r="O16161" s="197"/>
      <c r="P16161" s="231"/>
    </row>
    <row r="16162" spans="2:16">
      <c r="B16162" s="351"/>
      <c r="C16162" s="435"/>
      <c r="D16162" s="399"/>
      <c r="E16162" s="400"/>
      <c r="G16162" s="401"/>
      <c r="H16162" s="401"/>
      <c r="I16162" s="401"/>
      <c r="J16162" s="194"/>
      <c r="K16162" s="194"/>
      <c r="L16162" s="195"/>
      <c r="M16162" s="196"/>
      <c r="N16162" s="197"/>
      <c r="O16162" s="197"/>
      <c r="P16162" s="231"/>
    </row>
    <row r="16163" spans="2:16">
      <c r="B16163" s="351"/>
      <c r="C16163" s="435"/>
      <c r="D16163" s="399"/>
      <c r="E16163" s="400"/>
      <c r="G16163" s="401"/>
      <c r="H16163" s="401"/>
      <c r="I16163" s="401"/>
      <c r="J16163" s="194"/>
      <c r="K16163" s="194"/>
      <c r="L16163" s="195"/>
      <c r="M16163" s="196"/>
      <c r="N16163" s="197"/>
      <c r="O16163" s="197"/>
      <c r="P16163" s="231"/>
    </row>
    <row r="16164" spans="2:16">
      <c r="B16164" s="351"/>
      <c r="C16164" s="435"/>
      <c r="D16164" s="399"/>
      <c r="E16164" s="400"/>
      <c r="G16164" s="401"/>
      <c r="H16164" s="401"/>
      <c r="I16164" s="401"/>
      <c r="J16164" s="194"/>
      <c r="K16164" s="194"/>
      <c r="L16164" s="195"/>
      <c r="M16164" s="196"/>
      <c r="N16164" s="197"/>
      <c r="O16164" s="197"/>
      <c r="P16164" s="231"/>
    </row>
    <row r="16165" spans="2:16">
      <c r="B16165" s="351"/>
      <c r="C16165" s="435"/>
      <c r="D16165" s="399"/>
      <c r="E16165" s="400"/>
      <c r="G16165" s="401"/>
      <c r="H16165" s="401"/>
      <c r="I16165" s="401"/>
      <c r="J16165" s="194"/>
      <c r="K16165" s="194"/>
      <c r="L16165" s="195"/>
      <c r="M16165" s="196"/>
      <c r="N16165" s="197"/>
      <c r="O16165" s="197"/>
      <c r="P16165" s="231"/>
    </row>
    <row r="16166" spans="2:16">
      <c r="B16166" s="351"/>
      <c r="C16166" s="435"/>
      <c r="D16166" s="399"/>
      <c r="E16166" s="400"/>
      <c r="G16166" s="401"/>
      <c r="H16166" s="401"/>
      <c r="I16166" s="401"/>
      <c r="J16166" s="194"/>
      <c r="K16166" s="194"/>
      <c r="L16166" s="195"/>
      <c r="M16166" s="196"/>
      <c r="N16166" s="197"/>
      <c r="O16166" s="197"/>
      <c r="P16166" s="231"/>
    </row>
    <row r="16167" spans="2:16">
      <c r="B16167" s="351"/>
      <c r="C16167" s="435"/>
      <c r="D16167" s="399"/>
      <c r="E16167" s="400"/>
      <c r="G16167" s="401"/>
      <c r="H16167" s="401"/>
      <c r="I16167" s="401"/>
      <c r="J16167" s="194"/>
      <c r="K16167" s="194"/>
      <c r="L16167" s="195"/>
      <c r="M16167" s="196"/>
      <c r="N16167" s="197"/>
      <c r="O16167" s="197"/>
      <c r="P16167" s="231"/>
    </row>
    <row r="16168" spans="2:16">
      <c r="B16168" s="351"/>
      <c r="C16168" s="435"/>
      <c r="D16168" s="399"/>
      <c r="E16168" s="400"/>
      <c r="G16168" s="401"/>
      <c r="H16168" s="401"/>
      <c r="I16168" s="401"/>
      <c r="J16168" s="194"/>
      <c r="K16168" s="194"/>
      <c r="L16168" s="195"/>
      <c r="M16168" s="196"/>
      <c r="N16168" s="197"/>
      <c r="O16168" s="197"/>
      <c r="P16168" s="231"/>
    </row>
    <row r="16169" spans="2:16">
      <c r="B16169" s="351"/>
      <c r="C16169" s="435"/>
      <c r="D16169" s="399"/>
      <c r="E16169" s="400"/>
      <c r="G16169" s="401"/>
      <c r="H16169" s="401"/>
      <c r="I16169" s="401"/>
      <c r="J16169" s="194"/>
      <c r="K16169" s="194"/>
      <c r="L16169" s="195"/>
      <c r="M16169" s="196"/>
      <c r="N16169" s="197"/>
      <c r="O16169" s="197"/>
      <c r="P16169" s="231"/>
    </row>
    <row r="16170" spans="2:16">
      <c r="B16170" s="351"/>
      <c r="C16170" s="435"/>
      <c r="D16170" s="399"/>
      <c r="E16170" s="400"/>
      <c r="G16170" s="401"/>
      <c r="H16170" s="401"/>
      <c r="I16170" s="401"/>
      <c r="J16170" s="194"/>
      <c r="K16170" s="194"/>
      <c r="L16170" s="195"/>
      <c r="M16170" s="196"/>
      <c r="N16170" s="197"/>
      <c r="O16170" s="197"/>
      <c r="P16170" s="231"/>
    </row>
    <row r="16171" spans="2:16">
      <c r="B16171" s="351"/>
      <c r="C16171" s="435"/>
      <c r="D16171" s="399"/>
      <c r="E16171" s="400"/>
      <c r="G16171" s="401"/>
      <c r="H16171" s="401"/>
      <c r="I16171" s="401"/>
      <c r="J16171" s="194"/>
      <c r="K16171" s="194"/>
      <c r="L16171" s="195"/>
      <c r="M16171" s="196"/>
      <c r="N16171" s="197"/>
      <c r="O16171" s="197"/>
      <c r="P16171" s="231"/>
    </row>
    <row r="16172" spans="2:16">
      <c r="B16172" s="351"/>
      <c r="C16172" s="435"/>
      <c r="D16172" s="399"/>
      <c r="E16172" s="400"/>
      <c r="G16172" s="401"/>
      <c r="H16172" s="401"/>
      <c r="I16172" s="401"/>
      <c r="J16172" s="194"/>
      <c r="K16172" s="194"/>
      <c r="L16172" s="195"/>
      <c r="M16172" s="196"/>
      <c r="N16172" s="197"/>
      <c r="O16172" s="197"/>
      <c r="P16172" s="231"/>
    </row>
    <row r="16173" spans="2:16">
      <c r="B16173" s="351"/>
      <c r="C16173" s="435"/>
      <c r="D16173" s="399"/>
      <c r="E16173" s="400"/>
      <c r="G16173" s="401"/>
      <c r="H16173" s="401"/>
      <c r="I16173" s="401"/>
      <c r="J16173" s="194"/>
      <c r="K16173" s="194"/>
      <c r="L16173" s="195"/>
      <c r="M16173" s="196"/>
      <c r="N16173" s="197"/>
      <c r="O16173" s="197"/>
      <c r="P16173" s="231"/>
    </row>
    <row r="16174" spans="2:16">
      <c r="B16174" s="351"/>
      <c r="C16174" s="435"/>
      <c r="D16174" s="399"/>
      <c r="E16174" s="400"/>
      <c r="G16174" s="401"/>
      <c r="H16174" s="401"/>
      <c r="I16174" s="401"/>
      <c r="J16174" s="194"/>
      <c r="K16174" s="194"/>
      <c r="L16174" s="195"/>
      <c r="M16174" s="196"/>
      <c r="N16174" s="197"/>
      <c r="O16174" s="197"/>
      <c r="P16174" s="231"/>
    </row>
    <row r="16175" spans="2:16">
      <c r="B16175" s="351"/>
      <c r="C16175" s="435"/>
      <c r="D16175" s="399"/>
      <c r="E16175" s="400"/>
      <c r="G16175" s="401"/>
      <c r="H16175" s="401"/>
      <c r="I16175" s="401"/>
      <c r="J16175" s="194"/>
      <c r="K16175" s="194"/>
      <c r="L16175" s="195"/>
      <c r="M16175" s="196"/>
      <c r="N16175" s="197"/>
      <c r="O16175" s="197"/>
      <c r="P16175" s="231"/>
    </row>
    <row r="16176" spans="2:16">
      <c r="B16176" s="351"/>
      <c r="C16176" s="435"/>
      <c r="D16176" s="399"/>
      <c r="E16176" s="400"/>
      <c r="G16176" s="401"/>
      <c r="H16176" s="401"/>
      <c r="I16176" s="401"/>
      <c r="J16176" s="194"/>
      <c r="K16176" s="194"/>
      <c r="L16176" s="195"/>
      <c r="M16176" s="196"/>
      <c r="N16176" s="197"/>
      <c r="O16176" s="197"/>
      <c r="P16176" s="231"/>
    </row>
    <row r="16177" spans="2:16">
      <c r="B16177" s="351"/>
      <c r="C16177" s="435"/>
      <c r="D16177" s="399"/>
      <c r="E16177" s="400"/>
      <c r="G16177" s="401"/>
      <c r="H16177" s="401"/>
      <c r="I16177" s="401"/>
      <c r="J16177" s="194"/>
      <c r="K16177" s="194"/>
      <c r="L16177" s="195"/>
      <c r="M16177" s="196"/>
      <c r="N16177" s="197"/>
      <c r="O16177" s="197"/>
      <c r="P16177" s="231"/>
    </row>
    <row r="16178" spans="2:16">
      <c r="B16178" s="351"/>
      <c r="C16178" s="435"/>
      <c r="D16178" s="399"/>
      <c r="E16178" s="400"/>
      <c r="G16178" s="401"/>
      <c r="H16178" s="401"/>
      <c r="I16178" s="401"/>
      <c r="J16178" s="194"/>
      <c r="K16178" s="194"/>
      <c r="L16178" s="195"/>
      <c r="M16178" s="196"/>
      <c r="N16178" s="197"/>
      <c r="O16178" s="197"/>
      <c r="P16178" s="231"/>
    </row>
    <row r="16179" spans="2:16">
      <c r="B16179" s="351"/>
      <c r="C16179" s="435"/>
      <c r="D16179" s="399"/>
      <c r="E16179" s="400"/>
      <c r="G16179" s="401"/>
      <c r="H16179" s="401"/>
      <c r="I16179" s="401"/>
      <c r="J16179" s="194"/>
      <c r="K16179" s="194"/>
      <c r="L16179" s="195"/>
      <c r="M16179" s="196"/>
      <c r="N16179" s="197"/>
      <c r="O16179" s="197"/>
      <c r="P16179" s="231"/>
    </row>
    <row r="16180" spans="2:16">
      <c r="B16180" s="351"/>
      <c r="C16180" s="435"/>
      <c r="D16180" s="399"/>
      <c r="E16180" s="400"/>
      <c r="G16180" s="401"/>
      <c r="H16180" s="401"/>
      <c r="I16180" s="401"/>
      <c r="J16180" s="194"/>
      <c r="K16180" s="194"/>
      <c r="L16180" s="195"/>
      <c r="M16180" s="196"/>
      <c r="N16180" s="197"/>
      <c r="O16180" s="197"/>
      <c r="P16180" s="231"/>
    </row>
    <row r="16181" spans="2:16">
      <c r="B16181" s="351"/>
      <c r="C16181" s="435"/>
      <c r="D16181" s="399"/>
      <c r="E16181" s="400"/>
      <c r="G16181" s="401"/>
      <c r="H16181" s="401"/>
      <c r="I16181" s="401"/>
      <c r="J16181" s="194"/>
      <c r="K16181" s="194"/>
      <c r="L16181" s="195"/>
      <c r="M16181" s="196"/>
      <c r="N16181" s="197"/>
      <c r="O16181" s="197"/>
      <c r="P16181" s="231"/>
    </row>
    <row r="16182" spans="2:16">
      <c r="B16182" s="351"/>
      <c r="C16182" s="435"/>
      <c r="D16182" s="399"/>
      <c r="E16182" s="400"/>
      <c r="G16182" s="401"/>
      <c r="H16182" s="401"/>
      <c r="I16182" s="401"/>
      <c r="J16182" s="194"/>
      <c r="K16182" s="194"/>
      <c r="L16182" s="195"/>
      <c r="M16182" s="196"/>
      <c r="N16182" s="197"/>
      <c r="O16182" s="197"/>
      <c r="P16182" s="231"/>
    </row>
    <row r="16183" spans="2:16">
      <c r="B16183" s="351"/>
      <c r="C16183" s="435"/>
      <c r="D16183" s="399"/>
      <c r="E16183" s="400"/>
      <c r="G16183" s="401"/>
      <c r="H16183" s="401"/>
      <c r="I16183" s="401"/>
      <c r="J16183" s="194"/>
      <c r="K16183" s="194"/>
      <c r="L16183" s="195"/>
      <c r="M16183" s="196"/>
      <c r="N16183" s="197"/>
      <c r="O16183" s="197"/>
      <c r="P16183" s="231"/>
    </row>
    <row r="16184" spans="2:16">
      <c r="B16184" s="351"/>
      <c r="C16184" s="435"/>
      <c r="D16184" s="399"/>
      <c r="E16184" s="400"/>
      <c r="G16184" s="401"/>
      <c r="H16184" s="401"/>
      <c r="I16184" s="401"/>
      <c r="J16184" s="194"/>
      <c r="K16184" s="194"/>
      <c r="L16184" s="195"/>
      <c r="M16184" s="196"/>
      <c r="N16184" s="197"/>
      <c r="O16184" s="197"/>
      <c r="P16184" s="231"/>
    </row>
    <row r="16185" spans="2:16">
      <c r="B16185" s="351"/>
      <c r="C16185" s="435"/>
      <c r="D16185" s="399"/>
      <c r="E16185" s="400"/>
      <c r="G16185" s="401"/>
      <c r="H16185" s="401"/>
      <c r="I16185" s="401"/>
      <c r="J16185" s="194"/>
      <c r="K16185" s="194"/>
      <c r="L16185" s="195"/>
      <c r="M16185" s="196"/>
      <c r="N16185" s="197"/>
      <c r="O16185" s="197"/>
      <c r="P16185" s="231"/>
    </row>
    <row r="16186" spans="2:16">
      <c r="B16186" s="351"/>
      <c r="C16186" s="435"/>
      <c r="D16186" s="399"/>
      <c r="E16186" s="400"/>
      <c r="G16186" s="401"/>
      <c r="H16186" s="401"/>
      <c r="I16186" s="401"/>
      <c r="J16186" s="194"/>
      <c r="K16186" s="194"/>
      <c r="L16186" s="195"/>
      <c r="M16186" s="196"/>
      <c r="N16186" s="197"/>
      <c r="O16186" s="197"/>
      <c r="P16186" s="231"/>
    </row>
    <row r="16187" spans="2:16">
      <c r="B16187" s="402"/>
      <c r="C16187" s="436"/>
      <c r="D16187" s="404"/>
      <c r="E16187" s="405"/>
      <c r="G16187" s="406"/>
      <c r="H16187" s="406"/>
      <c r="I16187" s="406"/>
      <c r="J16187" s="194"/>
      <c r="K16187" s="194"/>
      <c r="L16187" s="195"/>
      <c r="M16187" s="196"/>
      <c r="N16187" s="197"/>
      <c r="O16187" s="197"/>
      <c r="P16187" s="221"/>
    </row>
    <row r="16188" spans="2:16">
      <c r="B16188" s="351"/>
      <c r="C16188" s="435"/>
      <c r="D16188" s="399"/>
      <c r="E16188" s="400"/>
      <c r="G16188" s="401"/>
      <c r="H16188" s="401"/>
      <c r="I16188" s="401"/>
      <c r="J16188" s="194"/>
      <c r="K16188" s="194"/>
      <c r="L16188" s="195"/>
      <c r="M16188" s="196"/>
      <c r="N16188" s="197"/>
      <c r="O16188" s="197"/>
      <c r="P16188" s="231"/>
    </row>
    <row r="16189" spans="2:16">
      <c r="B16189" s="351"/>
      <c r="C16189" s="435"/>
      <c r="D16189" s="399"/>
      <c r="E16189" s="400"/>
      <c r="G16189" s="401"/>
      <c r="H16189" s="401"/>
      <c r="I16189" s="401"/>
      <c r="J16189" s="194"/>
      <c r="K16189" s="194"/>
      <c r="L16189" s="195"/>
      <c r="M16189" s="196"/>
      <c r="N16189" s="197"/>
      <c r="O16189" s="197"/>
      <c r="P16189" s="231"/>
    </row>
    <row r="16190" spans="2:16">
      <c r="B16190" s="351"/>
      <c r="C16190" s="435"/>
      <c r="D16190" s="399"/>
      <c r="E16190" s="400"/>
      <c r="G16190" s="401"/>
      <c r="H16190" s="401"/>
      <c r="I16190" s="401"/>
      <c r="J16190" s="194"/>
      <c r="K16190" s="194"/>
      <c r="L16190" s="195"/>
      <c r="M16190" s="196"/>
      <c r="N16190" s="197"/>
      <c r="O16190" s="197"/>
      <c r="P16190" s="231"/>
    </row>
    <row r="16191" spans="2:16">
      <c r="B16191" s="351"/>
      <c r="C16191" s="435"/>
      <c r="D16191" s="399"/>
      <c r="E16191" s="400"/>
      <c r="G16191" s="401"/>
      <c r="H16191" s="401"/>
      <c r="I16191" s="401"/>
      <c r="J16191" s="194"/>
      <c r="K16191" s="194"/>
      <c r="L16191" s="195"/>
      <c r="M16191" s="196"/>
      <c r="N16191" s="197"/>
      <c r="O16191" s="197"/>
      <c r="P16191" s="231"/>
    </row>
    <row r="16192" spans="2:16">
      <c r="B16192" s="351"/>
      <c r="C16192" s="435"/>
      <c r="D16192" s="399"/>
      <c r="E16192" s="400"/>
      <c r="G16192" s="401"/>
      <c r="H16192" s="401"/>
      <c r="I16192" s="401"/>
      <c r="J16192" s="194"/>
      <c r="K16192" s="194"/>
      <c r="L16192" s="195"/>
      <c r="M16192" s="196"/>
      <c r="N16192" s="197"/>
      <c r="O16192" s="197"/>
      <c r="P16192" s="231"/>
    </row>
    <row r="16193" spans="2:16">
      <c r="B16193" s="351"/>
      <c r="C16193" s="435"/>
      <c r="D16193" s="399"/>
      <c r="E16193" s="400"/>
      <c r="G16193" s="401"/>
      <c r="H16193" s="401"/>
      <c r="I16193" s="401"/>
      <c r="J16193" s="194"/>
      <c r="K16193" s="194"/>
      <c r="L16193" s="195"/>
      <c r="M16193" s="196"/>
      <c r="N16193" s="197"/>
      <c r="O16193" s="197"/>
      <c r="P16193" s="231"/>
    </row>
    <row r="16194" spans="2:16">
      <c r="B16194" s="351"/>
      <c r="C16194" s="435"/>
      <c r="D16194" s="399"/>
      <c r="E16194" s="400"/>
      <c r="G16194" s="401"/>
      <c r="H16194" s="401"/>
      <c r="I16194" s="401"/>
      <c r="J16194" s="194"/>
      <c r="K16194" s="194"/>
      <c r="L16194" s="195"/>
      <c r="M16194" s="196"/>
      <c r="N16194" s="197"/>
      <c r="O16194" s="197"/>
      <c r="P16194" s="231"/>
    </row>
    <row r="16195" spans="2:16">
      <c r="B16195" s="351"/>
      <c r="C16195" s="435"/>
      <c r="D16195" s="399"/>
      <c r="E16195" s="400"/>
      <c r="G16195" s="401"/>
      <c r="H16195" s="401"/>
      <c r="I16195" s="401"/>
      <c r="J16195" s="194"/>
      <c r="K16195" s="194"/>
      <c r="L16195" s="195"/>
      <c r="M16195" s="196"/>
      <c r="N16195" s="197"/>
      <c r="O16195" s="197"/>
      <c r="P16195" s="231"/>
    </row>
    <row r="16196" spans="2:16">
      <c r="B16196" s="351"/>
      <c r="C16196" s="435"/>
      <c r="D16196" s="399"/>
      <c r="E16196" s="400"/>
      <c r="G16196" s="401"/>
      <c r="H16196" s="401"/>
      <c r="I16196" s="401"/>
      <c r="J16196" s="194"/>
      <c r="K16196" s="194"/>
      <c r="L16196" s="195"/>
      <c r="M16196" s="196"/>
      <c r="N16196" s="197"/>
      <c r="O16196" s="197"/>
      <c r="P16196" s="231"/>
    </row>
    <row r="16197" spans="2:16">
      <c r="B16197" s="351"/>
      <c r="C16197" s="435"/>
      <c r="D16197" s="399"/>
      <c r="E16197" s="400"/>
      <c r="G16197" s="401"/>
      <c r="H16197" s="401"/>
      <c r="I16197" s="401"/>
      <c r="J16197" s="194"/>
      <c r="K16197" s="194"/>
      <c r="L16197" s="195"/>
      <c r="M16197" s="196"/>
      <c r="N16197" s="197"/>
      <c r="O16197" s="197"/>
      <c r="P16197" s="231"/>
    </row>
    <row r="16198" spans="2:16">
      <c r="B16198" s="351"/>
      <c r="C16198" s="435"/>
      <c r="D16198" s="399"/>
      <c r="E16198" s="400"/>
      <c r="G16198" s="401"/>
      <c r="H16198" s="401"/>
      <c r="I16198" s="401"/>
      <c r="J16198" s="194"/>
      <c r="K16198" s="194"/>
      <c r="L16198" s="195"/>
      <c r="M16198" s="196"/>
      <c r="N16198" s="197"/>
      <c r="O16198" s="197"/>
      <c r="P16198" s="231"/>
    </row>
    <row r="16199" spans="2:16">
      <c r="B16199" s="351"/>
      <c r="C16199" s="435"/>
      <c r="D16199" s="399"/>
      <c r="E16199" s="400"/>
      <c r="G16199" s="401"/>
      <c r="H16199" s="401"/>
      <c r="I16199" s="401"/>
      <c r="J16199" s="194"/>
      <c r="K16199" s="194"/>
      <c r="L16199" s="195"/>
      <c r="M16199" s="196"/>
      <c r="N16199" s="197"/>
      <c r="O16199" s="197"/>
      <c r="P16199" s="231"/>
    </row>
    <row r="16200" spans="2:16">
      <c r="B16200" s="351"/>
      <c r="C16200" s="435"/>
      <c r="D16200" s="399"/>
      <c r="E16200" s="400"/>
      <c r="G16200" s="401"/>
      <c r="H16200" s="401"/>
      <c r="I16200" s="401"/>
      <c r="J16200" s="194"/>
      <c r="K16200" s="194"/>
      <c r="L16200" s="195"/>
      <c r="M16200" s="196"/>
      <c r="N16200" s="197"/>
      <c r="O16200" s="197"/>
      <c r="P16200" s="231"/>
    </row>
    <row r="16201" spans="2:16">
      <c r="B16201" s="351"/>
      <c r="C16201" s="435"/>
      <c r="D16201" s="399"/>
      <c r="E16201" s="400"/>
      <c r="G16201" s="401"/>
      <c r="H16201" s="401"/>
      <c r="I16201" s="401"/>
      <c r="J16201" s="194"/>
      <c r="K16201" s="194"/>
      <c r="L16201" s="195"/>
      <c r="M16201" s="196"/>
      <c r="N16201" s="197"/>
      <c r="O16201" s="197"/>
      <c r="P16201" s="231"/>
    </row>
    <row r="16202" spans="2:16">
      <c r="B16202" s="351"/>
      <c r="C16202" s="435"/>
      <c r="D16202" s="399"/>
      <c r="E16202" s="400"/>
      <c r="G16202" s="401"/>
      <c r="H16202" s="401"/>
      <c r="I16202" s="401"/>
      <c r="J16202" s="194"/>
      <c r="K16202" s="194"/>
      <c r="L16202" s="195"/>
      <c r="M16202" s="196"/>
      <c r="N16202" s="197"/>
      <c r="O16202" s="197"/>
      <c r="P16202" s="231"/>
    </row>
    <row r="16203" spans="2:16">
      <c r="B16203" s="351"/>
      <c r="C16203" s="435"/>
      <c r="D16203" s="399"/>
      <c r="E16203" s="400"/>
      <c r="G16203" s="401"/>
      <c r="H16203" s="401"/>
      <c r="I16203" s="401"/>
      <c r="J16203" s="194"/>
      <c r="K16203" s="194"/>
      <c r="L16203" s="195"/>
      <c r="M16203" s="196"/>
      <c r="N16203" s="197"/>
      <c r="O16203" s="197"/>
      <c r="P16203" s="231"/>
    </row>
    <row r="16204" spans="2:16">
      <c r="B16204" s="351"/>
      <c r="C16204" s="435"/>
      <c r="D16204" s="399"/>
      <c r="E16204" s="400"/>
      <c r="G16204" s="401"/>
      <c r="H16204" s="401"/>
      <c r="I16204" s="401"/>
      <c r="J16204" s="194"/>
      <c r="K16204" s="194"/>
      <c r="L16204" s="195"/>
      <c r="M16204" s="196"/>
      <c r="N16204" s="197"/>
      <c r="O16204" s="197"/>
      <c r="P16204" s="231"/>
    </row>
    <row r="16205" spans="2:16">
      <c r="B16205" s="351"/>
      <c r="C16205" s="435"/>
      <c r="D16205" s="399"/>
      <c r="E16205" s="400"/>
      <c r="G16205" s="401"/>
      <c r="H16205" s="401"/>
      <c r="I16205" s="401"/>
      <c r="J16205" s="194"/>
      <c r="K16205" s="194"/>
      <c r="L16205" s="195"/>
      <c r="M16205" s="196"/>
      <c r="N16205" s="197"/>
      <c r="O16205" s="197"/>
      <c r="P16205" s="231"/>
    </row>
    <row r="16206" spans="2:16">
      <c r="B16206" s="351"/>
      <c r="C16206" s="435"/>
      <c r="D16206" s="399"/>
      <c r="E16206" s="400"/>
      <c r="G16206" s="401"/>
      <c r="H16206" s="401"/>
      <c r="I16206" s="401"/>
      <c r="J16206" s="194"/>
      <c r="K16206" s="194"/>
      <c r="L16206" s="195"/>
      <c r="M16206" s="196"/>
      <c r="N16206" s="197"/>
      <c r="O16206" s="197"/>
      <c r="P16206" s="231"/>
    </row>
    <row r="16207" spans="2:16">
      <c r="B16207" s="351"/>
      <c r="C16207" s="435"/>
      <c r="D16207" s="399"/>
      <c r="E16207" s="400"/>
      <c r="G16207" s="401"/>
      <c r="H16207" s="401"/>
      <c r="I16207" s="401"/>
      <c r="J16207" s="194"/>
      <c r="K16207" s="194"/>
      <c r="L16207" s="195"/>
      <c r="M16207" s="196"/>
      <c r="N16207" s="197"/>
      <c r="O16207" s="197"/>
      <c r="P16207" s="231"/>
    </row>
    <row r="16208" spans="2:16">
      <c r="B16208" s="351"/>
      <c r="C16208" s="435"/>
      <c r="D16208" s="399"/>
      <c r="E16208" s="400"/>
      <c r="G16208" s="401"/>
      <c r="H16208" s="401"/>
      <c r="I16208" s="401"/>
      <c r="J16208" s="194"/>
      <c r="K16208" s="194"/>
      <c r="L16208" s="195"/>
      <c r="M16208" s="196"/>
      <c r="N16208" s="197"/>
      <c r="O16208" s="197"/>
      <c r="P16208" s="231"/>
    </row>
    <row r="16209" spans="2:16">
      <c r="B16209" s="351"/>
      <c r="C16209" s="435"/>
      <c r="D16209" s="399"/>
      <c r="E16209" s="400"/>
      <c r="G16209" s="401"/>
      <c r="H16209" s="401"/>
      <c r="I16209" s="401"/>
      <c r="J16209" s="194"/>
      <c r="K16209" s="194"/>
      <c r="L16209" s="195"/>
      <c r="M16209" s="196"/>
      <c r="N16209" s="197"/>
      <c r="O16209" s="197"/>
      <c r="P16209" s="231"/>
    </row>
    <row r="16210" spans="2:16">
      <c r="B16210" s="351"/>
      <c r="C16210" s="435"/>
      <c r="D16210" s="399"/>
      <c r="E16210" s="400"/>
      <c r="G16210" s="401"/>
      <c r="H16210" s="401"/>
      <c r="I16210" s="401"/>
      <c r="J16210" s="194"/>
      <c r="K16210" s="194"/>
      <c r="L16210" s="195"/>
      <c r="M16210" s="196"/>
      <c r="N16210" s="197"/>
      <c r="O16210" s="197"/>
      <c r="P16210" s="231"/>
    </row>
    <row r="16211" spans="2:16">
      <c r="B16211" s="351"/>
      <c r="C16211" s="435"/>
      <c r="D16211" s="399"/>
      <c r="E16211" s="400"/>
      <c r="G16211" s="401"/>
      <c r="H16211" s="401"/>
      <c r="I16211" s="401"/>
      <c r="J16211" s="194"/>
      <c r="K16211" s="194"/>
      <c r="L16211" s="195"/>
      <c r="M16211" s="196"/>
      <c r="N16211" s="197"/>
      <c r="O16211" s="197"/>
      <c r="P16211" s="231"/>
    </row>
    <row r="16212" spans="2:16">
      <c r="B16212" s="351"/>
      <c r="C16212" s="435"/>
      <c r="D16212" s="399"/>
      <c r="E16212" s="400"/>
      <c r="G16212" s="401"/>
      <c r="H16212" s="401"/>
      <c r="I16212" s="401"/>
      <c r="J16212" s="194"/>
      <c r="K16212" s="194"/>
      <c r="L16212" s="195"/>
      <c r="M16212" s="196"/>
      <c r="N16212" s="197"/>
      <c r="O16212" s="197"/>
      <c r="P16212" s="231"/>
    </row>
    <row r="16213" spans="2:16">
      <c r="B16213" s="351"/>
      <c r="C16213" s="435"/>
      <c r="D16213" s="399"/>
      <c r="E16213" s="400"/>
      <c r="G16213" s="401"/>
      <c r="H16213" s="401"/>
      <c r="I16213" s="401"/>
      <c r="J16213" s="194"/>
      <c r="K16213" s="194"/>
      <c r="L16213" s="195"/>
      <c r="M16213" s="196"/>
      <c r="N16213" s="197"/>
      <c r="O16213" s="197"/>
      <c r="P16213" s="231"/>
    </row>
    <row r="16214" spans="2:16">
      <c r="B16214" s="351"/>
      <c r="C16214" s="435"/>
      <c r="D16214" s="399"/>
      <c r="E16214" s="400"/>
      <c r="G16214" s="401"/>
      <c r="H16214" s="401"/>
      <c r="I16214" s="401"/>
      <c r="J16214" s="194"/>
      <c r="K16214" s="194"/>
      <c r="L16214" s="195"/>
      <c r="M16214" s="196"/>
      <c r="N16214" s="197"/>
      <c r="O16214" s="197"/>
      <c r="P16214" s="231"/>
    </row>
    <row r="16215" spans="2:16">
      <c r="B16215" s="351"/>
      <c r="C16215" s="435"/>
      <c r="D16215" s="399"/>
      <c r="E16215" s="400"/>
      <c r="G16215" s="401"/>
      <c r="H16215" s="401"/>
      <c r="I16215" s="401"/>
      <c r="J16215" s="194"/>
      <c r="K16215" s="194"/>
      <c r="L16215" s="195"/>
      <c r="M16215" s="196"/>
      <c r="N16215" s="197"/>
      <c r="O16215" s="197"/>
      <c r="P16215" s="231"/>
    </row>
    <row r="16216" spans="2:16">
      <c r="B16216" s="351"/>
      <c r="C16216" s="435"/>
      <c r="D16216" s="399"/>
      <c r="E16216" s="400"/>
      <c r="G16216" s="401"/>
      <c r="H16216" s="401"/>
      <c r="I16216" s="401"/>
      <c r="J16216" s="194"/>
      <c r="K16216" s="194"/>
      <c r="L16216" s="195"/>
      <c r="M16216" s="196"/>
      <c r="N16216" s="197"/>
      <c r="O16216" s="197"/>
      <c r="P16216" s="231"/>
    </row>
    <row r="16217" spans="2:16">
      <c r="B16217" s="351"/>
      <c r="C16217" s="435"/>
      <c r="D16217" s="399"/>
      <c r="E16217" s="400"/>
      <c r="G16217" s="401"/>
      <c r="H16217" s="401"/>
      <c r="I16217" s="401"/>
      <c r="J16217" s="194"/>
      <c r="K16217" s="194"/>
      <c r="L16217" s="195"/>
      <c r="M16217" s="196"/>
      <c r="N16217" s="197"/>
      <c r="O16217" s="197"/>
      <c r="P16217" s="231"/>
    </row>
    <row r="16218" spans="2:16">
      <c r="B16218" s="351"/>
      <c r="C16218" s="435"/>
      <c r="D16218" s="399"/>
      <c r="E16218" s="400"/>
      <c r="G16218" s="401"/>
      <c r="H16218" s="401"/>
      <c r="I16218" s="401"/>
      <c r="J16218" s="194"/>
      <c r="K16218" s="194"/>
      <c r="L16218" s="195"/>
      <c r="M16218" s="196"/>
      <c r="N16218" s="197"/>
      <c r="O16218" s="197"/>
      <c r="P16218" s="231"/>
    </row>
    <row r="16219" spans="2:16">
      <c r="B16219" s="351"/>
      <c r="C16219" s="435"/>
      <c r="D16219" s="399"/>
      <c r="E16219" s="400"/>
      <c r="G16219" s="401"/>
      <c r="H16219" s="401"/>
      <c r="I16219" s="401"/>
      <c r="J16219" s="194"/>
      <c r="K16219" s="194"/>
      <c r="L16219" s="195"/>
      <c r="M16219" s="196"/>
      <c r="N16219" s="197"/>
      <c r="O16219" s="197"/>
      <c r="P16219" s="231"/>
    </row>
    <row r="16220" spans="2:16">
      <c r="B16220" s="351"/>
      <c r="C16220" s="435"/>
      <c r="D16220" s="399"/>
      <c r="E16220" s="400"/>
      <c r="G16220" s="401"/>
      <c r="H16220" s="401"/>
      <c r="I16220" s="401"/>
      <c r="J16220" s="194"/>
      <c r="K16220" s="194"/>
      <c r="L16220" s="195"/>
      <c r="M16220" s="196"/>
      <c r="N16220" s="197"/>
      <c r="O16220" s="197"/>
      <c r="P16220" s="231"/>
    </row>
    <row r="16221" spans="2:16">
      <c r="B16221" s="351"/>
      <c r="C16221" s="435"/>
      <c r="D16221" s="399"/>
      <c r="E16221" s="400"/>
      <c r="G16221" s="401"/>
      <c r="H16221" s="401"/>
      <c r="I16221" s="401"/>
      <c r="J16221" s="194"/>
      <c r="K16221" s="194"/>
      <c r="L16221" s="195"/>
      <c r="M16221" s="196"/>
      <c r="N16221" s="197"/>
      <c r="O16221" s="197"/>
      <c r="P16221" s="231"/>
    </row>
    <row r="16222" spans="2:16">
      <c r="B16222" s="351"/>
      <c r="C16222" s="435"/>
      <c r="D16222" s="399"/>
      <c r="E16222" s="400"/>
      <c r="G16222" s="401"/>
      <c r="H16222" s="401"/>
      <c r="I16222" s="401"/>
      <c r="J16222" s="194"/>
      <c r="K16222" s="194"/>
      <c r="L16222" s="195"/>
      <c r="M16222" s="196"/>
      <c r="N16222" s="197"/>
      <c r="O16222" s="197"/>
      <c r="P16222" s="231"/>
    </row>
    <row r="16223" spans="2:16">
      <c r="B16223" s="351"/>
      <c r="C16223" s="435"/>
      <c r="D16223" s="399"/>
      <c r="E16223" s="400"/>
      <c r="G16223" s="401"/>
      <c r="H16223" s="401"/>
      <c r="I16223" s="401"/>
      <c r="J16223" s="194"/>
      <c r="K16223" s="194"/>
      <c r="L16223" s="195"/>
      <c r="M16223" s="196"/>
      <c r="N16223" s="197"/>
      <c r="O16223" s="197"/>
      <c r="P16223" s="231"/>
    </row>
    <row r="16224" spans="2:16">
      <c r="B16224" s="351"/>
      <c r="C16224" s="435"/>
      <c r="D16224" s="399"/>
      <c r="E16224" s="400"/>
      <c r="G16224" s="401"/>
      <c r="H16224" s="401"/>
      <c r="I16224" s="401"/>
      <c r="J16224" s="194"/>
      <c r="K16224" s="194"/>
      <c r="L16224" s="195"/>
      <c r="M16224" s="196"/>
      <c r="N16224" s="197"/>
      <c r="O16224" s="197"/>
      <c r="P16224" s="231"/>
    </row>
    <row r="16225" spans="2:16">
      <c r="B16225" s="351"/>
      <c r="C16225" s="435"/>
      <c r="D16225" s="399"/>
      <c r="E16225" s="400"/>
      <c r="G16225" s="401"/>
      <c r="H16225" s="401"/>
      <c r="I16225" s="401"/>
      <c r="J16225" s="194"/>
      <c r="K16225" s="194"/>
      <c r="L16225" s="195"/>
      <c r="M16225" s="196"/>
      <c r="N16225" s="197"/>
      <c r="O16225" s="197"/>
      <c r="P16225" s="231"/>
    </row>
    <row r="16226" spans="2:16">
      <c r="B16226" s="351"/>
      <c r="C16226" s="435"/>
      <c r="D16226" s="399"/>
      <c r="E16226" s="400"/>
      <c r="G16226" s="401"/>
      <c r="H16226" s="401"/>
      <c r="I16226" s="401"/>
      <c r="J16226" s="194"/>
      <c r="K16226" s="194"/>
      <c r="L16226" s="195"/>
      <c r="M16226" s="196"/>
      <c r="N16226" s="197"/>
      <c r="O16226" s="197"/>
      <c r="P16226" s="231"/>
    </row>
    <row r="16227" spans="2:16">
      <c r="B16227" s="351"/>
      <c r="C16227" s="435"/>
      <c r="D16227" s="399"/>
      <c r="E16227" s="400"/>
      <c r="G16227" s="401"/>
      <c r="H16227" s="401"/>
      <c r="I16227" s="401"/>
      <c r="J16227" s="194"/>
      <c r="K16227" s="194"/>
      <c r="L16227" s="195"/>
      <c r="M16227" s="196"/>
      <c r="N16227" s="197"/>
      <c r="O16227" s="197"/>
      <c r="P16227" s="231"/>
    </row>
    <row r="16228" spans="2:16">
      <c r="B16228" s="351"/>
      <c r="C16228" s="435"/>
      <c r="D16228" s="399"/>
      <c r="E16228" s="400"/>
      <c r="G16228" s="401"/>
      <c r="H16228" s="401"/>
      <c r="I16228" s="401"/>
      <c r="J16228" s="194"/>
      <c r="K16228" s="194"/>
      <c r="L16228" s="195"/>
      <c r="M16228" s="196"/>
      <c r="N16228" s="197"/>
      <c r="O16228" s="197"/>
      <c r="P16228" s="231"/>
    </row>
    <row r="16229" spans="2:16">
      <c r="B16229" s="351"/>
      <c r="C16229" s="435"/>
      <c r="D16229" s="399"/>
      <c r="E16229" s="400"/>
      <c r="G16229" s="401"/>
      <c r="H16229" s="401"/>
      <c r="I16229" s="401"/>
      <c r="J16229" s="194"/>
      <c r="K16229" s="194"/>
      <c r="L16229" s="195"/>
      <c r="M16229" s="196"/>
      <c r="N16229" s="197"/>
      <c r="O16229" s="197"/>
      <c r="P16229" s="231"/>
    </row>
    <row r="16230" spans="2:16">
      <c r="B16230" s="351"/>
      <c r="C16230" s="435"/>
      <c r="D16230" s="399"/>
      <c r="E16230" s="400"/>
      <c r="G16230" s="401"/>
      <c r="H16230" s="401"/>
      <c r="I16230" s="401"/>
      <c r="J16230" s="194"/>
      <c r="K16230" s="194"/>
      <c r="L16230" s="195"/>
      <c r="M16230" s="196"/>
      <c r="N16230" s="197"/>
      <c r="O16230" s="197"/>
      <c r="P16230" s="231"/>
    </row>
    <row r="16231" spans="2:16">
      <c r="B16231" s="351"/>
      <c r="C16231" s="435"/>
      <c r="D16231" s="399"/>
      <c r="E16231" s="400"/>
      <c r="G16231" s="401"/>
      <c r="H16231" s="401"/>
      <c r="I16231" s="401"/>
      <c r="J16231" s="194"/>
      <c r="K16231" s="194"/>
      <c r="L16231" s="195"/>
      <c r="M16231" s="196"/>
      <c r="N16231" s="197"/>
      <c r="O16231" s="197"/>
      <c r="P16231" s="231"/>
    </row>
    <row r="16232" spans="2:16">
      <c r="B16232" s="351"/>
      <c r="C16232" s="435"/>
      <c r="D16232" s="399"/>
      <c r="E16232" s="400"/>
      <c r="G16232" s="401"/>
      <c r="H16232" s="401"/>
      <c r="I16232" s="401"/>
      <c r="J16232" s="194"/>
      <c r="K16232" s="194"/>
      <c r="L16232" s="195"/>
      <c r="M16232" s="196"/>
      <c r="N16232" s="197"/>
      <c r="O16232" s="197"/>
      <c r="P16232" s="231"/>
    </row>
    <row r="16233" spans="2:16">
      <c r="B16233" s="351"/>
      <c r="C16233" s="435"/>
      <c r="D16233" s="399"/>
      <c r="E16233" s="400"/>
      <c r="G16233" s="401"/>
      <c r="H16233" s="401"/>
      <c r="I16233" s="401"/>
      <c r="J16233" s="194"/>
      <c r="K16233" s="194"/>
      <c r="L16233" s="195"/>
      <c r="M16233" s="196"/>
      <c r="N16233" s="197"/>
      <c r="O16233" s="197"/>
      <c r="P16233" s="231"/>
    </row>
    <row r="16234" spans="2:16">
      <c r="B16234" s="351"/>
      <c r="C16234" s="435"/>
      <c r="D16234" s="399"/>
      <c r="E16234" s="400"/>
      <c r="G16234" s="401"/>
      <c r="H16234" s="401"/>
      <c r="I16234" s="401"/>
      <c r="J16234" s="194"/>
      <c r="K16234" s="194"/>
      <c r="L16234" s="195"/>
      <c r="M16234" s="196"/>
      <c r="N16234" s="197"/>
      <c r="O16234" s="197"/>
      <c r="P16234" s="231"/>
    </row>
    <row r="16235" spans="2:16">
      <c r="B16235" s="351"/>
      <c r="C16235" s="435"/>
      <c r="D16235" s="399"/>
      <c r="E16235" s="400"/>
      <c r="G16235" s="401"/>
      <c r="H16235" s="401"/>
      <c r="I16235" s="401"/>
      <c r="J16235" s="194"/>
      <c r="K16235" s="194"/>
      <c r="L16235" s="195"/>
      <c r="M16235" s="196"/>
      <c r="N16235" s="197"/>
      <c r="O16235" s="197"/>
      <c r="P16235" s="231"/>
    </row>
    <row r="16236" spans="2:16">
      <c r="B16236" s="351"/>
      <c r="C16236" s="435"/>
      <c r="D16236" s="399"/>
      <c r="E16236" s="400"/>
      <c r="G16236" s="401"/>
      <c r="H16236" s="401"/>
      <c r="I16236" s="401"/>
      <c r="J16236" s="194"/>
      <c r="K16236" s="194"/>
      <c r="L16236" s="195"/>
      <c r="M16236" s="196"/>
      <c r="N16236" s="197"/>
      <c r="O16236" s="197"/>
      <c r="P16236" s="231"/>
    </row>
    <row r="16237" spans="2:16">
      <c r="B16237" s="351"/>
      <c r="C16237" s="435"/>
      <c r="D16237" s="399"/>
      <c r="E16237" s="400"/>
      <c r="G16237" s="401"/>
      <c r="H16237" s="401"/>
      <c r="I16237" s="401"/>
      <c r="J16237" s="194"/>
      <c r="K16237" s="194"/>
      <c r="L16237" s="195"/>
      <c r="M16237" s="196"/>
      <c r="N16237" s="197"/>
      <c r="O16237" s="197"/>
      <c r="P16237" s="231"/>
    </row>
    <row r="16238" spans="2:16">
      <c r="B16238" s="351"/>
      <c r="C16238" s="435"/>
      <c r="D16238" s="399"/>
      <c r="E16238" s="400"/>
      <c r="G16238" s="401"/>
      <c r="H16238" s="401"/>
      <c r="I16238" s="401"/>
      <c r="J16238" s="194"/>
      <c r="K16238" s="194"/>
      <c r="L16238" s="195"/>
      <c r="M16238" s="196"/>
      <c r="N16238" s="197"/>
      <c r="O16238" s="197"/>
      <c r="P16238" s="231"/>
    </row>
    <row r="16239" spans="2:16">
      <c r="B16239" s="351"/>
      <c r="C16239" s="435"/>
      <c r="D16239" s="399"/>
      <c r="E16239" s="400"/>
      <c r="G16239" s="401"/>
      <c r="H16239" s="401"/>
      <c r="I16239" s="401"/>
      <c r="J16239" s="194"/>
      <c r="K16239" s="194"/>
      <c r="L16239" s="195"/>
      <c r="M16239" s="196"/>
      <c r="N16239" s="197"/>
      <c r="O16239" s="197"/>
      <c r="P16239" s="231"/>
    </row>
    <row r="16240" spans="2:16">
      <c r="B16240" s="351"/>
      <c r="C16240" s="435"/>
      <c r="D16240" s="399"/>
      <c r="E16240" s="400"/>
      <c r="G16240" s="401"/>
      <c r="H16240" s="401"/>
      <c r="I16240" s="401"/>
      <c r="J16240" s="194"/>
      <c r="K16240" s="194"/>
      <c r="L16240" s="195"/>
      <c r="M16240" s="196"/>
      <c r="N16240" s="197"/>
      <c r="O16240" s="197"/>
      <c r="P16240" s="231"/>
    </row>
    <row r="16241" spans="2:16">
      <c r="B16241" s="351"/>
      <c r="C16241" s="435"/>
      <c r="D16241" s="399"/>
      <c r="E16241" s="400"/>
      <c r="G16241" s="401"/>
      <c r="H16241" s="401"/>
      <c r="I16241" s="401"/>
      <c r="J16241" s="194"/>
      <c r="K16241" s="194"/>
      <c r="L16241" s="195"/>
      <c r="M16241" s="196"/>
      <c r="N16241" s="197"/>
      <c r="O16241" s="197"/>
      <c r="P16241" s="231"/>
    </row>
    <row r="16242" spans="2:16">
      <c r="B16242" s="351"/>
      <c r="C16242" s="435"/>
      <c r="D16242" s="399"/>
      <c r="E16242" s="400"/>
      <c r="G16242" s="401"/>
      <c r="H16242" s="401"/>
      <c r="I16242" s="401"/>
      <c r="J16242" s="194"/>
      <c r="K16242" s="194"/>
      <c r="L16242" s="195"/>
      <c r="M16242" s="196"/>
      <c r="N16242" s="197"/>
      <c r="O16242" s="197"/>
      <c r="P16242" s="231"/>
    </row>
    <row r="16243" spans="2:16">
      <c r="B16243" s="351"/>
      <c r="C16243" s="435"/>
      <c r="D16243" s="399"/>
      <c r="E16243" s="400"/>
      <c r="G16243" s="401"/>
      <c r="H16243" s="401"/>
      <c r="I16243" s="401"/>
      <c r="J16243" s="194"/>
      <c r="K16243" s="194"/>
      <c r="L16243" s="195"/>
      <c r="M16243" s="196"/>
      <c r="N16243" s="197"/>
      <c r="O16243" s="197"/>
      <c r="P16243" s="231"/>
    </row>
    <row r="16244" spans="2:16">
      <c r="B16244" s="351"/>
      <c r="C16244" s="435"/>
      <c r="D16244" s="399"/>
      <c r="E16244" s="400"/>
      <c r="G16244" s="401"/>
      <c r="H16244" s="401"/>
      <c r="I16244" s="401"/>
      <c r="J16244" s="194"/>
      <c r="K16244" s="194"/>
      <c r="L16244" s="195"/>
      <c r="M16244" s="196"/>
      <c r="N16244" s="197"/>
      <c r="O16244" s="197"/>
      <c r="P16244" s="231"/>
    </row>
    <row r="16245" spans="2:16">
      <c r="B16245" s="351"/>
      <c r="C16245" s="435"/>
      <c r="D16245" s="399"/>
      <c r="E16245" s="400"/>
      <c r="G16245" s="401"/>
      <c r="H16245" s="401"/>
      <c r="I16245" s="401"/>
      <c r="J16245" s="194"/>
      <c r="K16245" s="194"/>
      <c r="L16245" s="195"/>
      <c r="M16245" s="196"/>
      <c r="N16245" s="197"/>
      <c r="O16245" s="197"/>
      <c r="P16245" s="231"/>
    </row>
    <row r="16246" spans="2:16">
      <c r="B16246" s="351"/>
      <c r="C16246" s="435"/>
      <c r="D16246" s="399"/>
      <c r="E16246" s="400"/>
      <c r="G16246" s="401"/>
      <c r="H16246" s="401"/>
      <c r="I16246" s="401"/>
      <c r="J16246" s="194"/>
      <c r="K16246" s="194"/>
      <c r="L16246" s="195"/>
      <c r="M16246" s="196"/>
      <c r="N16246" s="197"/>
      <c r="O16246" s="197"/>
      <c r="P16246" s="231"/>
    </row>
    <row r="16247" spans="2:16">
      <c r="B16247" s="351"/>
      <c r="C16247" s="435"/>
      <c r="D16247" s="399"/>
      <c r="E16247" s="400"/>
      <c r="G16247" s="401"/>
      <c r="H16247" s="401"/>
      <c r="I16247" s="401"/>
      <c r="J16247" s="194"/>
      <c r="K16247" s="194"/>
      <c r="L16247" s="195"/>
      <c r="M16247" s="196"/>
      <c r="N16247" s="197"/>
      <c r="O16247" s="197"/>
      <c r="P16247" s="231"/>
    </row>
    <row r="16248" spans="2:16">
      <c r="B16248" s="351"/>
      <c r="C16248" s="435"/>
      <c r="D16248" s="399"/>
      <c r="E16248" s="400"/>
      <c r="G16248" s="401"/>
      <c r="H16248" s="401"/>
      <c r="I16248" s="401"/>
      <c r="J16248" s="194"/>
      <c r="K16248" s="194"/>
      <c r="L16248" s="195"/>
      <c r="M16248" s="196"/>
      <c r="N16248" s="197"/>
      <c r="O16248" s="197"/>
      <c r="P16248" s="231"/>
    </row>
    <row r="16249" spans="2:16">
      <c r="B16249" s="351"/>
      <c r="C16249" s="435"/>
      <c r="D16249" s="399"/>
      <c r="E16249" s="400"/>
      <c r="G16249" s="401"/>
      <c r="H16249" s="401"/>
      <c r="I16249" s="401"/>
      <c r="J16249" s="194"/>
      <c r="K16249" s="194"/>
      <c r="L16249" s="195"/>
      <c r="M16249" s="196"/>
      <c r="N16249" s="197"/>
      <c r="O16249" s="197"/>
      <c r="P16249" s="231"/>
    </row>
    <row r="16250" spans="2:16">
      <c r="B16250" s="351"/>
      <c r="C16250" s="435"/>
      <c r="D16250" s="399"/>
      <c r="E16250" s="400"/>
      <c r="G16250" s="401"/>
      <c r="H16250" s="401"/>
      <c r="I16250" s="401"/>
      <c r="J16250" s="194"/>
      <c r="K16250" s="194"/>
      <c r="L16250" s="195"/>
      <c r="M16250" s="196"/>
      <c r="N16250" s="197"/>
      <c r="O16250" s="197"/>
      <c r="P16250" s="231"/>
    </row>
    <row r="16251" spans="2:16">
      <c r="B16251" s="351"/>
      <c r="C16251" s="435"/>
      <c r="D16251" s="399"/>
      <c r="E16251" s="400"/>
      <c r="G16251" s="401"/>
      <c r="H16251" s="401"/>
      <c r="I16251" s="401"/>
      <c r="J16251" s="194"/>
      <c r="K16251" s="194"/>
      <c r="L16251" s="195"/>
      <c r="M16251" s="196"/>
      <c r="N16251" s="197"/>
      <c r="O16251" s="197"/>
      <c r="P16251" s="231"/>
    </row>
    <row r="16252" spans="2:16">
      <c r="B16252" s="351"/>
      <c r="C16252" s="435"/>
      <c r="D16252" s="399"/>
      <c r="E16252" s="400"/>
      <c r="G16252" s="401"/>
      <c r="H16252" s="401"/>
      <c r="I16252" s="401"/>
      <c r="J16252" s="194"/>
      <c r="K16252" s="194"/>
      <c r="L16252" s="195"/>
      <c r="M16252" s="196"/>
      <c r="N16252" s="197"/>
      <c r="O16252" s="197"/>
      <c r="P16252" s="231"/>
    </row>
    <row r="16253" spans="2:16">
      <c r="B16253" s="351"/>
      <c r="C16253" s="435"/>
      <c r="D16253" s="399"/>
      <c r="E16253" s="400"/>
      <c r="G16253" s="401"/>
      <c r="H16253" s="401"/>
      <c r="I16253" s="401"/>
      <c r="J16253" s="194"/>
      <c r="K16253" s="194"/>
      <c r="L16253" s="195"/>
      <c r="M16253" s="196"/>
      <c r="N16253" s="197"/>
      <c r="O16253" s="197"/>
      <c r="P16253" s="231"/>
    </row>
    <row r="16254" spans="2:16">
      <c r="B16254" s="351"/>
      <c r="C16254" s="435"/>
      <c r="D16254" s="399"/>
      <c r="E16254" s="400"/>
      <c r="G16254" s="401"/>
      <c r="H16254" s="401"/>
      <c r="I16254" s="401"/>
      <c r="J16254" s="194"/>
      <c r="K16254" s="194"/>
      <c r="L16254" s="195"/>
      <c r="M16254" s="196"/>
      <c r="N16254" s="197"/>
      <c r="O16254" s="197"/>
      <c r="P16254" s="231"/>
    </row>
    <row r="16255" spans="2:16">
      <c r="B16255" s="351"/>
      <c r="C16255" s="435"/>
      <c r="D16255" s="399"/>
      <c r="E16255" s="400"/>
      <c r="G16255" s="401"/>
      <c r="H16255" s="401"/>
      <c r="I16255" s="401"/>
      <c r="J16255" s="194"/>
      <c r="K16255" s="194"/>
      <c r="L16255" s="195"/>
      <c r="M16255" s="196"/>
      <c r="N16255" s="197"/>
      <c r="O16255" s="197"/>
      <c r="P16255" s="231"/>
    </row>
    <row r="16256" spans="2:16">
      <c r="B16256" s="351"/>
      <c r="C16256" s="435"/>
      <c r="D16256" s="399"/>
      <c r="E16256" s="400"/>
      <c r="G16256" s="401"/>
      <c r="H16256" s="401"/>
      <c r="I16256" s="401"/>
      <c r="J16256" s="194"/>
      <c r="K16256" s="194"/>
      <c r="L16256" s="195"/>
      <c r="M16256" s="196"/>
      <c r="N16256" s="197"/>
      <c r="O16256" s="197"/>
      <c r="P16256" s="231"/>
    </row>
    <row r="16257" spans="2:16">
      <c r="B16257" s="351"/>
      <c r="C16257" s="435"/>
      <c r="D16257" s="399"/>
      <c r="E16257" s="400"/>
      <c r="G16257" s="401"/>
      <c r="H16257" s="401"/>
      <c r="I16257" s="401"/>
      <c r="J16257" s="194"/>
      <c r="K16257" s="194"/>
      <c r="L16257" s="195"/>
      <c r="M16257" s="196"/>
      <c r="N16257" s="197"/>
      <c r="O16257" s="197"/>
      <c r="P16257" s="231"/>
    </row>
    <row r="16258" spans="2:16">
      <c r="B16258" s="351"/>
      <c r="C16258" s="435"/>
      <c r="D16258" s="399"/>
      <c r="E16258" s="400"/>
      <c r="G16258" s="401"/>
      <c r="H16258" s="401"/>
      <c r="I16258" s="401"/>
      <c r="J16258" s="194"/>
      <c r="K16258" s="194"/>
      <c r="L16258" s="195"/>
      <c r="M16258" s="196"/>
      <c r="N16258" s="197"/>
      <c r="O16258" s="197"/>
      <c r="P16258" s="231"/>
    </row>
    <row r="16259" spans="2:16">
      <c r="B16259" s="351"/>
      <c r="C16259" s="435"/>
      <c r="D16259" s="399"/>
      <c r="E16259" s="400"/>
      <c r="G16259" s="401"/>
      <c r="H16259" s="401"/>
      <c r="I16259" s="401"/>
      <c r="J16259" s="194"/>
      <c r="K16259" s="194"/>
      <c r="L16259" s="195"/>
      <c r="M16259" s="196"/>
      <c r="N16259" s="197"/>
      <c r="O16259" s="197"/>
      <c r="P16259" s="231"/>
    </row>
    <row r="16260" spans="2:16">
      <c r="B16260" s="351"/>
      <c r="C16260" s="435"/>
      <c r="D16260" s="399"/>
      <c r="E16260" s="400"/>
      <c r="G16260" s="401"/>
      <c r="H16260" s="401"/>
      <c r="I16260" s="401"/>
      <c r="J16260" s="194"/>
      <c r="K16260" s="194"/>
      <c r="L16260" s="195"/>
      <c r="M16260" s="196"/>
      <c r="N16260" s="197"/>
      <c r="O16260" s="197"/>
      <c r="P16260" s="231"/>
    </row>
    <row r="16261" spans="2:16">
      <c r="B16261" s="351"/>
      <c r="C16261" s="435"/>
      <c r="D16261" s="399"/>
      <c r="E16261" s="400"/>
      <c r="G16261" s="401"/>
      <c r="H16261" s="401"/>
      <c r="I16261" s="401"/>
      <c r="J16261" s="194"/>
      <c r="K16261" s="194"/>
      <c r="L16261" s="195"/>
      <c r="M16261" s="196"/>
      <c r="N16261" s="197"/>
      <c r="O16261" s="197"/>
      <c r="P16261" s="231"/>
    </row>
    <row r="16262" spans="2:16">
      <c r="B16262" s="351"/>
      <c r="C16262" s="435"/>
      <c r="D16262" s="399"/>
      <c r="E16262" s="400"/>
      <c r="G16262" s="401"/>
      <c r="H16262" s="401"/>
      <c r="I16262" s="401"/>
      <c r="J16262" s="194"/>
      <c r="K16262" s="194"/>
      <c r="L16262" s="195"/>
      <c r="M16262" s="196"/>
      <c r="N16262" s="197"/>
      <c r="O16262" s="197"/>
      <c r="P16262" s="231"/>
    </row>
    <row r="16263" spans="2:16">
      <c r="B16263" s="351"/>
      <c r="C16263" s="435"/>
      <c r="D16263" s="399"/>
      <c r="E16263" s="400"/>
      <c r="G16263" s="401"/>
      <c r="H16263" s="401"/>
      <c r="I16263" s="401"/>
      <c r="J16263" s="194"/>
      <c r="K16263" s="194"/>
      <c r="L16263" s="195"/>
      <c r="M16263" s="196"/>
      <c r="N16263" s="197"/>
      <c r="O16263" s="197"/>
      <c r="P16263" s="231"/>
    </row>
    <row r="16264" spans="2:16">
      <c r="B16264" s="351"/>
      <c r="C16264" s="435"/>
      <c r="D16264" s="399"/>
      <c r="E16264" s="400"/>
      <c r="G16264" s="401"/>
      <c r="H16264" s="401"/>
      <c r="I16264" s="401"/>
      <c r="J16264" s="194"/>
      <c r="K16264" s="194"/>
      <c r="L16264" s="195"/>
      <c r="M16264" s="196"/>
      <c r="N16264" s="197"/>
      <c r="O16264" s="197"/>
      <c r="P16264" s="231"/>
    </row>
    <row r="16265" spans="2:16">
      <c r="B16265" s="351"/>
      <c r="C16265" s="435"/>
      <c r="D16265" s="399"/>
      <c r="E16265" s="400"/>
      <c r="G16265" s="401"/>
      <c r="H16265" s="401"/>
      <c r="I16265" s="401"/>
      <c r="J16265" s="194"/>
      <c r="K16265" s="194"/>
      <c r="L16265" s="195"/>
      <c r="M16265" s="196"/>
      <c r="N16265" s="197"/>
      <c r="O16265" s="197"/>
      <c r="P16265" s="231"/>
    </row>
    <row r="16266" spans="2:16">
      <c r="B16266" s="351"/>
      <c r="C16266" s="435"/>
      <c r="D16266" s="399"/>
      <c r="E16266" s="400"/>
      <c r="G16266" s="401"/>
      <c r="H16266" s="401"/>
      <c r="I16266" s="401"/>
      <c r="J16266" s="194"/>
      <c r="K16266" s="194"/>
      <c r="L16266" s="195"/>
      <c r="M16266" s="196"/>
      <c r="N16266" s="197"/>
      <c r="O16266" s="197"/>
      <c r="P16266" s="231"/>
    </row>
    <row r="16267" spans="2:16">
      <c r="B16267" s="351"/>
      <c r="C16267" s="435"/>
      <c r="D16267" s="399"/>
      <c r="E16267" s="400"/>
      <c r="G16267" s="401"/>
      <c r="H16267" s="401"/>
      <c r="I16267" s="401"/>
      <c r="J16267" s="194"/>
      <c r="K16267" s="194"/>
      <c r="L16267" s="195"/>
      <c r="M16267" s="196"/>
      <c r="N16267" s="197"/>
      <c r="O16267" s="197"/>
      <c r="P16267" s="231"/>
    </row>
    <row r="16268" spans="2:16">
      <c r="B16268" s="351"/>
      <c r="C16268" s="435"/>
      <c r="D16268" s="399"/>
      <c r="E16268" s="400"/>
      <c r="G16268" s="401"/>
      <c r="H16268" s="401"/>
      <c r="I16268" s="401"/>
      <c r="J16268" s="194"/>
      <c r="K16268" s="194"/>
      <c r="L16268" s="195"/>
      <c r="M16268" s="196"/>
      <c r="N16268" s="197"/>
      <c r="O16268" s="197"/>
      <c r="P16268" s="231"/>
    </row>
    <row r="16269" spans="2:16">
      <c r="B16269" s="351"/>
      <c r="C16269" s="435"/>
      <c r="D16269" s="399"/>
      <c r="E16269" s="400"/>
      <c r="G16269" s="401"/>
      <c r="H16269" s="401"/>
      <c r="I16269" s="401"/>
      <c r="J16269" s="194"/>
      <c r="K16269" s="194"/>
      <c r="L16269" s="195"/>
      <c r="M16269" s="196"/>
      <c r="N16269" s="197"/>
      <c r="O16269" s="197"/>
      <c r="P16269" s="231"/>
    </row>
    <row r="16270" spans="2:16">
      <c r="B16270" s="351"/>
      <c r="C16270" s="435"/>
      <c r="D16270" s="399"/>
      <c r="E16270" s="400"/>
      <c r="G16270" s="401"/>
      <c r="H16270" s="401"/>
      <c r="I16270" s="401"/>
      <c r="J16270" s="194"/>
      <c r="K16270" s="194"/>
      <c r="L16270" s="195"/>
      <c r="M16270" s="196"/>
      <c r="N16270" s="197"/>
      <c r="O16270" s="197"/>
      <c r="P16270" s="231"/>
    </row>
    <row r="16271" spans="2:16">
      <c r="B16271" s="351"/>
      <c r="C16271" s="435"/>
      <c r="D16271" s="399"/>
      <c r="E16271" s="400"/>
      <c r="G16271" s="401"/>
      <c r="H16271" s="401"/>
      <c r="I16271" s="401"/>
      <c r="J16271" s="194"/>
      <c r="K16271" s="194"/>
      <c r="L16271" s="195"/>
      <c r="M16271" s="196"/>
      <c r="N16271" s="197"/>
      <c r="O16271" s="197"/>
      <c r="P16271" s="231"/>
    </row>
    <row r="16272" spans="2:16">
      <c r="B16272" s="351"/>
      <c r="C16272" s="435"/>
      <c r="D16272" s="399"/>
      <c r="E16272" s="400"/>
      <c r="G16272" s="401"/>
      <c r="H16272" s="401"/>
      <c r="I16272" s="401"/>
      <c r="J16272" s="194"/>
      <c r="K16272" s="194"/>
      <c r="L16272" s="195"/>
      <c r="M16272" s="196"/>
      <c r="N16272" s="197"/>
      <c r="O16272" s="197"/>
      <c r="P16272" s="231"/>
    </row>
    <row r="16273" spans="2:16">
      <c r="B16273" s="351"/>
      <c r="C16273" s="435"/>
      <c r="D16273" s="399"/>
      <c r="E16273" s="400"/>
      <c r="G16273" s="401"/>
      <c r="H16273" s="401"/>
      <c r="I16273" s="401"/>
      <c r="J16273" s="194"/>
      <c r="K16273" s="194"/>
      <c r="L16273" s="195"/>
      <c r="M16273" s="196"/>
      <c r="N16273" s="197"/>
      <c r="O16273" s="197"/>
      <c r="P16273" s="231"/>
    </row>
    <row r="16274" spans="2:16">
      <c r="B16274" s="351"/>
      <c r="C16274" s="435"/>
      <c r="D16274" s="399"/>
      <c r="E16274" s="400"/>
      <c r="G16274" s="401"/>
      <c r="H16274" s="401"/>
      <c r="I16274" s="401"/>
      <c r="J16274" s="194"/>
      <c r="K16274" s="194"/>
      <c r="L16274" s="195"/>
      <c r="M16274" s="196"/>
      <c r="N16274" s="197"/>
      <c r="O16274" s="197"/>
      <c r="P16274" s="231"/>
    </row>
    <row r="16275" spans="2:16">
      <c r="B16275" s="351"/>
      <c r="C16275" s="435"/>
      <c r="D16275" s="399"/>
      <c r="E16275" s="400"/>
      <c r="G16275" s="401"/>
      <c r="H16275" s="401"/>
      <c r="I16275" s="401"/>
      <c r="J16275" s="194"/>
      <c r="K16275" s="194"/>
      <c r="L16275" s="195"/>
      <c r="M16275" s="196"/>
      <c r="N16275" s="197"/>
      <c r="O16275" s="197"/>
      <c r="P16275" s="231"/>
    </row>
    <row r="16276" spans="2:16">
      <c r="B16276" s="351"/>
      <c r="C16276" s="435"/>
      <c r="D16276" s="399"/>
      <c r="E16276" s="400"/>
      <c r="G16276" s="401"/>
      <c r="H16276" s="401"/>
      <c r="I16276" s="401"/>
      <c r="J16276" s="194"/>
      <c r="K16276" s="194"/>
      <c r="L16276" s="195"/>
      <c r="M16276" s="196"/>
      <c r="N16276" s="197"/>
      <c r="O16276" s="197"/>
      <c r="P16276" s="231"/>
    </row>
    <row r="16277" spans="2:16">
      <c r="B16277" s="351"/>
      <c r="C16277" s="435"/>
      <c r="D16277" s="399"/>
      <c r="E16277" s="400"/>
      <c r="G16277" s="401"/>
      <c r="H16277" s="401"/>
      <c r="I16277" s="401"/>
      <c r="J16277" s="194"/>
      <c r="K16277" s="194"/>
      <c r="L16277" s="195"/>
      <c r="M16277" s="196"/>
      <c r="N16277" s="197"/>
      <c r="O16277" s="197"/>
      <c r="P16277" s="231"/>
    </row>
    <row r="16278" spans="2:16">
      <c r="B16278" s="351"/>
      <c r="C16278" s="435"/>
      <c r="D16278" s="399"/>
      <c r="E16278" s="400"/>
      <c r="G16278" s="401"/>
      <c r="H16278" s="401"/>
      <c r="I16278" s="401"/>
      <c r="J16278" s="194"/>
      <c r="K16278" s="194"/>
      <c r="L16278" s="195"/>
      <c r="M16278" s="196"/>
      <c r="N16278" s="197"/>
      <c r="O16278" s="197"/>
      <c r="P16278" s="231"/>
    </row>
    <row r="16279" spans="2:16">
      <c r="B16279" s="351"/>
      <c r="C16279" s="435"/>
      <c r="D16279" s="399"/>
      <c r="E16279" s="400"/>
      <c r="G16279" s="401"/>
      <c r="H16279" s="401"/>
      <c r="I16279" s="401"/>
      <c r="J16279" s="194"/>
      <c r="K16279" s="194"/>
      <c r="L16279" s="195"/>
      <c r="M16279" s="196"/>
      <c r="N16279" s="197"/>
      <c r="O16279" s="197"/>
      <c r="P16279" s="231"/>
    </row>
    <row r="16280" spans="2:16">
      <c r="B16280" s="351"/>
      <c r="C16280" s="435"/>
      <c r="D16280" s="399"/>
      <c r="E16280" s="400"/>
      <c r="G16280" s="401"/>
      <c r="H16280" s="401"/>
      <c r="I16280" s="401"/>
      <c r="J16280" s="194"/>
      <c r="K16280" s="194"/>
      <c r="L16280" s="195"/>
      <c r="M16280" s="196"/>
      <c r="N16280" s="197"/>
      <c r="O16280" s="197"/>
      <c r="P16280" s="231"/>
    </row>
    <row r="16281" spans="2:16">
      <c r="B16281" s="351"/>
      <c r="C16281" s="435"/>
      <c r="D16281" s="399"/>
      <c r="E16281" s="400"/>
      <c r="G16281" s="401"/>
      <c r="H16281" s="401"/>
      <c r="I16281" s="401"/>
      <c r="J16281" s="194"/>
      <c r="K16281" s="194"/>
      <c r="L16281" s="195"/>
      <c r="M16281" s="196"/>
      <c r="N16281" s="197"/>
      <c r="O16281" s="197"/>
      <c r="P16281" s="231"/>
    </row>
    <row r="16282" spans="2:16">
      <c r="B16282" s="351"/>
      <c r="C16282" s="435"/>
      <c r="D16282" s="399"/>
      <c r="E16282" s="400"/>
      <c r="G16282" s="401"/>
      <c r="H16282" s="401"/>
      <c r="I16282" s="401"/>
      <c r="J16282" s="194"/>
      <c r="K16282" s="194"/>
      <c r="L16282" s="195"/>
      <c r="M16282" s="196"/>
      <c r="N16282" s="197"/>
      <c r="O16282" s="197"/>
      <c r="P16282" s="231"/>
    </row>
    <row r="16283" spans="2:16">
      <c r="B16283" s="351"/>
      <c r="C16283" s="435"/>
      <c r="D16283" s="399"/>
      <c r="E16283" s="400"/>
      <c r="G16283" s="401"/>
      <c r="H16283" s="401"/>
      <c r="I16283" s="401"/>
      <c r="J16283" s="194"/>
      <c r="K16283" s="194"/>
      <c r="L16283" s="195"/>
      <c r="M16283" s="196"/>
      <c r="N16283" s="197"/>
      <c r="O16283" s="197"/>
      <c r="P16283" s="231"/>
    </row>
    <row r="16284" spans="2:16">
      <c r="B16284" s="351"/>
      <c r="C16284" s="435"/>
      <c r="D16284" s="399"/>
      <c r="E16284" s="400"/>
      <c r="G16284" s="401"/>
      <c r="H16284" s="401"/>
      <c r="I16284" s="401"/>
      <c r="J16284" s="194"/>
      <c r="K16284" s="194"/>
      <c r="L16284" s="195"/>
      <c r="M16284" s="196"/>
      <c r="N16284" s="197"/>
      <c r="O16284" s="197"/>
      <c r="P16284" s="231"/>
    </row>
    <row r="16285" spans="2:16">
      <c r="B16285" s="351"/>
      <c r="C16285" s="435"/>
      <c r="D16285" s="399"/>
      <c r="E16285" s="400"/>
      <c r="G16285" s="401"/>
      <c r="H16285" s="401"/>
      <c r="I16285" s="401"/>
      <c r="J16285" s="194"/>
      <c r="K16285" s="194"/>
      <c r="L16285" s="195"/>
      <c r="M16285" s="196"/>
      <c r="N16285" s="197"/>
      <c r="O16285" s="197"/>
      <c r="P16285" s="231"/>
    </row>
    <row r="16286" spans="2:16">
      <c r="B16286" s="351"/>
      <c r="C16286" s="435"/>
      <c r="D16286" s="399"/>
      <c r="E16286" s="400"/>
      <c r="G16286" s="401"/>
      <c r="H16286" s="401"/>
      <c r="I16286" s="401"/>
      <c r="J16286" s="194"/>
      <c r="K16286" s="194"/>
      <c r="L16286" s="195"/>
      <c r="M16286" s="196"/>
      <c r="N16286" s="197"/>
      <c r="O16286" s="197"/>
      <c r="P16286" s="231"/>
    </row>
    <row r="16287" spans="2:16">
      <c r="B16287" s="351"/>
      <c r="C16287" s="435"/>
      <c r="D16287" s="399"/>
      <c r="E16287" s="400"/>
      <c r="G16287" s="401"/>
      <c r="H16287" s="401"/>
      <c r="I16287" s="401"/>
      <c r="J16287" s="194"/>
      <c r="K16287" s="194"/>
      <c r="L16287" s="195"/>
      <c r="M16287" s="196"/>
      <c r="N16287" s="197"/>
      <c r="O16287" s="197"/>
      <c r="P16287" s="231"/>
    </row>
    <row r="16288" spans="2:16">
      <c r="B16288" s="351"/>
      <c r="C16288" s="435"/>
      <c r="D16288" s="399"/>
      <c r="E16288" s="400"/>
      <c r="G16288" s="401"/>
      <c r="H16288" s="401"/>
      <c r="I16288" s="401"/>
      <c r="J16288" s="194"/>
      <c r="K16288" s="194"/>
      <c r="L16288" s="195"/>
      <c r="M16288" s="196"/>
      <c r="N16288" s="197"/>
      <c r="O16288" s="197"/>
      <c r="P16288" s="231"/>
    </row>
    <row r="16289" spans="2:16">
      <c r="B16289" s="351"/>
      <c r="C16289" s="435"/>
      <c r="D16289" s="399"/>
      <c r="E16289" s="400"/>
      <c r="G16289" s="401"/>
      <c r="H16289" s="401"/>
      <c r="I16289" s="401"/>
      <c r="J16289" s="194"/>
      <c r="K16289" s="194"/>
      <c r="L16289" s="195"/>
      <c r="M16289" s="196"/>
      <c r="N16289" s="197"/>
      <c r="O16289" s="197"/>
      <c r="P16289" s="231"/>
    </row>
    <row r="16290" spans="2:16">
      <c r="B16290" s="351"/>
      <c r="C16290" s="435"/>
      <c r="D16290" s="399"/>
      <c r="E16290" s="400"/>
      <c r="G16290" s="401"/>
      <c r="H16290" s="401"/>
      <c r="I16290" s="401"/>
      <c r="J16290" s="194"/>
      <c r="K16290" s="194"/>
      <c r="L16290" s="195"/>
      <c r="M16290" s="196"/>
      <c r="N16290" s="197"/>
      <c r="O16290" s="197"/>
      <c r="P16290" s="231"/>
    </row>
    <row r="16291" spans="2:16">
      <c r="B16291" s="351"/>
      <c r="C16291" s="435"/>
      <c r="D16291" s="399"/>
      <c r="E16291" s="400"/>
      <c r="G16291" s="401"/>
      <c r="H16291" s="401"/>
      <c r="I16291" s="401"/>
      <c r="J16291" s="194"/>
      <c r="K16291" s="194"/>
      <c r="L16291" s="195"/>
      <c r="M16291" s="196"/>
      <c r="N16291" s="197"/>
      <c r="O16291" s="197"/>
      <c r="P16291" s="231"/>
    </row>
    <row r="16292" spans="2:16">
      <c r="B16292" s="351"/>
      <c r="C16292" s="435"/>
      <c r="D16292" s="399"/>
      <c r="E16292" s="400"/>
      <c r="G16292" s="401"/>
      <c r="H16292" s="401"/>
      <c r="I16292" s="401"/>
      <c r="J16292" s="194"/>
      <c r="K16292" s="194"/>
      <c r="L16292" s="195"/>
      <c r="M16292" s="196"/>
      <c r="N16292" s="197"/>
      <c r="O16292" s="197"/>
      <c r="P16292" s="231"/>
    </row>
    <row r="16293" spans="2:16">
      <c r="B16293" s="351"/>
      <c r="C16293" s="435"/>
      <c r="D16293" s="399"/>
      <c r="E16293" s="400"/>
      <c r="G16293" s="401"/>
      <c r="H16293" s="401"/>
      <c r="I16293" s="401"/>
      <c r="J16293" s="194"/>
      <c r="K16293" s="194"/>
      <c r="L16293" s="195"/>
      <c r="M16293" s="196"/>
      <c r="N16293" s="197"/>
      <c r="O16293" s="197"/>
      <c r="P16293" s="231"/>
    </row>
    <row r="16294" spans="2:16">
      <c r="B16294" s="351"/>
      <c r="C16294" s="435"/>
      <c r="D16294" s="399"/>
      <c r="E16294" s="400"/>
      <c r="G16294" s="401"/>
      <c r="H16294" s="401"/>
      <c r="I16294" s="401"/>
      <c r="J16294" s="194"/>
      <c r="K16294" s="194"/>
      <c r="L16294" s="195"/>
      <c r="M16294" s="196"/>
      <c r="N16294" s="197"/>
      <c r="O16294" s="197"/>
      <c r="P16294" s="231"/>
    </row>
    <row r="16295" spans="2:16">
      <c r="B16295" s="351"/>
      <c r="C16295" s="435"/>
      <c r="D16295" s="399"/>
      <c r="E16295" s="400"/>
      <c r="G16295" s="401"/>
      <c r="H16295" s="401"/>
      <c r="I16295" s="401"/>
      <c r="J16295" s="194"/>
      <c r="K16295" s="194"/>
      <c r="L16295" s="195"/>
      <c r="M16295" s="196"/>
      <c r="N16295" s="197"/>
      <c r="O16295" s="197"/>
      <c r="P16295" s="231"/>
    </row>
    <row r="16296" spans="2:16">
      <c r="B16296" s="351"/>
      <c r="C16296" s="435"/>
      <c r="D16296" s="399"/>
      <c r="E16296" s="400"/>
      <c r="G16296" s="401"/>
      <c r="H16296" s="401"/>
      <c r="I16296" s="401"/>
      <c r="J16296" s="194"/>
      <c r="K16296" s="194"/>
      <c r="L16296" s="195"/>
      <c r="M16296" s="196"/>
      <c r="N16296" s="197"/>
      <c r="O16296" s="197"/>
      <c r="P16296" s="231"/>
    </row>
    <row r="16297" spans="2:16">
      <c r="B16297" s="351"/>
      <c r="C16297" s="435"/>
      <c r="D16297" s="399"/>
      <c r="E16297" s="400"/>
      <c r="G16297" s="401"/>
      <c r="H16297" s="401"/>
      <c r="I16297" s="401"/>
      <c r="J16297" s="194"/>
      <c r="K16297" s="194"/>
      <c r="L16297" s="195"/>
      <c r="M16297" s="196"/>
      <c r="N16297" s="197"/>
      <c r="O16297" s="197"/>
      <c r="P16297" s="231"/>
    </row>
    <row r="16298" spans="2:16">
      <c r="B16298" s="351"/>
      <c r="C16298" s="435"/>
      <c r="D16298" s="399"/>
      <c r="E16298" s="400"/>
      <c r="G16298" s="401"/>
      <c r="H16298" s="401"/>
      <c r="I16298" s="401"/>
      <c r="J16298" s="194"/>
      <c r="K16298" s="194"/>
      <c r="L16298" s="195"/>
      <c r="M16298" s="196"/>
      <c r="N16298" s="197"/>
      <c r="O16298" s="197"/>
      <c r="P16298" s="231"/>
    </row>
    <row r="16299" spans="2:16">
      <c r="B16299" s="351"/>
      <c r="C16299" s="435"/>
      <c r="D16299" s="399"/>
      <c r="E16299" s="400"/>
      <c r="G16299" s="401"/>
      <c r="H16299" s="401"/>
      <c r="I16299" s="401"/>
      <c r="J16299" s="194"/>
      <c r="K16299" s="194"/>
      <c r="L16299" s="195"/>
      <c r="M16299" s="196"/>
      <c r="N16299" s="197"/>
      <c r="O16299" s="197"/>
      <c r="P16299" s="231"/>
    </row>
    <row r="16300" spans="2:16">
      <c r="B16300" s="351"/>
      <c r="C16300" s="435"/>
      <c r="D16300" s="399"/>
      <c r="E16300" s="400"/>
      <c r="G16300" s="401"/>
      <c r="H16300" s="401"/>
      <c r="I16300" s="401"/>
      <c r="J16300" s="194"/>
      <c r="K16300" s="194"/>
      <c r="L16300" s="195"/>
      <c r="M16300" s="196"/>
      <c r="N16300" s="197"/>
      <c r="O16300" s="197"/>
      <c r="P16300" s="231"/>
    </row>
    <row r="16301" spans="2:16">
      <c r="B16301" s="351"/>
      <c r="C16301" s="435"/>
      <c r="D16301" s="399"/>
      <c r="E16301" s="400"/>
      <c r="G16301" s="401"/>
      <c r="H16301" s="401"/>
      <c r="I16301" s="401"/>
      <c r="J16301" s="194"/>
      <c r="K16301" s="194"/>
      <c r="L16301" s="195"/>
      <c r="M16301" s="196"/>
      <c r="N16301" s="197"/>
      <c r="O16301" s="197"/>
      <c r="P16301" s="231"/>
    </row>
    <row r="16302" spans="2:16">
      <c r="B16302" s="351"/>
      <c r="C16302" s="435"/>
      <c r="D16302" s="399"/>
      <c r="E16302" s="400"/>
      <c r="G16302" s="401"/>
      <c r="H16302" s="401"/>
      <c r="I16302" s="401"/>
      <c r="J16302" s="194"/>
      <c r="K16302" s="194"/>
      <c r="L16302" s="195"/>
      <c r="M16302" s="196"/>
      <c r="N16302" s="197"/>
      <c r="O16302" s="197"/>
      <c r="P16302" s="231"/>
    </row>
    <row r="16303" spans="2:16">
      <c r="B16303" s="351"/>
      <c r="C16303" s="435"/>
      <c r="D16303" s="399"/>
      <c r="E16303" s="400"/>
      <c r="G16303" s="401"/>
      <c r="H16303" s="401"/>
      <c r="I16303" s="401"/>
      <c r="J16303" s="194"/>
      <c r="K16303" s="194"/>
      <c r="L16303" s="195"/>
      <c r="M16303" s="196"/>
      <c r="N16303" s="197"/>
      <c r="O16303" s="197"/>
      <c r="P16303" s="231"/>
    </row>
    <row r="16304" spans="2:16">
      <c r="B16304" s="351"/>
      <c r="C16304" s="435"/>
      <c r="D16304" s="399"/>
      <c r="E16304" s="400"/>
      <c r="G16304" s="401"/>
      <c r="H16304" s="401"/>
      <c r="I16304" s="401"/>
      <c r="J16304" s="194"/>
      <c r="K16304" s="194"/>
      <c r="L16304" s="195"/>
      <c r="M16304" s="196"/>
      <c r="N16304" s="197"/>
      <c r="O16304" s="197"/>
      <c r="P16304" s="231"/>
    </row>
    <row r="16305" spans="2:16">
      <c r="B16305" s="351"/>
      <c r="C16305" s="435"/>
      <c r="D16305" s="399"/>
      <c r="E16305" s="400"/>
      <c r="G16305" s="401"/>
      <c r="H16305" s="401"/>
      <c r="I16305" s="401"/>
      <c r="J16305" s="194"/>
      <c r="K16305" s="194"/>
      <c r="L16305" s="195"/>
      <c r="M16305" s="196"/>
      <c r="N16305" s="197"/>
      <c r="O16305" s="197"/>
      <c r="P16305" s="231"/>
    </row>
    <row r="16306" spans="2:16">
      <c r="B16306" s="351"/>
      <c r="C16306" s="435"/>
      <c r="D16306" s="399"/>
      <c r="E16306" s="400"/>
      <c r="G16306" s="401"/>
      <c r="H16306" s="401"/>
      <c r="I16306" s="401"/>
      <c r="J16306" s="194"/>
      <c r="K16306" s="194"/>
      <c r="L16306" s="195"/>
      <c r="M16306" s="196"/>
      <c r="N16306" s="197"/>
      <c r="O16306" s="197"/>
      <c r="P16306" s="231"/>
    </row>
    <row r="16307" spans="2:16">
      <c r="B16307" s="351"/>
      <c r="C16307" s="435"/>
      <c r="D16307" s="399"/>
      <c r="E16307" s="400"/>
      <c r="G16307" s="401"/>
      <c r="H16307" s="401"/>
      <c r="I16307" s="401"/>
      <c r="J16307" s="194"/>
      <c r="K16307" s="194"/>
      <c r="L16307" s="195"/>
      <c r="M16307" s="196"/>
      <c r="N16307" s="197"/>
      <c r="O16307" s="197"/>
      <c r="P16307" s="231"/>
    </row>
    <row r="16308" spans="2:16">
      <c r="B16308" s="351"/>
      <c r="C16308" s="435"/>
      <c r="D16308" s="399"/>
      <c r="E16308" s="400"/>
      <c r="G16308" s="401"/>
      <c r="H16308" s="401"/>
      <c r="I16308" s="401"/>
      <c r="J16308" s="194"/>
      <c r="K16308" s="194"/>
      <c r="L16308" s="195"/>
      <c r="M16308" s="196"/>
      <c r="N16308" s="197"/>
      <c r="O16308" s="197"/>
      <c r="P16308" s="231"/>
    </row>
    <row r="16309" spans="2:16">
      <c r="B16309" s="351"/>
      <c r="C16309" s="435"/>
      <c r="D16309" s="399"/>
      <c r="E16309" s="400"/>
      <c r="G16309" s="401"/>
      <c r="H16309" s="401"/>
      <c r="I16309" s="401"/>
      <c r="J16309" s="194"/>
      <c r="K16309" s="194"/>
      <c r="L16309" s="195"/>
      <c r="M16309" s="196"/>
      <c r="N16309" s="197"/>
      <c r="O16309" s="197"/>
      <c r="P16309" s="231"/>
    </row>
    <row r="16310" spans="2:16">
      <c r="B16310" s="351"/>
      <c r="C16310" s="435"/>
      <c r="D16310" s="399"/>
      <c r="E16310" s="400"/>
      <c r="G16310" s="401"/>
      <c r="H16310" s="401"/>
      <c r="I16310" s="401"/>
      <c r="J16310" s="194"/>
      <c r="K16310" s="194"/>
      <c r="L16310" s="195"/>
      <c r="M16310" s="196"/>
      <c r="N16310" s="197"/>
      <c r="O16310" s="197"/>
      <c r="P16310" s="231"/>
    </row>
    <row r="16311" spans="2:16">
      <c r="B16311" s="351"/>
      <c r="C16311" s="435"/>
      <c r="D16311" s="399"/>
      <c r="E16311" s="400"/>
      <c r="G16311" s="401"/>
      <c r="H16311" s="401"/>
      <c r="I16311" s="401"/>
      <c r="J16311" s="194"/>
      <c r="K16311" s="194"/>
      <c r="L16311" s="195"/>
      <c r="M16311" s="196"/>
      <c r="N16311" s="197"/>
      <c r="O16311" s="197"/>
      <c r="P16311" s="231"/>
    </row>
    <row r="16312" spans="2:16">
      <c r="B16312" s="351"/>
      <c r="C16312" s="435"/>
      <c r="D16312" s="399"/>
      <c r="E16312" s="400"/>
      <c r="G16312" s="401"/>
      <c r="H16312" s="401"/>
      <c r="I16312" s="401"/>
      <c r="J16312" s="194"/>
      <c r="K16312" s="194"/>
      <c r="L16312" s="195"/>
      <c r="M16312" s="196"/>
      <c r="N16312" s="197"/>
      <c r="O16312" s="197"/>
      <c r="P16312" s="231"/>
    </row>
    <row r="16313" spans="2:16">
      <c r="B16313" s="351"/>
      <c r="C16313" s="435"/>
      <c r="D16313" s="399"/>
      <c r="E16313" s="400"/>
      <c r="G16313" s="401"/>
      <c r="H16313" s="401"/>
      <c r="I16313" s="401"/>
      <c r="J16313" s="194"/>
      <c r="K16313" s="194"/>
      <c r="L16313" s="195"/>
      <c r="M16313" s="196"/>
      <c r="N16313" s="197"/>
      <c r="O16313" s="197"/>
      <c r="P16313" s="231"/>
    </row>
    <row r="16314" spans="2:16">
      <c r="B16314" s="351"/>
      <c r="C16314" s="435"/>
      <c r="D16314" s="399"/>
      <c r="E16314" s="400"/>
      <c r="G16314" s="401"/>
      <c r="H16314" s="401"/>
      <c r="I16314" s="401"/>
      <c r="J16314" s="194"/>
      <c r="K16314" s="194"/>
      <c r="L16314" s="195"/>
      <c r="M16314" s="196"/>
      <c r="N16314" s="197"/>
      <c r="O16314" s="197"/>
      <c r="P16314" s="231"/>
    </row>
    <row r="16315" spans="2:16">
      <c r="B16315" s="351"/>
      <c r="C16315" s="435"/>
      <c r="D16315" s="399"/>
      <c r="E16315" s="400"/>
      <c r="G16315" s="401"/>
      <c r="H16315" s="401"/>
      <c r="I16315" s="401"/>
      <c r="J16315" s="194"/>
      <c r="K16315" s="194"/>
      <c r="L16315" s="195"/>
      <c r="M16315" s="196"/>
      <c r="N16315" s="197"/>
      <c r="O16315" s="197"/>
      <c r="P16315" s="231"/>
    </row>
    <row r="16316" spans="2:16">
      <c r="B16316" s="351"/>
      <c r="C16316" s="435"/>
      <c r="D16316" s="399"/>
      <c r="E16316" s="400"/>
      <c r="G16316" s="401"/>
      <c r="H16316" s="401"/>
      <c r="I16316" s="401"/>
      <c r="J16316" s="194"/>
      <c r="K16316" s="194"/>
      <c r="L16316" s="195"/>
      <c r="M16316" s="196"/>
      <c r="N16316" s="197"/>
      <c r="O16316" s="197"/>
      <c r="P16316" s="231"/>
    </row>
    <row r="16317" spans="2:16">
      <c r="B16317" s="351"/>
      <c r="C16317" s="435"/>
      <c r="D16317" s="399"/>
      <c r="E16317" s="400"/>
      <c r="G16317" s="401"/>
      <c r="H16317" s="401"/>
      <c r="I16317" s="401"/>
      <c r="J16317" s="194"/>
      <c r="K16317" s="194"/>
      <c r="L16317" s="195"/>
      <c r="M16317" s="196"/>
      <c r="N16317" s="197"/>
      <c r="O16317" s="197"/>
      <c r="P16317" s="231"/>
    </row>
    <row r="16318" spans="2:16">
      <c r="B16318" s="351"/>
      <c r="C16318" s="435"/>
      <c r="D16318" s="399"/>
      <c r="E16318" s="400"/>
      <c r="G16318" s="401"/>
      <c r="H16318" s="401"/>
      <c r="I16318" s="401"/>
      <c r="J16318" s="194"/>
      <c r="K16318" s="194"/>
      <c r="L16318" s="195"/>
      <c r="M16318" s="196"/>
      <c r="N16318" s="197"/>
      <c r="O16318" s="197"/>
      <c r="P16318" s="231"/>
    </row>
    <row r="16319" spans="2:16">
      <c r="B16319" s="351"/>
      <c r="C16319" s="435"/>
      <c r="D16319" s="399"/>
      <c r="E16319" s="400"/>
      <c r="G16319" s="401"/>
      <c r="H16319" s="401"/>
      <c r="I16319" s="401"/>
      <c r="J16319" s="194"/>
      <c r="K16319" s="194"/>
      <c r="L16319" s="195"/>
      <c r="M16319" s="196"/>
      <c r="N16319" s="197"/>
      <c r="O16319" s="197"/>
      <c r="P16319" s="231"/>
    </row>
    <row r="16320" spans="2:16">
      <c r="B16320" s="351"/>
      <c r="C16320" s="435"/>
      <c r="D16320" s="399"/>
      <c r="E16320" s="400"/>
      <c r="G16320" s="401"/>
      <c r="H16320" s="401"/>
      <c r="I16320" s="401"/>
      <c r="J16320" s="194"/>
      <c r="K16320" s="194"/>
      <c r="L16320" s="195"/>
      <c r="M16320" s="196"/>
      <c r="N16320" s="197"/>
      <c r="O16320" s="197"/>
      <c r="P16320" s="231"/>
    </row>
    <row r="16321" spans="2:16">
      <c r="B16321" s="351"/>
      <c r="C16321" s="435"/>
      <c r="D16321" s="399"/>
      <c r="E16321" s="400"/>
      <c r="G16321" s="401"/>
      <c r="H16321" s="401"/>
      <c r="I16321" s="401"/>
      <c r="J16321" s="194"/>
      <c r="K16321" s="194"/>
      <c r="L16321" s="195"/>
      <c r="M16321" s="196"/>
      <c r="N16321" s="197"/>
      <c r="O16321" s="197"/>
      <c r="P16321" s="231"/>
    </row>
    <row r="16322" spans="2:16">
      <c r="B16322" s="351"/>
      <c r="C16322" s="435"/>
      <c r="D16322" s="399"/>
      <c r="E16322" s="400"/>
      <c r="G16322" s="401"/>
      <c r="H16322" s="401"/>
      <c r="I16322" s="401"/>
      <c r="J16322" s="194"/>
      <c r="K16322" s="194"/>
      <c r="L16322" s="195"/>
      <c r="M16322" s="196"/>
      <c r="N16322" s="197"/>
      <c r="O16322" s="197"/>
      <c r="P16322" s="231"/>
    </row>
    <row r="16323" spans="2:16">
      <c r="B16323" s="351"/>
      <c r="C16323" s="435"/>
      <c r="D16323" s="399"/>
      <c r="E16323" s="400"/>
      <c r="G16323" s="401"/>
      <c r="H16323" s="401"/>
      <c r="I16323" s="401"/>
      <c r="J16323" s="194"/>
      <c r="K16323" s="194"/>
      <c r="L16323" s="195"/>
      <c r="M16323" s="196"/>
      <c r="N16323" s="197"/>
      <c r="O16323" s="197"/>
      <c r="P16323" s="231"/>
    </row>
    <row r="16324" spans="2:16">
      <c r="B16324" s="351"/>
      <c r="C16324" s="435"/>
      <c r="D16324" s="399"/>
      <c r="E16324" s="400"/>
      <c r="G16324" s="401"/>
      <c r="H16324" s="401"/>
      <c r="I16324" s="401"/>
      <c r="J16324" s="194"/>
      <c r="K16324" s="194"/>
      <c r="L16324" s="195"/>
      <c r="M16324" s="196"/>
      <c r="N16324" s="197"/>
      <c r="O16324" s="197"/>
      <c r="P16324" s="231"/>
    </row>
    <row r="16325" spans="2:16">
      <c r="B16325" s="351"/>
      <c r="C16325" s="435"/>
      <c r="D16325" s="399"/>
      <c r="E16325" s="400"/>
      <c r="G16325" s="401"/>
      <c r="H16325" s="401"/>
      <c r="I16325" s="401"/>
      <c r="J16325" s="194"/>
      <c r="K16325" s="194"/>
      <c r="L16325" s="195"/>
      <c r="M16325" s="196"/>
      <c r="N16325" s="197"/>
      <c r="O16325" s="197"/>
      <c r="P16325" s="231"/>
    </row>
    <row r="16326" spans="2:16">
      <c r="B16326" s="351"/>
      <c r="C16326" s="435"/>
      <c r="D16326" s="399"/>
      <c r="E16326" s="400"/>
      <c r="G16326" s="401"/>
      <c r="H16326" s="401"/>
      <c r="I16326" s="401"/>
      <c r="J16326" s="194"/>
      <c r="K16326" s="194"/>
      <c r="L16326" s="195"/>
      <c r="M16326" s="196"/>
      <c r="N16326" s="197"/>
      <c r="O16326" s="197"/>
      <c r="P16326" s="231"/>
    </row>
    <row r="16327" spans="2:16">
      <c r="B16327" s="351"/>
      <c r="C16327" s="435"/>
      <c r="D16327" s="399"/>
      <c r="E16327" s="400"/>
      <c r="G16327" s="401"/>
      <c r="H16327" s="401"/>
      <c r="I16327" s="401"/>
      <c r="J16327" s="194"/>
      <c r="K16327" s="194"/>
      <c r="L16327" s="195"/>
      <c r="M16327" s="196"/>
      <c r="N16327" s="197"/>
      <c r="O16327" s="197"/>
      <c r="P16327" s="231"/>
    </row>
    <row r="16328" spans="2:16">
      <c r="B16328" s="351"/>
      <c r="C16328" s="435"/>
      <c r="D16328" s="399"/>
      <c r="E16328" s="400"/>
      <c r="G16328" s="401"/>
      <c r="H16328" s="401"/>
      <c r="I16328" s="401"/>
      <c r="J16328" s="194"/>
      <c r="K16328" s="194"/>
      <c r="L16328" s="195"/>
      <c r="M16328" s="196"/>
      <c r="N16328" s="197"/>
      <c r="O16328" s="197"/>
      <c r="P16328" s="231"/>
    </row>
    <row r="16329" spans="2:16">
      <c r="B16329" s="351"/>
      <c r="C16329" s="435"/>
      <c r="D16329" s="399"/>
      <c r="E16329" s="400"/>
      <c r="G16329" s="401"/>
      <c r="H16329" s="401"/>
      <c r="I16329" s="401"/>
      <c r="J16329" s="194"/>
      <c r="K16329" s="194"/>
      <c r="L16329" s="195"/>
      <c r="M16329" s="196"/>
      <c r="N16329" s="197"/>
      <c r="O16329" s="197"/>
      <c r="P16329" s="231"/>
    </row>
    <row r="16330" spans="2:16">
      <c r="B16330" s="351"/>
      <c r="C16330" s="435"/>
      <c r="D16330" s="399"/>
      <c r="E16330" s="400"/>
      <c r="G16330" s="401"/>
      <c r="H16330" s="401"/>
      <c r="I16330" s="401"/>
      <c r="J16330" s="194"/>
      <c r="K16330" s="194"/>
      <c r="L16330" s="195"/>
      <c r="M16330" s="196"/>
      <c r="N16330" s="197"/>
      <c r="O16330" s="197"/>
      <c r="P16330" s="231"/>
    </row>
    <row r="16331" spans="2:16">
      <c r="B16331" s="351"/>
      <c r="C16331" s="435"/>
      <c r="D16331" s="399"/>
      <c r="E16331" s="400"/>
      <c r="G16331" s="401"/>
      <c r="H16331" s="401"/>
      <c r="I16331" s="401"/>
      <c r="J16331" s="194"/>
      <c r="K16331" s="194"/>
      <c r="L16331" s="195"/>
      <c r="M16331" s="196"/>
      <c r="N16331" s="197"/>
      <c r="O16331" s="197"/>
      <c r="P16331" s="231"/>
    </row>
    <row r="16332" spans="2:16">
      <c r="B16332" s="351"/>
      <c r="C16332" s="435"/>
      <c r="D16332" s="399"/>
      <c r="E16332" s="400"/>
      <c r="G16332" s="401"/>
      <c r="H16332" s="401"/>
      <c r="I16332" s="401"/>
      <c r="J16332" s="194"/>
      <c r="K16332" s="194"/>
      <c r="L16332" s="195"/>
      <c r="M16332" s="196"/>
      <c r="N16332" s="197"/>
      <c r="O16332" s="197"/>
      <c r="P16332" s="231"/>
    </row>
    <row r="16333" spans="2:16">
      <c r="B16333" s="351"/>
      <c r="C16333" s="435"/>
      <c r="D16333" s="399"/>
      <c r="E16333" s="400"/>
      <c r="G16333" s="401"/>
      <c r="H16333" s="401"/>
      <c r="I16333" s="401"/>
      <c r="J16333" s="194"/>
      <c r="K16333" s="194"/>
      <c r="L16333" s="195"/>
      <c r="M16333" s="196"/>
      <c r="N16333" s="197"/>
      <c r="O16333" s="197"/>
      <c r="P16333" s="231"/>
    </row>
    <row r="16334" spans="2:16">
      <c r="B16334" s="351"/>
      <c r="C16334" s="435"/>
      <c r="D16334" s="399"/>
      <c r="E16334" s="400"/>
      <c r="G16334" s="401"/>
      <c r="H16334" s="401"/>
      <c r="I16334" s="401"/>
      <c r="J16334" s="194"/>
      <c r="K16334" s="194"/>
      <c r="L16334" s="195"/>
      <c r="M16334" s="196"/>
      <c r="N16334" s="197"/>
      <c r="O16334" s="197"/>
      <c r="P16334" s="231"/>
    </row>
    <row r="16335" spans="2:16">
      <c r="B16335" s="351"/>
      <c r="C16335" s="435"/>
      <c r="D16335" s="399"/>
      <c r="E16335" s="400"/>
      <c r="G16335" s="401"/>
      <c r="H16335" s="401"/>
      <c r="I16335" s="401"/>
      <c r="J16335" s="194"/>
      <c r="K16335" s="194"/>
      <c r="L16335" s="195"/>
      <c r="M16335" s="196"/>
      <c r="N16335" s="197"/>
      <c r="O16335" s="197"/>
      <c r="P16335" s="231"/>
    </row>
    <row r="16336" spans="2:16">
      <c r="B16336" s="351"/>
      <c r="C16336" s="435"/>
      <c r="D16336" s="399"/>
      <c r="E16336" s="400"/>
      <c r="G16336" s="401"/>
      <c r="H16336" s="401"/>
      <c r="I16336" s="401"/>
      <c r="J16336" s="194"/>
      <c r="K16336" s="194"/>
      <c r="L16336" s="195"/>
      <c r="M16336" s="196"/>
      <c r="N16336" s="197"/>
      <c r="O16336" s="197"/>
      <c r="P16336" s="231"/>
    </row>
    <row r="16337" spans="2:16">
      <c r="B16337" s="351"/>
      <c r="C16337" s="435"/>
      <c r="D16337" s="399"/>
      <c r="E16337" s="400"/>
      <c r="G16337" s="401"/>
      <c r="H16337" s="401"/>
      <c r="I16337" s="401"/>
      <c r="J16337" s="194"/>
      <c r="K16337" s="194"/>
      <c r="L16337" s="195"/>
      <c r="M16337" s="196"/>
      <c r="N16337" s="197"/>
      <c r="O16337" s="197"/>
      <c r="P16337" s="231"/>
    </row>
    <row r="16338" spans="2:16">
      <c r="B16338" s="351"/>
      <c r="C16338" s="435"/>
      <c r="D16338" s="399"/>
      <c r="E16338" s="400"/>
      <c r="G16338" s="401"/>
      <c r="H16338" s="401"/>
      <c r="I16338" s="401"/>
      <c r="J16338" s="194"/>
      <c r="K16338" s="194"/>
      <c r="L16338" s="195"/>
      <c r="M16338" s="196"/>
      <c r="N16338" s="197"/>
      <c r="O16338" s="197"/>
      <c r="P16338" s="231"/>
    </row>
    <row r="16339" spans="2:16">
      <c r="B16339" s="351"/>
      <c r="C16339" s="435"/>
      <c r="D16339" s="399"/>
      <c r="E16339" s="400"/>
      <c r="G16339" s="401"/>
      <c r="H16339" s="401"/>
      <c r="I16339" s="401"/>
      <c r="J16339" s="194"/>
      <c r="K16339" s="194"/>
      <c r="L16339" s="195"/>
      <c r="M16339" s="196"/>
      <c r="N16339" s="197"/>
      <c r="O16339" s="197"/>
      <c r="P16339" s="231"/>
    </row>
    <row r="16340" spans="2:16">
      <c r="B16340" s="351"/>
      <c r="C16340" s="435"/>
      <c r="D16340" s="399"/>
      <c r="E16340" s="400"/>
      <c r="G16340" s="401"/>
      <c r="H16340" s="401"/>
      <c r="I16340" s="401"/>
      <c r="J16340" s="194"/>
      <c r="K16340" s="194"/>
      <c r="L16340" s="195"/>
      <c r="M16340" s="196"/>
      <c r="N16340" s="197"/>
      <c r="O16340" s="197"/>
      <c r="P16340" s="231"/>
    </row>
    <row r="16341" spans="2:16">
      <c r="B16341" s="351"/>
      <c r="C16341" s="435"/>
      <c r="D16341" s="399"/>
      <c r="E16341" s="400"/>
      <c r="G16341" s="401"/>
      <c r="H16341" s="401"/>
      <c r="I16341" s="401"/>
      <c r="J16341" s="194"/>
      <c r="K16341" s="194"/>
      <c r="L16341" s="195"/>
      <c r="M16341" s="196"/>
      <c r="N16341" s="197"/>
      <c r="O16341" s="197"/>
      <c r="P16341" s="231"/>
    </row>
    <row r="16342" spans="2:16">
      <c r="B16342" s="351"/>
      <c r="C16342" s="435"/>
      <c r="D16342" s="399"/>
      <c r="E16342" s="400"/>
      <c r="G16342" s="401"/>
      <c r="H16342" s="401"/>
      <c r="I16342" s="401"/>
      <c r="J16342" s="194"/>
      <c r="K16342" s="194"/>
      <c r="L16342" s="195"/>
      <c r="M16342" s="196"/>
      <c r="N16342" s="197"/>
      <c r="O16342" s="197"/>
      <c r="P16342" s="231"/>
    </row>
    <row r="16343" spans="2:16">
      <c r="B16343" s="351"/>
      <c r="C16343" s="435"/>
      <c r="D16343" s="399"/>
      <c r="E16343" s="400"/>
      <c r="G16343" s="401"/>
      <c r="H16343" s="401"/>
      <c r="I16343" s="401"/>
      <c r="J16343" s="194"/>
      <c r="K16343" s="194"/>
      <c r="L16343" s="195"/>
      <c r="M16343" s="196"/>
      <c r="N16343" s="197"/>
      <c r="O16343" s="197"/>
      <c r="P16343" s="231"/>
    </row>
    <row r="16344" spans="2:16">
      <c r="B16344" s="351"/>
      <c r="C16344" s="435"/>
      <c r="D16344" s="399"/>
      <c r="E16344" s="400"/>
      <c r="G16344" s="401"/>
      <c r="H16344" s="401"/>
      <c r="I16344" s="401"/>
      <c r="J16344" s="194"/>
      <c r="K16344" s="194"/>
      <c r="L16344" s="195"/>
      <c r="M16344" s="196"/>
      <c r="N16344" s="197"/>
      <c r="O16344" s="197"/>
      <c r="P16344" s="231"/>
    </row>
    <row r="16345" spans="2:16">
      <c r="B16345" s="351"/>
      <c r="C16345" s="435"/>
      <c r="D16345" s="399"/>
      <c r="E16345" s="400"/>
      <c r="G16345" s="401"/>
      <c r="H16345" s="401"/>
      <c r="I16345" s="401"/>
      <c r="J16345" s="194"/>
      <c r="K16345" s="194"/>
      <c r="L16345" s="195"/>
      <c r="M16345" s="196"/>
      <c r="N16345" s="197"/>
      <c r="O16345" s="197"/>
      <c r="P16345" s="231"/>
    </row>
    <row r="16346" spans="2:16">
      <c r="B16346" s="351"/>
      <c r="C16346" s="435"/>
      <c r="D16346" s="399"/>
      <c r="E16346" s="400"/>
      <c r="G16346" s="401"/>
      <c r="H16346" s="401"/>
      <c r="I16346" s="401"/>
      <c r="J16346" s="194"/>
      <c r="K16346" s="194"/>
      <c r="L16346" s="195"/>
      <c r="M16346" s="196"/>
      <c r="N16346" s="197"/>
      <c r="O16346" s="197"/>
      <c r="P16346" s="231"/>
    </row>
    <row r="16347" spans="2:16">
      <c r="B16347" s="402"/>
      <c r="C16347" s="436"/>
      <c r="D16347" s="404"/>
      <c r="E16347" s="405"/>
      <c r="G16347" s="406"/>
      <c r="H16347" s="406"/>
      <c r="I16347" s="406"/>
      <c r="J16347" s="194"/>
      <c r="K16347" s="194"/>
      <c r="L16347" s="195"/>
      <c r="M16347" s="196"/>
      <c r="N16347" s="197"/>
      <c r="O16347" s="197"/>
      <c r="P16347" s="221"/>
    </row>
    <row r="16348" spans="2:16">
      <c r="B16348" s="351"/>
      <c r="C16348" s="435"/>
      <c r="D16348" s="399"/>
      <c r="E16348" s="400"/>
      <c r="G16348" s="401"/>
      <c r="H16348" s="401"/>
      <c r="I16348" s="401"/>
      <c r="J16348" s="194"/>
      <c r="K16348" s="194"/>
      <c r="L16348" s="195"/>
      <c r="M16348" s="196"/>
      <c r="N16348" s="197"/>
      <c r="O16348" s="197"/>
      <c r="P16348" s="231"/>
    </row>
    <row r="16349" spans="2:16">
      <c r="B16349" s="351"/>
      <c r="C16349" s="435"/>
      <c r="D16349" s="399"/>
      <c r="E16349" s="400"/>
      <c r="G16349" s="401"/>
      <c r="H16349" s="401"/>
      <c r="I16349" s="401"/>
      <c r="J16349" s="194"/>
      <c r="K16349" s="194"/>
      <c r="L16349" s="195"/>
      <c r="M16349" s="196"/>
      <c r="N16349" s="197"/>
      <c r="O16349" s="197"/>
      <c r="P16349" s="231"/>
    </row>
    <row r="16350" spans="2:16">
      <c r="B16350" s="351"/>
      <c r="C16350" s="435"/>
      <c r="D16350" s="399"/>
      <c r="E16350" s="400"/>
      <c r="G16350" s="401"/>
      <c r="H16350" s="401"/>
      <c r="I16350" s="401"/>
      <c r="J16350" s="194"/>
      <c r="K16350" s="194"/>
      <c r="L16350" s="195"/>
      <c r="M16350" s="196"/>
      <c r="N16350" s="197"/>
      <c r="O16350" s="197"/>
      <c r="P16350" s="231"/>
    </row>
    <row r="16351" spans="2:16">
      <c r="B16351" s="351"/>
      <c r="C16351" s="435"/>
      <c r="D16351" s="399"/>
      <c r="E16351" s="400"/>
      <c r="G16351" s="401"/>
      <c r="H16351" s="401"/>
      <c r="I16351" s="401"/>
      <c r="J16351" s="194"/>
      <c r="K16351" s="194"/>
      <c r="L16351" s="195"/>
      <c r="M16351" s="196"/>
      <c r="N16351" s="197"/>
      <c r="O16351" s="197"/>
      <c r="P16351" s="231"/>
    </row>
    <row r="16352" spans="2:16">
      <c r="B16352" s="351"/>
      <c r="C16352" s="435"/>
      <c r="D16352" s="399"/>
      <c r="E16352" s="400"/>
      <c r="G16352" s="401"/>
      <c r="H16352" s="401"/>
      <c r="I16352" s="401"/>
      <c r="J16352" s="194"/>
      <c r="K16352" s="194"/>
      <c r="L16352" s="195"/>
      <c r="M16352" s="196"/>
      <c r="N16352" s="197"/>
      <c r="O16352" s="197"/>
      <c r="P16352" s="231"/>
    </row>
    <row r="16353" spans="2:16">
      <c r="B16353" s="351"/>
      <c r="C16353" s="435"/>
      <c r="D16353" s="399"/>
      <c r="E16353" s="400"/>
      <c r="G16353" s="401"/>
      <c r="H16353" s="401"/>
      <c r="I16353" s="401"/>
      <c r="J16353" s="194"/>
      <c r="K16353" s="194"/>
      <c r="L16353" s="195"/>
      <c r="M16353" s="196"/>
      <c r="N16353" s="197"/>
      <c r="O16353" s="197"/>
      <c r="P16353" s="231"/>
    </row>
    <row r="16354" spans="2:16">
      <c r="B16354" s="351"/>
      <c r="C16354" s="435"/>
      <c r="D16354" s="399"/>
      <c r="E16354" s="400"/>
      <c r="G16354" s="401"/>
      <c r="H16354" s="401"/>
      <c r="I16354" s="401"/>
      <c r="J16354" s="194"/>
      <c r="K16354" s="194"/>
      <c r="L16354" s="195"/>
      <c r="M16354" s="196"/>
      <c r="N16354" s="197"/>
      <c r="O16354" s="197"/>
      <c r="P16354" s="231"/>
    </row>
    <row r="16355" spans="2:16">
      <c r="B16355" s="351"/>
      <c r="C16355" s="435"/>
      <c r="D16355" s="399"/>
      <c r="E16355" s="400"/>
      <c r="G16355" s="401"/>
      <c r="H16355" s="401"/>
      <c r="I16355" s="401"/>
      <c r="J16355" s="194"/>
      <c r="K16355" s="194"/>
      <c r="L16355" s="195"/>
      <c r="M16355" s="196"/>
      <c r="N16355" s="197"/>
      <c r="O16355" s="197"/>
      <c r="P16355" s="231"/>
    </row>
    <row r="16356" spans="2:16">
      <c r="B16356" s="351"/>
      <c r="C16356" s="435"/>
      <c r="D16356" s="399"/>
      <c r="E16356" s="400"/>
      <c r="G16356" s="401"/>
      <c r="H16356" s="401"/>
      <c r="I16356" s="401"/>
      <c r="J16356" s="194"/>
      <c r="K16356" s="194"/>
      <c r="L16356" s="195"/>
      <c r="M16356" s="196"/>
      <c r="N16356" s="197"/>
      <c r="O16356" s="197"/>
      <c r="P16356" s="231"/>
    </row>
    <row r="16357" spans="2:16">
      <c r="B16357" s="351"/>
      <c r="C16357" s="435"/>
      <c r="D16357" s="399"/>
      <c r="E16357" s="400"/>
      <c r="G16357" s="401"/>
      <c r="H16357" s="401"/>
      <c r="I16357" s="401"/>
      <c r="J16357" s="194"/>
      <c r="K16357" s="194"/>
      <c r="L16357" s="195"/>
      <c r="M16357" s="196"/>
      <c r="N16357" s="197"/>
      <c r="O16357" s="197"/>
      <c r="P16357" s="231"/>
    </row>
    <row r="16358" spans="2:16">
      <c r="B16358" s="351"/>
      <c r="C16358" s="435"/>
      <c r="D16358" s="399"/>
      <c r="E16358" s="400"/>
      <c r="G16358" s="401"/>
      <c r="H16358" s="401"/>
      <c r="I16358" s="401"/>
      <c r="J16358" s="194"/>
      <c r="K16358" s="194"/>
      <c r="L16358" s="195"/>
      <c r="M16358" s="196"/>
      <c r="N16358" s="197"/>
      <c r="O16358" s="197"/>
      <c r="P16358" s="231"/>
    </row>
    <row r="16359" spans="2:16">
      <c r="B16359" s="351"/>
      <c r="C16359" s="435"/>
      <c r="D16359" s="399"/>
      <c r="E16359" s="400"/>
      <c r="G16359" s="401"/>
      <c r="H16359" s="401"/>
      <c r="I16359" s="401"/>
      <c r="J16359" s="194"/>
      <c r="K16359" s="194"/>
      <c r="L16359" s="195"/>
      <c r="M16359" s="196"/>
      <c r="N16359" s="197"/>
      <c r="O16359" s="197"/>
      <c r="P16359" s="231"/>
    </row>
    <row r="16360" spans="2:16">
      <c r="B16360" s="351"/>
      <c r="C16360" s="435"/>
      <c r="D16360" s="399"/>
      <c r="E16360" s="400"/>
      <c r="G16360" s="401"/>
      <c r="H16360" s="401"/>
      <c r="I16360" s="401"/>
      <c r="J16360" s="194"/>
      <c r="K16360" s="194"/>
      <c r="L16360" s="195"/>
      <c r="M16360" s="196"/>
      <c r="N16360" s="197"/>
      <c r="O16360" s="197"/>
      <c r="P16360" s="231"/>
    </row>
    <row r="16361" spans="2:16">
      <c r="B16361" s="351"/>
      <c r="C16361" s="435"/>
      <c r="D16361" s="399"/>
      <c r="E16361" s="400"/>
      <c r="G16361" s="401"/>
      <c r="H16361" s="401"/>
      <c r="I16361" s="401"/>
      <c r="J16361" s="194"/>
      <c r="K16361" s="194"/>
      <c r="L16361" s="195"/>
      <c r="M16361" s="196"/>
      <c r="N16361" s="197"/>
      <c r="O16361" s="197"/>
      <c r="P16361" s="231"/>
    </row>
    <row r="16362" spans="2:16">
      <c r="B16362" s="351"/>
      <c r="C16362" s="435"/>
      <c r="D16362" s="399"/>
      <c r="E16362" s="400"/>
      <c r="G16362" s="401"/>
      <c r="H16362" s="401"/>
      <c r="I16362" s="401"/>
      <c r="J16362" s="194"/>
      <c r="K16362" s="194"/>
      <c r="L16362" s="195"/>
      <c r="M16362" s="196"/>
      <c r="N16362" s="197"/>
      <c r="O16362" s="197"/>
      <c r="P16362" s="231"/>
    </row>
    <row r="16363" spans="2:16">
      <c r="B16363" s="351"/>
      <c r="C16363" s="435"/>
      <c r="D16363" s="399"/>
      <c r="E16363" s="400"/>
      <c r="G16363" s="401"/>
      <c r="H16363" s="401"/>
      <c r="I16363" s="401"/>
      <c r="J16363" s="194"/>
      <c r="K16363" s="194"/>
      <c r="L16363" s="195"/>
      <c r="M16363" s="196"/>
      <c r="N16363" s="197"/>
      <c r="O16363" s="197"/>
      <c r="P16363" s="231"/>
    </row>
    <row r="16364" spans="2:16">
      <c r="B16364" s="351"/>
      <c r="C16364" s="435"/>
      <c r="D16364" s="399"/>
      <c r="E16364" s="400"/>
      <c r="G16364" s="401"/>
      <c r="H16364" s="401"/>
      <c r="I16364" s="401"/>
      <c r="J16364" s="194"/>
      <c r="K16364" s="194"/>
      <c r="L16364" s="195"/>
      <c r="M16364" s="196"/>
      <c r="N16364" s="197"/>
      <c r="O16364" s="197"/>
      <c r="P16364" s="231"/>
    </row>
    <row r="16365" spans="2:16">
      <c r="B16365" s="351"/>
      <c r="C16365" s="435"/>
      <c r="D16365" s="399"/>
      <c r="E16365" s="400"/>
      <c r="G16365" s="401"/>
      <c r="H16365" s="401"/>
      <c r="I16365" s="401"/>
      <c r="J16365" s="194"/>
      <c r="K16365" s="194"/>
      <c r="L16365" s="195"/>
      <c r="M16365" s="196"/>
      <c r="N16365" s="197"/>
      <c r="O16365" s="197"/>
      <c r="P16365" s="231"/>
    </row>
    <row r="16366" spans="2:16">
      <c r="B16366" s="351"/>
      <c r="C16366" s="435"/>
      <c r="D16366" s="399"/>
      <c r="E16366" s="400"/>
      <c r="G16366" s="401"/>
      <c r="H16366" s="401"/>
      <c r="I16366" s="401"/>
      <c r="J16366" s="194"/>
      <c r="K16366" s="194"/>
      <c r="L16366" s="195"/>
      <c r="M16366" s="196"/>
      <c r="N16366" s="197"/>
      <c r="O16366" s="197"/>
      <c r="P16366" s="231"/>
    </row>
    <row r="16367" spans="2:16">
      <c r="B16367" s="351"/>
      <c r="C16367" s="435"/>
      <c r="D16367" s="399"/>
      <c r="E16367" s="400"/>
      <c r="G16367" s="401"/>
      <c r="H16367" s="401"/>
      <c r="I16367" s="401"/>
      <c r="J16367" s="194"/>
      <c r="K16367" s="194"/>
      <c r="L16367" s="195"/>
      <c r="M16367" s="196"/>
      <c r="N16367" s="197"/>
      <c r="O16367" s="197"/>
      <c r="P16367" s="231"/>
    </row>
    <row r="16368" spans="2:16">
      <c r="B16368" s="351"/>
      <c r="C16368" s="435"/>
      <c r="D16368" s="399"/>
      <c r="E16368" s="400"/>
      <c r="G16368" s="401"/>
      <c r="H16368" s="401"/>
      <c r="I16368" s="401"/>
      <c r="J16368" s="194"/>
      <c r="K16368" s="194"/>
      <c r="L16368" s="195"/>
      <c r="M16368" s="196"/>
      <c r="N16368" s="197"/>
      <c r="O16368" s="197"/>
      <c r="P16368" s="231"/>
    </row>
    <row r="16369" spans="2:16">
      <c r="B16369" s="351"/>
      <c r="C16369" s="435"/>
      <c r="D16369" s="399"/>
      <c r="E16369" s="400"/>
      <c r="G16369" s="401"/>
      <c r="H16369" s="401"/>
      <c r="I16369" s="401"/>
      <c r="J16369" s="194"/>
      <c r="K16369" s="194"/>
      <c r="L16369" s="195"/>
      <c r="M16369" s="196"/>
      <c r="N16369" s="197"/>
      <c r="O16369" s="197"/>
      <c r="P16369" s="231"/>
    </row>
    <row r="16370" spans="2:16">
      <c r="B16370" s="351"/>
      <c r="C16370" s="435"/>
      <c r="D16370" s="399"/>
      <c r="E16370" s="400"/>
      <c r="G16370" s="401"/>
      <c r="H16370" s="401"/>
      <c r="I16370" s="401"/>
      <c r="J16370" s="194"/>
      <c r="K16370" s="194"/>
      <c r="L16370" s="195"/>
      <c r="M16370" s="196"/>
      <c r="N16370" s="197"/>
      <c r="O16370" s="197"/>
      <c r="P16370" s="231"/>
    </row>
    <row r="16371" spans="2:16">
      <c r="B16371" s="351"/>
      <c r="C16371" s="435"/>
      <c r="D16371" s="399"/>
      <c r="E16371" s="400"/>
      <c r="G16371" s="401"/>
      <c r="H16371" s="401"/>
      <c r="I16371" s="401"/>
      <c r="J16371" s="194"/>
      <c r="K16371" s="194"/>
      <c r="L16371" s="195"/>
      <c r="M16371" s="196"/>
      <c r="N16371" s="197"/>
      <c r="O16371" s="197"/>
      <c r="P16371" s="231"/>
    </row>
    <row r="16372" spans="2:16">
      <c r="B16372" s="351"/>
      <c r="C16372" s="435"/>
      <c r="D16372" s="399"/>
      <c r="E16372" s="400"/>
      <c r="G16372" s="401"/>
      <c r="H16372" s="401"/>
      <c r="I16372" s="401"/>
      <c r="J16372" s="194"/>
      <c r="K16372" s="194"/>
      <c r="L16372" s="195"/>
      <c r="M16372" s="196"/>
      <c r="N16372" s="197"/>
      <c r="O16372" s="197"/>
      <c r="P16372" s="231"/>
    </row>
    <row r="16373" spans="2:16">
      <c r="B16373" s="351"/>
      <c r="C16373" s="435"/>
      <c r="D16373" s="399"/>
      <c r="E16373" s="400"/>
      <c r="G16373" s="401"/>
      <c r="H16373" s="401"/>
      <c r="I16373" s="401"/>
      <c r="J16373" s="194"/>
      <c r="K16373" s="194"/>
      <c r="L16373" s="195"/>
      <c r="M16373" s="196"/>
      <c r="N16373" s="197"/>
      <c r="O16373" s="197"/>
      <c r="P16373" s="231"/>
    </row>
    <row r="16374" spans="2:16">
      <c r="B16374" s="351"/>
      <c r="C16374" s="435"/>
      <c r="D16374" s="399"/>
      <c r="E16374" s="400"/>
      <c r="G16374" s="401"/>
      <c r="H16374" s="401"/>
      <c r="I16374" s="401"/>
      <c r="J16374" s="194"/>
      <c r="K16374" s="194"/>
      <c r="L16374" s="195"/>
      <c r="M16374" s="196"/>
      <c r="N16374" s="197"/>
      <c r="O16374" s="197"/>
      <c r="P16374" s="231"/>
    </row>
    <row r="16375" spans="2:16">
      <c r="B16375" s="351"/>
      <c r="C16375" s="435"/>
      <c r="D16375" s="399"/>
      <c r="E16375" s="400"/>
      <c r="G16375" s="401"/>
      <c r="H16375" s="401"/>
      <c r="I16375" s="401"/>
      <c r="J16375" s="194"/>
      <c r="K16375" s="194"/>
      <c r="L16375" s="195"/>
      <c r="M16375" s="196"/>
      <c r="N16375" s="197"/>
      <c r="O16375" s="197"/>
      <c r="P16375" s="231"/>
    </row>
    <row r="16376" spans="2:16">
      <c r="B16376" s="351"/>
      <c r="C16376" s="435"/>
      <c r="D16376" s="399"/>
      <c r="E16376" s="400"/>
      <c r="G16376" s="401"/>
      <c r="H16376" s="401"/>
      <c r="I16376" s="401"/>
      <c r="J16376" s="194"/>
      <c r="K16376" s="194"/>
      <c r="L16376" s="195"/>
      <c r="M16376" s="196"/>
      <c r="N16376" s="197"/>
      <c r="O16376" s="197"/>
      <c r="P16376" s="231"/>
    </row>
    <row r="16377" spans="2:16">
      <c r="B16377" s="351"/>
      <c r="C16377" s="435"/>
      <c r="D16377" s="399"/>
      <c r="E16377" s="400"/>
      <c r="G16377" s="401"/>
      <c r="H16377" s="401"/>
      <c r="I16377" s="401"/>
      <c r="J16377" s="194"/>
      <c r="K16377" s="194"/>
      <c r="L16377" s="195"/>
      <c r="M16377" s="196"/>
      <c r="N16377" s="197"/>
      <c r="O16377" s="197"/>
      <c r="P16377" s="231"/>
    </row>
    <row r="16378" spans="2:16">
      <c r="B16378" s="351"/>
      <c r="C16378" s="435"/>
      <c r="D16378" s="399"/>
      <c r="E16378" s="400"/>
      <c r="G16378" s="401"/>
      <c r="H16378" s="401"/>
      <c r="I16378" s="401"/>
      <c r="J16378" s="194"/>
      <c r="K16378" s="194"/>
      <c r="L16378" s="195"/>
      <c r="M16378" s="196"/>
      <c r="N16378" s="197"/>
      <c r="O16378" s="197"/>
      <c r="P16378" s="231"/>
    </row>
    <row r="16379" spans="2:16">
      <c r="B16379" s="351"/>
      <c r="C16379" s="435"/>
      <c r="D16379" s="399"/>
      <c r="E16379" s="400"/>
      <c r="G16379" s="401"/>
      <c r="H16379" s="401"/>
      <c r="I16379" s="401"/>
      <c r="J16379" s="194"/>
      <c r="K16379" s="194"/>
      <c r="L16379" s="195"/>
      <c r="M16379" s="196"/>
      <c r="N16379" s="197"/>
      <c r="O16379" s="197"/>
      <c r="P16379" s="231"/>
    </row>
    <row r="16380" spans="2:16">
      <c r="B16380" s="351"/>
      <c r="C16380" s="435"/>
      <c r="D16380" s="399"/>
      <c r="E16380" s="400"/>
      <c r="G16380" s="401"/>
      <c r="H16380" s="401"/>
      <c r="I16380" s="401"/>
      <c r="J16380" s="194"/>
      <c r="K16380" s="194"/>
      <c r="L16380" s="195"/>
      <c r="M16380" s="196"/>
      <c r="N16380" s="197"/>
      <c r="O16380" s="197"/>
      <c r="P16380" s="231"/>
    </row>
    <row r="16381" spans="2:16">
      <c r="B16381" s="351"/>
      <c r="C16381" s="435"/>
      <c r="D16381" s="399"/>
      <c r="E16381" s="400"/>
      <c r="G16381" s="401"/>
      <c r="H16381" s="401"/>
      <c r="I16381" s="401"/>
      <c r="J16381" s="194"/>
      <c r="K16381" s="194"/>
      <c r="L16381" s="195"/>
      <c r="M16381" s="196"/>
      <c r="N16381" s="197"/>
      <c r="O16381" s="197"/>
      <c r="P16381" s="231"/>
    </row>
    <row r="16382" spans="2:16">
      <c r="B16382" s="351"/>
      <c r="C16382" s="435"/>
      <c r="D16382" s="399"/>
      <c r="E16382" s="400"/>
      <c r="G16382" s="401"/>
      <c r="H16382" s="401"/>
      <c r="I16382" s="401"/>
      <c r="J16382" s="194"/>
      <c r="K16382" s="194"/>
      <c r="L16382" s="195"/>
      <c r="M16382" s="196"/>
      <c r="N16382" s="197"/>
      <c r="O16382" s="197"/>
      <c r="P16382" s="231"/>
    </row>
    <row r="16383" spans="2:16">
      <c r="B16383" s="351"/>
      <c r="C16383" s="435"/>
      <c r="D16383" s="399"/>
      <c r="E16383" s="400"/>
      <c r="G16383" s="401"/>
      <c r="H16383" s="401"/>
      <c r="I16383" s="401"/>
      <c r="J16383" s="194"/>
      <c r="K16383" s="194"/>
      <c r="L16383" s="195"/>
      <c r="M16383" s="196"/>
      <c r="N16383" s="197"/>
      <c r="O16383" s="197"/>
      <c r="P16383" s="231"/>
    </row>
    <row r="16384" spans="2:16">
      <c r="B16384" s="351"/>
      <c r="C16384" s="435"/>
      <c r="D16384" s="399"/>
      <c r="E16384" s="400"/>
      <c r="G16384" s="401"/>
      <c r="H16384" s="401"/>
      <c r="I16384" s="401"/>
      <c r="J16384" s="194"/>
      <c r="K16384" s="194"/>
      <c r="L16384" s="195"/>
      <c r="M16384" s="196"/>
      <c r="N16384" s="197"/>
      <c r="O16384" s="197"/>
      <c r="P16384" s="231"/>
    </row>
    <row r="16385" spans="2:16">
      <c r="B16385" s="351"/>
      <c r="C16385" s="435"/>
      <c r="D16385" s="399"/>
      <c r="E16385" s="400"/>
      <c r="G16385" s="401"/>
      <c r="H16385" s="401"/>
      <c r="I16385" s="401"/>
      <c r="J16385" s="194"/>
      <c r="K16385" s="194"/>
      <c r="L16385" s="195"/>
      <c r="M16385" s="196"/>
      <c r="N16385" s="197"/>
      <c r="O16385" s="197"/>
      <c r="P16385" s="231"/>
    </row>
    <row r="16386" spans="2:16">
      <c r="B16386" s="351"/>
      <c r="C16386" s="435"/>
      <c r="D16386" s="399"/>
      <c r="E16386" s="400"/>
      <c r="G16386" s="401"/>
      <c r="H16386" s="401"/>
      <c r="I16386" s="401"/>
      <c r="J16386" s="194"/>
      <c r="K16386" s="194"/>
      <c r="L16386" s="195"/>
      <c r="M16386" s="196"/>
      <c r="N16386" s="197"/>
      <c r="O16386" s="197"/>
      <c r="P16386" s="231"/>
    </row>
    <row r="16387" spans="2:16">
      <c r="B16387" s="351"/>
      <c r="C16387" s="435"/>
      <c r="D16387" s="399"/>
      <c r="E16387" s="400"/>
      <c r="G16387" s="401"/>
      <c r="H16387" s="401"/>
      <c r="I16387" s="401"/>
      <c r="J16387" s="194"/>
      <c r="K16387" s="194"/>
      <c r="L16387" s="195"/>
      <c r="M16387" s="196"/>
      <c r="N16387" s="197"/>
      <c r="O16387" s="197"/>
      <c r="P16387" s="231"/>
    </row>
    <row r="16388" spans="2:16">
      <c r="B16388" s="351"/>
      <c r="C16388" s="435"/>
      <c r="D16388" s="399"/>
      <c r="E16388" s="400"/>
      <c r="G16388" s="401"/>
      <c r="H16388" s="401"/>
      <c r="I16388" s="401"/>
      <c r="J16388" s="194"/>
      <c r="K16388" s="194"/>
      <c r="L16388" s="195"/>
      <c r="M16388" s="196"/>
      <c r="N16388" s="197"/>
      <c r="O16388" s="197"/>
      <c r="P16388" s="231"/>
    </row>
    <row r="16389" spans="2:16">
      <c r="B16389" s="351"/>
      <c r="C16389" s="435"/>
      <c r="D16389" s="399"/>
      <c r="E16389" s="400"/>
      <c r="G16389" s="401"/>
      <c r="H16389" s="401"/>
      <c r="I16389" s="401"/>
      <c r="J16389" s="194"/>
      <c r="K16389" s="194"/>
      <c r="L16389" s="195"/>
      <c r="M16389" s="196"/>
      <c r="N16389" s="197"/>
      <c r="O16389" s="197"/>
      <c r="P16389" s="231"/>
    </row>
    <row r="16390" spans="2:16">
      <c r="B16390" s="351"/>
      <c r="C16390" s="435"/>
      <c r="D16390" s="399"/>
      <c r="E16390" s="400"/>
      <c r="G16390" s="401"/>
      <c r="H16390" s="401"/>
      <c r="I16390" s="401"/>
      <c r="J16390" s="194"/>
      <c r="K16390" s="194"/>
      <c r="L16390" s="195"/>
      <c r="M16390" s="196"/>
      <c r="N16390" s="197"/>
      <c r="O16390" s="197"/>
      <c r="P16390" s="231"/>
    </row>
    <row r="16391" spans="2:16">
      <c r="B16391" s="351"/>
      <c r="C16391" s="435"/>
      <c r="D16391" s="399"/>
      <c r="E16391" s="400"/>
      <c r="G16391" s="401"/>
      <c r="H16391" s="401"/>
      <c r="I16391" s="401"/>
      <c r="J16391" s="194"/>
      <c r="K16391" s="194"/>
      <c r="L16391" s="195"/>
      <c r="M16391" s="196"/>
      <c r="N16391" s="197"/>
      <c r="O16391" s="197"/>
      <c r="P16391" s="231"/>
    </row>
    <row r="16392" spans="2:16">
      <c r="B16392" s="351"/>
      <c r="C16392" s="435"/>
      <c r="D16392" s="399"/>
      <c r="E16392" s="400"/>
      <c r="G16392" s="401"/>
      <c r="H16392" s="401"/>
      <c r="I16392" s="401"/>
      <c r="J16392" s="194"/>
      <c r="K16392" s="194"/>
      <c r="L16392" s="195"/>
      <c r="M16392" s="196"/>
      <c r="N16392" s="197"/>
      <c r="O16392" s="197"/>
      <c r="P16392" s="231"/>
    </row>
    <row r="16393" spans="2:16">
      <c r="B16393" s="351"/>
      <c r="C16393" s="435"/>
      <c r="D16393" s="399"/>
      <c r="E16393" s="400"/>
      <c r="G16393" s="401"/>
      <c r="H16393" s="401"/>
      <c r="I16393" s="401"/>
      <c r="J16393" s="194"/>
      <c r="K16393" s="194"/>
      <c r="L16393" s="195"/>
      <c r="M16393" s="196"/>
      <c r="N16393" s="197"/>
      <c r="O16393" s="197"/>
      <c r="P16393" s="231"/>
    </row>
    <row r="16394" spans="2:16">
      <c r="B16394" s="351"/>
      <c r="C16394" s="435"/>
      <c r="D16394" s="399"/>
      <c r="E16394" s="400"/>
      <c r="G16394" s="401"/>
      <c r="H16394" s="401"/>
      <c r="I16394" s="401"/>
      <c r="J16394" s="194"/>
      <c r="K16394" s="194"/>
      <c r="L16394" s="195"/>
      <c r="M16394" s="196"/>
      <c r="N16394" s="197"/>
      <c r="O16394" s="197"/>
      <c r="P16394" s="231"/>
    </row>
    <row r="16395" spans="2:16">
      <c r="B16395" s="351"/>
      <c r="C16395" s="435"/>
      <c r="D16395" s="399"/>
      <c r="E16395" s="400"/>
      <c r="G16395" s="401"/>
      <c r="H16395" s="401"/>
      <c r="I16395" s="401"/>
      <c r="J16395" s="194"/>
      <c r="K16395" s="194"/>
      <c r="L16395" s="195"/>
      <c r="M16395" s="196"/>
      <c r="N16395" s="197"/>
      <c r="O16395" s="197"/>
      <c r="P16395" s="231"/>
    </row>
    <row r="16396" spans="2:16">
      <c r="B16396" s="351"/>
      <c r="C16396" s="435"/>
      <c r="D16396" s="399"/>
      <c r="E16396" s="400"/>
      <c r="G16396" s="401"/>
      <c r="H16396" s="401"/>
      <c r="I16396" s="401"/>
      <c r="J16396" s="194"/>
      <c r="K16396" s="194"/>
      <c r="L16396" s="195"/>
      <c r="M16396" s="196"/>
      <c r="N16396" s="197"/>
      <c r="O16396" s="197"/>
      <c r="P16396" s="231"/>
    </row>
    <row r="16397" spans="2:16">
      <c r="B16397" s="351"/>
      <c r="C16397" s="435"/>
      <c r="D16397" s="399"/>
      <c r="E16397" s="400"/>
      <c r="G16397" s="401"/>
      <c r="H16397" s="401"/>
      <c r="I16397" s="401"/>
      <c r="J16397" s="194"/>
      <c r="K16397" s="194"/>
      <c r="L16397" s="195"/>
      <c r="M16397" s="196"/>
      <c r="N16397" s="197"/>
      <c r="O16397" s="197"/>
      <c r="P16397" s="231"/>
    </row>
    <row r="16398" spans="2:16">
      <c r="B16398" s="351"/>
      <c r="C16398" s="435"/>
      <c r="D16398" s="399"/>
      <c r="E16398" s="400"/>
      <c r="G16398" s="401"/>
      <c r="H16398" s="401"/>
      <c r="I16398" s="401"/>
      <c r="J16398" s="194"/>
      <c r="K16398" s="194"/>
      <c r="L16398" s="195"/>
      <c r="M16398" s="196"/>
      <c r="N16398" s="197"/>
      <c r="O16398" s="197"/>
      <c r="P16398" s="231"/>
    </row>
    <row r="16399" spans="2:16">
      <c r="B16399" s="351"/>
      <c r="C16399" s="435"/>
      <c r="D16399" s="399"/>
      <c r="E16399" s="400"/>
      <c r="G16399" s="401"/>
      <c r="H16399" s="401"/>
      <c r="I16399" s="401"/>
      <c r="J16399" s="194"/>
      <c r="K16399" s="194"/>
      <c r="L16399" s="195"/>
      <c r="M16399" s="196"/>
      <c r="N16399" s="197"/>
      <c r="O16399" s="197"/>
      <c r="P16399" s="231"/>
    </row>
    <row r="16400" spans="2:16">
      <c r="B16400" s="351"/>
      <c r="C16400" s="435"/>
      <c r="D16400" s="399"/>
      <c r="E16400" s="400"/>
      <c r="G16400" s="401"/>
      <c r="H16400" s="401"/>
      <c r="I16400" s="401"/>
      <c r="J16400" s="194"/>
      <c r="K16400" s="194"/>
      <c r="L16400" s="195"/>
      <c r="M16400" s="196"/>
      <c r="N16400" s="197"/>
      <c r="O16400" s="197"/>
      <c r="P16400" s="231"/>
    </row>
    <row r="16401" spans="2:16">
      <c r="B16401" s="351"/>
      <c r="C16401" s="435"/>
      <c r="D16401" s="399"/>
      <c r="E16401" s="400"/>
      <c r="G16401" s="401"/>
      <c r="H16401" s="401"/>
      <c r="I16401" s="401"/>
      <c r="J16401" s="194"/>
      <c r="K16401" s="194"/>
      <c r="L16401" s="195"/>
      <c r="M16401" s="196"/>
      <c r="N16401" s="197"/>
      <c r="O16401" s="197"/>
      <c r="P16401" s="231"/>
    </row>
    <row r="16402" spans="2:16">
      <c r="B16402" s="351"/>
      <c r="C16402" s="435"/>
      <c r="D16402" s="399"/>
      <c r="E16402" s="400"/>
      <c r="G16402" s="401"/>
      <c r="H16402" s="401"/>
      <c r="I16402" s="401"/>
      <c r="J16402" s="194"/>
      <c r="K16402" s="194"/>
      <c r="L16402" s="195"/>
      <c r="M16402" s="196"/>
      <c r="N16402" s="197"/>
      <c r="O16402" s="197"/>
      <c r="P16402" s="231"/>
    </row>
    <row r="16403" spans="2:16">
      <c r="B16403" s="351"/>
      <c r="C16403" s="435"/>
      <c r="D16403" s="399"/>
      <c r="E16403" s="400"/>
      <c r="G16403" s="401"/>
      <c r="H16403" s="401"/>
      <c r="I16403" s="401"/>
      <c r="J16403" s="194"/>
      <c r="K16403" s="194"/>
      <c r="L16403" s="195"/>
      <c r="M16403" s="196"/>
      <c r="N16403" s="197"/>
      <c r="O16403" s="197"/>
      <c r="P16403" s="231"/>
    </row>
    <row r="16404" spans="2:16">
      <c r="B16404" s="351"/>
      <c r="C16404" s="435"/>
      <c r="D16404" s="399"/>
      <c r="E16404" s="400"/>
      <c r="G16404" s="401"/>
      <c r="H16404" s="401"/>
      <c r="I16404" s="401"/>
      <c r="J16404" s="194"/>
      <c r="K16404" s="194"/>
      <c r="L16404" s="195"/>
      <c r="M16404" s="196"/>
      <c r="N16404" s="197"/>
      <c r="O16404" s="197"/>
      <c r="P16404" s="231"/>
    </row>
    <row r="16405" spans="2:16">
      <c r="B16405" s="351"/>
      <c r="C16405" s="435"/>
      <c r="D16405" s="399"/>
      <c r="E16405" s="400"/>
      <c r="G16405" s="401"/>
      <c r="H16405" s="401"/>
      <c r="I16405" s="401"/>
      <c r="J16405" s="194"/>
      <c r="K16405" s="194"/>
      <c r="L16405" s="195"/>
      <c r="M16405" s="196"/>
      <c r="N16405" s="197"/>
      <c r="O16405" s="197"/>
      <c r="P16405" s="231"/>
    </row>
    <row r="16406" spans="2:16">
      <c r="B16406" s="351"/>
      <c r="C16406" s="435"/>
      <c r="D16406" s="399"/>
      <c r="E16406" s="400"/>
      <c r="G16406" s="401"/>
      <c r="H16406" s="401"/>
      <c r="I16406" s="401"/>
      <c r="J16406" s="194"/>
      <c r="K16406" s="194"/>
      <c r="L16406" s="195"/>
      <c r="M16406" s="196"/>
      <c r="N16406" s="197"/>
      <c r="O16406" s="197"/>
      <c r="P16406" s="231"/>
    </row>
    <row r="16407" spans="2:16">
      <c r="B16407" s="351"/>
      <c r="C16407" s="435"/>
      <c r="D16407" s="399"/>
      <c r="E16407" s="400"/>
      <c r="G16407" s="401"/>
      <c r="H16407" s="401"/>
      <c r="I16407" s="401"/>
      <c r="J16407" s="194"/>
      <c r="K16407" s="194"/>
      <c r="L16407" s="195"/>
      <c r="M16407" s="196"/>
      <c r="N16407" s="197"/>
      <c r="O16407" s="197"/>
      <c r="P16407" s="231"/>
    </row>
    <row r="16408" spans="2:16">
      <c r="B16408" s="351"/>
      <c r="C16408" s="435"/>
      <c r="D16408" s="399"/>
      <c r="E16408" s="400"/>
      <c r="G16408" s="401"/>
      <c r="H16408" s="401"/>
      <c r="I16408" s="401"/>
      <c r="J16408" s="194"/>
      <c r="K16408" s="194"/>
      <c r="L16408" s="195"/>
      <c r="M16408" s="196"/>
      <c r="N16408" s="197"/>
      <c r="O16408" s="197"/>
      <c r="P16408" s="231"/>
    </row>
    <row r="16409" spans="2:16">
      <c r="B16409" s="351"/>
      <c r="C16409" s="435"/>
      <c r="D16409" s="399"/>
      <c r="E16409" s="400"/>
      <c r="G16409" s="401"/>
      <c r="H16409" s="401"/>
      <c r="I16409" s="401"/>
      <c r="J16409" s="194"/>
      <c r="K16409" s="194"/>
      <c r="L16409" s="195"/>
      <c r="M16409" s="196"/>
      <c r="N16409" s="197"/>
      <c r="O16409" s="197"/>
      <c r="P16409" s="231"/>
    </row>
    <row r="16410" spans="2:16">
      <c r="B16410" s="351"/>
      <c r="C16410" s="435"/>
      <c r="D16410" s="399"/>
      <c r="E16410" s="400"/>
      <c r="G16410" s="401"/>
      <c r="H16410" s="401"/>
      <c r="I16410" s="401"/>
      <c r="J16410" s="194"/>
      <c r="K16410" s="194"/>
      <c r="L16410" s="195"/>
      <c r="M16410" s="196"/>
      <c r="N16410" s="197"/>
      <c r="O16410" s="197"/>
      <c r="P16410" s="231"/>
    </row>
    <row r="16411" spans="2:16">
      <c r="B16411" s="351"/>
      <c r="C16411" s="435"/>
      <c r="D16411" s="399"/>
      <c r="E16411" s="400"/>
      <c r="G16411" s="401"/>
      <c r="H16411" s="401"/>
      <c r="I16411" s="401"/>
      <c r="J16411" s="194"/>
      <c r="K16411" s="194"/>
      <c r="L16411" s="195"/>
      <c r="M16411" s="196"/>
      <c r="N16411" s="197"/>
      <c r="O16411" s="197"/>
      <c r="P16411" s="231"/>
    </row>
    <row r="16412" spans="2:16">
      <c r="B16412" s="351"/>
      <c r="C16412" s="435"/>
      <c r="D16412" s="399"/>
      <c r="E16412" s="400"/>
      <c r="G16412" s="401"/>
      <c r="H16412" s="401"/>
      <c r="I16412" s="401"/>
      <c r="J16412" s="194"/>
      <c r="K16412" s="194"/>
      <c r="L16412" s="195"/>
      <c r="M16412" s="196"/>
      <c r="N16412" s="197"/>
      <c r="O16412" s="197"/>
      <c r="P16412" s="231"/>
    </row>
    <row r="16413" spans="2:16">
      <c r="B16413" s="351"/>
      <c r="C16413" s="435"/>
      <c r="D16413" s="399"/>
      <c r="E16413" s="400"/>
      <c r="G16413" s="401"/>
      <c r="H16413" s="401"/>
      <c r="I16413" s="401"/>
      <c r="J16413" s="194"/>
      <c r="K16413" s="194"/>
      <c r="L16413" s="195"/>
      <c r="M16413" s="196"/>
      <c r="N16413" s="197"/>
      <c r="O16413" s="197"/>
      <c r="P16413" s="231"/>
    </row>
    <row r="16414" spans="2:16">
      <c r="B16414" s="351"/>
      <c r="C16414" s="435"/>
      <c r="D16414" s="399"/>
      <c r="E16414" s="400"/>
      <c r="G16414" s="401"/>
      <c r="H16414" s="401"/>
      <c r="I16414" s="401"/>
      <c r="J16414" s="194"/>
      <c r="K16414" s="194"/>
      <c r="L16414" s="195"/>
      <c r="M16414" s="196"/>
      <c r="N16414" s="197"/>
      <c r="O16414" s="197"/>
      <c r="P16414" s="231"/>
    </row>
    <row r="16415" spans="2:16">
      <c r="B16415" s="351"/>
      <c r="C16415" s="435"/>
      <c r="D16415" s="399"/>
      <c r="E16415" s="400"/>
      <c r="G16415" s="401"/>
      <c r="H16415" s="401"/>
      <c r="I16415" s="401"/>
      <c r="J16415" s="194"/>
      <c r="K16415" s="194"/>
      <c r="L16415" s="195"/>
      <c r="M16415" s="196"/>
      <c r="N16415" s="197"/>
      <c r="O16415" s="197"/>
      <c r="P16415" s="231"/>
    </row>
    <row r="16416" spans="2:16">
      <c r="B16416" s="351"/>
      <c r="C16416" s="435"/>
      <c r="D16416" s="399"/>
      <c r="E16416" s="400"/>
      <c r="G16416" s="401"/>
      <c r="H16416" s="401"/>
      <c r="I16416" s="401"/>
      <c r="J16416" s="194"/>
      <c r="K16416" s="194"/>
      <c r="L16416" s="195"/>
      <c r="M16416" s="196"/>
      <c r="N16416" s="197"/>
      <c r="O16416" s="197"/>
      <c r="P16416" s="231"/>
    </row>
    <row r="16417" spans="2:16">
      <c r="B16417" s="351"/>
      <c r="C16417" s="435"/>
      <c r="D16417" s="399"/>
      <c r="E16417" s="400"/>
      <c r="G16417" s="401"/>
      <c r="H16417" s="401"/>
      <c r="I16417" s="401"/>
      <c r="J16417" s="194"/>
      <c r="K16417" s="194"/>
      <c r="L16417" s="195"/>
      <c r="M16417" s="196"/>
      <c r="N16417" s="197"/>
      <c r="O16417" s="197"/>
      <c r="P16417" s="231"/>
    </row>
    <row r="16418" spans="2:16">
      <c r="B16418" s="351"/>
      <c r="C16418" s="435"/>
      <c r="D16418" s="399"/>
      <c r="E16418" s="400"/>
      <c r="G16418" s="401"/>
      <c r="H16418" s="401"/>
      <c r="I16418" s="401"/>
      <c r="J16418" s="194"/>
      <c r="K16418" s="194"/>
      <c r="L16418" s="195"/>
      <c r="M16418" s="196"/>
      <c r="N16418" s="197"/>
      <c r="O16418" s="197"/>
      <c r="P16418" s="231"/>
    </row>
    <row r="16419" spans="2:16">
      <c r="B16419" s="351"/>
      <c r="C16419" s="435"/>
      <c r="D16419" s="399"/>
      <c r="E16419" s="400"/>
      <c r="G16419" s="401"/>
      <c r="H16419" s="401"/>
      <c r="I16419" s="401"/>
      <c r="J16419" s="194"/>
      <c r="K16419" s="194"/>
      <c r="L16419" s="195"/>
      <c r="M16419" s="196"/>
      <c r="N16419" s="197"/>
      <c r="O16419" s="197"/>
      <c r="P16419" s="231"/>
    </row>
    <row r="16420" spans="2:16">
      <c r="B16420" s="351"/>
      <c r="C16420" s="435"/>
      <c r="D16420" s="399"/>
      <c r="E16420" s="400"/>
      <c r="G16420" s="401"/>
      <c r="H16420" s="401"/>
      <c r="I16420" s="401"/>
      <c r="J16420" s="194"/>
      <c r="K16420" s="194"/>
      <c r="L16420" s="195"/>
      <c r="M16420" s="196"/>
      <c r="N16420" s="197"/>
      <c r="O16420" s="197"/>
      <c r="P16420" s="231"/>
    </row>
    <row r="16421" spans="2:16">
      <c r="B16421" s="351"/>
      <c r="C16421" s="435"/>
      <c r="D16421" s="399"/>
      <c r="E16421" s="400"/>
      <c r="G16421" s="401"/>
      <c r="H16421" s="401"/>
      <c r="I16421" s="401"/>
      <c r="J16421" s="194"/>
      <c r="K16421" s="194"/>
      <c r="L16421" s="195"/>
      <c r="M16421" s="196"/>
      <c r="N16421" s="197"/>
      <c r="O16421" s="197"/>
      <c r="P16421" s="231"/>
    </row>
    <row r="16422" spans="2:16">
      <c r="B16422" s="351"/>
      <c r="C16422" s="435"/>
      <c r="D16422" s="399"/>
      <c r="E16422" s="400"/>
      <c r="G16422" s="401"/>
      <c r="H16422" s="401"/>
      <c r="I16422" s="401"/>
      <c r="J16422" s="194"/>
      <c r="K16422" s="194"/>
      <c r="L16422" s="195"/>
      <c r="M16422" s="196"/>
      <c r="N16422" s="197"/>
      <c r="O16422" s="197"/>
      <c r="P16422" s="231"/>
    </row>
    <row r="16423" spans="2:16">
      <c r="B16423" s="351"/>
      <c r="C16423" s="435"/>
      <c r="D16423" s="399"/>
      <c r="E16423" s="400"/>
      <c r="G16423" s="401"/>
      <c r="H16423" s="401"/>
      <c r="I16423" s="401"/>
      <c r="J16423" s="194"/>
      <c r="K16423" s="194"/>
      <c r="L16423" s="195"/>
      <c r="M16423" s="196"/>
      <c r="N16423" s="197"/>
      <c r="O16423" s="197"/>
      <c r="P16423" s="231"/>
    </row>
    <row r="16424" spans="2:16">
      <c r="B16424" s="351"/>
      <c r="C16424" s="435"/>
      <c r="D16424" s="399"/>
      <c r="E16424" s="400"/>
      <c r="G16424" s="401"/>
      <c r="H16424" s="401"/>
      <c r="I16424" s="401"/>
      <c r="J16424" s="194"/>
      <c r="K16424" s="194"/>
      <c r="L16424" s="195"/>
      <c r="M16424" s="196"/>
      <c r="N16424" s="197"/>
      <c r="O16424" s="197"/>
      <c r="P16424" s="231"/>
    </row>
    <row r="16425" spans="2:16">
      <c r="B16425" s="351"/>
      <c r="C16425" s="435"/>
      <c r="D16425" s="399"/>
      <c r="E16425" s="400"/>
      <c r="G16425" s="401"/>
      <c r="H16425" s="401"/>
      <c r="I16425" s="401"/>
      <c r="J16425" s="194"/>
      <c r="K16425" s="194"/>
      <c r="L16425" s="195"/>
      <c r="M16425" s="196"/>
      <c r="N16425" s="197"/>
      <c r="O16425" s="197"/>
      <c r="P16425" s="231"/>
    </row>
    <row r="16426" spans="2:16">
      <c r="B16426" s="351"/>
      <c r="C16426" s="435"/>
      <c r="D16426" s="399"/>
      <c r="E16426" s="400"/>
      <c r="G16426" s="401"/>
      <c r="H16426" s="401"/>
      <c r="I16426" s="401"/>
      <c r="J16426" s="194"/>
      <c r="K16426" s="194"/>
      <c r="L16426" s="195"/>
      <c r="M16426" s="196"/>
      <c r="N16426" s="197"/>
      <c r="O16426" s="197"/>
      <c r="P16426" s="231"/>
    </row>
    <row r="16427" spans="2:16">
      <c r="B16427" s="351"/>
      <c r="C16427" s="435"/>
      <c r="D16427" s="399"/>
      <c r="E16427" s="400"/>
      <c r="G16427" s="401"/>
      <c r="H16427" s="401"/>
      <c r="I16427" s="401"/>
      <c r="J16427" s="194"/>
      <c r="K16427" s="194"/>
      <c r="L16427" s="195"/>
      <c r="M16427" s="196"/>
      <c r="N16427" s="197"/>
      <c r="O16427" s="197"/>
      <c r="P16427" s="231"/>
    </row>
    <row r="16428" spans="2:16">
      <c r="B16428" s="351"/>
      <c r="C16428" s="435"/>
      <c r="D16428" s="399"/>
      <c r="E16428" s="400"/>
      <c r="G16428" s="401"/>
      <c r="H16428" s="401"/>
      <c r="I16428" s="401"/>
      <c r="J16428" s="194"/>
      <c r="K16428" s="194"/>
      <c r="L16428" s="195"/>
      <c r="M16428" s="196"/>
      <c r="N16428" s="197"/>
      <c r="O16428" s="197"/>
      <c r="P16428" s="231"/>
    </row>
    <row r="16429" spans="2:16">
      <c r="B16429" s="351"/>
      <c r="C16429" s="435"/>
      <c r="D16429" s="399"/>
      <c r="E16429" s="400"/>
      <c r="G16429" s="401"/>
      <c r="H16429" s="401"/>
      <c r="I16429" s="401"/>
      <c r="J16429" s="194"/>
      <c r="K16429" s="194"/>
      <c r="L16429" s="195"/>
      <c r="M16429" s="196"/>
      <c r="N16429" s="197"/>
      <c r="O16429" s="197"/>
      <c r="P16429" s="231"/>
    </row>
    <row r="16430" spans="2:16">
      <c r="B16430" s="351"/>
      <c r="C16430" s="435"/>
      <c r="D16430" s="399"/>
      <c r="E16430" s="400"/>
      <c r="G16430" s="401"/>
      <c r="H16430" s="401"/>
      <c r="I16430" s="401"/>
      <c r="J16430" s="194"/>
      <c r="K16430" s="194"/>
      <c r="L16430" s="195"/>
      <c r="M16430" s="196"/>
      <c r="N16430" s="197"/>
      <c r="O16430" s="197"/>
      <c r="P16430" s="231"/>
    </row>
    <row r="16431" spans="2:16">
      <c r="B16431" s="351"/>
      <c r="C16431" s="435"/>
      <c r="D16431" s="399"/>
      <c r="E16431" s="400"/>
      <c r="G16431" s="401"/>
      <c r="H16431" s="401"/>
      <c r="I16431" s="401"/>
      <c r="J16431" s="194"/>
      <c r="K16431" s="194"/>
      <c r="L16431" s="195"/>
      <c r="M16431" s="196"/>
      <c r="N16431" s="197"/>
      <c r="O16431" s="197"/>
      <c r="P16431" s="231"/>
    </row>
    <row r="16432" spans="2:16">
      <c r="B16432" s="351"/>
      <c r="C16432" s="435"/>
      <c r="D16432" s="399"/>
      <c r="E16432" s="400"/>
      <c r="G16432" s="401"/>
      <c r="H16432" s="401"/>
      <c r="I16432" s="401"/>
      <c r="J16432" s="194"/>
      <c r="K16432" s="194"/>
      <c r="L16432" s="195"/>
      <c r="M16432" s="196"/>
      <c r="N16432" s="197"/>
      <c r="O16432" s="197"/>
      <c r="P16432" s="231"/>
    </row>
    <row r="16433" spans="2:16">
      <c r="B16433" s="351"/>
      <c r="C16433" s="435"/>
      <c r="D16433" s="399"/>
      <c r="E16433" s="400"/>
      <c r="G16433" s="401"/>
      <c r="H16433" s="401"/>
      <c r="I16433" s="401"/>
      <c r="J16433" s="194"/>
      <c r="K16433" s="194"/>
      <c r="L16433" s="195"/>
      <c r="M16433" s="196"/>
      <c r="N16433" s="197"/>
      <c r="O16433" s="197"/>
      <c r="P16433" s="231"/>
    </row>
    <row r="16434" spans="2:16">
      <c r="B16434" s="351"/>
      <c r="C16434" s="435"/>
      <c r="D16434" s="399"/>
      <c r="E16434" s="400"/>
      <c r="G16434" s="401"/>
      <c r="H16434" s="401"/>
      <c r="I16434" s="401"/>
      <c r="J16434" s="194"/>
      <c r="K16434" s="194"/>
      <c r="L16434" s="195"/>
      <c r="M16434" s="196"/>
      <c r="N16434" s="197"/>
      <c r="O16434" s="197"/>
      <c r="P16434" s="231"/>
    </row>
    <row r="16435" spans="2:16">
      <c r="B16435" s="351"/>
      <c r="C16435" s="435"/>
      <c r="D16435" s="399"/>
      <c r="E16435" s="400"/>
      <c r="G16435" s="401"/>
      <c r="H16435" s="401"/>
      <c r="I16435" s="401"/>
      <c r="J16435" s="194"/>
      <c r="K16435" s="194"/>
      <c r="L16435" s="195"/>
      <c r="M16435" s="196"/>
      <c r="N16435" s="197"/>
      <c r="O16435" s="197"/>
      <c r="P16435" s="231"/>
    </row>
    <row r="16436" spans="2:16">
      <c r="B16436" s="351"/>
      <c r="C16436" s="435"/>
      <c r="D16436" s="399"/>
      <c r="E16436" s="400"/>
      <c r="G16436" s="401"/>
      <c r="H16436" s="401"/>
      <c r="I16436" s="401"/>
      <c r="J16436" s="194"/>
      <c r="K16436" s="194"/>
      <c r="L16436" s="195"/>
      <c r="M16436" s="196"/>
      <c r="N16436" s="197"/>
      <c r="O16436" s="197"/>
      <c r="P16436" s="231"/>
    </row>
    <row r="16437" spans="2:16">
      <c r="B16437" s="351"/>
      <c r="C16437" s="435"/>
      <c r="D16437" s="399"/>
      <c r="E16437" s="400"/>
      <c r="G16437" s="401"/>
      <c r="H16437" s="401"/>
      <c r="I16437" s="401"/>
      <c r="J16437" s="194"/>
      <c r="K16437" s="194"/>
      <c r="L16437" s="195"/>
      <c r="M16437" s="196"/>
      <c r="N16437" s="197"/>
      <c r="O16437" s="197"/>
      <c r="P16437" s="231"/>
    </row>
    <row r="16438" spans="2:16">
      <c r="B16438" s="351"/>
      <c r="C16438" s="435"/>
      <c r="D16438" s="399"/>
      <c r="E16438" s="400"/>
      <c r="G16438" s="401"/>
      <c r="H16438" s="401"/>
      <c r="I16438" s="401"/>
      <c r="J16438" s="194"/>
      <c r="K16438" s="194"/>
      <c r="L16438" s="195"/>
      <c r="M16438" s="196"/>
      <c r="N16438" s="197"/>
      <c r="O16438" s="197"/>
      <c r="P16438" s="231"/>
    </row>
    <row r="16439" spans="2:16">
      <c r="B16439" s="351"/>
      <c r="C16439" s="435"/>
      <c r="D16439" s="399"/>
      <c r="E16439" s="400"/>
      <c r="G16439" s="401"/>
      <c r="H16439" s="401"/>
      <c r="I16439" s="401"/>
      <c r="J16439" s="194"/>
      <c r="K16439" s="194"/>
      <c r="L16439" s="195"/>
      <c r="M16439" s="196"/>
      <c r="N16439" s="197"/>
      <c r="O16439" s="197"/>
      <c r="P16439" s="231"/>
    </row>
    <row r="16440" spans="2:16">
      <c r="B16440" s="351"/>
      <c r="C16440" s="435"/>
      <c r="D16440" s="399"/>
      <c r="E16440" s="400"/>
      <c r="G16440" s="401"/>
      <c r="H16440" s="401"/>
      <c r="I16440" s="401"/>
      <c r="J16440" s="194"/>
      <c r="K16440" s="194"/>
      <c r="L16440" s="195"/>
      <c r="M16440" s="196"/>
      <c r="N16440" s="197"/>
      <c r="O16440" s="197"/>
      <c r="P16440" s="231"/>
    </row>
    <row r="16441" spans="2:16">
      <c r="B16441" s="351"/>
      <c r="C16441" s="435"/>
      <c r="D16441" s="399"/>
      <c r="E16441" s="400"/>
      <c r="G16441" s="401"/>
      <c r="H16441" s="401"/>
      <c r="I16441" s="401"/>
      <c r="J16441" s="194"/>
      <c r="K16441" s="194"/>
      <c r="L16441" s="195"/>
      <c r="M16441" s="196"/>
      <c r="N16441" s="197"/>
      <c r="O16441" s="197"/>
      <c r="P16441" s="231"/>
    </row>
    <row r="16442" spans="2:16">
      <c r="B16442" s="351"/>
      <c r="C16442" s="435"/>
      <c r="D16442" s="399"/>
      <c r="E16442" s="400"/>
      <c r="G16442" s="401"/>
      <c r="H16442" s="401"/>
      <c r="I16442" s="401"/>
      <c r="J16442" s="194"/>
      <c r="K16442" s="194"/>
      <c r="L16442" s="195"/>
      <c r="M16442" s="196"/>
      <c r="N16442" s="197"/>
      <c r="O16442" s="197"/>
      <c r="P16442" s="231"/>
    </row>
    <row r="16443" spans="2:16">
      <c r="B16443" s="351"/>
      <c r="C16443" s="435"/>
      <c r="D16443" s="399"/>
      <c r="E16443" s="400"/>
      <c r="G16443" s="401"/>
      <c r="H16443" s="401"/>
      <c r="I16443" s="401"/>
      <c r="J16443" s="194"/>
      <c r="K16443" s="194"/>
      <c r="L16443" s="195"/>
      <c r="M16443" s="196"/>
      <c r="N16443" s="197"/>
      <c r="O16443" s="197"/>
      <c r="P16443" s="231"/>
    </row>
    <row r="16444" spans="2:16">
      <c r="B16444" s="351"/>
      <c r="C16444" s="435"/>
      <c r="D16444" s="399"/>
      <c r="E16444" s="400"/>
      <c r="G16444" s="401"/>
      <c r="H16444" s="401"/>
      <c r="I16444" s="401"/>
      <c r="J16444" s="194"/>
      <c r="K16444" s="194"/>
      <c r="L16444" s="195"/>
      <c r="M16444" s="196"/>
      <c r="N16444" s="197"/>
      <c r="O16444" s="197"/>
      <c r="P16444" s="231"/>
    </row>
    <row r="16445" spans="2:16">
      <c r="B16445" s="351"/>
      <c r="C16445" s="435"/>
      <c r="D16445" s="399"/>
      <c r="E16445" s="400"/>
      <c r="G16445" s="401"/>
      <c r="H16445" s="401"/>
      <c r="I16445" s="401"/>
      <c r="J16445" s="194"/>
      <c r="K16445" s="194"/>
      <c r="L16445" s="195"/>
      <c r="M16445" s="196"/>
      <c r="N16445" s="197"/>
      <c r="O16445" s="197"/>
      <c r="P16445" s="231"/>
    </row>
    <row r="16446" spans="2:16">
      <c r="B16446" s="351"/>
      <c r="C16446" s="435"/>
      <c r="D16446" s="399"/>
      <c r="E16446" s="400"/>
      <c r="G16446" s="401"/>
      <c r="H16446" s="401"/>
      <c r="I16446" s="401"/>
      <c r="J16446" s="194"/>
      <c r="K16446" s="194"/>
      <c r="L16446" s="195"/>
      <c r="M16446" s="196"/>
      <c r="N16446" s="197"/>
      <c r="O16446" s="197"/>
      <c r="P16446" s="231"/>
    </row>
    <row r="16447" spans="2:16">
      <c r="B16447" s="351"/>
      <c r="C16447" s="435"/>
      <c r="D16447" s="399"/>
      <c r="E16447" s="400"/>
      <c r="G16447" s="401"/>
      <c r="H16447" s="401"/>
      <c r="I16447" s="401"/>
      <c r="J16447" s="194"/>
      <c r="K16447" s="194"/>
      <c r="L16447" s="195"/>
      <c r="M16447" s="196"/>
      <c r="N16447" s="197"/>
      <c r="O16447" s="197"/>
      <c r="P16447" s="231"/>
    </row>
    <row r="16448" spans="2:16">
      <c r="B16448" s="351"/>
      <c r="C16448" s="435"/>
      <c r="D16448" s="399"/>
      <c r="E16448" s="400"/>
      <c r="G16448" s="401"/>
      <c r="H16448" s="401"/>
      <c r="I16448" s="401"/>
      <c r="J16448" s="194"/>
      <c r="K16448" s="194"/>
      <c r="L16448" s="195"/>
      <c r="M16448" s="196"/>
      <c r="N16448" s="197"/>
      <c r="O16448" s="197"/>
      <c r="P16448" s="231"/>
    </row>
    <row r="16449" spans="2:16">
      <c r="B16449" s="351"/>
      <c r="C16449" s="435"/>
      <c r="D16449" s="399"/>
      <c r="E16449" s="400"/>
      <c r="G16449" s="401"/>
      <c r="H16449" s="401"/>
      <c r="I16449" s="401"/>
      <c r="J16449" s="194"/>
      <c r="K16449" s="194"/>
      <c r="L16449" s="195"/>
      <c r="M16449" s="196"/>
      <c r="N16449" s="197"/>
      <c r="O16449" s="197"/>
      <c r="P16449" s="231"/>
    </row>
    <row r="16450" spans="2:16">
      <c r="B16450" s="351"/>
      <c r="C16450" s="435"/>
      <c r="D16450" s="399"/>
      <c r="E16450" s="400"/>
      <c r="G16450" s="401"/>
      <c r="H16450" s="401"/>
      <c r="I16450" s="401"/>
      <c r="J16450" s="194"/>
      <c r="K16450" s="194"/>
      <c r="L16450" s="195"/>
      <c r="M16450" s="196"/>
      <c r="N16450" s="197"/>
      <c r="O16450" s="197"/>
      <c r="P16450" s="231"/>
    </row>
    <row r="16451" spans="2:16">
      <c r="B16451" s="351"/>
      <c r="C16451" s="435"/>
      <c r="D16451" s="399"/>
      <c r="E16451" s="400"/>
      <c r="G16451" s="401"/>
      <c r="H16451" s="401"/>
      <c r="I16451" s="401"/>
      <c r="J16451" s="194"/>
      <c r="K16451" s="194"/>
      <c r="L16451" s="195"/>
      <c r="M16451" s="196"/>
      <c r="N16451" s="197"/>
      <c r="O16451" s="197"/>
      <c r="P16451" s="231"/>
    </row>
    <row r="16452" spans="2:16">
      <c r="B16452" s="351"/>
      <c r="C16452" s="435"/>
      <c r="D16452" s="399"/>
      <c r="E16452" s="400"/>
      <c r="G16452" s="401"/>
      <c r="H16452" s="401"/>
      <c r="I16452" s="401"/>
      <c r="J16452" s="194"/>
      <c r="K16452" s="194"/>
      <c r="L16452" s="195"/>
      <c r="M16452" s="196"/>
      <c r="N16452" s="197"/>
      <c r="O16452" s="197"/>
      <c r="P16452" s="231"/>
    </row>
    <row r="16453" spans="2:16">
      <c r="B16453" s="351"/>
      <c r="C16453" s="435"/>
      <c r="D16453" s="399"/>
      <c r="E16453" s="400"/>
      <c r="G16453" s="401"/>
      <c r="H16453" s="401"/>
      <c r="I16453" s="401"/>
      <c r="J16453" s="194"/>
      <c r="K16453" s="194"/>
      <c r="L16453" s="195"/>
      <c r="M16453" s="196"/>
      <c r="N16453" s="197"/>
      <c r="O16453" s="197"/>
      <c r="P16453" s="231"/>
    </row>
    <row r="16454" spans="2:16">
      <c r="B16454" s="351"/>
      <c r="C16454" s="435"/>
      <c r="D16454" s="399"/>
      <c r="E16454" s="400"/>
      <c r="G16454" s="401"/>
      <c r="H16454" s="401"/>
      <c r="I16454" s="401"/>
      <c r="J16454" s="194"/>
      <c r="K16454" s="194"/>
      <c r="L16454" s="195"/>
      <c r="M16454" s="196"/>
      <c r="N16454" s="197"/>
      <c r="O16454" s="197"/>
      <c r="P16454" s="231"/>
    </row>
    <row r="16455" spans="2:16">
      <c r="B16455" s="351"/>
      <c r="C16455" s="435"/>
      <c r="D16455" s="399"/>
      <c r="E16455" s="400"/>
      <c r="G16455" s="401"/>
      <c r="H16455" s="401"/>
      <c r="I16455" s="401"/>
      <c r="J16455" s="194"/>
      <c r="K16455" s="194"/>
      <c r="L16455" s="195"/>
      <c r="M16455" s="196"/>
      <c r="N16455" s="197"/>
      <c r="O16455" s="197"/>
      <c r="P16455" s="231"/>
    </row>
    <row r="16456" spans="2:16">
      <c r="B16456" s="351"/>
      <c r="C16456" s="435"/>
      <c r="D16456" s="399"/>
      <c r="E16456" s="400"/>
      <c r="G16456" s="401"/>
      <c r="H16456" s="401"/>
      <c r="I16456" s="401"/>
      <c r="J16456" s="194"/>
      <c r="K16456" s="194"/>
      <c r="L16456" s="195"/>
      <c r="M16456" s="196"/>
      <c r="N16456" s="197"/>
      <c r="O16456" s="197"/>
      <c r="P16456" s="231"/>
    </row>
    <row r="16457" spans="2:16">
      <c r="B16457" s="351"/>
      <c r="C16457" s="435"/>
      <c r="D16457" s="399"/>
      <c r="E16457" s="400"/>
      <c r="G16457" s="401"/>
      <c r="H16457" s="401"/>
      <c r="I16457" s="401"/>
      <c r="J16457" s="194"/>
      <c r="K16457" s="194"/>
      <c r="L16457" s="195"/>
      <c r="M16457" s="196"/>
      <c r="N16457" s="197"/>
      <c r="O16457" s="197"/>
      <c r="P16457" s="231"/>
    </row>
    <row r="16458" spans="2:16">
      <c r="B16458" s="351"/>
      <c r="C16458" s="435"/>
      <c r="D16458" s="399"/>
      <c r="E16458" s="400"/>
      <c r="G16458" s="401"/>
      <c r="H16458" s="401"/>
      <c r="I16458" s="401"/>
      <c r="J16458" s="194"/>
      <c r="K16458" s="194"/>
      <c r="L16458" s="195"/>
      <c r="M16458" s="196"/>
      <c r="N16458" s="197"/>
      <c r="O16458" s="197"/>
      <c r="P16458" s="231"/>
    </row>
    <row r="16459" spans="2:16">
      <c r="B16459" s="351"/>
      <c r="C16459" s="435"/>
      <c r="D16459" s="399"/>
      <c r="E16459" s="400"/>
      <c r="G16459" s="401"/>
      <c r="H16459" s="401"/>
      <c r="I16459" s="401"/>
      <c r="J16459" s="194"/>
      <c r="K16459" s="194"/>
      <c r="L16459" s="195"/>
      <c r="M16459" s="196"/>
      <c r="N16459" s="197"/>
      <c r="O16459" s="197"/>
      <c r="P16459" s="231"/>
    </row>
    <row r="16460" spans="2:16">
      <c r="B16460" s="351"/>
      <c r="C16460" s="435"/>
      <c r="D16460" s="399"/>
      <c r="E16460" s="400"/>
      <c r="G16460" s="401"/>
      <c r="H16460" s="401"/>
      <c r="I16460" s="401"/>
      <c r="J16460" s="194"/>
      <c r="K16460" s="194"/>
      <c r="L16460" s="195"/>
      <c r="M16460" s="196"/>
      <c r="N16460" s="197"/>
      <c r="O16460" s="197"/>
      <c r="P16460" s="231"/>
    </row>
    <row r="16461" spans="2:16">
      <c r="B16461" s="351"/>
      <c r="C16461" s="435"/>
      <c r="D16461" s="399"/>
      <c r="E16461" s="400"/>
      <c r="G16461" s="401"/>
      <c r="H16461" s="401"/>
      <c r="I16461" s="401"/>
      <c r="J16461" s="194"/>
      <c r="K16461" s="194"/>
      <c r="L16461" s="195"/>
      <c r="M16461" s="196"/>
      <c r="N16461" s="197"/>
      <c r="O16461" s="197"/>
      <c r="P16461" s="231"/>
    </row>
    <row r="16462" spans="2:16">
      <c r="B16462" s="351"/>
      <c r="C16462" s="435"/>
      <c r="D16462" s="399"/>
      <c r="E16462" s="400"/>
      <c r="G16462" s="401"/>
      <c r="H16462" s="401"/>
      <c r="I16462" s="401"/>
      <c r="J16462" s="194"/>
      <c r="K16462" s="194"/>
      <c r="L16462" s="195"/>
      <c r="M16462" s="196"/>
      <c r="N16462" s="197"/>
      <c r="O16462" s="197"/>
      <c r="P16462" s="231"/>
    </row>
    <row r="16463" spans="2:16">
      <c r="B16463" s="351"/>
      <c r="C16463" s="435"/>
      <c r="D16463" s="399"/>
      <c r="E16463" s="400"/>
      <c r="G16463" s="401"/>
      <c r="H16463" s="401"/>
      <c r="I16463" s="401"/>
      <c r="J16463" s="194"/>
      <c r="K16463" s="194"/>
      <c r="L16463" s="195"/>
      <c r="M16463" s="196"/>
      <c r="N16463" s="197"/>
      <c r="O16463" s="197"/>
      <c r="P16463" s="231"/>
    </row>
    <row r="16464" spans="2:16">
      <c r="B16464" s="351"/>
      <c r="C16464" s="435"/>
      <c r="D16464" s="399"/>
      <c r="E16464" s="400"/>
      <c r="G16464" s="401"/>
      <c r="H16464" s="401"/>
      <c r="I16464" s="401"/>
      <c r="J16464" s="194"/>
      <c r="K16464" s="194"/>
      <c r="L16464" s="195"/>
      <c r="M16464" s="196"/>
      <c r="N16464" s="197"/>
      <c r="O16464" s="197"/>
      <c r="P16464" s="231"/>
    </row>
    <row r="16465" spans="2:16">
      <c r="B16465" s="351"/>
      <c r="C16465" s="435"/>
      <c r="D16465" s="399"/>
      <c r="E16465" s="400"/>
      <c r="G16465" s="401"/>
      <c r="H16465" s="401"/>
      <c r="I16465" s="401"/>
      <c r="J16465" s="194"/>
      <c r="K16465" s="194"/>
      <c r="L16465" s="195"/>
      <c r="M16465" s="196"/>
      <c r="N16465" s="197"/>
      <c r="O16465" s="197"/>
      <c r="P16465" s="231"/>
    </row>
    <row r="16466" spans="2:16">
      <c r="B16466" s="351"/>
      <c r="C16466" s="435"/>
      <c r="D16466" s="399"/>
      <c r="E16466" s="400"/>
      <c r="G16466" s="401"/>
      <c r="H16466" s="401"/>
      <c r="I16466" s="401"/>
      <c r="J16466" s="194"/>
      <c r="K16466" s="194"/>
      <c r="L16466" s="195"/>
      <c r="M16466" s="196"/>
      <c r="N16466" s="197"/>
      <c r="O16466" s="197"/>
      <c r="P16466" s="231"/>
    </row>
    <row r="16467" spans="2:16">
      <c r="B16467" s="351"/>
      <c r="C16467" s="435"/>
      <c r="D16467" s="399"/>
      <c r="E16467" s="400"/>
      <c r="G16467" s="401"/>
      <c r="H16467" s="401"/>
      <c r="I16467" s="401"/>
      <c r="J16467" s="194"/>
      <c r="K16467" s="194"/>
      <c r="L16467" s="195"/>
      <c r="M16467" s="196"/>
      <c r="N16467" s="197"/>
      <c r="O16467" s="197"/>
      <c r="P16467" s="231"/>
    </row>
    <row r="16468" spans="2:16">
      <c r="B16468" s="351"/>
      <c r="C16468" s="435"/>
      <c r="D16468" s="399"/>
      <c r="E16468" s="400"/>
      <c r="G16468" s="401"/>
      <c r="H16468" s="401"/>
      <c r="I16468" s="401"/>
      <c r="J16468" s="194"/>
      <c r="K16468" s="194"/>
      <c r="L16468" s="195"/>
      <c r="M16468" s="196"/>
      <c r="N16468" s="197"/>
      <c r="O16468" s="197"/>
      <c r="P16468" s="231"/>
    </row>
    <row r="16469" spans="2:16">
      <c r="B16469" s="351"/>
      <c r="C16469" s="435"/>
      <c r="D16469" s="399"/>
      <c r="E16469" s="400"/>
      <c r="G16469" s="401"/>
      <c r="H16469" s="401"/>
      <c r="I16469" s="401"/>
      <c r="J16469" s="194"/>
      <c r="K16469" s="194"/>
      <c r="L16469" s="195"/>
      <c r="M16469" s="196"/>
      <c r="N16469" s="197"/>
      <c r="O16469" s="197"/>
      <c r="P16469" s="231"/>
    </row>
    <row r="16470" spans="2:16">
      <c r="B16470" s="351"/>
      <c r="C16470" s="435"/>
      <c r="D16470" s="399"/>
      <c r="E16470" s="400"/>
      <c r="G16470" s="401"/>
      <c r="H16470" s="401"/>
      <c r="I16470" s="401"/>
      <c r="J16470" s="194"/>
      <c r="K16470" s="194"/>
      <c r="L16470" s="195"/>
      <c r="M16470" s="196"/>
      <c r="N16470" s="197"/>
      <c r="O16470" s="197"/>
      <c r="P16470" s="231"/>
    </row>
    <row r="16471" spans="2:16">
      <c r="B16471" s="351"/>
      <c r="C16471" s="435"/>
      <c r="D16471" s="399"/>
      <c r="E16471" s="400"/>
      <c r="G16471" s="401"/>
      <c r="H16471" s="401"/>
      <c r="I16471" s="401"/>
      <c r="J16471" s="194"/>
      <c r="K16471" s="194"/>
      <c r="L16471" s="195"/>
      <c r="M16471" s="196"/>
      <c r="N16471" s="197"/>
      <c r="O16471" s="197"/>
      <c r="P16471" s="231"/>
    </row>
    <row r="16472" spans="2:16">
      <c r="B16472" s="351"/>
      <c r="C16472" s="435"/>
      <c r="D16472" s="399"/>
      <c r="E16472" s="400"/>
      <c r="G16472" s="401"/>
      <c r="H16472" s="401"/>
      <c r="I16472" s="401"/>
      <c r="J16472" s="194"/>
      <c r="K16472" s="194"/>
      <c r="L16472" s="195"/>
      <c r="M16472" s="196"/>
      <c r="N16472" s="197"/>
      <c r="O16472" s="197"/>
      <c r="P16472" s="231"/>
    </row>
    <row r="16473" spans="2:16">
      <c r="B16473" s="351"/>
      <c r="C16473" s="435"/>
      <c r="D16473" s="399"/>
      <c r="E16473" s="400"/>
      <c r="G16473" s="401"/>
      <c r="H16473" s="401"/>
      <c r="I16473" s="401"/>
      <c r="J16473" s="194"/>
      <c r="K16473" s="194"/>
      <c r="L16473" s="195"/>
      <c r="M16473" s="196"/>
      <c r="N16473" s="197"/>
      <c r="O16473" s="197"/>
      <c r="P16473" s="231"/>
    </row>
    <row r="16474" spans="2:16">
      <c r="B16474" s="351"/>
      <c r="C16474" s="435"/>
      <c r="D16474" s="399"/>
      <c r="E16474" s="400"/>
      <c r="G16474" s="401"/>
      <c r="H16474" s="401"/>
      <c r="I16474" s="401"/>
      <c r="J16474" s="194"/>
      <c r="K16474" s="194"/>
      <c r="L16474" s="195"/>
      <c r="M16474" s="196"/>
      <c r="N16474" s="197"/>
      <c r="O16474" s="197"/>
      <c r="P16474" s="231"/>
    </row>
    <row r="16475" spans="2:16">
      <c r="B16475" s="351"/>
      <c r="C16475" s="435"/>
      <c r="D16475" s="399"/>
      <c r="E16475" s="400"/>
      <c r="G16475" s="401"/>
      <c r="H16475" s="401"/>
      <c r="I16475" s="401"/>
      <c r="J16475" s="194"/>
      <c r="K16475" s="194"/>
      <c r="L16475" s="195"/>
      <c r="M16475" s="196"/>
      <c r="N16475" s="197"/>
      <c r="O16475" s="197"/>
      <c r="P16475" s="231"/>
    </row>
    <row r="16476" spans="2:16">
      <c r="B16476" s="351"/>
      <c r="C16476" s="435"/>
      <c r="D16476" s="399"/>
      <c r="E16476" s="400"/>
      <c r="G16476" s="401"/>
      <c r="H16476" s="401"/>
      <c r="I16476" s="401"/>
      <c r="J16476" s="194"/>
      <c r="K16476" s="194"/>
      <c r="L16476" s="195"/>
      <c r="M16476" s="196"/>
      <c r="N16476" s="197"/>
      <c r="O16476" s="197"/>
      <c r="P16476" s="231"/>
    </row>
    <row r="16477" spans="2:16">
      <c r="B16477" s="351"/>
      <c r="C16477" s="435"/>
      <c r="D16477" s="399"/>
      <c r="E16477" s="400"/>
      <c r="G16477" s="401"/>
      <c r="H16477" s="401"/>
      <c r="I16477" s="401"/>
      <c r="J16477" s="194"/>
      <c r="K16477" s="194"/>
      <c r="L16477" s="195"/>
      <c r="M16477" s="196"/>
      <c r="N16477" s="197"/>
      <c r="O16477" s="197"/>
      <c r="P16477" s="231"/>
    </row>
    <row r="16478" spans="2:16">
      <c r="B16478" s="351"/>
      <c r="C16478" s="435"/>
      <c r="D16478" s="399"/>
      <c r="E16478" s="400"/>
      <c r="G16478" s="401"/>
      <c r="H16478" s="401"/>
      <c r="I16478" s="401"/>
      <c r="J16478" s="194"/>
      <c r="K16478" s="194"/>
      <c r="L16478" s="195"/>
      <c r="M16478" s="196"/>
      <c r="N16478" s="197"/>
      <c r="O16478" s="197"/>
      <c r="P16478" s="231"/>
    </row>
    <row r="16479" spans="2:16">
      <c r="B16479" s="351"/>
      <c r="C16479" s="435"/>
      <c r="D16479" s="399"/>
      <c r="E16479" s="400"/>
      <c r="G16479" s="401"/>
      <c r="H16479" s="401"/>
      <c r="I16479" s="401"/>
      <c r="J16479" s="194"/>
      <c r="K16479" s="194"/>
      <c r="L16479" s="195"/>
      <c r="M16479" s="196"/>
      <c r="N16479" s="197"/>
      <c r="O16479" s="197"/>
      <c r="P16479" s="231"/>
    </row>
    <row r="16480" spans="2:16">
      <c r="B16480" s="351"/>
      <c r="C16480" s="435"/>
      <c r="D16480" s="399"/>
      <c r="E16480" s="400"/>
      <c r="G16480" s="401"/>
      <c r="H16480" s="401"/>
      <c r="I16480" s="401"/>
      <c r="J16480" s="194"/>
      <c r="K16480" s="194"/>
      <c r="L16480" s="195"/>
      <c r="M16480" s="196"/>
      <c r="N16480" s="197"/>
      <c r="O16480" s="197"/>
      <c r="P16480" s="231"/>
    </row>
    <row r="16481" spans="2:16">
      <c r="B16481" s="351"/>
      <c r="C16481" s="435"/>
      <c r="D16481" s="399"/>
      <c r="E16481" s="400"/>
      <c r="G16481" s="401"/>
      <c r="H16481" s="401"/>
      <c r="I16481" s="401"/>
      <c r="J16481" s="194"/>
      <c r="K16481" s="194"/>
      <c r="L16481" s="195"/>
      <c r="M16481" s="196"/>
      <c r="N16481" s="197"/>
      <c r="O16481" s="197"/>
      <c r="P16481" s="231"/>
    </row>
    <row r="16482" spans="2:16">
      <c r="B16482" s="351"/>
      <c r="C16482" s="435"/>
      <c r="D16482" s="399"/>
      <c r="E16482" s="400"/>
      <c r="G16482" s="401"/>
      <c r="H16482" s="401"/>
      <c r="I16482" s="401"/>
      <c r="J16482" s="194"/>
      <c r="K16482" s="194"/>
      <c r="L16482" s="195"/>
      <c r="M16482" s="196"/>
      <c r="N16482" s="197"/>
      <c r="O16482" s="197"/>
      <c r="P16482" s="231"/>
    </row>
    <row r="16483" spans="2:16">
      <c r="B16483" s="351"/>
      <c r="C16483" s="435"/>
      <c r="D16483" s="399"/>
      <c r="E16483" s="400"/>
      <c r="G16483" s="401"/>
      <c r="H16483" s="401"/>
      <c r="I16483" s="401"/>
      <c r="J16483" s="194"/>
      <c r="K16483" s="194"/>
      <c r="L16483" s="195"/>
      <c r="M16483" s="196"/>
      <c r="N16483" s="197"/>
      <c r="O16483" s="197"/>
      <c r="P16483" s="231"/>
    </row>
    <row r="16484" spans="2:16">
      <c r="B16484" s="351"/>
      <c r="C16484" s="435"/>
      <c r="D16484" s="399"/>
      <c r="E16484" s="400"/>
      <c r="G16484" s="401"/>
      <c r="H16484" s="401"/>
      <c r="I16484" s="401"/>
      <c r="J16484" s="194"/>
      <c r="K16484" s="194"/>
      <c r="L16484" s="195"/>
      <c r="M16484" s="196"/>
      <c r="N16484" s="197"/>
      <c r="O16484" s="197"/>
      <c r="P16484" s="231"/>
    </row>
    <row r="16485" spans="2:16">
      <c r="B16485" s="351"/>
      <c r="C16485" s="435"/>
      <c r="D16485" s="399"/>
      <c r="E16485" s="400"/>
      <c r="G16485" s="401"/>
      <c r="H16485" s="401"/>
      <c r="I16485" s="401"/>
      <c r="J16485" s="194"/>
      <c r="K16485" s="194"/>
      <c r="L16485" s="195"/>
      <c r="M16485" s="196"/>
      <c r="N16485" s="197"/>
      <c r="O16485" s="197"/>
      <c r="P16485" s="231"/>
    </row>
    <row r="16486" spans="2:16">
      <c r="B16486" s="351"/>
      <c r="C16486" s="435"/>
      <c r="D16486" s="399"/>
      <c r="E16486" s="400"/>
      <c r="G16486" s="401"/>
      <c r="H16486" s="401"/>
      <c r="I16486" s="401"/>
      <c r="J16486" s="194"/>
      <c r="K16486" s="194"/>
      <c r="L16486" s="195"/>
      <c r="M16486" s="196"/>
      <c r="N16486" s="197"/>
      <c r="O16486" s="197"/>
      <c r="P16486" s="231"/>
    </row>
    <row r="16487" spans="2:16">
      <c r="B16487" s="351"/>
      <c r="C16487" s="435"/>
      <c r="D16487" s="399"/>
      <c r="E16487" s="400"/>
      <c r="G16487" s="401"/>
      <c r="H16487" s="401"/>
      <c r="I16487" s="401"/>
      <c r="J16487" s="194"/>
      <c r="K16487" s="194"/>
      <c r="L16487" s="195"/>
      <c r="M16487" s="196"/>
      <c r="N16487" s="197"/>
      <c r="O16487" s="197"/>
      <c r="P16487" s="231"/>
    </row>
    <row r="16488" spans="2:16">
      <c r="B16488" s="351"/>
      <c r="C16488" s="435"/>
      <c r="D16488" s="399"/>
      <c r="E16488" s="400"/>
      <c r="G16488" s="401"/>
      <c r="H16488" s="401"/>
      <c r="I16488" s="401"/>
      <c r="J16488" s="194"/>
      <c r="K16488" s="194"/>
      <c r="L16488" s="195"/>
      <c r="M16488" s="196"/>
      <c r="N16488" s="197"/>
      <c r="O16488" s="197"/>
      <c r="P16488" s="231"/>
    </row>
    <row r="16489" spans="2:16">
      <c r="B16489" s="351"/>
      <c r="C16489" s="435"/>
      <c r="D16489" s="399"/>
      <c r="E16489" s="400"/>
      <c r="G16489" s="401"/>
      <c r="H16489" s="401"/>
      <c r="I16489" s="401"/>
      <c r="J16489" s="194"/>
      <c r="K16489" s="194"/>
      <c r="L16489" s="195"/>
      <c r="M16489" s="196"/>
      <c r="N16489" s="197"/>
      <c r="O16489" s="197"/>
      <c r="P16489" s="231"/>
    </row>
    <row r="16490" spans="2:16">
      <c r="B16490" s="351"/>
      <c r="C16490" s="435"/>
      <c r="D16490" s="399"/>
      <c r="E16490" s="400"/>
      <c r="G16490" s="401"/>
      <c r="H16490" s="401"/>
      <c r="I16490" s="401"/>
      <c r="J16490" s="194"/>
      <c r="K16490" s="194"/>
      <c r="L16490" s="195"/>
      <c r="M16490" s="196"/>
      <c r="N16490" s="197"/>
      <c r="O16490" s="197"/>
      <c r="P16490" s="231"/>
    </row>
    <row r="16491" spans="2:16">
      <c r="B16491" s="351"/>
      <c r="C16491" s="435"/>
      <c r="D16491" s="399"/>
      <c r="E16491" s="400"/>
      <c r="G16491" s="401"/>
      <c r="H16491" s="401"/>
      <c r="I16491" s="401"/>
      <c r="J16491" s="194"/>
      <c r="K16491" s="194"/>
      <c r="L16491" s="195"/>
      <c r="M16491" s="196"/>
      <c r="N16491" s="197"/>
      <c r="O16491" s="197"/>
      <c r="P16491" s="231"/>
    </row>
    <row r="16492" spans="2:16">
      <c r="B16492" s="351"/>
      <c r="C16492" s="435"/>
      <c r="D16492" s="399"/>
      <c r="E16492" s="400"/>
      <c r="G16492" s="401"/>
      <c r="H16492" s="401"/>
      <c r="I16492" s="401"/>
      <c r="J16492" s="194"/>
      <c r="K16492" s="194"/>
      <c r="L16492" s="195"/>
      <c r="M16492" s="196"/>
      <c r="N16492" s="197"/>
      <c r="O16492" s="197"/>
      <c r="P16492" s="231"/>
    </row>
    <row r="16493" spans="2:16">
      <c r="B16493" s="351"/>
      <c r="C16493" s="435"/>
      <c r="D16493" s="399"/>
      <c r="E16493" s="400"/>
      <c r="G16493" s="401"/>
      <c r="H16493" s="401"/>
      <c r="I16493" s="401"/>
      <c r="J16493" s="194"/>
      <c r="K16493" s="194"/>
      <c r="L16493" s="195"/>
      <c r="M16493" s="196"/>
      <c r="N16493" s="197"/>
      <c r="O16493" s="197"/>
      <c r="P16493" s="231"/>
    </row>
    <row r="16494" spans="2:16">
      <c r="B16494" s="351"/>
      <c r="C16494" s="435"/>
      <c r="D16494" s="399"/>
      <c r="E16494" s="400"/>
      <c r="G16494" s="401"/>
      <c r="H16494" s="401"/>
      <c r="I16494" s="401"/>
      <c r="J16494" s="194"/>
      <c r="K16494" s="194"/>
      <c r="L16494" s="195"/>
      <c r="M16494" s="196"/>
      <c r="N16494" s="197"/>
      <c r="O16494" s="197"/>
      <c r="P16494" s="231"/>
    </row>
    <row r="16495" spans="2:16">
      <c r="B16495" s="351"/>
      <c r="C16495" s="435"/>
      <c r="D16495" s="399"/>
      <c r="E16495" s="400"/>
      <c r="G16495" s="401"/>
      <c r="H16495" s="401"/>
      <c r="I16495" s="401"/>
      <c r="J16495" s="194"/>
      <c r="K16495" s="194"/>
      <c r="L16495" s="195"/>
      <c r="M16495" s="196"/>
      <c r="N16495" s="197"/>
      <c r="O16495" s="197"/>
      <c r="P16495" s="231"/>
    </row>
    <row r="16496" spans="2:16">
      <c r="B16496" s="351"/>
      <c r="C16496" s="435"/>
      <c r="D16496" s="399"/>
      <c r="E16496" s="400"/>
      <c r="G16496" s="401"/>
      <c r="H16496" s="401"/>
      <c r="I16496" s="401"/>
      <c r="J16496" s="194"/>
      <c r="K16496" s="194"/>
      <c r="L16496" s="195"/>
      <c r="M16496" s="196"/>
      <c r="N16496" s="197"/>
      <c r="O16496" s="197"/>
      <c r="P16496" s="231"/>
    </row>
    <row r="16497" spans="2:16">
      <c r="B16497" s="351"/>
      <c r="C16497" s="435"/>
      <c r="D16497" s="399"/>
      <c r="E16497" s="400"/>
      <c r="G16497" s="401"/>
      <c r="H16497" s="401"/>
      <c r="I16497" s="401"/>
      <c r="J16497" s="194"/>
      <c r="K16497" s="194"/>
      <c r="L16497" s="195"/>
      <c r="M16497" s="196"/>
      <c r="N16497" s="197"/>
      <c r="O16497" s="197"/>
      <c r="P16497" s="231"/>
    </row>
    <row r="16498" spans="2:16">
      <c r="B16498" s="351"/>
      <c r="C16498" s="435"/>
      <c r="D16498" s="399"/>
      <c r="E16498" s="400"/>
      <c r="G16498" s="401"/>
      <c r="H16498" s="401"/>
      <c r="I16498" s="401"/>
      <c r="J16498" s="194"/>
      <c r="K16498" s="194"/>
      <c r="L16498" s="195"/>
      <c r="M16498" s="196"/>
      <c r="N16498" s="197"/>
      <c r="O16498" s="197"/>
      <c r="P16498" s="231"/>
    </row>
    <row r="16499" spans="2:16">
      <c r="B16499" s="351"/>
      <c r="C16499" s="435"/>
      <c r="D16499" s="399"/>
      <c r="E16499" s="400"/>
      <c r="G16499" s="401"/>
      <c r="H16499" s="401"/>
      <c r="I16499" s="401"/>
      <c r="J16499" s="194"/>
      <c r="K16499" s="194"/>
      <c r="L16499" s="195"/>
      <c r="M16499" s="196"/>
      <c r="N16499" s="197"/>
      <c r="O16499" s="197"/>
      <c r="P16499" s="231"/>
    </row>
    <row r="16500" spans="2:16">
      <c r="B16500" s="351"/>
      <c r="C16500" s="435"/>
      <c r="D16500" s="399"/>
      <c r="E16500" s="400"/>
      <c r="G16500" s="401"/>
      <c r="H16500" s="401"/>
      <c r="I16500" s="401"/>
      <c r="J16500" s="194"/>
      <c r="K16500" s="194"/>
      <c r="L16500" s="195"/>
      <c r="M16500" s="196"/>
      <c r="N16500" s="197"/>
      <c r="O16500" s="197"/>
      <c r="P16500" s="231"/>
    </row>
    <row r="16501" spans="2:16">
      <c r="B16501" s="351"/>
      <c r="C16501" s="435"/>
      <c r="D16501" s="399"/>
      <c r="E16501" s="400"/>
      <c r="G16501" s="401"/>
      <c r="H16501" s="401"/>
      <c r="I16501" s="401"/>
      <c r="J16501" s="194"/>
      <c r="K16501" s="194"/>
      <c r="L16501" s="195"/>
      <c r="M16501" s="196"/>
      <c r="N16501" s="197"/>
      <c r="O16501" s="197"/>
      <c r="P16501" s="231"/>
    </row>
    <row r="16502" spans="2:16">
      <c r="B16502" s="351"/>
      <c r="C16502" s="435"/>
      <c r="D16502" s="399"/>
      <c r="E16502" s="400"/>
      <c r="G16502" s="401"/>
      <c r="H16502" s="401"/>
      <c r="I16502" s="401"/>
      <c r="J16502" s="194"/>
      <c r="K16502" s="194"/>
      <c r="L16502" s="195"/>
      <c r="M16502" s="196"/>
      <c r="N16502" s="197"/>
      <c r="O16502" s="197"/>
      <c r="P16502" s="231"/>
    </row>
    <row r="16503" spans="2:16">
      <c r="B16503" s="351"/>
      <c r="C16503" s="435"/>
      <c r="D16503" s="399"/>
      <c r="E16503" s="400"/>
      <c r="G16503" s="401"/>
      <c r="H16503" s="401"/>
      <c r="I16503" s="401"/>
      <c r="J16503" s="194"/>
      <c r="K16503" s="194"/>
      <c r="L16503" s="195"/>
      <c r="M16503" s="196"/>
      <c r="N16503" s="197"/>
      <c r="O16503" s="197"/>
      <c r="P16503" s="231"/>
    </row>
    <row r="16504" spans="2:16">
      <c r="B16504" s="351"/>
      <c r="C16504" s="435"/>
      <c r="D16504" s="399"/>
      <c r="E16504" s="400"/>
      <c r="G16504" s="401"/>
      <c r="H16504" s="401"/>
      <c r="I16504" s="401"/>
      <c r="J16504" s="194"/>
      <c r="K16504" s="194"/>
      <c r="L16504" s="195"/>
      <c r="M16504" s="196"/>
      <c r="N16504" s="197"/>
      <c r="O16504" s="197"/>
      <c r="P16504" s="231"/>
    </row>
    <row r="16505" spans="2:16">
      <c r="B16505" s="351"/>
      <c r="C16505" s="435"/>
      <c r="D16505" s="399"/>
      <c r="E16505" s="400"/>
      <c r="G16505" s="401"/>
      <c r="H16505" s="401"/>
      <c r="I16505" s="401"/>
      <c r="J16505" s="194"/>
      <c r="K16505" s="194"/>
      <c r="L16505" s="195"/>
      <c r="M16505" s="196"/>
      <c r="N16505" s="197"/>
      <c r="O16505" s="197"/>
      <c r="P16505" s="231"/>
    </row>
    <row r="16506" spans="2:16">
      <c r="B16506" s="351"/>
      <c r="C16506" s="435"/>
      <c r="D16506" s="399"/>
      <c r="E16506" s="400"/>
      <c r="G16506" s="401"/>
      <c r="H16506" s="401"/>
      <c r="I16506" s="401"/>
      <c r="J16506" s="194"/>
      <c r="K16506" s="194"/>
      <c r="L16506" s="195"/>
      <c r="M16506" s="196"/>
      <c r="N16506" s="197"/>
      <c r="O16506" s="197"/>
      <c r="P16506" s="231"/>
    </row>
    <row r="16507" spans="2:16">
      <c r="B16507" s="351"/>
      <c r="C16507" s="435"/>
      <c r="D16507" s="399"/>
      <c r="E16507" s="400"/>
      <c r="G16507" s="401"/>
      <c r="H16507" s="401"/>
      <c r="I16507" s="401"/>
      <c r="J16507" s="194"/>
      <c r="K16507" s="194"/>
      <c r="L16507" s="195"/>
      <c r="M16507" s="196"/>
      <c r="N16507" s="197"/>
      <c r="O16507" s="197"/>
      <c r="P16507" s="231"/>
    </row>
    <row r="16508" spans="2:16">
      <c r="B16508" s="351"/>
      <c r="C16508" s="435"/>
      <c r="D16508" s="399"/>
      <c r="E16508" s="400"/>
      <c r="G16508" s="401"/>
      <c r="H16508" s="401"/>
      <c r="I16508" s="401"/>
      <c r="J16508" s="194"/>
      <c r="K16508" s="194"/>
      <c r="L16508" s="195"/>
      <c r="M16508" s="196"/>
      <c r="N16508" s="197"/>
      <c r="O16508" s="197"/>
      <c r="P16508" s="231"/>
    </row>
    <row r="16509" spans="2:16">
      <c r="B16509" s="351"/>
      <c r="C16509" s="435"/>
      <c r="D16509" s="399"/>
      <c r="E16509" s="400"/>
      <c r="G16509" s="401"/>
      <c r="H16509" s="401"/>
      <c r="I16509" s="401"/>
      <c r="J16509" s="194"/>
      <c r="K16509" s="194"/>
      <c r="L16509" s="195"/>
      <c r="M16509" s="196"/>
      <c r="N16509" s="197"/>
      <c r="O16509" s="197"/>
      <c r="P16509" s="231"/>
    </row>
    <row r="16510" spans="2:16">
      <c r="B16510" s="351"/>
      <c r="C16510" s="435"/>
      <c r="D16510" s="399"/>
      <c r="E16510" s="400"/>
      <c r="G16510" s="401"/>
      <c r="H16510" s="401"/>
      <c r="I16510" s="401"/>
      <c r="J16510" s="194"/>
      <c r="K16510" s="194"/>
      <c r="L16510" s="195"/>
      <c r="M16510" s="196"/>
      <c r="N16510" s="197"/>
      <c r="O16510" s="197"/>
      <c r="P16510" s="231"/>
    </row>
    <row r="16511" spans="2:16">
      <c r="B16511" s="351"/>
      <c r="C16511" s="435"/>
      <c r="D16511" s="399"/>
      <c r="E16511" s="400"/>
      <c r="G16511" s="401"/>
      <c r="H16511" s="401"/>
      <c r="I16511" s="401"/>
      <c r="J16511" s="194"/>
      <c r="K16511" s="194"/>
      <c r="L16511" s="195"/>
      <c r="M16511" s="196"/>
      <c r="N16511" s="197"/>
      <c r="O16511" s="197"/>
      <c r="P16511" s="231"/>
    </row>
    <row r="16512" spans="2:16">
      <c r="B16512" s="351"/>
      <c r="C16512" s="435"/>
      <c r="D16512" s="399"/>
      <c r="E16512" s="400"/>
      <c r="G16512" s="401"/>
      <c r="H16512" s="401"/>
      <c r="I16512" s="401"/>
      <c r="J16512" s="194"/>
      <c r="K16512" s="194"/>
      <c r="L16512" s="195"/>
      <c r="M16512" s="196"/>
      <c r="N16512" s="197"/>
      <c r="O16512" s="197"/>
      <c r="P16512" s="231"/>
    </row>
    <row r="16513" spans="2:16">
      <c r="B16513" s="351"/>
      <c r="C16513" s="435"/>
      <c r="D16513" s="399"/>
      <c r="E16513" s="400"/>
      <c r="G16513" s="401"/>
      <c r="H16513" s="401"/>
      <c r="I16513" s="401"/>
      <c r="J16513" s="194"/>
      <c r="K16513" s="194"/>
      <c r="L16513" s="195"/>
      <c r="M16513" s="196"/>
      <c r="N16513" s="197"/>
      <c r="O16513" s="197"/>
      <c r="P16513" s="231"/>
    </row>
    <row r="16514" spans="2:16">
      <c r="B16514" s="351"/>
      <c r="C16514" s="435"/>
      <c r="D16514" s="399"/>
      <c r="E16514" s="400"/>
      <c r="G16514" s="401"/>
      <c r="H16514" s="401"/>
      <c r="I16514" s="401"/>
      <c r="J16514" s="194"/>
      <c r="K16514" s="194"/>
      <c r="L16514" s="195"/>
      <c r="M16514" s="196"/>
      <c r="N16514" s="197"/>
      <c r="O16514" s="197"/>
      <c r="P16514" s="231"/>
    </row>
    <row r="16515" spans="2:16">
      <c r="B16515" s="351"/>
      <c r="C16515" s="435"/>
      <c r="D16515" s="399"/>
      <c r="E16515" s="400"/>
      <c r="G16515" s="401"/>
      <c r="H16515" s="401"/>
      <c r="I16515" s="401"/>
      <c r="J16515" s="194"/>
      <c r="K16515" s="194"/>
      <c r="L16515" s="195"/>
      <c r="M16515" s="196"/>
      <c r="N16515" s="197"/>
      <c r="O16515" s="197"/>
      <c r="P16515" s="231"/>
    </row>
    <row r="16516" spans="2:16">
      <c r="B16516" s="351"/>
      <c r="C16516" s="435"/>
      <c r="D16516" s="399"/>
      <c r="E16516" s="400"/>
      <c r="G16516" s="401"/>
      <c r="H16516" s="401"/>
      <c r="I16516" s="401"/>
      <c r="J16516" s="194"/>
      <c r="K16516" s="194"/>
      <c r="L16516" s="195"/>
      <c r="M16516" s="196"/>
      <c r="N16516" s="197"/>
      <c r="O16516" s="197"/>
      <c r="P16516" s="231"/>
    </row>
    <row r="16517" spans="2:16">
      <c r="B16517" s="402"/>
      <c r="C16517" s="436"/>
      <c r="D16517" s="404"/>
      <c r="E16517" s="405"/>
      <c r="G16517" s="406"/>
      <c r="H16517" s="406"/>
      <c r="I16517" s="406"/>
      <c r="J16517" s="194"/>
      <c r="K16517" s="194"/>
      <c r="L16517" s="195"/>
      <c r="M16517" s="196"/>
      <c r="N16517" s="197"/>
      <c r="O16517" s="197"/>
      <c r="P16517" s="221"/>
    </row>
    <row r="16518" spans="2:16">
      <c r="B16518" s="351"/>
      <c r="C16518" s="435"/>
      <c r="D16518" s="399"/>
      <c r="E16518" s="400"/>
      <c r="G16518" s="401"/>
      <c r="H16518" s="401"/>
      <c r="I16518" s="401"/>
      <c r="J16518" s="194"/>
      <c r="K16518" s="194"/>
      <c r="L16518" s="195"/>
      <c r="M16518" s="196"/>
      <c r="N16518" s="197"/>
      <c r="O16518" s="197"/>
      <c r="P16518" s="231"/>
    </row>
    <row r="16519" spans="2:16">
      <c r="B16519" s="351"/>
      <c r="C16519" s="435"/>
      <c r="D16519" s="399"/>
      <c r="E16519" s="400"/>
      <c r="G16519" s="401"/>
      <c r="H16519" s="401"/>
      <c r="I16519" s="401"/>
      <c r="J16519" s="194"/>
      <c r="K16519" s="194"/>
      <c r="L16519" s="195"/>
      <c r="M16519" s="196"/>
      <c r="N16519" s="197"/>
      <c r="O16519" s="197"/>
      <c r="P16519" s="231"/>
    </row>
    <row r="16520" spans="2:16">
      <c r="B16520" s="351"/>
      <c r="C16520" s="435"/>
      <c r="D16520" s="399"/>
      <c r="E16520" s="400"/>
      <c r="G16520" s="401"/>
      <c r="H16520" s="401"/>
      <c r="I16520" s="401"/>
      <c r="J16520" s="194"/>
      <c r="K16520" s="194"/>
      <c r="L16520" s="195"/>
      <c r="M16520" s="196"/>
      <c r="N16520" s="197"/>
      <c r="O16520" s="197"/>
      <c r="P16520" s="231"/>
    </row>
    <row r="16521" spans="2:16">
      <c r="B16521" s="351"/>
      <c r="C16521" s="435"/>
      <c r="D16521" s="399"/>
      <c r="E16521" s="400"/>
      <c r="G16521" s="401"/>
      <c r="H16521" s="401"/>
      <c r="I16521" s="401"/>
      <c r="J16521" s="194"/>
      <c r="K16521" s="194"/>
      <c r="L16521" s="195"/>
      <c r="M16521" s="196"/>
      <c r="N16521" s="197"/>
      <c r="O16521" s="197"/>
      <c r="P16521" s="231"/>
    </row>
    <row r="16522" spans="2:16">
      <c r="B16522" s="351"/>
      <c r="C16522" s="435"/>
      <c r="D16522" s="399"/>
      <c r="E16522" s="400"/>
      <c r="G16522" s="401"/>
      <c r="H16522" s="401"/>
      <c r="I16522" s="401"/>
      <c r="J16522" s="194"/>
      <c r="K16522" s="194"/>
      <c r="L16522" s="195"/>
      <c r="M16522" s="196"/>
      <c r="N16522" s="197"/>
      <c r="O16522" s="197"/>
      <c r="P16522" s="231"/>
    </row>
    <row r="16523" spans="2:16">
      <c r="B16523" s="351"/>
      <c r="C16523" s="435"/>
      <c r="D16523" s="399"/>
      <c r="E16523" s="400"/>
      <c r="G16523" s="401"/>
      <c r="H16523" s="401"/>
      <c r="I16523" s="401"/>
      <c r="J16523" s="194"/>
      <c r="K16523" s="194"/>
      <c r="L16523" s="195"/>
      <c r="M16523" s="196"/>
      <c r="N16523" s="197"/>
      <c r="O16523" s="197"/>
      <c r="P16523" s="231"/>
    </row>
    <row r="16524" spans="2:16">
      <c r="B16524" s="351"/>
      <c r="C16524" s="435"/>
      <c r="D16524" s="399"/>
      <c r="E16524" s="400"/>
      <c r="G16524" s="401"/>
      <c r="H16524" s="401"/>
      <c r="I16524" s="401"/>
      <c r="J16524" s="194"/>
      <c r="K16524" s="194"/>
      <c r="L16524" s="195"/>
      <c r="M16524" s="196"/>
      <c r="N16524" s="197"/>
      <c r="O16524" s="197"/>
      <c r="P16524" s="231"/>
    </row>
    <row r="16525" spans="2:16">
      <c r="B16525" s="351"/>
      <c r="C16525" s="435"/>
      <c r="D16525" s="399"/>
      <c r="E16525" s="400"/>
      <c r="G16525" s="401"/>
      <c r="H16525" s="401"/>
      <c r="I16525" s="401"/>
      <c r="J16525" s="194"/>
      <c r="K16525" s="194"/>
      <c r="L16525" s="195"/>
      <c r="M16525" s="196"/>
      <c r="N16525" s="197"/>
      <c r="O16525" s="197"/>
      <c r="P16525" s="231"/>
    </row>
    <row r="16526" spans="2:16">
      <c r="B16526" s="351"/>
      <c r="C16526" s="435"/>
      <c r="D16526" s="399"/>
      <c r="E16526" s="400"/>
      <c r="G16526" s="401"/>
      <c r="H16526" s="401"/>
      <c r="I16526" s="401"/>
      <c r="J16526" s="194"/>
      <c r="K16526" s="194"/>
      <c r="L16526" s="195"/>
      <c r="M16526" s="196"/>
      <c r="N16526" s="197"/>
      <c r="O16526" s="197"/>
      <c r="P16526" s="231"/>
    </row>
    <row r="16527" spans="2:16">
      <c r="B16527" s="351"/>
      <c r="C16527" s="435"/>
      <c r="D16527" s="399"/>
      <c r="E16527" s="400"/>
      <c r="G16527" s="401"/>
      <c r="H16527" s="401"/>
      <c r="I16527" s="401"/>
      <c r="J16527" s="194"/>
      <c r="K16527" s="194"/>
      <c r="L16527" s="195"/>
      <c r="M16527" s="196"/>
      <c r="N16527" s="197"/>
      <c r="O16527" s="197"/>
      <c r="P16527" s="231"/>
    </row>
    <row r="16528" spans="2:16">
      <c r="B16528" s="351"/>
      <c r="C16528" s="435"/>
      <c r="D16528" s="399"/>
      <c r="E16528" s="400"/>
      <c r="G16528" s="401"/>
      <c r="H16528" s="401"/>
      <c r="I16528" s="401"/>
      <c r="J16528" s="194"/>
      <c r="K16528" s="194"/>
      <c r="L16528" s="195"/>
      <c r="M16528" s="196"/>
      <c r="N16528" s="197"/>
      <c r="O16528" s="197"/>
      <c r="P16528" s="231"/>
    </row>
    <row r="16529" spans="2:16">
      <c r="B16529" s="351"/>
      <c r="C16529" s="435"/>
      <c r="D16529" s="399"/>
      <c r="E16529" s="400"/>
      <c r="G16529" s="401"/>
      <c r="H16529" s="401"/>
      <c r="I16529" s="401"/>
      <c r="J16529" s="194"/>
      <c r="K16529" s="194"/>
      <c r="L16529" s="195"/>
      <c r="M16529" s="196"/>
      <c r="N16529" s="197"/>
      <c r="O16529" s="197"/>
      <c r="P16529" s="231"/>
    </row>
    <row r="16530" spans="2:16">
      <c r="B16530" s="351"/>
      <c r="C16530" s="435"/>
      <c r="D16530" s="399"/>
      <c r="E16530" s="400"/>
      <c r="G16530" s="401"/>
      <c r="H16530" s="401"/>
      <c r="I16530" s="401"/>
      <c r="J16530" s="194"/>
      <c r="K16530" s="194"/>
      <c r="L16530" s="195"/>
      <c r="M16530" s="196"/>
      <c r="N16530" s="197"/>
      <c r="O16530" s="197"/>
      <c r="P16530" s="231"/>
    </row>
    <row r="16531" spans="2:16">
      <c r="B16531" s="351"/>
      <c r="C16531" s="435"/>
      <c r="D16531" s="399"/>
      <c r="E16531" s="400"/>
      <c r="G16531" s="401"/>
      <c r="H16531" s="401"/>
      <c r="I16531" s="401"/>
      <c r="J16531" s="194"/>
      <c r="K16531" s="194"/>
      <c r="L16531" s="195"/>
      <c r="M16531" s="196"/>
      <c r="N16531" s="197"/>
      <c r="O16531" s="197"/>
      <c r="P16531" s="231"/>
    </row>
    <row r="16532" spans="2:16">
      <c r="B16532" s="351"/>
      <c r="C16532" s="435"/>
      <c r="D16532" s="399"/>
      <c r="E16532" s="400"/>
      <c r="G16532" s="401"/>
      <c r="H16532" s="401"/>
      <c r="I16532" s="401"/>
      <c r="J16532" s="194"/>
      <c r="K16532" s="194"/>
      <c r="L16532" s="195"/>
      <c r="M16532" s="196"/>
      <c r="N16532" s="197"/>
      <c r="O16532" s="197"/>
      <c r="P16532" s="231"/>
    </row>
    <row r="16533" spans="2:16">
      <c r="B16533" s="351"/>
      <c r="C16533" s="435"/>
      <c r="D16533" s="399"/>
      <c r="E16533" s="400"/>
      <c r="G16533" s="401"/>
      <c r="H16533" s="401"/>
      <c r="I16533" s="401"/>
      <c r="J16533" s="194"/>
      <c r="K16533" s="194"/>
      <c r="L16533" s="195"/>
      <c r="M16533" s="196"/>
      <c r="N16533" s="197"/>
      <c r="O16533" s="197"/>
      <c r="P16533" s="231"/>
    </row>
    <row r="16534" spans="2:16">
      <c r="B16534" s="351"/>
      <c r="C16534" s="435"/>
      <c r="D16534" s="399"/>
      <c r="E16534" s="400"/>
      <c r="G16534" s="401"/>
      <c r="H16534" s="401"/>
      <c r="I16534" s="401"/>
      <c r="J16534" s="194"/>
      <c r="K16534" s="194"/>
      <c r="L16534" s="195"/>
      <c r="M16534" s="196"/>
      <c r="N16534" s="197"/>
      <c r="O16534" s="197"/>
      <c r="P16534" s="231"/>
    </row>
    <row r="16535" spans="2:16">
      <c r="B16535" s="351"/>
      <c r="C16535" s="435"/>
      <c r="D16535" s="399"/>
      <c r="E16535" s="400"/>
      <c r="G16535" s="401"/>
      <c r="H16535" s="401"/>
      <c r="I16535" s="401"/>
      <c r="J16535" s="194"/>
      <c r="K16535" s="194"/>
      <c r="L16535" s="195"/>
      <c r="M16535" s="196"/>
      <c r="N16535" s="197"/>
      <c r="O16535" s="197"/>
      <c r="P16535" s="231"/>
    </row>
    <row r="16536" spans="2:16">
      <c r="B16536" s="351"/>
      <c r="C16536" s="435"/>
      <c r="D16536" s="399"/>
      <c r="E16536" s="400"/>
      <c r="G16536" s="401"/>
      <c r="H16536" s="401"/>
      <c r="I16536" s="401"/>
      <c r="J16536" s="194"/>
      <c r="K16536" s="194"/>
      <c r="L16536" s="195"/>
      <c r="M16536" s="196"/>
      <c r="N16536" s="197"/>
      <c r="O16536" s="197"/>
      <c r="P16536" s="231"/>
    </row>
    <row r="16537" spans="2:16">
      <c r="B16537" s="351"/>
      <c r="C16537" s="435"/>
      <c r="D16537" s="399"/>
      <c r="E16537" s="400"/>
      <c r="G16537" s="401"/>
      <c r="H16537" s="401"/>
      <c r="I16537" s="401"/>
      <c r="J16537" s="194"/>
      <c r="K16537" s="194"/>
      <c r="L16537" s="195"/>
      <c r="M16537" s="196"/>
      <c r="N16537" s="197"/>
      <c r="O16537" s="197"/>
      <c r="P16537" s="231"/>
    </row>
    <row r="16538" spans="2:16">
      <c r="B16538" s="351"/>
      <c r="C16538" s="435"/>
      <c r="D16538" s="399"/>
      <c r="E16538" s="400"/>
      <c r="G16538" s="401"/>
      <c r="H16538" s="401"/>
      <c r="I16538" s="401"/>
      <c r="J16538" s="194"/>
      <c r="K16538" s="194"/>
      <c r="L16538" s="195"/>
      <c r="M16538" s="196"/>
      <c r="N16538" s="197"/>
      <c r="O16538" s="197"/>
      <c r="P16538" s="231"/>
    </row>
    <row r="16539" spans="2:16">
      <c r="B16539" s="351"/>
      <c r="C16539" s="435"/>
      <c r="D16539" s="399"/>
      <c r="E16539" s="400"/>
      <c r="G16539" s="401"/>
      <c r="H16539" s="401"/>
      <c r="I16539" s="401"/>
      <c r="J16539" s="194"/>
      <c r="K16539" s="194"/>
      <c r="L16539" s="195"/>
      <c r="M16539" s="196"/>
      <c r="N16539" s="197"/>
      <c r="O16539" s="197"/>
      <c r="P16539" s="231"/>
    </row>
    <row r="16540" spans="2:16">
      <c r="B16540" s="351"/>
      <c r="C16540" s="435"/>
      <c r="D16540" s="399"/>
      <c r="E16540" s="400"/>
      <c r="G16540" s="401"/>
      <c r="H16540" s="401"/>
      <c r="I16540" s="401"/>
      <c r="J16540" s="194"/>
      <c r="K16540" s="194"/>
      <c r="L16540" s="195"/>
      <c r="M16540" s="196"/>
      <c r="N16540" s="197"/>
      <c r="O16540" s="197"/>
      <c r="P16540" s="231"/>
    </row>
    <row r="16541" spans="2:16">
      <c r="B16541" s="351"/>
      <c r="C16541" s="435"/>
      <c r="D16541" s="399"/>
      <c r="E16541" s="400"/>
      <c r="G16541" s="401"/>
      <c r="H16541" s="401"/>
      <c r="I16541" s="401"/>
      <c r="J16541" s="194"/>
      <c r="K16541" s="194"/>
      <c r="L16541" s="195"/>
      <c r="M16541" s="196"/>
      <c r="N16541" s="197"/>
      <c r="O16541" s="197"/>
      <c r="P16541" s="231"/>
    </row>
    <row r="16542" spans="2:16">
      <c r="B16542" s="351"/>
      <c r="C16542" s="435"/>
      <c r="D16542" s="399"/>
      <c r="E16542" s="400"/>
      <c r="G16542" s="401"/>
      <c r="H16542" s="401"/>
      <c r="I16542" s="401"/>
      <c r="J16542" s="194"/>
      <c r="K16542" s="194"/>
      <c r="L16542" s="195"/>
      <c r="M16542" s="196"/>
      <c r="N16542" s="197"/>
      <c r="O16542" s="197"/>
      <c r="P16542" s="231"/>
    </row>
    <row r="16543" spans="2:16">
      <c r="B16543" s="351"/>
      <c r="C16543" s="435"/>
      <c r="D16543" s="399"/>
      <c r="E16543" s="400"/>
      <c r="G16543" s="401"/>
      <c r="H16543" s="401"/>
      <c r="I16543" s="401"/>
      <c r="J16543" s="194"/>
      <c r="K16543" s="194"/>
      <c r="L16543" s="195"/>
      <c r="M16543" s="196"/>
      <c r="N16543" s="197"/>
      <c r="O16543" s="197"/>
      <c r="P16543" s="231"/>
    </row>
    <row r="16544" spans="2:16">
      <c r="B16544" s="351"/>
      <c r="C16544" s="435"/>
      <c r="D16544" s="399"/>
      <c r="E16544" s="400"/>
      <c r="G16544" s="401"/>
      <c r="H16544" s="401"/>
      <c r="I16544" s="401"/>
      <c r="J16544" s="194"/>
      <c r="K16544" s="194"/>
      <c r="L16544" s="195"/>
      <c r="M16544" s="196"/>
      <c r="N16544" s="197"/>
      <c r="O16544" s="197"/>
      <c r="P16544" s="231"/>
    </row>
    <row r="16545" spans="2:16">
      <c r="B16545" s="351"/>
      <c r="C16545" s="435"/>
      <c r="D16545" s="399"/>
      <c r="E16545" s="400"/>
      <c r="G16545" s="401"/>
      <c r="H16545" s="401"/>
      <c r="I16545" s="401"/>
      <c r="J16545" s="194"/>
      <c r="K16545" s="194"/>
      <c r="L16545" s="195"/>
      <c r="M16545" s="196"/>
      <c r="N16545" s="197"/>
      <c r="O16545" s="197"/>
      <c r="P16545" s="231"/>
    </row>
    <row r="16546" spans="2:16">
      <c r="B16546" s="351"/>
      <c r="C16546" s="435"/>
      <c r="D16546" s="399"/>
      <c r="E16546" s="400"/>
      <c r="G16546" s="401"/>
      <c r="H16546" s="401"/>
      <c r="I16546" s="401"/>
      <c r="J16546" s="194"/>
      <c r="K16546" s="194"/>
      <c r="L16546" s="195"/>
      <c r="M16546" s="196"/>
      <c r="N16546" s="197"/>
      <c r="O16546" s="197"/>
      <c r="P16546" s="231"/>
    </row>
    <row r="16547" spans="2:16">
      <c r="B16547" s="351"/>
      <c r="C16547" s="435"/>
      <c r="D16547" s="399"/>
      <c r="E16547" s="400"/>
      <c r="G16547" s="401"/>
      <c r="H16547" s="401"/>
      <c r="I16547" s="401"/>
      <c r="J16547" s="194"/>
      <c r="K16547" s="194"/>
      <c r="L16547" s="195"/>
      <c r="M16547" s="196"/>
      <c r="N16547" s="197"/>
      <c r="O16547" s="197"/>
      <c r="P16547" s="231"/>
    </row>
    <row r="16548" spans="2:16">
      <c r="B16548" s="351"/>
      <c r="C16548" s="435"/>
      <c r="D16548" s="399"/>
      <c r="E16548" s="400"/>
      <c r="G16548" s="401"/>
      <c r="H16548" s="401"/>
      <c r="I16548" s="401"/>
      <c r="J16548" s="194"/>
      <c r="K16548" s="194"/>
      <c r="L16548" s="195"/>
      <c r="M16548" s="196"/>
      <c r="N16548" s="197"/>
      <c r="O16548" s="197"/>
      <c r="P16548" s="231"/>
    </row>
    <row r="16549" spans="2:16">
      <c r="B16549" s="351"/>
      <c r="C16549" s="435"/>
      <c r="D16549" s="399"/>
      <c r="E16549" s="400"/>
      <c r="G16549" s="401"/>
      <c r="H16549" s="401"/>
      <c r="I16549" s="401"/>
      <c r="J16549" s="194"/>
      <c r="K16549" s="194"/>
      <c r="L16549" s="195"/>
      <c r="M16549" s="196"/>
      <c r="N16549" s="197"/>
      <c r="O16549" s="197"/>
      <c r="P16549" s="231"/>
    </row>
    <row r="16550" spans="2:16">
      <c r="B16550" s="351"/>
      <c r="C16550" s="435"/>
      <c r="D16550" s="399"/>
      <c r="E16550" s="400"/>
      <c r="G16550" s="401"/>
      <c r="H16550" s="401"/>
      <c r="I16550" s="401"/>
      <c r="J16550" s="194"/>
      <c r="K16550" s="194"/>
      <c r="L16550" s="195"/>
      <c r="M16550" s="196"/>
      <c r="N16550" s="197"/>
      <c r="O16550" s="197"/>
      <c r="P16550" s="231"/>
    </row>
    <row r="16551" spans="2:16">
      <c r="B16551" s="351"/>
      <c r="C16551" s="435"/>
      <c r="D16551" s="399"/>
      <c r="E16551" s="400"/>
      <c r="G16551" s="401"/>
      <c r="H16551" s="401"/>
      <c r="I16551" s="401"/>
      <c r="J16551" s="194"/>
      <c r="K16551" s="194"/>
      <c r="L16551" s="195"/>
      <c r="M16551" s="196"/>
      <c r="N16551" s="197"/>
      <c r="O16551" s="197"/>
      <c r="P16551" s="231"/>
    </row>
    <row r="16552" spans="2:16">
      <c r="B16552" s="351"/>
      <c r="C16552" s="435"/>
      <c r="D16552" s="399"/>
      <c r="E16552" s="400"/>
      <c r="G16552" s="401"/>
      <c r="H16552" s="401"/>
      <c r="I16552" s="401"/>
      <c r="J16552" s="194"/>
      <c r="K16552" s="194"/>
      <c r="L16552" s="195"/>
      <c r="M16552" s="196"/>
      <c r="N16552" s="197"/>
      <c r="O16552" s="197"/>
      <c r="P16552" s="231"/>
    </row>
    <row r="16553" spans="2:16">
      <c r="B16553" s="351"/>
      <c r="C16553" s="435"/>
      <c r="D16553" s="399"/>
      <c r="E16553" s="400"/>
      <c r="G16553" s="401"/>
      <c r="H16553" s="401"/>
      <c r="I16553" s="401"/>
      <c r="J16553" s="194"/>
      <c r="K16553" s="194"/>
      <c r="L16553" s="195"/>
      <c r="M16553" s="196"/>
      <c r="N16553" s="197"/>
      <c r="O16553" s="197"/>
      <c r="P16553" s="231"/>
    </row>
    <row r="16554" spans="2:16">
      <c r="B16554" s="351"/>
      <c r="C16554" s="435"/>
      <c r="D16554" s="399"/>
      <c r="E16554" s="400"/>
      <c r="G16554" s="401"/>
      <c r="H16554" s="401"/>
      <c r="I16554" s="401"/>
      <c r="J16554" s="194"/>
      <c r="K16554" s="194"/>
      <c r="L16554" s="195"/>
      <c r="M16554" s="196"/>
      <c r="N16554" s="197"/>
      <c r="O16554" s="197"/>
      <c r="P16554" s="231"/>
    </row>
    <row r="16555" spans="2:16">
      <c r="B16555" s="351"/>
      <c r="C16555" s="435"/>
      <c r="D16555" s="399"/>
      <c r="E16555" s="400"/>
      <c r="G16555" s="401"/>
      <c r="H16555" s="401"/>
      <c r="I16555" s="401"/>
      <c r="J16555" s="194"/>
      <c r="K16555" s="194"/>
      <c r="L16555" s="195"/>
      <c r="M16555" s="196"/>
      <c r="N16555" s="197"/>
      <c r="O16555" s="197"/>
      <c r="P16555" s="231"/>
    </row>
    <row r="16556" spans="2:16">
      <c r="B16556" s="351"/>
      <c r="C16556" s="435"/>
      <c r="D16556" s="399"/>
      <c r="E16556" s="400"/>
      <c r="G16556" s="401"/>
      <c r="H16556" s="401"/>
      <c r="I16556" s="401"/>
      <c r="J16556" s="194"/>
      <c r="K16556" s="194"/>
      <c r="L16556" s="195"/>
      <c r="M16556" s="196"/>
      <c r="N16556" s="197"/>
      <c r="O16556" s="197"/>
      <c r="P16556" s="231"/>
    </row>
    <row r="16557" spans="2:16">
      <c r="B16557" s="351"/>
      <c r="C16557" s="435"/>
      <c r="D16557" s="399"/>
      <c r="E16557" s="400"/>
      <c r="G16557" s="401"/>
      <c r="H16557" s="401"/>
      <c r="I16557" s="401"/>
      <c r="J16557" s="194"/>
      <c r="K16557" s="194"/>
      <c r="L16557" s="195"/>
      <c r="M16557" s="196"/>
      <c r="N16557" s="197"/>
      <c r="O16557" s="197"/>
      <c r="P16557" s="231"/>
    </row>
    <row r="16558" spans="2:16">
      <c r="B16558" s="351"/>
      <c r="C16558" s="435"/>
      <c r="D16558" s="399"/>
      <c r="E16558" s="400"/>
      <c r="G16558" s="401"/>
      <c r="H16558" s="401"/>
      <c r="I16558" s="401"/>
      <c r="J16558" s="194"/>
      <c r="K16558" s="194"/>
      <c r="L16558" s="195"/>
      <c r="M16558" s="196"/>
      <c r="N16558" s="197"/>
      <c r="O16558" s="197"/>
      <c r="P16558" s="231"/>
    </row>
    <row r="16559" spans="2:16">
      <c r="B16559" s="351"/>
      <c r="C16559" s="435"/>
      <c r="D16559" s="399"/>
      <c r="E16559" s="400"/>
      <c r="G16559" s="401"/>
      <c r="H16559" s="401"/>
      <c r="I16559" s="401"/>
      <c r="J16559" s="194"/>
      <c r="K16559" s="194"/>
      <c r="L16559" s="195"/>
      <c r="M16559" s="196"/>
      <c r="N16559" s="197"/>
      <c r="O16559" s="197"/>
      <c r="P16559" s="231"/>
    </row>
    <row r="16560" spans="2:16">
      <c r="B16560" s="351"/>
      <c r="C16560" s="435"/>
      <c r="D16560" s="399"/>
      <c r="E16560" s="400"/>
      <c r="G16560" s="401"/>
      <c r="H16560" s="401"/>
      <c r="I16560" s="401"/>
      <c r="J16560" s="194"/>
      <c r="K16560" s="194"/>
      <c r="L16560" s="195"/>
      <c r="M16560" s="196"/>
      <c r="N16560" s="197"/>
      <c r="O16560" s="197"/>
      <c r="P16560" s="231"/>
    </row>
    <row r="16561" spans="2:16">
      <c r="B16561" s="351"/>
      <c r="C16561" s="435"/>
      <c r="D16561" s="399"/>
      <c r="E16561" s="400"/>
      <c r="G16561" s="401"/>
      <c r="H16561" s="401"/>
      <c r="I16561" s="401"/>
      <c r="J16561" s="194"/>
      <c r="K16561" s="194"/>
      <c r="L16561" s="195"/>
      <c r="M16561" s="196"/>
      <c r="N16561" s="197"/>
      <c r="O16561" s="197"/>
      <c r="P16561" s="231"/>
    </row>
    <row r="16562" spans="2:16">
      <c r="B16562" s="351"/>
      <c r="C16562" s="435"/>
      <c r="D16562" s="399"/>
      <c r="E16562" s="400"/>
      <c r="G16562" s="401"/>
      <c r="H16562" s="401"/>
      <c r="I16562" s="401"/>
      <c r="J16562" s="194"/>
      <c r="K16562" s="194"/>
      <c r="L16562" s="195"/>
      <c r="M16562" s="196"/>
      <c r="N16562" s="197"/>
      <c r="O16562" s="197"/>
      <c r="P16562" s="231"/>
    </row>
    <row r="16563" spans="2:16">
      <c r="B16563" s="351"/>
      <c r="C16563" s="435"/>
      <c r="D16563" s="399"/>
      <c r="E16563" s="400"/>
      <c r="G16563" s="401"/>
      <c r="H16563" s="401"/>
      <c r="I16563" s="401"/>
      <c r="J16563" s="194"/>
      <c r="K16563" s="194"/>
      <c r="L16563" s="195"/>
      <c r="M16563" s="196"/>
      <c r="N16563" s="197"/>
      <c r="O16563" s="197"/>
      <c r="P16563" s="231"/>
    </row>
    <row r="16564" spans="2:16">
      <c r="B16564" s="351"/>
      <c r="C16564" s="435"/>
      <c r="D16564" s="399"/>
      <c r="E16564" s="400"/>
      <c r="G16564" s="401"/>
      <c r="H16564" s="401"/>
      <c r="I16564" s="401"/>
      <c r="J16564" s="194"/>
      <c r="K16564" s="194"/>
      <c r="L16564" s="195"/>
      <c r="M16564" s="196"/>
      <c r="N16564" s="197"/>
      <c r="O16564" s="197"/>
      <c r="P16564" s="231"/>
    </row>
    <row r="16565" spans="2:16">
      <c r="B16565" s="351"/>
      <c r="C16565" s="435"/>
      <c r="D16565" s="399"/>
      <c r="E16565" s="400"/>
      <c r="G16565" s="401"/>
      <c r="H16565" s="401"/>
      <c r="I16565" s="401"/>
      <c r="J16565" s="194"/>
      <c r="K16565" s="194"/>
      <c r="L16565" s="195"/>
      <c r="M16565" s="196"/>
      <c r="N16565" s="197"/>
      <c r="O16565" s="197"/>
      <c r="P16565" s="231"/>
    </row>
    <row r="16566" spans="2:16">
      <c r="B16566" s="351"/>
      <c r="C16566" s="435"/>
      <c r="D16566" s="399"/>
      <c r="E16566" s="400"/>
      <c r="G16566" s="401"/>
      <c r="H16566" s="401"/>
      <c r="I16566" s="401"/>
      <c r="J16566" s="194"/>
      <c r="K16566" s="194"/>
      <c r="L16566" s="195"/>
      <c r="M16566" s="196"/>
      <c r="N16566" s="197"/>
      <c r="O16566" s="197"/>
      <c r="P16566" s="231"/>
    </row>
    <row r="16567" spans="2:16">
      <c r="B16567" s="351"/>
      <c r="C16567" s="435"/>
      <c r="D16567" s="399"/>
      <c r="E16567" s="400"/>
      <c r="G16567" s="401"/>
      <c r="H16567" s="401"/>
      <c r="I16567" s="401"/>
      <c r="J16567" s="194"/>
      <c r="K16567" s="194"/>
      <c r="L16567" s="195"/>
      <c r="M16567" s="196"/>
      <c r="N16567" s="197"/>
      <c r="O16567" s="197"/>
      <c r="P16567" s="231"/>
    </row>
    <row r="16568" spans="2:16">
      <c r="B16568" s="351"/>
      <c r="C16568" s="435"/>
      <c r="D16568" s="399"/>
      <c r="E16568" s="400"/>
      <c r="G16568" s="401"/>
      <c r="H16568" s="401"/>
      <c r="I16568" s="401"/>
      <c r="J16568" s="194"/>
      <c r="K16568" s="194"/>
      <c r="L16568" s="195"/>
      <c r="M16568" s="196"/>
      <c r="N16568" s="197"/>
      <c r="O16568" s="197"/>
      <c r="P16568" s="231"/>
    </row>
    <row r="16569" spans="2:16">
      <c r="B16569" s="351"/>
      <c r="C16569" s="435"/>
      <c r="D16569" s="399"/>
      <c r="E16569" s="400"/>
      <c r="G16569" s="401"/>
      <c r="H16569" s="401"/>
      <c r="I16569" s="401"/>
      <c r="J16569" s="194"/>
      <c r="K16569" s="194"/>
      <c r="L16569" s="195"/>
      <c r="M16569" s="196"/>
      <c r="N16569" s="197"/>
      <c r="O16569" s="197"/>
      <c r="P16569" s="231"/>
    </row>
    <row r="16570" spans="2:16">
      <c r="B16570" s="351"/>
      <c r="C16570" s="435"/>
      <c r="D16570" s="399"/>
      <c r="E16570" s="400"/>
      <c r="G16570" s="401"/>
      <c r="H16570" s="401"/>
      <c r="I16570" s="401"/>
      <c r="J16570" s="194"/>
      <c r="K16570" s="194"/>
      <c r="L16570" s="195"/>
      <c r="M16570" s="196"/>
      <c r="N16570" s="197"/>
      <c r="O16570" s="197"/>
      <c r="P16570" s="231"/>
    </row>
    <row r="16571" spans="2:16">
      <c r="B16571" s="351"/>
      <c r="C16571" s="435"/>
      <c r="D16571" s="399"/>
      <c r="E16571" s="400"/>
      <c r="G16571" s="401"/>
      <c r="H16571" s="401"/>
      <c r="I16571" s="401"/>
      <c r="J16571" s="194"/>
      <c r="K16571" s="194"/>
      <c r="L16571" s="195"/>
      <c r="M16571" s="196"/>
      <c r="N16571" s="197"/>
      <c r="O16571" s="197"/>
      <c r="P16571" s="231"/>
    </row>
    <row r="16572" spans="2:16">
      <c r="B16572" s="351"/>
      <c r="C16572" s="435"/>
      <c r="D16572" s="399"/>
      <c r="E16572" s="400"/>
      <c r="G16572" s="401"/>
      <c r="H16572" s="401"/>
      <c r="I16572" s="401"/>
      <c r="J16572" s="194"/>
      <c r="K16572" s="194"/>
      <c r="L16572" s="195"/>
      <c r="M16572" s="196"/>
      <c r="N16572" s="197"/>
      <c r="O16572" s="197"/>
      <c r="P16572" s="231"/>
    </row>
    <row r="16573" spans="2:16">
      <c r="B16573" s="351"/>
      <c r="C16573" s="435"/>
      <c r="D16573" s="399"/>
      <c r="E16573" s="400"/>
      <c r="G16573" s="401"/>
      <c r="H16573" s="401"/>
      <c r="I16573" s="401"/>
      <c r="J16573" s="194"/>
      <c r="K16573" s="194"/>
      <c r="L16573" s="195"/>
      <c r="M16573" s="196"/>
      <c r="N16573" s="197"/>
      <c r="O16573" s="197"/>
      <c r="P16573" s="231"/>
    </row>
    <row r="16574" spans="2:16">
      <c r="B16574" s="351"/>
      <c r="C16574" s="435"/>
      <c r="D16574" s="399"/>
      <c r="E16574" s="400"/>
      <c r="G16574" s="401"/>
      <c r="H16574" s="401"/>
      <c r="I16574" s="401"/>
      <c r="J16574" s="194"/>
      <c r="K16574" s="194"/>
      <c r="L16574" s="195"/>
      <c r="M16574" s="196"/>
      <c r="N16574" s="197"/>
      <c r="O16574" s="197"/>
      <c r="P16574" s="231"/>
    </row>
    <row r="16575" spans="2:16">
      <c r="B16575" s="351"/>
      <c r="C16575" s="435"/>
      <c r="D16575" s="399"/>
      <c r="E16575" s="400"/>
      <c r="G16575" s="401"/>
      <c r="H16575" s="401"/>
      <c r="I16575" s="401"/>
      <c r="J16575" s="194"/>
      <c r="K16575" s="194"/>
      <c r="L16575" s="195"/>
      <c r="M16575" s="196"/>
      <c r="N16575" s="197"/>
      <c r="O16575" s="197"/>
      <c r="P16575" s="231"/>
    </row>
    <row r="16576" spans="2:16">
      <c r="B16576" s="351"/>
      <c r="C16576" s="435"/>
      <c r="D16576" s="399"/>
      <c r="E16576" s="400"/>
      <c r="G16576" s="401"/>
      <c r="H16576" s="401"/>
      <c r="I16576" s="401"/>
      <c r="J16576" s="194"/>
      <c r="K16576" s="194"/>
      <c r="L16576" s="195"/>
      <c r="M16576" s="196"/>
      <c r="N16576" s="197"/>
      <c r="O16576" s="197"/>
      <c r="P16576" s="231"/>
    </row>
    <row r="16577" spans="2:16">
      <c r="B16577" s="351"/>
      <c r="C16577" s="435"/>
      <c r="D16577" s="399"/>
      <c r="E16577" s="400"/>
      <c r="G16577" s="401"/>
      <c r="H16577" s="401"/>
      <c r="I16577" s="401"/>
      <c r="J16577" s="194"/>
      <c r="K16577" s="194"/>
      <c r="L16577" s="195"/>
      <c r="M16577" s="196"/>
      <c r="N16577" s="197"/>
      <c r="O16577" s="197"/>
      <c r="P16577" s="231"/>
    </row>
    <row r="16578" spans="2:16">
      <c r="B16578" s="351"/>
      <c r="C16578" s="435"/>
      <c r="D16578" s="399"/>
      <c r="E16578" s="400"/>
      <c r="G16578" s="401"/>
      <c r="H16578" s="401"/>
      <c r="I16578" s="401"/>
      <c r="J16578" s="194"/>
      <c r="K16578" s="194"/>
      <c r="L16578" s="195"/>
      <c r="M16578" s="196"/>
      <c r="N16578" s="197"/>
      <c r="O16578" s="197"/>
      <c r="P16578" s="231"/>
    </row>
    <row r="16579" spans="2:16">
      <c r="B16579" s="351"/>
      <c r="C16579" s="435"/>
      <c r="D16579" s="399"/>
      <c r="E16579" s="400"/>
      <c r="G16579" s="401"/>
      <c r="H16579" s="401"/>
      <c r="I16579" s="401"/>
      <c r="J16579" s="194"/>
      <c r="K16579" s="194"/>
      <c r="L16579" s="195"/>
      <c r="M16579" s="196"/>
      <c r="N16579" s="197"/>
      <c r="O16579" s="197"/>
      <c r="P16579" s="231"/>
    </row>
    <row r="16580" spans="2:16">
      <c r="B16580" s="351"/>
      <c r="C16580" s="435"/>
      <c r="D16580" s="399"/>
      <c r="E16580" s="400"/>
      <c r="G16580" s="401"/>
      <c r="H16580" s="401"/>
      <c r="I16580" s="401"/>
      <c r="J16580" s="194"/>
      <c r="K16580" s="194"/>
      <c r="L16580" s="195"/>
      <c r="M16580" s="196"/>
      <c r="N16580" s="197"/>
      <c r="O16580" s="197"/>
      <c r="P16580" s="231"/>
    </row>
    <row r="16581" spans="2:16">
      <c r="B16581" s="351"/>
      <c r="C16581" s="435"/>
      <c r="D16581" s="399"/>
      <c r="E16581" s="400"/>
      <c r="G16581" s="401"/>
      <c r="H16581" s="401"/>
      <c r="I16581" s="401"/>
      <c r="J16581" s="194"/>
      <c r="K16581" s="194"/>
      <c r="L16581" s="195"/>
      <c r="M16581" s="196"/>
      <c r="N16581" s="197"/>
      <c r="O16581" s="197"/>
      <c r="P16581" s="231"/>
    </row>
    <row r="16582" spans="2:16">
      <c r="B16582" s="351"/>
      <c r="C16582" s="435"/>
      <c r="D16582" s="399"/>
      <c r="E16582" s="400"/>
      <c r="G16582" s="401"/>
      <c r="H16582" s="401"/>
      <c r="I16582" s="401"/>
      <c r="J16582" s="194"/>
      <c r="K16582" s="194"/>
      <c r="L16582" s="195"/>
      <c r="M16582" s="196"/>
      <c r="N16582" s="197"/>
      <c r="O16582" s="197"/>
      <c r="P16582" s="231"/>
    </row>
    <row r="16583" spans="2:16">
      <c r="B16583" s="351"/>
      <c r="C16583" s="435"/>
      <c r="D16583" s="399"/>
      <c r="E16583" s="400"/>
      <c r="G16583" s="401"/>
      <c r="H16583" s="401"/>
      <c r="I16583" s="401"/>
      <c r="J16583" s="194"/>
      <c r="K16583" s="194"/>
      <c r="L16583" s="195"/>
      <c r="M16583" s="196"/>
      <c r="N16583" s="197"/>
      <c r="O16583" s="197"/>
      <c r="P16583" s="231"/>
    </row>
    <row r="16584" spans="2:16">
      <c r="B16584" s="351"/>
      <c r="C16584" s="435"/>
      <c r="D16584" s="399"/>
      <c r="E16584" s="400"/>
      <c r="G16584" s="401"/>
      <c r="H16584" s="401"/>
      <c r="I16584" s="401"/>
      <c r="J16584" s="194"/>
      <c r="K16584" s="194"/>
      <c r="L16584" s="195"/>
      <c r="M16584" s="196"/>
      <c r="N16584" s="197"/>
      <c r="O16584" s="197"/>
      <c r="P16584" s="231"/>
    </row>
    <row r="16585" spans="2:16">
      <c r="B16585" s="351"/>
      <c r="C16585" s="435"/>
      <c r="D16585" s="399"/>
      <c r="E16585" s="400"/>
      <c r="G16585" s="401"/>
      <c r="H16585" s="401"/>
      <c r="I16585" s="401"/>
      <c r="J16585" s="194"/>
      <c r="K16585" s="194"/>
      <c r="L16585" s="195"/>
      <c r="M16585" s="196"/>
      <c r="N16585" s="197"/>
      <c r="O16585" s="197"/>
      <c r="P16585" s="231"/>
    </row>
    <row r="16586" spans="2:16">
      <c r="B16586" s="351"/>
      <c r="C16586" s="435"/>
      <c r="D16586" s="399"/>
      <c r="E16586" s="400"/>
      <c r="G16586" s="401"/>
      <c r="H16586" s="401"/>
      <c r="I16586" s="401"/>
      <c r="J16586" s="194"/>
      <c r="K16586" s="194"/>
      <c r="L16586" s="195"/>
      <c r="M16586" s="196"/>
      <c r="N16586" s="197"/>
      <c r="O16586" s="197"/>
      <c r="P16586" s="231"/>
    </row>
    <row r="16587" spans="2:16">
      <c r="B16587" s="351"/>
      <c r="C16587" s="435"/>
      <c r="D16587" s="399"/>
      <c r="E16587" s="400"/>
      <c r="G16587" s="401"/>
      <c r="H16587" s="401"/>
      <c r="I16587" s="401"/>
      <c r="J16587" s="194"/>
      <c r="K16587" s="194"/>
      <c r="L16587" s="195"/>
      <c r="M16587" s="196"/>
      <c r="N16587" s="197"/>
      <c r="O16587" s="197"/>
      <c r="P16587" s="231"/>
    </row>
    <row r="16588" spans="2:16">
      <c r="B16588" s="351"/>
      <c r="C16588" s="435"/>
      <c r="D16588" s="399"/>
      <c r="E16588" s="400"/>
      <c r="G16588" s="401"/>
      <c r="H16588" s="401"/>
      <c r="I16588" s="401"/>
      <c r="J16588" s="194"/>
      <c r="K16588" s="194"/>
      <c r="L16588" s="195"/>
      <c r="M16588" s="196"/>
      <c r="N16588" s="197"/>
      <c r="O16588" s="197"/>
      <c r="P16588" s="231"/>
    </row>
    <row r="16589" spans="2:16">
      <c r="B16589" s="351"/>
      <c r="C16589" s="435"/>
      <c r="D16589" s="399"/>
      <c r="E16589" s="400"/>
      <c r="G16589" s="401"/>
      <c r="H16589" s="401"/>
      <c r="I16589" s="401"/>
      <c r="J16589" s="194"/>
      <c r="K16589" s="194"/>
      <c r="L16589" s="195"/>
      <c r="M16589" s="196"/>
      <c r="N16589" s="197"/>
      <c r="O16589" s="197"/>
      <c r="P16589" s="231"/>
    </row>
    <row r="16590" spans="2:16">
      <c r="B16590" s="351"/>
      <c r="C16590" s="435"/>
      <c r="D16590" s="399"/>
      <c r="E16590" s="400"/>
      <c r="G16590" s="401"/>
      <c r="H16590" s="401"/>
      <c r="I16590" s="401"/>
      <c r="J16590" s="194"/>
      <c r="K16590" s="194"/>
      <c r="L16590" s="195"/>
      <c r="M16590" s="196"/>
      <c r="N16590" s="197"/>
      <c r="O16590" s="197"/>
      <c r="P16590" s="231"/>
    </row>
    <row r="16591" spans="2:16">
      <c r="B16591" s="351"/>
      <c r="C16591" s="435"/>
      <c r="D16591" s="399"/>
      <c r="E16591" s="400"/>
      <c r="G16591" s="401"/>
      <c r="H16591" s="401"/>
      <c r="I16591" s="401"/>
      <c r="J16591" s="194"/>
      <c r="K16591" s="194"/>
      <c r="L16591" s="195"/>
      <c r="M16591" s="196"/>
      <c r="N16591" s="197"/>
      <c r="O16591" s="197"/>
      <c r="P16591" s="231"/>
    </row>
    <row r="16592" spans="2:16">
      <c r="B16592" s="351"/>
      <c r="C16592" s="435"/>
      <c r="D16592" s="399"/>
      <c r="E16592" s="400"/>
      <c r="G16592" s="401"/>
      <c r="H16592" s="401"/>
      <c r="I16592" s="401"/>
      <c r="J16592" s="194"/>
      <c r="K16592" s="194"/>
      <c r="L16592" s="195"/>
      <c r="M16592" s="196"/>
      <c r="N16592" s="197"/>
      <c r="O16592" s="197"/>
      <c r="P16592" s="231"/>
    </row>
    <row r="16593" spans="2:16">
      <c r="B16593" s="351"/>
      <c r="C16593" s="435"/>
      <c r="D16593" s="399"/>
      <c r="E16593" s="400"/>
      <c r="G16593" s="401"/>
      <c r="H16593" s="401"/>
      <c r="I16593" s="401"/>
      <c r="J16593" s="194"/>
      <c r="K16593" s="194"/>
      <c r="L16593" s="195"/>
      <c r="M16593" s="196"/>
      <c r="N16593" s="197"/>
      <c r="O16593" s="197"/>
      <c r="P16593" s="231"/>
    </row>
    <row r="16594" spans="2:16">
      <c r="B16594" s="351"/>
      <c r="C16594" s="435"/>
      <c r="D16594" s="399"/>
      <c r="E16594" s="400"/>
      <c r="G16594" s="401"/>
      <c r="H16594" s="401"/>
      <c r="I16594" s="401"/>
      <c r="J16594" s="194"/>
      <c r="K16594" s="194"/>
      <c r="L16594" s="195"/>
      <c r="M16594" s="196"/>
      <c r="N16594" s="197"/>
      <c r="O16594" s="197"/>
      <c r="P16594" s="231"/>
    </row>
    <row r="16595" spans="2:16">
      <c r="B16595" s="351"/>
      <c r="C16595" s="435"/>
      <c r="D16595" s="399"/>
      <c r="E16595" s="400"/>
      <c r="G16595" s="401"/>
      <c r="H16595" s="401"/>
      <c r="I16595" s="401"/>
      <c r="J16595" s="194"/>
      <c r="K16595" s="194"/>
      <c r="L16595" s="195"/>
      <c r="M16595" s="196"/>
      <c r="N16595" s="197"/>
      <c r="O16595" s="197"/>
      <c r="P16595" s="231"/>
    </row>
    <row r="16596" spans="2:16">
      <c r="B16596" s="351"/>
      <c r="C16596" s="435"/>
      <c r="D16596" s="399"/>
      <c r="E16596" s="400"/>
      <c r="G16596" s="401"/>
      <c r="H16596" s="401"/>
      <c r="I16596" s="401"/>
      <c r="J16596" s="194"/>
      <c r="K16596" s="194"/>
      <c r="L16596" s="195"/>
      <c r="M16596" s="196"/>
      <c r="N16596" s="197"/>
      <c r="O16596" s="197"/>
      <c r="P16596" s="231"/>
    </row>
    <row r="16597" spans="2:16">
      <c r="B16597" s="351"/>
      <c r="C16597" s="435"/>
      <c r="D16597" s="399"/>
      <c r="E16597" s="400"/>
      <c r="G16597" s="401"/>
      <c r="H16597" s="401"/>
      <c r="I16597" s="401"/>
      <c r="J16597" s="194"/>
      <c r="K16597" s="194"/>
      <c r="L16597" s="195"/>
      <c r="M16597" s="196"/>
      <c r="N16597" s="197"/>
      <c r="O16597" s="197"/>
      <c r="P16597" s="231"/>
    </row>
    <row r="16598" spans="2:16">
      <c r="B16598" s="351"/>
      <c r="C16598" s="435"/>
      <c r="D16598" s="399"/>
      <c r="E16598" s="400"/>
      <c r="G16598" s="401"/>
      <c r="H16598" s="401"/>
      <c r="I16598" s="401"/>
      <c r="J16598" s="194"/>
      <c r="K16598" s="194"/>
      <c r="L16598" s="195"/>
      <c r="M16598" s="196"/>
      <c r="N16598" s="197"/>
      <c r="O16598" s="197"/>
      <c r="P16598" s="231"/>
    </row>
    <row r="16599" spans="2:16">
      <c r="B16599" s="351"/>
      <c r="C16599" s="435"/>
      <c r="D16599" s="399"/>
      <c r="E16599" s="400"/>
      <c r="G16599" s="401"/>
      <c r="H16599" s="401"/>
      <c r="I16599" s="401"/>
      <c r="J16599" s="194"/>
      <c r="K16599" s="194"/>
      <c r="L16599" s="195"/>
      <c r="M16599" s="196"/>
      <c r="N16599" s="197"/>
      <c r="O16599" s="197"/>
      <c r="P16599" s="231"/>
    </row>
    <row r="16600" spans="2:16">
      <c r="B16600" s="351"/>
      <c r="C16600" s="435"/>
      <c r="D16600" s="399"/>
      <c r="E16600" s="400"/>
      <c r="G16600" s="401"/>
      <c r="H16600" s="401"/>
      <c r="I16600" s="401"/>
      <c r="J16600" s="194"/>
      <c r="K16600" s="194"/>
      <c r="L16600" s="195"/>
      <c r="M16600" s="196"/>
      <c r="N16600" s="197"/>
      <c r="O16600" s="197"/>
      <c r="P16600" s="231"/>
    </row>
    <row r="16601" spans="2:16">
      <c r="B16601" s="351"/>
      <c r="C16601" s="435"/>
      <c r="D16601" s="399"/>
      <c r="E16601" s="400"/>
      <c r="G16601" s="401"/>
      <c r="H16601" s="401"/>
      <c r="I16601" s="401"/>
      <c r="J16601" s="194"/>
      <c r="K16601" s="194"/>
      <c r="L16601" s="195"/>
      <c r="M16601" s="196"/>
      <c r="N16601" s="197"/>
      <c r="O16601" s="197"/>
      <c r="P16601" s="231"/>
    </row>
    <row r="16602" spans="2:16">
      <c r="B16602" s="351"/>
      <c r="C16602" s="435"/>
      <c r="D16602" s="399"/>
      <c r="E16602" s="400"/>
      <c r="G16602" s="401"/>
      <c r="H16602" s="401"/>
      <c r="I16602" s="401"/>
      <c r="J16602" s="194"/>
      <c r="K16602" s="194"/>
      <c r="L16602" s="195"/>
      <c r="M16602" s="196"/>
      <c r="N16602" s="197"/>
      <c r="O16602" s="197"/>
      <c r="P16602" s="231"/>
    </row>
    <row r="16603" spans="2:16">
      <c r="B16603" s="351"/>
      <c r="C16603" s="435"/>
      <c r="D16603" s="399"/>
      <c r="E16603" s="400"/>
      <c r="G16603" s="401"/>
      <c r="H16603" s="401"/>
      <c r="I16603" s="401"/>
      <c r="J16603" s="194"/>
      <c r="K16603" s="194"/>
      <c r="L16603" s="195"/>
      <c r="M16603" s="196"/>
      <c r="N16603" s="197"/>
      <c r="O16603" s="197"/>
      <c r="P16603" s="231"/>
    </row>
    <row r="16604" spans="2:16">
      <c r="B16604" s="351"/>
      <c r="C16604" s="435"/>
      <c r="D16604" s="399"/>
      <c r="E16604" s="400"/>
      <c r="G16604" s="401"/>
      <c r="H16604" s="401"/>
      <c r="I16604" s="401"/>
      <c r="J16604" s="194"/>
      <c r="K16604" s="194"/>
      <c r="L16604" s="195"/>
      <c r="M16604" s="196"/>
      <c r="N16604" s="197"/>
      <c r="O16604" s="197"/>
      <c r="P16604" s="231"/>
    </row>
    <row r="16605" spans="2:16">
      <c r="B16605" s="351"/>
      <c r="C16605" s="435"/>
      <c r="D16605" s="399"/>
      <c r="E16605" s="400"/>
      <c r="G16605" s="401"/>
      <c r="H16605" s="401"/>
      <c r="I16605" s="401"/>
      <c r="J16605" s="194"/>
      <c r="K16605" s="194"/>
      <c r="L16605" s="195"/>
      <c r="M16605" s="196"/>
      <c r="N16605" s="197"/>
      <c r="O16605" s="197"/>
      <c r="P16605" s="231"/>
    </row>
    <row r="16606" spans="2:16">
      <c r="B16606" s="351"/>
      <c r="C16606" s="435"/>
      <c r="D16606" s="399"/>
      <c r="E16606" s="400"/>
      <c r="G16606" s="401"/>
      <c r="H16606" s="401"/>
      <c r="I16606" s="401"/>
      <c r="J16606" s="194"/>
      <c r="K16606" s="194"/>
      <c r="L16606" s="195"/>
      <c r="M16606" s="196"/>
      <c r="N16606" s="197"/>
      <c r="O16606" s="197"/>
      <c r="P16606" s="231"/>
    </row>
    <row r="16607" spans="2:16">
      <c r="B16607" s="351"/>
      <c r="C16607" s="435"/>
      <c r="D16607" s="399"/>
      <c r="E16607" s="400"/>
      <c r="G16607" s="401"/>
      <c r="H16607" s="401"/>
      <c r="I16607" s="401"/>
      <c r="J16607" s="194"/>
      <c r="K16607" s="194"/>
      <c r="L16607" s="195"/>
      <c r="M16607" s="196"/>
      <c r="N16607" s="197"/>
      <c r="O16607" s="197"/>
      <c r="P16607" s="231"/>
    </row>
    <row r="16608" spans="2:16">
      <c r="B16608" s="351"/>
      <c r="C16608" s="435"/>
      <c r="D16608" s="399"/>
      <c r="E16608" s="400"/>
      <c r="G16608" s="401"/>
      <c r="H16608" s="401"/>
      <c r="I16608" s="401"/>
      <c r="J16608" s="194"/>
      <c r="K16608" s="194"/>
      <c r="L16608" s="195"/>
      <c r="M16608" s="196"/>
      <c r="N16608" s="197"/>
      <c r="O16608" s="197"/>
      <c r="P16608" s="231"/>
    </row>
    <row r="16609" spans="2:16">
      <c r="B16609" s="351"/>
      <c r="C16609" s="435"/>
      <c r="D16609" s="399"/>
      <c r="E16609" s="400"/>
      <c r="G16609" s="401"/>
      <c r="H16609" s="401"/>
      <c r="I16609" s="401"/>
      <c r="J16609" s="194"/>
      <c r="K16609" s="194"/>
      <c r="L16609" s="195"/>
      <c r="M16609" s="196"/>
      <c r="N16609" s="197"/>
      <c r="O16609" s="197"/>
      <c r="P16609" s="231"/>
    </row>
    <row r="16610" spans="2:16">
      <c r="B16610" s="351"/>
      <c r="C16610" s="435"/>
      <c r="D16610" s="399"/>
      <c r="E16610" s="400"/>
      <c r="G16610" s="401"/>
      <c r="H16610" s="401"/>
      <c r="I16610" s="401"/>
      <c r="J16610" s="194"/>
      <c r="K16610" s="194"/>
      <c r="L16610" s="195"/>
      <c r="M16610" s="196"/>
      <c r="N16610" s="197"/>
      <c r="O16610" s="197"/>
      <c r="P16610" s="231"/>
    </row>
    <row r="16611" spans="2:16">
      <c r="B16611" s="351"/>
      <c r="C16611" s="435"/>
      <c r="D16611" s="399"/>
      <c r="E16611" s="400"/>
      <c r="G16611" s="401"/>
      <c r="H16611" s="401"/>
      <c r="I16611" s="401"/>
      <c r="J16611" s="194"/>
      <c r="K16611" s="194"/>
      <c r="L16611" s="195"/>
      <c r="M16611" s="196"/>
      <c r="N16611" s="197"/>
      <c r="O16611" s="197"/>
      <c r="P16611" s="231"/>
    </row>
    <row r="16612" spans="2:16">
      <c r="B16612" s="351"/>
      <c r="C16612" s="435"/>
      <c r="D16612" s="399"/>
      <c r="E16612" s="400"/>
      <c r="G16612" s="401"/>
      <c r="H16612" s="401"/>
      <c r="I16612" s="401"/>
      <c r="J16612" s="194"/>
      <c r="K16612" s="194"/>
      <c r="L16612" s="195"/>
      <c r="M16612" s="196"/>
      <c r="N16612" s="197"/>
      <c r="O16612" s="197"/>
      <c r="P16612" s="231"/>
    </row>
    <row r="16613" spans="2:16">
      <c r="B16613" s="351"/>
      <c r="C16613" s="435"/>
      <c r="D16613" s="399"/>
      <c r="E16613" s="400"/>
      <c r="G16613" s="401"/>
      <c r="H16613" s="401"/>
      <c r="I16613" s="401"/>
      <c r="J16613" s="194"/>
      <c r="K16613" s="194"/>
      <c r="L16613" s="195"/>
      <c r="M16613" s="196"/>
      <c r="N16613" s="197"/>
      <c r="O16613" s="197"/>
      <c r="P16613" s="231"/>
    </row>
    <row r="16614" spans="2:16">
      <c r="B16614" s="351"/>
      <c r="C16614" s="435"/>
      <c r="D16614" s="399"/>
      <c r="E16614" s="400"/>
      <c r="G16614" s="401"/>
      <c r="H16614" s="401"/>
      <c r="I16614" s="401"/>
      <c r="J16614" s="194"/>
      <c r="K16614" s="194"/>
      <c r="L16614" s="195"/>
      <c r="M16614" s="196"/>
      <c r="N16614" s="197"/>
      <c r="O16614" s="197"/>
      <c r="P16614" s="231"/>
    </row>
    <row r="16615" spans="2:16">
      <c r="B16615" s="351"/>
      <c r="C16615" s="435"/>
      <c r="D16615" s="399"/>
      <c r="E16615" s="400"/>
      <c r="G16615" s="401"/>
      <c r="H16615" s="401"/>
      <c r="I16615" s="401"/>
      <c r="J16615" s="194"/>
      <c r="K16615" s="194"/>
      <c r="L16615" s="195"/>
      <c r="M16615" s="196"/>
      <c r="N16615" s="197"/>
      <c r="O16615" s="197"/>
      <c r="P16615" s="231"/>
    </row>
    <row r="16616" spans="2:16">
      <c r="B16616" s="351"/>
      <c r="C16616" s="435"/>
      <c r="D16616" s="399"/>
      <c r="E16616" s="400"/>
      <c r="G16616" s="401"/>
      <c r="H16616" s="401"/>
      <c r="I16616" s="401"/>
      <c r="J16616" s="194"/>
      <c r="K16616" s="194"/>
      <c r="L16616" s="195"/>
      <c r="M16616" s="196"/>
      <c r="N16616" s="197"/>
      <c r="O16616" s="197"/>
      <c r="P16616" s="231"/>
    </row>
    <row r="16617" spans="2:16">
      <c r="B16617" s="351"/>
      <c r="C16617" s="435"/>
      <c r="D16617" s="399"/>
      <c r="E16617" s="400"/>
      <c r="G16617" s="401"/>
      <c r="H16617" s="401"/>
      <c r="I16617" s="401"/>
      <c r="J16617" s="194"/>
      <c r="K16617" s="194"/>
      <c r="L16617" s="195"/>
      <c r="M16617" s="196"/>
      <c r="N16617" s="197"/>
      <c r="O16617" s="197"/>
      <c r="P16617" s="231"/>
    </row>
    <row r="16618" spans="2:16">
      <c r="B16618" s="351"/>
      <c r="C16618" s="435"/>
      <c r="D16618" s="399"/>
      <c r="E16618" s="400"/>
      <c r="G16618" s="401"/>
      <c r="H16618" s="401"/>
      <c r="I16618" s="401"/>
      <c r="J16618" s="194"/>
      <c r="K16618" s="194"/>
      <c r="L16618" s="195"/>
      <c r="M16618" s="196"/>
      <c r="N16618" s="197"/>
      <c r="O16618" s="197"/>
      <c r="P16618" s="231"/>
    </row>
    <row r="16619" spans="2:16">
      <c r="B16619" s="351"/>
      <c r="C16619" s="435"/>
      <c r="D16619" s="399"/>
      <c r="E16619" s="400"/>
      <c r="G16619" s="401"/>
      <c r="H16619" s="401"/>
      <c r="I16619" s="401"/>
      <c r="J16619" s="194"/>
      <c r="K16619" s="194"/>
      <c r="L16619" s="195"/>
      <c r="M16619" s="196"/>
      <c r="N16619" s="197"/>
      <c r="O16619" s="197"/>
      <c r="P16619" s="231"/>
    </row>
    <row r="16620" spans="2:16">
      <c r="B16620" s="351"/>
      <c r="C16620" s="435"/>
      <c r="D16620" s="399"/>
      <c r="E16620" s="400"/>
      <c r="G16620" s="401"/>
      <c r="H16620" s="401"/>
      <c r="I16620" s="401"/>
      <c r="J16620" s="194"/>
      <c r="K16620" s="194"/>
      <c r="L16620" s="195"/>
      <c r="M16620" s="196"/>
      <c r="N16620" s="197"/>
      <c r="O16620" s="197"/>
      <c r="P16620" s="231"/>
    </row>
    <row r="16621" spans="2:16">
      <c r="B16621" s="351"/>
      <c r="C16621" s="435"/>
      <c r="D16621" s="399"/>
      <c r="E16621" s="400"/>
      <c r="G16621" s="401"/>
      <c r="H16621" s="401"/>
      <c r="I16621" s="401"/>
      <c r="J16621" s="194"/>
      <c r="K16621" s="194"/>
      <c r="L16621" s="195"/>
      <c r="M16621" s="196"/>
      <c r="N16621" s="197"/>
      <c r="O16621" s="197"/>
      <c r="P16621" s="231"/>
    </row>
    <row r="16622" spans="2:16">
      <c r="B16622" s="351"/>
      <c r="C16622" s="435"/>
      <c r="D16622" s="399"/>
      <c r="E16622" s="400"/>
      <c r="G16622" s="401"/>
      <c r="H16622" s="401"/>
      <c r="I16622" s="401"/>
      <c r="J16622" s="194"/>
      <c r="K16622" s="194"/>
      <c r="L16622" s="195"/>
      <c r="M16622" s="196"/>
      <c r="N16622" s="197"/>
      <c r="O16622" s="197"/>
      <c r="P16622" s="231"/>
    </row>
    <row r="16623" spans="2:16">
      <c r="B16623" s="351"/>
      <c r="C16623" s="435"/>
      <c r="D16623" s="399"/>
      <c r="E16623" s="400"/>
      <c r="G16623" s="401"/>
      <c r="H16623" s="401"/>
      <c r="I16623" s="401"/>
      <c r="J16623" s="194"/>
      <c r="K16623" s="194"/>
      <c r="L16623" s="195"/>
      <c r="M16623" s="196"/>
      <c r="N16623" s="197"/>
      <c r="O16623" s="197"/>
      <c r="P16623" s="231"/>
    </row>
    <row r="16624" spans="2:16">
      <c r="B16624" s="351"/>
      <c r="C16624" s="435"/>
      <c r="D16624" s="399"/>
      <c r="E16624" s="400"/>
      <c r="G16624" s="401"/>
      <c r="H16624" s="401"/>
      <c r="I16624" s="401"/>
      <c r="J16624" s="194"/>
      <c r="K16624" s="194"/>
      <c r="L16624" s="195"/>
      <c r="M16624" s="196"/>
      <c r="N16624" s="197"/>
      <c r="O16624" s="197"/>
      <c r="P16624" s="231"/>
    </row>
    <row r="16625" spans="2:16">
      <c r="B16625" s="351"/>
      <c r="C16625" s="435"/>
      <c r="D16625" s="399"/>
      <c r="E16625" s="400"/>
      <c r="G16625" s="401"/>
      <c r="H16625" s="401"/>
      <c r="I16625" s="401"/>
      <c r="J16625" s="194"/>
      <c r="K16625" s="194"/>
      <c r="L16625" s="195"/>
      <c r="M16625" s="196"/>
      <c r="N16625" s="197"/>
      <c r="O16625" s="197"/>
      <c r="P16625" s="231"/>
    </row>
    <row r="16626" spans="2:16">
      <c r="B16626" s="351"/>
      <c r="C16626" s="435"/>
      <c r="D16626" s="399"/>
      <c r="E16626" s="400"/>
      <c r="G16626" s="401"/>
      <c r="H16626" s="401"/>
      <c r="I16626" s="401"/>
      <c r="J16626" s="194"/>
      <c r="K16626" s="194"/>
      <c r="L16626" s="195"/>
      <c r="M16626" s="196"/>
      <c r="N16626" s="197"/>
      <c r="O16626" s="197"/>
      <c r="P16626" s="231"/>
    </row>
    <row r="16627" spans="2:16">
      <c r="B16627" s="351"/>
      <c r="C16627" s="435"/>
      <c r="D16627" s="399"/>
      <c r="E16627" s="400"/>
      <c r="G16627" s="401"/>
      <c r="H16627" s="401"/>
      <c r="I16627" s="401"/>
      <c r="J16627" s="194"/>
      <c r="K16627" s="194"/>
      <c r="L16627" s="195"/>
      <c r="M16627" s="196"/>
      <c r="N16627" s="197"/>
      <c r="O16627" s="197"/>
      <c r="P16627" s="231"/>
    </row>
    <row r="16628" spans="2:16">
      <c r="B16628" s="351"/>
      <c r="C16628" s="435"/>
      <c r="D16628" s="399"/>
      <c r="E16628" s="400"/>
      <c r="G16628" s="401"/>
      <c r="H16628" s="401"/>
      <c r="I16628" s="401"/>
      <c r="J16628" s="194"/>
      <c r="K16628" s="194"/>
      <c r="L16628" s="195"/>
      <c r="M16628" s="196"/>
      <c r="N16628" s="197"/>
      <c r="O16628" s="197"/>
      <c r="P16628" s="231"/>
    </row>
    <row r="16629" spans="2:16">
      <c r="B16629" s="351"/>
      <c r="C16629" s="435"/>
      <c r="D16629" s="399"/>
      <c r="E16629" s="400"/>
      <c r="G16629" s="401"/>
      <c r="H16629" s="401"/>
      <c r="I16629" s="401"/>
      <c r="J16629" s="194"/>
      <c r="K16629" s="194"/>
      <c r="L16629" s="195"/>
      <c r="M16629" s="196"/>
      <c r="N16629" s="197"/>
      <c r="O16629" s="197"/>
      <c r="P16629" s="231"/>
    </row>
    <row r="16630" spans="2:16">
      <c r="B16630" s="351"/>
      <c r="C16630" s="435"/>
      <c r="D16630" s="399"/>
      <c r="E16630" s="400"/>
      <c r="G16630" s="401"/>
      <c r="H16630" s="401"/>
      <c r="I16630" s="401"/>
      <c r="J16630" s="194"/>
      <c r="K16630" s="194"/>
      <c r="L16630" s="195"/>
      <c r="M16630" s="196"/>
      <c r="N16630" s="197"/>
      <c r="O16630" s="197"/>
      <c r="P16630" s="231"/>
    </row>
    <row r="16631" spans="2:16">
      <c r="B16631" s="351"/>
      <c r="C16631" s="435"/>
      <c r="D16631" s="399"/>
      <c r="E16631" s="400"/>
      <c r="G16631" s="401"/>
      <c r="H16631" s="401"/>
      <c r="I16631" s="401"/>
      <c r="J16631" s="194"/>
      <c r="K16631" s="194"/>
      <c r="L16631" s="195"/>
      <c r="M16631" s="196"/>
      <c r="N16631" s="197"/>
      <c r="O16631" s="197"/>
      <c r="P16631" s="231"/>
    </row>
    <row r="16632" spans="2:16">
      <c r="B16632" s="351"/>
      <c r="C16632" s="435"/>
      <c r="D16632" s="399"/>
      <c r="E16632" s="400"/>
      <c r="G16632" s="401"/>
      <c r="H16632" s="401"/>
      <c r="I16632" s="401"/>
      <c r="J16632" s="194"/>
      <c r="K16632" s="194"/>
      <c r="L16632" s="195"/>
      <c r="M16632" s="196"/>
      <c r="N16632" s="197"/>
      <c r="O16632" s="197"/>
      <c r="P16632" s="231"/>
    </row>
    <row r="16633" spans="2:16">
      <c r="B16633" s="351"/>
      <c r="C16633" s="435"/>
      <c r="D16633" s="399"/>
      <c r="E16633" s="400"/>
      <c r="G16633" s="401"/>
      <c r="H16633" s="401"/>
      <c r="I16633" s="401"/>
      <c r="J16633" s="194"/>
      <c r="K16633" s="194"/>
      <c r="L16633" s="195"/>
      <c r="M16633" s="196"/>
      <c r="N16633" s="197"/>
      <c r="O16633" s="197"/>
      <c r="P16633" s="231"/>
    </row>
    <row r="16634" spans="2:16">
      <c r="B16634" s="351"/>
      <c r="C16634" s="435"/>
      <c r="D16634" s="399"/>
      <c r="E16634" s="400"/>
      <c r="G16634" s="401"/>
      <c r="H16634" s="401"/>
      <c r="I16634" s="401"/>
      <c r="J16634" s="194"/>
      <c r="K16634" s="194"/>
      <c r="L16634" s="195"/>
      <c r="M16634" s="196"/>
      <c r="N16634" s="197"/>
      <c r="O16634" s="197"/>
      <c r="P16634" s="231"/>
    </row>
    <row r="16635" spans="2:16">
      <c r="B16635" s="351"/>
      <c r="C16635" s="435"/>
      <c r="D16635" s="399"/>
      <c r="E16635" s="400"/>
      <c r="G16635" s="401"/>
      <c r="H16635" s="401"/>
      <c r="I16635" s="401"/>
      <c r="J16635" s="194"/>
      <c r="K16635" s="194"/>
      <c r="L16635" s="195"/>
      <c r="M16635" s="196"/>
      <c r="N16635" s="197"/>
      <c r="O16635" s="197"/>
      <c r="P16635" s="231"/>
    </row>
    <row r="16636" spans="2:16">
      <c r="B16636" s="351"/>
      <c r="C16636" s="435"/>
      <c r="D16636" s="399"/>
      <c r="E16636" s="400"/>
      <c r="G16636" s="401"/>
      <c r="H16636" s="401"/>
      <c r="I16636" s="401"/>
      <c r="J16636" s="194"/>
      <c r="K16636" s="194"/>
      <c r="L16636" s="195"/>
      <c r="M16636" s="196"/>
      <c r="N16636" s="197"/>
      <c r="O16636" s="197"/>
      <c r="P16636" s="231"/>
    </row>
    <row r="16637" spans="2:16">
      <c r="B16637" s="351"/>
      <c r="C16637" s="435"/>
      <c r="D16637" s="399"/>
      <c r="E16637" s="400"/>
      <c r="G16637" s="401"/>
      <c r="H16637" s="401"/>
      <c r="I16637" s="401"/>
      <c r="J16637" s="194"/>
      <c r="K16637" s="194"/>
      <c r="L16637" s="195"/>
      <c r="M16637" s="196"/>
      <c r="N16637" s="197"/>
      <c r="O16637" s="197"/>
      <c r="P16637" s="231"/>
    </row>
    <row r="16638" spans="2:16">
      <c r="B16638" s="351"/>
      <c r="C16638" s="435"/>
      <c r="D16638" s="399"/>
      <c r="E16638" s="400"/>
      <c r="G16638" s="401"/>
      <c r="H16638" s="401"/>
      <c r="I16638" s="401"/>
      <c r="J16638" s="194"/>
      <c r="K16638" s="194"/>
      <c r="L16638" s="195"/>
      <c r="M16638" s="196"/>
      <c r="N16638" s="197"/>
      <c r="O16638" s="197"/>
      <c r="P16638" s="231"/>
    </row>
    <row r="16639" spans="2:16">
      <c r="B16639" s="351"/>
      <c r="C16639" s="435"/>
      <c r="D16639" s="399"/>
      <c r="E16639" s="400"/>
      <c r="G16639" s="401"/>
      <c r="H16639" s="401"/>
      <c r="I16639" s="401"/>
      <c r="J16639" s="194"/>
      <c r="K16639" s="194"/>
      <c r="L16639" s="195"/>
      <c r="M16639" s="196"/>
      <c r="N16639" s="197"/>
      <c r="O16639" s="197"/>
      <c r="P16639" s="231"/>
    </row>
    <row r="16640" spans="2:16">
      <c r="B16640" s="351"/>
      <c r="C16640" s="435"/>
      <c r="D16640" s="399"/>
      <c r="E16640" s="400"/>
      <c r="G16640" s="401"/>
      <c r="H16640" s="401"/>
      <c r="I16640" s="401"/>
      <c r="J16640" s="194"/>
      <c r="K16640" s="194"/>
      <c r="L16640" s="195"/>
      <c r="M16640" s="196"/>
      <c r="N16640" s="197"/>
      <c r="O16640" s="197"/>
      <c r="P16640" s="231"/>
    </row>
    <row r="16641" spans="2:16">
      <c r="B16641" s="351"/>
      <c r="C16641" s="435"/>
      <c r="D16641" s="399"/>
      <c r="E16641" s="400"/>
      <c r="G16641" s="401"/>
      <c r="H16641" s="401"/>
      <c r="I16641" s="401"/>
      <c r="J16641" s="194"/>
      <c r="K16641" s="194"/>
      <c r="L16641" s="195"/>
      <c r="M16641" s="196"/>
      <c r="N16641" s="197"/>
      <c r="O16641" s="197"/>
      <c r="P16641" s="231"/>
    </row>
    <row r="16642" spans="2:16">
      <c r="B16642" s="351"/>
      <c r="C16642" s="435"/>
      <c r="D16642" s="399"/>
      <c r="E16642" s="400"/>
      <c r="G16642" s="401"/>
      <c r="H16642" s="401"/>
      <c r="I16642" s="401"/>
      <c r="J16642" s="194"/>
      <c r="K16642" s="194"/>
      <c r="L16642" s="195"/>
      <c r="M16642" s="196"/>
      <c r="N16642" s="197"/>
      <c r="O16642" s="197"/>
      <c r="P16642" s="231"/>
    </row>
    <row r="16643" spans="2:16">
      <c r="B16643" s="351"/>
      <c r="C16643" s="435"/>
      <c r="D16643" s="399"/>
      <c r="E16643" s="400"/>
      <c r="G16643" s="401"/>
      <c r="H16643" s="401"/>
      <c r="I16643" s="401"/>
      <c r="J16643" s="194"/>
      <c r="K16643" s="194"/>
      <c r="L16643" s="195"/>
      <c r="M16643" s="196"/>
      <c r="N16643" s="197"/>
      <c r="O16643" s="197"/>
      <c r="P16643" s="231"/>
    </row>
    <row r="16644" spans="2:16">
      <c r="B16644" s="351"/>
      <c r="C16644" s="435"/>
      <c r="D16644" s="399"/>
      <c r="E16644" s="400"/>
      <c r="G16644" s="401"/>
      <c r="H16644" s="401"/>
      <c r="I16644" s="401"/>
      <c r="J16644" s="194"/>
      <c r="K16644" s="194"/>
      <c r="L16644" s="195"/>
      <c r="M16644" s="196"/>
      <c r="N16644" s="197"/>
      <c r="O16644" s="197"/>
      <c r="P16644" s="231"/>
    </row>
    <row r="16645" spans="2:16">
      <c r="B16645" s="351"/>
      <c r="C16645" s="435"/>
      <c r="D16645" s="399"/>
      <c r="E16645" s="400"/>
      <c r="G16645" s="401"/>
      <c r="H16645" s="401"/>
      <c r="I16645" s="401"/>
      <c r="J16645" s="194"/>
      <c r="K16645" s="194"/>
      <c r="L16645" s="195"/>
      <c r="M16645" s="196"/>
      <c r="N16645" s="197"/>
      <c r="O16645" s="197"/>
      <c r="P16645" s="231"/>
    </row>
    <row r="16646" spans="2:16">
      <c r="B16646" s="351"/>
      <c r="C16646" s="435"/>
      <c r="D16646" s="399"/>
      <c r="E16646" s="400"/>
      <c r="G16646" s="401"/>
      <c r="H16646" s="401"/>
      <c r="I16646" s="401"/>
      <c r="J16646" s="194"/>
      <c r="K16646" s="194"/>
      <c r="L16646" s="195"/>
      <c r="M16646" s="196"/>
      <c r="N16646" s="197"/>
      <c r="O16646" s="197"/>
      <c r="P16646" s="231"/>
    </row>
    <row r="16647" spans="2:16">
      <c r="B16647" s="351"/>
      <c r="C16647" s="435"/>
      <c r="D16647" s="399"/>
      <c r="E16647" s="400"/>
      <c r="G16647" s="401"/>
      <c r="H16647" s="401"/>
      <c r="I16647" s="401"/>
      <c r="J16647" s="194"/>
      <c r="K16647" s="194"/>
      <c r="L16647" s="195"/>
      <c r="M16647" s="196"/>
      <c r="N16647" s="197"/>
      <c r="O16647" s="197"/>
      <c r="P16647" s="231"/>
    </row>
    <row r="16648" spans="2:16">
      <c r="B16648" s="351"/>
      <c r="C16648" s="435"/>
      <c r="D16648" s="399"/>
      <c r="E16648" s="400"/>
      <c r="G16648" s="401"/>
      <c r="H16648" s="401"/>
      <c r="I16648" s="401"/>
      <c r="J16648" s="194"/>
      <c r="K16648" s="194"/>
      <c r="L16648" s="195"/>
      <c r="M16648" s="196"/>
      <c r="N16648" s="197"/>
      <c r="O16648" s="197"/>
      <c r="P16648" s="231"/>
    </row>
    <row r="16649" spans="2:16">
      <c r="B16649" s="351"/>
      <c r="C16649" s="435"/>
      <c r="D16649" s="399"/>
      <c r="E16649" s="400"/>
      <c r="G16649" s="401"/>
      <c r="H16649" s="401"/>
      <c r="I16649" s="401"/>
      <c r="J16649" s="194"/>
      <c r="K16649" s="194"/>
      <c r="L16649" s="195"/>
      <c r="M16649" s="196"/>
      <c r="N16649" s="197"/>
      <c r="O16649" s="197"/>
      <c r="P16649" s="231"/>
    </row>
    <row r="16650" spans="2:16">
      <c r="B16650" s="351"/>
      <c r="C16650" s="435"/>
      <c r="D16650" s="399"/>
      <c r="E16650" s="400"/>
      <c r="G16650" s="401"/>
      <c r="H16650" s="401"/>
      <c r="I16650" s="401"/>
      <c r="J16650" s="194"/>
      <c r="K16650" s="194"/>
      <c r="L16650" s="195"/>
      <c r="M16650" s="196"/>
      <c r="N16650" s="197"/>
      <c r="O16650" s="197"/>
      <c r="P16650" s="231"/>
    </row>
    <row r="16651" spans="2:16">
      <c r="B16651" s="351"/>
      <c r="C16651" s="435"/>
      <c r="D16651" s="399"/>
      <c r="E16651" s="400"/>
      <c r="G16651" s="401"/>
      <c r="H16651" s="401"/>
      <c r="I16651" s="401"/>
      <c r="J16651" s="194"/>
      <c r="K16651" s="194"/>
      <c r="L16651" s="195"/>
      <c r="M16651" s="196"/>
      <c r="N16651" s="197"/>
      <c r="O16651" s="197"/>
      <c r="P16651" s="231"/>
    </row>
    <row r="16652" spans="2:16">
      <c r="B16652" s="351"/>
      <c r="C16652" s="435"/>
      <c r="D16652" s="399"/>
      <c r="E16652" s="400"/>
      <c r="G16652" s="401"/>
      <c r="H16652" s="401"/>
      <c r="I16652" s="401"/>
      <c r="J16652" s="194"/>
      <c r="K16652" s="194"/>
      <c r="L16652" s="195"/>
      <c r="M16652" s="196"/>
      <c r="N16652" s="197"/>
      <c r="O16652" s="197"/>
      <c r="P16652" s="231"/>
    </row>
    <row r="16653" spans="2:16">
      <c r="B16653" s="351"/>
      <c r="C16653" s="435"/>
      <c r="D16653" s="399"/>
      <c r="E16653" s="400"/>
      <c r="G16653" s="401"/>
      <c r="H16653" s="401"/>
      <c r="I16653" s="401"/>
      <c r="J16653" s="194"/>
      <c r="K16653" s="194"/>
      <c r="L16653" s="195"/>
      <c r="M16653" s="196"/>
      <c r="N16653" s="197"/>
      <c r="O16653" s="197"/>
      <c r="P16653" s="231"/>
    </row>
    <row r="16654" spans="2:16">
      <c r="B16654" s="351"/>
      <c r="C16654" s="435"/>
      <c r="D16654" s="399"/>
      <c r="E16654" s="400"/>
      <c r="G16654" s="401"/>
      <c r="H16654" s="401"/>
      <c r="I16654" s="401"/>
      <c r="J16654" s="194"/>
      <c r="K16654" s="194"/>
      <c r="L16654" s="195"/>
      <c r="M16654" s="196"/>
      <c r="N16654" s="197"/>
      <c r="O16654" s="197"/>
      <c r="P16654" s="231"/>
    </row>
    <row r="16655" spans="2:16">
      <c r="B16655" s="351"/>
      <c r="C16655" s="435"/>
      <c r="D16655" s="399"/>
      <c r="E16655" s="400"/>
      <c r="G16655" s="401"/>
      <c r="H16655" s="401"/>
      <c r="I16655" s="401"/>
      <c r="J16655" s="194"/>
      <c r="K16655" s="194"/>
      <c r="L16655" s="195"/>
      <c r="M16655" s="196"/>
      <c r="N16655" s="197"/>
      <c r="O16655" s="197"/>
      <c r="P16655" s="231"/>
    </row>
    <row r="16656" spans="2:16">
      <c r="B16656" s="351"/>
      <c r="C16656" s="435"/>
      <c r="D16656" s="399"/>
      <c r="E16656" s="400"/>
      <c r="G16656" s="401"/>
      <c r="H16656" s="401"/>
      <c r="I16656" s="401"/>
      <c r="J16656" s="194"/>
      <c r="K16656" s="194"/>
      <c r="L16656" s="195"/>
      <c r="M16656" s="196"/>
      <c r="N16656" s="197"/>
      <c r="O16656" s="197"/>
      <c r="P16656" s="231"/>
    </row>
    <row r="16657" spans="2:16">
      <c r="B16657" s="351"/>
      <c r="C16657" s="435"/>
      <c r="D16657" s="399"/>
      <c r="E16657" s="400"/>
      <c r="G16657" s="401"/>
      <c r="H16657" s="401"/>
      <c r="I16657" s="401"/>
      <c r="J16657" s="194"/>
      <c r="K16657" s="194"/>
      <c r="L16657" s="195"/>
      <c r="M16657" s="196"/>
      <c r="N16657" s="197"/>
      <c r="O16657" s="197"/>
      <c r="P16657" s="231"/>
    </row>
    <row r="16658" spans="2:16">
      <c r="B16658" s="351"/>
      <c r="C16658" s="435"/>
      <c r="D16658" s="399"/>
      <c r="E16658" s="400"/>
      <c r="G16658" s="401"/>
      <c r="H16658" s="401"/>
      <c r="I16658" s="401"/>
      <c r="J16658" s="194"/>
      <c r="K16658" s="194"/>
      <c r="L16658" s="195"/>
      <c r="M16658" s="196"/>
      <c r="N16658" s="197"/>
      <c r="O16658" s="197"/>
      <c r="P16658" s="231"/>
    </row>
    <row r="16659" spans="2:16">
      <c r="B16659" s="351"/>
      <c r="C16659" s="435"/>
      <c r="D16659" s="399"/>
      <c r="E16659" s="400"/>
      <c r="G16659" s="401"/>
      <c r="H16659" s="401"/>
      <c r="I16659" s="401"/>
      <c r="J16659" s="194"/>
      <c r="K16659" s="194"/>
      <c r="L16659" s="195"/>
      <c r="M16659" s="196"/>
      <c r="N16659" s="197"/>
      <c r="O16659" s="197"/>
      <c r="P16659" s="231"/>
    </row>
    <row r="16660" spans="2:16">
      <c r="B16660" s="351"/>
      <c r="C16660" s="435"/>
      <c r="D16660" s="399"/>
      <c r="E16660" s="400"/>
      <c r="G16660" s="401"/>
      <c r="H16660" s="401"/>
      <c r="I16660" s="401"/>
      <c r="J16660" s="194"/>
      <c r="K16660" s="194"/>
      <c r="L16660" s="195"/>
      <c r="M16660" s="196"/>
      <c r="N16660" s="197"/>
      <c r="O16660" s="197"/>
      <c r="P16660" s="231"/>
    </row>
    <row r="16661" spans="2:16">
      <c r="B16661" s="351"/>
      <c r="C16661" s="435"/>
      <c r="D16661" s="399"/>
      <c r="E16661" s="400"/>
      <c r="G16661" s="401"/>
      <c r="H16661" s="401"/>
      <c r="I16661" s="401"/>
      <c r="J16661" s="194"/>
      <c r="K16661" s="194"/>
      <c r="L16661" s="195"/>
      <c r="M16661" s="196"/>
      <c r="N16661" s="197"/>
      <c r="O16661" s="197"/>
      <c r="P16661" s="231"/>
    </row>
    <row r="16662" spans="2:16">
      <c r="B16662" s="351"/>
      <c r="C16662" s="435"/>
      <c r="D16662" s="399"/>
      <c r="E16662" s="400"/>
      <c r="G16662" s="401"/>
      <c r="H16662" s="401"/>
      <c r="I16662" s="401"/>
      <c r="J16662" s="194"/>
      <c r="K16662" s="194"/>
      <c r="L16662" s="195"/>
      <c r="M16662" s="196"/>
      <c r="N16662" s="197"/>
      <c r="O16662" s="197"/>
      <c r="P16662" s="231"/>
    </row>
    <row r="16663" spans="2:16">
      <c r="B16663" s="351"/>
      <c r="C16663" s="435"/>
      <c r="D16663" s="399"/>
      <c r="E16663" s="400"/>
      <c r="G16663" s="401"/>
      <c r="H16663" s="401"/>
      <c r="I16663" s="401"/>
      <c r="J16663" s="194"/>
      <c r="K16663" s="194"/>
      <c r="L16663" s="195"/>
      <c r="M16663" s="196"/>
      <c r="N16663" s="197"/>
      <c r="O16663" s="197"/>
      <c r="P16663" s="231"/>
    </row>
    <row r="16664" spans="2:16">
      <c r="B16664" s="351"/>
      <c r="C16664" s="435"/>
      <c r="D16664" s="399"/>
      <c r="E16664" s="400"/>
      <c r="G16664" s="401"/>
      <c r="H16664" s="401"/>
      <c r="I16664" s="401"/>
      <c r="J16664" s="194"/>
      <c r="K16664" s="194"/>
      <c r="L16664" s="195"/>
      <c r="M16664" s="196"/>
      <c r="N16664" s="197"/>
      <c r="O16664" s="197"/>
      <c r="P16664" s="231"/>
    </row>
    <row r="16665" spans="2:16">
      <c r="B16665" s="351"/>
      <c r="C16665" s="435"/>
      <c r="D16665" s="399"/>
      <c r="E16665" s="400"/>
      <c r="G16665" s="401"/>
      <c r="H16665" s="401"/>
      <c r="I16665" s="401"/>
      <c r="J16665" s="194"/>
      <c r="K16665" s="194"/>
      <c r="L16665" s="195"/>
      <c r="M16665" s="196"/>
      <c r="N16665" s="197"/>
      <c r="O16665" s="197"/>
      <c r="P16665" s="231"/>
    </row>
    <row r="16666" spans="2:16">
      <c r="B16666" s="351"/>
      <c r="C16666" s="435"/>
      <c r="D16666" s="399"/>
      <c r="E16666" s="400"/>
      <c r="G16666" s="401"/>
      <c r="H16666" s="401"/>
      <c r="I16666" s="401"/>
      <c r="J16666" s="194"/>
      <c r="K16666" s="194"/>
      <c r="L16666" s="195"/>
      <c r="M16666" s="196"/>
      <c r="N16666" s="197"/>
      <c r="O16666" s="197"/>
      <c r="P16666" s="231"/>
    </row>
    <row r="16667" spans="2:16">
      <c r="B16667" s="351"/>
      <c r="C16667" s="435"/>
      <c r="D16667" s="399"/>
      <c r="E16667" s="400"/>
      <c r="G16667" s="401"/>
      <c r="H16667" s="401"/>
      <c r="I16667" s="401"/>
      <c r="J16667" s="194"/>
      <c r="K16667" s="194"/>
      <c r="L16667" s="195"/>
      <c r="M16667" s="196"/>
      <c r="N16667" s="197"/>
      <c r="O16667" s="197"/>
      <c r="P16667" s="231"/>
    </row>
    <row r="16668" spans="2:16">
      <c r="B16668" s="351"/>
      <c r="C16668" s="435"/>
      <c r="D16668" s="399"/>
      <c r="E16668" s="400"/>
      <c r="G16668" s="401"/>
      <c r="H16668" s="401"/>
      <c r="I16668" s="401"/>
      <c r="J16668" s="194"/>
      <c r="K16668" s="194"/>
      <c r="L16668" s="195"/>
      <c r="M16668" s="196"/>
      <c r="N16668" s="197"/>
      <c r="O16668" s="197"/>
      <c r="P16668" s="231"/>
    </row>
    <row r="16669" spans="2:16">
      <c r="B16669" s="351"/>
      <c r="C16669" s="435"/>
      <c r="D16669" s="399"/>
      <c r="E16669" s="400"/>
      <c r="G16669" s="401"/>
      <c r="H16669" s="401"/>
      <c r="I16669" s="401"/>
      <c r="J16669" s="194"/>
      <c r="K16669" s="194"/>
      <c r="L16669" s="195"/>
      <c r="M16669" s="196"/>
      <c r="N16669" s="197"/>
      <c r="O16669" s="197"/>
      <c r="P16669" s="231"/>
    </row>
    <row r="16670" spans="2:16">
      <c r="B16670" s="351"/>
      <c r="C16670" s="435"/>
      <c r="D16670" s="399"/>
      <c r="E16670" s="400"/>
      <c r="G16670" s="401"/>
      <c r="H16670" s="401"/>
      <c r="I16670" s="401"/>
      <c r="J16670" s="194"/>
      <c r="K16670" s="194"/>
      <c r="L16670" s="195"/>
      <c r="M16670" s="196"/>
      <c r="N16670" s="197"/>
      <c r="O16670" s="197"/>
      <c r="P16670" s="231"/>
    </row>
    <row r="16671" spans="2:16">
      <c r="B16671" s="351"/>
      <c r="C16671" s="435"/>
      <c r="D16671" s="399"/>
      <c r="E16671" s="400"/>
      <c r="G16671" s="401"/>
      <c r="H16671" s="401"/>
      <c r="I16671" s="401"/>
      <c r="J16671" s="194"/>
      <c r="K16671" s="194"/>
      <c r="L16671" s="195"/>
      <c r="M16671" s="196"/>
      <c r="N16671" s="197"/>
      <c r="O16671" s="197"/>
      <c r="P16671" s="231"/>
    </row>
    <row r="16672" spans="2:16">
      <c r="B16672" s="351"/>
      <c r="C16672" s="435"/>
      <c r="D16672" s="399"/>
      <c r="E16672" s="400"/>
      <c r="G16672" s="401"/>
      <c r="H16672" s="401"/>
      <c r="I16672" s="401"/>
      <c r="J16672" s="194"/>
      <c r="K16672" s="194"/>
      <c r="L16672" s="195"/>
      <c r="M16672" s="196"/>
      <c r="N16672" s="197"/>
      <c r="O16672" s="197"/>
      <c r="P16672" s="231"/>
    </row>
    <row r="16673" spans="2:16">
      <c r="B16673" s="351"/>
      <c r="C16673" s="435"/>
      <c r="D16673" s="399"/>
      <c r="E16673" s="400"/>
      <c r="G16673" s="401"/>
      <c r="H16673" s="401"/>
      <c r="I16673" s="401"/>
      <c r="J16673" s="194"/>
      <c r="K16673" s="194"/>
      <c r="L16673" s="195"/>
      <c r="M16673" s="196"/>
      <c r="N16673" s="197"/>
      <c r="O16673" s="197"/>
      <c r="P16673" s="231"/>
    </row>
    <row r="16674" spans="2:16">
      <c r="B16674" s="351"/>
      <c r="C16674" s="435"/>
      <c r="D16674" s="399"/>
      <c r="E16674" s="400"/>
      <c r="G16674" s="401"/>
      <c r="H16674" s="401"/>
      <c r="I16674" s="401"/>
      <c r="J16674" s="194"/>
      <c r="K16674" s="194"/>
      <c r="L16674" s="195"/>
      <c r="M16674" s="196"/>
      <c r="N16674" s="197"/>
      <c r="O16674" s="197"/>
      <c r="P16674" s="231"/>
    </row>
    <row r="16675" spans="2:16">
      <c r="B16675" s="351"/>
      <c r="C16675" s="435"/>
      <c r="D16675" s="399"/>
      <c r="E16675" s="400"/>
      <c r="G16675" s="401"/>
      <c r="H16675" s="401"/>
      <c r="I16675" s="401"/>
      <c r="J16675" s="194"/>
      <c r="K16675" s="194"/>
      <c r="L16675" s="195"/>
      <c r="M16675" s="196"/>
      <c r="N16675" s="197"/>
      <c r="O16675" s="197"/>
      <c r="P16675" s="231"/>
    </row>
    <row r="16676" spans="2:16">
      <c r="B16676" s="351"/>
      <c r="C16676" s="435"/>
      <c r="D16676" s="399"/>
      <c r="E16676" s="400"/>
      <c r="G16676" s="401"/>
      <c r="H16676" s="401"/>
      <c r="I16676" s="401"/>
      <c r="J16676" s="194"/>
      <c r="K16676" s="194"/>
      <c r="L16676" s="195"/>
      <c r="M16676" s="196"/>
      <c r="N16676" s="197"/>
      <c r="O16676" s="197"/>
      <c r="P16676" s="231"/>
    </row>
    <row r="16677" spans="2:16">
      <c r="B16677" s="351"/>
      <c r="C16677" s="435"/>
      <c r="D16677" s="399"/>
      <c r="E16677" s="400"/>
      <c r="G16677" s="401"/>
      <c r="H16677" s="401"/>
      <c r="I16677" s="401"/>
      <c r="J16677" s="194"/>
      <c r="K16677" s="194"/>
      <c r="L16677" s="195"/>
      <c r="M16677" s="196"/>
      <c r="N16677" s="197"/>
      <c r="O16677" s="197"/>
      <c r="P16677" s="231"/>
    </row>
    <row r="16678" spans="2:16">
      <c r="B16678" s="351"/>
      <c r="C16678" s="435"/>
      <c r="D16678" s="399"/>
      <c r="E16678" s="400"/>
      <c r="G16678" s="401"/>
      <c r="H16678" s="401"/>
      <c r="I16678" s="401"/>
      <c r="J16678" s="194"/>
      <c r="K16678" s="194"/>
      <c r="L16678" s="195"/>
      <c r="M16678" s="196"/>
      <c r="N16678" s="197"/>
      <c r="O16678" s="197"/>
      <c r="P16678" s="231"/>
    </row>
    <row r="16679" spans="2:16">
      <c r="B16679" s="351"/>
      <c r="C16679" s="435"/>
      <c r="D16679" s="399"/>
      <c r="E16679" s="400"/>
      <c r="G16679" s="401"/>
      <c r="H16679" s="401"/>
      <c r="I16679" s="401"/>
      <c r="J16679" s="194"/>
      <c r="K16679" s="194"/>
      <c r="L16679" s="195"/>
      <c r="M16679" s="196"/>
      <c r="N16679" s="197"/>
      <c r="O16679" s="197"/>
      <c r="P16679" s="231"/>
    </row>
    <row r="16680" spans="2:16">
      <c r="B16680" s="351"/>
      <c r="C16680" s="435"/>
      <c r="D16680" s="399"/>
      <c r="E16680" s="400"/>
      <c r="G16680" s="401"/>
      <c r="H16680" s="401"/>
      <c r="I16680" s="401"/>
      <c r="J16680" s="194"/>
      <c r="K16680" s="194"/>
      <c r="L16680" s="195"/>
      <c r="M16680" s="196"/>
      <c r="N16680" s="197"/>
      <c r="O16680" s="197"/>
      <c r="P16680" s="231"/>
    </row>
    <row r="16681" spans="2:16">
      <c r="B16681" s="351"/>
      <c r="C16681" s="435"/>
      <c r="D16681" s="399"/>
      <c r="E16681" s="400"/>
      <c r="G16681" s="401"/>
      <c r="H16681" s="401"/>
      <c r="I16681" s="401"/>
      <c r="J16681" s="194"/>
      <c r="K16681" s="194"/>
      <c r="L16681" s="195"/>
      <c r="M16681" s="196"/>
      <c r="N16681" s="197"/>
      <c r="O16681" s="197"/>
      <c r="P16681" s="231"/>
    </row>
    <row r="16682" spans="2:16">
      <c r="B16682" s="351"/>
      <c r="C16682" s="435"/>
      <c r="D16682" s="399"/>
      <c r="E16682" s="400"/>
      <c r="G16682" s="401"/>
      <c r="H16682" s="401"/>
      <c r="I16682" s="401"/>
      <c r="J16682" s="194"/>
      <c r="K16682" s="194"/>
      <c r="L16682" s="195"/>
      <c r="M16682" s="196"/>
      <c r="N16682" s="197"/>
      <c r="O16682" s="197"/>
      <c r="P16682" s="231"/>
    </row>
    <row r="16683" spans="2:16">
      <c r="B16683" s="351"/>
      <c r="C16683" s="435"/>
      <c r="D16683" s="399"/>
      <c r="E16683" s="400"/>
      <c r="G16683" s="401"/>
      <c r="H16683" s="401"/>
      <c r="I16683" s="401"/>
      <c r="J16683" s="194"/>
      <c r="K16683" s="194"/>
      <c r="L16683" s="195"/>
      <c r="M16683" s="196"/>
      <c r="N16683" s="197"/>
      <c r="O16683" s="197"/>
      <c r="P16683" s="231"/>
    </row>
    <row r="16684" spans="2:16">
      <c r="B16684" s="351"/>
      <c r="C16684" s="435"/>
      <c r="D16684" s="399"/>
      <c r="E16684" s="400"/>
      <c r="G16684" s="401"/>
      <c r="H16684" s="401"/>
      <c r="I16684" s="401"/>
      <c r="J16684" s="194"/>
      <c r="K16684" s="194"/>
      <c r="L16684" s="195"/>
      <c r="M16684" s="196"/>
      <c r="N16684" s="197"/>
      <c r="O16684" s="197"/>
      <c r="P16684" s="231"/>
    </row>
    <row r="16685" spans="2:16">
      <c r="B16685" s="351"/>
      <c r="C16685" s="435"/>
      <c r="D16685" s="399"/>
      <c r="E16685" s="400"/>
      <c r="G16685" s="401"/>
      <c r="H16685" s="401"/>
      <c r="I16685" s="401"/>
      <c r="J16685" s="194"/>
      <c r="K16685" s="194"/>
      <c r="L16685" s="195"/>
      <c r="M16685" s="196"/>
      <c r="N16685" s="197"/>
      <c r="O16685" s="197"/>
      <c r="P16685" s="231"/>
    </row>
    <row r="16686" spans="2:16">
      <c r="B16686" s="351"/>
      <c r="C16686" s="435"/>
      <c r="D16686" s="399"/>
      <c r="E16686" s="400"/>
      <c r="G16686" s="401"/>
      <c r="H16686" s="401"/>
      <c r="I16686" s="401"/>
      <c r="J16686" s="194"/>
      <c r="K16686" s="194"/>
      <c r="L16686" s="195"/>
      <c r="M16686" s="196"/>
      <c r="N16686" s="197"/>
      <c r="O16686" s="197"/>
      <c r="P16686" s="231"/>
    </row>
    <row r="16687" spans="2:16">
      <c r="B16687" s="351"/>
      <c r="C16687" s="435"/>
      <c r="D16687" s="399"/>
      <c r="E16687" s="400"/>
      <c r="G16687" s="401"/>
      <c r="H16687" s="401"/>
      <c r="I16687" s="401"/>
      <c r="J16687" s="194"/>
      <c r="K16687" s="194"/>
      <c r="L16687" s="195"/>
      <c r="M16687" s="196"/>
      <c r="N16687" s="197"/>
      <c r="O16687" s="197"/>
      <c r="P16687" s="231"/>
    </row>
    <row r="16688" spans="2:16">
      <c r="B16688" s="351"/>
      <c r="C16688" s="435"/>
      <c r="D16688" s="399"/>
      <c r="E16688" s="400"/>
      <c r="G16688" s="401"/>
      <c r="H16688" s="401"/>
      <c r="I16688" s="401"/>
      <c r="J16688" s="194"/>
      <c r="K16688" s="194"/>
      <c r="L16688" s="195"/>
      <c r="M16688" s="196"/>
      <c r="N16688" s="197"/>
      <c r="O16688" s="197"/>
      <c r="P16688" s="231"/>
    </row>
    <row r="16689" spans="2:16">
      <c r="B16689" s="351"/>
      <c r="C16689" s="435"/>
      <c r="D16689" s="399"/>
      <c r="E16689" s="400"/>
      <c r="G16689" s="401"/>
      <c r="H16689" s="401"/>
      <c r="I16689" s="401"/>
      <c r="J16689" s="194"/>
      <c r="K16689" s="194"/>
      <c r="L16689" s="195"/>
      <c r="M16689" s="196"/>
      <c r="N16689" s="197"/>
      <c r="O16689" s="197"/>
      <c r="P16689" s="231"/>
    </row>
    <row r="16690" spans="2:16">
      <c r="B16690" s="351"/>
      <c r="C16690" s="435"/>
      <c r="D16690" s="399"/>
      <c r="E16690" s="400"/>
      <c r="G16690" s="401"/>
      <c r="H16690" s="401"/>
      <c r="I16690" s="401"/>
      <c r="J16690" s="194"/>
      <c r="K16690" s="194"/>
      <c r="L16690" s="195"/>
      <c r="M16690" s="196"/>
      <c r="N16690" s="197"/>
      <c r="O16690" s="197"/>
      <c r="P16690" s="231"/>
    </row>
    <row r="16691" spans="2:16">
      <c r="B16691" s="351"/>
      <c r="C16691" s="435"/>
      <c r="D16691" s="399"/>
      <c r="E16691" s="400"/>
      <c r="G16691" s="401"/>
      <c r="H16691" s="401"/>
      <c r="I16691" s="401"/>
      <c r="J16691" s="194"/>
      <c r="K16691" s="194"/>
      <c r="L16691" s="195"/>
      <c r="M16691" s="196"/>
      <c r="N16691" s="197"/>
      <c r="O16691" s="197"/>
      <c r="P16691" s="231"/>
    </row>
    <row r="16692" spans="2:16">
      <c r="B16692" s="351"/>
      <c r="C16692" s="435"/>
      <c r="D16692" s="399"/>
      <c r="E16692" s="400"/>
      <c r="G16692" s="401"/>
      <c r="H16692" s="401"/>
      <c r="I16692" s="401"/>
      <c r="J16692" s="194"/>
      <c r="K16692" s="194"/>
      <c r="L16692" s="195"/>
      <c r="M16692" s="196"/>
      <c r="N16692" s="197"/>
      <c r="O16692" s="197"/>
      <c r="P16692" s="231"/>
    </row>
    <row r="16693" spans="2:16">
      <c r="B16693" s="351"/>
      <c r="C16693" s="435"/>
      <c r="D16693" s="399"/>
      <c r="E16693" s="400"/>
      <c r="G16693" s="401"/>
      <c r="H16693" s="401"/>
      <c r="I16693" s="401"/>
      <c r="J16693" s="194"/>
      <c r="K16693" s="194"/>
      <c r="L16693" s="195"/>
      <c r="M16693" s="196"/>
      <c r="N16693" s="197"/>
      <c r="O16693" s="197"/>
      <c r="P16693" s="231"/>
    </row>
    <row r="16694" spans="2:16">
      <c r="B16694" s="351"/>
      <c r="C16694" s="435"/>
      <c r="D16694" s="399"/>
      <c r="E16694" s="400"/>
      <c r="G16694" s="401"/>
      <c r="H16694" s="401"/>
      <c r="I16694" s="401"/>
      <c r="J16694" s="194"/>
      <c r="K16694" s="194"/>
      <c r="L16694" s="195"/>
      <c r="M16694" s="196"/>
      <c r="N16694" s="197"/>
      <c r="O16694" s="197"/>
      <c r="P16694" s="231"/>
    </row>
    <row r="16695" spans="2:16">
      <c r="B16695" s="351"/>
      <c r="C16695" s="435"/>
      <c r="D16695" s="399"/>
      <c r="E16695" s="400"/>
      <c r="G16695" s="401"/>
      <c r="H16695" s="401"/>
      <c r="I16695" s="401"/>
      <c r="J16695" s="194"/>
      <c r="K16695" s="194"/>
      <c r="L16695" s="195"/>
      <c r="M16695" s="196"/>
      <c r="N16695" s="197"/>
      <c r="O16695" s="197"/>
      <c r="P16695" s="231"/>
    </row>
    <row r="16696" spans="2:16">
      <c r="B16696" s="402"/>
      <c r="C16696" s="436"/>
      <c r="D16696" s="404"/>
      <c r="E16696" s="405"/>
      <c r="G16696" s="406"/>
      <c r="H16696" s="406"/>
      <c r="I16696" s="406"/>
      <c r="J16696" s="194"/>
      <c r="K16696" s="194"/>
      <c r="L16696" s="195"/>
      <c r="M16696" s="196"/>
      <c r="N16696" s="197"/>
      <c r="O16696" s="197"/>
      <c r="P16696" s="221"/>
    </row>
    <row r="16697" spans="2:16">
      <c r="B16697" s="351"/>
      <c r="C16697" s="435"/>
      <c r="D16697" s="399"/>
      <c r="E16697" s="400"/>
      <c r="G16697" s="401"/>
      <c r="H16697" s="401"/>
      <c r="I16697" s="401"/>
      <c r="J16697" s="194"/>
      <c r="K16697" s="194"/>
      <c r="L16697" s="195"/>
      <c r="M16697" s="196"/>
      <c r="N16697" s="197"/>
      <c r="O16697" s="197"/>
      <c r="P16697" s="231"/>
    </row>
    <row r="16698" spans="2:16">
      <c r="B16698" s="351"/>
      <c r="C16698" s="435"/>
      <c r="D16698" s="399"/>
      <c r="E16698" s="400"/>
      <c r="G16698" s="401"/>
      <c r="H16698" s="401"/>
      <c r="I16698" s="401"/>
      <c r="J16698" s="194"/>
      <c r="K16698" s="194"/>
      <c r="L16698" s="195"/>
      <c r="M16698" s="196"/>
      <c r="N16698" s="197"/>
      <c r="O16698" s="197"/>
      <c r="P16698" s="231"/>
    </row>
    <row r="16699" spans="2:16">
      <c r="B16699" s="351"/>
      <c r="C16699" s="435"/>
      <c r="D16699" s="399"/>
      <c r="E16699" s="400"/>
      <c r="G16699" s="401"/>
      <c r="H16699" s="401"/>
      <c r="I16699" s="401"/>
      <c r="J16699" s="194"/>
      <c r="K16699" s="194"/>
      <c r="L16699" s="195"/>
      <c r="M16699" s="196"/>
      <c r="N16699" s="197"/>
      <c r="O16699" s="197"/>
      <c r="P16699" s="231"/>
    </row>
    <row r="16700" spans="2:16">
      <c r="B16700" s="351"/>
      <c r="C16700" s="435"/>
      <c r="D16700" s="399"/>
      <c r="E16700" s="400"/>
      <c r="G16700" s="401"/>
      <c r="H16700" s="401"/>
      <c r="I16700" s="401"/>
      <c r="J16700" s="194"/>
      <c r="K16700" s="194"/>
      <c r="L16700" s="195"/>
      <c r="M16700" s="196"/>
      <c r="N16700" s="197"/>
      <c r="O16700" s="197"/>
      <c r="P16700" s="231"/>
    </row>
    <row r="16701" spans="2:16">
      <c r="B16701" s="351"/>
      <c r="C16701" s="435"/>
      <c r="D16701" s="399"/>
      <c r="E16701" s="400"/>
      <c r="G16701" s="401"/>
      <c r="H16701" s="401"/>
      <c r="I16701" s="401"/>
      <c r="J16701" s="194"/>
      <c r="K16701" s="194"/>
      <c r="L16701" s="195"/>
      <c r="M16701" s="196"/>
      <c r="N16701" s="197"/>
      <c r="O16701" s="197"/>
      <c r="P16701" s="231"/>
    </row>
    <row r="16702" spans="2:16">
      <c r="B16702" s="351"/>
      <c r="C16702" s="435"/>
      <c r="D16702" s="399"/>
      <c r="E16702" s="400"/>
      <c r="G16702" s="401"/>
      <c r="H16702" s="401"/>
      <c r="I16702" s="401"/>
      <c r="J16702" s="194"/>
      <c r="K16702" s="194"/>
      <c r="L16702" s="195"/>
      <c r="M16702" s="196"/>
      <c r="N16702" s="197"/>
      <c r="O16702" s="197"/>
      <c r="P16702" s="231"/>
    </row>
    <row r="16703" spans="2:16">
      <c r="B16703" s="351"/>
      <c r="C16703" s="435"/>
      <c r="D16703" s="399"/>
      <c r="E16703" s="400"/>
      <c r="G16703" s="401"/>
      <c r="H16703" s="401"/>
      <c r="I16703" s="401"/>
      <c r="J16703" s="194"/>
      <c r="K16703" s="194"/>
      <c r="L16703" s="195"/>
      <c r="M16703" s="196"/>
      <c r="N16703" s="197"/>
      <c r="O16703" s="197"/>
      <c r="P16703" s="231"/>
    </row>
    <row r="16704" spans="2:16">
      <c r="B16704" s="351"/>
      <c r="C16704" s="435"/>
      <c r="D16704" s="399"/>
      <c r="E16704" s="400"/>
      <c r="G16704" s="401"/>
      <c r="H16704" s="401"/>
      <c r="I16704" s="401"/>
      <c r="J16704" s="194"/>
      <c r="K16704" s="194"/>
      <c r="L16704" s="195"/>
      <c r="M16704" s="196"/>
      <c r="N16704" s="197"/>
      <c r="O16704" s="197"/>
      <c r="P16704" s="231"/>
    </row>
    <row r="16705" spans="2:16">
      <c r="B16705" s="351"/>
      <c r="C16705" s="435"/>
      <c r="D16705" s="399"/>
      <c r="E16705" s="400"/>
      <c r="G16705" s="401"/>
      <c r="H16705" s="401"/>
      <c r="I16705" s="401"/>
      <c r="J16705" s="194"/>
      <c r="K16705" s="194"/>
      <c r="L16705" s="195"/>
      <c r="M16705" s="196"/>
      <c r="N16705" s="197"/>
      <c r="O16705" s="197"/>
      <c r="P16705" s="231"/>
    </row>
    <row r="16706" spans="2:16">
      <c r="B16706" s="351"/>
      <c r="C16706" s="435"/>
      <c r="D16706" s="399"/>
      <c r="E16706" s="400"/>
      <c r="G16706" s="401"/>
      <c r="H16706" s="401"/>
      <c r="I16706" s="401"/>
      <c r="J16706" s="194"/>
      <c r="K16706" s="194"/>
      <c r="L16706" s="195"/>
      <c r="M16706" s="196"/>
      <c r="N16706" s="197"/>
      <c r="O16706" s="197"/>
      <c r="P16706" s="231"/>
    </row>
    <row r="16707" spans="2:16">
      <c r="B16707" s="351"/>
      <c r="C16707" s="435"/>
      <c r="D16707" s="399"/>
      <c r="E16707" s="400"/>
      <c r="G16707" s="401"/>
      <c r="H16707" s="401"/>
      <c r="I16707" s="401"/>
      <c r="J16707" s="194"/>
      <c r="K16707" s="194"/>
      <c r="L16707" s="195"/>
      <c r="M16707" s="196"/>
      <c r="N16707" s="197"/>
      <c r="O16707" s="197"/>
      <c r="P16707" s="231"/>
    </row>
    <row r="16708" spans="2:16">
      <c r="B16708" s="351"/>
      <c r="C16708" s="435"/>
      <c r="D16708" s="399"/>
      <c r="E16708" s="400"/>
      <c r="G16708" s="401"/>
      <c r="H16708" s="401"/>
      <c r="I16708" s="401"/>
      <c r="J16708" s="194"/>
      <c r="K16708" s="194"/>
      <c r="L16708" s="195"/>
      <c r="M16708" s="196"/>
      <c r="N16708" s="197"/>
      <c r="O16708" s="197"/>
      <c r="P16708" s="231"/>
    </row>
    <row r="16709" spans="2:16">
      <c r="B16709" s="351"/>
      <c r="C16709" s="435"/>
      <c r="D16709" s="399"/>
      <c r="E16709" s="400"/>
      <c r="G16709" s="401"/>
      <c r="H16709" s="401"/>
      <c r="I16709" s="401"/>
      <c r="J16709" s="194"/>
      <c r="K16709" s="194"/>
      <c r="L16709" s="195"/>
      <c r="M16709" s="196"/>
      <c r="N16709" s="197"/>
      <c r="O16709" s="197"/>
      <c r="P16709" s="231"/>
    </row>
    <row r="16710" spans="2:16">
      <c r="B16710" s="351"/>
      <c r="C16710" s="435"/>
      <c r="D16710" s="399"/>
      <c r="E16710" s="400"/>
      <c r="G16710" s="401"/>
      <c r="H16710" s="401"/>
      <c r="I16710" s="401"/>
      <c r="J16710" s="194"/>
      <c r="K16710" s="194"/>
      <c r="L16710" s="195"/>
      <c r="M16710" s="196"/>
      <c r="N16710" s="197"/>
      <c r="O16710" s="197"/>
      <c r="P16710" s="231"/>
    </row>
    <row r="16711" spans="2:16">
      <c r="B16711" s="351"/>
      <c r="C16711" s="435"/>
      <c r="D16711" s="399"/>
      <c r="E16711" s="400"/>
      <c r="G16711" s="401"/>
      <c r="H16711" s="401"/>
      <c r="I16711" s="401"/>
      <c r="J16711" s="194"/>
      <c r="K16711" s="194"/>
      <c r="L16711" s="195"/>
      <c r="M16711" s="196"/>
      <c r="N16711" s="197"/>
      <c r="O16711" s="197"/>
      <c r="P16711" s="231"/>
    </row>
    <row r="16712" spans="2:16">
      <c r="B16712" s="351"/>
      <c r="C16712" s="435"/>
      <c r="D16712" s="399"/>
      <c r="E16712" s="400"/>
      <c r="G16712" s="401"/>
      <c r="H16712" s="401"/>
      <c r="I16712" s="401"/>
      <c r="J16712" s="194"/>
      <c r="K16712" s="194"/>
      <c r="L16712" s="195"/>
      <c r="M16712" s="196"/>
      <c r="N16712" s="197"/>
      <c r="O16712" s="197"/>
      <c r="P16712" s="231"/>
    </row>
    <row r="16713" spans="2:16">
      <c r="B16713" s="351"/>
      <c r="C16713" s="435"/>
      <c r="D16713" s="399"/>
      <c r="E16713" s="400"/>
      <c r="G16713" s="401"/>
      <c r="H16713" s="401"/>
      <c r="I16713" s="401"/>
      <c r="J16713" s="194"/>
      <c r="K16713" s="194"/>
      <c r="L16713" s="195"/>
      <c r="M16713" s="196"/>
      <c r="N16713" s="197"/>
      <c r="O16713" s="197"/>
      <c r="P16713" s="231"/>
    </row>
    <row r="16714" spans="2:16">
      <c r="B16714" s="351"/>
      <c r="C16714" s="435"/>
      <c r="D16714" s="399"/>
      <c r="E16714" s="400"/>
      <c r="G16714" s="401"/>
      <c r="H16714" s="401"/>
      <c r="I16714" s="401"/>
      <c r="J16714" s="194"/>
      <c r="K16714" s="194"/>
      <c r="L16714" s="195"/>
      <c r="M16714" s="196"/>
      <c r="N16714" s="197"/>
      <c r="O16714" s="197"/>
      <c r="P16714" s="231"/>
    </row>
    <row r="16715" spans="2:16">
      <c r="B16715" s="351"/>
      <c r="C16715" s="435"/>
      <c r="D16715" s="399"/>
      <c r="E16715" s="400"/>
      <c r="G16715" s="401"/>
      <c r="H16715" s="401"/>
      <c r="I16715" s="401"/>
      <c r="J16715" s="194"/>
      <c r="K16715" s="194"/>
      <c r="L16715" s="195"/>
      <c r="M16715" s="196"/>
      <c r="N16715" s="197"/>
      <c r="O16715" s="197"/>
      <c r="P16715" s="231"/>
    </row>
    <row r="16716" spans="2:16">
      <c r="B16716" s="351"/>
      <c r="C16716" s="435"/>
      <c r="D16716" s="399"/>
      <c r="E16716" s="400"/>
      <c r="G16716" s="401"/>
      <c r="H16716" s="401"/>
      <c r="I16716" s="401"/>
      <c r="J16716" s="194"/>
      <c r="K16716" s="194"/>
      <c r="L16716" s="195"/>
      <c r="M16716" s="196"/>
      <c r="N16716" s="197"/>
      <c r="O16716" s="197"/>
      <c r="P16716" s="231"/>
    </row>
    <row r="16717" spans="2:16">
      <c r="B16717" s="351"/>
      <c r="C16717" s="435"/>
      <c r="D16717" s="399"/>
      <c r="E16717" s="400"/>
      <c r="G16717" s="401"/>
      <c r="H16717" s="401"/>
      <c r="I16717" s="401"/>
      <c r="J16717" s="194"/>
      <c r="K16717" s="194"/>
      <c r="L16717" s="195"/>
      <c r="M16717" s="196"/>
      <c r="N16717" s="197"/>
      <c r="O16717" s="197"/>
      <c r="P16717" s="231"/>
    </row>
    <row r="16718" spans="2:16">
      <c r="B16718" s="351"/>
      <c r="C16718" s="435"/>
      <c r="D16718" s="399"/>
      <c r="E16718" s="400"/>
      <c r="G16718" s="401"/>
      <c r="H16718" s="401"/>
      <c r="I16718" s="401"/>
      <c r="J16718" s="194"/>
      <c r="K16718" s="194"/>
      <c r="L16718" s="195"/>
      <c r="M16718" s="196"/>
      <c r="N16718" s="197"/>
      <c r="O16718" s="197"/>
      <c r="P16718" s="231"/>
    </row>
    <row r="16719" spans="2:16">
      <c r="B16719" s="351"/>
      <c r="C16719" s="435"/>
      <c r="D16719" s="399"/>
      <c r="E16719" s="400"/>
      <c r="G16719" s="401"/>
      <c r="H16719" s="401"/>
      <c r="I16719" s="401"/>
      <c r="J16719" s="194"/>
      <c r="K16719" s="194"/>
      <c r="L16719" s="195"/>
      <c r="M16719" s="196"/>
      <c r="N16719" s="197"/>
      <c r="O16719" s="197"/>
      <c r="P16719" s="231"/>
    </row>
    <row r="16720" spans="2:16">
      <c r="B16720" s="351"/>
      <c r="C16720" s="435"/>
      <c r="D16720" s="399"/>
      <c r="E16720" s="400"/>
      <c r="G16720" s="401"/>
      <c r="H16720" s="401"/>
      <c r="I16720" s="401"/>
      <c r="J16720" s="194"/>
      <c r="K16720" s="194"/>
      <c r="L16720" s="195"/>
      <c r="M16720" s="196"/>
      <c r="N16720" s="197"/>
      <c r="O16720" s="197"/>
      <c r="P16720" s="231"/>
    </row>
    <row r="16721" spans="2:16">
      <c r="B16721" s="351"/>
      <c r="C16721" s="435"/>
      <c r="D16721" s="399"/>
      <c r="E16721" s="400"/>
      <c r="G16721" s="401"/>
      <c r="H16721" s="401"/>
      <c r="I16721" s="401"/>
      <c r="J16721" s="194"/>
      <c r="K16721" s="194"/>
      <c r="L16721" s="195"/>
      <c r="M16721" s="196"/>
      <c r="N16721" s="197"/>
      <c r="O16721" s="197"/>
      <c r="P16721" s="231"/>
    </row>
    <row r="16722" spans="2:16">
      <c r="B16722" s="351"/>
      <c r="C16722" s="435"/>
      <c r="D16722" s="399"/>
      <c r="E16722" s="400"/>
      <c r="G16722" s="401"/>
      <c r="H16722" s="401"/>
      <c r="I16722" s="401"/>
      <c r="J16722" s="194"/>
      <c r="K16722" s="194"/>
      <c r="L16722" s="195"/>
      <c r="M16722" s="196"/>
      <c r="N16722" s="197"/>
      <c r="O16722" s="197"/>
      <c r="P16722" s="231"/>
    </row>
    <row r="16723" spans="2:16">
      <c r="B16723" s="351"/>
      <c r="C16723" s="435"/>
      <c r="D16723" s="399"/>
      <c r="E16723" s="400"/>
      <c r="G16723" s="401"/>
      <c r="H16723" s="401"/>
      <c r="I16723" s="401"/>
      <c r="J16723" s="194"/>
      <c r="K16723" s="194"/>
      <c r="L16723" s="195"/>
      <c r="M16723" s="196"/>
      <c r="N16723" s="197"/>
      <c r="O16723" s="197"/>
      <c r="P16723" s="231"/>
    </row>
    <row r="16724" spans="2:16">
      <c r="B16724" s="351"/>
      <c r="C16724" s="435"/>
      <c r="D16724" s="399"/>
      <c r="E16724" s="400"/>
      <c r="G16724" s="401"/>
      <c r="H16724" s="401"/>
      <c r="I16724" s="401"/>
      <c r="J16724" s="194"/>
      <c r="K16724" s="194"/>
      <c r="L16724" s="195"/>
      <c r="M16724" s="196"/>
      <c r="N16724" s="197"/>
      <c r="O16724" s="197"/>
      <c r="P16724" s="231"/>
    </row>
    <row r="16725" spans="2:16">
      <c r="B16725" s="351"/>
      <c r="C16725" s="435"/>
      <c r="D16725" s="399"/>
      <c r="E16725" s="400"/>
      <c r="G16725" s="401"/>
      <c r="H16725" s="401"/>
      <c r="I16725" s="401"/>
      <c r="J16725" s="194"/>
      <c r="K16725" s="194"/>
      <c r="L16725" s="195"/>
      <c r="M16725" s="196"/>
      <c r="N16725" s="197"/>
      <c r="O16725" s="197"/>
      <c r="P16725" s="231"/>
    </row>
    <row r="16726" spans="2:16">
      <c r="B16726" s="351"/>
      <c r="C16726" s="435"/>
      <c r="D16726" s="399"/>
      <c r="E16726" s="400"/>
      <c r="G16726" s="401"/>
      <c r="H16726" s="401"/>
      <c r="I16726" s="401"/>
      <c r="J16726" s="194"/>
      <c r="K16726" s="194"/>
      <c r="L16726" s="195"/>
      <c r="M16726" s="196"/>
      <c r="N16726" s="197"/>
      <c r="O16726" s="197"/>
      <c r="P16726" s="231"/>
    </row>
    <row r="16727" spans="2:16">
      <c r="B16727" s="351"/>
      <c r="C16727" s="435"/>
      <c r="D16727" s="399"/>
      <c r="E16727" s="400"/>
      <c r="G16727" s="401"/>
      <c r="H16727" s="401"/>
      <c r="I16727" s="401"/>
      <c r="J16727" s="194"/>
      <c r="K16727" s="194"/>
      <c r="L16727" s="195"/>
      <c r="M16727" s="196"/>
      <c r="N16727" s="197"/>
      <c r="O16727" s="197"/>
      <c r="P16727" s="231"/>
    </row>
    <row r="16728" spans="2:16">
      <c r="B16728" s="351"/>
      <c r="C16728" s="435"/>
      <c r="D16728" s="399"/>
      <c r="E16728" s="400"/>
      <c r="G16728" s="401"/>
      <c r="H16728" s="401"/>
      <c r="I16728" s="401"/>
      <c r="J16728" s="194"/>
      <c r="K16728" s="194"/>
      <c r="L16728" s="195"/>
      <c r="M16728" s="196"/>
      <c r="N16728" s="197"/>
      <c r="O16728" s="197"/>
      <c r="P16728" s="231"/>
    </row>
    <row r="16729" spans="2:16">
      <c r="B16729" s="351"/>
      <c r="C16729" s="435"/>
      <c r="D16729" s="399"/>
      <c r="E16729" s="400"/>
      <c r="G16729" s="401"/>
      <c r="H16729" s="401"/>
      <c r="I16729" s="401"/>
      <c r="J16729" s="194"/>
      <c r="K16729" s="194"/>
      <c r="L16729" s="195"/>
      <c r="M16729" s="196"/>
      <c r="N16729" s="197"/>
      <c r="O16729" s="197"/>
      <c r="P16729" s="231"/>
    </row>
    <row r="16730" spans="2:16">
      <c r="B16730" s="351"/>
      <c r="C16730" s="435"/>
      <c r="D16730" s="399"/>
      <c r="E16730" s="400"/>
      <c r="G16730" s="401"/>
      <c r="H16730" s="401"/>
      <c r="I16730" s="401"/>
      <c r="J16730" s="194"/>
      <c r="K16730" s="194"/>
      <c r="L16730" s="195"/>
      <c r="M16730" s="196"/>
      <c r="N16730" s="197"/>
      <c r="O16730" s="197"/>
      <c r="P16730" s="231"/>
    </row>
    <row r="16731" spans="2:16">
      <c r="B16731" s="351"/>
      <c r="C16731" s="435"/>
      <c r="D16731" s="399"/>
      <c r="E16731" s="400"/>
      <c r="G16731" s="401"/>
      <c r="H16731" s="401"/>
      <c r="I16731" s="401"/>
      <c r="J16731" s="194"/>
      <c r="K16731" s="194"/>
      <c r="L16731" s="195"/>
      <c r="M16731" s="196"/>
      <c r="N16731" s="197"/>
      <c r="O16731" s="197"/>
      <c r="P16731" s="231"/>
    </row>
    <row r="16732" spans="2:16">
      <c r="B16732" s="351"/>
      <c r="C16732" s="435"/>
      <c r="D16732" s="399"/>
      <c r="E16732" s="400"/>
      <c r="G16732" s="401"/>
      <c r="H16732" s="401"/>
      <c r="I16732" s="401"/>
      <c r="J16732" s="194"/>
      <c r="K16732" s="194"/>
      <c r="L16732" s="195"/>
      <c r="M16732" s="196"/>
      <c r="N16732" s="197"/>
      <c r="O16732" s="197"/>
      <c r="P16732" s="231"/>
    </row>
    <row r="16733" spans="2:16">
      <c r="B16733" s="351"/>
      <c r="C16733" s="435"/>
      <c r="D16733" s="399"/>
      <c r="E16733" s="400"/>
      <c r="G16733" s="401"/>
      <c r="H16733" s="401"/>
      <c r="I16733" s="401"/>
      <c r="J16733" s="194"/>
      <c r="K16733" s="194"/>
      <c r="L16733" s="195"/>
      <c r="M16733" s="196"/>
      <c r="N16733" s="197"/>
      <c r="O16733" s="197"/>
      <c r="P16733" s="231"/>
    </row>
    <row r="16734" spans="2:16">
      <c r="B16734" s="351"/>
      <c r="C16734" s="435"/>
      <c r="D16734" s="399"/>
      <c r="E16734" s="400"/>
      <c r="G16734" s="401"/>
      <c r="H16734" s="401"/>
      <c r="I16734" s="401"/>
      <c r="J16734" s="194"/>
      <c r="K16734" s="194"/>
      <c r="L16734" s="195"/>
      <c r="M16734" s="196"/>
      <c r="N16734" s="197"/>
      <c r="O16734" s="197"/>
      <c r="P16734" s="231"/>
    </row>
    <row r="16735" spans="2:16">
      <c r="B16735" s="351"/>
      <c r="C16735" s="435"/>
      <c r="D16735" s="399"/>
      <c r="E16735" s="400"/>
      <c r="G16735" s="401"/>
      <c r="H16735" s="401"/>
      <c r="I16735" s="401"/>
      <c r="J16735" s="194"/>
      <c r="K16735" s="194"/>
      <c r="L16735" s="195"/>
      <c r="M16735" s="196"/>
      <c r="N16735" s="197"/>
      <c r="O16735" s="197"/>
      <c r="P16735" s="231"/>
    </row>
    <row r="16736" spans="2:16">
      <c r="B16736" s="351"/>
      <c r="C16736" s="435"/>
      <c r="D16736" s="399"/>
      <c r="E16736" s="400"/>
      <c r="G16736" s="401"/>
      <c r="H16736" s="401"/>
      <c r="I16736" s="401"/>
      <c r="J16736" s="194"/>
      <c r="K16736" s="194"/>
      <c r="L16736" s="195"/>
      <c r="M16736" s="196"/>
      <c r="N16736" s="197"/>
      <c r="O16736" s="197"/>
      <c r="P16736" s="231"/>
    </row>
    <row r="16737" spans="2:16">
      <c r="B16737" s="351"/>
      <c r="C16737" s="435"/>
      <c r="D16737" s="399"/>
      <c r="E16737" s="400"/>
      <c r="G16737" s="401"/>
      <c r="H16737" s="401"/>
      <c r="I16737" s="401"/>
      <c r="J16737" s="194"/>
      <c r="K16737" s="194"/>
      <c r="L16737" s="195"/>
      <c r="M16737" s="196"/>
      <c r="N16737" s="197"/>
      <c r="O16737" s="197"/>
      <c r="P16737" s="231"/>
    </row>
    <row r="16738" spans="2:16">
      <c r="B16738" s="351"/>
      <c r="C16738" s="435"/>
      <c r="D16738" s="399"/>
      <c r="E16738" s="400"/>
      <c r="G16738" s="401"/>
      <c r="H16738" s="401"/>
      <c r="I16738" s="401"/>
      <c r="J16738" s="194"/>
      <c r="K16738" s="194"/>
      <c r="L16738" s="195"/>
      <c r="M16738" s="196"/>
      <c r="N16738" s="197"/>
      <c r="O16738" s="197"/>
      <c r="P16738" s="231"/>
    </row>
    <row r="16739" spans="2:16">
      <c r="B16739" s="351"/>
      <c r="C16739" s="435"/>
      <c r="D16739" s="399"/>
      <c r="E16739" s="400"/>
      <c r="G16739" s="401"/>
      <c r="H16739" s="401"/>
      <c r="I16739" s="401"/>
      <c r="J16739" s="194"/>
      <c r="K16739" s="194"/>
      <c r="L16739" s="195"/>
      <c r="M16739" s="196"/>
      <c r="N16739" s="197"/>
      <c r="O16739" s="197"/>
      <c r="P16739" s="231"/>
    </row>
    <row r="16740" spans="2:16">
      <c r="B16740" s="351"/>
      <c r="C16740" s="435"/>
      <c r="D16740" s="399"/>
      <c r="E16740" s="400"/>
      <c r="G16740" s="401"/>
      <c r="H16740" s="401"/>
      <c r="I16740" s="401"/>
      <c r="J16740" s="194"/>
      <c r="K16740" s="194"/>
      <c r="L16740" s="195"/>
      <c r="M16740" s="196"/>
      <c r="N16740" s="197"/>
      <c r="O16740" s="197"/>
      <c r="P16740" s="231"/>
    </row>
    <row r="16741" spans="2:16">
      <c r="B16741" s="351"/>
      <c r="C16741" s="435"/>
      <c r="D16741" s="399"/>
      <c r="E16741" s="400"/>
      <c r="G16741" s="401"/>
      <c r="H16741" s="401"/>
      <c r="I16741" s="401"/>
      <c r="J16741" s="194"/>
      <c r="K16741" s="194"/>
      <c r="L16741" s="195"/>
      <c r="M16741" s="196"/>
      <c r="N16741" s="197"/>
      <c r="O16741" s="197"/>
      <c r="P16741" s="231"/>
    </row>
    <row r="16742" spans="2:16">
      <c r="B16742" s="351"/>
      <c r="C16742" s="435"/>
      <c r="D16742" s="399"/>
      <c r="E16742" s="400"/>
      <c r="G16742" s="401"/>
      <c r="H16742" s="401"/>
      <c r="I16742" s="401"/>
      <c r="J16742" s="194"/>
      <c r="K16742" s="194"/>
      <c r="L16742" s="195"/>
      <c r="M16742" s="196"/>
      <c r="N16742" s="197"/>
      <c r="O16742" s="197"/>
      <c r="P16742" s="231"/>
    </row>
    <row r="16743" spans="2:16">
      <c r="B16743" s="351"/>
      <c r="C16743" s="435"/>
      <c r="D16743" s="399"/>
      <c r="E16743" s="400"/>
      <c r="G16743" s="401"/>
      <c r="H16743" s="401"/>
      <c r="I16743" s="401"/>
      <c r="J16743" s="194"/>
      <c r="K16743" s="194"/>
      <c r="L16743" s="195"/>
      <c r="M16743" s="196"/>
      <c r="N16743" s="197"/>
      <c r="O16743" s="197"/>
      <c r="P16743" s="231"/>
    </row>
    <row r="16744" spans="2:16">
      <c r="B16744" s="351"/>
      <c r="C16744" s="435"/>
      <c r="D16744" s="399"/>
      <c r="E16744" s="400"/>
      <c r="G16744" s="401"/>
      <c r="H16744" s="401"/>
      <c r="I16744" s="401"/>
      <c r="J16744" s="194"/>
      <c r="K16744" s="194"/>
      <c r="L16744" s="195"/>
      <c r="M16744" s="196"/>
      <c r="N16744" s="197"/>
      <c r="O16744" s="197"/>
      <c r="P16744" s="231"/>
    </row>
    <row r="16745" spans="2:16">
      <c r="B16745" s="351"/>
      <c r="C16745" s="435"/>
      <c r="D16745" s="399"/>
      <c r="E16745" s="400"/>
      <c r="G16745" s="401"/>
      <c r="H16745" s="401"/>
      <c r="I16745" s="401"/>
      <c r="J16745" s="194"/>
      <c r="K16745" s="194"/>
      <c r="L16745" s="195"/>
      <c r="M16745" s="196"/>
      <c r="N16745" s="197"/>
      <c r="O16745" s="197"/>
      <c r="P16745" s="231"/>
    </row>
    <row r="16746" spans="2:16">
      <c r="B16746" s="351"/>
      <c r="C16746" s="435"/>
      <c r="D16746" s="399"/>
      <c r="E16746" s="400"/>
      <c r="G16746" s="401"/>
      <c r="H16746" s="401"/>
      <c r="I16746" s="401"/>
      <c r="J16746" s="194"/>
      <c r="K16746" s="194"/>
      <c r="L16746" s="195"/>
      <c r="M16746" s="196"/>
      <c r="N16746" s="197"/>
      <c r="O16746" s="197"/>
      <c r="P16746" s="231"/>
    </row>
    <row r="16747" spans="2:16">
      <c r="B16747" s="351"/>
      <c r="C16747" s="435"/>
      <c r="D16747" s="399"/>
      <c r="E16747" s="400"/>
      <c r="G16747" s="401"/>
      <c r="H16747" s="401"/>
      <c r="I16747" s="401"/>
      <c r="J16747" s="194"/>
      <c r="K16747" s="194"/>
      <c r="L16747" s="195"/>
      <c r="M16747" s="196"/>
      <c r="N16747" s="197"/>
      <c r="O16747" s="197"/>
      <c r="P16747" s="231"/>
    </row>
    <row r="16748" spans="2:16">
      <c r="B16748" s="351"/>
      <c r="C16748" s="435"/>
      <c r="D16748" s="399"/>
      <c r="E16748" s="400"/>
      <c r="G16748" s="401"/>
      <c r="H16748" s="401"/>
      <c r="I16748" s="401"/>
      <c r="J16748" s="194"/>
      <c r="K16748" s="194"/>
      <c r="L16748" s="195"/>
      <c r="M16748" s="196"/>
      <c r="N16748" s="197"/>
      <c r="O16748" s="197"/>
      <c r="P16748" s="231"/>
    </row>
    <row r="16749" spans="2:16">
      <c r="B16749" s="351"/>
      <c r="C16749" s="435"/>
      <c r="D16749" s="399"/>
      <c r="E16749" s="400"/>
      <c r="G16749" s="401"/>
      <c r="H16749" s="401"/>
      <c r="I16749" s="401"/>
      <c r="J16749" s="194"/>
      <c r="K16749" s="194"/>
      <c r="L16749" s="195"/>
      <c r="M16749" s="196"/>
      <c r="N16749" s="197"/>
      <c r="O16749" s="197"/>
      <c r="P16749" s="231"/>
    </row>
    <row r="16750" spans="2:16">
      <c r="B16750" s="351"/>
      <c r="C16750" s="435"/>
      <c r="D16750" s="399"/>
      <c r="E16750" s="400"/>
      <c r="G16750" s="401"/>
      <c r="H16750" s="401"/>
      <c r="I16750" s="401"/>
      <c r="J16750" s="194"/>
      <c r="K16750" s="194"/>
      <c r="L16750" s="195"/>
      <c r="M16750" s="196"/>
      <c r="N16750" s="197"/>
      <c r="O16750" s="197"/>
      <c r="P16750" s="231"/>
    </row>
    <row r="16751" spans="2:16">
      <c r="B16751" s="351"/>
      <c r="C16751" s="435"/>
      <c r="D16751" s="399"/>
      <c r="E16751" s="400"/>
      <c r="G16751" s="401"/>
      <c r="H16751" s="401"/>
      <c r="I16751" s="401"/>
      <c r="J16751" s="194"/>
      <c r="K16751" s="194"/>
      <c r="L16751" s="195"/>
      <c r="M16751" s="196"/>
      <c r="N16751" s="197"/>
      <c r="O16751" s="197"/>
      <c r="P16751" s="231"/>
    </row>
    <row r="16752" spans="2:16">
      <c r="B16752" s="351"/>
      <c r="C16752" s="435"/>
      <c r="D16752" s="399"/>
      <c r="E16752" s="400"/>
      <c r="G16752" s="401"/>
      <c r="H16752" s="401"/>
      <c r="I16752" s="401"/>
      <c r="J16752" s="194"/>
      <c r="K16752" s="194"/>
      <c r="L16752" s="195"/>
      <c r="M16752" s="196"/>
      <c r="N16752" s="197"/>
      <c r="O16752" s="197"/>
      <c r="P16752" s="231"/>
    </row>
    <row r="16753" spans="2:16">
      <c r="B16753" s="351"/>
      <c r="C16753" s="435"/>
      <c r="D16753" s="399"/>
      <c r="E16753" s="400"/>
      <c r="G16753" s="401"/>
      <c r="H16753" s="401"/>
      <c r="I16753" s="401"/>
      <c r="J16753" s="194"/>
      <c r="K16753" s="194"/>
      <c r="L16753" s="195"/>
      <c r="M16753" s="196"/>
      <c r="N16753" s="197"/>
      <c r="O16753" s="197"/>
      <c r="P16753" s="231"/>
    </row>
    <row r="16754" spans="2:16">
      <c r="B16754" s="351"/>
      <c r="C16754" s="435"/>
      <c r="D16754" s="399"/>
      <c r="E16754" s="400"/>
      <c r="G16754" s="401"/>
      <c r="H16754" s="401"/>
      <c r="I16754" s="401"/>
      <c r="J16754" s="194"/>
      <c r="K16754" s="194"/>
      <c r="L16754" s="195"/>
      <c r="M16754" s="196"/>
      <c r="N16754" s="197"/>
      <c r="O16754" s="197"/>
      <c r="P16754" s="231"/>
    </row>
    <row r="16755" spans="2:16">
      <c r="B16755" s="351"/>
      <c r="C16755" s="435"/>
      <c r="D16755" s="399"/>
      <c r="E16755" s="400"/>
      <c r="G16755" s="401"/>
      <c r="H16755" s="401"/>
      <c r="I16755" s="401"/>
      <c r="J16755" s="194"/>
      <c r="K16755" s="194"/>
      <c r="L16755" s="195"/>
      <c r="M16755" s="196"/>
      <c r="N16755" s="197"/>
      <c r="O16755" s="197"/>
      <c r="P16755" s="231"/>
    </row>
    <row r="16756" spans="2:16">
      <c r="B16756" s="351"/>
      <c r="C16756" s="435"/>
      <c r="D16756" s="399"/>
      <c r="E16756" s="400"/>
      <c r="G16756" s="401"/>
      <c r="H16756" s="401"/>
      <c r="I16756" s="401"/>
      <c r="J16756" s="194"/>
      <c r="K16756" s="194"/>
      <c r="L16756" s="195"/>
      <c r="M16756" s="196"/>
      <c r="N16756" s="197"/>
      <c r="O16756" s="197"/>
      <c r="P16756" s="231"/>
    </row>
    <row r="16757" spans="2:16">
      <c r="B16757" s="351"/>
      <c r="C16757" s="435"/>
      <c r="D16757" s="399"/>
      <c r="E16757" s="400"/>
      <c r="G16757" s="401"/>
      <c r="H16757" s="401"/>
      <c r="I16757" s="401"/>
      <c r="J16757" s="194"/>
      <c r="K16757" s="194"/>
      <c r="L16757" s="195"/>
      <c r="M16757" s="196"/>
      <c r="N16757" s="197"/>
      <c r="O16757" s="197"/>
      <c r="P16757" s="231"/>
    </row>
    <row r="16758" spans="2:16">
      <c r="B16758" s="351"/>
      <c r="C16758" s="435"/>
      <c r="D16758" s="399"/>
      <c r="E16758" s="400"/>
      <c r="G16758" s="401"/>
      <c r="H16758" s="401"/>
      <c r="I16758" s="401"/>
      <c r="J16758" s="194"/>
      <c r="K16758" s="194"/>
      <c r="L16758" s="195"/>
      <c r="M16758" s="196"/>
      <c r="N16758" s="197"/>
      <c r="O16758" s="197"/>
      <c r="P16758" s="231"/>
    </row>
    <row r="16759" spans="2:16">
      <c r="B16759" s="351"/>
      <c r="C16759" s="435"/>
      <c r="D16759" s="399"/>
      <c r="E16759" s="400"/>
      <c r="G16759" s="401"/>
      <c r="H16759" s="401"/>
      <c r="I16759" s="401"/>
      <c r="J16759" s="194"/>
      <c r="K16759" s="194"/>
      <c r="L16759" s="195"/>
      <c r="M16759" s="196"/>
      <c r="N16759" s="197"/>
      <c r="O16759" s="197"/>
      <c r="P16759" s="231"/>
    </row>
    <row r="16760" spans="2:16">
      <c r="B16760" s="351"/>
      <c r="C16760" s="435"/>
      <c r="D16760" s="399"/>
      <c r="E16760" s="400"/>
      <c r="G16760" s="401"/>
      <c r="H16760" s="401"/>
      <c r="I16760" s="401"/>
      <c r="J16760" s="194"/>
      <c r="K16760" s="194"/>
      <c r="L16760" s="195"/>
      <c r="M16760" s="196"/>
      <c r="N16760" s="197"/>
      <c r="O16760" s="197"/>
      <c r="P16760" s="231"/>
    </row>
    <row r="16761" spans="2:16">
      <c r="B16761" s="351"/>
      <c r="C16761" s="435"/>
      <c r="D16761" s="399"/>
      <c r="E16761" s="400"/>
      <c r="G16761" s="401"/>
      <c r="H16761" s="401"/>
      <c r="I16761" s="401"/>
      <c r="J16761" s="194"/>
      <c r="K16761" s="194"/>
      <c r="L16761" s="195"/>
      <c r="M16761" s="196"/>
      <c r="N16761" s="197"/>
      <c r="O16761" s="197"/>
      <c r="P16761" s="231"/>
    </row>
    <row r="16762" spans="2:16">
      <c r="B16762" s="351"/>
      <c r="C16762" s="435"/>
      <c r="D16762" s="399"/>
      <c r="E16762" s="400"/>
      <c r="G16762" s="401"/>
      <c r="H16762" s="401"/>
      <c r="I16762" s="401"/>
      <c r="J16762" s="194"/>
      <c r="K16762" s="194"/>
      <c r="L16762" s="195"/>
      <c r="M16762" s="196"/>
      <c r="N16762" s="197"/>
      <c r="O16762" s="197"/>
      <c r="P16762" s="231"/>
    </row>
    <row r="16763" spans="2:16">
      <c r="B16763" s="351"/>
      <c r="C16763" s="435"/>
      <c r="D16763" s="399"/>
      <c r="E16763" s="400"/>
      <c r="G16763" s="401"/>
      <c r="H16763" s="401"/>
      <c r="I16763" s="401"/>
      <c r="J16763" s="194"/>
      <c r="K16763" s="194"/>
      <c r="L16763" s="195"/>
      <c r="M16763" s="196"/>
      <c r="N16763" s="197"/>
      <c r="O16763" s="197"/>
      <c r="P16763" s="231"/>
    </row>
    <row r="16764" spans="2:16">
      <c r="B16764" s="351"/>
      <c r="C16764" s="435"/>
      <c r="D16764" s="399"/>
      <c r="E16764" s="400"/>
      <c r="G16764" s="401"/>
      <c r="H16764" s="401"/>
      <c r="I16764" s="401"/>
      <c r="J16764" s="194"/>
      <c r="K16764" s="194"/>
      <c r="L16764" s="195"/>
      <c r="M16764" s="196"/>
      <c r="N16764" s="197"/>
      <c r="O16764" s="197"/>
      <c r="P16764" s="231"/>
    </row>
    <row r="16765" spans="2:16">
      <c r="B16765" s="351"/>
      <c r="C16765" s="435"/>
      <c r="D16765" s="399"/>
      <c r="E16765" s="400"/>
      <c r="G16765" s="401"/>
      <c r="H16765" s="401"/>
      <c r="I16765" s="401"/>
      <c r="J16765" s="194"/>
      <c r="K16765" s="194"/>
      <c r="L16765" s="195"/>
      <c r="M16765" s="196"/>
      <c r="N16765" s="197"/>
      <c r="O16765" s="197"/>
      <c r="P16765" s="231"/>
    </row>
    <row r="16766" spans="2:16">
      <c r="B16766" s="351"/>
      <c r="C16766" s="435"/>
      <c r="D16766" s="399"/>
      <c r="E16766" s="400"/>
      <c r="G16766" s="401"/>
      <c r="H16766" s="401"/>
      <c r="I16766" s="401"/>
      <c r="J16766" s="194"/>
      <c r="K16766" s="194"/>
      <c r="L16766" s="195"/>
      <c r="M16766" s="196"/>
      <c r="N16766" s="197"/>
      <c r="O16766" s="197"/>
      <c r="P16766" s="231"/>
    </row>
    <row r="16767" spans="2:16">
      <c r="B16767" s="351"/>
      <c r="C16767" s="435"/>
      <c r="D16767" s="399"/>
      <c r="E16767" s="400"/>
      <c r="G16767" s="401"/>
      <c r="H16767" s="401"/>
      <c r="I16767" s="401"/>
      <c r="J16767" s="194"/>
      <c r="K16767" s="194"/>
      <c r="L16767" s="195"/>
      <c r="M16767" s="196"/>
      <c r="N16767" s="197"/>
      <c r="O16767" s="197"/>
      <c r="P16767" s="231"/>
    </row>
    <row r="16768" spans="2:16">
      <c r="B16768" s="351"/>
      <c r="C16768" s="435"/>
      <c r="D16768" s="399"/>
      <c r="E16768" s="400"/>
      <c r="G16768" s="401"/>
      <c r="H16768" s="401"/>
      <c r="I16768" s="401"/>
      <c r="J16768" s="194"/>
      <c r="K16768" s="194"/>
      <c r="L16768" s="195"/>
      <c r="M16768" s="196"/>
      <c r="N16768" s="197"/>
      <c r="O16768" s="197"/>
      <c r="P16768" s="231"/>
    </row>
    <row r="16769" spans="2:16">
      <c r="B16769" s="351"/>
      <c r="C16769" s="435"/>
      <c r="D16769" s="399"/>
      <c r="E16769" s="400"/>
      <c r="G16769" s="401"/>
      <c r="H16769" s="401"/>
      <c r="I16769" s="401"/>
      <c r="J16769" s="194"/>
      <c r="K16769" s="194"/>
      <c r="L16769" s="195"/>
      <c r="M16769" s="196"/>
      <c r="N16769" s="197"/>
      <c r="O16769" s="197"/>
      <c r="P16769" s="231"/>
    </row>
    <row r="16770" spans="2:16">
      <c r="B16770" s="351"/>
      <c r="C16770" s="435"/>
      <c r="D16770" s="399"/>
      <c r="E16770" s="400"/>
      <c r="G16770" s="401"/>
      <c r="H16770" s="401"/>
      <c r="I16770" s="401"/>
      <c r="J16770" s="194"/>
      <c r="K16770" s="194"/>
      <c r="L16770" s="195"/>
      <c r="M16770" s="196"/>
      <c r="N16770" s="197"/>
      <c r="O16770" s="197"/>
      <c r="P16770" s="231"/>
    </row>
    <row r="16771" spans="2:16">
      <c r="B16771" s="351"/>
      <c r="C16771" s="435"/>
      <c r="D16771" s="399"/>
      <c r="E16771" s="400"/>
      <c r="G16771" s="401"/>
      <c r="H16771" s="401"/>
      <c r="I16771" s="401"/>
      <c r="J16771" s="194"/>
      <c r="K16771" s="194"/>
      <c r="L16771" s="195"/>
      <c r="M16771" s="196"/>
      <c r="N16771" s="197"/>
      <c r="O16771" s="197"/>
      <c r="P16771" s="231"/>
    </row>
    <row r="16772" spans="2:16">
      <c r="B16772" s="351"/>
      <c r="C16772" s="435"/>
      <c r="D16772" s="399"/>
      <c r="E16772" s="400"/>
      <c r="G16772" s="401"/>
      <c r="H16772" s="401"/>
      <c r="I16772" s="401"/>
      <c r="J16772" s="194"/>
      <c r="K16772" s="194"/>
      <c r="L16772" s="195"/>
      <c r="M16772" s="196"/>
      <c r="N16772" s="197"/>
      <c r="O16772" s="197"/>
      <c r="P16772" s="231"/>
    </row>
    <row r="16773" spans="2:16">
      <c r="B16773" s="351"/>
      <c r="C16773" s="435"/>
      <c r="D16773" s="399"/>
      <c r="E16773" s="400"/>
      <c r="G16773" s="401"/>
      <c r="H16773" s="401"/>
      <c r="I16773" s="401"/>
      <c r="J16773" s="194"/>
      <c r="K16773" s="194"/>
      <c r="L16773" s="195"/>
      <c r="M16773" s="196"/>
      <c r="N16773" s="197"/>
      <c r="O16773" s="197"/>
      <c r="P16773" s="231"/>
    </row>
    <row r="16774" spans="2:16">
      <c r="B16774" s="351"/>
      <c r="C16774" s="435"/>
      <c r="D16774" s="399"/>
      <c r="E16774" s="400"/>
      <c r="G16774" s="401"/>
      <c r="H16774" s="401"/>
      <c r="I16774" s="401"/>
      <c r="J16774" s="194"/>
      <c r="K16774" s="194"/>
      <c r="L16774" s="195"/>
      <c r="M16774" s="196"/>
      <c r="N16774" s="197"/>
      <c r="O16774" s="197"/>
      <c r="P16774" s="231"/>
    </row>
    <row r="16775" spans="2:16">
      <c r="B16775" s="351"/>
      <c r="C16775" s="435"/>
      <c r="D16775" s="399"/>
      <c r="E16775" s="400"/>
      <c r="G16775" s="401"/>
      <c r="H16775" s="401"/>
      <c r="I16775" s="401"/>
      <c r="J16775" s="194"/>
      <c r="K16775" s="194"/>
      <c r="L16775" s="195"/>
      <c r="M16775" s="196"/>
      <c r="N16775" s="197"/>
      <c r="O16775" s="197"/>
      <c r="P16775" s="231"/>
    </row>
    <row r="16776" spans="2:16">
      <c r="B16776" s="351"/>
      <c r="C16776" s="435"/>
      <c r="D16776" s="399"/>
      <c r="E16776" s="400"/>
      <c r="G16776" s="401"/>
      <c r="H16776" s="401"/>
      <c r="I16776" s="401"/>
      <c r="J16776" s="194"/>
      <c r="K16776" s="194"/>
      <c r="L16776" s="195"/>
      <c r="M16776" s="196"/>
      <c r="N16776" s="197"/>
      <c r="O16776" s="197"/>
      <c r="P16776" s="231"/>
    </row>
    <row r="16777" spans="2:16">
      <c r="B16777" s="351"/>
      <c r="C16777" s="435"/>
      <c r="D16777" s="399"/>
      <c r="E16777" s="400"/>
      <c r="G16777" s="401"/>
      <c r="H16777" s="401"/>
      <c r="I16777" s="401"/>
      <c r="J16777" s="194"/>
      <c r="K16777" s="194"/>
      <c r="L16777" s="195"/>
      <c r="M16777" s="196"/>
      <c r="N16777" s="197"/>
      <c r="O16777" s="197"/>
      <c r="P16777" s="231"/>
    </row>
    <row r="16778" spans="2:16">
      <c r="B16778" s="351"/>
      <c r="C16778" s="435"/>
      <c r="D16778" s="399"/>
      <c r="E16778" s="400"/>
      <c r="G16778" s="401"/>
      <c r="H16778" s="401"/>
      <c r="I16778" s="401"/>
      <c r="J16778" s="194"/>
      <c r="K16778" s="194"/>
      <c r="L16778" s="195"/>
      <c r="M16778" s="196"/>
      <c r="N16778" s="197"/>
      <c r="O16778" s="197"/>
      <c r="P16778" s="231"/>
    </row>
    <row r="16779" spans="2:16">
      <c r="B16779" s="351"/>
      <c r="C16779" s="435"/>
      <c r="D16779" s="399"/>
      <c r="E16779" s="400"/>
      <c r="G16779" s="401"/>
      <c r="H16779" s="401"/>
      <c r="I16779" s="401"/>
      <c r="J16779" s="194"/>
      <c r="K16779" s="194"/>
      <c r="L16779" s="195"/>
      <c r="M16779" s="196"/>
      <c r="N16779" s="197"/>
      <c r="O16779" s="197"/>
      <c r="P16779" s="231"/>
    </row>
    <row r="16780" spans="2:16">
      <c r="B16780" s="351"/>
      <c r="C16780" s="435"/>
      <c r="D16780" s="399"/>
      <c r="E16780" s="400"/>
      <c r="G16780" s="401"/>
      <c r="H16780" s="401"/>
      <c r="I16780" s="401"/>
      <c r="J16780" s="194"/>
      <c r="K16780" s="194"/>
      <c r="L16780" s="195"/>
      <c r="M16780" s="196"/>
      <c r="N16780" s="197"/>
      <c r="O16780" s="197"/>
      <c r="P16780" s="231"/>
    </row>
    <row r="16781" spans="2:16">
      <c r="B16781" s="351"/>
      <c r="C16781" s="435"/>
      <c r="D16781" s="399"/>
      <c r="E16781" s="400"/>
      <c r="G16781" s="401"/>
      <c r="H16781" s="401"/>
      <c r="I16781" s="401"/>
      <c r="J16781" s="194"/>
      <c r="K16781" s="194"/>
      <c r="L16781" s="195"/>
      <c r="M16781" s="196"/>
      <c r="N16781" s="197"/>
      <c r="O16781" s="197"/>
      <c r="P16781" s="231"/>
    </row>
    <row r="16782" spans="2:16">
      <c r="B16782" s="351"/>
      <c r="C16782" s="435"/>
      <c r="D16782" s="399"/>
      <c r="E16782" s="400"/>
      <c r="G16782" s="401"/>
      <c r="H16782" s="401"/>
      <c r="I16782" s="401"/>
      <c r="J16782" s="194"/>
      <c r="K16782" s="194"/>
      <c r="L16782" s="195"/>
      <c r="M16782" s="196"/>
      <c r="N16782" s="197"/>
      <c r="O16782" s="197"/>
      <c r="P16782" s="231"/>
    </row>
    <row r="16783" spans="2:16">
      <c r="B16783" s="351"/>
      <c r="C16783" s="435"/>
      <c r="D16783" s="399"/>
      <c r="E16783" s="400"/>
      <c r="G16783" s="401"/>
      <c r="H16783" s="401"/>
      <c r="I16783" s="401"/>
      <c r="J16783" s="194"/>
      <c r="K16783" s="194"/>
      <c r="L16783" s="195"/>
      <c r="M16783" s="196"/>
      <c r="N16783" s="197"/>
      <c r="O16783" s="197"/>
      <c r="P16783" s="231"/>
    </row>
    <row r="16784" spans="2:16">
      <c r="B16784" s="351"/>
      <c r="C16784" s="435"/>
      <c r="D16784" s="399"/>
      <c r="E16784" s="400"/>
      <c r="G16784" s="401"/>
      <c r="H16784" s="401"/>
      <c r="I16784" s="401"/>
      <c r="J16784" s="194"/>
      <c r="K16784" s="194"/>
      <c r="L16784" s="195"/>
      <c r="M16784" s="196"/>
      <c r="N16784" s="197"/>
      <c r="O16784" s="197"/>
      <c r="P16784" s="231"/>
    </row>
    <row r="16785" spans="2:16">
      <c r="B16785" s="351"/>
      <c r="C16785" s="435"/>
      <c r="D16785" s="399"/>
      <c r="E16785" s="400"/>
      <c r="G16785" s="401"/>
      <c r="H16785" s="401"/>
      <c r="I16785" s="401"/>
      <c r="J16785" s="194"/>
      <c r="K16785" s="194"/>
      <c r="L16785" s="195"/>
      <c r="M16785" s="196"/>
      <c r="N16785" s="197"/>
      <c r="O16785" s="197"/>
      <c r="P16785" s="231"/>
    </row>
    <row r="16786" spans="2:16">
      <c r="B16786" s="351"/>
      <c r="C16786" s="435"/>
      <c r="D16786" s="399"/>
      <c r="E16786" s="400"/>
      <c r="G16786" s="401"/>
      <c r="H16786" s="401"/>
      <c r="I16786" s="401"/>
      <c r="J16786" s="194"/>
      <c r="K16786" s="194"/>
      <c r="L16786" s="195"/>
      <c r="M16786" s="196"/>
      <c r="N16786" s="197"/>
      <c r="O16786" s="197"/>
      <c r="P16786" s="231"/>
    </row>
    <row r="16787" spans="2:16">
      <c r="B16787" s="351"/>
      <c r="C16787" s="435"/>
      <c r="D16787" s="399"/>
      <c r="E16787" s="400"/>
      <c r="G16787" s="401"/>
      <c r="H16787" s="401"/>
      <c r="I16787" s="401"/>
      <c r="J16787" s="194"/>
      <c r="K16787" s="194"/>
      <c r="L16787" s="195"/>
      <c r="M16787" s="196"/>
      <c r="N16787" s="197"/>
      <c r="O16787" s="197"/>
      <c r="P16787" s="231"/>
    </row>
    <row r="16788" spans="2:16">
      <c r="B16788" s="351"/>
      <c r="C16788" s="435"/>
      <c r="D16788" s="399"/>
      <c r="E16788" s="400"/>
      <c r="G16788" s="401"/>
      <c r="H16788" s="401"/>
      <c r="I16788" s="401"/>
      <c r="J16788" s="194"/>
      <c r="K16788" s="194"/>
      <c r="L16788" s="195"/>
      <c r="M16788" s="196"/>
      <c r="N16788" s="197"/>
      <c r="O16788" s="197"/>
      <c r="P16788" s="231"/>
    </row>
    <row r="16789" spans="2:16">
      <c r="B16789" s="351"/>
      <c r="C16789" s="435"/>
      <c r="D16789" s="399"/>
      <c r="E16789" s="400"/>
      <c r="G16789" s="401"/>
      <c r="H16789" s="401"/>
      <c r="I16789" s="401"/>
      <c r="J16789" s="194"/>
      <c r="K16789" s="194"/>
      <c r="L16789" s="195"/>
      <c r="M16789" s="196"/>
      <c r="N16789" s="197"/>
      <c r="O16789" s="197"/>
      <c r="P16789" s="231"/>
    </row>
    <row r="16790" spans="2:16">
      <c r="B16790" s="351"/>
      <c r="C16790" s="435"/>
      <c r="D16790" s="399"/>
      <c r="E16790" s="400"/>
      <c r="G16790" s="401"/>
      <c r="H16790" s="401"/>
      <c r="I16790" s="401"/>
      <c r="J16790" s="194"/>
      <c r="K16790" s="194"/>
      <c r="L16790" s="195"/>
      <c r="M16790" s="196"/>
      <c r="N16790" s="197"/>
      <c r="O16790" s="197"/>
      <c r="P16790" s="231"/>
    </row>
    <row r="16791" spans="2:16">
      <c r="B16791" s="351"/>
      <c r="C16791" s="435"/>
      <c r="D16791" s="399"/>
      <c r="E16791" s="400"/>
      <c r="G16791" s="401"/>
      <c r="H16791" s="401"/>
      <c r="I16791" s="401"/>
      <c r="J16791" s="194"/>
      <c r="K16791" s="194"/>
      <c r="L16791" s="195"/>
      <c r="M16791" s="196"/>
      <c r="N16791" s="197"/>
      <c r="O16791" s="197"/>
      <c r="P16791" s="231"/>
    </row>
    <row r="16792" spans="2:16">
      <c r="B16792" s="351"/>
      <c r="C16792" s="435"/>
      <c r="D16792" s="399"/>
      <c r="E16792" s="400"/>
      <c r="G16792" s="401"/>
      <c r="H16792" s="401"/>
      <c r="I16792" s="401"/>
      <c r="J16792" s="194"/>
      <c r="K16792" s="194"/>
      <c r="L16792" s="195"/>
      <c r="M16792" s="196"/>
      <c r="N16792" s="197"/>
      <c r="O16792" s="197"/>
      <c r="P16792" s="231"/>
    </row>
    <row r="16793" spans="2:16">
      <c r="B16793" s="351"/>
      <c r="C16793" s="435"/>
      <c r="D16793" s="399"/>
      <c r="E16793" s="400"/>
      <c r="G16793" s="401"/>
      <c r="H16793" s="401"/>
      <c r="I16793" s="401"/>
      <c r="J16793" s="194"/>
      <c r="K16793" s="194"/>
      <c r="L16793" s="195"/>
      <c r="M16793" s="196"/>
      <c r="N16793" s="197"/>
      <c r="O16793" s="197"/>
      <c r="P16793" s="231"/>
    </row>
    <row r="16794" spans="2:16">
      <c r="B16794" s="351"/>
      <c r="C16794" s="435"/>
      <c r="D16794" s="399"/>
      <c r="E16794" s="400"/>
      <c r="G16794" s="401"/>
      <c r="H16794" s="401"/>
      <c r="I16794" s="401"/>
      <c r="J16794" s="194"/>
      <c r="K16794" s="194"/>
      <c r="L16794" s="195"/>
      <c r="M16794" s="196"/>
      <c r="N16794" s="197"/>
      <c r="O16794" s="197"/>
      <c r="P16794" s="231"/>
    </row>
    <row r="16795" spans="2:16">
      <c r="B16795" s="351"/>
      <c r="C16795" s="435"/>
      <c r="D16795" s="399"/>
      <c r="E16795" s="400"/>
      <c r="G16795" s="401"/>
      <c r="H16795" s="401"/>
      <c r="I16795" s="401"/>
      <c r="J16795" s="194"/>
      <c r="K16795" s="194"/>
      <c r="L16795" s="195"/>
      <c r="M16795" s="196"/>
      <c r="N16795" s="197"/>
      <c r="O16795" s="197"/>
      <c r="P16795" s="231"/>
    </row>
    <row r="16796" spans="2:16">
      <c r="B16796" s="351"/>
      <c r="C16796" s="435"/>
      <c r="D16796" s="399"/>
      <c r="E16796" s="400"/>
      <c r="G16796" s="401"/>
      <c r="H16796" s="401"/>
      <c r="I16796" s="401"/>
      <c r="J16796" s="194"/>
      <c r="K16796" s="194"/>
      <c r="L16796" s="195"/>
      <c r="M16796" s="196"/>
      <c r="N16796" s="197"/>
      <c r="O16796" s="197"/>
      <c r="P16796" s="231"/>
    </row>
    <row r="16797" spans="2:16">
      <c r="B16797" s="351"/>
      <c r="C16797" s="435"/>
      <c r="D16797" s="399"/>
      <c r="E16797" s="400"/>
      <c r="G16797" s="401"/>
      <c r="H16797" s="401"/>
      <c r="I16797" s="401"/>
      <c r="J16797" s="194"/>
      <c r="K16797" s="194"/>
      <c r="L16797" s="195"/>
      <c r="M16797" s="196"/>
      <c r="N16797" s="197"/>
      <c r="O16797" s="197"/>
      <c r="P16797" s="231"/>
    </row>
    <row r="16798" spans="2:16">
      <c r="B16798" s="351"/>
      <c r="C16798" s="435"/>
      <c r="D16798" s="399"/>
      <c r="E16798" s="400"/>
      <c r="G16798" s="401"/>
      <c r="H16798" s="401"/>
      <c r="I16798" s="401"/>
      <c r="J16798" s="194"/>
      <c r="K16798" s="194"/>
      <c r="L16798" s="195"/>
      <c r="M16798" s="196"/>
      <c r="N16798" s="197"/>
      <c r="O16798" s="197"/>
      <c r="P16798" s="231"/>
    </row>
    <row r="16799" spans="2:16">
      <c r="B16799" s="351"/>
      <c r="C16799" s="435"/>
      <c r="D16799" s="399"/>
      <c r="E16799" s="400"/>
      <c r="G16799" s="401"/>
      <c r="H16799" s="401"/>
      <c r="I16799" s="401"/>
      <c r="J16799" s="194"/>
      <c r="K16799" s="194"/>
      <c r="L16799" s="195"/>
      <c r="M16799" s="196"/>
      <c r="N16799" s="197"/>
      <c r="O16799" s="197"/>
      <c r="P16799" s="231"/>
    </row>
    <row r="16800" spans="2:16">
      <c r="B16800" s="351"/>
      <c r="C16800" s="435"/>
      <c r="D16800" s="399"/>
      <c r="E16800" s="400"/>
      <c r="G16800" s="401"/>
      <c r="H16800" s="401"/>
      <c r="I16800" s="401"/>
      <c r="J16800" s="194"/>
      <c r="K16800" s="194"/>
      <c r="L16800" s="195"/>
      <c r="M16800" s="196"/>
      <c r="N16800" s="197"/>
      <c r="O16800" s="197"/>
      <c r="P16800" s="231"/>
    </row>
    <row r="16801" spans="2:16">
      <c r="B16801" s="351"/>
      <c r="C16801" s="435"/>
      <c r="D16801" s="399"/>
      <c r="E16801" s="400"/>
      <c r="G16801" s="401"/>
      <c r="H16801" s="401"/>
      <c r="I16801" s="401"/>
      <c r="J16801" s="194"/>
      <c r="K16801" s="194"/>
      <c r="L16801" s="195"/>
      <c r="M16801" s="196"/>
      <c r="N16801" s="197"/>
      <c r="O16801" s="197"/>
      <c r="P16801" s="231"/>
    </row>
    <row r="16802" spans="2:16">
      <c r="B16802" s="351"/>
      <c r="C16802" s="435"/>
      <c r="D16802" s="399"/>
      <c r="E16802" s="400"/>
      <c r="G16802" s="401"/>
      <c r="H16802" s="401"/>
      <c r="I16802" s="401"/>
      <c r="J16802" s="194"/>
      <c r="K16802" s="194"/>
      <c r="L16802" s="195"/>
      <c r="M16802" s="196"/>
      <c r="N16802" s="197"/>
      <c r="O16802" s="197"/>
      <c r="P16802" s="231"/>
    </row>
    <row r="16803" spans="2:16">
      <c r="B16803" s="351"/>
      <c r="C16803" s="435"/>
      <c r="D16803" s="399"/>
      <c r="E16803" s="400"/>
      <c r="G16803" s="401"/>
      <c r="H16803" s="401"/>
      <c r="I16803" s="401"/>
      <c r="J16803" s="194"/>
      <c r="K16803" s="194"/>
      <c r="L16803" s="195"/>
      <c r="M16803" s="196"/>
      <c r="N16803" s="197"/>
      <c r="O16803" s="197"/>
      <c r="P16803" s="231"/>
    </row>
    <row r="16804" spans="2:16">
      <c r="B16804" s="351"/>
      <c r="C16804" s="435"/>
      <c r="D16804" s="399"/>
      <c r="E16804" s="400"/>
      <c r="G16804" s="401"/>
      <c r="H16804" s="401"/>
      <c r="I16804" s="401"/>
      <c r="J16804" s="194"/>
      <c r="K16804" s="194"/>
      <c r="L16804" s="195"/>
      <c r="M16804" s="196"/>
      <c r="N16804" s="197"/>
      <c r="O16804" s="197"/>
      <c r="P16804" s="231"/>
    </row>
    <row r="16805" spans="2:16">
      <c r="B16805" s="351"/>
      <c r="C16805" s="435"/>
      <c r="D16805" s="399"/>
      <c r="E16805" s="400"/>
      <c r="G16805" s="401"/>
      <c r="H16805" s="401"/>
      <c r="I16805" s="401"/>
      <c r="J16805" s="194"/>
      <c r="K16805" s="194"/>
      <c r="L16805" s="195"/>
      <c r="M16805" s="196"/>
      <c r="N16805" s="197"/>
      <c r="O16805" s="197"/>
      <c r="P16805" s="231"/>
    </row>
    <row r="16806" spans="2:16">
      <c r="B16806" s="351"/>
      <c r="C16806" s="435"/>
      <c r="D16806" s="399"/>
      <c r="E16806" s="400"/>
      <c r="G16806" s="401"/>
      <c r="H16806" s="401"/>
      <c r="I16806" s="401"/>
      <c r="J16806" s="194"/>
      <c r="K16806" s="194"/>
      <c r="L16806" s="195"/>
      <c r="M16806" s="196"/>
      <c r="N16806" s="197"/>
      <c r="O16806" s="197"/>
      <c r="P16806" s="231"/>
    </row>
    <row r="16807" spans="2:16">
      <c r="B16807" s="351"/>
      <c r="C16807" s="435"/>
      <c r="D16807" s="399"/>
      <c r="E16807" s="400"/>
      <c r="G16807" s="401"/>
      <c r="H16807" s="401"/>
      <c r="I16807" s="401"/>
      <c r="J16807" s="194"/>
      <c r="K16807" s="194"/>
      <c r="L16807" s="195"/>
      <c r="M16807" s="196"/>
      <c r="N16807" s="197"/>
      <c r="O16807" s="197"/>
      <c r="P16807" s="231"/>
    </row>
    <row r="16808" spans="2:16">
      <c r="B16808" s="351"/>
      <c r="C16808" s="435"/>
      <c r="D16808" s="399"/>
      <c r="E16808" s="400"/>
      <c r="G16808" s="401"/>
      <c r="H16808" s="401"/>
      <c r="I16808" s="401"/>
      <c r="J16808" s="194"/>
      <c r="K16808" s="194"/>
      <c r="L16808" s="195"/>
      <c r="M16808" s="196"/>
      <c r="N16808" s="197"/>
      <c r="O16808" s="197"/>
      <c r="P16808" s="231"/>
    </row>
    <row r="16809" spans="2:16">
      <c r="B16809" s="351"/>
      <c r="C16809" s="435"/>
      <c r="D16809" s="399"/>
      <c r="E16809" s="400"/>
      <c r="G16809" s="401"/>
      <c r="H16809" s="401"/>
      <c r="I16809" s="401"/>
      <c r="J16809" s="194"/>
      <c r="K16809" s="194"/>
      <c r="L16809" s="195"/>
      <c r="M16809" s="196"/>
      <c r="N16809" s="197"/>
      <c r="O16809" s="197"/>
      <c r="P16809" s="231"/>
    </row>
    <row r="16810" spans="2:16">
      <c r="B16810" s="351"/>
      <c r="C16810" s="435"/>
      <c r="D16810" s="399"/>
      <c r="E16810" s="400"/>
      <c r="G16810" s="401"/>
      <c r="H16810" s="401"/>
      <c r="I16810" s="401"/>
      <c r="J16810" s="194"/>
      <c r="K16810" s="194"/>
      <c r="L16810" s="195"/>
      <c r="M16810" s="196"/>
      <c r="N16810" s="197"/>
      <c r="O16810" s="197"/>
      <c r="P16810" s="231"/>
    </row>
    <row r="16811" spans="2:16">
      <c r="B16811" s="351"/>
      <c r="C16811" s="435"/>
      <c r="D16811" s="399"/>
      <c r="E16811" s="400"/>
      <c r="G16811" s="401"/>
      <c r="H16811" s="401"/>
      <c r="I16811" s="401"/>
      <c r="J16811" s="194"/>
      <c r="K16811" s="194"/>
      <c r="L16811" s="195"/>
      <c r="M16811" s="196"/>
      <c r="N16811" s="197"/>
      <c r="O16811" s="197"/>
      <c r="P16811" s="231"/>
    </row>
    <row r="16812" spans="2:16">
      <c r="B16812" s="351"/>
      <c r="C16812" s="435"/>
      <c r="D16812" s="399"/>
      <c r="E16812" s="400"/>
      <c r="G16812" s="401"/>
      <c r="H16812" s="401"/>
      <c r="I16812" s="401"/>
      <c r="J16812" s="194"/>
      <c r="K16812" s="194"/>
      <c r="L16812" s="195"/>
      <c r="M16812" s="196"/>
      <c r="N16812" s="197"/>
      <c r="O16812" s="197"/>
      <c r="P16812" s="231"/>
    </row>
    <row r="16813" spans="2:16">
      <c r="B16813" s="351"/>
      <c r="C16813" s="435"/>
      <c r="D16813" s="399"/>
      <c r="E16813" s="400"/>
      <c r="G16813" s="401"/>
      <c r="H16813" s="401"/>
      <c r="I16813" s="401"/>
      <c r="J16813" s="194"/>
      <c r="K16813" s="194"/>
      <c r="L16813" s="195"/>
      <c r="M16813" s="196"/>
      <c r="N16813" s="197"/>
      <c r="O16813" s="197"/>
      <c r="P16813" s="231"/>
    </row>
    <row r="16814" spans="2:16">
      <c r="B16814" s="351"/>
      <c r="C16814" s="435"/>
      <c r="D16814" s="399"/>
      <c r="E16814" s="400"/>
      <c r="G16814" s="401"/>
      <c r="H16814" s="401"/>
      <c r="I16814" s="401"/>
      <c r="J16814" s="194"/>
      <c r="K16814" s="194"/>
      <c r="L16814" s="195"/>
      <c r="M16814" s="196"/>
      <c r="N16814" s="197"/>
      <c r="O16814" s="197"/>
      <c r="P16814" s="231"/>
    </row>
    <row r="16815" spans="2:16">
      <c r="B16815" s="351"/>
      <c r="C16815" s="435"/>
      <c r="D16815" s="399"/>
      <c r="E16815" s="400"/>
      <c r="G16815" s="401"/>
      <c r="H16815" s="401"/>
      <c r="I16815" s="401"/>
      <c r="J16815" s="194"/>
      <c r="K16815" s="194"/>
      <c r="L16815" s="195"/>
      <c r="M16815" s="196"/>
      <c r="N16815" s="197"/>
      <c r="O16815" s="197"/>
      <c r="P16815" s="231"/>
    </row>
    <row r="16816" spans="2:16">
      <c r="B16816" s="351"/>
      <c r="C16816" s="435"/>
      <c r="D16816" s="399"/>
      <c r="E16816" s="400"/>
      <c r="G16816" s="401"/>
      <c r="H16816" s="401"/>
      <c r="I16816" s="401"/>
      <c r="J16816" s="194"/>
      <c r="K16816" s="194"/>
      <c r="L16816" s="195"/>
      <c r="M16816" s="196"/>
      <c r="N16816" s="197"/>
      <c r="O16816" s="197"/>
      <c r="P16816" s="231"/>
    </row>
    <row r="16817" spans="2:16">
      <c r="B16817" s="351"/>
      <c r="C16817" s="435"/>
      <c r="D16817" s="399"/>
      <c r="E16817" s="400"/>
      <c r="G16817" s="401"/>
      <c r="H16817" s="401"/>
      <c r="I16817" s="401"/>
      <c r="J16817" s="194"/>
      <c r="K16817" s="194"/>
      <c r="L16817" s="195"/>
      <c r="M16817" s="196"/>
      <c r="N16817" s="197"/>
      <c r="O16817" s="197"/>
      <c r="P16817" s="231"/>
    </row>
    <row r="16818" spans="2:16">
      <c r="B16818" s="351"/>
      <c r="C16818" s="435"/>
      <c r="D16818" s="399"/>
      <c r="E16818" s="400"/>
      <c r="G16818" s="401"/>
      <c r="H16818" s="401"/>
      <c r="I16818" s="401"/>
      <c r="J16818" s="194"/>
      <c r="K16818" s="194"/>
      <c r="L16818" s="195"/>
      <c r="M16818" s="196"/>
      <c r="N16818" s="197"/>
      <c r="O16818" s="197"/>
      <c r="P16818" s="231"/>
    </row>
    <row r="16819" spans="2:16">
      <c r="B16819" s="351"/>
      <c r="C16819" s="435"/>
      <c r="D16819" s="399"/>
      <c r="E16819" s="400"/>
      <c r="G16819" s="401"/>
      <c r="H16819" s="401"/>
      <c r="I16819" s="401"/>
      <c r="J16819" s="194"/>
      <c r="K16819" s="194"/>
      <c r="L16819" s="195"/>
      <c r="M16819" s="196"/>
      <c r="N16819" s="197"/>
      <c r="O16819" s="197"/>
      <c r="P16819" s="231"/>
    </row>
    <row r="16820" spans="2:16">
      <c r="B16820" s="351"/>
      <c r="C16820" s="435"/>
      <c r="D16820" s="399"/>
      <c r="E16820" s="400"/>
      <c r="G16820" s="401"/>
      <c r="H16820" s="401"/>
      <c r="I16820" s="401"/>
      <c r="J16820" s="194"/>
      <c r="K16820" s="194"/>
      <c r="L16820" s="195"/>
      <c r="M16820" s="196"/>
      <c r="N16820" s="197"/>
      <c r="O16820" s="197"/>
      <c r="P16820" s="231"/>
    </row>
    <row r="16821" spans="2:16">
      <c r="B16821" s="402"/>
      <c r="C16821" s="436"/>
      <c r="D16821" s="404"/>
      <c r="E16821" s="405"/>
      <c r="G16821" s="406"/>
      <c r="H16821" s="406"/>
      <c r="I16821" s="406"/>
      <c r="J16821" s="194"/>
      <c r="K16821" s="194"/>
      <c r="L16821" s="195"/>
      <c r="M16821" s="196"/>
      <c r="N16821" s="197"/>
      <c r="O16821" s="197"/>
      <c r="P16821" s="221"/>
    </row>
    <row r="16822" spans="2:16">
      <c r="B16822" s="351"/>
      <c r="C16822" s="435"/>
      <c r="D16822" s="399"/>
      <c r="E16822" s="400"/>
      <c r="G16822" s="401"/>
      <c r="H16822" s="401"/>
      <c r="I16822" s="401"/>
      <c r="J16822" s="194"/>
      <c r="K16822" s="194"/>
      <c r="L16822" s="195"/>
      <c r="M16822" s="196"/>
      <c r="N16822" s="197"/>
      <c r="O16822" s="197"/>
      <c r="P16822" s="231"/>
    </row>
    <row r="16823" spans="2:16">
      <c r="B16823" s="351"/>
      <c r="C16823" s="435"/>
      <c r="D16823" s="399"/>
      <c r="E16823" s="400"/>
      <c r="G16823" s="401"/>
      <c r="H16823" s="401"/>
      <c r="I16823" s="401"/>
      <c r="J16823" s="194"/>
      <c r="K16823" s="194"/>
      <c r="L16823" s="195"/>
      <c r="M16823" s="196"/>
      <c r="N16823" s="197"/>
      <c r="O16823" s="197"/>
      <c r="P16823" s="231"/>
    </row>
    <row r="16824" spans="2:16">
      <c r="B16824" s="351"/>
      <c r="C16824" s="435"/>
      <c r="D16824" s="399"/>
      <c r="E16824" s="400"/>
      <c r="G16824" s="401"/>
      <c r="H16824" s="401"/>
      <c r="I16824" s="401"/>
      <c r="J16824" s="194"/>
      <c r="K16824" s="194"/>
      <c r="L16824" s="195"/>
      <c r="M16824" s="196"/>
      <c r="N16824" s="197"/>
      <c r="O16824" s="197"/>
      <c r="P16824" s="231"/>
    </row>
    <row r="16825" spans="2:16">
      <c r="B16825" s="351"/>
      <c r="C16825" s="435"/>
      <c r="D16825" s="399"/>
      <c r="E16825" s="400"/>
      <c r="G16825" s="401"/>
      <c r="H16825" s="401"/>
      <c r="I16825" s="401"/>
      <c r="J16825" s="194"/>
      <c r="K16825" s="194"/>
      <c r="L16825" s="195"/>
      <c r="M16825" s="196"/>
      <c r="N16825" s="197"/>
      <c r="O16825" s="197"/>
      <c r="P16825" s="231"/>
    </row>
    <row r="16826" spans="2:16">
      <c r="B16826" s="351"/>
      <c r="C16826" s="435"/>
      <c r="D16826" s="399"/>
      <c r="E16826" s="400"/>
      <c r="G16826" s="401"/>
      <c r="H16826" s="401"/>
      <c r="I16826" s="401"/>
      <c r="J16826" s="194"/>
      <c r="K16826" s="194"/>
      <c r="L16826" s="195"/>
      <c r="M16826" s="196"/>
      <c r="N16826" s="197"/>
      <c r="O16826" s="197"/>
      <c r="P16826" s="231"/>
    </row>
    <row r="16827" spans="2:16">
      <c r="B16827" s="351"/>
      <c r="C16827" s="435"/>
      <c r="D16827" s="399"/>
      <c r="E16827" s="400"/>
      <c r="G16827" s="401"/>
      <c r="H16827" s="401"/>
      <c r="I16827" s="401"/>
      <c r="J16827" s="194"/>
      <c r="K16827" s="194"/>
      <c r="L16827" s="195"/>
      <c r="M16827" s="196"/>
      <c r="N16827" s="197"/>
      <c r="O16827" s="197"/>
      <c r="P16827" s="231"/>
    </row>
    <row r="16828" spans="2:16">
      <c r="B16828" s="351"/>
      <c r="C16828" s="435"/>
      <c r="D16828" s="399"/>
      <c r="E16828" s="400"/>
      <c r="G16828" s="401"/>
      <c r="H16828" s="401"/>
      <c r="I16828" s="401"/>
      <c r="J16828" s="194"/>
      <c r="K16828" s="194"/>
      <c r="L16828" s="195"/>
      <c r="M16828" s="196"/>
      <c r="N16828" s="197"/>
      <c r="O16828" s="197"/>
      <c r="P16828" s="231"/>
    </row>
    <row r="16829" spans="2:16">
      <c r="B16829" s="351"/>
      <c r="C16829" s="435"/>
      <c r="D16829" s="399"/>
      <c r="E16829" s="400"/>
      <c r="G16829" s="401"/>
      <c r="H16829" s="401"/>
      <c r="I16829" s="401"/>
      <c r="J16829" s="194"/>
      <c r="K16829" s="194"/>
      <c r="L16829" s="195"/>
      <c r="M16829" s="196"/>
      <c r="N16829" s="197"/>
      <c r="O16829" s="197"/>
      <c r="P16829" s="231"/>
    </row>
    <row r="16830" spans="2:16">
      <c r="B16830" s="351"/>
      <c r="C16830" s="435"/>
      <c r="D16830" s="399"/>
      <c r="E16830" s="400"/>
      <c r="G16830" s="401"/>
      <c r="H16830" s="401"/>
      <c r="I16830" s="401"/>
      <c r="J16830" s="194"/>
      <c r="K16830" s="194"/>
      <c r="L16830" s="195"/>
      <c r="M16830" s="196"/>
      <c r="N16830" s="197"/>
      <c r="O16830" s="197"/>
      <c r="P16830" s="231"/>
    </row>
    <row r="16831" spans="2:16">
      <c r="B16831" s="351"/>
      <c r="C16831" s="435"/>
      <c r="D16831" s="399"/>
      <c r="E16831" s="400"/>
      <c r="G16831" s="401"/>
      <c r="H16831" s="401"/>
      <c r="I16831" s="401"/>
      <c r="J16831" s="194"/>
      <c r="K16831" s="194"/>
      <c r="L16831" s="195"/>
      <c r="M16831" s="196"/>
      <c r="N16831" s="197"/>
      <c r="O16831" s="197"/>
      <c r="P16831" s="231"/>
    </row>
    <row r="16832" spans="2:16">
      <c r="B16832" s="351"/>
      <c r="C16832" s="435"/>
      <c r="D16832" s="399"/>
      <c r="E16832" s="400"/>
      <c r="G16832" s="401"/>
      <c r="H16832" s="401"/>
      <c r="I16832" s="401"/>
      <c r="J16832" s="194"/>
      <c r="K16832" s="194"/>
      <c r="L16832" s="195"/>
      <c r="M16832" s="196"/>
      <c r="N16832" s="197"/>
      <c r="O16832" s="197"/>
      <c r="P16832" s="231"/>
    </row>
    <row r="16833" spans="2:16">
      <c r="B16833" s="351"/>
      <c r="C16833" s="435"/>
      <c r="D16833" s="399"/>
      <c r="E16833" s="400"/>
      <c r="G16833" s="401"/>
      <c r="H16833" s="401"/>
      <c r="I16833" s="401"/>
      <c r="J16833" s="194"/>
      <c r="K16833" s="194"/>
      <c r="L16833" s="195"/>
      <c r="M16833" s="196"/>
      <c r="N16833" s="197"/>
      <c r="O16833" s="197"/>
      <c r="P16833" s="231"/>
    </row>
    <row r="16834" spans="2:16">
      <c r="B16834" s="351"/>
      <c r="C16834" s="435"/>
      <c r="D16834" s="399"/>
      <c r="E16834" s="400"/>
      <c r="G16834" s="401"/>
      <c r="H16834" s="401"/>
      <c r="I16834" s="401"/>
      <c r="J16834" s="194"/>
      <c r="K16834" s="194"/>
      <c r="L16834" s="195"/>
      <c r="M16834" s="196"/>
      <c r="N16834" s="197"/>
      <c r="O16834" s="197"/>
      <c r="P16834" s="231"/>
    </row>
    <row r="16835" spans="2:16">
      <c r="B16835" s="351"/>
      <c r="C16835" s="435"/>
      <c r="D16835" s="399"/>
      <c r="E16835" s="400"/>
      <c r="G16835" s="401"/>
      <c r="H16835" s="401"/>
      <c r="I16835" s="401"/>
      <c r="J16835" s="194"/>
      <c r="K16835" s="194"/>
      <c r="L16835" s="195"/>
      <c r="M16835" s="196"/>
      <c r="N16835" s="197"/>
      <c r="O16835" s="197"/>
      <c r="P16835" s="231"/>
    </row>
    <row r="16836" spans="2:16">
      <c r="B16836" s="351"/>
      <c r="C16836" s="435"/>
      <c r="D16836" s="399"/>
      <c r="E16836" s="400"/>
      <c r="G16836" s="401"/>
      <c r="H16836" s="401"/>
      <c r="I16836" s="401"/>
      <c r="J16836" s="194"/>
      <c r="K16836" s="194"/>
      <c r="L16836" s="195"/>
      <c r="M16836" s="196"/>
      <c r="N16836" s="197"/>
      <c r="O16836" s="197"/>
      <c r="P16836" s="231"/>
    </row>
    <row r="16837" spans="2:16">
      <c r="B16837" s="351"/>
      <c r="C16837" s="435"/>
      <c r="D16837" s="399"/>
      <c r="E16837" s="400"/>
      <c r="G16837" s="401"/>
      <c r="H16837" s="401"/>
      <c r="I16837" s="401"/>
      <c r="J16837" s="194"/>
      <c r="K16837" s="194"/>
      <c r="L16837" s="195"/>
      <c r="M16837" s="196"/>
      <c r="N16837" s="197"/>
      <c r="O16837" s="197"/>
      <c r="P16837" s="231"/>
    </row>
    <row r="16838" spans="2:16">
      <c r="B16838" s="351"/>
      <c r="C16838" s="435"/>
      <c r="D16838" s="399"/>
      <c r="E16838" s="400"/>
      <c r="G16838" s="401"/>
      <c r="H16838" s="401"/>
      <c r="I16838" s="401"/>
      <c r="J16838" s="194"/>
      <c r="K16838" s="194"/>
      <c r="L16838" s="195"/>
      <c r="M16838" s="196"/>
      <c r="N16838" s="197"/>
      <c r="O16838" s="197"/>
      <c r="P16838" s="231"/>
    </row>
    <row r="16839" spans="2:16">
      <c r="B16839" s="351"/>
      <c r="C16839" s="435"/>
      <c r="D16839" s="399"/>
      <c r="E16839" s="400"/>
      <c r="G16839" s="401"/>
      <c r="H16839" s="401"/>
      <c r="I16839" s="401"/>
      <c r="J16839" s="194"/>
      <c r="K16839" s="194"/>
      <c r="L16839" s="195"/>
      <c r="M16839" s="196"/>
      <c r="N16839" s="197"/>
      <c r="O16839" s="197"/>
      <c r="P16839" s="231"/>
    </row>
    <row r="16840" spans="2:16">
      <c r="B16840" s="351"/>
      <c r="C16840" s="435"/>
      <c r="D16840" s="399"/>
      <c r="E16840" s="400"/>
      <c r="G16840" s="401"/>
      <c r="H16840" s="401"/>
      <c r="I16840" s="401"/>
      <c r="J16840" s="194"/>
      <c r="K16840" s="194"/>
      <c r="L16840" s="195"/>
      <c r="M16840" s="196"/>
      <c r="N16840" s="197"/>
      <c r="O16840" s="197"/>
      <c r="P16840" s="231"/>
    </row>
    <row r="16841" spans="2:16">
      <c r="B16841" s="351"/>
      <c r="C16841" s="435"/>
      <c r="D16841" s="399"/>
      <c r="E16841" s="400"/>
      <c r="G16841" s="401"/>
      <c r="H16841" s="401"/>
      <c r="I16841" s="401"/>
      <c r="J16841" s="194"/>
      <c r="K16841" s="194"/>
      <c r="L16841" s="195"/>
      <c r="M16841" s="196"/>
      <c r="N16841" s="197"/>
      <c r="O16841" s="197"/>
      <c r="P16841" s="231"/>
    </row>
    <row r="16842" spans="2:16">
      <c r="B16842" s="351"/>
      <c r="C16842" s="435"/>
      <c r="D16842" s="399"/>
      <c r="E16842" s="400"/>
      <c r="G16842" s="401"/>
      <c r="H16842" s="401"/>
      <c r="I16842" s="401"/>
      <c r="J16842" s="194"/>
      <c r="K16842" s="194"/>
      <c r="L16842" s="195"/>
      <c r="M16842" s="196"/>
      <c r="N16842" s="197"/>
      <c r="O16842" s="197"/>
      <c r="P16842" s="231"/>
    </row>
    <row r="16843" spans="2:16">
      <c r="B16843" s="351"/>
      <c r="C16843" s="435"/>
      <c r="D16843" s="399"/>
      <c r="E16843" s="400"/>
      <c r="G16843" s="401"/>
      <c r="H16843" s="401"/>
      <c r="I16843" s="401"/>
      <c r="J16843" s="194"/>
      <c r="K16843" s="194"/>
      <c r="L16843" s="195"/>
      <c r="M16843" s="196"/>
      <c r="N16843" s="197"/>
      <c r="O16843" s="197"/>
      <c r="P16843" s="231"/>
    </row>
    <row r="16844" spans="2:16">
      <c r="B16844" s="351"/>
      <c r="C16844" s="435"/>
      <c r="D16844" s="399"/>
      <c r="E16844" s="400"/>
      <c r="G16844" s="401"/>
      <c r="H16844" s="401"/>
      <c r="I16844" s="401"/>
      <c r="J16844" s="194"/>
      <c r="K16844" s="194"/>
      <c r="L16844" s="195"/>
      <c r="M16844" s="196"/>
      <c r="N16844" s="197"/>
      <c r="O16844" s="197"/>
      <c r="P16844" s="231"/>
    </row>
    <row r="16845" spans="2:16">
      <c r="B16845" s="351"/>
      <c r="C16845" s="435"/>
      <c r="D16845" s="399"/>
      <c r="E16845" s="400"/>
      <c r="G16845" s="401"/>
      <c r="H16845" s="401"/>
      <c r="I16845" s="401"/>
      <c r="J16845" s="194"/>
      <c r="K16845" s="194"/>
      <c r="L16845" s="195"/>
      <c r="M16845" s="196"/>
      <c r="N16845" s="197"/>
      <c r="O16845" s="197"/>
      <c r="P16845" s="231"/>
    </row>
    <row r="16846" spans="2:16">
      <c r="B16846" s="351"/>
      <c r="C16846" s="435"/>
      <c r="D16846" s="399"/>
      <c r="E16846" s="400"/>
      <c r="G16846" s="401"/>
      <c r="H16846" s="401"/>
      <c r="I16846" s="401"/>
      <c r="J16846" s="194"/>
      <c r="K16846" s="194"/>
      <c r="L16846" s="195"/>
      <c r="M16846" s="196"/>
      <c r="N16846" s="197"/>
      <c r="O16846" s="197"/>
      <c r="P16846" s="231"/>
    </row>
    <row r="16847" spans="2:16">
      <c r="B16847" s="351"/>
      <c r="C16847" s="435"/>
      <c r="D16847" s="399"/>
      <c r="E16847" s="400"/>
      <c r="G16847" s="401"/>
      <c r="H16847" s="401"/>
      <c r="I16847" s="401"/>
      <c r="J16847" s="194"/>
      <c r="K16847" s="194"/>
      <c r="L16847" s="195"/>
      <c r="M16847" s="196"/>
      <c r="N16847" s="197"/>
      <c r="O16847" s="197"/>
      <c r="P16847" s="231"/>
    </row>
    <row r="16848" spans="2:16">
      <c r="B16848" s="351"/>
      <c r="C16848" s="435"/>
      <c r="D16848" s="399"/>
      <c r="E16848" s="400"/>
      <c r="G16848" s="401"/>
      <c r="H16848" s="401"/>
      <c r="I16848" s="401"/>
      <c r="J16848" s="194"/>
      <c r="K16848" s="194"/>
      <c r="L16848" s="195"/>
      <c r="M16848" s="196"/>
      <c r="N16848" s="197"/>
      <c r="O16848" s="197"/>
      <c r="P16848" s="231"/>
    </row>
    <row r="16849" spans="2:16">
      <c r="B16849" s="351"/>
      <c r="C16849" s="435"/>
      <c r="D16849" s="399"/>
      <c r="E16849" s="400"/>
      <c r="G16849" s="401"/>
      <c r="H16849" s="401"/>
      <c r="I16849" s="401"/>
      <c r="J16849" s="194"/>
      <c r="K16849" s="194"/>
      <c r="L16849" s="195"/>
      <c r="M16849" s="196"/>
      <c r="N16849" s="197"/>
      <c r="O16849" s="197"/>
      <c r="P16849" s="231"/>
    </row>
    <row r="16850" spans="2:16">
      <c r="B16850" s="351"/>
      <c r="C16850" s="435"/>
      <c r="D16850" s="399"/>
      <c r="E16850" s="400"/>
      <c r="G16850" s="401"/>
      <c r="H16850" s="401"/>
      <c r="I16850" s="401"/>
      <c r="J16850" s="194"/>
      <c r="K16850" s="194"/>
      <c r="L16850" s="195"/>
      <c r="M16850" s="196"/>
      <c r="N16850" s="197"/>
      <c r="O16850" s="197"/>
      <c r="P16850" s="231"/>
    </row>
    <row r="16851" spans="2:16">
      <c r="B16851" s="351"/>
      <c r="C16851" s="435"/>
      <c r="D16851" s="399"/>
      <c r="E16851" s="400"/>
      <c r="G16851" s="401"/>
      <c r="H16851" s="401"/>
      <c r="I16851" s="401"/>
      <c r="J16851" s="194"/>
      <c r="K16851" s="194"/>
      <c r="L16851" s="195"/>
      <c r="M16851" s="196"/>
      <c r="N16851" s="197"/>
      <c r="O16851" s="197"/>
      <c r="P16851" s="231"/>
    </row>
    <row r="16852" spans="2:16">
      <c r="B16852" s="351"/>
      <c r="C16852" s="435"/>
      <c r="D16852" s="399"/>
      <c r="E16852" s="400"/>
      <c r="G16852" s="401"/>
      <c r="H16852" s="401"/>
      <c r="I16852" s="401"/>
      <c r="J16852" s="194"/>
      <c r="K16852" s="194"/>
      <c r="L16852" s="195"/>
      <c r="M16852" s="196"/>
      <c r="N16852" s="197"/>
      <c r="O16852" s="197"/>
      <c r="P16852" s="231"/>
    </row>
    <row r="16853" spans="2:16">
      <c r="B16853" s="351"/>
      <c r="C16853" s="435"/>
      <c r="D16853" s="399"/>
      <c r="E16853" s="400"/>
      <c r="G16853" s="401"/>
      <c r="H16853" s="401"/>
      <c r="I16853" s="401"/>
      <c r="J16853" s="194"/>
      <c r="K16853" s="194"/>
      <c r="L16853" s="195"/>
      <c r="M16853" s="196"/>
      <c r="N16853" s="197"/>
      <c r="O16853" s="197"/>
      <c r="P16853" s="231"/>
    </row>
    <row r="16854" spans="2:16">
      <c r="B16854" s="351"/>
      <c r="C16854" s="435"/>
      <c r="D16854" s="399"/>
      <c r="E16854" s="400"/>
      <c r="G16854" s="401"/>
      <c r="H16854" s="401"/>
      <c r="I16854" s="401"/>
      <c r="J16854" s="194"/>
      <c r="K16854" s="194"/>
      <c r="L16854" s="195"/>
      <c r="M16854" s="196"/>
      <c r="N16854" s="197"/>
      <c r="O16854" s="197"/>
      <c r="P16854" s="231"/>
    </row>
    <row r="16855" spans="2:16">
      <c r="B16855" s="351"/>
      <c r="C16855" s="435"/>
      <c r="D16855" s="399"/>
      <c r="E16855" s="400"/>
      <c r="G16855" s="401"/>
      <c r="H16855" s="401"/>
      <c r="I16855" s="401"/>
      <c r="J16855" s="194"/>
      <c r="K16855" s="194"/>
      <c r="L16855" s="195"/>
      <c r="M16855" s="196"/>
      <c r="N16855" s="197"/>
      <c r="O16855" s="197"/>
      <c r="P16855" s="231"/>
    </row>
    <row r="16856" spans="2:16">
      <c r="B16856" s="351"/>
      <c r="C16856" s="435"/>
      <c r="D16856" s="399"/>
      <c r="E16856" s="400"/>
      <c r="G16856" s="401"/>
      <c r="H16856" s="401"/>
      <c r="I16856" s="401"/>
      <c r="J16856" s="194"/>
      <c r="K16856" s="194"/>
      <c r="L16856" s="195"/>
      <c r="M16856" s="196"/>
      <c r="N16856" s="197"/>
      <c r="O16856" s="197"/>
      <c r="P16856" s="231"/>
    </row>
    <row r="16857" spans="2:16">
      <c r="B16857" s="351"/>
      <c r="C16857" s="435"/>
      <c r="D16857" s="399"/>
      <c r="E16857" s="400"/>
      <c r="G16857" s="401"/>
      <c r="H16857" s="401"/>
      <c r="I16857" s="401"/>
      <c r="J16857" s="194"/>
      <c r="K16857" s="194"/>
      <c r="L16857" s="195"/>
      <c r="M16857" s="196"/>
      <c r="N16857" s="197"/>
      <c r="O16857" s="197"/>
      <c r="P16857" s="231"/>
    </row>
    <row r="16858" spans="2:16">
      <c r="B16858" s="402"/>
      <c r="C16858" s="436"/>
      <c r="D16858" s="404"/>
      <c r="E16858" s="405"/>
      <c r="G16858" s="406"/>
      <c r="H16858" s="406"/>
      <c r="I16858" s="406"/>
      <c r="J16858" s="194"/>
      <c r="K16858" s="194"/>
      <c r="L16858" s="195"/>
      <c r="M16858" s="196"/>
      <c r="N16858" s="197"/>
      <c r="O16858" s="197"/>
      <c r="P16858" s="221"/>
    </row>
    <row r="16859" spans="2:16">
      <c r="B16859" s="351"/>
      <c r="C16859" s="435"/>
      <c r="D16859" s="399"/>
      <c r="E16859" s="400"/>
      <c r="G16859" s="401"/>
      <c r="H16859" s="401"/>
      <c r="I16859" s="401"/>
      <c r="J16859" s="194"/>
      <c r="K16859" s="194"/>
      <c r="L16859" s="195"/>
      <c r="M16859" s="196"/>
      <c r="N16859" s="197"/>
      <c r="O16859" s="197"/>
      <c r="P16859" s="231"/>
    </row>
    <row r="16860" spans="2:16">
      <c r="B16860" s="351"/>
      <c r="C16860" s="435"/>
      <c r="D16860" s="399"/>
      <c r="E16860" s="400"/>
      <c r="G16860" s="401"/>
      <c r="H16860" s="401"/>
      <c r="I16860" s="401"/>
      <c r="J16860" s="194"/>
      <c r="K16860" s="194"/>
      <c r="L16860" s="195"/>
      <c r="M16860" s="196"/>
      <c r="N16860" s="197"/>
      <c r="O16860" s="197"/>
      <c r="P16860" s="231"/>
    </row>
    <row r="16861" spans="2:16">
      <c r="B16861" s="351"/>
      <c r="C16861" s="435"/>
      <c r="D16861" s="399"/>
      <c r="E16861" s="400"/>
      <c r="G16861" s="401"/>
      <c r="H16861" s="401"/>
      <c r="I16861" s="401"/>
      <c r="J16861" s="194"/>
      <c r="K16861" s="194"/>
      <c r="L16861" s="195"/>
      <c r="M16861" s="196"/>
      <c r="N16861" s="197"/>
      <c r="O16861" s="197"/>
      <c r="P16861" s="231"/>
    </row>
    <row r="16862" spans="2:16">
      <c r="B16862" s="351"/>
      <c r="C16862" s="435"/>
      <c r="D16862" s="399"/>
      <c r="E16862" s="400"/>
      <c r="G16862" s="401"/>
      <c r="H16862" s="401"/>
      <c r="I16862" s="401"/>
      <c r="J16862" s="194"/>
      <c r="K16862" s="194"/>
      <c r="L16862" s="195"/>
      <c r="M16862" s="196"/>
      <c r="N16862" s="197"/>
      <c r="O16862" s="197"/>
      <c r="P16862" s="231"/>
    </row>
    <row r="16863" spans="2:16">
      <c r="B16863" s="351"/>
      <c r="C16863" s="435"/>
      <c r="D16863" s="399"/>
      <c r="E16863" s="400"/>
      <c r="G16863" s="401"/>
      <c r="H16863" s="401"/>
      <c r="I16863" s="401"/>
      <c r="J16863" s="194"/>
      <c r="K16863" s="194"/>
      <c r="L16863" s="195"/>
      <c r="M16863" s="196"/>
      <c r="N16863" s="197"/>
      <c r="O16863" s="197"/>
      <c r="P16863" s="231"/>
    </row>
    <row r="16864" spans="2:16">
      <c r="B16864" s="351"/>
      <c r="C16864" s="435"/>
      <c r="D16864" s="399"/>
      <c r="E16864" s="400"/>
      <c r="G16864" s="401"/>
      <c r="H16864" s="401"/>
      <c r="I16864" s="401"/>
      <c r="J16864" s="194"/>
      <c r="K16864" s="194"/>
      <c r="L16864" s="195"/>
      <c r="M16864" s="196"/>
      <c r="N16864" s="197"/>
      <c r="O16864" s="197"/>
      <c r="P16864" s="231"/>
    </row>
    <row r="16865" spans="2:16">
      <c r="B16865" s="351"/>
      <c r="C16865" s="435"/>
      <c r="D16865" s="399"/>
      <c r="E16865" s="400"/>
      <c r="G16865" s="401"/>
      <c r="H16865" s="401"/>
      <c r="I16865" s="401"/>
      <c r="J16865" s="194"/>
      <c r="K16865" s="194"/>
      <c r="L16865" s="195"/>
      <c r="M16865" s="196"/>
      <c r="N16865" s="197"/>
      <c r="O16865" s="197"/>
      <c r="P16865" s="231"/>
    </row>
    <row r="16866" spans="2:16">
      <c r="B16866" s="351"/>
      <c r="C16866" s="435"/>
      <c r="D16866" s="399"/>
      <c r="E16866" s="400"/>
      <c r="G16866" s="401"/>
      <c r="H16866" s="401"/>
      <c r="I16866" s="401"/>
      <c r="J16866" s="194"/>
      <c r="K16866" s="194"/>
      <c r="L16866" s="195"/>
      <c r="M16866" s="196"/>
      <c r="N16866" s="197"/>
      <c r="O16866" s="197"/>
      <c r="P16866" s="231"/>
    </row>
    <row r="16867" spans="2:16">
      <c r="B16867" s="351"/>
      <c r="C16867" s="435"/>
      <c r="D16867" s="399"/>
      <c r="E16867" s="400"/>
      <c r="G16867" s="401"/>
      <c r="H16867" s="401"/>
      <c r="I16867" s="401"/>
      <c r="J16867" s="194"/>
      <c r="K16867" s="194"/>
      <c r="L16867" s="195"/>
      <c r="M16867" s="196"/>
      <c r="N16867" s="197"/>
      <c r="O16867" s="197"/>
      <c r="P16867" s="231"/>
    </row>
    <row r="16868" spans="2:16">
      <c r="B16868" s="351"/>
      <c r="C16868" s="435"/>
      <c r="D16868" s="399"/>
      <c r="E16868" s="400"/>
      <c r="G16868" s="401"/>
      <c r="H16868" s="401"/>
      <c r="I16868" s="401"/>
      <c r="J16868" s="194"/>
      <c r="K16868" s="194"/>
      <c r="L16868" s="195"/>
      <c r="M16868" s="196"/>
      <c r="N16868" s="197"/>
      <c r="O16868" s="197"/>
      <c r="P16868" s="231"/>
    </row>
    <row r="16869" spans="2:16">
      <c r="B16869" s="351"/>
      <c r="C16869" s="435"/>
      <c r="D16869" s="399"/>
      <c r="E16869" s="400"/>
      <c r="G16869" s="401"/>
      <c r="H16869" s="401"/>
      <c r="I16869" s="401"/>
      <c r="J16869" s="194"/>
      <c r="K16869" s="194"/>
      <c r="L16869" s="195"/>
      <c r="M16869" s="196"/>
      <c r="N16869" s="197"/>
      <c r="O16869" s="197"/>
      <c r="P16869" s="231"/>
    </row>
    <row r="16870" spans="2:16">
      <c r="B16870" s="351"/>
      <c r="C16870" s="435"/>
      <c r="D16870" s="399"/>
      <c r="E16870" s="400"/>
      <c r="G16870" s="401"/>
      <c r="H16870" s="401"/>
      <c r="I16870" s="401"/>
      <c r="J16870" s="194"/>
      <c r="K16870" s="194"/>
      <c r="L16870" s="195"/>
      <c r="M16870" s="196"/>
      <c r="N16870" s="197"/>
      <c r="O16870" s="197"/>
      <c r="P16870" s="231"/>
    </row>
    <row r="16871" spans="2:16">
      <c r="B16871" s="351"/>
      <c r="C16871" s="435"/>
      <c r="D16871" s="399"/>
      <c r="E16871" s="400"/>
      <c r="G16871" s="401"/>
      <c r="H16871" s="401"/>
      <c r="I16871" s="401"/>
      <c r="J16871" s="194"/>
      <c r="K16871" s="194"/>
      <c r="L16871" s="195"/>
      <c r="M16871" s="196"/>
      <c r="N16871" s="197"/>
      <c r="O16871" s="197"/>
      <c r="P16871" s="231"/>
    </row>
    <row r="16872" spans="2:16">
      <c r="B16872" s="351"/>
      <c r="C16872" s="435"/>
      <c r="D16872" s="399"/>
      <c r="E16872" s="400"/>
      <c r="G16872" s="401"/>
      <c r="H16872" s="401"/>
      <c r="I16872" s="401"/>
      <c r="J16872" s="194"/>
      <c r="K16872" s="194"/>
      <c r="L16872" s="195"/>
      <c r="M16872" s="196"/>
      <c r="N16872" s="197"/>
      <c r="O16872" s="197"/>
      <c r="P16872" s="231"/>
    </row>
    <row r="16873" spans="2:16">
      <c r="B16873" s="351"/>
      <c r="C16873" s="435"/>
      <c r="D16873" s="399"/>
      <c r="E16873" s="400"/>
      <c r="G16873" s="401"/>
      <c r="H16873" s="401"/>
      <c r="I16873" s="401"/>
      <c r="J16873" s="194"/>
      <c r="K16873" s="194"/>
      <c r="L16873" s="195"/>
      <c r="M16873" s="196"/>
      <c r="N16873" s="197"/>
      <c r="O16873" s="197"/>
      <c r="P16873" s="231"/>
    </row>
    <row r="16874" spans="2:16">
      <c r="B16874" s="351"/>
      <c r="C16874" s="435"/>
      <c r="D16874" s="399"/>
      <c r="E16874" s="400"/>
      <c r="G16874" s="401"/>
      <c r="H16874" s="401"/>
      <c r="I16874" s="401"/>
      <c r="J16874" s="194"/>
      <c r="K16874" s="194"/>
      <c r="L16874" s="195"/>
      <c r="M16874" s="196"/>
      <c r="N16874" s="197"/>
      <c r="O16874" s="197"/>
      <c r="P16874" s="231"/>
    </row>
    <row r="16875" spans="2:16">
      <c r="B16875" s="351"/>
      <c r="C16875" s="435"/>
      <c r="D16875" s="399"/>
      <c r="E16875" s="400"/>
      <c r="G16875" s="401"/>
      <c r="H16875" s="401"/>
      <c r="I16875" s="401"/>
      <c r="J16875" s="194"/>
      <c r="K16875" s="194"/>
      <c r="L16875" s="195"/>
      <c r="M16875" s="196"/>
      <c r="N16875" s="197"/>
      <c r="O16875" s="197"/>
      <c r="P16875" s="231"/>
    </row>
    <row r="16876" spans="2:16">
      <c r="B16876" s="351"/>
      <c r="C16876" s="435"/>
      <c r="D16876" s="399"/>
      <c r="E16876" s="400"/>
      <c r="G16876" s="401"/>
      <c r="H16876" s="401"/>
      <c r="I16876" s="401"/>
      <c r="J16876" s="194"/>
      <c r="K16876" s="194"/>
      <c r="L16876" s="195"/>
      <c r="M16876" s="196"/>
      <c r="N16876" s="197"/>
      <c r="O16876" s="197"/>
      <c r="P16876" s="231"/>
    </row>
    <row r="16877" spans="2:16">
      <c r="B16877" s="351"/>
      <c r="C16877" s="435"/>
      <c r="D16877" s="399"/>
      <c r="E16877" s="400"/>
      <c r="G16877" s="401"/>
      <c r="H16877" s="401"/>
      <c r="I16877" s="401"/>
      <c r="J16877" s="194"/>
      <c r="K16877" s="194"/>
      <c r="L16877" s="195"/>
      <c r="M16877" s="196"/>
      <c r="N16877" s="197"/>
      <c r="O16877" s="197"/>
      <c r="P16877" s="231"/>
    </row>
    <row r="16878" spans="2:16">
      <c r="B16878" s="351"/>
      <c r="C16878" s="435"/>
      <c r="D16878" s="399"/>
      <c r="E16878" s="400"/>
      <c r="G16878" s="401"/>
      <c r="H16878" s="401"/>
      <c r="I16878" s="401"/>
      <c r="J16878" s="194"/>
      <c r="K16878" s="194"/>
      <c r="L16878" s="195"/>
      <c r="M16878" s="196"/>
      <c r="N16878" s="197"/>
      <c r="O16878" s="197"/>
      <c r="P16878" s="231"/>
    </row>
    <row r="16879" spans="2:16">
      <c r="B16879" s="351"/>
      <c r="C16879" s="435"/>
      <c r="D16879" s="399"/>
      <c r="E16879" s="400"/>
      <c r="G16879" s="401"/>
      <c r="H16879" s="401"/>
      <c r="I16879" s="401"/>
      <c r="J16879" s="194"/>
      <c r="K16879" s="194"/>
      <c r="L16879" s="195"/>
      <c r="M16879" s="196"/>
      <c r="N16879" s="197"/>
      <c r="O16879" s="197"/>
      <c r="P16879" s="231"/>
    </row>
    <row r="16880" spans="2:16">
      <c r="B16880" s="351"/>
      <c r="C16880" s="435"/>
      <c r="D16880" s="399"/>
      <c r="E16880" s="400"/>
      <c r="G16880" s="401"/>
      <c r="H16880" s="401"/>
      <c r="I16880" s="401"/>
      <c r="J16880" s="194"/>
      <c r="K16880" s="194"/>
      <c r="L16880" s="195"/>
      <c r="M16880" s="196"/>
      <c r="N16880" s="197"/>
      <c r="O16880" s="197"/>
      <c r="P16880" s="231"/>
    </row>
    <row r="16881" spans="2:16">
      <c r="B16881" s="351"/>
      <c r="C16881" s="435"/>
      <c r="D16881" s="399"/>
      <c r="E16881" s="400"/>
      <c r="G16881" s="401"/>
      <c r="H16881" s="401"/>
      <c r="I16881" s="401"/>
      <c r="J16881" s="194"/>
      <c r="K16881" s="194"/>
      <c r="L16881" s="195"/>
      <c r="M16881" s="196"/>
      <c r="N16881" s="197"/>
      <c r="O16881" s="197"/>
      <c r="P16881" s="231"/>
    </row>
    <row r="16882" spans="2:16">
      <c r="B16882" s="351"/>
      <c r="C16882" s="435"/>
      <c r="D16882" s="399"/>
      <c r="E16882" s="400"/>
      <c r="G16882" s="401"/>
      <c r="H16882" s="401"/>
      <c r="I16882" s="401"/>
      <c r="J16882" s="194"/>
      <c r="K16882" s="194"/>
      <c r="L16882" s="195"/>
      <c r="M16882" s="196"/>
      <c r="N16882" s="197"/>
      <c r="O16882" s="197"/>
      <c r="P16882" s="231"/>
    </row>
    <row r="16883" spans="2:16">
      <c r="B16883" s="351"/>
      <c r="C16883" s="435"/>
      <c r="D16883" s="399"/>
      <c r="E16883" s="400"/>
      <c r="G16883" s="401"/>
      <c r="H16883" s="401"/>
      <c r="I16883" s="401"/>
      <c r="J16883" s="194"/>
      <c r="K16883" s="194"/>
      <c r="L16883" s="195"/>
      <c r="M16883" s="196"/>
      <c r="N16883" s="197"/>
      <c r="O16883" s="197"/>
      <c r="P16883" s="231"/>
    </row>
    <row r="16884" spans="2:16">
      <c r="B16884" s="351"/>
      <c r="C16884" s="435"/>
      <c r="D16884" s="399"/>
      <c r="E16884" s="400"/>
      <c r="G16884" s="401"/>
      <c r="H16884" s="401"/>
      <c r="I16884" s="401"/>
      <c r="J16884" s="194"/>
      <c r="K16884" s="194"/>
      <c r="L16884" s="195"/>
      <c r="M16884" s="196"/>
      <c r="N16884" s="197"/>
      <c r="O16884" s="197"/>
      <c r="P16884" s="231"/>
    </row>
    <row r="16885" spans="2:16">
      <c r="B16885" s="351"/>
      <c r="C16885" s="435"/>
      <c r="D16885" s="399"/>
      <c r="E16885" s="400"/>
      <c r="G16885" s="401"/>
      <c r="H16885" s="401"/>
      <c r="I16885" s="401"/>
      <c r="J16885" s="194"/>
      <c r="K16885" s="194"/>
      <c r="L16885" s="195"/>
      <c r="M16885" s="196"/>
      <c r="N16885" s="197"/>
      <c r="O16885" s="197"/>
      <c r="P16885" s="231"/>
    </row>
    <row r="16886" spans="2:16">
      <c r="B16886" s="351"/>
      <c r="C16886" s="435"/>
      <c r="D16886" s="399"/>
      <c r="E16886" s="400"/>
      <c r="G16886" s="401"/>
      <c r="H16886" s="401"/>
      <c r="I16886" s="401"/>
      <c r="J16886" s="194"/>
      <c r="K16886" s="194"/>
      <c r="L16886" s="195"/>
      <c r="M16886" s="196"/>
      <c r="N16886" s="197"/>
      <c r="O16886" s="197"/>
      <c r="P16886" s="231"/>
    </row>
    <row r="16887" spans="2:16">
      <c r="B16887" s="351"/>
      <c r="C16887" s="435"/>
      <c r="D16887" s="399"/>
      <c r="E16887" s="400"/>
      <c r="G16887" s="401"/>
      <c r="H16887" s="401"/>
      <c r="I16887" s="401"/>
      <c r="J16887" s="194"/>
      <c r="K16887" s="194"/>
      <c r="L16887" s="195"/>
      <c r="M16887" s="196"/>
      <c r="N16887" s="197"/>
      <c r="O16887" s="197"/>
      <c r="P16887" s="231"/>
    </row>
    <row r="16888" spans="2:16">
      <c r="B16888" s="351"/>
      <c r="C16888" s="435"/>
      <c r="D16888" s="399"/>
      <c r="E16888" s="400"/>
      <c r="G16888" s="401"/>
      <c r="H16888" s="401"/>
      <c r="I16888" s="401"/>
      <c r="J16888" s="194"/>
      <c r="K16888" s="194"/>
      <c r="L16888" s="195"/>
      <c r="M16888" s="196"/>
      <c r="N16888" s="197"/>
      <c r="O16888" s="197"/>
      <c r="P16888" s="231"/>
    </row>
    <row r="16889" spans="2:16">
      <c r="B16889" s="351"/>
      <c r="C16889" s="435"/>
      <c r="D16889" s="399"/>
      <c r="E16889" s="400"/>
      <c r="G16889" s="401"/>
      <c r="H16889" s="401"/>
      <c r="I16889" s="401"/>
      <c r="J16889" s="194"/>
      <c r="K16889" s="194"/>
      <c r="L16889" s="195"/>
      <c r="M16889" s="196"/>
      <c r="N16889" s="197"/>
      <c r="O16889" s="197"/>
      <c r="P16889" s="231"/>
    </row>
    <row r="16890" spans="2:16">
      <c r="B16890" s="351"/>
      <c r="C16890" s="435"/>
      <c r="D16890" s="399"/>
      <c r="E16890" s="400"/>
      <c r="G16890" s="401"/>
      <c r="H16890" s="401"/>
      <c r="I16890" s="401"/>
      <c r="J16890" s="194"/>
      <c r="K16890" s="194"/>
      <c r="L16890" s="195"/>
      <c r="M16890" s="196"/>
      <c r="N16890" s="197"/>
      <c r="O16890" s="197"/>
      <c r="P16890" s="231"/>
    </row>
    <row r="16891" spans="2:16">
      <c r="B16891" s="351"/>
      <c r="C16891" s="435"/>
      <c r="D16891" s="399"/>
      <c r="E16891" s="400"/>
      <c r="G16891" s="401"/>
      <c r="H16891" s="401"/>
      <c r="I16891" s="401"/>
      <c r="J16891" s="194"/>
      <c r="K16891" s="194"/>
      <c r="L16891" s="195"/>
      <c r="M16891" s="196"/>
      <c r="N16891" s="197"/>
      <c r="O16891" s="197"/>
      <c r="P16891" s="231"/>
    </row>
    <row r="16892" spans="2:16">
      <c r="B16892" s="351"/>
      <c r="C16892" s="435"/>
      <c r="D16892" s="399"/>
      <c r="E16892" s="400"/>
      <c r="G16892" s="401"/>
      <c r="H16892" s="401"/>
      <c r="I16892" s="401"/>
      <c r="J16892" s="194"/>
      <c r="K16892" s="194"/>
      <c r="L16892" s="195"/>
      <c r="M16892" s="196"/>
      <c r="N16892" s="197"/>
      <c r="O16892" s="197"/>
      <c r="P16892" s="231"/>
    </row>
    <row r="16893" spans="2:16">
      <c r="B16893" s="351"/>
      <c r="C16893" s="435"/>
      <c r="D16893" s="399"/>
      <c r="E16893" s="400"/>
      <c r="G16893" s="401"/>
      <c r="H16893" s="401"/>
      <c r="I16893" s="401"/>
      <c r="J16893" s="194"/>
      <c r="K16893" s="194"/>
      <c r="L16893" s="195"/>
      <c r="M16893" s="196"/>
      <c r="N16893" s="197"/>
      <c r="O16893" s="197"/>
      <c r="P16893" s="231"/>
    </row>
    <row r="16894" spans="2:16">
      <c r="B16894" s="351"/>
      <c r="C16894" s="435"/>
      <c r="D16894" s="399"/>
      <c r="E16894" s="400"/>
      <c r="G16894" s="401"/>
      <c r="H16894" s="401"/>
      <c r="I16894" s="401"/>
      <c r="J16894" s="194"/>
      <c r="K16894" s="194"/>
      <c r="L16894" s="195"/>
      <c r="M16894" s="196"/>
      <c r="N16894" s="197"/>
      <c r="O16894" s="197"/>
      <c r="P16894" s="231"/>
    </row>
    <row r="16895" spans="2:16">
      <c r="B16895" s="351"/>
      <c r="C16895" s="435"/>
      <c r="D16895" s="399"/>
      <c r="E16895" s="400"/>
      <c r="G16895" s="401"/>
      <c r="H16895" s="401"/>
      <c r="I16895" s="401"/>
      <c r="J16895" s="194"/>
      <c r="K16895" s="194"/>
      <c r="L16895" s="195"/>
      <c r="M16895" s="196"/>
      <c r="N16895" s="197"/>
      <c r="O16895" s="197"/>
      <c r="P16895" s="231"/>
    </row>
    <row r="16896" spans="2:16">
      <c r="B16896" s="351"/>
      <c r="C16896" s="435"/>
      <c r="D16896" s="399"/>
      <c r="E16896" s="400"/>
      <c r="G16896" s="401"/>
      <c r="H16896" s="401"/>
      <c r="I16896" s="401"/>
      <c r="J16896" s="194"/>
      <c r="K16896" s="194"/>
      <c r="L16896" s="195"/>
      <c r="M16896" s="196"/>
      <c r="N16896" s="197"/>
      <c r="O16896" s="197"/>
      <c r="P16896" s="231"/>
    </row>
    <row r="16897" spans="2:16">
      <c r="B16897" s="351"/>
      <c r="C16897" s="435"/>
      <c r="D16897" s="399"/>
      <c r="E16897" s="400"/>
      <c r="G16897" s="401"/>
      <c r="H16897" s="401"/>
      <c r="I16897" s="401"/>
      <c r="J16897" s="194"/>
      <c r="K16897" s="194"/>
      <c r="L16897" s="195"/>
      <c r="M16897" s="196"/>
      <c r="N16897" s="197"/>
      <c r="O16897" s="197"/>
      <c r="P16897" s="231"/>
    </row>
    <row r="16898" spans="2:16">
      <c r="B16898" s="351"/>
      <c r="C16898" s="435"/>
      <c r="D16898" s="399"/>
      <c r="E16898" s="400"/>
      <c r="G16898" s="401"/>
      <c r="H16898" s="401"/>
      <c r="I16898" s="401"/>
      <c r="J16898" s="194"/>
      <c r="K16898" s="194"/>
      <c r="L16898" s="195"/>
      <c r="M16898" s="196"/>
      <c r="N16898" s="197"/>
      <c r="O16898" s="197"/>
      <c r="P16898" s="231"/>
    </row>
    <row r="16899" spans="2:16">
      <c r="B16899" s="351"/>
      <c r="C16899" s="435"/>
      <c r="D16899" s="399"/>
      <c r="E16899" s="400"/>
      <c r="G16899" s="401"/>
      <c r="H16899" s="401"/>
      <c r="I16899" s="401"/>
      <c r="J16899" s="194"/>
      <c r="K16899" s="194"/>
      <c r="L16899" s="195"/>
      <c r="M16899" s="196"/>
      <c r="N16899" s="197"/>
      <c r="O16899" s="197"/>
      <c r="P16899" s="231"/>
    </row>
    <row r="16900" spans="2:16">
      <c r="B16900" s="351"/>
      <c r="C16900" s="435"/>
      <c r="D16900" s="399"/>
      <c r="E16900" s="400"/>
      <c r="G16900" s="401"/>
      <c r="H16900" s="401"/>
      <c r="I16900" s="401"/>
      <c r="J16900" s="194"/>
      <c r="K16900" s="194"/>
      <c r="L16900" s="195"/>
      <c r="M16900" s="196"/>
      <c r="N16900" s="197"/>
      <c r="O16900" s="197"/>
      <c r="P16900" s="231"/>
    </row>
    <row r="16901" spans="2:16">
      <c r="B16901" s="351"/>
      <c r="C16901" s="435"/>
      <c r="D16901" s="399"/>
      <c r="E16901" s="400"/>
      <c r="G16901" s="401"/>
      <c r="H16901" s="401"/>
      <c r="I16901" s="401"/>
      <c r="J16901" s="194"/>
      <c r="K16901" s="194"/>
      <c r="L16901" s="195"/>
      <c r="M16901" s="196"/>
      <c r="N16901" s="197"/>
      <c r="O16901" s="197"/>
      <c r="P16901" s="231"/>
    </row>
    <row r="16902" spans="2:16">
      <c r="B16902" s="351"/>
      <c r="C16902" s="435"/>
      <c r="D16902" s="399"/>
      <c r="E16902" s="400"/>
      <c r="G16902" s="401"/>
      <c r="H16902" s="401"/>
      <c r="I16902" s="401"/>
      <c r="J16902" s="194"/>
      <c r="K16902" s="194"/>
      <c r="L16902" s="195"/>
      <c r="M16902" s="196"/>
      <c r="N16902" s="197"/>
      <c r="O16902" s="197"/>
      <c r="P16902" s="231"/>
    </row>
    <row r="16903" spans="2:16">
      <c r="B16903" s="351"/>
      <c r="C16903" s="435"/>
      <c r="D16903" s="399"/>
      <c r="E16903" s="400"/>
      <c r="G16903" s="401"/>
      <c r="H16903" s="401"/>
      <c r="I16903" s="401"/>
      <c r="J16903" s="194"/>
      <c r="K16903" s="194"/>
      <c r="L16903" s="195"/>
      <c r="M16903" s="196"/>
      <c r="N16903" s="197"/>
      <c r="O16903" s="197"/>
      <c r="P16903" s="231"/>
    </row>
    <row r="16904" spans="2:16">
      <c r="B16904" s="351"/>
      <c r="C16904" s="435"/>
      <c r="D16904" s="399"/>
      <c r="E16904" s="400"/>
      <c r="G16904" s="401"/>
      <c r="H16904" s="401"/>
      <c r="I16904" s="401"/>
      <c r="J16904" s="194"/>
      <c r="K16904" s="194"/>
      <c r="L16904" s="195"/>
      <c r="M16904" s="196"/>
      <c r="N16904" s="197"/>
      <c r="O16904" s="197"/>
      <c r="P16904" s="231"/>
    </row>
    <row r="16905" spans="2:16">
      <c r="B16905" s="351"/>
      <c r="C16905" s="435"/>
      <c r="D16905" s="399"/>
      <c r="E16905" s="400"/>
      <c r="G16905" s="401"/>
      <c r="H16905" s="401"/>
      <c r="I16905" s="401"/>
      <c r="J16905" s="194"/>
      <c r="K16905" s="194"/>
      <c r="L16905" s="195"/>
      <c r="M16905" s="196"/>
      <c r="N16905" s="197"/>
      <c r="O16905" s="197"/>
      <c r="P16905" s="231"/>
    </row>
    <row r="16906" spans="2:16">
      <c r="B16906" s="351"/>
      <c r="C16906" s="435"/>
      <c r="D16906" s="399"/>
      <c r="E16906" s="400"/>
      <c r="G16906" s="401"/>
      <c r="H16906" s="401"/>
      <c r="I16906" s="401"/>
      <c r="J16906" s="194"/>
      <c r="K16906" s="194"/>
      <c r="L16906" s="195"/>
      <c r="M16906" s="196"/>
      <c r="N16906" s="197"/>
      <c r="O16906" s="197"/>
      <c r="P16906" s="231"/>
    </row>
    <row r="16907" spans="2:16">
      <c r="B16907" s="351"/>
      <c r="C16907" s="435"/>
      <c r="D16907" s="399"/>
      <c r="E16907" s="400"/>
      <c r="G16907" s="401"/>
      <c r="H16907" s="401"/>
      <c r="I16907" s="401"/>
      <c r="J16907" s="194"/>
      <c r="K16907" s="194"/>
      <c r="L16907" s="195"/>
      <c r="M16907" s="196"/>
      <c r="N16907" s="197"/>
      <c r="O16907" s="197"/>
      <c r="P16907" s="231"/>
    </row>
    <row r="16908" spans="2:16">
      <c r="B16908" s="351"/>
      <c r="C16908" s="435"/>
      <c r="D16908" s="399"/>
      <c r="E16908" s="400"/>
      <c r="G16908" s="401"/>
      <c r="H16908" s="401"/>
      <c r="I16908" s="401"/>
      <c r="J16908" s="194"/>
      <c r="K16908" s="194"/>
      <c r="L16908" s="195"/>
      <c r="M16908" s="196"/>
      <c r="N16908" s="197"/>
      <c r="O16908" s="197"/>
      <c r="P16908" s="231"/>
    </row>
    <row r="16909" spans="2:16">
      <c r="B16909" s="351"/>
      <c r="C16909" s="435"/>
      <c r="D16909" s="399"/>
      <c r="E16909" s="400"/>
      <c r="G16909" s="401"/>
      <c r="H16909" s="401"/>
      <c r="I16909" s="401"/>
      <c r="J16909" s="194"/>
      <c r="K16909" s="194"/>
      <c r="L16909" s="195"/>
      <c r="M16909" s="196"/>
      <c r="N16909" s="197"/>
      <c r="O16909" s="197"/>
      <c r="P16909" s="231"/>
    </row>
    <row r="16910" spans="2:16">
      <c r="B16910" s="351"/>
      <c r="C16910" s="435"/>
      <c r="D16910" s="399"/>
      <c r="E16910" s="400"/>
      <c r="G16910" s="401"/>
      <c r="H16910" s="401"/>
      <c r="I16910" s="401"/>
      <c r="J16910" s="194"/>
      <c r="K16910" s="194"/>
      <c r="L16910" s="195"/>
      <c r="M16910" s="196"/>
      <c r="N16910" s="197"/>
      <c r="O16910" s="197"/>
      <c r="P16910" s="231"/>
    </row>
    <row r="16911" spans="2:16">
      <c r="B16911" s="351"/>
      <c r="C16911" s="435"/>
      <c r="D16911" s="399"/>
      <c r="E16911" s="400"/>
      <c r="G16911" s="401"/>
      <c r="H16911" s="401"/>
      <c r="I16911" s="401"/>
      <c r="J16911" s="194"/>
      <c r="K16911" s="194"/>
      <c r="L16911" s="195"/>
      <c r="M16911" s="196"/>
      <c r="N16911" s="197"/>
      <c r="O16911" s="197"/>
      <c r="P16911" s="231"/>
    </row>
    <row r="16912" spans="2:16">
      <c r="B16912" s="351"/>
      <c r="C16912" s="435"/>
      <c r="D16912" s="399"/>
      <c r="E16912" s="400"/>
      <c r="G16912" s="401"/>
      <c r="H16912" s="401"/>
      <c r="I16912" s="401"/>
      <c r="J16912" s="194"/>
      <c r="K16912" s="194"/>
      <c r="L16912" s="195"/>
      <c r="M16912" s="196"/>
      <c r="N16912" s="197"/>
      <c r="O16912" s="197"/>
      <c r="P16912" s="231"/>
    </row>
    <row r="16913" spans="2:16">
      <c r="B16913" s="351"/>
      <c r="C16913" s="435"/>
      <c r="D16913" s="399"/>
      <c r="E16913" s="400"/>
      <c r="G16913" s="401"/>
      <c r="H16913" s="401"/>
      <c r="I16913" s="401"/>
      <c r="J16913" s="194"/>
      <c r="K16913" s="194"/>
      <c r="L16913" s="195"/>
      <c r="M16913" s="196"/>
      <c r="N16913" s="197"/>
      <c r="O16913" s="197"/>
      <c r="P16913" s="231"/>
    </row>
    <row r="16914" spans="2:16">
      <c r="B16914" s="351"/>
      <c r="C16914" s="435"/>
      <c r="D16914" s="399"/>
      <c r="E16914" s="400"/>
      <c r="G16914" s="401"/>
      <c r="H16914" s="401"/>
      <c r="I16914" s="401"/>
      <c r="J16914" s="194"/>
      <c r="K16914" s="194"/>
      <c r="L16914" s="195"/>
      <c r="M16914" s="196"/>
      <c r="N16914" s="197"/>
      <c r="O16914" s="197"/>
      <c r="P16914" s="231"/>
    </row>
    <row r="16915" spans="2:16">
      <c r="B16915" s="351"/>
      <c r="C16915" s="435"/>
      <c r="D16915" s="399"/>
      <c r="E16915" s="400"/>
      <c r="G16915" s="401"/>
      <c r="H16915" s="401"/>
      <c r="I16915" s="401"/>
      <c r="J16915" s="194"/>
      <c r="K16915" s="194"/>
      <c r="L16915" s="195"/>
      <c r="M16915" s="196"/>
      <c r="N16915" s="197"/>
      <c r="O16915" s="197"/>
      <c r="P16915" s="231"/>
    </row>
    <row r="16916" spans="2:16">
      <c r="B16916" s="351"/>
      <c r="C16916" s="435"/>
      <c r="D16916" s="399"/>
      <c r="E16916" s="400"/>
      <c r="G16916" s="401"/>
      <c r="H16916" s="401"/>
      <c r="I16916" s="401"/>
      <c r="J16916" s="194"/>
      <c r="K16916" s="194"/>
      <c r="L16916" s="195"/>
      <c r="M16916" s="196"/>
      <c r="N16916" s="197"/>
      <c r="O16916" s="197"/>
      <c r="P16916" s="231"/>
    </row>
    <row r="16917" spans="2:16">
      <c r="B16917" s="351"/>
      <c r="C16917" s="435"/>
      <c r="D16917" s="399"/>
      <c r="E16917" s="400"/>
      <c r="G16917" s="401"/>
      <c r="H16917" s="401"/>
      <c r="I16917" s="401"/>
      <c r="J16917" s="194"/>
      <c r="K16917" s="194"/>
      <c r="L16917" s="195"/>
      <c r="M16917" s="196"/>
      <c r="N16917" s="197"/>
      <c r="O16917" s="197"/>
      <c r="P16917" s="231"/>
    </row>
    <row r="16918" spans="2:16">
      <c r="B16918" s="351"/>
      <c r="C16918" s="435"/>
      <c r="D16918" s="399"/>
      <c r="E16918" s="400"/>
      <c r="G16918" s="401"/>
      <c r="H16918" s="401"/>
      <c r="I16918" s="401"/>
      <c r="J16918" s="194"/>
      <c r="K16918" s="194"/>
      <c r="L16918" s="195"/>
      <c r="M16918" s="196"/>
      <c r="N16918" s="197"/>
      <c r="O16918" s="197"/>
      <c r="P16918" s="231"/>
    </row>
    <row r="16919" spans="2:16">
      <c r="B16919" s="351"/>
      <c r="C16919" s="435"/>
      <c r="D16919" s="399"/>
      <c r="E16919" s="400"/>
      <c r="G16919" s="401"/>
      <c r="H16919" s="401"/>
      <c r="I16919" s="401"/>
      <c r="J16919" s="194"/>
      <c r="K16919" s="194"/>
      <c r="L16919" s="195"/>
      <c r="M16919" s="196"/>
      <c r="N16919" s="197"/>
      <c r="O16919" s="197"/>
      <c r="P16919" s="231"/>
    </row>
    <row r="16920" spans="2:16">
      <c r="B16920" s="351"/>
      <c r="C16920" s="435"/>
      <c r="D16920" s="399"/>
      <c r="E16920" s="400"/>
      <c r="G16920" s="401"/>
      <c r="H16920" s="401"/>
      <c r="I16920" s="401"/>
      <c r="J16920" s="194"/>
      <c r="K16920" s="194"/>
      <c r="L16920" s="195"/>
      <c r="M16920" s="196"/>
      <c r="N16920" s="197"/>
      <c r="O16920" s="197"/>
      <c r="P16920" s="231"/>
    </row>
    <row r="16921" spans="2:16">
      <c r="B16921" s="351"/>
      <c r="C16921" s="435"/>
      <c r="D16921" s="399"/>
      <c r="E16921" s="400"/>
      <c r="G16921" s="401"/>
      <c r="H16921" s="401"/>
      <c r="I16921" s="401"/>
      <c r="J16921" s="194"/>
      <c r="K16921" s="194"/>
      <c r="L16921" s="195"/>
      <c r="M16921" s="196"/>
      <c r="N16921" s="197"/>
      <c r="O16921" s="197"/>
      <c r="P16921" s="231"/>
    </row>
    <row r="16922" spans="2:16">
      <c r="B16922" s="351"/>
      <c r="C16922" s="435"/>
      <c r="D16922" s="399"/>
      <c r="E16922" s="400"/>
      <c r="G16922" s="401"/>
      <c r="H16922" s="401"/>
      <c r="I16922" s="401"/>
      <c r="J16922" s="194"/>
      <c r="K16922" s="194"/>
      <c r="L16922" s="195"/>
      <c r="M16922" s="196"/>
      <c r="N16922" s="197"/>
      <c r="O16922" s="197"/>
      <c r="P16922" s="231"/>
    </row>
    <row r="16923" spans="2:16">
      <c r="B16923" s="351"/>
      <c r="C16923" s="435"/>
      <c r="D16923" s="399"/>
      <c r="E16923" s="400"/>
      <c r="G16923" s="401"/>
      <c r="H16923" s="401"/>
      <c r="I16923" s="401"/>
      <c r="J16923" s="194"/>
      <c r="K16923" s="194"/>
      <c r="L16923" s="195"/>
      <c r="M16923" s="196"/>
      <c r="N16923" s="197"/>
      <c r="O16923" s="197"/>
      <c r="P16923" s="231"/>
    </row>
    <row r="16924" spans="2:16">
      <c r="B16924" s="351"/>
      <c r="C16924" s="435"/>
      <c r="D16924" s="399"/>
      <c r="E16924" s="400"/>
      <c r="G16924" s="401"/>
      <c r="H16924" s="401"/>
      <c r="I16924" s="401"/>
      <c r="J16924" s="194"/>
      <c r="K16924" s="194"/>
      <c r="L16924" s="195"/>
      <c r="M16924" s="196"/>
      <c r="N16924" s="197"/>
      <c r="O16924" s="197"/>
      <c r="P16924" s="231"/>
    </row>
    <row r="16925" spans="2:16">
      <c r="B16925" s="351"/>
      <c r="C16925" s="435"/>
      <c r="D16925" s="399"/>
      <c r="E16925" s="400"/>
      <c r="G16925" s="401"/>
      <c r="H16925" s="401"/>
      <c r="I16925" s="401"/>
      <c r="J16925" s="194"/>
      <c r="K16925" s="194"/>
      <c r="L16925" s="195"/>
      <c r="M16925" s="196"/>
      <c r="N16925" s="197"/>
      <c r="O16925" s="197"/>
      <c r="P16925" s="231"/>
    </row>
    <row r="16926" spans="2:16">
      <c r="B16926" s="351"/>
      <c r="C16926" s="435"/>
      <c r="D16926" s="399"/>
      <c r="E16926" s="400"/>
      <c r="G16926" s="401"/>
      <c r="H16926" s="401"/>
      <c r="I16926" s="401"/>
      <c r="J16926" s="194"/>
      <c r="K16926" s="194"/>
      <c r="L16926" s="195"/>
      <c r="M16926" s="196"/>
      <c r="N16926" s="197"/>
      <c r="O16926" s="197"/>
      <c r="P16926" s="231"/>
    </row>
    <row r="16927" spans="2:16">
      <c r="B16927" s="351"/>
      <c r="C16927" s="435"/>
      <c r="D16927" s="399"/>
      <c r="E16927" s="400"/>
      <c r="G16927" s="401"/>
      <c r="H16927" s="401"/>
      <c r="I16927" s="401"/>
      <c r="J16927" s="194"/>
      <c r="K16927" s="194"/>
      <c r="L16927" s="195"/>
      <c r="M16927" s="196"/>
      <c r="N16927" s="197"/>
      <c r="O16927" s="197"/>
      <c r="P16927" s="231"/>
    </row>
    <row r="16928" spans="2:16">
      <c r="B16928" s="351"/>
      <c r="C16928" s="435"/>
      <c r="D16928" s="399"/>
      <c r="E16928" s="400"/>
      <c r="G16928" s="401"/>
      <c r="H16928" s="401"/>
      <c r="I16928" s="401"/>
      <c r="J16928" s="194"/>
      <c r="K16928" s="194"/>
      <c r="L16928" s="195"/>
      <c r="M16928" s="196"/>
      <c r="N16928" s="197"/>
      <c r="O16928" s="197"/>
      <c r="P16928" s="231"/>
    </row>
    <row r="16929" spans="2:16">
      <c r="B16929" s="351"/>
      <c r="C16929" s="435"/>
      <c r="D16929" s="399"/>
      <c r="E16929" s="400"/>
      <c r="G16929" s="401"/>
      <c r="H16929" s="401"/>
      <c r="I16929" s="401"/>
      <c r="J16929" s="194"/>
      <c r="K16929" s="194"/>
      <c r="L16929" s="195"/>
      <c r="M16929" s="196"/>
      <c r="N16929" s="197"/>
      <c r="O16929" s="197"/>
      <c r="P16929" s="231"/>
    </row>
    <row r="16930" spans="2:16">
      <c r="B16930" s="351"/>
      <c r="C16930" s="435"/>
      <c r="D16930" s="399"/>
      <c r="E16930" s="400"/>
      <c r="G16930" s="401"/>
      <c r="H16930" s="401"/>
      <c r="I16930" s="401"/>
      <c r="J16930" s="194"/>
      <c r="K16930" s="194"/>
      <c r="L16930" s="195"/>
      <c r="M16930" s="196"/>
      <c r="N16930" s="197"/>
      <c r="O16930" s="197"/>
      <c r="P16930" s="231"/>
    </row>
    <row r="16931" spans="2:16">
      <c r="B16931" s="351"/>
      <c r="C16931" s="435"/>
      <c r="D16931" s="399"/>
      <c r="E16931" s="400"/>
      <c r="G16931" s="401"/>
      <c r="H16931" s="401"/>
      <c r="I16931" s="401"/>
      <c r="J16931" s="194"/>
      <c r="K16931" s="194"/>
      <c r="L16931" s="195"/>
      <c r="M16931" s="196"/>
      <c r="N16931" s="197"/>
      <c r="O16931" s="197"/>
      <c r="P16931" s="231"/>
    </row>
    <row r="16932" spans="2:16">
      <c r="B16932" s="351"/>
      <c r="C16932" s="435"/>
      <c r="D16932" s="399"/>
      <c r="E16932" s="400"/>
      <c r="G16932" s="401"/>
      <c r="H16932" s="401"/>
      <c r="I16932" s="401"/>
      <c r="J16932" s="194"/>
      <c r="K16932" s="194"/>
      <c r="L16932" s="195"/>
      <c r="M16932" s="196"/>
      <c r="N16932" s="197"/>
      <c r="O16932" s="197"/>
      <c r="P16932" s="231"/>
    </row>
    <row r="16933" spans="2:16">
      <c r="B16933" s="351"/>
      <c r="C16933" s="435"/>
      <c r="D16933" s="399"/>
      <c r="E16933" s="400"/>
      <c r="G16933" s="401"/>
      <c r="H16933" s="401"/>
      <c r="I16933" s="401"/>
      <c r="J16933" s="194"/>
      <c r="K16933" s="194"/>
      <c r="L16933" s="195"/>
      <c r="M16933" s="196"/>
      <c r="N16933" s="197"/>
      <c r="O16933" s="197"/>
      <c r="P16933" s="231"/>
    </row>
    <row r="16934" spans="2:16">
      <c r="B16934" s="351"/>
      <c r="C16934" s="435"/>
      <c r="D16934" s="399"/>
      <c r="E16934" s="400"/>
      <c r="G16934" s="401"/>
      <c r="H16934" s="401"/>
      <c r="I16934" s="401"/>
      <c r="J16934" s="194"/>
      <c r="K16934" s="194"/>
      <c r="L16934" s="195"/>
      <c r="M16934" s="196"/>
      <c r="N16934" s="197"/>
      <c r="O16934" s="197"/>
      <c r="P16934" s="231"/>
    </row>
    <row r="16935" spans="2:16">
      <c r="B16935" s="351"/>
      <c r="C16935" s="435"/>
      <c r="D16935" s="399"/>
      <c r="E16935" s="400"/>
      <c r="G16935" s="401"/>
      <c r="H16935" s="401"/>
      <c r="I16935" s="401"/>
      <c r="J16935" s="194"/>
      <c r="K16935" s="194"/>
      <c r="L16935" s="195"/>
      <c r="M16935" s="196"/>
      <c r="N16935" s="197"/>
      <c r="O16935" s="197"/>
      <c r="P16935" s="231"/>
    </row>
    <row r="16936" spans="2:16">
      <c r="B16936" s="351"/>
      <c r="C16936" s="435"/>
      <c r="D16936" s="399"/>
      <c r="E16936" s="400"/>
      <c r="G16936" s="401"/>
      <c r="H16936" s="401"/>
      <c r="I16936" s="401"/>
      <c r="J16936" s="194"/>
      <c r="K16936" s="194"/>
      <c r="L16936" s="195"/>
      <c r="M16936" s="196"/>
      <c r="N16936" s="197"/>
      <c r="O16936" s="197"/>
      <c r="P16936" s="231"/>
    </row>
    <row r="16937" spans="2:16">
      <c r="B16937" s="351"/>
      <c r="C16937" s="435"/>
      <c r="D16937" s="399"/>
      <c r="E16937" s="400"/>
      <c r="G16937" s="401"/>
      <c r="H16937" s="401"/>
      <c r="I16937" s="401"/>
      <c r="J16937" s="194"/>
      <c r="K16937" s="194"/>
      <c r="L16937" s="195"/>
      <c r="M16937" s="196"/>
      <c r="N16937" s="197"/>
      <c r="O16937" s="197"/>
      <c r="P16937" s="231"/>
    </row>
    <row r="16938" spans="2:16">
      <c r="B16938" s="351"/>
      <c r="C16938" s="435"/>
      <c r="D16938" s="399"/>
      <c r="E16938" s="400"/>
      <c r="G16938" s="401"/>
      <c r="H16938" s="401"/>
      <c r="I16938" s="401"/>
      <c r="J16938" s="194"/>
      <c r="K16938" s="194"/>
      <c r="L16938" s="195"/>
      <c r="M16938" s="196"/>
      <c r="N16938" s="197"/>
      <c r="O16938" s="197"/>
      <c r="P16938" s="231"/>
    </row>
    <row r="16939" spans="2:16">
      <c r="B16939" s="351"/>
      <c r="C16939" s="435"/>
      <c r="D16939" s="399"/>
      <c r="E16939" s="400"/>
      <c r="G16939" s="401"/>
      <c r="H16939" s="401"/>
      <c r="I16939" s="401"/>
      <c r="J16939" s="194"/>
      <c r="K16939" s="194"/>
      <c r="L16939" s="195"/>
      <c r="M16939" s="196"/>
      <c r="N16939" s="197"/>
      <c r="O16939" s="197"/>
      <c r="P16939" s="231"/>
    </row>
    <row r="16940" spans="2:16">
      <c r="B16940" s="351"/>
      <c r="C16940" s="435"/>
      <c r="D16940" s="399"/>
      <c r="E16940" s="400"/>
      <c r="G16940" s="401"/>
      <c r="H16940" s="401"/>
      <c r="I16940" s="401"/>
      <c r="J16940" s="194"/>
      <c r="K16940" s="194"/>
      <c r="L16940" s="195"/>
      <c r="M16940" s="196"/>
      <c r="N16940" s="197"/>
      <c r="O16940" s="197"/>
      <c r="P16940" s="231"/>
    </row>
    <row r="16941" spans="2:16">
      <c r="B16941" s="351"/>
      <c r="C16941" s="435"/>
      <c r="D16941" s="399"/>
      <c r="E16941" s="400"/>
      <c r="G16941" s="401"/>
      <c r="H16941" s="401"/>
      <c r="I16941" s="401"/>
      <c r="J16941" s="194"/>
      <c r="K16941" s="194"/>
      <c r="L16941" s="195"/>
      <c r="M16941" s="196"/>
      <c r="N16941" s="197"/>
      <c r="O16941" s="197"/>
      <c r="P16941" s="231"/>
    </row>
    <row r="16942" spans="2:16">
      <c r="B16942" s="351"/>
      <c r="C16942" s="435"/>
      <c r="D16942" s="399"/>
      <c r="E16942" s="400"/>
      <c r="G16942" s="401"/>
      <c r="H16942" s="401"/>
      <c r="I16942" s="401"/>
      <c r="J16942" s="194"/>
      <c r="K16942" s="194"/>
      <c r="L16942" s="195"/>
      <c r="M16942" s="196"/>
      <c r="N16942" s="197"/>
      <c r="O16942" s="197"/>
      <c r="P16942" s="231"/>
    </row>
    <row r="16943" spans="2:16">
      <c r="B16943" s="351"/>
      <c r="C16943" s="435"/>
      <c r="D16943" s="399"/>
      <c r="E16943" s="400"/>
      <c r="G16943" s="401"/>
      <c r="H16943" s="401"/>
      <c r="I16943" s="401"/>
      <c r="J16943" s="194"/>
      <c r="K16943" s="194"/>
      <c r="L16943" s="195"/>
      <c r="M16943" s="196"/>
      <c r="N16943" s="197"/>
      <c r="O16943" s="197"/>
      <c r="P16943" s="231"/>
    </row>
    <row r="16944" spans="2:16">
      <c r="B16944" s="351"/>
      <c r="C16944" s="435"/>
      <c r="D16944" s="399"/>
      <c r="E16944" s="400"/>
      <c r="G16944" s="401"/>
      <c r="H16944" s="401"/>
      <c r="I16944" s="401"/>
      <c r="J16944" s="194"/>
      <c r="K16944" s="194"/>
      <c r="L16944" s="195"/>
      <c r="M16944" s="196"/>
      <c r="N16944" s="197"/>
      <c r="O16944" s="197"/>
      <c r="P16944" s="231"/>
    </row>
    <row r="16945" spans="2:16">
      <c r="B16945" s="351"/>
      <c r="C16945" s="435"/>
      <c r="D16945" s="399"/>
      <c r="E16945" s="400"/>
      <c r="G16945" s="401"/>
      <c r="H16945" s="401"/>
      <c r="I16945" s="401"/>
      <c r="J16945" s="194"/>
      <c r="K16945" s="194"/>
      <c r="L16945" s="195"/>
      <c r="M16945" s="196"/>
      <c r="N16945" s="197"/>
      <c r="O16945" s="197"/>
      <c r="P16945" s="231"/>
    </row>
    <row r="16946" spans="2:16">
      <c r="B16946" s="351"/>
      <c r="C16946" s="435"/>
      <c r="D16946" s="399"/>
      <c r="E16946" s="400"/>
      <c r="G16946" s="401"/>
      <c r="H16946" s="401"/>
      <c r="I16946" s="401"/>
      <c r="J16946" s="194"/>
      <c r="K16946" s="194"/>
      <c r="L16946" s="195"/>
      <c r="M16946" s="196"/>
      <c r="N16946" s="197"/>
      <c r="O16946" s="197"/>
      <c r="P16946" s="231"/>
    </row>
    <row r="16947" spans="2:16">
      <c r="B16947" s="351"/>
      <c r="C16947" s="435"/>
      <c r="D16947" s="399"/>
      <c r="E16947" s="400"/>
      <c r="G16947" s="401"/>
      <c r="H16947" s="401"/>
      <c r="I16947" s="401"/>
      <c r="J16947" s="194"/>
      <c r="K16947" s="194"/>
      <c r="L16947" s="195"/>
      <c r="M16947" s="196"/>
      <c r="N16947" s="197"/>
      <c r="O16947" s="197"/>
      <c r="P16947" s="231"/>
    </row>
    <row r="16948" spans="2:16">
      <c r="B16948" s="351"/>
      <c r="C16948" s="435"/>
      <c r="D16948" s="399"/>
      <c r="E16948" s="400"/>
      <c r="G16948" s="401"/>
      <c r="H16948" s="401"/>
      <c r="I16948" s="401"/>
      <c r="J16948" s="194"/>
      <c r="K16948" s="194"/>
      <c r="L16948" s="195"/>
      <c r="M16948" s="196"/>
      <c r="N16948" s="197"/>
      <c r="O16948" s="197"/>
      <c r="P16948" s="231"/>
    </row>
    <row r="16949" spans="2:16">
      <c r="B16949" s="351"/>
      <c r="C16949" s="435"/>
      <c r="D16949" s="399"/>
      <c r="E16949" s="400"/>
      <c r="G16949" s="401"/>
      <c r="H16949" s="401"/>
      <c r="I16949" s="401"/>
      <c r="J16949" s="194"/>
      <c r="K16949" s="194"/>
      <c r="L16949" s="195"/>
      <c r="M16949" s="196"/>
      <c r="N16949" s="197"/>
      <c r="O16949" s="197"/>
      <c r="P16949" s="231"/>
    </row>
    <row r="16950" spans="2:16">
      <c r="B16950" s="351"/>
      <c r="C16950" s="435"/>
      <c r="D16950" s="399"/>
      <c r="E16950" s="400"/>
      <c r="G16950" s="401"/>
      <c r="H16950" s="401"/>
      <c r="I16950" s="401"/>
      <c r="J16950" s="194"/>
      <c r="K16950" s="194"/>
      <c r="L16950" s="195"/>
      <c r="M16950" s="196"/>
      <c r="N16950" s="197"/>
      <c r="O16950" s="197"/>
      <c r="P16950" s="231"/>
    </row>
    <row r="16951" spans="2:16">
      <c r="B16951" s="351"/>
      <c r="C16951" s="435"/>
      <c r="D16951" s="399"/>
      <c r="E16951" s="400"/>
      <c r="G16951" s="401"/>
      <c r="H16951" s="401"/>
      <c r="I16951" s="401"/>
      <c r="J16951" s="194"/>
      <c r="K16951" s="194"/>
      <c r="L16951" s="195"/>
      <c r="M16951" s="196"/>
      <c r="N16951" s="197"/>
      <c r="O16951" s="197"/>
      <c r="P16951" s="231"/>
    </row>
    <row r="16952" spans="2:16">
      <c r="B16952" s="351"/>
      <c r="C16952" s="435"/>
      <c r="D16952" s="399"/>
      <c r="E16952" s="400"/>
      <c r="G16952" s="401"/>
      <c r="H16952" s="401"/>
      <c r="I16952" s="401"/>
      <c r="J16952" s="194"/>
      <c r="K16952" s="194"/>
      <c r="L16952" s="195"/>
      <c r="M16952" s="196"/>
      <c r="N16952" s="197"/>
      <c r="O16952" s="197"/>
      <c r="P16952" s="231"/>
    </row>
    <row r="16953" spans="2:16">
      <c r="B16953" s="351"/>
      <c r="C16953" s="435"/>
      <c r="D16953" s="399"/>
      <c r="E16953" s="400"/>
      <c r="G16953" s="401"/>
      <c r="H16953" s="401"/>
      <c r="I16953" s="401"/>
      <c r="J16953" s="194"/>
      <c r="K16953" s="194"/>
      <c r="L16953" s="195"/>
      <c r="M16953" s="196"/>
      <c r="N16953" s="197"/>
      <c r="O16953" s="197"/>
      <c r="P16953" s="231"/>
    </row>
    <row r="16954" spans="2:16">
      <c r="B16954" s="351"/>
      <c r="C16954" s="435"/>
      <c r="D16954" s="399"/>
      <c r="E16954" s="400"/>
      <c r="G16954" s="401"/>
      <c r="H16954" s="401"/>
      <c r="I16954" s="401"/>
      <c r="J16954" s="194"/>
      <c r="K16954" s="194"/>
      <c r="L16954" s="195"/>
      <c r="M16954" s="196"/>
      <c r="N16954" s="197"/>
      <c r="O16954" s="197"/>
      <c r="P16954" s="231"/>
    </row>
    <row r="16955" spans="2:16">
      <c r="B16955" s="351"/>
      <c r="C16955" s="435"/>
      <c r="D16955" s="399"/>
      <c r="E16955" s="400"/>
      <c r="G16955" s="401"/>
      <c r="H16955" s="401"/>
      <c r="I16955" s="401"/>
      <c r="J16955" s="194"/>
      <c r="K16955" s="194"/>
      <c r="L16955" s="195"/>
      <c r="M16955" s="196"/>
      <c r="N16955" s="197"/>
      <c r="O16955" s="197"/>
      <c r="P16955" s="231"/>
    </row>
    <row r="16956" spans="2:16">
      <c r="B16956" s="351"/>
      <c r="C16956" s="435"/>
      <c r="D16956" s="399"/>
      <c r="E16956" s="400"/>
      <c r="G16956" s="401"/>
      <c r="H16956" s="401"/>
      <c r="I16956" s="401"/>
      <c r="J16956" s="194"/>
      <c r="K16956" s="194"/>
      <c r="L16956" s="195"/>
      <c r="M16956" s="196"/>
      <c r="N16956" s="197"/>
      <c r="O16956" s="197"/>
      <c r="P16956" s="231"/>
    </row>
    <row r="16957" spans="2:16">
      <c r="B16957" s="351"/>
      <c r="C16957" s="435"/>
      <c r="D16957" s="399"/>
      <c r="E16957" s="400"/>
      <c r="G16957" s="401"/>
      <c r="H16957" s="401"/>
      <c r="I16957" s="401"/>
      <c r="J16957" s="194"/>
      <c r="K16957" s="194"/>
      <c r="L16957" s="195"/>
      <c r="M16957" s="196"/>
      <c r="N16957" s="197"/>
      <c r="O16957" s="197"/>
      <c r="P16957" s="231"/>
    </row>
    <row r="16958" spans="2:16">
      <c r="B16958" s="351"/>
      <c r="C16958" s="435"/>
      <c r="D16958" s="399"/>
      <c r="E16958" s="400"/>
      <c r="G16958" s="401"/>
      <c r="H16958" s="401"/>
      <c r="I16958" s="401"/>
      <c r="J16958" s="194"/>
      <c r="K16958" s="194"/>
      <c r="L16958" s="195"/>
      <c r="M16958" s="196"/>
      <c r="N16958" s="197"/>
      <c r="O16958" s="197"/>
      <c r="P16958" s="231"/>
    </row>
    <row r="16959" spans="2:16">
      <c r="B16959" s="351"/>
      <c r="C16959" s="435"/>
      <c r="D16959" s="399"/>
      <c r="E16959" s="400"/>
      <c r="G16959" s="401"/>
      <c r="H16959" s="401"/>
      <c r="I16959" s="401"/>
      <c r="J16959" s="194"/>
      <c r="K16959" s="194"/>
      <c r="L16959" s="195"/>
      <c r="M16959" s="196"/>
      <c r="N16959" s="197"/>
      <c r="O16959" s="197"/>
      <c r="P16959" s="231"/>
    </row>
    <row r="16960" spans="2:16">
      <c r="B16960" s="351"/>
      <c r="C16960" s="435"/>
      <c r="D16960" s="399"/>
      <c r="E16960" s="400"/>
      <c r="G16960" s="401"/>
      <c r="H16960" s="401"/>
      <c r="I16960" s="401"/>
      <c r="J16960" s="194"/>
      <c r="K16960" s="194"/>
      <c r="L16960" s="195"/>
      <c r="M16960" s="196"/>
      <c r="N16960" s="197"/>
      <c r="O16960" s="197"/>
      <c r="P16960" s="231"/>
    </row>
    <row r="16961" spans="2:16">
      <c r="B16961" s="351"/>
      <c r="C16961" s="435"/>
      <c r="D16961" s="399"/>
      <c r="E16961" s="400"/>
      <c r="G16961" s="401"/>
      <c r="H16961" s="401"/>
      <c r="I16961" s="401"/>
      <c r="J16961" s="194"/>
      <c r="K16961" s="194"/>
      <c r="L16961" s="195"/>
      <c r="M16961" s="196"/>
      <c r="N16961" s="197"/>
      <c r="O16961" s="197"/>
      <c r="P16961" s="231"/>
    </row>
    <row r="16962" spans="2:16">
      <c r="B16962" s="351"/>
      <c r="C16962" s="435"/>
      <c r="D16962" s="399"/>
      <c r="E16962" s="400"/>
      <c r="G16962" s="401"/>
      <c r="H16962" s="401"/>
      <c r="I16962" s="401"/>
      <c r="J16962" s="194"/>
      <c r="K16962" s="194"/>
      <c r="L16962" s="195"/>
      <c r="M16962" s="196"/>
      <c r="N16962" s="197"/>
      <c r="O16962" s="197"/>
      <c r="P16962" s="231"/>
    </row>
    <row r="16963" spans="2:16">
      <c r="B16963" s="351"/>
      <c r="C16963" s="435"/>
      <c r="D16963" s="399"/>
      <c r="E16963" s="400"/>
      <c r="G16963" s="401"/>
      <c r="H16963" s="401"/>
      <c r="I16963" s="401"/>
      <c r="J16963" s="194"/>
      <c r="K16963" s="194"/>
      <c r="L16963" s="195"/>
      <c r="M16963" s="196"/>
      <c r="N16963" s="197"/>
      <c r="O16963" s="197"/>
      <c r="P16963" s="231"/>
    </row>
    <row r="16964" spans="2:16">
      <c r="B16964" s="351"/>
      <c r="C16964" s="435"/>
      <c r="D16964" s="399"/>
      <c r="E16964" s="400"/>
      <c r="G16964" s="401"/>
      <c r="H16964" s="401"/>
      <c r="I16964" s="401"/>
      <c r="J16964" s="194"/>
      <c r="K16964" s="194"/>
      <c r="L16964" s="195"/>
      <c r="M16964" s="196"/>
      <c r="N16964" s="197"/>
      <c r="O16964" s="197"/>
      <c r="P16964" s="231"/>
    </row>
    <row r="16965" spans="2:16">
      <c r="B16965" s="351"/>
      <c r="C16965" s="435"/>
      <c r="D16965" s="399"/>
      <c r="E16965" s="400"/>
      <c r="G16965" s="401"/>
      <c r="H16965" s="401"/>
      <c r="I16965" s="401"/>
      <c r="J16965" s="194"/>
      <c r="K16965" s="194"/>
      <c r="L16965" s="195"/>
      <c r="M16965" s="196"/>
      <c r="N16965" s="197"/>
      <c r="O16965" s="197"/>
      <c r="P16965" s="231"/>
    </row>
    <row r="16966" spans="2:16">
      <c r="B16966" s="351"/>
      <c r="C16966" s="435"/>
      <c r="D16966" s="399"/>
      <c r="E16966" s="400"/>
      <c r="G16966" s="401"/>
      <c r="H16966" s="401"/>
      <c r="I16966" s="401"/>
      <c r="J16966" s="194"/>
      <c r="K16966" s="194"/>
      <c r="L16966" s="195"/>
      <c r="M16966" s="196"/>
      <c r="N16966" s="197"/>
      <c r="O16966" s="197"/>
      <c r="P16966" s="231"/>
    </row>
    <row r="16967" spans="2:16">
      <c r="B16967" s="351"/>
      <c r="C16967" s="435"/>
      <c r="D16967" s="399"/>
      <c r="E16967" s="400"/>
      <c r="G16967" s="401"/>
      <c r="H16967" s="401"/>
      <c r="I16967" s="401"/>
      <c r="J16967" s="194"/>
      <c r="K16967" s="194"/>
      <c r="L16967" s="195"/>
      <c r="M16967" s="196"/>
      <c r="N16967" s="197"/>
      <c r="O16967" s="197"/>
      <c r="P16967" s="231"/>
    </row>
    <row r="16968" spans="2:16">
      <c r="B16968" s="351"/>
      <c r="C16968" s="435"/>
      <c r="D16968" s="399"/>
      <c r="E16968" s="400"/>
      <c r="G16968" s="401"/>
      <c r="H16968" s="401"/>
      <c r="I16968" s="401"/>
      <c r="J16968" s="194"/>
      <c r="K16968" s="194"/>
      <c r="L16968" s="195"/>
      <c r="M16968" s="196"/>
      <c r="N16968" s="197"/>
      <c r="O16968" s="197"/>
      <c r="P16968" s="231"/>
    </row>
    <row r="16969" spans="2:16">
      <c r="B16969" s="351"/>
      <c r="C16969" s="435"/>
      <c r="D16969" s="399"/>
      <c r="E16969" s="400"/>
      <c r="G16969" s="401"/>
      <c r="H16969" s="401"/>
      <c r="I16969" s="401"/>
      <c r="J16969" s="194"/>
      <c r="K16969" s="194"/>
      <c r="L16969" s="195"/>
      <c r="M16969" s="196"/>
      <c r="N16969" s="197"/>
      <c r="O16969" s="197"/>
      <c r="P16969" s="231"/>
    </row>
    <row r="16970" spans="2:16">
      <c r="B16970" s="351"/>
      <c r="C16970" s="435"/>
      <c r="D16970" s="399"/>
      <c r="E16970" s="400"/>
      <c r="G16970" s="401"/>
      <c r="H16970" s="401"/>
      <c r="I16970" s="401"/>
      <c r="J16970" s="194"/>
      <c r="K16970" s="194"/>
      <c r="L16970" s="195"/>
      <c r="M16970" s="196"/>
      <c r="N16970" s="197"/>
      <c r="O16970" s="197"/>
      <c r="P16970" s="231"/>
    </row>
    <row r="16971" spans="2:16">
      <c r="B16971" s="351"/>
      <c r="C16971" s="435"/>
      <c r="D16971" s="399"/>
      <c r="E16971" s="400"/>
      <c r="G16971" s="401"/>
      <c r="H16971" s="401"/>
      <c r="I16971" s="401"/>
      <c r="J16971" s="194"/>
      <c r="K16971" s="194"/>
      <c r="L16971" s="195"/>
      <c r="M16971" s="196"/>
      <c r="N16971" s="197"/>
      <c r="O16971" s="197"/>
      <c r="P16971" s="231"/>
    </row>
    <row r="16972" spans="2:16">
      <c r="B16972" s="351"/>
      <c r="C16972" s="435"/>
      <c r="D16972" s="399"/>
      <c r="E16972" s="400"/>
      <c r="G16972" s="401"/>
      <c r="H16972" s="401"/>
      <c r="I16972" s="401"/>
      <c r="J16972" s="194"/>
      <c r="K16972" s="194"/>
      <c r="L16972" s="195"/>
      <c r="M16972" s="196"/>
      <c r="N16972" s="197"/>
      <c r="O16972" s="197"/>
      <c r="P16972" s="231"/>
    </row>
    <row r="16973" spans="2:16">
      <c r="B16973" s="351"/>
      <c r="C16973" s="435"/>
      <c r="D16973" s="399"/>
      <c r="E16973" s="400"/>
      <c r="G16973" s="401"/>
      <c r="H16973" s="401"/>
      <c r="I16973" s="401"/>
      <c r="J16973" s="194"/>
      <c r="K16973" s="194"/>
      <c r="L16973" s="195"/>
      <c r="M16973" s="196"/>
      <c r="N16973" s="197"/>
      <c r="O16973" s="197"/>
      <c r="P16973" s="231"/>
    </row>
    <row r="16974" spans="2:16">
      <c r="B16974" s="351"/>
      <c r="C16974" s="435"/>
      <c r="D16974" s="399"/>
      <c r="E16974" s="400"/>
      <c r="G16974" s="401"/>
      <c r="H16974" s="401"/>
      <c r="I16974" s="401"/>
      <c r="J16974" s="194"/>
      <c r="K16974" s="194"/>
      <c r="L16974" s="195"/>
      <c r="M16974" s="196"/>
      <c r="N16974" s="197"/>
      <c r="O16974" s="197"/>
      <c r="P16974" s="231"/>
    </row>
    <row r="16975" spans="2:16">
      <c r="B16975" s="351"/>
      <c r="C16975" s="435"/>
      <c r="D16975" s="399"/>
      <c r="E16975" s="400"/>
      <c r="G16975" s="401"/>
      <c r="H16975" s="401"/>
      <c r="I16975" s="401"/>
      <c r="J16975" s="194"/>
      <c r="K16975" s="194"/>
      <c r="L16975" s="195"/>
      <c r="M16975" s="196"/>
      <c r="N16975" s="197"/>
      <c r="O16975" s="197"/>
      <c r="P16975" s="231"/>
    </row>
    <row r="16976" spans="2:16">
      <c r="B16976" s="351"/>
      <c r="C16976" s="435"/>
      <c r="D16976" s="399"/>
      <c r="E16976" s="400"/>
      <c r="G16976" s="401"/>
      <c r="H16976" s="401"/>
      <c r="I16976" s="401"/>
      <c r="J16976" s="194"/>
      <c r="K16976" s="194"/>
      <c r="L16976" s="195"/>
      <c r="M16976" s="196"/>
      <c r="N16976" s="197"/>
      <c r="O16976" s="197"/>
      <c r="P16976" s="231"/>
    </row>
    <row r="16977" spans="2:16">
      <c r="B16977" s="351"/>
      <c r="C16977" s="435"/>
      <c r="D16977" s="399"/>
      <c r="E16977" s="400"/>
      <c r="G16977" s="401"/>
      <c r="H16977" s="401"/>
      <c r="I16977" s="401"/>
      <c r="J16977" s="194"/>
      <c r="K16977" s="194"/>
      <c r="L16977" s="195"/>
      <c r="M16977" s="196"/>
      <c r="N16977" s="197"/>
      <c r="O16977" s="197"/>
      <c r="P16977" s="231"/>
    </row>
    <row r="16978" spans="2:16">
      <c r="B16978" s="351"/>
      <c r="C16978" s="435"/>
      <c r="D16978" s="399"/>
      <c r="E16978" s="400"/>
      <c r="G16978" s="401"/>
      <c r="H16978" s="401"/>
      <c r="I16978" s="401"/>
      <c r="J16978" s="194"/>
      <c r="K16978" s="194"/>
      <c r="L16978" s="195"/>
      <c r="M16978" s="196"/>
      <c r="N16978" s="197"/>
      <c r="O16978" s="197"/>
      <c r="P16978" s="231"/>
    </row>
    <row r="16979" spans="2:16">
      <c r="B16979" s="351"/>
      <c r="C16979" s="435"/>
      <c r="D16979" s="399"/>
      <c r="E16979" s="400"/>
      <c r="G16979" s="401"/>
      <c r="H16979" s="401"/>
      <c r="I16979" s="401"/>
      <c r="J16979" s="194"/>
      <c r="K16979" s="194"/>
      <c r="L16979" s="195"/>
      <c r="M16979" s="196"/>
      <c r="N16979" s="197"/>
      <c r="O16979" s="197"/>
      <c r="P16979" s="231"/>
    </row>
    <row r="16980" spans="2:16">
      <c r="B16980" s="351"/>
      <c r="C16980" s="435"/>
      <c r="D16980" s="399"/>
      <c r="E16980" s="400"/>
      <c r="G16980" s="401"/>
      <c r="H16980" s="401"/>
      <c r="I16980" s="401"/>
      <c r="J16980" s="194"/>
      <c r="K16980" s="194"/>
      <c r="L16980" s="195"/>
      <c r="M16980" s="196"/>
      <c r="N16980" s="197"/>
      <c r="O16980" s="197"/>
      <c r="P16980" s="231"/>
    </row>
    <row r="16981" spans="2:16">
      <c r="B16981" s="351"/>
      <c r="C16981" s="435"/>
      <c r="D16981" s="399"/>
      <c r="E16981" s="400"/>
      <c r="G16981" s="401"/>
      <c r="H16981" s="401"/>
      <c r="I16981" s="401"/>
      <c r="J16981" s="194"/>
      <c r="K16981" s="194"/>
      <c r="L16981" s="195"/>
      <c r="M16981" s="196"/>
      <c r="N16981" s="197"/>
      <c r="O16981" s="197"/>
      <c r="P16981" s="231"/>
    </row>
    <row r="16982" spans="2:16">
      <c r="B16982" s="351"/>
      <c r="C16982" s="435"/>
      <c r="D16982" s="399"/>
      <c r="E16982" s="400"/>
      <c r="G16982" s="401"/>
      <c r="H16982" s="401"/>
      <c r="I16982" s="401"/>
      <c r="J16982" s="194"/>
      <c r="K16982" s="194"/>
      <c r="L16982" s="195"/>
      <c r="M16982" s="196"/>
      <c r="N16982" s="197"/>
      <c r="O16982" s="197"/>
      <c r="P16982" s="231"/>
    </row>
    <row r="16983" spans="2:16">
      <c r="B16983" s="351"/>
      <c r="C16983" s="435"/>
      <c r="D16983" s="399"/>
      <c r="E16983" s="400"/>
      <c r="G16983" s="401"/>
      <c r="H16983" s="401"/>
      <c r="I16983" s="401"/>
      <c r="J16983" s="194"/>
      <c r="K16983" s="194"/>
      <c r="L16983" s="195"/>
      <c r="M16983" s="196"/>
      <c r="N16983" s="197"/>
      <c r="O16983" s="197"/>
      <c r="P16983" s="231"/>
    </row>
    <row r="16984" spans="2:16">
      <c r="B16984" s="351"/>
      <c r="C16984" s="435"/>
      <c r="D16984" s="399"/>
      <c r="E16984" s="400"/>
      <c r="G16984" s="401"/>
      <c r="H16984" s="401"/>
      <c r="I16984" s="401"/>
      <c r="J16984" s="194"/>
      <c r="K16984" s="194"/>
      <c r="L16984" s="195"/>
      <c r="M16984" s="196"/>
      <c r="N16984" s="197"/>
      <c r="O16984" s="197"/>
      <c r="P16984" s="231"/>
    </row>
    <row r="16985" spans="2:16">
      <c r="B16985" s="351"/>
      <c r="C16985" s="435"/>
      <c r="D16985" s="399"/>
      <c r="E16985" s="400"/>
      <c r="G16985" s="401"/>
      <c r="H16985" s="401"/>
      <c r="I16985" s="401"/>
      <c r="J16985" s="194"/>
      <c r="K16985" s="194"/>
      <c r="L16985" s="195"/>
      <c r="M16985" s="196"/>
      <c r="N16985" s="197"/>
      <c r="O16985" s="197"/>
      <c r="P16985" s="231"/>
    </row>
    <row r="16986" spans="2:16">
      <c r="B16986" s="351"/>
      <c r="C16986" s="435"/>
      <c r="D16986" s="399"/>
      <c r="E16986" s="400"/>
      <c r="G16986" s="401"/>
      <c r="H16986" s="401"/>
      <c r="I16986" s="401"/>
      <c r="J16986" s="194"/>
      <c r="K16986" s="194"/>
      <c r="L16986" s="195"/>
      <c r="M16986" s="196"/>
      <c r="N16986" s="197"/>
      <c r="O16986" s="197"/>
      <c r="P16986" s="231"/>
    </row>
    <row r="16987" spans="2:16">
      <c r="B16987" s="351"/>
      <c r="C16987" s="435"/>
      <c r="D16987" s="399"/>
      <c r="E16987" s="400"/>
      <c r="G16987" s="401"/>
      <c r="H16987" s="401"/>
      <c r="I16987" s="401"/>
      <c r="J16987" s="194"/>
      <c r="K16987" s="194"/>
      <c r="L16987" s="195"/>
      <c r="M16987" s="196"/>
      <c r="N16987" s="197"/>
      <c r="O16987" s="197"/>
      <c r="P16987" s="231"/>
    </row>
    <row r="16988" spans="2:16">
      <c r="B16988" s="351"/>
      <c r="C16988" s="435"/>
      <c r="D16988" s="399"/>
      <c r="E16988" s="400"/>
      <c r="G16988" s="401"/>
      <c r="H16988" s="401"/>
      <c r="I16988" s="401"/>
      <c r="J16988" s="194"/>
      <c r="K16988" s="194"/>
      <c r="L16988" s="195"/>
      <c r="M16988" s="196"/>
      <c r="N16988" s="197"/>
      <c r="O16988" s="197"/>
      <c r="P16988" s="231"/>
    </row>
    <row r="16989" spans="2:16">
      <c r="B16989" s="351"/>
      <c r="C16989" s="435"/>
      <c r="D16989" s="399"/>
      <c r="E16989" s="400"/>
      <c r="G16989" s="401"/>
      <c r="H16989" s="401"/>
      <c r="I16989" s="401"/>
      <c r="J16989" s="194"/>
      <c r="K16989" s="194"/>
      <c r="L16989" s="195"/>
      <c r="M16989" s="196"/>
      <c r="N16989" s="197"/>
      <c r="O16989" s="197"/>
      <c r="P16989" s="231"/>
    </row>
    <row r="16990" spans="2:16">
      <c r="B16990" s="351"/>
      <c r="C16990" s="435"/>
      <c r="D16990" s="399"/>
      <c r="E16990" s="400"/>
      <c r="G16990" s="401"/>
      <c r="H16990" s="401"/>
      <c r="I16990" s="401"/>
      <c r="J16990" s="194"/>
      <c r="K16990" s="194"/>
      <c r="L16990" s="195"/>
      <c r="M16990" s="196"/>
      <c r="N16990" s="197"/>
      <c r="O16990" s="197"/>
      <c r="P16990" s="231"/>
    </row>
    <row r="16991" spans="2:16">
      <c r="B16991" s="351"/>
      <c r="C16991" s="435"/>
      <c r="D16991" s="399"/>
      <c r="E16991" s="400"/>
      <c r="G16991" s="401"/>
      <c r="H16991" s="401"/>
      <c r="I16991" s="401"/>
      <c r="J16991" s="194"/>
      <c r="K16991" s="194"/>
      <c r="L16991" s="195"/>
      <c r="M16991" s="196"/>
      <c r="N16991" s="197"/>
      <c r="O16991" s="197"/>
      <c r="P16991" s="231"/>
    </row>
    <row r="16992" spans="2:16">
      <c r="B16992" s="351"/>
      <c r="C16992" s="435"/>
      <c r="D16992" s="399"/>
      <c r="E16992" s="400"/>
      <c r="G16992" s="401"/>
      <c r="H16992" s="401"/>
      <c r="I16992" s="401"/>
      <c r="J16992" s="194"/>
      <c r="K16992" s="194"/>
      <c r="L16992" s="195"/>
      <c r="M16992" s="196"/>
      <c r="N16992" s="197"/>
      <c r="O16992" s="197"/>
      <c r="P16992" s="231"/>
    </row>
    <row r="16993" spans="2:16">
      <c r="B16993" s="351"/>
      <c r="C16993" s="435"/>
      <c r="D16993" s="399"/>
      <c r="E16993" s="400"/>
      <c r="G16993" s="401"/>
      <c r="H16993" s="401"/>
      <c r="I16993" s="401"/>
      <c r="J16993" s="194"/>
      <c r="K16993" s="194"/>
      <c r="L16993" s="195"/>
      <c r="M16993" s="196"/>
      <c r="N16993" s="197"/>
      <c r="O16993" s="197"/>
      <c r="P16993" s="231"/>
    </row>
    <row r="16994" spans="2:16">
      <c r="B16994" s="351"/>
      <c r="C16994" s="435"/>
      <c r="D16994" s="399"/>
      <c r="E16994" s="400"/>
      <c r="G16994" s="401"/>
      <c r="H16994" s="401"/>
      <c r="I16994" s="401"/>
      <c r="J16994" s="194"/>
      <c r="K16994" s="194"/>
      <c r="L16994" s="195"/>
      <c r="M16994" s="196"/>
      <c r="N16994" s="197"/>
      <c r="O16994" s="197"/>
      <c r="P16994" s="231"/>
    </row>
    <row r="16995" spans="2:16">
      <c r="B16995" s="351"/>
      <c r="C16995" s="435"/>
      <c r="D16995" s="399"/>
      <c r="E16995" s="400"/>
      <c r="G16995" s="401"/>
      <c r="H16995" s="401"/>
      <c r="I16995" s="401"/>
      <c r="J16995" s="194"/>
      <c r="K16995" s="194"/>
      <c r="L16995" s="195"/>
      <c r="M16995" s="196"/>
      <c r="N16995" s="197"/>
      <c r="O16995" s="197"/>
      <c r="P16995" s="231"/>
    </row>
    <row r="16996" spans="2:16">
      <c r="B16996" s="351"/>
      <c r="C16996" s="435"/>
      <c r="D16996" s="399"/>
      <c r="E16996" s="400"/>
      <c r="G16996" s="401"/>
      <c r="H16996" s="401"/>
      <c r="I16996" s="401"/>
      <c r="J16996" s="194"/>
      <c r="K16996" s="194"/>
      <c r="L16996" s="195"/>
      <c r="M16996" s="196"/>
      <c r="N16996" s="197"/>
      <c r="O16996" s="197"/>
      <c r="P16996" s="231"/>
    </row>
    <row r="16997" spans="2:16">
      <c r="B16997" s="351"/>
      <c r="C16997" s="435"/>
      <c r="D16997" s="399"/>
      <c r="E16997" s="400"/>
      <c r="G16997" s="401"/>
      <c r="H16997" s="401"/>
      <c r="I16997" s="401"/>
      <c r="J16997" s="194"/>
      <c r="K16997" s="194"/>
      <c r="L16997" s="195"/>
      <c r="M16997" s="196"/>
      <c r="N16997" s="197"/>
      <c r="O16997" s="197"/>
      <c r="P16997" s="231"/>
    </row>
    <row r="16998" spans="2:16">
      <c r="B16998" s="351"/>
      <c r="C16998" s="435"/>
      <c r="D16998" s="399"/>
      <c r="E16998" s="400"/>
      <c r="G16998" s="401"/>
      <c r="H16998" s="401"/>
      <c r="I16998" s="401"/>
      <c r="J16998" s="194"/>
      <c r="K16998" s="194"/>
      <c r="L16998" s="195"/>
      <c r="M16998" s="196"/>
      <c r="N16998" s="197"/>
      <c r="O16998" s="197"/>
      <c r="P16998" s="231"/>
    </row>
    <row r="16999" spans="2:16">
      <c r="B16999" s="351"/>
      <c r="C16999" s="435"/>
      <c r="D16999" s="399"/>
      <c r="E16999" s="400"/>
      <c r="G16999" s="401"/>
      <c r="H16999" s="401"/>
      <c r="I16999" s="401"/>
      <c r="J16999" s="194"/>
      <c r="K16999" s="194"/>
      <c r="L16999" s="195"/>
      <c r="M16999" s="196"/>
      <c r="N16999" s="197"/>
      <c r="O16999" s="197"/>
      <c r="P16999" s="231"/>
    </row>
    <row r="17000" spans="2:16">
      <c r="B17000" s="351"/>
      <c r="C17000" s="435"/>
      <c r="D17000" s="399"/>
      <c r="E17000" s="400"/>
      <c r="G17000" s="401"/>
      <c r="H17000" s="401"/>
      <c r="I17000" s="401"/>
      <c r="J17000" s="194"/>
      <c r="K17000" s="194"/>
      <c r="L17000" s="195"/>
      <c r="M17000" s="196"/>
      <c r="N17000" s="197"/>
      <c r="O17000" s="197"/>
      <c r="P17000" s="231"/>
    </row>
    <row r="17001" spans="2:16">
      <c r="B17001" s="351"/>
      <c r="C17001" s="435"/>
      <c r="D17001" s="399"/>
      <c r="E17001" s="400"/>
      <c r="G17001" s="401"/>
      <c r="H17001" s="401"/>
      <c r="I17001" s="401"/>
      <c r="J17001" s="194"/>
      <c r="K17001" s="194"/>
      <c r="L17001" s="195"/>
      <c r="M17001" s="196"/>
      <c r="N17001" s="197"/>
      <c r="O17001" s="197"/>
      <c r="P17001" s="231"/>
    </row>
    <row r="17002" spans="2:16">
      <c r="B17002" s="351"/>
      <c r="C17002" s="435"/>
      <c r="D17002" s="399"/>
      <c r="E17002" s="400"/>
      <c r="G17002" s="401"/>
      <c r="H17002" s="401"/>
      <c r="I17002" s="401"/>
      <c r="J17002" s="194"/>
      <c r="K17002" s="194"/>
      <c r="L17002" s="195"/>
      <c r="M17002" s="196"/>
      <c r="N17002" s="197"/>
      <c r="O17002" s="197"/>
      <c r="P17002" s="231"/>
    </row>
    <row r="17003" spans="2:16">
      <c r="B17003" s="351"/>
      <c r="C17003" s="435"/>
      <c r="D17003" s="399"/>
      <c r="E17003" s="400"/>
      <c r="G17003" s="401"/>
      <c r="H17003" s="401"/>
      <c r="I17003" s="401"/>
      <c r="J17003" s="194"/>
      <c r="K17003" s="194"/>
      <c r="L17003" s="195"/>
      <c r="M17003" s="196"/>
      <c r="N17003" s="197"/>
      <c r="O17003" s="197"/>
      <c r="P17003" s="231"/>
    </row>
    <row r="17004" spans="2:16">
      <c r="B17004" s="351"/>
      <c r="C17004" s="435"/>
      <c r="D17004" s="399"/>
      <c r="E17004" s="400"/>
      <c r="G17004" s="401"/>
      <c r="H17004" s="401"/>
      <c r="I17004" s="401"/>
      <c r="J17004" s="194"/>
      <c r="K17004" s="194"/>
      <c r="L17004" s="195"/>
      <c r="M17004" s="196"/>
      <c r="N17004" s="197"/>
      <c r="O17004" s="197"/>
      <c r="P17004" s="231"/>
    </row>
    <row r="17005" spans="2:16">
      <c r="B17005" s="351"/>
      <c r="C17005" s="435"/>
      <c r="D17005" s="399"/>
      <c r="E17005" s="400"/>
      <c r="G17005" s="401"/>
      <c r="H17005" s="401"/>
      <c r="I17005" s="401"/>
      <c r="J17005" s="194"/>
      <c r="K17005" s="194"/>
      <c r="L17005" s="195"/>
      <c r="M17005" s="196"/>
      <c r="N17005" s="197"/>
      <c r="O17005" s="197"/>
      <c r="P17005" s="231"/>
    </row>
    <row r="17006" spans="2:16">
      <c r="B17006" s="351"/>
      <c r="C17006" s="435"/>
      <c r="D17006" s="399"/>
      <c r="E17006" s="400"/>
      <c r="G17006" s="401"/>
      <c r="H17006" s="401"/>
      <c r="I17006" s="401"/>
      <c r="J17006" s="194"/>
      <c r="K17006" s="194"/>
      <c r="L17006" s="195"/>
      <c r="M17006" s="196"/>
      <c r="N17006" s="197"/>
      <c r="O17006" s="197"/>
      <c r="P17006" s="231"/>
    </row>
    <row r="17007" spans="2:16">
      <c r="B17007" s="351"/>
      <c r="C17007" s="435"/>
      <c r="D17007" s="399"/>
      <c r="E17007" s="400"/>
      <c r="G17007" s="401"/>
      <c r="H17007" s="401"/>
      <c r="I17007" s="401"/>
      <c r="J17007" s="194"/>
      <c r="K17007" s="194"/>
      <c r="L17007" s="195"/>
      <c r="M17007" s="196"/>
      <c r="N17007" s="197"/>
      <c r="O17007" s="197"/>
      <c r="P17007" s="231"/>
    </row>
    <row r="17008" spans="2:16">
      <c r="B17008" s="351"/>
      <c r="C17008" s="435"/>
      <c r="D17008" s="399"/>
      <c r="E17008" s="400"/>
      <c r="G17008" s="401"/>
      <c r="H17008" s="401"/>
      <c r="I17008" s="401"/>
      <c r="J17008" s="194"/>
      <c r="K17008" s="194"/>
      <c r="L17008" s="195"/>
      <c r="M17008" s="196"/>
      <c r="N17008" s="197"/>
      <c r="O17008" s="197"/>
      <c r="P17008" s="231"/>
    </row>
    <row r="17009" spans="2:16">
      <c r="B17009" s="351"/>
      <c r="C17009" s="435"/>
      <c r="D17009" s="399"/>
      <c r="E17009" s="400"/>
      <c r="G17009" s="401"/>
      <c r="H17009" s="401"/>
      <c r="I17009" s="401"/>
      <c r="J17009" s="194"/>
      <c r="K17009" s="194"/>
      <c r="L17009" s="195"/>
      <c r="M17009" s="196"/>
      <c r="N17009" s="197"/>
      <c r="O17009" s="197"/>
      <c r="P17009" s="231"/>
    </row>
    <row r="17010" spans="2:16">
      <c r="B17010" s="351"/>
      <c r="C17010" s="435"/>
      <c r="D17010" s="399"/>
      <c r="E17010" s="400"/>
      <c r="G17010" s="401"/>
      <c r="H17010" s="401"/>
      <c r="I17010" s="401"/>
      <c r="J17010" s="194"/>
      <c r="K17010" s="194"/>
      <c r="L17010" s="195"/>
      <c r="M17010" s="196"/>
      <c r="N17010" s="197"/>
      <c r="O17010" s="197"/>
      <c r="P17010" s="231"/>
    </row>
    <row r="17011" spans="2:16">
      <c r="B17011" s="351"/>
      <c r="C17011" s="435"/>
      <c r="D17011" s="399"/>
      <c r="E17011" s="400"/>
      <c r="G17011" s="401"/>
      <c r="H17011" s="401"/>
      <c r="I17011" s="401"/>
      <c r="J17011" s="194"/>
      <c r="K17011" s="194"/>
      <c r="L17011" s="195"/>
      <c r="M17011" s="196"/>
      <c r="N17011" s="197"/>
      <c r="O17011" s="197"/>
      <c r="P17011" s="231"/>
    </row>
    <row r="17012" spans="2:16">
      <c r="B17012" s="351"/>
      <c r="C17012" s="435"/>
      <c r="D17012" s="399"/>
      <c r="E17012" s="400"/>
      <c r="G17012" s="401"/>
      <c r="H17012" s="401"/>
      <c r="I17012" s="401"/>
      <c r="J17012" s="194"/>
      <c r="K17012" s="194"/>
      <c r="L17012" s="195"/>
      <c r="M17012" s="196"/>
      <c r="N17012" s="197"/>
      <c r="O17012" s="197"/>
      <c r="P17012" s="231"/>
    </row>
    <row r="17013" spans="2:16">
      <c r="B17013" s="351"/>
      <c r="C17013" s="435"/>
      <c r="D17013" s="399"/>
      <c r="E17013" s="400"/>
      <c r="G17013" s="401"/>
      <c r="H17013" s="401"/>
      <c r="I17013" s="401"/>
      <c r="J17013" s="194"/>
      <c r="K17013" s="194"/>
      <c r="L17013" s="195"/>
      <c r="M17013" s="196"/>
      <c r="N17013" s="197"/>
      <c r="O17013" s="197"/>
      <c r="P17013" s="231"/>
    </row>
    <row r="17014" spans="2:16">
      <c r="B17014" s="351"/>
      <c r="C17014" s="435"/>
      <c r="D17014" s="399"/>
      <c r="E17014" s="400"/>
      <c r="G17014" s="401"/>
      <c r="H17014" s="401"/>
      <c r="I17014" s="401"/>
      <c r="J17014" s="194"/>
      <c r="K17014" s="194"/>
      <c r="L17014" s="195"/>
      <c r="M17014" s="196"/>
      <c r="N17014" s="197"/>
      <c r="O17014" s="197"/>
      <c r="P17014" s="231"/>
    </row>
    <row r="17015" spans="2:16">
      <c r="B17015" s="351"/>
      <c r="C17015" s="435"/>
      <c r="D17015" s="399"/>
      <c r="E17015" s="400"/>
      <c r="G17015" s="401"/>
      <c r="H17015" s="401"/>
      <c r="I17015" s="401"/>
      <c r="J17015" s="194"/>
      <c r="K17015" s="194"/>
      <c r="L17015" s="195"/>
      <c r="M17015" s="196"/>
      <c r="N17015" s="197"/>
      <c r="O17015" s="197"/>
      <c r="P17015" s="231"/>
    </row>
    <row r="17016" spans="2:16">
      <c r="B17016" s="351"/>
      <c r="C17016" s="435"/>
      <c r="D17016" s="399"/>
      <c r="E17016" s="400"/>
      <c r="G17016" s="401"/>
      <c r="H17016" s="401"/>
      <c r="I17016" s="401"/>
      <c r="J17016" s="194"/>
      <c r="K17016" s="194"/>
      <c r="L17016" s="195"/>
      <c r="M17016" s="196"/>
      <c r="N17016" s="197"/>
      <c r="O17016" s="197"/>
      <c r="P17016" s="231"/>
    </row>
    <row r="17017" spans="2:16">
      <c r="B17017" s="351"/>
      <c r="C17017" s="435"/>
      <c r="D17017" s="399"/>
      <c r="E17017" s="400"/>
      <c r="G17017" s="401"/>
      <c r="H17017" s="401"/>
      <c r="I17017" s="401"/>
      <c r="J17017" s="194"/>
      <c r="K17017" s="194"/>
      <c r="L17017" s="195"/>
      <c r="M17017" s="196"/>
      <c r="N17017" s="197"/>
      <c r="O17017" s="197"/>
      <c r="P17017" s="231"/>
    </row>
    <row r="17018" spans="2:16">
      <c r="B17018" s="351"/>
      <c r="C17018" s="435"/>
      <c r="D17018" s="399"/>
      <c r="E17018" s="400"/>
      <c r="G17018" s="401"/>
      <c r="H17018" s="401"/>
      <c r="I17018" s="401"/>
      <c r="J17018" s="194"/>
      <c r="K17018" s="194"/>
      <c r="L17018" s="195"/>
      <c r="M17018" s="196"/>
      <c r="N17018" s="197"/>
      <c r="O17018" s="197"/>
      <c r="P17018" s="231"/>
    </row>
    <row r="17019" spans="2:16">
      <c r="B17019" s="351"/>
      <c r="C17019" s="435"/>
      <c r="D17019" s="399"/>
      <c r="E17019" s="400"/>
      <c r="G17019" s="401"/>
      <c r="H17019" s="401"/>
      <c r="I17019" s="401"/>
      <c r="J17019" s="194"/>
      <c r="K17019" s="194"/>
      <c r="L17019" s="195"/>
      <c r="M17019" s="196"/>
      <c r="N17019" s="197"/>
      <c r="O17019" s="197"/>
      <c r="P17019" s="231"/>
    </row>
    <row r="17020" spans="2:16">
      <c r="B17020" s="351"/>
      <c r="C17020" s="435"/>
      <c r="D17020" s="399"/>
      <c r="E17020" s="400"/>
      <c r="G17020" s="401"/>
      <c r="H17020" s="401"/>
      <c r="I17020" s="401"/>
      <c r="J17020" s="194"/>
      <c r="K17020" s="194"/>
      <c r="L17020" s="195"/>
      <c r="M17020" s="196"/>
      <c r="N17020" s="197"/>
      <c r="O17020" s="197"/>
      <c r="P17020" s="231"/>
    </row>
    <row r="17021" spans="2:16">
      <c r="B17021" s="351"/>
      <c r="C17021" s="435"/>
      <c r="D17021" s="399"/>
      <c r="E17021" s="400"/>
      <c r="G17021" s="401"/>
      <c r="H17021" s="401"/>
      <c r="I17021" s="401"/>
      <c r="J17021" s="194"/>
      <c r="K17021" s="194"/>
      <c r="L17021" s="195"/>
      <c r="M17021" s="196"/>
      <c r="N17021" s="197"/>
      <c r="O17021" s="197"/>
      <c r="P17021" s="231"/>
    </row>
    <row r="17022" spans="2:16">
      <c r="B17022" s="351"/>
      <c r="C17022" s="435"/>
      <c r="D17022" s="399"/>
      <c r="E17022" s="400"/>
      <c r="G17022" s="401"/>
      <c r="H17022" s="401"/>
      <c r="I17022" s="401"/>
      <c r="J17022" s="194"/>
      <c r="K17022" s="194"/>
      <c r="L17022" s="195"/>
      <c r="M17022" s="196"/>
      <c r="N17022" s="197"/>
      <c r="O17022" s="197"/>
      <c r="P17022" s="231"/>
    </row>
    <row r="17023" spans="2:16">
      <c r="B17023" s="351"/>
      <c r="C17023" s="435"/>
      <c r="D17023" s="399"/>
      <c r="E17023" s="400"/>
      <c r="G17023" s="401"/>
      <c r="H17023" s="401"/>
      <c r="I17023" s="401"/>
      <c r="J17023" s="194"/>
      <c r="K17023" s="194"/>
      <c r="L17023" s="195"/>
      <c r="M17023" s="196"/>
      <c r="N17023" s="197"/>
      <c r="O17023" s="197"/>
      <c r="P17023" s="231"/>
    </row>
    <row r="17024" spans="2:16">
      <c r="B17024" s="351"/>
      <c r="C17024" s="435"/>
      <c r="D17024" s="399"/>
      <c r="E17024" s="400"/>
      <c r="G17024" s="401"/>
      <c r="H17024" s="401"/>
      <c r="I17024" s="401"/>
      <c r="J17024" s="194"/>
      <c r="K17024" s="194"/>
      <c r="L17024" s="195"/>
      <c r="M17024" s="196"/>
      <c r="N17024" s="197"/>
      <c r="O17024" s="197"/>
      <c r="P17024" s="231"/>
    </row>
    <row r="17025" spans="2:16">
      <c r="B17025" s="351"/>
      <c r="C17025" s="435"/>
      <c r="D17025" s="399"/>
      <c r="E17025" s="400"/>
      <c r="G17025" s="401"/>
      <c r="H17025" s="401"/>
      <c r="I17025" s="401"/>
      <c r="J17025" s="194"/>
      <c r="K17025" s="194"/>
      <c r="L17025" s="195"/>
      <c r="M17025" s="196"/>
      <c r="N17025" s="197"/>
      <c r="O17025" s="197"/>
      <c r="P17025" s="231"/>
    </row>
    <row r="17026" spans="2:16">
      <c r="B17026" s="351"/>
      <c r="C17026" s="435"/>
      <c r="D17026" s="399"/>
      <c r="E17026" s="400"/>
      <c r="G17026" s="401"/>
      <c r="H17026" s="401"/>
      <c r="I17026" s="401"/>
      <c r="J17026" s="194"/>
      <c r="K17026" s="194"/>
      <c r="L17026" s="195"/>
      <c r="M17026" s="196"/>
      <c r="N17026" s="197"/>
      <c r="O17026" s="197"/>
      <c r="P17026" s="231"/>
    </row>
    <row r="17027" spans="2:16">
      <c r="B17027" s="351"/>
      <c r="C17027" s="435"/>
      <c r="D17027" s="399"/>
      <c r="E17027" s="400"/>
      <c r="G17027" s="401"/>
      <c r="H17027" s="401"/>
      <c r="I17027" s="401"/>
      <c r="J17027" s="194"/>
      <c r="K17027" s="194"/>
      <c r="L17027" s="195"/>
      <c r="M17027" s="196"/>
      <c r="N17027" s="197"/>
      <c r="O17027" s="197"/>
      <c r="P17027" s="231"/>
    </row>
    <row r="17028" spans="2:16">
      <c r="B17028" s="351"/>
      <c r="C17028" s="435"/>
      <c r="D17028" s="399"/>
      <c r="E17028" s="400"/>
      <c r="G17028" s="401"/>
      <c r="H17028" s="401"/>
      <c r="I17028" s="401"/>
      <c r="J17028" s="194"/>
      <c r="K17028" s="194"/>
      <c r="L17028" s="195"/>
      <c r="M17028" s="196"/>
      <c r="N17028" s="197"/>
      <c r="O17028" s="197"/>
      <c r="P17028" s="231"/>
    </row>
    <row r="17029" spans="2:16">
      <c r="B17029" s="351"/>
      <c r="C17029" s="435"/>
      <c r="D17029" s="399"/>
      <c r="E17029" s="400"/>
      <c r="G17029" s="401"/>
      <c r="H17029" s="401"/>
      <c r="I17029" s="401"/>
      <c r="J17029" s="194"/>
      <c r="K17029" s="194"/>
      <c r="L17029" s="195"/>
      <c r="M17029" s="196"/>
      <c r="N17029" s="197"/>
      <c r="O17029" s="197"/>
      <c r="P17029" s="231"/>
    </row>
    <row r="17030" spans="2:16">
      <c r="B17030" s="351"/>
      <c r="C17030" s="435"/>
      <c r="D17030" s="399"/>
      <c r="E17030" s="400"/>
      <c r="G17030" s="401"/>
      <c r="H17030" s="401"/>
      <c r="I17030" s="401"/>
      <c r="J17030" s="194"/>
      <c r="K17030" s="194"/>
      <c r="L17030" s="195"/>
      <c r="M17030" s="196"/>
      <c r="N17030" s="197"/>
      <c r="O17030" s="197"/>
      <c r="P17030" s="231"/>
    </row>
    <row r="17031" spans="2:16">
      <c r="B17031" s="351"/>
      <c r="C17031" s="435"/>
      <c r="D17031" s="399"/>
      <c r="E17031" s="400"/>
      <c r="G17031" s="401"/>
      <c r="H17031" s="401"/>
      <c r="I17031" s="401"/>
      <c r="J17031" s="194"/>
      <c r="K17031" s="194"/>
      <c r="L17031" s="195"/>
      <c r="M17031" s="196"/>
      <c r="N17031" s="197"/>
      <c r="O17031" s="197"/>
      <c r="P17031" s="231"/>
    </row>
    <row r="17032" spans="2:16">
      <c r="B17032" s="351"/>
      <c r="C17032" s="435"/>
      <c r="D17032" s="399"/>
      <c r="E17032" s="400"/>
      <c r="G17032" s="401"/>
      <c r="H17032" s="401"/>
      <c r="I17032" s="401"/>
      <c r="J17032" s="194"/>
      <c r="K17032" s="194"/>
      <c r="L17032" s="195"/>
      <c r="M17032" s="196"/>
      <c r="N17032" s="197"/>
      <c r="O17032" s="197"/>
      <c r="P17032" s="231"/>
    </row>
    <row r="17033" spans="2:16">
      <c r="B17033" s="351"/>
      <c r="C17033" s="435"/>
      <c r="D17033" s="399"/>
      <c r="E17033" s="400"/>
      <c r="G17033" s="401"/>
      <c r="H17033" s="401"/>
      <c r="I17033" s="401"/>
      <c r="J17033" s="194"/>
      <c r="K17033" s="194"/>
      <c r="L17033" s="195"/>
      <c r="M17033" s="196"/>
      <c r="N17033" s="197"/>
      <c r="O17033" s="197"/>
      <c r="P17033" s="231"/>
    </row>
    <row r="17034" spans="2:16">
      <c r="B17034" s="351"/>
      <c r="C17034" s="435"/>
      <c r="D17034" s="399"/>
      <c r="E17034" s="400"/>
      <c r="G17034" s="401"/>
      <c r="H17034" s="401"/>
      <c r="I17034" s="401"/>
      <c r="J17034" s="194"/>
      <c r="K17034" s="194"/>
      <c r="L17034" s="195"/>
      <c r="M17034" s="196"/>
      <c r="N17034" s="197"/>
      <c r="O17034" s="197"/>
      <c r="P17034" s="231"/>
    </row>
    <row r="17035" spans="2:16">
      <c r="B17035" s="351"/>
      <c r="C17035" s="435"/>
      <c r="D17035" s="399"/>
      <c r="E17035" s="400"/>
      <c r="G17035" s="401"/>
      <c r="H17035" s="401"/>
      <c r="I17035" s="401"/>
      <c r="J17035" s="194"/>
      <c r="K17035" s="194"/>
      <c r="L17035" s="195"/>
      <c r="M17035" s="196"/>
      <c r="N17035" s="197"/>
      <c r="O17035" s="197"/>
      <c r="P17035" s="231"/>
    </row>
    <row r="17036" spans="2:16">
      <c r="B17036" s="351"/>
      <c r="C17036" s="435"/>
      <c r="D17036" s="399"/>
      <c r="E17036" s="400"/>
      <c r="G17036" s="401"/>
      <c r="H17036" s="401"/>
      <c r="I17036" s="401"/>
      <c r="J17036" s="194"/>
      <c r="K17036" s="194"/>
      <c r="L17036" s="195"/>
      <c r="M17036" s="196"/>
      <c r="N17036" s="197"/>
      <c r="O17036" s="197"/>
      <c r="P17036" s="231"/>
    </row>
    <row r="17037" spans="2:16">
      <c r="B17037" s="351"/>
      <c r="C17037" s="435"/>
      <c r="D17037" s="399"/>
      <c r="E17037" s="400"/>
      <c r="G17037" s="401"/>
      <c r="H17037" s="401"/>
      <c r="I17037" s="401"/>
      <c r="J17037" s="194"/>
      <c r="K17037" s="194"/>
      <c r="L17037" s="195"/>
      <c r="M17037" s="196"/>
      <c r="N17037" s="197"/>
      <c r="O17037" s="197"/>
      <c r="P17037" s="231"/>
    </row>
    <row r="17038" spans="2:16">
      <c r="B17038" s="402"/>
      <c r="C17038" s="436"/>
      <c r="D17038" s="404"/>
      <c r="E17038" s="405"/>
      <c r="G17038" s="406"/>
      <c r="H17038" s="406"/>
      <c r="I17038" s="406"/>
      <c r="J17038" s="194"/>
      <c r="K17038" s="194"/>
      <c r="L17038" s="195"/>
      <c r="M17038" s="196"/>
      <c r="N17038" s="197"/>
      <c r="O17038" s="197"/>
      <c r="P17038" s="221"/>
    </row>
    <row r="17039" spans="2:16">
      <c r="B17039" s="351"/>
      <c r="C17039" s="435"/>
      <c r="D17039" s="399"/>
      <c r="E17039" s="400"/>
      <c r="G17039" s="401"/>
      <c r="H17039" s="401"/>
      <c r="I17039" s="401"/>
      <c r="J17039" s="194"/>
      <c r="K17039" s="194"/>
      <c r="L17039" s="195"/>
      <c r="M17039" s="196"/>
      <c r="N17039" s="197"/>
      <c r="O17039" s="197"/>
      <c r="P17039" s="231"/>
    </row>
    <row r="17040" spans="2:16">
      <c r="B17040" s="351"/>
      <c r="C17040" s="435"/>
      <c r="D17040" s="399"/>
      <c r="E17040" s="400"/>
      <c r="G17040" s="401"/>
      <c r="H17040" s="401"/>
      <c r="I17040" s="401"/>
      <c r="J17040" s="194"/>
      <c r="K17040" s="194"/>
      <c r="L17040" s="195"/>
      <c r="M17040" s="196"/>
      <c r="N17040" s="197"/>
      <c r="O17040" s="197"/>
      <c r="P17040" s="231"/>
    </row>
    <row r="17041" spans="2:16">
      <c r="B17041" s="351"/>
      <c r="C17041" s="435"/>
      <c r="D17041" s="399"/>
      <c r="E17041" s="400"/>
      <c r="G17041" s="401"/>
      <c r="H17041" s="401"/>
      <c r="I17041" s="401"/>
      <c r="J17041" s="194"/>
      <c r="K17041" s="194"/>
      <c r="L17041" s="195"/>
      <c r="M17041" s="196"/>
      <c r="N17041" s="197"/>
      <c r="O17041" s="197"/>
      <c r="P17041" s="231"/>
    </row>
    <row r="17042" spans="2:16">
      <c r="B17042" s="351"/>
      <c r="C17042" s="435"/>
      <c r="D17042" s="399"/>
      <c r="E17042" s="400"/>
      <c r="G17042" s="401"/>
      <c r="H17042" s="401"/>
      <c r="I17042" s="401"/>
      <c r="J17042" s="194"/>
      <c r="K17042" s="194"/>
      <c r="L17042" s="195"/>
      <c r="M17042" s="196"/>
      <c r="N17042" s="197"/>
      <c r="O17042" s="197"/>
      <c r="P17042" s="231"/>
    </row>
    <row r="17043" spans="2:16">
      <c r="B17043" s="351"/>
      <c r="C17043" s="435"/>
      <c r="D17043" s="399"/>
      <c r="E17043" s="400"/>
      <c r="G17043" s="401"/>
      <c r="H17043" s="401"/>
      <c r="I17043" s="401"/>
      <c r="J17043" s="194"/>
      <c r="K17043" s="194"/>
      <c r="L17043" s="195"/>
      <c r="M17043" s="196"/>
      <c r="N17043" s="197"/>
      <c r="O17043" s="197"/>
      <c r="P17043" s="231"/>
    </row>
    <row r="17044" spans="2:16">
      <c r="B17044" s="351"/>
      <c r="C17044" s="435"/>
      <c r="D17044" s="399"/>
      <c r="E17044" s="400"/>
      <c r="G17044" s="401"/>
      <c r="H17044" s="401"/>
      <c r="I17044" s="401"/>
      <c r="J17044" s="194"/>
      <c r="K17044" s="194"/>
      <c r="L17044" s="195"/>
      <c r="M17044" s="196"/>
      <c r="N17044" s="197"/>
      <c r="O17044" s="197"/>
      <c r="P17044" s="231"/>
    </row>
    <row r="17045" spans="2:16">
      <c r="B17045" s="351"/>
      <c r="C17045" s="435"/>
      <c r="D17045" s="399"/>
      <c r="E17045" s="400"/>
      <c r="G17045" s="401"/>
      <c r="H17045" s="401"/>
      <c r="I17045" s="401"/>
      <c r="J17045" s="194"/>
      <c r="K17045" s="194"/>
      <c r="L17045" s="195"/>
      <c r="M17045" s="196"/>
      <c r="N17045" s="197"/>
      <c r="O17045" s="197"/>
      <c r="P17045" s="231"/>
    </row>
    <row r="17046" spans="2:16">
      <c r="B17046" s="351"/>
      <c r="C17046" s="435"/>
      <c r="D17046" s="399"/>
      <c r="E17046" s="400"/>
      <c r="G17046" s="401"/>
      <c r="H17046" s="401"/>
      <c r="I17046" s="401"/>
      <c r="J17046" s="194"/>
      <c r="K17046" s="194"/>
      <c r="L17046" s="195"/>
      <c r="M17046" s="196"/>
      <c r="N17046" s="197"/>
      <c r="O17046" s="197"/>
      <c r="P17046" s="231"/>
    </row>
    <row r="17047" spans="2:16">
      <c r="B17047" s="351"/>
      <c r="C17047" s="435"/>
      <c r="D17047" s="399"/>
      <c r="E17047" s="400"/>
      <c r="G17047" s="401"/>
      <c r="H17047" s="401"/>
      <c r="I17047" s="401"/>
      <c r="J17047" s="194"/>
      <c r="K17047" s="194"/>
      <c r="L17047" s="195"/>
      <c r="M17047" s="196"/>
      <c r="N17047" s="197"/>
      <c r="O17047" s="197"/>
      <c r="P17047" s="231"/>
    </row>
    <row r="17048" spans="2:16">
      <c r="B17048" s="351"/>
      <c r="C17048" s="435"/>
      <c r="D17048" s="399"/>
      <c r="E17048" s="400"/>
      <c r="G17048" s="401"/>
      <c r="H17048" s="401"/>
      <c r="I17048" s="401"/>
      <c r="J17048" s="194"/>
      <c r="K17048" s="194"/>
      <c r="L17048" s="195"/>
      <c r="M17048" s="196"/>
      <c r="N17048" s="197"/>
      <c r="O17048" s="197"/>
      <c r="P17048" s="231"/>
    </row>
    <row r="17049" spans="2:16">
      <c r="B17049" s="351"/>
      <c r="C17049" s="435"/>
      <c r="D17049" s="399"/>
      <c r="E17049" s="400"/>
      <c r="G17049" s="401"/>
      <c r="H17049" s="401"/>
      <c r="I17049" s="401"/>
      <c r="J17049" s="194"/>
      <c r="K17049" s="194"/>
      <c r="L17049" s="195"/>
      <c r="M17049" s="196"/>
      <c r="N17049" s="197"/>
      <c r="O17049" s="197"/>
      <c r="P17049" s="231"/>
    </row>
    <row r="17050" spans="2:16">
      <c r="B17050" s="351"/>
      <c r="C17050" s="435"/>
      <c r="D17050" s="399"/>
      <c r="E17050" s="400"/>
      <c r="G17050" s="401"/>
      <c r="H17050" s="401"/>
      <c r="I17050" s="401"/>
      <c r="J17050" s="194"/>
      <c r="K17050" s="194"/>
      <c r="L17050" s="195"/>
      <c r="M17050" s="196"/>
      <c r="N17050" s="197"/>
      <c r="O17050" s="197"/>
      <c r="P17050" s="231"/>
    </row>
    <row r="17051" spans="2:16">
      <c r="B17051" s="351"/>
      <c r="C17051" s="435"/>
      <c r="D17051" s="399"/>
      <c r="E17051" s="400"/>
      <c r="G17051" s="401"/>
      <c r="H17051" s="401"/>
      <c r="I17051" s="401"/>
      <c r="J17051" s="194"/>
      <c r="K17051" s="194"/>
      <c r="L17051" s="195"/>
      <c r="M17051" s="196"/>
      <c r="N17051" s="197"/>
      <c r="O17051" s="197"/>
      <c r="P17051" s="231"/>
    </row>
    <row r="17052" spans="2:16">
      <c r="B17052" s="351"/>
      <c r="C17052" s="435"/>
      <c r="D17052" s="399"/>
      <c r="E17052" s="400"/>
      <c r="G17052" s="401"/>
      <c r="H17052" s="401"/>
      <c r="I17052" s="401"/>
      <c r="J17052" s="194"/>
      <c r="K17052" s="194"/>
      <c r="L17052" s="195"/>
      <c r="M17052" s="196"/>
      <c r="N17052" s="197"/>
      <c r="O17052" s="197"/>
      <c r="P17052" s="231"/>
    </row>
    <row r="17053" spans="2:16">
      <c r="B17053" s="351"/>
      <c r="C17053" s="435"/>
      <c r="D17053" s="399"/>
      <c r="E17053" s="400"/>
      <c r="G17053" s="401"/>
      <c r="H17053" s="401"/>
      <c r="I17053" s="401"/>
      <c r="J17053" s="194"/>
      <c r="K17053" s="194"/>
      <c r="L17053" s="195"/>
      <c r="M17053" s="196"/>
      <c r="N17053" s="197"/>
      <c r="O17053" s="197"/>
      <c r="P17053" s="231"/>
    </row>
    <row r="17054" spans="2:16">
      <c r="B17054" s="351"/>
      <c r="C17054" s="435"/>
      <c r="D17054" s="399"/>
      <c r="E17054" s="400"/>
      <c r="G17054" s="401"/>
      <c r="H17054" s="401"/>
      <c r="I17054" s="401"/>
      <c r="J17054" s="194"/>
      <c r="K17054" s="194"/>
      <c r="L17054" s="195"/>
      <c r="M17054" s="196"/>
      <c r="N17054" s="197"/>
      <c r="O17054" s="197"/>
      <c r="P17054" s="231"/>
    </row>
    <row r="17055" spans="2:16">
      <c r="B17055" s="351"/>
      <c r="C17055" s="435"/>
      <c r="D17055" s="399"/>
      <c r="E17055" s="400"/>
      <c r="G17055" s="401"/>
      <c r="H17055" s="401"/>
      <c r="I17055" s="401"/>
      <c r="J17055" s="194"/>
      <c r="K17055" s="194"/>
      <c r="L17055" s="195"/>
      <c r="M17055" s="196"/>
      <c r="N17055" s="197"/>
      <c r="O17055" s="197"/>
      <c r="P17055" s="231"/>
    </row>
    <row r="17056" spans="2:16">
      <c r="B17056" s="351"/>
      <c r="C17056" s="435"/>
      <c r="D17056" s="399"/>
      <c r="E17056" s="400"/>
      <c r="G17056" s="401"/>
      <c r="H17056" s="401"/>
      <c r="I17056" s="401"/>
      <c r="J17056" s="194"/>
      <c r="K17056" s="194"/>
      <c r="L17056" s="195"/>
      <c r="M17056" s="196"/>
      <c r="N17056" s="197"/>
      <c r="O17056" s="197"/>
      <c r="P17056" s="231"/>
    </row>
    <row r="17057" spans="2:16">
      <c r="B17057" s="351"/>
      <c r="C17057" s="435"/>
      <c r="D17057" s="399"/>
      <c r="E17057" s="400"/>
      <c r="G17057" s="401"/>
      <c r="H17057" s="401"/>
      <c r="I17057" s="401"/>
      <c r="J17057" s="194"/>
      <c r="K17057" s="194"/>
      <c r="L17057" s="195"/>
      <c r="M17057" s="196"/>
      <c r="N17057" s="197"/>
      <c r="O17057" s="197"/>
      <c r="P17057" s="231"/>
    </row>
    <row r="17058" spans="2:16">
      <c r="B17058" s="351"/>
      <c r="C17058" s="435"/>
      <c r="D17058" s="399"/>
      <c r="E17058" s="400"/>
      <c r="G17058" s="401"/>
      <c r="H17058" s="401"/>
      <c r="I17058" s="401"/>
      <c r="J17058" s="194"/>
      <c r="K17058" s="194"/>
      <c r="L17058" s="195"/>
      <c r="M17058" s="196"/>
      <c r="N17058" s="197"/>
      <c r="O17058" s="197"/>
      <c r="P17058" s="231"/>
    </row>
    <row r="17059" spans="2:16">
      <c r="B17059" s="351"/>
      <c r="C17059" s="435"/>
      <c r="D17059" s="399"/>
      <c r="E17059" s="400"/>
      <c r="G17059" s="401"/>
      <c r="H17059" s="401"/>
      <c r="I17059" s="401"/>
      <c r="J17059" s="194"/>
      <c r="K17059" s="194"/>
      <c r="L17059" s="195"/>
      <c r="M17059" s="196"/>
      <c r="N17059" s="197"/>
      <c r="O17059" s="197"/>
      <c r="P17059" s="231"/>
    </row>
    <row r="17060" spans="2:16">
      <c r="B17060" s="351"/>
      <c r="C17060" s="435"/>
      <c r="D17060" s="399"/>
      <c r="E17060" s="400"/>
      <c r="G17060" s="401"/>
      <c r="H17060" s="401"/>
      <c r="I17060" s="401"/>
      <c r="J17060" s="194"/>
      <c r="K17060" s="194"/>
      <c r="L17060" s="195"/>
      <c r="M17060" s="196"/>
      <c r="N17060" s="197"/>
      <c r="O17060" s="197"/>
      <c r="P17060" s="231"/>
    </row>
    <row r="17061" spans="2:16">
      <c r="B17061" s="351"/>
      <c r="C17061" s="435"/>
      <c r="D17061" s="399"/>
      <c r="E17061" s="400"/>
      <c r="G17061" s="401"/>
      <c r="H17061" s="401"/>
      <c r="I17061" s="401"/>
      <c r="J17061" s="194"/>
      <c r="K17061" s="194"/>
      <c r="L17061" s="195"/>
      <c r="M17061" s="196"/>
      <c r="N17061" s="197"/>
      <c r="O17061" s="197"/>
      <c r="P17061" s="231"/>
    </row>
    <row r="17062" spans="2:16">
      <c r="B17062" s="351"/>
      <c r="C17062" s="435"/>
      <c r="D17062" s="399"/>
      <c r="E17062" s="400"/>
      <c r="G17062" s="401"/>
      <c r="H17062" s="401"/>
      <c r="I17062" s="401"/>
      <c r="J17062" s="194"/>
      <c r="K17062" s="194"/>
      <c r="L17062" s="195"/>
      <c r="M17062" s="196"/>
      <c r="N17062" s="197"/>
      <c r="O17062" s="197"/>
      <c r="P17062" s="231"/>
    </row>
    <row r="17063" spans="2:16">
      <c r="B17063" s="351"/>
      <c r="C17063" s="435"/>
      <c r="D17063" s="399"/>
      <c r="E17063" s="400"/>
      <c r="G17063" s="401"/>
      <c r="H17063" s="401"/>
      <c r="I17063" s="401"/>
      <c r="J17063" s="194"/>
      <c r="K17063" s="194"/>
      <c r="L17063" s="195"/>
      <c r="M17063" s="196"/>
      <c r="N17063" s="197"/>
      <c r="O17063" s="197"/>
      <c r="P17063" s="231"/>
    </row>
    <row r="17064" spans="2:16">
      <c r="B17064" s="351"/>
      <c r="C17064" s="435"/>
      <c r="D17064" s="399"/>
      <c r="E17064" s="400"/>
      <c r="G17064" s="401"/>
      <c r="H17064" s="401"/>
      <c r="I17064" s="401"/>
      <c r="J17064" s="194"/>
      <c r="K17064" s="194"/>
      <c r="L17064" s="195"/>
      <c r="M17064" s="196"/>
      <c r="N17064" s="197"/>
      <c r="O17064" s="197"/>
      <c r="P17064" s="231"/>
    </row>
    <row r="17065" spans="2:16">
      <c r="B17065" s="351"/>
      <c r="C17065" s="435"/>
      <c r="D17065" s="399"/>
      <c r="E17065" s="400"/>
      <c r="G17065" s="401"/>
      <c r="H17065" s="401"/>
      <c r="I17065" s="401"/>
      <c r="J17065" s="194"/>
      <c r="K17065" s="194"/>
      <c r="L17065" s="195"/>
      <c r="M17065" s="196"/>
      <c r="N17065" s="197"/>
      <c r="O17065" s="197"/>
      <c r="P17065" s="231"/>
    </row>
    <row r="17066" spans="2:16">
      <c r="B17066" s="351"/>
      <c r="C17066" s="435"/>
      <c r="D17066" s="399"/>
      <c r="E17066" s="400"/>
      <c r="G17066" s="401"/>
      <c r="H17066" s="401"/>
      <c r="I17066" s="401"/>
      <c r="J17066" s="194"/>
      <c r="K17066" s="194"/>
      <c r="L17066" s="195"/>
      <c r="M17066" s="196"/>
      <c r="N17066" s="197"/>
      <c r="O17066" s="197"/>
      <c r="P17066" s="231"/>
    </row>
    <row r="17067" spans="2:16">
      <c r="B17067" s="351"/>
      <c r="C17067" s="435"/>
      <c r="D17067" s="399"/>
      <c r="E17067" s="400"/>
      <c r="G17067" s="401"/>
      <c r="H17067" s="401"/>
      <c r="I17067" s="401"/>
      <c r="J17067" s="194"/>
      <c r="K17067" s="194"/>
      <c r="L17067" s="195"/>
      <c r="M17067" s="196"/>
      <c r="N17067" s="197"/>
      <c r="O17067" s="197"/>
      <c r="P17067" s="231"/>
    </row>
    <row r="17068" spans="2:16">
      <c r="B17068" s="351"/>
      <c r="C17068" s="435"/>
      <c r="D17068" s="399"/>
      <c r="E17068" s="400"/>
      <c r="G17068" s="401"/>
      <c r="H17068" s="401"/>
      <c r="I17068" s="401"/>
      <c r="J17068" s="194"/>
      <c r="K17068" s="194"/>
      <c r="L17068" s="195"/>
      <c r="M17068" s="196"/>
      <c r="N17068" s="197"/>
      <c r="O17068" s="197"/>
      <c r="P17068" s="231"/>
    </row>
    <row r="17069" spans="2:16">
      <c r="B17069" s="351"/>
      <c r="C17069" s="435"/>
      <c r="D17069" s="399"/>
      <c r="E17069" s="400"/>
      <c r="G17069" s="401"/>
      <c r="H17069" s="401"/>
      <c r="I17069" s="401"/>
      <c r="J17069" s="194"/>
      <c r="K17069" s="194"/>
      <c r="L17069" s="195"/>
      <c r="M17069" s="196"/>
      <c r="N17069" s="197"/>
      <c r="O17069" s="197"/>
      <c r="P17069" s="231"/>
    </row>
    <row r="17070" spans="2:16">
      <c r="B17070" s="351"/>
      <c r="C17070" s="435"/>
      <c r="D17070" s="399"/>
      <c r="E17070" s="400"/>
      <c r="G17070" s="401"/>
      <c r="H17070" s="401"/>
      <c r="I17070" s="401"/>
      <c r="J17070" s="194"/>
      <c r="K17070" s="194"/>
      <c r="L17070" s="195"/>
      <c r="M17070" s="196"/>
      <c r="N17070" s="197"/>
      <c r="O17070" s="197"/>
      <c r="P17070" s="231"/>
    </row>
    <row r="17071" spans="2:16">
      <c r="B17071" s="351"/>
      <c r="C17071" s="435"/>
      <c r="D17071" s="399"/>
      <c r="E17071" s="400"/>
      <c r="G17071" s="401"/>
      <c r="H17071" s="401"/>
      <c r="I17071" s="401"/>
      <c r="J17071" s="194"/>
      <c r="K17071" s="194"/>
      <c r="L17071" s="195"/>
      <c r="M17071" s="196"/>
      <c r="N17071" s="197"/>
      <c r="O17071" s="197"/>
      <c r="P17071" s="231"/>
    </row>
    <row r="17072" spans="2:16">
      <c r="B17072" s="351"/>
      <c r="C17072" s="435"/>
      <c r="D17072" s="399"/>
      <c r="E17072" s="400"/>
      <c r="G17072" s="401"/>
      <c r="H17072" s="401"/>
      <c r="I17072" s="401"/>
      <c r="J17072" s="194"/>
      <c r="K17072" s="194"/>
      <c r="L17072" s="195"/>
      <c r="M17072" s="196"/>
      <c r="N17072" s="197"/>
      <c r="O17072" s="197"/>
      <c r="P17072" s="231"/>
    </row>
    <row r="17073" spans="2:16">
      <c r="B17073" s="351"/>
      <c r="C17073" s="435"/>
      <c r="D17073" s="399"/>
      <c r="E17073" s="400"/>
      <c r="G17073" s="401"/>
      <c r="H17073" s="401"/>
      <c r="I17073" s="401"/>
      <c r="J17073" s="194"/>
      <c r="K17073" s="194"/>
      <c r="L17073" s="195"/>
      <c r="M17073" s="196"/>
      <c r="N17073" s="197"/>
      <c r="O17073" s="197"/>
      <c r="P17073" s="231"/>
    </row>
    <row r="17074" spans="2:16">
      <c r="B17074" s="351"/>
      <c r="C17074" s="435"/>
      <c r="D17074" s="399"/>
      <c r="E17074" s="400"/>
      <c r="G17074" s="401"/>
      <c r="H17074" s="401"/>
      <c r="I17074" s="401"/>
      <c r="J17074" s="194"/>
      <c r="K17074" s="194"/>
      <c r="L17074" s="195"/>
      <c r="M17074" s="196"/>
      <c r="N17074" s="197"/>
      <c r="O17074" s="197"/>
      <c r="P17074" s="231"/>
    </row>
    <row r="17075" spans="2:16">
      <c r="B17075" s="351"/>
      <c r="C17075" s="435"/>
      <c r="D17075" s="399"/>
      <c r="E17075" s="400"/>
      <c r="G17075" s="401"/>
      <c r="H17075" s="401"/>
      <c r="I17075" s="401"/>
      <c r="J17075" s="194"/>
      <c r="K17075" s="194"/>
      <c r="L17075" s="195"/>
      <c r="M17075" s="196"/>
      <c r="N17075" s="197"/>
      <c r="O17075" s="197"/>
      <c r="P17075" s="231"/>
    </row>
    <row r="17076" spans="2:16">
      <c r="B17076" s="351"/>
      <c r="C17076" s="435"/>
      <c r="D17076" s="399"/>
      <c r="E17076" s="400"/>
      <c r="G17076" s="401"/>
      <c r="H17076" s="401"/>
      <c r="I17076" s="401"/>
      <c r="J17076" s="194"/>
      <c r="K17076" s="194"/>
      <c r="L17076" s="195"/>
      <c r="M17076" s="196"/>
      <c r="N17076" s="197"/>
      <c r="O17076" s="197"/>
      <c r="P17076" s="231"/>
    </row>
    <row r="17077" spans="2:16">
      <c r="B17077" s="351"/>
      <c r="C17077" s="435"/>
      <c r="D17077" s="399"/>
      <c r="E17077" s="400"/>
      <c r="G17077" s="401"/>
      <c r="H17077" s="401"/>
      <c r="I17077" s="401"/>
      <c r="J17077" s="194"/>
      <c r="K17077" s="194"/>
      <c r="L17077" s="195"/>
      <c r="M17077" s="196"/>
      <c r="N17077" s="197"/>
      <c r="O17077" s="197"/>
      <c r="P17077" s="231"/>
    </row>
    <row r="17078" spans="2:16">
      <c r="B17078" s="351"/>
      <c r="C17078" s="435"/>
      <c r="D17078" s="399"/>
      <c r="E17078" s="400"/>
      <c r="G17078" s="401"/>
      <c r="H17078" s="401"/>
      <c r="I17078" s="401"/>
      <c r="J17078" s="194"/>
      <c r="K17078" s="194"/>
      <c r="L17078" s="195"/>
      <c r="M17078" s="196"/>
      <c r="N17078" s="197"/>
      <c r="O17078" s="197"/>
      <c r="P17078" s="231"/>
    </row>
    <row r="17079" spans="2:16">
      <c r="B17079" s="351"/>
      <c r="C17079" s="435"/>
      <c r="D17079" s="399"/>
      <c r="E17079" s="400"/>
      <c r="G17079" s="401"/>
      <c r="H17079" s="401"/>
      <c r="I17079" s="401"/>
      <c r="J17079" s="194"/>
      <c r="K17079" s="194"/>
      <c r="L17079" s="195"/>
      <c r="M17079" s="196"/>
      <c r="N17079" s="197"/>
      <c r="O17079" s="197"/>
      <c r="P17079" s="231"/>
    </row>
    <row r="17080" spans="2:16">
      <c r="B17080" s="351"/>
      <c r="C17080" s="435"/>
      <c r="D17080" s="399"/>
      <c r="E17080" s="400"/>
      <c r="G17080" s="401"/>
      <c r="H17080" s="401"/>
      <c r="I17080" s="401"/>
      <c r="J17080" s="194"/>
      <c r="K17080" s="194"/>
      <c r="L17080" s="195"/>
      <c r="M17080" s="196"/>
      <c r="N17080" s="197"/>
      <c r="O17080" s="197"/>
      <c r="P17080" s="231"/>
    </row>
    <row r="17081" spans="2:16">
      <c r="B17081" s="351"/>
      <c r="C17081" s="435"/>
      <c r="D17081" s="399"/>
      <c r="E17081" s="400"/>
      <c r="G17081" s="401"/>
      <c r="H17081" s="401"/>
      <c r="I17081" s="401"/>
      <c r="J17081" s="194"/>
      <c r="K17081" s="194"/>
      <c r="L17081" s="195"/>
      <c r="M17081" s="196"/>
      <c r="N17081" s="197"/>
      <c r="O17081" s="197"/>
      <c r="P17081" s="231"/>
    </row>
    <row r="17082" spans="2:16">
      <c r="B17082" s="351"/>
      <c r="C17082" s="435"/>
      <c r="D17082" s="399"/>
      <c r="E17082" s="400"/>
      <c r="G17082" s="401"/>
      <c r="H17082" s="401"/>
      <c r="I17082" s="401"/>
      <c r="J17082" s="194"/>
      <c r="K17082" s="194"/>
      <c r="L17082" s="195"/>
      <c r="M17082" s="196"/>
      <c r="N17082" s="197"/>
      <c r="O17082" s="197"/>
      <c r="P17082" s="231"/>
    </row>
    <row r="17083" spans="2:16">
      <c r="B17083" s="351"/>
      <c r="C17083" s="435"/>
      <c r="D17083" s="399"/>
      <c r="E17083" s="400"/>
      <c r="G17083" s="401"/>
      <c r="H17083" s="401"/>
      <c r="I17083" s="401"/>
      <c r="J17083" s="194"/>
      <c r="K17083" s="194"/>
      <c r="L17083" s="195"/>
      <c r="M17083" s="196"/>
      <c r="N17083" s="197"/>
      <c r="O17083" s="197"/>
      <c r="P17083" s="231"/>
    </row>
    <row r="17084" spans="2:16">
      <c r="B17084" s="351"/>
      <c r="C17084" s="435"/>
      <c r="D17084" s="399"/>
      <c r="E17084" s="400"/>
      <c r="G17084" s="401"/>
      <c r="H17084" s="401"/>
      <c r="I17084" s="401"/>
      <c r="J17084" s="194"/>
      <c r="K17084" s="194"/>
      <c r="L17084" s="195"/>
      <c r="M17084" s="196"/>
      <c r="N17084" s="197"/>
      <c r="O17084" s="197"/>
      <c r="P17084" s="231"/>
    </row>
    <row r="17085" spans="2:16">
      <c r="B17085" s="351"/>
      <c r="C17085" s="435"/>
      <c r="D17085" s="399"/>
      <c r="E17085" s="400"/>
      <c r="G17085" s="401"/>
      <c r="H17085" s="401"/>
      <c r="I17085" s="401"/>
      <c r="J17085" s="194"/>
      <c r="K17085" s="194"/>
      <c r="L17085" s="195"/>
      <c r="M17085" s="196"/>
      <c r="N17085" s="197"/>
      <c r="O17085" s="197"/>
      <c r="P17085" s="231"/>
    </row>
    <row r="17086" spans="2:16">
      <c r="B17086" s="351"/>
      <c r="C17086" s="435"/>
      <c r="D17086" s="399"/>
      <c r="E17086" s="400"/>
      <c r="G17086" s="401"/>
      <c r="H17086" s="401"/>
      <c r="I17086" s="401"/>
      <c r="J17086" s="194"/>
      <c r="K17086" s="194"/>
      <c r="L17086" s="195"/>
      <c r="M17086" s="196"/>
      <c r="N17086" s="197"/>
      <c r="O17086" s="197"/>
      <c r="P17086" s="231"/>
    </row>
    <row r="17087" spans="2:16">
      <c r="B17087" s="351"/>
      <c r="C17087" s="435"/>
      <c r="D17087" s="399"/>
      <c r="E17087" s="400"/>
      <c r="G17087" s="401"/>
      <c r="H17087" s="401"/>
      <c r="I17087" s="401"/>
      <c r="J17087" s="194"/>
      <c r="K17087" s="194"/>
      <c r="L17087" s="195"/>
      <c r="M17087" s="196"/>
      <c r="N17087" s="197"/>
      <c r="O17087" s="197"/>
      <c r="P17087" s="231"/>
    </row>
    <row r="17088" spans="2:16">
      <c r="B17088" s="351"/>
      <c r="C17088" s="435"/>
      <c r="D17088" s="399"/>
      <c r="E17088" s="400"/>
      <c r="G17088" s="401"/>
      <c r="H17088" s="401"/>
      <c r="I17088" s="401"/>
      <c r="J17088" s="194"/>
      <c r="K17088" s="194"/>
      <c r="L17088" s="195"/>
      <c r="M17088" s="196"/>
      <c r="N17088" s="197"/>
      <c r="O17088" s="197"/>
      <c r="P17088" s="231"/>
    </row>
    <row r="17089" spans="2:16">
      <c r="B17089" s="351"/>
      <c r="C17089" s="435"/>
      <c r="D17089" s="399"/>
      <c r="E17089" s="400"/>
      <c r="G17089" s="401"/>
      <c r="H17089" s="401"/>
      <c r="I17089" s="401"/>
      <c r="J17089" s="194"/>
      <c r="K17089" s="194"/>
      <c r="L17089" s="195"/>
      <c r="M17089" s="196"/>
      <c r="N17089" s="197"/>
      <c r="O17089" s="197"/>
      <c r="P17089" s="231"/>
    </row>
    <row r="17090" spans="2:16">
      <c r="B17090" s="351"/>
      <c r="C17090" s="435"/>
      <c r="D17090" s="399"/>
      <c r="E17090" s="400"/>
      <c r="G17090" s="401"/>
      <c r="H17090" s="401"/>
      <c r="I17090" s="401"/>
      <c r="J17090" s="194"/>
      <c r="K17090" s="194"/>
      <c r="L17090" s="195"/>
      <c r="M17090" s="196"/>
      <c r="N17090" s="197"/>
      <c r="O17090" s="197"/>
      <c r="P17090" s="231"/>
    </row>
    <row r="17091" spans="2:16">
      <c r="B17091" s="351"/>
      <c r="C17091" s="435"/>
      <c r="D17091" s="399"/>
      <c r="E17091" s="400"/>
      <c r="G17091" s="401"/>
      <c r="H17091" s="401"/>
      <c r="I17091" s="401"/>
      <c r="J17091" s="194"/>
      <c r="K17091" s="194"/>
      <c r="L17091" s="195"/>
      <c r="M17091" s="196"/>
      <c r="N17091" s="197"/>
      <c r="O17091" s="197"/>
      <c r="P17091" s="231"/>
    </row>
    <row r="17092" spans="2:16">
      <c r="B17092" s="351"/>
      <c r="C17092" s="435"/>
      <c r="D17092" s="399"/>
      <c r="E17092" s="400"/>
      <c r="G17092" s="401"/>
      <c r="H17092" s="401"/>
      <c r="I17092" s="401"/>
      <c r="J17092" s="194"/>
      <c r="K17092" s="194"/>
      <c r="L17092" s="195"/>
      <c r="M17092" s="196"/>
      <c r="N17092" s="197"/>
      <c r="O17092" s="197"/>
      <c r="P17092" s="231"/>
    </row>
    <row r="17093" spans="2:16">
      <c r="B17093" s="351"/>
      <c r="C17093" s="435"/>
      <c r="D17093" s="399"/>
      <c r="E17093" s="400"/>
      <c r="G17093" s="401"/>
      <c r="H17093" s="401"/>
      <c r="I17093" s="401"/>
      <c r="J17093" s="194"/>
      <c r="K17093" s="194"/>
      <c r="L17093" s="195"/>
      <c r="M17093" s="196"/>
      <c r="N17093" s="197"/>
      <c r="O17093" s="197"/>
      <c r="P17093" s="231"/>
    </row>
    <row r="17094" spans="2:16">
      <c r="B17094" s="351"/>
      <c r="C17094" s="435"/>
      <c r="D17094" s="399"/>
      <c r="E17094" s="400"/>
      <c r="G17094" s="401"/>
      <c r="H17094" s="401"/>
      <c r="I17094" s="401"/>
      <c r="J17094" s="194"/>
      <c r="K17094" s="194"/>
      <c r="L17094" s="195"/>
      <c r="M17094" s="196"/>
      <c r="N17094" s="197"/>
      <c r="O17094" s="197"/>
      <c r="P17094" s="231"/>
    </row>
    <row r="17095" spans="2:16">
      <c r="B17095" s="351"/>
      <c r="C17095" s="435"/>
      <c r="D17095" s="399"/>
      <c r="E17095" s="400"/>
      <c r="G17095" s="401"/>
      <c r="H17095" s="401"/>
      <c r="I17095" s="401"/>
      <c r="J17095" s="194"/>
      <c r="K17095" s="194"/>
      <c r="L17095" s="195"/>
      <c r="M17095" s="196"/>
      <c r="N17095" s="197"/>
      <c r="O17095" s="197"/>
      <c r="P17095" s="231"/>
    </row>
    <row r="17096" spans="2:16">
      <c r="B17096" s="351"/>
      <c r="C17096" s="435"/>
      <c r="D17096" s="399"/>
      <c r="E17096" s="400"/>
      <c r="G17096" s="401"/>
      <c r="H17096" s="401"/>
      <c r="I17096" s="401"/>
      <c r="J17096" s="194"/>
      <c r="K17096" s="194"/>
      <c r="L17096" s="195"/>
      <c r="M17096" s="196"/>
      <c r="N17096" s="197"/>
      <c r="O17096" s="197"/>
      <c r="P17096" s="231"/>
    </row>
    <row r="17097" spans="2:16">
      <c r="B17097" s="351"/>
      <c r="C17097" s="435"/>
      <c r="D17097" s="399"/>
      <c r="E17097" s="400"/>
      <c r="G17097" s="401"/>
      <c r="H17097" s="401"/>
      <c r="I17097" s="401"/>
      <c r="J17097" s="194"/>
      <c r="K17097" s="194"/>
      <c r="L17097" s="195"/>
      <c r="M17097" s="196"/>
      <c r="N17097" s="197"/>
      <c r="O17097" s="197"/>
      <c r="P17097" s="231"/>
    </row>
    <row r="17098" spans="2:16">
      <c r="B17098" s="351"/>
      <c r="C17098" s="435"/>
      <c r="D17098" s="399"/>
      <c r="E17098" s="400"/>
      <c r="G17098" s="401"/>
      <c r="H17098" s="401"/>
      <c r="I17098" s="401"/>
      <c r="J17098" s="194"/>
      <c r="K17098" s="194"/>
      <c r="L17098" s="195"/>
      <c r="M17098" s="196"/>
      <c r="N17098" s="197"/>
      <c r="O17098" s="197"/>
      <c r="P17098" s="231"/>
    </row>
    <row r="17099" spans="2:16">
      <c r="B17099" s="351"/>
      <c r="C17099" s="435"/>
      <c r="D17099" s="399"/>
      <c r="E17099" s="400"/>
      <c r="G17099" s="401"/>
      <c r="H17099" s="401"/>
      <c r="I17099" s="401"/>
      <c r="J17099" s="194"/>
      <c r="K17099" s="194"/>
      <c r="L17099" s="195"/>
      <c r="M17099" s="196"/>
      <c r="N17099" s="197"/>
      <c r="O17099" s="197"/>
      <c r="P17099" s="231"/>
    </row>
    <row r="17100" spans="2:16">
      <c r="B17100" s="351"/>
      <c r="C17100" s="435"/>
      <c r="D17100" s="399"/>
      <c r="E17100" s="400"/>
      <c r="G17100" s="401"/>
      <c r="H17100" s="401"/>
      <c r="I17100" s="401"/>
      <c r="J17100" s="194"/>
      <c r="K17100" s="194"/>
      <c r="L17100" s="195"/>
      <c r="M17100" s="196"/>
      <c r="N17100" s="197"/>
      <c r="O17100" s="197"/>
      <c r="P17100" s="231"/>
    </row>
    <row r="17101" spans="2:16">
      <c r="B17101" s="351"/>
      <c r="C17101" s="435"/>
      <c r="D17101" s="399"/>
      <c r="E17101" s="400"/>
      <c r="G17101" s="401"/>
      <c r="H17101" s="401"/>
      <c r="I17101" s="401"/>
      <c r="J17101" s="194"/>
      <c r="K17101" s="194"/>
      <c r="L17101" s="195"/>
      <c r="M17101" s="196"/>
      <c r="N17101" s="197"/>
      <c r="O17101" s="197"/>
      <c r="P17101" s="231"/>
    </row>
    <row r="17102" spans="2:16">
      <c r="B17102" s="351"/>
      <c r="C17102" s="435"/>
      <c r="D17102" s="399"/>
      <c r="E17102" s="400"/>
      <c r="G17102" s="401"/>
      <c r="H17102" s="401"/>
      <c r="I17102" s="401"/>
      <c r="J17102" s="194"/>
      <c r="K17102" s="194"/>
      <c r="L17102" s="195"/>
      <c r="M17102" s="196"/>
      <c r="N17102" s="197"/>
      <c r="O17102" s="197"/>
      <c r="P17102" s="231"/>
    </row>
    <row r="17103" spans="2:16">
      <c r="B17103" s="351"/>
      <c r="C17103" s="435"/>
      <c r="D17103" s="399"/>
      <c r="E17103" s="400"/>
      <c r="G17103" s="401"/>
      <c r="H17103" s="401"/>
      <c r="I17103" s="401"/>
      <c r="J17103" s="194"/>
      <c r="K17103" s="194"/>
      <c r="L17103" s="195"/>
      <c r="M17103" s="196"/>
      <c r="N17103" s="197"/>
      <c r="O17103" s="197"/>
      <c r="P17103" s="231"/>
    </row>
    <row r="17104" spans="2:16">
      <c r="B17104" s="351"/>
      <c r="C17104" s="435"/>
      <c r="D17104" s="399"/>
      <c r="E17104" s="400"/>
      <c r="G17104" s="401"/>
      <c r="H17104" s="401"/>
      <c r="I17104" s="401"/>
      <c r="J17104" s="194"/>
      <c r="K17104" s="194"/>
      <c r="L17104" s="195"/>
      <c r="M17104" s="196"/>
      <c r="N17104" s="197"/>
      <c r="O17104" s="197"/>
      <c r="P17104" s="231"/>
    </row>
    <row r="17105" spans="2:16">
      <c r="B17105" s="351"/>
      <c r="C17105" s="435"/>
      <c r="D17105" s="399"/>
      <c r="E17105" s="400"/>
      <c r="G17105" s="401"/>
      <c r="H17105" s="401"/>
      <c r="I17105" s="401"/>
      <c r="J17105" s="194"/>
      <c r="K17105" s="194"/>
      <c r="L17105" s="195"/>
      <c r="M17105" s="196"/>
      <c r="N17105" s="197"/>
      <c r="O17105" s="197"/>
      <c r="P17105" s="231"/>
    </row>
    <row r="17106" spans="2:16">
      <c r="B17106" s="351"/>
      <c r="C17106" s="435"/>
      <c r="D17106" s="399"/>
      <c r="E17106" s="400"/>
      <c r="G17106" s="401"/>
      <c r="H17106" s="401"/>
      <c r="I17106" s="401"/>
      <c r="J17106" s="194"/>
      <c r="K17106" s="194"/>
      <c r="L17106" s="195"/>
      <c r="M17106" s="196"/>
      <c r="N17106" s="197"/>
      <c r="O17106" s="197"/>
      <c r="P17106" s="231"/>
    </row>
    <row r="17107" spans="2:16">
      <c r="B17107" s="351"/>
      <c r="C17107" s="435"/>
      <c r="D17107" s="399"/>
      <c r="E17107" s="400"/>
      <c r="G17107" s="401"/>
      <c r="H17107" s="401"/>
      <c r="I17107" s="401"/>
      <c r="J17107" s="194"/>
      <c r="K17107" s="194"/>
      <c r="L17107" s="195"/>
      <c r="M17107" s="196"/>
      <c r="N17107" s="197"/>
      <c r="O17107" s="197"/>
      <c r="P17107" s="231"/>
    </row>
    <row r="17108" spans="2:16">
      <c r="B17108" s="351"/>
      <c r="C17108" s="435"/>
      <c r="D17108" s="399"/>
      <c r="E17108" s="400"/>
      <c r="G17108" s="401"/>
      <c r="H17108" s="401"/>
      <c r="I17108" s="401"/>
      <c r="J17108" s="194"/>
      <c r="K17108" s="194"/>
      <c r="L17108" s="195"/>
      <c r="M17108" s="196"/>
      <c r="N17108" s="197"/>
      <c r="O17108" s="197"/>
      <c r="P17108" s="231"/>
    </row>
    <row r="17109" spans="2:16">
      <c r="B17109" s="351"/>
      <c r="C17109" s="435"/>
      <c r="D17109" s="399"/>
      <c r="E17109" s="400"/>
      <c r="G17109" s="401"/>
      <c r="H17109" s="401"/>
      <c r="I17109" s="401"/>
      <c r="J17109" s="194"/>
      <c r="K17109" s="194"/>
      <c r="L17109" s="195"/>
      <c r="M17109" s="196"/>
      <c r="N17109" s="197"/>
      <c r="O17109" s="197"/>
      <c r="P17109" s="231"/>
    </row>
    <row r="17110" spans="2:16">
      <c r="B17110" s="351"/>
      <c r="C17110" s="435"/>
      <c r="D17110" s="399"/>
      <c r="E17110" s="400"/>
      <c r="G17110" s="401"/>
      <c r="H17110" s="401"/>
      <c r="I17110" s="401"/>
      <c r="J17110" s="194"/>
      <c r="K17110" s="194"/>
      <c r="L17110" s="195"/>
      <c r="M17110" s="196"/>
      <c r="N17110" s="197"/>
      <c r="O17110" s="197"/>
      <c r="P17110" s="231"/>
    </row>
    <row r="17111" spans="2:16">
      <c r="B17111" s="351"/>
      <c r="C17111" s="435"/>
      <c r="D17111" s="399"/>
      <c r="E17111" s="400"/>
      <c r="G17111" s="401"/>
      <c r="H17111" s="401"/>
      <c r="I17111" s="401"/>
      <c r="J17111" s="194"/>
      <c r="K17111" s="194"/>
      <c r="L17111" s="195"/>
      <c r="M17111" s="196"/>
      <c r="N17111" s="197"/>
      <c r="O17111" s="197"/>
      <c r="P17111" s="231"/>
    </row>
    <row r="17112" spans="2:16">
      <c r="B17112" s="351"/>
      <c r="C17112" s="435"/>
      <c r="D17112" s="399"/>
      <c r="E17112" s="400"/>
      <c r="G17112" s="401"/>
      <c r="H17112" s="401"/>
      <c r="I17112" s="401"/>
      <c r="J17112" s="194"/>
      <c r="K17112" s="194"/>
      <c r="L17112" s="195"/>
      <c r="M17112" s="196"/>
      <c r="N17112" s="197"/>
      <c r="O17112" s="197"/>
      <c r="P17112" s="231"/>
    </row>
    <row r="17113" spans="2:16">
      <c r="B17113" s="351"/>
      <c r="C17113" s="435"/>
      <c r="D17113" s="399"/>
      <c r="E17113" s="400"/>
      <c r="G17113" s="401"/>
      <c r="H17113" s="401"/>
      <c r="I17113" s="401"/>
      <c r="J17113" s="194"/>
      <c r="K17113" s="194"/>
      <c r="L17113" s="195"/>
      <c r="M17113" s="196"/>
      <c r="N17113" s="197"/>
      <c r="O17113" s="197"/>
      <c r="P17113" s="231"/>
    </row>
    <row r="17114" spans="2:16">
      <c r="B17114" s="351"/>
      <c r="C17114" s="435"/>
      <c r="D17114" s="399"/>
      <c r="E17114" s="400"/>
      <c r="G17114" s="401"/>
      <c r="H17114" s="401"/>
      <c r="I17114" s="401"/>
      <c r="J17114" s="194"/>
      <c r="K17114" s="194"/>
      <c r="L17114" s="195"/>
      <c r="M17114" s="196"/>
      <c r="N17114" s="197"/>
      <c r="O17114" s="197"/>
      <c r="P17114" s="231"/>
    </row>
    <row r="17115" spans="2:16">
      <c r="B17115" s="351"/>
      <c r="C17115" s="435"/>
      <c r="D17115" s="399"/>
      <c r="E17115" s="400"/>
      <c r="G17115" s="401"/>
      <c r="H17115" s="401"/>
      <c r="I17115" s="401"/>
      <c r="J17115" s="194"/>
      <c r="K17115" s="194"/>
      <c r="L17115" s="195"/>
      <c r="M17115" s="196"/>
      <c r="N17115" s="197"/>
      <c r="O17115" s="197"/>
      <c r="P17115" s="231"/>
    </row>
    <row r="17116" spans="2:16">
      <c r="B17116" s="351"/>
      <c r="C17116" s="435"/>
      <c r="D17116" s="399"/>
      <c r="E17116" s="400"/>
      <c r="G17116" s="401"/>
      <c r="H17116" s="401"/>
      <c r="I17116" s="401"/>
      <c r="J17116" s="194"/>
      <c r="K17116" s="194"/>
      <c r="L17116" s="195"/>
      <c r="M17116" s="196"/>
      <c r="N17116" s="197"/>
      <c r="O17116" s="197"/>
      <c r="P17116" s="231"/>
    </row>
    <row r="17117" spans="2:16">
      <c r="B17117" s="351"/>
      <c r="C17117" s="435"/>
      <c r="D17117" s="399"/>
      <c r="E17117" s="400"/>
      <c r="G17117" s="401"/>
      <c r="H17117" s="401"/>
      <c r="I17117" s="401"/>
      <c r="J17117" s="194"/>
      <c r="K17117" s="194"/>
      <c r="L17117" s="195"/>
      <c r="M17117" s="196"/>
      <c r="N17117" s="197"/>
      <c r="O17117" s="197"/>
      <c r="P17117" s="231"/>
    </row>
    <row r="17118" spans="2:16">
      <c r="B17118" s="351"/>
      <c r="C17118" s="435"/>
      <c r="D17118" s="399"/>
      <c r="E17118" s="400"/>
      <c r="G17118" s="401"/>
      <c r="H17118" s="401"/>
      <c r="I17118" s="401"/>
      <c r="J17118" s="194"/>
      <c r="K17118" s="194"/>
      <c r="L17118" s="195"/>
      <c r="M17118" s="196"/>
      <c r="N17118" s="197"/>
      <c r="O17118" s="197"/>
      <c r="P17118" s="231"/>
    </row>
    <row r="17119" spans="2:16">
      <c r="B17119" s="351"/>
      <c r="C17119" s="435"/>
      <c r="D17119" s="399"/>
      <c r="E17119" s="400"/>
      <c r="G17119" s="401"/>
      <c r="H17119" s="401"/>
      <c r="I17119" s="401"/>
      <c r="J17119" s="194"/>
      <c r="K17119" s="194"/>
      <c r="L17119" s="195"/>
      <c r="M17119" s="196"/>
      <c r="N17119" s="197"/>
      <c r="O17119" s="197"/>
      <c r="P17119" s="231"/>
    </row>
    <row r="17120" spans="2:16">
      <c r="B17120" s="351"/>
      <c r="C17120" s="435"/>
      <c r="D17120" s="399"/>
      <c r="E17120" s="400"/>
      <c r="G17120" s="401"/>
      <c r="H17120" s="401"/>
      <c r="I17120" s="401"/>
      <c r="J17120" s="194"/>
      <c r="K17120" s="194"/>
      <c r="L17120" s="195"/>
      <c r="M17120" s="196"/>
      <c r="N17120" s="197"/>
      <c r="O17120" s="197"/>
      <c r="P17120" s="231"/>
    </row>
    <row r="17121" spans="2:16">
      <c r="B17121" s="351"/>
      <c r="C17121" s="435"/>
      <c r="D17121" s="399"/>
      <c r="E17121" s="400"/>
      <c r="G17121" s="401"/>
      <c r="H17121" s="401"/>
      <c r="I17121" s="401"/>
      <c r="J17121" s="194"/>
      <c r="K17121" s="194"/>
      <c r="L17121" s="195"/>
      <c r="M17121" s="196"/>
      <c r="N17121" s="197"/>
      <c r="O17121" s="197"/>
      <c r="P17121" s="231"/>
    </row>
    <row r="17122" spans="2:16">
      <c r="B17122" s="351"/>
      <c r="C17122" s="435"/>
      <c r="D17122" s="399"/>
      <c r="E17122" s="400"/>
      <c r="G17122" s="401"/>
      <c r="H17122" s="401"/>
      <c r="I17122" s="401"/>
      <c r="J17122" s="194"/>
      <c r="K17122" s="194"/>
      <c r="L17122" s="195"/>
      <c r="M17122" s="196"/>
      <c r="N17122" s="197"/>
      <c r="O17122" s="197"/>
      <c r="P17122" s="231"/>
    </row>
    <row r="17123" spans="2:16">
      <c r="B17123" s="351"/>
      <c r="C17123" s="435"/>
      <c r="D17123" s="399"/>
      <c r="E17123" s="400"/>
      <c r="G17123" s="401"/>
      <c r="H17123" s="401"/>
      <c r="I17123" s="401"/>
      <c r="J17123" s="194"/>
      <c r="K17123" s="194"/>
      <c r="L17123" s="195"/>
      <c r="M17123" s="196"/>
      <c r="N17123" s="197"/>
      <c r="O17123" s="197"/>
      <c r="P17123" s="231"/>
    </row>
    <row r="17124" spans="2:16">
      <c r="B17124" s="351"/>
      <c r="C17124" s="435"/>
      <c r="D17124" s="399"/>
      <c r="E17124" s="400"/>
      <c r="G17124" s="401"/>
      <c r="H17124" s="401"/>
      <c r="I17124" s="401"/>
      <c r="J17124" s="194"/>
      <c r="K17124" s="194"/>
      <c r="L17124" s="195"/>
      <c r="M17124" s="196"/>
      <c r="N17124" s="197"/>
      <c r="O17124" s="197"/>
      <c r="P17124" s="231"/>
    </row>
    <row r="17125" spans="2:16">
      <c r="B17125" s="351"/>
      <c r="C17125" s="435"/>
      <c r="D17125" s="399"/>
      <c r="E17125" s="400"/>
      <c r="G17125" s="401"/>
      <c r="H17125" s="401"/>
      <c r="I17125" s="401"/>
      <c r="J17125" s="194"/>
      <c r="K17125" s="194"/>
      <c r="L17125" s="195"/>
      <c r="M17125" s="196"/>
      <c r="N17125" s="197"/>
      <c r="O17125" s="197"/>
      <c r="P17125" s="231"/>
    </row>
    <row r="17126" spans="2:16">
      <c r="B17126" s="351"/>
      <c r="C17126" s="435"/>
      <c r="D17126" s="399"/>
      <c r="E17126" s="400"/>
      <c r="G17126" s="401"/>
      <c r="H17126" s="401"/>
      <c r="I17126" s="401"/>
      <c r="J17126" s="194"/>
      <c r="K17126" s="194"/>
      <c r="L17126" s="195"/>
      <c r="M17126" s="196"/>
      <c r="N17126" s="197"/>
      <c r="O17126" s="197"/>
      <c r="P17126" s="231"/>
    </row>
    <row r="17127" spans="2:16">
      <c r="B17127" s="351"/>
      <c r="C17127" s="435"/>
      <c r="D17127" s="399"/>
      <c r="E17127" s="400"/>
      <c r="G17127" s="401"/>
      <c r="H17127" s="401"/>
      <c r="I17127" s="401"/>
      <c r="J17127" s="194"/>
      <c r="K17127" s="194"/>
      <c r="L17127" s="195"/>
      <c r="M17127" s="196"/>
      <c r="N17127" s="197"/>
      <c r="O17127" s="197"/>
      <c r="P17127" s="231"/>
    </row>
    <row r="17128" spans="2:16">
      <c r="B17128" s="351"/>
      <c r="C17128" s="435"/>
      <c r="D17128" s="399"/>
      <c r="E17128" s="400"/>
      <c r="G17128" s="401"/>
      <c r="H17128" s="401"/>
      <c r="I17128" s="401"/>
      <c r="J17128" s="194"/>
      <c r="K17128" s="194"/>
      <c r="L17128" s="195"/>
      <c r="M17128" s="196"/>
      <c r="N17128" s="197"/>
      <c r="O17128" s="197"/>
      <c r="P17128" s="231"/>
    </row>
    <row r="17129" spans="2:16">
      <c r="B17129" s="351"/>
      <c r="C17129" s="435"/>
      <c r="D17129" s="399"/>
      <c r="E17129" s="400"/>
      <c r="G17129" s="401"/>
      <c r="H17129" s="401"/>
      <c r="I17129" s="401"/>
      <c r="J17129" s="194"/>
      <c r="K17129" s="194"/>
      <c r="L17129" s="195"/>
      <c r="M17129" s="196"/>
      <c r="N17129" s="197"/>
      <c r="O17129" s="197"/>
      <c r="P17129" s="231"/>
    </row>
    <row r="17130" spans="2:16">
      <c r="B17130" s="351"/>
      <c r="C17130" s="435"/>
      <c r="D17130" s="399"/>
      <c r="E17130" s="400"/>
      <c r="G17130" s="401"/>
      <c r="H17130" s="401"/>
      <c r="I17130" s="401"/>
      <c r="J17130" s="194"/>
      <c r="K17130" s="194"/>
      <c r="L17130" s="195"/>
      <c r="M17130" s="196"/>
      <c r="N17130" s="197"/>
      <c r="O17130" s="197"/>
      <c r="P17130" s="231"/>
    </row>
    <row r="17131" spans="2:16">
      <c r="B17131" s="351"/>
      <c r="C17131" s="435"/>
      <c r="D17131" s="399"/>
      <c r="E17131" s="400"/>
      <c r="G17131" s="401"/>
      <c r="H17131" s="401"/>
      <c r="I17131" s="401"/>
      <c r="J17131" s="194"/>
      <c r="K17131" s="194"/>
      <c r="L17131" s="195"/>
      <c r="M17131" s="196"/>
      <c r="N17131" s="197"/>
      <c r="O17131" s="197"/>
      <c r="P17131" s="231"/>
    </row>
    <row r="17132" spans="2:16">
      <c r="B17132" s="351"/>
      <c r="C17132" s="435"/>
      <c r="D17132" s="399"/>
      <c r="E17132" s="400"/>
      <c r="G17132" s="401"/>
      <c r="H17132" s="401"/>
      <c r="I17132" s="401"/>
      <c r="J17132" s="194"/>
      <c r="K17132" s="194"/>
      <c r="L17132" s="195"/>
      <c r="M17132" s="196"/>
      <c r="N17132" s="197"/>
      <c r="O17132" s="197"/>
      <c r="P17132" s="231"/>
    </row>
    <row r="17133" spans="2:16">
      <c r="B17133" s="351"/>
      <c r="C17133" s="435"/>
      <c r="D17133" s="399"/>
      <c r="E17133" s="400"/>
      <c r="G17133" s="401"/>
      <c r="H17133" s="401"/>
      <c r="I17133" s="401"/>
      <c r="J17133" s="194"/>
      <c r="K17133" s="194"/>
      <c r="L17133" s="195"/>
      <c r="M17133" s="196"/>
      <c r="N17133" s="197"/>
      <c r="O17133" s="197"/>
      <c r="P17133" s="231"/>
    </row>
    <row r="17134" spans="2:16">
      <c r="B17134" s="351"/>
      <c r="C17134" s="435"/>
      <c r="D17134" s="399"/>
      <c r="E17134" s="400"/>
      <c r="G17134" s="401"/>
      <c r="H17134" s="401"/>
      <c r="I17134" s="401"/>
      <c r="J17134" s="194"/>
      <c r="K17134" s="194"/>
      <c r="L17134" s="195"/>
      <c r="M17134" s="196"/>
      <c r="N17134" s="197"/>
      <c r="O17134" s="197"/>
      <c r="P17134" s="231"/>
    </row>
    <row r="17135" spans="2:16">
      <c r="B17135" s="351"/>
      <c r="C17135" s="435"/>
      <c r="D17135" s="399"/>
      <c r="E17135" s="400"/>
      <c r="G17135" s="401"/>
      <c r="H17135" s="401"/>
      <c r="I17135" s="401"/>
      <c r="J17135" s="194"/>
      <c r="K17135" s="194"/>
      <c r="L17135" s="195"/>
      <c r="M17135" s="196"/>
      <c r="N17135" s="197"/>
      <c r="O17135" s="197"/>
      <c r="P17135" s="231"/>
    </row>
    <row r="17136" spans="2:16">
      <c r="B17136" s="351"/>
      <c r="C17136" s="435"/>
      <c r="D17136" s="399"/>
      <c r="E17136" s="400"/>
      <c r="G17136" s="401"/>
      <c r="H17136" s="401"/>
      <c r="I17136" s="401"/>
      <c r="J17136" s="194"/>
      <c r="K17136" s="194"/>
      <c r="L17136" s="195"/>
      <c r="M17136" s="196"/>
      <c r="N17136" s="197"/>
      <c r="O17136" s="197"/>
      <c r="P17136" s="231"/>
    </row>
    <row r="17137" spans="2:16">
      <c r="B17137" s="351"/>
      <c r="C17137" s="435"/>
      <c r="D17137" s="399"/>
      <c r="E17137" s="400"/>
      <c r="G17137" s="401"/>
      <c r="H17137" s="401"/>
      <c r="I17137" s="401"/>
      <c r="J17137" s="194"/>
      <c r="K17137" s="194"/>
      <c r="L17137" s="195"/>
      <c r="M17137" s="196"/>
      <c r="N17137" s="197"/>
      <c r="O17137" s="197"/>
      <c r="P17137" s="231"/>
    </row>
    <row r="17138" spans="2:16">
      <c r="B17138" s="351"/>
      <c r="C17138" s="435"/>
      <c r="D17138" s="399"/>
      <c r="E17138" s="400"/>
      <c r="G17138" s="401"/>
      <c r="H17138" s="401"/>
      <c r="I17138" s="401"/>
      <c r="J17138" s="194"/>
      <c r="K17138" s="194"/>
      <c r="L17138" s="195"/>
      <c r="M17138" s="196"/>
      <c r="N17138" s="197"/>
      <c r="O17138" s="197"/>
      <c r="P17138" s="231"/>
    </row>
    <row r="17139" spans="2:16">
      <c r="B17139" s="351"/>
      <c r="C17139" s="435"/>
      <c r="D17139" s="399"/>
      <c r="E17139" s="400"/>
      <c r="G17139" s="401"/>
      <c r="H17139" s="401"/>
      <c r="I17139" s="401"/>
      <c r="J17139" s="194"/>
      <c r="K17139" s="194"/>
      <c r="L17139" s="195"/>
      <c r="M17139" s="196"/>
      <c r="N17139" s="197"/>
      <c r="O17139" s="197"/>
      <c r="P17139" s="231"/>
    </row>
    <row r="17140" spans="2:16">
      <c r="B17140" s="351"/>
      <c r="C17140" s="435"/>
      <c r="D17140" s="399"/>
      <c r="E17140" s="400"/>
      <c r="G17140" s="401"/>
      <c r="H17140" s="401"/>
      <c r="I17140" s="401"/>
      <c r="J17140" s="194"/>
      <c r="K17140" s="194"/>
      <c r="L17140" s="195"/>
      <c r="M17140" s="196"/>
      <c r="N17140" s="197"/>
      <c r="O17140" s="197"/>
      <c r="P17140" s="231"/>
    </row>
    <row r="17141" spans="2:16">
      <c r="B17141" s="351"/>
      <c r="C17141" s="435"/>
      <c r="D17141" s="399"/>
      <c r="E17141" s="400"/>
      <c r="G17141" s="401"/>
      <c r="H17141" s="401"/>
      <c r="I17141" s="401"/>
      <c r="J17141" s="194"/>
      <c r="K17141" s="194"/>
      <c r="L17141" s="195"/>
      <c r="M17141" s="196"/>
      <c r="N17141" s="197"/>
      <c r="O17141" s="197"/>
      <c r="P17141" s="231"/>
    </row>
    <row r="17142" spans="2:16">
      <c r="B17142" s="351"/>
      <c r="C17142" s="435"/>
      <c r="D17142" s="399"/>
      <c r="E17142" s="400"/>
      <c r="G17142" s="401"/>
      <c r="H17142" s="401"/>
      <c r="I17142" s="401"/>
      <c r="J17142" s="194"/>
      <c r="K17142" s="194"/>
      <c r="L17142" s="195"/>
      <c r="M17142" s="196"/>
      <c r="N17142" s="197"/>
      <c r="O17142" s="197"/>
      <c r="P17142" s="231"/>
    </row>
    <row r="17143" spans="2:16">
      <c r="B17143" s="351"/>
      <c r="C17143" s="435"/>
      <c r="D17143" s="399"/>
      <c r="E17143" s="400"/>
      <c r="G17143" s="401"/>
      <c r="H17143" s="401"/>
      <c r="I17143" s="401"/>
      <c r="J17143" s="194"/>
      <c r="K17143" s="194"/>
      <c r="L17143" s="195"/>
      <c r="M17143" s="196"/>
      <c r="N17143" s="197"/>
      <c r="O17143" s="197"/>
      <c r="P17143" s="231"/>
    </row>
    <row r="17144" spans="2:16">
      <c r="B17144" s="351"/>
      <c r="C17144" s="435"/>
      <c r="D17144" s="399"/>
      <c r="E17144" s="400"/>
      <c r="G17144" s="401"/>
      <c r="H17144" s="401"/>
      <c r="I17144" s="401"/>
      <c r="J17144" s="194"/>
      <c r="K17144" s="194"/>
      <c r="L17144" s="195"/>
      <c r="M17144" s="196"/>
      <c r="N17144" s="197"/>
      <c r="O17144" s="197"/>
      <c r="P17144" s="231"/>
    </row>
    <row r="17145" spans="2:16">
      <c r="B17145" s="351"/>
      <c r="C17145" s="435"/>
      <c r="D17145" s="399"/>
      <c r="E17145" s="400"/>
      <c r="G17145" s="401"/>
      <c r="H17145" s="401"/>
      <c r="I17145" s="401"/>
      <c r="J17145" s="194"/>
      <c r="K17145" s="194"/>
      <c r="L17145" s="195"/>
      <c r="M17145" s="196"/>
      <c r="N17145" s="197"/>
      <c r="O17145" s="197"/>
      <c r="P17145" s="231"/>
    </row>
    <row r="17146" spans="2:16">
      <c r="B17146" s="351"/>
      <c r="C17146" s="435"/>
      <c r="D17146" s="399"/>
      <c r="E17146" s="400"/>
      <c r="G17146" s="401"/>
      <c r="H17146" s="401"/>
      <c r="I17146" s="401"/>
      <c r="J17146" s="194"/>
      <c r="K17146" s="194"/>
      <c r="L17146" s="195"/>
      <c r="M17146" s="196"/>
      <c r="N17146" s="197"/>
      <c r="O17146" s="197"/>
      <c r="P17146" s="231"/>
    </row>
    <row r="17147" spans="2:16">
      <c r="B17147" s="351"/>
      <c r="C17147" s="435"/>
      <c r="D17147" s="399"/>
      <c r="E17147" s="400"/>
      <c r="G17147" s="401"/>
      <c r="H17147" s="401"/>
      <c r="I17147" s="401"/>
      <c r="J17147" s="194"/>
      <c r="K17147" s="194"/>
      <c r="L17147" s="195"/>
      <c r="M17147" s="196"/>
      <c r="N17147" s="197"/>
      <c r="O17147" s="197"/>
      <c r="P17147" s="231"/>
    </row>
    <row r="17148" spans="2:16">
      <c r="B17148" s="351"/>
      <c r="C17148" s="435"/>
      <c r="D17148" s="399"/>
      <c r="E17148" s="400"/>
      <c r="G17148" s="401"/>
      <c r="H17148" s="401"/>
      <c r="I17148" s="401"/>
      <c r="J17148" s="194"/>
      <c r="K17148" s="194"/>
      <c r="L17148" s="195"/>
      <c r="M17148" s="196"/>
      <c r="N17148" s="197"/>
      <c r="O17148" s="197"/>
      <c r="P17148" s="231"/>
    </row>
    <row r="17149" spans="2:16">
      <c r="B17149" s="351"/>
      <c r="C17149" s="435"/>
      <c r="D17149" s="399"/>
      <c r="E17149" s="400"/>
      <c r="G17149" s="401"/>
      <c r="H17149" s="401"/>
      <c r="I17149" s="401"/>
      <c r="J17149" s="194"/>
      <c r="K17149" s="194"/>
      <c r="L17149" s="195"/>
      <c r="M17149" s="196"/>
      <c r="N17149" s="197"/>
      <c r="O17149" s="197"/>
      <c r="P17149" s="231"/>
    </row>
    <row r="17150" spans="2:16">
      <c r="B17150" s="351"/>
      <c r="C17150" s="435"/>
      <c r="D17150" s="399"/>
      <c r="E17150" s="400"/>
      <c r="G17150" s="401"/>
      <c r="H17150" s="401"/>
      <c r="I17150" s="401"/>
      <c r="J17150" s="194"/>
      <c r="K17150" s="194"/>
      <c r="L17150" s="195"/>
      <c r="M17150" s="196"/>
      <c r="N17150" s="197"/>
      <c r="O17150" s="197"/>
      <c r="P17150" s="231"/>
    </row>
    <row r="17151" spans="2:16">
      <c r="B17151" s="351"/>
      <c r="C17151" s="435"/>
      <c r="D17151" s="399"/>
      <c r="E17151" s="400"/>
      <c r="G17151" s="401"/>
      <c r="H17151" s="401"/>
      <c r="I17151" s="401"/>
      <c r="J17151" s="194"/>
      <c r="K17151" s="194"/>
      <c r="L17151" s="195"/>
      <c r="M17151" s="196"/>
      <c r="N17151" s="197"/>
      <c r="O17151" s="197"/>
      <c r="P17151" s="231"/>
    </row>
    <row r="17152" spans="2:16">
      <c r="B17152" s="351"/>
      <c r="C17152" s="435"/>
      <c r="D17152" s="399"/>
      <c r="E17152" s="400"/>
      <c r="G17152" s="401"/>
      <c r="H17152" s="401"/>
      <c r="I17152" s="401"/>
      <c r="J17152" s="194"/>
      <c r="K17152" s="194"/>
      <c r="L17152" s="195"/>
      <c r="M17152" s="196"/>
      <c r="N17152" s="197"/>
      <c r="O17152" s="197"/>
      <c r="P17152" s="231"/>
    </row>
    <row r="17153" spans="2:16">
      <c r="B17153" s="351"/>
      <c r="C17153" s="435"/>
      <c r="D17153" s="399"/>
      <c r="E17153" s="400"/>
      <c r="G17153" s="401"/>
      <c r="H17153" s="401"/>
      <c r="I17153" s="401"/>
      <c r="J17153" s="194"/>
      <c r="K17153" s="194"/>
      <c r="L17153" s="195"/>
      <c r="M17153" s="196"/>
      <c r="N17153" s="197"/>
      <c r="O17153" s="197"/>
      <c r="P17153" s="231"/>
    </row>
    <row r="17154" spans="2:16">
      <c r="B17154" s="351"/>
      <c r="C17154" s="435"/>
      <c r="D17154" s="399"/>
      <c r="E17154" s="400"/>
      <c r="G17154" s="401"/>
      <c r="H17154" s="401"/>
      <c r="I17154" s="401"/>
      <c r="J17154" s="194"/>
      <c r="K17154" s="194"/>
      <c r="L17154" s="195"/>
      <c r="M17154" s="196"/>
      <c r="N17154" s="197"/>
      <c r="O17154" s="197"/>
      <c r="P17154" s="231"/>
    </row>
    <row r="17155" spans="2:16">
      <c r="B17155" s="351"/>
      <c r="C17155" s="435"/>
      <c r="D17155" s="399"/>
      <c r="E17155" s="400"/>
      <c r="G17155" s="401"/>
      <c r="H17155" s="401"/>
      <c r="I17155" s="401"/>
      <c r="J17155" s="194"/>
      <c r="K17155" s="194"/>
      <c r="L17155" s="195"/>
      <c r="M17155" s="196"/>
      <c r="N17155" s="197"/>
      <c r="O17155" s="197"/>
      <c r="P17155" s="231"/>
    </row>
    <row r="17156" spans="2:16">
      <c r="B17156" s="351"/>
      <c r="C17156" s="435"/>
      <c r="D17156" s="399"/>
      <c r="E17156" s="400"/>
      <c r="G17156" s="401"/>
      <c r="H17156" s="401"/>
      <c r="I17156" s="401"/>
      <c r="J17156" s="194"/>
      <c r="K17156" s="194"/>
      <c r="L17156" s="195"/>
      <c r="M17156" s="196"/>
      <c r="N17156" s="197"/>
      <c r="O17156" s="197"/>
      <c r="P17156" s="231"/>
    </row>
    <row r="17157" spans="2:16">
      <c r="B17157" s="351"/>
      <c r="C17157" s="435"/>
      <c r="D17157" s="399"/>
      <c r="E17157" s="400"/>
      <c r="G17157" s="401"/>
      <c r="H17157" s="401"/>
      <c r="I17157" s="401"/>
      <c r="J17157" s="194"/>
      <c r="K17157" s="194"/>
      <c r="L17157" s="195"/>
      <c r="M17157" s="196"/>
      <c r="N17157" s="197"/>
      <c r="O17157" s="197"/>
      <c r="P17157" s="231"/>
    </row>
    <row r="17158" spans="2:16">
      <c r="B17158" s="351"/>
      <c r="C17158" s="435"/>
      <c r="D17158" s="399"/>
      <c r="E17158" s="400"/>
      <c r="G17158" s="401"/>
      <c r="H17158" s="401"/>
      <c r="I17158" s="401"/>
      <c r="J17158" s="194"/>
      <c r="K17158" s="194"/>
      <c r="L17158" s="195"/>
      <c r="M17158" s="196"/>
      <c r="N17158" s="197"/>
      <c r="O17158" s="197"/>
      <c r="P17158" s="231"/>
    </row>
    <row r="17159" spans="2:16">
      <c r="B17159" s="351"/>
      <c r="C17159" s="435"/>
      <c r="D17159" s="399"/>
      <c r="E17159" s="400"/>
      <c r="G17159" s="401"/>
      <c r="H17159" s="401"/>
      <c r="I17159" s="401"/>
      <c r="J17159" s="194"/>
      <c r="K17159" s="194"/>
      <c r="L17159" s="195"/>
      <c r="M17159" s="196"/>
      <c r="N17159" s="197"/>
      <c r="O17159" s="197"/>
      <c r="P17159" s="231"/>
    </row>
    <row r="17160" spans="2:16">
      <c r="B17160" s="351"/>
      <c r="C17160" s="435"/>
      <c r="D17160" s="399"/>
      <c r="E17160" s="400"/>
      <c r="G17160" s="401"/>
      <c r="H17160" s="401"/>
      <c r="I17160" s="401"/>
      <c r="J17160" s="194"/>
      <c r="K17160" s="194"/>
      <c r="L17160" s="195"/>
      <c r="M17160" s="196"/>
      <c r="N17160" s="197"/>
      <c r="O17160" s="197"/>
      <c r="P17160" s="231"/>
    </row>
    <row r="17161" spans="2:16">
      <c r="B17161" s="351"/>
      <c r="C17161" s="435"/>
      <c r="D17161" s="399"/>
      <c r="E17161" s="400"/>
      <c r="G17161" s="401"/>
      <c r="H17161" s="401"/>
      <c r="I17161" s="401"/>
      <c r="J17161" s="194"/>
      <c r="K17161" s="194"/>
      <c r="L17161" s="195"/>
      <c r="M17161" s="196"/>
      <c r="N17161" s="197"/>
      <c r="O17161" s="197"/>
      <c r="P17161" s="231"/>
    </row>
    <row r="17162" spans="2:16">
      <c r="B17162" s="351"/>
      <c r="C17162" s="435"/>
      <c r="D17162" s="399"/>
      <c r="E17162" s="400"/>
      <c r="G17162" s="401"/>
      <c r="H17162" s="401"/>
      <c r="I17162" s="401"/>
      <c r="J17162" s="194"/>
      <c r="K17162" s="194"/>
      <c r="L17162" s="195"/>
      <c r="M17162" s="196"/>
      <c r="N17162" s="197"/>
      <c r="O17162" s="197"/>
      <c r="P17162" s="231"/>
    </row>
    <row r="17163" spans="2:16">
      <c r="B17163" s="351"/>
      <c r="C17163" s="435"/>
      <c r="D17163" s="399"/>
      <c r="E17163" s="400"/>
      <c r="G17163" s="401"/>
      <c r="H17163" s="401"/>
      <c r="I17163" s="401"/>
      <c r="J17163" s="194"/>
      <c r="K17163" s="194"/>
      <c r="L17163" s="195"/>
      <c r="M17163" s="196"/>
      <c r="N17163" s="197"/>
      <c r="O17163" s="197"/>
      <c r="P17163" s="231"/>
    </row>
    <row r="17164" spans="2:16">
      <c r="B17164" s="351"/>
      <c r="C17164" s="435"/>
      <c r="D17164" s="399"/>
      <c r="E17164" s="400"/>
      <c r="G17164" s="401"/>
      <c r="H17164" s="401"/>
      <c r="I17164" s="401"/>
      <c r="J17164" s="194"/>
      <c r="K17164" s="194"/>
      <c r="L17164" s="195"/>
      <c r="M17164" s="196"/>
      <c r="N17164" s="197"/>
      <c r="O17164" s="197"/>
      <c r="P17164" s="231"/>
    </row>
    <row r="17165" spans="2:16">
      <c r="B17165" s="351"/>
      <c r="C17165" s="435"/>
      <c r="D17165" s="399"/>
      <c r="E17165" s="400"/>
      <c r="G17165" s="401"/>
      <c r="H17165" s="401"/>
      <c r="I17165" s="401"/>
      <c r="J17165" s="194"/>
      <c r="K17165" s="194"/>
      <c r="L17165" s="195"/>
      <c r="M17165" s="196"/>
      <c r="N17165" s="197"/>
      <c r="O17165" s="197"/>
      <c r="P17165" s="231"/>
    </row>
    <row r="17166" spans="2:16">
      <c r="B17166" s="351"/>
      <c r="C17166" s="435"/>
      <c r="D17166" s="399"/>
      <c r="E17166" s="400"/>
      <c r="G17166" s="401"/>
      <c r="H17166" s="401"/>
      <c r="I17166" s="401"/>
      <c r="J17166" s="194"/>
      <c r="K17166" s="194"/>
      <c r="L17166" s="195"/>
      <c r="M17166" s="196"/>
      <c r="N17166" s="197"/>
      <c r="O17166" s="197"/>
      <c r="P17166" s="231"/>
    </row>
    <row r="17167" spans="2:16">
      <c r="B17167" s="351"/>
      <c r="C17167" s="435"/>
      <c r="D17167" s="399"/>
      <c r="E17167" s="400"/>
      <c r="G17167" s="401"/>
      <c r="H17167" s="401"/>
      <c r="I17167" s="401"/>
      <c r="J17167" s="194"/>
      <c r="K17167" s="194"/>
      <c r="L17167" s="195"/>
      <c r="M17167" s="196"/>
      <c r="N17167" s="197"/>
      <c r="O17167" s="197"/>
      <c r="P17167" s="231"/>
    </row>
    <row r="17168" spans="2:16">
      <c r="B17168" s="351"/>
      <c r="C17168" s="435"/>
      <c r="D17168" s="399"/>
      <c r="E17168" s="400"/>
      <c r="G17168" s="401"/>
      <c r="H17168" s="401"/>
      <c r="I17168" s="401"/>
      <c r="J17168" s="194"/>
      <c r="K17168" s="194"/>
      <c r="L17168" s="195"/>
      <c r="M17168" s="196"/>
      <c r="N17168" s="197"/>
      <c r="O17168" s="197"/>
      <c r="P17168" s="231"/>
    </row>
    <row r="17169" spans="2:16">
      <c r="B17169" s="351"/>
      <c r="C17169" s="435"/>
      <c r="D17169" s="399"/>
      <c r="E17169" s="400"/>
      <c r="G17169" s="401"/>
      <c r="H17169" s="401"/>
      <c r="I17169" s="401"/>
      <c r="J17169" s="194"/>
      <c r="K17169" s="194"/>
      <c r="L17169" s="195"/>
      <c r="M17169" s="196"/>
      <c r="N17169" s="197"/>
      <c r="O17169" s="197"/>
      <c r="P17169" s="231"/>
    </row>
    <row r="17170" spans="2:16">
      <c r="B17170" s="351"/>
      <c r="C17170" s="435"/>
      <c r="D17170" s="399"/>
      <c r="E17170" s="400"/>
      <c r="G17170" s="401"/>
      <c r="H17170" s="401"/>
      <c r="I17170" s="401"/>
      <c r="J17170" s="194"/>
      <c r="K17170" s="194"/>
      <c r="L17170" s="195"/>
      <c r="M17170" s="196"/>
      <c r="N17170" s="197"/>
      <c r="O17170" s="197"/>
      <c r="P17170" s="231"/>
    </row>
    <row r="17171" spans="2:16">
      <c r="B17171" s="351"/>
      <c r="C17171" s="435"/>
      <c r="D17171" s="399"/>
      <c r="E17171" s="400"/>
      <c r="G17171" s="401"/>
      <c r="H17171" s="401"/>
      <c r="I17171" s="401"/>
      <c r="J17171" s="194"/>
      <c r="K17171" s="194"/>
      <c r="L17171" s="195"/>
      <c r="M17171" s="196"/>
      <c r="N17171" s="197"/>
      <c r="O17171" s="197"/>
      <c r="P17171" s="231"/>
    </row>
    <row r="17172" spans="2:16">
      <c r="B17172" s="351"/>
      <c r="C17172" s="435"/>
      <c r="D17172" s="399"/>
      <c r="E17172" s="400"/>
      <c r="G17172" s="401"/>
      <c r="H17172" s="401"/>
      <c r="I17172" s="401"/>
      <c r="J17172" s="194"/>
      <c r="K17172" s="194"/>
      <c r="L17172" s="195"/>
      <c r="M17172" s="196"/>
      <c r="N17172" s="197"/>
      <c r="O17172" s="197"/>
      <c r="P17172" s="231"/>
    </row>
    <row r="17173" spans="2:16">
      <c r="B17173" s="351"/>
      <c r="C17173" s="435"/>
      <c r="D17173" s="399"/>
      <c r="E17173" s="400"/>
      <c r="G17173" s="401"/>
      <c r="H17173" s="401"/>
      <c r="I17173" s="401"/>
      <c r="J17173" s="194"/>
      <c r="K17173" s="194"/>
      <c r="L17173" s="195"/>
      <c r="M17173" s="196"/>
      <c r="N17173" s="197"/>
      <c r="O17173" s="197"/>
      <c r="P17173" s="231"/>
    </row>
    <row r="17174" spans="2:16">
      <c r="B17174" s="351"/>
      <c r="C17174" s="435"/>
      <c r="D17174" s="399"/>
      <c r="E17174" s="400"/>
      <c r="G17174" s="401"/>
      <c r="H17174" s="401"/>
      <c r="I17174" s="401"/>
      <c r="J17174" s="194"/>
      <c r="K17174" s="194"/>
      <c r="L17174" s="195"/>
      <c r="M17174" s="196"/>
      <c r="N17174" s="197"/>
      <c r="O17174" s="197"/>
      <c r="P17174" s="231"/>
    </row>
    <row r="17175" spans="2:16">
      <c r="B17175" s="351"/>
      <c r="C17175" s="435"/>
      <c r="D17175" s="399"/>
      <c r="E17175" s="400"/>
      <c r="G17175" s="401"/>
      <c r="H17175" s="401"/>
      <c r="I17175" s="401"/>
      <c r="J17175" s="194"/>
      <c r="K17175" s="194"/>
      <c r="L17175" s="195"/>
      <c r="M17175" s="196"/>
      <c r="N17175" s="197"/>
      <c r="O17175" s="197"/>
      <c r="P17175" s="231"/>
    </row>
    <row r="17176" spans="2:16">
      <c r="B17176" s="351"/>
      <c r="C17176" s="435"/>
      <c r="D17176" s="399"/>
      <c r="E17176" s="400"/>
      <c r="G17176" s="401"/>
      <c r="H17176" s="401"/>
      <c r="I17176" s="401"/>
      <c r="J17176" s="194"/>
      <c r="K17176" s="194"/>
      <c r="L17176" s="195"/>
      <c r="M17176" s="196"/>
      <c r="N17176" s="197"/>
      <c r="O17176" s="197"/>
      <c r="P17176" s="231"/>
    </row>
    <row r="17177" spans="2:16">
      <c r="B17177" s="351"/>
      <c r="C17177" s="435"/>
      <c r="D17177" s="399"/>
      <c r="E17177" s="400"/>
      <c r="G17177" s="401"/>
      <c r="H17177" s="401"/>
      <c r="I17177" s="401"/>
      <c r="J17177" s="194"/>
      <c r="K17177" s="194"/>
      <c r="L17177" s="195"/>
      <c r="M17177" s="196"/>
      <c r="N17177" s="197"/>
      <c r="O17177" s="197"/>
      <c r="P17177" s="231"/>
    </row>
    <row r="17178" spans="2:16">
      <c r="B17178" s="351"/>
      <c r="C17178" s="435"/>
      <c r="D17178" s="399"/>
      <c r="E17178" s="400"/>
      <c r="G17178" s="401"/>
      <c r="H17178" s="401"/>
      <c r="I17178" s="401"/>
      <c r="J17178" s="194"/>
      <c r="K17178" s="194"/>
      <c r="L17178" s="195"/>
      <c r="M17178" s="196"/>
      <c r="N17178" s="197"/>
      <c r="O17178" s="197"/>
      <c r="P17178" s="231"/>
    </row>
    <row r="17179" spans="2:16">
      <c r="B17179" s="351"/>
      <c r="C17179" s="435"/>
      <c r="D17179" s="399"/>
      <c r="E17179" s="400"/>
      <c r="G17179" s="401"/>
      <c r="H17179" s="401"/>
      <c r="I17179" s="401"/>
      <c r="J17179" s="194"/>
      <c r="K17179" s="194"/>
      <c r="L17179" s="195"/>
      <c r="M17179" s="196"/>
      <c r="N17179" s="197"/>
      <c r="O17179" s="197"/>
      <c r="P17179" s="231"/>
    </row>
    <row r="17180" spans="2:16">
      <c r="B17180" s="351"/>
      <c r="C17180" s="435"/>
      <c r="D17180" s="399"/>
      <c r="E17180" s="400"/>
      <c r="G17180" s="401"/>
      <c r="H17180" s="401"/>
      <c r="I17180" s="401"/>
      <c r="J17180" s="194"/>
      <c r="K17180" s="194"/>
      <c r="L17180" s="195"/>
      <c r="M17180" s="196"/>
      <c r="N17180" s="197"/>
      <c r="O17180" s="197"/>
      <c r="P17180" s="231"/>
    </row>
    <row r="17181" spans="2:16">
      <c r="B17181" s="351"/>
      <c r="C17181" s="435"/>
      <c r="D17181" s="399"/>
      <c r="E17181" s="400"/>
      <c r="G17181" s="401"/>
      <c r="H17181" s="401"/>
      <c r="I17181" s="401"/>
      <c r="J17181" s="194"/>
      <c r="K17181" s="194"/>
      <c r="L17181" s="195"/>
      <c r="M17181" s="196"/>
      <c r="N17181" s="197"/>
      <c r="O17181" s="197"/>
      <c r="P17181" s="231"/>
    </row>
    <row r="17182" spans="2:16">
      <c r="B17182" s="351"/>
      <c r="C17182" s="435"/>
      <c r="D17182" s="399"/>
      <c r="E17182" s="400"/>
      <c r="G17182" s="401"/>
      <c r="H17182" s="401"/>
      <c r="I17182" s="401"/>
      <c r="J17182" s="194"/>
      <c r="K17182" s="194"/>
      <c r="L17182" s="195"/>
      <c r="M17182" s="196"/>
      <c r="N17182" s="197"/>
      <c r="O17182" s="197"/>
      <c r="P17182" s="231"/>
    </row>
    <row r="17183" spans="2:16">
      <c r="B17183" s="351"/>
      <c r="C17183" s="435"/>
      <c r="D17183" s="399"/>
      <c r="E17183" s="400"/>
      <c r="G17183" s="401"/>
      <c r="H17183" s="401"/>
      <c r="I17183" s="401"/>
      <c r="J17183" s="194"/>
      <c r="K17183" s="194"/>
      <c r="L17183" s="195"/>
      <c r="M17183" s="196"/>
      <c r="N17183" s="197"/>
      <c r="O17183" s="197"/>
      <c r="P17183" s="231"/>
    </row>
    <row r="17184" spans="2:16">
      <c r="B17184" s="351"/>
      <c r="C17184" s="435"/>
      <c r="D17184" s="399"/>
      <c r="E17184" s="400"/>
      <c r="G17184" s="401"/>
      <c r="H17184" s="401"/>
      <c r="I17184" s="401"/>
      <c r="J17184" s="194"/>
      <c r="K17184" s="194"/>
      <c r="L17184" s="195"/>
      <c r="M17184" s="196"/>
      <c r="N17184" s="197"/>
      <c r="O17184" s="197"/>
      <c r="P17184" s="231"/>
    </row>
    <row r="17185" spans="2:16">
      <c r="B17185" s="351"/>
      <c r="C17185" s="435"/>
      <c r="D17185" s="399"/>
      <c r="E17185" s="400"/>
      <c r="G17185" s="401"/>
      <c r="H17185" s="401"/>
      <c r="I17185" s="401"/>
      <c r="J17185" s="194"/>
      <c r="K17185" s="194"/>
      <c r="L17185" s="195"/>
      <c r="M17185" s="196"/>
      <c r="N17185" s="197"/>
      <c r="O17185" s="197"/>
      <c r="P17185" s="231"/>
    </row>
    <row r="17186" spans="2:16">
      <c r="B17186" s="351"/>
      <c r="C17186" s="435"/>
      <c r="D17186" s="399"/>
      <c r="E17186" s="400"/>
      <c r="G17186" s="401"/>
      <c r="H17186" s="401"/>
      <c r="I17186" s="401"/>
      <c r="J17186" s="194"/>
      <c r="K17186" s="194"/>
      <c r="L17186" s="195"/>
      <c r="M17186" s="196"/>
      <c r="N17186" s="197"/>
      <c r="O17186" s="197"/>
      <c r="P17186" s="231"/>
    </row>
    <row r="17187" spans="2:16">
      <c r="B17187" s="351"/>
      <c r="C17187" s="435"/>
      <c r="D17187" s="399"/>
      <c r="E17187" s="400"/>
      <c r="G17187" s="401"/>
      <c r="H17187" s="401"/>
      <c r="I17187" s="401"/>
      <c r="J17187" s="194"/>
      <c r="K17187" s="194"/>
      <c r="L17187" s="195"/>
      <c r="M17187" s="196"/>
      <c r="N17187" s="197"/>
      <c r="O17187" s="197"/>
      <c r="P17187" s="231"/>
    </row>
    <row r="17188" spans="2:16">
      <c r="B17188" s="351"/>
      <c r="C17188" s="435"/>
      <c r="D17188" s="399"/>
      <c r="E17188" s="400"/>
      <c r="G17188" s="401"/>
      <c r="H17188" s="401"/>
      <c r="I17188" s="401"/>
      <c r="J17188" s="194"/>
      <c r="K17188" s="194"/>
      <c r="L17188" s="195"/>
      <c r="M17188" s="196"/>
      <c r="N17188" s="197"/>
      <c r="O17188" s="197"/>
      <c r="P17188" s="231"/>
    </row>
    <row r="17189" spans="2:16">
      <c r="B17189" s="351"/>
      <c r="C17189" s="435"/>
      <c r="D17189" s="399"/>
      <c r="E17189" s="400"/>
      <c r="G17189" s="401"/>
      <c r="H17189" s="401"/>
      <c r="I17189" s="401"/>
      <c r="J17189" s="194"/>
      <c r="K17189" s="194"/>
      <c r="L17189" s="195"/>
      <c r="M17189" s="196"/>
      <c r="N17189" s="197"/>
      <c r="O17189" s="197"/>
      <c r="P17189" s="231"/>
    </row>
    <row r="17190" spans="2:16">
      <c r="B17190" s="351"/>
      <c r="C17190" s="435"/>
      <c r="D17190" s="399"/>
      <c r="E17190" s="400"/>
      <c r="G17190" s="401"/>
      <c r="H17190" s="401"/>
      <c r="I17190" s="401"/>
      <c r="J17190" s="194"/>
      <c r="K17190" s="194"/>
      <c r="L17190" s="195"/>
      <c r="M17190" s="196"/>
      <c r="N17190" s="197"/>
      <c r="O17190" s="197"/>
      <c r="P17190" s="231"/>
    </row>
    <row r="17191" spans="2:16">
      <c r="B17191" s="351"/>
      <c r="C17191" s="435"/>
      <c r="D17191" s="399"/>
      <c r="E17191" s="400"/>
      <c r="G17191" s="401"/>
      <c r="H17191" s="401"/>
      <c r="I17191" s="401"/>
      <c r="J17191" s="194"/>
      <c r="K17191" s="194"/>
      <c r="L17191" s="195"/>
      <c r="M17191" s="196"/>
      <c r="N17191" s="197"/>
      <c r="O17191" s="197"/>
      <c r="P17191" s="231"/>
    </row>
    <row r="17192" spans="2:16">
      <c r="B17192" s="351"/>
      <c r="C17192" s="435"/>
      <c r="D17192" s="399"/>
      <c r="E17192" s="400"/>
      <c r="G17192" s="401"/>
      <c r="H17192" s="401"/>
      <c r="I17192" s="401"/>
      <c r="J17192" s="194"/>
      <c r="K17192" s="194"/>
      <c r="L17192" s="195"/>
      <c r="M17192" s="196"/>
      <c r="N17192" s="197"/>
      <c r="O17192" s="197"/>
      <c r="P17192" s="231"/>
    </row>
    <row r="17193" spans="2:16">
      <c r="B17193" s="351"/>
      <c r="C17193" s="435"/>
      <c r="D17193" s="399"/>
      <c r="E17193" s="400"/>
      <c r="G17193" s="401"/>
      <c r="H17193" s="401"/>
      <c r="I17193" s="401"/>
      <c r="J17193" s="194"/>
      <c r="K17193" s="194"/>
      <c r="L17193" s="195"/>
      <c r="M17193" s="196"/>
      <c r="N17193" s="197"/>
      <c r="O17193" s="197"/>
      <c r="P17193" s="231"/>
    </row>
    <row r="17194" spans="2:16">
      <c r="B17194" s="351"/>
      <c r="C17194" s="435"/>
      <c r="D17194" s="399"/>
      <c r="E17194" s="400"/>
      <c r="G17194" s="401"/>
      <c r="H17194" s="401"/>
      <c r="I17194" s="401"/>
      <c r="J17194" s="194"/>
      <c r="K17194" s="194"/>
      <c r="L17194" s="195"/>
      <c r="M17194" s="196"/>
      <c r="N17194" s="197"/>
      <c r="O17194" s="197"/>
      <c r="P17194" s="231"/>
    </row>
    <row r="17195" spans="2:16">
      <c r="B17195" s="351"/>
      <c r="C17195" s="435"/>
      <c r="D17195" s="399"/>
      <c r="E17195" s="400"/>
      <c r="G17195" s="401"/>
      <c r="H17195" s="401"/>
      <c r="I17195" s="401"/>
      <c r="J17195" s="194"/>
      <c r="K17195" s="194"/>
      <c r="L17195" s="195"/>
      <c r="M17195" s="196"/>
      <c r="N17195" s="197"/>
      <c r="O17195" s="197"/>
      <c r="P17195" s="231"/>
    </row>
    <row r="17196" spans="2:16">
      <c r="B17196" s="351"/>
      <c r="C17196" s="435"/>
      <c r="D17196" s="399"/>
      <c r="E17196" s="400"/>
      <c r="G17196" s="401"/>
      <c r="H17196" s="401"/>
      <c r="I17196" s="401"/>
      <c r="J17196" s="194"/>
      <c r="K17196" s="194"/>
      <c r="L17196" s="195"/>
      <c r="M17196" s="196"/>
      <c r="N17196" s="197"/>
      <c r="O17196" s="197"/>
      <c r="P17196" s="231"/>
    </row>
    <row r="17197" spans="2:16">
      <c r="B17197" s="351"/>
      <c r="C17197" s="435"/>
      <c r="D17197" s="399"/>
      <c r="E17197" s="400"/>
      <c r="G17197" s="401"/>
      <c r="H17197" s="401"/>
      <c r="I17197" s="401"/>
      <c r="J17197" s="194"/>
      <c r="K17197" s="194"/>
      <c r="L17197" s="195"/>
      <c r="M17197" s="196"/>
      <c r="N17197" s="197"/>
      <c r="O17197" s="197"/>
      <c r="P17197" s="231"/>
    </row>
    <row r="17198" spans="2:16">
      <c r="B17198" s="351"/>
      <c r="C17198" s="435"/>
      <c r="D17198" s="399"/>
      <c r="E17198" s="400"/>
      <c r="G17198" s="401"/>
      <c r="H17198" s="401"/>
      <c r="I17198" s="401"/>
      <c r="J17198" s="194"/>
      <c r="K17198" s="194"/>
      <c r="L17198" s="195"/>
      <c r="M17198" s="196"/>
      <c r="N17198" s="197"/>
      <c r="O17198" s="197"/>
      <c r="P17198" s="231"/>
    </row>
    <row r="17199" spans="2:16">
      <c r="B17199" s="351"/>
      <c r="C17199" s="435"/>
      <c r="D17199" s="399"/>
      <c r="E17199" s="400"/>
      <c r="G17199" s="401"/>
      <c r="H17199" s="401"/>
      <c r="I17199" s="401"/>
      <c r="J17199" s="194"/>
      <c r="K17199" s="194"/>
      <c r="L17199" s="195"/>
      <c r="M17199" s="196"/>
      <c r="N17199" s="197"/>
      <c r="O17199" s="197"/>
      <c r="P17199" s="231"/>
    </row>
    <row r="17200" spans="2:16">
      <c r="B17200" s="351"/>
      <c r="C17200" s="435"/>
      <c r="D17200" s="399"/>
      <c r="E17200" s="400"/>
      <c r="G17200" s="401"/>
      <c r="H17200" s="401"/>
      <c r="I17200" s="401"/>
      <c r="J17200" s="194"/>
      <c r="K17200" s="194"/>
      <c r="L17200" s="195"/>
      <c r="M17200" s="196"/>
      <c r="N17200" s="197"/>
      <c r="O17200" s="197"/>
      <c r="P17200" s="231"/>
    </row>
    <row r="17201" spans="2:16">
      <c r="B17201" s="351"/>
      <c r="C17201" s="435"/>
      <c r="D17201" s="399"/>
      <c r="E17201" s="400"/>
      <c r="G17201" s="401"/>
      <c r="H17201" s="401"/>
      <c r="I17201" s="401"/>
      <c r="J17201" s="194"/>
      <c r="K17201" s="194"/>
      <c r="L17201" s="195"/>
      <c r="M17201" s="196"/>
      <c r="N17201" s="197"/>
      <c r="O17201" s="197"/>
      <c r="P17201" s="231"/>
    </row>
    <row r="17202" spans="2:16">
      <c r="B17202" s="351"/>
      <c r="C17202" s="435"/>
      <c r="D17202" s="399"/>
      <c r="E17202" s="400"/>
      <c r="G17202" s="401"/>
      <c r="H17202" s="401"/>
      <c r="I17202" s="401"/>
      <c r="J17202" s="194"/>
      <c r="K17202" s="194"/>
      <c r="L17202" s="195"/>
      <c r="M17202" s="196"/>
      <c r="N17202" s="197"/>
      <c r="O17202" s="197"/>
      <c r="P17202" s="231"/>
    </row>
    <row r="17203" spans="2:16">
      <c r="B17203" s="351"/>
      <c r="C17203" s="435"/>
      <c r="D17203" s="399"/>
      <c r="E17203" s="400"/>
      <c r="G17203" s="401"/>
      <c r="H17203" s="401"/>
      <c r="I17203" s="401"/>
      <c r="J17203" s="194"/>
      <c r="K17203" s="194"/>
      <c r="L17203" s="195"/>
      <c r="M17203" s="196"/>
      <c r="N17203" s="197"/>
      <c r="O17203" s="197"/>
      <c r="P17203" s="231"/>
    </row>
    <row r="17204" spans="2:16">
      <c r="B17204" s="351"/>
      <c r="C17204" s="435"/>
      <c r="D17204" s="399"/>
      <c r="E17204" s="400"/>
      <c r="G17204" s="401"/>
      <c r="H17204" s="401"/>
      <c r="I17204" s="401"/>
      <c r="J17204" s="194"/>
      <c r="K17204" s="194"/>
      <c r="L17204" s="195"/>
      <c r="M17204" s="196"/>
      <c r="N17204" s="197"/>
      <c r="O17204" s="197"/>
      <c r="P17204" s="231"/>
    </row>
    <row r="17205" spans="2:16">
      <c r="B17205" s="351"/>
      <c r="C17205" s="435"/>
      <c r="D17205" s="399"/>
      <c r="E17205" s="400"/>
      <c r="G17205" s="401"/>
      <c r="H17205" s="401"/>
      <c r="I17205" s="401"/>
      <c r="J17205" s="194"/>
      <c r="K17205" s="194"/>
      <c r="L17205" s="195"/>
      <c r="M17205" s="196"/>
      <c r="N17205" s="197"/>
      <c r="O17205" s="197"/>
      <c r="P17205" s="231"/>
    </row>
    <row r="17206" spans="2:16">
      <c r="B17206" s="351"/>
      <c r="C17206" s="435"/>
      <c r="D17206" s="399"/>
      <c r="E17206" s="400"/>
      <c r="G17206" s="401"/>
      <c r="H17206" s="401"/>
      <c r="I17206" s="401"/>
      <c r="J17206" s="194"/>
      <c r="K17206" s="194"/>
      <c r="L17206" s="195"/>
      <c r="M17206" s="196"/>
      <c r="N17206" s="197"/>
      <c r="O17206" s="197"/>
      <c r="P17206" s="231"/>
    </row>
    <row r="17207" spans="2:16">
      <c r="B17207" s="351"/>
      <c r="C17207" s="435"/>
      <c r="D17207" s="399"/>
      <c r="E17207" s="400"/>
      <c r="G17207" s="401"/>
      <c r="H17207" s="401"/>
      <c r="I17207" s="401"/>
      <c r="J17207" s="194"/>
      <c r="K17207" s="194"/>
      <c r="L17207" s="195"/>
      <c r="M17207" s="196"/>
      <c r="N17207" s="197"/>
      <c r="O17207" s="197"/>
      <c r="P17207" s="231"/>
    </row>
    <row r="17208" spans="2:16">
      <c r="B17208" s="351"/>
      <c r="C17208" s="435"/>
      <c r="D17208" s="399"/>
      <c r="E17208" s="400"/>
      <c r="G17208" s="401"/>
      <c r="H17208" s="401"/>
      <c r="I17208" s="401"/>
      <c r="J17208" s="194"/>
      <c r="K17208" s="194"/>
      <c r="L17208" s="195"/>
      <c r="M17208" s="196"/>
      <c r="N17208" s="197"/>
      <c r="O17208" s="197"/>
      <c r="P17208" s="231"/>
    </row>
    <row r="17209" spans="2:16">
      <c r="B17209" s="351"/>
      <c r="C17209" s="435"/>
      <c r="D17209" s="399"/>
      <c r="E17209" s="400"/>
      <c r="G17209" s="401"/>
      <c r="H17209" s="401"/>
      <c r="I17209" s="401"/>
      <c r="J17209" s="194"/>
      <c r="K17209" s="194"/>
      <c r="L17209" s="195"/>
      <c r="M17209" s="196"/>
      <c r="N17209" s="197"/>
      <c r="O17209" s="197"/>
      <c r="P17209" s="231"/>
    </row>
    <row r="17210" spans="2:16">
      <c r="B17210" s="402"/>
      <c r="C17210" s="436"/>
      <c r="D17210" s="404"/>
      <c r="E17210" s="405"/>
      <c r="G17210" s="406"/>
      <c r="H17210" s="406"/>
      <c r="I17210" s="406"/>
      <c r="J17210" s="194"/>
      <c r="K17210" s="194"/>
      <c r="L17210" s="195"/>
      <c r="M17210" s="196"/>
      <c r="N17210" s="197"/>
      <c r="O17210" s="197"/>
      <c r="P17210" s="221"/>
    </row>
    <row r="17211" spans="2:16">
      <c r="B17211" s="351"/>
      <c r="C17211" s="435"/>
      <c r="D17211" s="399"/>
      <c r="E17211" s="400"/>
      <c r="G17211" s="401"/>
      <c r="H17211" s="401"/>
      <c r="I17211" s="401"/>
      <c r="J17211" s="194"/>
      <c r="K17211" s="194"/>
      <c r="L17211" s="195"/>
      <c r="M17211" s="196"/>
      <c r="N17211" s="197"/>
      <c r="O17211" s="197"/>
      <c r="P17211" s="231"/>
    </row>
    <row r="17212" spans="2:16">
      <c r="B17212" s="351"/>
      <c r="C17212" s="435"/>
      <c r="D17212" s="399"/>
      <c r="E17212" s="400"/>
      <c r="G17212" s="401"/>
      <c r="H17212" s="401"/>
      <c r="I17212" s="401"/>
      <c r="J17212" s="194"/>
      <c r="K17212" s="194"/>
      <c r="L17212" s="195"/>
      <c r="M17212" s="196"/>
      <c r="N17212" s="197"/>
      <c r="O17212" s="197"/>
      <c r="P17212" s="231"/>
    </row>
    <row r="17213" spans="2:16">
      <c r="B17213" s="351"/>
      <c r="C17213" s="435"/>
      <c r="D17213" s="399"/>
      <c r="E17213" s="400"/>
      <c r="G17213" s="401"/>
      <c r="H17213" s="401"/>
      <c r="I17213" s="401"/>
      <c r="J17213" s="194"/>
      <c r="K17213" s="194"/>
      <c r="L17213" s="195"/>
      <c r="M17213" s="196"/>
      <c r="N17213" s="197"/>
      <c r="O17213" s="197"/>
      <c r="P17213" s="231"/>
    </row>
    <row r="17214" spans="2:16">
      <c r="B17214" s="351"/>
      <c r="C17214" s="435"/>
      <c r="D17214" s="399"/>
      <c r="E17214" s="400"/>
      <c r="G17214" s="401"/>
      <c r="H17214" s="401"/>
      <c r="I17214" s="401"/>
      <c r="J17214" s="194"/>
      <c r="K17214" s="194"/>
      <c r="L17214" s="195"/>
      <c r="M17214" s="196"/>
      <c r="N17214" s="197"/>
      <c r="O17214" s="197"/>
      <c r="P17214" s="231"/>
    </row>
    <row r="17215" spans="2:16">
      <c r="B17215" s="351"/>
      <c r="C17215" s="435"/>
      <c r="D17215" s="399"/>
      <c r="E17215" s="400"/>
      <c r="G17215" s="401"/>
      <c r="H17215" s="401"/>
      <c r="I17215" s="401"/>
      <c r="J17215" s="194"/>
      <c r="K17215" s="194"/>
      <c r="L17215" s="195"/>
      <c r="M17215" s="196"/>
      <c r="N17215" s="197"/>
      <c r="O17215" s="197"/>
      <c r="P17215" s="231"/>
    </row>
    <row r="17216" spans="2:16">
      <c r="B17216" s="351"/>
      <c r="C17216" s="435"/>
      <c r="D17216" s="399"/>
      <c r="E17216" s="400"/>
      <c r="G17216" s="401"/>
      <c r="H17216" s="401"/>
      <c r="I17216" s="401"/>
      <c r="J17216" s="194"/>
      <c r="K17216" s="194"/>
      <c r="L17216" s="195"/>
      <c r="M17216" s="196"/>
      <c r="N17216" s="197"/>
      <c r="O17216" s="197"/>
      <c r="P17216" s="231"/>
    </row>
    <row r="17217" spans="2:16">
      <c r="B17217" s="351"/>
      <c r="C17217" s="435"/>
      <c r="D17217" s="399"/>
      <c r="E17217" s="400"/>
      <c r="G17217" s="401"/>
      <c r="H17217" s="401"/>
      <c r="I17217" s="401"/>
      <c r="J17217" s="194"/>
      <c r="K17217" s="194"/>
      <c r="L17217" s="195"/>
      <c r="M17217" s="196"/>
      <c r="N17217" s="197"/>
      <c r="O17217" s="197"/>
      <c r="P17217" s="231"/>
    </row>
    <row r="17218" spans="2:16">
      <c r="B17218" s="351"/>
      <c r="C17218" s="435"/>
      <c r="D17218" s="399"/>
      <c r="E17218" s="400"/>
      <c r="G17218" s="401"/>
      <c r="H17218" s="401"/>
      <c r="I17218" s="401"/>
      <c r="J17218" s="194"/>
      <c r="K17218" s="194"/>
      <c r="L17218" s="195"/>
      <c r="M17218" s="196"/>
      <c r="N17218" s="197"/>
      <c r="O17218" s="197"/>
      <c r="P17218" s="231"/>
    </row>
    <row r="17219" spans="2:16">
      <c r="B17219" s="351"/>
      <c r="C17219" s="435"/>
      <c r="D17219" s="399"/>
      <c r="E17219" s="400"/>
      <c r="G17219" s="401"/>
      <c r="H17219" s="401"/>
      <c r="I17219" s="401"/>
      <c r="J17219" s="194"/>
      <c r="K17219" s="194"/>
      <c r="L17219" s="195"/>
      <c r="M17219" s="196"/>
      <c r="N17219" s="197"/>
      <c r="O17219" s="197"/>
      <c r="P17219" s="231"/>
    </row>
    <row r="17220" spans="2:16">
      <c r="B17220" s="351"/>
      <c r="C17220" s="435"/>
      <c r="D17220" s="399"/>
      <c r="E17220" s="400"/>
      <c r="G17220" s="401"/>
      <c r="H17220" s="401"/>
      <c r="I17220" s="401"/>
      <c r="J17220" s="194"/>
      <c r="K17220" s="194"/>
      <c r="L17220" s="195"/>
      <c r="M17220" s="196"/>
      <c r="N17220" s="197"/>
      <c r="O17220" s="197"/>
      <c r="P17220" s="231"/>
    </row>
    <row r="17221" spans="2:16">
      <c r="B17221" s="351"/>
      <c r="C17221" s="435"/>
      <c r="D17221" s="399"/>
      <c r="E17221" s="400"/>
      <c r="G17221" s="401"/>
      <c r="H17221" s="401"/>
      <c r="I17221" s="401"/>
      <c r="J17221" s="194"/>
      <c r="K17221" s="194"/>
      <c r="L17221" s="195"/>
      <c r="M17221" s="196"/>
      <c r="N17221" s="197"/>
      <c r="O17221" s="197"/>
      <c r="P17221" s="231"/>
    </row>
    <row r="17222" spans="2:16">
      <c r="B17222" s="351"/>
      <c r="C17222" s="435"/>
      <c r="D17222" s="399"/>
      <c r="E17222" s="400"/>
      <c r="G17222" s="401"/>
      <c r="H17222" s="401"/>
      <c r="I17222" s="401"/>
      <c r="J17222" s="194"/>
      <c r="K17222" s="194"/>
      <c r="L17222" s="195"/>
      <c r="M17222" s="196"/>
      <c r="N17222" s="197"/>
      <c r="O17222" s="197"/>
      <c r="P17222" s="231"/>
    </row>
    <row r="17223" spans="2:16">
      <c r="B17223" s="351"/>
      <c r="C17223" s="435"/>
      <c r="D17223" s="399"/>
      <c r="E17223" s="400"/>
      <c r="G17223" s="401"/>
      <c r="H17223" s="401"/>
      <c r="I17223" s="401"/>
      <c r="J17223" s="194"/>
      <c r="K17223" s="194"/>
      <c r="L17223" s="195"/>
      <c r="M17223" s="196"/>
      <c r="N17223" s="197"/>
      <c r="O17223" s="197"/>
      <c r="P17223" s="231"/>
    </row>
    <row r="17224" spans="2:16">
      <c r="B17224" s="351"/>
      <c r="C17224" s="435"/>
      <c r="D17224" s="399"/>
      <c r="E17224" s="400"/>
      <c r="G17224" s="401"/>
      <c r="H17224" s="401"/>
      <c r="I17224" s="401"/>
      <c r="J17224" s="194"/>
      <c r="K17224" s="194"/>
      <c r="L17224" s="195"/>
      <c r="M17224" s="196"/>
      <c r="N17224" s="197"/>
      <c r="O17224" s="197"/>
      <c r="P17224" s="231"/>
    </row>
    <row r="17225" spans="2:16">
      <c r="B17225" s="351"/>
      <c r="C17225" s="435"/>
      <c r="D17225" s="399"/>
      <c r="E17225" s="400"/>
      <c r="G17225" s="401"/>
      <c r="H17225" s="401"/>
      <c r="I17225" s="401"/>
      <c r="J17225" s="194"/>
      <c r="K17225" s="194"/>
      <c r="L17225" s="195"/>
      <c r="M17225" s="196"/>
      <c r="N17225" s="197"/>
      <c r="O17225" s="197"/>
      <c r="P17225" s="231"/>
    </row>
    <row r="17226" spans="2:16">
      <c r="B17226" s="351"/>
      <c r="C17226" s="435"/>
      <c r="D17226" s="399"/>
      <c r="E17226" s="400"/>
      <c r="G17226" s="401"/>
      <c r="H17226" s="401"/>
      <c r="I17226" s="401"/>
      <c r="J17226" s="194"/>
      <c r="K17226" s="194"/>
      <c r="L17226" s="195"/>
      <c r="M17226" s="196"/>
      <c r="N17226" s="197"/>
      <c r="O17226" s="197"/>
      <c r="P17226" s="231"/>
    </row>
    <row r="17227" spans="2:16">
      <c r="B17227" s="351"/>
      <c r="C17227" s="435"/>
      <c r="D17227" s="399"/>
      <c r="E17227" s="400"/>
      <c r="G17227" s="401"/>
      <c r="H17227" s="401"/>
      <c r="I17227" s="401"/>
      <c r="J17227" s="194"/>
      <c r="K17227" s="194"/>
      <c r="L17227" s="195"/>
      <c r="M17227" s="196"/>
      <c r="N17227" s="197"/>
      <c r="O17227" s="197"/>
      <c r="P17227" s="231"/>
    </row>
    <row r="17228" spans="2:16">
      <c r="B17228" s="351"/>
      <c r="C17228" s="435"/>
      <c r="D17228" s="399"/>
      <c r="E17228" s="400"/>
      <c r="G17228" s="401"/>
      <c r="H17228" s="401"/>
      <c r="I17228" s="401"/>
      <c r="J17228" s="194"/>
      <c r="K17228" s="194"/>
      <c r="L17228" s="195"/>
      <c r="M17228" s="196"/>
      <c r="N17228" s="197"/>
      <c r="O17228" s="197"/>
      <c r="P17228" s="231"/>
    </row>
    <row r="17229" spans="2:16">
      <c r="B17229" s="351"/>
      <c r="C17229" s="435"/>
      <c r="D17229" s="399"/>
      <c r="E17229" s="400"/>
      <c r="G17229" s="401"/>
      <c r="H17229" s="401"/>
      <c r="I17229" s="401"/>
      <c r="J17229" s="194"/>
      <c r="K17229" s="194"/>
      <c r="L17229" s="195"/>
      <c r="M17229" s="196"/>
      <c r="N17229" s="197"/>
      <c r="O17229" s="197"/>
      <c r="P17229" s="231"/>
    </row>
    <row r="17230" spans="2:16">
      <c r="B17230" s="351"/>
      <c r="C17230" s="435"/>
      <c r="D17230" s="399"/>
      <c r="E17230" s="400"/>
      <c r="G17230" s="401"/>
      <c r="H17230" s="401"/>
      <c r="I17230" s="401"/>
      <c r="J17230" s="194"/>
      <c r="K17230" s="194"/>
      <c r="L17230" s="195"/>
      <c r="M17230" s="196"/>
      <c r="N17230" s="197"/>
      <c r="O17230" s="197"/>
      <c r="P17230" s="231"/>
    </row>
    <row r="17231" spans="2:16">
      <c r="B17231" s="351"/>
      <c r="C17231" s="435"/>
      <c r="D17231" s="399"/>
      <c r="E17231" s="400"/>
      <c r="G17231" s="401"/>
      <c r="H17231" s="401"/>
      <c r="I17231" s="401"/>
      <c r="J17231" s="194"/>
      <c r="K17231" s="194"/>
      <c r="L17231" s="195"/>
      <c r="M17231" s="196"/>
      <c r="N17231" s="197"/>
      <c r="O17231" s="197"/>
      <c r="P17231" s="231"/>
    </row>
    <row r="17232" spans="2:16">
      <c r="B17232" s="351"/>
      <c r="C17232" s="435"/>
      <c r="D17232" s="399"/>
      <c r="E17232" s="400"/>
      <c r="G17232" s="401"/>
      <c r="H17232" s="401"/>
      <c r="I17232" s="401"/>
      <c r="J17232" s="194"/>
      <c r="K17232" s="194"/>
      <c r="L17232" s="195"/>
      <c r="M17232" s="196"/>
      <c r="N17232" s="197"/>
      <c r="O17232" s="197"/>
      <c r="P17232" s="231"/>
    </row>
    <row r="17233" spans="2:16">
      <c r="B17233" s="351"/>
      <c r="C17233" s="435"/>
      <c r="D17233" s="399"/>
      <c r="E17233" s="400"/>
      <c r="G17233" s="401"/>
      <c r="H17233" s="401"/>
      <c r="I17233" s="401"/>
      <c r="J17233" s="194"/>
      <c r="K17233" s="194"/>
      <c r="L17233" s="195"/>
      <c r="M17233" s="196"/>
      <c r="N17233" s="197"/>
      <c r="O17233" s="197"/>
      <c r="P17233" s="231"/>
    </row>
    <row r="17234" spans="2:16">
      <c r="B17234" s="351"/>
      <c r="C17234" s="435"/>
      <c r="D17234" s="399"/>
      <c r="E17234" s="400"/>
      <c r="G17234" s="401"/>
      <c r="H17234" s="401"/>
      <c r="I17234" s="401"/>
      <c r="J17234" s="194"/>
      <c r="K17234" s="194"/>
      <c r="L17234" s="195"/>
      <c r="M17234" s="196"/>
      <c r="N17234" s="197"/>
      <c r="O17234" s="197"/>
      <c r="P17234" s="231"/>
    </row>
    <row r="17235" spans="2:16">
      <c r="B17235" s="351"/>
      <c r="C17235" s="435"/>
      <c r="D17235" s="399"/>
      <c r="E17235" s="400"/>
      <c r="G17235" s="401"/>
      <c r="H17235" s="401"/>
      <c r="I17235" s="401"/>
      <c r="J17235" s="194"/>
      <c r="K17235" s="194"/>
      <c r="L17235" s="195"/>
      <c r="M17235" s="196"/>
      <c r="N17235" s="197"/>
      <c r="O17235" s="197"/>
      <c r="P17235" s="231"/>
    </row>
    <row r="17236" spans="2:16">
      <c r="B17236" s="351"/>
      <c r="C17236" s="435"/>
      <c r="D17236" s="399"/>
      <c r="E17236" s="400"/>
      <c r="G17236" s="401"/>
      <c r="H17236" s="401"/>
      <c r="I17236" s="401"/>
      <c r="J17236" s="194"/>
      <c r="K17236" s="194"/>
      <c r="L17236" s="195"/>
      <c r="M17236" s="196"/>
      <c r="N17236" s="197"/>
      <c r="O17236" s="197"/>
      <c r="P17236" s="231"/>
    </row>
    <row r="17237" spans="2:16">
      <c r="B17237" s="351"/>
      <c r="C17237" s="435"/>
      <c r="D17237" s="399"/>
      <c r="E17237" s="400"/>
      <c r="G17237" s="401"/>
      <c r="H17237" s="401"/>
      <c r="I17237" s="401"/>
      <c r="J17237" s="194"/>
      <c r="K17237" s="194"/>
      <c r="L17237" s="195"/>
      <c r="M17237" s="196"/>
      <c r="N17237" s="197"/>
      <c r="O17237" s="197"/>
      <c r="P17237" s="231"/>
    </row>
    <row r="17238" spans="2:16">
      <c r="B17238" s="351"/>
      <c r="C17238" s="435"/>
      <c r="D17238" s="399"/>
      <c r="E17238" s="400"/>
      <c r="G17238" s="401"/>
      <c r="H17238" s="401"/>
      <c r="I17238" s="401"/>
      <c r="J17238" s="194"/>
      <c r="K17238" s="194"/>
      <c r="L17238" s="195"/>
      <c r="M17238" s="196"/>
      <c r="N17238" s="197"/>
      <c r="O17238" s="197"/>
      <c r="P17238" s="231"/>
    </row>
    <row r="17239" spans="2:16">
      <c r="B17239" s="351"/>
      <c r="C17239" s="435"/>
      <c r="D17239" s="399"/>
      <c r="E17239" s="400"/>
      <c r="G17239" s="401"/>
      <c r="H17239" s="401"/>
      <c r="I17239" s="401"/>
      <c r="J17239" s="194"/>
      <c r="K17239" s="194"/>
      <c r="L17239" s="195"/>
      <c r="M17239" s="196"/>
      <c r="N17239" s="197"/>
      <c r="O17239" s="197"/>
      <c r="P17239" s="231"/>
    </row>
    <row r="17240" spans="2:16">
      <c r="B17240" s="351"/>
      <c r="C17240" s="435"/>
      <c r="D17240" s="399"/>
      <c r="E17240" s="400"/>
      <c r="G17240" s="401"/>
      <c r="H17240" s="401"/>
      <c r="I17240" s="401"/>
      <c r="J17240" s="194"/>
      <c r="K17240" s="194"/>
      <c r="L17240" s="195"/>
      <c r="M17240" s="196"/>
      <c r="N17240" s="197"/>
      <c r="O17240" s="197"/>
      <c r="P17240" s="231"/>
    </row>
    <row r="17241" spans="2:16">
      <c r="B17241" s="351"/>
      <c r="C17241" s="435"/>
      <c r="D17241" s="399"/>
      <c r="E17241" s="400"/>
      <c r="G17241" s="401"/>
      <c r="H17241" s="401"/>
      <c r="I17241" s="401"/>
      <c r="J17241" s="194"/>
      <c r="K17241" s="194"/>
      <c r="L17241" s="195"/>
      <c r="M17241" s="196"/>
      <c r="N17241" s="197"/>
      <c r="O17241" s="197"/>
      <c r="P17241" s="231"/>
    </row>
    <row r="17242" spans="2:16">
      <c r="B17242" s="351"/>
      <c r="C17242" s="435"/>
      <c r="D17242" s="399"/>
      <c r="E17242" s="400"/>
      <c r="G17242" s="401"/>
      <c r="H17242" s="401"/>
      <c r="I17242" s="401"/>
      <c r="J17242" s="194"/>
      <c r="K17242" s="194"/>
      <c r="L17242" s="195"/>
      <c r="M17242" s="196"/>
      <c r="N17242" s="197"/>
      <c r="O17242" s="197"/>
      <c r="P17242" s="231"/>
    </row>
    <row r="17243" spans="2:16">
      <c r="B17243" s="351"/>
      <c r="C17243" s="435"/>
      <c r="D17243" s="399"/>
      <c r="E17243" s="400"/>
      <c r="G17243" s="401"/>
      <c r="H17243" s="401"/>
      <c r="I17243" s="401"/>
      <c r="J17243" s="194"/>
      <c r="K17243" s="194"/>
      <c r="L17243" s="195"/>
      <c r="M17243" s="196"/>
      <c r="N17243" s="197"/>
      <c r="O17243" s="197"/>
      <c r="P17243" s="231"/>
    </row>
    <row r="17244" spans="2:16">
      <c r="B17244" s="351"/>
      <c r="C17244" s="435"/>
      <c r="D17244" s="399"/>
      <c r="E17244" s="400"/>
      <c r="G17244" s="401"/>
      <c r="H17244" s="401"/>
      <c r="I17244" s="401"/>
      <c r="J17244" s="194"/>
      <c r="K17244" s="194"/>
      <c r="L17244" s="195"/>
      <c r="M17244" s="196"/>
      <c r="N17244" s="197"/>
      <c r="O17244" s="197"/>
      <c r="P17244" s="231"/>
    </row>
    <row r="17245" spans="2:16">
      <c r="B17245" s="351"/>
      <c r="C17245" s="435"/>
      <c r="D17245" s="399"/>
      <c r="E17245" s="400"/>
      <c r="G17245" s="401"/>
      <c r="H17245" s="401"/>
      <c r="I17245" s="401"/>
      <c r="J17245" s="194"/>
      <c r="K17245" s="194"/>
      <c r="L17245" s="195"/>
      <c r="M17245" s="196"/>
      <c r="N17245" s="197"/>
      <c r="O17245" s="197"/>
      <c r="P17245" s="231"/>
    </row>
    <row r="17246" spans="2:16">
      <c r="B17246" s="351"/>
      <c r="C17246" s="435"/>
      <c r="D17246" s="399"/>
      <c r="E17246" s="400"/>
      <c r="G17246" s="401"/>
      <c r="H17246" s="401"/>
      <c r="I17246" s="401"/>
      <c r="J17246" s="194"/>
      <c r="K17246" s="194"/>
      <c r="L17246" s="195"/>
      <c r="M17246" s="196"/>
      <c r="N17246" s="197"/>
      <c r="O17246" s="197"/>
      <c r="P17246" s="231"/>
    </row>
    <row r="17247" spans="2:16">
      <c r="B17247" s="351"/>
      <c r="C17247" s="435"/>
      <c r="D17247" s="399"/>
      <c r="E17247" s="400"/>
      <c r="G17247" s="401"/>
      <c r="H17247" s="401"/>
      <c r="I17247" s="401"/>
      <c r="J17247" s="194"/>
      <c r="K17247" s="194"/>
      <c r="L17247" s="195"/>
      <c r="M17247" s="196"/>
      <c r="N17247" s="197"/>
      <c r="O17247" s="197"/>
      <c r="P17247" s="231"/>
    </row>
    <row r="17248" spans="2:16">
      <c r="B17248" s="351"/>
      <c r="C17248" s="435"/>
      <c r="D17248" s="399"/>
      <c r="E17248" s="400"/>
      <c r="G17248" s="401"/>
      <c r="H17248" s="401"/>
      <c r="I17248" s="401"/>
      <c r="J17248" s="194"/>
      <c r="K17248" s="194"/>
      <c r="L17248" s="195"/>
      <c r="M17248" s="196"/>
      <c r="N17248" s="197"/>
      <c r="O17248" s="197"/>
      <c r="P17248" s="231"/>
    </row>
    <row r="17249" spans="2:16">
      <c r="B17249" s="351"/>
      <c r="C17249" s="435"/>
      <c r="D17249" s="399"/>
      <c r="E17249" s="400"/>
      <c r="G17249" s="401"/>
      <c r="H17249" s="401"/>
      <c r="I17249" s="401"/>
      <c r="J17249" s="194"/>
      <c r="K17249" s="194"/>
      <c r="L17249" s="195"/>
      <c r="M17249" s="196"/>
      <c r="N17249" s="197"/>
      <c r="O17249" s="197"/>
      <c r="P17249" s="231"/>
    </row>
    <row r="17250" spans="2:16">
      <c r="B17250" s="351"/>
      <c r="C17250" s="435"/>
      <c r="D17250" s="399"/>
      <c r="E17250" s="400"/>
      <c r="G17250" s="401"/>
      <c r="H17250" s="401"/>
      <c r="I17250" s="401"/>
      <c r="J17250" s="194"/>
      <c r="K17250" s="194"/>
      <c r="L17250" s="195"/>
      <c r="M17250" s="196"/>
      <c r="N17250" s="197"/>
      <c r="O17250" s="197"/>
      <c r="P17250" s="231"/>
    </row>
    <row r="17251" spans="2:16">
      <c r="B17251" s="351"/>
      <c r="C17251" s="435"/>
      <c r="D17251" s="399"/>
      <c r="E17251" s="400"/>
      <c r="G17251" s="401"/>
      <c r="H17251" s="401"/>
      <c r="I17251" s="401"/>
      <c r="J17251" s="194"/>
      <c r="K17251" s="194"/>
      <c r="L17251" s="195"/>
      <c r="M17251" s="196"/>
      <c r="N17251" s="197"/>
      <c r="O17251" s="197"/>
      <c r="P17251" s="231"/>
    </row>
    <row r="17252" spans="2:16">
      <c r="B17252" s="351"/>
      <c r="C17252" s="435"/>
      <c r="D17252" s="399"/>
      <c r="E17252" s="400"/>
      <c r="G17252" s="401"/>
      <c r="H17252" s="401"/>
      <c r="I17252" s="401"/>
      <c r="J17252" s="194"/>
      <c r="K17252" s="194"/>
      <c r="L17252" s="195"/>
      <c r="M17252" s="196"/>
      <c r="N17252" s="197"/>
      <c r="O17252" s="197"/>
      <c r="P17252" s="231"/>
    </row>
    <row r="17253" spans="2:16">
      <c r="B17253" s="351"/>
      <c r="C17253" s="435"/>
      <c r="D17253" s="399"/>
      <c r="E17253" s="400"/>
      <c r="G17253" s="401"/>
      <c r="H17253" s="401"/>
      <c r="I17253" s="401"/>
      <c r="J17253" s="194"/>
      <c r="K17253" s="194"/>
      <c r="L17253" s="195"/>
      <c r="M17253" s="196"/>
      <c r="N17253" s="197"/>
      <c r="O17253" s="197"/>
      <c r="P17253" s="231"/>
    </row>
    <row r="17254" spans="2:16">
      <c r="B17254" s="351"/>
      <c r="C17254" s="435"/>
      <c r="D17254" s="399"/>
      <c r="E17254" s="400"/>
      <c r="G17254" s="401"/>
      <c r="H17254" s="401"/>
      <c r="I17254" s="401"/>
      <c r="J17254" s="194"/>
      <c r="K17254" s="194"/>
      <c r="L17254" s="195"/>
      <c r="M17254" s="196"/>
      <c r="N17254" s="197"/>
      <c r="O17254" s="197"/>
      <c r="P17254" s="231"/>
    </row>
    <row r="17255" spans="2:16">
      <c r="B17255" s="351"/>
      <c r="C17255" s="435"/>
      <c r="D17255" s="399"/>
      <c r="E17255" s="400"/>
      <c r="G17255" s="401"/>
      <c r="H17255" s="401"/>
      <c r="I17255" s="401"/>
      <c r="J17255" s="194"/>
      <c r="K17255" s="194"/>
      <c r="L17255" s="195"/>
      <c r="M17255" s="196"/>
      <c r="N17255" s="197"/>
      <c r="O17255" s="197"/>
      <c r="P17255" s="231"/>
    </row>
    <row r="17256" spans="2:16">
      <c r="B17256" s="351"/>
      <c r="C17256" s="435"/>
      <c r="D17256" s="399"/>
      <c r="E17256" s="400"/>
      <c r="G17256" s="401"/>
      <c r="H17256" s="401"/>
      <c r="I17256" s="401"/>
      <c r="J17256" s="194"/>
      <c r="K17256" s="194"/>
      <c r="L17256" s="195"/>
      <c r="M17256" s="196"/>
      <c r="N17256" s="197"/>
      <c r="O17256" s="197"/>
      <c r="P17256" s="231"/>
    </row>
    <row r="17257" spans="2:16">
      <c r="B17257" s="351"/>
      <c r="C17257" s="435"/>
      <c r="D17257" s="399"/>
      <c r="E17257" s="400"/>
      <c r="G17257" s="401"/>
      <c r="H17257" s="401"/>
      <c r="I17257" s="401"/>
      <c r="J17257" s="194"/>
      <c r="K17257" s="194"/>
      <c r="L17257" s="195"/>
      <c r="M17257" s="196"/>
      <c r="N17257" s="197"/>
      <c r="O17257" s="197"/>
      <c r="P17257" s="231"/>
    </row>
    <row r="17258" spans="2:16">
      <c r="B17258" s="351"/>
      <c r="C17258" s="435"/>
      <c r="D17258" s="399"/>
      <c r="E17258" s="400"/>
      <c r="G17258" s="401"/>
      <c r="H17258" s="401"/>
      <c r="I17258" s="401"/>
      <c r="J17258" s="194"/>
      <c r="K17258" s="194"/>
      <c r="L17258" s="195"/>
      <c r="M17258" s="196"/>
      <c r="N17258" s="197"/>
      <c r="O17258" s="197"/>
      <c r="P17258" s="231"/>
    </row>
    <row r="17259" spans="2:16">
      <c r="B17259" s="351"/>
      <c r="C17259" s="435"/>
      <c r="D17259" s="399"/>
      <c r="E17259" s="400"/>
      <c r="G17259" s="401"/>
      <c r="H17259" s="401"/>
      <c r="I17259" s="401"/>
      <c r="J17259" s="194"/>
      <c r="K17259" s="194"/>
      <c r="L17259" s="195"/>
      <c r="M17259" s="196"/>
      <c r="N17259" s="197"/>
      <c r="O17259" s="197"/>
      <c r="P17259" s="231"/>
    </row>
    <row r="17260" spans="2:16">
      <c r="B17260" s="351"/>
      <c r="C17260" s="435"/>
      <c r="D17260" s="399"/>
      <c r="E17260" s="400"/>
      <c r="G17260" s="401"/>
      <c r="H17260" s="401"/>
      <c r="I17260" s="401"/>
      <c r="J17260" s="194"/>
      <c r="K17260" s="194"/>
      <c r="L17260" s="195"/>
      <c r="M17260" s="196"/>
      <c r="N17260" s="197"/>
      <c r="O17260" s="197"/>
      <c r="P17260" s="231"/>
    </row>
    <row r="17261" spans="2:16">
      <c r="B17261" s="351"/>
      <c r="C17261" s="435"/>
      <c r="D17261" s="399"/>
      <c r="E17261" s="400"/>
      <c r="G17261" s="401"/>
      <c r="H17261" s="401"/>
      <c r="I17261" s="401"/>
      <c r="J17261" s="194"/>
      <c r="K17261" s="194"/>
      <c r="L17261" s="195"/>
      <c r="M17261" s="196"/>
      <c r="N17261" s="197"/>
      <c r="O17261" s="197"/>
      <c r="P17261" s="231"/>
    </row>
    <row r="17262" spans="2:16">
      <c r="B17262" s="351"/>
      <c r="C17262" s="435"/>
      <c r="D17262" s="399"/>
      <c r="E17262" s="400"/>
      <c r="G17262" s="401"/>
      <c r="H17262" s="401"/>
      <c r="I17262" s="401"/>
      <c r="J17262" s="194"/>
      <c r="K17262" s="194"/>
      <c r="L17262" s="195"/>
      <c r="M17262" s="196"/>
      <c r="N17262" s="197"/>
      <c r="O17262" s="197"/>
      <c r="P17262" s="231"/>
    </row>
    <row r="17263" spans="2:16">
      <c r="B17263" s="351"/>
      <c r="C17263" s="435"/>
      <c r="D17263" s="399"/>
      <c r="E17263" s="400"/>
      <c r="G17263" s="401"/>
      <c r="H17263" s="401"/>
      <c r="I17263" s="401"/>
      <c r="J17263" s="194"/>
      <c r="K17263" s="194"/>
      <c r="L17263" s="195"/>
      <c r="M17263" s="196"/>
      <c r="N17263" s="197"/>
      <c r="O17263" s="197"/>
      <c r="P17263" s="231"/>
    </row>
    <row r="17264" spans="2:16">
      <c r="B17264" s="351"/>
      <c r="C17264" s="435"/>
      <c r="D17264" s="399"/>
      <c r="E17264" s="400"/>
      <c r="G17264" s="401"/>
      <c r="H17264" s="401"/>
      <c r="I17264" s="401"/>
      <c r="J17264" s="194"/>
      <c r="K17264" s="194"/>
      <c r="L17264" s="195"/>
      <c r="M17264" s="196"/>
      <c r="N17264" s="197"/>
      <c r="O17264" s="197"/>
      <c r="P17264" s="231"/>
    </row>
    <row r="17265" spans="2:16">
      <c r="B17265" s="351"/>
      <c r="C17265" s="435"/>
      <c r="D17265" s="399"/>
      <c r="E17265" s="400"/>
      <c r="G17265" s="401"/>
      <c r="H17265" s="401"/>
      <c r="I17265" s="401"/>
      <c r="J17265" s="194"/>
      <c r="K17265" s="194"/>
      <c r="L17265" s="195"/>
      <c r="M17265" s="196"/>
      <c r="N17265" s="197"/>
      <c r="O17265" s="197"/>
      <c r="P17265" s="231"/>
    </row>
    <row r="17266" spans="2:16">
      <c r="B17266" s="351"/>
      <c r="C17266" s="435"/>
      <c r="D17266" s="399"/>
      <c r="E17266" s="400"/>
      <c r="G17266" s="401"/>
      <c r="H17266" s="401"/>
      <c r="I17266" s="401"/>
      <c r="J17266" s="194"/>
      <c r="K17266" s="194"/>
      <c r="L17266" s="195"/>
      <c r="M17266" s="196"/>
      <c r="N17266" s="197"/>
      <c r="O17266" s="197"/>
      <c r="P17266" s="231"/>
    </row>
    <row r="17267" spans="2:16">
      <c r="B17267" s="351"/>
      <c r="C17267" s="435"/>
      <c r="D17267" s="399"/>
      <c r="E17267" s="400"/>
      <c r="G17267" s="401"/>
      <c r="H17267" s="401"/>
      <c r="I17267" s="401"/>
      <c r="J17267" s="194"/>
      <c r="K17267" s="194"/>
      <c r="L17267" s="195"/>
      <c r="M17267" s="196"/>
      <c r="N17267" s="197"/>
      <c r="O17267" s="197"/>
      <c r="P17267" s="231"/>
    </row>
    <row r="17268" spans="2:16">
      <c r="B17268" s="351"/>
      <c r="C17268" s="435"/>
      <c r="D17268" s="399"/>
      <c r="E17268" s="400"/>
      <c r="G17268" s="401"/>
      <c r="H17268" s="401"/>
      <c r="I17268" s="401"/>
      <c r="J17268" s="194"/>
      <c r="K17268" s="194"/>
      <c r="L17268" s="195"/>
      <c r="M17268" s="196"/>
      <c r="N17268" s="197"/>
      <c r="O17268" s="197"/>
      <c r="P17268" s="231"/>
    </row>
    <row r="17269" spans="2:16">
      <c r="B17269" s="351"/>
      <c r="C17269" s="435"/>
      <c r="D17269" s="399"/>
      <c r="E17269" s="400"/>
      <c r="G17269" s="401"/>
      <c r="H17269" s="401"/>
      <c r="I17269" s="401"/>
      <c r="J17269" s="194"/>
      <c r="K17269" s="194"/>
      <c r="L17269" s="195"/>
      <c r="M17269" s="196"/>
      <c r="N17269" s="197"/>
      <c r="O17269" s="197"/>
      <c r="P17269" s="231"/>
    </row>
    <row r="17270" spans="2:16">
      <c r="B17270" s="351"/>
      <c r="C17270" s="435"/>
      <c r="D17270" s="399"/>
      <c r="E17270" s="400"/>
      <c r="G17270" s="401"/>
      <c r="H17270" s="401"/>
      <c r="I17270" s="401"/>
      <c r="J17270" s="194"/>
      <c r="K17270" s="194"/>
      <c r="L17270" s="195"/>
      <c r="M17270" s="196"/>
      <c r="N17270" s="197"/>
      <c r="O17270" s="197"/>
      <c r="P17270" s="231"/>
    </row>
    <row r="17271" spans="2:16">
      <c r="B17271" s="351"/>
      <c r="C17271" s="435"/>
      <c r="D17271" s="399"/>
      <c r="E17271" s="400"/>
      <c r="G17271" s="401"/>
      <c r="H17271" s="401"/>
      <c r="I17271" s="401"/>
      <c r="J17271" s="194"/>
      <c r="K17271" s="194"/>
      <c r="L17271" s="195"/>
      <c r="M17271" s="196"/>
      <c r="N17271" s="197"/>
      <c r="O17271" s="197"/>
      <c r="P17271" s="231"/>
    </row>
    <row r="17272" spans="2:16">
      <c r="B17272" s="351"/>
      <c r="C17272" s="435"/>
      <c r="D17272" s="399"/>
      <c r="E17272" s="400"/>
      <c r="G17272" s="401"/>
      <c r="H17272" s="401"/>
      <c r="I17272" s="401"/>
      <c r="J17272" s="194"/>
      <c r="K17272" s="194"/>
      <c r="L17272" s="195"/>
      <c r="M17272" s="196"/>
      <c r="N17272" s="197"/>
      <c r="O17272" s="197"/>
      <c r="P17272" s="231"/>
    </row>
    <row r="17273" spans="2:16">
      <c r="B17273" s="351"/>
      <c r="C17273" s="435"/>
      <c r="D17273" s="399"/>
      <c r="E17273" s="400"/>
      <c r="G17273" s="401"/>
      <c r="H17273" s="401"/>
      <c r="I17273" s="401"/>
      <c r="J17273" s="194"/>
      <c r="K17273" s="194"/>
      <c r="L17273" s="195"/>
      <c r="M17273" s="196"/>
      <c r="N17273" s="197"/>
      <c r="O17273" s="197"/>
      <c r="P17273" s="231"/>
    </row>
    <row r="17274" spans="2:16">
      <c r="B17274" s="351"/>
      <c r="C17274" s="435"/>
      <c r="D17274" s="399"/>
      <c r="E17274" s="400"/>
      <c r="G17274" s="401"/>
      <c r="H17274" s="401"/>
      <c r="I17274" s="401"/>
      <c r="J17274" s="194"/>
      <c r="K17274" s="194"/>
      <c r="L17274" s="195"/>
      <c r="M17274" s="196"/>
      <c r="N17274" s="197"/>
      <c r="O17274" s="197"/>
      <c r="P17274" s="231"/>
    </row>
    <row r="17275" spans="2:16">
      <c r="B17275" s="351"/>
      <c r="C17275" s="435"/>
      <c r="D17275" s="399"/>
      <c r="E17275" s="400"/>
      <c r="G17275" s="401"/>
      <c r="H17275" s="401"/>
      <c r="I17275" s="401"/>
      <c r="J17275" s="194"/>
      <c r="K17275" s="194"/>
      <c r="L17275" s="195"/>
      <c r="M17275" s="196"/>
      <c r="N17275" s="197"/>
      <c r="O17275" s="197"/>
      <c r="P17275" s="231"/>
    </row>
    <row r="17276" spans="2:16">
      <c r="B17276" s="351"/>
      <c r="C17276" s="435"/>
      <c r="D17276" s="399"/>
      <c r="E17276" s="400"/>
      <c r="G17276" s="401"/>
      <c r="H17276" s="401"/>
      <c r="I17276" s="401"/>
      <c r="J17276" s="194"/>
      <c r="K17276" s="194"/>
      <c r="L17276" s="195"/>
      <c r="M17276" s="196"/>
      <c r="N17276" s="197"/>
      <c r="O17276" s="197"/>
      <c r="P17276" s="231"/>
    </row>
    <row r="17277" spans="2:16">
      <c r="B17277" s="351"/>
      <c r="C17277" s="435"/>
      <c r="D17277" s="399"/>
      <c r="E17277" s="400"/>
      <c r="G17277" s="401"/>
      <c r="H17277" s="401"/>
      <c r="I17277" s="401"/>
      <c r="J17277" s="194"/>
      <c r="K17277" s="194"/>
      <c r="L17277" s="195"/>
      <c r="M17277" s="196"/>
      <c r="N17277" s="197"/>
      <c r="O17277" s="197"/>
      <c r="P17277" s="231"/>
    </row>
    <row r="17278" spans="2:16">
      <c r="B17278" s="351"/>
      <c r="C17278" s="435"/>
      <c r="D17278" s="399"/>
      <c r="E17278" s="400"/>
      <c r="G17278" s="401"/>
      <c r="H17278" s="401"/>
      <c r="I17278" s="401"/>
      <c r="J17278" s="194"/>
      <c r="K17278" s="194"/>
      <c r="L17278" s="195"/>
      <c r="M17278" s="196"/>
      <c r="N17278" s="197"/>
      <c r="O17278" s="197"/>
      <c r="P17278" s="231"/>
    </row>
    <row r="17279" spans="2:16">
      <c r="B17279" s="351"/>
      <c r="C17279" s="435"/>
      <c r="D17279" s="399"/>
      <c r="E17279" s="400"/>
      <c r="G17279" s="401"/>
      <c r="H17279" s="401"/>
      <c r="I17279" s="401"/>
      <c r="J17279" s="194"/>
      <c r="K17279" s="194"/>
      <c r="L17279" s="195"/>
      <c r="M17279" s="196"/>
      <c r="N17279" s="197"/>
      <c r="O17279" s="197"/>
      <c r="P17279" s="231"/>
    </row>
    <row r="17280" spans="2:16">
      <c r="B17280" s="351"/>
      <c r="C17280" s="435"/>
      <c r="D17280" s="399"/>
      <c r="E17280" s="400"/>
      <c r="G17280" s="401"/>
      <c r="H17280" s="401"/>
      <c r="I17280" s="401"/>
      <c r="J17280" s="194"/>
      <c r="K17280" s="194"/>
      <c r="L17280" s="195"/>
      <c r="M17280" s="196"/>
      <c r="N17280" s="197"/>
      <c r="O17280" s="197"/>
      <c r="P17280" s="231"/>
    </row>
    <row r="17281" spans="2:16">
      <c r="B17281" s="351"/>
      <c r="C17281" s="435"/>
      <c r="D17281" s="399"/>
      <c r="E17281" s="400"/>
      <c r="G17281" s="401"/>
      <c r="H17281" s="401"/>
      <c r="I17281" s="401"/>
      <c r="J17281" s="194"/>
      <c r="K17281" s="194"/>
      <c r="L17281" s="195"/>
      <c r="M17281" s="196"/>
      <c r="N17281" s="197"/>
      <c r="O17281" s="197"/>
      <c r="P17281" s="231"/>
    </row>
    <row r="17282" spans="2:16">
      <c r="B17282" s="351"/>
      <c r="C17282" s="435"/>
      <c r="D17282" s="399"/>
      <c r="E17282" s="400"/>
      <c r="G17282" s="401"/>
      <c r="H17282" s="401"/>
      <c r="I17282" s="401"/>
      <c r="J17282" s="194"/>
      <c r="K17282" s="194"/>
      <c r="L17282" s="195"/>
      <c r="M17282" s="196"/>
      <c r="N17282" s="197"/>
      <c r="O17282" s="197"/>
      <c r="P17282" s="231"/>
    </row>
    <row r="17283" spans="2:16">
      <c r="B17283" s="351"/>
      <c r="C17283" s="435"/>
      <c r="D17283" s="399"/>
      <c r="E17283" s="400"/>
      <c r="G17283" s="401"/>
      <c r="H17283" s="401"/>
      <c r="I17283" s="401"/>
      <c r="J17283" s="194"/>
      <c r="K17283" s="194"/>
      <c r="L17283" s="195"/>
      <c r="M17283" s="196"/>
      <c r="N17283" s="197"/>
      <c r="O17283" s="197"/>
      <c r="P17283" s="231"/>
    </row>
    <row r="17284" spans="2:16">
      <c r="B17284" s="351"/>
      <c r="C17284" s="435"/>
      <c r="D17284" s="399"/>
      <c r="E17284" s="400"/>
      <c r="G17284" s="401"/>
      <c r="H17284" s="401"/>
      <c r="I17284" s="401"/>
      <c r="J17284" s="194"/>
      <c r="K17284" s="194"/>
      <c r="L17284" s="195"/>
      <c r="M17284" s="196"/>
      <c r="N17284" s="197"/>
      <c r="O17284" s="197"/>
      <c r="P17284" s="231"/>
    </row>
    <row r="17285" spans="2:16">
      <c r="B17285" s="351"/>
      <c r="C17285" s="435"/>
      <c r="D17285" s="399"/>
      <c r="E17285" s="400"/>
      <c r="G17285" s="401"/>
      <c r="H17285" s="401"/>
      <c r="I17285" s="401"/>
      <c r="J17285" s="194"/>
      <c r="K17285" s="194"/>
      <c r="L17285" s="195"/>
      <c r="M17285" s="196"/>
      <c r="N17285" s="197"/>
      <c r="O17285" s="197"/>
      <c r="P17285" s="231"/>
    </row>
    <row r="17286" spans="2:16">
      <c r="B17286" s="351"/>
      <c r="C17286" s="435"/>
      <c r="D17286" s="399"/>
      <c r="E17286" s="400"/>
      <c r="G17286" s="401"/>
      <c r="H17286" s="401"/>
      <c r="I17286" s="401"/>
      <c r="J17286" s="194"/>
      <c r="K17286" s="194"/>
      <c r="L17286" s="195"/>
      <c r="M17286" s="196"/>
      <c r="N17286" s="197"/>
      <c r="O17286" s="197"/>
      <c r="P17286" s="231"/>
    </row>
    <row r="17287" spans="2:16">
      <c r="B17287" s="351"/>
      <c r="C17287" s="435"/>
      <c r="D17287" s="399"/>
      <c r="E17287" s="400"/>
      <c r="G17287" s="401"/>
      <c r="H17287" s="401"/>
      <c r="I17287" s="401"/>
      <c r="J17287" s="194"/>
      <c r="K17287" s="194"/>
      <c r="L17287" s="195"/>
      <c r="M17287" s="196"/>
      <c r="N17287" s="197"/>
      <c r="O17287" s="197"/>
      <c r="P17287" s="231"/>
    </row>
    <row r="17288" spans="2:16">
      <c r="B17288" s="351"/>
      <c r="C17288" s="435"/>
      <c r="D17288" s="399"/>
      <c r="E17288" s="400"/>
      <c r="G17288" s="401"/>
      <c r="H17288" s="401"/>
      <c r="I17288" s="401"/>
      <c r="J17288" s="194"/>
      <c r="K17288" s="194"/>
      <c r="L17288" s="195"/>
      <c r="M17288" s="196"/>
      <c r="N17288" s="197"/>
      <c r="O17288" s="197"/>
      <c r="P17288" s="231"/>
    </row>
    <row r="17289" spans="2:16">
      <c r="B17289" s="351"/>
      <c r="C17289" s="435"/>
      <c r="D17289" s="399"/>
      <c r="E17289" s="400"/>
      <c r="G17289" s="401"/>
      <c r="H17289" s="401"/>
      <c r="I17289" s="401"/>
      <c r="J17289" s="194"/>
      <c r="K17289" s="194"/>
      <c r="L17289" s="195"/>
      <c r="M17289" s="196"/>
      <c r="N17289" s="197"/>
      <c r="O17289" s="197"/>
      <c r="P17289" s="231"/>
    </row>
    <row r="17290" spans="2:16">
      <c r="B17290" s="351"/>
      <c r="C17290" s="435"/>
      <c r="D17290" s="399"/>
      <c r="E17290" s="400"/>
      <c r="G17290" s="401"/>
      <c r="H17290" s="401"/>
      <c r="I17290" s="401"/>
      <c r="J17290" s="194"/>
      <c r="K17290" s="194"/>
      <c r="L17290" s="195"/>
      <c r="M17290" s="196"/>
      <c r="N17290" s="197"/>
      <c r="O17290" s="197"/>
      <c r="P17290" s="231"/>
    </row>
    <row r="17291" spans="2:16">
      <c r="B17291" s="351"/>
      <c r="C17291" s="435"/>
      <c r="D17291" s="399"/>
      <c r="E17291" s="400"/>
      <c r="G17291" s="401"/>
      <c r="H17291" s="401"/>
      <c r="I17291" s="401"/>
      <c r="J17291" s="194"/>
      <c r="K17291" s="194"/>
      <c r="L17291" s="195"/>
      <c r="M17291" s="196"/>
      <c r="N17291" s="197"/>
      <c r="O17291" s="197"/>
      <c r="P17291" s="231"/>
    </row>
    <row r="17292" spans="2:16">
      <c r="B17292" s="351"/>
      <c r="C17292" s="435"/>
      <c r="D17292" s="399"/>
      <c r="E17292" s="400"/>
      <c r="G17292" s="401"/>
      <c r="H17292" s="401"/>
      <c r="I17292" s="401"/>
      <c r="J17292" s="194"/>
      <c r="K17292" s="194"/>
      <c r="L17292" s="195"/>
      <c r="M17292" s="196"/>
      <c r="N17292" s="197"/>
      <c r="O17292" s="197"/>
      <c r="P17292" s="231"/>
    </row>
    <row r="17293" spans="2:16">
      <c r="B17293" s="351"/>
      <c r="C17293" s="435"/>
      <c r="D17293" s="399"/>
      <c r="E17293" s="400"/>
      <c r="G17293" s="401"/>
      <c r="H17293" s="401"/>
      <c r="I17293" s="401"/>
      <c r="J17293" s="194"/>
      <c r="K17293" s="194"/>
      <c r="L17293" s="195"/>
      <c r="M17293" s="196"/>
      <c r="N17293" s="197"/>
      <c r="O17293" s="197"/>
      <c r="P17293" s="231"/>
    </row>
    <row r="17294" spans="2:16">
      <c r="B17294" s="351"/>
      <c r="C17294" s="435"/>
      <c r="D17294" s="399"/>
      <c r="E17294" s="400"/>
      <c r="G17294" s="401"/>
      <c r="H17294" s="401"/>
      <c r="I17294" s="401"/>
      <c r="J17294" s="194"/>
      <c r="K17294" s="194"/>
      <c r="L17294" s="195"/>
      <c r="M17294" s="196"/>
      <c r="N17294" s="197"/>
      <c r="O17294" s="197"/>
      <c r="P17294" s="231"/>
    </row>
    <row r="17295" spans="2:16">
      <c r="B17295" s="351"/>
      <c r="C17295" s="435"/>
      <c r="D17295" s="399"/>
      <c r="E17295" s="400"/>
      <c r="G17295" s="401"/>
      <c r="H17295" s="401"/>
      <c r="I17295" s="401"/>
      <c r="J17295" s="194"/>
      <c r="K17295" s="194"/>
      <c r="L17295" s="195"/>
      <c r="M17295" s="196"/>
      <c r="N17295" s="197"/>
      <c r="O17295" s="197"/>
      <c r="P17295" s="231"/>
    </row>
    <row r="17296" spans="2:16">
      <c r="B17296" s="351"/>
      <c r="C17296" s="435"/>
      <c r="D17296" s="399"/>
      <c r="E17296" s="400"/>
      <c r="G17296" s="401"/>
      <c r="H17296" s="401"/>
      <c r="I17296" s="401"/>
      <c r="J17296" s="194"/>
      <c r="K17296" s="194"/>
      <c r="L17296" s="195"/>
      <c r="M17296" s="196"/>
      <c r="N17296" s="197"/>
      <c r="O17296" s="197"/>
      <c r="P17296" s="231"/>
    </row>
    <row r="17297" spans="2:16">
      <c r="B17297" s="351"/>
      <c r="C17297" s="435"/>
      <c r="D17297" s="399"/>
      <c r="E17297" s="400"/>
      <c r="G17297" s="401"/>
      <c r="H17297" s="401"/>
      <c r="I17297" s="401"/>
      <c r="J17297" s="194"/>
      <c r="K17297" s="194"/>
      <c r="L17297" s="195"/>
      <c r="M17297" s="196"/>
      <c r="N17297" s="197"/>
      <c r="O17297" s="197"/>
      <c r="P17297" s="231"/>
    </row>
    <row r="17298" spans="2:16">
      <c r="B17298" s="351"/>
      <c r="C17298" s="435"/>
      <c r="D17298" s="399"/>
      <c r="E17298" s="400"/>
      <c r="G17298" s="401"/>
      <c r="H17298" s="401"/>
      <c r="I17298" s="401"/>
      <c r="J17298" s="194"/>
      <c r="K17298" s="194"/>
      <c r="L17298" s="195"/>
      <c r="M17298" s="196"/>
      <c r="N17298" s="197"/>
      <c r="O17298" s="197"/>
      <c r="P17298" s="231"/>
    </row>
    <row r="17299" spans="2:16">
      <c r="B17299" s="351"/>
      <c r="C17299" s="435"/>
      <c r="D17299" s="399"/>
      <c r="E17299" s="400"/>
      <c r="G17299" s="401"/>
      <c r="H17299" s="401"/>
      <c r="I17299" s="401"/>
      <c r="J17299" s="194"/>
      <c r="K17299" s="194"/>
      <c r="L17299" s="195"/>
      <c r="M17299" s="196"/>
      <c r="N17299" s="197"/>
      <c r="O17299" s="197"/>
      <c r="P17299" s="231"/>
    </row>
    <row r="17300" spans="2:16">
      <c r="B17300" s="351"/>
      <c r="C17300" s="435"/>
      <c r="D17300" s="399"/>
      <c r="E17300" s="400"/>
      <c r="G17300" s="401"/>
      <c r="H17300" s="401"/>
      <c r="I17300" s="401"/>
      <c r="J17300" s="194"/>
      <c r="K17300" s="194"/>
      <c r="L17300" s="195"/>
      <c r="M17300" s="196"/>
      <c r="N17300" s="197"/>
      <c r="O17300" s="197"/>
      <c r="P17300" s="231"/>
    </row>
    <row r="17301" spans="2:16">
      <c r="B17301" s="351"/>
      <c r="C17301" s="435"/>
      <c r="D17301" s="399"/>
      <c r="E17301" s="400"/>
      <c r="G17301" s="401"/>
      <c r="H17301" s="401"/>
      <c r="I17301" s="401"/>
      <c r="J17301" s="194"/>
      <c r="K17301" s="194"/>
      <c r="L17301" s="195"/>
      <c r="M17301" s="196"/>
      <c r="N17301" s="197"/>
      <c r="O17301" s="197"/>
      <c r="P17301" s="231"/>
    </row>
    <row r="17302" spans="2:16">
      <c r="B17302" s="351"/>
      <c r="C17302" s="435"/>
      <c r="D17302" s="399"/>
      <c r="E17302" s="400"/>
      <c r="G17302" s="401"/>
      <c r="H17302" s="401"/>
      <c r="I17302" s="401"/>
      <c r="J17302" s="194"/>
      <c r="K17302" s="194"/>
      <c r="L17302" s="195"/>
      <c r="M17302" s="196"/>
      <c r="N17302" s="197"/>
      <c r="O17302" s="197"/>
      <c r="P17302" s="231"/>
    </row>
    <row r="17303" spans="2:16">
      <c r="B17303" s="351"/>
      <c r="C17303" s="435"/>
      <c r="D17303" s="399"/>
      <c r="E17303" s="400"/>
      <c r="G17303" s="401"/>
      <c r="H17303" s="401"/>
      <c r="I17303" s="401"/>
      <c r="J17303" s="194"/>
      <c r="K17303" s="194"/>
      <c r="L17303" s="195"/>
      <c r="M17303" s="196"/>
      <c r="N17303" s="197"/>
      <c r="O17303" s="197"/>
      <c r="P17303" s="231"/>
    </row>
    <row r="17304" spans="2:16">
      <c r="B17304" s="351"/>
      <c r="C17304" s="435"/>
      <c r="D17304" s="399"/>
      <c r="E17304" s="400"/>
      <c r="G17304" s="401"/>
      <c r="H17304" s="401"/>
      <c r="I17304" s="401"/>
      <c r="J17304" s="194"/>
      <c r="K17304" s="194"/>
      <c r="L17304" s="195"/>
      <c r="M17304" s="196"/>
      <c r="N17304" s="197"/>
      <c r="O17304" s="197"/>
      <c r="P17304" s="231"/>
    </row>
    <row r="17305" spans="2:16">
      <c r="B17305" s="351"/>
      <c r="C17305" s="435"/>
      <c r="D17305" s="399"/>
      <c r="E17305" s="400"/>
      <c r="G17305" s="401"/>
      <c r="H17305" s="401"/>
      <c r="I17305" s="401"/>
      <c r="J17305" s="194"/>
      <c r="K17305" s="194"/>
      <c r="L17305" s="195"/>
      <c r="M17305" s="196"/>
      <c r="N17305" s="197"/>
      <c r="O17305" s="197"/>
      <c r="P17305" s="231"/>
    </row>
    <row r="17306" spans="2:16">
      <c r="B17306" s="351"/>
      <c r="C17306" s="435"/>
      <c r="D17306" s="399"/>
      <c r="E17306" s="400"/>
      <c r="G17306" s="401"/>
      <c r="H17306" s="401"/>
      <c r="I17306" s="401"/>
      <c r="J17306" s="194"/>
      <c r="K17306" s="194"/>
      <c r="L17306" s="195"/>
      <c r="M17306" s="196"/>
      <c r="N17306" s="197"/>
      <c r="O17306" s="197"/>
      <c r="P17306" s="231"/>
    </row>
    <row r="17307" spans="2:16">
      <c r="B17307" s="351"/>
      <c r="C17307" s="435"/>
      <c r="D17307" s="399"/>
      <c r="E17307" s="400"/>
      <c r="G17307" s="401"/>
      <c r="H17307" s="401"/>
      <c r="I17307" s="401"/>
      <c r="J17307" s="194"/>
      <c r="K17307" s="194"/>
      <c r="L17307" s="195"/>
      <c r="M17307" s="196"/>
      <c r="N17307" s="197"/>
      <c r="O17307" s="197"/>
      <c r="P17307" s="231"/>
    </row>
    <row r="17308" spans="2:16">
      <c r="B17308" s="351"/>
      <c r="C17308" s="435"/>
      <c r="D17308" s="399"/>
      <c r="E17308" s="400"/>
      <c r="G17308" s="401"/>
      <c r="H17308" s="401"/>
      <c r="I17308" s="401"/>
      <c r="J17308" s="194"/>
      <c r="K17308" s="194"/>
      <c r="L17308" s="195"/>
      <c r="M17308" s="196"/>
      <c r="N17308" s="197"/>
      <c r="O17308" s="197"/>
      <c r="P17308" s="231"/>
    </row>
    <row r="17309" spans="2:16">
      <c r="B17309" s="351"/>
      <c r="C17309" s="435"/>
      <c r="D17309" s="399"/>
      <c r="E17309" s="400"/>
      <c r="G17309" s="401"/>
      <c r="H17309" s="401"/>
      <c r="I17309" s="401"/>
      <c r="J17309" s="194"/>
      <c r="K17309" s="194"/>
      <c r="L17309" s="195"/>
      <c r="M17309" s="196"/>
      <c r="N17309" s="197"/>
      <c r="O17309" s="197"/>
      <c r="P17309" s="231"/>
    </row>
    <row r="17310" spans="2:16">
      <c r="B17310" s="351"/>
      <c r="C17310" s="435"/>
      <c r="D17310" s="399"/>
      <c r="E17310" s="400"/>
      <c r="G17310" s="401"/>
      <c r="H17310" s="401"/>
      <c r="I17310" s="401"/>
      <c r="J17310" s="194"/>
      <c r="K17310" s="194"/>
      <c r="L17310" s="195"/>
      <c r="M17310" s="196"/>
      <c r="N17310" s="197"/>
      <c r="O17310" s="197"/>
      <c r="P17310" s="231"/>
    </row>
    <row r="17311" spans="2:16">
      <c r="B17311" s="351"/>
      <c r="C17311" s="435"/>
      <c r="D17311" s="399"/>
      <c r="E17311" s="400"/>
      <c r="G17311" s="401"/>
      <c r="H17311" s="401"/>
      <c r="I17311" s="401"/>
      <c r="J17311" s="194"/>
      <c r="K17311" s="194"/>
      <c r="L17311" s="195"/>
      <c r="M17311" s="196"/>
      <c r="N17311" s="197"/>
      <c r="O17311" s="197"/>
      <c r="P17311" s="231"/>
    </row>
    <row r="17312" spans="2:16">
      <c r="B17312" s="351"/>
      <c r="C17312" s="435"/>
      <c r="D17312" s="399"/>
      <c r="E17312" s="400"/>
      <c r="G17312" s="401"/>
      <c r="H17312" s="401"/>
      <c r="I17312" s="401"/>
      <c r="J17312" s="194"/>
      <c r="K17312" s="194"/>
      <c r="L17312" s="195"/>
      <c r="M17312" s="196"/>
      <c r="N17312" s="197"/>
      <c r="O17312" s="197"/>
      <c r="P17312" s="231"/>
    </row>
    <row r="17313" spans="2:16">
      <c r="B17313" s="351"/>
      <c r="C17313" s="435"/>
      <c r="D17313" s="399"/>
      <c r="E17313" s="400"/>
      <c r="G17313" s="401"/>
      <c r="H17313" s="401"/>
      <c r="I17313" s="401"/>
      <c r="J17313" s="194"/>
      <c r="K17313" s="194"/>
      <c r="L17313" s="195"/>
      <c r="M17313" s="196"/>
      <c r="N17313" s="197"/>
      <c r="O17313" s="197"/>
      <c r="P17313" s="231"/>
    </row>
    <row r="17314" spans="2:16">
      <c r="B17314" s="351"/>
      <c r="C17314" s="435"/>
      <c r="D17314" s="399"/>
      <c r="E17314" s="400"/>
      <c r="G17314" s="401"/>
      <c r="H17314" s="401"/>
      <c r="I17314" s="401"/>
      <c r="J17314" s="194"/>
      <c r="K17314" s="194"/>
      <c r="L17314" s="195"/>
      <c r="M17314" s="196"/>
      <c r="N17314" s="197"/>
      <c r="O17314" s="197"/>
      <c r="P17314" s="231"/>
    </row>
    <row r="17315" spans="2:16">
      <c r="B17315" s="351"/>
      <c r="C17315" s="435"/>
      <c r="D17315" s="399"/>
      <c r="E17315" s="400"/>
      <c r="G17315" s="401"/>
      <c r="H17315" s="401"/>
      <c r="I17315" s="401"/>
      <c r="J17315" s="194"/>
      <c r="K17315" s="194"/>
      <c r="L17315" s="195"/>
      <c r="M17315" s="196"/>
      <c r="N17315" s="197"/>
      <c r="O17315" s="197"/>
      <c r="P17315" s="231"/>
    </row>
    <row r="17316" spans="2:16">
      <c r="B17316" s="351"/>
      <c r="C17316" s="435"/>
      <c r="D17316" s="399"/>
      <c r="E17316" s="400"/>
      <c r="G17316" s="401"/>
      <c r="H17316" s="401"/>
      <c r="I17316" s="401"/>
      <c r="J17316" s="194"/>
      <c r="K17316" s="194"/>
      <c r="L17316" s="195"/>
      <c r="M17316" s="196"/>
      <c r="N17316" s="197"/>
      <c r="O17316" s="197"/>
      <c r="P17316" s="231"/>
    </row>
    <row r="17317" spans="2:16">
      <c r="B17317" s="351"/>
      <c r="C17317" s="435"/>
      <c r="D17317" s="399"/>
      <c r="E17317" s="400"/>
      <c r="G17317" s="401"/>
      <c r="H17317" s="401"/>
      <c r="I17317" s="401"/>
      <c r="J17317" s="194"/>
      <c r="K17317" s="194"/>
      <c r="L17317" s="195"/>
      <c r="M17317" s="196"/>
      <c r="N17317" s="197"/>
      <c r="O17317" s="197"/>
      <c r="P17317" s="231"/>
    </row>
    <row r="17318" spans="2:16">
      <c r="B17318" s="351"/>
      <c r="C17318" s="435"/>
      <c r="D17318" s="399"/>
      <c r="E17318" s="400"/>
      <c r="G17318" s="401"/>
      <c r="H17318" s="401"/>
      <c r="I17318" s="401"/>
      <c r="J17318" s="194"/>
      <c r="K17318" s="194"/>
      <c r="L17318" s="195"/>
      <c r="M17318" s="196"/>
      <c r="N17318" s="197"/>
      <c r="O17318" s="197"/>
      <c r="P17318" s="231"/>
    </row>
    <row r="17319" spans="2:16">
      <c r="B17319" s="351"/>
      <c r="C17319" s="435"/>
      <c r="D17319" s="399"/>
      <c r="E17319" s="400"/>
      <c r="G17319" s="401"/>
      <c r="H17319" s="401"/>
      <c r="I17319" s="401"/>
      <c r="J17319" s="194"/>
      <c r="K17319" s="194"/>
      <c r="L17319" s="195"/>
      <c r="M17319" s="196"/>
      <c r="N17319" s="197"/>
      <c r="O17319" s="197"/>
      <c r="P17319" s="231"/>
    </row>
    <row r="17320" spans="2:16">
      <c r="B17320" s="351"/>
      <c r="C17320" s="435"/>
      <c r="D17320" s="399"/>
      <c r="E17320" s="400"/>
      <c r="G17320" s="401"/>
      <c r="H17320" s="401"/>
      <c r="I17320" s="401"/>
      <c r="J17320" s="194"/>
      <c r="K17320" s="194"/>
      <c r="L17320" s="195"/>
      <c r="M17320" s="196"/>
      <c r="N17320" s="197"/>
      <c r="O17320" s="197"/>
      <c r="P17320" s="231"/>
    </row>
    <row r="17321" spans="2:16">
      <c r="B17321" s="351"/>
      <c r="C17321" s="435"/>
      <c r="D17321" s="399"/>
      <c r="E17321" s="400"/>
      <c r="G17321" s="401"/>
      <c r="H17321" s="401"/>
      <c r="I17321" s="401"/>
      <c r="J17321" s="194"/>
      <c r="K17321" s="194"/>
      <c r="L17321" s="195"/>
      <c r="M17321" s="196"/>
      <c r="N17321" s="197"/>
      <c r="O17321" s="197"/>
      <c r="P17321" s="231"/>
    </row>
    <row r="17322" spans="2:16">
      <c r="B17322" s="351"/>
      <c r="C17322" s="435"/>
      <c r="D17322" s="399"/>
      <c r="E17322" s="400"/>
      <c r="G17322" s="401"/>
      <c r="H17322" s="401"/>
      <c r="I17322" s="401"/>
      <c r="J17322" s="194"/>
      <c r="K17322" s="194"/>
      <c r="L17322" s="195"/>
      <c r="M17322" s="196"/>
      <c r="N17322" s="197"/>
      <c r="O17322" s="197"/>
      <c r="P17322" s="231"/>
    </row>
    <row r="17323" spans="2:16">
      <c r="B17323" s="351"/>
      <c r="C17323" s="435"/>
      <c r="D17323" s="399"/>
      <c r="E17323" s="400"/>
      <c r="G17323" s="401"/>
      <c r="H17323" s="401"/>
      <c r="I17323" s="401"/>
      <c r="J17323" s="194"/>
      <c r="K17323" s="194"/>
      <c r="L17323" s="195"/>
      <c r="M17323" s="196"/>
      <c r="N17323" s="197"/>
      <c r="O17323" s="197"/>
      <c r="P17323" s="231"/>
    </row>
    <row r="17324" spans="2:16">
      <c r="B17324" s="351"/>
      <c r="C17324" s="435"/>
      <c r="D17324" s="399"/>
      <c r="E17324" s="400"/>
      <c r="G17324" s="401"/>
      <c r="H17324" s="401"/>
      <c r="I17324" s="401"/>
      <c r="J17324" s="194"/>
      <c r="K17324" s="194"/>
      <c r="L17324" s="195"/>
      <c r="M17324" s="196"/>
      <c r="N17324" s="197"/>
      <c r="O17324" s="197"/>
      <c r="P17324" s="231"/>
    </row>
    <row r="17325" spans="2:16">
      <c r="B17325" s="351"/>
      <c r="C17325" s="435"/>
      <c r="D17325" s="399"/>
      <c r="E17325" s="400"/>
      <c r="G17325" s="401"/>
      <c r="H17325" s="401"/>
      <c r="I17325" s="401"/>
      <c r="J17325" s="194"/>
      <c r="K17325" s="194"/>
      <c r="L17325" s="195"/>
      <c r="M17325" s="196"/>
      <c r="N17325" s="197"/>
      <c r="O17325" s="197"/>
      <c r="P17325" s="231"/>
    </row>
    <row r="17326" spans="2:16">
      <c r="B17326" s="351"/>
      <c r="C17326" s="435"/>
      <c r="D17326" s="399"/>
      <c r="E17326" s="400"/>
      <c r="G17326" s="401"/>
      <c r="H17326" s="401"/>
      <c r="I17326" s="401"/>
      <c r="J17326" s="194"/>
      <c r="K17326" s="194"/>
      <c r="L17326" s="195"/>
      <c r="M17326" s="196"/>
      <c r="N17326" s="197"/>
      <c r="O17326" s="197"/>
      <c r="P17326" s="231"/>
    </row>
    <row r="17327" spans="2:16">
      <c r="B17327" s="351"/>
      <c r="C17327" s="435"/>
      <c r="D17327" s="399"/>
      <c r="E17327" s="400"/>
      <c r="G17327" s="401"/>
      <c r="H17327" s="401"/>
      <c r="I17327" s="401"/>
      <c r="J17327" s="194"/>
      <c r="K17327" s="194"/>
      <c r="L17327" s="195"/>
      <c r="M17327" s="196"/>
      <c r="N17327" s="197"/>
      <c r="O17327" s="197"/>
      <c r="P17327" s="231"/>
    </row>
    <row r="17328" spans="2:16">
      <c r="B17328" s="351"/>
      <c r="C17328" s="435"/>
      <c r="D17328" s="399"/>
      <c r="E17328" s="400"/>
      <c r="G17328" s="401"/>
      <c r="H17328" s="401"/>
      <c r="I17328" s="401"/>
      <c r="J17328" s="194"/>
      <c r="K17328" s="194"/>
      <c r="L17328" s="195"/>
      <c r="M17328" s="196"/>
      <c r="N17328" s="197"/>
      <c r="O17328" s="197"/>
      <c r="P17328" s="231"/>
    </row>
    <row r="17329" spans="2:16">
      <c r="B17329" s="351"/>
      <c r="C17329" s="435"/>
      <c r="D17329" s="399"/>
      <c r="E17329" s="400"/>
      <c r="G17329" s="401"/>
      <c r="H17329" s="401"/>
      <c r="I17329" s="401"/>
      <c r="J17329" s="194"/>
      <c r="K17329" s="194"/>
      <c r="L17329" s="195"/>
      <c r="M17329" s="196"/>
      <c r="N17329" s="197"/>
      <c r="O17329" s="197"/>
      <c r="P17329" s="231"/>
    </row>
    <row r="17330" spans="2:16">
      <c r="B17330" s="351"/>
      <c r="C17330" s="435"/>
      <c r="D17330" s="399"/>
      <c r="E17330" s="400"/>
      <c r="G17330" s="401"/>
      <c r="H17330" s="401"/>
      <c r="I17330" s="401"/>
      <c r="J17330" s="194"/>
      <c r="K17330" s="194"/>
      <c r="L17330" s="195"/>
      <c r="M17330" s="196"/>
      <c r="N17330" s="197"/>
      <c r="O17330" s="197"/>
      <c r="P17330" s="231"/>
    </row>
    <row r="17331" spans="2:16">
      <c r="B17331" s="351"/>
      <c r="C17331" s="435"/>
      <c r="D17331" s="399"/>
      <c r="E17331" s="400"/>
      <c r="G17331" s="401"/>
      <c r="H17331" s="401"/>
      <c r="I17331" s="401"/>
      <c r="J17331" s="194"/>
      <c r="K17331" s="194"/>
      <c r="L17331" s="195"/>
      <c r="M17331" s="196"/>
      <c r="N17331" s="197"/>
      <c r="O17331" s="197"/>
      <c r="P17331" s="231"/>
    </row>
    <row r="17332" spans="2:16">
      <c r="B17332" s="351"/>
      <c r="C17332" s="435"/>
      <c r="D17332" s="399"/>
      <c r="E17332" s="400"/>
      <c r="G17332" s="401"/>
      <c r="H17332" s="401"/>
      <c r="I17332" s="401"/>
      <c r="J17332" s="194"/>
      <c r="K17332" s="194"/>
      <c r="L17332" s="195"/>
      <c r="M17332" s="196"/>
      <c r="N17332" s="197"/>
      <c r="O17332" s="197"/>
      <c r="P17332" s="231"/>
    </row>
    <row r="17333" spans="2:16">
      <c r="B17333" s="351"/>
      <c r="C17333" s="435"/>
      <c r="D17333" s="399"/>
      <c r="E17333" s="400"/>
      <c r="G17333" s="401"/>
      <c r="H17333" s="401"/>
      <c r="I17333" s="401"/>
      <c r="J17333" s="194"/>
      <c r="K17333" s="194"/>
      <c r="L17333" s="195"/>
      <c r="M17333" s="196"/>
      <c r="N17333" s="197"/>
      <c r="O17333" s="197"/>
      <c r="P17333" s="231"/>
    </row>
    <row r="17334" spans="2:16">
      <c r="B17334" s="351"/>
      <c r="C17334" s="435"/>
      <c r="D17334" s="399"/>
      <c r="E17334" s="400"/>
      <c r="G17334" s="401"/>
      <c r="H17334" s="401"/>
      <c r="I17334" s="401"/>
      <c r="J17334" s="194"/>
      <c r="K17334" s="194"/>
      <c r="L17334" s="195"/>
      <c r="M17334" s="196"/>
      <c r="N17334" s="197"/>
      <c r="O17334" s="197"/>
      <c r="P17334" s="231"/>
    </row>
    <row r="17335" spans="2:16">
      <c r="B17335" s="351"/>
      <c r="C17335" s="435"/>
      <c r="D17335" s="399"/>
      <c r="E17335" s="400"/>
      <c r="G17335" s="401"/>
      <c r="H17335" s="401"/>
      <c r="I17335" s="401"/>
      <c r="J17335" s="194"/>
      <c r="K17335" s="194"/>
      <c r="L17335" s="195"/>
      <c r="M17335" s="196"/>
      <c r="N17335" s="197"/>
      <c r="O17335" s="197"/>
      <c r="P17335" s="231"/>
    </row>
    <row r="17336" spans="2:16">
      <c r="B17336" s="351"/>
      <c r="C17336" s="435"/>
      <c r="D17336" s="399"/>
      <c r="E17336" s="400"/>
      <c r="G17336" s="401"/>
      <c r="H17336" s="401"/>
      <c r="I17336" s="401"/>
      <c r="J17336" s="194"/>
      <c r="K17336" s="194"/>
      <c r="L17336" s="195"/>
      <c r="M17336" s="196"/>
      <c r="N17336" s="197"/>
      <c r="O17336" s="197"/>
      <c r="P17336" s="231"/>
    </row>
    <row r="17337" spans="2:16">
      <c r="B17337" s="351"/>
      <c r="C17337" s="435"/>
      <c r="D17337" s="399"/>
      <c r="E17337" s="400"/>
      <c r="G17337" s="401"/>
      <c r="H17337" s="401"/>
      <c r="I17337" s="401"/>
      <c r="J17337" s="194"/>
      <c r="K17337" s="194"/>
      <c r="L17337" s="195"/>
      <c r="M17337" s="196"/>
      <c r="N17337" s="197"/>
      <c r="O17337" s="197"/>
      <c r="P17337" s="231"/>
    </row>
    <row r="17338" spans="2:16">
      <c r="B17338" s="351"/>
      <c r="C17338" s="435"/>
      <c r="D17338" s="399"/>
      <c r="E17338" s="400"/>
      <c r="G17338" s="401"/>
      <c r="H17338" s="401"/>
      <c r="I17338" s="401"/>
      <c r="J17338" s="194"/>
      <c r="K17338" s="194"/>
      <c r="L17338" s="195"/>
      <c r="M17338" s="196"/>
      <c r="N17338" s="197"/>
      <c r="O17338" s="197"/>
      <c r="P17338" s="231"/>
    </row>
    <row r="17339" spans="2:16">
      <c r="B17339" s="351"/>
      <c r="C17339" s="435"/>
      <c r="D17339" s="399"/>
      <c r="E17339" s="400"/>
      <c r="G17339" s="401"/>
      <c r="H17339" s="401"/>
      <c r="I17339" s="401"/>
      <c r="J17339" s="194"/>
      <c r="K17339" s="194"/>
      <c r="L17339" s="195"/>
      <c r="M17339" s="196"/>
      <c r="N17339" s="197"/>
      <c r="O17339" s="197"/>
      <c r="P17339" s="231"/>
    </row>
    <row r="17340" spans="2:16">
      <c r="B17340" s="351"/>
      <c r="C17340" s="435"/>
      <c r="D17340" s="399"/>
      <c r="E17340" s="400"/>
      <c r="G17340" s="401"/>
      <c r="H17340" s="401"/>
      <c r="I17340" s="401"/>
      <c r="J17340" s="194"/>
      <c r="K17340" s="194"/>
      <c r="L17340" s="195"/>
      <c r="M17340" s="196"/>
      <c r="N17340" s="197"/>
      <c r="O17340" s="197"/>
      <c r="P17340" s="231"/>
    </row>
    <row r="17341" spans="2:16">
      <c r="B17341" s="351"/>
      <c r="C17341" s="435"/>
      <c r="D17341" s="399"/>
      <c r="E17341" s="400"/>
      <c r="G17341" s="401"/>
      <c r="H17341" s="401"/>
      <c r="I17341" s="401"/>
      <c r="J17341" s="194"/>
      <c r="K17341" s="194"/>
      <c r="L17341" s="195"/>
      <c r="M17341" s="196"/>
      <c r="N17341" s="197"/>
      <c r="O17341" s="197"/>
      <c r="P17341" s="231"/>
    </row>
    <row r="17342" spans="2:16">
      <c r="B17342" s="402"/>
      <c r="C17342" s="436"/>
      <c r="D17342" s="404"/>
      <c r="E17342" s="405"/>
      <c r="G17342" s="406"/>
      <c r="H17342" s="406"/>
      <c r="I17342" s="406"/>
      <c r="J17342" s="194"/>
      <c r="K17342" s="194"/>
      <c r="L17342" s="195"/>
      <c r="M17342" s="196"/>
      <c r="N17342" s="197"/>
      <c r="O17342" s="197"/>
      <c r="P17342" s="221"/>
    </row>
    <row r="17343" spans="2:16">
      <c r="B17343" s="351"/>
      <c r="C17343" s="435"/>
      <c r="D17343" s="399"/>
      <c r="E17343" s="400"/>
      <c r="G17343" s="401"/>
      <c r="H17343" s="401"/>
      <c r="I17343" s="401"/>
      <c r="J17343" s="194"/>
      <c r="K17343" s="194"/>
      <c r="L17343" s="195"/>
      <c r="M17343" s="196"/>
      <c r="N17343" s="197"/>
      <c r="O17343" s="197"/>
      <c r="P17343" s="231"/>
    </row>
    <row r="17344" spans="2:16">
      <c r="B17344" s="351"/>
      <c r="C17344" s="435"/>
      <c r="D17344" s="399"/>
      <c r="E17344" s="400"/>
      <c r="G17344" s="401"/>
      <c r="H17344" s="401"/>
      <c r="I17344" s="401"/>
      <c r="J17344" s="194"/>
      <c r="K17344" s="194"/>
      <c r="L17344" s="195"/>
      <c r="M17344" s="196"/>
      <c r="N17344" s="197"/>
      <c r="O17344" s="197"/>
      <c r="P17344" s="231"/>
    </row>
    <row r="17345" spans="2:16">
      <c r="B17345" s="351"/>
      <c r="C17345" s="435"/>
      <c r="D17345" s="399"/>
      <c r="E17345" s="400"/>
      <c r="G17345" s="401"/>
      <c r="H17345" s="401"/>
      <c r="I17345" s="401"/>
      <c r="J17345" s="194"/>
      <c r="K17345" s="194"/>
      <c r="L17345" s="195"/>
      <c r="M17345" s="196"/>
      <c r="N17345" s="197"/>
      <c r="O17345" s="197"/>
      <c r="P17345" s="231"/>
    </row>
    <row r="17346" spans="2:16">
      <c r="B17346" s="351"/>
      <c r="C17346" s="435"/>
      <c r="D17346" s="399"/>
      <c r="E17346" s="400"/>
      <c r="G17346" s="401"/>
      <c r="H17346" s="401"/>
      <c r="I17346" s="401"/>
      <c r="J17346" s="194"/>
      <c r="K17346" s="194"/>
      <c r="L17346" s="195"/>
      <c r="M17346" s="196"/>
      <c r="N17346" s="197"/>
      <c r="O17346" s="197"/>
      <c r="P17346" s="231"/>
    </row>
    <row r="17347" spans="2:16">
      <c r="B17347" s="351"/>
      <c r="C17347" s="435"/>
      <c r="D17347" s="399"/>
      <c r="E17347" s="400"/>
      <c r="G17347" s="401"/>
      <c r="H17347" s="401"/>
      <c r="I17347" s="401"/>
      <c r="J17347" s="194"/>
      <c r="K17347" s="194"/>
      <c r="L17347" s="195"/>
      <c r="M17347" s="196"/>
      <c r="N17347" s="197"/>
      <c r="O17347" s="197"/>
      <c r="P17347" s="231"/>
    </row>
    <row r="17348" spans="2:16">
      <c r="B17348" s="351"/>
      <c r="C17348" s="435"/>
      <c r="D17348" s="399"/>
      <c r="E17348" s="400"/>
      <c r="G17348" s="401"/>
      <c r="H17348" s="401"/>
      <c r="I17348" s="401"/>
      <c r="J17348" s="194"/>
      <c r="K17348" s="194"/>
      <c r="L17348" s="195"/>
      <c r="M17348" s="196"/>
      <c r="N17348" s="197"/>
      <c r="O17348" s="197"/>
      <c r="P17348" s="231"/>
    </row>
    <row r="17349" spans="2:16">
      <c r="B17349" s="351"/>
      <c r="C17349" s="435"/>
      <c r="D17349" s="399"/>
      <c r="E17349" s="400"/>
      <c r="G17349" s="401"/>
      <c r="H17349" s="401"/>
      <c r="I17349" s="401"/>
      <c r="J17349" s="194"/>
      <c r="K17349" s="194"/>
      <c r="L17349" s="195"/>
      <c r="M17349" s="196"/>
      <c r="N17349" s="197"/>
      <c r="O17349" s="197"/>
      <c r="P17349" s="231"/>
    </row>
    <row r="17350" spans="2:16">
      <c r="B17350" s="351"/>
      <c r="C17350" s="435"/>
      <c r="D17350" s="399"/>
      <c r="E17350" s="400"/>
      <c r="G17350" s="401"/>
      <c r="H17350" s="401"/>
      <c r="I17350" s="401"/>
      <c r="J17350" s="194"/>
      <c r="K17350" s="194"/>
      <c r="L17350" s="195"/>
      <c r="M17350" s="196"/>
      <c r="N17350" s="197"/>
      <c r="O17350" s="197"/>
      <c r="P17350" s="231"/>
    </row>
    <row r="17351" spans="2:16">
      <c r="B17351" s="351"/>
      <c r="C17351" s="435"/>
      <c r="D17351" s="399"/>
      <c r="E17351" s="400"/>
      <c r="G17351" s="401"/>
      <c r="H17351" s="401"/>
      <c r="I17351" s="401"/>
      <c r="J17351" s="194"/>
      <c r="K17351" s="194"/>
      <c r="L17351" s="195"/>
      <c r="M17351" s="196"/>
      <c r="N17351" s="197"/>
      <c r="O17351" s="197"/>
      <c r="P17351" s="231"/>
    </row>
    <row r="17352" spans="2:16">
      <c r="B17352" s="351"/>
      <c r="C17352" s="435"/>
      <c r="D17352" s="399"/>
      <c r="E17352" s="400"/>
      <c r="G17352" s="401"/>
      <c r="H17352" s="401"/>
      <c r="I17352" s="401"/>
      <c r="J17352" s="194"/>
      <c r="K17352" s="194"/>
      <c r="L17352" s="195"/>
      <c r="M17352" s="196"/>
      <c r="N17352" s="197"/>
      <c r="O17352" s="197"/>
      <c r="P17352" s="231"/>
    </row>
    <row r="17353" spans="2:16">
      <c r="B17353" s="351"/>
      <c r="C17353" s="435"/>
      <c r="D17353" s="399"/>
      <c r="E17353" s="400"/>
      <c r="G17353" s="401"/>
      <c r="H17353" s="401"/>
      <c r="I17353" s="401"/>
      <c r="J17353" s="194"/>
      <c r="K17353" s="194"/>
      <c r="L17353" s="195"/>
      <c r="M17353" s="196"/>
      <c r="N17353" s="197"/>
      <c r="O17353" s="197"/>
      <c r="P17353" s="231"/>
    </row>
    <row r="17354" spans="2:16">
      <c r="B17354" s="351"/>
      <c r="C17354" s="435"/>
      <c r="D17354" s="399"/>
      <c r="E17354" s="400"/>
      <c r="G17354" s="401"/>
      <c r="H17354" s="401"/>
      <c r="I17354" s="401"/>
      <c r="J17354" s="194"/>
      <c r="K17354" s="194"/>
      <c r="L17354" s="195"/>
      <c r="M17354" s="196"/>
      <c r="N17354" s="197"/>
      <c r="O17354" s="197"/>
      <c r="P17354" s="231"/>
    </row>
    <row r="17355" spans="2:16">
      <c r="B17355" s="351"/>
      <c r="C17355" s="435"/>
      <c r="D17355" s="399"/>
      <c r="E17355" s="400"/>
      <c r="G17355" s="401"/>
      <c r="H17355" s="401"/>
      <c r="I17355" s="401"/>
      <c r="J17355" s="194"/>
      <c r="K17355" s="194"/>
      <c r="L17355" s="195"/>
      <c r="M17355" s="196"/>
      <c r="N17355" s="197"/>
      <c r="O17355" s="197"/>
      <c r="P17355" s="231"/>
    </row>
    <row r="17356" spans="2:16">
      <c r="B17356" s="351"/>
      <c r="C17356" s="435"/>
      <c r="D17356" s="399"/>
      <c r="E17356" s="400"/>
      <c r="G17356" s="401"/>
      <c r="H17356" s="401"/>
      <c r="I17356" s="401"/>
      <c r="J17356" s="194"/>
      <c r="K17356" s="194"/>
      <c r="L17356" s="195"/>
      <c r="M17356" s="196"/>
      <c r="N17356" s="197"/>
      <c r="O17356" s="197"/>
      <c r="P17356" s="231"/>
    </row>
    <row r="17357" spans="2:16">
      <c r="B17357" s="351"/>
      <c r="C17357" s="435"/>
      <c r="D17357" s="399"/>
      <c r="E17357" s="400"/>
      <c r="G17357" s="401"/>
      <c r="H17357" s="401"/>
      <c r="I17357" s="401"/>
      <c r="J17357" s="194"/>
      <c r="K17357" s="194"/>
      <c r="L17357" s="195"/>
      <c r="M17357" s="196"/>
      <c r="N17357" s="197"/>
      <c r="O17357" s="197"/>
      <c r="P17357" s="231"/>
    </row>
    <row r="17358" spans="2:16">
      <c r="B17358" s="351"/>
      <c r="C17358" s="435"/>
      <c r="D17358" s="399"/>
      <c r="E17358" s="400"/>
      <c r="G17358" s="401"/>
      <c r="H17358" s="401"/>
      <c r="I17358" s="401"/>
      <c r="J17358" s="194"/>
      <c r="K17358" s="194"/>
      <c r="L17358" s="195"/>
      <c r="M17358" s="196"/>
      <c r="N17358" s="197"/>
      <c r="O17358" s="197"/>
      <c r="P17358" s="231"/>
    </row>
    <row r="17359" spans="2:16">
      <c r="B17359" s="351"/>
      <c r="C17359" s="435"/>
      <c r="D17359" s="399"/>
      <c r="E17359" s="400"/>
      <c r="G17359" s="401"/>
      <c r="H17359" s="401"/>
      <c r="I17359" s="401"/>
      <c r="J17359" s="194"/>
      <c r="K17359" s="194"/>
      <c r="L17359" s="195"/>
      <c r="M17359" s="196"/>
      <c r="N17359" s="197"/>
      <c r="O17359" s="197"/>
      <c r="P17359" s="231"/>
    </row>
    <row r="17360" spans="2:16">
      <c r="B17360" s="351"/>
      <c r="C17360" s="435"/>
      <c r="D17360" s="399"/>
      <c r="E17360" s="400"/>
      <c r="G17360" s="401"/>
      <c r="H17360" s="401"/>
      <c r="I17360" s="401"/>
      <c r="J17360" s="194"/>
      <c r="K17360" s="194"/>
      <c r="L17360" s="195"/>
      <c r="M17360" s="196"/>
      <c r="N17360" s="197"/>
      <c r="O17360" s="197"/>
      <c r="P17360" s="231"/>
    </row>
    <row r="17361" spans="2:16">
      <c r="B17361" s="351"/>
      <c r="C17361" s="435"/>
      <c r="D17361" s="399"/>
      <c r="E17361" s="400"/>
      <c r="G17361" s="401"/>
      <c r="H17361" s="401"/>
      <c r="I17361" s="401"/>
      <c r="J17361" s="194"/>
      <c r="K17361" s="194"/>
      <c r="L17361" s="195"/>
      <c r="M17361" s="196"/>
      <c r="N17361" s="197"/>
      <c r="O17361" s="197"/>
      <c r="P17361" s="231"/>
    </row>
    <row r="17362" spans="2:16">
      <c r="B17362" s="351"/>
      <c r="C17362" s="435"/>
      <c r="D17362" s="399"/>
      <c r="E17362" s="400"/>
      <c r="G17362" s="401"/>
      <c r="H17362" s="401"/>
      <c r="I17362" s="401"/>
      <c r="J17362" s="194"/>
      <c r="K17362" s="194"/>
      <c r="L17362" s="195"/>
      <c r="M17362" s="196"/>
      <c r="N17362" s="197"/>
      <c r="O17362" s="197"/>
      <c r="P17362" s="231"/>
    </row>
    <row r="17363" spans="2:16">
      <c r="B17363" s="351"/>
      <c r="C17363" s="435"/>
      <c r="D17363" s="399"/>
      <c r="E17363" s="400"/>
      <c r="G17363" s="401"/>
      <c r="H17363" s="401"/>
      <c r="I17363" s="401"/>
      <c r="J17363" s="194"/>
      <c r="K17363" s="194"/>
      <c r="L17363" s="195"/>
      <c r="M17363" s="196"/>
      <c r="N17363" s="197"/>
      <c r="O17363" s="197"/>
      <c r="P17363" s="231"/>
    </row>
    <row r="17364" spans="2:16">
      <c r="B17364" s="351"/>
      <c r="C17364" s="435"/>
      <c r="D17364" s="399"/>
      <c r="E17364" s="400"/>
      <c r="G17364" s="401"/>
      <c r="H17364" s="401"/>
      <c r="I17364" s="401"/>
      <c r="J17364" s="194"/>
      <c r="K17364" s="194"/>
      <c r="L17364" s="195"/>
      <c r="M17364" s="196"/>
      <c r="N17364" s="197"/>
      <c r="O17364" s="197"/>
      <c r="P17364" s="231"/>
    </row>
    <row r="17365" spans="2:16">
      <c r="B17365" s="351"/>
      <c r="C17365" s="435"/>
      <c r="D17365" s="399"/>
      <c r="E17365" s="400"/>
      <c r="G17365" s="401"/>
      <c r="H17365" s="401"/>
      <c r="I17365" s="401"/>
      <c r="J17365" s="194"/>
      <c r="K17365" s="194"/>
      <c r="L17365" s="195"/>
      <c r="M17365" s="196"/>
      <c r="N17365" s="197"/>
      <c r="O17365" s="197"/>
      <c r="P17365" s="231"/>
    </row>
    <row r="17366" spans="2:16">
      <c r="B17366" s="351"/>
      <c r="C17366" s="435"/>
      <c r="D17366" s="399"/>
      <c r="E17366" s="400"/>
      <c r="G17366" s="401"/>
      <c r="H17366" s="401"/>
      <c r="I17366" s="401"/>
      <c r="J17366" s="194"/>
      <c r="K17366" s="194"/>
      <c r="L17366" s="195"/>
      <c r="M17366" s="196"/>
      <c r="N17366" s="197"/>
      <c r="O17366" s="197"/>
      <c r="P17366" s="231"/>
    </row>
    <row r="17367" spans="2:16">
      <c r="B17367" s="351"/>
      <c r="C17367" s="435"/>
      <c r="D17367" s="399"/>
      <c r="E17367" s="400"/>
      <c r="G17367" s="401"/>
      <c r="H17367" s="401"/>
      <c r="I17367" s="401"/>
      <c r="J17367" s="194"/>
      <c r="K17367" s="194"/>
      <c r="L17367" s="195"/>
      <c r="M17367" s="196"/>
      <c r="N17367" s="197"/>
      <c r="O17367" s="197"/>
      <c r="P17367" s="231"/>
    </row>
    <row r="17368" spans="2:16">
      <c r="B17368" s="351"/>
      <c r="C17368" s="435"/>
      <c r="D17368" s="399"/>
      <c r="E17368" s="400"/>
      <c r="G17368" s="401"/>
      <c r="H17368" s="401"/>
      <c r="I17368" s="401"/>
      <c r="J17368" s="194"/>
      <c r="K17368" s="194"/>
      <c r="L17368" s="195"/>
      <c r="M17368" s="196"/>
      <c r="N17368" s="197"/>
      <c r="O17368" s="197"/>
      <c r="P17368" s="231"/>
    </row>
    <row r="17369" spans="2:16">
      <c r="B17369" s="351"/>
      <c r="C17369" s="435"/>
      <c r="D17369" s="399"/>
      <c r="E17369" s="400"/>
      <c r="G17369" s="401"/>
      <c r="H17369" s="401"/>
      <c r="I17369" s="401"/>
      <c r="J17369" s="194"/>
      <c r="K17369" s="194"/>
      <c r="L17369" s="195"/>
      <c r="M17369" s="196"/>
      <c r="N17369" s="197"/>
      <c r="O17369" s="197"/>
      <c r="P17369" s="231"/>
    </row>
    <row r="17370" spans="2:16">
      <c r="B17370" s="351"/>
      <c r="C17370" s="435"/>
      <c r="D17370" s="399"/>
      <c r="E17370" s="400"/>
      <c r="G17370" s="401"/>
      <c r="H17370" s="401"/>
      <c r="I17370" s="401"/>
      <c r="J17370" s="194"/>
      <c r="K17370" s="194"/>
      <c r="L17370" s="195"/>
      <c r="M17370" s="196"/>
      <c r="N17370" s="197"/>
      <c r="O17370" s="197"/>
      <c r="P17370" s="231"/>
    </row>
    <row r="17371" spans="2:16">
      <c r="B17371" s="351"/>
      <c r="C17371" s="435"/>
      <c r="D17371" s="399"/>
      <c r="E17371" s="400"/>
      <c r="G17371" s="401"/>
      <c r="H17371" s="401"/>
      <c r="I17371" s="401"/>
      <c r="J17371" s="194"/>
      <c r="K17371" s="194"/>
      <c r="L17371" s="195"/>
      <c r="M17371" s="196"/>
      <c r="N17371" s="197"/>
      <c r="O17371" s="197"/>
      <c r="P17371" s="231"/>
    </row>
    <row r="17372" spans="2:16">
      <c r="B17372" s="351"/>
      <c r="C17372" s="435"/>
      <c r="D17372" s="399"/>
      <c r="E17372" s="400"/>
      <c r="G17372" s="401"/>
      <c r="H17372" s="401"/>
      <c r="I17372" s="401"/>
      <c r="J17372" s="194"/>
      <c r="K17372" s="194"/>
      <c r="L17372" s="195"/>
      <c r="M17372" s="196"/>
      <c r="N17372" s="197"/>
      <c r="O17372" s="197"/>
      <c r="P17372" s="231"/>
    </row>
    <row r="17373" spans="2:16">
      <c r="B17373" s="351"/>
      <c r="C17373" s="435"/>
      <c r="D17373" s="399"/>
      <c r="E17373" s="400"/>
      <c r="G17373" s="401"/>
      <c r="H17373" s="401"/>
      <c r="I17373" s="401"/>
      <c r="J17373" s="194"/>
      <c r="K17373" s="194"/>
      <c r="L17373" s="195"/>
      <c r="M17373" s="196"/>
      <c r="N17373" s="197"/>
      <c r="O17373" s="197"/>
      <c r="P17373" s="231"/>
    </row>
    <row r="17374" spans="2:16">
      <c r="B17374" s="351"/>
      <c r="C17374" s="435"/>
      <c r="D17374" s="399"/>
      <c r="E17374" s="400"/>
      <c r="G17374" s="401"/>
      <c r="H17374" s="401"/>
      <c r="I17374" s="401"/>
      <c r="J17374" s="194"/>
      <c r="K17374" s="194"/>
      <c r="L17374" s="195"/>
      <c r="M17374" s="196"/>
      <c r="N17374" s="197"/>
      <c r="O17374" s="197"/>
      <c r="P17374" s="231"/>
    </row>
    <row r="17375" spans="2:16">
      <c r="B17375" s="351"/>
      <c r="C17375" s="435"/>
      <c r="D17375" s="399"/>
      <c r="E17375" s="400"/>
      <c r="G17375" s="401"/>
      <c r="H17375" s="401"/>
      <c r="I17375" s="401"/>
      <c r="J17375" s="194"/>
      <c r="K17375" s="194"/>
      <c r="L17375" s="195"/>
      <c r="M17375" s="196"/>
      <c r="N17375" s="197"/>
      <c r="O17375" s="197"/>
      <c r="P17375" s="231"/>
    </row>
    <row r="17376" spans="2:16">
      <c r="B17376" s="351"/>
      <c r="C17376" s="435"/>
      <c r="D17376" s="399"/>
      <c r="E17376" s="400"/>
      <c r="G17376" s="401"/>
      <c r="H17376" s="401"/>
      <c r="I17376" s="401"/>
      <c r="J17376" s="194"/>
      <c r="K17376" s="194"/>
      <c r="L17376" s="195"/>
      <c r="M17376" s="196"/>
      <c r="N17376" s="197"/>
      <c r="O17376" s="197"/>
      <c r="P17376" s="231"/>
    </row>
    <row r="17377" spans="2:16">
      <c r="B17377" s="351"/>
      <c r="C17377" s="435"/>
      <c r="D17377" s="399"/>
      <c r="E17377" s="400"/>
      <c r="G17377" s="401"/>
      <c r="H17377" s="401"/>
      <c r="I17377" s="401"/>
      <c r="J17377" s="194"/>
      <c r="K17377" s="194"/>
      <c r="L17377" s="195"/>
      <c r="M17377" s="196"/>
      <c r="N17377" s="197"/>
      <c r="O17377" s="197"/>
      <c r="P17377" s="231"/>
    </row>
    <row r="17378" spans="2:16">
      <c r="B17378" s="351"/>
      <c r="C17378" s="435"/>
      <c r="D17378" s="399"/>
      <c r="E17378" s="400"/>
      <c r="G17378" s="401"/>
      <c r="H17378" s="401"/>
      <c r="I17378" s="401"/>
      <c r="J17378" s="194"/>
      <c r="K17378" s="194"/>
      <c r="L17378" s="195"/>
      <c r="M17378" s="196"/>
      <c r="N17378" s="197"/>
      <c r="O17378" s="197"/>
      <c r="P17378" s="231"/>
    </row>
    <row r="17379" spans="2:16">
      <c r="B17379" s="351"/>
      <c r="C17379" s="435"/>
      <c r="D17379" s="399"/>
      <c r="E17379" s="400"/>
      <c r="G17379" s="401"/>
      <c r="H17379" s="401"/>
      <c r="I17379" s="401"/>
      <c r="J17379" s="194"/>
      <c r="K17379" s="194"/>
      <c r="L17379" s="195"/>
      <c r="M17379" s="196"/>
      <c r="N17379" s="197"/>
      <c r="O17379" s="197"/>
      <c r="P17379" s="231"/>
    </row>
    <row r="17380" spans="2:16">
      <c r="B17380" s="351"/>
      <c r="C17380" s="435"/>
      <c r="D17380" s="399"/>
      <c r="E17380" s="400"/>
      <c r="G17380" s="401"/>
      <c r="H17380" s="401"/>
      <c r="I17380" s="401"/>
      <c r="J17380" s="194"/>
      <c r="K17380" s="194"/>
      <c r="L17380" s="195"/>
      <c r="M17380" s="196"/>
      <c r="N17380" s="197"/>
      <c r="O17380" s="197"/>
      <c r="P17380" s="231"/>
    </row>
    <row r="17381" spans="2:16">
      <c r="B17381" s="351"/>
      <c r="C17381" s="435"/>
      <c r="D17381" s="399"/>
      <c r="E17381" s="400"/>
      <c r="G17381" s="401"/>
      <c r="H17381" s="401"/>
      <c r="I17381" s="401"/>
      <c r="J17381" s="194"/>
      <c r="K17381" s="194"/>
      <c r="L17381" s="195"/>
      <c r="M17381" s="196"/>
      <c r="N17381" s="197"/>
      <c r="O17381" s="197"/>
      <c r="P17381" s="231"/>
    </row>
    <row r="17382" spans="2:16">
      <c r="B17382" s="351"/>
      <c r="C17382" s="435"/>
      <c r="D17382" s="399"/>
      <c r="E17382" s="400"/>
      <c r="G17382" s="401"/>
      <c r="H17382" s="401"/>
      <c r="I17382" s="401"/>
      <c r="J17382" s="194"/>
      <c r="K17382" s="194"/>
      <c r="L17382" s="195"/>
      <c r="M17382" s="196"/>
      <c r="N17382" s="197"/>
      <c r="O17382" s="197"/>
      <c r="P17382" s="231"/>
    </row>
    <row r="17383" spans="2:16">
      <c r="B17383" s="351"/>
      <c r="C17383" s="435"/>
      <c r="D17383" s="399"/>
      <c r="E17383" s="400"/>
      <c r="G17383" s="401"/>
      <c r="H17383" s="401"/>
      <c r="I17383" s="401"/>
      <c r="J17383" s="194"/>
      <c r="K17383" s="194"/>
      <c r="L17383" s="195"/>
      <c r="M17383" s="196"/>
      <c r="N17383" s="197"/>
      <c r="O17383" s="197"/>
      <c r="P17383" s="231"/>
    </row>
    <row r="17384" spans="2:16">
      <c r="B17384" s="351"/>
      <c r="C17384" s="435"/>
      <c r="D17384" s="399"/>
      <c r="E17384" s="400"/>
      <c r="G17384" s="401"/>
      <c r="H17384" s="401"/>
      <c r="I17384" s="401"/>
      <c r="J17384" s="194"/>
      <c r="K17384" s="194"/>
      <c r="L17384" s="195"/>
      <c r="M17384" s="196"/>
      <c r="N17384" s="197"/>
      <c r="O17384" s="197"/>
      <c r="P17384" s="231"/>
    </row>
    <row r="17385" spans="2:16">
      <c r="B17385" s="351"/>
      <c r="C17385" s="435"/>
      <c r="D17385" s="399"/>
      <c r="E17385" s="400"/>
      <c r="G17385" s="401"/>
      <c r="H17385" s="401"/>
      <c r="I17385" s="401"/>
      <c r="J17385" s="194"/>
      <c r="K17385" s="194"/>
      <c r="L17385" s="195"/>
      <c r="M17385" s="196"/>
      <c r="N17385" s="197"/>
      <c r="O17385" s="197"/>
      <c r="P17385" s="231"/>
    </row>
    <row r="17386" spans="2:16">
      <c r="B17386" s="351"/>
      <c r="C17386" s="435"/>
      <c r="D17386" s="399"/>
      <c r="E17386" s="400"/>
      <c r="G17386" s="401"/>
      <c r="H17386" s="401"/>
      <c r="I17386" s="401"/>
      <c r="J17386" s="194"/>
      <c r="K17386" s="194"/>
      <c r="L17386" s="195"/>
      <c r="M17386" s="196"/>
      <c r="N17386" s="197"/>
      <c r="O17386" s="197"/>
      <c r="P17386" s="231"/>
    </row>
    <row r="17387" spans="2:16">
      <c r="B17387" s="351"/>
      <c r="C17387" s="435"/>
      <c r="D17387" s="399"/>
      <c r="E17387" s="400"/>
      <c r="G17387" s="401"/>
      <c r="H17387" s="401"/>
      <c r="I17387" s="401"/>
      <c r="J17387" s="194"/>
      <c r="K17387" s="194"/>
      <c r="L17387" s="195"/>
      <c r="M17387" s="196"/>
      <c r="N17387" s="197"/>
      <c r="O17387" s="197"/>
      <c r="P17387" s="231"/>
    </row>
    <row r="17388" spans="2:16">
      <c r="B17388" s="351"/>
      <c r="C17388" s="435"/>
      <c r="D17388" s="399"/>
      <c r="E17388" s="400"/>
      <c r="G17388" s="401"/>
      <c r="H17388" s="401"/>
      <c r="I17388" s="401"/>
      <c r="J17388" s="194"/>
      <c r="K17388" s="194"/>
      <c r="L17388" s="195"/>
      <c r="M17388" s="196"/>
      <c r="N17388" s="197"/>
      <c r="O17388" s="197"/>
      <c r="P17388" s="231"/>
    </row>
    <row r="17389" spans="2:16">
      <c r="B17389" s="351"/>
      <c r="C17389" s="435"/>
      <c r="D17389" s="399"/>
      <c r="E17389" s="400"/>
      <c r="G17389" s="401"/>
      <c r="H17389" s="401"/>
      <c r="I17389" s="401"/>
      <c r="J17389" s="194"/>
      <c r="K17389" s="194"/>
      <c r="L17389" s="195"/>
      <c r="M17389" s="196"/>
      <c r="N17389" s="197"/>
      <c r="O17389" s="197"/>
      <c r="P17389" s="231"/>
    </row>
    <row r="17390" spans="2:16">
      <c r="B17390" s="351"/>
      <c r="C17390" s="435"/>
      <c r="D17390" s="399"/>
      <c r="E17390" s="400"/>
      <c r="G17390" s="401"/>
      <c r="H17390" s="401"/>
      <c r="I17390" s="401"/>
      <c r="J17390" s="194"/>
      <c r="K17390" s="194"/>
      <c r="L17390" s="195"/>
      <c r="M17390" s="196"/>
      <c r="N17390" s="197"/>
      <c r="O17390" s="197"/>
      <c r="P17390" s="231"/>
    </row>
    <row r="17391" spans="2:16">
      <c r="B17391" s="351"/>
      <c r="C17391" s="435"/>
      <c r="D17391" s="399"/>
      <c r="E17391" s="400"/>
      <c r="G17391" s="401"/>
      <c r="H17391" s="401"/>
      <c r="I17391" s="401"/>
      <c r="J17391" s="194"/>
      <c r="K17391" s="194"/>
      <c r="L17391" s="195"/>
      <c r="M17391" s="196"/>
      <c r="N17391" s="197"/>
      <c r="O17391" s="197"/>
      <c r="P17391" s="231"/>
    </row>
    <row r="17392" spans="2:16">
      <c r="B17392" s="351"/>
      <c r="C17392" s="435"/>
      <c r="D17392" s="399"/>
      <c r="E17392" s="400"/>
      <c r="G17392" s="401"/>
      <c r="H17392" s="401"/>
      <c r="I17392" s="401"/>
      <c r="J17392" s="194"/>
      <c r="K17392" s="194"/>
      <c r="L17392" s="195"/>
      <c r="M17392" s="196"/>
      <c r="N17392" s="197"/>
      <c r="O17392" s="197"/>
      <c r="P17392" s="231"/>
    </row>
    <row r="17393" spans="2:16">
      <c r="B17393" s="351"/>
      <c r="C17393" s="435"/>
      <c r="D17393" s="399"/>
      <c r="E17393" s="400"/>
      <c r="G17393" s="401"/>
      <c r="H17393" s="401"/>
      <c r="I17393" s="401"/>
      <c r="J17393" s="194"/>
      <c r="K17393" s="194"/>
      <c r="L17393" s="195"/>
      <c r="M17393" s="196"/>
      <c r="N17393" s="197"/>
      <c r="O17393" s="197"/>
      <c r="P17393" s="231"/>
    </row>
    <row r="17394" spans="2:16">
      <c r="B17394" s="351"/>
      <c r="C17394" s="435"/>
      <c r="D17394" s="399"/>
      <c r="E17394" s="400"/>
      <c r="G17394" s="401"/>
      <c r="H17394" s="401"/>
      <c r="I17394" s="401"/>
      <c r="J17394" s="194"/>
      <c r="K17394" s="194"/>
      <c r="L17394" s="195"/>
      <c r="M17394" s="196"/>
      <c r="N17394" s="197"/>
      <c r="O17394" s="197"/>
      <c r="P17394" s="231"/>
    </row>
    <row r="17395" spans="2:16">
      <c r="B17395" s="351"/>
      <c r="C17395" s="435"/>
      <c r="D17395" s="399"/>
      <c r="E17395" s="400"/>
      <c r="G17395" s="401"/>
      <c r="H17395" s="401"/>
      <c r="I17395" s="401"/>
      <c r="J17395" s="194"/>
      <c r="K17395" s="194"/>
      <c r="L17395" s="195"/>
      <c r="M17395" s="196"/>
      <c r="N17395" s="197"/>
      <c r="O17395" s="197"/>
      <c r="P17395" s="231"/>
    </row>
    <row r="17396" spans="2:16">
      <c r="B17396" s="351"/>
      <c r="C17396" s="435"/>
      <c r="D17396" s="399"/>
      <c r="E17396" s="400"/>
      <c r="G17396" s="401"/>
      <c r="H17396" s="401"/>
      <c r="I17396" s="401"/>
      <c r="J17396" s="194"/>
      <c r="K17396" s="194"/>
      <c r="L17396" s="195"/>
      <c r="M17396" s="196"/>
      <c r="N17396" s="197"/>
      <c r="O17396" s="197"/>
      <c r="P17396" s="231"/>
    </row>
    <row r="17397" spans="2:16">
      <c r="B17397" s="351"/>
      <c r="C17397" s="435"/>
      <c r="D17397" s="399"/>
      <c r="E17397" s="400"/>
      <c r="G17397" s="401"/>
      <c r="H17397" s="401"/>
      <c r="I17397" s="401"/>
      <c r="J17397" s="194"/>
      <c r="K17397" s="194"/>
      <c r="L17397" s="195"/>
      <c r="M17397" s="196"/>
      <c r="N17397" s="197"/>
      <c r="O17397" s="197"/>
      <c r="P17397" s="231"/>
    </row>
    <row r="17398" spans="2:16">
      <c r="B17398" s="351"/>
      <c r="C17398" s="435"/>
      <c r="D17398" s="399"/>
      <c r="E17398" s="400"/>
      <c r="G17398" s="401"/>
      <c r="H17398" s="401"/>
      <c r="I17398" s="401"/>
      <c r="J17398" s="194"/>
      <c r="K17398" s="194"/>
      <c r="L17398" s="195"/>
      <c r="M17398" s="196"/>
      <c r="N17398" s="197"/>
      <c r="O17398" s="197"/>
      <c r="P17398" s="231"/>
    </row>
    <row r="17399" spans="2:16">
      <c r="B17399" s="351"/>
      <c r="C17399" s="435"/>
      <c r="D17399" s="399"/>
      <c r="E17399" s="400"/>
      <c r="G17399" s="401"/>
      <c r="H17399" s="401"/>
      <c r="I17399" s="401"/>
      <c r="J17399" s="194"/>
      <c r="K17399" s="194"/>
      <c r="L17399" s="195"/>
      <c r="M17399" s="196"/>
      <c r="N17399" s="197"/>
      <c r="O17399" s="197"/>
      <c r="P17399" s="231"/>
    </row>
    <row r="17400" spans="2:16">
      <c r="B17400" s="351"/>
      <c r="C17400" s="435"/>
      <c r="D17400" s="399"/>
      <c r="E17400" s="400"/>
      <c r="G17400" s="401"/>
      <c r="H17400" s="401"/>
      <c r="I17400" s="401"/>
      <c r="J17400" s="194"/>
      <c r="K17400" s="194"/>
      <c r="L17400" s="195"/>
      <c r="M17400" s="196"/>
      <c r="N17400" s="197"/>
      <c r="O17400" s="197"/>
      <c r="P17400" s="231"/>
    </row>
    <row r="17401" spans="2:16">
      <c r="B17401" s="351"/>
      <c r="C17401" s="435"/>
      <c r="D17401" s="399"/>
      <c r="E17401" s="400"/>
      <c r="G17401" s="401"/>
      <c r="H17401" s="401"/>
      <c r="I17401" s="401"/>
      <c r="J17401" s="194"/>
      <c r="K17401" s="194"/>
      <c r="L17401" s="195"/>
      <c r="M17401" s="196"/>
      <c r="N17401" s="197"/>
      <c r="O17401" s="197"/>
      <c r="P17401" s="231"/>
    </row>
    <row r="17402" spans="2:16">
      <c r="B17402" s="351"/>
      <c r="C17402" s="435"/>
      <c r="D17402" s="399"/>
      <c r="E17402" s="400"/>
      <c r="G17402" s="401"/>
      <c r="H17402" s="401"/>
      <c r="I17402" s="401"/>
      <c r="J17402" s="194"/>
      <c r="K17402" s="194"/>
      <c r="L17402" s="195"/>
      <c r="M17402" s="196"/>
      <c r="N17402" s="197"/>
      <c r="O17402" s="197"/>
      <c r="P17402" s="231"/>
    </row>
    <row r="17403" spans="2:16">
      <c r="B17403" s="351"/>
      <c r="C17403" s="435"/>
      <c r="D17403" s="399"/>
      <c r="E17403" s="400"/>
      <c r="G17403" s="401"/>
      <c r="H17403" s="401"/>
      <c r="I17403" s="401"/>
      <c r="J17403" s="194"/>
      <c r="K17403" s="194"/>
      <c r="L17403" s="195"/>
      <c r="M17403" s="196"/>
      <c r="N17403" s="197"/>
      <c r="O17403" s="197"/>
      <c r="P17403" s="231"/>
    </row>
    <row r="17404" spans="2:16">
      <c r="B17404" s="351"/>
      <c r="C17404" s="435"/>
      <c r="D17404" s="399"/>
      <c r="E17404" s="400"/>
      <c r="G17404" s="401"/>
      <c r="H17404" s="401"/>
      <c r="I17404" s="401"/>
      <c r="J17404" s="194"/>
      <c r="K17404" s="194"/>
      <c r="L17404" s="195"/>
      <c r="M17404" s="196"/>
      <c r="N17404" s="197"/>
      <c r="O17404" s="197"/>
      <c r="P17404" s="231"/>
    </row>
    <row r="17405" spans="2:16">
      <c r="B17405" s="351"/>
      <c r="C17405" s="435"/>
      <c r="D17405" s="399"/>
      <c r="E17405" s="400"/>
      <c r="G17405" s="401"/>
      <c r="H17405" s="401"/>
      <c r="I17405" s="401"/>
      <c r="J17405" s="194"/>
      <c r="K17405" s="194"/>
      <c r="L17405" s="195"/>
      <c r="M17405" s="196"/>
      <c r="N17405" s="197"/>
      <c r="O17405" s="197"/>
      <c r="P17405" s="231"/>
    </row>
    <row r="17406" spans="2:16">
      <c r="B17406" s="351"/>
      <c r="C17406" s="435"/>
      <c r="D17406" s="399"/>
      <c r="E17406" s="400"/>
      <c r="G17406" s="401"/>
      <c r="H17406" s="401"/>
      <c r="I17406" s="401"/>
      <c r="J17406" s="194"/>
      <c r="K17406" s="194"/>
      <c r="L17406" s="195"/>
      <c r="M17406" s="196"/>
      <c r="N17406" s="197"/>
      <c r="O17406" s="197"/>
      <c r="P17406" s="231"/>
    </row>
    <row r="17407" spans="2:16">
      <c r="B17407" s="351"/>
      <c r="C17407" s="435"/>
      <c r="D17407" s="399"/>
      <c r="E17407" s="400"/>
      <c r="G17407" s="401"/>
      <c r="H17407" s="401"/>
      <c r="I17407" s="401"/>
      <c r="J17407" s="194"/>
      <c r="K17407" s="194"/>
      <c r="L17407" s="195"/>
      <c r="M17407" s="196"/>
      <c r="N17407" s="197"/>
      <c r="O17407" s="197"/>
      <c r="P17407" s="231"/>
    </row>
    <row r="17408" spans="2:16">
      <c r="B17408" s="351"/>
      <c r="C17408" s="435"/>
      <c r="D17408" s="399"/>
      <c r="E17408" s="400"/>
      <c r="G17408" s="401"/>
      <c r="H17408" s="401"/>
      <c r="I17408" s="401"/>
      <c r="J17408" s="194"/>
      <c r="K17408" s="194"/>
      <c r="L17408" s="195"/>
      <c r="M17408" s="196"/>
      <c r="N17408" s="197"/>
      <c r="O17408" s="197"/>
      <c r="P17408" s="231"/>
    </row>
    <row r="17409" spans="2:16">
      <c r="B17409" s="351"/>
      <c r="C17409" s="435"/>
      <c r="D17409" s="399"/>
      <c r="E17409" s="400"/>
      <c r="G17409" s="401"/>
      <c r="H17409" s="401"/>
      <c r="I17409" s="401"/>
      <c r="J17409" s="194"/>
      <c r="K17409" s="194"/>
      <c r="L17409" s="195"/>
      <c r="M17409" s="196"/>
      <c r="N17409" s="197"/>
      <c r="O17409" s="197"/>
      <c r="P17409" s="231"/>
    </row>
    <row r="17410" spans="2:16">
      <c r="B17410" s="351"/>
      <c r="C17410" s="435"/>
      <c r="D17410" s="399"/>
      <c r="E17410" s="400"/>
      <c r="G17410" s="401"/>
      <c r="H17410" s="401"/>
      <c r="I17410" s="401"/>
      <c r="J17410" s="194"/>
      <c r="K17410" s="194"/>
      <c r="L17410" s="195"/>
      <c r="M17410" s="196"/>
      <c r="N17410" s="197"/>
      <c r="O17410" s="197"/>
      <c r="P17410" s="231"/>
    </row>
    <row r="17411" spans="2:16">
      <c r="B17411" s="351"/>
      <c r="C17411" s="435"/>
      <c r="D17411" s="399"/>
      <c r="E17411" s="400"/>
      <c r="G17411" s="401"/>
      <c r="H17411" s="401"/>
      <c r="I17411" s="401"/>
      <c r="J17411" s="194"/>
      <c r="K17411" s="194"/>
      <c r="L17411" s="195"/>
      <c r="M17411" s="196"/>
      <c r="N17411" s="197"/>
      <c r="O17411" s="197"/>
      <c r="P17411" s="231"/>
    </row>
    <row r="17412" spans="2:16">
      <c r="B17412" s="351"/>
      <c r="C17412" s="435"/>
      <c r="D17412" s="399"/>
      <c r="E17412" s="400"/>
      <c r="G17412" s="401"/>
      <c r="H17412" s="401"/>
      <c r="I17412" s="401"/>
      <c r="J17412" s="194"/>
      <c r="K17412" s="194"/>
      <c r="L17412" s="195"/>
      <c r="M17412" s="196"/>
      <c r="N17412" s="197"/>
      <c r="O17412" s="197"/>
      <c r="P17412" s="231"/>
    </row>
    <row r="17413" spans="2:16">
      <c r="B17413" s="351"/>
      <c r="C17413" s="435"/>
      <c r="D17413" s="399"/>
      <c r="E17413" s="400"/>
      <c r="G17413" s="401"/>
      <c r="H17413" s="401"/>
      <c r="I17413" s="401"/>
      <c r="J17413" s="194"/>
      <c r="K17413" s="194"/>
      <c r="L17413" s="195"/>
      <c r="M17413" s="196"/>
      <c r="N17413" s="197"/>
      <c r="O17413" s="197"/>
      <c r="P17413" s="231"/>
    </row>
    <row r="17414" spans="2:16">
      <c r="B17414" s="351"/>
      <c r="C17414" s="435"/>
      <c r="D17414" s="399"/>
      <c r="E17414" s="400"/>
      <c r="G17414" s="401"/>
      <c r="H17414" s="401"/>
      <c r="I17414" s="401"/>
      <c r="J17414" s="194"/>
      <c r="K17414" s="194"/>
      <c r="L17414" s="195"/>
      <c r="M17414" s="196"/>
      <c r="N17414" s="197"/>
      <c r="O17414" s="197"/>
      <c r="P17414" s="231"/>
    </row>
    <row r="17415" spans="2:16">
      <c r="B17415" s="351"/>
      <c r="C17415" s="435"/>
      <c r="D17415" s="399"/>
      <c r="E17415" s="400"/>
      <c r="G17415" s="401"/>
      <c r="H17415" s="401"/>
      <c r="I17415" s="401"/>
      <c r="J17415" s="194"/>
      <c r="K17415" s="194"/>
      <c r="L17415" s="195"/>
      <c r="M17415" s="196"/>
      <c r="N17415" s="197"/>
      <c r="O17415" s="197"/>
      <c r="P17415" s="231"/>
    </row>
    <row r="17416" spans="2:16">
      <c r="B17416" s="351"/>
      <c r="C17416" s="435"/>
      <c r="D17416" s="399"/>
      <c r="E17416" s="400"/>
      <c r="G17416" s="401"/>
      <c r="H17416" s="401"/>
      <c r="I17416" s="401"/>
      <c r="J17416" s="194"/>
      <c r="K17416" s="194"/>
      <c r="L17416" s="195"/>
      <c r="M17416" s="196"/>
      <c r="N17416" s="197"/>
      <c r="O17416" s="197"/>
      <c r="P17416" s="231"/>
    </row>
    <row r="17417" spans="2:16">
      <c r="B17417" s="351"/>
      <c r="C17417" s="435"/>
      <c r="D17417" s="399"/>
      <c r="E17417" s="400"/>
      <c r="G17417" s="401"/>
      <c r="H17417" s="401"/>
      <c r="I17417" s="401"/>
      <c r="J17417" s="194"/>
      <c r="K17417" s="194"/>
      <c r="L17417" s="195"/>
      <c r="M17417" s="196"/>
      <c r="N17417" s="197"/>
      <c r="O17417" s="197"/>
      <c r="P17417" s="231"/>
    </row>
    <row r="17418" spans="2:16">
      <c r="B17418" s="351"/>
      <c r="C17418" s="435"/>
      <c r="D17418" s="399"/>
      <c r="E17418" s="400"/>
      <c r="G17418" s="401"/>
      <c r="H17418" s="401"/>
      <c r="I17418" s="401"/>
      <c r="J17418" s="194"/>
      <c r="K17418" s="194"/>
      <c r="L17418" s="195"/>
      <c r="M17418" s="196"/>
      <c r="N17418" s="197"/>
      <c r="O17418" s="197"/>
      <c r="P17418" s="231"/>
    </row>
    <row r="17419" spans="2:16">
      <c r="B17419" s="351"/>
      <c r="C17419" s="435"/>
      <c r="D17419" s="399"/>
      <c r="E17419" s="400"/>
      <c r="G17419" s="401"/>
      <c r="H17419" s="401"/>
      <c r="I17419" s="401"/>
      <c r="J17419" s="194"/>
      <c r="K17419" s="194"/>
      <c r="L17419" s="195"/>
      <c r="M17419" s="196"/>
      <c r="N17419" s="197"/>
      <c r="O17419" s="197"/>
      <c r="P17419" s="231"/>
    </row>
    <row r="17420" spans="2:16">
      <c r="B17420" s="351"/>
      <c r="C17420" s="435"/>
      <c r="D17420" s="399"/>
      <c r="E17420" s="400"/>
      <c r="G17420" s="401"/>
      <c r="H17420" s="401"/>
      <c r="I17420" s="401"/>
      <c r="J17420" s="194"/>
      <c r="K17420" s="194"/>
      <c r="L17420" s="195"/>
      <c r="M17420" s="196"/>
      <c r="N17420" s="197"/>
      <c r="O17420" s="197"/>
      <c r="P17420" s="231"/>
    </row>
    <row r="17421" spans="2:16">
      <c r="B17421" s="351"/>
      <c r="C17421" s="435"/>
      <c r="D17421" s="399"/>
      <c r="E17421" s="400"/>
      <c r="G17421" s="401"/>
      <c r="H17421" s="401"/>
      <c r="I17421" s="401"/>
      <c r="J17421" s="194"/>
      <c r="K17421" s="194"/>
      <c r="L17421" s="195"/>
      <c r="M17421" s="196"/>
      <c r="N17421" s="197"/>
      <c r="O17421" s="197"/>
      <c r="P17421" s="231"/>
    </row>
    <row r="17422" spans="2:16">
      <c r="B17422" s="351"/>
      <c r="C17422" s="435"/>
      <c r="D17422" s="399"/>
      <c r="E17422" s="400"/>
      <c r="G17422" s="401"/>
      <c r="H17422" s="401"/>
      <c r="I17422" s="401"/>
      <c r="J17422" s="194"/>
      <c r="K17422" s="194"/>
      <c r="L17422" s="195"/>
      <c r="M17422" s="196"/>
      <c r="N17422" s="197"/>
      <c r="O17422" s="197"/>
      <c r="P17422" s="231"/>
    </row>
    <row r="17423" spans="2:16">
      <c r="B17423" s="351"/>
      <c r="C17423" s="435"/>
      <c r="D17423" s="399"/>
      <c r="E17423" s="400"/>
      <c r="G17423" s="401"/>
      <c r="H17423" s="401"/>
      <c r="I17423" s="401"/>
      <c r="J17423" s="194"/>
      <c r="K17423" s="194"/>
      <c r="L17423" s="195"/>
      <c r="M17423" s="196"/>
      <c r="N17423" s="197"/>
      <c r="O17423" s="197"/>
      <c r="P17423" s="231"/>
    </row>
    <row r="17424" spans="2:16">
      <c r="B17424" s="351"/>
      <c r="C17424" s="435"/>
      <c r="D17424" s="399"/>
      <c r="E17424" s="400"/>
      <c r="G17424" s="401"/>
      <c r="H17424" s="401"/>
      <c r="I17424" s="401"/>
      <c r="J17424" s="194"/>
      <c r="K17424" s="194"/>
      <c r="L17424" s="195"/>
      <c r="M17424" s="196"/>
      <c r="N17424" s="197"/>
      <c r="O17424" s="197"/>
      <c r="P17424" s="231"/>
    </row>
    <row r="17425" spans="2:16">
      <c r="B17425" s="351"/>
      <c r="C17425" s="435"/>
      <c r="D17425" s="399"/>
      <c r="E17425" s="400"/>
      <c r="G17425" s="401"/>
      <c r="H17425" s="401"/>
      <c r="I17425" s="401"/>
      <c r="J17425" s="194"/>
      <c r="K17425" s="194"/>
      <c r="L17425" s="195"/>
      <c r="M17425" s="196"/>
      <c r="N17425" s="197"/>
      <c r="O17425" s="197"/>
      <c r="P17425" s="231"/>
    </row>
    <row r="17426" spans="2:16">
      <c r="B17426" s="351"/>
      <c r="C17426" s="435"/>
      <c r="D17426" s="399"/>
      <c r="E17426" s="400"/>
      <c r="G17426" s="401"/>
      <c r="H17426" s="401"/>
      <c r="I17426" s="401"/>
      <c r="J17426" s="194"/>
      <c r="K17426" s="194"/>
      <c r="L17426" s="195"/>
      <c r="M17426" s="196"/>
      <c r="N17426" s="197"/>
      <c r="O17426" s="197"/>
      <c r="P17426" s="231"/>
    </row>
    <row r="17427" spans="2:16">
      <c r="B17427" s="351"/>
      <c r="C17427" s="435"/>
      <c r="D17427" s="399"/>
      <c r="E17427" s="400"/>
      <c r="G17427" s="401"/>
      <c r="H17427" s="401"/>
      <c r="I17427" s="401"/>
      <c r="J17427" s="194"/>
      <c r="K17427" s="194"/>
      <c r="L17427" s="195"/>
      <c r="M17427" s="196"/>
      <c r="N17427" s="197"/>
      <c r="O17427" s="197"/>
      <c r="P17427" s="231"/>
    </row>
    <row r="17428" spans="2:16">
      <c r="B17428" s="351"/>
      <c r="C17428" s="435"/>
      <c r="D17428" s="399"/>
      <c r="E17428" s="400"/>
      <c r="G17428" s="401"/>
      <c r="H17428" s="401"/>
      <c r="I17428" s="401"/>
      <c r="J17428" s="194"/>
      <c r="K17428" s="194"/>
      <c r="L17428" s="195"/>
      <c r="M17428" s="196"/>
      <c r="N17428" s="197"/>
      <c r="O17428" s="197"/>
      <c r="P17428" s="231"/>
    </row>
    <row r="17429" spans="2:16">
      <c r="B17429" s="351"/>
      <c r="C17429" s="435"/>
      <c r="D17429" s="399"/>
      <c r="E17429" s="400"/>
      <c r="G17429" s="401"/>
      <c r="H17429" s="401"/>
      <c r="I17429" s="401"/>
      <c r="J17429" s="194"/>
      <c r="K17429" s="194"/>
      <c r="L17429" s="195"/>
      <c r="M17429" s="196"/>
      <c r="N17429" s="197"/>
      <c r="O17429" s="197"/>
      <c r="P17429" s="231"/>
    </row>
    <row r="17430" spans="2:16">
      <c r="B17430" s="351"/>
      <c r="C17430" s="435"/>
      <c r="D17430" s="399"/>
      <c r="E17430" s="400"/>
      <c r="G17430" s="401"/>
      <c r="H17430" s="401"/>
      <c r="I17430" s="401"/>
      <c r="J17430" s="194"/>
      <c r="K17430" s="194"/>
      <c r="L17430" s="195"/>
      <c r="M17430" s="196"/>
      <c r="N17430" s="197"/>
      <c r="O17430" s="197"/>
      <c r="P17430" s="231"/>
    </row>
    <row r="17431" spans="2:16">
      <c r="B17431" s="351"/>
      <c r="C17431" s="435"/>
      <c r="D17431" s="399"/>
      <c r="E17431" s="400"/>
      <c r="G17431" s="401"/>
      <c r="H17431" s="401"/>
      <c r="I17431" s="401"/>
      <c r="J17431" s="194"/>
      <c r="K17431" s="194"/>
      <c r="L17431" s="195"/>
      <c r="M17431" s="196"/>
      <c r="N17431" s="197"/>
      <c r="O17431" s="197"/>
      <c r="P17431" s="231"/>
    </row>
    <row r="17432" spans="2:16">
      <c r="B17432" s="351"/>
      <c r="C17432" s="435"/>
      <c r="D17432" s="399"/>
      <c r="E17432" s="400"/>
      <c r="G17432" s="401"/>
      <c r="H17432" s="401"/>
      <c r="I17432" s="401"/>
      <c r="J17432" s="194"/>
      <c r="K17432" s="194"/>
      <c r="L17432" s="195"/>
      <c r="M17432" s="196"/>
      <c r="N17432" s="197"/>
      <c r="O17432" s="197"/>
      <c r="P17432" s="231"/>
    </row>
    <row r="17433" spans="2:16">
      <c r="B17433" s="351"/>
      <c r="C17433" s="435"/>
      <c r="D17433" s="399"/>
      <c r="E17433" s="400"/>
      <c r="G17433" s="401"/>
      <c r="H17433" s="401"/>
      <c r="I17433" s="401"/>
      <c r="J17433" s="194"/>
      <c r="K17433" s="194"/>
      <c r="L17433" s="195"/>
      <c r="M17433" s="196"/>
      <c r="N17433" s="197"/>
      <c r="O17433" s="197"/>
      <c r="P17433" s="231"/>
    </row>
    <row r="17434" spans="2:16">
      <c r="B17434" s="351"/>
      <c r="C17434" s="435"/>
      <c r="D17434" s="399"/>
      <c r="E17434" s="400"/>
      <c r="G17434" s="401"/>
      <c r="H17434" s="401"/>
      <c r="I17434" s="401"/>
      <c r="J17434" s="194"/>
      <c r="K17434" s="194"/>
      <c r="L17434" s="195"/>
      <c r="M17434" s="196"/>
      <c r="N17434" s="197"/>
      <c r="O17434" s="197"/>
      <c r="P17434" s="231"/>
    </row>
    <row r="17435" spans="2:16">
      <c r="B17435" s="351"/>
      <c r="C17435" s="435"/>
      <c r="D17435" s="399"/>
      <c r="E17435" s="400"/>
      <c r="G17435" s="401"/>
      <c r="H17435" s="401"/>
      <c r="I17435" s="401"/>
      <c r="J17435" s="194"/>
      <c r="K17435" s="194"/>
      <c r="L17435" s="195"/>
      <c r="M17435" s="196"/>
      <c r="N17435" s="197"/>
      <c r="O17435" s="197"/>
      <c r="P17435" s="231"/>
    </row>
    <row r="17436" spans="2:16">
      <c r="B17436" s="351"/>
      <c r="C17436" s="435"/>
      <c r="D17436" s="399"/>
      <c r="E17436" s="400"/>
      <c r="G17436" s="401"/>
      <c r="H17436" s="401"/>
      <c r="I17436" s="401"/>
      <c r="J17436" s="194"/>
      <c r="K17436" s="194"/>
      <c r="L17436" s="195"/>
      <c r="M17436" s="196"/>
      <c r="N17436" s="197"/>
      <c r="O17436" s="197"/>
      <c r="P17436" s="231"/>
    </row>
    <row r="17437" spans="2:16">
      <c r="B17437" s="351"/>
      <c r="C17437" s="435"/>
      <c r="D17437" s="399"/>
      <c r="E17437" s="400"/>
      <c r="G17437" s="401"/>
      <c r="H17437" s="401"/>
      <c r="I17437" s="401"/>
      <c r="J17437" s="194"/>
      <c r="K17437" s="194"/>
      <c r="L17437" s="195"/>
      <c r="M17437" s="196"/>
      <c r="N17437" s="197"/>
      <c r="O17437" s="197"/>
      <c r="P17437" s="231"/>
    </row>
    <row r="17438" spans="2:16">
      <c r="B17438" s="351"/>
      <c r="C17438" s="435"/>
      <c r="D17438" s="399"/>
      <c r="E17438" s="400"/>
      <c r="G17438" s="401"/>
      <c r="H17438" s="401"/>
      <c r="I17438" s="401"/>
      <c r="J17438" s="194"/>
      <c r="K17438" s="194"/>
      <c r="L17438" s="195"/>
      <c r="M17438" s="196"/>
      <c r="N17438" s="197"/>
      <c r="O17438" s="197"/>
      <c r="P17438" s="231"/>
    </row>
    <row r="17439" spans="2:16">
      <c r="B17439" s="351"/>
      <c r="C17439" s="435"/>
      <c r="D17439" s="399"/>
      <c r="E17439" s="400"/>
      <c r="G17439" s="401"/>
      <c r="H17439" s="401"/>
      <c r="I17439" s="401"/>
      <c r="J17439" s="194"/>
      <c r="K17439" s="194"/>
      <c r="L17439" s="195"/>
      <c r="M17439" s="196"/>
      <c r="N17439" s="197"/>
      <c r="O17439" s="197"/>
      <c r="P17439" s="231"/>
    </row>
    <row r="17440" spans="2:16">
      <c r="B17440" s="351"/>
      <c r="C17440" s="435"/>
      <c r="D17440" s="399"/>
      <c r="E17440" s="400"/>
      <c r="G17440" s="401"/>
      <c r="H17440" s="401"/>
      <c r="I17440" s="401"/>
      <c r="J17440" s="194"/>
      <c r="K17440" s="194"/>
      <c r="L17440" s="195"/>
      <c r="M17440" s="196"/>
      <c r="N17440" s="197"/>
      <c r="O17440" s="197"/>
      <c r="P17440" s="231"/>
    </row>
    <row r="17441" spans="2:16">
      <c r="B17441" s="351"/>
      <c r="C17441" s="435"/>
      <c r="D17441" s="399"/>
      <c r="E17441" s="400"/>
      <c r="G17441" s="401"/>
      <c r="H17441" s="401"/>
      <c r="I17441" s="401"/>
      <c r="J17441" s="194"/>
      <c r="K17441" s="194"/>
      <c r="L17441" s="195"/>
      <c r="M17441" s="196"/>
      <c r="N17441" s="197"/>
      <c r="O17441" s="197"/>
      <c r="P17441" s="231"/>
    </row>
    <row r="17442" spans="2:16">
      <c r="B17442" s="351"/>
      <c r="C17442" s="435"/>
      <c r="D17442" s="399"/>
      <c r="E17442" s="400"/>
      <c r="G17442" s="401"/>
      <c r="H17442" s="401"/>
      <c r="I17442" s="401"/>
      <c r="J17442" s="194"/>
      <c r="K17442" s="194"/>
      <c r="L17442" s="195"/>
      <c r="M17442" s="196"/>
      <c r="N17442" s="197"/>
      <c r="O17442" s="197"/>
      <c r="P17442" s="231"/>
    </row>
    <row r="17443" spans="2:16">
      <c r="B17443" s="351"/>
      <c r="C17443" s="435"/>
      <c r="D17443" s="399"/>
      <c r="E17443" s="400"/>
      <c r="G17443" s="401"/>
      <c r="H17443" s="401"/>
      <c r="I17443" s="401"/>
      <c r="J17443" s="194"/>
      <c r="K17443" s="194"/>
      <c r="L17443" s="195"/>
      <c r="M17443" s="196"/>
      <c r="N17443" s="197"/>
      <c r="O17443" s="197"/>
      <c r="P17443" s="231"/>
    </row>
    <row r="17444" spans="2:16">
      <c r="B17444" s="351"/>
      <c r="C17444" s="435"/>
      <c r="D17444" s="399"/>
      <c r="E17444" s="400"/>
      <c r="G17444" s="401"/>
      <c r="H17444" s="401"/>
      <c r="I17444" s="401"/>
      <c r="J17444" s="194"/>
      <c r="K17444" s="194"/>
      <c r="L17444" s="195"/>
      <c r="M17444" s="196"/>
      <c r="N17444" s="197"/>
      <c r="O17444" s="197"/>
      <c r="P17444" s="231"/>
    </row>
    <row r="17445" spans="2:16">
      <c r="B17445" s="351"/>
      <c r="C17445" s="435"/>
      <c r="D17445" s="399"/>
      <c r="E17445" s="400"/>
      <c r="G17445" s="401"/>
      <c r="H17445" s="401"/>
      <c r="I17445" s="401"/>
      <c r="J17445" s="194"/>
      <c r="K17445" s="194"/>
      <c r="L17445" s="195"/>
      <c r="M17445" s="196"/>
      <c r="N17445" s="197"/>
      <c r="O17445" s="197"/>
      <c r="P17445" s="231"/>
    </row>
    <row r="17446" spans="2:16">
      <c r="B17446" s="351"/>
      <c r="C17446" s="435"/>
      <c r="D17446" s="399"/>
      <c r="E17446" s="400"/>
      <c r="G17446" s="401"/>
      <c r="H17446" s="401"/>
      <c r="I17446" s="401"/>
      <c r="J17446" s="194"/>
      <c r="K17446" s="194"/>
      <c r="L17446" s="195"/>
      <c r="M17446" s="196"/>
      <c r="N17446" s="197"/>
      <c r="O17446" s="197"/>
      <c r="P17446" s="231"/>
    </row>
    <row r="17447" spans="2:16">
      <c r="B17447" s="351"/>
      <c r="C17447" s="435"/>
      <c r="D17447" s="399"/>
      <c r="E17447" s="400"/>
      <c r="G17447" s="401"/>
      <c r="H17447" s="401"/>
      <c r="I17447" s="401"/>
      <c r="J17447" s="194"/>
      <c r="K17447" s="194"/>
      <c r="L17447" s="195"/>
      <c r="M17447" s="196"/>
      <c r="N17447" s="197"/>
      <c r="O17447" s="197"/>
      <c r="P17447" s="231"/>
    </row>
    <row r="17448" spans="2:16">
      <c r="B17448" s="351"/>
      <c r="C17448" s="435"/>
      <c r="D17448" s="399"/>
      <c r="E17448" s="400"/>
      <c r="G17448" s="401"/>
      <c r="H17448" s="401"/>
      <c r="I17448" s="401"/>
      <c r="J17448" s="194"/>
      <c r="K17448" s="194"/>
      <c r="L17448" s="195"/>
      <c r="M17448" s="196"/>
      <c r="N17448" s="197"/>
      <c r="O17448" s="197"/>
      <c r="P17448" s="231"/>
    </row>
    <row r="17449" spans="2:16">
      <c r="B17449" s="351"/>
      <c r="C17449" s="435"/>
      <c r="D17449" s="399"/>
      <c r="E17449" s="400"/>
      <c r="G17449" s="401"/>
      <c r="H17449" s="401"/>
      <c r="I17449" s="401"/>
      <c r="J17449" s="194"/>
      <c r="K17449" s="194"/>
      <c r="L17449" s="195"/>
      <c r="M17449" s="196"/>
      <c r="N17449" s="197"/>
      <c r="O17449" s="197"/>
      <c r="P17449" s="231"/>
    </row>
    <row r="17450" spans="2:16">
      <c r="B17450" s="351"/>
      <c r="C17450" s="435"/>
      <c r="D17450" s="399"/>
      <c r="E17450" s="400"/>
      <c r="G17450" s="401"/>
      <c r="H17450" s="401"/>
      <c r="I17450" s="401"/>
      <c r="J17450" s="194"/>
      <c r="K17450" s="194"/>
      <c r="L17450" s="195"/>
      <c r="M17450" s="196"/>
      <c r="N17450" s="197"/>
      <c r="O17450" s="197"/>
      <c r="P17450" s="231"/>
    </row>
    <row r="17451" spans="2:16">
      <c r="B17451" s="351"/>
      <c r="C17451" s="435"/>
      <c r="D17451" s="399"/>
      <c r="E17451" s="400"/>
      <c r="G17451" s="401"/>
      <c r="H17451" s="401"/>
      <c r="I17451" s="401"/>
      <c r="J17451" s="194"/>
      <c r="K17451" s="194"/>
      <c r="L17451" s="195"/>
      <c r="M17451" s="196"/>
      <c r="N17451" s="197"/>
      <c r="O17451" s="197"/>
      <c r="P17451" s="231"/>
    </row>
    <row r="17452" spans="2:16">
      <c r="B17452" s="351"/>
      <c r="C17452" s="435"/>
      <c r="D17452" s="399"/>
      <c r="E17452" s="400"/>
      <c r="G17452" s="401"/>
      <c r="H17452" s="401"/>
      <c r="I17452" s="401"/>
      <c r="J17452" s="194"/>
      <c r="K17452" s="194"/>
      <c r="L17452" s="195"/>
      <c r="M17452" s="196"/>
      <c r="N17452" s="197"/>
      <c r="O17452" s="197"/>
      <c r="P17452" s="231"/>
    </row>
    <row r="17453" spans="2:16">
      <c r="B17453" s="351"/>
      <c r="C17453" s="435"/>
      <c r="D17453" s="399"/>
      <c r="E17453" s="400"/>
      <c r="G17453" s="401"/>
      <c r="H17453" s="401"/>
      <c r="I17453" s="401"/>
      <c r="J17453" s="194"/>
      <c r="K17453" s="194"/>
      <c r="L17453" s="195"/>
      <c r="M17453" s="196"/>
      <c r="N17453" s="197"/>
      <c r="O17453" s="197"/>
      <c r="P17453" s="231"/>
    </row>
    <row r="17454" spans="2:16">
      <c r="B17454" s="351"/>
      <c r="C17454" s="435"/>
      <c r="D17454" s="399"/>
      <c r="E17454" s="400"/>
      <c r="G17454" s="401"/>
      <c r="H17454" s="401"/>
      <c r="I17454" s="401"/>
      <c r="J17454" s="194"/>
      <c r="K17454" s="194"/>
      <c r="L17454" s="195"/>
      <c r="M17454" s="196"/>
      <c r="N17454" s="197"/>
      <c r="O17454" s="197"/>
      <c r="P17454" s="231"/>
    </row>
    <row r="17455" spans="2:16">
      <c r="B17455" s="351"/>
      <c r="C17455" s="435"/>
      <c r="D17455" s="399"/>
      <c r="E17455" s="400"/>
      <c r="G17455" s="401"/>
      <c r="H17455" s="401"/>
      <c r="I17455" s="401"/>
      <c r="J17455" s="194"/>
      <c r="K17455" s="194"/>
      <c r="L17455" s="195"/>
      <c r="M17455" s="196"/>
      <c r="N17455" s="197"/>
      <c r="O17455" s="197"/>
      <c r="P17455" s="231"/>
    </row>
    <row r="17456" spans="2:16">
      <c r="B17456" s="351"/>
      <c r="C17456" s="435"/>
      <c r="D17456" s="399"/>
      <c r="E17456" s="400"/>
      <c r="G17456" s="401"/>
      <c r="H17456" s="401"/>
      <c r="I17456" s="401"/>
      <c r="J17456" s="194"/>
      <c r="K17456" s="194"/>
      <c r="L17456" s="195"/>
      <c r="M17456" s="196"/>
      <c r="N17456" s="197"/>
      <c r="O17456" s="197"/>
      <c r="P17456" s="231"/>
    </row>
    <row r="17457" spans="2:16">
      <c r="B17457" s="351"/>
      <c r="C17457" s="435"/>
      <c r="D17457" s="399"/>
      <c r="E17457" s="400"/>
      <c r="G17457" s="401"/>
      <c r="H17457" s="401"/>
      <c r="I17457" s="401"/>
      <c r="J17457" s="194"/>
      <c r="K17457" s="194"/>
      <c r="L17457" s="195"/>
      <c r="M17457" s="196"/>
      <c r="N17457" s="197"/>
      <c r="O17457" s="197"/>
      <c r="P17457" s="231"/>
    </row>
    <row r="17458" spans="2:16">
      <c r="B17458" s="351"/>
      <c r="C17458" s="435"/>
      <c r="D17458" s="399"/>
      <c r="E17458" s="400"/>
      <c r="G17458" s="401"/>
      <c r="H17458" s="401"/>
      <c r="I17458" s="401"/>
      <c r="J17458" s="194"/>
      <c r="K17458" s="194"/>
      <c r="L17458" s="195"/>
      <c r="M17458" s="196"/>
      <c r="N17458" s="197"/>
      <c r="O17458" s="197"/>
      <c r="P17458" s="231"/>
    </row>
    <row r="17459" spans="2:16">
      <c r="B17459" s="351"/>
      <c r="C17459" s="435"/>
      <c r="D17459" s="399"/>
      <c r="E17459" s="400"/>
      <c r="G17459" s="401"/>
      <c r="H17459" s="401"/>
      <c r="I17459" s="401"/>
      <c r="J17459" s="194"/>
      <c r="K17459" s="194"/>
      <c r="L17459" s="195"/>
      <c r="M17459" s="196"/>
      <c r="N17459" s="197"/>
      <c r="O17459" s="197"/>
      <c r="P17459" s="231"/>
    </row>
    <row r="17460" spans="2:16">
      <c r="B17460" s="351"/>
      <c r="C17460" s="435"/>
      <c r="D17460" s="399"/>
      <c r="E17460" s="400"/>
      <c r="G17460" s="401"/>
      <c r="H17460" s="401"/>
      <c r="I17460" s="401"/>
      <c r="J17460" s="194"/>
      <c r="K17460" s="194"/>
      <c r="L17460" s="195"/>
      <c r="M17460" s="196"/>
      <c r="N17460" s="197"/>
      <c r="O17460" s="197"/>
      <c r="P17460" s="231"/>
    </row>
    <row r="17461" spans="2:16">
      <c r="B17461" s="351"/>
      <c r="C17461" s="435"/>
      <c r="D17461" s="399"/>
      <c r="E17461" s="400"/>
      <c r="G17461" s="401"/>
      <c r="H17461" s="401"/>
      <c r="I17461" s="401"/>
      <c r="J17461" s="194"/>
      <c r="K17461" s="194"/>
      <c r="L17461" s="195"/>
      <c r="M17461" s="196"/>
      <c r="N17461" s="197"/>
      <c r="O17461" s="197"/>
      <c r="P17461" s="231"/>
    </row>
    <row r="17462" spans="2:16">
      <c r="B17462" s="351"/>
      <c r="C17462" s="435"/>
      <c r="D17462" s="399"/>
      <c r="E17462" s="400"/>
      <c r="G17462" s="401"/>
      <c r="H17462" s="401"/>
      <c r="I17462" s="401"/>
      <c r="J17462" s="194"/>
      <c r="K17462" s="194"/>
      <c r="L17462" s="195"/>
      <c r="M17462" s="196"/>
      <c r="N17462" s="197"/>
      <c r="O17462" s="197"/>
      <c r="P17462" s="231"/>
    </row>
    <row r="17463" spans="2:16">
      <c r="B17463" s="351"/>
      <c r="C17463" s="435"/>
      <c r="D17463" s="399"/>
      <c r="E17463" s="400"/>
      <c r="G17463" s="401"/>
      <c r="H17463" s="401"/>
      <c r="I17463" s="401"/>
      <c r="J17463" s="194"/>
      <c r="K17463" s="194"/>
      <c r="L17463" s="195"/>
      <c r="M17463" s="196"/>
      <c r="N17463" s="197"/>
      <c r="O17463" s="197"/>
      <c r="P17463" s="231"/>
    </row>
    <row r="17464" spans="2:16">
      <c r="B17464" s="351"/>
      <c r="C17464" s="435"/>
      <c r="D17464" s="399"/>
      <c r="E17464" s="400"/>
      <c r="G17464" s="401"/>
      <c r="H17464" s="401"/>
      <c r="I17464" s="401"/>
      <c r="J17464" s="194"/>
      <c r="K17464" s="194"/>
      <c r="L17464" s="195"/>
      <c r="M17464" s="196"/>
      <c r="N17464" s="197"/>
      <c r="O17464" s="197"/>
      <c r="P17464" s="231"/>
    </row>
    <row r="17465" spans="2:16">
      <c r="B17465" s="351"/>
      <c r="C17465" s="435"/>
      <c r="D17465" s="399"/>
      <c r="E17465" s="400"/>
      <c r="G17465" s="401"/>
      <c r="H17465" s="401"/>
      <c r="I17465" s="401"/>
      <c r="J17465" s="194"/>
      <c r="K17465" s="194"/>
      <c r="L17465" s="195"/>
      <c r="M17465" s="196"/>
      <c r="N17465" s="197"/>
      <c r="O17465" s="197"/>
      <c r="P17465" s="231"/>
    </row>
    <row r="17466" spans="2:16">
      <c r="B17466" s="351"/>
      <c r="C17466" s="435"/>
      <c r="D17466" s="399"/>
      <c r="E17466" s="400"/>
      <c r="G17466" s="401"/>
      <c r="H17466" s="401"/>
      <c r="I17466" s="401"/>
      <c r="J17466" s="194"/>
      <c r="K17466" s="194"/>
      <c r="L17466" s="195"/>
      <c r="M17466" s="196"/>
      <c r="N17466" s="197"/>
      <c r="O17466" s="197"/>
      <c r="P17466" s="231"/>
    </row>
    <row r="17467" spans="2:16">
      <c r="B17467" s="351"/>
      <c r="C17467" s="435"/>
      <c r="D17467" s="399"/>
      <c r="E17467" s="400"/>
      <c r="G17467" s="401"/>
      <c r="H17467" s="401"/>
      <c r="I17467" s="401"/>
      <c r="J17467" s="194"/>
      <c r="K17467" s="194"/>
      <c r="L17467" s="195"/>
      <c r="M17467" s="196"/>
      <c r="N17467" s="197"/>
      <c r="O17467" s="197"/>
      <c r="P17467" s="231"/>
    </row>
    <row r="17468" spans="2:16">
      <c r="B17468" s="351"/>
      <c r="C17468" s="435"/>
      <c r="D17468" s="399"/>
      <c r="E17468" s="400"/>
      <c r="G17468" s="401"/>
      <c r="H17468" s="401"/>
      <c r="I17468" s="401"/>
      <c r="J17468" s="194"/>
      <c r="K17468" s="194"/>
      <c r="L17468" s="195"/>
      <c r="M17468" s="196"/>
      <c r="N17468" s="197"/>
      <c r="O17468" s="197"/>
      <c r="P17468" s="231"/>
    </row>
    <row r="17469" spans="2:16">
      <c r="B17469" s="351"/>
      <c r="C17469" s="435"/>
      <c r="D17469" s="399"/>
      <c r="E17469" s="400"/>
      <c r="G17469" s="401"/>
      <c r="H17469" s="401"/>
      <c r="I17469" s="401"/>
      <c r="J17469" s="194"/>
      <c r="K17469" s="194"/>
      <c r="L17469" s="195"/>
      <c r="M17469" s="196"/>
      <c r="N17469" s="197"/>
      <c r="O17469" s="197"/>
      <c r="P17469" s="231"/>
    </row>
    <row r="17470" spans="2:16">
      <c r="B17470" s="351"/>
      <c r="C17470" s="435"/>
      <c r="D17470" s="399"/>
      <c r="E17470" s="400"/>
      <c r="G17470" s="401"/>
      <c r="H17470" s="401"/>
      <c r="I17470" s="401"/>
      <c r="J17470" s="194"/>
      <c r="K17470" s="194"/>
      <c r="L17470" s="195"/>
      <c r="M17470" s="196"/>
      <c r="N17470" s="197"/>
      <c r="O17470" s="197"/>
      <c r="P17470" s="231"/>
    </row>
    <row r="17471" spans="2:16">
      <c r="B17471" s="402"/>
      <c r="C17471" s="435"/>
      <c r="D17471" s="404"/>
      <c r="E17471" s="405"/>
      <c r="G17471" s="406"/>
      <c r="H17471" s="406"/>
      <c r="I17471" s="406"/>
      <c r="J17471" s="194"/>
      <c r="K17471" s="194"/>
      <c r="L17471" s="195"/>
      <c r="M17471" s="196"/>
      <c r="N17471" s="197"/>
      <c r="O17471" s="197"/>
      <c r="P17471" s="221"/>
    </row>
    <row r="17472" spans="2:16">
      <c r="B17472" s="351"/>
      <c r="C17472" s="435"/>
      <c r="D17472" s="399"/>
      <c r="E17472" s="400"/>
      <c r="G17472" s="401"/>
      <c r="H17472" s="401"/>
      <c r="I17472" s="401"/>
      <c r="J17472" s="194"/>
      <c r="K17472" s="194"/>
      <c r="L17472" s="195"/>
      <c r="M17472" s="196"/>
      <c r="N17472" s="197"/>
      <c r="O17472" s="197"/>
      <c r="P17472" s="231"/>
    </row>
    <row r="17473" spans="2:16">
      <c r="B17473" s="351"/>
      <c r="C17473" s="435"/>
      <c r="D17473" s="399"/>
      <c r="E17473" s="400"/>
      <c r="G17473" s="401"/>
      <c r="H17473" s="401"/>
      <c r="I17473" s="401"/>
      <c r="J17473" s="194"/>
      <c r="K17473" s="194"/>
      <c r="L17473" s="195"/>
      <c r="M17473" s="196"/>
      <c r="N17473" s="197"/>
      <c r="O17473" s="197"/>
      <c r="P17473" s="231"/>
    </row>
    <row r="17474" spans="2:16">
      <c r="B17474" s="351"/>
      <c r="C17474" s="435"/>
      <c r="D17474" s="399"/>
      <c r="E17474" s="400"/>
      <c r="G17474" s="401"/>
      <c r="H17474" s="401"/>
      <c r="I17474" s="401"/>
      <c r="J17474" s="194"/>
      <c r="K17474" s="194"/>
      <c r="L17474" s="195"/>
      <c r="M17474" s="196"/>
      <c r="N17474" s="197"/>
      <c r="O17474" s="197"/>
      <c r="P17474" s="231"/>
    </row>
    <row r="17475" spans="2:16">
      <c r="B17475" s="351"/>
      <c r="C17475" s="435"/>
      <c r="D17475" s="399"/>
      <c r="E17475" s="400"/>
      <c r="G17475" s="401"/>
      <c r="H17475" s="401"/>
      <c r="I17475" s="401"/>
      <c r="J17475" s="194"/>
      <c r="K17475" s="194"/>
      <c r="L17475" s="195"/>
      <c r="M17475" s="196"/>
      <c r="N17475" s="197"/>
      <c r="O17475" s="197"/>
      <c r="P17475" s="231"/>
    </row>
    <row r="17476" spans="2:16">
      <c r="B17476" s="351"/>
      <c r="C17476" s="435"/>
      <c r="D17476" s="399"/>
      <c r="E17476" s="400"/>
      <c r="G17476" s="401"/>
      <c r="H17476" s="401"/>
      <c r="I17476" s="401"/>
      <c r="J17476" s="194"/>
      <c r="K17476" s="194"/>
      <c r="L17476" s="195"/>
      <c r="M17476" s="196"/>
      <c r="N17476" s="197"/>
      <c r="O17476" s="197"/>
      <c r="P17476" s="231"/>
    </row>
    <row r="17477" spans="2:16">
      <c r="B17477" s="351"/>
      <c r="C17477" s="435"/>
      <c r="D17477" s="399"/>
      <c r="E17477" s="400"/>
      <c r="G17477" s="401"/>
      <c r="H17477" s="401"/>
      <c r="I17477" s="401"/>
      <c r="J17477" s="194"/>
      <c r="K17477" s="194"/>
      <c r="L17477" s="195"/>
      <c r="M17477" s="196"/>
      <c r="N17477" s="197"/>
      <c r="O17477" s="197"/>
      <c r="P17477" s="231"/>
    </row>
    <row r="17478" spans="2:16">
      <c r="B17478" s="351"/>
      <c r="C17478" s="435"/>
      <c r="D17478" s="399"/>
      <c r="E17478" s="400"/>
      <c r="G17478" s="401"/>
      <c r="H17478" s="401"/>
      <c r="I17478" s="401"/>
      <c r="J17478" s="194"/>
      <c r="K17478" s="194"/>
      <c r="L17478" s="195"/>
      <c r="M17478" s="196"/>
      <c r="N17478" s="197"/>
      <c r="O17478" s="197"/>
      <c r="P17478" s="231"/>
    </row>
    <row r="17479" spans="2:16">
      <c r="B17479" s="351"/>
      <c r="C17479" s="435"/>
      <c r="D17479" s="399"/>
      <c r="E17479" s="400"/>
      <c r="G17479" s="401"/>
      <c r="H17479" s="401"/>
      <c r="I17479" s="401"/>
      <c r="J17479" s="194"/>
      <c r="K17479" s="194"/>
      <c r="L17479" s="195"/>
      <c r="M17479" s="196"/>
      <c r="N17479" s="197"/>
      <c r="O17479" s="197"/>
      <c r="P17479" s="231"/>
    </row>
    <row r="17480" spans="2:16">
      <c r="B17480" s="351"/>
      <c r="C17480" s="435"/>
      <c r="D17480" s="399"/>
      <c r="E17480" s="400"/>
      <c r="G17480" s="401"/>
      <c r="H17480" s="401"/>
      <c r="I17480" s="401"/>
      <c r="J17480" s="194"/>
      <c r="K17480" s="194"/>
      <c r="L17480" s="195"/>
      <c r="M17480" s="196"/>
      <c r="N17480" s="197"/>
      <c r="O17480" s="197"/>
      <c r="P17480" s="231"/>
    </row>
    <row r="17481" spans="2:16">
      <c r="B17481" s="351"/>
      <c r="C17481" s="435"/>
      <c r="D17481" s="399"/>
      <c r="E17481" s="400"/>
      <c r="G17481" s="401"/>
      <c r="H17481" s="401"/>
      <c r="I17481" s="401"/>
      <c r="J17481" s="194"/>
      <c r="K17481" s="194"/>
      <c r="L17481" s="195"/>
      <c r="M17481" s="196"/>
      <c r="N17481" s="197"/>
      <c r="O17481" s="197"/>
      <c r="P17481" s="231"/>
    </row>
    <row r="17482" spans="2:16">
      <c r="B17482" s="351"/>
      <c r="C17482" s="435"/>
      <c r="D17482" s="399"/>
      <c r="E17482" s="400"/>
      <c r="G17482" s="401"/>
      <c r="H17482" s="401"/>
      <c r="I17482" s="401"/>
      <c r="J17482" s="194"/>
      <c r="K17482" s="194"/>
      <c r="L17482" s="195"/>
      <c r="M17482" s="196"/>
      <c r="N17482" s="197"/>
      <c r="O17482" s="197"/>
      <c r="P17482" s="231"/>
    </row>
    <row r="17483" spans="2:16">
      <c r="B17483" s="351"/>
      <c r="C17483" s="435"/>
      <c r="D17483" s="399"/>
      <c r="E17483" s="400"/>
      <c r="G17483" s="401"/>
      <c r="H17483" s="401"/>
      <c r="I17483" s="401"/>
      <c r="J17483" s="194"/>
      <c r="K17483" s="194"/>
      <c r="L17483" s="195"/>
      <c r="M17483" s="196"/>
      <c r="N17483" s="197"/>
      <c r="O17483" s="197"/>
      <c r="P17483" s="231"/>
    </row>
    <row r="17484" spans="2:16">
      <c r="B17484" s="351"/>
      <c r="C17484" s="435"/>
      <c r="D17484" s="399"/>
      <c r="E17484" s="400"/>
      <c r="G17484" s="401"/>
      <c r="H17484" s="401"/>
      <c r="I17484" s="401"/>
      <c r="J17484" s="194"/>
      <c r="K17484" s="194"/>
      <c r="L17484" s="195"/>
      <c r="M17484" s="196"/>
      <c r="N17484" s="197"/>
      <c r="O17484" s="197"/>
      <c r="P17484" s="231"/>
    </row>
    <row r="17485" spans="2:16">
      <c r="B17485" s="351"/>
      <c r="C17485" s="435"/>
      <c r="D17485" s="399"/>
      <c r="E17485" s="400"/>
      <c r="G17485" s="401"/>
      <c r="H17485" s="401"/>
      <c r="I17485" s="401"/>
      <c r="J17485" s="194"/>
      <c r="K17485" s="194"/>
      <c r="L17485" s="195"/>
      <c r="M17485" s="196"/>
      <c r="N17485" s="197"/>
      <c r="O17485" s="197"/>
      <c r="P17485" s="231"/>
    </row>
    <row r="17486" spans="2:16">
      <c r="B17486" s="351"/>
      <c r="C17486" s="435"/>
      <c r="D17486" s="399"/>
      <c r="E17486" s="400"/>
      <c r="G17486" s="401"/>
      <c r="H17486" s="401"/>
      <c r="I17486" s="401"/>
      <c r="J17486" s="194"/>
      <c r="K17486" s="194"/>
      <c r="L17486" s="195"/>
      <c r="M17486" s="196"/>
      <c r="N17486" s="197"/>
      <c r="O17486" s="197"/>
      <c r="P17486" s="231"/>
    </row>
    <row r="17487" spans="2:16">
      <c r="B17487" s="351"/>
      <c r="C17487" s="435"/>
      <c r="D17487" s="399"/>
      <c r="E17487" s="400"/>
      <c r="G17487" s="401"/>
      <c r="H17487" s="401"/>
      <c r="I17487" s="401"/>
      <c r="J17487" s="194"/>
      <c r="K17487" s="194"/>
      <c r="L17487" s="195"/>
      <c r="M17487" s="196"/>
      <c r="N17487" s="197"/>
      <c r="O17487" s="197"/>
      <c r="P17487" s="231"/>
    </row>
    <row r="17488" spans="2:16">
      <c r="B17488" s="351"/>
      <c r="C17488" s="435"/>
      <c r="D17488" s="399"/>
      <c r="E17488" s="400"/>
      <c r="G17488" s="401"/>
      <c r="H17488" s="401"/>
      <c r="I17488" s="401"/>
      <c r="J17488" s="194"/>
      <c r="K17488" s="194"/>
      <c r="L17488" s="195"/>
      <c r="M17488" s="196"/>
      <c r="N17488" s="197"/>
      <c r="O17488" s="197"/>
      <c r="P17488" s="231"/>
    </row>
    <row r="17489" spans="2:16">
      <c r="B17489" s="351"/>
      <c r="C17489" s="435"/>
      <c r="D17489" s="399"/>
      <c r="E17489" s="400"/>
      <c r="G17489" s="401"/>
      <c r="H17489" s="401"/>
      <c r="I17489" s="401"/>
      <c r="J17489" s="194"/>
      <c r="K17489" s="194"/>
      <c r="L17489" s="195"/>
      <c r="M17489" s="196"/>
      <c r="N17489" s="197"/>
      <c r="O17489" s="197"/>
      <c r="P17489" s="231"/>
    </row>
    <row r="17490" spans="2:16">
      <c r="B17490" s="351"/>
      <c r="C17490" s="435"/>
      <c r="D17490" s="399"/>
      <c r="E17490" s="400"/>
      <c r="G17490" s="401"/>
      <c r="H17490" s="401"/>
      <c r="I17490" s="401"/>
      <c r="J17490" s="194"/>
      <c r="K17490" s="194"/>
      <c r="L17490" s="195"/>
      <c r="M17490" s="196"/>
      <c r="N17490" s="197"/>
      <c r="O17490" s="197"/>
      <c r="P17490" s="231"/>
    </row>
    <row r="17491" spans="2:16">
      <c r="B17491" s="351"/>
      <c r="C17491" s="435"/>
      <c r="D17491" s="399"/>
      <c r="E17491" s="400"/>
      <c r="G17491" s="401"/>
      <c r="H17491" s="401"/>
      <c r="I17491" s="401"/>
      <c r="J17491" s="194"/>
      <c r="K17491" s="194"/>
      <c r="L17491" s="195"/>
      <c r="M17491" s="196"/>
      <c r="N17491" s="197"/>
      <c r="O17491" s="197"/>
      <c r="P17491" s="231"/>
    </row>
    <row r="17492" spans="2:16">
      <c r="B17492" s="351"/>
      <c r="C17492" s="435"/>
      <c r="D17492" s="399"/>
      <c r="E17492" s="400"/>
      <c r="G17492" s="401"/>
      <c r="H17492" s="401"/>
      <c r="I17492" s="401"/>
      <c r="J17492" s="194"/>
      <c r="K17492" s="194"/>
      <c r="L17492" s="195"/>
      <c r="M17492" s="196"/>
      <c r="N17492" s="197"/>
      <c r="O17492" s="197"/>
      <c r="P17492" s="231"/>
    </row>
    <row r="17493" spans="2:16">
      <c r="B17493" s="351"/>
      <c r="C17493" s="435"/>
      <c r="D17493" s="399"/>
      <c r="E17493" s="400"/>
      <c r="G17493" s="401"/>
      <c r="H17493" s="401"/>
      <c r="I17493" s="401"/>
      <c r="J17493" s="194"/>
      <c r="K17493" s="194"/>
      <c r="L17493" s="195"/>
      <c r="M17493" s="196"/>
      <c r="N17493" s="197"/>
      <c r="O17493" s="197"/>
      <c r="P17493" s="231"/>
    </row>
    <row r="17494" spans="2:16">
      <c r="B17494" s="351"/>
      <c r="C17494" s="435"/>
      <c r="D17494" s="399"/>
      <c r="E17494" s="400"/>
      <c r="G17494" s="401"/>
      <c r="H17494" s="401"/>
      <c r="I17494" s="401"/>
      <c r="J17494" s="194"/>
      <c r="K17494" s="194"/>
      <c r="L17494" s="195"/>
      <c r="M17494" s="196"/>
      <c r="N17494" s="197"/>
      <c r="O17494" s="197"/>
      <c r="P17494" s="231"/>
    </row>
    <row r="17495" spans="2:16">
      <c r="B17495" s="351"/>
      <c r="C17495" s="435"/>
      <c r="D17495" s="399"/>
      <c r="E17495" s="400"/>
      <c r="G17495" s="401"/>
      <c r="H17495" s="401"/>
      <c r="I17495" s="401"/>
      <c r="J17495" s="194"/>
      <c r="K17495" s="194"/>
      <c r="L17495" s="195"/>
      <c r="M17495" s="196"/>
      <c r="N17495" s="197"/>
      <c r="O17495" s="197"/>
      <c r="P17495" s="231"/>
    </row>
    <row r="17496" spans="2:16">
      <c r="B17496" s="351"/>
      <c r="C17496" s="435"/>
      <c r="D17496" s="399"/>
      <c r="E17496" s="400"/>
      <c r="G17496" s="401"/>
      <c r="H17496" s="401"/>
      <c r="I17496" s="401"/>
      <c r="J17496" s="194"/>
      <c r="K17496" s="194"/>
      <c r="L17496" s="195"/>
      <c r="M17496" s="196"/>
      <c r="N17496" s="197"/>
      <c r="O17496" s="197"/>
      <c r="P17496" s="231"/>
    </row>
    <row r="17497" spans="2:16">
      <c r="B17497" s="351"/>
      <c r="C17497" s="435"/>
      <c r="D17497" s="399"/>
      <c r="E17497" s="400"/>
      <c r="G17497" s="401"/>
      <c r="H17497" s="401"/>
      <c r="I17497" s="401"/>
      <c r="J17497" s="194"/>
      <c r="K17497" s="194"/>
      <c r="L17497" s="195"/>
      <c r="M17497" s="196"/>
      <c r="N17497" s="197"/>
      <c r="O17497" s="197"/>
      <c r="P17497" s="231"/>
    </row>
    <row r="17498" spans="2:16">
      <c r="B17498" s="351"/>
      <c r="C17498" s="435"/>
      <c r="D17498" s="399"/>
      <c r="E17498" s="400"/>
      <c r="G17498" s="401"/>
      <c r="H17498" s="401"/>
      <c r="I17498" s="401"/>
      <c r="J17498" s="194"/>
      <c r="K17498" s="194"/>
      <c r="L17498" s="195"/>
      <c r="M17498" s="196"/>
      <c r="N17498" s="197"/>
      <c r="O17498" s="197"/>
      <c r="P17498" s="231"/>
    </row>
    <row r="17499" spans="2:16">
      <c r="B17499" s="351"/>
      <c r="C17499" s="435"/>
      <c r="D17499" s="399"/>
      <c r="E17499" s="400"/>
      <c r="G17499" s="401"/>
      <c r="H17499" s="401"/>
      <c r="I17499" s="401"/>
      <c r="J17499" s="194"/>
      <c r="K17499" s="194"/>
      <c r="L17499" s="195"/>
      <c r="M17499" s="196"/>
      <c r="N17499" s="197"/>
      <c r="O17499" s="197"/>
      <c r="P17499" s="231"/>
    </row>
    <row r="17500" spans="2:16">
      <c r="B17500" s="351"/>
      <c r="C17500" s="435"/>
      <c r="D17500" s="399"/>
      <c r="E17500" s="400"/>
      <c r="G17500" s="401"/>
      <c r="H17500" s="401"/>
      <c r="I17500" s="401"/>
      <c r="J17500" s="194"/>
      <c r="K17500" s="194"/>
      <c r="L17500" s="195"/>
      <c r="M17500" s="196"/>
      <c r="N17500" s="197"/>
      <c r="O17500" s="197"/>
      <c r="P17500" s="231"/>
    </row>
    <row r="17501" spans="2:16">
      <c r="B17501" s="351"/>
      <c r="C17501" s="435"/>
      <c r="D17501" s="399"/>
      <c r="E17501" s="400"/>
      <c r="G17501" s="401"/>
      <c r="H17501" s="401"/>
      <c r="I17501" s="401"/>
      <c r="J17501" s="194"/>
      <c r="K17501" s="194"/>
      <c r="L17501" s="195"/>
      <c r="M17501" s="196"/>
      <c r="N17501" s="197"/>
      <c r="O17501" s="197"/>
      <c r="P17501" s="231"/>
    </row>
    <row r="17502" spans="2:16">
      <c r="B17502" s="351"/>
      <c r="C17502" s="435"/>
      <c r="D17502" s="399"/>
      <c r="E17502" s="400"/>
      <c r="G17502" s="401"/>
      <c r="H17502" s="401"/>
      <c r="I17502" s="401"/>
      <c r="J17502" s="194"/>
      <c r="K17502" s="194"/>
      <c r="L17502" s="195"/>
      <c r="M17502" s="196"/>
      <c r="N17502" s="197"/>
      <c r="O17502" s="197"/>
      <c r="P17502" s="231"/>
    </row>
    <row r="17503" spans="2:16">
      <c r="B17503" s="351"/>
      <c r="C17503" s="435"/>
      <c r="D17503" s="399"/>
      <c r="E17503" s="400"/>
      <c r="G17503" s="401"/>
      <c r="H17503" s="401"/>
      <c r="I17503" s="401"/>
      <c r="J17503" s="194"/>
      <c r="K17503" s="194"/>
      <c r="L17503" s="195"/>
      <c r="M17503" s="196"/>
      <c r="N17503" s="197"/>
      <c r="O17503" s="197"/>
      <c r="P17503" s="231"/>
    </row>
    <row r="17504" spans="2:16">
      <c r="B17504" s="351"/>
      <c r="C17504" s="435"/>
      <c r="D17504" s="399"/>
      <c r="E17504" s="400"/>
      <c r="G17504" s="401"/>
      <c r="H17504" s="401"/>
      <c r="I17504" s="401"/>
      <c r="J17504" s="194"/>
      <c r="K17504" s="194"/>
      <c r="L17504" s="195"/>
      <c r="M17504" s="196"/>
      <c r="N17504" s="197"/>
      <c r="O17504" s="197"/>
      <c r="P17504" s="231"/>
    </row>
    <row r="17505" spans="2:16">
      <c r="B17505" s="351"/>
      <c r="C17505" s="435"/>
      <c r="D17505" s="399"/>
      <c r="E17505" s="400"/>
      <c r="G17505" s="401"/>
      <c r="H17505" s="401"/>
      <c r="I17505" s="401"/>
      <c r="J17505" s="194"/>
      <c r="K17505" s="194"/>
      <c r="L17505" s="195"/>
      <c r="M17505" s="196"/>
      <c r="N17505" s="197"/>
      <c r="O17505" s="197"/>
      <c r="P17505" s="231"/>
    </row>
    <row r="17506" spans="2:16">
      <c r="B17506" s="351"/>
      <c r="C17506" s="435"/>
      <c r="D17506" s="399"/>
      <c r="E17506" s="400"/>
      <c r="G17506" s="401"/>
      <c r="H17506" s="401"/>
      <c r="I17506" s="401"/>
      <c r="J17506" s="194"/>
      <c r="K17506" s="194"/>
      <c r="L17506" s="195"/>
      <c r="M17506" s="196"/>
      <c r="N17506" s="197"/>
      <c r="O17506" s="197"/>
      <c r="P17506" s="231"/>
    </row>
    <row r="17507" spans="2:16">
      <c r="B17507" s="351"/>
      <c r="C17507" s="435"/>
      <c r="D17507" s="399"/>
      <c r="E17507" s="400"/>
      <c r="G17507" s="401"/>
      <c r="H17507" s="401"/>
      <c r="I17507" s="401"/>
      <c r="J17507" s="194"/>
      <c r="K17507" s="194"/>
      <c r="L17507" s="195"/>
      <c r="M17507" s="196"/>
      <c r="N17507" s="197"/>
      <c r="O17507" s="197"/>
      <c r="P17507" s="231"/>
    </row>
    <row r="17508" spans="2:16">
      <c r="B17508" s="351"/>
      <c r="C17508" s="435"/>
      <c r="D17508" s="399"/>
      <c r="E17508" s="400"/>
      <c r="G17508" s="401"/>
      <c r="H17508" s="401"/>
      <c r="I17508" s="401"/>
      <c r="J17508" s="194"/>
      <c r="K17508" s="194"/>
      <c r="L17508" s="195"/>
      <c r="M17508" s="196"/>
      <c r="N17508" s="197"/>
      <c r="O17508" s="197"/>
      <c r="P17508" s="231"/>
    </row>
    <row r="17509" spans="2:16">
      <c r="B17509" s="351"/>
      <c r="C17509" s="435"/>
      <c r="D17509" s="399"/>
      <c r="E17509" s="400"/>
      <c r="G17509" s="401"/>
      <c r="H17509" s="401"/>
      <c r="I17509" s="401"/>
      <c r="J17509" s="194"/>
      <c r="K17509" s="194"/>
      <c r="L17509" s="195"/>
      <c r="M17509" s="196"/>
      <c r="N17509" s="197"/>
      <c r="O17509" s="197"/>
      <c r="P17509" s="231"/>
    </row>
    <row r="17510" spans="2:16">
      <c r="B17510" s="351"/>
      <c r="C17510" s="435"/>
      <c r="D17510" s="399"/>
      <c r="E17510" s="400"/>
      <c r="G17510" s="401"/>
      <c r="H17510" s="401"/>
      <c r="I17510" s="401"/>
      <c r="J17510" s="194"/>
      <c r="K17510" s="194"/>
      <c r="L17510" s="195"/>
      <c r="M17510" s="196"/>
      <c r="N17510" s="197"/>
      <c r="O17510" s="197"/>
      <c r="P17510" s="231"/>
    </row>
    <row r="17511" spans="2:16">
      <c r="B17511" s="351"/>
      <c r="C17511" s="435"/>
      <c r="D17511" s="399"/>
      <c r="E17511" s="400"/>
      <c r="G17511" s="401"/>
      <c r="H17511" s="401"/>
      <c r="I17511" s="401"/>
      <c r="J17511" s="194"/>
      <c r="K17511" s="194"/>
      <c r="L17511" s="195"/>
      <c r="M17511" s="196"/>
      <c r="N17511" s="197"/>
      <c r="O17511" s="197"/>
      <c r="P17511" s="231"/>
    </row>
    <row r="17512" spans="2:16">
      <c r="B17512" s="351"/>
      <c r="C17512" s="435"/>
      <c r="D17512" s="399"/>
      <c r="E17512" s="400"/>
      <c r="G17512" s="401"/>
      <c r="H17512" s="401"/>
      <c r="I17512" s="401"/>
      <c r="J17512" s="194"/>
      <c r="K17512" s="194"/>
      <c r="L17512" s="195"/>
      <c r="M17512" s="196"/>
      <c r="N17512" s="197"/>
      <c r="O17512" s="197"/>
      <c r="P17512" s="231"/>
    </row>
    <row r="17513" spans="2:16">
      <c r="B17513" s="351"/>
      <c r="C17513" s="435"/>
      <c r="D17513" s="399"/>
      <c r="E17513" s="400"/>
      <c r="G17513" s="401"/>
      <c r="H17513" s="401"/>
      <c r="I17513" s="401"/>
      <c r="J17513" s="194"/>
      <c r="K17513" s="194"/>
      <c r="L17513" s="195"/>
      <c r="M17513" s="196"/>
      <c r="N17513" s="197"/>
      <c r="O17513" s="197"/>
      <c r="P17513" s="231"/>
    </row>
    <row r="17514" spans="2:16">
      <c r="B17514" s="351"/>
      <c r="C17514" s="435"/>
      <c r="D17514" s="399"/>
      <c r="E17514" s="400"/>
      <c r="G17514" s="401"/>
      <c r="H17514" s="401"/>
      <c r="I17514" s="401"/>
      <c r="J17514" s="194"/>
      <c r="K17514" s="194"/>
      <c r="L17514" s="195"/>
      <c r="M17514" s="196"/>
      <c r="N17514" s="197"/>
      <c r="O17514" s="197"/>
      <c r="P17514" s="231"/>
    </row>
    <row r="17515" spans="2:16">
      <c r="B17515" s="351"/>
      <c r="C17515" s="435"/>
      <c r="D17515" s="399"/>
      <c r="E17515" s="400"/>
      <c r="G17515" s="401"/>
      <c r="H17515" s="401"/>
      <c r="I17515" s="401"/>
      <c r="J17515" s="194"/>
      <c r="K17515" s="194"/>
      <c r="L17515" s="195"/>
      <c r="M17515" s="196"/>
      <c r="N17515" s="197"/>
      <c r="O17515" s="197"/>
      <c r="P17515" s="231"/>
    </row>
    <row r="17516" spans="2:16">
      <c r="B17516" s="351"/>
      <c r="C17516" s="435"/>
      <c r="D17516" s="399"/>
      <c r="E17516" s="400"/>
      <c r="G17516" s="401"/>
      <c r="H17516" s="401"/>
      <c r="I17516" s="401"/>
      <c r="J17516" s="194"/>
      <c r="K17516" s="194"/>
      <c r="L17516" s="195"/>
      <c r="M17516" s="196"/>
      <c r="N17516" s="197"/>
      <c r="O17516" s="197"/>
      <c r="P17516" s="231"/>
    </row>
    <row r="17517" spans="2:16">
      <c r="B17517" s="351"/>
      <c r="C17517" s="435"/>
      <c r="D17517" s="399"/>
      <c r="E17517" s="400"/>
      <c r="G17517" s="401"/>
      <c r="H17517" s="401"/>
      <c r="I17517" s="401"/>
      <c r="J17517" s="194"/>
      <c r="K17517" s="194"/>
      <c r="L17517" s="195"/>
      <c r="M17517" s="196"/>
      <c r="N17517" s="197"/>
      <c r="O17517" s="197"/>
      <c r="P17517" s="231"/>
    </row>
    <row r="17518" spans="2:16">
      <c r="B17518" s="351"/>
      <c r="C17518" s="435"/>
      <c r="D17518" s="399"/>
      <c r="E17518" s="400"/>
      <c r="G17518" s="401"/>
      <c r="H17518" s="401"/>
      <c r="I17518" s="401"/>
      <c r="J17518" s="194"/>
      <c r="K17518" s="194"/>
      <c r="L17518" s="195"/>
      <c r="M17518" s="196"/>
      <c r="N17518" s="197"/>
      <c r="O17518" s="197"/>
      <c r="P17518" s="231"/>
    </row>
    <row r="17519" spans="2:16">
      <c r="B17519" s="351"/>
      <c r="C17519" s="435"/>
      <c r="D17519" s="399"/>
      <c r="E17519" s="400"/>
      <c r="G17519" s="401"/>
      <c r="H17519" s="401"/>
      <c r="I17519" s="401"/>
      <c r="J17519" s="194"/>
      <c r="K17519" s="194"/>
      <c r="L17519" s="195"/>
      <c r="M17519" s="196"/>
      <c r="N17519" s="197"/>
      <c r="O17519" s="197"/>
      <c r="P17519" s="231"/>
    </row>
    <row r="17520" spans="2:16">
      <c r="B17520" s="351"/>
      <c r="C17520" s="435"/>
      <c r="D17520" s="399"/>
      <c r="E17520" s="400"/>
      <c r="G17520" s="401"/>
      <c r="H17520" s="401"/>
      <c r="I17520" s="401"/>
      <c r="J17520" s="194"/>
      <c r="K17520" s="194"/>
      <c r="L17520" s="195"/>
      <c r="M17520" s="196"/>
      <c r="N17520" s="197"/>
      <c r="O17520" s="197"/>
      <c r="P17520" s="231"/>
    </row>
    <row r="17521" spans="2:16">
      <c r="B17521" s="351"/>
      <c r="C17521" s="435"/>
      <c r="D17521" s="399"/>
      <c r="E17521" s="400"/>
      <c r="G17521" s="401"/>
      <c r="H17521" s="401"/>
      <c r="I17521" s="401"/>
      <c r="J17521" s="194"/>
      <c r="K17521" s="194"/>
      <c r="L17521" s="195"/>
      <c r="M17521" s="196"/>
      <c r="N17521" s="197"/>
      <c r="O17521" s="197"/>
      <c r="P17521" s="231"/>
    </row>
    <row r="17522" spans="2:16">
      <c r="B17522" s="351"/>
      <c r="C17522" s="435"/>
      <c r="D17522" s="399"/>
      <c r="E17522" s="400"/>
      <c r="G17522" s="401"/>
      <c r="H17522" s="401"/>
      <c r="I17522" s="401"/>
      <c r="J17522" s="194"/>
      <c r="K17522" s="194"/>
      <c r="L17522" s="195"/>
      <c r="M17522" s="196"/>
      <c r="N17522" s="197"/>
      <c r="O17522" s="197"/>
      <c r="P17522" s="231"/>
    </row>
    <row r="17523" spans="2:16">
      <c r="B17523" s="402"/>
      <c r="C17523" s="435"/>
      <c r="D17523" s="404"/>
      <c r="E17523" s="405"/>
      <c r="G17523" s="406"/>
      <c r="H17523" s="406"/>
      <c r="I17523" s="406"/>
      <c r="J17523" s="194"/>
      <c r="K17523" s="194"/>
      <c r="L17523" s="195"/>
      <c r="M17523" s="196"/>
      <c r="N17523" s="197"/>
      <c r="O17523" s="197"/>
      <c r="P17523" s="221"/>
    </row>
    <row r="17524" spans="2:16">
      <c r="B17524" s="351"/>
      <c r="C17524" s="435"/>
      <c r="D17524" s="399"/>
      <c r="E17524" s="400"/>
      <c r="G17524" s="401"/>
      <c r="H17524" s="401"/>
      <c r="I17524" s="401"/>
      <c r="J17524" s="194"/>
      <c r="K17524" s="194"/>
      <c r="L17524" s="195"/>
      <c r="M17524" s="196"/>
      <c r="N17524" s="197"/>
      <c r="O17524" s="197"/>
      <c r="P17524" s="231"/>
    </row>
    <row r="17525" spans="2:16">
      <c r="B17525" s="351"/>
      <c r="C17525" s="435"/>
      <c r="D17525" s="399"/>
      <c r="E17525" s="400"/>
      <c r="G17525" s="401"/>
      <c r="H17525" s="401"/>
      <c r="I17525" s="401"/>
      <c r="J17525" s="194"/>
      <c r="K17525" s="194"/>
      <c r="L17525" s="195"/>
      <c r="M17525" s="196"/>
      <c r="N17525" s="197"/>
      <c r="O17525" s="197"/>
      <c r="P17525" s="231"/>
    </row>
    <row r="17526" spans="2:16">
      <c r="B17526" s="351"/>
      <c r="C17526" s="435"/>
      <c r="D17526" s="399"/>
      <c r="E17526" s="400"/>
      <c r="G17526" s="401"/>
      <c r="H17526" s="401"/>
      <c r="I17526" s="401"/>
      <c r="J17526" s="194"/>
      <c r="K17526" s="194"/>
      <c r="L17526" s="195"/>
      <c r="M17526" s="196"/>
      <c r="N17526" s="197"/>
      <c r="O17526" s="197"/>
      <c r="P17526" s="231"/>
    </row>
    <row r="17527" spans="2:16">
      <c r="B17527" s="351"/>
      <c r="C17527" s="435"/>
      <c r="D17527" s="399"/>
      <c r="E17527" s="400"/>
      <c r="G17527" s="401"/>
      <c r="H17527" s="401"/>
      <c r="I17527" s="401"/>
      <c r="J17527" s="194"/>
      <c r="K17527" s="194"/>
      <c r="L17527" s="195"/>
      <c r="M17527" s="196"/>
      <c r="N17527" s="197"/>
      <c r="O17527" s="197"/>
      <c r="P17527" s="231"/>
    </row>
    <row r="17528" spans="2:16">
      <c r="B17528" s="351"/>
      <c r="C17528" s="435"/>
      <c r="D17528" s="399"/>
      <c r="E17528" s="400"/>
      <c r="G17528" s="401"/>
      <c r="H17528" s="401"/>
      <c r="I17528" s="401"/>
      <c r="J17528" s="194"/>
      <c r="K17528" s="194"/>
      <c r="L17528" s="195"/>
      <c r="M17528" s="196"/>
      <c r="N17528" s="197"/>
      <c r="O17528" s="197"/>
      <c r="P17528" s="231"/>
    </row>
    <row r="17529" spans="2:16">
      <c r="B17529" s="351"/>
      <c r="C17529" s="435"/>
      <c r="D17529" s="399"/>
      <c r="E17529" s="400"/>
      <c r="G17529" s="401"/>
      <c r="H17529" s="401"/>
      <c r="I17529" s="401"/>
      <c r="J17529" s="194"/>
      <c r="K17529" s="194"/>
      <c r="L17529" s="195"/>
      <c r="M17529" s="196"/>
      <c r="N17529" s="197"/>
      <c r="O17529" s="197"/>
      <c r="P17529" s="231"/>
    </row>
    <row r="17530" spans="2:16">
      <c r="B17530" s="351"/>
      <c r="C17530" s="435"/>
      <c r="D17530" s="399"/>
      <c r="E17530" s="400"/>
      <c r="G17530" s="401"/>
      <c r="H17530" s="401"/>
      <c r="I17530" s="401"/>
      <c r="J17530" s="194"/>
      <c r="K17530" s="194"/>
      <c r="L17530" s="195"/>
      <c r="M17530" s="196"/>
      <c r="N17530" s="197"/>
      <c r="O17530" s="197"/>
      <c r="P17530" s="231"/>
    </row>
    <row r="17531" spans="2:16">
      <c r="B17531" s="351"/>
      <c r="C17531" s="435"/>
      <c r="D17531" s="399"/>
      <c r="E17531" s="400"/>
      <c r="G17531" s="401"/>
      <c r="H17531" s="401"/>
      <c r="I17531" s="401"/>
      <c r="J17531" s="194"/>
      <c r="K17531" s="194"/>
      <c r="L17531" s="195"/>
      <c r="M17531" s="196"/>
      <c r="N17531" s="197"/>
      <c r="O17531" s="197"/>
      <c r="P17531" s="231"/>
    </row>
    <row r="17532" spans="2:16">
      <c r="B17532" s="351"/>
      <c r="C17532" s="435"/>
      <c r="D17532" s="399"/>
      <c r="E17532" s="400"/>
      <c r="G17532" s="401"/>
      <c r="H17532" s="401"/>
      <c r="I17532" s="401"/>
      <c r="J17532" s="194"/>
      <c r="K17532" s="194"/>
      <c r="L17532" s="195"/>
      <c r="M17532" s="196"/>
      <c r="N17532" s="197"/>
      <c r="O17532" s="197"/>
      <c r="P17532" s="231"/>
    </row>
    <row r="17533" spans="2:16">
      <c r="B17533" s="351"/>
      <c r="C17533" s="435"/>
      <c r="D17533" s="399"/>
      <c r="E17533" s="400"/>
      <c r="G17533" s="401"/>
      <c r="H17533" s="401"/>
      <c r="I17533" s="401"/>
      <c r="J17533" s="194"/>
      <c r="K17533" s="194"/>
      <c r="L17533" s="195"/>
      <c r="M17533" s="196"/>
      <c r="N17533" s="197"/>
      <c r="O17533" s="197"/>
      <c r="P17533" s="231"/>
    </row>
    <row r="17534" spans="2:16">
      <c r="B17534" s="351"/>
      <c r="C17534" s="435"/>
      <c r="D17534" s="399"/>
      <c r="E17534" s="400"/>
      <c r="G17534" s="401"/>
      <c r="H17534" s="401"/>
      <c r="I17534" s="401"/>
      <c r="J17534" s="194"/>
      <c r="K17534" s="194"/>
      <c r="L17534" s="195"/>
      <c r="M17534" s="196"/>
      <c r="N17534" s="197"/>
      <c r="O17534" s="197"/>
      <c r="P17534" s="231"/>
    </row>
    <row r="17535" spans="2:16">
      <c r="B17535" s="351"/>
      <c r="C17535" s="435"/>
      <c r="D17535" s="399"/>
      <c r="E17535" s="400"/>
      <c r="G17535" s="401"/>
      <c r="H17535" s="401"/>
      <c r="I17535" s="401"/>
      <c r="J17535" s="194"/>
      <c r="K17535" s="194"/>
      <c r="L17535" s="195"/>
      <c r="M17535" s="196"/>
      <c r="N17535" s="197"/>
      <c r="O17535" s="197"/>
      <c r="P17535" s="231"/>
    </row>
    <row r="17536" spans="2:16">
      <c r="B17536" s="351"/>
      <c r="C17536" s="435"/>
      <c r="D17536" s="399"/>
      <c r="E17536" s="400"/>
      <c r="G17536" s="401"/>
      <c r="H17536" s="401"/>
      <c r="I17536" s="401"/>
      <c r="J17536" s="194"/>
      <c r="K17536" s="194"/>
      <c r="L17536" s="195"/>
      <c r="M17536" s="196"/>
      <c r="N17536" s="197"/>
      <c r="O17536" s="197"/>
      <c r="P17536" s="231"/>
    </row>
    <row r="17537" spans="2:16">
      <c r="B17537" s="351"/>
      <c r="C17537" s="435"/>
      <c r="D17537" s="399"/>
      <c r="E17537" s="400"/>
      <c r="G17537" s="401"/>
      <c r="H17537" s="401"/>
      <c r="I17537" s="401"/>
      <c r="J17537" s="194"/>
      <c r="K17537" s="194"/>
      <c r="L17537" s="195"/>
      <c r="M17537" s="196"/>
      <c r="N17537" s="197"/>
      <c r="O17537" s="197"/>
      <c r="P17537" s="231"/>
    </row>
    <row r="17538" spans="2:16">
      <c r="B17538" s="351"/>
      <c r="C17538" s="435"/>
      <c r="D17538" s="399"/>
      <c r="E17538" s="400"/>
      <c r="G17538" s="401"/>
      <c r="H17538" s="401"/>
      <c r="I17538" s="401"/>
      <c r="J17538" s="194"/>
      <c r="K17538" s="194"/>
      <c r="L17538" s="195"/>
      <c r="M17538" s="196"/>
      <c r="N17538" s="197"/>
      <c r="O17538" s="197"/>
      <c r="P17538" s="231"/>
    </row>
    <row r="17539" spans="2:16">
      <c r="B17539" s="351"/>
      <c r="C17539" s="435"/>
      <c r="D17539" s="399"/>
      <c r="E17539" s="400"/>
      <c r="G17539" s="401"/>
      <c r="H17539" s="401"/>
      <c r="I17539" s="401"/>
      <c r="J17539" s="194"/>
      <c r="K17539" s="194"/>
      <c r="L17539" s="195"/>
      <c r="M17539" s="196"/>
      <c r="N17539" s="197"/>
      <c r="O17539" s="197"/>
      <c r="P17539" s="231"/>
    </row>
    <row r="17540" spans="2:16">
      <c r="B17540" s="351"/>
      <c r="C17540" s="435"/>
      <c r="D17540" s="399"/>
      <c r="E17540" s="400"/>
      <c r="G17540" s="401"/>
      <c r="H17540" s="401"/>
      <c r="I17540" s="401"/>
      <c r="J17540" s="194"/>
      <c r="K17540" s="194"/>
      <c r="L17540" s="195"/>
      <c r="M17540" s="196"/>
      <c r="N17540" s="197"/>
      <c r="O17540" s="197"/>
      <c r="P17540" s="231"/>
    </row>
    <row r="17541" spans="2:16">
      <c r="B17541" s="351"/>
      <c r="C17541" s="435"/>
      <c r="D17541" s="399"/>
      <c r="E17541" s="400"/>
      <c r="G17541" s="401"/>
      <c r="H17541" s="401"/>
      <c r="I17541" s="401"/>
      <c r="J17541" s="194"/>
      <c r="K17541" s="194"/>
      <c r="L17541" s="195"/>
      <c r="M17541" s="196"/>
      <c r="N17541" s="197"/>
      <c r="O17541" s="197"/>
      <c r="P17541" s="231"/>
    </row>
    <row r="17542" spans="2:16">
      <c r="B17542" s="351"/>
      <c r="C17542" s="435"/>
      <c r="D17542" s="399"/>
      <c r="E17542" s="400"/>
      <c r="G17542" s="401"/>
      <c r="H17542" s="401"/>
      <c r="I17542" s="401"/>
      <c r="J17542" s="194"/>
      <c r="K17542" s="194"/>
      <c r="L17542" s="195"/>
      <c r="M17542" s="196"/>
      <c r="N17542" s="197"/>
      <c r="O17542" s="197"/>
      <c r="P17542" s="231"/>
    </row>
    <row r="17543" spans="2:16">
      <c r="B17543" s="351"/>
      <c r="C17543" s="435"/>
      <c r="D17543" s="399"/>
      <c r="E17543" s="400"/>
      <c r="G17543" s="401"/>
      <c r="H17543" s="401"/>
      <c r="I17543" s="401"/>
      <c r="J17543" s="194"/>
      <c r="K17543" s="194"/>
      <c r="L17543" s="195"/>
      <c r="M17543" s="196"/>
      <c r="N17543" s="197"/>
      <c r="O17543" s="197"/>
      <c r="P17543" s="231"/>
    </row>
    <row r="17544" spans="2:16">
      <c r="B17544" s="351"/>
      <c r="C17544" s="435"/>
      <c r="D17544" s="399"/>
      <c r="E17544" s="400"/>
      <c r="G17544" s="401"/>
      <c r="H17544" s="401"/>
      <c r="I17544" s="401"/>
      <c r="J17544" s="194"/>
      <c r="K17544" s="194"/>
      <c r="L17544" s="195"/>
      <c r="M17544" s="196"/>
      <c r="N17544" s="197"/>
      <c r="O17544" s="197"/>
      <c r="P17544" s="231"/>
    </row>
    <row r="17545" spans="2:16">
      <c r="B17545" s="351"/>
      <c r="C17545" s="435"/>
      <c r="D17545" s="399"/>
      <c r="E17545" s="400"/>
      <c r="G17545" s="401"/>
      <c r="H17545" s="401"/>
      <c r="I17545" s="401"/>
      <c r="J17545" s="194"/>
      <c r="K17545" s="194"/>
      <c r="L17545" s="195"/>
      <c r="M17545" s="196"/>
      <c r="N17545" s="197"/>
      <c r="O17545" s="197"/>
      <c r="P17545" s="231"/>
    </row>
    <row r="17546" spans="2:16">
      <c r="B17546" s="351"/>
      <c r="C17546" s="435"/>
      <c r="D17546" s="399"/>
      <c r="E17546" s="400"/>
      <c r="G17546" s="401"/>
      <c r="H17546" s="401"/>
      <c r="I17546" s="401"/>
      <c r="J17546" s="194"/>
      <c r="K17546" s="194"/>
      <c r="L17546" s="195"/>
      <c r="M17546" s="196"/>
      <c r="N17546" s="197"/>
      <c r="O17546" s="197"/>
      <c r="P17546" s="231"/>
    </row>
    <row r="17547" spans="2:16">
      <c r="B17547" s="351"/>
      <c r="C17547" s="435"/>
      <c r="D17547" s="399"/>
      <c r="E17547" s="400"/>
      <c r="G17547" s="401"/>
      <c r="H17547" s="401"/>
      <c r="I17547" s="401"/>
      <c r="J17547" s="194"/>
      <c r="K17547" s="194"/>
      <c r="L17547" s="195"/>
      <c r="M17547" s="196"/>
      <c r="N17547" s="197"/>
      <c r="O17547" s="197"/>
      <c r="P17547" s="231"/>
    </row>
    <row r="17548" spans="2:16">
      <c r="B17548" s="351"/>
      <c r="C17548" s="435"/>
      <c r="D17548" s="399"/>
      <c r="E17548" s="400"/>
      <c r="G17548" s="401"/>
      <c r="H17548" s="401"/>
      <c r="I17548" s="401"/>
      <c r="J17548" s="194"/>
      <c r="K17548" s="194"/>
      <c r="L17548" s="195"/>
      <c r="M17548" s="196"/>
      <c r="N17548" s="197"/>
      <c r="O17548" s="197"/>
      <c r="P17548" s="231"/>
    </row>
    <row r="17549" spans="2:16">
      <c r="B17549" s="351"/>
      <c r="C17549" s="435"/>
      <c r="D17549" s="399"/>
      <c r="E17549" s="400"/>
      <c r="G17549" s="401"/>
      <c r="H17549" s="401"/>
      <c r="I17549" s="401"/>
      <c r="J17549" s="194"/>
      <c r="K17549" s="194"/>
      <c r="L17549" s="195"/>
      <c r="M17549" s="196"/>
      <c r="N17549" s="197"/>
      <c r="O17549" s="197"/>
      <c r="P17549" s="231"/>
    </row>
    <row r="17550" spans="2:16">
      <c r="B17550" s="351"/>
      <c r="C17550" s="435"/>
      <c r="D17550" s="399"/>
      <c r="E17550" s="400"/>
      <c r="G17550" s="401"/>
      <c r="H17550" s="401"/>
      <c r="I17550" s="401"/>
      <c r="J17550" s="194"/>
      <c r="K17550" s="194"/>
      <c r="L17550" s="195"/>
      <c r="M17550" s="196"/>
      <c r="N17550" s="197"/>
      <c r="O17550" s="197"/>
      <c r="P17550" s="231"/>
    </row>
    <row r="17551" spans="2:16">
      <c r="B17551" s="351"/>
      <c r="C17551" s="435"/>
      <c r="D17551" s="399"/>
      <c r="E17551" s="400"/>
      <c r="G17551" s="401"/>
      <c r="H17551" s="401"/>
      <c r="I17551" s="401"/>
      <c r="J17551" s="194"/>
      <c r="K17551" s="194"/>
      <c r="L17551" s="195"/>
      <c r="M17551" s="196"/>
      <c r="N17551" s="197"/>
      <c r="O17551" s="197"/>
      <c r="P17551" s="231"/>
    </row>
    <row r="17552" spans="2:16">
      <c r="B17552" s="351"/>
      <c r="C17552" s="435"/>
      <c r="D17552" s="399"/>
      <c r="E17552" s="400"/>
      <c r="G17552" s="401"/>
      <c r="H17552" s="401"/>
      <c r="I17552" s="401"/>
      <c r="J17552" s="194"/>
      <c r="K17552" s="194"/>
      <c r="L17552" s="195"/>
      <c r="M17552" s="196"/>
      <c r="N17552" s="197"/>
      <c r="O17552" s="197"/>
      <c r="P17552" s="231"/>
    </row>
    <row r="17553" spans="2:16">
      <c r="B17553" s="351"/>
      <c r="C17553" s="435"/>
      <c r="D17553" s="399"/>
      <c r="E17553" s="400"/>
      <c r="G17553" s="401"/>
      <c r="H17553" s="401"/>
      <c r="I17553" s="401"/>
      <c r="J17553" s="194"/>
      <c r="K17553" s="194"/>
      <c r="L17553" s="195"/>
      <c r="M17553" s="196"/>
      <c r="N17553" s="197"/>
      <c r="O17553" s="197"/>
      <c r="P17553" s="231"/>
    </row>
    <row r="17554" spans="2:16">
      <c r="B17554" s="351"/>
      <c r="C17554" s="435"/>
      <c r="D17554" s="399"/>
      <c r="E17554" s="400"/>
      <c r="G17554" s="401"/>
      <c r="H17554" s="401"/>
      <c r="I17554" s="401"/>
      <c r="J17554" s="194"/>
      <c r="K17554" s="194"/>
      <c r="L17554" s="195"/>
      <c r="M17554" s="196"/>
      <c r="N17554" s="197"/>
      <c r="O17554" s="197"/>
      <c r="P17554" s="231"/>
    </row>
    <row r="17555" spans="2:16">
      <c r="B17555" s="351"/>
      <c r="C17555" s="435"/>
      <c r="D17555" s="399"/>
      <c r="E17555" s="400"/>
      <c r="G17555" s="401"/>
      <c r="H17555" s="401"/>
      <c r="I17555" s="401"/>
      <c r="J17555" s="194"/>
      <c r="K17555" s="194"/>
      <c r="L17555" s="195"/>
      <c r="M17555" s="196"/>
      <c r="N17555" s="197"/>
      <c r="O17555" s="197"/>
      <c r="P17555" s="231"/>
    </row>
    <row r="17556" spans="2:16">
      <c r="B17556" s="351"/>
      <c r="C17556" s="435"/>
      <c r="D17556" s="399"/>
      <c r="E17556" s="400"/>
      <c r="G17556" s="401"/>
      <c r="H17556" s="401"/>
      <c r="I17556" s="401"/>
      <c r="J17556" s="194"/>
      <c r="K17556" s="194"/>
      <c r="L17556" s="195"/>
      <c r="M17556" s="196"/>
      <c r="N17556" s="197"/>
      <c r="O17556" s="197"/>
      <c r="P17556" s="231"/>
    </row>
    <row r="17557" spans="2:16">
      <c r="B17557" s="351"/>
      <c r="C17557" s="435"/>
      <c r="D17557" s="399"/>
      <c r="E17557" s="400"/>
      <c r="G17557" s="401"/>
      <c r="H17557" s="401"/>
      <c r="I17557" s="401"/>
      <c r="J17557" s="194"/>
      <c r="K17557" s="194"/>
      <c r="L17557" s="195"/>
      <c r="M17557" s="196"/>
      <c r="N17557" s="197"/>
      <c r="O17557" s="197"/>
      <c r="P17557" s="231"/>
    </row>
    <row r="17558" spans="2:16">
      <c r="B17558" s="351"/>
      <c r="C17558" s="435"/>
      <c r="D17558" s="399"/>
      <c r="E17558" s="400"/>
      <c r="G17558" s="401"/>
      <c r="H17558" s="401"/>
      <c r="I17558" s="401"/>
      <c r="J17558" s="194"/>
      <c r="K17558" s="194"/>
      <c r="L17558" s="195"/>
      <c r="M17558" s="196"/>
      <c r="N17558" s="197"/>
      <c r="O17558" s="197"/>
      <c r="P17558" s="231"/>
    </row>
    <row r="17559" spans="2:16">
      <c r="B17559" s="351"/>
      <c r="C17559" s="435"/>
      <c r="D17559" s="399"/>
      <c r="E17559" s="400"/>
      <c r="G17559" s="401"/>
      <c r="H17559" s="401"/>
      <c r="I17559" s="401"/>
      <c r="J17559" s="194"/>
      <c r="K17559" s="194"/>
      <c r="L17559" s="195"/>
      <c r="M17559" s="196"/>
      <c r="N17559" s="197"/>
      <c r="O17559" s="197"/>
      <c r="P17559" s="231"/>
    </row>
    <row r="17560" spans="2:16">
      <c r="B17560" s="351"/>
      <c r="C17560" s="435"/>
      <c r="D17560" s="399"/>
      <c r="E17560" s="400"/>
      <c r="G17560" s="401"/>
      <c r="H17560" s="401"/>
      <c r="I17560" s="401"/>
      <c r="J17560" s="194"/>
      <c r="K17560" s="194"/>
      <c r="L17560" s="195"/>
      <c r="M17560" s="196"/>
      <c r="N17560" s="197"/>
      <c r="O17560" s="197"/>
      <c r="P17560" s="231"/>
    </row>
    <row r="17561" spans="2:16">
      <c r="B17561" s="351"/>
      <c r="C17561" s="435"/>
      <c r="D17561" s="399"/>
      <c r="E17561" s="400"/>
      <c r="G17561" s="401"/>
      <c r="H17561" s="401"/>
      <c r="I17561" s="401"/>
      <c r="J17561" s="194"/>
      <c r="K17561" s="194"/>
      <c r="L17561" s="195"/>
      <c r="M17561" s="196"/>
      <c r="N17561" s="197"/>
      <c r="O17561" s="197"/>
      <c r="P17561" s="231"/>
    </row>
    <row r="17562" spans="2:16">
      <c r="B17562" s="351"/>
      <c r="C17562" s="435"/>
      <c r="D17562" s="399"/>
      <c r="E17562" s="400"/>
      <c r="G17562" s="401"/>
      <c r="H17562" s="401"/>
      <c r="I17562" s="401"/>
      <c r="J17562" s="194"/>
      <c r="K17562" s="194"/>
      <c r="L17562" s="195"/>
      <c r="M17562" s="196"/>
      <c r="N17562" s="197"/>
      <c r="O17562" s="197"/>
      <c r="P17562" s="231"/>
    </row>
    <row r="17563" spans="2:16">
      <c r="B17563" s="351"/>
      <c r="C17563" s="435"/>
      <c r="D17563" s="399"/>
      <c r="E17563" s="400"/>
      <c r="G17563" s="401"/>
      <c r="H17563" s="401"/>
      <c r="I17563" s="401"/>
      <c r="J17563" s="194"/>
      <c r="K17563" s="194"/>
      <c r="L17563" s="195"/>
      <c r="M17563" s="196"/>
      <c r="N17563" s="197"/>
      <c r="O17563" s="197"/>
      <c r="P17563" s="231"/>
    </row>
    <row r="17564" spans="2:16">
      <c r="B17564" s="351"/>
      <c r="C17564" s="435"/>
      <c r="D17564" s="399"/>
      <c r="E17564" s="400"/>
      <c r="G17564" s="401"/>
      <c r="H17564" s="401"/>
      <c r="I17564" s="401"/>
      <c r="J17564" s="194"/>
      <c r="K17564" s="194"/>
      <c r="L17564" s="195"/>
      <c r="M17564" s="196"/>
      <c r="N17564" s="197"/>
      <c r="O17564" s="197"/>
      <c r="P17564" s="231"/>
    </row>
    <row r="17565" spans="2:16">
      <c r="B17565" s="351"/>
      <c r="C17565" s="435"/>
      <c r="D17565" s="399"/>
      <c r="E17565" s="400"/>
      <c r="G17565" s="401"/>
      <c r="H17565" s="401"/>
      <c r="I17565" s="401"/>
      <c r="J17565" s="194"/>
      <c r="K17565" s="194"/>
      <c r="L17565" s="195"/>
      <c r="M17565" s="196"/>
      <c r="N17565" s="197"/>
      <c r="O17565" s="197"/>
      <c r="P17565" s="231"/>
    </row>
    <row r="17566" spans="2:16">
      <c r="B17566" s="351"/>
      <c r="C17566" s="435"/>
      <c r="D17566" s="399"/>
      <c r="E17566" s="400"/>
      <c r="G17566" s="401"/>
      <c r="H17566" s="401"/>
      <c r="I17566" s="401"/>
      <c r="J17566" s="194"/>
      <c r="K17566" s="194"/>
      <c r="L17566" s="195"/>
      <c r="M17566" s="196"/>
      <c r="N17566" s="197"/>
      <c r="O17566" s="197"/>
      <c r="P17566" s="231"/>
    </row>
    <row r="17567" spans="2:16">
      <c r="B17567" s="351"/>
      <c r="C17567" s="435"/>
      <c r="D17567" s="399"/>
      <c r="E17567" s="400"/>
      <c r="G17567" s="401"/>
      <c r="H17567" s="401"/>
      <c r="I17567" s="401"/>
      <c r="J17567" s="194"/>
      <c r="K17567" s="194"/>
      <c r="L17567" s="195"/>
      <c r="M17567" s="196"/>
      <c r="N17567" s="197"/>
      <c r="O17567" s="197"/>
      <c r="P17567" s="231"/>
    </row>
    <row r="17568" spans="2:16">
      <c r="B17568" s="351"/>
      <c r="C17568" s="435"/>
      <c r="D17568" s="399"/>
      <c r="E17568" s="400"/>
      <c r="G17568" s="401"/>
      <c r="H17568" s="401"/>
      <c r="I17568" s="401"/>
      <c r="J17568" s="194"/>
      <c r="K17568" s="194"/>
      <c r="L17568" s="195"/>
      <c r="M17568" s="196"/>
      <c r="N17568" s="197"/>
      <c r="O17568" s="197"/>
      <c r="P17568" s="231"/>
    </row>
    <row r="17569" spans="2:16">
      <c r="B17569" s="351"/>
      <c r="C17569" s="435"/>
      <c r="D17569" s="399"/>
      <c r="E17569" s="400"/>
      <c r="G17569" s="401"/>
      <c r="H17569" s="401"/>
      <c r="I17569" s="401"/>
      <c r="J17569" s="194"/>
      <c r="K17569" s="194"/>
      <c r="L17569" s="195"/>
      <c r="M17569" s="196"/>
      <c r="N17569" s="197"/>
      <c r="O17569" s="197"/>
      <c r="P17569" s="231"/>
    </row>
    <row r="17570" spans="2:16">
      <c r="B17570" s="351"/>
      <c r="C17570" s="435"/>
      <c r="D17570" s="399"/>
      <c r="E17570" s="400"/>
      <c r="G17570" s="401"/>
      <c r="H17570" s="401"/>
      <c r="I17570" s="401"/>
      <c r="J17570" s="194"/>
      <c r="K17570" s="194"/>
      <c r="L17570" s="195"/>
      <c r="M17570" s="196"/>
      <c r="N17570" s="197"/>
      <c r="O17570" s="197"/>
      <c r="P17570" s="231"/>
    </row>
    <row r="17571" spans="2:16">
      <c r="B17571" s="351"/>
      <c r="C17571" s="435"/>
      <c r="D17571" s="399"/>
      <c r="E17571" s="400"/>
      <c r="G17571" s="401"/>
      <c r="H17571" s="401"/>
      <c r="I17571" s="401"/>
      <c r="J17571" s="194"/>
      <c r="K17571" s="194"/>
      <c r="L17571" s="195"/>
      <c r="M17571" s="196"/>
      <c r="N17571" s="197"/>
      <c r="O17571" s="197"/>
      <c r="P17571" s="231"/>
    </row>
    <row r="17572" spans="2:16">
      <c r="B17572" s="351"/>
      <c r="C17572" s="435"/>
      <c r="D17572" s="399"/>
      <c r="E17572" s="400"/>
      <c r="G17572" s="401"/>
      <c r="H17572" s="401"/>
      <c r="I17572" s="401"/>
      <c r="J17572" s="194"/>
      <c r="K17572" s="194"/>
      <c r="L17572" s="195"/>
      <c r="M17572" s="196"/>
      <c r="N17572" s="197"/>
      <c r="O17572" s="197"/>
      <c r="P17572" s="231"/>
    </row>
    <row r="17573" spans="2:16">
      <c r="B17573" s="351"/>
      <c r="C17573" s="435"/>
      <c r="D17573" s="399"/>
      <c r="E17573" s="400"/>
      <c r="G17573" s="401"/>
      <c r="H17573" s="401"/>
      <c r="I17573" s="401"/>
      <c r="J17573" s="194"/>
      <c r="K17573" s="194"/>
      <c r="L17573" s="195"/>
      <c r="M17573" s="196"/>
      <c r="N17573" s="197"/>
      <c r="O17573" s="197"/>
      <c r="P17573" s="231"/>
    </row>
    <row r="17574" spans="2:16">
      <c r="B17574" s="351"/>
      <c r="C17574" s="435"/>
      <c r="D17574" s="399"/>
      <c r="E17574" s="400"/>
      <c r="G17574" s="401"/>
      <c r="H17574" s="401"/>
      <c r="I17574" s="401"/>
      <c r="J17574" s="194"/>
      <c r="K17574" s="194"/>
      <c r="L17574" s="195"/>
      <c r="M17574" s="196"/>
      <c r="N17574" s="197"/>
      <c r="O17574" s="197"/>
      <c r="P17574" s="231"/>
    </row>
    <row r="17575" spans="2:16">
      <c r="B17575" s="351"/>
      <c r="C17575" s="435"/>
      <c r="D17575" s="399"/>
      <c r="E17575" s="400"/>
      <c r="G17575" s="401"/>
      <c r="H17575" s="401"/>
      <c r="I17575" s="401"/>
      <c r="J17575" s="194"/>
      <c r="K17575" s="194"/>
      <c r="L17575" s="195"/>
      <c r="M17575" s="196"/>
      <c r="N17575" s="197"/>
      <c r="O17575" s="197"/>
      <c r="P17575" s="231"/>
    </row>
    <row r="17576" spans="2:16">
      <c r="B17576" s="351"/>
      <c r="C17576" s="435"/>
      <c r="D17576" s="399"/>
      <c r="E17576" s="400"/>
      <c r="G17576" s="401"/>
      <c r="H17576" s="401"/>
      <c r="I17576" s="401"/>
      <c r="J17576" s="194"/>
      <c r="K17576" s="194"/>
      <c r="L17576" s="195"/>
      <c r="M17576" s="196"/>
      <c r="N17576" s="197"/>
      <c r="O17576" s="197"/>
      <c r="P17576" s="231"/>
    </row>
    <row r="17577" spans="2:16">
      <c r="B17577" s="351"/>
      <c r="C17577" s="435"/>
      <c r="D17577" s="399"/>
      <c r="E17577" s="400"/>
      <c r="G17577" s="401"/>
      <c r="H17577" s="401"/>
      <c r="I17577" s="401"/>
      <c r="J17577" s="194"/>
      <c r="K17577" s="194"/>
      <c r="L17577" s="195"/>
      <c r="M17577" s="196"/>
      <c r="N17577" s="197"/>
      <c r="O17577" s="197"/>
      <c r="P17577" s="231"/>
    </row>
    <row r="17578" spans="2:16">
      <c r="B17578" s="351"/>
      <c r="C17578" s="435"/>
      <c r="D17578" s="399"/>
      <c r="E17578" s="400"/>
      <c r="G17578" s="401"/>
      <c r="H17578" s="401"/>
      <c r="I17578" s="401"/>
      <c r="J17578" s="194"/>
      <c r="K17578" s="194"/>
      <c r="L17578" s="195"/>
      <c r="M17578" s="196"/>
      <c r="N17578" s="197"/>
      <c r="O17578" s="197"/>
      <c r="P17578" s="231"/>
    </row>
    <row r="17579" spans="2:16">
      <c r="B17579" s="351"/>
      <c r="C17579" s="435"/>
      <c r="D17579" s="399"/>
      <c r="E17579" s="400"/>
      <c r="G17579" s="401"/>
      <c r="H17579" s="401"/>
      <c r="I17579" s="401"/>
      <c r="J17579" s="194"/>
      <c r="K17579" s="194"/>
      <c r="L17579" s="195"/>
      <c r="M17579" s="196"/>
      <c r="N17579" s="197"/>
      <c r="O17579" s="197"/>
      <c r="P17579" s="231"/>
    </row>
    <row r="17580" spans="2:16">
      <c r="B17580" s="351"/>
      <c r="C17580" s="435"/>
      <c r="D17580" s="399"/>
      <c r="E17580" s="400"/>
      <c r="G17580" s="401"/>
      <c r="H17580" s="401"/>
      <c r="I17580" s="401"/>
      <c r="J17580" s="194"/>
      <c r="K17580" s="194"/>
      <c r="L17580" s="195"/>
      <c r="M17580" s="196"/>
      <c r="N17580" s="197"/>
      <c r="O17580" s="197"/>
      <c r="P17580" s="231"/>
    </row>
    <row r="17581" spans="2:16">
      <c r="B17581" s="351"/>
      <c r="C17581" s="435"/>
      <c r="D17581" s="399"/>
      <c r="E17581" s="400"/>
      <c r="G17581" s="401"/>
      <c r="H17581" s="401"/>
      <c r="I17581" s="401"/>
      <c r="J17581" s="194"/>
      <c r="K17581" s="194"/>
      <c r="L17581" s="195"/>
      <c r="M17581" s="196"/>
      <c r="N17581" s="197"/>
      <c r="O17581" s="197"/>
      <c r="P17581" s="231"/>
    </row>
    <row r="17582" spans="2:16">
      <c r="B17582" s="351"/>
      <c r="C17582" s="435"/>
      <c r="D17582" s="399"/>
      <c r="E17582" s="400"/>
      <c r="G17582" s="401"/>
      <c r="H17582" s="401"/>
      <c r="I17582" s="401"/>
      <c r="J17582" s="194"/>
      <c r="K17582" s="194"/>
      <c r="L17582" s="195"/>
      <c r="M17582" s="196"/>
      <c r="N17582" s="197"/>
      <c r="O17582" s="197"/>
      <c r="P17582" s="231"/>
    </row>
    <row r="17583" spans="2:16">
      <c r="B17583" s="351"/>
      <c r="C17583" s="435"/>
      <c r="D17583" s="399"/>
      <c r="E17583" s="400"/>
      <c r="G17583" s="401"/>
      <c r="H17583" s="401"/>
      <c r="I17583" s="401"/>
      <c r="J17583" s="194"/>
      <c r="K17583" s="194"/>
      <c r="L17583" s="195"/>
      <c r="M17583" s="196"/>
      <c r="N17583" s="197"/>
      <c r="O17583" s="197"/>
      <c r="P17583" s="231"/>
    </row>
    <row r="17584" spans="2:16">
      <c r="B17584" s="351"/>
      <c r="C17584" s="435"/>
      <c r="D17584" s="399"/>
      <c r="E17584" s="400"/>
      <c r="G17584" s="401"/>
      <c r="H17584" s="401"/>
      <c r="I17584" s="401"/>
      <c r="J17584" s="194"/>
      <c r="K17584" s="194"/>
      <c r="L17584" s="195"/>
      <c r="M17584" s="196"/>
      <c r="N17584" s="197"/>
      <c r="O17584" s="197"/>
      <c r="P17584" s="231"/>
    </row>
    <row r="17585" spans="2:16">
      <c r="B17585" s="351"/>
      <c r="C17585" s="435"/>
      <c r="D17585" s="399"/>
      <c r="E17585" s="400"/>
      <c r="G17585" s="401"/>
      <c r="H17585" s="401"/>
      <c r="I17585" s="401"/>
      <c r="J17585" s="194"/>
      <c r="K17585" s="194"/>
      <c r="L17585" s="195"/>
      <c r="M17585" s="196"/>
      <c r="N17585" s="197"/>
      <c r="O17585" s="197"/>
      <c r="P17585" s="231"/>
    </row>
    <row r="17586" spans="2:16">
      <c r="B17586" s="351"/>
      <c r="C17586" s="435"/>
      <c r="D17586" s="399"/>
      <c r="E17586" s="400"/>
      <c r="G17586" s="401"/>
      <c r="H17586" s="401"/>
      <c r="I17586" s="401"/>
      <c r="J17586" s="194"/>
      <c r="K17586" s="194"/>
      <c r="L17586" s="195"/>
      <c r="M17586" s="196"/>
      <c r="N17586" s="197"/>
      <c r="O17586" s="197"/>
      <c r="P17586" s="231"/>
    </row>
    <row r="17587" spans="2:16">
      <c r="B17587" s="351"/>
      <c r="C17587" s="435"/>
      <c r="D17587" s="399"/>
      <c r="E17587" s="400"/>
      <c r="G17587" s="401"/>
      <c r="H17587" s="401"/>
      <c r="I17587" s="401"/>
      <c r="J17587" s="194"/>
      <c r="K17587" s="194"/>
      <c r="L17587" s="195"/>
      <c r="M17587" s="196"/>
      <c r="N17587" s="197"/>
      <c r="O17587" s="197"/>
      <c r="P17587" s="231"/>
    </row>
    <row r="17588" spans="2:16">
      <c r="B17588" s="351"/>
      <c r="C17588" s="435"/>
      <c r="D17588" s="399"/>
      <c r="E17588" s="400"/>
      <c r="G17588" s="401"/>
      <c r="H17588" s="401"/>
      <c r="I17588" s="401"/>
      <c r="J17588" s="194"/>
      <c r="K17588" s="194"/>
      <c r="L17588" s="195"/>
      <c r="M17588" s="196"/>
      <c r="N17588" s="197"/>
      <c r="O17588" s="197"/>
      <c r="P17588" s="231"/>
    </row>
    <row r="17589" spans="2:16">
      <c r="B17589" s="351"/>
      <c r="C17589" s="435"/>
      <c r="D17589" s="399"/>
      <c r="E17589" s="400"/>
      <c r="G17589" s="401"/>
      <c r="H17589" s="401"/>
      <c r="I17589" s="401"/>
      <c r="J17589" s="194"/>
      <c r="K17589" s="194"/>
      <c r="L17589" s="195"/>
      <c r="M17589" s="196"/>
      <c r="N17589" s="197"/>
      <c r="O17589" s="197"/>
      <c r="P17589" s="231"/>
    </row>
    <row r="17590" spans="2:16">
      <c r="B17590" s="351"/>
      <c r="C17590" s="435"/>
      <c r="D17590" s="399"/>
      <c r="E17590" s="400"/>
      <c r="G17590" s="401"/>
      <c r="H17590" s="401"/>
      <c r="I17590" s="401"/>
      <c r="J17590" s="194"/>
      <c r="K17590" s="194"/>
      <c r="L17590" s="195"/>
      <c r="M17590" s="196"/>
      <c r="N17590" s="197"/>
      <c r="O17590" s="197"/>
      <c r="P17590" s="231"/>
    </row>
    <row r="17591" spans="2:16">
      <c r="B17591" s="351"/>
      <c r="C17591" s="435"/>
      <c r="D17591" s="399"/>
      <c r="E17591" s="400"/>
      <c r="G17591" s="401"/>
      <c r="H17591" s="401"/>
      <c r="I17591" s="401"/>
      <c r="J17591" s="194"/>
      <c r="K17591" s="194"/>
      <c r="L17591" s="195"/>
      <c r="M17591" s="196"/>
      <c r="N17591" s="197"/>
      <c r="O17591" s="197"/>
      <c r="P17591" s="231"/>
    </row>
    <row r="17592" spans="2:16">
      <c r="B17592" s="351"/>
      <c r="C17592" s="435"/>
      <c r="D17592" s="399"/>
      <c r="E17592" s="400"/>
      <c r="G17592" s="401"/>
      <c r="H17592" s="401"/>
      <c r="I17592" s="401"/>
      <c r="J17592" s="194"/>
      <c r="K17592" s="194"/>
      <c r="L17592" s="195"/>
      <c r="M17592" s="196"/>
      <c r="N17592" s="197"/>
      <c r="O17592" s="197"/>
      <c r="P17592" s="231"/>
    </row>
    <row r="17593" spans="2:16">
      <c r="B17593" s="351"/>
      <c r="C17593" s="435"/>
      <c r="D17593" s="399"/>
      <c r="E17593" s="400"/>
      <c r="G17593" s="401"/>
      <c r="H17593" s="401"/>
      <c r="I17593" s="401"/>
      <c r="J17593" s="194"/>
      <c r="K17593" s="194"/>
      <c r="L17593" s="195"/>
      <c r="M17593" s="196"/>
      <c r="N17593" s="197"/>
      <c r="O17593" s="197"/>
      <c r="P17593" s="231"/>
    </row>
    <row r="17594" spans="2:16">
      <c r="B17594" s="351"/>
      <c r="C17594" s="435"/>
      <c r="D17594" s="399"/>
      <c r="E17594" s="400"/>
      <c r="G17594" s="401"/>
      <c r="H17594" s="401"/>
      <c r="I17594" s="401"/>
      <c r="J17594" s="194"/>
      <c r="K17594" s="194"/>
      <c r="L17594" s="195"/>
      <c r="M17594" s="196"/>
      <c r="N17594" s="197"/>
      <c r="O17594" s="197"/>
      <c r="P17594" s="231"/>
    </row>
    <row r="17595" spans="2:16">
      <c r="B17595" s="351"/>
      <c r="C17595" s="435"/>
      <c r="D17595" s="399"/>
      <c r="E17595" s="400"/>
      <c r="G17595" s="401"/>
      <c r="H17595" s="401"/>
      <c r="I17595" s="401"/>
      <c r="J17595" s="194"/>
      <c r="K17595" s="194"/>
      <c r="L17595" s="195"/>
      <c r="M17595" s="196"/>
      <c r="N17595" s="197"/>
      <c r="O17595" s="197"/>
      <c r="P17595" s="231"/>
    </row>
    <row r="17596" spans="2:16">
      <c r="B17596" s="351"/>
      <c r="C17596" s="435"/>
      <c r="D17596" s="399"/>
      <c r="E17596" s="400"/>
      <c r="G17596" s="401"/>
      <c r="H17596" s="401"/>
      <c r="I17596" s="401"/>
      <c r="J17596" s="194"/>
      <c r="K17596" s="194"/>
      <c r="L17596" s="195"/>
      <c r="M17596" s="196"/>
      <c r="N17596" s="197"/>
      <c r="O17596" s="197"/>
      <c r="P17596" s="231"/>
    </row>
    <row r="17597" spans="2:16">
      <c r="B17597" s="351"/>
      <c r="C17597" s="435"/>
      <c r="D17597" s="399"/>
      <c r="E17597" s="400"/>
      <c r="G17597" s="401"/>
      <c r="H17597" s="401"/>
      <c r="I17597" s="401"/>
      <c r="J17597" s="194"/>
      <c r="K17597" s="194"/>
      <c r="L17597" s="195"/>
      <c r="M17597" s="196"/>
      <c r="N17597" s="197"/>
      <c r="O17597" s="197"/>
      <c r="P17597" s="231"/>
    </row>
    <row r="17598" spans="2:16">
      <c r="B17598" s="351"/>
      <c r="C17598" s="435"/>
      <c r="D17598" s="399"/>
      <c r="E17598" s="400"/>
      <c r="G17598" s="401"/>
      <c r="H17598" s="401"/>
      <c r="I17598" s="401"/>
      <c r="J17598" s="194"/>
      <c r="K17598" s="194"/>
      <c r="L17598" s="195"/>
      <c r="M17598" s="196"/>
      <c r="N17598" s="197"/>
      <c r="O17598" s="197"/>
      <c r="P17598" s="231"/>
    </row>
    <row r="17599" spans="2:16">
      <c r="B17599" s="351"/>
      <c r="C17599" s="435"/>
      <c r="D17599" s="399"/>
      <c r="E17599" s="400"/>
      <c r="G17599" s="401"/>
      <c r="H17599" s="401"/>
      <c r="I17599" s="401"/>
      <c r="J17599" s="194"/>
      <c r="K17599" s="194"/>
      <c r="L17599" s="195"/>
      <c r="M17599" s="196"/>
      <c r="N17599" s="197"/>
      <c r="O17599" s="197"/>
      <c r="P17599" s="231"/>
    </row>
    <row r="17600" spans="2:16">
      <c r="B17600" s="351"/>
      <c r="C17600" s="435"/>
      <c r="D17600" s="399"/>
      <c r="E17600" s="400"/>
      <c r="G17600" s="401"/>
      <c r="H17600" s="401"/>
      <c r="I17600" s="401"/>
      <c r="J17600" s="194"/>
      <c r="K17600" s="194"/>
      <c r="L17600" s="195"/>
      <c r="M17600" s="196"/>
      <c r="N17600" s="197"/>
      <c r="O17600" s="197"/>
      <c r="P17600" s="231"/>
    </row>
    <row r="17601" spans="2:16">
      <c r="B17601" s="351"/>
      <c r="C17601" s="435"/>
      <c r="D17601" s="399"/>
      <c r="E17601" s="400"/>
      <c r="G17601" s="401"/>
      <c r="H17601" s="401"/>
      <c r="I17601" s="401"/>
      <c r="J17601" s="194"/>
      <c r="K17601" s="194"/>
      <c r="L17601" s="195"/>
      <c r="M17601" s="196"/>
      <c r="N17601" s="197"/>
      <c r="O17601" s="197"/>
      <c r="P17601" s="231"/>
    </row>
    <row r="17602" spans="2:16">
      <c r="B17602" s="351"/>
      <c r="C17602" s="435"/>
      <c r="D17602" s="399"/>
      <c r="E17602" s="400"/>
      <c r="G17602" s="401"/>
      <c r="H17602" s="401"/>
      <c r="I17602" s="401"/>
      <c r="J17602" s="194"/>
      <c r="K17602" s="194"/>
      <c r="L17602" s="195"/>
      <c r="M17602" s="196"/>
      <c r="N17602" s="197"/>
      <c r="O17602" s="197"/>
      <c r="P17602" s="231"/>
    </row>
    <row r="17603" spans="2:16">
      <c r="B17603" s="351"/>
      <c r="C17603" s="435"/>
      <c r="D17603" s="399"/>
      <c r="E17603" s="400"/>
      <c r="G17603" s="401"/>
      <c r="H17603" s="401"/>
      <c r="I17603" s="401"/>
      <c r="J17603" s="194"/>
      <c r="K17603" s="194"/>
      <c r="L17603" s="195"/>
      <c r="M17603" s="196"/>
      <c r="N17603" s="197"/>
      <c r="O17603" s="197"/>
      <c r="P17603" s="231"/>
    </row>
    <row r="17604" spans="2:16">
      <c r="B17604" s="351"/>
      <c r="C17604" s="435"/>
      <c r="D17604" s="399"/>
      <c r="E17604" s="400"/>
      <c r="G17604" s="401"/>
      <c r="H17604" s="401"/>
      <c r="I17604" s="401"/>
      <c r="J17604" s="194"/>
      <c r="K17604" s="194"/>
      <c r="L17604" s="195"/>
      <c r="M17604" s="196"/>
      <c r="N17604" s="197"/>
      <c r="O17604" s="197"/>
      <c r="P17604" s="231"/>
    </row>
    <row r="17605" spans="2:16">
      <c r="B17605" s="351"/>
      <c r="C17605" s="435"/>
      <c r="D17605" s="399"/>
      <c r="E17605" s="400"/>
      <c r="G17605" s="401"/>
      <c r="H17605" s="401"/>
      <c r="I17605" s="401"/>
      <c r="J17605" s="194"/>
      <c r="K17605" s="194"/>
      <c r="L17605" s="195"/>
      <c r="M17605" s="196"/>
      <c r="N17605" s="197"/>
      <c r="O17605" s="197"/>
      <c r="P17605" s="231"/>
    </row>
    <row r="17606" spans="2:16">
      <c r="B17606" s="351"/>
      <c r="C17606" s="435"/>
      <c r="D17606" s="399"/>
      <c r="E17606" s="400"/>
      <c r="G17606" s="401"/>
      <c r="H17606" s="401"/>
      <c r="I17606" s="401"/>
      <c r="J17606" s="194"/>
      <c r="K17606" s="194"/>
      <c r="L17606" s="195"/>
      <c r="M17606" s="196"/>
      <c r="N17606" s="197"/>
      <c r="O17606" s="197"/>
      <c r="P17606" s="231"/>
    </row>
    <row r="17607" spans="2:16">
      <c r="B17607" s="351"/>
      <c r="C17607" s="435"/>
      <c r="D17607" s="399"/>
      <c r="E17607" s="400"/>
      <c r="G17607" s="401"/>
      <c r="H17607" s="401"/>
      <c r="I17607" s="401"/>
      <c r="J17607" s="194"/>
      <c r="K17607" s="194"/>
      <c r="L17607" s="195"/>
      <c r="M17607" s="196"/>
      <c r="N17607" s="197"/>
      <c r="O17607" s="197"/>
      <c r="P17607" s="231"/>
    </row>
    <row r="17608" spans="2:16">
      <c r="B17608" s="351"/>
      <c r="C17608" s="435"/>
      <c r="D17608" s="399"/>
      <c r="E17608" s="400"/>
      <c r="G17608" s="401"/>
      <c r="H17608" s="401"/>
      <c r="I17608" s="401"/>
      <c r="J17608" s="194"/>
      <c r="K17608" s="194"/>
      <c r="L17608" s="195"/>
      <c r="M17608" s="196"/>
      <c r="N17608" s="197"/>
      <c r="O17608" s="197"/>
      <c r="P17608" s="231"/>
    </row>
    <row r="17609" spans="2:16">
      <c r="B17609" s="351"/>
      <c r="C17609" s="435"/>
      <c r="D17609" s="399"/>
      <c r="E17609" s="400"/>
      <c r="G17609" s="401"/>
      <c r="H17609" s="401"/>
      <c r="I17609" s="401"/>
      <c r="J17609" s="194"/>
      <c r="K17609" s="194"/>
      <c r="L17609" s="195"/>
      <c r="M17609" s="196"/>
      <c r="N17609" s="197"/>
      <c r="O17609" s="197"/>
      <c r="P17609" s="231"/>
    </row>
    <row r="17610" spans="2:16">
      <c r="B17610" s="351"/>
      <c r="C17610" s="435"/>
      <c r="D17610" s="399"/>
      <c r="E17610" s="400"/>
      <c r="G17610" s="401"/>
      <c r="H17610" s="401"/>
      <c r="I17610" s="401"/>
      <c r="J17610" s="194"/>
      <c r="K17610" s="194"/>
      <c r="L17610" s="195"/>
      <c r="M17610" s="196"/>
      <c r="N17610" s="197"/>
      <c r="O17610" s="197"/>
      <c r="P17610" s="231"/>
    </row>
    <row r="17611" spans="2:16">
      <c r="B17611" s="351"/>
      <c r="C17611" s="435"/>
      <c r="D17611" s="399"/>
      <c r="E17611" s="400"/>
      <c r="G17611" s="401"/>
      <c r="H17611" s="401"/>
      <c r="I17611" s="401"/>
      <c r="J17611" s="194"/>
      <c r="K17611" s="194"/>
      <c r="L17611" s="195"/>
      <c r="M17611" s="196"/>
      <c r="N17611" s="197"/>
      <c r="O17611" s="197"/>
      <c r="P17611" s="231"/>
    </row>
    <row r="17612" spans="2:16">
      <c r="B17612" s="351"/>
      <c r="C17612" s="435"/>
      <c r="D17612" s="399"/>
      <c r="E17612" s="400"/>
      <c r="G17612" s="401"/>
      <c r="H17612" s="401"/>
      <c r="I17612" s="401"/>
      <c r="J17612" s="194"/>
      <c r="K17612" s="194"/>
      <c r="L17612" s="195"/>
      <c r="M17612" s="196"/>
      <c r="N17612" s="197"/>
      <c r="O17612" s="197"/>
      <c r="P17612" s="231"/>
    </row>
    <row r="17613" spans="2:16">
      <c r="B17613" s="351"/>
      <c r="C17613" s="435"/>
      <c r="D17613" s="399"/>
      <c r="E17613" s="400"/>
      <c r="G17613" s="401"/>
      <c r="H17613" s="401"/>
      <c r="I17613" s="401"/>
      <c r="J17613" s="194"/>
      <c r="K17613" s="194"/>
      <c r="L17613" s="195"/>
      <c r="M17613" s="196"/>
      <c r="N17613" s="197"/>
      <c r="O17613" s="197"/>
      <c r="P17613" s="231"/>
    </row>
    <row r="17614" spans="2:16">
      <c r="B17614" s="351"/>
      <c r="C17614" s="435"/>
      <c r="D17614" s="399"/>
      <c r="E17614" s="400"/>
      <c r="G17614" s="401"/>
      <c r="H17614" s="401"/>
      <c r="I17614" s="401"/>
      <c r="J17614" s="194"/>
      <c r="K17614" s="194"/>
      <c r="L17614" s="195"/>
      <c r="M17614" s="196"/>
      <c r="N17614" s="197"/>
      <c r="O17614" s="197"/>
      <c r="P17614" s="231"/>
    </row>
    <row r="17615" spans="2:16">
      <c r="B17615" s="351"/>
      <c r="C17615" s="435"/>
      <c r="D17615" s="399"/>
      <c r="E17615" s="400"/>
      <c r="G17615" s="401"/>
      <c r="H17615" s="401"/>
      <c r="I17615" s="401"/>
      <c r="J17615" s="194"/>
      <c r="K17615" s="194"/>
      <c r="L17615" s="195"/>
      <c r="M17615" s="196"/>
      <c r="N17615" s="197"/>
      <c r="O17615" s="197"/>
      <c r="P17615" s="231"/>
    </row>
    <row r="17616" spans="2:16">
      <c r="B17616" s="351"/>
      <c r="C17616" s="435"/>
      <c r="D17616" s="399"/>
      <c r="E17616" s="400"/>
      <c r="G17616" s="401"/>
      <c r="H17616" s="401"/>
      <c r="I17616" s="401"/>
      <c r="J17616" s="194"/>
      <c r="K17616" s="194"/>
      <c r="L17616" s="195"/>
      <c r="M17616" s="196"/>
      <c r="N17616" s="197"/>
      <c r="O17616" s="197"/>
      <c r="P17616" s="231"/>
    </row>
    <row r="17617" spans="2:16">
      <c r="B17617" s="351"/>
      <c r="C17617" s="435"/>
      <c r="D17617" s="399"/>
      <c r="E17617" s="400"/>
      <c r="G17617" s="401"/>
      <c r="H17617" s="401"/>
      <c r="I17617" s="401"/>
      <c r="J17617" s="194"/>
      <c r="K17617" s="194"/>
      <c r="L17617" s="195"/>
      <c r="M17617" s="196"/>
      <c r="N17617" s="197"/>
      <c r="O17617" s="197"/>
      <c r="P17617" s="231"/>
    </row>
    <row r="17618" spans="2:16">
      <c r="B17618" s="351"/>
      <c r="C17618" s="435"/>
      <c r="D17618" s="399"/>
      <c r="E17618" s="400"/>
      <c r="G17618" s="401"/>
      <c r="H17618" s="401"/>
      <c r="I17618" s="401"/>
      <c r="J17618" s="194"/>
      <c r="K17618" s="194"/>
      <c r="L17618" s="195"/>
      <c r="M17618" s="196"/>
      <c r="N17618" s="197"/>
      <c r="O17618" s="197"/>
      <c r="P17618" s="231"/>
    </row>
    <row r="17619" spans="2:16">
      <c r="B17619" s="351"/>
      <c r="C17619" s="435"/>
      <c r="D17619" s="399"/>
      <c r="E17619" s="400"/>
      <c r="G17619" s="401"/>
      <c r="H17619" s="401"/>
      <c r="I17619" s="401"/>
      <c r="J17619" s="194"/>
      <c r="K17619" s="194"/>
      <c r="L17619" s="195"/>
      <c r="M17619" s="196"/>
      <c r="N17619" s="197"/>
      <c r="O17619" s="197"/>
      <c r="P17619" s="231"/>
    </row>
    <row r="17620" spans="2:16">
      <c r="B17620" s="351"/>
      <c r="C17620" s="435"/>
      <c r="D17620" s="399"/>
      <c r="E17620" s="400"/>
      <c r="G17620" s="401"/>
      <c r="H17620" s="401"/>
      <c r="I17620" s="401"/>
      <c r="J17620" s="194"/>
      <c r="K17620" s="194"/>
      <c r="L17620" s="195"/>
      <c r="M17620" s="196"/>
      <c r="N17620" s="197"/>
      <c r="O17620" s="197"/>
      <c r="P17620" s="231"/>
    </row>
    <row r="17621" spans="2:16">
      <c r="B17621" s="351"/>
      <c r="C17621" s="435"/>
      <c r="D17621" s="399"/>
      <c r="E17621" s="400"/>
      <c r="G17621" s="401"/>
      <c r="H17621" s="401"/>
      <c r="I17621" s="401"/>
      <c r="J17621" s="194"/>
      <c r="K17621" s="194"/>
      <c r="L17621" s="195"/>
      <c r="M17621" s="196"/>
      <c r="N17621" s="197"/>
      <c r="O17621" s="197"/>
      <c r="P17621" s="231"/>
    </row>
    <row r="17622" spans="2:16">
      <c r="B17622" s="351"/>
      <c r="C17622" s="435"/>
      <c r="D17622" s="399"/>
      <c r="E17622" s="400"/>
      <c r="G17622" s="401"/>
      <c r="H17622" s="401"/>
      <c r="I17622" s="401"/>
      <c r="J17622" s="194"/>
      <c r="K17622" s="194"/>
      <c r="L17622" s="195"/>
      <c r="M17622" s="196"/>
      <c r="N17622" s="197"/>
      <c r="O17622" s="197"/>
      <c r="P17622" s="231"/>
    </row>
    <row r="17623" spans="2:16">
      <c r="B17623" s="351"/>
      <c r="C17623" s="435"/>
      <c r="D17623" s="399"/>
      <c r="E17623" s="400"/>
      <c r="G17623" s="401"/>
      <c r="H17623" s="401"/>
      <c r="I17623" s="401"/>
      <c r="J17623" s="194"/>
      <c r="K17623" s="194"/>
      <c r="L17623" s="195"/>
      <c r="M17623" s="196"/>
      <c r="N17623" s="197"/>
      <c r="O17623" s="197"/>
      <c r="P17623" s="231"/>
    </row>
    <row r="17624" spans="2:16">
      <c r="B17624" s="351"/>
      <c r="C17624" s="435"/>
      <c r="D17624" s="399"/>
      <c r="E17624" s="400"/>
      <c r="G17624" s="401"/>
      <c r="H17624" s="401"/>
      <c r="I17624" s="401"/>
      <c r="J17624" s="194"/>
      <c r="K17624" s="194"/>
      <c r="L17624" s="195"/>
      <c r="M17624" s="196"/>
      <c r="N17624" s="197"/>
      <c r="O17624" s="197"/>
      <c r="P17624" s="231"/>
    </row>
    <row r="17625" spans="2:16">
      <c r="B17625" s="351"/>
      <c r="C17625" s="435"/>
      <c r="D17625" s="399"/>
      <c r="E17625" s="400"/>
      <c r="G17625" s="401"/>
      <c r="H17625" s="401"/>
      <c r="I17625" s="401"/>
      <c r="J17625" s="194"/>
      <c r="K17625" s="194"/>
      <c r="L17625" s="195"/>
      <c r="M17625" s="196"/>
      <c r="N17625" s="197"/>
      <c r="O17625" s="197"/>
      <c r="P17625" s="231"/>
    </row>
    <row r="17626" spans="2:16">
      <c r="B17626" s="351"/>
      <c r="C17626" s="435"/>
      <c r="D17626" s="399"/>
      <c r="E17626" s="400"/>
      <c r="G17626" s="401"/>
      <c r="H17626" s="401"/>
      <c r="I17626" s="401"/>
      <c r="J17626" s="194"/>
      <c r="K17626" s="194"/>
      <c r="L17626" s="195"/>
      <c r="M17626" s="196"/>
      <c r="N17626" s="197"/>
      <c r="O17626" s="197"/>
      <c r="P17626" s="231"/>
    </row>
    <row r="17627" spans="2:16">
      <c r="B17627" s="351"/>
      <c r="C17627" s="435"/>
      <c r="D17627" s="399"/>
      <c r="E17627" s="400"/>
      <c r="G17627" s="401"/>
      <c r="H17627" s="401"/>
      <c r="I17627" s="401"/>
      <c r="J17627" s="194"/>
      <c r="K17627" s="194"/>
      <c r="L17627" s="195"/>
      <c r="M17627" s="196"/>
      <c r="N17627" s="197"/>
      <c r="O17627" s="197"/>
      <c r="P17627" s="231"/>
    </row>
    <row r="17628" spans="2:16">
      <c r="B17628" s="351"/>
      <c r="C17628" s="435"/>
      <c r="D17628" s="399"/>
      <c r="E17628" s="400"/>
      <c r="G17628" s="401"/>
      <c r="H17628" s="401"/>
      <c r="I17628" s="401"/>
      <c r="J17628" s="194"/>
      <c r="K17628" s="194"/>
      <c r="L17628" s="195"/>
      <c r="M17628" s="196"/>
      <c r="N17628" s="197"/>
      <c r="O17628" s="197"/>
      <c r="P17628" s="231"/>
    </row>
    <row r="17629" spans="2:16">
      <c r="B17629" s="351"/>
      <c r="C17629" s="435"/>
      <c r="D17629" s="399"/>
      <c r="E17629" s="400"/>
      <c r="G17629" s="401"/>
      <c r="H17629" s="401"/>
      <c r="I17629" s="401"/>
      <c r="J17629" s="194"/>
      <c r="K17629" s="194"/>
      <c r="L17629" s="195"/>
      <c r="M17629" s="196"/>
      <c r="N17629" s="197"/>
      <c r="O17629" s="197"/>
      <c r="P17629" s="231"/>
    </row>
    <row r="17630" spans="2:16">
      <c r="B17630" s="351"/>
      <c r="C17630" s="435"/>
      <c r="D17630" s="399"/>
      <c r="E17630" s="400"/>
      <c r="G17630" s="401"/>
      <c r="H17630" s="401"/>
      <c r="I17630" s="401"/>
      <c r="J17630" s="194"/>
      <c r="K17630" s="194"/>
      <c r="L17630" s="195"/>
      <c r="M17630" s="196"/>
      <c r="N17630" s="197"/>
      <c r="O17630" s="197"/>
      <c r="P17630" s="231"/>
    </row>
    <row r="17631" spans="2:16">
      <c r="B17631" s="351"/>
      <c r="C17631" s="435"/>
      <c r="D17631" s="399"/>
      <c r="E17631" s="400"/>
      <c r="G17631" s="401"/>
      <c r="H17631" s="401"/>
      <c r="I17631" s="401"/>
      <c r="J17631" s="194"/>
      <c r="K17631" s="194"/>
      <c r="L17631" s="195"/>
      <c r="M17631" s="196"/>
      <c r="N17631" s="197"/>
      <c r="O17631" s="197"/>
      <c r="P17631" s="231"/>
    </row>
    <row r="17632" spans="2:16">
      <c r="B17632" s="351"/>
      <c r="C17632" s="435"/>
      <c r="D17632" s="399"/>
      <c r="E17632" s="400"/>
      <c r="G17632" s="401"/>
      <c r="H17632" s="401"/>
      <c r="I17632" s="401"/>
      <c r="J17632" s="194"/>
      <c r="K17632" s="194"/>
      <c r="L17632" s="195"/>
      <c r="M17632" s="196"/>
      <c r="N17632" s="197"/>
      <c r="O17632" s="197"/>
      <c r="P17632" s="231"/>
    </row>
    <row r="17633" spans="2:16">
      <c r="B17633" s="351"/>
      <c r="C17633" s="435"/>
      <c r="D17633" s="399"/>
      <c r="E17633" s="400"/>
      <c r="G17633" s="401"/>
      <c r="H17633" s="401"/>
      <c r="I17633" s="401"/>
      <c r="J17633" s="194"/>
      <c r="K17633" s="194"/>
      <c r="L17633" s="195"/>
      <c r="M17633" s="196"/>
      <c r="N17633" s="197"/>
      <c r="O17633" s="197"/>
      <c r="P17633" s="231"/>
    </row>
    <row r="17634" spans="2:16">
      <c r="B17634" s="351"/>
      <c r="C17634" s="435"/>
      <c r="D17634" s="399"/>
      <c r="E17634" s="400"/>
      <c r="G17634" s="401"/>
      <c r="H17634" s="401"/>
      <c r="I17634" s="401"/>
      <c r="J17634" s="194"/>
      <c r="K17634" s="194"/>
      <c r="L17634" s="195"/>
      <c r="M17634" s="196"/>
      <c r="N17634" s="197"/>
      <c r="O17634" s="197"/>
      <c r="P17634" s="231"/>
    </row>
    <row r="17635" spans="2:16">
      <c r="B17635" s="351"/>
      <c r="C17635" s="435"/>
      <c r="D17635" s="399"/>
      <c r="E17635" s="400"/>
      <c r="G17635" s="401"/>
      <c r="H17635" s="401"/>
      <c r="I17635" s="401"/>
      <c r="J17635" s="194"/>
      <c r="K17635" s="194"/>
      <c r="L17635" s="195"/>
      <c r="M17635" s="196"/>
      <c r="N17635" s="197"/>
      <c r="O17635" s="197"/>
      <c r="P17635" s="231"/>
    </row>
    <row r="17636" spans="2:16">
      <c r="B17636" s="351"/>
      <c r="C17636" s="435"/>
      <c r="D17636" s="399"/>
      <c r="E17636" s="400"/>
      <c r="G17636" s="401"/>
      <c r="H17636" s="401"/>
      <c r="I17636" s="401"/>
      <c r="J17636" s="194"/>
      <c r="K17636" s="194"/>
      <c r="L17636" s="195"/>
      <c r="M17636" s="196"/>
      <c r="N17636" s="197"/>
      <c r="O17636" s="197"/>
      <c r="P17636" s="231"/>
    </row>
    <row r="17637" spans="2:16">
      <c r="B17637" s="351"/>
      <c r="C17637" s="435"/>
      <c r="D17637" s="399"/>
      <c r="E17637" s="400"/>
      <c r="G17637" s="401"/>
      <c r="H17637" s="401"/>
      <c r="I17637" s="401"/>
      <c r="J17637" s="194"/>
      <c r="K17637" s="194"/>
      <c r="L17637" s="195"/>
      <c r="M17637" s="196"/>
      <c r="N17637" s="197"/>
      <c r="O17637" s="197"/>
      <c r="P17637" s="231"/>
    </row>
    <row r="17638" spans="2:16">
      <c r="B17638" s="351"/>
      <c r="C17638" s="435"/>
      <c r="D17638" s="399"/>
      <c r="E17638" s="400"/>
      <c r="G17638" s="401"/>
      <c r="H17638" s="401"/>
      <c r="I17638" s="401"/>
      <c r="J17638" s="194"/>
      <c r="K17638" s="194"/>
      <c r="L17638" s="195"/>
      <c r="M17638" s="196"/>
      <c r="N17638" s="197"/>
      <c r="O17638" s="197"/>
      <c r="P17638" s="231"/>
    </row>
    <row r="17639" spans="2:16">
      <c r="B17639" s="351"/>
      <c r="C17639" s="435"/>
      <c r="D17639" s="399"/>
      <c r="E17639" s="400"/>
      <c r="G17639" s="401"/>
      <c r="H17639" s="401"/>
      <c r="I17639" s="401"/>
      <c r="J17639" s="194"/>
      <c r="K17639" s="194"/>
      <c r="L17639" s="195"/>
      <c r="M17639" s="196"/>
      <c r="N17639" s="197"/>
      <c r="O17639" s="197"/>
      <c r="P17639" s="231"/>
    </row>
    <row r="17640" spans="2:16">
      <c r="B17640" s="351"/>
      <c r="C17640" s="435"/>
      <c r="D17640" s="399"/>
      <c r="E17640" s="400"/>
      <c r="G17640" s="401"/>
      <c r="H17640" s="401"/>
      <c r="I17640" s="401"/>
      <c r="J17640" s="194"/>
      <c r="K17640" s="194"/>
      <c r="L17640" s="195"/>
      <c r="M17640" s="196"/>
      <c r="N17640" s="197"/>
      <c r="O17640" s="197"/>
      <c r="P17640" s="231"/>
    </row>
    <row r="17641" spans="2:16">
      <c r="B17641" s="351"/>
      <c r="C17641" s="435"/>
      <c r="D17641" s="399"/>
      <c r="E17641" s="400"/>
      <c r="G17641" s="401"/>
      <c r="H17641" s="401"/>
      <c r="I17641" s="401"/>
      <c r="J17641" s="194"/>
      <c r="K17641" s="194"/>
      <c r="L17641" s="195"/>
      <c r="M17641" s="196"/>
      <c r="N17641" s="197"/>
      <c r="O17641" s="197"/>
      <c r="P17641" s="231"/>
    </row>
    <row r="17642" spans="2:16">
      <c r="B17642" s="351"/>
      <c r="C17642" s="435"/>
      <c r="D17642" s="399"/>
      <c r="E17642" s="400"/>
      <c r="G17642" s="401"/>
      <c r="H17642" s="401"/>
      <c r="I17642" s="401"/>
      <c r="J17642" s="194"/>
      <c r="K17642" s="194"/>
      <c r="L17642" s="195"/>
      <c r="M17642" s="196"/>
      <c r="N17642" s="197"/>
      <c r="O17642" s="197"/>
      <c r="P17642" s="231"/>
    </row>
    <row r="17643" spans="2:16">
      <c r="B17643" s="351"/>
      <c r="C17643" s="435"/>
      <c r="D17643" s="399"/>
      <c r="E17643" s="400"/>
      <c r="G17643" s="401"/>
      <c r="H17643" s="401"/>
      <c r="I17643" s="401"/>
      <c r="J17643" s="194"/>
      <c r="K17643" s="194"/>
      <c r="L17643" s="195"/>
      <c r="M17643" s="196"/>
      <c r="N17643" s="197"/>
      <c r="O17643" s="197"/>
      <c r="P17643" s="231"/>
    </row>
    <row r="17644" spans="2:16">
      <c r="B17644" s="351"/>
      <c r="C17644" s="435"/>
      <c r="D17644" s="399"/>
      <c r="E17644" s="400"/>
      <c r="G17644" s="401"/>
      <c r="H17644" s="401"/>
      <c r="I17644" s="401"/>
      <c r="J17644" s="194"/>
      <c r="K17644" s="194"/>
      <c r="L17644" s="195"/>
      <c r="M17644" s="196"/>
      <c r="N17644" s="197"/>
      <c r="O17644" s="197"/>
      <c r="P17644" s="231"/>
    </row>
    <row r="17645" spans="2:16">
      <c r="B17645" s="351"/>
      <c r="C17645" s="435"/>
      <c r="D17645" s="399"/>
      <c r="E17645" s="400"/>
      <c r="G17645" s="401"/>
      <c r="H17645" s="401"/>
      <c r="I17645" s="401"/>
      <c r="J17645" s="194"/>
      <c r="K17645" s="194"/>
      <c r="L17645" s="195"/>
      <c r="M17645" s="196"/>
      <c r="N17645" s="197"/>
      <c r="O17645" s="197"/>
      <c r="P17645" s="231"/>
    </row>
    <row r="17646" spans="2:16">
      <c r="B17646" s="351"/>
      <c r="C17646" s="435"/>
      <c r="D17646" s="399"/>
      <c r="E17646" s="400"/>
      <c r="G17646" s="401"/>
      <c r="H17646" s="401"/>
      <c r="I17646" s="401"/>
      <c r="J17646" s="194"/>
      <c r="K17646" s="194"/>
      <c r="L17646" s="195"/>
      <c r="M17646" s="196"/>
      <c r="N17646" s="197"/>
      <c r="O17646" s="197"/>
      <c r="P17646" s="231"/>
    </row>
    <row r="17647" spans="2:16">
      <c r="B17647" s="351"/>
      <c r="C17647" s="435"/>
      <c r="D17647" s="399"/>
      <c r="E17647" s="400"/>
      <c r="G17647" s="401"/>
      <c r="H17647" s="401"/>
      <c r="I17647" s="401"/>
      <c r="J17647" s="194"/>
      <c r="K17647" s="194"/>
      <c r="L17647" s="195"/>
      <c r="M17647" s="196"/>
      <c r="N17647" s="197"/>
      <c r="O17647" s="197"/>
      <c r="P17647" s="231"/>
    </row>
    <row r="17648" spans="2:16">
      <c r="B17648" s="351"/>
      <c r="C17648" s="435"/>
      <c r="D17648" s="399"/>
      <c r="E17648" s="400"/>
      <c r="G17648" s="401"/>
      <c r="H17648" s="401"/>
      <c r="I17648" s="401"/>
      <c r="J17648" s="194"/>
      <c r="K17648" s="194"/>
      <c r="L17648" s="195"/>
      <c r="M17648" s="196"/>
      <c r="N17648" s="197"/>
      <c r="O17648" s="197"/>
      <c r="P17648" s="231"/>
    </row>
    <row r="17649" spans="2:16">
      <c r="B17649" s="351"/>
      <c r="C17649" s="435"/>
      <c r="D17649" s="399"/>
      <c r="E17649" s="400"/>
      <c r="G17649" s="401"/>
      <c r="H17649" s="401"/>
      <c r="I17649" s="401"/>
      <c r="J17649" s="194"/>
      <c r="K17649" s="194"/>
      <c r="L17649" s="195"/>
      <c r="M17649" s="196"/>
      <c r="N17649" s="197"/>
      <c r="O17649" s="197"/>
      <c r="P17649" s="231"/>
    </row>
    <row r="17650" spans="2:16">
      <c r="B17650" s="351"/>
      <c r="C17650" s="435"/>
      <c r="D17650" s="399"/>
      <c r="E17650" s="400"/>
      <c r="G17650" s="401"/>
      <c r="H17650" s="401"/>
      <c r="I17650" s="401"/>
      <c r="J17650" s="194"/>
      <c r="K17650" s="194"/>
      <c r="L17650" s="195"/>
      <c r="M17650" s="196"/>
      <c r="N17650" s="197"/>
      <c r="O17650" s="197"/>
      <c r="P17650" s="231"/>
    </row>
    <row r="17651" spans="2:16">
      <c r="B17651" s="351"/>
      <c r="C17651" s="435"/>
      <c r="D17651" s="399"/>
      <c r="E17651" s="400"/>
      <c r="G17651" s="401"/>
      <c r="H17651" s="401"/>
      <c r="I17651" s="401"/>
      <c r="J17651" s="194"/>
      <c r="K17651" s="194"/>
      <c r="L17651" s="195"/>
      <c r="M17651" s="196"/>
      <c r="N17651" s="197"/>
      <c r="O17651" s="197"/>
      <c r="P17651" s="231"/>
    </row>
    <row r="17652" spans="2:16">
      <c r="B17652" s="351"/>
      <c r="C17652" s="435"/>
      <c r="D17652" s="399"/>
      <c r="E17652" s="400"/>
      <c r="G17652" s="401"/>
      <c r="H17652" s="401"/>
      <c r="I17652" s="401"/>
      <c r="J17652" s="194"/>
      <c r="K17652" s="194"/>
      <c r="L17652" s="195"/>
      <c r="M17652" s="196"/>
      <c r="N17652" s="197"/>
      <c r="O17652" s="197"/>
      <c r="P17652" s="231"/>
    </row>
    <row r="17653" spans="2:16">
      <c r="B17653" s="351"/>
      <c r="C17653" s="435"/>
      <c r="D17653" s="399"/>
      <c r="E17653" s="400"/>
      <c r="G17653" s="401"/>
      <c r="H17653" s="401"/>
      <c r="I17653" s="401"/>
      <c r="J17653" s="194"/>
      <c r="K17653" s="194"/>
      <c r="L17653" s="195"/>
      <c r="M17653" s="196"/>
      <c r="N17653" s="197"/>
      <c r="O17653" s="197"/>
      <c r="P17653" s="231"/>
    </row>
    <row r="17654" spans="2:16">
      <c r="B17654" s="351"/>
      <c r="C17654" s="435"/>
      <c r="D17654" s="399"/>
      <c r="E17654" s="400"/>
      <c r="G17654" s="401"/>
      <c r="H17654" s="401"/>
      <c r="I17654" s="401"/>
      <c r="J17654" s="194"/>
      <c r="K17654" s="194"/>
      <c r="L17654" s="195"/>
      <c r="M17654" s="196"/>
      <c r="N17654" s="197"/>
      <c r="O17654" s="197"/>
      <c r="P17654" s="231"/>
    </row>
    <row r="17655" spans="2:16">
      <c r="B17655" s="351"/>
      <c r="C17655" s="435"/>
      <c r="D17655" s="399"/>
      <c r="E17655" s="400"/>
      <c r="G17655" s="401"/>
      <c r="H17655" s="401"/>
      <c r="I17655" s="401"/>
      <c r="J17655" s="194"/>
      <c r="K17655" s="194"/>
      <c r="L17655" s="195"/>
      <c r="M17655" s="196"/>
      <c r="N17655" s="197"/>
      <c r="O17655" s="197"/>
      <c r="P17655" s="231"/>
    </row>
    <row r="17656" spans="2:16">
      <c r="B17656" s="351"/>
      <c r="C17656" s="435"/>
      <c r="D17656" s="399"/>
      <c r="E17656" s="400"/>
      <c r="G17656" s="401"/>
      <c r="H17656" s="401"/>
      <c r="I17656" s="401"/>
      <c r="J17656" s="194"/>
      <c r="K17656" s="194"/>
      <c r="L17656" s="195"/>
      <c r="M17656" s="196"/>
      <c r="N17656" s="197"/>
      <c r="O17656" s="197"/>
      <c r="P17656" s="231"/>
    </row>
    <row r="17657" spans="2:16">
      <c r="B17657" s="351"/>
      <c r="C17657" s="435"/>
      <c r="D17657" s="399"/>
      <c r="E17657" s="400"/>
      <c r="G17657" s="401"/>
      <c r="H17657" s="401"/>
      <c r="I17657" s="401"/>
      <c r="J17657" s="194"/>
      <c r="K17657" s="194"/>
      <c r="L17657" s="195"/>
      <c r="M17657" s="196"/>
      <c r="N17657" s="197"/>
      <c r="O17657" s="197"/>
      <c r="P17657" s="231"/>
    </row>
    <row r="17658" spans="2:16">
      <c r="B17658" s="351"/>
      <c r="C17658" s="435"/>
      <c r="D17658" s="399"/>
      <c r="E17658" s="400"/>
      <c r="G17658" s="401"/>
      <c r="H17658" s="401"/>
      <c r="I17658" s="401"/>
      <c r="J17658" s="194"/>
      <c r="K17658" s="194"/>
      <c r="L17658" s="195"/>
      <c r="M17658" s="196"/>
      <c r="N17658" s="197"/>
      <c r="O17658" s="197"/>
      <c r="P17658" s="231"/>
    </row>
    <row r="17659" spans="2:16">
      <c r="B17659" s="351"/>
      <c r="C17659" s="435"/>
      <c r="D17659" s="399"/>
      <c r="E17659" s="400"/>
      <c r="G17659" s="401"/>
      <c r="H17659" s="401"/>
      <c r="I17659" s="401"/>
      <c r="J17659" s="194"/>
      <c r="K17659" s="194"/>
      <c r="L17659" s="195"/>
      <c r="M17659" s="196"/>
      <c r="N17659" s="197"/>
      <c r="O17659" s="197"/>
      <c r="P17659" s="231"/>
    </row>
    <row r="17660" spans="2:16">
      <c r="B17660" s="351"/>
      <c r="C17660" s="435"/>
      <c r="D17660" s="399"/>
      <c r="E17660" s="400"/>
      <c r="G17660" s="401"/>
      <c r="H17660" s="401"/>
      <c r="I17660" s="401"/>
      <c r="J17660" s="194"/>
      <c r="K17660" s="194"/>
      <c r="L17660" s="195"/>
      <c r="M17660" s="196"/>
      <c r="N17660" s="197"/>
      <c r="O17660" s="197"/>
      <c r="P17660" s="231"/>
    </row>
    <row r="17661" spans="2:16">
      <c r="B17661" s="351"/>
      <c r="C17661" s="435"/>
      <c r="D17661" s="399"/>
      <c r="E17661" s="400"/>
      <c r="G17661" s="401"/>
      <c r="H17661" s="401"/>
      <c r="I17661" s="401"/>
      <c r="J17661" s="194"/>
      <c r="K17661" s="194"/>
      <c r="L17661" s="195"/>
      <c r="M17661" s="196"/>
      <c r="N17661" s="197"/>
      <c r="O17661" s="197"/>
      <c r="P17661" s="231"/>
    </row>
    <row r="17662" spans="2:16">
      <c r="B17662" s="351"/>
      <c r="C17662" s="435"/>
      <c r="D17662" s="399"/>
      <c r="E17662" s="400"/>
      <c r="G17662" s="401"/>
      <c r="H17662" s="401"/>
      <c r="I17662" s="401"/>
      <c r="J17662" s="194"/>
      <c r="K17662" s="194"/>
      <c r="L17662" s="195"/>
      <c r="M17662" s="196"/>
      <c r="N17662" s="197"/>
      <c r="O17662" s="197"/>
      <c r="P17662" s="231"/>
    </row>
    <row r="17663" spans="2:16">
      <c r="B17663" s="351"/>
      <c r="C17663" s="435"/>
      <c r="D17663" s="399"/>
      <c r="E17663" s="400"/>
      <c r="G17663" s="401"/>
      <c r="H17663" s="401"/>
      <c r="I17663" s="401"/>
      <c r="J17663" s="194"/>
      <c r="K17663" s="194"/>
      <c r="L17663" s="195"/>
      <c r="M17663" s="196"/>
      <c r="N17663" s="197"/>
      <c r="O17663" s="197"/>
      <c r="P17663" s="231"/>
    </row>
    <row r="17664" spans="2:16">
      <c r="B17664" s="351"/>
      <c r="C17664" s="435"/>
      <c r="D17664" s="399"/>
      <c r="E17664" s="400"/>
      <c r="G17664" s="401"/>
      <c r="H17664" s="401"/>
      <c r="I17664" s="401"/>
      <c r="J17664" s="194"/>
      <c r="K17664" s="194"/>
      <c r="L17664" s="195"/>
      <c r="M17664" s="196"/>
      <c r="N17664" s="197"/>
      <c r="O17664" s="197"/>
      <c r="P17664" s="231"/>
    </row>
    <row r="17665" spans="2:16">
      <c r="B17665" s="351"/>
      <c r="C17665" s="435"/>
      <c r="D17665" s="399"/>
      <c r="E17665" s="400"/>
      <c r="G17665" s="401"/>
      <c r="H17665" s="401"/>
      <c r="I17665" s="401"/>
      <c r="J17665" s="194"/>
      <c r="K17665" s="194"/>
      <c r="L17665" s="195"/>
      <c r="M17665" s="196"/>
      <c r="N17665" s="197"/>
      <c r="O17665" s="197"/>
      <c r="P17665" s="231"/>
    </row>
    <row r="17666" spans="2:16">
      <c r="B17666" s="351"/>
      <c r="C17666" s="435"/>
      <c r="D17666" s="399"/>
      <c r="E17666" s="400"/>
      <c r="G17666" s="401"/>
      <c r="H17666" s="401"/>
      <c r="I17666" s="401"/>
      <c r="J17666" s="194"/>
      <c r="K17666" s="194"/>
      <c r="L17666" s="195"/>
      <c r="M17666" s="196"/>
      <c r="N17666" s="197"/>
      <c r="O17666" s="197"/>
      <c r="P17666" s="231"/>
    </row>
    <row r="17667" spans="2:16">
      <c r="B17667" s="351"/>
      <c r="C17667" s="435"/>
      <c r="D17667" s="399"/>
      <c r="E17667" s="400"/>
      <c r="G17667" s="401"/>
      <c r="H17667" s="401"/>
      <c r="I17667" s="401"/>
      <c r="J17667" s="194"/>
      <c r="K17667" s="194"/>
      <c r="L17667" s="195"/>
      <c r="M17667" s="196"/>
      <c r="N17667" s="197"/>
      <c r="O17667" s="197"/>
      <c r="P17667" s="231"/>
    </row>
    <row r="17668" spans="2:16">
      <c r="B17668" s="351"/>
      <c r="C17668" s="435"/>
      <c r="D17668" s="399"/>
      <c r="E17668" s="400"/>
      <c r="G17668" s="401"/>
      <c r="H17668" s="401"/>
      <c r="I17668" s="401"/>
      <c r="J17668" s="194"/>
      <c r="K17668" s="194"/>
      <c r="L17668" s="195"/>
      <c r="M17668" s="196"/>
      <c r="N17668" s="197"/>
      <c r="O17668" s="197"/>
      <c r="P17668" s="231"/>
    </row>
    <row r="17669" spans="2:16">
      <c r="B17669" s="351"/>
      <c r="C17669" s="435"/>
      <c r="D17669" s="399"/>
      <c r="E17669" s="400"/>
      <c r="G17669" s="401"/>
      <c r="H17669" s="401"/>
      <c r="I17669" s="401"/>
      <c r="J17669" s="194"/>
      <c r="K17669" s="194"/>
      <c r="L17669" s="195"/>
      <c r="M17669" s="196"/>
      <c r="N17669" s="197"/>
      <c r="O17669" s="197"/>
      <c r="P17669" s="231"/>
    </row>
    <row r="17670" spans="2:16">
      <c r="B17670" s="351"/>
      <c r="C17670" s="435"/>
      <c r="D17670" s="399"/>
      <c r="E17670" s="400"/>
      <c r="G17670" s="401"/>
      <c r="H17670" s="401"/>
      <c r="I17670" s="401"/>
      <c r="J17670" s="194"/>
      <c r="K17670" s="194"/>
      <c r="L17670" s="195"/>
      <c r="M17670" s="196"/>
      <c r="N17670" s="197"/>
      <c r="O17670" s="197"/>
      <c r="P17670" s="231"/>
    </row>
    <row r="17671" spans="2:16">
      <c r="B17671" s="351"/>
      <c r="C17671" s="435"/>
      <c r="D17671" s="399"/>
      <c r="E17671" s="400"/>
      <c r="G17671" s="401"/>
      <c r="H17671" s="401"/>
      <c r="I17671" s="401"/>
      <c r="J17671" s="194"/>
      <c r="K17671" s="194"/>
      <c r="L17671" s="195"/>
      <c r="M17671" s="196"/>
      <c r="N17671" s="197"/>
      <c r="O17671" s="197"/>
      <c r="P17671" s="231"/>
    </row>
    <row r="17672" spans="2:16">
      <c r="B17672" s="351"/>
      <c r="C17672" s="435"/>
      <c r="D17672" s="399"/>
      <c r="E17672" s="400"/>
      <c r="G17672" s="401"/>
      <c r="H17672" s="401"/>
      <c r="I17672" s="401"/>
      <c r="J17672" s="194"/>
      <c r="K17672" s="194"/>
      <c r="L17672" s="195"/>
      <c r="M17672" s="196"/>
      <c r="N17672" s="197"/>
      <c r="O17672" s="197"/>
      <c r="P17672" s="231"/>
    </row>
    <row r="17673" spans="2:16">
      <c r="B17673" s="351"/>
      <c r="C17673" s="435"/>
      <c r="D17673" s="399"/>
      <c r="E17673" s="400"/>
      <c r="G17673" s="401"/>
      <c r="H17673" s="401"/>
      <c r="I17673" s="401"/>
      <c r="J17673" s="194"/>
      <c r="K17673" s="194"/>
      <c r="L17673" s="195"/>
      <c r="M17673" s="196"/>
      <c r="N17673" s="197"/>
      <c r="O17673" s="197"/>
      <c r="P17673" s="231"/>
    </row>
    <row r="17674" spans="2:16">
      <c r="B17674" s="351"/>
      <c r="C17674" s="435"/>
      <c r="D17674" s="399"/>
      <c r="E17674" s="400"/>
      <c r="G17674" s="401"/>
      <c r="H17674" s="401"/>
      <c r="I17674" s="401"/>
      <c r="J17674" s="194"/>
      <c r="K17674" s="194"/>
      <c r="L17674" s="195"/>
      <c r="M17674" s="196"/>
      <c r="N17674" s="197"/>
      <c r="O17674" s="197"/>
      <c r="P17674" s="231"/>
    </row>
    <row r="17675" spans="2:16">
      <c r="B17675" s="351"/>
      <c r="C17675" s="435"/>
      <c r="D17675" s="399"/>
      <c r="E17675" s="400"/>
      <c r="G17675" s="401"/>
      <c r="H17675" s="401"/>
      <c r="I17675" s="401"/>
      <c r="J17675" s="194"/>
      <c r="K17675" s="194"/>
      <c r="L17675" s="195"/>
      <c r="M17675" s="196"/>
      <c r="N17675" s="197"/>
      <c r="O17675" s="197"/>
      <c r="P17675" s="231"/>
    </row>
    <row r="17676" spans="2:16">
      <c r="B17676" s="351"/>
      <c r="C17676" s="435"/>
      <c r="D17676" s="399"/>
      <c r="E17676" s="400"/>
      <c r="G17676" s="401"/>
      <c r="H17676" s="401"/>
      <c r="I17676" s="401"/>
      <c r="J17676" s="194"/>
      <c r="K17676" s="194"/>
      <c r="L17676" s="195"/>
      <c r="M17676" s="196"/>
      <c r="N17676" s="197"/>
      <c r="O17676" s="197"/>
      <c r="P17676" s="231"/>
    </row>
    <row r="17677" spans="2:16">
      <c r="B17677" s="351"/>
      <c r="C17677" s="435"/>
      <c r="D17677" s="399"/>
      <c r="E17677" s="400"/>
      <c r="G17677" s="401"/>
      <c r="H17677" s="401"/>
      <c r="I17677" s="401"/>
      <c r="J17677" s="194"/>
      <c r="K17677" s="194"/>
      <c r="L17677" s="195"/>
      <c r="M17677" s="196"/>
      <c r="N17677" s="197"/>
      <c r="O17677" s="197"/>
      <c r="P17677" s="231"/>
    </row>
    <row r="17678" spans="2:16">
      <c r="B17678" s="351"/>
      <c r="C17678" s="435"/>
      <c r="D17678" s="399"/>
      <c r="E17678" s="400"/>
      <c r="G17678" s="401"/>
      <c r="H17678" s="401"/>
      <c r="I17678" s="401"/>
      <c r="J17678" s="194"/>
      <c r="K17678" s="194"/>
      <c r="L17678" s="195"/>
      <c r="M17678" s="196"/>
      <c r="N17678" s="197"/>
      <c r="O17678" s="197"/>
      <c r="P17678" s="231"/>
    </row>
    <row r="17679" spans="2:16">
      <c r="B17679" s="351"/>
      <c r="C17679" s="435"/>
      <c r="D17679" s="399"/>
      <c r="E17679" s="400"/>
      <c r="G17679" s="401"/>
      <c r="H17679" s="401"/>
      <c r="I17679" s="401"/>
      <c r="J17679" s="194"/>
      <c r="K17679" s="194"/>
      <c r="L17679" s="195"/>
      <c r="M17679" s="196"/>
      <c r="N17679" s="197"/>
      <c r="O17679" s="197"/>
      <c r="P17679" s="231"/>
    </row>
    <row r="17680" spans="2:16">
      <c r="B17680" s="351"/>
      <c r="C17680" s="435"/>
      <c r="D17680" s="399"/>
      <c r="E17680" s="400"/>
      <c r="G17680" s="401"/>
      <c r="H17680" s="401"/>
      <c r="I17680" s="401"/>
      <c r="J17680" s="194"/>
      <c r="K17680" s="194"/>
      <c r="L17680" s="195"/>
      <c r="M17680" s="196"/>
      <c r="N17680" s="197"/>
      <c r="O17680" s="197"/>
      <c r="P17680" s="231"/>
    </row>
    <row r="17681" spans="2:16">
      <c r="B17681" s="351"/>
      <c r="C17681" s="435"/>
      <c r="D17681" s="399"/>
      <c r="E17681" s="400"/>
      <c r="G17681" s="401"/>
      <c r="H17681" s="401"/>
      <c r="I17681" s="401"/>
      <c r="J17681" s="194"/>
      <c r="K17681" s="194"/>
      <c r="L17681" s="195"/>
      <c r="M17681" s="196"/>
      <c r="N17681" s="197"/>
      <c r="O17681" s="197"/>
      <c r="P17681" s="231"/>
    </row>
    <row r="17682" spans="2:16">
      <c r="B17682" s="351"/>
      <c r="C17682" s="435"/>
      <c r="D17682" s="399"/>
      <c r="E17682" s="400"/>
      <c r="G17682" s="401"/>
      <c r="H17682" s="401"/>
      <c r="I17682" s="401"/>
      <c r="J17682" s="194"/>
      <c r="K17682" s="194"/>
      <c r="L17682" s="195"/>
      <c r="M17682" s="196"/>
      <c r="N17682" s="197"/>
      <c r="O17682" s="197"/>
      <c r="P17682" s="231"/>
    </row>
    <row r="17683" spans="2:16">
      <c r="B17683" s="351"/>
      <c r="C17683" s="435"/>
      <c r="D17683" s="399"/>
      <c r="E17683" s="400"/>
      <c r="G17683" s="401"/>
      <c r="H17683" s="401"/>
      <c r="I17683" s="401"/>
      <c r="J17683" s="194"/>
      <c r="K17683" s="194"/>
      <c r="L17683" s="195"/>
      <c r="M17683" s="196"/>
      <c r="N17683" s="197"/>
      <c r="O17683" s="197"/>
      <c r="P17683" s="231"/>
    </row>
    <row r="17684" spans="2:16">
      <c r="B17684" s="351"/>
      <c r="C17684" s="435"/>
      <c r="D17684" s="399"/>
      <c r="E17684" s="400"/>
      <c r="G17684" s="401"/>
      <c r="H17684" s="401"/>
      <c r="I17684" s="401"/>
      <c r="J17684" s="194"/>
      <c r="K17684" s="194"/>
      <c r="L17684" s="195"/>
      <c r="M17684" s="196"/>
      <c r="N17684" s="197"/>
      <c r="O17684" s="197"/>
      <c r="P17684" s="231"/>
    </row>
    <row r="17685" spans="2:16">
      <c r="B17685" s="351"/>
      <c r="C17685" s="435"/>
      <c r="D17685" s="399"/>
      <c r="E17685" s="400"/>
      <c r="G17685" s="401"/>
      <c r="H17685" s="401"/>
      <c r="I17685" s="401"/>
      <c r="J17685" s="194"/>
      <c r="K17685" s="194"/>
      <c r="L17685" s="195"/>
      <c r="M17685" s="196"/>
      <c r="N17685" s="197"/>
      <c r="O17685" s="197"/>
      <c r="P17685" s="231"/>
    </row>
    <row r="17686" spans="2:16">
      <c r="B17686" s="351"/>
      <c r="C17686" s="435"/>
      <c r="D17686" s="399"/>
      <c r="E17686" s="400"/>
      <c r="G17686" s="401"/>
      <c r="H17686" s="401"/>
      <c r="I17686" s="401"/>
      <c r="J17686" s="194"/>
      <c r="K17686" s="194"/>
      <c r="L17686" s="195"/>
      <c r="M17686" s="196"/>
      <c r="N17686" s="197"/>
      <c r="O17686" s="197"/>
      <c r="P17686" s="231"/>
    </row>
    <row r="17687" spans="2:16">
      <c r="B17687" s="351"/>
      <c r="C17687" s="435"/>
      <c r="D17687" s="399"/>
      <c r="E17687" s="400"/>
      <c r="G17687" s="401"/>
      <c r="H17687" s="401"/>
      <c r="I17687" s="401"/>
      <c r="J17687" s="194"/>
      <c r="K17687" s="194"/>
      <c r="L17687" s="195"/>
      <c r="M17687" s="196"/>
      <c r="N17687" s="197"/>
      <c r="O17687" s="197"/>
      <c r="P17687" s="231"/>
    </row>
    <row r="17688" spans="2:16">
      <c r="B17688" s="351"/>
      <c r="C17688" s="435"/>
      <c r="D17688" s="399"/>
      <c r="E17688" s="400"/>
      <c r="G17688" s="401"/>
      <c r="H17688" s="401"/>
      <c r="I17688" s="401"/>
      <c r="J17688" s="194"/>
      <c r="K17688" s="194"/>
      <c r="L17688" s="195"/>
      <c r="M17688" s="196"/>
      <c r="N17688" s="197"/>
      <c r="O17688" s="197"/>
      <c r="P17688" s="231"/>
    </row>
    <row r="17689" spans="2:16">
      <c r="B17689" s="351"/>
      <c r="C17689" s="435"/>
      <c r="D17689" s="399"/>
      <c r="E17689" s="400"/>
      <c r="G17689" s="401"/>
      <c r="H17689" s="401"/>
      <c r="I17689" s="401"/>
      <c r="J17689" s="194"/>
      <c r="K17689" s="194"/>
      <c r="L17689" s="195"/>
      <c r="M17689" s="196"/>
      <c r="N17689" s="197"/>
      <c r="O17689" s="197"/>
      <c r="P17689" s="231"/>
    </row>
    <row r="17690" spans="2:16">
      <c r="B17690" s="351"/>
      <c r="C17690" s="435"/>
      <c r="D17690" s="399"/>
      <c r="E17690" s="400"/>
      <c r="G17690" s="401"/>
      <c r="H17690" s="401"/>
      <c r="I17690" s="401"/>
      <c r="J17690" s="194"/>
      <c r="K17690" s="194"/>
      <c r="L17690" s="195"/>
      <c r="M17690" s="196"/>
      <c r="N17690" s="197"/>
      <c r="O17690" s="197"/>
      <c r="P17690" s="231"/>
    </row>
    <row r="17691" spans="2:16">
      <c r="B17691" s="351"/>
      <c r="C17691" s="435"/>
      <c r="D17691" s="399"/>
      <c r="E17691" s="400"/>
      <c r="G17691" s="401"/>
      <c r="H17691" s="401"/>
      <c r="I17691" s="401"/>
      <c r="J17691" s="194"/>
      <c r="K17691" s="194"/>
      <c r="L17691" s="195"/>
      <c r="M17691" s="196"/>
      <c r="N17691" s="197"/>
      <c r="O17691" s="197"/>
      <c r="P17691" s="231"/>
    </row>
    <row r="17692" spans="2:16">
      <c r="B17692" s="351"/>
      <c r="C17692" s="435"/>
      <c r="D17692" s="399"/>
      <c r="E17692" s="400"/>
      <c r="G17692" s="401"/>
      <c r="H17692" s="401"/>
      <c r="I17692" s="401"/>
      <c r="J17692" s="194"/>
      <c r="K17692" s="194"/>
      <c r="L17692" s="195"/>
      <c r="M17692" s="196"/>
      <c r="N17692" s="197"/>
      <c r="O17692" s="197"/>
      <c r="P17692" s="231"/>
    </row>
    <row r="17693" spans="2:16">
      <c r="B17693" s="351"/>
      <c r="C17693" s="435"/>
      <c r="D17693" s="399"/>
      <c r="E17693" s="400"/>
      <c r="G17693" s="401"/>
      <c r="H17693" s="401"/>
      <c r="I17693" s="401"/>
      <c r="J17693" s="194"/>
      <c r="K17693" s="194"/>
      <c r="L17693" s="195"/>
      <c r="M17693" s="196"/>
      <c r="N17693" s="197"/>
      <c r="O17693" s="197"/>
      <c r="P17693" s="231"/>
    </row>
    <row r="17694" spans="2:16">
      <c r="B17694" s="402"/>
      <c r="C17694" s="435"/>
      <c r="D17694" s="404"/>
      <c r="E17694" s="405"/>
      <c r="G17694" s="406"/>
      <c r="H17694" s="406"/>
      <c r="I17694" s="406"/>
      <c r="J17694" s="194"/>
      <c r="K17694" s="194"/>
      <c r="L17694" s="195"/>
      <c r="M17694" s="196"/>
      <c r="N17694" s="197"/>
      <c r="O17694" s="197"/>
      <c r="P17694" s="221"/>
    </row>
    <row r="17695" spans="2:16">
      <c r="B17695" s="351"/>
      <c r="C17695" s="435"/>
      <c r="D17695" s="399"/>
      <c r="E17695" s="400"/>
      <c r="G17695" s="401"/>
      <c r="H17695" s="401"/>
      <c r="I17695" s="401"/>
      <c r="J17695" s="194"/>
      <c r="K17695" s="194"/>
      <c r="L17695" s="195"/>
      <c r="M17695" s="196"/>
      <c r="N17695" s="197"/>
      <c r="O17695" s="197"/>
      <c r="P17695" s="231"/>
    </row>
    <row r="17696" spans="2:16">
      <c r="B17696" s="351"/>
      <c r="C17696" s="435"/>
      <c r="D17696" s="399"/>
      <c r="E17696" s="400"/>
      <c r="G17696" s="401"/>
      <c r="H17696" s="401"/>
      <c r="I17696" s="401"/>
      <c r="J17696" s="194"/>
      <c r="K17696" s="194"/>
      <c r="L17696" s="195"/>
      <c r="M17696" s="196"/>
      <c r="N17696" s="197"/>
      <c r="O17696" s="197"/>
      <c r="P17696" s="231"/>
    </row>
    <row r="17697" spans="2:16">
      <c r="B17697" s="351"/>
      <c r="C17697" s="435"/>
      <c r="D17697" s="399"/>
      <c r="E17697" s="400"/>
      <c r="G17697" s="401"/>
      <c r="H17697" s="401"/>
      <c r="I17697" s="401"/>
      <c r="J17697" s="194"/>
      <c r="K17697" s="194"/>
      <c r="L17697" s="195"/>
      <c r="M17697" s="196"/>
      <c r="N17697" s="197"/>
      <c r="O17697" s="197"/>
      <c r="P17697" s="231"/>
    </row>
    <row r="17698" spans="2:16">
      <c r="B17698" s="351"/>
      <c r="C17698" s="435"/>
      <c r="D17698" s="399"/>
      <c r="E17698" s="400"/>
      <c r="G17698" s="401"/>
      <c r="H17698" s="401"/>
      <c r="I17698" s="401"/>
      <c r="J17698" s="194"/>
      <c r="K17698" s="194"/>
      <c r="L17698" s="195"/>
      <c r="M17698" s="196"/>
      <c r="N17698" s="197"/>
      <c r="O17698" s="197"/>
      <c r="P17698" s="231"/>
    </row>
    <row r="17699" spans="2:16">
      <c r="B17699" s="351"/>
      <c r="C17699" s="435"/>
      <c r="D17699" s="399"/>
      <c r="E17699" s="400"/>
      <c r="G17699" s="401"/>
      <c r="H17699" s="401"/>
      <c r="I17699" s="401"/>
      <c r="J17699" s="194"/>
      <c r="K17699" s="194"/>
      <c r="L17699" s="195"/>
      <c r="M17699" s="196"/>
      <c r="N17699" s="197"/>
      <c r="O17699" s="197"/>
      <c r="P17699" s="231"/>
    </row>
    <row r="17700" spans="2:16">
      <c r="B17700" s="351"/>
      <c r="C17700" s="435"/>
      <c r="D17700" s="399"/>
      <c r="E17700" s="400"/>
      <c r="G17700" s="401"/>
      <c r="H17700" s="401"/>
      <c r="I17700" s="401"/>
      <c r="J17700" s="194"/>
      <c r="K17700" s="194"/>
      <c r="L17700" s="195"/>
      <c r="M17700" s="196"/>
      <c r="N17700" s="197"/>
      <c r="O17700" s="197"/>
      <c r="P17700" s="231"/>
    </row>
    <row r="17701" spans="2:16">
      <c r="B17701" s="351"/>
      <c r="C17701" s="435"/>
      <c r="D17701" s="399"/>
      <c r="E17701" s="400"/>
      <c r="G17701" s="401"/>
      <c r="H17701" s="401"/>
      <c r="I17701" s="401"/>
      <c r="J17701" s="194"/>
      <c r="K17701" s="194"/>
      <c r="L17701" s="195"/>
      <c r="M17701" s="196"/>
      <c r="N17701" s="197"/>
      <c r="O17701" s="197"/>
      <c r="P17701" s="231"/>
    </row>
    <row r="17702" spans="2:16">
      <c r="B17702" s="351"/>
      <c r="C17702" s="435"/>
      <c r="D17702" s="399"/>
      <c r="E17702" s="400"/>
      <c r="G17702" s="401"/>
      <c r="H17702" s="401"/>
      <c r="I17702" s="401"/>
      <c r="J17702" s="194"/>
      <c r="K17702" s="194"/>
      <c r="L17702" s="195"/>
      <c r="M17702" s="196"/>
      <c r="N17702" s="197"/>
      <c r="O17702" s="197"/>
      <c r="P17702" s="231"/>
    </row>
    <row r="17703" spans="2:16">
      <c r="B17703" s="351"/>
      <c r="C17703" s="435"/>
      <c r="D17703" s="399"/>
      <c r="E17703" s="400"/>
      <c r="G17703" s="401"/>
      <c r="H17703" s="401"/>
      <c r="I17703" s="401"/>
      <c r="J17703" s="194"/>
      <c r="K17703" s="194"/>
      <c r="L17703" s="195"/>
      <c r="M17703" s="196"/>
      <c r="N17703" s="197"/>
      <c r="O17703" s="197"/>
      <c r="P17703" s="231"/>
    </row>
    <row r="17704" spans="2:16">
      <c r="B17704" s="351"/>
      <c r="C17704" s="435"/>
      <c r="D17704" s="399"/>
      <c r="E17704" s="400"/>
      <c r="G17704" s="401"/>
      <c r="H17704" s="401"/>
      <c r="I17704" s="401"/>
      <c r="J17704" s="194"/>
      <c r="K17704" s="194"/>
      <c r="L17704" s="195"/>
      <c r="M17704" s="196"/>
      <c r="N17704" s="197"/>
      <c r="O17704" s="197"/>
      <c r="P17704" s="231"/>
    </row>
    <row r="17705" spans="2:16">
      <c r="B17705" s="351"/>
      <c r="C17705" s="435"/>
      <c r="D17705" s="399"/>
      <c r="E17705" s="400"/>
      <c r="G17705" s="401"/>
      <c r="H17705" s="401"/>
      <c r="I17705" s="401"/>
      <c r="J17705" s="194"/>
      <c r="K17705" s="194"/>
      <c r="L17705" s="195"/>
      <c r="M17705" s="196"/>
      <c r="N17705" s="197"/>
      <c r="O17705" s="197"/>
      <c r="P17705" s="231"/>
    </row>
    <row r="17706" spans="2:16">
      <c r="B17706" s="351"/>
      <c r="C17706" s="435"/>
      <c r="D17706" s="399"/>
      <c r="E17706" s="400"/>
      <c r="G17706" s="401"/>
      <c r="H17706" s="401"/>
      <c r="I17706" s="401"/>
      <c r="J17706" s="194"/>
      <c r="K17706" s="194"/>
      <c r="L17706" s="195"/>
      <c r="M17706" s="196"/>
      <c r="N17706" s="197"/>
      <c r="O17706" s="197"/>
      <c r="P17706" s="231"/>
    </row>
    <row r="17707" spans="2:16">
      <c r="B17707" s="351"/>
      <c r="C17707" s="435"/>
      <c r="D17707" s="399"/>
      <c r="E17707" s="400"/>
      <c r="G17707" s="401"/>
      <c r="H17707" s="401"/>
      <c r="I17707" s="401"/>
      <c r="J17707" s="194"/>
      <c r="K17707" s="194"/>
      <c r="L17707" s="195"/>
      <c r="M17707" s="196"/>
      <c r="N17707" s="197"/>
      <c r="O17707" s="197"/>
      <c r="P17707" s="231"/>
    </row>
    <row r="17708" spans="2:16">
      <c r="B17708" s="351"/>
      <c r="C17708" s="435"/>
      <c r="D17708" s="399"/>
      <c r="E17708" s="400"/>
      <c r="G17708" s="401"/>
      <c r="H17708" s="401"/>
      <c r="I17708" s="401"/>
      <c r="J17708" s="194"/>
      <c r="K17708" s="194"/>
      <c r="L17708" s="195"/>
      <c r="M17708" s="196"/>
      <c r="N17708" s="197"/>
      <c r="O17708" s="197"/>
      <c r="P17708" s="231"/>
    </row>
    <row r="17709" spans="2:16">
      <c r="B17709" s="351"/>
      <c r="C17709" s="435"/>
      <c r="D17709" s="399"/>
      <c r="E17709" s="400"/>
      <c r="G17709" s="401"/>
      <c r="H17709" s="401"/>
      <c r="I17709" s="401"/>
      <c r="J17709" s="194"/>
      <c r="K17709" s="194"/>
      <c r="L17709" s="195"/>
      <c r="M17709" s="196"/>
      <c r="N17709" s="197"/>
      <c r="O17709" s="197"/>
      <c r="P17709" s="231"/>
    </row>
    <row r="17710" spans="2:16">
      <c r="B17710" s="351"/>
      <c r="C17710" s="435"/>
      <c r="D17710" s="399"/>
      <c r="E17710" s="400"/>
      <c r="G17710" s="401"/>
      <c r="H17710" s="401"/>
      <c r="I17710" s="401"/>
      <c r="J17710" s="194"/>
      <c r="K17710" s="194"/>
      <c r="L17710" s="195"/>
      <c r="M17710" s="196"/>
      <c r="N17710" s="197"/>
      <c r="O17710" s="197"/>
      <c r="P17710" s="231"/>
    </row>
    <row r="17711" spans="2:16">
      <c r="B17711" s="351"/>
      <c r="C17711" s="435"/>
      <c r="D17711" s="399"/>
      <c r="E17711" s="400"/>
      <c r="G17711" s="401"/>
      <c r="H17711" s="401"/>
      <c r="I17711" s="401"/>
      <c r="J17711" s="194"/>
      <c r="K17711" s="194"/>
      <c r="L17711" s="195"/>
      <c r="M17711" s="196"/>
      <c r="N17711" s="197"/>
      <c r="O17711" s="197"/>
      <c r="P17711" s="231"/>
    </row>
    <row r="17712" spans="2:16">
      <c r="B17712" s="351"/>
      <c r="C17712" s="435"/>
      <c r="D17712" s="399"/>
      <c r="E17712" s="400"/>
      <c r="G17712" s="401"/>
      <c r="H17712" s="401"/>
      <c r="I17712" s="401"/>
      <c r="J17712" s="194"/>
      <c r="K17712" s="194"/>
      <c r="L17712" s="195"/>
      <c r="M17712" s="196"/>
      <c r="N17712" s="197"/>
      <c r="O17712" s="197"/>
      <c r="P17712" s="231"/>
    </row>
    <row r="17713" spans="2:16">
      <c r="B17713" s="351"/>
      <c r="C17713" s="435"/>
      <c r="D17713" s="399"/>
      <c r="E17713" s="400"/>
      <c r="G17713" s="401"/>
      <c r="H17713" s="401"/>
      <c r="I17713" s="401"/>
      <c r="J17713" s="194"/>
      <c r="K17713" s="194"/>
      <c r="L17713" s="195"/>
      <c r="M17713" s="196"/>
      <c r="N17713" s="197"/>
      <c r="O17713" s="197"/>
      <c r="P17713" s="231"/>
    </row>
    <row r="17714" spans="2:16">
      <c r="B17714" s="351"/>
      <c r="C17714" s="435"/>
      <c r="D17714" s="399"/>
      <c r="E17714" s="400"/>
      <c r="G17714" s="401"/>
      <c r="H17714" s="401"/>
      <c r="I17714" s="401"/>
      <c r="J17714" s="194"/>
      <c r="K17714" s="194"/>
      <c r="L17714" s="195"/>
      <c r="M17714" s="196"/>
      <c r="N17714" s="197"/>
      <c r="O17714" s="197"/>
      <c r="P17714" s="231"/>
    </row>
    <row r="17715" spans="2:16">
      <c r="B17715" s="351"/>
      <c r="C17715" s="435"/>
      <c r="D17715" s="399"/>
      <c r="E17715" s="400"/>
      <c r="G17715" s="401"/>
      <c r="H17715" s="401"/>
      <c r="I17715" s="401"/>
      <c r="J17715" s="194"/>
      <c r="K17715" s="194"/>
      <c r="L17715" s="195"/>
      <c r="M17715" s="196"/>
      <c r="N17715" s="197"/>
      <c r="O17715" s="197"/>
      <c r="P17715" s="231"/>
    </row>
    <row r="17716" spans="2:16">
      <c r="B17716" s="351"/>
      <c r="C17716" s="435"/>
      <c r="D17716" s="399"/>
      <c r="E17716" s="400"/>
      <c r="G17716" s="401"/>
      <c r="H17716" s="401"/>
      <c r="I17716" s="401"/>
      <c r="J17716" s="194"/>
      <c r="K17716" s="194"/>
      <c r="L17716" s="195"/>
      <c r="M17716" s="196"/>
      <c r="N17716" s="197"/>
      <c r="O17716" s="197"/>
      <c r="P17716" s="231"/>
    </row>
    <row r="17717" spans="2:16">
      <c r="B17717" s="351"/>
      <c r="C17717" s="435"/>
      <c r="D17717" s="399"/>
      <c r="E17717" s="400"/>
      <c r="G17717" s="401"/>
      <c r="H17717" s="401"/>
      <c r="I17717" s="401"/>
      <c r="J17717" s="194"/>
      <c r="K17717" s="194"/>
      <c r="L17717" s="195"/>
      <c r="M17717" s="196"/>
      <c r="N17717" s="197"/>
      <c r="O17717" s="197"/>
      <c r="P17717" s="231"/>
    </row>
    <row r="17718" spans="2:16">
      <c r="B17718" s="351"/>
      <c r="C17718" s="435"/>
      <c r="D17718" s="399"/>
      <c r="E17718" s="400"/>
      <c r="G17718" s="401"/>
      <c r="H17718" s="401"/>
      <c r="I17718" s="401"/>
      <c r="J17718" s="194"/>
      <c r="K17718" s="194"/>
      <c r="L17718" s="195"/>
      <c r="M17718" s="196"/>
      <c r="N17718" s="197"/>
      <c r="O17718" s="197"/>
      <c r="P17718" s="231"/>
    </row>
    <row r="17719" spans="2:16">
      <c r="B17719" s="351"/>
      <c r="C17719" s="435"/>
      <c r="D17719" s="399"/>
      <c r="E17719" s="400"/>
      <c r="G17719" s="401"/>
      <c r="H17719" s="401"/>
      <c r="I17719" s="401"/>
      <c r="J17719" s="194"/>
      <c r="K17719" s="194"/>
      <c r="L17719" s="195"/>
      <c r="M17719" s="196"/>
      <c r="N17719" s="197"/>
      <c r="O17719" s="197"/>
      <c r="P17719" s="231"/>
    </row>
    <row r="17720" spans="2:16">
      <c r="B17720" s="351"/>
      <c r="C17720" s="435"/>
      <c r="D17720" s="399"/>
      <c r="E17720" s="400"/>
      <c r="G17720" s="401"/>
      <c r="H17720" s="401"/>
      <c r="I17720" s="401"/>
      <c r="J17720" s="194"/>
      <c r="K17720" s="194"/>
      <c r="L17720" s="195"/>
      <c r="M17720" s="196"/>
      <c r="N17720" s="197"/>
      <c r="O17720" s="197"/>
      <c r="P17720" s="231"/>
    </row>
    <row r="17721" spans="2:16">
      <c r="B17721" s="351"/>
      <c r="C17721" s="435"/>
      <c r="D17721" s="399"/>
      <c r="E17721" s="400"/>
      <c r="G17721" s="401"/>
      <c r="H17721" s="401"/>
      <c r="I17721" s="401"/>
      <c r="J17721" s="194"/>
      <c r="K17721" s="194"/>
      <c r="L17721" s="195"/>
      <c r="M17721" s="196"/>
      <c r="N17721" s="197"/>
      <c r="O17721" s="197"/>
      <c r="P17721" s="231"/>
    </row>
    <row r="17722" spans="2:16">
      <c r="B17722" s="351"/>
      <c r="C17722" s="435"/>
      <c r="D17722" s="399"/>
      <c r="E17722" s="400"/>
      <c r="G17722" s="401"/>
      <c r="H17722" s="401"/>
      <c r="I17722" s="401"/>
      <c r="J17722" s="194"/>
      <c r="K17722" s="194"/>
      <c r="L17722" s="195"/>
      <c r="M17722" s="196"/>
      <c r="N17722" s="197"/>
      <c r="O17722" s="197"/>
      <c r="P17722" s="231"/>
    </row>
    <row r="17723" spans="2:16">
      <c r="B17723" s="351"/>
      <c r="C17723" s="435"/>
      <c r="D17723" s="399"/>
      <c r="E17723" s="400"/>
      <c r="G17723" s="401"/>
      <c r="H17723" s="401"/>
      <c r="I17723" s="401"/>
      <c r="J17723" s="194"/>
      <c r="K17723" s="194"/>
      <c r="L17723" s="195"/>
      <c r="M17723" s="196"/>
      <c r="N17723" s="197"/>
      <c r="O17723" s="197"/>
      <c r="P17723" s="231"/>
    </row>
    <row r="17724" spans="2:16">
      <c r="B17724" s="351"/>
      <c r="C17724" s="435"/>
      <c r="D17724" s="399"/>
      <c r="E17724" s="400"/>
      <c r="G17724" s="401"/>
      <c r="H17724" s="401"/>
      <c r="I17724" s="401"/>
      <c r="J17724" s="194"/>
      <c r="K17724" s="194"/>
      <c r="L17724" s="195"/>
      <c r="M17724" s="196"/>
      <c r="N17724" s="197"/>
      <c r="O17724" s="197"/>
      <c r="P17724" s="231"/>
    </row>
    <row r="17725" spans="2:16">
      <c r="B17725" s="351"/>
      <c r="C17725" s="435"/>
      <c r="D17725" s="399"/>
      <c r="E17725" s="400"/>
      <c r="G17725" s="401"/>
      <c r="H17725" s="401"/>
      <c r="I17725" s="401"/>
      <c r="J17725" s="194"/>
      <c r="K17725" s="194"/>
      <c r="L17725" s="195"/>
      <c r="M17725" s="196"/>
      <c r="N17725" s="197"/>
      <c r="O17725" s="197"/>
      <c r="P17725" s="231"/>
    </row>
    <row r="17726" spans="2:16">
      <c r="B17726" s="351"/>
      <c r="C17726" s="435"/>
      <c r="D17726" s="399"/>
      <c r="E17726" s="400"/>
      <c r="G17726" s="401"/>
      <c r="H17726" s="401"/>
      <c r="I17726" s="401"/>
      <c r="J17726" s="194"/>
      <c r="K17726" s="194"/>
      <c r="L17726" s="195"/>
      <c r="M17726" s="196"/>
      <c r="N17726" s="197"/>
      <c r="O17726" s="197"/>
      <c r="P17726" s="231"/>
    </row>
    <row r="17727" spans="2:16">
      <c r="B17727" s="351"/>
      <c r="C17727" s="435"/>
      <c r="D17727" s="399"/>
      <c r="E17727" s="400"/>
      <c r="G17727" s="401"/>
      <c r="H17727" s="401"/>
      <c r="I17727" s="401"/>
      <c r="J17727" s="194"/>
      <c r="K17727" s="194"/>
      <c r="L17727" s="195"/>
      <c r="M17727" s="196"/>
      <c r="N17727" s="197"/>
      <c r="O17727" s="197"/>
      <c r="P17727" s="231"/>
    </row>
    <row r="17728" spans="2:16">
      <c r="B17728" s="351"/>
      <c r="C17728" s="435"/>
      <c r="D17728" s="399"/>
      <c r="E17728" s="400"/>
      <c r="G17728" s="401"/>
      <c r="H17728" s="401"/>
      <c r="I17728" s="401"/>
      <c r="J17728" s="194"/>
      <c r="K17728" s="194"/>
      <c r="L17728" s="195"/>
      <c r="M17728" s="196"/>
      <c r="N17728" s="197"/>
      <c r="O17728" s="197"/>
      <c r="P17728" s="231"/>
    </row>
    <row r="17729" spans="2:16">
      <c r="B17729" s="351"/>
      <c r="C17729" s="435"/>
      <c r="D17729" s="399"/>
      <c r="E17729" s="400"/>
      <c r="G17729" s="401"/>
      <c r="H17729" s="401"/>
      <c r="I17729" s="401"/>
      <c r="J17729" s="194"/>
      <c r="K17729" s="194"/>
      <c r="L17729" s="195"/>
      <c r="M17729" s="196"/>
      <c r="N17729" s="197"/>
      <c r="O17729" s="197"/>
      <c r="P17729" s="231"/>
    </row>
    <row r="17730" spans="2:16">
      <c r="B17730" s="351"/>
      <c r="C17730" s="435"/>
      <c r="D17730" s="399"/>
      <c r="E17730" s="400"/>
      <c r="G17730" s="401"/>
      <c r="H17730" s="401"/>
      <c r="I17730" s="401"/>
      <c r="J17730" s="194"/>
      <c r="K17730" s="194"/>
      <c r="L17730" s="195"/>
      <c r="M17730" s="196"/>
      <c r="N17730" s="197"/>
      <c r="O17730" s="197"/>
      <c r="P17730" s="231"/>
    </row>
    <row r="17731" spans="2:16">
      <c r="B17731" s="351"/>
      <c r="C17731" s="435"/>
      <c r="D17731" s="399"/>
      <c r="E17731" s="400"/>
      <c r="G17731" s="401"/>
      <c r="H17731" s="401"/>
      <c r="I17731" s="401"/>
      <c r="J17731" s="194"/>
      <c r="K17731" s="194"/>
      <c r="L17731" s="195"/>
      <c r="M17731" s="196"/>
      <c r="N17731" s="197"/>
      <c r="O17731" s="197"/>
      <c r="P17731" s="231"/>
    </row>
    <row r="17732" spans="2:16">
      <c r="B17732" s="351"/>
      <c r="C17732" s="435"/>
      <c r="D17732" s="399"/>
      <c r="E17732" s="400"/>
      <c r="G17732" s="401"/>
      <c r="H17732" s="401"/>
      <c r="I17732" s="401"/>
      <c r="J17732" s="194"/>
      <c r="K17732" s="194"/>
      <c r="L17732" s="195"/>
      <c r="M17732" s="196"/>
      <c r="N17732" s="197"/>
      <c r="O17732" s="197"/>
      <c r="P17732" s="231"/>
    </row>
    <row r="17733" spans="2:16">
      <c r="B17733" s="351"/>
      <c r="C17733" s="435"/>
      <c r="D17733" s="399"/>
      <c r="E17733" s="400"/>
      <c r="G17733" s="401"/>
      <c r="H17733" s="401"/>
      <c r="I17733" s="401"/>
      <c r="J17733" s="194"/>
      <c r="K17733" s="194"/>
      <c r="L17733" s="195"/>
      <c r="M17733" s="196"/>
      <c r="N17733" s="197"/>
      <c r="O17733" s="197"/>
      <c r="P17733" s="231"/>
    </row>
    <row r="17734" spans="2:16">
      <c r="B17734" s="351"/>
      <c r="C17734" s="435"/>
      <c r="D17734" s="399"/>
      <c r="E17734" s="400"/>
      <c r="G17734" s="401"/>
      <c r="H17734" s="401"/>
      <c r="I17734" s="401"/>
      <c r="J17734" s="194"/>
      <c r="K17734" s="194"/>
      <c r="L17734" s="195"/>
      <c r="M17734" s="196"/>
      <c r="N17734" s="197"/>
      <c r="O17734" s="197"/>
      <c r="P17734" s="231"/>
    </row>
    <row r="17735" spans="2:16">
      <c r="B17735" s="351"/>
      <c r="C17735" s="435"/>
      <c r="D17735" s="399"/>
      <c r="E17735" s="400"/>
      <c r="G17735" s="401"/>
      <c r="H17735" s="401"/>
      <c r="I17735" s="401"/>
      <c r="J17735" s="194"/>
      <c r="K17735" s="194"/>
      <c r="L17735" s="195"/>
      <c r="M17735" s="196"/>
      <c r="N17735" s="197"/>
      <c r="O17735" s="197"/>
      <c r="P17735" s="231"/>
    </row>
    <row r="17736" spans="2:16">
      <c r="B17736" s="351"/>
      <c r="C17736" s="435"/>
      <c r="D17736" s="399"/>
      <c r="E17736" s="400"/>
      <c r="G17736" s="401"/>
      <c r="H17736" s="401"/>
      <c r="I17736" s="401"/>
      <c r="J17736" s="194"/>
      <c r="K17736" s="194"/>
      <c r="L17736" s="195"/>
      <c r="M17736" s="196"/>
      <c r="N17736" s="197"/>
      <c r="O17736" s="197"/>
      <c r="P17736" s="231"/>
    </row>
    <row r="17737" spans="2:16">
      <c r="B17737" s="351"/>
      <c r="C17737" s="435"/>
      <c r="D17737" s="399"/>
      <c r="E17737" s="400"/>
      <c r="G17737" s="401"/>
      <c r="H17737" s="401"/>
      <c r="I17737" s="401"/>
      <c r="J17737" s="194"/>
      <c r="K17737" s="194"/>
      <c r="L17737" s="195"/>
      <c r="M17737" s="196"/>
      <c r="N17737" s="197"/>
      <c r="O17737" s="197"/>
      <c r="P17737" s="231"/>
    </row>
    <row r="17738" spans="2:16">
      <c r="B17738" s="351"/>
      <c r="C17738" s="435"/>
      <c r="D17738" s="399"/>
      <c r="E17738" s="400"/>
      <c r="G17738" s="401"/>
      <c r="H17738" s="401"/>
      <c r="I17738" s="401"/>
      <c r="J17738" s="194"/>
      <c r="K17738" s="194"/>
      <c r="L17738" s="195"/>
      <c r="M17738" s="196"/>
      <c r="N17738" s="197"/>
      <c r="O17738" s="197"/>
      <c r="P17738" s="231"/>
    </row>
    <row r="17739" spans="2:16">
      <c r="B17739" s="351"/>
      <c r="C17739" s="435"/>
      <c r="D17739" s="399"/>
      <c r="E17739" s="400"/>
      <c r="G17739" s="401"/>
      <c r="H17739" s="401"/>
      <c r="I17739" s="401"/>
      <c r="J17739" s="194"/>
      <c r="K17739" s="194"/>
      <c r="L17739" s="195"/>
      <c r="M17739" s="196"/>
      <c r="N17739" s="197"/>
      <c r="O17739" s="197"/>
      <c r="P17739" s="231"/>
    </row>
    <row r="17740" spans="2:16">
      <c r="B17740" s="351"/>
      <c r="C17740" s="435"/>
      <c r="D17740" s="399"/>
      <c r="E17740" s="400"/>
      <c r="G17740" s="401"/>
      <c r="H17740" s="401"/>
      <c r="I17740" s="401"/>
      <c r="J17740" s="194"/>
      <c r="K17740" s="194"/>
      <c r="L17740" s="195"/>
      <c r="M17740" s="196"/>
      <c r="N17740" s="197"/>
      <c r="O17740" s="197"/>
      <c r="P17740" s="231"/>
    </row>
    <row r="17741" spans="2:16">
      <c r="B17741" s="351"/>
      <c r="C17741" s="435"/>
      <c r="D17741" s="399"/>
      <c r="E17741" s="400"/>
      <c r="G17741" s="401"/>
      <c r="H17741" s="401"/>
      <c r="I17741" s="401"/>
      <c r="J17741" s="194"/>
      <c r="K17741" s="194"/>
      <c r="L17741" s="195"/>
      <c r="M17741" s="196"/>
      <c r="N17741" s="197"/>
      <c r="O17741" s="197"/>
      <c r="P17741" s="231"/>
    </row>
    <row r="17742" spans="2:16">
      <c r="B17742" s="351"/>
      <c r="C17742" s="435"/>
      <c r="D17742" s="399"/>
      <c r="E17742" s="400"/>
      <c r="G17742" s="401"/>
      <c r="H17742" s="401"/>
      <c r="I17742" s="401"/>
      <c r="J17742" s="194"/>
      <c r="K17742" s="194"/>
      <c r="L17742" s="195"/>
      <c r="M17742" s="196"/>
      <c r="N17742" s="197"/>
      <c r="O17742" s="197"/>
      <c r="P17742" s="231"/>
    </row>
    <row r="17743" spans="2:16">
      <c r="B17743" s="351"/>
      <c r="C17743" s="435"/>
      <c r="D17743" s="399"/>
      <c r="E17743" s="400"/>
      <c r="G17743" s="401"/>
      <c r="H17743" s="401"/>
      <c r="I17743" s="401"/>
      <c r="J17743" s="194"/>
      <c r="K17743" s="194"/>
      <c r="L17743" s="195"/>
      <c r="M17743" s="196"/>
      <c r="N17743" s="197"/>
      <c r="O17743" s="197"/>
      <c r="P17743" s="231"/>
    </row>
    <row r="17744" spans="2:16">
      <c r="B17744" s="351"/>
      <c r="C17744" s="435"/>
      <c r="D17744" s="399"/>
      <c r="E17744" s="400"/>
      <c r="G17744" s="401"/>
      <c r="H17744" s="401"/>
      <c r="I17744" s="401"/>
      <c r="J17744" s="194"/>
      <c r="K17744" s="194"/>
      <c r="L17744" s="195"/>
      <c r="M17744" s="196"/>
      <c r="N17744" s="197"/>
      <c r="O17744" s="197"/>
      <c r="P17744" s="231"/>
    </row>
    <row r="17745" spans="2:16">
      <c r="B17745" s="351"/>
      <c r="C17745" s="435"/>
      <c r="D17745" s="399"/>
      <c r="E17745" s="400"/>
      <c r="G17745" s="401"/>
      <c r="H17745" s="401"/>
      <c r="I17745" s="401"/>
      <c r="J17745" s="194"/>
      <c r="K17745" s="194"/>
      <c r="L17745" s="195"/>
      <c r="M17745" s="196"/>
      <c r="N17745" s="197"/>
      <c r="O17745" s="197"/>
      <c r="P17745" s="231"/>
    </row>
    <row r="17746" spans="2:16">
      <c r="B17746" s="351"/>
      <c r="C17746" s="435"/>
      <c r="D17746" s="399"/>
      <c r="E17746" s="400"/>
      <c r="G17746" s="401"/>
      <c r="H17746" s="401"/>
      <c r="I17746" s="401"/>
      <c r="J17746" s="194"/>
      <c r="K17746" s="194"/>
      <c r="L17746" s="195"/>
      <c r="M17746" s="196"/>
      <c r="N17746" s="197"/>
      <c r="O17746" s="197"/>
      <c r="P17746" s="231"/>
    </row>
    <row r="17747" spans="2:16">
      <c r="B17747" s="351"/>
      <c r="C17747" s="435"/>
      <c r="D17747" s="399"/>
      <c r="E17747" s="400"/>
      <c r="G17747" s="401"/>
      <c r="H17747" s="401"/>
      <c r="I17747" s="401"/>
      <c r="J17747" s="194"/>
      <c r="K17747" s="194"/>
      <c r="L17747" s="195"/>
      <c r="M17747" s="196"/>
      <c r="N17747" s="197"/>
      <c r="O17747" s="197"/>
      <c r="P17747" s="231"/>
    </row>
    <row r="17748" spans="2:16">
      <c r="B17748" s="351"/>
      <c r="C17748" s="435"/>
      <c r="D17748" s="399"/>
      <c r="E17748" s="400"/>
      <c r="G17748" s="401"/>
      <c r="H17748" s="401"/>
      <c r="I17748" s="401"/>
      <c r="J17748" s="194"/>
      <c r="K17748" s="194"/>
      <c r="L17748" s="195"/>
      <c r="M17748" s="196"/>
      <c r="N17748" s="197"/>
      <c r="O17748" s="197"/>
      <c r="P17748" s="231"/>
    </row>
    <row r="17749" spans="2:16">
      <c r="B17749" s="351"/>
      <c r="C17749" s="435"/>
      <c r="D17749" s="399"/>
      <c r="E17749" s="400"/>
      <c r="G17749" s="401"/>
      <c r="H17749" s="401"/>
      <c r="I17749" s="401"/>
      <c r="J17749" s="194"/>
      <c r="K17749" s="194"/>
      <c r="L17749" s="195"/>
      <c r="M17749" s="196"/>
      <c r="N17749" s="197"/>
      <c r="O17749" s="197"/>
      <c r="P17749" s="231"/>
    </row>
    <row r="17750" spans="2:16">
      <c r="B17750" s="351"/>
      <c r="C17750" s="435"/>
      <c r="D17750" s="399"/>
      <c r="E17750" s="400"/>
      <c r="G17750" s="401"/>
      <c r="H17750" s="401"/>
      <c r="I17750" s="401"/>
      <c r="J17750" s="194"/>
      <c r="K17750" s="194"/>
      <c r="L17750" s="195"/>
      <c r="M17750" s="196"/>
      <c r="N17750" s="197"/>
      <c r="O17750" s="197"/>
      <c r="P17750" s="231"/>
    </row>
    <row r="17751" spans="2:16">
      <c r="B17751" s="351"/>
      <c r="C17751" s="435"/>
      <c r="D17751" s="399"/>
      <c r="E17751" s="400"/>
      <c r="G17751" s="401"/>
      <c r="H17751" s="401"/>
      <c r="I17751" s="401"/>
      <c r="J17751" s="194"/>
      <c r="K17751" s="194"/>
      <c r="L17751" s="195"/>
      <c r="M17751" s="196"/>
      <c r="N17751" s="197"/>
      <c r="O17751" s="197"/>
      <c r="P17751" s="231"/>
    </row>
    <row r="17752" spans="2:16">
      <c r="B17752" s="351"/>
      <c r="C17752" s="435"/>
      <c r="D17752" s="399"/>
      <c r="E17752" s="400"/>
      <c r="G17752" s="401"/>
      <c r="H17752" s="401"/>
      <c r="I17752" s="401"/>
      <c r="J17752" s="194"/>
      <c r="K17752" s="194"/>
      <c r="L17752" s="195"/>
      <c r="M17752" s="196"/>
      <c r="N17752" s="197"/>
      <c r="O17752" s="197"/>
      <c r="P17752" s="231"/>
    </row>
    <row r="17753" spans="2:16">
      <c r="B17753" s="351"/>
      <c r="C17753" s="435"/>
      <c r="D17753" s="399"/>
      <c r="E17753" s="400"/>
      <c r="G17753" s="401"/>
      <c r="H17753" s="401"/>
      <c r="I17753" s="401"/>
      <c r="J17753" s="194"/>
      <c r="K17753" s="194"/>
      <c r="L17753" s="195"/>
      <c r="M17753" s="196"/>
      <c r="N17753" s="197"/>
      <c r="O17753" s="197"/>
      <c r="P17753" s="231"/>
    </row>
    <row r="17754" spans="2:16">
      <c r="B17754" s="351"/>
      <c r="C17754" s="435"/>
      <c r="D17754" s="399"/>
      <c r="E17754" s="400"/>
      <c r="G17754" s="401"/>
      <c r="H17754" s="401"/>
      <c r="I17754" s="401"/>
      <c r="J17754" s="194"/>
      <c r="K17754" s="194"/>
      <c r="L17754" s="195"/>
      <c r="M17754" s="196"/>
      <c r="N17754" s="197"/>
      <c r="O17754" s="197"/>
      <c r="P17754" s="231"/>
    </row>
    <row r="17755" spans="2:16">
      <c r="B17755" s="351"/>
      <c r="C17755" s="435"/>
      <c r="D17755" s="399"/>
      <c r="E17755" s="400"/>
      <c r="G17755" s="401"/>
      <c r="H17755" s="401"/>
      <c r="I17755" s="401"/>
      <c r="J17755" s="194"/>
      <c r="K17755" s="194"/>
      <c r="L17755" s="195"/>
      <c r="M17755" s="196"/>
      <c r="N17755" s="197"/>
      <c r="O17755" s="197"/>
      <c r="P17755" s="231"/>
    </row>
    <row r="17756" spans="2:16">
      <c r="B17756" s="351"/>
      <c r="C17756" s="435"/>
      <c r="D17756" s="399"/>
      <c r="E17756" s="400"/>
      <c r="G17756" s="401"/>
      <c r="H17756" s="401"/>
      <c r="I17756" s="401"/>
      <c r="J17756" s="194"/>
      <c r="K17756" s="194"/>
      <c r="L17756" s="195"/>
      <c r="M17756" s="196"/>
      <c r="N17756" s="197"/>
      <c r="O17756" s="197"/>
      <c r="P17756" s="231"/>
    </row>
    <row r="17757" spans="2:16">
      <c r="B17757" s="351"/>
      <c r="C17757" s="435"/>
      <c r="D17757" s="399"/>
      <c r="E17757" s="400"/>
      <c r="G17757" s="401"/>
      <c r="H17757" s="401"/>
      <c r="I17757" s="401"/>
      <c r="J17757" s="194"/>
      <c r="K17757" s="194"/>
      <c r="L17757" s="195"/>
      <c r="M17757" s="196"/>
      <c r="N17757" s="197"/>
      <c r="O17757" s="197"/>
      <c r="P17757" s="231"/>
    </row>
    <row r="17758" spans="2:16">
      <c r="B17758" s="351"/>
      <c r="C17758" s="435"/>
      <c r="D17758" s="399"/>
      <c r="E17758" s="400"/>
      <c r="G17758" s="401"/>
      <c r="H17758" s="401"/>
      <c r="I17758" s="401"/>
      <c r="J17758" s="194"/>
      <c r="K17758" s="194"/>
      <c r="L17758" s="195"/>
      <c r="M17758" s="196"/>
      <c r="N17758" s="197"/>
      <c r="O17758" s="197"/>
      <c r="P17758" s="231"/>
    </row>
    <row r="17759" spans="2:16">
      <c r="B17759" s="351"/>
      <c r="C17759" s="435"/>
      <c r="D17759" s="399"/>
      <c r="E17759" s="400"/>
      <c r="G17759" s="401"/>
      <c r="H17759" s="401"/>
      <c r="I17759" s="401"/>
      <c r="J17759" s="194"/>
      <c r="K17759" s="194"/>
      <c r="L17759" s="195"/>
      <c r="M17759" s="196"/>
      <c r="N17759" s="197"/>
      <c r="O17759" s="197"/>
      <c r="P17759" s="231"/>
    </row>
    <row r="17760" spans="2:16">
      <c r="B17760" s="351"/>
      <c r="C17760" s="435"/>
      <c r="D17760" s="399"/>
      <c r="E17760" s="400"/>
      <c r="G17760" s="401"/>
      <c r="H17760" s="401"/>
      <c r="I17760" s="401"/>
      <c r="J17760" s="194"/>
      <c r="K17760" s="194"/>
      <c r="L17760" s="195"/>
      <c r="M17760" s="196"/>
      <c r="N17760" s="197"/>
      <c r="O17760" s="197"/>
      <c r="P17760" s="231"/>
    </row>
    <row r="17761" spans="2:16">
      <c r="B17761" s="351"/>
      <c r="C17761" s="435"/>
      <c r="D17761" s="399"/>
      <c r="E17761" s="400"/>
      <c r="G17761" s="401"/>
      <c r="H17761" s="401"/>
      <c r="I17761" s="401"/>
      <c r="J17761" s="194"/>
      <c r="K17761" s="194"/>
      <c r="L17761" s="195"/>
      <c r="M17761" s="196"/>
      <c r="N17761" s="197"/>
      <c r="O17761" s="197"/>
      <c r="P17761" s="231"/>
    </row>
    <row r="17762" spans="2:16">
      <c r="B17762" s="351"/>
      <c r="C17762" s="435"/>
      <c r="D17762" s="399"/>
      <c r="E17762" s="400"/>
      <c r="G17762" s="401"/>
      <c r="H17762" s="401"/>
      <c r="I17762" s="401"/>
      <c r="J17762" s="194"/>
      <c r="K17762" s="194"/>
      <c r="L17762" s="195"/>
      <c r="M17762" s="196"/>
      <c r="N17762" s="197"/>
      <c r="O17762" s="197"/>
      <c r="P17762" s="231"/>
    </row>
    <row r="17763" spans="2:16">
      <c r="B17763" s="351"/>
      <c r="C17763" s="435"/>
      <c r="D17763" s="399"/>
      <c r="E17763" s="400"/>
      <c r="G17763" s="401"/>
      <c r="H17763" s="401"/>
      <c r="I17763" s="401"/>
      <c r="J17763" s="194"/>
      <c r="K17763" s="194"/>
      <c r="L17763" s="195"/>
      <c r="M17763" s="196"/>
      <c r="N17763" s="197"/>
      <c r="O17763" s="197"/>
      <c r="P17763" s="231"/>
    </row>
    <row r="17764" spans="2:16">
      <c r="B17764" s="351"/>
      <c r="C17764" s="435"/>
      <c r="D17764" s="399"/>
      <c r="E17764" s="400"/>
      <c r="G17764" s="401"/>
      <c r="H17764" s="401"/>
      <c r="I17764" s="401"/>
      <c r="J17764" s="194"/>
      <c r="K17764" s="194"/>
      <c r="L17764" s="195"/>
      <c r="M17764" s="196"/>
      <c r="N17764" s="197"/>
      <c r="O17764" s="197"/>
      <c r="P17764" s="231"/>
    </row>
    <row r="17765" spans="2:16">
      <c r="B17765" s="351"/>
      <c r="C17765" s="435"/>
      <c r="D17765" s="399"/>
      <c r="E17765" s="400"/>
      <c r="G17765" s="401"/>
      <c r="H17765" s="401"/>
      <c r="I17765" s="401"/>
      <c r="J17765" s="194"/>
      <c r="K17765" s="194"/>
      <c r="L17765" s="195"/>
      <c r="M17765" s="196"/>
      <c r="N17765" s="197"/>
      <c r="O17765" s="197"/>
      <c r="P17765" s="231"/>
    </row>
    <row r="17766" spans="2:16">
      <c r="B17766" s="351"/>
      <c r="C17766" s="435"/>
      <c r="D17766" s="399"/>
      <c r="E17766" s="400"/>
      <c r="G17766" s="401"/>
      <c r="H17766" s="401"/>
      <c r="I17766" s="401"/>
      <c r="J17766" s="194"/>
      <c r="K17766" s="194"/>
      <c r="L17766" s="195"/>
      <c r="M17766" s="196"/>
      <c r="N17766" s="197"/>
      <c r="O17766" s="197"/>
      <c r="P17766" s="231"/>
    </row>
    <row r="17767" spans="2:16">
      <c r="B17767" s="351"/>
      <c r="C17767" s="435"/>
      <c r="D17767" s="399"/>
      <c r="E17767" s="400"/>
      <c r="G17767" s="401"/>
      <c r="H17767" s="401"/>
      <c r="I17767" s="401"/>
      <c r="J17767" s="194"/>
      <c r="K17767" s="194"/>
      <c r="L17767" s="195"/>
      <c r="M17767" s="196"/>
      <c r="N17767" s="197"/>
      <c r="O17767" s="197"/>
      <c r="P17767" s="231"/>
    </row>
    <row r="17768" spans="2:16">
      <c r="B17768" s="351"/>
      <c r="C17768" s="435"/>
      <c r="D17768" s="399"/>
      <c r="E17768" s="400"/>
      <c r="G17768" s="401"/>
      <c r="H17768" s="401"/>
      <c r="I17768" s="401"/>
      <c r="J17768" s="194"/>
      <c r="K17768" s="194"/>
      <c r="L17768" s="195"/>
      <c r="M17768" s="196"/>
      <c r="N17768" s="197"/>
      <c r="O17768" s="197"/>
      <c r="P17768" s="231"/>
    </row>
    <row r="17769" spans="2:16">
      <c r="B17769" s="351"/>
      <c r="C17769" s="435"/>
      <c r="D17769" s="399"/>
      <c r="E17769" s="400"/>
      <c r="G17769" s="401"/>
      <c r="H17769" s="401"/>
      <c r="I17769" s="401"/>
      <c r="J17769" s="194"/>
      <c r="K17769" s="194"/>
      <c r="L17769" s="195"/>
      <c r="M17769" s="196"/>
      <c r="N17769" s="197"/>
      <c r="O17769" s="197"/>
      <c r="P17769" s="231"/>
    </row>
    <row r="17770" spans="2:16">
      <c r="B17770" s="351"/>
      <c r="C17770" s="435"/>
      <c r="D17770" s="399"/>
      <c r="E17770" s="400"/>
      <c r="G17770" s="401"/>
      <c r="H17770" s="401"/>
      <c r="I17770" s="401"/>
      <c r="J17770" s="194"/>
      <c r="K17770" s="194"/>
      <c r="L17770" s="195"/>
      <c r="M17770" s="196"/>
      <c r="N17770" s="197"/>
      <c r="O17770" s="197"/>
      <c r="P17770" s="231"/>
    </row>
    <row r="17771" spans="2:16">
      <c r="B17771" s="351"/>
      <c r="C17771" s="435"/>
      <c r="D17771" s="399"/>
      <c r="E17771" s="400"/>
      <c r="G17771" s="401"/>
      <c r="H17771" s="401"/>
      <c r="I17771" s="401"/>
      <c r="J17771" s="194"/>
      <c r="K17771" s="194"/>
      <c r="L17771" s="195"/>
      <c r="M17771" s="196"/>
      <c r="N17771" s="197"/>
      <c r="O17771" s="197"/>
      <c r="P17771" s="231"/>
    </row>
    <row r="17772" spans="2:16">
      <c r="B17772" s="351"/>
      <c r="C17772" s="435"/>
      <c r="D17772" s="399"/>
      <c r="E17772" s="400"/>
      <c r="G17772" s="401"/>
      <c r="H17772" s="401"/>
      <c r="I17772" s="401"/>
      <c r="J17772" s="194"/>
      <c r="K17772" s="194"/>
      <c r="L17772" s="195"/>
      <c r="M17772" s="196"/>
      <c r="N17772" s="197"/>
      <c r="O17772" s="197"/>
      <c r="P17772" s="231"/>
    </row>
    <row r="17773" spans="2:16">
      <c r="B17773" s="351"/>
      <c r="C17773" s="435"/>
      <c r="D17773" s="399"/>
      <c r="E17773" s="400"/>
      <c r="G17773" s="401"/>
      <c r="H17773" s="401"/>
      <c r="I17773" s="401"/>
      <c r="J17773" s="194"/>
      <c r="K17773" s="194"/>
      <c r="L17773" s="195"/>
      <c r="M17773" s="196"/>
      <c r="N17773" s="197"/>
      <c r="O17773" s="197"/>
      <c r="P17773" s="231"/>
    </row>
    <row r="17774" spans="2:16">
      <c r="B17774" s="351"/>
      <c r="C17774" s="435"/>
      <c r="D17774" s="399"/>
      <c r="E17774" s="400"/>
      <c r="G17774" s="401"/>
      <c r="H17774" s="401"/>
      <c r="I17774" s="401"/>
      <c r="J17774" s="194"/>
      <c r="K17774" s="194"/>
      <c r="L17774" s="195"/>
      <c r="M17774" s="196"/>
      <c r="N17774" s="197"/>
      <c r="O17774" s="197"/>
      <c r="P17774" s="231"/>
    </row>
    <row r="17775" spans="2:16">
      <c r="B17775" s="351"/>
      <c r="C17775" s="435"/>
      <c r="D17775" s="399"/>
      <c r="E17775" s="400"/>
      <c r="G17775" s="401"/>
      <c r="H17775" s="401"/>
      <c r="I17775" s="401"/>
      <c r="J17775" s="194"/>
      <c r="K17775" s="194"/>
      <c r="L17775" s="195"/>
      <c r="M17775" s="196"/>
      <c r="N17775" s="197"/>
      <c r="O17775" s="197"/>
      <c r="P17775" s="231"/>
    </row>
    <row r="17776" spans="2:16">
      <c r="B17776" s="351"/>
      <c r="C17776" s="435"/>
      <c r="D17776" s="399"/>
      <c r="E17776" s="400"/>
      <c r="G17776" s="401"/>
      <c r="H17776" s="401"/>
      <c r="I17776" s="401"/>
      <c r="J17776" s="194"/>
      <c r="K17776" s="194"/>
      <c r="L17776" s="195"/>
      <c r="M17776" s="196"/>
      <c r="N17776" s="197"/>
      <c r="O17776" s="197"/>
      <c r="P17776" s="231"/>
    </row>
    <row r="17777" spans="2:16">
      <c r="B17777" s="351"/>
      <c r="C17777" s="435"/>
      <c r="D17777" s="399"/>
      <c r="E17777" s="400"/>
      <c r="G17777" s="401"/>
      <c r="H17777" s="401"/>
      <c r="I17777" s="401"/>
      <c r="J17777" s="194"/>
      <c r="K17777" s="194"/>
      <c r="L17777" s="195"/>
      <c r="M17777" s="196"/>
      <c r="N17777" s="197"/>
      <c r="O17777" s="197"/>
      <c r="P17777" s="231"/>
    </row>
    <row r="17778" spans="2:16">
      <c r="B17778" s="351"/>
      <c r="C17778" s="435"/>
      <c r="D17778" s="399"/>
      <c r="E17778" s="400"/>
      <c r="G17778" s="401"/>
      <c r="H17778" s="401"/>
      <c r="I17778" s="401"/>
      <c r="J17778" s="194"/>
      <c r="K17778" s="194"/>
      <c r="L17778" s="195"/>
      <c r="M17778" s="196"/>
      <c r="N17778" s="197"/>
      <c r="O17778" s="197"/>
      <c r="P17778" s="231"/>
    </row>
    <row r="17779" spans="2:16">
      <c r="B17779" s="351"/>
      <c r="C17779" s="435"/>
      <c r="D17779" s="399"/>
      <c r="E17779" s="400"/>
      <c r="G17779" s="401"/>
      <c r="H17779" s="401"/>
      <c r="I17779" s="401"/>
      <c r="J17779" s="194"/>
      <c r="K17779" s="194"/>
      <c r="L17779" s="195"/>
      <c r="M17779" s="196"/>
      <c r="N17779" s="197"/>
      <c r="O17779" s="197"/>
      <c r="P17779" s="231"/>
    </row>
    <row r="17780" spans="2:16">
      <c r="B17780" s="351"/>
      <c r="C17780" s="435"/>
      <c r="D17780" s="399"/>
      <c r="E17780" s="400"/>
      <c r="G17780" s="401"/>
      <c r="H17780" s="401"/>
      <c r="I17780" s="401"/>
      <c r="J17780" s="194"/>
      <c r="K17780" s="194"/>
      <c r="L17780" s="195"/>
      <c r="M17780" s="196"/>
      <c r="N17780" s="197"/>
      <c r="O17780" s="197"/>
      <c r="P17780" s="231"/>
    </row>
    <row r="17781" spans="2:16">
      <c r="B17781" s="351"/>
      <c r="C17781" s="435"/>
      <c r="D17781" s="399"/>
      <c r="E17781" s="400"/>
      <c r="G17781" s="401"/>
      <c r="H17781" s="401"/>
      <c r="I17781" s="401"/>
      <c r="J17781" s="194"/>
      <c r="K17781" s="194"/>
      <c r="L17781" s="195"/>
      <c r="M17781" s="196"/>
      <c r="N17781" s="197"/>
      <c r="O17781" s="197"/>
      <c r="P17781" s="231"/>
    </row>
    <row r="17782" spans="2:16">
      <c r="B17782" s="351"/>
      <c r="C17782" s="435"/>
      <c r="D17782" s="399"/>
      <c r="E17782" s="400"/>
      <c r="G17782" s="401"/>
      <c r="H17782" s="401"/>
      <c r="I17782" s="401"/>
      <c r="J17782" s="194"/>
      <c r="K17782" s="194"/>
      <c r="L17782" s="195"/>
      <c r="M17782" s="196"/>
      <c r="N17782" s="197"/>
      <c r="O17782" s="197"/>
      <c r="P17782" s="231"/>
    </row>
    <row r="17783" spans="2:16">
      <c r="B17783" s="351"/>
      <c r="C17783" s="435"/>
      <c r="D17783" s="399"/>
      <c r="E17783" s="400"/>
      <c r="G17783" s="401"/>
      <c r="H17783" s="401"/>
      <c r="I17783" s="401"/>
      <c r="J17783" s="194"/>
      <c r="K17783" s="194"/>
      <c r="L17783" s="195"/>
      <c r="M17783" s="196"/>
      <c r="N17783" s="197"/>
      <c r="O17783" s="197"/>
      <c r="P17783" s="231"/>
    </row>
    <row r="17784" spans="2:16">
      <c r="B17784" s="351"/>
      <c r="C17784" s="435"/>
      <c r="D17784" s="399"/>
      <c r="E17784" s="400"/>
      <c r="G17784" s="401"/>
      <c r="H17784" s="401"/>
      <c r="I17784" s="401"/>
      <c r="J17784" s="194"/>
      <c r="K17784" s="194"/>
      <c r="L17784" s="195"/>
      <c r="M17784" s="196"/>
      <c r="N17784" s="197"/>
      <c r="O17784" s="197"/>
      <c r="P17784" s="231"/>
    </row>
    <row r="17785" spans="2:16">
      <c r="B17785" s="351"/>
      <c r="C17785" s="435"/>
      <c r="D17785" s="399"/>
      <c r="E17785" s="400"/>
      <c r="G17785" s="401"/>
      <c r="H17785" s="401"/>
      <c r="I17785" s="401"/>
      <c r="J17785" s="194"/>
      <c r="K17785" s="194"/>
      <c r="L17785" s="195"/>
      <c r="M17785" s="196"/>
      <c r="N17785" s="197"/>
      <c r="O17785" s="197"/>
      <c r="P17785" s="231"/>
    </row>
    <row r="17786" spans="2:16">
      <c r="B17786" s="351"/>
      <c r="C17786" s="435"/>
      <c r="D17786" s="399"/>
      <c r="E17786" s="400"/>
      <c r="G17786" s="401"/>
      <c r="H17786" s="401"/>
      <c r="I17786" s="401"/>
      <c r="J17786" s="194"/>
      <c r="K17786" s="194"/>
      <c r="L17786" s="195"/>
      <c r="M17786" s="196"/>
      <c r="N17786" s="197"/>
      <c r="O17786" s="197"/>
      <c r="P17786" s="231"/>
    </row>
    <row r="17787" spans="2:16">
      <c r="B17787" s="402"/>
      <c r="C17787" s="435"/>
      <c r="D17787" s="404"/>
      <c r="E17787" s="405"/>
      <c r="G17787" s="406"/>
      <c r="H17787" s="406"/>
      <c r="I17787" s="406"/>
      <c r="J17787" s="194"/>
      <c r="K17787" s="194"/>
      <c r="L17787" s="195"/>
      <c r="M17787" s="196"/>
      <c r="N17787" s="197"/>
      <c r="O17787" s="197"/>
      <c r="P17787" s="221"/>
    </row>
    <row r="17788" spans="2:16">
      <c r="B17788" s="351"/>
      <c r="C17788" s="435"/>
      <c r="D17788" s="399"/>
      <c r="E17788" s="400"/>
      <c r="G17788" s="401"/>
      <c r="H17788" s="401"/>
      <c r="I17788" s="401"/>
      <c r="J17788" s="194"/>
      <c r="K17788" s="194"/>
      <c r="L17788" s="195"/>
      <c r="M17788" s="196"/>
      <c r="N17788" s="197"/>
      <c r="O17788" s="197"/>
      <c r="P17788" s="231"/>
    </row>
    <row r="17789" spans="2:16">
      <c r="B17789" s="351"/>
      <c r="C17789" s="435"/>
      <c r="D17789" s="399"/>
      <c r="E17789" s="400"/>
      <c r="G17789" s="401"/>
      <c r="H17789" s="401"/>
      <c r="I17789" s="401"/>
      <c r="J17789" s="194"/>
      <c r="K17789" s="194"/>
      <c r="L17789" s="195"/>
      <c r="M17789" s="196"/>
      <c r="N17789" s="197"/>
      <c r="O17789" s="197"/>
      <c r="P17789" s="231"/>
    </row>
    <row r="17790" spans="2:16">
      <c r="B17790" s="351"/>
      <c r="C17790" s="435"/>
      <c r="D17790" s="399"/>
      <c r="E17790" s="400"/>
      <c r="G17790" s="401"/>
      <c r="H17790" s="401"/>
      <c r="I17790" s="401"/>
      <c r="J17790" s="194"/>
      <c r="K17790" s="194"/>
      <c r="L17790" s="195"/>
      <c r="M17790" s="196"/>
      <c r="N17790" s="197"/>
      <c r="O17790" s="197"/>
      <c r="P17790" s="231"/>
    </row>
    <row r="17791" spans="2:16">
      <c r="B17791" s="351"/>
      <c r="C17791" s="435"/>
      <c r="D17791" s="399"/>
      <c r="E17791" s="400"/>
      <c r="G17791" s="401"/>
      <c r="H17791" s="401"/>
      <c r="I17791" s="401"/>
      <c r="J17791" s="194"/>
      <c r="K17791" s="194"/>
      <c r="L17791" s="195"/>
      <c r="M17791" s="196"/>
      <c r="N17791" s="197"/>
      <c r="O17791" s="197"/>
      <c r="P17791" s="231"/>
    </row>
    <row r="17792" spans="2:16">
      <c r="B17792" s="351"/>
      <c r="C17792" s="435"/>
      <c r="D17792" s="399"/>
      <c r="E17792" s="400"/>
      <c r="G17792" s="401"/>
      <c r="H17792" s="401"/>
      <c r="I17792" s="401"/>
      <c r="J17792" s="194"/>
      <c r="K17792" s="194"/>
      <c r="L17792" s="195"/>
      <c r="M17792" s="196"/>
      <c r="N17792" s="197"/>
      <c r="O17792" s="197"/>
      <c r="P17792" s="231"/>
    </row>
    <row r="17793" spans="2:16">
      <c r="B17793" s="351"/>
      <c r="C17793" s="435"/>
      <c r="D17793" s="399"/>
      <c r="E17793" s="400"/>
      <c r="G17793" s="401"/>
      <c r="H17793" s="401"/>
      <c r="I17793" s="401"/>
      <c r="J17793" s="194"/>
      <c r="K17793" s="194"/>
      <c r="L17793" s="195"/>
      <c r="M17793" s="196"/>
      <c r="N17793" s="197"/>
      <c r="O17793" s="197"/>
      <c r="P17793" s="231"/>
    </row>
    <row r="17794" spans="2:16">
      <c r="B17794" s="351"/>
      <c r="C17794" s="435"/>
      <c r="D17794" s="399"/>
      <c r="E17794" s="400"/>
      <c r="G17794" s="401"/>
      <c r="H17794" s="401"/>
      <c r="I17794" s="401"/>
      <c r="J17794" s="194"/>
      <c r="K17794" s="194"/>
      <c r="L17794" s="195"/>
      <c r="M17794" s="196"/>
      <c r="N17794" s="197"/>
      <c r="O17794" s="197"/>
      <c r="P17794" s="231"/>
    </row>
    <row r="17795" spans="2:16">
      <c r="B17795" s="351"/>
      <c r="C17795" s="435"/>
      <c r="D17795" s="399"/>
      <c r="E17795" s="400"/>
      <c r="G17795" s="401"/>
      <c r="H17795" s="401"/>
      <c r="I17795" s="401"/>
      <c r="J17795" s="194"/>
      <c r="K17795" s="194"/>
      <c r="L17795" s="195"/>
      <c r="M17795" s="196"/>
      <c r="N17795" s="197"/>
      <c r="O17795" s="197"/>
      <c r="P17795" s="231"/>
    </row>
    <row r="17796" spans="2:16">
      <c r="B17796" s="351"/>
      <c r="C17796" s="435"/>
      <c r="D17796" s="399"/>
      <c r="E17796" s="400"/>
      <c r="G17796" s="401"/>
      <c r="H17796" s="401"/>
      <c r="I17796" s="401"/>
      <c r="J17796" s="194"/>
      <c r="K17796" s="194"/>
      <c r="L17796" s="195"/>
      <c r="M17796" s="196"/>
      <c r="N17796" s="197"/>
      <c r="O17796" s="197"/>
      <c r="P17796" s="231"/>
    </row>
    <row r="17797" spans="2:16">
      <c r="B17797" s="351"/>
      <c r="C17797" s="435"/>
      <c r="D17797" s="399"/>
      <c r="E17797" s="400"/>
      <c r="G17797" s="401"/>
      <c r="H17797" s="401"/>
      <c r="I17797" s="401"/>
      <c r="J17797" s="194"/>
      <c r="K17797" s="194"/>
      <c r="L17797" s="195"/>
      <c r="M17797" s="196"/>
      <c r="N17797" s="197"/>
      <c r="O17797" s="197"/>
      <c r="P17797" s="231"/>
    </row>
    <row r="17798" spans="2:16">
      <c r="B17798" s="351"/>
      <c r="C17798" s="435"/>
      <c r="D17798" s="399"/>
      <c r="E17798" s="400"/>
      <c r="G17798" s="401"/>
      <c r="H17798" s="401"/>
      <c r="I17798" s="401"/>
      <c r="J17798" s="194"/>
      <c r="K17798" s="194"/>
      <c r="L17798" s="195"/>
      <c r="M17798" s="196"/>
      <c r="N17798" s="197"/>
      <c r="O17798" s="197"/>
      <c r="P17798" s="231"/>
    </row>
    <row r="17799" spans="2:16">
      <c r="B17799" s="351"/>
      <c r="C17799" s="435"/>
      <c r="D17799" s="399"/>
      <c r="E17799" s="400"/>
      <c r="G17799" s="401"/>
      <c r="H17799" s="401"/>
      <c r="I17799" s="401"/>
      <c r="J17799" s="194"/>
      <c r="K17799" s="194"/>
      <c r="L17799" s="195"/>
      <c r="M17799" s="196"/>
      <c r="N17799" s="197"/>
      <c r="O17799" s="197"/>
      <c r="P17799" s="231"/>
    </row>
    <row r="17800" spans="2:16">
      <c r="B17800" s="351"/>
      <c r="C17800" s="435"/>
      <c r="D17800" s="399"/>
      <c r="E17800" s="400"/>
      <c r="G17800" s="401"/>
      <c r="H17800" s="401"/>
      <c r="I17800" s="401"/>
      <c r="J17800" s="194"/>
      <c r="K17800" s="194"/>
      <c r="L17800" s="195"/>
      <c r="M17800" s="196"/>
      <c r="N17800" s="197"/>
      <c r="O17800" s="197"/>
      <c r="P17800" s="231"/>
    </row>
    <row r="17801" spans="2:16">
      <c r="B17801" s="351"/>
      <c r="C17801" s="435"/>
      <c r="D17801" s="399"/>
      <c r="E17801" s="400"/>
      <c r="G17801" s="401"/>
      <c r="H17801" s="401"/>
      <c r="I17801" s="401"/>
      <c r="J17801" s="194"/>
      <c r="K17801" s="194"/>
      <c r="L17801" s="195"/>
      <c r="M17801" s="196"/>
      <c r="N17801" s="197"/>
      <c r="O17801" s="197"/>
      <c r="P17801" s="231"/>
    </row>
    <row r="17802" spans="2:16">
      <c r="B17802" s="351"/>
      <c r="C17802" s="435"/>
      <c r="D17802" s="399"/>
      <c r="E17802" s="400"/>
      <c r="G17802" s="401"/>
      <c r="H17802" s="401"/>
      <c r="I17802" s="401"/>
      <c r="J17802" s="194"/>
      <c r="K17802" s="194"/>
      <c r="L17802" s="195"/>
      <c r="M17802" s="196"/>
      <c r="N17802" s="197"/>
      <c r="O17802" s="197"/>
      <c r="P17802" s="231"/>
    </row>
    <row r="17803" spans="2:16">
      <c r="B17803" s="351"/>
      <c r="C17803" s="435"/>
      <c r="D17803" s="399"/>
      <c r="E17803" s="400"/>
      <c r="G17803" s="401"/>
      <c r="H17803" s="401"/>
      <c r="I17803" s="401"/>
      <c r="J17803" s="194"/>
      <c r="K17803" s="194"/>
      <c r="L17803" s="195"/>
      <c r="M17803" s="196"/>
      <c r="N17803" s="197"/>
      <c r="O17803" s="197"/>
      <c r="P17803" s="231"/>
    </row>
    <row r="17804" spans="2:16">
      <c r="B17804" s="351"/>
      <c r="C17804" s="435"/>
      <c r="D17804" s="399"/>
      <c r="E17804" s="400"/>
      <c r="G17804" s="401"/>
      <c r="H17804" s="401"/>
      <c r="I17804" s="401"/>
      <c r="J17804" s="194"/>
      <c r="K17804" s="194"/>
      <c r="L17804" s="195"/>
      <c r="M17804" s="196"/>
      <c r="N17804" s="197"/>
      <c r="O17804" s="197"/>
      <c r="P17804" s="231"/>
    </row>
    <row r="17805" spans="2:16">
      <c r="B17805" s="351"/>
      <c r="C17805" s="435"/>
      <c r="D17805" s="399"/>
      <c r="E17805" s="400"/>
      <c r="G17805" s="401"/>
      <c r="H17805" s="401"/>
      <c r="I17805" s="401"/>
      <c r="J17805" s="194"/>
      <c r="K17805" s="194"/>
      <c r="L17805" s="195"/>
      <c r="M17805" s="196"/>
      <c r="N17805" s="197"/>
      <c r="O17805" s="197"/>
      <c r="P17805" s="231"/>
    </row>
    <row r="17806" spans="2:16">
      <c r="B17806" s="351"/>
      <c r="C17806" s="435"/>
      <c r="D17806" s="399"/>
      <c r="E17806" s="400"/>
      <c r="G17806" s="401"/>
      <c r="H17806" s="401"/>
      <c r="I17806" s="401"/>
      <c r="J17806" s="194"/>
      <c r="K17806" s="194"/>
      <c r="L17806" s="195"/>
      <c r="M17806" s="196"/>
      <c r="N17806" s="197"/>
      <c r="O17806" s="197"/>
      <c r="P17806" s="231"/>
    </row>
    <row r="17807" spans="2:16">
      <c r="B17807" s="351"/>
      <c r="C17807" s="435"/>
      <c r="D17807" s="399"/>
      <c r="E17807" s="400"/>
      <c r="G17807" s="401"/>
      <c r="H17807" s="401"/>
      <c r="I17807" s="401"/>
      <c r="J17807" s="194"/>
      <c r="K17807" s="194"/>
      <c r="L17807" s="195"/>
      <c r="M17807" s="196"/>
      <c r="N17807" s="197"/>
      <c r="O17807" s="197"/>
      <c r="P17807" s="231"/>
    </row>
    <row r="17808" spans="2:16">
      <c r="B17808" s="351"/>
      <c r="C17808" s="435"/>
      <c r="D17808" s="399"/>
      <c r="E17808" s="400"/>
      <c r="G17808" s="401"/>
      <c r="H17808" s="401"/>
      <c r="I17808" s="401"/>
      <c r="J17808" s="194"/>
      <c r="K17808" s="194"/>
      <c r="L17808" s="195"/>
      <c r="M17808" s="196"/>
      <c r="N17808" s="197"/>
      <c r="O17808" s="197"/>
      <c r="P17808" s="231"/>
    </row>
    <row r="17809" spans="2:16">
      <c r="B17809" s="351"/>
      <c r="C17809" s="435"/>
      <c r="D17809" s="399"/>
      <c r="E17809" s="400"/>
      <c r="G17809" s="401"/>
      <c r="H17809" s="401"/>
      <c r="I17809" s="401"/>
      <c r="J17809" s="194"/>
      <c r="K17809" s="194"/>
      <c r="L17809" s="195"/>
      <c r="M17809" s="196"/>
      <c r="N17809" s="197"/>
      <c r="O17809" s="197"/>
      <c r="P17809" s="231"/>
    </row>
    <row r="17810" spans="2:16">
      <c r="B17810" s="351"/>
      <c r="C17810" s="435"/>
      <c r="D17810" s="399"/>
      <c r="E17810" s="400"/>
      <c r="G17810" s="401"/>
      <c r="H17810" s="401"/>
      <c r="I17810" s="401"/>
      <c r="J17810" s="194"/>
      <c r="K17810" s="194"/>
      <c r="L17810" s="195"/>
      <c r="M17810" s="196"/>
      <c r="N17810" s="197"/>
      <c r="O17810" s="197"/>
      <c r="P17810" s="231"/>
    </row>
    <row r="17811" spans="2:16">
      <c r="B17811" s="351"/>
      <c r="C17811" s="435"/>
      <c r="D17811" s="399"/>
      <c r="E17811" s="400"/>
      <c r="G17811" s="401"/>
      <c r="H17811" s="401"/>
      <c r="I17811" s="401"/>
      <c r="J17811" s="194"/>
      <c r="K17811" s="194"/>
      <c r="L17811" s="195"/>
      <c r="M17811" s="196"/>
      <c r="N17811" s="197"/>
      <c r="O17811" s="197"/>
      <c r="P17811" s="231"/>
    </row>
    <row r="17812" spans="2:16">
      <c r="B17812" s="351"/>
      <c r="C17812" s="435"/>
      <c r="D17812" s="399"/>
      <c r="E17812" s="400"/>
      <c r="G17812" s="401"/>
      <c r="H17812" s="401"/>
      <c r="I17812" s="401"/>
      <c r="J17812" s="194"/>
      <c r="K17812" s="194"/>
      <c r="L17812" s="195"/>
      <c r="M17812" s="196"/>
      <c r="N17812" s="197"/>
      <c r="O17812" s="197"/>
      <c r="P17812" s="231"/>
    </row>
    <row r="17813" spans="2:16">
      <c r="B17813" s="351"/>
      <c r="C17813" s="435"/>
      <c r="D17813" s="399"/>
      <c r="E17813" s="400"/>
      <c r="G17813" s="401"/>
      <c r="H17813" s="401"/>
      <c r="I17813" s="401"/>
      <c r="J17813" s="194"/>
      <c r="K17813" s="194"/>
      <c r="L17813" s="195"/>
      <c r="M17813" s="196"/>
      <c r="N17813" s="197"/>
      <c r="O17813" s="197"/>
      <c r="P17813" s="231"/>
    </row>
    <row r="17814" spans="2:16">
      <c r="B17814" s="351"/>
      <c r="C17814" s="435"/>
      <c r="D17814" s="399"/>
      <c r="E17814" s="400"/>
      <c r="G17814" s="401"/>
      <c r="H17814" s="401"/>
      <c r="I17814" s="401"/>
      <c r="J17814" s="194"/>
      <c r="K17814" s="194"/>
      <c r="L17814" s="195"/>
      <c r="M17814" s="196"/>
      <c r="N17814" s="197"/>
      <c r="O17814" s="197"/>
      <c r="P17814" s="231"/>
    </row>
    <row r="17815" spans="2:16">
      <c r="B17815" s="351"/>
      <c r="C17815" s="435"/>
      <c r="D17815" s="399"/>
      <c r="E17815" s="400"/>
      <c r="G17815" s="401"/>
      <c r="H17815" s="401"/>
      <c r="I17815" s="401"/>
      <c r="J17815" s="194"/>
      <c r="K17815" s="194"/>
      <c r="L17815" s="195"/>
      <c r="M17815" s="196"/>
      <c r="N17815" s="197"/>
      <c r="O17815" s="197"/>
      <c r="P17815" s="231"/>
    </row>
    <row r="17816" spans="2:16">
      <c r="B17816" s="351"/>
      <c r="C17816" s="435"/>
      <c r="D17816" s="399"/>
      <c r="E17816" s="400"/>
      <c r="G17816" s="401"/>
      <c r="H17816" s="401"/>
      <c r="I17816" s="401"/>
      <c r="J17816" s="194"/>
      <c r="K17816" s="194"/>
      <c r="L17816" s="195"/>
      <c r="M17816" s="196"/>
      <c r="N17816" s="197"/>
      <c r="O17816" s="197"/>
      <c r="P17816" s="231"/>
    </row>
    <row r="17817" spans="2:16">
      <c r="B17817" s="351"/>
      <c r="C17817" s="435"/>
      <c r="D17817" s="399"/>
      <c r="E17817" s="400"/>
      <c r="G17817" s="401"/>
      <c r="H17817" s="401"/>
      <c r="I17817" s="401"/>
      <c r="J17817" s="194"/>
      <c r="K17817" s="194"/>
      <c r="L17817" s="195"/>
      <c r="M17817" s="196"/>
      <c r="N17817" s="197"/>
      <c r="O17817" s="197"/>
      <c r="P17817" s="231"/>
    </row>
    <row r="17818" spans="2:16">
      <c r="B17818" s="351"/>
      <c r="C17818" s="435"/>
      <c r="D17818" s="399"/>
      <c r="E17818" s="400"/>
      <c r="G17818" s="401"/>
      <c r="H17818" s="401"/>
      <c r="I17818" s="401"/>
      <c r="J17818" s="194"/>
      <c r="K17818" s="194"/>
      <c r="L17818" s="195"/>
      <c r="M17818" s="196"/>
      <c r="N17818" s="197"/>
      <c r="O17818" s="197"/>
      <c r="P17818" s="231"/>
    </row>
    <row r="17819" spans="2:16">
      <c r="B17819" s="351"/>
      <c r="C17819" s="435"/>
      <c r="D17819" s="399"/>
      <c r="E17819" s="400"/>
      <c r="G17819" s="401"/>
      <c r="H17819" s="401"/>
      <c r="I17819" s="401"/>
      <c r="J17819" s="194"/>
      <c r="K17819" s="194"/>
      <c r="L17819" s="195"/>
      <c r="M17819" s="196"/>
      <c r="N17819" s="197"/>
      <c r="O17819" s="197"/>
      <c r="P17819" s="231"/>
    </row>
    <row r="17820" spans="2:16">
      <c r="B17820" s="351"/>
      <c r="C17820" s="435"/>
      <c r="D17820" s="399"/>
      <c r="E17820" s="400"/>
      <c r="G17820" s="401"/>
      <c r="H17820" s="401"/>
      <c r="I17820" s="401"/>
      <c r="J17820" s="194"/>
      <c r="K17820" s="194"/>
      <c r="L17820" s="195"/>
      <c r="M17820" s="196"/>
      <c r="N17820" s="197"/>
      <c r="O17820" s="197"/>
      <c r="P17820" s="231"/>
    </row>
    <row r="17821" spans="2:16">
      <c r="B17821" s="351"/>
      <c r="C17821" s="435"/>
      <c r="D17821" s="399"/>
      <c r="E17821" s="400"/>
      <c r="G17821" s="401"/>
      <c r="H17821" s="401"/>
      <c r="I17821" s="401"/>
      <c r="J17821" s="194"/>
      <c r="K17821" s="194"/>
      <c r="L17821" s="195"/>
      <c r="M17821" s="196"/>
      <c r="N17821" s="197"/>
      <c r="O17821" s="197"/>
      <c r="P17821" s="231"/>
    </row>
    <row r="17822" spans="2:16">
      <c r="B17822" s="351"/>
      <c r="C17822" s="435"/>
      <c r="D17822" s="399"/>
      <c r="E17822" s="400"/>
      <c r="G17822" s="401"/>
      <c r="H17822" s="401"/>
      <c r="I17822" s="401"/>
      <c r="J17822" s="194"/>
      <c r="K17822" s="194"/>
      <c r="L17822" s="195"/>
      <c r="M17822" s="196"/>
      <c r="N17822" s="197"/>
      <c r="O17822" s="197"/>
      <c r="P17822" s="231"/>
    </row>
    <row r="17823" spans="2:16">
      <c r="B17823" s="351"/>
      <c r="C17823" s="435"/>
      <c r="D17823" s="399"/>
      <c r="E17823" s="400"/>
      <c r="G17823" s="401"/>
      <c r="H17823" s="401"/>
      <c r="I17823" s="401"/>
      <c r="J17823" s="194"/>
      <c r="K17823" s="194"/>
      <c r="L17823" s="195"/>
      <c r="M17823" s="196"/>
      <c r="N17823" s="197"/>
      <c r="O17823" s="197"/>
      <c r="P17823" s="231"/>
    </row>
    <row r="17824" spans="2:16">
      <c r="B17824" s="351"/>
      <c r="C17824" s="435"/>
      <c r="D17824" s="399"/>
      <c r="E17824" s="400"/>
      <c r="G17824" s="401"/>
      <c r="H17824" s="401"/>
      <c r="I17824" s="401"/>
      <c r="J17824" s="194"/>
      <c r="K17824" s="194"/>
      <c r="L17824" s="195"/>
      <c r="M17824" s="196"/>
      <c r="N17824" s="197"/>
      <c r="O17824" s="197"/>
      <c r="P17824" s="231"/>
    </row>
    <row r="17825" spans="2:16">
      <c r="B17825" s="351"/>
      <c r="C17825" s="435"/>
      <c r="D17825" s="399"/>
      <c r="E17825" s="400"/>
      <c r="G17825" s="401"/>
      <c r="H17825" s="401"/>
      <c r="I17825" s="401"/>
      <c r="J17825" s="194"/>
      <c r="K17825" s="194"/>
      <c r="L17825" s="195"/>
      <c r="M17825" s="196"/>
      <c r="N17825" s="197"/>
      <c r="O17825" s="197"/>
      <c r="P17825" s="231"/>
    </row>
    <row r="17826" spans="2:16">
      <c r="B17826" s="351"/>
      <c r="C17826" s="435"/>
      <c r="D17826" s="399"/>
      <c r="E17826" s="400"/>
      <c r="G17826" s="401"/>
      <c r="H17826" s="401"/>
      <c r="I17826" s="401"/>
      <c r="J17826" s="194"/>
      <c r="K17826" s="194"/>
      <c r="L17826" s="195"/>
      <c r="M17826" s="196"/>
      <c r="N17826" s="197"/>
      <c r="O17826" s="197"/>
      <c r="P17826" s="231"/>
    </row>
    <row r="17827" spans="2:16">
      <c r="B17827" s="351"/>
      <c r="C17827" s="435"/>
      <c r="D17827" s="399"/>
      <c r="E17827" s="400"/>
      <c r="G17827" s="401"/>
      <c r="H17827" s="401"/>
      <c r="I17827" s="401"/>
      <c r="J17827" s="194"/>
      <c r="K17827" s="194"/>
      <c r="L17827" s="195"/>
      <c r="M17827" s="196"/>
      <c r="N17827" s="197"/>
      <c r="O17827" s="197"/>
      <c r="P17827" s="231"/>
    </row>
    <row r="17828" spans="2:16">
      <c r="B17828" s="351"/>
      <c r="C17828" s="435"/>
      <c r="D17828" s="399"/>
      <c r="E17828" s="400"/>
      <c r="G17828" s="401"/>
      <c r="H17828" s="401"/>
      <c r="I17828" s="401"/>
      <c r="J17828" s="194"/>
      <c r="K17828" s="194"/>
      <c r="L17828" s="195"/>
      <c r="M17828" s="196"/>
      <c r="N17828" s="197"/>
      <c r="O17828" s="197"/>
      <c r="P17828" s="231"/>
    </row>
    <row r="17829" spans="2:16">
      <c r="B17829" s="351"/>
      <c r="C17829" s="435"/>
      <c r="D17829" s="399"/>
      <c r="E17829" s="400"/>
      <c r="G17829" s="401"/>
      <c r="H17829" s="401"/>
      <c r="I17829" s="401"/>
      <c r="J17829" s="194"/>
      <c r="K17829" s="194"/>
      <c r="L17829" s="195"/>
      <c r="M17829" s="196"/>
      <c r="N17829" s="197"/>
      <c r="O17829" s="197"/>
      <c r="P17829" s="231"/>
    </row>
    <row r="17830" spans="2:16">
      <c r="B17830" s="351"/>
      <c r="C17830" s="435"/>
      <c r="D17830" s="399"/>
      <c r="E17830" s="400"/>
      <c r="G17830" s="401"/>
      <c r="H17830" s="401"/>
      <c r="I17830" s="401"/>
      <c r="J17830" s="194"/>
      <c r="K17830" s="194"/>
      <c r="L17830" s="195"/>
      <c r="M17830" s="196"/>
      <c r="N17830" s="197"/>
      <c r="O17830" s="197"/>
      <c r="P17830" s="231"/>
    </row>
    <row r="17831" spans="2:16">
      <c r="B17831" s="351"/>
      <c r="C17831" s="435"/>
      <c r="D17831" s="399"/>
      <c r="E17831" s="400"/>
      <c r="G17831" s="401"/>
      <c r="H17831" s="401"/>
      <c r="I17831" s="401"/>
      <c r="J17831" s="194"/>
      <c r="K17831" s="194"/>
      <c r="L17831" s="195"/>
      <c r="M17831" s="196"/>
      <c r="N17831" s="197"/>
      <c r="O17831" s="197"/>
      <c r="P17831" s="231"/>
    </row>
    <row r="17832" spans="2:16">
      <c r="B17832" s="351"/>
      <c r="C17832" s="435"/>
      <c r="D17832" s="399"/>
      <c r="E17832" s="400"/>
      <c r="G17832" s="401"/>
      <c r="H17832" s="401"/>
      <c r="I17832" s="401"/>
      <c r="J17832" s="194"/>
      <c r="K17832" s="194"/>
      <c r="L17832" s="195"/>
      <c r="M17832" s="196"/>
      <c r="N17832" s="197"/>
      <c r="O17832" s="197"/>
      <c r="P17832" s="231"/>
    </row>
    <row r="17833" spans="2:16">
      <c r="B17833" s="351"/>
      <c r="C17833" s="435"/>
      <c r="D17833" s="399"/>
      <c r="E17833" s="400"/>
      <c r="G17833" s="401"/>
      <c r="H17833" s="401"/>
      <c r="I17833" s="401"/>
      <c r="J17833" s="194"/>
      <c r="K17833" s="194"/>
      <c r="L17833" s="195"/>
      <c r="M17833" s="196"/>
      <c r="N17833" s="197"/>
      <c r="O17833" s="197"/>
      <c r="P17833" s="231"/>
    </row>
    <row r="17834" spans="2:16">
      <c r="B17834" s="351"/>
      <c r="C17834" s="435"/>
      <c r="D17834" s="399"/>
      <c r="E17834" s="400"/>
      <c r="G17834" s="401"/>
      <c r="H17834" s="401"/>
      <c r="I17834" s="401"/>
      <c r="J17834" s="194"/>
      <c r="K17834" s="194"/>
      <c r="L17834" s="195"/>
      <c r="M17834" s="196"/>
      <c r="N17834" s="197"/>
      <c r="O17834" s="197"/>
      <c r="P17834" s="231"/>
    </row>
    <row r="17835" spans="2:16">
      <c r="B17835" s="351"/>
      <c r="C17835" s="435"/>
      <c r="D17835" s="399"/>
      <c r="E17835" s="400"/>
      <c r="G17835" s="401"/>
      <c r="H17835" s="401"/>
      <c r="I17835" s="401"/>
      <c r="J17835" s="194"/>
      <c r="K17835" s="194"/>
      <c r="L17835" s="195"/>
      <c r="M17835" s="196"/>
      <c r="N17835" s="197"/>
      <c r="O17835" s="197"/>
      <c r="P17835" s="231"/>
    </row>
    <row r="17836" spans="2:16">
      <c r="B17836" s="351"/>
      <c r="C17836" s="435"/>
      <c r="D17836" s="399"/>
      <c r="E17836" s="400"/>
      <c r="G17836" s="401"/>
      <c r="H17836" s="401"/>
      <c r="I17836" s="401"/>
      <c r="J17836" s="194"/>
      <c r="K17836" s="194"/>
      <c r="L17836" s="195"/>
      <c r="M17836" s="196"/>
      <c r="N17836" s="197"/>
      <c r="O17836" s="197"/>
      <c r="P17836" s="231"/>
    </row>
    <row r="17837" spans="2:16">
      <c r="B17837" s="351"/>
      <c r="C17837" s="435"/>
      <c r="D17837" s="399"/>
      <c r="E17837" s="400"/>
      <c r="G17837" s="401"/>
      <c r="H17837" s="401"/>
      <c r="I17837" s="401"/>
      <c r="J17837" s="194"/>
      <c r="K17837" s="194"/>
      <c r="L17837" s="195"/>
      <c r="M17837" s="196"/>
      <c r="N17837" s="197"/>
      <c r="O17837" s="197"/>
      <c r="P17837" s="231"/>
    </row>
    <row r="17838" spans="2:16">
      <c r="B17838" s="351"/>
      <c r="C17838" s="435"/>
      <c r="D17838" s="399"/>
      <c r="E17838" s="400"/>
      <c r="G17838" s="401"/>
      <c r="H17838" s="401"/>
      <c r="I17838" s="401"/>
      <c r="J17838" s="194"/>
      <c r="K17838" s="194"/>
      <c r="L17838" s="195"/>
      <c r="M17838" s="196"/>
      <c r="N17838" s="197"/>
      <c r="O17838" s="197"/>
      <c r="P17838" s="231"/>
    </row>
    <row r="17839" spans="2:16">
      <c r="B17839" s="351"/>
      <c r="C17839" s="435"/>
      <c r="D17839" s="399"/>
      <c r="E17839" s="400"/>
      <c r="G17839" s="401"/>
      <c r="H17839" s="401"/>
      <c r="I17839" s="401"/>
      <c r="J17839" s="194"/>
      <c r="K17839" s="194"/>
      <c r="L17839" s="195"/>
      <c r="M17839" s="196"/>
      <c r="N17839" s="197"/>
      <c r="O17839" s="197"/>
      <c r="P17839" s="231"/>
    </row>
    <row r="17840" spans="2:16">
      <c r="B17840" s="351"/>
      <c r="C17840" s="435"/>
      <c r="D17840" s="399"/>
      <c r="E17840" s="400"/>
      <c r="G17840" s="401"/>
      <c r="H17840" s="401"/>
      <c r="I17840" s="401"/>
      <c r="J17840" s="194"/>
      <c r="K17840" s="194"/>
      <c r="L17840" s="195"/>
      <c r="M17840" s="196"/>
      <c r="N17840" s="197"/>
      <c r="O17840" s="197"/>
      <c r="P17840" s="231"/>
    </row>
    <row r="17841" spans="2:16">
      <c r="B17841" s="351"/>
      <c r="C17841" s="435"/>
      <c r="D17841" s="399"/>
      <c r="E17841" s="400"/>
      <c r="G17841" s="401"/>
      <c r="H17841" s="401"/>
      <c r="I17841" s="401"/>
      <c r="J17841" s="194"/>
      <c r="K17841" s="194"/>
      <c r="L17841" s="195"/>
      <c r="M17841" s="196"/>
      <c r="N17841" s="197"/>
      <c r="O17841" s="197"/>
      <c r="P17841" s="231"/>
    </row>
    <row r="17842" spans="2:16">
      <c r="B17842" s="351"/>
      <c r="C17842" s="435"/>
      <c r="D17842" s="399"/>
      <c r="E17842" s="400"/>
      <c r="G17842" s="401"/>
      <c r="H17842" s="401"/>
      <c r="I17842" s="401"/>
      <c r="J17842" s="194"/>
      <c r="K17842" s="194"/>
      <c r="L17842" s="195"/>
      <c r="M17842" s="196"/>
      <c r="N17842" s="197"/>
      <c r="O17842" s="197"/>
      <c r="P17842" s="231"/>
    </row>
    <row r="17843" spans="2:16">
      <c r="B17843" s="351"/>
      <c r="C17843" s="435"/>
      <c r="D17843" s="399"/>
      <c r="E17843" s="400"/>
      <c r="G17843" s="401"/>
      <c r="H17843" s="401"/>
      <c r="I17843" s="401"/>
      <c r="J17843" s="194"/>
      <c r="K17843" s="194"/>
      <c r="L17843" s="195"/>
      <c r="M17843" s="196"/>
      <c r="N17843" s="197"/>
      <c r="O17843" s="197"/>
      <c r="P17843" s="231"/>
    </row>
    <row r="17844" spans="2:16">
      <c r="B17844" s="351"/>
      <c r="C17844" s="435"/>
      <c r="D17844" s="399"/>
      <c r="E17844" s="400"/>
      <c r="G17844" s="401"/>
      <c r="H17844" s="401"/>
      <c r="I17844" s="401"/>
      <c r="J17844" s="194"/>
      <c r="K17844" s="194"/>
      <c r="L17844" s="195"/>
      <c r="M17844" s="196"/>
      <c r="N17844" s="197"/>
      <c r="O17844" s="197"/>
      <c r="P17844" s="231"/>
    </row>
    <row r="17845" spans="2:16">
      <c r="B17845" s="351"/>
      <c r="C17845" s="435"/>
      <c r="D17845" s="399"/>
      <c r="E17845" s="400"/>
      <c r="G17845" s="401"/>
      <c r="H17845" s="401"/>
      <c r="I17845" s="401"/>
      <c r="J17845" s="194"/>
      <c r="K17845" s="194"/>
      <c r="L17845" s="195"/>
      <c r="M17845" s="196"/>
      <c r="N17845" s="197"/>
      <c r="O17845" s="197"/>
      <c r="P17845" s="231"/>
    </row>
    <row r="17846" spans="2:16">
      <c r="B17846" s="351"/>
      <c r="C17846" s="435"/>
      <c r="D17846" s="399"/>
      <c r="E17846" s="400"/>
      <c r="G17846" s="401"/>
      <c r="H17846" s="401"/>
      <c r="I17846" s="401"/>
      <c r="J17846" s="194"/>
      <c r="K17846" s="194"/>
      <c r="L17846" s="195"/>
      <c r="M17846" s="196"/>
      <c r="N17846" s="197"/>
      <c r="O17846" s="197"/>
      <c r="P17846" s="231"/>
    </row>
    <row r="17847" spans="2:16">
      <c r="B17847" s="351"/>
      <c r="C17847" s="435"/>
      <c r="D17847" s="399"/>
      <c r="E17847" s="400"/>
      <c r="G17847" s="401"/>
      <c r="H17847" s="401"/>
      <c r="I17847" s="401"/>
      <c r="J17847" s="194"/>
      <c r="K17847" s="194"/>
      <c r="L17847" s="195"/>
      <c r="M17847" s="196"/>
      <c r="N17847" s="197"/>
      <c r="O17847" s="197"/>
      <c r="P17847" s="231"/>
    </row>
    <row r="17848" spans="2:16">
      <c r="B17848" s="351"/>
      <c r="C17848" s="435"/>
      <c r="D17848" s="399"/>
      <c r="E17848" s="400"/>
      <c r="G17848" s="401"/>
      <c r="H17848" s="401"/>
      <c r="I17848" s="401"/>
      <c r="J17848" s="194"/>
      <c r="K17848" s="194"/>
      <c r="L17848" s="195"/>
      <c r="M17848" s="196"/>
      <c r="N17848" s="197"/>
      <c r="O17848" s="197"/>
      <c r="P17848" s="231"/>
    </row>
    <row r="17849" spans="2:16">
      <c r="B17849" s="351"/>
      <c r="C17849" s="435"/>
      <c r="D17849" s="399"/>
      <c r="E17849" s="400"/>
      <c r="G17849" s="401"/>
      <c r="H17849" s="401"/>
      <c r="I17849" s="401"/>
      <c r="J17849" s="194"/>
      <c r="K17849" s="194"/>
      <c r="L17849" s="195"/>
      <c r="M17849" s="196"/>
      <c r="N17849" s="197"/>
      <c r="O17849" s="197"/>
      <c r="P17849" s="231"/>
    </row>
    <row r="17850" spans="2:16">
      <c r="B17850" s="351"/>
      <c r="C17850" s="435"/>
      <c r="D17850" s="399"/>
      <c r="E17850" s="400"/>
      <c r="G17850" s="401"/>
      <c r="H17850" s="401"/>
      <c r="I17850" s="401"/>
      <c r="J17850" s="194"/>
      <c r="K17850" s="194"/>
      <c r="L17850" s="195"/>
      <c r="M17850" s="196"/>
      <c r="N17850" s="197"/>
      <c r="O17850" s="197"/>
      <c r="P17850" s="231"/>
    </row>
    <row r="17851" spans="2:16">
      <c r="B17851" s="351"/>
      <c r="C17851" s="435"/>
      <c r="D17851" s="399"/>
      <c r="E17851" s="400"/>
      <c r="G17851" s="401"/>
      <c r="H17851" s="401"/>
      <c r="I17851" s="401"/>
      <c r="J17851" s="194"/>
      <c r="K17851" s="194"/>
      <c r="L17851" s="195"/>
      <c r="M17851" s="196"/>
      <c r="N17851" s="197"/>
      <c r="O17851" s="197"/>
      <c r="P17851" s="231"/>
    </row>
    <row r="17852" spans="2:16">
      <c r="B17852" s="351"/>
      <c r="C17852" s="435"/>
      <c r="D17852" s="399"/>
      <c r="E17852" s="400"/>
      <c r="G17852" s="401"/>
      <c r="H17852" s="401"/>
      <c r="I17852" s="401"/>
      <c r="J17852" s="194"/>
      <c r="K17852" s="194"/>
      <c r="L17852" s="195"/>
      <c r="M17852" s="196"/>
      <c r="N17852" s="197"/>
      <c r="O17852" s="197"/>
      <c r="P17852" s="231"/>
    </row>
    <row r="17853" spans="2:16">
      <c r="B17853" s="351"/>
      <c r="C17853" s="435"/>
      <c r="D17853" s="399"/>
      <c r="E17853" s="400"/>
      <c r="G17853" s="401"/>
      <c r="H17853" s="401"/>
      <c r="I17853" s="401"/>
      <c r="J17853" s="194"/>
      <c r="K17853" s="194"/>
      <c r="L17853" s="195"/>
      <c r="M17853" s="196"/>
      <c r="N17853" s="197"/>
      <c r="O17853" s="197"/>
      <c r="P17853" s="231"/>
    </row>
    <row r="17854" spans="2:16">
      <c r="B17854" s="351"/>
      <c r="C17854" s="435"/>
      <c r="D17854" s="399"/>
      <c r="E17854" s="400"/>
      <c r="G17854" s="401"/>
      <c r="H17854" s="401"/>
      <c r="I17854" s="401"/>
      <c r="J17854" s="194"/>
      <c r="K17854" s="194"/>
      <c r="L17854" s="195"/>
      <c r="M17854" s="196"/>
      <c r="N17854" s="197"/>
      <c r="O17854" s="197"/>
      <c r="P17854" s="231"/>
    </row>
    <row r="17855" spans="2:16">
      <c r="B17855" s="351"/>
      <c r="C17855" s="435"/>
      <c r="D17855" s="399"/>
      <c r="E17855" s="400"/>
      <c r="G17855" s="401"/>
      <c r="H17855" s="401"/>
      <c r="I17855" s="401"/>
      <c r="J17855" s="194"/>
      <c r="K17855" s="194"/>
      <c r="L17855" s="195"/>
      <c r="M17855" s="196"/>
      <c r="N17855" s="197"/>
      <c r="O17855" s="197"/>
      <c r="P17855" s="231"/>
    </row>
    <row r="17856" spans="2:16">
      <c r="B17856" s="351"/>
      <c r="C17856" s="435"/>
      <c r="D17856" s="399"/>
      <c r="E17856" s="400"/>
      <c r="G17856" s="401"/>
      <c r="H17856" s="401"/>
      <c r="I17856" s="401"/>
      <c r="J17856" s="194"/>
      <c r="K17856" s="194"/>
      <c r="L17856" s="195"/>
      <c r="M17856" s="196"/>
      <c r="N17856" s="197"/>
      <c r="O17856" s="197"/>
      <c r="P17856" s="231"/>
    </row>
    <row r="17857" spans="2:16">
      <c r="B17857" s="351"/>
      <c r="C17857" s="435"/>
      <c r="D17857" s="399"/>
      <c r="E17857" s="400"/>
      <c r="G17857" s="401"/>
      <c r="H17857" s="401"/>
      <c r="I17857" s="401"/>
      <c r="J17857" s="194"/>
      <c r="K17857" s="194"/>
      <c r="L17857" s="195"/>
      <c r="M17857" s="196"/>
      <c r="N17857" s="197"/>
      <c r="O17857" s="197"/>
      <c r="P17857" s="231"/>
    </row>
    <row r="17858" spans="2:16">
      <c r="B17858" s="351"/>
      <c r="C17858" s="435"/>
      <c r="D17858" s="399"/>
      <c r="E17858" s="400"/>
      <c r="G17858" s="401"/>
      <c r="H17858" s="401"/>
      <c r="I17858" s="401"/>
      <c r="J17858" s="194"/>
      <c r="K17858" s="194"/>
      <c r="L17858" s="195"/>
      <c r="M17858" s="196"/>
      <c r="N17858" s="197"/>
      <c r="O17858" s="197"/>
      <c r="P17858" s="231"/>
    </row>
    <row r="17859" spans="2:16">
      <c r="B17859" s="351"/>
      <c r="C17859" s="435"/>
      <c r="D17859" s="399"/>
      <c r="E17859" s="400"/>
      <c r="G17859" s="401"/>
      <c r="H17859" s="401"/>
      <c r="I17859" s="401"/>
      <c r="J17859" s="194"/>
      <c r="K17859" s="194"/>
      <c r="L17859" s="195"/>
      <c r="M17859" s="196"/>
      <c r="N17859" s="197"/>
      <c r="O17859" s="197"/>
      <c r="P17859" s="231"/>
    </row>
    <row r="17860" spans="2:16">
      <c r="B17860" s="351"/>
      <c r="C17860" s="435"/>
      <c r="D17860" s="399"/>
      <c r="E17860" s="400"/>
      <c r="G17860" s="401"/>
      <c r="H17860" s="401"/>
      <c r="I17860" s="401"/>
      <c r="J17860" s="194"/>
      <c r="K17860" s="194"/>
      <c r="L17860" s="195"/>
      <c r="M17860" s="196"/>
      <c r="N17860" s="197"/>
      <c r="O17860" s="197"/>
      <c r="P17860" s="231"/>
    </row>
    <row r="17861" spans="2:16">
      <c r="B17861" s="351"/>
      <c r="C17861" s="435"/>
      <c r="D17861" s="399"/>
      <c r="E17861" s="400"/>
      <c r="G17861" s="401"/>
      <c r="H17861" s="401"/>
      <c r="I17861" s="401"/>
      <c r="J17861" s="194"/>
      <c r="K17861" s="194"/>
      <c r="L17861" s="195"/>
      <c r="M17861" s="196"/>
      <c r="N17861" s="197"/>
      <c r="O17861" s="197"/>
      <c r="P17861" s="231"/>
    </row>
    <row r="17862" spans="2:16">
      <c r="B17862" s="351"/>
      <c r="C17862" s="435"/>
      <c r="D17862" s="399"/>
      <c r="E17862" s="400"/>
      <c r="G17862" s="401"/>
      <c r="H17862" s="401"/>
      <c r="I17862" s="401"/>
      <c r="J17862" s="194"/>
      <c r="K17862" s="194"/>
      <c r="L17862" s="195"/>
      <c r="M17862" s="196"/>
      <c r="N17862" s="197"/>
      <c r="O17862" s="197"/>
      <c r="P17862" s="231"/>
    </row>
    <row r="17863" spans="2:16">
      <c r="B17863" s="351"/>
      <c r="C17863" s="435"/>
      <c r="D17863" s="399"/>
      <c r="E17863" s="400"/>
      <c r="G17863" s="401"/>
      <c r="H17863" s="401"/>
      <c r="I17863" s="401"/>
      <c r="J17863" s="194"/>
      <c r="K17863" s="194"/>
      <c r="L17863" s="195"/>
      <c r="M17863" s="196"/>
      <c r="N17863" s="197"/>
      <c r="O17863" s="197"/>
      <c r="P17863" s="231"/>
    </row>
    <row r="17864" spans="2:16">
      <c r="B17864" s="351"/>
      <c r="C17864" s="435"/>
      <c r="D17864" s="399"/>
      <c r="E17864" s="400"/>
      <c r="G17864" s="401"/>
      <c r="H17864" s="401"/>
      <c r="I17864" s="401"/>
      <c r="J17864" s="194"/>
      <c r="K17864" s="194"/>
      <c r="L17864" s="195"/>
      <c r="M17864" s="196"/>
      <c r="N17864" s="197"/>
      <c r="O17864" s="197"/>
      <c r="P17864" s="231"/>
    </row>
    <row r="17865" spans="2:16">
      <c r="B17865" s="351"/>
      <c r="C17865" s="435"/>
      <c r="D17865" s="399"/>
      <c r="E17865" s="400"/>
      <c r="G17865" s="401"/>
      <c r="H17865" s="401"/>
      <c r="I17865" s="401"/>
      <c r="J17865" s="194"/>
      <c r="K17865" s="194"/>
      <c r="L17865" s="195"/>
      <c r="M17865" s="196"/>
      <c r="N17865" s="197"/>
      <c r="O17865" s="197"/>
      <c r="P17865" s="231"/>
    </row>
    <row r="17866" spans="2:16">
      <c r="B17866" s="351"/>
      <c r="C17866" s="435"/>
      <c r="D17866" s="399"/>
      <c r="E17866" s="400"/>
      <c r="G17866" s="401"/>
      <c r="H17866" s="401"/>
      <c r="I17866" s="401"/>
      <c r="J17866" s="194"/>
      <c r="K17866" s="194"/>
      <c r="L17866" s="195"/>
      <c r="M17866" s="196"/>
      <c r="N17866" s="197"/>
      <c r="O17866" s="197"/>
      <c r="P17866" s="231"/>
    </row>
    <row r="17867" spans="2:16">
      <c r="B17867" s="351"/>
      <c r="C17867" s="435"/>
      <c r="D17867" s="399"/>
      <c r="E17867" s="400"/>
      <c r="G17867" s="401"/>
      <c r="H17867" s="401"/>
      <c r="I17867" s="401"/>
      <c r="J17867" s="194"/>
      <c r="K17867" s="194"/>
      <c r="L17867" s="195"/>
      <c r="M17867" s="196"/>
      <c r="N17867" s="197"/>
      <c r="O17867" s="197"/>
      <c r="P17867" s="231"/>
    </row>
    <row r="17868" spans="2:16">
      <c r="B17868" s="351"/>
      <c r="C17868" s="435"/>
      <c r="D17868" s="399"/>
      <c r="E17868" s="400"/>
      <c r="G17868" s="401"/>
      <c r="H17868" s="401"/>
      <c r="I17868" s="401"/>
      <c r="J17868" s="194"/>
      <c r="K17868" s="194"/>
      <c r="L17868" s="195"/>
      <c r="M17868" s="196"/>
      <c r="N17868" s="197"/>
      <c r="O17868" s="197"/>
      <c r="P17868" s="231"/>
    </row>
    <row r="17869" spans="2:16">
      <c r="B17869" s="351"/>
      <c r="C17869" s="435"/>
      <c r="D17869" s="399"/>
      <c r="E17869" s="400"/>
      <c r="G17869" s="401"/>
      <c r="H17869" s="401"/>
      <c r="I17869" s="401"/>
      <c r="J17869" s="194"/>
      <c r="K17869" s="194"/>
      <c r="L17869" s="195"/>
      <c r="M17869" s="196"/>
      <c r="N17869" s="197"/>
      <c r="O17869" s="197"/>
      <c r="P17869" s="231"/>
    </row>
    <row r="17870" spans="2:16">
      <c r="B17870" s="351"/>
      <c r="C17870" s="435"/>
      <c r="D17870" s="399"/>
      <c r="E17870" s="400"/>
      <c r="G17870" s="401"/>
      <c r="H17870" s="401"/>
      <c r="I17870" s="401"/>
      <c r="J17870" s="194"/>
      <c r="K17870" s="194"/>
      <c r="L17870" s="195"/>
      <c r="M17870" s="196"/>
      <c r="N17870" s="197"/>
      <c r="O17870" s="197"/>
      <c r="P17870" s="231"/>
    </row>
    <row r="17871" spans="2:16">
      <c r="B17871" s="351"/>
      <c r="C17871" s="435"/>
      <c r="D17871" s="399"/>
      <c r="E17871" s="400"/>
      <c r="G17871" s="401"/>
      <c r="H17871" s="401"/>
      <c r="I17871" s="401"/>
      <c r="J17871" s="194"/>
      <c r="K17871" s="194"/>
      <c r="L17871" s="195"/>
      <c r="M17871" s="196"/>
      <c r="N17871" s="197"/>
      <c r="O17871" s="197"/>
      <c r="P17871" s="231"/>
    </row>
    <row r="17872" spans="2:16">
      <c r="B17872" s="351"/>
      <c r="C17872" s="435"/>
      <c r="D17872" s="399"/>
      <c r="E17872" s="400"/>
      <c r="G17872" s="401"/>
      <c r="H17872" s="401"/>
      <c r="I17872" s="401"/>
      <c r="J17872" s="194"/>
      <c r="K17872" s="194"/>
      <c r="L17872" s="195"/>
      <c r="M17872" s="196"/>
      <c r="N17872" s="197"/>
      <c r="O17872" s="197"/>
      <c r="P17872" s="231"/>
    </row>
    <row r="17873" spans="2:16">
      <c r="B17873" s="351"/>
      <c r="C17873" s="435"/>
      <c r="D17873" s="399"/>
      <c r="E17873" s="400"/>
      <c r="G17873" s="401"/>
      <c r="H17873" s="401"/>
      <c r="I17873" s="401"/>
      <c r="J17873" s="194"/>
      <c r="K17873" s="194"/>
      <c r="L17873" s="195"/>
      <c r="M17873" s="196"/>
      <c r="N17873" s="197"/>
      <c r="O17873" s="197"/>
      <c r="P17873" s="231"/>
    </row>
    <row r="17874" spans="2:16">
      <c r="B17874" s="351"/>
      <c r="C17874" s="435"/>
      <c r="D17874" s="399"/>
      <c r="E17874" s="400"/>
      <c r="G17874" s="401"/>
      <c r="H17874" s="401"/>
      <c r="I17874" s="401"/>
      <c r="J17874" s="194"/>
      <c r="K17874" s="194"/>
      <c r="L17874" s="195"/>
      <c r="M17874" s="196"/>
      <c r="N17874" s="197"/>
      <c r="O17874" s="197"/>
      <c r="P17874" s="231"/>
    </row>
    <row r="17875" spans="2:16">
      <c r="B17875" s="351"/>
      <c r="C17875" s="435"/>
      <c r="D17875" s="399"/>
      <c r="E17875" s="400"/>
      <c r="G17875" s="401"/>
      <c r="H17875" s="401"/>
      <c r="I17875" s="401"/>
      <c r="J17875" s="194"/>
      <c r="K17875" s="194"/>
      <c r="L17875" s="195"/>
      <c r="M17875" s="196"/>
      <c r="N17875" s="197"/>
      <c r="O17875" s="197"/>
      <c r="P17875" s="231"/>
    </row>
    <row r="17876" spans="2:16">
      <c r="B17876" s="351"/>
      <c r="C17876" s="435"/>
      <c r="D17876" s="399"/>
      <c r="E17876" s="400"/>
      <c r="G17876" s="401"/>
      <c r="H17876" s="401"/>
      <c r="I17876" s="401"/>
      <c r="J17876" s="194"/>
      <c r="K17876" s="194"/>
      <c r="L17876" s="195"/>
      <c r="M17876" s="196"/>
      <c r="N17876" s="197"/>
      <c r="O17876" s="197"/>
      <c r="P17876" s="231"/>
    </row>
    <row r="17877" spans="2:16">
      <c r="B17877" s="351"/>
      <c r="C17877" s="435"/>
      <c r="D17877" s="399"/>
      <c r="E17877" s="400"/>
      <c r="G17877" s="401"/>
      <c r="H17877" s="401"/>
      <c r="I17877" s="401"/>
      <c r="J17877" s="194"/>
      <c r="K17877" s="194"/>
      <c r="L17877" s="195"/>
      <c r="M17877" s="196"/>
      <c r="N17877" s="197"/>
      <c r="O17877" s="197"/>
      <c r="P17877" s="231"/>
    </row>
    <row r="17878" spans="2:16">
      <c r="B17878" s="351"/>
      <c r="C17878" s="435"/>
      <c r="D17878" s="399"/>
      <c r="E17878" s="400"/>
      <c r="G17878" s="401"/>
      <c r="H17878" s="401"/>
      <c r="I17878" s="401"/>
      <c r="J17878" s="194"/>
      <c r="K17878" s="194"/>
      <c r="L17878" s="195"/>
      <c r="M17878" s="196"/>
      <c r="N17878" s="197"/>
      <c r="O17878" s="197"/>
      <c r="P17878" s="231"/>
    </row>
    <row r="17879" spans="2:16">
      <c r="B17879" s="351"/>
      <c r="C17879" s="435"/>
      <c r="D17879" s="399"/>
      <c r="E17879" s="400"/>
      <c r="G17879" s="401"/>
      <c r="H17879" s="401"/>
      <c r="I17879" s="401"/>
      <c r="J17879" s="194"/>
      <c r="K17879" s="194"/>
      <c r="L17879" s="195"/>
      <c r="M17879" s="196"/>
      <c r="N17879" s="197"/>
      <c r="O17879" s="197"/>
      <c r="P17879" s="231"/>
    </row>
    <row r="17880" spans="2:16">
      <c r="B17880" s="351"/>
      <c r="C17880" s="435"/>
      <c r="D17880" s="399"/>
      <c r="E17880" s="400"/>
      <c r="G17880" s="401"/>
      <c r="H17880" s="401"/>
      <c r="I17880" s="401"/>
      <c r="J17880" s="194"/>
      <c r="K17880" s="194"/>
      <c r="L17880" s="195"/>
      <c r="M17880" s="196"/>
      <c r="N17880" s="197"/>
      <c r="O17880" s="197"/>
      <c r="P17880" s="231"/>
    </row>
    <row r="17881" spans="2:16">
      <c r="B17881" s="351"/>
      <c r="C17881" s="435"/>
      <c r="D17881" s="399"/>
      <c r="E17881" s="400"/>
      <c r="G17881" s="401"/>
      <c r="H17881" s="401"/>
      <c r="I17881" s="401"/>
      <c r="J17881" s="194"/>
      <c r="K17881" s="194"/>
      <c r="L17881" s="195"/>
      <c r="M17881" s="196"/>
      <c r="N17881" s="197"/>
      <c r="O17881" s="197"/>
      <c r="P17881" s="231"/>
    </row>
    <row r="17882" spans="2:16">
      <c r="B17882" s="351"/>
      <c r="C17882" s="435"/>
      <c r="D17882" s="399"/>
      <c r="E17882" s="400"/>
      <c r="G17882" s="401"/>
      <c r="H17882" s="401"/>
      <c r="I17882" s="401"/>
      <c r="J17882" s="194"/>
      <c r="K17882" s="194"/>
      <c r="L17882" s="195"/>
      <c r="M17882" s="196"/>
      <c r="N17882" s="197"/>
      <c r="O17882" s="197"/>
      <c r="P17882" s="231"/>
    </row>
    <row r="17883" spans="2:16">
      <c r="B17883" s="351"/>
      <c r="C17883" s="435"/>
      <c r="D17883" s="399"/>
      <c r="E17883" s="400"/>
      <c r="G17883" s="401"/>
      <c r="H17883" s="401"/>
      <c r="I17883" s="401"/>
      <c r="J17883" s="194"/>
      <c r="K17883" s="194"/>
      <c r="L17883" s="195"/>
      <c r="M17883" s="196"/>
      <c r="N17883" s="197"/>
      <c r="O17883" s="197"/>
      <c r="P17883" s="231"/>
    </row>
    <row r="17884" spans="2:16">
      <c r="B17884" s="351"/>
      <c r="C17884" s="435"/>
      <c r="D17884" s="399"/>
      <c r="E17884" s="400"/>
      <c r="G17884" s="401"/>
      <c r="H17884" s="401"/>
      <c r="I17884" s="401"/>
      <c r="J17884" s="194"/>
      <c r="K17884" s="194"/>
      <c r="L17884" s="195"/>
      <c r="M17884" s="196"/>
      <c r="N17884" s="197"/>
      <c r="O17884" s="197"/>
      <c r="P17884" s="231"/>
    </row>
    <row r="17885" spans="2:16">
      <c r="B17885" s="351"/>
      <c r="C17885" s="435"/>
      <c r="D17885" s="399"/>
      <c r="E17885" s="400"/>
      <c r="G17885" s="401"/>
      <c r="H17885" s="401"/>
      <c r="I17885" s="401"/>
      <c r="J17885" s="194"/>
      <c r="K17885" s="194"/>
      <c r="L17885" s="195"/>
      <c r="M17885" s="196"/>
      <c r="N17885" s="197"/>
      <c r="O17885" s="197"/>
      <c r="P17885" s="231"/>
    </row>
    <row r="17886" spans="2:16">
      <c r="B17886" s="351"/>
      <c r="C17886" s="435"/>
      <c r="D17886" s="399"/>
      <c r="E17886" s="400"/>
      <c r="G17886" s="401"/>
      <c r="H17886" s="401"/>
      <c r="I17886" s="401"/>
      <c r="J17886" s="194"/>
      <c r="K17886" s="194"/>
      <c r="L17886" s="195"/>
      <c r="M17886" s="196"/>
      <c r="N17886" s="197"/>
      <c r="O17886" s="197"/>
      <c r="P17886" s="231"/>
    </row>
    <row r="17887" spans="2:16">
      <c r="B17887" s="351"/>
      <c r="C17887" s="435"/>
      <c r="D17887" s="399"/>
      <c r="E17887" s="400"/>
      <c r="G17887" s="401"/>
      <c r="H17887" s="401"/>
      <c r="I17887" s="401"/>
      <c r="J17887" s="194"/>
      <c r="K17887" s="194"/>
      <c r="L17887" s="195"/>
      <c r="M17887" s="196"/>
      <c r="N17887" s="197"/>
      <c r="O17887" s="197"/>
      <c r="P17887" s="231"/>
    </row>
    <row r="17888" spans="2:16">
      <c r="B17888" s="351"/>
      <c r="C17888" s="435"/>
      <c r="D17888" s="399"/>
      <c r="E17888" s="400"/>
      <c r="G17888" s="401"/>
      <c r="H17888" s="401"/>
      <c r="I17888" s="401"/>
      <c r="J17888" s="194"/>
      <c r="K17888" s="194"/>
      <c r="L17888" s="195"/>
      <c r="M17888" s="196"/>
      <c r="N17888" s="197"/>
      <c r="O17888" s="197"/>
      <c r="P17888" s="231"/>
    </row>
    <row r="17889" spans="2:16">
      <c r="B17889" s="351"/>
      <c r="C17889" s="435"/>
      <c r="D17889" s="399"/>
      <c r="E17889" s="400"/>
      <c r="G17889" s="401"/>
      <c r="H17889" s="401"/>
      <c r="I17889" s="401"/>
      <c r="J17889" s="194"/>
      <c r="K17889" s="194"/>
      <c r="L17889" s="195"/>
      <c r="M17889" s="196"/>
      <c r="N17889" s="197"/>
      <c r="O17889" s="197"/>
      <c r="P17889" s="231"/>
    </row>
    <row r="17890" spans="2:16">
      <c r="B17890" s="351"/>
      <c r="C17890" s="435"/>
      <c r="D17890" s="399"/>
      <c r="E17890" s="400"/>
      <c r="G17890" s="401"/>
      <c r="H17890" s="401"/>
      <c r="I17890" s="401"/>
      <c r="J17890" s="194"/>
      <c r="K17890" s="194"/>
      <c r="L17890" s="195"/>
      <c r="M17890" s="196"/>
      <c r="N17890" s="197"/>
      <c r="O17890" s="197"/>
      <c r="P17890" s="231"/>
    </row>
    <row r="17891" spans="2:16">
      <c r="B17891" s="351"/>
      <c r="C17891" s="435"/>
      <c r="D17891" s="399"/>
      <c r="E17891" s="400"/>
      <c r="G17891" s="401"/>
      <c r="H17891" s="401"/>
      <c r="I17891" s="401"/>
      <c r="J17891" s="194"/>
      <c r="K17891" s="194"/>
      <c r="L17891" s="195"/>
      <c r="M17891" s="196"/>
      <c r="N17891" s="197"/>
      <c r="O17891" s="197"/>
      <c r="P17891" s="231"/>
    </row>
    <row r="17892" spans="2:16">
      <c r="B17892" s="351"/>
      <c r="C17892" s="435"/>
      <c r="D17892" s="399"/>
      <c r="E17892" s="400"/>
      <c r="G17892" s="401"/>
      <c r="H17892" s="401"/>
      <c r="I17892" s="401"/>
      <c r="J17892" s="194"/>
      <c r="K17892" s="194"/>
      <c r="L17892" s="195"/>
      <c r="M17892" s="196"/>
      <c r="N17892" s="197"/>
      <c r="O17892" s="197"/>
      <c r="P17892" s="231"/>
    </row>
    <row r="17893" spans="2:16">
      <c r="B17893" s="351"/>
      <c r="C17893" s="435"/>
      <c r="D17893" s="399"/>
      <c r="E17893" s="400"/>
      <c r="G17893" s="401"/>
      <c r="H17893" s="401"/>
      <c r="I17893" s="401"/>
      <c r="J17893" s="194"/>
      <c r="K17893" s="194"/>
      <c r="L17893" s="195"/>
      <c r="M17893" s="196"/>
      <c r="N17893" s="197"/>
      <c r="O17893" s="197"/>
      <c r="P17893" s="231"/>
    </row>
    <row r="17894" spans="2:16">
      <c r="B17894" s="351"/>
      <c r="C17894" s="435"/>
      <c r="D17894" s="399"/>
      <c r="E17894" s="400"/>
      <c r="G17894" s="401"/>
      <c r="H17894" s="401"/>
      <c r="I17894" s="401"/>
      <c r="J17894" s="194"/>
      <c r="K17894" s="194"/>
      <c r="L17894" s="195"/>
      <c r="M17894" s="196"/>
      <c r="N17894" s="197"/>
      <c r="O17894" s="197"/>
      <c r="P17894" s="231"/>
    </row>
    <row r="17895" spans="2:16">
      <c r="B17895" s="402"/>
      <c r="C17895" s="435"/>
      <c r="D17895" s="404"/>
      <c r="E17895" s="405"/>
      <c r="G17895" s="406"/>
      <c r="H17895" s="406"/>
      <c r="I17895" s="406"/>
      <c r="J17895" s="194"/>
      <c r="K17895" s="194"/>
      <c r="L17895" s="195"/>
      <c r="M17895" s="196"/>
      <c r="N17895" s="197"/>
      <c r="O17895" s="197"/>
      <c r="P17895" s="221"/>
    </row>
    <row r="17896" spans="2:16">
      <c r="B17896" s="351"/>
      <c r="C17896" s="435"/>
      <c r="D17896" s="399"/>
      <c r="E17896" s="400"/>
      <c r="G17896" s="401"/>
      <c r="H17896" s="401"/>
      <c r="I17896" s="401"/>
      <c r="J17896" s="194"/>
      <c r="K17896" s="194"/>
      <c r="L17896" s="195"/>
      <c r="M17896" s="196"/>
      <c r="N17896" s="197"/>
      <c r="O17896" s="197"/>
      <c r="P17896" s="231"/>
    </row>
    <row r="17897" spans="2:16">
      <c r="B17897" s="351"/>
      <c r="C17897" s="435"/>
      <c r="D17897" s="399"/>
      <c r="E17897" s="400"/>
      <c r="G17897" s="401"/>
      <c r="H17897" s="401"/>
      <c r="I17897" s="401"/>
      <c r="J17897" s="194"/>
      <c r="K17897" s="194"/>
      <c r="L17897" s="195"/>
      <c r="M17897" s="196"/>
      <c r="N17897" s="197"/>
      <c r="O17897" s="197"/>
      <c r="P17897" s="231"/>
    </row>
    <row r="17898" spans="2:16">
      <c r="B17898" s="351"/>
      <c r="C17898" s="435"/>
      <c r="D17898" s="399"/>
      <c r="E17898" s="400"/>
      <c r="G17898" s="401"/>
      <c r="H17898" s="401"/>
      <c r="I17898" s="401"/>
      <c r="J17898" s="194"/>
      <c r="K17898" s="194"/>
      <c r="L17898" s="195"/>
      <c r="M17898" s="196"/>
      <c r="N17898" s="197"/>
      <c r="O17898" s="197"/>
      <c r="P17898" s="231"/>
    </row>
    <row r="17899" spans="2:16">
      <c r="B17899" s="351"/>
      <c r="C17899" s="435"/>
      <c r="D17899" s="399"/>
      <c r="E17899" s="400"/>
      <c r="G17899" s="401"/>
      <c r="H17899" s="401"/>
      <c r="I17899" s="401"/>
      <c r="J17899" s="194"/>
      <c r="K17899" s="194"/>
      <c r="L17899" s="195"/>
      <c r="M17899" s="196"/>
      <c r="N17899" s="197"/>
      <c r="O17899" s="197"/>
      <c r="P17899" s="231"/>
    </row>
    <row r="17900" spans="2:16">
      <c r="B17900" s="351"/>
      <c r="C17900" s="435"/>
      <c r="D17900" s="399"/>
      <c r="E17900" s="400"/>
      <c r="G17900" s="401"/>
      <c r="H17900" s="401"/>
      <c r="I17900" s="401"/>
      <c r="J17900" s="194"/>
      <c r="K17900" s="194"/>
      <c r="L17900" s="195"/>
      <c r="M17900" s="196"/>
      <c r="N17900" s="197"/>
      <c r="O17900" s="197"/>
      <c r="P17900" s="231"/>
    </row>
    <row r="17901" spans="2:16">
      <c r="B17901" s="351"/>
      <c r="C17901" s="435"/>
      <c r="D17901" s="399"/>
      <c r="E17901" s="400"/>
      <c r="G17901" s="401"/>
      <c r="H17901" s="401"/>
      <c r="I17901" s="401"/>
      <c r="J17901" s="194"/>
      <c r="K17901" s="194"/>
      <c r="L17901" s="195"/>
      <c r="M17901" s="196"/>
      <c r="N17901" s="197"/>
      <c r="O17901" s="197"/>
      <c r="P17901" s="231"/>
    </row>
    <row r="17902" spans="2:16">
      <c r="B17902" s="351"/>
      <c r="C17902" s="435"/>
      <c r="D17902" s="399"/>
      <c r="E17902" s="400"/>
      <c r="G17902" s="401"/>
      <c r="H17902" s="401"/>
      <c r="I17902" s="401"/>
      <c r="J17902" s="194"/>
      <c r="K17902" s="194"/>
      <c r="L17902" s="195"/>
      <c r="M17902" s="196"/>
      <c r="N17902" s="197"/>
      <c r="O17902" s="197"/>
      <c r="P17902" s="231"/>
    </row>
    <row r="17903" spans="2:16">
      <c r="B17903" s="351"/>
      <c r="C17903" s="435"/>
      <c r="D17903" s="399"/>
      <c r="E17903" s="400"/>
      <c r="G17903" s="401"/>
      <c r="H17903" s="401"/>
      <c r="I17903" s="401"/>
      <c r="J17903" s="194"/>
      <c r="K17903" s="194"/>
      <c r="L17903" s="195"/>
      <c r="M17903" s="196"/>
      <c r="N17903" s="197"/>
      <c r="O17903" s="197"/>
      <c r="P17903" s="231"/>
    </row>
    <row r="17904" spans="2:16">
      <c r="B17904" s="351"/>
      <c r="C17904" s="435"/>
      <c r="D17904" s="399"/>
      <c r="E17904" s="400"/>
      <c r="G17904" s="401"/>
      <c r="H17904" s="401"/>
      <c r="I17904" s="401"/>
      <c r="J17904" s="194"/>
      <c r="K17904" s="194"/>
      <c r="L17904" s="195"/>
      <c r="M17904" s="196"/>
      <c r="N17904" s="197"/>
      <c r="O17904" s="197"/>
      <c r="P17904" s="231"/>
    </row>
    <row r="17905" spans="2:16">
      <c r="B17905" s="351"/>
      <c r="C17905" s="435"/>
      <c r="D17905" s="399"/>
      <c r="E17905" s="400"/>
      <c r="G17905" s="401"/>
      <c r="H17905" s="401"/>
      <c r="I17905" s="401"/>
      <c r="J17905" s="194"/>
      <c r="K17905" s="194"/>
      <c r="L17905" s="195"/>
      <c r="M17905" s="196"/>
      <c r="N17905" s="197"/>
      <c r="O17905" s="197"/>
      <c r="P17905" s="231"/>
    </row>
    <row r="17906" spans="2:16">
      <c r="B17906" s="351"/>
      <c r="C17906" s="435"/>
      <c r="D17906" s="399"/>
      <c r="E17906" s="400"/>
      <c r="G17906" s="401"/>
      <c r="H17906" s="401"/>
      <c r="I17906" s="401"/>
      <c r="J17906" s="194"/>
      <c r="K17906" s="194"/>
      <c r="L17906" s="195"/>
      <c r="M17906" s="196"/>
      <c r="N17906" s="197"/>
      <c r="O17906" s="197"/>
      <c r="P17906" s="231"/>
    </row>
    <row r="17907" spans="2:16">
      <c r="B17907" s="351"/>
      <c r="C17907" s="435"/>
      <c r="D17907" s="399"/>
      <c r="E17907" s="400"/>
      <c r="G17907" s="401"/>
      <c r="H17907" s="401"/>
      <c r="I17907" s="401"/>
      <c r="J17907" s="194"/>
      <c r="K17907" s="194"/>
      <c r="L17907" s="195"/>
      <c r="M17907" s="196"/>
      <c r="N17907" s="197"/>
      <c r="O17907" s="197"/>
      <c r="P17907" s="231"/>
    </row>
    <row r="17908" spans="2:16">
      <c r="B17908" s="351"/>
      <c r="C17908" s="435"/>
      <c r="D17908" s="399"/>
      <c r="E17908" s="400"/>
      <c r="G17908" s="401"/>
      <c r="H17908" s="401"/>
      <c r="I17908" s="401"/>
      <c r="J17908" s="194"/>
      <c r="K17908" s="194"/>
      <c r="L17908" s="195"/>
      <c r="M17908" s="196"/>
      <c r="N17908" s="197"/>
      <c r="O17908" s="197"/>
      <c r="P17908" s="231"/>
    </row>
    <row r="17909" spans="2:16">
      <c r="B17909" s="351"/>
      <c r="C17909" s="435"/>
      <c r="D17909" s="399"/>
      <c r="E17909" s="400"/>
      <c r="G17909" s="401"/>
      <c r="H17909" s="401"/>
      <c r="I17909" s="401"/>
      <c r="J17909" s="194"/>
      <c r="K17909" s="194"/>
      <c r="L17909" s="195"/>
      <c r="M17909" s="196"/>
      <c r="N17909" s="197"/>
      <c r="O17909" s="197"/>
      <c r="P17909" s="231"/>
    </row>
    <row r="17910" spans="2:16">
      <c r="B17910" s="351"/>
      <c r="C17910" s="435"/>
      <c r="D17910" s="399"/>
      <c r="E17910" s="400"/>
      <c r="G17910" s="401"/>
      <c r="H17910" s="401"/>
      <c r="I17910" s="401"/>
      <c r="J17910" s="194"/>
      <c r="K17910" s="194"/>
      <c r="L17910" s="195"/>
      <c r="M17910" s="196"/>
      <c r="N17910" s="197"/>
      <c r="O17910" s="197"/>
      <c r="P17910" s="231"/>
    </row>
    <row r="17911" spans="2:16">
      <c r="B17911" s="351"/>
      <c r="C17911" s="435"/>
      <c r="D17911" s="399"/>
      <c r="E17911" s="400"/>
      <c r="G17911" s="401"/>
      <c r="H17911" s="401"/>
      <c r="I17911" s="401"/>
      <c r="J17911" s="194"/>
      <c r="K17911" s="194"/>
      <c r="L17911" s="195"/>
      <c r="M17911" s="196"/>
      <c r="N17911" s="197"/>
      <c r="O17911" s="197"/>
      <c r="P17911" s="231"/>
    </row>
    <row r="17912" spans="2:16">
      <c r="B17912" s="351"/>
      <c r="C17912" s="435"/>
      <c r="D17912" s="399"/>
      <c r="E17912" s="400"/>
      <c r="G17912" s="401"/>
      <c r="H17912" s="401"/>
      <c r="I17912" s="401"/>
      <c r="J17912" s="194"/>
      <c r="K17912" s="194"/>
      <c r="L17912" s="195"/>
      <c r="M17912" s="196"/>
      <c r="N17912" s="197"/>
      <c r="O17912" s="197"/>
      <c r="P17912" s="231"/>
    </row>
    <row r="17913" spans="2:16">
      <c r="B17913" s="351"/>
      <c r="C17913" s="435"/>
      <c r="D17913" s="399"/>
      <c r="E17913" s="400"/>
      <c r="G17913" s="401"/>
      <c r="H17913" s="401"/>
      <c r="I17913" s="401"/>
      <c r="J17913" s="194"/>
      <c r="K17913" s="194"/>
      <c r="L17913" s="195"/>
      <c r="M17913" s="196"/>
      <c r="N17913" s="197"/>
      <c r="O17913" s="197"/>
      <c r="P17913" s="231"/>
    </row>
    <row r="17914" spans="2:16">
      <c r="B17914" s="351"/>
      <c r="C17914" s="435"/>
      <c r="D17914" s="399"/>
      <c r="E17914" s="400"/>
      <c r="G17914" s="401"/>
      <c r="H17914" s="401"/>
      <c r="I17914" s="401"/>
      <c r="J17914" s="194"/>
      <c r="K17914" s="194"/>
      <c r="L17914" s="195"/>
      <c r="M17914" s="196"/>
      <c r="N17914" s="197"/>
      <c r="O17914" s="197"/>
      <c r="P17914" s="231"/>
    </row>
    <row r="17915" spans="2:16">
      <c r="B17915" s="351"/>
      <c r="C17915" s="435"/>
      <c r="D17915" s="399"/>
      <c r="E17915" s="400"/>
      <c r="G17915" s="401"/>
      <c r="H17915" s="401"/>
      <c r="I17915" s="401"/>
      <c r="J17915" s="194"/>
      <c r="K17915" s="194"/>
      <c r="L17915" s="195"/>
      <c r="M17915" s="196"/>
      <c r="N17915" s="197"/>
      <c r="O17915" s="197"/>
      <c r="P17915" s="231"/>
    </row>
    <row r="17916" spans="2:16">
      <c r="B17916" s="351"/>
      <c r="C17916" s="435"/>
      <c r="D17916" s="399"/>
      <c r="E17916" s="400"/>
      <c r="G17916" s="401"/>
      <c r="H17916" s="401"/>
      <c r="I17916" s="401"/>
      <c r="J17916" s="194"/>
      <c r="K17916" s="194"/>
      <c r="L17916" s="195"/>
      <c r="M17916" s="196"/>
      <c r="N17916" s="197"/>
      <c r="O17916" s="197"/>
      <c r="P17916" s="231"/>
    </row>
    <row r="17917" spans="2:16">
      <c r="B17917" s="351"/>
      <c r="C17917" s="435"/>
      <c r="D17917" s="399"/>
      <c r="E17917" s="400"/>
      <c r="G17917" s="401"/>
      <c r="H17917" s="401"/>
      <c r="I17917" s="401"/>
      <c r="J17917" s="194"/>
      <c r="K17917" s="194"/>
      <c r="L17917" s="195"/>
      <c r="M17917" s="196"/>
      <c r="N17917" s="197"/>
      <c r="O17917" s="197"/>
      <c r="P17917" s="231"/>
    </row>
    <row r="17918" spans="2:16">
      <c r="B17918" s="351"/>
      <c r="C17918" s="435"/>
      <c r="D17918" s="399"/>
      <c r="E17918" s="400"/>
      <c r="G17918" s="401"/>
      <c r="H17918" s="401"/>
      <c r="I17918" s="401"/>
      <c r="J17918" s="194"/>
      <c r="K17918" s="194"/>
      <c r="L17918" s="195"/>
      <c r="M17918" s="196"/>
      <c r="N17918" s="197"/>
      <c r="O17918" s="197"/>
      <c r="P17918" s="231"/>
    </row>
    <row r="17919" spans="2:16">
      <c r="B17919" s="351"/>
      <c r="C17919" s="435"/>
      <c r="D17919" s="399"/>
      <c r="E17919" s="400"/>
      <c r="G17919" s="401"/>
      <c r="H17919" s="401"/>
      <c r="I17919" s="401"/>
      <c r="J17919" s="194"/>
      <c r="K17919" s="194"/>
      <c r="L17919" s="195"/>
      <c r="M17919" s="196"/>
      <c r="N17919" s="197"/>
      <c r="O17919" s="197"/>
      <c r="P17919" s="231"/>
    </row>
    <row r="17920" spans="2:16">
      <c r="B17920" s="351"/>
      <c r="C17920" s="435"/>
      <c r="D17920" s="399"/>
      <c r="E17920" s="400"/>
      <c r="G17920" s="401"/>
      <c r="H17920" s="401"/>
      <c r="I17920" s="401"/>
      <c r="J17920" s="194"/>
      <c r="K17920" s="194"/>
      <c r="L17920" s="195"/>
      <c r="M17920" s="196"/>
      <c r="N17920" s="197"/>
      <c r="O17920" s="197"/>
      <c r="P17920" s="231"/>
    </row>
    <row r="17921" spans="2:16">
      <c r="B17921" s="351"/>
      <c r="C17921" s="435"/>
      <c r="D17921" s="399"/>
      <c r="E17921" s="400"/>
      <c r="G17921" s="401"/>
      <c r="H17921" s="401"/>
      <c r="I17921" s="401"/>
      <c r="J17921" s="194"/>
      <c r="K17921" s="194"/>
      <c r="L17921" s="195"/>
      <c r="M17921" s="196"/>
      <c r="N17921" s="197"/>
      <c r="O17921" s="197"/>
      <c r="P17921" s="231"/>
    </row>
    <row r="17922" spans="2:16">
      <c r="B17922" s="351"/>
      <c r="C17922" s="435"/>
      <c r="D17922" s="399"/>
      <c r="E17922" s="400"/>
      <c r="G17922" s="401"/>
      <c r="H17922" s="401"/>
      <c r="I17922" s="401"/>
      <c r="J17922" s="194"/>
      <c r="K17922" s="194"/>
      <c r="L17922" s="195"/>
      <c r="M17922" s="196"/>
      <c r="N17922" s="197"/>
      <c r="O17922" s="197"/>
      <c r="P17922" s="231"/>
    </row>
    <row r="17923" spans="2:16">
      <c r="B17923" s="351"/>
      <c r="C17923" s="435"/>
      <c r="D17923" s="399"/>
      <c r="E17923" s="400"/>
      <c r="G17923" s="401"/>
      <c r="H17923" s="401"/>
      <c r="I17923" s="401"/>
      <c r="J17923" s="194"/>
      <c r="K17923" s="194"/>
      <c r="L17923" s="195"/>
      <c r="M17923" s="196"/>
      <c r="N17923" s="197"/>
      <c r="O17923" s="197"/>
      <c r="P17923" s="231"/>
    </row>
    <row r="17924" spans="2:16">
      <c r="B17924" s="351"/>
      <c r="C17924" s="435"/>
      <c r="D17924" s="399"/>
      <c r="E17924" s="400"/>
      <c r="G17924" s="401"/>
      <c r="H17924" s="401"/>
      <c r="I17924" s="401"/>
      <c r="J17924" s="194"/>
      <c r="K17924" s="194"/>
      <c r="L17924" s="195"/>
      <c r="M17924" s="196"/>
      <c r="N17924" s="197"/>
      <c r="O17924" s="197"/>
      <c r="P17924" s="231"/>
    </row>
    <row r="17925" spans="2:16">
      <c r="B17925" s="351"/>
      <c r="C17925" s="435"/>
      <c r="D17925" s="399"/>
      <c r="E17925" s="400"/>
      <c r="G17925" s="401"/>
      <c r="H17925" s="401"/>
      <c r="I17925" s="401"/>
      <c r="J17925" s="194"/>
      <c r="K17925" s="194"/>
      <c r="L17925" s="195"/>
      <c r="M17925" s="196"/>
      <c r="N17925" s="197"/>
      <c r="O17925" s="197"/>
      <c r="P17925" s="231"/>
    </row>
    <row r="17926" spans="2:16">
      <c r="B17926" s="351"/>
      <c r="C17926" s="435"/>
      <c r="D17926" s="399"/>
      <c r="E17926" s="400"/>
      <c r="G17926" s="401"/>
      <c r="H17926" s="401"/>
      <c r="I17926" s="401"/>
      <c r="J17926" s="194"/>
      <c r="K17926" s="194"/>
      <c r="L17926" s="195"/>
      <c r="M17926" s="196"/>
      <c r="N17926" s="197"/>
      <c r="O17926" s="197"/>
      <c r="P17926" s="231"/>
    </row>
    <row r="17927" spans="2:16">
      <c r="B17927" s="351"/>
      <c r="C17927" s="435"/>
      <c r="D17927" s="399"/>
      <c r="E17927" s="400"/>
      <c r="G17927" s="401"/>
      <c r="H17927" s="401"/>
      <c r="I17927" s="401"/>
      <c r="J17927" s="194"/>
      <c r="K17927" s="194"/>
      <c r="L17927" s="195"/>
      <c r="M17927" s="196"/>
      <c r="N17927" s="197"/>
      <c r="O17927" s="197"/>
      <c r="P17927" s="231"/>
    </row>
    <row r="17928" spans="2:16">
      <c r="B17928" s="351"/>
      <c r="C17928" s="435"/>
      <c r="D17928" s="399"/>
      <c r="E17928" s="400"/>
      <c r="G17928" s="401"/>
      <c r="H17928" s="401"/>
      <c r="I17928" s="401"/>
      <c r="J17928" s="194"/>
      <c r="K17928" s="194"/>
      <c r="L17928" s="195"/>
      <c r="M17928" s="196"/>
      <c r="N17928" s="197"/>
      <c r="O17928" s="197"/>
      <c r="P17928" s="231"/>
    </row>
    <row r="17929" spans="2:16">
      <c r="B17929" s="351"/>
      <c r="C17929" s="435"/>
      <c r="D17929" s="399"/>
      <c r="E17929" s="400"/>
      <c r="G17929" s="401"/>
      <c r="H17929" s="401"/>
      <c r="I17929" s="401"/>
      <c r="J17929" s="194"/>
      <c r="K17929" s="194"/>
      <c r="L17929" s="195"/>
      <c r="M17929" s="196"/>
      <c r="N17929" s="197"/>
      <c r="O17929" s="197"/>
      <c r="P17929" s="231"/>
    </row>
    <row r="17930" spans="2:16">
      <c r="B17930" s="351"/>
      <c r="C17930" s="435"/>
      <c r="D17930" s="399"/>
      <c r="E17930" s="400"/>
      <c r="G17930" s="401"/>
      <c r="H17930" s="401"/>
      <c r="I17930" s="401"/>
      <c r="J17930" s="194"/>
      <c r="K17930" s="194"/>
      <c r="L17930" s="195"/>
      <c r="M17930" s="196"/>
      <c r="N17930" s="197"/>
      <c r="O17930" s="197"/>
      <c r="P17930" s="231"/>
    </row>
    <row r="17931" spans="2:16">
      <c r="B17931" s="351"/>
      <c r="C17931" s="435"/>
      <c r="D17931" s="399"/>
      <c r="E17931" s="400"/>
      <c r="G17931" s="401"/>
      <c r="H17931" s="401"/>
      <c r="I17931" s="401"/>
      <c r="J17931" s="194"/>
      <c r="K17931" s="194"/>
      <c r="L17931" s="195"/>
      <c r="M17931" s="196"/>
      <c r="N17931" s="197"/>
      <c r="O17931" s="197"/>
      <c r="P17931" s="231"/>
    </row>
    <row r="17932" spans="2:16">
      <c r="B17932" s="351"/>
      <c r="C17932" s="435"/>
      <c r="D17932" s="399"/>
      <c r="E17932" s="400"/>
      <c r="G17932" s="401"/>
      <c r="H17932" s="401"/>
      <c r="I17932" s="401"/>
      <c r="J17932" s="194"/>
      <c r="K17932" s="194"/>
      <c r="L17932" s="195"/>
      <c r="M17932" s="196"/>
      <c r="N17932" s="197"/>
      <c r="O17932" s="197"/>
      <c r="P17932" s="231"/>
    </row>
    <row r="17933" spans="2:16">
      <c r="B17933" s="351"/>
      <c r="C17933" s="435"/>
      <c r="D17933" s="399"/>
      <c r="E17933" s="400"/>
      <c r="G17933" s="401"/>
      <c r="H17933" s="401"/>
      <c r="I17933" s="401"/>
      <c r="J17933" s="194"/>
      <c r="K17933" s="194"/>
      <c r="L17933" s="195"/>
      <c r="M17933" s="196"/>
      <c r="N17933" s="197"/>
      <c r="O17933" s="197"/>
      <c r="P17933" s="231"/>
    </row>
    <row r="17934" spans="2:16">
      <c r="B17934" s="351"/>
      <c r="C17934" s="435"/>
      <c r="D17934" s="399"/>
      <c r="E17934" s="400"/>
      <c r="G17934" s="401"/>
      <c r="H17934" s="401"/>
      <c r="I17934" s="401"/>
      <c r="J17934" s="194"/>
      <c r="K17934" s="194"/>
      <c r="L17934" s="195"/>
      <c r="M17934" s="196"/>
      <c r="N17934" s="197"/>
      <c r="O17934" s="197"/>
      <c r="P17934" s="231"/>
    </row>
    <row r="17935" spans="2:16">
      <c r="B17935" s="351"/>
      <c r="C17935" s="435"/>
      <c r="D17935" s="399"/>
      <c r="E17935" s="400"/>
      <c r="G17935" s="401"/>
      <c r="H17935" s="401"/>
      <c r="I17935" s="401"/>
      <c r="J17935" s="194"/>
      <c r="K17935" s="194"/>
      <c r="L17935" s="195"/>
      <c r="M17935" s="196"/>
      <c r="N17935" s="197"/>
      <c r="O17935" s="197"/>
      <c r="P17935" s="231"/>
    </row>
    <row r="17936" spans="2:16">
      <c r="B17936" s="351"/>
      <c r="C17936" s="435"/>
      <c r="D17936" s="399"/>
      <c r="E17936" s="400"/>
      <c r="G17936" s="401"/>
      <c r="H17936" s="401"/>
      <c r="I17936" s="401"/>
      <c r="J17936" s="194"/>
      <c r="K17936" s="194"/>
      <c r="L17936" s="195"/>
      <c r="M17936" s="196"/>
      <c r="N17936" s="197"/>
      <c r="O17936" s="197"/>
      <c r="P17936" s="231"/>
    </row>
    <row r="17937" spans="2:16">
      <c r="B17937" s="351"/>
      <c r="C17937" s="435"/>
      <c r="D17937" s="399"/>
      <c r="E17937" s="400"/>
      <c r="G17937" s="401"/>
      <c r="H17937" s="401"/>
      <c r="I17937" s="401"/>
      <c r="J17937" s="194"/>
      <c r="K17937" s="194"/>
      <c r="L17937" s="195"/>
      <c r="M17937" s="196"/>
      <c r="N17937" s="197"/>
      <c r="O17937" s="197"/>
      <c r="P17937" s="231"/>
    </row>
    <row r="17938" spans="2:16">
      <c r="B17938" s="351"/>
      <c r="C17938" s="435"/>
      <c r="D17938" s="399"/>
      <c r="E17938" s="400"/>
      <c r="G17938" s="401"/>
      <c r="H17938" s="401"/>
      <c r="I17938" s="401"/>
      <c r="J17938" s="194"/>
      <c r="K17938" s="194"/>
      <c r="L17938" s="195"/>
      <c r="M17938" s="196"/>
      <c r="N17938" s="197"/>
      <c r="O17938" s="197"/>
      <c r="P17938" s="231"/>
    </row>
    <row r="17939" spans="2:16">
      <c r="B17939" s="351"/>
      <c r="C17939" s="435"/>
      <c r="D17939" s="399"/>
      <c r="E17939" s="400"/>
      <c r="G17939" s="401"/>
      <c r="H17939" s="401"/>
      <c r="I17939" s="401"/>
      <c r="J17939" s="194"/>
      <c r="K17939" s="194"/>
      <c r="L17939" s="195"/>
      <c r="M17939" s="196"/>
      <c r="N17939" s="197"/>
      <c r="O17939" s="197"/>
      <c r="P17939" s="231"/>
    </row>
    <row r="17940" spans="2:16">
      <c r="B17940" s="351"/>
      <c r="C17940" s="435"/>
      <c r="D17940" s="399"/>
      <c r="E17940" s="400"/>
      <c r="G17940" s="401"/>
      <c r="H17940" s="401"/>
      <c r="I17940" s="401"/>
      <c r="J17940" s="194"/>
      <c r="K17940" s="194"/>
      <c r="L17940" s="195"/>
      <c r="M17940" s="196"/>
      <c r="N17940" s="197"/>
      <c r="O17940" s="197"/>
      <c r="P17940" s="231"/>
    </row>
    <row r="17941" spans="2:16">
      <c r="B17941" s="351"/>
      <c r="C17941" s="435"/>
      <c r="D17941" s="399"/>
      <c r="E17941" s="400"/>
      <c r="G17941" s="401"/>
      <c r="H17941" s="401"/>
      <c r="I17941" s="401"/>
      <c r="J17941" s="194"/>
      <c r="K17941" s="194"/>
      <c r="L17941" s="195"/>
      <c r="M17941" s="196"/>
      <c r="N17941" s="197"/>
      <c r="O17941" s="197"/>
      <c r="P17941" s="231"/>
    </row>
    <row r="17942" spans="2:16">
      <c r="B17942" s="351"/>
      <c r="C17942" s="435"/>
      <c r="D17942" s="399"/>
      <c r="E17942" s="400"/>
      <c r="G17942" s="401"/>
      <c r="H17942" s="401"/>
      <c r="I17942" s="401"/>
      <c r="J17942" s="194"/>
      <c r="K17942" s="194"/>
      <c r="L17942" s="195"/>
      <c r="M17942" s="196"/>
      <c r="N17942" s="197"/>
      <c r="O17942" s="197"/>
      <c r="P17942" s="231"/>
    </row>
    <row r="17943" spans="2:16">
      <c r="B17943" s="351"/>
      <c r="C17943" s="435"/>
      <c r="D17943" s="399"/>
      <c r="E17943" s="400"/>
      <c r="G17943" s="401"/>
      <c r="H17943" s="401"/>
      <c r="I17943" s="401"/>
      <c r="J17943" s="194"/>
      <c r="K17943" s="194"/>
      <c r="L17943" s="195"/>
      <c r="M17943" s="196"/>
      <c r="N17943" s="197"/>
      <c r="O17943" s="197"/>
      <c r="P17943" s="231"/>
    </row>
    <row r="17944" spans="2:16">
      <c r="B17944" s="351"/>
      <c r="C17944" s="435"/>
      <c r="D17944" s="399"/>
      <c r="E17944" s="400"/>
      <c r="G17944" s="401"/>
      <c r="H17944" s="401"/>
      <c r="I17944" s="401"/>
      <c r="J17944" s="194"/>
      <c r="K17944" s="194"/>
      <c r="L17944" s="195"/>
      <c r="M17944" s="196"/>
      <c r="N17944" s="197"/>
      <c r="O17944" s="197"/>
      <c r="P17944" s="231"/>
    </row>
    <row r="17945" spans="2:16">
      <c r="B17945" s="351"/>
      <c r="C17945" s="435"/>
      <c r="D17945" s="399"/>
      <c r="E17945" s="400"/>
      <c r="G17945" s="401"/>
      <c r="H17945" s="401"/>
      <c r="I17945" s="401"/>
      <c r="J17945" s="194"/>
      <c r="K17945" s="194"/>
      <c r="L17945" s="195"/>
      <c r="M17945" s="196"/>
      <c r="N17945" s="197"/>
      <c r="O17945" s="197"/>
      <c r="P17945" s="231"/>
    </row>
    <row r="17946" spans="2:16">
      <c r="B17946" s="351"/>
      <c r="C17946" s="435"/>
      <c r="D17946" s="399"/>
      <c r="E17946" s="400"/>
      <c r="G17946" s="401"/>
      <c r="H17946" s="401"/>
      <c r="I17946" s="401"/>
      <c r="J17946" s="194"/>
      <c r="K17946" s="194"/>
      <c r="L17946" s="195"/>
      <c r="M17946" s="196"/>
      <c r="N17946" s="197"/>
      <c r="O17946" s="197"/>
      <c r="P17946" s="231"/>
    </row>
    <row r="17947" spans="2:16">
      <c r="B17947" s="351"/>
      <c r="C17947" s="435"/>
      <c r="D17947" s="399"/>
      <c r="E17947" s="400"/>
      <c r="G17947" s="401"/>
      <c r="H17947" s="401"/>
      <c r="I17947" s="401"/>
      <c r="J17947" s="194"/>
      <c r="K17947" s="194"/>
      <c r="L17947" s="195"/>
      <c r="M17947" s="196"/>
      <c r="N17947" s="197"/>
      <c r="O17947" s="197"/>
      <c r="P17947" s="231"/>
    </row>
    <row r="17948" spans="2:16">
      <c r="B17948" s="351"/>
      <c r="C17948" s="435"/>
      <c r="D17948" s="399"/>
      <c r="E17948" s="400"/>
      <c r="G17948" s="401"/>
      <c r="H17948" s="401"/>
      <c r="I17948" s="401"/>
      <c r="J17948" s="194"/>
      <c r="K17948" s="194"/>
      <c r="L17948" s="195"/>
      <c r="M17948" s="196"/>
      <c r="N17948" s="197"/>
      <c r="O17948" s="197"/>
      <c r="P17948" s="231"/>
    </row>
    <row r="17949" spans="2:16">
      <c r="B17949" s="351"/>
      <c r="C17949" s="435"/>
      <c r="D17949" s="399"/>
      <c r="E17949" s="400"/>
      <c r="G17949" s="401"/>
      <c r="H17949" s="401"/>
      <c r="I17949" s="401"/>
      <c r="J17949" s="194"/>
      <c r="K17949" s="194"/>
      <c r="L17949" s="195"/>
      <c r="M17949" s="196"/>
      <c r="N17949" s="197"/>
      <c r="O17949" s="197"/>
      <c r="P17949" s="231"/>
    </row>
    <row r="17950" spans="2:16">
      <c r="B17950" s="351"/>
      <c r="C17950" s="435"/>
      <c r="D17950" s="399"/>
      <c r="E17950" s="400"/>
      <c r="G17950" s="401"/>
      <c r="H17950" s="401"/>
      <c r="I17950" s="401"/>
      <c r="J17950" s="194"/>
      <c r="K17950" s="194"/>
      <c r="L17950" s="195"/>
      <c r="M17950" s="196"/>
      <c r="N17950" s="197"/>
      <c r="O17950" s="197"/>
      <c r="P17950" s="231"/>
    </row>
    <row r="17951" spans="2:16">
      <c r="B17951" s="351"/>
      <c r="C17951" s="435"/>
      <c r="D17951" s="399"/>
      <c r="E17951" s="400"/>
      <c r="G17951" s="401"/>
      <c r="H17951" s="401"/>
      <c r="I17951" s="401"/>
      <c r="J17951" s="194"/>
      <c r="K17951" s="194"/>
      <c r="L17951" s="195"/>
      <c r="M17951" s="196"/>
      <c r="N17951" s="197"/>
      <c r="O17951" s="197"/>
      <c r="P17951" s="231"/>
    </row>
    <row r="17952" spans="2:16">
      <c r="B17952" s="351"/>
      <c r="C17952" s="435"/>
      <c r="D17952" s="399"/>
      <c r="E17952" s="400"/>
      <c r="G17952" s="401"/>
      <c r="H17952" s="401"/>
      <c r="I17952" s="401"/>
      <c r="J17952" s="194"/>
      <c r="K17952" s="194"/>
      <c r="L17952" s="195"/>
      <c r="M17952" s="196"/>
      <c r="N17952" s="197"/>
      <c r="O17952" s="197"/>
      <c r="P17952" s="231"/>
    </row>
    <row r="17953" spans="2:16">
      <c r="B17953" s="351"/>
      <c r="C17953" s="435"/>
      <c r="D17953" s="399"/>
      <c r="E17953" s="400"/>
      <c r="G17953" s="401"/>
      <c r="H17953" s="401"/>
      <c r="I17953" s="401"/>
      <c r="J17953" s="194"/>
      <c r="K17953" s="194"/>
      <c r="L17953" s="195"/>
      <c r="M17953" s="196"/>
      <c r="N17953" s="197"/>
      <c r="O17953" s="197"/>
      <c r="P17953" s="231"/>
    </row>
    <row r="17954" spans="2:16">
      <c r="B17954" s="351"/>
      <c r="C17954" s="435"/>
      <c r="D17954" s="399"/>
      <c r="E17954" s="400"/>
      <c r="G17954" s="401"/>
      <c r="H17954" s="401"/>
      <c r="I17954" s="401"/>
      <c r="J17954" s="194"/>
      <c r="K17954" s="194"/>
      <c r="L17954" s="195"/>
      <c r="M17954" s="196"/>
      <c r="N17954" s="197"/>
      <c r="O17954" s="197"/>
      <c r="P17954" s="231"/>
    </row>
    <row r="17955" spans="2:16">
      <c r="B17955" s="351"/>
      <c r="C17955" s="435"/>
      <c r="D17955" s="399"/>
      <c r="E17955" s="400"/>
      <c r="G17955" s="401"/>
      <c r="H17955" s="401"/>
      <c r="I17955" s="401"/>
      <c r="J17955" s="194"/>
      <c r="K17955" s="194"/>
      <c r="L17955" s="195"/>
      <c r="M17955" s="196"/>
      <c r="N17955" s="197"/>
      <c r="O17955" s="197"/>
      <c r="P17955" s="231"/>
    </row>
    <row r="17956" spans="2:16">
      <c r="B17956" s="351"/>
      <c r="C17956" s="435"/>
      <c r="D17956" s="399"/>
      <c r="E17956" s="400"/>
      <c r="G17956" s="401"/>
      <c r="H17956" s="401"/>
      <c r="I17956" s="401"/>
      <c r="J17956" s="194"/>
      <c r="K17956" s="194"/>
      <c r="L17956" s="195"/>
      <c r="M17956" s="196"/>
      <c r="N17956" s="197"/>
      <c r="O17956" s="197"/>
      <c r="P17956" s="231"/>
    </row>
    <row r="17957" spans="2:16">
      <c r="B17957" s="351"/>
      <c r="C17957" s="435"/>
      <c r="D17957" s="399"/>
      <c r="E17957" s="400"/>
      <c r="G17957" s="401"/>
      <c r="H17957" s="401"/>
      <c r="I17957" s="401"/>
      <c r="J17957" s="194"/>
      <c r="K17957" s="194"/>
      <c r="L17957" s="195"/>
      <c r="M17957" s="196"/>
      <c r="N17957" s="197"/>
      <c r="O17957" s="197"/>
      <c r="P17957" s="231"/>
    </row>
    <row r="17958" spans="2:16">
      <c r="B17958" s="351"/>
      <c r="C17958" s="435"/>
      <c r="D17958" s="399"/>
      <c r="E17958" s="400"/>
      <c r="G17958" s="401"/>
      <c r="H17958" s="401"/>
      <c r="I17958" s="401"/>
      <c r="J17958" s="194"/>
      <c r="K17958" s="194"/>
      <c r="L17958" s="195"/>
      <c r="M17958" s="196"/>
      <c r="N17958" s="197"/>
      <c r="O17958" s="197"/>
      <c r="P17958" s="231"/>
    </row>
    <row r="17959" spans="2:16">
      <c r="B17959" s="351"/>
      <c r="C17959" s="435"/>
      <c r="D17959" s="399"/>
      <c r="E17959" s="400"/>
      <c r="G17959" s="401"/>
      <c r="H17959" s="401"/>
      <c r="I17959" s="401"/>
      <c r="J17959" s="194"/>
      <c r="K17959" s="194"/>
      <c r="L17959" s="195"/>
      <c r="M17959" s="196"/>
      <c r="N17959" s="197"/>
      <c r="O17959" s="197"/>
      <c r="P17959" s="231"/>
    </row>
    <row r="17960" spans="2:16">
      <c r="B17960" s="351"/>
      <c r="C17960" s="435"/>
      <c r="D17960" s="399"/>
      <c r="E17960" s="400"/>
      <c r="G17960" s="401"/>
      <c r="H17960" s="401"/>
      <c r="I17960" s="401"/>
      <c r="J17960" s="194"/>
      <c r="K17960" s="194"/>
      <c r="L17960" s="195"/>
      <c r="M17960" s="196"/>
      <c r="N17960" s="197"/>
      <c r="O17960" s="197"/>
      <c r="P17960" s="231"/>
    </row>
    <row r="17961" spans="2:16">
      <c r="B17961" s="351"/>
      <c r="C17961" s="435"/>
      <c r="D17961" s="399"/>
      <c r="E17961" s="400"/>
      <c r="G17961" s="401"/>
      <c r="H17961" s="401"/>
      <c r="I17961" s="401"/>
      <c r="J17961" s="194"/>
      <c r="K17961" s="194"/>
      <c r="L17961" s="195"/>
      <c r="M17961" s="196"/>
      <c r="N17961" s="197"/>
      <c r="O17961" s="197"/>
      <c r="P17961" s="231"/>
    </row>
    <row r="17962" spans="2:16">
      <c r="B17962" s="351"/>
      <c r="C17962" s="435"/>
      <c r="D17962" s="399"/>
      <c r="E17962" s="400"/>
      <c r="G17962" s="401"/>
      <c r="H17962" s="401"/>
      <c r="I17962" s="401"/>
      <c r="J17962" s="194"/>
      <c r="K17962" s="194"/>
      <c r="L17962" s="195"/>
      <c r="M17962" s="196"/>
      <c r="N17962" s="197"/>
      <c r="O17962" s="197"/>
      <c r="P17962" s="231"/>
    </row>
    <row r="17963" spans="2:16">
      <c r="B17963" s="351"/>
      <c r="C17963" s="435"/>
      <c r="D17963" s="399"/>
      <c r="E17963" s="400"/>
      <c r="G17963" s="401"/>
      <c r="H17963" s="401"/>
      <c r="I17963" s="401"/>
      <c r="J17963" s="194"/>
      <c r="K17963" s="194"/>
      <c r="L17963" s="195"/>
      <c r="M17963" s="196"/>
      <c r="N17963" s="197"/>
      <c r="O17963" s="197"/>
      <c r="P17963" s="231"/>
    </row>
    <row r="17964" spans="2:16">
      <c r="B17964" s="351"/>
      <c r="C17964" s="435"/>
      <c r="D17964" s="399"/>
      <c r="E17964" s="400"/>
      <c r="G17964" s="401"/>
      <c r="H17964" s="401"/>
      <c r="I17964" s="401"/>
      <c r="J17964" s="194"/>
      <c r="K17964" s="194"/>
      <c r="L17964" s="195"/>
      <c r="M17964" s="196"/>
      <c r="N17964" s="197"/>
      <c r="O17964" s="197"/>
      <c r="P17964" s="231"/>
    </row>
    <row r="17965" spans="2:16">
      <c r="B17965" s="351"/>
      <c r="C17965" s="435"/>
      <c r="D17965" s="399"/>
      <c r="E17965" s="400"/>
      <c r="G17965" s="401"/>
      <c r="H17965" s="401"/>
      <c r="I17965" s="401"/>
      <c r="J17965" s="194"/>
      <c r="K17965" s="194"/>
      <c r="L17965" s="195"/>
      <c r="M17965" s="196"/>
      <c r="N17965" s="197"/>
      <c r="O17965" s="197"/>
      <c r="P17965" s="231"/>
    </row>
    <row r="17966" spans="2:16">
      <c r="B17966" s="351"/>
      <c r="C17966" s="435"/>
      <c r="D17966" s="399"/>
      <c r="E17966" s="400"/>
      <c r="G17966" s="401"/>
      <c r="H17966" s="401"/>
      <c r="I17966" s="401"/>
      <c r="J17966" s="194"/>
      <c r="K17966" s="194"/>
      <c r="L17966" s="195"/>
      <c r="M17966" s="196"/>
      <c r="N17966" s="197"/>
      <c r="O17966" s="197"/>
      <c r="P17966" s="231"/>
    </row>
    <row r="17967" spans="2:16">
      <c r="B17967" s="351"/>
      <c r="C17967" s="435"/>
      <c r="D17967" s="399"/>
      <c r="E17967" s="400"/>
      <c r="G17967" s="401"/>
      <c r="H17967" s="401"/>
      <c r="I17967" s="401"/>
      <c r="J17967" s="194"/>
      <c r="K17967" s="194"/>
      <c r="L17967" s="195"/>
      <c r="M17967" s="196"/>
      <c r="N17967" s="197"/>
      <c r="O17967" s="197"/>
      <c r="P17967" s="231"/>
    </row>
    <row r="17968" spans="2:16">
      <c r="B17968" s="351"/>
      <c r="C17968" s="435"/>
      <c r="D17968" s="399"/>
      <c r="E17968" s="400"/>
      <c r="G17968" s="401"/>
      <c r="H17968" s="401"/>
      <c r="I17968" s="401"/>
      <c r="J17968" s="194"/>
      <c r="K17968" s="194"/>
      <c r="L17968" s="195"/>
      <c r="M17968" s="196"/>
      <c r="N17968" s="197"/>
      <c r="O17968" s="197"/>
      <c r="P17968" s="231"/>
    </row>
    <row r="17969" spans="2:16">
      <c r="B17969" s="351"/>
      <c r="C17969" s="435"/>
      <c r="D17969" s="399"/>
      <c r="E17969" s="400"/>
      <c r="G17969" s="401"/>
      <c r="H17969" s="401"/>
      <c r="I17969" s="401"/>
      <c r="J17969" s="194"/>
      <c r="K17969" s="194"/>
      <c r="L17969" s="195"/>
      <c r="M17969" s="196"/>
      <c r="N17969" s="197"/>
      <c r="O17969" s="197"/>
      <c r="P17969" s="231"/>
    </row>
    <row r="17970" spans="2:16">
      <c r="B17970" s="351"/>
      <c r="C17970" s="435"/>
      <c r="D17970" s="399"/>
      <c r="E17970" s="400"/>
      <c r="G17970" s="401"/>
      <c r="H17970" s="401"/>
      <c r="I17970" s="401"/>
      <c r="J17970" s="194"/>
      <c r="K17970" s="194"/>
      <c r="L17970" s="195"/>
      <c r="M17970" s="196"/>
      <c r="N17970" s="197"/>
      <c r="O17970" s="197"/>
      <c r="P17970" s="231"/>
    </row>
    <row r="17971" spans="2:16">
      <c r="B17971" s="351"/>
      <c r="C17971" s="435"/>
      <c r="D17971" s="399"/>
      <c r="E17971" s="400"/>
      <c r="G17971" s="401"/>
      <c r="H17971" s="401"/>
      <c r="I17971" s="401"/>
      <c r="J17971" s="194"/>
      <c r="K17971" s="194"/>
      <c r="L17971" s="195"/>
      <c r="M17971" s="196"/>
      <c r="N17971" s="197"/>
      <c r="O17971" s="197"/>
      <c r="P17971" s="231"/>
    </row>
    <row r="17972" spans="2:16">
      <c r="B17972" s="351"/>
      <c r="C17972" s="435"/>
      <c r="D17972" s="399"/>
      <c r="E17972" s="400"/>
      <c r="G17972" s="401"/>
      <c r="H17972" s="401"/>
      <c r="I17972" s="401"/>
      <c r="J17972" s="194"/>
      <c r="K17972" s="194"/>
      <c r="L17972" s="195"/>
      <c r="M17972" s="196"/>
      <c r="N17972" s="197"/>
      <c r="O17972" s="197"/>
      <c r="P17972" s="231"/>
    </row>
    <row r="17973" spans="2:16">
      <c r="B17973" s="351"/>
      <c r="C17973" s="435"/>
      <c r="D17973" s="399"/>
      <c r="E17973" s="400"/>
      <c r="G17973" s="401"/>
      <c r="H17973" s="401"/>
      <c r="I17973" s="401"/>
      <c r="J17973" s="194"/>
      <c r="K17973" s="194"/>
      <c r="L17973" s="195"/>
      <c r="M17973" s="196"/>
      <c r="N17973" s="197"/>
      <c r="O17973" s="197"/>
      <c r="P17973" s="231"/>
    </row>
    <row r="17974" spans="2:16">
      <c r="B17974" s="351"/>
      <c r="C17974" s="435"/>
      <c r="D17974" s="399"/>
      <c r="E17974" s="400"/>
      <c r="G17974" s="401"/>
      <c r="H17974" s="401"/>
      <c r="I17974" s="401"/>
      <c r="J17974" s="194"/>
      <c r="K17974" s="194"/>
      <c r="L17974" s="195"/>
      <c r="M17974" s="196"/>
      <c r="N17974" s="197"/>
      <c r="O17974" s="197"/>
      <c r="P17974" s="231"/>
    </row>
    <row r="17975" spans="2:16">
      <c r="B17975" s="351"/>
      <c r="C17975" s="435"/>
      <c r="D17975" s="399"/>
      <c r="E17975" s="400"/>
      <c r="G17975" s="401"/>
      <c r="H17975" s="401"/>
      <c r="I17975" s="401"/>
      <c r="J17975" s="194"/>
      <c r="K17975" s="194"/>
      <c r="L17975" s="195"/>
      <c r="M17975" s="196"/>
      <c r="N17975" s="197"/>
      <c r="O17975" s="197"/>
      <c r="P17975" s="231"/>
    </row>
    <row r="17976" spans="2:16">
      <c r="B17976" s="351"/>
      <c r="C17976" s="435"/>
      <c r="D17976" s="399"/>
      <c r="E17976" s="400"/>
      <c r="G17976" s="401"/>
      <c r="H17976" s="401"/>
      <c r="I17976" s="401"/>
      <c r="J17976" s="194"/>
      <c r="K17976" s="194"/>
      <c r="L17976" s="195"/>
      <c r="M17976" s="196"/>
      <c r="N17976" s="197"/>
      <c r="O17976" s="197"/>
      <c r="P17976" s="231"/>
    </row>
    <row r="17977" spans="2:16">
      <c r="B17977" s="351"/>
      <c r="C17977" s="435"/>
      <c r="D17977" s="399"/>
      <c r="E17977" s="400"/>
      <c r="G17977" s="401"/>
      <c r="H17977" s="401"/>
      <c r="I17977" s="401"/>
      <c r="J17977" s="194"/>
      <c r="K17977" s="194"/>
      <c r="L17977" s="195"/>
      <c r="M17977" s="196"/>
      <c r="N17977" s="197"/>
      <c r="O17977" s="197"/>
      <c r="P17977" s="231"/>
    </row>
    <row r="17978" spans="2:16">
      <c r="B17978" s="351"/>
      <c r="C17978" s="435"/>
      <c r="D17978" s="399"/>
      <c r="E17978" s="400"/>
      <c r="G17978" s="401"/>
      <c r="H17978" s="401"/>
      <c r="I17978" s="401"/>
      <c r="J17978" s="194"/>
      <c r="K17978" s="194"/>
      <c r="L17978" s="195"/>
      <c r="M17978" s="196"/>
      <c r="N17978" s="197"/>
      <c r="O17978" s="197"/>
      <c r="P17978" s="231"/>
    </row>
    <row r="17979" spans="2:16">
      <c r="B17979" s="351"/>
      <c r="C17979" s="435"/>
      <c r="D17979" s="399"/>
      <c r="E17979" s="400"/>
      <c r="G17979" s="401"/>
      <c r="H17979" s="401"/>
      <c r="I17979" s="401"/>
      <c r="J17979" s="194"/>
      <c r="K17979" s="194"/>
      <c r="L17979" s="195"/>
      <c r="M17979" s="196"/>
      <c r="N17979" s="197"/>
      <c r="O17979" s="197"/>
      <c r="P17979" s="231"/>
    </row>
    <row r="17980" spans="2:16">
      <c r="B17980" s="351"/>
      <c r="C17980" s="435"/>
      <c r="D17980" s="399"/>
      <c r="E17980" s="400"/>
      <c r="G17980" s="401"/>
      <c r="H17980" s="401"/>
      <c r="I17980" s="401"/>
      <c r="J17980" s="194"/>
      <c r="K17980" s="194"/>
      <c r="L17980" s="195"/>
      <c r="M17980" s="196"/>
      <c r="N17980" s="197"/>
      <c r="O17980" s="197"/>
      <c r="P17980" s="231"/>
    </row>
    <row r="17981" spans="2:16">
      <c r="B17981" s="351"/>
      <c r="C17981" s="435"/>
      <c r="D17981" s="399"/>
      <c r="E17981" s="400"/>
      <c r="G17981" s="401"/>
      <c r="H17981" s="401"/>
      <c r="I17981" s="401"/>
      <c r="J17981" s="194"/>
      <c r="K17981" s="194"/>
      <c r="L17981" s="195"/>
      <c r="M17981" s="196"/>
      <c r="N17981" s="197"/>
      <c r="O17981" s="197"/>
      <c r="P17981" s="231"/>
    </row>
    <row r="17982" spans="2:16">
      <c r="B17982" s="351"/>
      <c r="C17982" s="435"/>
      <c r="D17982" s="399"/>
      <c r="E17982" s="400"/>
      <c r="G17982" s="401"/>
      <c r="H17982" s="401"/>
      <c r="I17982" s="401"/>
      <c r="J17982" s="194"/>
      <c r="K17982" s="194"/>
      <c r="L17982" s="195"/>
      <c r="M17982" s="196"/>
      <c r="N17982" s="197"/>
      <c r="O17982" s="197"/>
      <c r="P17982" s="231"/>
    </row>
    <row r="17983" spans="2:16">
      <c r="B17983" s="351"/>
      <c r="C17983" s="435"/>
      <c r="D17983" s="399"/>
      <c r="E17983" s="400"/>
      <c r="G17983" s="401"/>
      <c r="H17983" s="401"/>
      <c r="I17983" s="401"/>
      <c r="J17983" s="194"/>
      <c r="K17983" s="194"/>
      <c r="L17983" s="195"/>
      <c r="M17983" s="196"/>
      <c r="N17983" s="197"/>
      <c r="O17983" s="197"/>
      <c r="P17983" s="231"/>
    </row>
    <row r="17984" spans="2:16">
      <c r="B17984" s="351"/>
      <c r="C17984" s="435"/>
      <c r="D17984" s="399"/>
      <c r="E17984" s="400"/>
      <c r="G17984" s="401"/>
      <c r="H17984" s="401"/>
      <c r="I17984" s="401"/>
      <c r="J17984" s="194"/>
      <c r="K17984" s="194"/>
      <c r="L17984" s="195"/>
      <c r="M17984" s="196"/>
      <c r="N17984" s="197"/>
      <c r="O17984" s="197"/>
      <c r="P17984" s="231"/>
    </row>
    <row r="17985" spans="2:16">
      <c r="B17985" s="351"/>
      <c r="C17985" s="435"/>
      <c r="D17985" s="399"/>
      <c r="E17985" s="400"/>
      <c r="G17985" s="401"/>
      <c r="H17985" s="401"/>
      <c r="I17985" s="401"/>
      <c r="J17985" s="194"/>
      <c r="K17985" s="194"/>
      <c r="L17985" s="195"/>
      <c r="M17985" s="196"/>
      <c r="N17985" s="197"/>
      <c r="O17985" s="197"/>
      <c r="P17985" s="231"/>
    </row>
    <row r="17986" spans="2:16">
      <c r="B17986" s="351"/>
      <c r="C17986" s="435"/>
      <c r="D17986" s="399"/>
      <c r="E17986" s="400"/>
      <c r="G17986" s="401"/>
      <c r="H17986" s="401"/>
      <c r="I17986" s="401"/>
      <c r="J17986" s="194"/>
      <c r="K17986" s="194"/>
      <c r="L17986" s="195"/>
      <c r="M17986" s="196"/>
      <c r="N17986" s="197"/>
      <c r="O17986" s="197"/>
      <c r="P17986" s="231"/>
    </row>
    <row r="17987" spans="2:16">
      <c r="B17987" s="351"/>
      <c r="C17987" s="435"/>
      <c r="D17987" s="399"/>
      <c r="E17987" s="400"/>
      <c r="G17987" s="401"/>
      <c r="H17987" s="401"/>
      <c r="I17987" s="401"/>
      <c r="J17987" s="194"/>
      <c r="K17987" s="194"/>
      <c r="L17987" s="195"/>
      <c r="M17987" s="196"/>
      <c r="N17987" s="197"/>
      <c r="O17987" s="197"/>
      <c r="P17987" s="231"/>
    </row>
    <row r="17988" spans="2:16">
      <c r="B17988" s="351"/>
      <c r="C17988" s="435"/>
      <c r="D17988" s="399"/>
      <c r="E17988" s="400"/>
      <c r="G17988" s="401"/>
      <c r="H17988" s="401"/>
      <c r="I17988" s="401"/>
      <c r="J17988" s="194"/>
      <c r="K17988" s="194"/>
      <c r="L17988" s="195"/>
      <c r="M17988" s="196"/>
      <c r="N17988" s="197"/>
      <c r="O17988" s="197"/>
      <c r="P17988" s="231"/>
    </row>
    <row r="17989" spans="2:16">
      <c r="B17989" s="351"/>
      <c r="C17989" s="435"/>
      <c r="D17989" s="399"/>
      <c r="E17989" s="400"/>
      <c r="G17989" s="401"/>
      <c r="H17989" s="401"/>
      <c r="I17989" s="401"/>
      <c r="J17989" s="194"/>
      <c r="K17989" s="194"/>
      <c r="L17989" s="195"/>
      <c r="M17989" s="196"/>
      <c r="N17989" s="197"/>
      <c r="O17989" s="197"/>
      <c r="P17989" s="231"/>
    </row>
    <row r="17990" spans="2:16">
      <c r="B17990" s="351"/>
      <c r="C17990" s="435"/>
      <c r="D17990" s="399"/>
      <c r="E17990" s="400"/>
      <c r="G17990" s="401"/>
      <c r="H17990" s="401"/>
      <c r="I17990" s="401"/>
      <c r="J17990" s="194"/>
      <c r="K17990" s="194"/>
      <c r="L17990" s="195"/>
      <c r="M17990" s="196"/>
      <c r="N17990" s="197"/>
      <c r="O17990" s="197"/>
      <c r="P17990" s="231"/>
    </row>
    <row r="17991" spans="2:16">
      <c r="B17991" s="351"/>
      <c r="C17991" s="435"/>
      <c r="D17991" s="399"/>
      <c r="E17991" s="400"/>
      <c r="G17991" s="401"/>
      <c r="H17991" s="401"/>
      <c r="I17991" s="401"/>
      <c r="J17991" s="194"/>
      <c r="K17991" s="194"/>
      <c r="L17991" s="195"/>
      <c r="M17991" s="196"/>
      <c r="N17991" s="197"/>
      <c r="O17991" s="197"/>
      <c r="P17991" s="231"/>
    </row>
    <row r="17992" spans="2:16">
      <c r="B17992" s="351"/>
      <c r="C17992" s="435"/>
      <c r="D17992" s="399"/>
      <c r="E17992" s="400"/>
      <c r="G17992" s="401"/>
      <c r="H17992" s="401"/>
      <c r="I17992" s="401"/>
      <c r="J17992" s="194"/>
      <c r="K17992" s="194"/>
      <c r="L17992" s="195"/>
      <c r="M17992" s="196"/>
      <c r="N17992" s="197"/>
      <c r="O17992" s="197"/>
      <c r="P17992" s="231"/>
    </row>
    <row r="17993" spans="2:16">
      <c r="B17993" s="351"/>
      <c r="C17993" s="435"/>
      <c r="D17993" s="399"/>
      <c r="E17993" s="400"/>
      <c r="G17993" s="401"/>
      <c r="H17993" s="401"/>
      <c r="I17993" s="401"/>
      <c r="J17993" s="194"/>
      <c r="K17993" s="194"/>
      <c r="L17993" s="195"/>
      <c r="M17993" s="196"/>
      <c r="N17993" s="197"/>
      <c r="O17993" s="197"/>
      <c r="P17993" s="231"/>
    </row>
    <row r="17994" spans="2:16">
      <c r="B17994" s="351"/>
      <c r="C17994" s="435"/>
      <c r="D17994" s="399"/>
      <c r="E17994" s="400"/>
      <c r="G17994" s="401"/>
      <c r="H17994" s="401"/>
      <c r="I17994" s="401"/>
      <c r="J17994" s="194"/>
      <c r="K17994" s="194"/>
      <c r="L17994" s="195"/>
      <c r="M17994" s="196"/>
      <c r="N17994" s="197"/>
      <c r="O17994" s="197"/>
      <c r="P17994" s="231"/>
    </row>
    <row r="17995" spans="2:16">
      <c r="B17995" s="351"/>
      <c r="C17995" s="435"/>
      <c r="D17995" s="399"/>
      <c r="E17995" s="400"/>
      <c r="G17995" s="401"/>
      <c r="H17995" s="401"/>
      <c r="I17995" s="401"/>
      <c r="J17995" s="194"/>
      <c r="K17995" s="194"/>
      <c r="L17995" s="195"/>
      <c r="M17995" s="196"/>
      <c r="N17995" s="197"/>
      <c r="O17995" s="197"/>
      <c r="P17995" s="231"/>
    </row>
    <row r="17996" spans="2:16">
      <c r="B17996" s="351"/>
      <c r="C17996" s="435"/>
      <c r="D17996" s="399"/>
      <c r="E17996" s="400"/>
      <c r="G17996" s="401"/>
      <c r="H17996" s="401"/>
      <c r="I17996" s="401"/>
      <c r="J17996" s="194"/>
      <c r="K17996" s="194"/>
      <c r="L17996" s="195"/>
      <c r="M17996" s="196"/>
      <c r="N17996" s="197"/>
      <c r="O17996" s="197"/>
      <c r="P17996" s="231"/>
    </row>
    <row r="17997" spans="2:16">
      <c r="B17997" s="351"/>
      <c r="C17997" s="435"/>
      <c r="D17997" s="399"/>
      <c r="E17997" s="400"/>
      <c r="G17997" s="401"/>
      <c r="H17997" s="401"/>
      <c r="I17997" s="401"/>
      <c r="J17997" s="194"/>
      <c r="K17997" s="194"/>
      <c r="L17997" s="195"/>
      <c r="M17997" s="196"/>
      <c r="N17997" s="197"/>
      <c r="O17997" s="197"/>
      <c r="P17997" s="231"/>
    </row>
    <row r="17998" spans="2:16">
      <c r="B17998" s="351"/>
      <c r="C17998" s="435"/>
      <c r="D17998" s="399"/>
      <c r="E17998" s="400"/>
      <c r="G17998" s="401"/>
      <c r="H17998" s="401"/>
      <c r="I17998" s="401"/>
      <c r="J17998" s="194"/>
      <c r="K17998" s="194"/>
      <c r="L17998" s="195"/>
      <c r="M17998" s="196"/>
      <c r="N17998" s="197"/>
      <c r="O17998" s="197"/>
      <c r="P17998" s="231"/>
    </row>
    <row r="17999" spans="2:16">
      <c r="B17999" s="351"/>
      <c r="C17999" s="435"/>
      <c r="D17999" s="399"/>
      <c r="E17999" s="400"/>
      <c r="G17999" s="401"/>
      <c r="H17999" s="401"/>
      <c r="I17999" s="401"/>
      <c r="J17999" s="194"/>
      <c r="K17999" s="194"/>
      <c r="L17999" s="195"/>
      <c r="M17999" s="196"/>
      <c r="N17999" s="197"/>
      <c r="O17999" s="197"/>
      <c r="P17999" s="231"/>
    </row>
    <row r="18000" spans="2:16">
      <c r="B18000" s="351"/>
      <c r="C18000" s="435"/>
      <c r="D18000" s="399"/>
      <c r="E18000" s="400"/>
      <c r="G18000" s="401"/>
      <c r="H18000" s="401"/>
      <c r="I18000" s="401"/>
      <c r="J18000" s="194"/>
      <c r="K18000" s="194"/>
      <c r="L18000" s="195"/>
      <c r="M18000" s="196"/>
      <c r="N18000" s="197"/>
      <c r="O18000" s="197"/>
      <c r="P18000" s="231"/>
    </row>
    <row r="18001" spans="2:16">
      <c r="B18001" s="351"/>
      <c r="C18001" s="435"/>
      <c r="D18001" s="399"/>
      <c r="E18001" s="400"/>
      <c r="G18001" s="401"/>
      <c r="H18001" s="401"/>
      <c r="I18001" s="401"/>
      <c r="J18001" s="194"/>
      <c r="K18001" s="194"/>
      <c r="L18001" s="195"/>
      <c r="M18001" s="196"/>
      <c r="N18001" s="197"/>
      <c r="O18001" s="197"/>
      <c r="P18001" s="231"/>
    </row>
    <row r="18002" spans="2:16">
      <c r="B18002" s="351"/>
      <c r="C18002" s="435"/>
      <c r="D18002" s="399"/>
      <c r="E18002" s="400"/>
      <c r="G18002" s="401"/>
      <c r="H18002" s="401"/>
      <c r="I18002" s="401"/>
      <c r="J18002" s="194"/>
      <c r="K18002" s="194"/>
      <c r="L18002" s="195"/>
      <c r="M18002" s="196"/>
      <c r="N18002" s="197"/>
      <c r="O18002" s="197"/>
      <c r="P18002" s="231"/>
    </row>
    <row r="18003" spans="2:16">
      <c r="B18003" s="351"/>
      <c r="C18003" s="435"/>
      <c r="D18003" s="399"/>
      <c r="E18003" s="400"/>
      <c r="G18003" s="401"/>
      <c r="H18003" s="401"/>
      <c r="I18003" s="401"/>
      <c r="J18003" s="194"/>
      <c r="K18003" s="194"/>
      <c r="L18003" s="195"/>
      <c r="M18003" s="196"/>
      <c r="N18003" s="197"/>
      <c r="O18003" s="197"/>
      <c r="P18003" s="231"/>
    </row>
    <row r="18004" spans="2:16">
      <c r="B18004" s="351"/>
      <c r="C18004" s="435"/>
      <c r="D18004" s="399"/>
      <c r="E18004" s="400"/>
      <c r="G18004" s="401"/>
      <c r="H18004" s="401"/>
      <c r="I18004" s="401"/>
      <c r="J18004" s="194"/>
      <c r="K18004" s="194"/>
      <c r="L18004" s="195"/>
      <c r="M18004" s="196"/>
      <c r="N18004" s="197"/>
      <c r="O18004" s="197"/>
      <c r="P18004" s="231"/>
    </row>
    <row r="18005" spans="2:16">
      <c r="B18005" s="351"/>
      <c r="C18005" s="435"/>
      <c r="D18005" s="399"/>
      <c r="E18005" s="400"/>
      <c r="G18005" s="401"/>
      <c r="H18005" s="401"/>
      <c r="I18005" s="401"/>
      <c r="J18005" s="194"/>
      <c r="K18005" s="194"/>
      <c r="L18005" s="195"/>
      <c r="M18005" s="196"/>
      <c r="N18005" s="197"/>
      <c r="O18005" s="197"/>
      <c r="P18005" s="231"/>
    </row>
    <row r="18006" spans="2:16">
      <c r="B18006" s="351"/>
      <c r="C18006" s="435"/>
      <c r="D18006" s="399"/>
      <c r="E18006" s="400"/>
      <c r="G18006" s="401"/>
      <c r="H18006" s="401"/>
      <c r="I18006" s="401"/>
      <c r="J18006" s="194"/>
      <c r="K18006" s="194"/>
      <c r="L18006" s="195"/>
      <c r="M18006" s="196"/>
      <c r="N18006" s="197"/>
      <c r="O18006" s="197"/>
      <c r="P18006" s="231"/>
    </row>
    <row r="18007" spans="2:16">
      <c r="B18007" s="351"/>
      <c r="C18007" s="435"/>
      <c r="D18007" s="399"/>
      <c r="E18007" s="400"/>
      <c r="G18007" s="401"/>
      <c r="H18007" s="401"/>
      <c r="I18007" s="401"/>
      <c r="J18007" s="194"/>
      <c r="K18007" s="194"/>
      <c r="L18007" s="195"/>
      <c r="M18007" s="196"/>
      <c r="N18007" s="197"/>
      <c r="O18007" s="197"/>
      <c r="P18007" s="231"/>
    </row>
    <row r="18008" spans="2:16">
      <c r="B18008" s="351"/>
      <c r="C18008" s="435"/>
      <c r="D18008" s="399"/>
      <c r="E18008" s="400"/>
      <c r="G18008" s="401"/>
      <c r="H18008" s="401"/>
      <c r="I18008" s="401"/>
      <c r="J18008" s="194"/>
      <c r="K18008" s="194"/>
      <c r="L18008" s="195"/>
      <c r="M18008" s="196"/>
      <c r="N18008" s="197"/>
      <c r="O18008" s="197"/>
      <c r="P18008" s="231"/>
    </row>
    <row r="18009" spans="2:16">
      <c r="B18009" s="351"/>
      <c r="C18009" s="435"/>
      <c r="D18009" s="399"/>
      <c r="E18009" s="400"/>
      <c r="G18009" s="401"/>
      <c r="H18009" s="401"/>
      <c r="I18009" s="401"/>
      <c r="J18009" s="194"/>
      <c r="K18009" s="194"/>
      <c r="L18009" s="195"/>
      <c r="M18009" s="196"/>
      <c r="N18009" s="197"/>
      <c r="O18009" s="197"/>
      <c r="P18009" s="231"/>
    </row>
    <row r="18010" spans="2:16">
      <c r="B18010" s="351"/>
      <c r="C18010" s="435"/>
      <c r="D18010" s="399"/>
      <c r="E18010" s="400"/>
      <c r="G18010" s="401"/>
      <c r="H18010" s="401"/>
      <c r="I18010" s="401"/>
      <c r="J18010" s="194"/>
      <c r="K18010" s="194"/>
      <c r="L18010" s="195"/>
      <c r="M18010" s="196"/>
      <c r="N18010" s="197"/>
      <c r="O18010" s="197"/>
      <c r="P18010" s="231"/>
    </row>
    <row r="18011" spans="2:16">
      <c r="B18011" s="351"/>
      <c r="C18011" s="435"/>
      <c r="D18011" s="399"/>
      <c r="E18011" s="400"/>
      <c r="G18011" s="401"/>
      <c r="H18011" s="401"/>
      <c r="I18011" s="401"/>
      <c r="J18011" s="194"/>
      <c r="K18011" s="194"/>
      <c r="L18011" s="195"/>
      <c r="M18011" s="196"/>
      <c r="N18011" s="197"/>
      <c r="O18011" s="197"/>
      <c r="P18011" s="231"/>
    </row>
    <row r="18012" spans="2:16">
      <c r="B18012" s="351"/>
      <c r="C18012" s="435"/>
      <c r="D18012" s="399"/>
      <c r="E18012" s="400"/>
      <c r="G18012" s="401"/>
      <c r="H18012" s="401"/>
      <c r="I18012" s="401"/>
      <c r="J18012" s="194"/>
      <c r="K18012" s="194"/>
      <c r="L18012" s="195"/>
      <c r="M18012" s="196"/>
      <c r="N18012" s="197"/>
      <c r="O18012" s="197"/>
      <c r="P18012" s="231"/>
    </row>
    <row r="18013" spans="2:16">
      <c r="B18013" s="351"/>
      <c r="C18013" s="435"/>
      <c r="D18013" s="399"/>
      <c r="E18013" s="400"/>
      <c r="G18013" s="401"/>
      <c r="H18013" s="401"/>
      <c r="I18013" s="401"/>
      <c r="J18013" s="194"/>
      <c r="K18013" s="194"/>
      <c r="L18013" s="195"/>
      <c r="M18013" s="196"/>
      <c r="N18013" s="197"/>
      <c r="O18013" s="197"/>
      <c r="P18013" s="231"/>
    </row>
    <row r="18014" spans="2:16">
      <c r="B18014" s="351"/>
      <c r="C18014" s="435"/>
      <c r="D18014" s="399"/>
      <c r="E18014" s="400"/>
      <c r="G18014" s="401"/>
      <c r="H18014" s="401"/>
      <c r="I18014" s="401"/>
      <c r="J18014" s="194"/>
      <c r="K18014" s="194"/>
      <c r="L18014" s="195"/>
      <c r="M18014" s="196"/>
      <c r="N18014" s="197"/>
      <c r="O18014" s="197"/>
      <c r="P18014" s="231"/>
    </row>
    <row r="18015" spans="2:16">
      <c r="B18015" s="351"/>
      <c r="C18015" s="435"/>
      <c r="D18015" s="399"/>
      <c r="E18015" s="400"/>
      <c r="G18015" s="401"/>
      <c r="H18015" s="401"/>
      <c r="I18015" s="401"/>
      <c r="J18015" s="194"/>
      <c r="K18015" s="194"/>
      <c r="L18015" s="195"/>
      <c r="M18015" s="196"/>
      <c r="N18015" s="197"/>
      <c r="O18015" s="197"/>
      <c r="P18015" s="231"/>
    </row>
    <row r="18016" spans="2:16">
      <c r="B18016" s="351"/>
      <c r="C18016" s="435"/>
      <c r="D18016" s="399"/>
      <c r="E18016" s="400"/>
      <c r="G18016" s="401"/>
      <c r="H18016" s="401"/>
      <c r="I18016" s="401"/>
      <c r="J18016" s="194"/>
      <c r="K18016" s="194"/>
      <c r="L18016" s="195"/>
      <c r="M18016" s="196"/>
      <c r="N18016" s="197"/>
      <c r="O18016" s="197"/>
      <c r="P18016" s="231"/>
    </row>
    <row r="18017" spans="2:16">
      <c r="B18017" s="351"/>
      <c r="C18017" s="435"/>
      <c r="D18017" s="399"/>
      <c r="E18017" s="400"/>
      <c r="G18017" s="401"/>
      <c r="H18017" s="401"/>
      <c r="I18017" s="401"/>
      <c r="J18017" s="194"/>
      <c r="K18017" s="194"/>
      <c r="L18017" s="195"/>
      <c r="M18017" s="196"/>
      <c r="N18017" s="197"/>
      <c r="O18017" s="197"/>
      <c r="P18017" s="231"/>
    </row>
    <row r="18018" spans="2:16">
      <c r="B18018" s="351"/>
      <c r="C18018" s="435"/>
      <c r="D18018" s="399"/>
      <c r="E18018" s="400"/>
      <c r="G18018" s="401"/>
      <c r="H18018" s="401"/>
      <c r="I18018" s="401"/>
      <c r="J18018" s="194"/>
      <c r="K18018" s="194"/>
      <c r="L18018" s="195"/>
      <c r="M18018" s="196"/>
      <c r="N18018" s="197"/>
      <c r="O18018" s="197"/>
      <c r="P18018" s="231"/>
    </row>
    <row r="18019" spans="2:16">
      <c r="B18019" s="351"/>
      <c r="C18019" s="435"/>
      <c r="D18019" s="399"/>
      <c r="E18019" s="400"/>
      <c r="G18019" s="401"/>
      <c r="H18019" s="401"/>
      <c r="I18019" s="401"/>
      <c r="J18019" s="194"/>
      <c r="K18019" s="194"/>
      <c r="L18019" s="195"/>
      <c r="M18019" s="196"/>
      <c r="N18019" s="197"/>
      <c r="O18019" s="197"/>
      <c r="P18019" s="231"/>
    </row>
    <row r="18020" spans="2:16">
      <c r="B18020" s="351"/>
      <c r="C18020" s="435"/>
      <c r="D18020" s="399"/>
      <c r="E18020" s="400"/>
      <c r="G18020" s="401"/>
      <c r="H18020" s="401"/>
      <c r="I18020" s="401"/>
      <c r="J18020" s="194"/>
      <c r="K18020" s="194"/>
      <c r="L18020" s="195"/>
      <c r="M18020" s="196"/>
      <c r="N18020" s="197"/>
      <c r="O18020" s="197"/>
      <c r="P18020" s="231"/>
    </row>
    <row r="18021" spans="2:16">
      <c r="B18021" s="351"/>
      <c r="C18021" s="435"/>
      <c r="D18021" s="399"/>
      <c r="E18021" s="400"/>
      <c r="G18021" s="401"/>
      <c r="H18021" s="401"/>
      <c r="I18021" s="401"/>
      <c r="J18021" s="194"/>
      <c r="K18021" s="194"/>
      <c r="L18021" s="195"/>
      <c r="M18021" s="196"/>
      <c r="N18021" s="197"/>
      <c r="O18021" s="197"/>
      <c r="P18021" s="231"/>
    </row>
    <row r="18022" spans="2:16">
      <c r="B18022" s="351"/>
      <c r="C18022" s="435"/>
      <c r="D18022" s="399"/>
      <c r="E18022" s="400"/>
      <c r="G18022" s="401"/>
      <c r="H18022" s="401"/>
      <c r="I18022" s="401"/>
      <c r="J18022" s="194"/>
      <c r="K18022" s="194"/>
      <c r="L18022" s="195"/>
      <c r="M18022" s="196"/>
      <c r="N18022" s="197"/>
      <c r="O18022" s="197"/>
      <c r="P18022" s="231"/>
    </row>
    <row r="18023" spans="2:16">
      <c r="B18023" s="351"/>
      <c r="C18023" s="435"/>
      <c r="D18023" s="399"/>
      <c r="E18023" s="400"/>
      <c r="G18023" s="401"/>
      <c r="H18023" s="401"/>
      <c r="I18023" s="401"/>
      <c r="J18023" s="194"/>
      <c r="K18023" s="194"/>
      <c r="L18023" s="195"/>
      <c r="M18023" s="196"/>
      <c r="N18023" s="197"/>
      <c r="O18023" s="197"/>
      <c r="P18023" s="231"/>
    </row>
    <row r="18024" spans="2:16">
      <c r="B18024" s="351"/>
      <c r="C18024" s="435"/>
      <c r="D18024" s="399"/>
      <c r="E18024" s="400"/>
      <c r="G18024" s="401"/>
      <c r="H18024" s="401"/>
      <c r="I18024" s="401"/>
      <c r="J18024" s="194"/>
      <c r="K18024" s="194"/>
      <c r="L18024" s="195"/>
      <c r="M18024" s="196"/>
      <c r="N18024" s="197"/>
      <c r="O18024" s="197"/>
      <c r="P18024" s="231"/>
    </row>
    <row r="18025" spans="2:16">
      <c r="B18025" s="351"/>
      <c r="C18025" s="435"/>
      <c r="D18025" s="399"/>
      <c r="E18025" s="400"/>
      <c r="G18025" s="401"/>
      <c r="H18025" s="401"/>
      <c r="I18025" s="401"/>
      <c r="J18025" s="194"/>
      <c r="K18025" s="194"/>
      <c r="L18025" s="195"/>
      <c r="M18025" s="196"/>
      <c r="N18025" s="197"/>
      <c r="O18025" s="197"/>
      <c r="P18025" s="231"/>
    </row>
    <row r="18026" spans="2:16">
      <c r="B18026" s="351"/>
      <c r="C18026" s="435"/>
      <c r="D18026" s="399"/>
      <c r="E18026" s="400"/>
      <c r="G18026" s="401"/>
      <c r="H18026" s="401"/>
      <c r="I18026" s="401"/>
      <c r="J18026" s="194"/>
      <c r="K18026" s="194"/>
      <c r="L18026" s="195"/>
      <c r="M18026" s="196"/>
      <c r="N18026" s="197"/>
      <c r="O18026" s="197"/>
      <c r="P18026" s="231"/>
    </row>
    <row r="18027" spans="2:16">
      <c r="B18027" s="351"/>
      <c r="C18027" s="435"/>
      <c r="D18027" s="399"/>
      <c r="E18027" s="400"/>
      <c r="G18027" s="401"/>
      <c r="H18027" s="401"/>
      <c r="I18027" s="401"/>
      <c r="J18027" s="194"/>
      <c r="K18027" s="194"/>
      <c r="L18027" s="195"/>
      <c r="M18027" s="196"/>
      <c r="N18027" s="197"/>
      <c r="O18027" s="197"/>
      <c r="P18027" s="231"/>
    </row>
    <row r="18028" spans="2:16">
      <c r="B18028" s="351"/>
      <c r="C18028" s="435"/>
      <c r="D18028" s="399"/>
      <c r="E18028" s="400"/>
      <c r="G18028" s="401"/>
      <c r="H18028" s="401"/>
      <c r="I18028" s="401"/>
      <c r="J18028" s="194"/>
      <c r="K18028" s="194"/>
      <c r="L18028" s="195"/>
      <c r="M18028" s="196"/>
      <c r="N18028" s="197"/>
      <c r="O18028" s="197"/>
      <c r="P18028" s="231"/>
    </row>
    <row r="18029" spans="2:16">
      <c r="B18029" s="351"/>
      <c r="C18029" s="435"/>
      <c r="D18029" s="399"/>
      <c r="E18029" s="400"/>
      <c r="G18029" s="401"/>
      <c r="H18029" s="401"/>
      <c r="I18029" s="401"/>
      <c r="J18029" s="194"/>
      <c r="K18029" s="194"/>
      <c r="L18029" s="195"/>
      <c r="M18029" s="196"/>
      <c r="N18029" s="197"/>
      <c r="O18029" s="197"/>
      <c r="P18029" s="231"/>
    </row>
    <row r="18030" spans="2:16">
      <c r="B18030" s="351"/>
      <c r="C18030" s="435"/>
      <c r="D18030" s="399"/>
      <c r="E18030" s="400"/>
      <c r="G18030" s="401"/>
      <c r="H18030" s="401"/>
      <c r="I18030" s="401"/>
      <c r="J18030" s="194"/>
      <c r="K18030" s="194"/>
      <c r="L18030" s="195"/>
      <c r="M18030" s="196"/>
      <c r="N18030" s="197"/>
      <c r="O18030" s="197"/>
      <c r="P18030" s="231"/>
    </row>
    <row r="18031" spans="2:16">
      <c r="B18031" s="351"/>
      <c r="C18031" s="435"/>
      <c r="D18031" s="399"/>
      <c r="E18031" s="400"/>
      <c r="G18031" s="401"/>
      <c r="H18031" s="401"/>
      <c r="I18031" s="401"/>
      <c r="J18031" s="194"/>
      <c r="K18031" s="194"/>
      <c r="L18031" s="195"/>
      <c r="M18031" s="196"/>
      <c r="N18031" s="197"/>
      <c r="O18031" s="197"/>
      <c r="P18031" s="231"/>
    </row>
    <row r="18032" spans="2:16">
      <c r="B18032" s="351"/>
      <c r="C18032" s="435"/>
      <c r="D18032" s="399"/>
      <c r="E18032" s="400"/>
      <c r="G18032" s="401"/>
      <c r="H18032" s="401"/>
      <c r="I18032" s="401"/>
      <c r="J18032" s="194"/>
      <c r="K18032" s="194"/>
      <c r="L18032" s="195"/>
      <c r="M18032" s="196"/>
      <c r="N18032" s="197"/>
      <c r="O18032" s="197"/>
      <c r="P18032" s="231"/>
    </row>
    <row r="18033" spans="2:16">
      <c r="B18033" s="351"/>
      <c r="C18033" s="435"/>
      <c r="D18033" s="399"/>
      <c r="E18033" s="400"/>
      <c r="G18033" s="401"/>
      <c r="H18033" s="401"/>
      <c r="I18033" s="401"/>
      <c r="J18033" s="194"/>
      <c r="K18033" s="194"/>
      <c r="L18033" s="195"/>
      <c r="M18033" s="196"/>
      <c r="N18033" s="197"/>
      <c r="O18033" s="197"/>
      <c r="P18033" s="231"/>
    </row>
    <row r="18034" spans="2:16">
      <c r="B18034" s="351"/>
      <c r="C18034" s="435"/>
      <c r="D18034" s="399"/>
      <c r="E18034" s="400"/>
      <c r="G18034" s="401"/>
      <c r="H18034" s="401"/>
      <c r="I18034" s="401"/>
      <c r="J18034" s="194"/>
      <c r="K18034" s="194"/>
      <c r="L18034" s="195"/>
      <c r="M18034" s="196"/>
      <c r="N18034" s="197"/>
      <c r="O18034" s="197"/>
      <c r="P18034" s="231"/>
    </row>
    <row r="18035" spans="2:16">
      <c r="B18035" s="402"/>
      <c r="C18035" s="435"/>
      <c r="D18035" s="404"/>
      <c r="E18035" s="405"/>
      <c r="G18035" s="406"/>
      <c r="H18035" s="406"/>
      <c r="I18035" s="406"/>
      <c r="J18035" s="194"/>
      <c r="K18035" s="194"/>
      <c r="L18035" s="195"/>
      <c r="M18035" s="196"/>
      <c r="N18035" s="197"/>
      <c r="O18035" s="197"/>
      <c r="P18035" s="221"/>
    </row>
    <row r="18036" spans="2:16">
      <c r="B18036" s="351"/>
      <c r="C18036" s="435"/>
      <c r="D18036" s="399"/>
      <c r="E18036" s="400"/>
      <c r="G18036" s="401"/>
      <c r="H18036" s="401"/>
      <c r="I18036" s="401"/>
      <c r="J18036" s="194"/>
      <c r="K18036" s="194"/>
      <c r="L18036" s="195"/>
      <c r="M18036" s="196"/>
      <c r="N18036" s="197"/>
      <c r="O18036" s="197"/>
      <c r="P18036" s="231"/>
    </row>
    <row r="18037" spans="2:16">
      <c r="B18037" s="351"/>
      <c r="C18037" s="435"/>
      <c r="D18037" s="399"/>
      <c r="E18037" s="400"/>
      <c r="G18037" s="401"/>
      <c r="H18037" s="401"/>
      <c r="I18037" s="401"/>
      <c r="J18037" s="194"/>
      <c r="K18037" s="194"/>
      <c r="L18037" s="195"/>
      <c r="M18037" s="196"/>
      <c r="N18037" s="197"/>
      <c r="O18037" s="197"/>
      <c r="P18037" s="231"/>
    </row>
    <row r="18038" spans="2:16">
      <c r="B18038" s="351"/>
      <c r="C18038" s="435"/>
      <c r="D18038" s="399"/>
      <c r="E18038" s="400"/>
      <c r="G18038" s="401"/>
      <c r="H18038" s="401"/>
      <c r="I18038" s="401"/>
      <c r="J18038" s="194"/>
      <c r="K18038" s="194"/>
      <c r="L18038" s="195"/>
      <c r="M18038" s="196"/>
      <c r="N18038" s="197"/>
      <c r="O18038" s="197"/>
      <c r="P18038" s="231"/>
    </row>
    <row r="18039" spans="2:16">
      <c r="B18039" s="351"/>
      <c r="C18039" s="435"/>
      <c r="D18039" s="399"/>
      <c r="E18039" s="400"/>
      <c r="G18039" s="401"/>
      <c r="H18039" s="401"/>
      <c r="I18039" s="401"/>
      <c r="J18039" s="194"/>
      <c r="K18039" s="194"/>
      <c r="L18039" s="195"/>
      <c r="M18039" s="196"/>
      <c r="N18039" s="197"/>
      <c r="O18039" s="197"/>
      <c r="P18039" s="231"/>
    </row>
    <row r="18040" spans="2:16">
      <c r="B18040" s="351"/>
      <c r="C18040" s="435"/>
      <c r="D18040" s="399"/>
      <c r="E18040" s="400"/>
      <c r="G18040" s="401"/>
      <c r="H18040" s="401"/>
      <c r="I18040" s="401"/>
      <c r="J18040" s="194"/>
      <c r="K18040" s="194"/>
      <c r="L18040" s="195"/>
      <c r="M18040" s="196"/>
      <c r="N18040" s="197"/>
      <c r="O18040" s="197"/>
      <c r="P18040" s="231"/>
    </row>
    <row r="18041" spans="2:16">
      <c r="B18041" s="351"/>
      <c r="C18041" s="435"/>
      <c r="D18041" s="399"/>
      <c r="E18041" s="400"/>
      <c r="G18041" s="401"/>
      <c r="H18041" s="401"/>
      <c r="I18041" s="401"/>
      <c r="J18041" s="194"/>
      <c r="K18041" s="194"/>
      <c r="L18041" s="195"/>
      <c r="M18041" s="196"/>
      <c r="N18041" s="197"/>
      <c r="O18041" s="197"/>
      <c r="P18041" s="231"/>
    </row>
    <row r="18042" spans="2:16">
      <c r="B18042" s="351"/>
      <c r="C18042" s="435"/>
      <c r="D18042" s="399"/>
      <c r="E18042" s="400"/>
      <c r="G18042" s="401"/>
      <c r="H18042" s="401"/>
      <c r="I18042" s="401"/>
      <c r="J18042" s="194"/>
      <c r="K18042" s="194"/>
      <c r="L18042" s="195"/>
      <c r="M18042" s="196"/>
      <c r="N18042" s="197"/>
      <c r="O18042" s="197"/>
      <c r="P18042" s="231"/>
    </row>
    <row r="18043" spans="2:16">
      <c r="B18043" s="351"/>
      <c r="C18043" s="435"/>
      <c r="D18043" s="399"/>
      <c r="E18043" s="400"/>
      <c r="G18043" s="401"/>
      <c r="H18043" s="401"/>
      <c r="I18043" s="401"/>
      <c r="J18043" s="194"/>
      <c r="K18043" s="194"/>
      <c r="L18043" s="195"/>
      <c r="M18043" s="196"/>
      <c r="N18043" s="197"/>
      <c r="O18043" s="197"/>
      <c r="P18043" s="231"/>
    </row>
    <row r="18044" spans="2:16">
      <c r="B18044" s="351"/>
      <c r="C18044" s="435"/>
      <c r="D18044" s="399"/>
      <c r="E18044" s="400"/>
      <c r="G18044" s="401"/>
      <c r="H18044" s="401"/>
      <c r="I18044" s="401"/>
      <c r="J18044" s="194"/>
      <c r="K18044" s="194"/>
      <c r="L18044" s="195"/>
      <c r="M18044" s="196"/>
      <c r="N18044" s="197"/>
      <c r="O18044" s="197"/>
      <c r="P18044" s="231"/>
    </row>
    <row r="18045" spans="2:16">
      <c r="B18045" s="351"/>
      <c r="C18045" s="435"/>
      <c r="D18045" s="399"/>
      <c r="E18045" s="400"/>
      <c r="G18045" s="401"/>
      <c r="H18045" s="401"/>
      <c r="I18045" s="401"/>
      <c r="J18045" s="194"/>
      <c r="K18045" s="194"/>
      <c r="L18045" s="195"/>
      <c r="M18045" s="196"/>
      <c r="N18045" s="197"/>
      <c r="O18045" s="197"/>
      <c r="P18045" s="231"/>
    </row>
    <row r="18046" spans="2:16">
      <c r="B18046" s="351"/>
      <c r="C18046" s="435"/>
      <c r="D18046" s="399"/>
      <c r="E18046" s="400"/>
      <c r="G18046" s="401"/>
      <c r="H18046" s="401"/>
      <c r="I18046" s="401"/>
      <c r="J18046" s="194"/>
      <c r="K18046" s="194"/>
      <c r="L18046" s="195"/>
      <c r="M18046" s="196"/>
      <c r="N18046" s="197"/>
      <c r="O18046" s="197"/>
      <c r="P18046" s="231"/>
    </row>
    <row r="18047" spans="2:16">
      <c r="B18047" s="351"/>
      <c r="C18047" s="435"/>
      <c r="D18047" s="399"/>
      <c r="E18047" s="400"/>
      <c r="G18047" s="401"/>
      <c r="H18047" s="401"/>
      <c r="I18047" s="401"/>
      <c r="J18047" s="194"/>
      <c r="K18047" s="194"/>
      <c r="L18047" s="195"/>
      <c r="M18047" s="196"/>
      <c r="N18047" s="197"/>
      <c r="O18047" s="197"/>
      <c r="P18047" s="231"/>
    </row>
    <row r="18048" spans="2:16">
      <c r="B18048" s="351"/>
      <c r="C18048" s="435"/>
      <c r="D18048" s="399"/>
      <c r="E18048" s="400"/>
      <c r="G18048" s="401"/>
      <c r="H18048" s="401"/>
      <c r="I18048" s="401"/>
      <c r="J18048" s="194"/>
      <c r="K18048" s="194"/>
      <c r="L18048" s="195"/>
      <c r="M18048" s="196"/>
      <c r="N18048" s="197"/>
      <c r="O18048" s="197"/>
      <c r="P18048" s="231"/>
    </row>
    <row r="18049" spans="2:16">
      <c r="B18049" s="351"/>
      <c r="C18049" s="435"/>
      <c r="D18049" s="399"/>
      <c r="E18049" s="400"/>
      <c r="G18049" s="401"/>
      <c r="H18049" s="401"/>
      <c r="I18049" s="401"/>
      <c r="J18049" s="194"/>
      <c r="K18049" s="194"/>
      <c r="L18049" s="195"/>
      <c r="M18049" s="196"/>
      <c r="N18049" s="197"/>
      <c r="O18049" s="197"/>
      <c r="P18049" s="231"/>
    </row>
    <row r="18050" spans="2:16">
      <c r="B18050" s="351"/>
      <c r="C18050" s="435"/>
      <c r="D18050" s="399"/>
      <c r="E18050" s="400"/>
      <c r="G18050" s="401"/>
      <c r="H18050" s="401"/>
      <c r="I18050" s="401"/>
      <c r="J18050" s="194"/>
      <c r="K18050" s="194"/>
      <c r="L18050" s="195"/>
      <c r="M18050" s="196"/>
      <c r="N18050" s="197"/>
      <c r="O18050" s="197"/>
      <c r="P18050" s="231"/>
    </row>
    <row r="18051" spans="2:16">
      <c r="B18051" s="351"/>
      <c r="C18051" s="435"/>
      <c r="D18051" s="399"/>
      <c r="E18051" s="400"/>
      <c r="G18051" s="401"/>
      <c r="H18051" s="401"/>
      <c r="I18051" s="401"/>
      <c r="J18051" s="194"/>
      <c r="K18051" s="194"/>
      <c r="L18051" s="195"/>
      <c r="M18051" s="196"/>
      <c r="N18051" s="197"/>
      <c r="O18051" s="197"/>
      <c r="P18051" s="231"/>
    </row>
    <row r="18052" spans="2:16">
      <c r="B18052" s="351"/>
      <c r="C18052" s="435"/>
      <c r="D18052" s="399"/>
      <c r="E18052" s="400"/>
      <c r="G18052" s="401"/>
      <c r="H18052" s="401"/>
      <c r="I18052" s="401"/>
      <c r="J18052" s="194"/>
      <c r="K18052" s="194"/>
      <c r="L18052" s="195"/>
      <c r="M18052" s="196"/>
      <c r="N18052" s="197"/>
      <c r="O18052" s="197"/>
      <c r="P18052" s="231"/>
    </row>
    <row r="18053" spans="2:16">
      <c r="B18053" s="351"/>
      <c r="C18053" s="435"/>
      <c r="D18053" s="399"/>
      <c r="E18053" s="400"/>
      <c r="G18053" s="401"/>
      <c r="H18053" s="401"/>
      <c r="I18053" s="401"/>
      <c r="J18053" s="194"/>
      <c r="K18053" s="194"/>
      <c r="L18053" s="195"/>
      <c r="M18053" s="196"/>
      <c r="N18053" s="197"/>
      <c r="O18053" s="197"/>
      <c r="P18053" s="231"/>
    </row>
    <row r="18054" spans="2:16">
      <c r="B18054" s="351"/>
      <c r="C18054" s="435"/>
      <c r="D18054" s="399"/>
      <c r="E18054" s="400"/>
      <c r="G18054" s="401"/>
      <c r="H18054" s="401"/>
      <c r="I18054" s="401"/>
      <c r="J18054" s="194"/>
      <c r="K18054" s="194"/>
      <c r="L18054" s="195"/>
      <c r="M18054" s="196"/>
      <c r="N18054" s="197"/>
      <c r="O18054" s="197"/>
      <c r="P18054" s="231"/>
    </row>
    <row r="18055" spans="2:16">
      <c r="B18055" s="351"/>
      <c r="C18055" s="435"/>
      <c r="D18055" s="399"/>
      <c r="E18055" s="400"/>
      <c r="G18055" s="401"/>
      <c r="H18055" s="401"/>
      <c r="I18055" s="401"/>
      <c r="J18055" s="194"/>
      <c r="K18055" s="194"/>
      <c r="L18055" s="195"/>
      <c r="M18055" s="196"/>
      <c r="N18055" s="197"/>
      <c r="O18055" s="197"/>
      <c r="P18055" s="231"/>
    </row>
    <row r="18056" spans="2:16">
      <c r="B18056" s="351"/>
      <c r="C18056" s="435"/>
      <c r="D18056" s="399"/>
      <c r="E18056" s="400"/>
      <c r="G18056" s="401"/>
      <c r="H18056" s="401"/>
      <c r="I18056" s="401"/>
      <c r="J18056" s="194"/>
      <c r="K18056" s="194"/>
      <c r="L18056" s="195"/>
      <c r="M18056" s="196"/>
      <c r="N18056" s="197"/>
      <c r="O18056" s="197"/>
      <c r="P18056" s="231"/>
    </row>
    <row r="18057" spans="2:16">
      <c r="B18057" s="351"/>
      <c r="C18057" s="435"/>
      <c r="D18057" s="399"/>
      <c r="E18057" s="400"/>
      <c r="G18057" s="401"/>
      <c r="H18057" s="401"/>
      <c r="I18057" s="401"/>
      <c r="J18057" s="194"/>
      <c r="K18057" s="194"/>
      <c r="L18057" s="195"/>
      <c r="M18057" s="196"/>
      <c r="N18057" s="197"/>
      <c r="O18057" s="197"/>
      <c r="P18057" s="231"/>
    </row>
    <row r="18058" spans="2:16">
      <c r="B18058" s="351"/>
      <c r="C18058" s="435"/>
      <c r="D18058" s="399"/>
      <c r="E18058" s="400"/>
      <c r="G18058" s="401"/>
      <c r="H18058" s="401"/>
      <c r="I18058" s="401"/>
      <c r="J18058" s="194"/>
      <c r="K18058" s="194"/>
      <c r="L18058" s="195"/>
      <c r="M18058" s="196"/>
      <c r="N18058" s="197"/>
      <c r="O18058" s="197"/>
      <c r="P18058" s="231"/>
    </row>
    <row r="18059" spans="2:16">
      <c r="B18059" s="351"/>
      <c r="C18059" s="435"/>
      <c r="D18059" s="399"/>
      <c r="E18059" s="400"/>
      <c r="G18059" s="401"/>
      <c r="H18059" s="401"/>
      <c r="I18059" s="401"/>
      <c r="J18059" s="194"/>
      <c r="K18059" s="194"/>
      <c r="L18059" s="195"/>
      <c r="M18059" s="196"/>
      <c r="N18059" s="197"/>
      <c r="O18059" s="197"/>
      <c r="P18059" s="231"/>
    </row>
    <row r="18060" spans="2:16">
      <c r="B18060" s="351"/>
      <c r="C18060" s="435"/>
      <c r="D18060" s="399"/>
      <c r="E18060" s="400"/>
      <c r="G18060" s="401"/>
      <c r="H18060" s="401"/>
      <c r="I18060" s="401"/>
      <c r="J18060" s="194"/>
      <c r="K18060" s="194"/>
      <c r="L18060" s="195"/>
      <c r="M18060" s="196"/>
      <c r="N18060" s="197"/>
      <c r="O18060" s="197"/>
      <c r="P18060" s="231"/>
    </row>
    <row r="18061" spans="2:16">
      <c r="B18061" s="351"/>
      <c r="C18061" s="435"/>
      <c r="D18061" s="399"/>
      <c r="E18061" s="400"/>
      <c r="G18061" s="401"/>
      <c r="H18061" s="401"/>
      <c r="I18061" s="401"/>
      <c r="J18061" s="194"/>
      <c r="K18061" s="194"/>
      <c r="L18061" s="195"/>
      <c r="M18061" s="196"/>
      <c r="N18061" s="197"/>
      <c r="O18061" s="197"/>
      <c r="P18061" s="231"/>
    </row>
    <row r="18062" spans="2:16">
      <c r="B18062" s="351"/>
      <c r="C18062" s="435"/>
      <c r="D18062" s="399"/>
      <c r="E18062" s="400"/>
      <c r="G18062" s="401"/>
      <c r="H18062" s="401"/>
      <c r="I18062" s="401"/>
      <c r="J18062" s="194"/>
      <c r="K18062" s="194"/>
      <c r="L18062" s="195"/>
      <c r="M18062" s="196"/>
      <c r="N18062" s="197"/>
      <c r="O18062" s="197"/>
      <c r="P18062" s="231"/>
    </row>
    <row r="18063" spans="2:16">
      <c r="B18063" s="351"/>
      <c r="C18063" s="435"/>
      <c r="D18063" s="399"/>
      <c r="E18063" s="400"/>
      <c r="G18063" s="401"/>
      <c r="H18063" s="401"/>
      <c r="I18063" s="401"/>
      <c r="J18063" s="194"/>
      <c r="K18063" s="194"/>
      <c r="L18063" s="195"/>
      <c r="M18063" s="196"/>
      <c r="N18063" s="197"/>
      <c r="O18063" s="197"/>
      <c r="P18063" s="231"/>
    </row>
    <row r="18064" spans="2:16">
      <c r="B18064" s="351"/>
      <c r="C18064" s="435"/>
      <c r="D18064" s="399"/>
      <c r="E18064" s="400"/>
      <c r="G18064" s="401"/>
      <c r="H18064" s="401"/>
      <c r="I18064" s="401"/>
      <c r="J18064" s="194"/>
      <c r="K18064" s="194"/>
      <c r="L18064" s="195"/>
      <c r="M18064" s="196"/>
      <c r="N18064" s="197"/>
      <c r="O18064" s="197"/>
      <c r="P18064" s="231"/>
    </row>
    <row r="18065" spans="2:16">
      <c r="B18065" s="351"/>
      <c r="C18065" s="435"/>
      <c r="D18065" s="399"/>
      <c r="E18065" s="400"/>
      <c r="G18065" s="401"/>
      <c r="H18065" s="401"/>
      <c r="I18065" s="401"/>
      <c r="J18065" s="194"/>
      <c r="K18065" s="194"/>
      <c r="L18065" s="195"/>
      <c r="M18065" s="196"/>
      <c r="N18065" s="197"/>
      <c r="O18065" s="197"/>
      <c r="P18065" s="231"/>
    </row>
    <row r="18066" spans="2:16">
      <c r="B18066" s="351"/>
      <c r="C18066" s="435"/>
      <c r="D18066" s="399"/>
      <c r="E18066" s="400"/>
      <c r="G18066" s="401"/>
      <c r="H18066" s="401"/>
      <c r="I18066" s="401"/>
      <c r="J18066" s="194"/>
      <c r="K18066" s="194"/>
      <c r="L18066" s="195"/>
      <c r="M18066" s="196"/>
      <c r="N18066" s="197"/>
      <c r="O18066" s="197"/>
      <c r="P18066" s="231"/>
    </row>
    <row r="18067" spans="2:16">
      <c r="B18067" s="351"/>
      <c r="C18067" s="435"/>
      <c r="D18067" s="399"/>
      <c r="E18067" s="400"/>
      <c r="G18067" s="401"/>
      <c r="H18067" s="401"/>
      <c r="I18067" s="401"/>
      <c r="J18067" s="194"/>
      <c r="K18067" s="194"/>
      <c r="L18067" s="195"/>
      <c r="M18067" s="196"/>
      <c r="N18067" s="197"/>
      <c r="O18067" s="197"/>
      <c r="P18067" s="231"/>
    </row>
    <row r="18068" spans="2:16">
      <c r="B18068" s="351"/>
      <c r="C18068" s="435"/>
      <c r="D18068" s="399"/>
      <c r="E18068" s="400"/>
      <c r="G18068" s="401"/>
      <c r="H18068" s="401"/>
      <c r="I18068" s="401"/>
      <c r="J18068" s="194"/>
      <c r="K18068" s="194"/>
      <c r="L18068" s="195"/>
      <c r="M18068" s="196"/>
      <c r="N18068" s="197"/>
      <c r="O18068" s="197"/>
      <c r="P18068" s="231"/>
    </row>
    <row r="18069" spans="2:16">
      <c r="B18069" s="351"/>
      <c r="C18069" s="435"/>
      <c r="D18069" s="399"/>
      <c r="E18069" s="400"/>
      <c r="G18069" s="401"/>
      <c r="H18069" s="401"/>
      <c r="I18069" s="401"/>
      <c r="J18069" s="194"/>
      <c r="K18069" s="194"/>
      <c r="L18069" s="195"/>
      <c r="M18069" s="196"/>
      <c r="N18069" s="197"/>
      <c r="O18069" s="197"/>
      <c r="P18069" s="231"/>
    </row>
    <row r="18070" spans="2:16">
      <c r="B18070" s="351"/>
      <c r="C18070" s="435"/>
      <c r="D18070" s="399"/>
      <c r="E18070" s="400"/>
      <c r="G18070" s="401"/>
      <c r="H18070" s="401"/>
      <c r="I18070" s="401"/>
      <c r="J18070" s="194"/>
      <c r="K18070" s="194"/>
      <c r="L18070" s="195"/>
      <c r="M18070" s="196"/>
      <c r="N18070" s="197"/>
      <c r="O18070" s="197"/>
      <c r="P18070" s="231"/>
    </row>
    <row r="18071" spans="2:16">
      <c r="B18071" s="351"/>
      <c r="C18071" s="435"/>
      <c r="D18071" s="399"/>
      <c r="E18071" s="400"/>
      <c r="G18071" s="401"/>
      <c r="H18071" s="401"/>
      <c r="I18071" s="401"/>
      <c r="J18071" s="194"/>
      <c r="K18071" s="194"/>
      <c r="L18071" s="195"/>
      <c r="M18071" s="196"/>
      <c r="N18071" s="197"/>
      <c r="O18071" s="197"/>
      <c r="P18071" s="231"/>
    </row>
    <row r="18072" spans="2:16">
      <c r="B18072" s="351"/>
      <c r="C18072" s="435"/>
      <c r="D18072" s="399"/>
      <c r="E18072" s="400"/>
      <c r="G18072" s="401"/>
      <c r="H18072" s="401"/>
      <c r="I18072" s="401"/>
      <c r="J18072" s="194"/>
      <c r="K18072" s="194"/>
      <c r="L18072" s="195"/>
      <c r="M18072" s="196"/>
      <c r="N18072" s="197"/>
      <c r="O18072" s="197"/>
      <c r="P18072" s="231"/>
    </row>
    <row r="18073" spans="2:16">
      <c r="B18073" s="351"/>
      <c r="C18073" s="435"/>
      <c r="D18073" s="399"/>
      <c r="E18073" s="400"/>
      <c r="G18073" s="401"/>
      <c r="H18073" s="401"/>
      <c r="I18073" s="401"/>
      <c r="J18073" s="194"/>
      <c r="K18073" s="194"/>
      <c r="L18073" s="195"/>
      <c r="M18073" s="196"/>
      <c r="N18073" s="197"/>
      <c r="O18073" s="197"/>
      <c r="P18073" s="231"/>
    </row>
    <row r="18074" spans="2:16">
      <c r="B18074" s="351"/>
      <c r="C18074" s="435"/>
      <c r="D18074" s="399"/>
      <c r="E18074" s="400"/>
      <c r="G18074" s="401"/>
      <c r="H18074" s="401"/>
      <c r="I18074" s="401"/>
      <c r="J18074" s="194"/>
      <c r="K18074" s="194"/>
      <c r="L18074" s="195"/>
      <c r="M18074" s="196"/>
      <c r="N18074" s="197"/>
      <c r="O18074" s="197"/>
      <c r="P18074" s="231"/>
    </row>
    <row r="18075" spans="2:16">
      <c r="B18075" s="351"/>
      <c r="C18075" s="435"/>
      <c r="D18075" s="399"/>
      <c r="E18075" s="400"/>
      <c r="G18075" s="401"/>
      <c r="H18075" s="401"/>
      <c r="I18075" s="401"/>
      <c r="J18075" s="194"/>
      <c r="K18075" s="194"/>
      <c r="L18075" s="195"/>
      <c r="M18075" s="196"/>
      <c r="N18075" s="197"/>
      <c r="O18075" s="197"/>
      <c r="P18075" s="231"/>
    </row>
    <row r="18076" spans="2:16">
      <c r="B18076" s="351"/>
      <c r="C18076" s="435"/>
      <c r="D18076" s="399"/>
      <c r="E18076" s="400"/>
      <c r="G18076" s="401"/>
      <c r="H18076" s="401"/>
      <c r="I18076" s="401"/>
      <c r="J18076" s="194"/>
      <c r="K18076" s="194"/>
      <c r="L18076" s="195"/>
      <c r="M18076" s="196"/>
      <c r="N18076" s="197"/>
      <c r="O18076" s="197"/>
      <c r="P18076" s="231"/>
    </row>
    <row r="18077" spans="2:16">
      <c r="B18077" s="351"/>
      <c r="C18077" s="435"/>
      <c r="D18077" s="399"/>
      <c r="E18077" s="400"/>
      <c r="G18077" s="401"/>
      <c r="H18077" s="401"/>
      <c r="I18077" s="401"/>
      <c r="J18077" s="194"/>
      <c r="K18077" s="194"/>
      <c r="L18077" s="195"/>
      <c r="M18077" s="196"/>
      <c r="N18077" s="197"/>
      <c r="O18077" s="197"/>
      <c r="P18077" s="231"/>
    </row>
    <row r="18078" spans="2:16">
      <c r="B18078" s="351"/>
      <c r="C18078" s="435"/>
      <c r="D18078" s="399"/>
      <c r="E18078" s="400"/>
      <c r="G18078" s="401"/>
      <c r="H18078" s="401"/>
      <c r="I18078" s="401"/>
      <c r="J18078" s="194"/>
      <c r="K18078" s="194"/>
      <c r="L18078" s="195"/>
      <c r="M18078" s="196"/>
      <c r="N18078" s="197"/>
      <c r="O18078" s="197"/>
      <c r="P18078" s="231"/>
    </row>
    <row r="18079" spans="2:16">
      <c r="B18079" s="351"/>
      <c r="C18079" s="435"/>
      <c r="D18079" s="399"/>
      <c r="E18079" s="400"/>
      <c r="G18079" s="401"/>
      <c r="H18079" s="401"/>
      <c r="I18079" s="401"/>
      <c r="J18079" s="194"/>
      <c r="K18079" s="194"/>
      <c r="L18079" s="195"/>
      <c r="M18079" s="196"/>
      <c r="N18079" s="197"/>
      <c r="O18079" s="197"/>
      <c r="P18079" s="231"/>
    </row>
    <row r="18080" spans="2:16">
      <c r="B18080" s="351"/>
      <c r="C18080" s="435"/>
      <c r="D18080" s="399"/>
      <c r="E18080" s="400"/>
      <c r="G18080" s="401"/>
      <c r="H18080" s="401"/>
      <c r="I18080" s="401"/>
      <c r="J18080" s="194"/>
      <c r="K18080" s="194"/>
      <c r="L18080" s="195"/>
      <c r="M18080" s="196"/>
      <c r="N18080" s="197"/>
      <c r="O18080" s="197"/>
      <c r="P18080" s="231"/>
    </row>
    <row r="18081" spans="2:16">
      <c r="B18081" s="351"/>
      <c r="C18081" s="435"/>
      <c r="D18081" s="399"/>
      <c r="E18081" s="400"/>
      <c r="G18081" s="401"/>
      <c r="H18081" s="401"/>
      <c r="I18081" s="401"/>
      <c r="J18081" s="194"/>
      <c r="K18081" s="194"/>
      <c r="L18081" s="195"/>
      <c r="M18081" s="196"/>
      <c r="N18081" s="197"/>
      <c r="O18081" s="197"/>
      <c r="P18081" s="231"/>
    </row>
    <row r="18082" spans="2:16">
      <c r="B18082" s="351"/>
      <c r="C18082" s="435"/>
      <c r="D18082" s="399"/>
      <c r="E18082" s="400"/>
      <c r="G18082" s="401"/>
      <c r="H18082" s="401"/>
      <c r="I18082" s="401"/>
      <c r="J18082" s="194"/>
      <c r="K18082" s="194"/>
      <c r="L18082" s="195"/>
      <c r="M18082" s="196"/>
      <c r="N18082" s="197"/>
      <c r="O18082" s="197"/>
      <c r="P18082" s="231"/>
    </row>
    <row r="18083" spans="2:16">
      <c r="B18083" s="351"/>
      <c r="C18083" s="435"/>
      <c r="D18083" s="399"/>
      <c r="E18083" s="400"/>
      <c r="G18083" s="401"/>
      <c r="H18083" s="401"/>
      <c r="I18083" s="401"/>
      <c r="J18083" s="194"/>
      <c r="K18083" s="194"/>
      <c r="L18083" s="195"/>
      <c r="M18083" s="196"/>
      <c r="N18083" s="197"/>
      <c r="O18083" s="197"/>
      <c r="P18083" s="231"/>
    </row>
    <row r="18084" spans="2:16">
      <c r="B18084" s="351"/>
      <c r="C18084" s="435"/>
      <c r="D18084" s="399"/>
      <c r="E18084" s="400"/>
      <c r="G18084" s="401"/>
      <c r="H18084" s="401"/>
      <c r="I18084" s="401"/>
      <c r="J18084" s="194"/>
      <c r="K18084" s="194"/>
      <c r="L18084" s="195"/>
      <c r="M18084" s="196"/>
      <c r="N18084" s="197"/>
      <c r="O18084" s="197"/>
      <c r="P18084" s="231"/>
    </row>
    <row r="18085" spans="2:16">
      <c r="B18085" s="351"/>
      <c r="C18085" s="435"/>
      <c r="D18085" s="399"/>
      <c r="E18085" s="400"/>
      <c r="G18085" s="401"/>
      <c r="H18085" s="401"/>
      <c r="I18085" s="401"/>
      <c r="J18085" s="194"/>
      <c r="K18085" s="194"/>
      <c r="L18085" s="195"/>
      <c r="M18085" s="196"/>
      <c r="N18085" s="197"/>
      <c r="O18085" s="197"/>
      <c r="P18085" s="231"/>
    </row>
    <row r="18086" spans="2:16">
      <c r="B18086" s="351"/>
      <c r="C18086" s="435"/>
      <c r="D18086" s="399"/>
      <c r="E18086" s="400"/>
      <c r="G18086" s="401"/>
      <c r="H18086" s="401"/>
      <c r="I18086" s="401"/>
      <c r="J18086" s="194"/>
      <c r="K18086" s="194"/>
      <c r="L18086" s="195"/>
      <c r="M18086" s="196"/>
      <c r="N18086" s="197"/>
      <c r="O18086" s="197"/>
      <c r="P18086" s="231"/>
    </row>
    <row r="18087" spans="2:16">
      <c r="B18087" s="351"/>
      <c r="C18087" s="435"/>
      <c r="D18087" s="399"/>
      <c r="E18087" s="400"/>
      <c r="G18087" s="401"/>
      <c r="H18087" s="401"/>
      <c r="I18087" s="401"/>
      <c r="J18087" s="194"/>
      <c r="K18087" s="194"/>
      <c r="L18087" s="195"/>
      <c r="M18087" s="196"/>
      <c r="N18087" s="197"/>
      <c r="O18087" s="197"/>
      <c r="P18087" s="231"/>
    </row>
    <row r="18088" spans="2:16">
      <c r="B18088" s="351"/>
      <c r="C18088" s="435"/>
      <c r="D18088" s="399"/>
      <c r="E18088" s="400"/>
      <c r="G18088" s="401"/>
      <c r="H18088" s="401"/>
      <c r="I18088" s="401"/>
      <c r="J18088" s="194"/>
      <c r="K18088" s="194"/>
      <c r="L18088" s="195"/>
      <c r="M18088" s="196"/>
      <c r="N18088" s="197"/>
      <c r="O18088" s="197"/>
      <c r="P18088" s="231"/>
    </row>
    <row r="18089" spans="2:16">
      <c r="B18089" s="351"/>
      <c r="C18089" s="435"/>
      <c r="D18089" s="399"/>
      <c r="E18089" s="400"/>
      <c r="G18089" s="401"/>
      <c r="H18089" s="401"/>
      <c r="I18089" s="401"/>
      <c r="J18089" s="194"/>
      <c r="K18089" s="194"/>
      <c r="L18089" s="195"/>
      <c r="M18089" s="196"/>
      <c r="N18089" s="197"/>
      <c r="O18089" s="197"/>
      <c r="P18089" s="231"/>
    </row>
    <row r="18090" spans="2:16">
      <c r="B18090" s="351"/>
      <c r="C18090" s="435"/>
      <c r="D18090" s="399"/>
      <c r="E18090" s="400"/>
      <c r="G18090" s="401"/>
      <c r="H18090" s="401"/>
      <c r="I18090" s="401"/>
      <c r="J18090" s="194"/>
      <c r="K18090" s="194"/>
      <c r="L18090" s="195"/>
      <c r="M18090" s="196"/>
      <c r="N18090" s="197"/>
      <c r="O18090" s="197"/>
      <c r="P18090" s="231"/>
    </row>
    <row r="18091" spans="2:16">
      <c r="B18091" s="351"/>
      <c r="C18091" s="435"/>
      <c r="D18091" s="399"/>
      <c r="E18091" s="400"/>
      <c r="G18091" s="401"/>
      <c r="H18091" s="401"/>
      <c r="I18091" s="401"/>
      <c r="J18091" s="194"/>
      <c r="K18091" s="194"/>
      <c r="L18091" s="195"/>
      <c r="M18091" s="196"/>
      <c r="N18091" s="197"/>
      <c r="O18091" s="197"/>
      <c r="P18091" s="231"/>
    </row>
    <row r="18092" spans="2:16">
      <c r="B18092" s="351"/>
      <c r="C18092" s="435"/>
      <c r="D18092" s="399"/>
      <c r="E18092" s="400"/>
      <c r="G18092" s="401"/>
      <c r="H18092" s="401"/>
      <c r="I18092" s="401"/>
      <c r="J18092" s="194"/>
      <c r="K18092" s="194"/>
      <c r="L18092" s="195"/>
      <c r="M18092" s="196"/>
      <c r="N18092" s="197"/>
      <c r="O18092" s="197"/>
      <c r="P18092" s="231"/>
    </row>
    <row r="18093" spans="2:16">
      <c r="B18093" s="351"/>
      <c r="C18093" s="435"/>
      <c r="D18093" s="399"/>
      <c r="E18093" s="400"/>
      <c r="G18093" s="401"/>
      <c r="H18093" s="401"/>
      <c r="I18093" s="401"/>
      <c r="J18093" s="194"/>
      <c r="K18093" s="194"/>
      <c r="L18093" s="195"/>
      <c r="M18093" s="196"/>
      <c r="N18093" s="197"/>
      <c r="O18093" s="197"/>
      <c r="P18093" s="231"/>
    </row>
    <row r="18094" spans="2:16">
      <c r="B18094" s="351"/>
      <c r="C18094" s="435"/>
      <c r="D18094" s="399"/>
      <c r="E18094" s="400"/>
      <c r="G18094" s="401"/>
      <c r="H18094" s="401"/>
      <c r="I18094" s="401"/>
      <c r="J18094" s="194"/>
      <c r="K18094" s="194"/>
      <c r="L18094" s="195"/>
      <c r="M18094" s="196"/>
      <c r="N18094" s="197"/>
      <c r="O18094" s="197"/>
      <c r="P18094" s="231"/>
    </row>
    <row r="18095" spans="2:16">
      <c r="B18095" s="351"/>
      <c r="C18095" s="435"/>
      <c r="D18095" s="399"/>
      <c r="E18095" s="400"/>
      <c r="G18095" s="401"/>
      <c r="H18095" s="401"/>
      <c r="I18095" s="401"/>
      <c r="J18095" s="194"/>
      <c r="K18095" s="194"/>
      <c r="L18095" s="195"/>
      <c r="M18095" s="196"/>
      <c r="N18095" s="197"/>
      <c r="O18095" s="197"/>
      <c r="P18095" s="231"/>
    </row>
    <row r="18096" spans="2:16">
      <c r="B18096" s="351"/>
      <c r="C18096" s="435"/>
      <c r="D18096" s="399"/>
      <c r="E18096" s="400"/>
      <c r="G18096" s="401"/>
      <c r="H18096" s="401"/>
      <c r="I18096" s="401"/>
      <c r="J18096" s="194"/>
      <c r="K18096" s="194"/>
      <c r="L18096" s="195"/>
      <c r="M18096" s="196"/>
      <c r="N18096" s="197"/>
      <c r="O18096" s="197"/>
      <c r="P18096" s="231"/>
    </row>
    <row r="18097" spans="2:16">
      <c r="B18097" s="351"/>
      <c r="C18097" s="435"/>
      <c r="D18097" s="399"/>
      <c r="E18097" s="400"/>
      <c r="G18097" s="401"/>
      <c r="H18097" s="401"/>
      <c r="I18097" s="401"/>
      <c r="J18097" s="194"/>
      <c r="K18097" s="194"/>
      <c r="L18097" s="195"/>
      <c r="M18097" s="196"/>
      <c r="N18097" s="197"/>
      <c r="O18097" s="197"/>
      <c r="P18097" s="231"/>
    </row>
    <row r="18098" spans="2:16">
      <c r="B18098" s="351"/>
      <c r="C18098" s="435"/>
      <c r="D18098" s="399"/>
      <c r="E18098" s="400"/>
      <c r="G18098" s="401"/>
      <c r="H18098" s="401"/>
      <c r="I18098" s="401"/>
      <c r="J18098" s="194"/>
      <c r="K18098" s="194"/>
      <c r="L18098" s="195"/>
      <c r="M18098" s="196"/>
      <c r="N18098" s="197"/>
      <c r="O18098" s="197"/>
      <c r="P18098" s="231"/>
    </row>
    <row r="18099" spans="2:16">
      <c r="B18099" s="351"/>
      <c r="C18099" s="435"/>
      <c r="D18099" s="399"/>
      <c r="E18099" s="400"/>
      <c r="G18099" s="401"/>
      <c r="H18099" s="401"/>
      <c r="I18099" s="401"/>
      <c r="J18099" s="194"/>
      <c r="K18099" s="194"/>
      <c r="L18099" s="195"/>
      <c r="M18099" s="196"/>
      <c r="N18099" s="197"/>
      <c r="O18099" s="197"/>
      <c r="P18099" s="231"/>
    </row>
    <row r="18100" spans="2:16">
      <c r="B18100" s="351"/>
      <c r="C18100" s="435"/>
      <c r="D18100" s="399"/>
      <c r="E18100" s="400"/>
      <c r="G18100" s="401"/>
      <c r="H18100" s="401"/>
      <c r="I18100" s="401"/>
      <c r="J18100" s="194"/>
      <c r="K18100" s="194"/>
      <c r="L18100" s="195"/>
      <c r="M18100" s="196"/>
      <c r="N18100" s="197"/>
      <c r="O18100" s="197"/>
      <c r="P18100" s="231"/>
    </row>
    <row r="18101" spans="2:16">
      <c r="B18101" s="351"/>
      <c r="C18101" s="435"/>
      <c r="D18101" s="399"/>
      <c r="E18101" s="400"/>
      <c r="G18101" s="401"/>
      <c r="H18101" s="401"/>
      <c r="I18101" s="401"/>
      <c r="J18101" s="194"/>
      <c r="K18101" s="194"/>
      <c r="L18101" s="195"/>
      <c r="M18101" s="196"/>
      <c r="N18101" s="197"/>
      <c r="O18101" s="197"/>
      <c r="P18101" s="231"/>
    </row>
    <row r="18102" spans="2:16">
      <c r="B18102" s="351"/>
      <c r="C18102" s="435"/>
      <c r="D18102" s="399"/>
      <c r="E18102" s="400"/>
      <c r="G18102" s="401"/>
      <c r="H18102" s="401"/>
      <c r="I18102" s="401"/>
      <c r="J18102" s="194"/>
      <c r="K18102" s="194"/>
      <c r="L18102" s="195"/>
      <c r="M18102" s="196"/>
      <c r="N18102" s="197"/>
      <c r="O18102" s="197"/>
      <c r="P18102" s="231"/>
    </row>
    <row r="18103" spans="2:16">
      <c r="B18103" s="351"/>
      <c r="C18103" s="435"/>
      <c r="D18103" s="399"/>
      <c r="E18103" s="400"/>
      <c r="G18103" s="401"/>
      <c r="H18103" s="401"/>
      <c r="I18103" s="401"/>
      <c r="J18103" s="194"/>
      <c r="K18103" s="194"/>
      <c r="L18103" s="195"/>
      <c r="M18103" s="196"/>
      <c r="N18103" s="197"/>
      <c r="O18103" s="197"/>
      <c r="P18103" s="231"/>
    </row>
    <row r="18104" spans="2:16">
      <c r="B18104" s="351"/>
      <c r="C18104" s="435"/>
      <c r="D18104" s="399"/>
      <c r="E18104" s="400"/>
      <c r="G18104" s="401"/>
      <c r="H18104" s="401"/>
      <c r="I18104" s="401"/>
      <c r="J18104" s="194"/>
      <c r="K18104" s="194"/>
      <c r="L18104" s="195"/>
      <c r="M18104" s="196"/>
      <c r="N18104" s="197"/>
      <c r="O18104" s="197"/>
      <c r="P18104" s="231"/>
    </row>
    <row r="18105" spans="2:16">
      <c r="B18105" s="351"/>
      <c r="C18105" s="435"/>
      <c r="D18105" s="399"/>
      <c r="E18105" s="400"/>
      <c r="G18105" s="401"/>
      <c r="H18105" s="401"/>
      <c r="I18105" s="401"/>
      <c r="J18105" s="194"/>
      <c r="K18105" s="194"/>
      <c r="L18105" s="195"/>
      <c r="M18105" s="196"/>
      <c r="N18105" s="197"/>
      <c r="O18105" s="197"/>
      <c r="P18105" s="231"/>
    </row>
    <row r="18106" spans="2:16">
      <c r="B18106" s="351"/>
      <c r="C18106" s="435"/>
      <c r="D18106" s="399"/>
      <c r="E18106" s="400"/>
      <c r="G18106" s="401"/>
      <c r="H18106" s="401"/>
      <c r="I18106" s="401"/>
      <c r="J18106" s="194"/>
      <c r="K18106" s="194"/>
      <c r="L18106" s="195"/>
      <c r="M18106" s="196"/>
      <c r="N18106" s="197"/>
      <c r="O18106" s="197"/>
      <c r="P18106" s="231"/>
    </row>
    <row r="18107" spans="2:16">
      <c r="B18107" s="351"/>
      <c r="C18107" s="435"/>
      <c r="D18107" s="399"/>
      <c r="E18107" s="400"/>
      <c r="G18107" s="401"/>
      <c r="H18107" s="401"/>
      <c r="I18107" s="401"/>
      <c r="J18107" s="194"/>
      <c r="K18107" s="194"/>
      <c r="L18107" s="195"/>
      <c r="M18107" s="196"/>
      <c r="N18107" s="197"/>
      <c r="O18107" s="197"/>
      <c r="P18107" s="231"/>
    </row>
    <row r="18108" spans="2:16">
      <c r="B18108" s="351"/>
      <c r="C18108" s="435"/>
      <c r="D18108" s="399"/>
      <c r="E18108" s="400"/>
      <c r="G18108" s="401"/>
      <c r="H18108" s="401"/>
      <c r="I18108" s="401"/>
      <c r="J18108" s="194"/>
      <c r="K18108" s="194"/>
      <c r="L18108" s="195"/>
      <c r="M18108" s="196"/>
      <c r="N18108" s="197"/>
      <c r="O18108" s="197"/>
      <c r="P18108" s="231"/>
    </row>
    <row r="18109" spans="2:16">
      <c r="B18109" s="351"/>
      <c r="C18109" s="435"/>
      <c r="D18109" s="399"/>
      <c r="E18109" s="400"/>
      <c r="G18109" s="401"/>
      <c r="H18109" s="401"/>
      <c r="I18109" s="401"/>
      <c r="J18109" s="194"/>
      <c r="K18109" s="194"/>
      <c r="L18109" s="195"/>
      <c r="M18109" s="196"/>
      <c r="N18109" s="197"/>
      <c r="O18109" s="197"/>
      <c r="P18109" s="231"/>
    </row>
    <row r="18110" spans="2:16">
      <c r="B18110" s="351"/>
      <c r="C18110" s="435"/>
      <c r="D18110" s="399"/>
      <c r="E18110" s="400"/>
      <c r="G18110" s="401"/>
      <c r="H18110" s="401"/>
      <c r="I18110" s="401"/>
      <c r="J18110" s="194"/>
      <c r="K18110" s="194"/>
      <c r="L18110" s="195"/>
      <c r="M18110" s="196"/>
      <c r="N18110" s="197"/>
      <c r="O18110" s="197"/>
      <c r="P18110" s="231"/>
    </row>
    <row r="18111" spans="2:16">
      <c r="B18111" s="351"/>
      <c r="C18111" s="435"/>
      <c r="D18111" s="399"/>
      <c r="E18111" s="400"/>
      <c r="G18111" s="401"/>
      <c r="H18111" s="401"/>
      <c r="I18111" s="401"/>
      <c r="J18111" s="194"/>
      <c r="K18111" s="194"/>
      <c r="L18111" s="195"/>
      <c r="M18111" s="196"/>
      <c r="N18111" s="197"/>
      <c r="O18111" s="197"/>
      <c r="P18111" s="231"/>
    </row>
    <row r="18112" spans="2:16">
      <c r="B18112" s="351"/>
      <c r="C18112" s="435"/>
      <c r="D18112" s="399"/>
      <c r="E18112" s="400"/>
      <c r="G18112" s="401"/>
      <c r="H18112" s="401"/>
      <c r="I18112" s="401"/>
      <c r="J18112" s="194"/>
      <c r="K18112" s="194"/>
      <c r="L18112" s="195"/>
      <c r="M18112" s="196"/>
      <c r="N18112" s="197"/>
      <c r="O18112" s="197"/>
      <c r="P18112" s="231"/>
    </row>
    <row r="18113" spans="2:16">
      <c r="B18113" s="351"/>
      <c r="C18113" s="435"/>
      <c r="D18113" s="399"/>
      <c r="E18113" s="400"/>
      <c r="G18113" s="401"/>
      <c r="H18113" s="401"/>
      <c r="I18113" s="401"/>
      <c r="J18113" s="194"/>
      <c r="K18113" s="194"/>
      <c r="L18113" s="195"/>
      <c r="M18113" s="196"/>
      <c r="N18113" s="197"/>
      <c r="O18113" s="197"/>
      <c r="P18113" s="231"/>
    </row>
    <row r="18114" spans="2:16">
      <c r="B18114" s="351"/>
      <c r="C18114" s="435"/>
      <c r="D18114" s="399"/>
      <c r="E18114" s="400"/>
      <c r="G18114" s="401"/>
      <c r="H18114" s="401"/>
      <c r="I18114" s="401"/>
      <c r="J18114" s="194"/>
      <c r="K18114" s="194"/>
      <c r="L18114" s="195"/>
      <c r="M18114" s="196"/>
      <c r="N18114" s="197"/>
      <c r="O18114" s="197"/>
      <c r="P18114" s="231"/>
    </row>
    <row r="18115" spans="2:16">
      <c r="B18115" s="351"/>
      <c r="C18115" s="435"/>
      <c r="D18115" s="399"/>
      <c r="E18115" s="400"/>
      <c r="G18115" s="401"/>
      <c r="H18115" s="401"/>
      <c r="I18115" s="401"/>
      <c r="J18115" s="194"/>
      <c r="K18115" s="194"/>
      <c r="L18115" s="195"/>
      <c r="M18115" s="196"/>
      <c r="N18115" s="197"/>
      <c r="O18115" s="197"/>
      <c r="P18115" s="231"/>
    </row>
    <row r="18116" spans="2:16">
      <c r="B18116" s="351"/>
      <c r="C18116" s="435"/>
      <c r="D18116" s="399"/>
      <c r="E18116" s="400"/>
      <c r="G18116" s="401"/>
      <c r="H18116" s="401"/>
      <c r="I18116" s="401"/>
      <c r="J18116" s="194"/>
      <c r="K18116" s="194"/>
      <c r="L18116" s="195"/>
      <c r="M18116" s="196"/>
      <c r="N18116" s="197"/>
      <c r="O18116" s="197"/>
      <c r="P18116" s="231"/>
    </row>
    <row r="18117" spans="2:16">
      <c r="B18117" s="351"/>
      <c r="C18117" s="435"/>
      <c r="D18117" s="399"/>
      <c r="E18117" s="400"/>
      <c r="G18117" s="401"/>
      <c r="H18117" s="401"/>
      <c r="I18117" s="401"/>
      <c r="J18117" s="194"/>
      <c r="K18117" s="194"/>
      <c r="L18117" s="195"/>
      <c r="M18117" s="196"/>
      <c r="N18117" s="197"/>
      <c r="O18117" s="197"/>
      <c r="P18117" s="231"/>
    </row>
    <row r="18118" spans="2:16">
      <c r="B18118" s="351"/>
      <c r="C18118" s="435"/>
      <c r="D18118" s="399"/>
      <c r="E18118" s="400"/>
      <c r="G18118" s="401"/>
      <c r="H18118" s="401"/>
      <c r="I18118" s="401"/>
      <c r="J18118" s="194"/>
      <c r="K18118" s="194"/>
      <c r="L18118" s="195"/>
      <c r="M18118" s="196"/>
      <c r="N18118" s="197"/>
      <c r="O18118" s="197"/>
      <c r="P18118" s="231"/>
    </row>
    <row r="18119" spans="2:16">
      <c r="B18119" s="351"/>
      <c r="C18119" s="435"/>
      <c r="D18119" s="399"/>
      <c r="E18119" s="400"/>
      <c r="G18119" s="401"/>
      <c r="H18119" s="401"/>
      <c r="I18119" s="401"/>
      <c r="J18119" s="194"/>
      <c r="K18119" s="194"/>
      <c r="L18119" s="195"/>
      <c r="M18119" s="196"/>
      <c r="N18119" s="197"/>
      <c r="O18119" s="197"/>
      <c r="P18119" s="231"/>
    </row>
    <row r="18120" spans="2:16">
      <c r="B18120" s="351"/>
      <c r="C18120" s="435"/>
      <c r="D18120" s="399"/>
      <c r="E18120" s="400"/>
      <c r="G18120" s="401"/>
      <c r="H18120" s="401"/>
      <c r="I18120" s="401"/>
      <c r="J18120" s="194"/>
      <c r="K18120" s="194"/>
      <c r="L18120" s="195"/>
      <c r="M18120" s="196"/>
      <c r="N18120" s="197"/>
      <c r="O18120" s="197"/>
      <c r="P18120" s="231"/>
    </row>
    <row r="18121" spans="2:16">
      <c r="B18121" s="351"/>
      <c r="C18121" s="435"/>
      <c r="D18121" s="399"/>
      <c r="E18121" s="400"/>
      <c r="G18121" s="401"/>
      <c r="H18121" s="401"/>
      <c r="I18121" s="401"/>
      <c r="J18121" s="194"/>
      <c r="K18121" s="194"/>
      <c r="L18121" s="195"/>
      <c r="M18121" s="196"/>
      <c r="N18121" s="197"/>
      <c r="O18121" s="197"/>
      <c r="P18121" s="231"/>
    </row>
    <row r="18122" spans="2:16">
      <c r="B18122" s="351"/>
      <c r="C18122" s="435"/>
      <c r="D18122" s="399"/>
      <c r="E18122" s="400"/>
      <c r="G18122" s="401"/>
      <c r="H18122" s="401"/>
      <c r="I18122" s="401"/>
      <c r="J18122" s="194"/>
      <c r="K18122" s="194"/>
      <c r="L18122" s="195"/>
      <c r="M18122" s="196"/>
      <c r="N18122" s="197"/>
      <c r="O18122" s="197"/>
      <c r="P18122" s="231"/>
    </row>
    <row r="18123" spans="2:16">
      <c r="B18123" s="351"/>
      <c r="C18123" s="435"/>
      <c r="D18123" s="399"/>
      <c r="E18123" s="400"/>
      <c r="G18123" s="401"/>
      <c r="H18123" s="401"/>
      <c r="I18123" s="401"/>
      <c r="J18123" s="194"/>
      <c r="K18123" s="194"/>
      <c r="L18123" s="195"/>
      <c r="M18123" s="196"/>
      <c r="N18123" s="197"/>
      <c r="O18123" s="197"/>
      <c r="P18123" s="231"/>
    </row>
    <row r="18124" spans="2:16">
      <c r="B18124" s="351"/>
      <c r="C18124" s="435"/>
      <c r="D18124" s="399"/>
      <c r="E18124" s="400"/>
      <c r="G18124" s="401"/>
      <c r="H18124" s="401"/>
      <c r="I18124" s="401"/>
      <c r="J18124" s="194"/>
      <c r="K18124" s="194"/>
      <c r="L18124" s="195"/>
      <c r="M18124" s="196"/>
      <c r="N18124" s="197"/>
      <c r="O18124" s="197"/>
      <c r="P18124" s="231"/>
    </row>
    <row r="18125" spans="2:16">
      <c r="B18125" s="351"/>
      <c r="C18125" s="435"/>
      <c r="D18125" s="399"/>
      <c r="E18125" s="400"/>
      <c r="G18125" s="401"/>
      <c r="H18125" s="401"/>
      <c r="I18125" s="401"/>
      <c r="J18125" s="194"/>
      <c r="K18125" s="194"/>
      <c r="L18125" s="195"/>
      <c r="M18125" s="196"/>
      <c r="N18125" s="197"/>
      <c r="O18125" s="197"/>
      <c r="P18125" s="231"/>
    </row>
    <row r="18126" spans="2:16">
      <c r="B18126" s="351"/>
      <c r="C18126" s="435"/>
      <c r="D18126" s="399"/>
      <c r="E18126" s="400"/>
      <c r="G18126" s="401"/>
      <c r="H18126" s="401"/>
      <c r="I18126" s="401"/>
      <c r="J18126" s="194"/>
      <c r="K18126" s="194"/>
      <c r="L18126" s="195"/>
      <c r="M18126" s="196"/>
      <c r="N18126" s="197"/>
      <c r="O18126" s="197"/>
      <c r="P18126" s="231"/>
    </row>
    <row r="18127" spans="2:16">
      <c r="B18127" s="351"/>
      <c r="C18127" s="435"/>
      <c r="D18127" s="399"/>
      <c r="E18127" s="400"/>
      <c r="G18127" s="401"/>
      <c r="H18127" s="401"/>
      <c r="I18127" s="401"/>
      <c r="J18127" s="194"/>
      <c r="K18127" s="194"/>
      <c r="L18127" s="195"/>
      <c r="M18127" s="196"/>
      <c r="N18127" s="197"/>
      <c r="O18127" s="197"/>
      <c r="P18127" s="231"/>
    </row>
    <row r="18128" spans="2:16">
      <c r="B18128" s="351"/>
      <c r="C18128" s="435"/>
      <c r="D18128" s="399"/>
      <c r="E18128" s="400"/>
      <c r="G18128" s="401"/>
      <c r="H18128" s="401"/>
      <c r="I18128" s="401"/>
      <c r="J18128" s="194"/>
      <c r="K18128" s="194"/>
      <c r="L18128" s="195"/>
      <c r="M18128" s="196"/>
      <c r="N18128" s="197"/>
      <c r="O18128" s="197"/>
      <c r="P18128" s="231"/>
    </row>
    <row r="18129" spans="2:16">
      <c r="B18129" s="351"/>
      <c r="C18129" s="435"/>
      <c r="D18129" s="399"/>
      <c r="E18129" s="400"/>
      <c r="G18129" s="401"/>
      <c r="H18129" s="401"/>
      <c r="I18129" s="401"/>
      <c r="J18129" s="194"/>
      <c r="K18129" s="194"/>
      <c r="L18129" s="195"/>
      <c r="M18129" s="196"/>
      <c r="N18129" s="197"/>
      <c r="O18129" s="197"/>
      <c r="P18129" s="231"/>
    </row>
    <row r="18130" spans="2:16">
      <c r="B18130" s="351"/>
      <c r="C18130" s="435"/>
      <c r="D18130" s="399"/>
      <c r="E18130" s="400"/>
      <c r="G18130" s="401"/>
      <c r="H18130" s="401"/>
      <c r="I18130" s="401"/>
      <c r="J18130" s="194"/>
      <c r="K18130" s="194"/>
      <c r="L18130" s="195"/>
      <c r="M18130" s="196"/>
      <c r="N18130" s="197"/>
      <c r="O18130" s="197"/>
      <c r="P18130" s="231"/>
    </row>
    <row r="18131" spans="2:16">
      <c r="B18131" s="351"/>
      <c r="C18131" s="435"/>
      <c r="D18131" s="399"/>
      <c r="E18131" s="400"/>
      <c r="G18131" s="401"/>
      <c r="H18131" s="401"/>
      <c r="I18131" s="401"/>
      <c r="J18131" s="194"/>
      <c r="K18131" s="194"/>
      <c r="L18131" s="195"/>
      <c r="M18131" s="196"/>
      <c r="N18131" s="197"/>
      <c r="O18131" s="197"/>
      <c r="P18131" s="231"/>
    </row>
    <row r="18132" spans="2:16">
      <c r="B18132" s="351"/>
      <c r="C18132" s="435"/>
      <c r="D18132" s="399"/>
      <c r="E18132" s="400"/>
      <c r="G18132" s="401"/>
      <c r="H18132" s="401"/>
      <c r="I18132" s="401"/>
      <c r="J18132" s="194"/>
      <c r="K18132" s="194"/>
      <c r="L18132" s="195"/>
      <c r="M18132" s="196"/>
      <c r="N18132" s="197"/>
      <c r="O18132" s="197"/>
      <c r="P18132" s="231"/>
    </row>
    <row r="18133" spans="2:16">
      <c r="B18133" s="351"/>
      <c r="C18133" s="435"/>
      <c r="D18133" s="399"/>
      <c r="E18133" s="400"/>
      <c r="G18133" s="401"/>
      <c r="H18133" s="401"/>
      <c r="I18133" s="401"/>
      <c r="J18133" s="194"/>
      <c r="K18133" s="194"/>
      <c r="L18133" s="195"/>
      <c r="M18133" s="196"/>
      <c r="N18133" s="197"/>
      <c r="O18133" s="197"/>
      <c r="P18133" s="231"/>
    </row>
    <row r="18134" spans="2:16">
      <c r="B18134" s="351"/>
      <c r="C18134" s="435"/>
      <c r="D18134" s="399"/>
      <c r="E18134" s="400"/>
      <c r="G18134" s="401"/>
      <c r="H18134" s="401"/>
      <c r="I18134" s="401"/>
      <c r="J18134" s="194"/>
      <c r="K18134" s="194"/>
      <c r="L18134" s="195"/>
      <c r="M18134" s="196"/>
      <c r="N18134" s="197"/>
      <c r="O18134" s="197"/>
      <c r="P18134" s="231"/>
    </row>
    <row r="18135" spans="2:16">
      <c r="B18135" s="351"/>
      <c r="C18135" s="435"/>
      <c r="D18135" s="399"/>
      <c r="E18135" s="400"/>
      <c r="G18135" s="401"/>
      <c r="H18135" s="401"/>
      <c r="I18135" s="401"/>
      <c r="J18135" s="194"/>
      <c r="K18135" s="194"/>
      <c r="L18135" s="195"/>
      <c r="M18135" s="196"/>
      <c r="N18135" s="197"/>
      <c r="O18135" s="197"/>
      <c r="P18135" s="231"/>
    </row>
    <row r="18136" spans="2:16">
      <c r="B18136" s="351"/>
      <c r="C18136" s="435"/>
      <c r="D18136" s="399"/>
      <c r="E18136" s="400"/>
      <c r="G18136" s="401"/>
      <c r="H18136" s="401"/>
      <c r="I18136" s="401"/>
      <c r="J18136" s="194"/>
      <c r="K18136" s="194"/>
      <c r="L18136" s="195"/>
      <c r="M18136" s="196"/>
      <c r="N18136" s="197"/>
      <c r="O18136" s="197"/>
      <c r="P18136" s="231"/>
    </row>
    <row r="18137" spans="2:16">
      <c r="B18137" s="351"/>
      <c r="C18137" s="435"/>
      <c r="D18137" s="399"/>
      <c r="E18137" s="400"/>
      <c r="G18137" s="401"/>
      <c r="H18137" s="401"/>
      <c r="I18137" s="401"/>
      <c r="J18137" s="194"/>
      <c r="K18137" s="194"/>
      <c r="L18137" s="195"/>
      <c r="M18137" s="196"/>
      <c r="N18137" s="197"/>
      <c r="O18137" s="197"/>
      <c r="P18137" s="231"/>
    </row>
    <row r="18138" spans="2:16">
      <c r="B18138" s="351"/>
      <c r="C18138" s="435"/>
      <c r="D18138" s="399"/>
      <c r="E18138" s="400"/>
      <c r="G18138" s="401"/>
      <c r="H18138" s="401"/>
      <c r="I18138" s="401"/>
      <c r="J18138" s="194"/>
      <c r="K18138" s="194"/>
      <c r="L18138" s="195"/>
      <c r="M18138" s="196"/>
      <c r="N18138" s="197"/>
      <c r="O18138" s="197"/>
      <c r="P18138" s="231"/>
    </row>
    <row r="18139" spans="2:16">
      <c r="B18139" s="351"/>
      <c r="C18139" s="435"/>
      <c r="D18139" s="399"/>
      <c r="E18139" s="400"/>
      <c r="G18139" s="401"/>
      <c r="H18139" s="401"/>
      <c r="I18139" s="401"/>
      <c r="J18139" s="194"/>
      <c r="K18139" s="194"/>
      <c r="L18139" s="195"/>
      <c r="M18139" s="196"/>
      <c r="N18139" s="197"/>
      <c r="O18139" s="197"/>
      <c r="P18139" s="231"/>
    </row>
    <row r="18140" spans="2:16">
      <c r="B18140" s="351"/>
      <c r="C18140" s="435"/>
      <c r="D18140" s="399"/>
      <c r="E18140" s="400"/>
      <c r="G18140" s="401"/>
      <c r="H18140" s="401"/>
      <c r="I18140" s="401"/>
      <c r="J18140" s="194"/>
      <c r="K18140" s="194"/>
      <c r="L18140" s="195"/>
      <c r="M18140" s="196"/>
      <c r="N18140" s="197"/>
      <c r="O18140" s="197"/>
      <c r="P18140" s="231"/>
    </row>
    <row r="18141" spans="2:16">
      <c r="B18141" s="351"/>
      <c r="C18141" s="435"/>
      <c r="D18141" s="399"/>
      <c r="E18141" s="400"/>
      <c r="G18141" s="401"/>
      <c r="H18141" s="401"/>
      <c r="I18141" s="401"/>
      <c r="J18141" s="194"/>
      <c r="K18141" s="194"/>
      <c r="L18141" s="195"/>
      <c r="M18141" s="196"/>
      <c r="N18141" s="197"/>
      <c r="O18141" s="197"/>
      <c r="P18141" s="231"/>
    </row>
    <row r="18142" spans="2:16">
      <c r="B18142" s="351"/>
      <c r="C18142" s="435"/>
      <c r="D18142" s="399"/>
      <c r="E18142" s="400"/>
      <c r="G18142" s="401"/>
      <c r="H18142" s="401"/>
      <c r="I18142" s="401"/>
      <c r="J18142" s="194"/>
      <c r="K18142" s="194"/>
      <c r="L18142" s="195"/>
      <c r="M18142" s="196"/>
      <c r="N18142" s="197"/>
      <c r="O18142" s="197"/>
      <c r="P18142" s="231"/>
    </row>
    <row r="18143" spans="2:16">
      <c r="B18143" s="351"/>
      <c r="C18143" s="435"/>
      <c r="D18143" s="399"/>
      <c r="E18143" s="400"/>
      <c r="G18143" s="401"/>
      <c r="H18143" s="401"/>
      <c r="I18143" s="401"/>
      <c r="J18143" s="194"/>
      <c r="K18143" s="194"/>
      <c r="L18143" s="195"/>
      <c r="M18143" s="196"/>
      <c r="N18143" s="197"/>
      <c r="O18143" s="197"/>
      <c r="P18143" s="231"/>
    </row>
    <row r="18144" spans="2:16">
      <c r="B18144" s="351"/>
      <c r="C18144" s="435"/>
      <c r="D18144" s="399"/>
      <c r="E18144" s="400"/>
      <c r="G18144" s="401"/>
      <c r="H18144" s="401"/>
      <c r="I18144" s="401"/>
      <c r="J18144" s="194"/>
      <c r="K18144" s="194"/>
      <c r="L18144" s="195"/>
      <c r="M18144" s="196"/>
      <c r="N18144" s="197"/>
      <c r="O18144" s="197"/>
      <c r="P18144" s="231"/>
    </row>
    <row r="18145" spans="2:16">
      <c r="B18145" s="351"/>
      <c r="C18145" s="435"/>
      <c r="D18145" s="399"/>
      <c r="E18145" s="400"/>
      <c r="G18145" s="401"/>
      <c r="H18145" s="401"/>
      <c r="I18145" s="401"/>
      <c r="J18145" s="194"/>
      <c r="K18145" s="194"/>
      <c r="L18145" s="195"/>
      <c r="M18145" s="196"/>
      <c r="N18145" s="197"/>
      <c r="O18145" s="197"/>
      <c r="P18145" s="231"/>
    </row>
    <row r="18146" spans="2:16">
      <c r="B18146" s="402"/>
      <c r="C18146" s="435"/>
      <c r="D18146" s="404"/>
      <c r="E18146" s="405"/>
      <c r="G18146" s="406"/>
      <c r="H18146" s="406"/>
      <c r="I18146" s="406"/>
      <c r="J18146" s="194"/>
      <c r="K18146" s="194"/>
      <c r="L18146" s="195"/>
      <c r="M18146" s="196"/>
      <c r="N18146" s="197"/>
      <c r="O18146" s="197"/>
      <c r="P18146" s="221"/>
    </row>
    <row r="18147" spans="2:16">
      <c r="B18147" s="351"/>
      <c r="C18147" s="435"/>
      <c r="D18147" s="399"/>
      <c r="E18147" s="400"/>
      <c r="G18147" s="401"/>
      <c r="H18147" s="401"/>
      <c r="I18147" s="401"/>
      <c r="J18147" s="194"/>
      <c r="K18147" s="194"/>
      <c r="L18147" s="195"/>
      <c r="M18147" s="196"/>
      <c r="N18147" s="197"/>
      <c r="O18147" s="197"/>
      <c r="P18147" s="231"/>
    </row>
    <row r="18148" spans="2:16">
      <c r="B18148" s="351"/>
      <c r="C18148" s="435"/>
      <c r="D18148" s="399"/>
      <c r="E18148" s="400"/>
      <c r="G18148" s="401"/>
      <c r="H18148" s="401"/>
      <c r="I18148" s="401"/>
      <c r="J18148" s="194"/>
      <c r="K18148" s="194"/>
      <c r="L18148" s="195"/>
      <c r="M18148" s="196"/>
      <c r="N18148" s="197"/>
      <c r="O18148" s="197"/>
      <c r="P18148" s="231"/>
    </row>
    <row r="18149" spans="2:16">
      <c r="B18149" s="351"/>
      <c r="C18149" s="435"/>
      <c r="D18149" s="399"/>
      <c r="E18149" s="400"/>
      <c r="G18149" s="401"/>
      <c r="H18149" s="401"/>
      <c r="I18149" s="401"/>
      <c r="J18149" s="194"/>
      <c r="K18149" s="194"/>
      <c r="L18149" s="195"/>
      <c r="M18149" s="196"/>
      <c r="N18149" s="197"/>
      <c r="O18149" s="197"/>
      <c r="P18149" s="231"/>
    </row>
    <row r="18150" spans="2:16">
      <c r="B18150" s="351"/>
      <c r="C18150" s="435"/>
      <c r="D18150" s="399"/>
      <c r="E18150" s="400"/>
      <c r="G18150" s="401"/>
      <c r="H18150" s="401"/>
      <c r="I18150" s="401"/>
      <c r="J18150" s="194"/>
      <c r="K18150" s="194"/>
      <c r="L18150" s="195"/>
      <c r="M18150" s="196"/>
      <c r="N18150" s="197"/>
      <c r="O18150" s="197"/>
      <c r="P18150" s="231"/>
    </row>
    <row r="18151" spans="2:16">
      <c r="B18151" s="351"/>
      <c r="C18151" s="435"/>
      <c r="D18151" s="399"/>
      <c r="E18151" s="400"/>
      <c r="G18151" s="401"/>
      <c r="H18151" s="401"/>
      <c r="I18151" s="401"/>
      <c r="J18151" s="194"/>
      <c r="K18151" s="194"/>
      <c r="L18151" s="195"/>
      <c r="M18151" s="196"/>
      <c r="N18151" s="197"/>
      <c r="O18151" s="197"/>
      <c r="P18151" s="231"/>
    </row>
    <row r="18152" spans="2:16">
      <c r="B18152" s="351"/>
      <c r="C18152" s="435"/>
      <c r="D18152" s="399"/>
      <c r="E18152" s="400"/>
      <c r="G18152" s="401"/>
      <c r="H18152" s="401"/>
      <c r="I18152" s="401"/>
      <c r="J18152" s="194"/>
      <c r="K18152" s="194"/>
      <c r="L18152" s="195"/>
      <c r="M18152" s="196"/>
      <c r="N18152" s="197"/>
      <c r="O18152" s="197"/>
      <c r="P18152" s="231"/>
    </row>
    <row r="18153" spans="2:16">
      <c r="B18153" s="351"/>
      <c r="C18153" s="435"/>
      <c r="D18153" s="399"/>
      <c r="E18153" s="400"/>
      <c r="G18153" s="401"/>
      <c r="H18153" s="401"/>
      <c r="I18153" s="401"/>
      <c r="J18153" s="194"/>
      <c r="K18153" s="194"/>
      <c r="L18153" s="195"/>
      <c r="M18153" s="196"/>
      <c r="N18153" s="197"/>
      <c r="O18153" s="197"/>
      <c r="P18153" s="231"/>
    </row>
    <row r="18154" spans="2:16">
      <c r="B18154" s="351"/>
      <c r="C18154" s="435"/>
      <c r="D18154" s="399"/>
      <c r="E18154" s="400"/>
      <c r="G18154" s="401"/>
      <c r="H18154" s="401"/>
      <c r="I18154" s="401"/>
      <c r="J18154" s="194"/>
      <c r="K18154" s="194"/>
      <c r="L18154" s="195"/>
      <c r="M18154" s="196"/>
      <c r="N18154" s="197"/>
      <c r="O18154" s="197"/>
      <c r="P18154" s="231"/>
    </row>
    <row r="18155" spans="2:16">
      <c r="B18155" s="351"/>
      <c r="C18155" s="435"/>
      <c r="D18155" s="399"/>
      <c r="E18155" s="400"/>
      <c r="G18155" s="401"/>
      <c r="H18155" s="401"/>
      <c r="I18155" s="401"/>
      <c r="J18155" s="194"/>
      <c r="K18155" s="194"/>
      <c r="L18155" s="195"/>
      <c r="M18155" s="196"/>
      <c r="N18155" s="197"/>
      <c r="O18155" s="197"/>
      <c r="P18155" s="231"/>
    </row>
    <row r="18156" spans="2:16">
      <c r="B18156" s="351"/>
      <c r="C18156" s="435"/>
      <c r="D18156" s="399"/>
      <c r="E18156" s="400"/>
      <c r="G18156" s="401"/>
      <c r="H18156" s="401"/>
      <c r="I18156" s="401"/>
      <c r="J18156" s="194"/>
      <c r="K18156" s="194"/>
      <c r="L18156" s="195"/>
      <c r="M18156" s="196"/>
      <c r="N18156" s="197"/>
      <c r="O18156" s="197"/>
      <c r="P18156" s="231"/>
    </row>
    <row r="18157" spans="2:16">
      <c r="B18157" s="351"/>
      <c r="C18157" s="435"/>
      <c r="D18157" s="399"/>
      <c r="E18157" s="400"/>
      <c r="G18157" s="401"/>
      <c r="H18157" s="401"/>
      <c r="I18157" s="401"/>
      <c r="J18157" s="194"/>
      <c r="K18157" s="194"/>
      <c r="L18157" s="195"/>
      <c r="M18157" s="196"/>
      <c r="N18157" s="197"/>
      <c r="O18157" s="197"/>
      <c r="P18157" s="231"/>
    </row>
    <row r="18158" spans="2:16">
      <c r="B18158" s="351"/>
      <c r="C18158" s="435"/>
      <c r="D18158" s="399"/>
      <c r="E18158" s="400"/>
      <c r="G18158" s="401"/>
      <c r="H18158" s="401"/>
      <c r="I18158" s="401"/>
      <c r="J18158" s="194"/>
      <c r="K18158" s="194"/>
      <c r="L18158" s="195"/>
      <c r="M18158" s="196"/>
      <c r="N18158" s="197"/>
      <c r="O18158" s="197"/>
      <c r="P18158" s="231"/>
    </row>
    <row r="18159" spans="2:16">
      <c r="B18159" s="351"/>
      <c r="C18159" s="435"/>
      <c r="D18159" s="399"/>
      <c r="E18159" s="400"/>
      <c r="G18159" s="401"/>
      <c r="H18159" s="401"/>
      <c r="I18159" s="401"/>
      <c r="J18159" s="194"/>
      <c r="K18159" s="194"/>
      <c r="L18159" s="195"/>
      <c r="M18159" s="196"/>
      <c r="N18159" s="197"/>
      <c r="O18159" s="197"/>
      <c r="P18159" s="231"/>
    </row>
    <row r="18160" spans="2:16">
      <c r="B18160" s="351"/>
      <c r="C18160" s="435"/>
      <c r="D18160" s="399"/>
      <c r="E18160" s="400"/>
      <c r="G18160" s="401"/>
      <c r="H18160" s="401"/>
      <c r="I18160" s="401"/>
      <c r="J18160" s="194"/>
      <c r="K18160" s="194"/>
      <c r="L18160" s="195"/>
      <c r="M18160" s="196"/>
      <c r="N18160" s="197"/>
      <c r="O18160" s="197"/>
      <c r="P18160" s="231"/>
    </row>
    <row r="18161" spans="2:16">
      <c r="B18161" s="351"/>
      <c r="C18161" s="435"/>
      <c r="D18161" s="399"/>
      <c r="E18161" s="400"/>
      <c r="G18161" s="401"/>
      <c r="H18161" s="401"/>
      <c r="I18161" s="401"/>
      <c r="J18161" s="194"/>
      <c r="K18161" s="194"/>
      <c r="L18161" s="195"/>
      <c r="M18161" s="196"/>
      <c r="N18161" s="197"/>
      <c r="O18161" s="197"/>
      <c r="P18161" s="231"/>
    </row>
    <row r="18162" spans="2:16">
      <c r="B18162" s="351"/>
      <c r="C18162" s="435"/>
      <c r="D18162" s="399"/>
      <c r="E18162" s="400"/>
      <c r="G18162" s="401"/>
      <c r="H18162" s="401"/>
      <c r="I18162" s="401"/>
      <c r="J18162" s="194"/>
      <c r="K18162" s="194"/>
      <c r="L18162" s="195"/>
      <c r="M18162" s="196"/>
      <c r="N18162" s="197"/>
      <c r="O18162" s="197"/>
      <c r="P18162" s="231"/>
    </row>
    <row r="18163" spans="2:16">
      <c r="B18163" s="351"/>
      <c r="C18163" s="435"/>
      <c r="D18163" s="399"/>
      <c r="E18163" s="400"/>
      <c r="G18163" s="401"/>
      <c r="H18163" s="401"/>
      <c r="I18163" s="401"/>
      <c r="J18163" s="194"/>
      <c r="K18163" s="194"/>
      <c r="L18163" s="195"/>
      <c r="M18163" s="196"/>
      <c r="N18163" s="197"/>
      <c r="O18163" s="197"/>
      <c r="P18163" s="231"/>
    </row>
    <row r="18164" spans="2:16">
      <c r="B18164" s="351"/>
      <c r="C18164" s="435"/>
      <c r="D18164" s="399"/>
      <c r="E18164" s="400"/>
      <c r="G18164" s="401"/>
      <c r="H18164" s="401"/>
      <c r="I18164" s="401"/>
      <c r="J18164" s="194"/>
      <c r="K18164" s="194"/>
      <c r="L18164" s="195"/>
      <c r="M18164" s="196"/>
      <c r="N18164" s="197"/>
      <c r="O18164" s="197"/>
      <c r="P18164" s="231"/>
    </row>
    <row r="18165" spans="2:16">
      <c r="B18165" s="351"/>
      <c r="C18165" s="435"/>
      <c r="D18165" s="399"/>
      <c r="E18165" s="400"/>
      <c r="G18165" s="401"/>
      <c r="H18165" s="401"/>
      <c r="I18165" s="401"/>
      <c r="J18165" s="194"/>
      <c r="K18165" s="194"/>
      <c r="L18165" s="195"/>
      <c r="M18165" s="196"/>
      <c r="N18165" s="197"/>
      <c r="O18165" s="197"/>
      <c r="P18165" s="231"/>
    </row>
    <row r="18166" spans="2:16">
      <c r="B18166" s="351"/>
      <c r="C18166" s="435"/>
      <c r="D18166" s="399"/>
      <c r="E18166" s="400"/>
      <c r="G18166" s="401"/>
      <c r="H18166" s="401"/>
      <c r="I18166" s="401"/>
      <c r="J18166" s="194"/>
      <c r="K18166" s="194"/>
      <c r="L18166" s="195"/>
      <c r="M18166" s="196"/>
      <c r="N18166" s="197"/>
      <c r="O18166" s="197"/>
      <c r="P18166" s="231"/>
    </row>
    <row r="18167" spans="2:16">
      <c r="B18167" s="351"/>
      <c r="C18167" s="435"/>
      <c r="D18167" s="399"/>
      <c r="E18167" s="400"/>
      <c r="G18167" s="401"/>
      <c r="H18167" s="401"/>
      <c r="I18167" s="401"/>
      <c r="J18167" s="194"/>
      <c r="K18167" s="194"/>
      <c r="L18167" s="195"/>
      <c r="M18167" s="196"/>
      <c r="N18167" s="197"/>
      <c r="O18167" s="197"/>
      <c r="P18167" s="231"/>
    </row>
    <row r="18168" spans="2:16">
      <c r="B18168" s="351"/>
      <c r="C18168" s="435"/>
      <c r="D18168" s="399"/>
      <c r="E18168" s="400"/>
      <c r="G18168" s="401"/>
      <c r="H18168" s="401"/>
      <c r="I18168" s="401"/>
      <c r="J18168" s="194"/>
      <c r="K18168" s="194"/>
      <c r="L18168" s="195"/>
      <c r="M18168" s="196"/>
      <c r="N18168" s="197"/>
      <c r="O18168" s="197"/>
      <c r="P18168" s="231"/>
    </row>
    <row r="18169" spans="2:16">
      <c r="B18169" s="351"/>
      <c r="C18169" s="435"/>
      <c r="D18169" s="399"/>
      <c r="E18169" s="400"/>
      <c r="G18169" s="401"/>
      <c r="H18169" s="401"/>
      <c r="I18169" s="401"/>
      <c r="J18169" s="194"/>
      <c r="K18169" s="194"/>
      <c r="L18169" s="195"/>
      <c r="M18169" s="196"/>
      <c r="N18169" s="197"/>
      <c r="O18169" s="197"/>
      <c r="P18169" s="231"/>
    </row>
    <row r="18170" spans="2:16">
      <c r="B18170" s="351"/>
      <c r="C18170" s="435"/>
      <c r="D18170" s="399"/>
      <c r="E18170" s="400"/>
      <c r="G18170" s="401"/>
      <c r="H18170" s="401"/>
      <c r="I18170" s="401"/>
      <c r="J18170" s="194"/>
      <c r="K18170" s="194"/>
      <c r="L18170" s="195"/>
      <c r="M18170" s="196"/>
      <c r="N18170" s="197"/>
      <c r="O18170" s="197"/>
      <c r="P18170" s="231"/>
    </row>
    <row r="18171" spans="2:16">
      <c r="B18171" s="351"/>
      <c r="C18171" s="435"/>
      <c r="D18171" s="399"/>
      <c r="E18171" s="400"/>
      <c r="G18171" s="401"/>
      <c r="H18171" s="401"/>
      <c r="I18171" s="401"/>
      <c r="J18171" s="194"/>
      <c r="K18171" s="194"/>
      <c r="L18171" s="195"/>
      <c r="M18171" s="196"/>
      <c r="N18171" s="197"/>
      <c r="O18171" s="197"/>
      <c r="P18171" s="231"/>
    </row>
    <row r="18172" spans="2:16">
      <c r="B18172" s="351"/>
      <c r="C18172" s="435"/>
      <c r="D18172" s="399"/>
      <c r="E18172" s="400"/>
      <c r="G18172" s="401"/>
      <c r="H18172" s="401"/>
      <c r="I18172" s="401"/>
      <c r="J18172" s="194"/>
      <c r="K18172" s="194"/>
      <c r="L18172" s="195"/>
      <c r="M18172" s="196"/>
      <c r="N18172" s="197"/>
      <c r="O18172" s="197"/>
      <c r="P18172" s="231"/>
    </row>
    <row r="18173" spans="2:16">
      <c r="B18173" s="351"/>
      <c r="C18173" s="435"/>
      <c r="D18173" s="399"/>
      <c r="E18173" s="400"/>
      <c r="G18173" s="401"/>
      <c r="H18173" s="401"/>
      <c r="I18173" s="401"/>
      <c r="J18173" s="194"/>
      <c r="K18173" s="194"/>
      <c r="L18173" s="195"/>
      <c r="M18173" s="196"/>
      <c r="N18173" s="197"/>
      <c r="O18173" s="197"/>
      <c r="P18173" s="231"/>
    </row>
    <row r="18174" spans="2:16">
      <c r="B18174" s="351"/>
      <c r="C18174" s="435"/>
      <c r="D18174" s="399"/>
      <c r="E18174" s="400"/>
      <c r="G18174" s="401"/>
      <c r="H18174" s="401"/>
      <c r="I18174" s="401"/>
      <c r="J18174" s="194"/>
      <c r="K18174" s="194"/>
      <c r="L18174" s="195"/>
      <c r="M18174" s="196"/>
      <c r="N18174" s="197"/>
      <c r="O18174" s="197"/>
      <c r="P18174" s="231"/>
    </row>
    <row r="18175" spans="2:16">
      <c r="B18175" s="351"/>
      <c r="C18175" s="435"/>
      <c r="D18175" s="399"/>
      <c r="E18175" s="400"/>
      <c r="G18175" s="401"/>
      <c r="H18175" s="401"/>
      <c r="I18175" s="401"/>
      <c r="J18175" s="194"/>
      <c r="K18175" s="194"/>
      <c r="L18175" s="195"/>
      <c r="M18175" s="196"/>
      <c r="N18175" s="197"/>
      <c r="O18175" s="197"/>
      <c r="P18175" s="231"/>
    </row>
    <row r="18176" spans="2:16">
      <c r="B18176" s="351"/>
      <c r="C18176" s="435"/>
      <c r="D18176" s="399"/>
      <c r="E18176" s="400"/>
      <c r="G18176" s="401"/>
      <c r="H18176" s="401"/>
      <c r="I18176" s="401"/>
      <c r="J18176" s="194"/>
      <c r="K18176" s="194"/>
      <c r="L18176" s="195"/>
      <c r="M18176" s="196"/>
      <c r="N18176" s="197"/>
      <c r="O18176" s="197"/>
      <c r="P18176" s="231"/>
    </row>
    <row r="18177" spans="2:16">
      <c r="B18177" s="351"/>
      <c r="C18177" s="435"/>
      <c r="D18177" s="399"/>
      <c r="E18177" s="400"/>
      <c r="G18177" s="401"/>
      <c r="H18177" s="401"/>
      <c r="I18177" s="401"/>
      <c r="J18177" s="194"/>
      <c r="K18177" s="194"/>
      <c r="L18177" s="195"/>
      <c r="M18177" s="196"/>
      <c r="N18177" s="197"/>
      <c r="O18177" s="197"/>
      <c r="P18177" s="231"/>
    </row>
    <row r="18178" spans="2:16">
      <c r="B18178" s="351"/>
      <c r="C18178" s="435"/>
      <c r="D18178" s="399"/>
      <c r="E18178" s="400"/>
      <c r="G18178" s="401"/>
      <c r="H18178" s="401"/>
      <c r="I18178" s="401"/>
      <c r="J18178" s="194"/>
      <c r="K18178" s="194"/>
      <c r="L18178" s="195"/>
      <c r="M18178" s="196"/>
      <c r="N18178" s="197"/>
      <c r="O18178" s="197"/>
      <c r="P18178" s="231"/>
    </row>
    <row r="18179" spans="2:16">
      <c r="B18179" s="351"/>
      <c r="C18179" s="435"/>
      <c r="D18179" s="399"/>
      <c r="E18179" s="400"/>
      <c r="G18179" s="401"/>
      <c r="H18179" s="401"/>
      <c r="I18179" s="401"/>
      <c r="J18179" s="194"/>
      <c r="K18179" s="194"/>
      <c r="L18179" s="195"/>
      <c r="M18179" s="196"/>
      <c r="N18179" s="197"/>
      <c r="O18179" s="197"/>
      <c r="P18179" s="231"/>
    </row>
    <row r="18180" spans="2:16">
      <c r="B18180" s="351"/>
      <c r="C18180" s="435"/>
      <c r="D18180" s="399"/>
      <c r="E18180" s="400"/>
      <c r="G18180" s="401"/>
      <c r="H18180" s="401"/>
      <c r="I18180" s="401"/>
      <c r="J18180" s="194"/>
      <c r="K18180" s="194"/>
      <c r="L18180" s="195"/>
      <c r="M18180" s="196"/>
      <c r="N18180" s="197"/>
      <c r="O18180" s="197"/>
      <c r="P18180" s="231"/>
    </row>
    <row r="18181" spans="2:16">
      <c r="B18181" s="351"/>
      <c r="C18181" s="435"/>
      <c r="D18181" s="399"/>
      <c r="E18181" s="400"/>
      <c r="G18181" s="401"/>
      <c r="H18181" s="401"/>
      <c r="I18181" s="401"/>
      <c r="J18181" s="194"/>
      <c r="K18181" s="194"/>
      <c r="L18181" s="195"/>
      <c r="M18181" s="196"/>
      <c r="N18181" s="197"/>
      <c r="O18181" s="197"/>
      <c r="P18181" s="231"/>
    </row>
    <row r="18182" spans="2:16">
      <c r="B18182" s="351"/>
      <c r="C18182" s="435"/>
      <c r="D18182" s="399"/>
      <c r="E18182" s="400"/>
      <c r="G18182" s="401"/>
      <c r="H18182" s="401"/>
      <c r="I18182" s="401"/>
      <c r="J18182" s="194"/>
      <c r="K18182" s="194"/>
      <c r="L18182" s="195"/>
      <c r="M18182" s="196"/>
      <c r="N18182" s="197"/>
      <c r="O18182" s="197"/>
      <c r="P18182" s="231"/>
    </row>
    <row r="18183" spans="2:16">
      <c r="B18183" s="351"/>
      <c r="C18183" s="435"/>
      <c r="D18183" s="399"/>
      <c r="E18183" s="400"/>
      <c r="G18183" s="401"/>
      <c r="H18183" s="401"/>
      <c r="I18183" s="401"/>
      <c r="J18183" s="194"/>
      <c r="K18183" s="194"/>
      <c r="L18183" s="195"/>
      <c r="M18183" s="196"/>
      <c r="N18183" s="197"/>
      <c r="O18183" s="197"/>
      <c r="P18183" s="231"/>
    </row>
    <row r="18184" spans="2:16">
      <c r="B18184" s="351"/>
      <c r="C18184" s="435"/>
      <c r="D18184" s="399"/>
      <c r="E18184" s="400"/>
      <c r="G18184" s="401"/>
      <c r="H18184" s="401"/>
      <c r="I18184" s="401"/>
      <c r="J18184" s="194"/>
      <c r="K18184" s="194"/>
      <c r="L18184" s="195"/>
      <c r="M18184" s="196"/>
      <c r="N18184" s="197"/>
      <c r="O18184" s="197"/>
      <c r="P18184" s="231"/>
    </row>
    <row r="18185" spans="2:16">
      <c r="B18185" s="351"/>
      <c r="C18185" s="435"/>
      <c r="D18185" s="399"/>
      <c r="E18185" s="400"/>
      <c r="G18185" s="401"/>
      <c r="H18185" s="401"/>
      <c r="I18185" s="401"/>
      <c r="J18185" s="194"/>
      <c r="K18185" s="194"/>
      <c r="L18185" s="195"/>
      <c r="M18185" s="196"/>
      <c r="N18185" s="197"/>
      <c r="O18185" s="197"/>
      <c r="P18185" s="231"/>
    </row>
    <row r="18186" spans="2:16">
      <c r="B18186" s="351"/>
      <c r="C18186" s="435"/>
      <c r="D18186" s="399"/>
      <c r="E18186" s="400"/>
      <c r="G18186" s="401"/>
      <c r="H18186" s="401"/>
      <c r="I18186" s="401"/>
      <c r="J18186" s="194"/>
      <c r="K18186" s="194"/>
      <c r="L18186" s="195"/>
      <c r="M18186" s="196"/>
      <c r="N18186" s="197"/>
      <c r="O18186" s="197"/>
      <c r="P18186" s="231"/>
    </row>
    <row r="18187" spans="2:16">
      <c r="B18187" s="351"/>
      <c r="C18187" s="435"/>
      <c r="D18187" s="399"/>
      <c r="E18187" s="400"/>
      <c r="G18187" s="401"/>
      <c r="H18187" s="401"/>
      <c r="I18187" s="401"/>
      <c r="J18187" s="194"/>
      <c r="K18187" s="194"/>
      <c r="L18187" s="195"/>
      <c r="M18187" s="196"/>
      <c r="N18187" s="197"/>
      <c r="O18187" s="197"/>
      <c r="P18187" s="231"/>
    </row>
    <row r="18188" spans="2:16">
      <c r="B18188" s="351"/>
      <c r="C18188" s="435"/>
      <c r="D18188" s="399"/>
      <c r="E18188" s="400"/>
      <c r="G18188" s="401"/>
      <c r="H18188" s="401"/>
      <c r="I18188" s="401"/>
      <c r="J18188" s="194"/>
      <c r="K18188" s="194"/>
      <c r="L18188" s="195"/>
      <c r="M18188" s="196"/>
      <c r="N18188" s="197"/>
      <c r="O18188" s="197"/>
      <c r="P18188" s="231"/>
    </row>
    <row r="18189" spans="2:16">
      <c r="B18189" s="351"/>
      <c r="C18189" s="435"/>
      <c r="D18189" s="399"/>
      <c r="E18189" s="400"/>
      <c r="G18189" s="401"/>
      <c r="H18189" s="401"/>
      <c r="I18189" s="401"/>
      <c r="J18189" s="194"/>
      <c r="K18189" s="194"/>
      <c r="L18189" s="195"/>
      <c r="M18189" s="196"/>
      <c r="N18189" s="197"/>
      <c r="O18189" s="197"/>
      <c r="P18189" s="231"/>
    </row>
    <row r="18190" spans="2:16">
      <c r="B18190" s="351"/>
      <c r="C18190" s="435"/>
      <c r="D18190" s="399"/>
      <c r="E18190" s="400"/>
      <c r="G18190" s="401"/>
      <c r="H18190" s="401"/>
      <c r="I18190" s="401"/>
      <c r="J18190" s="194"/>
      <c r="K18190" s="194"/>
      <c r="L18190" s="195"/>
      <c r="M18190" s="196"/>
      <c r="N18190" s="197"/>
      <c r="O18190" s="197"/>
      <c r="P18190" s="231"/>
    </row>
    <row r="18191" spans="2:16">
      <c r="B18191" s="351"/>
      <c r="C18191" s="435"/>
      <c r="D18191" s="399"/>
      <c r="E18191" s="400"/>
      <c r="G18191" s="401"/>
      <c r="H18191" s="401"/>
      <c r="I18191" s="401"/>
      <c r="J18191" s="194"/>
      <c r="K18191" s="194"/>
      <c r="L18191" s="195"/>
      <c r="M18191" s="196"/>
      <c r="N18191" s="197"/>
      <c r="O18191" s="197"/>
      <c r="P18191" s="231"/>
    </row>
    <row r="18192" spans="2:16">
      <c r="B18192" s="351"/>
      <c r="C18192" s="435"/>
      <c r="D18192" s="399"/>
      <c r="E18192" s="400"/>
      <c r="G18192" s="401"/>
      <c r="H18192" s="401"/>
      <c r="I18192" s="401"/>
      <c r="J18192" s="194"/>
      <c r="K18192" s="194"/>
      <c r="L18192" s="195"/>
      <c r="M18192" s="196"/>
      <c r="N18192" s="197"/>
      <c r="O18192" s="197"/>
      <c r="P18192" s="231"/>
    </row>
    <row r="18193" spans="2:16">
      <c r="B18193" s="351"/>
      <c r="C18193" s="435"/>
      <c r="D18193" s="399"/>
      <c r="E18193" s="400"/>
      <c r="G18193" s="401"/>
      <c r="H18193" s="401"/>
      <c r="I18193" s="401"/>
      <c r="J18193" s="194"/>
      <c r="K18193" s="194"/>
      <c r="L18193" s="195"/>
      <c r="M18193" s="196"/>
      <c r="N18193" s="197"/>
      <c r="O18193" s="197"/>
      <c r="P18193" s="231"/>
    </row>
    <row r="18194" spans="2:16">
      <c r="B18194" s="351"/>
      <c r="C18194" s="435"/>
      <c r="D18194" s="399"/>
      <c r="E18194" s="400"/>
      <c r="G18194" s="401"/>
      <c r="H18194" s="401"/>
      <c r="I18194" s="401"/>
      <c r="J18194" s="194"/>
      <c r="K18194" s="194"/>
      <c r="L18194" s="195"/>
      <c r="M18194" s="196"/>
      <c r="N18194" s="197"/>
      <c r="O18194" s="197"/>
      <c r="P18194" s="231"/>
    </row>
    <row r="18195" spans="2:16">
      <c r="B18195" s="351"/>
      <c r="C18195" s="435"/>
      <c r="D18195" s="399"/>
      <c r="E18195" s="400"/>
      <c r="G18195" s="401"/>
      <c r="H18195" s="401"/>
      <c r="I18195" s="401"/>
      <c r="J18195" s="194"/>
      <c r="K18195" s="194"/>
      <c r="L18195" s="195"/>
      <c r="M18195" s="196"/>
      <c r="N18195" s="197"/>
      <c r="O18195" s="197"/>
      <c r="P18195" s="231"/>
    </row>
    <row r="18196" spans="2:16">
      <c r="B18196" s="351"/>
      <c r="C18196" s="435"/>
      <c r="D18196" s="399"/>
      <c r="E18196" s="400"/>
      <c r="G18196" s="401"/>
      <c r="H18196" s="401"/>
      <c r="I18196" s="401"/>
      <c r="J18196" s="194"/>
      <c r="K18196" s="194"/>
      <c r="L18196" s="195"/>
      <c r="M18196" s="196"/>
      <c r="N18196" s="197"/>
      <c r="O18196" s="197"/>
      <c r="P18196" s="231"/>
    </row>
    <row r="18197" spans="2:16">
      <c r="B18197" s="351"/>
      <c r="C18197" s="435"/>
      <c r="D18197" s="399"/>
      <c r="E18197" s="400"/>
      <c r="G18197" s="401"/>
      <c r="H18197" s="401"/>
      <c r="I18197" s="401"/>
      <c r="J18197" s="194"/>
      <c r="K18197" s="194"/>
      <c r="L18197" s="195"/>
      <c r="M18197" s="196"/>
      <c r="N18197" s="197"/>
      <c r="O18197" s="197"/>
      <c r="P18197" s="231"/>
    </row>
    <row r="18198" spans="2:16">
      <c r="B18198" s="351"/>
      <c r="C18198" s="435"/>
      <c r="D18198" s="399"/>
      <c r="E18198" s="400"/>
      <c r="G18198" s="401"/>
      <c r="H18198" s="401"/>
      <c r="I18198" s="401"/>
      <c r="J18198" s="194"/>
      <c r="K18198" s="194"/>
      <c r="L18198" s="195"/>
      <c r="M18198" s="196"/>
      <c r="N18198" s="197"/>
      <c r="O18198" s="197"/>
      <c r="P18198" s="231"/>
    </row>
    <row r="18199" spans="2:16">
      <c r="B18199" s="351"/>
      <c r="C18199" s="435"/>
      <c r="D18199" s="399"/>
      <c r="E18199" s="400"/>
      <c r="G18199" s="401"/>
      <c r="H18199" s="401"/>
      <c r="I18199" s="401"/>
      <c r="J18199" s="194"/>
      <c r="K18199" s="194"/>
      <c r="L18199" s="195"/>
      <c r="M18199" s="196"/>
      <c r="N18199" s="197"/>
      <c r="O18199" s="197"/>
      <c r="P18199" s="231"/>
    </row>
    <row r="18200" spans="2:16">
      <c r="B18200" s="351"/>
      <c r="C18200" s="435"/>
      <c r="D18200" s="399"/>
      <c r="E18200" s="400"/>
      <c r="G18200" s="401"/>
      <c r="H18200" s="401"/>
      <c r="I18200" s="401"/>
      <c r="J18200" s="194"/>
      <c r="K18200" s="194"/>
      <c r="L18200" s="195"/>
      <c r="M18200" s="196"/>
      <c r="N18200" s="197"/>
      <c r="O18200" s="197"/>
      <c r="P18200" s="231"/>
    </row>
    <row r="18201" spans="2:16">
      <c r="B18201" s="351"/>
      <c r="C18201" s="435"/>
      <c r="D18201" s="399"/>
      <c r="E18201" s="400"/>
      <c r="G18201" s="401"/>
      <c r="H18201" s="401"/>
      <c r="I18201" s="401"/>
      <c r="J18201" s="194"/>
      <c r="K18201" s="194"/>
      <c r="L18201" s="195"/>
      <c r="M18201" s="196"/>
      <c r="N18201" s="197"/>
      <c r="O18201" s="197"/>
      <c r="P18201" s="231"/>
    </row>
    <row r="18202" spans="2:16">
      <c r="B18202" s="351"/>
      <c r="C18202" s="435"/>
      <c r="D18202" s="399"/>
      <c r="E18202" s="400"/>
      <c r="G18202" s="401"/>
      <c r="H18202" s="401"/>
      <c r="I18202" s="401"/>
      <c r="J18202" s="194"/>
      <c r="K18202" s="194"/>
      <c r="L18202" s="195"/>
      <c r="M18202" s="196"/>
      <c r="N18202" s="197"/>
      <c r="O18202" s="197"/>
      <c r="P18202" s="231"/>
    </row>
    <row r="18203" spans="2:16">
      <c r="B18203" s="351"/>
      <c r="C18203" s="435"/>
      <c r="D18203" s="399"/>
      <c r="E18203" s="400"/>
      <c r="G18203" s="401"/>
      <c r="H18203" s="401"/>
      <c r="I18203" s="401"/>
      <c r="J18203" s="194"/>
      <c r="K18203" s="194"/>
      <c r="L18203" s="195"/>
      <c r="M18203" s="196"/>
      <c r="N18203" s="197"/>
      <c r="O18203" s="197"/>
      <c r="P18203" s="231"/>
    </row>
    <row r="18204" spans="2:16">
      <c r="B18204" s="351"/>
      <c r="C18204" s="435"/>
      <c r="D18204" s="399"/>
      <c r="E18204" s="400"/>
      <c r="G18204" s="401"/>
      <c r="H18204" s="401"/>
      <c r="I18204" s="401"/>
      <c r="J18204" s="194"/>
      <c r="K18204" s="194"/>
      <c r="L18204" s="195"/>
      <c r="M18204" s="196"/>
      <c r="N18204" s="197"/>
      <c r="O18204" s="197"/>
      <c r="P18204" s="231"/>
    </row>
    <row r="18205" spans="2:16">
      <c r="B18205" s="351"/>
      <c r="C18205" s="435"/>
      <c r="D18205" s="399"/>
      <c r="E18205" s="400"/>
      <c r="G18205" s="401"/>
      <c r="H18205" s="401"/>
      <c r="I18205" s="401"/>
      <c r="J18205" s="194"/>
      <c r="K18205" s="194"/>
      <c r="L18205" s="195"/>
      <c r="M18205" s="196"/>
      <c r="N18205" s="197"/>
      <c r="O18205" s="197"/>
      <c r="P18205" s="231"/>
    </row>
    <row r="18206" spans="2:16">
      <c r="B18206" s="351"/>
      <c r="C18206" s="435"/>
      <c r="D18206" s="399"/>
      <c r="E18206" s="400"/>
      <c r="G18206" s="401"/>
      <c r="H18206" s="401"/>
      <c r="I18206" s="401"/>
      <c r="J18206" s="194"/>
      <c r="K18206" s="194"/>
      <c r="L18206" s="195"/>
      <c r="M18206" s="196"/>
      <c r="N18206" s="197"/>
      <c r="O18206" s="197"/>
      <c r="P18206" s="231"/>
    </row>
    <row r="18207" spans="2:16">
      <c r="B18207" s="351"/>
      <c r="C18207" s="435"/>
      <c r="D18207" s="399"/>
      <c r="E18207" s="400"/>
      <c r="G18207" s="401"/>
      <c r="H18207" s="401"/>
      <c r="I18207" s="401"/>
      <c r="J18207" s="194"/>
      <c r="K18207" s="194"/>
      <c r="L18207" s="195"/>
      <c r="M18207" s="196"/>
      <c r="N18207" s="197"/>
      <c r="O18207" s="197"/>
      <c r="P18207" s="231"/>
    </row>
    <row r="18208" spans="2:16">
      <c r="B18208" s="351"/>
      <c r="C18208" s="435"/>
      <c r="D18208" s="399"/>
      <c r="E18208" s="400"/>
      <c r="G18208" s="401"/>
      <c r="H18208" s="401"/>
      <c r="I18208" s="401"/>
      <c r="J18208" s="194"/>
      <c r="K18208" s="194"/>
      <c r="L18208" s="195"/>
      <c r="M18208" s="196"/>
      <c r="N18208" s="197"/>
      <c r="O18208" s="197"/>
      <c r="P18208" s="231"/>
    </row>
    <row r="18209" spans="2:16">
      <c r="B18209" s="351"/>
      <c r="C18209" s="435"/>
      <c r="D18209" s="399"/>
      <c r="E18209" s="400"/>
      <c r="G18209" s="401"/>
      <c r="H18209" s="401"/>
      <c r="I18209" s="401"/>
      <c r="J18209" s="194"/>
      <c r="K18209" s="194"/>
      <c r="L18209" s="195"/>
      <c r="M18209" s="196"/>
      <c r="N18209" s="197"/>
      <c r="O18209" s="197"/>
      <c r="P18209" s="231"/>
    </row>
    <row r="18210" spans="2:16">
      <c r="B18210" s="351"/>
      <c r="C18210" s="435"/>
      <c r="D18210" s="399"/>
      <c r="E18210" s="400"/>
      <c r="G18210" s="401"/>
      <c r="H18210" s="401"/>
      <c r="I18210" s="401"/>
      <c r="J18210" s="194"/>
      <c r="K18210" s="194"/>
      <c r="L18210" s="195"/>
      <c r="M18210" s="196"/>
      <c r="N18210" s="197"/>
      <c r="O18210" s="197"/>
      <c r="P18210" s="231"/>
    </row>
    <row r="18211" spans="2:16">
      <c r="B18211" s="351"/>
      <c r="C18211" s="435"/>
      <c r="D18211" s="399"/>
      <c r="E18211" s="400"/>
      <c r="G18211" s="401"/>
      <c r="H18211" s="401"/>
      <c r="I18211" s="401"/>
      <c r="J18211" s="194"/>
      <c r="K18211" s="194"/>
      <c r="L18211" s="195"/>
      <c r="M18211" s="196"/>
      <c r="N18211" s="197"/>
      <c r="O18211" s="197"/>
      <c r="P18211" s="231"/>
    </row>
    <row r="18212" spans="2:16">
      <c r="B18212" s="351"/>
      <c r="C18212" s="435"/>
      <c r="D18212" s="399"/>
      <c r="E18212" s="400"/>
      <c r="G18212" s="401"/>
      <c r="H18212" s="401"/>
      <c r="I18212" s="401"/>
      <c r="J18212" s="194"/>
      <c r="K18212" s="194"/>
      <c r="L18212" s="195"/>
      <c r="M18212" s="196"/>
      <c r="N18212" s="197"/>
      <c r="O18212" s="197"/>
      <c r="P18212" s="231"/>
    </row>
    <row r="18213" spans="2:16">
      <c r="B18213" s="351"/>
      <c r="C18213" s="435"/>
      <c r="D18213" s="399"/>
      <c r="E18213" s="400"/>
      <c r="G18213" s="401"/>
      <c r="H18213" s="401"/>
      <c r="I18213" s="401"/>
      <c r="J18213" s="194"/>
      <c r="K18213" s="194"/>
      <c r="L18213" s="195"/>
      <c r="M18213" s="196"/>
      <c r="N18213" s="197"/>
      <c r="O18213" s="197"/>
      <c r="P18213" s="231"/>
    </row>
    <row r="18214" spans="2:16">
      <c r="B18214" s="351"/>
      <c r="C18214" s="435"/>
      <c r="D18214" s="399"/>
      <c r="E18214" s="400"/>
      <c r="G18214" s="401"/>
      <c r="H18214" s="401"/>
      <c r="I18214" s="401"/>
      <c r="J18214" s="194"/>
      <c r="K18214" s="194"/>
      <c r="L18214" s="195"/>
      <c r="M18214" s="196"/>
      <c r="N18214" s="197"/>
      <c r="O18214" s="197"/>
      <c r="P18214" s="231"/>
    </row>
    <row r="18215" spans="2:16">
      <c r="B18215" s="351"/>
      <c r="C18215" s="435"/>
      <c r="D18215" s="399"/>
      <c r="E18215" s="400"/>
      <c r="G18215" s="401"/>
      <c r="H18215" s="401"/>
      <c r="I18215" s="401"/>
      <c r="J18215" s="194"/>
      <c r="K18215" s="194"/>
      <c r="L18215" s="195"/>
      <c r="M18215" s="196"/>
      <c r="N18215" s="197"/>
      <c r="O18215" s="197"/>
      <c r="P18215" s="231"/>
    </row>
    <row r="18216" spans="2:16">
      <c r="B18216" s="351"/>
      <c r="C18216" s="435"/>
      <c r="D18216" s="399"/>
      <c r="E18216" s="400"/>
      <c r="G18216" s="401"/>
      <c r="H18216" s="401"/>
      <c r="I18216" s="401"/>
      <c r="J18216" s="194"/>
      <c r="K18216" s="194"/>
      <c r="L18216" s="195"/>
      <c r="M18216" s="196"/>
      <c r="N18216" s="197"/>
      <c r="O18216" s="197"/>
      <c r="P18216" s="231"/>
    </row>
    <row r="18217" spans="2:16">
      <c r="B18217" s="351"/>
      <c r="C18217" s="435"/>
      <c r="D18217" s="399"/>
      <c r="E18217" s="400"/>
      <c r="G18217" s="401"/>
      <c r="H18217" s="401"/>
      <c r="I18217" s="401"/>
      <c r="J18217" s="194"/>
      <c r="K18217" s="194"/>
      <c r="L18217" s="195"/>
      <c r="M18217" s="196"/>
      <c r="N18217" s="197"/>
      <c r="O18217" s="197"/>
      <c r="P18217" s="231"/>
    </row>
    <row r="18218" spans="2:16">
      <c r="B18218" s="351"/>
      <c r="C18218" s="435"/>
      <c r="D18218" s="399"/>
      <c r="E18218" s="400"/>
      <c r="G18218" s="401"/>
      <c r="H18218" s="401"/>
      <c r="I18218" s="401"/>
      <c r="J18218" s="194"/>
      <c r="K18218" s="194"/>
      <c r="L18218" s="195"/>
      <c r="M18218" s="196"/>
      <c r="N18218" s="197"/>
      <c r="O18218" s="197"/>
      <c r="P18218" s="231"/>
    </row>
    <row r="18219" spans="2:16">
      <c r="B18219" s="351"/>
      <c r="C18219" s="435"/>
      <c r="D18219" s="399"/>
      <c r="E18219" s="400"/>
      <c r="G18219" s="401"/>
      <c r="H18219" s="401"/>
      <c r="I18219" s="401"/>
      <c r="J18219" s="194"/>
      <c r="K18219" s="194"/>
      <c r="L18219" s="195"/>
      <c r="M18219" s="196"/>
      <c r="N18219" s="197"/>
      <c r="O18219" s="197"/>
      <c r="P18219" s="231"/>
    </row>
    <row r="18220" spans="2:16">
      <c r="B18220" s="351"/>
      <c r="C18220" s="435"/>
      <c r="D18220" s="399"/>
      <c r="E18220" s="400"/>
      <c r="G18220" s="401"/>
      <c r="H18220" s="401"/>
      <c r="I18220" s="401"/>
      <c r="J18220" s="194"/>
      <c r="K18220" s="194"/>
      <c r="L18220" s="195"/>
      <c r="M18220" s="196"/>
      <c r="N18220" s="197"/>
      <c r="O18220" s="197"/>
      <c r="P18220" s="231"/>
    </row>
    <row r="18221" spans="2:16">
      <c r="B18221" s="351"/>
      <c r="C18221" s="435"/>
      <c r="D18221" s="399"/>
      <c r="E18221" s="400"/>
      <c r="G18221" s="401"/>
      <c r="H18221" s="401"/>
      <c r="I18221" s="401"/>
      <c r="J18221" s="194"/>
      <c r="K18221" s="194"/>
      <c r="L18221" s="195"/>
      <c r="M18221" s="196"/>
      <c r="N18221" s="197"/>
      <c r="O18221" s="197"/>
      <c r="P18221" s="231"/>
    </row>
    <row r="18222" spans="2:16">
      <c r="B18222" s="351"/>
      <c r="C18222" s="435"/>
      <c r="D18222" s="399"/>
      <c r="E18222" s="400"/>
      <c r="G18222" s="401"/>
      <c r="H18222" s="401"/>
      <c r="I18222" s="401"/>
      <c r="J18222" s="194"/>
      <c r="K18222" s="194"/>
      <c r="L18222" s="195"/>
      <c r="M18222" s="196"/>
      <c r="N18222" s="197"/>
      <c r="O18222" s="197"/>
      <c r="P18222" s="231"/>
    </row>
    <row r="18223" spans="2:16">
      <c r="B18223" s="351"/>
      <c r="C18223" s="435"/>
      <c r="D18223" s="399"/>
      <c r="E18223" s="400"/>
      <c r="G18223" s="401"/>
      <c r="H18223" s="401"/>
      <c r="I18223" s="401"/>
      <c r="J18223" s="194"/>
      <c r="K18223" s="194"/>
      <c r="L18223" s="195"/>
      <c r="M18223" s="196"/>
      <c r="N18223" s="197"/>
      <c r="O18223" s="197"/>
      <c r="P18223" s="231"/>
    </row>
    <row r="18224" spans="2:16">
      <c r="B18224" s="351"/>
      <c r="C18224" s="435"/>
      <c r="D18224" s="399"/>
      <c r="E18224" s="400"/>
      <c r="G18224" s="401"/>
      <c r="H18224" s="401"/>
      <c r="I18224" s="401"/>
      <c r="J18224" s="194"/>
      <c r="K18224" s="194"/>
      <c r="L18224" s="195"/>
      <c r="M18224" s="196"/>
      <c r="N18224" s="197"/>
      <c r="O18224" s="197"/>
      <c r="P18224" s="231"/>
    </row>
    <row r="18225" spans="2:16">
      <c r="B18225" s="351"/>
      <c r="C18225" s="435"/>
      <c r="D18225" s="399"/>
      <c r="E18225" s="400"/>
      <c r="G18225" s="401"/>
      <c r="H18225" s="401"/>
      <c r="I18225" s="401"/>
      <c r="J18225" s="194"/>
      <c r="K18225" s="194"/>
      <c r="L18225" s="195"/>
      <c r="M18225" s="196"/>
      <c r="N18225" s="197"/>
      <c r="O18225" s="197"/>
      <c r="P18225" s="231"/>
    </row>
    <row r="18226" spans="2:16">
      <c r="B18226" s="351"/>
      <c r="C18226" s="435"/>
      <c r="D18226" s="399"/>
      <c r="E18226" s="400"/>
      <c r="G18226" s="401"/>
      <c r="H18226" s="401"/>
      <c r="I18226" s="401"/>
      <c r="J18226" s="194"/>
      <c r="K18226" s="194"/>
      <c r="L18226" s="195"/>
      <c r="M18226" s="196"/>
      <c r="N18226" s="197"/>
      <c r="O18226" s="197"/>
      <c r="P18226" s="231"/>
    </row>
    <row r="18227" spans="2:16">
      <c r="B18227" s="351"/>
      <c r="C18227" s="435"/>
      <c r="D18227" s="399"/>
      <c r="E18227" s="400"/>
      <c r="G18227" s="401"/>
      <c r="H18227" s="401"/>
      <c r="I18227" s="401"/>
      <c r="J18227" s="194"/>
      <c r="K18227" s="194"/>
      <c r="L18227" s="195"/>
      <c r="M18227" s="196"/>
      <c r="N18227" s="197"/>
      <c r="O18227" s="197"/>
      <c r="P18227" s="231"/>
    </row>
    <row r="18228" spans="2:16">
      <c r="B18228" s="351"/>
      <c r="C18228" s="435"/>
      <c r="D18228" s="399"/>
      <c r="E18228" s="400"/>
      <c r="G18228" s="401"/>
      <c r="H18228" s="401"/>
      <c r="I18228" s="401"/>
      <c r="J18228" s="194"/>
      <c r="K18228" s="194"/>
      <c r="L18228" s="195"/>
      <c r="M18228" s="196"/>
      <c r="N18228" s="197"/>
      <c r="O18228" s="197"/>
      <c r="P18228" s="231"/>
    </row>
    <row r="18229" spans="2:16">
      <c r="B18229" s="351"/>
      <c r="C18229" s="435"/>
      <c r="D18229" s="399"/>
      <c r="E18229" s="400"/>
      <c r="G18229" s="401"/>
      <c r="H18229" s="401"/>
      <c r="I18229" s="401"/>
      <c r="J18229" s="194"/>
      <c r="K18229" s="194"/>
      <c r="L18229" s="195"/>
      <c r="M18229" s="196"/>
      <c r="N18229" s="197"/>
      <c r="O18229" s="197"/>
      <c r="P18229" s="231"/>
    </row>
    <row r="18230" spans="2:16">
      <c r="B18230" s="351"/>
      <c r="C18230" s="435"/>
      <c r="D18230" s="399"/>
      <c r="E18230" s="400"/>
      <c r="G18230" s="401"/>
      <c r="H18230" s="401"/>
      <c r="I18230" s="401"/>
      <c r="J18230" s="194"/>
      <c r="K18230" s="194"/>
      <c r="L18230" s="195"/>
      <c r="M18230" s="196"/>
      <c r="N18230" s="197"/>
      <c r="O18230" s="197"/>
      <c r="P18230" s="231"/>
    </row>
    <row r="18231" spans="2:16">
      <c r="B18231" s="351"/>
      <c r="C18231" s="435"/>
      <c r="D18231" s="399"/>
      <c r="E18231" s="400"/>
      <c r="G18231" s="401"/>
      <c r="H18231" s="401"/>
      <c r="I18231" s="401"/>
      <c r="J18231" s="194"/>
      <c r="K18231" s="194"/>
      <c r="L18231" s="195"/>
      <c r="M18231" s="196"/>
      <c r="N18231" s="197"/>
      <c r="O18231" s="197"/>
      <c r="P18231" s="231"/>
    </row>
    <row r="18232" spans="2:16">
      <c r="B18232" s="351"/>
      <c r="C18232" s="435"/>
      <c r="D18232" s="399"/>
      <c r="E18232" s="400"/>
      <c r="G18232" s="401"/>
      <c r="H18232" s="401"/>
      <c r="I18232" s="401"/>
      <c r="J18232" s="194"/>
      <c r="K18232" s="194"/>
      <c r="L18232" s="195"/>
      <c r="M18232" s="196"/>
      <c r="N18232" s="197"/>
      <c r="O18232" s="197"/>
      <c r="P18232" s="231"/>
    </row>
    <row r="18233" spans="2:16">
      <c r="B18233" s="351"/>
      <c r="C18233" s="435"/>
      <c r="D18233" s="399"/>
      <c r="E18233" s="400"/>
      <c r="G18233" s="401"/>
      <c r="H18233" s="401"/>
      <c r="I18233" s="401"/>
      <c r="J18233" s="194"/>
      <c r="K18233" s="194"/>
      <c r="L18233" s="195"/>
      <c r="M18233" s="196"/>
      <c r="N18233" s="197"/>
      <c r="O18233" s="197"/>
      <c r="P18233" s="231"/>
    </row>
    <row r="18234" spans="2:16">
      <c r="B18234" s="351"/>
      <c r="C18234" s="435"/>
      <c r="D18234" s="399"/>
      <c r="E18234" s="400"/>
      <c r="G18234" s="401"/>
      <c r="H18234" s="401"/>
      <c r="I18234" s="401"/>
      <c r="J18234" s="194"/>
      <c r="K18234" s="194"/>
      <c r="L18234" s="195"/>
      <c r="M18234" s="196"/>
      <c r="N18234" s="197"/>
      <c r="O18234" s="197"/>
      <c r="P18234" s="231"/>
    </row>
    <row r="18235" spans="2:16">
      <c r="B18235" s="351"/>
      <c r="C18235" s="435"/>
      <c r="D18235" s="399"/>
      <c r="E18235" s="400"/>
      <c r="G18235" s="401"/>
      <c r="H18235" s="401"/>
      <c r="I18235" s="401"/>
      <c r="J18235" s="194"/>
      <c r="K18235" s="194"/>
      <c r="L18235" s="195"/>
      <c r="M18235" s="196"/>
      <c r="N18235" s="197"/>
      <c r="O18235" s="197"/>
      <c r="P18235" s="231"/>
    </row>
    <row r="18236" spans="2:16">
      <c r="B18236" s="351"/>
      <c r="C18236" s="435"/>
      <c r="D18236" s="399"/>
      <c r="E18236" s="400"/>
      <c r="G18236" s="401"/>
      <c r="H18236" s="401"/>
      <c r="I18236" s="401"/>
      <c r="J18236" s="194"/>
      <c r="K18236" s="194"/>
      <c r="L18236" s="195"/>
      <c r="M18236" s="196"/>
      <c r="N18236" s="197"/>
      <c r="O18236" s="197"/>
      <c r="P18236" s="231"/>
    </row>
    <row r="18237" spans="2:16">
      <c r="B18237" s="351"/>
      <c r="C18237" s="435"/>
      <c r="D18237" s="399"/>
      <c r="E18237" s="400"/>
      <c r="G18237" s="401"/>
      <c r="H18237" s="401"/>
      <c r="I18237" s="401"/>
      <c r="J18237" s="194"/>
      <c r="K18237" s="194"/>
      <c r="L18237" s="195"/>
      <c r="M18237" s="196"/>
      <c r="N18237" s="197"/>
      <c r="O18237" s="197"/>
      <c r="P18237" s="231"/>
    </row>
    <row r="18238" spans="2:16">
      <c r="B18238" s="351"/>
      <c r="C18238" s="435"/>
      <c r="D18238" s="399"/>
      <c r="E18238" s="400"/>
      <c r="G18238" s="401"/>
      <c r="H18238" s="401"/>
      <c r="I18238" s="401"/>
      <c r="J18238" s="194"/>
      <c r="K18238" s="194"/>
      <c r="L18238" s="195"/>
      <c r="M18238" s="196"/>
      <c r="N18238" s="197"/>
      <c r="O18238" s="197"/>
      <c r="P18238" s="231"/>
    </row>
    <row r="18239" spans="2:16">
      <c r="B18239" s="351"/>
      <c r="C18239" s="435"/>
      <c r="D18239" s="399"/>
      <c r="E18239" s="400"/>
      <c r="G18239" s="401"/>
      <c r="H18239" s="401"/>
      <c r="I18239" s="401"/>
      <c r="J18239" s="194"/>
      <c r="K18239" s="194"/>
      <c r="L18239" s="195"/>
      <c r="M18239" s="196"/>
      <c r="N18239" s="197"/>
      <c r="O18239" s="197"/>
      <c r="P18239" s="231"/>
    </row>
    <row r="18240" spans="2:16">
      <c r="B18240" s="351"/>
      <c r="C18240" s="435"/>
      <c r="D18240" s="399"/>
      <c r="E18240" s="400"/>
      <c r="G18240" s="401"/>
      <c r="H18240" s="401"/>
      <c r="I18240" s="401"/>
      <c r="J18240" s="194"/>
      <c r="K18240" s="194"/>
      <c r="L18240" s="195"/>
      <c r="M18240" s="196"/>
      <c r="N18240" s="197"/>
      <c r="O18240" s="197"/>
      <c r="P18240" s="231"/>
    </row>
    <row r="18241" spans="2:16">
      <c r="B18241" s="351"/>
      <c r="C18241" s="435"/>
      <c r="D18241" s="399"/>
      <c r="E18241" s="400"/>
      <c r="G18241" s="401"/>
      <c r="H18241" s="401"/>
      <c r="I18241" s="401"/>
      <c r="J18241" s="194"/>
      <c r="K18241" s="194"/>
      <c r="L18241" s="195"/>
      <c r="M18241" s="196"/>
      <c r="N18241" s="197"/>
      <c r="O18241" s="197"/>
      <c r="P18241" s="231"/>
    </row>
    <row r="18242" spans="2:16">
      <c r="B18242" s="351"/>
      <c r="C18242" s="435"/>
      <c r="D18242" s="399"/>
      <c r="E18242" s="400"/>
      <c r="G18242" s="401"/>
      <c r="H18242" s="401"/>
      <c r="I18242" s="401"/>
      <c r="J18242" s="194"/>
      <c r="K18242" s="194"/>
      <c r="L18242" s="195"/>
      <c r="M18242" s="196"/>
      <c r="N18242" s="197"/>
      <c r="O18242" s="197"/>
      <c r="P18242" s="231"/>
    </row>
    <row r="18243" spans="2:16">
      <c r="B18243" s="351"/>
      <c r="C18243" s="435"/>
      <c r="D18243" s="399"/>
      <c r="E18243" s="400"/>
      <c r="G18243" s="401"/>
      <c r="H18243" s="401"/>
      <c r="I18243" s="401"/>
      <c r="J18243" s="194"/>
      <c r="K18243" s="194"/>
      <c r="L18243" s="195"/>
      <c r="M18243" s="196"/>
      <c r="N18243" s="197"/>
      <c r="O18243" s="197"/>
      <c r="P18243" s="231"/>
    </row>
    <row r="18244" spans="2:16">
      <c r="B18244" s="351"/>
      <c r="C18244" s="435"/>
      <c r="D18244" s="399"/>
      <c r="E18244" s="400"/>
      <c r="G18244" s="401"/>
      <c r="H18244" s="401"/>
      <c r="I18244" s="401"/>
      <c r="J18244" s="194"/>
      <c r="K18244" s="194"/>
      <c r="L18244" s="195"/>
      <c r="M18244" s="196"/>
      <c r="N18244" s="197"/>
      <c r="O18244" s="197"/>
      <c r="P18244" s="231"/>
    </row>
    <row r="18245" spans="2:16">
      <c r="B18245" s="351"/>
      <c r="C18245" s="435"/>
      <c r="D18245" s="399"/>
      <c r="E18245" s="400"/>
      <c r="G18245" s="401"/>
      <c r="H18245" s="401"/>
      <c r="I18245" s="401"/>
      <c r="J18245" s="194"/>
      <c r="K18245" s="194"/>
      <c r="L18245" s="195"/>
      <c r="M18245" s="196"/>
      <c r="N18245" s="197"/>
      <c r="O18245" s="197"/>
      <c r="P18245" s="231"/>
    </row>
    <row r="18246" spans="2:16">
      <c r="B18246" s="351"/>
      <c r="C18246" s="435"/>
      <c r="D18246" s="399"/>
      <c r="E18246" s="400"/>
      <c r="G18246" s="401"/>
      <c r="H18246" s="401"/>
      <c r="I18246" s="401"/>
      <c r="J18246" s="194"/>
      <c r="K18246" s="194"/>
      <c r="L18246" s="195"/>
      <c r="M18246" s="196"/>
      <c r="N18246" s="197"/>
      <c r="O18246" s="197"/>
      <c r="P18246" s="231"/>
    </row>
    <row r="18247" spans="2:16">
      <c r="B18247" s="351"/>
      <c r="C18247" s="435"/>
      <c r="D18247" s="399"/>
      <c r="E18247" s="400"/>
      <c r="G18247" s="401"/>
      <c r="H18247" s="401"/>
      <c r="I18247" s="401"/>
      <c r="J18247" s="194"/>
      <c r="K18247" s="194"/>
      <c r="L18247" s="195"/>
      <c r="M18247" s="196"/>
      <c r="N18247" s="197"/>
      <c r="O18247" s="197"/>
      <c r="P18247" s="231"/>
    </row>
    <row r="18248" spans="2:16">
      <c r="B18248" s="351"/>
      <c r="C18248" s="435"/>
      <c r="D18248" s="399"/>
      <c r="E18248" s="400"/>
      <c r="G18248" s="401"/>
      <c r="H18248" s="401"/>
      <c r="I18248" s="401"/>
      <c r="J18248" s="194"/>
      <c r="K18248" s="194"/>
      <c r="L18248" s="195"/>
      <c r="M18248" s="196"/>
      <c r="N18248" s="197"/>
      <c r="O18248" s="197"/>
      <c r="P18248" s="231"/>
    </row>
    <row r="18249" spans="2:16">
      <c r="B18249" s="351"/>
      <c r="C18249" s="435"/>
      <c r="D18249" s="399"/>
      <c r="E18249" s="400"/>
      <c r="G18249" s="401"/>
      <c r="H18249" s="401"/>
      <c r="I18249" s="401"/>
      <c r="J18249" s="194"/>
      <c r="K18249" s="194"/>
      <c r="L18249" s="195"/>
      <c r="M18249" s="196"/>
      <c r="N18249" s="197"/>
      <c r="O18249" s="197"/>
      <c r="P18249" s="231"/>
    </row>
    <row r="18250" spans="2:16">
      <c r="B18250" s="351"/>
      <c r="C18250" s="435"/>
      <c r="D18250" s="399"/>
      <c r="E18250" s="400"/>
      <c r="G18250" s="401"/>
      <c r="H18250" s="401"/>
      <c r="I18250" s="401"/>
      <c r="J18250" s="194"/>
      <c r="K18250" s="194"/>
      <c r="L18250" s="195"/>
      <c r="M18250" s="196"/>
      <c r="N18250" s="197"/>
      <c r="O18250" s="197"/>
      <c r="P18250" s="231"/>
    </row>
    <row r="18251" spans="2:16">
      <c r="B18251" s="351"/>
      <c r="C18251" s="435"/>
      <c r="D18251" s="399"/>
      <c r="E18251" s="400"/>
      <c r="G18251" s="401"/>
      <c r="H18251" s="401"/>
      <c r="I18251" s="401"/>
      <c r="J18251" s="194"/>
      <c r="K18251" s="194"/>
      <c r="L18251" s="195"/>
      <c r="M18251" s="196"/>
      <c r="N18251" s="197"/>
      <c r="O18251" s="197"/>
      <c r="P18251" s="231"/>
    </row>
    <row r="18252" spans="2:16">
      <c r="B18252" s="351"/>
      <c r="C18252" s="435"/>
      <c r="D18252" s="399"/>
      <c r="E18252" s="400"/>
      <c r="G18252" s="401"/>
      <c r="H18252" s="401"/>
      <c r="I18252" s="401"/>
      <c r="J18252" s="194"/>
      <c r="K18252" s="194"/>
      <c r="L18252" s="195"/>
      <c r="M18252" s="196"/>
      <c r="N18252" s="197"/>
      <c r="O18252" s="197"/>
      <c r="P18252" s="231"/>
    </row>
    <row r="18253" spans="2:16">
      <c r="B18253" s="351"/>
      <c r="C18253" s="435"/>
      <c r="D18253" s="399"/>
      <c r="E18253" s="400"/>
      <c r="G18253" s="401"/>
      <c r="H18253" s="401"/>
      <c r="I18253" s="401"/>
      <c r="J18253" s="194"/>
      <c r="K18253" s="194"/>
      <c r="L18253" s="195"/>
      <c r="M18253" s="196"/>
      <c r="N18253" s="197"/>
      <c r="O18253" s="197"/>
      <c r="P18253" s="231"/>
    </row>
    <row r="18254" spans="2:16">
      <c r="B18254" s="351"/>
      <c r="C18254" s="435"/>
      <c r="D18254" s="399"/>
      <c r="E18254" s="400"/>
      <c r="G18254" s="401"/>
      <c r="H18254" s="401"/>
      <c r="I18254" s="401"/>
      <c r="J18254" s="194"/>
      <c r="K18254" s="194"/>
      <c r="L18254" s="195"/>
      <c r="M18254" s="196"/>
      <c r="N18254" s="197"/>
      <c r="O18254" s="197"/>
      <c r="P18254" s="231"/>
    </row>
    <row r="18255" spans="2:16">
      <c r="B18255" s="351"/>
      <c r="C18255" s="435"/>
      <c r="D18255" s="399"/>
      <c r="E18255" s="400"/>
      <c r="G18255" s="401"/>
      <c r="H18255" s="401"/>
      <c r="I18255" s="401"/>
      <c r="J18255" s="194"/>
      <c r="K18255" s="194"/>
      <c r="L18255" s="195"/>
      <c r="M18255" s="196"/>
      <c r="N18255" s="197"/>
      <c r="O18255" s="197"/>
      <c r="P18255" s="231"/>
    </row>
    <row r="18256" spans="2:16">
      <c r="B18256" s="351"/>
      <c r="C18256" s="435"/>
      <c r="D18256" s="399"/>
      <c r="E18256" s="400"/>
      <c r="G18256" s="401"/>
      <c r="H18256" s="401"/>
      <c r="I18256" s="401"/>
      <c r="J18256" s="194"/>
      <c r="K18256" s="194"/>
      <c r="L18256" s="195"/>
      <c r="M18256" s="196"/>
      <c r="N18256" s="197"/>
      <c r="O18256" s="197"/>
      <c r="P18256" s="231"/>
    </row>
    <row r="18257" spans="2:16">
      <c r="B18257" s="351"/>
      <c r="C18257" s="435"/>
      <c r="D18257" s="399"/>
      <c r="E18257" s="400"/>
      <c r="G18257" s="401"/>
      <c r="H18257" s="401"/>
      <c r="I18257" s="401"/>
      <c r="J18257" s="194"/>
      <c r="K18257" s="194"/>
      <c r="L18257" s="195"/>
      <c r="M18257" s="196"/>
      <c r="N18257" s="197"/>
      <c r="O18257" s="197"/>
      <c r="P18257" s="231"/>
    </row>
    <row r="18258" spans="2:16">
      <c r="B18258" s="351"/>
      <c r="C18258" s="435"/>
      <c r="D18258" s="399"/>
      <c r="E18258" s="400"/>
      <c r="G18258" s="401"/>
      <c r="H18258" s="401"/>
      <c r="I18258" s="401"/>
      <c r="J18258" s="194"/>
      <c r="K18258" s="194"/>
      <c r="L18258" s="195"/>
      <c r="M18258" s="196"/>
      <c r="N18258" s="197"/>
      <c r="O18258" s="197"/>
      <c r="P18258" s="231"/>
    </row>
    <row r="18259" spans="2:16">
      <c r="B18259" s="351"/>
      <c r="C18259" s="435"/>
      <c r="D18259" s="399"/>
      <c r="E18259" s="400"/>
      <c r="G18259" s="401"/>
      <c r="H18259" s="401"/>
      <c r="I18259" s="401"/>
      <c r="J18259" s="194"/>
      <c r="K18259" s="194"/>
      <c r="L18259" s="195"/>
      <c r="M18259" s="196"/>
      <c r="N18259" s="197"/>
      <c r="O18259" s="197"/>
      <c r="P18259" s="231"/>
    </row>
    <row r="18260" spans="2:16">
      <c r="B18260" s="351"/>
      <c r="C18260" s="435"/>
      <c r="D18260" s="399"/>
      <c r="E18260" s="400"/>
      <c r="G18260" s="401"/>
      <c r="H18260" s="401"/>
      <c r="I18260" s="401"/>
      <c r="J18260" s="194"/>
      <c r="K18260" s="194"/>
      <c r="L18260" s="195"/>
      <c r="M18260" s="196"/>
      <c r="N18260" s="197"/>
      <c r="O18260" s="197"/>
      <c r="P18260" s="231"/>
    </row>
    <row r="18261" spans="2:16">
      <c r="B18261" s="351"/>
      <c r="C18261" s="435"/>
      <c r="D18261" s="399"/>
      <c r="E18261" s="400"/>
      <c r="G18261" s="401"/>
      <c r="H18261" s="401"/>
      <c r="I18261" s="401"/>
      <c r="J18261" s="194"/>
      <c r="K18261" s="194"/>
      <c r="L18261" s="195"/>
      <c r="M18261" s="196"/>
      <c r="N18261" s="197"/>
      <c r="O18261" s="197"/>
      <c r="P18261" s="231"/>
    </row>
    <row r="18262" spans="2:16">
      <c r="B18262" s="351"/>
      <c r="C18262" s="435"/>
      <c r="D18262" s="399"/>
      <c r="E18262" s="400"/>
      <c r="G18262" s="401"/>
      <c r="H18262" s="401"/>
      <c r="I18262" s="401"/>
      <c r="J18262" s="194"/>
      <c r="K18262" s="194"/>
      <c r="L18262" s="195"/>
      <c r="M18262" s="196"/>
      <c r="N18262" s="197"/>
      <c r="O18262" s="197"/>
      <c r="P18262" s="231"/>
    </row>
    <row r="18263" spans="2:16">
      <c r="B18263" s="351"/>
      <c r="C18263" s="435"/>
      <c r="D18263" s="399"/>
      <c r="E18263" s="400"/>
      <c r="G18263" s="401"/>
      <c r="H18263" s="401"/>
      <c r="I18263" s="401"/>
      <c r="J18263" s="194"/>
      <c r="K18263" s="194"/>
      <c r="L18263" s="195"/>
      <c r="M18263" s="196"/>
      <c r="N18263" s="197"/>
      <c r="O18263" s="197"/>
      <c r="P18263" s="231"/>
    </row>
    <row r="18264" spans="2:16">
      <c r="B18264" s="351"/>
      <c r="C18264" s="435"/>
      <c r="D18264" s="399"/>
      <c r="E18264" s="400"/>
      <c r="G18264" s="401"/>
      <c r="H18264" s="401"/>
      <c r="I18264" s="401"/>
      <c r="J18264" s="194"/>
      <c r="K18264" s="194"/>
      <c r="L18264" s="195"/>
      <c r="M18264" s="196"/>
      <c r="N18264" s="197"/>
      <c r="O18264" s="197"/>
      <c r="P18264" s="231"/>
    </row>
    <row r="18265" spans="2:16">
      <c r="B18265" s="351"/>
      <c r="C18265" s="435"/>
      <c r="D18265" s="399"/>
      <c r="E18265" s="400"/>
      <c r="G18265" s="401"/>
      <c r="H18265" s="401"/>
      <c r="I18265" s="401"/>
      <c r="J18265" s="194"/>
      <c r="K18265" s="194"/>
      <c r="L18265" s="195"/>
      <c r="M18265" s="196"/>
      <c r="N18265" s="197"/>
      <c r="O18265" s="197"/>
      <c r="P18265" s="231"/>
    </row>
    <row r="18266" spans="2:16">
      <c r="B18266" s="351"/>
      <c r="C18266" s="435"/>
      <c r="D18266" s="399"/>
      <c r="E18266" s="400"/>
      <c r="G18266" s="401"/>
      <c r="H18266" s="401"/>
      <c r="I18266" s="401"/>
      <c r="J18266" s="194"/>
      <c r="K18266" s="194"/>
      <c r="L18266" s="195"/>
      <c r="M18266" s="196"/>
      <c r="N18266" s="197"/>
      <c r="O18266" s="197"/>
      <c r="P18266" s="231"/>
    </row>
    <row r="18267" spans="2:16">
      <c r="B18267" s="351"/>
      <c r="C18267" s="435"/>
      <c r="D18267" s="399"/>
      <c r="E18267" s="400"/>
      <c r="G18267" s="401"/>
      <c r="H18267" s="401"/>
      <c r="I18267" s="401"/>
      <c r="J18267" s="194"/>
      <c r="K18267" s="194"/>
      <c r="L18267" s="195"/>
      <c r="M18267" s="196"/>
      <c r="N18267" s="197"/>
      <c r="O18267" s="197"/>
      <c r="P18267" s="231"/>
    </row>
    <row r="18268" spans="2:16">
      <c r="B18268" s="351"/>
      <c r="C18268" s="435"/>
      <c r="D18268" s="399"/>
      <c r="E18268" s="400"/>
      <c r="G18268" s="401"/>
      <c r="H18268" s="401"/>
      <c r="I18268" s="401"/>
      <c r="J18268" s="194"/>
      <c r="K18268" s="194"/>
      <c r="L18268" s="195"/>
      <c r="M18268" s="196"/>
      <c r="N18268" s="197"/>
      <c r="O18268" s="197"/>
      <c r="P18268" s="231"/>
    </row>
    <row r="18269" spans="2:16">
      <c r="B18269" s="351"/>
      <c r="C18269" s="435"/>
      <c r="D18269" s="399"/>
      <c r="E18269" s="400"/>
      <c r="G18269" s="401"/>
      <c r="H18269" s="401"/>
      <c r="I18269" s="401"/>
      <c r="J18269" s="194"/>
      <c r="K18269" s="194"/>
      <c r="L18269" s="195"/>
      <c r="M18269" s="196"/>
      <c r="N18269" s="197"/>
      <c r="O18269" s="197"/>
      <c r="P18269" s="231"/>
    </row>
    <row r="18270" spans="2:16">
      <c r="B18270" s="351"/>
      <c r="C18270" s="435"/>
      <c r="D18270" s="399"/>
      <c r="E18270" s="400"/>
      <c r="G18270" s="401"/>
      <c r="H18270" s="401"/>
      <c r="I18270" s="401"/>
      <c r="J18270" s="194"/>
      <c r="K18270" s="194"/>
      <c r="L18270" s="195"/>
      <c r="M18270" s="196"/>
      <c r="N18270" s="197"/>
      <c r="O18270" s="197"/>
      <c r="P18270" s="231"/>
    </row>
    <row r="18271" spans="2:16">
      <c r="B18271" s="351"/>
      <c r="C18271" s="435"/>
      <c r="D18271" s="399"/>
      <c r="E18271" s="400"/>
      <c r="G18271" s="401"/>
      <c r="H18271" s="401"/>
      <c r="I18271" s="401"/>
      <c r="J18271" s="194"/>
      <c r="K18271" s="194"/>
      <c r="L18271" s="195"/>
      <c r="M18271" s="196"/>
      <c r="N18271" s="197"/>
      <c r="O18271" s="197"/>
      <c r="P18271" s="231"/>
    </row>
    <row r="18272" spans="2:16">
      <c r="B18272" s="402"/>
      <c r="C18272" s="435"/>
      <c r="D18272" s="404"/>
      <c r="E18272" s="405"/>
      <c r="G18272" s="406"/>
      <c r="H18272" s="406"/>
      <c r="I18272" s="406"/>
      <c r="J18272" s="194"/>
      <c r="K18272" s="194"/>
      <c r="L18272" s="195"/>
      <c r="M18272" s="196"/>
      <c r="N18272" s="197"/>
      <c r="O18272" s="197"/>
      <c r="P18272" s="221"/>
    </row>
    <row r="18273" spans="2:16">
      <c r="B18273" s="351"/>
      <c r="C18273" s="435"/>
      <c r="D18273" s="399"/>
      <c r="E18273" s="400"/>
      <c r="G18273" s="401"/>
      <c r="H18273" s="401"/>
      <c r="I18273" s="401"/>
      <c r="J18273" s="194"/>
      <c r="K18273" s="194"/>
      <c r="L18273" s="195"/>
      <c r="M18273" s="196"/>
      <c r="N18273" s="197"/>
      <c r="O18273" s="197"/>
      <c r="P18273" s="231"/>
    </row>
    <row r="18274" spans="2:16">
      <c r="B18274" s="351"/>
      <c r="C18274" s="435"/>
      <c r="D18274" s="399"/>
      <c r="E18274" s="400"/>
      <c r="G18274" s="401"/>
      <c r="H18274" s="401"/>
      <c r="I18274" s="401"/>
      <c r="J18274" s="194"/>
      <c r="K18274" s="194"/>
      <c r="L18274" s="195"/>
      <c r="M18274" s="196"/>
      <c r="N18274" s="197"/>
      <c r="O18274" s="197"/>
      <c r="P18274" s="231"/>
    </row>
    <row r="18275" spans="2:16">
      <c r="B18275" s="351"/>
      <c r="C18275" s="435"/>
      <c r="D18275" s="399"/>
      <c r="E18275" s="400"/>
      <c r="G18275" s="401"/>
      <c r="H18275" s="401"/>
      <c r="I18275" s="401"/>
      <c r="J18275" s="194"/>
      <c r="K18275" s="194"/>
      <c r="L18275" s="195"/>
      <c r="M18275" s="196"/>
      <c r="N18275" s="197"/>
      <c r="O18275" s="197"/>
      <c r="P18275" s="231"/>
    </row>
    <row r="18276" spans="2:16">
      <c r="B18276" s="351"/>
      <c r="C18276" s="435"/>
      <c r="D18276" s="399"/>
      <c r="E18276" s="400"/>
      <c r="G18276" s="401"/>
      <c r="H18276" s="401"/>
      <c r="I18276" s="401"/>
      <c r="J18276" s="194"/>
      <c r="K18276" s="194"/>
      <c r="L18276" s="195"/>
      <c r="M18276" s="196"/>
      <c r="N18276" s="197"/>
      <c r="O18276" s="197"/>
      <c r="P18276" s="231"/>
    </row>
    <row r="18277" spans="2:16">
      <c r="B18277" s="351"/>
      <c r="C18277" s="435"/>
      <c r="D18277" s="399"/>
      <c r="E18277" s="400"/>
      <c r="G18277" s="401"/>
      <c r="H18277" s="401"/>
      <c r="I18277" s="401"/>
      <c r="J18277" s="194"/>
      <c r="K18277" s="194"/>
      <c r="L18277" s="195"/>
      <c r="M18277" s="196"/>
      <c r="N18277" s="197"/>
      <c r="O18277" s="197"/>
      <c r="P18277" s="231"/>
    </row>
    <row r="18278" spans="2:16">
      <c r="B18278" s="351"/>
      <c r="C18278" s="435"/>
      <c r="D18278" s="399"/>
      <c r="E18278" s="400"/>
      <c r="G18278" s="401"/>
      <c r="H18278" s="401"/>
      <c r="I18278" s="401"/>
      <c r="J18278" s="194"/>
      <c r="K18278" s="194"/>
      <c r="L18278" s="195"/>
      <c r="M18278" s="196"/>
      <c r="N18278" s="197"/>
      <c r="O18278" s="197"/>
      <c r="P18278" s="231"/>
    </row>
    <row r="18279" spans="2:16">
      <c r="B18279" s="351"/>
      <c r="C18279" s="435"/>
      <c r="D18279" s="399"/>
      <c r="E18279" s="400"/>
      <c r="G18279" s="401"/>
      <c r="H18279" s="401"/>
      <c r="I18279" s="401"/>
      <c r="J18279" s="194"/>
      <c r="K18279" s="194"/>
      <c r="L18279" s="195"/>
      <c r="M18279" s="196"/>
      <c r="N18279" s="197"/>
      <c r="O18279" s="197"/>
      <c r="P18279" s="231"/>
    </row>
    <row r="18280" spans="2:16">
      <c r="B18280" s="351"/>
      <c r="C18280" s="435"/>
      <c r="D18280" s="399"/>
      <c r="E18280" s="400"/>
      <c r="G18280" s="401"/>
      <c r="H18280" s="401"/>
      <c r="I18280" s="401"/>
      <c r="J18280" s="194"/>
      <c r="K18280" s="194"/>
      <c r="L18280" s="195"/>
      <c r="M18280" s="196"/>
      <c r="N18280" s="197"/>
      <c r="O18280" s="197"/>
      <c r="P18280" s="231"/>
    </row>
    <row r="18281" spans="2:16">
      <c r="B18281" s="351"/>
      <c r="C18281" s="435"/>
      <c r="D18281" s="399"/>
      <c r="E18281" s="400"/>
      <c r="G18281" s="401"/>
      <c r="H18281" s="401"/>
      <c r="I18281" s="401"/>
      <c r="J18281" s="194"/>
      <c r="K18281" s="194"/>
      <c r="L18281" s="195"/>
      <c r="M18281" s="196"/>
      <c r="N18281" s="197"/>
      <c r="O18281" s="197"/>
      <c r="P18281" s="231"/>
    </row>
    <row r="18282" spans="2:16">
      <c r="B18282" s="351"/>
      <c r="C18282" s="435"/>
      <c r="D18282" s="399"/>
      <c r="E18282" s="400"/>
      <c r="G18282" s="401"/>
      <c r="H18282" s="401"/>
      <c r="I18282" s="401"/>
      <c r="J18282" s="194"/>
      <c r="K18282" s="194"/>
      <c r="L18282" s="195"/>
      <c r="M18282" s="196"/>
      <c r="N18282" s="197"/>
      <c r="O18282" s="197"/>
      <c r="P18282" s="231"/>
    </row>
    <row r="18283" spans="2:16">
      <c r="B18283" s="351"/>
      <c r="C18283" s="435"/>
      <c r="D18283" s="399"/>
      <c r="E18283" s="400"/>
      <c r="G18283" s="401"/>
      <c r="H18283" s="401"/>
      <c r="I18283" s="401"/>
      <c r="J18283" s="194"/>
      <c r="K18283" s="194"/>
      <c r="L18283" s="195"/>
      <c r="M18283" s="196"/>
      <c r="N18283" s="197"/>
      <c r="O18283" s="197"/>
      <c r="P18283" s="231"/>
    </row>
    <row r="18284" spans="2:16">
      <c r="B18284" s="351"/>
      <c r="C18284" s="435"/>
      <c r="D18284" s="399"/>
      <c r="E18284" s="400"/>
      <c r="G18284" s="401"/>
      <c r="H18284" s="401"/>
      <c r="I18284" s="401"/>
      <c r="J18284" s="194"/>
      <c r="K18284" s="194"/>
      <c r="L18284" s="195"/>
      <c r="M18284" s="196"/>
      <c r="N18284" s="197"/>
      <c r="O18284" s="197"/>
      <c r="P18284" s="231"/>
    </row>
    <row r="18285" spans="2:16">
      <c r="B18285" s="351"/>
      <c r="C18285" s="435"/>
      <c r="D18285" s="399"/>
      <c r="E18285" s="400"/>
      <c r="G18285" s="401"/>
      <c r="H18285" s="401"/>
      <c r="I18285" s="401"/>
      <c r="J18285" s="194"/>
      <c r="K18285" s="194"/>
      <c r="L18285" s="195"/>
      <c r="M18285" s="196"/>
      <c r="N18285" s="197"/>
      <c r="O18285" s="197"/>
      <c r="P18285" s="231"/>
    </row>
    <row r="18286" spans="2:16">
      <c r="B18286" s="351"/>
      <c r="C18286" s="435"/>
      <c r="D18286" s="399"/>
      <c r="E18286" s="400"/>
      <c r="G18286" s="401"/>
      <c r="H18286" s="401"/>
      <c r="I18286" s="401"/>
      <c r="J18286" s="194"/>
      <c r="K18286" s="194"/>
      <c r="L18286" s="195"/>
      <c r="M18286" s="196"/>
      <c r="N18286" s="197"/>
      <c r="O18286" s="197"/>
      <c r="P18286" s="231"/>
    </row>
    <row r="18287" spans="2:16">
      <c r="B18287" s="351"/>
      <c r="C18287" s="435"/>
      <c r="D18287" s="399"/>
      <c r="E18287" s="400"/>
      <c r="G18287" s="401"/>
      <c r="H18287" s="401"/>
      <c r="I18287" s="401"/>
      <c r="J18287" s="194"/>
      <c r="K18287" s="194"/>
      <c r="L18287" s="195"/>
      <c r="M18287" s="196"/>
      <c r="N18287" s="197"/>
      <c r="O18287" s="197"/>
      <c r="P18287" s="231"/>
    </row>
    <row r="18288" spans="2:16">
      <c r="B18288" s="351"/>
      <c r="C18288" s="435"/>
      <c r="D18288" s="399"/>
      <c r="E18288" s="400"/>
      <c r="G18288" s="401"/>
      <c r="H18288" s="401"/>
      <c r="I18288" s="401"/>
      <c r="J18288" s="194"/>
      <c r="K18288" s="194"/>
      <c r="L18288" s="195"/>
      <c r="M18288" s="196"/>
      <c r="N18288" s="197"/>
      <c r="O18288" s="197"/>
      <c r="P18288" s="231"/>
    </row>
    <row r="18289" spans="2:16">
      <c r="B18289" s="351"/>
      <c r="C18289" s="435"/>
      <c r="D18289" s="399"/>
      <c r="E18289" s="400"/>
      <c r="G18289" s="401"/>
      <c r="H18289" s="401"/>
      <c r="I18289" s="401"/>
      <c r="J18289" s="194"/>
      <c r="K18289" s="194"/>
      <c r="L18289" s="195"/>
      <c r="M18289" s="196"/>
      <c r="N18289" s="197"/>
      <c r="O18289" s="197"/>
      <c r="P18289" s="231"/>
    </row>
    <row r="18290" spans="2:16">
      <c r="B18290" s="351"/>
      <c r="C18290" s="435"/>
      <c r="D18290" s="399"/>
      <c r="E18290" s="400"/>
      <c r="G18290" s="401"/>
      <c r="H18290" s="401"/>
      <c r="I18290" s="401"/>
      <c r="J18290" s="194"/>
      <c r="K18290" s="194"/>
      <c r="L18290" s="195"/>
      <c r="M18290" s="196"/>
      <c r="N18290" s="197"/>
      <c r="O18290" s="197"/>
      <c r="P18290" s="231"/>
    </row>
    <row r="18291" spans="2:16">
      <c r="B18291" s="351"/>
      <c r="C18291" s="435"/>
      <c r="D18291" s="399"/>
      <c r="E18291" s="400"/>
      <c r="G18291" s="401"/>
      <c r="H18291" s="401"/>
      <c r="I18291" s="401"/>
      <c r="J18291" s="194"/>
      <c r="K18291" s="194"/>
      <c r="L18291" s="195"/>
      <c r="M18291" s="196"/>
      <c r="N18291" s="197"/>
      <c r="O18291" s="197"/>
      <c r="P18291" s="231"/>
    </row>
    <row r="18292" spans="2:16">
      <c r="B18292" s="351"/>
      <c r="C18292" s="435"/>
      <c r="D18292" s="399"/>
      <c r="E18292" s="400"/>
      <c r="G18292" s="401"/>
      <c r="H18292" s="401"/>
      <c r="I18292" s="401"/>
      <c r="J18292" s="194"/>
      <c r="K18292" s="194"/>
      <c r="L18292" s="195"/>
      <c r="M18292" s="196"/>
      <c r="N18292" s="197"/>
      <c r="O18292" s="197"/>
      <c r="P18292" s="231"/>
    </row>
    <row r="18293" spans="2:16">
      <c r="B18293" s="351"/>
      <c r="C18293" s="435"/>
      <c r="D18293" s="399"/>
      <c r="E18293" s="400"/>
      <c r="G18293" s="401"/>
      <c r="H18293" s="401"/>
      <c r="I18293" s="401"/>
      <c r="J18293" s="194"/>
      <c r="K18293" s="194"/>
      <c r="L18293" s="195"/>
      <c r="M18293" s="196"/>
      <c r="N18293" s="197"/>
      <c r="O18293" s="197"/>
      <c r="P18293" s="231"/>
    </row>
    <row r="18294" spans="2:16">
      <c r="B18294" s="351"/>
      <c r="C18294" s="435"/>
      <c r="D18294" s="399"/>
      <c r="E18294" s="400"/>
      <c r="G18294" s="401"/>
      <c r="H18294" s="401"/>
      <c r="I18294" s="401"/>
      <c r="J18294" s="194"/>
      <c r="K18294" s="194"/>
      <c r="L18294" s="195"/>
      <c r="M18294" s="196"/>
      <c r="N18294" s="197"/>
      <c r="O18294" s="197"/>
      <c r="P18294" s="231"/>
    </row>
    <row r="18295" spans="2:16">
      <c r="B18295" s="351"/>
      <c r="C18295" s="435"/>
      <c r="D18295" s="399"/>
      <c r="E18295" s="400"/>
      <c r="G18295" s="401"/>
      <c r="H18295" s="401"/>
      <c r="I18295" s="401"/>
      <c r="J18295" s="194"/>
      <c r="K18295" s="194"/>
      <c r="L18295" s="195"/>
      <c r="M18295" s="196"/>
      <c r="N18295" s="197"/>
      <c r="O18295" s="197"/>
      <c r="P18295" s="231"/>
    </row>
    <row r="18296" spans="2:16">
      <c r="B18296" s="351"/>
      <c r="C18296" s="435"/>
      <c r="D18296" s="399"/>
      <c r="E18296" s="400"/>
      <c r="G18296" s="401"/>
      <c r="H18296" s="401"/>
      <c r="I18296" s="401"/>
      <c r="J18296" s="194"/>
      <c r="K18296" s="194"/>
      <c r="L18296" s="195"/>
      <c r="M18296" s="196"/>
      <c r="N18296" s="197"/>
      <c r="O18296" s="197"/>
      <c r="P18296" s="231"/>
    </row>
    <row r="18297" spans="2:16">
      <c r="B18297" s="351"/>
      <c r="C18297" s="435"/>
      <c r="D18297" s="399"/>
      <c r="E18297" s="400"/>
      <c r="G18297" s="401"/>
      <c r="H18297" s="401"/>
      <c r="I18297" s="401"/>
      <c r="J18297" s="194"/>
      <c r="K18297" s="194"/>
      <c r="L18297" s="195"/>
      <c r="M18297" s="196"/>
      <c r="N18297" s="197"/>
      <c r="O18297" s="197"/>
      <c r="P18297" s="231"/>
    </row>
    <row r="18298" spans="2:16">
      <c r="B18298" s="351"/>
      <c r="C18298" s="435"/>
      <c r="D18298" s="399"/>
      <c r="E18298" s="400"/>
      <c r="G18298" s="401"/>
      <c r="H18298" s="401"/>
      <c r="I18298" s="401"/>
      <c r="J18298" s="194"/>
      <c r="K18298" s="194"/>
      <c r="L18298" s="195"/>
      <c r="M18298" s="196"/>
      <c r="N18298" s="197"/>
      <c r="O18298" s="197"/>
      <c r="P18298" s="231"/>
    </row>
    <row r="18299" spans="2:16">
      <c r="B18299" s="351"/>
      <c r="C18299" s="435"/>
      <c r="D18299" s="399"/>
      <c r="E18299" s="400"/>
      <c r="G18299" s="401"/>
      <c r="H18299" s="401"/>
      <c r="I18299" s="401"/>
      <c r="J18299" s="194"/>
      <c r="K18299" s="194"/>
      <c r="L18299" s="195"/>
      <c r="M18299" s="196"/>
      <c r="N18299" s="197"/>
      <c r="O18299" s="197"/>
      <c r="P18299" s="231"/>
    </row>
    <row r="18300" spans="2:16">
      <c r="B18300" s="351"/>
      <c r="C18300" s="435"/>
      <c r="D18300" s="399"/>
      <c r="E18300" s="400"/>
      <c r="G18300" s="401"/>
      <c r="H18300" s="401"/>
      <c r="I18300" s="401"/>
      <c r="J18300" s="194"/>
      <c r="K18300" s="194"/>
      <c r="L18300" s="195"/>
      <c r="M18300" s="196"/>
      <c r="N18300" s="197"/>
      <c r="O18300" s="197"/>
      <c r="P18300" s="231"/>
    </row>
    <row r="18301" spans="2:16">
      <c r="B18301" s="351"/>
      <c r="C18301" s="435"/>
      <c r="D18301" s="399"/>
      <c r="E18301" s="400"/>
      <c r="G18301" s="401"/>
      <c r="H18301" s="401"/>
      <c r="I18301" s="401"/>
      <c r="J18301" s="194"/>
      <c r="K18301" s="194"/>
      <c r="L18301" s="195"/>
      <c r="M18301" s="196"/>
      <c r="N18301" s="197"/>
      <c r="O18301" s="197"/>
      <c r="P18301" s="231"/>
    </row>
    <row r="18302" spans="2:16">
      <c r="B18302" s="351"/>
      <c r="C18302" s="435"/>
      <c r="D18302" s="399"/>
      <c r="E18302" s="400"/>
      <c r="G18302" s="401"/>
      <c r="H18302" s="401"/>
      <c r="I18302" s="401"/>
      <c r="J18302" s="194"/>
      <c r="K18302" s="194"/>
      <c r="L18302" s="195"/>
      <c r="M18302" s="196"/>
      <c r="N18302" s="197"/>
      <c r="O18302" s="197"/>
      <c r="P18302" s="231"/>
    </row>
    <row r="18303" spans="2:16">
      <c r="B18303" s="351"/>
      <c r="C18303" s="435"/>
      <c r="D18303" s="399"/>
      <c r="E18303" s="400"/>
      <c r="G18303" s="401"/>
      <c r="H18303" s="401"/>
      <c r="I18303" s="401"/>
      <c r="J18303" s="194"/>
      <c r="K18303" s="194"/>
      <c r="L18303" s="195"/>
      <c r="M18303" s="196"/>
      <c r="N18303" s="197"/>
      <c r="O18303" s="197"/>
      <c r="P18303" s="231"/>
    </row>
    <row r="18304" spans="2:16">
      <c r="B18304" s="351"/>
      <c r="C18304" s="435"/>
      <c r="D18304" s="399"/>
      <c r="E18304" s="400"/>
      <c r="G18304" s="401"/>
      <c r="H18304" s="401"/>
      <c r="I18304" s="401"/>
      <c r="J18304" s="194"/>
      <c r="K18304" s="194"/>
      <c r="L18304" s="195"/>
      <c r="M18304" s="196"/>
      <c r="N18304" s="197"/>
      <c r="O18304" s="197"/>
      <c r="P18304" s="231"/>
    </row>
    <row r="18305" spans="2:16">
      <c r="B18305" s="351"/>
      <c r="C18305" s="435"/>
      <c r="D18305" s="399"/>
      <c r="E18305" s="400"/>
      <c r="G18305" s="401"/>
      <c r="H18305" s="401"/>
      <c r="I18305" s="401"/>
      <c r="J18305" s="194"/>
      <c r="K18305" s="194"/>
      <c r="L18305" s="195"/>
      <c r="M18305" s="196"/>
      <c r="N18305" s="197"/>
      <c r="O18305" s="197"/>
      <c r="P18305" s="231"/>
    </row>
    <row r="18306" spans="2:16">
      <c r="B18306" s="351"/>
      <c r="C18306" s="435"/>
      <c r="D18306" s="399"/>
      <c r="E18306" s="400"/>
      <c r="G18306" s="401"/>
      <c r="H18306" s="401"/>
      <c r="I18306" s="401"/>
      <c r="J18306" s="194"/>
      <c r="K18306" s="194"/>
      <c r="L18306" s="195"/>
      <c r="M18306" s="196"/>
      <c r="N18306" s="197"/>
      <c r="O18306" s="197"/>
      <c r="P18306" s="231"/>
    </row>
    <row r="18307" spans="2:16">
      <c r="B18307" s="351"/>
      <c r="C18307" s="435"/>
      <c r="D18307" s="399"/>
      <c r="E18307" s="400"/>
      <c r="G18307" s="401"/>
      <c r="H18307" s="401"/>
      <c r="I18307" s="401"/>
      <c r="J18307" s="194"/>
      <c r="K18307" s="194"/>
      <c r="L18307" s="195"/>
      <c r="M18307" s="196"/>
      <c r="N18307" s="197"/>
      <c r="O18307" s="197"/>
      <c r="P18307" s="231"/>
    </row>
    <row r="18308" spans="2:16">
      <c r="B18308" s="351"/>
      <c r="C18308" s="435"/>
      <c r="D18308" s="399"/>
      <c r="E18308" s="400"/>
      <c r="G18308" s="401"/>
      <c r="H18308" s="401"/>
      <c r="I18308" s="401"/>
      <c r="J18308" s="194"/>
      <c r="K18308" s="194"/>
      <c r="L18308" s="195"/>
      <c r="M18308" s="196"/>
      <c r="N18308" s="197"/>
      <c r="O18308" s="197"/>
      <c r="P18308" s="231"/>
    </row>
    <row r="18309" spans="2:16">
      <c r="B18309" s="351"/>
      <c r="C18309" s="435"/>
      <c r="D18309" s="399"/>
      <c r="E18309" s="400"/>
      <c r="G18309" s="401"/>
      <c r="H18309" s="401"/>
      <c r="I18309" s="401"/>
      <c r="J18309" s="194"/>
      <c r="K18309" s="194"/>
      <c r="L18309" s="195"/>
      <c r="M18309" s="196"/>
      <c r="N18309" s="197"/>
      <c r="O18309" s="197"/>
      <c r="P18309" s="231"/>
    </row>
    <row r="18310" spans="2:16">
      <c r="B18310" s="351"/>
      <c r="C18310" s="435"/>
      <c r="D18310" s="399"/>
      <c r="E18310" s="400"/>
      <c r="G18310" s="401"/>
      <c r="H18310" s="401"/>
      <c r="I18310" s="401"/>
      <c r="J18310" s="194"/>
      <c r="K18310" s="194"/>
      <c r="L18310" s="195"/>
      <c r="M18310" s="196"/>
      <c r="N18310" s="197"/>
      <c r="O18310" s="197"/>
      <c r="P18310" s="231"/>
    </row>
    <row r="18311" spans="2:16">
      <c r="B18311" s="351"/>
      <c r="C18311" s="435"/>
      <c r="D18311" s="399"/>
      <c r="E18311" s="400"/>
      <c r="G18311" s="401"/>
      <c r="H18311" s="401"/>
      <c r="I18311" s="401"/>
      <c r="J18311" s="194"/>
      <c r="K18311" s="194"/>
      <c r="L18311" s="195"/>
      <c r="M18311" s="196"/>
      <c r="N18311" s="197"/>
      <c r="O18311" s="197"/>
      <c r="P18311" s="231"/>
    </row>
    <row r="18312" spans="2:16">
      <c r="B18312" s="351"/>
      <c r="C18312" s="435"/>
      <c r="D18312" s="399"/>
      <c r="E18312" s="400"/>
      <c r="G18312" s="401"/>
      <c r="H18312" s="401"/>
      <c r="I18312" s="401"/>
      <c r="J18312" s="194"/>
      <c r="K18312" s="194"/>
      <c r="L18312" s="195"/>
      <c r="M18312" s="196"/>
      <c r="N18312" s="197"/>
      <c r="O18312" s="197"/>
      <c r="P18312" s="231"/>
    </row>
    <row r="18313" spans="2:16">
      <c r="B18313" s="351"/>
      <c r="C18313" s="435"/>
      <c r="D18313" s="399"/>
      <c r="E18313" s="400"/>
      <c r="G18313" s="401"/>
      <c r="H18313" s="401"/>
      <c r="I18313" s="401"/>
      <c r="J18313" s="194"/>
      <c r="K18313" s="194"/>
      <c r="L18313" s="195"/>
      <c r="M18313" s="196"/>
      <c r="N18313" s="197"/>
      <c r="O18313" s="197"/>
      <c r="P18313" s="231"/>
    </row>
    <row r="18314" spans="2:16">
      <c r="B18314" s="351"/>
      <c r="C18314" s="435"/>
      <c r="D18314" s="399"/>
      <c r="E18314" s="400"/>
      <c r="G18314" s="401"/>
      <c r="H18314" s="401"/>
      <c r="I18314" s="401"/>
      <c r="J18314" s="194"/>
      <c r="K18314" s="194"/>
      <c r="L18314" s="195"/>
      <c r="M18314" s="196"/>
      <c r="N18314" s="197"/>
      <c r="O18314" s="197"/>
      <c r="P18314" s="231"/>
    </row>
    <row r="18315" spans="2:16">
      <c r="B18315" s="351"/>
      <c r="C18315" s="435"/>
      <c r="D18315" s="399"/>
      <c r="E18315" s="400"/>
      <c r="G18315" s="401"/>
      <c r="H18315" s="401"/>
      <c r="I18315" s="401"/>
      <c r="J18315" s="194"/>
      <c r="K18315" s="194"/>
      <c r="L18315" s="195"/>
      <c r="M18315" s="196"/>
      <c r="N18315" s="197"/>
      <c r="O18315" s="197"/>
      <c r="P18315" s="231"/>
    </row>
    <row r="18316" spans="2:16">
      <c r="B18316" s="351"/>
      <c r="C18316" s="435"/>
      <c r="D18316" s="399"/>
      <c r="E18316" s="400"/>
      <c r="G18316" s="401"/>
      <c r="H18316" s="401"/>
      <c r="I18316" s="401"/>
      <c r="J18316" s="194"/>
      <c r="K18316" s="194"/>
      <c r="L18316" s="195"/>
      <c r="M18316" s="196"/>
      <c r="N18316" s="197"/>
      <c r="O18316" s="197"/>
      <c r="P18316" s="231"/>
    </row>
    <row r="18317" spans="2:16">
      <c r="B18317" s="351"/>
      <c r="C18317" s="435"/>
      <c r="D18317" s="399"/>
      <c r="E18317" s="400"/>
      <c r="G18317" s="401"/>
      <c r="H18317" s="401"/>
      <c r="I18317" s="401"/>
      <c r="J18317" s="194"/>
      <c r="K18317" s="194"/>
      <c r="L18317" s="195"/>
      <c r="M18317" s="196"/>
      <c r="N18317" s="197"/>
      <c r="O18317" s="197"/>
      <c r="P18317" s="231"/>
    </row>
    <row r="18318" spans="2:16">
      <c r="B18318" s="351"/>
      <c r="C18318" s="435"/>
      <c r="D18318" s="399"/>
      <c r="E18318" s="400"/>
      <c r="G18318" s="401"/>
      <c r="H18318" s="401"/>
      <c r="I18318" s="401"/>
      <c r="J18318" s="194"/>
      <c r="K18318" s="194"/>
      <c r="L18318" s="195"/>
      <c r="M18318" s="196"/>
      <c r="N18318" s="197"/>
      <c r="O18318" s="197"/>
      <c r="P18318" s="231"/>
    </row>
    <row r="18319" spans="2:16">
      <c r="B18319" s="351"/>
      <c r="C18319" s="435"/>
      <c r="D18319" s="399"/>
      <c r="E18319" s="400"/>
      <c r="G18319" s="401"/>
      <c r="H18319" s="401"/>
      <c r="I18319" s="401"/>
      <c r="J18319" s="194"/>
      <c r="K18319" s="194"/>
      <c r="L18319" s="195"/>
      <c r="M18319" s="196"/>
      <c r="N18319" s="197"/>
      <c r="O18319" s="197"/>
      <c r="P18319" s="231"/>
    </row>
    <row r="18320" spans="2:16">
      <c r="B18320" s="351"/>
      <c r="C18320" s="435"/>
      <c r="D18320" s="399"/>
      <c r="E18320" s="400"/>
      <c r="G18320" s="401"/>
      <c r="H18320" s="401"/>
      <c r="I18320" s="401"/>
      <c r="J18320" s="194"/>
      <c r="K18320" s="194"/>
      <c r="L18320" s="195"/>
      <c r="M18320" s="196"/>
      <c r="N18320" s="197"/>
      <c r="O18320" s="197"/>
      <c r="P18320" s="231"/>
    </row>
    <row r="18321" spans="2:16">
      <c r="B18321" s="351"/>
      <c r="C18321" s="435"/>
      <c r="D18321" s="399"/>
      <c r="E18321" s="400"/>
      <c r="G18321" s="401"/>
      <c r="H18321" s="401"/>
      <c r="I18321" s="401"/>
      <c r="J18321" s="194"/>
      <c r="K18321" s="194"/>
      <c r="L18321" s="195"/>
      <c r="M18321" s="196"/>
      <c r="N18321" s="197"/>
      <c r="O18321" s="197"/>
      <c r="P18321" s="231"/>
    </row>
    <row r="18322" spans="2:16">
      <c r="B18322" s="351"/>
      <c r="C18322" s="435"/>
      <c r="D18322" s="399"/>
      <c r="E18322" s="400"/>
      <c r="G18322" s="401"/>
      <c r="H18322" s="401"/>
      <c r="I18322" s="401"/>
      <c r="J18322" s="194"/>
      <c r="K18322" s="194"/>
      <c r="L18322" s="195"/>
      <c r="M18322" s="196"/>
      <c r="N18322" s="197"/>
      <c r="O18322" s="197"/>
      <c r="P18322" s="231"/>
    </row>
    <row r="18323" spans="2:16">
      <c r="B18323" s="351"/>
      <c r="C18323" s="435"/>
      <c r="D18323" s="399"/>
      <c r="E18323" s="400"/>
      <c r="G18323" s="401"/>
      <c r="H18323" s="401"/>
      <c r="I18323" s="401"/>
      <c r="J18323" s="194"/>
      <c r="K18323" s="194"/>
      <c r="L18323" s="195"/>
      <c r="M18323" s="196"/>
      <c r="N18323" s="197"/>
      <c r="O18323" s="197"/>
      <c r="P18323" s="231"/>
    </row>
    <row r="18324" spans="2:16">
      <c r="B18324" s="351"/>
      <c r="C18324" s="435"/>
      <c r="D18324" s="399"/>
      <c r="E18324" s="400"/>
      <c r="G18324" s="401"/>
      <c r="H18324" s="401"/>
      <c r="I18324" s="401"/>
      <c r="J18324" s="194"/>
      <c r="K18324" s="194"/>
      <c r="L18324" s="195"/>
      <c r="M18324" s="196"/>
      <c r="N18324" s="197"/>
      <c r="O18324" s="197"/>
      <c r="P18324" s="231"/>
    </row>
    <row r="18325" spans="2:16">
      <c r="B18325" s="351"/>
      <c r="C18325" s="435"/>
      <c r="D18325" s="399"/>
      <c r="E18325" s="400"/>
      <c r="G18325" s="401"/>
      <c r="H18325" s="401"/>
      <c r="I18325" s="401"/>
      <c r="J18325" s="194"/>
      <c r="K18325" s="194"/>
      <c r="L18325" s="195"/>
      <c r="M18325" s="196"/>
      <c r="N18325" s="197"/>
      <c r="O18325" s="197"/>
      <c r="P18325" s="231"/>
    </row>
    <row r="18326" spans="2:16">
      <c r="B18326" s="351"/>
      <c r="C18326" s="435"/>
      <c r="D18326" s="399"/>
      <c r="E18326" s="400"/>
      <c r="G18326" s="401"/>
      <c r="H18326" s="401"/>
      <c r="I18326" s="401"/>
      <c r="J18326" s="194"/>
      <c r="K18326" s="194"/>
      <c r="L18326" s="195"/>
      <c r="M18326" s="196"/>
      <c r="N18326" s="197"/>
      <c r="O18326" s="197"/>
      <c r="P18326" s="231"/>
    </row>
    <row r="18327" spans="2:16">
      <c r="B18327" s="351"/>
      <c r="C18327" s="435"/>
      <c r="D18327" s="399"/>
      <c r="E18327" s="400"/>
      <c r="G18327" s="401"/>
      <c r="H18327" s="401"/>
      <c r="I18327" s="401"/>
      <c r="J18327" s="194"/>
      <c r="K18327" s="194"/>
      <c r="L18327" s="195"/>
      <c r="M18327" s="196"/>
      <c r="N18327" s="197"/>
      <c r="O18327" s="197"/>
      <c r="P18327" s="231"/>
    </row>
    <row r="18328" spans="2:16">
      <c r="B18328" s="351"/>
      <c r="C18328" s="435"/>
      <c r="D18328" s="399"/>
      <c r="E18328" s="400"/>
      <c r="G18328" s="401"/>
      <c r="H18328" s="401"/>
      <c r="I18328" s="401"/>
      <c r="J18328" s="194"/>
      <c r="K18328" s="194"/>
      <c r="L18328" s="195"/>
      <c r="M18328" s="196"/>
      <c r="N18328" s="197"/>
      <c r="O18328" s="197"/>
      <c r="P18328" s="231"/>
    </row>
    <row r="18329" spans="2:16">
      <c r="B18329" s="351"/>
      <c r="C18329" s="435"/>
      <c r="D18329" s="399"/>
      <c r="E18329" s="400"/>
      <c r="G18329" s="401"/>
      <c r="H18329" s="401"/>
      <c r="I18329" s="401"/>
      <c r="J18329" s="194"/>
      <c r="K18329" s="194"/>
      <c r="L18329" s="195"/>
      <c r="M18329" s="196"/>
      <c r="N18329" s="197"/>
      <c r="O18329" s="197"/>
      <c r="P18329" s="231"/>
    </row>
    <row r="18330" spans="2:16">
      <c r="B18330" s="351"/>
      <c r="C18330" s="435"/>
      <c r="D18330" s="399"/>
      <c r="E18330" s="400"/>
      <c r="G18330" s="401"/>
      <c r="H18330" s="401"/>
      <c r="I18330" s="401"/>
      <c r="J18330" s="194"/>
      <c r="K18330" s="194"/>
      <c r="L18330" s="195"/>
      <c r="M18330" s="196"/>
      <c r="N18330" s="197"/>
      <c r="O18330" s="197"/>
      <c r="P18330" s="231"/>
    </row>
    <row r="18331" spans="2:16">
      <c r="B18331" s="351"/>
      <c r="C18331" s="435"/>
      <c r="D18331" s="399"/>
      <c r="E18331" s="400"/>
      <c r="G18331" s="401"/>
      <c r="H18331" s="401"/>
      <c r="I18331" s="401"/>
      <c r="J18331" s="194"/>
      <c r="K18331" s="194"/>
      <c r="L18331" s="195"/>
      <c r="M18331" s="196"/>
      <c r="N18331" s="197"/>
      <c r="O18331" s="197"/>
      <c r="P18331" s="231"/>
    </row>
    <row r="18332" spans="2:16">
      <c r="B18332" s="351"/>
      <c r="C18332" s="435"/>
      <c r="D18332" s="399"/>
      <c r="E18332" s="400"/>
      <c r="G18332" s="401"/>
      <c r="H18332" s="401"/>
      <c r="I18332" s="401"/>
      <c r="J18332" s="194"/>
      <c r="K18332" s="194"/>
      <c r="L18332" s="195"/>
      <c r="M18332" s="196"/>
      <c r="N18332" s="197"/>
      <c r="O18332" s="197"/>
      <c r="P18332" s="231"/>
    </row>
    <row r="18333" spans="2:16">
      <c r="B18333" s="351"/>
      <c r="C18333" s="435"/>
      <c r="D18333" s="399"/>
      <c r="E18333" s="400"/>
      <c r="G18333" s="401"/>
      <c r="H18333" s="401"/>
      <c r="I18333" s="401"/>
      <c r="J18333" s="194"/>
      <c r="K18333" s="194"/>
      <c r="L18333" s="195"/>
      <c r="M18333" s="196"/>
      <c r="N18333" s="197"/>
      <c r="O18333" s="197"/>
      <c r="P18333" s="231"/>
    </row>
    <row r="18334" spans="2:16">
      <c r="B18334" s="351"/>
      <c r="C18334" s="435"/>
      <c r="D18334" s="399"/>
      <c r="E18334" s="400"/>
      <c r="G18334" s="401"/>
      <c r="H18334" s="401"/>
      <c r="I18334" s="401"/>
      <c r="J18334" s="194"/>
      <c r="K18334" s="194"/>
      <c r="L18334" s="195"/>
      <c r="M18334" s="196"/>
      <c r="N18334" s="197"/>
      <c r="O18334" s="197"/>
      <c r="P18334" s="231"/>
    </row>
    <row r="18335" spans="2:16">
      <c r="B18335" s="351"/>
      <c r="C18335" s="435"/>
      <c r="D18335" s="399"/>
      <c r="E18335" s="400"/>
      <c r="G18335" s="401"/>
      <c r="H18335" s="401"/>
      <c r="I18335" s="401"/>
      <c r="J18335" s="194"/>
      <c r="K18335" s="194"/>
      <c r="L18335" s="195"/>
      <c r="M18335" s="196"/>
      <c r="N18335" s="197"/>
      <c r="O18335" s="197"/>
      <c r="P18335" s="231"/>
    </row>
    <row r="18336" spans="2:16">
      <c r="B18336" s="351"/>
      <c r="C18336" s="435"/>
      <c r="D18336" s="399"/>
      <c r="E18336" s="400"/>
      <c r="G18336" s="401"/>
      <c r="H18336" s="401"/>
      <c r="I18336" s="401"/>
      <c r="J18336" s="194"/>
      <c r="K18336" s="194"/>
      <c r="L18336" s="195"/>
      <c r="M18336" s="196"/>
      <c r="N18336" s="197"/>
      <c r="O18336" s="197"/>
      <c r="P18336" s="231"/>
    </row>
    <row r="18337" spans="2:16">
      <c r="B18337" s="351"/>
      <c r="C18337" s="435"/>
      <c r="D18337" s="399"/>
      <c r="E18337" s="400"/>
      <c r="G18337" s="401"/>
      <c r="H18337" s="401"/>
      <c r="I18337" s="401"/>
      <c r="J18337" s="194"/>
      <c r="K18337" s="194"/>
      <c r="L18337" s="195"/>
      <c r="M18337" s="196"/>
      <c r="N18337" s="197"/>
      <c r="O18337" s="197"/>
      <c r="P18337" s="231"/>
    </row>
    <row r="18338" spans="2:16">
      <c r="B18338" s="351"/>
      <c r="C18338" s="435"/>
      <c r="D18338" s="399"/>
      <c r="E18338" s="400"/>
      <c r="G18338" s="401"/>
      <c r="H18338" s="401"/>
      <c r="I18338" s="401"/>
      <c r="J18338" s="194"/>
      <c r="K18338" s="194"/>
      <c r="L18338" s="195"/>
      <c r="M18338" s="196"/>
      <c r="N18338" s="197"/>
      <c r="O18338" s="197"/>
      <c r="P18338" s="231"/>
    </row>
    <row r="18339" spans="2:16">
      <c r="B18339" s="351"/>
      <c r="C18339" s="435"/>
      <c r="D18339" s="399"/>
      <c r="E18339" s="400"/>
      <c r="G18339" s="401"/>
      <c r="H18339" s="401"/>
      <c r="I18339" s="401"/>
      <c r="J18339" s="194"/>
      <c r="K18339" s="194"/>
      <c r="L18339" s="195"/>
      <c r="M18339" s="196"/>
      <c r="N18339" s="197"/>
      <c r="O18339" s="197"/>
      <c r="P18339" s="231"/>
    </row>
    <row r="18340" spans="2:16">
      <c r="B18340" s="351"/>
      <c r="C18340" s="435"/>
      <c r="D18340" s="399"/>
      <c r="E18340" s="400"/>
      <c r="G18340" s="401"/>
      <c r="H18340" s="401"/>
      <c r="I18340" s="401"/>
      <c r="J18340" s="194"/>
      <c r="K18340" s="194"/>
      <c r="L18340" s="195"/>
      <c r="M18340" s="196"/>
      <c r="N18340" s="197"/>
      <c r="O18340" s="197"/>
      <c r="P18340" s="231"/>
    </row>
    <row r="18341" spans="2:16">
      <c r="B18341" s="351"/>
      <c r="C18341" s="435"/>
      <c r="D18341" s="399"/>
      <c r="E18341" s="400"/>
      <c r="G18341" s="401"/>
      <c r="H18341" s="401"/>
      <c r="I18341" s="401"/>
      <c r="J18341" s="194"/>
      <c r="K18341" s="194"/>
      <c r="L18341" s="195"/>
      <c r="M18341" s="196"/>
      <c r="N18341" s="197"/>
      <c r="O18341" s="197"/>
      <c r="P18341" s="231"/>
    </row>
    <row r="18342" spans="2:16">
      <c r="B18342" s="351"/>
      <c r="C18342" s="435"/>
      <c r="D18342" s="399"/>
      <c r="E18342" s="400"/>
      <c r="G18342" s="401"/>
      <c r="H18342" s="401"/>
      <c r="I18342" s="401"/>
      <c r="J18342" s="194"/>
      <c r="K18342" s="194"/>
      <c r="L18342" s="195"/>
      <c r="M18342" s="196"/>
      <c r="N18342" s="197"/>
      <c r="O18342" s="197"/>
      <c r="P18342" s="231"/>
    </row>
    <row r="18343" spans="2:16">
      <c r="B18343" s="351"/>
      <c r="C18343" s="435"/>
      <c r="D18343" s="399"/>
      <c r="E18343" s="400"/>
      <c r="G18343" s="401"/>
      <c r="H18343" s="401"/>
      <c r="I18343" s="401"/>
      <c r="J18343" s="194"/>
      <c r="K18343" s="194"/>
      <c r="L18343" s="195"/>
      <c r="M18343" s="196"/>
      <c r="N18343" s="197"/>
      <c r="O18343" s="197"/>
      <c r="P18343" s="231"/>
    </row>
    <row r="18344" spans="2:16">
      <c r="B18344" s="351"/>
      <c r="C18344" s="435"/>
      <c r="D18344" s="399"/>
      <c r="E18344" s="400"/>
      <c r="G18344" s="401"/>
      <c r="H18344" s="401"/>
      <c r="I18344" s="401"/>
      <c r="J18344" s="194"/>
      <c r="K18344" s="194"/>
      <c r="L18344" s="195"/>
      <c r="M18344" s="196"/>
      <c r="N18344" s="197"/>
      <c r="O18344" s="197"/>
      <c r="P18344" s="231"/>
    </row>
    <row r="18345" spans="2:16">
      <c r="B18345" s="351"/>
      <c r="C18345" s="435"/>
      <c r="D18345" s="399"/>
      <c r="E18345" s="400"/>
      <c r="G18345" s="401"/>
      <c r="H18345" s="401"/>
      <c r="I18345" s="401"/>
      <c r="J18345" s="194"/>
      <c r="K18345" s="194"/>
      <c r="L18345" s="195"/>
      <c r="M18345" s="196"/>
      <c r="N18345" s="197"/>
      <c r="O18345" s="197"/>
      <c r="P18345" s="231"/>
    </row>
    <row r="18346" spans="2:16">
      <c r="B18346" s="351"/>
      <c r="C18346" s="435"/>
      <c r="D18346" s="399"/>
      <c r="E18346" s="400"/>
      <c r="G18346" s="401"/>
      <c r="H18346" s="401"/>
      <c r="I18346" s="401"/>
      <c r="J18346" s="194"/>
      <c r="K18346" s="194"/>
      <c r="L18346" s="195"/>
      <c r="M18346" s="196"/>
      <c r="N18346" s="197"/>
      <c r="O18346" s="197"/>
      <c r="P18346" s="231"/>
    </row>
    <row r="18347" spans="2:16">
      <c r="B18347" s="351"/>
      <c r="C18347" s="435"/>
      <c r="D18347" s="399"/>
      <c r="E18347" s="400"/>
      <c r="G18347" s="401"/>
      <c r="H18347" s="401"/>
      <c r="I18347" s="401"/>
      <c r="J18347" s="194"/>
      <c r="K18347" s="194"/>
      <c r="L18347" s="195"/>
      <c r="M18347" s="196"/>
      <c r="N18347" s="197"/>
      <c r="O18347" s="197"/>
      <c r="P18347" s="231"/>
    </row>
    <row r="18348" spans="2:16">
      <c r="B18348" s="351"/>
      <c r="C18348" s="435"/>
      <c r="D18348" s="399"/>
      <c r="E18348" s="400"/>
      <c r="G18348" s="401"/>
      <c r="H18348" s="401"/>
      <c r="I18348" s="401"/>
      <c r="J18348" s="194"/>
      <c r="K18348" s="194"/>
      <c r="L18348" s="195"/>
      <c r="M18348" s="196"/>
      <c r="N18348" s="197"/>
      <c r="O18348" s="197"/>
      <c r="P18348" s="231"/>
    </row>
    <row r="18349" spans="2:16">
      <c r="B18349" s="351"/>
      <c r="C18349" s="435"/>
      <c r="D18349" s="399"/>
      <c r="E18349" s="400"/>
      <c r="G18349" s="401"/>
      <c r="H18349" s="401"/>
      <c r="I18349" s="401"/>
      <c r="J18349" s="194"/>
      <c r="K18349" s="194"/>
      <c r="L18349" s="195"/>
      <c r="M18349" s="196"/>
      <c r="N18349" s="197"/>
      <c r="O18349" s="197"/>
      <c r="P18349" s="231"/>
    </row>
    <row r="18350" spans="2:16">
      <c r="B18350" s="351"/>
      <c r="C18350" s="435"/>
      <c r="D18350" s="399"/>
      <c r="E18350" s="400"/>
      <c r="G18350" s="401"/>
      <c r="H18350" s="401"/>
      <c r="I18350" s="401"/>
      <c r="J18350" s="194"/>
      <c r="K18350" s="194"/>
      <c r="L18350" s="195"/>
      <c r="M18350" s="196"/>
      <c r="N18350" s="197"/>
      <c r="O18350" s="197"/>
      <c r="P18350" s="231"/>
    </row>
    <row r="18351" spans="2:16">
      <c r="B18351" s="351"/>
      <c r="C18351" s="435"/>
      <c r="D18351" s="399"/>
      <c r="E18351" s="400"/>
      <c r="G18351" s="401"/>
      <c r="H18351" s="401"/>
      <c r="I18351" s="401"/>
      <c r="J18351" s="194"/>
      <c r="K18351" s="194"/>
      <c r="L18351" s="195"/>
      <c r="M18351" s="196"/>
      <c r="N18351" s="197"/>
      <c r="O18351" s="197"/>
      <c r="P18351" s="231"/>
    </row>
    <row r="18352" spans="2:16">
      <c r="B18352" s="351"/>
      <c r="C18352" s="435"/>
      <c r="D18352" s="399"/>
      <c r="E18352" s="400"/>
      <c r="G18352" s="401"/>
      <c r="H18352" s="401"/>
      <c r="I18352" s="401"/>
      <c r="J18352" s="194"/>
      <c r="K18352" s="194"/>
      <c r="L18352" s="195"/>
      <c r="M18352" s="196"/>
      <c r="N18352" s="197"/>
      <c r="O18352" s="197"/>
      <c r="P18352" s="231"/>
    </row>
    <row r="18353" spans="2:16">
      <c r="B18353" s="351"/>
      <c r="C18353" s="435"/>
      <c r="D18353" s="399"/>
      <c r="E18353" s="400"/>
      <c r="G18353" s="401"/>
      <c r="H18353" s="401"/>
      <c r="I18353" s="401"/>
      <c r="J18353" s="194"/>
      <c r="K18353" s="194"/>
      <c r="L18353" s="195"/>
      <c r="M18353" s="196"/>
      <c r="N18353" s="197"/>
      <c r="O18353" s="197"/>
      <c r="P18353" s="231"/>
    </row>
    <row r="18354" spans="2:16">
      <c r="B18354" s="351"/>
      <c r="C18354" s="435"/>
      <c r="D18354" s="399"/>
      <c r="E18354" s="400"/>
      <c r="G18354" s="401"/>
      <c r="H18354" s="401"/>
      <c r="I18354" s="401"/>
      <c r="J18354" s="194"/>
      <c r="K18354" s="194"/>
      <c r="L18354" s="195"/>
      <c r="M18354" s="196"/>
      <c r="N18354" s="197"/>
      <c r="O18354" s="197"/>
      <c r="P18354" s="231"/>
    </row>
    <row r="18355" spans="2:16">
      <c r="B18355" s="351"/>
      <c r="C18355" s="435"/>
      <c r="D18355" s="399"/>
      <c r="E18355" s="400"/>
      <c r="G18355" s="401"/>
      <c r="H18355" s="401"/>
      <c r="I18355" s="401"/>
      <c r="J18355" s="194"/>
      <c r="K18355" s="194"/>
      <c r="L18355" s="195"/>
      <c r="M18355" s="196"/>
      <c r="N18355" s="197"/>
      <c r="O18355" s="197"/>
      <c r="P18355" s="231"/>
    </row>
    <row r="18356" spans="2:16">
      <c r="B18356" s="351"/>
      <c r="C18356" s="435"/>
      <c r="D18356" s="399"/>
      <c r="E18356" s="400"/>
      <c r="G18356" s="401"/>
      <c r="H18356" s="401"/>
      <c r="I18356" s="401"/>
      <c r="J18356" s="194"/>
      <c r="K18356" s="194"/>
      <c r="L18356" s="195"/>
      <c r="M18356" s="196"/>
      <c r="N18356" s="197"/>
      <c r="O18356" s="197"/>
      <c r="P18356" s="231"/>
    </row>
    <row r="18357" spans="2:16">
      <c r="B18357" s="351"/>
      <c r="C18357" s="435"/>
      <c r="D18357" s="399"/>
      <c r="E18357" s="400"/>
      <c r="G18357" s="401"/>
      <c r="H18357" s="401"/>
      <c r="I18357" s="401"/>
      <c r="J18357" s="194"/>
      <c r="K18357" s="194"/>
      <c r="L18357" s="195"/>
      <c r="M18357" s="196"/>
      <c r="N18357" s="197"/>
      <c r="O18357" s="197"/>
      <c r="P18357" s="231"/>
    </row>
    <row r="18358" spans="2:16">
      <c r="B18358" s="351"/>
      <c r="C18358" s="435"/>
      <c r="D18358" s="399"/>
      <c r="E18358" s="400"/>
      <c r="G18358" s="401"/>
      <c r="H18358" s="401"/>
      <c r="I18358" s="401"/>
      <c r="J18358" s="194"/>
      <c r="K18358" s="194"/>
      <c r="L18358" s="195"/>
      <c r="M18358" s="196"/>
      <c r="N18358" s="197"/>
      <c r="O18358" s="197"/>
      <c r="P18358" s="231"/>
    </row>
    <row r="18359" spans="2:16">
      <c r="B18359" s="351"/>
      <c r="C18359" s="435"/>
      <c r="D18359" s="399"/>
      <c r="E18359" s="400"/>
      <c r="G18359" s="401"/>
      <c r="H18359" s="401"/>
      <c r="I18359" s="401"/>
      <c r="J18359" s="194"/>
      <c r="K18359" s="194"/>
      <c r="L18359" s="195"/>
      <c r="M18359" s="196"/>
      <c r="N18359" s="197"/>
      <c r="O18359" s="197"/>
      <c r="P18359" s="231"/>
    </row>
    <row r="18360" spans="2:16">
      <c r="B18360" s="351"/>
      <c r="C18360" s="435"/>
      <c r="D18360" s="399"/>
      <c r="E18360" s="400"/>
      <c r="G18360" s="401"/>
      <c r="H18360" s="401"/>
      <c r="I18360" s="401"/>
      <c r="J18360" s="194"/>
      <c r="K18360" s="194"/>
      <c r="L18360" s="195"/>
      <c r="M18360" s="196"/>
      <c r="N18360" s="197"/>
      <c r="O18360" s="197"/>
      <c r="P18360" s="231"/>
    </row>
    <row r="18361" spans="2:16">
      <c r="B18361" s="351"/>
      <c r="C18361" s="435"/>
      <c r="D18361" s="399"/>
      <c r="E18361" s="400"/>
      <c r="G18361" s="401"/>
      <c r="H18361" s="401"/>
      <c r="I18361" s="401"/>
      <c r="J18361" s="194"/>
      <c r="K18361" s="194"/>
      <c r="L18361" s="195"/>
      <c r="M18361" s="196"/>
      <c r="N18361" s="197"/>
      <c r="O18361" s="197"/>
      <c r="P18361" s="231"/>
    </row>
    <row r="18362" spans="2:16">
      <c r="B18362" s="351"/>
      <c r="C18362" s="435"/>
      <c r="D18362" s="399"/>
      <c r="E18362" s="400"/>
      <c r="G18362" s="401"/>
      <c r="H18362" s="401"/>
      <c r="I18362" s="401"/>
      <c r="J18362" s="194"/>
      <c r="K18362" s="194"/>
      <c r="L18362" s="195"/>
      <c r="M18362" s="196"/>
      <c r="N18362" s="197"/>
      <c r="O18362" s="197"/>
      <c r="P18362" s="231"/>
    </row>
    <row r="18363" spans="2:16">
      <c r="B18363" s="351"/>
      <c r="C18363" s="435"/>
      <c r="D18363" s="399"/>
      <c r="E18363" s="400"/>
      <c r="G18363" s="401"/>
      <c r="H18363" s="401"/>
      <c r="I18363" s="401"/>
      <c r="J18363" s="194"/>
      <c r="K18363" s="194"/>
      <c r="L18363" s="195"/>
      <c r="M18363" s="196"/>
      <c r="N18363" s="197"/>
      <c r="O18363" s="197"/>
      <c r="P18363" s="231"/>
    </row>
    <row r="18364" spans="2:16">
      <c r="B18364" s="351"/>
      <c r="C18364" s="435"/>
      <c r="D18364" s="399"/>
      <c r="E18364" s="400"/>
      <c r="G18364" s="401"/>
      <c r="H18364" s="401"/>
      <c r="I18364" s="401"/>
      <c r="J18364" s="194"/>
      <c r="K18364" s="194"/>
      <c r="L18364" s="195"/>
      <c r="M18364" s="196"/>
      <c r="N18364" s="197"/>
      <c r="O18364" s="197"/>
      <c r="P18364" s="231"/>
    </row>
    <row r="18365" spans="2:16">
      <c r="B18365" s="351"/>
      <c r="C18365" s="435"/>
      <c r="D18365" s="399"/>
      <c r="E18365" s="400"/>
      <c r="G18365" s="401"/>
      <c r="H18365" s="401"/>
      <c r="I18365" s="401"/>
      <c r="J18365" s="194"/>
      <c r="K18365" s="194"/>
      <c r="L18365" s="195"/>
      <c r="M18365" s="196"/>
      <c r="N18365" s="197"/>
      <c r="O18365" s="197"/>
      <c r="P18365" s="231"/>
    </row>
    <row r="18366" spans="2:16">
      <c r="B18366" s="351"/>
      <c r="C18366" s="435"/>
      <c r="D18366" s="399"/>
      <c r="E18366" s="400"/>
      <c r="G18366" s="401"/>
      <c r="H18366" s="401"/>
      <c r="I18366" s="401"/>
      <c r="J18366" s="194"/>
      <c r="K18366" s="194"/>
      <c r="L18366" s="195"/>
      <c r="M18366" s="196"/>
      <c r="N18366" s="197"/>
      <c r="O18366" s="197"/>
      <c r="P18366" s="231"/>
    </row>
    <row r="18367" spans="2:16">
      <c r="B18367" s="351"/>
      <c r="C18367" s="435"/>
      <c r="D18367" s="399"/>
      <c r="E18367" s="400"/>
      <c r="G18367" s="401"/>
      <c r="H18367" s="401"/>
      <c r="I18367" s="401"/>
      <c r="J18367" s="194"/>
      <c r="K18367" s="194"/>
      <c r="L18367" s="195"/>
      <c r="M18367" s="196"/>
      <c r="N18367" s="197"/>
      <c r="O18367" s="197"/>
      <c r="P18367" s="231"/>
    </row>
    <row r="18368" spans="2:16">
      <c r="B18368" s="351"/>
      <c r="C18368" s="435"/>
      <c r="D18368" s="399"/>
      <c r="E18368" s="400"/>
      <c r="G18368" s="401"/>
      <c r="H18368" s="401"/>
      <c r="I18368" s="401"/>
      <c r="J18368" s="194"/>
      <c r="K18368" s="194"/>
      <c r="L18368" s="195"/>
      <c r="M18368" s="196"/>
      <c r="N18368" s="197"/>
      <c r="O18368" s="197"/>
      <c r="P18368" s="231"/>
    </row>
    <row r="18369" spans="2:16">
      <c r="B18369" s="351"/>
      <c r="C18369" s="435"/>
      <c r="D18369" s="399"/>
      <c r="E18369" s="400"/>
      <c r="G18369" s="401"/>
      <c r="H18369" s="401"/>
      <c r="I18369" s="401"/>
      <c r="J18369" s="194"/>
      <c r="K18369" s="194"/>
      <c r="L18369" s="195"/>
      <c r="M18369" s="196"/>
      <c r="N18369" s="197"/>
      <c r="O18369" s="197"/>
      <c r="P18369" s="231"/>
    </row>
    <row r="18370" spans="2:16">
      <c r="B18370" s="351"/>
      <c r="C18370" s="435"/>
      <c r="D18370" s="399"/>
      <c r="E18370" s="400"/>
      <c r="G18370" s="401"/>
      <c r="H18370" s="401"/>
      <c r="I18370" s="401"/>
      <c r="J18370" s="194"/>
      <c r="K18370" s="194"/>
      <c r="L18370" s="195"/>
      <c r="M18370" s="196"/>
      <c r="N18370" s="197"/>
      <c r="O18370" s="197"/>
      <c r="P18370" s="231"/>
    </row>
    <row r="18371" spans="2:16">
      <c r="B18371" s="351"/>
      <c r="C18371" s="435"/>
      <c r="D18371" s="399"/>
      <c r="E18371" s="400"/>
      <c r="G18371" s="401"/>
      <c r="H18371" s="401"/>
      <c r="I18371" s="401"/>
      <c r="J18371" s="194"/>
      <c r="K18371" s="194"/>
      <c r="L18371" s="195"/>
      <c r="M18371" s="196"/>
      <c r="N18371" s="197"/>
      <c r="O18371" s="197"/>
      <c r="P18371" s="231"/>
    </row>
    <row r="18372" spans="2:16">
      <c r="B18372" s="351"/>
      <c r="C18372" s="435"/>
      <c r="D18372" s="399"/>
      <c r="E18372" s="400"/>
      <c r="G18372" s="401"/>
      <c r="H18372" s="401"/>
      <c r="I18372" s="401"/>
      <c r="J18372" s="194"/>
      <c r="K18372" s="194"/>
      <c r="L18372" s="195"/>
      <c r="M18372" s="196"/>
      <c r="N18372" s="197"/>
      <c r="O18372" s="197"/>
      <c r="P18372" s="231"/>
    </row>
    <row r="18373" spans="2:16">
      <c r="B18373" s="351"/>
      <c r="C18373" s="435"/>
      <c r="D18373" s="399"/>
      <c r="E18373" s="400"/>
      <c r="G18373" s="401"/>
      <c r="H18373" s="401"/>
      <c r="I18373" s="401"/>
      <c r="J18373" s="194"/>
      <c r="K18373" s="194"/>
      <c r="L18373" s="195"/>
      <c r="M18373" s="196"/>
      <c r="N18373" s="197"/>
      <c r="O18373" s="197"/>
      <c r="P18373" s="231"/>
    </row>
    <row r="18374" spans="2:16">
      <c r="B18374" s="351"/>
      <c r="C18374" s="435"/>
      <c r="D18374" s="399"/>
      <c r="E18374" s="400"/>
      <c r="G18374" s="401"/>
      <c r="H18374" s="401"/>
      <c r="I18374" s="401"/>
      <c r="J18374" s="194"/>
      <c r="K18374" s="194"/>
      <c r="L18374" s="195"/>
      <c r="M18374" s="196"/>
      <c r="N18374" s="197"/>
      <c r="O18374" s="197"/>
      <c r="P18374" s="231"/>
    </row>
    <row r="18375" spans="2:16">
      <c r="B18375" s="351"/>
      <c r="C18375" s="435"/>
      <c r="D18375" s="399"/>
      <c r="E18375" s="400"/>
      <c r="G18375" s="401"/>
      <c r="H18375" s="401"/>
      <c r="I18375" s="401"/>
      <c r="J18375" s="194"/>
      <c r="K18375" s="194"/>
      <c r="L18375" s="195"/>
      <c r="M18375" s="196"/>
      <c r="N18375" s="197"/>
      <c r="O18375" s="197"/>
      <c r="P18375" s="231"/>
    </row>
    <row r="18376" spans="2:16">
      <c r="B18376" s="351"/>
      <c r="C18376" s="435"/>
      <c r="D18376" s="399"/>
      <c r="E18376" s="400"/>
      <c r="G18376" s="401"/>
      <c r="H18376" s="401"/>
      <c r="I18376" s="401"/>
      <c r="J18376" s="194"/>
      <c r="K18376" s="194"/>
      <c r="L18376" s="195"/>
      <c r="M18376" s="196"/>
      <c r="N18376" s="197"/>
      <c r="O18376" s="197"/>
      <c r="P18376" s="231"/>
    </row>
    <row r="18377" spans="2:16">
      <c r="B18377" s="351"/>
      <c r="C18377" s="435"/>
      <c r="D18377" s="399"/>
      <c r="E18377" s="400"/>
      <c r="G18377" s="401"/>
      <c r="H18377" s="401"/>
      <c r="I18377" s="401"/>
      <c r="J18377" s="194"/>
      <c r="K18377" s="194"/>
      <c r="L18377" s="195"/>
      <c r="M18377" s="196"/>
      <c r="N18377" s="197"/>
      <c r="O18377" s="197"/>
      <c r="P18377" s="231"/>
    </row>
    <row r="18378" spans="2:16">
      <c r="B18378" s="351"/>
      <c r="C18378" s="435"/>
      <c r="D18378" s="399"/>
      <c r="E18378" s="400"/>
      <c r="G18378" s="401"/>
      <c r="H18378" s="401"/>
      <c r="I18378" s="401"/>
      <c r="J18378" s="194"/>
      <c r="K18378" s="194"/>
      <c r="L18378" s="195"/>
      <c r="M18378" s="196"/>
      <c r="N18378" s="197"/>
      <c r="O18378" s="197"/>
      <c r="P18378" s="231"/>
    </row>
    <row r="18379" spans="2:16">
      <c r="B18379" s="351"/>
      <c r="C18379" s="435"/>
      <c r="D18379" s="399"/>
      <c r="E18379" s="400"/>
      <c r="G18379" s="401"/>
      <c r="H18379" s="401"/>
      <c r="I18379" s="401"/>
      <c r="J18379" s="194"/>
      <c r="K18379" s="194"/>
      <c r="L18379" s="195"/>
      <c r="M18379" s="196"/>
      <c r="N18379" s="197"/>
      <c r="O18379" s="197"/>
      <c r="P18379" s="231"/>
    </row>
    <row r="18380" spans="2:16">
      <c r="B18380" s="351"/>
      <c r="C18380" s="435"/>
      <c r="D18380" s="399"/>
      <c r="E18380" s="400"/>
      <c r="G18380" s="401"/>
      <c r="H18380" s="401"/>
      <c r="I18380" s="401"/>
      <c r="J18380" s="194"/>
      <c r="K18380" s="194"/>
      <c r="L18380" s="195"/>
      <c r="M18380" s="196"/>
      <c r="N18380" s="197"/>
      <c r="O18380" s="197"/>
      <c r="P18380" s="231"/>
    </row>
    <row r="18381" spans="2:16">
      <c r="B18381" s="351"/>
      <c r="C18381" s="435"/>
      <c r="D18381" s="399"/>
      <c r="E18381" s="400"/>
      <c r="G18381" s="401"/>
      <c r="H18381" s="401"/>
      <c r="I18381" s="401"/>
      <c r="J18381" s="194"/>
      <c r="K18381" s="194"/>
      <c r="L18381" s="195"/>
      <c r="M18381" s="196"/>
      <c r="N18381" s="197"/>
      <c r="O18381" s="197"/>
      <c r="P18381" s="231"/>
    </row>
    <row r="18382" spans="2:16">
      <c r="B18382" s="351"/>
      <c r="C18382" s="435"/>
      <c r="D18382" s="399"/>
      <c r="E18382" s="400"/>
      <c r="G18382" s="401"/>
      <c r="H18382" s="401"/>
      <c r="I18382" s="401"/>
      <c r="J18382" s="194"/>
      <c r="K18382" s="194"/>
      <c r="L18382" s="195"/>
      <c r="M18382" s="196"/>
      <c r="N18382" s="197"/>
      <c r="O18382" s="197"/>
      <c r="P18382" s="231"/>
    </row>
    <row r="18383" spans="2:16">
      <c r="B18383" s="351"/>
      <c r="C18383" s="435"/>
      <c r="D18383" s="399"/>
      <c r="E18383" s="400"/>
      <c r="G18383" s="401"/>
      <c r="H18383" s="401"/>
      <c r="I18383" s="401"/>
      <c r="J18383" s="194"/>
      <c r="K18383" s="194"/>
      <c r="L18383" s="195"/>
      <c r="M18383" s="196"/>
      <c r="N18383" s="197"/>
      <c r="O18383" s="197"/>
      <c r="P18383" s="231"/>
    </row>
    <row r="18384" spans="2:16">
      <c r="B18384" s="351"/>
      <c r="C18384" s="435"/>
      <c r="D18384" s="399"/>
      <c r="E18384" s="400"/>
      <c r="G18384" s="401"/>
      <c r="H18384" s="401"/>
      <c r="I18384" s="401"/>
      <c r="J18384" s="194"/>
      <c r="K18384" s="194"/>
      <c r="L18384" s="195"/>
      <c r="M18384" s="196"/>
      <c r="N18384" s="197"/>
      <c r="O18384" s="197"/>
      <c r="P18384" s="231"/>
    </row>
    <row r="18385" spans="2:16">
      <c r="B18385" s="351"/>
      <c r="C18385" s="435"/>
      <c r="D18385" s="399"/>
      <c r="E18385" s="400"/>
      <c r="G18385" s="401"/>
      <c r="H18385" s="401"/>
      <c r="I18385" s="401"/>
      <c r="J18385" s="194"/>
      <c r="K18385" s="194"/>
      <c r="L18385" s="195"/>
      <c r="M18385" s="196"/>
      <c r="N18385" s="197"/>
      <c r="O18385" s="197"/>
      <c r="P18385" s="231"/>
    </row>
    <row r="18386" spans="2:16">
      <c r="B18386" s="351"/>
      <c r="C18386" s="435"/>
      <c r="D18386" s="399"/>
      <c r="E18386" s="400"/>
      <c r="G18386" s="401"/>
      <c r="H18386" s="401"/>
      <c r="I18386" s="401"/>
      <c r="J18386" s="194"/>
      <c r="K18386" s="194"/>
      <c r="L18386" s="195"/>
      <c r="M18386" s="196"/>
      <c r="N18386" s="197"/>
      <c r="O18386" s="197"/>
      <c r="P18386" s="231"/>
    </row>
    <row r="18387" spans="2:16">
      <c r="B18387" s="351"/>
      <c r="C18387" s="435"/>
      <c r="D18387" s="399"/>
      <c r="E18387" s="400"/>
      <c r="G18387" s="401"/>
      <c r="H18387" s="401"/>
      <c r="I18387" s="401"/>
      <c r="J18387" s="194"/>
      <c r="K18387" s="194"/>
      <c r="L18387" s="195"/>
      <c r="M18387" s="196"/>
      <c r="N18387" s="197"/>
      <c r="O18387" s="197"/>
      <c r="P18387" s="231"/>
    </row>
    <row r="18388" spans="2:16">
      <c r="B18388" s="351"/>
      <c r="C18388" s="435"/>
      <c r="D18388" s="399"/>
      <c r="E18388" s="400"/>
      <c r="G18388" s="401"/>
      <c r="H18388" s="401"/>
      <c r="I18388" s="401"/>
      <c r="J18388" s="194"/>
      <c r="K18388" s="194"/>
      <c r="L18388" s="195"/>
      <c r="M18388" s="196"/>
      <c r="N18388" s="197"/>
      <c r="O18388" s="197"/>
      <c r="P18388" s="231"/>
    </row>
    <row r="18389" spans="2:16">
      <c r="B18389" s="351"/>
      <c r="C18389" s="435"/>
      <c r="D18389" s="399"/>
      <c r="E18389" s="400"/>
      <c r="G18389" s="401"/>
      <c r="H18389" s="401"/>
      <c r="I18389" s="401"/>
      <c r="J18389" s="194"/>
      <c r="K18389" s="194"/>
      <c r="L18389" s="195"/>
      <c r="M18389" s="196"/>
      <c r="N18389" s="197"/>
      <c r="O18389" s="197"/>
      <c r="P18389" s="231"/>
    </row>
    <row r="18390" spans="2:16">
      <c r="B18390" s="351"/>
      <c r="C18390" s="435"/>
      <c r="D18390" s="399"/>
      <c r="E18390" s="400"/>
      <c r="G18390" s="401"/>
      <c r="H18390" s="401"/>
      <c r="I18390" s="401"/>
      <c r="J18390" s="194"/>
      <c r="K18390" s="194"/>
      <c r="L18390" s="195"/>
      <c r="M18390" s="196"/>
      <c r="N18390" s="197"/>
      <c r="O18390" s="197"/>
      <c r="P18390" s="231"/>
    </row>
    <row r="18391" spans="2:16">
      <c r="B18391" s="351"/>
      <c r="C18391" s="435"/>
      <c r="D18391" s="399"/>
      <c r="E18391" s="400"/>
      <c r="G18391" s="401"/>
      <c r="H18391" s="401"/>
      <c r="I18391" s="401"/>
      <c r="J18391" s="194"/>
      <c r="K18391" s="194"/>
      <c r="L18391" s="195"/>
      <c r="M18391" s="196"/>
      <c r="N18391" s="197"/>
      <c r="O18391" s="197"/>
      <c r="P18391" s="231"/>
    </row>
    <row r="18392" spans="2:16">
      <c r="B18392" s="351"/>
      <c r="C18392" s="435"/>
      <c r="D18392" s="399"/>
      <c r="E18392" s="400"/>
      <c r="G18392" s="401"/>
      <c r="H18392" s="401"/>
      <c r="I18392" s="401"/>
      <c r="J18392" s="194"/>
      <c r="K18392" s="194"/>
      <c r="L18392" s="195"/>
      <c r="M18392" s="196"/>
      <c r="N18392" s="197"/>
      <c r="O18392" s="197"/>
      <c r="P18392" s="231"/>
    </row>
    <row r="18393" spans="2:16">
      <c r="B18393" s="351"/>
      <c r="C18393" s="435"/>
      <c r="D18393" s="399"/>
      <c r="E18393" s="400"/>
      <c r="G18393" s="401"/>
      <c r="H18393" s="401"/>
      <c r="I18393" s="401"/>
      <c r="J18393" s="194"/>
      <c r="K18393" s="194"/>
      <c r="L18393" s="195"/>
      <c r="M18393" s="196"/>
      <c r="N18393" s="197"/>
      <c r="O18393" s="197"/>
      <c r="P18393" s="231"/>
    </row>
    <row r="18394" spans="2:16">
      <c r="B18394" s="351"/>
      <c r="C18394" s="435"/>
      <c r="D18394" s="399"/>
      <c r="E18394" s="400"/>
      <c r="G18394" s="401"/>
      <c r="H18394" s="401"/>
      <c r="I18394" s="401"/>
      <c r="J18394" s="194"/>
      <c r="K18394" s="194"/>
      <c r="L18394" s="195"/>
      <c r="M18394" s="196"/>
      <c r="N18394" s="197"/>
      <c r="O18394" s="197"/>
      <c r="P18394" s="231"/>
    </row>
    <row r="18395" spans="2:16">
      <c r="B18395" s="351"/>
      <c r="C18395" s="435"/>
      <c r="D18395" s="399"/>
      <c r="E18395" s="400"/>
      <c r="G18395" s="401"/>
      <c r="H18395" s="401"/>
      <c r="I18395" s="401"/>
      <c r="J18395" s="194"/>
      <c r="K18395" s="194"/>
      <c r="L18395" s="195"/>
      <c r="M18395" s="196"/>
      <c r="N18395" s="197"/>
      <c r="O18395" s="197"/>
      <c r="P18395" s="231"/>
    </row>
    <row r="18396" spans="2:16">
      <c r="B18396" s="351"/>
      <c r="C18396" s="435"/>
      <c r="D18396" s="399"/>
      <c r="E18396" s="400"/>
      <c r="G18396" s="401"/>
      <c r="H18396" s="401"/>
      <c r="I18396" s="401"/>
      <c r="J18396" s="194"/>
      <c r="K18396" s="194"/>
      <c r="L18396" s="195"/>
      <c r="M18396" s="196"/>
      <c r="N18396" s="197"/>
      <c r="O18396" s="197"/>
      <c r="P18396" s="231"/>
    </row>
    <row r="18397" spans="2:16">
      <c r="B18397" s="351"/>
      <c r="C18397" s="435"/>
      <c r="D18397" s="399"/>
      <c r="E18397" s="400"/>
      <c r="G18397" s="401"/>
      <c r="H18397" s="401"/>
      <c r="I18397" s="401"/>
      <c r="J18397" s="194"/>
      <c r="K18397" s="194"/>
      <c r="L18397" s="195"/>
      <c r="M18397" s="196"/>
      <c r="N18397" s="197"/>
      <c r="O18397" s="197"/>
      <c r="P18397" s="231"/>
    </row>
    <row r="18398" spans="2:16">
      <c r="B18398" s="351"/>
      <c r="C18398" s="435"/>
      <c r="D18398" s="399"/>
      <c r="E18398" s="400"/>
      <c r="G18398" s="401"/>
      <c r="H18398" s="401"/>
      <c r="I18398" s="401"/>
      <c r="J18398" s="194"/>
      <c r="K18398" s="194"/>
      <c r="L18398" s="195"/>
      <c r="M18398" s="196"/>
      <c r="N18398" s="197"/>
      <c r="O18398" s="197"/>
      <c r="P18398" s="231"/>
    </row>
    <row r="18399" spans="2:16">
      <c r="B18399" s="351"/>
      <c r="C18399" s="435"/>
      <c r="D18399" s="399"/>
      <c r="E18399" s="400"/>
      <c r="G18399" s="401"/>
      <c r="H18399" s="401"/>
      <c r="I18399" s="401"/>
      <c r="J18399" s="194"/>
      <c r="K18399" s="194"/>
      <c r="L18399" s="195"/>
      <c r="M18399" s="196"/>
      <c r="N18399" s="197"/>
      <c r="O18399" s="197"/>
      <c r="P18399" s="231"/>
    </row>
    <row r="18400" spans="2:16">
      <c r="B18400" s="351"/>
      <c r="C18400" s="435"/>
      <c r="D18400" s="399"/>
      <c r="E18400" s="400"/>
      <c r="G18400" s="401"/>
      <c r="H18400" s="401"/>
      <c r="I18400" s="401"/>
      <c r="J18400" s="194"/>
      <c r="K18400" s="194"/>
      <c r="L18400" s="195"/>
      <c r="M18400" s="196"/>
      <c r="N18400" s="197"/>
      <c r="O18400" s="197"/>
      <c r="P18400" s="231"/>
    </row>
    <row r="18401" spans="2:16">
      <c r="B18401" s="351"/>
      <c r="C18401" s="435"/>
      <c r="D18401" s="399"/>
      <c r="E18401" s="400"/>
      <c r="G18401" s="401"/>
      <c r="H18401" s="401"/>
      <c r="I18401" s="401"/>
      <c r="J18401" s="194"/>
      <c r="K18401" s="194"/>
      <c r="L18401" s="195"/>
      <c r="M18401" s="196"/>
      <c r="N18401" s="197"/>
      <c r="O18401" s="197"/>
      <c r="P18401" s="231"/>
    </row>
    <row r="18402" spans="2:16">
      <c r="B18402" s="351"/>
      <c r="C18402" s="435"/>
      <c r="D18402" s="399"/>
      <c r="E18402" s="400"/>
      <c r="G18402" s="401"/>
      <c r="H18402" s="401"/>
      <c r="I18402" s="401"/>
      <c r="J18402" s="194"/>
      <c r="K18402" s="194"/>
      <c r="L18402" s="195"/>
      <c r="M18402" s="196"/>
      <c r="N18402" s="197"/>
      <c r="O18402" s="197"/>
      <c r="P18402" s="231"/>
    </row>
    <row r="18403" spans="2:16">
      <c r="B18403" s="351"/>
      <c r="C18403" s="435"/>
      <c r="D18403" s="399"/>
      <c r="E18403" s="400"/>
      <c r="G18403" s="401"/>
      <c r="H18403" s="401"/>
      <c r="I18403" s="401"/>
      <c r="J18403" s="194"/>
      <c r="K18403" s="194"/>
      <c r="L18403" s="195"/>
      <c r="M18403" s="196"/>
      <c r="N18403" s="197"/>
      <c r="O18403" s="197"/>
      <c r="P18403" s="231"/>
    </row>
    <row r="18404" spans="2:16">
      <c r="B18404" s="351"/>
      <c r="C18404" s="435"/>
      <c r="D18404" s="399"/>
      <c r="E18404" s="400"/>
      <c r="G18404" s="401"/>
      <c r="H18404" s="401"/>
      <c r="I18404" s="401"/>
      <c r="J18404" s="194"/>
      <c r="K18404" s="194"/>
      <c r="L18404" s="195"/>
      <c r="M18404" s="196"/>
      <c r="N18404" s="197"/>
      <c r="O18404" s="197"/>
      <c r="P18404" s="231"/>
    </row>
    <row r="18405" spans="2:16">
      <c r="B18405" s="351"/>
      <c r="C18405" s="435"/>
      <c r="D18405" s="399"/>
      <c r="E18405" s="400"/>
      <c r="G18405" s="401"/>
      <c r="H18405" s="401"/>
      <c r="I18405" s="401"/>
      <c r="J18405" s="194"/>
      <c r="K18405" s="194"/>
      <c r="L18405" s="195"/>
      <c r="M18405" s="196"/>
      <c r="N18405" s="197"/>
      <c r="O18405" s="197"/>
      <c r="P18405" s="231"/>
    </row>
    <row r="18406" spans="2:16">
      <c r="B18406" s="351"/>
      <c r="C18406" s="435"/>
      <c r="D18406" s="399"/>
      <c r="E18406" s="400"/>
      <c r="G18406" s="401"/>
      <c r="H18406" s="401"/>
      <c r="I18406" s="401"/>
      <c r="J18406" s="194"/>
      <c r="K18406" s="194"/>
      <c r="L18406" s="195"/>
      <c r="M18406" s="196"/>
      <c r="N18406" s="197"/>
      <c r="O18406" s="197"/>
      <c r="P18406" s="231"/>
    </row>
    <row r="18407" spans="2:16">
      <c r="B18407" s="351"/>
      <c r="C18407" s="435"/>
      <c r="D18407" s="399"/>
      <c r="E18407" s="400"/>
      <c r="G18407" s="401"/>
      <c r="H18407" s="401"/>
      <c r="I18407" s="401"/>
      <c r="J18407" s="194"/>
      <c r="K18407" s="194"/>
      <c r="L18407" s="195"/>
      <c r="M18407" s="196"/>
      <c r="N18407" s="197"/>
      <c r="O18407" s="197"/>
      <c r="P18407" s="231"/>
    </row>
    <row r="18408" spans="2:16">
      <c r="B18408" s="351"/>
      <c r="C18408" s="435"/>
      <c r="D18408" s="399"/>
      <c r="E18408" s="400"/>
      <c r="G18408" s="401"/>
      <c r="H18408" s="401"/>
      <c r="I18408" s="401"/>
      <c r="J18408" s="194"/>
      <c r="K18408" s="194"/>
      <c r="L18408" s="195"/>
      <c r="M18408" s="196"/>
      <c r="N18408" s="197"/>
      <c r="O18408" s="197"/>
      <c r="P18408" s="231"/>
    </row>
    <row r="18409" spans="2:16">
      <c r="B18409" s="351"/>
      <c r="C18409" s="435"/>
      <c r="D18409" s="399"/>
      <c r="E18409" s="400"/>
      <c r="G18409" s="401"/>
      <c r="H18409" s="401"/>
      <c r="I18409" s="401"/>
      <c r="J18409" s="194"/>
      <c r="K18409" s="194"/>
      <c r="L18409" s="195"/>
      <c r="M18409" s="196"/>
      <c r="N18409" s="197"/>
      <c r="O18409" s="197"/>
      <c r="P18409" s="231"/>
    </row>
    <row r="18410" spans="2:16">
      <c r="B18410" s="351"/>
      <c r="C18410" s="435"/>
      <c r="D18410" s="399"/>
      <c r="E18410" s="400"/>
      <c r="G18410" s="401"/>
      <c r="H18410" s="401"/>
      <c r="I18410" s="401"/>
      <c r="J18410" s="194"/>
      <c r="K18410" s="194"/>
      <c r="L18410" s="195"/>
      <c r="M18410" s="196"/>
      <c r="N18410" s="197"/>
      <c r="O18410" s="197"/>
      <c r="P18410" s="231"/>
    </row>
    <row r="18411" spans="2:16">
      <c r="B18411" s="351"/>
      <c r="C18411" s="435"/>
      <c r="D18411" s="399"/>
      <c r="E18411" s="400"/>
      <c r="G18411" s="401"/>
      <c r="H18411" s="401"/>
      <c r="I18411" s="401"/>
      <c r="J18411" s="194"/>
      <c r="K18411" s="194"/>
      <c r="L18411" s="195"/>
      <c r="M18411" s="196"/>
      <c r="N18411" s="197"/>
      <c r="O18411" s="197"/>
      <c r="P18411" s="231"/>
    </row>
    <row r="18412" spans="2:16">
      <c r="B18412" s="351"/>
      <c r="C18412" s="435"/>
      <c r="D18412" s="399"/>
      <c r="E18412" s="400"/>
      <c r="G18412" s="401"/>
      <c r="H18412" s="401"/>
      <c r="I18412" s="401"/>
      <c r="J18412" s="194"/>
      <c r="K18412" s="194"/>
      <c r="L18412" s="195"/>
      <c r="M18412" s="196"/>
      <c r="N18412" s="197"/>
      <c r="O18412" s="197"/>
      <c r="P18412" s="231"/>
    </row>
    <row r="18413" spans="2:16">
      <c r="B18413" s="351"/>
      <c r="C18413" s="435"/>
      <c r="D18413" s="399"/>
      <c r="E18413" s="400"/>
      <c r="G18413" s="401"/>
      <c r="H18413" s="401"/>
      <c r="I18413" s="401"/>
      <c r="J18413" s="194"/>
      <c r="K18413" s="194"/>
      <c r="L18413" s="195"/>
      <c r="M18413" s="196"/>
      <c r="N18413" s="197"/>
      <c r="O18413" s="197"/>
      <c r="P18413" s="231"/>
    </row>
    <row r="18414" spans="2:16">
      <c r="B18414" s="351"/>
      <c r="C18414" s="435"/>
      <c r="D18414" s="399"/>
      <c r="E18414" s="400"/>
      <c r="G18414" s="401"/>
      <c r="H18414" s="401"/>
      <c r="I18414" s="401"/>
      <c r="J18414" s="194"/>
      <c r="K18414" s="194"/>
      <c r="L18414" s="195"/>
      <c r="M18414" s="196"/>
      <c r="N18414" s="197"/>
      <c r="O18414" s="197"/>
      <c r="P18414" s="231"/>
    </row>
    <row r="18415" spans="2:16">
      <c r="B18415" s="351"/>
      <c r="C18415" s="435"/>
      <c r="D18415" s="399"/>
      <c r="E18415" s="400"/>
      <c r="G18415" s="401"/>
      <c r="H18415" s="401"/>
      <c r="I18415" s="401"/>
      <c r="J18415" s="194"/>
      <c r="K18415" s="194"/>
      <c r="L18415" s="195"/>
      <c r="M18415" s="196"/>
      <c r="N18415" s="197"/>
      <c r="O18415" s="197"/>
      <c r="P18415" s="231"/>
    </row>
    <row r="18416" spans="2:16">
      <c r="B18416" s="351"/>
      <c r="C18416" s="435"/>
      <c r="D18416" s="399"/>
      <c r="E18416" s="400"/>
      <c r="G18416" s="401"/>
      <c r="H18416" s="401"/>
      <c r="I18416" s="401"/>
      <c r="J18416" s="194"/>
      <c r="K18416" s="194"/>
      <c r="L18416" s="195"/>
      <c r="M18416" s="196"/>
      <c r="N18416" s="197"/>
      <c r="O18416" s="197"/>
      <c r="P18416" s="231"/>
    </row>
    <row r="18417" spans="2:16">
      <c r="B18417" s="351"/>
      <c r="C18417" s="435"/>
      <c r="D18417" s="399"/>
      <c r="E18417" s="400"/>
      <c r="G18417" s="401"/>
      <c r="H18417" s="401"/>
      <c r="I18417" s="401"/>
      <c r="J18417" s="194"/>
      <c r="K18417" s="194"/>
      <c r="L18417" s="195"/>
      <c r="M18417" s="196"/>
      <c r="N18417" s="197"/>
      <c r="O18417" s="197"/>
      <c r="P18417" s="231"/>
    </row>
    <row r="18418" spans="2:16">
      <c r="B18418" s="351"/>
      <c r="C18418" s="435"/>
      <c r="D18418" s="399"/>
      <c r="E18418" s="400"/>
      <c r="G18418" s="401"/>
      <c r="H18418" s="401"/>
      <c r="I18418" s="401"/>
      <c r="J18418" s="194"/>
      <c r="K18418" s="194"/>
      <c r="L18418" s="195"/>
      <c r="M18418" s="196"/>
      <c r="N18418" s="197"/>
      <c r="O18418" s="197"/>
      <c r="P18418" s="231"/>
    </row>
    <row r="18419" spans="2:16">
      <c r="B18419" s="351"/>
      <c r="C18419" s="435"/>
      <c r="D18419" s="399"/>
      <c r="E18419" s="400"/>
      <c r="G18419" s="401"/>
      <c r="H18419" s="401"/>
      <c r="I18419" s="401"/>
      <c r="J18419" s="194"/>
      <c r="K18419" s="194"/>
      <c r="L18419" s="195"/>
      <c r="M18419" s="196"/>
      <c r="N18419" s="197"/>
      <c r="O18419" s="197"/>
      <c r="P18419" s="231"/>
    </row>
    <row r="18420" spans="2:16">
      <c r="B18420" s="351"/>
      <c r="C18420" s="435"/>
      <c r="D18420" s="399"/>
      <c r="E18420" s="400"/>
      <c r="G18420" s="401"/>
      <c r="H18420" s="401"/>
      <c r="I18420" s="401"/>
      <c r="J18420" s="194"/>
      <c r="K18420" s="194"/>
      <c r="L18420" s="195"/>
      <c r="M18420" s="196"/>
      <c r="N18420" s="197"/>
      <c r="O18420" s="197"/>
      <c r="P18420" s="231"/>
    </row>
    <row r="18421" spans="2:16">
      <c r="B18421" s="351"/>
      <c r="C18421" s="435"/>
      <c r="D18421" s="399"/>
      <c r="E18421" s="400"/>
      <c r="G18421" s="401"/>
      <c r="H18421" s="401"/>
      <c r="I18421" s="401"/>
      <c r="J18421" s="194"/>
      <c r="K18421" s="194"/>
      <c r="L18421" s="195"/>
      <c r="M18421" s="196"/>
      <c r="N18421" s="197"/>
      <c r="O18421" s="197"/>
      <c r="P18421" s="231"/>
    </row>
    <row r="18422" spans="2:16">
      <c r="B18422" s="351"/>
      <c r="C18422" s="435"/>
      <c r="D18422" s="399"/>
      <c r="E18422" s="400"/>
      <c r="G18422" s="401"/>
      <c r="H18422" s="401"/>
      <c r="I18422" s="401"/>
      <c r="J18422" s="194"/>
      <c r="K18422" s="194"/>
      <c r="L18422" s="195"/>
      <c r="M18422" s="196"/>
      <c r="N18422" s="197"/>
      <c r="O18422" s="197"/>
      <c r="P18422" s="231"/>
    </row>
    <row r="18423" spans="2:16">
      <c r="B18423" s="351"/>
      <c r="C18423" s="435"/>
      <c r="D18423" s="399"/>
      <c r="E18423" s="400"/>
      <c r="G18423" s="401"/>
      <c r="H18423" s="401"/>
      <c r="I18423" s="401"/>
      <c r="J18423" s="194"/>
      <c r="K18423" s="194"/>
      <c r="L18423" s="195"/>
      <c r="M18423" s="196"/>
      <c r="N18423" s="197"/>
      <c r="O18423" s="197"/>
      <c r="P18423" s="231"/>
    </row>
    <row r="18424" spans="2:16">
      <c r="B18424" s="351"/>
      <c r="C18424" s="435"/>
      <c r="D18424" s="399"/>
      <c r="E18424" s="400"/>
      <c r="G18424" s="401"/>
      <c r="H18424" s="401"/>
      <c r="I18424" s="401"/>
      <c r="J18424" s="194"/>
      <c r="K18424" s="194"/>
      <c r="L18424" s="195"/>
      <c r="M18424" s="196"/>
      <c r="N18424" s="197"/>
      <c r="O18424" s="197"/>
      <c r="P18424" s="231"/>
    </row>
    <row r="18425" spans="2:16">
      <c r="B18425" s="351"/>
      <c r="C18425" s="435"/>
      <c r="D18425" s="399"/>
      <c r="E18425" s="400"/>
      <c r="G18425" s="401"/>
      <c r="H18425" s="401"/>
      <c r="I18425" s="401"/>
      <c r="J18425" s="194"/>
      <c r="K18425" s="194"/>
      <c r="L18425" s="195"/>
      <c r="M18425" s="196"/>
      <c r="N18425" s="197"/>
      <c r="O18425" s="197"/>
      <c r="P18425" s="231"/>
    </row>
    <row r="18426" spans="2:16">
      <c r="B18426" s="351"/>
      <c r="C18426" s="435"/>
      <c r="D18426" s="399"/>
      <c r="E18426" s="400"/>
      <c r="G18426" s="401"/>
      <c r="H18426" s="401"/>
      <c r="I18426" s="401"/>
      <c r="J18426" s="194"/>
      <c r="K18426" s="194"/>
      <c r="L18426" s="195"/>
      <c r="M18426" s="196"/>
      <c r="N18426" s="197"/>
      <c r="O18426" s="197"/>
      <c r="P18426" s="231"/>
    </row>
    <row r="18427" spans="2:16">
      <c r="B18427" s="351"/>
      <c r="C18427" s="435"/>
      <c r="D18427" s="399"/>
      <c r="E18427" s="400"/>
      <c r="G18427" s="401"/>
      <c r="H18427" s="401"/>
      <c r="I18427" s="401"/>
      <c r="J18427" s="194"/>
      <c r="K18427" s="194"/>
      <c r="L18427" s="195"/>
      <c r="M18427" s="196"/>
      <c r="N18427" s="197"/>
      <c r="O18427" s="197"/>
      <c r="P18427" s="231"/>
    </row>
    <row r="18428" spans="2:16">
      <c r="B18428" s="351"/>
      <c r="C18428" s="435"/>
      <c r="D18428" s="399"/>
      <c r="E18428" s="400"/>
      <c r="G18428" s="401"/>
      <c r="H18428" s="401"/>
      <c r="I18428" s="401"/>
      <c r="J18428" s="194"/>
      <c r="K18428" s="194"/>
      <c r="L18428" s="195"/>
      <c r="M18428" s="196"/>
      <c r="N18428" s="197"/>
      <c r="O18428" s="197"/>
      <c r="P18428" s="231"/>
    </row>
    <row r="18429" spans="2:16">
      <c r="B18429" s="402"/>
      <c r="C18429" s="435"/>
      <c r="D18429" s="404"/>
      <c r="E18429" s="405"/>
      <c r="G18429" s="406"/>
      <c r="H18429" s="406"/>
      <c r="I18429" s="406"/>
      <c r="J18429" s="194"/>
      <c r="K18429" s="194"/>
      <c r="L18429" s="195"/>
      <c r="M18429" s="196"/>
      <c r="N18429" s="197"/>
      <c r="O18429" s="197"/>
      <c r="P18429" s="221"/>
    </row>
    <row r="18430" spans="2:16">
      <c r="B18430" s="351"/>
      <c r="C18430" s="435"/>
      <c r="D18430" s="399"/>
      <c r="E18430" s="400"/>
      <c r="G18430" s="401"/>
      <c r="H18430" s="401"/>
      <c r="I18430" s="401"/>
      <c r="J18430" s="194"/>
      <c r="K18430" s="194"/>
      <c r="L18430" s="195"/>
      <c r="M18430" s="196"/>
      <c r="N18430" s="197"/>
      <c r="O18430" s="197"/>
      <c r="P18430" s="231"/>
    </row>
    <row r="18431" spans="2:16">
      <c r="B18431" s="351"/>
      <c r="C18431" s="435"/>
      <c r="D18431" s="399"/>
      <c r="E18431" s="400"/>
      <c r="G18431" s="401"/>
      <c r="H18431" s="401"/>
      <c r="I18431" s="401"/>
      <c r="J18431" s="194"/>
      <c r="K18431" s="194"/>
      <c r="L18431" s="195"/>
      <c r="M18431" s="196"/>
      <c r="N18431" s="197"/>
      <c r="O18431" s="197"/>
      <c r="P18431" s="231"/>
    </row>
    <row r="18432" spans="2:16">
      <c r="B18432" s="351"/>
      <c r="C18432" s="435"/>
      <c r="D18432" s="399"/>
      <c r="E18432" s="400"/>
      <c r="G18432" s="401"/>
      <c r="H18432" s="401"/>
      <c r="I18432" s="401"/>
      <c r="J18432" s="194"/>
      <c r="K18432" s="194"/>
      <c r="L18432" s="195"/>
      <c r="M18432" s="196"/>
      <c r="N18432" s="197"/>
      <c r="O18432" s="197"/>
      <c r="P18432" s="231"/>
    </row>
    <row r="18433" spans="2:16">
      <c r="B18433" s="351"/>
      <c r="C18433" s="435"/>
      <c r="D18433" s="399"/>
      <c r="E18433" s="400"/>
      <c r="G18433" s="401"/>
      <c r="H18433" s="401"/>
      <c r="I18433" s="401"/>
      <c r="J18433" s="194"/>
      <c r="K18433" s="194"/>
      <c r="L18433" s="195"/>
      <c r="M18433" s="196"/>
      <c r="N18433" s="197"/>
      <c r="O18433" s="197"/>
      <c r="P18433" s="231"/>
    </row>
    <row r="18434" spans="2:16">
      <c r="B18434" s="351"/>
      <c r="C18434" s="435"/>
      <c r="D18434" s="399"/>
      <c r="E18434" s="400"/>
      <c r="G18434" s="401"/>
      <c r="H18434" s="401"/>
      <c r="I18434" s="401"/>
      <c r="J18434" s="194"/>
      <c r="K18434" s="194"/>
      <c r="L18434" s="195"/>
      <c r="M18434" s="196"/>
      <c r="N18434" s="197"/>
      <c r="O18434" s="197"/>
      <c r="P18434" s="231"/>
    </row>
    <row r="18435" spans="2:16">
      <c r="B18435" s="351"/>
      <c r="C18435" s="435"/>
      <c r="D18435" s="399"/>
      <c r="E18435" s="400"/>
      <c r="G18435" s="401"/>
      <c r="H18435" s="401"/>
      <c r="I18435" s="401"/>
      <c r="J18435" s="194"/>
      <c r="K18435" s="194"/>
      <c r="L18435" s="195"/>
      <c r="M18435" s="196"/>
      <c r="N18435" s="197"/>
      <c r="O18435" s="197"/>
      <c r="P18435" s="231"/>
    </row>
    <row r="18436" spans="2:16">
      <c r="B18436" s="351"/>
      <c r="C18436" s="435"/>
      <c r="D18436" s="399"/>
      <c r="E18436" s="400"/>
      <c r="G18436" s="401"/>
      <c r="H18436" s="401"/>
      <c r="I18436" s="401"/>
      <c r="J18436" s="194"/>
      <c r="K18436" s="194"/>
      <c r="L18436" s="195"/>
      <c r="M18436" s="196"/>
      <c r="N18436" s="197"/>
      <c r="O18436" s="197"/>
      <c r="P18436" s="231"/>
    </row>
    <row r="18437" spans="2:16">
      <c r="B18437" s="351"/>
      <c r="C18437" s="435"/>
      <c r="D18437" s="399"/>
      <c r="E18437" s="400"/>
      <c r="G18437" s="401"/>
      <c r="H18437" s="401"/>
      <c r="I18437" s="401"/>
      <c r="J18437" s="194"/>
      <c r="K18437" s="194"/>
      <c r="L18437" s="195"/>
      <c r="M18437" s="196"/>
      <c r="N18437" s="197"/>
      <c r="O18437" s="197"/>
      <c r="P18437" s="231"/>
    </row>
    <row r="18438" spans="2:16">
      <c r="B18438" s="351"/>
      <c r="C18438" s="435"/>
      <c r="D18438" s="399"/>
      <c r="E18438" s="400"/>
      <c r="G18438" s="401"/>
      <c r="H18438" s="401"/>
      <c r="I18438" s="401"/>
      <c r="J18438" s="194"/>
      <c r="K18438" s="194"/>
      <c r="L18438" s="195"/>
      <c r="M18438" s="196"/>
      <c r="N18438" s="197"/>
      <c r="O18438" s="197"/>
      <c r="P18438" s="231"/>
    </row>
    <row r="18439" spans="2:16">
      <c r="B18439" s="351"/>
      <c r="C18439" s="435"/>
      <c r="D18439" s="399"/>
      <c r="E18439" s="400"/>
      <c r="G18439" s="401"/>
      <c r="H18439" s="401"/>
      <c r="I18439" s="401"/>
      <c r="J18439" s="194"/>
      <c r="K18439" s="194"/>
      <c r="L18439" s="195"/>
      <c r="M18439" s="196"/>
      <c r="N18439" s="197"/>
      <c r="O18439" s="197"/>
      <c r="P18439" s="231"/>
    </row>
    <row r="18440" spans="2:16">
      <c r="B18440" s="351"/>
      <c r="C18440" s="435"/>
      <c r="D18440" s="399"/>
      <c r="E18440" s="400"/>
      <c r="G18440" s="401"/>
      <c r="H18440" s="401"/>
      <c r="I18440" s="401"/>
      <c r="J18440" s="194"/>
      <c r="K18440" s="194"/>
      <c r="L18440" s="195"/>
      <c r="M18440" s="196"/>
      <c r="N18440" s="197"/>
      <c r="O18440" s="197"/>
      <c r="P18440" s="231"/>
    </row>
    <row r="18441" spans="2:16">
      <c r="B18441" s="351"/>
      <c r="C18441" s="435"/>
      <c r="D18441" s="399"/>
      <c r="E18441" s="400"/>
      <c r="G18441" s="401"/>
      <c r="H18441" s="401"/>
      <c r="I18441" s="401"/>
      <c r="J18441" s="194"/>
      <c r="K18441" s="194"/>
      <c r="L18441" s="195"/>
      <c r="M18441" s="196"/>
      <c r="N18441" s="197"/>
      <c r="O18441" s="197"/>
      <c r="P18441" s="231"/>
    </row>
    <row r="18442" spans="2:16">
      <c r="B18442" s="351"/>
      <c r="C18442" s="435"/>
      <c r="D18442" s="399"/>
      <c r="E18442" s="400"/>
      <c r="G18442" s="401"/>
      <c r="H18442" s="401"/>
      <c r="I18442" s="401"/>
      <c r="J18442" s="194"/>
      <c r="K18442" s="194"/>
      <c r="L18442" s="195"/>
      <c r="M18442" s="196"/>
      <c r="N18442" s="197"/>
      <c r="O18442" s="197"/>
      <c r="P18442" s="231"/>
    </row>
    <row r="18443" spans="2:16">
      <c r="B18443" s="351"/>
      <c r="C18443" s="435"/>
      <c r="D18443" s="399"/>
      <c r="E18443" s="400"/>
      <c r="G18443" s="401"/>
      <c r="H18443" s="401"/>
      <c r="I18443" s="401"/>
      <c r="J18443" s="194"/>
      <c r="K18443" s="194"/>
      <c r="L18443" s="195"/>
      <c r="M18443" s="196"/>
      <c r="N18443" s="197"/>
      <c r="O18443" s="197"/>
      <c r="P18443" s="231"/>
    </row>
    <row r="18444" spans="2:16">
      <c r="B18444" s="351"/>
      <c r="C18444" s="435"/>
      <c r="D18444" s="399"/>
      <c r="E18444" s="400"/>
      <c r="G18444" s="401"/>
      <c r="H18444" s="401"/>
      <c r="I18444" s="401"/>
      <c r="J18444" s="194"/>
      <c r="K18444" s="194"/>
      <c r="L18444" s="195"/>
      <c r="M18444" s="196"/>
      <c r="N18444" s="197"/>
      <c r="O18444" s="197"/>
      <c r="P18444" s="231"/>
    </row>
    <row r="18445" spans="2:16">
      <c r="B18445" s="351"/>
      <c r="C18445" s="435"/>
      <c r="D18445" s="399"/>
      <c r="E18445" s="400"/>
      <c r="G18445" s="401"/>
      <c r="H18445" s="401"/>
      <c r="I18445" s="401"/>
      <c r="J18445" s="194"/>
      <c r="K18445" s="194"/>
      <c r="L18445" s="195"/>
      <c r="M18445" s="196"/>
      <c r="N18445" s="197"/>
      <c r="O18445" s="197"/>
      <c r="P18445" s="231"/>
    </row>
    <row r="18446" spans="2:16">
      <c r="B18446" s="351"/>
      <c r="C18446" s="435"/>
      <c r="D18446" s="399"/>
      <c r="E18446" s="400"/>
      <c r="G18446" s="401"/>
      <c r="H18446" s="401"/>
      <c r="I18446" s="401"/>
      <c r="J18446" s="194"/>
      <c r="K18446" s="194"/>
      <c r="L18446" s="195"/>
      <c r="M18446" s="196"/>
      <c r="N18446" s="197"/>
      <c r="O18446" s="197"/>
      <c r="P18446" s="231"/>
    </row>
    <row r="18447" spans="2:16">
      <c r="B18447" s="351"/>
      <c r="C18447" s="435"/>
      <c r="D18447" s="399"/>
      <c r="E18447" s="400"/>
      <c r="G18447" s="401"/>
      <c r="H18447" s="401"/>
      <c r="I18447" s="401"/>
      <c r="J18447" s="194"/>
      <c r="K18447" s="194"/>
      <c r="L18447" s="195"/>
      <c r="M18447" s="196"/>
      <c r="N18447" s="197"/>
      <c r="O18447" s="197"/>
      <c r="P18447" s="231"/>
    </row>
    <row r="18448" spans="2:16">
      <c r="B18448" s="351"/>
      <c r="C18448" s="435"/>
      <c r="D18448" s="399"/>
      <c r="E18448" s="400"/>
      <c r="G18448" s="401"/>
      <c r="H18448" s="401"/>
      <c r="I18448" s="401"/>
      <c r="J18448" s="194"/>
      <c r="K18448" s="194"/>
      <c r="L18448" s="195"/>
      <c r="M18448" s="196"/>
      <c r="N18448" s="197"/>
      <c r="O18448" s="197"/>
      <c r="P18448" s="231"/>
    </row>
    <row r="18449" spans="2:16">
      <c r="B18449" s="351"/>
      <c r="C18449" s="435"/>
      <c r="D18449" s="399"/>
      <c r="E18449" s="400"/>
      <c r="G18449" s="401"/>
      <c r="H18449" s="401"/>
      <c r="I18449" s="401"/>
      <c r="J18449" s="194"/>
      <c r="K18449" s="194"/>
      <c r="L18449" s="195"/>
      <c r="M18449" s="196"/>
      <c r="N18449" s="197"/>
      <c r="O18449" s="197"/>
      <c r="P18449" s="231"/>
    </row>
    <row r="18450" spans="2:16">
      <c r="B18450" s="351"/>
      <c r="C18450" s="435"/>
      <c r="D18450" s="399"/>
      <c r="E18450" s="400"/>
      <c r="G18450" s="401"/>
      <c r="H18450" s="401"/>
      <c r="I18450" s="401"/>
      <c r="J18450" s="194"/>
      <c r="K18450" s="194"/>
      <c r="L18450" s="195"/>
      <c r="M18450" s="196"/>
      <c r="N18450" s="197"/>
      <c r="O18450" s="197"/>
      <c r="P18450" s="231"/>
    </row>
    <row r="18451" spans="2:16">
      <c r="B18451" s="351"/>
      <c r="C18451" s="435"/>
      <c r="D18451" s="399"/>
      <c r="E18451" s="400"/>
      <c r="G18451" s="401"/>
      <c r="H18451" s="401"/>
      <c r="I18451" s="401"/>
      <c r="J18451" s="194"/>
      <c r="K18451" s="194"/>
      <c r="L18451" s="195"/>
      <c r="M18451" s="196"/>
      <c r="N18451" s="197"/>
      <c r="O18451" s="197"/>
      <c r="P18451" s="231"/>
    </row>
    <row r="18452" spans="2:16">
      <c r="B18452" s="351"/>
      <c r="C18452" s="435"/>
      <c r="D18452" s="399"/>
      <c r="E18452" s="400"/>
      <c r="G18452" s="401"/>
      <c r="H18452" s="401"/>
      <c r="I18452" s="401"/>
      <c r="J18452" s="194"/>
      <c r="K18452" s="194"/>
      <c r="L18452" s="195"/>
      <c r="M18452" s="196"/>
      <c r="N18452" s="197"/>
      <c r="O18452" s="197"/>
      <c r="P18452" s="231"/>
    </row>
    <row r="18453" spans="2:16">
      <c r="B18453" s="351"/>
      <c r="C18453" s="435"/>
      <c r="D18453" s="399"/>
      <c r="E18453" s="400"/>
      <c r="G18453" s="401"/>
      <c r="H18453" s="401"/>
      <c r="I18453" s="401"/>
      <c r="J18453" s="194"/>
      <c r="K18453" s="194"/>
      <c r="L18453" s="195"/>
      <c r="M18453" s="196"/>
      <c r="N18453" s="197"/>
      <c r="O18453" s="197"/>
      <c r="P18453" s="231"/>
    </row>
    <row r="18454" spans="2:16">
      <c r="B18454" s="351"/>
      <c r="C18454" s="435"/>
      <c r="D18454" s="399"/>
      <c r="E18454" s="400"/>
      <c r="G18454" s="401"/>
      <c r="H18454" s="401"/>
      <c r="I18454" s="401"/>
      <c r="J18454" s="194"/>
      <c r="K18454" s="194"/>
      <c r="L18454" s="195"/>
      <c r="M18454" s="196"/>
      <c r="N18454" s="197"/>
      <c r="O18454" s="197"/>
      <c r="P18454" s="231"/>
    </row>
    <row r="18455" spans="2:16">
      <c r="B18455" s="351"/>
      <c r="C18455" s="435"/>
      <c r="D18455" s="399"/>
      <c r="E18455" s="400"/>
      <c r="G18455" s="401"/>
      <c r="H18455" s="401"/>
      <c r="I18455" s="401"/>
      <c r="J18455" s="194"/>
      <c r="K18455" s="194"/>
      <c r="L18455" s="195"/>
      <c r="M18455" s="196"/>
      <c r="N18455" s="197"/>
      <c r="O18455" s="197"/>
      <c r="P18455" s="231"/>
    </row>
    <row r="18456" spans="2:16">
      <c r="B18456" s="351"/>
      <c r="C18456" s="435"/>
      <c r="D18456" s="399"/>
      <c r="E18456" s="400"/>
      <c r="G18456" s="401"/>
      <c r="H18456" s="401"/>
      <c r="I18456" s="401"/>
      <c r="J18456" s="194"/>
      <c r="K18456" s="194"/>
      <c r="L18456" s="195"/>
      <c r="M18456" s="196"/>
      <c r="N18456" s="197"/>
      <c r="O18456" s="197"/>
      <c r="P18456" s="231"/>
    </row>
    <row r="18457" spans="2:16">
      <c r="B18457" s="351"/>
      <c r="C18457" s="435"/>
      <c r="D18457" s="399"/>
      <c r="E18457" s="400"/>
      <c r="G18457" s="401"/>
      <c r="H18457" s="401"/>
      <c r="I18457" s="401"/>
      <c r="J18457" s="194"/>
      <c r="K18457" s="194"/>
      <c r="L18457" s="195"/>
      <c r="M18457" s="196"/>
      <c r="N18457" s="197"/>
      <c r="O18457" s="197"/>
      <c r="P18457" s="231"/>
    </row>
    <row r="18458" spans="2:16">
      <c r="B18458" s="351"/>
      <c r="C18458" s="435"/>
      <c r="D18458" s="399"/>
      <c r="E18458" s="400"/>
      <c r="G18458" s="401"/>
      <c r="H18458" s="401"/>
      <c r="I18458" s="401"/>
      <c r="J18458" s="194"/>
      <c r="K18458" s="194"/>
      <c r="L18458" s="195"/>
      <c r="M18458" s="196"/>
      <c r="N18458" s="197"/>
      <c r="O18458" s="197"/>
      <c r="P18458" s="231"/>
    </row>
    <row r="18459" spans="2:16">
      <c r="B18459" s="351"/>
      <c r="C18459" s="435"/>
      <c r="D18459" s="399"/>
      <c r="E18459" s="400"/>
      <c r="G18459" s="401"/>
      <c r="H18459" s="401"/>
      <c r="I18459" s="401"/>
      <c r="J18459" s="194"/>
      <c r="K18459" s="194"/>
      <c r="L18459" s="195"/>
      <c r="M18459" s="196"/>
      <c r="N18459" s="197"/>
      <c r="O18459" s="197"/>
      <c r="P18459" s="231"/>
    </row>
    <row r="18460" spans="2:16">
      <c r="B18460" s="351"/>
      <c r="C18460" s="435"/>
      <c r="D18460" s="399"/>
      <c r="E18460" s="400"/>
      <c r="G18460" s="401"/>
      <c r="H18460" s="401"/>
      <c r="I18460" s="401"/>
      <c r="J18460" s="194"/>
      <c r="K18460" s="194"/>
      <c r="L18460" s="195"/>
      <c r="M18460" s="196"/>
      <c r="N18460" s="197"/>
      <c r="O18460" s="197"/>
      <c r="P18460" s="231"/>
    </row>
    <row r="18461" spans="2:16">
      <c r="B18461" s="351"/>
      <c r="C18461" s="435"/>
      <c r="D18461" s="399"/>
      <c r="E18461" s="400"/>
      <c r="G18461" s="401"/>
      <c r="H18461" s="401"/>
      <c r="I18461" s="401"/>
      <c r="J18461" s="194"/>
      <c r="K18461" s="194"/>
      <c r="L18461" s="195"/>
      <c r="M18461" s="196"/>
      <c r="N18461" s="197"/>
      <c r="O18461" s="197"/>
      <c r="P18461" s="231"/>
    </row>
    <row r="18462" spans="2:16">
      <c r="B18462" s="351"/>
      <c r="C18462" s="435"/>
      <c r="D18462" s="399"/>
      <c r="E18462" s="400"/>
      <c r="G18462" s="401"/>
      <c r="H18462" s="401"/>
      <c r="I18462" s="401"/>
      <c r="J18462" s="194"/>
      <c r="K18462" s="194"/>
      <c r="L18462" s="195"/>
      <c r="M18462" s="196"/>
      <c r="N18462" s="197"/>
      <c r="O18462" s="197"/>
      <c r="P18462" s="231"/>
    </row>
    <row r="18463" spans="2:16">
      <c r="B18463" s="351"/>
      <c r="C18463" s="435"/>
      <c r="D18463" s="399"/>
      <c r="E18463" s="400"/>
      <c r="G18463" s="401"/>
      <c r="H18463" s="401"/>
      <c r="I18463" s="401"/>
      <c r="J18463" s="194"/>
      <c r="K18463" s="194"/>
      <c r="L18463" s="195"/>
      <c r="M18463" s="196"/>
      <c r="N18463" s="197"/>
      <c r="O18463" s="197"/>
      <c r="P18463" s="231"/>
    </row>
    <row r="18464" spans="2:16">
      <c r="B18464" s="351"/>
      <c r="C18464" s="435"/>
      <c r="D18464" s="399"/>
      <c r="E18464" s="400"/>
      <c r="G18464" s="401"/>
      <c r="H18464" s="401"/>
      <c r="I18464" s="401"/>
      <c r="J18464" s="194"/>
      <c r="K18464" s="194"/>
      <c r="L18464" s="195"/>
      <c r="M18464" s="196"/>
      <c r="N18464" s="197"/>
      <c r="O18464" s="197"/>
      <c r="P18464" s="231"/>
    </row>
    <row r="18465" spans="2:16">
      <c r="B18465" s="351"/>
      <c r="C18465" s="435"/>
      <c r="D18465" s="399"/>
      <c r="E18465" s="400"/>
      <c r="G18465" s="401"/>
      <c r="H18465" s="401"/>
      <c r="I18465" s="401"/>
      <c r="J18465" s="194"/>
      <c r="K18465" s="194"/>
      <c r="L18465" s="195"/>
      <c r="M18465" s="196"/>
      <c r="N18465" s="197"/>
      <c r="O18465" s="197"/>
      <c r="P18465" s="231"/>
    </row>
    <row r="18466" spans="2:16">
      <c r="B18466" s="351"/>
      <c r="C18466" s="435"/>
      <c r="D18466" s="399"/>
      <c r="E18466" s="400"/>
      <c r="G18466" s="401"/>
      <c r="H18466" s="401"/>
      <c r="I18466" s="401"/>
      <c r="J18466" s="194"/>
      <c r="K18466" s="194"/>
      <c r="L18466" s="195"/>
      <c r="M18466" s="196"/>
      <c r="N18466" s="197"/>
      <c r="O18466" s="197"/>
      <c r="P18466" s="231"/>
    </row>
    <row r="18467" spans="2:16">
      <c r="B18467" s="351"/>
      <c r="C18467" s="435"/>
      <c r="D18467" s="399"/>
      <c r="E18467" s="400"/>
      <c r="G18467" s="401"/>
      <c r="H18467" s="401"/>
      <c r="I18467" s="401"/>
      <c r="J18467" s="194"/>
      <c r="K18467" s="194"/>
      <c r="L18467" s="195"/>
      <c r="M18467" s="196"/>
      <c r="N18467" s="197"/>
      <c r="O18467" s="197"/>
      <c r="P18467" s="231"/>
    </row>
    <row r="18468" spans="2:16">
      <c r="B18468" s="351"/>
      <c r="C18468" s="435"/>
      <c r="D18468" s="399"/>
      <c r="E18468" s="400"/>
      <c r="G18468" s="401"/>
      <c r="H18468" s="401"/>
      <c r="I18468" s="401"/>
      <c r="J18468" s="194"/>
      <c r="K18468" s="194"/>
      <c r="L18468" s="195"/>
      <c r="M18468" s="196"/>
      <c r="N18468" s="197"/>
      <c r="O18468" s="197"/>
      <c r="P18468" s="231"/>
    </row>
    <row r="18469" spans="2:16">
      <c r="B18469" s="351"/>
      <c r="C18469" s="435"/>
      <c r="D18469" s="399"/>
      <c r="E18469" s="400"/>
      <c r="G18469" s="401"/>
      <c r="H18469" s="401"/>
      <c r="I18469" s="401"/>
      <c r="J18469" s="194"/>
      <c r="K18469" s="194"/>
      <c r="L18469" s="195"/>
      <c r="M18469" s="196"/>
      <c r="N18469" s="197"/>
      <c r="O18469" s="197"/>
      <c r="P18469" s="231"/>
    </row>
    <row r="18470" spans="2:16">
      <c r="B18470" s="351"/>
      <c r="C18470" s="435"/>
      <c r="D18470" s="399"/>
      <c r="E18470" s="400"/>
      <c r="G18470" s="401"/>
      <c r="H18470" s="401"/>
      <c r="I18470" s="401"/>
      <c r="J18470" s="194"/>
      <c r="K18470" s="194"/>
      <c r="L18470" s="195"/>
      <c r="M18470" s="196"/>
      <c r="N18470" s="197"/>
      <c r="O18470" s="197"/>
      <c r="P18470" s="231"/>
    </row>
    <row r="18471" spans="2:16">
      <c r="B18471" s="351"/>
      <c r="C18471" s="435"/>
      <c r="D18471" s="399"/>
      <c r="E18471" s="400"/>
      <c r="G18471" s="401"/>
      <c r="H18471" s="401"/>
      <c r="I18471" s="401"/>
      <c r="J18471" s="194"/>
      <c r="K18471" s="194"/>
      <c r="L18471" s="195"/>
      <c r="M18471" s="196"/>
      <c r="N18471" s="197"/>
      <c r="O18471" s="197"/>
      <c r="P18471" s="231"/>
    </row>
    <row r="18472" spans="2:16">
      <c r="B18472" s="351"/>
      <c r="C18472" s="435"/>
      <c r="D18472" s="399"/>
      <c r="E18472" s="400"/>
      <c r="G18472" s="401"/>
      <c r="H18472" s="401"/>
      <c r="I18472" s="401"/>
      <c r="J18472" s="194"/>
      <c r="K18472" s="194"/>
      <c r="L18472" s="195"/>
      <c r="M18472" s="196"/>
      <c r="N18472" s="197"/>
      <c r="O18472" s="197"/>
      <c r="P18472" s="231"/>
    </row>
    <row r="18473" spans="2:16">
      <c r="B18473" s="351"/>
      <c r="C18473" s="435"/>
      <c r="D18473" s="399"/>
      <c r="E18473" s="400"/>
      <c r="G18473" s="401"/>
      <c r="H18473" s="401"/>
      <c r="I18473" s="401"/>
      <c r="J18473" s="194"/>
      <c r="K18473" s="194"/>
      <c r="L18473" s="195"/>
      <c r="M18473" s="196"/>
      <c r="N18473" s="197"/>
      <c r="O18473" s="197"/>
      <c r="P18473" s="231"/>
    </row>
    <row r="18474" spans="2:16">
      <c r="B18474" s="351"/>
      <c r="C18474" s="435"/>
      <c r="D18474" s="399"/>
      <c r="E18474" s="400"/>
      <c r="G18474" s="401"/>
      <c r="H18474" s="401"/>
      <c r="I18474" s="401"/>
      <c r="J18474" s="194"/>
      <c r="K18474" s="194"/>
      <c r="L18474" s="195"/>
      <c r="M18474" s="196"/>
      <c r="N18474" s="197"/>
      <c r="O18474" s="197"/>
      <c r="P18474" s="231"/>
    </row>
    <row r="18475" spans="2:16">
      <c r="B18475" s="351"/>
      <c r="C18475" s="435"/>
      <c r="D18475" s="399"/>
      <c r="E18475" s="400"/>
      <c r="G18475" s="401"/>
      <c r="H18475" s="401"/>
      <c r="I18475" s="401"/>
      <c r="J18475" s="194"/>
      <c r="K18475" s="194"/>
      <c r="L18475" s="195"/>
      <c r="M18475" s="196"/>
      <c r="N18475" s="197"/>
      <c r="O18475" s="197"/>
      <c r="P18475" s="231"/>
    </row>
    <row r="18476" spans="2:16">
      <c r="B18476" s="351"/>
      <c r="C18476" s="435"/>
      <c r="D18476" s="399"/>
      <c r="E18476" s="400"/>
      <c r="G18476" s="401"/>
      <c r="H18476" s="401"/>
      <c r="I18476" s="401"/>
      <c r="J18476" s="194"/>
      <c r="K18476" s="194"/>
      <c r="L18476" s="195"/>
      <c r="M18476" s="196"/>
      <c r="N18476" s="197"/>
      <c r="O18476" s="197"/>
      <c r="P18476" s="231"/>
    </row>
    <row r="18477" spans="2:16">
      <c r="B18477" s="351"/>
      <c r="C18477" s="435"/>
      <c r="D18477" s="399"/>
      <c r="E18477" s="400"/>
      <c r="G18477" s="401"/>
      <c r="H18477" s="401"/>
      <c r="I18477" s="401"/>
      <c r="J18477" s="194"/>
      <c r="K18477" s="194"/>
      <c r="L18477" s="195"/>
      <c r="M18477" s="196"/>
      <c r="N18477" s="197"/>
      <c r="O18477" s="197"/>
      <c r="P18477" s="231"/>
    </row>
    <row r="18478" spans="2:16">
      <c r="B18478" s="351"/>
      <c r="C18478" s="435"/>
      <c r="D18478" s="399"/>
      <c r="E18478" s="400"/>
      <c r="G18478" s="401"/>
      <c r="H18478" s="401"/>
      <c r="I18478" s="401"/>
      <c r="J18478" s="194"/>
      <c r="K18478" s="194"/>
      <c r="L18478" s="195"/>
      <c r="M18478" s="196"/>
      <c r="N18478" s="197"/>
      <c r="O18478" s="197"/>
      <c r="P18478" s="231"/>
    </row>
    <row r="18479" spans="2:16">
      <c r="B18479" s="351"/>
      <c r="C18479" s="435"/>
      <c r="D18479" s="399"/>
      <c r="E18479" s="400"/>
      <c r="G18479" s="401"/>
      <c r="H18479" s="401"/>
      <c r="I18479" s="401"/>
      <c r="J18479" s="194"/>
      <c r="K18479" s="194"/>
      <c r="L18479" s="195"/>
      <c r="M18479" s="196"/>
      <c r="N18479" s="197"/>
      <c r="O18479" s="197"/>
      <c r="P18479" s="231"/>
    </row>
    <row r="18480" spans="2:16">
      <c r="B18480" s="351"/>
      <c r="C18480" s="435"/>
      <c r="D18480" s="399"/>
      <c r="E18480" s="400"/>
      <c r="G18480" s="401"/>
      <c r="H18480" s="401"/>
      <c r="I18480" s="401"/>
      <c r="J18480" s="194"/>
      <c r="K18480" s="194"/>
      <c r="L18480" s="195"/>
      <c r="M18480" s="196"/>
      <c r="N18480" s="197"/>
      <c r="O18480" s="197"/>
      <c r="P18480" s="231"/>
    </row>
    <row r="18481" spans="2:16">
      <c r="B18481" s="351"/>
      <c r="C18481" s="435"/>
      <c r="D18481" s="399"/>
      <c r="E18481" s="400"/>
      <c r="G18481" s="401"/>
      <c r="H18481" s="401"/>
      <c r="I18481" s="401"/>
      <c r="J18481" s="194"/>
      <c r="K18481" s="194"/>
      <c r="L18481" s="195"/>
      <c r="M18481" s="196"/>
      <c r="N18481" s="197"/>
      <c r="O18481" s="197"/>
      <c r="P18481" s="231"/>
    </row>
    <row r="18482" spans="2:16">
      <c r="B18482" s="351"/>
      <c r="C18482" s="435"/>
      <c r="D18482" s="399"/>
      <c r="E18482" s="400"/>
      <c r="G18482" s="401"/>
      <c r="H18482" s="401"/>
      <c r="I18482" s="401"/>
      <c r="J18482" s="194"/>
      <c r="K18482" s="194"/>
      <c r="L18482" s="195"/>
      <c r="M18482" s="196"/>
      <c r="N18482" s="197"/>
      <c r="O18482" s="197"/>
      <c r="P18482" s="231"/>
    </row>
    <row r="18483" spans="2:16">
      <c r="B18483" s="351"/>
      <c r="C18483" s="435"/>
      <c r="D18483" s="399"/>
      <c r="E18483" s="400"/>
      <c r="G18483" s="401"/>
      <c r="H18483" s="401"/>
      <c r="I18483" s="401"/>
      <c r="J18483" s="194"/>
      <c r="K18483" s="194"/>
      <c r="L18483" s="195"/>
      <c r="M18483" s="196"/>
      <c r="N18483" s="197"/>
      <c r="O18483" s="197"/>
      <c r="P18483" s="231"/>
    </row>
    <row r="18484" spans="2:16">
      <c r="B18484" s="351"/>
      <c r="C18484" s="435"/>
      <c r="D18484" s="399"/>
      <c r="E18484" s="400"/>
      <c r="G18484" s="401"/>
      <c r="H18484" s="401"/>
      <c r="I18484" s="401"/>
      <c r="J18484" s="194"/>
      <c r="K18484" s="194"/>
      <c r="L18484" s="195"/>
      <c r="M18484" s="196"/>
      <c r="N18484" s="197"/>
      <c r="O18484" s="197"/>
      <c r="P18484" s="231"/>
    </row>
    <row r="18485" spans="2:16">
      <c r="B18485" s="351"/>
      <c r="C18485" s="435"/>
      <c r="D18485" s="399"/>
      <c r="E18485" s="400"/>
      <c r="G18485" s="401"/>
      <c r="H18485" s="401"/>
      <c r="I18485" s="401"/>
      <c r="J18485" s="194"/>
      <c r="K18485" s="194"/>
      <c r="L18485" s="195"/>
      <c r="M18485" s="196"/>
      <c r="N18485" s="197"/>
      <c r="O18485" s="197"/>
      <c r="P18485" s="231"/>
    </row>
    <row r="18486" spans="2:16">
      <c r="B18486" s="351"/>
      <c r="C18486" s="435"/>
      <c r="D18486" s="399"/>
      <c r="E18486" s="400"/>
      <c r="G18486" s="401"/>
      <c r="H18486" s="401"/>
      <c r="I18486" s="401"/>
      <c r="J18486" s="194"/>
      <c r="K18486" s="194"/>
      <c r="L18486" s="195"/>
      <c r="M18486" s="196"/>
      <c r="N18486" s="197"/>
      <c r="O18486" s="197"/>
      <c r="P18486" s="231"/>
    </row>
    <row r="18487" spans="2:16">
      <c r="B18487" s="351"/>
      <c r="C18487" s="435"/>
      <c r="D18487" s="399"/>
      <c r="E18487" s="400"/>
      <c r="G18487" s="401"/>
      <c r="H18487" s="401"/>
      <c r="I18487" s="401"/>
      <c r="J18487" s="194"/>
      <c r="K18487" s="194"/>
      <c r="L18487" s="195"/>
      <c r="M18487" s="196"/>
      <c r="N18487" s="197"/>
      <c r="O18487" s="197"/>
      <c r="P18487" s="231"/>
    </row>
    <row r="18488" spans="2:16">
      <c r="B18488" s="351"/>
      <c r="C18488" s="435"/>
      <c r="D18488" s="399"/>
      <c r="E18488" s="400"/>
      <c r="G18488" s="401"/>
      <c r="H18488" s="401"/>
      <c r="I18488" s="401"/>
      <c r="J18488" s="194"/>
      <c r="K18488" s="194"/>
      <c r="L18488" s="195"/>
      <c r="M18488" s="196"/>
      <c r="N18488" s="197"/>
      <c r="O18488" s="197"/>
      <c r="P18488" s="231"/>
    </row>
    <row r="18489" spans="2:16">
      <c r="B18489" s="351"/>
      <c r="C18489" s="435"/>
      <c r="D18489" s="399"/>
      <c r="E18489" s="400"/>
      <c r="G18489" s="401"/>
      <c r="H18489" s="401"/>
      <c r="I18489" s="401"/>
      <c r="J18489" s="194"/>
      <c r="K18489" s="194"/>
      <c r="L18489" s="195"/>
      <c r="M18489" s="196"/>
      <c r="N18489" s="197"/>
      <c r="O18489" s="197"/>
      <c r="P18489" s="231"/>
    </row>
    <row r="18490" spans="2:16">
      <c r="B18490" s="351"/>
      <c r="C18490" s="435"/>
      <c r="D18490" s="399"/>
      <c r="E18490" s="400"/>
      <c r="G18490" s="401"/>
      <c r="H18490" s="401"/>
      <c r="I18490" s="401"/>
      <c r="J18490" s="194"/>
      <c r="K18490" s="194"/>
      <c r="L18490" s="195"/>
      <c r="M18490" s="196"/>
      <c r="N18490" s="197"/>
      <c r="O18490" s="197"/>
      <c r="P18490" s="231"/>
    </row>
    <row r="18491" spans="2:16">
      <c r="B18491" s="351"/>
      <c r="C18491" s="435"/>
      <c r="D18491" s="399"/>
      <c r="E18491" s="400"/>
      <c r="G18491" s="401"/>
      <c r="H18491" s="401"/>
      <c r="I18491" s="401"/>
      <c r="J18491" s="194"/>
      <c r="K18491" s="194"/>
      <c r="L18491" s="195"/>
      <c r="M18491" s="196"/>
      <c r="N18491" s="197"/>
      <c r="O18491" s="197"/>
      <c r="P18491" s="231"/>
    </row>
    <row r="18492" spans="2:16">
      <c r="B18492" s="351"/>
      <c r="C18492" s="435"/>
      <c r="D18492" s="399"/>
      <c r="E18492" s="400"/>
      <c r="G18492" s="401"/>
      <c r="H18492" s="401"/>
      <c r="I18492" s="401"/>
      <c r="J18492" s="194"/>
      <c r="K18492" s="194"/>
      <c r="L18492" s="195"/>
      <c r="M18492" s="196"/>
      <c r="N18492" s="197"/>
      <c r="O18492" s="197"/>
      <c r="P18492" s="231"/>
    </row>
    <row r="18493" spans="2:16">
      <c r="B18493" s="351"/>
      <c r="C18493" s="435"/>
      <c r="D18493" s="399"/>
      <c r="E18493" s="400"/>
      <c r="G18493" s="401"/>
      <c r="H18493" s="401"/>
      <c r="I18493" s="401"/>
      <c r="J18493" s="194"/>
      <c r="K18493" s="194"/>
      <c r="L18493" s="195"/>
      <c r="M18493" s="196"/>
      <c r="N18493" s="197"/>
      <c r="O18493" s="197"/>
      <c r="P18493" s="231"/>
    </row>
    <row r="18494" spans="2:16">
      <c r="B18494" s="351"/>
      <c r="C18494" s="435"/>
      <c r="D18494" s="399"/>
      <c r="E18494" s="400"/>
      <c r="G18494" s="401"/>
      <c r="H18494" s="401"/>
      <c r="I18494" s="401"/>
      <c r="J18494" s="194"/>
      <c r="K18494" s="194"/>
      <c r="L18494" s="195"/>
      <c r="M18494" s="196"/>
      <c r="N18494" s="197"/>
      <c r="O18494" s="197"/>
      <c r="P18494" s="231"/>
    </row>
    <row r="18495" spans="2:16">
      <c r="B18495" s="351"/>
      <c r="C18495" s="435"/>
      <c r="D18495" s="399"/>
      <c r="E18495" s="400"/>
      <c r="G18495" s="401"/>
      <c r="H18495" s="401"/>
      <c r="I18495" s="401"/>
      <c r="J18495" s="194"/>
      <c r="K18495" s="194"/>
      <c r="L18495" s="195"/>
      <c r="M18495" s="196"/>
      <c r="N18495" s="197"/>
      <c r="O18495" s="197"/>
      <c r="P18495" s="231"/>
    </row>
    <row r="18496" spans="2:16">
      <c r="B18496" s="351"/>
      <c r="C18496" s="435"/>
      <c r="D18496" s="399"/>
      <c r="E18496" s="400"/>
      <c r="G18496" s="401"/>
      <c r="H18496" s="401"/>
      <c r="I18496" s="401"/>
      <c r="J18496" s="194"/>
      <c r="K18496" s="194"/>
      <c r="L18496" s="195"/>
      <c r="M18496" s="196"/>
      <c r="N18496" s="197"/>
      <c r="O18496" s="197"/>
      <c r="P18496" s="231"/>
    </row>
    <row r="18497" spans="2:16">
      <c r="B18497" s="351"/>
      <c r="C18497" s="435"/>
      <c r="D18497" s="399"/>
      <c r="E18497" s="400"/>
      <c r="G18497" s="401"/>
      <c r="H18497" s="401"/>
      <c r="I18497" s="401"/>
      <c r="J18497" s="194"/>
      <c r="K18497" s="194"/>
      <c r="L18497" s="195"/>
      <c r="M18497" s="196"/>
      <c r="N18497" s="197"/>
      <c r="O18497" s="197"/>
      <c r="P18497" s="231"/>
    </row>
    <row r="18498" spans="2:16">
      <c r="B18498" s="351"/>
      <c r="C18498" s="435"/>
      <c r="D18498" s="399"/>
      <c r="E18498" s="400"/>
      <c r="G18498" s="401"/>
      <c r="H18498" s="401"/>
      <c r="I18498" s="401"/>
      <c r="J18498" s="194"/>
      <c r="K18498" s="194"/>
      <c r="L18498" s="195"/>
      <c r="M18498" s="196"/>
      <c r="N18498" s="197"/>
      <c r="O18498" s="197"/>
      <c r="P18498" s="231"/>
    </row>
    <row r="18499" spans="2:16">
      <c r="B18499" s="351"/>
      <c r="C18499" s="435"/>
      <c r="D18499" s="399"/>
      <c r="E18499" s="400"/>
      <c r="G18499" s="401"/>
      <c r="H18499" s="401"/>
      <c r="I18499" s="401"/>
      <c r="J18499" s="194"/>
      <c r="K18499" s="194"/>
      <c r="L18499" s="195"/>
      <c r="M18499" s="196"/>
      <c r="N18499" s="197"/>
      <c r="O18499" s="197"/>
      <c r="P18499" s="231"/>
    </row>
    <row r="18500" spans="2:16">
      <c r="B18500" s="351"/>
      <c r="C18500" s="435"/>
      <c r="D18500" s="399"/>
      <c r="E18500" s="400"/>
      <c r="G18500" s="401"/>
      <c r="H18500" s="401"/>
      <c r="I18500" s="401"/>
      <c r="J18500" s="194"/>
      <c r="K18500" s="194"/>
      <c r="L18500" s="195"/>
      <c r="M18500" s="196"/>
      <c r="N18500" s="197"/>
      <c r="O18500" s="197"/>
      <c r="P18500" s="231"/>
    </row>
    <row r="18501" spans="2:16">
      <c r="B18501" s="351"/>
      <c r="C18501" s="435"/>
      <c r="D18501" s="399"/>
      <c r="E18501" s="400"/>
      <c r="G18501" s="401"/>
      <c r="H18501" s="401"/>
      <c r="I18501" s="401"/>
      <c r="J18501" s="194"/>
      <c r="K18501" s="194"/>
      <c r="L18501" s="195"/>
      <c r="M18501" s="196"/>
      <c r="N18501" s="197"/>
      <c r="O18501" s="197"/>
      <c r="P18501" s="231"/>
    </row>
    <row r="18502" spans="2:16">
      <c r="B18502" s="351"/>
      <c r="C18502" s="435"/>
      <c r="D18502" s="399"/>
      <c r="E18502" s="400"/>
      <c r="G18502" s="401"/>
      <c r="H18502" s="401"/>
      <c r="I18502" s="401"/>
      <c r="J18502" s="194"/>
      <c r="K18502" s="194"/>
      <c r="L18502" s="195"/>
      <c r="M18502" s="196"/>
      <c r="N18502" s="197"/>
      <c r="O18502" s="197"/>
      <c r="P18502" s="231"/>
    </row>
    <row r="18503" spans="2:16">
      <c r="B18503" s="351"/>
      <c r="C18503" s="435"/>
      <c r="D18503" s="399"/>
      <c r="E18503" s="400"/>
      <c r="G18503" s="401"/>
      <c r="H18503" s="401"/>
      <c r="I18503" s="401"/>
      <c r="J18503" s="194"/>
      <c r="K18503" s="194"/>
      <c r="L18503" s="195"/>
      <c r="M18503" s="196"/>
      <c r="N18503" s="197"/>
      <c r="O18503" s="197"/>
      <c r="P18503" s="231"/>
    </row>
    <row r="18504" spans="2:16">
      <c r="B18504" s="351"/>
      <c r="C18504" s="435"/>
      <c r="D18504" s="399"/>
      <c r="E18504" s="400"/>
      <c r="G18504" s="401"/>
      <c r="H18504" s="401"/>
      <c r="I18504" s="401"/>
      <c r="J18504" s="194"/>
      <c r="K18504" s="194"/>
      <c r="L18504" s="195"/>
      <c r="M18504" s="196"/>
      <c r="N18504" s="197"/>
      <c r="O18504" s="197"/>
      <c r="P18504" s="231"/>
    </row>
    <row r="18505" spans="2:16">
      <c r="B18505" s="351"/>
      <c r="C18505" s="435"/>
      <c r="D18505" s="399"/>
      <c r="E18505" s="400"/>
      <c r="G18505" s="401"/>
      <c r="H18505" s="401"/>
      <c r="I18505" s="401"/>
      <c r="J18505" s="194"/>
      <c r="K18505" s="194"/>
      <c r="L18505" s="195"/>
      <c r="M18505" s="196"/>
      <c r="N18505" s="197"/>
      <c r="O18505" s="197"/>
      <c r="P18505" s="231"/>
    </row>
    <row r="18506" spans="2:16">
      <c r="B18506" s="351"/>
      <c r="C18506" s="435"/>
      <c r="D18506" s="399"/>
      <c r="E18506" s="400"/>
      <c r="G18506" s="401"/>
      <c r="H18506" s="401"/>
      <c r="I18506" s="401"/>
      <c r="J18506" s="194"/>
      <c r="K18506" s="194"/>
      <c r="L18506" s="195"/>
      <c r="M18506" s="196"/>
      <c r="N18506" s="197"/>
      <c r="O18506" s="197"/>
      <c r="P18506" s="231"/>
    </row>
    <row r="18507" spans="2:16">
      <c r="B18507" s="351"/>
      <c r="C18507" s="435"/>
      <c r="D18507" s="399"/>
      <c r="E18507" s="400"/>
      <c r="G18507" s="401"/>
      <c r="H18507" s="401"/>
      <c r="I18507" s="401"/>
      <c r="J18507" s="194"/>
      <c r="K18507" s="194"/>
      <c r="L18507" s="195"/>
      <c r="M18507" s="196"/>
      <c r="N18507" s="197"/>
      <c r="O18507" s="197"/>
      <c r="P18507" s="231"/>
    </row>
    <row r="18508" spans="2:16">
      <c r="B18508" s="351"/>
      <c r="C18508" s="435"/>
      <c r="D18508" s="399"/>
      <c r="E18508" s="400"/>
      <c r="G18508" s="401"/>
      <c r="H18508" s="401"/>
      <c r="I18508" s="401"/>
      <c r="J18508" s="194"/>
      <c r="K18508" s="194"/>
      <c r="L18508" s="195"/>
      <c r="M18508" s="196"/>
      <c r="N18508" s="197"/>
      <c r="O18508" s="197"/>
      <c r="P18508" s="231"/>
    </row>
    <row r="18509" spans="2:16">
      <c r="B18509" s="351"/>
      <c r="C18509" s="435"/>
      <c r="D18509" s="399"/>
      <c r="E18509" s="400"/>
      <c r="G18509" s="401"/>
      <c r="H18509" s="401"/>
      <c r="I18509" s="401"/>
      <c r="J18509" s="194"/>
      <c r="K18509" s="194"/>
      <c r="L18509" s="195"/>
      <c r="M18509" s="196"/>
      <c r="N18509" s="197"/>
      <c r="O18509" s="197"/>
      <c r="P18509" s="231"/>
    </row>
    <row r="18510" spans="2:16">
      <c r="B18510" s="351"/>
      <c r="C18510" s="435"/>
      <c r="D18510" s="399"/>
      <c r="E18510" s="400"/>
      <c r="G18510" s="401"/>
      <c r="H18510" s="401"/>
      <c r="I18510" s="401"/>
      <c r="J18510" s="194"/>
      <c r="K18510" s="194"/>
      <c r="L18510" s="195"/>
      <c r="M18510" s="196"/>
      <c r="N18510" s="197"/>
      <c r="O18510" s="197"/>
      <c r="P18510" s="231"/>
    </row>
    <row r="18511" spans="2:16">
      <c r="B18511" s="351"/>
      <c r="C18511" s="435"/>
      <c r="D18511" s="399"/>
      <c r="E18511" s="400"/>
      <c r="G18511" s="401"/>
      <c r="H18511" s="401"/>
      <c r="I18511" s="401"/>
      <c r="J18511" s="194"/>
      <c r="K18511" s="194"/>
      <c r="L18511" s="195"/>
      <c r="M18511" s="196"/>
      <c r="N18511" s="197"/>
      <c r="O18511" s="197"/>
      <c r="P18511" s="231"/>
    </row>
    <row r="18512" spans="2:16">
      <c r="B18512" s="351"/>
      <c r="C18512" s="435"/>
      <c r="D18512" s="399"/>
      <c r="E18512" s="400"/>
      <c r="G18512" s="401"/>
      <c r="H18512" s="401"/>
      <c r="I18512" s="401"/>
      <c r="J18512" s="194"/>
      <c r="K18512" s="194"/>
      <c r="L18512" s="195"/>
      <c r="M18512" s="196"/>
      <c r="N18512" s="197"/>
      <c r="O18512" s="197"/>
      <c r="P18512" s="231"/>
    </row>
    <row r="18513" spans="2:16">
      <c r="B18513" s="351"/>
      <c r="C18513" s="435"/>
      <c r="D18513" s="399"/>
      <c r="E18513" s="400"/>
      <c r="G18513" s="401"/>
      <c r="H18513" s="401"/>
      <c r="I18513" s="401"/>
      <c r="J18513" s="194"/>
      <c r="K18513" s="194"/>
      <c r="L18513" s="195"/>
      <c r="M18513" s="196"/>
      <c r="N18513" s="197"/>
      <c r="O18513" s="197"/>
      <c r="P18513" s="231"/>
    </row>
    <row r="18514" spans="2:16">
      <c r="B18514" s="351"/>
      <c r="C18514" s="435"/>
      <c r="D18514" s="399"/>
      <c r="E18514" s="400"/>
      <c r="G18514" s="401"/>
      <c r="H18514" s="401"/>
      <c r="I18514" s="401"/>
      <c r="J18514" s="194"/>
      <c r="K18514" s="194"/>
      <c r="L18514" s="195"/>
      <c r="M18514" s="196"/>
      <c r="N18514" s="197"/>
      <c r="O18514" s="197"/>
      <c r="P18514" s="231"/>
    </row>
    <row r="18515" spans="2:16">
      <c r="B18515" s="351"/>
      <c r="C18515" s="435"/>
      <c r="D18515" s="399"/>
      <c r="E18515" s="400"/>
      <c r="G18515" s="401"/>
      <c r="H18515" s="401"/>
      <c r="I18515" s="401"/>
      <c r="J18515" s="194"/>
      <c r="K18515" s="194"/>
      <c r="L18515" s="195"/>
      <c r="M18515" s="196"/>
      <c r="N18515" s="197"/>
      <c r="O18515" s="197"/>
      <c r="P18515" s="231"/>
    </row>
    <row r="18516" spans="2:16">
      <c r="B18516" s="351"/>
      <c r="C18516" s="435"/>
      <c r="D18516" s="399"/>
      <c r="E18516" s="400"/>
      <c r="G18516" s="401"/>
      <c r="H18516" s="401"/>
      <c r="I18516" s="401"/>
      <c r="J18516" s="194"/>
      <c r="K18516" s="194"/>
      <c r="L18516" s="195"/>
      <c r="M18516" s="196"/>
      <c r="N18516" s="197"/>
      <c r="O18516" s="197"/>
      <c r="P18516" s="231"/>
    </row>
    <row r="18517" spans="2:16">
      <c r="B18517" s="351"/>
      <c r="C18517" s="435"/>
      <c r="D18517" s="399"/>
      <c r="E18517" s="400"/>
      <c r="G18517" s="401"/>
      <c r="H18517" s="401"/>
      <c r="I18517" s="401"/>
      <c r="J18517" s="194"/>
      <c r="K18517" s="194"/>
      <c r="L18517" s="195"/>
      <c r="M18517" s="196"/>
      <c r="N18517" s="197"/>
      <c r="O18517" s="197"/>
      <c r="P18517" s="231"/>
    </row>
    <row r="18518" spans="2:16">
      <c r="B18518" s="351"/>
      <c r="C18518" s="435"/>
      <c r="D18518" s="399"/>
      <c r="E18518" s="400"/>
      <c r="G18518" s="401"/>
      <c r="H18518" s="401"/>
      <c r="I18518" s="401"/>
      <c r="J18518" s="194"/>
      <c r="K18518" s="194"/>
      <c r="L18518" s="195"/>
      <c r="M18518" s="196"/>
      <c r="N18518" s="197"/>
      <c r="O18518" s="197"/>
      <c r="P18518" s="231"/>
    </row>
    <row r="18519" spans="2:16">
      <c r="B18519" s="351"/>
      <c r="C18519" s="435"/>
      <c r="D18519" s="399"/>
      <c r="E18519" s="400"/>
      <c r="G18519" s="401"/>
      <c r="H18519" s="401"/>
      <c r="I18519" s="401"/>
      <c r="J18519" s="194"/>
      <c r="K18519" s="194"/>
      <c r="L18519" s="195"/>
      <c r="M18519" s="196"/>
      <c r="N18519" s="197"/>
      <c r="O18519" s="197"/>
      <c r="P18519" s="231"/>
    </row>
    <row r="18520" spans="2:16">
      <c r="B18520" s="351"/>
      <c r="C18520" s="435"/>
      <c r="D18520" s="399"/>
      <c r="E18520" s="400"/>
      <c r="G18520" s="401"/>
      <c r="H18520" s="401"/>
      <c r="I18520" s="401"/>
      <c r="J18520" s="194"/>
      <c r="K18520" s="194"/>
      <c r="L18520" s="195"/>
      <c r="M18520" s="196"/>
      <c r="N18520" s="197"/>
      <c r="O18520" s="197"/>
      <c r="P18520" s="231"/>
    </row>
    <row r="18521" spans="2:16">
      <c r="B18521" s="351"/>
      <c r="C18521" s="435"/>
      <c r="D18521" s="399"/>
      <c r="E18521" s="400"/>
      <c r="G18521" s="401"/>
      <c r="H18521" s="401"/>
      <c r="I18521" s="401"/>
      <c r="J18521" s="194"/>
      <c r="K18521" s="194"/>
      <c r="L18521" s="195"/>
      <c r="M18521" s="196"/>
      <c r="N18521" s="197"/>
      <c r="O18521" s="197"/>
      <c r="P18521" s="231"/>
    </row>
    <row r="18522" spans="2:16">
      <c r="B18522" s="351"/>
      <c r="C18522" s="435"/>
      <c r="D18522" s="399"/>
      <c r="E18522" s="400"/>
      <c r="G18522" s="401"/>
      <c r="H18522" s="401"/>
      <c r="I18522" s="401"/>
      <c r="J18522" s="194"/>
      <c r="K18522" s="194"/>
      <c r="L18522" s="195"/>
      <c r="M18522" s="196"/>
      <c r="N18522" s="197"/>
      <c r="O18522" s="197"/>
      <c r="P18522" s="231"/>
    </row>
    <row r="18523" spans="2:16">
      <c r="B18523" s="351"/>
      <c r="C18523" s="435"/>
      <c r="D18523" s="399"/>
      <c r="E18523" s="400"/>
      <c r="G18523" s="401"/>
      <c r="H18523" s="401"/>
      <c r="I18523" s="401"/>
      <c r="J18523" s="194"/>
      <c r="K18523" s="194"/>
      <c r="L18523" s="195"/>
      <c r="M18523" s="196"/>
      <c r="N18523" s="197"/>
      <c r="O18523" s="197"/>
      <c r="P18523" s="231"/>
    </row>
    <row r="18524" spans="2:16">
      <c r="B18524" s="351"/>
      <c r="C18524" s="435"/>
      <c r="D18524" s="399"/>
      <c r="E18524" s="400"/>
      <c r="G18524" s="401"/>
      <c r="H18524" s="401"/>
      <c r="I18524" s="401"/>
      <c r="J18524" s="194"/>
      <c r="K18524" s="194"/>
      <c r="L18524" s="195"/>
      <c r="M18524" s="196"/>
      <c r="N18524" s="197"/>
      <c r="O18524" s="197"/>
      <c r="P18524" s="231"/>
    </row>
    <row r="18525" spans="2:16">
      <c r="B18525" s="351"/>
      <c r="C18525" s="435"/>
      <c r="D18525" s="399"/>
      <c r="E18525" s="400"/>
      <c r="G18525" s="401"/>
      <c r="H18525" s="401"/>
      <c r="I18525" s="401"/>
      <c r="J18525" s="194"/>
      <c r="K18525" s="194"/>
      <c r="L18525" s="195"/>
      <c r="M18525" s="196"/>
      <c r="N18525" s="197"/>
      <c r="O18525" s="197"/>
      <c r="P18525" s="231"/>
    </row>
    <row r="18526" spans="2:16">
      <c r="B18526" s="351"/>
      <c r="C18526" s="435"/>
      <c r="D18526" s="399"/>
      <c r="E18526" s="400"/>
      <c r="G18526" s="401"/>
      <c r="H18526" s="401"/>
      <c r="I18526" s="401"/>
      <c r="J18526" s="194"/>
      <c r="K18526" s="194"/>
      <c r="L18526" s="195"/>
      <c r="M18526" s="196"/>
      <c r="N18526" s="197"/>
      <c r="O18526" s="197"/>
      <c r="P18526" s="231"/>
    </row>
    <row r="18527" spans="2:16">
      <c r="B18527" s="351"/>
      <c r="C18527" s="435"/>
      <c r="D18527" s="399"/>
      <c r="E18527" s="400"/>
      <c r="G18527" s="401"/>
      <c r="H18527" s="401"/>
      <c r="I18527" s="401"/>
      <c r="J18527" s="194"/>
      <c r="K18527" s="194"/>
      <c r="L18527" s="195"/>
      <c r="M18527" s="196"/>
      <c r="N18527" s="197"/>
      <c r="O18527" s="197"/>
      <c r="P18527" s="231"/>
    </row>
    <row r="18528" spans="2:16">
      <c r="B18528" s="351"/>
      <c r="C18528" s="435"/>
      <c r="D18528" s="399"/>
      <c r="E18528" s="400"/>
      <c r="G18528" s="401"/>
      <c r="H18528" s="401"/>
      <c r="I18528" s="401"/>
      <c r="J18528" s="194"/>
      <c r="K18528" s="194"/>
      <c r="L18528" s="195"/>
      <c r="M18528" s="196"/>
      <c r="N18528" s="197"/>
      <c r="O18528" s="197"/>
      <c r="P18528" s="231"/>
    </row>
    <row r="18529" spans="2:16">
      <c r="B18529" s="351"/>
      <c r="C18529" s="435"/>
      <c r="D18529" s="399"/>
      <c r="E18529" s="400"/>
      <c r="G18529" s="401"/>
      <c r="H18529" s="401"/>
      <c r="I18529" s="401"/>
      <c r="J18529" s="194"/>
      <c r="K18529" s="194"/>
      <c r="L18529" s="195"/>
      <c r="M18529" s="196"/>
      <c r="N18529" s="197"/>
      <c r="O18529" s="197"/>
      <c r="P18529" s="231"/>
    </row>
    <row r="18530" spans="2:16">
      <c r="B18530" s="351"/>
      <c r="C18530" s="435"/>
      <c r="D18530" s="399"/>
      <c r="E18530" s="400"/>
      <c r="G18530" s="401"/>
      <c r="H18530" s="401"/>
      <c r="I18530" s="401"/>
      <c r="J18530" s="194"/>
      <c r="K18530" s="194"/>
      <c r="L18530" s="195"/>
      <c r="M18530" s="196"/>
      <c r="N18530" s="197"/>
      <c r="O18530" s="197"/>
      <c r="P18530" s="231"/>
    </row>
    <row r="18531" spans="2:16">
      <c r="B18531" s="351"/>
      <c r="C18531" s="435"/>
      <c r="D18531" s="399"/>
      <c r="E18531" s="400"/>
      <c r="G18531" s="401"/>
      <c r="H18531" s="401"/>
      <c r="I18531" s="401"/>
      <c r="J18531" s="194"/>
      <c r="K18531" s="194"/>
      <c r="L18531" s="195"/>
      <c r="M18531" s="196"/>
      <c r="N18531" s="197"/>
      <c r="O18531" s="197"/>
      <c r="P18531" s="231"/>
    </row>
    <row r="18532" spans="2:16">
      <c r="B18532" s="351"/>
      <c r="C18532" s="435"/>
      <c r="D18532" s="399"/>
      <c r="E18532" s="400"/>
      <c r="G18532" s="401"/>
      <c r="H18532" s="401"/>
      <c r="I18532" s="401"/>
      <c r="J18532" s="194"/>
      <c r="K18532" s="194"/>
      <c r="L18532" s="195"/>
      <c r="M18532" s="196"/>
      <c r="N18532" s="197"/>
      <c r="O18532" s="197"/>
      <c r="P18532" s="231"/>
    </row>
    <row r="18533" spans="2:16">
      <c r="B18533" s="351"/>
      <c r="C18533" s="435"/>
      <c r="D18533" s="399"/>
      <c r="E18533" s="400"/>
      <c r="G18533" s="401"/>
      <c r="H18533" s="401"/>
      <c r="I18533" s="401"/>
      <c r="J18533" s="194"/>
      <c r="K18533" s="194"/>
      <c r="L18533" s="195"/>
      <c r="M18533" s="196"/>
      <c r="N18533" s="197"/>
      <c r="O18533" s="197"/>
      <c r="P18533" s="231"/>
    </row>
    <row r="18534" spans="2:16">
      <c r="B18534" s="351"/>
      <c r="C18534" s="435"/>
      <c r="D18534" s="399"/>
      <c r="E18534" s="400"/>
      <c r="G18534" s="401"/>
      <c r="H18534" s="401"/>
      <c r="I18534" s="401"/>
      <c r="J18534" s="194"/>
      <c r="K18534" s="194"/>
      <c r="L18534" s="195"/>
      <c r="M18534" s="196"/>
      <c r="N18534" s="197"/>
      <c r="O18534" s="197"/>
      <c r="P18534" s="231"/>
    </row>
    <row r="18535" spans="2:16">
      <c r="B18535" s="351"/>
      <c r="C18535" s="435"/>
      <c r="D18535" s="399"/>
      <c r="E18535" s="400"/>
      <c r="G18535" s="401"/>
      <c r="H18535" s="401"/>
      <c r="I18535" s="401"/>
      <c r="J18535" s="194"/>
      <c r="K18535" s="194"/>
      <c r="L18535" s="195"/>
      <c r="M18535" s="196"/>
      <c r="N18535" s="197"/>
      <c r="O18535" s="197"/>
      <c r="P18535" s="231"/>
    </row>
    <row r="18536" spans="2:16">
      <c r="B18536" s="351"/>
      <c r="C18536" s="435"/>
      <c r="D18536" s="399"/>
      <c r="E18536" s="400"/>
      <c r="G18536" s="401"/>
      <c r="H18536" s="401"/>
      <c r="I18536" s="401"/>
      <c r="J18536" s="194"/>
      <c r="K18536" s="194"/>
      <c r="L18536" s="195"/>
      <c r="M18536" s="196"/>
      <c r="N18536" s="197"/>
      <c r="O18536" s="197"/>
      <c r="P18536" s="231"/>
    </row>
    <row r="18537" spans="2:16">
      <c r="B18537" s="351"/>
      <c r="C18537" s="435"/>
      <c r="D18537" s="399"/>
      <c r="E18537" s="400"/>
      <c r="G18537" s="401"/>
      <c r="H18537" s="401"/>
      <c r="I18537" s="401"/>
      <c r="J18537" s="194"/>
      <c r="K18537" s="194"/>
      <c r="L18537" s="195"/>
      <c r="M18537" s="196"/>
      <c r="N18537" s="197"/>
      <c r="O18537" s="197"/>
      <c r="P18537" s="231"/>
    </row>
    <row r="18538" spans="2:16">
      <c r="B18538" s="351"/>
      <c r="C18538" s="435"/>
      <c r="D18538" s="399"/>
      <c r="E18538" s="400"/>
      <c r="G18538" s="401"/>
      <c r="H18538" s="401"/>
      <c r="I18538" s="401"/>
      <c r="J18538" s="194"/>
      <c r="K18538" s="194"/>
      <c r="L18538" s="195"/>
      <c r="M18538" s="196"/>
      <c r="N18538" s="197"/>
      <c r="O18538" s="197"/>
      <c r="P18538" s="231"/>
    </row>
    <row r="18539" spans="2:16">
      <c r="B18539" s="402"/>
      <c r="C18539" s="435"/>
      <c r="D18539" s="404"/>
      <c r="E18539" s="405"/>
      <c r="G18539" s="406"/>
      <c r="H18539" s="406"/>
      <c r="I18539" s="406"/>
      <c r="J18539" s="194"/>
      <c r="K18539" s="194"/>
      <c r="L18539" s="195"/>
      <c r="M18539" s="196"/>
      <c r="N18539" s="197"/>
      <c r="O18539" s="197"/>
      <c r="P18539" s="221"/>
    </row>
    <row r="18540" spans="2:16">
      <c r="B18540" s="351"/>
      <c r="C18540" s="435"/>
      <c r="D18540" s="399"/>
      <c r="E18540" s="400"/>
      <c r="G18540" s="401"/>
      <c r="H18540" s="401"/>
      <c r="I18540" s="401"/>
      <c r="J18540" s="194"/>
      <c r="K18540" s="194"/>
      <c r="L18540" s="195"/>
      <c r="M18540" s="196"/>
      <c r="N18540" s="197"/>
      <c r="O18540" s="197"/>
      <c r="P18540" s="231"/>
    </row>
    <row r="18541" spans="2:16">
      <c r="B18541" s="351"/>
      <c r="C18541" s="435"/>
      <c r="D18541" s="399"/>
      <c r="E18541" s="400"/>
      <c r="G18541" s="401"/>
      <c r="H18541" s="401"/>
      <c r="I18541" s="401"/>
      <c r="J18541" s="194"/>
      <c r="K18541" s="194"/>
      <c r="L18541" s="195"/>
      <c r="M18541" s="196"/>
      <c r="N18541" s="197"/>
      <c r="O18541" s="197"/>
      <c r="P18541" s="231"/>
    </row>
    <row r="18542" spans="2:16">
      <c r="B18542" s="351"/>
      <c r="C18542" s="435"/>
      <c r="D18542" s="399"/>
      <c r="E18542" s="400"/>
      <c r="G18542" s="401"/>
      <c r="H18542" s="401"/>
      <c r="I18542" s="401"/>
      <c r="J18542" s="194"/>
      <c r="K18542" s="194"/>
      <c r="L18542" s="195"/>
      <c r="M18542" s="196"/>
      <c r="N18542" s="197"/>
      <c r="O18542" s="197"/>
      <c r="P18542" s="231"/>
    </row>
    <row r="18543" spans="2:16">
      <c r="B18543" s="351"/>
      <c r="C18543" s="435"/>
      <c r="D18543" s="399"/>
      <c r="E18543" s="400"/>
      <c r="G18543" s="401"/>
      <c r="H18543" s="401"/>
      <c r="I18543" s="401"/>
      <c r="J18543" s="194"/>
      <c r="K18543" s="194"/>
      <c r="L18543" s="195"/>
      <c r="M18543" s="196"/>
      <c r="N18543" s="197"/>
      <c r="O18543" s="197"/>
      <c r="P18543" s="231"/>
    </row>
    <row r="18544" spans="2:16">
      <c r="B18544" s="351"/>
      <c r="C18544" s="435"/>
      <c r="D18544" s="399"/>
      <c r="E18544" s="400"/>
      <c r="G18544" s="401"/>
      <c r="H18544" s="401"/>
      <c r="I18544" s="401"/>
      <c r="J18544" s="194"/>
      <c r="K18544" s="194"/>
      <c r="L18544" s="195"/>
      <c r="M18544" s="196"/>
      <c r="N18544" s="197"/>
      <c r="O18544" s="197"/>
      <c r="P18544" s="231"/>
    </row>
    <row r="18545" spans="2:16">
      <c r="B18545" s="351"/>
      <c r="C18545" s="435"/>
      <c r="D18545" s="399"/>
      <c r="E18545" s="400"/>
      <c r="G18545" s="401"/>
      <c r="H18545" s="401"/>
      <c r="I18545" s="401"/>
      <c r="J18545" s="194"/>
      <c r="K18545" s="194"/>
      <c r="L18545" s="195"/>
      <c r="M18545" s="196"/>
      <c r="N18545" s="197"/>
      <c r="O18545" s="197"/>
      <c r="P18545" s="231"/>
    </row>
    <row r="18546" spans="2:16">
      <c r="B18546" s="351"/>
      <c r="C18546" s="435"/>
      <c r="D18546" s="399"/>
      <c r="E18546" s="400"/>
      <c r="G18546" s="401"/>
      <c r="H18546" s="401"/>
      <c r="I18546" s="401"/>
      <c r="J18546" s="194"/>
      <c r="K18546" s="194"/>
      <c r="L18546" s="195"/>
      <c r="M18546" s="196"/>
      <c r="N18546" s="197"/>
      <c r="O18546" s="197"/>
      <c r="P18546" s="231"/>
    </row>
    <row r="18547" spans="2:16">
      <c r="B18547" s="351"/>
      <c r="C18547" s="435"/>
      <c r="D18547" s="399"/>
      <c r="E18547" s="400"/>
      <c r="G18547" s="401"/>
      <c r="H18547" s="401"/>
      <c r="I18547" s="401"/>
      <c r="J18547" s="194"/>
      <c r="K18547" s="194"/>
      <c r="L18547" s="195"/>
      <c r="M18547" s="196"/>
      <c r="N18547" s="197"/>
      <c r="O18547" s="197"/>
      <c r="P18547" s="231"/>
    </row>
    <row r="18548" spans="2:16">
      <c r="B18548" s="351"/>
      <c r="C18548" s="435"/>
      <c r="D18548" s="399"/>
      <c r="E18548" s="400"/>
      <c r="G18548" s="401"/>
      <c r="H18548" s="401"/>
      <c r="I18548" s="401"/>
      <c r="J18548" s="194"/>
      <c r="K18548" s="194"/>
      <c r="L18548" s="195"/>
      <c r="M18548" s="196"/>
      <c r="N18548" s="197"/>
      <c r="O18548" s="197"/>
      <c r="P18548" s="231"/>
    </row>
    <row r="18549" spans="2:16">
      <c r="B18549" s="351"/>
      <c r="C18549" s="435"/>
      <c r="D18549" s="399"/>
      <c r="E18549" s="400"/>
      <c r="G18549" s="401"/>
      <c r="H18549" s="401"/>
      <c r="I18549" s="401"/>
      <c r="J18549" s="194"/>
      <c r="K18549" s="194"/>
      <c r="L18549" s="195"/>
      <c r="M18549" s="196"/>
      <c r="N18549" s="197"/>
      <c r="O18549" s="197"/>
      <c r="P18549" s="231"/>
    </row>
    <row r="18550" spans="2:16">
      <c r="B18550" s="351"/>
      <c r="C18550" s="435"/>
      <c r="D18550" s="399"/>
      <c r="E18550" s="400"/>
      <c r="G18550" s="401"/>
      <c r="H18550" s="401"/>
      <c r="I18550" s="401"/>
      <c r="J18550" s="194"/>
      <c r="K18550" s="194"/>
      <c r="L18550" s="195"/>
      <c r="M18550" s="196"/>
      <c r="N18550" s="197"/>
      <c r="O18550" s="197"/>
      <c r="P18550" s="231"/>
    </row>
    <row r="18551" spans="2:16">
      <c r="B18551" s="351"/>
      <c r="C18551" s="435"/>
      <c r="D18551" s="399"/>
      <c r="E18551" s="400"/>
      <c r="G18551" s="401"/>
      <c r="H18551" s="401"/>
      <c r="I18551" s="401"/>
      <c r="J18551" s="194"/>
      <c r="K18551" s="194"/>
      <c r="L18551" s="195"/>
      <c r="M18551" s="196"/>
      <c r="N18551" s="197"/>
      <c r="O18551" s="197"/>
      <c r="P18551" s="231"/>
    </row>
    <row r="18552" spans="2:16">
      <c r="B18552" s="351"/>
      <c r="C18552" s="435"/>
      <c r="D18552" s="399"/>
      <c r="E18552" s="400"/>
      <c r="G18552" s="401"/>
      <c r="H18552" s="401"/>
      <c r="I18552" s="401"/>
      <c r="J18552" s="194"/>
      <c r="K18552" s="194"/>
      <c r="L18552" s="195"/>
      <c r="M18552" s="196"/>
      <c r="N18552" s="197"/>
      <c r="O18552" s="197"/>
      <c r="P18552" s="231"/>
    </row>
    <row r="18553" spans="2:16">
      <c r="B18553" s="351"/>
      <c r="C18553" s="435"/>
      <c r="D18553" s="399"/>
      <c r="E18553" s="400"/>
      <c r="G18553" s="401"/>
      <c r="H18553" s="401"/>
      <c r="I18553" s="401"/>
      <c r="J18553" s="194"/>
      <c r="K18553" s="194"/>
      <c r="L18553" s="195"/>
      <c r="M18553" s="196"/>
      <c r="N18553" s="197"/>
      <c r="O18553" s="197"/>
      <c r="P18553" s="231"/>
    </row>
    <row r="18554" spans="2:16">
      <c r="B18554" s="351"/>
      <c r="C18554" s="435"/>
      <c r="D18554" s="399"/>
      <c r="E18554" s="400"/>
      <c r="G18554" s="401"/>
      <c r="H18554" s="401"/>
      <c r="I18554" s="401"/>
      <c r="J18554" s="194"/>
      <c r="K18554" s="194"/>
      <c r="L18554" s="195"/>
      <c r="M18554" s="196"/>
      <c r="N18554" s="197"/>
      <c r="O18554" s="197"/>
      <c r="P18554" s="231"/>
    </row>
    <row r="18555" spans="2:16">
      <c r="B18555" s="351"/>
      <c r="C18555" s="435"/>
      <c r="D18555" s="399"/>
      <c r="E18555" s="400"/>
      <c r="G18555" s="401"/>
      <c r="H18555" s="401"/>
      <c r="I18555" s="401"/>
      <c r="J18555" s="194"/>
      <c r="K18555" s="194"/>
      <c r="L18555" s="195"/>
      <c r="M18555" s="196"/>
      <c r="N18555" s="197"/>
      <c r="O18555" s="197"/>
      <c r="P18555" s="231"/>
    </row>
    <row r="18556" spans="2:16">
      <c r="B18556" s="351"/>
      <c r="C18556" s="435"/>
      <c r="D18556" s="399"/>
      <c r="E18556" s="400"/>
      <c r="G18556" s="401"/>
      <c r="H18556" s="401"/>
      <c r="I18556" s="401"/>
      <c r="J18556" s="194"/>
      <c r="K18556" s="194"/>
      <c r="L18556" s="195"/>
      <c r="M18556" s="196"/>
      <c r="N18556" s="197"/>
      <c r="O18556" s="197"/>
      <c r="P18556" s="231"/>
    </row>
    <row r="18557" spans="2:16">
      <c r="B18557" s="351"/>
      <c r="C18557" s="435"/>
      <c r="D18557" s="399"/>
      <c r="E18557" s="400"/>
      <c r="G18557" s="401"/>
      <c r="H18557" s="401"/>
      <c r="I18557" s="401"/>
      <c r="J18557" s="194"/>
      <c r="K18557" s="194"/>
      <c r="L18557" s="195"/>
      <c r="M18557" s="196"/>
      <c r="N18557" s="197"/>
      <c r="O18557" s="197"/>
      <c r="P18557" s="231"/>
    </row>
    <row r="18558" spans="2:16">
      <c r="B18558" s="351"/>
      <c r="C18558" s="435"/>
      <c r="D18558" s="399"/>
      <c r="E18558" s="400"/>
      <c r="G18558" s="401"/>
      <c r="H18558" s="401"/>
      <c r="I18558" s="401"/>
      <c r="J18558" s="194"/>
      <c r="K18558" s="194"/>
      <c r="L18558" s="195"/>
      <c r="M18558" s="196"/>
      <c r="N18558" s="197"/>
      <c r="O18558" s="197"/>
      <c r="P18558" s="231"/>
    </row>
    <row r="18559" spans="2:16">
      <c r="B18559" s="351"/>
      <c r="C18559" s="435"/>
      <c r="D18559" s="399"/>
      <c r="E18559" s="400"/>
      <c r="G18559" s="401"/>
      <c r="H18559" s="401"/>
      <c r="I18559" s="401"/>
      <c r="J18559" s="194"/>
      <c r="K18559" s="194"/>
      <c r="L18559" s="195"/>
      <c r="M18559" s="196"/>
      <c r="N18559" s="197"/>
      <c r="O18559" s="197"/>
      <c r="P18559" s="231"/>
    </row>
    <row r="18560" spans="2:16">
      <c r="B18560" s="351"/>
      <c r="C18560" s="435"/>
      <c r="D18560" s="399"/>
      <c r="E18560" s="400"/>
      <c r="G18560" s="401"/>
      <c r="H18560" s="401"/>
      <c r="I18560" s="401"/>
      <c r="J18560" s="194"/>
      <c r="K18560" s="194"/>
      <c r="L18560" s="195"/>
      <c r="M18560" s="196"/>
      <c r="N18560" s="197"/>
      <c r="O18560" s="197"/>
      <c r="P18560" s="231"/>
    </row>
    <row r="18561" spans="2:16">
      <c r="B18561" s="351"/>
      <c r="C18561" s="435"/>
      <c r="D18561" s="399"/>
      <c r="E18561" s="400"/>
      <c r="G18561" s="401"/>
      <c r="H18561" s="401"/>
      <c r="I18561" s="401"/>
      <c r="J18561" s="194"/>
      <c r="K18561" s="194"/>
      <c r="L18561" s="195"/>
      <c r="M18561" s="196"/>
      <c r="N18561" s="197"/>
      <c r="O18561" s="197"/>
      <c r="P18561" s="231"/>
    </row>
    <row r="18562" spans="2:16">
      <c r="B18562" s="351"/>
      <c r="C18562" s="435"/>
      <c r="D18562" s="399"/>
      <c r="E18562" s="400"/>
      <c r="G18562" s="401"/>
      <c r="H18562" s="401"/>
      <c r="I18562" s="401"/>
      <c r="J18562" s="194"/>
      <c r="K18562" s="194"/>
      <c r="L18562" s="195"/>
      <c r="M18562" s="196"/>
      <c r="N18562" s="197"/>
      <c r="O18562" s="197"/>
      <c r="P18562" s="231"/>
    </row>
    <row r="18563" spans="2:16">
      <c r="B18563" s="351"/>
      <c r="C18563" s="435"/>
      <c r="D18563" s="399"/>
      <c r="E18563" s="400"/>
      <c r="G18563" s="401"/>
      <c r="H18563" s="401"/>
      <c r="I18563" s="401"/>
      <c r="J18563" s="194"/>
      <c r="K18563" s="194"/>
      <c r="L18563" s="195"/>
      <c r="M18563" s="196"/>
      <c r="N18563" s="197"/>
      <c r="O18563" s="197"/>
      <c r="P18563" s="231"/>
    </row>
    <row r="18564" spans="2:16">
      <c r="B18564" s="351"/>
      <c r="C18564" s="435"/>
      <c r="D18564" s="399"/>
      <c r="E18564" s="400"/>
      <c r="G18564" s="401"/>
      <c r="H18564" s="401"/>
      <c r="I18564" s="401"/>
      <c r="J18564" s="194"/>
      <c r="K18564" s="194"/>
      <c r="L18564" s="195"/>
      <c r="M18564" s="196"/>
      <c r="N18564" s="197"/>
      <c r="O18564" s="197"/>
      <c r="P18564" s="231"/>
    </row>
    <row r="18565" spans="2:16">
      <c r="B18565" s="351"/>
      <c r="C18565" s="435"/>
      <c r="D18565" s="399"/>
      <c r="E18565" s="400"/>
      <c r="G18565" s="401"/>
      <c r="H18565" s="401"/>
      <c r="I18565" s="401"/>
      <c r="J18565" s="194"/>
      <c r="K18565" s="194"/>
      <c r="L18565" s="195"/>
      <c r="M18565" s="196"/>
      <c r="N18565" s="197"/>
      <c r="O18565" s="197"/>
      <c r="P18565" s="231"/>
    </row>
    <row r="18566" spans="2:16">
      <c r="B18566" s="351"/>
      <c r="C18566" s="435"/>
      <c r="D18566" s="399"/>
      <c r="E18566" s="400"/>
      <c r="G18566" s="401"/>
      <c r="H18566" s="401"/>
      <c r="I18566" s="401"/>
      <c r="J18566" s="194"/>
      <c r="K18566" s="194"/>
      <c r="L18566" s="195"/>
      <c r="M18566" s="196"/>
      <c r="N18566" s="197"/>
      <c r="O18566" s="197"/>
      <c r="P18566" s="231"/>
    </row>
    <row r="18567" spans="2:16">
      <c r="B18567" s="351"/>
      <c r="C18567" s="435"/>
      <c r="D18567" s="399"/>
      <c r="E18567" s="400"/>
      <c r="G18567" s="401"/>
      <c r="H18567" s="401"/>
      <c r="I18567" s="401"/>
      <c r="J18567" s="194"/>
      <c r="K18567" s="194"/>
      <c r="L18567" s="195"/>
      <c r="M18567" s="196"/>
      <c r="N18567" s="197"/>
      <c r="O18567" s="197"/>
      <c r="P18567" s="231"/>
    </row>
    <row r="18568" spans="2:16">
      <c r="B18568" s="351"/>
      <c r="C18568" s="435"/>
      <c r="D18568" s="399"/>
      <c r="E18568" s="400"/>
      <c r="G18568" s="401"/>
      <c r="H18568" s="401"/>
      <c r="I18568" s="401"/>
      <c r="J18568" s="194"/>
      <c r="K18568" s="194"/>
      <c r="L18568" s="195"/>
      <c r="M18568" s="196"/>
      <c r="N18568" s="197"/>
      <c r="O18568" s="197"/>
      <c r="P18568" s="231"/>
    </row>
    <row r="18569" spans="2:16">
      <c r="B18569" s="351"/>
      <c r="C18569" s="435"/>
      <c r="D18569" s="399"/>
      <c r="E18569" s="400"/>
      <c r="G18569" s="401"/>
      <c r="H18569" s="401"/>
      <c r="I18569" s="401"/>
      <c r="J18569" s="194"/>
      <c r="K18569" s="194"/>
      <c r="L18569" s="195"/>
      <c r="M18569" s="196"/>
      <c r="N18569" s="197"/>
      <c r="O18569" s="197"/>
      <c r="P18569" s="231"/>
    </row>
    <row r="18570" spans="2:16">
      <c r="B18570" s="351"/>
      <c r="C18570" s="435"/>
      <c r="D18570" s="399"/>
      <c r="E18570" s="400"/>
      <c r="G18570" s="401"/>
      <c r="H18570" s="401"/>
      <c r="I18570" s="401"/>
      <c r="J18570" s="194"/>
      <c r="K18570" s="194"/>
      <c r="L18570" s="195"/>
      <c r="M18570" s="196"/>
      <c r="N18570" s="197"/>
      <c r="O18570" s="197"/>
      <c r="P18570" s="231"/>
    </row>
    <row r="18571" spans="2:16">
      <c r="B18571" s="351"/>
      <c r="C18571" s="435"/>
      <c r="D18571" s="399"/>
      <c r="E18571" s="400"/>
      <c r="G18571" s="401"/>
      <c r="H18571" s="401"/>
      <c r="I18571" s="401"/>
      <c r="J18571" s="194"/>
      <c r="K18571" s="194"/>
      <c r="L18571" s="195"/>
      <c r="M18571" s="196"/>
      <c r="N18571" s="197"/>
      <c r="O18571" s="197"/>
      <c r="P18571" s="231"/>
    </row>
    <row r="18572" spans="2:16">
      <c r="B18572" s="351"/>
      <c r="C18572" s="435"/>
      <c r="D18572" s="399"/>
      <c r="E18572" s="400"/>
      <c r="G18572" s="401"/>
      <c r="H18572" s="401"/>
      <c r="I18572" s="401"/>
      <c r="J18572" s="194"/>
      <c r="K18572" s="194"/>
      <c r="L18572" s="195"/>
      <c r="M18572" s="196"/>
      <c r="N18572" s="197"/>
      <c r="O18572" s="197"/>
      <c r="P18572" s="231"/>
    </row>
    <row r="18573" spans="2:16">
      <c r="B18573" s="351"/>
      <c r="C18573" s="435"/>
      <c r="D18573" s="399"/>
      <c r="E18573" s="400"/>
      <c r="G18573" s="401"/>
      <c r="H18573" s="401"/>
      <c r="I18573" s="401"/>
      <c r="J18573" s="194"/>
      <c r="K18573" s="194"/>
      <c r="L18573" s="195"/>
      <c r="M18573" s="196"/>
      <c r="N18573" s="197"/>
      <c r="O18573" s="197"/>
      <c r="P18573" s="231"/>
    </row>
    <row r="18574" spans="2:16">
      <c r="B18574" s="351"/>
      <c r="C18574" s="435"/>
      <c r="D18574" s="399"/>
      <c r="E18574" s="400"/>
      <c r="G18574" s="401"/>
      <c r="H18574" s="401"/>
      <c r="I18574" s="401"/>
      <c r="J18574" s="194"/>
      <c r="K18574" s="194"/>
      <c r="L18574" s="195"/>
      <c r="M18574" s="196"/>
      <c r="N18574" s="197"/>
      <c r="O18574" s="197"/>
      <c r="P18574" s="231"/>
    </row>
    <row r="18575" spans="2:16">
      <c r="B18575" s="351"/>
      <c r="C18575" s="435"/>
      <c r="D18575" s="399"/>
      <c r="E18575" s="400"/>
      <c r="G18575" s="401"/>
      <c r="H18575" s="401"/>
      <c r="I18575" s="401"/>
      <c r="J18575" s="194"/>
      <c r="K18575" s="194"/>
      <c r="L18575" s="195"/>
      <c r="M18575" s="196"/>
      <c r="N18575" s="197"/>
      <c r="O18575" s="197"/>
      <c r="P18575" s="231"/>
    </row>
    <row r="18576" spans="2:16">
      <c r="B18576" s="351"/>
      <c r="C18576" s="435"/>
      <c r="D18576" s="399"/>
      <c r="E18576" s="400"/>
      <c r="G18576" s="401"/>
      <c r="H18576" s="401"/>
      <c r="I18576" s="401"/>
      <c r="J18576" s="194"/>
      <c r="K18576" s="194"/>
      <c r="L18576" s="195"/>
      <c r="M18576" s="196"/>
      <c r="N18576" s="197"/>
      <c r="O18576" s="197"/>
      <c r="P18576" s="231"/>
    </row>
    <row r="18577" spans="2:16">
      <c r="B18577" s="351"/>
      <c r="C18577" s="435"/>
      <c r="D18577" s="399"/>
      <c r="E18577" s="400"/>
      <c r="G18577" s="401"/>
      <c r="H18577" s="401"/>
      <c r="I18577" s="401"/>
      <c r="J18577" s="194"/>
      <c r="K18577" s="194"/>
      <c r="L18577" s="195"/>
      <c r="M18577" s="196"/>
      <c r="N18577" s="197"/>
      <c r="O18577" s="197"/>
      <c r="P18577" s="231"/>
    </row>
    <row r="18578" spans="2:16">
      <c r="B18578" s="351"/>
      <c r="C18578" s="435"/>
      <c r="D18578" s="399"/>
      <c r="E18578" s="400"/>
      <c r="G18578" s="401"/>
      <c r="H18578" s="401"/>
      <c r="I18578" s="401"/>
      <c r="J18578" s="194"/>
      <c r="K18578" s="194"/>
      <c r="L18578" s="195"/>
      <c r="M18578" s="196"/>
      <c r="N18578" s="197"/>
      <c r="O18578" s="197"/>
      <c r="P18578" s="231"/>
    </row>
    <row r="18579" spans="2:16">
      <c r="B18579" s="351"/>
      <c r="C18579" s="435"/>
      <c r="D18579" s="399"/>
      <c r="E18579" s="400"/>
      <c r="G18579" s="401"/>
      <c r="H18579" s="401"/>
      <c r="I18579" s="401"/>
      <c r="J18579" s="194"/>
      <c r="K18579" s="194"/>
      <c r="L18579" s="195"/>
      <c r="M18579" s="196"/>
      <c r="N18579" s="197"/>
      <c r="O18579" s="197"/>
      <c r="P18579" s="231"/>
    </row>
    <row r="18580" spans="2:16">
      <c r="B18580" s="351"/>
      <c r="C18580" s="435"/>
      <c r="D18580" s="399"/>
      <c r="E18580" s="400"/>
      <c r="G18580" s="401"/>
      <c r="H18580" s="401"/>
      <c r="I18580" s="401"/>
      <c r="J18580" s="194"/>
      <c r="K18580" s="194"/>
      <c r="L18580" s="195"/>
      <c r="M18580" s="196"/>
      <c r="N18580" s="197"/>
      <c r="O18580" s="197"/>
      <c r="P18580" s="231"/>
    </row>
    <row r="18581" spans="2:16">
      <c r="B18581" s="351"/>
      <c r="C18581" s="435"/>
      <c r="D18581" s="399"/>
      <c r="E18581" s="400"/>
      <c r="G18581" s="401"/>
      <c r="H18581" s="401"/>
      <c r="I18581" s="401"/>
      <c r="J18581" s="194"/>
      <c r="K18581" s="194"/>
      <c r="L18581" s="195"/>
      <c r="M18581" s="196"/>
      <c r="N18581" s="197"/>
      <c r="O18581" s="197"/>
      <c r="P18581" s="231"/>
    </row>
    <row r="18582" spans="2:16">
      <c r="B18582" s="351"/>
      <c r="C18582" s="435"/>
      <c r="D18582" s="399"/>
      <c r="E18582" s="400"/>
      <c r="G18582" s="401"/>
      <c r="H18582" s="401"/>
      <c r="I18582" s="401"/>
      <c r="J18582" s="194"/>
      <c r="K18582" s="194"/>
      <c r="L18582" s="195"/>
      <c r="M18582" s="196"/>
      <c r="N18582" s="197"/>
      <c r="O18582" s="197"/>
      <c r="P18582" s="231"/>
    </row>
    <row r="18583" spans="2:16">
      <c r="B18583" s="351"/>
      <c r="C18583" s="435"/>
      <c r="D18583" s="399"/>
      <c r="E18583" s="400"/>
      <c r="G18583" s="401"/>
      <c r="H18583" s="401"/>
      <c r="I18583" s="401"/>
      <c r="J18583" s="194"/>
      <c r="K18583" s="194"/>
      <c r="L18583" s="195"/>
      <c r="M18583" s="196"/>
      <c r="N18583" s="197"/>
      <c r="O18583" s="197"/>
      <c r="P18583" s="231"/>
    </row>
    <row r="18584" spans="2:16">
      <c r="B18584" s="351"/>
      <c r="C18584" s="435"/>
      <c r="D18584" s="399"/>
      <c r="E18584" s="400"/>
      <c r="G18584" s="401"/>
      <c r="H18584" s="401"/>
      <c r="I18584" s="401"/>
      <c r="J18584" s="194"/>
      <c r="K18584" s="194"/>
      <c r="L18584" s="195"/>
      <c r="M18584" s="196"/>
      <c r="N18584" s="197"/>
      <c r="O18584" s="197"/>
      <c r="P18584" s="231"/>
    </row>
    <row r="18585" spans="2:16">
      <c r="B18585" s="351"/>
      <c r="C18585" s="435"/>
      <c r="D18585" s="399"/>
      <c r="E18585" s="400"/>
      <c r="G18585" s="401"/>
      <c r="H18585" s="401"/>
      <c r="I18585" s="401"/>
      <c r="J18585" s="194"/>
      <c r="K18585" s="194"/>
      <c r="L18585" s="195"/>
      <c r="M18585" s="196"/>
      <c r="N18585" s="197"/>
      <c r="O18585" s="197"/>
      <c r="P18585" s="231"/>
    </row>
    <row r="18586" spans="2:16">
      <c r="B18586" s="351"/>
      <c r="C18586" s="435"/>
      <c r="D18586" s="399"/>
      <c r="E18586" s="400"/>
      <c r="G18586" s="401"/>
      <c r="H18586" s="401"/>
      <c r="I18586" s="401"/>
      <c r="J18586" s="194"/>
      <c r="K18586" s="194"/>
      <c r="L18586" s="195"/>
      <c r="M18586" s="196"/>
      <c r="N18586" s="197"/>
      <c r="O18586" s="197"/>
      <c r="P18586" s="231"/>
    </row>
    <row r="18587" spans="2:16">
      <c r="B18587" s="351"/>
      <c r="C18587" s="435"/>
      <c r="D18587" s="399"/>
      <c r="E18587" s="400"/>
      <c r="G18587" s="401"/>
      <c r="H18587" s="401"/>
      <c r="I18587" s="401"/>
      <c r="J18587" s="194"/>
      <c r="K18587" s="194"/>
      <c r="L18587" s="195"/>
      <c r="M18587" s="196"/>
      <c r="N18587" s="197"/>
      <c r="O18587" s="197"/>
      <c r="P18587" s="231"/>
    </row>
    <row r="18588" spans="2:16">
      <c r="B18588" s="351"/>
      <c r="C18588" s="435"/>
      <c r="D18588" s="399"/>
      <c r="E18588" s="400"/>
      <c r="G18588" s="401"/>
      <c r="H18588" s="401"/>
      <c r="I18588" s="401"/>
      <c r="J18588" s="194"/>
      <c r="K18588" s="194"/>
      <c r="L18588" s="195"/>
      <c r="M18588" s="196"/>
      <c r="N18588" s="197"/>
      <c r="O18588" s="197"/>
      <c r="P18588" s="231"/>
    </row>
    <row r="18589" spans="2:16">
      <c r="B18589" s="351"/>
      <c r="C18589" s="435"/>
      <c r="D18589" s="399"/>
      <c r="E18589" s="400"/>
      <c r="G18589" s="401"/>
      <c r="H18589" s="401"/>
      <c r="I18589" s="401"/>
      <c r="J18589" s="194"/>
      <c r="K18589" s="194"/>
      <c r="L18589" s="195"/>
      <c r="M18589" s="196"/>
      <c r="N18589" s="197"/>
      <c r="O18589" s="197"/>
      <c r="P18589" s="231"/>
    </row>
    <row r="18590" spans="2:16">
      <c r="B18590" s="351"/>
      <c r="C18590" s="435"/>
      <c r="D18590" s="399"/>
      <c r="E18590" s="400"/>
      <c r="G18590" s="401"/>
      <c r="H18590" s="401"/>
      <c r="I18590" s="401"/>
      <c r="J18590" s="194"/>
      <c r="K18590" s="194"/>
      <c r="L18590" s="195"/>
      <c r="M18590" s="196"/>
      <c r="N18590" s="197"/>
      <c r="O18590" s="197"/>
      <c r="P18590" s="231"/>
    </row>
    <row r="18591" spans="2:16">
      <c r="B18591" s="351"/>
      <c r="C18591" s="435"/>
      <c r="D18591" s="399"/>
      <c r="E18591" s="400"/>
      <c r="G18591" s="401"/>
      <c r="H18591" s="401"/>
      <c r="I18591" s="401"/>
      <c r="J18591" s="194"/>
      <c r="K18591" s="194"/>
      <c r="L18591" s="195"/>
      <c r="M18591" s="196"/>
      <c r="N18591" s="197"/>
      <c r="O18591" s="197"/>
      <c r="P18591" s="231"/>
    </row>
    <row r="18592" spans="2:16">
      <c r="B18592" s="351"/>
      <c r="C18592" s="435"/>
      <c r="D18592" s="399"/>
      <c r="E18592" s="400"/>
      <c r="G18592" s="401"/>
      <c r="H18592" s="401"/>
      <c r="I18592" s="401"/>
      <c r="J18592" s="194"/>
      <c r="K18592" s="194"/>
      <c r="L18592" s="195"/>
      <c r="M18592" s="196"/>
      <c r="N18592" s="197"/>
      <c r="O18592" s="197"/>
      <c r="P18592" s="231"/>
    </row>
    <row r="18593" spans="2:16">
      <c r="B18593" s="351"/>
      <c r="C18593" s="435"/>
      <c r="D18593" s="399"/>
      <c r="E18593" s="400"/>
      <c r="G18593" s="401"/>
      <c r="H18593" s="401"/>
      <c r="I18593" s="401"/>
      <c r="J18593" s="194"/>
      <c r="K18593" s="194"/>
      <c r="L18593" s="195"/>
      <c r="M18593" s="196"/>
      <c r="N18593" s="197"/>
      <c r="O18593" s="197"/>
      <c r="P18593" s="231"/>
    </row>
    <row r="18594" spans="2:16">
      <c r="B18594" s="351"/>
      <c r="C18594" s="435"/>
      <c r="D18594" s="399"/>
      <c r="E18594" s="400"/>
      <c r="G18594" s="401"/>
      <c r="H18594" s="401"/>
      <c r="I18594" s="401"/>
      <c r="J18594" s="194"/>
      <c r="K18594" s="194"/>
      <c r="L18594" s="195"/>
      <c r="M18594" s="196"/>
      <c r="N18594" s="197"/>
      <c r="O18594" s="197"/>
      <c r="P18594" s="231"/>
    </row>
    <row r="18595" spans="2:16">
      <c r="B18595" s="351"/>
      <c r="C18595" s="435"/>
      <c r="D18595" s="399"/>
      <c r="E18595" s="400"/>
      <c r="G18595" s="401"/>
      <c r="H18595" s="401"/>
      <c r="I18595" s="401"/>
      <c r="J18595" s="194"/>
      <c r="K18595" s="194"/>
      <c r="L18595" s="195"/>
      <c r="M18595" s="196"/>
      <c r="N18595" s="197"/>
      <c r="O18595" s="197"/>
      <c r="P18595" s="231"/>
    </row>
    <row r="18596" spans="2:16">
      <c r="B18596" s="351"/>
      <c r="C18596" s="435"/>
      <c r="D18596" s="399"/>
      <c r="E18596" s="400"/>
      <c r="G18596" s="401"/>
      <c r="H18596" s="401"/>
      <c r="I18596" s="401"/>
      <c r="J18596" s="194"/>
      <c r="K18596" s="194"/>
      <c r="L18596" s="195"/>
      <c r="M18596" s="196"/>
      <c r="N18596" s="197"/>
      <c r="O18596" s="197"/>
      <c r="P18596" s="231"/>
    </row>
    <row r="18597" spans="2:16">
      <c r="B18597" s="351"/>
      <c r="C18597" s="435"/>
      <c r="D18597" s="399"/>
      <c r="E18597" s="400"/>
      <c r="G18597" s="401"/>
      <c r="H18597" s="401"/>
      <c r="I18597" s="401"/>
      <c r="J18597" s="194"/>
      <c r="K18597" s="194"/>
      <c r="L18597" s="195"/>
      <c r="M18597" s="196"/>
      <c r="N18597" s="197"/>
      <c r="O18597" s="197"/>
      <c r="P18597" s="231"/>
    </row>
    <row r="18598" spans="2:16">
      <c r="B18598" s="351"/>
      <c r="C18598" s="435"/>
      <c r="D18598" s="399"/>
      <c r="E18598" s="400"/>
      <c r="G18598" s="401"/>
      <c r="H18598" s="401"/>
      <c r="I18598" s="401"/>
      <c r="J18598" s="194"/>
      <c r="K18598" s="194"/>
      <c r="L18598" s="195"/>
      <c r="M18598" s="196"/>
      <c r="N18598" s="197"/>
      <c r="O18598" s="197"/>
      <c r="P18598" s="231"/>
    </row>
    <row r="18599" spans="2:16">
      <c r="B18599" s="351"/>
      <c r="C18599" s="435"/>
      <c r="D18599" s="399"/>
      <c r="E18599" s="400"/>
      <c r="G18599" s="401"/>
      <c r="H18599" s="401"/>
      <c r="I18599" s="401"/>
      <c r="J18599" s="194"/>
      <c r="K18599" s="194"/>
      <c r="L18599" s="195"/>
      <c r="M18599" s="196"/>
      <c r="N18599" s="197"/>
      <c r="O18599" s="197"/>
      <c r="P18599" s="231"/>
    </row>
    <row r="18600" spans="2:16">
      <c r="B18600" s="351"/>
      <c r="C18600" s="435"/>
      <c r="D18600" s="399"/>
      <c r="E18600" s="400"/>
      <c r="G18600" s="401"/>
      <c r="H18600" s="401"/>
      <c r="I18600" s="401"/>
      <c r="J18600" s="194"/>
      <c r="K18600" s="194"/>
      <c r="L18600" s="195"/>
      <c r="M18600" s="196"/>
      <c r="N18600" s="197"/>
      <c r="O18600" s="197"/>
      <c r="P18600" s="231"/>
    </row>
    <row r="18601" spans="2:16">
      <c r="B18601" s="351"/>
      <c r="C18601" s="435"/>
      <c r="D18601" s="399"/>
      <c r="E18601" s="400"/>
      <c r="G18601" s="401"/>
      <c r="H18601" s="401"/>
      <c r="I18601" s="401"/>
      <c r="J18601" s="194"/>
      <c r="K18601" s="194"/>
      <c r="L18601" s="195"/>
      <c r="M18601" s="196"/>
      <c r="N18601" s="197"/>
      <c r="O18601" s="197"/>
      <c r="P18601" s="231"/>
    </row>
    <row r="18602" spans="2:16">
      <c r="B18602" s="351"/>
      <c r="C18602" s="435"/>
      <c r="D18602" s="399"/>
      <c r="E18602" s="400"/>
      <c r="G18602" s="401"/>
      <c r="H18602" s="401"/>
      <c r="I18602" s="401"/>
      <c r="J18602" s="194"/>
      <c r="K18602" s="194"/>
      <c r="L18602" s="195"/>
      <c r="M18602" s="196"/>
      <c r="N18602" s="197"/>
      <c r="O18602" s="197"/>
      <c r="P18602" s="231"/>
    </row>
    <row r="18603" spans="2:16">
      <c r="B18603" s="351"/>
      <c r="C18603" s="435"/>
      <c r="D18603" s="399"/>
      <c r="E18603" s="400"/>
      <c r="G18603" s="401"/>
      <c r="H18603" s="401"/>
      <c r="I18603" s="401"/>
      <c r="J18603" s="194"/>
      <c r="K18603" s="194"/>
      <c r="L18603" s="195"/>
      <c r="M18603" s="196"/>
      <c r="N18603" s="197"/>
      <c r="O18603" s="197"/>
      <c r="P18603" s="231"/>
    </row>
    <row r="18604" spans="2:16">
      <c r="B18604" s="351"/>
      <c r="C18604" s="435"/>
      <c r="D18604" s="399"/>
      <c r="E18604" s="400"/>
      <c r="G18604" s="401"/>
      <c r="H18604" s="401"/>
      <c r="I18604" s="401"/>
      <c r="J18604" s="194"/>
      <c r="K18604" s="194"/>
      <c r="L18604" s="195"/>
      <c r="M18604" s="196"/>
      <c r="N18604" s="197"/>
      <c r="O18604" s="197"/>
      <c r="P18604" s="231"/>
    </row>
    <row r="18605" spans="2:16">
      <c r="B18605" s="351"/>
      <c r="C18605" s="435"/>
      <c r="D18605" s="399"/>
      <c r="E18605" s="400"/>
      <c r="G18605" s="401"/>
      <c r="H18605" s="401"/>
      <c r="I18605" s="401"/>
      <c r="J18605" s="194"/>
      <c r="K18605" s="194"/>
      <c r="L18605" s="195"/>
      <c r="M18605" s="196"/>
      <c r="N18605" s="197"/>
      <c r="O18605" s="197"/>
      <c r="P18605" s="231"/>
    </row>
    <row r="18606" spans="2:16">
      <c r="B18606" s="351"/>
      <c r="C18606" s="435"/>
      <c r="D18606" s="399"/>
      <c r="E18606" s="400"/>
      <c r="G18606" s="401"/>
      <c r="H18606" s="401"/>
      <c r="I18606" s="401"/>
      <c r="J18606" s="194"/>
      <c r="K18606" s="194"/>
      <c r="L18606" s="195"/>
      <c r="M18606" s="196"/>
      <c r="N18606" s="197"/>
      <c r="O18606" s="197"/>
      <c r="P18606" s="231"/>
    </row>
    <row r="18607" spans="2:16">
      <c r="B18607" s="351"/>
      <c r="C18607" s="435"/>
      <c r="D18607" s="399"/>
      <c r="E18607" s="400"/>
      <c r="G18607" s="401"/>
      <c r="H18607" s="401"/>
      <c r="I18607" s="401"/>
      <c r="J18607" s="194"/>
      <c r="K18607" s="194"/>
      <c r="L18607" s="195"/>
      <c r="M18607" s="196"/>
      <c r="N18607" s="197"/>
      <c r="O18607" s="197"/>
      <c r="P18607" s="231"/>
    </row>
    <row r="18608" spans="2:16">
      <c r="B18608" s="351"/>
      <c r="C18608" s="435"/>
      <c r="D18608" s="399"/>
      <c r="E18608" s="400"/>
      <c r="G18608" s="401"/>
      <c r="H18608" s="401"/>
      <c r="I18608" s="401"/>
      <c r="J18608" s="194"/>
      <c r="K18608" s="194"/>
      <c r="L18608" s="195"/>
      <c r="M18608" s="196"/>
      <c r="N18608" s="197"/>
      <c r="O18608" s="197"/>
      <c r="P18608" s="231"/>
    </row>
    <row r="18609" spans="2:16">
      <c r="B18609" s="351"/>
      <c r="C18609" s="435"/>
      <c r="D18609" s="399"/>
      <c r="E18609" s="400"/>
      <c r="G18609" s="401"/>
      <c r="H18609" s="401"/>
      <c r="I18609" s="401"/>
      <c r="J18609" s="194"/>
      <c r="K18609" s="194"/>
      <c r="L18609" s="195"/>
      <c r="M18609" s="196"/>
      <c r="N18609" s="197"/>
      <c r="O18609" s="197"/>
      <c r="P18609" s="231"/>
    </row>
    <row r="18610" spans="2:16">
      <c r="B18610" s="351"/>
      <c r="C18610" s="435"/>
      <c r="D18610" s="399"/>
      <c r="E18610" s="400"/>
      <c r="G18610" s="401"/>
      <c r="H18610" s="401"/>
      <c r="I18610" s="401"/>
      <c r="J18610" s="194"/>
      <c r="K18610" s="194"/>
      <c r="L18610" s="195"/>
      <c r="M18610" s="196"/>
      <c r="N18610" s="197"/>
      <c r="O18610" s="197"/>
      <c r="P18610" s="231"/>
    </row>
    <row r="18611" spans="2:16">
      <c r="B18611" s="351"/>
      <c r="C18611" s="435"/>
      <c r="D18611" s="399"/>
      <c r="E18611" s="400"/>
      <c r="G18611" s="401"/>
      <c r="H18611" s="401"/>
      <c r="I18611" s="401"/>
      <c r="J18611" s="194"/>
      <c r="K18611" s="194"/>
      <c r="L18611" s="195"/>
      <c r="M18611" s="196"/>
      <c r="N18611" s="197"/>
      <c r="O18611" s="197"/>
      <c r="P18611" s="231"/>
    </row>
    <row r="18612" spans="2:16">
      <c r="B18612" s="351"/>
      <c r="C18612" s="435"/>
      <c r="D18612" s="399"/>
      <c r="E18612" s="400"/>
      <c r="G18612" s="401"/>
      <c r="H18612" s="401"/>
      <c r="I18612" s="401"/>
      <c r="J18612" s="194"/>
      <c r="K18612" s="194"/>
      <c r="L18612" s="195"/>
      <c r="M18612" s="196"/>
      <c r="N18612" s="197"/>
      <c r="O18612" s="197"/>
      <c r="P18612" s="231"/>
    </row>
    <row r="18613" spans="2:16">
      <c r="B18613" s="351"/>
      <c r="C18613" s="435"/>
      <c r="D18613" s="399"/>
      <c r="E18613" s="400"/>
      <c r="G18613" s="401"/>
      <c r="H18613" s="401"/>
      <c r="I18613" s="401"/>
      <c r="J18613" s="194"/>
      <c r="K18613" s="194"/>
      <c r="L18613" s="195"/>
      <c r="M18613" s="196"/>
      <c r="N18613" s="197"/>
      <c r="O18613" s="197"/>
      <c r="P18613" s="231"/>
    </row>
    <row r="18614" spans="2:16">
      <c r="B18614" s="351"/>
      <c r="C18614" s="435"/>
      <c r="D18614" s="399"/>
      <c r="E18614" s="400"/>
      <c r="G18614" s="401"/>
      <c r="H18614" s="401"/>
      <c r="I18614" s="401"/>
      <c r="J18614" s="194"/>
      <c r="K18614" s="194"/>
      <c r="L18614" s="195"/>
      <c r="M18614" s="196"/>
      <c r="N18614" s="197"/>
      <c r="O18614" s="197"/>
      <c r="P18614" s="231"/>
    </row>
    <row r="18615" spans="2:16">
      <c r="B18615" s="351"/>
      <c r="C18615" s="435"/>
      <c r="D18615" s="399"/>
      <c r="E18615" s="400"/>
      <c r="G18615" s="401"/>
      <c r="H18615" s="401"/>
      <c r="I18615" s="401"/>
      <c r="J18615" s="194"/>
      <c r="K18615" s="194"/>
      <c r="L18615" s="195"/>
      <c r="M18615" s="196"/>
      <c r="N18615" s="197"/>
      <c r="O18615" s="197"/>
      <c r="P18615" s="231"/>
    </row>
    <row r="18616" spans="2:16">
      <c r="B18616" s="351"/>
      <c r="C18616" s="435"/>
      <c r="D18616" s="399"/>
      <c r="E18616" s="400"/>
      <c r="G18616" s="401"/>
      <c r="H18616" s="401"/>
      <c r="I18616" s="401"/>
      <c r="J18616" s="194"/>
      <c r="K18616" s="194"/>
      <c r="L18616" s="195"/>
      <c r="M18616" s="196"/>
      <c r="N18616" s="197"/>
      <c r="O18616" s="197"/>
      <c r="P18616" s="231"/>
    </row>
    <row r="18617" spans="2:16">
      <c r="B18617" s="351"/>
      <c r="C18617" s="435"/>
      <c r="D18617" s="399"/>
      <c r="E18617" s="400"/>
      <c r="G18617" s="401"/>
      <c r="H18617" s="401"/>
      <c r="I18617" s="401"/>
      <c r="J18617" s="194"/>
      <c r="K18617" s="194"/>
      <c r="L18617" s="195"/>
      <c r="M18617" s="196"/>
      <c r="N18617" s="197"/>
      <c r="O18617" s="197"/>
      <c r="P18617" s="231"/>
    </row>
    <row r="18618" spans="2:16">
      <c r="B18618" s="351"/>
      <c r="C18618" s="435"/>
      <c r="D18618" s="399"/>
      <c r="E18618" s="400"/>
      <c r="G18618" s="401"/>
      <c r="H18618" s="401"/>
      <c r="I18618" s="401"/>
      <c r="J18618" s="194"/>
      <c r="K18618" s="194"/>
      <c r="L18618" s="195"/>
      <c r="M18618" s="196"/>
      <c r="N18618" s="197"/>
      <c r="O18618" s="197"/>
      <c r="P18618" s="231"/>
    </row>
    <row r="18619" spans="2:16">
      <c r="B18619" s="351"/>
      <c r="C18619" s="435"/>
      <c r="D18619" s="399"/>
      <c r="E18619" s="400"/>
      <c r="G18619" s="401"/>
      <c r="H18619" s="401"/>
      <c r="I18619" s="401"/>
      <c r="J18619" s="194"/>
      <c r="K18619" s="194"/>
      <c r="L18619" s="195"/>
      <c r="M18619" s="196"/>
      <c r="N18619" s="197"/>
      <c r="O18619" s="197"/>
      <c r="P18619" s="231"/>
    </row>
    <row r="18620" spans="2:16">
      <c r="B18620" s="351"/>
      <c r="C18620" s="435"/>
      <c r="D18620" s="399"/>
      <c r="E18620" s="400"/>
      <c r="G18620" s="401"/>
      <c r="H18620" s="401"/>
      <c r="I18620" s="401"/>
      <c r="J18620" s="194"/>
      <c r="K18620" s="194"/>
      <c r="L18620" s="195"/>
      <c r="M18620" s="196"/>
      <c r="N18620" s="197"/>
      <c r="O18620" s="197"/>
      <c r="P18620" s="231"/>
    </row>
    <row r="18621" spans="2:16">
      <c r="B18621" s="351"/>
      <c r="C18621" s="435"/>
      <c r="D18621" s="399"/>
      <c r="E18621" s="400"/>
      <c r="G18621" s="401"/>
      <c r="H18621" s="401"/>
      <c r="I18621" s="401"/>
      <c r="J18621" s="194"/>
      <c r="K18621" s="194"/>
      <c r="L18621" s="195"/>
      <c r="M18621" s="196"/>
      <c r="N18621" s="197"/>
      <c r="O18621" s="197"/>
      <c r="P18621" s="231"/>
    </row>
    <row r="18622" spans="2:16">
      <c r="B18622" s="351"/>
      <c r="C18622" s="435"/>
      <c r="D18622" s="399"/>
      <c r="E18622" s="400"/>
      <c r="G18622" s="401"/>
      <c r="H18622" s="401"/>
      <c r="I18622" s="401"/>
      <c r="J18622" s="194"/>
      <c r="K18622" s="194"/>
      <c r="L18622" s="195"/>
      <c r="M18622" s="196"/>
      <c r="N18622" s="197"/>
      <c r="O18622" s="197"/>
      <c r="P18622" s="231"/>
    </row>
    <row r="18623" spans="2:16">
      <c r="B18623" s="351"/>
      <c r="C18623" s="435"/>
      <c r="D18623" s="399"/>
      <c r="E18623" s="400"/>
      <c r="G18623" s="401"/>
      <c r="H18623" s="401"/>
      <c r="I18623" s="401"/>
      <c r="J18623" s="194"/>
      <c r="K18623" s="194"/>
      <c r="L18623" s="195"/>
      <c r="M18623" s="196"/>
      <c r="N18623" s="197"/>
      <c r="O18623" s="197"/>
      <c r="P18623" s="231"/>
    </row>
    <row r="18624" spans="2:16">
      <c r="B18624" s="351"/>
      <c r="C18624" s="435"/>
      <c r="D18624" s="399"/>
      <c r="E18624" s="400"/>
      <c r="G18624" s="401"/>
      <c r="H18624" s="401"/>
      <c r="I18624" s="401"/>
      <c r="J18624" s="194"/>
      <c r="K18624" s="194"/>
      <c r="L18624" s="195"/>
      <c r="M18624" s="196"/>
      <c r="N18624" s="197"/>
      <c r="O18624" s="197"/>
      <c r="P18624" s="231"/>
    </row>
    <row r="18625" spans="2:16">
      <c r="B18625" s="351"/>
      <c r="C18625" s="435"/>
      <c r="D18625" s="399"/>
      <c r="E18625" s="400"/>
      <c r="G18625" s="401"/>
      <c r="H18625" s="401"/>
      <c r="I18625" s="401"/>
      <c r="J18625" s="194"/>
      <c r="K18625" s="194"/>
      <c r="L18625" s="195"/>
      <c r="M18625" s="196"/>
      <c r="N18625" s="197"/>
      <c r="O18625" s="197"/>
      <c r="P18625" s="231"/>
    </row>
    <row r="18626" spans="2:16">
      <c r="B18626" s="402"/>
      <c r="C18626" s="435"/>
      <c r="D18626" s="404"/>
      <c r="E18626" s="405"/>
      <c r="G18626" s="406"/>
      <c r="H18626" s="406"/>
      <c r="I18626" s="406"/>
      <c r="J18626" s="194"/>
      <c r="K18626" s="194"/>
      <c r="L18626" s="195"/>
      <c r="M18626" s="196"/>
      <c r="N18626" s="197"/>
      <c r="O18626" s="197"/>
      <c r="P18626" s="221"/>
    </row>
    <row r="18627" spans="2:16">
      <c r="B18627" s="351"/>
      <c r="C18627" s="435"/>
      <c r="D18627" s="399"/>
      <c r="E18627" s="400"/>
      <c r="G18627" s="401"/>
      <c r="H18627" s="401"/>
      <c r="I18627" s="401"/>
      <c r="J18627" s="194"/>
      <c r="K18627" s="194"/>
      <c r="L18627" s="195"/>
      <c r="M18627" s="196"/>
      <c r="N18627" s="197"/>
      <c r="O18627" s="197"/>
      <c r="P18627" s="231"/>
    </row>
    <row r="18628" spans="2:16">
      <c r="B18628" s="351"/>
      <c r="C18628" s="435"/>
      <c r="D18628" s="399"/>
      <c r="E18628" s="400"/>
      <c r="G18628" s="401"/>
      <c r="H18628" s="401"/>
      <c r="I18628" s="401"/>
      <c r="J18628" s="194"/>
      <c r="K18628" s="194"/>
      <c r="L18628" s="195"/>
      <c r="M18628" s="196"/>
      <c r="N18628" s="197"/>
      <c r="O18628" s="197"/>
      <c r="P18628" s="231"/>
    </row>
    <row r="18629" spans="2:16">
      <c r="B18629" s="351"/>
      <c r="C18629" s="435"/>
      <c r="D18629" s="399"/>
      <c r="E18629" s="400"/>
      <c r="G18629" s="401"/>
      <c r="H18629" s="401"/>
      <c r="I18629" s="401"/>
      <c r="J18629" s="194"/>
      <c r="K18629" s="194"/>
      <c r="L18629" s="195"/>
      <c r="M18629" s="196"/>
      <c r="N18629" s="197"/>
      <c r="O18629" s="197"/>
      <c r="P18629" s="231"/>
    </row>
    <row r="18630" spans="2:16">
      <c r="B18630" s="351"/>
      <c r="C18630" s="435"/>
      <c r="D18630" s="399"/>
      <c r="E18630" s="400"/>
      <c r="G18630" s="401"/>
      <c r="H18630" s="401"/>
      <c r="I18630" s="401"/>
      <c r="J18630" s="194"/>
      <c r="K18630" s="194"/>
      <c r="L18630" s="195"/>
      <c r="M18630" s="196"/>
      <c r="N18630" s="197"/>
      <c r="O18630" s="197"/>
      <c r="P18630" s="231"/>
    </row>
    <row r="18631" spans="2:16">
      <c r="B18631" s="351"/>
      <c r="C18631" s="435"/>
      <c r="D18631" s="399"/>
      <c r="E18631" s="400"/>
      <c r="G18631" s="401"/>
      <c r="H18631" s="401"/>
      <c r="I18631" s="401"/>
      <c r="J18631" s="194"/>
      <c r="K18631" s="194"/>
      <c r="L18631" s="195"/>
      <c r="M18631" s="196"/>
      <c r="N18631" s="197"/>
      <c r="O18631" s="197"/>
      <c r="P18631" s="231"/>
    </row>
    <row r="18632" spans="2:16">
      <c r="B18632" s="351"/>
      <c r="C18632" s="435"/>
      <c r="D18632" s="399"/>
      <c r="E18632" s="400"/>
      <c r="G18632" s="401"/>
      <c r="H18632" s="401"/>
      <c r="I18632" s="401"/>
      <c r="J18632" s="194"/>
      <c r="K18632" s="194"/>
      <c r="L18632" s="195"/>
      <c r="M18632" s="196"/>
      <c r="N18632" s="197"/>
      <c r="O18632" s="197"/>
      <c r="P18632" s="231"/>
    </row>
    <row r="18633" spans="2:16">
      <c r="B18633" s="351"/>
      <c r="C18633" s="435"/>
      <c r="D18633" s="399"/>
      <c r="E18633" s="400"/>
      <c r="G18633" s="401"/>
      <c r="H18633" s="401"/>
      <c r="I18633" s="401"/>
      <c r="J18633" s="194"/>
      <c r="K18633" s="194"/>
      <c r="L18633" s="195"/>
      <c r="M18633" s="196"/>
      <c r="N18633" s="197"/>
      <c r="O18633" s="197"/>
      <c r="P18633" s="231"/>
    </row>
    <row r="18634" spans="2:16">
      <c r="B18634" s="351"/>
      <c r="C18634" s="435"/>
      <c r="D18634" s="399"/>
      <c r="E18634" s="400"/>
      <c r="G18634" s="401"/>
      <c r="H18634" s="401"/>
      <c r="I18634" s="401"/>
      <c r="J18634" s="194"/>
      <c r="K18634" s="194"/>
      <c r="L18634" s="195"/>
      <c r="M18634" s="196"/>
      <c r="N18634" s="197"/>
      <c r="O18634" s="197"/>
      <c r="P18634" s="231"/>
    </row>
    <row r="18635" spans="2:16">
      <c r="B18635" s="351"/>
      <c r="C18635" s="435"/>
      <c r="D18635" s="399"/>
      <c r="E18635" s="400"/>
      <c r="G18635" s="401"/>
      <c r="H18635" s="401"/>
      <c r="I18635" s="401"/>
      <c r="J18635" s="194"/>
      <c r="K18635" s="194"/>
      <c r="L18635" s="195"/>
      <c r="M18635" s="196"/>
      <c r="N18635" s="197"/>
      <c r="O18635" s="197"/>
      <c r="P18635" s="231"/>
    </row>
    <row r="18636" spans="2:16">
      <c r="B18636" s="351"/>
      <c r="C18636" s="435"/>
      <c r="D18636" s="399"/>
      <c r="E18636" s="400"/>
      <c r="G18636" s="401"/>
      <c r="H18636" s="401"/>
      <c r="I18636" s="401"/>
      <c r="J18636" s="194"/>
      <c r="K18636" s="194"/>
      <c r="L18636" s="195"/>
      <c r="M18636" s="196"/>
      <c r="N18636" s="197"/>
      <c r="O18636" s="197"/>
      <c r="P18636" s="231"/>
    </row>
    <row r="18637" spans="2:16">
      <c r="B18637" s="351"/>
      <c r="C18637" s="435"/>
      <c r="D18637" s="399"/>
      <c r="E18637" s="400"/>
      <c r="G18637" s="401"/>
      <c r="H18637" s="401"/>
      <c r="I18637" s="401"/>
      <c r="J18637" s="194"/>
      <c r="K18637" s="194"/>
      <c r="L18637" s="195"/>
      <c r="M18637" s="196"/>
      <c r="N18637" s="197"/>
      <c r="O18637" s="197"/>
      <c r="P18637" s="231"/>
    </row>
    <row r="18638" spans="2:16">
      <c r="B18638" s="351"/>
      <c r="C18638" s="435"/>
      <c r="D18638" s="399"/>
      <c r="E18638" s="400"/>
      <c r="G18638" s="401"/>
      <c r="H18638" s="401"/>
      <c r="I18638" s="401"/>
      <c r="J18638" s="194"/>
      <c r="K18638" s="194"/>
      <c r="L18638" s="195"/>
      <c r="M18638" s="196"/>
      <c r="N18638" s="197"/>
      <c r="O18638" s="197"/>
      <c r="P18638" s="231"/>
    </row>
    <row r="18639" spans="2:16">
      <c r="B18639" s="351"/>
      <c r="C18639" s="435"/>
      <c r="D18639" s="399"/>
      <c r="E18639" s="400"/>
      <c r="G18639" s="401"/>
      <c r="H18639" s="401"/>
      <c r="I18639" s="401"/>
      <c r="J18639" s="194"/>
      <c r="K18639" s="194"/>
      <c r="L18639" s="195"/>
      <c r="M18639" s="196"/>
      <c r="N18639" s="197"/>
      <c r="O18639" s="197"/>
      <c r="P18639" s="231"/>
    </row>
    <row r="18640" spans="2:16">
      <c r="B18640" s="351"/>
      <c r="C18640" s="435"/>
      <c r="D18640" s="399"/>
      <c r="E18640" s="400"/>
      <c r="G18640" s="401"/>
      <c r="H18640" s="401"/>
      <c r="I18640" s="401"/>
      <c r="J18640" s="194"/>
      <c r="K18640" s="194"/>
      <c r="L18640" s="195"/>
      <c r="M18640" s="196"/>
      <c r="N18640" s="197"/>
      <c r="O18640" s="197"/>
      <c r="P18640" s="231"/>
    </row>
    <row r="18641" spans="2:16">
      <c r="B18641" s="351"/>
      <c r="C18641" s="435"/>
      <c r="D18641" s="399"/>
      <c r="E18641" s="400"/>
      <c r="G18641" s="401"/>
      <c r="H18641" s="401"/>
      <c r="I18641" s="401"/>
      <c r="J18641" s="194"/>
      <c r="K18641" s="194"/>
      <c r="L18641" s="195"/>
      <c r="M18641" s="196"/>
      <c r="N18641" s="197"/>
      <c r="O18641" s="197"/>
      <c r="P18641" s="231"/>
    </row>
    <row r="18642" spans="2:16">
      <c r="B18642" s="351"/>
      <c r="C18642" s="435"/>
      <c r="D18642" s="399"/>
      <c r="E18642" s="400"/>
      <c r="G18642" s="401"/>
      <c r="H18642" s="401"/>
      <c r="I18642" s="401"/>
      <c r="J18642" s="194"/>
      <c r="K18642" s="194"/>
      <c r="L18642" s="195"/>
      <c r="M18642" s="196"/>
      <c r="N18642" s="197"/>
      <c r="O18642" s="197"/>
      <c r="P18642" s="231"/>
    </row>
    <row r="18643" spans="2:16">
      <c r="B18643" s="351"/>
      <c r="C18643" s="435"/>
      <c r="D18643" s="399"/>
      <c r="E18643" s="400"/>
      <c r="G18643" s="401"/>
      <c r="H18643" s="401"/>
      <c r="I18643" s="401"/>
      <c r="J18643" s="194"/>
      <c r="K18643" s="194"/>
      <c r="L18643" s="195"/>
      <c r="M18643" s="196"/>
      <c r="N18643" s="197"/>
      <c r="O18643" s="197"/>
      <c r="P18643" s="231"/>
    </row>
    <row r="18644" spans="2:16">
      <c r="B18644" s="351"/>
      <c r="C18644" s="435"/>
      <c r="D18644" s="399"/>
      <c r="E18644" s="400"/>
      <c r="G18644" s="401"/>
      <c r="H18644" s="401"/>
      <c r="I18644" s="401"/>
      <c r="J18644" s="194"/>
      <c r="K18644" s="194"/>
      <c r="L18644" s="195"/>
      <c r="M18644" s="196"/>
      <c r="N18644" s="197"/>
      <c r="O18644" s="197"/>
      <c r="P18644" s="231"/>
    </row>
    <row r="18645" spans="2:16">
      <c r="B18645" s="351"/>
      <c r="C18645" s="435"/>
      <c r="D18645" s="399"/>
      <c r="E18645" s="400"/>
      <c r="G18645" s="401"/>
      <c r="H18645" s="401"/>
      <c r="I18645" s="401"/>
      <c r="J18645" s="194"/>
      <c r="K18645" s="194"/>
      <c r="L18645" s="195"/>
      <c r="M18645" s="196"/>
      <c r="N18645" s="197"/>
      <c r="O18645" s="197"/>
      <c r="P18645" s="231"/>
    </row>
    <row r="18646" spans="2:16">
      <c r="B18646" s="351"/>
      <c r="C18646" s="435"/>
      <c r="D18646" s="399"/>
      <c r="E18646" s="400"/>
      <c r="G18646" s="401"/>
      <c r="H18646" s="401"/>
      <c r="I18646" s="401"/>
      <c r="J18646" s="194"/>
      <c r="K18646" s="194"/>
      <c r="L18646" s="195"/>
      <c r="M18646" s="196"/>
      <c r="N18646" s="197"/>
      <c r="O18646" s="197"/>
      <c r="P18646" s="231"/>
    </row>
    <row r="18647" spans="2:16">
      <c r="B18647" s="351"/>
      <c r="C18647" s="435"/>
      <c r="D18647" s="399"/>
      <c r="E18647" s="400"/>
      <c r="G18647" s="401"/>
      <c r="H18647" s="401"/>
      <c r="I18647" s="401"/>
      <c r="J18647" s="194"/>
      <c r="K18647" s="194"/>
      <c r="L18647" s="195"/>
      <c r="M18647" s="196"/>
      <c r="N18647" s="197"/>
      <c r="O18647" s="197"/>
      <c r="P18647" s="231"/>
    </row>
    <row r="18648" spans="2:16">
      <c r="B18648" s="351"/>
      <c r="C18648" s="435"/>
      <c r="D18648" s="399"/>
      <c r="E18648" s="400"/>
      <c r="G18648" s="401"/>
      <c r="H18648" s="401"/>
      <c r="I18648" s="401"/>
      <c r="J18648" s="194"/>
      <c r="K18648" s="194"/>
      <c r="L18648" s="195"/>
      <c r="M18648" s="196"/>
      <c r="N18648" s="197"/>
      <c r="O18648" s="197"/>
      <c r="P18648" s="231"/>
    </row>
    <row r="18649" spans="2:16">
      <c r="B18649" s="351"/>
      <c r="C18649" s="435"/>
      <c r="D18649" s="399"/>
      <c r="E18649" s="400"/>
      <c r="G18649" s="401"/>
      <c r="H18649" s="401"/>
      <c r="I18649" s="401"/>
      <c r="J18649" s="194"/>
      <c r="K18649" s="194"/>
      <c r="L18649" s="195"/>
      <c r="M18649" s="196"/>
      <c r="N18649" s="197"/>
      <c r="O18649" s="197"/>
      <c r="P18649" s="231"/>
    </row>
    <row r="18650" spans="2:16">
      <c r="B18650" s="351"/>
      <c r="C18650" s="435"/>
      <c r="D18650" s="399"/>
      <c r="E18650" s="400"/>
      <c r="G18650" s="401"/>
      <c r="H18650" s="401"/>
      <c r="I18650" s="401"/>
      <c r="J18650" s="194"/>
      <c r="K18650" s="194"/>
      <c r="L18650" s="195"/>
      <c r="M18650" s="196"/>
      <c r="N18650" s="197"/>
      <c r="O18650" s="197"/>
      <c r="P18650" s="231"/>
    </row>
    <row r="18651" spans="2:16">
      <c r="B18651" s="351"/>
      <c r="C18651" s="435"/>
      <c r="D18651" s="399"/>
      <c r="E18651" s="400"/>
      <c r="G18651" s="401"/>
      <c r="H18651" s="401"/>
      <c r="I18651" s="401"/>
      <c r="J18651" s="194"/>
      <c r="K18651" s="194"/>
      <c r="L18651" s="195"/>
      <c r="M18651" s="196"/>
      <c r="N18651" s="197"/>
      <c r="O18651" s="197"/>
      <c r="P18651" s="231"/>
    </row>
    <row r="18652" spans="2:16">
      <c r="B18652" s="351"/>
      <c r="C18652" s="435"/>
      <c r="D18652" s="399"/>
      <c r="E18652" s="400"/>
      <c r="G18652" s="401"/>
      <c r="H18652" s="401"/>
      <c r="I18652" s="401"/>
      <c r="J18652" s="194"/>
      <c r="K18652" s="194"/>
      <c r="L18652" s="195"/>
      <c r="M18652" s="196"/>
      <c r="N18652" s="197"/>
      <c r="O18652" s="197"/>
      <c r="P18652" s="231"/>
    </row>
    <row r="18653" spans="2:16">
      <c r="B18653" s="351"/>
      <c r="C18653" s="435"/>
      <c r="D18653" s="399"/>
      <c r="E18653" s="400"/>
      <c r="G18653" s="401"/>
      <c r="H18653" s="401"/>
      <c r="I18653" s="401"/>
      <c r="J18653" s="194"/>
      <c r="K18653" s="194"/>
      <c r="L18653" s="195"/>
      <c r="M18653" s="196"/>
      <c r="N18653" s="197"/>
      <c r="O18653" s="197"/>
      <c r="P18653" s="231"/>
    </row>
    <row r="18654" spans="2:16">
      <c r="B18654" s="351"/>
      <c r="C18654" s="435"/>
      <c r="D18654" s="399"/>
      <c r="E18654" s="400"/>
      <c r="G18654" s="401"/>
      <c r="H18654" s="401"/>
      <c r="I18654" s="401"/>
      <c r="J18654" s="194"/>
      <c r="K18654" s="194"/>
      <c r="L18654" s="195"/>
      <c r="M18654" s="196"/>
      <c r="N18654" s="197"/>
      <c r="O18654" s="197"/>
      <c r="P18654" s="231"/>
    </row>
    <row r="18655" spans="2:16">
      <c r="B18655" s="351"/>
      <c r="C18655" s="435"/>
      <c r="D18655" s="399"/>
      <c r="E18655" s="400"/>
      <c r="G18655" s="401"/>
      <c r="H18655" s="401"/>
      <c r="I18655" s="401"/>
      <c r="J18655" s="194"/>
      <c r="K18655" s="194"/>
      <c r="L18655" s="195"/>
      <c r="M18655" s="196"/>
      <c r="N18655" s="197"/>
      <c r="O18655" s="197"/>
      <c r="P18655" s="231"/>
    </row>
    <row r="18656" spans="2:16">
      <c r="B18656" s="351"/>
      <c r="C18656" s="435"/>
      <c r="D18656" s="399"/>
      <c r="E18656" s="400"/>
      <c r="G18656" s="401"/>
      <c r="H18656" s="401"/>
      <c r="I18656" s="401"/>
      <c r="J18656" s="194"/>
      <c r="K18656" s="194"/>
      <c r="L18656" s="195"/>
      <c r="M18656" s="196"/>
      <c r="N18656" s="197"/>
      <c r="O18656" s="197"/>
      <c r="P18656" s="231"/>
    </row>
    <row r="18657" spans="2:16">
      <c r="B18657" s="351"/>
      <c r="C18657" s="435"/>
      <c r="D18657" s="399"/>
      <c r="E18657" s="400"/>
      <c r="G18657" s="401"/>
      <c r="H18657" s="401"/>
      <c r="I18657" s="401"/>
      <c r="J18657" s="194"/>
      <c r="K18657" s="194"/>
      <c r="L18657" s="195"/>
      <c r="M18657" s="196"/>
      <c r="N18657" s="197"/>
      <c r="O18657" s="197"/>
      <c r="P18657" s="231"/>
    </row>
    <row r="18658" spans="2:16">
      <c r="B18658" s="351"/>
      <c r="C18658" s="435"/>
      <c r="D18658" s="399"/>
      <c r="E18658" s="400"/>
      <c r="G18658" s="401"/>
      <c r="H18658" s="401"/>
      <c r="I18658" s="401"/>
      <c r="J18658" s="194"/>
      <c r="K18658" s="194"/>
      <c r="L18658" s="195"/>
      <c r="M18658" s="196"/>
      <c r="N18658" s="197"/>
      <c r="O18658" s="197"/>
      <c r="P18658" s="231"/>
    </row>
    <row r="18659" spans="2:16">
      <c r="B18659" s="351"/>
      <c r="C18659" s="435"/>
      <c r="D18659" s="399"/>
      <c r="E18659" s="400"/>
      <c r="G18659" s="401"/>
      <c r="H18659" s="401"/>
      <c r="I18659" s="401"/>
      <c r="J18659" s="194"/>
      <c r="K18659" s="194"/>
      <c r="L18659" s="195"/>
      <c r="M18659" s="196"/>
      <c r="N18659" s="197"/>
      <c r="O18659" s="197"/>
      <c r="P18659" s="231"/>
    </row>
    <row r="18660" spans="2:16">
      <c r="B18660" s="351"/>
      <c r="C18660" s="435"/>
      <c r="D18660" s="399"/>
      <c r="E18660" s="400"/>
      <c r="G18660" s="401"/>
      <c r="H18660" s="401"/>
      <c r="I18660" s="401"/>
      <c r="J18660" s="194"/>
      <c r="K18660" s="194"/>
      <c r="L18660" s="195"/>
      <c r="M18660" s="196"/>
      <c r="N18660" s="197"/>
      <c r="O18660" s="197"/>
      <c r="P18660" s="231"/>
    </row>
    <row r="18661" spans="2:16">
      <c r="B18661" s="351"/>
      <c r="C18661" s="435"/>
      <c r="D18661" s="399"/>
      <c r="E18661" s="400"/>
      <c r="G18661" s="401"/>
      <c r="H18661" s="401"/>
      <c r="I18661" s="401"/>
      <c r="J18661" s="194"/>
      <c r="K18661" s="194"/>
      <c r="L18661" s="195"/>
      <c r="M18661" s="196"/>
      <c r="N18661" s="197"/>
      <c r="O18661" s="197"/>
      <c r="P18661" s="231"/>
    </row>
    <row r="18662" spans="2:16">
      <c r="B18662" s="351"/>
      <c r="C18662" s="435"/>
      <c r="D18662" s="399"/>
      <c r="E18662" s="400"/>
      <c r="G18662" s="401"/>
      <c r="H18662" s="401"/>
      <c r="I18662" s="401"/>
      <c r="J18662" s="194"/>
      <c r="K18662" s="194"/>
      <c r="L18662" s="195"/>
      <c r="M18662" s="196"/>
      <c r="N18662" s="197"/>
      <c r="O18662" s="197"/>
      <c r="P18662" s="231"/>
    </row>
    <row r="18663" spans="2:16">
      <c r="B18663" s="351"/>
      <c r="C18663" s="435"/>
      <c r="D18663" s="399"/>
      <c r="E18663" s="400"/>
      <c r="G18663" s="401"/>
      <c r="H18663" s="401"/>
      <c r="I18663" s="401"/>
      <c r="J18663" s="194"/>
      <c r="K18663" s="194"/>
      <c r="L18663" s="195"/>
      <c r="M18663" s="196"/>
      <c r="N18663" s="197"/>
      <c r="O18663" s="197"/>
      <c r="P18663" s="231"/>
    </row>
    <row r="18664" spans="2:16">
      <c r="B18664" s="351"/>
      <c r="C18664" s="435"/>
      <c r="D18664" s="399"/>
      <c r="E18664" s="400"/>
      <c r="G18664" s="401"/>
      <c r="H18664" s="401"/>
      <c r="I18664" s="401"/>
      <c r="J18664" s="194"/>
      <c r="K18664" s="194"/>
      <c r="L18664" s="195"/>
      <c r="M18664" s="196"/>
      <c r="N18664" s="197"/>
      <c r="O18664" s="197"/>
      <c r="P18664" s="231"/>
    </row>
    <row r="18665" spans="2:16">
      <c r="B18665" s="351"/>
      <c r="C18665" s="435"/>
      <c r="D18665" s="399"/>
      <c r="E18665" s="400"/>
      <c r="G18665" s="401"/>
      <c r="H18665" s="401"/>
      <c r="I18665" s="401"/>
      <c r="J18665" s="194"/>
      <c r="K18665" s="194"/>
      <c r="L18665" s="195"/>
      <c r="M18665" s="196"/>
      <c r="N18665" s="197"/>
      <c r="O18665" s="197"/>
      <c r="P18665" s="231"/>
    </row>
    <row r="18666" spans="2:16">
      <c r="B18666" s="351"/>
      <c r="C18666" s="435"/>
      <c r="D18666" s="399"/>
      <c r="E18666" s="400"/>
      <c r="G18666" s="401"/>
      <c r="H18666" s="401"/>
      <c r="I18666" s="401"/>
      <c r="J18666" s="194"/>
      <c r="K18666" s="194"/>
      <c r="L18666" s="195"/>
      <c r="M18666" s="196"/>
      <c r="N18666" s="197"/>
      <c r="O18666" s="197"/>
      <c r="P18666" s="231"/>
    </row>
    <row r="18667" spans="2:16">
      <c r="B18667" s="351"/>
      <c r="C18667" s="435"/>
      <c r="D18667" s="399"/>
      <c r="E18667" s="400"/>
      <c r="G18667" s="401"/>
      <c r="H18667" s="401"/>
      <c r="I18667" s="401"/>
      <c r="J18667" s="194"/>
      <c r="K18667" s="194"/>
      <c r="L18667" s="195"/>
      <c r="M18667" s="196"/>
      <c r="N18667" s="197"/>
      <c r="O18667" s="197"/>
      <c r="P18667" s="231"/>
    </row>
    <row r="18668" spans="2:16">
      <c r="B18668" s="351"/>
      <c r="C18668" s="435"/>
      <c r="D18668" s="399"/>
      <c r="E18668" s="400"/>
      <c r="G18668" s="401"/>
      <c r="H18668" s="401"/>
      <c r="I18668" s="401"/>
      <c r="J18668" s="194"/>
      <c r="K18668" s="194"/>
      <c r="L18668" s="195"/>
      <c r="M18668" s="196"/>
      <c r="N18668" s="197"/>
      <c r="O18668" s="197"/>
      <c r="P18668" s="231"/>
    </row>
    <row r="18669" spans="2:16">
      <c r="B18669" s="351"/>
      <c r="C18669" s="435"/>
      <c r="D18669" s="399"/>
      <c r="E18669" s="400"/>
      <c r="G18669" s="401"/>
      <c r="H18669" s="401"/>
      <c r="I18669" s="401"/>
      <c r="J18669" s="194"/>
      <c r="K18669" s="194"/>
      <c r="L18669" s="195"/>
      <c r="M18669" s="196"/>
      <c r="N18669" s="197"/>
      <c r="O18669" s="197"/>
      <c r="P18669" s="231"/>
    </row>
    <row r="18670" spans="2:16">
      <c r="B18670" s="351"/>
      <c r="C18670" s="435"/>
      <c r="D18670" s="399"/>
      <c r="E18670" s="400"/>
      <c r="G18670" s="401"/>
      <c r="H18670" s="401"/>
      <c r="I18670" s="401"/>
      <c r="J18670" s="194"/>
      <c r="K18670" s="194"/>
      <c r="L18670" s="195"/>
      <c r="M18670" s="196"/>
      <c r="N18670" s="197"/>
      <c r="O18670" s="197"/>
      <c r="P18670" s="231"/>
    </row>
    <row r="18671" spans="2:16">
      <c r="B18671" s="351"/>
      <c r="C18671" s="435"/>
      <c r="D18671" s="399"/>
      <c r="E18671" s="400"/>
      <c r="G18671" s="401"/>
      <c r="H18671" s="401"/>
      <c r="I18671" s="401"/>
      <c r="J18671" s="194"/>
      <c r="K18671" s="194"/>
      <c r="L18671" s="195"/>
      <c r="M18671" s="196"/>
      <c r="N18671" s="197"/>
      <c r="O18671" s="197"/>
      <c r="P18671" s="231"/>
    </row>
    <row r="18672" spans="2:16">
      <c r="B18672" s="351"/>
      <c r="C18672" s="435"/>
      <c r="D18672" s="399"/>
      <c r="E18672" s="400"/>
      <c r="G18672" s="401"/>
      <c r="H18672" s="401"/>
      <c r="I18672" s="401"/>
      <c r="J18672" s="194"/>
      <c r="K18672" s="194"/>
      <c r="L18672" s="195"/>
      <c r="M18672" s="196"/>
      <c r="N18672" s="197"/>
      <c r="O18672" s="197"/>
      <c r="P18672" s="231"/>
    </row>
    <row r="18673" spans="2:16">
      <c r="B18673" s="351"/>
      <c r="C18673" s="435"/>
      <c r="D18673" s="399"/>
      <c r="E18673" s="400"/>
      <c r="G18673" s="401"/>
      <c r="H18673" s="401"/>
      <c r="I18673" s="401"/>
      <c r="J18673" s="194"/>
      <c r="K18673" s="194"/>
      <c r="L18673" s="195"/>
      <c r="M18673" s="196"/>
      <c r="N18673" s="197"/>
      <c r="O18673" s="197"/>
      <c r="P18673" s="231"/>
    </row>
    <row r="18674" spans="2:16">
      <c r="B18674" s="351"/>
      <c r="C18674" s="435"/>
      <c r="D18674" s="399"/>
      <c r="E18674" s="400"/>
      <c r="G18674" s="401"/>
      <c r="H18674" s="401"/>
      <c r="I18674" s="401"/>
      <c r="J18674" s="194"/>
      <c r="K18674" s="194"/>
      <c r="L18674" s="195"/>
      <c r="M18674" s="196"/>
      <c r="N18674" s="197"/>
      <c r="O18674" s="197"/>
      <c r="P18674" s="231"/>
    </row>
    <row r="18675" spans="2:16">
      <c r="B18675" s="351"/>
      <c r="C18675" s="435"/>
      <c r="D18675" s="399"/>
      <c r="E18675" s="400"/>
      <c r="G18675" s="401"/>
      <c r="H18675" s="401"/>
      <c r="I18675" s="401"/>
      <c r="J18675" s="194"/>
      <c r="K18675" s="194"/>
      <c r="L18675" s="195"/>
      <c r="M18675" s="196"/>
      <c r="N18675" s="197"/>
      <c r="O18675" s="197"/>
      <c r="P18675" s="231"/>
    </row>
    <row r="18676" spans="2:16">
      <c r="B18676" s="351"/>
      <c r="C18676" s="435"/>
      <c r="D18676" s="399"/>
      <c r="E18676" s="400"/>
      <c r="G18676" s="401"/>
      <c r="H18676" s="401"/>
      <c r="I18676" s="401"/>
      <c r="J18676" s="194"/>
      <c r="K18676" s="194"/>
      <c r="L18676" s="195"/>
      <c r="M18676" s="196"/>
      <c r="N18676" s="197"/>
      <c r="O18676" s="197"/>
      <c r="P18676" s="231"/>
    </row>
    <row r="18677" spans="2:16">
      <c r="B18677" s="351"/>
      <c r="C18677" s="435"/>
      <c r="D18677" s="399"/>
      <c r="E18677" s="400"/>
      <c r="G18677" s="401"/>
      <c r="H18677" s="401"/>
      <c r="I18677" s="401"/>
      <c r="J18677" s="194"/>
      <c r="K18677" s="194"/>
      <c r="L18677" s="195"/>
      <c r="M18677" s="196"/>
      <c r="N18677" s="197"/>
      <c r="O18677" s="197"/>
      <c r="P18677" s="231"/>
    </row>
    <row r="18678" spans="2:16">
      <c r="B18678" s="351"/>
      <c r="C18678" s="435"/>
      <c r="D18678" s="399"/>
      <c r="E18678" s="400"/>
      <c r="G18678" s="401"/>
      <c r="H18678" s="401"/>
      <c r="I18678" s="401"/>
      <c r="J18678" s="194"/>
      <c r="K18678" s="194"/>
      <c r="L18678" s="195"/>
      <c r="M18678" s="196"/>
      <c r="N18678" s="197"/>
      <c r="O18678" s="197"/>
      <c r="P18678" s="231"/>
    </row>
    <row r="18679" spans="2:16">
      <c r="B18679" s="351"/>
      <c r="C18679" s="435"/>
      <c r="D18679" s="399"/>
      <c r="E18679" s="400"/>
      <c r="G18679" s="401"/>
      <c r="H18679" s="401"/>
      <c r="I18679" s="401"/>
      <c r="J18679" s="194"/>
      <c r="K18679" s="194"/>
      <c r="L18679" s="195"/>
      <c r="M18679" s="196"/>
      <c r="N18679" s="197"/>
      <c r="O18679" s="197"/>
      <c r="P18679" s="231"/>
    </row>
    <row r="18680" spans="2:16">
      <c r="B18680" s="351"/>
      <c r="C18680" s="435"/>
      <c r="D18680" s="399"/>
      <c r="E18680" s="400"/>
      <c r="G18680" s="401"/>
      <c r="H18680" s="401"/>
      <c r="I18680" s="401"/>
      <c r="J18680" s="194"/>
      <c r="K18680" s="194"/>
      <c r="L18680" s="195"/>
      <c r="M18680" s="196"/>
      <c r="N18680" s="197"/>
      <c r="O18680" s="197"/>
      <c r="P18680" s="231"/>
    </row>
    <row r="18681" spans="2:16">
      <c r="B18681" s="351"/>
      <c r="C18681" s="435"/>
      <c r="D18681" s="399"/>
      <c r="E18681" s="400"/>
      <c r="G18681" s="401"/>
      <c r="H18681" s="401"/>
      <c r="I18681" s="401"/>
      <c r="J18681" s="194"/>
      <c r="K18681" s="194"/>
      <c r="L18681" s="195"/>
      <c r="M18681" s="196"/>
      <c r="N18681" s="197"/>
      <c r="O18681" s="197"/>
      <c r="P18681" s="231"/>
    </row>
    <row r="18682" spans="2:16">
      <c r="B18682" s="351"/>
      <c r="C18682" s="435"/>
      <c r="D18682" s="399"/>
      <c r="E18682" s="400"/>
      <c r="G18682" s="401"/>
      <c r="H18682" s="401"/>
      <c r="I18682" s="401"/>
      <c r="J18682" s="194"/>
      <c r="K18682" s="194"/>
      <c r="L18682" s="195"/>
      <c r="M18682" s="196"/>
      <c r="N18682" s="197"/>
      <c r="O18682" s="197"/>
      <c r="P18682" s="231"/>
    </row>
    <row r="18683" spans="2:16">
      <c r="B18683" s="351"/>
      <c r="C18683" s="435"/>
      <c r="D18683" s="399"/>
      <c r="E18683" s="400"/>
      <c r="G18683" s="401"/>
      <c r="H18683" s="401"/>
      <c r="I18683" s="401"/>
      <c r="J18683" s="194"/>
      <c r="K18683" s="194"/>
      <c r="L18683" s="195"/>
      <c r="M18683" s="196"/>
      <c r="N18683" s="197"/>
      <c r="O18683" s="197"/>
      <c r="P18683" s="231"/>
    </row>
    <row r="18684" spans="2:16">
      <c r="B18684" s="351"/>
      <c r="C18684" s="435"/>
      <c r="D18684" s="399"/>
      <c r="E18684" s="400"/>
      <c r="G18684" s="401"/>
      <c r="H18684" s="401"/>
      <c r="I18684" s="401"/>
      <c r="J18684" s="194"/>
      <c r="K18684" s="194"/>
      <c r="L18684" s="195"/>
      <c r="M18684" s="196"/>
      <c r="N18684" s="197"/>
      <c r="O18684" s="197"/>
      <c r="P18684" s="231"/>
    </row>
    <row r="18685" spans="2:16">
      <c r="B18685" s="351"/>
      <c r="C18685" s="435"/>
      <c r="D18685" s="399"/>
      <c r="E18685" s="400"/>
      <c r="G18685" s="401"/>
      <c r="H18685" s="401"/>
      <c r="I18685" s="401"/>
      <c r="J18685" s="194"/>
      <c r="K18685" s="194"/>
      <c r="L18685" s="195"/>
      <c r="M18685" s="196"/>
      <c r="N18685" s="197"/>
      <c r="O18685" s="197"/>
      <c r="P18685" s="231"/>
    </row>
    <row r="18686" spans="2:16">
      <c r="B18686" s="351"/>
      <c r="C18686" s="435"/>
      <c r="D18686" s="399"/>
      <c r="E18686" s="400"/>
      <c r="G18686" s="401"/>
      <c r="H18686" s="401"/>
      <c r="I18686" s="401"/>
      <c r="J18686" s="194"/>
      <c r="K18686" s="194"/>
      <c r="L18686" s="195"/>
      <c r="M18686" s="196"/>
      <c r="N18686" s="197"/>
      <c r="O18686" s="197"/>
      <c r="P18686" s="231"/>
    </row>
    <row r="18687" spans="2:16">
      <c r="B18687" s="351"/>
      <c r="C18687" s="435"/>
      <c r="D18687" s="399"/>
      <c r="E18687" s="400"/>
      <c r="G18687" s="401"/>
      <c r="H18687" s="401"/>
      <c r="I18687" s="401"/>
      <c r="J18687" s="194"/>
      <c r="K18687" s="194"/>
      <c r="L18687" s="195"/>
      <c r="M18687" s="196"/>
      <c r="N18687" s="197"/>
      <c r="O18687" s="197"/>
      <c r="P18687" s="231"/>
    </row>
    <row r="18688" spans="2:16">
      <c r="B18688" s="351"/>
      <c r="C18688" s="435"/>
      <c r="D18688" s="399"/>
      <c r="E18688" s="400"/>
      <c r="G18688" s="401"/>
      <c r="H18688" s="401"/>
      <c r="I18688" s="401"/>
      <c r="J18688" s="194"/>
      <c r="K18688" s="194"/>
      <c r="L18688" s="195"/>
      <c r="M18688" s="196"/>
      <c r="N18688" s="197"/>
      <c r="O18688" s="197"/>
      <c r="P18688" s="231"/>
    </row>
    <row r="18689" spans="2:16">
      <c r="B18689" s="351"/>
      <c r="C18689" s="435"/>
      <c r="D18689" s="399"/>
      <c r="E18689" s="400"/>
      <c r="G18689" s="401"/>
      <c r="H18689" s="401"/>
      <c r="I18689" s="401"/>
      <c r="J18689" s="194"/>
      <c r="K18689" s="194"/>
      <c r="L18689" s="195"/>
      <c r="M18689" s="196"/>
      <c r="N18689" s="197"/>
      <c r="O18689" s="197"/>
      <c r="P18689" s="231"/>
    </row>
    <row r="18690" spans="2:16">
      <c r="B18690" s="351"/>
      <c r="C18690" s="435"/>
      <c r="D18690" s="399"/>
      <c r="E18690" s="400"/>
      <c r="G18690" s="401"/>
      <c r="H18690" s="401"/>
      <c r="I18690" s="401"/>
      <c r="J18690" s="194"/>
      <c r="K18690" s="194"/>
      <c r="L18690" s="195"/>
      <c r="M18690" s="196"/>
      <c r="N18690" s="197"/>
      <c r="O18690" s="197"/>
      <c r="P18690" s="231"/>
    </row>
    <row r="18691" spans="2:16">
      <c r="B18691" s="351"/>
      <c r="C18691" s="435"/>
      <c r="D18691" s="399"/>
      <c r="E18691" s="400"/>
      <c r="G18691" s="401"/>
      <c r="H18691" s="401"/>
      <c r="I18691" s="401"/>
      <c r="J18691" s="194"/>
      <c r="K18691" s="194"/>
      <c r="L18691" s="195"/>
      <c r="M18691" s="196"/>
      <c r="N18691" s="197"/>
      <c r="O18691" s="197"/>
      <c r="P18691" s="231"/>
    </row>
    <row r="18692" spans="2:16">
      <c r="B18692" s="351"/>
      <c r="C18692" s="435"/>
      <c r="D18692" s="399"/>
      <c r="E18692" s="400"/>
      <c r="G18692" s="401"/>
      <c r="H18692" s="401"/>
      <c r="I18692" s="401"/>
      <c r="J18692" s="194"/>
      <c r="K18692" s="194"/>
      <c r="L18692" s="195"/>
      <c r="M18692" s="196"/>
      <c r="N18692" s="197"/>
      <c r="O18692" s="197"/>
      <c r="P18692" s="231"/>
    </row>
    <row r="18693" spans="2:16">
      <c r="B18693" s="351"/>
      <c r="C18693" s="435"/>
      <c r="D18693" s="399"/>
      <c r="E18693" s="400"/>
      <c r="G18693" s="401"/>
      <c r="H18693" s="401"/>
      <c r="I18693" s="401"/>
      <c r="J18693" s="194"/>
      <c r="K18693" s="194"/>
      <c r="L18693" s="195"/>
      <c r="M18693" s="196"/>
      <c r="N18693" s="197"/>
      <c r="O18693" s="197"/>
      <c r="P18693" s="231"/>
    </row>
    <row r="18694" spans="2:16">
      <c r="B18694" s="351"/>
      <c r="C18694" s="435"/>
      <c r="D18694" s="399"/>
      <c r="E18694" s="400"/>
      <c r="G18694" s="401"/>
      <c r="H18694" s="401"/>
      <c r="I18694" s="401"/>
      <c r="J18694" s="194"/>
      <c r="K18694" s="194"/>
      <c r="L18694" s="195"/>
      <c r="M18694" s="196"/>
      <c r="N18694" s="197"/>
      <c r="O18694" s="197"/>
      <c r="P18694" s="231"/>
    </row>
    <row r="18695" spans="2:16">
      <c r="B18695" s="351"/>
      <c r="C18695" s="435"/>
      <c r="D18695" s="399"/>
      <c r="E18695" s="400"/>
      <c r="G18695" s="401"/>
      <c r="H18695" s="401"/>
      <c r="I18695" s="401"/>
      <c r="J18695" s="194"/>
      <c r="K18695" s="194"/>
      <c r="L18695" s="195"/>
      <c r="M18695" s="196"/>
      <c r="N18695" s="197"/>
      <c r="O18695" s="197"/>
      <c r="P18695" s="231"/>
    </row>
    <row r="18696" spans="2:16">
      <c r="B18696" s="351"/>
      <c r="C18696" s="435"/>
      <c r="D18696" s="399"/>
      <c r="E18696" s="400"/>
      <c r="G18696" s="401"/>
      <c r="H18696" s="401"/>
      <c r="I18696" s="401"/>
      <c r="J18696" s="194"/>
      <c r="K18696" s="194"/>
      <c r="L18696" s="195"/>
      <c r="M18696" s="196"/>
      <c r="N18696" s="197"/>
      <c r="O18696" s="197"/>
      <c r="P18696" s="231"/>
    </row>
    <row r="18697" spans="2:16">
      <c r="B18697" s="351"/>
      <c r="C18697" s="435"/>
      <c r="D18697" s="399"/>
      <c r="E18697" s="400"/>
      <c r="G18697" s="401"/>
      <c r="H18697" s="401"/>
      <c r="I18697" s="401"/>
      <c r="J18697" s="194"/>
      <c r="K18697" s="194"/>
      <c r="L18697" s="195"/>
      <c r="M18697" s="196"/>
      <c r="N18697" s="197"/>
      <c r="O18697" s="197"/>
      <c r="P18697" s="231"/>
    </row>
    <row r="18698" spans="2:16">
      <c r="B18698" s="351"/>
      <c r="C18698" s="435"/>
      <c r="D18698" s="399"/>
      <c r="E18698" s="400"/>
      <c r="G18698" s="401"/>
      <c r="H18698" s="401"/>
      <c r="I18698" s="401"/>
      <c r="J18698" s="194"/>
      <c r="K18698" s="194"/>
      <c r="L18698" s="195"/>
      <c r="M18698" s="196"/>
      <c r="N18698" s="197"/>
      <c r="O18698" s="197"/>
      <c r="P18698" s="231"/>
    </row>
    <row r="18699" spans="2:16">
      <c r="B18699" s="351"/>
      <c r="C18699" s="435"/>
      <c r="D18699" s="399"/>
      <c r="E18699" s="400"/>
      <c r="G18699" s="401"/>
      <c r="H18699" s="401"/>
      <c r="I18699" s="401"/>
      <c r="J18699" s="194"/>
      <c r="K18699" s="194"/>
      <c r="L18699" s="195"/>
      <c r="M18699" s="196"/>
      <c r="N18699" s="197"/>
      <c r="O18699" s="197"/>
      <c r="P18699" s="231"/>
    </row>
    <row r="18700" spans="2:16">
      <c r="B18700" s="351"/>
      <c r="C18700" s="435"/>
      <c r="D18700" s="399"/>
      <c r="E18700" s="400"/>
      <c r="G18700" s="401"/>
      <c r="H18700" s="401"/>
      <c r="I18700" s="401"/>
      <c r="J18700" s="194"/>
      <c r="K18700" s="194"/>
      <c r="L18700" s="195"/>
      <c r="M18700" s="196"/>
      <c r="N18700" s="197"/>
      <c r="O18700" s="197"/>
      <c r="P18700" s="231"/>
    </row>
    <row r="18701" spans="2:16">
      <c r="B18701" s="351"/>
      <c r="C18701" s="435"/>
      <c r="D18701" s="399"/>
      <c r="E18701" s="400"/>
      <c r="G18701" s="401"/>
      <c r="H18701" s="401"/>
      <c r="I18701" s="401"/>
      <c r="J18701" s="194"/>
      <c r="K18701" s="194"/>
      <c r="L18701" s="195"/>
      <c r="M18701" s="196"/>
      <c r="N18701" s="197"/>
      <c r="O18701" s="197"/>
      <c r="P18701" s="231"/>
    </row>
    <row r="18702" spans="2:16">
      <c r="B18702" s="351"/>
      <c r="C18702" s="435"/>
      <c r="D18702" s="399"/>
      <c r="E18702" s="400"/>
      <c r="G18702" s="401"/>
      <c r="H18702" s="401"/>
      <c r="I18702" s="401"/>
      <c r="J18702" s="194"/>
      <c r="K18702" s="194"/>
      <c r="L18702" s="195"/>
      <c r="M18702" s="196"/>
      <c r="N18702" s="197"/>
      <c r="O18702" s="197"/>
      <c r="P18702" s="231"/>
    </row>
    <row r="18703" spans="2:16">
      <c r="B18703" s="351"/>
      <c r="C18703" s="435"/>
      <c r="D18703" s="399"/>
      <c r="E18703" s="400"/>
      <c r="G18703" s="401"/>
      <c r="H18703" s="401"/>
      <c r="I18703" s="401"/>
      <c r="J18703" s="194"/>
      <c r="K18703" s="194"/>
      <c r="L18703" s="195"/>
      <c r="M18703" s="196"/>
      <c r="N18703" s="197"/>
      <c r="O18703" s="197"/>
      <c r="P18703" s="231"/>
    </row>
    <row r="18704" spans="2:16">
      <c r="B18704" s="351"/>
      <c r="C18704" s="435"/>
      <c r="D18704" s="399"/>
      <c r="E18704" s="400"/>
      <c r="G18704" s="401"/>
      <c r="H18704" s="401"/>
      <c r="I18704" s="401"/>
      <c r="J18704" s="194"/>
      <c r="K18704" s="194"/>
      <c r="L18704" s="195"/>
      <c r="M18704" s="196"/>
      <c r="N18704" s="197"/>
      <c r="O18704" s="197"/>
      <c r="P18704" s="231"/>
    </row>
    <row r="18705" spans="2:16">
      <c r="B18705" s="351"/>
      <c r="C18705" s="435"/>
      <c r="D18705" s="399"/>
      <c r="E18705" s="400"/>
      <c r="G18705" s="401"/>
      <c r="H18705" s="401"/>
      <c r="I18705" s="401"/>
      <c r="J18705" s="194"/>
      <c r="K18705" s="194"/>
      <c r="L18705" s="195"/>
      <c r="M18705" s="196"/>
      <c r="N18705" s="197"/>
      <c r="O18705" s="197"/>
      <c r="P18705" s="231"/>
    </row>
    <row r="18706" spans="2:16">
      <c r="B18706" s="351"/>
      <c r="C18706" s="435"/>
      <c r="D18706" s="399"/>
      <c r="E18706" s="400"/>
      <c r="G18706" s="401"/>
      <c r="H18706" s="401"/>
      <c r="I18706" s="401"/>
      <c r="J18706" s="194"/>
      <c r="K18706" s="194"/>
      <c r="L18706" s="195"/>
      <c r="M18706" s="196"/>
      <c r="N18706" s="197"/>
      <c r="O18706" s="197"/>
      <c r="P18706" s="231"/>
    </row>
    <row r="18707" spans="2:16">
      <c r="B18707" s="351"/>
      <c r="C18707" s="435"/>
      <c r="D18707" s="399"/>
      <c r="E18707" s="400"/>
      <c r="G18707" s="401"/>
      <c r="H18707" s="401"/>
      <c r="I18707" s="401"/>
      <c r="J18707" s="194"/>
      <c r="K18707" s="194"/>
      <c r="L18707" s="195"/>
      <c r="M18707" s="196"/>
      <c r="N18707" s="197"/>
      <c r="O18707" s="197"/>
      <c r="P18707" s="231"/>
    </row>
    <row r="18708" spans="2:16">
      <c r="B18708" s="351"/>
      <c r="C18708" s="435"/>
      <c r="D18708" s="399"/>
      <c r="E18708" s="400"/>
      <c r="G18708" s="401"/>
      <c r="H18708" s="401"/>
      <c r="I18708" s="401"/>
      <c r="J18708" s="194"/>
      <c r="K18708" s="194"/>
      <c r="L18708" s="195"/>
      <c r="M18708" s="196"/>
      <c r="N18708" s="197"/>
      <c r="O18708" s="197"/>
      <c r="P18708" s="231"/>
    </row>
    <row r="18709" spans="2:16">
      <c r="B18709" s="351"/>
      <c r="C18709" s="435"/>
      <c r="D18709" s="399"/>
      <c r="E18709" s="400"/>
      <c r="G18709" s="401"/>
      <c r="H18709" s="401"/>
      <c r="I18709" s="401"/>
      <c r="J18709" s="194"/>
      <c r="K18709" s="194"/>
      <c r="L18709" s="195"/>
      <c r="M18709" s="196"/>
      <c r="N18709" s="197"/>
      <c r="O18709" s="197"/>
      <c r="P18709" s="231"/>
    </row>
    <row r="18710" spans="2:16">
      <c r="B18710" s="351"/>
      <c r="C18710" s="435"/>
      <c r="D18710" s="399"/>
      <c r="E18710" s="400"/>
      <c r="G18710" s="401"/>
      <c r="H18710" s="401"/>
      <c r="I18710" s="401"/>
      <c r="J18710" s="194"/>
      <c r="K18710" s="194"/>
      <c r="L18710" s="195"/>
      <c r="M18710" s="196"/>
      <c r="N18710" s="197"/>
      <c r="O18710" s="197"/>
      <c r="P18710" s="231"/>
    </row>
    <row r="18711" spans="2:16">
      <c r="B18711" s="351"/>
      <c r="C18711" s="435"/>
      <c r="D18711" s="399"/>
      <c r="E18711" s="400"/>
      <c r="G18711" s="401"/>
      <c r="H18711" s="401"/>
      <c r="I18711" s="401"/>
      <c r="J18711" s="194"/>
      <c r="K18711" s="194"/>
      <c r="L18711" s="195"/>
      <c r="M18711" s="196"/>
      <c r="N18711" s="197"/>
      <c r="O18711" s="197"/>
      <c r="P18711" s="231"/>
    </row>
    <row r="18712" spans="2:16">
      <c r="B18712" s="351"/>
      <c r="C18712" s="435"/>
      <c r="D18712" s="399"/>
      <c r="E18712" s="400"/>
      <c r="G18712" s="401"/>
      <c r="H18712" s="401"/>
      <c r="I18712" s="401"/>
      <c r="J18712" s="194"/>
      <c r="K18712" s="194"/>
      <c r="L18712" s="195"/>
      <c r="M18712" s="196"/>
      <c r="N18712" s="197"/>
      <c r="O18712" s="197"/>
      <c r="P18712" s="231"/>
    </row>
    <row r="18713" spans="2:16">
      <c r="B18713" s="351"/>
      <c r="C18713" s="435"/>
      <c r="D18713" s="399"/>
      <c r="E18713" s="400"/>
      <c r="G18713" s="401"/>
      <c r="H18713" s="401"/>
      <c r="I18713" s="401"/>
      <c r="J18713" s="194"/>
      <c r="K18713" s="194"/>
      <c r="L18713" s="195"/>
      <c r="M18713" s="196"/>
      <c r="N18713" s="197"/>
      <c r="O18713" s="197"/>
      <c r="P18713" s="231"/>
    </row>
    <row r="18714" spans="2:16">
      <c r="B18714" s="351"/>
      <c r="C18714" s="435"/>
      <c r="D18714" s="399"/>
      <c r="E18714" s="400"/>
      <c r="G18714" s="401"/>
      <c r="H18714" s="401"/>
      <c r="I18714" s="401"/>
      <c r="J18714" s="194"/>
      <c r="K18714" s="194"/>
      <c r="L18714" s="195"/>
      <c r="M18714" s="196"/>
      <c r="N18714" s="197"/>
      <c r="O18714" s="197"/>
      <c r="P18714" s="231"/>
    </row>
    <row r="18715" spans="2:16">
      <c r="B18715" s="351"/>
      <c r="C18715" s="435"/>
      <c r="D18715" s="399"/>
      <c r="E18715" s="400"/>
      <c r="G18715" s="401"/>
      <c r="H18715" s="401"/>
      <c r="I18715" s="401"/>
      <c r="J18715" s="194"/>
      <c r="K18715" s="194"/>
      <c r="L18715" s="195"/>
      <c r="M18715" s="196"/>
      <c r="N18715" s="197"/>
      <c r="O18715" s="197"/>
      <c r="P18715" s="231"/>
    </row>
    <row r="18716" spans="2:16">
      <c r="B18716" s="351"/>
      <c r="C18716" s="435"/>
      <c r="D18716" s="399"/>
      <c r="E18716" s="400"/>
      <c r="G18716" s="401"/>
      <c r="H18716" s="401"/>
      <c r="I18716" s="401"/>
      <c r="J18716" s="194"/>
      <c r="K18716" s="194"/>
      <c r="L18716" s="195"/>
      <c r="M18716" s="196"/>
      <c r="N18716" s="197"/>
      <c r="O18716" s="197"/>
      <c r="P18716" s="231"/>
    </row>
    <row r="18717" spans="2:16">
      <c r="B18717" s="351"/>
      <c r="C18717" s="435"/>
      <c r="D18717" s="399"/>
      <c r="E18717" s="400"/>
      <c r="G18717" s="401"/>
      <c r="H18717" s="401"/>
      <c r="I18717" s="401"/>
      <c r="J18717" s="194"/>
      <c r="K18717" s="194"/>
      <c r="L18717" s="195"/>
      <c r="M18717" s="196"/>
      <c r="N18717" s="197"/>
      <c r="O18717" s="197"/>
      <c r="P18717" s="231"/>
    </row>
    <row r="18718" spans="2:16">
      <c r="B18718" s="351"/>
      <c r="C18718" s="435"/>
      <c r="D18718" s="399"/>
      <c r="E18718" s="400"/>
      <c r="G18718" s="401"/>
      <c r="H18718" s="401"/>
      <c r="I18718" s="401"/>
      <c r="J18718" s="194"/>
      <c r="K18718" s="194"/>
      <c r="L18718" s="195"/>
      <c r="M18718" s="196"/>
      <c r="N18718" s="197"/>
      <c r="O18718" s="197"/>
      <c r="P18718" s="231"/>
    </row>
    <row r="18719" spans="2:16">
      <c r="B18719" s="351"/>
      <c r="C18719" s="435"/>
      <c r="D18719" s="399"/>
      <c r="E18719" s="400"/>
      <c r="G18719" s="401"/>
      <c r="H18719" s="401"/>
      <c r="I18719" s="401"/>
      <c r="J18719" s="194"/>
      <c r="K18719" s="194"/>
      <c r="L18719" s="195"/>
      <c r="M18719" s="196"/>
      <c r="N18719" s="197"/>
      <c r="O18719" s="197"/>
      <c r="P18719" s="231"/>
    </row>
    <row r="18720" spans="2:16">
      <c r="B18720" s="351"/>
      <c r="C18720" s="435"/>
      <c r="D18720" s="399"/>
      <c r="E18720" s="400"/>
      <c r="G18720" s="401"/>
      <c r="H18720" s="401"/>
      <c r="I18720" s="401"/>
      <c r="J18720" s="194"/>
      <c r="K18720" s="194"/>
      <c r="L18720" s="195"/>
      <c r="M18720" s="196"/>
      <c r="N18720" s="197"/>
      <c r="O18720" s="197"/>
      <c r="P18720" s="231"/>
    </row>
    <row r="18721" spans="2:16">
      <c r="B18721" s="351"/>
      <c r="C18721" s="435"/>
      <c r="D18721" s="399"/>
      <c r="E18721" s="400"/>
      <c r="G18721" s="401"/>
      <c r="H18721" s="401"/>
      <c r="I18721" s="401"/>
      <c r="J18721" s="194"/>
      <c r="K18721" s="194"/>
      <c r="L18721" s="195"/>
      <c r="M18721" s="196"/>
      <c r="N18721" s="197"/>
      <c r="O18721" s="197"/>
      <c r="P18721" s="231"/>
    </row>
    <row r="18722" spans="2:16">
      <c r="B18722" s="351"/>
      <c r="C18722" s="435"/>
      <c r="D18722" s="399"/>
      <c r="E18722" s="400"/>
      <c r="G18722" s="401"/>
      <c r="H18722" s="401"/>
      <c r="I18722" s="401"/>
      <c r="J18722" s="194"/>
      <c r="K18722" s="194"/>
      <c r="L18722" s="195"/>
      <c r="M18722" s="196"/>
      <c r="N18722" s="197"/>
      <c r="O18722" s="197"/>
      <c r="P18722" s="231"/>
    </row>
    <row r="18723" spans="2:16">
      <c r="B18723" s="351"/>
      <c r="C18723" s="435"/>
      <c r="D18723" s="399"/>
      <c r="E18723" s="400"/>
      <c r="G18723" s="401"/>
      <c r="H18723" s="401"/>
      <c r="I18723" s="401"/>
      <c r="J18723" s="194"/>
      <c r="K18723" s="194"/>
      <c r="L18723" s="195"/>
      <c r="M18723" s="196"/>
      <c r="N18723" s="197"/>
      <c r="O18723" s="197"/>
      <c r="P18723" s="231"/>
    </row>
    <row r="18724" spans="2:16">
      <c r="B18724" s="351"/>
      <c r="C18724" s="435"/>
      <c r="D18724" s="399"/>
      <c r="E18724" s="400"/>
      <c r="G18724" s="401"/>
      <c r="H18724" s="401"/>
      <c r="I18724" s="401"/>
      <c r="J18724" s="194"/>
      <c r="K18724" s="194"/>
      <c r="L18724" s="195"/>
      <c r="M18724" s="196"/>
      <c r="N18724" s="197"/>
      <c r="O18724" s="197"/>
      <c r="P18724" s="231"/>
    </row>
    <row r="18725" spans="2:16">
      <c r="B18725" s="351"/>
      <c r="C18725" s="435"/>
      <c r="D18725" s="399"/>
      <c r="E18725" s="400"/>
      <c r="G18725" s="401"/>
      <c r="H18725" s="401"/>
      <c r="I18725" s="401"/>
      <c r="J18725" s="194"/>
      <c r="K18725" s="194"/>
      <c r="L18725" s="195"/>
      <c r="M18725" s="196"/>
      <c r="N18725" s="197"/>
      <c r="O18725" s="197"/>
      <c r="P18725" s="231"/>
    </row>
    <row r="18726" spans="2:16">
      <c r="B18726" s="351"/>
      <c r="C18726" s="435"/>
      <c r="D18726" s="399"/>
      <c r="E18726" s="400"/>
      <c r="G18726" s="401"/>
      <c r="H18726" s="401"/>
      <c r="I18726" s="401"/>
      <c r="J18726" s="194"/>
      <c r="K18726" s="194"/>
      <c r="L18726" s="195"/>
      <c r="M18726" s="196"/>
      <c r="N18726" s="197"/>
      <c r="O18726" s="197"/>
      <c r="P18726" s="231"/>
    </row>
    <row r="18727" spans="2:16">
      <c r="B18727" s="402"/>
      <c r="C18727" s="435"/>
      <c r="D18727" s="404"/>
      <c r="E18727" s="405"/>
      <c r="G18727" s="406"/>
      <c r="H18727" s="406"/>
      <c r="I18727" s="406"/>
      <c r="J18727" s="194"/>
      <c r="K18727" s="194"/>
      <c r="L18727" s="195"/>
      <c r="M18727" s="196"/>
      <c r="N18727" s="197"/>
      <c r="O18727" s="197"/>
      <c r="P18727" s="221"/>
    </row>
    <row r="18728" spans="2:16">
      <c r="B18728" s="351"/>
      <c r="C18728" s="435"/>
      <c r="D18728" s="399"/>
      <c r="E18728" s="400"/>
      <c r="G18728" s="401"/>
      <c r="H18728" s="401"/>
      <c r="I18728" s="401"/>
      <c r="J18728" s="194"/>
      <c r="K18728" s="194"/>
      <c r="L18728" s="195"/>
      <c r="M18728" s="196"/>
      <c r="N18728" s="197"/>
      <c r="O18728" s="197"/>
      <c r="P18728" s="231"/>
    </row>
    <row r="18729" spans="2:16">
      <c r="B18729" s="351"/>
      <c r="C18729" s="435"/>
      <c r="D18729" s="399"/>
      <c r="E18729" s="400"/>
      <c r="G18729" s="401"/>
      <c r="H18729" s="401"/>
      <c r="I18729" s="401"/>
      <c r="J18729" s="194"/>
      <c r="K18729" s="194"/>
      <c r="L18729" s="195"/>
      <c r="M18729" s="196"/>
      <c r="N18729" s="197"/>
      <c r="O18729" s="197"/>
      <c r="P18729" s="231"/>
    </row>
    <row r="18730" spans="2:16">
      <c r="B18730" s="351"/>
      <c r="C18730" s="435"/>
      <c r="D18730" s="399"/>
      <c r="E18730" s="400"/>
      <c r="G18730" s="401"/>
      <c r="H18730" s="401"/>
      <c r="I18730" s="401"/>
      <c r="J18730" s="194"/>
      <c r="K18730" s="194"/>
      <c r="L18730" s="195"/>
      <c r="M18730" s="196"/>
      <c r="N18730" s="197"/>
      <c r="O18730" s="197"/>
      <c r="P18730" s="231"/>
    </row>
    <row r="18731" spans="2:16">
      <c r="B18731" s="351"/>
      <c r="C18731" s="435"/>
      <c r="D18731" s="399"/>
      <c r="E18731" s="400"/>
      <c r="G18731" s="401"/>
      <c r="H18731" s="401"/>
      <c r="I18731" s="401"/>
      <c r="J18731" s="194"/>
      <c r="K18731" s="194"/>
      <c r="L18731" s="195"/>
      <c r="M18731" s="196"/>
      <c r="N18731" s="197"/>
      <c r="O18731" s="197"/>
      <c r="P18731" s="231"/>
    </row>
    <row r="18732" spans="2:16">
      <c r="B18732" s="351"/>
      <c r="C18732" s="435"/>
      <c r="D18732" s="399"/>
      <c r="E18732" s="400"/>
      <c r="G18732" s="401"/>
      <c r="H18732" s="401"/>
      <c r="I18732" s="401"/>
      <c r="J18732" s="194"/>
      <c r="K18732" s="194"/>
      <c r="L18732" s="195"/>
      <c r="M18732" s="196"/>
      <c r="N18732" s="197"/>
      <c r="O18732" s="197"/>
      <c r="P18732" s="231"/>
    </row>
    <row r="18733" spans="2:16">
      <c r="B18733" s="351"/>
      <c r="C18733" s="435"/>
      <c r="D18733" s="399"/>
      <c r="E18733" s="400"/>
      <c r="G18733" s="401"/>
      <c r="H18733" s="401"/>
      <c r="I18733" s="401"/>
      <c r="J18733" s="194"/>
      <c r="K18733" s="194"/>
      <c r="L18733" s="195"/>
      <c r="M18733" s="196"/>
      <c r="N18733" s="197"/>
      <c r="O18733" s="197"/>
      <c r="P18733" s="231"/>
    </row>
    <row r="18734" spans="2:16">
      <c r="B18734" s="351"/>
      <c r="C18734" s="435"/>
      <c r="D18734" s="399"/>
      <c r="E18734" s="400"/>
      <c r="G18734" s="401"/>
      <c r="H18734" s="401"/>
      <c r="I18734" s="401"/>
      <c r="J18734" s="194"/>
      <c r="K18734" s="194"/>
      <c r="L18734" s="195"/>
      <c r="M18734" s="196"/>
      <c r="N18734" s="197"/>
      <c r="O18734" s="197"/>
      <c r="P18734" s="231"/>
    </row>
    <row r="18735" spans="2:16">
      <c r="B18735" s="351"/>
      <c r="C18735" s="435"/>
      <c r="D18735" s="399"/>
      <c r="E18735" s="400"/>
      <c r="G18735" s="401"/>
      <c r="H18735" s="401"/>
      <c r="I18735" s="401"/>
      <c r="J18735" s="194"/>
      <c r="K18735" s="194"/>
      <c r="L18735" s="195"/>
      <c r="M18735" s="196"/>
      <c r="N18735" s="197"/>
      <c r="O18735" s="197"/>
      <c r="P18735" s="231"/>
    </row>
    <row r="18736" spans="2:16">
      <c r="B18736" s="351"/>
      <c r="C18736" s="435"/>
      <c r="D18736" s="399"/>
      <c r="E18736" s="400"/>
      <c r="G18736" s="401"/>
      <c r="H18736" s="401"/>
      <c r="I18736" s="401"/>
      <c r="J18736" s="194"/>
      <c r="K18736" s="194"/>
      <c r="L18736" s="195"/>
      <c r="M18736" s="196"/>
      <c r="N18736" s="197"/>
      <c r="O18736" s="197"/>
      <c r="P18736" s="231"/>
    </row>
    <row r="18737" spans="2:16">
      <c r="B18737" s="351"/>
      <c r="C18737" s="435"/>
      <c r="D18737" s="399"/>
      <c r="E18737" s="400"/>
      <c r="G18737" s="401"/>
      <c r="H18737" s="401"/>
      <c r="I18737" s="401"/>
      <c r="J18737" s="194"/>
      <c r="K18737" s="194"/>
      <c r="L18737" s="195"/>
      <c r="M18737" s="196"/>
      <c r="N18737" s="197"/>
      <c r="O18737" s="197"/>
      <c r="P18737" s="231"/>
    </row>
    <row r="18738" spans="2:16">
      <c r="B18738" s="351"/>
      <c r="C18738" s="435"/>
      <c r="D18738" s="399"/>
      <c r="E18738" s="400"/>
      <c r="G18738" s="401"/>
      <c r="H18738" s="401"/>
      <c r="I18738" s="401"/>
      <c r="J18738" s="194"/>
      <c r="K18738" s="194"/>
      <c r="L18738" s="195"/>
      <c r="M18738" s="196"/>
      <c r="N18738" s="197"/>
      <c r="O18738" s="197"/>
      <c r="P18738" s="231"/>
    </row>
    <row r="18739" spans="2:16">
      <c r="B18739" s="351"/>
      <c r="C18739" s="435"/>
      <c r="D18739" s="399"/>
      <c r="E18739" s="400"/>
      <c r="G18739" s="401"/>
      <c r="H18739" s="401"/>
      <c r="I18739" s="401"/>
      <c r="J18739" s="194"/>
      <c r="K18739" s="194"/>
      <c r="L18739" s="195"/>
      <c r="M18739" s="196"/>
      <c r="N18739" s="197"/>
      <c r="O18739" s="197"/>
      <c r="P18739" s="231"/>
    </row>
    <row r="18740" spans="2:16">
      <c r="B18740" s="351"/>
      <c r="C18740" s="435"/>
      <c r="D18740" s="399"/>
      <c r="E18740" s="400"/>
      <c r="G18740" s="401"/>
      <c r="H18740" s="401"/>
      <c r="I18740" s="401"/>
      <c r="J18740" s="194"/>
      <c r="K18740" s="194"/>
      <c r="L18740" s="195"/>
      <c r="M18740" s="196"/>
      <c r="N18740" s="197"/>
      <c r="O18740" s="197"/>
      <c r="P18740" s="231"/>
    </row>
    <row r="18741" spans="2:16">
      <c r="B18741" s="351"/>
      <c r="C18741" s="435"/>
      <c r="D18741" s="399"/>
      <c r="E18741" s="400"/>
      <c r="G18741" s="401"/>
      <c r="H18741" s="401"/>
      <c r="I18741" s="401"/>
      <c r="J18741" s="194"/>
      <c r="K18741" s="194"/>
      <c r="L18741" s="195"/>
      <c r="M18741" s="196"/>
      <c r="N18741" s="197"/>
      <c r="O18741" s="197"/>
      <c r="P18741" s="231"/>
    </row>
    <row r="18742" spans="2:16">
      <c r="B18742" s="351"/>
      <c r="C18742" s="435"/>
      <c r="D18742" s="399"/>
      <c r="E18742" s="400"/>
      <c r="G18742" s="401"/>
      <c r="H18742" s="401"/>
      <c r="I18742" s="401"/>
      <c r="J18742" s="194"/>
      <c r="K18742" s="194"/>
      <c r="L18742" s="195"/>
      <c r="M18742" s="196"/>
      <c r="N18742" s="197"/>
      <c r="O18742" s="197"/>
      <c r="P18742" s="231"/>
    </row>
    <row r="18743" spans="2:16">
      <c r="B18743" s="351"/>
      <c r="C18743" s="435"/>
      <c r="D18743" s="399"/>
      <c r="E18743" s="400"/>
      <c r="G18743" s="401"/>
      <c r="H18743" s="401"/>
      <c r="I18743" s="401"/>
      <c r="J18743" s="194"/>
      <c r="K18743" s="194"/>
      <c r="L18743" s="195"/>
      <c r="M18743" s="196"/>
      <c r="N18743" s="197"/>
      <c r="O18743" s="197"/>
      <c r="P18743" s="231"/>
    </row>
    <row r="18744" spans="2:16">
      <c r="B18744" s="351"/>
      <c r="C18744" s="435"/>
      <c r="D18744" s="399"/>
      <c r="E18744" s="400"/>
      <c r="G18744" s="401"/>
      <c r="H18744" s="401"/>
      <c r="I18744" s="401"/>
      <c r="J18744" s="194"/>
      <c r="K18744" s="194"/>
      <c r="L18744" s="195"/>
      <c r="M18744" s="196"/>
      <c r="N18744" s="197"/>
      <c r="O18744" s="197"/>
      <c r="P18744" s="231"/>
    </row>
    <row r="18745" spans="2:16">
      <c r="B18745" s="351"/>
      <c r="C18745" s="435"/>
      <c r="D18745" s="399"/>
      <c r="E18745" s="400"/>
      <c r="G18745" s="401"/>
      <c r="H18745" s="401"/>
      <c r="I18745" s="401"/>
      <c r="J18745" s="194"/>
      <c r="K18745" s="194"/>
      <c r="L18745" s="195"/>
      <c r="M18745" s="196"/>
      <c r="N18745" s="197"/>
      <c r="O18745" s="197"/>
      <c r="P18745" s="231"/>
    </row>
    <row r="18746" spans="2:16">
      <c r="B18746" s="351"/>
      <c r="C18746" s="435"/>
      <c r="D18746" s="399"/>
      <c r="E18746" s="400"/>
      <c r="G18746" s="401"/>
      <c r="H18746" s="401"/>
      <c r="I18746" s="401"/>
      <c r="J18746" s="194"/>
      <c r="K18746" s="194"/>
      <c r="L18746" s="195"/>
      <c r="M18746" s="196"/>
      <c r="N18746" s="197"/>
      <c r="O18746" s="197"/>
      <c r="P18746" s="231"/>
    </row>
    <row r="18747" spans="2:16">
      <c r="B18747" s="351"/>
      <c r="C18747" s="435"/>
      <c r="D18747" s="399"/>
      <c r="E18747" s="400"/>
      <c r="G18747" s="401"/>
      <c r="H18747" s="401"/>
      <c r="I18747" s="401"/>
      <c r="J18747" s="194"/>
      <c r="K18747" s="194"/>
      <c r="L18747" s="195"/>
      <c r="M18747" s="196"/>
      <c r="N18747" s="197"/>
      <c r="O18747" s="197"/>
      <c r="P18747" s="231"/>
    </row>
    <row r="18748" spans="2:16">
      <c r="B18748" s="351"/>
      <c r="C18748" s="435"/>
      <c r="D18748" s="399"/>
      <c r="E18748" s="400"/>
      <c r="G18748" s="401"/>
      <c r="H18748" s="401"/>
      <c r="I18748" s="401"/>
      <c r="J18748" s="194"/>
      <c r="K18748" s="194"/>
      <c r="L18748" s="195"/>
      <c r="M18748" s="196"/>
      <c r="N18748" s="197"/>
      <c r="O18748" s="197"/>
      <c r="P18748" s="231"/>
    </row>
    <row r="18749" spans="2:16">
      <c r="B18749" s="351"/>
      <c r="C18749" s="435"/>
      <c r="D18749" s="399"/>
      <c r="E18749" s="400"/>
      <c r="G18749" s="401"/>
      <c r="H18749" s="401"/>
      <c r="I18749" s="401"/>
      <c r="J18749" s="194"/>
      <c r="K18749" s="194"/>
      <c r="L18749" s="195"/>
      <c r="M18749" s="196"/>
      <c r="N18749" s="197"/>
      <c r="O18749" s="197"/>
      <c r="P18749" s="231"/>
    </row>
    <row r="18750" spans="2:16">
      <c r="B18750" s="351"/>
      <c r="C18750" s="435"/>
      <c r="D18750" s="399"/>
      <c r="E18750" s="400"/>
      <c r="G18750" s="401"/>
      <c r="H18750" s="401"/>
      <c r="I18750" s="401"/>
      <c r="J18750" s="194"/>
      <c r="K18750" s="194"/>
      <c r="L18750" s="195"/>
      <c r="M18750" s="196"/>
      <c r="N18750" s="197"/>
      <c r="O18750" s="197"/>
      <c r="P18750" s="231"/>
    </row>
    <row r="18751" spans="2:16">
      <c r="B18751" s="351"/>
      <c r="C18751" s="435"/>
      <c r="D18751" s="399"/>
      <c r="E18751" s="400"/>
      <c r="G18751" s="401"/>
      <c r="H18751" s="401"/>
      <c r="I18751" s="401"/>
      <c r="J18751" s="194"/>
      <c r="K18751" s="194"/>
      <c r="L18751" s="195"/>
      <c r="M18751" s="196"/>
      <c r="N18751" s="197"/>
      <c r="O18751" s="197"/>
      <c r="P18751" s="231"/>
    </row>
    <row r="18752" spans="2:16">
      <c r="B18752" s="351"/>
      <c r="C18752" s="435"/>
      <c r="D18752" s="399"/>
      <c r="E18752" s="400"/>
      <c r="G18752" s="401"/>
      <c r="H18752" s="401"/>
      <c r="I18752" s="401"/>
      <c r="J18752" s="194"/>
      <c r="K18752" s="194"/>
      <c r="L18752" s="195"/>
      <c r="M18752" s="196"/>
      <c r="N18752" s="197"/>
      <c r="O18752" s="197"/>
      <c r="P18752" s="231"/>
    </row>
    <row r="18753" spans="2:16">
      <c r="B18753" s="351"/>
      <c r="C18753" s="435"/>
      <c r="D18753" s="399"/>
      <c r="E18753" s="400"/>
      <c r="G18753" s="401"/>
      <c r="H18753" s="401"/>
      <c r="I18753" s="401"/>
      <c r="J18753" s="194"/>
      <c r="K18753" s="194"/>
      <c r="L18753" s="195"/>
      <c r="M18753" s="196"/>
      <c r="N18753" s="197"/>
      <c r="O18753" s="197"/>
      <c r="P18753" s="231"/>
    </row>
    <row r="18754" spans="2:16">
      <c r="B18754" s="351"/>
      <c r="C18754" s="435"/>
      <c r="D18754" s="399"/>
      <c r="E18754" s="400"/>
      <c r="G18754" s="401"/>
      <c r="H18754" s="401"/>
      <c r="I18754" s="401"/>
      <c r="J18754" s="194"/>
      <c r="K18754" s="194"/>
      <c r="L18754" s="195"/>
      <c r="M18754" s="196"/>
      <c r="N18754" s="197"/>
      <c r="O18754" s="197"/>
      <c r="P18754" s="231"/>
    </row>
    <row r="18755" spans="2:16">
      <c r="B18755" s="351"/>
      <c r="C18755" s="435"/>
      <c r="D18755" s="399"/>
      <c r="E18755" s="400"/>
      <c r="G18755" s="401"/>
      <c r="H18755" s="401"/>
      <c r="I18755" s="401"/>
      <c r="J18755" s="194"/>
      <c r="K18755" s="194"/>
      <c r="L18755" s="195"/>
      <c r="M18755" s="196"/>
      <c r="N18755" s="197"/>
      <c r="O18755" s="197"/>
      <c r="P18755" s="231"/>
    </row>
    <row r="18756" spans="2:16">
      <c r="B18756" s="351"/>
      <c r="C18756" s="435"/>
      <c r="D18756" s="399"/>
      <c r="E18756" s="400"/>
      <c r="G18756" s="401"/>
      <c r="H18756" s="401"/>
      <c r="I18756" s="401"/>
      <c r="J18756" s="194"/>
      <c r="K18756" s="194"/>
      <c r="L18756" s="195"/>
      <c r="M18756" s="196"/>
      <c r="N18756" s="197"/>
      <c r="O18756" s="197"/>
      <c r="P18756" s="231"/>
    </row>
    <row r="18757" spans="2:16">
      <c r="B18757" s="351"/>
      <c r="C18757" s="435"/>
      <c r="D18757" s="399"/>
      <c r="E18757" s="400"/>
      <c r="G18757" s="401"/>
      <c r="H18757" s="401"/>
      <c r="I18757" s="401"/>
      <c r="J18757" s="194"/>
      <c r="K18757" s="194"/>
      <c r="L18757" s="195"/>
      <c r="M18757" s="196"/>
      <c r="N18757" s="197"/>
      <c r="O18757" s="197"/>
      <c r="P18757" s="231"/>
    </row>
    <row r="18758" spans="2:16">
      <c r="B18758" s="351"/>
      <c r="C18758" s="435"/>
      <c r="D18758" s="399"/>
      <c r="E18758" s="400"/>
      <c r="G18758" s="401"/>
      <c r="H18758" s="401"/>
      <c r="I18758" s="401"/>
      <c r="J18758" s="194"/>
      <c r="K18758" s="194"/>
      <c r="L18758" s="195"/>
      <c r="M18758" s="196"/>
      <c r="N18758" s="197"/>
      <c r="O18758" s="197"/>
      <c r="P18758" s="231"/>
    </row>
    <row r="18759" spans="2:16">
      <c r="B18759" s="351"/>
      <c r="C18759" s="435"/>
      <c r="D18759" s="399"/>
      <c r="E18759" s="400"/>
      <c r="G18759" s="401"/>
      <c r="H18759" s="401"/>
      <c r="I18759" s="401"/>
      <c r="J18759" s="194"/>
      <c r="K18759" s="194"/>
      <c r="L18759" s="195"/>
      <c r="M18759" s="196"/>
      <c r="N18759" s="197"/>
      <c r="O18759" s="197"/>
      <c r="P18759" s="231"/>
    </row>
    <row r="18760" spans="2:16">
      <c r="B18760" s="351"/>
      <c r="C18760" s="435"/>
      <c r="D18760" s="399"/>
      <c r="E18760" s="400"/>
      <c r="G18760" s="401"/>
      <c r="H18760" s="401"/>
      <c r="I18760" s="401"/>
      <c r="J18760" s="194"/>
      <c r="K18760" s="194"/>
      <c r="L18760" s="195"/>
      <c r="M18760" s="196"/>
      <c r="N18760" s="197"/>
      <c r="O18760" s="197"/>
      <c r="P18760" s="231"/>
    </row>
    <row r="18761" spans="2:16">
      <c r="B18761" s="351"/>
      <c r="C18761" s="435"/>
      <c r="D18761" s="399"/>
      <c r="E18761" s="400"/>
      <c r="G18761" s="401"/>
      <c r="H18761" s="401"/>
      <c r="I18761" s="401"/>
      <c r="J18761" s="194"/>
      <c r="K18761" s="194"/>
      <c r="L18761" s="195"/>
      <c r="M18761" s="196"/>
      <c r="N18761" s="197"/>
      <c r="O18761" s="197"/>
      <c r="P18761" s="231"/>
    </row>
    <row r="18762" spans="2:16">
      <c r="B18762" s="351"/>
      <c r="C18762" s="435"/>
      <c r="D18762" s="399"/>
      <c r="E18762" s="400"/>
      <c r="G18762" s="401"/>
      <c r="H18762" s="401"/>
      <c r="I18762" s="401"/>
      <c r="J18762" s="194"/>
      <c r="K18762" s="194"/>
      <c r="L18762" s="195"/>
      <c r="M18762" s="196"/>
      <c r="N18762" s="197"/>
      <c r="O18762" s="197"/>
      <c r="P18762" s="231"/>
    </row>
    <row r="18763" spans="2:16">
      <c r="B18763" s="351"/>
      <c r="C18763" s="435"/>
      <c r="D18763" s="399"/>
      <c r="E18763" s="400"/>
      <c r="G18763" s="401"/>
      <c r="H18763" s="401"/>
      <c r="I18763" s="401"/>
      <c r="J18763" s="194"/>
      <c r="K18763" s="194"/>
      <c r="L18763" s="195"/>
      <c r="M18763" s="196"/>
      <c r="N18763" s="197"/>
      <c r="O18763" s="197"/>
      <c r="P18763" s="231"/>
    </row>
    <row r="18764" spans="2:16">
      <c r="B18764" s="351"/>
      <c r="C18764" s="435"/>
      <c r="D18764" s="399"/>
      <c r="E18764" s="400"/>
      <c r="G18764" s="401"/>
      <c r="H18764" s="401"/>
      <c r="I18764" s="401"/>
      <c r="J18764" s="194"/>
      <c r="K18764" s="194"/>
      <c r="L18764" s="195"/>
      <c r="M18764" s="196"/>
      <c r="N18764" s="197"/>
      <c r="O18764" s="197"/>
      <c r="P18764" s="231"/>
    </row>
    <row r="18765" spans="2:16">
      <c r="B18765" s="351"/>
      <c r="C18765" s="435"/>
      <c r="D18765" s="399"/>
      <c r="E18765" s="400"/>
      <c r="G18765" s="401"/>
      <c r="H18765" s="401"/>
      <c r="I18765" s="401"/>
      <c r="J18765" s="194"/>
      <c r="K18765" s="194"/>
      <c r="L18765" s="195"/>
      <c r="M18765" s="196"/>
      <c r="N18765" s="197"/>
      <c r="O18765" s="197"/>
      <c r="P18765" s="231"/>
    </row>
    <row r="18766" spans="2:16">
      <c r="B18766" s="351"/>
      <c r="C18766" s="435"/>
      <c r="D18766" s="399"/>
      <c r="E18766" s="400"/>
      <c r="G18766" s="401"/>
      <c r="H18766" s="401"/>
      <c r="I18766" s="401"/>
      <c r="J18766" s="194"/>
      <c r="K18766" s="194"/>
      <c r="L18766" s="195"/>
      <c r="M18766" s="196"/>
      <c r="N18766" s="197"/>
      <c r="O18766" s="197"/>
      <c r="P18766" s="231"/>
    </row>
    <row r="18767" spans="2:16">
      <c r="B18767" s="351"/>
      <c r="C18767" s="435"/>
      <c r="D18767" s="399"/>
      <c r="E18767" s="400"/>
      <c r="G18767" s="401"/>
      <c r="H18767" s="401"/>
      <c r="I18767" s="401"/>
      <c r="J18767" s="194"/>
      <c r="K18767" s="194"/>
      <c r="L18767" s="195"/>
      <c r="M18767" s="196"/>
      <c r="N18767" s="197"/>
      <c r="O18767" s="197"/>
      <c r="P18767" s="231"/>
    </row>
    <row r="18768" spans="2:16">
      <c r="B18768" s="351"/>
      <c r="C18768" s="435"/>
      <c r="D18768" s="399"/>
      <c r="E18768" s="400"/>
      <c r="G18768" s="401"/>
      <c r="H18768" s="401"/>
      <c r="I18768" s="401"/>
      <c r="J18768" s="194"/>
      <c r="K18768" s="194"/>
      <c r="L18768" s="195"/>
      <c r="M18768" s="196"/>
      <c r="N18768" s="197"/>
      <c r="O18768" s="197"/>
      <c r="P18768" s="231"/>
    </row>
    <row r="18769" spans="2:16">
      <c r="B18769" s="351"/>
      <c r="C18769" s="435"/>
      <c r="D18769" s="399"/>
      <c r="E18769" s="400"/>
      <c r="G18769" s="401"/>
      <c r="H18769" s="401"/>
      <c r="I18769" s="401"/>
      <c r="J18769" s="194"/>
      <c r="K18769" s="194"/>
      <c r="L18769" s="195"/>
      <c r="M18769" s="196"/>
      <c r="N18769" s="197"/>
      <c r="O18769" s="197"/>
      <c r="P18769" s="231"/>
    </row>
    <row r="18770" spans="2:16">
      <c r="B18770" s="351"/>
      <c r="C18770" s="435"/>
      <c r="D18770" s="399"/>
      <c r="E18770" s="400"/>
      <c r="G18770" s="401"/>
      <c r="H18770" s="401"/>
      <c r="I18770" s="401"/>
      <c r="J18770" s="194"/>
      <c r="K18770" s="194"/>
      <c r="L18770" s="195"/>
      <c r="M18770" s="196"/>
      <c r="N18770" s="197"/>
      <c r="O18770" s="197"/>
      <c r="P18770" s="231"/>
    </row>
    <row r="18771" spans="2:16">
      <c r="B18771" s="351"/>
      <c r="C18771" s="435"/>
      <c r="D18771" s="399"/>
      <c r="E18771" s="400"/>
      <c r="G18771" s="401"/>
      <c r="H18771" s="401"/>
      <c r="I18771" s="401"/>
      <c r="J18771" s="194"/>
      <c r="K18771" s="194"/>
      <c r="L18771" s="195"/>
      <c r="M18771" s="196"/>
      <c r="N18771" s="197"/>
      <c r="O18771" s="197"/>
      <c r="P18771" s="231"/>
    </row>
    <row r="18772" spans="2:16">
      <c r="B18772" s="351"/>
      <c r="C18772" s="435"/>
      <c r="D18772" s="399"/>
      <c r="E18772" s="400"/>
      <c r="G18772" s="401"/>
      <c r="H18772" s="401"/>
      <c r="I18772" s="401"/>
      <c r="J18772" s="194"/>
      <c r="K18772" s="194"/>
      <c r="L18772" s="195"/>
      <c r="M18772" s="196"/>
      <c r="N18772" s="197"/>
      <c r="O18772" s="197"/>
      <c r="P18772" s="231"/>
    </row>
    <row r="18773" spans="2:16">
      <c r="B18773" s="351"/>
      <c r="C18773" s="435"/>
      <c r="D18773" s="399"/>
      <c r="E18773" s="400"/>
      <c r="G18773" s="401"/>
      <c r="H18773" s="401"/>
      <c r="I18773" s="401"/>
      <c r="J18773" s="194"/>
      <c r="K18773" s="194"/>
      <c r="L18773" s="195"/>
      <c r="M18773" s="196"/>
      <c r="N18773" s="197"/>
      <c r="O18773" s="197"/>
      <c r="P18773" s="231"/>
    </row>
    <row r="18774" spans="2:16">
      <c r="B18774" s="351"/>
      <c r="C18774" s="435"/>
      <c r="D18774" s="399"/>
      <c r="E18774" s="400"/>
      <c r="G18774" s="401"/>
      <c r="H18774" s="401"/>
      <c r="I18774" s="401"/>
      <c r="J18774" s="194"/>
      <c r="K18774" s="194"/>
      <c r="L18774" s="195"/>
      <c r="M18774" s="196"/>
      <c r="N18774" s="197"/>
      <c r="O18774" s="197"/>
      <c r="P18774" s="231"/>
    </row>
    <row r="18775" spans="2:16">
      <c r="B18775" s="351"/>
      <c r="C18775" s="435"/>
      <c r="D18775" s="399"/>
      <c r="E18775" s="400"/>
      <c r="G18775" s="401"/>
      <c r="H18775" s="401"/>
      <c r="I18775" s="401"/>
      <c r="J18775" s="194"/>
      <c r="K18775" s="194"/>
      <c r="L18775" s="195"/>
      <c r="M18775" s="196"/>
      <c r="N18775" s="197"/>
      <c r="O18775" s="197"/>
      <c r="P18775" s="231"/>
    </row>
    <row r="18776" spans="2:16">
      <c r="B18776" s="351"/>
      <c r="C18776" s="435"/>
      <c r="D18776" s="399"/>
      <c r="E18776" s="400"/>
      <c r="G18776" s="401"/>
      <c r="H18776" s="401"/>
      <c r="I18776" s="401"/>
      <c r="J18776" s="194"/>
      <c r="K18776" s="194"/>
      <c r="L18776" s="195"/>
      <c r="M18776" s="196"/>
      <c r="N18776" s="197"/>
      <c r="O18776" s="197"/>
      <c r="P18776" s="231"/>
    </row>
    <row r="18777" spans="2:16">
      <c r="B18777" s="351"/>
      <c r="C18777" s="435"/>
      <c r="D18777" s="399"/>
      <c r="E18777" s="400"/>
      <c r="G18777" s="401"/>
      <c r="H18777" s="401"/>
      <c r="I18777" s="401"/>
      <c r="J18777" s="194"/>
      <c r="K18777" s="194"/>
      <c r="L18777" s="195"/>
      <c r="M18777" s="196"/>
      <c r="N18777" s="197"/>
      <c r="O18777" s="197"/>
      <c r="P18777" s="231"/>
    </row>
    <row r="18778" spans="2:16">
      <c r="B18778" s="351"/>
      <c r="C18778" s="435"/>
      <c r="D18778" s="399"/>
      <c r="E18778" s="400"/>
      <c r="G18778" s="401"/>
      <c r="H18778" s="401"/>
      <c r="I18778" s="401"/>
      <c r="J18778" s="194"/>
      <c r="K18778" s="194"/>
      <c r="L18778" s="195"/>
      <c r="M18778" s="196"/>
      <c r="N18778" s="197"/>
      <c r="O18778" s="197"/>
      <c r="P18778" s="231"/>
    </row>
    <row r="18779" spans="2:16">
      <c r="B18779" s="351"/>
      <c r="C18779" s="435"/>
      <c r="D18779" s="399"/>
      <c r="E18779" s="400"/>
      <c r="G18779" s="401"/>
      <c r="H18779" s="401"/>
      <c r="I18779" s="401"/>
      <c r="J18779" s="194"/>
      <c r="K18779" s="194"/>
      <c r="L18779" s="195"/>
      <c r="M18779" s="196"/>
      <c r="N18779" s="197"/>
      <c r="O18779" s="197"/>
      <c r="P18779" s="231"/>
    </row>
    <row r="18780" spans="2:16">
      <c r="B18780" s="351"/>
      <c r="C18780" s="435"/>
      <c r="D18780" s="399"/>
      <c r="E18780" s="400"/>
      <c r="G18780" s="401"/>
      <c r="H18780" s="401"/>
      <c r="I18780" s="401"/>
      <c r="J18780" s="194"/>
      <c r="K18780" s="194"/>
      <c r="L18780" s="195"/>
      <c r="M18780" s="196"/>
      <c r="N18780" s="197"/>
      <c r="O18780" s="197"/>
      <c r="P18780" s="231"/>
    </row>
    <row r="18781" spans="2:16">
      <c r="B18781" s="351"/>
      <c r="C18781" s="435"/>
      <c r="D18781" s="399"/>
      <c r="E18781" s="400"/>
      <c r="G18781" s="401"/>
      <c r="H18781" s="401"/>
      <c r="I18781" s="401"/>
      <c r="J18781" s="194"/>
      <c r="K18781" s="194"/>
      <c r="L18781" s="195"/>
      <c r="M18781" s="196"/>
      <c r="N18781" s="197"/>
      <c r="O18781" s="197"/>
      <c r="P18781" s="231"/>
    </row>
    <row r="18782" spans="2:16">
      <c r="B18782" s="351"/>
      <c r="C18782" s="435"/>
      <c r="D18782" s="399"/>
      <c r="E18782" s="400"/>
      <c r="G18782" s="401"/>
      <c r="H18782" s="401"/>
      <c r="I18782" s="401"/>
      <c r="J18782" s="194"/>
      <c r="K18782" s="194"/>
      <c r="L18782" s="195"/>
      <c r="M18782" s="196"/>
      <c r="N18782" s="197"/>
      <c r="O18782" s="197"/>
      <c r="P18782" s="231"/>
    </row>
    <row r="18783" spans="2:16">
      <c r="B18783" s="351"/>
      <c r="C18783" s="435"/>
      <c r="D18783" s="399"/>
      <c r="E18783" s="400"/>
      <c r="G18783" s="401"/>
      <c r="H18783" s="401"/>
      <c r="I18783" s="401"/>
      <c r="J18783" s="194"/>
      <c r="K18783" s="194"/>
      <c r="L18783" s="195"/>
      <c r="M18783" s="196"/>
      <c r="N18783" s="197"/>
      <c r="O18783" s="197"/>
      <c r="P18783" s="231"/>
    </row>
    <row r="18784" spans="2:16">
      <c r="B18784" s="351"/>
      <c r="C18784" s="435"/>
      <c r="D18784" s="399"/>
      <c r="E18784" s="400"/>
      <c r="G18784" s="401"/>
      <c r="H18784" s="401"/>
      <c r="I18784" s="401"/>
      <c r="J18784" s="194"/>
      <c r="K18784" s="194"/>
      <c r="L18784" s="195"/>
      <c r="M18784" s="196"/>
      <c r="N18784" s="197"/>
      <c r="O18784" s="197"/>
      <c r="P18784" s="231"/>
    </row>
    <row r="18785" spans="2:16">
      <c r="B18785" s="351"/>
      <c r="C18785" s="435"/>
      <c r="D18785" s="399"/>
      <c r="E18785" s="400"/>
      <c r="G18785" s="401"/>
      <c r="H18785" s="401"/>
      <c r="I18785" s="401"/>
      <c r="J18785" s="194"/>
      <c r="K18785" s="194"/>
      <c r="L18785" s="195"/>
      <c r="M18785" s="196"/>
      <c r="N18785" s="197"/>
      <c r="O18785" s="197"/>
      <c r="P18785" s="231"/>
    </row>
    <row r="18786" spans="2:16">
      <c r="B18786" s="351"/>
      <c r="C18786" s="435"/>
      <c r="D18786" s="399"/>
      <c r="E18786" s="400"/>
      <c r="G18786" s="401"/>
      <c r="H18786" s="401"/>
      <c r="I18786" s="401"/>
      <c r="J18786" s="194"/>
      <c r="K18786" s="194"/>
      <c r="L18786" s="195"/>
      <c r="M18786" s="196"/>
      <c r="N18786" s="197"/>
      <c r="O18786" s="197"/>
      <c r="P18786" s="231"/>
    </row>
    <row r="18787" spans="2:16">
      <c r="B18787" s="351"/>
      <c r="C18787" s="435"/>
      <c r="D18787" s="399"/>
      <c r="E18787" s="400"/>
      <c r="G18787" s="401"/>
      <c r="H18787" s="401"/>
      <c r="I18787" s="401"/>
      <c r="J18787" s="194"/>
      <c r="K18787" s="194"/>
      <c r="L18787" s="195"/>
      <c r="M18787" s="196"/>
      <c r="N18787" s="197"/>
      <c r="O18787" s="197"/>
      <c r="P18787" s="231"/>
    </row>
    <row r="18788" spans="2:16">
      <c r="B18788" s="351"/>
      <c r="C18788" s="435"/>
      <c r="D18788" s="399"/>
      <c r="E18788" s="400"/>
      <c r="G18788" s="401"/>
      <c r="H18788" s="401"/>
      <c r="I18788" s="401"/>
      <c r="J18788" s="194"/>
      <c r="K18788" s="194"/>
      <c r="L18788" s="195"/>
      <c r="M18788" s="196"/>
      <c r="N18788" s="197"/>
      <c r="O18788" s="197"/>
      <c r="P18788" s="231"/>
    </row>
    <row r="18789" spans="2:16">
      <c r="B18789" s="351"/>
      <c r="C18789" s="435"/>
      <c r="D18789" s="399"/>
      <c r="E18789" s="400"/>
      <c r="G18789" s="401"/>
      <c r="H18789" s="401"/>
      <c r="I18789" s="401"/>
      <c r="J18789" s="194"/>
      <c r="K18789" s="194"/>
      <c r="L18789" s="195"/>
      <c r="M18789" s="196"/>
      <c r="N18789" s="197"/>
      <c r="O18789" s="197"/>
      <c r="P18789" s="231"/>
    </row>
    <row r="18790" spans="2:16">
      <c r="B18790" s="351"/>
      <c r="C18790" s="435"/>
      <c r="D18790" s="399"/>
      <c r="E18790" s="400"/>
      <c r="G18790" s="401"/>
      <c r="H18790" s="401"/>
      <c r="I18790" s="401"/>
      <c r="J18790" s="194"/>
      <c r="K18790" s="194"/>
      <c r="L18790" s="195"/>
      <c r="M18790" s="196"/>
      <c r="N18790" s="197"/>
      <c r="O18790" s="197"/>
      <c r="P18790" s="231"/>
    </row>
    <row r="18791" spans="2:16">
      <c r="B18791" s="351"/>
      <c r="C18791" s="435"/>
      <c r="D18791" s="399"/>
      <c r="E18791" s="400"/>
      <c r="G18791" s="401"/>
      <c r="H18791" s="401"/>
      <c r="I18791" s="401"/>
      <c r="J18791" s="194"/>
      <c r="K18791" s="194"/>
      <c r="L18791" s="195"/>
      <c r="M18791" s="196"/>
      <c r="N18791" s="197"/>
      <c r="O18791" s="197"/>
      <c r="P18791" s="231"/>
    </row>
    <row r="18792" spans="2:16">
      <c r="B18792" s="351"/>
      <c r="C18792" s="435"/>
      <c r="D18792" s="399"/>
      <c r="E18792" s="400"/>
      <c r="G18792" s="401"/>
      <c r="H18792" s="401"/>
      <c r="I18792" s="401"/>
      <c r="J18792" s="194"/>
      <c r="K18792" s="194"/>
      <c r="L18792" s="195"/>
      <c r="M18792" s="196"/>
      <c r="N18792" s="197"/>
      <c r="O18792" s="197"/>
      <c r="P18792" s="231"/>
    </row>
    <row r="18793" spans="2:16">
      <c r="B18793" s="351"/>
      <c r="C18793" s="435"/>
      <c r="D18793" s="399"/>
      <c r="E18793" s="400"/>
      <c r="G18793" s="401"/>
      <c r="H18793" s="401"/>
      <c r="I18793" s="401"/>
      <c r="J18793" s="194"/>
      <c r="K18793" s="194"/>
      <c r="L18793" s="195"/>
      <c r="M18793" s="196"/>
      <c r="N18793" s="197"/>
      <c r="O18793" s="197"/>
      <c r="P18793" s="231"/>
    </row>
    <row r="18794" spans="2:16">
      <c r="B18794" s="351"/>
      <c r="C18794" s="435"/>
      <c r="D18794" s="399"/>
      <c r="E18794" s="400"/>
      <c r="G18794" s="401"/>
      <c r="H18794" s="401"/>
      <c r="I18794" s="401"/>
      <c r="J18794" s="194"/>
      <c r="K18794" s="194"/>
      <c r="L18794" s="195"/>
      <c r="M18794" s="196"/>
      <c r="N18794" s="197"/>
      <c r="O18794" s="197"/>
      <c r="P18794" s="231"/>
    </row>
    <row r="18795" spans="2:16">
      <c r="B18795" s="351"/>
      <c r="C18795" s="435"/>
      <c r="D18795" s="399"/>
      <c r="E18795" s="400"/>
      <c r="G18795" s="401"/>
      <c r="H18795" s="401"/>
      <c r="I18795" s="401"/>
      <c r="J18795" s="194"/>
      <c r="K18795" s="194"/>
      <c r="L18795" s="195"/>
      <c r="M18795" s="196"/>
      <c r="N18795" s="197"/>
      <c r="O18795" s="197"/>
      <c r="P18795" s="231"/>
    </row>
    <row r="18796" spans="2:16">
      <c r="B18796" s="351"/>
      <c r="C18796" s="435"/>
      <c r="D18796" s="399"/>
      <c r="E18796" s="400"/>
      <c r="G18796" s="401"/>
      <c r="H18796" s="401"/>
      <c r="I18796" s="401"/>
      <c r="J18796" s="194"/>
      <c r="K18796" s="194"/>
      <c r="L18796" s="195"/>
      <c r="M18796" s="196"/>
      <c r="N18796" s="197"/>
      <c r="O18796" s="197"/>
      <c r="P18796" s="231"/>
    </row>
    <row r="18797" spans="2:16">
      <c r="B18797" s="351"/>
      <c r="C18797" s="435"/>
      <c r="D18797" s="399"/>
      <c r="E18797" s="400"/>
      <c r="G18797" s="401"/>
      <c r="H18797" s="401"/>
      <c r="I18797" s="401"/>
      <c r="J18797" s="194"/>
      <c r="K18797" s="194"/>
      <c r="L18797" s="195"/>
      <c r="M18797" s="196"/>
      <c r="N18797" s="197"/>
      <c r="O18797" s="197"/>
      <c r="P18797" s="231"/>
    </row>
    <row r="18798" spans="2:16">
      <c r="B18798" s="351"/>
      <c r="C18798" s="435"/>
      <c r="D18798" s="399"/>
      <c r="E18798" s="400"/>
      <c r="G18798" s="401"/>
      <c r="H18798" s="401"/>
      <c r="I18798" s="401"/>
      <c r="J18798" s="194"/>
      <c r="K18798" s="194"/>
      <c r="L18798" s="195"/>
      <c r="M18798" s="196"/>
      <c r="N18798" s="197"/>
      <c r="O18798" s="197"/>
      <c r="P18798" s="231"/>
    </row>
    <row r="18799" spans="2:16">
      <c r="B18799" s="351"/>
      <c r="C18799" s="435"/>
      <c r="D18799" s="399"/>
      <c r="E18799" s="400"/>
      <c r="G18799" s="401"/>
      <c r="H18799" s="401"/>
      <c r="I18799" s="401"/>
      <c r="J18799" s="194"/>
      <c r="K18799" s="194"/>
      <c r="L18799" s="195"/>
      <c r="M18799" s="196"/>
      <c r="N18799" s="197"/>
      <c r="O18799" s="197"/>
      <c r="P18799" s="231"/>
    </row>
    <row r="18800" spans="2:16">
      <c r="B18800" s="351"/>
      <c r="C18800" s="435"/>
      <c r="D18800" s="399"/>
      <c r="E18800" s="400"/>
      <c r="G18800" s="401"/>
      <c r="H18800" s="401"/>
      <c r="I18800" s="401"/>
      <c r="J18800" s="194"/>
      <c r="K18800" s="194"/>
      <c r="L18800" s="195"/>
      <c r="M18800" s="196"/>
      <c r="N18800" s="197"/>
      <c r="O18800" s="197"/>
      <c r="P18800" s="231"/>
    </row>
    <row r="18801" spans="2:16">
      <c r="B18801" s="351"/>
      <c r="C18801" s="435"/>
      <c r="D18801" s="399"/>
      <c r="E18801" s="400"/>
      <c r="G18801" s="401"/>
      <c r="H18801" s="401"/>
      <c r="I18801" s="401"/>
      <c r="J18801" s="194"/>
      <c r="K18801" s="194"/>
      <c r="L18801" s="195"/>
      <c r="M18801" s="196"/>
      <c r="N18801" s="197"/>
      <c r="O18801" s="197"/>
      <c r="P18801" s="231"/>
    </row>
    <row r="18802" spans="2:16">
      <c r="B18802" s="351"/>
      <c r="C18802" s="435"/>
      <c r="D18802" s="399"/>
      <c r="E18802" s="400"/>
      <c r="G18802" s="401"/>
      <c r="H18802" s="401"/>
      <c r="I18802" s="401"/>
      <c r="J18802" s="194"/>
      <c r="K18802" s="194"/>
      <c r="L18802" s="195"/>
      <c r="M18802" s="196"/>
      <c r="N18802" s="197"/>
      <c r="O18802" s="197"/>
      <c r="P18802" s="231"/>
    </row>
    <row r="18803" spans="2:16">
      <c r="B18803" s="351"/>
      <c r="C18803" s="435"/>
      <c r="D18803" s="399"/>
      <c r="E18803" s="400"/>
      <c r="G18803" s="401"/>
      <c r="H18803" s="401"/>
      <c r="I18803" s="401"/>
      <c r="J18803" s="194"/>
      <c r="K18803" s="194"/>
      <c r="L18803" s="195"/>
      <c r="M18803" s="196"/>
      <c r="N18803" s="197"/>
      <c r="O18803" s="197"/>
      <c r="P18803" s="231"/>
    </row>
    <row r="18804" spans="2:16">
      <c r="B18804" s="351"/>
      <c r="C18804" s="435"/>
      <c r="D18804" s="399"/>
      <c r="E18804" s="400"/>
      <c r="G18804" s="401"/>
      <c r="H18804" s="401"/>
      <c r="I18804" s="401"/>
      <c r="J18804" s="194"/>
      <c r="K18804" s="194"/>
      <c r="L18804" s="195"/>
      <c r="M18804" s="196"/>
      <c r="N18804" s="197"/>
      <c r="O18804" s="197"/>
      <c r="P18804" s="231"/>
    </row>
    <row r="18805" spans="2:16">
      <c r="B18805" s="351"/>
      <c r="C18805" s="435"/>
      <c r="D18805" s="399"/>
      <c r="E18805" s="400"/>
      <c r="G18805" s="401"/>
      <c r="H18805" s="401"/>
      <c r="I18805" s="401"/>
      <c r="J18805" s="194"/>
      <c r="K18805" s="194"/>
      <c r="L18805" s="195"/>
      <c r="M18805" s="196"/>
      <c r="N18805" s="197"/>
      <c r="O18805" s="197"/>
      <c r="P18805" s="231"/>
    </row>
    <row r="18806" spans="2:16">
      <c r="B18806" s="351"/>
      <c r="C18806" s="435"/>
      <c r="D18806" s="399"/>
      <c r="E18806" s="400"/>
      <c r="G18806" s="401"/>
      <c r="H18806" s="401"/>
      <c r="I18806" s="401"/>
      <c r="J18806" s="194"/>
      <c r="K18806" s="194"/>
      <c r="L18806" s="195"/>
      <c r="M18806" s="196"/>
      <c r="N18806" s="197"/>
      <c r="O18806" s="197"/>
      <c r="P18806" s="231"/>
    </row>
    <row r="18807" spans="2:16">
      <c r="B18807" s="351"/>
      <c r="C18807" s="435"/>
      <c r="D18807" s="399"/>
      <c r="E18807" s="400"/>
      <c r="G18807" s="401"/>
      <c r="H18807" s="401"/>
      <c r="I18807" s="401"/>
      <c r="J18807" s="194"/>
      <c r="K18807" s="194"/>
      <c r="L18807" s="195"/>
      <c r="M18807" s="196"/>
      <c r="N18807" s="197"/>
      <c r="O18807" s="197"/>
      <c r="P18807" s="231"/>
    </row>
    <row r="18808" spans="2:16">
      <c r="B18808" s="351"/>
      <c r="C18808" s="435"/>
      <c r="D18808" s="399"/>
      <c r="E18808" s="400"/>
      <c r="G18808" s="401"/>
      <c r="H18808" s="401"/>
      <c r="I18808" s="401"/>
      <c r="J18808" s="194"/>
      <c r="K18808" s="194"/>
      <c r="L18808" s="195"/>
      <c r="M18808" s="196"/>
      <c r="N18808" s="197"/>
      <c r="O18808" s="197"/>
      <c r="P18808" s="231"/>
    </row>
    <row r="18809" spans="2:16">
      <c r="B18809" s="351"/>
      <c r="C18809" s="435"/>
      <c r="D18809" s="399"/>
      <c r="E18809" s="400"/>
      <c r="G18809" s="401"/>
      <c r="H18809" s="401"/>
      <c r="I18809" s="401"/>
      <c r="J18809" s="194"/>
      <c r="K18809" s="194"/>
      <c r="L18809" s="195"/>
      <c r="M18809" s="196"/>
      <c r="N18809" s="197"/>
      <c r="O18809" s="197"/>
      <c r="P18809" s="231"/>
    </row>
    <row r="18810" spans="2:16">
      <c r="B18810" s="351"/>
      <c r="C18810" s="435"/>
      <c r="D18810" s="399"/>
      <c r="E18810" s="400"/>
      <c r="G18810" s="401"/>
      <c r="H18810" s="401"/>
      <c r="I18810" s="401"/>
      <c r="J18810" s="194"/>
      <c r="K18810" s="194"/>
      <c r="L18810" s="195"/>
      <c r="M18810" s="196"/>
      <c r="N18810" s="197"/>
      <c r="O18810" s="197"/>
      <c r="P18810" s="231"/>
    </row>
    <row r="18811" spans="2:16">
      <c r="B18811" s="351"/>
      <c r="C18811" s="435"/>
      <c r="D18811" s="399"/>
      <c r="E18811" s="400"/>
      <c r="G18811" s="401"/>
      <c r="H18811" s="401"/>
      <c r="I18811" s="401"/>
      <c r="J18811" s="194"/>
      <c r="K18811" s="194"/>
      <c r="L18811" s="195"/>
      <c r="M18811" s="196"/>
      <c r="N18811" s="197"/>
      <c r="O18811" s="197"/>
      <c r="P18811" s="231"/>
    </row>
    <row r="18812" spans="2:16">
      <c r="B18812" s="351"/>
      <c r="C18812" s="435"/>
      <c r="D18812" s="399"/>
      <c r="E18812" s="400"/>
      <c r="G18812" s="401"/>
      <c r="H18812" s="401"/>
      <c r="I18812" s="401"/>
      <c r="J18812" s="194"/>
      <c r="K18812" s="194"/>
      <c r="L18812" s="195"/>
      <c r="M18812" s="196"/>
      <c r="N18812" s="197"/>
      <c r="O18812" s="197"/>
      <c r="P18812" s="231"/>
    </row>
    <row r="18813" spans="2:16">
      <c r="B18813" s="351"/>
      <c r="C18813" s="435"/>
      <c r="D18813" s="399"/>
      <c r="E18813" s="400"/>
      <c r="G18813" s="401"/>
      <c r="H18813" s="401"/>
      <c r="I18813" s="401"/>
      <c r="J18813" s="194"/>
      <c r="K18813" s="194"/>
      <c r="L18813" s="195"/>
      <c r="M18813" s="196"/>
      <c r="N18813" s="197"/>
      <c r="O18813" s="197"/>
      <c r="P18813" s="231"/>
    </row>
    <row r="18814" spans="2:16">
      <c r="B18814" s="351"/>
      <c r="C18814" s="435"/>
      <c r="D18814" s="399"/>
      <c r="E18814" s="400"/>
      <c r="G18814" s="401"/>
      <c r="H18814" s="401"/>
      <c r="I18814" s="401"/>
      <c r="J18814" s="194"/>
      <c r="K18814" s="194"/>
      <c r="L18814" s="195"/>
      <c r="M18814" s="196"/>
      <c r="N18814" s="197"/>
      <c r="O18814" s="197"/>
      <c r="P18814" s="231"/>
    </row>
    <row r="18815" spans="2:16">
      <c r="B18815" s="351"/>
      <c r="C18815" s="435"/>
      <c r="D18815" s="399"/>
      <c r="E18815" s="400"/>
      <c r="G18815" s="401"/>
      <c r="H18815" s="401"/>
      <c r="I18815" s="401"/>
      <c r="J18815" s="194"/>
      <c r="K18815" s="194"/>
      <c r="L18815" s="195"/>
      <c r="M18815" s="196"/>
      <c r="N18815" s="197"/>
      <c r="O18815" s="197"/>
      <c r="P18815" s="231"/>
    </row>
    <row r="18816" spans="2:16">
      <c r="B18816" s="351"/>
      <c r="C18816" s="435"/>
      <c r="D18816" s="399"/>
      <c r="E18816" s="400"/>
      <c r="G18816" s="401"/>
      <c r="H18816" s="401"/>
      <c r="I18816" s="401"/>
      <c r="J18816" s="194"/>
      <c r="K18816" s="194"/>
      <c r="L18816" s="195"/>
      <c r="M18816" s="196"/>
      <c r="N18816" s="197"/>
      <c r="O18816" s="197"/>
      <c r="P18816" s="231"/>
    </row>
    <row r="18817" spans="2:16">
      <c r="B18817" s="351"/>
      <c r="C18817" s="435"/>
      <c r="D18817" s="399"/>
      <c r="E18817" s="400"/>
      <c r="G18817" s="401"/>
      <c r="H18817" s="401"/>
      <c r="I18817" s="401"/>
      <c r="J18817" s="194"/>
      <c r="K18817" s="194"/>
      <c r="L18817" s="195"/>
      <c r="M18817" s="196"/>
      <c r="N18817" s="197"/>
      <c r="O18817" s="197"/>
      <c r="P18817" s="231"/>
    </row>
    <row r="18818" spans="2:16">
      <c r="B18818" s="351"/>
      <c r="C18818" s="435"/>
      <c r="D18818" s="399"/>
      <c r="E18818" s="400"/>
      <c r="G18818" s="401"/>
      <c r="H18818" s="401"/>
      <c r="I18818" s="401"/>
      <c r="J18818" s="194"/>
      <c r="K18818" s="194"/>
      <c r="L18818" s="195"/>
      <c r="M18818" s="196"/>
      <c r="N18818" s="197"/>
      <c r="O18818" s="197"/>
      <c r="P18818" s="231"/>
    </row>
    <row r="18819" spans="2:16">
      <c r="B18819" s="351"/>
      <c r="C18819" s="435"/>
      <c r="D18819" s="399"/>
      <c r="E18819" s="400"/>
      <c r="G18819" s="401"/>
      <c r="H18819" s="401"/>
      <c r="I18819" s="401"/>
      <c r="J18819" s="194"/>
      <c r="K18819" s="194"/>
      <c r="L18819" s="195"/>
      <c r="M18819" s="196"/>
      <c r="N18819" s="197"/>
      <c r="O18819" s="197"/>
      <c r="P18819" s="231"/>
    </row>
    <row r="18820" spans="2:16">
      <c r="B18820" s="351"/>
      <c r="C18820" s="435"/>
      <c r="D18820" s="399"/>
      <c r="E18820" s="400"/>
      <c r="G18820" s="401"/>
      <c r="H18820" s="401"/>
      <c r="I18820" s="401"/>
      <c r="J18820" s="194"/>
      <c r="K18820" s="194"/>
      <c r="L18820" s="195"/>
      <c r="M18820" s="196"/>
      <c r="N18820" s="197"/>
      <c r="O18820" s="197"/>
      <c r="P18820" s="231"/>
    </row>
    <row r="18821" spans="2:16">
      <c r="B18821" s="351"/>
      <c r="C18821" s="435"/>
      <c r="D18821" s="399"/>
      <c r="E18821" s="400"/>
      <c r="G18821" s="401"/>
      <c r="H18821" s="401"/>
      <c r="I18821" s="401"/>
      <c r="J18821" s="194"/>
      <c r="K18821" s="194"/>
      <c r="L18821" s="195"/>
      <c r="M18821" s="196"/>
      <c r="N18821" s="197"/>
      <c r="O18821" s="197"/>
      <c r="P18821" s="231"/>
    </row>
    <row r="18822" spans="2:16">
      <c r="B18822" s="351"/>
      <c r="C18822" s="435"/>
      <c r="D18822" s="399"/>
      <c r="E18822" s="400"/>
      <c r="G18822" s="401"/>
      <c r="H18822" s="401"/>
      <c r="I18822" s="401"/>
      <c r="J18822" s="194"/>
      <c r="K18822" s="194"/>
      <c r="L18822" s="195"/>
      <c r="M18822" s="196"/>
      <c r="N18822" s="197"/>
      <c r="O18822" s="197"/>
      <c r="P18822" s="231"/>
    </row>
    <row r="18823" spans="2:16">
      <c r="B18823" s="351"/>
      <c r="C18823" s="435"/>
      <c r="D18823" s="399"/>
      <c r="E18823" s="400"/>
      <c r="G18823" s="401"/>
      <c r="H18823" s="401"/>
      <c r="I18823" s="401"/>
      <c r="J18823" s="194"/>
      <c r="K18823" s="194"/>
      <c r="L18823" s="195"/>
      <c r="M18823" s="196"/>
      <c r="N18823" s="197"/>
      <c r="O18823" s="197"/>
      <c r="P18823" s="231"/>
    </row>
    <row r="18824" spans="2:16">
      <c r="B18824" s="351"/>
      <c r="C18824" s="435"/>
      <c r="D18824" s="399"/>
      <c r="E18824" s="400"/>
      <c r="G18824" s="401"/>
      <c r="H18824" s="401"/>
      <c r="I18824" s="401"/>
      <c r="J18824" s="194"/>
      <c r="K18824" s="194"/>
      <c r="L18824" s="195"/>
      <c r="M18824" s="196"/>
      <c r="N18824" s="197"/>
      <c r="O18824" s="197"/>
      <c r="P18824" s="231"/>
    </row>
    <row r="18825" spans="2:16">
      <c r="B18825" s="351"/>
      <c r="C18825" s="435"/>
      <c r="D18825" s="399"/>
      <c r="E18825" s="400"/>
      <c r="G18825" s="401"/>
      <c r="H18825" s="401"/>
      <c r="I18825" s="401"/>
      <c r="J18825" s="194"/>
      <c r="K18825" s="194"/>
      <c r="L18825" s="195"/>
      <c r="M18825" s="196"/>
      <c r="N18825" s="197"/>
      <c r="O18825" s="197"/>
      <c r="P18825" s="231"/>
    </row>
    <row r="18826" spans="2:16">
      <c r="B18826" s="351"/>
      <c r="C18826" s="435"/>
      <c r="D18826" s="399"/>
      <c r="E18826" s="400"/>
      <c r="G18826" s="401"/>
      <c r="H18826" s="401"/>
      <c r="I18826" s="401"/>
      <c r="J18826" s="194"/>
      <c r="K18826" s="194"/>
      <c r="L18826" s="195"/>
      <c r="M18826" s="196"/>
      <c r="N18826" s="197"/>
      <c r="O18826" s="197"/>
      <c r="P18826" s="231"/>
    </row>
    <row r="18827" spans="2:16">
      <c r="B18827" s="351"/>
      <c r="C18827" s="435"/>
      <c r="D18827" s="399"/>
      <c r="E18827" s="400"/>
      <c r="G18827" s="401"/>
      <c r="H18827" s="401"/>
      <c r="I18827" s="401"/>
      <c r="J18827" s="194"/>
      <c r="K18827" s="194"/>
      <c r="L18827" s="195"/>
      <c r="M18827" s="196"/>
      <c r="N18827" s="197"/>
      <c r="O18827" s="197"/>
      <c r="P18827" s="231"/>
    </row>
    <row r="18828" spans="2:16">
      <c r="B18828" s="351"/>
      <c r="C18828" s="435"/>
      <c r="D18828" s="399"/>
      <c r="E18828" s="400"/>
      <c r="G18828" s="401"/>
      <c r="H18828" s="401"/>
      <c r="I18828" s="401"/>
      <c r="J18828" s="194"/>
      <c r="K18828" s="194"/>
      <c r="L18828" s="195"/>
      <c r="M18828" s="196"/>
      <c r="N18828" s="197"/>
      <c r="O18828" s="197"/>
      <c r="P18828" s="231"/>
    </row>
    <row r="18829" spans="2:16">
      <c r="B18829" s="351"/>
      <c r="C18829" s="435"/>
      <c r="D18829" s="399"/>
      <c r="E18829" s="400"/>
      <c r="G18829" s="401"/>
      <c r="H18829" s="401"/>
      <c r="I18829" s="401"/>
      <c r="J18829" s="194"/>
      <c r="K18829" s="194"/>
      <c r="L18829" s="195"/>
      <c r="M18829" s="196"/>
      <c r="N18829" s="197"/>
      <c r="O18829" s="197"/>
      <c r="P18829" s="231"/>
    </row>
    <row r="18830" spans="2:16">
      <c r="B18830" s="351"/>
      <c r="C18830" s="435"/>
      <c r="D18830" s="399"/>
      <c r="E18830" s="400"/>
      <c r="G18830" s="401"/>
      <c r="H18830" s="401"/>
      <c r="I18830" s="401"/>
      <c r="J18830" s="194"/>
      <c r="K18830" s="194"/>
      <c r="L18830" s="195"/>
      <c r="M18830" s="196"/>
      <c r="N18830" s="197"/>
      <c r="O18830" s="197"/>
      <c r="P18830" s="231"/>
    </row>
    <row r="18831" spans="2:16">
      <c r="B18831" s="351"/>
      <c r="C18831" s="435"/>
      <c r="D18831" s="399"/>
      <c r="E18831" s="400"/>
      <c r="G18831" s="401"/>
      <c r="H18831" s="401"/>
      <c r="I18831" s="401"/>
      <c r="J18831" s="194"/>
      <c r="K18831" s="194"/>
      <c r="L18831" s="195"/>
      <c r="M18831" s="196"/>
      <c r="N18831" s="197"/>
      <c r="O18831" s="197"/>
      <c r="P18831" s="231"/>
    </row>
    <row r="18832" spans="2:16">
      <c r="B18832" s="351"/>
      <c r="C18832" s="435"/>
      <c r="D18832" s="399"/>
      <c r="E18832" s="400"/>
      <c r="G18832" s="401"/>
      <c r="H18832" s="401"/>
      <c r="I18832" s="401"/>
      <c r="J18832" s="194"/>
      <c r="K18832" s="194"/>
      <c r="L18832" s="195"/>
      <c r="M18832" s="196"/>
      <c r="N18832" s="197"/>
      <c r="O18832" s="197"/>
      <c r="P18832" s="231"/>
    </row>
    <row r="18833" spans="2:16">
      <c r="B18833" s="351"/>
      <c r="C18833" s="435"/>
      <c r="D18833" s="399"/>
      <c r="E18833" s="400"/>
      <c r="G18833" s="401"/>
      <c r="H18833" s="401"/>
      <c r="I18833" s="401"/>
      <c r="J18833" s="194"/>
      <c r="K18833" s="194"/>
      <c r="L18833" s="195"/>
      <c r="M18833" s="196"/>
      <c r="N18833" s="197"/>
      <c r="O18833" s="197"/>
      <c r="P18833" s="231"/>
    </row>
    <row r="18834" spans="2:16">
      <c r="B18834" s="351"/>
      <c r="C18834" s="435"/>
      <c r="D18834" s="399"/>
      <c r="E18834" s="400"/>
      <c r="G18834" s="401"/>
      <c r="H18834" s="401"/>
      <c r="I18834" s="401"/>
      <c r="J18834" s="194"/>
      <c r="K18834" s="194"/>
      <c r="L18834" s="195"/>
      <c r="M18834" s="196"/>
      <c r="N18834" s="197"/>
      <c r="O18834" s="197"/>
      <c r="P18834" s="231"/>
    </row>
    <row r="18835" spans="2:16">
      <c r="B18835" s="351"/>
      <c r="C18835" s="435"/>
      <c r="D18835" s="399"/>
      <c r="E18835" s="400"/>
      <c r="G18835" s="401"/>
      <c r="H18835" s="401"/>
      <c r="I18835" s="401"/>
      <c r="J18835" s="194"/>
      <c r="K18835" s="194"/>
      <c r="L18835" s="195"/>
      <c r="M18835" s="196"/>
      <c r="N18835" s="197"/>
      <c r="O18835" s="197"/>
      <c r="P18835" s="231"/>
    </row>
    <row r="18836" spans="2:16">
      <c r="B18836" s="351"/>
      <c r="C18836" s="435"/>
      <c r="D18836" s="399"/>
      <c r="E18836" s="400"/>
      <c r="G18836" s="401"/>
      <c r="H18836" s="401"/>
      <c r="I18836" s="401"/>
      <c r="J18836" s="194"/>
      <c r="K18836" s="194"/>
      <c r="L18836" s="195"/>
      <c r="M18836" s="196"/>
      <c r="N18836" s="197"/>
      <c r="O18836" s="197"/>
      <c r="P18836" s="231"/>
    </row>
    <row r="18837" spans="2:16">
      <c r="B18837" s="351"/>
      <c r="C18837" s="435"/>
      <c r="D18837" s="399"/>
      <c r="E18837" s="400"/>
      <c r="G18837" s="401"/>
      <c r="H18837" s="401"/>
      <c r="I18837" s="401"/>
      <c r="J18837" s="194"/>
      <c r="K18837" s="194"/>
      <c r="L18837" s="195"/>
      <c r="M18837" s="196"/>
      <c r="N18837" s="197"/>
      <c r="O18837" s="197"/>
      <c r="P18837" s="231"/>
    </row>
    <row r="18838" spans="2:16">
      <c r="B18838" s="402"/>
      <c r="C18838" s="435"/>
      <c r="D18838" s="404"/>
      <c r="E18838" s="405"/>
      <c r="G18838" s="406"/>
      <c r="H18838" s="406"/>
      <c r="I18838" s="406"/>
      <c r="J18838" s="194"/>
      <c r="K18838" s="194"/>
      <c r="L18838" s="195"/>
      <c r="M18838" s="196"/>
      <c r="N18838" s="197"/>
      <c r="O18838" s="197"/>
      <c r="P18838" s="221"/>
    </row>
    <row r="18839" spans="2:16">
      <c r="B18839" s="351"/>
      <c r="C18839" s="435"/>
      <c r="D18839" s="399"/>
      <c r="E18839" s="400"/>
      <c r="G18839" s="401"/>
      <c r="H18839" s="401"/>
      <c r="I18839" s="401"/>
      <c r="J18839" s="194"/>
      <c r="K18839" s="194"/>
      <c r="L18839" s="195"/>
      <c r="M18839" s="196"/>
      <c r="N18839" s="197"/>
      <c r="O18839" s="197"/>
      <c r="P18839" s="231"/>
    </row>
    <row r="18840" spans="2:16">
      <c r="B18840" s="351"/>
      <c r="C18840" s="435"/>
      <c r="D18840" s="399"/>
      <c r="E18840" s="400"/>
      <c r="G18840" s="401"/>
      <c r="H18840" s="401"/>
      <c r="I18840" s="401"/>
      <c r="J18840" s="194"/>
      <c r="K18840" s="194"/>
      <c r="L18840" s="195"/>
      <c r="M18840" s="196"/>
      <c r="N18840" s="197"/>
      <c r="O18840" s="197"/>
      <c r="P18840" s="231"/>
    </row>
    <row r="18841" spans="2:16">
      <c r="B18841" s="351"/>
      <c r="C18841" s="435"/>
      <c r="D18841" s="399"/>
      <c r="E18841" s="400"/>
      <c r="G18841" s="401"/>
      <c r="H18841" s="401"/>
      <c r="I18841" s="401"/>
      <c r="J18841" s="194"/>
      <c r="K18841" s="194"/>
      <c r="L18841" s="195"/>
      <c r="M18841" s="196"/>
      <c r="N18841" s="197"/>
      <c r="O18841" s="197"/>
      <c r="P18841" s="231"/>
    </row>
    <row r="18842" spans="2:16">
      <c r="B18842" s="351"/>
      <c r="C18842" s="435"/>
      <c r="D18842" s="399"/>
      <c r="E18842" s="400"/>
      <c r="G18842" s="401"/>
      <c r="H18842" s="401"/>
      <c r="I18842" s="401"/>
      <c r="J18842" s="194"/>
      <c r="K18842" s="194"/>
      <c r="L18842" s="195"/>
      <c r="M18842" s="196"/>
      <c r="N18842" s="197"/>
      <c r="O18842" s="197"/>
      <c r="P18842" s="231"/>
    </row>
    <row r="18843" spans="2:16">
      <c r="B18843" s="351"/>
      <c r="C18843" s="435"/>
      <c r="D18843" s="399"/>
      <c r="E18843" s="400"/>
      <c r="G18843" s="401"/>
      <c r="H18843" s="401"/>
      <c r="I18843" s="401"/>
      <c r="J18843" s="194"/>
      <c r="K18843" s="194"/>
      <c r="L18843" s="195"/>
      <c r="M18843" s="196"/>
      <c r="N18843" s="197"/>
      <c r="O18843" s="197"/>
      <c r="P18843" s="231"/>
    </row>
    <row r="18844" spans="2:16">
      <c r="B18844" s="351"/>
      <c r="C18844" s="435"/>
      <c r="D18844" s="399"/>
      <c r="E18844" s="400"/>
      <c r="G18844" s="401"/>
      <c r="H18844" s="401"/>
      <c r="I18844" s="401"/>
      <c r="J18844" s="194"/>
      <c r="K18844" s="194"/>
      <c r="L18844" s="195"/>
      <c r="M18844" s="196"/>
      <c r="N18844" s="197"/>
      <c r="O18844" s="197"/>
      <c r="P18844" s="231"/>
    </row>
    <row r="18845" spans="2:16">
      <c r="B18845" s="351"/>
      <c r="C18845" s="435"/>
      <c r="D18845" s="399"/>
      <c r="E18845" s="400"/>
      <c r="G18845" s="401"/>
      <c r="H18845" s="401"/>
      <c r="I18845" s="401"/>
      <c r="J18845" s="194"/>
      <c r="K18845" s="194"/>
      <c r="L18845" s="195"/>
      <c r="M18845" s="196"/>
      <c r="N18845" s="197"/>
      <c r="O18845" s="197"/>
      <c r="P18845" s="231"/>
    </row>
    <row r="18846" spans="2:16">
      <c r="B18846" s="351"/>
      <c r="C18846" s="435"/>
      <c r="D18846" s="399"/>
      <c r="E18846" s="400"/>
      <c r="G18846" s="401"/>
      <c r="H18846" s="401"/>
      <c r="I18846" s="401"/>
      <c r="J18846" s="194"/>
      <c r="K18846" s="194"/>
      <c r="L18846" s="195"/>
      <c r="M18846" s="196"/>
      <c r="N18846" s="197"/>
      <c r="O18846" s="197"/>
      <c r="P18846" s="231"/>
    </row>
    <row r="18847" spans="2:16">
      <c r="B18847" s="351"/>
      <c r="C18847" s="435"/>
      <c r="D18847" s="399"/>
      <c r="E18847" s="400"/>
      <c r="G18847" s="401"/>
      <c r="H18847" s="401"/>
      <c r="I18847" s="401"/>
      <c r="J18847" s="194"/>
      <c r="K18847" s="194"/>
      <c r="L18847" s="195"/>
      <c r="M18847" s="196"/>
      <c r="N18847" s="197"/>
      <c r="O18847" s="197"/>
      <c r="P18847" s="231"/>
    </row>
    <row r="18848" spans="2:16">
      <c r="B18848" s="351"/>
      <c r="C18848" s="435"/>
      <c r="D18848" s="399"/>
      <c r="E18848" s="400"/>
      <c r="G18848" s="401"/>
      <c r="H18848" s="401"/>
      <c r="I18848" s="401"/>
      <c r="J18848" s="194"/>
      <c r="K18848" s="194"/>
      <c r="L18848" s="195"/>
      <c r="M18848" s="196"/>
      <c r="N18848" s="197"/>
      <c r="O18848" s="197"/>
      <c r="P18848" s="231"/>
    </row>
    <row r="18849" spans="2:16">
      <c r="B18849" s="351"/>
      <c r="C18849" s="435"/>
      <c r="D18849" s="399"/>
      <c r="E18849" s="400"/>
      <c r="G18849" s="401"/>
      <c r="H18849" s="401"/>
      <c r="I18849" s="401"/>
      <c r="J18849" s="194"/>
      <c r="K18849" s="194"/>
      <c r="L18849" s="195"/>
      <c r="M18849" s="196"/>
      <c r="N18849" s="197"/>
      <c r="O18849" s="197"/>
      <c r="P18849" s="231"/>
    </row>
    <row r="18850" spans="2:16">
      <c r="B18850" s="351"/>
      <c r="C18850" s="435"/>
      <c r="D18850" s="399"/>
      <c r="E18850" s="400"/>
      <c r="G18850" s="401"/>
      <c r="H18850" s="401"/>
      <c r="I18850" s="401"/>
      <c r="J18850" s="194"/>
      <c r="K18850" s="194"/>
      <c r="L18850" s="195"/>
      <c r="M18850" s="196"/>
      <c r="N18850" s="197"/>
      <c r="O18850" s="197"/>
      <c r="P18850" s="231"/>
    </row>
    <row r="18851" spans="2:16">
      <c r="B18851" s="351"/>
      <c r="C18851" s="435"/>
      <c r="D18851" s="399"/>
      <c r="E18851" s="400"/>
      <c r="G18851" s="401"/>
      <c r="H18851" s="401"/>
      <c r="I18851" s="401"/>
      <c r="J18851" s="194"/>
      <c r="K18851" s="194"/>
      <c r="L18851" s="195"/>
      <c r="M18851" s="196"/>
      <c r="N18851" s="197"/>
      <c r="O18851" s="197"/>
      <c r="P18851" s="231"/>
    </row>
    <row r="18852" spans="2:16">
      <c r="B18852" s="351"/>
      <c r="C18852" s="435"/>
      <c r="D18852" s="399"/>
      <c r="E18852" s="400"/>
      <c r="G18852" s="401"/>
      <c r="H18852" s="401"/>
      <c r="I18852" s="401"/>
      <c r="J18852" s="194"/>
      <c r="K18852" s="194"/>
      <c r="L18852" s="195"/>
      <c r="M18852" s="196"/>
      <c r="N18852" s="197"/>
      <c r="O18852" s="197"/>
      <c r="P18852" s="231"/>
    </row>
    <row r="18853" spans="2:16">
      <c r="B18853" s="351"/>
      <c r="C18853" s="435"/>
      <c r="D18853" s="399"/>
      <c r="E18853" s="400"/>
      <c r="G18853" s="401"/>
      <c r="H18853" s="401"/>
      <c r="I18853" s="401"/>
      <c r="J18853" s="194"/>
      <c r="K18853" s="194"/>
      <c r="L18853" s="195"/>
      <c r="M18853" s="196"/>
      <c r="N18853" s="197"/>
      <c r="O18853" s="197"/>
      <c r="P18853" s="231"/>
    </row>
    <row r="18854" spans="2:16">
      <c r="B18854" s="351"/>
      <c r="C18854" s="435"/>
      <c r="D18854" s="399"/>
      <c r="E18854" s="400"/>
      <c r="G18854" s="401"/>
      <c r="H18854" s="401"/>
      <c r="I18854" s="401"/>
      <c r="J18854" s="194"/>
      <c r="K18854" s="194"/>
      <c r="L18854" s="195"/>
      <c r="M18854" s="196"/>
      <c r="N18854" s="197"/>
      <c r="O18854" s="197"/>
      <c r="P18854" s="231"/>
    </row>
    <row r="18855" spans="2:16">
      <c r="B18855" s="351"/>
      <c r="C18855" s="435"/>
      <c r="D18855" s="399"/>
      <c r="E18855" s="400"/>
      <c r="G18855" s="401"/>
      <c r="H18855" s="401"/>
      <c r="I18855" s="401"/>
      <c r="J18855" s="194"/>
      <c r="K18855" s="194"/>
      <c r="L18855" s="195"/>
      <c r="M18855" s="196"/>
      <c r="N18855" s="197"/>
      <c r="O18855" s="197"/>
      <c r="P18855" s="231"/>
    </row>
    <row r="18856" spans="2:16">
      <c r="B18856" s="351"/>
      <c r="C18856" s="435"/>
      <c r="D18856" s="399"/>
      <c r="E18856" s="400"/>
      <c r="G18856" s="401"/>
      <c r="H18856" s="401"/>
      <c r="I18856" s="401"/>
      <c r="J18856" s="194"/>
      <c r="K18856" s="194"/>
      <c r="L18856" s="195"/>
      <c r="M18856" s="196"/>
      <c r="N18856" s="197"/>
      <c r="O18856" s="197"/>
      <c r="P18856" s="231"/>
    </row>
    <row r="18857" spans="2:16">
      <c r="B18857" s="351"/>
      <c r="C18857" s="435"/>
      <c r="D18857" s="399"/>
      <c r="E18857" s="400"/>
      <c r="G18857" s="401"/>
      <c r="H18857" s="401"/>
      <c r="I18857" s="401"/>
      <c r="J18857" s="194"/>
      <c r="K18857" s="194"/>
      <c r="L18857" s="195"/>
      <c r="M18857" s="196"/>
      <c r="N18857" s="197"/>
      <c r="O18857" s="197"/>
      <c r="P18857" s="231"/>
    </row>
    <row r="18858" spans="2:16">
      <c r="B18858" s="351"/>
      <c r="C18858" s="435"/>
      <c r="D18858" s="399"/>
      <c r="E18858" s="400"/>
      <c r="G18858" s="401"/>
      <c r="H18858" s="401"/>
      <c r="I18858" s="401"/>
      <c r="J18858" s="194"/>
      <c r="K18858" s="194"/>
      <c r="L18858" s="195"/>
      <c r="M18858" s="196"/>
      <c r="N18858" s="197"/>
      <c r="O18858" s="197"/>
      <c r="P18858" s="231"/>
    </row>
    <row r="18859" spans="2:16">
      <c r="B18859" s="351"/>
      <c r="C18859" s="435"/>
      <c r="D18859" s="399"/>
      <c r="E18859" s="400"/>
      <c r="G18859" s="401"/>
      <c r="H18859" s="401"/>
      <c r="I18859" s="401"/>
      <c r="J18859" s="194"/>
      <c r="K18859" s="194"/>
      <c r="L18859" s="195"/>
      <c r="M18859" s="196"/>
      <c r="N18859" s="197"/>
      <c r="O18859" s="197"/>
      <c r="P18859" s="231"/>
    </row>
    <row r="18860" spans="2:16">
      <c r="B18860" s="351"/>
      <c r="C18860" s="435"/>
      <c r="D18860" s="399"/>
      <c r="E18860" s="400"/>
      <c r="G18860" s="401"/>
      <c r="H18860" s="401"/>
      <c r="I18860" s="401"/>
      <c r="J18860" s="194"/>
      <c r="K18860" s="194"/>
      <c r="L18860" s="195"/>
      <c r="M18860" s="196"/>
      <c r="N18860" s="197"/>
      <c r="O18860" s="197"/>
      <c r="P18860" s="231"/>
    </row>
    <row r="18861" spans="2:16">
      <c r="B18861" s="351"/>
      <c r="C18861" s="435"/>
      <c r="D18861" s="399"/>
      <c r="E18861" s="400"/>
      <c r="G18861" s="401"/>
      <c r="H18861" s="401"/>
      <c r="I18861" s="401"/>
      <c r="J18861" s="194"/>
      <c r="K18861" s="194"/>
      <c r="L18861" s="195"/>
      <c r="M18861" s="196"/>
      <c r="N18861" s="197"/>
      <c r="O18861" s="197"/>
      <c r="P18861" s="231"/>
    </row>
    <row r="18862" spans="2:16">
      <c r="B18862" s="351"/>
      <c r="C18862" s="435"/>
      <c r="D18862" s="399"/>
      <c r="E18862" s="400"/>
      <c r="G18862" s="401"/>
      <c r="H18862" s="401"/>
      <c r="I18862" s="401"/>
      <c r="J18862" s="194"/>
      <c r="K18862" s="194"/>
      <c r="L18862" s="195"/>
      <c r="M18862" s="196"/>
      <c r="N18862" s="197"/>
      <c r="O18862" s="197"/>
      <c r="P18862" s="231"/>
    </row>
    <row r="18863" spans="2:16">
      <c r="B18863" s="351"/>
      <c r="C18863" s="435"/>
      <c r="D18863" s="399"/>
      <c r="E18863" s="400"/>
      <c r="G18863" s="401"/>
      <c r="H18863" s="401"/>
      <c r="I18863" s="401"/>
      <c r="J18863" s="194"/>
      <c r="K18863" s="194"/>
      <c r="L18863" s="195"/>
      <c r="M18863" s="196"/>
      <c r="N18863" s="197"/>
      <c r="O18863" s="197"/>
      <c r="P18863" s="231"/>
    </row>
    <row r="18864" spans="2:16">
      <c r="B18864" s="351"/>
      <c r="C18864" s="435"/>
      <c r="D18864" s="399"/>
      <c r="E18864" s="400"/>
      <c r="G18864" s="401"/>
      <c r="H18864" s="401"/>
      <c r="I18864" s="401"/>
      <c r="J18864" s="194"/>
      <c r="K18864" s="194"/>
      <c r="L18864" s="195"/>
      <c r="M18864" s="196"/>
      <c r="N18864" s="197"/>
      <c r="O18864" s="197"/>
      <c r="P18864" s="231"/>
    </row>
    <row r="18865" spans="2:16">
      <c r="B18865" s="351"/>
      <c r="C18865" s="435"/>
      <c r="D18865" s="399"/>
      <c r="E18865" s="400"/>
      <c r="G18865" s="401"/>
      <c r="H18865" s="401"/>
      <c r="I18865" s="401"/>
      <c r="J18865" s="194"/>
      <c r="K18865" s="194"/>
      <c r="L18865" s="195"/>
      <c r="M18865" s="196"/>
      <c r="N18865" s="197"/>
      <c r="O18865" s="197"/>
      <c r="P18865" s="231"/>
    </row>
    <row r="18866" spans="2:16">
      <c r="B18866" s="351"/>
      <c r="C18866" s="435"/>
      <c r="D18866" s="399"/>
      <c r="E18866" s="400"/>
      <c r="G18866" s="401"/>
      <c r="H18866" s="401"/>
      <c r="I18866" s="401"/>
      <c r="J18866" s="194"/>
      <c r="K18866" s="194"/>
      <c r="L18866" s="195"/>
      <c r="M18866" s="196"/>
      <c r="N18866" s="197"/>
      <c r="O18866" s="197"/>
      <c r="P18866" s="231"/>
    </row>
    <row r="18867" spans="2:16">
      <c r="B18867" s="351"/>
      <c r="C18867" s="435"/>
      <c r="D18867" s="399"/>
      <c r="E18867" s="400"/>
      <c r="G18867" s="401"/>
      <c r="H18867" s="401"/>
      <c r="I18867" s="401"/>
      <c r="J18867" s="194"/>
      <c r="K18867" s="194"/>
      <c r="L18867" s="195"/>
      <c r="M18867" s="196"/>
      <c r="N18867" s="197"/>
      <c r="O18867" s="197"/>
      <c r="P18867" s="231"/>
    </row>
    <row r="18868" spans="2:16">
      <c r="B18868" s="351"/>
      <c r="C18868" s="435"/>
      <c r="D18868" s="399"/>
      <c r="E18868" s="400"/>
      <c r="G18868" s="401"/>
      <c r="H18868" s="401"/>
      <c r="I18868" s="401"/>
      <c r="J18868" s="194"/>
      <c r="K18868" s="194"/>
      <c r="L18868" s="195"/>
      <c r="M18868" s="196"/>
      <c r="N18868" s="197"/>
      <c r="O18868" s="197"/>
      <c r="P18868" s="231"/>
    </row>
    <row r="18869" spans="2:16">
      <c r="B18869" s="351"/>
      <c r="C18869" s="435"/>
      <c r="D18869" s="399"/>
      <c r="E18869" s="400"/>
      <c r="G18869" s="401"/>
      <c r="H18869" s="401"/>
      <c r="I18869" s="401"/>
      <c r="J18869" s="194"/>
      <c r="K18869" s="194"/>
      <c r="L18869" s="195"/>
      <c r="M18869" s="196"/>
      <c r="N18869" s="197"/>
      <c r="O18869" s="197"/>
      <c r="P18869" s="231"/>
    </row>
    <row r="18870" spans="2:16">
      <c r="B18870" s="351"/>
      <c r="C18870" s="435"/>
      <c r="D18870" s="399"/>
      <c r="E18870" s="400"/>
      <c r="G18870" s="401"/>
      <c r="H18870" s="401"/>
      <c r="I18870" s="401"/>
      <c r="J18870" s="194"/>
      <c r="K18870" s="194"/>
      <c r="L18870" s="195"/>
      <c r="M18870" s="196"/>
      <c r="N18870" s="197"/>
      <c r="O18870" s="197"/>
      <c r="P18870" s="231"/>
    </row>
    <row r="18871" spans="2:16">
      <c r="B18871" s="351"/>
      <c r="C18871" s="435"/>
      <c r="D18871" s="399"/>
      <c r="E18871" s="400"/>
      <c r="G18871" s="401"/>
      <c r="H18871" s="401"/>
      <c r="I18871" s="401"/>
      <c r="J18871" s="194"/>
      <c r="K18871" s="194"/>
      <c r="L18871" s="195"/>
      <c r="M18871" s="196"/>
      <c r="N18871" s="197"/>
      <c r="O18871" s="197"/>
      <c r="P18871" s="231"/>
    </row>
    <row r="18872" spans="2:16">
      <c r="B18872" s="351"/>
      <c r="C18872" s="435"/>
      <c r="D18872" s="399"/>
      <c r="E18872" s="400"/>
      <c r="G18872" s="401"/>
      <c r="H18872" s="401"/>
      <c r="I18872" s="401"/>
      <c r="J18872" s="194"/>
      <c r="K18872" s="194"/>
      <c r="L18872" s="195"/>
      <c r="M18872" s="196"/>
      <c r="N18872" s="197"/>
      <c r="O18872" s="197"/>
      <c r="P18872" s="231"/>
    </row>
    <row r="18873" spans="2:16">
      <c r="B18873" s="351"/>
      <c r="C18873" s="435"/>
      <c r="D18873" s="399"/>
      <c r="E18873" s="400"/>
      <c r="G18873" s="401"/>
      <c r="H18873" s="401"/>
      <c r="I18873" s="401"/>
      <c r="J18873" s="194"/>
      <c r="K18873" s="194"/>
      <c r="L18873" s="195"/>
      <c r="M18873" s="196"/>
      <c r="N18873" s="197"/>
      <c r="O18873" s="197"/>
      <c r="P18873" s="231"/>
    </row>
    <row r="18874" spans="2:16">
      <c r="B18874" s="351"/>
      <c r="C18874" s="435"/>
      <c r="D18874" s="399"/>
      <c r="E18874" s="400"/>
      <c r="G18874" s="401"/>
      <c r="H18874" s="401"/>
      <c r="I18874" s="401"/>
      <c r="J18874" s="194"/>
      <c r="K18874" s="194"/>
      <c r="L18874" s="195"/>
      <c r="M18874" s="196"/>
      <c r="N18874" s="197"/>
      <c r="O18874" s="197"/>
      <c r="P18874" s="231"/>
    </row>
    <row r="18875" spans="2:16">
      <c r="B18875" s="351"/>
      <c r="C18875" s="435"/>
      <c r="D18875" s="399"/>
      <c r="E18875" s="400"/>
      <c r="G18875" s="401"/>
      <c r="H18875" s="401"/>
      <c r="I18875" s="401"/>
      <c r="J18875" s="194"/>
      <c r="K18875" s="194"/>
      <c r="L18875" s="195"/>
      <c r="M18875" s="196"/>
      <c r="N18875" s="197"/>
      <c r="O18875" s="197"/>
      <c r="P18875" s="231"/>
    </row>
    <row r="18876" spans="2:16">
      <c r="B18876" s="351"/>
      <c r="C18876" s="435"/>
      <c r="D18876" s="399"/>
      <c r="E18876" s="400"/>
      <c r="G18876" s="401"/>
      <c r="H18876" s="401"/>
      <c r="I18876" s="401"/>
      <c r="J18876" s="194"/>
      <c r="K18876" s="194"/>
      <c r="L18876" s="195"/>
      <c r="M18876" s="196"/>
      <c r="N18876" s="197"/>
      <c r="O18876" s="197"/>
      <c r="P18876" s="231"/>
    </row>
    <row r="18877" spans="2:16">
      <c r="B18877" s="351"/>
      <c r="C18877" s="435"/>
      <c r="D18877" s="399"/>
      <c r="E18877" s="400"/>
      <c r="G18877" s="401"/>
      <c r="H18877" s="401"/>
      <c r="I18877" s="401"/>
      <c r="J18877" s="194"/>
      <c r="K18877" s="194"/>
      <c r="L18877" s="195"/>
      <c r="M18877" s="196"/>
      <c r="N18877" s="197"/>
      <c r="O18877" s="197"/>
      <c r="P18877" s="231"/>
    </row>
    <row r="18878" spans="2:16">
      <c r="B18878" s="351"/>
      <c r="C18878" s="435"/>
      <c r="D18878" s="399"/>
      <c r="E18878" s="400"/>
      <c r="G18878" s="401"/>
      <c r="H18878" s="401"/>
      <c r="I18878" s="401"/>
      <c r="J18878" s="194"/>
      <c r="K18878" s="194"/>
      <c r="L18878" s="195"/>
      <c r="M18878" s="196"/>
      <c r="N18878" s="197"/>
      <c r="O18878" s="197"/>
      <c r="P18878" s="231"/>
    </row>
    <row r="18879" spans="2:16">
      <c r="B18879" s="351"/>
      <c r="C18879" s="435"/>
      <c r="D18879" s="399"/>
      <c r="E18879" s="400"/>
      <c r="G18879" s="401"/>
      <c r="H18879" s="401"/>
      <c r="I18879" s="401"/>
      <c r="J18879" s="194"/>
      <c r="K18879" s="194"/>
      <c r="L18879" s="195"/>
      <c r="M18879" s="196"/>
      <c r="N18879" s="197"/>
      <c r="O18879" s="197"/>
      <c r="P18879" s="231"/>
    </row>
    <row r="18880" spans="2:16">
      <c r="B18880" s="351"/>
      <c r="C18880" s="435"/>
      <c r="D18880" s="399"/>
      <c r="E18880" s="400"/>
      <c r="G18880" s="401"/>
      <c r="H18880" s="401"/>
      <c r="I18880" s="401"/>
      <c r="J18880" s="194"/>
      <c r="K18880" s="194"/>
      <c r="L18880" s="195"/>
      <c r="M18880" s="196"/>
      <c r="N18880" s="197"/>
      <c r="O18880" s="197"/>
      <c r="P18880" s="231"/>
    </row>
    <row r="18881" spans="2:16">
      <c r="B18881" s="351"/>
      <c r="C18881" s="435"/>
      <c r="D18881" s="399"/>
      <c r="E18881" s="400"/>
      <c r="G18881" s="401"/>
      <c r="H18881" s="401"/>
      <c r="I18881" s="401"/>
      <c r="J18881" s="194"/>
      <c r="K18881" s="194"/>
      <c r="L18881" s="195"/>
      <c r="M18881" s="196"/>
      <c r="N18881" s="197"/>
      <c r="O18881" s="197"/>
      <c r="P18881" s="231"/>
    </row>
    <row r="18882" spans="2:16">
      <c r="B18882" s="351"/>
      <c r="C18882" s="435"/>
      <c r="D18882" s="399"/>
      <c r="E18882" s="400"/>
      <c r="G18882" s="401"/>
      <c r="H18882" s="401"/>
      <c r="I18882" s="401"/>
      <c r="J18882" s="194"/>
      <c r="K18882" s="194"/>
      <c r="L18882" s="195"/>
      <c r="M18882" s="196"/>
      <c r="N18882" s="197"/>
      <c r="O18882" s="197"/>
      <c r="P18882" s="231"/>
    </row>
    <row r="18883" spans="2:16">
      <c r="B18883" s="351"/>
      <c r="C18883" s="435"/>
      <c r="D18883" s="399"/>
      <c r="E18883" s="400"/>
      <c r="G18883" s="401"/>
      <c r="H18883" s="401"/>
      <c r="I18883" s="401"/>
      <c r="J18883" s="194"/>
      <c r="K18883" s="194"/>
      <c r="L18883" s="195"/>
      <c r="M18883" s="196"/>
      <c r="N18883" s="197"/>
      <c r="O18883" s="197"/>
      <c r="P18883" s="231"/>
    </row>
    <row r="18884" spans="2:16">
      <c r="B18884" s="351"/>
      <c r="C18884" s="435"/>
      <c r="D18884" s="399"/>
      <c r="E18884" s="400"/>
      <c r="G18884" s="401"/>
      <c r="H18884" s="401"/>
      <c r="I18884" s="401"/>
      <c r="J18884" s="194"/>
      <c r="K18884" s="194"/>
      <c r="L18884" s="195"/>
      <c r="M18884" s="196"/>
      <c r="N18884" s="197"/>
      <c r="O18884" s="197"/>
      <c r="P18884" s="231"/>
    </row>
    <row r="18885" spans="2:16">
      <c r="B18885" s="351"/>
      <c r="C18885" s="435"/>
      <c r="D18885" s="399"/>
      <c r="E18885" s="400"/>
      <c r="G18885" s="401"/>
      <c r="H18885" s="401"/>
      <c r="I18885" s="401"/>
      <c r="J18885" s="194"/>
      <c r="K18885" s="194"/>
      <c r="L18885" s="195"/>
      <c r="M18885" s="196"/>
      <c r="N18885" s="197"/>
      <c r="O18885" s="197"/>
      <c r="P18885" s="231"/>
    </row>
    <row r="18886" spans="2:16">
      <c r="B18886" s="351"/>
      <c r="C18886" s="435"/>
      <c r="D18886" s="399"/>
      <c r="E18886" s="400"/>
      <c r="G18886" s="401"/>
      <c r="H18886" s="401"/>
      <c r="I18886" s="401"/>
      <c r="J18886" s="194"/>
      <c r="K18886" s="194"/>
      <c r="L18886" s="195"/>
      <c r="M18886" s="196"/>
      <c r="N18886" s="197"/>
      <c r="O18886" s="197"/>
      <c r="P18886" s="231"/>
    </row>
    <row r="18887" spans="2:16">
      <c r="B18887" s="351"/>
      <c r="C18887" s="435"/>
      <c r="D18887" s="399"/>
      <c r="E18887" s="400"/>
      <c r="G18887" s="401"/>
      <c r="H18887" s="401"/>
      <c r="I18887" s="401"/>
      <c r="J18887" s="194"/>
      <c r="K18887" s="194"/>
      <c r="L18887" s="195"/>
      <c r="M18887" s="196"/>
      <c r="N18887" s="197"/>
      <c r="O18887" s="197"/>
      <c r="P18887" s="231"/>
    </row>
    <row r="18888" spans="2:16">
      <c r="B18888" s="351"/>
      <c r="C18888" s="435"/>
      <c r="D18888" s="399"/>
      <c r="E18888" s="400"/>
      <c r="G18888" s="401"/>
      <c r="H18888" s="401"/>
      <c r="I18888" s="401"/>
      <c r="J18888" s="194"/>
      <c r="K18888" s="194"/>
      <c r="L18888" s="195"/>
      <c r="M18888" s="196"/>
      <c r="N18888" s="197"/>
      <c r="O18888" s="197"/>
      <c r="P18888" s="231"/>
    </row>
    <row r="18889" spans="2:16">
      <c r="B18889" s="351"/>
      <c r="C18889" s="435"/>
      <c r="D18889" s="399"/>
      <c r="E18889" s="400"/>
      <c r="G18889" s="401"/>
      <c r="H18889" s="401"/>
      <c r="I18889" s="401"/>
      <c r="J18889" s="194"/>
      <c r="K18889" s="194"/>
      <c r="L18889" s="195"/>
      <c r="M18889" s="196"/>
      <c r="N18889" s="197"/>
      <c r="O18889" s="197"/>
      <c r="P18889" s="231"/>
    </row>
    <row r="18890" spans="2:16">
      <c r="B18890" s="351"/>
      <c r="C18890" s="435"/>
      <c r="D18890" s="399"/>
      <c r="E18890" s="400"/>
      <c r="G18890" s="401"/>
      <c r="H18890" s="401"/>
      <c r="I18890" s="401"/>
      <c r="J18890" s="194"/>
      <c r="K18890" s="194"/>
      <c r="L18890" s="195"/>
      <c r="M18890" s="196"/>
      <c r="N18890" s="197"/>
      <c r="O18890" s="197"/>
      <c r="P18890" s="231"/>
    </row>
    <row r="18891" spans="2:16">
      <c r="B18891" s="351"/>
      <c r="C18891" s="435"/>
      <c r="D18891" s="399"/>
      <c r="E18891" s="400"/>
      <c r="G18891" s="401"/>
      <c r="H18891" s="401"/>
      <c r="I18891" s="401"/>
      <c r="J18891" s="194"/>
      <c r="K18891" s="194"/>
      <c r="L18891" s="195"/>
      <c r="M18891" s="196"/>
      <c r="N18891" s="197"/>
      <c r="O18891" s="197"/>
      <c r="P18891" s="231"/>
    </row>
    <row r="18892" spans="2:16">
      <c r="B18892" s="351"/>
      <c r="C18892" s="435"/>
      <c r="D18892" s="399"/>
      <c r="E18892" s="400"/>
      <c r="G18892" s="401"/>
      <c r="H18892" s="401"/>
      <c r="I18892" s="401"/>
      <c r="J18892" s="194"/>
      <c r="K18892" s="194"/>
      <c r="L18892" s="195"/>
      <c r="M18892" s="196"/>
      <c r="N18892" s="197"/>
      <c r="O18892" s="197"/>
      <c r="P18892" s="231"/>
    </row>
    <row r="18893" spans="2:16">
      <c r="B18893" s="351"/>
      <c r="C18893" s="435"/>
      <c r="D18893" s="399"/>
      <c r="E18893" s="400"/>
      <c r="G18893" s="401"/>
      <c r="H18893" s="401"/>
      <c r="I18893" s="401"/>
      <c r="J18893" s="194"/>
      <c r="K18893" s="194"/>
      <c r="L18893" s="195"/>
      <c r="M18893" s="196"/>
      <c r="N18893" s="197"/>
      <c r="O18893" s="197"/>
      <c r="P18893" s="231"/>
    </row>
    <row r="18894" spans="2:16">
      <c r="B18894" s="351"/>
      <c r="C18894" s="435"/>
      <c r="D18894" s="399"/>
      <c r="E18894" s="400"/>
      <c r="G18894" s="401"/>
      <c r="H18894" s="401"/>
      <c r="I18894" s="401"/>
      <c r="J18894" s="194"/>
      <c r="K18894" s="194"/>
      <c r="L18894" s="195"/>
      <c r="M18894" s="196"/>
      <c r="N18894" s="197"/>
      <c r="O18894" s="197"/>
      <c r="P18894" s="231"/>
    </row>
    <row r="18895" spans="2:16">
      <c r="B18895" s="351"/>
      <c r="C18895" s="435"/>
      <c r="D18895" s="399"/>
      <c r="E18895" s="400"/>
      <c r="G18895" s="401"/>
      <c r="H18895" s="401"/>
      <c r="I18895" s="401"/>
      <c r="J18895" s="194"/>
      <c r="K18895" s="194"/>
      <c r="L18895" s="195"/>
      <c r="M18895" s="196"/>
      <c r="N18895" s="197"/>
      <c r="O18895" s="197"/>
      <c r="P18895" s="231"/>
    </row>
    <row r="18896" spans="2:16">
      <c r="B18896" s="351"/>
      <c r="C18896" s="435"/>
      <c r="D18896" s="399"/>
      <c r="E18896" s="400"/>
      <c r="G18896" s="401"/>
      <c r="H18896" s="401"/>
      <c r="I18896" s="401"/>
      <c r="J18896" s="194"/>
      <c r="K18896" s="194"/>
      <c r="L18896" s="195"/>
      <c r="M18896" s="196"/>
      <c r="N18896" s="197"/>
      <c r="O18896" s="197"/>
      <c r="P18896" s="231"/>
    </row>
    <row r="18897" spans="2:16">
      <c r="B18897" s="351"/>
      <c r="C18897" s="435"/>
      <c r="D18897" s="399"/>
      <c r="E18897" s="400"/>
      <c r="G18897" s="401"/>
      <c r="H18897" s="401"/>
      <c r="I18897" s="401"/>
      <c r="J18897" s="194"/>
      <c r="K18897" s="194"/>
      <c r="L18897" s="195"/>
      <c r="M18897" s="196"/>
      <c r="N18897" s="197"/>
      <c r="O18897" s="197"/>
      <c r="P18897" s="231"/>
    </row>
    <row r="18898" spans="2:16">
      <c r="B18898" s="351"/>
      <c r="C18898" s="435"/>
      <c r="D18898" s="399"/>
      <c r="E18898" s="400"/>
      <c r="G18898" s="401"/>
      <c r="H18898" s="401"/>
      <c r="I18898" s="401"/>
      <c r="J18898" s="194"/>
      <c r="K18898" s="194"/>
      <c r="L18898" s="195"/>
      <c r="M18898" s="196"/>
      <c r="N18898" s="197"/>
      <c r="O18898" s="197"/>
      <c r="P18898" s="231"/>
    </row>
    <row r="18899" spans="2:16">
      <c r="B18899" s="351"/>
      <c r="C18899" s="435"/>
      <c r="D18899" s="399"/>
      <c r="E18899" s="400"/>
      <c r="G18899" s="401"/>
      <c r="H18899" s="401"/>
      <c r="I18899" s="401"/>
      <c r="J18899" s="194"/>
      <c r="K18899" s="194"/>
      <c r="L18899" s="195"/>
      <c r="M18899" s="196"/>
      <c r="N18899" s="197"/>
      <c r="O18899" s="197"/>
      <c r="P18899" s="231"/>
    </row>
    <row r="18900" spans="2:16">
      <c r="B18900" s="351"/>
      <c r="C18900" s="435"/>
      <c r="D18900" s="399"/>
      <c r="E18900" s="400"/>
      <c r="G18900" s="401"/>
      <c r="H18900" s="401"/>
      <c r="I18900" s="401"/>
      <c r="J18900" s="194"/>
      <c r="K18900" s="194"/>
      <c r="L18900" s="195"/>
      <c r="M18900" s="196"/>
      <c r="N18900" s="197"/>
      <c r="O18900" s="197"/>
      <c r="P18900" s="231"/>
    </row>
    <row r="18901" spans="2:16">
      <c r="B18901" s="351"/>
      <c r="C18901" s="435"/>
      <c r="D18901" s="399"/>
      <c r="E18901" s="400"/>
      <c r="G18901" s="401"/>
      <c r="H18901" s="401"/>
      <c r="I18901" s="401"/>
      <c r="J18901" s="194"/>
      <c r="K18901" s="194"/>
      <c r="L18901" s="195"/>
      <c r="M18901" s="196"/>
      <c r="N18901" s="197"/>
      <c r="O18901" s="197"/>
      <c r="P18901" s="231"/>
    </row>
    <row r="18902" spans="2:16">
      <c r="B18902" s="351"/>
      <c r="C18902" s="435"/>
      <c r="D18902" s="399"/>
      <c r="E18902" s="400"/>
      <c r="G18902" s="401"/>
      <c r="H18902" s="401"/>
      <c r="I18902" s="401"/>
      <c r="J18902" s="194"/>
      <c r="K18902" s="194"/>
      <c r="L18902" s="195"/>
      <c r="M18902" s="196"/>
      <c r="N18902" s="197"/>
      <c r="O18902" s="197"/>
      <c r="P18902" s="231"/>
    </row>
    <row r="18903" spans="2:16">
      <c r="B18903" s="351"/>
      <c r="C18903" s="435"/>
      <c r="D18903" s="399"/>
      <c r="E18903" s="400"/>
      <c r="G18903" s="401"/>
      <c r="H18903" s="401"/>
      <c r="I18903" s="401"/>
      <c r="J18903" s="194"/>
      <c r="K18903" s="194"/>
      <c r="L18903" s="195"/>
      <c r="M18903" s="196"/>
      <c r="N18903" s="197"/>
      <c r="O18903" s="197"/>
      <c r="P18903" s="231"/>
    </row>
    <row r="18904" spans="2:16">
      <c r="B18904" s="351"/>
      <c r="C18904" s="435"/>
      <c r="D18904" s="399"/>
      <c r="E18904" s="400"/>
      <c r="G18904" s="401"/>
      <c r="H18904" s="401"/>
      <c r="I18904" s="401"/>
      <c r="J18904" s="194"/>
      <c r="K18904" s="194"/>
      <c r="L18904" s="195"/>
      <c r="M18904" s="196"/>
      <c r="N18904" s="197"/>
      <c r="O18904" s="197"/>
      <c r="P18904" s="231"/>
    </row>
    <row r="18905" spans="2:16">
      <c r="B18905" s="351"/>
      <c r="C18905" s="435"/>
      <c r="D18905" s="399"/>
      <c r="E18905" s="400"/>
      <c r="G18905" s="401"/>
      <c r="H18905" s="401"/>
      <c r="I18905" s="401"/>
      <c r="J18905" s="194"/>
      <c r="K18905" s="194"/>
      <c r="L18905" s="195"/>
      <c r="M18905" s="196"/>
      <c r="N18905" s="197"/>
      <c r="O18905" s="197"/>
      <c r="P18905" s="231"/>
    </row>
    <row r="18906" spans="2:16">
      <c r="B18906" s="351"/>
      <c r="C18906" s="435"/>
      <c r="D18906" s="399"/>
      <c r="E18906" s="400"/>
      <c r="G18906" s="401"/>
      <c r="H18906" s="401"/>
      <c r="I18906" s="401"/>
      <c r="J18906" s="194"/>
      <c r="K18906" s="194"/>
      <c r="L18906" s="195"/>
      <c r="M18906" s="196"/>
      <c r="N18906" s="197"/>
      <c r="O18906" s="197"/>
      <c r="P18906" s="231"/>
    </row>
    <row r="18907" spans="2:16">
      <c r="B18907" s="351"/>
      <c r="C18907" s="435"/>
      <c r="D18907" s="399"/>
      <c r="E18907" s="400"/>
      <c r="G18907" s="401"/>
      <c r="H18907" s="401"/>
      <c r="I18907" s="401"/>
      <c r="J18907" s="194"/>
      <c r="K18907" s="194"/>
      <c r="L18907" s="195"/>
      <c r="M18907" s="196"/>
      <c r="N18907" s="197"/>
      <c r="O18907" s="197"/>
      <c r="P18907" s="231"/>
    </row>
    <row r="18908" spans="2:16">
      <c r="B18908" s="351"/>
      <c r="C18908" s="435"/>
      <c r="D18908" s="399"/>
      <c r="E18908" s="400"/>
      <c r="G18908" s="401"/>
      <c r="H18908" s="401"/>
      <c r="I18908" s="401"/>
      <c r="J18908" s="194"/>
      <c r="K18908" s="194"/>
      <c r="L18908" s="195"/>
      <c r="M18908" s="196"/>
      <c r="N18908" s="197"/>
      <c r="O18908" s="197"/>
      <c r="P18908" s="231"/>
    </row>
    <row r="18909" spans="2:16">
      <c r="B18909" s="351"/>
      <c r="C18909" s="435"/>
      <c r="D18909" s="399"/>
      <c r="E18909" s="400"/>
      <c r="G18909" s="401"/>
      <c r="H18909" s="401"/>
      <c r="I18909" s="401"/>
      <c r="J18909" s="194"/>
      <c r="K18909" s="194"/>
      <c r="L18909" s="195"/>
      <c r="M18909" s="196"/>
      <c r="N18909" s="197"/>
      <c r="O18909" s="197"/>
      <c r="P18909" s="231"/>
    </row>
    <row r="18910" spans="2:16">
      <c r="B18910" s="351"/>
      <c r="C18910" s="435"/>
      <c r="D18910" s="399"/>
      <c r="E18910" s="400"/>
      <c r="G18910" s="401"/>
      <c r="H18910" s="401"/>
      <c r="I18910" s="401"/>
      <c r="J18910" s="194"/>
      <c r="K18910" s="194"/>
      <c r="L18910" s="195"/>
      <c r="M18910" s="196"/>
      <c r="N18910" s="197"/>
      <c r="O18910" s="197"/>
      <c r="P18910" s="231"/>
    </row>
    <row r="18911" spans="2:16">
      <c r="B18911" s="351"/>
      <c r="C18911" s="435"/>
      <c r="D18911" s="399"/>
      <c r="E18911" s="400"/>
      <c r="G18911" s="401"/>
      <c r="H18911" s="401"/>
      <c r="I18911" s="401"/>
      <c r="J18911" s="194"/>
      <c r="K18911" s="194"/>
      <c r="L18911" s="195"/>
      <c r="M18911" s="196"/>
      <c r="N18911" s="197"/>
      <c r="O18911" s="197"/>
      <c r="P18911" s="231"/>
    </row>
    <row r="18912" spans="2:16">
      <c r="B18912" s="351"/>
      <c r="C18912" s="435"/>
      <c r="D18912" s="399"/>
      <c r="E18912" s="400"/>
      <c r="G18912" s="401"/>
      <c r="H18912" s="401"/>
      <c r="I18912" s="401"/>
      <c r="J18912" s="194"/>
      <c r="K18912" s="194"/>
      <c r="L18912" s="195"/>
      <c r="M18912" s="196"/>
      <c r="N18912" s="197"/>
      <c r="O18912" s="197"/>
      <c r="P18912" s="231"/>
    </row>
    <row r="18913" spans="2:16">
      <c r="B18913" s="351"/>
      <c r="C18913" s="435"/>
      <c r="D18913" s="399"/>
      <c r="E18913" s="400"/>
      <c r="G18913" s="401"/>
      <c r="H18913" s="401"/>
      <c r="I18913" s="401"/>
      <c r="J18913" s="194"/>
      <c r="K18913" s="194"/>
      <c r="L18913" s="195"/>
      <c r="M18913" s="196"/>
      <c r="N18913" s="197"/>
      <c r="O18913" s="197"/>
      <c r="P18913" s="231"/>
    </row>
    <row r="18914" spans="2:16">
      <c r="B18914" s="351"/>
      <c r="C18914" s="435"/>
      <c r="D18914" s="399"/>
      <c r="E18914" s="400"/>
      <c r="G18914" s="401"/>
      <c r="H18914" s="401"/>
      <c r="I18914" s="401"/>
      <c r="J18914" s="194"/>
      <c r="K18914" s="194"/>
      <c r="L18914" s="195"/>
      <c r="M18914" s="196"/>
      <c r="N18914" s="197"/>
      <c r="O18914" s="197"/>
      <c r="P18914" s="231"/>
    </row>
    <row r="18915" spans="2:16">
      <c r="B18915" s="351"/>
      <c r="C18915" s="435"/>
      <c r="D18915" s="399"/>
      <c r="E18915" s="400"/>
      <c r="G18915" s="401"/>
      <c r="H18915" s="401"/>
      <c r="I18915" s="401"/>
      <c r="J18915" s="194"/>
      <c r="K18915" s="194"/>
      <c r="L18915" s="195"/>
      <c r="M18915" s="196"/>
      <c r="N18915" s="197"/>
      <c r="O18915" s="197"/>
      <c r="P18915" s="231"/>
    </row>
    <row r="18916" spans="2:16">
      <c r="B18916" s="351"/>
      <c r="C18916" s="435"/>
      <c r="D18916" s="399"/>
      <c r="E18916" s="400"/>
      <c r="G18916" s="401"/>
      <c r="H18916" s="401"/>
      <c r="I18916" s="401"/>
      <c r="J18916" s="194"/>
      <c r="K18916" s="194"/>
      <c r="L18916" s="195"/>
      <c r="M18916" s="196"/>
      <c r="N18916" s="197"/>
      <c r="O18916" s="197"/>
      <c r="P18916" s="231"/>
    </row>
    <row r="18917" spans="2:16">
      <c r="B18917" s="351"/>
      <c r="C18917" s="435"/>
      <c r="D18917" s="399"/>
      <c r="E18917" s="400"/>
      <c r="G18917" s="401"/>
      <c r="H18917" s="401"/>
      <c r="I18917" s="401"/>
      <c r="J18917" s="194"/>
      <c r="K18917" s="194"/>
      <c r="L18917" s="195"/>
      <c r="M18917" s="196"/>
      <c r="N18917" s="197"/>
      <c r="O18917" s="197"/>
      <c r="P18917" s="231"/>
    </row>
    <row r="18918" spans="2:16">
      <c r="B18918" s="351"/>
      <c r="C18918" s="435"/>
      <c r="D18918" s="399"/>
      <c r="E18918" s="400"/>
      <c r="G18918" s="401"/>
      <c r="H18918" s="401"/>
      <c r="I18918" s="401"/>
      <c r="J18918" s="194"/>
      <c r="K18918" s="194"/>
      <c r="L18918" s="195"/>
      <c r="M18918" s="196"/>
      <c r="N18918" s="197"/>
      <c r="O18918" s="197"/>
      <c r="P18918" s="231"/>
    </row>
    <row r="18919" spans="2:16">
      <c r="B18919" s="351"/>
      <c r="C18919" s="435"/>
      <c r="D18919" s="399"/>
      <c r="E18919" s="400"/>
      <c r="G18919" s="401"/>
      <c r="H18919" s="401"/>
      <c r="I18919" s="401"/>
      <c r="J18919" s="194"/>
      <c r="K18919" s="194"/>
      <c r="L18919" s="195"/>
      <c r="M18919" s="196"/>
      <c r="N18919" s="197"/>
      <c r="O18919" s="197"/>
      <c r="P18919" s="231"/>
    </row>
    <row r="18920" spans="2:16">
      <c r="B18920" s="351"/>
      <c r="C18920" s="435"/>
      <c r="D18920" s="399"/>
      <c r="E18920" s="400"/>
      <c r="G18920" s="401"/>
      <c r="H18920" s="401"/>
      <c r="I18920" s="401"/>
      <c r="J18920" s="194"/>
      <c r="K18920" s="194"/>
      <c r="L18920" s="195"/>
      <c r="M18920" s="196"/>
      <c r="N18920" s="197"/>
      <c r="O18920" s="197"/>
      <c r="P18920" s="231"/>
    </row>
    <row r="18921" spans="2:16">
      <c r="B18921" s="351"/>
      <c r="C18921" s="435"/>
      <c r="D18921" s="399"/>
      <c r="E18921" s="400"/>
      <c r="G18921" s="401"/>
      <c r="H18921" s="401"/>
      <c r="I18921" s="401"/>
      <c r="J18921" s="194"/>
      <c r="K18921" s="194"/>
      <c r="L18921" s="195"/>
      <c r="M18921" s="196"/>
      <c r="N18921" s="197"/>
      <c r="O18921" s="197"/>
      <c r="P18921" s="231"/>
    </row>
    <row r="18922" spans="2:16">
      <c r="B18922" s="351"/>
      <c r="C18922" s="435"/>
      <c r="D18922" s="399"/>
      <c r="E18922" s="400"/>
      <c r="G18922" s="401"/>
      <c r="H18922" s="401"/>
      <c r="I18922" s="401"/>
      <c r="J18922" s="194"/>
      <c r="K18922" s="194"/>
      <c r="L18922" s="195"/>
      <c r="M18922" s="196"/>
      <c r="N18922" s="197"/>
      <c r="O18922" s="197"/>
      <c r="P18922" s="231"/>
    </row>
    <row r="18923" spans="2:16">
      <c r="B18923" s="351"/>
      <c r="C18923" s="435"/>
      <c r="D18923" s="399"/>
      <c r="E18923" s="400"/>
      <c r="G18923" s="401"/>
      <c r="H18923" s="401"/>
      <c r="I18923" s="401"/>
      <c r="J18923" s="194"/>
      <c r="K18923" s="194"/>
      <c r="L18923" s="195"/>
      <c r="M18923" s="196"/>
      <c r="N18923" s="197"/>
      <c r="O18923" s="197"/>
      <c r="P18923" s="231"/>
    </row>
    <row r="18924" spans="2:16">
      <c r="B18924" s="351"/>
      <c r="C18924" s="435"/>
      <c r="D18924" s="399"/>
      <c r="E18924" s="400"/>
      <c r="G18924" s="401"/>
      <c r="H18924" s="401"/>
      <c r="I18924" s="401"/>
      <c r="J18924" s="194"/>
      <c r="K18924" s="194"/>
      <c r="L18924" s="195"/>
      <c r="M18924" s="196"/>
      <c r="N18924" s="197"/>
      <c r="O18924" s="197"/>
      <c r="P18924" s="231"/>
    </row>
    <row r="18925" spans="2:16">
      <c r="B18925" s="351"/>
      <c r="C18925" s="435"/>
      <c r="D18925" s="399"/>
      <c r="E18925" s="400"/>
      <c r="G18925" s="401"/>
      <c r="H18925" s="401"/>
      <c r="I18925" s="401"/>
      <c r="J18925" s="194"/>
      <c r="K18925" s="194"/>
      <c r="L18925" s="195"/>
      <c r="M18925" s="196"/>
      <c r="N18925" s="197"/>
      <c r="O18925" s="197"/>
      <c r="P18925" s="231"/>
    </row>
    <row r="18926" spans="2:16">
      <c r="B18926" s="351"/>
      <c r="C18926" s="435"/>
      <c r="D18926" s="399"/>
      <c r="E18926" s="400"/>
      <c r="G18926" s="401"/>
      <c r="H18926" s="401"/>
      <c r="I18926" s="401"/>
      <c r="J18926" s="194"/>
      <c r="K18926" s="194"/>
      <c r="L18926" s="195"/>
      <c r="M18926" s="196"/>
      <c r="N18926" s="197"/>
      <c r="O18926" s="197"/>
      <c r="P18926" s="231"/>
    </row>
    <row r="18927" spans="2:16">
      <c r="B18927" s="351"/>
      <c r="C18927" s="435"/>
      <c r="D18927" s="399"/>
      <c r="E18927" s="400"/>
      <c r="G18927" s="401"/>
      <c r="H18927" s="401"/>
      <c r="I18927" s="401"/>
      <c r="J18927" s="194"/>
      <c r="K18927" s="194"/>
      <c r="L18927" s="195"/>
      <c r="M18927" s="196"/>
      <c r="N18927" s="197"/>
      <c r="O18927" s="197"/>
      <c r="P18927" s="231"/>
    </row>
    <row r="18928" spans="2:16">
      <c r="B18928" s="351"/>
      <c r="C18928" s="435"/>
      <c r="D18928" s="399"/>
      <c r="E18928" s="400"/>
      <c r="G18928" s="401"/>
      <c r="H18928" s="401"/>
      <c r="I18928" s="401"/>
      <c r="J18928" s="194"/>
      <c r="K18928" s="194"/>
      <c r="L18928" s="195"/>
      <c r="M18928" s="196"/>
      <c r="N18928" s="197"/>
      <c r="O18928" s="197"/>
      <c r="P18928" s="231"/>
    </row>
    <row r="18929" spans="2:16">
      <c r="B18929" s="351"/>
      <c r="C18929" s="435"/>
      <c r="D18929" s="399"/>
      <c r="E18929" s="400"/>
      <c r="G18929" s="401"/>
      <c r="H18929" s="401"/>
      <c r="I18929" s="401"/>
      <c r="J18929" s="194"/>
      <c r="K18929" s="194"/>
      <c r="L18929" s="195"/>
      <c r="M18929" s="196"/>
      <c r="N18929" s="197"/>
      <c r="O18929" s="197"/>
      <c r="P18929" s="231"/>
    </row>
    <row r="18930" spans="2:16">
      <c r="B18930" s="351"/>
      <c r="C18930" s="435"/>
      <c r="D18930" s="399"/>
      <c r="E18930" s="400"/>
      <c r="G18930" s="401"/>
      <c r="H18930" s="401"/>
      <c r="I18930" s="401"/>
      <c r="J18930" s="194"/>
      <c r="K18930" s="194"/>
      <c r="L18930" s="195"/>
      <c r="M18930" s="196"/>
      <c r="N18930" s="197"/>
      <c r="O18930" s="197"/>
      <c r="P18930" s="231"/>
    </row>
    <row r="18931" spans="2:16">
      <c r="B18931" s="351"/>
      <c r="C18931" s="435"/>
      <c r="D18931" s="399"/>
      <c r="E18931" s="400"/>
      <c r="G18931" s="401"/>
      <c r="H18931" s="401"/>
      <c r="I18931" s="401"/>
      <c r="J18931" s="194"/>
      <c r="K18931" s="194"/>
      <c r="L18931" s="195"/>
      <c r="M18931" s="196"/>
      <c r="N18931" s="197"/>
      <c r="O18931" s="197"/>
      <c r="P18931" s="231"/>
    </row>
    <row r="18932" spans="2:16">
      <c r="B18932" s="351"/>
      <c r="C18932" s="435"/>
      <c r="D18932" s="399"/>
      <c r="E18932" s="400"/>
      <c r="G18932" s="401"/>
      <c r="H18932" s="401"/>
      <c r="I18932" s="401"/>
      <c r="J18932" s="194"/>
      <c r="K18932" s="194"/>
      <c r="L18932" s="195"/>
      <c r="M18932" s="196"/>
      <c r="N18932" s="197"/>
      <c r="O18932" s="197"/>
      <c r="P18932" s="231"/>
    </row>
    <row r="18933" spans="2:16">
      <c r="B18933" s="351"/>
      <c r="C18933" s="435"/>
      <c r="D18933" s="399"/>
      <c r="E18933" s="400"/>
      <c r="G18933" s="401"/>
      <c r="H18933" s="401"/>
      <c r="I18933" s="401"/>
      <c r="J18933" s="194"/>
      <c r="K18933" s="194"/>
      <c r="L18933" s="195"/>
      <c r="M18933" s="196"/>
      <c r="N18933" s="197"/>
      <c r="O18933" s="197"/>
      <c r="P18933" s="231"/>
    </row>
    <row r="18934" spans="2:16">
      <c r="B18934" s="351"/>
      <c r="C18934" s="435"/>
      <c r="D18934" s="399"/>
      <c r="E18934" s="400"/>
      <c r="G18934" s="401"/>
      <c r="H18934" s="401"/>
      <c r="I18934" s="401"/>
      <c r="J18934" s="194"/>
      <c r="K18934" s="194"/>
      <c r="L18934" s="195"/>
      <c r="M18934" s="196"/>
      <c r="N18934" s="197"/>
      <c r="O18934" s="197"/>
      <c r="P18934" s="231"/>
    </row>
    <row r="18935" spans="2:16">
      <c r="B18935" s="351"/>
      <c r="C18935" s="435"/>
      <c r="D18935" s="399"/>
      <c r="E18935" s="400"/>
      <c r="G18935" s="401"/>
      <c r="H18935" s="401"/>
      <c r="I18935" s="401"/>
      <c r="J18935" s="194"/>
      <c r="K18935" s="194"/>
      <c r="L18935" s="195"/>
      <c r="M18935" s="196"/>
      <c r="N18935" s="197"/>
      <c r="O18935" s="197"/>
      <c r="P18935" s="231"/>
    </row>
    <row r="18936" spans="2:16">
      <c r="B18936" s="351"/>
      <c r="C18936" s="435"/>
      <c r="D18936" s="399"/>
      <c r="E18936" s="400"/>
      <c r="G18936" s="401"/>
      <c r="H18936" s="401"/>
      <c r="I18936" s="401"/>
      <c r="J18936" s="194"/>
      <c r="K18936" s="194"/>
      <c r="L18936" s="195"/>
      <c r="M18936" s="196"/>
      <c r="N18936" s="197"/>
      <c r="O18936" s="197"/>
      <c r="P18936" s="231"/>
    </row>
    <row r="18937" spans="2:16">
      <c r="B18937" s="351"/>
      <c r="C18937" s="435"/>
      <c r="D18937" s="399"/>
      <c r="E18937" s="400"/>
      <c r="G18937" s="401"/>
      <c r="H18937" s="401"/>
      <c r="I18937" s="401"/>
      <c r="J18937" s="194"/>
      <c r="K18937" s="194"/>
      <c r="L18937" s="195"/>
      <c r="M18937" s="196"/>
      <c r="N18937" s="197"/>
      <c r="O18937" s="197"/>
      <c r="P18937" s="231"/>
    </row>
    <row r="18938" spans="2:16">
      <c r="B18938" s="351"/>
      <c r="C18938" s="435"/>
      <c r="D18938" s="399"/>
      <c r="E18938" s="400"/>
      <c r="G18938" s="401"/>
      <c r="H18938" s="401"/>
      <c r="I18938" s="401"/>
      <c r="J18938" s="194"/>
      <c r="K18938" s="194"/>
      <c r="L18938" s="195"/>
      <c r="M18938" s="196"/>
      <c r="N18938" s="197"/>
      <c r="O18938" s="197"/>
      <c r="P18938" s="231"/>
    </row>
    <row r="18939" spans="2:16">
      <c r="B18939" s="351"/>
      <c r="C18939" s="435"/>
      <c r="D18939" s="399"/>
      <c r="E18939" s="400"/>
      <c r="G18939" s="401"/>
      <c r="H18939" s="401"/>
      <c r="I18939" s="401"/>
      <c r="J18939" s="194"/>
      <c r="K18939" s="194"/>
      <c r="L18939" s="195"/>
      <c r="M18939" s="196"/>
      <c r="N18939" s="197"/>
      <c r="O18939" s="197"/>
      <c r="P18939" s="231"/>
    </row>
    <row r="18940" spans="2:16">
      <c r="B18940" s="351"/>
      <c r="C18940" s="435"/>
      <c r="D18940" s="399"/>
      <c r="E18940" s="400"/>
      <c r="G18940" s="401"/>
      <c r="H18940" s="401"/>
      <c r="I18940" s="401"/>
      <c r="J18940" s="194"/>
      <c r="K18940" s="194"/>
      <c r="L18940" s="195"/>
      <c r="M18940" s="196"/>
      <c r="N18940" s="197"/>
      <c r="O18940" s="197"/>
      <c r="P18940" s="231"/>
    </row>
    <row r="18941" spans="2:16">
      <c r="B18941" s="351"/>
      <c r="C18941" s="435"/>
      <c r="D18941" s="399"/>
      <c r="E18941" s="400"/>
      <c r="G18941" s="401"/>
      <c r="H18941" s="401"/>
      <c r="I18941" s="401"/>
      <c r="J18941" s="194"/>
      <c r="K18941" s="194"/>
      <c r="L18941" s="195"/>
      <c r="M18941" s="196"/>
      <c r="N18941" s="197"/>
      <c r="O18941" s="197"/>
      <c r="P18941" s="231"/>
    </row>
    <row r="18942" spans="2:16">
      <c r="B18942" s="351"/>
      <c r="C18942" s="435"/>
      <c r="D18942" s="399"/>
      <c r="E18942" s="400"/>
      <c r="G18942" s="401"/>
      <c r="H18942" s="401"/>
      <c r="I18942" s="401"/>
      <c r="J18942" s="194"/>
      <c r="K18942" s="194"/>
      <c r="L18942" s="195"/>
      <c r="M18942" s="196"/>
      <c r="N18942" s="197"/>
      <c r="O18942" s="197"/>
      <c r="P18942" s="231"/>
    </row>
    <row r="18943" spans="2:16">
      <c r="B18943" s="402"/>
      <c r="C18943" s="435"/>
      <c r="D18943" s="404"/>
      <c r="E18943" s="405"/>
      <c r="G18943" s="406"/>
      <c r="H18943" s="406"/>
      <c r="I18943" s="406"/>
      <c r="J18943" s="194"/>
      <c r="K18943" s="194"/>
      <c r="L18943" s="195"/>
      <c r="M18943" s="196"/>
      <c r="N18943" s="197"/>
      <c r="O18943" s="197"/>
      <c r="P18943" s="221"/>
    </row>
    <row r="18944" spans="2:16">
      <c r="B18944" s="351"/>
      <c r="C18944" s="435"/>
      <c r="D18944" s="399"/>
      <c r="E18944" s="400"/>
      <c r="G18944" s="401"/>
      <c r="H18944" s="401"/>
      <c r="I18944" s="401"/>
      <c r="J18944" s="194"/>
      <c r="K18944" s="194"/>
      <c r="L18944" s="195"/>
      <c r="M18944" s="196"/>
      <c r="N18944" s="197"/>
      <c r="O18944" s="197"/>
      <c r="P18944" s="231"/>
    </row>
    <row r="18945" spans="2:16">
      <c r="B18945" s="351"/>
      <c r="C18945" s="435"/>
      <c r="D18945" s="399"/>
      <c r="E18945" s="400"/>
      <c r="G18945" s="401"/>
      <c r="H18945" s="401"/>
      <c r="I18945" s="401"/>
      <c r="J18945" s="194"/>
      <c r="K18945" s="194"/>
      <c r="L18945" s="195"/>
      <c r="M18945" s="196"/>
      <c r="N18945" s="197"/>
      <c r="O18945" s="197"/>
      <c r="P18945" s="231"/>
    </row>
    <row r="18946" spans="2:16">
      <c r="B18946" s="351"/>
      <c r="C18946" s="435"/>
      <c r="D18946" s="399"/>
      <c r="E18946" s="400"/>
      <c r="G18946" s="401"/>
      <c r="H18946" s="401"/>
      <c r="I18946" s="401"/>
      <c r="J18946" s="194"/>
      <c r="K18946" s="194"/>
      <c r="L18946" s="195"/>
      <c r="M18946" s="196"/>
      <c r="N18946" s="197"/>
      <c r="O18946" s="197"/>
      <c r="P18946" s="231"/>
    </row>
    <row r="18947" spans="2:16">
      <c r="B18947" s="351"/>
      <c r="C18947" s="435"/>
      <c r="D18947" s="399"/>
      <c r="E18947" s="400"/>
      <c r="G18947" s="401"/>
      <c r="H18947" s="401"/>
      <c r="I18947" s="401"/>
      <c r="J18947" s="194"/>
      <c r="K18947" s="194"/>
      <c r="L18947" s="195"/>
      <c r="M18947" s="196"/>
      <c r="N18947" s="197"/>
      <c r="O18947" s="197"/>
      <c r="P18947" s="231"/>
    </row>
    <row r="18948" spans="2:16">
      <c r="B18948" s="351"/>
      <c r="C18948" s="435"/>
      <c r="D18948" s="399"/>
      <c r="E18948" s="400"/>
      <c r="G18948" s="401"/>
      <c r="H18948" s="401"/>
      <c r="I18948" s="401"/>
      <c r="J18948" s="194"/>
      <c r="K18948" s="194"/>
      <c r="L18948" s="195"/>
      <c r="M18948" s="196"/>
      <c r="N18948" s="197"/>
      <c r="O18948" s="197"/>
      <c r="P18948" s="231"/>
    </row>
    <row r="18949" spans="2:16">
      <c r="B18949" s="351"/>
      <c r="C18949" s="435"/>
      <c r="D18949" s="399"/>
      <c r="E18949" s="400"/>
      <c r="G18949" s="401"/>
      <c r="H18949" s="401"/>
      <c r="I18949" s="401"/>
      <c r="J18949" s="194"/>
      <c r="K18949" s="194"/>
      <c r="L18949" s="195"/>
      <c r="M18949" s="196"/>
      <c r="N18949" s="197"/>
      <c r="O18949" s="197"/>
      <c r="P18949" s="231"/>
    </row>
    <row r="18950" spans="2:16">
      <c r="B18950" s="351"/>
      <c r="C18950" s="435"/>
      <c r="D18950" s="399"/>
      <c r="E18950" s="400"/>
      <c r="G18950" s="401"/>
      <c r="H18950" s="401"/>
      <c r="I18950" s="401"/>
      <c r="J18950" s="194"/>
      <c r="K18950" s="194"/>
      <c r="L18950" s="195"/>
      <c r="M18950" s="196"/>
      <c r="N18950" s="197"/>
      <c r="O18950" s="197"/>
      <c r="P18950" s="231"/>
    </row>
    <row r="18951" spans="2:16">
      <c r="B18951" s="351"/>
      <c r="C18951" s="435"/>
      <c r="D18951" s="399"/>
      <c r="E18951" s="400"/>
      <c r="G18951" s="401"/>
      <c r="H18951" s="401"/>
      <c r="I18951" s="401"/>
      <c r="J18951" s="194"/>
      <c r="K18951" s="194"/>
      <c r="L18951" s="195"/>
      <c r="M18951" s="196"/>
      <c r="N18951" s="197"/>
      <c r="O18951" s="197"/>
      <c r="P18951" s="231"/>
    </row>
    <row r="18952" spans="2:16">
      <c r="B18952" s="351"/>
      <c r="C18952" s="435"/>
      <c r="D18952" s="399"/>
      <c r="E18952" s="400"/>
      <c r="G18952" s="401"/>
      <c r="H18952" s="401"/>
      <c r="I18952" s="401"/>
      <c r="J18952" s="194"/>
      <c r="K18952" s="194"/>
      <c r="L18952" s="195"/>
      <c r="M18952" s="196"/>
      <c r="N18952" s="197"/>
      <c r="O18952" s="197"/>
      <c r="P18952" s="231"/>
    </row>
    <row r="18953" spans="2:16">
      <c r="B18953" s="351"/>
      <c r="C18953" s="435"/>
      <c r="D18953" s="399"/>
      <c r="E18953" s="400"/>
      <c r="G18953" s="401"/>
      <c r="H18953" s="401"/>
      <c r="I18953" s="401"/>
      <c r="J18953" s="194"/>
      <c r="K18953" s="194"/>
      <c r="L18953" s="195"/>
      <c r="M18953" s="196"/>
      <c r="N18953" s="197"/>
      <c r="O18953" s="197"/>
      <c r="P18953" s="231"/>
    </row>
    <row r="18954" spans="2:16">
      <c r="B18954" s="351"/>
      <c r="C18954" s="435"/>
      <c r="D18954" s="399"/>
      <c r="E18954" s="400"/>
      <c r="G18954" s="401"/>
      <c r="H18954" s="401"/>
      <c r="I18954" s="401"/>
      <c r="J18954" s="194"/>
      <c r="K18954" s="194"/>
      <c r="L18954" s="195"/>
      <c r="M18954" s="196"/>
      <c r="N18954" s="197"/>
      <c r="O18954" s="197"/>
      <c r="P18954" s="231"/>
    </row>
    <row r="18955" spans="2:16">
      <c r="B18955" s="351"/>
      <c r="C18955" s="435"/>
      <c r="D18955" s="399"/>
      <c r="E18955" s="400"/>
      <c r="G18955" s="401"/>
      <c r="H18955" s="401"/>
      <c r="I18955" s="401"/>
      <c r="J18955" s="194"/>
      <c r="K18955" s="194"/>
      <c r="L18955" s="195"/>
      <c r="M18955" s="196"/>
      <c r="N18955" s="197"/>
      <c r="O18955" s="197"/>
      <c r="P18955" s="231"/>
    </row>
    <row r="18956" spans="2:16">
      <c r="B18956" s="351"/>
      <c r="C18956" s="435"/>
      <c r="D18956" s="399"/>
      <c r="E18956" s="400"/>
      <c r="G18956" s="401"/>
      <c r="H18956" s="401"/>
      <c r="I18956" s="401"/>
      <c r="J18956" s="194"/>
      <c r="K18956" s="194"/>
      <c r="L18956" s="195"/>
      <c r="M18956" s="196"/>
      <c r="N18956" s="197"/>
      <c r="O18956" s="197"/>
      <c r="P18956" s="231"/>
    </row>
    <row r="18957" spans="2:16">
      <c r="B18957" s="351"/>
      <c r="C18957" s="435"/>
      <c r="D18957" s="399"/>
      <c r="E18957" s="400"/>
      <c r="G18957" s="401"/>
      <c r="H18957" s="401"/>
      <c r="I18957" s="401"/>
      <c r="J18957" s="194"/>
      <c r="K18957" s="194"/>
      <c r="L18957" s="195"/>
      <c r="M18957" s="196"/>
      <c r="N18957" s="197"/>
      <c r="O18957" s="197"/>
      <c r="P18957" s="231"/>
    </row>
    <row r="18958" spans="2:16">
      <c r="B18958" s="351"/>
      <c r="C18958" s="435"/>
      <c r="D18958" s="399"/>
      <c r="E18958" s="400"/>
      <c r="G18958" s="401"/>
      <c r="H18958" s="401"/>
      <c r="I18958" s="401"/>
      <c r="J18958" s="194"/>
      <c r="K18958" s="194"/>
      <c r="L18958" s="195"/>
      <c r="M18958" s="196"/>
      <c r="N18958" s="197"/>
      <c r="O18958" s="197"/>
      <c r="P18958" s="231"/>
    </row>
    <row r="18959" spans="2:16">
      <c r="B18959" s="351"/>
      <c r="C18959" s="435"/>
      <c r="D18959" s="399"/>
      <c r="E18959" s="400"/>
      <c r="G18959" s="401"/>
      <c r="H18959" s="401"/>
      <c r="I18959" s="401"/>
      <c r="J18959" s="194"/>
      <c r="K18959" s="194"/>
      <c r="L18959" s="195"/>
      <c r="M18959" s="196"/>
      <c r="N18959" s="197"/>
      <c r="O18959" s="197"/>
      <c r="P18959" s="231"/>
    </row>
    <row r="18960" spans="2:16">
      <c r="B18960" s="351"/>
      <c r="C18960" s="435"/>
      <c r="D18960" s="399"/>
      <c r="E18960" s="400"/>
      <c r="G18960" s="401"/>
      <c r="H18960" s="401"/>
      <c r="I18960" s="401"/>
      <c r="J18960" s="194"/>
      <c r="K18960" s="194"/>
      <c r="L18960" s="195"/>
      <c r="M18960" s="196"/>
      <c r="N18960" s="197"/>
      <c r="O18960" s="197"/>
      <c r="P18960" s="231"/>
    </row>
    <row r="18961" spans="2:16">
      <c r="B18961" s="351"/>
      <c r="C18961" s="435"/>
      <c r="D18961" s="399"/>
      <c r="E18961" s="400"/>
      <c r="G18961" s="401"/>
      <c r="H18961" s="401"/>
      <c r="I18961" s="401"/>
      <c r="J18961" s="194"/>
      <c r="K18961" s="194"/>
      <c r="L18961" s="195"/>
      <c r="M18961" s="196"/>
      <c r="N18961" s="197"/>
      <c r="O18961" s="197"/>
      <c r="P18961" s="231"/>
    </row>
    <row r="18962" spans="2:16">
      <c r="B18962" s="351"/>
      <c r="C18962" s="435"/>
      <c r="D18962" s="399"/>
      <c r="E18962" s="400"/>
      <c r="G18962" s="401"/>
      <c r="H18962" s="401"/>
      <c r="I18962" s="401"/>
      <c r="J18962" s="194"/>
      <c r="K18962" s="194"/>
      <c r="L18962" s="195"/>
      <c r="M18962" s="196"/>
      <c r="N18962" s="197"/>
      <c r="O18962" s="197"/>
      <c r="P18962" s="231"/>
    </row>
    <row r="18963" spans="2:16">
      <c r="B18963" s="351"/>
      <c r="C18963" s="435"/>
      <c r="D18963" s="399"/>
      <c r="E18963" s="400"/>
      <c r="G18963" s="401"/>
      <c r="H18963" s="401"/>
      <c r="I18963" s="401"/>
      <c r="J18963" s="194"/>
      <c r="K18963" s="194"/>
      <c r="L18963" s="195"/>
      <c r="M18963" s="196"/>
      <c r="N18963" s="197"/>
      <c r="O18963" s="197"/>
      <c r="P18963" s="231"/>
    </row>
    <row r="18964" spans="2:16">
      <c r="B18964" s="351"/>
      <c r="C18964" s="435"/>
      <c r="D18964" s="399"/>
      <c r="E18964" s="400"/>
      <c r="G18964" s="401"/>
      <c r="H18964" s="401"/>
      <c r="I18964" s="401"/>
      <c r="J18964" s="194"/>
      <c r="K18964" s="194"/>
      <c r="L18964" s="195"/>
      <c r="M18964" s="196"/>
      <c r="N18964" s="197"/>
      <c r="O18964" s="197"/>
      <c r="P18964" s="231"/>
    </row>
    <row r="18965" spans="2:16">
      <c r="B18965" s="351"/>
      <c r="C18965" s="435"/>
      <c r="D18965" s="399"/>
      <c r="E18965" s="400"/>
      <c r="G18965" s="401"/>
      <c r="H18965" s="401"/>
      <c r="I18965" s="401"/>
      <c r="J18965" s="194"/>
      <c r="K18965" s="194"/>
      <c r="L18965" s="195"/>
      <c r="M18965" s="196"/>
      <c r="N18965" s="197"/>
      <c r="O18965" s="197"/>
      <c r="P18965" s="231"/>
    </row>
    <row r="18966" spans="2:16">
      <c r="B18966" s="351"/>
      <c r="C18966" s="435"/>
      <c r="D18966" s="399"/>
      <c r="E18966" s="400"/>
      <c r="G18966" s="401"/>
      <c r="H18966" s="401"/>
      <c r="I18966" s="401"/>
      <c r="J18966" s="194"/>
      <c r="K18966" s="194"/>
      <c r="L18966" s="195"/>
      <c r="M18966" s="196"/>
      <c r="N18966" s="197"/>
      <c r="O18966" s="197"/>
      <c r="P18966" s="231"/>
    </row>
    <row r="18967" spans="2:16">
      <c r="B18967" s="351"/>
      <c r="C18967" s="435"/>
      <c r="D18967" s="399"/>
      <c r="E18967" s="400"/>
      <c r="G18967" s="401"/>
      <c r="H18967" s="401"/>
      <c r="I18967" s="401"/>
      <c r="J18967" s="194"/>
      <c r="K18967" s="194"/>
      <c r="L18967" s="195"/>
      <c r="M18967" s="196"/>
      <c r="N18967" s="197"/>
      <c r="O18967" s="197"/>
      <c r="P18967" s="231"/>
    </row>
    <row r="18968" spans="2:16">
      <c r="B18968" s="351"/>
      <c r="C18968" s="435"/>
      <c r="D18968" s="399"/>
      <c r="E18968" s="400"/>
      <c r="G18968" s="401"/>
      <c r="H18968" s="401"/>
      <c r="I18968" s="401"/>
      <c r="J18968" s="194"/>
      <c r="K18968" s="194"/>
      <c r="L18968" s="195"/>
      <c r="M18968" s="196"/>
      <c r="N18968" s="197"/>
      <c r="O18968" s="197"/>
      <c r="P18968" s="231"/>
    </row>
    <row r="18969" spans="2:16">
      <c r="B18969" s="351"/>
      <c r="C18969" s="435"/>
      <c r="D18969" s="399"/>
      <c r="E18969" s="400"/>
      <c r="G18969" s="401"/>
      <c r="H18969" s="401"/>
      <c r="I18969" s="401"/>
      <c r="J18969" s="194"/>
      <c r="K18969" s="194"/>
      <c r="L18969" s="195"/>
      <c r="M18969" s="196"/>
      <c r="N18969" s="197"/>
      <c r="O18969" s="197"/>
      <c r="P18969" s="231"/>
    </row>
    <row r="18970" spans="2:16">
      <c r="B18970" s="351"/>
      <c r="C18970" s="435"/>
      <c r="D18970" s="399"/>
      <c r="E18970" s="400"/>
      <c r="G18970" s="401"/>
      <c r="H18970" s="401"/>
      <c r="I18970" s="401"/>
      <c r="J18970" s="194"/>
      <c r="K18970" s="194"/>
      <c r="L18970" s="195"/>
      <c r="M18970" s="196"/>
      <c r="N18970" s="197"/>
      <c r="O18970" s="197"/>
      <c r="P18970" s="231"/>
    </row>
    <row r="18971" spans="2:16">
      <c r="B18971" s="351"/>
      <c r="C18971" s="435"/>
      <c r="D18971" s="399"/>
      <c r="E18971" s="400"/>
      <c r="G18971" s="401"/>
      <c r="H18971" s="401"/>
      <c r="I18971" s="401"/>
      <c r="J18971" s="194"/>
      <c r="K18971" s="194"/>
      <c r="L18971" s="195"/>
      <c r="M18971" s="196"/>
      <c r="N18971" s="197"/>
      <c r="O18971" s="197"/>
      <c r="P18971" s="231"/>
    </row>
    <row r="18972" spans="2:16">
      <c r="B18972" s="351"/>
      <c r="C18972" s="435"/>
      <c r="D18972" s="399"/>
      <c r="E18972" s="400"/>
      <c r="G18972" s="401"/>
      <c r="H18972" s="401"/>
      <c r="I18972" s="401"/>
      <c r="J18972" s="194"/>
      <c r="K18972" s="194"/>
      <c r="L18972" s="195"/>
      <c r="M18972" s="196"/>
      <c r="N18972" s="197"/>
      <c r="O18972" s="197"/>
      <c r="P18972" s="231"/>
    </row>
    <row r="18973" spans="2:16">
      <c r="B18973" s="351"/>
      <c r="C18973" s="435"/>
      <c r="D18973" s="399"/>
      <c r="E18973" s="400"/>
      <c r="G18973" s="401"/>
      <c r="H18973" s="401"/>
      <c r="I18973" s="401"/>
      <c r="J18973" s="194"/>
      <c r="K18973" s="194"/>
      <c r="L18973" s="195"/>
      <c r="M18973" s="196"/>
      <c r="N18973" s="197"/>
      <c r="O18973" s="197"/>
      <c r="P18973" s="231"/>
    </row>
    <row r="18974" spans="2:16">
      <c r="B18974" s="351"/>
      <c r="C18974" s="435"/>
      <c r="D18974" s="399"/>
      <c r="E18974" s="400"/>
      <c r="G18974" s="401"/>
      <c r="H18974" s="401"/>
      <c r="I18974" s="401"/>
      <c r="J18974" s="194"/>
      <c r="K18974" s="194"/>
      <c r="L18974" s="195"/>
      <c r="M18974" s="196"/>
      <c r="N18974" s="197"/>
      <c r="O18974" s="197"/>
      <c r="P18974" s="231"/>
    </row>
    <row r="18975" spans="2:16">
      <c r="B18975" s="351"/>
      <c r="C18975" s="435"/>
      <c r="D18975" s="399"/>
      <c r="E18975" s="400"/>
      <c r="G18975" s="401"/>
      <c r="H18975" s="401"/>
      <c r="I18975" s="401"/>
      <c r="J18975" s="194"/>
      <c r="K18975" s="194"/>
      <c r="L18975" s="195"/>
      <c r="M18975" s="196"/>
      <c r="N18975" s="197"/>
      <c r="O18975" s="197"/>
      <c r="P18975" s="231"/>
    </row>
    <row r="18976" spans="2:16">
      <c r="B18976" s="351"/>
      <c r="C18976" s="435"/>
      <c r="D18976" s="399"/>
      <c r="E18976" s="400"/>
      <c r="G18976" s="401"/>
      <c r="H18976" s="401"/>
      <c r="I18976" s="401"/>
      <c r="J18976" s="194"/>
      <c r="K18976" s="194"/>
      <c r="L18976" s="195"/>
      <c r="M18976" s="196"/>
      <c r="N18976" s="197"/>
      <c r="O18976" s="197"/>
      <c r="P18976" s="231"/>
    </row>
    <row r="18977" spans="2:16">
      <c r="B18977" s="351"/>
      <c r="C18977" s="435"/>
      <c r="D18977" s="399"/>
      <c r="E18977" s="400"/>
      <c r="G18977" s="401"/>
      <c r="H18977" s="401"/>
      <c r="I18977" s="401"/>
      <c r="J18977" s="194"/>
      <c r="K18977" s="194"/>
      <c r="L18977" s="195"/>
      <c r="M18977" s="196"/>
      <c r="N18977" s="197"/>
      <c r="O18977" s="197"/>
      <c r="P18977" s="231"/>
    </row>
    <row r="18978" spans="2:16">
      <c r="B18978" s="351"/>
      <c r="C18978" s="435"/>
      <c r="D18978" s="399"/>
      <c r="E18978" s="400"/>
      <c r="G18978" s="401"/>
      <c r="H18978" s="401"/>
      <c r="I18978" s="401"/>
      <c r="J18978" s="194"/>
      <c r="K18978" s="194"/>
      <c r="L18978" s="195"/>
      <c r="M18978" s="196"/>
      <c r="N18978" s="197"/>
      <c r="O18978" s="197"/>
      <c r="P18978" s="231"/>
    </row>
    <row r="18979" spans="2:16">
      <c r="B18979" s="351"/>
      <c r="C18979" s="435"/>
      <c r="D18979" s="399"/>
      <c r="E18979" s="400"/>
      <c r="G18979" s="401"/>
      <c r="H18979" s="401"/>
      <c r="I18979" s="401"/>
      <c r="J18979" s="194"/>
      <c r="K18979" s="194"/>
      <c r="L18979" s="195"/>
      <c r="M18979" s="196"/>
      <c r="N18979" s="197"/>
      <c r="O18979" s="197"/>
      <c r="P18979" s="231"/>
    </row>
    <row r="18980" spans="2:16">
      <c r="B18980" s="351"/>
      <c r="C18980" s="435"/>
      <c r="D18980" s="399"/>
      <c r="E18980" s="400"/>
      <c r="G18980" s="401"/>
      <c r="H18980" s="401"/>
      <c r="I18980" s="401"/>
      <c r="J18980" s="194"/>
      <c r="K18980" s="194"/>
      <c r="L18980" s="195"/>
      <c r="M18980" s="196"/>
      <c r="N18980" s="197"/>
      <c r="O18980" s="197"/>
      <c r="P18980" s="231"/>
    </row>
    <row r="18981" spans="2:16">
      <c r="B18981" s="351"/>
      <c r="C18981" s="435"/>
      <c r="D18981" s="399"/>
      <c r="E18981" s="400"/>
      <c r="G18981" s="401"/>
      <c r="H18981" s="401"/>
      <c r="I18981" s="401"/>
      <c r="J18981" s="194"/>
      <c r="K18981" s="194"/>
      <c r="L18981" s="195"/>
      <c r="M18981" s="196"/>
      <c r="N18981" s="197"/>
      <c r="O18981" s="197"/>
      <c r="P18981" s="231"/>
    </row>
    <row r="18982" spans="2:16">
      <c r="B18982" s="351"/>
      <c r="C18982" s="435"/>
      <c r="D18982" s="399"/>
      <c r="E18982" s="400"/>
      <c r="G18982" s="401"/>
      <c r="H18982" s="401"/>
      <c r="I18982" s="401"/>
      <c r="J18982" s="194"/>
      <c r="K18982" s="194"/>
      <c r="L18982" s="195"/>
      <c r="M18982" s="196"/>
      <c r="N18982" s="197"/>
      <c r="O18982" s="197"/>
      <c r="P18982" s="231"/>
    </row>
    <row r="18983" spans="2:16">
      <c r="B18983" s="351"/>
      <c r="C18983" s="435"/>
      <c r="D18983" s="399"/>
      <c r="E18983" s="400"/>
      <c r="G18983" s="401"/>
      <c r="H18983" s="401"/>
      <c r="I18983" s="401"/>
      <c r="J18983" s="194"/>
      <c r="K18983" s="194"/>
      <c r="L18983" s="195"/>
      <c r="M18983" s="196"/>
      <c r="N18983" s="197"/>
      <c r="O18983" s="197"/>
      <c r="P18983" s="231"/>
    </row>
    <row r="18984" spans="2:16">
      <c r="B18984" s="351"/>
      <c r="C18984" s="435"/>
      <c r="D18984" s="399"/>
      <c r="E18984" s="400"/>
      <c r="G18984" s="401"/>
      <c r="H18984" s="401"/>
      <c r="I18984" s="401"/>
      <c r="J18984" s="194"/>
      <c r="K18984" s="194"/>
      <c r="L18984" s="195"/>
      <c r="M18984" s="196"/>
      <c r="N18984" s="197"/>
      <c r="O18984" s="197"/>
      <c r="P18984" s="231"/>
    </row>
    <row r="18985" spans="2:16">
      <c r="B18985" s="351"/>
      <c r="C18985" s="435"/>
      <c r="D18985" s="399"/>
      <c r="E18985" s="400"/>
      <c r="G18985" s="401"/>
      <c r="H18985" s="401"/>
      <c r="I18985" s="401"/>
      <c r="J18985" s="194"/>
      <c r="K18985" s="194"/>
      <c r="L18985" s="195"/>
      <c r="M18985" s="196"/>
      <c r="N18985" s="197"/>
      <c r="O18985" s="197"/>
      <c r="P18985" s="231"/>
    </row>
    <row r="18986" spans="2:16">
      <c r="B18986" s="351"/>
      <c r="C18986" s="435"/>
      <c r="D18986" s="399"/>
      <c r="E18986" s="400"/>
      <c r="G18986" s="401"/>
      <c r="H18986" s="401"/>
      <c r="I18986" s="401"/>
      <c r="J18986" s="194"/>
      <c r="K18986" s="194"/>
      <c r="L18986" s="195"/>
      <c r="M18986" s="196"/>
      <c r="N18986" s="197"/>
      <c r="O18986" s="197"/>
      <c r="P18986" s="231"/>
    </row>
    <row r="18987" spans="2:16">
      <c r="B18987" s="351"/>
      <c r="C18987" s="435"/>
      <c r="D18987" s="399"/>
      <c r="E18987" s="400"/>
      <c r="G18987" s="401"/>
      <c r="H18987" s="401"/>
      <c r="I18987" s="401"/>
      <c r="J18987" s="194"/>
      <c r="K18987" s="194"/>
      <c r="L18987" s="195"/>
      <c r="M18987" s="196"/>
      <c r="N18987" s="197"/>
      <c r="O18987" s="197"/>
      <c r="P18987" s="231"/>
    </row>
    <row r="18988" spans="2:16">
      <c r="B18988" s="351"/>
      <c r="C18988" s="435"/>
      <c r="D18988" s="399"/>
      <c r="E18988" s="400"/>
      <c r="G18988" s="401"/>
      <c r="H18988" s="401"/>
      <c r="I18988" s="401"/>
      <c r="J18988" s="194"/>
      <c r="K18988" s="194"/>
      <c r="L18988" s="195"/>
      <c r="M18988" s="196"/>
      <c r="N18988" s="197"/>
      <c r="O18988" s="197"/>
      <c r="P18988" s="231"/>
    </row>
    <row r="18989" spans="2:16">
      <c r="B18989" s="351"/>
      <c r="C18989" s="435"/>
      <c r="D18989" s="399"/>
      <c r="E18989" s="400"/>
      <c r="G18989" s="401"/>
      <c r="H18989" s="401"/>
      <c r="I18989" s="401"/>
      <c r="J18989" s="194"/>
      <c r="K18989" s="194"/>
      <c r="L18989" s="195"/>
      <c r="M18989" s="196"/>
      <c r="N18989" s="197"/>
      <c r="O18989" s="197"/>
      <c r="P18989" s="231"/>
    </row>
    <row r="18990" spans="2:16">
      <c r="B18990" s="351"/>
      <c r="C18990" s="435"/>
      <c r="D18990" s="399"/>
      <c r="E18990" s="400"/>
      <c r="G18990" s="401"/>
      <c r="H18990" s="401"/>
      <c r="I18990" s="401"/>
      <c r="J18990" s="194"/>
      <c r="K18990" s="194"/>
      <c r="L18990" s="195"/>
      <c r="M18990" s="196"/>
      <c r="N18990" s="197"/>
      <c r="O18990" s="197"/>
      <c r="P18990" s="231"/>
    </row>
    <row r="18991" spans="2:16">
      <c r="B18991" s="351"/>
      <c r="C18991" s="435"/>
      <c r="D18991" s="399"/>
      <c r="E18991" s="400"/>
      <c r="G18991" s="401"/>
      <c r="H18991" s="401"/>
      <c r="I18991" s="401"/>
      <c r="J18991" s="194"/>
      <c r="K18991" s="194"/>
      <c r="L18991" s="195"/>
      <c r="M18991" s="196"/>
      <c r="N18991" s="197"/>
      <c r="O18991" s="197"/>
      <c r="P18991" s="231"/>
    </row>
    <row r="18992" spans="2:16">
      <c r="B18992" s="351"/>
      <c r="C18992" s="435"/>
      <c r="D18992" s="399"/>
      <c r="E18992" s="400"/>
      <c r="G18992" s="401"/>
      <c r="H18992" s="401"/>
      <c r="I18992" s="401"/>
      <c r="J18992" s="194"/>
      <c r="K18992" s="194"/>
      <c r="L18992" s="195"/>
      <c r="M18992" s="196"/>
      <c r="N18992" s="197"/>
      <c r="O18992" s="197"/>
      <c r="P18992" s="231"/>
    </row>
    <row r="18993" spans="2:16">
      <c r="B18993" s="351"/>
      <c r="C18993" s="435"/>
      <c r="D18993" s="399"/>
      <c r="E18993" s="400"/>
      <c r="G18993" s="401"/>
      <c r="H18993" s="401"/>
      <c r="I18993" s="401"/>
      <c r="J18993" s="194"/>
      <c r="K18993" s="194"/>
      <c r="L18993" s="195"/>
      <c r="M18993" s="196"/>
      <c r="N18993" s="197"/>
      <c r="O18993" s="197"/>
      <c r="P18993" s="231"/>
    </row>
    <row r="18994" spans="2:16">
      <c r="B18994" s="351"/>
      <c r="C18994" s="435"/>
      <c r="D18994" s="399"/>
      <c r="E18994" s="400"/>
      <c r="G18994" s="401"/>
      <c r="H18994" s="401"/>
      <c r="I18994" s="401"/>
      <c r="J18994" s="194"/>
      <c r="K18994" s="194"/>
      <c r="L18994" s="195"/>
      <c r="M18994" s="196"/>
      <c r="N18994" s="197"/>
      <c r="O18994" s="197"/>
      <c r="P18994" s="231"/>
    </row>
    <row r="18995" spans="2:16">
      <c r="B18995" s="351"/>
      <c r="C18995" s="435"/>
      <c r="D18995" s="399"/>
      <c r="E18995" s="400"/>
      <c r="G18995" s="401"/>
      <c r="H18995" s="401"/>
      <c r="I18995" s="401"/>
      <c r="J18995" s="194"/>
      <c r="K18995" s="194"/>
      <c r="L18995" s="195"/>
      <c r="M18995" s="196"/>
      <c r="N18995" s="197"/>
      <c r="O18995" s="197"/>
      <c r="P18995" s="231"/>
    </row>
    <row r="18996" spans="2:16">
      <c r="B18996" s="351"/>
      <c r="C18996" s="435"/>
      <c r="D18996" s="399"/>
      <c r="E18996" s="400"/>
      <c r="G18996" s="401"/>
      <c r="H18996" s="401"/>
      <c r="I18996" s="401"/>
      <c r="J18996" s="194"/>
      <c r="K18996" s="194"/>
      <c r="L18996" s="195"/>
      <c r="M18996" s="196"/>
      <c r="N18996" s="197"/>
      <c r="O18996" s="197"/>
      <c r="P18996" s="231"/>
    </row>
    <row r="18997" spans="2:16">
      <c r="B18997" s="351"/>
      <c r="C18997" s="435"/>
      <c r="D18997" s="399"/>
      <c r="E18997" s="400"/>
      <c r="G18997" s="401"/>
      <c r="H18997" s="401"/>
      <c r="I18997" s="401"/>
      <c r="J18997" s="194"/>
      <c r="K18997" s="194"/>
      <c r="L18997" s="195"/>
      <c r="M18997" s="196"/>
      <c r="N18997" s="197"/>
      <c r="O18997" s="197"/>
      <c r="P18997" s="231"/>
    </row>
    <row r="18998" spans="2:16">
      <c r="B18998" s="351"/>
      <c r="C18998" s="435"/>
      <c r="D18998" s="399"/>
      <c r="E18998" s="400"/>
      <c r="G18998" s="401"/>
      <c r="H18998" s="401"/>
      <c r="I18998" s="401"/>
      <c r="J18998" s="194"/>
      <c r="K18998" s="194"/>
      <c r="L18998" s="195"/>
      <c r="M18998" s="196"/>
      <c r="N18998" s="197"/>
      <c r="O18998" s="197"/>
      <c r="P18998" s="231"/>
    </row>
    <row r="18999" spans="2:16">
      <c r="B18999" s="351"/>
      <c r="C18999" s="435"/>
      <c r="D18999" s="399"/>
      <c r="E18999" s="400"/>
      <c r="G18999" s="401"/>
      <c r="H18999" s="401"/>
      <c r="I18999" s="401"/>
      <c r="J18999" s="194"/>
      <c r="K18999" s="194"/>
      <c r="L18999" s="195"/>
      <c r="M18999" s="196"/>
      <c r="N18999" s="197"/>
      <c r="O18999" s="197"/>
      <c r="P18999" s="231"/>
    </row>
    <row r="19000" spans="2:16">
      <c r="B19000" s="351"/>
      <c r="C19000" s="435"/>
      <c r="D19000" s="399"/>
      <c r="E19000" s="400"/>
      <c r="G19000" s="401"/>
      <c r="H19000" s="401"/>
      <c r="I19000" s="401"/>
      <c r="J19000" s="194"/>
      <c r="K19000" s="194"/>
      <c r="L19000" s="195"/>
      <c r="M19000" s="196"/>
      <c r="N19000" s="197"/>
      <c r="O19000" s="197"/>
      <c r="P19000" s="231"/>
    </row>
    <row r="19001" spans="2:16">
      <c r="B19001" s="351"/>
      <c r="C19001" s="435"/>
      <c r="D19001" s="399"/>
      <c r="E19001" s="400"/>
      <c r="G19001" s="401"/>
      <c r="H19001" s="401"/>
      <c r="I19001" s="401"/>
      <c r="J19001" s="194"/>
      <c r="K19001" s="194"/>
      <c r="L19001" s="195"/>
      <c r="M19001" s="196"/>
      <c r="N19001" s="197"/>
      <c r="O19001" s="197"/>
      <c r="P19001" s="231"/>
    </row>
    <row r="19002" spans="2:16">
      <c r="B19002" s="351"/>
      <c r="C19002" s="435"/>
      <c r="D19002" s="399"/>
      <c r="E19002" s="400"/>
      <c r="G19002" s="401"/>
      <c r="H19002" s="401"/>
      <c r="I19002" s="401"/>
      <c r="J19002" s="194"/>
      <c r="K19002" s="194"/>
      <c r="L19002" s="195"/>
      <c r="M19002" s="196"/>
      <c r="N19002" s="197"/>
      <c r="O19002" s="197"/>
      <c r="P19002" s="231"/>
    </row>
    <row r="19003" spans="2:16">
      <c r="B19003" s="351"/>
      <c r="C19003" s="435"/>
      <c r="D19003" s="399"/>
      <c r="E19003" s="400"/>
      <c r="G19003" s="401"/>
      <c r="H19003" s="401"/>
      <c r="I19003" s="401"/>
      <c r="J19003" s="194"/>
      <c r="K19003" s="194"/>
      <c r="L19003" s="195"/>
      <c r="M19003" s="196"/>
      <c r="N19003" s="197"/>
      <c r="O19003" s="197"/>
      <c r="P19003" s="231"/>
    </row>
    <row r="19004" spans="2:16">
      <c r="B19004" s="351"/>
      <c r="C19004" s="435"/>
      <c r="D19004" s="399"/>
      <c r="E19004" s="400"/>
      <c r="G19004" s="401"/>
      <c r="H19004" s="401"/>
      <c r="I19004" s="401"/>
      <c r="J19004" s="194"/>
      <c r="K19004" s="194"/>
      <c r="L19004" s="195"/>
      <c r="M19004" s="196"/>
      <c r="N19004" s="197"/>
      <c r="O19004" s="197"/>
      <c r="P19004" s="231"/>
    </row>
    <row r="19005" spans="2:16">
      <c r="B19005" s="351"/>
      <c r="C19005" s="435"/>
      <c r="D19005" s="399"/>
      <c r="E19005" s="400"/>
      <c r="G19005" s="401"/>
      <c r="H19005" s="401"/>
      <c r="I19005" s="401"/>
      <c r="J19005" s="194"/>
      <c r="K19005" s="194"/>
      <c r="L19005" s="195"/>
      <c r="M19005" s="196"/>
      <c r="N19005" s="197"/>
      <c r="O19005" s="197"/>
      <c r="P19005" s="231"/>
    </row>
    <row r="19006" spans="2:16">
      <c r="B19006" s="351"/>
      <c r="C19006" s="435"/>
      <c r="D19006" s="399"/>
      <c r="E19006" s="400"/>
      <c r="G19006" s="401"/>
      <c r="H19006" s="401"/>
      <c r="I19006" s="401"/>
      <c r="J19006" s="194"/>
      <c r="K19006" s="194"/>
      <c r="L19006" s="195"/>
      <c r="M19006" s="196"/>
      <c r="N19006" s="197"/>
      <c r="O19006" s="197"/>
      <c r="P19006" s="231"/>
    </row>
    <row r="19007" spans="2:16">
      <c r="B19007" s="351"/>
      <c r="C19007" s="435"/>
      <c r="D19007" s="399"/>
      <c r="E19007" s="400"/>
      <c r="G19007" s="401"/>
      <c r="H19007" s="401"/>
      <c r="I19007" s="401"/>
      <c r="J19007" s="194"/>
      <c r="K19007" s="194"/>
      <c r="L19007" s="195"/>
      <c r="M19007" s="196"/>
      <c r="N19007" s="197"/>
      <c r="O19007" s="197"/>
      <c r="P19007" s="231"/>
    </row>
    <row r="19008" spans="2:16">
      <c r="B19008" s="351"/>
      <c r="C19008" s="435"/>
      <c r="D19008" s="399"/>
      <c r="E19008" s="400"/>
      <c r="G19008" s="401"/>
      <c r="H19008" s="401"/>
      <c r="I19008" s="401"/>
      <c r="J19008" s="194"/>
      <c r="K19008" s="194"/>
      <c r="L19008" s="195"/>
      <c r="M19008" s="196"/>
      <c r="N19008" s="197"/>
      <c r="O19008" s="197"/>
      <c r="P19008" s="231"/>
    </row>
    <row r="19009" spans="2:16">
      <c r="B19009" s="351"/>
      <c r="C19009" s="435"/>
      <c r="D19009" s="399"/>
      <c r="E19009" s="400"/>
      <c r="G19009" s="401"/>
      <c r="H19009" s="401"/>
      <c r="I19009" s="401"/>
      <c r="J19009" s="194"/>
      <c r="K19009" s="194"/>
      <c r="L19009" s="195"/>
      <c r="M19009" s="196"/>
      <c r="N19009" s="197"/>
      <c r="O19009" s="197"/>
      <c r="P19009" s="231"/>
    </row>
    <row r="19010" spans="2:16">
      <c r="B19010" s="351"/>
      <c r="C19010" s="435"/>
      <c r="D19010" s="399"/>
      <c r="E19010" s="400"/>
      <c r="G19010" s="401"/>
      <c r="H19010" s="401"/>
      <c r="I19010" s="401"/>
      <c r="J19010" s="194"/>
      <c r="K19010" s="194"/>
      <c r="L19010" s="195"/>
      <c r="M19010" s="196"/>
      <c r="N19010" s="197"/>
      <c r="O19010" s="197"/>
      <c r="P19010" s="231"/>
    </row>
    <row r="19011" spans="2:16">
      <c r="B19011" s="351"/>
      <c r="C19011" s="435"/>
      <c r="D19011" s="399"/>
      <c r="E19011" s="400"/>
      <c r="G19011" s="401"/>
      <c r="H19011" s="401"/>
      <c r="I19011" s="401"/>
      <c r="J19011" s="194"/>
      <c r="K19011" s="194"/>
      <c r="L19011" s="195"/>
      <c r="M19011" s="196"/>
      <c r="N19011" s="197"/>
      <c r="O19011" s="197"/>
      <c r="P19011" s="231"/>
    </row>
    <row r="19012" spans="2:16">
      <c r="B19012" s="351"/>
      <c r="C19012" s="435"/>
      <c r="D19012" s="399"/>
      <c r="E19012" s="400"/>
      <c r="G19012" s="401"/>
      <c r="H19012" s="401"/>
      <c r="I19012" s="401"/>
      <c r="J19012" s="194"/>
      <c r="K19012" s="194"/>
      <c r="L19012" s="195"/>
      <c r="M19012" s="196"/>
      <c r="N19012" s="197"/>
      <c r="O19012" s="197"/>
      <c r="P19012" s="231"/>
    </row>
    <row r="19013" spans="2:16">
      <c r="B19013" s="351"/>
      <c r="C19013" s="435"/>
      <c r="D19013" s="399"/>
      <c r="E19013" s="400"/>
      <c r="G19013" s="401"/>
      <c r="H19013" s="401"/>
      <c r="I19013" s="401"/>
      <c r="J19013" s="194"/>
      <c r="K19013" s="194"/>
      <c r="L19013" s="195"/>
      <c r="M19013" s="196"/>
      <c r="N19013" s="197"/>
      <c r="O19013" s="197"/>
      <c r="P19013" s="231"/>
    </row>
    <row r="19014" spans="2:16">
      <c r="B19014" s="351"/>
      <c r="C19014" s="435"/>
      <c r="D19014" s="399"/>
      <c r="E19014" s="400"/>
      <c r="G19014" s="401"/>
      <c r="H19014" s="401"/>
      <c r="I19014" s="401"/>
      <c r="J19014" s="194"/>
      <c r="K19014" s="194"/>
      <c r="L19014" s="195"/>
      <c r="M19014" s="196"/>
      <c r="N19014" s="197"/>
      <c r="O19014" s="197"/>
      <c r="P19014" s="231"/>
    </row>
    <row r="19015" spans="2:16">
      <c r="B19015" s="351"/>
      <c r="C19015" s="435"/>
      <c r="D19015" s="399"/>
      <c r="E19015" s="400"/>
      <c r="G19015" s="401"/>
      <c r="H19015" s="401"/>
      <c r="I19015" s="401"/>
      <c r="J19015" s="194"/>
      <c r="K19015" s="194"/>
      <c r="L19015" s="195"/>
      <c r="M19015" s="196"/>
      <c r="N19015" s="197"/>
      <c r="O19015" s="197"/>
      <c r="P19015" s="231"/>
    </row>
    <row r="19016" spans="2:16">
      <c r="B19016" s="351"/>
      <c r="C19016" s="435"/>
      <c r="D19016" s="399"/>
      <c r="E19016" s="400"/>
      <c r="G19016" s="401"/>
      <c r="H19016" s="401"/>
      <c r="I19016" s="401"/>
      <c r="J19016" s="194"/>
      <c r="K19016" s="194"/>
      <c r="L19016" s="195"/>
      <c r="M19016" s="196"/>
      <c r="N19016" s="197"/>
      <c r="O19016" s="197"/>
      <c r="P19016" s="231"/>
    </row>
    <row r="19017" spans="2:16">
      <c r="B19017" s="351"/>
      <c r="C19017" s="435"/>
      <c r="D19017" s="399"/>
      <c r="E19017" s="400"/>
      <c r="G19017" s="401"/>
      <c r="H19017" s="401"/>
      <c r="I19017" s="401"/>
      <c r="J19017" s="194"/>
      <c r="K19017" s="194"/>
      <c r="L19017" s="195"/>
      <c r="M19017" s="196"/>
      <c r="N19017" s="197"/>
      <c r="O19017" s="197"/>
      <c r="P19017" s="231"/>
    </row>
    <row r="19018" spans="2:16">
      <c r="B19018" s="351"/>
      <c r="C19018" s="435"/>
      <c r="D19018" s="399"/>
      <c r="E19018" s="400"/>
      <c r="G19018" s="401"/>
      <c r="H19018" s="401"/>
      <c r="I19018" s="401"/>
      <c r="J19018" s="194"/>
      <c r="K19018" s="194"/>
      <c r="L19018" s="195"/>
      <c r="M19018" s="196"/>
      <c r="N19018" s="197"/>
      <c r="O19018" s="197"/>
      <c r="P19018" s="231"/>
    </row>
    <row r="19019" spans="2:16">
      <c r="B19019" s="351"/>
      <c r="C19019" s="435"/>
      <c r="D19019" s="399"/>
      <c r="E19019" s="400"/>
      <c r="G19019" s="401"/>
      <c r="H19019" s="401"/>
      <c r="I19019" s="401"/>
      <c r="J19019" s="194"/>
      <c r="K19019" s="194"/>
      <c r="L19019" s="195"/>
      <c r="M19019" s="196"/>
      <c r="N19019" s="197"/>
      <c r="O19019" s="197"/>
      <c r="P19019" s="231"/>
    </row>
    <row r="19020" spans="2:16">
      <c r="B19020" s="351"/>
      <c r="C19020" s="435"/>
      <c r="D19020" s="399"/>
      <c r="E19020" s="400"/>
      <c r="G19020" s="401"/>
      <c r="H19020" s="401"/>
      <c r="I19020" s="401"/>
      <c r="J19020" s="194"/>
      <c r="K19020" s="194"/>
      <c r="L19020" s="195"/>
      <c r="M19020" s="196"/>
      <c r="N19020" s="197"/>
      <c r="O19020" s="197"/>
      <c r="P19020" s="231"/>
    </row>
    <row r="19021" spans="2:16">
      <c r="B19021" s="351"/>
      <c r="C19021" s="435"/>
      <c r="D19021" s="399"/>
      <c r="E19021" s="400"/>
      <c r="G19021" s="401"/>
      <c r="H19021" s="401"/>
      <c r="I19021" s="401"/>
      <c r="J19021" s="194"/>
      <c r="K19021" s="194"/>
      <c r="L19021" s="195"/>
      <c r="M19021" s="196"/>
      <c r="N19021" s="197"/>
      <c r="O19021" s="197"/>
      <c r="P19021" s="231"/>
    </row>
    <row r="19022" spans="2:16">
      <c r="B19022" s="351"/>
      <c r="C19022" s="435"/>
      <c r="D19022" s="399"/>
      <c r="E19022" s="400"/>
      <c r="G19022" s="401"/>
      <c r="H19022" s="401"/>
      <c r="I19022" s="401"/>
      <c r="J19022" s="194"/>
      <c r="K19022" s="194"/>
      <c r="L19022" s="195"/>
      <c r="M19022" s="196"/>
      <c r="N19022" s="197"/>
      <c r="O19022" s="197"/>
      <c r="P19022" s="231"/>
    </row>
    <row r="19023" spans="2:16">
      <c r="B19023" s="351"/>
      <c r="C19023" s="435"/>
      <c r="D19023" s="399"/>
      <c r="E19023" s="400"/>
      <c r="G19023" s="401"/>
      <c r="H19023" s="401"/>
      <c r="I19023" s="401"/>
      <c r="J19023" s="194"/>
      <c r="K19023" s="194"/>
      <c r="L19023" s="195"/>
      <c r="M19023" s="196"/>
      <c r="N19023" s="197"/>
      <c r="O19023" s="197"/>
      <c r="P19023" s="231"/>
    </row>
    <row r="19024" spans="2:16">
      <c r="B19024" s="351"/>
      <c r="C19024" s="435"/>
      <c r="D19024" s="399"/>
      <c r="E19024" s="400"/>
      <c r="G19024" s="401"/>
      <c r="H19024" s="401"/>
      <c r="I19024" s="401"/>
      <c r="J19024" s="194"/>
      <c r="K19024" s="194"/>
      <c r="L19024" s="195"/>
      <c r="M19024" s="196"/>
      <c r="N19024" s="197"/>
      <c r="O19024" s="197"/>
      <c r="P19024" s="231"/>
    </row>
    <row r="19025" spans="2:16">
      <c r="B19025" s="351"/>
      <c r="C19025" s="435"/>
      <c r="D19025" s="399"/>
      <c r="E19025" s="400"/>
      <c r="G19025" s="401"/>
      <c r="H19025" s="401"/>
      <c r="I19025" s="401"/>
      <c r="J19025" s="194"/>
      <c r="K19025" s="194"/>
      <c r="L19025" s="195"/>
      <c r="M19025" s="196"/>
      <c r="N19025" s="197"/>
      <c r="O19025" s="197"/>
      <c r="P19025" s="231"/>
    </row>
    <row r="19026" spans="2:16">
      <c r="B19026" s="351"/>
      <c r="C19026" s="435"/>
      <c r="D19026" s="399"/>
      <c r="E19026" s="400"/>
      <c r="G19026" s="401"/>
      <c r="H19026" s="401"/>
      <c r="I19026" s="401"/>
      <c r="J19026" s="194"/>
      <c r="K19026" s="194"/>
      <c r="L19026" s="195"/>
      <c r="M19026" s="196"/>
      <c r="N19026" s="197"/>
      <c r="O19026" s="197"/>
      <c r="P19026" s="231"/>
    </row>
    <row r="19027" spans="2:16">
      <c r="B19027" s="351"/>
      <c r="C19027" s="435"/>
      <c r="D19027" s="399"/>
      <c r="E19027" s="400"/>
      <c r="G19027" s="401"/>
      <c r="H19027" s="401"/>
      <c r="I19027" s="401"/>
      <c r="J19027" s="194"/>
      <c r="K19027" s="194"/>
      <c r="L19027" s="195"/>
      <c r="M19027" s="196"/>
      <c r="N19027" s="197"/>
      <c r="O19027" s="197"/>
      <c r="P19027" s="231"/>
    </row>
    <row r="19028" spans="2:16">
      <c r="B19028" s="351"/>
      <c r="C19028" s="435"/>
      <c r="D19028" s="399"/>
      <c r="E19028" s="400"/>
      <c r="G19028" s="401"/>
      <c r="H19028" s="401"/>
      <c r="I19028" s="401"/>
      <c r="J19028" s="194"/>
      <c r="K19028" s="194"/>
      <c r="L19028" s="195"/>
      <c r="M19028" s="196"/>
      <c r="N19028" s="197"/>
      <c r="O19028" s="197"/>
      <c r="P19028" s="231"/>
    </row>
    <row r="19029" spans="2:16">
      <c r="B19029" s="351"/>
      <c r="C19029" s="435"/>
      <c r="D19029" s="399"/>
      <c r="E19029" s="400"/>
      <c r="G19029" s="401"/>
      <c r="H19029" s="401"/>
      <c r="I19029" s="401"/>
      <c r="J19029" s="194"/>
      <c r="K19029" s="194"/>
      <c r="L19029" s="195"/>
      <c r="M19029" s="196"/>
      <c r="N19029" s="197"/>
      <c r="O19029" s="197"/>
      <c r="P19029" s="231"/>
    </row>
    <row r="19030" spans="2:16">
      <c r="B19030" s="351"/>
      <c r="C19030" s="435"/>
      <c r="D19030" s="399"/>
      <c r="E19030" s="400"/>
      <c r="G19030" s="401"/>
      <c r="H19030" s="401"/>
      <c r="I19030" s="401"/>
      <c r="J19030" s="194"/>
      <c r="K19030" s="194"/>
      <c r="L19030" s="195"/>
      <c r="M19030" s="196"/>
      <c r="N19030" s="197"/>
      <c r="O19030" s="197"/>
      <c r="P19030" s="231"/>
    </row>
    <row r="19031" spans="2:16">
      <c r="B19031" s="351"/>
      <c r="C19031" s="435"/>
      <c r="D19031" s="399"/>
      <c r="E19031" s="400"/>
      <c r="G19031" s="401"/>
      <c r="H19031" s="401"/>
      <c r="I19031" s="401"/>
      <c r="J19031" s="194"/>
      <c r="K19031" s="194"/>
      <c r="L19031" s="195"/>
      <c r="M19031" s="196"/>
      <c r="N19031" s="197"/>
      <c r="O19031" s="197"/>
      <c r="P19031" s="231"/>
    </row>
    <row r="19032" spans="2:16">
      <c r="B19032" s="351"/>
      <c r="C19032" s="435"/>
      <c r="D19032" s="399"/>
      <c r="E19032" s="400"/>
      <c r="G19032" s="401"/>
      <c r="H19032" s="401"/>
      <c r="I19032" s="401"/>
      <c r="J19032" s="194"/>
      <c r="K19032" s="194"/>
      <c r="L19032" s="195"/>
      <c r="M19032" s="196"/>
      <c r="N19032" s="197"/>
      <c r="O19032" s="197"/>
      <c r="P19032" s="231"/>
    </row>
    <row r="19033" spans="2:16">
      <c r="B19033" s="351"/>
      <c r="C19033" s="435"/>
      <c r="D19033" s="399"/>
      <c r="E19033" s="400"/>
      <c r="G19033" s="401"/>
      <c r="H19033" s="401"/>
      <c r="I19033" s="401"/>
      <c r="J19033" s="194"/>
      <c r="K19033" s="194"/>
      <c r="L19033" s="195"/>
      <c r="M19033" s="196"/>
      <c r="N19033" s="197"/>
      <c r="O19033" s="197"/>
      <c r="P19033" s="231"/>
    </row>
    <row r="19034" spans="2:16">
      <c r="B19034" s="351"/>
      <c r="C19034" s="435"/>
      <c r="D19034" s="399"/>
      <c r="E19034" s="400"/>
      <c r="G19034" s="401"/>
      <c r="H19034" s="401"/>
      <c r="I19034" s="401"/>
      <c r="J19034" s="194"/>
      <c r="K19034" s="194"/>
      <c r="L19034" s="195"/>
      <c r="M19034" s="196"/>
      <c r="N19034" s="197"/>
      <c r="O19034" s="197"/>
      <c r="P19034" s="231"/>
    </row>
    <row r="19035" spans="2:16">
      <c r="B19035" s="351"/>
      <c r="C19035" s="435"/>
      <c r="D19035" s="399"/>
      <c r="E19035" s="400"/>
      <c r="G19035" s="401"/>
      <c r="H19035" s="401"/>
      <c r="I19035" s="401"/>
      <c r="J19035" s="194"/>
      <c r="K19035" s="194"/>
      <c r="L19035" s="195"/>
      <c r="M19035" s="196"/>
      <c r="N19035" s="197"/>
      <c r="O19035" s="197"/>
      <c r="P19035" s="231"/>
    </row>
    <row r="19036" spans="2:16">
      <c r="B19036" s="351"/>
      <c r="C19036" s="435"/>
      <c r="D19036" s="399"/>
      <c r="E19036" s="400"/>
      <c r="G19036" s="401"/>
      <c r="H19036" s="401"/>
      <c r="I19036" s="401"/>
      <c r="J19036" s="194"/>
      <c r="K19036" s="194"/>
      <c r="L19036" s="195"/>
      <c r="M19036" s="196"/>
      <c r="N19036" s="197"/>
      <c r="O19036" s="197"/>
      <c r="P19036" s="231"/>
    </row>
    <row r="19037" spans="2:16">
      <c r="B19037" s="351"/>
      <c r="C19037" s="435"/>
      <c r="D19037" s="399"/>
      <c r="E19037" s="400"/>
      <c r="G19037" s="401"/>
      <c r="H19037" s="401"/>
      <c r="I19037" s="401"/>
      <c r="J19037" s="194"/>
      <c r="K19037" s="194"/>
      <c r="L19037" s="195"/>
      <c r="M19037" s="196"/>
      <c r="N19037" s="197"/>
      <c r="O19037" s="197"/>
      <c r="P19037" s="231"/>
    </row>
    <row r="19038" spans="2:16">
      <c r="B19038" s="351"/>
      <c r="C19038" s="435"/>
      <c r="D19038" s="399"/>
      <c r="E19038" s="400"/>
      <c r="G19038" s="401"/>
      <c r="H19038" s="401"/>
      <c r="I19038" s="401"/>
      <c r="J19038" s="194"/>
      <c r="K19038" s="194"/>
      <c r="L19038" s="195"/>
      <c r="M19038" s="196"/>
      <c r="N19038" s="197"/>
      <c r="O19038" s="197"/>
      <c r="P19038" s="231"/>
    </row>
    <row r="19039" spans="2:16">
      <c r="B19039" s="351"/>
      <c r="C19039" s="435"/>
      <c r="D19039" s="399"/>
      <c r="E19039" s="400"/>
      <c r="G19039" s="401"/>
      <c r="H19039" s="401"/>
      <c r="I19039" s="401"/>
      <c r="J19039" s="194"/>
      <c r="K19039" s="194"/>
      <c r="L19039" s="195"/>
      <c r="M19039" s="196"/>
      <c r="N19039" s="197"/>
      <c r="O19039" s="197"/>
      <c r="P19039" s="231"/>
    </row>
    <row r="19040" spans="2:16">
      <c r="B19040" s="351"/>
      <c r="C19040" s="435"/>
      <c r="D19040" s="399"/>
      <c r="E19040" s="400"/>
      <c r="G19040" s="401"/>
      <c r="H19040" s="401"/>
      <c r="I19040" s="401"/>
      <c r="J19040" s="194"/>
      <c r="K19040" s="194"/>
      <c r="L19040" s="195"/>
      <c r="M19040" s="196"/>
      <c r="N19040" s="197"/>
      <c r="O19040" s="197"/>
      <c r="P19040" s="231"/>
    </row>
    <row r="19041" spans="2:16">
      <c r="B19041" s="351"/>
      <c r="C19041" s="435"/>
      <c r="D19041" s="399"/>
      <c r="E19041" s="400"/>
      <c r="G19041" s="401"/>
      <c r="H19041" s="401"/>
      <c r="I19041" s="401"/>
      <c r="J19041" s="194"/>
      <c r="K19041" s="194"/>
      <c r="L19041" s="195"/>
      <c r="M19041" s="196"/>
      <c r="N19041" s="197"/>
      <c r="O19041" s="197"/>
      <c r="P19041" s="231"/>
    </row>
    <row r="19042" spans="2:16">
      <c r="B19042" s="351"/>
      <c r="C19042" s="435"/>
      <c r="D19042" s="399"/>
      <c r="E19042" s="400"/>
      <c r="G19042" s="401"/>
      <c r="H19042" s="401"/>
      <c r="I19042" s="401"/>
      <c r="J19042" s="194"/>
      <c r="K19042" s="194"/>
      <c r="L19042" s="195"/>
      <c r="M19042" s="196"/>
      <c r="N19042" s="197"/>
      <c r="O19042" s="197"/>
      <c r="P19042" s="231"/>
    </row>
    <row r="19043" spans="2:16">
      <c r="B19043" s="351"/>
      <c r="C19043" s="435"/>
      <c r="D19043" s="399"/>
      <c r="E19043" s="400"/>
      <c r="G19043" s="401"/>
      <c r="H19043" s="401"/>
      <c r="I19043" s="401"/>
      <c r="J19043" s="194"/>
      <c r="K19043" s="194"/>
      <c r="L19043" s="195"/>
      <c r="M19043" s="196"/>
      <c r="N19043" s="197"/>
      <c r="O19043" s="197"/>
      <c r="P19043" s="231"/>
    </row>
    <row r="19044" spans="2:16">
      <c r="B19044" s="351"/>
      <c r="C19044" s="435"/>
      <c r="D19044" s="399"/>
      <c r="E19044" s="400"/>
      <c r="G19044" s="401"/>
      <c r="H19044" s="401"/>
      <c r="I19044" s="401"/>
      <c r="J19044" s="194"/>
      <c r="K19044" s="194"/>
      <c r="L19044" s="195"/>
      <c r="M19044" s="196"/>
      <c r="N19044" s="197"/>
      <c r="O19044" s="197"/>
      <c r="P19044" s="231"/>
    </row>
    <row r="19045" spans="2:16">
      <c r="B19045" s="351"/>
      <c r="C19045" s="435"/>
      <c r="D19045" s="399"/>
      <c r="E19045" s="400"/>
      <c r="G19045" s="401"/>
      <c r="H19045" s="401"/>
      <c r="I19045" s="401"/>
      <c r="J19045" s="194"/>
      <c r="K19045" s="194"/>
      <c r="L19045" s="195"/>
      <c r="M19045" s="196"/>
      <c r="N19045" s="197"/>
      <c r="O19045" s="197"/>
      <c r="P19045" s="231"/>
    </row>
    <row r="19046" spans="2:16">
      <c r="B19046" s="351"/>
      <c r="C19046" s="435"/>
      <c r="D19046" s="399"/>
      <c r="E19046" s="400"/>
      <c r="G19046" s="401"/>
      <c r="H19046" s="401"/>
      <c r="I19046" s="401"/>
      <c r="J19046" s="194"/>
      <c r="K19046" s="194"/>
      <c r="L19046" s="195"/>
      <c r="M19046" s="196"/>
      <c r="N19046" s="197"/>
      <c r="O19046" s="197"/>
      <c r="P19046" s="231"/>
    </row>
    <row r="19047" spans="2:16">
      <c r="B19047" s="351"/>
      <c r="C19047" s="435"/>
      <c r="D19047" s="399"/>
      <c r="E19047" s="400"/>
      <c r="G19047" s="401"/>
      <c r="H19047" s="401"/>
      <c r="I19047" s="401"/>
      <c r="J19047" s="194"/>
      <c r="K19047" s="194"/>
      <c r="L19047" s="195"/>
      <c r="M19047" s="196"/>
      <c r="N19047" s="197"/>
      <c r="O19047" s="197"/>
      <c r="P19047" s="231"/>
    </row>
    <row r="19048" spans="2:16">
      <c r="B19048" s="351"/>
      <c r="C19048" s="435"/>
      <c r="D19048" s="399"/>
      <c r="E19048" s="400"/>
      <c r="G19048" s="401"/>
      <c r="H19048" s="401"/>
      <c r="I19048" s="401"/>
      <c r="J19048" s="194"/>
      <c r="K19048" s="194"/>
      <c r="L19048" s="195"/>
      <c r="M19048" s="196"/>
      <c r="N19048" s="197"/>
      <c r="O19048" s="197"/>
      <c r="P19048" s="231"/>
    </row>
    <row r="19049" spans="2:16">
      <c r="B19049" s="351"/>
      <c r="C19049" s="435"/>
      <c r="D19049" s="399"/>
      <c r="E19049" s="400"/>
      <c r="G19049" s="401"/>
      <c r="H19049" s="401"/>
      <c r="I19049" s="401"/>
      <c r="J19049" s="194"/>
      <c r="K19049" s="194"/>
      <c r="L19049" s="195"/>
      <c r="M19049" s="196"/>
      <c r="N19049" s="197"/>
      <c r="O19049" s="197"/>
      <c r="P19049" s="231"/>
    </row>
    <row r="19050" spans="2:16">
      <c r="B19050" s="351"/>
      <c r="C19050" s="435"/>
      <c r="D19050" s="399"/>
      <c r="E19050" s="400"/>
      <c r="G19050" s="401"/>
      <c r="H19050" s="401"/>
      <c r="I19050" s="401"/>
      <c r="J19050" s="194"/>
      <c r="K19050" s="194"/>
      <c r="L19050" s="195"/>
      <c r="M19050" s="196"/>
      <c r="N19050" s="197"/>
      <c r="O19050" s="197"/>
      <c r="P19050" s="231"/>
    </row>
    <row r="19051" spans="2:16">
      <c r="B19051" s="351"/>
      <c r="C19051" s="435"/>
      <c r="D19051" s="399"/>
      <c r="E19051" s="400"/>
      <c r="G19051" s="401"/>
      <c r="H19051" s="401"/>
      <c r="I19051" s="401"/>
      <c r="J19051" s="194"/>
      <c r="K19051" s="194"/>
      <c r="L19051" s="195"/>
      <c r="M19051" s="196"/>
      <c r="N19051" s="197"/>
      <c r="O19051" s="197"/>
      <c r="P19051" s="231"/>
    </row>
    <row r="19052" spans="2:16">
      <c r="B19052" s="351"/>
      <c r="C19052" s="435"/>
      <c r="D19052" s="399"/>
      <c r="E19052" s="400"/>
      <c r="G19052" s="401"/>
      <c r="H19052" s="401"/>
      <c r="I19052" s="401"/>
      <c r="J19052" s="194"/>
      <c r="K19052" s="194"/>
      <c r="L19052" s="195"/>
      <c r="M19052" s="196"/>
      <c r="N19052" s="197"/>
      <c r="O19052" s="197"/>
      <c r="P19052" s="231"/>
    </row>
    <row r="19053" spans="2:16">
      <c r="B19053" s="351"/>
      <c r="C19053" s="435"/>
      <c r="D19053" s="399"/>
      <c r="E19053" s="400"/>
      <c r="G19053" s="401"/>
      <c r="H19053" s="401"/>
      <c r="I19053" s="401"/>
      <c r="J19053" s="194"/>
      <c r="K19053" s="194"/>
      <c r="L19053" s="195"/>
      <c r="M19053" s="196"/>
      <c r="N19053" s="197"/>
      <c r="O19053" s="197"/>
      <c r="P19053" s="231"/>
    </row>
    <row r="19054" spans="2:16">
      <c r="B19054" s="351"/>
      <c r="C19054" s="435"/>
      <c r="D19054" s="399"/>
      <c r="E19054" s="400"/>
      <c r="G19054" s="401"/>
      <c r="H19054" s="401"/>
      <c r="I19054" s="401"/>
      <c r="J19054" s="194"/>
      <c r="K19054" s="194"/>
      <c r="L19054" s="195"/>
      <c r="M19054" s="196"/>
      <c r="N19054" s="197"/>
      <c r="O19054" s="197"/>
      <c r="P19054" s="231"/>
    </row>
    <row r="19055" spans="2:16">
      <c r="B19055" s="351"/>
      <c r="C19055" s="435"/>
      <c r="D19055" s="399"/>
      <c r="E19055" s="400"/>
      <c r="G19055" s="401"/>
      <c r="H19055" s="401"/>
      <c r="I19055" s="401"/>
      <c r="J19055" s="194"/>
      <c r="K19055" s="194"/>
      <c r="L19055" s="195"/>
      <c r="M19055" s="196"/>
      <c r="N19055" s="197"/>
      <c r="O19055" s="197"/>
      <c r="P19055" s="231"/>
    </row>
    <row r="19056" spans="2:16">
      <c r="B19056" s="402"/>
      <c r="C19056" s="435"/>
      <c r="D19056" s="404"/>
      <c r="E19056" s="405"/>
      <c r="G19056" s="406"/>
      <c r="H19056" s="406"/>
      <c r="I19056" s="406"/>
      <c r="J19056" s="194"/>
      <c r="K19056" s="194"/>
      <c r="L19056" s="195"/>
      <c r="M19056" s="196"/>
      <c r="N19056" s="197"/>
      <c r="O19056" s="197"/>
      <c r="P19056" s="221"/>
    </row>
    <row r="19057" spans="2:16">
      <c r="B19057" s="351"/>
      <c r="C19057" s="435"/>
      <c r="D19057" s="399"/>
      <c r="E19057" s="400"/>
      <c r="G19057" s="401"/>
      <c r="H19057" s="401"/>
      <c r="I19057" s="401"/>
      <c r="J19057" s="194"/>
      <c r="K19057" s="194"/>
      <c r="L19057" s="195"/>
      <c r="M19057" s="196"/>
      <c r="N19057" s="197"/>
      <c r="O19057" s="197"/>
      <c r="P19057" s="231"/>
    </row>
    <row r="19058" spans="2:16">
      <c r="B19058" s="351"/>
      <c r="C19058" s="435"/>
      <c r="D19058" s="399"/>
      <c r="E19058" s="400"/>
      <c r="G19058" s="401"/>
      <c r="H19058" s="401"/>
      <c r="I19058" s="401"/>
      <c r="J19058" s="194"/>
      <c r="K19058" s="194"/>
      <c r="L19058" s="195"/>
      <c r="M19058" s="196"/>
      <c r="N19058" s="197"/>
      <c r="O19058" s="197"/>
      <c r="P19058" s="231"/>
    </row>
    <row r="19059" spans="2:16">
      <c r="B19059" s="351"/>
      <c r="C19059" s="435"/>
      <c r="D19059" s="399"/>
      <c r="E19059" s="400"/>
      <c r="G19059" s="401"/>
      <c r="H19059" s="401"/>
      <c r="I19059" s="401"/>
      <c r="J19059" s="194"/>
      <c r="K19059" s="194"/>
      <c r="L19059" s="195"/>
      <c r="M19059" s="196"/>
      <c r="N19059" s="197"/>
      <c r="O19059" s="197"/>
      <c r="P19059" s="231"/>
    </row>
    <row r="19060" spans="2:16">
      <c r="B19060" s="351"/>
      <c r="C19060" s="435"/>
      <c r="D19060" s="399"/>
      <c r="E19060" s="400"/>
      <c r="G19060" s="401"/>
      <c r="H19060" s="401"/>
      <c r="I19060" s="401"/>
      <c r="J19060" s="194"/>
      <c r="K19060" s="194"/>
      <c r="L19060" s="195"/>
      <c r="M19060" s="196"/>
      <c r="N19060" s="197"/>
      <c r="O19060" s="197"/>
      <c r="P19060" s="231"/>
    </row>
    <row r="19061" spans="2:16">
      <c r="B19061" s="351"/>
      <c r="C19061" s="435"/>
      <c r="D19061" s="399"/>
      <c r="E19061" s="400"/>
      <c r="G19061" s="401"/>
      <c r="H19061" s="401"/>
      <c r="I19061" s="401"/>
      <c r="J19061" s="194"/>
      <c r="K19061" s="194"/>
      <c r="L19061" s="195"/>
      <c r="M19061" s="196"/>
      <c r="N19061" s="197"/>
      <c r="O19061" s="197"/>
      <c r="P19061" s="231"/>
    </row>
    <row r="19062" spans="2:16">
      <c r="B19062" s="351"/>
      <c r="C19062" s="435"/>
      <c r="D19062" s="399"/>
      <c r="E19062" s="400"/>
      <c r="G19062" s="401"/>
      <c r="H19062" s="401"/>
      <c r="I19062" s="401"/>
      <c r="J19062" s="194"/>
      <c r="K19062" s="194"/>
      <c r="L19062" s="195"/>
      <c r="M19062" s="196"/>
      <c r="N19062" s="197"/>
      <c r="O19062" s="197"/>
      <c r="P19062" s="231"/>
    </row>
    <row r="19063" spans="2:16">
      <c r="B19063" s="351"/>
      <c r="C19063" s="435"/>
      <c r="D19063" s="399"/>
      <c r="E19063" s="400"/>
      <c r="G19063" s="401"/>
      <c r="H19063" s="401"/>
      <c r="I19063" s="401"/>
      <c r="J19063" s="194"/>
      <c r="K19063" s="194"/>
      <c r="L19063" s="195"/>
      <c r="M19063" s="196"/>
      <c r="N19063" s="197"/>
      <c r="O19063" s="197"/>
      <c r="P19063" s="231"/>
    </row>
    <row r="19064" spans="2:16">
      <c r="B19064" s="351"/>
      <c r="C19064" s="435"/>
      <c r="D19064" s="399"/>
      <c r="E19064" s="400"/>
      <c r="G19064" s="401"/>
      <c r="H19064" s="401"/>
      <c r="I19064" s="401"/>
      <c r="J19064" s="194"/>
      <c r="K19064" s="194"/>
      <c r="L19064" s="195"/>
      <c r="M19064" s="196"/>
      <c r="N19064" s="197"/>
      <c r="O19064" s="197"/>
      <c r="P19064" s="231"/>
    </row>
    <row r="19065" spans="2:16">
      <c r="B19065" s="351"/>
      <c r="C19065" s="435"/>
      <c r="D19065" s="399"/>
      <c r="E19065" s="400"/>
      <c r="G19065" s="401"/>
      <c r="H19065" s="401"/>
      <c r="I19065" s="401"/>
      <c r="J19065" s="194"/>
      <c r="K19065" s="194"/>
      <c r="L19065" s="195"/>
      <c r="M19065" s="196"/>
      <c r="N19065" s="197"/>
      <c r="O19065" s="197"/>
      <c r="P19065" s="231"/>
    </row>
    <row r="19066" spans="2:16">
      <c r="B19066" s="351"/>
      <c r="C19066" s="435"/>
      <c r="D19066" s="399"/>
      <c r="E19066" s="400"/>
      <c r="G19066" s="401"/>
      <c r="H19066" s="401"/>
      <c r="I19066" s="401"/>
      <c r="J19066" s="194"/>
      <c r="K19066" s="194"/>
      <c r="L19066" s="195"/>
      <c r="M19066" s="196"/>
      <c r="N19066" s="197"/>
      <c r="O19066" s="197"/>
      <c r="P19066" s="231"/>
    </row>
    <row r="19067" spans="2:16">
      <c r="B19067" s="351"/>
      <c r="C19067" s="435"/>
      <c r="D19067" s="399"/>
      <c r="E19067" s="400"/>
      <c r="G19067" s="401"/>
      <c r="H19067" s="401"/>
      <c r="I19067" s="401"/>
      <c r="J19067" s="194"/>
      <c r="K19067" s="194"/>
      <c r="L19067" s="195"/>
      <c r="M19067" s="196"/>
      <c r="N19067" s="197"/>
      <c r="O19067" s="197"/>
      <c r="P19067" s="231"/>
    </row>
    <row r="19068" spans="2:16">
      <c r="B19068" s="351"/>
      <c r="C19068" s="435"/>
      <c r="D19068" s="399"/>
      <c r="E19068" s="400"/>
      <c r="G19068" s="401"/>
      <c r="H19068" s="401"/>
      <c r="I19068" s="401"/>
      <c r="J19068" s="194"/>
      <c r="K19068" s="194"/>
      <c r="L19068" s="195"/>
      <c r="M19068" s="196"/>
      <c r="N19068" s="197"/>
      <c r="O19068" s="197"/>
      <c r="P19068" s="231"/>
    </row>
    <row r="19069" spans="2:16">
      <c r="B19069" s="351"/>
      <c r="C19069" s="435"/>
      <c r="D19069" s="399"/>
      <c r="E19069" s="400"/>
      <c r="G19069" s="401"/>
      <c r="H19069" s="401"/>
      <c r="I19069" s="401"/>
      <c r="J19069" s="194"/>
      <c r="K19069" s="194"/>
      <c r="L19069" s="195"/>
      <c r="M19069" s="196"/>
      <c r="N19069" s="197"/>
      <c r="O19069" s="197"/>
      <c r="P19069" s="231"/>
    </row>
    <row r="19070" spans="2:16">
      <c r="B19070" s="351"/>
      <c r="C19070" s="435"/>
      <c r="D19070" s="399"/>
      <c r="E19070" s="400"/>
      <c r="G19070" s="401"/>
      <c r="H19070" s="401"/>
      <c r="I19070" s="401"/>
      <c r="J19070" s="194"/>
      <c r="K19070" s="194"/>
      <c r="L19070" s="195"/>
      <c r="M19070" s="196"/>
      <c r="N19070" s="197"/>
      <c r="O19070" s="197"/>
      <c r="P19070" s="231"/>
    </row>
    <row r="19071" spans="2:16">
      <c r="B19071" s="351"/>
      <c r="C19071" s="435"/>
      <c r="D19071" s="399"/>
      <c r="E19071" s="400"/>
      <c r="G19071" s="401"/>
      <c r="H19071" s="401"/>
      <c r="I19071" s="401"/>
      <c r="J19071" s="194"/>
      <c r="K19071" s="194"/>
      <c r="L19071" s="195"/>
      <c r="M19071" s="196"/>
      <c r="N19071" s="197"/>
      <c r="O19071" s="197"/>
      <c r="P19071" s="231"/>
    </row>
    <row r="19072" spans="2:16">
      <c r="B19072" s="351"/>
      <c r="C19072" s="435"/>
      <c r="D19072" s="399"/>
      <c r="E19072" s="400"/>
      <c r="G19072" s="401"/>
      <c r="H19072" s="401"/>
      <c r="I19072" s="401"/>
      <c r="J19072" s="194"/>
      <c r="K19072" s="194"/>
      <c r="L19072" s="195"/>
      <c r="M19072" s="196"/>
      <c r="N19072" s="197"/>
      <c r="O19072" s="197"/>
      <c r="P19072" s="231"/>
    </row>
    <row r="19073" spans="2:16">
      <c r="B19073" s="351"/>
      <c r="C19073" s="435"/>
      <c r="D19073" s="399"/>
      <c r="E19073" s="400"/>
      <c r="G19073" s="401"/>
      <c r="H19073" s="401"/>
      <c r="I19073" s="401"/>
      <c r="J19073" s="194"/>
      <c r="K19073" s="194"/>
      <c r="L19073" s="195"/>
      <c r="M19073" s="196"/>
      <c r="N19073" s="197"/>
      <c r="O19073" s="197"/>
      <c r="P19073" s="231"/>
    </row>
    <row r="19074" spans="2:16">
      <c r="B19074" s="351"/>
      <c r="C19074" s="435"/>
      <c r="D19074" s="399"/>
      <c r="E19074" s="400"/>
      <c r="G19074" s="401"/>
      <c r="H19074" s="401"/>
      <c r="I19074" s="401"/>
      <c r="J19074" s="194"/>
      <c r="K19074" s="194"/>
      <c r="L19074" s="195"/>
      <c r="M19074" s="196"/>
      <c r="N19074" s="197"/>
      <c r="O19074" s="197"/>
      <c r="P19074" s="231"/>
    </row>
    <row r="19075" spans="2:16">
      <c r="B19075" s="351"/>
      <c r="C19075" s="435"/>
      <c r="D19075" s="399"/>
      <c r="E19075" s="400"/>
      <c r="G19075" s="401"/>
      <c r="H19075" s="401"/>
      <c r="I19075" s="401"/>
      <c r="J19075" s="194"/>
      <c r="K19075" s="194"/>
      <c r="L19075" s="195"/>
      <c r="M19075" s="196"/>
      <c r="N19075" s="197"/>
      <c r="O19075" s="197"/>
      <c r="P19075" s="231"/>
    </row>
    <row r="19076" spans="2:16">
      <c r="B19076" s="351"/>
      <c r="C19076" s="435"/>
      <c r="D19076" s="399"/>
      <c r="E19076" s="400"/>
      <c r="G19076" s="401"/>
      <c r="H19076" s="401"/>
      <c r="I19076" s="401"/>
      <c r="J19076" s="194"/>
      <c r="K19076" s="194"/>
      <c r="L19076" s="195"/>
      <c r="M19076" s="196"/>
      <c r="N19076" s="197"/>
      <c r="O19076" s="197"/>
      <c r="P19076" s="231"/>
    </row>
    <row r="19077" spans="2:16">
      <c r="B19077" s="351"/>
      <c r="C19077" s="435"/>
      <c r="D19077" s="399"/>
      <c r="E19077" s="400"/>
      <c r="G19077" s="401"/>
      <c r="H19077" s="401"/>
      <c r="I19077" s="401"/>
      <c r="J19077" s="194"/>
      <c r="K19077" s="194"/>
      <c r="L19077" s="195"/>
      <c r="M19077" s="196"/>
      <c r="N19077" s="197"/>
      <c r="O19077" s="197"/>
      <c r="P19077" s="231"/>
    </row>
    <row r="19078" spans="2:16">
      <c r="B19078" s="351"/>
      <c r="C19078" s="435"/>
      <c r="D19078" s="399"/>
      <c r="E19078" s="400"/>
      <c r="G19078" s="401"/>
      <c r="H19078" s="401"/>
      <c r="I19078" s="401"/>
      <c r="J19078" s="194"/>
      <c r="K19078" s="194"/>
      <c r="L19078" s="195"/>
      <c r="M19078" s="196"/>
      <c r="N19078" s="197"/>
      <c r="O19078" s="197"/>
      <c r="P19078" s="231"/>
    </row>
    <row r="19079" spans="2:16">
      <c r="B19079" s="351"/>
      <c r="C19079" s="435"/>
      <c r="D19079" s="399"/>
      <c r="E19079" s="400"/>
      <c r="G19079" s="401"/>
      <c r="H19079" s="401"/>
      <c r="I19079" s="401"/>
      <c r="J19079" s="194"/>
      <c r="K19079" s="194"/>
      <c r="L19079" s="195"/>
      <c r="M19079" s="196"/>
      <c r="N19079" s="197"/>
      <c r="O19079" s="197"/>
      <c r="P19079" s="231"/>
    </row>
    <row r="19080" spans="2:16">
      <c r="B19080" s="351"/>
      <c r="C19080" s="435"/>
      <c r="D19080" s="399"/>
      <c r="E19080" s="400"/>
      <c r="G19080" s="401"/>
      <c r="H19080" s="401"/>
      <c r="I19080" s="401"/>
      <c r="J19080" s="194"/>
      <c r="K19080" s="194"/>
      <c r="L19080" s="195"/>
      <c r="M19080" s="196"/>
      <c r="N19080" s="197"/>
      <c r="O19080" s="197"/>
      <c r="P19080" s="231"/>
    </row>
    <row r="19081" spans="2:16">
      <c r="B19081" s="351"/>
      <c r="C19081" s="435"/>
      <c r="D19081" s="399"/>
      <c r="E19081" s="400"/>
      <c r="G19081" s="401"/>
      <c r="H19081" s="401"/>
      <c r="I19081" s="401"/>
      <c r="J19081" s="194"/>
      <c r="K19081" s="194"/>
      <c r="L19081" s="195"/>
      <c r="M19081" s="196"/>
      <c r="N19081" s="197"/>
      <c r="O19081" s="197"/>
      <c r="P19081" s="231"/>
    </row>
    <row r="19082" spans="2:16">
      <c r="B19082" s="351"/>
      <c r="C19082" s="435"/>
      <c r="D19082" s="399"/>
      <c r="E19082" s="400"/>
      <c r="G19082" s="401"/>
      <c r="H19082" s="401"/>
      <c r="I19082" s="401"/>
      <c r="J19082" s="194"/>
      <c r="K19082" s="194"/>
      <c r="L19082" s="195"/>
      <c r="M19082" s="196"/>
      <c r="N19082" s="197"/>
      <c r="O19082" s="197"/>
      <c r="P19082" s="231"/>
    </row>
    <row r="19083" spans="2:16">
      <c r="B19083" s="351"/>
      <c r="C19083" s="435"/>
      <c r="D19083" s="399"/>
      <c r="E19083" s="400"/>
      <c r="G19083" s="401"/>
      <c r="H19083" s="401"/>
      <c r="I19083" s="401"/>
      <c r="J19083" s="194"/>
      <c r="K19083" s="194"/>
      <c r="L19083" s="195"/>
      <c r="M19083" s="196"/>
      <c r="N19083" s="197"/>
      <c r="O19083" s="197"/>
      <c r="P19083" s="231"/>
    </row>
    <row r="19084" spans="2:16">
      <c r="B19084" s="351"/>
      <c r="C19084" s="435"/>
      <c r="D19084" s="399"/>
      <c r="E19084" s="400"/>
      <c r="G19084" s="401"/>
      <c r="H19084" s="401"/>
      <c r="I19084" s="401"/>
      <c r="J19084" s="194"/>
      <c r="K19084" s="194"/>
      <c r="L19084" s="195"/>
      <c r="M19084" s="196"/>
      <c r="N19084" s="197"/>
      <c r="O19084" s="197"/>
      <c r="P19084" s="231"/>
    </row>
    <row r="19085" spans="2:16">
      <c r="B19085" s="351"/>
      <c r="C19085" s="435"/>
      <c r="D19085" s="399"/>
      <c r="E19085" s="400"/>
      <c r="G19085" s="401"/>
      <c r="H19085" s="401"/>
      <c r="I19085" s="401"/>
      <c r="J19085" s="194"/>
      <c r="K19085" s="194"/>
      <c r="L19085" s="195"/>
      <c r="M19085" s="196"/>
      <c r="N19085" s="197"/>
      <c r="O19085" s="197"/>
      <c r="P19085" s="231"/>
    </row>
    <row r="19086" spans="2:16">
      <c r="B19086" s="351"/>
      <c r="C19086" s="435"/>
      <c r="D19086" s="399"/>
      <c r="E19086" s="400"/>
      <c r="G19086" s="401"/>
      <c r="H19086" s="401"/>
      <c r="I19086" s="401"/>
      <c r="J19086" s="194"/>
      <c r="K19086" s="194"/>
      <c r="L19086" s="195"/>
      <c r="M19086" s="196"/>
      <c r="N19086" s="197"/>
      <c r="O19086" s="197"/>
      <c r="P19086" s="231"/>
    </row>
    <row r="19087" spans="2:16">
      <c r="B19087" s="351"/>
      <c r="C19087" s="435"/>
      <c r="D19087" s="399"/>
      <c r="E19087" s="400"/>
      <c r="G19087" s="401"/>
      <c r="H19087" s="401"/>
      <c r="I19087" s="401"/>
      <c r="J19087" s="194"/>
      <c r="K19087" s="194"/>
      <c r="L19087" s="195"/>
      <c r="M19087" s="196"/>
      <c r="N19087" s="197"/>
      <c r="O19087" s="197"/>
      <c r="P19087" s="231"/>
    </row>
    <row r="19088" spans="2:16">
      <c r="B19088" s="351"/>
      <c r="C19088" s="435"/>
      <c r="D19088" s="399"/>
      <c r="E19088" s="400"/>
      <c r="G19088" s="401"/>
      <c r="H19088" s="401"/>
      <c r="I19088" s="401"/>
      <c r="J19088" s="194"/>
      <c r="K19088" s="194"/>
      <c r="L19088" s="195"/>
      <c r="M19088" s="196"/>
      <c r="N19088" s="197"/>
      <c r="O19088" s="197"/>
      <c r="P19088" s="231"/>
    </row>
    <row r="19089" spans="2:16">
      <c r="B19089" s="351"/>
      <c r="C19089" s="435"/>
      <c r="D19089" s="399"/>
      <c r="E19089" s="400"/>
      <c r="G19089" s="401"/>
      <c r="H19089" s="401"/>
      <c r="I19089" s="401"/>
      <c r="J19089" s="194"/>
      <c r="K19089" s="194"/>
      <c r="L19089" s="195"/>
      <c r="M19089" s="196"/>
      <c r="N19089" s="197"/>
      <c r="O19089" s="197"/>
      <c r="P19089" s="231"/>
    </row>
    <row r="19090" spans="2:16">
      <c r="B19090" s="351"/>
      <c r="C19090" s="435"/>
      <c r="D19090" s="399"/>
      <c r="E19090" s="400"/>
      <c r="G19090" s="401"/>
      <c r="H19090" s="401"/>
      <c r="I19090" s="401"/>
      <c r="J19090" s="194"/>
      <c r="K19090" s="194"/>
      <c r="L19090" s="195"/>
      <c r="M19090" s="196"/>
      <c r="N19090" s="197"/>
      <c r="O19090" s="197"/>
      <c r="P19090" s="231"/>
    </row>
    <row r="19091" spans="2:16">
      <c r="B19091" s="351"/>
      <c r="C19091" s="435"/>
      <c r="D19091" s="399"/>
      <c r="E19091" s="400"/>
      <c r="G19091" s="401"/>
      <c r="H19091" s="401"/>
      <c r="I19091" s="401"/>
      <c r="J19091" s="194"/>
      <c r="K19091" s="194"/>
      <c r="L19091" s="195"/>
      <c r="M19091" s="196"/>
      <c r="N19091" s="197"/>
      <c r="O19091" s="197"/>
      <c r="P19091" s="231"/>
    </row>
    <row r="19092" spans="2:16">
      <c r="B19092" s="351"/>
      <c r="C19092" s="435"/>
      <c r="D19092" s="399"/>
      <c r="E19092" s="400"/>
      <c r="G19092" s="401"/>
      <c r="H19092" s="401"/>
      <c r="I19092" s="401"/>
      <c r="J19092" s="194"/>
      <c r="K19092" s="194"/>
      <c r="L19092" s="195"/>
      <c r="M19092" s="196"/>
      <c r="N19092" s="197"/>
      <c r="O19092" s="197"/>
      <c r="P19092" s="231"/>
    </row>
    <row r="19093" spans="2:16">
      <c r="B19093" s="351"/>
      <c r="C19093" s="435"/>
      <c r="D19093" s="399"/>
      <c r="E19093" s="400"/>
      <c r="G19093" s="401"/>
      <c r="H19093" s="401"/>
      <c r="I19093" s="401"/>
      <c r="J19093" s="194"/>
      <c r="K19093" s="194"/>
      <c r="L19093" s="195"/>
      <c r="M19093" s="196"/>
      <c r="N19093" s="197"/>
      <c r="O19093" s="197"/>
      <c r="P19093" s="231"/>
    </row>
    <row r="19094" spans="2:16">
      <c r="B19094" s="351"/>
      <c r="C19094" s="435"/>
      <c r="D19094" s="399"/>
      <c r="E19094" s="400"/>
      <c r="G19094" s="401"/>
      <c r="H19094" s="401"/>
      <c r="I19094" s="401"/>
      <c r="J19094" s="194"/>
      <c r="K19094" s="194"/>
      <c r="L19094" s="195"/>
      <c r="M19094" s="196"/>
      <c r="N19094" s="197"/>
      <c r="O19094" s="197"/>
      <c r="P19094" s="231"/>
    </row>
    <row r="19095" spans="2:16">
      <c r="B19095" s="351"/>
      <c r="C19095" s="435"/>
      <c r="D19095" s="399"/>
      <c r="E19095" s="400"/>
      <c r="G19095" s="401"/>
      <c r="H19095" s="401"/>
      <c r="I19095" s="401"/>
      <c r="J19095" s="194"/>
      <c r="K19095" s="194"/>
      <c r="L19095" s="195"/>
      <c r="M19095" s="196"/>
      <c r="N19095" s="197"/>
      <c r="O19095" s="197"/>
      <c r="P19095" s="231"/>
    </row>
    <row r="19096" spans="2:16">
      <c r="B19096" s="351"/>
      <c r="C19096" s="435"/>
      <c r="D19096" s="399"/>
      <c r="E19096" s="400"/>
      <c r="G19096" s="401"/>
      <c r="H19096" s="401"/>
      <c r="I19096" s="401"/>
      <c r="J19096" s="194"/>
      <c r="K19096" s="194"/>
      <c r="L19096" s="195"/>
      <c r="M19096" s="196"/>
      <c r="N19096" s="197"/>
      <c r="O19096" s="197"/>
      <c r="P19096" s="231"/>
    </row>
    <row r="19097" spans="2:16">
      <c r="B19097" s="351"/>
      <c r="C19097" s="435"/>
      <c r="D19097" s="399"/>
      <c r="E19097" s="400"/>
      <c r="G19097" s="401"/>
      <c r="H19097" s="401"/>
      <c r="I19097" s="401"/>
      <c r="J19097" s="194"/>
      <c r="K19097" s="194"/>
      <c r="L19097" s="195"/>
      <c r="M19097" s="196"/>
      <c r="N19097" s="197"/>
      <c r="O19097" s="197"/>
      <c r="P19097" s="231"/>
    </row>
    <row r="19098" spans="2:16">
      <c r="B19098" s="351"/>
      <c r="C19098" s="435"/>
      <c r="D19098" s="399"/>
      <c r="E19098" s="400"/>
      <c r="G19098" s="401"/>
      <c r="H19098" s="401"/>
      <c r="I19098" s="401"/>
      <c r="J19098" s="194"/>
      <c r="K19098" s="194"/>
      <c r="L19098" s="195"/>
      <c r="M19098" s="196"/>
      <c r="N19098" s="197"/>
      <c r="O19098" s="197"/>
      <c r="P19098" s="231"/>
    </row>
    <row r="19099" spans="2:16">
      <c r="B19099" s="351"/>
      <c r="C19099" s="435"/>
      <c r="D19099" s="399"/>
      <c r="E19099" s="400"/>
      <c r="G19099" s="401"/>
      <c r="H19099" s="401"/>
      <c r="I19099" s="401"/>
      <c r="J19099" s="194"/>
      <c r="K19099" s="194"/>
      <c r="L19099" s="195"/>
      <c r="M19099" s="196"/>
      <c r="N19099" s="197"/>
      <c r="O19099" s="197"/>
      <c r="P19099" s="231"/>
    </row>
    <row r="19100" spans="2:16">
      <c r="B19100" s="351"/>
      <c r="C19100" s="435"/>
      <c r="D19100" s="399"/>
      <c r="E19100" s="400"/>
      <c r="G19100" s="401"/>
      <c r="H19100" s="401"/>
      <c r="I19100" s="401"/>
      <c r="J19100" s="194"/>
      <c r="K19100" s="194"/>
      <c r="L19100" s="195"/>
      <c r="M19100" s="196"/>
      <c r="N19100" s="197"/>
      <c r="O19100" s="197"/>
      <c r="P19100" s="231"/>
    </row>
    <row r="19101" spans="2:16">
      <c r="B19101" s="351"/>
      <c r="C19101" s="435"/>
      <c r="D19101" s="399"/>
      <c r="E19101" s="400"/>
      <c r="G19101" s="401"/>
      <c r="H19101" s="401"/>
      <c r="I19101" s="401"/>
      <c r="J19101" s="194"/>
      <c r="K19101" s="194"/>
      <c r="L19101" s="195"/>
      <c r="M19101" s="196"/>
      <c r="N19101" s="197"/>
      <c r="O19101" s="197"/>
      <c r="P19101" s="231"/>
    </row>
    <row r="19102" spans="2:16">
      <c r="B19102" s="351"/>
      <c r="C19102" s="435"/>
      <c r="D19102" s="399"/>
      <c r="E19102" s="400"/>
      <c r="G19102" s="401"/>
      <c r="H19102" s="401"/>
      <c r="I19102" s="401"/>
      <c r="J19102" s="194"/>
      <c r="K19102" s="194"/>
      <c r="L19102" s="195"/>
      <c r="M19102" s="196"/>
      <c r="N19102" s="197"/>
      <c r="O19102" s="197"/>
      <c r="P19102" s="231"/>
    </row>
    <row r="19103" spans="2:16">
      <c r="B19103" s="351"/>
      <c r="C19103" s="435"/>
      <c r="D19103" s="399"/>
      <c r="E19103" s="400"/>
      <c r="G19103" s="401"/>
      <c r="H19103" s="401"/>
      <c r="I19103" s="401"/>
      <c r="J19103" s="194"/>
      <c r="K19103" s="194"/>
      <c r="L19103" s="195"/>
      <c r="M19103" s="196"/>
      <c r="N19103" s="197"/>
      <c r="O19103" s="197"/>
      <c r="P19103" s="231"/>
    </row>
    <row r="19104" spans="2:16">
      <c r="B19104" s="351"/>
      <c r="C19104" s="435"/>
      <c r="D19104" s="399"/>
      <c r="E19104" s="400"/>
      <c r="G19104" s="401"/>
      <c r="H19104" s="401"/>
      <c r="I19104" s="401"/>
      <c r="J19104" s="194"/>
      <c r="K19104" s="194"/>
      <c r="L19104" s="195"/>
      <c r="M19104" s="196"/>
      <c r="N19104" s="197"/>
      <c r="O19104" s="197"/>
      <c r="P19104" s="231"/>
    </row>
    <row r="19105" spans="2:16">
      <c r="B19105" s="351"/>
      <c r="C19105" s="435"/>
      <c r="D19105" s="399"/>
      <c r="E19105" s="400"/>
      <c r="G19105" s="401"/>
      <c r="H19105" s="401"/>
      <c r="I19105" s="401"/>
      <c r="J19105" s="194"/>
      <c r="K19105" s="194"/>
      <c r="L19105" s="195"/>
      <c r="M19105" s="196"/>
      <c r="N19105" s="197"/>
      <c r="O19105" s="197"/>
      <c r="P19105" s="231"/>
    </row>
    <row r="19106" spans="2:16">
      <c r="B19106" s="351"/>
      <c r="C19106" s="435"/>
      <c r="D19106" s="399"/>
      <c r="E19106" s="400"/>
      <c r="G19106" s="401"/>
      <c r="H19106" s="401"/>
      <c r="I19106" s="401"/>
      <c r="J19106" s="194"/>
      <c r="K19106" s="194"/>
      <c r="L19106" s="195"/>
      <c r="M19106" s="196"/>
      <c r="N19106" s="197"/>
      <c r="O19106" s="197"/>
      <c r="P19106" s="231"/>
    </row>
    <row r="19107" spans="2:16">
      <c r="B19107" s="351"/>
      <c r="C19107" s="435"/>
      <c r="D19107" s="399"/>
      <c r="E19107" s="400"/>
      <c r="G19107" s="401"/>
      <c r="H19107" s="401"/>
      <c r="I19107" s="401"/>
      <c r="J19107" s="194"/>
      <c r="K19107" s="194"/>
      <c r="L19107" s="195"/>
      <c r="M19107" s="196"/>
      <c r="N19107" s="197"/>
      <c r="O19107" s="197"/>
      <c r="P19107" s="231"/>
    </row>
    <row r="19108" spans="2:16">
      <c r="B19108" s="351"/>
      <c r="C19108" s="435"/>
      <c r="D19108" s="399"/>
      <c r="E19108" s="400"/>
      <c r="G19108" s="401"/>
      <c r="H19108" s="401"/>
      <c r="I19108" s="401"/>
      <c r="J19108" s="194"/>
      <c r="K19108" s="194"/>
      <c r="L19108" s="195"/>
      <c r="M19108" s="196"/>
      <c r="N19108" s="197"/>
      <c r="O19108" s="197"/>
      <c r="P19108" s="231"/>
    </row>
    <row r="19109" spans="2:16">
      <c r="B19109" s="351"/>
      <c r="C19109" s="435"/>
      <c r="D19109" s="399"/>
      <c r="E19109" s="400"/>
      <c r="G19109" s="401"/>
      <c r="H19109" s="401"/>
      <c r="I19109" s="401"/>
      <c r="J19109" s="194"/>
      <c r="K19109" s="194"/>
      <c r="L19109" s="195"/>
      <c r="M19109" s="196"/>
      <c r="N19109" s="197"/>
      <c r="O19109" s="197"/>
      <c r="P19109" s="231"/>
    </row>
    <row r="19110" spans="2:16">
      <c r="B19110" s="351"/>
      <c r="C19110" s="435"/>
      <c r="D19110" s="399"/>
      <c r="E19110" s="400"/>
      <c r="G19110" s="401"/>
      <c r="H19110" s="401"/>
      <c r="I19110" s="401"/>
      <c r="J19110" s="194"/>
      <c r="K19110" s="194"/>
      <c r="L19110" s="195"/>
      <c r="M19110" s="196"/>
      <c r="N19110" s="197"/>
      <c r="O19110" s="197"/>
      <c r="P19110" s="231"/>
    </row>
    <row r="19111" spans="2:16">
      <c r="B19111" s="351"/>
      <c r="C19111" s="435"/>
      <c r="D19111" s="399"/>
      <c r="E19111" s="400"/>
      <c r="G19111" s="401"/>
      <c r="H19111" s="401"/>
      <c r="I19111" s="401"/>
      <c r="J19111" s="194"/>
      <c r="K19111" s="194"/>
      <c r="L19111" s="195"/>
      <c r="M19111" s="196"/>
      <c r="N19111" s="197"/>
      <c r="O19111" s="197"/>
      <c r="P19111" s="231"/>
    </row>
    <row r="19112" spans="2:16">
      <c r="B19112" s="351"/>
      <c r="C19112" s="435"/>
      <c r="D19112" s="399"/>
      <c r="E19112" s="400"/>
      <c r="G19112" s="401"/>
      <c r="H19112" s="401"/>
      <c r="I19112" s="401"/>
      <c r="J19112" s="194"/>
      <c r="K19112" s="194"/>
      <c r="L19112" s="195"/>
      <c r="M19112" s="196"/>
      <c r="N19112" s="197"/>
      <c r="O19112" s="197"/>
      <c r="P19112" s="231"/>
    </row>
    <row r="19113" spans="2:16">
      <c r="B19113" s="351"/>
      <c r="C19113" s="435"/>
      <c r="D19113" s="399"/>
      <c r="E19113" s="400"/>
      <c r="G19113" s="401"/>
      <c r="H19113" s="401"/>
      <c r="I19113" s="401"/>
      <c r="J19113" s="194"/>
      <c r="K19113" s="194"/>
      <c r="L19113" s="195"/>
      <c r="M19113" s="196"/>
      <c r="N19113" s="197"/>
      <c r="O19113" s="197"/>
      <c r="P19113" s="231"/>
    </row>
    <row r="19114" spans="2:16">
      <c r="B19114" s="351"/>
      <c r="C19114" s="435"/>
      <c r="D19114" s="399"/>
      <c r="E19114" s="400"/>
      <c r="G19114" s="401"/>
      <c r="H19114" s="401"/>
      <c r="I19114" s="401"/>
      <c r="J19114" s="194"/>
      <c r="K19114" s="194"/>
      <c r="L19114" s="195"/>
      <c r="M19114" s="196"/>
      <c r="N19114" s="197"/>
      <c r="O19114" s="197"/>
      <c r="P19114" s="231"/>
    </row>
    <row r="19115" spans="2:16">
      <c r="B19115" s="351"/>
      <c r="C19115" s="435"/>
      <c r="D19115" s="399"/>
      <c r="E19115" s="400"/>
      <c r="G19115" s="401"/>
      <c r="H19115" s="401"/>
      <c r="I19115" s="401"/>
      <c r="J19115" s="194"/>
      <c r="K19115" s="194"/>
      <c r="L19115" s="195"/>
      <c r="M19115" s="196"/>
      <c r="N19115" s="197"/>
      <c r="O19115" s="197"/>
      <c r="P19115" s="231"/>
    </row>
    <row r="19116" spans="2:16">
      <c r="B19116" s="351"/>
      <c r="C19116" s="435"/>
      <c r="D19116" s="399"/>
      <c r="E19116" s="400"/>
      <c r="G19116" s="401"/>
      <c r="H19116" s="401"/>
      <c r="I19116" s="401"/>
      <c r="J19116" s="194"/>
      <c r="K19116" s="194"/>
      <c r="L19116" s="195"/>
      <c r="M19116" s="196"/>
      <c r="N19116" s="197"/>
      <c r="O19116" s="197"/>
      <c r="P19116" s="231"/>
    </row>
    <row r="19117" spans="2:16">
      <c r="B19117" s="351"/>
      <c r="C19117" s="435"/>
      <c r="D19117" s="399"/>
      <c r="E19117" s="400"/>
      <c r="G19117" s="401"/>
      <c r="H19117" s="401"/>
      <c r="I19117" s="401"/>
      <c r="J19117" s="194"/>
      <c r="K19117" s="194"/>
      <c r="L19117" s="195"/>
      <c r="M19117" s="196"/>
      <c r="N19117" s="197"/>
      <c r="O19117" s="197"/>
      <c r="P19117" s="231"/>
    </row>
    <row r="19118" spans="2:16">
      <c r="B19118" s="351"/>
      <c r="C19118" s="435"/>
      <c r="D19118" s="399"/>
      <c r="E19118" s="400"/>
      <c r="G19118" s="401"/>
      <c r="H19118" s="401"/>
      <c r="I19118" s="401"/>
      <c r="J19118" s="194"/>
      <c r="K19118" s="194"/>
      <c r="L19118" s="195"/>
      <c r="M19118" s="196"/>
      <c r="N19118" s="197"/>
      <c r="O19118" s="197"/>
      <c r="P19118" s="231"/>
    </row>
    <row r="19119" spans="2:16">
      <c r="B19119" s="351"/>
      <c r="C19119" s="435"/>
      <c r="D19119" s="399"/>
      <c r="E19119" s="400"/>
      <c r="G19119" s="401"/>
      <c r="H19119" s="401"/>
      <c r="I19119" s="401"/>
      <c r="J19119" s="194"/>
      <c r="K19119" s="194"/>
      <c r="L19119" s="195"/>
      <c r="M19119" s="196"/>
      <c r="N19119" s="197"/>
      <c r="O19119" s="197"/>
      <c r="P19119" s="231"/>
    </row>
    <row r="19120" spans="2:16">
      <c r="B19120" s="351"/>
      <c r="C19120" s="435"/>
      <c r="D19120" s="399"/>
      <c r="E19120" s="400"/>
      <c r="G19120" s="401"/>
      <c r="H19120" s="401"/>
      <c r="I19120" s="401"/>
      <c r="J19120" s="194"/>
      <c r="K19120" s="194"/>
      <c r="L19120" s="195"/>
      <c r="M19120" s="196"/>
      <c r="N19120" s="197"/>
      <c r="O19120" s="197"/>
      <c r="P19120" s="231"/>
    </row>
    <row r="19121" spans="2:16">
      <c r="B19121" s="351"/>
      <c r="C19121" s="435"/>
      <c r="D19121" s="399"/>
      <c r="E19121" s="400"/>
      <c r="G19121" s="401"/>
      <c r="H19121" s="401"/>
      <c r="I19121" s="401"/>
      <c r="J19121" s="194"/>
      <c r="K19121" s="194"/>
      <c r="L19121" s="195"/>
      <c r="M19121" s="196"/>
      <c r="N19121" s="197"/>
      <c r="O19121" s="197"/>
      <c r="P19121" s="231"/>
    </row>
    <row r="19122" spans="2:16">
      <c r="B19122" s="351"/>
      <c r="C19122" s="435"/>
      <c r="D19122" s="399"/>
      <c r="E19122" s="400"/>
      <c r="G19122" s="401"/>
      <c r="H19122" s="401"/>
      <c r="I19122" s="401"/>
      <c r="J19122" s="194"/>
      <c r="K19122" s="194"/>
      <c r="L19122" s="195"/>
      <c r="M19122" s="196"/>
      <c r="N19122" s="197"/>
      <c r="O19122" s="197"/>
      <c r="P19122" s="231"/>
    </row>
    <row r="19123" spans="2:16">
      <c r="B19123" s="351"/>
      <c r="C19123" s="435"/>
      <c r="D19123" s="399"/>
      <c r="E19123" s="400"/>
      <c r="G19123" s="401"/>
      <c r="H19123" s="401"/>
      <c r="I19123" s="401"/>
      <c r="J19123" s="194"/>
      <c r="K19123" s="194"/>
      <c r="L19123" s="195"/>
      <c r="M19123" s="196"/>
      <c r="N19123" s="197"/>
      <c r="O19123" s="197"/>
      <c r="P19123" s="231"/>
    </row>
    <row r="19124" spans="2:16">
      <c r="B19124" s="351"/>
      <c r="C19124" s="435"/>
      <c r="D19124" s="399"/>
      <c r="E19124" s="400"/>
      <c r="G19124" s="401"/>
      <c r="H19124" s="401"/>
      <c r="I19124" s="401"/>
      <c r="J19124" s="194"/>
      <c r="K19124" s="194"/>
      <c r="L19124" s="195"/>
      <c r="M19124" s="196"/>
      <c r="N19124" s="197"/>
      <c r="O19124" s="197"/>
      <c r="P19124" s="231"/>
    </row>
    <row r="19125" spans="2:16">
      <c r="B19125" s="351"/>
      <c r="C19125" s="435"/>
      <c r="D19125" s="399"/>
      <c r="E19125" s="400"/>
      <c r="G19125" s="401"/>
      <c r="H19125" s="401"/>
      <c r="I19125" s="401"/>
      <c r="J19125" s="194"/>
      <c r="K19125" s="194"/>
      <c r="L19125" s="195"/>
      <c r="M19125" s="196"/>
      <c r="N19125" s="197"/>
      <c r="O19125" s="197"/>
      <c r="P19125" s="231"/>
    </row>
    <row r="19126" spans="2:16">
      <c r="B19126" s="351"/>
      <c r="C19126" s="435"/>
      <c r="D19126" s="399"/>
      <c r="E19126" s="400"/>
      <c r="G19126" s="401"/>
      <c r="H19126" s="401"/>
      <c r="I19126" s="401"/>
      <c r="J19126" s="194"/>
      <c r="K19126" s="194"/>
      <c r="L19126" s="195"/>
      <c r="M19126" s="196"/>
      <c r="N19126" s="197"/>
      <c r="O19126" s="197"/>
      <c r="P19126" s="231"/>
    </row>
    <row r="19127" spans="2:16">
      <c r="B19127" s="351"/>
      <c r="C19127" s="435"/>
      <c r="D19127" s="399"/>
      <c r="E19127" s="400"/>
      <c r="G19127" s="401"/>
      <c r="H19127" s="401"/>
      <c r="I19127" s="401"/>
      <c r="J19127" s="194"/>
      <c r="K19127" s="194"/>
      <c r="L19127" s="195"/>
      <c r="M19127" s="196"/>
      <c r="N19127" s="197"/>
      <c r="O19127" s="197"/>
      <c r="P19127" s="231"/>
    </row>
    <row r="19128" spans="2:16">
      <c r="B19128" s="351"/>
      <c r="C19128" s="435"/>
      <c r="D19128" s="399"/>
      <c r="E19128" s="400"/>
      <c r="G19128" s="401"/>
      <c r="H19128" s="401"/>
      <c r="I19128" s="401"/>
      <c r="J19128" s="194"/>
      <c r="K19128" s="194"/>
      <c r="L19128" s="195"/>
      <c r="M19128" s="196"/>
      <c r="N19128" s="197"/>
      <c r="O19128" s="197"/>
      <c r="P19128" s="231"/>
    </row>
    <row r="19129" spans="2:16">
      <c r="B19129" s="351"/>
      <c r="C19129" s="435"/>
      <c r="D19129" s="399"/>
      <c r="E19129" s="400"/>
      <c r="G19129" s="401"/>
      <c r="H19129" s="401"/>
      <c r="I19129" s="401"/>
      <c r="J19129" s="194"/>
      <c r="K19129" s="194"/>
      <c r="L19129" s="195"/>
      <c r="M19129" s="196"/>
      <c r="N19129" s="197"/>
      <c r="O19129" s="197"/>
      <c r="P19129" s="231"/>
    </row>
    <row r="19130" spans="2:16">
      <c r="B19130" s="402"/>
      <c r="C19130" s="435"/>
      <c r="D19130" s="404"/>
      <c r="E19130" s="405"/>
      <c r="G19130" s="406"/>
      <c r="H19130" s="406"/>
      <c r="I19130" s="406"/>
      <c r="J19130" s="194"/>
      <c r="K19130" s="194"/>
      <c r="L19130" s="195"/>
      <c r="M19130" s="196"/>
      <c r="N19130" s="197"/>
      <c r="O19130" s="197"/>
      <c r="P19130" s="221"/>
    </row>
    <row r="19131" spans="2:16">
      <c r="B19131" s="351"/>
      <c r="C19131" s="435"/>
      <c r="D19131" s="399"/>
      <c r="E19131" s="400"/>
      <c r="G19131" s="401"/>
      <c r="H19131" s="401"/>
      <c r="I19131" s="401"/>
      <c r="J19131" s="194"/>
      <c r="K19131" s="194"/>
      <c r="L19131" s="195"/>
      <c r="M19131" s="196"/>
      <c r="N19131" s="197"/>
      <c r="O19131" s="197"/>
      <c r="P19131" s="231"/>
    </row>
    <row r="19132" spans="2:16">
      <c r="B19132" s="351"/>
      <c r="C19132" s="435"/>
      <c r="D19132" s="399"/>
      <c r="E19132" s="400"/>
      <c r="G19132" s="401"/>
      <c r="H19132" s="401"/>
      <c r="I19132" s="401"/>
      <c r="J19132" s="194"/>
      <c r="K19132" s="194"/>
      <c r="L19132" s="195"/>
      <c r="M19132" s="196"/>
      <c r="N19132" s="197"/>
      <c r="O19132" s="197"/>
      <c r="P19132" s="231"/>
    </row>
    <row r="19133" spans="2:16">
      <c r="B19133" s="351"/>
      <c r="C19133" s="435"/>
      <c r="D19133" s="399"/>
      <c r="E19133" s="400"/>
      <c r="G19133" s="401"/>
      <c r="H19133" s="401"/>
      <c r="I19133" s="401"/>
      <c r="J19133" s="194"/>
      <c r="K19133" s="194"/>
      <c r="L19133" s="195"/>
      <c r="M19133" s="196"/>
      <c r="N19133" s="197"/>
      <c r="O19133" s="197"/>
      <c r="P19133" s="231"/>
    </row>
    <row r="19134" spans="2:16">
      <c r="B19134" s="351"/>
      <c r="C19134" s="435"/>
      <c r="D19134" s="399"/>
      <c r="E19134" s="400"/>
      <c r="G19134" s="401"/>
      <c r="H19134" s="401"/>
      <c r="I19134" s="401"/>
      <c r="J19134" s="194"/>
      <c r="K19134" s="194"/>
      <c r="L19134" s="195"/>
      <c r="M19134" s="196"/>
      <c r="N19134" s="197"/>
      <c r="O19134" s="197"/>
      <c r="P19134" s="231"/>
    </row>
    <row r="19135" spans="2:16">
      <c r="B19135" s="351"/>
      <c r="C19135" s="435"/>
      <c r="D19135" s="399"/>
      <c r="E19135" s="400"/>
      <c r="G19135" s="401"/>
      <c r="H19135" s="401"/>
      <c r="I19135" s="401"/>
      <c r="J19135" s="194"/>
      <c r="K19135" s="194"/>
      <c r="L19135" s="195"/>
      <c r="M19135" s="196"/>
      <c r="N19135" s="197"/>
      <c r="O19135" s="197"/>
      <c r="P19135" s="231"/>
    </row>
    <row r="19136" spans="2:16">
      <c r="B19136" s="351"/>
      <c r="C19136" s="435"/>
      <c r="D19136" s="399"/>
      <c r="E19136" s="400"/>
      <c r="G19136" s="401"/>
      <c r="H19136" s="401"/>
      <c r="I19136" s="401"/>
      <c r="J19136" s="194"/>
      <c r="K19136" s="194"/>
      <c r="L19136" s="195"/>
      <c r="M19136" s="196"/>
      <c r="N19136" s="197"/>
      <c r="O19136" s="197"/>
      <c r="P19136" s="231"/>
    </row>
    <row r="19137" spans="2:16">
      <c r="B19137" s="351"/>
      <c r="C19137" s="435"/>
      <c r="D19137" s="399"/>
      <c r="E19137" s="400"/>
      <c r="G19137" s="401"/>
      <c r="H19137" s="401"/>
      <c r="I19137" s="401"/>
      <c r="J19137" s="194"/>
      <c r="K19137" s="194"/>
      <c r="L19137" s="195"/>
      <c r="M19137" s="196"/>
      <c r="N19137" s="197"/>
      <c r="O19137" s="197"/>
      <c r="P19137" s="231"/>
    </row>
    <row r="19138" spans="2:16">
      <c r="B19138" s="351"/>
      <c r="C19138" s="435"/>
      <c r="D19138" s="399"/>
      <c r="E19138" s="400"/>
      <c r="G19138" s="401"/>
      <c r="H19138" s="401"/>
      <c r="I19138" s="401"/>
      <c r="J19138" s="194"/>
      <c r="K19138" s="194"/>
      <c r="L19138" s="195"/>
      <c r="M19138" s="196"/>
      <c r="N19138" s="197"/>
      <c r="O19138" s="197"/>
      <c r="P19138" s="231"/>
    </row>
    <row r="19139" spans="2:16">
      <c r="B19139" s="351"/>
      <c r="C19139" s="435"/>
      <c r="D19139" s="399"/>
      <c r="E19139" s="400"/>
      <c r="G19139" s="401"/>
      <c r="H19139" s="401"/>
      <c r="I19139" s="401"/>
      <c r="J19139" s="194"/>
      <c r="K19139" s="194"/>
      <c r="L19139" s="195"/>
      <c r="M19139" s="196"/>
      <c r="N19139" s="197"/>
      <c r="O19139" s="197"/>
      <c r="P19139" s="231"/>
    </row>
    <row r="19140" spans="2:16">
      <c r="B19140" s="351"/>
      <c r="C19140" s="435"/>
      <c r="D19140" s="399"/>
      <c r="E19140" s="400"/>
      <c r="G19140" s="401"/>
      <c r="H19140" s="401"/>
      <c r="I19140" s="401"/>
      <c r="J19140" s="194"/>
      <c r="K19140" s="194"/>
      <c r="L19140" s="195"/>
      <c r="M19140" s="196"/>
      <c r="N19140" s="197"/>
      <c r="O19140" s="197"/>
      <c r="P19140" s="231"/>
    </row>
    <row r="19141" spans="2:16">
      <c r="B19141" s="351"/>
      <c r="C19141" s="435"/>
      <c r="D19141" s="399"/>
      <c r="E19141" s="400"/>
      <c r="G19141" s="401"/>
      <c r="H19141" s="401"/>
      <c r="I19141" s="401"/>
      <c r="J19141" s="194"/>
      <c r="K19141" s="194"/>
      <c r="L19141" s="195"/>
      <c r="M19141" s="196"/>
      <c r="N19141" s="197"/>
      <c r="O19141" s="197"/>
      <c r="P19141" s="231"/>
    </row>
    <row r="19142" spans="2:16">
      <c r="B19142" s="351"/>
      <c r="C19142" s="435"/>
      <c r="D19142" s="399"/>
      <c r="E19142" s="400"/>
      <c r="G19142" s="401"/>
      <c r="H19142" s="401"/>
      <c r="I19142" s="401"/>
      <c r="J19142" s="194"/>
      <c r="K19142" s="194"/>
      <c r="L19142" s="195"/>
      <c r="M19142" s="196"/>
      <c r="N19142" s="197"/>
      <c r="O19142" s="197"/>
      <c r="P19142" s="231"/>
    </row>
    <row r="19143" spans="2:16">
      <c r="B19143" s="351"/>
      <c r="C19143" s="435"/>
      <c r="D19143" s="399"/>
      <c r="E19143" s="400"/>
      <c r="G19143" s="401"/>
      <c r="H19143" s="401"/>
      <c r="I19143" s="401"/>
      <c r="J19143" s="194"/>
      <c r="K19143" s="194"/>
      <c r="L19143" s="195"/>
      <c r="M19143" s="196"/>
      <c r="N19143" s="197"/>
      <c r="O19143" s="197"/>
      <c r="P19143" s="231"/>
    </row>
    <row r="19144" spans="2:16">
      <c r="B19144" s="351"/>
      <c r="C19144" s="435"/>
      <c r="D19144" s="399"/>
      <c r="E19144" s="400"/>
      <c r="G19144" s="401"/>
      <c r="H19144" s="401"/>
      <c r="I19144" s="401"/>
      <c r="J19144" s="194"/>
      <c r="K19144" s="194"/>
      <c r="L19144" s="195"/>
      <c r="M19144" s="196"/>
      <c r="N19144" s="197"/>
      <c r="O19144" s="197"/>
      <c r="P19144" s="231"/>
    </row>
    <row r="19145" spans="2:16">
      <c r="B19145" s="351"/>
      <c r="C19145" s="435"/>
      <c r="D19145" s="399"/>
      <c r="E19145" s="400"/>
      <c r="G19145" s="401"/>
      <c r="H19145" s="401"/>
      <c r="I19145" s="401"/>
      <c r="J19145" s="194"/>
      <c r="K19145" s="194"/>
      <c r="L19145" s="195"/>
      <c r="M19145" s="196"/>
      <c r="N19145" s="197"/>
      <c r="O19145" s="197"/>
      <c r="P19145" s="231"/>
    </row>
    <row r="19146" spans="2:16">
      <c r="B19146" s="351"/>
      <c r="C19146" s="435"/>
      <c r="D19146" s="399"/>
      <c r="E19146" s="400"/>
      <c r="G19146" s="401"/>
      <c r="H19146" s="401"/>
      <c r="I19146" s="401"/>
      <c r="J19146" s="194"/>
      <c r="K19146" s="194"/>
      <c r="L19146" s="195"/>
      <c r="M19146" s="196"/>
      <c r="N19146" s="197"/>
      <c r="O19146" s="197"/>
      <c r="P19146" s="231"/>
    </row>
    <row r="19147" spans="2:16">
      <c r="B19147" s="351"/>
      <c r="C19147" s="435"/>
      <c r="D19147" s="399"/>
      <c r="E19147" s="400"/>
      <c r="G19147" s="401"/>
      <c r="H19147" s="401"/>
      <c r="I19147" s="401"/>
      <c r="J19147" s="194"/>
      <c r="K19147" s="194"/>
      <c r="L19147" s="195"/>
      <c r="M19147" s="196"/>
      <c r="N19147" s="197"/>
      <c r="O19147" s="197"/>
      <c r="P19147" s="231"/>
    </row>
    <row r="19148" spans="2:16">
      <c r="B19148" s="351"/>
      <c r="C19148" s="435"/>
      <c r="D19148" s="399"/>
      <c r="E19148" s="400"/>
      <c r="G19148" s="401"/>
      <c r="H19148" s="401"/>
      <c r="I19148" s="401"/>
      <c r="J19148" s="194"/>
      <c r="K19148" s="194"/>
      <c r="L19148" s="195"/>
      <c r="M19148" s="196"/>
      <c r="N19148" s="197"/>
      <c r="O19148" s="197"/>
      <c r="P19148" s="231"/>
    </row>
    <row r="19149" spans="2:16">
      <c r="B19149" s="351"/>
      <c r="C19149" s="435"/>
      <c r="D19149" s="399"/>
      <c r="E19149" s="400"/>
      <c r="G19149" s="401"/>
      <c r="H19149" s="401"/>
      <c r="I19149" s="401"/>
      <c r="J19149" s="194"/>
      <c r="K19149" s="194"/>
      <c r="L19149" s="195"/>
      <c r="M19149" s="196"/>
      <c r="N19149" s="197"/>
      <c r="O19149" s="197"/>
      <c r="P19149" s="231"/>
    </row>
    <row r="19150" spans="2:16">
      <c r="B19150" s="351"/>
      <c r="C19150" s="435"/>
      <c r="D19150" s="399"/>
      <c r="E19150" s="400"/>
      <c r="G19150" s="401"/>
      <c r="H19150" s="401"/>
      <c r="I19150" s="401"/>
      <c r="J19150" s="194"/>
      <c r="K19150" s="194"/>
      <c r="L19150" s="195"/>
      <c r="M19150" s="196"/>
      <c r="N19150" s="197"/>
      <c r="O19150" s="197"/>
      <c r="P19150" s="231"/>
    </row>
    <row r="19151" spans="2:16">
      <c r="B19151" s="351"/>
      <c r="C19151" s="435"/>
      <c r="D19151" s="399"/>
      <c r="E19151" s="400"/>
      <c r="G19151" s="401"/>
      <c r="H19151" s="401"/>
      <c r="I19151" s="401"/>
      <c r="J19151" s="194"/>
      <c r="K19151" s="194"/>
      <c r="L19151" s="195"/>
      <c r="M19151" s="196"/>
      <c r="N19151" s="197"/>
      <c r="O19151" s="197"/>
      <c r="P19151" s="231"/>
    </row>
    <row r="19152" spans="2:16">
      <c r="B19152" s="351"/>
      <c r="C19152" s="435"/>
      <c r="D19152" s="399"/>
      <c r="E19152" s="400"/>
      <c r="G19152" s="401"/>
      <c r="H19152" s="401"/>
      <c r="I19152" s="401"/>
      <c r="J19152" s="194"/>
      <c r="K19152" s="194"/>
      <c r="L19152" s="195"/>
      <c r="M19152" s="196"/>
      <c r="N19152" s="197"/>
      <c r="O19152" s="197"/>
      <c r="P19152" s="231"/>
    </row>
    <row r="19153" spans="2:16">
      <c r="B19153" s="351"/>
      <c r="C19153" s="435"/>
      <c r="D19153" s="399"/>
      <c r="E19153" s="400"/>
      <c r="G19153" s="401"/>
      <c r="H19153" s="401"/>
      <c r="I19153" s="401"/>
      <c r="J19153" s="194"/>
      <c r="K19153" s="194"/>
      <c r="L19153" s="195"/>
      <c r="M19153" s="196"/>
      <c r="N19153" s="197"/>
      <c r="O19153" s="197"/>
      <c r="P19153" s="231"/>
    </row>
    <row r="19154" spans="2:16">
      <c r="B19154" s="351"/>
      <c r="C19154" s="435"/>
      <c r="D19154" s="399"/>
      <c r="E19154" s="400"/>
      <c r="G19154" s="401"/>
      <c r="H19154" s="401"/>
      <c r="I19154" s="401"/>
      <c r="J19154" s="194"/>
      <c r="K19154" s="194"/>
      <c r="L19154" s="195"/>
      <c r="M19154" s="196"/>
      <c r="N19154" s="197"/>
      <c r="O19154" s="197"/>
      <c r="P19154" s="231"/>
    </row>
    <row r="19155" spans="2:16">
      <c r="B19155" s="351"/>
      <c r="C19155" s="435"/>
      <c r="D19155" s="399"/>
      <c r="E19155" s="400"/>
      <c r="G19155" s="401"/>
      <c r="H19155" s="401"/>
      <c r="I19155" s="401"/>
      <c r="J19155" s="194"/>
      <c r="K19155" s="194"/>
      <c r="L19155" s="195"/>
      <c r="M19155" s="196"/>
      <c r="N19155" s="197"/>
      <c r="O19155" s="197"/>
      <c r="P19155" s="231"/>
    </row>
    <row r="19156" spans="2:16">
      <c r="B19156" s="351"/>
      <c r="C19156" s="435"/>
      <c r="D19156" s="399"/>
      <c r="E19156" s="400"/>
      <c r="G19156" s="401"/>
      <c r="H19156" s="401"/>
      <c r="I19156" s="401"/>
      <c r="J19156" s="194"/>
      <c r="K19156" s="194"/>
      <c r="L19156" s="195"/>
      <c r="M19156" s="196"/>
      <c r="N19156" s="197"/>
      <c r="O19156" s="197"/>
      <c r="P19156" s="231"/>
    </row>
    <row r="19157" spans="2:16">
      <c r="B19157" s="351"/>
      <c r="C19157" s="435"/>
      <c r="D19157" s="399"/>
      <c r="E19157" s="400"/>
      <c r="G19157" s="401"/>
      <c r="H19157" s="401"/>
      <c r="I19157" s="401"/>
      <c r="J19157" s="194"/>
      <c r="K19157" s="194"/>
      <c r="L19157" s="195"/>
      <c r="M19157" s="196"/>
      <c r="N19157" s="197"/>
      <c r="O19157" s="197"/>
      <c r="P19157" s="231"/>
    </row>
    <row r="19158" spans="2:16">
      <c r="B19158" s="351"/>
      <c r="C19158" s="435"/>
      <c r="D19158" s="399"/>
      <c r="E19158" s="400"/>
      <c r="G19158" s="401"/>
      <c r="H19158" s="401"/>
      <c r="I19158" s="401"/>
      <c r="J19158" s="194"/>
      <c r="K19158" s="194"/>
      <c r="L19158" s="195"/>
      <c r="M19158" s="196"/>
      <c r="N19158" s="197"/>
      <c r="O19158" s="197"/>
      <c r="P19158" s="231"/>
    </row>
    <row r="19159" spans="2:16">
      <c r="B19159" s="351"/>
      <c r="C19159" s="435"/>
      <c r="D19159" s="399"/>
      <c r="E19159" s="400"/>
      <c r="G19159" s="401"/>
      <c r="H19159" s="401"/>
      <c r="I19159" s="401"/>
      <c r="J19159" s="194"/>
      <c r="K19159" s="194"/>
      <c r="L19159" s="195"/>
      <c r="M19159" s="196"/>
      <c r="N19159" s="197"/>
      <c r="O19159" s="197"/>
      <c r="P19159" s="231"/>
    </row>
    <row r="19160" spans="2:16">
      <c r="B19160" s="351"/>
      <c r="C19160" s="435"/>
      <c r="D19160" s="399"/>
      <c r="E19160" s="400"/>
      <c r="G19160" s="401"/>
      <c r="H19160" s="401"/>
      <c r="I19160" s="401"/>
      <c r="J19160" s="194"/>
      <c r="K19160" s="194"/>
      <c r="L19160" s="195"/>
      <c r="M19160" s="196"/>
      <c r="N19160" s="197"/>
      <c r="O19160" s="197"/>
      <c r="P19160" s="231"/>
    </row>
    <row r="19161" spans="2:16">
      <c r="B19161" s="351"/>
      <c r="C19161" s="435"/>
      <c r="D19161" s="399"/>
      <c r="E19161" s="400"/>
      <c r="G19161" s="401"/>
      <c r="H19161" s="401"/>
      <c r="I19161" s="401"/>
      <c r="J19161" s="194"/>
      <c r="K19161" s="194"/>
      <c r="L19161" s="195"/>
      <c r="M19161" s="196"/>
      <c r="N19161" s="197"/>
      <c r="O19161" s="197"/>
      <c r="P19161" s="231"/>
    </row>
    <row r="19162" spans="2:16">
      <c r="B19162" s="351"/>
      <c r="C19162" s="435"/>
      <c r="D19162" s="399"/>
      <c r="E19162" s="400"/>
      <c r="G19162" s="401"/>
      <c r="H19162" s="401"/>
      <c r="I19162" s="401"/>
      <c r="J19162" s="194"/>
      <c r="K19162" s="194"/>
      <c r="L19162" s="195"/>
      <c r="M19162" s="196"/>
      <c r="N19162" s="197"/>
      <c r="O19162" s="197"/>
      <c r="P19162" s="231"/>
    </row>
    <row r="19163" spans="2:16">
      <c r="B19163" s="351"/>
      <c r="C19163" s="435"/>
      <c r="D19163" s="399"/>
      <c r="E19163" s="400"/>
      <c r="G19163" s="401"/>
      <c r="H19163" s="401"/>
      <c r="I19163" s="401"/>
      <c r="J19163" s="194"/>
      <c r="K19163" s="194"/>
      <c r="L19163" s="195"/>
      <c r="M19163" s="196"/>
      <c r="N19163" s="197"/>
      <c r="O19163" s="197"/>
      <c r="P19163" s="231"/>
    </row>
    <row r="19164" spans="2:16">
      <c r="B19164" s="351"/>
      <c r="C19164" s="435"/>
      <c r="D19164" s="399"/>
      <c r="E19164" s="400"/>
      <c r="G19164" s="401"/>
      <c r="H19164" s="401"/>
      <c r="I19164" s="401"/>
      <c r="J19164" s="194"/>
      <c r="K19164" s="194"/>
      <c r="L19164" s="195"/>
      <c r="M19164" s="196"/>
      <c r="N19164" s="197"/>
      <c r="O19164" s="197"/>
      <c r="P19164" s="231"/>
    </row>
    <row r="19165" spans="2:16">
      <c r="B19165" s="351"/>
      <c r="C19165" s="435"/>
      <c r="D19165" s="399"/>
      <c r="E19165" s="400"/>
      <c r="G19165" s="401"/>
      <c r="H19165" s="401"/>
      <c r="I19165" s="401"/>
      <c r="J19165" s="194"/>
      <c r="K19165" s="194"/>
      <c r="L19165" s="195"/>
      <c r="M19165" s="196"/>
      <c r="N19165" s="197"/>
      <c r="O19165" s="197"/>
      <c r="P19165" s="231"/>
    </row>
    <row r="19166" spans="2:16">
      <c r="B19166" s="351"/>
      <c r="C19166" s="435"/>
      <c r="D19166" s="399"/>
      <c r="E19166" s="400"/>
      <c r="G19166" s="401"/>
      <c r="H19166" s="401"/>
      <c r="I19166" s="401"/>
      <c r="J19166" s="194"/>
      <c r="K19166" s="194"/>
      <c r="L19166" s="195"/>
      <c r="M19166" s="196"/>
      <c r="N19166" s="197"/>
      <c r="O19166" s="197"/>
      <c r="P19166" s="231"/>
    </row>
    <row r="19167" spans="2:16">
      <c r="B19167" s="351"/>
      <c r="C19167" s="435"/>
      <c r="D19167" s="399"/>
      <c r="E19167" s="400"/>
      <c r="G19167" s="401"/>
      <c r="H19167" s="401"/>
      <c r="I19167" s="401"/>
      <c r="J19167" s="194"/>
      <c r="K19167" s="194"/>
      <c r="L19167" s="195"/>
      <c r="M19167" s="196"/>
      <c r="N19167" s="197"/>
      <c r="O19167" s="197"/>
      <c r="P19167" s="231"/>
    </row>
    <row r="19168" spans="2:16">
      <c r="B19168" s="351"/>
      <c r="C19168" s="435"/>
      <c r="D19168" s="399"/>
      <c r="E19168" s="400"/>
      <c r="G19168" s="401"/>
      <c r="H19168" s="401"/>
      <c r="I19168" s="401"/>
      <c r="J19168" s="194"/>
      <c r="K19168" s="194"/>
      <c r="L19168" s="195"/>
      <c r="M19168" s="196"/>
      <c r="N19168" s="197"/>
      <c r="O19168" s="197"/>
      <c r="P19168" s="231"/>
    </row>
    <row r="19169" spans="2:16">
      <c r="B19169" s="351"/>
      <c r="C19169" s="435"/>
      <c r="D19169" s="399"/>
      <c r="E19169" s="400"/>
      <c r="G19169" s="401"/>
      <c r="H19169" s="401"/>
      <c r="I19169" s="401"/>
      <c r="J19169" s="194"/>
      <c r="K19169" s="194"/>
      <c r="L19169" s="195"/>
      <c r="M19169" s="196"/>
      <c r="N19169" s="197"/>
      <c r="O19169" s="197"/>
      <c r="P19169" s="231"/>
    </row>
    <row r="19170" spans="2:16">
      <c r="B19170" s="351"/>
      <c r="C19170" s="435"/>
      <c r="D19170" s="399"/>
      <c r="E19170" s="400"/>
      <c r="G19170" s="401"/>
      <c r="H19170" s="401"/>
      <c r="I19170" s="401"/>
      <c r="J19170" s="194"/>
      <c r="K19170" s="194"/>
      <c r="L19170" s="195"/>
      <c r="M19170" s="196"/>
      <c r="N19170" s="197"/>
      <c r="O19170" s="197"/>
      <c r="P19170" s="231"/>
    </row>
    <row r="19171" spans="2:16">
      <c r="B19171" s="351"/>
      <c r="C19171" s="435"/>
      <c r="D19171" s="399"/>
      <c r="E19171" s="400"/>
      <c r="G19171" s="401"/>
      <c r="H19171" s="401"/>
      <c r="I19171" s="401"/>
      <c r="J19171" s="194"/>
      <c r="K19171" s="194"/>
      <c r="L19171" s="195"/>
      <c r="M19171" s="196"/>
      <c r="N19171" s="197"/>
      <c r="O19171" s="197"/>
      <c r="P19171" s="231"/>
    </row>
    <row r="19172" spans="2:16">
      <c r="B19172" s="351"/>
      <c r="C19172" s="435"/>
      <c r="D19172" s="399"/>
      <c r="E19172" s="400"/>
      <c r="G19172" s="401"/>
      <c r="H19172" s="401"/>
      <c r="I19172" s="401"/>
      <c r="J19172" s="194"/>
      <c r="K19172" s="194"/>
      <c r="L19172" s="195"/>
      <c r="M19172" s="196"/>
      <c r="N19172" s="197"/>
      <c r="O19172" s="197"/>
      <c r="P19172" s="231"/>
    </row>
    <row r="19173" spans="2:16">
      <c r="B19173" s="351"/>
      <c r="C19173" s="435"/>
      <c r="D19173" s="399"/>
      <c r="E19173" s="400"/>
      <c r="G19173" s="401"/>
      <c r="H19173" s="401"/>
      <c r="I19173" s="401"/>
      <c r="J19173" s="194"/>
      <c r="K19173" s="194"/>
      <c r="L19173" s="195"/>
      <c r="M19173" s="196"/>
      <c r="N19173" s="197"/>
      <c r="O19173" s="197"/>
      <c r="P19173" s="231"/>
    </row>
    <row r="19174" spans="2:16">
      <c r="B19174" s="351"/>
      <c r="C19174" s="435"/>
      <c r="D19174" s="399"/>
      <c r="E19174" s="400"/>
      <c r="G19174" s="401"/>
      <c r="H19174" s="401"/>
      <c r="I19174" s="401"/>
      <c r="J19174" s="194"/>
      <c r="K19174" s="194"/>
      <c r="L19174" s="195"/>
      <c r="M19174" s="196"/>
      <c r="N19174" s="197"/>
      <c r="O19174" s="197"/>
      <c r="P19174" s="231"/>
    </row>
    <row r="19175" spans="2:16">
      <c r="B19175" s="351"/>
      <c r="C19175" s="435"/>
      <c r="D19175" s="399"/>
      <c r="E19175" s="400"/>
      <c r="G19175" s="401"/>
      <c r="H19175" s="401"/>
      <c r="I19175" s="401"/>
      <c r="J19175" s="194"/>
      <c r="K19175" s="194"/>
      <c r="L19175" s="195"/>
      <c r="M19175" s="196"/>
      <c r="N19175" s="197"/>
      <c r="O19175" s="197"/>
      <c r="P19175" s="231"/>
    </row>
    <row r="19176" spans="2:16">
      <c r="B19176" s="351"/>
      <c r="C19176" s="435"/>
      <c r="D19176" s="399"/>
      <c r="E19176" s="400"/>
      <c r="G19176" s="401"/>
      <c r="H19176" s="401"/>
      <c r="I19176" s="401"/>
      <c r="J19176" s="194"/>
      <c r="K19176" s="194"/>
      <c r="L19176" s="195"/>
      <c r="M19176" s="196"/>
      <c r="N19176" s="197"/>
      <c r="O19176" s="197"/>
      <c r="P19176" s="231"/>
    </row>
    <row r="19177" spans="2:16">
      <c r="B19177" s="351"/>
      <c r="C19177" s="435"/>
      <c r="D19177" s="399"/>
      <c r="E19177" s="400"/>
      <c r="G19177" s="401"/>
      <c r="H19177" s="401"/>
      <c r="I19177" s="401"/>
      <c r="J19177" s="194"/>
      <c r="K19177" s="194"/>
      <c r="L19177" s="195"/>
      <c r="M19177" s="196"/>
      <c r="N19177" s="197"/>
      <c r="O19177" s="197"/>
      <c r="P19177" s="231"/>
    </row>
    <row r="19178" spans="2:16">
      <c r="B19178" s="351"/>
      <c r="C19178" s="435"/>
      <c r="D19178" s="399"/>
      <c r="E19178" s="400"/>
      <c r="G19178" s="401"/>
      <c r="H19178" s="401"/>
      <c r="I19178" s="401"/>
      <c r="J19178" s="194"/>
      <c r="K19178" s="194"/>
      <c r="L19178" s="195"/>
      <c r="M19178" s="196"/>
      <c r="N19178" s="197"/>
      <c r="O19178" s="197"/>
      <c r="P19178" s="231"/>
    </row>
    <row r="19179" spans="2:16">
      <c r="B19179" s="351"/>
      <c r="C19179" s="435"/>
      <c r="D19179" s="399"/>
      <c r="E19179" s="400"/>
      <c r="G19179" s="401"/>
      <c r="H19179" s="401"/>
      <c r="I19179" s="401"/>
      <c r="J19179" s="194"/>
      <c r="K19179" s="194"/>
      <c r="L19179" s="195"/>
      <c r="M19179" s="196"/>
      <c r="N19179" s="197"/>
      <c r="O19179" s="197"/>
      <c r="P19179" s="231"/>
    </row>
    <row r="19180" spans="2:16">
      <c r="B19180" s="351"/>
      <c r="C19180" s="435"/>
      <c r="D19180" s="399"/>
      <c r="E19180" s="400"/>
      <c r="G19180" s="401"/>
      <c r="H19180" s="401"/>
      <c r="I19180" s="401"/>
      <c r="J19180" s="194"/>
      <c r="K19180" s="194"/>
      <c r="L19180" s="195"/>
      <c r="M19180" s="196"/>
      <c r="N19180" s="197"/>
      <c r="O19180" s="197"/>
      <c r="P19180" s="231"/>
    </row>
    <row r="19181" spans="2:16">
      <c r="B19181" s="351"/>
      <c r="C19181" s="435"/>
      <c r="D19181" s="399"/>
      <c r="E19181" s="400"/>
      <c r="G19181" s="401"/>
      <c r="H19181" s="401"/>
      <c r="I19181" s="401"/>
      <c r="J19181" s="194"/>
      <c r="K19181" s="194"/>
      <c r="L19181" s="195"/>
      <c r="M19181" s="196"/>
      <c r="N19181" s="197"/>
      <c r="O19181" s="197"/>
      <c r="P19181" s="231"/>
    </row>
    <row r="19182" spans="2:16">
      <c r="B19182" s="351"/>
      <c r="C19182" s="435"/>
      <c r="D19182" s="399"/>
      <c r="E19182" s="400"/>
      <c r="G19182" s="401"/>
      <c r="H19182" s="401"/>
      <c r="I19182" s="401"/>
      <c r="J19182" s="194"/>
      <c r="K19182" s="194"/>
      <c r="L19182" s="195"/>
      <c r="M19182" s="196"/>
      <c r="N19182" s="197"/>
      <c r="O19182" s="197"/>
      <c r="P19182" s="231"/>
    </row>
    <row r="19183" spans="2:16">
      <c r="B19183" s="351"/>
      <c r="C19183" s="435"/>
      <c r="D19183" s="399"/>
      <c r="E19183" s="400"/>
      <c r="G19183" s="401"/>
      <c r="H19183" s="401"/>
      <c r="I19183" s="401"/>
      <c r="J19183" s="194"/>
      <c r="K19183" s="194"/>
      <c r="L19183" s="195"/>
      <c r="M19183" s="196"/>
      <c r="N19183" s="197"/>
      <c r="O19183" s="197"/>
      <c r="P19183" s="231"/>
    </row>
    <row r="19184" spans="2:16">
      <c r="B19184" s="351"/>
      <c r="C19184" s="435"/>
      <c r="D19184" s="399"/>
      <c r="E19184" s="400"/>
      <c r="G19184" s="401"/>
      <c r="H19184" s="401"/>
      <c r="I19184" s="401"/>
      <c r="J19184" s="194"/>
      <c r="K19184" s="194"/>
      <c r="L19184" s="195"/>
      <c r="M19184" s="196"/>
      <c r="N19184" s="197"/>
      <c r="O19184" s="197"/>
      <c r="P19184" s="231"/>
    </row>
    <row r="19185" spans="2:16">
      <c r="B19185" s="351"/>
      <c r="C19185" s="435"/>
      <c r="D19185" s="399"/>
      <c r="E19185" s="400"/>
      <c r="G19185" s="401"/>
      <c r="H19185" s="401"/>
      <c r="I19185" s="401"/>
      <c r="J19185" s="194"/>
      <c r="K19185" s="194"/>
      <c r="L19185" s="195"/>
      <c r="M19185" s="196"/>
      <c r="N19185" s="197"/>
      <c r="O19185" s="197"/>
      <c r="P19185" s="231"/>
    </row>
    <row r="19186" spans="2:16">
      <c r="B19186" s="351"/>
      <c r="C19186" s="435"/>
      <c r="D19186" s="399"/>
      <c r="E19186" s="400"/>
      <c r="G19186" s="401"/>
      <c r="H19186" s="401"/>
      <c r="I19186" s="401"/>
      <c r="J19186" s="194"/>
      <c r="K19186" s="194"/>
      <c r="L19186" s="195"/>
      <c r="M19186" s="196"/>
      <c r="N19186" s="197"/>
      <c r="O19186" s="197"/>
      <c r="P19186" s="231"/>
    </row>
    <row r="19187" spans="2:16">
      <c r="B19187" s="351"/>
      <c r="C19187" s="435"/>
      <c r="D19187" s="399"/>
      <c r="E19187" s="400"/>
      <c r="G19187" s="401"/>
      <c r="H19187" s="401"/>
      <c r="I19187" s="401"/>
      <c r="J19187" s="194"/>
      <c r="K19187" s="194"/>
      <c r="L19187" s="195"/>
      <c r="M19187" s="196"/>
      <c r="N19187" s="197"/>
      <c r="O19187" s="197"/>
      <c r="P19187" s="231"/>
    </row>
    <row r="19188" spans="2:16">
      <c r="B19188" s="351"/>
      <c r="C19188" s="435"/>
      <c r="D19188" s="399"/>
      <c r="E19188" s="400"/>
      <c r="G19188" s="401"/>
      <c r="H19188" s="401"/>
      <c r="I19188" s="401"/>
      <c r="J19188" s="194"/>
      <c r="K19188" s="194"/>
      <c r="L19188" s="195"/>
      <c r="M19188" s="196"/>
      <c r="N19188" s="197"/>
      <c r="O19188" s="197"/>
      <c r="P19188" s="231"/>
    </row>
    <row r="19189" spans="2:16">
      <c r="B19189" s="351"/>
      <c r="C19189" s="435"/>
      <c r="D19189" s="399"/>
      <c r="E19189" s="400"/>
      <c r="G19189" s="401"/>
      <c r="H19189" s="401"/>
      <c r="I19189" s="401"/>
      <c r="J19189" s="194"/>
      <c r="K19189" s="194"/>
      <c r="L19189" s="195"/>
      <c r="M19189" s="196"/>
      <c r="N19189" s="197"/>
      <c r="O19189" s="197"/>
      <c r="P19189" s="231"/>
    </row>
    <row r="19190" spans="2:16">
      <c r="B19190" s="351"/>
      <c r="C19190" s="435"/>
      <c r="D19190" s="399"/>
      <c r="E19190" s="400"/>
      <c r="G19190" s="401"/>
      <c r="H19190" s="401"/>
      <c r="I19190" s="401"/>
      <c r="J19190" s="194"/>
      <c r="K19190" s="194"/>
      <c r="L19190" s="195"/>
      <c r="M19190" s="196"/>
      <c r="N19190" s="197"/>
      <c r="O19190" s="197"/>
      <c r="P19190" s="231"/>
    </row>
    <row r="19191" spans="2:16">
      <c r="B19191" s="351"/>
      <c r="C19191" s="435"/>
      <c r="D19191" s="399"/>
      <c r="E19191" s="400"/>
      <c r="G19191" s="401"/>
      <c r="H19191" s="401"/>
      <c r="I19191" s="401"/>
      <c r="J19191" s="194"/>
      <c r="K19191" s="194"/>
      <c r="L19191" s="195"/>
      <c r="M19191" s="196"/>
      <c r="N19191" s="197"/>
      <c r="O19191" s="197"/>
      <c r="P19191" s="231"/>
    </row>
    <row r="19192" spans="2:16">
      <c r="B19192" s="351"/>
      <c r="C19192" s="435"/>
      <c r="D19192" s="399"/>
      <c r="E19192" s="400"/>
      <c r="G19192" s="401"/>
      <c r="H19192" s="401"/>
      <c r="I19192" s="401"/>
      <c r="J19192" s="194"/>
      <c r="K19192" s="194"/>
      <c r="L19192" s="195"/>
      <c r="M19192" s="196"/>
      <c r="N19192" s="197"/>
      <c r="O19192" s="197"/>
      <c r="P19192" s="231"/>
    </row>
    <row r="19193" spans="2:16">
      <c r="B19193" s="351"/>
      <c r="C19193" s="435"/>
      <c r="D19193" s="399"/>
      <c r="E19193" s="400"/>
      <c r="G19193" s="401"/>
      <c r="H19193" s="401"/>
      <c r="I19193" s="401"/>
      <c r="J19193" s="194"/>
      <c r="K19193" s="194"/>
      <c r="L19193" s="195"/>
      <c r="M19193" s="196"/>
      <c r="N19193" s="197"/>
      <c r="O19193" s="197"/>
      <c r="P19193" s="231"/>
    </row>
    <row r="19194" spans="2:16">
      <c r="B19194" s="351"/>
      <c r="C19194" s="435"/>
      <c r="D19194" s="399"/>
      <c r="E19194" s="400"/>
      <c r="G19194" s="401"/>
      <c r="H19194" s="401"/>
      <c r="I19194" s="401"/>
      <c r="J19194" s="194"/>
      <c r="K19194" s="194"/>
      <c r="L19194" s="195"/>
      <c r="M19194" s="196"/>
      <c r="N19194" s="197"/>
      <c r="O19194" s="197"/>
      <c r="P19194" s="231"/>
    </row>
    <row r="19195" spans="2:16">
      <c r="B19195" s="351"/>
      <c r="C19195" s="435"/>
      <c r="D19195" s="399"/>
      <c r="E19195" s="400"/>
      <c r="G19195" s="401"/>
      <c r="H19195" s="401"/>
      <c r="I19195" s="401"/>
      <c r="J19195" s="194"/>
      <c r="K19195" s="194"/>
      <c r="L19195" s="195"/>
      <c r="M19195" s="196"/>
      <c r="N19195" s="197"/>
      <c r="O19195" s="197"/>
      <c r="P19195" s="231"/>
    </row>
    <row r="19196" spans="2:16">
      <c r="B19196" s="351"/>
      <c r="C19196" s="435"/>
      <c r="D19196" s="399"/>
      <c r="E19196" s="400"/>
      <c r="G19196" s="401"/>
      <c r="H19196" s="401"/>
      <c r="I19196" s="401"/>
      <c r="J19196" s="194"/>
      <c r="K19196" s="194"/>
      <c r="L19196" s="195"/>
      <c r="M19196" s="196"/>
      <c r="N19196" s="197"/>
      <c r="O19196" s="197"/>
      <c r="P19196" s="231"/>
    </row>
    <row r="19197" spans="2:16">
      <c r="B19197" s="351"/>
      <c r="C19197" s="435"/>
      <c r="D19197" s="399"/>
      <c r="E19197" s="400"/>
      <c r="G19197" s="401"/>
      <c r="H19197" s="401"/>
      <c r="I19197" s="401"/>
      <c r="J19197" s="194"/>
      <c r="K19197" s="194"/>
      <c r="L19197" s="195"/>
      <c r="M19197" s="196"/>
      <c r="N19197" s="197"/>
      <c r="O19197" s="197"/>
      <c r="P19197" s="231"/>
    </row>
    <row r="19198" spans="2:16">
      <c r="B19198" s="351"/>
      <c r="C19198" s="435"/>
      <c r="D19198" s="399"/>
      <c r="E19198" s="400"/>
      <c r="G19198" s="401"/>
      <c r="H19198" s="401"/>
      <c r="I19198" s="401"/>
      <c r="J19198" s="194"/>
      <c r="K19198" s="194"/>
      <c r="L19198" s="195"/>
      <c r="M19198" s="196"/>
      <c r="N19198" s="197"/>
      <c r="O19198" s="197"/>
      <c r="P19198" s="231"/>
    </row>
    <row r="19199" spans="2:16">
      <c r="B19199" s="351"/>
      <c r="C19199" s="435"/>
      <c r="D19199" s="399"/>
      <c r="E19199" s="400"/>
      <c r="G19199" s="401"/>
      <c r="H19199" s="401"/>
      <c r="I19199" s="401"/>
      <c r="J19199" s="194"/>
      <c r="K19199" s="194"/>
      <c r="L19199" s="195"/>
      <c r="M19199" s="196"/>
      <c r="N19199" s="197"/>
      <c r="O19199" s="197"/>
      <c r="P19199" s="231"/>
    </row>
    <row r="19200" spans="2:16">
      <c r="B19200" s="351"/>
      <c r="C19200" s="435"/>
      <c r="D19200" s="399"/>
      <c r="E19200" s="400"/>
      <c r="G19200" s="401"/>
      <c r="H19200" s="401"/>
      <c r="I19200" s="401"/>
      <c r="J19200" s="194"/>
      <c r="K19200" s="194"/>
      <c r="L19200" s="195"/>
      <c r="M19200" s="196"/>
      <c r="N19200" s="197"/>
      <c r="O19200" s="197"/>
      <c r="P19200" s="231"/>
    </row>
    <row r="19201" spans="2:16">
      <c r="B19201" s="351"/>
      <c r="C19201" s="435"/>
      <c r="D19201" s="399"/>
      <c r="E19201" s="400"/>
      <c r="G19201" s="401"/>
      <c r="H19201" s="401"/>
      <c r="I19201" s="401"/>
      <c r="J19201" s="194"/>
      <c r="K19201" s="194"/>
      <c r="L19201" s="195"/>
      <c r="M19201" s="196"/>
      <c r="N19201" s="197"/>
      <c r="O19201" s="197"/>
      <c r="P19201" s="231"/>
    </row>
    <row r="19202" spans="2:16">
      <c r="B19202" s="351"/>
      <c r="C19202" s="435"/>
      <c r="D19202" s="399"/>
      <c r="E19202" s="400"/>
      <c r="G19202" s="401"/>
      <c r="H19202" s="401"/>
      <c r="I19202" s="401"/>
      <c r="J19202" s="194"/>
      <c r="K19202" s="194"/>
      <c r="L19202" s="195"/>
      <c r="M19202" s="196"/>
      <c r="N19202" s="197"/>
      <c r="O19202" s="197"/>
      <c r="P19202" s="231"/>
    </row>
    <row r="19203" spans="2:16">
      <c r="B19203" s="351"/>
      <c r="C19203" s="435"/>
      <c r="D19203" s="399"/>
      <c r="E19203" s="400"/>
      <c r="G19203" s="401"/>
      <c r="H19203" s="401"/>
      <c r="I19203" s="401"/>
      <c r="J19203" s="194"/>
      <c r="K19203" s="194"/>
      <c r="L19203" s="195"/>
      <c r="M19203" s="196"/>
      <c r="N19203" s="197"/>
      <c r="O19203" s="197"/>
      <c r="P19203" s="231"/>
    </row>
    <row r="19204" spans="2:16">
      <c r="B19204" s="351"/>
      <c r="C19204" s="435"/>
      <c r="D19204" s="399"/>
      <c r="E19204" s="400"/>
      <c r="G19204" s="401"/>
      <c r="H19204" s="401"/>
      <c r="I19204" s="401"/>
      <c r="J19204" s="194"/>
      <c r="K19204" s="194"/>
      <c r="L19204" s="195"/>
      <c r="M19204" s="196"/>
      <c r="N19204" s="197"/>
      <c r="O19204" s="197"/>
      <c r="P19204" s="231"/>
    </row>
    <row r="19205" spans="2:16">
      <c r="B19205" s="351"/>
      <c r="C19205" s="435"/>
      <c r="D19205" s="399"/>
      <c r="E19205" s="400"/>
      <c r="G19205" s="401"/>
      <c r="H19205" s="401"/>
      <c r="I19205" s="401"/>
      <c r="J19205" s="194"/>
      <c r="K19205" s="194"/>
      <c r="L19205" s="195"/>
      <c r="M19205" s="196"/>
      <c r="N19205" s="197"/>
      <c r="O19205" s="197"/>
      <c r="P19205" s="231"/>
    </row>
    <row r="19206" spans="2:16">
      <c r="B19206" s="351"/>
      <c r="C19206" s="435"/>
      <c r="D19206" s="399"/>
      <c r="E19206" s="400"/>
      <c r="G19206" s="401"/>
      <c r="H19206" s="401"/>
      <c r="I19206" s="401"/>
      <c r="J19206" s="194"/>
      <c r="K19206" s="194"/>
      <c r="L19206" s="195"/>
      <c r="M19206" s="196"/>
      <c r="N19206" s="197"/>
      <c r="O19206" s="197"/>
      <c r="P19206" s="231"/>
    </row>
    <row r="19207" spans="2:16">
      <c r="B19207" s="351"/>
      <c r="C19207" s="435"/>
      <c r="D19207" s="399"/>
      <c r="E19207" s="400"/>
      <c r="G19207" s="401"/>
      <c r="H19207" s="401"/>
      <c r="I19207" s="401"/>
      <c r="J19207" s="194"/>
      <c r="K19207" s="194"/>
      <c r="L19207" s="195"/>
      <c r="M19207" s="196"/>
      <c r="N19207" s="197"/>
      <c r="O19207" s="197"/>
      <c r="P19207" s="231"/>
    </row>
    <row r="19208" spans="2:16">
      <c r="B19208" s="351"/>
      <c r="C19208" s="435"/>
      <c r="D19208" s="399"/>
      <c r="E19208" s="400"/>
      <c r="G19208" s="401"/>
      <c r="H19208" s="401"/>
      <c r="I19208" s="401"/>
      <c r="J19208" s="194"/>
      <c r="K19208" s="194"/>
      <c r="L19208" s="195"/>
      <c r="M19208" s="196"/>
      <c r="N19208" s="197"/>
      <c r="O19208" s="197"/>
      <c r="P19208" s="231"/>
    </row>
    <row r="19209" spans="2:16">
      <c r="B19209" s="351"/>
      <c r="C19209" s="435"/>
      <c r="D19209" s="399"/>
      <c r="E19209" s="400"/>
      <c r="G19209" s="401"/>
      <c r="H19209" s="401"/>
      <c r="I19209" s="401"/>
      <c r="J19209" s="194"/>
      <c r="K19209" s="194"/>
      <c r="L19209" s="195"/>
      <c r="M19209" s="196"/>
      <c r="N19209" s="197"/>
      <c r="O19209" s="197"/>
      <c r="P19209" s="231"/>
    </row>
    <row r="19210" spans="2:16">
      <c r="B19210" s="402"/>
      <c r="C19210" s="435"/>
      <c r="D19210" s="404"/>
      <c r="E19210" s="405"/>
      <c r="G19210" s="406"/>
      <c r="H19210" s="406"/>
      <c r="I19210" s="406"/>
      <c r="J19210" s="194"/>
      <c r="K19210" s="194"/>
      <c r="L19210" s="195"/>
      <c r="M19210" s="196"/>
      <c r="N19210" s="197"/>
      <c r="O19210" s="197"/>
      <c r="P19210" s="221"/>
    </row>
    <row r="19211" spans="2:16">
      <c r="B19211" s="351"/>
      <c r="C19211" s="435"/>
      <c r="D19211" s="399"/>
      <c r="E19211" s="400"/>
      <c r="G19211" s="401"/>
      <c r="H19211" s="401"/>
      <c r="I19211" s="401"/>
      <c r="J19211" s="194"/>
      <c r="K19211" s="194"/>
      <c r="L19211" s="195"/>
      <c r="M19211" s="196"/>
      <c r="N19211" s="197"/>
      <c r="O19211" s="197"/>
      <c r="P19211" s="231"/>
    </row>
    <row r="19212" spans="2:16">
      <c r="B19212" s="351"/>
      <c r="C19212" s="435"/>
      <c r="D19212" s="399"/>
      <c r="E19212" s="400"/>
      <c r="G19212" s="401"/>
      <c r="H19212" s="401"/>
      <c r="I19212" s="401"/>
      <c r="J19212" s="194"/>
      <c r="K19212" s="194"/>
      <c r="L19212" s="195"/>
      <c r="M19212" s="196"/>
      <c r="N19212" s="197"/>
      <c r="O19212" s="197"/>
      <c r="P19212" s="231"/>
    </row>
    <row r="19213" spans="2:16">
      <c r="B19213" s="351"/>
      <c r="C19213" s="435"/>
      <c r="D19213" s="399"/>
      <c r="E19213" s="400"/>
      <c r="G19213" s="401"/>
      <c r="H19213" s="401"/>
      <c r="I19213" s="401"/>
      <c r="J19213" s="194"/>
      <c r="K19213" s="194"/>
      <c r="L19213" s="195"/>
      <c r="M19213" s="196"/>
      <c r="N19213" s="197"/>
      <c r="O19213" s="197"/>
      <c r="P19213" s="231"/>
    </row>
    <row r="19214" spans="2:16">
      <c r="B19214" s="351"/>
      <c r="C19214" s="435"/>
      <c r="D19214" s="399"/>
      <c r="E19214" s="400"/>
      <c r="G19214" s="401"/>
      <c r="H19214" s="401"/>
      <c r="I19214" s="401"/>
      <c r="J19214" s="194"/>
      <c r="K19214" s="194"/>
      <c r="L19214" s="195"/>
      <c r="M19214" s="196"/>
      <c r="N19214" s="197"/>
      <c r="O19214" s="197"/>
      <c r="P19214" s="231"/>
    </row>
    <row r="19215" spans="2:16">
      <c r="B19215" s="351"/>
      <c r="C19215" s="435"/>
      <c r="D19215" s="399"/>
      <c r="E19215" s="400"/>
      <c r="G19215" s="401"/>
      <c r="H19215" s="401"/>
      <c r="I19215" s="401"/>
      <c r="J19215" s="194"/>
      <c r="K19215" s="194"/>
      <c r="L19215" s="195"/>
      <c r="M19215" s="196"/>
      <c r="N19215" s="197"/>
      <c r="O19215" s="197"/>
      <c r="P19215" s="231"/>
    </row>
    <row r="19216" spans="2:16">
      <c r="B19216" s="351"/>
      <c r="C19216" s="435"/>
      <c r="D19216" s="399"/>
      <c r="E19216" s="400"/>
      <c r="G19216" s="401"/>
      <c r="H19216" s="401"/>
      <c r="I19216" s="401"/>
      <c r="J19216" s="194"/>
      <c r="K19216" s="194"/>
      <c r="L19216" s="195"/>
      <c r="M19216" s="196"/>
      <c r="N19216" s="197"/>
      <c r="O19216" s="197"/>
      <c r="P19216" s="231"/>
    </row>
    <row r="19217" spans="2:16">
      <c r="B19217" s="351"/>
      <c r="C19217" s="435"/>
      <c r="D19217" s="399"/>
      <c r="E19217" s="400"/>
      <c r="G19217" s="401"/>
      <c r="H19217" s="401"/>
      <c r="I19217" s="401"/>
      <c r="J19217" s="194"/>
      <c r="K19217" s="194"/>
      <c r="L19217" s="195"/>
      <c r="M19217" s="196"/>
      <c r="N19217" s="197"/>
      <c r="O19217" s="197"/>
      <c r="P19217" s="231"/>
    </row>
    <row r="19218" spans="2:16">
      <c r="B19218" s="351"/>
      <c r="C19218" s="435"/>
      <c r="D19218" s="399"/>
      <c r="E19218" s="400"/>
      <c r="G19218" s="401"/>
      <c r="H19218" s="401"/>
      <c r="I19218" s="401"/>
      <c r="J19218" s="194"/>
      <c r="K19218" s="194"/>
      <c r="L19218" s="195"/>
      <c r="M19218" s="196"/>
      <c r="N19218" s="197"/>
      <c r="O19218" s="197"/>
      <c r="P19218" s="231"/>
    </row>
    <row r="19219" spans="2:16">
      <c r="B19219" s="351"/>
      <c r="C19219" s="435"/>
      <c r="D19219" s="399"/>
      <c r="E19219" s="400"/>
      <c r="G19219" s="401"/>
      <c r="H19219" s="401"/>
      <c r="I19219" s="401"/>
      <c r="J19219" s="194"/>
      <c r="K19219" s="194"/>
      <c r="L19219" s="195"/>
      <c r="M19219" s="196"/>
      <c r="N19219" s="197"/>
      <c r="O19219" s="197"/>
      <c r="P19219" s="231"/>
    </row>
    <row r="19220" spans="2:16">
      <c r="B19220" s="351"/>
      <c r="C19220" s="435"/>
      <c r="D19220" s="399"/>
      <c r="E19220" s="400"/>
      <c r="G19220" s="401"/>
      <c r="H19220" s="401"/>
      <c r="I19220" s="401"/>
      <c r="J19220" s="194"/>
      <c r="K19220" s="194"/>
      <c r="L19220" s="195"/>
      <c r="M19220" s="196"/>
      <c r="N19220" s="197"/>
      <c r="O19220" s="197"/>
      <c r="P19220" s="231"/>
    </row>
    <row r="19221" spans="2:16">
      <c r="B19221" s="351"/>
      <c r="C19221" s="435"/>
      <c r="D19221" s="399"/>
      <c r="E19221" s="400"/>
      <c r="G19221" s="401"/>
      <c r="H19221" s="401"/>
      <c r="I19221" s="401"/>
      <c r="J19221" s="194"/>
      <c r="K19221" s="194"/>
      <c r="L19221" s="195"/>
      <c r="M19221" s="196"/>
      <c r="N19221" s="197"/>
      <c r="O19221" s="197"/>
      <c r="P19221" s="231"/>
    </row>
    <row r="19222" spans="2:16">
      <c r="B19222" s="351"/>
      <c r="C19222" s="435"/>
      <c r="D19222" s="399"/>
      <c r="E19222" s="400"/>
      <c r="G19222" s="401"/>
      <c r="H19222" s="401"/>
      <c r="I19222" s="401"/>
      <c r="J19222" s="194"/>
      <c r="K19222" s="194"/>
      <c r="L19222" s="195"/>
      <c r="M19222" s="196"/>
      <c r="N19222" s="197"/>
      <c r="O19222" s="197"/>
      <c r="P19222" s="231"/>
    </row>
    <row r="19223" spans="2:16">
      <c r="B19223" s="351"/>
      <c r="C19223" s="435"/>
      <c r="D19223" s="399"/>
      <c r="E19223" s="400"/>
      <c r="G19223" s="401"/>
      <c r="H19223" s="401"/>
      <c r="I19223" s="401"/>
      <c r="J19223" s="194"/>
      <c r="K19223" s="194"/>
      <c r="L19223" s="195"/>
      <c r="M19223" s="196"/>
      <c r="N19223" s="197"/>
      <c r="O19223" s="197"/>
      <c r="P19223" s="231"/>
    </row>
    <row r="19224" spans="2:16">
      <c r="B19224" s="351"/>
      <c r="C19224" s="435"/>
      <c r="D19224" s="399"/>
      <c r="E19224" s="400"/>
      <c r="G19224" s="401"/>
      <c r="H19224" s="401"/>
      <c r="I19224" s="401"/>
      <c r="J19224" s="194"/>
      <c r="K19224" s="194"/>
      <c r="L19224" s="195"/>
      <c r="M19224" s="196"/>
      <c r="N19224" s="197"/>
      <c r="O19224" s="197"/>
      <c r="P19224" s="231"/>
    </row>
    <row r="19225" spans="2:16">
      <c r="B19225" s="351"/>
      <c r="C19225" s="435"/>
      <c r="D19225" s="399"/>
      <c r="E19225" s="400"/>
      <c r="G19225" s="401"/>
      <c r="H19225" s="401"/>
      <c r="I19225" s="401"/>
      <c r="J19225" s="194"/>
      <c r="K19225" s="194"/>
      <c r="L19225" s="195"/>
      <c r="M19225" s="196"/>
      <c r="N19225" s="197"/>
      <c r="O19225" s="197"/>
      <c r="P19225" s="231"/>
    </row>
    <row r="19226" spans="2:16">
      <c r="B19226" s="351"/>
      <c r="C19226" s="435"/>
      <c r="D19226" s="399"/>
      <c r="E19226" s="400"/>
      <c r="G19226" s="401"/>
      <c r="H19226" s="401"/>
      <c r="I19226" s="401"/>
      <c r="J19226" s="194"/>
      <c r="K19226" s="194"/>
      <c r="L19226" s="195"/>
      <c r="M19226" s="196"/>
      <c r="N19226" s="197"/>
      <c r="O19226" s="197"/>
      <c r="P19226" s="231"/>
    </row>
    <row r="19227" spans="2:16">
      <c r="B19227" s="351"/>
      <c r="C19227" s="435"/>
      <c r="D19227" s="399"/>
      <c r="E19227" s="400"/>
      <c r="G19227" s="401"/>
      <c r="H19227" s="401"/>
      <c r="I19227" s="401"/>
      <c r="J19227" s="194"/>
      <c r="K19227" s="194"/>
      <c r="L19227" s="195"/>
      <c r="M19227" s="196"/>
      <c r="N19227" s="197"/>
      <c r="O19227" s="197"/>
      <c r="P19227" s="231"/>
    </row>
    <row r="19228" spans="2:16">
      <c r="B19228" s="351"/>
      <c r="C19228" s="435"/>
      <c r="D19228" s="399"/>
      <c r="E19228" s="400"/>
      <c r="G19228" s="401"/>
      <c r="H19228" s="401"/>
      <c r="I19228" s="401"/>
      <c r="J19228" s="194"/>
      <c r="K19228" s="194"/>
      <c r="L19228" s="195"/>
      <c r="M19228" s="196"/>
      <c r="N19228" s="197"/>
      <c r="O19228" s="197"/>
      <c r="P19228" s="231"/>
    </row>
    <row r="19229" spans="2:16">
      <c r="B19229" s="351"/>
      <c r="C19229" s="435"/>
      <c r="D19229" s="399"/>
      <c r="E19229" s="400"/>
      <c r="G19229" s="401"/>
      <c r="H19229" s="401"/>
      <c r="I19229" s="401"/>
      <c r="J19229" s="194"/>
      <c r="K19229" s="194"/>
      <c r="L19229" s="195"/>
      <c r="M19229" s="196"/>
      <c r="N19229" s="197"/>
      <c r="O19229" s="197"/>
      <c r="P19229" s="231"/>
    </row>
    <row r="19230" spans="2:16">
      <c r="B19230" s="351"/>
      <c r="C19230" s="435"/>
      <c r="D19230" s="399"/>
      <c r="E19230" s="400"/>
      <c r="G19230" s="401"/>
      <c r="H19230" s="401"/>
      <c r="I19230" s="401"/>
      <c r="J19230" s="194"/>
      <c r="K19230" s="194"/>
      <c r="L19230" s="195"/>
      <c r="M19230" s="196"/>
      <c r="N19230" s="197"/>
      <c r="O19230" s="197"/>
      <c r="P19230" s="231"/>
    </row>
    <row r="19231" spans="2:16">
      <c r="B19231" s="351"/>
      <c r="C19231" s="435"/>
      <c r="D19231" s="399"/>
      <c r="E19231" s="400"/>
      <c r="G19231" s="401"/>
      <c r="H19231" s="401"/>
      <c r="I19231" s="401"/>
      <c r="J19231" s="194"/>
      <c r="K19231" s="194"/>
      <c r="L19231" s="195"/>
      <c r="M19231" s="196"/>
      <c r="N19231" s="197"/>
      <c r="O19231" s="197"/>
      <c r="P19231" s="231"/>
    </row>
    <row r="19232" spans="2:16">
      <c r="B19232" s="351"/>
      <c r="C19232" s="435"/>
      <c r="D19232" s="399"/>
      <c r="E19232" s="400"/>
      <c r="G19232" s="401"/>
      <c r="H19232" s="401"/>
      <c r="I19232" s="401"/>
      <c r="J19232" s="194"/>
      <c r="K19232" s="194"/>
      <c r="L19232" s="195"/>
      <c r="M19232" s="196"/>
      <c r="N19232" s="197"/>
      <c r="O19232" s="197"/>
      <c r="P19232" s="231"/>
    </row>
    <row r="19233" spans="2:16">
      <c r="B19233" s="351"/>
      <c r="C19233" s="435"/>
      <c r="D19233" s="399"/>
      <c r="E19233" s="400"/>
      <c r="G19233" s="401"/>
      <c r="H19233" s="401"/>
      <c r="I19233" s="401"/>
      <c r="J19233" s="194"/>
      <c r="K19233" s="194"/>
      <c r="L19233" s="195"/>
      <c r="M19233" s="196"/>
      <c r="N19233" s="197"/>
      <c r="O19233" s="197"/>
      <c r="P19233" s="231"/>
    </row>
    <row r="19234" spans="2:16">
      <c r="B19234" s="351"/>
      <c r="C19234" s="435"/>
      <c r="D19234" s="399"/>
      <c r="E19234" s="400"/>
      <c r="G19234" s="401"/>
      <c r="H19234" s="401"/>
      <c r="I19234" s="401"/>
      <c r="J19234" s="194"/>
      <c r="K19234" s="194"/>
      <c r="L19234" s="195"/>
      <c r="M19234" s="196"/>
      <c r="N19234" s="197"/>
      <c r="O19234" s="197"/>
      <c r="P19234" s="231"/>
    </row>
    <row r="19235" spans="2:16">
      <c r="B19235" s="351"/>
      <c r="C19235" s="435"/>
      <c r="D19235" s="399"/>
      <c r="E19235" s="400"/>
      <c r="G19235" s="401"/>
      <c r="H19235" s="401"/>
      <c r="I19235" s="401"/>
      <c r="J19235" s="194"/>
      <c r="K19235" s="194"/>
      <c r="L19235" s="195"/>
      <c r="M19235" s="196"/>
      <c r="N19235" s="197"/>
      <c r="O19235" s="197"/>
      <c r="P19235" s="231"/>
    </row>
    <row r="19236" spans="2:16">
      <c r="B19236" s="351"/>
      <c r="C19236" s="435"/>
      <c r="D19236" s="399"/>
      <c r="E19236" s="400"/>
      <c r="G19236" s="401"/>
      <c r="H19236" s="401"/>
      <c r="I19236" s="401"/>
      <c r="J19236" s="194"/>
      <c r="K19236" s="194"/>
      <c r="L19236" s="195"/>
      <c r="M19236" s="196"/>
      <c r="N19236" s="197"/>
      <c r="O19236" s="197"/>
      <c r="P19236" s="231"/>
    </row>
    <row r="19237" spans="2:16">
      <c r="B19237" s="351"/>
      <c r="C19237" s="435"/>
      <c r="D19237" s="399"/>
      <c r="E19237" s="400"/>
      <c r="G19237" s="401"/>
      <c r="H19237" s="401"/>
      <c r="I19237" s="401"/>
      <c r="J19237" s="194"/>
      <c r="K19237" s="194"/>
      <c r="L19237" s="195"/>
      <c r="M19237" s="196"/>
      <c r="N19237" s="197"/>
      <c r="O19237" s="197"/>
      <c r="P19237" s="231"/>
    </row>
    <row r="19238" spans="2:16">
      <c r="B19238" s="351"/>
      <c r="C19238" s="435"/>
      <c r="D19238" s="399"/>
      <c r="E19238" s="400"/>
      <c r="G19238" s="401"/>
      <c r="H19238" s="401"/>
      <c r="I19238" s="401"/>
      <c r="J19238" s="194"/>
      <c r="K19238" s="194"/>
      <c r="L19238" s="195"/>
      <c r="M19238" s="196"/>
      <c r="N19238" s="197"/>
      <c r="O19238" s="197"/>
      <c r="P19238" s="231"/>
    </row>
    <row r="19239" spans="2:16">
      <c r="B19239" s="351"/>
      <c r="C19239" s="435"/>
      <c r="D19239" s="399"/>
      <c r="E19239" s="400"/>
      <c r="G19239" s="401"/>
      <c r="H19239" s="401"/>
      <c r="I19239" s="401"/>
      <c r="J19239" s="194"/>
      <c r="K19239" s="194"/>
      <c r="L19239" s="195"/>
      <c r="M19239" s="196"/>
      <c r="N19239" s="197"/>
      <c r="O19239" s="197"/>
      <c r="P19239" s="231"/>
    </row>
    <row r="19240" spans="2:16">
      <c r="B19240" s="351"/>
      <c r="C19240" s="435"/>
      <c r="D19240" s="399"/>
      <c r="E19240" s="400"/>
      <c r="G19240" s="401"/>
      <c r="H19240" s="401"/>
      <c r="I19240" s="401"/>
      <c r="J19240" s="194"/>
      <c r="K19240" s="194"/>
      <c r="L19240" s="195"/>
      <c r="M19240" s="196"/>
      <c r="N19240" s="197"/>
      <c r="O19240" s="197"/>
      <c r="P19240" s="231"/>
    </row>
    <row r="19241" spans="2:16">
      <c r="B19241" s="351"/>
      <c r="C19241" s="435"/>
      <c r="D19241" s="399"/>
      <c r="E19241" s="400"/>
      <c r="G19241" s="401"/>
      <c r="H19241" s="401"/>
      <c r="I19241" s="401"/>
      <c r="J19241" s="194"/>
      <c r="K19241" s="194"/>
      <c r="L19241" s="195"/>
      <c r="M19241" s="196"/>
      <c r="N19241" s="197"/>
      <c r="O19241" s="197"/>
      <c r="P19241" s="231"/>
    </row>
    <row r="19242" spans="2:16">
      <c r="B19242" s="351"/>
      <c r="C19242" s="435"/>
      <c r="D19242" s="399"/>
      <c r="E19242" s="400"/>
      <c r="G19242" s="401"/>
      <c r="H19242" s="401"/>
      <c r="I19242" s="401"/>
      <c r="J19242" s="194"/>
      <c r="K19242" s="194"/>
      <c r="L19242" s="195"/>
      <c r="M19242" s="196"/>
      <c r="N19242" s="197"/>
      <c r="O19242" s="197"/>
      <c r="P19242" s="231"/>
    </row>
    <row r="19243" spans="2:16">
      <c r="B19243" s="351"/>
      <c r="C19243" s="435"/>
      <c r="D19243" s="399"/>
      <c r="E19243" s="400"/>
      <c r="G19243" s="401"/>
      <c r="H19243" s="401"/>
      <c r="I19243" s="401"/>
      <c r="J19243" s="194"/>
      <c r="K19243" s="194"/>
      <c r="L19243" s="195"/>
      <c r="M19243" s="196"/>
      <c r="N19243" s="197"/>
      <c r="O19243" s="197"/>
      <c r="P19243" s="231"/>
    </row>
    <row r="19244" spans="2:16">
      <c r="B19244" s="351"/>
      <c r="C19244" s="435"/>
      <c r="D19244" s="399"/>
      <c r="E19244" s="400"/>
      <c r="G19244" s="401"/>
      <c r="H19244" s="401"/>
      <c r="I19244" s="401"/>
      <c r="J19244" s="194"/>
      <c r="K19244" s="194"/>
      <c r="L19244" s="195"/>
      <c r="M19244" s="196"/>
      <c r="N19244" s="197"/>
      <c r="O19244" s="197"/>
      <c r="P19244" s="231"/>
    </row>
    <row r="19245" spans="2:16">
      <c r="B19245" s="351"/>
      <c r="C19245" s="435"/>
      <c r="D19245" s="399"/>
      <c r="E19245" s="400"/>
      <c r="G19245" s="401"/>
      <c r="H19245" s="401"/>
      <c r="I19245" s="401"/>
      <c r="J19245" s="194"/>
      <c r="K19245" s="194"/>
      <c r="L19245" s="195"/>
      <c r="M19245" s="196"/>
      <c r="N19245" s="197"/>
      <c r="O19245" s="197"/>
      <c r="P19245" s="231"/>
    </row>
    <row r="19246" spans="2:16">
      <c r="B19246" s="351"/>
      <c r="C19246" s="435"/>
      <c r="D19246" s="399"/>
      <c r="E19246" s="400"/>
      <c r="G19246" s="401"/>
      <c r="H19246" s="401"/>
      <c r="I19246" s="401"/>
      <c r="J19246" s="194"/>
      <c r="K19246" s="194"/>
      <c r="L19246" s="195"/>
      <c r="M19246" s="196"/>
      <c r="N19246" s="197"/>
      <c r="O19246" s="197"/>
      <c r="P19246" s="231"/>
    </row>
    <row r="19247" spans="2:16">
      <c r="B19247" s="351"/>
      <c r="C19247" s="435"/>
      <c r="D19247" s="399"/>
      <c r="E19247" s="400"/>
      <c r="G19247" s="401"/>
      <c r="H19247" s="401"/>
      <c r="I19247" s="401"/>
      <c r="J19247" s="194"/>
      <c r="K19247" s="194"/>
      <c r="L19247" s="195"/>
      <c r="M19247" s="196"/>
      <c r="N19247" s="197"/>
      <c r="O19247" s="197"/>
      <c r="P19247" s="231"/>
    </row>
    <row r="19248" spans="2:16">
      <c r="B19248" s="351"/>
      <c r="C19248" s="435"/>
      <c r="D19248" s="399"/>
      <c r="E19248" s="400"/>
      <c r="G19248" s="401"/>
      <c r="H19248" s="401"/>
      <c r="I19248" s="401"/>
      <c r="J19248" s="194"/>
      <c r="K19248" s="194"/>
      <c r="L19248" s="195"/>
      <c r="M19248" s="196"/>
      <c r="N19248" s="197"/>
      <c r="O19248" s="197"/>
      <c r="P19248" s="231"/>
    </row>
    <row r="19249" spans="2:16">
      <c r="B19249" s="351"/>
      <c r="C19249" s="435"/>
      <c r="D19249" s="399"/>
      <c r="E19249" s="400"/>
      <c r="G19249" s="401"/>
      <c r="H19249" s="401"/>
      <c r="I19249" s="401"/>
      <c r="J19249" s="194"/>
      <c r="K19249" s="194"/>
      <c r="L19249" s="195"/>
      <c r="M19249" s="196"/>
      <c r="N19249" s="197"/>
      <c r="O19249" s="197"/>
      <c r="P19249" s="231"/>
    </row>
    <row r="19250" spans="2:16">
      <c r="B19250" s="351"/>
      <c r="C19250" s="435"/>
      <c r="D19250" s="399"/>
      <c r="E19250" s="400"/>
      <c r="G19250" s="401"/>
      <c r="H19250" s="401"/>
      <c r="I19250" s="401"/>
      <c r="J19250" s="194"/>
      <c r="K19250" s="194"/>
      <c r="L19250" s="195"/>
      <c r="M19250" s="196"/>
      <c r="N19250" s="197"/>
      <c r="O19250" s="197"/>
      <c r="P19250" s="231"/>
    </row>
    <row r="19251" spans="2:16">
      <c r="B19251" s="351"/>
      <c r="C19251" s="435"/>
      <c r="D19251" s="399"/>
      <c r="E19251" s="400"/>
      <c r="G19251" s="401"/>
      <c r="H19251" s="401"/>
      <c r="I19251" s="401"/>
      <c r="J19251" s="194"/>
      <c r="K19251" s="194"/>
      <c r="L19251" s="195"/>
      <c r="M19251" s="196"/>
      <c r="N19251" s="197"/>
      <c r="O19251" s="197"/>
      <c r="P19251" s="231"/>
    </row>
    <row r="19252" spans="2:16">
      <c r="B19252" s="351"/>
      <c r="C19252" s="435"/>
      <c r="D19252" s="399"/>
      <c r="E19252" s="400"/>
      <c r="G19252" s="401"/>
      <c r="H19252" s="401"/>
      <c r="I19252" s="401"/>
      <c r="J19252" s="194"/>
      <c r="K19252" s="194"/>
      <c r="L19252" s="195"/>
      <c r="M19252" s="196"/>
      <c r="N19252" s="197"/>
      <c r="O19252" s="197"/>
      <c r="P19252" s="231"/>
    </row>
    <row r="19253" spans="2:16">
      <c r="B19253" s="351"/>
      <c r="C19253" s="435"/>
      <c r="D19253" s="399"/>
      <c r="E19253" s="400"/>
      <c r="G19253" s="401"/>
      <c r="H19253" s="401"/>
      <c r="I19253" s="401"/>
      <c r="J19253" s="194"/>
      <c r="K19253" s="194"/>
      <c r="L19253" s="195"/>
      <c r="M19253" s="196"/>
      <c r="N19253" s="197"/>
      <c r="O19253" s="197"/>
      <c r="P19253" s="231"/>
    </row>
    <row r="19254" spans="2:16">
      <c r="B19254" s="351"/>
      <c r="C19254" s="435"/>
      <c r="D19254" s="399"/>
      <c r="E19254" s="400"/>
      <c r="G19254" s="401"/>
      <c r="H19254" s="401"/>
      <c r="I19254" s="401"/>
      <c r="J19254" s="194"/>
      <c r="K19254" s="194"/>
      <c r="L19254" s="195"/>
      <c r="M19254" s="196"/>
      <c r="N19254" s="197"/>
      <c r="O19254" s="197"/>
      <c r="P19254" s="231"/>
    </row>
    <row r="19255" spans="2:16">
      <c r="B19255" s="351"/>
      <c r="C19255" s="435"/>
      <c r="D19255" s="399"/>
      <c r="E19255" s="400"/>
      <c r="G19255" s="401"/>
      <c r="H19255" s="401"/>
      <c r="I19255" s="401"/>
      <c r="J19255" s="194"/>
      <c r="K19255" s="194"/>
      <c r="L19255" s="195"/>
      <c r="M19255" s="196"/>
      <c r="N19255" s="197"/>
      <c r="O19255" s="197"/>
      <c r="P19255" s="231"/>
    </row>
    <row r="19256" spans="2:16">
      <c r="B19256" s="351"/>
      <c r="C19256" s="435"/>
      <c r="D19256" s="399"/>
      <c r="E19256" s="400"/>
      <c r="G19256" s="401"/>
      <c r="H19256" s="401"/>
      <c r="I19256" s="401"/>
      <c r="J19256" s="194"/>
      <c r="K19256" s="194"/>
      <c r="L19256" s="195"/>
      <c r="M19256" s="196"/>
      <c r="N19256" s="197"/>
      <c r="O19256" s="197"/>
      <c r="P19256" s="231"/>
    </row>
    <row r="19257" spans="2:16">
      <c r="B19257" s="351"/>
      <c r="C19257" s="435"/>
      <c r="D19257" s="399"/>
      <c r="E19257" s="400"/>
      <c r="G19257" s="401"/>
      <c r="H19257" s="401"/>
      <c r="I19257" s="401"/>
      <c r="J19257" s="194"/>
      <c r="K19257" s="194"/>
      <c r="L19257" s="195"/>
      <c r="M19257" s="196"/>
      <c r="N19257" s="197"/>
      <c r="O19257" s="197"/>
      <c r="P19257" s="231"/>
    </row>
    <row r="19258" spans="2:16">
      <c r="B19258" s="351"/>
      <c r="C19258" s="435"/>
      <c r="D19258" s="399"/>
      <c r="E19258" s="400"/>
      <c r="G19258" s="401"/>
      <c r="H19258" s="401"/>
      <c r="I19258" s="401"/>
      <c r="J19258" s="194"/>
      <c r="K19258" s="194"/>
      <c r="L19258" s="195"/>
      <c r="M19258" s="196"/>
      <c r="N19258" s="197"/>
      <c r="O19258" s="197"/>
      <c r="P19258" s="231"/>
    </row>
    <row r="19259" spans="2:16">
      <c r="B19259" s="351"/>
      <c r="C19259" s="435"/>
      <c r="D19259" s="399"/>
      <c r="E19259" s="400"/>
      <c r="G19259" s="401"/>
      <c r="H19259" s="401"/>
      <c r="I19259" s="401"/>
      <c r="J19259" s="194"/>
      <c r="K19259" s="194"/>
      <c r="L19259" s="195"/>
      <c r="M19259" s="196"/>
      <c r="N19259" s="197"/>
      <c r="O19259" s="197"/>
      <c r="P19259" s="231"/>
    </row>
    <row r="19260" spans="2:16">
      <c r="B19260" s="351"/>
      <c r="C19260" s="435"/>
      <c r="D19260" s="399"/>
      <c r="E19260" s="400"/>
      <c r="G19260" s="401"/>
      <c r="H19260" s="401"/>
      <c r="I19260" s="401"/>
      <c r="J19260" s="194"/>
      <c r="K19260" s="194"/>
      <c r="L19260" s="195"/>
      <c r="M19260" s="196"/>
      <c r="N19260" s="197"/>
      <c r="O19260" s="197"/>
      <c r="P19260" s="231"/>
    </row>
    <row r="19261" spans="2:16">
      <c r="B19261" s="351"/>
      <c r="C19261" s="435"/>
      <c r="D19261" s="399"/>
      <c r="E19261" s="400"/>
      <c r="G19261" s="401"/>
      <c r="H19261" s="401"/>
      <c r="I19261" s="401"/>
      <c r="J19261" s="194"/>
      <c r="K19261" s="194"/>
      <c r="L19261" s="195"/>
      <c r="M19261" s="196"/>
      <c r="N19261" s="197"/>
      <c r="O19261" s="197"/>
      <c r="P19261" s="231"/>
    </row>
    <row r="19262" spans="2:16">
      <c r="B19262" s="351"/>
      <c r="C19262" s="435"/>
      <c r="D19262" s="399"/>
      <c r="E19262" s="400"/>
      <c r="G19262" s="401"/>
      <c r="H19262" s="401"/>
      <c r="I19262" s="401"/>
      <c r="J19262" s="194"/>
      <c r="K19262" s="194"/>
      <c r="L19262" s="195"/>
      <c r="M19262" s="196"/>
      <c r="N19262" s="197"/>
      <c r="O19262" s="197"/>
      <c r="P19262" s="231"/>
    </row>
    <row r="19263" spans="2:16">
      <c r="B19263" s="351"/>
      <c r="C19263" s="435"/>
      <c r="D19263" s="399"/>
      <c r="E19263" s="400"/>
      <c r="G19263" s="401"/>
      <c r="H19263" s="401"/>
      <c r="I19263" s="401"/>
      <c r="J19263" s="194"/>
      <c r="K19263" s="194"/>
      <c r="L19263" s="195"/>
      <c r="M19263" s="196"/>
      <c r="N19263" s="197"/>
      <c r="O19263" s="197"/>
      <c r="P19263" s="231"/>
    </row>
    <row r="19264" spans="2:16">
      <c r="B19264" s="351"/>
      <c r="C19264" s="435"/>
      <c r="D19264" s="399"/>
      <c r="E19264" s="400"/>
      <c r="G19264" s="401"/>
      <c r="H19264" s="401"/>
      <c r="I19264" s="401"/>
      <c r="J19264" s="194"/>
      <c r="K19264" s="194"/>
      <c r="L19264" s="195"/>
      <c r="M19264" s="196"/>
      <c r="N19264" s="197"/>
      <c r="O19264" s="197"/>
      <c r="P19264" s="231"/>
    </row>
    <row r="19265" spans="2:16">
      <c r="B19265" s="351"/>
      <c r="C19265" s="435"/>
      <c r="D19265" s="399"/>
      <c r="E19265" s="400"/>
      <c r="G19265" s="401"/>
      <c r="H19265" s="401"/>
      <c r="I19265" s="401"/>
      <c r="J19265" s="194"/>
      <c r="K19265" s="194"/>
      <c r="L19265" s="195"/>
      <c r="M19265" s="196"/>
      <c r="N19265" s="197"/>
      <c r="O19265" s="197"/>
      <c r="P19265" s="231"/>
    </row>
    <row r="19266" spans="2:16">
      <c r="B19266" s="351"/>
      <c r="C19266" s="435"/>
      <c r="D19266" s="399"/>
      <c r="E19266" s="400"/>
      <c r="G19266" s="401"/>
      <c r="H19266" s="401"/>
      <c r="I19266" s="401"/>
      <c r="J19266" s="194"/>
      <c r="K19266" s="194"/>
      <c r="L19266" s="195"/>
      <c r="M19266" s="196"/>
      <c r="N19266" s="197"/>
      <c r="O19266" s="197"/>
      <c r="P19266" s="231"/>
    </row>
    <row r="19267" spans="2:16">
      <c r="B19267" s="351"/>
      <c r="C19267" s="435"/>
      <c r="D19267" s="399"/>
      <c r="E19267" s="400"/>
      <c r="G19267" s="401"/>
      <c r="H19267" s="401"/>
      <c r="I19267" s="401"/>
      <c r="J19267" s="194"/>
      <c r="K19267" s="194"/>
      <c r="L19267" s="195"/>
      <c r="M19267" s="196"/>
      <c r="N19267" s="197"/>
      <c r="O19267" s="197"/>
      <c r="P19267" s="231"/>
    </row>
    <row r="19268" spans="2:16">
      <c r="B19268" s="351"/>
      <c r="C19268" s="435"/>
      <c r="D19268" s="399"/>
      <c r="E19268" s="400"/>
      <c r="G19268" s="401"/>
      <c r="H19268" s="401"/>
      <c r="I19268" s="401"/>
      <c r="J19268" s="194"/>
      <c r="K19268" s="194"/>
      <c r="L19268" s="195"/>
      <c r="M19268" s="196"/>
      <c r="N19268" s="197"/>
      <c r="O19268" s="197"/>
      <c r="P19268" s="231"/>
    </row>
    <row r="19269" spans="2:16">
      <c r="B19269" s="351"/>
      <c r="C19269" s="435"/>
      <c r="D19269" s="399"/>
      <c r="E19269" s="400"/>
      <c r="G19269" s="401"/>
      <c r="H19269" s="401"/>
      <c r="I19269" s="401"/>
      <c r="J19269" s="194"/>
      <c r="K19269" s="194"/>
      <c r="L19269" s="195"/>
      <c r="M19269" s="196"/>
      <c r="N19269" s="197"/>
      <c r="O19269" s="197"/>
      <c r="P19269" s="231"/>
    </row>
    <row r="19270" spans="2:16">
      <c r="B19270" s="351"/>
      <c r="C19270" s="435"/>
      <c r="D19270" s="399"/>
      <c r="E19270" s="400"/>
      <c r="G19270" s="401"/>
      <c r="H19270" s="401"/>
      <c r="I19270" s="401"/>
      <c r="J19270" s="194"/>
      <c r="K19270" s="194"/>
      <c r="L19270" s="195"/>
      <c r="M19270" s="196"/>
      <c r="N19270" s="197"/>
      <c r="O19270" s="197"/>
      <c r="P19270" s="231"/>
    </row>
    <row r="19271" spans="2:16">
      <c r="B19271" s="351"/>
      <c r="C19271" s="435"/>
      <c r="D19271" s="399"/>
      <c r="E19271" s="400"/>
      <c r="G19271" s="401"/>
      <c r="H19271" s="401"/>
      <c r="I19271" s="401"/>
      <c r="J19271" s="194"/>
      <c r="K19271" s="194"/>
      <c r="L19271" s="195"/>
      <c r="M19271" s="196"/>
      <c r="N19271" s="197"/>
      <c r="O19271" s="197"/>
      <c r="P19271" s="231"/>
    </row>
    <row r="19272" spans="2:16">
      <c r="B19272" s="351"/>
      <c r="C19272" s="435"/>
      <c r="D19272" s="399"/>
      <c r="E19272" s="400"/>
      <c r="G19272" s="401"/>
      <c r="H19272" s="401"/>
      <c r="I19272" s="401"/>
      <c r="J19272" s="194"/>
      <c r="K19272" s="194"/>
      <c r="L19272" s="195"/>
      <c r="M19272" s="196"/>
      <c r="N19272" s="197"/>
      <c r="O19272" s="197"/>
      <c r="P19272" s="231"/>
    </row>
    <row r="19273" spans="2:16">
      <c r="B19273" s="351"/>
      <c r="C19273" s="435"/>
      <c r="D19273" s="399"/>
      <c r="E19273" s="400"/>
      <c r="G19273" s="401"/>
      <c r="H19273" s="401"/>
      <c r="I19273" s="401"/>
      <c r="J19273" s="194"/>
      <c r="K19273" s="194"/>
      <c r="L19273" s="195"/>
      <c r="M19273" s="196"/>
      <c r="N19273" s="197"/>
      <c r="O19273" s="197"/>
      <c r="P19273" s="231"/>
    </row>
    <row r="19274" spans="2:16">
      <c r="B19274" s="351"/>
      <c r="C19274" s="435"/>
      <c r="D19274" s="399"/>
      <c r="E19274" s="400"/>
      <c r="G19274" s="401"/>
      <c r="H19274" s="401"/>
      <c r="I19274" s="401"/>
      <c r="J19274" s="194"/>
      <c r="K19274" s="194"/>
      <c r="L19274" s="195"/>
      <c r="M19274" s="196"/>
      <c r="N19274" s="197"/>
      <c r="O19274" s="197"/>
      <c r="P19274" s="231"/>
    </row>
    <row r="19275" spans="2:16">
      <c r="B19275" s="351"/>
      <c r="C19275" s="435"/>
      <c r="D19275" s="399"/>
      <c r="E19275" s="400"/>
      <c r="G19275" s="401"/>
      <c r="H19275" s="401"/>
      <c r="I19275" s="401"/>
      <c r="J19275" s="194"/>
      <c r="K19275" s="194"/>
      <c r="L19275" s="195"/>
      <c r="M19275" s="196"/>
      <c r="N19275" s="197"/>
      <c r="O19275" s="197"/>
      <c r="P19275" s="231"/>
    </row>
    <row r="19276" spans="2:16">
      <c r="B19276" s="351"/>
      <c r="C19276" s="435"/>
      <c r="D19276" s="399"/>
      <c r="E19276" s="400"/>
      <c r="G19276" s="401"/>
      <c r="H19276" s="401"/>
      <c r="I19276" s="401"/>
      <c r="J19276" s="194"/>
      <c r="K19276" s="194"/>
      <c r="L19276" s="195"/>
      <c r="M19276" s="196"/>
      <c r="N19276" s="197"/>
      <c r="O19276" s="197"/>
      <c r="P19276" s="231"/>
    </row>
    <row r="19277" spans="2:16">
      <c r="B19277" s="351"/>
      <c r="C19277" s="435"/>
      <c r="D19277" s="399"/>
      <c r="E19277" s="400"/>
      <c r="G19277" s="401"/>
      <c r="H19277" s="401"/>
      <c r="I19277" s="401"/>
      <c r="J19277" s="194"/>
      <c r="K19277" s="194"/>
      <c r="L19277" s="195"/>
      <c r="M19277" s="196"/>
      <c r="N19277" s="197"/>
      <c r="O19277" s="197"/>
      <c r="P19277" s="231"/>
    </row>
    <row r="19278" spans="2:16">
      <c r="B19278" s="351"/>
      <c r="C19278" s="435"/>
      <c r="D19278" s="399"/>
      <c r="E19278" s="400"/>
      <c r="G19278" s="401"/>
      <c r="H19278" s="401"/>
      <c r="I19278" s="401"/>
      <c r="J19278" s="194"/>
      <c r="K19278" s="194"/>
      <c r="L19278" s="195"/>
      <c r="M19278" s="196"/>
      <c r="N19278" s="197"/>
      <c r="O19278" s="197"/>
      <c r="P19278" s="231"/>
    </row>
    <row r="19279" spans="2:16">
      <c r="B19279" s="351"/>
      <c r="C19279" s="435"/>
      <c r="D19279" s="399"/>
      <c r="E19279" s="400"/>
      <c r="G19279" s="401"/>
      <c r="H19279" s="401"/>
      <c r="I19279" s="401"/>
      <c r="J19279" s="194"/>
      <c r="K19279" s="194"/>
      <c r="L19279" s="195"/>
      <c r="M19279" s="196"/>
      <c r="N19279" s="197"/>
      <c r="O19279" s="197"/>
      <c r="P19279" s="231"/>
    </row>
    <row r="19280" spans="2:16">
      <c r="B19280" s="351"/>
      <c r="C19280" s="435"/>
      <c r="D19280" s="399"/>
      <c r="E19280" s="400"/>
      <c r="G19280" s="401"/>
      <c r="H19280" s="401"/>
      <c r="I19280" s="401"/>
      <c r="J19280" s="194"/>
      <c r="K19280" s="194"/>
      <c r="L19280" s="195"/>
      <c r="M19280" s="196"/>
      <c r="N19280" s="197"/>
      <c r="O19280" s="197"/>
      <c r="P19280" s="231"/>
    </row>
    <row r="19281" spans="2:16">
      <c r="B19281" s="351"/>
      <c r="C19281" s="435"/>
      <c r="D19281" s="399"/>
      <c r="E19281" s="400"/>
      <c r="G19281" s="401"/>
      <c r="H19281" s="401"/>
      <c r="I19281" s="401"/>
      <c r="J19281" s="194"/>
      <c r="K19281" s="194"/>
      <c r="L19281" s="195"/>
      <c r="M19281" s="196"/>
      <c r="N19281" s="197"/>
      <c r="O19281" s="197"/>
      <c r="P19281" s="231"/>
    </row>
    <row r="19282" spans="2:16">
      <c r="B19282" s="351"/>
      <c r="C19282" s="435"/>
      <c r="D19282" s="399"/>
      <c r="E19282" s="400"/>
      <c r="G19282" s="401"/>
      <c r="H19282" s="401"/>
      <c r="I19282" s="401"/>
      <c r="J19282" s="194"/>
      <c r="K19282" s="194"/>
      <c r="L19282" s="195"/>
      <c r="M19282" s="196"/>
      <c r="N19282" s="197"/>
      <c r="O19282" s="197"/>
      <c r="P19282" s="231"/>
    </row>
    <row r="19283" spans="2:16">
      <c r="B19283" s="351"/>
      <c r="C19283" s="435"/>
      <c r="D19283" s="399"/>
      <c r="E19283" s="400"/>
      <c r="G19283" s="401"/>
      <c r="H19283" s="401"/>
      <c r="I19283" s="401"/>
      <c r="J19283" s="194"/>
      <c r="K19283" s="194"/>
      <c r="L19283" s="195"/>
      <c r="M19283" s="196"/>
      <c r="N19283" s="197"/>
      <c r="O19283" s="197"/>
      <c r="P19283" s="231"/>
    </row>
    <row r="19284" spans="2:16">
      <c r="B19284" s="351"/>
      <c r="C19284" s="435"/>
      <c r="D19284" s="399"/>
      <c r="E19284" s="400"/>
      <c r="G19284" s="401"/>
      <c r="H19284" s="401"/>
      <c r="I19284" s="401"/>
      <c r="J19284" s="194"/>
      <c r="K19284" s="194"/>
      <c r="L19284" s="195"/>
      <c r="M19284" s="196"/>
      <c r="N19284" s="197"/>
      <c r="O19284" s="197"/>
      <c r="P19284" s="231"/>
    </row>
    <row r="19285" spans="2:16">
      <c r="B19285" s="351"/>
      <c r="C19285" s="435"/>
      <c r="D19285" s="399"/>
      <c r="E19285" s="400"/>
      <c r="G19285" s="401"/>
      <c r="H19285" s="401"/>
      <c r="I19285" s="401"/>
      <c r="J19285" s="194"/>
      <c r="K19285" s="194"/>
      <c r="L19285" s="195"/>
      <c r="M19285" s="196"/>
      <c r="N19285" s="197"/>
      <c r="O19285" s="197"/>
      <c r="P19285" s="231"/>
    </row>
    <row r="19286" spans="2:16">
      <c r="B19286" s="351"/>
      <c r="C19286" s="435"/>
      <c r="D19286" s="399"/>
      <c r="E19286" s="400"/>
      <c r="G19286" s="401"/>
      <c r="H19286" s="401"/>
      <c r="I19286" s="401"/>
      <c r="J19286" s="194"/>
      <c r="K19286" s="194"/>
      <c r="L19286" s="195"/>
      <c r="M19286" s="196"/>
      <c r="N19286" s="197"/>
      <c r="O19286" s="197"/>
      <c r="P19286" s="231"/>
    </row>
    <row r="19287" spans="2:16">
      <c r="B19287" s="351"/>
      <c r="C19287" s="435"/>
      <c r="D19287" s="399"/>
      <c r="E19287" s="400"/>
      <c r="G19287" s="401"/>
      <c r="H19287" s="401"/>
      <c r="I19287" s="401"/>
      <c r="J19287" s="194"/>
      <c r="K19287" s="194"/>
      <c r="L19287" s="195"/>
      <c r="M19287" s="196"/>
      <c r="N19287" s="197"/>
      <c r="O19287" s="197"/>
      <c r="P19287" s="231"/>
    </row>
    <row r="19288" spans="2:16">
      <c r="B19288" s="351"/>
      <c r="C19288" s="435"/>
      <c r="D19288" s="399"/>
      <c r="E19288" s="400"/>
      <c r="G19288" s="401"/>
      <c r="H19288" s="401"/>
      <c r="I19288" s="401"/>
      <c r="J19288" s="194"/>
      <c r="K19288" s="194"/>
      <c r="L19288" s="195"/>
      <c r="M19288" s="196"/>
      <c r="N19288" s="197"/>
      <c r="O19288" s="197"/>
      <c r="P19288" s="231"/>
    </row>
    <row r="19289" spans="2:16">
      <c r="B19289" s="351"/>
      <c r="C19289" s="435"/>
      <c r="D19289" s="399"/>
      <c r="E19289" s="400"/>
      <c r="G19289" s="401"/>
      <c r="H19289" s="401"/>
      <c r="I19289" s="401"/>
      <c r="J19289" s="194"/>
      <c r="K19289" s="194"/>
      <c r="L19289" s="195"/>
      <c r="M19289" s="196"/>
      <c r="N19289" s="197"/>
      <c r="O19289" s="197"/>
      <c r="P19289" s="231"/>
    </row>
    <row r="19290" spans="2:16">
      <c r="B19290" s="351"/>
      <c r="C19290" s="435"/>
      <c r="D19290" s="399"/>
      <c r="E19290" s="400"/>
      <c r="G19290" s="401"/>
      <c r="H19290" s="401"/>
      <c r="I19290" s="401"/>
      <c r="J19290" s="194"/>
      <c r="K19290" s="194"/>
      <c r="L19290" s="195"/>
      <c r="M19290" s="196"/>
      <c r="N19290" s="197"/>
      <c r="O19290" s="197"/>
      <c r="P19290" s="231"/>
    </row>
    <row r="19291" spans="2:16">
      <c r="B19291" s="402"/>
      <c r="C19291" s="435"/>
      <c r="D19291" s="404"/>
      <c r="E19291" s="405"/>
      <c r="G19291" s="406"/>
      <c r="H19291" s="406"/>
      <c r="I19291" s="406"/>
      <c r="J19291" s="194"/>
      <c r="K19291" s="194"/>
      <c r="L19291" s="195"/>
      <c r="M19291" s="196"/>
      <c r="N19291" s="197"/>
      <c r="O19291" s="197"/>
      <c r="P19291" s="221"/>
    </row>
    <row r="19292" spans="2:16">
      <c r="B19292" s="351"/>
      <c r="C19292" s="435"/>
      <c r="D19292" s="399"/>
      <c r="E19292" s="400"/>
      <c r="G19292" s="401"/>
      <c r="H19292" s="401"/>
      <c r="I19292" s="401"/>
      <c r="J19292" s="194"/>
      <c r="K19292" s="194"/>
      <c r="L19292" s="195"/>
      <c r="M19292" s="196"/>
      <c r="N19292" s="197"/>
      <c r="O19292" s="197"/>
      <c r="P19292" s="231"/>
    </row>
    <row r="19293" spans="2:16">
      <c r="B19293" s="351"/>
      <c r="C19293" s="435"/>
      <c r="D19293" s="399"/>
      <c r="E19293" s="400"/>
      <c r="G19293" s="401"/>
      <c r="H19293" s="401"/>
      <c r="I19293" s="401"/>
      <c r="J19293" s="194"/>
      <c r="K19293" s="194"/>
      <c r="L19293" s="195"/>
      <c r="M19293" s="196"/>
      <c r="N19293" s="197"/>
      <c r="O19293" s="197"/>
      <c r="P19293" s="231"/>
    </row>
    <row r="19294" spans="2:16">
      <c r="B19294" s="351"/>
      <c r="C19294" s="435"/>
      <c r="D19294" s="399"/>
      <c r="E19294" s="400"/>
      <c r="G19294" s="401"/>
      <c r="H19294" s="401"/>
      <c r="I19294" s="401"/>
      <c r="J19294" s="194"/>
      <c r="K19294" s="194"/>
      <c r="L19294" s="195"/>
      <c r="M19294" s="196"/>
      <c r="N19294" s="197"/>
      <c r="O19294" s="197"/>
      <c r="P19294" s="231"/>
    </row>
    <row r="19295" spans="2:16">
      <c r="B19295" s="351"/>
      <c r="C19295" s="435"/>
      <c r="D19295" s="399"/>
      <c r="E19295" s="400"/>
      <c r="G19295" s="401"/>
      <c r="H19295" s="401"/>
      <c r="I19295" s="401"/>
      <c r="J19295" s="194"/>
      <c r="K19295" s="194"/>
      <c r="L19295" s="195"/>
      <c r="M19295" s="196"/>
      <c r="N19295" s="197"/>
      <c r="O19295" s="197"/>
      <c r="P19295" s="231"/>
    </row>
    <row r="19296" spans="2:16">
      <c r="B19296" s="351"/>
      <c r="C19296" s="435"/>
      <c r="D19296" s="399"/>
      <c r="E19296" s="400"/>
      <c r="G19296" s="401"/>
      <c r="H19296" s="401"/>
      <c r="I19296" s="401"/>
      <c r="J19296" s="194"/>
      <c r="K19296" s="194"/>
      <c r="L19296" s="195"/>
      <c r="M19296" s="196"/>
      <c r="N19296" s="197"/>
      <c r="O19296" s="197"/>
      <c r="P19296" s="231"/>
    </row>
    <row r="19297" spans="2:16">
      <c r="B19297" s="351"/>
      <c r="C19297" s="435"/>
      <c r="D19297" s="399"/>
      <c r="E19297" s="400"/>
      <c r="G19297" s="401"/>
      <c r="H19297" s="401"/>
      <c r="I19297" s="401"/>
      <c r="J19297" s="194"/>
      <c r="K19297" s="194"/>
      <c r="L19297" s="195"/>
      <c r="M19297" s="196"/>
      <c r="N19297" s="197"/>
      <c r="O19297" s="197"/>
      <c r="P19297" s="231"/>
    </row>
    <row r="19298" spans="2:16">
      <c r="B19298" s="351"/>
      <c r="C19298" s="435"/>
      <c r="D19298" s="399"/>
      <c r="E19298" s="400"/>
      <c r="G19298" s="401"/>
      <c r="H19298" s="401"/>
      <c r="I19298" s="401"/>
      <c r="J19298" s="194"/>
      <c r="K19298" s="194"/>
      <c r="L19298" s="195"/>
      <c r="M19298" s="196"/>
      <c r="N19298" s="197"/>
      <c r="O19298" s="197"/>
      <c r="P19298" s="231"/>
    </row>
    <row r="19299" spans="2:16">
      <c r="B19299" s="351"/>
      <c r="C19299" s="435"/>
      <c r="D19299" s="399"/>
      <c r="E19299" s="400"/>
      <c r="G19299" s="401"/>
      <c r="H19299" s="401"/>
      <c r="I19299" s="401"/>
      <c r="J19299" s="194"/>
      <c r="K19299" s="194"/>
      <c r="L19299" s="195"/>
      <c r="M19299" s="196"/>
      <c r="N19299" s="197"/>
      <c r="O19299" s="197"/>
      <c r="P19299" s="231"/>
    </row>
    <row r="19300" spans="2:16">
      <c r="B19300" s="351"/>
      <c r="C19300" s="435"/>
      <c r="D19300" s="399"/>
      <c r="E19300" s="400"/>
      <c r="G19300" s="401"/>
      <c r="H19300" s="401"/>
      <c r="I19300" s="401"/>
      <c r="J19300" s="194"/>
      <c r="K19300" s="194"/>
      <c r="L19300" s="195"/>
      <c r="M19300" s="196"/>
      <c r="N19300" s="197"/>
      <c r="O19300" s="197"/>
      <c r="P19300" s="231"/>
    </row>
    <row r="19301" spans="2:16">
      <c r="B19301" s="351"/>
      <c r="C19301" s="435"/>
      <c r="D19301" s="399"/>
      <c r="E19301" s="400"/>
      <c r="G19301" s="401"/>
      <c r="H19301" s="401"/>
      <c r="I19301" s="401"/>
      <c r="J19301" s="194"/>
      <c r="K19301" s="194"/>
      <c r="L19301" s="195"/>
      <c r="M19301" s="196"/>
      <c r="N19301" s="197"/>
      <c r="O19301" s="197"/>
      <c r="P19301" s="231"/>
    </row>
    <row r="19302" spans="2:16">
      <c r="B19302" s="351"/>
      <c r="C19302" s="435"/>
      <c r="D19302" s="399"/>
      <c r="E19302" s="400"/>
      <c r="G19302" s="401"/>
      <c r="H19302" s="401"/>
      <c r="I19302" s="401"/>
      <c r="J19302" s="194"/>
      <c r="K19302" s="194"/>
      <c r="L19302" s="195"/>
      <c r="M19302" s="196"/>
      <c r="N19302" s="197"/>
      <c r="O19302" s="197"/>
      <c r="P19302" s="231"/>
    </row>
    <row r="19303" spans="2:16">
      <c r="B19303" s="351"/>
      <c r="C19303" s="435"/>
      <c r="D19303" s="399"/>
      <c r="E19303" s="400"/>
      <c r="G19303" s="401"/>
      <c r="H19303" s="401"/>
      <c r="I19303" s="401"/>
      <c r="J19303" s="194"/>
      <c r="K19303" s="194"/>
      <c r="L19303" s="195"/>
      <c r="M19303" s="196"/>
      <c r="N19303" s="197"/>
      <c r="O19303" s="197"/>
      <c r="P19303" s="231"/>
    </row>
    <row r="19304" spans="2:16">
      <c r="B19304" s="351"/>
      <c r="C19304" s="435"/>
      <c r="D19304" s="399"/>
      <c r="E19304" s="400"/>
      <c r="G19304" s="401"/>
      <c r="H19304" s="401"/>
      <c r="I19304" s="401"/>
      <c r="J19304" s="194"/>
      <c r="K19304" s="194"/>
      <c r="L19304" s="195"/>
      <c r="M19304" s="196"/>
      <c r="N19304" s="197"/>
      <c r="O19304" s="197"/>
      <c r="P19304" s="231"/>
    </row>
    <row r="19305" spans="2:16">
      <c r="B19305" s="351"/>
      <c r="C19305" s="435"/>
      <c r="D19305" s="399"/>
      <c r="E19305" s="400"/>
      <c r="G19305" s="401"/>
      <c r="H19305" s="401"/>
      <c r="I19305" s="401"/>
      <c r="J19305" s="194"/>
      <c r="K19305" s="194"/>
      <c r="L19305" s="195"/>
      <c r="M19305" s="196"/>
      <c r="N19305" s="197"/>
      <c r="O19305" s="197"/>
      <c r="P19305" s="231"/>
    </row>
    <row r="19306" spans="2:16">
      <c r="B19306" s="351"/>
      <c r="C19306" s="435"/>
      <c r="D19306" s="399"/>
      <c r="E19306" s="400"/>
      <c r="G19306" s="401"/>
      <c r="H19306" s="401"/>
      <c r="I19306" s="401"/>
      <c r="J19306" s="194"/>
      <c r="K19306" s="194"/>
      <c r="L19306" s="195"/>
      <c r="M19306" s="196"/>
      <c r="N19306" s="197"/>
      <c r="O19306" s="197"/>
      <c r="P19306" s="231"/>
    </row>
    <row r="19307" spans="2:16">
      <c r="B19307" s="351"/>
      <c r="C19307" s="435"/>
      <c r="D19307" s="399"/>
      <c r="E19307" s="400"/>
      <c r="G19307" s="401"/>
      <c r="H19307" s="401"/>
      <c r="I19307" s="401"/>
      <c r="J19307" s="194"/>
      <c r="K19307" s="194"/>
      <c r="L19307" s="195"/>
      <c r="M19307" s="196"/>
      <c r="N19307" s="197"/>
      <c r="O19307" s="197"/>
      <c r="P19307" s="231"/>
    </row>
    <row r="19308" spans="2:16">
      <c r="B19308" s="351"/>
      <c r="C19308" s="435"/>
      <c r="D19308" s="399"/>
      <c r="E19308" s="400"/>
      <c r="G19308" s="401"/>
      <c r="H19308" s="401"/>
      <c r="I19308" s="401"/>
      <c r="J19308" s="194"/>
      <c r="K19308" s="194"/>
      <c r="L19308" s="195"/>
      <c r="M19308" s="196"/>
      <c r="N19308" s="197"/>
      <c r="O19308" s="197"/>
      <c r="P19308" s="231"/>
    </row>
    <row r="19309" spans="2:16">
      <c r="B19309" s="351"/>
      <c r="C19309" s="435"/>
      <c r="D19309" s="399"/>
      <c r="E19309" s="400"/>
      <c r="G19309" s="401"/>
      <c r="H19309" s="401"/>
      <c r="I19309" s="401"/>
      <c r="J19309" s="194"/>
      <c r="K19309" s="194"/>
      <c r="L19309" s="195"/>
      <c r="M19309" s="196"/>
      <c r="N19309" s="197"/>
      <c r="O19309" s="197"/>
      <c r="P19309" s="231"/>
    </row>
    <row r="19310" spans="2:16">
      <c r="B19310" s="351"/>
      <c r="C19310" s="435"/>
      <c r="D19310" s="399"/>
      <c r="E19310" s="400"/>
      <c r="G19310" s="401"/>
      <c r="H19310" s="401"/>
      <c r="I19310" s="401"/>
      <c r="J19310" s="194"/>
      <c r="K19310" s="194"/>
      <c r="L19310" s="195"/>
      <c r="M19310" s="196"/>
      <c r="N19310" s="197"/>
      <c r="O19310" s="197"/>
      <c r="P19310" s="231"/>
    </row>
    <row r="19311" spans="2:16">
      <c r="B19311" s="351"/>
      <c r="C19311" s="435"/>
      <c r="D19311" s="399"/>
      <c r="E19311" s="400"/>
      <c r="G19311" s="401"/>
      <c r="H19311" s="401"/>
      <c r="I19311" s="401"/>
      <c r="J19311" s="194"/>
      <c r="K19311" s="194"/>
      <c r="L19311" s="195"/>
      <c r="M19311" s="196"/>
      <c r="N19311" s="197"/>
      <c r="O19311" s="197"/>
      <c r="P19311" s="231"/>
    </row>
    <row r="19312" spans="2:16">
      <c r="B19312" s="351"/>
      <c r="C19312" s="435"/>
      <c r="D19312" s="399"/>
      <c r="E19312" s="400"/>
      <c r="G19312" s="401"/>
      <c r="H19312" s="401"/>
      <c r="I19312" s="401"/>
      <c r="J19312" s="194"/>
      <c r="K19312" s="194"/>
      <c r="L19312" s="195"/>
      <c r="M19312" s="196"/>
      <c r="N19312" s="197"/>
      <c r="O19312" s="197"/>
      <c r="P19312" s="231"/>
    </row>
    <row r="19313" spans="2:16">
      <c r="B19313" s="351"/>
      <c r="C19313" s="435"/>
      <c r="D19313" s="399"/>
      <c r="E19313" s="400"/>
      <c r="G19313" s="401"/>
      <c r="H19313" s="401"/>
      <c r="I19313" s="401"/>
      <c r="J19313" s="194"/>
      <c r="K19313" s="194"/>
      <c r="L19313" s="195"/>
      <c r="M19313" s="196"/>
      <c r="N19313" s="197"/>
      <c r="O19313" s="197"/>
      <c r="P19313" s="231"/>
    </row>
    <row r="19314" spans="2:16">
      <c r="B19314" s="351"/>
      <c r="C19314" s="435"/>
      <c r="D19314" s="399"/>
      <c r="E19314" s="400"/>
      <c r="G19314" s="401"/>
      <c r="H19314" s="401"/>
      <c r="I19314" s="401"/>
      <c r="J19314" s="194"/>
      <c r="K19314" s="194"/>
      <c r="L19314" s="195"/>
      <c r="M19314" s="196"/>
      <c r="N19314" s="197"/>
      <c r="O19314" s="197"/>
      <c r="P19314" s="231"/>
    </row>
    <row r="19315" spans="2:16">
      <c r="B19315" s="351"/>
      <c r="C19315" s="435"/>
      <c r="D19315" s="399"/>
      <c r="E19315" s="400"/>
      <c r="G19315" s="401"/>
      <c r="H19315" s="401"/>
      <c r="I19315" s="401"/>
      <c r="J19315" s="194"/>
      <c r="K19315" s="194"/>
      <c r="L19315" s="195"/>
      <c r="M19315" s="196"/>
      <c r="N19315" s="197"/>
      <c r="O19315" s="197"/>
      <c r="P19315" s="231"/>
    </row>
    <row r="19316" spans="2:16">
      <c r="B19316" s="351"/>
      <c r="C19316" s="435"/>
      <c r="D19316" s="399"/>
      <c r="E19316" s="400"/>
      <c r="G19316" s="401"/>
      <c r="H19316" s="401"/>
      <c r="I19316" s="401"/>
      <c r="J19316" s="194"/>
      <c r="K19316" s="194"/>
      <c r="L19316" s="195"/>
      <c r="M19316" s="196"/>
      <c r="N19316" s="197"/>
      <c r="O19316" s="197"/>
      <c r="P19316" s="231"/>
    </row>
    <row r="19317" spans="2:16">
      <c r="B19317" s="351"/>
      <c r="C19317" s="435"/>
      <c r="D19317" s="399"/>
      <c r="E19317" s="400"/>
      <c r="G19317" s="401"/>
      <c r="H19317" s="401"/>
      <c r="I19317" s="401"/>
      <c r="J19317" s="194"/>
      <c r="K19317" s="194"/>
      <c r="L19317" s="195"/>
      <c r="M19317" s="196"/>
      <c r="N19317" s="197"/>
      <c r="O19317" s="197"/>
      <c r="P19317" s="231"/>
    </row>
    <row r="19318" spans="2:16">
      <c r="B19318" s="351"/>
      <c r="C19318" s="435"/>
      <c r="D19318" s="399"/>
      <c r="E19318" s="400"/>
      <c r="G19318" s="401"/>
      <c r="H19318" s="401"/>
      <c r="I19318" s="401"/>
      <c r="J19318" s="194"/>
      <c r="K19318" s="194"/>
      <c r="L19318" s="195"/>
      <c r="M19318" s="196"/>
      <c r="N19318" s="197"/>
      <c r="O19318" s="197"/>
      <c r="P19318" s="231"/>
    </row>
    <row r="19319" spans="2:16">
      <c r="B19319" s="351"/>
      <c r="C19319" s="435"/>
      <c r="D19319" s="399"/>
      <c r="E19319" s="400"/>
      <c r="G19319" s="401"/>
      <c r="H19319" s="401"/>
      <c r="I19319" s="401"/>
      <c r="J19319" s="194"/>
      <c r="K19319" s="194"/>
      <c r="L19319" s="195"/>
      <c r="M19319" s="196"/>
      <c r="N19319" s="197"/>
      <c r="O19319" s="197"/>
      <c r="P19319" s="231"/>
    </row>
    <row r="19320" spans="2:16">
      <c r="B19320" s="351"/>
      <c r="C19320" s="435"/>
      <c r="D19320" s="399"/>
      <c r="E19320" s="400"/>
      <c r="G19320" s="401"/>
      <c r="H19320" s="401"/>
      <c r="I19320" s="401"/>
      <c r="J19320" s="194"/>
      <c r="K19320" s="194"/>
      <c r="L19320" s="195"/>
      <c r="M19320" s="196"/>
      <c r="N19320" s="197"/>
      <c r="O19320" s="197"/>
      <c r="P19320" s="231"/>
    </row>
    <row r="19321" spans="2:16">
      <c r="B19321" s="351"/>
      <c r="C19321" s="435"/>
      <c r="D19321" s="399"/>
      <c r="E19321" s="400"/>
      <c r="G19321" s="401"/>
      <c r="H19321" s="401"/>
      <c r="I19321" s="401"/>
      <c r="J19321" s="194"/>
      <c r="K19321" s="194"/>
      <c r="L19321" s="195"/>
      <c r="M19321" s="196"/>
      <c r="N19321" s="197"/>
      <c r="O19321" s="197"/>
      <c r="P19321" s="231"/>
    </row>
    <row r="19322" spans="2:16">
      <c r="B19322" s="351"/>
      <c r="C19322" s="435"/>
      <c r="D19322" s="399"/>
      <c r="E19322" s="400"/>
      <c r="G19322" s="401"/>
      <c r="H19322" s="401"/>
      <c r="I19322" s="401"/>
      <c r="J19322" s="194"/>
      <c r="K19322" s="194"/>
      <c r="L19322" s="195"/>
      <c r="M19322" s="196"/>
      <c r="N19322" s="197"/>
      <c r="O19322" s="197"/>
      <c r="P19322" s="231"/>
    </row>
    <row r="19323" spans="2:16">
      <c r="B19323" s="351"/>
      <c r="C19323" s="435"/>
      <c r="D19323" s="399"/>
      <c r="E19323" s="400"/>
      <c r="G19323" s="401"/>
      <c r="H19323" s="401"/>
      <c r="I19323" s="401"/>
      <c r="J19323" s="194"/>
      <c r="K19323" s="194"/>
      <c r="L19323" s="195"/>
      <c r="M19323" s="196"/>
      <c r="N19323" s="197"/>
      <c r="O19323" s="197"/>
      <c r="P19323" s="231"/>
    </row>
    <row r="19324" spans="2:16">
      <c r="B19324" s="351"/>
      <c r="C19324" s="435"/>
      <c r="D19324" s="399"/>
      <c r="E19324" s="400"/>
      <c r="G19324" s="401"/>
      <c r="H19324" s="401"/>
      <c r="I19324" s="401"/>
      <c r="J19324" s="194"/>
      <c r="K19324" s="194"/>
      <c r="L19324" s="195"/>
      <c r="M19324" s="196"/>
      <c r="N19324" s="197"/>
      <c r="O19324" s="197"/>
      <c r="P19324" s="231"/>
    </row>
    <row r="19325" spans="2:16">
      <c r="B19325" s="351"/>
      <c r="C19325" s="435"/>
      <c r="D19325" s="399"/>
      <c r="E19325" s="400"/>
      <c r="G19325" s="401"/>
      <c r="H19325" s="401"/>
      <c r="I19325" s="401"/>
      <c r="J19325" s="194"/>
      <c r="K19325" s="194"/>
      <c r="L19325" s="195"/>
      <c r="M19325" s="196"/>
      <c r="N19325" s="197"/>
      <c r="O19325" s="197"/>
      <c r="P19325" s="231"/>
    </row>
    <row r="19326" spans="2:16">
      <c r="B19326" s="351"/>
      <c r="C19326" s="435"/>
      <c r="D19326" s="399"/>
      <c r="E19326" s="400"/>
      <c r="G19326" s="401"/>
      <c r="H19326" s="401"/>
      <c r="I19326" s="401"/>
      <c r="J19326" s="194"/>
      <c r="K19326" s="194"/>
      <c r="L19326" s="195"/>
      <c r="M19326" s="196"/>
      <c r="N19326" s="197"/>
      <c r="O19326" s="197"/>
      <c r="P19326" s="231"/>
    </row>
    <row r="19327" spans="2:16">
      <c r="B19327" s="351"/>
      <c r="C19327" s="435"/>
      <c r="D19327" s="399"/>
      <c r="E19327" s="400"/>
      <c r="G19327" s="401"/>
      <c r="H19327" s="401"/>
      <c r="I19327" s="401"/>
      <c r="J19327" s="194"/>
      <c r="K19327" s="194"/>
      <c r="L19327" s="195"/>
      <c r="M19327" s="196"/>
      <c r="N19327" s="197"/>
      <c r="O19327" s="197"/>
      <c r="P19327" s="231"/>
    </row>
    <row r="19328" spans="2:16">
      <c r="B19328" s="351"/>
      <c r="C19328" s="435"/>
      <c r="D19328" s="399"/>
      <c r="E19328" s="400"/>
      <c r="G19328" s="401"/>
      <c r="H19328" s="401"/>
      <c r="I19328" s="401"/>
      <c r="J19328" s="194"/>
      <c r="K19328" s="194"/>
      <c r="L19328" s="195"/>
      <c r="M19328" s="196"/>
      <c r="N19328" s="197"/>
      <c r="O19328" s="197"/>
      <c r="P19328" s="231"/>
    </row>
    <row r="19329" spans="2:16">
      <c r="B19329" s="351"/>
      <c r="C19329" s="435"/>
      <c r="D19329" s="399"/>
      <c r="E19329" s="400"/>
      <c r="G19329" s="401"/>
      <c r="H19329" s="401"/>
      <c r="I19329" s="401"/>
      <c r="J19329" s="194"/>
      <c r="K19329" s="194"/>
      <c r="L19329" s="195"/>
      <c r="M19329" s="196"/>
      <c r="N19329" s="197"/>
      <c r="O19329" s="197"/>
      <c r="P19329" s="231"/>
    </row>
    <row r="19330" spans="2:16">
      <c r="B19330" s="351"/>
      <c r="C19330" s="435"/>
      <c r="D19330" s="399"/>
      <c r="E19330" s="400"/>
      <c r="G19330" s="401"/>
      <c r="H19330" s="401"/>
      <c r="I19330" s="401"/>
      <c r="J19330" s="194"/>
      <c r="K19330" s="194"/>
      <c r="L19330" s="195"/>
      <c r="M19330" s="196"/>
      <c r="N19330" s="197"/>
      <c r="O19330" s="197"/>
      <c r="P19330" s="231"/>
    </row>
    <row r="19331" spans="2:16">
      <c r="B19331" s="351"/>
      <c r="C19331" s="435"/>
      <c r="D19331" s="399"/>
      <c r="E19331" s="400"/>
      <c r="G19331" s="401"/>
      <c r="H19331" s="401"/>
      <c r="I19331" s="401"/>
      <c r="J19331" s="194"/>
      <c r="K19331" s="194"/>
      <c r="L19331" s="195"/>
      <c r="M19331" s="196"/>
      <c r="N19331" s="197"/>
      <c r="O19331" s="197"/>
      <c r="P19331" s="231"/>
    </row>
    <row r="19332" spans="2:16">
      <c r="B19332" s="351"/>
      <c r="C19332" s="435"/>
      <c r="D19332" s="399"/>
      <c r="E19332" s="400"/>
      <c r="G19332" s="401"/>
      <c r="H19332" s="401"/>
      <c r="I19332" s="401"/>
      <c r="J19332" s="194"/>
      <c r="K19332" s="194"/>
      <c r="L19332" s="195"/>
      <c r="M19332" s="196"/>
      <c r="N19332" s="197"/>
      <c r="O19332" s="197"/>
      <c r="P19332" s="231"/>
    </row>
    <row r="19333" spans="2:16">
      <c r="B19333" s="351"/>
      <c r="C19333" s="435"/>
      <c r="D19333" s="399"/>
      <c r="E19333" s="400"/>
      <c r="G19333" s="401"/>
      <c r="H19333" s="401"/>
      <c r="I19333" s="401"/>
      <c r="J19333" s="194"/>
      <c r="K19333" s="194"/>
      <c r="L19333" s="195"/>
      <c r="M19333" s="196"/>
      <c r="N19333" s="197"/>
      <c r="O19333" s="197"/>
      <c r="P19333" s="231"/>
    </row>
    <row r="19334" spans="2:16">
      <c r="B19334" s="351"/>
      <c r="C19334" s="435"/>
      <c r="D19334" s="399"/>
      <c r="E19334" s="400"/>
      <c r="G19334" s="401"/>
      <c r="H19334" s="401"/>
      <c r="I19334" s="401"/>
      <c r="J19334" s="194"/>
      <c r="K19334" s="194"/>
      <c r="L19334" s="195"/>
      <c r="M19334" s="196"/>
      <c r="N19334" s="197"/>
      <c r="O19334" s="197"/>
      <c r="P19334" s="231"/>
    </row>
    <row r="19335" spans="2:16">
      <c r="B19335" s="351"/>
      <c r="C19335" s="435"/>
      <c r="D19335" s="399"/>
      <c r="E19335" s="400"/>
      <c r="G19335" s="401"/>
      <c r="H19335" s="401"/>
      <c r="I19335" s="401"/>
      <c r="J19335" s="194"/>
      <c r="K19335" s="194"/>
      <c r="L19335" s="195"/>
      <c r="M19335" s="196"/>
      <c r="N19335" s="197"/>
      <c r="O19335" s="197"/>
      <c r="P19335" s="231"/>
    </row>
    <row r="19336" spans="2:16">
      <c r="B19336" s="351"/>
      <c r="C19336" s="435"/>
      <c r="D19336" s="399"/>
      <c r="E19336" s="400"/>
      <c r="G19336" s="401"/>
      <c r="H19336" s="401"/>
      <c r="I19336" s="401"/>
      <c r="J19336" s="194"/>
      <c r="K19336" s="194"/>
      <c r="L19336" s="195"/>
      <c r="M19336" s="196"/>
      <c r="N19336" s="197"/>
      <c r="O19336" s="197"/>
      <c r="P19336" s="231"/>
    </row>
    <row r="19337" spans="2:16">
      <c r="B19337" s="351"/>
      <c r="C19337" s="435"/>
      <c r="D19337" s="399"/>
      <c r="E19337" s="400"/>
      <c r="G19337" s="401"/>
      <c r="H19337" s="401"/>
      <c r="I19337" s="401"/>
      <c r="J19337" s="194"/>
      <c r="K19337" s="194"/>
      <c r="L19337" s="195"/>
      <c r="M19337" s="196"/>
      <c r="N19337" s="197"/>
      <c r="O19337" s="197"/>
      <c r="P19337" s="231"/>
    </row>
    <row r="19338" spans="2:16">
      <c r="B19338" s="351"/>
      <c r="C19338" s="435"/>
      <c r="D19338" s="399"/>
      <c r="E19338" s="400"/>
      <c r="G19338" s="401"/>
      <c r="H19338" s="401"/>
      <c r="I19338" s="401"/>
      <c r="J19338" s="194"/>
      <c r="K19338" s="194"/>
      <c r="L19338" s="195"/>
      <c r="M19338" s="196"/>
      <c r="N19338" s="197"/>
      <c r="O19338" s="197"/>
      <c r="P19338" s="231"/>
    </row>
    <row r="19339" spans="2:16">
      <c r="B19339" s="351"/>
      <c r="C19339" s="435"/>
      <c r="D19339" s="399"/>
      <c r="E19339" s="400"/>
      <c r="G19339" s="401"/>
      <c r="H19339" s="401"/>
      <c r="I19339" s="401"/>
      <c r="J19339" s="194"/>
      <c r="K19339" s="194"/>
      <c r="L19339" s="195"/>
      <c r="M19339" s="196"/>
      <c r="N19339" s="197"/>
      <c r="O19339" s="197"/>
      <c r="P19339" s="231"/>
    </row>
    <row r="19340" spans="2:16">
      <c r="B19340" s="351"/>
      <c r="C19340" s="435"/>
      <c r="D19340" s="399"/>
      <c r="E19340" s="400"/>
      <c r="G19340" s="401"/>
      <c r="H19340" s="401"/>
      <c r="I19340" s="401"/>
      <c r="J19340" s="194"/>
      <c r="K19340" s="194"/>
      <c r="L19340" s="195"/>
      <c r="M19340" s="196"/>
      <c r="N19340" s="197"/>
      <c r="O19340" s="197"/>
      <c r="P19340" s="231"/>
    </row>
    <row r="19341" spans="2:16">
      <c r="B19341" s="351"/>
      <c r="C19341" s="435"/>
      <c r="D19341" s="399"/>
      <c r="E19341" s="400"/>
      <c r="G19341" s="401"/>
      <c r="H19341" s="401"/>
      <c r="I19341" s="401"/>
      <c r="J19341" s="194"/>
      <c r="K19341" s="194"/>
      <c r="L19341" s="195"/>
      <c r="M19341" s="196"/>
      <c r="N19341" s="197"/>
      <c r="O19341" s="197"/>
      <c r="P19341" s="231"/>
    </row>
    <row r="19342" spans="2:16">
      <c r="B19342" s="351"/>
      <c r="C19342" s="435"/>
      <c r="D19342" s="399"/>
      <c r="E19342" s="400"/>
      <c r="G19342" s="401"/>
      <c r="H19342" s="401"/>
      <c r="I19342" s="401"/>
      <c r="J19342" s="194"/>
      <c r="K19342" s="194"/>
      <c r="L19342" s="195"/>
      <c r="M19342" s="196"/>
      <c r="N19342" s="197"/>
      <c r="O19342" s="197"/>
      <c r="P19342" s="231"/>
    </row>
    <row r="19343" spans="2:16">
      <c r="B19343" s="351"/>
      <c r="C19343" s="435"/>
      <c r="D19343" s="399"/>
      <c r="E19343" s="400"/>
      <c r="G19343" s="401"/>
      <c r="H19343" s="401"/>
      <c r="I19343" s="401"/>
      <c r="J19343" s="194"/>
      <c r="K19343" s="194"/>
      <c r="L19343" s="195"/>
      <c r="M19343" s="196"/>
      <c r="N19343" s="197"/>
      <c r="O19343" s="197"/>
      <c r="P19343" s="231"/>
    </row>
    <row r="19344" spans="2:16">
      <c r="B19344" s="351"/>
      <c r="C19344" s="435"/>
      <c r="D19344" s="399"/>
      <c r="E19344" s="400"/>
      <c r="G19344" s="401"/>
      <c r="H19344" s="401"/>
      <c r="I19344" s="401"/>
      <c r="J19344" s="194"/>
      <c r="K19344" s="194"/>
      <c r="L19344" s="195"/>
      <c r="M19344" s="196"/>
      <c r="N19344" s="197"/>
      <c r="O19344" s="197"/>
      <c r="P19344" s="231"/>
    </row>
    <row r="19345" spans="2:16">
      <c r="B19345" s="351"/>
      <c r="C19345" s="435"/>
      <c r="D19345" s="399"/>
      <c r="E19345" s="400"/>
      <c r="G19345" s="401"/>
      <c r="H19345" s="401"/>
      <c r="I19345" s="401"/>
      <c r="J19345" s="194"/>
      <c r="K19345" s="194"/>
      <c r="L19345" s="195"/>
      <c r="M19345" s="196"/>
      <c r="N19345" s="197"/>
      <c r="O19345" s="197"/>
      <c r="P19345" s="231"/>
    </row>
    <row r="19346" spans="2:16">
      <c r="B19346" s="351"/>
      <c r="C19346" s="435"/>
      <c r="D19346" s="399"/>
      <c r="E19346" s="400"/>
      <c r="G19346" s="401"/>
      <c r="H19346" s="401"/>
      <c r="I19346" s="401"/>
      <c r="J19346" s="194"/>
      <c r="K19346" s="194"/>
      <c r="L19346" s="195"/>
      <c r="M19346" s="196"/>
      <c r="N19346" s="197"/>
      <c r="O19346" s="197"/>
      <c r="P19346" s="231"/>
    </row>
    <row r="19347" spans="2:16">
      <c r="B19347" s="351"/>
      <c r="C19347" s="435"/>
      <c r="D19347" s="399"/>
      <c r="E19347" s="400"/>
      <c r="G19347" s="401"/>
      <c r="H19347" s="401"/>
      <c r="I19347" s="401"/>
      <c r="J19347" s="194"/>
      <c r="K19347" s="194"/>
      <c r="L19347" s="195"/>
      <c r="M19347" s="196"/>
      <c r="N19347" s="197"/>
      <c r="O19347" s="197"/>
      <c r="P19347" s="231"/>
    </row>
    <row r="19348" spans="2:16">
      <c r="B19348" s="351"/>
      <c r="C19348" s="435"/>
      <c r="D19348" s="399"/>
      <c r="E19348" s="400"/>
      <c r="G19348" s="401"/>
      <c r="H19348" s="401"/>
      <c r="I19348" s="401"/>
      <c r="J19348" s="194"/>
      <c r="K19348" s="194"/>
      <c r="L19348" s="195"/>
      <c r="M19348" s="196"/>
      <c r="N19348" s="197"/>
      <c r="O19348" s="197"/>
      <c r="P19348" s="231"/>
    </row>
    <row r="19349" spans="2:16">
      <c r="B19349" s="351"/>
      <c r="C19349" s="435"/>
      <c r="D19349" s="399"/>
      <c r="E19349" s="400"/>
      <c r="G19349" s="401"/>
      <c r="H19349" s="401"/>
      <c r="I19349" s="401"/>
      <c r="J19349" s="194"/>
      <c r="K19349" s="194"/>
      <c r="L19349" s="195"/>
      <c r="M19349" s="196"/>
      <c r="N19349" s="197"/>
      <c r="O19349" s="197"/>
      <c r="P19349" s="231"/>
    </row>
    <row r="19350" spans="2:16">
      <c r="B19350" s="351"/>
      <c r="C19350" s="435"/>
      <c r="D19350" s="399"/>
      <c r="E19350" s="400"/>
      <c r="G19350" s="401"/>
      <c r="H19350" s="401"/>
      <c r="I19350" s="401"/>
      <c r="J19350" s="194"/>
      <c r="K19350" s="194"/>
      <c r="L19350" s="195"/>
      <c r="M19350" s="196"/>
      <c r="N19350" s="197"/>
      <c r="O19350" s="197"/>
      <c r="P19350" s="231"/>
    </row>
    <row r="19351" spans="2:16">
      <c r="B19351" s="351"/>
      <c r="C19351" s="435"/>
      <c r="D19351" s="399"/>
      <c r="E19351" s="400"/>
      <c r="G19351" s="401"/>
      <c r="H19351" s="401"/>
      <c r="I19351" s="401"/>
      <c r="J19351" s="194"/>
      <c r="K19351" s="194"/>
      <c r="L19351" s="195"/>
      <c r="M19351" s="196"/>
      <c r="N19351" s="197"/>
      <c r="O19351" s="197"/>
      <c r="P19351" s="231"/>
    </row>
    <row r="19352" spans="2:16">
      <c r="B19352" s="351"/>
      <c r="C19352" s="435"/>
      <c r="D19352" s="399"/>
      <c r="E19352" s="400"/>
      <c r="G19352" s="401"/>
      <c r="H19352" s="401"/>
      <c r="I19352" s="401"/>
      <c r="J19352" s="194"/>
      <c r="K19352" s="194"/>
      <c r="L19352" s="195"/>
      <c r="M19352" s="196"/>
      <c r="N19352" s="197"/>
      <c r="O19352" s="197"/>
      <c r="P19352" s="231"/>
    </row>
    <row r="19353" spans="2:16">
      <c r="B19353" s="351"/>
      <c r="C19353" s="435"/>
      <c r="D19353" s="399"/>
      <c r="E19353" s="400"/>
      <c r="G19353" s="401"/>
      <c r="H19353" s="401"/>
      <c r="I19353" s="401"/>
      <c r="J19353" s="194"/>
      <c r="K19353" s="194"/>
      <c r="L19353" s="195"/>
      <c r="M19353" s="196"/>
      <c r="N19353" s="197"/>
      <c r="O19353" s="197"/>
      <c r="P19353" s="231"/>
    </row>
    <row r="19354" spans="2:16">
      <c r="B19354" s="351"/>
      <c r="C19354" s="435"/>
      <c r="D19354" s="399"/>
      <c r="E19354" s="400"/>
      <c r="G19354" s="401"/>
      <c r="H19354" s="401"/>
      <c r="I19354" s="401"/>
      <c r="J19354" s="194"/>
      <c r="K19354" s="194"/>
      <c r="L19354" s="195"/>
      <c r="M19354" s="196"/>
      <c r="N19354" s="197"/>
      <c r="O19354" s="197"/>
      <c r="P19354" s="231"/>
    </row>
    <row r="19355" spans="2:16">
      <c r="B19355" s="351"/>
      <c r="C19355" s="435"/>
      <c r="D19355" s="399"/>
      <c r="E19355" s="400"/>
      <c r="G19355" s="401"/>
      <c r="H19355" s="401"/>
      <c r="I19355" s="401"/>
      <c r="J19355" s="194"/>
      <c r="K19355" s="194"/>
      <c r="L19355" s="195"/>
      <c r="M19355" s="196"/>
      <c r="N19355" s="197"/>
      <c r="O19355" s="197"/>
      <c r="P19355" s="231"/>
    </row>
    <row r="19356" spans="2:16">
      <c r="B19356" s="351"/>
      <c r="C19356" s="435"/>
      <c r="D19356" s="399"/>
      <c r="E19356" s="400"/>
      <c r="G19356" s="401"/>
      <c r="H19356" s="401"/>
      <c r="I19356" s="401"/>
      <c r="J19356" s="194"/>
      <c r="K19356" s="194"/>
      <c r="L19356" s="195"/>
      <c r="M19356" s="196"/>
      <c r="N19356" s="197"/>
      <c r="O19356" s="197"/>
      <c r="P19356" s="231"/>
    </row>
    <row r="19357" spans="2:16">
      <c r="B19357" s="351"/>
      <c r="C19357" s="435"/>
      <c r="D19357" s="399"/>
      <c r="E19357" s="400"/>
      <c r="G19357" s="401"/>
      <c r="H19357" s="401"/>
      <c r="I19357" s="401"/>
      <c r="J19357" s="194"/>
      <c r="K19357" s="194"/>
      <c r="L19357" s="195"/>
      <c r="M19357" s="196"/>
      <c r="N19357" s="197"/>
      <c r="O19357" s="197"/>
      <c r="P19357" s="231"/>
    </row>
    <row r="19358" spans="2:16">
      <c r="B19358" s="351"/>
      <c r="C19358" s="435"/>
      <c r="D19358" s="399"/>
      <c r="E19358" s="400"/>
      <c r="G19358" s="401"/>
      <c r="H19358" s="401"/>
      <c r="I19358" s="401"/>
      <c r="J19358" s="194"/>
      <c r="K19358" s="194"/>
      <c r="L19358" s="195"/>
      <c r="M19358" s="196"/>
      <c r="N19358" s="197"/>
      <c r="O19358" s="197"/>
      <c r="P19358" s="231"/>
    </row>
    <row r="19359" spans="2:16">
      <c r="B19359" s="351"/>
      <c r="C19359" s="435"/>
      <c r="D19359" s="399"/>
      <c r="E19359" s="400"/>
      <c r="G19359" s="401"/>
      <c r="H19359" s="401"/>
      <c r="I19359" s="401"/>
      <c r="J19359" s="194"/>
      <c r="K19359" s="194"/>
      <c r="L19359" s="195"/>
      <c r="M19359" s="196"/>
      <c r="N19359" s="197"/>
      <c r="O19359" s="197"/>
      <c r="P19359" s="231"/>
    </row>
    <row r="19360" spans="2:16">
      <c r="B19360" s="351"/>
      <c r="C19360" s="435"/>
      <c r="D19360" s="399"/>
      <c r="E19360" s="400"/>
      <c r="G19360" s="401"/>
      <c r="H19360" s="401"/>
      <c r="I19360" s="401"/>
      <c r="J19360" s="194"/>
      <c r="K19360" s="194"/>
      <c r="L19360" s="195"/>
      <c r="M19360" s="196"/>
      <c r="N19360" s="197"/>
      <c r="O19360" s="197"/>
      <c r="P19360" s="231"/>
    </row>
    <row r="19361" spans="2:16">
      <c r="B19361" s="402"/>
      <c r="C19361" s="435"/>
      <c r="D19361" s="404"/>
      <c r="E19361" s="405"/>
      <c r="G19361" s="406"/>
      <c r="H19361" s="406"/>
      <c r="I19361" s="406"/>
      <c r="J19361" s="194"/>
      <c r="K19361" s="194"/>
      <c r="L19361" s="195"/>
      <c r="M19361" s="196"/>
      <c r="N19361" s="197"/>
      <c r="O19361" s="197"/>
      <c r="P19361" s="221"/>
    </row>
    <row r="19362" spans="2:16">
      <c r="B19362" s="351"/>
      <c r="C19362" s="435"/>
      <c r="D19362" s="399"/>
      <c r="E19362" s="400"/>
      <c r="G19362" s="401"/>
      <c r="H19362" s="401"/>
      <c r="I19362" s="401"/>
      <c r="J19362" s="194"/>
      <c r="K19362" s="194"/>
      <c r="L19362" s="195"/>
      <c r="M19362" s="196"/>
      <c r="N19362" s="197"/>
      <c r="O19362" s="197"/>
      <c r="P19362" s="231"/>
    </row>
    <row r="19363" spans="2:16">
      <c r="B19363" s="351"/>
      <c r="C19363" s="435"/>
      <c r="D19363" s="399"/>
      <c r="E19363" s="400"/>
      <c r="G19363" s="401"/>
      <c r="H19363" s="401"/>
      <c r="I19363" s="401"/>
      <c r="J19363" s="194"/>
      <c r="K19363" s="194"/>
      <c r="L19363" s="195"/>
      <c r="M19363" s="196"/>
      <c r="N19363" s="197"/>
      <c r="O19363" s="197"/>
      <c r="P19363" s="231"/>
    </row>
    <row r="19364" spans="2:16">
      <c r="B19364" s="351"/>
      <c r="C19364" s="435"/>
      <c r="D19364" s="399"/>
      <c r="E19364" s="400"/>
      <c r="G19364" s="401"/>
      <c r="H19364" s="401"/>
      <c r="I19364" s="401"/>
      <c r="J19364" s="194"/>
      <c r="K19364" s="194"/>
      <c r="L19364" s="195"/>
      <c r="M19364" s="196"/>
      <c r="N19364" s="197"/>
      <c r="O19364" s="197"/>
      <c r="P19364" s="231"/>
    </row>
    <row r="19365" spans="2:16">
      <c r="B19365" s="351"/>
      <c r="C19365" s="435"/>
      <c r="D19365" s="399"/>
      <c r="E19365" s="400"/>
      <c r="G19365" s="401"/>
      <c r="H19365" s="401"/>
      <c r="I19365" s="401"/>
      <c r="J19365" s="194"/>
      <c r="K19365" s="194"/>
      <c r="L19365" s="195"/>
      <c r="M19365" s="196"/>
      <c r="N19365" s="197"/>
      <c r="O19365" s="197"/>
      <c r="P19365" s="231"/>
    </row>
    <row r="19366" spans="2:16">
      <c r="B19366" s="351"/>
      <c r="C19366" s="435"/>
      <c r="D19366" s="399"/>
      <c r="E19366" s="400"/>
      <c r="G19366" s="401"/>
      <c r="H19366" s="401"/>
      <c r="I19366" s="401"/>
      <c r="J19366" s="194"/>
      <c r="K19366" s="194"/>
      <c r="L19366" s="195"/>
      <c r="M19366" s="196"/>
      <c r="N19366" s="197"/>
      <c r="O19366" s="197"/>
      <c r="P19366" s="231"/>
    </row>
    <row r="19367" spans="2:16">
      <c r="B19367" s="351"/>
      <c r="C19367" s="435"/>
      <c r="D19367" s="399"/>
      <c r="E19367" s="400"/>
      <c r="G19367" s="401"/>
      <c r="H19367" s="401"/>
      <c r="I19367" s="401"/>
      <c r="J19367" s="194"/>
      <c r="K19367" s="194"/>
      <c r="L19367" s="195"/>
      <c r="M19367" s="196"/>
      <c r="N19367" s="197"/>
      <c r="O19367" s="197"/>
      <c r="P19367" s="231"/>
    </row>
    <row r="19368" spans="2:16">
      <c r="B19368" s="351"/>
      <c r="C19368" s="435"/>
      <c r="D19368" s="399"/>
      <c r="E19368" s="400"/>
      <c r="G19368" s="401"/>
      <c r="H19368" s="401"/>
      <c r="I19368" s="401"/>
      <c r="J19368" s="194"/>
      <c r="K19368" s="194"/>
      <c r="L19368" s="195"/>
      <c r="M19368" s="196"/>
      <c r="N19368" s="197"/>
      <c r="O19368" s="197"/>
      <c r="P19368" s="231"/>
    </row>
    <row r="19369" spans="2:16">
      <c r="B19369" s="351"/>
      <c r="C19369" s="435"/>
      <c r="D19369" s="399"/>
      <c r="E19369" s="400"/>
      <c r="G19369" s="401"/>
      <c r="H19369" s="401"/>
      <c r="I19369" s="401"/>
      <c r="J19369" s="194"/>
      <c r="K19369" s="194"/>
      <c r="L19369" s="195"/>
      <c r="M19369" s="196"/>
      <c r="N19369" s="197"/>
      <c r="O19369" s="197"/>
      <c r="P19369" s="231"/>
    </row>
    <row r="19370" spans="2:16">
      <c r="B19370" s="351"/>
      <c r="C19370" s="435"/>
      <c r="D19370" s="399"/>
      <c r="E19370" s="400"/>
      <c r="G19370" s="401"/>
      <c r="H19370" s="401"/>
      <c r="I19370" s="401"/>
      <c r="J19370" s="194"/>
      <c r="K19370" s="194"/>
      <c r="L19370" s="195"/>
      <c r="M19370" s="196"/>
      <c r="N19370" s="197"/>
      <c r="O19370" s="197"/>
      <c r="P19370" s="231"/>
    </row>
    <row r="19371" spans="2:16">
      <c r="B19371" s="351"/>
      <c r="C19371" s="435"/>
      <c r="D19371" s="399"/>
      <c r="E19371" s="400"/>
      <c r="G19371" s="401"/>
      <c r="H19371" s="401"/>
      <c r="I19371" s="401"/>
      <c r="J19371" s="194"/>
      <c r="K19371" s="194"/>
      <c r="L19371" s="195"/>
      <c r="M19371" s="196"/>
      <c r="N19371" s="197"/>
      <c r="O19371" s="197"/>
      <c r="P19371" s="231"/>
    </row>
    <row r="19372" spans="2:16">
      <c r="B19372" s="351"/>
      <c r="C19372" s="435"/>
      <c r="D19372" s="399"/>
      <c r="E19372" s="400"/>
      <c r="G19372" s="401"/>
      <c r="H19372" s="401"/>
      <c r="I19372" s="401"/>
      <c r="J19372" s="194"/>
      <c r="K19372" s="194"/>
      <c r="L19372" s="195"/>
      <c r="M19372" s="196"/>
      <c r="N19372" s="197"/>
      <c r="O19372" s="197"/>
      <c r="P19372" s="231"/>
    </row>
    <row r="19373" spans="2:16">
      <c r="B19373" s="351"/>
      <c r="C19373" s="435"/>
      <c r="D19373" s="399"/>
      <c r="E19373" s="400"/>
      <c r="G19373" s="401"/>
      <c r="H19373" s="401"/>
      <c r="I19373" s="401"/>
      <c r="J19373" s="194"/>
      <c r="K19373" s="194"/>
      <c r="L19373" s="195"/>
      <c r="M19373" s="196"/>
      <c r="N19373" s="197"/>
      <c r="O19373" s="197"/>
      <c r="P19373" s="231"/>
    </row>
    <row r="19374" spans="2:16">
      <c r="B19374" s="351"/>
      <c r="C19374" s="435"/>
      <c r="D19374" s="399"/>
      <c r="E19374" s="400"/>
      <c r="G19374" s="401"/>
      <c r="H19374" s="401"/>
      <c r="I19374" s="401"/>
      <c r="J19374" s="194"/>
      <c r="K19374" s="194"/>
      <c r="L19374" s="195"/>
      <c r="M19374" s="196"/>
      <c r="N19374" s="197"/>
      <c r="O19374" s="197"/>
      <c r="P19374" s="231"/>
    </row>
    <row r="19375" spans="2:16">
      <c r="B19375" s="351"/>
      <c r="C19375" s="435"/>
      <c r="D19375" s="399"/>
      <c r="E19375" s="400"/>
      <c r="G19375" s="401"/>
      <c r="H19375" s="401"/>
      <c r="I19375" s="401"/>
      <c r="J19375" s="194"/>
      <c r="K19375" s="194"/>
      <c r="L19375" s="195"/>
      <c r="M19375" s="196"/>
      <c r="N19375" s="197"/>
      <c r="O19375" s="197"/>
      <c r="P19375" s="231"/>
    </row>
    <row r="19376" spans="2:16">
      <c r="B19376" s="351"/>
      <c r="C19376" s="435"/>
      <c r="D19376" s="399"/>
      <c r="E19376" s="400"/>
      <c r="G19376" s="401"/>
      <c r="H19376" s="401"/>
      <c r="I19376" s="401"/>
      <c r="J19376" s="194"/>
      <c r="K19376" s="194"/>
      <c r="L19376" s="195"/>
      <c r="M19376" s="196"/>
      <c r="N19376" s="197"/>
      <c r="O19376" s="197"/>
      <c r="P19376" s="231"/>
    </row>
    <row r="19377" spans="2:16">
      <c r="B19377" s="351"/>
      <c r="C19377" s="435"/>
      <c r="D19377" s="399"/>
      <c r="E19377" s="400"/>
      <c r="G19377" s="401"/>
      <c r="H19377" s="401"/>
      <c r="I19377" s="401"/>
      <c r="J19377" s="194"/>
      <c r="K19377" s="194"/>
      <c r="L19377" s="195"/>
      <c r="M19377" s="196"/>
      <c r="N19377" s="197"/>
      <c r="O19377" s="197"/>
      <c r="P19377" s="231"/>
    </row>
    <row r="19378" spans="2:16">
      <c r="B19378" s="351"/>
      <c r="C19378" s="435"/>
      <c r="D19378" s="399"/>
      <c r="E19378" s="400"/>
      <c r="G19378" s="401"/>
      <c r="H19378" s="401"/>
      <c r="I19378" s="401"/>
      <c r="J19378" s="194"/>
      <c r="K19378" s="194"/>
      <c r="L19378" s="195"/>
      <c r="M19378" s="196"/>
      <c r="N19378" s="197"/>
      <c r="O19378" s="197"/>
      <c r="P19378" s="231"/>
    </row>
    <row r="19379" spans="2:16">
      <c r="B19379" s="351"/>
      <c r="C19379" s="435"/>
      <c r="D19379" s="399"/>
      <c r="E19379" s="400"/>
      <c r="G19379" s="401"/>
      <c r="H19379" s="401"/>
      <c r="I19379" s="401"/>
      <c r="J19379" s="194"/>
      <c r="K19379" s="194"/>
      <c r="L19379" s="195"/>
      <c r="M19379" s="196"/>
      <c r="N19379" s="197"/>
      <c r="O19379" s="197"/>
      <c r="P19379" s="231"/>
    </row>
    <row r="19380" spans="2:16">
      <c r="B19380" s="351"/>
      <c r="C19380" s="435"/>
      <c r="D19380" s="399"/>
      <c r="E19380" s="400"/>
      <c r="G19380" s="401"/>
      <c r="H19380" s="401"/>
      <c r="I19380" s="401"/>
      <c r="J19380" s="194"/>
      <c r="K19380" s="194"/>
      <c r="L19380" s="195"/>
      <c r="M19380" s="196"/>
      <c r="N19380" s="197"/>
      <c r="O19380" s="197"/>
      <c r="P19380" s="231"/>
    </row>
    <row r="19381" spans="2:16">
      <c r="B19381" s="351"/>
      <c r="C19381" s="435"/>
      <c r="D19381" s="399"/>
      <c r="E19381" s="400"/>
      <c r="G19381" s="401"/>
      <c r="H19381" s="401"/>
      <c r="I19381" s="401"/>
      <c r="J19381" s="194"/>
      <c r="K19381" s="194"/>
      <c r="L19381" s="195"/>
      <c r="M19381" s="196"/>
      <c r="N19381" s="197"/>
      <c r="O19381" s="197"/>
      <c r="P19381" s="231"/>
    </row>
    <row r="19382" spans="2:16">
      <c r="B19382" s="351"/>
      <c r="C19382" s="435"/>
      <c r="D19382" s="399"/>
      <c r="E19382" s="400"/>
      <c r="G19382" s="401"/>
      <c r="H19382" s="401"/>
      <c r="I19382" s="401"/>
      <c r="J19382" s="194"/>
      <c r="K19382" s="194"/>
      <c r="L19382" s="195"/>
      <c r="M19382" s="196"/>
      <c r="N19382" s="197"/>
      <c r="O19382" s="197"/>
      <c r="P19382" s="231"/>
    </row>
    <row r="19383" spans="2:16">
      <c r="B19383" s="351"/>
      <c r="C19383" s="435"/>
      <c r="D19383" s="399"/>
      <c r="E19383" s="400"/>
      <c r="G19383" s="401"/>
      <c r="H19383" s="401"/>
      <c r="I19383" s="401"/>
      <c r="J19383" s="194"/>
      <c r="K19383" s="194"/>
      <c r="L19383" s="195"/>
      <c r="M19383" s="196"/>
      <c r="N19383" s="197"/>
      <c r="O19383" s="197"/>
      <c r="P19383" s="231"/>
    </row>
    <row r="19384" spans="2:16">
      <c r="B19384" s="351"/>
      <c r="C19384" s="435"/>
      <c r="D19384" s="399"/>
      <c r="E19384" s="400"/>
      <c r="G19384" s="401"/>
      <c r="H19384" s="401"/>
      <c r="I19384" s="401"/>
      <c r="J19384" s="194"/>
      <c r="K19384" s="194"/>
      <c r="L19384" s="195"/>
      <c r="M19384" s="196"/>
      <c r="N19384" s="197"/>
      <c r="O19384" s="197"/>
      <c r="P19384" s="231"/>
    </row>
    <row r="19385" spans="2:16">
      <c r="B19385" s="351"/>
      <c r="C19385" s="435"/>
      <c r="D19385" s="399"/>
      <c r="E19385" s="400"/>
      <c r="G19385" s="401"/>
      <c r="H19385" s="401"/>
      <c r="I19385" s="401"/>
      <c r="J19385" s="194"/>
      <c r="K19385" s="194"/>
      <c r="L19385" s="195"/>
      <c r="M19385" s="196"/>
      <c r="N19385" s="197"/>
      <c r="O19385" s="197"/>
      <c r="P19385" s="231"/>
    </row>
    <row r="19386" spans="2:16">
      <c r="B19386" s="351"/>
      <c r="C19386" s="435"/>
      <c r="D19386" s="399"/>
      <c r="E19386" s="400"/>
      <c r="G19386" s="401"/>
      <c r="H19386" s="401"/>
      <c r="I19386" s="401"/>
      <c r="J19386" s="194"/>
      <c r="K19386" s="194"/>
      <c r="L19386" s="195"/>
      <c r="M19386" s="196"/>
      <c r="N19386" s="197"/>
      <c r="O19386" s="197"/>
      <c r="P19386" s="231"/>
    </row>
    <row r="19387" spans="2:16">
      <c r="B19387" s="351"/>
      <c r="C19387" s="435"/>
      <c r="D19387" s="399"/>
      <c r="E19387" s="400"/>
      <c r="G19387" s="401"/>
      <c r="H19387" s="401"/>
      <c r="I19387" s="401"/>
      <c r="J19387" s="194"/>
      <c r="K19387" s="194"/>
      <c r="L19387" s="195"/>
      <c r="M19387" s="196"/>
      <c r="N19387" s="197"/>
      <c r="O19387" s="197"/>
      <c r="P19387" s="231"/>
    </row>
    <row r="19388" spans="2:16">
      <c r="B19388" s="351"/>
      <c r="C19388" s="435"/>
      <c r="D19388" s="399"/>
      <c r="E19388" s="400"/>
      <c r="G19388" s="401"/>
      <c r="H19388" s="401"/>
      <c r="I19388" s="401"/>
      <c r="J19388" s="194"/>
      <c r="K19388" s="194"/>
      <c r="L19388" s="195"/>
      <c r="M19388" s="196"/>
      <c r="N19388" s="197"/>
      <c r="O19388" s="197"/>
      <c r="P19388" s="231"/>
    </row>
    <row r="19389" spans="2:16">
      <c r="B19389" s="351"/>
      <c r="C19389" s="435"/>
      <c r="D19389" s="399"/>
      <c r="E19389" s="400"/>
      <c r="G19389" s="401"/>
      <c r="H19389" s="401"/>
      <c r="I19389" s="401"/>
      <c r="J19389" s="194"/>
      <c r="K19389" s="194"/>
      <c r="L19389" s="195"/>
      <c r="M19389" s="196"/>
      <c r="N19389" s="197"/>
      <c r="O19389" s="197"/>
      <c r="P19389" s="231"/>
    </row>
    <row r="19390" spans="2:16">
      <c r="B19390" s="351"/>
      <c r="C19390" s="435"/>
      <c r="D19390" s="399"/>
      <c r="E19390" s="400"/>
      <c r="G19390" s="401"/>
      <c r="H19390" s="401"/>
      <c r="I19390" s="401"/>
      <c r="J19390" s="194"/>
      <c r="K19390" s="194"/>
      <c r="L19390" s="195"/>
      <c r="M19390" s="196"/>
      <c r="N19390" s="197"/>
      <c r="O19390" s="197"/>
      <c r="P19390" s="231"/>
    </row>
    <row r="19391" spans="2:16">
      <c r="B19391" s="351"/>
      <c r="C19391" s="435"/>
      <c r="D19391" s="399"/>
      <c r="E19391" s="400"/>
      <c r="G19391" s="401"/>
      <c r="H19391" s="401"/>
      <c r="I19391" s="401"/>
      <c r="J19391" s="194"/>
      <c r="K19391" s="194"/>
      <c r="L19391" s="195"/>
      <c r="M19391" s="196"/>
      <c r="N19391" s="197"/>
      <c r="O19391" s="197"/>
      <c r="P19391" s="231"/>
    </row>
    <row r="19392" spans="2:16">
      <c r="B19392" s="351"/>
      <c r="C19392" s="435"/>
      <c r="D19392" s="399"/>
      <c r="E19392" s="400"/>
      <c r="G19392" s="401"/>
      <c r="H19392" s="401"/>
      <c r="I19392" s="401"/>
      <c r="J19392" s="194"/>
      <c r="K19392" s="194"/>
      <c r="L19392" s="195"/>
      <c r="M19392" s="196"/>
      <c r="N19392" s="197"/>
      <c r="O19392" s="197"/>
      <c r="P19392" s="231"/>
    </row>
    <row r="19393" spans="2:16">
      <c r="B19393" s="351"/>
      <c r="C19393" s="435"/>
      <c r="D19393" s="399"/>
      <c r="E19393" s="400"/>
      <c r="G19393" s="401"/>
      <c r="H19393" s="401"/>
      <c r="I19393" s="401"/>
      <c r="J19393" s="194"/>
      <c r="K19393" s="194"/>
      <c r="L19393" s="195"/>
      <c r="M19393" s="196"/>
      <c r="N19393" s="197"/>
      <c r="O19393" s="197"/>
      <c r="P19393" s="231"/>
    </row>
    <row r="19394" spans="2:16">
      <c r="B19394" s="351"/>
      <c r="C19394" s="435"/>
      <c r="D19394" s="399"/>
      <c r="E19394" s="400"/>
      <c r="G19394" s="401"/>
      <c r="H19394" s="401"/>
      <c r="I19394" s="401"/>
      <c r="J19394" s="194"/>
      <c r="K19394" s="194"/>
      <c r="L19394" s="195"/>
      <c r="M19394" s="196"/>
      <c r="N19394" s="197"/>
      <c r="O19394" s="197"/>
      <c r="P19394" s="231"/>
    </row>
    <row r="19395" spans="2:16">
      <c r="B19395" s="351"/>
      <c r="C19395" s="435"/>
      <c r="D19395" s="399"/>
      <c r="E19395" s="400"/>
      <c r="G19395" s="401"/>
      <c r="H19395" s="401"/>
      <c r="I19395" s="401"/>
      <c r="J19395" s="194"/>
      <c r="K19395" s="194"/>
      <c r="L19395" s="195"/>
      <c r="M19395" s="196"/>
      <c r="N19395" s="197"/>
      <c r="O19395" s="197"/>
      <c r="P19395" s="231"/>
    </row>
    <row r="19396" spans="2:16">
      <c r="B19396" s="351"/>
      <c r="C19396" s="435"/>
      <c r="D19396" s="399"/>
      <c r="E19396" s="400"/>
      <c r="G19396" s="401"/>
      <c r="H19396" s="401"/>
      <c r="I19396" s="401"/>
      <c r="J19396" s="194"/>
      <c r="K19396" s="194"/>
      <c r="L19396" s="195"/>
      <c r="M19396" s="196"/>
      <c r="N19396" s="197"/>
      <c r="O19396" s="197"/>
      <c r="P19396" s="231"/>
    </row>
    <row r="19397" spans="2:16">
      <c r="B19397" s="351"/>
      <c r="C19397" s="435"/>
      <c r="D19397" s="399"/>
      <c r="E19397" s="400"/>
      <c r="G19397" s="401"/>
      <c r="H19397" s="401"/>
      <c r="I19397" s="401"/>
      <c r="J19397" s="194"/>
      <c r="K19397" s="194"/>
      <c r="L19397" s="195"/>
      <c r="M19397" s="196"/>
      <c r="N19397" s="197"/>
      <c r="O19397" s="197"/>
      <c r="P19397" s="231"/>
    </row>
    <row r="19398" spans="2:16">
      <c r="B19398" s="351"/>
      <c r="C19398" s="435"/>
      <c r="D19398" s="399"/>
      <c r="E19398" s="400"/>
      <c r="G19398" s="401"/>
      <c r="H19398" s="401"/>
      <c r="I19398" s="401"/>
      <c r="J19398" s="194"/>
      <c r="K19398" s="194"/>
      <c r="L19398" s="195"/>
      <c r="M19398" s="196"/>
      <c r="N19398" s="197"/>
      <c r="O19398" s="197"/>
      <c r="P19398" s="231"/>
    </row>
    <row r="19399" spans="2:16">
      <c r="B19399" s="351"/>
      <c r="C19399" s="435"/>
      <c r="D19399" s="399"/>
      <c r="E19399" s="400"/>
      <c r="G19399" s="401"/>
      <c r="H19399" s="401"/>
      <c r="I19399" s="401"/>
      <c r="J19399" s="194"/>
      <c r="K19399" s="194"/>
      <c r="L19399" s="195"/>
      <c r="M19399" s="196"/>
      <c r="N19399" s="197"/>
      <c r="O19399" s="197"/>
      <c r="P19399" s="231"/>
    </row>
    <row r="19400" spans="2:16">
      <c r="B19400" s="351"/>
      <c r="C19400" s="435"/>
      <c r="D19400" s="399"/>
      <c r="E19400" s="400"/>
      <c r="G19400" s="401"/>
      <c r="H19400" s="401"/>
      <c r="I19400" s="401"/>
      <c r="J19400" s="194"/>
      <c r="K19400" s="194"/>
      <c r="L19400" s="195"/>
      <c r="M19400" s="196"/>
      <c r="N19400" s="197"/>
      <c r="O19400" s="197"/>
      <c r="P19400" s="231"/>
    </row>
    <row r="19401" spans="2:16">
      <c r="B19401" s="351"/>
      <c r="C19401" s="435"/>
      <c r="D19401" s="399"/>
      <c r="E19401" s="400"/>
      <c r="G19401" s="401"/>
      <c r="H19401" s="401"/>
      <c r="I19401" s="401"/>
      <c r="J19401" s="194"/>
      <c r="K19401" s="194"/>
      <c r="L19401" s="195"/>
      <c r="M19401" s="196"/>
      <c r="N19401" s="197"/>
      <c r="O19401" s="197"/>
      <c r="P19401" s="231"/>
    </row>
    <row r="19402" spans="2:16">
      <c r="B19402" s="351"/>
      <c r="C19402" s="435"/>
      <c r="D19402" s="399"/>
      <c r="E19402" s="400"/>
      <c r="G19402" s="401"/>
      <c r="H19402" s="401"/>
      <c r="I19402" s="401"/>
      <c r="J19402" s="194"/>
      <c r="K19402" s="194"/>
      <c r="L19402" s="195"/>
      <c r="M19402" s="196"/>
      <c r="N19402" s="197"/>
      <c r="O19402" s="197"/>
      <c r="P19402" s="231"/>
    </row>
    <row r="19403" spans="2:16">
      <c r="B19403" s="351"/>
      <c r="C19403" s="435"/>
      <c r="D19403" s="399"/>
      <c r="E19403" s="400"/>
      <c r="G19403" s="401"/>
      <c r="H19403" s="401"/>
      <c r="I19403" s="401"/>
      <c r="J19403" s="194"/>
      <c r="K19403" s="194"/>
      <c r="L19403" s="195"/>
      <c r="M19403" s="196"/>
      <c r="N19403" s="197"/>
      <c r="O19403" s="197"/>
      <c r="P19403" s="231"/>
    </row>
    <row r="19404" spans="2:16">
      <c r="B19404" s="351"/>
      <c r="C19404" s="435"/>
      <c r="D19404" s="399"/>
      <c r="E19404" s="400"/>
      <c r="G19404" s="401"/>
      <c r="H19404" s="401"/>
      <c r="I19404" s="401"/>
      <c r="J19404" s="194"/>
      <c r="K19404" s="194"/>
      <c r="L19404" s="195"/>
      <c r="M19404" s="196"/>
      <c r="N19404" s="197"/>
      <c r="O19404" s="197"/>
      <c r="P19404" s="231"/>
    </row>
    <row r="19405" spans="2:16">
      <c r="B19405" s="351"/>
      <c r="C19405" s="435"/>
      <c r="D19405" s="399"/>
      <c r="E19405" s="400"/>
      <c r="G19405" s="401"/>
      <c r="H19405" s="401"/>
      <c r="I19405" s="401"/>
      <c r="J19405" s="194"/>
      <c r="K19405" s="194"/>
      <c r="L19405" s="195"/>
      <c r="M19405" s="196"/>
      <c r="N19405" s="197"/>
      <c r="O19405" s="197"/>
      <c r="P19405" s="231"/>
    </row>
    <row r="19406" spans="2:16">
      <c r="B19406" s="351"/>
      <c r="C19406" s="435"/>
      <c r="D19406" s="399"/>
      <c r="E19406" s="400"/>
      <c r="G19406" s="401"/>
      <c r="H19406" s="401"/>
      <c r="I19406" s="401"/>
      <c r="J19406" s="194"/>
      <c r="K19406" s="194"/>
      <c r="L19406" s="195"/>
      <c r="M19406" s="196"/>
      <c r="N19406" s="197"/>
      <c r="O19406" s="197"/>
      <c r="P19406" s="231"/>
    </row>
    <row r="19407" spans="2:16">
      <c r="B19407" s="351"/>
      <c r="C19407" s="435"/>
      <c r="D19407" s="399"/>
      <c r="E19407" s="400"/>
      <c r="G19407" s="401"/>
      <c r="H19407" s="401"/>
      <c r="I19407" s="401"/>
      <c r="J19407" s="194"/>
      <c r="K19407" s="194"/>
      <c r="L19407" s="195"/>
      <c r="M19407" s="196"/>
      <c r="N19407" s="197"/>
      <c r="O19407" s="197"/>
      <c r="P19407" s="231"/>
    </row>
    <row r="19408" spans="2:16">
      <c r="B19408" s="351"/>
      <c r="C19408" s="435"/>
      <c r="D19408" s="399"/>
      <c r="E19408" s="400"/>
      <c r="G19408" s="401"/>
      <c r="H19408" s="401"/>
      <c r="I19408" s="401"/>
      <c r="J19408" s="194"/>
      <c r="K19408" s="194"/>
      <c r="L19408" s="195"/>
      <c r="M19408" s="196"/>
      <c r="N19408" s="197"/>
      <c r="O19408" s="197"/>
      <c r="P19408" s="231"/>
    </row>
    <row r="19409" spans="2:16">
      <c r="B19409" s="351"/>
      <c r="C19409" s="435"/>
      <c r="D19409" s="399"/>
      <c r="E19409" s="400"/>
      <c r="G19409" s="401"/>
      <c r="H19409" s="401"/>
      <c r="I19409" s="401"/>
      <c r="J19409" s="194"/>
      <c r="K19409" s="194"/>
      <c r="L19409" s="195"/>
      <c r="M19409" s="196"/>
      <c r="N19409" s="197"/>
      <c r="O19409" s="197"/>
      <c r="P19409" s="231"/>
    </row>
    <row r="19410" spans="2:16">
      <c r="B19410" s="351"/>
      <c r="C19410" s="435"/>
      <c r="D19410" s="399"/>
      <c r="E19410" s="400"/>
      <c r="G19410" s="401"/>
      <c r="H19410" s="401"/>
      <c r="I19410" s="401"/>
      <c r="J19410" s="194"/>
      <c r="K19410" s="194"/>
      <c r="L19410" s="195"/>
      <c r="M19410" s="196"/>
      <c r="N19410" s="197"/>
      <c r="O19410" s="197"/>
      <c r="P19410" s="231"/>
    </row>
    <row r="19411" spans="2:16">
      <c r="B19411" s="351"/>
      <c r="C19411" s="435"/>
      <c r="D19411" s="399"/>
      <c r="E19411" s="400"/>
      <c r="G19411" s="401"/>
      <c r="H19411" s="401"/>
      <c r="I19411" s="401"/>
      <c r="J19411" s="194"/>
      <c r="K19411" s="194"/>
      <c r="L19411" s="195"/>
      <c r="M19411" s="196"/>
      <c r="N19411" s="197"/>
      <c r="O19411" s="197"/>
      <c r="P19411" s="231"/>
    </row>
    <row r="19412" spans="2:16">
      <c r="B19412" s="351"/>
      <c r="C19412" s="435"/>
      <c r="D19412" s="399"/>
      <c r="E19412" s="400"/>
      <c r="G19412" s="401"/>
      <c r="H19412" s="401"/>
      <c r="I19412" s="401"/>
      <c r="J19412" s="194"/>
      <c r="K19412" s="194"/>
      <c r="L19412" s="195"/>
      <c r="M19412" s="196"/>
      <c r="N19412" s="197"/>
      <c r="O19412" s="197"/>
      <c r="P19412" s="231"/>
    </row>
    <row r="19413" spans="2:16">
      <c r="B19413" s="351"/>
      <c r="C19413" s="435"/>
      <c r="D19413" s="399"/>
      <c r="E19413" s="400"/>
      <c r="G19413" s="401"/>
      <c r="H19413" s="401"/>
      <c r="I19413" s="401"/>
      <c r="J19413" s="194"/>
      <c r="K19413" s="194"/>
      <c r="L19413" s="195"/>
      <c r="M19413" s="196"/>
      <c r="N19413" s="197"/>
      <c r="O19413" s="197"/>
      <c r="P19413" s="231"/>
    </row>
    <row r="19414" spans="2:16">
      <c r="B19414" s="351"/>
      <c r="C19414" s="435"/>
      <c r="D19414" s="399"/>
      <c r="E19414" s="400"/>
      <c r="G19414" s="401"/>
      <c r="H19414" s="401"/>
      <c r="I19414" s="401"/>
      <c r="J19414" s="194"/>
      <c r="K19414" s="194"/>
      <c r="L19414" s="195"/>
      <c r="M19414" s="196"/>
      <c r="N19414" s="197"/>
      <c r="O19414" s="197"/>
      <c r="P19414" s="231"/>
    </row>
    <row r="19415" spans="2:16">
      <c r="B19415" s="351"/>
      <c r="C19415" s="435"/>
      <c r="D19415" s="399"/>
      <c r="E19415" s="400"/>
      <c r="G19415" s="401"/>
      <c r="H19415" s="401"/>
      <c r="I19415" s="401"/>
      <c r="J19415" s="194"/>
      <c r="K19415" s="194"/>
      <c r="L19415" s="195"/>
      <c r="M19415" s="196"/>
      <c r="N19415" s="197"/>
      <c r="O19415" s="197"/>
      <c r="P19415" s="231"/>
    </row>
    <row r="19416" spans="2:16">
      <c r="B19416" s="351"/>
      <c r="C19416" s="435"/>
      <c r="D19416" s="399"/>
      <c r="E19416" s="400"/>
      <c r="G19416" s="401"/>
      <c r="H19416" s="401"/>
      <c r="I19416" s="401"/>
      <c r="J19416" s="194"/>
      <c r="K19416" s="194"/>
      <c r="L19416" s="195"/>
      <c r="M19416" s="196"/>
      <c r="N19416" s="197"/>
      <c r="O19416" s="197"/>
      <c r="P19416" s="231"/>
    </row>
    <row r="19417" spans="2:16">
      <c r="B19417" s="351"/>
      <c r="C19417" s="435"/>
      <c r="D19417" s="399"/>
      <c r="E19417" s="400"/>
      <c r="G19417" s="401"/>
      <c r="H19417" s="401"/>
      <c r="I19417" s="401"/>
      <c r="J19417" s="194"/>
      <c r="K19417" s="194"/>
      <c r="L19417" s="195"/>
      <c r="M19417" s="196"/>
      <c r="N19417" s="197"/>
      <c r="O19417" s="197"/>
      <c r="P19417" s="231"/>
    </row>
    <row r="19418" spans="2:16">
      <c r="B19418" s="402"/>
      <c r="C19418" s="435"/>
      <c r="D19418" s="404"/>
      <c r="E19418" s="405"/>
      <c r="G19418" s="406"/>
      <c r="H19418" s="406"/>
      <c r="I19418" s="406"/>
      <c r="J19418" s="194"/>
      <c r="K19418" s="194"/>
      <c r="L19418" s="195"/>
      <c r="M19418" s="196"/>
      <c r="N19418" s="197"/>
      <c r="O19418" s="197"/>
      <c r="P19418" s="221"/>
    </row>
    <row r="19419" spans="2:16">
      <c r="B19419" s="351"/>
      <c r="C19419" s="435"/>
      <c r="D19419" s="399"/>
      <c r="E19419" s="400"/>
      <c r="G19419" s="401"/>
      <c r="H19419" s="401"/>
      <c r="I19419" s="401"/>
      <c r="J19419" s="194"/>
      <c r="K19419" s="194"/>
      <c r="L19419" s="195"/>
      <c r="M19419" s="196"/>
      <c r="N19419" s="197"/>
      <c r="O19419" s="197"/>
      <c r="P19419" s="231"/>
    </row>
    <row r="19420" spans="2:16">
      <c r="B19420" s="351"/>
      <c r="C19420" s="435"/>
      <c r="D19420" s="399"/>
      <c r="E19420" s="400"/>
      <c r="G19420" s="401"/>
      <c r="H19420" s="401"/>
      <c r="I19420" s="401"/>
      <c r="J19420" s="194"/>
      <c r="K19420" s="194"/>
      <c r="L19420" s="195"/>
      <c r="M19420" s="196"/>
      <c r="N19420" s="197"/>
      <c r="O19420" s="197"/>
      <c r="P19420" s="231"/>
    </row>
    <row r="19421" spans="2:16">
      <c r="B19421" s="351"/>
      <c r="C19421" s="435"/>
      <c r="D19421" s="399"/>
      <c r="E19421" s="400"/>
      <c r="G19421" s="401"/>
      <c r="H19421" s="401"/>
      <c r="I19421" s="401"/>
      <c r="J19421" s="194"/>
      <c r="K19421" s="194"/>
      <c r="L19421" s="195"/>
      <c r="M19421" s="196"/>
      <c r="N19421" s="197"/>
      <c r="O19421" s="197"/>
      <c r="P19421" s="231"/>
    </row>
    <row r="19422" spans="2:16">
      <c r="B19422" s="351"/>
      <c r="C19422" s="435"/>
      <c r="D19422" s="399"/>
      <c r="E19422" s="400"/>
      <c r="G19422" s="401"/>
      <c r="H19422" s="401"/>
      <c r="I19422" s="401"/>
      <c r="J19422" s="194"/>
      <c r="K19422" s="194"/>
      <c r="L19422" s="195"/>
      <c r="M19422" s="196"/>
      <c r="N19422" s="197"/>
      <c r="O19422" s="197"/>
      <c r="P19422" s="231"/>
    </row>
    <row r="19423" spans="2:16">
      <c r="B19423" s="351"/>
      <c r="C19423" s="435"/>
      <c r="D19423" s="399"/>
      <c r="E19423" s="400"/>
      <c r="G19423" s="401"/>
      <c r="H19423" s="401"/>
      <c r="I19423" s="401"/>
      <c r="J19423" s="194"/>
      <c r="K19423" s="194"/>
      <c r="L19423" s="195"/>
      <c r="M19423" s="196"/>
      <c r="N19423" s="197"/>
      <c r="O19423" s="197"/>
      <c r="P19423" s="231"/>
    </row>
    <row r="19424" spans="2:16">
      <c r="B19424" s="351"/>
      <c r="C19424" s="435"/>
      <c r="D19424" s="399"/>
      <c r="E19424" s="400"/>
      <c r="G19424" s="401"/>
      <c r="H19424" s="401"/>
      <c r="I19424" s="401"/>
      <c r="J19424" s="194"/>
      <c r="K19424" s="194"/>
      <c r="L19424" s="195"/>
      <c r="M19424" s="196"/>
      <c r="N19424" s="197"/>
      <c r="O19424" s="197"/>
      <c r="P19424" s="231"/>
    </row>
    <row r="19425" spans="2:16">
      <c r="B19425" s="351"/>
      <c r="C19425" s="435"/>
      <c r="D19425" s="399"/>
      <c r="E19425" s="400"/>
      <c r="G19425" s="401"/>
      <c r="H19425" s="401"/>
      <c r="I19425" s="401"/>
      <c r="J19425" s="194"/>
      <c r="K19425" s="194"/>
      <c r="L19425" s="195"/>
      <c r="M19425" s="196"/>
      <c r="N19425" s="197"/>
      <c r="O19425" s="197"/>
      <c r="P19425" s="231"/>
    </row>
    <row r="19426" spans="2:16">
      <c r="B19426" s="351"/>
      <c r="C19426" s="435"/>
      <c r="D19426" s="399"/>
      <c r="E19426" s="400"/>
      <c r="G19426" s="401"/>
      <c r="H19426" s="401"/>
      <c r="I19426" s="401"/>
      <c r="J19426" s="194"/>
      <c r="K19426" s="194"/>
      <c r="L19426" s="195"/>
      <c r="M19426" s="196"/>
      <c r="N19426" s="197"/>
      <c r="O19426" s="197"/>
      <c r="P19426" s="231"/>
    </row>
    <row r="19427" spans="2:16">
      <c r="B19427" s="351"/>
      <c r="C19427" s="435"/>
      <c r="D19427" s="399"/>
      <c r="E19427" s="400"/>
      <c r="G19427" s="401"/>
      <c r="H19427" s="401"/>
      <c r="I19427" s="401"/>
      <c r="J19427" s="194"/>
      <c r="K19427" s="194"/>
      <c r="L19427" s="195"/>
      <c r="M19427" s="196"/>
      <c r="N19427" s="197"/>
      <c r="O19427" s="197"/>
      <c r="P19427" s="231"/>
    </row>
    <row r="19428" spans="2:16">
      <c r="B19428" s="351"/>
      <c r="C19428" s="435"/>
      <c r="D19428" s="399"/>
      <c r="E19428" s="400"/>
      <c r="G19428" s="401"/>
      <c r="H19428" s="401"/>
      <c r="I19428" s="401"/>
      <c r="J19428" s="194"/>
      <c r="K19428" s="194"/>
      <c r="L19428" s="195"/>
      <c r="M19428" s="196"/>
      <c r="N19428" s="197"/>
      <c r="O19428" s="197"/>
      <c r="P19428" s="231"/>
    </row>
    <row r="19429" spans="2:16">
      <c r="B19429" s="351"/>
      <c r="C19429" s="435"/>
      <c r="D19429" s="399"/>
      <c r="E19429" s="400"/>
      <c r="G19429" s="401"/>
      <c r="H19429" s="401"/>
      <c r="I19429" s="401"/>
      <c r="J19429" s="194"/>
      <c r="K19429" s="194"/>
      <c r="L19429" s="195"/>
      <c r="M19429" s="196"/>
      <c r="N19429" s="197"/>
      <c r="O19429" s="197"/>
      <c r="P19429" s="231"/>
    </row>
    <row r="19430" spans="2:16">
      <c r="B19430" s="351"/>
      <c r="C19430" s="435"/>
      <c r="D19430" s="399"/>
      <c r="E19430" s="400"/>
      <c r="G19430" s="401"/>
      <c r="H19430" s="401"/>
      <c r="I19430" s="401"/>
      <c r="J19430" s="194"/>
      <c r="K19430" s="194"/>
      <c r="L19430" s="195"/>
      <c r="M19430" s="196"/>
      <c r="N19430" s="197"/>
      <c r="O19430" s="197"/>
      <c r="P19430" s="231"/>
    </row>
    <row r="19431" spans="2:16">
      <c r="B19431" s="351"/>
      <c r="C19431" s="435"/>
      <c r="D19431" s="399"/>
      <c r="E19431" s="400"/>
      <c r="G19431" s="401"/>
      <c r="H19431" s="401"/>
      <c r="I19431" s="401"/>
      <c r="J19431" s="194"/>
      <c r="K19431" s="194"/>
      <c r="L19431" s="195"/>
      <c r="M19431" s="196"/>
      <c r="N19431" s="197"/>
      <c r="O19431" s="197"/>
      <c r="P19431" s="231"/>
    </row>
    <row r="19432" spans="2:16">
      <c r="B19432" s="351"/>
      <c r="C19432" s="435"/>
      <c r="D19432" s="399"/>
      <c r="E19432" s="400"/>
      <c r="G19432" s="401"/>
      <c r="H19432" s="401"/>
      <c r="I19432" s="401"/>
      <c r="J19432" s="194"/>
      <c r="K19432" s="194"/>
      <c r="L19432" s="195"/>
      <c r="M19432" s="196"/>
      <c r="N19432" s="197"/>
      <c r="O19432" s="197"/>
      <c r="P19432" s="231"/>
    </row>
    <row r="19433" spans="2:16">
      <c r="B19433" s="351"/>
      <c r="C19433" s="435"/>
      <c r="D19433" s="399"/>
      <c r="E19433" s="400"/>
      <c r="G19433" s="401"/>
      <c r="H19433" s="401"/>
      <c r="I19433" s="401"/>
      <c r="J19433" s="194"/>
      <c r="K19433" s="194"/>
      <c r="L19433" s="195"/>
      <c r="M19433" s="196"/>
      <c r="N19433" s="197"/>
      <c r="O19433" s="197"/>
      <c r="P19433" s="231"/>
    </row>
    <row r="19434" spans="2:16">
      <c r="B19434" s="351"/>
      <c r="C19434" s="435"/>
      <c r="D19434" s="399"/>
      <c r="E19434" s="400"/>
      <c r="G19434" s="401"/>
      <c r="H19434" s="401"/>
      <c r="I19434" s="401"/>
      <c r="J19434" s="194"/>
      <c r="K19434" s="194"/>
      <c r="L19434" s="195"/>
      <c r="M19434" s="196"/>
      <c r="N19434" s="197"/>
      <c r="O19434" s="197"/>
      <c r="P19434" s="231"/>
    </row>
    <row r="19435" spans="2:16">
      <c r="B19435" s="351"/>
      <c r="C19435" s="435"/>
      <c r="D19435" s="399"/>
      <c r="E19435" s="400"/>
      <c r="G19435" s="401"/>
      <c r="H19435" s="401"/>
      <c r="I19435" s="401"/>
      <c r="J19435" s="194"/>
      <c r="K19435" s="194"/>
      <c r="L19435" s="195"/>
      <c r="M19435" s="196"/>
      <c r="N19435" s="197"/>
      <c r="O19435" s="197"/>
      <c r="P19435" s="231"/>
    </row>
    <row r="19436" spans="2:16">
      <c r="B19436" s="351"/>
      <c r="C19436" s="435"/>
      <c r="D19436" s="399"/>
      <c r="E19436" s="400"/>
      <c r="G19436" s="401"/>
      <c r="H19436" s="401"/>
      <c r="I19436" s="401"/>
      <c r="J19436" s="194"/>
      <c r="K19436" s="194"/>
      <c r="L19436" s="195"/>
      <c r="M19436" s="196"/>
      <c r="N19436" s="197"/>
      <c r="O19436" s="197"/>
      <c r="P19436" s="231"/>
    </row>
    <row r="19437" spans="2:16">
      <c r="B19437" s="351"/>
      <c r="C19437" s="435"/>
      <c r="D19437" s="399"/>
      <c r="E19437" s="400"/>
      <c r="G19437" s="401"/>
      <c r="H19437" s="401"/>
      <c r="I19437" s="401"/>
      <c r="J19437" s="194"/>
      <c r="K19437" s="194"/>
      <c r="L19437" s="195"/>
      <c r="M19437" s="196"/>
      <c r="N19437" s="197"/>
      <c r="O19437" s="197"/>
      <c r="P19437" s="231"/>
    </row>
    <row r="19438" spans="2:16">
      <c r="B19438" s="351"/>
      <c r="C19438" s="435"/>
      <c r="D19438" s="399"/>
      <c r="E19438" s="400"/>
      <c r="G19438" s="401"/>
      <c r="H19438" s="401"/>
      <c r="I19438" s="401"/>
      <c r="J19438" s="194"/>
      <c r="K19438" s="194"/>
      <c r="L19438" s="195"/>
      <c r="M19438" s="196"/>
      <c r="N19438" s="197"/>
      <c r="O19438" s="197"/>
      <c r="P19438" s="231"/>
    </row>
    <row r="19439" spans="2:16">
      <c r="B19439" s="351"/>
      <c r="C19439" s="435"/>
      <c r="D19439" s="399"/>
      <c r="E19439" s="400"/>
      <c r="G19439" s="401"/>
      <c r="H19439" s="401"/>
      <c r="I19439" s="401"/>
      <c r="J19439" s="194"/>
      <c r="K19439" s="194"/>
      <c r="L19439" s="195"/>
      <c r="M19439" s="196"/>
      <c r="N19439" s="197"/>
      <c r="O19439" s="197"/>
      <c r="P19439" s="231"/>
    </row>
    <row r="19440" spans="2:16">
      <c r="B19440" s="351"/>
      <c r="C19440" s="435"/>
      <c r="D19440" s="399"/>
      <c r="E19440" s="400"/>
      <c r="G19440" s="401"/>
      <c r="H19440" s="401"/>
      <c r="I19440" s="401"/>
      <c r="J19440" s="194"/>
      <c r="K19440" s="194"/>
      <c r="L19440" s="195"/>
      <c r="M19440" s="196"/>
      <c r="N19440" s="197"/>
      <c r="O19440" s="197"/>
      <c r="P19440" s="231"/>
    </row>
    <row r="19441" spans="2:16">
      <c r="B19441" s="351"/>
      <c r="C19441" s="435"/>
      <c r="D19441" s="399"/>
      <c r="E19441" s="400"/>
      <c r="G19441" s="401"/>
      <c r="H19441" s="401"/>
      <c r="I19441" s="401"/>
      <c r="J19441" s="194"/>
      <c r="K19441" s="194"/>
      <c r="L19441" s="195"/>
      <c r="M19441" s="196"/>
      <c r="N19441" s="197"/>
      <c r="O19441" s="197"/>
      <c r="P19441" s="231"/>
    </row>
    <row r="19442" spans="2:16">
      <c r="B19442" s="351"/>
      <c r="C19442" s="435"/>
      <c r="D19442" s="399"/>
      <c r="E19442" s="400"/>
      <c r="G19442" s="401"/>
      <c r="H19442" s="401"/>
      <c r="I19442" s="401"/>
      <c r="J19442" s="194"/>
      <c r="K19442" s="194"/>
      <c r="L19442" s="195"/>
      <c r="M19442" s="196"/>
      <c r="N19442" s="197"/>
      <c r="O19442" s="197"/>
      <c r="P19442" s="231"/>
    </row>
    <row r="19443" spans="2:16">
      <c r="B19443" s="351"/>
      <c r="C19443" s="435"/>
      <c r="D19443" s="399"/>
      <c r="E19443" s="400"/>
      <c r="G19443" s="401"/>
      <c r="H19443" s="401"/>
      <c r="I19443" s="401"/>
      <c r="J19443" s="194"/>
      <c r="K19443" s="194"/>
      <c r="L19443" s="195"/>
      <c r="M19443" s="196"/>
      <c r="N19443" s="197"/>
      <c r="O19443" s="197"/>
      <c r="P19443" s="231"/>
    </row>
    <row r="19444" spans="2:16">
      <c r="B19444" s="351"/>
      <c r="C19444" s="435"/>
      <c r="D19444" s="399"/>
      <c r="E19444" s="400"/>
      <c r="G19444" s="401"/>
      <c r="H19444" s="401"/>
      <c r="I19444" s="401"/>
      <c r="J19444" s="194"/>
      <c r="K19444" s="194"/>
      <c r="L19444" s="195"/>
      <c r="M19444" s="196"/>
      <c r="N19444" s="197"/>
      <c r="O19444" s="197"/>
      <c r="P19444" s="231"/>
    </row>
    <row r="19445" spans="2:16">
      <c r="B19445" s="351"/>
      <c r="C19445" s="435"/>
      <c r="D19445" s="399"/>
      <c r="E19445" s="400"/>
      <c r="G19445" s="401"/>
      <c r="H19445" s="401"/>
      <c r="I19445" s="401"/>
      <c r="J19445" s="194"/>
      <c r="K19445" s="194"/>
      <c r="L19445" s="195"/>
      <c r="M19445" s="196"/>
      <c r="N19445" s="197"/>
      <c r="O19445" s="197"/>
      <c r="P19445" s="231"/>
    </row>
    <row r="19446" spans="2:16">
      <c r="B19446" s="351"/>
      <c r="C19446" s="435"/>
      <c r="D19446" s="399"/>
      <c r="E19446" s="400"/>
      <c r="G19446" s="401"/>
      <c r="H19446" s="401"/>
      <c r="I19446" s="401"/>
      <c r="J19446" s="194"/>
      <c r="K19446" s="194"/>
      <c r="L19446" s="195"/>
      <c r="M19446" s="196"/>
      <c r="N19446" s="197"/>
      <c r="O19446" s="197"/>
      <c r="P19446" s="231"/>
    </row>
    <row r="19447" spans="2:16">
      <c r="B19447" s="351"/>
      <c r="C19447" s="435"/>
      <c r="D19447" s="399"/>
      <c r="E19447" s="400"/>
      <c r="G19447" s="401"/>
      <c r="H19447" s="401"/>
      <c r="I19447" s="401"/>
      <c r="J19447" s="194"/>
      <c r="K19447" s="194"/>
      <c r="L19447" s="195"/>
      <c r="M19447" s="196"/>
      <c r="N19447" s="197"/>
      <c r="O19447" s="197"/>
      <c r="P19447" s="231"/>
    </row>
    <row r="19448" spans="2:16">
      <c r="B19448" s="351"/>
      <c r="C19448" s="435"/>
      <c r="D19448" s="399"/>
      <c r="E19448" s="400"/>
      <c r="G19448" s="401"/>
      <c r="H19448" s="401"/>
      <c r="I19448" s="401"/>
      <c r="J19448" s="194"/>
      <c r="K19448" s="194"/>
      <c r="L19448" s="195"/>
      <c r="M19448" s="196"/>
      <c r="N19448" s="197"/>
      <c r="O19448" s="197"/>
      <c r="P19448" s="231"/>
    </row>
    <row r="19449" spans="2:16">
      <c r="B19449" s="351"/>
      <c r="C19449" s="435"/>
      <c r="D19449" s="399"/>
      <c r="E19449" s="400"/>
      <c r="G19449" s="401"/>
      <c r="H19449" s="401"/>
      <c r="I19449" s="401"/>
      <c r="J19449" s="194"/>
      <c r="K19449" s="194"/>
      <c r="L19449" s="195"/>
      <c r="M19449" s="196"/>
      <c r="N19449" s="197"/>
      <c r="O19449" s="197"/>
      <c r="P19449" s="231"/>
    </row>
    <row r="19450" spans="2:16">
      <c r="B19450" s="351"/>
      <c r="C19450" s="435"/>
      <c r="D19450" s="399"/>
      <c r="E19450" s="400"/>
      <c r="G19450" s="401"/>
      <c r="H19450" s="401"/>
      <c r="I19450" s="401"/>
      <c r="J19450" s="194"/>
      <c r="K19450" s="194"/>
      <c r="L19450" s="195"/>
      <c r="M19450" s="196"/>
      <c r="N19450" s="197"/>
      <c r="O19450" s="197"/>
      <c r="P19450" s="231"/>
    </row>
    <row r="19451" spans="2:16">
      <c r="B19451" s="351"/>
      <c r="C19451" s="435"/>
      <c r="D19451" s="399"/>
      <c r="E19451" s="400"/>
      <c r="G19451" s="401"/>
      <c r="H19451" s="401"/>
      <c r="I19451" s="401"/>
      <c r="J19451" s="194"/>
      <c r="K19451" s="194"/>
      <c r="L19451" s="195"/>
      <c r="M19451" s="196"/>
      <c r="N19451" s="197"/>
      <c r="O19451" s="197"/>
      <c r="P19451" s="231"/>
    </row>
    <row r="19452" spans="2:16">
      <c r="B19452" s="351"/>
      <c r="C19452" s="435"/>
      <c r="D19452" s="399"/>
      <c r="E19452" s="400"/>
      <c r="G19452" s="401"/>
      <c r="H19452" s="401"/>
      <c r="I19452" s="401"/>
      <c r="J19452" s="194"/>
      <c r="K19452" s="194"/>
      <c r="L19452" s="195"/>
      <c r="M19452" s="196"/>
      <c r="N19452" s="197"/>
      <c r="O19452" s="197"/>
      <c r="P19452" s="231"/>
    </row>
    <row r="19453" spans="2:16">
      <c r="B19453" s="351"/>
      <c r="C19453" s="435"/>
      <c r="D19453" s="399"/>
      <c r="E19453" s="400"/>
      <c r="G19453" s="401"/>
      <c r="H19453" s="401"/>
      <c r="I19453" s="401"/>
      <c r="J19453" s="194"/>
      <c r="K19453" s="194"/>
      <c r="L19453" s="195"/>
      <c r="M19453" s="196"/>
      <c r="N19453" s="197"/>
      <c r="O19453" s="197"/>
      <c r="P19453" s="231"/>
    </row>
    <row r="19454" spans="2:16">
      <c r="B19454" s="351"/>
      <c r="C19454" s="435"/>
      <c r="D19454" s="399"/>
      <c r="E19454" s="400"/>
      <c r="G19454" s="401"/>
      <c r="H19454" s="401"/>
      <c r="I19454" s="401"/>
      <c r="J19454" s="194"/>
      <c r="K19454" s="194"/>
      <c r="L19454" s="195"/>
      <c r="M19454" s="196"/>
      <c r="N19454" s="197"/>
      <c r="O19454" s="197"/>
      <c r="P19454" s="231"/>
    </row>
    <row r="19455" spans="2:16">
      <c r="B19455" s="351"/>
      <c r="C19455" s="435"/>
      <c r="D19455" s="399"/>
      <c r="E19455" s="400"/>
      <c r="G19455" s="401"/>
      <c r="H19455" s="401"/>
      <c r="I19455" s="401"/>
      <c r="J19455" s="194"/>
      <c r="K19455" s="194"/>
      <c r="L19455" s="195"/>
      <c r="M19455" s="196"/>
      <c r="N19455" s="197"/>
      <c r="O19455" s="197"/>
      <c r="P19455" s="231"/>
    </row>
    <row r="19456" spans="2:16">
      <c r="B19456" s="351"/>
      <c r="C19456" s="435"/>
      <c r="D19456" s="399"/>
      <c r="E19456" s="400"/>
      <c r="G19456" s="401"/>
      <c r="H19456" s="401"/>
      <c r="I19456" s="401"/>
      <c r="J19456" s="194"/>
      <c r="K19456" s="194"/>
      <c r="L19456" s="195"/>
      <c r="M19456" s="196"/>
      <c r="N19456" s="197"/>
      <c r="O19456" s="197"/>
      <c r="P19456" s="231"/>
    </row>
    <row r="19457" spans="2:16">
      <c r="B19457" s="351"/>
      <c r="C19457" s="435"/>
      <c r="D19457" s="399"/>
      <c r="E19457" s="400"/>
      <c r="G19457" s="401"/>
      <c r="H19457" s="401"/>
      <c r="I19457" s="401"/>
      <c r="J19457" s="194"/>
      <c r="K19457" s="194"/>
      <c r="L19457" s="195"/>
      <c r="M19457" s="196"/>
      <c r="N19457" s="197"/>
      <c r="O19457" s="197"/>
      <c r="P19457" s="231"/>
    </row>
    <row r="19458" spans="2:16">
      <c r="B19458" s="351"/>
      <c r="C19458" s="435"/>
      <c r="D19458" s="399"/>
      <c r="E19458" s="400"/>
      <c r="G19458" s="401"/>
      <c r="H19458" s="401"/>
      <c r="I19458" s="401"/>
      <c r="J19458" s="194"/>
      <c r="K19458" s="194"/>
      <c r="L19458" s="195"/>
      <c r="M19458" s="196"/>
      <c r="N19458" s="197"/>
      <c r="O19458" s="197"/>
      <c r="P19458" s="231"/>
    </row>
    <row r="19459" spans="2:16">
      <c r="B19459" s="351"/>
      <c r="C19459" s="435"/>
      <c r="D19459" s="399"/>
      <c r="E19459" s="400"/>
      <c r="G19459" s="401"/>
      <c r="H19459" s="401"/>
      <c r="I19459" s="401"/>
      <c r="J19459" s="194"/>
      <c r="K19459" s="194"/>
      <c r="L19459" s="195"/>
      <c r="M19459" s="196"/>
      <c r="N19459" s="197"/>
      <c r="O19459" s="197"/>
      <c r="P19459" s="231"/>
    </row>
    <row r="19460" spans="2:16">
      <c r="B19460" s="351"/>
      <c r="C19460" s="435"/>
      <c r="D19460" s="399"/>
      <c r="E19460" s="400"/>
      <c r="G19460" s="401"/>
      <c r="H19460" s="401"/>
      <c r="I19460" s="401"/>
      <c r="J19460" s="194"/>
      <c r="K19460" s="194"/>
      <c r="L19460" s="195"/>
      <c r="M19460" s="196"/>
      <c r="N19460" s="197"/>
      <c r="O19460" s="197"/>
      <c r="P19460" s="231"/>
    </row>
    <row r="19461" spans="2:16">
      <c r="B19461" s="351"/>
      <c r="C19461" s="435"/>
      <c r="D19461" s="399"/>
      <c r="E19461" s="400"/>
      <c r="G19461" s="401"/>
      <c r="H19461" s="401"/>
      <c r="I19461" s="401"/>
      <c r="J19461" s="194"/>
      <c r="K19461" s="194"/>
      <c r="L19461" s="195"/>
      <c r="M19461" s="196"/>
      <c r="N19461" s="197"/>
      <c r="O19461" s="197"/>
      <c r="P19461" s="231"/>
    </row>
    <row r="19462" spans="2:16">
      <c r="B19462" s="351"/>
      <c r="C19462" s="435"/>
      <c r="D19462" s="399"/>
      <c r="E19462" s="400"/>
      <c r="G19462" s="401"/>
      <c r="H19462" s="401"/>
      <c r="I19462" s="401"/>
      <c r="J19462" s="194"/>
      <c r="K19462" s="194"/>
      <c r="L19462" s="195"/>
      <c r="M19462" s="196"/>
      <c r="N19462" s="197"/>
      <c r="O19462" s="197"/>
      <c r="P19462" s="231"/>
    </row>
    <row r="19463" spans="2:16">
      <c r="B19463" s="351"/>
      <c r="C19463" s="435"/>
      <c r="D19463" s="399"/>
      <c r="E19463" s="400"/>
      <c r="G19463" s="401"/>
      <c r="H19463" s="401"/>
      <c r="I19463" s="401"/>
      <c r="J19463" s="194"/>
      <c r="K19463" s="194"/>
      <c r="L19463" s="195"/>
      <c r="M19463" s="196"/>
      <c r="N19463" s="197"/>
      <c r="O19463" s="197"/>
      <c r="P19463" s="231"/>
    </row>
    <row r="19464" spans="2:16">
      <c r="B19464" s="351"/>
      <c r="C19464" s="435"/>
      <c r="D19464" s="399"/>
      <c r="E19464" s="400"/>
      <c r="G19464" s="401"/>
      <c r="H19464" s="401"/>
      <c r="I19464" s="401"/>
      <c r="J19464" s="194"/>
      <c r="K19464" s="194"/>
      <c r="L19464" s="195"/>
      <c r="M19464" s="196"/>
      <c r="N19464" s="197"/>
      <c r="O19464" s="197"/>
      <c r="P19464" s="231"/>
    </row>
    <row r="19465" spans="2:16">
      <c r="B19465" s="351"/>
      <c r="C19465" s="435"/>
      <c r="D19465" s="399"/>
      <c r="E19465" s="400"/>
      <c r="G19465" s="401"/>
      <c r="H19465" s="401"/>
      <c r="I19465" s="401"/>
      <c r="J19465" s="194"/>
      <c r="K19465" s="194"/>
      <c r="L19465" s="195"/>
      <c r="M19465" s="196"/>
      <c r="N19465" s="197"/>
      <c r="O19465" s="197"/>
      <c r="P19465" s="231"/>
    </row>
    <row r="19466" spans="2:16">
      <c r="B19466" s="351"/>
      <c r="C19466" s="435"/>
      <c r="D19466" s="399"/>
      <c r="E19466" s="400"/>
      <c r="G19466" s="401"/>
      <c r="H19466" s="401"/>
      <c r="I19466" s="401"/>
      <c r="J19466" s="194"/>
      <c r="K19466" s="194"/>
      <c r="L19466" s="195"/>
      <c r="M19466" s="196"/>
      <c r="N19466" s="197"/>
      <c r="O19466" s="197"/>
      <c r="P19466" s="231"/>
    </row>
    <row r="19467" spans="2:16">
      <c r="B19467" s="351"/>
      <c r="C19467" s="435"/>
      <c r="D19467" s="399"/>
      <c r="E19467" s="400"/>
      <c r="G19467" s="401"/>
      <c r="H19467" s="401"/>
      <c r="I19467" s="401"/>
      <c r="J19467" s="194"/>
      <c r="K19467" s="194"/>
      <c r="L19467" s="195"/>
      <c r="M19467" s="196"/>
      <c r="N19467" s="197"/>
      <c r="O19467" s="197"/>
      <c r="P19467" s="231"/>
    </row>
    <row r="19468" spans="2:16">
      <c r="B19468" s="351"/>
      <c r="C19468" s="435"/>
      <c r="D19468" s="399"/>
      <c r="E19468" s="400"/>
      <c r="G19468" s="401"/>
      <c r="H19468" s="401"/>
      <c r="I19468" s="401"/>
      <c r="J19468" s="194"/>
      <c r="K19468" s="194"/>
      <c r="L19468" s="195"/>
      <c r="M19468" s="196"/>
      <c r="N19468" s="197"/>
      <c r="O19468" s="197"/>
      <c r="P19468" s="231"/>
    </row>
    <row r="19469" spans="2:16">
      <c r="B19469" s="351"/>
      <c r="C19469" s="435"/>
      <c r="D19469" s="399"/>
      <c r="E19469" s="400"/>
      <c r="G19469" s="401"/>
      <c r="H19469" s="401"/>
      <c r="I19469" s="401"/>
      <c r="J19469" s="194"/>
      <c r="K19469" s="194"/>
      <c r="L19469" s="195"/>
      <c r="M19469" s="196"/>
      <c r="N19469" s="197"/>
      <c r="O19469" s="197"/>
      <c r="P19469" s="231"/>
    </row>
    <row r="19470" spans="2:16">
      <c r="B19470" s="351"/>
      <c r="C19470" s="435"/>
      <c r="D19470" s="399"/>
      <c r="E19470" s="400"/>
      <c r="G19470" s="401"/>
      <c r="H19470" s="401"/>
      <c r="I19470" s="401"/>
      <c r="J19470" s="194"/>
      <c r="K19470" s="194"/>
      <c r="L19470" s="195"/>
      <c r="M19470" s="196"/>
      <c r="N19470" s="197"/>
      <c r="O19470" s="197"/>
      <c r="P19470" s="231"/>
    </row>
    <row r="19471" spans="2:16">
      <c r="B19471" s="351"/>
      <c r="C19471" s="435"/>
      <c r="D19471" s="399"/>
      <c r="E19471" s="400"/>
      <c r="G19471" s="401"/>
      <c r="H19471" s="401"/>
      <c r="I19471" s="401"/>
      <c r="J19471" s="194"/>
      <c r="K19471" s="194"/>
      <c r="L19471" s="195"/>
      <c r="M19471" s="196"/>
      <c r="N19471" s="197"/>
      <c r="O19471" s="197"/>
      <c r="P19471" s="231"/>
    </row>
    <row r="19472" spans="2:16">
      <c r="B19472" s="351"/>
      <c r="C19472" s="435"/>
      <c r="D19472" s="399"/>
      <c r="E19472" s="400"/>
      <c r="G19472" s="401"/>
      <c r="H19472" s="401"/>
      <c r="I19472" s="401"/>
      <c r="J19472" s="194"/>
      <c r="K19472" s="194"/>
      <c r="L19472" s="195"/>
      <c r="M19472" s="196"/>
      <c r="N19472" s="197"/>
      <c r="O19472" s="197"/>
      <c r="P19472" s="231"/>
    </row>
    <row r="19473" spans="2:16">
      <c r="B19473" s="351"/>
      <c r="C19473" s="435"/>
      <c r="D19473" s="399"/>
      <c r="E19473" s="400"/>
      <c r="G19473" s="401"/>
      <c r="H19473" s="401"/>
      <c r="I19473" s="401"/>
      <c r="J19473" s="194"/>
      <c r="K19473" s="194"/>
      <c r="L19473" s="195"/>
      <c r="M19473" s="196"/>
      <c r="N19473" s="197"/>
      <c r="O19473" s="197"/>
      <c r="P19473" s="231"/>
    </row>
    <row r="19474" spans="2:16">
      <c r="B19474" s="351"/>
      <c r="C19474" s="435"/>
      <c r="D19474" s="399"/>
      <c r="E19474" s="400"/>
      <c r="G19474" s="401"/>
      <c r="H19474" s="401"/>
      <c r="I19474" s="401"/>
      <c r="J19474" s="194"/>
      <c r="K19474" s="194"/>
      <c r="L19474" s="195"/>
      <c r="M19474" s="196"/>
      <c r="N19474" s="197"/>
      <c r="O19474" s="197"/>
      <c r="P19474" s="231"/>
    </row>
    <row r="19475" spans="2:16">
      <c r="B19475" s="351"/>
      <c r="C19475" s="435"/>
      <c r="D19475" s="399"/>
      <c r="E19475" s="400"/>
      <c r="G19475" s="401"/>
      <c r="H19475" s="401"/>
      <c r="I19475" s="401"/>
      <c r="J19475" s="194"/>
      <c r="K19475" s="194"/>
      <c r="L19475" s="195"/>
      <c r="M19475" s="196"/>
      <c r="N19475" s="197"/>
      <c r="O19475" s="197"/>
      <c r="P19475" s="231"/>
    </row>
    <row r="19476" spans="2:16">
      <c r="B19476" s="351"/>
      <c r="C19476" s="435"/>
      <c r="D19476" s="399"/>
      <c r="E19476" s="400"/>
      <c r="G19476" s="401"/>
      <c r="H19476" s="401"/>
      <c r="I19476" s="401"/>
      <c r="J19476" s="194"/>
      <c r="K19476" s="194"/>
      <c r="L19476" s="195"/>
      <c r="M19476" s="196"/>
      <c r="N19476" s="197"/>
      <c r="O19476" s="197"/>
      <c r="P19476" s="231"/>
    </row>
    <row r="19477" spans="2:16">
      <c r="B19477" s="351"/>
      <c r="C19477" s="435"/>
      <c r="D19477" s="399"/>
      <c r="E19477" s="400"/>
      <c r="G19477" s="401"/>
      <c r="H19477" s="401"/>
      <c r="I19477" s="401"/>
      <c r="J19477" s="194"/>
      <c r="K19477" s="194"/>
      <c r="L19477" s="195"/>
      <c r="M19477" s="196"/>
      <c r="N19477" s="197"/>
      <c r="O19477" s="197"/>
      <c r="P19477" s="231"/>
    </row>
    <row r="19478" spans="2:16">
      <c r="B19478" s="402"/>
      <c r="C19478" s="435"/>
      <c r="D19478" s="404"/>
      <c r="E19478" s="405"/>
      <c r="G19478" s="406"/>
      <c r="H19478" s="406"/>
      <c r="I19478" s="406"/>
      <c r="J19478" s="194"/>
      <c r="K19478" s="194"/>
      <c r="L19478" s="195"/>
      <c r="M19478" s="196"/>
      <c r="N19478" s="197"/>
      <c r="O19478" s="197"/>
      <c r="P19478" s="221"/>
    </row>
    <row r="19479" spans="2:16">
      <c r="B19479" s="351"/>
      <c r="C19479" s="435"/>
      <c r="D19479" s="399"/>
      <c r="E19479" s="400"/>
      <c r="G19479" s="401"/>
      <c r="H19479" s="401"/>
      <c r="I19479" s="401"/>
      <c r="J19479" s="194"/>
      <c r="K19479" s="194"/>
      <c r="L19479" s="195"/>
      <c r="M19479" s="196"/>
      <c r="N19479" s="197"/>
      <c r="O19479" s="197"/>
      <c r="P19479" s="231"/>
    </row>
    <row r="19480" spans="2:16">
      <c r="B19480" s="351"/>
      <c r="C19480" s="435"/>
      <c r="D19480" s="399"/>
      <c r="E19480" s="400"/>
      <c r="G19480" s="401"/>
      <c r="H19480" s="401"/>
      <c r="I19480" s="401"/>
      <c r="J19480" s="194"/>
      <c r="K19480" s="194"/>
      <c r="L19480" s="195"/>
      <c r="M19480" s="196"/>
      <c r="N19480" s="197"/>
      <c r="O19480" s="197"/>
      <c r="P19480" s="231"/>
    </row>
    <row r="19481" spans="2:16">
      <c r="B19481" s="351"/>
      <c r="C19481" s="435"/>
      <c r="D19481" s="399"/>
      <c r="E19481" s="400"/>
      <c r="G19481" s="401"/>
      <c r="H19481" s="401"/>
      <c r="I19481" s="401"/>
      <c r="J19481" s="194"/>
      <c r="K19481" s="194"/>
      <c r="L19481" s="195"/>
      <c r="M19481" s="196"/>
      <c r="N19481" s="197"/>
      <c r="O19481" s="197"/>
      <c r="P19481" s="231"/>
    </row>
    <row r="19482" spans="2:16">
      <c r="B19482" s="351"/>
      <c r="C19482" s="435"/>
      <c r="D19482" s="399"/>
      <c r="E19482" s="400"/>
      <c r="G19482" s="401"/>
      <c r="H19482" s="401"/>
      <c r="I19482" s="401"/>
      <c r="J19482" s="194"/>
      <c r="K19482" s="194"/>
      <c r="L19482" s="195"/>
      <c r="M19482" s="196"/>
      <c r="N19482" s="197"/>
      <c r="O19482" s="197"/>
      <c r="P19482" s="231"/>
    </row>
    <row r="19483" spans="2:16">
      <c r="B19483" s="351"/>
      <c r="C19483" s="435"/>
      <c r="D19483" s="399"/>
      <c r="E19483" s="400"/>
      <c r="G19483" s="401"/>
      <c r="H19483" s="401"/>
      <c r="I19483" s="401"/>
      <c r="J19483" s="194"/>
      <c r="K19483" s="194"/>
      <c r="L19483" s="195"/>
      <c r="M19483" s="196"/>
      <c r="N19483" s="197"/>
      <c r="O19483" s="197"/>
      <c r="P19483" s="231"/>
    </row>
    <row r="19484" spans="2:16">
      <c r="B19484" s="351"/>
      <c r="C19484" s="435"/>
      <c r="D19484" s="399"/>
      <c r="E19484" s="400"/>
      <c r="G19484" s="401"/>
      <c r="H19484" s="401"/>
      <c r="I19484" s="401"/>
      <c r="J19484" s="194"/>
      <c r="K19484" s="194"/>
      <c r="L19484" s="195"/>
      <c r="M19484" s="196"/>
      <c r="N19484" s="197"/>
      <c r="O19484" s="197"/>
      <c r="P19484" s="231"/>
    </row>
    <row r="19485" spans="2:16">
      <c r="B19485" s="351"/>
      <c r="C19485" s="435"/>
      <c r="D19485" s="399"/>
      <c r="E19485" s="400"/>
      <c r="G19485" s="401"/>
      <c r="H19485" s="401"/>
      <c r="I19485" s="401"/>
      <c r="J19485" s="194"/>
      <c r="K19485" s="194"/>
      <c r="L19485" s="195"/>
      <c r="M19485" s="196"/>
      <c r="N19485" s="197"/>
      <c r="O19485" s="197"/>
      <c r="P19485" s="231"/>
    </row>
    <row r="19486" spans="2:16">
      <c r="B19486" s="351"/>
      <c r="C19486" s="435"/>
      <c r="D19486" s="399"/>
      <c r="E19486" s="400"/>
      <c r="G19486" s="401"/>
      <c r="H19486" s="401"/>
      <c r="I19486" s="401"/>
      <c r="J19486" s="194"/>
      <c r="K19486" s="194"/>
      <c r="L19486" s="195"/>
      <c r="M19486" s="196"/>
      <c r="N19486" s="197"/>
      <c r="O19486" s="197"/>
      <c r="P19486" s="231"/>
    </row>
    <row r="19487" spans="2:16">
      <c r="B19487" s="351"/>
      <c r="C19487" s="435"/>
      <c r="D19487" s="399"/>
      <c r="E19487" s="400"/>
      <c r="G19487" s="401"/>
      <c r="H19487" s="401"/>
      <c r="I19487" s="401"/>
      <c r="J19487" s="194"/>
      <c r="K19487" s="194"/>
      <c r="L19487" s="195"/>
      <c r="M19487" s="196"/>
      <c r="N19487" s="197"/>
      <c r="O19487" s="197"/>
      <c r="P19487" s="231"/>
    </row>
    <row r="19488" spans="2:16">
      <c r="B19488" s="351"/>
      <c r="C19488" s="435"/>
      <c r="D19488" s="399"/>
      <c r="E19488" s="400"/>
      <c r="G19488" s="401"/>
      <c r="H19488" s="401"/>
      <c r="I19488" s="401"/>
      <c r="J19488" s="194"/>
      <c r="K19488" s="194"/>
      <c r="L19488" s="195"/>
      <c r="M19488" s="196"/>
      <c r="N19488" s="197"/>
      <c r="O19488" s="197"/>
      <c r="P19488" s="231"/>
    </row>
    <row r="19489" spans="2:16">
      <c r="B19489" s="351"/>
      <c r="C19489" s="435"/>
      <c r="D19489" s="399"/>
      <c r="E19489" s="400"/>
      <c r="G19489" s="401"/>
      <c r="H19489" s="401"/>
      <c r="I19489" s="401"/>
      <c r="J19489" s="194"/>
      <c r="K19489" s="194"/>
      <c r="L19489" s="195"/>
      <c r="M19489" s="196"/>
      <c r="N19489" s="197"/>
      <c r="O19489" s="197"/>
      <c r="P19489" s="231"/>
    </row>
    <row r="19490" spans="2:16">
      <c r="B19490" s="351"/>
      <c r="C19490" s="435"/>
      <c r="D19490" s="399"/>
      <c r="E19490" s="400"/>
      <c r="G19490" s="401"/>
      <c r="H19490" s="401"/>
      <c r="I19490" s="401"/>
      <c r="J19490" s="194"/>
      <c r="K19490" s="194"/>
      <c r="L19490" s="195"/>
      <c r="M19490" s="196"/>
      <c r="N19490" s="197"/>
      <c r="O19490" s="197"/>
      <c r="P19490" s="231"/>
    </row>
    <row r="19491" spans="2:16">
      <c r="B19491" s="351"/>
      <c r="C19491" s="435"/>
      <c r="D19491" s="399"/>
      <c r="E19491" s="400"/>
      <c r="G19491" s="401"/>
      <c r="H19491" s="401"/>
      <c r="I19491" s="401"/>
      <c r="J19491" s="194"/>
      <c r="K19491" s="194"/>
      <c r="L19491" s="195"/>
      <c r="M19491" s="196"/>
      <c r="N19491" s="197"/>
      <c r="O19491" s="197"/>
      <c r="P19491" s="231"/>
    </row>
    <row r="19492" spans="2:16">
      <c r="B19492" s="351"/>
      <c r="C19492" s="435"/>
      <c r="D19492" s="399"/>
      <c r="E19492" s="400"/>
      <c r="G19492" s="401"/>
      <c r="H19492" s="401"/>
      <c r="I19492" s="401"/>
      <c r="J19492" s="194"/>
      <c r="K19492" s="194"/>
      <c r="L19492" s="195"/>
      <c r="M19492" s="196"/>
      <c r="N19492" s="197"/>
      <c r="O19492" s="197"/>
      <c r="P19492" s="231"/>
    </row>
    <row r="19493" spans="2:16">
      <c r="B19493" s="351"/>
      <c r="C19493" s="435"/>
      <c r="D19493" s="399"/>
      <c r="E19493" s="400"/>
      <c r="G19493" s="401"/>
      <c r="H19493" s="401"/>
      <c r="I19493" s="401"/>
      <c r="J19493" s="194"/>
      <c r="K19493" s="194"/>
      <c r="L19493" s="195"/>
      <c r="M19493" s="196"/>
      <c r="N19493" s="197"/>
      <c r="O19493" s="197"/>
      <c r="P19493" s="231"/>
    </row>
    <row r="19494" spans="2:16">
      <c r="B19494" s="351"/>
      <c r="C19494" s="435"/>
      <c r="D19494" s="399"/>
      <c r="E19494" s="400"/>
      <c r="G19494" s="401"/>
      <c r="H19494" s="401"/>
      <c r="I19494" s="401"/>
      <c r="J19494" s="194"/>
      <c r="K19494" s="194"/>
      <c r="L19494" s="195"/>
      <c r="M19494" s="196"/>
      <c r="N19494" s="197"/>
      <c r="O19494" s="197"/>
      <c r="P19494" s="231"/>
    </row>
    <row r="19495" spans="2:16">
      <c r="B19495" s="351"/>
      <c r="C19495" s="435"/>
      <c r="D19495" s="399"/>
      <c r="E19495" s="400"/>
      <c r="G19495" s="401"/>
      <c r="H19495" s="401"/>
      <c r="I19495" s="401"/>
      <c r="J19495" s="194"/>
      <c r="K19495" s="194"/>
      <c r="L19495" s="195"/>
      <c r="M19495" s="196"/>
      <c r="N19495" s="197"/>
      <c r="O19495" s="197"/>
      <c r="P19495" s="231"/>
    </row>
    <row r="19496" spans="2:16">
      <c r="B19496" s="351"/>
      <c r="C19496" s="435"/>
      <c r="D19496" s="399"/>
      <c r="E19496" s="400"/>
      <c r="G19496" s="401"/>
      <c r="H19496" s="401"/>
      <c r="I19496" s="401"/>
      <c r="J19496" s="194"/>
      <c r="K19496" s="194"/>
      <c r="L19496" s="195"/>
      <c r="M19496" s="196"/>
      <c r="N19496" s="197"/>
      <c r="O19496" s="197"/>
      <c r="P19496" s="231"/>
    </row>
    <row r="19497" spans="2:16">
      <c r="B19497" s="351"/>
      <c r="C19497" s="435"/>
      <c r="D19497" s="399"/>
      <c r="E19497" s="400"/>
      <c r="G19497" s="401"/>
      <c r="H19497" s="401"/>
      <c r="I19497" s="401"/>
      <c r="J19497" s="194"/>
      <c r="K19497" s="194"/>
      <c r="L19497" s="195"/>
      <c r="M19497" s="196"/>
      <c r="N19497" s="197"/>
      <c r="O19497" s="197"/>
      <c r="P19497" s="231"/>
    </row>
    <row r="19498" spans="2:16">
      <c r="B19498" s="351"/>
      <c r="C19498" s="435"/>
      <c r="D19498" s="399"/>
      <c r="E19498" s="400"/>
      <c r="G19498" s="401"/>
      <c r="H19498" s="401"/>
      <c r="I19498" s="401"/>
      <c r="J19498" s="194"/>
      <c r="K19498" s="194"/>
      <c r="L19498" s="195"/>
      <c r="M19498" s="196"/>
      <c r="N19498" s="197"/>
      <c r="O19498" s="197"/>
      <c r="P19498" s="231"/>
    </row>
    <row r="19499" spans="2:16">
      <c r="B19499" s="351"/>
      <c r="C19499" s="435"/>
      <c r="D19499" s="399"/>
      <c r="E19499" s="400"/>
      <c r="G19499" s="401"/>
      <c r="H19499" s="401"/>
      <c r="I19499" s="401"/>
      <c r="J19499" s="194"/>
      <c r="K19499" s="194"/>
      <c r="L19499" s="195"/>
      <c r="M19499" s="196"/>
      <c r="N19499" s="197"/>
      <c r="O19499" s="197"/>
      <c r="P19499" s="231"/>
    </row>
    <row r="19500" spans="2:16">
      <c r="B19500" s="351"/>
      <c r="C19500" s="435"/>
      <c r="D19500" s="399"/>
      <c r="E19500" s="400"/>
      <c r="G19500" s="401"/>
      <c r="H19500" s="401"/>
      <c r="I19500" s="401"/>
      <c r="J19500" s="194"/>
      <c r="K19500" s="194"/>
      <c r="L19500" s="195"/>
      <c r="M19500" s="196"/>
      <c r="N19500" s="197"/>
      <c r="O19500" s="197"/>
      <c r="P19500" s="231"/>
    </row>
    <row r="19501" spans="2:16">
      <c r="B19501" s="351"/>
      <c r="C19501" s="435"/>
      <c r="D19501" s="399"/>
      <c r="E19501" s="400"/>
      <c r="G19501" s="401"/>
      <c r="H19501" s="401"/>
      <c r="I19501" s="401"/>
      <c r="J19501" s="194"/>
      <c r="K19501" s="194"/>
      <c r="L19501" s="195"/>
      <c r="M19501" s="196"/>
      <c r="N19501" s="197"/>
      <c r="O19501" s="197"/>
      <c r="P19501" s="231"/>
    </row>
    <row r="19502" spans="2:16">
      <c r="B19502" s="351"/>
      <c r="C19502" s="435"/>
      <c r="D19502" s="399"/>
      <c r="E19502" s="400"/>
      <c r="G19502" s="401"/>
      <c r="H19502" s="401"/>
      <c r="I19502" s="401"/>
      <c r="J19502" s="194"/>
      <c r="K19502" s="194"/>
      <c r="L19502" s="195"/>
      <c r="M19502" s="196"/>
      <c r="N19502" s="197"/>
      <c r="O19502" s="197"/>
      <c r="P19502" s="231"/>
    </row>
    <row r="19503" spans="2:16">
      <c r="B19503" s="351"/>
      <c r="C19503" s="435"/>
      <c r="D19503" s="399"/>
      <c r="E19503" s="400"/>
      <c r="G19503" s="401"/>
      <c r="H19503" s="401"/>
      <c r="I19503" s="401"/>
      <c r="J19503" s="194"/>
      <c r="K19503" s="194"/>
      <c r="L19503" s="195"/>
      <c r="M19503" s="196"/>
      <c r="N19503" s="197"/>
      <c r="O19503" s="197"/>
      <c r="P19503" s="231"/>
    </row>
    <row r="19504" spans="2:16">
      <c r="B19504" s="351"/>
      <c r="C19504" s="435"/>
      <c r="D19504" s="399"/>
      <c r="E19504" s="400"/>
      <c r="G19504" s="401"/>
      <c r="H19504" s="401"/>
      <c r="I19504" s="401"/>
      <c r="J19504" s="194"/>
      <c r="K19504" s="194"/>
      <c r="L19504" s="195"/>
      <c r="M19504" s="196"/>
      <c r="N19504" s="197"/>
      <c r="O19504" s="197"/>
      <c r="P19504" s="231"/>
    </row>
    <row r="19505" spans="2:16">
      <c r="B19505" s="351"/>
      <c r="C19505" s="435"/>
      <c r="D19505" s="399"/>
      <c r="E19505" s="400"/>
      <c r="G19505" s="401"/>
      <c r="H19505" s="401"/>
      <c r="I19505" s="401"/>
      <c r="J19505" s="194"/>
      <c r="K19505" s="194"/>
      <c r="L19505" s="195"/>
      <c r="M19505" s="196"/>
      <c r="N19505" s="197"/>
      <c r="O19505" s="197"/>
      <c r="P19505" s="231"/>
    </row>
    <row r="19506" spans="2:16">
      <c r="B19506" s="351"/>
      <c r="C19506" s="435"/>
      <c r="D19506" s="399"/>
      <c r="E19506" s="400"/>
      <c r="F19506" s="401"/>
      <c r="G19506" s="401"/>
      <c r="H19506" s="401"/>
      <c r="I19506" s="401"/>
      <c r="J19506" s="194"/>
      <c r="K19506" s="194"/>
      <c r="L19506" s="195"/>
      <c r="M19506" s="196"/>
      <c r="N19506" s="444"/>
      <c r="O19506" s="197"/>
      <c r="P19506" s="231"/>
    </row>
    <row r="19507" spans="2:16">
      <c r="B19507" s="351"/>
      <c r="C19507" s="435"/>
      <c r="D19507" s="399"/>
      <c r="E19507" s="400"/>
      <c r="F19507" s="401"/>
      <c r="G19507" s="401"/>
      <c r="H19507" s="401"/>
      <c r="I19507" s="401"/>
      <c r="J19507" s="194"/>
      <c r="K19507" s="194"/>
      <c r="L19507" s="195"/>
      <c r="M19507" s="196"/>
      <c r="N19507" s="444"/>
      <c r="O19507" s="197"/>
      <c r="P19507" s="231"/>
    </row>
    <row r="19508" spans="2:16">
      <c r="B19508" s="351"/>
      <c r="C19508" s="435"/>
      <c r="D19508" s="399"/>
      <c r="E19508" s="400"/>
      <c r="F19508" s="401"/>
      <c r="G19508" s="401"/>
      <c r="H19508" s="401"/>
      <c r="I19508" s="401"/>
      <c r="J19508" s="194"/>
      <c r="K19508" s="194"/>
      <c r="L19508" s="195"/>
      <c r="M19508" s="196"/>
      <c r="N19508" s="444"/>
      <c r="O19508" s="197"/>
      <c r="P19508" s="231"/>
    </row>
    <row r="19509" spans="2:16">
      <c r="B19509" s="351"/>
      <c r="C19509" s="435"/>
      <c r="D19509" s="399"/>
      <c r="E19509" s="400"/>
      <c r="F19509" s="401"/>
      <c r="G19509" s="401"/>
      <c r="H19509" s="401"/>
      <c r="I19509" s="401"/>
      <c r="J19509" s="194"/>
      <c r="K19509" s="194"/>
      <c r="L19509" s="195"/>
      <c r="M19509" s="196"/>
      <c r="N19509" s="444"/>
      <c r="O19509" s="197"/>
      <c r="P19509" s="231"/>
    </row>
    <row r="19510" spans="2:16">
      <c r="B19510" s="351"/>
      <c r="C19510" s="435"/>
      <c r="D19510" s="399"/>
      <c r="E19510" s="400"/>
      <c r="F19510" s="401"/>
      <c r="G19510" s="401"/>
      <c r="H19510" s="401"/>
      <c r="I19510" s="401"/>
      <c r="J19510" s="194"/>
      <c r="K19510" s="194"/>
      <c r="L19510" s="195"/>
      <c r="M19510" s="196"/>
      <c r="N19510" s="444"/>
      <c r="O19510" s="197"/>
      <c r="P19510" s="231"/>
    </row>
    <row r="19511" spans="2:16">
      <c r="B19511" s="351"/>
      <c r="C19511" s="435"/>
      <c r="D19511" s="399"/>
      <c r="E19511" s="400"/>
      <c r="F19511" s="401"/>
      <c r="G19511" s="401"/>
      <c r="H19511" s="401"/>
      <c r="I19511" s="401"/>
      <c r="J19511" s="194"/>
      <c r="K19511" s="194"/>
      <c r="L19511" s="195"/>
      <c r="M19511" s="196"/>
      <c r="N19511" s="444"/>
      <c r="O19511" s="197"/>
      <c r="P19511" s="231"/>
    </row>
    <row r="19512" spans="2:16">
      <c r="B19512" s="351"/>
      <c r="C19512" s="435"/>
      <c r="D19512" s="399"/>
      <c r="E19512" s="400"/>
      <c r="F19512" s="401"/>
      <c r="G19512" s="401"/>
      <c r="H19512" s="401"/>
      <c r="I19512" s="401"/>
      <c r="J19512" s="194"/>
      <c r="K19512" s="194"/>
      <c r="L19512" s="195"/>
      <c r="M19512" s="196"/>
      <c r="N19512" s="444"/>
      <c r="O19512" s="197"/>
      <c r="P19512" s="231"/>
    </row>
    <row r="19513" spans="2:16">
      <c r="B19513" s="351"/>
      <c r="C19513" s="435"/>
      <c r="D19513" s="399"/>
      <c r="E19513" s="400"/>
      <c r="F19513" s="401"/>
      <c r="G19513" s="401"/>
      <c r="H19513" s="401"/>
      <c r="I19513" s="401"/>
      <c r="J19513" s="194"/>
      <c r="K19513" s="194"/>
      <c r="L19513" s="195"/>
      <c r="M19513" s="196"/>
      <c r="N19513" s="444"/>
      <c r="O19513" s="197"/>
      <c r="P19513" s="231"/>
    </row>
    <row r="19514" spans="2:16">
      <c r="B19514" s="351"/>
      <c r="C19514" s="435"/>
      <c r="D19514" s="399"/>
      <c r="E19514" s="400"/>
      <c r="F19514" s="401"/>
      <c r="G19514" s="401"/>
      <c r="H19514" s="401"/>
      <c r="I19514" s="401"/>
      <c r="J19514" s="194"/>
      <c r="K19514" s="194"/>
      <c r="L19514" s="195"/>
      <c r="M19514" s="196"/>
      <c r="N19514" s="444"/>
      <c r="O19514" s="197"/>
      <c r="P19514" s="231"/>
    </row>
    <row r="19515" spans="2:16">
      <c r="B19515" s="351"/>
      <c r="C19515" s="435"/>
      <c r="D19515" s="399"/>
      <c r="E19515" s="400"/>
      <c r="F19515" s="401"/>
      <c r="G19515" s="401"/>
      <c r="H19515" s="401"/>
      <c r="I19515" s="401"/>
      <c r="J19515" s="194"/>
      <c r="K19515" s="194"/>
      <c r="L19515" s="195"/>
      <c r="M19515" s="196"/>
      <c r="N19515" s="444"/>
      <c r="O19515" s="197"/>
      <c r="P19515" s="231"/>
    </row>
    <row r="19516" spans="2:16">
      <c r="B19516" s="351"/>
      <c r="C19516" s="435"/>
      <c r="D19516" s="399"/>
      <c r="E19516" s="400"/>
      <c r="F19516" s="401"/>
      <c r="G19516" s="401"/>
      <c r="H19516" s="401"/>
      <c r="I19516" s="401"/>
      <c r="J19516" s="194"/>
      <c r="K19516" s="194"/>
      <c r="L19516" s="195"/>
      <c r="M19516" s="196"/>
      <c r="N19516" s="444"/>
      <c r="O19516" s="197"/>
      <c r="P19516" s="231"/>
    </row>
    <row r="19517" spans="2:16">
      <c r="B19517" s="351"/>
      <c r="C19517" s="435"/>
      <c r="D19517" s="399"/>
      <c r="E19517" s="400"/>
      <c r="F19517" s="401"/>
      <c r="G19517" s="401"/>
      <c r="H19517" s="401"/>
      <c r="I19517" s="401"/>
      <c r="J19517" s="194"/>
      <c r="K19517" s="194"/>
      <c r="L19517" s="195"/>
      <c r="M19517" s="196"/>
      <c r="N19517" s="444"/>
      <c r="O19517" s="197"/>
      <c r="P19517" s="231"/>
    </row>
    <row r="19518" spans="2:16">
      <c r="B19518" s="351"/>
      <c r="C19518" s="435"/>
      <c r="D19518" s="399"/>
      <c r="E19518" s="400"/>
      <c r="F19518" s="401"/>
      <c r="G19518" s="401"/>
      <c r="H19518" s="401"/>
      <c r="I19518" s="401"/>
      <c r="J19518" s="194"/>
      <c r="K19518" s="194"/>
      <c r="L19518" s="195"/>
      <c r="M19518" s="196"/>
      <c r="N19518" s="444"/>
      <c r="O19518" s="197"/>
      <c r="P19518" s="231"/>
    </row>
    <row r="19519" spans="2:16">
      <c r="B19519" s="351"/>
      <c r="C19519" s="435"/>
      <c r="D19519" s="399"/>
      <c r="E19519" s="400"/>
      <c r="F19519" s="401"/>
      <c r="G19519" s="401"/>
      <c r="H19519" s="401"/>
      <c r="I19519" s="401"/>
      <c r="J19519" s="194"/>
      <c r="K19519" s="194"/>
      <c r="L19519" s="195"/>
      <c r="M19519" s="196"/>
      <c r="N19519" s="444"/>
      <c r="O19519" s="197"/>
      <c r="P19519" s="231"/>
    </row>
    <row r="19520" spans="2:16">
      <c r="B19520" s="351"/>
      <c r="C19520" s="435"/>
      <c r="D19520" s="399"/>
      <c r="E19520" s="400"/>
      <c r="F19520" s="401"/>
      <c r="G19520" s="401"/>
      <c r="H19520" s="401"/>
      <c r="I19520" s="401"/>
      <c r="J19520" s="194"/>
      <c r="K19520" s="194"/>
      <c r="L19520" s="195"/>
      <c r="M19520" s="196"/>
      <c r="N19520" s="444"/>
      <c r="O19520" s="197"/>
      <c r="P19520" s="231"/>
    </row>
    <row r="19521" spans="2:16">
      <c r="B19521" s="351"/>
      <c r="C19521" s="435"/>
      <c r="D19521" s="399"/>
      <c r="E19521" s="400"/>
      <c r="F19521" s="401"/>
      <c r="G19521" s="401"/>
      <c r="H19521" s="401"/>
      <c r="I19521" s="401"/>
      <c r="J19521" s="194"/>
      <c r="K19521" s="194"/>
      <c r="L19521" s="195"/>
      <c r="M19521" s="196"/>
      <c r="N19521" s="444"/>
      <c r="O19521" s="197"/>
      <c r="P19521" s="231"/>
    </row>
    <row r="19522" spans="2:16">
      <c r="B19522" s="351"/>
      <c r="C19522" s="435"/>
      <c r="D19522" s="399"/>
      <c r="E19522" s="400"/>
      <c r="F19522" s="401"/>
      <c r="G19522" s="401"/>
      <c r="H19522" s="401"/>
      <c r="I19522" s="401"/>
      <c r="J19522" s="194"/>
      <c r="K19522" s="194"/>
      <c r="L19522" s="195"/>
      <c r="M19522" s="196"/>
      <c r="N19522" s="444"/>
      <c r="O19522" s="197"/>
      <c r="P19522" s="231"/>
    </row>
    <row r="19523" spans="2:16">
      <c r="B19523" s="351"/>
      <c r="C19523" s="435"/>
      <c r="D19523" s="399"/>
      <c r="E19523" s="400"/>
      <c r="F19523" s="401"/>
      <c r="G19523" s="401"/>
      <c r="H19523" s="401"/>
      <c r="I19523" s="401"/>
      <c r="J19523" s="194"/>
      <c r="K19523" s="194"/>
      <c r="L19523" s="195"/>
      <c r="M19523" s="196"/>
      <c r="N19523" s="444"/>
      <c r="O19523" s="197"/>
      <c r="P19523" s="231"/>
    </row>
    <row r="19524" spans="2:16">
      <c r="B19524" s="351"/>
      <c r="C19524" s="435"/>
      <c r="D19524" s="399"/>
      <c r="E19524" s="400"/>
      <c r="F19524" s="401"/>
      <c r="G19524" s="401"/>
      <c r="H19524" s="401"/>
      <c r="I19524" s="401"/>
      <c r="J19524" s="194"/>
      <c r="K19524" s="194"/>
      <c r="L19524" s="195"/>
      <c r="M19524" s="196"/>
      <c r="N19524" s="444"/>
      <c r="O19524" s="197"/>
      <c r="P19524" s="231"/>
    </row>
    <row r="19525" spans="2:16">
      <c r="B19525" s="351"/>
      <c r="C19525" s="435"/>
      <c r="D19525" s="399"/>
      <c r="E19525" s="400"/>
      <c r="F19525" s="401"/>
      <c r="G19525" s="401"/>
      <c r="H19525" s="401"/>
      <c r="I19525" s="401"/>
      <c r="J19525" s="194"/>
      <c r="K19525" s="194"/>
      <c r="L19525" s="195"/>
      <c r="M19525" s="196"/>
      <c r="N19525" s="444"/>
      <c r="O19525" s="197"/>
      <c r="P19525" s="231"/>
    </row>
    <row r="19526" spans="2:16">
      <c r="B19526" s="351"/>
      <c r="C19526" s="435"/>
      <c r="D19526" s="399"/>
      <c r="E19526" s="400"/>
      <c r="F19526" s="401"/>
      <c r="G19526" s="401"/>
      <c r="H19526" s="401"/>
      <c r="I19526" s="401"/>
      <c r="J19526" s="194"/>
      <c r="K19526" s="194"/>
      <c r="L19526" s="195"/>
      <c r="M19526" s="196"/>
      <c r="N19526" s="444"/>
      <c r="O19526" s="197"/>
      <c r="P19526" s="231"/>
    </row>
    <row r="19527" spans="2:16">
      <c r="B19527" s="402"/>
      <c r="C19527" s="435"/>
      <c r="D19527" s="404"/>
      <c r="E19527" s="405"/>
      <c r="F19527" s="406"/>
      <c r="G19527" s="406"/>
      <c r="H19527" s="406"/>
      <c r="I19527" s="406"/>
      <c r="J19527" s="194"/>
      <c r="K19527" s="194"/>
      <c r="L19527" s="195"/>
      <c r="M19527" s="196"/>
      <c r="N19527" s="197"/>
      <c r="O19527" s="197"/>
      <c r="P19527" s="221"/>
    </row>
    <row r="19528" spans="2:16">
      <c r="B19528" s="351"/>
      <c r="C19528" s="435"/>
      <c r="D19528" s="399"/>
      <c r="E19528" s="400"/>
      <c r="F19528" s="401"/>
      <c r="G19528" s="401"/>
      <c r="H19528" s="401"/>
      <c r="I19528" s="401"/>
      <c r="J19528" s="194"/>
      <c r="K19528" s="194"/>
      <c r="L19528" s="195"/>
      <c r="M19528" s="196"/>
      <c r="N19528" s="444"/>
      <c r="O19528" s="197"/>
      <c r="P19528" s="231"/>
    </row>
    <row r="19529" spans="2:16">
      <c r="B19529" s="351"/>
      <c r="C19529" s="435"/>
      <c r="D19529" s="399"/>
      <c r="E19529" s="400"/>
      <c r="F19529" s="401"/>
      <c r="G19529" s="401"/>
      <c r="H19529" s="401"/>
      <c r="I19529" s="401"/>
      <c r="J19529" s="194"/>
      <c r="K19529" s="194"/>
      <c r="L19529" s="195"/>
      <c r="M19529" s="196"/>
      <c r="N19529" s="444"/>
      <c r="O19529" s="197"/>
      <c r="P19529" s="231"/>
    </row>
    <row r="19530" spans="2:16">
      <c r="B19530" s="351"/>
      <c r="C19530" s="435"/>
      <c r="D19530" s="399"/>
      <c r="E19530" s="400"/>
      <c r="F19530" s="401"/>
      <c r="G19530" s="401"/>
      <c r="H19530" s="401"/>
      <c r="I19530" s="401"/>
      <c r="J19530" s="194"/>
      <c r="K19530" s="194"/>
      <c r="L19530" s="195"/>
      <c r="M19530" s="196"/>
      <c r="N19530" s="444"/>
      <c r="O19530" s="197"/>
      <c r="P19530" s="231"/>
    </row>
    <row r="19531" spans="2:16">
      <c r="B19531" s="351"/>
      <c r="C19531" s="435"/>
      <c r="D19531" s="399"/>
      <c r="E19531" s="400"/>
      <c r="F19531" s="401"/>
      <c r="G19531" s="401"/>
      <c r="H19531" s="401"/>
      <c r="I19531" s="401"/>
      <c r="J19531" s="194"/>
      <c r="K19531" s="194"/>
      <c r="L19531" s="195"/>
      <c r="M19531" s="196"/>
      <c r="N19531" s="444"/>
      <c r="O19531" s="197"/>
      <c r="P19531" s="231"/>
    </row>
    <row r="19532" spans="2:16">
      <c r="B19532" s="351"/>
      <c r="C19532" s="435"/>
      <c r="D19532" s="399"/>
      <c r="E19532" s="400"/>
      <c r="F19532" s="401"/>
      <c r="G19532" s="401"/>
      <c r="H19532" s="401"/>
      <c r="I19532" s="401"/>
      <c r="J19532" s="194"/>
      <c r="K19532" s="194"/>
      <c r="L19532" s="195"/>
      <c r="M19532" s="196"/>
      <c r="N19532" s="444"/>
      <c r="O19532" s="197"/>
      <c r="P19532" s="231"/>
    </row>
    <row r="19533" spans="2:16">
      <c r="B19533" s="351"/>
      <c r="C19533" s="435"/>
      <c r="D19533" s="399"/>
      <c r="E19533" s="400"/>
      <c r="F19533" s="401"/>
      <c r="G19533" s="401"/>
      <c r="H19533" s="401"/>
      <c r="I19533" s="401"/>
      <c r="J19533" s="194"/>
      <c r="K19533" s="194"/>
      <c r="L19533" s="195"/>
      <c r="M19533" s="196"/>
      <c r="N19533" s="444"/>
      <c r="O19533" s="197"/>
      <c r="P19533" s="231"/>
    </row>
    <row r="19534" spans="2:16">
      <c r="B19534" s="351"/>
      <c r="C19534" s="435"/>
      <c r="D19534" s="399"/>
      <c r="E19534" s="400"/>
      <c r="F19534" s="401"/>
      <c r="G19534" s="401"/>
      <c r="H19534" s="401"/>
      <c r="I19534" s="401"/>
      <c r="J19534" s="194"/>
      <c r="K19534" s="194"/>
      <c r="L19534" s="195"/>
      <c r="M19534" s="196"/>
      <c r="N19534" s="444"/>
      <c r="O19534" s="197"/>
      <c r="P19534" s="231"/>
    </row>
    <row r="19535" spans="2:16">
      <c r="B19535" s="351"/>
      <c r="C19535" s="435"/>
      <c r="D19535" s="399"/>
      <c r="E19535" s="400"/>
      <c r="G19535" s="401"/>
      <c r="H19535" s="401"/>
      <c r="I19535" s="401"/>
      <c r="J19535" s="194"/>
      <c r="K19535" s="194"/>
      <c r="L19535" s="195"/>
      <c r="M19535" s="196"/>
      <c r="N19535" s="197"/>
      <c r="O19535" s="197"/>
      <c r="P19535" s="231"/>
    </row>
    <row r="19536" spans="2:16">
      <c r="B19536" s="351"/>
      <c r="C19536" s="435"/>
      <c r="D19536" s="399"/>
      <c r="E19536" s="400"/>
      <c r="G19536" s="401"/>
      <c r="H19536" s="401"/>
      <c r="I19536" s="401"/>
      <c r="J19536" s="194"/>
      <c r="K19536" s="194"/>
      <c r="L19536" s="195"/>
      <c r="M19536" s="196"/>
      <c r="N19536" s="197"/>
      <c r="O19536" s="197"/>
      <c r="P19536" s="231"/>
    </row>
    <row r="19537" spans="2:16">
      <c r="B19537" s="351"/>
      <c r="C19537" s="435"/>
      <c r="D19537" s="399"/>
      <c r="E19537" s="400"/>
      <c r="G19537" s="401"/>
      <c r="H19537" s="401"/>
      <c r="I19537" s="401"/>
      <c r="J19537" s="194"/>
      <c r="K19537" s="194"/>
      <c r="L19537" s="195"/>
      <c r="M19537" s="196"/>
      <c r="N19537" s="197"/>
      <c r="O19537" s="197"/>
      <c r="P19537" s="231"/>
    </row>
    <row r="19538" spans="2:16">
      <c r="B19538" s="351"/>
      <c r="C19538" s="435"/>
      <c r="D19538" s="399"/>
      <c r="E19538" s="400"/>
      <c r="G19538" s="401"/>
      <c r="H19538" s="401"/>
      <c r="I19538" s="401"/>
      <c r="J19538" s="194"/>
      <c r="K19538" s="194"/>
      <c r="L19538" s="195"/>
      <c r="M19538" s="196"/>
      <c r="N19538" s="197"/>
      <c r="O19538" s="197"/>
      <c r="P19538" s="231"/>
    </row>
    <row r="19539" spans="2:16">
      <c r="B19539" s="351"/>
      <c r="C19539" s="435"/>
      <c r="D19539" s="399"/>
      <c r="E19539" s="400"/>
      <c r="G19539" s="401"/>
      <c r="H19539" s="401"/>
      <c r="I19539" s="401"/>
      <c r="J19539" s="194"/>
      <c r="K19539" s="194"/>
      <c r="L19539" s="195"/>
      <c r="M19539" s="196"/>
      <c r="N19539" s="197"/>
      <c r="O19539" s="197"/>
      <c r="P19539" s="231"/>
    </row>
    <row r="19540" spans="2:16">
      <c r="B19540" s="351"/>
      <c r="C19540" s="435"/>
      <c r="D19540" s="399"/>
      <c r="E19540" s="400"/>
      <c r="G19540" s="401"/>
      <c r="H19540" s="401"/>
      <c r="I19540" s="401"/>
      <c r="J19540" s="194"/>
      <c r="K19540" s="194"/>
      <c r="L19540" s="195"/>
      <c r="M19540" s="196"/>
      <c r="N19540" s="197"/>
      <c r="O19540" s="197"/>
      <c r="P19540" s="231"/>
    </row>
    <row r="19541" spans="2:16">
      <c r="B19541" s="351"/>
      <c r="C19541" s="435"/>
      <c r="D19541" s="399"/>
      <c r="E19541" s="400"/>
      <c r="G19541" s="401"/>
      <c r="H19541" s="401"/>
      <c r="I19541" s="401"/>
      <c r="J19541" s="194"/>
      <c r="K19541" s="194"/>
      <c r="L19541" s="195"/>
      <c r="M19541" s="196"/>
      <c r="N19541" s="197"/>
      <c r="O19541" s="197"/>
      <c r="P19541" s="231"/>
    </row>
    <row r="19542" spans="2:16">
      <c r="B19542" s="402"/>
      <c r="C19542" s="435"/>
      <c r="D19542" s="404"/>
      <c r="E19542" s="405"/>
      <c r="G19542" s="406"/>
      <c r="H19542" s="406"/>
      <c r="I19542" s="406"/>
      <c r="J19542" s="194"/>
      <c r="K19542" s="194"/>
      <c r="L19542" s="195"/>
      <c r="M19542" s="196"/>
      <c r="N19542" s="197"/>
      <c r="O19542" s="197"/>
      <c r="P19542" s="221"/>
    </row>
    <row r="19543" spans="2:16">
      <c r="B19543" s="351"/>
      <c r="C19543" s="435"/>
      <c r="D19543" s="399"/>
      <c r="E19543" s="400"/>
      <c r="G19543" s="401"/>
      <c r="H19543" s="401"/>
      <c r="I19543" s="401"/>
      <c r="J19543" s="194"/>
      <c r="K19543" s="194"/>
      <c r="L19543" s="195"/>
      <c r="M19543" s="196"/>
      <c r="N19543" s="197"/>
      <c r="O19543" s="197"/>
      <c r="P19543" s="231"/>
    </row>
    <row r="19544" spans="2:16">
      <c r="B19544" s="351"/>
      <c r="C19544" s="435"/>
      <c r="D19544" s="399"/>
      <c r="E19544" s="400"/>
      <c r="G19544" s="401"/>
      <c r="H19544" s="401"/>
      <c r="I19544" s="401"/>
      <c r="J19544" s="194"/>
      <c r="K19544" s="194"/>
      <c r="L19544" s="195"/>
      <c r="M19544" s="196"/>
      <c r="N19544" s="197"/>
      <c r="O19544" s="197"/>
      <c r="P19544" s="231"/>
    </row>
    <row r="19545" spans="2:16">
      <c r="B19545" s="351"/>
      <c r="C19545" s="435"/>
      <c r="D19545" s="399"/>
      <c r="E19545" s="400"/>
      <c r="G19545" s="401"/>
      <c r="H19545" s="401"/>
      <c r="I19545" s="401"/>
      <c r="J19545" s="194"/>
      <c r="K19545" s="194"/>
      <c r="L19545" s="195"/>
      <c r="M19545" s="196"/>
      <c r="N19545" s="197"/>
      <c r="O19545" s="197"/>
      <c r="P19545" s="231"/>
    </row>
    <row r="19546" spans="2:16">
      <c r="B19546" s="351"/>
      <c r="C19546" s="435"/>
      <c r="D19546" s="399"/>
      <c r="E19546" s="400"/>
      <c r="G19546" s="401"/>
      <c r="H19546" s="401"/>
      <c r="I19546" s="401"/>
      <c r="J19546" s="194"/>
      <c r="K19546" s="194"/>
      <c r="L19546" s="195"/>
      <c r="M19546" s="196"/>
      <c r="N19546" s="197"/>
      <c r="O19546" s="197"/>
      <c r="P19546" s="231"/>
    </row>
    <row r="19547" spans="2:16">
      <c r="B19547" s="351"/>
      <c r="C19547" s="435"/>
      <c r="D19547" s="399"/>
      <c r="E19547" s="400"/>
      <c r="G19547" s="401"/>
      <c r="H19547" s="401"/>
      <c r="I19547" s="401"/>
      <c r="J19547" s="194"/>
      <c r="K19547" s="194"/>
      <c r="L19547" s="195"/>
      <c r="M19547" s="196"/>
      <c r="N19547" s="197"/>
      <c r="O19547" s="197"/>
      <c r="P19547" s="231"/>
    </row>
    <row r="19548" spans="2:16">
      <c r="B19548" s="351"/>
      <c r="C19548" s="435"/>
      <c r="D19548" s="399"/>
      <c r="E19548" s="400"/>
      <c r="G19548" s="401"/>
      <c r="H19548" s="401"/>
      <c r="I19548" s="401"/>
      <c r="J19548" s="194"/>
      <c r="K19548" s="194"/>
      <c r="L19548" s="195"/>
      <c r="M19548" s="196"/>
      <c r="N19548" s="197"/>
      <c r="O19548" s="197"/>
      <c r="P19548" s="231"/>
    </row>
    <row r="19549" spans="2:16">
      <c r="B19549" s="351"/>
      <c r="C19549" s="435"/>
      <c r="D19549" s="399"/>
      <c r="E19549" s="400"/>
      <c r="G19549" s="401"/>
      <c r="H19549" s="401"/>
      <c r="I19549" s="401"/>
      <c r="J19549" s="194"/>
      <c r="K19549" s="194"/>
      <c r="L19549" s="195"/>
      <c r="M19549" s="196"/>
      <c r="N19549" s="197"/>
      <c r="O19549" s="197"/>
      <c r="P19549" s="231"/>
    </row>
    <row r="19550" spans="2:16">
      <c r="B19550" s="351"/>
      <c r="C19550" s="435"/>
      <c r="D19550" s="399"/>
      <c r="E19550" s="400"/>
      <c r="G19550" s="401"/>
      <c r="H19550" s="401"/>
      <c r="I19550" s="401"/>
      <c r="J19550" s="194"/>
      <c r="K19550" s="194"/>
      <c r="L19550" s="195"/>
      <c r="M19550" s="196"/>
      <c r="N19550" s="197"/>
      <c r="O19550" s="197"/>
      <c r="P19550" s="231"/>
    </row>
    <row r="19551" spans="2:16">
      <c r="B19551" s="351"/>
      <c r="C19551" s="435"/>
      <c r="D19551" s="399"/>
      <c r="E19551" s="400"/>
      <c r="G19551" s="401"/>
      <c r="H19551" s="401"/>
      <c r="I19551" s="401"/>
      <c r="J19551" s="194"/>
      <c r="K19551" s="194"/>
      <c r="L19551" s="195"/>
      <c r="M19551" s="196"/>
      <c r="N19551" s="197"/>
      <c r="O19551" s="197"/>
      <c r="P19551" s="231"/>
    </row>
    <row r="19552" spans="2:16">
      <c r="B19552" s="351"/>
      <c r="C19552" s="435"/>
      <c r="D19552" s="399"/>
      <c r="E19552" s="400"/>
      <c r="G19552" s="401"/>
      <c r="H19552" s="401"/>
      <c r="I19552" s="401"/>
      <c r="J19552" s="194"/>
      <c r="K19552" s="194"/>
      <c r="L19552" s="195"/>
      <c r="M19552" s="196"/>
      <c r="N19552" s="197"/>
      <c r="O19552" s="197"/>
      <c r="P19552" s="231"/>
    </row>
    <row r="19553" spans="2:16">
      <c r="B19553" s="351"/>
      <c r="C19553" s="435"/>
      <c r="D19553" s="399"/>
      <c r="E19553" s="400"/>
      <c r="G19553" s="401"/>
      <c r="H19553" s="401"/>
      <c r="I19553" s="401"/>
      <c r="J19553" s="194"/>
      <c r="K19553" s="194"/>
      <c r="L19553" s="195"/>
      <c r="M19553" s="196"/>
      <c r="N19553" s="197"/>
      <c r="O19553" s="197"/>
      <c r="P19553" s="231"/>
    </row>
    <row r="19554" spans="2:16">
      <c r="B19554" s="351"/>
      <c r="C19554" s="435"/>
      <c r="D19554" s="399"/>
      <c r="E19554" s="400"/>
      <c r="G19554" s="401"/>
      <c r="H19554" s="401"/>
      <c r="I19554" s="401"/>
      <c r="J19554" s="194"/>
      <c r="K19554" s="194"/>
      <c r="L19554" s="195"/>
      <c r="M19554" s="196"/>
      <c r="N19554" s="197"/>
      <c r="O19554" s="197"/>
      <c r="P19554" s="231"/>
    </row>
    <row r="19555" spans="2:16">
      <c r="B19555" s="351"/>
      <c r="C19555" s="435"/>
      <c r="D19555" s="399"/>
      <c r="E19555" s="400"/>
      <c r="G19555" s="401"/>
      <c r="H19555" s="401"/>
      <c r="I19555" s="401"/>
      <c r="J19555" s="194"/>
      <c r="K19555" s="194"/>
      <c r="L19555" s="195"/>
      <c r="M19555" s="196"/>
      <c r="N19555" s="197"/>
      <c r="O19555" s="197"/>
      <c r="P19555" s="231"/>
    </row>
    <row r="19556" spans="2:16">
      <c r="B19556" s="351"/>
      <c r="C19556" s="435"/>
      <c r="D19556" s="399"/>
      <c r="E19556" s="400"/>
      <c r="G19556" s="401"/>
      <c r="H19556" s="401"/>
      <c r="I19556" s="401"/>
      <c r="J19556" s="194"/>
      <c r="K19556" s="194"/>
      <c r="L19556" s="195"/>
      <c r="M19556" s="196"/>
      <c r="N19556" s="197"/>
      <c r="O19556" s="197"/>
      <c r="P19556" s="231"/>
    </row>
    <row r="19557" spans="2:16">
      <c r="B19557" s="351"/>
      <c r="C19557" s="435"/>
      <c r="D19557" s="399"/>
      <c r="E19557" s="400"/>
      <c r="G19557" s="401"/>
      <c r="H19557" s="401"/>
      <c r="I19557" s="401"/>
      <c r="J19557" s="194"/>
      <c r="K19557" s="194"/>
      <c r="L19557" s="195"/>
      <c r="M19557" s="196"/>
      <c r="N19557" s="197"/>
      <c r="O19557" s="197"/>
      <c r="P19557" s="231"/>
    </row>
    <row r="19558" spans="2:16">
      <c r="B19558" s="351"/>
      <c r="C19558" s="435"/>
      <c r="D19558" s="399"/>
      <c r="E19558" s="400"/>
      <c r="G19558" s="401"/>
      <c r="H19558" s="401"/>
      <c r="I19558" s="401"/>
      <c r="J19558" s="194"/>
      <c r="K19558" s="194"/>
      <c r="L19558" s="195"/>
      <c r="M19558" s="196"/>
      <c r="N19558" s="197"/>
      <c r="O19558" s="197"/>
      <c r="P19558" s="231"/>
    </row>
    <row r="19559" spans="2:16">
      <c r="B19559" s="351"/>
      <c r="C19559" s="435"/>
      <c r="D19559" s="399"/>
      <c r="E19559" s="400"/>
      <c r="G19559" s="401"/>
      <c r="H19559" s="401"/>
      <c r="I19559" s="401"/>
      <c r="J19559" s="194"/>
      <c r="K19559" s="194"/>
      <c r="L19559" s="195"/>
      <c r="M19559" s="196"/>
      <c r="N19559" s="197"/>
      <c r="O19559" s="197"/>
      <c r="P19559" s="231"/>
    </row>
    <row r="19560" spans="2:16">
      <c r="B19560" s="351"/>
      <c r="C19560" s="435"/>
      <c r="D19560" s="399"/>
      <c r="E19560" s="400"/>
      <c r="G19560" s="401"/>
      <c r="H19560" s="401"/>
      <c r="I19560" s="401"/>
      <c r="J19560" s="194"/>
      <c r="K19560" s="194"/>
      <c r="L19560" s="195"/>
      <c r="M19560" s="196"/>
      <c r="N19560" s="197"/>
      <c r="O19560" s="197"/>
      <c r="P19560" s="231"/>
    </row>
    <row r="19561" spans="2:16">
      <c r="B19561" s="351"/>
      <c r="C19561" s="435"/>
      <c r="D19561" s="399"/>
      <c r="E19561" s="400"/>
      <c r="G19561" s="401"/>
      <c r="H19561" s="401"/>
      <c r="I19561" s="401"/>
      <c r="J19561" s="194"/>
      <c r="K19561" s="194"/>
      <c r="L19561" s="195"/>
      <c r="M19561" s="196"/>
      <c r="N19561" s="197"/>
      <c r="O19561" s="197"/>
      <c r="P19561" s="231"/>
    </row>
    <row r="19562" spans="2:16">
      <c r="B19562" s="351"/>
      <c r="C19562" s="435"/>
      <c r="D19562" s="399"/>
      <c r="E19562" s="400"/>
      <c r="G19562" s="401"/>
      <c r="H19562" s="401"/>
      <c r="I19562" s="401"/>
      <c r="J19562" s="194"/>
      <c r="K19562" s="194"/>
      <c r="L19562" s="195"/>
      <c r="M19562" s="196"/>
      <c r="N19562" s="197"/>
      <c r="O19562" s="197"/>
      <c r="P19562" s="231"/>
    </row>
    <row r="19563" spans="2:16">
      <c r="B19563" s="351"/>
      <c r="C19563" s="435"/>
      <c r="D19563" s="399"/>
      <c r="E19563" s="400"/>
      <c r="G19563" s="401"/>
      <c r="H19563" s="401"/>
      <c r="I19563" s="401"/>
      <c r="J19563" s="194"/>
      <c r="K19563" s="194"/>
      <c r="L19563" s="195"/>
      <c r="M19563" s="196"/>
      <c r="N19563" s="197"/>
      <c r="O19563" s="197"/>
      <c r="P19563" s="231"/>
    </row>
    <row r="19564" spans="2:16">
      <c r="B19564" s="351"/>
      <c r="C19564" s="435"/>
      <c r="D19564" s="399"/>
      <c r="E19564" s="400"/>
      <c r="G19564" s="401"/>
      <c r="H19564" s="401"/>
      <c r="I19564" s="401"/>
      <c r="J19564" s="194"/>
      <c r="K19564" s="194"/>
      <c r="L19564" s="195"/>
      <c r="M19564" s="196"/>
      <c r="N19564" s="197"/>
      <c r="O19564" s="197"/>
      <c r="P19564" s="231"/>
    </row>
    <row r="19565" spans="2:16">
      <c r="B19565" s="351"/>
      <c r="C19565" s="435"/>
      <c r="D19565" s="399"/>
      <c r="E19565" s="400"/>
      <c r="G19565" s="401"/>
      <c r="H19565" s="401"/>
      <c r="I19565" s="401"/>
      <c r="J19565" s="194"/>
      <c r="K19565" s="194"/>
      <c r="L19565" s="195"/>
      <c r="M19565" s="196"/>
      <c r="N19565" s="197"/>
      <c r="O19565" s="197"/>
      <c r="P19565" s="231"/>
    </row>
    <row r="19566" spans="2:16">
      <c r="B19566" s="351"/>
      <c r="C19566" s="435"/>
      <c r="D19566" s="399"/>
      <c r="E19566" s="400"/>
      <c r="G19566" s="401"/>
      <c r="H19566" s="401"/>
      <c r="I19566" s="401"/>
      <c r="J19566" s="194"/>
      <c r="K19566" s="194"/>
      <c r="L19566" s="195"/>
      <c r="M19566" s="196"/>
      <c r="N19566" s="197"/>
      <c r="O19566" s="197"/>
      <c r="P19566" s="231"/>
    </row>
    <row r="19567" spans="2:16">
      <c r="B19567" s="351"/>
      <c r="C19567" s="435"/>
      <c r="D19567" s="399"/>
      <c r="E19567" s="400"/>
      <c r="G19567" s="401"/>
      <c r="H19567" s="401"/>
      <c r="I19567" s="401"/>
      <c r="J19567" s="194"/>
      <c r="K19567" s="194"/>
      <c r="L19567" s="195"/>
      <c r="M19567" s="196"/>
      <c r="N19567" s="197"/>
      <c r="O19567" s="197"/>
      <c r="P19567" s="231"/>
    </row>
    <row r="19568" spans="2:16">
      <c r="B19568" s="351"/>
      <c r="C19568" s="435"/>
      <c r="D19568" s="399"/>
      <c r="E19568" s="400"/>
      <c r="G19568" s="401"/>
      <c r="H19568" s="401"/>
      <c r="I19568" s="401"/>
      <c r="J19568" s="194"/>
      <c r="K19568" s="194"/>
      <c r="L19568" s="195"/>
      <c r="M19568" s="196"/>
      <c r="N19568" s="197"/>
      <c r="O19568" s="197"/>
      <c r="P19568" s="231"/>
    </row>
    <row r="19569" spans="2:16">
      <c r="B19569" s="402"/>
      <c r="C19569" s="436"/>
      <c r="D19569" s="404"/>
      <c r="E19569" s="405"/>
      <c r="G19569" s="406"/>
      <c r="H19569" s="406"/>
      <c r="I19569" s="406"/>
      <c r="J19569" s="194"/>
      <c r="K19569" s="194"/>
      <c r="L19569" s="195"/>
      <c r="M19569" s="196"/>
      <c r="N19569" s="197"/>
      <c r="O19569" s="197"/>
      <c r="P19569" s="221"/>
    </row>
    <row r="19570" spans="2:16">
      <c r="B19570" s="351"/>
      <c r="C19570" s="435"/>
      <c r="D19570" s="399"/>
      <c r="E19570" s="400"/>
      <c r="G19570" s="401"/>
      <c r="H19570" s="401"/>
      <c r="I19570" s="401"/>
      <c r="J19570" s="194"/>
      <c r="K19570" s="194"/>
      <c r="L19570" s="195"/>
      <c r="M19570" s="196"/>
      <c r="N19570" s="197"/>
      <c r="O19570" s="197"/>
      <c r="P19570" s="231"/>
    </row>
    <row r="19571" spans="2:16">
      <c r="B19571" s="351"/>
      <c r="C19571" s="435"/>
      <c r="D19571" s="399"/>
      <c r="E19571" s="400"/>
      <c r="G19571" s="401"/>
      <c r="H19571" s="401"/>
      <c r="I19571" s="401"/>
      <c r="J19571" s="194"/>
      <c r="K19571" s="194"/>
      <c r="L19571" s="195"/>
      <c r="M19571" s="196"/>
      <c r="N19571" s="197"/>
      <c r="O19571" s="197"/>
      <c r="P19571" s="231"/>
    </row>
    <row r="19572" spans="2:16">
      <c r="B19572" s="351"/>
      <c r="C19572" s="435"/>
      <c r="D19572" s="399"/>
      <c r="E19572" s="400"/>
      <c r="G19572" s="401"/>
      <c r="H19572" s="401"/>
      <c r="I19572" s="401"/>
      <c r="J19572" s="194"/>
      <c r="K19572" s="194"/>
      <c r="L19572" s="195"/>
      <c r="M19572" s="196"/>
      <c r="N19572" s="197"/>
      <c r="O19572" s="197"/>
      <c r="P19572" s="231"/>
    </row>
    <row r="19573" spans="2:16">
      <c r="B19573" s="351"/>
      <c r="C19573" s="435"/>
      <c r="D19573" s="399"/>
      <c r="E19573" s="400"/>
      <c r="G19573" s="401"/>
      <c r="H19573" s="401"/>
      <c r="I19573" s="401"/>
      <c r="J19573" s="194"/>
      <c r="K19573" s="194"/>
      <c r="L19573" s="195"/>
      <c r="M19573" s="196"/>
      <c r="N19573" s="197"/>
      <c r="O19573" s="197"/>
      <c r="P19573" s="231"/>
    </row>
    <row r="19574" spans="2:16">
      <c r="B19574" s="351"/>
      <c r="C19574" s="435"/>
      <c r="D19574" s="399"/>
      <c r="E19574" s="400"/>
      <c r="G19574" s="401"/>
      <c r="H19574" s="401"/>
      <c r="I19574" s="401"/>
      <c r="J19574" s="194"/>
      <c r="K19574" s="194"/>
      <c r="L19574" s="195"/>
      <c r="M19574" s="196"/>
      <c r="N19574" s="197"/>
      <c r="O19574" s="197"/>
      <c r="P19574" s="231"/>
    </row>
    <row r="19575" spans="2:16">
      <c r="B19575" s="351"/>
      <c r="C19575" s="435"/>
      <c r="D19575" s="399"/>
      <c r="E19575" s="400"/>
      <c r="G19575" s="401"/>
      <c r="H19575" s="401"/>
      <c r="I19575" s="401"/>
      <c r="J19575" s="194"/>
      <c r="K19575" s="194"/>
      <c r="L19575" s="195"/>
      <c r="M19575" s="196"/>
      <c r="N19575" s="197"/>
      <c r="O19575" s="197"/>
      <c r="P19575" s="231"/>
    </row>
    <row r="19576" spans="2:16">
      <c r="B19576" s="351"/>
      <c r="C19576" s="435"/>
      <c r="D19576" s="399"/>
      <c r="E19576" s="400"/>
      <c r="G19576" s="401"/>
      <c r="H19576" s="401"/>
      <c r="I19576" s="401"/>
      <c r="J19576" s="194"/>
      <c r="K19576" s="194"/>
      <c r="L19576" s="195"/>
      <c r="M19576" s="196"/>
      <c r="N19576" s="197"/>
      <c r="O19576" s="197"/>
      <c r="P19576" s="231"/>
    </row>
    <row r="19577" spans="2:16">
      <c r="B19577" s="351"/>
      <c r="C19577" s="435"/>
      <c r="D19577" s="399"/>
      <c r="E19577" s="400"/>
      <c r="G19577" s="401"/>
      <c r="H19577" s="401"/>
      <c r="I19577" s="401"/>
      <c r="J19577" s="194"/>
      <c r="K19577" s="194"/>
      <c r="L19577" s="195"/>
      <c r="M19577" s="196"/>
      <c r="N19577" s="197"/>
      <c r="O19577" s="197"/>
      <c r="P19577" s="231"/>
    </row>
    <row r="19578" spans="2:16">
      <c r="B19578" s="351"/>
      <c r="C19578" s="436"/>
      <c r="D19578" s="399"/>
      <c r="E19578" s="400"/>
      <c r="G19578" s="401"/>
      <c r="H19578" s="401"/>
      <c r="I19578" s="401"/>
      <c r="J19578" s="194"/>
      <c r="K19578" s="194"/>
      <c r="L19578" s="195"/>
      <c r="M19578" s="196"/>
      <c r="N19578" s="197"/>
      <c r="O19578" s="197"/>
      <c r="P19578" s="231"/>
    </row>
    <row r="19579" spans="2:16">
      <c r="B19579" s="351"/>
      <c r="C19579" s="435"/>
      <c r="D19579" s="399"/>
      <c r="E19579" s="400"/>
      <c r="G19579" s="401"/>
      <c r="H19579" s="401"/>
      <c r="I19579" s="401"/>
      <c r="J19579" s="194"/>
      <c r="K19579" s="194"/>
      <c r="L19579" s="195"/>
      <c r="M19579" s="196"/>
      <c r="N19579" s="197"/>
      <c r="O19579" s="197"/>
      <c r="P19579" s="231"/>
    </row>
    <row r="19580" spans="2:16">
      <c r="B19580" s="351"/>
      <c r="C19580" s="435"/>
      <c r="D19580" s="399"/>
      <c r="E19580" s="400"/>
      <c r="G19580" s="401"/>
      <c r="H19580" s="401"/>
      <c r="I19580" s="401"/>
      <c r="J19580" s="194"/>
      <c r="K19580" s="194"/>
      <c r="L19580" s="195"/>
      <c r="M19580" s="196"/>
      <c r="N19580" s="197"/>
      <c r="O19580" s="197"/>
      <c r="P19580" s="231"/>
    </row>
    <row r="19581" spans="2:16">
      <c r="B19581" s="351"/>
      <c r="C19581" s="435"/>
      <c r="D19581" s="399"/>
      <c r="E19581" s="400"/>
      <c r="G19581" s="401"/>
      <c r="H19581" s="401"/>
      <c r="I19581" s="401"/>
      <c r="J19581" s="194"/>
      <c r="K19581" s="194"/>
      <c r="L19581" s="195"/>
      <c r="M19581" s="196"/>
      <c r="N19581" s="197"/>
      <c r="O19581" s="197"/>
      <c r="P19581" s="231"/>
    </row>
    <row r="19582" spans="2:16">
      <c r="B19582" s="351"/>
      <c r="C19582" s="435"/>
      <c r="D19582" s="399"/>
      <c r="E19582" s="400"/>
      <c r="G19582" s="401"/>
      <c r="H19582" s="401"/>
      <c r="I19582" s="401"/>
      <c r="J19582" s="194"/>
      <c r="K19582" s="194"/>
      <c r="L19582" s="195"/>
      <c r="M19582" s="196"/>
      <c r="N19582" s="197"/>
      <c r="O19582" s="197"/>
      <c r="P19582" s="231"/>
    </row>
    <row r="19583" spans="2:16">
      <c r="B19583" s="351"/>
      <c r="C19583" s="435"/>
      <c r="D19583" s="399"/>
      <c r="E19583" s="400"/>
      <c r="G19583" s="401"/>
      <c r="H19583" s="401"/>
      <c r="I19583" s="401"/>
      <c r="J19583" s="194"/>
      <c r="K19583" s="194"/>
      <c r="L19583" s="195"/>
      <c r="M19583" s="196"/>
      <c r="N19583" s="197"/>
      <c r="O19583" s="197"/>
      <c r="P19583" s="231"/>
    </row>
    <row r="19584" spans="2:16">
      <c r="B19584" s="351"/>
      <c r="C19584" s="435"/>
      <c r="D19584" s="399"/>
      <c r="E19584" s="400"/>
      <c r="G19584" s="401"/>
      <c r="H19584" s="401"/>
      <c r="I19584" s="401"/>
      <c r="J19584" s="194"/>
      <c r="K19584" s="194"/>
      <c r="L19584" s="195"/>
      <c r="M19584" s="196"/>
      <c r="N19584" s="197"/>
      <c r="O19584" s="197"/>
      <c r="P19584" s="231"/>
    </row>
    <row r="19585" spans="2:16">
      <c r="B19585" s="351"/>
      <c r="C19585" s="435"/>
      <c r="D19585" s="399"/>
      <c r="E19585" s="400"/>
      <c r="G19585" s="401"/>
      <c r="H19585" s="401"/>
      <c r="I19585" s="401"/>
      <c r="J19585" s="194"/>
      <c r="K19585" s="194"/>
      <c r="L19585" s="195"/>
      <c r="M19585" s="196"/>
      <c r="N19585" s="197"/>
      <c r="O19585" s="197"/>
      <c r="P19585" s="231"/>
    </row>
    <row r="19586" spans="2:16">
      <c r="B19586" s="351"/>
      <c r="C19586" s="435"/>
      <c r="D19586" s="399"/>
      <c r="E19586" s="400"/>
      <c r="G19586" s="401"/>
      <c r="H19586" s="401"/>
      <c r="I19586" s="401"/>
      <c r="J19586" s="194"/>
      <c r="K19586" s="194"/>
      <c r="L19586" s="195"/>
      <c r="M19586" s="196"/>
      <c r="N19586" s="197"/>
      <c r="O19586" s="197"/>
      <c r="P19586" s="231"/>
    </row>
    <row r="19587" spans="2:16">
      <c r="B19587" s="351"/>
      <c r="C19587" s="435"/>
      <c r="D19587" s="399"/>
      <c r="E19587" s="400"/>
      <c r="G19587" s="401"/>
      <c r="H19587" s="401"/>
      <c r="I19587" s="401"/>
      <c r="J19587" s="194"/>
      <c r="K19587" s="194"/>
      <c r="L19587" s="195"/>
      <c r="M19587" s="196"/>
      <c r="N19587" s="197"/>
      <c r="O19587" s="197"/>
      <c r="P19587" s="231"/>
    </row>
    <row r="19588" spans="2:16">
      <c r="B19588" s="351"/>
      <c r="C19588" s="435"/>
      <c r="D19588" s="399"/>
      <c r="E19588" s="400"/>
      <c r="G19588" s="401"/>
      <c r="H19588" s="401"/>
      <c r="I19588" s="401"/>
      <c r="J19588" s="194"/>
      <c r="K19588" s="194"/>
      <c r="L19588" s="195"/>
      <c r="M19588" s="196"/>
      <c r="N19588" s="197"/>
      <c r="O19588" s="197"/>
      <c r="P19588" s="231"/>
    </row>
    <row r="19589" spans="2:16">
      <c r="B19589" s="351"/>
      <c r="C19589" s="435"/>
      <c r="D19589" s="399"/>
      <c r="E19589" s="400"/>
      <c r="G19589" s="401"/>
      <c r="H19589" s="401"/>
      <c r="I19589" s="401"/>
      <c r="J19589" s="194"/>
      <c r="K19589" s="194"/>
      <c r="L19589" s="195"/>
      <c r="M19589" s="196"/>
      <c r="N19589" s="197"/>
      <c r="O19589" s="197"/>
      <c r="P19589" s="231"/>
    </row>
    <row r="19590" spans="2:16">
      <c r="B19590" s="351"/>
      <c r="C19590" s="435"/>
      <c r="D19590" s="399"/>
      <c r="E19590" s="400"/>
      <c r="G19590" s="401"/>
      <c r="H19590" s="401"/>
      <c r="I19590" s="401"/>
      <c r="J19590" s="194"/>
      <c r="K19590" s="194"/>
      <c r="L19590" s="195"/>
      <c r="M19590" s="196"/>
      <c r="N19590" s="197"/>
      <c r="O19590" s="197"/>
      <c r="P19590" s="231"/>
    </row>
    <row r="19591" spans="2:16">
      <c r="B19591" s="351"/>
      <c r="C19591" s="435"/>
      <c r="D19591" s="399"/>
      <c r="E19591" s="400"/>
      <c r="G19591" s="401"/>
      <c r="H19591" s="401"/>
      <c r="I19591" s="401"/>
      <c r="J19591" s="194"/>
      <c r="K19591" s="194"/>
      <c r="L19591" s="195"/>
      <c r="M19591" s="196"/>
      <c r="N19591" s="197"/>
      <c r="O19591" s="197"/>
      <c r="P19591" s="231"/>
    </row>
    <row r="19592" spans="2:16">
      <c r="B19592" s="351"/>
      <c r="C19592" s="435"/>
      <c r="D19592" s="399"/>
      <c r="E19592" s="400"/>
      <c r="G19592" s="401"/>
      <c r="H19592" s="401"/>
      <c r="I19592" s="401"/>
      <c r="J19592" s="194"/>
      <c r="K19592" s="194"/>
      <c r="L19592" s="195"/>
      <c r="M19592" s="196"/>
      <c r="N19592" s="197"/>
      <c r="O19592" s="197"/>
      <c r="P19592" s="231"/>
    </row>
    <row r="19593" spans="2:16">
      <c r="B19593" s="351"/>
      <c r="C19593" s="435"/>
      <c r="D19593" s="399"/>
      <c r="E19593" s="400"/>
      <c r="G19593" s="401"/>
      <c r="H19593" s="401"/>
      <c r="I19593" s="401"/>
      <c r="J19593" s="194"/>
      <c r="K19593" s="194"/>
      <c r="L19593" s="195"/>
      <c r="M19593" s="196"/>
      <c r="N19593" s="197"/>
      <c r="O19593" s="197"/>
      <c r="P19593" s="231"/>
    </row>
    <row r="19594" spans="2:16">
      <c r="B19594" s="351"/>
      <c r="C19594" s="435"/>
      <c r="D19594" s="399"/>
      <c r="E19594" s="400"/>
      <c r="G19594" s="401"/>
      <c r="H19594" s="401"/>
      <c r="I19594" s="401"/>
      <c r="J19594" s="194"/>
      <c r="K19594" s="194"/>
      <c r="L19594" s="195"/>
      <c r="M19594" s="196"/>
      <c r="N19594" s="197"/>
      <c r="O19594" s="197"/>
      <c r="P19594" s="231"/>
    </row>
    <row r="19595" spans="2:16">
      <c r="B19595" s="351"/>
      <c r="C19595" s="435"/>
      <c r="D19595" s="399"/>
      <c r="E19595" s="400"/>
      <c r="G19595" s="401"/>
      <c r="H19595" s="401"/>
      <c r="I19595" s="401"/>
      <c r="J19595" s="194"/>
      <c r="K19595" s="194"/>
      <c r="L19595" s="195"/>
      <c r="M19595" s="196"/>
      <c r="N19595" s="197"/>
      <c r="O19595" s="197"/>
      <c r="P19595" s="231"/>
    </row>
    <row r="19596" spans="2:16">
      <c r="B19596" s="351"/>
      <c r="C19596" s="435"/>
      <c r="D19596" s="399"/>
      <c r="E19596" s="400"/>
      <c r="G19596" s="401"/>
      <c r="H19596" s="401"/>
      <c r="I19596" s="401"/>
      <c r="J19596" s="194"/>
      <c r="K19596" s="194"/>
      <c r="L19596" s="195"/>
      <c r="M19596" s="196"/>
      <c r="N19596" s="197"/>
      <c r="O19596" s="197"/>
      <c r="P19596" s="231"/>
    </row>
    <row r="19597" spans="2:16">
      <c r="B19597" s="351"/>
      <c r="C19597" s="435"/>
      <c r="D19597" s="399"/>
      <c r="E19597" s="400"/>
      <c r="G19597" s="401"/>
      <c r="H19597" s="401"/>
      <c r="I19597" s="401"/>
      <c r="J19597" s="194"/>
      <c r="K19597" s="194"/>
      <c r="L19597" s="195"/>
      <c r="M19597" s="196"/>
      <c r="N19597" s="197"/>
      <c r="O19597" s="197"/>
      <c r="P19597" s="231"/>
    </row>
    <row r="19598" spans="2:16">
      <c r="B19598" s="351"/>
      <c r="C19598" s="435"/>
      <c r="D19598" s="399"/>
      <c r="E19598" s="400"/>
      <c r="G19598" s="401"/>
      <c r="H19598" s="401"/>
      <c r="I19598" s="401"/>
      <c r="J19598" s="194"/>
      <c r="K19598" s="194"/>
      <c r="L19598" s="195"/>
      <c r="M19598" s="196"/>
      <c r="N19598" s="197"/>
      <c r="O19598" s="197"/>
      <c r="P19598" s="231"/>
    </row>
    <row r="19599" spans="2:16">
      <c r="B19599" s="351"/>
      <c r="C19599" s="435"/>
      <c r="D19599" s="399"/>
      <c r="E19599" s="400"/>
      <c r="G19599" s="401"/>
      <c r="H19599" s="401"/>
      <c r="I19599" s="401"/>
      <c r="J19599" s="194"/>
      <c r="K19599" s="194"/>
      <c r="L19599" s="195"/>
      <c r="M19599" s="196"/>
      <c r="N19599" s="197"/>
      <c r="O19599" s="197"/>
      <c r="P19599" s="231"/>
    </row>
    <row r="19600" spans="2:16">
      <c r="B19600" s="351"/>
      <c r="C19600" s="435"/>
      <c r="D19600" s="399"/>
      <c r="E19600" s="400"/>
      <c r="G19600" s="401"/>
      <c r="H19600" s="401"/>
      <c r="I19600" s="401"/>
      <c r="J19600" s="194"/>
      <c r="K19600" s="194"/>
      <c r="L19600" s="195"/>
      <c r="M19600" s="196"/>
      <c r="N19600" s="197"/>
      <c r="O19600" s="197"/>
      <c r="P19600" s="231"/>
    </row>
    <row r="19601" spans="2:16">
      <c r="B19601" s="351"/>
      <c r="C19601" s="435"/>
      <c r="D19601" s="399"/>
      <c r="E19601" s="400"/>
      <c r="G19601" s="401"/>
      <c r="H19601" s="401"/>
      <c r="I19601" s="401"/>
      <c r="J19601" s="194"/>
      <c r="K19601" s="194"/>
      <c r="L19601" s="195"/>
      <c r="M19601" s="196"/>
      <c r="N19601" s="197"/>
      <c r="O19601" s="197"/>
      <c r="P19601" s="231"/>
    </row>
    <row r="19602" spans="2:16">
      <c r="B19602" s="351"/>
      <c r="C19602" s="435"/>
      <c r="D19602" s="399"/>
      <c r="E19602" s="400"/>
      <c r="G19602" s="401"/>
      <c r="H19602" s="401"/>
      <c r="I19602" s="401"/>
      <c r="J19602" s="194"/>
      <c r="K19602" s="194"/>
      <c r="L19602" s="195"/>
      <c r="M19602" s="196"/>
      <c r="N19602" s="197"/>
      <c r="O19602" s="197"/>
      <c r="P19602" s="231"/>
    </row>
    <row r="19603" spans="2:16">
      <c r="B19603" s="351"/>
      <c r="C19603" s="435"/>
      <c r="D19603" s="399"/>
      <c r="E19603" s="400"/>
      <c r="G19603" s="401"/>
      <c r="H19603" s="401"/>
      <c r="I19603" s="401"/>
      <c r="J19603" s="194"/>
      <c r="K19603" s="194"/>
      <c r="L19603" s="195"/>
      <c r="M19603" s="196"/>
      <c r="N19603" s="197"/>
      <c r="O19603" s="197"/>
      <c r="P19603" s="231"/>
    </row>
    <row r="19604" spans="2:16">
      <c r="B19604" s="351"/>
      <c r="C19604" s="435"/>
      <c r="D19604" s="399"/>
      <c r="E19604" s="400"/>
      <c r="G19604" s="401"/>
      <c r="H19604" s="401"/>
      <c r="I19604" s="401"/>
      <c r="J19604" s="194"/>
      <c r="K19604" s="194"/>
      <c r="L19604" s="195"/>
      <c r="M19604" s="196"/>
      <c r="N19604" s="197"/>
      <c r="O19604" s="197"/>
      <c r="P19604" s="231"/>
    </row>
    <row r="19605" spans="2:16">
      <c r="B19605" s="351"/>
      <c r="C19605" s="435"/>
      <c r="D19605" s="399"/>
      <c r="E19605" s="400"/>
      <c r="G19605" s="401"/>
      <c r="H19605" s="401"/>
      <c r="I19605" s="401"/>
      <c r="J19605" s="194"/>
      <c r="K19605" s="194"/>
      <c r="L19605" s="195"/>
      <c r="M19605" s="196"/>
      <c r="N19605" s="197"/>
      <c r="O19605" s="197"/>
      <c r="P19605" s="231"/>
    </row>
    <row r="19606" spans="2:16">
      <c r="B19606" s="351"/>
      <c r="C19606" s="435"/>
      <c r="D19606" s="399"/>
      <c r="E19606" s="400"/>
      <c r="G19606" s="401"/>
      <c r="H19606" s="401"/>
      <c r="I19606" s="401"/>
      <c r="J19606" s="194"/>
      <c r="K19606" s="194"/>
      <c r="L19606" s="195"/>
      <c r="M19606" s="196"/>
      <c r="N19606" s="197"/>
      <c r="O19606" s="197"/>
      <c r="P19606" s="231"/>
    </row>
    <row r="19607" spans="2:16">
      <c r="B19607" s="351"/>
      <c r="C19607" s="435"/>
      <c r="D19607" s="399"/>
      <c r="E19607" s="400"/>
      <c r="G19607" s="401"/>
      <c r="H19607" s="401"/>
      <c r="I19607" s="401"/>
      <c r="J19607" s="194"/>
      <c r="K19607" s="194"/>
      <c r="L19607" s="195"/>
      <c r="M19607" s="196"/>
      <c r="N19607" s="197"/>
      <c r="O19607" s="197"/>
      <c r="P19607" s="231"/>
    </row>
    <row r="19608" spans="2:16">
      <c r="B19608" s="351"/>
      <c r="C19608" s="435"/>
      <c r="D19608" s="399"/>
      <c r="E19608" s="400"/>
      <c r="G19608" s="401"/>
      <c r="H19608" s="401"/>
      <c r="I19608" s="401"/>
      <c r="J19608" s="194"/>
      <c r="K19608" s="194"/>
      <c r="L19608" s="195"/>
      <c r="M19608" s="196"/>
      <c r="N19608" s="197"/>
      <c r="O19608" s="197"/>
      <c r="P19608" s="231"/>
    </row>
    <row r="19609" spans="2:16">
      <c r="B19609" s="351"/>
      <c r="C19609" s="435"/>
      <c r="D19609" s="399"/>
      <c r="E19609" s="400"/>
      <c r="G19609" s="401"/>
      <c r="H19609" s="401"/>
      <c r="I19609" s="401"/>
      <c r="J19609" s="194"/>
      <c r="K19609" s="194"/>
      <c r="L19609" s="195"/>
      <c r="M19609" s="196"/>
      <c r="N19609" s="197"/>
      <c r="O19609" s="197"/>
      <c r="P19609" s="231"/>
    </row>
    <row r="19610" spans="2:16">
      <c r="B19610" s="351"/>
      <c r="C19610" s="435"/>
      <c r="D19610" s="399"/>
      <c r="E19610" s="400"/>
      <c r="G19610" s="401"/>
      <c r="H19610" s="401"/>
      <c r="I19610" s="401"/>
      <c r="J19610" s="194"/>
      <c r="K19610" s="194"/>
      <c r="L19610" s="195"/>
      <c r="M19610" s="196"/>
      <c r="N19610" s="197"/>
      <c r="O19610" s="197"/>
      <c r="P19610" s="231"/>
    </row>
    <row r="19611" spans="2:16">
      <c r="B19611" s="351"/>
      <c r="C19611" s="435"/>
      <c r="D19611" s="399"/>
      <c r="E19611" s="400"/>
      <c r="G19611" s="401"/>
      <c r="H19611" s="401"/>
      <c r="I19611" s="401"/>
      <c r="J19611" s="194"/>
      <c r="K19611" s="194"/>
      <c r="L19611" s="195"/>
      <c r="M19611" s="196"/>
      <c r="N19611" s="197"/>
      <c r="O19611" s="197"/>
      <c r="P19611" s="231"/>
    </row>
    <row r="19612" spans="2:16">
      <c r="B19612" s="351"/>
      <c r="C19612" s="435"/>
      <c r="D19612" s="399"/>
      <c r="E19612" s="400"/>
      <c r="G19612" s="401"/>
      <c r="H19612" s="401"/>
      <c r="I19612" s="401"/>
      <c r="J19612" s="194"/>
      <c r="K19612" s="194"/>
      <c r="L19612" s="195"/>
      <c r="M19612" s="196"/>
      <c r="N19612" s="197"/>
      <c r="O19612" s="197"/>
      <c r="P19612" s="231"/>
    </row>
    <row r="19613" spans="2:16">
      <c r="B19613" s="351"/>
      <c r="C19613" s="435"/>
      <c r="D19613" s="399"/>
      <c r="E19613" s="400"/>
      <c r="G19613" s="401"/>
      <c r="H19613" s="401"/>
      <c r="I19613" s="401"/>
      <c r="J19613" s="194"/>
      <c r="K19613" s="194"/>
      <c r="L19613" s="195"/>
      <c r="M19613" s="196"/>
      <c r="N19613" s="197"/>
      <c r="O19613" s="197"/>
      <c r="P19613" s="231"/>
    </row>
    <row r="19614" spans="2:16">
      <c r="B19614" s="351"/>
      <c r="C19614" s="435"/>
      <c r="D19614" s="399"/>
      <c r="E19614" s="400"/>
      <c r="G19614" s="401"/>
      <c r="H19614" s="401"/>
      <c r="I19614" s="401"/>
      <c r="J19614" s="194"/>
      <c r="K19614" s="194"/>
      <c r="L19614" s="195"/>
      <c r="M19614" s="196"/>
      <c r="N19614" s="197"/>
      <c r="O19614" s="197"/>
      <c r="P19614" s="231"/>
    </row>
    <row r="19615" spans="2:16">
      <c r="B19615" s="351"/>
      <c r="C19615" s="435"/>
      <c r="D19615" s="399"/>
      <c r="E19615" s="400"/>
      <c r="G19615" s="401"/>
      <c r="H19615" s="401"/>
      <c r="I19615" s="401"/>
      <c r="J19615" s="194"/>
      <c r="K19615" s="194"/>
      <c r="L19615" s="195"/>
      <c r="M19615" s="196"/>
      <c r="N19615" s="197"/>
      <c r="O19615" s="197"/>
      <c r="P19615" s="231"/>
    </row>
    <row r="19616" spans="2:16">
      <c r="B19616" s="351"/>
      <c r="C19616" s="435"/>
      <c r="D19616" s="399"/>
      <c r="E19616" s="400"/>
      <c r="G19616" s="401"/>
      <c r="H19616" s="401"/>
      <c r="I19616" s="401"/>
      <c r="J19616" s="194"/>
      <c r="K19616" s="194"/>
      <c r="L19616" s="195"/>
      <c r="M19616" s="196"/>
      <c r="N19616" s="197"/>
      <c r="O19616" s="197"/>
      <c r="P19616" s="231"/>
    </row>
    <row r="19617" spans="2:16">
      <c r="B19617" s="351"/>
      <c r="C19617" s="435"/>
      <c r="D19617" s="399"/>
      <c r="E19617" s="400"/>
      <c r="G19617" s="401"/>
      <c r="H19617" s="401"/>
      <c r="I19617" s="401"/>
      <c r="J19617" s="194"/>
      <c r="K19617" s="194"/>
      <c r="L19617" s="195"/>
      <c r="M19617" s="196"/>
      <c r="N19617" s="197"/>
      <c r="O19617" s="197"/>
      <c r="P19617" s="231"/>
    </row>
    <row r="19618" spans="2:16">
      <c r="B19618" s="351"/>
      <c r="C19618" s="435"/>
      <c r="D19618" s="399"/>
      <c r="E19618" s="400"/>
      <c r="G19618" s="401"/>
      <c r="H19618" s="401"/>
      <c r="I19618" s="401"/>
      <c r="J19618" s="194"/>
      <c r="K19618" s="194"/>
      <c r="L19618" s="195"/>
      <c r="M19618" s="196"/>
      <c r="N19618" s="197"/>
      <c r="O19618" s="197"/>
      <c r="P19618" s="231"/>
    </row>
    <row r="19619" spans="2:16">
      <c r="B19619" s="351"/>
      <c r="C19619" s="435"/>
      <c r="D19619" s="399"/>
      <c r="E19619" s="400"/>
      <c r="G19619" s="401"/>
      <c r="H19619" s="401"/>
      <c r="I19619" s="401"/>
      <c r="J19619" s="194"/>
      <c r="K19619" s="194"/>
      <c r="L19619" s="195"/>
      <c r="M19619" s="196"/>
      <c r="N19619" s="197"/>
      <c r="O19619" s="197"/>
      <c r="P19619" s="231"/>
    </row>
    <row r="19620" spans="2:16">
      <c r="B19620" s="351"/>
      <c r="C19620" s="435"/>
      <c r="D19620" s="399"/>
      <c r="E19620" s="400"/>
      <c r="G19620" s="401"/>
      <c r="H19620" s="401"/>
      <c r="I19620" s="401"/>
      <c r="J19620" s="194"/>
      <c r="K19620" s="194"/>
      <c r="L19620" s="195"/>
      <c r="M19620" s="196"/>
      <c r="N19620" s="197"/>
      <c r="O19620" s="197"/>
      <c r="P19620" s="231"/>
    </row>
    <row r="19621" spans="2:16">
      <c r="B19621" s="351"/>
      <c r="C19621" s="435"/>
      <c r="D19621" s="399"/>
      <c r="E19621" s="400"/>
      <c r="G19621" s="401"/>
      <c r="H19621" s="401"/>
      <c r="I19621" s="401"/>
      <c r="J19621" s="194"/>
      <c r="K19621" s="194"/>
      <c r="L19621" s="195"/>
      <c r="M19621" s="196"/>
      <c r="N19621" s="197"/>
      <c r="O19621" s="197"/>
      <c r="P19621" s="231"/>
    </row>
    <row r="19622" spans="2:16">
      <c r="B19622" s="351"/>
      <c r="C19622" s="435"/>
      <c r="D19622" s="399"/>
      <c r="E19622" s="400"/>
      <c r="G19622" s="401"/>
      <c r="H19622" s="401"/>
      <c r="I19622" s="401"/>
      <c r="J19622" s="194"/>
      <c r="K19622" s="194"/>
      <c r="L19622" s="195"/>
      <c r="M19622" s="196"/>
      <c r="N19622" s="197"/>
      <c r="O19622" s="197"/>
      <c r="P19622" s="231"/>
    </row>
    <row r="19623" spans="2:16">
      <c r="B19623" s="351"/>
      <c r="C19623" s="435"/>
      <c r="D19623" s="399"/>
      <c r="E19623" s="400"/>
      <c r="G19623" s="401"/>
      <c r="H19623" s="401"/>
      <c r="I19623" s="401"/>
      <c r="J19623" s="194"/>
      <c r="K19623" s="194"/>
      <c r="L19623" s="195"/>
      <c r="M19623" s="196"/>
      <c r="N19623" s="197"/>
      <c r="O19623" s="197"/>
      <c r="P19623" s="231"/>
    </row>
    <row r="19624" spans="2:16">
      <c r="B19624" s="351"/>
      <c r="C19624" s="435"/>
      <c r="D19624" s="399"/>
      <c r="E19624" s="400"/>
      <c r="G19624" s="401"/>
      <c r="H19624" s="401"/>
      <c r="I19624" s="401"/>
      <c r="J19624" s="194"/>
      <c r="K19624" s="194"/>
      <c r="L19624" s="195"/>
      <c r="M19624" s="196"/>
      <c r="N19624" s="197"/>
      <c r="O19624" s="197"/>
      <c r="P19624" s="231"/>
    </row>
    <row r="19625" spans="2:16">
      <c r="B19625" s="351"/>
      <c r="C19625" s="435"/>
      <c r="D19625" s="399"/>
      <c r="E19625" s="400"/>
      <c r="G19625" s="401"/>
      <c r="H19625" s="401"/>
      <c r="I19625" s="401"/>
      <c r="J19625" s="194"/>
      <c r="K19625" s="194"/>
      <c r="L19625" s="195"/>
      <c r="M19625" s="196"/>
      <c r="N19625" s="197"/>
      <c r="O19625" s="197"/>
      <c r="P19625" s="231"/>
    </row>
    <row r="19626" spans="2:16">
      <c r="B19626" s="351"/>
      <c r="C19626" s="435"/>
      <c r="D19626" s="399"/>
      <c r="E19626" s="400"/>
      <c r="G19626" s="401"/>
      <c r="H19626" s="401"/>
      <c r="I19626" s="401"/>
      <c r="J19626" s="194"/>
      <c r="K19626" s="194"/>
      <c r="L19626" s="195"/>
      <c r="M19626" s="196"/>
      <c r="N19626" s="197"/>
      <c r="O19626" s="197"/>
      <c r="P19626" s="231"/>
    </row>
    <row r="19627" spans="2:16">
      <c r="B19627" s="351"/>
      <c r="C19627" s="435"/>
      <c r="D19627" s="399"/>
      <c r="E19627" s="400"/>
      <c r="G19627" s="401"/>
      <c r="H19627" s="401"/>
      <c r="I19627" s="401"/>
      <c r="J19627" s="194"/>
      <c r="K19627" s="194"/>
      <c r="L19627" s="195"/>
      <c r="M19627" s="196"/>
      <c r="N19627" s="197"/>
      <c r="O19627" s="197"/>
      <c r="P19627" s="231"/>
    </row>
    <row r="19628" spans="2:16">
      <c r="B19628" s="351"/>
      <c r="C19628" s="435"/>
      <c r="D19628" s="399"/>
      <c r="E19628" s="400"/>
      <c r="G19628" s="401"/>
      <c r="H19628" s="401"/>
      <c r="I19628" s="401"/>
      <c r="J19628" s="194"/>
      <c r="K19628" s="194"/>
      <c r="L19628" s="195"/>
      <c r="M19628" s="196"/>
      <c r="N19628" s="197"/>
      <c r="O19628" s="197"/>
      <c r="P19628" s="231"/>
    </row>
    <row r="19629" spans="2:16">
      <c r="B19629" s="351"/>
      <c r="C19629" s="435"/>
      <c r="D19629" s="399"/>
      <c r="E19629" s="400"/>
      <c r="G19629" s="401"/>
      <c r="H19629" s="401"/>
      <c r="I19629" s="401"/>
      <c r="J19629" s="194"/>
      <c r="K19629" s="194"/>
      <c r="L19629" s="195"/>
      <c r="M19629" s="196"/>
      <c r="N19629" s="197"/>
      <c r="O19629" s="197"/>
      <c r="P19629" s="231"/>
    </row>
    <row r="19630" spans="2:16">
      <c r="B19630" s="351"/>
      <c r="C19630" s="435"/>
      <c r="D19630" s="399"/>
      <c r="E19630" s="400"/>
      <c r="G19630" s="401"/>
      <c r="H19630" s="401"/>
      <c r="I19630" s="401"/>
      <c r="J19630" s="194"/>
      <c r="K19630" s="194"/>
      <c r="L19630" s="195"/>
      <c r="M19630" s="196"/>
      <c r="N19630" s="197"/>
      <c r="O19630" s="197"/>
      <c r="P19630" s="231"/>
    </row>
    <row r="19631" spans="2:16">
      <c r="B19631" s="351"/>
      <c r="C19631" s="435"/>
      <c r="D19631" s="399"/>
      <c r="E19631" s="400"/>
      <c r="G19631" s="401"/>
      <c r="H19631" s="401"/>
      <c r="I19631" s="401"/>
      <c r="J19631" s="194"/>
      <c r="K19631" s="194"/>
      <c r="L19631" s="195"/>
      <c r="M19631" s="196"/>
      <c r="N19631" s="197"/>
      <c r="O19631" s="197"/>
      <c r="P19631" s="231"/>
    </row>
    <row r="19632" spans="2:16">
      <c r="B19632" s="351"/>
      <c r="C19632" s="435"/>
      <c r="D19632" s="399"/>
      <c r="E19632" s="400"/>
      <c r="G19632" s="401"/>
      <c r="H19632" s="401"/>
      <c r="I19632" s="401"/>
      <c r="J19632" s="194"/>
      <c r="K19632" s="194"/>
      <c r="L19632" s="195"/>
      <c r="M19632" s="196"/>
      <c r="N19632" s="197"/>
      <c r="O19632" s="197"/>
      <c r="P19632" s="231"/>
    </row>
    <row r="19633" spans="2:16">
      <c r="B19633" s="351"/>
      <c r="C19633" s="435"/>
      <c r="D19633" s="399"/>
      <c r="E19633" s="400"/>
      <c r="G19633" s="401"/>
      <c r="H19633" s="401"/>
      <c r="I19633" s="401"/>
      <c r="J19633" s="194"/>
      <c r="K19633" s="194"/>
      <c r="L19633" s="195"/>
      <c r="M19633" s="196"/>
      <c r="N19633" s="197"/>
      <c r="O19633" s="197"/>
      <c r="P19633" s="231"/>
    </row>
    <row r="19634" spans="2:16">
      <c r="B19634" s="351"/>
      <c r="C19634" s="435"/>
      <c r="D19634" s="399"/>
      <c r="E19634" s="400"/>
      <c r="G19634" s="401"/>
      <c r="H19634" s="401"/>
      <c r="I19634" s="401"/>
      <c r="J19634" s="194"/>
      <c r="K19634" s="194"/>
      <c r="L19634" s="195"/>
      <c r="M19634" s="196"/>
      <c r="N19634" s="197"/>
      <c r="O19634" s="197"/>
      <c r="P19634" s="231"/>
    </row>
    <row r="19635" spans="2:16">
      <c r="B19635" s="351"/>
      <c r="C19635" s="435"/>
      <c r="D19635" s="399"/>
      <c r="E19635" s="400"/>
      <c r="G19635" s="401"/>
      <c r="H19635" s="401"/>
      <c r="I19635" s="401"/>
      <c r="J19635" s="194"/>
      <c r="K19635" s="194"/>
      <c r="L19635" s="195"/>
      <c r="M19635" s="196"/>
      <c r="N19635" s="197"/>
      <c r="O19635" s="197"/>
      <c r="P19635" s="231"/>
    </row>
    <row r="19636" spans="2:16">
      <c r="B19636" s="351"/>
      <c r="C19636" s="435"/>
      <c r="D19636" s="399"/>
      <c r="E19636" s="400"/>
      <c r="G19636" s="401"/>
      <c r="H19636" s="401"/>
      <c r="I19636" s="401"/>
      <c r="J19636" s="194"/>
      <c r="K19636" s="194"/>
      <c r="L19636" s="195"/>
      <c r="M19636" s="196"/>
      <c r="N19636" s="197"/>
      <c r="O19636" s="197"/>
      <c r="P19636" s="231"/>
    </row>
    <row r="19637" spans="2:16">
      <c r="B19637" s="351"/>
      <c r="C19637" s="435"/>
      <c r="D19637" s="399"/>
      <c r="E19637" s="400"/>
      <c r="G19637" s="401"/>
      <c r="H19637" s="401"/>
      <c r="I19637" s="401"/>
      <c r="J19637" s="194"/>
      <c r="K19637" s="194"/>
      <c r="L19637" s="195"/>
      <c r="M19637" s="196"/>
      <c r="N19637" s="197"/>
      <c r="O19637" s="197"/>
      <c r="P19637" s="231"/>
    </row>
    <row r="19638" spans="2:16">
      <c r="B19638" s="351"/>
      <c r="C19638" s="435"/>
      <c r="D19638" s="399"/>
      <c r="E19638" s="400"/>
      <c r="G19638" s="401"/>
      <c r="H19638" s="401"/>
      <c r="I19638" s="401"/>
      <c r="J19638" s="194"/>
      <c r="K19638" s="194"/>
      <c r="L19638" s="195"/>
      <c r="M19638" s="196"/>
      <c r="N19638" s="197"/>
      <c r="O19638" s="197"/>
      <c r="P19638" s="231"/>
    </row>
    <row r="19639" spans="2:16">
      <c r="B19639" s="351"/>
      <c r="C19639" s="435"/>
      <c r="D19639" s="399"/>
      <c r="E19639" s="400"/>
      <c r="G19639" s="401"/>
      <c r="H19639" s="401"/>
      <c r="I19639" s="401"/>
      <c r="J19639" s="194"/>
      <c r="K19639" s="194"/>
      <c r="L19639" s="195"/>
      <c r="M19639" s="196"/>
      <c r="N19639" s="197"/>
      <c r="O19639" s="197"/>
      <c r="P19639" s="231"/>
    </row>
    <row r="19640" spans="2:16">
      <c r="B19640" s="351"/>
      <c r="C19640" s="435"/>
      <c r="D19640" s="399"/>
      <c r="E19640" s="400"/>
      <c r="G19640" s="401"/>
      <c r="H19640" s="401"/>
      <c r="I19640" s="401"/>
      <c r="J19640" s="194"/>
      <c r="K19640" s="194"/>
      <c r="L19640" s="195"/>
      <c r="M19640" s="196"/>
      <c r="N19640" s="197"/>
      <c r="O19640" s="197"/>
      <c r="P19640" s="231"/>
    </row>
    <row r="19641" spans="2:16">
      <c r="B19641" s="351"/>
      <c r="C19641" s="435"/>
      <c r="D19641" s="399"/>
      <c r="E19641" s="400"/>
      <c r="G19641" s="401"/>
      <c r="H19641" s="401"/>
      <c r="I19641" s="401"/>
      <c r="J19641" s="194"/>
      <c r="K19641" s="194"/>
      <c r="L19641" s="195"/>
      <c r="M19641" s="196"/>
      <c r="N19641" s="197"/>
      <c r="O19641" s="197"/>
      <c r="P19641" s="231"/>
    </row>
    <row r="19642" spans="2:16">
      <c r="B19642" s="351"/>
      <c r="C19642" s="435"/>
      <c r="D19642" s="399"/>
      <c r="E19642" s="400"/>
      <c r="G19642" s="401"/>
      <c r="H19642" s="401"/>
      <c r="I19642" s="401"/>
      <c r="J19642" s="194"/>
      <c r="K19642" s="194"/>
      <c r="L19642" s="195"/>
      <c r="M19642" s="196"/>
      <c r="N19642" s="197"/>
      <c r="O19642" s="197"/>
      <c r="P19642" s="231"/>
    </row>
    <row r="19643" spans="2:16">
      <c r="B19643" s="351"/>
      <c r="C19643" s="435"/>
      <c r="D19643" s="399"/>
      <c r="E19643" s="400"/>
      <c r="G19643" s="401"/>
      <c r="H19643" s="401"/>
      <c r="I19643" s="401"/>
      <c r="J19643" s="194"/>
      <c r="K19643" s="194"/>
      <c r="L19643" s="195"/>
      <c r="M19643" s="196"/>
      <c r="N19643" s="197"/>
      <c r="O19643" s="197"/>
      <c r="P19643" s="231"/>
    </row>
    <row r="19644" spans="2:16">
      <c r="B19644" s="351"/>
      <c r="C19644" s="435"/>
      <c r="D19644" s="399"/>
      <c r="E19644" s="400"/>
      <c r="G19644" s="401"/>
      <c r="H19644" s="401"/>
      <c r="I19644" s="401"/>
      <c r="J19644" s="194"/>
      <c r="K19644" s="194"/>
      <c r="L19644" s="195"/>
      <c r="M19644" s="196"/>
      <c r="N19644" s="197"/>
      <c r="O19644" s="197"/>
      <c r="P19644" s="231"/>
    </row>
    <row r="19645" spans="2:16">
      <c r="B19645" s="351"/>
      <c r="C19645" s="435"/>
      <c r="D19645" s="399"/>
      <c r="E19645" s="400"/>
      <c r="G19645" s="401"/>
      <c r="H19645" s="401"/>
      <c r="I19645" s="401"/>
      <c r="J19645" s="194"/>
      <c r="K19645" s="194"/>
      <c r="L19645" s="195"/>
      <c r="M19645" s="196"/>
      <c r="N19645" s="197"/>
      <c r="O19645" s="197"/>
      <c r="P19645" s="231"/>
    </row>
    <row r="19646" spans="2:16">
      <c r="B19646" s="351"/>
      <c r="C19646" s="435"/>
      <c r="D19646" s="399"/>
      <c r="E19646" s="400"/>
      <c r="G19646" s="401"/>
      <c r="H19646" s="401"/>
      <c r="I19646" s="401"/>
      <c r="J19646" s="194"/>
      <c r="K19646" s="194"/>
      <c r="L19646" s="195"/>
      <c r="M19646" s="196"/>
      <c r="N19646" s="197"/>
      <c r="O19646" s="197"/>
      <c r="P19646" s="231"/>
    </row>
    <row r="19647" spans="2:16">
      <c r="B19647" s="351"/>
      <c r="C19647" s="435"/>
      <c r="D19647" s="399"/>
      <c r="E19647" s="400"/>
      <c r="G19647" s="401"/>
      <c r="H19647" s="401"/>
      <c r="I19647" s="401"/>
      <c r="J19647" s="194"/>
      <c r="K19647" s="194"/>
      <c r="L19647" s="195"/>
      <c r="M19647" s="196"/>
      <c r="N19647" s="197"/>
      <c r="O19647" s="197"/>
      <c r="P19647" s="231"/>
    </row>
    <row r="19648" spans="2:16">
      <c r="B19648" s="351"/>
      <c r="C19648" s="435"/>
      <c r="D19648" s="399"/>
      <c r="E19648" s="400"/>
      <c r="G19648" s="401"/>
      <c r="H19648" s="401"/>
      <c r="I19648" s="401"/>
      <c r="J19648" s="194"/>
      <c r="K19648" s="194"/>
      <c r="L19648" s="195"/>
      <c r="M19648" s="196"/>
      <c r="N19648" s="197"/>
      <c r="O19648" s="197"/>
      <c r="P19648" s="231"/>
    </row>
    <row r="19649" spans="2:16">
      <c r="B19649" s="351"/>
      <c r="C19649" s="435"/>
      <c r="D19649" s="399"/>
      <c r="E19649" s="400"/>
      <c r="G19649" s="401"/>
      <c r="H19649" s="401"/>
      <c r="I19649" s="401"/>
      <c r="J19649" s="194"/>
      <c r="K19649" s="194"/>
      <c r="L19649" s="195"/>
      <c r="M19649" s="196"/>
      <c r="N19649" s="197"/>
      <c r="O19649" s="197"/>
      <c r="P19649" s="231"/>
    </row>
    <row r="19650" spans="2:16">
      <c r="B19650" s="351"/>
      <c r="C19650" s="435"/>
      <c r="D19650" s="399"/>
      <c r="E19650" s="400"/>
      <c r="G19650" s="401"/>
      <c r="H19650" s="401"/>
      <c r="I19650" s="401"/>
      <c r="J19650" s="194"/>
      <c r="K19650" s="194"/>
      <c r="L19650" s="195"/>
      <c r="M19650" s="196"/>
      <c r="N19650" s="197"/>
      <c r="O19650" s="197"/>
      <c r="P19650" s="231"/>
    </row>
    <row r="19651" spans="2:16">
      <c r="B19651" s="351"/>
      <c r="C19651" s="435"/>
      <c r="D19651" s="399"/>
      <c r="E19651" s="400"/>
      <c r="G19651" s="401"/>
      <c r="H19651" s="401"/>
      <c r="I19651" s="401"/>
      <c r="J19651" s="194"/>
      <c r="K19651" s="194"/>
      <c r="L19651" s="195"/>
      <c r="M19651" s="196"/>
      <c r="N19651" s="197"/>
      <c r="O19651" s="197"/>
      <c r="P19651" s="231"/>
    </row>
    <row r="19652" spans="2:16">
      <c r="B19652" s="351"/>
      <c r="C19652" s="435"/>
      <c r="D19652" s="399"/>
      <c r="E19652" s="400"/>
      <c r="G19652" s="401"/>
      <c r="H19652" s="401"/>
      <c r="I19652" s="401"/>
      <c r="J19652" s="194"/>
      <c r="K19652" s="194"/>
      <c r="L19652" s="195"/>
      <c r="M19652" s="196"/>
      <c r="N19652" s="197"/>
      <c r="O19652" s="197"/>
      <c r="P19652" s="231"/>
    </row>
    <row r="19653" spans="2:16">
      <c r="B19653" s="351"/>
      <c r="C19653" s="435"/>
      <c r="D19653" s="399"/>
      <c r="E19653" s="400"/>
      <c r="G19653" s="401"/>
      <c r="H19653" s="401"/>
      <c r="I19653" s="401"/>
      <c r="J19653" s="194"/>
      <c r="K19653" s="194"/>
      <c r="L19653" s="195"/>
      <c r="M19653" s="196"/>
      <c r="N19653" s="197"/>
      <c r="O19653" s="197"/>
      <c r="P19653" s="231"/>
    </row>
    <row r="19654" spans="2:16">
      <c r="B19654" s="351"/>
      <c r="C19654" s="435"/>
      <c r="D19654" s="399"/>
      <c r="E19654" s="400"/>
      <c r="G19654" s="401"/>
      <c r="H19654" s="401"/>
      <c r="I19654" s="401"/>
      <c r="J19654" s="194"/>
      <c r="K19654" s="194"/>
      <c r="L19654" s="195"/>
      <c r="M19654" s="196"/>
      <c r="N19654" s="197"/>
      <c r="O19654" s="197"/>
      <c r="P19654" s="231"/>
    </row>
    <row r="19655" spans="2:16">
      <c r="B19655" s="351"/>
      <c r="C19655" s="435"/>
      <c r="D19655" s="399"/>
      <c r="E19655" s="400"/>
      <c r="G19655" s="401"/>
      <c r="H19655" s="401"/>
      <c r="I19655" s="401"/>
      <c r="J19655" s="194"/>
      <c r="K19655" s="194"/>
      <c r="L19655" s="195"/>
      <c r="M19655" s="196"/>
      <c r="N19655" s="197"/>
      <c r="O19655" s="197"/>
      <c r="P19655" s="231"/>
    </row>
    <row r="19656" spans="2:16">
      <c r="B19656" s="351"/>
      <c r="C19656" s="435"/>
      <c r="D19656" s="399"/>
      <c r="E19656" s="400"/>
      <c r="G19656" s="401"/>
      <c r="H19656" s="401"/>
      <c r="I19656" s="401"/>
      <c r="J19656" s="194"/>
      <c r="K19656" s="194"/>
      <c r="L19656" s="195"/>
      <c r="M19656" s="196"/>
      <c r="N19656" s="197"/>
      <c r="O19656" s="197"/>
      <c r="P19656" s="231"/>
    </row>
    <row r="19657" spans="2:16">
      <c r="B19657" s="351"/>
      <c r="C19657" s="435"/>
      <c r="D19657" s="399"/>
      <c r="E19657" s="400"/>
      <c r="G19657" s="401"/>
      <c r="H19657" s="401"/>
      <c r="I19657" s="401"/>
      <c r="J19657" s="194"/>
      <c r="K19657" s="194"/>
      <c r="L19657" s="195"/>
      <c r="M19657" s="196"/>
      <c r="N19657" s="197"/>
      <c r="O19657" s="197"/>
      <c r="P19657" s="231"/>
    </row>
    <row r="19658" spans="2:16">
      <c r="B19658" s="351"/>
      <c r="C19658" s="435"/>
      <c r="D19658" s="399"/>
      <c r="E19658" s="400"/>
      <c r="G19658" s="401"/>
      <c r="H19658" s="401"/>
      <c r="I19658" s="401"/>
      <c r="J19658" s="194"/>
      <c r="K19658" s="194"/>
      <c r="L19658" s="195"/>
      <c r="M19658" s="196"/>
      <c r="N19658" s="197"/>
      <c r="O19658" s="197"/>
      <c r="P19658" s="231"/>
    </row>
    <row r="19659" spans="2:16">
      <c r="B19659" s="351"/>
      <c r="C19659" s="435"/>
      <c r="D19659" s="399"/>
      <c r="E19659" s="400"/>
      <c r="G19659" s="401"/>
      <c r="H19659" s="401"/>
      <c r="I19659" s="401"/>
      <c r="J19659" s="194"/>
      <c r="K19659" s="194"/>
      <c r="L19659" s="195"/>
      <c r="M19659" s="196"/>
      <c r="N19659" s="197"/>
      <c r="O19659" s="197"/>
      <c r="P19659" s="231"/>
    </row>
    <row r="19660" spans="2:16">
      <c r="B19660" s="351"/>
      <c r="C19660" s="435"/>
      <c r="D19660" s="399"/>
      <c r="E19660" s="400"/>
      <c r="G19660" s="401"/>
      <c r="H19660" s="401"/>
      <c r="I19660" s="401"/>
      <c r="J19660" s="194"/>
      <c r="K19660" s="194"/>
      <c r="L19660" s="195"/>
      <c r="M19660" s="196"/>
      <c r="N19660" s="197"/>
      <c r="O19660" s="197"/>
      <c r="P19660" s="231"/>
    </row>
    <row r="19661" spans="2:16">
      <c r="B19661" s="351"/>
      <c r="C19661" s="435"/>
      <c r="D19661" s="399"/>
      <c r="E19661" s="400"/>
      <c r="G19661" s="401"/>
      <c r="H19661" s="401"/>
      <c r="I19661" s="401"/>
      <c r="J19661" s="194"/>
      <c r="K19661" s="194"/>
      <c r="L19661" s="195"/>
      <c r="M19661" s="196"/>
      <c r="N19661" s="197"/>
      <c r="O19661" s="197"/>
      <c r="P19661" s="231"/>
    </row>
    <row r="19662" spans="2:16">
      <c r="B19662" s="351"/>
      <c r="C19662" s="435"/>
      <c r="D19662" s="399"/>
      <c r="E19662" s="400"/>
      <c r="G19662" s="401"/>
      <c r="H19662" s="401"/>
      <c r="I19662" s="401"/>
      <c r="J19662" s="194"/>
      <c r="K19662" s="194"/>
      <c r="L19662" s="195"/>
      <c r="M19662" s="196"/>
      <c r="N19662" s="197"/>
      <c r="O19662" s="197"/>
      <c r="P19662" s="231"/>
    </row>
    <row r="19663" spans="2:16">
      <c r="B19663" s="351"/>
      <c r="C19663" s="435"/>
      <c r="D19663" s="399"/>
      <c r="E19663" s="400"/>
      <c r="G19663" s="401"/>
      <c r="H19663" s="401"/>
      <c r="I19663" s="401"/>
      <c r="J19663" s="194"/>
      <c r="K19663" s="194"/>
      <c r="L19663" s="195"/>
      <c r="M19663" s="196"/>
      <c r="N19663" s="197"/>
      <c r="O19663" s="197"/>
      <c r="P19663" s="231"/>
    </row>
    <row r="19664" spans="2:16">
      <c r="B19664" s="351"/>
      <c r="C19664" s="435"/>
      <c r="D19664" s="399"/>
      <c r="E19664" s="400"/>
      <c r="G19664" s="401"/>
      <c r="H19664" s="401"/>
      <c r="I19664" s="401"/>
      <c r="J19664" s="194"/>
      <c r="K19664" s="194"/>
      <c r="L19664" s="195"/>
      <c r="M19664" s="196"/>
      <c r="N19664" s="197"/>
      <c r="O19664" s="197"/>
      <c r="P19664" s="231"/>
    </row>
    <row r="19665" spans="2:16">
      <c r="B19665" s="351"/>
      <c r="C19665" s="435"/>
      <c r="D19665" s="399"/>
      <c r="E19665" s="400"/>
      <c r="G19665" s="401"/>
      <c r="H19665" s="401"/>
      <c r="I19665" s="401"/>
      <c r="J19665" s="194"/>
      <c r="K19665" s="194"/>
      <c r="L19665" s="195"/>
      <c r="M19665" s="196"/>
      <c r="N19665" s="197"/>
      <c r="O19665" s="197"/>
      <c r="P19665" s="231"/>
    </row>
    <row r="19666" spans="2:16">
      <c r="B19666" s="351"/>
      <c r="C19666" s="435"/>
      <c r="D19666" s="399"/>
      <c r="E19666" s="400"/>
      <c r="G19666" s="401"/>
      <c r="H19666" s="401"/>
      <c r="I19666" s="401"/>
      <c r="J19666" s="194"/>
      <c r="K19666" s="194"/>
      <c r="L19666" s="195"/>
      <c r="M19666" s="196"/>
      <c r="N19666" s="197"/>
      <c r="O19666" s="197"/>
      <c r="P19666" s="231"/>
    </row>
    <row r="19667" spans="2:16">
      <c r="B19667" s="351"/>
      <c r="C19667" s="435"/>
      <c r="D19667" s="399"/>
      <c r="E19667" s="400"/>
      <c r="G19667" s="401"/>
      <c r="H19667" s="401"/>
      <c r="I19667" s="401"/>
      <c r="J19667" s="194"/>
      <c r="K19667" s="194"/>
      <c r="L19667" s="195"/>
      <c r="M19667" s="196"/>
      <c r="N19667" s="197"/>
      <c r="O19667" s="197"/>
      <c r="P19667" s="231"/>
    </row>
    <row r="19668" spans="2:16">
      <c r="B19668" s="351"/>
      <c r="C19668" s="435"/>
      <c r="D19668" s="399"/>
      <c r="E19668" s="400"/>
      <c r="G19668" s="401"/>
      <c r="H19668" s="401"/>
      <c r="I19668" s="401"/>
      <c r="J19668" s="194"/>
      <c r="K19668" s="194"/>
      <c r="L19668" s="195"/>
      <c r="M19668" s="196"/>
      <c r="N19668" s="197"/>
      <c r="O19668" s="197"/>
      <c r="P19668" s="231"/>
    </row>
    <row r="19669" spans="2:16">
      <c r="B19669" s="351"/>
      <c r="C19669" s="435"/>
      <c r="D19669" s="399"/>
      <c r="E19669" s="400"/>
      <c r="G19669" s="401"/>
      <c r="H19669" s="401"/>
      <c r="I19669" s="401"/>
      <c r="J19669" s="194"/>
      <c r="K19669" s="194"/>
      <c r="L19669" s="195"/>
      <c r="M19669" s="196"/>
      <c r="N19669" s="197"/>
      <c r="O19669" s="197"/>
      <c r="P19669" s="231"/>
    </row>
    <row r="19670" spans="2:16">
      <c r="B19670" s="351"/>
      <c r="C19670" s="435"/>
      <c r="D19670" s="399"/>
      <c r="E19670" s="400"/>
      <c r="G19670" s="401"/>
      <c r="H19670" s="401"/>
      <c r="I19670" s="401"/>
      <c r="J19670" s="194"/>
      <c r="K19670" s="194"/>
      <c r="L19670" s="195"/>
      <c r="M19670" s="196"/>
      <c r="N19670" s="197"/>
      <c r="O19670" s="197"/>
      <c r="P19670" s="231"/>
    </row>
    <row r="19671" spans="2:16">
      <c r="B19671" s="351"/>
      <c r="C19671" s="435"/>
      <c r="D19671" s="399"/>
      <c r="E19671" s="400"/>
      <c r="G19671" s="401"/>
      <c r="H19671" s="401"/>
      <c r="I19671" s="401"/>
      <c r="J19671" s="194"/>
      <c r="K19671" s="194"/>
      <c r="L19671" s="195"/>
      <c r="M19671" s="196"/>
      <c r="N19671" s="197"/>
      <c r="O19671" s="197"/>
      <c r="P19671" s="231"/>
    </row>
    <row r="19672" spans="2:16">
      <c r="B19672" s="351"/>
      <c r="C19672" s="435"/>
      <c r="D19672" s="399"/>
      <c r="E19672" s="400"/>
      <c r="G19672" s="401"/>
      <c r="H19672" s="401"/>
      <c r="I19672" s="401"/>
      <c r="J19672" s="194"/>
      <c r="K19672" s="194"/>
      <c r="L19672" s="195"/>
      <c r="M19672" s="196"/>
      <c r="N19672" s="197"/>
      <c r="O19672" s="197"/>
      <c r="P19672" s="231"/>
    </row>
    <row r="19673" spans="2:16">
      <c r="B19673" s="351"/>
      <c r="C19673" s="435"/>
      <c r="D19673" s="399"/>
      <c r="E19673" s="400"/>
      <c r="G19673" s="401"/>
      <c r="H19673" s="401"/>
      <c r="I19673" s="401"/>
      <c r="J19673" s="194"/>
      <c r="K19673" s="194"/>
      <c r="L19673" s="195"/>
      <c r="M19673" s="196"/>
      <c r="N19673" s="197"/>
      <c r="O19673" s="197"/>
      <c r="P19673" s="231"/>
    </row>
    <row r="19674" spans="2:16">
      <c r="B19674" s="351"/>
      <c r="C19674" s="435"/>
      <c r="D19674" s="399"/>
      <c r="E19674" s="400"/>
      <c r="G19674" s="401"/>
      <c r="H19674" s="401"/>
      <c r="I19674" s="401"/>
      <c r="J19674" s="194"/>
      <c r="K19674" s="194"/>
      <c r="L19674" s="195"/>
      <c r="M19674" s="196"/>
      <c r="N19674" s="197"/>
      <c r="O19674" s="197"/>
      <c r="P19674" s="231"/>
    </row>
    <row r="19675" spans="2:16">
      <c r="B19675" s="351"/>
      <c r="C19675" s="435"/>
      <c r="D19675" s="399"/>
      <c r="E19675" s="400"/>
      <c r="G19675" s="401"/>
      <c r="H19675" s="401"/>
      <c r="I19675" s="401"/>
      <c r="J19675" s="194"/>
      <c r="K19675" s="194"/>
      <c r="L19675" s="195"/>
      <c r="M19675" s="196"/>
      <c r="N19675" s="197"/>
      <c r="O19675" s="197"/>
      <c r="P19675" s="231"/>
    </row>
    <row r="19676" spans="2:16">
      <c r="B19676" s="351"/>
      <c r="C19676" s="435"/>
      <c r="D19676" s="399"/>
      <c r="E19676" s="400"/>
      <c r="G19676" s="401"/>
      <c r="H19676" s="401"/>
      <c r="I19676" s="401"/>
      <c r="J19676" s="194"/>
      <c r="K19676" s="194"/>
      <c r="L19676" s="195"/>
      <c r="M19676" s="196"/>
      <c r="N19676" s="197"/>
      <c r="O19676" s="197"/>
      <c r="P19676" s="231"/>
    </row>
    <row r="19677" spans="2:16">
      <c r="B19677" s="351"/>
      <c r="C19677" s="435"/>
      <c r="D19677" s="399"/>
      <c r="E19677" s="400"/>
      <c r="G19677" s="401"/>
      <c r="H19677" s="401"/>
      <c r="I19677" s="401"/>
      <c r="J19677" s="194"/>
      <c r="K19677" s="194"/>
      <c r="L19677" s="195"/>
      <c r="M19677" s="196"/>
      <c r="N19677" s="197"/>
      <c r="O19677" s="197"/>
      <c r="P19677" s="231"/>
    </row>
    <row r="19678" spans="2:16">
      <c r="B19678" s="351"/>
      <c r="C19678" s="435"/>
      <c r="D19678" s="399"/>
      <c r="E19678" s="400"/>
      <c r="G19678" s="401"/>
      <c r="H19678" s="401"/>
      <c r="I19678" s="401"/>
      <c r="J19678" s="194"/>
      <c r="K19678" s="194"/>
      <c r="L19678" s="195"/>
      <c r="M19678" s="196"/>
      <c r="N19678" s="197"/>
      <c r="O19678" s="197"/>
      <c r="P19678" s="231"/>
    </row>
    <row r="19679" spans="2:16">
      <c r="B19679" s="351"/>
      <c r="C19679" s="435"/>
      <c r="D19679" s="399"/>
      <c r="E19679" s="400"/>
      <c r="G19679" s="401"/>
      <c r="H19679" s="401"/>
      <c r="I19679" s="401"/>
      <c r="J19679" s="194"/>
      <c r="K19679" s="194"/>
      <c r="L19679" s="195"/>
      <c r="M19679" s="196"/>
      <c r="N19679" s="197"/>
      <c r="O19679" s="197"/>
      <c r="P19679" s="231"/>
    </row>
    <row r="19680" spans="2:16">
      <c r="B19680" s="402"/>
      <c r="C19680" s="436"/>
      <c r="D19680" s="404"/>
      <c r="E19680" s="405"/>
      <c r="G19680" s="406"/>
      <c r="H19680" s="406"/>
      <c r="I19680" s="406"/>
      <c r="J19680" s="194"/>
      <c r="K19680" s="194"/>
      <c r="L19680" s="195"/>
      <c r="M19680" s="196"/>
      <c r="N19680" s="197"/>
      <c r="O19680" s="197"/>
      <c r="P19680" s="221"/>
    </row>
    <row r="19681" spans="2:16">
      <c r="B19681" s="351"/>
      <c r="C19681" s="435"/>
      <c r="D19681" s="399"/>
      <c r="E19681" s="400"/>
      <c r="G19681" s="401"/>
      <c r="H19681" s="401"/>
      <c r="I19681" s="401"/>
      <c r="J19681" s="194"/>
      <c r="K19681" s="194"/>
      <c r="L19681" s="195"/>
      <c r="M19681" s="196"/>
      <c r="N19681" s="197"/>
      <c r="O19681" s="197"/>
      <c r="P19681" s="231"/>
    </row>
    <row r="19682" spans="2:16">
      <c r="B19682" s="351"/>
      <c r="C19682" s="435"/>
      <c r="D19682" s="399"/>
      <c r="E19682" s="400"/>
      <c r="G19682" s="401"/>
      <c r="H19682" s="401"/>
      <c r="I19682" s="401"/>
      <c r="J19682" s="194"/>
      <c r="K19682" s="194"/>
      <c r="L19682" s="195"/>
      <c r="M19682" s="196"/>
      <c r="N19682" s="197"/>
      <c r="O19682" s="197"/>
      <c r="P19682" s="231"/>
    </row>
    <row r="19683" spans="2:16">
      <c r="B19683" s="351"/>
      <c r="C19683" s="435"/>
      <c r="D19683" s="399"/>
      <c r="E19683" s="400"/>
      <c r="G19683" s="401"/>
      <c r="H19683" s="401"/>
      <c r="I19683" s="401"/>
      <c r="J19683" s="194"/>
      <c r="K19683" s="194"/>
      <c r="L19683" s="195"/>
      <c r="M19683" s="196"/>
      <c r="N19683" s="197"/>
      <c r="O19683" s="197"/>
      <c r="P19683" s="231"/>
    </row>
    <row r="19684" spans="2:16">
      <c r="B19684" s="351"/>
      <c r="C19684" s="435"/>
      <c r="D19684" s="399"/>
      <c r="E19684" s="400"/>
      <c r="G19684" s="401"/>
      <c r="H19684" s="401"/>
      <c r="I19684" s="401"/>
      <c r="J19684" s="194"/>
      <c r="K19684" s="194"/>
      <c r="L19684" s="195"/>
      <c r="M19684" s="196"/>
      <c r="N19684" s="197"/>
      <c r="O19684" s="197"/>
      <c r="P19684" s="231"/>
    </row>
    <row r="19685" spans="2:16">
      <c r="B19685" s="351"/>
      <c r="C19685" s="435"/>
      <c r="D19685" s="399"/>
      <c r="E19685" s="400"/>
      <c r="G19685" s="401"/>
      <c r="H19685" s="401"/>
      <c r="I19685" s="401"/>
      <c r="J19685" s="194"/>
      <c r="K19685" s="194"/>
      <c r="L19685" s="195"/>
      <c r="M19685" s="196"/>
      <c r="N19685" s="197"/>
      <c r="O19685" s="197"/>
      <c r="P19685" s="231"/>
    </row>
    <row r="19686" spans="2:16">
      <c r="B19686" s="351"/>
      <c r="C19686" s="435"/>
      <c r="D19686" s="399"/>
      <c r="E19686" s="400"/>
      <c r="G19686" s="401"/>
      <c r="H19686" s="401"/>
      <c r="I19686" s="401"/>
      <c r="J19686" s="194"/>
      <c r="K19686" s="194"/>
      <c r="L19686" s="195"/>
      <c r="M19686" s="196"/>
      <c r="N19686" s="197"/>
      <c r="O19686" s="197"/>
      <c r="P19686" s="231"/>
    </row>
    <row r="19687" spans="2:16">
      <c r="B19687" s="351"/>
      <c r="C19687" s="435"/>
      <c r="D19687" s="399"/>
      <c r="E19687" s="400"/>
      <c r="G19687" s="401"/>
      <c r="H19687" s="401"/>
      <c r="I19687" s="401"/>
      <c r="J19687" s="194"/>
      <c r="K19687" s="194"/>
      <c r="L19687" s="195"/>
      <c r="M19687" s="196"/>
      <c r="N19687" s="197"/>
      <c r="O19687" s="197"/>
      <c r="P19687" s="231"/>
    </row>
    <row r="19688" spans="2:16">
      <c r="B19688" s="351"/>
      <c r="C19688" s="435"/>
      <c r="D19688" s="399"/>
      <c r="E19688" s="400"/>
      <c r="G19688" s="401"/>
      <c r="H19688" s="401"/>
      <c r="I19688" s="401"/>
      <c r="J19688" s="194"/>
      <c r="K19688" s="194"/>
      <c r="L19688" s="195"/>
      <c r="M19688" s="196"/>
      <c r="N19688" s="197"/>
      <c r="O19688" s="197"/>
      <c r="P19688" s="231"/>
    </row>
    <row r="19689" spans="2:16">
      <c r="B19689" s="351"/>
      <c r="C19689" s="435"/>
      <c r="D19689" s="399"/>
      <c r="E19689" s="400"/>
      <c r="G19689" s="401"/>
      <c r="H19689" s="401"/>
      <c r="I19689" s="401"/>
      <c r="J19689" s="194"/>
      <c r="K19689" s="194"/>
      <c r="L19689" s="195"/>
      <c r="M19689" s="196"/>
      <c r="N19689" s="197"/>
      <c r="O19689" s="197"/>
      <c r="P19689" s="231"/>
    </row>
    <row r="19690" spans="2:16">
      <c r="B19690" s="351"/>
      <c r="C19690" s="435"/>
      <c r="D19690" s="399"/>
      <c r="E19690" s="400"/>
      <c r="G19690" s="401"/>
      <c r="H19690" s="401"/>
      <c r="I19690" s="401"/>
      <c r="J19690" s="194"/>
      <c r="K19690" s="194"/>
      <c r="L19690" s="195"/>
      <c r="M19690" s="196"/>
      <c r="N19690" s="197"/>
      <c r="O19690" s="197"/>
      <c r="P19690" s="231"/>
    </row>
    <row r="19691" spans="2:16">
      <c r="B19691" s="351"/>
      <c r="C19691" s="435"/>
      <c r="D19691" s="399"/>
      <c r="E19691" s="400"/>
      <c r="G19691" s="401"/>
      <c r="H19691" s="401"/>
      <c r="I19691" s="401"/>
      <c r="J19691" s="194"/>
      <c r="K19691" s="194"/>
      <c r="L19691" s="195"/>
      <c r="M19691" s="196"/>
      <c r="N19691" s="197"/>
      <c r="O19691" s="197"/>
      <c r="P19691" s="231"/>
    </row>
    <row r="19692" spans="2:16">
      <c r="B19692" s="351"/>
      <c r="C19692" s="435"/>
      <c r="D19692" s="399"/>
      <c r="E19692" s="400"/>
      <c r="G19692" s="401"/>
      <c r="H19692" s="401"/>
      <c r="I19692" s="401"/>
      <c r="J19692" s="194"/>
      <c r="K19692" s="194"/>
      <c r="L19692" s="195"/>
      <c r="M19692" s="196"/>
      <c r="N19692" s="197"/>
      <c r="O19692" s="197"/>
      <c r="P19692" s="231"/>
    </row>
    <row r="19693" spans="2:16">
      <c r="B19693" s="351"/>
      <c r="C19693" s="435"/>
      <c r="D19693" s="399"/>
      <c r="E19693" s="400"/>
      <c r="G19693" s="401"/>
      <c r="H19693" s="401"/>
      <c r="I19693" s="401"/>
      <c r="J19693" s="194"/>
      <c r="K19693" s="194"/>
      <c r="L19693" s="195"/>
      <c r="M19693" s="196"/>
      <c r="N19693" s="197"/>
      <c r="O19693" s="197"/>
      <c r="P19693" s="231"/>
    </row>
    <row r="19694" spans="2:16">
      <c r="B19694" s="351"/>
      <c r="C19694" s="435"/>
      <c r="D19694" s="399"/>
      <c r="E19694" s="400"/>
      <c r="G19694" s="401"/>
      <c r="H19694" s="401"/>
      <c r="I19694" s="401"/>
      <c r="J19694" s="194"/>
      <c r="K19694" s="194"/>
      <c r="L19694" s="195"/>
      <c r="M19694" s="196"/>
      <c r="N19694" s="197"/>
      <c r="O19694" s="197"/>
      <c r="P19694" s="231"/>
    </row>
    <row r="19695" spans="2:16">
      <c r="B19695" s="351"/>
      <c r="C19695" s="435"/>
      <c r="D19695" s="399"/>
      <c r="E19695" s="400"/>
      <c r="G19695" s="401"/>
      <c r="H19695" s="401"/>
      <c r="I19695" s="401"/>
      <c r="J19695" s="194"/>
      <c r="K19695" s="194"/>
      <c r="L19695" s="195"/>
      <c r="M19695" s="196"/>
      <c r="N19695" s="197"/>
      <c r="O19695" s="197"/>
      <c r="P19695" s="231"/>
    </row>
    <row r="19696" spans="2:16">
      <c r="B19696" s="351"/>
      <c r="C19696" s="435"/>
      <c r="D19696" s="399"/>
      <c r="E19696" s="400"/>
      <c r="G19696" s="401"/>
      <c r="H19696" s="401"/>
      <c r="I19696" s="401"/>
      <c r="J19696" s="194"/>
      <c r="K19696" s="194"/>
      <c r="L19696" s="195"/>
      <c r="M19696" s="196"/>
      <c r="N19696" s="197"/>
      <c r="O19696" s="197"/>
      <c r="P19696" s="231"/>
    </row>
    <row r="19697" spans="2:16">
      <c r="B19697" s="351"/>
      <c r="C19697" s="435"/>
      <c r="D19697" s="399"/>
      <c r="E19697" s="400"/>
      <c r="G19697" s="401"/>
      <c r="H19697" s="401"/>
      <c r="I19697" s="401"/>
      <c r="J19697" s="194"/>
      <c r="K19697" s="194"/>
      <c r="L19697" s="195"/>
      <c r="M19697" s="196"/>
      <c r="N19697" s="197"/>
      <c r="O19697" s="197"/>
      <c r="P19697" s="231"/>
    </row>
    <row r="19698" spans="2:16">
      <c r="B19698" s="351"/>
      <c r="C19698" s="435"/>
      <c r="D19698" s="399"/>
      <c r="E19698" s="400"/>
      <c r="G19698" s="401"/>
      <c r="H19698" s="401"/>
      <c r="I19698" s="401"/>
      <c r="J19698" s="194"/>
      <c r="K19698" s="194"/>
      <c r="L19698" s="195"/>
      <c r="M19698" s="196"/>
      <c r="N19698" s="197"/>
      <c r="O19698" s="197"/>
      <c r="P19698" s="231"/>
    </row>
    <row r="19699" spans="2:16">
      <c r="B19699" s="351"/>
      <c r="C19699" s="435"/>
      <c r="D19699" s="399"/>
      <c r="E19699" s="400"/>
      <c r="G19699" s="401"/>
      <c r="H19699" s="401"/>
      <c r="I19699" s="401"/>
      <c r="J19699" s="194"/>
      <c r="K19699" s="194"/>
      <c r="L19699" s="195"/>
      <c r="M19699" s="196"/>
      <c r="N19699" s="197"/>
      <c r="O19699" s="197"/>
      <c r="P19699" s="231"/>
    </row>
    <row r="19700" spans="2:16">
      <c r="B19700" s="351"/>
      <c r="C19700" s="435"/>
      <c r="D19700" s="399"/>
      <c r="E19700" s="400"/>
      <c r="G19700" s="401"/>
      <c r="H19700" s="401"/>
      <c r="I19700" s="401"/>
      <c r="J19700" s="194"/>
      <c r="K19700" s="194"/>
      <c r="L19700" s="195"/>
      <c r="M19700" s="196"/>
      <c r="N19700" s="197"/>
      <c r="O19700" s="197"/>
      <c r="P19700" s="231"/>
    </row>
    <row r="19701" spans="2:16">
      <c r="B19701" s="351"/>
      <c r="C19701" s="435"/>
      <c r="D19701" s="399"/>
      <c r="E19701" s="400"/>
      <c r="G19701" s="401"/>
      <c r="H19701" s="401"/>
      <c r="I19701" s="401"/>
      <c r="J19701" s="194"/>
      <c r="K19701" s="194"/>
      <c r="L19701" s="195"/>
      <c r="M19701" s="196"/>
      <c r="N19701" s="197"/>
      <c r="O19701" s="197"/>
      <c r="P19701" s="231"/>
    </row>
    <row r="19702" spans="2:16">
      <c r="B19702" s="351"/>
      <c r="C19702" s="435"/>
      <c r="D19702" s="399"/>
      <c r="E19702" s="400"/>
      <c r="G19702" s="401"/>
      <c r="H19702" s="401"/>
      <c r="I19702" s="401"/>
      <c r="J19702" s="194"/>
      <c r="K19702" s="194"/>
      <c r="L19702" s="195"/>
      <c r="M19702" s="196"/>
      <c r="N19702" s="197"/>
      <c r="O19702" s="197"/>
      <c r="P19702" s="231"/>
    </row>
    <row r="19703" spans="2:16">
      <c r="B19703" s="351"/>
      <c r="C19703" s="435"/>
      <c r="D19703" s="399"/>
      <c r="E19703" s="400"/>
      <c r="G19703" s="401"/>
      <c r="H19703" s="401"/>
      <c r="I19703" s="401"/>
      <c r="J19703" s="194"/>
      <c r="K19703" s="194"/>
      <c r="L19703" s="195"/>
      <c r="M19703" s="196"/>
      <c r="N19703" s="197"/>
      <c r="O19703" s="197"/>
      <c r="P19703" s="231"/>
    </row>
    <row r="19704" spans="2:16">
      <c r="B19704" s="351"/>
      <c r="C19704" s="435"/>
      <c r="D19704" s="399"/>
      <c r="E19704" s="400"/>
      <c r="G19704" s="401"/>
      <c r="H19704" s="401"/>
      <c r="I19704" s="401"/>
      <c r="J19704" s="194"/>
      <c r="K19704" s="194"/>
      <c r="L19704" s="195"/>
      <c r="M19704" s="196"/>
      <c r="N19704" s="197"/>
      <c r="O19704" s="197"/>
      <c r="P19704" s="231"/>
    </row>
    <row r="19705" spans="2:16">
      <c r="B19705" s="351"/>
      <c r="C19705" s="435"/>
      <c r="D19705" s="399"/>
      <c r="E19705" s="400"/>
      <c r="G19705" s="401"/>
      <c r="H19705" s="401"/>
      <c r="I19705" s="401"/>
      <c r="J19705" s="194"/>
      <c r="K19705" s="194"/>
      <c r="L19705" s="195"/>
      <c r="M19705" s="196"/>
      <c r="N19705" s="197"/>
      <c r="O19705" s="197"/>
      <c r="P19705" s="231"/>
    </row>
    <row r="19706" spans="2:16">
      <c r="B19706" s="351"/>
      <c r="C19706" s="435"/>
      <c r="D19706" s="399"/>
      <c r="E19706" s="400"/>
      <c r="G19706" s="401"/>
      <c r="H19706" s="401"/>
      <c r="I19706" s="401"/>
      <c r="J19706" s="194"/>
      <c r="K19706" s="194"/>
      <c r="L19706" s="195"/>
      <c r="M19706" s="196"/>
      <c r="N19706" s="197"/>
      <c r="O19706" s="197"/>
      <c r="P19706" s="231"/>
    </row>
    <row r="19707" spans="2:16">
      <c r="B19707" s="351"/>
      <c r="C19707" s="435"/>
      <c r="D19707" s="399"/>
      <c r="E19707" s="400"/>
      <c r="G19707" s="401"/>
      <c r="H19707" s="401"/>
      <c r="I19707" s="401"/>
      <c r="J19707" s="194"/>
      <c r="K19707" s="194"/>
      <c r="L19707" s="195"/>
      <c r="M19707" s="196"/>
      <c r="N19707" s="197"/>
      <c r="O19707" s="197"/>
      <c r="P19707" s="231"/>
    </row>
    <row r="19708" spans="2:16">
      <c r="B19708" s="351"/>
      <c r="C19708" s="435"/>
      <c r="D19708" s="399"/>
      <c r="E19708" s="400"/>
      <c r="G19708" s="401"/>
      <c r="H19708" s="401"/>
      <c r="I19708" s="401"/>
      <c r="J19708" s="194"/>
      <c r="K19708" s="194"/>
      <c r="L19708" s="195"/>
      <c r="M19708" s="196"/>
      <c r="N19708" s="197"/>
      <c r="O19708" s="197"/>
      <c r="P19708" s="231"/>
    </row>
    <row r="19709" spans="2:16">
      <c r="B19709" s="351"/>
      <c r="C19709" s="435"/>
      <c r="D19709" s="399"/>
      <c r="E19709" s="400"/>
      <c r="G19709" s="401"/>
      <c r="H19709" s="401"/>
      <c r="I19709" s="401"/>
      <c r="J19709" s="194"/>
      <c r="K19709" s="194"/>
      <c r="L19709" s="195"/>
      <c r="M19709" s="196"/>
      <c r="N19709" s="197"/>
      <c r="O19709" s="197"/>
      <c r="P19709" s="231"/>
    </row>
    <row r="19710" spans="2:16">
      <c r="B19710" s="351"/>
      <c r="C19710" s="435"/>
      <c r="D19710" s="399"/>
      <c r="E19710" s="400"/>
      <c r="G19710" s="401"/>
      <c r="H19710" s="401"/>
      <c r="I19710" s="401"/>
      <c r="J19710" s="194"/>
      <c r="K19710" s="194"/>
      <c r="L19710" s="195"/>
      <c r="M19710" s="196"/>
      <c r="N19710" s="197"/>
      <c r="O19710" s="197"/>
      <c r="P19710" s="231"/>
    </row>
    <row r="19711" spans="2:16">
      <c r="B19711" s="351"/>
      <c r="C19711" s="435"/>
      <c r="D19711" s="399"/>
      <c r="E19711" s="400"/>
      <c r="G19711" s="401"/>
      <c r="H19711" s="401"/>
      <c r="I19711" s="401"/>
      <c r="J19711" s="194"/>
      <c r="K19711" s="194"/>
      <c r="L19711" s="195"/>
      <c r="M19711" s="196"/>
      <c r="N19711" s="197"/>
      <c r="O19711" s="197"/>
      <c r="P19711" s="231"/>
    </row>
    <row r="19712" spans="2:16">
      <c r="B19712" s="351"/>
      <c r="C19712" s="435"/>
      <c r="D19712" s="399"/>
      <c r="E19712" s="400"/>
      <c r="G19712" s="401"/>
      <c r="H19712" s="401"/>
      <c r="I19712" s="401"/>
      <c r="J19712" s="194"/>
      <c r="K19712" s="194"/>
      <c r="L19712" s="195"/>
      <c r="M19712" s="196"/>
      <c r="N19712" s="197"/>
      <c r="O19712" s="197"/>
      <c r="P19712" s="231"/>
    </row>
    <row r="19713" spans="2:16">
      <c r="B19713" s="351"/>
      <c r="C19713" s="435"/>
      <c r="D19713" s="399"/>
      <c r="E19713" s="400"/>
      <c r="G19713" s="401"/>
      <c r="H19713" s="401"/>
      <c r="I19713" s="401"/>
      <c r="J19713" s="194"/>
      <c r="K19713" s="194"/>
      <c r="L19713" s="195"/>
      <c r="M19713" s="196"/>
      <c r="N19713" s="197"/>
      <c r="O19713" s="197"/>
      <c r="P19713" s="231"/>
    </row>
    <row r="19714" spans="2:16">
      <c r="B19714" s="351"/>
      <c r="C19714" s="435"/>
      <c r="D19714" s="399"/>
      <c r="E19714" s="400"/>
      <c r="G19714" s="401"/>
      <c r="H19714" s="401"/>
      <c r="I19714" s="401"/>
      <c r="J19714" s="194"/>
      <c r="K19714" s="194"/>
      <c r="L19714" s="195"/>
      <c r="M19714" s="196"/>
      <c r="N19714" s="197"/>
      <c r="O19714" s="197"/>
      <c r="P19714" s="231"/>
    </row>
    <row r="19715" spans="2:16">
      <c r="B19715" s="351"/>
      <c r="C19715" s="435"/>
      <c r="D19715" s="399"/>
      <c r="E19715" s="400"/>
      <c r="G19715" s="401"/>
      <c r="H19715" s="401"/>
      <c r="I19715" s="401"/>
      <c r="J19715" s="194"/>
      <c r="K19715" s="194"/>
      <c r="L19715" s="195"/>
      <c r="M19715" s="196"/>
      <c r="N19715" s="197"/>
      <c r="O19715" s="197"/>
      <c r="P19715" s="231"/>
    </row>
    <row r="19716" spans="2:16">
      <c r="B19716" s="351"/>
      <c r="C19716" s="435"/>
      <c r="D19716" s="399"/>
      <c r="E19716" s="400"/>
      <c r="G19716" s="401"/>
      <c r="H19716" s="401"/>
      <c r="I19716" s="401"/>
      <c r="J19716" s="194"/>
      <c r="K19716" s="194"/>
      <c r="L19716" s="195"/>
      <c r="M19716" s="196"/>
      <c r="N19716" s="197"/>
      <c r="O19716" s="197"/>
      <c r="P19716" s="231"/>
    </row>
    <row r="19717" spans="2:16">
      <c r="B19717" s="351"/>
      <c r="C19717" s="435"/>
      <c r="D19717" s="399"/>
      <c r="E19717" s="400"/>
      <c r="G19717" s="401"/>
      <c r="H19717" s="401"/>
      <c r="I19717" s="401"/>
      <c r="J19717" s="194"/>
      <c r="K19717" s="194"/>
      <c r="L19717" s="195"/>
      <c r="M19717" s="196"/>
      <c r="N19717" s="197"/>
      <c r="O19717" s="197"/>
      <c r="P19717" s="231"/>
    </row>
    <row r="19718" spans="2:16">
      <c r="B19718" s="351"/>
      <c r="C19718" s="435"/>
      <c r="D19718" s="399"/>
      <c r="E19718" s="400"/>
      <c r="G19718" s="401"/>
      <c r="H19718" s="401"/>
      <c r="I19718" s="401"/>
      <c r="J19718" s="194"/>
      <c r="K19718" s="194"/>
      <c r="L19718" s="195"/>
      <c r="M19718" s="196"/>
      <c r="N19718" s="197"/>
      <c r="O19718" s="197"/>
      <c r="P19718" s="231"/>
    </row>
    <row r="19719" spans="2:16">
      <c r="B19719" s="351"/>
      <c r="C19719" s="435"/>
      <c r="D19719" s="399"/>
      <c r="E19719" s="400"/>
      <c r="G19719" s="401"/>
      <c r="H19719" s="401"/>
      <c r="I19719" s="401"/>
      <c r="J19719" s="194"/>
      <c r="K19719" s="194"/>
      <c r="L19719" s="195"/>
      <c r="M19719" s="196"/>
      <c r="N19719" s="197"/>
      <c r="O19719" s="197"/>
      <c r="P19719" s="231"/>
    </row>
    <row r="19720" spans="2:16">
      <c r="B19720" s="351"/>
      <c r="C19720" s="435"/>
      <c r="D19720" s="399"/>
      <c r="E19720" s="400"/>
      <c r="G19720" s="401"/>
      <c r="H19720" s="401"/>
      <c r="I19720" s="401"/>
      <c r="J19720" s="194"/>
      <c r="K19720" s="194"/>
      <c r="L19720" s="195"/>
      <c r="M19720" s="196"/>
      <c r="N19720" s="197"/>
      <c r="O19720" s="197"/>
      <c r="P19720" s="231"/>
    </row>
    <row r="19721" spans="2:16">
      <c r="B19721" s="351"/>
      <c r="C19721" s="435"/>
      <c r="D19721" s="399"/>
      <c r="E19721" s="400"/>
      <c r="G19721" s="401"/>
      <c r="H19721" s="401"/>
      <c r="I19721" s="401"/>
      <c r="J19721" s="194"/>
      <c r="K19721" s="194"/>
      <c r="L19721" s="195"/>
      <c r="M19721" s="196"/>
      <c r="N19721" s="197"/>
      <c r="O19721" s="197"/>
      <c r="P19721" s="231"/>
    </row>
    <row r="19722" spans="2:16">
      <c r="B19722" s="351"/>
      <c r="C19722" s="435"/>
      <c r="D19722" s="399"/>
      <c r="E19722" s="400"/>
      <c r="G19722" s="401"/>
      <c r="H19722" s="401"/>
      <c r="I19722" s="401"/>
      <c r="J19722" s="194"/>
      <c r="K19722" s="194"/>
      <c r="L19722" s="195"/>
      <c r="M19722" s="196"/>
      <c r="N19722" s="197"/>
      <c r="O19722" s="197"/>
      <c r="P19722" s="231"/>
    </row>
    <row r="19723" spans="2:16">
      <c r="B19723" s="351"/>
      <c r="C19723" s="435"/>
      <c r="D19723" s="399"/>
      <c r="E19723" s="400"/>
      <c r="G19723" s="401"/>
      <c r="H19723" s="401"/>
      <c r="I19723" s="401"/>
      <c r="J19723" s="194"/>
      <c r="K19723" s="194"/>
      <c r="L19723" s="195"/>
      <c r="M19723" s="196"/>
      <c r="N19723" s="197"/>
      <c r="O19723" s="197"/>
      <c r="P19723" s="231"/>
    </row>
    <row r="19724" spans="2:16">
      <c r="B19724" s="351"/>
      <c r="C19724" s="435"/>
      <c r="D19724" s="399"/>
      <c r="E19724" s="400"/>
      <c r="G19724" s="401"/>
      <c r="H19724" s="401"/>
      <c r="I19724" s="401"/>
      <c r="J19724" s="194"/>
      <c r="K19724" s="194"/>
      <c r="L19724" s="195"/>
      <c r="M19724" s="196"/>
      <c r="N19724" s="197"/>
      <c r="O19724" s="197"/>
      <c r="P19724" s="231"/>
    </row>
    <row r="19725" spans="2:16">
      <c r="B19725" s="351"/>
      <c r="C19725" s="435"/>
      <c r="D19725" s="399"/>
      <c r="E19725" s="400"/>
      <c r="G19725" s="401"/>
      <c r="H19725" s="401"/>
      <c r="I19725" s="401"/>
      <c r="J19725" s="194"/>
      <c r="K19725" s="194"/>
      <c r="L19725" s="195"/>
      <c r="M19725" s="196"/>
      <c r="N19725" s="197"/>
      <c r="O19725" s="197"/>
      <c r="P19725" s="231"/>
    </row>
    <row r="19726" spans="2:16">
      <c r="B19726" s="351"/>
      <c r="C19726" s="435"/>
      <c r="D19726" s="399"/>
      <c r="E19726" s="400"/>
      <c r="G19726" s="401"/>
      <c r="H19726" s="401"/>
      <c r="I19726" s="401"/>
      <c r="J19726" s="194"/>
      <c r="K19726" s="194"/>
      <c r="L19726" s="195"/>
      <c r="M19726" s="196"/>
      <c r="N19726" s="197"/>
      <c r="O19726" s="197"/>
      <c r="P19726" s="231"/>
    </row>
    <row r="19727" spans="2:16">
      <c r="B19727" s="351"/>
      <c r="C19727" s="435"/>
      <c r="D19727" s="399"/>
      <c r="E19727" s="400"/>
      <c r="G19727" s="401"/>
      <c r="H19727" s="401"/>
      <c r="I19727" s="401"/>
      <c r="J19727" s="194"/>
      <c r="K19727" s="194"/>
      <c r="L19727" s="195"/>
      <c r="M19727" s="196"/>
      <c r="N19727" s="197"/>
      <c r="O19727" s="197"/>
      <c r="P19727" s="231"/>
    </row>
    <row r="19728" spans="2:16">
      <c r="B19728" s="351"/>
      <c r="C19728" s="435"/>
      <c r="D19728" s="399"/>
      <c r="E19728" s="400"/>
      <c r="G19728" s="401"/>
      <c r="H19728" s="401"/>
      <c r="I19728" s="401"/>
      <c r="J19728" s="194"/>
      <c r="K19728" s="194"/>
      <c r="L19728" s="195"/>
      <c r="M19728" s="196"/>
      <c r="N19728" s="197"/>
      <c r="O19728" s="197"/>
      <c r="P19728" s="231"/>
    </row>
    <row r="19729" spans="2:16">
      <c r="B19729" s="351"/>
      <c r="C19729" s="435"/>
      <c r="D19729" s="399"/>
      <c r="E19729" s="400"/>
      <c r="G19729" s="401"/>
      <c r="H19729" s="401"/>
      <c r="I19729" s="401"/>
      <c r="J19729" s="194"/>
      <c r="K19729" s="194"/>
      <c r="L19729" s="195"/>
      <c r="M19729" s="196"/>
      <c r="N19729" s="197"/>
      <c r="O19729" s="197"/>
      <c r="P19729" s="231"/>
    </row>
    <row r="19730" spans="2:16">
      <c r="B19730" s="351"/>
      <c r="C19730" s="435"/>
      <c r="D19730" s="399"/>
      <c r="E19730" s="400"/>
      <c r="G19730" s="401"/>
      <c r="H19730" s="401"/>
      <c r="I19730" s="401"/>
      <c r="J19730" s="194"/>
      <c r="K19730" s="194"/>
      <c r="L19730" s="195"/>
      <c r="M19730" s="196"/>
      <c r="N19730" s="197"/>
      <c r="O19730" s="197"/>
      <c r="P19730" s="231"/>
    </row>
    <row r="19731" spans="2:16">
      <c r="B19731" s="351"/>
      <c r="C19731" s="435"/>
      <c r="D19731" s="399"/>
      <c r="E19731" s="400"/>
      <c r="G19731" s="401"/>
      <c r="H19731" s="401"/>
      <c r="I19731" s="401"/>
      <c r="J19731" s="194"/>
      <c r="K19731" s="194"/>
      <c r="L19731" s="195"/>
      <c r="M19731" s="196"/>
      <c r="N19731" s="197"/>
      <c r="O19731" s="197"/>
      <c r="P19731" s="231"/>
    </row>
    <row r="19732" spans="2:16">
      <c r="B19732" s="351"/>
      <c r="C19732" s="435"/>
      <c r="D19732" s="399"/>
      <c r="E19732" s="400"/>
      <c r="G19732" s="401"/>
      <c r="H19732" s="401"/>
      <c r="I19732" s="401"/>
      <c r="J19732" s="194"/>
      <c r="K19732" s="194"/>
      <c r="L19732" s="195"/>
      <c r="M19732" s="196"/>
      <c r="N19732" s="197"/>
      <c r="O19732" s="197"/>
      <c r="P19732" s="231"/>
    </row>
    <row r="19733" spans="2:16">
      <c r="B19733" s="351"/>
      <c r="C19733" s="435"/>
      <c r="D19733" s="399"/>
      <c r="E19733" s="400"/>
      <c r="G19733" s="401"/>
      <c r="H19733" s="401"/>
      <c r="I19733" s="401"/>
      <c r="J19733" s="194"/>
      <c r="K19733" s="194"/>
      <c r="L19733" s="195"/>
      <c r="M19733" s="196"/>
      <c r="N19733" s="197"/>
      <c r="O19733" s="197"/>
      <c r="P19733" s="231"/>
    </row>
    <row r="19734" spans="2:16">
      <c r="B19734" s="351"/>
      <c r="C19734" s="435"/>
      <c r="D19734" s="399"/>
      <c r="E19734" s="400"/>
      <c r="G19734" s="401"/>
      <c r="H19734" s="401"/>
      <c r="I19734" s="401"/>
      <c r="J19734" s="194"/>
      <c r="K19734" s="194"/>
      <c r="L19734" s="195"/>
      <c r="M19734" s="196"/>
      <c r="N19734" s="197"/>
      <c r="O19734" s="197"/>
      <c r="P19734" s="231"/>
    </row>
    <row r="19735" spans="2:16">
      <c r="B19735" s="351"/>
      <c r="C19735" s="435"/>
      <c r="D19735" s="399"/>
      <c r="E19735" s="400"/>
      <c r="G19735" s="401"/>
      <c r="H19735" s="401"/>
      <c r="I19735" s="401"/>
      <c r="J19735" s="194"/>
      <c r="K19735" s="194"/>
      <c r="L19735" s="195"/>
      <c r="M19735" s="196"/>
      <c r="N19735" s="197"/>
      <c r="O19735" s="197"/>
      <c r="P19735" s="231"/>
    </row>
    <row r="19736" spans="2:16">
      <c r="B19736" s="351"/>
      <c r="C19736" s="435"/>
      <c r="D19736" s="399"/>
      <c r="E19736" s="400"/>
      <c r="G19736" s="401"/>
      <c r="H19736" s="401"/>
      <c r="I19736" s="401"/>
      <c r="J19736" s="194"/>
      <c r="K19736" s="194"/>
      <c r="L19736" s="195"/>
      <c r="M19736" s="196"/>
      <c r="N19736" s="197"/>
      <c r="O19736" s="197"/>
      <c r="P19736" s="231"/>
    </row>
    <row r="19737" spans="2:16">
      <c r="B19737" s="351"/>
      <c r="C19737" s="435"/>
      <c r="D19737" s="399"/>
      <c r="E19737" s="400"/>
      <c r="G19737" s="401"/>
      <c r="H19737" s="401"/>
      <c r="I19737" s="401"/>
      <c r="J19737" s="194"/>
      <c r="K19737" s="194"/>
      <c r="L19737" s="195"/>
      <c r="M19737" s="196"/>
      <c r="N19737" s="197"/>
      <c r="O19737" s="197"/>
      <c r="P19737" s="231"/>
    </row>
    <row r="19738" spans="2:16">
      <c r="B19738" s="351"/>
      <c r="C19738" s="435"/>
      <c r="D19738" s="399"/>
      <c r="E19738" s="400"/>
      <c r="G19738" s="401"/>
      <c r="H19738" s="401"/>
      <c r="I19738" s="401"/>
      <c r="J19738" s="194"/>
      <c r="K19738" s="194"/>
      <c r="L19738" s="195"/>
      <c r="M19738" s="196"/>
      <c r="N19738" s="197"/>
      <c r="O19738" s="197"/>
      <c r="P19738" s="231"/>
    </row>
    <row r="19739" spans="2:16">
      <c r="B19739" s="351"/>
      <c r="C19739" s="435"/>
      <c r="D19739" s="399"/>
      <c r="E19739" s="400"/>
      <c r="G19739" s="401"/>
      <c r="H19739" s="401"/>
      <c r="I19739" s="401"/>
      <c r="J19739" s="194"/>
      <c r="K19739" s="194"/>
      <c r="L19739" s="195"/>
      <c r="M19739" s="196"/>
      <c r="N19739" s="197"/>
      <c r="O19739" s="197"/>
      <c r="P19739" s="231"/>
    </row>
    <row r="19740" spans="2:16">
      <c r="B19740" s="351"/>
      <c r="C19740" s="435"/>
      <c r="D19740" s="399"/>
      <c r="E19740" s="400"/>
      <c r="G19740" s="401"/>
      <c r="H19740" s="401"/>
      <c r="I19740" s="401"/>
      <c r="J19740" s="194"/>
      <c r="K19740" s="194"/>
      <c r="L19740" s="195"/>
      <c r="M19740" s="196"/>
      <c r="N19740" s="197"/>
      <c r="O19740" s="197"/>
      <c r="P19740" s="231"/>
    </row>
    <row r="19741" spans="2:16">
      <c r="B19741" s="351"/>
      <c r="C19741" s="435"/>
      <c r="D19741" s="399"/>
      <c r="E19741" s="400"/>
      <c r="G19741" s="401"/>
      <c r="H19741" s="401"/>
      <c r="I19741" s="401"/>
      <c r="J19741" s="194"/>
      <c r="K19741" s="194"/>
      <c r="L19741" s="195"/>
      <c r="M19741" s="196"/>
      <c r="N19741" s="197"/>
      <c r="O19741" s="197"/>
      <c r="P19741" s="231"/>
    </row>
    <row r="19742" spans="2:16">
      <c r="B19742" s="351"/>
      <c r="C19742" s="435"/>
      <c r="D19742" s="399"/>
      <c r="E19742" s="400"/>
      <c r="G19742" s="401"/>
      <c r="H19742" s="401"/>
      <c r="I19742" s="401"/>
      <c r="J19742" s="194"/>
      <c r="K19742" s="194"/>
      <c r="L19742" s="195"/>
      <c r="M19742" s="196"/>
      <c r="N19742" s="197"/>
      <c r="O19742" s="197"/>
      <c r="P19742" s="231"/>
    </row>
    <row r="19743" spans="2:16">
      <c r="B19743" s="351"/>
      <c r="C19743" s="435"/>
      <c r="D19743" s="399"/>
      <c r="E19743" s="400"/>
      <c r="G19743" s="401"/>
      <c r="H19743" s="401"/>
      <c r="I19743" s="401"/>
      <c r="J19743" s="194"/>
      <c r="K19743" s="194"/>
      <c r="L19743" s="195"/>
      <c r="M19743" s="196"/>
      <c r="N19743" s="197"/>
      <c r="O19743" s="197"/>
      <c r="P19743" s="231"/>
    </row>
    <row r="19744" spans="2:16">
      <c r="B19744" s="351"/>
      <c r="C19744" s="435"/>
      <c r="D19744" s="399"/>
      <c r="E19744" s="400"/>
      <c r="G19744" s="401"/>
      <c r="H19744" s="401"/>
      <c r="I19744" s="401"/>
      <c r="J19744" s="194"/>
      <c r="K19744" s="194"/>
      <c r="L19744" s="195"/>
      <c r="M19744" s="196"/>
      <c r="N19744" s="197"/>
      <c r="O19744" s="197"/>
      <c r="P19744" s="231"/>
    </row>
    <row r="19745" spans="2:16">
      <c r="B19745" s="351"/>
      <c r="C19745" s="435"/>
      <c r="D19745" s="399"/>
      <c r="E19745" s="400"/>
      <c r="G19745" s="401"/>
      <c r="H19745" s="401"/>
      <c r="I19745" s="401"/>
      <c r="J19745" s="194"/>
      <c r="K19745" s="194"/>
      <c r="L19745" s="195"/>
      <c r="M19745" s="196"/>
      <c r="N19745" s="197"/>
      <c r="O19745" s="197"/>
      <c r="P19745" s="231"/>
    </row>
    <row r="19746" spans="2:16">
      <c r="B19746" s="351"/>
      <c r="C19746" s="435"/>
      <c r="D19746" s="399"/>
      <c r="E19746" s="400"/>
      <c r="G19746" s="401"/>
      <c r="H19746" s="401"/>
      <c r="I19746" s="401"/>
      <c r="J19746" s="194"/>
      <c r="K19746" s="194"/>
      <c r="L19746" s="195"/>
      <c r="M19746" s="196"/>
      <c r="N19746" s="197"/>
      <c r="O19746" s="197"/>
      <c r="P19746" s="231"/>
    </row>
    <row r="19747" spans="2:16">
      <c r="B19747" s="351"/>
      <c r="C19747" s="435"/>
      <c r="D19747" s="399"/>
      <c r="E19747" s="400"/>
      <c r="G19747" s="401"/>
      <c r="H19747" s="401"/>
      <c r="I19747" s="401"/>
      <c r="J19747" s="194"/>
      <c r="K19747" s="194"/>
      <c r="L19747" s="195"/>
      <c r="M19747" s="196"/>
      <c r="N19747" s="197"/>
      <c r="O19747" s="197"/>
      <c r="P19747" s="231"/>
    </row>
    <row r="19748" spans="2:16">
      <c r="B19748" s="351"/>
      <c r="C19748" s="435"/>
      <c r="D19748" s="399"/>
      <c r="E19748" s="400"/>
      <c r="G19748" s="401"/>
      <c r="H19748" s="401"/>
      <c r="I19748" s="401"/>
      <c r="J19748" s="194"/>
      <c r="K19748" s="194"/>
      <c r="L19748" s="195"/>
      <c r="M19748" s="196"/>
      <c r="N19748" s="197"/>
      <c r="O19748" s="197"/>
      <c r="P19748" s="231"/>
    </row>
    <row r="19749" spans="2:16">
      <c r="B19749" s="351"/>
      <c r="C19749" s="435"/>
      <c r="D19749" s="399"/>
      <c r="E19749" s="400"/>
      <c r="G19749" s="401"/>
      <c r="H19749" s="401"/>
      <c r="I19749" s="401"/>
      <c r="J19749" s="194"/>
      <c r="K19749" s="194"/>
      <c r="L19749" s="195"/>
      <c r="M19749" s="196"/>
      <c r="N19749" s="197"/>
      <c r="O19749" s="197"/>
      <c r="P19749" s="231"/>
    </row>
    <row r="19750" spans="2:16">
      <c r="B19750" s="351"/>
      <c r="C19750" s="435"/>
      <c r="D19750" s="399"/>
      <c r="E19750" s="400"/>
      <c r="G19750" s="401"/>
      <c r="H19750" s="401"/>
      <c r="I19750" s="401"/>
      <c r="J19750" s="194"/>
      <c r="K19750" s="194"/>
      <c r="L19750" s="195"/>
      <c r="M19750" s="196"/>
      <c r="N19750" s="197"/>
      <c r="O19750" s="197"/>
      <c r="P19750" s="231"/>
    </row>
    <row r="19751" spans="2:16">
      <c r="B19751" s="351"/>
      <c r="C19751" s="435"/>
      <c r="D19751" s="399"/>
      <c r="E19751" s="400"/>
      <c r="G19751" s="401"/>
      <c r="H19751" s="401"/>
      <c r="I19751" s="401"/>
      <c r="J19751" s="194"/>
      <c r="K19751" s="194"/>
      <c r="L19751" s="195"/>
      <c r="M19751" s="196"/>
      <c r="N19751" s="197"/>
      <c r="O19751" s="197"/>
      <c r="P19751" s="231"/>
    </row>
    <row r="19752" spans="2:16">
      <c r="B19752" s="351"/>
      <c r="C19752" s="435"/>
      <c r="D19752" s="399"/>
      <c r="E19752" s="400"/>
      <c r="G19752" s="401"/>
      <c r="H19752" s="401"/>
      <c r="I19752" s="401"/>
      <c r="J19752" s="194"/>
      <c r="K19752" s="194"/>
      <c r="L19752" s="195"/>
      <c r="M19752" s="196"/>
      <c r="N19752" s="197"/>
      <c r="O19752" s="197"/>
      <c r="P19752" s="231"/>
    </row>
    <row r="19753" spans="2:16">
      <c r="B19753" s="351"/>
      <c r="C19753" s="435"/>
      <c r="D19753" s="399"/>
      <c r="E19753" s="400"/>
      <c r="G19753" s="401"/>
      <c r="H19753" s="401"/>
      <c r="I19753" s="401"/>
      <c r="J19753" s="194"/>
      <c r="K19753" s="194"/>
      <c r="L19753" s="195"/>
      <c r="M19753" s="196"/>
      <c r="N19753" s="197"/>
      <c r="O19753" s="197"/>
      <c r="P19753" s="231"/>
    </row>
    <row r="19754" spans="2:16">
      <c r="B19754" s="351"/>
      <c r="C19754" s="435"/>
      <c r="D19754" s="399"/>
      <c r="E19754" s="400"/>
      <c r="G19754" s="401"/>
      <c r="H19754" s="401"/>
      <c r="I19754" s="401"/>
      <c r="J19754" s="194"/>
      <c r="K19754" s="194"/>
      <c r="L19754" s="195"/>
      <c r="M19754" s="196"/>
      <c r="N19754" s="197"/>
      <c r="O19754" s="197"/>
      <c r="P19754" s="231"/>
    </row>
    <row r="19755" spans="2:16">
      <c r="B19755" s="351"/>
      <c r="C19755" s="435"/>
      <c r="D19755" s="399"/>
      <c r="E19755" s="400"/>
      <c r="G19755" s="401"/>
      <c r="H19755" s="401"/>
      <c r="I19755" s="401"/>
      <c r="J19755" s="194"/>
      <c r="K19755" s="194"/>
      <c r="L19755" s="195"/>
      <c r="M19755" s="196"/>
      <c r="N19755" s="197"/>
      <c r="O19755" s="197"/>
      <c r="P19755" s="231"/>
    </row>
    <row r="19756" spans="2:16">
      <c r="B19756" s="351"/>
      <c r="C19756" s="435"/>
      <c r="D19756" s="399"/>
      <c r="E19756" s="400"/>
      <c r="G19756" s="401"/>
      <c r="H19756" s="401"/>
      <c r="I19756" s="401"/>
      <c r="J19756" s="194"/>
      <c r="K19756" s="194"/>
      <c r="L19756" s="195"/>
      <c r="M19756" s="196"/>
      <c r="N19756" s="197"/>
      <c r="O19756" s="197"/>
      <c r="P19756" s="231"/>
    </row>
    <row r="19757" spans="2:16">
      <c r="B19757" s="402"/>
      <c r="C19757" s="436"/>
      <c r="D19757" s="404"/>
      <c r="E19757" s="405"/>
      <c r="G19757" s="406"/>
      <c r="H19757" s="406"/>
      <c r="I19757" s="406"/>
      <c r="J19757" s="194"/>
      <c r="K19757" s="194"/>
      <c r="L19757" s="195"/>
      <c r="M19757" s="196"/>
      <c r="N19757" s="197"/>
      <c r="O19757" s="197"/>
      <c r="P19757" s="221"/>
    </row>
    <row r="19758" spans="2:16">
      <c r="B19758" s="351"/>
      <c r="C19758" s="435"/>
      <c r="D19758" s="399"/>
      <c r="E19758" s="400"/>
      <c r="G19758" s="401"/>
      <c r="H19758" s="401"/>
      <c r="I19758" s="401"/>
      <c r="J19758" s="194"/>
      <c r="K19758" s="194"/>
      <c r="L19758" s="195"/>
      <c r="M19758" s="196"/>
      <c r="N19758" s="197"/>
      <c r="O19758" s="197"/>
      <c r="P19758" s="231"/>
    </row>
    <row r="19759" spans="2:16">
      <c r="B19759" s="351"/>
      <c r="C19759" s="435"/>
      <c r="D19759" s="399"/>
      <c r="E19759" s="400"/>
      <c r="G19759" s="401"/>
      <c r="H19759" s="401"/>
      <c r="I19759" s="401"/>
      <c r="J19759" s="194"/>
      <c r="K19759" s="194"/>
      <c r="L19759" s="195"/>
      <c r="M19759" s="196"/>
      <c r="N19759" s="197"/>
      <c r="O19759" s="197"/>
      <c r="P19759" s="231"/>
    </row>
    <row r="19760" spans="2:16">
      <c r="B19760" s="351"/>
      <c r="C19760" s="435"/>
      <c r="D19760" s="399"/>
      <c r="E19760" s="400"/>
      <c r="G19760" s="401"/>
      <c r="H19760" s="401"/>
      <c r="I19760" s="401"/>
      <c r="J19760" s="194"/>
      <c r="K19760" s="194"/>
      <c r="L19760" s="195"/>
      <c r="M19760" s="196"/>
      <c r="N19760" s="197"/>
      <c r="O19760" s="197"/>
      <c r="P19760" s="231"/>
    </row>
    <row r="19761" spans="2:16">
      <c r="B19761" s="351"/>
      <c r="C19761" s="435"/>
      <c r="D19761" s="399"/>
      <c r="E19761" s="400"/>
      <c r="G19761" s="401"/>
      <c r="H19761" s="401"/>
      <c r="I19761" s="401"/>
      <c r="J19761" s="194"/>
      <c r="K19761" s="194"/>
      <c r="L19761" s="195"/>
      <c r="M19761" s="196"/>
      <c r="N19761" s="197"/>
      <c r="O19761" s="197"/>
      <c r="P19761" s="231"/>
    </row>
    <row r="19762" spans="2:16">
      <c r="B19762" s="351"/>
      <c r="C19762" s="435"/>
      <c r="D19762" s="399"/>
      <c r="E19762" s="400"/>
      <c r="G19762" s="401"/>
      <c r="H19762" s="401"/>
      <c r="I19762" s="401"/>
      <c r="J19762" s="194"/>
      <c r="K19762" s="194"/>
      <c r="L19762" s="195"/>
      <c r="M19762" s="196"/>
      <c r="N19762" s="197"/>
      <c r="O19762" s="197"/>
      <c r="P19762" s="231"/>
    </row>
    <row r="19763" spans="2:16">
      <c r="B19763" s="351"/>
      <c r="C19763" s="435"/>
      <c r="D19763" s="399"/>
      <c r="E19763" s="400"/>
      <c r="G19763" s="401"/>
      <c r="H19763" s="401"/>
      <c r="I19763" s="401"/>
      <c r="J19763" s="194"/>
      <c r="K19763" s="194"/>
      <c r="L19763" s="195"/>
      <c r="M19763" s="196"/>
      <c r="N19763" s="197"/>
      <c r="O19763" s="197"/>
      <c r="P19763" s="231"/>
    </row>
    <row r="19764" spans="2:16">
      <c r="B19764" s="351"/>
      <c r="C19764" s="435"/>
      <c r="D19764" s="399"/>
      <c r="E19764" s="400"/>
      <c r="G19764" s="401"/>
      <c r="H19764" s="401"/>
      <c r="I19764" s="401"/>
      <c r="J19764" s="194"/>
      <c r="K19764" s="194"/>
      <c r="L19764" s="195"/>
      <c r="M19764" s="196"/>
      <c r="N19764" s="197"/>
      <c r="O19764" s="197"/>
      <c r="P19764" s="231"/>
    </row>
    <row r="19765" spans="2:16">
      <c r="B19765" s="351"/>
      <c r="C19765" s="435"/>
      <c r="D19765" s="399"/>
      <c r="E19765" s="400"/>
      <c r="G19765" s="401"/>
      <c r="H19765" s="401"/>
      <c r="I19765" s="401"/>
      <c r="J19765" s="194"/>
      <c r="K19765" s="194"/>
      <c r="L19765" s="195"/>
      <c r="M19765" s="196"/>
      <c r="N19765" s="197"/>
      <c r="O19765" s="197"/>
      <c r="P19765" s="231"/>
    </row>
    <row r="19766" spans="2:16">
      <c r="B19766" s="351"/>
      <c r="C19766" s="435"/>
      <c r="D19766" s="399"/>
      <c r="E19766" s="400"/>
      <c r="G19766" s="401"/>
      <c r="H19766" s="401"/>
      <c r="I19766" s="401"/>
      <c r="J19766" s="194"/>
      <c r="K19766" s="194"/>
      <c r="L19766" s="195"/>
      <c r="M19766" s="196"/>
      <c r="N19766" s="197"/>
      <c r="O19766" s="197"/>
      <c r="P19766" s="231"/>
    </row>
    <row r="19767" spans="2:16">
      <c r="B19767" s="351"/>
      <c r="C19767" s="435"/>
      <c r="D19767" s="399"/>
      <c r="E19767" s="400"/>
      <c r="G19767" s="401"/>
      <c r="H19767" s="401"/>
      <c r="I19767" s="401"/>
      <c r="J19767" s="194"/>
      <c r="K19767" s="194"/>
      <c r="L19767" s="195"/>
      <c r="M19767" s="196"/>
      <c r="N19767" s="197"/>
      <c r="O19767" s="197"/>
      <c r="P19767" s="231"/>
    </row>
    <row r="19768" spans="2:16">
      <c r="B19768" s="351"/>
      <c r="C19768" s="435"/>
      <c r="D19768" s="399"/>
      <c r="E19768" s="400"/>
      <c r="G19768" s="401"/>
      <c r="H19768" s="401"/>
      <c r="I19768" s="401"/>
      <c r="J19768" s="194"/>
      <c r="K19768" s="194"/>
      <c r="L19768" s="195"/>
      <c r="M19768" s="196"/>
      <c r="N19768" s="197"/>
      <c r="O19768" s="197"/>
      <c r="P19768" s="231"/>
    </row>
    <row r="19769" spans="2:16">
      <c r="B19769" s="351"/>
      <c r="C19769" s="435"/>
      <c r="D19769" s="399"/>
      <c r="E19769" s="400"/>
      <c r="G19769" s="401"/>
      <c r="H19769" s="401"/>
      <c r="I19769" s="401"/>
      <c r="J19769" s="194"/>
      <c r="K19769" s="194"/>
      <c r="L19769" s="195"/>
      <c r="M19769" s="196"/>
      <c r="N19769" s="197"/>
      <c r="O19769" s="197"/>
      <c r="P19769" s="231"/>
    </row>
    <row r="19770" spans="2:16">
      <c r="B19770" s="351"/>
      <c r="C19770" s="435"/>
      <c r="D19770" s="399"/>
      <c r="E19770" s="400"/>
      <c r="G19770" s="401"/>
      <c r="H19770" s="401"/>
      <c r="I19770" s="401"/>
      <c r="J19770" s="194"/>
      <c r="K19770" s="194"/>
      <c r="L19770" s="195"/>
      <c r="M19770" s="196"/>
      <c r="N19770" s="197"/>
      <c r="O19770" s="197"/>
      <c r="P19770" s="231"/>
    </row>
    <row r="19771" spans="2:16">
      <c r="B19771" s="351"/>
      <c r="C19771" s="435"/>
      <c r="D19771" s="399"/>
      <c r="E19771" s="400"/>
      <c r="G19771" s="401"/>
      <c r="H19771" s="401"/>
      <c r="I19771" s="401"/>
      <c r="J19771" s="194"/>
      <c r="K19771" s="194"/>
      <c r="L19771" s="195"/>
      <c r="M19771" s="196"/>
      <c r="N19771" s="197"/>
      <c r="O19771" s="197"/>
      <c r="P19771" s="231"/>
    </row>
    <row r="19772" spans="2:16">
      <c r="B19772" s="351"/>
      <c r="C19772" s="435"/>
      <c r="D19772" s="399"/>
      <c r="E19772" s="400"/>
      <c r="G19772" s="401"/>
      <c r="H19772" s="401"/>
      <c r="I19772" s="401"/>
      <c r="J19772" s="194"/>
      <c r="K19772" s="194"/>
      <c r="L19772" s="195"/>
      <c r="M19772" s="196"/>
      <c r="N19772" s="197"/>
      <c r="O19772" s="197"/>
      <c r="P19772" s="231"/>
    </row>
    <row r="19773" spans="2:16">
      <c r="B19773" s="351"/>
      <c r="C19773" s="435"/>
      <c r="D19773" s="399"/>
      <c r="E19773" s="400"/>
      <c r="G19773" s="401"/>
      <c r="H19773" s="401"/>
      <c r="I19773" s="401"/>
      <c r="J19773" s="194"/>
      <c r="K19773" s="194"/>
      <c r="L19773" s="195"/>
      <c r="M19773" s="196"/>
      <c r="N19773" s="197"/>
      <c r="O19773" s="197"/>
      <c r="P19773" s="231"/>
    </row>
    <row r="19774" spans="2:16">
      <c r="B19774" s="351"/>
      <c r="C19774" s="435"/>
      <c r="D19774" s="399"/>
      <c r="E19774" s="400"/>
      <c r="G19774" s="401"/>
      <c r="H19774" s="401"/>
      <c r="I19774" s="401"/>
      <c r="J19774" s="194"/>
      <c r="K19774" s="194"/>
      <c r="L19774" s="195"/>
      <c r="M19774" s="196"/>
      <c r="N19774" s="197"/>
      <c r="O19774" s="197"/>
      <c r="P19774" s="231"/>
    </row>
    <row r="19775" spans="2:16">
      <c r="B19775" s="351"/>
      <c r="C19775" s="435"/>
      <c r="D19775" s="399"/>
      <c r="E19775" s="400"/>
      <c r="G19775" s="401"/>
      <c r="H19775" s="401"/>
      <c r="I19775" s="401"/>
      <c r="J19775" s="194"/>
      <c r="K19775" s="194"/>
      <c r="L19775" s="195"/>
      <c r="M19775" s="196"/>
      <c r="N19775" s="197"/>
      <c r="O19775" s="197"/>
      <c r="P19775" s="231"/>
    </row>
    <row r="19776" spans="2:16">
      <c r="B19776" s="351"/>
      <c r="C19776" s="435"/>
      <c r="D19776" s="399"/>
      <c r="E19776" s="400"/>
      <c r="G19776" s="401"/>
      <c r="H19776" s="401"/>
      <c r="I19776" s="401"/>
      <c r="J19776" s="194"/>
      <c r="K19776" s="194"/>
      <c r="L19776" s="195"/>
      <c r="M19776" s="196"/>
      <c r="N19776" s="197"/>
      <c r="O19776" s="197"/>
      <c r="P19776" s="231"/>
    </row>
    <row r="19777" spans="2:16">
      <c r="B19777" s="351"/>
      <c r="C19777" s="435"/>
      <c r="D19777" s="399"/>
      <c r="E19777" s="400"/>
      <c r="G19777" s="401"/>
      <c r="H19777" s="401"/>
      <c r="I19777" s="401"/>
      <c r="J19777" s="194"/>
      <c r="K19777" s="194"/>
      <c r="L19777" s="195"/>
      <c r="M19777" s="196"/>
      <c r="N19777" s="197"/>
      <c r="O19777" s="197"/>
      <c r="P19777" s="231"/>
    </row>
    <row r="19778" spans="2:16">
      <c r="B19778" s="351"/>
      <c r="C19778" s="435"/>
      <c r="D19778" s="399"/>
      <c r="E19778" s="400"/>
      <c r="G19778" s="401"/>
      <c r="H19778" s="401"/>
      <c r="I19778" s="401"/>
      <c r="J19778" s="194"/>
      <c r="K19778" s="194"/>
      <c r="L19778" s="195"/>
      <c r="M19778" s="196"/>
      <c r="N19778" s="197"/>
      <c r="O19778" s="197"/>
      <c r="P19778" s="231"/>
    </row>
    <row r="19779" spans="2:16">
      <c r="B19779" s="351"/>
      <c r="C19779" s="435"/>
      <c r="D19779" s="399"/>
      <c r="E19779" s="400"/>
      <c r="G19779" s="401"/>
      <c r="H19779" s="401"/>
      <c r="I19779" s="401"/>
      <c r="J19779" s="194"/>
      <c r="K19779" s="194"/>
      <c r="L19779" s="195"/>
      <c r="M19779" s="196"/>
      <c r="N19779" s="197"/>
      <c r="O19779" s="197"/>
      <c r="P19779" s="231"/>
    </row>
    <row r="19780" spans="2:16">
      <c r="B19780" s="402"/>
      <c r="C19780" s="436"/>
      <c r="D19780" s="404"/>
      <c r="E19780" s="405"/>
      <c r="G19780" s="406"/>
      <c r="H19780" s="406"/>
      <c r="I19780" s="406"/>
      <c r="J19780" s="194"/>
      <c r="K19780" s="194"/>
      <c r="L19780" s="195"/>
      <c r="M19780" s="196"/>
      <c r="N19780" s="197"/>
      <c r="O19780" s="197"/>
      <c r="P19780" s="221"/>
    </row>
    <row r="19781" spans="2:16">
      <c r="B19781" s="351"/>
      <c r="C19781" s="435"/>
      <c r="D19781" s="399"/>
      <c r="E19781" s="400"/>
      <c r="G19781" s="401"/>
      <c r="H19781" s="401"/>
      <c r="I19781" s="401"/>
      <c r="J19781" s="194"/>
      <c r="K19781" s="194"/>
      <c r="L19781" s="195"/>
      <c r="M19781" s="196"/>
      <c r="N19781" s="197"/>
      <c r="O19781" s="197"/>
      <c r="P19781" s="231"/>
    </row>
    <row r="19782" spans="2:16">
      <c r="B19782" s="351"/>
      <c r="C19782" s="435"/>
      <c r="D19782" s="399"/>
      <c r="E19782" s="400"/>
      <c r="G19782" s="401"/>
      <c r="H19782" s="401"/>
      <c r="I19782" s="401"/>
      <c r="J19782" s="194"/>
      <c r="K19782" s="194"/>
      <c r="L19782" s="195"/>
      <c r="M19782" s="196"/>
      <c r="N19782" s="197"/>
      <c r="O19782" s="197"/>
      <c r="P19782" s="231"/>
    </row>
    <row r="19783" spans="2:16">
      <c r="B19783" s="351"/>
      <c r="C19783" s="435"/>
      <c r="D19783" s="399"/>
      <c r="E19783" s="400"/>
      <c r="G19783" s="401"/>
      <c r="H19783" s="401"/>
      <c r="I19783" s="401"/>
      <c r="J19783" s="194"/>
      <c r="K19783" s="194"/>
      <c r="L19783" s="195"/>
      <c r="M19783" s="196"/>
      <c r="N19783" s="197"/>
      <c r="O19783" s="197"/>
      <c r="P19783" s="231"/>
    </row>
    <row r="19784" spans="2:16">
      <c r="B19784" s="351"/>
      <c r="C19784" s="435"/>
      <c r="D19784" s="399"/>
      <c r="E19784" s="400"/>
      <c r="G19784" s="401"/>
      <c r="H19784" s="401"/>
      <c r="I19784" s="401"/>
      <c r="J19784" s="194"/>
      <c r="K19784" s="194"/>
      <c r="L19784" s="195"/>
      <c r="M19784" s="196"/>
      <c r="N19784" s="197"/>
      <c r="O19784" s="197"/>
      <c r="P19784" s="231"/>
    </row>
    <row r="19785" spans="2:16">
      <c r="B19785" s="351"/>
      <c r="C19785" s="435"/>
      <c r="D19785" s="399"/>
      <c r="E19785" s="400"/>
      <c r="G19785" s="401"/>
      <c r="H19785" s="401"/>
      <c r="I19785" s="401"/>
      <c r="J19785" s="194"/>
      <c r="K19785" s="194"/>
      <c r="L19785" s="195"/>
      <c r="M19785" s="196"/>
      <c r="N19785" s="197"/>
      <c r="O19785" s="197"/>
      <c r="P19785" s="231"/>
    </row>
    <row r="19786" spans="2:16">
      <c r="B19786" s="351"/>
      <c r="C19786" s="435"/>
      <c r="D19786" s="399"/>
      <c r="E19786" s="400"/>
      <c r="G19786" s="401"/>
      <c r="H19786" s="401"/>
      <c r="I19786" s="401"/>
      <c r="J19786" s="194"/>
      <c r="K19786" s="194"/>
      <c r="L19786" s="195"/>
      <c r="M19786" s="196"/>
      <c r="N19786" s="197"/>
      <c r="O19786" s="197"/>
      <c r="P19786" s="231"/>
    </row>
    <row r="19787" spans="2:16">
      <c r="B19787" s="351"/>
      <c r="C19787" s="435"/>
      <c r="D19787" s="399"/>
      <c r="E19787" s="400"/>
      <c r="G19787" s="401"/>
      <c r="H19787" s="401"/>
      <c r="I19787" s="401"/>
      <c r="J19787" s="194"/>
      <c r="K19787" s="194"/>
      <c r="L19787" s="195"/>
      <c r="M19787" s="196"/>
      <c r="N19787" s="197"/>
      <c r="O19787" s="197"/>
      <c r="P19787" s="231"/>
    </row>
    <row r="19788" spans="2:16">
      <c r="B19788" s="351"/>
      <c r="C19788" s="435"/>
      <c r="D19788" s="399"/>
      <c r="E19788" s="400"/>
      <c r="G19788" s="401"/>
      <c r="H19788" s="401"/>
      <c r="I19788" s="401"/>
      <c r="J19788" s="194"/>
      <c r="K19788" s="194"/>
      <c r="L19788" s="195"/>
      <c r="M19788" s="196"/>
      <c r="N19788" s="197"/>
      <c r="O19788" s="197"/>
      <c r="P19788" s="231"/>
    </row>
    <row r="19789" spans="2:16">
      <c r="B19789" s="351"/>
      <c r="C19789" s="435"/>
      <c r="D19789" s="399"/>
      <c r="E19789" s="400"/>
      <c r="G19789" s="401"/>
      <c r="H19789" s="401"/>
      <c r="I19789" s="401"/>
      <c r="J19789" s="194"/>
      <c r="K19789" s="194"/>
      <c r="L19789" s="195"/>
      <c r="M19789" s="196"/>
      <c r="N19789" s="197"/>
      <c r="O19789" s="197"/>
      <c r="P19789" s="231"/>
    </row>
    <row r="19790" spans="2:16">
      <c r="B19790" s="351"/>
      <c r="C19790" s="435"/>
      <c r="D19790" s="399"/>
      <c r="E19790" s="400"/>
      <c r="G19790" s="401"/>
      <c r="H19790" s="401"/>
      <c r="I19790" s="401"/>
      <c r="J19790" s="194"/>
      <c r="K19790" s="194"/>
      <c r="L19790" s="195"/>
      <c r="M19790" s="196"/>
      <c r="N19790" s="197"/>
      <c r="O19790" s="197"/>
      <c r="P19790" s="231"/>
    </row>
    <row r="19791" spans="2:16">
      <c r="B19791" s="351"/>
      <c r="C19791" s="435"/>
      <c r="D19791" s="399"/>
      <c r="E19791" s="400"/>
      <c r="G19791" s="401"/>
      <c r="H19791" s="401"/>
      <c r="I19791" s="401"/>
      <c r="J19791" s="194"/>
      <c r="K19791" s="194"/>
      <c r="L19791" s="195"/>
      <c r="M19791" s="196"/>
      <c r="N19791" s="197"/>
      <c r="O19791" s="197"/>
      <c r="P19791" s="231"/>
    </row>
    <row r="19792" spans="2:16">
      <c r="B19792" s="351"/>
      <c r="C19792" s="435"/>
      <c r="D19792" s="399"/>
      <c r="E19792" s="400"/>
      <c r="G19792" s="401"/>
      <c r="H19792" s="401"/>
      <c r="I19792" s="401"/>
      <c r="J19792" s="194"/>
      <c r="K19792" s="194"/>
      <c r="L19792" s="195"/>
      <c r="M19792" s="196"/>
      <c r="N19792" s="197"/>
      <c r="O19792" s="197"/>
      <c r="P19792" s="231"/>
    </row>
    <row r="19793" spans="2:16">
      <c r="B19793" s="351"/>
      <c r="C19793" s="435"/>
      <c r="D19793" s="399"/>
      <c r="E19793" s="400"/>
      <c r="G19793" s="401"/>
      <c r="H19793" s="401"/>
      <c r="I19793" s="401"/>
      <c r="J19793" s="194"/>
      <c r="K19793" s="194"/>
      <c r="L19793" s="195"/>
      <c r="M19793" s="196"/>
      <c r="N19793" s="197"/>
      <c r="O19793" s="197"/>
      <c r="P19793" s="231"/>
    </row>
    <row r="19794" spans="2:16">
      <c r="B19794" s="351"/>
      <c r="C19794" s="435"/>
      <c r="D19794" s="399"/>
      <c r="E19794" s="400"/>
      <c r="G19794" s="401"/>
      <c r="H19794" s="401"/>
      <c r="I19794" s="401"/>
      <c r="J19794" s="194"/>
      <c r="K19794" s="194"/>
      <c r="L19794" s="195"/>
      <c r="M19794" s="196"/>
      <c r="N19794" s="197"/>
      <c r="O19794" s="197"/>
      <c r="P19794" s="231"/>
    </row>
    <row r="19795" spans="2:16">
      <c r="B19795" s="351"/>
      <c r="C19795" s="435"/>
      <c r="D19795" s="399"/>
      <c r="E19795" s="400"/>
      <c r="G19795" s="401"/>
      <c r="H19795" s="401"/>
      <c r="I19795" s="401"/>
      <c r="J19795" s="194"/>
      <c r="K19795" s="194"/>
      <c r="L19795" s="195"/>
      <c r="M19795" s="196"/>
      <c r="N19795" s="197"/>
      <c r="O19795" s="197"/>
      <c r="P19795" s="231"/>
    </row>
    <row r="19796" spans="2:16">
      <c r="B19796" s="351"/>
      <c r="C19796" s="435"/>
      <c r="D19796" s="399"/>
      <c r="E19796" s="400"/>
      <c r="G19796" s="401"/>
      <c r="H19796" s="401"/>
      <c r="I19796" s="401"/>
      <c r="J19796" s="194"/>
      <c r="K19796" s="194"/>
      <c r="L19796" s="195"/>
      <c r="M19796" s="196"/>
      <c r="N19796" s="197"/>
      <c r="O19796" s="197"/>
      <c r="P19796" s="231"/>
    </row>
    <row r="19797" spans="2:16">
      <c r="B19797" s="351"/>
      <c r="C19797" s="435"/>
      <c r="D19797" s="399"/>
      <c r="E19797" s="400"/>
      <c r="G19797" s="401"/>
      <c r="H19797" s="401"/>
      <c r="I19797" s="401"/>
      <c r="J19797" s="194"/>
      <c r="K19797" s="194"/>
      <c r="L19797" s="195"/>
      <c r="M19797" s="196"/>
      <c r="N19797" s="197"/>
      <c r="O19797" s="197"/>
      <c r="P19797" s="231"/>
    </row>
    <row r="19798" spans="2:16">
      <c r="B19798" s="351"/>
      <c r="C19798" s="435"/>
      <c r="D19798" s="399"/>
      <c r="E19798" s="400"/>
      <c r="G19798" s="401"/>
      <c r="H19798" s="401"/>
      <c r="I19798" s="401"/>
      <c r="J19798" s="194"/>
      <c r="K19798" s="194"/>
      <c r="L19798" s="195"/>
      <c r="M19798" s="196"/>
      <c r="N19798" s="197"/>
      <c r="O19798" s="197"/>
      <c r="P19798" s="231"/>
    </row>
    <row r="19799" spans="2:16">
      <c r="B19799" s="351"/>
      <c r="C19799" s="435"/>
      <c r="D19799" s="399"/>
      <c r="E19799" s="400"/>
      <c r="G19799" s="401"/>
      <c r="H19799" s="401"/>
      <c r="I19799" s="401"/>
      <c r="J19799" s="194"/>
      <c r="K19799" s="194"/>
      <c r="L19799" s="195"/>
      <c r="M19799" s="196"/>
      <c r="N19799" s="197"/>
      <c r="O19799" s="197"/>
      <c r="P19799" s="231"/>
    </row>
    <row r="19800" spans="2:16">
      <c r="B19800" s="351"/>
      <c r="C19800" s="435"/>
      <c r="D19800" s="399"/>
      <c r="E19800" s="400"/>
      <c r="G19800" s="401"/>
      <c r="H19800" s="401"/>
      <c r="I19800" s="401"/>
      <c r="J19800" s="194"/>
      <c r="K19800" s="194"/>
      <c r="L19800" s="195"/>
      <c r="M19800" s="196"/>
      <c r="N19800" s="197"/>
      <c r="O19800" s="197"/>
      <c r="P19800" s="231"/>
    </row>
    <row r="19801" spans="2:16">
      <c r="B19801" s="351"/>
      <c r="C19801" s="435"/>
      <c r="D19801" s="399"/>
      <c r="E19801" s="400"/>
      <c r="G19801" s="401"/>
      <c r="H19801" s="401"/>
      <c r="I19801" s="401"/>
      <c r="J19801" s="194"/>
      <c r="K19801" s="194"/>
      <c r="L19801" s="195"/>
      <c r="M19801" s="196"/>
      <c r="N19801" s="197"/>
      <c r="O19801" s="197"/>
      <c r="P19801" s="231"/>
    </row>
    <row r="19802" spans="2:16">
      <c r="B19802" s="351"/>
      <c r="C19802" s="435"/>
      <c r="D19802" s="399"/>
      <c r="E19802" s="400"/>
      <c r="G19802" s="401"/>
      <c r="H19802" s="401"/>
      <c r="I19802" s="401"/>
      <c r="J19802" s="194"/>
      <c r="K19802" s="194"/>
      <c r="L19802" s="195"/>
      <c r="M19802" s="196"/>
      <c r="N19802" s="197"/>
      <c r="O19802" s="197"/>
      <c r="P19802" s="231"/>
    </row>
    <row r="19803" spans="2:16">
      <c r="B19803" s="351"/>
      <c r="C19803" s="435"/>
      <c r="D19803" s="399"/>
      <c r="E19803" s="400"/>
      <c r="G19803" s="401"/>
      <c r="H19803" s="401"/>
      <c r="I19803" s="401"/>
      <c r="J19803" s="194"/>
      <c r="K19803" s="194"/>
      <c r="L19803" s="195"/>
      <c r="M19803" s="196"/>
      <c r="N19803" s="197"/>
      <c r="O19803" s="197"/>
      <c r="P19803" s="231"/>
    </row>
    <row r="19804" spans="2:16">
      <c r="B19804" s="351"/>
      <c r="C19804" s="435"/>
      <c r="D19804" s="399"/>
      <c r="E19804" s="400"/>
      <c r="G19804" s="401"/>
      <c r="H19804" s="401"/>
      <c r="I19804" s="401"/>
      <c r="J19804" s="194"/>
      <c r="K19804" s="194"/>
      <c r="L19804" s="195"/>
      <c r="M19804" s="196"/>
      <c r="N19804" s="197"/>
      <c r="O19804" s="197"/>
      <c r="P19804" s="231"/>
    </row>
    <row r="19805" spans="2:16">
      <c r="B19805" s="351"/>
      <c r="C19805" s="435"/>
      <c r="D19805" s="399"/>
      <c r="E19805" s="400"/>
      <c r="G19805" s="401"/>
      <c r="H19805" s="401"/>
      <c r="I19805" s="401"/>
      <c r="J19805" s="194"/>
      <c r="K19805" s="194"/>
      <c r="L19805" s="195"/>
      <c r="M19805" s="196"/>
      <c r="N19805" s="197"/>
      <c r="O19805" s="197"/>
      <c r="P19805" s="231"/>
    </row>
    <row r="19806" spans="2:16">
      <c r="B19806" s="351"/>
      <c r="C19806" s="435"/>
      <c r="D19806" s="399"/>
      <c r="E19806" s="400"/>
      <c r="G19806" s="401"/>
      <c r="H19806" s="401"/>
      <c r="I19806" s="401"/>
      <c r="J19806" s="194"/>
      <c r="K19806" s="194"/>
      <c r="L19806" s="195"/>
      <c r="M19806" s="196"/>
      <c r="N19806" s="197"/>
      <c r="O19806" s="197"/>
      <c r="P19806" s="231"/>
    </row>
    <row r="19807" spans="2:16">
      <c r="B19807" s="351"/>
      <c r="C19807" s="435"/>
      <c r="D19807" s="399"/>
      <c r="E19807" s="400"/>
      <c r="G19807" s="401"/>
      <c r="H19807" s="401"/>
      <c r="I19807" s="401"/>
      <c r="J19807" s="194"/>
      <c r="K19807" s="194"/>
      <c r="L19807" s="195"/>
      <c r="M19807" s="196"/>
      <c r="N19807" s="197"/>
      <c r="O19807" s="197"/>
      <c r="P19807" s="231"/>
    </row>
    <row r="19808" spans="2:16">
      <c r="B19808" s="351"/>
      <c r="C19808" s="435"/>
      <c r="D19808" s="399"/>
      <c r="E19808" s="400"/>
      <c r="G19808" s="401"/>
      <c r="H19808" s="401"/>
      <c r="I19808" s="401"/>
      <c r="J19808" s="194"/>
      <c r="K19808" s="194"/>
      <c r="L19808" s="195"/>
      <c r="M19808" s="196"/>
      <c r="N19808" s="197"/>
      <c r="O19808" s="197"/>
      <c r="P19808" s="231"/>
    </row>
    <row r="19809" spans="2:16">
      <c r="B19809" s="351"/>
      <c r="C19809" s="435"/>
      <c r="D19809" s="399"/>
      <c r="E19809" s="400"/>
      <c r="G19809" s="401"/>
      <c r="H19809" s="401"/>
      <c r="I19809" s="401"/>
      <c r="J19809" s="194"/>
      <c r="K19809" s="194"/>
      <c r="L19809" s="195"/>
      <c r="M19809" s="196"/>
      <c r="N19809" s="197"/>
      <c r="O19809" s="197"/>
      <c r="P19809" s="231"/>
    </row>
    <row r="19810" spans="2:16">
      <c r="B19810" s="351"/>
      <c r="C19810" s="435"/>
      <c r="D19810" s="399"/>
      <c r="E19810" s="400"/>
      <c r="G19810" s="401"/>
      <c r="H19810" s="401"/>
      <c r="I19810" s="401"/>
      <c r="J19810" s="194"/>
      <c r="K19810" s="194"/>
      <c r="L19810" s="195"/>
      <c r="M19810" s="196"/>
      <c r="N19810" s="197"/>
      <c r="O19810" s="197"/>
      <c r="P19810" s="231"/>
    </row>
    <row r="19811" spans="2:16">
      <c r="B19811" s="351"/>
      <c r="C19811" s="435"/>
      <c r="D19811" s="399"/>
      <c r="E19811" s="400"/>
      <c r="G19811" s="401"/>
      <c r="H19811" s="401"/>
      <c r="I19811" s="401"/>
      <c r="J19811" s="194"/>
      <c r="K19811" s="194"/>
      <c r="L19811" s="195"/>
      <c r="M19811" s="196"/>
      <c r="N19811" s="197"/>
      <c r="O19811" s="197"/>
      <c r="P19811" s="231"/>
    </row>
    <row r="19812" spans="2:16">
      <c r="B19812" s="351"/>
      <c r="C19812" s="435"/>
      <c r="D19812" s="399"/>
      <c r="E19812" s="400"/>
      <c r="G19812" s="401"/>
      <c r="H19812" s="401"/>
      <c r="I19812" s="401"/>
      <c r="J19812" s="194"/>
      <c r="K19812" s="194"/>
      <c r="L19812" s="195"/>
      <c r="M19812" s="196"/>
      <c r="N19812" s="197"/>
      <c r="O19812" s="197"/>
      <c r="P19812" s="231"/>
    </row>
    <row r="19813" spans="2:16">
      <c r="B19813" s="351"/>
      <c r="C19813" s="435"/>
      <c r="D19813" s="399"/>
      <c r="E19813" s="400"/>
      <c r="G19813" s="401"/>
      <c r="H19813" s="401"/>
      <c r="I19813" s="401"/>
      <c r="J19813" s="194"/>
      <c r="K19813" s="194"/>
      <c r="L19813" s="195"/>
      <c r="M19813" s="196"/>
      <c r="N19813" s="197"/>
      <c r="O19813" s="197"/>
      <c r="P19813" s="231"/>
    </row>
    <row r="19814" spans="2:16">
      <c r="B19814" s="351"/>
      <c r="C19814" s="435"/>
      <c r="D19814" s="399"/>
      <c r="E19814" s="400"/>
      <c r="G19814" s="401"/>
      <c r="H19814" s="401"/>
      <c r="I19814" s="401"/>
      <c r="J19814" s="194"/>
      <c r="K19814" s="194"/>
      <c r="L19814" s="195"/>
      <c r="M19814" s="196"/>
      <c r="N19814" s="197"/>
      <c r="O19814" s="197"/>
      <c r="P19814" s="231"/>
    </row>
    <row r="19815" spans="2:16">
      <c r="B19815" s="351"/>
      <c r="C19815" s="435"/>
      <c r="D19815" s="399"/>
      <c r="E19815" s="400"/>
      <c r="G19815" s="401"/>
      <c r="H19815" s="401"/>
      <c r="I19815" s="401"/>
      <c r="J19815" s="194"/>
      <c r="K19815" s="194"/>
      <c r="L19815" s="195"/>
      <c r="M19815" s="196"/>
      <c r="N19815" s="197"/>
      <c r="O19815" s="197"/>
      <c r="P19815" s="231"/>
    </row>
    <row r="19816" spans="2:16">
      <c r="B19816" s="351"/>
      <c r="C19816" s="435"/>
      <c r="D19816" s="399"/>
      <c r="E19816" s="400"/>
      <c r="G19816" s="401"/>
      <c r="H19816" s="401"/>
      <c r="I19816" s="401"/>
      <c r="J19816" s="194"/>
      <c r="K19816" s="194"/>
      <c r="L19816" s="195"/>
      <c r="M19816" s="196"/>
      <c r="N19816" s="197"/>
      <c r="O19816" s="197"/>
      <c r="P19816" s="231"/>
    </row>
    <row r="19817" spans="2:16">
      <c r="B19817" s="351"/>
      <c r="C19817" s="435"/>
      <c r="D19817" s="399"/>
      <c r="E19817" s="400"/>
      <c r="G19817" s="401"/>
      <c r="H19817" s="401"/>
      <c r="I19817" s="401"/>
      <c r="J19817" s="194"/>
      <c r="K19817" s="194"/>
      <c r="L19817" s="195"/>
      <c r="M19817" s="196"/>
      <c r="N19817" s="197"/>
      <c r="O19817" s="197"/>
      <c r="P19817" s="231"/>
    </row>
    <row r="19818" spans="2:16">
      <c r="B19818" s="351"/>
      <c r="C19818" s="435"/>
      <c r="D19818" s="399"/>
      <c r="E19818" s="400"/>
      <c r="G19818" s="401"/>
      <c r="H19818" s="401"/>
      <c r="I19818" s="401"/>
      <c r="J19818" s="194"/>
      <c r="K19818" s="194"/>
      <c r="L19818" s="195"/>
      <c r="M19818" s="196"/>
      <c r="N19818" s="197"/>
      <c r="O19818" s="197"/>
      <c r="P19818" s="231"/>
    </row>
    <row r="19819" spans="2:16">
      <c r="B19819" s="351"/>
      <c r="C19819" s="435"/>
      <c r="D19819" s="399"/>
      <c r="E19819" s="400"/>
      <c r="G19819" s="401"/>
      <c r="H19819" s="401"/>
      <c r="I19819" s="401"/>
      <c r="J19819" s="194"/>
      <c r="K19819" s="194"/>
      <c r="L19819" s="195"/>
      <c r="M19819" s="196"/>
      <c r="N19819" s="197"/>
      <c r="O19819" s="197"/>
      <c r="P19819" s="231"/>
    </row>
    <row r="19820" spans="2:16">
      <c r="B19820" s="351"/>
      <c r="C19820" s="435"/>
      <c r="D19820" s="399"/>
      <c r="E19820" s="400"/>
      <c r="G19820" s="401"/>
      <c r="H19820" s="401"/>
      <c r="I19820" s="401"/>
      <c r="J19820" s="194"/>
      <c r="K19820" s="194"/>
      <c r="L19820" s="195"/>
      <c r="M19820" s="196"/>
      <c r="N19820" s="197"/>
      <c r="O19820" s="197"/>
      <c r="P19820" s="231"/>
    </row>
    <row r="19821" spans="2:16">
      <c r="B19821" s="351"/>
      <c r="C19821" s="435"/>
      <c r="D19821" s="399"/>
      <c r="E19821" s="400"/>
      <c r="G19821" s="401"/>
      <c r="H19821" s="401"/>
      <c r="I19821" s="401"/>
      <c r="J19821" s="194"/>
      <c r="K19821" s="194"/>
      <c r="L19821" s="195"/>
      <c r="M19821" s="196"/>
      <c r="N19821" s="197"/>
      <c r="O19821" s="197"/>
      <c r="P19821" s="231"/>
    </row>
    <row r="19822" spans="2:16">
      <c r="B19822" s="351"/>
      <c r="C19822" s="435"/>
      <c r="D19822" s="399"/>
      <c r="E19822" s="400"/>
      <c r="G19822" s="401"/>
      <c r="H19822" s="401"/>
      <c r="I19822" s="401"/>
      <c r="J19822" s="194"/>
      <c r="K19822" s="194"/>
      <c r="L19822" s="195"/>
      <c r="M19822" s="196"/>
      <c r="N19822" s="197"/>
      <c r="O19822" s="197"/>
      <c r="P19822" s="231"/>
    </row>
    <row r="19823" spans="2:16">
      <c r="B19823" s="351"/>
      <c r="C19823" s="435"/>
      <c r="D19823" s="399"/>
      <c r="E19823" s="400"/>
      <c r="G19823" s="401"/>
      <c r="H19823" s="401"/>
      <c r="I19823" s="401"/>
      <c r="J19823" s="194"/>
      <c r="K19823" s="194"/>
      <c r="L19823" s="195"/>
      <c r="M19823" s="196"/>
      <c r="N19823" s="197"/>
      <c r="O19823" s="197"/>
      <c r="P19823" s="231"/>
    </row>
    <row r="19824" spans="2:16">
      <c r="B19824" s="351"/>
      <c r="C19824" s="435"/>
      <c r="D19824" s="399"/>
      <c r="E19824" s="400"/>
      <c r="G19824" s="401"/>
      <c r="H19824" s="401"/>
      <c r="I19824" s="401"/>
      <c r="J19824" s="194"/>
      <c r="K19824" s="194"/>
      <c r="L19824" s="195"/>
      <c r="M19824" s="196"/>
      <c r="N19824" s="197"/>
      <c r="O19824" s="197"/>
      <c r="P19824" s="231"/>
    </row>
    <row r="19825" spans="2:16">
      <c r="B19825" s="351"/>
      <c r="C19825" s="435"/>
      <c r="D19825" s="399"/>
      <c r="E19825" s="400"/>
      <c r="G19825" s="401"/>
      <c r="H19825" s="401"/>
      <c r="I19825" s="401"/>
      <c r="J19825" s="194"/>
      <c r="K19825" s="194"/>
      <c r="L19825" s="195"/>
      <c r="M19825" s="196"/>
      <c r="N19825" s="197"/>
      <c r="O19825" s="197"/>
      <c r="P19825" s="231"/>
    </row>
    <row r="19826" spans="2:16">
      <c r="B19826" s="351"/>
      <c r="C19826" s="435"/>
      <c r="D19826" s="399"/>
      <c r="E19826" s="400"/>
      <c r="G19826" s="401"/>
      <c r="H19826" s="401"/>
      <c r="I19826" s="401"/>
      <c r="J19826" s="194"/>
      <c r="K19826" s="194"/>
      <c r="L19826" s="195"/>
      <c r="M19826" s="196"/>
      <c r="N19826" s="197"/>
      <c r="O19826" s="197"/>
      <c r="P19826" s="231"/>
    </row>
    <row r="19827" spans="2:16">
      <c r="B19827" s="351"/>
      <c r="C19827" s="435"/>
      <c r="D19827" s="399"/>
      <c r="E19827" s="400"/>
      <c r="G19827" s="401"/>
      <c r="H19827" s="401"/>
      <c r="I19827" s="401"/>
      <c r="J19827" s="194"/>
      <c r="K19827" s="194"/>
      <c r="L19827" s="195"/>
      <c r="M19827" s="196"/>
      <c r="N19827" s="197"/>
      <c r="O19827" s="197"/>
      <c r="P19827" s="231"/>
    </row>
    <row r="19828" spans="2:16">
      <c r="B19828" s="351"/>
      <c r="C19828" s="435"/>
      <c r="D19828" s="399"/>
      <c r="E19828" s="400"/>
      <c r="G19828" s="401"/>
      <c r="H19828" s="401"/>
      <c r="I19828" s="401"/>
      <c r="J19828" s="194"/>
      <c r="K19828" s="194"/>
      <c r="L19828" s="195"/>
      <c r="M19828" s="196"/>
      <c r="N19828" s="197"/>
      <c r="O19828" s="197"/>
      <c r="P19828" s="231"/>
    </row>
    <row r="19829" spans="2:16">
      <c r="B19829" s="351"/>
      <c r="C19829" s="435"/>
      <c r="D19829" s="399"/>
      <c r="E19829" s="400"/>
      <c r="G19829" s="401"/>
      <c r="H19829" s="401"/>
      <c r="I19829" s="401"/>
      <c r="J19829" s="194"/>
      <c r="K19829" s="194"/>
      <c r="L19829" s="195"/>
      <c r="M19829" s="196"/>
      <c r="N19829" s="197"/>
      <c r="O19829" s="197"/>
      <c r="P19829" s="231"/>
    </row>
    <row r="19830" spans="2:16">
      <c r="B19830" s="351"/>
      <c r="C19830" s="435"/>
      <c r="D19830" s="399"/>
      <c r="E19830" s="400"/>
      <c r="G19830" s="401"/>
      <c r="H19830" s="401"/>
      <c r="I19830" s="401"/>
      <c r="J19830" s="194"/>
      <c r="K19830" s="194"/>
      <c r="L19830" s="195"/>
      <c r="M19830" s="196"/>
      <c r="N19830" s="197"/>
      <c r="O19830" s="197"/>
      <c r="P19830" s="231"/>
    </row>
    <row r="19831" spans="2:16">
      <c r="B19831" s="351"/>
      <c r="C19831" s="435"/>
      <c r="D19831" s="399"/>
      <c r="E19831" s="400"/>
      <c r="G19831" s="401"/>
      <c r="H19831" s="401"/>
      <c r="I19831" s="401"/>
      <c r="J19831" s="194"/>
      <c r="K19831" s="194"/>
      <c r="L19831" s="195"/>
      <c r="M19831" s="196"/>
      <c r="N19831" s="197"/>
      <c r="O19831" s="197"/>
      <c r="P19831" s="231"/>
    </row>
    <row r="19832" spans="2:16">
      <c r="B19832" s="351"/>
      <c r="C19832" s="435"/>
      <c r="D19832" s="399"/>
      <c r="E19832" s="400"/>
      <c r="G19832" s="401"/>
      <c r="H19832" s="401"/>
      <c r="I19832" s="401"/>
      <c r="J19832" s="194"/>
      <c r="K19832" s="194"/>
      <c r="L19832" s="195"/>
      <c r="M19832" s="196"/>
      <c r="N19832" s="197"/>
      <c r="O19832" s="197"/>
      <c r="P19832" s="231"/>
    </row>
    <row r="19833" spans="2:16">
      <c r="B19833" s="351"/>
      <c r="C19833" s="435"/>
      <c r="D19833" s="399"/>
      <c r="E19833" s="400"/>
      <c r="G19833" s="401"/>
      <c r="H19833" s="401"/>
      <c r="I19833" s="401"/>
      <c r="J19833" s="194"/>
      <c r="K19833" s="194"/>
      <c r="L19833" s="195"/>
      <c r="M19833" s="196"/>
      <c r="N19833" s="197"/>
      <c r="O19833" s="197"/>
      <c r="P19833" s="231"/>
    </row>
    <row r="19834" spans="2:16">
      <c r="B19834" s="351"/>
      <c r="C19834" s="435"/>
      <c r="D19834" s="399"/>
      <c r="E19834" s="400"/>
      <c r="G19834" s="401"/>
      <c r="H19834" s="401"/>
      <c r="I19834" s="401"/>
      <c r="J19834" s="194"/>
      <c r="K19834" s="194"/>
      <c r="L19834" s="195"/>
      <c r="M19834" s="196"/>
      <c r="N19834" s="197"/>
      <c r="O19834" s="197"/>
      <c r="P19834" s="231"/>
    </row>
    <row r="19835" spans="2:16">
      <c r="B19835" s="351"/>
      <c r="C19835" s="435"/>
      <c r="D19835" s="399"/>
      <c r="E19835" s="400"/>
      <c r="G19835" s="401"/>
      <c r="H19835" s="401"/>
      <c r="I19835" s="401"/>
      <c r="J19835" s="194"/>
      <c r="K19835" s="194"/>
      <c r="L19835" s="195"/>
      <c r="M19835" s="196"/>
      <c r="N19835" s="197"/>
      <c r="O19835" s="197"/>
      <c r="P19835" s="231"/>
    </row>
    <row r="19836" spans="2:16">
      <c r="B19836" s="351"/>
      <c r="C19836" s="435"/>
      <c r="D19836" s="399"/>
      <c r="E19836" s="400"/>
      <c r="G19836" s="401"/>
      <c r="H19836" s="401"/>
      <c r="I19836" s="401"/>
      <c r="J19836" s="194"/>
      <c r="K19836" s="194"/>
      <c r="L19836" s="195"/>
      <c r="M19836" s="196"/>
      <c r="N19836" s="197"/>
      <c r="O19836" s="197"/>
      <c r="P19836" s="231"/>
    </row>
    <row r="19837" spans="2:16">
      <c r="B19837" s="351"/>
      <c r="C19837" s="435"/>
      <c r="D19837" s="399"/>
      <c r="E19837" s="400"/>
      <c r="G19837" s="401"/>
      <c r="H19837" s="401"/>
      <c r="I19837" s="401"/>
      <c r="J19837" s="194"/>
      <c r="K19837" s="194"/>
      <c r="L19837" s="195"/>
      <c r="M19837" s="196"/>
      <c r="N19837" s="197"/>
      <c r="O19837" s="197"/>
      <c r="P19837" s="231"/>
    </row>
    <row r="19838" spans="2:16">
      <c r="B19838" s="351"/>
      <c r="C19838" s="435"/>
      <c r="D19838" s="399"/>
      <c r="E19838" s="400"/>
      <c r="G19838" s="401"/>
      <c r="H19838" s="401"/>
      <c r="I19838" s="401"/>
      <c r="J19838" s="194"/>
      <c r="K19838" s="194"/>
      <c r="L19838" s="195"/>
      <c r="M19838" s="196"/>
      <c r="N19838" s="197"/>
      <c r="O19838" s="197"/>
      <c r="P19838" s="231"/>
    </row>
    <row r="19839" spans="2:16">
      <c r="B19839" s="351"/>
      <c r="C19839" s="435"/>
      <c r="D19839" s="399"/>
      <c r="E19839" s="400"/>
      <c r="G19839" s="401"/>
      <c r="H19839" s="401"/>
      <c r="I19839" s="401"/>
      <c r="J19839" s="194"/>
      <c r="K19839" s="194"/>
      <c r="L19839" s="195"/>
      <c r="M19839" s="196"/>
      <c r="N19839" s="197"/>
      <c r="O19839" s="197"/>
      <c r="P19839" s="231"/>
    </row>
    <row r="19840" spans="2:16">
      <c r="B19840" s="351"/>
      <c r="C19840" s="435"/>
      <c r="D19840" s="399"/>
      <c r="E19840" s="400"/>
      <c r="G19840" s="401"/>
      <c r="H19840" s="401"/>
      <c r="I19840" s="401"/>
      <c r="J19840" s="194"/>
      <c r="K19840" s="194"/>
      <c r="L19840" s="195"/>
      <c r="M19840" s="196"/>
      <c r="N19840" s="197"/>
      <c r="O19840" s="197"/>
      <c r="P19840" s="231"/>
    </row>
    <row r="19841" spans="2:16">
      <c r="B19841" s="351"/>
      <c r="C19841" s="435"/>
      <c r="D19841" s="399"/>
      <c r="E19841" s="400"/>
      <c r="G19841" s="401"/>
      <c r="H19841" s="401"/>
      <c r="I19841" s="401"/>
      <c r="J19841" s="194"/>
      <c r="K19841" s="194"/>
      <c r="L19841" s="195"/>
      <c r="M19841" s="196"/>
      <c r="N19841" s="197"/>
      <c r="O19841" s="197"/>
      <c r="P19841" s="231"/>
    </row>
    <row r="19842" spans="2:16">
      <c r="B19842" s="351"/>
      <c r="C19842" s="435"/>
      <c r="D19842" s="399"/>
      <c r="E19842" s="400"/>
      <c r="G19842" s="401"/>
      <c r="H19842" s="401"/>
      <c r="I19842" s="401"/>
      <c r="J19842" s="194"/>
      <c r="K19842" s="194"/>
      <c r="L19842" s="195"/>
      <c r="M19842" s="196"/>
      <c r="N19842" s="197"/>
      <c r="O19842" s="197"/>
      <c r="P19842" s="231"/>
    </row>
    <row r="19843" spans="2:16">
      <c r="B19843" s="351"/>
      <c r="C19843" s="435"/>
      <c r="D19843" s="399"/>
      <c r="E19843" s="400"/>
      <c r="G19843" s="401"/>
      <c r="H19843" s="401"/>
      <c r="I19843" s="401"/>
      <c r="J19843" s="194"/>
      <c r="K19843" s="194"/>
      <c r="L19843" s="195"/>
      <c r="M19843" s="196"/>
      <c r="N19843" s="197"/>
      <c r="O19843" s="197"/>
      <c r="P19843" s="231"/>
    </row>
    <row r="19844" spans="2:16">
      <c r="B19844" s="351"/>
      <c r="C19844" s="435"/>
      <c r="D19844" s="399"/>
      <c r="E19844" s="400"/>
      <c r="G19844" s="401"/>
      <c r="H19844" s="401"/>
      <c r="I19844" s="401"/>
      <c r="J19844" s="194"/>
      <c r="K19844" s="194"/>
      <c r="L19844" s="195"/>
      <c r="M19844" s="196"/>
      <c r="N19844" s="197"/>
      <c r="O19844" s="197"/>
      <c r="P19844" s="231"/>
    </row>
    <row r="19845" spans="2:16">
      <c r="B19845" s="351"/>
      <c r="C19845" s="435"/>
      <c r="D19845" s="399"/>
      <c r="E19845" s="400"/>
      <c r="G19845" s="401"/>
      <c r="H19845" s="401"/>
      <c r="I19845" s="401"/>
      <c r="J19845" s="194"/>
      <c r="K19845" s="194"/>
      <c r="L19845" s="195"/>
      <c r="M19845" s="196"/>
      <c r="N19845" s="197"/>
      <c r="O19845" s="197"/>
      <c r="P19845" s="231"/>
    </row>
    <row r="19846" spans="2:16">
      <c r="B19846" s="351"/>
      <c r="C19846" s="435"/>
      <c r="D19846" s="399"/>
      <c r="E19846" s="400"/>
      <c r="G19846" s="401"/>
      <c r="H19846" s="401"/>
      <c r="I19846" s="401"/>
      <c r="J19846" s="194"/>
      <c r="K19846" s="194"/>
      <c r="L19846" s="195"/>
      <c r="M19846" s="196"/>
      <c r="N19846" s="197"/>
      <c r="O19846" s="197"/>
      <c r="P19846" s="231"/>
    </row>
    <row r="19847" spans="2:16">
      <c r="B19847" s="351"/>
      <c r="C19847" s="435"/>
      <c r="D19847" s="399"/>
      <c r="E19847" s="400"/>
      <c r="G19847" s="401"/>
      <c r="H19847" s="401"/>
      <c r="I19847" s="401"/>
      <c r="J19847" s="194"/>
      <c r="K19847" s="194"/>
      <c r="L19847" s="195"/>
      <c r="M19847" s="196"/>
      <c r="N19847" s="197"/>
      <c r="O19847" s="197"/>
      <c r="P19847" s="231"/>
    </row>
    <row r="19848" spans="2:16">
      <c r="B19848" s="351"/>
      <c r="C19848" s="435"/>
      <c r="D19848" s="399"/>
      <c r="E19848" s="400"/>
      <c r="G19848" s="401"/>
      <c r="H19848" s="401"/>
      <c r="I19848" s="401"/>
      <c r="J19848" s="194"/>
      <c r="K19848" s="194"/>
      <c r="L19848" s="195"/>
      <c r="M19848" s="196"/>
      <c r="N19848" s="197"/>
      <c r="O19848" s="197"/>
      <c r="P19848" s="231"/>
    </row>
    <row r="19849" spans="2:16">
      <c r="B19849" s="402"/>
      <c r="C19849" s="436"/>
      <c r="D19849" s="404"/>
      <c r="E19849" s="405"/>
      <c r="G19849" s="406"/>
      <c r="H19849" s="406"/>
      <c r="I19849" s="406"/>
      <c r="J19849" s="194"/>
      <c r="K19849" s="194"/>
      <c r="L19849" s="195"/>
      <c r="M19849" s="196"/>
      <c r="N19849" s="197"/>
      <c r="O19849" s="197"/>
      <c r="P19849" s="221"/>
    </row>
    <row r="19850" spans="2:16">
      <c r="B19850" s="351"/>
      <c r="C19850" s="435"/>
      <c r="D19850" s="399"/>
      <c r="E19850" s="400"/>
      <c r="G19850" s="401"/>
      <c r="H19850" s="401"/>
      <c r="I19850" s="401"/>
      <c r="J19850" s="194"/>
      <c r="K19850" s="194"/>
      <c r="L19850" s="195"/>
      <c r="M19850" s="196"/>
      <c r="N19850" s="197"/>
      <c r="O19850" s="197"/>
      <c r="P19850" s="231"/>
    </row>
    <row r="19851" spans="2:16">
      <c r="B19851" s="351"/>
      <c r="C19851" s="435"/>
      <c r="D19851" s="399"/>
      <c r="E19851" s="400"/>
      <c r="G19851" s="401"/>
      <c r="H19851" s="401"/>
      <c r="I19851" s="401"/>
      <c r="J19851" s="194"/>
      <c r="K19851" s="194"/>
      <c r="L19851" s="195"/>
      <c r="M19851" s="196"/>
      <c r="N19851" s="197"/>
      <c r="O19851" s="197"/>
      <c r="P19851" s="231"/>
    </row>
    <row r="19852" spans="2:16">
      <c r="B19852" s="351"/>
      <c r="C19852" s="435"/>
      <c r="D19852" s="399"/>
      <c r="E19852" s="400"/>
      <c r="G19852" s="401"/>
      <c r="H19852" s="401"/>
      <c r="I19852" s="401"/>
      <c r="J19852" s="194"/>
      <c r="K19852" s="194"/>
      <c r="L19852" s="195"/>
      <c r="M19852" s="196"/>
      <c r="N19852" s="197"/>
      <c r="O19852" s="197"/>
      <c r="P19852" s="231"/>
    </row>
    <row r="19853" spans="2:16">
      <c r="B19853" s="351"/>
      <c r="C19853" s="435"/>
      <c r="D19853" s="399"/>
      <c r="E19853" s="400"/>
      <c r="G19853" s="401"/>
      <c r="H19853" s="401"/>
      <c r="I19853" s="401"/>
      <c r="J19853" s="194"/>
      <c r="K19853" s="194"/>
      <c r="L19853" s="195"/>
      <c r="M19853" s="196"/>
      <c r="N19853" s="197"/>
      <c r="O19853" s="197"/>
      <c r="P19853" s="231"/>
    </row>
    <row r="19854" spans="2:16">
      <c r="B19854" s="351"/>
      <c r="C19854" s="435"/>
      <c r="D19854" s="399"/>
      <c r="E19854" s="400"/>
      <c r="G19854" s="401"/>
      <c r="H19854" s="401"/>
      <c r="I19854" s="401"/>
      <c r="J19854" s="194"/>
      <c r="K19854" s="194"/>
      <c r="L19854" s="195"/>
      <c r="M19854" s="196"/>
      <c r="N19854" s="197"/>
      <c r="O19854" s="197"/>
      <c r="P19854" s="231"/>
    </row>
    <row r="19855" spans="2:16">
      <c r="B19855" s="351"/>
      <c r="C19855" s="435"/>
      <c r="D19855" s="399"/>
      <c r="E19855" s="400"/>
      <c r="G19855" s="401"/>
      <c r="H19855" s="401"/>
      <c r="I19855" s="401"/>
      <c r="J19855" s="194"/>
      <c r="K19855" s="194"/>
      <c r="L19855" s="195"/>
      <c r="M19855" s="196"/>
      <c r="N19855" s="197"/>
      <c r="O19855" s="197"/>
      <c r="P19855" s="231"/>
    </row>
    <row r="19856" spans="2:16">
      <c r="B19856" s="351"/>
      <c r="C19856" s="435"/>
      <c r="D19856" s="399"/>
      <c r="E19856" s="400"/>
      <c r="G19856" s="401"/>
      <c r="H19856" s="401"/>
      <c r="I19856" s="401"/>
      <c r="J19856" s="194"/>
      <c r="K19856" s="194"/>
      <c r="L19856" s="195"/>
      <c r="M19856" s="196"/>
      <c r="N19856" s="197"/>
      <c r="O19856" s="197"/>
      <c r="P19856" s="231"/>
    </row>
    <row r="19857" spans="2:16">
      <c r="B19857" s="351"/>
      <c r="C19857" s="435"/>
      <c r="D19857" s="399"/>
      <c r="E19857" s="400"/>
      <c r="G19857" s="401"/>
      <c r="H19857" s="401"/>
      <c r="I19857" s="401"/>
      <c r="J19857" s="194"/>
      <c r="K19857" s="194"/>
      <c r="L19857" s="195"/>
      <c r="M19857" s="196"/>
      <c r="N19857" s="197"/>
      <c r="O19857" s="197"/>
      <c r="P19857" s="231"/>
    </row>
    <row r="19858" spans="2:16">
      <c r="B19858" s="351"/>
      <c r="C19858" s="435"/>
      <c r="D19858" s="399"/>
      <c r="E19858" s="400"/>
      <c r="G19858" s="401"/>
      <c r="H19858" s="401"/>
      <c r="I19858" s="401"/>
      <c r="J19858" s="194"/>
      <c r="K19858" s="194"/>
      <c r="L19858" s="195"/>
      <c r="M19858" s="196"/>
      <c r="N19858" s="197"/>
      <c r="O19858" s="197"/>
      <c r="P19858" s="231"/>
    </row>
    <row r="19859" spans="2:16">
      <c r="B19859" s="351"/>
      <c r="C19859" s="435"/>
      <c r="D19859" s="399"/>
      <c r="E19859" s="400"/>
      <c r="G19859" s="401"/>
      <c r="H19859" s="401"/>
      <c r="I19859" s="401"/>
      <c r="J19859" s="194"/>
      <c r="K19859" s="194"/>
      <c r="L19859" s="195"/>
      <c r="M19859" s="196"/>
      <c r="N19859" s="197"/>
      <c r="O19859" s="197"/>
      <c r="P19859" s="231"/>
    </row>
    <row r="19860" spans="2:16">
      <c r="B19860" s="351"/>
      <c r="C19860" s="435"/>
      <c r="D19860" s="399"/>
      <c r="E19860" s="400"/>
      <c r="G19860" s="401"/>
      <c r="H19860" s="401"/>
      <c r="I19860" s="401"/>
      <c r="J19860" s="194"/>
      <c r="K19860" s="194"/>
      <c r="L19860" s="195"/>
      <c r="M19860" s="196"/>
      <c r="N19860" s="197"/>
      <c r="O19860" s="197"/>
      <c r="P19860" s="231"/>
    </row>
    <row r="19861" spans="2:16">
      <c r="B19861" s="351"/>
      <c r="C19861" s="435"/>
      <c r="D19861" s="399"/>
      <c r="E19861" s="400"/>
      <c r="G19861" s="401"/>
      <c r="H19861" s="401"/>
      <c r="I19861" s="401"/>
      <c r="J19861" s="194"/>
      <c r="K19861" s="194"/>
      <c r="L19861" s="195"/>
      <c r="M19861" s="196"/>
      <c r="N19861" s="197"/>
      <c r="O19861" s="197"/>
      <c r="P19861" s="231"/>
    </row>
    <row r="19862" spans="2:16">
      <c r="B19862" s="351"/>
      <c r="C19862" s="435"/>
      <c r="D19862" s="399"/>
      <c r="E19862" s="400"/>
      <c r="G19862" s="401"/>
      <c r="H19862" s="401"/>
      <c r="I19862" s="401"/>
      <c r="J19862" s="194"/>
      <c r="K19862" s="194"/>
      <c r="L19862" s="195"/>
      <c r="M19862" s="196"/>
      <c r="N19862" s="197"/>
      <c r="O19862" s="197"/>
      <c r="P19862" s="231"/>
    </row>
    <row r="19863" spans="2:16">
      <c r="B19863" s="351"/>
      <c r="C19863" s="435"/>
      <c r="D19863" s="399"/>
      <c r="E19863" s="400"/>
      <c r="G19863" s="401"/>
      <c r="H19863" s="401"/>
      <c r="I19863" s="401"/>
      <c r="J19863" s="194"/>
      <c r="K19863" s="194"/>
      <c r="L19863" s="195"/>
      <c r="M19863" s="196"/>
      <c r="N19863" s="197"/>
      <c r="O19863" s="197"/>
      <c r="P19863" s="231"/>
    </row>
    <row r="19864" spans="2:16">
      <c r="B19864" s="351"/>
      <c r="C19864" s="435"/>
      <c r="D19864" s="399"/>
      <c r="E19864" s="400"/>
      <c r="G19864" s="401"/>
      <c r="H19864" s="401"/>
      <c r="I19864" s="401"/>
      <c r="J19864" s="194"/>
      <c r="K19864" s="194"/>
      <c r="L19864" s="195"/>
      <c r="M19864" s="196"/>
      <c r="N19864" s="197"/>
      <c r="O19864" s="197"/>
      <c r="P19864" s="231"/>
    </row>
    <row r="19865" spans="2:16">
      <c r="B19865" s="351"/>
      <c r="C19865" s="435"/>
      <c r="D19865" s="399"/>
      <c r="E19865" s="400"/>
      <c r="G19865" s="401"/>
      <c r="H19865" s="401"/>
      <c r="I19865" s="401"/>
      <c r="J19865" s="194"/>
      <c r="K19865" s="194"/>
      <c r="L19865" s="195"/>
      <c r="M19865" s="196"/>
      <c r="N19865" s="197"/>
      <c r="O19865" s="197"/>
      <c r="P19865" s="231"/>
    </row>
    <row r="19866" spans="2:16">
      <c r="B19866" s="351"/>
      <c r="C19866" s="435"/>
      <c r="D19866" s="399"/>
      <c r="E19866" s="400"/>
      <c r="G19866" s="401"/>
      <c r="H19866" s="401"/>
      <c r="I19866" s="401"/>
      <c r="J19866" s="194"/>
      <c r="K19866" s="194"/>
      <c r="L19866" s="195"/>
      <c r="M19866" s="196"/>
      <c r="N19866" s="197"/>
      <c r="O19866" s="197"/>
      <c r="P19866" s="231"/>
    </row>
    <row r="19867" spans="2:16">
      <c r="B19867" s="351"/>
      <c r="C19867" s="435"/>
      <c r="D19867" s="399"/>
      <c r="E19867" s="400"/>
      <c r="G19867" s="401"/>
      <c r="H19867" s="401"/>
      <c r="I19867" s="401"/>
      <c r="J19867" s="194"/>
      <c r="K19867" s="194"/>
      <c r="L19867" s="195"/>
      <c r="M19867" s="196"/>
      <c r="N19867" s="197"/>
      <c r="O19867" s="197"/>
      <c r="P19867" s="231"/>
    </row>
    <row r="19868" spans="2:16">
      <c r="B19868" s="351"/>
      <c r="C19868" s="435"/>
      <c r="D19868" s="399"/>
      <c r="E19868" s="400"/>
      <c r="G19868" s="401"/>
      <c r="H19868" s="401"/>
      <c r="I19868" s="401"/>
      <c r="J19868" s="194"/>
      <c r="K19868" s="194"/>
      <c r="L19868" s="195"/>
      <c r="M19868" s="196"/>
      <c r="N19868" s="197"/>
      <c r="O19868" s="197"/>
      <c r="P19868" s="231"/>
    </row>
    <row r="19869" spans="2:16">
      <c r="B19869" s="351"/>
      <c r="C19869" s="435"/>
      <c r="D19869" s="399"/>
      <c r="E19869" s="400"/>
      <c r="G19869" s="401"/>
      <c r="H19869" s="401"/>
      <c r="I19869" s="401"/>
      <c r="J19869" s="194"/>
      <c r="K19869" s="194"/>
      <c r="L19869" s="195"/>
      <c r="M19869" s="196"/>
      <c r="N19869" s="197"/>
      <c r="O19869" s="197"/>
      <c r="P19869" s="231"/>
    </row>
    <row r="19870" spans="2:16">
      <c r="B19870" s="351"/>
      <c r="C19870" s="435"/>
      <c r="D19870" s="399"/>
      <c r="E19870" s="400"/>
      <c r="G19870" s="401"/>
      <c r="H19870" s="401"/>
      <c r="I19870" s="401"/>
      <c r="J19870" s="194"/>
      <c r="K19870" s="194"/>
      <c r="L19870" s="195"/>
      <c r="M19870" s="196"/>
      <c r="N19870" s="197"/>
      <c r="O19870" s="197"/>
      <c r="P19870" s="231"/>
    </row>
    <row r="19871" spans="2:16">
      <c r="B19871" s="351"/>
      <c r="C19871" s="435"/>
      <c r="D19871" s="399"/>
      <c r="E19871" s="400"/>
      <c r="G19871" s="401"/>
      <c r="H19871" s="401"/>
      <c r="I19871" s="401"/>
      <c r="J19871" s="194"/>
      <c r="K19871" s="194"/>
      <c r="L19871" s="195"/>
      <c r="M19871" s="196"/>
      <c r="N19871" s="197"/>
      <c r="O19871" s="197"/>
      <c r="P19871" s="231"/>
    </row>
    <row r="19872" spans="2:16">
      <c r="B19872" s="351"/>
      <c r="C19872" s="435"/>
      <c r="D19872" s="399"/>
      <c r="E19872" s="400"/>
      <c r="G19872" s="401"/>
      <c r="H19872" s="401"/>
      <c r="I19872" s="401"/>
      <c r="J19872" s="194"/>
      <c r="K19872" s="194"/>
      <c r="L19872" s="195"/>
      <c r="M19872" s="196"/>
      <c r="N19872" s="197"/>
      <c r="O19872" s="197"/>
      <c r="P19872" s="231"/>
    </row>
    <row r="19873" spans="2:16">
      <c r="B19873" s="351"/>
      <c r="C19873" s="435"/>
      <c r="D19873" s="399"/>
      <c r="E19873" s="400"/>
      <c r="G19873" s="401"/>
      <c r="H19873" s="401"/>
      <c r="I19873" s="401"/>
      <c r="J19873" s="194"/>
      <c r="K19873" s="194"/>
      <c r="L19873" s="195"/>
      <c r="M19873" s="196"/>
      <c r="N19873" s="197"/>
      <c r="O19873" s="197"/>
      <c r="P19873" s="231"/>
    </row>
    <row r="19874" spans="2:16">
      <c r="B19874" s="351"/>
      <c r="C19874" s="435"/>
      <c r="D19874" s="399"/>
      <c r="E19874" s="400"/>
      <c r="G19874" s="401"/>
      <c r="H19874" s="401"/>
      <c r="I19874" s="401"/>
      <c r="J19874" s="194"/>
      <c r="K19874" s="194"/>
      <c r="L19874" s="195"/>
      <c r="M19874" s="196"/>
      <c r="N19874" s="197"/>
      <c r="O19874" s="197"/>
      <c r="P19874" s="231"/>
    </row>
    <row r="19875" spans="2:16">
      <c r="B19875" s="351"/>
      <c r="C19875" s="435"/>
      <c r="D19875" s="399"/>
      <c r="E19875" s="400"/>
      <c r="G19875" s="401"/>
      <c r="H19875" s="401"/>
      <c r="I19875" s="401"/>
      <c r="J19875" s="194"/>
      <c r="K19875" s="194"/>
      <c r="L19875" s="195"/>
      <c r="M19875" s="196"/>
      <c r="N19875" s="197"/>
      <c r="O19875" s="197"/>
      <c r="P19875" s="231"/>
    </row>
    <row r="19876" spans="2:16">
      <c r="B19876" s="351"/>
      <c r="C19876" s="435"/>
      <c r="D19876" s="399"/>
      <c r="E19876" s="400"/>
      <c r="G19876" s="401"/>
      <c r="H19876" s="401"/>
      <c r="I19876" s="401"/>
      <c r="J19876" s="194"/>
      <c r="K19876" s="194"/>
      <c r="L19876" s="195"/>
      <c r="M19876" s="196"/>
      <c r="N19876" s="197"/>
      <c r="O19876" s="197"/>
      <c r="P19876" s="231"/>
    </row>
    <row r="19877" spans="2:16">
      <c r="B19877" s="351"/>
      <c r="C19877" s="435"/>
      <c r="D19877" s="399"/>
      <c r="E19877" s="400"/>
      <c r="G19877" s="401"/>
      <c r="H19877" s="401"/>
      <c r="I19877" s="401"/>
      <c r="J19877" s="194"/>
      <c r="K19877" s="194"/>
      <c r="L19877" s="195"/>
      <c r="M19877" s="196"/>
      <c r="N19877" s="197"/>
      <c r="O19877" s="197"/>
      <c r="P19877" s="231"/>
    </row>
    <row r="19878" spans="2:16">
      <c r="B19878" s="351"/>
      <c r="C19878" s="435"/>
      <c r="D19878" s="399"/>
      <c r="E19878" s="400"/>
      <c r="G19878" s="401"/>
      <c r="H19878" s="401"/>
      <c r="I19878" s="401"/>
      <c r="J19878" s="194"/>
      <c r="K19878" s="194"/>
      <c r="L19878" s="195"/>
      <c r="M19878" s="196"/>
      <c r="N19878" s="197"/>
      <c r="O19878" s="197"/>
      <c r="P19878" s="231"/>
    </row>
    <row r="19879" spans="2:16">
      <c r="B19879" s="351"/>
      <c r="C19879" s="435"/>
      <c r="D19879" s="399"/>
      <c r="E19879" s="400"/>
      <c r="G19879" s="401"/>
      <c r="H19879" s="401"/>
      <c r="I19879" s="401"/>
      <c r="J19879" s="194"/>
      <c r="K19879" s="194"/>
      <c r="L19879" s="195"/>
      <c r="M19879" s="196"/>
      <c r="N19879" s="197"/>
      <c r="O19879" s="197"/>
      <c r="P19879" s="231"/>
    </row>
    <row r="19880" spans="2:16">
      <c r="B19880" s="351"/>
      <c r="C19880" s="435"/>
      <c r="D19880" s="399"/>
      <c r="E19880" s="400"/>
      <c r="G19880" s="401"/>
      <c r="H19880" s="401"/>
      <c r="I19880" s="401"/>
      <c r="J19880" s="194"/>
      <c r="K19880" s="194"/>
      <c r="L19880" s="195"/>
      <c r="M19880" s="196"/>
      <c r="N19880" s="197"/>
      <c r="O19880" s="197"/>
      <c r="P19880" s="231"/>
    </row>
    <row r="19881" spans="2:16">
      <c r="B19881" s="351"/>
      <c r="C19881" s="435"/>
      <c r="D19881" s="399"/>
      <c r="E19881" s="400"/>
      <c r="G19881" s="401"/>
      <c r="H19881" s="401"/>
      <c r="I19881" s="401"/>
      <c r="J19881" s="194"/>
      <c r="K19881" s="194"/>
      <c r="L19881" s="195"/>
      <c r="M19881" s="196"/>
      <c r="N19881" s="197"/>
      <c r="O19881" s="197"/>
      <c r="P19881" s="231"/>
    </row>
    <row r="19882" spans="2:16">
      <c r="B19882" s="351"/>
      <c r="C19882" s="435"/>
      <c r="D19882" s="399"/>
      <c r="E19882" s="400"/>
      <c r="G19882" s="401"/>
      <c r="H19882" s="401"/>
      <c r="I19882" s="401"/>
      <c r="J19882" s="194"/>
      <c r="K19882" s="194"/>
      <c r="L19882" s="195"/>
      <c r="M19882" s="196"/>
      <c r="N19882" s="197"/>
      <c r="O19882" s="197"/>
      <c r="P19882" s="231"/>
    </row>
    <row r="19883" spans="2:16">
      <c r="B19883" s="351"/>
      <c r="C19883" s="435"/>
      <c r="D19883" s="399"/>
      <c r="E19883" s="400"/>
      <c r="G19883" s="401"/>
      <c r="H19883" s="401"/>
      <c r="I19883" s="401"/>
      <c r="J19883" s="194"/>
      <c r="K19883" s="194"/>
      <c r="L19883" s="195"/>
      <c r="M19883" s="196"/>
      <c r="N19883" s="197"/>
      <c r="O19883" s="197"/>
      <c r="P19883" s="231"/>
    </row>
    <row r="19884" spans="2:16">
      <c r="B19884" s="351"/>
      <c r="C19884" s="435"/>
      <c r="D19884" s="399"/>
      <c r="E19884" s="400"/>
      <c r="G19884" s="401"/>
      <c r="H19884" s="401"/>
      <c r="I19884" s="401"/>
      <c r="J19884" s="194"/>
      <c r="K19884" s="194"/>
      <c r="L19884" s="195"/>
      <c r="M19884" s="196"/>
      <c r="N19884" s="197"/>
      <c r="O19884" s="197"/>
      <c r="P19884" s="231"/>
    </row>
    <row r="19885" spans="2:16">
      <c r="B19885" s="351"/>
      <c r="C19885" s="435"/>
      <c r="D19885" s="399"/>
      <c r="E19885" s="400"/>
      <c r="G19885" s="401"/>
      <c r="H19885" s="401"/>
      <c r="I19885" s="401"/>
      <c r="J19885" s="194"/>
      <c r="K19885" s="194"/>
      <c r="L19885" s="195"/>
      <c r="M19885" s="196"/>
      <c r="N19885" s="197"/>
      <c r="O19885" s="197"/>
      <c r="P19885" s="231"/>
    </row>
    <row r="19886" spans="2:16">
      <c r="B19886" s="351"/>
      <c r="C19886" s="435"/>
      <c r="D19886" s="399"/>
      <c r="E19886" s="400"/>
      <c r="G19886" s="401"/>
      <c r="H19886" s="401"/>
      <c r="I19886" s="401"/>
      <c r="J19886" s="194"/>
      <c r="K19886" s="194"/>
      <c r="L19886" s="195"/>
      <c r="M19886" s="196"/>
      <c r="N19886" s="197"/>
      <c r="O19886" s="197"/>
      <c r="P19886" s="231"/>
    </row>
    <row r="19887" spans="2:16">
      <c r="B19887" s="351"/>
      <c r="C19887" s="435"/>
      <c r="D19887" s="399"/>
      <c r="E19887" s="400"/>
      <c r="G19887" s="401"/>
      <c r="H19887" s="401"/>
      <c r="I19887" s="401"/>
      <c r="J19887" s="194"/>
      <c r="K19887" s="194"/>
      <c r="L19887" s="195"/>
      <c r="M19887" s="196"/>
      <c r="N19887" s="197"/>
      <c r="O19887" s="197"/>
      <c r="P19887" s="231"/>
    </row>
    <row r="19888" spans="2:16">
      <c r="B19888" s="351"/>
      <c r="C19888" s="435"/>
      <c r="D19888" s="399"/>
      <c r="E19888" s="400"/>
      <c r="G19888" s="401"/>
      <c r="H19888" s="401"/>
      <c r="I19888" s="401"/>
      <c r="J19888" s="194"/>
      <c r="K19888" s="194"/>
      <c r="L19888" s="195"/>
      <c r="M19888" s="196"/>
      <c r="N19888" s="197"/>
      <c r="O19888" s="197"/>
      <c r="P19888" s="231"/>
    </row>
    <row r="19889" spans="2:16">
      <c r="B19889" s="351"/>
      <c r="C19889" s="435"/>
      <c r="D19889" s="399"/>
      <c r="E19889" s="400"/>
      <c r="G19889" s="401"/>
      <c r="H19889" s="401"/>
      <c r="I19889" s="401"/>
      <c r="J19889" s="194"/>
      <c r="K19889" s="194"/>
      <c r="L19889" s="195"/>
      <c r="M19889" s="196"/>
      <c r="N19889" s="197"/>
      <c r="O19889" s="197"/>
      <c r="P19889" s="231"/>
    </row>
    <row r="19890" spans="2:16">
      <c r="B19890" s="351"/>
      <c r="C19890" s="435"/>
      <c r="D19890" s="399"/>
      <c r="E19890" s="400"/>
      <c r="G19890" s="401"/>
      <c r="H19890" s="401"/>
      <c r="I19890" s="401"/>
      <c r="J19890" s="194"/>
      <c r="K19890" s="194"/>
      <c r="L19890" s="195"/>
      <c r="M19890" s="196"/>
      <c r="N19890" s="197"/>
      <c r="O19890" s="197"/>
      <c r="P19890" s="231"/>
    </row>
    <row r="19891" spans="2:16">
      <c r="B19891" s="351"/>
      <c r="C19891" s="435"/>
      <c r="D19891" s="399"/>
      <c r="E19891" s="400"/>
      <c r="G19891" s="401"/>
      <c r="H19891" s="401"/>
      <c r="I19891" s="401"/>
      <c r="J19891" s="194"/>
      <c r="K19891" s="194"/>
      <c r="L19891" s="195"/>
      <c r="M19891" s="196"/>
      <c r="N19891" s="197"/>
      <c r="O19891" s="197"/>
      <c r="P19891" s="231"/>
    </row>
    <row r="19892" spans="2:16">
      <c r="B19892" s="351"/>
      <c r="C19892" s="435"/>
      <c r="D19892" s="399"/>
      <c r="E19892" s="400"/>
      <c r="G19892" s="401"/>
      <c r="H19892" s="401"/>
      <c r="I19892" s="401"/>
      <c r="J19892" s="194"/>
      <c r="K19892" s="194"/>
      <c r="L19892" s="195"/>
      <c r="M19892" s="196"/>
      <c r="N19892" s="197"/>
      <c r="O19892" s="197"/>
      <c r="P19892" s="231"/>
    </row>
    <row r="19893" spans="2:16">
      <c r="B19893" s="351"/>
      <c r="C19893" s="435"/>
      <c r="D19893" s="399"/>
      <c r="E19893" s="400"/>
      <c r="G19893" s="401"/>
      <c r="H19893" s="401"/>
      <c r="I19893" s="401"/>
      <c r="J19893" s="194"/>
      <c r="K19893" s="194"/>
      <c r="L19893" s="195"/>
      <c r="M19893" s="196"/>
      <c r="N19893" s="197"/>
      <c r="O19893" s="197"/>
      <c r="P19893" s="231"/>
    </row>
    <row r="19894" spans="2:16">
      <c r="B19894" s="351"/>
      <c r="C19894" s="435"/>
      <c r="D19894" s="399"/>
      <c r="E19894" s="400"/>
      <c r="G19894" s="401"/>
      <c r="H19894" s="401"/>
      <c r="I19894" s="401"/>
      <c r="J19894" s="194"/>
      <c r="K19894" s="194"/>
      <c r="L19894" s="195"/>
      <c r="M19894" s="196"/>
      <c r="N19894" s="197"/>
      <c r="O19894" s="197"/>
      <c r="P19894" s="231"/>
    </row>
    <row r="19895" spans="2:16">
      <c r="B19895" s="351"/>
      <c r="C19895" s="435"/>
      <c r="D19895" s="399"/>
      <c r="E19895" s="400"/>
      <c r="G19895" s="401"/>
      <c r="H19895" s="401"/>
      <c r="I19895" s="401"/>
      <c r="J19895" s="194"/>
      <c r="K19895" s="194"/>
      <c r="L19895" s="195"/>
      <c r="M19895" s="196"/>
      <c r="N19895" s="197"/>
      <c r="O19895" s="197"/>
      <c r="P19895" s="231"/>
    </row>
    <row r="19896" spans="2:16">
      <c r="B19896" s="351"/>
      <c r="C19896" s="435"/>
      <c r="D19896" s="399"/>
      <c r="E19896" s="400"/>
      <c r="G19896" s="401"/>
      <c r="H19896" s="401"/>
      <c r="I19896" s="401"/>
      <c r="J19896" s="194"/>
      <c r="K19896" s="194"/>
      <c r="L19896" s="195"/>
      <c r="M19896" s="196"/>
      <c r="N19896" s="197"/>
      <c r="O19896" s="197"/>
      <c r="P19896" s="231"/>
    </row>
    <row r="19897" spans="2:16">
      <c r="B19897" s="351"/>
      <c r="C19897" s="435"/>
      <c r="D19897" s="399"/>
      <c r="E19897" s="400"/>
      <c r="G19897" s="401"/>
      <c r="H19897" s="401"/>
      <c r="I19897" s="401"/>
      <c r="J19897" s="194"/>
      <c r="K19897" s="194"/>
      <c r="L19897" s="195"/>
      <c r="M19897" s="196"/>
      <c r="N19897" s="197"/>
      <c r="O19897" s="197"/>
      <c r="P19897" s="231"/>
    </row>
    <row r="19898" spans="2:16">
      <c r="B19898" s="351"/>
      <c r="C19898" s="435"/>
      <c r="D19898" s="399"/>
      <c r="E19898" s="400"/>
      <c r="G19898" s="401"/>
      <c r="H19898" s="401"/>
      <c r="I19898" s="401"/>
      <c r="J19898" s="194"/>
      <c r="K19898" s="194"/>
      <c r="L19898" s="195"/>
      <c r="M19898" s="196"/>
      <c r="N19898" s="197"/>
      <c r="O19898" s="197"/>
      <c r="P19898" s="231"/>
    </row>
    <row r="19899" spans="2:16">
      <c r="B19899" s="351"/>
      <c r="C19899" s="435"/>
      <c r="D19899" s="399"/>
      <c r="E19899" s="400"/>
      <c r="G19899" s="401"/>
      <c r="H19899" s="401"/>
      <c r="I19899" s="401"/>
      <c r="J19899" s="194"/>
      <c r="K19899" s="194"/>
      <c r="L19899" s="195"/>
      <c r="M19899" s="196"/>
      <c r="N19899" s="197"/>
      <c r="O19899" s="197"/>
      <c r="P19899" s="231"/>
    </row>
    <row r="19900" spans="2:16">
      <c r="B19900" s="351"/>
      <c r="C19900" s="435"/>
      <c r="D19900" s="399"/>
      <c r="E19900" s="400"/>
      <c r="G19900" s="401"/>
      <c r="H19900" s="401"/>
      <c r="I19900" s="401"/>
      <c r="J19900" s="194"/>
      <c r="K19900" s="194"/>
      <c r="L19900" s="195"/>
      <c r="M19900" s="196"/>
      <c r="N19900" s="197"/>
      <c r="O19900" s="197"/>
      <c r="P19900" s="231"/>
    </row>
    <row r="19901" spans="2:16">
      <c r="B19901" s="351"/>
      <c r="C19901" s="435"/>
      <c r="D19901" s="399"/>
      <c r="E19901" s="400"/>
      <c r="G19901" s="401"/>
      <c r="H19901" s="401"/>
      <c r="I19901" s="401"/>
      <c r="J19901" s="194"/>
      <c r="K19901" s="194"/>
      <c r="L19901" s="195"/>
      <c r="M19901" s="196"/>
      <c r="N19901" s="197"/>
      <c r="O19901" s="197"/>
      <c r="P19901" s="231"/>
    </row>
    <row r="19902" spans="2:16">
      <c r="B19902" s="351"/>
      <c r="C19902" s="435"/>
      <c r="D19902" s="399"/>
      <c r="E19902" s="400"/>
      <c r="G19902" s="401"/>
      <c r="H19902" s="401"/>
      <c r="I19902" s="401"/>
      <c r="J19902" s="194"/>
      <c r="K19902" s="194"/>
      <c r="L19902" s="195"/>
      <c r="M19902" s="196"/>
      <c r="N19902" s="197"/>
      <c r="O19902" s="197"/>
      <c r="P19902" s="231"/>
    </row>
    <row r="19903" spans="2:16">
      <c r="B19903" s="402"/>
      <c r="C19903" s="435"/>
      <c r="D19903" s="404"/>
      <c r="E19903" s="405"/>
      <c r="G19903" s="406"/>
      <c r="H19903" s="406"/>
      <c r="I19903" s="406"/>
      <c r="J19903" s="194"/>
      <c r="K19903" s="194"/>
      <c r="L19903" s="195"/>
      <c r="M19903" s="196"/>
      <c r="N19903" s="197"/>
      <c r="O19903" s="197"/>
      <c r="P19903" s="221"/>
    </row>
    <row r="19904" spans="2:16">
      <c r="B19904" s="351"/>
      <c r="C19904" s="435"/>
      <c r="D19904" s="399"/>
      <c r="E19904" s="400"/>
      <c r="G19904" s="401"/>
      <c r="H19904" s="401"/>
      <c r="I19904" s="401"/>
      <c r="J19904" s="194"/>
      <c r="K19904" s="194"/>
      <c r="L19904" s="195"/>
      <c r="M19904" s="196"/>
      <c r="N19904" s="197"/>
      <c r="O19904" s="197"/>
      <c r="P19904" s="231"/>
    </row>
    <row r="19905" spans="2:16">
      <c r="B19905" s="351"/>
      <c r="C19905" s="435"/>
      <c r="D19905" s="399"/>
      <c r="E19905" s="400"/>
      <c r="G19905" s="401"/>
      <c r="H19905" s="401"/>
      <c r="I19905" s="401"/>
      <c r="J19905" s="194"/>
      <c r="K19905" s="194"/>
      <c r="L19905" s="195"/>
      <c r="M19905" s="196"/>
      <c r="N19905" s="197"/>
      <c r="O19905" s="197"/>
      <c r="P19905" s="231"/>
    </row>
    <row r="19906" spans="2:16">
      <c r="B19906" s="351"/>
      <c r="C19906" s="435"/>
      <c r="D19906" s="399"/>
      <c r="E19906" s="400"/>
      <c r="G19906" s="401"/>
      <c r="H19906" s="401"/>
      <c r="I19906" s="401"/>
      <c r="J19906" s="194"/>
      <c r="K19906" s="194"/>
      <c r="L19906" s="195"/>
      <c r="M19906" s="196"/>
      <c r="N19906" s="197"/>
      <c r="O19906" s="197"/>
      <c r="P19906" s="231"/>
    </row>
    <row r="19907" spans="2:16">
      <c r="B19907" s="351"/>
      <c r="C19907" s="435"/>
      <c r="D19907" s="399"/>
      <c r="E19907" s="400"/>
      <c r="G19907" s="401"/>
      <c r="H19907" s="401"/>
      <c r="I19907" s="401"/>
      <c r="J19907" s="194"/>
      <c r="K19907" s="194"/>
      <c r="L19907" s="195"/>
      <c r="M19907" s="196"/>
      <c r="N19907" s="197"/>
      <c r="O19907" s="197"/>
      <c r="P19907" s="231"/>
    </row>
    <row r="19908" spans="2:16">
      <c r="B19908" s="351"/>
      <c r="C19908" s="435"/>
      <c r="D19908" s="399"/>
      <c r="E19908" s="400"/>
      <c r="G19908" s="401"/>
      <c r="H19908" s="401"/>
      <c r="I19908" s="401"/>
      <c r="J19908" s="194"/>
      <c r="K19908" s="194"/>
      <c r="L19908" s="195"/>
      <c r="M19908" s="196"/>
      <c r="N19908" s="197"/>
      <c r="O19908" s="197"/>
      <c r="P19908" s="231"/>
    </row>
    <row r="19909" spans="2:16">
      <c r="B19909" s="351"/>
      <c r="C19909" s="435"/>
      <c r="D19909" s="399"/>
      <c r="E19909" s="400"/>
      <c r="G19909" s="401"/>
      <c r="H19909" s="401"/>
      <c r="I19909" s="401"/>
      <c r="J19909" s="194"/>
      <c r="K19909" s="194"/>
      <c r="L19909" s="195"/>
      <c r="M19909" s="196"/>
      <c r="N19909" s="197"/>
      <c r="O19909" s="197"/>
      <c r="P19909" s="231"/>
    </row>
    <row r="19910" spans="2:16">
      <c r="B19910" s="351"/>
      <c r="C19910" s="435"/>
      <c r="D19910" s="399"/>
      <c r="E19910" s="400"/>
      <c r="G19910" s="401"/>
      <c r="H19910" s="401"/>
      <c r="I19910" s="401"/>
      <c r="J19910" s="194"/>
      <c r="K19910" s="194"/>
      <c r="L19910" s="195"/>
      <c r="M19910" s="196"/>
      <c r="N19910" s="197"/>
      <c r="O19910" s="197"/>
      <c r="P19910" s="231"/>
    </row>
    <row r="19911" spans="2:16">
      <c r="B19911" s="351"/>
      <c r="C19911" s="435"/>
      <c r="D19911" s="399"/>
      <c r="E19911" s="400"/>
      <c r="G19911" s="401"/>
      <c r="H19911" s="401"/>
      <c r="I19911" s="401"/>
      <c r="J19911" s="194"/>
      <c r="K19911" s="194"/>
      <c r="L19911" s="195"/>
      <c r="M19911" s="196"/>
      <c r="N19911" s="197"/>
      <c r="O19911" s="197"/>
      <c r="P19911" s="231"/>
    </row>
    <row r="19912" spans="2:16">
      <c r="B19912" s="351"/>
      <c r="C19912" s="435"/>
      <c r="D19912" s="399"/>
      <c r="E19912" s="400"/>
      <c r="G19912" s="401"/>
      <c r="H19912" s="401"/>
      <c r="I19912" s="401"/>
      <c r="J19912" s="194"/>
      <c r="K19912" s="194"/>
      <c r="L19912" s="195"/>
      <c r="M19912" s="196"/>
      <c r="N19912" s="197"/>
      <c r="O19912" s="197"/>
      <c r="P19912" s="231"/>
    </row>
    <row r="19913" spans="2:16">
      <c r="B19913" s="351"/>
      <c r="C19913" s="435"/>
      <c r="D19913" s="399"/>
      <c r="E19913" s="400"/>
      <c r="G19913" s="401"/>
      <c r="H19913" s="401"/>
      <c r="I19913" s="401"/>
      <c r="J19913" s="194"/>
      <c r="K19913" s="194"/>
      <c r="L19913" s="195"/>
      <c r="M19913" s="196"/>
      <c r="N19913" s="197"/>
      <c r="O19913" s="197"/>
      <c r="P19913" s="231"/>
    </row>
    <row r="19914" spans="2:16">
      <c r="B19914" s="351"/>
      <c r="C19914" s="435"/>
      <c r="D19914" s="399"/>
      <c r="E19914" s="400"/>
      <c r="G19914" s="401"/>
      <c r="H19914" s="401"/>
      <c r="I19914" s="401"/>
      <c r="J19914" s="194"/>
      <c r="K19914" s="194"/>
      <c r="L19914" s="195"/>
      <c r="M19914" s="196"/>
      <c r="N19914" s="197"/>
      <c r="O19914" s="197"/>
      <c r="P19914" s="231"/>
    </row>
    <row r="19915" spans="2:16">
      <c r="B19915" s="351"/>
      <c r="C19915" s="435"/>
      <c r="D19915" s="399"/>
      <c r="E19915" s="400"/>
      <c r="G19915" s="401"/>
      <c r="H19915" s="401"/>
      <c r="I19915" s="401"/>
      <c r="J19915" s="194"/>
      <c r="K19915" s="194"/>
      <c r="L19915" s="195"/>
      <c r="M19915" s="196"/>
      <c r="N19915" s="197"/>
      <c r="O19915" s="197"/>
      <c r="P19915" s="231"/>
    </row>
    <row r="19916" spans="2:16">
      <c r="B19916" s="351"/>
      <c r="C19916" s="435"/>
      <c r="D19916" s="399"/>
      <c r="E19916" s="400"/>
      <c r="G19916" s="401"/>
      <c r="H19916" s="401"/>
      <c r="I19916" s="401"/>
      <c r="J19916" s="194"/>
      <c r="K19916" s="194"/>
      <c r="L19916" s="195"/>
      <c r="M19916" s="196"/>
      <c r="N19916" s="197"/>
      <c r="O19916" s="197"/>
      <c r="P19916" s="231"/>
    </row>
    <row r="19917" spans="2:16">
      <c r="B19917" s="351"/>
      <c r="C19917" s="435"/>
      <c r="D19917" s="399"/>
      <c r="E19917" s="400"/>
      <c r="G19917" s="401"/>
      <c r="H19917" s="401"/>
      <c r="I19917" s="401"/>
      <c r="J19917" s="194"/>
      <c r="K19917" s="194"/>
      <c r="L19917" s="195"/>
      <c r="M19917" s="196"/>
      <c r="N19917" s="197"/>
      <c r="O19917" s="197"/>
      <c r="P19917" s="231"/>
    </row>
    <row r="19918" spans="2:16">
      <c r="B19918" s="351"/>
      <c r="C19918" s="435"/>
      <c r="D19918" s="399"/>
      <c r="E19918" s="400"/>
      <c r="G19918" s="401"/>
      <c r="H19918" s="401"/>
      <c r="I19918" s="401"/>
      <c r="J19918" s="194"/>
      <c r="K19918" s="194"/>
      <c r="L19918" s="195"/>
      <c r="M19918" s="196"/>
      <c r="N19918" s="197"/>
      <c r="O19918" s="197"/>
      <c r="P19918" s="231"/>
    </row>
    <row r="19919" spans="2:16">
      <c r="B19919" s="351"/>
      <c r="C19919" s="435"/>
      <c r="D19919" s="399"/>
      <c r="E19919" s="400"/>
      <c r="G19919" s="401"/>
      <c r="H19919" s="401"/>
      <c r="I19919" s="401"/>
      <c r="J19919" s="194"/>
      <c r="K19919" s="194"/>
      <c r="L19919" s="195"/>
      <c r="M19919" s="196"/>
      <c r="N19919" s="197"/>
      <c r="O19919" s="197"/>
      <c r="P19919" s="231"/>
    </row>
    <row r="19920" spans="2:16">
      <c r="B19920" s="351"/>
      <c r="C19920" s="435"/>
      <c r="D19920" s="399"/>
      <c r="E19920" s="400"/>
      <c r="G19920" s="401"/>
      <c r="H19920" s="401"/>
      <c r="I19920" s="401"/>
      <c r="J19920" s="194"/>
      <c r="K19920" s="194"/>
      <c r="L19920" s="195"/>
      <c r="M19920" s="196"/>
      <c r="N19920" s="197"/>
      <c r="O19920" s="197"/>
      <c r="P19920" s="231"/>
    </row>
    <row r="19921" spans="2:16">
      <c r="B19921" s="351"/>
      <c r="C19921" s="435"/>
      <c r="D19921" s="399"/>
      <c r="E19921" s="400"/>
      <c r="G19921" s="401"/>
      <c r="H19921" s="401"/>
      <c r="I19921" s="401"/>
      <c r="J19921" s="194"/>
      <c r="K19921" s="194"/>
      <c r="L19921" s="195"/>
      <c r="M19921" s="196"/>
      <c r="N19921" s="197"/>
      <c r="O19921" s="197"/>
      <c r="P19921" s="231"/>
    </row>
    <row r="19922" spans="2:16">
      <c r="B19922" s="351"/>
      <c r="C19922" s="435"/>
      <c r="D19922" s="399"/>
      <c r="E19922" s="400"/>
      <c r="G19922" s="401"/>
      <c r="H19922" s="401"/>
      <c r="I19922" s="401"/>
      <c r="J19922" s="194"/>
      <c r="K19922" s="194"/>
      <c r="L19922" s="195"/>
      <c r="M19922" s="196"/>
      <c r="N19922" s="197"/>
      <c r="O19922" s="197"/>
      <c r="P19922" s="231"/>
    </row>
    <row r="19923" spans="2:16">
      <c r="B19923" s="351"/>
      <c r="C19923" s="435"/>
      <c r="D19923" s="399"/>
      <c r="E19923" s="400"/>
      <c r="G19923" s="401"/>
      <c r="H19923" s="401"/>
      <c r="I19923" s="401"/>
      <c r="J19923" s="194"/>
      <c r="K19923" s="194"/>
      <c r="L19923" s="195"/>
      <c r="M19923" s="196"/>
      <c r="N19923" s="197"/>
      <c r="O19923" s="197"/>
      <c r="P19923" s="231"/>
    </row>
    <row r="19924" spans="2:16">
      <c r="B19924" s="351"/>
      <c r="C19924" s="435"/>
      <c r="D19924" s="399"/>
      <c r="E19924" s="400"/>
      <c r="G19924" s="401"/>
      <c r="H19924" s="401"/>
      <c r="I19924" s="401"/>
      <c r="J19924" s="194"/>
      <c r="K19924" s="194"/>
      <c r="L19924" s="195"/>
      <c r="M19924" s="196"/>
      <c r="N19924" s="197"/>
      <c r="O19924" s="197"/>
      <c r="P19924" s="231"/>
    </row>
    <row r="19925" spans="2:16">
      <c r="B19925" s="351"/>
      <c r="C19925" s="435"/>
      <c r="D19925" s="399"/>
      <c r="E19925" s="400"/>
      <c r="G19925" s="401"/>
      <c r="H19925" s="401"/>
      <c r="I19925" s="401"/>
      <c r="J19925" s="194"/>
      <c r="K19925" s="194"/>
      <c r="L19925" s="195"/>
      <c r="M19925" s="196"/>
      <c r="N19925" s="197"/>
      <c r="O19925" s="197"/>
      <c r="P19925" s="231"/>
    </row>
    <row r="19926" spans="2:16">
      <c r="B19926" s="351"/>
      <c r="C19926" s="435"/>
      <c r="D19926" s="399"/>
      <c r="E19926" s="400"/>
      <c r="G19926" s="401"/>
      <c r="H19926" s="401"/>
      <c r="I19926" s="401"/>
      <c r="J19926" s="194"/>
      <c r="K19926" s="194"/>
      <c r="L19926" s="195"/>
      <c r="M19926" s="196"/>
      <c r="N19926" s="197"/>
      <c r="O19926" s="197"/>
      <c r="P19926" s="231"/>
    </row>
    <row r="19927" spans="2:16">
      <c r="B19927" s="351"/>
      <c r="C19927" s="435"/>
      <c r="D19927" s="399"/>
      <c r="E19927" s="400"/>
      <c r="G19927" s="401"/>
      <c r="H19927" s="401"/>
      <c r="I19927" s="401"/>
      <c r="J19927" s="194"/>
      <c r="K19927" s="194"/>
      <c r="L19927" s="195"/>
      <c r="M19927" s="196"/>
      <c r="N19927" s="197"/>
      <c r="O19927" s="197"/>
      <c r="P19927" s="231"/>
    </row>
    <row r="19928" spans="2:16">
      <c r="B19928" s="351"/>
      <c r="C19928" s="435"/>
      <c r="D19928" s="399"/>
      <c r="E19928" s="400"/>
      <c r="G19928" s="401"/>
      <c r="H19928" s="401"/>
      <c r="I19928" s="401"/>
      <c r="J19928" s="194"/>
      <c r="K19928" s="194"/>
      <c r="L19928" s="195"/>
      <c r="M19928" s="196"/>
      <c r="N19928" s="197"/>
      <c r="O19928" s="197"/>
      <c r="P19928" s="231"/>
    </row>
    <row r="19929" spans="2:16">
      <c r="B19929" s="351"/>
      <c r="C19929" s="435"/>
      <c r="D19929" s="399"/>
      <c r="E19929" s="400"/>
      <c r="G19929" s="401"/>
      <c r="H19929" s="401"/>
      <c r="I19929" s="401"/>
      <c r="J19929" s="194"/>
      <c r="K19929" s="194"/>
      <c r="L19929" s="195"/>
      <c r="M19929" s="196"/>
      <c r="N19929" s="197"/>
      <c r="O19929" s="197"/>
      <c r="P19929" s="231"/>
    </row>
    <row r="19930" spans="2:16">
      <c r="B19930" s="351"/>
      <c r="C19930" s="435"/>
      <c r="D19930" s="399"/>
      <c r="E19930" s="400"/>
      <c r="G19930" s="401"/>
      <c r="H19930" s="401"/>
      <c r="I19930" s="401"/>
      <c r="J19930" s="194"/>
      <c r="K19930" s="194"/>
      <c r="L19930" s="195"/>
      <c r="M19930" s="196"/>
      <c r="N19930" s="197"/>
      <c r="O19930" s="197"/>
      <c r="P19930" s="231"/>
    </row>
    <row r="19931" spans="2:16">
      <c r="B19931" s="351"/>
      <c r="C19931" s="435"/>
      <c r="D19931" s="399"/>
      <c r="E19931" s="400"/>
      <c r="G19931" s="401"/>
      <c r="H19931" s="401"/>
      <c r="I19931" s="401"/>
      <c r="J19931" s="194"/>
      <c r="K19931" s="194"/>
      <c r="L19931" s="195"/>
      <c r="M19931" s="196"/>
      <c r="N19931" s="197"/>
      <c r="O19931" s="197"/>
      <c r="P19931" s="231"/>
    </row>
    <row r="19932" spans="2:16">
      <c r="B19932" s="351"/>
      <c r="C19932" s="435"/>
      <c r="D19932" s="399"/>
      <c r="E19932" s="400"/>
      <c r="G19932" s="401"/>
      <c r="H19932" s="401"/>
      <c r="I19932" s="401"/>
      <c r="J19932" s="194"/>
      <c r="K19932" s="194"/>
      <c r="L19932" s="195"/>
      <c r="M19932" s="196"/>
      <c r="N19932" s="197"/>
      <c r="O19932" s="197"/>
      <c r="P19932" s="231"/>
    </row>
    <row r="19933" spans="2:16">
      <c r="B19933" s="351"/>
      <c r="C19933" s="435"/>
      <c r="D19933" s="399"/>
      <c r="E19933" s="400"/>
      <c r="G19933" s="401"/>
      <c r="H19933" s="401"/>
      <c r="I19933" s="401"/>
      <c r="J19933" s="194"/>
      <c r="K19933" s="194"/>
      <c r="L19933" s="195"/>
      <c r="M19933" s="196"/>
      <c r="N19933" s="197"/>
      <c r="O19933" s="197"/>
      <c r="P19933" s="231"/>
    </row>
    <row r="19934" spans="2:16">
      <c r="B19934" s="351"/>
      <c r="C19934" s="435"/>
      <c r="D19934" s="399"/>
      <c r="E19934" s="400"/>
      <c r="G19934" s="401"/>
      <c r="H19934" s="401"/>
      <c r="I19934" s="401"/>
      <c r="J19934" s="194"/>
      <c r="K19934" s="194"/>
      <c r="L19934" s="195"/>
      <c r="M19934" s="196"/>
      <c r="N19934" s="197"/>
      <c r="O19934" s="197"/>
      <c r="P19934" s="231"/>
    </row>
    <row r="19935" spans="2:16">
      <c r="B19935" s="351"/>
      <c r="C19935" s="435"/>
      <c r="D19935" s="399"/>
      <c r="E19935" s="400"/>
      <c r="G19935" s="401"/>
      <c r="H19935" s="401"/>
      <c r="I19935" s="401"/>
      <c r="J19935" s="194"/>
      <c r="K19935" s="194"/>
      <c r="L19935" s="195"/>
      <c r="M19935" s="196"/>
      <c r="N19935" s="197"/>
      <c r="O19935" s="197"/>
      <c r="P19935" s="231"/>
    </row>
    <row r="19936" spans="2:16">
      <c r="B19936" s="351"/>
      <c r="C19936" s="435"/>
      <c r="D19936" s="399"/>
      <c r="E19936" s="400"/>
      <c r="G19936" s="401"/>
      <c r="H19936" s="401"/>
      <c r="I19936" s="401"/>
      <c r="J19936" s="194"/>
      <c r="K19936" s="194"/>
      <c r="L19936" s="195"/>
      <c r="M19936" s="196"/>
      <c r="N19936" s="197"/>
      <c r="O19936" s="197"/>
      <c r="P19936" s="231"/>
    </row>
    <row r="19937" spans="2:16">
      <c r="B19937" s="351"/>
      <c r="C19937" s="435"/>
      <c r="D19937" s="399"/>
      <c r="E19937" s="400"/>
      <c r="G19937" s="401"/>
      <c r="H19937" s="401"/>
      <c r="I19937" s="401"/>
      <c r="J19937" s="194"/>
      <c r="K19937" s="194"/>
      <c r="L19937" s="195"/>
      <c r="M19937" s="196"/>
      <c r="N19937" s="197"/>
      <c r="O19937" s="197"/>
      <c r="P19937" s="231"/>
    </row>
    <row r="19938" spans="2:16">
      <c r="B19938" s="351"/>
      <c r="C19938" s="435"/>
      <c r="D19938" s="399"/>
      <c r="E19938" s="400"/>
      <c r="G19938" s="401"/>
      <c r="H19938" s="401"/>
      <c r="I19938" s="401"/>
      <c r="J19938" s="194"/>
      <c r="K19938" s="194"/>
      <c r="L19938" s="195"/>
      <c r="M19938" s="196"/>
      <c r="N19938" s="197"/>
      <c r="O19938" s="197"/>
      <c r="P19938" s="231"/>
    </row>
    <row r="19939" spans="2:16">
      <c r="B19939" s="351"/>
      <c r="C19939" s="435"/>
      <c r="D19939" s="399"/>
      <c r="E19939" s="400"/>
      <c r="G19939" s="401"/>
      <c r="H19939" s="401"/>
      <c r="I19939" s="401"/>
      <c r="J19939" s="194"/>
      <c r="K19939" s="194"/>
      <c r="L19939" s="195"/>
      <c r="M19939" s="196"/>
      <c r="N19939" s="197"/>
      <c r="O19939" s="197"/>
      <c r="P19939" s="231"/>
    </row>
    <row r="19940" spans="2:16">
      <c r="B19940" s="351"/>
      <c r="C19940" s="435"/>
      <c r="D19940" s="399"/>
      <c r="E19940" s="400"/>
      <c r="G19940" s="401"/>
      <c r="H19940" s="401"/>
      <c r="I19940" s="401"/>
      <c r="J19940" s="194"/>
      <c r="K19940" s="194"/>
      <c r="L19940" s="195"/>
      <c r="M19940" s="196"/>
      <c r="N19940" s="197"/>
      <c r="O19940" s="197"/>
      <c r="P19940" s="231"/>
    </row>
    <row r="19941" spans="2:16">
      <c r="B19941" s="351"/>
      <c r="C19941" s="435"/>
      <c r="D19941" s="399"/>
      <c r="E19941" s="400"/>
      <c r="G19941" s="401"/>
      <c r="H19941" s="401"/>
      <c r="I19941" s="401"/>
      <c r="J19941" s="194"/>
      <c r="K19941" s="194"/>
      <c r="L19941" s="195"/>
      <c r="M19941" s="196"/>
      <c r="N19941" s="197"/>
      <c r="O19941" s="197"/>
      <c r="P19941" s="231"/>
    </row>
    <row r="19942" spans="2:16">
      <c r="B19942" s="351"/>
      <c r="C19942" s="435"/>
      <c r="D19942" s="399"/>
      <c r="E19942" s="400"/>
      <c r="G19942" s="401"/>
      <c r="H19942" s="401"/>
      <c r="I19942" s="401"/>
      <c r="J19942" s="194"/>
      <c r="K19942" s="194"/>
      <c r="L19942" s="195"/>
      <c r="M19942" s="196"/>
      <c r="N19942" s="197"/>
      <c r="O19942" s="197"/>
      <c r="P19942" s="231"/>
    </row>
    <row r="19943" spans="2:16">
      <c r="B19943" s="351"/>
      <c r="C19943" s="435"/>
      <c r="D19943" s="399"/>
      <c r="E19943" s="400"/>
      <c r="G19943" s="401"/>
      <c r="H19943" s="401"/>
      <c r="I19943" s="401"/>
      <c r="J19943" s="194"/>
      <c r="K19943" s="194"/>
      <c r="L19943" s="195"/>
      <c r="M19943" s="196"/>
      <c r="N19943" s="197"/>
      <c r="O19943" s="197"/>
      <c r="P19943" s="231"/>
    </row>
    <row r="19944" spans="2:16">
      <c r="B19944" s="351"/>
      <c r="C19944" s="435"/>
      <c r="D19944" s="399"/>
      <c r="E19944" s="400"/>
      <c r="G19944" s="401"/>
      <c r="H19944" s="401"/>
      <c r="I19944" s="401"/>
      <c r="J19944" s="194"/>
      <c r="K19944" s="194"/>
      <c r="L19944" s="195"/>
      <c r="M19944" s="196"/>
      <c r="N19944" s="197"/>
      <c r="O19944" s="197"/>
      <c r="P19944" s="231"/>
    </row>
    <row r="19945" spans="2:16">
      <c r="B19945" s="351"/>
      <c r="C19945" s="435"/>
      <c r="D19945" s="399"/>
      <c r="E19945" s="400"/>
      <c r="G19945" s="401"/>
      <c r="H19945" s="401"/>
      <c r="I19945" s="401"/>
      <c r="J19945" s="194"/>
      <c r="K19945" s="194"/>
      <c r="L19945" s="195"/>
      <c r="M19945" s="196"/>
      <c r="N19945" s="197"/>
      <c r="O19945" s="197"/>
      <c r="P19945" s="231"/>
    </row>
    <row r="19946" spans="2:16">
      <c r="B19946" s="351"/>
      <c r="C19946" s="435"/>
      <c r="D19946" s="399"/>
      <c r="E19946" s="400"/>
      <c r="G19946" s="401"/>
      <c r="H19946" s="401"/>
      <c r="I19946" s="401"/>
      <c r="J19946" s="194"/>
      <c r="K19946" s="194"/>
      <c r="L19946" s="195"/>
      <c r="M19946" s="196"/>
      <c r="N19946" s="197"/>
      <c r="O19946" s="197"/>
      <c r="P19946" s="231"/>
    </row>
    <row r="19947" spans="2:16">
      <c r="B19947" s="351"/>
      <c r="C19947" s="435"/>
      <c r="D19947" s="399"/>
      <c r="E19947" s="400"/>
      <c r="G19947" s="401"/>
      <c r="H19947" s="401"/>
      <c r="I19947" s="401"/>
      <c r="J19947" s="194"/>
      <c r="K19947" s="194"/>
      <c r="L19947" s="195"/>
      <c r="M19947" s="196"/>
      <c r="N19947" s="197"/>
      <c r="O19947" s="197"/>
      <c r="P19947" s="231"/>
    </row>
    <row r="19948" spans="2:16">
      <c r="B19948" s="351"/>
      <c r="C19948" s="435"/>
      <c r="D19948" s="399"/>
      <c r="E19948" s="400"/>
      <c r="G19948" s="401"/>
      <c r="H19948" s="401"/>
      <c r="I19948" s="401"/>
      <c r="J19948" s="194"/>
      <c r="K19948" s="194"/>
      <c r="L19948" s="195"/>
      <c r="M19948" s="196"/>
      <c r="N19948" s="197"/>
      <c r="O19948" s="197"/>
      <c r="P19948" s="231"/>
    </row>
    <row r="19949" spans="2:16">
      <c r="B19949" s="351"/>
      <c r="C19949" s="435"/>
      <c r="D19949" s="399"/>
      <c r="E19949" s="400"/>
      <c r="G19949" s="401"/>
      <c r="H19949" s="401"/>
      <c r="I19949" s="401"/>
      <c r="J19949" s="194"/>
      <c r="K19949" s="194"/>
      <c r="L19949" s="195"/>
      <c r="M19949" s="196"/>
      <c r="N19949" s="197"/>
      <c r="O19949" s="197"/>
      <c r="P19949" s="231"/>
    </row>
    <row r="19950" spans="2:16">
      <c r="B19950" s="351"/>
      <c r="C19950" s="435"/>
      <c r="D19950" s="399"/>
      <c r="E19950" s="400"/>
      <c r="G19950" s="401"/>
      <c r="H19950" s="401"/>
      <c r="I19950" s="401"/>
      <c r="J19950" s="194"/>
      <c r="K19950" s="194"/>
      <c r="L19950" s="195"/>
      <c r="M19950" s="196"/>
      <c r="N19950" s="197"/>
      <c r="O19950" s="197"/>
      <c r="P19950" s="231"/>
    </row>
    <row r="19951" spans="2:16">
      <c r="B19951" s="351"/>
      <c r="C19951" s="435"/>
      <c r="D19951" s="399"/>
      <c r="E19951" s="400"/>
      <c r="G19951" s="401"/>
      <c r="H19951" s="401"/>
      <c r="I19951" s="401"/>
      <c r="J19951" s="194"/>
      <c r="K19951" s="194"/>
      <c r="L19951" s="195"/>
      <c r="M19951" s="196"/>
      <c r="N19951" s="197"/>
      <c r="O19951" s="197"/>
      <c r="P19951" s="231"/>
    </row>
    <row r="19952" spans="2:16">
      <c r="B19952" s="351"/>
      <c r="C19952" s="435"/>
      <c r="D19952" s="399"/>
      <c r="E19952" s="400"/>
      <c r="G19952" s="401"/>
      <c r="H19952" s="401"/>
      <c r="I19952" s="401"/>
      <c r="J19952" s="194"/>
      <c r="K19952" s="194"/>
      <c r="L19952" s="195"/>
      <c r="M19952" s="196"/>
      <c r="N19952" s="197"/>
      <c r="O19952" s="197"/>
      <c r="P19952" s="231"/>
    </row>
    <row r="19953" spans="2:16">
      <c r="B19953" s="351"/>
      <c r="C19953" s="435"/>
      <c r="D19953" s="399"/>
      <c r="E19953" s="400"/>
      <c r="G19953" s="401"/>
      <c r="H19953" s="401"/>
      <c r="I19953" s="401"/>
      <c r="J19953" s="194"/>
      <c r="K19953" s="194"/>
      <c r="L19953" s="195"/>
      <c r="M19953" s="196"/>
      <c r="N19953" s="197"/>
      <c r="O19953" s="197"/>
      <c r="P19953" s="231"/>
    </row>
    <row r="19954" spans="2:16">
      <c r="B19954" s="351"/>
      <c r="C19954" s="435"/>
      <c r="D19954" s="399"/>
      <c r="E19954" s="400"/>
      <c r="G19954" s="401"/>
      <c r="H19954" s="401"/>
      <c r="I19954" s="401"/>
      <c r="J19954" s="194"/>
      <c r="K19954" s="194"/>
      <c r="L19954" s="195"/>
      <c r="M19954" s="196"/>
      <c r="N19954" s="197"/>
      <c r="O19954" s="197"/>
      <c r="P19954" s="231"/>
    </row>
    <row r="19955" spans="2:16">
      <c r="B19955" s="351"/>
      <c r="C19955" s="435"/>
      <c r="D19955" s="399"/>
      <c r="E19955" s="400"/>
      <c r="G19955" s="401"/>
      <c r="H19955" s="401"/>
      <c r="I19955" s="401"/>
      <c r="J19955" s="194"/>
      <c r="K19955" s="194"/>
      <c r="L19955" s="195"/>
      <c r="M19955" s="196"/>
      <c r="N19955" s="197"/>
      <c r="O19955" s="197"/>
      <c r="P19955" s="231"/>
    </row>
    <row r="19956" spans="2:16">
      <c r="B19956" s="351"/>
      <c r="C19956" s="435"/>
      <c r="D19956" s="399"/>
      <c r="E19956" s="400"/>
      <c r="G19956" s="401"/>
      <c r="H19956" s="401"/>
      <c r="I19956" s="401"/>
      <c r="J19956" s="194"/>
      <c r="K19956" s="194"/>
      <c r="L19956" s="195"/>
      <c r="M19956" s="196"/>
      <c r="N19956" s="197"/>
      <c r="O19956" s="197"/>
      <c r="P19956" s="231"/>
    </row>
    <row r="19957" spans="2:16">
      <c r="B19957" s="351"/>
      <c r="C19957" s="435"/>
      <c r="D19957" s="399"/>
      <c r="E19957" s="400"/>
      <c r="G19957" s="401"/>
      <c r="H19957" s="401"/>
      <c r="I19957" s="401"/>
      <c r="J19957" s="194"/>
      <c r="K19957" s="194"/>
      <c r="L19957" s="195"/>
      <c r="M19957" s="196"/>
      <c r="N19957" s="197"/>
      <c r="O19957" s="197"/>
      <c r="P19957" s="231"/>
    </row>
    <row r="19958" spans="2:16">
      <c r="B19958" s="351"/>
      <c r="C19958" s="435"/>
      <c r="D19958" s="399"/>
      <c r="E19958" s="400"/>
      <c r="G19958" s="401"/>
      <c r="H19958" s="401"/>
      <c r="I19958" s="401"/>
      <c r="J19958" s="194"/>
      <c r="K19958" s="194"/>
      <c r="L19958" s="195"/>
      <c r="M19958" s="196"/>
      <c r="N19958" s="197"/>
      <c r="O19958" s="197"/>
      <c r="P19958" s="231"/>
    </row>
    <row r="19959" spans="2:16">
      <c r="B19959" s="351"/>
      <c r="C19959" s="435"/>
      <c r="D19959" s="399"/>
      <c r="E19959" s="400"/>
      <c r="G19959" s="401"/>
      <c r="H19959" s="401"/>
      <c r="I19959" s="401"/>
      <c r="J19959" s="194"/>
      <c r="K19959" s="194"/>
      <c r="L19959" s="195"/>
      <c r="M19959" s="196"/>
      <c r="N19959" s="197"/>
      <c r="O19959" s="197"/>
      <c r="P19959" s="231"/>
    </row>
    <row r="19960" spans="2:16">
      <c r="B19960" s="351"/>
      <c r="C19960" s="435"/>
      <c r="D19960" s="399"/>
      <c r="E19960" s="400"/>
      <c r="G19960" s="401"/>
      <c r="H19960" s="401"/>
      <c r="I19960" s="401"/>
      <c r="J19960" s="194"/>
      <c r="K19960" s="194"/>
      <c r="L19960" s="195"/>
      <c r="M19960" s="196"/>
      <c r="N19960" s="197"/>
      <c r="O19960" s="197"/>
      <c r="P19960" s="231"/>
    </row>
    <row r="19961" spans="2:16">
      <c r="B19961" s="351"/>
      <c r="C19961" s="435"/>
      <c r="D19961" s="399"/>
      <c r="E19961" s="400"/>
      <c r="G19961" s="401"/>
      <c r="H19961" s="401"/>
      <c r="I19961" s="401"/>
      <c r="J19961" s="194"/>
      <c r="K19961" s="194"/>
      <c r="L19961" s="195"/>
      <c r="M19961" s="196"/>
      <c r="N19961" s="197"/>
      <c r="O19961" s="197"/>
      <c r="P19961" s="231"/>
    </row>
    <row r="19962" spans="2:16">
      <c r="B19962" s="351"/>
      <c r="C19962" s="435"/>
      <c r="D19962" s="399"/>
      <c r="E19962" s="400"/>
      <c r="G19962" s="401"/>
      <c r="H19962" s="401"/>
      <c r="I19962" s="401"/>
      <c r="J19962" s="194"/>
      <c r="K19962" s="194"/>
      <c r="L19962" s="195"/>
      <c r="M19962" s="196"/>
      <c r="N19962" s="197"/>
      <c r="O19962" s="197"/>
      <c r="P19962" s="231"/>
    </row>
    <row r="19963" spans="2:16">
      <c r="B19963" s="351"/>
      <c r="C19963" s="435"/>
      <c r="D19963" s="399"/>
      <c r="E19963" s="400"/>
      <c r="G19963" s="401"/>
      <c r="H19963" s="401"/>
      <c r="I19963" s="401"/>
      <c r="J19963" s="194"/>
      <c r="K19963" s="194"/>
      <c r="L19963" s="195"/>
      <c r="M19963" s="196"/>
      <c r="N19963" s="197"/>
      <c r="O19963" s="197"/>
      <c r="P19963" s="231"/>
    </row>
    <row r="19964" spans="2:16">
      <c r="B19964" s="351"/>
      <c r="C19964" s="435"/>
      <c r="D19964" s="399"/>
      <c r="E19964" s="400"/>
      <c r="G19964" s="401"/>
      <c r="H19964" s="401"/>
      <c r="I19964" s="401"/>
      <c r="J19964" s="194"/>
      <c r="K19964" s="194"/>
      <c r="L19964" s="195"/>
      <c r="M19964" s="196"/>
      <c r="N19964" s="197"/>
      <c r="O19964" s="197"/>
      <c r="P19964" s="231"/>
    </row>
    <row r="19965" spans="2:16">
      <c r="B19965" s="351"/>
      <c r="C19965" s="435"/>
      <c r="D19965" s="399"/>
      <c r="E19965" s="400"/>
      <c r="G19965" s="401"/>
      <c r="H19965" s="401"/>
      <c r="I19965" s="401"/>
      <c r="J19965" s="194"/>
      <c r="K19965" s="194"/>
      <c r="L19965" s="195"/>
      <c r="M19965" s="196"/>
      <c r="N19965" s="197"/>
      <c r="O19965" s="197"/>
      <c r="P19965" s="231"/>
    </row>
    <row r="19966" spans="2:16">
      <c r="B19966" s="351"/>
      <c r="C19966" s="435"/>
      <c r="D19966" s="399"/>
      <c r="E19966" s="400"/>
      <c r="G19966" s="401"/>
      <c r="H19966" s="401"/>
      <c r="I19966" s="401"/>
      <c r="J19966" s="194"/>
      <c r="K19966" s="194"/>
      <c r="L19966" s="195"/>
      <c r="M19966" s="196"/>
      <c r="N19966" s="197"/>
      <c r="O19966" s="197"/>
      <c r="P19966" s="231"/>
    </row>
    <row r="19967" spans="2:16">
      <c r="B19967" s="351"/>
      <c r="C19967" s="435"/>
      <c r="D19967" s="399"/>
      <c r="E19967" s="400"/>
      <c r="G19967" s="401"/>
      <c r="H19967" s="401"/>
      <c r="I19967" s="401"/>
      <c r="J19967" s="194"/>
      <c r="K19967" s="194"/>
      <c r="L19967" s="195"/>
      <c r="M19967" s="196"/>
      <c r="N19967" s="197"/>
      <c r="O19967" s="197"/>
      <c r="P19967" s="231"/>
    </row>
    <row r="19968" spans="2:16">
      <c r="B19968" s="351"/>
      <c r="C19968" s="435"/>
      <c r="D19968" s="399"/>
      <c r="E19968" s="400"/>
      <c r="G19968" s="401"/>
      <c r="H19968" s="401"/>
      <c r="I19968" s="401"/>
      <c r="J19968" s="194"/>
      <c r="K19968" s="194"/>
      <c r="L19968" s="195"/>
      <c r="M19968" s="196"/>
      <c r="N19968" s="197"/>
      <c r="O19968" s="197"/>
      <c r="P19968" s="231"/>
    </row>
    <row r="19969" spans="2:16">
      <c r="B19969" s="351"/>
      <c r="C19969" s="435"/>
      <c r="D19969" s="399"/>
      <c r="E19969" s="400"/>
      <c r="G19969" s="401"/>
      <c r="H19969" s="401"/>
      <c r="I19969" s="401"/>
      <c r="J19969" s="194"/>
      <c r="K19969" s="194"/>
      <c r="L19969" s="195"/>
      <c r="M19969" s="196"/>
      <c r="N19969" s="197"/>
      <c r="O19969" s="197"/>
      <c r="P19969" s="231"/>
    </row>
    <row r="19970" spans="2:16">
      <c r="B19970" s="351"/>
      <c r="C19970" s="435"/>
      <c r="D19970" s="399"/>
      <c r="E19970" s="400"/>
      <c r="G19970" s="401"/>
      <c r="H19970" s="401"/>
      <c r="I19970" s="401"/>
      <c r="J19970" s="194"/>
      <c r="K19970" s="194"/>
      <c r="L19970" s="195"/>
      <c r="M19970" s="196"/>
      <c r="N19970" s="197"/>
      <c r="O19970" s="197"/>
      <c r="P19970" s="231"/>
    </row>
    <row r="19971" spans="2:16">
      <c r="B19971" s="351"/>
      <c r="C19971" s="435"/>
      <c r="D19971" s="399"/>
      <c r="E19971" s="400"/>
      <c r="G19971" s="401"/>
      <c r="H19971" s="401"/>
      <c r="I19971" s="401"/>
      <c r="J19971" s="194"/>
      <c r="K19971" s="194"/>
      <c r="L19971" s="195"/>
      <c r="M19971" s="196"/>
      <c r="N19971" s="197"/>
      <c r="O19971" s="197"/>
      <c r="P19971" s="231"/>
    </row>
    <row r="19972" spans="2:16">
      <c r="B19972" s="351"/>
      <c r="C19972" s="435"/>
      <c r="D19972" s="399"/>
      <c r="E19972" s="400"/>
      <c r="G19972" s="401"/>
      <c r="H19972" s="401"/>
      <c r="I19972" s="401"/>
      <c r="J19972" s="194"/>
      <c r="K19972" s="194"/>
      <c r="L19972" s="195"/>
      <c r="M19972" s="196"/>
      <c r="N19972" s="197"/>
      <c r="O19972" s="197"/>
      <c r="P19972" s="231"/>
    </row>
    <row r="19973" spans="2:16">
      <c r="B19973" s="351"/>
      <c r="C19973" s="435"/>
      <c r="D19973" s="399"/>
      <c r="E19973" s="400"/>
      <c r="G19973" s="401"/>
      <c r="H19973" s="401"/>
      <c r="I19973" s="401"/>
      <c r="J19973" s="194"/>
      <c r="K19973" s="194"/>
      <c r="L19973" s="195"/>
      <c r="M19973" s="196"/>
      <c r="N19973" s="197"/>
      <c r="O19973" s="197"/>
      <c r="P19973" s="231"/>
    </row>
    <row r="19974" spans="2:16">
      <c r="B19974" s="351"/>
      <c r="C19974" s="435"/>
      <c r="D19974" s="399"/>
      <c r="E19974" s="400"/>
      <c r="G19974" s="401"/>
      <c r="H19974" s="401"/>
      <c r="I19974" s="401"/>
      <c r="J19974" s="194"/>
      <c r="K19974" s="194"/>
      <c r="L19974" s="195"/>
      <c r="M19974" s="196"/>
      <c r="N19974" s="197"/>
      <c r="O19974" s="197"/>
      <c r="P19974" s="231"/>
    </row>
    <row r="19975" spans="2:16">
      <c r="B19975" s="351"/>
      <c r="C19975" s="435"/>
      <c r="D19975" s="399"/>
      <c r="E19975" s="400"/>
      <c r="G19975" s="401"/>
      <c r="H19975" s="401"/>
      <c r="I19975" s="401"/>
      <c r="J19975" s="194"/>
      <c r="K19975" s="194"/>
      <c r="L19975" s="195"/>
      <c r="M19975" s="196"/>
      <c r="N19975" s="197"/>
      <c r="O19975" s="197"/>
      <c r="P19975" s="231"/>
    </row>
    <row r="19976" spans="2:16">
      <c r="B19976" s="402"/>
      <c r="C19976" s="435"/>
      <c r="D19976" s="404"/>
      <c r="E19976" s="405"/>
      <c r="G19976" s="406"/>
      <c r="H19976" s="406"/>
      <c r="I19976" s="406"/>
      <c r="J19976" s="194"/>
      <c r="K19976" s="194"/>
      <c r="L19976" s="195"/>
      <c r="M19976" s="196"/>
      <c r="N19976" s="197"/>
      <c r="O19976" s="197"/>
      <c r="P19976" s="221"/>
    </row>
    <row r="19977" spans="2:16">
      <c r="B19977" s="351"/>
      <c r="C19977" s="435"/>
      <c r="D19977" s="399"/>
      <c r="E19977" s="400"/>
      <c r="G19977" s="401"/>
      <c r="H19977" s="401"/>
      <c r="I19977" s="401"/>
      <c r="J19977" s="194"/>
      <c r="K19977" s="194"/>
      <c r="L19977" s="195"/>
      <c r="M19977" s="196"/>
      <c r="N19977" s="197"/>
      <c r="O19977" s="197"/>
      <c r="P19977" s="231"/>
    </row>
    <row r="19978" spans="2:16">
      <c r="B19978" s="351"/>
      <c r="C19978" s="435"/>
      <c r="D19978" s="399"/>
      <c r="E19978" s="400"/>
      <c r="G19978" s="401"/>
      <c r="H19978" s="401"/>
      <c r="I19978" s="401"/>
      <c r="J19978" s="194"/>
      <c r="K19978" s="194"/>
      <c r="L19978" s="195"/>
      <c r="M19978" s="196"/>
      <c r="N19978" s="197"/>
      <c r="O19978" s="197"/>
      <c r="P19978" s="231"/>
    </row>
    <row r="19979" spans="2:16">
      <c r="B19979" s="351"/>
      <c r="C19979" s="435"/>
      <c r="D19979" s="399"/>
      <c r="E19979" s="400"/>
      <c r="G19979" s="401"/>
      <c r="H19979" s="401"/>
      <c r="I19979" s="401"/>
      <c r="J19979" s="194"/>
      <c r="K19979" s="194"/>
      <c r="L19979" s="195"/>
      <c r="M19979" s="196"/>
      <c r="N19979" s="197"/>
      <c r="O19979" s="197"/>
      <c r="P19979" s="231"/>
    </row>
    <row r="19980" spans="2:16">
      <c r="B19980" s="351"/>
      <c r="C19980" s="435"/>
      <c r="D19980" s="399"/>
      <c r="E19980" s="400"/>
      <c r="G19980" s="401"/>
      <c r="H19980" s="401"/>
      <c r="I19980" s="401"/>
      <c r="J19980" s="194"/>
      <c r="K19980" s="194"/>
      <c r="L19980" s="195"/>
      <c r="M19980" s="196"/>
      <c r="N19980" s="197"/>
      <c r="O19980" s="197"/>
      <c r="P19980" s="231"/>
    </row>
    <row r="19981" spans="2:16">
      <c r="B19981" s="351"/>
      <c r="C19981" s="435"/>
      <c r="D19981" s="399"/>
      <c r="E19981" s="400"/>
      <c r="G19981" s="401"/>
      <c r="H19981" s="401"/>
      <c r="I19981" s="401"/>
      <c r="J19981" s="194"/>
      <c r="K19981" s="194"/>
      <c r="L19981" s="195"/>
      <c r="M19981" s="196"/>
      <c r="N19981" s="197"/>
      <c r="O19981" s="197"/>
      <c r="P19981" s="231"/>
    </row>
    <row r="19982" spans="2:16">
      <c r="B19982" s="351"/>
      <c r="C19982" s="435"/>
      <c r="D19982" s="399"/>
      <c r="E19982" s="400"/>
      <c r="G19982" s="401"/>
      <c r="H19982" s="401"/>
      <c r="I19982" s="401"/>
      <c r="J19982" s="194"/>
      <c r="K19982" s="194"/>
      <c r="L19982" s="195"/>
      <c r="M19982" s="196"/>
      <c r="N19982" s="197"/>
      <c r="O19982" s="197"/>
      <c r="P19982" s="231"/>
    </row>
    <row r="19983" spans="2:16">
      <c r="B19983" s="351"/>
      <c r="C19983" s="435"/>
      <c r="D19983" s="399"/>
      <c r="E19983" s="400"/>
      <c r="G19983" s="401"/>
      <c r="H19983" s="401"/>
      <c r="I19983" s="401"/>
      <c r="J19983" s="194"/>
      <c r="K19983" s="194"/>
      <c r="L19983" s="195"/>
      <c r="M19983" s="196"/>
      <c r="N19983" s="197"/>
      <c r="O19983" s="197"/>
      <c r="P19983" s="231"/>
    </row>
    <row r="19984" spans="2:16">
      <c r="B19984" s="351"/>
      <c r="C19984" s="435"/>
      <c r="D19984" s="399"/>
      <c r="E19984" s="400"/>
      <c r="G19984" s="401"/>
      <c r="H19984" s="401"/>
      <c r="I19984" s="401"/>
      <c r="J19984" s="194"/>
      <c r="K19984" s="194"/>
      <c r="L19984" s="195"/>
      <c r="M19984" s="196"/>
      <c r="N19984" s="197"/>
      <c r="O19984" s="197"/>
      <c r="P19984" s="231"/>
    </row>
    <row r="19985" spans="2:16">
      <c r="B19985" s="351"/>
      <c r="C19985" s="435"/>
      <c r="D19985" s="399"/>
      <c r="E19985" s="400"/>
      <c r="G19985" s="401"/>
      <c r="H19985" s="401"/>
      <c r="I19985" s="401"/>
      <c r="J19985" s="194"/>
      <c r="K19985" s="194"/>
      <c r="L19985" s="195"/>
      <c r="M19985" s="196"/>
      <c r="N19985" s="197"/>
      <c r="O19985" s="197"/>
      <c r="P19985" s="231"/>
    </row>
    <row r="19986" spans="2:16">
      <c r="B19986" s="351"/>
      <c r="C19986" s="435"/>
      <c r="D19986" s="399"/>
      <c r="E19986" s="400"/>
      <c r="G19986" s="401"/>
      <c r="H19986" s="401"/>
      <c r="I19986" s="401"/>
      <c r="J19986" s="194"/>
      <c r="K19986" s="194"/>
      <c r="L19986" s="195"/>
      <c r="M19986" s="196"/>
      <c r="N19986" s="197"/>
      <c r="O19986" s="197"/>
      <c r="P19986" s="231"/>
    </row>
    <row r="19987" spans="2:16">
      <c r="B19987" s="351"/>
      <c r="C19987" s="435"/>
      <c r="D19987" s="399"/>
      <c r="E19987" s="400"/>
      <c r="G19987" s="401"/>
      <c r="H19987" s="401"/>
      <c r="I19987" s="401"/>
      <c r="J19987" s="194"/>
      <c r="K19987" s="194"/>
      <c r="L19987" s="195"/>
      <c r="M19987" s="196"/>
      <c r="N19987" s="197"/>
      <c r="O19987" s="197"/>
      <c r="P19987" s="231"/>
    </row>
    <row r="19988" spans="2:16">
      <c r="B19988" s="351"/>
      <c r="C19988" s="435"/>
      <c r="D19988" s="399"/>
      <c r="E19988" s="400"/>
      <c r="G19988" s="401"/>
      <c r="H19988" s="401"/>
      <c r="I19988" s="401"/>
      <c r="J19988" s="194"/>
      <c r="K19988" s="194"/>
      <c r="L19988" s="195"/>
      <c r="M19988" s="196"/>
      <c r="N19988" s="197"/>
      <c r="O19988" s="197"/>
      <c r="P19988" s="231"/>
    </row>
    <row r="19989" spans="2:16">
      <c r="B19989" s="351"/>
      <c r="C19989" s="435"/>
      <c r="D19989" s="399"/>
      <c r="E19989" s="400"/>
      <c r="G19989" s="401"/>
      <c r="H19989" s="401"/>
      <c r="I19989" s="401"/>
      <c r="J19989" s="194"/>
      <c r="K19989" s="194"/>
      <c r="L19989" s="195"/>
      <c r="M19989" s="196"/>
      <c r="N19989" s="197"/>
      <c r="O19989" s="197"/>
      <c r="P19989" s="231"/>
    </row>
    <row r="19990" spans="2:16">
      <c r="B19990" s="351"/>
      <c r="C19990" s="435"/>
      <c r="D19990" s="399"/>
      <c r="E19990" s="400"/>
      <c r="G19990" s="401"/>
      <c r="H19990" s="401"/>
      <c r="I19990" s="401"/>
      <c r="J19990" s="194"/>
      <c r="K19990" s="194"/>
      <c r="L19990" s="195"/>
      <c r="M19990" s="196"/>
      <c r="N19990" s="197"/>
      <c r="O19990" s="197"/>
      <c r="P19990" s="231"/>
    </row>
    <row r="19991" spans="2:16">
      <c r="B19991" s="351"/>
      <c r="C19991" s="435"/>
      <c r="D19991" s="399"/>
      <c r="E19991" s="400"/>
      <c r="G19991" s="401"/>
      <c r="H19991" s="401"/>
      <c r="I19991" s="401"/>
      <c r="J19991" s="194"/>
      <c r="K19991" s="194"/>
      <c r="L19991" s="195"/>
      <c r="M19991" s="196"/>
      <c r="N19991" s="197"/>
      <c r="O19991" s="197"/>
      <c r="P19991" s="231"/>
    </row>
    <row r="19992" spans="2:16">
      <c r="B19992" s="351"/>
      <c r="C19992" s="435"/>
      <c r="D19992" s="399"/>
      <c r="E19992" s="400"/>
      <c r="G19992" s="401"/>
      <c r="H19992" s="401"/>
      <c r="I19992" s="401"/>
      <c r="J19992" s="194"/>
      <c r="K19992" s="194"/>
      <c r="L19992" s="195"/>
      <c r="M19992" s="196"/>
      <c r="N19992" s="197"/>
      <c r="O19992" s="197"/>
      <c r="P19992" s="231"/>
    </row>
    <row r="19993" spans="2:16">
      <c r="B19993" s="351"/>
      <c r="C19993" s="435"/>
      <c r="D19993" s="399"/>
      <c r="E19993" s="400"/>
      <c r="G19993" s="401"/>
      <c r="H19993" s="401"/>
      <c r="I19993" s="401"/>
      <c r="J19993" s="194"/>
      <c r="K19993" s="194"/>
      <c r="L19993" s="195"/>
      <c r="M19993" s="196"/>
      <c r="N19993" s="197"/>
      <c r="O19993" s="197"/>
      <c r="P19993" s="231"/>
    </row>
    <row r="19994" spans="2:16">
      <c r="B19994" s="351"/>
      <c r="C19994" s="435"/>
      <c r="D19994" s="399"/>
      <c r="E19994" s="400"/>
      <c r="G19994" s="401"/>
      <c r="H19994" s="401"/>
      <c r="I19994" s="401"/>
      <c r="J19994" s="194"/>
      <c r="K19994" s="194"/>
      <c r="L19994" s="195"/>
      <c r="M19994" s="196"/>
      <c r="N19994" s="197"/>
      <c r="O19994" s="197"/>
      <c r="P19994" s="231"/>
    </row>
    <row r="19995" spans="2:16">
      <c r="B19995" s="351"/>
      <c r="C19995" s="435"/>
      <c r="D19995" s="399"/>
      <c r="E19995" s="400"/>
      <c r="G19995" s="401"/>
      <c r="H19995" s="401"/>
      <c r="I19995" s="401"/>
      <c r="J19995" s="194"/>
      <c r="K19995" s="194"/>
      <c r="L19995" s="195"/>
      <c r="M19995" s="196"/>
      <c r="N19995" s="197"/>
      <c r="O19995" s="197"/>
      <c r="P19995" s="231"/>
    </row>
    <row r="19996" spans="2:16">
      <c r="B19996" s="351"/>
      <c r="C19996" s="435"/>
      <c r="D19996" s="399"/>
      <c r="E19996" s="400"/>
      <c r="G19996" s="401"/>
      <c r="H19996" s="401"/>
      <c r="I19996" s="401"/>
      <c r="J19996" s="194"/>
      <c r="K19996" s="194"/>
      <c r="L19996" s="195"/>
      <c r="M19996" s="196"/>
      <c r="N19996" s="197"/>
      <c r="O19996" s="197"/>
      <c r="P19996" s="231"/>
    </row>
    <row r="19997" spans="2:16">
      <c r="B19997" s="351"/>
      <c r="C19997" s="435"/>
      <c r="D19997" s="399"/>
      <c r="E19997" s="400"/>
      <c r="G19997" s="401"/>
      <c r="H19997" s="401"/>
      <c r="I19997" s="401"/>
      <c r="J19997" s="194"/>
      <c r="K19997" s="194"/>
      <c r="L19997" s="195"/>
      <c r="M19997" s="196"/>
      <c r="N19997" s="197"/>
      <c r="O19997" s="197"/>
      <c r="P19997" s="231"/>
    </row>
    <row r="19998" spans="2:16">
      <c r="B19998" s="351"/>
      <c r="C19998" s="435"/>
      <c r="D19998" s="399"/>
      <c r="E19998" s="400"/>
      <c r="G19998" s="401"/>
      <c r="H19998" s="401"/>
      <c r="I19998" s="401"/>
      <c r="J19998" s="194"/>
      <c r="K19998" s="194"/>
      <c r="L19998" s="195"/>
      <c r="M19998" s="196"/>
      <c r="N19998" s="197"/>
      <c r="O19998" s="197"/>
      <c r="P19998" s="231"/>
    </row>
    <row r="19999" spans="2:16">
      <c r="B19999" s="351"/>
      <c r="C19999" s="435"/>
      <c r="D19999" s="399"/>
      <c r="E19999" s="400"/>
      <c r="G19999" s="401"/>
      <c r="H19999" s="401"/>
      <c r="I19999" s="401"/>
      <c r="J19999" s="194"/>
      <c r="K19999" s="194"/>
      <c r="L19999" s="195"/>
      <c r="M19999" s="196"/>
      <c r="N19999" s="197"/>
      <c r="O19999" s="197"/>
      <c r="P19999" s="231"/>
    </row>
    <row r="20000" spans="2:16">
      <c r="B20000" s="351"/>
      <c r="C20000" s="435"/>
      <c r="D20000" s="399"/>
      <c r="E20000" s="400"/>
      <c r="G20000" s="401"/>
      <c r="H20000" s="401"/>
      <c r="I20000" s="401"/>
      <c r="J20000" s="194"/>
      <c r="K20000" s="194"/>
      <c r="L20000" s="195"/>
      <c r="M20000" s="196"/>
      <c r="N20000" s="197"/>
      <c r="O20000" s="197"/>
      <c r="P20000" s="231"/>
    </row>
    <row r="20001" spans="2:16">
      <c r="B20001" s="351"/>
      <c r="C20001" s="435"/>
      <c r="D20001" s="399"/>
      <c r="E20001" s="400"/>
      <c r="G20001" s="401"/>
      <c r="H20001" s="401"/>
      <c r="I20001" s="401"/>
      <c r="J20001" s="194"/>
      <c r="K20001" s="194"/>
      <c r="L20001" s="195"/>
      <c r="M20001" s="196"/>
      <c r="N20001" s="197"/>
      <c r="O20001" s="197"/>
      <c r="P20001" s="231"/>
    </row>
    <row r="20002" spans="2:16">
      <c r="B20002" s="351"/>
      <c r="C20002" s="435"/>
      <c r="D20002" s="399"/>
      <c r="E20002" s="400"/>
      <c r="G20002" s="401"/>
      <c r="H20002" s="401"/>
      <c r="I20002" s="401"/>
      <c r="J20002" s="194"/>
      <c r="K20002" s="194"/>
      <c r="L20002" s="195"/>
      <c r="M20002" s="196"/>
      <c r="N20002" s="197"/>
      <c r="O20002" s="197"/>
      <c r="P20002" s="231"/>
    </row>
    <row r="20003" spans="2:16">
      <c r="B20003" s="351"/>
      <c r="C20003" s="435"/>
      <c r="D20003" s="399"/>
      <c r="E20003" s="400"/>
      <c r="G20003" s="401"/>
      <c r="H20003" s="401"/>
      <c r="I20003" s="401"/>
      <c r="J20003" s="194"/>
      <c r="K20003" s="194"/>
      <c r="L20003" s="195"/>
      <c r="M20003" s="196"/>
      <c r="N20003" s="197"/>
      <c r="O20003" s="197"/>
      <c r="P20003" s="231"/>
    </row>
    <row r="20004" spans="2:16">
      <c r="B20004" s="351"/>
      <c r="C20004" s="435"/>
      <c r="D20004" s="399"/>
      <c r="E20004" s="400"/>
      <c r="G20004" s="401"/>
      <c r="H20004" s="401"/>
      <c r="I20004" s="401"/>
      <c r="J20004" s="194"/>
      <c r="K20004" s="194"/>
      <c r="L20004" s="195"/>
      <c r="M20004" s="196"/>
      <c r="N20004" s="197"/>
      <c r="O20004" s="197"/>
      <c r="P20004" s="231"/>
    </row>
    <row r="20005" spans="2:16">
      <c r="B20005" s="351"/>
      <c r="C20005" s="435"/>
      <c r="D20005" s="399"/>
      <c r="E20005" s="400"/>
      <c r="G20005" s="401"/>
      <c r="H20005" s="401"/>
      <c r="I20005" s="401"/>
      <c r="J20005" s="194"/>
      <c r="K20005" s="194"/>
      <c r="L20005" s="195"/>
      <c r="M20005" s="196"/>
      <c r="N20005" s="197"/>
      <c r="O20005" s="197"/>
      <c r="P20005" s="231"/>
    </row>
    <row r="20006" spans="2:16">
      <c r="B20006" s="351"/>
      <c r="C20006" s="435"/>
      <c r="D20006" s="399"/>
      <c r="E20006" s="400"/>
      <c r="G20006" s="401"/>
      <c r="H20006" s="401"/>
      <c r="I20006" s="401"/>
      <c r="J20006" s="194"/>
      <c r="K20006" s="194"/>
      <c r="L20006" s="195"/>
      <c r="M20006" s="196"/>
      <c r="N20006" s="197"/>
      <c r="O20006" s="197"/>
      <c r="P20006" s="231"/>
    </row>
    <row r="20007" spans="2:16">
      <c r="B20007" s="351"/>
      <c r="C20007" s="435"/>
      <c r="D20007" s="399"/>
      <c r="E20007" s="400"/>
      <c r="G20007" s="401"/>
      <c r="H20007" s="401"/>
      <c r="I20007" s="401"/>
      <c r="J20007" s="194"/>
      <c r="K20007" s="194"/>
      <c r="L20007" s="195"/>
      <c r="M20007" s="196"/>
      <c r="N20007" s="197"/>
      <c r="O20007" s="197"/>
      <c r="P20007" s="231"/>
    </row>
    <row r="20008" spans="2:16">
      <c r="B20008" s="351"/>
      <c r="C20008" s="435"/>
      <c r="D20008" s="399"/>
      <c r="E20008" s="400"/>
      <c r="G20008" s="401"/>
      <c r="H20008" s="401"/>
      <c r="I20008" s="401"/>
      <c r="J20008" s="194"/>
      <c r="K20008" s="194"/>
      <c r="L20008" s="195"/>
      <c r="M20008" s="196"/>
      <c r="N20008" s="197"/>
      <c r="O20008" s="197"/>
      <c r="P20008" s="231"/>
    </row>
    <row r="20009" spans="2:16">
      <c r="B20009" s="351"/>
      <c r="C20009" s="435"/>
      <c r="D20009" s="399"/>
      <c r="E20009" s="400"/>
      <c r="G20009" s="401"/>
      <c r="H20009" s="401"/>
      <c r="I20009" s="401"/>
      <c r="J20009" s="194"/>
      <c r="K20009" s="194"/>
      <c r="L20009" s="195"/>
      <c r="M20009" s="196"/>
      <c r="N20009" s="197"/>
      <c r="O20009" s="197"/>
      <c r="P20009" s="231"/>
    </row>
    <row r="20010" spans="2:16">
      <c r="B20010" s="351"/>
      <c r="C20010" s="435"/>
      <c r="D20010" s="399"/>
      <c r="E20010" s="400"/>
      <c r="G20010" s="401"/>
      <c r="H20010" s="401"/>
      <c r="I20010" s="401"/>
      <c r="J20010" s="194"/>
      <c r="K20010" s="194"/>
      <c r="L20010" s="195"/>
      <c r="M20010" s="196"/>
      <c r="N20010" s="197"/>
      <c r="O20010" s="197"/>
      <c r="P20010" s="231"/>
    </row>
    <row r="20011" spans="2:16">
      <c r="B20011" s="351"/>
      <c r="C20011" s="435"/>
      <c r="D20011" s="399"/>
      <c r="E20011" s="400"/>
      <c r="G20011" s="401"/>
      <c r="H20011" s="401"/>
      <c r="I20011" s="401"/>
      <c r="J20011" s="194"/>
      <c r="K20011" s="194"/>
      <c r="L20011" s="195"/>
      <c r="M20011" s="196"/>
      <c r="N20011" s="197"/>
      <c r="O20011" s="197"/>
      <c r="P20011" s="231"/>
    </row>
    <row r="20012" spans="2:16">
      <c r="B20012" s="351"/>
      <c r="C20012" s="435"/>
      <c r="D20012" s="399"/>
      <c r="E20012" s="400"/>
      <c r="G20012" s="401"/>
      <c r="H20012" s="401"/>
      <c r="I20012" s="401"/>
      <c r="J20012" s="194"/>
      <c r="K20012" s="194"/>
      <c r="L20012" s="195"/>
      <c r="M20012" s="196"/>
      <c r="N20012" s="197"/>
      <c r="O20012" s="197"/>
      <c r="P20012" s="231"/>
    </row>
    <row r="20013" spans="2:16">
      <c r="B20013" s="351"/>
      <c r="C20013" s="435"/>
      <c r="D20013" s="399"/>
      <c r="E20013" s="400"/>
      <c r="G20013" s="401"/>
      <c r="H20013" s="401"/>
      <c r="I20013" s="401"/>
      <c r="J20013" s="194"/>
      <c r="K20013" s="194"/>
      <c r="L20013" s="195"/>
      <c r="M20013" s="196"/>
      <c r="N20013" s="197"/>
      <c r="O20013" s="197"/>
      <c r="P20013" s="231"/>
    </row>
    <row r="20014" spans="2:16">
      <c r="B20014" s="351"/>
      <c r="C20014" s="435"/>
      <c r="D20014" s="399"/>
      <c r="E20014" s="400"/>
      <c r="G20014" s="401"/>
      <c r="H20014" s="401"/>
      <c r="I20014" s="401"/>
      <c r="J20014" s="194"/>
      <c r="K20014" s="194"/>
      <c r="L20014" s="195"/>
      <c r="M20014" s="196"/>
      <c r="N20014" s="197"/>
      <c r="O20014" s="197"/>
      <c r="P20014" s="231"/>
    </row>
    <row r="20015" spans="2:16">
      <c r="B20015" s="351"/>
      <c r="C20015" s="435"/>
      <c r="D20015" s="399"/>
      <c r="E20015" s="400"/>
      <c r="G20015" s="401"/>
      <c r="H20015" s="401"/>
      <c r="I20015" s="401"/>
      <c r="J20015" s="194"/>
      <c r="K20015" s="194"/>
      <c r="L20015" s="195"/>
      <c r="M20015" s="196"/>
      <c r="N20015" s="197"/>
      <c r="O20015" s="197"/>
      <c r="P20015" s="231"/>
    </row>
    <row r="20016" spans="2:16">
      <c r="B20016" s="351"/>
      <c r="C20016" s="435"/>
      <c r="D20016" s="399"/>
      <c r="E20016" s="400"/>
      <c r="G20016" s="401"/>
      <c r="H20016" s="401"/>
      <c r="I20016" s="401"/>
      <c r="J20016" s="194"/>
      <c r="K20016" s="194"/>
      <c r="L20016" s="195"/>
      <c r="M20016" s="196"/>
      <c r="N20016" s="197"/>
      <c r="O20016" s="197"/>
      <c r="P20016" s="231"/>
    </row>
    <row r="20017" spans="2:16">
      <c r="B20017" s="351"/>
      <c r="C20017" s="435"/>
      <c r="D20017" s="399"/>
      <c r="E20017" s="400"/>
      <c r="G20017" s="401"/>
      <c r="H20017" s="401"/>
      <c r="I20017" s="401"/>
      <c r="J20017" s="194"/>
      <c r="K20017" s="194"/>
      <c r="L20017" s="195"/>
      <c r="M20017" s="196"/>
      <c r="N20017" s="197"/>
      <c r="O20017" s="197"/>
      <c r="P20017" s="231"/>
    </row>
    <row r="20018" spans="2:16">
      <c r="B20018" s="351"/>
      <c r="C20018" s="435"/>
      <c r="D20018" s="399"/>
      <c r="E20018" s="400"/>
      <c r="G20018" s="401"/>
      <c r="H20018" s="401"/>
      <c r="I20018" s="401"/>
      <c r="J20018" s="194"/>
      <c r="K20018" s="194"/>
      <c r="L20018" s="195"/>
      <c r="M20018" s="196"/>
      <c r="N20018" s="197"/>
      <c r="O20018" s="197"/>
      <c r="P20018" s="231"/>
    </row>
    <row r="20019" spans="2:16">
      <c r="B20019" s="351"/>
      <c r="C20019" s="435"/>
      <c r="D20019" s="399"/>
      <c r="E20019" s="400"/>
      <c r="G20019" s="401"/>
      <c r="H20019" s="401"/>
      <c r="I20019" s="401"/>
      <c r="J20019" s="194"/>
      <c r="K20019" s="194"/>
      <c r="L20019" s="195"/>
      <c r="M20019" s="196"/>
      <c r="N20019" s="197"/>
      <c r="O20019" s="197"/>
      <c r="P20019" s="231"/>
    </row>
    <row r="20020" spans="2:16">
      <c r="B20020" s="351"/>
      <c r="C20020" s="435"/>
      <c r="D20020" s="399"/>
      <c r="E20020" s="400"/>
      <c r="G20020" s="401"/>
      <c r="H20020" s="401"/>
      <c r="I20020" s="401"/>
      <c r="J20020" s="194"/>
      <c r="K20020" s="194"/>
      <c r="L20020" s="195"/>
      <c r="M20020" s="196"/>
      <c r="N20020" s="197"/>
      <c r="O20020" s="197"/>
      <c r="P20020" s="231"/>
    </row>
    <row r="20021" spans="2:16">
      <c r="B20021" s="351"/>
      <c r="C20021" s="435"/>
      <c r="D20021" s="399"/>
      <c r="E20021" s="400"/>
      <c r="G20021" s="401"/>
      <c r="H20021" s="401"/>
      <c r="I20021" s="401"/>
      <c r="J20021" s="194"/>
      <c r="K20021" s="194"/>
      <c r="L20021" s="195"/>
      <c r="M20021" s="196"/>
      <c r="N20021" s="197"/>
      <c r="O20021" s="197"/>
      <c r="P20021" s="231"/>
    </row>
    <row r="20022" spans="2:16">
      <c r="B20022" s="351"/>
      <c r="C20022" s="435"/>
      <c r="D20022" s="399"/>
      <c r="E20022" s="400"/>
      <c r="G20022" s="401"/>
      <c r="H20022" s="401"/>
      <c r="I20022" s="401"/>
      <c r="J20022" s="194"/>
      <c r="K20022" s="194"/>
      <c r="L20022" s="195"/>
      <c r="M20022" s="196"/>
      <c r="N20022" s="197"/>
      <c r="O20022" s="197"/>
      <c r="P20022" s="231"/>
    </row>
    <row r="20023" spans="2:16">
      <c r="B20023" s="351"/>
      <c r="C20023" s="435"/>
      <c r="D20023" s="399"/>
      <c r="E20023" s="400"/>
      <c r="G20023" s="401"/>
      <c r="H20023" s="401"/>
      <c r="I20023" s="401"/>
      <c r="J20023" s="194"/>
      <c r="K20023" s="194"/>
      <c r="L20023" s="195"/>
      <c r="M20023" s="196"/>
      <c r="N20023" s="197"/>
      <c r="O20023" s="197"/>
      <c r="P20023" s="231"/>
    </row>
    <row r="20024" spans="2:16">
      <c r="B20024" s="351"/>
      <c r="C20024" s="435"/>
      <c r="D20024" s="399"/>
      <c r="E20024" s="400"/>
      <c r="G20024" s="401"/>
      <c r="H20024" s="401"/>
      <c r="I20024" s="401"/>
      <c r="J20024" s="194"/>
      <c r="K20024" s="194"/>
      <c r="L20024" s="195"/>
      <c r="M20024" s="196"/>
      <c r="N20024" s="197"/>
      <c r="O20024" s="197"/>
      <c r="P20024" s="231"/>
    </row>
    <row r="20025" spans="2:16">
      <c r="B20025" s="351"/>
      <c r="C20025" s="435"/>
      <c r="D20025" s="399"/>
      <c r="E20025" s="400"/>
      <c r="G20025" s="401"/>
      <c r="H20025" s="401"/>
      <c r="I20025" s="401"/>
      <c r="J20025" s="194"/>
      <c r="K20025" s="194"/>
      <c r="L20025" s="195"/>
      <c r="M20025" s="196"/>
      <c r="N20025" s="197"/>
      <c r="O20025" s="197"/>
      <c r="P20025" s="231"/>
    </row>
    <row r="20026" spans="2:16">
      <c r="B20026" s="351"/>
      <c r="C20026" s="435"/>
      <c r="D20026" s="399"/>
      <c r="E20026" s="400"/>
      <c r="G20026" s="401"/>
      <c r="H20026" s="401"/>
      <c r="I20026" s="401"/>
      <c r="J20026" s="194"/>
      <c r="K20026" s="194"/>
      <c r="L20026" s="195"/>
      <c r="M20026" s="196"/>
      <c r="N20026" s="197"/>
      <c r="O20026" s="197"/>
      <c r="P20026" s="231"/>
    </row>
    <row r="20027" spans="2:16">
      <c r="B20027" s="351"/>
      <c r="C20027" s="435"/>
      <c r="D20027" s="399"/>
      <c r="E20027" s="400"/>
      <c r="G20027" s="401"/>
      <c r="H20027" s="401"/>
      <c r="I20027" s="401"/>
      <c r="J20027" s="194"/>
      <c r="K20027" s="194"/>
      <c r="L20027" s="195"/>
      <c r="M20027" s="196"/>
      <c r="N20027" s="197"/>
      <c r="O20027" s="197"/>
      <c r="P20027" s="231"/>
    </row>
    <row r="20028" spans="2:16">
      <c r="B20028" s="351"/>
      <c r="C20028" s="435"/>
      <c r="D20028" s="399"/>
      <c r="E20028" s="400"/>
      <c r="G20028" s="401"/>
      <c r="H20028" s="401"/>
      <c r="I20028" s="401"/>
      <c r="J20028" s="194"/>
      <c r="K20028" s="194"/>
      <c r="L20028" s="195"/>
      <c r="M20028" s="196"/>
      <c r="N20028" s="197"/>
      <c r="O20028" s="197"/>
      <c r="P20028" s="231"/>
    </row>
    <row r="20029" spans="2:16">
      <c r="B20029" s="351"/>
      <c r="C20029" s="435"/>
      <c r="D20029" s="399"/>
      <c r="E20029" s="400"/>
      <c r="G20029" s="401"/>
      <c r="H20029" s="401"/>
      <c r="I20029" s="401"/>
      <c r="J20029" s="194"/>
      <c r="K20029" s="194"/>
      <c r="L20029" s="195"/>
      <c r="M20029" s="196"/>
      <c r="N20029" s="197"/>
      <c r="O20029" s="197"/>
      <c r="P20029" s="231"/>
    </row>
    <row r="20030" spans="2:16">
      <c r="B20030" s="351"/>
      <c r="C20030" s="435"/>
      <c r="D20030" s="399"/>
      <c r="E20030" s="400"/>
      <c r="G20030" s="401"/>
      <c r="H20030" s="401"/>
      <c r="I20030" s="401"/>
      <c r="J20030" s="194"/>
      <c r="K20030" s="194"/>
      <c r="L20030" s="195"/>
      <c r="M20030" s="196"/>
      <c r="N20030" s="197"/>
      <c r="O20030" s="197"/>
      <c r="P20030" s="231"/>
    </row>
    <row r="20031" spans="2:16">
      <c r="B20031" s="351"/>
      <c r="C20031" s="435"/>
      <c r="D20031" s="399"/>
      <c r="E20031" s="400"/>
      <c r="G20031" s="401"/>
      <c r="H20031" s="401"/>
      <c r="I20031" s="401"/>
      <c r="J20031" s="194"/>
      <c r="K20031" s="194"/>
      <c r="L20031" s="195"/>
      <c r="M20031" s="196"/>
      <c r="N20031" s="197"/>
      <c r="O20031" s="197"/>
      <c r="P20031" s="231"/>
    </row>
    <row r="20032" spans="2:16">
      <c r="B20032" s="351"/>
      <c r="C20032" s="435"/>
      <c r="D20032" s="399"/>
      <c r="E20032" s="400"/>
      <c r="G20032" s="401"/>
      <c r="H20032" s="401"/>
      <c r="I20032" s="401"/>
      <c r="J20032" s="194"/>
      <c r="K20032" s="194"/>
      <c r="L20032" s="195"/>
      <c r="M20032" s="196"/>
      <c r="N20032" s="197"/>
      <c r="O20032" s="197"/>
      <c r="P20032" s="231"/>
    </row>
    <row r="20033" spans="2:16">
      <c r="B20033" s="351"/>
      <c r="C20033" s="435"/>
      <c r="D20033" s="399"/>
      <c r="E20033" s="400"/>
      <c r="G20033" s="401"/>
      <c r="H20033" s="401"/>
      <c r="I20033" s="401"/>
      <c r="J20033" s="194"/>
      <c r="K20033" s="194"/>
      <c r="L20033" s="195"/>
      <c r="M20033" s="196"/>
      <c r="N20033" s="197"/>
      <c r="O20033" s="197"/>
      <c r="P20033" s="231"/>
    </row>
    <row r="20034" spans="2:16">
      <c r="B20034" s="351"/>
      <c r="C20034" s="435"/>
      <c r="D20034" s="399"/>
      <c r="E20034" s="400"/>
      <c r="G20034" s="401"/>
      <c r="H20034" s="401"/>
      <c r="I20034" s="401"/>
      <c r="J20034" s="194"/>
      <c r="K20034" s="194"/>
      <c r="L20034" s="195"/>
      <c r="M20034" s="196"/>
      <c r="N20034" s="197"/>
      <c r="O20034" s="197"/>
      <c r="P20034" s="231"/>
    </row>
    <row r="20035" spans="2:16">
      <c r="B20035" s="351"/>
      <c r="C20035" s="435"/>
      <c r="D20035" s="399"/>
      <c r="E20035" s="400"/>
      <c r="G20035" s="401"/>
      <c r="H20035" s="401"/>
      <c r="I20035" s="401"/>
      <c r="J20035" s="194"/>
      <c r="K20035" s="194"/>
      <c r="L20035" s="195"/>
      <c r="M20035" s="196"/>
      <c r="N20035" s="197"/>
      <c r="O20035" s="197"/>
      <c r="P20035" s="231"/>
    </row>
    <row r="20036" spans="2:16">
      <c r="B20036" s="351"/>
      <c r="C20036" s="435"/>
      <c r="D20036" s="399"/>
      <c r="E20036" s="400"/>
      <c r="G20036" s="401"/>
      <c r="H20036" s="401"/>
      <c r="I20036" s="401"/>
      <c r="J20036" s="194"/>
      <c r="K20036" s="194"/>
      <c r="L20036" s="195"/>
      <c r="M20036" s="196"/>
      <c r="N20036" s="197"/>
      <c r="O20036" s="197"/>
      <c r="P20036" s="231"/>
    </row>
    <row r="20037" spans="2:16">
      <c r="B20037" s="351"/>
      <c r="C20037" s="435"/>
      <c r="D20037" s="399"/>
      <c r="E20037" s="400"/>
      <c r="G20037" s="401"/>
      <c r="H20037" s="401"/>
      <c r="I20037" s="401"/>
      <c r="J20037" s="194"/>
      <c r="K20037" s="194"/>
      <c r="L20037" s="195"/>
      <c r="M20037" s="196"/>
      <c r="N20037" s="197"/>
      <c r="O20037" s="197"/>
      <c r="P20037" s="231"/>
    </row>
    <row r="20038" spans="2:16">
      <c r="B20038" s="351"/>
      <c r="C20038" s="435"/>
      <c r="D20038" s="399"/>
      <c r="E20038" s="400"/>
      <c r="G20038" s="401"/>
      <c r="H20038" s="401"/>
      <c r="I20038" s="401"/>
      <c r="J20038" s="194"/>
      <c r="K20038" s="194"/>
      <c r="L20038" s="195"/>
      <c r="M20038" s="196"/>
      <c r="N20038" s="197"/>
      <c r="O20038" s="197"/>
      <c r="P20038" s="231"/>
    </row>
    <row r="20039" spans="2:16">
      <c r="B20039" s="351"/>
      <c r="C20039" s="435"/>
      <c r="D20039" s="399"/>
      <c r="E20039" s="400"/>
      <c r="G20039" s="401"/>
      <c r="H20039" s="401"/>
      <c r="I20039" s="401"/>
      <c r="J20039" s="194"/>
      <c r="K20039" s="194"/>
      <c r="L20039" s="195"/>
      <c r="M20039" s="196"/>
      <c r="N20039" s="197"/>
      <c r="O20039" s="197"/>
      <c r="P20039" s="231"/>
    </row>
    <row r="20040" spans="2:16">
      <c r="B20040" s="351"/>
      <c r="C20040" s="435"/>
      <c r="D20040" s="399"/>
      <c r="E20040" s="400"/>
      <c r="G20040" s="401"/>
      <c r="H20040" s="401"/>
      <c r="I20040" s="401"/>
      <c r="J20040" s="194"/>
      <c r="K20040" s="194"/>
      <c r="L20040" s="195"/>
      <c r="M20040" s="196"/>
      <c r="N20040" s="197"/>
      <c r="O20040" s="197"/>
      <c r="P20040" s="231"/>
    </row>
    <row r="20041" spans="2:16">
      <c r="B20041" s="351"/>
      <c r="C20041" s="435"/>
      <c r="D20041" s="399"/>
      <c r="E20041" s="400"/>
      <c r="G20041" s="401"/>
      <c r="H20041" s="401"/>
      <c r="I20041" s="401"/>
      <c r="J20041" s="194"/>
      <c r="K20041" s="194"/>
      <c r="L20041" s="195"/>
      <c r="M20041" s="196"/>
      <c r="N20041" s="197"/>
      <c r="O20041" s="197"/>
      <c r="P20041" s="231"/>
    </row>
    <row r="20042" spans="2:16">
      <c r="B20042" s="351"/>
      <c r="C20042" s="435"/>
      <c r="D20042" s="399"/>
      <c r="E20042" s="400"/>
      <c r="G20042" s="401"/>
      <c r="H20042" s="401"/>
      <c r="I20042" s="401"/>
      <c r="J20042" s="194"/>
      <c r="K20042" s="194"/>
      <c r="L20042" s="195"/>
      <c r="M20042" s="196"/>
      <c r="N20042" s="197"/>
      <c r="O20042" s="197"/>
      <c r="P20042" s="231"/>
    </row>
    <row r="20043" spans="2:16">
      <c r="B20043" s="351"/>
      <c r="C20043" s="435"/>
      <c r="D20043" s="399"/>
      <c r="E20043" s="400"/>
      <c r="G20043" s="401"/>
      <c r="H20043" s="401"/>
      <c r="I20043" s="401"/>
      <c r="J20043" s="194"/>
      <c r="K20043" s="194"/>
      <c r="L20043" s="195"/>
      <c r="M20043" s="196"/>
      <c r="N20043" s="197"/>
      <c r="O20043" s="197"/>
      <c r="P20043" s="231"/>
    </row>
    <row r="20044" spans="2:16">
      <c r="B20044" s="351"/>
      <c r="C20044" s="435"/>
      <c r="D20044" s="399"/>
      <c r="E20044" s="400"/>
      <c r="G20044" s="401"/>
      <c r="H20044" s="401"/>
      <c r="I20044" s="401"/>
      <c r="J20044" s="194"/>
      <c r="K20044" s="194"/>
      <c r="L20044" s="195"/>
      <c r="M20044" s="196"/>
      <c r="N20044" s="197"/>
      <c r="O20044" s="197"/>
      <c r="P20044" s="231"/>
    </row>
    <row r="20045" spans="2:16">
      <c r="B20045" s="351"/>
      <c r="C20045" s="435"/>
      <c r="D20045" s="399"/>
      <c r="E20045" s="400"/>
      <c r="G20045" s="401"/>
      <c r="H20045" s="401"/>
      <c r="I20045" s="401"/>
      <c r="J20045" s="194"/>
      <c r="K20045" s="194"/>
      <c r="L20045" s="195"/>
      <c r="M20045" s="196"/>
      <c r="N20045" s="197"/>
      <c r="O20045" s="197"/>
      <c r="P20045" s="231"/>
    </row>
    <row r="20046" spans="2:16">
      <c r="B20046" s="351"/>
      <c r="C20046" s="435"/>
      <c r="D20046" s="399"/>
      <c r="E20046" s="400"/>
      <c r="G20046" s="401"/>
      <c r="H20046" s="401"/>
      <c r="I20046" s="401"/>
      <c r="J20046" s="194"/>
      <c r="K20046" s="194"/>
      <c r="L20046" s="195"/>
      <c r="M20046" s="196"/>
      <c r="N20046" s="197"/>
      <c r="O20046" s="197"/>
      <c r="P20046" s="231"/>
    </row>
    <row r="20047" spans="2:16">
      <c r="B20047" s="351"/>
      <c r="C20047" s="435"/>
      <c r="D20047" s="399"/>
      <c r="E20047" s="400"/>
      <c r="G20047" s="401"/>
      <c r="H20047" s="401"/>
      <c r="I20047" s="401"/>
      <c r="J20047" s="194"/>
      <c r="K20047" s="194"/>
      <c r="L20047" s="195"/>
      <c r="M20047" s="196"/>
      <c r="N20047" s="197"/>
      <c r="O20047" s="197"/>
      <c r="P20047" s="231"/>
    </row>
    <row r="20048" spans="2:16">
      <c r="B20048" s="351"/>
      <c r="C20048" s="435"/>
      <c r="D20048" s="399"/>
      <c r="E20048" s="400"/>
      <c r="G20048" s="401"/>
      <c r="H20048" s="401"/>
      <c r="I20048" s="401"/>
      <c r="J20048" s="194"/>
      <c r="K20048" s="194"/>
      <c r="L20048" s="195"/>
      <c r="M20048" s="196"/>
      <c r="N20048" s="197"/>
      <c r="O20048" s="197"/>
      <c r="P20048" s="231"/>
    </row>
    <row r="20049" spans="2:16">
      <c r="B20049" s="351"/>
      <c r="C20049" s="435"/>
      <c r="D20049" s="399"/>
      <c r="E20049" s="400"/>
      <c r="G20049" s="401"/>
      <c r="H20049" s="401"/>
      <c r="I20049" s="401"/>
      <c r="J20049" s="194"/>
      <c r="K20049" s="194"/>
      <c r="L20049" s="195"/>
      <c r="M20049" s="196"/>
      <c r="N20049" s="197"/>
      <c r="O20049" s="197"/>
      <c r="P20049" s="231"/>
    </row>
    <row r="20050" spans="2:16">
      <c r="B20050" s="351"/>
      <c r="C20050" s="435"/>
      <c r="D20050" s="399"/>
      <c r="E20050" s="400"/>
      <c r="G20050" s="401"/>
      <c r="H20050" s="401"/>
      <c r="I20050" s="401"/>
      <c r="J20050" s="194"/>
      <c r="K20050" s="194"/>
      <c r="L20050" s="195"/>
      <c r="M20050" s="196"/>
      <c r="N20050" s="197"/>
      <c r="O20050" s="197"/>
      <c r="P20050" s="231"/>
    </row>
    <row r="20051" spans="2:16">
      <c r="B20051" s="351"/>
      <c r="C20051" s="435"/>
      <c r="D20051" s="399"/>
      <c r="E20051" s="400"/>
      <c r="G20051" s="401"/>
      <c r="H20051" s="401"/>
      <c r="I20051" s="401"/>
      <c r="J20051" s="194"/>
      <c r="K20051" s="194"/>
      <c r="L20051" s="195"/>
      <c r="M20051" s="196"/>
      <c r="N20051" s="197"/>
      <c r="O20051" s="197"/>
      <c r="P20051" s="231"/>
    </row>
    <row r="20052" spans="2:16">
      <c r="B20052" s="351"/>
      <c r="C20052" s="435"/>
      <c r="D20052" s="399"/>
      <c r="E20052" s="400"/>
      <c r="G20052" s="401"/>
      <c r="H20052" s="401"/>
      <c r="I20052" s="401"/>
      <c r="J20052" s="194"/>
      <c r="K20052" s="194"/>
      <c r="L20052" s="195"/>
      <c r="M20052" s="196"/>
      <c r="N20052" s="197"/>
      <c r="O20052" s="197"/>
      <c r="P20052" s="231"/>
    </row>
    <row r="20053" spans="2:16">
      <c r="B20053" s="351"/>
      <c r="C20053" s="435"/>
      <c r="D20053" s="399"/>
      <c r="E20053" s="400"/>
      <c r="G20053" s="401"/>
      <c r="H20053" s="401"/>
      <c r="I20053" s="401"/>
      <c r="J20053" s="194"/>
      <c r="K20053" s="194"/>
      <c r="L20053" s="195"/>
      <c r="M20053" s="196"/>
      <c r="N20053" s="197"/>
      <c r="O20053" s="197"/>
      <c r="P20053" s="231"/>
    </row>
    <row r="20054" spans="2:16">
      <c r="B20054" s="351"/>
      <c r="C20054" s="435"/>
      <c r="D20054" s="399"/>
      <c r="E20054" s="400"/>
      <c r="G20054" s="401"/>
      <c r="H20054" s="401"/>
      <c r="I20054" s="401"/>
      <c r="J20054" s="194"/>
      <c r="K20054" s="194"/>
      <c r="L20054" s="195"/>
      <c r="M20054" s="196"/>
      <c r="N20054" s="197"/>
      <c r="O20054" s="197"/>
      <c r="P20054" s="231"/>
    </row>
    <row r="20055" spans="2:16">
      <c r="B20055" s="351"/>
      <c r="C20055" s="435"/>
      <c r="D20055" s="399"/>
      <c r="E20055" s="400"/>
      <c r="G20055" s="401"/>
      <c r="H20055" s="401"/>
      <c r="I20055" s="401"/>
      <c r="J20055" s="194"/>
      <c r="K20055" s="194"/>
      <c r="L20055" s="195"/>
      <c r="M20055" s="196"/>
      <c r="N20055" s="197"/>
      <c r="O20055" s="197"/>
      <c r="P20055" s="231"/>
    </row>
    <row r="20056" spans="2:16">
      <c r="B20056" s="351"/>
      <c r="C20056" s="435"/>
      <c r="D20056" s="399"/>
      <c r="E20056" s="400"/>
      <c r="G20056" s="401"/>
      <c r="H20056" s="401"/>
      <c r="I20056" s="401"/>
      <c r="J20056" s="194"/>
      <c r="K20056" s="194"/>
      <c r="L20056" s="195"/>
      <c r="M20056" s="196"/>
      <c r="N20056" s="197"/>
      <c r="O20056" s="197"/>
      <c r="P20056" s="231"/>
    </row>
    <row r="20057" spans="2:16">
      <c r="B20057" s="351"/>
      <c r="C20057" s="435"/>
      <c r="D20057" s="399"/>
      <c r="E20057" s="400"/>
      <c r="G20057" s="401"/>
      <c r="H20057" s="401"/>
      <c r="I20057" s="401"/>
      <c r="J20057" s="194"/>
      <c r="K20057" s="194"/>
      <c r="L20057" s="195"/>
      <c r="M20057" s="196"/>
      <c r="N20057" s="197"/>
      <c r="O20057" s="197"/>
      <c r="P20057" s="231"/>
    </row>
    <row r="20058" spans="2:16">
      <c r="B20058" s="351"/>
      <c r="C20058" s="435"/>
      <c r="D20058" s="399"/>
      <c r="E20058" s="400"/>
      <c r="G20058" s="401"/>
      <c r="H20058" s="401"/>
      <c r="I20058" s="401"/>
      <c r="J20058" s="194"/>
      <c r="K20058" s="194"/>
      <c r="L20058" s="195"/>
      <c r="M20058" s="196"/>
      <c r="N20058" s="197"/>
      <c r="O20058" s="197"/>
      <c r="P20058" s="231"/>
    </row>
    <row r="20059" spans="2:16">
      <c r="B20059" s="351"/>
      <c r="C20059" s="435"/>
      <c r="D20059" s="399"/>
      <c r="E20059" s="400"/>
      <c r="G20059" s="401"/>
      <c r="H20059" s="401"/>
      <c r="I20059" s="401"/>
      <c r="J20059" s="194"/>
      <c r="K20059" s="194"/>
      <c r="L20059" s="195"/>
      <c r="M20059" s="196"/>
      <c r="N20059" s="197"/>
      <c r="O20059" s="197"/>
      <c r="P20059" s="231"/>
    </row>
    <row r="20060" spans="2:16">
      <c r="B20060" s="351"/>
      <c r="C20060" s="435"/>
      <c r="D20060" s="399"/>
      <c r="E20060" s="400"/>
      <c r="G20060" s="401"/>
      <c r="H20060" s="401"/>
      <c r="I20060" s="401"/>
      <c r="J20060" s="194"/>
      <c r="K20060" s="194"/>
      <c r="L20060" s="195"/>
      <c r="M20060" s="196"/>
      <c r="N20060" s="197"/>
      <c r="O20060" s="197"/>
      <c r="P20060" s="231"/>
    </row>
    <row r="20061" spans="2:16">
      <c r="B20061" s="351"/>
      <c r="C20061" s="435"/>
      <c r="D20061" s="399"/>
      <c r="E20061" s="400"/>
      <c r="G20061" s="401"/>
      <c r="H20061" s="401"/>
      <c r="I20061" s="401"/>
      <c r="J20061" s="194"/>
      <c r="K20061" s="194"/>
      <c r="L20061" s="195"/>
      <c r="M20061" s="196"/>
      <c r="N20061" s="197"/>
      <c r="O20061" s="197"/>
      <c r="P20061" s="231"/>
    </row>
    <row r="20062" spans="2:16">
      <c r="B20062" s="351"/>
      <c r="C20062" s="435"/>
      <c r="D20062" s="399"/>
      <c r="E20062" s="400"/>
      <c r="G20062" s="401"/>
      <c r="H20062" s="401"/>
      <c r="I20062" s="401"/>
      <c r="J20062" s="194"/>
      <c r="K20062" s="194"/>
      <c r="L20062" s="195"/>
      <c r="M20062" s="196"/>
      <c r="N20062" s="197"/>
      <c r="O20062" s="197"/>
      <c r="P20062" s="231"/>
    </row>
    <row r="20063" spans="2:16">
      <c r="B20063" s="351"/>
      <c r="C20063" s="435"/>
      <c r="D20063" s="399"/>
      <c r="E20063" s="400"/>
      <c r="G20063" s="401"/>
      <c r="H20063" s="401"/>
      <c r="I20063" s="401"/>
      <c r="J20063" s="194"/>
      <c r="K20063" s="194"/>
      <c r="L20063" s="195"/>
      <c r="M20063" s="196"/>
      <c r="N20063" s="197"/>
      <c r="O20063" s="197"/>
      <c r="P20063" s="231"/>
    </row>
    <row r="20064" spans="2:16">
      <c r="B20064" s="351"/>
      <c r="C20064" s="435"/>
      <c r="D20064" s="399"/>
      <c r="E20064" s="400"/>
      <c r="G20064" s="401"/>
      <c r="H20064" s="401"/>
      <c r="I20064" s="401"/>
      <c r="J20064" s="194"/>
      <c r="K20064" s="194"/>
      <c r="L20064" s="195"/>
      <c r="M20064" s="196"/>
      <c r="N20064" s="197"/>
      <c r="O20064" s="197"/>
      <c r="P20064" s="231"/>
    </row>
    <row r="20065" spans="2:16">
      <c r="B20065" s="351"/>
      <c r="C20065" s="435"/>
      <c r="D20065" s="399"/>
      <c r="E20065" s="400"/>
      <c r="G20065" s="401"/>
      <c r="H20065" s="401"/>
      <c r="I20065" s="401"/>
      <c r="J20065" s="194"/>
      <c r="K20065" s="194"/>
      <c r="L20065" s="195"/>
      <c r="M20065" s="196"/>
      <c r="N20065" s="197"/>
      <c r="O20065" s="197"/>
      <c r="P20065" s="231"/>
    </row>
    <row r="20066" spans="2:16">
      <c r="B20066" s="351"/>
      <c r="C20066" s="435"/>
      <c r="D20066" s="399"/>
      <c r="E20066" s="400"/>
      <c r="G20066" s="401"/>
      <c r="H20066" s="401"/>
      <c r="I20066" s="401"/>
      <c r="J20066" s="194"/>
      <c r="K20066" s="194"/>
      <c r="L20066" s="195"/>
      <c r="M20066" s="196"/>
      <c r="N20066" s="197"/>
      <c r="O20066" s="197"/>
      <c r="P20066" s="231"/>
    </row>
    <row r="20067" spans="2:16">
      <c r="B20067" s="351"/>
      <c r="C20067" s="435"/>
      <c r="D20067" s="399"/>
      <c r="E20067" s="400"/>
      <c r="G20067" s="401"/>
      <c r="H20067" s="401"/>
      <c r="I20067" s="401"/>
      <c r="J20067" s="194"/>
      <c r="K20067" s="194"/>
      <c r="L20067" s="195"/>
      <c r="M20067" s="196"/>
      <c r="N20067" s="197"/>
      <c r="O20067" s="197"/>
      <c r="P20067" s="231"/>
    </row>
    <row r="20068" spans="2:16">
      <c r="B20068" s="351"/>
      <c r="C20068" s="435"/>
      <c r="D20068" s="399"/>
      <c r="E20068" s="400"/>
      <c r="G20068" s="401"/>
      <c r="H20068" s="401"/>
      <c r="I20068" s="401"/>
      <c r="J20068" s="194"/>
      <c r="K20068" s="194"/>
      <c r="L20068" s="195"/>
      <c r="M20068" s="196"/>
      <c r="N20068" s="197"/>
      <c r="O20068" s="197"/>
      <c r="P20068" s="231"/>
    </row>
    <row r="20069" spans="2:16">
      <c r="B20069" s="351"/>
      <c r="C20069" s="435"/>
      <c r="D20069" s="399"/>
      <c r="E20069" s="400"/>
      <c r="G20069" s="401"/>
      <c r="H20069" s="401"/>
      <c r="I20069" s="401"/>
      <c r="J20069" s="194"/>
      <c r="K20069" s="194"/>
      <c r="L20069" s="195"/>
      <c r="M20069" s="196"/>
      <c r="N20069" s="197"/>
      <c r="O20069" s="197"/>
      <c r="P20069" s="231"/>
    </row>
    <row r="20070" spans="2:16">
      <c r="B20070" s="351"/>
      <c r="C20070" s="435"/>
      <c r="D20070" s="399"/>
      <c r="E20070" s="400"/>
      <c r="G20070" s="401"/>
      <c r="H20070" s="401"/>
      <c r="I20070" s="401"/>
      <c r="J20070" s="194"/>
      <c r="K20070" s="194"/>
      <c r="L20070" s="195"/>
      <c r="M20070" s="196"/>
      <c r="N20070" s="197"/>
      <c r="O20070" s="197"/>
      <c r="P20070" s="231"/>
    </row>
    <row r="20071" spans="2:16">
      <c r="B20071" s="351"/>
      <c r="C20071" s="435"/>
      <c r="D20071" s="399"/>
      <c r="E20071" s="400"/>
      <c r="G20071" s="401"/>
      <c r="H20071" s="401"/>
      <c r="I20071" s="401"/>
      <c r="J20071" s="194"/>
      <c r="K20071" s="194"/>
      <c r="L20071" s="195"/>
      <c r="M20071" s="196"/>
      <c r="N20071" s="197"/>
      <c r="O20071" s="197"/>
      <c r="P20071" s="231"/>
    </row>
    <row r="20072" spans="2:16">
      <c r="B20072" s="351"/>
      <c r="C20072" s="435"/>
      <c r="D20072" s="399"/>
      <c r="E20072" s="400"/>
      <c r="G20072" s="401"/>
      <c r="H20072" s="401"/>
      <c r="I20072" s="401"/>
      <c r="J20072" s="194"/>
      <c r="K20072" s="194"/>
      <c r="L20072" s="195"/>
      <c r="M20072" s="196"/>
      <c r="N20072" s="197"/>
      <c r="O20072" s="197"/>
      <c r="P20072" s="231"/>
    </row>
    <row r="20073" spans="2:16">
      <c r="B20073" s="351"/>
      <c r="C20073" s="435"/>
      <c r="D20073" s="399"/>
      <c r="E20073" s="400"/>
      <c r="G20073" s="401"/>
      <c r="H20073" s="401"/>
      <c r="I20073" s="401"/>
      <c r="J20073" s="194"/>
      <c r="K20073" s="194"/>
      <c r="L20073" s="195"/>
      <c r="M20073" s="196"/>
      <c r="N20073" s="197"/>
      <c r="O20073" s="197"/>
      <c r="P20073" s="231"/>
    </row>
    <row r="20074" spans="2:16">
      <c r="B20074" s="351"/>
      <c r="C20074" s="435"/>
      <c r="D20074" s="399"/>
      <c r="E20074" s="400"/>
      <c r="G20074" s="401"/>
      <c r="H20074" s="401"/>
      <c r="I20074" s="401"/>
      <c r="J20074" s="194"/>
      <c r="K20074" s="194"/>
      <c r="L20074" s="195"/>
      <c r="M20074" s="196"/>
      <c r="N20074" s="197"/>
      <c r="O20074" s="197"/>
      <c r="P20074" s="231"/>
    </row>
    <row r="20075" spans="2:16">
      <c r="B20075" s="351"/>
      <c r="C20075" s="435"/>
      <c r="D20075" s="399"/>
      <c r="E20075" s="400"/>
      <c r="G20075" s="401"/>
      <c r="H20075" s="401"/>
      <c r="I20075" s="401"/>
      <c r="J20075" s="194"/>
      <c r="K20075" s="194"/>
      <c r="L20075" s="195"/>
      <c r="M20075" s="196"/>
      <c r="N20075" s="197"/>
      <c r="O20075" s="197"/>
      <c r="P20075" s="231"/>
    </row>
    <row r="20076" spans="2:16">
      <c r="B20076" s="351"/>
      <c r="C20076" s="435"/>
      <c r="D20076" s="399"/>
      <c r="E20076" s="400"/>
      <c r="G20076" s="401"/>
      <c r="H20076" s="401"/>
      <c r="I20076" s="401"/>
      <c r="J20076" s="194"/>
      <c r="K20076" s="194"/>
      <c r="L20076" s="195"/>
      <c r="M20076" s="196"/>
      <c r="N20076" s="197"/>
      <c r="O20076" s="197"/>
      <c r="P20076" s="231"/>
    </row>
    <row r="20077" spans="2:16">
      <c r="B20077" s="351"/>
      <c r="C20077" s="435"/>
      <c r="D20077" s="399"/>
      <c r="E20077" s="400"/>
      <c r="G20077" s="401"/>
      <c r="H20077" s="401"/>
      <c r="I20077" s="401"/>
      <c r="J20077" s="194"/>
      <c r="K20077" s="194"/>
      <c r="L20077" s="195"/>
      <c r="M20077" s="196"/>
      <c r="N20077" s="197"/>
      <c r="O20077" s="197"/>
      <c r="P20077" s="231"/>
    </row>
    <row r="20078" spans="2:16">
      <c r="B20078" s="351"/>
      <c r="C20078" s="435"/>
      <c r="D20078" s="399"/>
      <c r="E20078" s="400"/>
      <c r="G20078" s="401"/>
      <c r="H20078" s="401"/>
      <c r="I20078" s="401"/>
      <c r="J20078" s="194"/>
      <c r="K20078" s="194"/>
      <c r="L20078" s="195"/>
      <c r="M20078" s="196"/>
      <c r="N20078" s="197"/>
      <c r="O20078" s="197"/>
      <c r="P20078" s="231"/>
    </row>
    <row r="20079" spans="2:16">
      <c r="B20079" s="351"/>
      <c r="C20079" s="435"/>
      <c r="D20079" s="399"/>
      <c r="E20079" s="400"/>
      <c r="G20079" s="401"/>
      <c r="H20079" s="401"/>
      <c r="I20079" s="401"/>
      <c r="J20079" s="194"/>
      <c r="K20079" s="194"/>
      <c r="L20079" s="195"/>
      <c r="M20079" s="196"/>
      <c r="N20079" s="197"/>
      <c r="O20079" s="197"/>
      <c r="P20079" s="231"/>
    </row>
    <row r="20080" spans="2:16">
      <c r="B20080" s="351"/>
      <c r="C20080" s="435"/>
      <c r="D20080" s="399"/>
      <c r="E20080" s="400"/>
      <c r="G20080" s="401"/>
      <c r="H20080" s="401"/>
      <c r="I20080" s="401"/>
      <c r="J20080" s="194"/>
      <c r="K20080" s="194"/>
      <c r="L20080" s="195"/>
      <c r="M20080" s="196"/>
      <c r="N20080" s="197"/>
      <c r="O20080" s="197"/>
      <c r="P20080" s="231"/>
    </row>
    <row r="20081" spans="2:16">
      <c r="B20081" s="351"/>
      <c r="C20081" s="435"/>
      <c r="D20081" s="399"/>
      <c r="E20081" s="400"/>
      <c r="G20081" s="401"/>
      <c r="H20081" s="401"/>
      <c r="I20081" s="401"/>
      <c r="J20081" s="194"/>
      <c r="K20081" s="194"/>
      <c r="L20081" s="195"/>
      <c r="M20081" s="196"/>
      <c r="N20081" s="197"/>
      <c r="O20081" s="197"/>
      <c r="P20081" s="231"/>
    </row>
    <row r="20082" spans="2:16">
      <c r="B20082" s="351"/>
      <c r="C20082" s="435"/>
      <c r="D20082" s="399"/>
      <c r="E20082" s="400"/>
      <c r="G20082" s="401"/>
      <c r="H20082" s="401"/>
      <c r="I20082" s="401"/>
      <c r="J20082" s="194"/>
      <c r="K20082" s="194"/>
      <c r="L20082" s="195"/>
      <c r="M20082" s="196"/>
      <c r="N20082" s="197"/>
      <c r="O20082" s="197"/>
      <c r="P20082" s="231"/>
    </row>
    <row r="20083" spans="2:16">
      <c r="B20083" s="351"/>
      <c r="C20083" s="435"/>
      <c r="D20083" s="399"/>
      <c r="E20083" s="400"/>
      <c r="G20083" s="401"/>
      <c r="H20083" s="401"/>
      <c r="I20083" s="401"/>
      <c r="J20083" s="194"/>
      <c r="K20083" s="194"/>
      <c r="L20083" s="195"/>
      <c r="M20083" s="196"/>
      <c r="N20083" s="197"/>
      <c r="O20083" s="197"/>
      <c r="P20083" s="231"/>
    </row>
    <row r="20084" spans="2:16">
      <c r="B20084" s="351"/>
      <c r="C20084" s="435"/>
      <c r="D20084" s="399"/>
      <c r="E20084" s="400"/>
      <c r="G20084" s="401"/>
      <c r="H20084" s="401"/>
      <c r="I20084" s="401"/>
      <c r="J20084" s="194"/>
      <c r="K20084" s="194"/>
      <c r="L20084" s="195"/>
      <c r="M20084" s="196"/>
      <c r="N20084" s="197"/>
      <c r="O20084" s="197"/>
      <c r="P20084" s="231"/>
    </row>
    <row r="20085" spans="2:16">
      <c r="B20085" s="351"/>
      <c r="C20085" s="435"/>
      <c r="D20085" s="399"/>
      <c r="E20085" s="400"/>
      <c r="G20085" s="401"/>
      <c r="H20085" s="401"/>
      <c r="I20085" s="401"/>
      <c r="J20085" s="194"/>
      <c r="K20085" s="194"/>
      <c r="L20085" s="195"/>
      <c r="M20085" s="196"/>
      <c r="N20085" s="197"/>
      <c r="O20085" s="197"/>
      <c r="P20085" s="231"/>
    </row>
    <row r="20086" spans="2:16">
      <c r="B20086" s="351"/>
      <c r="C20086" s="435"/>
      <c r="D20086" s="399"/>
      <c r="E20086" s="400"/>
      <c r="G20086" s="401"/>
      <c r="H20086" s="401"/>
      <c r="I20086" s="401"/>
      <c r="J20086" s="194"/>
      <c r="K20086" s="194"/>
      <c r="L20086" s="195"/>
      <c r="M20086" s="196"/>
      <c r="N20086" s="197"/>
      <c r="O20086" s="197"/>
      <c r="P20086" s="231"/>
    </row>
    <row r="20087" spans="2:16">
      <c r="B20087" s="351"/>
      <c r="C20087" s="435"/>
      <c r="D20087" s="399"/>
      <c r="E20087" s="400"/>
      <c r="G20087" s="401"/>
      <c r="H20087" s="401"/>
      <c r="I20087" s="401"/>
      <c r="J20087" s="194"/>
      <c r="K20087" s="194"/>
      <c r="L20087" s="195"/>
      <c r="M20087" s="196"/>
      <c r="N20087" s="197"/>
      <c r="O20087" s="197"/>
      <c r="P20087" s="231"/>
    </row>
    <row r="20088" spans="2:16">
      <c r="B20088" s="351"/>
      <c r="C20088" s="435"/>
      <c r="D20088" s="399"/>
      <c r="E20088" s="400"/>
      <c r="G20088" s="401"/>
      <c r="H20088" s="401"/>
      <c r="I20088" s="401"/>
      <c r="J20088" s="194"/>
      <c r="K20088" s="194"/>
      <c r="L20088" s="195"/>
      <c r="M20088" s="196"/>
      <c r="N20088" s="197"/>
      <c r="O20088" s="197"/>
      <c r="P20088" s="231"/>
    </row>
    <row r="20089" spans="2:16">
      <c r="B20089" s="351"/>
      <c r="C20089" s="435"/>
      <c r="D20089" s="399"/>
      <c r="E20089" s="400"/>
      <c r="G20089" s="401"/>
      <c r="H20089" s="401"/>
      <c r="I20089" s="401"/>
      <c r="J20089" s="194"/>
      <c r="K20089" s="194"/>
      <c r="L20089" s="195"/>
      <c r="M20089" s="196"/>
      <c r="N20089" s="197"/>
      <c r="O20089" s="197"/>
      <c r="P20089" s="231"/>
    </row>
    <row r="20090" spans="2:16">
      <c r="B20090" s="351"/>
      <c r="C20090" s="435"/>
      <c r="D20090" s="399"/>
      <c r="E20090" s="400"/>
      <c r="G20090" s="401"/>
      <c r="H20090" s="401"/>
      <c r="I20090" s="401"/>
      <c r="J20090" s="194"/>
      <c r="K20090" s="194"/>
      <c r="L20090" s="195"/>
      <c r="M20090" s="196"/>
      <c r="N20090" s="197"/>
      <c r="O20090" s="197"/>
      <c r="P20090" s="231"/>
    </row>
    <row r="20091" spans="2:16">
      <c r="B20091" s="351"/>
      <c r="C20091" s="435"/>
      <c r="D20091" s="399"/>
      <c r="E20091" s="400"/>
      <c r="G20091" s="401"/>
      <c r="H20091" s="401"/>
      <c r="I20091" s="401"/>
      <c r="J20091" s="194"/>
      <c r="K20091" s="194"/>
      <c r="L20091" s="195"/>
      <c r="M20091" s="196"/>
      <c r="N20091" s="197"/>
      <c r="O20091" s="197"/>
      <c r="P20091" s="231"/>
    </row>
    <row r="20092" spans="2:16">
      <c r="B20092" s="351"/>
      <c r="C20092" s="435"/>
      <c r="D20092" s="399"/>
      <c r="E20092" s="400"/>
      <c r="G20092" s="401"/>
      <c r="H20092" s="401"/>
      <c r="I20092" s="401"/>
      <c r="J20092" s="194"/>
      <c r="K20092" s="194"/>
      <c r="L20092" s="195"/>
      <c r="M20092" s="196"/>
      <c r="N20092" s="197"/>
      <c r="O20092" s="197"/>
      <c r="P20092" s="231"/>
    </row>
    <row r="20093" spans="2:16">
      <c r="B20093" s="351"/>
      <c r="C20093" s="435"/>
      <c r="D20093" s="399"/>
      <c r="E20093" s="400"/>
      <c r="G20093" s="401"/>
      <c r="H20093" s="401"/>
      <c r="I20093" s="401"/>
      <c r="J20093" s="194"/>
      <c r="K20093" s="194"/>
      <c r="L20093" s="195"/>
      <c r="M20093" s="196"/>
      <c r="N20093" s="197"/>
      <c r="O20093" s="197"/>
      <c r="P20093" s="231"/>
    </row>
    <row r="20094" spans="2:16">
      <c r="B20094" s="351"/>
      <c r="C20094" s="435"/>
      <c r="D20094" s="399"/>
      <c r="E20094" s="400"/>
      <c r="G20094" s="401"/>
      <c r="H20094" s="401"/>
      <c r="I20094" s="401"/>
      <c r="J20094" s="194"/>
      <c r="K20094" s="194"/>
      <c r="L20094" s="195"/>
      <c r="M20094" s="196"/>
      <c r="N20094" s="197"/>
      <c r="O20094" s="197"/>
      <c r="P20094" s="231"/>
    </row>
    <row r="20095" spans="2:16">
      <c r="B20095" s="351"/>
      <c r="C20095" s="435"/>
      <c r="D20095" s="399"/>
      <c r="E20095" s="400"/>
      <c r="G20095" s="401"/>
      <c r="H20095" s="401"/>
      <c r="I20095" s="401"/>
      <c r="J20095" s="194"/>
      <c r="K20095" s="194"/>
      <c r="L20095" s="195"/>
      <c r="M20095" s="196"/>
      <c r="N20095" s="197"/>
      <c r="O20095" s="197"/>
      <c r="P20095" s="231"/>
    </row>
    <row r="20096" spans="2:16">
      <c r="B20096" s="351"/>
      <c r="C20096" s="435"/>
      <c r="D20096" s="399"/>
      <c r="E20096" s="400"/>
      <c r="G20096" s="401"/>
      <c r="H20096" s="401"/>
      <c r="I20096" s="401"/>
      <c r="J20096" s="194"/>
      <c r="K20096" s="194"/>
      <c r="L20096" s="195"/>
      <c r="M20096" s="196"/>
      <c r="N20096" s="197"/>
      <c r="O20096" s="197"/>
      <c r="P20096" s="231"/>
    </row>
    <row r="20097" spans="2:16">
      <c r="B20097" s="351"/>
      <c r="C20097" s="435"/>
      <c r="D20097" s="399"/>
      <c r="E20097" s="400"/>
      <c r="G20097" s="401"/>
      <c r="H20097" s="401"/>
      <c r="I20097" s="401"/>
      <c r="J20097" s="194"/>
      <c r="K20097" s="194"/>
      <c r="L20097" s="195"/>
      <c r="M20097" s="196"/>
      <c r="N20097" s="197"/>
      <c r="O20097" s="197"/>
      <c r="P20097" s="231"/>
    </row>
    <row r="20098" spans="2:16">
      <c r="B20098" s="351"/>
      <c r="C20098" s="435"/>
      <c r="D20098" s="399"/>
      <c r="E20098" s="400"/>
      <c r="G20098" s="401"/>
      <c r="H20098" s="401"/>
      <c r="I20098" s="401"/>
      <c r="J20098" s="194"/>
      <c r="K20098" s="194"/>
      <c r="L20098" s="195"/>
      <c r="M20098" s="196"/>
      <c r="N20098" s="197"/>
      <c r="O20098" s="197"/>
      <c r="P20098" s="231"/>
    </row>
    <row r="20099" spans="2:16">
      <c r="B20099" s="351"/>
      <c r="C20099" s="435"/>
      <c r="D20099" s="399"/>
      <c r="E20099" s="400"/>
      <c r="G20099" s="401"/>
      <c r="H20099" s="401"/>
      <c r="I20099" s="401"/>
      <c r="J20099" s="194"/>
      <c r="K20099" s="194"/>
      <c r="L20099" s="195"/>
      <c r="M20099" s="196"/>
      <c r="N20099" s="197"/>
      <c r="O20099" s="197"/>
      <c r="P20099" s="231"/>
    </row>
    <row r="20100" spans="2:16">
      <c r="B20100" s="351"/>
      <c r="C20100" s="435"/>
      <c r="D20100" s="399"/>
      <c r="E20100" s="400"/>
      <c r="G20100" s="401"/>
      <c r="H20100" s="401"/>
      <c r="I20100" s="401"/>
      <c r="J20100" s="194"/>
      <c r="K20100" s="194"/>
      <c r="L20100" s="195"/>
      <c r="M20100" s="196"/>
      <c r="N20100" s="197"/>
      <c r="O20100" s="197"/>
      <c r="P20100" s="231"/>
    </row>
    <row r="20101" spans="2:16">
      <c r="B20101" s="351"/>
      <c r="C20101" s="435"/>
      <c r="D20101" s="399"/>
      <c r="E20101" s="400"/>
      <c r="G20101" s="401"/>
      <c r="H20101" s="401"/>
      <c r="I20101" s="401"/>
      <c r="J20101" s="194"/>
      <c r="K20101" s="194"/>
      <c r="L20101" s="195"/>
      <c r="M20101" s="196"/>
      <c r="N20101" s="197"/>
      <c r="O20101" s="197"/>
      <c r="P20101" s="231"/>
    </row>
    <row r="20102" spans="2:16">
      <c r="B20102" s="351"/>
      <c r="C20102" s="435"/>
      <c r="D20102" s="399"/>
      <c r="E20102" s="400"/>
      <c r="G20102" s="401"/>
      <c r="H20102" s="401"/>
      <c r="I20102" s="401"/>
      <c r="J20102" s="194"/>
      <c r="K20102" s="194"/>
      <c r="L20102" s="195"/>
      <c r="M20102" s="196"/>
      <c r="N20102" s="197"/>
      <c r="O20102" s="197"/>
      <c r="P20102" s="231"/>
    </row>
    <row r="20103" spans="2:16">
      <c r="B20103" s="351"/>
      <c r="C20103" s="435"/>
      <c r="D20103" s="399"/>
      <c r="E20103" s="400"/>
      <c r="G20103" s="401"/>
      <c r="H20103" s="401"/>
      <c r="I20103" s="401"/>
      <c r="J20103" s="194"/>
      <c r="K20103" s="194"/>
      <c r="L20103" s="195"/>
      <c r="M20103" s="196"/>
      <c r="N20103" s="197"/>
      <c r="O20103" s="197"/>
      <c r="P20103" s="231"/>
    </row>
    <row r="20104" spans="2:16">
      <c r="B20104" s="351"/>
      <c r="C20104" s="435"/>
      <c r="D20104" s="399"/>
      <c r="E20104" s="400"/>
      <c r="G20104" s="401"/>
      <c r="H20104" s="401"/>
      <c r="I20104" s="401"/>
      <c r="J20104" s="194"/>
      <c r="K20104" s="194"/>
      <c r="L20104" s="195"/>
      <c r="M20104" s="196"/>
      <c r="N20104" s="197"/>
      <c r="O20104" s="197"/>
      <c r="P20104" s="231"/>
    </row>
    <row r="20105" spans="2:16">
      <c r="B20105" s="351"/>
      <c r="C20105" s="435"/>
      <c r="D20105" s="399"/>
      <c r="E20105" s="400"/>
      <c r="G20105" s="401"/>
      <c r="H20105" s="401"/>
      <c r="I20105" s="401"/>
      <c r="J20105" s="194"/>
      <c r="K20105" s="194"/>
      <c r="L20105" s="195"/>
      <c r="M20105" s="196"/>
      <c r="N20105" s="197"/>
      <c r="O20105" s="197"/>
      <c r="P20105" s="231"/>
    </row>
    <row r="20106" spans="2:16">
      <c r="B20106" s="351"/>
      <c r="C20106" s="435"/>
      <c r="D20106" s="399"/>
      <c r="E20106" s="400"/>
      <c r="G20106" s="401"/>
      <c r="H20106" s="401"/>
      <c r="I20106" s="401"/>
      <c r="J20106" s="194"/>
      <c r="K20106" s="194"/>
      <c r="L20106" s="195"/>
      <c r="M20106" s="196"/>
      <c r="N20106" s="197"/>
      <c r="O20106" s="197"/>
      <c r="P20106" s="231"/>
    </row>
    <row r="20107" spans="2:16">
      <c r="B20107" s="351"/>
      <c r="C20107" s="435"/>
      <c r="D20107" s="399"/>
      <c r="E20107" s="400"/>
      <c r="G20107" s="401"/>
      <c r="H20107" s="401"/>
      <c r="I20107" s="401"/>
      <c r="J20107" s="194"/>
      <c r="K20107" s="194"/>
      <c r="L20107" s="195"/>
      <c r="M20107" s="196"/>
      <c r="N20107" s="197"/>
      <c r="O20107" s="197"/>
      <c r="P20107" s="231"/>
    </row>
    <row r="20108" spans="2:16">
      <c r="B20108" s="351"/>
      <c r="C20108" s="435"/>
      <c r="D20108" s="399"/>
      <c r="E20108" s="400"/>
      <c r="G20108" s="401"/>
      <c r="H20108" s="401"/>
      <c r="I20108" s="401"/>
      <c r="J20108" s="194"/>
      <c r="K20108" s="194"/>
      <c r="L20108" s="195"/>
      <c r="M20108" s="196"/>
      <c r="N20108" s="197"/>
      <c r="O20108" s="197"/>
      <c r="P20108" s="231"/>
    </row>
    <row r="20109" spans="2:16">
      <c r="B20109" s="351"/>
      <c r="C20109" s="435"/>
      <c r="D20109" s="399"/>
      <c r="E20109" s="400"/>
      <c r="G20109" s="401"/>
      <c r="H20109" s="401"/>
      <c r="I20109" s="401"/>
      <c r="J20109" s="194"/>
      <c r="K20109" s="194"/>
      <c r="L20109" s="195"/>
      <c r="M20109" s="196"/>
      <c r="N20109" s="197"/>
      <c r="O20109" s="197"/>
      <c r="P20109" s="231"/>
    </row>
    <row r="20110" spans="2:16">
      <c r="B20110" s="351"/>
      <c r="C20110" s="435"/>
      <c r="D20110" s="399"/>
      <c r="E20110" s="400"/>
      <c r="G20110" s="401"/>
      <c r="H20110" s="401"/>
      <c r="I20110" s="401"/>
      <c r="J20110" s="194"/>
      <c r="K20110" s="194"/>
      <c r="L20110" s="195"/>
      <c r="M20110" s="196"/>
      <c r="N20110" s="197"/>
      <c r="O20110" s="197"/>
      <c r="P20110" s="231"/>
    </row>
    <row r="20111" spans="2:16">
      <c r="B20111" s="351"/>
      <c r="C20111" s="435"/>
      <c r="D20111" s="399"/>
      <c r="E20111" s="400"/>
      <c r="G20111" s="401"/>
      <c r="H20111" s="401"/>
      <c r="I20111" s="401"/>
      <c r="J20111" s="194"/>
      <c r="K20111" s="194"/>
      <c r="L20111" s="195"/>
      <c r="M20111" s="196"/>
      <c r="N20111" s="197"/>
      <c r="O20111" s="197"/>
      <c r="P20111" s="231"/>
    </row>
    <row r="20112" spans="2:16">
      <c r="B20112" s="351"/>
      <c r="C20112" s="435"/>
      <c r="D20112" s="399"/>
      <c r="E20112" s="400"/>
      <c r="G20112" s="401"/>
      <c r="H20112" s="401"/>
      <c r="I20112" s="401"/>
      <c r="J20112" s="194"/>
      <c r="K20112" s="194"/>
      <c r="L20112" s="195"/>
      <c r="M20112" s="196"/>
      <c r="N20112" s="197"/>
      <c r="O20112" s="197"/>
      <c r="P20112" s="231"/>
    </row>
    <row r="20113" spans="2:16">
      <c r="B20113" s="351"/>
      <c r="C20113" s="435"/>
      <c r="D20113" s="399"/>
      <c r="E20113" s="400"/>
      <c r="G20113" s="401"/>
      <c r="H20113" s="401"/>
      <c r="I20113" s="401"/>
      <c r="J20113" s="194"/>
      <c r="K20113" s="194"/>
      <c r="L20113" s="195"/>
      <c r="M20113" s="196"/>
      <c r="N20113" s="197"/>
      <c r="O20113" s="197"/>
      <c r="P20113" s="231"/>
    </row>
    <row r="20114" spans="2:16">
      <c r="B20114" s="351"/>
      <c r="C20114" s="435"/>
      <c r="D20114" s="399"/>
      <c r="E20114" s="400"/>
      <c r="G20114" s="401"/>
      <c r="H20114" s="401"/>
      <c r="I20114" s="401"/>
      <c r="J20114" s="194"/>
      <c r="K20114" s="194"/>
      <c r="L20114" s="195"/>
      <c r="M20114" s="196"/>
      <c r="N20114" s="197"/>
      <c r="O20114" s="197"/>
      <c r="P20114" s="231"/>
    </row>
    <row r="20115" spans="2:16">
      <c r="B20115" s="351"/>
      <c r="C20115" s="435"/>
      <c r="D20115" s="399"/>
      <c r="E20115" s="400"/>
      <c r="G20115" s="401"/>
      <c r="H20115" s="401"/>
      <c r="I20115" s="401"/>
      <c r="J20115" s="194"/>
      <c r="K20115" s="194"/>
      <c r="L20115" s="195"/>
      <c r="M20115" s="196"/>
      <c r="N20115" s="197"/>
      <c r="O20115" s="197"/>
      <c r="P20115" s="231"/>
    </row>
    <row r="20116" spans="2:16">
      <c r="B20116" s="351"/>
      <c r="C20116" s="435"/>
      <c r="D20116" s="399"/>
      <c r="E20116" s="400"/>
      <c r="G20116" s="401"/>
      <c r="H20116" s="401"/>
      <c r="I20116" s="401"/>
      <c r="J20116" s="194"/>
      <c r="K20116" s="194"/>
      <c r="L20116" s="195"/>
      <c r="M20116" s="196"/>
      <c r="N20116" s="197"/>
      <c r="O20116" s="197"/>
      <c r="P20116" s="231"/>
    </row>
    <row r="20117" spans="2:16">
      <c r="B20117" s="351"/>
      <c r="C20117" s="435"/>
      <c r="D20117" s="399"/>
      <c r="E20117" s="400"/>
      <c r="G20117" s="401"/>
      <c r="H20117" s="401"/>
      <c r="I20117" s="401"/>
      <c r="J20117" s="194"/>
      <c r="K20117" s="194"/>
      <c r="L20117" s="195"/>
      <c r="M20117" s="196"/>
      <c r="N20117" s="197"/>
      <c r="O20117" s="197"/>
      <c r="P20117" s="231"/>
    </row>
    <row r="20118" spans="2:16">
      <c r="B20118" s="351"/>
      <c r="C20118" s="435"/>
      <c r="D20118" s="399"/>
      <c r="E20118" s="400"/>
      <c r="G20118" s="401"/>
      <c r="H20118" s="401"/>
      <c r="I20118" s="401"/>
      <c r="J20118" s="194"/>
      <c r="K20118" s="194"/>
      <c r="L20118" s="195"/>
      <c r="M20118" s="196"/>
      <c r="N20118" s="197"/>
      <c r="O20118" s="197"/>
      <c r="P20118" s="231"/>
    </row>
    <row r="20119" spans="2:16">
      <c r="B20119" s="351"/>
      <c r="C20119" s="435"/>
      <c r="D20119" s="399"/>
      <c r="E20119" s="400"/>
      <c r="G20119" s="401"/>
      <c r="H20119" s="401"/>
      <c r="I20119" s="401"/>
      <c r="J20119" s="194"/>
      <c r="K20119" s="194"/>
      <c r="L20119" s="195"/>
      <c r="M20119" s="196"/>
      <c r="N20119" s="197"/>
      <c r="O20119" s="197"/>
      <c r="P20119" s="231"/>
    </row>
    <row r="20120" spans="2:16">
      <c r="B20120" s="351"/>
      <c r="C20120" s="435"/>
      <c r="D20120" s="399"/>
      <c r="E20120" s="400"/>
      <c r="G20120" s="401"/>
      <c r="H20120" s="401"/>
      <c r="I20120" s="401"/>
      <c r="J20120" s="194"/>
      <c r="K20120" s="194"/>
      <c r="L20120" s="195"/>
      <c r="M20120" s="196"/>
      <c r="N20120" s="197"/>
      <c r="O20120" s="197"/>
      <c r="P20120" s="231"/>
    </row>
    <row r="20121" spans="2:16">
      <c r="B20121" s="351"/>
      <c r="C20121" s="435"/>
      <c r="D20121" s="399"/>
      <c r="E20121" s="400"/>
      <c r="G20121" s="401"/>
      <c r="H20121" s="401"/>
      <c r="I20121" s="401"/>
      <c r="J20121" s="194"/>
      <c r="K20121" s="194"/>
      <c r="L20121" s="195"/>
      <c r="M20121" s="196"/>
      <c r="N20121" s="197"/>
      <c r="O20121" s="197"/>
      <c r="P20121" s="231"/>
    </row>
    <row r="20122" spans="2:16">
      <c r="B20122" s="351"/>
      <c r="C20122" s="435"/>
      <c r="D20122" s="399"/>
      <c r="E20122" s="400"/>
      <c r="G20122" s="401"/>
      <c r="H20122" s="401"/>
      <c r="I20122" s="401"/>
      <c r="J20122" s="194"/>
      <c r="K20122" s="194"/>
      <c r="L20122" s="195"/>
      <c r="M20122" s="196"/>
      <c r="N20122" s="197"/>
      <c r="O20122" s="197"/>
      <c r="P20122" s="231"/>
    </row>
    <row r="20123" spans="2:16">
      <c r="B20123" s="351"/>
      <c r="C20123" s="435"/>
      <c r="D20123" s="399"/>
      <c r="E20123" s="400"/>
      <c r="G20123" s="401"/>
      <c r="H20123" s="401"/>
      <c r="I20123" s="401"/>
      <c r="J20123" s="194"/>
      <c r="K20123" s="194"/>
      <c r="L20123" s="195"/>
      <c r="M20123" s="196"/>
      <c r="N20123" s="197"/>
      <c r="O20123" s="197"/>
      <c r="P20123" s="231"/>
    </row>
    <row r="20124" spans="2:16">
      <c r="B20124" s="351"/>
      <c r="C20124" s="435"/>
      <c r="D20124" s="399"/>
      <c r="E20124" s="400"/>
      <c r="G20124" s="401"/>
      <c r="H20124" s="401"/>
      <c r="I20124" s="401"/>
      <c r="J20124" s="194"/>
      <c r="K20124" s="194"/>
      <c r="L20124" s="195"/>
      <c r="M20124" s="196"/>
      <c r="N20124" s="197"/>
      <c r="O20124" s="197"/>
      <c r="P20124" s="231"/>
    </row>
    <row r="20125" spans="2:16">
      <c r="B20125" s="351"/>
      <c r="C20125" s="435"/>
      <c r="D20125" s="399"/>
      <c r="E20125" s="400"/>
      <c r="G20125" s="401"/>
      <c r="H20125" s="401"/>
      <c r="I20125" s="401"/>
      <c r="J20125" s="194"/>
      <c r="K20125" s="194"/>
      <c r="L20125" s="195"/>
      <c r="M20125" s="196"/>
      <c r="N20125" s="197"/>
      <c r="O20125" s="197"/>
      <c r="P20125" s="231"/>
    </row>
    <row r="20126" spans="2:16">
      <c r="B20126" s="351"/>
      <c r="C20126" s="435"/>
      <c r="D20126" s="399"/>
      <c r="E20126" s="400"/>
      <c r="G20126" s="401"/>
      <c r="H20126" s="401"/>
      <c r="I20126" s="401"/>
      <c r="J20126" s="194"/>
      <c r="K20126" s="194"/>
      <c r="L20126" s="195"/>
      <c r="M20126" s="196"/>
      <c r="N20126" s="197"/>
      <c r="O20126" s="197"/>
      <c r="P20126" s="231"/>
    </row>
    <row r="20127" spans="2:16">
      <c r="B20127" s="351"/>
      <c r="C20127" s="435"/>
      <c r="D20127" s="399"/>
      <c r="E20127" s="400"/>
      <c r="G20127" s="401"/>
      <c r="H20127" s="401"/>
      <c r="I20127" s="401"/>
      <c r="J20127" s="194"/>
      <c r="K20127" s="194"/>
      <c r="L20127" s="195"/>
      <c r="M20127" s="196"/>
      <c r="N20127" s="197"/>
      <c r="O20127" s="197"/>
      <c r="P20127" s="231"/>
    </row>
    <row r="20128" spans="2:16">
      <c r="B20128" s="351"/>
      <c r="C20128" s="435"/>
      <c r="D20128" s="399"/>
      <c r="E20128" s="400"/>
      <c r="G20128" s="401"/>
      <c r="H20128" s="401"/>
      <c r="I20128" s="401"/>
      <c r="J20128" s="194"/>
      <c r="K20128" s="194"/>
      <c r="L20128" s="195"/>
      <c r="M20128" s="196"/>
      <c r="N20128" s="197"/>
      <c r="O20128" s="197"/>
      <c r="P20128" s="231"/>
    </row>
    <row r="20129" spans="2:16">
      <c r="B20129" s="351"/>
      <c r="C20129" s="435"/>
      <c r="D20129" s="399"/>
      <c r="E20129" s="400"/>
      <c r="G20129" s="401"/>
      <c r="H20129" s="401"/>
      <c r="I20129" s="401"/>
      <c r="J20129" s="194"/>
      <c r="K20129" s="194"/>
      <c r="L20129" s="195"/>
      <c r="M20129" s="196"/>
      <c r="N20129" s="197"/>
      <c r="O20129" s="197"/>
      <c r="P20129" s="231"/>
    </row>
    <row r="20130" spans="2:16">
      <c r="B20130" s="351"/>
      <c r="C20130" s="435"/>
      <c r="D20130" s="399"/>
      <c r="E20130" s="400"/>
      <c r="G20130" s="401"/>
      <c r="H20130" s="401"/>
      <c r="I20130" s="401"/>
      <c r="J20130" s="194"/>
      <c r="K20130" s="194"/>
      <c r="L20130" s="195"/>
      <c r="M20130" s="196"/>
      <c r="N20130" s="197"/>
      <c r="O20130" s="197"/>
      <c r="P20130" s="231"/>
    </row>
    <row r="20131" spans="2:16">
      <c r="B20131" s="351"/>
      <c r="C20131" s="435"/>
      <c r="D20131" s="399"/>
      <c r="E20131" s="400"/>
      <c r="G20131" s="401"/>
      <c r="H20131" s="401"/>
      <c r="I20131" s="401"/>
      <c r="J20131" s="194"/>
      <c r="K20131" s="194"/>
      <c r="L20131" s="195"/>
      <c r="M20131" s="196"/>
      <c r="N20131" s="197"/>
      <c r="O20131" s="197"/>
      <c r="P20131" s="231"/>
    </row>
    <row r="20132" spans="2:16">
      <c r="B20132" s="351"/>
      <c r="C20132" s="435"/>
      <c r="D20132" s="399"/>
      <c r="E20132" s="400"/>
      <c r="G20132" s="401"/>
      <c r="H20132" s="401"/>
      <c r="I20132" s="401"/>
      <c r="J20132" s="194"/>
      <c r="K20132" s="194"/>
      <c r="L20132" s="195"/>
      <c r="M20132" s="196"/>
      <c r="N20132" s="197"/>
      <c r="O20132" s="197"/>
      <c r="P20132" s="231"/>
    </row>
    <row r="20133" spans="2:16">
      <c r="B20133" s="351"/>
      <c r="C20133" s="435"/>
      <c r="D20133" s="399"/>
      <c r="E20133" s="400"/>
      <c r="G20133" s="401"/>
      <c r="H20133" s="401"/>
      <c r="I20133" s="401"/>
      <c r="J20133" s="194"/>
      <c r="K20133" s="194"/>
      <c r="L20133" s="195"/>
      <c r="M20133" s="196"/>
      <c r="N20133" s="197"/>
      <c r="O20133" s="197"/>
      <c r="P20133" s="231"/>
    </row>
    <row r="20134" spans="2:16">
      <c r="B20134" s="351"/>
      <c r="C20134" s="435"/>
      <c r="D20134" s="399"/>
      <c r="E20134" s="400"/>
      <c r="G20134" s="401"/>
      <c r="H20134" s="401"/>
      <c r="I20134" s="401"/>
      <c r="J20134" s="194"/>
      <c r="K20134" s="194"/>
      <c r="L20134" s="195"/>
      <c r="M20134" s="196"/>
      <c r="N20134" s="197"/>
      <c r="O20134" s="197"/>
      <c r="P20134" s="231"/>
    </row>
    <row r="20135" spans="2:16">
      <c r="B20135" s="402"/>
      <c r="C20135" s="435"/>
      <c r="D20135" s="404"/>
      <c r="E20135" s="405"/>
      <c r="G20135" s="406"/>
      <c r="H20135" s="406"/>
      <c r="I20135" s="406"/>
      <c r="J20135" s="194"/>
      <c r="K20135" s="194"/>
      <c r="L20135" s="195"/>
      <c r="M20135" s="196"/>
      <c r="N20135" s="197"/>
      <c r="O20135" s="197"/>
      <c r="P20135" s="221"/>
    </row>
    <row r="20136" spans="2:16">
      <c r="B20136" s="351"/>
      <c r="C20136" s="435"/>
      <c r="D20136" s="399"/>
      <c r="E20136" s="400"/>
      <c r="G20136" s="401"/>
      <c r="H20136" s="401"/>
      <c r="I20136" s="401"/>
      <c r="J20136" s="194"/>
      <c r="K20136" s="194"/>
      <c r="L20136" s="195"/>
      <c r="M20136" s="196"/>
      <c r="N20136" s="197"/>
      <c r="O20136" s="197"/>
      <c r="P20136" s="231"/>
    </row>
    <row r="20137" spans="2:16">
      <c r="B20137" s="351"/>
      <c r="C20137" s="435"/>
      <c r="D20137" s="399"/>
      <c r="E20137" s="400"/>
      <c r="G20137" s="401"/>
      <c r="H20137" s="401"/>
      <c r="I20137" s="401"/>
      <c r="J20137" s="194"/>
      <c r="K20137" s="194"/>
      <c r="L20137" s="195"/>
      <c r="M20137" s="196"/>
      <c r="N20137" s="197"/>
      <c r="O20137" s="197"/>
      <c r="P20137" s="231"/>
    </row>
    <row r="20138" spans="2:16">
      <c r="B20138" s="351"/>
      <c r="C20138" s="435"/>
      <c r="D20138" s="399"/>
      <c r="E20138" s="400"/>
      <c r="G20138" s="401"/>
      <c r="H20138" s="401"/>
      <c r="I20138" s="401"/>
      <c r="J20138" s="194"/>
      <c r="K20138" s="194"/>
      <c r="L20138" s="195"/>
      <c r="M20138" s="196"/>
      <c r="N20138" s="197"/>
      <c r="O20138" s="197"/>
      <c r="P20138" s="231"/>
    </row>
    <row r="20139" spans="2:16">
      <c r="B20139" s="351"/>
      <c r="C20139" s="435"/>
      <c r="D20139" s="399"/>
      <c r="E20139" s="400"/>
      <c r="G20139" s="401"/>
      <c r="H20139" s="401"/>
      <c r="I20139" s="401"/>
      <c r="J20139" s="194"/>
      <c r="K20139" s="194"/>
      <c r="L20139" s="195"/>
      <c r="M20139" s="196"/>
      <c r="N20139" s="197"/>
      <c r="O20139" s="197"/>
      <c r="P20139" s="231"/>
    </row>
    <row r="20140" spans="2:16">
      <c r="B20140" s="351"/>
      <c r="C20140" s="435"/>
      <c r="D20140" s="399"/>
      <c r="E20140" s="400"/>
      <c r="G20140" s="401"/>
      <c r="H20140" s="401"/>
      <c r="I20140" s="401"/>
      <c r="J20140" s="194"/>
      <c r="K20140" s="194"/>
      <c r="L20140" s="195"/>
      <c r="M20140" s="196"/>
      <c r="N20140" s="197"/>
      <c r="O20140" s="197"/>
      <c r="P20140" s="231"/>
    </row>
    <row r="20141" spans="2:16">
      <c r="B20141" s="351"/>
      <c r="C20141" s="435"/>
      <c r="D20141" s="399"/>
      <c r="E20141" s="400"/>
      <c r="G20141" s="401"/>
      <c r="H20141" s="401"/>
      <c r="I20141" s="401"/>
      <c r="J20141" s="194"/>
      <c r="K20141" s="194"/>
      <c r="L20141" s="195"/>
      <c r="M20141" s="196"/>
      <c r="N20141" s="197"/>
      <c r="O20141" s="197"/>
      <c r="P20141" s="231"/>
    </row>
    <row r="20142" spans="2:16">
      <c r="B20142" s="351"/>
      <c r="C20142" s="435"/>
      <c r="D20142" s="399"/>
      <c r="E20142" s="400"/>
      <c r="G20142" s="401"/>
      <c r="H20142" s="401"/>
      <c r="I20142" s="401"/>
      <c r="J20142" s="194"/>
      <c r="K20142" s="194"/>
      <c r="L20142" s="195"/>
      <c r="M20142" s="196"/>
      <c r="N20142" s="197"/>
      <c r="O20142" s="197"/>
      <c r="P20142" s="231"/>
    </row>
    <row r="20143" spans="2:16">
      <c r="B20143" s="351"/>
      <c r="C20143" s="435"/>
      <c r="D20143" s="399"/>
      <c r="E20143" s="400"/>
      <c r="G20143" s="401"/>
      <c r="H20143" s="401"/>
      <c r="I20143" s="401"/>
      <c r="J20143" s="194"/>
      <c r="K20143" s="194"/>
      <c r="L20143" s="195"/>
      <c r="M20143" s="196"/>
      <c r="N20143" s="197"/>
      <c r="O20143" s="197"/>
      <c r="P20143" s="231"/>
    </row>
    <row r="20144" spans="2:16">
      <c r="B20144" s="351"/>
      <c r="C20144" s="435"/>
      <c r="D20144" s="399"/>
      <c r="E20144" s="400"/>
      <c r="G20144" s="401"/>
      <c r="H20144" s="401"/>
      <c r="I20144" s="401"/>
      <c r="J20144" s="194"/>
      <c r="K20144" s="194"/>
      <c r="L20144" s="195"/>
      <c r="M20144" s="196"/>
      <c r="N20144" s="197"/>
      <c r="O20144" s="197"/>
      <c r="P20144" s="231"/>
    </row>
    <row r="20145" spans="2:16">
      <c r="B20145" s="351"/>
      <c r="C20145" s="435"/>
      <c r="D20145" s="399"/>
      <c r="E20145" s="400"/>
      <c r="G20145" s="401"/>
      <c r="H20145" s="401"/>
      <c r="I20145" s="401"/>
      <c r="J20145" s="194"/>
      <c r="K20145" s="194"/>
      <c r="L20145" s="195"/>
      <c r="M20145" s="196"/>
      <c r="N20145" s="197"/>
      <c r="O20145" s="197"/>
      <c r="P20145" s="231"/>
    </row>
    <row r="20146" spans="2:16">
      <c r="B20146" s="351"/>
      <c r="C20146" s="435"/>
      <c r="D20146" s="399"/>
      <c r="E20146" s="400"/>
      <c r="G20146" s="401"/>
      <c r="H20146" s="401"/>
      <c r="I20146" s="401"/>
      <c r="J20146" s="194"/>
      <c r="K20146" s="194"/>
      <c r="L20146" s="195"/>
      <c r="M20146" s="196"/>
      <c r="N20146" s="197"/>
      <c r="O20146" s="197"/>
      <c r="P20146" s="231"/>
    </row>
    <row r="20147" spans="2:16">
      <c r="B20147" s="351"/>
      <c r="C20147" s="435"/>
      <c r="D20147" s="399"/>
      <c r="E20147" s="400"/>
      <c r="G20147" s="401"/>
      <c r="H20147" s="401"/>
      <c r="I20147" s="401"/>
      <c r="J20147" s="194"/>
      <c r="K20147" s="194"/>
      <c r="L20147" s="195"/>
      <c r="M20147" s="196"/>
      <c r="N20147" s="197"/>
      <c r="O20147" s="197"/>
      <c r="P20147" s="231"/>
    </row>
    <row r="20148" spans="2:16">
      <c r="B20148" s="351"/>
      <c r="C20148" s="435"/>
      <c r="D20148" s="399"/>
      <c r="E20148" s="400"/>
      <c r="G20148" s="401"/>
      <c r="H20148" s="401"/>
      <c r="I20148" s="401"/>
      <c r="J20148" s="194"/>
      <c r="K20148" s="194"/>
      <c r="L20148" s="195"/>
      <c r="M20148" s="196"/>
      <c r="N20148" s="197"/>
      <c r="O20148" s="197"/>
      <c r="P20148" s="231"/>
    </row>
    <row r="20149" spans="2:16">
      <c r="B20149" s="351"/>
      <c r="C20149" s="435"/>
      <c r="D20149" s="399"/>
      <c r="E20149" s="400"/>
      <c r="G20149" s="401"/>
      <c r="H20149" s="401"/>
      <c r="I20149" s="401"/>
      <c r="J20149" s="194"/>
      <c r="K20149" s="194"/>
      <c r="L20149" s="195"/>
      <c r="M20149" s="196"/>
      <c r="N20149" s="197"/>
      <c r="O20149" s="197"/>
      <c r="P20149" s="231"/>
    </row>
    <row r="20150" spans="2:16">
      <c r="B20150" s="351"/>
      <c r="C20150" s="435"/>
      <c r="D20150" s="399"/>
      <c r="E20150" s="400"/>
      <c r="G20150" s="401"/>
      <c r="H20150" s="401"/>
      <c r="I20150" s="401"/>
      <c r="J20150" s="194"/>
      <c r="K20150" s="194"/>
      <c r="L20150" s="195"/>
      <c r="M20150" s="196"/>
      <c r="N20150" s="197"/>
      <c r="O20150" s="197"/>
      <c r="P20150" s="231"/>
    </row>
    <row r="20151" spans="2:16">
      <c r="B20151" s="351"/>
      <c r="C20151" s="435"/>
      <c r="D20151" s="399"/>
      <c r="E20151" s="400"/>
      <c r="G20151" s="401"/>
      <c r="H20151" s="401"/>
      <c r="I20151" s="401"/>
      <c r="J20151" s="194"/>
      <c r="K20151" s="194"/>
      <c r="L20151" s="195"/>
      <c r="M20151" s="196"/>
      <c r="N20151" s="197"/>
      <c r="O20151" s="197"/>
      <c r="P20151" s="231"/>
    </row>
    <row r="20152" spans="2:16">
      <c r="B20152" s="351"/>
      <c r="C20152" s="435"/>
      <c r="D20152" s="399"/>
      <c r="E20152" s="400"/>
      <c r="G20152" s="401"/>
      <c r="H20152" s="401"/>
      <c r="I20152" s="401"/>
      <c r="J20152" s="194"/>
      <c r="K20152" s="194"/>
      <c r="L20152" s="195"/>
      <c r="M20152" s="196"/>
      <c r="N20152" s="197"/>
      <c r="O20152" s="197"/>
      <c r="P20152" s="231"/>
    </row>
    <row r="20153" spans="2:16">
      <c r="B20153" s="351"/>
      <c r="C20153" s="435"/>
      <c r="D20153" s="399"/>
      <c r="E20153" s="400"/>
      <c r="G20153" s="401"/>
      <c r="H20153" s="401"/>
      <c r="I20153" s="401"/>
      <c r="J20153" s="194"/>
      <c r="K20153" s="194"/>
      <c r="L20153" s="195"/>
      <c r="M20153" s="196"/>
      <c r="N20153" s="197"/>
      <c r="O20153" s="197"/>
      <c r="P20153" s="231"/>
    </row>
    <row r="20154" spans="2:16">
      <c r="B20154" s="351"/>
      <c r="C20154" s="435"/>
      <c r="D20154" s="399"/>
      <c r="E20154" s="400"/>
      <c r="G20154" s="401"/>
      <c r="H20154" s="401"/>
      <c r="I20154" s="401"/>
      <c r="J20154" s="194"/>
      <c r="K20154" s="194"/>
      <c r="L20154" s="195"/>
      <c r="M20154" s="196"/>
      <c r="N20154" s="197"/>
      <c r="O20154" s="197"/>
      <c r="P20154" s="231"/>
    </row>
    <row r="20155" spans="2:16">
      <c r="B20155" s="351"/>
      <c r="C20155" s="435"/>
      <c r="D20155" s="399"/>
      <c r="E20155" s="400"/>
      <c r="G20155" s="401"/>
      <c r="H20155" s="401"/>
      <c r="I20155" s="401"/>
      <c r="J20155" s="194"/>
      <c r="K20155" s="194"/>
      <c r="L20155" s="195"/>
      <c r="M20155" s="196"/>
      <c r="N20155" s="197"/>
      <c r="O20155" s="197"/>
      <c r="P20155" s="231"/>
    </row>
    <row r="20156" spans="2:16">
      <c r="B20156" s="351"/>
      <c r="C20156" s="435"/>
      <c r="D20156" s="399"/>
      <c r="E20156" s="400"/>
      <c r="G20156" s="401"/>
      <c r="H20156" s="401"/>
      <c r="I20156" s="401"/>
      <c r="J20156" s="194"/>
      <c r="K20156" s="194"/>
      <c r="L20156" s="195"/>
      <c r="M20156" s="196"/>
      <c r="N20156" s="197"/>
      <c r="O20156" s="197"/>
      <c r="P20156" s="231"/>
    </row>
    <row r="20157" spans="2:16">
      <c r="B20157" s="351"/>
      <c r="C20157" s="435"/>
      <c r="D20157" s="399"/>
      <c r="E20157" s="400"/>
      <c r="G20157" s="401"/>
      <c r="H20157" s="401"/>
      <c r="I20157" s="401"/>
      <c r="J20157" s="194"/>
      <c r="K20157" s="194"/>
      <c r="L20157" s="195"/>
      <c r="M20157" s="196"/>
      <c r="N20157" s="197"/>
      <c r="O20157" s="197"/>
      <c r="P20157" s="231"/>
    </row>
    <row r="20158" spans="2:16">
      <c r="B20158" s="351"/>
      <c r="C20158" s="435"/>
      <c r="D20158" s="399"/>
      <c r="E20158" s="400"/>
      <c r="G20158" s="401"/>
      <c r="H20158" s="401"/>
      <c r="I20158" s="401"/>
      <c r="J20158" s="194"/>
      <c r="K20158" s="194"/>
      <c r="L20158" s="195"/>
      <c r="M20158" s="196"/>
      <c r="N20158" s="197"/>
      <c r="O20158" s="197"/>
      <c r="P20158" s="231"/>
    </row>
    <row r="20159" spans="2:16">
      <c r="B20159" s="351"/>
      <c r="C20159" s="435"/>
      <c r="D20159" s="399"/>
      <c r="E20159" s="400"/>
      <c r="G20159" s="401"/>
      <c r="H20159" s="401"/>
      <c r="I20159" s="401"/>
      <c r="J20159" s="194"/>
      <c r="K20159" s="194"/>
      <c r="L20159" s="195"/>
      <c r="M20159" s="196"/>
      <c r="N20159" s="197"/>
      <c r="O20159" s="197"/>
      <c r="P20159" s="231"/>
    </row>
    <row r="20160" spans="2:16">
      <c r="B20160" s="351"/>
      <c r="C20160" s="435"/>
      <c r="D20160" s="399"/>
      <c r="E20160" s="400"/>
      <c r="G20160" s="401"/>
      <c r="H20160" s="401"/>
      <c r="I20160" s="401"/>
      <c r="J20160" s="194"/>
      <c r="K20160" s="194"/>
      <c r="L20160" s="195"/>
      <c r="M20160" s="196"/>
      <c r="N20160" s="197"/>
      <c r="O20160" s="197"/>
      <c r="P20160" s="231"/>
    </row>
    <row r="20161" spans="2:16">
      <c r="B20161" s="351"/>
      <c r="C20161" s="435"/>
      <c r="D20161" s="399"/>
      <c r="E20161" s="400"/>
      <c r="G20161" s="401"/>
      <c r="H20161" s="401"/>
      <c r="I20161" s="401"/>
      <c r="J20161" s="194"/>
      <c r="K20161" s="194"/>
      <c r="L20161" s="195"/>
      <c r="M20161" s="196"/>
      <c r="N20161" s="197"/>
      <c r="O20161" s="197"/>
      <c r="P20161" s="231"/>
    </row>
    <row r="20162" spans="2:16">
      <c r="B20162" s="351"/>
      <c r="C20162" s="435"/>
      <c r="D20162" s="399"/>
      <c r="E20162" s="400"/>
      <c r="G20162" s="401"/>
      <c r="H20162" s="401"/>
      <c r="I20162" s="401"/>
      <c r="J20162" s="194"/>
      <c r="K20162" s="194"/>
      <c r="L20162" s="195"/>
      <c r="M20162" s="196"/>
      <c r="N20162" s="197"/>
      <c r="O20162" s="197"/>
      <c r="P20162" s="231"/>
    </row>
    <row r="20163" spans="2:16">
      <c r="B20163" s="351"/>
      <c r="C20163" s="435"/>
      <c r="D20163" s="399"/>
      <c r="E20163" s="400"/>
      <c r="G20163" s="401"/>
      <c r="H20163" s="401"/>
      <c r="I20163" s="401"/>
      <c r="J20163" s="194"/>
      <c r="K20163" s="194"/>
      <c r="L20163" s="195"/>
      <c r="M20163" s="196"/>
      <c r="N20163" s="197"/>
      <c r="O20163" s="197"/>
      <c r="P20163" s="231"/>
    </row>
    <row r="20164" spans="2:16">
      <c r="B20164" s="351"/>
      <c r="C20164" s="435"/>
      <c r="D20164" s="399"/>
      <c r="E20164" s="400"/>
      <c r="G20164" s="401"/>
      <c r="H20164" s="401"/>
      <c r="I20164" s="401"/>
      <c r="J20164" s="194"/>
      <c r="K20164" s="194"/>
      <c r="L20164" s="195"/>
      <c r="M20164" s="196"/>
      <c r="N20164" s="197"/>
      <c r="O20164" s="197"/>
      <c r="P20164" s="231"/>
    </row>
    <row r="20165" spans="2:16">
      <c r="B20165" s="351"/>
      <c r="C20165" s="435"/>
      <c r="D20165" s="399"/>
      <c r="E20165" s="400"/>
      <c r="G20165" s="401"/>
      <c r="H20165" s="401"/>
      <c r="I20165" s="401"/>
      <c r="J20165" s="194"/>
      <c r="K20165" s="194"/>
      <c r="L20165" s="195"/>
      <c r="M20165" s="196"/>
      <c r="N20165" s="197"/>
      <c r="O20165" s="197"/>
      <c r="P20165" s="231"/>
    </row>
    <row r="20166" spans="2:16">
      <c r="B20166" s="351"/>
      <c r="C20166" s="435"/>
      <c r="D20166" s="399"/>
      <c r="E20166" s="400"/>
      <c r="G20166" s="401"/>
      <c r="H20166" s="401"/>
      <c r="I20166" s="401"/>
      <c r="J20166" s="194"/>
      <c r="K20166" s="194"/>
      <c r="L20166" s="195"/>
      <c r="M20166" s="196"/>
      <c r="N20166" s="197"/>
      <c r="O20166" s="197"/>
      <c r="P20166" s="231"/>
    </row>
    <row r="20167" spans="2:16">
      <c r="B20167" s="351"/>
      <c r="C20167" s="435"/>
      <c r="D20167" s="399"/>
      <c r="E20167" s="400"/>
      <c r="G20167" s="401"/>
      <c r="H20167" s="401"/>
      <c r="I20167" s="401"/>
      <c r="J20167" s="194"/>
      <c r="K20167" s="194"/>
      <c r="L20167" s="195"/>
      <c r="M20167" s="196"/>
      <c r="N20167" s="197"/>
      <c r="O20167" s="197"/>
      <c r="P20167" s="231"/>
    </row>
    <row r="20168" spans="2:16">
      <c r="B20168" s="351"/>
      <c r="C20168" s="435"/>
      <c r="D20168" s="399"/>
      <c r="E20168" s="400"/>
      <c r="G20168" s="401"/>
      <c r="H20168" s="401"/>
      <c r="I20168" s="401"/>
      <c r="J20168" s="194"/>
      <c r="K20168" s="194"/>
      <c r="L20168" s="195"/>
      <c r="M20168" s="196"/>
      <c r="N20168" s="197"/>
      <c r="O20168" s="197"/>
      <c r="P20168" s="231"/>
    </row>
    <row r="20169" spans="2:16">
      <c r="B20169" s="351"/>
      <c r="C20169" s="435"/>
      <c r="D20169" s="399"/>
      <c r="E20169" s="400"/>
      <c r="G20169" s="401"/>
      <c r="H20169" s="401"/>
      <c r="I20169" s="401"/>
      <c r="J20169" s="194"/>
      <c r="K20169" s="194"/>
      <c r="L20169" s="195"/>
      <c r="M20169" s="196"/>
      <c r="N20169" s="197"/>
      <c r="O20169" s="197"/>
      <c r="P20169" s="231"/>
    </row>
    <row r="20170" spans="2:16">
      <c r="B20170" s="351"/>
      <c r="C20170" s="435"/>
      <c r="D20170" s="399"/>
      <c r="E20170" s="400"/>
      <c r="G20170" s="401"/>
      <c r="H20170" s="401"/>
      <c r="I20170" s="401"/>
      <c r="J20170" s="194"/>
      <c r="K20170" s="194"/>
      <c r="L20170" s="195"/>
      <c r="M20170" s="196"/>
      <c r="N20170" s="197"/>
      <c r="O20170" s="197"/>
      <c r="P20170" s="231"/>
    </row>
    <row r="20171" spans="2:16">
      <c r="B20171" s="351"/>
      <c r="C20171" s="435"/>
      <c r="D20171" s="399"/>
      <c r="E20171" s="400"/>
      <c r="G20171" s="401"/>
      <c r="H20171" s="401"/>
      <c r="I20171" s="401"/>
      <c r="J20171" s="194"/>
      <c r="K20171" s="194"/>
      <c r="L20171" s="195"/>
      <c r="M20171" s="196"/>
      <c r="N20171" s="197"/>
      <c r="O20171" s="197"/>
      <c r="P20171" s="231"/>
    </row>
    <row r="20172" spans="2:16">
      <c r="B20172" s="351"/>
      <c r="C20172" s="435"/>
      <c r="D20172" s="399"/>
      <c r="E20172" s="400"/>
      <c r="G20172" s="401"/>
      <c r="H20172" s="401"/>
      <c r="I20172" s="401"/>
      <c r="J20172" s="194"/>
      <c r="K20172" s="194"/>
      <c r="L20172" s="195"/>
      <c r="M20172" s="196"/>
      <c r="N20172" s="197"/>
      <c r="O20172" s="197"/>
      <c r="P20172" s="231"/>
    </row>
    <row r="20173" spans="2:16">
      <c r="B20173" s="351"/>
      <c r="C20173" s="435"/>
      <c r="D20173" s="399"/>
      <c r="E20173" s="400"/>
      <c r="G20173" s="401"/>
      <c r="H20173" s="401"/>
      <c r="I20173" s="401"/>
      <c r="J20173" s="194"/>
      <c r="K20173" s="194"/>
      <c r="L20173" s="195"/>
      <c r="M20173" s="196"/>
      <c r="N20173" s="197"/>
      <c r="O20173" s="197"/>
      <c r="P20173" s="231"/>
    </row>
    <row r="20174" spans="2:16">
      <c r="B20174" s="351"/>
      <c r="C20174" s="435"/>
      <c r="D20174" s="399"/>
      <c r="E20174" s="400"/>
      <c r="G20174" s="401"/>
      <c r="H20174" s="401"/>
      <c r="I20174" s="401"/>
      <c r="J20174" s="194"/>
      <c r="K20174" s="194"/>
      <c r="L20174" s="195"/>
      <c r="M20174" s="196"/>
      <c r="N20174" s="197"/>
      <c r="O20174" s="197"/>
      <c r="P20174" s="231"/>
    </row>
    <row r="20175" spans="2:16">
      <c r="B20175" s="351"/>
      <c r="C20175" s="435"/>
      <c r="D20175" s="399"/>
      <c r="E20175" s="400"/>
      <c r="G20175" s="401"/>
      <c r="H20175" s="401"/>
      <c r="I20175" s="401"/>
      <c r="J20175" s="194"/>
      <c r="K20175" s="194"/>
      <c r="L20175" s="195"/>
      <c r="M20175" s="196"/>
      <c r="N20175" s="197"/>
      <c r="O20175" s="197"/>
      <c r="P20175" s="231"/>
    </row>
    <row r="20176" spans="2:16">
      <c r="B20176" s="351"/>
      <c r="C20176" s="435"/>
      <c r="D20176" s="399"/>
      <c r="E20176" s="400"/>
      <c r="G20176" s="401"/>
      <c r="H20176" s="401"/>
      <c r="I20176" s="401"/>
      <c r="J20176" s="194"/>
      <c r="K20176" s="194"/>
      <c r="L20176" s="195"/>
      <c r="M20176" s="196"/>
      <c r="N20176" s="197"/>
      <c r="O20176" s="197"/>
      <c r="P20176" s="231"/>
    </row>
    <row r="20177" spans="2:16">
      <c r="B20177" s="351"/>
      <c r="C20177" s="435"/>
      <c r="D20177" s="399"/>
      <c r="E20177" s="400"/>
      <c r="G20177" s="401"/>
      <c r="H20177" s="401"/>
      <c r="I20177" s="401"/>
      <c r="J20177" s="194"/>
      <c r="K20177" s="194"/>
      <c r="L20177" s="195"/>
      <c r="M20177" s="196"/>
      <c r="N20177" s="197"/>
      <c r="O20177" s="197"/>
      <c r="P20177" s="231"/>
    </row>
    <row r="20178" spans="2:16">
      <c r="B20178" s="351"/>
      <c r="C20178" s="435"/>
      <c r="D20178" s="399"/>
      <c r="E20178" s="400"/>
      <c r="G20178" s="401"/>
      <c r="H20178" s="401"/>
      <c r="I20178" s="401"/>
      <c r="J20178" s="194"/>
      <c r="K20178" s="194"/>
      <c r="L20178" s="195"/>
      <c r="M20178" s="196"/>
      <c r="N20178" s="197"/>
      <c r="O20178" s="197"/>
      <c r="P20178" s="231"/>
    </row>
    <row r="20179" spans="2:16">
      <c r="B20179" s="351"/>
      <c r="C20179" s="435"/>
      <c r="D20179" s="399"/>
      <c r="E20179" s="400"/>
      <c r="G20179" s="401"/>
      <c r="H20179" s="401"/>
      <c r="I20179" s="401"/>
      <c r="J20179" s="194"/>
      <c r="K20179" s="194"/>
      <c r="L20179" s="195"/>
      <c r="M20179" s="196"/>
      <c r="N20179" s="197"/>
      <c r="O20179" s="197"/>
      <c r="P20179" s="231"/>
    </row>
    <row r="20180" spans="2:16">
      <c r="B20180" s="351"/>
      <c r="C20180" s="435"/>
      <c r="D20180" s="399"/>
      <c r="E20180" s="400"/>
      <c r="G20180" s="401"/>
      <c r="H20180" s="401"/>
      <c r="I20180" s="401"/>
      <c r="J20180" s="194"/>
      <c r="K20180" s="194"/>
      <c r="L20180" s="195"/>
      <c r="M20180" s="196"/>
      <c r="N20180" s="197"/>
      <c r="O20180" s="197"/>
      <c r="P20180" s="231"/>
    </row>
    <row r="20181" spans="2:16">
      <c r="B20181" s="351"/>
      <c r="C20181" s="435"/>
      <c r="D20181" s="399"/>
      <c r="E20181" s="400"/>
      <c r="G20181" s="401"/>
      <c r="H20181" s="401"/>
      <c r="I20181" s="401"/>
      <c r="J20181" s="194"/>
      <c r="K20181" s="194"/>
      <c r="L20181" s="195"/>
      <c r="M20181" s="196"/>
      <c r="N20181" s="197"/>
      <c r="O20181" s="197"/>
      <c r="P20181" s="231"/>
    </row>
    <row r="20182" spans="2:16">
      <c r="B20182" s="351"/>
      <c r="C20182" s="435"/>
      <c r="D20182" s="399"/>
      <c r="E20182" s="400"/>
      <c r="G20182" s="401"/>
      <c r="H20182" s="401"/>
      <c r="I20182" s="401"/>
      <c r="J20182" s="194"/>
      <c r="K20182" s="194"/>
      <c r="L20182" s="195"/>
      <c r="M20182" s="196"/>
      <c r="N20182" s="197"/>
      <c r="O20182" s="197"/>
      <c r="P20182" s="231"/>
    </row>
    <row r="20183" spans="2:16">
      <c r="B20183" s="351"/>
      <c r="C20183" s="435"/>
      <c r="D20183" s="399"/>
      <c r="E20183" s="400"/>
      <c r="G20183" s="401"/>
      <c r="H20183" s="401"/>
      <c r="I20183" s="401"/>
      <c r="J20183" s="194"/>
      <c r="K20183" s="194"/>
      <c r="L20183" s="195"/>
      <c r="M20183" s="196"/>
      <c r="N20183" s="197"/>
      <c r="O20183" s="197"/>
      <c r="P20183" s="231"/>
    </row>
    <row r="20184" spans="2:16">
      <c r="B20184" s="351"/>
      <c r="C20184" s="435"/>
      <c r="D20184" s="399"/>
      <c r="E20184" s="400"/>
      <c r="G20184" s="401"/>
      <c r="H20184" s="401"/>
      <c r="I20184" s="401"/>
      <c r="J20184" s="194"/>
      <c r="K20184" s="194"/>
      <c r="L20184" s="195"/>
      <c r="M20184" s="196"/>
      <c r="N20184" s="197"/>
      <c r="O20184" s="197"/>
      <c r="P20184" s="231"/>
    </row>
    <row r="20185" spans="2:16">
      <c r="B20185" s="351"/>
      <c r="C20185" s="435"/>
      <c r="D20185" s="399"/>
      <c r="E20185" s="400"/>
      <c r="G20185" s="401"/>
      <c r="H20185" s="401"/>
      <c r="I20185" s="401"/>
      <c r="J20185" s="194"/>
      <c r="K20185" s="194"/>
      <c r="L20185" s="195"/>
      <c r="M20185" s="196"/>
      <c r="N20185" s="197"/>
      <c r="O20185" s="197"/>
      <c r="P20185" s="231"/>
    </row>
    <row r="20186" spans="2:16">
      <c r="B20186" s="351"/>
      <c r="C20186" s="435"/>
      <c r="D20186" s="399"/>
      <c r="E20186" s="400"/>
      <c r="G20186" s="401"/>
      <c r="H20186" s="401"/>
      <c r="I20186" s="401"/>
      <c r="J20186" s="194"/>
      <c r="K20186" s="194"/>
      <c r="L20186" s="195"/>
      <c r="M20186" s="196"/>
      <c r="N20186" s="197"/>
      <c r="O20186" s="197"/>
      <c r="P20186" s="231"/>
    </row>
    <row r="20187" spans="2:16">
      <c r="B20187" s="351"/>
      <c r="C20187" s="435"/>
      <c r="D20187" s="399"/>
      <c r="E20187" s="400"/>
      <c r="G20187" s="401"/>
      <c r="H20187" s="401"/>
      <c r="I20187" s="401"/>
      <c r="J20187" s="194"/>
      <c r="K20187" s="194"/>
      <c r="L20187" s="195"/>
      <c r="M20187" s="196"/>
      <c r="N20187" s="197"/>
      <c r="O20187" s="197"/>
      <c r="P20187" s="231"/>
    </row>
    <row r="20188" spans="2:16">
      <c r="B20188" s="351"/>
      <c r="C20188" s="435"/>
      <c r="D20188" s="399"/>
      <c r="E20188" s="400"/>
      <c r="G20188" s="401"/>
      <c r="H20188" s="401"/>
      <c r="I20188" s="401"/>
      <c r="J20188" s="194"/>
      <c r="K20188" s="194"/>
      <c r="L20188" s="195"/>
      <c r="M20188" s="196"/>
      <c r="N20188" s="197"/>
      <c r="O20188" s="197"/>
      <c r="P20188" s="231"/>
    </row>
    <row r="20189" spans="2:16">
      <c r="B20189" s="351"/>
      <c r="C20189" s="435"/>
      <c r="D20189" s="399"/>
      <c r="E20189" s="400"/>
      <c r="G20189" s="401"/>
      <c r="H20189" s="401"/>
      <c r="I20189" s="401"/>
      <c r="J20189" s="194"/>
      <c r="K20189" s="194"/>
      <c r="L20189" s="195"/>
      <c r="M20189" s="196"/>
      <c r="N20189" s="197"/>
      <c r="O20189" s="197"/>
      <c r="P20189" s="231"/>
    </row>
    <row r="20190" spans="2:16">
      <c r="B20190" s="351"/>
      <c r="C20190" s="435"/>
      <c r="D20190" s="399"/>
      <c r="E20190" s="400"/>
      <c r="G20190" s="401"/>
      <c r="H20190" s="401"/>
      <c r="I20190" s="401"/>
      <c r="J20190" s="194"/>
      <c r="K20190" s="194"/>
      <c r="L20190" s="195"/>
      <c r="M20190" s="196"/>
      <c r="N20190" s="197"/>
      <c r="O20190" s="197"/>
      <c r="P20190" s="231"/>
    </row>
    <row r="20191" spans="2:16">
      <c r="B20191" s="351"/>
      <c r="C20191" s="435"/>
      <c r="D20191" s="399"/>
      <c r="E20191" s="400"/>
      <c r="G20191" s="401"/>
      <c r="H20191" s="401"/>
      <c r="I20191" s="401"/>
      <c r="J20191" s="194"/>
      <c r="K20191" s="194"/>
      <c r="L20191" s="195"/>
      <c r="M20191" s="196"/>
      <c r="N20191" s="197"/>
      <c r="O20191" s="197"/>
      <c r="P20191" s="231"/>
    </row>
    <row r="20192" spans="2:16">
      <c r="B20192" s="351"/>
      <c r="C20192" s="435"/>
      <c r="D20192" s="399"/>
      <c r="E20192" s="400"/>
      <c r="G20192" s="401"/>
      <c r="H20192" s="401"/>
      <c r="I20192" s="401"/>
      <c r="J20192" s="194"/>
      <c r="K20192" s="194"/>
      <c r="L20192" s="195"/>
      <c r="M20192" s="196"/>
      <c r="N20192" s="197"/>
      <c r="O20192" s="197"/>
      <c r="P20192" s="231"/>
    </row>
    <row r="20193" spans="2:16">
      <c r="B20193" s="351"/>
      <c r="C20193" s="435"/>
      <c r="D20193" s="399"/>
      <c r="E20193" s="400"/>
      <c r="G20193" s="401"/>
      <c r="H20193" s="401"/>
      <c r="I20193" s="401"/>
      <c r="J20193" s="194"/>
      <c r="K20193" s="194"/>
      <c r="L20193" s="195"/>
      <c r="M20193" s="196"/>
      <c r="N20193" s="197"/>
      <c r="O20193" s="197"/>
      <c r="P20193" s="231"/>
    </row>
    <row r="20194" spans="2:16">
      <c r="B20194" s="351"/>
      <c r="C20194" s="435"/>
      <c r="D20194" s="399"/>
      <c r="E20194" s="400"/>
      <c r="G20194" s="401"/>
      <c r="H20194" s="401"/>
      <c r="I20194" s="401"/>
      <c r="J20194" s="194"/>
      <c r="K20194" s="194"/>
      <c r="L20194" s="195"/>
      <c r="M20194" s="196"/>
      <c r="N20194" s="197"/>
      <c r="O20194" s="197"/>
      <c r="P20194" s="231"/>
    </row>
    <row r="20195" spans="2:16">
      <c r="B20195" s="351"/>
      <c r="C20195" s="435"/>
      <c r="D20195" s="399"/>
      <c r="E20195" s="400"/>
      <c r="G20195" s="401"/>
      <c r="H20195" s="401"/>
      <c r="I20195" s="401"/>
      <c r="J20195" s="194"/>
      <c r="K20195" s="194"/>
      <c r="L20195" s="195"/>
      <c r="M20195" s="196"/>
      <c r="N20195" s="197"/>
      <c r="O20195" s="197"/>
      <c r="P20195" s="231"/>
    </row>
    <row r="20196" spans="2:16">
      <c r="B20196" s="351"/>
      <c r="C20196" s="435"/>
      <c r="D20196" s="399"/>
      <c r="E20196" s="400"/>
      <c r="G20196" s="401"/>
      <c r="H20196" s="401"/>
      <c r="I20196" s="401"/>
      <c r="J20196" s="194"/>
      <c r="K20196" s="194"/>
      <c r="L20196" s="195"/>
      <c r="M20196" s="196"/>
      <c r="N20196" s="197"/>
      <c r="O20196" s="197"/>
      <c r="P20196" s="231"/>
    </row>
    <row r="20197" spans="2:16">
      <c r="B20197" s="351"/>
      <c r="C20197" s="435"/>
      <c r="D20197" s="399"/>
      <c r="E20197" s="400"/>
      <c r="G20197" s="401"/>
      <c r="H20197" s="401"/>
      <c r="I20197" s="401"/>
      <c r="J20197" s="194"/>
      <c r="K20197" s="194"/>
      <c r="L20197" s="195"/>
      <c r="M20197" s="196"/>
      <c r="N20197" s="197"/>
      <c r="O20197" s="197"/>
      <c r="P20197" s="231"/>
    </row>
    <row r="20198" spans="2:16">
      <c r="B20198" s="351"/>
      <c r="C20198" s="435"/>
      <c r="D20198" s="399"/>
      <c r="E20198" s="400"/>
      <c r="G20198" s="401"/>
      <c r="H20198" s="401"/>
      <c r="I20198" s="401"/>
      <c r="J20198" s="194"/>
      <c r="K20198" s="194"/>
      <c r="L20198" s="195"/>
      <c r="M20198" s="196"/>
      <c r="N20198" s="197"/>
      <c r="O20198" s="197"/>
      <c r="P20198" s="231"/>
    </row>
    <row r="20199" spans="2:16">
      <c r="B20199" s="351"/>
      <c r="C20199" s="435"/>
      <c r="D20199" s="399"/>
      <c r="E20199" s="400"/>
      <c r="G20199" s="401"/>
      <c r="H20199" s="401"/>
      <c r="I20199" s="401"/>
      <c r="J20199" s="194"/>
      <c r="K20199" s="194"/>
      <c r="L20199" s="195"/>
      <c r="M20199" s="196"/>
      <c r="N20199" s="197"/>
      <c r="O20199" s="197"/>
      <c r="P20199" s="231"/>
    </row>
    <row r="20200" spans="2:16">
      <c r="B20200" s="351"/>
      <c r="C20200" s="435"/>
      <c r="D20200" s="399"/>
      <c r="E20200" s="400"/>
      <c r="G20200" s="401"/>
      <c r="H20200" s="401"/>
      <c r="I20200" s="401"/>
      <c r="J20200" s="194"/>
      <c r="K20200" s="194"/>
      <c r="L20200" s="195"/>
      <c r="M20200" s="196"/>
      <c r="N20200" s="197"/>
      <c r="O20200" s="197"/>
      <c r="P20200" s="231"/>
    </row>
    <row r="20201" spans="2:16">
      <c r="B20201" s="351"/>
      <c r="C20201" s="435"/>
      <c r="D20201" s="399"/>
      <c r="E20201" s="400"/>
      <c r="G20201" s="401"/>
      <c r="H20201" s="401"/>
      <c r="I20201" s="401"/>
      <c r="J20201" s="194"/>
      <c r="K20201" s="194"/>
      <c r="L20201" s="195"/>
      <c r="M20201" s="196"/>
      <c r="N20201" s="197"/>
      <c r="O20201" s="197"/>
      <c r="P20201" s="231"/>
    </row>
    <row r="20202" spans="2:16">
      <c r="B20202" s="351"/>
      <c r="C20202" s="435"/>
      <c r="D20202" s="399"/>
      <c r="E20202" s="400"/>
      <c r="G20202" s="401"/>
      <c r="H20202" s="401"/>
      <c r="I20202" s="401"/>
      <c r="J20202" s="194"/>
      <c r="K20202" s="194"/>
      <c r="L20202" s="195"/>
      <c r="M20202" s="196"/>
      <c r="N20202" s="197"/>
      <c r="O20202" s="197"/>
      <c r="P20202" s="231"/>
    </row>
    <row r="20203" spans="2:16">
      <c r="B20203" s="351"/>
      <c r="C20203" s="435"/>
      <c r="D20203" s="399"/>
      <c r="E20203" s="400"/>
      <c r="G20203" s="401"/>
      <c r="H20203" s="401"/>
      <c r="I20203" s="401"/>
      <c r="J20203" s="194"/>
      <c r="K20203" s="194"/>
      <c r="L20203" s="195"/>
      <c r="M20203" s="196"/>
      <c r="N20203" s="197"/>
      <c r="O20203" s="197"/>
      <c r="P20203" s="231"/>
    </row>
    <row r="20204" spans="2:16">
      <c r="B20204" s="351"/>
      <c r="C20204" s="435"/>
      <c r="D20204" s="399"/>
      <c r="E20204" s="400"/>
      <c r="G20204" s="401"/>
      <c r="H20204" s="401"/>
      <c r="I20204" s="401"/>
      <c r="J20204" s="194"/>
      <c r="K20204" s="194"/>
      <c r="L20204" s="195"/>
      <c r="M20204" s="196"/>
      <c r="N20204" s="197"/>
      <c r="O20204" s="197"/>
      <c r="P20204" s="231"/>
    </row>
    <row r="20205" spans="2:16">
      <c r="B20205" s="351"/>
      <c r="C20205" s="435"/>
      <c r="D20205" s="399"/>
      <c r="E20205" s="400"/>
      <c r="G20205" s="401"/>
      <c r="H20205" s="401"/>
      <c r="I20205" s="401"/>
      <c r="J20205" s="194"/>
      <c r="K20205" s="194"/>
      <c r="L20205" s="195"/>
      <c r="M20205" s="196"/>
      <c r="N20205" s="197"/>
      <c r="O20205" s="197"/>
      <c r="P20205" s="231"/>
    </row>
    <row r="20206" spans="2:16">
      <c r="B20206" s="351"/>
      <c r="C20206" s="435"/>
      <c r="D20206" s="399"/>
      <c r="E20206" s="400"/>
      <c r="G20206" s="401"/>
      <c r="H20206" s="401"/>
      <c r="I20206" s="401"/>
      <c r="J20206" s="194"/>
      <c r="K20206" s="194"/>
      <c r="L20206" s="195"/>
      <c r="M20206" s="196"/>
      <c r="N20206" s="197"/>
      <c r="O20206" s="197"/>
      <c r="P20206" s="231"/>
    </row>
    <row r="20207" spans="2:16">
      <c r="B20207" s="351"/>
      <c r="C20207" s="435"/>
      <c r="D20207" s="399"/>
      <c r="E20207" s="400"/>
      <c r="G20207" s="401"/>
      <c r="H20207" s="401"/>
      <c r="I20207" s="401"/>
      <c r="J20207" s="194"/>
      <c r="K20207" s="194"/>
      <c r="L20207" s="195"/>
      <c r="M20207" s="196"/>
      <c r="N20207" s="197"/>
      <c r="O20207" s="197"/>
      <c r="P20207" s="231"/>
    </row>
    <row r="20208" spans="2:16">
      <c r="B20208" s="351"/>
      <c r="C20208" s="435"/>
      <c r="D20208" s="399"/>
      <c r="E20208" s="400"/>
      <c r="G20208" s="401"/>
      <c r="H20208" s="401"/>
      <c r="I20208" s="401"/>
      <c r="J20208" s="194"/>
      <c r="K20208" s="194"/>
      <c r="L20208" s="195"/>
      <c r="M20208" s="196"/>
      <c r="N20208" s="197"/>
      <c r="O20208" s="197"/>
      <c r="P20208" s="231"/>
    </row>
    <row r="20209" spans="2:16">
      <c r="B20209" s="351"/>
      <c r="C20209" s="435"/>
      <c r="D20209" s="399"/>
      <c r="E20209" s="400"/>
      <c r="G20209" s="401"/>
      <c r="H20209" s="401"/>
      <c r="I20209" s="401"/>
      <c r="J20209" s="194"/>
      <c r="K20209" s="194"/>
      <c r="L20209" s="195"/>
      <c r="M20209" s="196"/>
      <c r="N20209" s="197"/>
      <c r="O20209" s="197"/>
      <c r="P20209" s="231"/>
    </row>
    <row r="20210" spans="2:16">
      <c r="B20210" s="351"/>
      <c r="C20210" s="435"/>
      <c r="D20210" s="399"/>
      <c r="E20210" s="400"/>
      <c r="G20210" s="401"/>
      <c r="H20210" s="401"/>
      <c r="I20210" s="401"/>
      <c r="J20210" s="194"/>
      <c r="K20210" s="194"/>
      <c r="L20210" s="195"/>
      <c r="M20210" s="196"/>
      <c r="N20210" s="197"/>
      <c r="O20210" s="197"/>
      <c r="P20210" s="231"/>
    </row>
    <row r="20211" spans="2:16">
      <c r="B20211" s="351"/>
      <c r="C20211" s="435"/>
      <c r="D20211" s="399"/>
      <c r="E20211" s="400"/>
      <c r="G20211" s="401"/>
      <c r="H20211" s="401"/>
      <c r="I20211" s="401"/>
      <c r="J20211" s="194"/>
      <c r="K20211" s="194"/>
      <c r="L20211" s="195"/>
      <c r="M20211" s="196"/>
      <c r="N20211" s="197"/>
      <c r="O20211" s="197"/>
      <c r="P20211" s="231"/>
    </row>
    <row r="20212" spans="2:16">
      <c r="B20212" s="351"/>
      <c r="C20212" s="435"/>
      <c r="D20212" s="399"/>
      <c r="E20212" s="400"/>
      <c r="G20212" s="401"/>
      <c r="H20212" s="401"/>
      <c r="I20212" s="401"/>
      <c r="J20212" s="194"/>
      <c r="K20212" s="194"/>
      <c r="L20212" s="195"/>
      <c r="M20212" s="196"/>
      <c r="N20212" s="197"/>
      <c r="O20212" s="197"/>
      <c r="P20212" s="231"/>
    </row>
    <row r="20213" spans="2:16">
      <c r="B20213" s="351"/>
      <c r="C20213" s="435"/>
      <c r="D20213" s="399"/>
      <c r="E20213" s="400"/>
      <c r="G20213" s="401"/>
      <c r="H20213" s="401"/>
      <c r="I20213" s="401"/>
      <c r="J20213" s="194"/>
      <c r="K20213" s="194"/>
      <c r="L20213" s="195"/>
      <c r="M20213" s="196"/>
      <c r="N20213" s="197"/>
      <c r="O20213" s="197"/>
      <c r="P20213" s="231"/>
    </row>
    <row r="20214" spans="2:16">
      <c r="B20214" s="351"/>
      <c r="C20214" s="435"/>
      <c r="D20214" s="399"/>
      <c r="E20214" s="400"/>
      <c r="G20214" s="401"/>
      <c r="H20214" s="401"/>
      <c r="I20214" s="401"/>
      <c r="J20214" s="194"/>
      <c r="K20214" s="194"/>
      <c r="L20214" s="195"/>
      <c r="M20214" s="196"/>
      <c r="N20214" s="197"/>
      <c r="O20214" s="197"/>
      <c r="P20214" s="231"/>
    </row>
    <row r="20215" spans="2:16">
      <c r="B20215" s="351"/>
      <c r="C20215" s="435"/>
      <c r="D20215" s="399"/>
      <c r="E20215" s="400"/>
      <c r="G20215" s="401"/>
      <c r="H20215" s="401"/>
      <c r="I20215" s="401"/>
      <c r="J20215" s="194"/>
      <c r="K20215" s="194"/>
      <c r="L20215" s="195"/>
      <c r="M20215" s="196"/>
      <c r="N20215" s="197"/>
      <c r="O20215" s="197"/>
      <c r="P20215" s="231"/>
    </row>
    <row r="20216" spans="2:16">
      <c r="B20216" s="351"/>
      <c r="C20216" s="435"/>
      <c r="D20216" s="399"/>
      <c r="E20216" s="400"/>
      <c r="G20216" s="401"/>
      <c r="H20216" s="401"/>
      <c r="I20216" s="401"/>
      <c r="J20216" s="194"/>
      <c r="K20216" s="194"/>
      <c r="L20216" s="195"/>
      <c r="M20216" s="196"/>
      <c r="N20216" s="197"/>
      <c r="O20216" s="197"/>
      <c r="P20216" s="231"/>
    </row>
    <row r="20217" spans="2:16">
      <c r="B20217" s="351"/>
      <c r="C20217" s="435"/>
      <c r="D20217" s="399"/>
      <c r="E20217" s="400"/>
      <c r="G20217" s="401"/>
      <c r="H20217" s="401"/>
      <c r="I20217" s="401"/>
      <c r="J20217" s="194"/>
      <c r="K20217" s="194"/>
      <c r="L20217" s="195"/>
      <c r="M20217" s="196"/>
      <c r="N20217" s="197"/>
      <c r="O20217" s="197"/>
      <c r="P20217" s="231"/>
    </row>
    <row r="20218" spans="2:16">
      <c r="B20218" s="351"/>
      <c r="C20218" s="435"/>
      <c r="D20218" s="399"/>
      <c r="E20218" s="400"/>
      <c r="G20218" s="401"/>
      <c r="H20218" s="401"/>
      <c r="I20218" s="401"/>
      <c r="J20218" s="194"/>
      <c r="K20218" s="194"/>
      <c r="L20218" s="195"/>
      <c r="M20218" s="196"/>
      <c r="N20218" s="197"/>
      <c r="O20218" s="197"/>
      <c r="P20218" s="231"/>
    </row>
    <row r="20219" spans="2:16">
      <c r="B20219" s="351"/>
      <c r="C20219" s="435"/>
      <c r="D20219" s="399"/>
      <c r="E20219" s="400"/>
      <c r="G20219" s="401"/>
      <c r="H20219" s="401"/>
      <c r="I20219" s="401"/>
      <c r="J20219" s="194"/>
      <c r="K20219" s="194"/>
      <c r="L20219" s="195"/>
      <c r="M20219" s="196"/>
      <c r="N20219" s="197"/>
      <c r="O20219" s="197"/>
      <c r="P20219" s="231"/>
    </row>
    <row r="20220" spans="2:16">
      <c r="B20220" s="351"/>
      <c r="C20220" s="435"/>
      <c r="D20220" s="399"/>
      <c r="E20220" s="400"/>
      <c r="G20220" s="401"/>
      <c r="H20220" s="401"/>
      <c r="I20220" s="401"/>
      <c r="J20220" s="194"/>
      <c r="K20220" s="194"/>
      <c r="L20220" s="195"/>
      <c r="M20220" s="196"/>
      <c r="N20220" s="197"/>
      <c r="O20220" s="197"/>
      <c r="P20220" s="231"/>
    </row>
    <row r="20221" spans="2:16">
      <c r="B20221" s="351"/>
      <c r="C20221" s="435"/>
      <c r="D20221" s="399"/>
      <c r="E20221" s="400"/>
      <c r="G20221" s="401"/>
      <c r="H20221" s="401"/>
      <c r="I20221" s="401"/>
      <c r="J20221" s="194"/>
      <c r="K20221" s="194"/>
      <c r="L20221" s="195"/>
      <c r="M20221" s="196"/>
      <c r="N20221" s="197"/>
      <c r="O20221" s="197"/>
      <c r="P20221" s="231"/>
    </row>
    <row r="20222" spans="2:16">
      <c r="B20222" s="351"/>
      <c r="C20222" s="435"/>
      <c r="D20222" s="399"/>
      <c r="E20222" s="400"/>
      <c r="G20222" s="401"/>
      <c r="H20222" s="401"/>
      <c r="I20222" s="401"/>
      <c r="J20222" s="194"/>
      <c r="K20222" s="194"/>
      <c r="L20222" s="195"/>
      <c r="M20222" s="196"/>
      <c r="N20222" s="197"/>
      <c r="O20222" s="197"/>
      <c r="P20222" s="231"/>
    </row>
    <row r="20223" spans="2:16">
      <c r="B20223" s="351"/>
      <c r="C20223" s="435"/>
      <c r="D20223" s="399"/>
      <c r="E20223" s="400"/>
      <c r="G20223" s="401"/>
      <c r="H20223" s="401"/>
      <c r="I20223" s="401"/>
      <c r="J20223" s="194"/>
      <c r="K20223" s="194"/>
      <c r="L20223" s="195"/>
      <c r="M20223" s="196"/>
      <c r="N20223" s="197"/>
      <c r="O20223" s="197"/>
      <c r="P20223" s="231"/>
    </row>
    <row r="20224" spans="2:16">
      <c r="B20224" s="351"/>
      <c r="C20224" s="435"/>
      <c r="D20224" s="399"/>
      <c r="E20224" s="400"/>
      <c r="G20224" s="401"/>
      <c r="H20224" s="401"/>
      <c r="I20224" s="401"/>
      <c r="J20224" s="194"/>
      <c r="K20224" s="194"/>
      <c r="L20224" s="195"/>
      <c r="M20224" s="196"/>
      <c r="N20224" s="197"/>
      <c r="O20224" s="197"/>
      <c r="P20224" s="231"/>
    </row>
    <row r="20225" spans="2:16">
      <c r="B20225" s="351"/>
      <c r="C20225" s="435"/>
      <c r="D20225" s="399"/>
      <c r="E20225" s="400"/>
      <c r="G20225" s="401"/>
      <c r="H20225" s="401"/>
      <c r="I20225" s="401"/>
      <c r="J20225" s="194"/>
      <c r="K20225" s="194"/>
      <c r="L20225" s="195"/>
      <c r="M20225" s="196"/>
      <c r="N20225" s="197"/>
      <c r="O20225" s="197"/>
      <c r="P20225" s="231"/>
    </row>
    <row r="20226" spans="2:16">
      <c r="B20226" s="351"/>
      <c r="C20226" s="435"/>
      <c r="D20226" s="399"/>
      <c r="E20226" s="400"/>
      <c r="G20226" s="401"/>
      <c r="H20226" s="401"/>
      <c r="I20226" s="401"/>
      <c r="J20226" s="194"/>
      <c r="K20226" s="194"/>
      <c r="L20226" s="195"/>
      <c r="M20226" s="196"/>
      <c r="N20226" s="197"/>
      <c r="O20226" s="197"/>
      <c r="P20226" s="231"/>
    </row>
    <row r="20227" spans="2:16">
      <c r="B20227" s="351"/>
      <c r="C20227" s="435"/>
      <c r="D20227" s="399"/>
      <c r="E20227" s="400"/>
      <c r="G20227" s="401"/>
      <c r="H20227" s="401"/>
      <c r="I20227" s="401"/>
      <c r="J20227" s="194"/>
      <c r="K20227" s="194"/>
      <c r="L20227" s="195"/>
      <c r="M20227" s="196"/>
      <c r="N20227" s="197"/>
      <c r="O20227" s="197"/>
      <c r="P20227" s="231"/>
    </row>
    <row r="20228" spans="2:16">
      <c r="B20228" s="351"/>
      <c r="C20228" s="435"/>
      <c r="D20228" s="399"/>
      <c r="E20228" s="400"/>
      <c r="G20228" s="401"/>
      <c r="H20228" s="401"/>
      <c r="I20228" s="401"/>
      <c r="J20228" s="194"/>
      <c r="K20228" s="194"/>
      <c r="L20228" s="195"/>
      <c r="M20228" s="196"/>
      <c r="N20228" s="197"/>
      <c r="O20228" s="197"/>
      <c r="P20228" s="231"/>
    </row>
    <row r="20229" spans="2:16">
      <c r="B20229" s="351"/>
      <c r="C20229" s="435"/>
      <c r="D20229" s="399"/>
      <c r="E20229" s="400"/>
      <c r="G20229" s="401"/>
      <c r="H20229" s="401"/>
      <c r="I20229" s="401"/>
      <c r="J20229" s="194"/>
      <c r="K20229" s="194"/>
      <c r="L20229" s="195"/>
      <c r="M20229" s="196"/>
      <c r="N20229" s="197"/>
      <c r="O20229" s="197"/>
      <c r="P20229" s="231"/>
    </row>
    <row r="20230" spans="2:16">
      <c r="B20230" s="351"/>
      <c r="C20230" s="435"/>
      <c r="D20230" s="399"/>
      <c r="E20230" s="400"/>
      <c r="G20230" s="401"/>
      <c r="H20230" s="401"/>
      <c r="I20230" s="401"/>
      <c r="J20230" s="194"/>
      <c r="K20230" s="194"/>
      <c r="L20230" s="195"/>
      <c r="M20230" s="196"/>
      <c r="N20230" s="197"/>
      <c r="O20230" s="197"/>
      <c r="P20230" s="231"/>
    </row>
    <row r="20231" spans="2:16">
      <c r="B20231" s="351"/>
      <c r="C20231" s="435"/>
      <c r="D20231" s="399"/>
      <c r="E20231" s="400"/>
      <c r="G20231" s="401"/>
      <c r="H20231" s="401"/>
      <c r="I20231" s="401"/>
      <c r="J20231" s="194"/>
      <c r="K20231" s="194"/>
      <c r="L20231" s="195"/>
      <c r="M20231" s="196"/>
      <c r="N20231" s="197"/>
      <c r="O20231" s="197"/>
      <c r="P20231" s="231"/>
    </row>
    <row r="20232" spans="2:16">
      <c r="B20232" s="351"/>
      <c r="C20232" s="435"/>
      <c r="D20232" s="399"/>
      <c r="E20232" s="400"/>
      <c r="G20232" s="401"/>
      <c r="H20232" s="401"/>
      <c r="I20232" s="401"/>
      <c r="J20232" s="194"/>
      <c r="K20232" s="194"/>
      <c r="L20232" s="195"/>
      <c r="M20232" s="196"/>
      <c r="N20232" s="197"/>
      <c r="O20232" s="197"/>
      <c r="P20232" s="231"/>
    </row>
    <row r="20233" spans="2:16">
      <c r="B20233" s="351"/>
      <c r="C20233" s="435"/>
      <c r="D20233" s="399"/>
      <c r="E20233" s="400"/>
      <c r="G20233" s="401"/>
      <c r="H20233" s="401"/>
      <c r="I20233" s="401"/>
      <c r="J20233" s="194"/>
      <c r="K20233" s="194"/>
      <c r="L20233" s="195"/>
      <c r="M20233" s="196"/>
      <c r="N20233" s="197"/>
      <c r="O20233" s="197"/>
      <c r="P20233" s="231"/>
    </row>
    <row r="20234" spans="2:16">
      <c r="B20234" s="351"/>
      <c r="C20234" s="435"/>
      <c r="D20234" s="399"/>
      <c r="E20234" s="400"/>
      <c r="G20234" s="401"/>
      <c r="H20234" s="401"/>
      <c r="I20234" s="401"/>
      <c r="J20234" s="194"/>
      <c r="K20234" s="194"/>
      <c r="L20234" s="195"/>
      <c r="M20234" s="196"/>
      <c r="N20234" s="197"/>
      <c r="O20234" s="197"/>
      <c r="P20234" s="231"/>
    </row>
    <row r="20235" spans="2:16">
      <c r="B20235" s="351"/>
      <c r="C20235" s="435"/>
      <c r="D20235" s="399"/>
      <c r="E20235" s="400"/>
      <c r="G20235" s="401"/>
      <c r="H20235" s="401"/>
      <c r="I20235" s="401"/>
      <c r="J20235" s="194"/>
      <c r="K20235" s="194"/>
      <c r="L20235" s="195"/>
      <c r="M20235" s="196"/>
      <c r="N20235" s="197"/>
      <c r="O20235" s="197"/>
      <c r="P20235" s="231"/>
    </row>
    <row r="20236" spans="2:16">
      <c r="B20236" s="351"/>
      <c r="C20236" s="435"/>
      <c r="D20236" s="399"/>
      <c r="E20236" s="400"/>
      <c r="G20236" s="401"/>
      <c r="H20236" s="401"/>
      <c r="I20236" s="401"/>
      <c r="J20236" s="194"/>
      <c r="K20236" s="194"/>
      <c r="L20236" s="195"/>
      <c r="M20236" s="196"/>
      <c r="N20236" s="197"/>
      <c r="O20236" s="197"/>
      <c r="P20236" s="231"/>
    </row>
    <row r="20237" spans="2:16">
      <c r="B20237" s="351"/>
      <c r="C20237" s="435"/>
      <c r="D20237" s="399"/>
      <c r="E20237" s="400"/>
      <c r="G20237" s="401"/>
      <c r="H20237" s="401"/>
      <c r="I20237" s="401"/>
      <c r="J20237" s="194"/>
      <c r="K20237" s="194"/>
      <c r="L20237" s="195"/>
      <c r="M20237" s="196"/>
      <c r="N20237" s="197"/>
      <c r="O20237" s="197"/>
      <c r="P20237" s="231"/>
    </row>
    <row r="20238" spans="2:16">
      <c r="B20238" s="351"/>
      <c r="C20238" s="435"/>
      <c r="D20238" s="399"/>
      <c r="E20238" s="400"/>
      <c r="G20238" s="401"/>
      <c r="H20238" s="401"/>
      <c r="I20238" s="401"/>
      <c r="J20238" s="194"/>
      <c r="K20238" s="194"/>
      <c r="L20238" s="195"/>
      <c r="M20238" s="196"/>
      <c r="N20238" s="197"/>
      <c r="O20238" s="197"/>
      <c r="P20238" s="231"/>
    </row>
    <row r="20239" spans="2:16">
      <c r="B20239" s="351"/>
      <c r="C20239" s="435"/>
      <c r="D20239" s="399"/>
      <c r="E20239" s="400"/>
      <c r="G20239" s="401"/>
      <c r="H20239" s="401"/>
      <c r="I20239" s="401"/>
      <c r="J20239" s="194"/>
      <c r="K20239" s="194"/>
      <c r="L20239" s="195"/>
      <c r="M20239" s="196"/>
      <c r="N20239" s="197"/>
      <c r="O20239" s="197"/>
      <c r="P20239" s="231"/>
    </row>
    <row r="20240" spans="2:16">
      <c r="B20240" s="351"/>
      <c r="C20240" s="435"/>
      <c r="D20240" s="399"/>
      <c r="E20240" s="400"/>
      <c r="G20240" s="401"/>
      <c r="H20240" s="401"/>
      <c r="I20240" s="401"/>
      <c r="J20240" s="194"/>
      <c r="K20240" s="194"/>
      <c r="L20240" s="195"/>
      <c r="M20240" s="196"/>
      <c r="N20240" s="197"/>
      <c r="O20240" s="197"/>
      <c r="P20240" s="231"/>
    </row>
    <row r="20241" spans="2:16">
      <c r="B20241" s="351"/>
      <c r="C20241" s="435"/>
      <c r="D20241" s="399"/>
      <c r="E20241" s="400"/>
      <c r="G20241" s="401"/>
      <c r="H20241" s="401"/>
      <c r="I20241" s="401"/>
      <c r="J20241" s="194"/>
      <c r="K20241" s="194"/>
      <c r="L20241" s="195"/>
      <c r="M20241" s="196"/>
      <c r="N20241" s="197"/>
      <c r="O20241" s="197"/>
      <c r="P20241" s="231"/>
    </row>
    <row r="20242" spans="2:16">
      <c r="B20242" s="351"/>
      <c r="C20242" s="435"/>
      <c r="D20242" s="399"/>
      <c r="E20242" s="400"/>
      <c r="G20242" s="401"/>
      <c r="H20242" s="401"/>
      <c r="I20242" s="401"/>
      <c r="J20242" s="194"/>
      <c r="K20242" s="194"/>
      <c r="L20242" s="195"/>
      <c r="M20242" s="196"/>
      <c r="N20242" s="197"/>
      <c r="O20242" s="197"/>
      <c r="P20242" s="231"/>
    </row>
    <row r="20243" spans="2:16">
      <c r="B20243" s="351"/>
      <c r="C20243" s="435"/>
      <c r="D20243" s="399"/>
      <c r="E20243" s="400"/>
      <c r="G20243" s="401"/>
      <c r="H20243" s="401"/>
      <c r="I20243" s="401"/>
      <c r="J20243" s="194"/>
      <c r="K20243" s="194"/>
      <c r="L20243" s="195"/>
      <c r="M20243" s="196"/>
      <c r="N20243" s="197"/>
      <c r="O20243" s="197"/>
      <c r="P20243" s="231"/>
    </row>
    <row r="20244" spans="2:16">
      <c r="B20244" s="351"/>
      <c r="C20244" s="435"/>
      <c r="D20244" s="399"/>
      <c r="E20244" s="400"/>
      <c r="G20244" s="401"/>
      <c r="H20244" s="401"/>
      <c r="I20244" s="401"/>
      <c r="J20244" s="194"/>
      <c r="K20244" s="194"/>
      <c r="L20244" s="195"/>
      <c r="M20244" s="196"/>
      <c r="N20244" s="197"/>
      <c r="O20244" s="197"/>
      <c r="P20244" s="231"/>
    </row>
    <row r="20245" spans="2:16">
      <c r="B20245" s="351"/>
      <c r="C20245" s="435"/>
      <c r="D20245" s="399"/>
      <c r="E20245" s="400"/>
      <c r="G20245" s="401"/>
      <c r="H20245" s="401"/>
      <c r="I20245" s="401"/>
      <c r="J20245" s="194"/>
      <c r="K20245" s="194"/>
      <c r="L20245" s="195"/>
      <c r="M20245" s="196"/>
      <c r="N20245" s="197"/>
      <c r="O20245" s="197"/>
      <c r="P20245" s="231"/>
    </row>
    <row r="20246" spans="2:16">
      <c r="B20246" s="351"/>
      <c r="C20246" s="435"/>
      <c r="D20246" s="399"/>
      <c r="E20246" s="400"/>
      <c r="G20246" s="401"/>
      <c r="H20246" s="401"/>
      <c r="I20246" s="401"/>
      <c r="J20246" s="194"/>
      <c r="K20246" s="194"/>
      <c r="L20246" s="195"/>
      <c r="M20246" s="196"/>
      <c r="N20246" s="197"/>
      <c r="O20246" s="197"/>
      <c r="P20246" s="231"/>
    </row>
    <row r="20247" spans="2:16">
      <c r="B20247" s="351"/>
      <c r="C20247" s="435"/>
      <c r="D20247" s="399"/>
      <c r="E20247" s="400"/>
      <c r="G20247" s="401"/>
      <c r="H20247" s="401"/>
      <c r="I20247" s="401"/>
      <c r="J20247" s="194"/>
      <c r="K20247" s="194"/>
      <c r="L20247" s="195"/>
      <c r="M20247" s="196"/>
      <c r="N20247" s="197"/>
      <c r="O20247" s="197"/>
      <c r="P20247" s="231"/>
    </row>
    <row r="20248" spans="2:16">
      <c r="B20248" s="351"/>
      <c r="C20248" s="435"/>
      <c r="D20248" s="399"/>
      <c r="E20248" s="400"/>
      <c r="G20248" s="401"/>
      <c r="H20248" s="401"/>
      <c r="I20248" s="401"/>
      <c r="J20248" s="194"/>
      <c r="K20248" s="194"/>
      <c r="L20248" s="195"/>
      <c r="M20248" s="196"/>
      <c r="N20248" s="197"/>
      <c r="O20248" s="197"/>
      <c r="P20248" s="231"/>
    </row>
    <row r="20249" spans="2:16">
      <c r="B20249" s="351"/>
      <c r="C20249" s="435"/>
      <c r="D20249" s="399"/>
      <c r="E20249" s="400"/>
      <c r="G20249" s="401"/>
      <c r="H20249" s="401"/>
      <c r="I20249" s="401"/>
      <c r="J20249" s="194"/>
      <c r="K20249" s="194"/>
      <c r="L20249" s="195"/>
      <c r="M20249" s="196"/>
      <c r="N20249" s="197"/>
      <c r="O20249" s="197"/>
      <c r="P20249" s="231"/>
    </row>
    <row r="20250" spans="2:16">
      <c r="B20250" s="351"/>
      <c r="C20250" s="435"/>
      <c r="D20250" s="399"/>
      <c r="E20250" s="400"/>
      <c r="G20250" s="401"/>
      <c r="H20250" s="401"/>
      <c r="I20250" s="401"/>
      <c r="J20250" s="194"/>
      <c r="K20250" s="194"/>
      <c r="L20250" s="195"/>
      <c r="M20250" s="196"/>
      <c r="N20250" s="197"/>
      <c r="O20250" s="197"/>
      <c r="P20250" s="231"/>
    </row>
    <row r="20251" spans="2:16">
      <c r="B20251" s="351"/>
      <c r="C20251" s="435"/>
      <c r="D20251" s="399"/>
      <c r="E20251" s="400"/>
      <c r="G20251" s="401"/>
      <c r="H20251" s="401"/>
      <c r="I20251" s="401"/>
      <c r="J20251" s="194"/>
      <c r="K20251" s="194"/>
      <c r="L20251" s="195"/>
      <c r="M20251" s="196"/>
      <c r="N20251" s="197"/>
      <c r="O20251" s="197"/>
      <c r="P20251" s="231"/>
    </row>
    <row r="20252" spans="2:16">
      <c r="B20252" s="351"/>
      <c r="C20252" s="435"/>
      <c r="D20252" s="399"/>
      <c r="E20252" s="400"/>
      <c r="G20252" s="401"/>
      <c r="H20252" s="401"/>
      <c r="I20252" s="401"/>
      <c r="J20252" s="194"/>
      <c r="K20252" s="194"/>
      <c r="L20252" s="195"/>
      <c r="M20252" s="196"/>
      <c r="N20252" s="197"/>
      <c r="O20252" s="197"/>
      <c r="P20252" s="231"/>
    </row>
    <row r="20253" spans="2:16">
      <c r="B20253" s="351"/>
      <c r="C20253" s="435"/>
      <c r="D20253" s="399"/>
      <c r="E20253" s="400"/>
      <c r="G20253" s="401"/>
      <c r="H20253" s="401"/>
      <c r="I20253" s="401"/>
      <c r="J20253" s="194"/>
      <c r="K20253" s="194"/>
      <c r="L20253" s="195"/>
      <c r="M20253" s="196"/>
      <c r="N20253" s="197"/>
      <c r="O20253" s="197"/>
      <c r="P20253" s="231"/>
    </row>
    <row r="20254" spans="2:16">
      <c r="B20254" s="351"/>
      <c r="C20254" s="435"/>
      <c r="D20254" s="399"/>
      <c r="E20254" s="400"/>
      <c r="G20254" s="401"/>
      <c r="H20254" s="401"/>
      <c r="I20254" s="401"/>
      <c r="J20254" s="194"/>
      <c r="K20254" s="194"/>
      <c r="L20254" s="195"/>
      <c r="M20254" s="196"/>
      <c r="N20254" s="197"/>
      <c r="O20254" s="197"/>
      <c r="P20254" s="231"/>
    </row>
    <row r="20255" spans="2:16">
      <c r="B20255" s="351"/>
      <c r="C20255" s="435"/>
      <c r="D20255" s="399"/>
      <c r="E20255" s="400"/>
      <c r="G20255" s="401"/>
      <c r="H20255" s="401"/>
      <c r="I20255" s="401"/>
      <c r="J20255" s="194"/>
      <c r="K20255" s="194"/>
      <c r="L20255" s="195"/>
      <c r="M20255" s="196"/>
      <c r="N20255" s="197"/>
      <c r="O20255" s="197"/>
      <c r="P20255" s="231"/>
    </row>
    <row r="20256" spans="2:16">
      <c r="B20256" s="351"/>
      <c r="C20256" s="435"/>
      <c r="D20256" s="399"/>
      <c r="E20256" s="400"/>
      <c r="G20256" s="401"/>
      <c r="H20256" s="401"/>
      <c r="I20256" s="401"/>
      <c r="J20256" s="194"/>
      <c r="K20256" s="194"/>
      <c r="L20256" s="195"/>
      <c r="M20256" s="196"/>
      <c r="N20256" s="197"/>
      <c r="O20256" s="197"/>
      <c r="P20256" s="231"/>
    </row>
    <row r="20257" spans="2:16">
      <c r="B20257" s="351"/>
      <c r="C20257" s="435"/>
      <c r="D20257" s="399"/>
      <c r="E20257" s="400"/>
      <c r="G20257" s="401"/>
      <c r="H20257" s="401"/>
      <c r="I20257" s="401"/>
      <c r="J20257" s="194"/>
      <c r="K20257" s="194"/>
      <c r="L20257" s="195"/>
      <c r="M20257" s="196"/>
      <c r="N20257" s="197"/>
      <c r="O20257" s="197"/>
      <c r="P20257" s="231"/>
    </row>
    <row r="20258" spans="2:16">
      <c r="B20258" s="351"/>
      <c r="C20258" s="435"/>
      <c r="D20258" s="399"/>
      <c r="E20258" s="400"/>
      <c r="G20258" s="401"/>
      <c r="H20258" s="401"/>
      <c r="I20258" s="401"/>
      <c r="J20258" s="194"/>
      <c r="K20258" s="194"/>
      <c r="L20258" s="195"/>
      <c r="M20258" s="196"/>
      <c r="N20258" s="197"/>
      <c r="O20258" s="197"/>
      <c r="P20258" s="231"/>
    </row>
    <row r="20259" spans="2:16">
      <c r="B20259" s="351"/>
      <c r="C20259" s="435"/>
      <c r="D20259" s="399"/>
      <c r="E20259" s="400"/>
      <c r="G20259" s="401"/>
      <c r="H20259" s="401"/>
      <c r="I20259" s="401"/>
      <c r="J20259" s="194"/>
      <c r="K20259" s="194"/>
      <c r="L20259" s="195"/>
      <c r="M20259" s="196"/>
      <c r="N20259" s="197"/>
      <c r="O20259" s="197"/>
      <c r="P20259" s="231"/>
    </row>
    <row r="20260" spans="2:16">
      <c r="B20260" s="351"/>
      <c r="C20260" s="435"/>
      <c r="D20260" s="399"/>
      <c r="E20260" s="400"/>
      <c r="G20260" s="401"/>
      <c r="H20260" s="401"/>
      <c r="I20260" s="401"/>
      <c r="J20260" s="194"/>
      <c r="K20260" s="194"/>
      <c r="L20260" s="195"/>
      <c r="M20260" s="196"/>
      <c r="N20260" s="197"/>
      <c r="O20260" s="197"/>
      <c r="P20260" s="231"/>
    </row>
    <row r="20261" spans="2:16">
      <c r="B20261" s="351"/>
      <c r="C20261" s="435"/>
      <c r="D20261" s="399"/>
      <c r="E20261" s="400"/>
      <c r="G20261" s="401"/>
      <c r="H20261" s="401"/>
      <c r="I20261" s="401"/>
      <c r="J20261" s="194"/>
      <c r="K20261" s="194"/>
      <c r="L20261" s="195"/>
      <c r="M20261" s="196"/>
      <c r="N20261" s="197"/>
      <c r="O20261" s="197"/>
      <c r="P20261" s="231"/>
    </row>
    <row r="20262" spans="2:16">
      <c r="B20262" s="351"/>
      <c r="C20262" s="435"/>
      <c r="D20262" s="399"/>
      <c r="E20262" s="400"/>
      <c r="G20262" s="401"/>
      <c r="H20262" s="401"/>
      <c r="I20262" s="401"/>
      <c r="J20262" s="194"/>
      <c r="K20262" s="194"/>
      <c r="L20262" s="195"/>
      <c r="M20262" s="196"/>
      <c r="N20262" s="197"/>
      <c r="O20262" s="197"/>
      <c r="P20262" s="231"/>
    </row>
    <row r="20263" spans="2:16">
      <c r="B20263" s="351"/>
      <c r="C20263" s="435"/>
      <c r="D20263" s="399"/>
      <c r="E20263" s="400"/>
      <c r="G20263" s="401"/>
      <c r="H20263" s="401"/>
      <c r="I20263" s="401"/>
      <c r="J20263" s="194"/>
      <c r="K20263" s="194"/>
      <c r="L20263" s="195"/>
      <c r="M20263" s="196"/>
      <c r="N20263" s="197"/>
      <c r="O20263" s="197"/>
      <c r="P20263" s="231"/>
    </row>
    <row r="20264" spans="2:16">
      <c r="B20264" s="351"/>
      <c r="C20264" s="435"/>
      <c r="D20264" s="399"/>
      <c r="E20264" s="400"/>
      <c r="G20264" s="401"/>
      <c r="H20264" s="401"/>
      <c r="I20264" s="401"/>
      <c r="J20264" s="194"/>
      <c r="K20264" s="194"/>
      <c r="L20264" s="195"/>
      <c r="M20264" s="196"/>
      <c r="N20264" s="197"/>
      <c r="O20264" s="197"/>
      <c r="P20264" s="231"/>
    </row>
    <row r="20265" spans="2:16">
      <c r="B20265" s="351"/>
      <c r="C20265" s="435"/>
      <c r="D20265" s="399"/>
      <c r="E20265" s="400"/>
      <c r="G20265" s="401"/>
      <c r="H20265" s="401"/>
      <c r="I20265" s="401"/>
      <c r="J20265" s="194"/>
      <c r="K20265" s="194"/>
      <c r="L20265" s="195"/>
      <c r="M20265" s="196"/>
      <c r="N20265" s="197"/>
      <c r="O20265" s="197"/>
      <c r="P20265" s="231"/>
    </row>
    <row r="20266" spans="2:16">
      <c r="B20266" s="351"/>
      <c r="C20266" s="435"/>
      <c r="D20266" s="399"/>
      <c r="E20266" s="400"/>
      <c r="G20266" s="401"/>
      <c r="H20266" s="401"/>
      <c r="I20266" s="401"/>
      <c r="J20266" s="194"/>
      <c r="K20266" s="194"/>
      <c r="L20266" s="195"/>
      <c r="M20266" s="196"/>
      <c r="N20266" s="197"/>
      <c r="O20266" s="197"/>
      <c r="P20266" s="231"/>
    </row>
    <row r="20267" spans="2:16">
      <c r="B20267" s="351"/>
      <c r="C20267" s="435"/>
      <c r="D20267" s="399"/>
      <c r="E20267" s="400"/>
      <c r="G20267" s="401"/>
      <c r="H20267" s="401"/>
      <c r="I20267" s="401"/>
      <c r="J20267" s="194"/>
      <c r="K20267" s="194"/>
      <c r="L20267" s="195"/>
      <c r="M20267" s="196"/>
      <c r="N20267" s="197"/>
      <c r="O20267" s="197"/>
      <c r="P20267" s="231"/>
    </row>
    <row r="20268" spans="2:16">
      <c r="B20268" s="351"/>
      <c r="C20268" s="435"/>
      <c r="D20268" s="399"/>
      <c r="E20268" s="400"/>
      <c r="G20268" s="401"/>
      <c r="H20268" s="401"/>
      <c r="I20268" s="401"/>
      <c r="J20268" s="194"/>
      <c r="K20268" s="194"/>
      <c r="L20268" s="195"/>
      <c r="M20268" s="196"/>
      <c r="N20268" s="197"/>
      <c r="O20268" s="197"/>
      <c r="P20268" s="231"/>
    </row>
    <row r="20269" spans="2:16">
      <c r="B20269" s="351"/>
      <c r="C20269" s="435"/>
      <c r="D20269" s="399"/>
      <c r="E20269" s="400"/>
      <c r="G20269" s="401"/>
      <c r="H20269" s="401"/>
      <c r="I20269" s="401"/>
      <c r="J20269" s="194"/>
      <c r="K20269" s="194"/>
      <c r="L20269" s="195"/>
      <c r="M20269" s="196"/>
      <c r="N20269" s="197"/>
      <c r="O20269" s="197"/>
      <c r="P20269" s="231"/>
    </row>
    <row r="20270" spans="2:16">
      <c r="B20270" s="351"/>
      <c r="C20270" s="435"/>
      <c r="D20270" s="399"/>
      <c r="E20270" s="400"/>
      <c r="G20270" s="401"/>
      <c r="H20270" s="401"/>
      <c r="I20270" s="401"/>
      <c r="J20270" s="194"/>
      <c r="K20270" s="194"/>
      <c r="L20270" s="195"/>
      <c r="M20270" s="196"/>
      <c r="N20270" s="197"/>
      <c r="O20270" s="197"/>
      <c r="P20270" s="231"/>
    </row>
    <row r="20271" spans="2:16">
      <c r="B20271" s="351"/>
      <c r="C20271" s="435"/>
      <c r="D20271" s="399"/>
      <c r="E20271" s="400"/>
      <c r="G20271" s="401"/>
      <c r="H20271" s="401"/>
      <c r="I20271" s="401"/>
      <c r="J20271" s="194"/>
      <c r="K20271" s="194"/>
      <c r="L20271" s="195"/>
      <c r="M20271" s="196"/>
      <c r="N20271" s="197"/>
      <c r="O20271" s="197"/>
      <c r="P20271" s="231"/>
    </row>
    <row r="20272" spans="2:16">
      <c r="B20272" s="351"/>
      <c r="C20272" s="435"/>
      <c r="D20272" s="399"/>
      <c r="E20272" s="400"/>
      <c r="G20272" s="401"/>
      <c r="H20272" s="401"/>
      <c r="I20272" s="401"/>
      <c r="J20272" s="194"/>
      <c r="K20272" s="194"/>
      <c r="L20272" s="195"/>
      <c r="M20272" s="196"/>
      <c r="N20272" s="197"/>
      <c r="O20272" s="197"/>
      <c r="P20272" s="231"/>
    </row>
    <row r="20273" spans="2:16">
      <c r="B20273" s="351"/>
      <c r="C20273" s="435"/>
      <c r="D20273" s="399"/>
      <c r="E20273" s="400"/>
      <c r="G20273" s="401"/>
      <c r="H20273" s="401"/>
      <c r="I20273" s="401"/>
      <c r="J20273" s="194"/>
      <c r="K20273" s="194"/>
      <c r="L20273" s="195"/>
      <c r="M20273" s="196"/>
      <c r="N20273" s="197"/>
      <c r="O20273" s="197"/>
      <c r="P20273" s="231"/>
    </row>
    <row r="20274" spans="2:16">
      <c r="B20274" s="351"/>
      <c r="C20274" s="435"/>
      <c r="D20274" s="399"/>
      <c r="E20274" s="400"/>
      <c r="G20274" s="401"/>
      <c r="H20274" s="401"/>
      <c r="I20274" s="401"/>
      <c r="J20274" s="194"/>
      <c r="K20274" s="194"/>
      <c r="L20274" s="195"/>
      <c r="M20274" s="196"/>
      <c r="N20274" s="197"/>
      <c r="O20274" s="197"/>
      <c r="P20274" s="231"/>
    </row>
    <row r="20275" spans="2:16">
      <c r="B20275" s="351"/>
      <c r="C20275" s="435"/>
      <c r="D20275" s="399"/>
      <c r="E20275" s="400"/>
      <c r="G20275" s="401"/>
      <c r="H20275" s="401"/>
      <c r="I20275" s="401"/>
      <c r="J20275" s="194"/>
      <c r="K20275" s="194"/>
      <c r="L20275" s="195"/>
      <c r="M20275" s="196"/>
      <c r="N20275" s="197"/>
      <c r="O20275" s="197"/>
      <c r="P20275" s="231"/>
    </row>
    <row r="20276" spans="2:16">
      <c r="B20276" s="351"/>
      <c r="C20276" s="435"/>
      <c r="D20276" s="399"/>
      <c r="E20276" s="400"/>
      <c r="G20276" s="401"/>
      <c r="H20276" s="401"/>
      <c r="I20276" s="401"/>
      <c r="J20276" s="194"/>
      <c r="K20276" s="194"/>
      <c r="L20276" s="195"/>
      <c r="M20276" s="196"/>
      <c r="N20276" s="197"/>
      <c r="O20276" s="197"/>
      <c r="P20276" s="231"/>
    </row>
    <row r="20277" spans="2:16">
      <c r="B20277" s="351"/>
      <c r="C20277" s="435"/>
      <c r="D20277" s="399"/>
      <c r="E20277" s="400"/>
      <c r="G20277" s="401"/>
      <c r="H20277" s="401"/>
      <c r="I20277" s="401"/>
      <c r="J20277" s="194"/>
      <c r="K20277" s="194"/>
      <c r="L20277" s="195"/>
      <c r="M20277" s="196"/>
      <c r="N20277" s="197"/>
      <c r="O20277" s="197"/>
      <c r="P20277" s="231"/>
    </row>
    <row r="20278" spans="2:16">
      <c r="B20278" s="351"/>
      <c r="C20278" s="435"/>
      <c r="D20278" s="399"/>
      <c r="E20278" s="400"/>
      <c r="G20278" s="401"/>
      <c r="H20278" s="401"/>
      <c r="I20278" s="401"/>
      <c r="J20278" s="194"/>
      <c r="K20278" s="194"/>
      <c r="L20278" s="195"/>
      <c r="M20278" s="196"/>
      <c r="N20278" s="197"/>
      <c r="O20278" s="197"/>
      <c r="P20278" s="231"/>
    </row>
    <row r="20279" spans="2:16">
      <c r="B20279" s="351"/>
      <c r="C20279" s="435"/>
      <c r="D20279" s="399"/>
      <c r="E20279" s="400"/>
      <c r="G20279" s="401"/>
      <c r="H20279" s="401"/>
      <c r="I20279" s="401"/>
      <c r="J20279" s="194"/>
      <c r="K20279" s="194"/>
      <c r="L20279" s="195"/>
      <c r="M20279" s="196"/>
      <c r="N20279" s="197"/>
      <c r="O20279" s="197"/>
      <c r="P20279" s="231"/>
    </row>
    <row r="20280" spans="2:16">
      <c r="B20280" s="351"/>
      <c r="C20280" s="435"/>
      <c r="D20280" s="399"/>
      <c r="E20280" s="400"/>
      <c r="G20280" s="401"/>
      <c r="H20280" s="401"/>
      <c r="I20280" s="401"/>
      <c r="J20280" s="194"/>
      <c r="K20280" s="194"/>
      <c r="L20280" s="195"/>
      <c r="M20280" s="196"/>
      <c r="N20280" s="197"/>
      <c r="O20280" s="197"/>
      <c r="P20280" s="231"/>
    </row>
    <row r="20281" spans="2:16">
      <c r="B20281" s="351"/>
      <c r="C20281" s="435"/>
      <c r="D20281" s="399"/>
      <c r="E20281" s="400"/>
      <c r="G20281" s="401"/>
      <c r="H20281" s="401"/>
      <c r="I20281" s="401"/>
      <c r="J20281" s="194"/>
      <c r="K20281" s="194"/>
      <c r="L20281" s="195"/>
      <c r="M20281" s="196"/>
      <c r="N20281" s="197"/>
      <c r="O20281" s="197"/>
      <c r="P20281" s="231"/>
    </row>
    <row r="20282" spans="2:16">
      <c r="B20282" s="351"/>
      <c r="C20282" s="435"/>
      <c r="D20282" s="399"/>
      <c r="E20282" s="400"/>
      <c r="G20282" s="401"/>
      <c r="H20282" s="401"/>
      <c r="I20282" s="401"/>
      <c r="J20282" s="194"/>
      <c r="K20282" s="194"/>
      <c r="L20282" s="195"/>
      <c r="M20282" s="196"/>
      <c r="N20282" s="197"/>
      <c r="O20282" s="197"/>
      <c r="P20282" s="231"/>
    </row>
    <row r="20283" spans="2:16">
      <c r="B20283" s="351"/>
      <c r="C20283" s="435"/>
      <c r="D20283" s="399"/>
      <c r="E20283" s="400"/>
      <c r="G20283" s="401"/>
      <c r="H20283" s="401"/>
      <c r="I20283" s="401"/>
      <c r="J20283" s="194"/>
      <c r="K20283" s="194"/>
      <c r="L20283" s="195"/>
      <c r="M20283" s="196"/>
      <c r="N20283" s="197"/>
      <c r="O20283" s="197"/>
      <c r="P20283" s="231"/>
    </row>
    <row r="20284" spans="2:16">
      <c r="B20284" s="351"/>
      <c r="C20284" s="435"/>
      <c r="D20284" s="399"/>
      <c r="E20284" s="400"/>
      <c r="G20284" s="401"/>
      <c r="H20284" s="401"/>
      <c r="I20284" s="401"/>
      <c r="J20284" s="194"/>
      <c r="K20284" s="194"/>
      <c r="L20284" s="195"/>
      <c r="M20284" s="196"/>
      <c r="N20284" s="197"/>
      <c r="O20284" s="197"/>
      <c r="P20284" s="231"/>
    </row>
    <row r="20285" spans="2:16">
      <c r="B20285" s="351"/>
      <c r="C20285" s="435"/>
      <c r="D20285" s="399"/>
      <c r="E20285" s="400"/>
      <c r="G20285" s="401"/>
      <c r="H20285" s="401"/>
      <c r="I20285" s="401"/>
      <c r="J20285" s="194"/>
      <c r="K20285" s="194"/>
      <c r="L20285" s="195"/>
      <c r="M20285" s="196"/>
      <c r="N20285" s="197"/>
      <c r="O20285" s="197"/>
      <c r="P20285" s="231"/>
    </row>
    <row r="20286" spans="2:16">
      <c r="B20286" s="351"/>
      <c r="C20286" s="435"/>
      <c r="D20286" s="399"/>
      <c r="E20286" s="400"/>
      <c r="G20286" s="401"/>
      <c r="H20286" s="401"/>
      <c r="I20286" s="401"/>
      <c r="J20286" s="194"/>
      <c r="K20286" s="194"/>
      <c r="L20286" s="195"/>
      <c r="M20286" s="196"/>
      <c r="N20286" s="197"/>
      <c r="O20286" s="197"/>
      <c r="P20286" s="231"/>
    </row>
    <row r="20287" spans="2:16">
      <c r="B20287" s="351"/>
      <c r="C20287" s="435"/>
      <c r="D20287" s="399"/>
      <c r="E20287" s="400"/>
      <c r="G20287" s="401"/>
      <c r="H20287" s="401"/>
      <c r="I20287" s="401"/>
      <c r="J20287" s="194"/>
      <c r="K20287" s="194"/>
      <c r="L20287" s="195"/>
      <c r="M20287" s="196"/>
      <c r="N20287" s="197"/>
      <c r="O20287" s="197"/>
      <c r="P20287" s="231"/>
    </row>
    <row r="20288" spans="2:16">
      <c r="B20288" s="351"/>
      <c r="C20288" s="435"/>
      <c r="D20288" s="399"/>
      <c r="E20288" s="400"/>
      <c r="G20288" s="401"/>
      <c r="H20288" s="401"/>
      <c r="I20288" s="401"/>
      <c r="J20288" s="194"/>
      <c r="K20288" s="194"/>
      <c r="L20288" s="195"/>
      <c r="M20288" s="196"/>
      <c r="N20288" s="197"/>
      <c r="O20288" s="197"/>
      <c r="P20288" s="231"/>
    </row>
    <row r="20289" spans="2:16">
      <c r="B20289" s="351"/>
      <c r="C20289" s="435"/>
      <c r="D20289" s="399"/>
      <c r="E20289" s="400"/>
      <c r="G20289" s="401"/>
      <c r="H20289" s="401"/>
      <c r="I20289" s="401"/>
      <c r="J20289" s="194"/>
      <c r="K20289" s="194"/>
      <c r="L20289" s="195"/>
      <c r="M20289" s="196"/>
      <c r="N20289" s="197"/>
      <c r="O20289" s="197"/>
      <c r="P20289" s="231"/>
    </row>
    <row r="20290" spans="2:16">
      <c r="B20290" s="351"/>
      <c r="C20290" s="435"/>
      <c r="D20290" s="399"/>
      <c r="E20290" s="400"/>
      <c r="G20290" s="401"/>
      <c r="H20290" s="401"/>
      <c r="I20290" s="401"/>
      <c r="J20290" s="194"/>
      <c r="K20290" s="194"/>
      <c r="L20290" s="195"/>
      <c r="M20290" s="196"/>
      <c r="N20290" s="197"/>
      <c r="O20290" s="197"/>
      <c r="P20290" s="231"/>
    </row>
    <row r="20291" spans="2:16">
      <c r="B20291" s="351"/>
      <c r="C20291" s="435"/>
      <c r="D20291" s="399"/>
      <c r="E20291" s="400"/>
      <c r="G20291" s="401"/>
      <c r="H20291" s="401"/>
      <c r="I20291" s="401"/>
      <c r="J20291" s="194"/>
      <c r="K20291" s="194"/>
      <c r="L20291" s="195"/>
      <c r="M20291" s="196"/>
      <c r="N20291" s="197"/>
      <c r="O20291" s="197"/>
      <c r="P20291" s="231"/>
    </row>
    <row r="20292" spans="2:16">
      <c r="B20292" s="351"/>
      <c r="C20292" s="435"/>
      <c r="D20292" s="399"/>
      <c r="E20292" s="400"/>
      <c r="G20292" s="401"/>
      <c r="H20292" s="401"/>
      <c r="I20292" s="401"/>
      <c r="J20292" s="194"/>
      <c r="K20292" s="194"/>
      <c r="L20292" s="195"/>
      <c r="M20292" s="196"/>
      <c r="N20292" s="197"/>
      <c r="O20292" s="197"/>
      <c r="P20292" s="231"/>
    </row>
    <row r="20293" spans="2:16">
      <c r="B20293" s="351"/>
      <c r="C20293" s="435"/>
      <c r="D20293" s="399"/>
      <c r="E20293" s="400"/>
      <c r="G20293" s="401"/>
      <c r="H20293" s="401"/>
      <c r="I20293" s="401"/>
      <c r="J20293" s="194"/>
      <c r="K20293" s="194"/>
      <c r="L20293" s="195"/>
      <c r="M20293" s="196"/>
      <c r="N20293" s="197"/>
      <c r="O20293" s="197"/>
      <c r="P20293" s="231"/>
    </row>
    <row r="20294" spans="2:16">
      <c r="B20294" s="351"/>
      <c r="C20294" s="435"/>
      <c r="D20294" s="399"/>
      <c r="E20294" s="400"/>
      <c r="G20294" s="401"/>
      <c r="H20294" s="401"/>
      <c r="I20294" s="401"/>
      <c r="J20294" s="194"/>
      <c r="K20294" s="194"/>
      <c r="L20294" s="195"/>
      <c r="M20294" s="196"/>
      <c r="N20294" s="197"/>
      <c r="O20294" s="197"/>
      <c r="P20294" s="231"/>
    </row>
    <row r="20295" spans="2:16">
      <c r="B20295" s="351"/>
      <c r="C20295" s="435"/>
      <c r="D20295" s="399"/>
      <c r="E20295" s="400"/>
      <c r="G20295" s="401"/>
      <c r="H20295" s="401"/>
      <c r="I20295" s="401"/>
      <c r="J20295" s="194"/>
      <c r="K20295" s="194"/>
      <c r="L20295" s="195"/>
      <c r="M20295" s="196"/>
      <c r="N20295" s="197"/>
      <c r="O20295" s="197"/>
      <c r="P20295" s="231"/>
    </row>
    <row r="20296" spans="2:16">
      <c r="B20296" s="351"/>
      <c r="C20296" s="435"/>
      <c r="D20296" s="399"/>
      <c r="E20296" s="400"/>
      <c r="G20296" s="401"/>
      <c r="H20296" s="401"/>
      <c r="I20296" s="401"/>
      <c r="J20296" s="194"/>
      <c r="K20296" s="194"/>
      <c r="L20296" s="195"/>
      <c r="M20296" s="196"/>
      <c r="N20296" s="197"/>
      <c r="O20296" s="197"/>
      <c r="P20296" s="231"/>
    </row>
    <row r="20297" spans="2:16">
      <c r="B20297" s="351"/>
      <c r="C20297" s="435"/>
      <c r="D20297" s="399"/>
      <c r="E20297" s="400"/>
      <c r="G20297" s="401"/>
      <c r="H20297" s="401"/>
      <c r="I20297" s="401"/>
      <c r="J20297" s="194"/>
      <c r="K20297" s="194"/>
      <c r="L20297" s="195"/>
      <c r="M20297" s="196"/>
      <c r="N20297" s="197"/>
      <c r="O20297" s="197"/>
      <c r="P20297" s="231"/>
    </row>
    <row r="20298" spans="2:16">
      <c r="B20298" s="351"/>
      <c r="C20298" s="435"/>
      <c r="D20298" s="399"/>
      <c r="E20298" s="400"/>
      <c r="G20298" s="401"/>
      <c r="H20298" s="401"/>
      <c r="I20298" s="401"/>
      <c r="J20298" s="194"/>
      <c r="K20298" s="194"/>
      <c r="L20298" s="195"/>
      <c r="M20298" s="196"/>
      <c r="N20298" s="197"/>
      <c r="O20298" s="197"/>
      <c r="P20298" s="231"/>
    </row>
    <row r="20299" spans="2:16">
      <c r="B20299" s="351"/>
      <c r="C20299" s="435"/>
      <c r="D20299" s="399"/>
      <c r="E20299" s="400"/>
      <c r="G20299" s="401"/>
      <c r="H20299" s="401"/>
      <c r="I20299" s="401"/>
      <c r="J20299" s="194"/>
      <c r="K20299" s="194"/>
      <c r="L20299" s="195"/>
      <c r="M20299" s="196"/>
      <c r="N20299" s="197"/>
      <c r="O20299" s="197"/>
      <c r="P20299" s="231"/>
    </row>
    <row r="20300" spans="2:16">
      <c r="B20300" s="351"/>
      <c r="C20300" s="435"/>
      <c r="D20300" s="399"/>
      <c r="E20300" s="400"/>
      <c r="G20300" s="401"/>
      <c r="H20300" s="401"/>
      <c r="I20300" s="401"/>
      <c r="J20300" s="194"/>
      <c r="K20300" s="194"/>
      <c r="L20300" s="195"/>
      <c r="M20300" s="196"/>
      <c r="N20300" s="197"/>
      <c r="O20300" s="197"/>
      <c r="P20300" s="231"/>
    </row>
    <row r="20301" spans="2:16">
      <c r="B20301" s="351"/>
      <c r="C20301" s="435"/>
      <c r="D20301" s="399"/>
      <c r="E20301" s="400"/>
      <c r="G20301" s="401"/>
      <c r="H20301" s="401"/>
      <c r="I20301" s="401"/>
      <c r="J20301" s="194"/>
      <c r="K20301" s="194"/>
      <c r="L20301" s="195"/>
      <c r="M20301" s="196"/>
      <c r="N20301" s="197"/>
      <c r="O20301" s="197"/>
      <c r="P20301" s="231"/>
    </row>
    <row r="20302" spans="2:16">
      <c r="B20302" s="351"/>
      <c r="C20302" s="435"/>
      <c r="D20302" s="399"/>
      <c r="E20302" s="400"/>
      <c r="G20302" s="401"/>
      <c r="H20302" s="401"/>
      <c r="I20302" s="401"/>
      <c r="J20302" s="194"/>
      <c r="K20302" s="194"/>
      <c r="L20302" s="195"/>
      <c r="M20302" s="196"/>
      <c r="N20302" s="197"/>
      <c r="O20302" s="197"/>
      <c r="P20302" s="231"/>
    </row>
    <row r="20303" spans="2:16">
      <c r="B20303" s="351"/>
      <c r="C20303" s="435"/>
      <c r="D20303" s="399"/>
      <c r="E20303" s="400"/>
      <c r="G20303" s="401"/>
      <c r="H20303" s="401"/>
      <c r="I20303" s="401"/>
      <c r="J20303" s="194"/>
      <c r="K20303" s="194"/>
      <c r="L20303" s="195"/>
      <c r="M20303" s="196"/>
      <c r="N20303" s="197"/>
      <c r="O20303" s="197"/>
      <c r="P20303" s="231"/>
    </row>
    <row r="20304" spans="2:16">
      <c r="B20304" s="351"/>
      <c r="C20304" s="435"/>
      <c r="D20304" s="399"/>
      <c r="E20304" s="400"/>
      <c r="G20304" s="401"/>
      <c r="H20304" s="401"/>
      <c r="I20304" s="401"/>
      <c r="J20304" s="194"/>
      <c r="K20304" s="194"/>
      <c r="L20304" s="195"/>
      <c r="M20304" s="196"/>
      <c r="N20304" s="197"/>
      <c r="O20304" s="197"/>
      <c r="P20304" s="231"/>
    </row>
    <row r="20305" spans="2:16">
      <c r="B20305" s="351"/>
      <c r="C20305" s="435"/>
      <c r="D20305" s="399"/>
      <c r="E20305" s="400"/>
      <c r="G20305" s="401"/>
      <c r="H20305" s="401"/>
      <c r="I20305" s="401"/>
      <c r="J20305" s="194"/>
      <c r="K20305" s="194"/>
      <c r="L20305" s="195"/>
      <c r="M20305" s="196"/>
      <c r="N20305" s="197"/>
      <c r="O20305" s="197"/>
      <c r="P20305" s="231"/>
    </row>
    <row r="20306" spans="2:16">
      <c r="B20306" s="351"/>
      <c r="C20306" s="435"/>
      <c r="D20306" s="399"/>
      <c r="E20306" s="400"/>
      <c r="G20306" s="401"/>
      <c r="H20306" s="401"/>
      <c r="I20306" s="401"/>
      <c r="J20306" s="194"/>
      <c r="K20306" s="194"/>
      <c r="L20306" s="195"/>
      <c r="M20306" s="196"/>
      <c r="N20306" s="197"/>
      <c r="O20306" s="197"/>
      <c r="P20306" s="231"/>
    </row>
    <row r="20307" spans="2:16">
      <c r="B20307" s="402"/>
      <c r="C20307" s="435"/>
      <c r="D20307" s="404"/>
      <c r="E20307" s="405"/>
      <c r="G20307" s="406"/>
      <c r="H20307" s="406"/>
      <c r="I20307" s="406"/>
      <c r="J20307" s="194"/>
      <c r="K20307" s="194"/>
      <c r="L20307" s="195"/>
      <c r="M20307" s="196"/>
      <c r="N20307" s="197"/>
      <c r="O20307" s="197"/>
      <c r="P20307" s="221"/>
    </row>
    <row r="20308" spans="2:16">
      <c r="B20308" s="351"/>
      <c r="C20308" s="435"/>
      <c r="D20308" s="399"/>
      <c r="E20308" s="400"/>
      <c r="G20308" s="401"/>
      <c r="H20308" s="401"/>
      <c r="I20308" s="401"/>
      <c r="J20308" s="194"/>
      <c r="K20308" s="194"/>
      <c r="L20308" s="195"/>
      <c r="M20308" s="196"/>
      <c r="N20308" s="197"/>
      <c r="O20308" s="197"/>
      <c r="P20308" s="231"/>
    </row>
    <row r="20309" spans="2:16">
      <c r="B20309" s="351"/>
      <c r="C20309" s="435"/>
      <c r="D20309" s="399"/>
      <c r="E20309" s="400"/>
      <c r="G20309" s="401"/>
      <c r="H20309" s="401"/>
      <c r="I20309" s="401"/>
      <c r="J20309" s="194"/>
      <c r="K20309" s="194"/>
      <c r="L20309" s="195"/>
      <c r="M20309" s="196"/>
      <c r="N20309" s="197"/>
      <c r="O20309" s="197"/>
      <c r="P20309" s="231"/>
    </row>
    <row r="20310" spans="2:16">
      <c r="B20310" s="351"/>
      <c r="C20310" s="435"/>
      <c r="D20310" s="399"/>
      <c r="E20310" s="400"/>
      <c r="G20310" s="401"/>
      <c r="H20310" s="401"/>
      <c r="I20310" s="401"/>
      <c r="J20310" s="194"/>
      <c r="K20310" s="194"/>
      <c r="L20310" s="195"/>
      <c r="M20310" s="196"/>
      <c r="N20310" s="197"/>
      <c r="O20310" s="197"/>
      <c r="P20310" s="231"/>
    </row>
    <row r="20311" spans="2:16">
      <c r="B20311" s="351"/>
      <c r="C20311" s="435"/>
      <c r="D20311" s="399"/>
      <c r="E20311" s="400"/>
      <c r="G20311" s="401"/>
      <c r="H20311" s="401"/>
      <c r="I20311" s="401"/>
      <c r="J20311" s="194"/>
      <c r="K20311" s="194"/>
      <c r="L20311" s="195"/>
      <c r="M20311" s="196"/>
      <c r="N20311" s="197"/>
      <c r="O20311" s="197"/>
      <c r="P20311" s="231"/>
    </row>
    <row r="20312" spans="2:16">
      <c r="B20312" s="351"/>
      <c r="C20312" s="435"/>
      <c r="D20312" s="399"/>
      <c r="E20312" s="400"/>
      <c r="G20312" s="401"/>
      <c r="H20312" s="401"/>
      <c r="I20312" s="401"/>
      <c r="J20312" s="194"/>
      <c r="K20312" s="194"/>
      <c r="L20312" s="195"/>
      <c r="M20312" s="196"/>
      <c r="N20312" s="197"/>
      <c r="O20312" s="197"/>
      <c r="P20312" s="231"/>
    </row>
    <row r="20313" spans="2:16">
      <c r="B20313" s="351"/>
      <c r="C20313" s="435"/>
      <c r="D20313" s="399"/>
      <c r="E20313" s="400"/>
      <c r="G20313" s="401"/>
      <c r="H20313" s="401"/>
      <c r="I20313" s="401"/>
      <c r="J20313" s="194"/>
      <c r="K20313" s="194"/>
      <c r="L20313" s="195"/>
      <c r="M20313" s="196"/>
      <c r="N20313" s="197"/>
      <c r="O20313" s="197"/>
      <c r="P20313" s="231"/>
    </row>
    <row r="20314" spans="2:16">
      <c r="B20314" s="351"/>
      <c r="C20314" s="435"/>
      <c r="D20314" s="399"/>
      <c r="E20314" s="400"/>
      <c r="G20314" s="401"/>
      <c r="H20314" s="401"/>
      <c r="I20314" s="401"/>
      <c r="J20314" s="194"/>
      <c r="K20314" s="194"/>
      <c r="L20314" s="195"/>
      <c r="M20314" s="196"/>
      <c r="N20314" s="197"/>
      <c r="O20314" s="197"/>
      <c r="P20314" s="231"/>
    </row>
    <row r="20315" spans="2:16">
      <c r="B20315" s="351"/>
      <c r="C20315" s="435"/>
      <c r="D20315" s="399"/>
      <c r="E20315" s="400"/>
      <c r="G20315" s="401"/>
      <c r="H20315" s="401"/>
      <c r="I20315" s="401"/>
      <c r="J20315" s="194"/>
      <c r="K20315" s="194"/>
      <c r="L20315" s="195"/>
      <c r="M20315" s="196"/>
      <c r="N20315" s="197"/>
      <c r="O20315" s="197"/>
      <c r="P20315" s="231"/>
    </row>
    <row r="20316" spans="2:16">
      <c r="B20316" s="351"/>
      <c r="C20316" s="435"/>
      <c r="D20316" s="399"/>
      <c r="E20316" s="400"/>
      <c r="G20316" s="401"/>
      <c r="H20316" s="401"/>
      <c r="I20316" s="401"/>
      <c r="J20316" s="194"/>
      <c r="K20316" s="194"/>
      <c r="L20316" s="195"/>
      <c r="M20316" s="196"/>
      <c r="N20316" s="197"/>
      <c r="O20316" s="197"/>
      <c r="P20316" s="231"/>
    </row>
    <row r="20317" spans="2:16">
      <c r="B20317" s="351"/>
      <c r="C20317" s="435"/>
      <c r="D20317" s="399"/>
      <c r="E20317" s="400"/>
      <c r="G20317" s="401"/>
      <c r="H20317" s="401"/>
      <c r="I20317" s="401"/>
      <c r="J20317" s="194"/>
      <c r="K20317" s="194"/>
      <c r="L20317" s="195"/>
      <c r="M20317" s="196"/>
      <c r="N20317" s="197"/>
      <c r="O20317" s="197"/>
      <c r="P20317" s="231"/>
    </row>
    <row r="20318" spans="2:16">
      <c r="B20318" s="351"/>
      <c r="C20318" s="435"/>
      <c r="D20318" s="399"/>
      <c r="E20318" s="400"/>
      <c r="G20318" s="401"/>
      <c r="H20318" s="401"/>
      <c r="I20318" s="401"/>
      <c r="J20318" s="194"/>
      <c r="K20318" s="194"/>
      <c r="L20318" s="195"/>
      <c r="M20318" s="196"/>
      <c r="N20318" s="197"/>
      <c r="O20318" s="197"/>
      <c r="P20318" s="231"/>
    </row>
    <row r="20319" spans="2:16">
      <c r="B20319" s="351"/>
      <c r="C20319" s="435"/>
      <c r="D20319" s="399"/>
      <c r="E20319" s="400"/>
      <c r="G20319" s="401"/>
      <c r="H20319" s="401"/>
      <c r="I20319" s="401"/>
      <c r="J20319" s="194"/>
      <c r="K20319" s="194"/>
      <c r="L20319" s="195"/>
      <c r="M20319" s="196"/>
      <c r="N20319" s="197"/>
      <c r="O20319" s="197"/>
      <c r="P20319" s="231"/>
    </row>
    <row r="20320" spans="2:16">
      <c r="B20320" s="351"/>
      <c r="C20320" s="435"/>
      <c r="D20320" s="399"/>
      <c r="E20320" s="400"/>
      <c r="G20320" s="401"/>
      <c r="H20320" s="401"/>
      <c r="I20320" s="401"/>
      <c r="J20320" s="194"/>
      <c r="K20320" s="194"/>
      <c r="L20320" s="195"/>
      <c r="M20320" s="196"/>
      <c r="N20320" s="197"/>
      <c r="O20320" s="197"/>
      <c r="P20320" s="231"/>
    </row>
    <row r="20321" spans="2:16">
      <c r="B20321" s="351"/>
      <c r="C20321" s="435"/>
      <c r="D20321" s="399"/>
      <c r="E20321" s="400"/>
      <c r="G20321" s="401"/>
      <c r="H20321" s="401"/>
      <c r="I20321" s="401"/>
      <c r="J20321" s="194"/>
      <c r="K20321" s="194"/>
      <c r="L20321" s="195"/>
      <c r="M20321" s="196"/>
      <c r="N20321" s="197"/>
      <c r="O20321" s="197"/>
      <c r="P20321" s="231"/>
    </row>
    <row r="20322" spans="2:16">
      <c r="B20322" s="351"/>
      <c r="C20322" s="435"/>
      <c r="D20322" s="399"/>
      <c r="E20322" s="400"/>
      <c r="G20322" s="401"/>
      <c r="H20322" s="401"/>
      <c r="I20322" s="401"/>
      <c r="J20322" s="194"/>
      <c r="K20322" s="194"/>
      <c r="L20322" s="195"/>
      <c r="M20322" s="196"/>
      <c r="N20322" s="197"/>
      <c r="O20322" s="197"/>
      <c r="P20322" s="231"/>
    </row>
    <row r="20323" spans="2:16">
      <c r="B20323" s="351"/>
      <c r="C20323" s="435"/>
      <c r="D20323" s="399"/>
      <c r="E20323" s="400"/>
      <c r="G20323" s="401"/>
      <c r="H20323" s="401"/>
      <c r="I20323" s="401"/>
      <c r="J20323" s="194"/>
      <c r="K20323" s="194"/>
      <c r="L20323" s="195"/>
      <c r="M20323" s="196"/>
      <c r="N20323" s="197"/>
      <c r="O20323" s="197"/>
      <c r="P20323" s="231"/>
    </row>
    <row r="20324" spans="2:16">
      <c r="B20324" s="351"/>
      <c r="C20324" s="435"/>
      <c r="D20324" s="399"/>
      <c r="E20324" s="400"/>
      <c r="G20324" s="401"/>
      <c r="H20324" s="401"/>
      <c r="I20324" s="401"/>
      <c r="J20324" s="194"/>
      <c r="K20324" s="194"/>
      <c r="L20324" s="195"/>
      <c r="M20324" s="196"/>
      <c r="N20324" s="197"/>
      <c r="O20324" s="197"/>
      <c r="P20324" s="231"/>
    </row>
    <row r="20325" spans="2:16">
      <c r="B20325" s="351"/>
      <c r="C20325" s="435"/>
      <c r="D20325" s="399"/>
      <c r="E20325" s="400"/>
      <c r="G20325" s="401"/>
      <c r="H20325" s="401"/>
      <c r="I20325" s="401"/>
      <c r="J20325" s="194"/>
      <c r="K20325" s="194"/>
      <c r="L20325" s="195"/>
      <c r="M20325" s="196"/>
      <c r="N20325" s="197"/>
      <c r="O20325" s="197"/>
      <c r="P20325" s="231"/>
    </row>
    <row r="20326" spans="2:16">
      <c r="B20326" s="351"/>
      <c r="C20326" s="435"/>
      <c r="D20326" s="399"/>
      <c r="E20326" s="400"/>
      <c r="G20326" s="401"/>
      <c r="H20326" s="401"/>
      <c r="I20326" s="401"/>
      <c r="J20326" s="194"/>
      <c r="K20326" s="194"/>
      <c r="L20326" s="195"/>
      <c r="M20326" s="196"/>
      <c r="N20326" s="197"/>
      <c r="O20326" s="197"/>
      <c r="P20326" s="231"/>
    </row>
    <row r="20327" spans="2:16">
      <c r="B20327" s="351"/>
      <c r="C20327" s="435"/>
      <c r="D20327" s="399"/>
      <c r="E20327" s="400"/>
      <c r="G20327" s="401"/>
      <c r="H20327" s="401"/>
      <c r="I20327" s="401"/>
      <c r="J20327" s="194"/>
      <c r="K20327" s="194"/>
      <c r="L20327" s="195"/>
      <c r="M20327" s="196"/>
      <c r="N20327" s="197"/>
      <c r="O20327" s="197"/>
      <c r="P20327" s="231"/>
    </row>
    <row r="20328" spans="2:16">
      <c r="B20328" s="351"/>
      <c r="C20328" s="435"/>
      <c r="D20328" s="399"/>
      <c r="E20328" s="400"/>
      <c r="G20328" s="401"/>
      <c r="H20328" s="401"/>
      <c r="I20328" s="401"/>
      <c r="J20328" s="194"/>
      <c r="K20328" s="194"/>
      <c r="L20328" s="195"/>
      <c r="M20328" s="196"/>
      <c r="N20328" s="197"/>
      <c r="O20328" s="197"/>
      <c r="P20328" s="231"/>
    </row>
    <row r="20329" spans="2:16">
      <c r="B20329" s="351"/>
      <c r="C20329" s="435"/>
      <c r="D20329" s="399"/>
      <c r="E20329" s="400"/>
      <c r="G20329" s="401"/>
      <c r="H20329" s="401"/>
      <c r="I20329" s="401"/>
      <c r="J20329" s="194"/>
      <c r="K20329" s="194"/>
      <c r="L20329" s="195"/>
      <c r="M20329" s="196"/>
      <c r="N20329" s="197"/>
      <c r="O20329" s="197"/>
      <c r="P20329" s="231"/>
    </row>
    <row r="20330" spans="2:16">
      <c r="B20330" s="351"/>
      <c r="C20330" s="435"/>
      <c r="D20330" s="399"/>
      <c r="E20330" s="400"/>
      <c r="G20330" s="401"/>
      <c r="H20330" s="401"/>
      <c r="I20330" s="401"/>
      <c r="J20330" s="194"/>
      <c r="K20330" s="194"/>
      <c r="L20330" s="195"/>
      <c r="M20330" s="196"/>
      <c r="N20330" s="197"/>
      <c r="O20330" s="197"/>
      <c r="P20330" s="231"/>
    </row>
    <row r="20331" spans="2:16">
      <c r="B20331" s="351"/>
      <c r="C20331" s="435"/>
      <c r="D20331" s="399"/>
      <c r="E20331" s="400"/>
      <c r="G20331" s="401"/>
      <c r="H20331" s="401"/>
      <c r="I20331" s="401"/>
      <c r="J20331" s="194"/>
      <c r="K20331" s="194"/>
      <c r="L20331" s="195"/>
      <c r="M20331" s="196"/>
      <c r="N20331" s="197"/>
      <c r="O20331" s="197"/>
      <c r="P20331" s="231"/>
    </row>
    <row r="20332" spans="2:16">
      <c r="B20332" s="351"/>
      <c r="C20332" s="435"/>
      <c r="D20332" s="399"/>
      <c r="E20332" s="400"/>
      <c r="G20332" s="401"/>
      <c r="H20332" s="401"/>
      <c r="I20332" s="401"/>
      <c r="J20332" s="194"/>
      <c r="K20332" s="194"/>
      <c r="L20332" s="195"/>
      <c r="M20332" s="196"/>
      <c r="N20332" s="197"/>
      <c r="O20332" s="197"/>
      <c r="P20332" s="231"/>
    </row>
    <row r="20333" spans="2:16">
      <c r="B20333" s="351"/>
      <c r="C20333" s="435"/>
      <c r="D20333" s="399"/>
      <c r="E20333" s="400"/>
      <c r="G20333" s="401"/>
      <c r="H20333" s="401"/>
      <c r="I20333" s="401"/>
      <c r="J20333" s="194"/>
      <c r="K20333" s="194"/>
      <c r="L20333" s="195"/>
      <c r="M20333" s="196"/>
      <c r="N20333" s="197"/>
      <c r="O20333" s="197"/>
      <c r="P20333" s="231"/>
    </row>
    <row r="20334" spans="2:16">
      <c r="B20334" s="351"/>
      <c r="C20334" s="435"/>
      <c r="D20334" s="399"/>
      <c r="E20334" s="400"/>
      <c r="G20334" s="401"/>
      <c r="H20334" s="401"/>
      <c r="I20334" s="401"/>
      <c r="J20334" s="194"/>
      <c r="K20334" s="194"/>
      <c r="L20334" s="195"/>
      <c r="M20334" s="196"/>
      <c r="N20334" s="197"/>
      <c r="O20334" s="197"/>
      <c r="P20334" s="231"/>
    </row>
    <row r="20335" spans="2:16">
      <c r="B20335" s="351"/>
      <c r="C20335" s="435"/>
      <c r="D20335" s="399"/>
      <c r="E20335" s="400"/>
      <c r="G20335" s="401"/>
      <c r="H20335" s="401"/>
      <c r="I20335" s="401"/>
      <c r="J20335" s="194"/>
      <c r="K20335" s="194"/>
      <c r="L20335" s="195"/>
      <c r="M20335" s="196"/>
      <c r="N20335" s="197"/>
      <c r="O20335" s="197"/>
      <c r="P20335" s="231"/>
    </row>
    <row r="20336" spans="2:16">
      <c r="B20336" s="351"/>
      <c r="C20336" s="435"/>
      <c r="D20336" s="399"/>
      <c r="E20336" s="400"/>
      <c r="G20336" s="401"/>
      <c r="H20336" s="401"/>
      <c r="I20336" s="401"/>
      <c r="J20336" s="194"/>
      <c r="K20336" s="194"/>
      <c r="L20336" s="195"/>
      <c r="M20336" s="196"/>
      <c r="N20336" s="197"/>
      <c r="O20336" s="197"/>
      <c r="P20336" s="231"/>
    </row>
    <row r="20337" spans="2:16">
      <c r="B20337" s="351"/>
      <c r="C20337" s="435"/>
      <c r="D20337" s="399"/>
      <c r="E20337" s="400"/>
      <c r="G20337" s="401"/>
      <c r="H20337" s="401"/>
      <c r="I20337" s="401"/>
      <c r="J20337" s="194"/>
      <c r="K20337" s="194"/>
      <c r="L20337" s="195"/>
      <c r="M20337" s="196"/>
      <c r="N20337" s="197"/>
      <c r="O20337" s="197"/>
      <c r="P20337" s="231"/>
    </row>
    <row r="20338" spans="2:16">
      <c r="B20338" s="351"/>
      <c r="C20338" s="435"/>
      <c r="D20338" s="399"/>
      <c r="E20338" s="400"/>
      <c r="G20338" s="401"/>
      <c r="H20338" s="401"/>
      <c r="I20338" s="401"/>
      <c r="J20338" s="194"/>
      <c r="K20338" s="194"/>
      <c r="L20338" s="195"/>
      <c r="M20338" s="196"/>
      <c r="N20338" s="197"/>
      <c r="O20338" s="197"/>
      <c r="P20338" s="231"/>
    </row>
    <row r="20339" spans="2:16">
      <c r="B20339" s="351"/>
      <c r="C20339" s="435"/>
      <c r="D20339" s="399"/>
      <c r="E20339" s="400"/>
      <c r="G20339" s="401"/>
      <c r="H20339" s="401"/>
      <c r="I20339" s="401"/>
      <c r="J20339" s="194"/>
      <c r="K20339" s="194"/>
      <c r="L20339" s="195"/>
      <c r="M20339" s="196"/>
      <c r="N20339" s="197"/>
      <c r="O20339" s="197"/>
      <c r="P20339" s="231"/>
    </row>
    <row r="20340" spans="2:16">
      <c r="B20340" s="351"/>
      <c r="C20340" s="435"/>
      <c r="D20340" s="399"/>
      <c r="E20340" s="400"/>
      <c r="G20340" s="401"/>
      <c r="H20340" s="401"/>
      <c r="I20340" s="401"/>
      <c r="J20340" s="194"/>
      <c r="K20340" s="194"/>
      <c r="L20340" s="195"/>
      <c r="M20340" s="196"/>
      <c r="N20340" s="197"/>
      <c r="O20340" s="197"/>
      <c r="P20340" s="231"/>
    </row>
    <row r="20341" spans="2:16">
      <c r="B20341" s="351"/>
      <c r="C20341" s="435"/>
      <c r="D20341" s="399"/>
      <c r="E20341" s="400"/>
      <c r="G20341" s="401"/>
      <c r="H20341" s="401"/>
      <c r="I20341" s="401"/>
      <c r="J20341" s="194"/>
      <c r="K20341" s="194"/>
      <c r="L20341" s="195"/>
      <c r="M20341" s="196"/>
      <c r="N20341" s="197"/>
      <c r="O20341" s="197"/>
      <c r="P20341" s="231"/>
    </row>
    <row r="20342" spans="2:16">
      <c r="B20342" s="351"/>
      <c r="C20342" s="435"/>
      <c r="D20342" s="399"/>
      <c r="E20342" s="400"/>
      <c r="G20342" s="401"/>
      <c r="H20342" s="401"/>
      <c r="I20342" s="401"/>
      <c r="J20342" s="194"/>
      <c r="K20342" s="194"/>
      <c r="L20342" s="195"/>
      <c r="M20342" s="196"/>
      <c r="N20342" s="197"/>
      <c r="O20342" s="197"/>
      <c r="P20342" s="231"/>
    </row>
    <row r="20343" spans="2:16">
      <c r="B20343" s="351"/>
      <c r="C20343" s="435"/>
      <c r="D20343" s="399"/>
      <c r="E20343" s="400"/>
      <c r="G20343" s="401"/>
      <c r="H20343" s="401"/>
      <c r="I20343" s="401"/>
      <c r="J20343" s="194"/>
      <c r="K20343" s="194"/>
      <c r="L20343" s="195"/>
      <c r="M20343" s="196"/>
      <c r="N20343" s="197"/>
      <c r="O20343" s="197"/>
      <c r="P20343" s="231"/>
    </row>
    <row r="20344" spans="2:16">
      <c r="B20344" s="351"/>
      <c r="C20344" s="435"/>
      <c r="D20344" s="399"/>
      <c r="E20344" s="400"/>
      <c r="G20344" s="401"/>
      <c r="H20344" s="401"/>
      <c r="I20344" s="401"/>
      <c r="J20344" s="194"/>
      <c r="K20344" s="194"/>
      <c r="L20344" s="195"/>
      <c r="M20344" s="196"/>
      <c r="N20344" s="197"/>
      <c r="O20344" s="197"/>
      <c r="P20344" s="231"/>
    </row>
    <row r="20345" spans="2:16">
      <c r="B20345" s="351"/>
      <c r="C20345" s="435"/>
      <c r="D20345" s="399"/>
      <c r="E20345" s="400"/>
      <c r="G20345" s="401"/>
      <c r="H20345" s="401"/>
      <c r="I20345" s="401"/>
      <c r="J20345" s="194"/>
      <c r="K20345" s="194"/>
      <c r="L20345" s="195"/>
      <c r="M20345" s="196"/>
      <c r="N20345" s="197"/>
      <c r="O20345" s="197"/>
      <c r="P20345" s="231"/>
    </row>
    <row r="20346" spans="2:16">
      <c r="B20346" s="351"/>
      <c r="C20346" s="435"/>
      <c r="D20346" s="399"/>
      <c r="E20346" s="400"/>
      <c r="G20346" s="401"/>
      <c r="H20346" s="401"/>
      <c r="I20346" s="401"/>
      <c r="J20346" s="194"/>
      <c r="K20346" s="194"/>
      <c r="L20346" s="195"/>
      <c r="M20346" s="196"/>
      <c r="N20346" s="197"/>
      <c r="O20346" s="197"/>
      <c r="P20346" s="231"/>
    </row>
    <row r="20347" spans="2:16">
      <c r="B20347" s="351"/>
      <c r="C20347" s="435"/>
      <c r="D20347" s="399"/>
      <c r="E20347" s="400"/>
      <c r="G20347" s="401"/>
      <c r="H20347" s="401"/>
      <c r="I20347" s="401"/>
      <c r="J20347" s="194"/>
      <c r="K20347" s="194"/>
      <c r="L20347" s="195"/>
      <c r="M20347" s="196"/>
      <c r="N20347" s="197"/>
      <c r="O20347" s="197"/>
      <c r="P20347" s="231"/>
    </row>
    <row r="20348" spans="2:16">
      <c r="B20348" s="351"/>
      <c r="C20348" s="435"/>
      <c r="D20348" s="399"/>
      <c r="E20348" s="400"/>
      <c r="G20348" s="401"/>
      <c r="H20348" s="401"/>
      <c r="I20348" s="401"/>
      <c r="J20348" s="194"/>
      <c r="K20348" s="194"/>
      <c r="L20348" s="195"/>
      <c r="M20348" s="196"/>
      <c r="N20348" s="197"/>
      <c r="O20348" s="197"/>
      <c r="P20348" s="231"/>
    </row>
    <row r="20349" spans="2:16">
      <c r="B20349" s="351"/>
      <c r="C20349" s="435"/>
      <c r="D20349" s="399"/>
      <c r="E20349" s="400"/>
      <c r="G20349" s="401"/>
      <c r="H20349" s="401"/>
      <c r="I20349" s="401"/>
      <c r="J20349" s="194"/>
      <c r="K20349" s="194"/>
      <c r="L20349" s="195"/>
      <c r="M20349" s="196"/>
      <c r="N20349" s="197"/>
      <c r="O20349" s="197"/>
      <c r="P20349" s="231"/>
    </row>
    <row r="20350" spans="2:16">
      <c r="B20350" s="351"/>
      <c r="C20350" s="435"/>
      <c r="D20350" s="399"/>
      <c r="E20350" s="400"/>
      <c r="G20350" s="401"/>
      <c r="H20350" s="401"/>
      <c r="I20350" s="401"/>
      <c r="J20350" s="194"/>
      <c r="K20350" s="194"/>
      <c r="L20350" s="195"/>
      <c r="M20350" s="196"/>
      <c r="N20350" s="197"/>
      <c r="O20350" s="197"/>
      <c r="P20350" s="231"/>
    </row>
    <row r="20351" spans="2:16">
      <c r="B20351" s="351"/>
      <c r="C20351" s="435"/>
      <c r="D20351" s="399"/>
      <c r="E20351" s="400"/>
      <c r="G20351" s="401"/>
      <c r="H20351" s="401"/>
      <c r="I20351" s="401"/>
      <c r="J20351" s="194"/>
      <c r="K20351" s="194"/>
      <c r="L20351" s="195"/>
      <c r="M20351" s="196"/>
      <c r="N20351" s="197"/>
      <c r="O20351" s="197"/>
      <c r="P20351" s="231"/>
    </row>
    <row r="20352" spans="2:16">
      <c r="B20352" s="351"/>
      <c r="C20352" s="435"/>
      <c r="D20352" s="399"/>
      <c r="E20352" s="400"/>
      <c r="G20352" s="401"/>
      <c r="H20352" s="401"/>
      <c r="I20352" s="401"/>
      <c r="J20352" s="194"/>
      <c r="K20352" s="194"/>
      <c r="L20352" s="195"/>
      <c r="M20352" s="196"/>
      <c r="N20352" s="197"/>
      <c r="O20352" s="197"/>
      <c r="P20352" s="231"/>
    </row>
    <row r="20353" spans="2:16">
      <c r="B20353" s="351"/>
      <c r="C20353" s="435"/>
      <c r="D20353" s="399"/>
      <c r="E20353" s="400"/>
      <c r="G20353" s="401"/>
      <c r="H20353" s="401"/>
      <c r="I20353" s="401"/>
      <c r="J20353" s="194"/>
      <c r="K20353" s="194"/>
      <c r="L20353" s="195"/>
      <c r="M20353" s="196"/>
      <c r="N20353" s="197"/>
      <c r="O20353" s="197"/>
      <c r="P20353" s="231"/>
    </row>
    <row r="20354" spans="2:16">
      <c r="B20354" s="351"/>
      <c r="C20354" s="435"/>
      <c r="D20354" s="399"/>
      <c r="E20354" s="400"/>
      <c r="G20354" s="401"/>
      <c r="H20354" s="401"/>
      <c r="I20354" s="401"/>
      <c r="J20354" s="194"/>
      <c r="K20354" s="194"/>
      <c r="L20354" s="195"/>
      <c r="M20354" s="196"/>
      <c r="N20354" s="197"/>
      <c r="O20354" s="197"/>
      <c r="P20354" s="231"/>
    </row>
    <row r="20355" spans="2:16">
      <c r="B20355" s="351"/>
      <c r="C20355" s="435"/>
      <c r="D20355" s="399"/>
      <c r="E20355" s="400"/>
      <c r="G20355" s="401"/>
      <c r="H20355" s="401"/>
      <c r="I20355" s="401"/>
      <c r="J20355" s="194"/>
      <c r="K20355" s="194"/>
      <c r="L20355" s="195"/>
      <c r="M20355" s="196"/>
      <c r="N20355" s="197"/>
      <c r="O20355" s="197"/>
      <c r="P20355" s="231"/>
    </row>
    <row r="20356" spans="2:16">
      <c r="B20356" s="351"/>
      <c r="C20356" s="435"/>
      <c r="D20356" s="399"/>
      <c r="E20356" s="400"/>
      <c r="G20356" s="401"/>
      <c r="H20356" s="401"/>
      <c r="I20356" s="401"/>
      <c r="J20356" s="194"/>
      <c r="K20356" s="194"/>
      <c r="L20356" s="195"/>
      <c r="M20356" s="196"/>
      <c r="N20356" s="197"/>
      <c r="O20356" s="197"/>
      <c r="P20356" s="231"/>
    </row>
    <row r="20357" spans="2:16">
      <c r="B20357" s="351"/>
      <c r="C20357" s="435"/>
      <c r="D20357" s="399"/>
      <c r="E20357" s="400"/>
      <c r="G20357" s="401"/>
      <c r="H20357" s="401"/>
      <c r="I20357" s="401"/>
      <c r="J20357" s="194"/>
      <c r="K20357" s="194"/>
      <c r="L20357" s="195"/>
      <c r="M20357" s="196"/>
      <c r="N20357" s="197"/>
      <c r="O20357" s="197"/>
      <c r="P20357" s="231"/>
    </row>
    <row r="20358" spans="2:16">
      <c r="B20358" s="351"/>
      <c r="C20358" s="435"/>
      <c r="D20358" s="399"/>
      <c r="E20358" s="400"/>
      <c r="G20358" s="401"/>
      <c r="H20358" s="401"/>
      <c r="I20358" s="401"/>
      <c r="J20358" s="194"/>
      <c r="K20358" s="194"/>
      <c r="L20358" s="195"/>
      <c r="M20358" s="196"/>
      <c r="N20358" s="197"/>
      <c r="O20358" s="197"/>
      <c r="P20358" s="231"/>
    </row>
    <row r="20359" spans="2:16">
      <c r="B20359" s="351"/>
      <c r="C20359" s="435"/>
      <c r="D20359" s="399"/>
      <c r="E20359" s="400"/>
      <c r="G20359" s="401"/>
      <c r="H20359" s="401"/>
      <c r="I20359" s="401"/>
      <c r="J20359" s="194"/>
      <c r="K20359" s="194"/>
      <c r="L20359" s="195"/>
      <c r="M20359" s="196"/>
      <c r="N20359" s="197"/>
      <c r="O20359" s="197"/>
      <c r="P20359" s="231"/>
    </row>
    <row r="20360" spans="2:16">
      <c r="B20360" s="351"/>
      <c r="C20360" s="435"/>
      <c r="D20360" s="399"/>
      <c r="E20360" s="400"/>
      <c r="G20360" s="401"/>
      <c r="H20360" s="401"/>
      <c r="I20360" s="401"/>
      <c r="J20360" s="194"/>
      <c r="K20360" s="194"/>
      <c r="L20360" s="195"/>
      <c r="M20360" s="196"/>
      <c r="N20360" s="197"/>
      <c r="O20360" s="197"/>
      <c r="P20360" s="231"/>
    </row>
    <row r="20361" spans="2:16">
      <c r="B20361" s="351"/>
      <c r="C20361" s="435"/>
      <c r="D20361" s="399"/>
      <c r="E20361" s="400"/>
      <c r="G20361" s="401"/>
      <c r="H20361" s="401"/>
      <c r="I20361" s="401"/>
      <c r="J20361" s="194"/>
      <c r="K20361" s="194"/>
      <c r="L20361" s="195"/>
      <c r="M20361" s="196"/>
      <c r="N20361" s="197"/>
      <c r="O20361" s="197"/>
      <c r="P20361" s="231"/>
    </row>
    <row r="20362" spans="2:16">
      <c r="B20362" s="351"/>
      <c r="C20362" s="435"/>
      <c r="D20362" s="399"/>
      <c r="E20362" s="400"/>
      <c r="G20362" s="401"/>
      <c r="H20362" s="401"/>
      <c r="I20362" s="401"/>
      <c r="J20362" s="194"/>
      <c r="K20362" s="194"/>
      <c r="L20362" s="195"/>
      <c r="M20362" s="196"/>
      <c r="N20362" s="197"/>
      <c r="O20362" s="197"/>
      <c r="P20362" s="231"/>
    </row>
    <row r="20363" spans="2:16">
      <c r="B20363" s="351"/>
      <c r="C20363" s="435"/>
      <c r="D20363" s="399"/>
      <c r="E20363" s="400"/>
      <c r="G20363" s="401"/>
      <c r="H20363" s="401"/>
      <c r="I20363" s="401"/>
      <c r="J20363" s="194"/>
      <c r="K20363" s="194"/>
      <c r="L20363" s="195"/>
      <c r="M20363" s="196"/>
      <c r="N20363" s="197"/>
      <c r="O20363" s="197"/>
      <c r="P20363" s="231"/>
    </row>
    <row r="20364" spans="2:16">
      <c r="B20364" s="351"/>
      <c r="C20364" s="435"/>
      <c r="D20364" s="399"/>
      <c r="E20364" s="400"/>
      <c r="G20364" s="401"/>
      <c r="H20364" s="401"/>
      <c r="I20364" s="401"/>
      <c r="J20364" s="194"/>
      <c r="K20364" s="194"/>
      <c r="L20364" s="195"/>
      <c r="M20364" s="196"/>
      <c r="N20364" s="197"/>
      <c r="O20364" s="197"/>
      <c r="P20364" s="231"/>
    </row>
    <row r="20365" spans="2:16">
      <c r="B20365" s="351"/>
      <c r="C20365" s="435"/>
      <c r="D20365" s="399"/>
      <c r="E20365" s="400"/>
      <c r="G20365" s="401"/>
      <c r="H20365" s="401"/>
      <c r="I20365" s="401"/>
      <c r="J20365" s="194"/>
      <c r="K20365" s="194"/>
      <c r="L20365" s="195"/>
      <c r="M20365" s="196"/>
      <c r="N20365" s="197"/>
      <c r="O20365" s="197"/>
      <c r="P20365" s="231"/>
    </row>
    <row r="20366" spans="2:16">
      <c r="B20366" s="351"/>
      <c r="C20366" s="435"/>
      <c r="D20366" s="399"/>
      <c r="E20366" s="400"/>
      <c r="G20366" s="401"/>
      <c r="H20366" s="401"/>
      <c r="I20366" s="401"/>
      <c r="J20366" s="194"/>
      <c r="K20366" s="194"/>
      <c r="L20366" s="195"/>
      <c r="M20366" s="196"/>
      <c r="N20366" s="197"/>
      <c r="O20366" s="197"/>
      <c r="P20366" s="231"/>
    </row>
    <row r="20367" spans="2:16">
      <c r="B20367" s="351"/>
      <c r="C20367" s="435"/>
      <c r="D20367" s="399"/>
      <c r="E20367" s="400"/>
      <c r="G20367" s="401"/>
      <c r="H20367" s="401"/>
      <c r="I20367" s="401"/>
      <c r="J20367" s="194"/>
      <c r="K20367" s="194"/>
      <c r="L20367" s="195"/>
      <c r="M20367" s="196"/>
      <c r="N20367" s="197"/>
      <c r="O20367" s="197"/>
      <c r="P20367" s="231"/>
    </row>
    <row r="20368" spans="2:16">
      <c r="B20368" s="351"/>
      <c r="C20368" s="435"/>
      <c r="D20368" s="399"/>
      <c r="E20368" s="400"/>
      <c r="G20368" s="401"/>
      <c r="H20368" s="401"/>
      <c r="I20368" s="401"/>
      <c r="J20368" s="194"/>
      <c r="K20368" s="194"/>
      <c r="L20368" s="195"/>
      <c r="M20368" s="196"/>
      <c r="N20368" s="197"/>
      <c r="O20368" s="197"/>
      <c r="P20368" s="231"/>
    </row>
    <row r="20369" spans="2:16">
      <c r="B20369" s="351"/>
      <c r="C20369" s="435"/>
      <c r="D20369" s="399"/>
      <c r="E20369" s="400"/>
      <c r="G20369" s="401"/>
      <c r="H20369" s="401"/>
      <c r="I20369" s="401"/>
      <c r="J20369" s="194"/>
      <c r="K20369" s="194"/>
      <c r="L20369" s="195"/>
      <c r="M20369" s="196"/>
      <c r="N20369" s="197"/>
      <c r="O20369" s="197"/>
      <c r="P20369" s="231"/>
    </row>
    <row r="20370" spans="2:16">
      <c r="B20370" s="351"/>
      <c r="C20370" s="435"/>
      <c r="D20370" s="399"/>
      <c r="E20370" s="400"/>
      <c r="G20370" s="401"/>
      <c r="H20370" s="401"/>
      <c r="I20370" s="401"/>
      <c r="J20370" s="194"/>
      <c r="K20370" s="194"/>
      <c r="L20370" s="195"/>
      <c r="M20370" s="196"/>
      <c r="N20370" s="197"/>
      <c r="O20370" s="197"/>
      <c r="P20370" s="231"/>
    </row>
    <row r="20371" spans="2:16">
      <c r="B20371" s="351"/>
      <c r="C20371" s="435"/>
      <c r="D20371" s="399"/>
      <c r="E20371" s="400"/>
      <c r="G20371" s="401"/>
      <c r="H20371" s="401"/>
      <c r="I20371" s="401"/>
      <c r="J20371" s="194"/>
      <c r="K20371" s="194"/>
      <c r="L20371" s="195"/>
      <c r="M20371" s="196"/>
      <c r="N20371" s="197"/>
      <c r="O20371" s="197"/>
      <c r="P20371" s="231"/>
    </row>
    <row r="20372" spans="2:16">
      <c r="B20372" s="351"/>
      <c r="C20372" s="435"/>
      <c r="D20372" s="399"/>
      <c r="E20372" s="400"/>
      <c r="G20372" s="401"/>
      <c r="H20372" s="401"/>
      <c r="I20372" s="401"/>
      <c r="J20372" s="194"/>
      <c r="K20372" s="194"/>
      <c r="L20372" s="195"/>
      <c r="M20372" s="196"/>
      <c r="N20372" s="197"/>
      <c r="O20372" s="197"/>
      <c r="P20372" s="231"/>
    </row>
    <row r="20373" spans="2:16">
      <c r="B20373" s="351"/>
      <c r="C20373" s="435"/>
      <c r="D20373" s="399"/>
      <c r="E20373" s="400"/>
      <c r="G20373" s="401"/>
      <c r="H20373" s="401"/>
      <c r="I20373" s="401"/>
      <c r="J20373" s="194"/>
      <c r="K20373" s="194"/>
      <c r="L20373" s="195"/>
      <c r="M20373" s="196"/>
      <c r="N20373" s="197"/>
      <c r="O20373" s="197"/>
      <c r="P20373" s="231"/>
    </row>
    <row r="20374" spans="2:16">
      <c r="B20374" s="351"/>
      <c r="C20374" s="435"/>
      <c r="D20374" s="399"/>
      <c r="E20374" s="400"/>
      <c r="G20374" s="401"/>
      <c r="H20374" s="401"/>
      <c r="I20374" s="401"/>
      <c r="J20374" s="194"/>
      <c r="K20374" s="194"/>
      <c r="L20374" s="195"/>
      <c r="M20374" s="196"/>
      <c r="N20374" s="197"/>
      <c r="O20374" s="197"/>
      <c r="P20374" s="231"/>
    </row>
    <row r="20375" spans="2:16">
      <c r="B20375" s="351"/>
      <c r="C20375" s="435"/>
      <c r="D20375" s="399"/>
      <c r="E20375" s="400"/>
      <c r="G20375" s="401"/>
      <c r="H20375" s="401"/>
      <c r="I20375" s="401"/>
      <c r="J20375" s="194"/>
      <c r="K20375" s="194"/>
      <c r="L20375" s="195"/>
      <c r="M20375" s="196"/>
      <c r="N20375" s="197"/>
      <c r="O20375" s="197"/>
      <c r="P20375" s="231"/>
    </row>
    <row r="20376" spans="2:16">
      <c r="B20376" s="351"/>
      <c r="C20376" s="435"/>
      <c r="D20376" s="399"/>
      <c r="E20376" s="400"/>
      <c r="G20376" s="401"/>
      <c r="H20376" s="401"/>
      <c r="I20376" s="401"/>
      <c r="J20376" s="194"/>
      <c r="K20376" s="194"/>
      <c r="L20376" s="195"/>
      <c r="M20376" s="196"/>
      <c r="N20376" s="197"/>
      <c r="O20376" s="197"/>
      <c r="P20376" s="231"/>
    </row>
    <row r="20377" spans="2:16">
      <c r="B20377" s="351"/>
      <c r="C20377" s="435"/>
      <c r="D20377" s="399"/>
      <c r="E20377" s="400"/>
      <c r="G20377" s="401"/>
      <c r="H20377" s="401"/>
      <c r="I20377" s="401"/>
      <c r="J20377" s="194"/>
      <c r="K20377" s="194"/>
      <c r="L20377" s="195"/>
      <c r="M20377" s="196"/>
      <c r="N20377" s="197"/>
      <c r="O20377" s="197"/>
      <c r="P20377" s="231"/>
    </row>
    <row r="20378" spans="2:16">
      <c r="B20378" s="351"/>
      <c r="C20378" s="435"/>
      <c r="D20378" s="399"/>
      <c r="E20378" s="400"/>
      <c r="G20378" s="401"/>
      <c r="H20378" s="401"/>
      <c r="I20378" s="401"/>
      <c r="J20378" s="194"/>
      <c r="K20378" s="194"/>
      <c r="L20378" s="195"/>
      <c r="M20378" s="196"/>
      <c r="N20378" s="197"/>
      <c r="O20378" s="197"/>
      <c r="P20378" s="231"/>
    </row>
    <row r="20379" spans="2:16">
      <c r="B20379" s="351"/>
      <c r="C20379" s="435"/>
      <c r="D20379" s="399"/>
      <c r="E20379" s="400"/>
      <c r="G20379" s="401"/>
      <c r="H20379" s="401"/>
      <c r="I20379" s="401"/>
      <c r="J20379" s="194"/>
      <c r="K20379" s="194"/>
      <c r="L20379" s="195"/>
      <c r="M20379" s="196"/>
      <c r="N20379" s="197"/>
      <c r="O20379" s="197"/>
      <c r="P20379" s="231"/>
    </row>
    <row r="20380" spans="2:16">
      <c r="B20380" s="351"/>
      <c r="C20380" s="435"/>
      <c r="D20380" s="399"/>
      <c r="E20380" s="400"/>
      <c r="G20380" s="401"/>
      <c r="H20380" s="401"/>
      <c r="I20380" s="401"/>
      <c r="J20380" s="194"/>
      <c r="K20380" s="194"/>
      <c r="L20380" s="195"/>
      <c r="M20380" s="196"/>
      <c r="N20380" s="197"/>
      <c r="O20380" s="197"/>
      <c r="P20380" s="231"/>
    </row>
    <row r="20381" spans="2:16">
      <c r="B20381" s="351"/>
      <c r="C20381" s="435"/>
      <c r="D20381" s="399"/>
      <c r="E20381" s="400"/>
      <c r="G20381" s="401"/>
      <c r="H20381" s="401"/>
      <c r="I20381" s="401"/>
      <c r="J20381" s="194"/>
      <c r="K20381" s="194"/>
      <c r="L20381" s="195"/>
      <c r="M20381" s="196"/>
      <c r="N20381" s="197"/>
      <c r="O20381" s="197"/>
      <c r="P20381" s="231"/>
    </row>
    <row r="20382" spans="2:16">
      <c r="B20382" s="351"/>
      <c r="C20382" s="435"/>
      <c r="D20382" s="399"/>
      <c r="E20382" s="400"/>
      <c r="G20382" s="401"/>
      <c r="H20382" s="401"/>
      <c r="I20382" s="401"/>
      <c r="J20382" s="194"/>
      <c r="K20382" s="194"/>
      <c r="L20382" s="195"/>
      <c r="M20382" s="196"/>
      <c r="N20382" s="197"/>
      <c r="O20382" s="197"/>
      <c r="P20382" s="231"/>
    </row>
    <row r="20383" spans="2:16">
      <c r="B20383" s="351"/>
      <c r="C20383" s="435"/>
      <c r="D20383" s="399"/>
      <c r="E20383" s="400"/>
      <c r="G20383" s="401"/>
      <c r="H20383" s="401"/>
      <c r="I20383" s="401"/>
      <c r="J20383" s="194"/>
      <c r="K20383" s="194"/>
      <c r="L20383" s="195"/>
      <c r="M20383" s="196"/>
      <c r="N20383" s="197"/>
      <c r="O20383" s="197"/>
      <c r="P20383" s="231"/>
    </row>
    <row r="20384" spans="2:16">
      <c r="B20384" s="351"/>
      <c r="C20384" s="435"/>
      <c r="D20384" s="399"/>
      <c r="E20384" s="400"/>
      <c r="G20384" s="401"/>
      <c r="H20384" s="401"/>
      <c r="I20384" s="401"/>
      <c r="J20384" s="194"/>
      <c r="K20384" s="194"/>
      <c r="L20384" s="195"/>
      <c r="M20384" s="196"/>
      <c r="N20384" s="197"/>
      <c r="O20384" s="197"/>
      <c r="P20384" s="231"/>
    </row>
    <row r="20385" spans="2:16">
      <c r="B20385" s="351"/>
      <c r="C20385" s="435"/>
      <c r="D20385" s="399"/>
      <c r="E20385" s="400"/>
      <c r="G20385" s="401"/>
      <c r="H20385" s="401"/>
      <c r="I20385" s="401"/>
      <c r="J20385" s="194"/>
      <c r="K20385" s="194"/>
      <c r="L20385" s="195"/>
      <c r="M20385" s="196"/>
      <c r="N20385" s="197"/>
      <c r="O20385" s="197"/>
      <c r="P20385" s="231"/>
    </row>
    <row r="20386" spans="2:16">
      <c r="B20386" s="351"/>
      <c r="C20386" s="435"/>
      <c r="D20386" s="399"/>
      <c r="E20386" s="400"/>
      <c r="G20386" s="401"/>
      <c r="H20386" s="401"/>
      <c r="I20386" s="401"/>
      <c r="J20386" s="194"/>
      <c r="K20386" s="194"/>
      <c r="L20386" s="195"/>
      <c r="M20386" s="196"/>
      <c r="N20386" s="197"/>
      <c r="O20386" s="197"/>
      <c r="P20386" s="231"/>
    </row>
    <row r="20387" spans="2:16">
      <c r="B20387" s="351"/>
      <c r="C20387" s="435"/>
      <c r="D20387" s="399"/>
      <c r="E20387" s="400"/>
      <c r="G20387" s="401"/>
      <c r="H20387" s="401"/>
      <c r="I20387" s="401"/>
      <c r="J20387" s="194"/>
      <c r="K20387" s="194"/>
      <c r="L20387" s="195"/>
      <c r="M20387" s="196"/>
      <c r="N20387" s="197"/>
      <c r="O20387" s="197"/>
      <c r="P20387" s="231"/>
    </row>
    <row r="20388" spans="2:16">
      <c r="B20388" s="351"/>
      <c r="C20388" s="435"/>
      <c r="D20388" s="399"/>
      <c r="E20388" s="400"/>
      <c r="G20388" s="401"/>
      <c r="H20388" s="401"/>
      <c r="I20388" s="401"/>
      <c r="J20388" s="194"/>
      <c r="K20388" s="194"/>
      <c r="L20388" s="195"/>
      <c r="M20388" s="196"/>
      <c r="N20388" s="197"/>
      <c r="O20388" s="197"/>
      <c r="P20388" s="231"/>
    </row>
    <row r="20389" spans="2:16">
      <c r="B20389" s="351"/>
      <c r="C20389" s="435"/>
      <c r="D20389" s="399"/>
      <c r="E20389" s="400"/>
      <c r="G20389" s="401"/>
      <c r="H20389" s="401"/>
      <c r="I20389" s="401"/>
      <c r="J20389" s="194"/>
      <c r="K20389" s="194"/>
      <c r="L20389" s="195"/>
      <c r="M20389" s="196"/>
      <c r="N20389" s="197"/>
      <c r="O20389" s="197"/>
      <c r="P20389" s="231"/>
    </row>
    <row r="20390" spans="2:16">
      <c r="B20390" s="351"/>
      <c r="C20390" s="435"/>
      <c r="D20390" s="399"/>
      <c r="E20390" s="400"/>
      <c r="G20390" s="401"/>
      <c r="H20390" s="401"/>
      <c r="I20390" s="401"/>
      <c r="J20390" s="194"/>
      <c r="K20390" s="194"/>
      <c r="L20390" s="195"/>
      <c r="M20390" s="196"/>
      <c r="N20390" s="197"/>
      <c r="O20390" s="197"/>
      <c r="P20390" s="231"/>
    </row>
    <row r="20391" spans="2:16">
      <c r="B20391" s="351"/>
      <c r="C20391" s="435"/>
      <c r="D20391" s="399"/>
      <c r="E20391" s="400"/>
      <c r="G20391" s="401"/>
      <c r="H20391" s="401"/>
      <c r="I20391" s="401"/>
      <c r="J20391" s="194"/>
      <c r="K20391" s="194"/>
      <c r="L20391" s="195"/>
      <c r="M20391" s="196"/>
      <c r="N20391" s="197"/>
      <c r="O20391" s="197"/>
      <c r="P20391" s="231"/>
    </row>
    <row r="20392" spans="2:16">
      <c r="B20392" s="351"/>
      <c r="C20392" s="435"/>
      <c r="D20392" s="399"/>
      <c r="E20392" s="400"/>
      <c r="G20392" s="401"/>
      <c r="H20392" s="401"/>
      <c r="I20392" s="401"/>
      <c r="J20392" s="194"/>
      <c r="K20392" s="194"/>
      <c r="L20392" s="195"/>
      <c r="M20392" s="196"/>
      <c r="N20392" s="197"/>
      <c r="O20392" s="197"/>
      <c r="P20392" s="231"/>
    </row>
    <row r="20393" spans="2:16">
      <c r="B20393" s="351"/>
      <c r="C20393" s="435"/>
      <c r="D20393" s="399"/>
      <c r="E20393" s="400"/>
      <c r="G20393" s="401"/>
      <c r="H20393" s="401"/>
      <c r="I20393" s="401"/>
      <c r="J20393" s="194"/>
      <c r="K20393" s="194"/>
      <c r="L20393" s="195"/>
      <c r="M20393" s="196"/>
      <c r="N20393" s="197"/>
      <c r="O20393" s="197"/>
      <c r="P20393" s="231"/>
    </row>
    <row r="20394" spans="2:16">
      <c r="B20394" s="351"/>
      <c r="C20394" s="435"/>
      <c r="D20394" s="399"/>
      <c r="E20394" s="400"/>
      <c r="G20394" s="401"/>
      <c r="H20394" s="401"/>
      <c r="I20394" s="401"/>
      <c r="J20394" s="194"/>
      <c r="K20394" s="194"/>
      <c r="L20394" s="195"/>
      <c r="M20394" s="196"/>
      <c r="N20394" s="197"/>
      <c r="O20394" s="197"/>
      <c r="P20394" s="231"/>
    </row>
    <row r="20395" spans="2:16">
      <c r="B20395" s="351"/>
      <c r="C20395" s="435"/>
      <c r="D20395" s="399"/>
      <c r="E20395" s="400"/>
      <c r="G20395" s="401"/>
      <c r="H20395" s="401"/>
      <c r="I20395" s="401"/>
      <c r="J20395" s="194"/>
      <c r="K20395" s="194"/>
      <c r="L20395" s="195"/>
      <c r="M20395" s="196"/>
      <c r="N20395" s="197"/>
      <c r="O20395" s="197"/>
      <c r="P20395" s="231"/>
    </row>
    <row r="20396" spans="2:16">
      <c r="B20396" s="351"/>
      <c r="C20396" s="435"/>
      <c r="D20396" s="399"/>
      <c r="E20396" s="400"/>
      <c r="G20396" s="401"/>
      <c r="H20396" s="401"/>
      <c r="I20396" s="401"/>
      <c r="J20396" s="194"/>
      <c r="K20396" s="194"/>
      <c r="L20396" s="195"/>
      <c r="M20396" s="196"/>
      <c r="N20396" s="197"/>
      <c r="O20396" s="197"/>
      <c r="P20396" s="231"/>
    </row>
    <row r="20397" spans="2:16">
      <c r="B20397" s="351"/>
      <c r="C20397" s="435"/>
      <c r="D20397" s="399"/>
      <c r="E20397" s="400"/>
      <c r="G20397" s="401"/>
      <c r="H20397" s="401"/>
      <c r="I20397" s="401"/>
      <c r="J20397" s="194"/>
      <c r="K20397" s="194"/>
      <c r="L20397" s="195"/>
      <c r="M20397" s="196"/>
      <c r="N20397" s="197"/>
      <c r="O20397" s="197"/>
      <c r="P20397" s="231"/>
    </row>
    <row r="20398" spans="2:16">
      <c r="B20398" s="351"/>
      <c r="C20398" s="435"/>
      <c r="D20398" s="399"/>
      <c r="E20398" s="400"/>
      <c r="G20398" s="401"/>
      <c r="H20398" s="401"/>
      <c r="I20398" s="401"/>
      <c r="J20398" s="194"/>
      <c r="K20398" s="194"/>
      <c r="L20398" s="195"/>
      <c r="M20398" s="196"/>
      <c r="N20398" s="197"/>
      <c r="O20398" s="197"/>
      <c r="P20398" s="231"/>
    </row>
    <row r="20399" spans="2:16">
      <c r="B20399" s="351"/>
      <c r="C20399" s="435"/>
      <c r="D20399" s="399"/>
      <c r="E20399" s="400"/>
      <c r="G20399" s="401"/>
      <c r="H20399" s="401"/>
      <c r="I20399" s="401"/>
      <c r="J20399" s="194"/>
      <c r="K20399" s="194"/>
      <c r="L20399" s="195"/>
      <c r="M20399" s="196"/>
      <c r="N20399" s="197"/>
      <c r="O20399" s="197"/>
      <c r="P20399" s="231"/>
    </row>
    <row r="20400" spans="2:16">
      <c r="B20400" s="351"/>
      <c r="C20400" s="435"/>
      <c r="D20400" s="399"/>
      <c r="E20400" s="400"/>
      <c r="G20400" s="401"/>
      <c r="H20400" s="401"/>
      <c r="I20400" s="401"/>
      <c r="J20400" s="194"/>
      <c r="K20400" s="194"/>
      <c r="L20400" s="195"/>
      <c r="M20400" s="196"/>
      <c r="N20400" s="197"/>
      <c r="O20400" s="197"/>
      <c r="P20400" s="231"/>
    </row>
    <row r="20401" spans="2:16">
      <c r="B20401" s="351"/>
      <c r="C20401" s="435"/>
      <c r="D20401" s="399"/>
      <c r="E20401" s="400"/>
      <c r="G20401" s="401"/>
      <c r="H20401" s="401"/>
      <c r="I20401" s="401"/>
      <c r="J20401" s="194"/>
      <c r="K20401" s="194"/>
      <c r="L20401" s="195"/>
      <c r="M20401" s="196"/>
      <c r="N20401" s="197"/>
      <c r="O20401" s="197"/>
      <c r="P20401" s="231"/>
    </row>
    <row r="20402" spans="2:16">
      <c r="B20402" s="351"/>
      <c r="C20402" s="435"/>
      <c r="D20402" s="399"/>
      <c r="E20402" s="400"/>
      <c r="G20402" s="401"/>
      <c r="H20402" s="401"/>
      <c r="I20402" s="401"/>
      <c r="J20402" s="194"/>
      <c r="K20402" s="194"/>
      <c r="L20402" s="195"/>
      <c r="M20402" s="196"/>
      <c r="N20402" s="197"/>
      <c r="O20402" s="197"/>
      <c r="P20402" s="231"/>
    </row>
    <row r="20403" spans="2:16">
      <c r="B20403" s="351"/>
      <c r="C20403" s="435"/>
      <c r="D20403" s="399"/>
      <c r="E20403" s="400"/>
      <c r="G20403" s="401"/>
      <c r="H20403" s="401"/>
      <c r="I20403" s="401"/>
      <c r="J20403" s="194"/>
      <c r="K20403" s="194"/>
      <c r="L20403" s="195"/>
      <c r="M20403" s="196"/>
      <c r="N20403" s="197"/>
      <c r="O20403" s="197"/>
      <c r="P20403" s="231"/>
    </row>
    <row r="20404" spans="2:16">
      <c r="B20404" s="351"/>
      <c r="C20404" s="435"/>
      <c r="D20404" s="399"/>
      <c r="E20404" s="400"/>
      <c r="G20404" s="401"/>
      <c r="H20404" s="401"/>
      <c r="I20404" s="401"/>
      <c r="J20404" s="194"/>
      <c r="K20404" s="194"/>
      <c r="L20404" s="195"/>
      <c r="M20404" s="196"/>
      <c r="N20404" s="197"/>
      <c r="O20404" s="197"/>
      <c r="P20404" s="231"/>
    </row>
    <row r="20405" spans="2:16">
      <c r="B20405" s="351"/>
      <c r="C20405" s="435"/>
      <c r="D20405" s="399"/>
      <c r="E20405" s="400"/>
      <c r="G20405" s="401"/>
      <c r="H20405" s="401"/>
      <c r="I20405" s="401"/>
      <c r="J20405" s="194"/>
      <c r="K20405" s="194"/>
      <c r="L20405" s="195"/>
      <c r="M20405" s="196"/>
      <c r="N20405" s="197"/>
      <c r="O20405" s="197"/>
      <c r="P20405" s="231"/>
    </row>
    <row r="20406" spans="2:16">
      <c r="B20406" s="351"/>
      <c r="C20406" s="435"/>
      <c r="D20406" s="399"/>
      <c r="E20406" s="400"/>
      <c r="G20406" s="401"/>
      <c r="H20406" s="401"/>
      <c r="I20406" s="401"/>
      <c r="J20406" s="194"/>
      <c r="K20406" s="194"/>
      <c r="L20406" s="195"/>
      <c r="M20406" s="196"/>
      <c r="N20406" s="197"/>
      <c r="O20406" s="197"/>
      <c r="P20406" s="231"/>
    </row>
    <row r="20407" spans="2:16">
      <c r="B20407" s="351"/>
      <c r="C20407" s="435"/>
      <c r="D20407" s="399"/>
      <c r="E20407" s="400"/>
      <c r="G20407" s="401"/>
      <c r="H20407" s="401"/>
      <c r="I20407" s="401"/>
      <c r="J20407" s="194"/>
      <c r="K20407" s="194"/>
      <c r="L20407" s="195"/>
      <c r="M20407" s="196"/>
      <c r="N20407" s="197"/>
      <c r="O20407" s="197"/>
      <c r="P20407" s="231"/>
    </row>
    <row r="20408" spans="2:16">
      <c r="B20408" s="351"/>
      <c r="C20408" s="435"/>
      <c r="D20408" s="399"/>
      <c r="E20408" s="400"/>
      <c r="G20408" s="401"/>
      <c r="H20408" s="401"/>
      <c r="I20408" s="401"/>
      <c r="J20408" s="194"/>
      <c r="K20408" s="194"/>
      <c r="L20408" s="195"/>
      <c r="M20408" s="196"/>
      <c r="N20408" s="197"/>
      <c r="O20408" s="197"/>
      <c r="P20408" s="231"/>
    </row>
    <row r="20409" spans="2:16">
      <c r="B20409" s="351"/>
      <c r="C20409" s="435"/>
      <c r="D20409" s="399"/>
      <c r="E20409" s="400"/>
      <c r="G20409" s="401"/>
      <c r="H20409" s="401"/>
      <c r="I20409" s="401"/>
      <c r="J20409" s="194"/>
      <c r="K20409" s="194"/>
      <c r="L20409" s="195"/>
      <c r="M20409" s="196"/>
      <c r="N20409" s="197"/>
      <c r="O20409" s="197"/>
      <c r="P20409" s="231"/>
    </row>
    <row r="20410" spans="2:16">
      <c r="B20410" s="351"/>
      <c r="C20410" s="435"/>
      <c r="D20410" s="399"/>
      <c r="E20410" s="400"/>
      <c r="G20410" s="401"/>
      <c r="H20410" s="401"/>
      <c r="I20410" s="401"/>
      <c r="J20410" s="194"/>
      <c r="K20410" s="194"/>
      <c r="L20410" s="195"/>
      <c r="M20410" s="196"/>
      <c r="N20410" s="197"/>
      <c r="O20410" s="197"/>
      <c r="P20410" s="231"/>
    </row>
    <row r="20411" spans="2:16">
      <c r="B20411" s="351"/>
      <c r="C20411" s="435"/>
      <c r="D20411" s="399"/>
      <c r="E20411" s="400"/>
      <c r="G20411" s="401"/>
      <c r="H20411" s="401"/>
      <c r="I20411" s="401"/>
      <c r="J20411" s="194"/>
      <c r="K20411" s="194"/>
      <c r="L20411" s="195"/>
      <c r="M20411" s="196"/>
      <c r="N20411" s="197"/>
      <c r="O20411" s="197"/>
      <c r="P20411" s="231"/>
    </row>
    <row r="20412" spans="2:16">
      <c r="B20412" s="351"/>
      <c r="C20412" s="435"/>
      <c r="D20412" s="399"/>
      <c r="E20412" s="400"/>
      <c r="G20412" s="401"/>
      <c r="H20412" s="401"/>
      <c r="I20412" s="401"/>
      <c r="J20412" s="194"/>
      <c r="K20412" s="194"/>
      <c r="L20412" s="195"/>
      <c r="M20412" s="196"/>
      <c r="N20412" s="197"/>
      <c r="O20412" s="197"/>
      <c r="P20412" s="231"/>
    </row>
    <row r="20413" spans="2:16">
      <c r="B20413" s="351"/>
      <c r="C20413" s="435"/>
      <c r="D20413" s="399"/>
      <c r="E20413" s="400"/>
      <c r="G20413" s="401"/>
      <c r="H20413" s="401"/>
      <c r="I20413" s="401"/>
      <c r="J20413" s="194"/>
      <c r="K20413" s="194"/>
      <c r="L20413" s="195"/>
      <c r="M20413" s="196"/>
      <c r="N20413" s="197"/>
      <c r="O20413" s="197"/>
      <c r="P20413" s="231"/>
    </row>
    <row r="20414" spans="2:16">
      <c r="B20414" s="351"/>
      <c r="C20414" s="435"/>
      <c r="D20414" s="399"/>
      <c r="E20414" s="400"/>
      <c r="G20414" s="401"/>
      <c r="H20414" s="401"/>
      <c r="I20414" s="401"/>
      <c r="J20414" s="194"/>
      <c r="K20414" s="194"/>
      <c r="L20414" s="195"/>
      <c r="M20414" s="196"/>
      <c r="N20414" s="197"/>
      <c r="O20414" s="197"/>
      <c r="P20414" s="231"/>
    </row>
    <row r="20415" spans="2:16">
      <c r="B20415" s="351"/>
      <c r="C20415" s="435"/>
      <c r="D20415" s="399"/>
      <c r="E20415" s="400"/>
      <c r="G20415" s="401"/>
      <c r="H20415" s="401"/>
      <c r="I20415" s="401"/>
      <c r="J20415" s="194"/>
      <c r="K20415" s="194"/>
      <c r="L20415" s="195"/>
      <c r="M20415" s="196"/>
      <c r="N20415" s="197"/>
      <c r="O20415" s="197"/>
      <c r="P20415" s="231"/>
    </row>
    <row r="20416" spans="2:16">
      <c r="B20416" s="351"/>
      <c r="C20416" s="435"/>
      <c r="D20416" s="399"/>
      <c r="E20416" s="400"/>
      <c r="G20416" s="401"/>
      <c r="H20416" s="401"/>
      <c r="I20416" s="401"/>
      <c r="J20416" s="194"/>
      <c r="K20416" s="194"/>
      <c r="L20416" s="195"/>
      <c r="M20416" s="196"/>
      <c r="N20416" s="197"/>
      <c r="O20416" s="197"/>
      <c r="P20416" s="231"/>
    </row>
    <row r="20417" spans="2:16">
      <c r="B20417" s="351"/>
      <c r="C20417" s="435"/>
      <c r="D20417" s="399"/>
      <c r="E20417" s="400"/>
      <c r="G20417" s="401"/>
      <c r="H20417" s="401"/>
      <c r="I20417" s="401"/>
      <c r="J20417" s="194"/>
      <c r="K20417" s="194"/>
      <c r="L20417" s="195"/>
      <c r="M20417" s="196"/>
      <c r="N20417" s="197"/>
      <c r="O20417" s="197"/>
      <c r="P20417" s="231"/>
    </row>
    <row r="20418" spans="2:16">
      <c r="B20418" s="351"/>
      <c r="C20418" s="435"/>
      <c r="D20418" s="399"/>
      <c r="E20418" s="400"/>
      <c r="G20418" s="401"/>
      <c r="H20418" s="401"/>
      <c r="I20418" s="401"/>
      <c r="J20418" s="194"/>
      <c r="K20418" s="194"/>
      <c r="L20418" s="195"/>
      <c r="M20418" s="196"/>
      <c r="N20418" s="197"/>
      <c r="O20418" s="197"/>
      <c r="P20418" s="231"/>
    </row>
    <row r="20419" spans="2:16">
      <c r="B20419" s="351"/>
      <c r="C20419" s="435"/>
      <c r="D20419" s="399"/>
      <c r="E20419" s="400"/>
      <c r="G20419" s="401"/>
      <c r="H20419" s="401"/>
      <c r="I20419" s="401"/>
      <c r="J20419" s="194"/>
      <c r="K20419" s="194"/>
      <c r="L20419" s="195"/>
      <c r="M20419" s="196"/>
      <c r="N20419" s="197"/>
      <c r="O20419" s="197"/>
      <c r="P20419" s="231"/>
    </row>
    <row r="20420" spans="2:16">
      <c r="B20420" s="351"/>
      <c r="C20420" s="435"/>
      <c r="D20420" s="399"/>
      <c r="E20420" s="400"/>
      <c r="G20420" s="401"/>
      <c r="H20420" s="401"/>
      <c r="I20420" s="401"/>
      <c r="J20420" s="194"/>
      <c r="K20420" s="194"/>
      <c r="L20420" s="195"/>
      <c r="M20420" s="196"/>
      <c r="N20420" s="197"/>
      <c r="O20420" s="197"/>
      <c r="P20420" s="231"/>
    </row>
    <row r="20421" spans="2:16">
      <c r="B20421" s="351"/>
      <c r="C20421" s="435"/>
      <c r="D20421" s="399"/>
      <c r="E20421" s="400"/>
      <c r="G20421" s="401"/>
      <c r="H20421" s="401"/>
      <c r="I20421" s="401"/>
      <c r="J20421" s="194"/>
      <c r="K20421" s="194"/>
      <c r="L20421" s="195"/>
      <c r="M20421" s="196"/>
      <c r="N20421" s="197"/>
      <c r="O20421" s="197"/>
      <c r="P20421" s="231"/>
    </row>
    <row r="20422" spans="2:16">
      <c r="B20422" s="351"/>
      <c r="C20422" s="435"/>
      <c r="D20422" s="399"/>
      <c r="E20422" s="400"/>
      <c r="G20422" s="401"/>
      <c r="H20422" s="401"/>
      <c r="I20422" s="401"/>
      <c r="J20422" s="194"/>
      <c r="K20422" s="194"/>
      <c r="L20422" s="195"/>
      <c r="M20422" s="196"/>
      <c r="N20422" s="197"/>
      <c r="O20422" s="197"/>
      <c r="P20422" s="231"/>
    </row>
    <row r="20423" spans="2:16">
      <c r="B20423" s="351"/>
      <c r="C20423" s="435"/>
      <c r="D20423" s="399"/>
      <c r="E20423" s="400"/>
      <c r="G20423" s="401"/>
      <c r="H20423" s="401"/>
      <c r="I20423" s="401"/>
      <c r="J20423" s="194"/>
      <c r="K20423" s="194"/>
      <c r="L20423" s="195"/>
      <c r="M20423" s="196"/>
      <c r="N20423" s="197"/>
      <c r="O20423" s="197"/>
      <c r="P20423" s="231"/>
    </row>
    <row r="20424" spans="2:16">
      <c r="B20424" s="351"/>
      <c r="C20424" s="435"/>
      <c r="D20424" s="399"/>
      <c r="E20424" s="400"/>
      <c r="G20424" s="401"/>
      <c r="H20424" s="401"/>
      <c r="I20424" s="401"/>
      <c r="J20424" s="194"/>
      <c r="K20424" s="194"/>
      <c r="L20424" s="195"/>
      <c r="M20424" s="196"/>
      <c r="N20424" s="197"/>
      <c r="O20424" s="197"/>
      <c r="P20424" s="231"/>
    </row>
    <row r="20425" spans="2:16">
      <c r="B20425" s="351"/>
      <c r="C20425" s="435"/>
      <c r="D20425" s="399"/>
      <c r="E20425" s="400"/>
      <c r="G20425" s="401"/>
      <c r="H20425" s="401"/>
      <c r="I20425" s="401"/>
      <c r="J20425" s="194"/>
      <c r="K20425" s="194"/>
      <c r="L20425" s="195"/>
      <c r="M20425" s="196"/>
      <c r="N20425" s="197"/>
      <c r="O20425" s="197"/>
      <c r="P20425" s="231"/>
    </row>
    <row r="20426" spans="2:16">
      <c r="B20426" s="351"/>
      <c r="C20426" s="435"/>
      <c r="D20426" s="399"/>
      <c r="E20426" s="400"/>
      <c r="G20426" s="401"/>
      <c r="H20426" s="401"/>
      <c r="I20426" s="401"/>
      <c r="J20426" s="194"/>
      <c r="K20426" s="194"/>
      <c r="L20426" s="195"/>
      <c r="M20426" s="196"/>
      <c r="N20426" s="197"/>
      <c r="O20426" s="197"/>
      <c r="P20426" s="231"/>
    </row>
    <row r="20427" spans="2:16">
      <c r="B20427" s="351"/>
      <c r="C20427" s="435"/>
      <c r="D20427" s="399"/>
      <c r="E20427" s="400"/>
      <c r="G20427" s="401"/>
      <c r="H20427" s="401"/>
      <c r="I20427" s="401"/>
      <c r="J20427" s="194"/>
      <c r="K20427" s="194"/>
      <c r="L20427" s="195"/>
      <c r="M20427" s="196"/>
      <c r="N20427" s="197"/>
      <c r="O20427" s="197"/>
      <c r="P20427" s="231"/>
    </row>
    <row r="20428" spans="2:16">
      <c r="B20428" s="351"/>
      <c r="C20428" s="435"/>
      <c r="D20428" s="399"/>
      <c r="E20428" s="400"/>
      <c r="G20428" s="401"/>
      <c r="H20428" s="401"/>
      <c r="I20428" s="401"/>
      <c r="J20428" s="194"/>
      <c r="K20428" s="194"/>
      <c r="L20428" s="195"/>
      <c r="M20428" s="196"/>
      <c r="N20428" s="197"/>
      <c r="O20428" s="197"/>
      <c r="P20428" s="231"/>
    </row>
    <row r="20429" spans="2:16">
      <c r="B20429" s="351"/>
      <c r="C20429" s="435"/>
      <c r="D20429" s="399"/>
      <c r="E20429" s="400"/>
      <c r="G20429" s="401"/>
      <c r="H20429" s="401"/>
      <c r="I20429" s="401"/>
      <c r="J20429" s="194"/>
      <c r="K20429" s="194"/>
      <c r="L20429" s="195"/>
      <c r="M20429" s="196"/>
      <c r="N20429" s="197"/>
      <c r="O20429" s="197"/>
      <c r="P20429" s="231"/>
    </row>
    <row r="20430" spans="2:16">
      <c r="B20430" s="351"/>
      <c r="C20430" s="435"/>
      <c r="D20430" s="399"/>
      <c r="E20430" s="400"/>
      <c r="G20430" s="401"/>
      <c r="H20430" s="401"/>
      <c r="I20430" s="401"/>
      <c r="J20430" s="194"/>
      <c r="K20430" s="194"/>
      <c r="L20430" s="195"/>
      <c r="M20430" s="196"/>
      <c r="N20430" s="197"/>
      <c r="O20430" s="197"/>
      <c r="P20430" s="231"/>
    </row>
    <row r="20431" spans="2:16">
      <c r="B20431" s="351"/>
      <c r="C20431" s="435"/>
      <c r="D20431" s="399"/>
      <c r="E20431" s="400"/>
      <c r="G20431" s="401"/>
      <c r="H20431" s="401"/>
      <c r="I20431" s="401"/>
      <c r="J20431" s="194"/>
      <c r="K20431" s="194"/>
      <c r="L20431" s="195"/>
      <c r="M20431" s="196"/>
      <c r="N20431" s="197"/>
      <c r="O20431" s="197"/>
      <c r="P20431" s="231"/>
    </row>
    <row r="20432" spans="2:16">
      <c r="B20432" s="351"/>
      <c r="C20432" s="435"/>
      <c r="D20432" s="399"/>
      <c r="E20432" s="400"/>
      <c r="G20432" s="401"/>
      <c r="H20432" s="401"/>
      <c r="I20432" s="401"/>
      <c r="J20432" s="194"/>
      <c r="K20432" s="194"/>
      <c r="L20432" s="195"/>
      <c r="M20432" s="196"/>
      <c r="N20432" s="197"/>
      <c r="O20432" s="197"/>
      <c r="P20432" s="231"/>
    </row>
    <row r="20433" spans="2:16">
      <c r="B20433" s="351"/>
      <c r="C20433" s="435"/>
      <c r="D20433" s="399"/>
      <c r="E20433" s="400"/>
      <c r="G20433" s="401"/>
      <c r="H20433" s="401"/>
      <c r="I20433" s="401"/>
      <c r="J20433" s="194"/>
      <c r="K20433" s="194"/>
      <c r="L20433" s="195"/>
      <c r="M20433" s="196"/>
      <c r="N20433" s="197"/>
      <c r="O20433" s="197"/>
      <c r="P20433" s="231"/>
    </row>
    <row r="20434" spans="2:16">
      <c r="B20434" s="351"/>
      <c r="C20434" s="435"/>
      <c r="D20434" s="399"/>
      <c r="E20434" s="400"/>
      <c r="G20434" s="401"/>
      <c r="H20434" s="401"/>
      <c r="I20434" s="401"/>
      <c r="J20434" s="194"/>
      <c r="K20434" s="194"/>
      <c r="L20434" s="195"/>
      <c r="M20434" s="196"/>
      <c r="N20434" s="197"/>
      <c r="O20434" s="197"/>
      <c r="P20434" s="231"/>
    </row>
    <row r="20435" spans="2:16">
      <c r="B20435" s="351"/>
      <c r="C20435" s="435"/>
      <c r="D20435" s="399"/>
      <c r="E20435" s="400"/>
      <c r="G20435" s="401"/>
      <c r="H20435" s="401"/>
      <c r="I20435" s="401"/>
      <c r="J20435" s="194"/>
      <c r="K20435" s="194"/>
      <c r="L20435" s="195"/>
      <c r="M20435" s="196"/>
      <c r="N20435" s="197"/>
      <c r="O20435" s="197"/>
      <c r="P20435" s="231"/>
    </row>
    <row r="20436" spans="2:16">
      <c r="B20436" s="351"/>
      <c r="C20436" s="435"/>
      <c r="D20436" s="399"/>
      <c r="E20436" s="400"/>
      <c r="G20436" s="401"/>
      <c r="H20436" s="401"/>
      <c r="I20436" s="401"/>
      <c r="J20436" s="194"/>
      <c r="K20436" s="194"/>
      <c r="L20436" s="195"/>
      <c r="M20436" s="196"/>
      <c r="N20436" s="197"/>
      <c r="O20436" s="197"/>
      <c r="P20436" s="231"/>
    </row>
    <row r="20437" spans="2:16">
      <c r="B20437" s="351"/>
      <c r="C20437" s="435"/>
      <c r="D20437" s="399"/>
      <c r="E20437" s="400"/>
      <c r="G20437" s="401"/>
      <c r="H20437" s="401"/>
      <c r="I20437" s="401"/>
      <c r="J20437" s="194"/>
      <c r="K20437" s="194"/>
      <c r="L20437" s="195"/>
      <c r="M20437" s="196"/>
      <c r="N20437" s="197"/>
      <c r="O20437" s="197"/>
      <c r="P20437" s="231"/>
    </row>
    <row r="20438" spans="2:16">
      <c r="B20438" s="351"/>
      <c r="C20438" s="435"/>
      <c r="D20438" s="399"/>
      <c r="E20438" s="400"/>
      <c r="G20438" s="401"/>
      <c r="H20438" s="401"/>
      <c r="I20438" s="401"/>
      <c r="J20438" s="194"/>
      <c r="K20438" s="194"/>
      <c r="L20438" s="195"/>
      <c r="M20438" s="196"/>
      <c r="N20438" s="197"/>
      <c r="O20438" s="197"/>
      <c r="P20438" s="231"/>
    </row>
    <row r="20439" spans="2:16">
      <c r="B20439" s="351"/>
      <c r="C20439" s="435"/>
      <c r="D20439" s="399"/>
      <c r="E20439" s="400"/>
      <c r="G20439" s="401"/>
      <c r="H20439" s="401"/>
      <c r="I20439" s="401"/>
      <c r="J20439" s="194"/>
      <c r="K20439" s="194"/>
      <c r="L20439" s="195"/>
      <c r="M20439" s="196"/>
      <c r="N20439" s="197"/>
      <c r="O20439" s="197"/>
      <c r="P20439" s="231"/>
    </row>
    <row r="20440" spans="2:16">
      <c r="B20440" s="351"/>
      <c r="C20440" s="435"/>
      <c r="D20440" s="399"/>
      <c r="E20440" s="400"/>
      <c r="G20440" s="401"/>
      <c r="H20440" s="401"/>
      <c r="I20440" s="401"/>
      <c r="J20440" s="194"/>
      <c r="K20440" s="194"/>
      <c r="L20440" s="195"/>
      <c r="M20440" s="196"/>
      <c r="N20440" s="197"/>
      <c r="O20440" s="197"/>
      <c r="P20440" s="231"/>
    </row>
    <row r="20441" spans="2:16">
      <c r="B20441" s="351"/>
      <c r="C20441" s="435"/>
      <c r="D20441" s="399"/>
      <c r="E20441" s="400"/>
      <c r="G20441" s="401"/>
      <c r="H20441" s="401"/>
      <c r="I20441" s="401"/>
      <c r="J20441" s="194"/>
      <c r="K20441" s="194"/>
      <c r="L20441" s="195"/>
      <c r="M20441" s="196"/>
      <c r="N20441" s="197"/>
      <c r="O20441" s="197"/>
      <c r="P20441" s="231"/>
    </row>
    <row r="20442" spans="2:16">
      <c r="B20442" s="351"/>
      <c r="C20442" s="435"/>
      <c r="D20442" s="399"/>
      <c r="E20442" s="400"/>
      <c r="G20442" s="401"/>
      <c r="H20442" s="401"/>
      <c r="I20442" s="401"/>
      <c r="J20442" s="194"/>
      <c r="K20442" s="194"/>
      <c r="L20442" s="195"/>
      <c r="M20442" s="196"/>
      <c r="N20442" s="197"/>
      <c r="O20442" s="197"/>
      <c r="P20442" s="231"/>
    </row>
    <row r="20443" spans="2:16">
      <c r="B20443" s="351"/>
      <c r="C20443" s="435"/>
      <c r="D20443" s="399"/>
      <c r="E20443" s="400"/>
      <c r="G20443" s="401"/>
      <c r="H20443" s="401"/>
      <c r="I20443" s="401"/>
      <c r="J20443" s="194"/>
      <c r="K20443" s="194"/>
      <c r="L20443" s="195"/>
      <c r="M20443" s="196"/>
      <c r="N20443" s="197"/>
      <c r="O20443" s="197"/>
      <c r="P20443" s="231"/>
    </row>
    <row r="20444" spans="2:16">
      <c r="B20444" s="351"/>
      <c r="C20444" s="435"/>
      <c r="D20444" s="399"/>
      <c r="E20444" s="400"/>
      <c r="G20444" s="401"/>
      <c r="H20444" s="401"/>
      <c r="I20444" s="401"/>
      <c r="J20444" s="194"/>
      <c r="K20444" s="194"/>
      <c r="L20444" s="195"/>
      <c r="M20444" s="196"/>
      <c r="N20444" s="197"/>
      <c r="O20444" s="197"/>
      <c r="P20444" s="231"/>
    </row>
    <row r="20445" spans="2:16">
      <c r="B20445" s="351"/>
      <c r="C20445" s="435"/>
      <c r="D20445" s="399"/>
      <c r="E20445" s="400"/>
      <c r="G20445" s="401"/>
      <c r="H20445" s="401"/>
      <c r="I20445" s="401"/>
      <c r="J20445" s="194"/>
      <c r="K20445" s="194"/>
      <c r="L20445" s="195"/>
      <c r="M20445" s="196"/>
      <c r="N20445" s="197"/>
      <c r="O20445" s="197"/>
      <c r="P20445" s="231"/>
    </row>
    <row r="20446" spans="2:16">
      <c r="B20446" s="351"/>
      <c r="C20446" s="435"/>
      <c r="D20446" s="399"/>
      <c r="E20446" s="400"/>
      <c r="G20446" s="401"/>
      <c r="H20446" s="401"/>
      <c r="I20446" s="401"/>
      <c r="J20446" s="194"/>
      <c r="K20446" s="194"/>
      <c r="L20446" s="195"/>
      <c r="M20446" s="196"/>
      <c r="N20446" s="197"/>
      <c r="O20446" s="197"/>
      <c r="P20446" s="231"/>
    </row>
    <row r="20447" spans="2:16">
      <c r="B20447" s="351"/>
      <c r="C20447" s="435"/>
      <c r="D20447" s="399"/>
      <c r="E20447" s="400"/>
      <c r="G20447" s="401"/>
      <c r="H20447" s="401"/>
      <c r="I20447" s="401"/>
      <c r="J20447" s="194"/>
      <c r="K20447" s="194"/>
      <c r="L20447" s="195"/>
      <c r="M20447" s="196"/>
      <c r="N20447" s="197"/>
      <c r="O20447" s="197"/>
      <c r="P20447" s="231"/>
    </row>
    <row r="20448" spans="2:16">
      <c r="B20448" s="351"/>
      <c r="C20448" s="435"/>
      <c r="D20448" s="399"/>
      <c r="E20448" s="400"/>
      <c r="G20448" s="401"/>
      <c r="H20448" s="401"/>
      <c r="I20448" s="401"/>
      <c r="J20448" s="194"/>
      <c r="K20448" s="194"/>
      <c r="L20448" s="195"/>
      <c r="M20448" s="196"/>
      <c r="N20448" s="197"/>
      <c r="O20448" s="197"/>
      <c r="P20448" s="231"/>
    </row>
    <row r="20449" spans="2:16">
      <c r="B20449" s="351"/>
      <c r="C20449" s="435"/>
      <c r="D20449" s="399"/>
      <c r="E20449" s="400"/>
      <c r="G20449" s="401"/>
      <c r="H20449" s="401"/>
      <c r="I20449" s="401"/>
      <c r="J20449" s="194"/>
      <c r="K20449" s="194"/>
      <c r="L20449" s="195"/>
      <c r="M20449" s="196"/>
      <c r="N20449" s="197"/>
      <c r="O20449" s="197"/>
      <c r="P20449" s="231"/>
    </row>
    <row r="20450" spans="2:16">
      <c r="B20450" s="351"/>
      <c r="C20450" s="435"/>
      <c r="D20450" s="399"/>
      <c r="E20450" s="400"/>
      <c r="G20450" s="401"/>
      <c r="H20450" s="401"/>
      <c r="I20450" s="401"/>
      <c r="J20450" s="194"/>
      <c r="K20450" s="194"/>
      <c r="L20450" s="195"/>
      <c r="M20450" s="196"/>
      <c r="N20450" s="197"/>
      <c r="O20450" s="197"/>
      <c r="P20450" s="231"/>
    </row>
    <row r="20451" spans="2:16">
      <c r="B20451" s="351"/>
      <c r="C20451" s="435"/>
      <c r="D20451" s="399"/>
      <c r="E20451" s="400"/>
      <c r="G20451" s="401"/>
      <c r="H20451" s="401"/>
      <c r="I20451" s="401"/>
      <c r="J20451" s="194"/>
      <c r="K20451" s="194"/>
      <c r="L20451" s="195"/>
      <c r="M20451" s="196"/>
      <c r="N20451" s="197"/>
      <c r="O20451" s="197"/>
      <c r="P20451" s="231"/>
    </row>
    <row r="20452" spans="2:16">
      <c r="B20452" s="351"/>
      <c r="C20452" s="435"/>
      <c r="D20452" s="399"/>
      <c r="E20452" s="400"/>
      <c r="G20452" s="401"/>
      <c r="H20452" s="401"/>
      <c r="I20452" s="401"/>
      <c r="J20452" s="194"/>
      <c r="K20452" s="194"/>
      <c r="L20452" s="195"/>
      <c r="M20452" s="196"/>
      <c r="N20452" s="197"/>
      <c r="O20452" s="197"/>
      <c r="P20452" s="231"/>
    </row>
    <row r="20453" spans="2:16">
      <c r="B20453" s="351"/>
      <c r="C20453" s="435"/>
      <c r="D20453" s="399"/>
      <c r="E20453" s="400"/>
      <c r="G20453" s="401"/>
      <c r="H20453" s="401"/>
      <c r="I20453" s="401"/>
      <c r="J20453" s="194"/>
      <c r="K20453" s="194"/>
      <c r="L20453" s="195"/>
      <c r="M20453" s="196"/>
      <c r="N20453" s="197"/>
      <c r="O20453" s="197"/>
      <c r="P20453" s="231"/>
    </row>
    <row r="20454" spans="2:16">
      <c r="B20454" s="351"/>
      <c r="C20454" s="435"/>
      <c r="D20454" s="399"/>
      <c r="E20454" s="400"/>
      <c r="G20454" s="401"/>
      <c r="H20454" s="401"/>
      <c r="I20454" s="401"/>
      <c r="J20454" s="194"/>
      <c r="K20454" s="194"/>
      <c r="L20454" s="195"/>
      <c r="M20454" s="196"/>
      <c r="N20454" s="197"/>
      <c r="O20454" s="197"/>
      <c r="P20454" s="231"/>
    </row>
    <row r="20455" spans="2:16">
      <c r="B20455" s="351"/>
      <c r="C20455" s="435"/>
      <c r="D20455" s="399"/>
      <c r="E20455" s="400"/>
      <c r="G20455" s="401"/>
      <c r="H20455" s="401"/>
      <c r="I20455" s="401"/>
      <c r="J20455" s="194"/>
      <c r="K20455" s="194"/>
      <c r="L20455" s="195"/>
      <c r="M20455" s="196"/>
      <c r="N20455" s="197"/>
      <c r="O20455" s="197"/>
      <c r="P20455" s="231"/>
    </row>
    <row r="20456" spans="2:16">
      <c r="B20456" s="351"/>
      <c r="C20456" s="435"/>
      <c r="D20456" s="399"/>
      <c r="E20456" s="400"/>
      <c r="G20456" s="401"/>
      <c r="H20456" s="401"/>
      <c r="I20456" s="401"/>
      <c r="J20456" s="194"/>
      <c r="K20456" s="194"/>
      <c r="L20456" s="195"/>
      <c r="M20456" s="196"/>
      <c r="N20456" s="197"/>
      <c r="O20456" s="197"/>
      <c r="P20456" s="231"/>
    </row>
    <row r="20457" spans="2:16">
      <c r="B20457" s="351"/>
      <c r="C20457" s="435"/>
      <c r="D20457" s="399"/>
      <c r="E20457" s="400"/>
      <c r="G20457" s="401"/>
      <c r="H20457" s="401"/>
      <c r="I20457" s="401"/>
      <c r="J20457" s="194"/>
      <c r="K20457" s="194"/>
      <c r="L20457" s="195"/>
      <c r="M20457" s="196"/>
      <c r="N20457" s="197"/>
      <c r="O20457" s="197"/>
      <c r="P20457" s="231"/>
    </row>
    <row r="20458" spans="2:16">
      <c r="B20458" s="351"/>
      <c r="C20458" s="435"/>
      <c r="D20458" s="399"/>
      <c r="E20458" s="400"/>
      <c r="G20458" s="401"/>
      <c r="H20458" s="401"/>
      <c r="I20458" s="401"/>
      <c r="J20458" s="194"/>
      <c r="K20458" s="194"/>
      <c r="L20458" s="195"/>
      <c r="M20458" s="196"/>
      <c r="N20458" s="197"/>
      <c r="O20458" s="197"/>
      <c r="P20458" s="231"/>
    </row>
    <row r="20459" spans="2:16">
      <c r="B20459" s="351"/>
      <c r="C20459" s="435"/>
      <c r="D20459" s="399"/>
      <c r="E20459" s="400"/>
      <c r="G20459" s="401"/>
      <c r="H20459" s="401"/>
      <c r="I20459" s="401"/>
      <c r="J20459" s="194"/>
      <c r="K20459" s="194"/>
      <c r="L20459" s="195"/>
      <c r="M20459" s="196"/>
      <c r="N20459" s="197"/>
      <c r="O20459" s="197"/>
      <c r="P20459" s="231"/>
    </row>
    <row r="20460" spans="2:16">
      <c r="B20460" s="351"/>
      <c r="C20460" s="435"/>
      <c r="D20460" s="399"/>
      <c r="E20460" s="400"/>
      <c r="G20460" s="401"/>
      <c r="H20460" s="401"/>
      <c r="I20460" s="401"/>
      <c r="J20460" s="194"/>
      <c r="K20460" s="194"/>
      <c r="L20460" s="195"/>
      <c r="M20460" s="196"/>
      <c r="N20460" s="197"/>
      <c r="O20460" s="197"/>
      <c r="P20460" s="231"/>
    </row>
    <row r="20461" spans="2:16">
      <c r="B20461" s="351"/>
      <c r="C20461" s="435"/>
      <c r="D20461" s="399"/>
      <c r="E20461" s="400"/>
      <c r="G20461" s="401"/>
      <c r="H20461" s="401"/>
      <c r="I20461" s="401"/>
      <c r="J20461" s="194"/>
      <c r="K20461" s="194"/>
      <c r="L20461" s="195"/>
      <c r="M20461" s="196"/>
      <c r="N20461" s="197"/>
      <c r="O20461" s="197"/>
      <c r="P20461" s="231"/>
    </row>
    <row r="20462" spans="2:16">
      <c r="B20462" s="351"/>
      <c r="C20462" s="435"/>
      <c r="D20462" s="399"/>
      <c r="E20462" s="400"/>
      <c r="G20462" s="401"/>
      <c r="H20462" s="401"/>
      <c r="I20462" s="401"/>
      <c r="J20462" s="194"/>
      <c r="K20462" s="194"/>
      <c r="L20462" s="195"/>
      <c r="M20462" s="196"/>
      <c r="N20462" s="197"/>
      <c r="O20462" s="197"/>
      <c r="P20462" s="231"/>
    </row>
    <row r="20463" spans="2:16">
      <c r="B20463" s="351"/>
      <c r="C20463" s="435"/>
      <c r="D20463" s="399"/>
      <c r="E20463" s="400"/>
      <c r="G20463" s="401"/>
      <c r="H20463" s="401"/>
      <c r="I20463" s="401"/>
      <c r="J20463" s="194"/>
      <c r="K20463" s="194"/>
      <c r="L20463" s="195"/>
      <c r="M20463" s="196"/>
      <c r="N20463" s="197"/>
      <c r="O20463" s="197"/>
      <c r="P20463" s="231"/>
    </row>
    <row r="20464" spans="2:16">
      <c r="B20464" s="402"/>
      <c r="C20464" s="435"/>
      <c r="D20464" s="404"/>
      <c r="E20464" s="405"/>
      <c r="G20464" s="406"/>
      <c r="H20464" s="406"/>
      <c r="I20464" s="406"/>
      <c r="J20464" s="194"/>
      <c r="K20464" s="194"/>
      <c r="L20464" s="195"/>
      <c r="M20464" s="196"/>
      <c r="N20464" s="197"/>
      <c r="O20464" s="197"/>
      <c r="P20464" s="221"/>
    </row>
    <row r="20465" spans="2:16">
      <c r="B20465" s="351"/>
      <c r="C20465" s="435"/>
      <c r="D20465" s="399"/>
      <c r="E20465" s="400"/>
      <c r="G20465" s="401"/>
      <c r="H20465" s="401"/>
      <c r="I20465" s="401"/>
      <c r="J20465" s="194"/>
      <c r="K20465" s="194"/>
      <c r="L20465" s="195"/>
      <c r="M20465" s="196"/>
      <c r="N20465" s="197"/>
      <c r="O20465" s="197"/>
      <c r="P20465" s="231"/>
    </row>
    <row r="20466" spans="2:16">
      <c r="B20466" s="351"/>
      <c r="C20466" s="435"/>
      <c r="D20466" s="399"/>
      <c r="E20466" s="400"/>
      <c r="G20466" s="401"/>
      <c r="H20466" s="401"/>
      <c r="I20466" s="401"/>
      <c r="J20466" s="194"/>
      <c r="K20466" s="194"/>
      <c r="L20466" s="195"/>
      <c r="M20466" s="196"/>
      <c r="N20466" s="197"/>
      <c r="O20466" s="197"/>
      <c r="P20466" s="231"/>
    </row>
    <row r="20467" spans="2:16">
      <c r="B20467" s="351"/>
      <c r="C20467" s="435"/>
      <c r="D20467" s="399"/>
      <c r="E20467" s="400"/>
      <c r="G20467" s="401"/>
      <c r="H20467" s="401"/>
      <c r="I20467" s="401"/>
      <c r="J20467" s="194"/>
      <c r="K20467" s="194"/>
      <c r="L20467" s="195"/>
      <c r="M20467" s="196"/>
      <c r="N20467" s="197"/>
      <c r="O20467" s="197"/>
      <c r="P20467" s="231"/>
    </row>
    <row r="20468" spans="2:16">
      <c r="B20468" s="351"/>
      <c r="C20468" s="435"/>
      <c r="D20468" s="399"/>
      <c r="E20468" s="400"/>
      <c r="G20468" s="401"/>
      <c r="H20468" s="401"/>
      <c r="I20468" s="401"/>
      <c r="J20468" s="194"/>
      <c r="K20468" s="194"/>
      <c r="L20468" s="195"/>
      <c r="M20468" s="196"/>
      <c r="N20468" s="197"/>
      <c r="O20468" s="197"/>
      <c r="P20468" s="231"/>
    </row>
    <row r="20469" spans="2:16">
      <c r="B20469" s="351"/>
      <c r="C20469" s="435"/>
      <c r="D20469" s="399"/>
      <c r="E20469" s="400"/>
      <c r="G20469" s="401"/>
      <c r="H20469" s="401"/>
      <c r="I20469" s="401"/>
      <c r="J20469" s="194"/>
      <c r="K20469" s="194"/>
      <c r="L20469" s="195"/>
      <c r="M20469" s="196"/>
      <c r="N20469" s="197"/>
      <c r="O20469" s="197"/>
      <c r="P20469" s="231"/>
    </row>
    <row r="20470" spans="2:16">
      <c r="B20470" s="351"/>
      <c r="C20470" s="435"/>
      <c r="D20470" s="399"/>
      <c r="E20470" s="400"/>
      <c r="G20470" s="401"/>
      <c r="H20470" s="401"/>
      <c r="I20470" s="401"/>
      <c r="J20470" s="194"/>
      <c r="K20470" s="194"/>
      <c r="L20470" s="195"/>
      <c r="M20470" s="196"/>
      <c r="N20470" s="197"/>
      <c r="O20470" s="197"/>
      <c r="P20470" s="231"/>
    </row>
    <row r="20471" spans="2:16">
      <c r="B20471" s="351"/>
      <c r="C20471" s="435"/>
      <c r="D20471" s="399"/>
      <c r="E20471" s="400"/>
      <c r="G20471" s="401"/>
      <c r="H20471" s="401"/>
      <c r="I20471" s="401"/>
      <c r="J20471" s="194"/>
      <c r="K20471" s="194"/>
      <c r="L20471" s="195"/>
      <c r="M20471" s="196"/>
      <c r="N20471" s="197"/>
      <c r="O20471" s="197"/>
      <c r="P20471" s="231"/>
    </row>
    <row r="20472" spans="2:16">
      <c r="B20472" s="351"/>
      <c r="C20472" s="435"/>
      <c r="D20472" s="399"/>
      <c r="E20472" s="400"/>
      <c r="G20472" s="401"/>
      <c r="H20472" s="401"/>
      <c r="I20472" s="401"/>
      <c r="J20472" s="194"/>
      <c r="K20472" s="194"/>
      <c r="L20472" s="195"/>
      <c r="M20472" s="196"/>
      <c r="N20472" s="197"/>
      <c r="O20472" s="197"/>
      <c r="P20472" s="231"/>
    </row>
    <row r="20473" spans="2:16">
      <c r="B20473" s="351"/>
      <c r="C20473" s="435"/>
      <c r="D20473" s="399"/>
      <c r="E20473" s="400"/>
      <c r="G20473" s="401"/>
      <c r="H20473" s="401"/>
      <c r="I20473" s="401"/>
      <c r="J20473" s="194"/>
      <c r="K20473" s="194"/>
      <c r="L20473" s="195"/>
      <c r="M20473" s="196"/>
      <c r="N20473" s="197"/>
      <c r="O20473" s="197"/>
      <c r="P20473" s="231"/>
    </row>
    <row r="20474" spans="2:16">
      <c r="B20474" s="351"/>
      <c r="C20474" s="435"/>
      <c r="D20474" s="399"/>
      <c r="E20474" s="400"/>
      <c r="G20474" s="401"/>
      <c r="H20474" s="401"/>
      <c r="I20474" s="401"/>
      <c r="J20474" s="194"/>
      <c r="K20474" s="194"/>
      <c r="L20474" s="195"/>
      <c r="M20474" s="196"/>
      <c r="N20474" s="197"/>
      <c r="O20474" s="197"/>
      <c r="P20474" s="231"/>
    </row>
    <row r="20475" spans="2:16">
      <c r="B20475" s="351"/>
      <c r="C20475" s="435"/>
      <c r="D20475" s="399"/>
      <c r="E20475" s="400"/>
      <c r="G20475" s="401"/>
      <c r="H20475" s="401"/>
      <c r="I20475" s="401"/>
      <c r="J20475" s="194"/>
      <c r="K20475" s="194"/>
      <c r="L20475" s="195"/>
      <c r="M20475" s="196"/>
      <c r="N20475" s="197"/>
      <c r="O20475" s="197"/>
      <c r="P20475" s="231"/>
    </row>
    <row r="20476" spans="2:16">
      <c r="B20476" s="351"/>
      <c r="C20476" s="435"/>
      <c r="D20476" s="399"/>
      <c r="E20476" s="400"/>
      <c r="G20476" s="401"/>
      <c r="H20476" s="401"/>
      <c r="I20476" s="401"/>
      <c r="J20476" s="194"/>
      <c r="K20476" s="194"/>
      <c r="L20476" s="195"/>
      <c r="M20476" s="196"/>
      <c r="N20476" s="197"/>
      <c r="O20476" s="197"/>
      <c r="P20476" s="231"/>
    </row>
    <row r="20477" spans="2:16">
      <c r="B20477" s="351"/>
      <c r="C20477" s="435"/>
      <c r="D20477" s="399"/>
      <c r="E20477" s="400"/>
      <c r="G20477" s="401"/>
      <c r="H20477" s="401"/>
      <c r="I20477" s="401"/>
      <c r="J20477" s="194"/>
      <c r="K20477" s="194"/>
      <c r="L20477" s="195"/>
      <c r="M20477" s="196"/>
      <c r="N20477" s="197"/>
      <c r="O20477" s="197"/>
      <c r="P20477" s="231"/>
    </row>
    <row r="20478" spans="2:16">
      <c r="B20478" s="351"/>
      <c r="C20478" s="435"/>
      <c r="D20478" s="399"/>
      <c r="E20478" s="400"/>
      <c r="G20478" s="401"/>
      <c r="H20478" s="401"/>
      <c r="I20478" s="401"/>
      <c r="J20478" s="194"/>
      <c r="K20478" s="194"/>
      <c r="L20478" s="195"/>
      <c r="M20478" s="196"/>
      <c r="N20478" s="197"/>
      <c r="O20478" s="197"/>
      <c r="P20478" s="231"/>
    </row>
    <row r="20479" spans="2:16">
      <c r="B20479" s="351"/>
      <c r="C20479" s="435"/>
      <c r="D20479" s="399"/>
      <c r="E20479" s="400"/>
      <c r="G20479" s="401"/>
      <c r="H20479" s="401"/>
      <c r="I20479" s="401"/>
      <c r="J20479" s="194"/>
      <c r="K20479" s="194"/>
      <c r="L20479" s="195"/>
      <c r="M20479" s="196"/>
      <c r="N20479" s="197"/>
      <c r="O20479" s="197"/>
      <c r="P20479" s="231"/>
    </row>
    <row r="20480" spans="2:16">
      <c r="B20480" s="351"/>
      <c r="C20480" s="435"/>
      <c r="D20480" s="399"/>
      <c r="E20480" s="400"/>
      <c r="G20480" s="401"/>
      <c r="H20480" s="401"/>
      <c r="I20480" s="401"/>
      <c r="J20480" s="194"/>
      <c r="K20480" s="194"/>
      <c r="L20480" s="195"/>
      <c r="M20480" s="196"/>
      <c r="N20480" s="197"/>
      <c r="O20480" s="197"/>
      <c r="P20480" s="231"/>
    </row>
    <row r="20481" spans="2:16">
      <c r="B20481" s="351"/>
      <c r="C20481" s="435"/>
      <c r="D20481" s="399"/>
      <c r="E20481" s="400"/>
      <c r="G20481" s="401"/>
      <c r="H20481" s="401"/>
      <c r="I20481" s="401"/>
      <c r="J20481" s="194"/>
      <c r="K20481" s="194"/>
      <c r="L20481" s="195"/>
      <c r="M20481" s="196"/>
      <c r="N20481" s="197"/>
      <c r="O20481" s="197"/>
      <c r="P20481" s="231"/>
    </row>
    <row r="20482" spans="2:16">
      <c r="B20482" s="351"/>
      <c r="C20482" s="435"/>
      <c r="D20482" s="399"/>
      <c r="E20482" s="400"/>
      <c r="G20482" s="401"/>
      <c r="H20482" s="401"/>
      <c r="I20482" s="401"/>
      <c r="J20482" s="194"/>
      <c r="K20482" s="194"/>
      <c r="L20482" s="195"/>
      <c r="M20482" s="196"/>
      <c r="N20482" s="197"/>
      <c r="O20482" s="197"/>
      <c r="P20482" s="231"/>
    </row>
    <row r="20483" spans="2:16">
      <c r="B20483" s="351"/>
      <c r="C20483" s="435"/>
      <c r="D20483" s="399"/>
      <c r="E20483" s="400"/>
      <c r="G20483" s="401"/>
      <c r="H20483" s="401"/>
      <c r="I20483" s="401"/>
      <c r="J20483" s="194"/>
      <c r="K20483" s="194"/>
      <c r="L20483" s="195"/>
      <c r="M20483" s="196"/>
      <c r="N20483" s="197"/>
      <c r="O20483" s="197"/>
      <c r="P20483" s="231"/>
    </row>
    <row r="20484" spans="2:16">
      <c r="B20484" s="351"/>
      <c r="C20484" s="435"/>
      <c r="D20484" s="399"/>
      <c r="E20484" s="400"/>
      <c r="G20484" s="401"/>
      <c r="H20484" s="401"/>
      <c r="I20484" s="401"/>
      <c r="J20484" s="194"/>
      <c r="K20484" s="194"/>
      <c r="L20484" s="195"/>
      <c r="M20484" s="196"/>
      <c r="N20484" s="197"/>
      <c r="O20484" s="197"/>
      <c r="P20484" s="231"/>
    </row>
    <row r="20485" spans="2:16">
      <c r="B20485" s="351"/>
      <c r="C20485" s="435"/>
      <c r="D20485" s="399"/>
      <c r="E20485" s="400"/>
      <c r="G20485" s="401"/>
      <c r="H20485" s="401"/>
      <c r="I20485" s="401"/>
      <c r="J20485" s="194"/>
      <c r="K20485" s="194"/>
      <c r="L20485" s="195"/>
      <c r="M20485" s="196"/>
      <c r="N20485" s="197"/>
      <c r="O20485" s="197"/>
      <c r="P20485" s="231"/>
    </row>
    <row r="20486" spans="2:16">
      <c r="B20486" s="351"/>
      <c r="C20486" s="435"/>
      <c r="D20486" s="399"/>
      <c r="E20486" s="400"/>
      <c r="G20486" s="401"/>
      <c r="H20486" s="401"/>
      <c r="I20486" s="401"/>
      <c r="J20486" s="194"/>
      <c r="K20486" s="194"/>
      <c r="L20486" s="195"/>
      <c r="M20486" s="196"/>
      <c r="N20486" s="197"/>
      <c r="O20486" s="197"/>
      <c r="P20486" s="231"/>
    </row>
    <row r="20487" spans="2:16">
      <c r="B20487" s="351"/>
      <c r="C20487" s="435"/>
      <c r="D20487" s="399"/>
      <c r="E20487" s="400"/>
      <c r="G20487" s="401"/>
      <c r="H20487" s="401"/>
      <c r="I20487" s="401"/>
      <c r="J20487" s="194"/>
      <c r="K20487" s="194"/>
      <c r="L20487" s="195"/>
      <c r="M20487" s="196"/>
      <c r="N20487" s="197"/>
      <c r="O20487" s="197"/>
      <c r="P20487" s="231"/>
    </row>
    <row r="20488" spans="2:16">
      <c r="B20488" s="351"/>
      <c r="C20488" s="435"/>
      <c r="D20488" s="399"/>
      <c r="E20488" s="400"/>
      <c r="G20488" s="401"/>
      <c r="H20488" s="401"/>
      <c r="I20488" s="401"/>
      <c r="J20488" s="194"/>
      <c r="K20488" s="194"/>
      <c r="L20488" s="195"/>
      <c r="M20488" s="196"/>
      <c r="N20488" s="197"/>
      <c r="O20488" s="197"/>
      <c r="P20488" s="231"/>
    </row>
    <row r="20489" spans="2:16">
      <c r="B20489" s="351"/>
      <c r="C20489" s="435"/>
      <c r="D20489" s="399"/>
      <c r="E20489" s="400"/>
      <c r="G20489" s="401"/>
      <c r="H20489" s="401"/>
      <c r="I20489" s="401"/>
      <c r="J20489" s="194"/>
      <c r="K20489" s="194"/>
      <c r="L20489" s="195"/>
      <c r="M20489" s="196"/>
      <c r="N20489" s="197"/>
      <c r="O20489" s="197"/>
      <c r="P20489" s="231"/>
    </row>
    <row r="20490" spans="2:16">
      <c r="B20490" s="351"/>
      <c r="C20490" s="435"/>
      <c r="D20490" s="399"/>
      <c r="E20490" s="400"/>
      <c r="G20490" s="401"/>
      <c r="H20490" s="401"/>
      <c r="I20490" s="401"/>
      <c r="J20490" s="194"/>
      <c r="K20490" s="194"/>
      <c r="L20490" s="195"/>
      <c r="M20490" s="196"/>
      <c r="N20490" s="197"/>
      <c r="O20490" s="197"/>
      <c r="P20490" s="231"/>
    </row>
    <row r="20491" spans="2:16">
      <c r="B20491" s="351"/>
      <c r="C20491" s="435"/>
      <c r="D20491" s="399"/>
      <c r="E20491" s="400"/>
      <c r="G20491" s="401"/>
      <c r="H20491" s="401"/>
      <c r="I20491" s="401"/>
      <c r="J20491" s="194"/>
      <c r="K20491" s="194"/>
      <c r="L20491" s="195"/>
      <c r="M20491" s="196"/>
      <c r="N20491" s="197"/>
      <c r="O20491" s="197"/>
      <c r="P20491" s="231"/>
    </row>
    <row r="20492" spans="2:16">
      <c r="B20492" s="351"/>
      <c r="C20492" s="435"/>
      <c r="D20492" s="399"/>
      <c r="E20492" s="400"/>
      <c r="G20492" s="401"/>
      <c r="H20492" s="401"/>
      <c r="I20492" s="401"/>
      <c r="J20492" s="194"/>
      <c r="K20492" s="194"/>
      <c r="L20492" s="195"/>
      <c r="M20492" s="196"/>
      <c r="N20492" s="197"/>
      <c r="O20492" s="197"/>
      <c r="P20492" s="231"/>
    </row>
    <row r="20493" spans="2:16">
      <c r="B20493" s="351"/>
      <c r="C20493" s="435"/>
      <c r="D20493" s="399"/>
      <c r="E20493" s="400"/>
      <c r="G20493" s="401"/>
      <c r="H20493" s="401"/>
      <c r="I20493" s="401"/>
      <c r="J20493" s="194"/>
      <c r="K20493" s="194"/>
      <c r="L20493" s="195"/>
      <c r="M20493" s="196"/>
      <c r="N20493" s="197"/>
      <c r="O20493" s="197"/>
      <c r="P20493" s="231"/>
    </row>
    <row r="20494" spans="2:16">
      <c r="B20494" s="351"/>
      <c r="C20494" s="435"/>
      <c r="D20494" s="399"/>
      <c r="E20494" s="400"/>
      <c r="G20494" s="401"/>
      <c r="H20494" s="401"/>
      <c r="I20494" s="401"/>
      <c r="J20494" s="194"/>
      <c r="K20494" s="194"/>
      <c r="L20494" s="195"/>
      <c r="M20494" s="196"/>
      <c r="N20494" s="197"/>
      <c r="O20494" s="197"/>
      <c r="P20494" s="231"/>
    </row>
    <row r="20495" spans="2:16">
      <c r="B20495" s="351"/>
      <c r="C20495" s="435"/>
      <c r="D20495" s="399"/>
      <c r="E20495" s="400"/>
      <c r="G20495" s="401"/>
      <c r="H20495" s="401"/>
      <c r="I20495" s="401"/>
      <c r="J20495" s="194"/>
      <c r="K20495" s="194"/>
      <c r="L20495" s="195"/>
      <c r="M20495" s="196"/>
      <c r="N20495" s="197"/>
      <c r="O20495" s="197"/>
      <c r="P20495" s="231"/>
    </row>
    <row r="20496" spans="2:16">
      <c r="B20496" s="351"/>
      <c r="C20496" s="435"/>
      <c r="D20496" s="399"/>
      <c r="E20496" s="400"/>
      <c r="G20496" s="401"/>
      <c r="H20496" s="401"/>
      <c r="I20496" s="401"/>
      <c r="J20496" s="194"/>
      <c r="K20496" s="194"/>
      <c r="L20496" s="195"/>
      <c r="M20496" s="196"/>
      <c r="N20496" s="197"/>
      <c r="O20496" s="197"/>
      <c r="P20496" s="231"/>
    </row>
    <row r="20497" spans="2:16">
      <c r="B20497" s="351"/>
      <c r="C20497" s="435"/>
      <c r="D20497" s="399"/>
      <c r="E20497" s="400"/>
      <c r="G20497" s="401"/>
      <c r="H20497" s="401"/>
      <c r="I20497" s="401"/>
      <c r="J20497" s="194"/>
      <c r="K20497" s="194"/>
      <c r="L20497" s="195"/>
      <c r="M20497" s="196"/>
      <c r="N20497" s="197"/>
      <c r="O20497" s="197"/>
      <c r="P20497" s="231"/>
    </row>
    <row r="20498" spans="2:16">
      <c r="B20498" s="351"/>
      <c r="C20498" s="435"/>
      <c r="D20498" s="399"/>
      <c r="E20498" s="400"/>
      <c r="G20498" s="401"/>
      <c r="H20498" s="401"/>
      <c r="I20498" s="401"/>
      <c r="J20498" s="194"/>
      <c r="K20498" s="194"/>
      <c r="L20498" s="195"/>
      <c r="M20498" s="196"/>
      <c r="N20498" s="197"/>
      <c r="O20498" s="197"/>
      <c r="P20498" s="231"/>
    </row>
    <row r="20499" spans="2:16">
      <c r="B20499" s="351"/>
      <c r="C20499" s="435"/>
      <c r="D20499" s="399"/>
      <c r="E20499" s="400"/>
      <c r="G20499" s="401"/>
      <c r="H20499" s="401"/>
      <c r="I20499" s="401"/>
      <c r="J20499" s="194"/>
      <c r="K20499" s="194"/>
      <c r="L20499" s="195"/>
      <c r="M20499" s="196"/>
      <c r="N20499" s="197"/>
      <c r="O20499" s="197"/>
      <c r="P20499" s="231"/>
    </row>
    <row r="20500" spans="2:16">
      <c r="B20500" s="351"/>
      <c r="C20500" s="435"/>
      <c r="D20500" s="399"/>
      <c r="E20500" s="400"/>
      <c r="G20500" s="401"/>
      <c r="H20500" s="401"/>
      <c r="I20500" s="401"/>
      <c r="J20500" s="194"/>
      <c r="K20500" s="194"/>
      <c r="L20500" s="195"/>
      <c r="M20500" s="196"/>
      <c r="N20500" s="197"/>
      <c r="O20500" s="197"/>
      <c r="P20500" s="231"/>
    </row>
    <row r="20501" spans="2:16">
      <c r="B20501" s="351"/>
      <c r="C20501" s="435"/>
      <c r="D20501" s="399"/>
      <c r="E20501" s="400"/>
      <c r="G20501" s="401"/>
      <c r="H20501" s="401"/>
      <c r="I20501" s="401"/>
      <c r="J20501" s="194"/>
      <c r="K20501" s="194"/>
      <c r="L20501" s="195"/>
      <c r="M20501" s="196"/>
      <c r="N20501" s="197"/>
      <c r="O20501" s="197"/>
      <c r="P20501" s="231"/>
    </row>
    <row r="20502" spans="2:16">
      <c r="B20502" s="351"/>
      <c r="C20502" s="435"/>
      <c r="D20502" s="399"/>
      <c r="E20502" s="400"/>
      <c r="G20502" s="401"/>
      <c r="H20502" s="401"/>
      <c r="I20502" s="401"/>
      <c r="J20502" s="194"/>
      <c r="K20502" s="194"/>
      <c r="L20502" s="195"/>
      <c r="M20502" s="196"/>
      <c r="N20502" s="197"/>
      <c r="O20502" s="197"/>
      <c r="P20502" s="231"/>
    </row>
    <row r="20503" spans="2:16">
      <c r="B20503" s="351"/>
      <c r="C20503" s="435"/>
      <c r="D20503" s="399"/>
      <c r="E20503" s="400"/>
      <c r="G20503" s="401"/>
      <c r="H20503" s="401"/>
      <c r="I20503" s="401"/>
      <c r="J20503" s="194"/>
      <c r="K20503" s="194"/>
      <c r="L20503" s="195"/>
      <c r="M20503" s="196"/>
      <c r="N20503" s="197"/>
      <c r="O20503" s="197"/>
      <c r="P20503" s="231"/>
    </row>
    <row r="20504" spans="2:16">
      <c r="B20504" s="351"/>
      <c r="C20504" s="435"/>
      <c r="D20504" s="399"/>
      <c r="E20504" s="400"/>
      <c r="G20504" s="401"/>
      <c r="H20504" s="401"/>
      <c r="I20504" s="401"/>
      <c r="J20504" s="194"/>
      <c r="K20504" s="194"/>
      <c r="L20504" s="195"/>
      <c r="M20504" s="196"/>
      <c r="N20504" s="197"/>
      <c r="O20504" s="197"/>
      <c r="P20504" s="231"/>
    </row>
    <row r="20505" spans="2:16">
      <c r="B20505" s="351"/>
      <c r="C20505" s="435"/>
      <c r="D20505" s="399"/>
      <c r="E20505" s="400"/>
      <c r="G20505" s="401"/>
      <c r="H20505" s="401"/>
      <c r="I20505" s="401"/>
      <c r="J20505" s="194"/>
      <c r="K20505" s="194"/>
      <c r="L20505" s="195"/>
      <c r="M20505" s="196"/>
      <c r="N20505" s="197"/>
      <c r="O20505" s="197"/>
      <c r="P20505" s="231"/>
    </row>
    <row r="20506" spans="2:16">
      <c r="B20506" s="351"/>
      <c r="C20506" s="435"/>
      <c r="D20506" s="399"/>
      <c r="E20506" s="400"/>
      <c r="G20506" s="401"/>
      <c r="H20506" s="401"/>
      <c r="I20506" s="401"/>
      <c r="J20506" s="194"/>
      <c r="K20506" s="194"/>
      <c r="L20506" s="195"/>
      <c r="M20506" s="196"/>
      <c r="N20506" s="197"/>
      <c r="O20506" s="197"/>
      <c r="P20506" s="231"/>
    </row>
    <row r="20507" spans="2:16">
      <c r="B20507" s="351"/>
      <c r="C20507" s="435"/>
      <c r="D20507" s="399"/>
      <c r="E20507" s="400"/>
      <c r="G20507" s="401"/>
      <c r="H20507" s="401"/>
      <c r="I20507" s="401"/>
      <c r="J20507" s="194"/>
      <c r="K20507" s="194"/>
      <c r="L20507" s="195"/>
      <c r="M20507" s="196"/>
      <c r="N20507" s="197"/>
      <c r="O20507" s="197"/>
      <c r="P20507" s="231"/>
    </row>
    <row r="20508" spans="2:16">
      <c r="B20508" s="351"/>
      <c r="C20508" s="435"/>
      <c r="D20508" s="399"/>
      <c r="E20508" s="400"/>
      <c r="G20508" s="401"/>
      <c r="H20508" s="401"/>
      <c r="I20508" s="401"/>
      <c r="J20508" s="194"/>
      <c r="K20508" s="194"/>
      <c r="L20508" s="195"/>
      <c r="M20508" s="196"/>
      <c r="N20508" s="197"/>
      <c r="O20508" s="197"/>
      <c r="P20508" s="231"/>
    </row>
    <row r="20509" spans="2:16">
      <c r="B20509" s="351"/>
      <c r="C20509" s="435"/>
      <c r="D20509" s="399"/>
      <c r="E20509" s="400"/>
      <c r="G20509" s="401"/>
      <c r="H20509" s="401"/>
      <c r="I20509" s="401"/>
      <c r="J20509" s="194"/>
      <c r="K20509" s="194"/>
      <c r="L20509" s="195"/>
      <c r="M20509" s="196"/>
      <c r="N20509" s="197"/>
      <c r="O20509" s="197"/>
      <c r="P20509" s="231"/>
    </row>
    <row r="20510" spans="2:16">
      <c r="B20510" s="351"/>
      <c r="C20510" s="435"/>
      <c r="D20510" s="399"/>
      <c r="E20510" s="400"/>
      <c r="G20510" s="401"/>
      <c r="H20510" s="401"/>
      <c r="I20510" s="401"/>
      <c r="J20510" s="194"/>
      <c r="K20510" s="194"/>
      <c r="L20510" s="195"/>
      <c r="M20510" s="196"/>
      <c r="N20510" s="197"/>
      <c r="O20510" s="197"/>
      <c r="P20510" s="231"/>
    </row>
    <row r="20511" spans="2:16">
      <c r="B20511" s="351"/>
      <c r="C20511" s="435"/>
      <c r="D20511" s="399"/>
      <c r="E20511" s="400"/>
      <c r="G20511" s="401"/>
      <c r="H20511" s="401"/>
      <c r="I20511" s="401"/>
      <c r="J20511" s="194"/>
      <c r="K20511" s="194"/>
      <c r="L20511" s="195"/>
      <c r="M20511" s="196"/>
      <c r="N20511" s="197"/>
      <c r="O20511" s="197"/>
      <c r="P20511" s="231"/>
    </row>
    <row r="20512" spans="2:16">
      <c r="B20512" s="351"/>
      <c r="C20512" s="435"/>
      <c r="D20512" s="399"/>
      <c r="E20512" s="400"/>
      <c r="G20512" s="401"/>
      <c r="H20512" s="401"/>
      <c r="I20512" s="401"/>
      <c r="J20512" s="194"/>
      <c r="K20512" s="194"/>
      <c r="L20512" s="195"/>
      <c r="M20512" s="196"/>
      <c r="N20512" s="197"/>
      <c r="O20512" s="197"/>
      <c r="P20512" s="231"/>
    </row>
    <row r="20513" spans="2:16">
      <c r="B20513" s="351"/>
      <c r="C20513" s="435"/>
      <c r="D20513" s="399"/>
      <c r="E20513" s="400"/>
      <c r="G20513" s="401"/>
      <c r="H20513" s="401"/>
      <c r="I20513" s="401"/>
      <c r="J20513" s="194"/>
      <c r="K20513" s="194"/>
      <c r="L20513" s="195"/>
      <c r="M20513" s="196"/>
      <c r="N20513" s="197"/>
      <c r="O20513" s="197"/>
      <c r="P20513" s="231"/>
    </row>
    <row r="20514" spans="2:16">
      <c r="B20514" s="351"/>
      <c r="C20514" s="435"/>
      <c r="D20514" s="399"/>
      <c r="E20514" s="400"/>
      <c r="G20514" s="401"/>
      <c r="H20514" s="401"/>
      <c r="I20514" s="401"/>
      <c r="J20514" s="194"/>
      <c r="K20514" s="194"/>
      <c r="L20514" s="195"/>
      <c r="M20514" s="196"/>
      <c r="N20514" s="197"/>
      <c r="O20514" s="197"/>
      <c r="P20514" s="231"/>
    </row>
    <row r="20515" spans="2:16">
      <c r="B20515" s="351"/>
      <c r="C20515" s="435"/>
      <c r="D20515" s="399"/>
      <c r="E20515" s="400"/>
      <c r="G20515" s="401"/>
      <c r="H20515" s="401"/>
      <c r="I20515" s="401"/>
      <c r="J20515" s="194"/>
      <c r="K20515" s="194"/>
      <c r="L20515" s="195"/>
      <c r="M20515" s="196"/>
      <c r="N20515" s="197"/>
      <c r="O20515" s="197"/>
      <c r="P20515" s="231"/>
    </row>
    <row r="20516" spans="2:16">
      <c r="B20516" s="351"/>
      <c r="C20516" s="435"/>
      <c r="D20516" s="399"/>
      <c r="E20516" s="400"/>
      <c r="G20516" s="401"/>
      <c r="H20516" s="401"/>
      <c r="I20516" s="401"/>
      <c r="J20516" s="194"/>
      <c r="K20516" s="194"/>
      <c r="L20516" s="195"/>
      <c r="M20516" s="196"/>
      <c r="N20516" s="197"/>
      <c r="O20516" s="197"/>
      <c r="P20516" s="231"/>
    </row>
    <row r="20517" spans="2:16">
      <c r="B20517" s="351"/>
      <c r="C20517" s="435"/>
      <c r="D20517" s="399"/>
      <c r="E20517" s="400"/>
      <c r="G20517" s="401"/>
      <c r="H20517" s="401"/>
      <c r="I20517" s="401"/>
      <c r="J20517" s="194"/>
      <c r="K20517" s="194"/>
      <c r="L20517" s="195"/>
      <c r="M20517" s="196"/>
      <c r="N20517" s="197"/>
      <c r="O20517" s="197"/>
      <c r="P20517" s="231"/>
    </row>
    <row r="20518" spans="2:16">
      <c r="B20518" s="351"/>
      <c r="C20518" s="435"/>
      <c r="D20518" s="399"/>
      <c r="E20518" s="400"/>
      <c r="G20518" s="401"/>
      <c r="H20518" s="401"/>
      <c r="I20518" s="401"/>
      <c r="J20518" s="194"/>
      <c r="K20518" s="194"/>
      <c r="L20518" s="195"/>
      <c r="M20518" s="196"/>
      <c r="N20518" s="197"/>
      <c r="O20518" s="197"/>
      <c r="P20518" s="231"/>
    </row>
    <row r="20519" spans="2:16">
      <c r="B20519" s="351"/>
      <c r="C20519" s="435"/>
      <c r="D20519" s="399"/>
      <c r="E20519" s="400"/>
      <c r="G20519" s="401"/>
      <c r="H20519" s="401"/>
      <c r="I20519" s="401"/>
      <c r="J20519" s="194"/>
      <c r="K20519" s="194"/>
      <c r="L20519" s="195"/>
      <c r="M20519" s="196"/>
      <c r="N20519" s="197"/>
      <c r="O20519" s="197"/>
      <c r="P20519" s="231"/>
    </row>
    <row r="20520" spans="2:16">
      <c r="B20520" s="351"/>
      <c r="C20520" s="435"/>
      <c r="D20520" s="399"/>
      <c r="E20520" s="400"/>
      <c r="G20520" s="401"/>
      <c r="H20520" s="401"/>
      <c r="I20520" s="401"/>
      <c r="J20520" s="194"/>
      <c r="K20520" s="194"/>
      <c r="L20520" s="195"/>
      <c r="M20520" s="196"/>
      <c r="N20520" s="197"/>
      <c r="O20520" s="197"/>
      <c r="P20520" s="231"/>
    </row>
    <row r="20521" spans="2:16">
      <c r="B20521" s="351"/>
      <c r="C20521" s="435"/>
      <c r="D20521" s="399"/>
      <c r="E20521" s="400"/>
      <c r="G20521" s="401"/>
      <c r="H20521" s="401"/>
      <c r="I20521" s="401"/>
      <c r="J20521" s="194"/>
      <c r="K20521" s="194"/>
      <c r="L20521" s="195"/>
      <c r="M20521" s="196"/>
      <c r="N20521" s="197"/>
      <c r="O20521" s="197"/>
      <c r="P20521" s="231"/>
    </row>
    <row r="20522" spans="2:16">
      <c r="B20522" s="351"/>
      <c r="C20522" s="435"/>
      <c r="D20522" s="399"/>
      <c r="E20522" s="400"/>
      <c r="G20522" s="401"/>
      <c r="H20522" s="401"/>
      <c r="I20522" s="401"/>
      <c r="J20522" s="194"/>
      <c r="K20522" s="194"/>
      <c r="L20522" s="195"/>
      <c r="M20522" s="196"/>
      <c r="N20522" s="197"/>
      <c r="O20522" s="197"/>
      <c r="P20522" s="231"/>
    </row>
    <row r="20523" spans="2:16">
      <c r="B20523" s="351"/>
      <c r="C20523" s="435"/>
      <c r="D20523" s="399"/>
      <c r="E20523" s="400"/>
      <c r="G20523" s="401"/>
      <c r="H20523" s="401"/>
      <c r="I20523" s="401"/>
      <c r="J20523" s="194"/>
      <c r="K20523" s="194"/>
      <c r="L20523" s="195"/>
      <c r="M20523" s="196"/>
      <c r="N20523" s="197"/>
      <c r="O20523" s="197"/>
      <c r="P20523" s="231"/>
    </row>
    <row r="20524" spans="2:16">
      <c r="B20524" s="351"/>
      <c r="C20524" s="435"/>
      <c r="D20524" s="399"/>
      <c r="E20524" s="400"/>
      <c r="G20524" s="401"/>
      <c r="H20524" s="401"/>
      <c r="I20524" s="401"/>
      <c r="J20524" s="194"/>
      <c r="K20524" s="194"/>
      <c r="L20524" s="195"/>
      <c r="M20524" s="196"/>
      <c r="N20524" s="197"/>
      <c r="O20524" s="197"/>
      <c r="P20524" s="231"/>
    </row>
    <row r="20525" spans="2:16">
      <c r="B20525" s="351"/>
      <c r="C20525" s="435"/>
      <c r="D20525" s="399"/>
      <c r="E20525" s="400"/>
      <c r="G20525" s="401"/>
      <c r="H20525" s="401"/>
      <c r="I20525" s="401"/>
      <c r="J20525" s="194"/>
      <c r="K20525" s="194"/>
      <c r="L20525" s="195"/>
      <c r="M20525" s="196"/>
      <c r="N20525" s="197"/>
      <c r="O20525" s="197"/>
      <c r="P20525" s="231"/>
    </row>
    <row r="20526" spans="2:16">
      <c r="B20526" s="351"/>
      <c r="C20526" s="435"/>
      <c r="D20526" s="399"/>
      <c r="E20526" s="400"/>
      <c r="G20526" s="401"/>
      <c r="H20526" s="401"/>
      <c r="I20526" s="401"/>
      <c r="J20526" s="194"/>
      <c r="K20526" s="194"/>
      <c r="L20526" s="195"/>
      <c r="M20526" s="196"/>
      <c r="N20526" s="197"/>
      <c r="O20526" s="197"/>
      <c r="P20526" s="231"/>
    </row>
    <row r="20527" spans="2:16">
      <c r="B20527" s="351"/>
      <c r="C20527" s="435"/>
      <c r="D20527" s="399"/>
      <c r="E20527" s="400"/>
      <c r="G20527" s="401"/>
      <c r="H20527" s="401"/>
      <c r="I20527" s="401"/>
      <c r="J20527" s="194"/>
      <c r="K20527" s="194"/>
      <c r="L20527" s="195"/>
      <c r="M20527" s="196"/>
      <c r="N20527" s="197"/>
      <c r="O20527" s="197"/>
      <c r="P20527" s="231"/>
    </row>
    <row r="20528" spans="2:16">
      <c r="B20528" s="351"/>
      <c r="C20528" s="435"/>
      <c r="D20528" s="399"/>
      <c r="E20528" s="400"/>
      <c r="G20528" s="401"/>
      <c r="H20528" s="401"/>
      <c r="I20528" s="401"/>
      <c r="J20528" s="194"/>
      <c r="K20528" s="194"/>
      <c r="L20528" s="195"/>
      <c r="M20528" s="196"/>
      <c r="N20528" s="197"/>
      <c r="O20528" s="197"/>
      <c r="P20528" s="231"/>
    </row>
    <row r="20529" spans="2:16">
      <c r="B20529" s="351"/>
      <c r="C20529" s="435"/>
      <c r="D20529" s="399"/>
      <c r="E20529" s="400"/>
      <c r="G20529" s="401"/>
      <c r="H20529" s="401"/>
      <c r="I20529" s="401"/>
      <c r="J20529" s="194"/>
      <c r="K20529" s="194"/>
      <c r="L20529" s="195"/>
      <c r="M20529" s="196"/>
      <c r="N20529" s="197"/>
      <c r="O20529" s="197"/>
      <c r="P20529" s="231"/>
    </row>
    <row r="20530" spans="2:16">
      <c r="B20530" s="351"/>
      <c r="C20530" s="435"/>
      <c r="D20530" s="399"/>
      <c r="E20530" s="400"/>
      <c r="G20530" s="401"/>
      <c r="H20530" s="401"/>
      <c r="I20530" s="401"/>
      <c r="J20530" s="194"/>
      <c r="K20530" s="194"/>
      <c r="L20530" s="195"/>
      <c r="M20530" s="196"/>
      <c r="N20530" s="197"/>
      <c r="O20530" s="197"/>
      <c r="P20530" s="231"/>
    </row>
    <row r="20531" spans="2:16">
      <c r="B20531" s="351"/>
      <c r="C20531" s="435"/>
      <c r="D20531" s="399"/>
      <c r="E20531" s="400"/>
      <c r="G20531" s="401"/>
      <c r="H20531" s="401"/>
      <c r="I20531" s="401"/>
      <c r="J20531" s="194"/>
      <c r="K20531" s="194"/>
      <c r="L20531" s="195"/>
      <c r="M20531" s="196"/>
      <c r="N20531" s="197"/>
      <c r="O20531" s="197"/>
      <c r="P20531" s="231"/>
    </row>
    <row r="20532" spans="2:16">
      <c r="B20532" s="351"/>
      <c r="C20532" s="435"/>
      <c r="D20532" s="399"/>
      <c r="E20532" s="400"/>
      <c r="G20532" s="401"/>
      <c r="H20532" s="401"/>
      <c r="I20532" s="401"/>
      <c r="J20532" s="194"/>
      <c r="K20532" s="194"/>
      <c r="L20532" s="195"/>
      <c r="M20532" s="196"/>
      <c r="N20532" s="197"/>
      <c r="O20532" s="197"/>
      <c r="P20532" s="231"/>
    </row>
    <row r="20533" spans="2:16">
      <c r="B20533" s="351"/>
      <c r="C20533" s="435"/>
      <c r="D20533" s="399"/>
      <c r="E20533" s="400"/>
      <c r="G20533" s="401"/>
      <c r="H20533" s="401"/>
      <c r="I20533" s="401"/>
      <c r="J20533" s="194"/>
      <c r="K20533" s="194"/>
      <c r="L20533" s="195"/>
      <c r="M20533" s="196"/>
      <c r="N20533" s="197"/>
      <c r="O20533" s="197"/>
      <c r="P20533" s="231"/>
    </row>
    <row r="20534" spans="2:16">
      <c r="B20534" s="351"/>
      <c r="C20534" s="435"/>
      <c r="D20534" s="399"/>
      <c r="E20534" s="400"/>
      <c r="G20534" s="401"/>
      <c r="H20534" s="401"/>
      <c r="I20534" s="401"/>
      <c r="J20534" s="194"/>
      <c r="K20534" s="194"/>
      <c r="L20534" s="195"/>
      <c r="M20534" s="196"/>
      <c r="N20534" s="197"/>
      <c r="O20534" s="197"/>
      <c r="P20534" s="231"/>
    </row>
    <row r="20535" spans="2:16">
      <c r="B20535" s="351"/>
      <c r="C20535" s="435"/>
      <c r="D20535" s="399"/>
      <c r="E20535" s="400"/>
      <c r="G20535" s="401"/>
      <c r="H20535" s="401"/>
      <c r="I20535" s="401"/>
      <c r="J20535" s="194"/>
      <c r="K20535" s="194"/>
      <c r="L20535" s="195"/>
      <c r="M20535" s="196"/>
      <c r="N20535" s="197"/>
      <c r="O20535" s="197"/>
      <c r="P20535" s="231"/>
    </row>
    <row r="20536" spans="2:16">
      <c r="B20536" s="351"/>
      <c r="C20536" s="435"/>
      <c r="D20536" s="399"/>
      <c r="E20536" s="400"/>
      <c r="G20536" s="401"/>
      <c r="H20536" s="401"/>
      <c r="I20536" s="401"/>
      <c r="J20536" s="194"/>
      <c r="K20536" s="194"/>
      <c r="L20536" s="195"/>
      <c r="M20536" s="196"/>
      <c r="N20536" s="197"/>
      <c r="O20536" s="197"/>
      <c r="P20536" s="231"/>
    </row>
    <row r="20537" spans="2:16">
      <c r="B20537" s="351"/>
      <c r="C20537" s="435"/>
      <c r="D20537" s="399"/>
      <c r="E20537" s="400"/>
      <c r="G20537" s="401"/>
      <c r="H20537" s="401"/>
      <c r="I20537" s="401"/>
      <c r="J20537" s="194"/>
      <c r="K20537" s="194"/>
      <c r="L20537" s="195"/>
      <c r="M20537" s="196"/>
      <c r="N20537" s="197"/>
      <c r="O20537" s="197"/>
      <c r="P20537" s="231"/>
    </row>
    <row r="20538" spans="2:16">
      <c r="B20538" s="351"/>
      <c r="C20538" s="435"/>
      <c r="D20538" s="399"/>
      <c r="E20538" s="400"/>
      <c r="G20538" s="401"/>
      <c r="H20538" s="401"/>
      <c r="I20538" s="401"/>
      <c r="J20538" s="194"/>
      <c r="K20538" s="194"/>
      <c r="L20538" s="195"/>
      <c r="M20538" s="196"/>
      <c r="N20538" s="197"/>
      <c r="O20538" s="197"/>
      <c r="P20538" s="231"/>
    </row>
    <row r="20539" spans="2:16">
      <c r="B20539" s="351"/>
      <c r="C20539" s="435"/>
      <c r="D20539" s="399"/>
      <c r="E20539" s="400"/>
      <c r="G20539" s="401"/>
      <c r="H20539" s="401"/>
      <c r="I20539" s="401"/>
      <c r="J20539" s="194"/>
      <c r="K20539" s="194"/>
      <c r="L20539" s="195"/>
      <c r="M20539" s="196"/>
      <c r="N20539" s="197"/>
      <c r="O20539" s="197"/>
      <c r="P20539" s="231"/>
    </row>
    <row r="20540" spans="2:16">
      <c r="B20540" s="351"/>
      <c r="C20540" s="435"/>
      <c r="D20540" s="399"/>
      <c r="E20540" s="400"/>
      <c r="G20540" s="401"/>
      <c r="H20540" s="401"/>
      <c r="I20540" s="401"/>
      <c r="J20540" s="194"/>
      <c r="K20540" s="194"/>
      <c r="L20540" s="195"/>
      <c r="M20540" s="196"/>
      <c r="N20540" s="197"/>
      <c r="O20540" s="197"/>
      <c r="P20540" s="231"/>
    </row>
    <row r="20541" spans="2:16">
      <c r="B20541" s="351"/>
      <c r="C20541" s="435"/>
      <c r="D20541" s="399"/>
      <c r="E20541" s="400"/>
      <c r="G20541" s="401"/>
      <c r="H20541" s="401"/>
      <c r="I20541" s="401"/>
      <c r="J20541" s="194"/>
      <c r="K20541" s="194"/>
      <c r="L20541" s="195"/>
      <c r="M20541" s="196"/>
      <c r="N20541" s="197"/>
      <c r="O20541" s="197"/>
      <c r="P20541" s="231"/>
    </row>
    <row r="20542" spans="2:16">
      <c r="B20542" s="351"/>
      <c r="C20542" s="435"/>
      <c r="D20542" s="399"/>
      <c r="E20542" s="400"/>
      <c r="G20542" s="401"/>
      <c r="H20542" s="401"/>
      <c r="I20542" s="401"/>
      <c r="J20542" s="194"/>
      <c r="K20542" s="194"/>
      <c r="L20542" s="195"/>
      <c r="M20542" s="196"/>
      <c r="N20542" s="197"/>
      <c r="O20542" s="197"/>
      <c r="P20542" s="231"/>
    </row>
    <row r="20543" spans="2:16">
      <c r="B20543" s="351"/>
      <c r="C20543" s="435"/>
      <c r="D20543" s="399"/>
      <c r="E20543" s="400"/>
      <c r="G20543" s="401"/>
      <c r="H20543" s="401"/>
      <c r="I20543" s="401"/>
      <c r="J20543" s="194"/>
      <c r="K20543" s="194"/>
      <c r="L20543" s="195"/>
      <c r="M20543" s="196"/>
      <c r="N20543" s="197"/>
      <c r="O20543" s="197"/>
      <c r="P20543" s="231"/>
    </row>
    <row r="20544" spans="2:16">
      <c r="B20544" s="351"/>
      <c r="C20544" s="435"/>
      <c r="D20544" s="399"/>
      <c r="E20544" s="400"/>
      <c r="G20544" s="401"/>
      <c r="H20544" s="401"/>
      <c r="I20544" s="401"/>
      <c r="J20544" s="194"/>
      <c r="K20544" s="194"/>
      <c r="L20544" s="195"/>
      <c r="M20544" s="196"/>
      <c r="N20544" s="197"/>
      <c r="O20544" s="197"/>
      <c r="P20544" s="231"/>
    </row>
    <row r="20545" spans="2:16">
      <c r="B20545" s="351"/>
      <c r="C20545" s="435"/>
      <c r="D20545" s="399"/>
      <c r="E20545" s="400"/>
      <c r="G20545" s="401"/>
      <c r="H20545" s="401"/>
      <c r="I20545" s="401"/>
      <c r="J20545" s="194"/>
      <c r="K20545" s="194"/>
      <c r="L20545" s="195"/>
      <c r="M20545" s="196"/>
      <c r="N20545" s="197"/>
      <c r="O20545" s="197"/>
      <c r="P20545" s="231"/>
    </row>
    <row r="20546" spans="2:16">
      <c r="B20546" s="351"/>
      <c r="C20546" s="435"/>
      <c r="D20546" s="399"/>
      <c r="E20546" s="400"/>
      <c r="G20546" s="401"/>
      <c r="H20546" s="401"/>
      <c r="I20546" s="401"/>
      <c r="J20546" s="194"/>
      <c r="K20546" s="194"/>
      <c r="L20546" s="195"/>
      <c r="M20546" s="196"/>
      <c r="N20546" s="197"/>
      <c r="O20546" s="197"/>
      <c r="P20546" s="231"/>
    </row>
    <row r="20547" spans="2:16">
      <c r="B20547" s="351"/>
      <c r="C20547" s="435"/>
      <c r="D20547" s="399"/>
      <c r="E20547" s="400"/>
      <c r="G20547" s="401"/>
      <c r="H20547" s="401"/>
      <c r="I20547" s="401"/>
      <c r="J20547" s="194"/>
      <c r="K20547" s="194"/>
      <c r="L20547" s="195"/>
      <c r="M20547" s="196"/>
      <c r="N20547" s="197"/>
      <c r="O20547" s="197"/>
      <c r="P20547" s="231"/>
    </row>
    <row r="20548" spans="2:16">
      <c r="B20548" s="351"/>
      <c r="C20548" s="435"/>
      <c r="D20548" s="399"/>
      <c r="E20548" s="400"/>
      <c r="G20548" s="401"/>
      <c r="H20548" s="401"/>
      <c r="I20548" s="401"/>
      <c r="J20548" s="194"/>
      <c r="K20548" s="194"/>
      <c r="L20548" s="195"/>
      <c r="M20548" s="196"/>
      <c r="N20548" s="197"/>
      <c r="O20548" s="197"/>
      <c r="P20548" s="231"/>
    </row>
    <row r="20549" spans="2:16">
      <c r="B20549" s="351"/>
      <c r="C20549" s="435"/>
      <c r="D20549" s="399"/>
      <c r="E20549" s="400"/>
      <c r="G20549" s="401"/>
      <c r="H20549" s="401"/>
      <c r="I20549" s="401"/>
      <c r="J20549" s="194"/>
      <c r="K20549" s="194"/>
      <c r="L20549" s="195"/>
      <c r="M20549" s="196"/>
      <c r="N20549" s="197"/>
      <c r="O20549" s="197"/>
      <c r="P20549" s="231"/>
    </row>
    <row r="20550" spans="2:16">
      <c r="B20550" s="351"/>
      <c r="C20550" s="435"/>
      <c r="D20550" s="399"/>
      <c r="E20550" s="400"/>
      <c r="G20550" s="401"/>
      <c r="H20550" s="401"/>
      <c r="I20550" s="401"/>
      <c r="J20550" s="194"/>
      <c r="K20550" s="194"/>
      <c r="L20550" s="195"/>
      <c r="M20550" s="196"/>
      <c r="N20550" s="197"/>
      <c r="O20550" s="197"/>
      <c r="P20550" s="231"/>
    </row>
    <row r="20551" spans="2:16">
      <c r="B20551" s="351"/>
      <c r="C20551" s="435"/>
      <c r="D20551" s="399"/>
      <c r="E20551" s="400"/>
      <c r="G20551" s="401"/>
      <c r="H20551" s="401"/>
      <c r="I20551" s="401"/>
      <c r="J20551" s="194"/>
      <c r="K20551" s="194"/>
      <c r="L20551" s="195"/>
      <c r="M20551" s="196"/>
      <c r="N20551" s="197"/>
      <c r="O20551" s="197"/>
      <c r="P20551" s="231"/>
    </row>
    <row r="20552" spans="2:16">
      <c r="B20552" s="351"/>
      <c r="C20552" s="435"/>
      <c r="D20552" s="399"/>
      <c r="E20552" s="400"/>
      <c r="G20552" s="401"/>
      <c r="H20552" s="401"/>
      <c r="I20552" s="401"/>
      <c r="J20552" s="194"/>
      <c r="K20552" s="194"/>
      <c r="L20552" s="195"/>
      <c r="M20552" s="196"/>
      <c r="N20552" s="197"/>
      <c r="O20552" s="197"/>
      <c r="P20552" s="231"/>
    </row>
    <row r="20553" spans="2:16">
      <c r="B20553" s="351"/>
      <c r="C20553" s="435"/>
      <c r="D20553" s="399"/>
      <c r="E20553" s="400"/>
      <c r="G20553" s="401"/>
      <c r="H20553" s="401"/>
      <c r="I20553" s="401"/>
      <c r="J20553" s="194"/>
      <c r="K20553" s="194"/>
      <c r="L20553" s="195"/>
      <c r="M20553" s="196"/>
      <c r="N20553" s="197"/>
      <c r="O20553" s="197"/>
      <c r="P20553" s="231"/>
    </row>
    <row r="20554" spans="2:16">
      <c r="B20554" s="351"/>
      <c r="C20554" s="435"/>
      <c r="D20554" s="399"/>
      <c r="E20554" s="400"/>
      <c r="G20554" s="401"/>
      <c r="H20554" s="401"/>
      <c r="I20554" s="401"/>
      <c r="J20554" s="194"/>
      <c r="K20554" s="194"/>
      <c r="L20554" s="195"/>
      <c r="M20554" s="196"/>
      <c r="N20554" s="197"/>
      <c r="O20554" s="197"/>
      <c r="P20554" s="231"/>
    </row>
    <row r="20555" spans="2:16">
      <c r="B20555" s="351"/>
      <c r="C20555" s="435"/>
      <c r="D20555" s="399"/>
      <c r="E20555" s="400"/>
      <c r="G20555" s="401"/>
      <c r="H20555" s="401"/>
      <c r="I20555" s="401"/>
      <c r="J20555" s="194"/>
      <c r="K20555" s="194"/>
      <c r="L20555" s="195"/>
      <c r="M20555" s="196"/>
      <c r="N20555" s="197"/>
      <c r="O20555" s="197"/>
      <c r="P20555" s="231"/>
    </row>
    <row r="20556" spans="2:16">
      <c r="B20556" s="351"/>
      <c r="C20556" s="435"/>
      <c r="D20556" s="399"/>
      <c r="E20556" s="400"/>
      <c r="G20556" s="401"/>
      <c r="H20556" s="401"/>
      <c r="I20556" s="401"/>
      <c r="J20556" s="194"/>
      <c r="K20556" s="194"/>
      <c r="L20556" s="195"/>
      <c r="M20556" s="196"/>
      <c r="N20556" s="197"/>
      <c r="O20556" s="197"/>
      <c r="P20556" s="231"/>
    </row>
    <row r="20557" spans="2:16">
      <c r="B20557" s="351"/>
      <c r="C20557" s="435"/>
      <c r="D20557" s="399"/>
      <c r="E20557" s="400"/>
      <c r="G20557" s="401"/>
      <c r="H20557" s="401"/>
      <c r="I20557" s="401"/>
      <c r="J20557" s="194"/>
      <c r="K20557" s="194"/>
      <c r="L20557" s="195"/>
      <c r="M20557" s="196"/>
      <c r="N20557" s="197"/>
      <c r="O20557" s="197"/>
      <c r="P20557" s="231"/>
    </row>
    <row r="20558" spans="2:16">
      <c r="B20558" s="351"/>
      <c r="C20558" s="435"/>
      <c r="D20558" s="399"/>
      <c r="E20558" s="400"/>
      <c r="G20558" s="401"/>
      <c r="H20558" s="401"/>
      <c r="I20558" s="401"/>
      <c r="J20558" s="194"/>
      <c r="K20558" s="194"/>
      <c r="L20558" s="195"/>
      <c r="M20558" s="196"/>
      <c r="N20558" s="197"/>
      <c r="O20558" s="197"/>
      <c r="P20558" s="231"/>
    </row>
    <row r="20559" spans="2:16">
      <c r="B20559" s="351"/>
      <c r="C20559" s="435"/>
      <c r="D20559" s="399"/>
      <c r="E20559" s="400"/>
      <c r="G20559" s="401"/>
      <c r="H20559" s="401"/>
      <c r="I20559" s="401"/>
      <c r="J20559" s="194"/>
      <c r="K20559" s="194"/>
      <c r="L20559" s="195"/>
      <c r="M20559" s="196"/>
      <c r="N20559" s="197"/>
      <c r="O20559" s="197"/>
      <c r="P20559" s="231"/>
    </row>
    <row r="20560" spans="2:16">
      <c r="B20560" s="351"/>
      <c r="C20560" s="435"/>
      <c r="D20560" s="399"/>
      <c r="E20560" s="400"/>
      <c r="G20560" s="401"/>
      <c r="H20560" s="401"/>
      <c r="I20560" s="401"/>
      <c r="J20560" s="194"/>
      <c r="K20560" s="194"/>
      <c r="L20560" s="195"/>
      <c r="M20560" s="196"/>
      <c r="N20560" s="197"/>
      <c r="O20560" s="197"/>
      <c r="P20560" s="231"/>
    </row>
    <row r="20561" spans="2:16">
      <c r="B20561" s="351"/>
      <c r="C20561" s="435"/>
      <c r="D20561" s="399"/>
      <c r="E20561" s="400"/>
      <c r="G20561" s="401"/>
      <c r="H20561" s="401"/>
      <c r="I20561" s="401"/>
      <c r="J20561" s="194"/>
      <c r="K20561" s="194"/>
      <c r="L20561" s="195"/>
      <c r="M20561" s="196"/>
      <c r="N20561" s="197"/>
      <c r="O20561" s="197"/>
      <c r="P20561" s="231"/>
    </row>
    <row r="20562" spans="2:16">
      <c r="B20562" s="351"/>
      <c r="C20562" s="435"/>
      <c r="D20562" s="399"/>
      <c r="E20562" s="400"/>
      <c r="G20562" s="401"/>
      <c r="H20562" s="401"/>
      <c r="I20562" s="401"/>
      <c r="J20562" s="194"/>
      <c r="K20562" s="194"/>
      <c r="L20562" s="195"/>
      <c r="M20562" s="196"/>
      <c r="N20562" s="197"/>
      <c r="O20562" s="197"/>
      <c r="P20562" s="231"/>
    </row>
    <row r="20563" spans="2:16">
      <c r="B20563" s="351"/>
      <c r="C20563" s="435"/>
      <c r="D20563" s="399"/>
      <c r="E20563" s="400"/>
      <c r="G20563" s="401"/>
      <c r="H20563" s="401"/>
      <c r="I20563" s="401"/>
      <c r="J20563" s="194"/>
      <c r="K20563" s="194"/>
      <c r="L20563" s="195"/>
      <c r="M20563" s="196"/>
      <c r="N20563" s="197"/>
      <c r="O20563" s="197"/>
      <c r="P20563" s="231"/>
    </row>
    <row r="20564" spans="2:16">
      <c r="B20564" s="351"/>
      <c r="C20564" s="435"/>
      <c r="D20564" s="399"/>
      <c r="E20564" s="400"/>
      <c r="G20564" s="401"/>
      <c r="H20564" s="401"/>
      <c r="I20564" s="401"/>
      <c r="J20564" s="194"/>
      <c r="K20564" s="194"/>
      <c r="L20564" s="195"/>
      <c r="M20564" s="196"/>
      <c r="N20564" s="197"/>
      <c r="O20564" s="197"/>
      <c r="P20564" s="231"/>
    </row>
    <row r="20565" spans="2:16">
      <c r="B20565" s="351"/>
      <c r="C20565" s="435"/>
      <c r="D20565" s="399"/>
      <c r="E20565" s="400"/>
      <c r="G20565" s="401"/>
      <c r="H20565" s="401"/>
      <c r="I20565" s="401"/>
      <c r="J20565" s="194"/>
      <c r="K20565" s="194"/>
      <c r="L20565" s="195"/>
      <c r="M20565" s="196"/>
      <c r="N20565" s="197"/>
      <c r="O20565" s="197"/>
      <c r="P20565" s="231"/>
    </row>
    <row r="20566" spans="2:16">
      <c r="B20566" s="351"/>
      <c r="C20566" s="435"/>
      <c r="D20566" s="399"/>
      <c r="E20566" s="400"/>
      <c r="G20566" s="401"/>
      <c r="H20566" s="401"/>
      <c r="I20566" s="401"/>
      <c r="J20566" s="194"/>
      <c r="K20566" s="194"/>
      <c r="L20566" s="195"/>
      <c r="M20566" s="196"/>
      <c r="N20566" s="197"/>
      <c r="O20566" s="197"/>
      <c r="P20566" s="231"/>
    </row>
    <row r="20567" spans="2:16">
      <c r="B20567" s="351"/>
      <c r="C20567" s="435"/>
      <c r="D20567" s="399"/>
      <c r="E20567" s="400"/>
      <c r="G20567" s="401"/>
      <c r="H20567" s="401"/>
      <c r="I20567" s="401"/>
      <c r="J20567" s="194"/>
      <c r="K20567" s="194"/>
      <c r="L20567" s="195"/>
      <c r="M20567" s="196"/>
      <c r="N20567" s="197"/>
      <c r="O20567" s="197"/>
      <c r="P20567" s="231"/>
    </row>
    <row r="20568" spans="2:16">
      <c r="B20568" s="351"/>
      <c r="C20568" s="435"/>
      <c r="D20568" s="399"/>
      <c r="E20568" s="400"/>
      <c r="G20568" s="401"/>
      <c r="H20568" s="401"/>
      <c r="I20568" s="401"/>
      <c r="J20568" s="194"/>
      <c r="K20568" s="194"/>
      <c r="L20568" s="195"/>
      <c r="M20568" s="196"/>
      <c r="N20568" s="197"/>
      <c r="O20568" s="197"/>
      <c r="P20568" s="231"/>
    </row>
    <row r="20569" spans="2:16">
      <c r="B20569" s="351"/>
      <c r="C20569" s="435"/>
      <c r="D20569" s="399"/>
      <c r="E20569" s="400"/>
      <c r="G20569" s="401"/>
      <c r="H20569" s="401"/>
      <c r="I20569" s="401"/>
      <c r="J20569" s="194"/>
      <c r="K20569" s="194"/>
      <c r="L20569" s="195"/>
      <c r="M20569" s="196"/>
      <c r="N20569" s="197"/>
      <c r="O20569" s="197"/>
      <c r="P20569" s="231"/>
    </row>
    <row r="20570" spans="2:16">
      <c r="B20570" s="351"/>
      <c r="C20570" s="435"/>
      <c r="D20570" s="399"/>
      <c r="E20570" s="400"/>
      <c r="G20570" s="401"/>
      <c r="H20570" s="401"/>
      <c r="I20570" s="401"/>
      <c r="J20570" s="194"/>
      <c r="K20570" s="194"/>
      <c r="L20570" s="195"/>
      <c r="M20570" s="196"/>
      <c r="N20570" s="197"/>
      <c r="O20570" s="197"/>
      <c r="P20570" s="231"/>
    </row>
    <row r="20571" spans="2:16">
      <c r="B20571" s="351"/>
      <c r="C20571" s="435"/>
      <c r="D20571" s="399"/>
      <c r="E20571" s="400"/>
      <c r="G20571" s="401"/>
      <c r="H20571" s="401"/>
      <c r="I20571" s="401"/>
      <c r="J20571" s="194"/>
      <c r="K20571" s="194"/>
      <c r="L20571" s="195"/>
      <c r="M20571" s="196"/>
      <c r="N20571" s="197"/>
      <c r="O20571" s="197"/>
      <c r="P20571" s="231"/>
    </row>
    <row r="20572" spans="2:16">
      <c r="B20572" s="351"/>
      <c r="C20572" s="435"/>
      <c r="D20572" s="399"/>
      <c r="E20572" s="400"/>
      <c r="G20572" s="401"/>
      <c r="H20572" s="401"/>
      <c r="I20572" s="401"/>
      <c r="J20572" s="194"/>
      <c r="K20572" s="194"/>
      <c r="L20572" s="195"/>
      <c r="M20572" s="196"/>
      <c r="N20572" s="197"/>
      <c r="O20572" s="197"/>
      <c r="P20572" s="231"/>
    </row>
    <row r="20573" spans="2:16">
      <c r="B20573" s="351"/>
      <c r="C20573" s="435"/>
      <c r="D20573" s="399"/>
      <c r="E20573" s="400"/>
      <c r="G20573" s="401"/>
      <c r="H20573" s="401"/>
      <c r="I20573" s="401"/>
      <c r="J20573" s="194"/>
      <c r="K20573" s="194"/>
      <c r="L20573" s="195"/>
      <c r="M20573" s="196"/>
      <c r="N20573" s="197"/>
      <c r="O20573" s="197"/>
      <c r="P20573" s="231"/>
    </row>
    <row r="20574" spans="2:16">
      <c r="B20574" s="351"/>
      <c r="C20574" s="435"/>
      <c r="D20574" s="399"/>
      <c r="E20574" s="400"/>
      <c r="G20574" s="401"/>
      <c r="H20574" s="401"/>
      <c r="I20574" s="401"/>
      <c r="J20574" s="194"/>
      <c r="K20574" s="194"/>
      <c r="L20574" s="195"/>
      <c r="M20574" s="196"/>
      <c r="N20574" s="197"/>
      <c r="O20574" s="197"/>
      <c r="P20574" s="231"/>
    </row>
    <row r="20575" spans="2:16">
      <c r="B20575" s="351"/>
      <c r="C20575" s="435"/>
      <c r="D20575" s="399"/>
      <c r="E20575" s="400"/>
      <c r="G20575" s="401"/>
      <c r="H20575" s="401"/>
      <c r="I20575" s="401"/>
      <c r="J20575" s="194"/>
      <c r="K20575" s="194"/>
      <c r="L20575" s="195"/>
      <c r="M20575" s="196"/>
      <c r="N20575" s="197"/>
      <c r="O20575" s="197"/>
      <c r="P20575" s="231"/>
    </row>
    <row r="20576" spans="2:16">
      <c r="B20576" s="351"/>
      <c r="C20576" s="435"/>
      <c r="D20576" s="399"/>
      <c r="E20576" s="400"/>
      <c r="G20576" s="401"/>
      <c r="H20576" s="401"/>
      <c r="I20576" s="401"/>
      <c r="J20576" s="194"/>
      <c r="K20576" s="194"/>
      <c r="L20576" s="195"/>
      <c r="M20576" s="196"/>
      <c r="N20576" s="197"/>
      <c r="O20576" s="197"/>
      <c r="P20576" s="231"/>
    </row>
    <row r="20577" spans="2:16">
      <c r="B20577" s="351"/>
      <c r="C20577" s="435"/>
      <c r="D20577" s="399"/>
      <c r="E20577" s="400"/>
      <c r="G20577" s="401"/>
      <c r="H20577" s="401"/>
      <c r="I20577" s="401"/>
      <c r="J20577" s="194"/>
      <c r="K20577" s="194"/>
      <c r="L20577" s="195"/>
      <c r="M20577" s="196"/>
      <c r="N20577" s="197"/>
      <c r="O20577" s="197"/>
      <c r="P20577" s="231"/>
    </row>
    <row r="20578" spans="2:16">
      <c r="B20578" s="351"/>
      <c r="C20578" s="435"/>
      <c r="D20578" s="399"/>
      <c r="E20578" s="400"/>
      <c r="G20578" s="401"/>
      <c r="H20578" s="401"/>
      <c r="I20578" s="401"/>
      <c r="J20578" s="194"/>
      <c r="K20578" s="194"/>
      <c r="L20578" s="195"/>
      <c r="M20578" s="196"/>
      <c r="N20578" s="197"/>
      <c r="O20578" s="197"/>
      <c r="P20578" s="231"/>
    </row>
    <row r="20579" spans="2:16">
      <c r="B20579" s="351"/>
      <c r="C20579" s="435"/>
      <c r="D20579" s="399"/>
      <c r="E20579" s="400"/>
      <c r="G20579" s="401"/>
      <c r="H20579" s="401"/>
      <c r="I20579" s="401"/>
      <c r="J20579" s="194"/>
      <c r="K20579" s="194"/>
      <c r="L20579" s="195"/>
      <c r="M20579" s="196"/>
      <c r="N20579" s="197"/>
      <c r="O20579" s="197"/>
      <c r="P20579" s="231"/>
    </row>
    <row r="20580" spans="2:16">
      <c r="B20580" s="351"/>
      <c r="C20580" s="435"/>
      <c r="D20580" s="399"/>
      <c r="E20580" s="400"/>
      <c r="G20580" s="401"/>
      <c r="H20580" s="401"/>
      <c r="I20580" s="401"/>
      <c r="J20580" s="194"/>
      <c r="K20580" s="194"/>
      <c r="L20580" s="195"/>
      <c r="M20580" s="196"/>
      <c r="N20580" s="197"/>
      <c r="O20580" s="197"/>
      <c r="P20580" s="231"/>
    </row>
    <row r="20581" spans="2:16">
      <c r="B20581" s="351"/>
      <c r="C20581" s="435"/>
      <c r="D20581" s="399"/>
      <c r="E20581" s="400"/>
      <c r="G20581" s="401"/>
      <c r="H20581" s="401"/>
      <c r="I20581" s="401"/>
      <c r="J20581" s="194"/>
      <c r="K20581" s="194"/>
      <c r="L20581" s="195"/>
      <c r="M20581" s="196"/>
      <c r="N20581" s="197"/>
      <c r="O20581" s="197"/>
      <c r="P20581" s="231"/>
    </row>
    <row r="20582" spans="2:16">
      <c r="B20582" s="351"/>
      <c r="C20582" s="435"/>
      <c r="D20582" s="399"/>
      <c r="E20582" s="400"/>
      <c r="G20582" s="401"/>
      <c r="H20582" s="401"/>
      <c r="I20582" s="401"/>
      <c r="J20582" s="194"/>
      <c r="K20582" s="194"/>
      <c r="L20582" s="195"/>
      <c r="M20582" s="196"/>
      <c r="N20582" s="197"/>
      <c r="O20582" s="197"/>
      <c r="P20582" s="231"/>
    </row>
    <row r="20583" spans="2:16">
      <c r="B20583" s="351"/>
      <c r="C20583" s="435"/>
      <c r="D20583" s="399"/>
      <c r="E20583" s="400"/>
      <c r="G20583" s="401"/>
      <c r="H20583" s="401"/>
      <c r="I20583" s="401"/>
      <c r="J20583" s="194"/>
      <c r="K20583" s="194"/>
      <c r="L20583" s="195"/>
      <c r="M20583" s="196"/>
      <c r="N20583" s="197"/>
      <c r="O20583" s="197"/>
      <c r="P20583" s="231"/>
    </row>
    <row r="20584" spans="2:16">
      <c r="B20584" s="351"/>
      <c r="C20584" s="435"/>
      <c r="D20584" s="399"/>
      <c r="E20584" s="400"/>
      <c r="G20584" s="401"/>
      <c r="H20584" s="401"/>
      <c r="I20584" s="401"/>
      <c r="J20584" s="194"/>
      <c r="K20584" s="194"/>
      <c r="L20584" s="195"/>
      <c r="M20584" s="196"/>
      <c r="N20584" s="197"/>
      <c r="O20584" s="197"/>
      <c r="P20584" s="231"/>
    </row>
    <row r="20585" spans="2:16">
      <c r="B20585" s="351"/>
      <c r="C20585" s="435"/>
      <c r="D20585" s="399"/>
      <c r="E20585" s="400"/>
      <c r="G20585" s="401"/>
      <c r="H20585" s="401"/>
      <c r="I20585" s="401"/>
      <c r="J20585" s="194"/>
      <c r="K20585" s="194"/>
      <c r="L20585" s="195"/>
      <c r="M20585" s="196"/>
      <c r="N20585" s="197"/>
      <c r="O20585" s="197"/>
      <c r="P20585" s="231"/>
    </row>
    <row r="20586" spans="2:16">
      <c r="B20586" s="351"/>
      <c r="C20586" s="435"/>
      <c r="D20586" s="399"/>
      <c r="E20586" s="400"/>
      <c r="G20586" s="401"/>
      <c r="H20586" s="401"/>
      <c r="I20586" s="401"/>
      <c r="J20586" s="194"/>
      <c r="K20586" s="194"/>
      <c r="L20586" s="195"/>
      <c r="M20586" s="196"/>
      <c r="N20586" s="197"/>
      <c r="O20586" s="197"/>
      <c r="P20586" s="231"/>
    </row>
    <row r="20587" spans="2:16">
      <c r="B20587" s="351"/>
      <c r="C20587" s="435"/>
      <c r="D20587" s="399"/>
      <c r="E20587" s="400"/>
      <c r="G20587" s="401"/>
      <c r="H20587" s="401"/>
      <c r="I20587" s="401"/>
      <c r="J20587" s="194"/>
      <c r="K20587" s="194"/>
      <c r="L20587" s="195"/>
      <c r="M20587" s="196"/>
      <c r="N20587" s="197"/>
      <c r="O20587" s="197"/>
      <c r="P20587" s="231"/>
    </row>
    <row r="20588" spans="2:16">
      <c r="B20588" s="351"/>
      <c r="C20588" s="435"/>
      <c r="D20588" s="399"/>
      <c r="E20588" s="400"/>
      <c r="G20588" s="401"/>
      <c r="H20588" s="401"/>
      <c r="I20588" s="401"/>
      <c r="J20588" s="194"/>
      <c r="K20588" s="194"/>
      <c r="L20588" s="195"/>
      <c r="M20588" s="196"/>
      <c r="N20588" s="197"/>
      <c r="O20588" s="197"/>
      <c r="P20588" s="231"/>
    </row>
    <row r="20589" spans="2:16">
      <c r="B20589" s="351"/>
      <c r="C20589" s="435"/>
      <c r="D20589" s="399"/>
      <c r="E20589" s="400"/>
      <c r="G20589" s="401"/>
      <c r="H20589" s="401"/>
      <c r="I20589" s="401"/>
      <c r="J20589" s="194"/>
      <c r="K20589" s="194"/>
      <c r="L20589" s="195"/>
      <c r="M20589" s="196"/>
      <c r="N20589" s="197"/>
      <c r="O20589" s="197"/>
      <c r="P20589" s="231"/>
    </row>
    <row r="20590" spans="2:16">
      <c r="B20590" s="351"/>
      <c r="C20590" s="435"/>
      <c r="D20590" s="399"/>
      <c r="E20590" s="400"/>
      <c r="G20590" s="401"/>
      <c r="H20590" s="401"/>
      <c r="I20590" s="401"/>
      <c r="J20590" s="194"/>
      <c r="K20590" s="194"/>
      <c r="L20590" s="195"/>
      <c r="M20590" s="196"/>
      <c r="N20590" s="197"/>
      <c r="O20590" s="197"/>
      <c r="P20590" s="231"/>
    </row>
    <row r="20591" spans="2:16">
      <c r="B20591" s="351"/>
      <c r="C20591" s="435"/>
      <c r="D20591" s="399"/>
      <c r="E20591" s="400"/>
      <c r="G20591" s="401"/>
      <c r="H20591" s="401"/>
      <c r="I20591" s="401"/>
      <c r="J20591" s="194"/>
      <c r="K20591" s="194"/>
      <c r="L20591" s="195"/>
      <c r="M20591" s="196"/>
      <c r="N20591" s="197"/>
      <c r="O20591" s="197"/>
      <c r="P20591" s="231"/>
    </row>
    <row r="20592" spans="2:16">
      <c r="B20592" s="351"/>
      <c r="C20592" s="435"/>
      <c r="D20592" s="399"/>
      <c r="E20592" s="400"/>
      <c r="G20592" s="401"/>
      <c r="H20592" s="401"/>
      <c r="I20592" s="401"/>
      <c r="J20592" s="194"/>
      <c r="K20592" s="194"/>
      <c r="L20592" s="195"/>
      <c r="M20592" s="196"/>
      <c r="N20592" s="197"/>
      <c r="O20592" s="197"/>
      <c r="P20592" s="231"/>
    </row>
    <row r="20593" spans="2:16">
      <c r="B20593" s="402"/>
      <c r="C20593" s="435"/>
      <c r="D20593" s="404"/>
      <c r="E20593" s="405"/>
      <c r="G20593" s="406"/>
      <c r="H20593" s="406"/>
      <c r="I20593" s="406"/>
      <c r="J20593" s="194"/>
      <c r="K20593" s="194"/>
      <c r="L20593" s="195"/>
      <c r="M20593" s="196"/>
      <c r="N20593" s="197"/>
      <c r="O20593" s="197"/>
      <c r="P20593" s="221"/>
    </row>
    <row r="20594" spans="2:16">
      <c r="B20594" s="351"/>
      <c r="C20594" s="435"/>
      <c r="D20594" s="399"/>
      <c r="E20594" s="400"/>
      <c r="G20594" s="401"/>
      <c r="H20594" s="401"/>
      <c r="I20594" s="401"/>
      <c r="J20594" s="194"/>
      <c r="K20594" s="194"/>
      <c r="L20594" s="195"/>
      <c r="M20594" s="196"/>
      <c r="N20594" s="197"/>
      <c r="O20594" s="197"/>
      <c r="P20594" s="231"/>
    </row>
    <row r="20595" spans="2:16">
      <c r="B20595" s="351"/>
      <c r="C20595" s="435"/>
      <c r="D20595" s="399"/>
      <c r="E20595" s="400"/>
      <c r="G20595" s="401"/>
      <c r="H20595" s="401"/>
      <c r="I20595" s="401"/>
      <c r="J20595" s="194"/>
      <c r="K20595" s="194"/>
      <c r="L20595" s="195"/>
      <c r="M20595" s="196"/>
      <c r="N20595" s="197"/>
      <c r="O20595" s="197"/>
      <c r="P20595" s="231"/>
    </row>
    <row r="20596" spans="2:16">
      <c r="B20596" s="351"/>
      <c r="C20596" s="435"/>
      <c r="D20596" s="399"/>
      <c r="E20596" s="400"/>
      <c r="G20596" s="401"/>
      <c r="H20596" s="401"/>
      <c r="I20596" s="401"/>
      <c r="J20596" s="194"/>
      <c r="K20596" s="194"/>
      <c r="L20596" s="195"/>
      <c r="M20596" s="196"/>
      <c r="N20596" s="197"/>
      <c r="O20596" s="197"/>
      <c r="P20596" s="231"/>
    </row>
    <row r="20597" spans="2:16">
      <c r="B20597" s="351"/>
      <c r="C20597" s="435"/>
      <c r="D20597" s="399"/>
      <c r="E20597" s="400"/>
      <c r="G20597" s="401"/>
      <c r="H20597" s="401"/>
      <c r="I20597" s="401"/>
      <c r="J20597" s="194"/>
      <c r="K20597" s="194"/>
      <c r="L20597" s="195"/>
      <c r="M20597" s="196"/>
      <c r="N20597" s="197"/>
      <c r="O20597" s="197"/>
      <c r="P20597" s="231"/>
    </row>
    <row r="20598" spans="2:16">
      <c r="B20598" s="351"/>
      <c r="C20598" s="435"/>
      <c r="D20598" s="399"/>
      <c r="E20598" s="400"/>
      <c r="G20598" s="401"/>
      <c r="H20598" s="401"/>
      <c r="I20598" s="401"/>
      <c r="J20598" s="194"/>
      <c r="K20598" s="194"/>
      <c r="L20598" s="195"/>
      <c r="M20598" s="196"/>
      <c r="N20598" s="197"/>
      <c r="O20598" s="197"/>
      <c r="P20598" s="231"/>
    </row>
    <row r="20599" spans="2:16">
      <c r="B20599" s="351"/>
      <c r="C20599" s="435"/>
      <c r="D20599" s="399"/>
      <c r="E20599" s="400"/>
      <c r="G20599" s="401"/>
      <c r="H20599" s="401"/>
      <c r="I20599" s="401"/>
      <c r="J20599" s="194"/>
      <c r="K20599" s="194"/>
      <c r="L20599" s="195"/>
      <c r="M20599" s="196"/>
      <c r="N20599" s="197"/>
      <c r="O20599" s="197"/>
      <c r="P20599" s="231"/>
    </row>
    <row r="20600" spans="2:16">
      <c r="B20600" s="351"/>
      <c r="C20600" s="435"/>
      <c r="D20600" s="399"/>
      <c r="E20600" s="400"/>
      <c r="G20600" s="401"/>
      <c r="H20600" s="401"/>
      <c r="I20600" s="401"/>
      <c r="J20600" s="194"/>
      <c r="K20600" s="194"/>
      <c r="L20600" s="195"/>
      <c r="M20600" s="196"/>
      <c r="N20600" s="197"/>
      <c r="O20600" s="197"/>
      <c r="P20600" s="231"/>
    </row>
    <row r="20601" spans="2:16">
      <c r="B20601" s="351"/>
      <c r="C20601" s="435"/>
      <c r="D20601" s="399"/>
      <c r="E20601" s="400"/>
      <c r="G20601" s="401"/>
      <c r="H20601" s="401"/>
      <c r="I20601" s="401"/>
      <c r="J20601" s="194"/>
      <c r="K20601" s="194"/>
      <c r="L20601" s="195"/>
      <c r="M20601" s="196"/>
      <c r="N20601" s="197"/>
      <c r="O20601" s="197"/>
      <c r="P20601" s="231"/>
    </row>
    <row r="20602" spans="2:16">
      <c r="B20602" s="351"/>
      <c r="C20602" s="435"/>
      <c r="D20602" s="399"/>
      <c r="E20602" s="400"/>
      <c r="G20602" s="401"/>
      <c r="H20602" s="401"/>
      <c r="I20602" s="401"/>
      <c r="J20602" s="194"/>
      <c r="K20602" s="194"/>
      <c r="L20602" s="195"/>
      <c r="M20602" s="196"/>
      <c r="N20602" s="197"/>
      <c r="O20602" s="197"/>
      <c r="P20602" s="231"/>
    </row>
    <row r="20603" spans="2:16">
      <c r="B20603" s="351"/>
      <c r="C20603" s="435"/>
      <c r="D20603" s="399"/>
      <c r="E20603" s="400"/>
      <c r="G20603" s="401"/>
      <c r="H20603" s="401"/>
      <c r="I20603" s="401"/>
      <c r="J20603" s="194"/>
      <c r="K20603" s="194"/>
      <c r="L20603" s="195"/>
      <c r="M20603" s="196"/>
      <c r="N20603" s="197"/>
      <c r="O20603" s="197"/>
      <c r="P20603" s="231"/>
    </row>
    <row r="20604" spans="2:16">
      <c r="B20604" s="351"/>
      <c r="C20604" s="435"/>
      <c r="D20604" s="399"/>
      <c r="E20604" s="400"/>
      <c r="G20604" s="401"/>
      <c r="H20604" s="401"/>
      <c r="I20604" s="401"/>
      <c r="J20604" s="194"/>
      <c r="K20604" s="194"/>
      <c r="L20604" s="195"/>
      <c r="M20604" s="196"/>
      <c r="N20604" s="197"/>
      <c r="O20604" s="197"/>
      <c r="P20604" s="231"/>
    </row>
    <row r="20605" spans="2:16">
      <c r="B20605" s="351"/>
      <c r="C20605" s="435"/>
      <c r="D20605" s="399"/>
      <c r="E20605" s="400"/>
      <c r="G20605" s="401"/>
      <c r="H20605" s="401"/>
      <c r="I20605" s="401"/>
      <c r="J20605" s="194"/>
      <c r="K20605" s="194"/>
      <c r="L20605" s="195"/>
      <c r="M20605" s="196"/>
      <c r="N20605" s="197"/>
      <c r="O20605" s="197"/>
      <c r="P20605" s="231"/>
    </row>
    <row r="20606" spans="2:16">
      <c r="B20606" s="351"/>
      <c r="C20606" s="435"/>
      <c r="D20606" s="399"/>
      <c r="E20606" s="400"/>
      <c r="G20606" s="401"/>
      <c r="H20606" s="401"/>
      <c r="I20606" s="401"/>
      <c r="J20606" s="194"/>
      <c r="K20606" s="194"/>
      <c r="L20606" s="195"/>
      <c r="M20606" s="196"/>
      <c r="N20606" s="197"/>
      <c r="O20606" s="197"/>
      <c r="P20606" s="231"/>
    </row>
    <row r="20607" spans="2:16">
      <c r="B20607" s="351"/>
      <c r="C20607" s="435"/>
      <c r="D20607" s="399"/>
      <c r="E20607" s="400"/>
      <c r="G20607" s="401"/>
      <c r="H20607" s="401"/>
      <c r="I20607" s="401"/>
      <c r="J20607" s="194"/>
      <c r="K20607" s="194"/>
      <c r="L20607" s="195"/>
      <c r="M20607" s="196"/>
      <c r="N20607" s="197"/>
      <c r="O20607" s="197"/>
      <c r="P20607" s="231"/>
    </row>
    <row r="20608" spans="2:16">
      <c r="B20608" s="351"/>
      <c r="C20608" s="435"/>
      <c r="D20608" s="399"/>
      <c r="E20608" s="400"/>
      <c r="G20608" s="401"/>
      <c r="H20608" s="401"/>
      <c r="I20608" s="401"/>
      <c r="J20608" s="194"/>
      <c r="K20608" s="194"/>
      <c r="L20608" s="195"/>
      <c r="M20608" s="196"/>
      <c r="N20608" s="197"/>
      <c r="O20608" s="197"/>
      <c r="P20608" s="231"/>
    </row>
    <row r="20609" spans="2:16">
      <c r="B20609" s="351"/>
      <c r="C20609" s="435"/>
      <c r="D20609" s="399"/>
      <c r="E20609" s="400"/>
      <c r="G20609" s="401"/>
      <c r="H20609" s="401"/>
      <c r="I20609" s="401"/>
      <c r="J20609" s="194"/>
      <c r="K20609" s="194"/>
      <c r="L20609" s="195"/>
      <c r="M20609" s="196"/>
      <c r="N20609" s="197"/>
      <c r="O20609" s="197"/>
      <c r="P20609" s="231"/>
    </row>
    <row r="20610" spans="2:16">
      <c r="B20610" s="351"/>
      <c r="C20610" s="435"/>
      <c r="D20610" s="399"/>
      <c r="E20610" s="400"/>
      <c r="G20610" s="401"/>
      <c r="H20610" s="401"/>
      <c r="I20610" s="401"/>
      <c r="J20610" s="194"/>
      <c r="K20610" s="194"/>
      <c r="L20610" s="195"/>
      <c r="M20610" s="196"/>
      <c r="N20610" s="197"/>
      <c r="O20610" s="197"/>
      <c r="P20610" s="231"/>
    </row>
    <row r="20611" spans="2:16">
      <c r="B20611" s="351"/>
      <c r="C20611" s="435"/>
      <c r="D20611" s="399"/>
      <c r="E20611" s="400"/>
      <c r="G20611" s="401"/>
      <c r="H20611" s="401"/>
      <c r="I20611" s="401"/>
      <c r="J20611" s="194"/>
      <c r="K20611" s="194"/>
      <c r="L20611" s="195"/>
      <c r="M20611" s="196"/>
      <c r="N20611" s="197"/>
      <c r="O20611" s="197"/>
      <c r="P20611" s="231"/>
    </row>
    <row r="20612" spans="2:16">
      <c r="B20612" s="351"/>
      <c r="C20612" s="435"/>
      <c r="D20612" s="399"/>
      <c r="E20612" s="400"/>
      <c r="G20612" s="401"/>
      <c r="H20612" s="401"/>
      <c r="I20612" s="401"/>
      <c r="J20612" s="194"/>
      <c r="K20612" s="194"/>
      <c r="L20612" s="195"/>
      <c r="M20612" s="196"/>
      <c r="N20612" s="197"/>
      <c r="O20612" s="197"/>
      <c r="P20612" s="231"/>
    </row>
    <row r="20613" spans="2:16">
      <c r="B20613" s="351"/>
      <c r="C20613" s="435"/>
      <c r="D20613" s="399"/>
      <c r="E20613" s="400"/>
      <c r="G20613" s="401"/>
      <c r="H20613" s="401"/>
      <c r="I20613" s="401"/>
      <c r="J20613" s="194"/>
      <c r="K20613" s="194"/>
      <c r="L20613" s="195"/>
      <c r="M20613" s="196"/>
      <c r="N20613" s="197"/>
      <c r="O20613" s="197"/>
      <c r="P20613" s="231"/>
    </row>
    <row r="20614" spans="2:16">
      <c r="B20614" s="351"/>
      <c r="C20614" s="435"/>
      <c r="D20614" s="399"/>
      <c r="E20614" s="400"/>
      <c r="G20614" s="401"/>
      <c r="H20614" s="401"/>
      <c r="I20614" s="401"/>
      <c r="J20614" s="194"/>
      <c r="K20614" s="194"/>
      <c r="L20614" s="195"/>
      <c r="M20614" s="196"/>
      <c r="N20614" s="197"/>
      <c r="O20614" s="197"/>
      <c r="P20614" s="231"/>
    </row>
    <row r="20615" spans="2:16">
      <c r="B20615" s="351"/>
      <c r="C20615" s="435"/>
      <c r="D20615" s="399"/>
      <c r="E20615" s="400"/>
      <c r="G20615" s="401"/>
      <c r="H20615" s="401"/>
      <c r="I20615" s="401"/>
      <c r="J20615" s="194"/>
      <c r="K20615" s="194"/>
      <c r="L20615" s="195"/>
      <c r="M20615" s="196"/>
      <c r="N20615" s="197"/>
      <c r="O20615" s="197"/>
      <c r="P20615" s="231"/>
    </row>
    <row r="20616" spans="2:16">
      <c r="B20616" s="351"/>
      <c r="C20616" s="435"/>
      <c r="D20616" s="399"/>
      <c r="E20616" s="400"/>
      <c r="G20616" s="401"/>
      <c r="H20616" s="401"/>
      <c r="I20616" s="401"/>
      <c r="J20616" s="194"/>
      <c r="K20616" s="194"/>
      <c r="L20616" s="195"/>
      <c r="M20616" s="196"/>
      <c r="N20616" s="197"/>
      <c r="O20616" s="197"/>
      <c r="P20616" s="231"/>
    </row>
    <row r="20617" spans="2:16">
      <c r="B20617" s="351"/>
      <c r="C20617" s="435"/>
      <c r="D20617" s="399"/>
      <c r="E20617" s="400"/>
      <c r="G20617" s="401"/>
      <c r="H20617" s="401"/>
      <c r="I20617" s="401"/>
      <c r="J20617" s="194"/>
      <c r="K20617" s="194"/>
      <c r="L20617" s="195"/>
      <c r="M20617" s="196"/>
      <c r="N20617" s="197"/>
      <c r="O20617" s="197"/>
      <c r="P20617" s="231"/>
    </row>
    <row r="20618" spans="2:16">
      <c r="B20618" s="351"/>
      <c r="C20618" s="435"/>
      <c r="D20618" s="399"/>
      <c r="E20618" s="400"/>
      <c r="G20618" s="401"/>
      <c r="H20618" s="401"/>
      <c r="I20618" s="401"/>
      <c r="J20618" s="194"/>
      <c r="K20618" s="194"/>
      <c r="L20618" s="195"/>
      <c r="M20618" s="196"/>
      <c r="N20618" s="197"/>
      <c r="O20618" s="197"/>
      <c r="P20618" s="231"/>
    </row>
    <row r="20619" spans="2:16">
      <c r="B20619" s="351"/>
      <c r="C20619" s="435"/>
      <c r="D20619" s="399"/>
      <c r="E20619" s="400"/>
      <c r="G20619" s="401"/>
      <c r="H20619" s="401"/>
      <c r="I20619" s="401"/>
      <c r="J20619" s="194"/>
      <c r="K20619" s="194"/>
      <c r="L20619" s="195"/>
      <c r="M20619" s="196"/>
      <c r="N20619" s="197"/>
      <c r="O20619" s="197"/>
      <c r="P20619" s="231"/>
    </row>
    <row r="20620" spans="2:16">
      <c r="B20620" s="351"/>
      <c r="C20620" s="435"/>
      <c r="D20620" s="399"/>
      <c r="E20620" s="400"/>
      <c r="G20620" s="401"/>
      <c r="H20620" s="401"/>
      <c r="I20620" s="401"/>
      <c r="J20620" s="194"/>
      <c r="K20620" s="194"/>
      <c r="L20620" s="195"/>
      <c r="M20620" s="196"/>
      <c r="N20620" s="197"/>
      <c r="O20620" s="197"/>
      <c r="P20620" s="231"/>
    </row>
    <row r="20621" spans="2:16">
      <c r="B20621" s="351"/>
      <c r="C20621" s="435"/>
      <c r="D20621" s="399"/>
      <c r="E20621" s="400"/>
      <c r="G20621" s="401"/>
      <c r="H20621" s="401"/>
      <c r="I20621" s="401"/>
      <c r="J20621" s="194"/>
      <c r="K20621" s="194"/>
      <c r="L20621" s="195"/>
      <c r="M20621" s="196"/>
      <c r="N20621" s="197"/>
      <c r="O20621" s="197"/>
      <c r="P20621" s="231"/>
    </row>
    <row r="20622" spans="2:16">
      <c r="B20622" s="351"/>
      <c r="C20622" s="435"/>
      <c r="D20622" s="399"/>
      <c r="E20622" s="400"/>
      <c r="G20622" s="401"/>
      <c r="H20622" s="401"/>
      <c r="I20622" s="401"/>
      <c r="J20622" s="194"/>
      <c r="K20622" s="194"/>
      <c r="L20622" s="195"/>
      <c r="M20622" s="196"/>
      <c r="N20622" s="197"/>
      <c r="O20622" s="197"/>
      <c r="P20622" s="231"/>
    </row>
    <row r="20623" spans="2:16">
      <c r="B20623" s="351"/>
      <c r="C20623" s="435"/>
      <c r="D20623" s="399"/>
      <c r="E20623" s="400"/>
      <c r="G20623" s="401"/>
      <c r="H20623" s="401"/>
      <c r="I20623" s="401"/>
      <c r="J20623" s="194"/>
      <c r="K20623" s="194"/>
      <c r="L20623" s="195"/>
      <c r="M20623" s="196"/>
      <c r="N20623" s="197"/>
      <c r="O20623" s="197"/>
      <c r="P20623" s="231"/>
    </row>
    <row r="20624" spans="2:16">
      <c r="B20624" s="351"/>
      <c r="C20624" s="435"/>
      <c r="D20624" s="399"/>
      <c r="E20624" s="400"/>
      <c r="G20624" s="401"/>
      <c r="H20624" s="401"/>
      <c r="I20624" s="401"/>
      <c r="J20624" s="194"/>
      <c r="K20624" s="194"/>
      <c r="L20624" s="195"/>
      <c r="M20624" s="196"/>
      <c r="N20624" s="197"/>
      <c r="O20624" s="197"/>
      <c r="P20624" s="231"/>
    </row>
    <row r="20625" spans="2:16">
      <c r="B20625" s="351"/>
      <c r="C20625" s="435"/>
      <c r="D20625" s="399"/>
      <c r="E20625" s="400"/>
      <c r="G20625" s="401"/>
      <c r="H20625" s="401"/>
      <c r="I20625" s="401"/>
      <c r="J20625" s="194"/>
      <c r="K20625" s="194"/>
      <c r="L20625" s="195"/>
      <c r="M20625" s="196"/>
      <c r="N20625" s="197"/>
      <c r="O20625" s="197"/>
      <c r="P20625" s="231"/>
    </row>
    <row r="20626" spans="2:16">
      <c r="B20626" s="351"/>
      <c r="C20626" s="435"/>
      <c r="D20626" s="399"/>
      <c r="E20626" s="400"/>
      <c r="G20626" s="401"/>
      <c r="H20626" s="401"/>
      <c r="I20626" s="401"/>
      <c r="J20626" s="194"/>
      <c r="K20626" s="194"/>
      <c r="L20626" s="195"/>
      <c r="M20626" s="196"/>
      <c r="N20626" s="197"/>
      <c r="O20626" s="197"/>
      <c r="P20626" s="231"/>
    </row>
    <row r="20627" spans="2:16">
      <c r="B20627" s="351"/>
      <c r="C20627" s="435"/>
      <c r="D20627" s="399"/>
      <c r="E20627" s="400"/>
      <c r="G20627" s="401"/>
      <c r="H20627" s="401"/>
      <c r="I20627" s="401"/>
      <c r="J20627" s="194"/>
      <c r="K20627" s="194"/>
      <c r="L20627" s="195"/>
      <c r="M20627" s="196"/>
      <c r="N20627" s="197"/>
      <c r="O20627" s="197"/>
      <c r="P20627" s="231"/>
    </row>
    <row r="20628" spans="2:16">
      <c r="B20628" s="351"/>
      <c r="C20628" s="435"/>
      <c r="D20628" s="399"/>
      <c r="E20628" s="400"/>
      <c r="G20628" s="401"/>
      <c r="H20628" s="401"/>
      <c r="I20628" s="401"/>
      <c r="J20628" s="194"/>
      <c r="K20628" s="194"/>
      <c r="L20628" s="195"/>
      <c r="M20628" s="196"/>
      <c r="N20628" s="197"/>
      <c r="O20628" s="197"/>
      <c r="P20628" s="231"/>
    </row>
    <row r="20629" spans="2:16">
      <c r="B20629" s="351"/>
      <c r="C20629" s="435"/>
      <c r="D20629" s="399"/>
      <c r="E20629" s="400"/>
      <c r="G20629" s="401"/>
      <c r="H20629" s="401"/>
      <c r="I20629" s="401"/>
      <c r="J20629" s="194"/>
      <c r="K20629" s="194"/>
      <c r="L20629" s="195"/>
      <c r="M20629" s="196"/>
      <c r="N20629" s="197"/>
      <c r="O20629" s="197"/>
      <c r="P20629" s="231"/>
    </row>
    <row r="20630" spans="2:16">
      <c r="B20630" s="351"/>
      <c r="C20630" s="435"/>
      <c r="D20630" s="399"/>
      <c r="E20630" s="400"/>
      <c r="G20630" s="401"/>
      <c r="H20630" s="401"/>
      <c r="I20630" s="401"/>
      <c r="J20630" s="194"/>
      <c r="K20630" s="194"/>
      <c r="L20630" s="195"/>
      <c r="M20630" s="196"/>
      <c r="N20630" s="197"/>
      <c r="O20630" s="197"/>
      <c r="P20630" s="231"/>
    </row>
    <row r="20631" spans="2:16">
      <c r="B20631" s="351"/>
      <c r="C20631" s="435"/>
      <c r="D20631" s="399"/>
      <c r="E20631" s="400"/>
      <c r="G20631" s="401"/>
      <c r="H20631" s="401"/>
      <c r="I20631" s="401"/>
      <c r="J20631" s="194"/>
      <c r="K20631" s="194"/>
      <c r="L20631" s="195"/>
      <c r="M20631" s="196"/>
      <c r="N20631" s="197"/>
      <c r="O20631" s="197"/>
      <c r="P20631" s="231"/>
    </row>
    <row r="20632" spans="2:16">
      <c r="B20632" s="351"/>
      <c r="C20632" s="435"/>
      <c r="D20632" s="399"/>
      <c r="E20632" s="400"/>
      <c r="G20632" s="401"/>
      <c r="H20632" s="401"/>
      <c r="I20632" s="401"/>
      <c r="J20632" s="194"/>
      <c r="K20632" s="194"/>
      <c r="L20632" s="195"/>
      <c r="M20632" s="196"/>
      <c r="N20632" s="197"/>
      <c r="O20632" s="197"/>
      <c r="P20632" s="231"/>
    </row>
    <row r="20633" spans="2:16">
      <c r="B20633" s="351"/>
      <c r="C20633" s="435"/>
      <c r="D20633" s="399"/>
      <c r="E20633" s="400"/>
      <c r="G20633" s="401"/>
      <c r="H20633" s="401"/>
      <c r="I20633" s="401"/>
      <c r="J20633" s="194"/>
      <c r="K20633" s="194"/>
      <c r="L20633" s="195"/>
      <c r="M20633" s="196"/>
      <c r="N20633" s="197"/>
      <c r="O20633" s="197"/>
      <c r="P20633" s="231"/>
    </row>
    <row r="20634" spans="2:16">
      <c r="B20634" s="402"/>
      <c r="C20634" s="435"/>
      <c r="D20634" s="404"/>
      <c r="E20634" s="405"/>
      <c r="G20634" s="406"/>
      <c r="H20634" s="406"/>
      <c r="I20634" s="406"/>
      <c r="J20634" s="194"/>
      <c r="K20634" s="194"/>
      <c r="L20634" s="195"/>
      <c r="M20634" s="196"/>
      <c r="N20634" s="197"/>
      <c r="O20634" s="197"/>
      <c r="P20634" s="221"/>
    </row>
    <row r="20635" spans="2:16">
      <c r="B20635" s="351"/>
      <c r="C20635" s="435"/>
      <c r="D20635" s="399"/>
      <c r="E20635" s="400"/>
      <c r="G20635" s="401"/>
      <c r="H20635" s="401"/>
      <c r="I20635" s="401"/>
      <c r="J20635" s="194"/>
      <c r="K20635" s="194"/>
      <c r="L20635" s="195"/>
      <c r="M20635" s="196"/>
      <c r="N20635" s="197"/>
      <c r="O20635" s="197"/>
      <c r="P20635" s="231"/>
    </row>
    <row r="20636" spans="2:16">
      <c r="B20636" s="351"/>
      <c r="C20636" s="435"/>
      <c r="D20636" s="399"/>
      <c r="E20636" s="400"/>
      <c r="G20636" s="401"/>
      <c r="H20636" s="401"/>
      <c r="I20636" s="401"/>
      <c r="J20636" s="194"/>
      <c r="K20636" s="194"/>
      <c r="L20636" s="195"/>
      <c r="M20636" s="196"/>
      <c r="N20636" s="197"/>
      <c r="O20636" s="197"/>
      <c r="P20636" s="231"/>
    </row>
    <row r="20637" spans="2:16">
      <c r="B20637" s="351"/>
      <c r="C20637" s="435"/>
      <c r="D20637" s="399"/>
      <c r="E20637" s="400"/>
      <c r="G20637" s="401"/>
      <c r="H20637" s="401"/>
      <c r="I20637" s="401"/>
      <c r="J20637" s="194"/>
      <c r="K20637" s="194"/>
      <c r="L20637" s="195"/>
      <c r="M20637" s="196"/>
      <c r="N20637" s="197"/>
      <c r="O20637" s="197"/>
      <c r="P20637" s="231"/>
    </row>
    <row r="20638" spans="2:16">
      <c r="B20638" s="351"/>
      <c r="C20638" s="435"/>
      <c r="D20638" s="399"/>
      <c r="E20638" s="400"/>
      <c r="G20638" s="401"/>
      <c r="H20638" s="401"/>
      <c r="I20638" s="401"/>
      <c r="J20638" s="194"/>
      <c r="K20638" s="194"/>
      <c r="L20638" s="195"/>
      <c r="M20638" s="196"/>
      <c r="N20638" s="197"/>
      <c r="O20638" s="197"/>
      <c r="P20638" s="231"/>
    </row>
    <row r="20639" spans="2:16">
      <c r="B20639" s="351"/>
      <c r="C20639" s="435"/>
      <c r="D20639" s="399"/>
      <c r="E20639" s="400"/>
      <c r="G20639" s="401"/>
      <c r="H20639" s="401"/>
      <c r="I20639" s="401"/>
      <c r="J20639" s="194"/>
      <c r="K20639" s="194"/>
      <c r="L20639" s="195"/>
      <c r="M20639" s="196"/>
      <c r="N20639" s="197"/>
      <c r="O20639" s="197"/>
      <c r="P20639" s="231"/>
    </row>
    <row r="20640" spans="2:16">
      <c r="B20640" s="351"/>
      <c r="C20640" s="435"/>
      <c r="D20640" s="399"/>
      <c r="E20640" s="400"/>
      <c r="G20640" s="401"/>
      <c r="H20640" s="401"/>
      <c r="I20640" s="401"/>
      <c r="J20640" s="194"/>
      <c r="K20640" s="194"/>
      <c r="L20640" s="195"/>
      <c r="M20640" s="196"/>
      <c r="N20640" s="197"/>
      <c r="O20640" s="197"/>
      <c r="P20640" s="231"/>
    </row>
    <row r="20641" spans="2:16">
      <c r="B20641" s="351"/>
      <c r="C20641" s="435"/>
      <c r="D20641" s="399"/>
      <c r="E20641" s="400"/>
      <c r="G20641" s="401"/>
      <c r="H20641" s="401"/>
      <c r="I20641" s="401"/>
      <c r="J20641" s="194"/>
      <c r="K20641" s="194"/>
      <c r="L20641" s="195"/>
      <c r="M20641" s="196"/>
      <c r="N20641" s="197"/>
      <c r="O20641" s="197"/>
      <c r="P20641" s="231"/>
    </row>
    <row r="20642" spans="2:16">
      <c r="B20642" s="351"/>
      <c r="C20642" s="435"/>
      <c r="D20642" s="399"/>
      <c r="E20642" s="400"/>
      <c r="G20642" s="401"/>
      <c r="H20642" s="401"/>
      <c r="I20642" s="401"/>
      <c r="J20642" s="194"/>
      <c r="K20642" s="194"/>
      <c r="L20642" s="195"/>
      <c r="M20642" s="196"/>
      <c r="N20642" s="197"/>
      <c r="O20642" s="197"/>
      <c r="P20642" s="231"/>
    </row>
    <row r="20643" spans="2:16">
      <c r="B20643" s="351"/>
      <c r="C20643" s="435"/>
      <c r="D20643" s="399"/>
      <c r="E20643" s="400"/>
      <c r="G20643" s="401"/>
      <c r="H20643" s="401"/>
      <c r="I20643" s="401"/>
      <c r="J20643" s="194"/>
      <c r="K20643" s="194"/>
      <c r="L20643" s="195"/>
      <c r="M20643" s="196"/>
      <c r="N20643" s="197"/>
      <c r="O20643" s="197"/>
      <c r="P20643" s="231"/>
    </row>
    <row r="20644" spans="2:16">
      <c r="B20644" s="351"/>
      <c r="C20644" s="435"/>
      <c r="D20644" s="399"/>
      <c r="E20644" s="400"/>
      <c r="G20644" s="401"/>
      <c r="H20644" s="401"/>
      <c r="I20644" s="401"/>
      <c r="J20644" s="194"/>
      <c r="K20644" s="194"/>
      <c r="L20644" s="195"/>
      <c r="M20644" s="196"/>
      <c r="N20644" s="197"/>
      <c r="O20644" s="197"/>
      <c r="P20644" s="231"/>
    </row>
    <row r="20645" spans="2:16">
      <c r="B20645" s="351"/>
      <c r="C20645" s="435"/>
      <c r="D20645" s="399"/>
      <c r="E20645" s="400"/>
      <c r="G20645" s="401"/>
      <c r="H20645" s="401"/>
      <c r="I20645" s="401"/>
      <c r="J20645" s="194"/>
      <c r="K20645" s="194"/>
      <c r="L20645" s="195"/>
      <c r="M20645" s="196"/>
      <c r="N20645" s="197"/>
      <c r="O20645" s="197"/>
      <c r="P20645" s="231"/>
    </row>
    <row r="20646" spans="2:16">
      <c r="B20646" s="351"/>
      <c r="C20646" s="435"/>
      <c r="D20646" s="399"/>
      <c r="E20646" s="400"/>
      <c r="G20646" s="401"/>
      <c r="H20646" s="401"/>
      <c r="I20646" s="401"/>
      <c r="J20646" s="194"/>
      <c r="K20646" s="194"/>
      <c r="L20646" s="195"/>
      <c r="M20646" s="196"/>
      <c r="N20646" s="197"/>
      <c r="O20646" s="197"/>
      <c r="P20646" s="231"/>
    </row>
    <row r="20647" spans="2:16">
      <c r="B20647" s="351"/>
      <c r="C20647" s="435"/>
      <c r="D20647" s="399"/>
      <c r="E20647" s="400"/>
      <c r="G20647" s="401"/>
      <c r="H20647" s="401"/>
      <c r="I20647" s="401"/>
      <c r="J20647" s="194"/>
      <c r="K20647" s="194"/>
      <c r="L20647" s="195"/>
      <c r="M20647" s="196"/>
      <c r="N20647" s="197"/>
      <c r="O20647" s="197"/>
      <c r="P20647" s="231"/>
    </row>
    <row r="20648" spans="2:16">
      <c r="B20648" s="351"/>
      <c r="C20648" s="435"/>
      <c r="D20648" s="399"/>
      <c r="E20648" s="400"/>
      <c r="G20648" s="401"/>
      <c r="H20648" s="401"/>
      <c r="I20648" s="401"/>
      <c r="J20648" s="194"/>
      <c r="K20648" s="194"/>
      <c r="L20648" s="195"/>
      <c r="M20648" s="196"/>
      <c r="N20648" s="197"/>
      <c r="O20648" s="197"/>
      <c r="P20648" s="231"/>
    </row>
    <row r="20649" spans="2:16">
      <c r="B20649" s="351"/>
      <c r="C20649" s="435"/>
      <c r="D20649" s="399"/>
      <c r="E20649" s="400"/>
      <c r="G20649" s="401"/>
      <c r="H20649" s="401"/>
      <c r="I20649" s="401"/>
      <c r="J20649" s="194"/>
      <c r="K20649" s="194"/>
      <c r="L20649" s="195"/>
      <c r="M20649" s="196"/>
      <c r="N20649" s="197"/>
      <c r="O20649" s="197"/>
      <c r="P20649" s="231"/>
    </row>
    <row r="20650" spans="2:16">
      <c r="B20650" s="351"/>
      <c r="C20650" s="435"/>
      <c r="D20650" s="399"/>
      <c r="E20650" s="400"/>
      <c r="G20650" s="401"/>
      <c r="H20650" s="401"/>
      <c r="I20650" s="401"/>
      <c r="J20650" s="194"/>
      <c r="K20650" s="194"/>
      <c r="L20650" s="195"/>
      <c r="M20650" s="196"/>
      <c r="N20650" s="197"/>
      <c r="O20650" s="197"/>
      <c r="P20650" s="231"/>
    </row>
    <row r="20651" spans="2:16">
      <c r="B20651" s="351"/>
      <c r="C20651" s="435"/>
      <c r="D20651" s="399"/>
      <c r="E20651" s="400"/>
      <c r="G20651" s="401"/>
      <c r="H20651" s="401"/>
      <c r="I20651" s="401"/>
      <c r="J20651" s="194"/>
      <c r="K20651" s="194"/>
      <c r="L20651" s="195"/>
      <c r="M20651" s="196"/>
      <c r="N20651" s="197"/>
      <c r="O20651" s="197"/>
      <c r="P20651" s="231"/>
    </row>
    <row r="20652" spans="2:16">
      <c r="B20652" s="351"/>
      <c r="C20652" s="435"/>
      <c r="D20652" s="399"/>
      <c r="E20652" s="400"/>
      <c r="G20652" s="401"/>
      <c r="H20652" s="401"/>
      <c r="I20652" s="401"/>
      <c r="J20652" s="194"/>
      <c r="K20652" s="194"/>
      <c r="L20652" s="195"/>
      <c r="M20652" s="196"/>
      <c r="N20652" s="197"/>
      <c r="O20652" s="197"/>
      <c r="P20652" s="231"/>
    </row>
    <row r="20653" spans="2:16">
      <c r="B20653" s="351"/>
      <c r="C20653" s="435"/>
      <c r="D20653" s="399"/>
      <c r="E20653" s="400"/>
      <c r="G20653" s="401"/>
      <c r="H20653" s="401"/>
      <c r="I20653" s="401"/>
      <c r="J20653" s="194"/>
      <c r="K20653" s="194"/>
      <c r="L20653" s="195"/>
      <c r="M20653" s="196"/>
      <c r="N20653" s="197"/>
      <c r="O20653" s="197"/>
      <c r="P20653" s="231"/>
    </row>
    <row r="20654" spans="2:16">
      <c r="B20654" s="351"/>
      <c r="C20654" s="435"/>
      <c r="D20654" s="399"/>
      <c r="E20654" s="400"/>
      <c r="G20654" s="401"/>
      <c r="H20654" s="401"/>
      <c r="I20654" s="401"/>
      <c r="J20654" s="194"/>
      <c r="K20654" s="194"/>
      <c r="L20654" s="195"/>
      <c r="M20654" s="196"/>
      <c r="N20654" s="197"/>
      <c r="O20654" s="197"/>
      <c r="P20654" s="231"/>
    </row>
    <row r="20655" spans="2:16">
      <c r="B20655" s="351"/>
      <c r="C20655" s="435"/>
      <c r="D20655" s="399"/>
      <c r="E20655" s="400"/>
      <c r="G20655" s="401"/>
      <c r="H20655" s="401"/>
      <c r="I20655" s="401"/>
      <c r="J20655" s="194"/>
      <c r="K20655" s="194"/>
      <c r="L20655" s="195"/>
      <c r="M20655" s="196"/>
      <c r="N20655" s="197"/>
      <c r="O20655" s="197"/>
      <c r="P20655" s="231"/>
    </row>
    <row r="20656" spans="2:16">
      <c r="B20656" s="351"/>
      <c r="C20656" s="435"/>
      <c r="D20656" s="399"/>
      <c r="E20656" s="400"/>
      <c r="G20656" s="401"/>
      <c r="H20656" s="401"/>
      <c r="I20656" s="401"/>
      <c r="J20656" s="194"/>
      <c r="K20656" s="194"/>
      <c r="L20656" s="195"/>
      <c r="M20656" s="196"/>
      <c r="N20656" s="197"/>
      <c r="O20656" s="197"/>
      <c r="P20656" s="231"/>
    </row>
    <row r="20657" spans="2:16">
      <c r="B20657" s="351"/>
      <c r="C20657" s="435"/>
      <c r="D20657" s="399"/>
      <c r="E20657" s="400"/>
      <c r="G20657" s="401"/>
      <c r="H20657" s="401"/>
      <c r="I20657" s="401"/>
      <c r="J20657" s="194"/>
      <c r="K20657" s="194"/>
      <c r="L20657" s="195"/>
      <c r="M20657" s="196"/>
      <c r="N20657" s="197"/>
      <c r="O20657" s="197"/>
      <c r="P20657" s="231"/>
    </row>
    <row r="20658" spans="2:16">
      <c r="B20658" s="351"/>
      <c r="C20658" s="435"/>
      <c r="D20658" s="399"/>
      <c r="E20658" s="400"/>
      <c r="G20658" s="401"/>
      <c r="H20658" s="401"/>
      <c r="I20658" s="401"/>
      <c r="J20658" s="194"/>
      <c r="K20658" s="194"/>
      <c r="L20658" s="195"/>
      <c r="M20658" s="196"/>
      <c r="N20658" s="197"/>
      <c r="O20658" s="197"/>
      <c r="P20658" s="231"/>
    </row>
    <row r="20659" spans="2:16">
      <c r="B20659" s="351"/>
      <c r="C20659" s="435"/>
      <c r="D20659" s="399"/>
      <c r="E20659" s="400"/>
      <c r="G20659" s="401"/>
      <c r="H20659" s="401"/>
      <c r="I20659" s="401"/>
      <c r="J20659" s="194"/>
      <c r="K20659" s="194"/>
      <c r="L20659" s="195"/>
      <c r="M20659" s="196"/>
      <c r="N20659" s="197"/>
      <c r="O20659" s="197"/>
      <c r="P20659" s="231"/>
    </row>
    <row r="20660" spans="2:16">
      <c r="B20660" s="351"/>
      <c r="C20660" s="435"/>
      <c r="D20660" s="399"/>
      <c r="E20660" s="400"/>
      <c r="G20660" s="401"/>
      <c r="H20660" s="401"/>
      <c r="I20660" s="401"/>
      <c r="J20660" s="194"/>
      <c r="K20660" s="194"/>
      <c r="L20660" s="195"/>
      <c r="M20660" s="196"/>
      <c r="N20660" s="197"/>
      <c r="O20660" s="197"/>
      <c r="P20660" s="231"/>
    </row>
    <row r="20661" spans="2:16">
      <c r="B20661" s="351"/>
      <c r="C20661" s="435"/>
      <c r="D20661" s="399"/>
      <c r="E20661" s="400"/>
      <c r="G20661" s="401"/>
      <c r="H20661" s="401"/>
      <c r="I20661" s="401"/>
      <c r="J20661" s="194"/>
      <c r="K20661" s="194"/>
      <c r="L20661" s="195"/>
      <c r="M20661" s="196"/>
      <c r="N20661" s="197"/>
      <c r="O20661" s="197"/>
      <c r="P20661" s="231"/>
    </row>
    <row r="20662" spans="2:16">
      <c r="B20662" s="351"/>
      <c r="C20662" s="435"/>
      <c r="D20662" s="399"/>
      <c r="E20662" s="400"/>
      <c r="G20662" s="401"/>
      <c r="H20662" s="401"/>
      <c r="I20662" s="401"/>
      <c r="J20662" s="194"/>
      <c r="K20662" s="194"/>
      <c r="L20662" s="195"/>
      <c r="M20662" s="196"/>
      <c r="N20662" s="197"/>
      <c r="O20662" s="197"/>
      <c r="P20662" s="231"/>
    </row>
    <row r="20663" spans="2:16">
      <c r="B20663" s="351"/>
      <c r="C20663" s="435"/>
      <c r="D20663" s="399"/>
      <c r="E20663" s="400"/>
      <c r="G20663" s="401"/>
      <c r="H20663" s="401"/>
      <c r="I20663" s="401"/>
      <c r="J20663" s="194"/>
      <c r="K20663" s="194"/>
      <c r="L20663" s="195"/>
      <c r="M20663" s="196"/>
      <c r="N20663" s="197"/>
      <c r="O20663" s="197"/>
      <c r="P20663" s="231"/>
    </row>
    <row r="20664" spans="2:16">
      <c r="B20664" s="351"/>
      <c r="C20664" s="435"/>
      <c r="D20664" s="399"/>
      <c r="E20664" s="400"/>
      <c r="G20664" s="401"/>
      <c r="H20664" s="401"/>
      <c r="I20664" s="401"/>
      <c r="J20664" s="194"/>
      <c r="K20664" s="194"/>
      <c r="L20664" s="195"/>
      <c r="M20664" s="196"/>
      <c r="N20664" s="197"/>
      <c r="O20664" s="197"/>
      <c r="P20664" s="231"/>
    </row>
    <row r="20665" spans="2:16">
      <c r="B20665" s="351"/>
      <c r="C20665" s="435"/>
      <c r="D20665" s="399"/>
      <c r="E20665" s="400"/>
      <c r="G20665" s="401"/>
      <c r="H20665" s="401"/>
      <c r="I20665" s="401"/>
      <c r="J20665" s="194"/>
      <c r="K20665" s="194"/>
      <c r="L20665" s="195"/>
      <c r="M20665" s="196"/>
      <c r="N20665" s="197"/>
      <c r="O20665" s="197"/>
      <c r="P20665" s="231"/>
    </row>
    <row r="20666" spans="2:16">
      <c r="B20666" s="351"/>
      <c r="C20666" s="435"/>
      <c r="D20666" s="399"/>
      <c r="E20666" s="400"/>
      <c r="G20666" s="401"/>
      <c r="H20666" s="401"/>
      <c r="I20666" s="401"/>
      <c r="J20666" s="194"/>
      <c r="K20666" s="194"/>
      <c r="L20666" s="195"/>
      <c r="M20666" s="196"/>
      <c r="N20666" s="197"/>
      <c r="O20666" s="197"/>
      <c r="P20666" s="231"/>
    </row>
    <row r="20667" spans="2:16">
      <c r="B20667" s="351"/>
      <c r="C20667" s="435"/>
      <c r="D20667" s="399"/>
      <c r="E20667" s="400"/>
      <c r="G20667" s="401"/>
      <c r="H20667" s="401"/>
      <c r="I20667" s="401"/>
      <c r="J20667" s="194"/>
      <c r="K20667" s="194"/>
      <c r="L20667" s="195"/>
      <c r="M20667" s="196"/>
      <c r="N20667" s="197"/>
      <c r="O20667" s="197"/>
      <c r="P20667" s="231"/>
    </row>
    <row r="20668" spans="2:16">
      <c r="B20668" s="351"/>
      <c r="C20668" s="435"/>
      <c r="D20668" s="399"/>
      <c r="E20668" s="400"/>
      <c r="G20668" s="401"/>
      <c r="H20668" s="401"/>
      <c r="I20668" s="401"/>
      <c r="J20668" s="194"/>
      <c r="K20668" s="194"/>
      <c r="L20668" s="195"/>
      <c r="M20668" s="196"/>
      <c r="N20668" s="197"/>
      <c r="O20668" s="197"/>
      <c r="P20668" s="231"/>
    </row>
    <row r="20669" spans="2:16">
      <c r="B20669" s="351"/>
      <c r="C20669" s="435"/>
      <c r="D20669" s="399"/>
      <c r="E20669" s="400"/>
      <c r="G20669" s="401"/>
      <c r="H20669" s="401"/>
      <c r="I20669" s="401"/>
      <c r="J20669" s="194"/>
      <c r="K20669" s="194"/>
      <c r="L20669" s="195"/>
      <c r="M20669" s="196"/>
      <c r="N20669" s="197"/>
      <c r="O20669" s="197"/>
      <c r="P20669" s="231"/>
    </row>
    <row r="20670" spans="2:16">
      <c r="B20670" s="351"/>
      <c r="C20670" s="435"/>
      <c r="D20670" s="399"/>
      <c r="E20670" s="400"/>
      <c r="G20670" s="401"/>
      <c r="H20670" s="401"/>
      <c r="I20670" s="401"/>
      <c r="J20670" s="194"/>
      <c r="K20670" s="194"/>
      <c r="L20670" s="195"/>
      <c r="M20670" s="196"/>
      <c r="N20670" s="197"/>
      <c r="O20670" s="197"/>
      <c r="P20670" s="231"/>
    </row>
    <row r="20671" spans="2:16">
      <c r="B20671" s="351"/>
      <c r="C20671" s="435"/>
      <c r="D20671" s="399"/>
      <c r="E20671" s="400"/>
      <c r="G20671" s="401"/>
      <c r="H20671" s="401"/>
      <c r="I20671" s="401"/>
      <c r="J20671" s="194"/>
      <c r="K20671" s="194"/>
      <c r="L20671" s="195"/>
      <c r="M20671" s="196"/>
      <c r="N20671" s="197"/>
      <c r="O20671" s="197"/>
      <c r="P20671" s="231"/>
    </row>
    <row r="20672" spans="2:16">
      <c r="B20672" s="351"/>
      <c r="C20672" s="435"/>
      <c r="D20672" s="399"/>
      <c r="E20672" s="400"/>
      <c r="G20672" s="401"/>
      <c r="H20672" s="401"/>
      <c r="I20672" s="401"/>
      <c r="J20672" s="194"/>
      <c r="K20672" s="194"/>
      <c r="L20672" s="195"/>
      <c r="M20672" s="196"/>
      <c r="N20672" s="197"/>
      <c r="O20672" s="197"/>
      <c r="P20672" s="231"/>
    </row>
    <row r="20673" spans="2:16">
      <c r="B20673" s="351"/>
      <c r="C20673" s="435"/>
      <c r="D20673" s="399"/>
      <c r="E20673" s="400"/>
      <c r="G20673" s="401"/>
      <c r="H20673" s="401"/>
      <c r="I20673" s="401"/>
      <c r="J20673" s="194"/>
      <c r="K20673" s="194"/>
      <c r="L20673" s="195"/>
      <c r="M20673" s="196"/>
      <c r="N20673" s="197"/>
      <c r="O20673" s="197"/>
      <c r="P20673" s="231"/>
    </row>
    <row r="20674" spans="2:16">
      <c r="B20674" s="351"/>
      <c r="C20674" s="435"/>
      <c r="D20674" s="399"/>
      <c r="E20674" s="400"/>
      <c r="G20674" s="401"/>
      <c r="H20674" s="401"/>
      <c r="I20674" s="401"/>
      <c r="J20674" s="194"/>
      <c r="K20674" s="194"/>
      <c r="L20674" s="195"/>
      <c r="M20674" s="196"/>
      <c r="N20674" s="197"/>
      <c r="O20674" s="197"/>
      <c r="P20674" s="231"/>
    </row>
    <row r="20675" spans="2:16">
      <c r="B20675" s="351"/>
      <c r="C20675" s="435"/>
      <c r="D20675" s="399"/>
      <c r="E20675" s="400"/>
      <c r="G20675" s="401"/>
      <c r="H20675" s="401"/>
      <c r="I20675" s="401"/>
      <c r="J20675" s="194"/>
      <c r="K20675" s="194"/>
      <c r="L20675" s="195"/>
      <c r="M20675" s="196"/>
      <c r="N20675" s="197"/>
      <c r="O20675" s="197"/>
      <c r="P20675" s="231"/>
    </row>
    <row r="20676" spans="2:16">
      <c r="B20676" s="351"/>
      <c r="C20676" s="435"/>
      <c r="D20676" s="399"/>
      <c r="E20676" s="400"/>
      <c r="G20676" s="401"/>
      <c r="H20676" s="401"/>
      <c r="I20676" s="401"/>
      <c r="J20676" s="194"/>
      <c r="K20676" s="194"/>
      <c r="L20676" s="195"/>
      <c r="M20676" s="196"/>
      <c r="N20676" s="197"/>
      <c r="O20676" s="197"/>
      <c r="P20676" s="231"/>
    </row>
    <row r="20677" spans="2:16">
      <c r="B20677" s="351"/>
      <c r="C20677" s="435"/>
      <c r="D20677" s="399"/>
      <c r="E20677" s="400"/>
      <c r="G20677" s="401"/>
      <c r="H20677" s="401"/>
      <c r="I20677" s="401"/>
      <c r="J20677" s="194"/>
      <c r="K20677" s="194"/>
      <c r="L20677" s="195"/>
      <c r="M20677" s="196"/>
      <c r="N20677" s="197"/>
      <c r="O20677" s="197"/>
      <c r="P20677" s="231"/>
    </row>
    <row r="20678" spans="2:16">
      <c r="B20678" s="351"/>
      <c r="C20678" s="435"/>
      <c r="D20678" s="399"/>
      <c r="E20678" s="400"/>
      <c r="G20678" s="401"/>
      <c r="H20678" s="401"/>
      <c r="I20678" s="401"/>
      <c r="J20678" s="194"/>
      <c r="K20678" s="194"/>
      <c r="L20678" s="195"/>
      <c r="M20678" s="196"/>
      <c r="N20678" s="197"/>
      <c r="O20678" s="197"/>
      <c r="P20678" s="231"/>
    </row>
    <row r="20679" spans="2:16">
      <c r="B20679" s="351"/>
      <c r="C20679" s="435"/>
      <c r="D20679" s="399"/>
      <c r="E20679" s="400"/>
      <c r="G20679" s="401"/>
      <c r="H20679" s="401"/>
      <c r="I20679" s="401"/>
      <c r="J20679" s="194"/>
      <c r="K20679" s="194"/>
      <c r="L20679" s="195"/>
      <c r="M20679" s="196"/>
      <c r="N20679" s="197"/>
      <c r="O20679" s="197"/>
      <c r="P20679" s="231"/>
    </row>
    <row r="20680" spans="2:16">
      <c r="B20680" s="351"/>
      <c r="C20680" s="435"/>
      <c r="D20680" s="399"/>
      <c r="E20680" s="400"/>
      <c r="G20680" s="401"/>
      <c r="H20680" s="401"/>
      <c r="I20680" s="401"/>
      <c r="J20680" s="194"/>
      <c r="K20680" s="194"/>
      <c r="L20680" s="195"/>
      <c r="M20680" s="196"/>
      <c r="N20680" s="197"/>
      <c r="O20680" s="197"/>
      <c r="P20680" s="231"/>
    </row>
    <row r="20681" spans="2:16">
      <c r="B20681" s="351"/>
      <c r="C20681" s="435"/>
      <c r="D20681" s="399"/>
      <c r="E20681" s="400"/>
      <c r="G20681" s="401"/>
      <c r="H20681" s="401"/>
      <c r="I20681" s="401"/>
      <c r="J20681" s="194"/>
      <c r="K20681" s="194"/>
      <c r="L20681" s="195"/>
      <c r="M20681" s="196"/>
      <c r="N20681" s="197"/>
      <c r="O20681" s="197"/>
      <c r="P20681" s="231"/>
    </row>
    <row r="20682" spans="2:16">
      <c r="B20682" s="351"/>
      <c r="C20682" s="435"/>
      <c r="D20682" s="399"/>
      <c r="E20682" s="400"/>
      <c r="G20682" s="401"/>
      <c r="H20682" s="401"/>
      <c r="I20682" s="401"/>
      <c r="J20682" s="194"/>
      <c r="K20682" s="194"/>
      <c r="L20682" s="195"/>
      <c r="M20682" s="196"/>
      <c r="N20682" s="197"/>
      <c r="O20682" s="197"/>
      <c r="P20682" s="231"/>
    </row>
    <row r="20683" spans="2:16">
      <c r="B20683" s="351"/>
      <c r="C20683" s="435"/>
      <c r="D20683" s="399"/>
      <c r="E20683" s="400"/>
      <c r="G20683" s="401"/>
      <c r="H20683" s="401"/>
      <c r="I20683" s="401"/>
      <c r="J20683" s="194"/>
      <c r="K20683" s="194"/>
      <c r="L20683" s="195"/>
      <c r="M20683" s="196"/>
      <c r="N20683" s="197"/>
      <c r="O20683" s="197"/>
      <c r="P20683" s="231"/>
    </row>
    <row r="20684" spans="2:16">
      <c r="B20684" s="351"/>
      <c r="C20684" s="435"/>
      <c r="D20684" s="399"/>
      <c r="E20684" s="400"/>
      <c r="G20684" s="401"/>
      <c r="H20684" s="401"/>
      <c r="I20684" s="401"/>
      <c r="J20684" s="194"/>
      <c r="K20684" s="194"/>
      <c r="L20684" s="195"/>
      <c r="M20684" s="196"/>
      <c r="N20684" s="197"/>
      <c r="O20684" s="197"/>
      <c r="P20684" s="231"/>
    </row>
    <row r="20685" spans="2:16">
      <c r="B20685" s="351"/>
      <c r="C20685" s="435"/>
      <c r="D20685" s="399"/>
      <c r="E20685" s="400"/>
      <c r="G20685" s="401"/>
      <c r="H20685" s="401"/>
      <c r="I20685" s="401"/>
      <c r="J20685" s="194"/>
      <c r="K20685" s="194"/>
      <c r="L20685" s="195"/>
      <c r="M20685" s="196"/>
      <c r="N20685" s="197"/>
      <c r="O20685" s="197"/>
      <c r="P20685" s="231"/>
    </row>
    <row r="20686" spans="2:16">
      <c r="B20686" s="351"/>
      <c r="C20686" s="435"/>
      <c r="D20686" s="399"/>
      <c r="E20686" s="400"/>
      <c r="G20686" s="401"/>
      <c r="H20686" s="401"/>
      <c r="I20686" s="401"/>
      <c r="J20686" s="194"/>
      <c r="K20686" s="194"/>
      <c r="L20686" s="195"/>
      <c r="M20686" s="196"/>
      <c r="N20686" s="197"/>
      <c r="O20686" s="197"/>
      <c r="P20686" s="231"/>
    </row>
    <row r="20687" spans="2:16">
      <c r="B20687" s="351"/>
      <c r="C20687" s="435"/>
      <c r="D20687" s="399"/>
      <c r="E20687" s="400"/>
      <c r="G20687" s="401"/>
      <c r="H20687" s="401"/>
      <c r="I20687" s="401"/>
      <c r="J20687" s="194"/>
      <c r="K20687" s="194"/>
      <c r="L20687" s="195"/>
      <c r="M20687" s="196"/>
      <c r="N20687" s="197"/>
      <c r="O20687" s="197"/>
      <c r="P20687" s="231"/>
    </row>
    <row r="20688" spans="2:16">
      <c r="B20688" s="351"/>
      <c r="C20688" s="435"/>
      <c r="D20688" s="399"/>
      <c r="E20688" s="400"/>
      <c r="G20688" s="401"/>
      <c r="H20688" s="401"/>
      <c r="I20688" s="401"/>
      <c r="J20688" s="194"/>
      <c r="K20688" s="194"/>
      <c r="L20688" s="195"/>
      <c r="M20688" s="196"/>
      <c r="N20688" s="197"/>
      <c r="O20688" s="197"/>
      <c r="P20688" s="231"/>
    </row>
    <row r="20689" spans="2:16">
      <c r="B20689" s="351"/>
      <c r="C20689" s="435"/>
      <c r="D20689" s="399"/>
      <c r="E20689" s="400"/>
      <c r="G20689" s="401"/>
      <c r="H20689" s="401"/>
      <c r="I20689" s="401"/>
      <c r="J20689" s="194"/>
      <c r="K20689" s="194"/>
      <c r="L20689" s="195"/>
      <c r="M20689" s="196"/>
      <c r="N20689" s="197"/>
      <c r="O20689" s="197"/>
      <c r="P20689" s="231"/>
    </row>
    <row r="20690" spans="2:16">
      <c r="B20690" s="351"/>
      <c r="C20690" s="435"/>
      <c r="D20690" s="399"/>
      <c r="E20690" s="400"/>
      <c r="G20690" s="401"/>
      <c r="H20690" s="401"/>
      <c r="I20690" s="401"/>
      <c r="J20690" s="194"/>
      <c r="K20690" s="194"/>
      <c r="L20690" s="195"/>
      <c r="M20690" s="196"/>
      <c r="N20690" s="197"/>
      <c r="O20690" s="197"/>
      <c r="P20690" s="231"/>
    </row>
    <row r="20691" spans="2:16">
      <c r="B20691" s="351"/>
      <c r="C20691" s="435"/>
      <c r="D20691" s="399"/>
      <c r="E20691" s="400"/>
      <c r="G20691" s="401"/>
      <c r="H20691" s="401"/>
      <c r="I20691" s="401"/>
      <c r="J20691" s="194"/>
      <c r="K20691" s="194"/>
      <c r="L20691" s="195"/>
      <c r="M20691" s="196"/>
      <c r="N20691" s="197"/>
      <c r="O20691" s="197"/>
      <c r="P20691" s="231"/>
    </row>
    <row r="20692" spans="2:16">
      <c r="B20692" s="351"/>
      <c r="C20692" s="435"/>
      <c r="D20692" s="399"/>
      <c r="E20692" s="400"/>
      <c r="G20692" s="401"/>
      <c r="H20692" s="401"/>
      <c r="I20692" s="401"/>
      <c r="J20692" s="194"/>
      <c r="K20692" s="194"/>
      <c r="L20692" s="195"/>
      <c r="M20692" s="196"/>
      <c r="N20692" s="197"/>
      <c r="O20692" s="197"/>
      <c r="P20692" s="231"/>
    </row>
    <row r="20693" spans="2:16">
      <c r="B20693" s="351"/>
      <c r="C20693" s="435"/>
      <c r="D20693" s="399"/>
      <c r="E20693" s="400"/>
      <c r="G20693" s="401"/>
      <c r="H20693" s="401"/>
      <c r="I20693" s="401"/>
      <c r="J20693" s="194"/>
      <c r="K20693" s="194"/>
      <c r="L20693" s="195"/>
      <c r="M20693" s="196"/>
      <c r="N20693" s="197"/>
      <c r="O20693" s="197"/>
      <c r="P20693" s="231"/>
    </row>
    <row r="20694" spans="2:16">
      <c r="B20694" s="351"/>
      <c r="C20694" s="435"/>
      <c r="D20694" s="399"/>
      <c r="E20694" s="400"/>
      <c r="G20694" s="401"/>
      <c r="H20694" s="401"/>
      <c r="I20694" s="401"/>
      <c r="J20694" s="194"/>
      <c r="K20694" s="194"/>
      <c r="L20694" s="195"/>
      <c r="M20694" s="196"/>
      <c r="N20694" s="197"/>
      <c r="O20694" s="197"/>
      <c r="P20694" s="231"/>
    </row>
    <row r="20695" spans="2:16">
      <c r="B20695" s="351"/>
      <c r="C20695" s="435"/>
      <c r="D20695" s="399"/>
      <c r="E20695" s="400"/>
      <c r="G20695" s="401"/>
      <c r="H20695" s="401"/>
      <c r="I20695" s="401"/>
      <c r="J20695" s="194"/>
      <c r="K20695" s="194"/>
      <c r="L20695" s="195"/>
      <c r="M20695" s="196"/>
      <c r="N20695" s="197"/>
      <c r="O20695" s="197"/>
      <c r="P20695" s="231"/>
    </row>
    <row r="20696" spans="2:16">
      <c r="B20696" s="351"/>
      <c r="C20696" s="435"/>
      <c r="D20696" s="399"/>
      <c r="E20696" s="400"/>
      <c r="G20696" s="401"/>
      <c r="H20696" s="401"/>
      <c r="I20696" s="401"/>
      <c r="J20696" s="194"/>
      <c r="K20696" s="194"/>
      <c r="L20696" s="195"/>
      <c r="M20696" s="196"/>
      <c r="N20696" s="197"/>
      <c r="O20696" s="197"/>
      <c r="P20696" s="231"/>
    </row>
    <row r="20697" spans="2:16">
      <c r="B20697" s="351"/>
      <c r="C20697" s="435"/>
      <c r="D20697" s="399"/>
      <c r="E20697" s="400"/>
      <c r="G20697" s="401"/>
      <c r="H20697" s="401"/>
      <c r="I20697" s="401"/>
      <c r="J20697" s="194"/>
      <c r="K20697" s="194"/>
      <c r="L20697" s="195"/>
      <c r="M20697" s="196"/>
      <c r="N20697" s="197"/>
      <c r="O20697" s="197"/>
      <c r="P20697" s="231"/>
    </row>
    <row r="20698" spans="2:16">
      <c r="B20698" s="351"/>
      <c r="C20698" s="435"/>
      <c r="D20698" s="399"/>
      <c r="E20698" s="400"/>
      <c r="G20698" s="401"/>
      <c r="H20698" s="401"/>
      <c r="I20698" s="401"/>
      <c r="J20698" s="194"/>
      <c r="K20698" s="194"/>
      <c r="L20698" s="195"/>
      <c r="M20698" s="196"/>
      <c r="N20698" s="197"/>
      <c r="O20698" s="197"/>
      <c r="P20698" s="231"/>
    </row>
    <row r="20699" spans="2:16">
      <c r="B20699" s="351"/>
      <c r="C20699" s="435"/>
      <c r="D20699" s="399"/>
      <c r="E20699" s="400"/>
      <c r="G20699" s="401"/>
      <c r="H20699" s="401"/>
      <c r="I20699" s="401"/>
      <c r="J20699" s="194"/>
      <c r="K20699" s="194"/>
      <c r="L20699" s="195"/>
      <c r="M20699" s="196"/>
      <c r="N20699" s="197"/>
      <c r="O20699" s="197"/>
      <c r="P20699" s="231"/>
    </row>
    <row r="20700" spans="2:16">
      <c r="B20700" s="351"/>
      <c r="C20700" s="435"/>
      <c r="D20700" s="399"/>
      <c r="E20700" s="400"/>
      <c r="G20700" s="401"/>
      <c r="H20700" s="401"/>
      <c r="I20700" s="401"/>
      <c r="J20700" s="194"/>
      <c r="K20700" s="194"/>
      <c r="L20700" s="195"/>
      <c r="M20700" s="196"/>
      <c r="N20700" s="197"/>
      <c r="O20700" s="197"/>
      <c r="P20700" s="231"/>
    </row>
    <row r="20701" spans="2:16">
      <c r="B20701" s="351"/>
      <c r="C20701" s="435"/>
      <c r="D20701" s="399"/>
      <c r="E20701" s="400"/>
      <c r="G20701" s="401"/>
      <c r="H20701" s="401"/>
      <c r="I20701" s="401"/>
      <c r="J20701" s="194"/>
      <c r="K20701" s="194"/>
      <c r="L20701" s="195"/>
      <c r="M20701" s="196"/>
      <c r="N20701" s="197"/>
      <c r="O20701" s="197"/>
      <c r="P20701" s="231"/>
    </row>
    <row r="20702" spans="2:16">
      <c r="B20702" s="351"/>
      <c r="C20702" s="435"/>
      <c r="D20702" s="399"/>
      <c r="E20702" s="400"/>
      <c r="G20702" s="401"/>
      <c r="H20702" s="401"/>
      <c r="I20702" s="401"/>
      <c r="J20702" s="194"/>
      <c r="K20702" s="194"/>
      <c r="L20702" s="195"/>
      <c r="M20702" s="196"/>
      <c r="N20702" s="197"/>
      <c r="O20702" s="197"/>
      <c r="P20702" s="231"/>
    </row>
    <row r="20703" spans="2:16">
      <c r="B20703" s="351"/>
      <c r="C20703" s="435"/>
      <c r="D20703" s="399"/>
      <c r="E20703" s="400"/>
      <c r="G20703" s="401"/>
      <c r="H20703" s="401"/>
      <c r="I20703" s="401"/>
      <c r="J20703" s="194"/>
      <c r="K20703" s="194"/>
      <c r="L20703" s="195"/>
      <c r="M20703" s="196"/>
      <c r="N20703" s="197"/>
      <c r="O20703" s="197"/>
      <c r="P20703" s="231"/>
    </row>
    <row r="20704" spans="2:16">
      <c r="B20704" s="351"/>
      <c r="C20704" s="435"/>
      <c r="D20704" s="399"/>
      <c r="E20704" s="400"/>
      <c r="G20704" s="401"/>
      <c r="H20704" s="401"/>
      <c r="I20704" s="401"/>
      <c r="J20704" s="194"/>
      <c r="K20704" s="194"/>
      <c r="L20704" s="195"/>
      <c r="M20704" s="196"/>
      <c r="N20704" s="197"/>
      <c r="O20704" s="197"/>
      <c r="P20704" s="231"/>
    </row>
    <row r="20705" spans="2:16">
      <c r="B20705" s="351"/>
      <c r="C20705" s="435"/>
      <c r="D20705" s="399"/>
      <c r="E20705" s="400"/>
      <c r="G20705" s="401"/>
      <c r="H20705" s="401"/>
      <c r="I20705" s="401"/>
      <c r="J20705" s="194"/>
      <c r="K20705" s="194"/>
      <c r="L20705" s="195"/>
      <c r="M20705" s="196"/>
      <c r="N20705" s="197"/>
      <c r="O20705" s="197"/>
      <c r="P20705" s="231"/>
    </row>
    <row r="20706" spans="2:16">
      <c r="B20706" s="351"/>
      <c r="C20706" s="435"/>
      <c r="D20706" s="399"/>
      <c r="E20706" s="400"/>
      <c r="G20706" s="401"/>
      <c r="H20706" s="401"/>
      <c r="I20706" s="401"/>
      <c r="J20706" s="194"/>
      <c r="K20706" s="194"/>
      <c r="L20706" s="195"/>
      <c r="M20706" s="196"/>
      <c r="N20706" s="197"/>
      <c r="O20706" s="197"/>
      <c r="P20706" s="231"/>
    </row>
    <row r="20707" spans="2:16">
      <c r="B20707" s="351"/>
      <c r="C20707" s="435"/>
      <c r="D20707" s="399"/>
      <c r="E20707" s="400"/>
      <c r="G20707" s="401"/>
      <c r="H20707" s="401"/>
      <c r="I20707" s="401"/>
      <c r="J20707" s="194"/>
      <c r="K20707" s="194"/>
      <c r="L20707" s="195"/>
      <c r="M20707" s="196"/>
      <c r="N20707" s="197"/>
      <c r="O20707" s="197"/>
      <c r="P20707" s="231"/>
    </row>
    <row r="20708" spans="2:16">
      <c r="B20708" s="351"/>
      <c r="C20708" s="435"/>
      <c r="D20708" s="399"/>
      <c r="E20708" s="400"/>
      <c r="G20708" s="401"/>
      <c r="H20708" s="401"/>
      <c r="I20708" s="401"/>
      <c r="J20708" s="194"/>
      <c r="K20708" s="194"/>
      <c r="L20708" s="195"/>
      <c r="M20708" s="196"/>
      <c r="N20708" s="197"/>
      <c r="O20708" s="197"/>
      <c r="P20708" s="231"/>
    </row>
    <row r="20709" spans="2:16">
      <c r="B20709" s="351"/>
      <c r="C20709" s="435"/>
      <c r="D20709" s="399"/>
      <c r="E20709" s="400"/>
      <c r="G20709" s="401"/>
      <c r="H20709" s="401"/>
      <c r="I20709" s="401"/>
      <c r="J20709" s="194"/>
      <c r="K20709" s="194"/>
      <c r="L20709" s="195"/>
      <c r="M20709" s="196"/>
      <c r="N20709" s="197"/>
      <c r="O20709" s="197"/>
      <c r="P20709" s="231"/>
    </row>
    <row r="20710" spans="2:16">
      <c r="B20710" s="351"/>
      <c r="C20710" s="435"/>
      <c r="D20710" s="399"/>
      <c r="E20710" s="400"/>
      <c r="G20710" s="401"/>
      <c r="H20710" s="401"/>
      <c r="I20710" s="401"/>
      <c r="J20710" s="194"/>
      <c r="K20710" s="194"/>
      <c r="L20710" s="195"/>
      <c r="M20710" s="196"/>
      <c r="N20710" s="197"/>
      <c r="O20710" s="197"/>
      <c r="P20710" s="231"/>
    </row>
    <row r="20711" spans="2:16">
      <c r="B20711" s="351"/>
      <c r="C20711" s="435"/>
      <c r="D20711" s="399"/>
      <c r="E20711" s="400"/>
      <c r="G20711" s="401"/>
      <c r="H20711" s="401"/>
      <c r="I20711" s="401"/>
      <c r="J20711" s="194"/>
      <c r="K20711" s="194"/>
      <c r="L20711" s="195"/>
      <c r="M20711" s="196"/>
      <c r="N20711" s="197"/>
      <c r="O20711" s="197"/>
      <c r="P20711" s="231"/>
    </row>
    <row r="20712" spans="2:16">
      <c r="B20712" s="351"/>
      <c r="C20712" s="435"/>
      <c r="D20712" s="399"/>
      <c r="E20712" s="400"/>
      <c r="G20712" s="401"/>
      <c r="H20712" s="401"/>
      <c r="I20712" s="401"/>
      <c r="J20712" s="194"/>
      <c r="K20712" s="194"/>
      <c r="L20712" s="195"/>
      <c r="M20712" s="196"/>
      <c r="N20712" s="197"/>
      <c r="O20712" s="197"/>
      <c r="P20712" s="231"/>
    </row>
    <row r="20713" spans="2:16">
      <c r="B20713" s="351"/>
      <c r="C20713" s="435"/>
      <c r="D20713" s="399"/>
      <c r="E20713" s="400"/>
      <c r="G20713" s="401"/>
      <c r="H20713" s="401"/>
      <c r="I20713" s="401"/>
      <c r="J20713" s="194"/>
      <c r="K20713" s="194"/>
      <c r="L20713" s="195"/>
      <c r="M20713" s="196"/>
      <c r="N20713" s="197"/>
      <c r="O20713" s="197"/>
      <c r="P20713" s="231"/>
    </row>
    <row r="20714" spans="2:16">
      <c r="B20714" s="351"/>
      <c r="C20714" s="435"/>
      <c r="D20714" s="399"/>
      <c r="E20714" s="400"/>
      <c r="G20714" s="401"/>
      <c r="H20714" s="401"/>
      <c r="I20714" s="401"/>
      <c r="J20714" s="194"/>
      <c r="K20714" s="194"/>
      <c r="L20714" s="195"/>
      <c r="M20714" s="196"/>
      <c r="N20714" s="197"/>
      <c r="O20714" s="197"/>
      <c r="P20714" s="231"/>
    </row>
    <row r="20715" spans="2:16">
      <c r="B20715" s="351"/>
      <c r="C20715" s="435"/>
      <c r="D20715" s="399"/>
      <c r="E20715" s="400"/>
      <c r="G20715" s="401"/>
      <c r="H20715" s="401"/>
      <c r="I20715" s="401"/>
      <c r="J20715" s="194"/>
      <c r="K20715" s="194"/>
      <c r="L20715" s="195"/>
      <c r="M20715" s="196"/>
      <c r="N20715" s="197"/>
      <c r="O20715" s="197"/>
      <c r="P20715" s="231"/>
    </row>
    <row r="20716" spans="2:16">
      <c r="B20716" s="351"/>
      <c r="C20716" s="435"/>
      <c r="D20716" s="399"/>
      <c r="E20716" s="400"/>
      <c r="G20716" s="401"/>
      <c r="H20716" s="401"/>
      <c r="I20716" s="401"/>
      <c r="J20716" s="194"/>
      <c r="K20716" s="194"/>
      <c r="L20716" s="195"/>
      <c r="M20716" s="196"/>
      <c r="N20716" s="197"/>
      <c r="O20716" s="197"/>
      <c r="P20716" s="231"/>
    </row>
    <row r="20717" spans="2:16">
      <c r="B20717" s="351"/>
      <c r="C20717" s="435"/>
      <c r="D20717" s="399"/>
      <c r="E20717" s="400"/>
      <c r="G20717" s="401"/>
      <c r="H20717" s="401"/>
      <c r="I20717" s="401"/>
      <c r="J20717" s="194"/>
      <c r="K20717" s="194"/>
      <c r="L20717" s="195"/>
      <c r="M20717" s="196"/>
      <c r="N20717" s="197"/>
      <c r="O20717" s="197"/>
      <c r="P20717" s="231"/>
    </row>
    <row r="20718" spans="2:16">
      <c r="B20718" s="351"/>
      <c r="C20718" s="435"/>
      <c r="D20718" s="399"/>
      <c r="E20718" s="400"/>
      <c r="G20718" s="401"/>
      <c r="H20718" s="401"/>
      <c r="I20718" s="401"/>
      <c r="J20718" s="194"/>
      <c r="K20718" s="194"/>
      <c r="L20718" s="195"/>
      <c r="M20718" s="196"/>
      <c r="N20718" s="197"/>
      <c r="O20718" s="197"/>
      <c r="P20718" s="231"/>
    </row>
    <row r="20719" spans="2:16">
      <c r="B20719" s="351"/>
      <c r="C20719" s="435"/>
      <c r="D20719" s="399"/>
      <c r="E20719" s="400"/>
      <c r="G20719" s="401"/>
      <c r="H20719" s="401"/>
      <c r="I20719" s="401"/>
      <c r="J20719" s="194"/>
      <c r="K20719" s="194"/>
      <c r="L20719" s="195"/>
      <c r="M20719" s="196"/>
      <c r="N20719" s="197"/>
      <c r="O20719" s="197"/>
      <c r="P20719" s="231"/>
    </row>
    <row r="20720" spans="2:16">
      <c r="B20720" s="351"/>
      <c r="C20720" s="435"/>
      <c r="D20720" s="399"/>
      <c r="E20720" s="400"/>
      <c r="G20720" s="401"/>
      <c r="H20720" s="401"/>
      <c r="I20720" s="401"/>
      <c r="J20720" s="194"/>
      <c r="K20720" s="194"/>
      <c r="L20720" s="195"/>
      <c r="M20720" s="196"/>
      <c r="N20720" s="197"/>
      <c r="O20720" s="197"/>
      <c r="P20720" s="231"/>
    </row>
    <row r="20721" spans="2:16">
      <c r="B20721" s="351"/>
      <c r="C20721" s="435"/>
      <c r="D20721" s="399"/>
      <c r="E20721" s="400"/>
      <c r="G20721" s="401"/>
      <c r="H20721" s="401"/>
      <c r="I20721" s="401"/>
      <c r="J20721" s="194"/>
      <c r="K20721" s="194"/>
      <c r="L20721" s="195"/>
      <c r="M20721" s="196"/>
      <c r="N20721" s="197"/>
      <c r="O20721" s="197"/>
      <c r="P20721" s="231"/>
    </row>
    <row r="20722" spans="2:16">
      <c r="B20722" s="351"/>
      <c r="C20722" s="435"/>
      <c r="D20722" s="399"/>
      <c r="E20722" s="400"/>
      <c r="G20722" s="401"/>
      <c r="H20722" s="401"/>
      <c r="I20722" s="401"/>
      <c r="J20722" s="194"/>
      <c r="K20722" s="194"/>
      <c r="L20722" s="195"/>
      <c r="M20722" s="196"/>
      <c r="N20722" s="197"/>
      <c r="O20722" s="197"/>
      <c r="P20722" s="231"/>
    </row>
    <row r="20723" spans="2:16">
      <c r="B20723" s="351"/>
      <c r="C20723" s="435"/>
      <c r="D20723" s="399"/>
      <c r="E20723" s="400"/>
      <c r="G20723" s="401"/>
      <c r="H20723" s="401"/>
      <c r="I20723" s="401"/>
      <c r="J20723" s="194"/>
      <c r="K20723" s="194"/>
      <c r="L20723" s="195"/>
      <c r="M20723" s="196"/>
      <c r="N20723" s="197"/>
      <c r="O20723" s="197"/>
      <c r="P20723" s="231"/>
    </row>
    <row r="20724" spans="2:16">
      <c r="B20724" s="351"/>
      <c r="C20724" s="435"/>
      <c r="D20724" s="399"/>
      <c r="E20724" s="400"/>
      <c r="G20724" s="401"/>
      <c r="H20724" s="401"/>
      <c r="I20724" s="401"/>
      <c r="J20724" s="194"/>
      <c r="K20724" s="194"/>
      <c r="L20724" s="195"/>
      <c r="M20724" s="196"/>
      <c r="N20724" s="197"/>
      <c r="O20724" s="197"/>
      <c r="P20724" s="231"/>
    </row>
    <row r="20725" spans="2:16">
      <c r="B20725" s="351"/>
      <c r="C20725" s="435"/>
      <c r="D20725" s="399"/>
      <c r="E20725" s="400"/>
      <c r="G20725" s="401"/>
      <c r="H20725" s="401"/>
      <c r="I20725" s="401"/>
      <c r="J20725" s="194"/>
      <c r="K20725" s="194"/>
      <c r="L20725" s="195"/>
      <c r="M20725" s="196"/>
      <c r="N20725" s="197"/>
      <c r="O20725" s="197"/>
      <c r="P20725" s="231"/>
    </row>
    <row r="20726" spans="2:16">
      <c r="B20726" s="351"/>
      <c r="C20726" s="435"/>
      <c r="D20726" s="399"/>
      <c r="E20726" s="400"/>
      <c r="G20726" s="401"/>
      <c r="H20726" s="401"/>
      <c r="I20726" s="401"/>
      <c r="J20726" s="194"/>
      <c r="K20726" s="194"/>
      <c r="L20726" s="195"/>
      <c r="M20726" s="196"/>
      <c r="N20726" s="197"/>
      <c r="O20726" s="197"/>
      <c r="P20726" s="231"/>
    </row>
    <row r="20727" spans="2:16">
      <c r="B20727" s="351"/>
      <c r="C20727" s="435"/>
      <c r="D20727" s="399"/>
      <c r="E20727" s="400"/>
      <c r="G20727" s="401"/>
      <c r="H20727" s="401"/>
      <c r="I20727" s="401"/>
      <c r="J20727" s="194"/>
      <c r="K20727" s="194"/>
      <c r="L20727" s="195"/>
      <c r="M20727" s="196"/>
      <c r="N20727" s="197"/>
      <c r="O20727" s="197"/>
      <c r="P20727" s="231"/>
    </row>
    <row r="20728" spans="2:16">
      <c r="B20728" s="351"/>
      <c r="C20728" s="435"/>
      <c r="D20728" s="399"/>
      <c r="E20728" s="400"/>
      <c r="G20728" s="401"/>
      <c r="H20728" s="401"/>
      <c r="I20728" s="401"/>
      <c r="J20728" s="194"/>
      <c r="K20728" s="194"/>
      <c r="L20728" s="195"/>
      <c r="M20728" s="196"/>
      <c r="N20728" s="197"/>
      <c r="O20728" s="197"/>
      <c r="P20728" s="231"/>
    </row>
    <row r="20729" spans="2:16">
      <c r="B20729" s="351"/>
      <c r="C20729" s="435"/>
      <c r="D20729" s="399"/>
      <c r="E20729" s="400"/>
      <c r="G20729" s="401"/>
      <c r="H20729" s="401"/>
      <c r="I20729" s="401"/>
      <c r="J20729" s="194"/>
      <c r="K20729" s="194"/>
      <c r="L20729" s="195"/>
      <c r="M20729" s="196"/>
      <c r="N20729" s="197"/>
      <c r="O20729" s="197"/>
      <c r="P20729" s="231"/>
    </row>
    <row r="20730" spans="2:16">
      <c r="B20730" s="351"/>
      <c r="C20730" s="435"/>
      <c r="D20730" s="399"/>
      <c r="E20730" s="400"/>
      <c r="G20730" s="401"/>
      <c r="H20730" s="401"/>
      <c r="I20730" s="401"/>
      <c r="J20730" s="194"/>
      <c r="K20730" s="194"/>
      <c r="L20730" s="195"/>
      <c r="M20730" s="196"/>
      <c r="N20730" s="197"/>
      <c r="O20730" s="197"/>
      <c r="P20730" s="231"/>
    </row>
    <row r="20731" spans="2:16">
      <c r="B20731" s="351"/>
      <c r="C20731" s="435"/>
      <c r="D20731" s="399"/>
      <c r="E20731" s="400"/>
      <c r="G20731" s="401"/>
      <c r="H20731" s="401"/>
      <c r="I20731" s="401"/>
      <c r="J20731" s="194"/>
      <c r="K20731" s="194"/>
      <c r="L20731" s="195"/>
      <c r="M20731" s="196"/>
      <c r="N20731" s="197"/>
      <c r="O20731" s="197"/>
      <c r="P20731" s="231"/>
    </row>
    <row r="20732" spans="2:16">
      <c r="B20732" s="351"/>
      <c r="C20732" s="435"/>
      <c r="D20732" s="399"/>
      <c r="E20732" s="400"/>
      <c r="G20732" s="401"/>
      <c r="H20732" s="401"/>
      <c r="I20732" s="401"/>
      <c r="J20732" s="194"/>
      <c r="K20732" s="194"/>
      <c r="L20732" s="195"/>
      <c r="M20732" s="196"/>
      <c r="N20732" s="197"/>
      <c r="O20732" s="197"/>
      <c r="P20732" s="231"/>
    </row>
    <row r="20733" spans="2:16">
      <c r="B20733" s="351"/>
      <c r="C20733" s="435"/>
      <c r="D20733" s="399"/>
      <c r="E20733" s="400"/>
      <c r="G20733" s="401"/>
      <c r="H20733" s="401"/>
      <c r="I20733" s="401"/>
      <c r="J20733" s="194"/>
      <c r="K20733" s="194"/>
      <c r="L20733" s="195"/>
      <c r="M20733" s="196"/>
      <c r="N20733" s="197"/>
      <c r="O20733" s="197"/>
      <c r="P20733" s="231"/>
    </row>
    <row r="20734" spans="2:16">
      <c r="B20734" s="351"/>
      <c r="C20734" s="435"/>
      <c r="D20734" s="399"/>
      <c r="E20734" s="400"/>
      <c r="G20734" s="401"/>
      <c r="H20734" s="401"/>
      <c r="I20734" s="401"/>
      <c r="J20734" s="194"/>
      <c r="K20734" s="194"/>
      <c r="L20734" s="195"/>
      <c r="M20734" s="196"/>
      <c r="N20734" s="197"/>
      <c r="O20734" s="197"/>
      <c r="P20734" s="231"/>
    </row>
    <row r="20735" spans="2:16">
      <c r="B20735" s="351"/>
      <c r="C20735" s="435"/>
      <c r="D20735" s="399"/>
      <c r="E20735" s="400"/>
      <c r="G20735" s="401"/>
      <c r="H20735" s="401"/>
      <c r="I20735" s="401"/>
      <c r="J20735" s="194"/>
      <c r="K20735" s="194"/>
      <c r="L20735" s="195"/>
      <c r="M20735" s="196"/>
      <c r="N20735" s="197"/>
      <c r="O20735" s="197"/>
      <c r="P20735" s="231"/>
    </row>
    <row r="20736" spans="2:16">
      <c r="B20736" s="351"/>
      <c r="C20736" s="435"/>
      <c r="D20736" s="399"/>
      <c r="E20736" s="400"/>
      <c r="G20736" s="401"/>
      <c r="H20736" s="401"/>
      <c r="I20736" s="401"/>
      <c r="J20736" s="194"/>
      <c r="K20736" s="194"/>
      <c r="L20736" s="195"/>
      <c r="M20736" s="196"/>
      <c r="N20736" s="197"/>
      <c r="O20736" s="197"/>
      <c r="P20736" s="231"/>
    </row>
    <row r="20737" spans="2:16">
      <c r="B20737" s="351"/>
      <c r="C20737" s="435"/>
      <c r="D20737" s="399"/>
      <c r="E20737" s="400"/>
      <c r="G20737" s="401"/>
      <c r="H20737" s="401"/>
      <c r="I20737" s="401"/>
      <c r="J20737" s="194"/>
      <c r="K20737" s="194"/>
      <c r="L20737" s="195"/>
      <c r="M20737" s="196"/>
      <c r="N20737" s="197"/>
      <c r="O20737" s="197"/>
      <c r="P20737" s="231"/>
    </row>
    <row r="20738" spans="2:16">
      <c r="B20738" s="351"/>
      <c r="C20738" s="435"/>
      <c r="D20738" s="399"/>
      <c r="E20738" s="400"/>
      <c r="G20738" s="401"/>
      <c r="H20738" s="401"/>
      <c r="I20738" s="401"/>
      <c r="J20738" s="194"/>
      <c r="K20738" s="194"/>
      <c r="L20738" s="195"/>
      <c r="M20738" s="196"/>
      <c r="N20738" s="197"/>
      <c r="O20738" s="197"/>
      <c r="P20738" s="231"/>
    </row>
    <row r="20739" spans="2:16">
      <c r="B20739" s="351"/>
      <c r="C20739" s="435"/>
      <c r="D20739" s="399"/>
      <c r="E20739" s="400"/>
      <c r="G20739" s="401"/>
      <c r="H20739" s="401"/>
      <c r="I20739" s="401"/>
      <c r="J20739" s="194"/>
      <c r="K20739" s="194"/>
      <c r="L20739" s="195"/>
      <c r="M20739" s="196"/>
      <c r="N20739" s="197"/>
      <c r="O20739" s="197"/>
      <c r="P20739" s="231"/>
    </row>
    <row r="20740" spans="2:16">
      <c r="B20740" s="351"/>
      <c r="C20740" s="435"/>
      <c r="D20740" s="399"/>
      <c r="E20740" s="400"/>
      <c r="G20740" s="401"/>
      <c r="H20740" s="401"/>
      <c r="I20740" s="401"/>
      <c r="J20740" s="194"/>
      <c r="K20740" s="194"/>
      <c r="L20740" s="195"/>
      <c r="M20740" s="196"/>
      <c r="N20740" s="197"/>
      <c r="O20740" s="197"/>
      <c r="P20740" s="231"/>
    </row>
    <row r="20741" spans="2:16">
      <c r="B20741" s="351"/>
      <c r="C20741" s="435"/>
      <c r="D20741" s="399"/>
      <c r="E20741" s="400"/>
      <c r="G20741" s="401"/>
      <c r="H20741" s="401"/>
      <c r="I20741" s="401"/>
      <c r="J20741" s="194"/>
      <c r="K20741" s="194"/>
      <c r="L20741" s="195"/>
      <c r="M20741" s="196"/>
      <c r="N20741" s="197"/>
      <c r="O20741" s="197"/>
      <c r="P20741" s="231"/>
    </row>
    <row r="20742" spans="2:16">
      <c r="B20742" s="351"/>
      <c r="C20742" s="435"/>
      <c r="D20742" s="399"/>
      <c r="E20742" s="400"/>
      <c r="G20742" s="401"/>
      <c r="H20742" s="401"/>
      <c r="I20742" s="401"/>
      <c r="J20742" s="194"/>
      <c r="K20742" s="194"/>
      <c r="L20742" s="195"/>
      <c r="M20742" s="196"/>
      <c r="N20742" s="197"/>
      <c r="O20742" s="197"/>
      <c r="P20742" s="231"/>
    </row>
    <row r="20743" spans="2:16">
      <c r="B20743" s="351"/>
      <c r="C20743" s="435"/>
      <c r="D20743" s="399"/>
      <c r="E20743" s="400"/>
      <c r="G20743" s="401"/>
      <c r="H20743" s="401"/>
      <c r="I20743" s="401"/>
      <c r="J20743" s="194"/>
      <c r="K20743" s="194"/>
      <c r="L20743" s="195"/>
      <c r="M20743" s="196"/>
      <c r="N20743" s="197"/>
      <c r="O20743" s="197"/>
      <c r="P20743" s="231"/>
    </row>
    <row r="20744" spans="2:16">
      <c r="B20744" s="351"/>
      <c r="C20744" s="435"/>
      <c r="D20744" s="399"/>
      <c r="E20744" s="400"/>
      <c r="G20744" s="401"/>
      <c r="H20744" s="401"/>
      <c r="I20744" s="401"/>
      <c r="J20744" s="194"/>
      <c r="K20744" s="194"/>
      <c r="L20744" s="195"/>
      <c r="M20744" s="196"/>
      <c r="N20744" s="197"/>
      <c r="O20744" s="197"/>
      <c r="P20744" s="231"/>
    </row>
    <row r="20745" spans="2:16">
      <c r="B20745" s="351"/>
      <c r="C20745" s="435"/>
      <c r="D20745" s="399"/>
      <c r="E20745" s="400"/>
      <c r="G20745" s="401"/>
      <c r="H20745" s="401"/>
      <c r="I20745" s="401"/>
      <c r="J20745" s="194"/>
      <c r="K20745" s="194"/>
      <c r="L20745" s="195"/>
      <c r="M20745" s="196"/>
      <c r="N20745" s="197"/>
      <c r="O20745" s="197"/>
      <c r="P20745" s="231"/>
    </row>
    <row r="20746" spans="2:16">
      <c r="B20746" s="351"/>
      <c r="C20746" s="435"/>
      <c r="D20746" s="399"/>
      <c r="E20746" s="400"/>
      <c r="G20746" s="401"/>
      <c r="H20746" s="401"/>
      <c r="I20746" s="401"/>
      <c r="J20746" s="194"/>
      <c r="K20746" s="194"/>
      <c r="L20746" s="195"/>
      <c r="M20746" s="196"/>
      <c r="N20746" s="197"/>
      <c r="O20746" s="197"/>
      <c r="P20746" s="231"/>
    </row>
    <row r="20747" spans="2:16">
      <c r="B20747" s="351"/>
      <c r="C20747" s="435"/>
      <c r="D20747" s="399"/>
      <c r="E20747" s="400"/>
      <c r="G20747" s="401"/>
      <c r="H20747" s="401"/>
      <c r="I20747" s="401"/>
      <c r="J20747" s="194"/>
      <c r="K20747" s="194"/>
      <c r="L20747" s="195"/>
      <c r="M20747" s="196"/>
      <c r="N20747" s="197"/>
      <c r="O20747" s="197"/>
      <c r="P20747" s="231"/>
    </row>
    <row r="20748" spans="2:16">
      <c r="B20748" s="351"/>
      <c r="C20748" s="435"/>
      <c r="D20748" s="399"/>
      <c r="E20748" s="400"/>
      <c r="G20748" s="401"/>
      <c r="H20748" s="401"/>
      <c r="I20748" s="401"/>
      <c r="J20748" s="194"/>
      <c r="K20748" s="194"/>
      <c r="L20748" s="195"/>
      <c r="M20748" s="196"/>
      <c r="N20748" s="197"/>
      <c r="O20748" s="197"/>
      <c r="P20748" s="231"/>
    </row>
    <row r="20749" spans="2:16">
      <c r="B20749" s="351"/>
      <c r="C20749" s="435"/>
      <c r="D20749" s="399"/>
      <c r="E20749" s="400"/>
      <c r="G20749" s="401"/>
      <c r="H20749" s="401"/>
      <c r="I20749" s="401"/>
      <c r="J20749" s="194"/>
      <c r="K20749" s="194"/>
      <c r="L20749" s="195"/>
      <c r="M20749" s="196"/>
      <c r="N20749" s="197"/>
      <c r="O20749" s="197"/>
      <c r="P20749" s="231"/>
    </row>
    <row r="20750" spans="2:16">
      <c r="B20750" s="351"/>
      <c r="C20750" s="435"/>
      <c r="D20750" s="399"/>
      <c r="E20750" s="400"/>
      <c r="G20750" s="401"/>
      <c r="H20750" s="401"/>
      <c r="I20750" s="401"/>
      <c r="J20750" s="194"/>
      <c r="K20750" s="194"/>
      <c r="L20750" s="195"/>
      <c r="M20750" s="196"/>
      <c r="N20750" s="197"/>
      <c r="O20750" s="197"/>
      <c r="P20750" s="231"/>
    </row>
    <row r="20751" spans="2:16">
      <c r="B20751" s="351"/>
      <c r="C20751" s="435"/>
      <c r="D20751" s="399"/>
      <c r="E20751" s="400"/>
      <c r="G20751" s="401"/>
      <c r="H20751" s="401"/>
      <c r="I20751" s="401"/>
      <c r="J20751" s="194"/>
      <c r="K20751" s="194"/>
      <c r="L20751" s="195"/>
      <c r="M20751" s="196"/>
      <c r="N20751" s="197"/>
      <c r="O20751" s="197"/>
      <c r="P20751" s="231"/>
    </row>
    <row r="20752" spans="2:16">
      <c r="B20752" s="351"/>
      <c r="C20752" s="435"/>
      <c r="D20752" s="399"/>
      <c r="E20752" s="400"/>
      <c r="G20752" s="401"/>
      <c r="H20752" s="401"/>
      <c r="I20752" s="401"/>
      <c r="J20752" s="194"/>
      <c r="K20752" s="194"/>
      <c r="L20752" s="195"/>
      <c r="M20752" s="196"/>
      <c r="N20752" s="197"/>
      <c r="O20752" s="197"/>
      <c r="P20752" s="231"/>
    </row>
    <row r="20753" spans="2:16">
      <c r="B20753" s="351"/>
      <c r="C20753" s="435"/>
      <c r="D20753" s="399"/>
      <c r="E20753" s="400"/>
      <c r="G20753" s="401"/>
      <c r="H20753" s="401"/>
      <c r="I20753" s="401"/>
      <c r="J20753" s="194"/>
      <c r="K20753" s="194"/>
      <c r="L20753" s="195"/>
      <c r="M20753" s="196"/>
      <c r="N20753" s="197"/>
      <c r="O20753" s="197"/>
      <c r="P20753" s="231"/>
    </row>
    <row r="20754" spans="2:16">
      <c r="B20754" s="351"/>
      <c r="C20754" s="435"/>
      <c r="D20754" s="399"/>
      <c r="E20754" s="400"/>
      <c r="G20754" s="401"/>
      <c r="H20754" s="401"/>
      <c r="I20754" s="401"/>
      <c r="J20754" s="194"/>
      <c r="K20754" s="194"/>
      <c r="L20754" s="195"/>
      <c r="M20754" s="196"/>
      <c r="N20754" s="197"/>
      <c r="O20754" s="197"/>
      <c r="P20754" s="231"/>
    </row>
    <row r="20755" spans="2:16">
      <c r="B20755" s="351"/>
      <c r="C20755" s="435"/>
      <c r="D20755" s="399"/>
      <c r="E20755" s="400"/>
      <c r="G20755" s="401"/>
      <c r="H20755" s="401"/>
      <c r="I20755" s="401"/>
      <c r="J20755" s="194"/>
      <c r="K20755" s="194"/>
      <c r="L20755" s="195"/>
      <c r="M20755" s="196"/>
      <c r="N20755" s="197"/>
      <c r="O20755" s="197"/>
      <c r="P20755" s="231"/>
    </row>
    <row r="20756" spans="2:16">
      <c r="B20756" s="402"/>
      <c r="C20756" s="435"/>
      <c r="D20756" s="404"/>
      <c r="E20756" s="405"/>
      <c r="G20756" s="406"/>
      <c r="H20756" s="406"/>
      <c r="I20756" s="406"/>
      <c r="J20756" s="194"/>
      <c r="K20756" s="194"/>
      <c r="L20756" s="195"/>
      <c r="M20756" s="196"/>
      <c r="N20756" s="197"/>
      <c r="O20756" s="197"/>
      <c r="P20756" s="221"/>
    </row>
    <row r="20757" spans="2:16">
      <c r="B20757" s="351"/>
      <c r="C20757" s="435"/>
      <c r="D20757" s="399"/>
      <c r="E20757" s="400"/>
      <c r="G20757" s="401"/>
      <c r="H20757" s="401"/>
      <c r="I20757" s="401"/>
      <c r="J20757" s="194"/>
      <c r="K20757" s="194"/>
      <c r="L20757" s="195"/>
      <c r="M20757" s="196"/>
      <c r="N20757" s="197"/>
      <c r="O20757" s="197"/>
      <c r="P20757" s="231"/>
    </row>
    <row r="20758" spans="2:16">
      <c r="B20758" s="351"/>
      <c r="C20758" s="435"/>
      <c r="D20758" s="399"/>
      <c r="E20758" s="400"/>
      <c r="G20758" s="401"/>
      <c r="H20758" s="401"/>
      <c r="I20758" s="401"/>
      <c r="J20758" s="194"/>
      <c r="K20758" s="194"/>
      <c r="L20758" s="195"/>
      <c r="M20758" s="196"/>
      <c r="N20758" s="197"/>
      <c r="O20758" s="197"/>
      <c r="P20758" s="231"/>
    </row>
    <row r="20759" spans="2:16">
      <c r="B20759" s="351"/>
      <c r="C20759" s="435"/>
      <c r="D20759" s="399"/>
      <c r="E20759" s="400"/>
      <c r="G20759" s="401"/>
      <c r="H20759" s="401"/>
      <c r="I20759" s="401"/>
      <c r="J20759" s="194"/>
      <c r="K20759" s="194"/>
      <c r="L20759" s="195"/>
      <c r="M20759" s="196"/>
      <c r="N20759" s="197"/>
      <c r="O20759" s="197"/>
      <c r="P20759" s="231"/>
    </row>
    <row r="20760" spans="2:16">
      <c r="B20760" s="351"/>
      <c r="C20760" s="435"/>
      <c r="D20760" s="399"/>
      <c r="E20760" s="400"/>
      <c r="G20760" s="401"/>
      <c r="H20760" s="401"/>
      <c r="I20760" s="401"/>
      <c r="J20760" s="194"/>
      <c r="K20760" s="194"/>
      <c r="L20760" s="195"/>
      <c r="M20760" s="196"/>
      <c r="N20760" s="197"/>
      <c r="O20760" s="197"/>
      <c r="P20760" s="231"/>
    </row>
    <row r="20761" spans="2:16">
      <c r="B20761" s="351"/>
      <c r="C20761" s="435"/>
      <c r="D20761" s="399"/>
      <c r="E20761" s="400"/>
      <c r="G20761" s="401"/>
      <c r="H20761" s="401"/>
      <c r="I20761" s="401"/>
      <c r="J20761" s="194"/>
      <c r="K20761" s="194"/>
      <c r="L20761" s="195"/>
      <c r="M20761" s="196"/>
      <c r="N20761" s="197"/>
      <c r="O20761" s="197"/>
      <c r="P20761" s="231"/>
    </row>
    <row r="20762" spans="2:16">
      <c r="B20762" s="351"/>
      <c r="C20762" s="435"/>
      <c r="D20762" s="399"/>
      <c r="E20762" s="400"/>
      <c r="G20762" s="401"/>
      <c r="H20762" s="401"/>
      <c r="I20762" s="401"/>
      <c r="J20762" s="194"/>
      <c r="K20762" s="194"/>
      <c r="L20762" s="195"/>
      <c r="M20762" s="196"/>
      <c r="N20762" s="197"/>
      <c r="O20762" s="197"/>
      <c r="P20762" s="231"/>
    </row>
    <row r="20763" spans="2:16">
      <c r="B20763" s="351"/>
      <c r="C20763" s="435"/>
      <c r="D20763" s="399"/>
      <c r="E20763" s="400"/>
      <c r="G20763" s="401"/>
      <c r="H20763" s="401"/>
      <c r="I20763" s="401"/>
      <c r="J20763" s="194"/>
      <c r="K20763" s="194"/>
      <c r="L20763" s="195"/>
      <c r="M20763" s="196"/>
      <c r="N20763" s="197"/>
      <c r="O20763" s="197"/>
      <c r="P20763" s="231"/>
    </row>
    <row r="20764" spans="2:16">
      <c r="B20764" s="351"/>
      <c r="C20764" s="435"/>
      <c r="D20764" s="399"/>
      <c r="E20764" s="400"/>
      <c r="G20764" s="401"/>
      <c r="H20764" s="401"/>
      <c r="I20764" s="401"/>
      <c r="J20764" s="194"/>
      <c r="K20764" s="194"/>
      <c r="L20764" s="195"/>
      <c r="M20764" s="196"/>
      <c r="N20764" s="197"/>
      <c r="O20764" s="197"/>
      <c r="P20764" s="231"/>
    </row>
    <row r="20765" spans="2:16">
      <c r="B20765" s="351"/>
      <c r="C20765" s="435"/>
      <c r="D20765" s="399"/>
      <c r="E20765" s="400"/>
      <c r="G20765" s="401"/>
      <c r="H20765" s="401"/>
      <c r="I20765" s="401"/>
      <c r="J20765" s="194"/>
      <c r="K20765" s="194"/>
      <c r="L20765" s="195"/>
      <c r="M20765" s="196"/>
      <c r="N20765" s="197"/>
      <c r="O20765" s="197"/>
      <c r="P20765" s="231"/>
    </row>
    <row r="20766" spans="2:16">
      <c r="B20766" s="351"/>
      <c r="C20766" s="435"/>
      <c r="D20766" s="399"/>
      <c r="E20766" s="400"/>
      <c r="G20766" s="401"/>
      <c r="H20766" s="401"/>
      <c r="I20766" s="401"/>
      <c r="J20766" s="194"/>
      <c r="K20766" s="194"/>
      <c r="L20766" s="195"/>
      <c r="M20766" s="196"/>
      <c r="N20766" s="197"/>
      <c r="O20766" s="197"/>
      <c r="P20766" s="231"/>
    </row>
    <row r="20767" spans="2:16">
      <c r="B20767" s="351"/>
      <c r="C20767" s="435"/>
      <c r="D20767" s="399"/>
      <c r="E20767" s="400"/>
      <c r="G20767" s="401"/>
      <c r="H20767" s="401"/>
      <c r="I20767" s="401"/>
      <c r="J20767" s="194"/>
      <c r="K20767" s="194"/>
      <c r="L20767" s="195"/>
      <c r="M20767" s="196"/>
      <c r="N20767" s="197"/>
      <c r="O20767" s="197"/>
      <c r="P20767" s="231"/>
    </row>
    <row r="20768" spans="2:16">
      <c r="B20768" s="351"/>
      <c r="C20768" s="435"/>
      <c r="D20768" s="399"/>
      <c r="E20768" s="400"/>
      <c r="G20768" s="401"/>
      <c r="H20768" s="401"/>
      <c r="I20768" s="401"/>
      <c r="J20768" s="194"/>
      <c r="K20768" s="194"/>
      <c r="L20768" s="195"/>
      <c r="M20768" s="196"/>
      <c r="N20768" s="197"/>
      <c r="O20768" s="197"/>
      <c r="P20768" s="231"/>
    </row>
    <row r="20769" spans="2:16">
      <c r="B20769" s="351"/>
      <c r="C20769" s="435"/>
      <c r="D20769" s="399"/>
      <c r="E20769" s="400"/>
      <c r="G20769" s="401"/>
      <c r="H20769" s="401"/>
      <c r="I20769" s="401"/>
      <c r="J20769" s="194"/>
      <c r="K20769" s="194"/>
      <c r="L20769" s="195"/>
      <c r="M20769" s="196"/>
      <c r="N20769" s="197"/>
      <c r="O20769" s="197"/>
      <c r="P20769" s="231"/>
    </row>
    <row r="20770" spans="2:16">
      <c r="B20770" s="351"/>
      <c r="C20770" s="435"/>
      <c r="D20770" s="399"/>
      <c r="E20770" s="400"/>
      <c r="G20770" s="401"/>
      <c r="H20770" s="401"/>
      <c r="I20770" s="401"/>
      <c r="J20770" s="194"/>
      <c r="K20770" s="194"/>
      <c r="L20770" s="195"/>
      <c r="M20770" s="196"/>
      <c r="N20770" s="197"/>
      <c r="O20770" s="197"/>
      <c r="P20770" s="231"/>
    </row>
    <row r="20771" spans="2:16">
      <c r="B20771" s="351"/>
      <c r="C20771" s="435"/>
      <c r="D20771" s="399"/>
      <c r="E20771" s="400"/>
      <c r="G20771" s="401"/>
      <c r="H20771" s="401"/>
      <c r="I20771" s="401"/>
      <c r="J20771" s="194"/>
      <c r="K20771" s="194"/>
      <c r="L20771" s="195"/>
      <c r="M20771" s="196"/>
      <c r="N20771" s="197"/>
      <c r="O20771" s="197"/>
      <c r="P20771" s="231"/>
    </row>
    <row r="20772" spans="2:16">
      <c r="B20772" s="351"/>
      <c r="C20772" s="435"/>
      <c r="D20772" s="399"/>
      <c r="E20772" s="400"/>
      <c r="G20772" s="401"/>
      <c r="H20772" s="401"/>
      <c r="I20772" s="401"/>
      <c r="J20772" s="194"/>
      <c r="K20772" s="194"/>
      <c r="L20772" s="195"/>
      <c r="M20772" s="196"/>
      <c r="N20772" s="197"/>
      <c r="O20772" s="197"/>
      <c r="P20772" s="231"/>
    </row>
    <row r="20773" spans="2:16">
      <c r="B20773" s="351"/>
      <c r="C20773" s="435"/>
      <c r="D20773" s="399"/>
      <c r="E20773" s="400"/>
      <c r="G20773" s="401"/>
      <c r="H20773" s="401"/>
      <c r="I20773" s="401"/>
      <c r="J20773" s="194"/>
      <c r="K20773" s="194"/>
      <c r="L20773" s="195"/>
      <c r="M20773" s="196"/>
      <c r="N20773" s="197"/>
      <c r="O20773" s="197"/>
      <c r="P20773" s="231"/>
    </row>
    <row r="20774" spans="2:16">
      <c r="B20774" s="351"/>
      <c r="C20774" s="435"/>
      <c r="D20774" s="399"/>
      <c r="E20774" s="400"/>
      <c r="G20774" s="401"/>
      <c r="H20774" s="401"/>
      <c r="I20774" s="401"/>
      <c r="J20774" s="194"/>
      <c r="K20774" s="194"/>
      <c r="L20774" s="195"/>
      <c r="M20774" s="196"/>
      <c r="N20774" s="197"/>
      <c r="O20774" s="197"/>
      <c r="P20774" s="231"/>
    </row>
    <row r="20775" spans="2:16">
      <c r="B20775" s="351"/>
      <c r="C20775" s="435"/>
      <c r="D20775" s="399"/>
      <c r="E20775" s="400"/>
      <c r="G20775" s="401"/>
      <c r="H20775" s="401"/>
      <c r="I20775" s="401"/>
      <c r="J20775" s="194"/>
      <c r="K20775" s="194"/>
      <c r="L20775" s="195"/>
      <c r="M20775" s="196"/>
      <c r="N20775" s="197"/>
      <c r="O20775" s="197"/>
      <c r="P20775" s="231"/>
    </row>
    <row r="20776" spans="2:16">
      <c r="B20776" s="351"/>
      <c r="C20776" s="435"/>
      <c r="D20776" s="399"/>
      <c r="E20776" s="400"/>
      <c r="G20776" s="401"/>
      <c r="H20776" s="401"/>
      <c r="I20776" s="401"/>
      <c r="J20776" s="194"/>
      <c r="K20776" s="194"/>
      <c r="L20776" s="195"/>
      <c r="M20776" s="196"/>
      <c r="N20776" s="197"/>
      <c r="O20776" s="197"/>
      <c r="P20776" s="231"/>
    </row>
    <row r="20777" spans="2:16">
      <c r="B20777" s="351"/>
      <c r="C20777" s="435"/>
      <c r="D20777" s="399"/>
      <c r="E20777" s="400"/>
      <c r="G20777" s="401"/>
      <c r="H20777" s="401"/>
      <c r="I20777" s="401"/>
      <c r="J20777" s="194"/>
      <c r="K20777" s="194"/>
      <c r="L20777" s="195"/>
      <c r="M20777" s="196"/>
      <c r="N20777" s="197"/>
      <c r="O20777" s="197"/>
      <c r="P20777" s="231"/>
    </row>
    <row r="20778" spans="2:16">
      <c r="B20778" s="351"/>
      <c r="C20778" s="435"/>
      <c r="D20778" s="399"/>
      <c r="E20778" s="400"/>
      <c r="G20778" s="401"/>
      <c r="H20778" s="401"/>
      <c r="I20778" s="401"/>
      <c r="J20778" s="194"/>
      <c r="K20778" s="194"/>
      <c r="L20778" s="195"/>
      <c r="M20778" s="196"/>
      <c r="N20778" s="197"/>
      <c r="O20778" s="197"/>
      <c r="P20778" s="231"/>
    </row>
    <row r="20779" spans="2:16">
      <c r="B20779" s="351"/>
      <c r="C20779" s="435"/>
      <c r="D20779" s="399"/>
      <c r="E20779" s="400"/>
      <c r="G20779" s="401"/>
      <c r="H20779" s="401"/>
      <c r="I20779" s="401"/>
      <c r="J20779" s="194"/>
      <c r="K20779" s="194"/>
      <c r="L20779" s="195"/>
      <c r="M20779" s="196"/>
      <c r="N20779" s="197"/>
      <c r="O20779" s="197"/>
      <c r="P20779" s="231"/>
    </row>
    <row r="20780" spans="2:16">
      <c r="B20780" s="351"/>
      <c r="C20780" s="435"/>
      <c r="D20780" s="399"/>
      <c r="E20780" s="400"/>
      <c r="G20780" s="401"/>
      <c r="H20780" s="401"/>
      <c r="I20780" s="401"/>
      <c r="J20780" s="194"/>
      <c r="K20780" s="194"/>
      <c r="L20780" s="195"/>
      <c r="M20780" s="196"/>
      <c r="N20780" s="197"/>
      <c r="O20780" s="197"/>
      <c r="P20780" s="231"/>
    </row>
    <row r="20781" spans="2:16">
      <c r="B20781" s="351"/>
      <c r="C20781" s="435"/>
      <c r="D20781" s="399"/>
      <c r="E20781" s="400"/>
      <c r="G20781" s="401"/>
      <c r="H20781" s="401"/>
      <c r="I20781" s="401"/>
      <c r="J20781" s="194"/>
      <c r="K20781" s="194"/>
      <c r="L20781" s="195"/>
      <c r="M20781" s="196"/>
      <c r="N20781" s="197"/>
      <c r="O20781" s="197"/>
      <c r="P20781" s="231"/>
    </row>
    <row r="20782" spans="2:16">
      <c r="B20782" s="351"/>
      <c r="C20782" s="435"/>
      <c r="D20782" s="399"/>
      <c r="E20782" s="400"/>
      <c r="G20782" s="401"/>
      <c r="H20782" s="401"/>
      <c r="I20782" s="401"/>
      <c r="J20782" s="194"/>
      <c r="K20782" s="194"/>
      <c r="L20782" s="195"/>
      <c r="M20782" s="196"/>
      <c r="N20782" s="197"/>
      <c r="O20782" s="197"/>
      <c r="P20782" s="231"/>
    </row>
    <row r="20783" spans="2:16">
      <c r="B20783" s="351"/>
      <c r="C20783" s="435"/>
      <c r="D20783" s="399"/>
      <c r="E20783" s="400"/>
      <c r="G20783" s="401"/>
      <c r="H20783" s="401"/>
      <c r="I20783" s="401"/>
      <c r="J20783" s="194"/>
      <c r="K20783" s="194"/>
      <c r="L20783" s="195"/>
      <c r="M20783" s="196"/>
      <c r="N20783" s="197"/>
      <c r="O20783" s="197"/>
      <c r="P20783" s="231"/>
    </row>
    <row r="20784" spans="2:16">
      <c r="B20784" s="351"/>
      <c r="C20784" s="435"/>
      <c r="D20784" s="399"/>
      <c r="E20784" s="400"/>
      <c r="G20784" s="401"/>
      <c r="H20784" s="401"/>
      <c r="I20784" s="401"/>
      <c r="J20784" s="194"/>
      <c r="K20784" s="194"/>
      <c r="L20784" s="195"/>
      <c r="M20784" s="196"/>
      <c r="N20784" s="197"/>
      <c r="O20784" s="197"/>
      <c r="P20784" s="231"/>
    </row>
    <row r="20785" spans="2:16">
      <c r="B20785" s="351"/>
      <c r="C20785" s="435"/>
      <c r="D20785" s="399"/>
      <c r="E20785" s="400"/>
      <c r="G20785" s="401"/>
      <c r="H20785" s="401"/>
      <c r="I20785" s="401"/>
      <c r="J20785" s="194"/>
      <c r="K20785" s="194"/>
      <c r="L20785" s="195"/>
      <c r="M20785" s="196"/>
      <c r="N20785" s="197"/>
      <c r="O20785" s="197"/>
      <c r="P20785" s="231"/>
    </row>
    <row r="20786" spans="2:16">
      <c r="B20786" s="351"/>
      <c r="C20786" s="435"/>
      <c r="D20786" s="399"/>
      <c r="E20786" s="400"/>
      <c r="G20786" s="401"/>
      <c r="H20786" s="401"/>
      <c r="I20786" s="401"/>
      <c r="J20786" s="194"/>
      <c r="K20786" s="194"/>
      <c r="L20786" s="195"/>
      <c r="M20786" s="196"/>
      <c r="N20786" s="197"/>
      <c r="O20786" s="197"/>
      <c r="P20786" s="231"/>
    </row>
    <row r="20787" spans="2:16">
      <c r="B20787" s="351"/>
      <c r="C20787" s="435"/>
      <c r="D20787" s="399"/>
      <c r="E20787" s="400"/>
      <c r="G20787" s="401"/>
      <c r="H20787" s="401"/>
      <c r="I20787" s="401"/>
      <c r="J20787" s="194"/>
      <c r="K20787" s="194"/>
      <c r="L20787" s="195"/>
      <c r="M20787" s="196"/>
      <c r="N20787" s="197"/>
      <c r="O20787" s="197"/>
      <c r="P20787" s="231"/>
    </row>
    <row r="20788" spans="2:16">
      <c r="B20788" s="351"/>
      <c r="C20788" s="435"/>
      <c r="D20788" s="399"/>
      <c r="E20788" s="400"/>
      <c r="G20788" s="401"/>
      <c r="H20788" s="401"/>
      <c r="I20788" s="401"/>
      <c r="J20788" s="194"/>
      <c r="K20788" s="194"/>
      <c r="L20788" s="195"/>
      <c r="M20788" s="196"/>
      <c r="N20788" s="197"/>
      <c r="O20788" s="197"/>
      <c r="P20788" s="231"/>
    </row>
    <row r="20789" spans="2:16">
      <c r="B20789" s="351"/>
      <c r="C20789" s="435"/>
      <c r="D20789" s="399"/>
      <c r="E20789" s="400"/>
      <c r="G20789" s="401"/>
      <c r="H20789" s="401"/>
      <c r="I20789" s="401"/>
      <c r="J20789" s="194"/>
      <c r="K20789" s="194"/>
      <c r="L20789" s="195"/>
      <c r="M20789" s="196"/>
      <c r="N20789" s="197"/>
      <c r="O20789" s="197"/>
      <c r="P20789" s="231"/>
    </row>
    <row r="20790" spans="2:16">
      <c r="B20790" s="351"/>
      <c r="C20790" s="435"/>
      <c r="D20790" s="399"/>
      <c r="E20790" s="400"/>
      <c r="G20790" s="401"/>
      <c r="H20790" s="401"/>
      <c r="I20790" s="401"/>
      <c r="J20790" s="194"/>
      <c r="K20790" s="194"/>
      <c r="L20790" s="195"/>
      <c r="M20790" s="196"/>
      <c r="N20790" s="197"/>
      <c r="O20790" s="197"/>
      <c r="P20790" s="231"/>
    </row>
    <row r="20791" spans="2:16">
      <c r="B20791" s="351"/>
      <c r="C20791" s="435"/>
      <c r="D20791" s="399"/>
      <c r="E20791" s="400"/>
      <c r="G20791" s="401"/>
      <c r="H20791" s="401"/>
      <c r="I20791" s="401"/>
      <c r="J20791" s="194"/>
      <c r="K20791" s="194"/>
      <c r="L20791" s="195"/>
      <c r="M20791" s="196"/>
      <c r="N20791" s="197"/>
      <c r="O20791" s="197"/>
      <c r="P20791" s="231"/>
    </row>
    <row r="20792" spans="2:16">
      <c r="B20792" s="351"/>
      <c r="C20792" s="435"/>
      <c r="D20792" s="399"/>
      <c r="E20792" s="400"/>
      <c r="G20792" s="401"/>
      <c r="H20792" s="401"/>
      <c r="I20792" s="401"/>
      <c r="J20792" s="194"/>
      <c r="K20792" s="194"/>
      <c r="L20792" s="195"/>
      <c r="M20792" s="196"/>
      <c r="N20792" s="197"/>
      <c r="O20792" s="197"/>
      <c r="P20792" s="231"/>
    </row>
    <row r="20793" spans="2:16">
      <c r="B20793" s="351"/>
      <c r="C20793" s="435"/>
      <c r="D20793" s="399"/>
      <c r="E20793" s="400"/>
      <c r="G20793" s="401"/>
      <c r="H20793" s="401"/>
      <c r="I20793" s="401"/>
      <c r="J20793" s="194"/>
      <c r="K20793" s="194"/>
      <c r="L20793" s="195"/>
      <c r="M20793" s="196"/>
      <c r="N20793" s="197"/>
      <c r="O20793" s="197"/>
      <c r="P20793" s="231"/>
    </row>
    <row r="20794" spans="2:16">
      <c r="B20794" s="351"/>
      <c r="C20794" s="435"/>
      <c r="D20794" s="399"/>
      <c r="E20794" s="400"/>
      <c r="G20794" s="401"/>
      <c r="H20794" s="401"/>
      <c r="I20794" s="401"/>
      <c r="J20794" s="194"/>
      <c r="K20794" s="194"/>
      <c r="L20794" s="195"/>
      <c r="M20794" s="196"/>
      <c r="N20794" s="197"/>
      <c r="O20794" s="197"/>
      <c r="P20794" s="231"/>
    </row>
    <row r="20795" spans="2:16">
      <c r="B20795" s="351"/>
      <c r="C20795" s="435"/>
      <c r="D20795" s="399"/>
      <c r="E20795" s="400"/>
      <c r="G20795" s="401"/>
      <c r="H20795" s="401"/>
      <c r="I20795" s="401"/>
      <c r="J20795" s="194"/>
      <c r="K20795" s="194"/>
      <c r="L20795" s="195"/>
      <c r="M20795" s="196"/>
      <c r="N20795" s="197"/>
      <c r="O20795" s="197"/>
      <c r="P20795" s="231"/>
    </row>
    <row r="20796" spans="2:16">
      <c r="B20796" s="351"/>
      <c r="C20796" s="435"/>
      <c r="D20796" s="399"/>
      <c r="E20796" s="400"/>
      <c r="G20796" s="401"/>
      <c r="H20796" s="401"/>
      <c r="I20796" s="401"/>
      <c r="J20796" s="194"/>
      <c r="K20796" s="194"/>
      <c r="L20796" s="195"/>
      <c r="M20796" s="196"/>
      <c r="N20796" s="197"/>
      <c r="O20796" s="197"/>
      <c r="P20796" s="231"/>
    </row>
    <row r="20797" spans="2:16">
      <c r="B20797" s="351"/>
      <c r="C20797" s="435"/>
      <c r="D20797" s="399"/>
      <c r="E20797" s="400"/>
      <c r="G20797" s="401"/>
      <c r="H20797" s="401"/>
      <c r="I20797" s="401"/>
      <c r="J20797" s="194"/>
      <c r="K20797" s="194"/>
      <c r="L20797" s="195"/>
      <c r="M20797" s="196"/>
      <c r="N20797" s="197"/>
      <c r="O20797" s="197"/>
      <c r="P20797" s="231"/>
    </row>
    <row r="20798" spans="2:16">
      <c r="B20798" s="351"/>
      <c r="C20798" s="435"/>
      <c r="D20798" s="399"/>
      <c r="E20798" s="400"/>
      <c r="G20798" s="401"/>
      <c r="H20798" s="401"/>
      <c r="I20798" s="401"/>
      <c r="J20798" s="194"/>
      <c r="K20798" s="194"/>
      <c r="L20798" s="195"/>
      <c r="M20798" s="196"/>
      <c r="N20798" s="197"/>
      <c r="O20798" s="197"/>
      <c r="P20798" s="231"/>
    </row>
    <row r="20799" spans="2:16">
      <c r="B20799" s="351"/>
      <c r="C20799" s="435"/>
      <c r="D20799" s="399"/>
      <c r="E20799" s="400"/>
      <c r="G20799" s="401"/>
      <c r="H20799" s="401"/>
      <c r="I20799" s="401"/>
      <c r="J20799" s="194"/>
      <c r="K20799" s="194"/>
      <c r="L20799" s="195"/>
      <c r="M20799" s="196"/>
      <c r="N20799" s="197"/>
      <c r="O20799" s="197"/>
      <c r="P20799" s="231"/>
    </row>
    <row r="20800" spans="2:16">
      <c r="B20800" s="351"/>
      <c r="C20800" s="435"/>
      <c r="D20800" s="399"/>
      <c r="E20800" s="400"/>
      <c r="G20800" s="401"/>
      <c r="H20800" s="401"/>
      <c r="I20800" s="401"/>
      <c r="J20800" s="194"/>
      <c r="K20800" s="194"/>
      <c r="L20800" s="195"/>
      <c r="M20800" s="196"/>
      <c r="N20800" s="197"/>
      <c r="O20800" s="197"/>
      <c r="P20800" s="231"/>
    </row>
    <row r="20801" spans="2:16">
      <c r="B20801" s="351"/>
      <c r="C20801" s="435"/>
      <c r="D20801" s="399"/>
      <c r="E20801" s="400"/>
      <c r="G20801" s="401"/>
      <c r="H20801" s="401"/>
      <c r="I20801" s="401"/>
      <c r="J20801" s="194"/>
      <c r="K20801" s="194"/>
      <c r="L20801" s="195"/>
      <c r="M20801" s="196"/>
      <c r="N20801" s="197"/>
      <c r="O20801" s="197"/>
      <c r="P20801" s="231"/>
    </row>
    <row r="20802" spans="2:16">
      <c r="B20802" s="351"/>
      <c r="C20802" s="435"/>
      <c r="D20802" s="399"/>
      <c r="E20802" s="400"/>
      <c r="G20802" s="401"/>
      <c r="H20802" s="401"/>
      <c r="I20802" s="401"/>
      <c r="J20802" s="194"/>
      <c r="K20802" s="194"/>
      <c r="L20802" s="195"/>
      <c r="M20802" s="196"/>
      <c r="N20802" s="197"/>
      <c r="O20802" s="197"/>
      <c r="P20802" s="231"/>
    </row>
    <row r="20803" spans="2:16">
      <c r="B20803" s="351"/>
      <c r="C20803" s="435"/>
      <c r="D20803" s="399"/>
      <c r="E20803" s="400"/>
      <c r="G20803" s="401"/>
      <c r="H20803" s="401"/>
      <c r="I20803" s="401"/>
      <c r="J20803" s="194"/>
      <c r="K20803" s="194"/>
      <c r="L20803" s="195"/>
      <c r="M20803" s="196"/>
      <c r="N20803" s="197"/>
      <c r="O20803" s="197"/>
      <c r="P20803" s="231"/>
    </row>
    <row r="20804" spans="2:16">
      <c r="B20804" s="351"/>
      <c r="C20804" s="435"/>
      <c r="D20804" s="399"/>
      <c r="E20804" s="400"/>
      <c r="G20804" s="401"/>
      <c r="H20804" s="401"/>
      <c r="I20804" s="401"/>
      <c r="J20804" s="194"/>
      <c r="K20804" s="194"/>
      <c r="L20804" s="195"/>
      <c r="M20804" s="196"/>
      <c r="N20804" s="197"/>
      <c r="O20804" s="197"/>
      <c r="P20804" s="231"/>
    </row>
    <row r="20805" spans="2:16">
      <c r="B20805" s="351"/>
      <c r="C20805" s="435"/>
      <c r="D20805" s="399"/>
      <c r="E20805" s="400"/>
      <c r="G20805" s="401"/>
      <c r="H20805" s="401"/>
      <c r="I20805" s="401"/>
      <c r="J20805" s="194"/>
      <c r="K20805" s="194"/>
      <c r="L20805" s="195"/>
      <c r="M20805" s="196"/>
      <c r="N20805" s="197"/>
      <c r="O20805" s="197"/>
      <c r="P20805" s="231"/>
    </row>
    <row r="20806" spans="2:16">
      <c r="B20806" s="351"/>
      <c r="C20806" s="435"/>
      <c r="D20806" s="399"/>
      <c r="E20806" s="400"/>
      <c r="G20806" s="401"/>
      <c r="H20806" s="401"/>
      <c r="I20806" s="401"/>
      <c r="J20806" s="194"/>
      <c r="K20806" s="194"/>
      <c r="L20806" s="195"/>
      <c r="M20806" s="196"/>
      <c r="N20806" s="197"/>
      <c r="O20806" s="197"/>
      <c r="P20806" s="231"/>
    </row>
    <row r="20807" spans="2:16">
      <c r="B20807" s="351"/>
      <c r="C20807" s="435"/>
      <c r="D20807" s="399"/>
      <c r="E20807" s="400"/>
      <c r="G20807" s="401"/>
      <c r="H20807" s="401"/>
      <c r="I20807" s="401"/>
      <c r="J20807" s="194"/>
      <c r="K20807" s="194"/>
      <c r="L20807" s="195"/>
      <c r="M20807" s="196"/>
      <c r="N20807" s="197"/>
      <c r="O20807" s="197"/>
      <c r="P20807" s="231"/>
    </row>
    <row r="20808" spans="2:16">
      <c r="B20808" s="351"/>
      <c r="C20808" s="435"/>
      <c r="D20808" s="399"/>
      <c r="E20808" s="400"/>
      <c r="G20808" s="401"/>
      <c r="H20808" s="401"/>
      <c r="I20808" s="401"/>
      <c r="J20808" s="194"/>
      <c r="K20808" s="194"/>
      <c r="L20808" s="195"/>
      <c r="M20808" s="196"/>
      <c r="N20808" s="197"/>
      <c r="O20808" s="197"/>
      <c r="P20808" s="231"/>
    </row>
    <row r="20809" spans="2:16">
      <c r="B20809" s="351"/>
      <c r="C20809" s="435"/>
      <c r="D20809" s="399"/>
      <c r="E20809" s="400"/>
      <c r="G20809" s="401"/>
      <c r="H20809" s="401"/>
      <c r="I20809" s="401"/>
      <c r="J20809" s="194"/>
      <c r="K20809" s="194"/>
      <c r="L20809" s="195"/>
      <c r="M20809" s="196"/>
      <c r="N20809" s="197"/>
      <c r="O20809" s="197"/>
      <c r="P20809" s="231"/>
    </row>
    <row r="20810" spans="2:16">
      <c r="B20810" s="351"/>
      <c r="C20810" s="435"/>
      <c r="D20810" s="399"/>
      <c r="E20810" s="400"/>
      <c r="G20810" s="401"/>
      <c r="H20810" s="401"/>
      <c r="I20810" s="401"/>
      <c r="J20810" s="194"/>
      <c r="K20810" s="194"/>
      <c r="L20810" s="195"/>
      <c r="M20810" s="196"/>
      <c r="N20810" s="197"/>
      <c r="O20810" s="197"/>
      <c r="P20810" s="231"/>
    </row>
    <row r="20811" spans="2:16">
      <c r="B20811" s="351"/>
      <c r="C20811" s="435"/>
      <c r="D20811" s="399"/>
      <c r="E20811" s="400"/>
      <c r="G20811" s="401"/>
      <c r="H20811" s="401"/>
      <c r="I20811" s="401"/>
      <c r="J20811" s="194"/>
      <c r="K20811" s="194"/>
      <c r="L20811" s="195"/>
      <c r="M20811" s="196"/>
      <c r="N20811" s="197"/>
      <c r="O20811" s="197"/>
      <c r="P20811" s="231"/>
    </row>
    <row r="20812" spans="2:16">
      <c r="B20812" s="351"/>
      <c r="C20812" s="435"/>
      <c r="D20812" s="399"/>
      <c r="E20812" s="400"/>
      <c r="G20812" s="401"/>
      <c r="H20812" s="401"/>
      <c r="I20812" s="401"/>
      <c r="J20812" s="194"/>
      <c r="K20812" s="194"/>
      <c r="L20812" s="195"/>
      <c r="M20812" s="196"/>
      <c r="N20812" s="197"/>
      <c r="O20812" s="197"/>
      <c r="P20812" s="231"/>
    </row>
    <row r="20813" spans="2:16">
      <c r="B20813" s="351"/>
      <c r="C20813" s="435"/>
      <c r="D20813" s="399"/>
      <c r="E20813" s="400"/>
      <c r="G20813" s="401"/>
      <c r="H20813" s="401"/>
      <c r="I20813" s="401"/>
      <c r="J20813" s="194"/>
      <c r="K20813" s="194"/>
      <c r="L20813" s="195"/>
      <c r="M20813" s="196"/>
      <c r="N20813" s="197"/>
      <c r="O20813" s="197"/>
      <c r="P20813" s="231"/>
    </row>
    <row r="20814" spans="2:16">
      <c r="B20814" s="351"/>
      <c r="C20814" s="435"/>
      <c r="D20814" s="399"/>
      <c r="E20814" s="400"/>
      <c r="G20814" s="401"/>
      <c r="H20814" s="401"/>
      <c r="I20814" s="401"/>
      <c r="J20814" s="194"/>
      <c r="K20814" s="194"/>
      <c r="L20814" s="195"/>
      <c r="M20814" s="196"/>
      <c r="N20814" s="197"/>
      <c r="O20814" s="197"/>
      <c r="P20814" s="231"/>
    </row>
    <row r="20815" spans="2:16">
      <c r="B20815" s="351"/>
      <c r="C20815" s="435"/>
      <c r="D20815" s="399"/>
      <c r="E20815" s="400"/>
      <c r="G20815" s="401"/>
      <c r="H20815" s="401"/>
      <c r="I20815" s="401"/>
      <c r="J20815" s="194"/>
      <c r="K20815" s="194"/>
      <c r="L20815" s="195"/>
      <c r="M20815" s="196"/>
      <c r="N20815" s="197"/>
      <c r="O20815" s="197"/>
      <c r="P20815" s="231"/>
    </row>
    <row r="20816" spans="2:16">
      <c r="B20816" s="351"/>
      <c r="C20816" s="435"/>
      <c r="D20816" s="399"/>
      <c r="E20816" s="400"/>
      <c r="G20816" s="401"/>
      <c r="H20816" s="401"/>
      <c r="I20816" s="401"/>
      <c r="J20816" s="194"/>
      <c r="K20816" s="194"/>
      <c r="L20816" s="195"/>
      <c r="M20816" s="196"/>
      <c r="N20816" s="197"/>
      <c r="O20816" s="197"/>
      <c r="P20816" s="231"/>
    </row>
    <row r="20817" spans="2:16">
      <c r="B20817" s="351"/>
      <c r="C20817" s="435"/>
      <c r="D20817" s="399"/>
      <c r="E20817" s="400"/>
      <c r="G20817" s="401"/>
      <c r="H20817" s="401"/>
      <c r="I20817" s="401"/>
      <c r="J20817" s="194"/>
      <c r="K20817" s="194"/>
      <c r="L20817" s="195"/>
      <c r="M20817" s="196"/>
      <c r="N20817" s="197"/>
      <c r="O20817" s="197"/>
      <c r="P20817" s="231"/>
    </row>
    <row r="20818" spans="2:16">
      <c r="B20818" s="351"/>
      <c r="C20818" s="435"/>
      <c r="D20818" s="399"/>
      <c r="E20818" s="400"/>
      <c r="G20818" s="401"/>
      <c r="H20818" s="401"/>
      <c r="I20818" s="401"/>
      <c r="J20818" s="194"/>
      <c r="K20818" s="194"/>
      <c r="L20818" s="195"/>
      <c r="M20818" s="196"/>
      <c r="N20818" s="197"/>
      <c r="O20818" s="197"/>
      <c r="P20818" s="231"/>
    </row>
    <row r="20819" spans="2:16">
      <c r="B20819" s="351"/>
      <c r="C20819" s="435"/>
      <c r="D20819" s="399"/>
      <c r="E20819" s="400"/>
      <c r="G20819" s="401"/>
      <c r="H20819" s="401"/>
      <c r="I20819" s="401"/>
      <c r="J20819" s="194"/>
      <c r="K20819" s="194"/>
      <c r="L20819" s="195"/>
      <c r="M20819" s="196"/>
      <c r="N20819" s="197"/>
      <c r="O20819" s="197"/>
      <c r="P20819" s="231"/>
    </row>
    <row r="20820" spans="2:16">
      <c r="B20820" s="351"/>
      <c r="C20820" s="435"/>
      <c r="D20820" s="399"/>
      <c r="E20820" s="400"/>
      <c r="G20820" s="401"/>
      <c r="H20820" s="401"/>
      <c r="I20820" s="401"/>
      <c r="J20820" s="194"/>
      <c r="K20820" s="194"/>
      <c r="L20820" s="195"/>
      <c r="M20820" s="196"/>
      <c r="N20820" s="197"/>
      <c r="O20820" s="197"/>
      <c r="P20820" s="231"/>
    </row>
    <row r="20821" spans="2:16">
      <c r="B20821" s="351"/>
      <c r="C20821" s="435"/>
      <c r="D20821" s="399"/>
      <c r="E20821" s="400"/>
      <c r="G20821" s="401"/>
      <c r="H20821" s="401"/>
      <c r="I20821" s="401"/>
      <c r="J20821" s="194"/>
      <c r="K20821" s="194"/>
      <c r="L20821" s="195"/>
      <c r="M20821" s="196"/>
      <c r="N20821" s="197"/>
      <c r="O20821" s="197"/>
      <c r="P20821" s="231"/>
    </row>
    <row r="20822" spans="2:16">
      <c r="B20822" s="351"/>
      <c r="C20822" s="435"/>
      <c r="D20822" s="399"/>
      <c r="E20822" s="400"/>
      <c r="G20822" s="401"/>
      <c r="H20822" s="401"/>
      <c r="I20822" s="401"/>
      <c r="J20822" s="194"/>
      <c r="K20822" s="194"/>
      <c r="L20822" s="195"/>
      <c r="M20822" s="196"/>
      <c r="N20822" s="197"/>
      <c r="O20822" s="197"/>
      <c r="P20822" s="231"/>
    </row>
    <row r="20823" spans="2:16">
      <c r="B20823" s="351"/>
      <c r="C20823" s="435"/>
      <c r="D20823" s="399"/>
      <c r="E20823" s="400"/>
      <c r="G20823" s="401"/>
      <c r="H20823" s="401"/>
      <c r="I20823" s="401"/>
      <c r="J20823" s="194"/>
      <c r="K20823" s="194"/>
      <c r="L20823" s="195"/>
      <c r="M20823" s="196"/>
      <c r="N20823" s="197"/>
      <c r="O20823" s="197"/>
      <c r="P20823" s="231"/>
    </row>
    <row r="20824" spans="2:16">
      <c r="B20824" s="351"/>
      <c r="C20824" s="435"/>
      <c r="D20824" s="399"/>
      <c r="E20824" s="400"/>
      <c r="G20824" s="401"/>
      <c r="H20824" s="401"/>
      <c r="I20824" s="401"/>
      <c r="J20824" s="194"/>
      <c r="K20824" s="194"/>
      <c r="L20824" s="195"/>
      <c r="M20824" s="196"/>
      <c r="N20824" s="197"/>
      <c r="O20824" s="197"/>
      <c r="P20824" s="231"/>
    </row>
    <row r="20825" spans="2:16">
      <c r="B20825" s="351"/>
      <c r="C20825" s="435"/>
      <c r="D20825" s="399"/>
      <c r="E20825" s="400"/>
      <c r="G20825" s="401"/>
      <c r="H20825" s="401"/>
      <c r="I20825" s="401"/>
      <c r="J20825" s="194"/>
      <c r="K20825" s="194"/>
      <c r="L20825" s="195"/>
      <c r="M20825" s="196"/>
      <c r="N20825" s="197"/>
      <c r="O20825" s="197"/>
      <c r="P20825" s="231"/>
    </row>
    <row r="20826" spans="2:16">
      <c r="B20826" s="351"/>
      <c r="C20826" s="435"/>
      <c r="D20826" s="399"/>
      <c r="E20826" s="400"/>
      <c r="G20826" s="401"/>
      <c r="H20826" s="401"/>
      <c r="I20826" s="401"/>
      <c r="J20826" s="194"/>
      <c r="K20826" s="194"/>
      <c r="L20826" s="195"/>
      <c r="M20826" s="196"/>
      <c r="N20826" s="197"/>
      <c r="O20826" s="197"/>
      <c r="P20826" s="231"/>
    </row>
    <row r="20827" spans="2:16">
      <c r="B20827" s="351"/>
      <c r="C20827" s="435"/>
      <c r="D20827" s="399"/>
      <c r="E20827" s="400"/>
      <c r="G20827" s="401"/>
      <c r="H20827" s="401"/>
      <c r="I20827" s="401"/>
      <c r="J20827" s="194"/>
      <c r="K20827" s="194"/>
      <c r="L20827" s="195"/>
      <c r="M20827" s="196"/>
      <c r="N20827" s="197"/>
      <c r="O20827" s="197"/>
      <c r="P20827" s="231"/>
    </row>
    <row r="20828" spans="2:16">
      <c r="B20828" s="351"/>
      <c r="C20828" s="435"/>
      <c r="D20828" s="399"/>
      <c r="E20828" s="400"/>
      <c r="G20828" s="401"/>
      <c r="H20828" s="401"/>
      <c r="I20828" s="401"/>
      <c r="J20828" s="194"/>
      <c r="K20828" s="194"/>
      <c r="L20828" s="195"/>
      <c r="M20828" s="196"/>
      <c r="N20828" s="197"/>
      <c r="O20828" s="197"/>
      <c r="P20828" s="231"/>
    </row>
    <row r="20829" spans="2:16">
      <c r="B20829" s="351"/>
      <c r="C20829" s="435"/>
      <c r="D20829" s="399"/>
      <c r="E20829" s="400"/>
      <c r="G20829" s="401"/>
      <c r="H20829" s="401"/>
      <c r="I20829" s="401"/>
      <c r="J20829" s="194"/>
      <c r="K20829" s="194"/>
      <c r="L20829" s="195"/>
      <c r="M20829" s="196"/>
      <c r="N20829" s="197"/>
      <c r="O20829" s="197"/>
      <c r="P20829" s="231"/>
    </row>
    <row r="20830" spans="2:16">
      <c r="B20830" s="351"/>
      <c r="C20830" s="435"/>
      <c r="D20830" s="399"/>
      <c r="E20830" s="400"/>
      <c r="G20830" s="401"/>
      <c r="H20830" s="401"/>
      <c r="I20830" s="401"/>
      <c r="J20830" s="194"/>
      <c r="K20830" s="194"/>
      <c r="L20830" s="195"/>
      <c r="M20830" s="196"/>
      <c r="N20830" s="197"/>
      <c r="O20830" s="197"/>
      <c r="P20830" s="231"/>
    </row>
    <row r="20831" spans="2:16">
      <c r="B20831" s="351"/>
      <c r="C20831" s="435"/>
      <c r="D20831" s="399"/>
      <c r="E20831" s="400"/>
      <c r="G20831" s="401"/>
      <c r="H20831" s="401"/>
      <c r="I20831" s="401"/>
      <c r="J20831" s="194"/>
      <c r="K20831" s="194"/>
      <c r="L20831" s="195"/>
      <c r="M20831" s="196"/>
      <c r="N20831" s="197"/>
      <c r="O20831" s="197"/>
      <c r="P20831" s="231"/>
    </row>
    <row r="20832" spans="2:16">
      <c r="B20832" s="351"/>
      <c r="C20832" s="435"/>
      <c r="D20832" s="399"/>
      <c r="E20832" s="400"/>
      <c r="G20832" s="401"/>
      <c r="H20832" s="401"/>
      <c r="I20832" s="401"/>
      <c r="J20832" s="194"/>
      <c r="K20832" s="194"/>
      <c r="L20832" s="195"/>
      <c r="M20832" s="196"/>
      <c r="N20832" s="197"/>
      <c r="O20832" s="197"/>
      <c r="P20832" s="231"/>
    </row>
    <row r="20833" spans="2:16">
      <c r="B20833" s="351"/>
      <c r="C20833" s="435"/>
      <c r="D20833" s="399"/>
      <c r="E20833" s="400"/>
      <c r="G20833" s="401"/>
      <c r="H20833" s="401"/>
      <c r="I20833" s="401"/>
      <c r="J20833" s="194"/>
      <c r="K20833" s="194"/>
      <c r="L20833" s="195"/>
      <c r="M20833" s="196"/>
      <c r="N20833" s="197"/>
      <c r="O20833" s="197"/>
      <c r="P20833" s="231"/>
    </row>
    <row r="20834" spans="2:16">
      <c r="B20834" s="351"/>
      <c r="C20834" s="435"/>
      <c r="D20834" s="399"/>
      <c r="E20834" s="400"/>
      <c r="G20834" s="401"/>
      <c r="H20834" s="401"/>
      <c r="I20834" s="401"/>
      <c r="J20834" s="194"/>
      <c r="K20834" s="194"/>
      <c r="L20834" s="195"/>
      <c r="M20834" s="196"/>
      <c r="N20834" s="197"/>
      <c r="O20834" s="197"/>
      <c r="P20834" s="231"/>
    </row>
    <row r="20835" spans="2:16">
      <c r="B20835" s="351"/>
      <c r="C20835" s="435"/>
      <c r="D20835" s="399"/>
      <c r="E20835" s="400"/>
      <c r="G20835" s="401"/>
      <c r="H20835" s="401"/>
      <c r="I20835" s="401"/>
      <c r="J20835" s="194"/>
      <c r="K20835" s="194"/>
      <c r="L20835" s="195"/>
      <c r="M20835" s="196"/>
      <c r="N20835" s="197"/>
      <c r="O20835" s="197"/>
      <c r="P20835" s="231"/>
    </row>
    <row r="20836" spans="2:16">
      <c r="B20836" s="351"/>
      <c r="C20836" s="435"/>
      <c r="D20836" s="399"/>
      <c r="E20836" s="400"/>
      <c r="G20836" s="401"/>
      <c r="H20836" s="401"/>
      <c r="I20836" s="401"/>
      <c r="J20836" s="194"/>
      <c r="K20836" s="194"/>
      <c r="L20836" s="195"/>
      <c r="M20836" s="196"/>
      <c r="N20836" s="197"/>
      <c r="O20836" s="197"/>
      <c r="P20836" s="231"/>
    </row>
    <row r="20837" spans="2:16">
      <c r="B20837" s="351"/>
      <c r="C20837" s="435"/>
      <c r="D20837" s="399"/>
      <c r="E20837" s="400"/>
      <c r="G20837" s="401"/>
      <c r="H20837" s="401"/>
      <c r="I20837" s="401"/>
      <c r="J20837" s="194"/>
      <c r="K20837" s="194"/>
      <c r="L20837" s="195"/>
      <c r="M20837" s="196"/>
      <c r="N20837" s="197"/>
      <c r="O20837" s="197"/>
      <c r="P20837" s="231"/>
    </row>
    <row r="20838" spans="2:16">
      <c r="B20838" s="351"/>
      <c r="C20838" s="435"/>
      <c r="D20838" s="399"/>
      <c r="E20838" s="400"/>
      <c r="G20838" s="401"/>
      <c r="H20838" s="401"/>
      <c r="I20838" s="401"/>
      <c r="J20838" s="194"/>
      <c r="K20838" s="194"/>
      <c r="L20838" s="195"/>
      <c r="M20838" s="196"/>
      <c r="N20838" s="197"/>
      <c r="O20838" s="197"/>
      <c r="P20838" s="231"/>
    </row>
    <row r="20839" spans="2:16">
      <c r="B20839" s="351"/>
      <c r="C20839" s="435"/>
      <c r="D20839" s="399"/>
      <c r="E20839" s="400"/>
      <c r="G20839" s="401"/>
      <c r="H20839" s="401"/>
      <c r="I20839" s="401"/>
      <c r="J20839" s="194"/>
      <c r="K20839" s="194"/>
      <c r="L20839" s="195"/>
      <c r="M20839" s="196"/>
      <c r="N20839" s="197"/>
      <c r="O20839" s="197"/>
      <c r="P20839" s="231"/>
    </row>
    <row r="20840" spans="2:16">
      <c r="B20840" s="351"/>
      <c r="C20840" s="435"/>
      <c r="D20840" s="399"/>
      <c r="E20840" s="400"/>
      <c r="G20840" s="401"/>
      <c r="H20840" s="401"/>
      <c r="I20840" s="401"/>
      <c r="J20840" s="194"/>
      <c r="K20840" s="194"/>
      <c r="L20840" s="195"/>
      <c r="M20840" s="196"/>
      <c r="N20840" s="197"/>
      <c r="O20840" s="197"/>
      <c r="P20840" s="231"/>
    </row>
    <row r="20841" spans="2:16">
      <c r="B20841" s="351"/>
      <c r="C20841" s="435"/>
      <c r="D20841" s="399"/>
      <c r="E20841" s="400"/>
      <c r="G20841" s="401"/>
      <c r="H20841" s="401"/>
      <c r="I20841" s="401"/>
      <c r="J20841" s="194"/>
      <c r="K20841" s="194"/>
      <c r="L20841" s="195"/>
      <c r="M20841" s="196"/>
      <c r="N20841" s="197"/>
      <c r="O20841" s="197"/>
      <c r="P20841" s="231"/>
    </row>
    <row r="20842" spans="2:16">
      <c r="B20842" s="351"/>
      <c r="C20842" s="435"/>
      <c r="D20842" s="399"/>
      <c r="E20842" s="400"/>
      <c r="G20842" s="401"/>
      <c r="H20842" s="401"/>
      <c r="I20842" s="401"/>
      <c r="J20842" s="194"/>
      <c r="K20842" s="194"/>
      <c r="L20842" s="195"/>
      <c r="M20842" s="196"/>
      <c r="N20842" s="197"/>
      <c r="O20842" s="197"/>
      <c r="P20842" s="231"/>
    </row>
    <row r="20843" spans="2:16">
      <c r="B20843" s="351"/>
      <c r="C20843" s="435"/>
      <c r="D20843" s="399"/>
      <c r="E20843" s="400"/>
      <c r="G20843" s="401"/>
      <c r="H20843" s="401"/>
      <c r="I20843" s="401"/>
      <c r="J20843" s="194"/>
      <c r="K20843" s="194"/>
      <c r="L20843" s="195"/>
      <c r="M20843" s="196"/>
      <c r="N20843" s="197"/>
      <c r="O20843" s="197"/>
      <c r="P20843" s="231"/>
    </row>
    <row r="20844" spans="2:16">
      <c r="B20844" s="351"/>
      <c r="C20844" s="435"/>
      <c r="D20844" s="399"/>
      <c r="E20844" s="400"/>
      <c r="G20844" s="401"/>
      <c r="H20844" s="401"/>
      <c r="I20844" s="401"/>
      <c r="J20844" s="194"/>
      <c r="K20844" s="194"/>
      <c r="L20844" s="195"/>
      <c r="M20844" s="196"/>
      <c r="N20844" s="197"/>
      <c r="O20844" s="197"/>
      <c r="P20844" s="231"/>
    </row>
    <row r="20845" spans="2:16">
      <c r="B20845" s="351"/>
      <c r="C20845" s="435"/>
      <c r="D20845" s="399"/>
      <c r="E20845" s="400"/>
      <c r="G20845" s="401"/>
      <c r="H20845" s="401"/>
      <c r="I20845" s="401"/>
      <c r="J20845" s="194"/>
      <c r="K20845" s="194"/>
      <c r="L20845" s="195"/>
      <c r="M20845" s="196"/>
      <c r="N20845" s="197"/>
      <c r="O20845" s="197"/>
      <c r="P20845" s="231"/>
    </row>
    <row r="20846" spans="2:16">
      <c r="B20846" s="351"/>
      <c r="C20846" s="435"/>
      <c r="D20846" s="399"/>
      <c r="E20846" s="400"/>
      <c r="G20846" s="401"/>
      <c r="H20846" s="401"/>
      <c r="I20846" s="401"/>
      <c r="J20846" s="194"/>
      <c r="K20846" s="194"/>
      <c r="L20846" s="195"/>
      <c r="M20846" s="196"/>
      <c r="N20846" s="197"/>
      <c r="O20846" s="197"/>
      <c r="P20846" s="231"/>
    </row>
    <row r="20847" spans="2:16">
      <c r="B20847" s="351"/>
      <c r="C20847" s="435"/>
      <c r="D20847" s="399"/>
      <c r="E20847" s="400"/>
      <c r="G20847" s="401"/>
      <c r="H20847" s="401"/>
      <c r="I20847" s="401"/>
      <c r="J20847" s="194"/>
      <c r="K20847" s="194"/>
      <c r="L20847" s="195"/>
      <c r="M20847" s="196"/>
      <c r="N20847" s="197"/>
      <c r="O20847" s="197"/>
      <c r="P20847" s="231"/>
    </row>
    <row r="20848" spans="2:16">
      <c r="B20848" s="351"/>
      <c r="C20848" s="435"/>
      <c r="D20848" s="399"/>
      <c r="E20848" s="400"/>
      <c r="G20848" s="401"/>
      <c r="H20848" s="401"/>
      <c r="I20848" s="401"/>
      <c r="J20848" s="194"/>
      <c r="K20848" s="194"/>
      <c r="L20848" s="195"/>
      <c r="M20848" s="196"/>
      <c r="N20848" s="197"/>
      <c r="O20848" s="197"/>
      <c r="P20848" s="231"/>
    </row>
    <row r="20849" spans="2:16">
      <c r="B20849" s="351"/>
      <c r="C20849" s="435"/>
      <c r="D20849" s="399"/>
      <c r="E20849" s="400"/>
      <c r="G20849" s="401"/>
      <c r="H20849" s="401"/>
      <c r="I20849" s="401"/>
      <c r="J20849" s="194"/>
      <c r="K20849" s="194"/>
      <c r="L20849" s="195"/>
      <c r="M20849" s="196"/>
      <c r="N20849" s="197"/>
      <c r="O20849" s="197"/>
      <c r="P20849" s="231"/>
    </row>
    <row r="20850" spans="2:16">
      <c r="B20850" s="351"/>
      <c r="C20850" s="435"/>
      <c r="D20850" s="399"/>
      <c r="E20850" s="400"/>
      <c r="G20850" s="401"/>
      <c r="H20850" s="401"/>
      <c r="I20850" s="401"/>
      <c r="J20850" s="194"/>
      <c r="K20850" s="194"/>
      <c r="L20850" s="195"/>
      <c r="M20850" s="196"/>
      <c r="N20850" s="197"/>
      <c r="O20850" s="197"/>
      <c r="P20850" s="231"/>
    </row>
    <row r="20851" spans="2:16">
      <c r="B20851" s="351"/>
      <c r="C20851" s="435"/>
      <c r="D20851" s="399"/>
      <c r="E20851" s="400"/>
      <c r="G20851" s="401"/>
      <c r="H20851" s="401"/>
      <c r="I20851" s="401"/>
      <c r="J20851" s="194"/>
      <c r="K20851" s="194"/>
      <c r="L20851" s="195"/>
      <c r="M20851" s="196"/>
      <c r="N20851" s="197"/>
      <c r="O20851" s="197"/>
      <c r="P20851" s="231"/>
    </row>
    <row r="20852" spans="2:16">
      <c r="B20852" s="351"/>
      <c r="C20852" s="435"/>
      <c r="D20852" s="399"/>
      <c r="E20852" s="400"/>
      <c r="G20852" s="401"/>
      <c r="H20852" s="401"/>
      <c r="I20852" s="401"/>
      <c r="J20852" s="194"/>
      <c r="K20852" s="194"/>
      <c r="L20852" s="195"/>
      <c r="M20852" s="196"/>
      <c r="N20852" s="197"/>
      <c r="O20852" s="197"/>
      <c r="P20852" s="231"/>
    </row>
    <row r="20853" spans="2:16">
      <c r="B20853" s="351"/>
      <c r="C20853" s="435"/>
      <c r="D20853" s="399"/>
      <c r="E20853" s="400"/>
      <c r="G20853" s="401"/>
      <c r="H20853" s="401"/>
      <c r="I20853" s="401"/>
      <c r="J20853" s="194"/>
      <c r="K20853" s="194"/>
      <c r="L20853" s="195"/>
      <c r="M20853" s="196"/>
      <c r="N20853" s="197"/>
      <c r="O20853" s="197"/>
      <c r="P20853" s="231"/>
    </row>
    <row r="20854" spans="2:16">
      <c r="B20854" s="351"/>
      <c r="C20854" s="435"/>
      <c r="D20854" s="399"/>
      <c r="E20854" s="400"/>
      <c r="G20854" s="401"/>
      <c r="H20854" s="401"/>
      <c r="I20854" s="401"/>
      <c r="J20854" s="194"/>
      <c r="K20854" s="194"/>
      <c r="L20854" s="195"/>
      <c r="M20854" s="196"/>
      <c r="N20854" s="197"/>
      <c r="O20854" s="197"/>
      <c r="P20854" s="231"/>
    </row>
    <row r="20855" spans="2:16">
      <c r="B20855" s="351"/>
      <c r="C20855" s="435"/>
      <c r="D20855" s="399"/>
      <c r="E20855" s="400"/>
      <c r="G20855" s="401"/>
      <c r="H20855" s="401"/>
      <c r="I20855" s="401"/>
      <c r="J20855" s="194"/>
      <c r="K20855" s="194"/>
      <c r="L20855" s="195"/>
      <c r="M20855" s="196"/>
      <c r="N20855" s="197"/>
      <c r="O20855" s="197"/>
      <c r="P20855" s="231"/>
    </row>
    <row r="20856" spans="2:16">
      <c r="B20856" s="351"/>
      <c r="C20856" s="435"/>
      <c r="D20856" s="399"/>
      <c r="E20856" s="400"/>
      <c r="G20856" s="401"/>
      <c r="H20856" s="401"/>
      <c r="I20856" s="401"/>
      <c r="J20856" s="194"/>
      <c r="K20856" s="194"/>
      <c r="L20856" s="195"/>
      <c r="M20856" s="196"/>
      <c r="N20856" s="197"/>
      <c r="O20856" s="197"/>
      <c r="P20856" s="231"/>
    </row>
    <row r="20857" spans="2:16">
      <c r="B20857" s="351"/>
      <c r="C20857" s="435"/>
      <c r="D20857" s="399"/>
      <c r="E20857" s="400"/>
      <c r="G20857" s="401"/>
      <c r="H20857" s="401"/>
      <c r="I20857" s="401"/>
      <c r="J20857" s="194"/>
      <c r="K20857" s="194"/>
      <c r="L20857" s="195"/>
      <c r="M20857" s="196"/>
      <c r="N20857" s="197"/>
      <c r="O20857" s="197"/>
      <c r="P20857" s="231"/>
    </row>
    <row r="20858" spans="2:16">
      <c r="B20858" s="351"/>
      <c r="C20858" s="435"/>
      <c r="D20858" s="399"/>
      <c r="E20858" s="400"/>
      <c r="G20858" s="401"/>
      <c r="H20858" s="401"/>
      <c r="I20858" s="401"/>
      <c r="J20858" s="194"/>
      <c r="K20858" s="194"/>
      <c r="L20858" s="195"/>
      <c r="M20858" s="196"/>
      <c r="N20858" s="197"/>
      <c r="O20858" s="197"/>
      <c r="P20858" s="231"/>
    </row>
    <row r="20859" spans="2:16">
      <c r="B20859" s="351"/>
      <c r="C20859" s="435"/>
      <c r="D20859" s="399"/>
      <c r="E20859" s="400"/>
      <c r="G20859" s="401"/>
      <c r="H20859" s="401"/>
      <c r="I20859" s="401"/>
      <c r="J20859" s="194"/>
      <c r="K20859" s="194"/>
      <c r="L20859" s="195"/>
      <c r="M20859" s="196"/>
      <c r="N20859" s="197"/>
      <c r="O20859" s="197"/>
      <c r="P20859" s="231"/>
    </row>
    <row r="20860" spans="2:16">
      <c r="B20860" s="351"/>
      <c r="C20860" s="435"/>
      <c r="D20860" s="399"/>
      <c r="E20860" s="400"/>
      <c r="G20860" s="401"/>
      <c r="H20860" s="401"/>
      <c r="I20860" s="401"/>
      <c r="J20860" s="194"/>
      <c r="K20860" s="194"/>
      <c r="L20860" s="195"/>
      <c r="M20860" s="196"/>
      <c r="N20860" s="197"/>
      <c r="O20860" s="197"/>
      <c r="P20860" s="231"/>
    </row>
    <row r="20861" spans="2:16">
      <c r="B20861" s="351"/>
      <c r="C20861" s="435"/>
      <c r="D20861" s="399"/>
      <c r="E20861" s="400"/>
      <c r="G20861" s="401"/>
      <c r="H20861" s="401"/>
      <c r="I20861" s="401"/>
      <c r="J20861" s="194"/>
      <c r="K20861" s="194"/>
      <c r="L20861" s="195"/>
      <c r="M20861" s="196"/>
      <c r="N20861" s="197"/>
      <c r="O20861" s="197"/>
      <c r="P20861" s="231"/>
    </row>
    <row r="20862" spans="2:16">
      <c r="B20862" s="351"/>
      <c r="C20862" s="435"/>
      <c r="D20862" s="399"/>
      <c r="E20862" s="400"/>
      <c r="G20862" s="401"/>
      <c r="H20862" s="401"/>
      <c r="I20862" s="401"/>
      <c r="J20862" s="194"/>
      <c r="K20862" s="194"/>
      <c r="L20862" s="195"/>
      <c r="M20862" s="196"/>
      <c r="N20862" s="197"/>
      <c r="O20862" s="197"/>
      <c r="P20862" s="231"/>
    </row>
    <row r="20863" spans="2:16">
      <c r="B20863" s="351"/>
      <c r="C20863" s="435"/>
      <c r="D20863" s="399"/>
      <c r="E20863" s="400"/>
      <c r="G20863" s="401"/>
      <c r="H20863" s="401"/>
      <c r="I20863" s="401"/>
      <c r="J20863" s="194"/>
      <c r="K20863" s="194"/>
      <c r="L20863" s="195"/>
      <c r="M20863" s="196"/>
      <c r="N20863" s="197"/>
      <c r="O20863" s="197"/>
      <c r="P20863" s="231"/>
    </row>
    <row r="20864" spans="2:16">
      <c r="B20864" s="351"/>
      <c r="C20864" s="435"/>
      <c r="D20864" s="399"/>
      <c r="E20864" s="400"/>
      <c r="G20864" s="401"/>
      <c r="H20864" s="401"/>
      <c r="I20864" s="401"/>
      <c r="J20864" s="194"/>
      <c r="K20864" s="194"/>
      <c r="L20864" s="195"/>
      <c r="M20864" s="196"/>
      <c r="N20864" s="197"/>
      <c r="O20864" s="197"/>
      <c r="P20864" s="231"/>
    </row>
    <row r="20865" spans="2:16">
      <c r="B20865" s="351"/>
      <c r="C20865" s="435"/>
      <c r="D20865" s="399"/>
      <c r="E20865" s="400"/>
      <c r="G20865" s="401"/>
      <c r="H20865" s="401"/>
      <c r="I20865" s="401"/>
      <c r="J20865" s="194"/>
      <c r="K20865" s="194"/>
      <c r="L20865" s="195"/>
      <c r="M20865" s="196"/>
      <c r="N20865" s="197"/>
      <c r="O20865" s="197"/>
      <c r="P20865" s="231"/>
    </row>
    <row r="20866" spans="2:16">
      <c r="B20866" s="351"/>
      <c r="C20866" s="435"/>
      <c r="D20866" s="399"/>
      <c r="E20866" s="400"/>
      <c r="G20866" s="401"/>
      <c r="H20866" s="401"/>
      <c r="I20866" s="401"/>
      <c r="J20866" s="194"/>
      <c r="K20866" s="194"/>
      <c r="L20866" s="195"/>
      <c r="M20866" s="196"/>
      <c r="N20866" s="197"/>
      <c r="O20866" s="197"/>
      <c r="P20866" s="231"/>
    </row>
    <row r="20867" spans="2:16">
      <c r="B20867" s="402"/>
      <c r="C20867" s="435"/>
      <c r="D20867" s="404"/>
      <c r="E20867" s="405"/>
      <c r="G20867" s="406"/>
      <c r="H20867" s="406"/>
      <c r="I20867" s="406"/>
      <c r="J20867" s="194"/>
      <c r="K20867" s="194"/>
      <c r="L20867" s="195"/>
      <c r="M20867" s="196"/>
      <c r="N20867" s="197"/>
      <c r="O20867" s="197"/>
      <c r="P20867" s="221"/>
    </row>
    <row r="20868" spans="2:16">
      <c r="B20868" s="351"/>
      <c r="C20868" s="435"/>
      <c r="D20868" s="399"/>
      <c r="E20868" s="400"/>
      <c r="G20868" s="401"/>
      <c r="H20868" s="401"/>
      <c r="I20868" s="401"/>
      <c r="J20868" s="194"/>
      <c r="K20868" s="194"/>
      <c r="L20868" s="195"/>
      <c r="M20868" s="196"/>
      <c r="N20868" s="197"/>
      <c r="O20868" s="197"/>
      <c r="P20868" s="231"/>
    </row>
    <row r="20869" spans="2:16">
      <c r="B20869" s="351"/>
      <c r="C20869" s="435"/>
      <c r="D20869" s="399"/>
      <c r="E20869" s="400"/>
      <c r="G20869" s="401"/>
      <c r="H20869" s="401"/>
      <c r="I20869" s="401"/>
      <c r="J20869" s="194"/>
      <c r="K20869" s="194"/>
      <c r="L20869" s="195"/>
      <c r="M20869" s="196"/>
      <c r="N20869" s="197"/>
      <c r="O20869" s="197"/>
      <c r="P20869" s="231"/>
    </row>
    <row r="20870" spans="2:16">
      <c r="B20870" s="351"/>
      <c r="C20870" s="435"/>
      <c r="D20870" s="399"/>
      <c r="E20870" s="400"/>
      <c r="G20870" s="401"/>
      <c r="H20870" s="401"/>
      <c r="I20870" s="401"/>
      <c r="J20870" s="194"/>
      <c r="K20870" s="194"/>
      <c r="L20870" s="195"/>
      <c r="M20870" s="196"/>
      <c r="N20870" s="197"/>
      <c r="O20870" s="197"/>
      <c r="P20870" s="231"/>
    </row>
    <row r="20871" spans="2:16">
      <c r="B20871" s="351"/>
      <c r="C20871" s="435"/>
      <c r="D20871" s="399"/>
      <c r="E20871" s="400"/>
      <c r="G20871" s="401"/>
      <c r="H20871" s="401"/>
      <c r="I20871" s="401"/>
      <c r="J20871" s="194"/>
      <c r="K20871" s="194"/>
      <c r="L20871" s="195"/>
      <c r="M20871" s="196"/>
      <c r="N20871" s="197"/>
      <c r="O20871" s="197"/>
      <c r="P20871" s="231"/>
    </row>
    <row r="20872" spans="2:16">
      <c r="B20872" s="351"/>
      <c r="C20872" s="435"/>
      <c r="D20872" s="399"/>
      <c r="E20872" s="400"/>
      <c r="G20872" s="401"/>
      <c r="H20872" s="401"/>
      <c r="I20872" s="401"/>
      <c r="J20872" s="194"/>
      <c r="K20872" s="194"/>
      <c r="L20872" s="195"/>
      <c r="M20872" s="196"/>
      <c r="N20872" s="197"/>
      <c r="O20872" s="197"/>
      <c r="P20872" s="231"/>
    </row>
    <row r="20873" spans="2:16">
      <c r="B20873" s="351"/>
      <c r="C20873" s="435"/>
      <c r="D20873" s="399"/>
      <c r="E20873" s="400"/>
      <c r="G20873" s="401"/>
      <c r="H20873" s="401"/>
      <c r="I20873" s="401"/>
      <c r="J20873" s="194"/>
      <c r="K20873" s="194"/>
      <c r="L20873" s="195"/>
      <c r="M20873" s="196"/>
      <c r="N20873" s="197"/>
      <c r="O20873" s="197"/>
      <c r="P20873" s="231"/>
    </row>
    <row r="20874" spans="2:16">
      <c r="B20874" s="351"/>
      <c r="C20874" s="435"/>
      <c r="D20874" s="399"/>
      <c r="E20874" s="400"/>
      <c r="G20874" s="401"/>
      <c r="H20874" s="401"/>
      <c r="I20874" s="401"/>
      <c r="J20874" s="194"/>
      <c r="K20874" s="194"/>
      <c r="L20874" s="195"/>
      <c r="M20874" s="196"/>
      <c r="N20874" s="197"/>
      <c r="O20874" s="197"/>
      <c r="P20874" s="231"/>
    </row>
    <row r="20875" spans="2:16">
      <c r="B20875" s="351"/>
      <c r="C20875" s="435"/>
      <c r="D20875" s="399"/>
      <c r="E20875" s="400"/>
      <c r="G20875" s="401"/>
      <c r="H20875" s="401"/>
      <c r="I20875" s="401"/>
      <c r="J20875" s="194"/>
      <c r="K20875" s="194"/>
      <c r="L20875" s="195"/>
      <c r="M20875" s="196"/>
      <c r="N20875" s="197"/>
      <c r="O20875" s="197"/>
      <c r="P20875" s="231"/>
    </row>
    <row r="20876" spans="2:16">
      <c r="B20876" s="351"/>
      <c r="C20876" s="435"/>
      <c r="D20876" s="399"/>
      <c r="E20876" s="400"/>
      <c r="G20876" s="401"/>
      <c r="H20876" s="401"/>
      <c r="I20876" s="401"/>
      <c r="J20876" s="194"/>
      <c r="K20876" s="194"/>
      <c r="L20876" s="195"/>
      <c r="M20876" s="196"/>
      <c r="N20876" s="197"/>
      <c r="O20876" s="197"/>
      <c r="P20876" s="231"/>
    </row>
    <row r="20877" spans="2:16">
      <c r="B20877" s="351"/>
      <c r="C20877" s="435"/>
      <c r="D20877" s="399"/>
      <c r="E20877" s="400"/>
      <c r="G20877" s="401"/>
      <c r="H20877" s="401"/>
      <c r="I20877" s="401"/>
      <c r="J20877" s="194"/>
      <c r="K20877" s="194"/>
      <c r="L20877" s="195"/>
      <c r="M20877" s="196"/>
      <c r="N20877" s="197"/>
      <c r="O20877" s="197"/>
      <c r="P20877" s="231"/>
    </row>
    <row r="20878" spans="2:16">
      <c r="B20878" s="351"/>
      <c r="C20878" s="435"/>
      <c r="D20878" s="399"/>
      <c r="E20878" s="400"/>
      <c r="G20878" s="401"/>
      <c r="H20878" s="401"/>
      <c r="I20878" s="401"/>
      <c r="J20878" s="194"/>
      <c r="K20878" s="194"/>
      <c r="L20878" s="195"/>
      <c r="M20878" s="196"/>
      <c r="N20878" s="197"/>
      <c r="O20878" s="197"/>
      <c r="P20878" s="231"/>
    </row>
    <row r="20879" spans="2:16">
      <c r="B20879" s="351"/>
      <c r="C20879" s="435"/>
      <c r="D20879" s="399"/>
      <c r="E20879" s="400"/>
      <c r="G20879" s="401"/>
      <c r="H20879" s="401"/>
      <c r="I20879" s="401"/>
      <c r="J20879" s="194"/>
      <c r="K20879" s="194"/>
      <c r="L20879" s="195"/>
      <c r="M20879" s="196"/>
      <c r="N20879" s="197"/>
      <c r="O20879" s="197"/>
      <c r="P20879" s="231"/>
    </row>
    <row r="20880" spans="2:16">
      <c r="B20880" s="351"/>
      <c r="C20880" s="435"/>
      <c r="D20880" s="399"/>
      <c r="E20880" s="400"/>
      <c r="G20880" s="401"/>
      <c r="H20880" s="401"/>
      <c r="I20880" s="401"/>
      <c r="J20880" s="194"/>
      <c r="K20880" s="194"/>
      <c r="L20880" s="195"/>
      <c r="M20880" s="196"/>
      <c r="N20880" s="197"/>
      <c r="O20880" s="197"/>
      <c r="P20880" s="231"/>
    </row>
    <row r="20881" spans="2:16">
      <c r="B20881" s="351"/>
      <c r="C20881" s="435"/>
      <c r="D20881" s="399"/>
      <c r="E20881" s="400"/>
      <c r="G20881" s="401"/>
      <c r="H20881" s="401"/>
      <c r="I20881" s="401"/>
      <c r="J20881" s="194"/>
      <c r="K20881" s="194"/>
      <c r="L20881" s="195"/>
      <c r="M20881" s="196"/>
      <c r="N20881" s="197"/>
      <c r="O20881" s="197"/>
      <c r="P20881" s="231"/>
    </row>
    <row r="20882" spans="2:16">
      <c r="B20882" s="351"/>
      <c r="C20882" s="435"/>
      <c r="D20882" s="399"/>
      <c r="E20882" s="400"/>
      <c r="G20882" s="401"/>
      <c r="H20882" s="401"/>
      <c r="I20882" s="401"/>
      <c r="J20882" s="194"/>
      <c r="K20882" s="194"/>
      <c r="L20882" s="195"/>
      <c r="M20882" s="196"/>
      <c r="N20882" s="197"/>
      <c r="O20882" s="197"/>
      <c r="P20882" s="231"/>
    </row>
    <row r="20883" spans="2:16">
      <c r="B20883" s="351"/>
      <c r="C20883" s="435"/>
      <c r="D20883" s="399"/>
      <c r="E20883" s="400"/>
      <c r="G20883" s="401"/>
      <c r="H20883" s="401"/>
      <c r="I20883" s="401"/>
      <c r="J20883" s="194"/>
      <c r="K20883" s="194"/>
      <c r="L20883" s="195"/>
      <c r="M20883" s="196"/>
      <c r="N20883" s="197"/>
      <c r="O20883" s="197"/>
      <c r="P20883" s="231"/>
    </row>
    <row r="20884" spans="2:16">
      <c r="B20884" s="351"/>
      <c r="C20884" s="435"/>
      <c r="D20884" s="399"/>
      <c r="E20884" s="400"/>
      <c r="G20884" s="401"/>
      <c r="H20884" s="401"/>
      <c r="I20884" s="401"/>
      <c r="J20884" s="194"/>
      <c r="K20884" s="194"/>
      <c r="L20884" s="195"/>
      <c r="M20884" s="196"/>
      <c r="N20884" s="197"/>
      <c r="O20884" s="197"/>
      <c r="P20884" s="231"/>
    </row>
    <row r="20885" spans="2:16">
      <c r="B20885" s="351"/>
      <c r="C20885" s="435"/>
      <c r="D20885" s="399"/>
      <c r="E20885" s="400"/>
      <c r="G20885" s="401"/>
      <c r="H20885" s="401"/>
      <c r="I20885" s="401"/>
      <c r="J20885" s="194"/>
      <c r="K20885" s="194"/>
      <c r="L20885" s="195"/>
      <c r="M20885" s="196"/>
      <c r="N20885" s="197"/>
      <c r="O20885" s="197"/>
      <c r="P20885" s="231"/>
    </row>
    <row r="20886" spans="2:16">
      <c r="B20886" s="351"/>
      <c r="C20886" s="435"/>
      <c r="D20886" s="399"/>
      <c r="E20886" s="400"/>
      <c r="G20886" s="401"/>
      <c r="H20886" s="401"/>
      <c r="I20886" s="401"/>
      <c r="J20886" s="194"/>
      <c r="K20886" s="194"/>
      <c r="L20886" s="195"/>
      <c r="M20886" s="196"/>
      <c r="N20886" s="197"/>
      <c r="O20886" s="197"/>
      <c r="P20886" s="231"/>
    </row>
    <row r="20887" spans="2:16">
      <c r="B20887" s="351"/>
      <c r="C20887" s="435"/>
      <c r="D20887" s="399"/>
      <c r="E20887" s="400"/>
      <c r="G20887" s="401"/>
      <c r="H20887" s="401"/>
      <c r="I20887" s="401"/>
      <c r="J20887" s="194"/>
      <c r="K20887" s="194"/>
      <c r="L20887" s="195"/>
      <c r="M20887" s="196"/>
      <c r="N20887" s="197"/>
      <c r="O20887" s="197"/>
      <c r="P20887" s="231"/>
    </row>
    <row r="20888" spans="2:16">
      <c r="B20888" s="351"/>
      <c r="C20888" s="435"/>
      <c r="D20888" s="399"/>
      <c r="E20888" s="400"/>
      <c r="G20888" s="401"/>
      <c r="H20888" s="401"/>
      <c r="I20888" s="401"/>
      <c r="J20888" s="194"/>
      <c r="K20888" s="194"/>
      <c r="L20888" s="195"/>
      <c r="M20888" s="196"/>
      <c r="N20888" s="197"/>
      <c r="O20888" s="197"/>
      <c r="P20888" s="231"/>
    </row>
    <row r="20889" spans="2:16">
      <c r="B20889" s="351"/>
      <c r="C20889" s="435"/>
      <c r="D20889" s="399"/>
      <c r="E20889" s="400"/>
      <c r="G20889" s="401"/>
      <c r="H20889" s="401"/>
      <c r="I20889" s="401"/>
      <c r="J20889" s="194"/>
      <c r="K20889" s="194"/>
      <c r="L20889" s="195"/>
      <c r="M20889" s="196"/>
      <c r="N20889" s="197"/>
      <c r="O20889" s="197"/>
      <c r="P20889" s="231"/>
    </row>
    <row r="20890" spans="2:16">
      <c r="B20890" s="351"/>
      <c r="C20890" s="435"/>
      <c r="D20890" s="399"/>
      <c r="E20890" s="400"/>
      <c r="G20890" s="401"/>
      <c r="H20890" s="401"/>
      <c r="I20890" s="401"/>
      <c r="J20890" s="194"/>
      <c r="K20890" s="194"/>
      <c r="L20890" s="195"/>
      <c r="M20890" s="196"/>
      <c r="N20890" s="197"/>
      <c r="O20890" s="197"/>
      <c r="P20890" s="231"/>
    </row>
    <row r="20891" spans="2:16">
      <c r="B20891" s="351"/>
      <c r="C20891" s="435"/>
      <c r="D20891" s="399"/>
      <c r="E20891" s="400"/>
      <c r="G20891" s="401"/>
      <c r="H20891" s="401"/>
      <c r="I20891" s="401"/>
      <c r="J20891" s="194"/>
      <c r="K20891" s="194"/>
      <c r="L20891" s="195"/>
      <c r="M20891" s="196"/>
      <c r="N20891" s="197"/>
      <c r="O20891" s="197"/>
      <c r="P20891" s="231"/>
    </row>
    <row r="20892" spans="2:16">
      <c r="B20892" s="351"/>
      <c r="C20892" s="435"/>
      <c r="D20892" s="399"/>
      <c r="E20892" s="400"/>
      <c r="G20892" s="401"/>
      <c r="H20892" s="401"/>
      <c r="I20892" s="401"/>
      <c r="J20892" s="194"/>
      <c r="K20892" s="194"/>
      <c r="L20892" s="195"/>
      <c r="M20892" s="196"/>
      <c r="N20892" s="197"/>
      <c r="O20892" s="197"/>
      <c r="P20892" s="231"/>
    </row>
    <row r="20893" spans="2:16">
      <c r="B20893" s="351"/>
      <c r="C20893" s="435"/>
      <c r="D20893" s="399"/>
      <c r="E20893" s="400"/>
      <c r="G20893" s="401"/>
      <c r="H20893" s="401"/>
      <c r="I20893" s="401"/>
      <c r="J20893" s="194"/>
      <c r="K20893" s="194"/>
      <c r="L20893" s="195"/>
      <c r="M20893" s="196"/>
      <c r="N20893" s="197"/>
      <c r="O20893" s="197"/>
      <c r="P20893" s="231"/>
    </row>
    <row r="20894" spans="2:16">
      <c r="B20894" s="351"/>
      <c r="C20894" s="435"/>
      <c r="D20894" s="399"/>
      <c r="E20894" s="400"/>
      <c r="G20894" s="401"/>
      <c r="H20894" s="401"/>
      <c r="I20894" s="401"/>
      <c r="J20894" s="194"/>
      <c r="K20894" s="194"/>
      <c r="L20894" s="195"/>
      <c r="M20894" s="196"/>
      <c r="N20894" s="197"/>
      <c r="O20894" s="197"/>
      <c r="P20894" s="231"/>
    </row>
    <row r="20895" spans="2:16">
      <c r="B20895" s="351"/>
      <c r="C20895" s="435"/>
      <c r="D20895" s="399"/>
      <c r="E20895" s="400"/>
      <c r="G20895" s="401"/>
      <c r="H20895" s="401"/>
      <c r="I20895" s="401"/>
      <c r="J20895" s="194"/>
      <c r="K20895" s="194"/>
      <c r="L20895" s="195"/>
      <c r="M20895" s="196"/>
      <c r="N20895" s="197"/>
      <c r="O20895" s="197"/>
      <c r="P20895" s="231"/>
    </row>
    <row r="20896" spans="2:16">
      <c r="B20896" s="351"/>
      <c r="C20896" s="435"/>
      <c r="D20896" s="399"/>
      <c r="E20896" s="400"/>
      <c r="G20896" s="401"/>
      <c r="H20896" s="401"/>
      <c r="I20896" s="401"/>
      <c r="J20896" s="194"/>
      <c r="K20896" s="194"/>
      <c r="L20896" s="195"/>
      <c r="M20896" s="196"/>
      <c r="N20896" s="197"/>
      <c r="O20896" s="197"/>
      <c r="P20896" s="231"/>
    </row>
    <row r="20897" spans="2:16">
      <c r="B20897" s="351"/>
      <c r="C20897" s="435"/>
      <c r="D20897" s="399"/>
      <c r="E20897" s="400"/>
      <c r="G20897" s="401"/>
      <c r="H20897" s="401"/>
      <c r="I20897" s="401"/>
      <c r="J20897" s="194"/>
      <c r="K20897" s="194"/>
      <c r="L20897" s="195"/>
      <c r="M20897" s="196"/>
      <c r="N20897" s="197"/>
      <c r="O20897" s="197"/>
      <c r="P20897" s="231"/>
    </row>
    <row r="20898" spans="2:16">
      <c r="B20898" s="351"/>
      <c r="C20898" s="435"/>
      <c r="D20898" s="399"/>
      <c r="E20898" s="400"/>
      <c r="G20898" s="401"/>
      <c r="H20898" s="401"/>
      <c r="I20898" s="401"/>
      <c r="J20898" s="194"/>
      <c r="K20898" s="194"/>
      <c r="L20898" s="195"/>
      <c r="M20898" s="196"/>
      <c r="N20898" s="197"/>
      <c r="O20898" s="197"/>
      <c r="P20898" s="231"/>
    </row>
    <row r="20899" spans="2:16">
      <c r="B20899" s="351"/>
      <c r="C20899" s="435"/>
      <c r="D20899" s="399"/>
      <c r="E20899" s="400"/>
      <c r="G20899" s="401"/>
      <c r="H20899" s="401"/>
      <c r="I20899" s="401"/>
      <c r="J20899" s="194"/>
      <c r="K20899" s="194"/>
      <c r="L20899" s="195"/>
      <c r="M20899" s="196"/>
      <c r="N20899" s="197"/>
      <c r="O20899" s="197"/>
      <c r="P20899" s="231"/>
    </row>
    <row r="20900" spans="2:16">
      <c r="B20900" s="351"/>
      <c r="C20900" s="435"/>
      <c r="D20900" s="399"/>
      <c r="E20900" s="400"/>
      <c r="G20900" s="401"/>
      <c r="H20900" s="401"/>
      <c r="I20900" s="401"/>
      <c r="J20900" s="194"/>
      <c r="K20900" s="194"/>
      <c r="L20900" s="195"/>
      <c r="M20900" s="196"/>
      <c r="N20900" s="197"/>
      <c r="O20900" s="197"/>
      <c r="P20900" s="231"/>
    </row>
    <row r="20901" spans="2:16">
      <c r="B20901" s="351"/>
      <c r="C20901" s="435"/>
      <c r="D20901" s="399"/>
      <c r="E20901" s="400"/>
      <c r="G20901" s="401"/>
      <c r="H20901" s="401"/>
      <c r="I20901" s="401"/>
      <c r="J20901" s="194"/>
      <c r="K20901" s="194"/>
      <c r="L20901" s="195"/>
      <c r="M20901" s="196"/>
      <c r="N20901" s="197"/>
      <c r="O20901" s="197"/>
      <c r="P20901" s="231"/>
    </row>
    <row r="20902" spans="2:16">
      <c r="B20902" s="351"/>
      <c r="C20902" s="435"/>
      <c r="D20902" s="399"/>
      <c r="E20902" s="400"/>
      <c r="G20902" s="401"/>
      <c r="H20902" s="401"/>
      <c r="I20902" s="401"/>
      <c r="J20902" s="194"/>
      <c r="K20902" s="194"/>
      <c r="L20902" s="195"/>
      <c r="M20902" s="196"/>
      <c r="N20902" s="197"/>
      <c r="O20902" s="197"/>
      <c r="P20902" s="231"/>
    </row>
    <row r="20903" spans="2:16">
      <c r="B20903" s="351"/>
      <c r="C20903" s="435"/>
      <c r="D20903" s="399"/>
      <c r="E20903" s="400"/>
      <c r="G20903" s="401"/>
      <c r="H20903" s="401"/>
      <c r="I20903" s="401"/>
      <c r="J20903" s="194"/>
      <c r="K20903" s="194"/>
      <c r="L20903" s="195"/>
      <c r="M20903" s="196"/>
      <c r="N20903" s="197"/>
      <c r="O20903" s="197"/>
      <c r="P20903" s="231"/>
    </row>
    <row r="20904" spans="2:16">
      <c r="B20904" s="351"/>
      <c r="C20904" s="435"/>
      <c r="D20904" s="399"/>
      <c r="E20904" s="400"/>
      <c r="G20904" s="401"/>
      <c r="H20904" s="401"/>
      <c r="I20904" s="401"/>
      <c r="J20904" s="194"/>
      <c r="K20904" s="194"/>
      <c r="L20904" s="195"/>
      <c r="M20904" s="196"/>
      <c r="N20904" s="197"/>
      <c r="O20904" s="197"/>
      <c r="P20904" s="231"/>
    </row>
    <row r="20905" spans="2:16">
      <c r="B20905" s="351"/>
      <c r="C20905" s="435"/>
      <c r="D20905" s="399"/>
      <c r="E20905" s="400"/>
      <c r="G20905" s="401"/>
      <c r="H20905" s="401"/>
      <c r="I20905" s="401"/>
      <c r="J20905" s="194"/>
      <c r="K20905" s="194"/>
      <c r="L20905" s="195"/>
      <c r="M20905" s="196"/>
      <c r="N20905" s="197"/>
      <c r="O20905" s="197"/>
      <c r="P20905" s="231"/>
    </row>
    <row r="20906" spans="2:16">
      <c r="B20906" s="351"/>
      <c r="C20906" s="435"/>
      <c r="D20906" s="399"/>
      <c r="E20906" s="400"/>
      <c r="G20906" s="401"/>
      <c r="H20906" s="401"/>
      <c r="I20906" s="401"/>
      <c r="J20906" s="194"/>
      <c r="K20906" s="194"/>
      <c r="L20906" s="195"/>
      <c r="M20906" s="196"/>
      <c r="N20906" s="197"/>
      <c r="O20906" s="197"/>
      <c r="P20906" s="231"/>
    </row>
    <row r="20907" spans="2:16">
      <c r="B20907" s="351"/>
      <c r="C20907" s="435"/>
      <c r="D20907" s="399"/>
      <c r="E20907" s="400"/>
      <c r="G20907" s="401"/>
      <c r="H20907" s="401"/>
      <c r="I20907" s="401"/>
      <c r="J20907" s="194"/>
      <c r="K20907" s="194"/>
      <c r="L20907" s="195"/>
      <c r="M20907" s="196"/>
      <c r="N20907" s="197"/>
      <c r="O20907" s="197"/>
      <c r="P20907" s="231"/>
    </row>
    <row r="20908" spans="2:16">
      <c r="B20908" s="351"/>
      <c r="C20908" s="435"/>
      <c r="D20908" s="399"/>
      <c r="E20908" s="400"/>
      <c r="G20908" s="401"/>
      <c r="H20908" s="401"/>
      <c r="I20908" s="401"/>
      <c r="J20908" s="194"/>
      <c r="K20908" s="194"/>
      <c r="L20908" s="195"/>
      <c r="M20908" s="196"/>
      <c r="N20908" s="197"/>
      <c r="O20908" s="197"/>
      <c r="P20908" s="231"/>
    </row>
    <row r="20909" spans="2:16">
      <c r="B20909" s="351"/>
      <c r="C20909" s="435"/>
      <c r="D20909" s="399"/>
      <c r="E20909" s="400"/>
      <c r="G20909" s="401"/>
      <c r="H20909" s="401"/>
      <c r="I20909" s="401"/>
      <c r="J20909" s="194"/>
      <c r="K20909" s="194"/>
      <c r="L20909" s="195"/>
      <c r="M20909" s="196"/>
      <c r="N20909" s="197"/>
      <c r="O20909" s="197"/>
      <c r="P20909" s="231"/>
    </row>
    <row r="20910" spans="2:16">
      <c r="B20910" s="351"/>
      <c r="C20910" s="435"/>
      <c r="D20910" s="399"/>
      <c r="E20910" s="400"/>
      <c r="G20910" s="401"/>
      <c r="H20910" s="401"/>
      <c r="I20910" s="401"/>
      <c r="J20910" s="194"/>
      <c r="K20910" s="194"/>
      <c r="L20910" s="195"/>
      <c r="M20910" s="196"/>
      <c r="N20910" s="197"/>
      <c r="O20910" s="197"/>
      <c r="P20910" s="231"/>
    </row>
    <row r="20911" spans="2:16">
      <c r="B20911" s="351"/>
      <c r="C20911" s="435"/>
      <c r="D20911" s="399"/>
      <c r="E20911" s="400"/>
      <c r="G20911" s="401"/>
      <c r="H20911" s="401"/>
      <c r="I20911" s="401"/>
      <c r="J20911" s="194"/>
      <c r="K20911" s="194"/>
      <c r="L20911" s="195"/>
      <c r="M20911" s="196"/>
      <c r="N20911" s="197"/>
      <c r="O20911" s="197"/>
      <c r="P20911" s="231"/>
    </row>
    <row r="20912" spans="2:16">
      <c r="B20912" s="351"/>
      <c r="C20912" s="435"/>
      <c r="D20912" s="399"/>
      <c r="E20912" s="400"/>
      <c r="G20912" s="401"/>
      <c r="H20912" s="401"/>
      <c r="I20912" s="401"/>
      <c r="J20912" s="194"/>
      <c r="K20912" s="194"/>
      <c r="L20912" s="195"/>
      <c r="M20912" s="196"/>
      <c r="N20912" s="197"/>
      <c r="O20912" s="197"/>
      <c r="P20912" s="231"/>
    </row>
    <row r="20913" spans="2:16">
      <c r="B20913" s="351"/>
      <c r="C20913" s="435"/>
      <c r="D20913" s="399"/>
      <c r="E20913" s="400"/>
      <c r="G20913" s="401"/>
      <c r="H20913" s="401"/>
      <c r="I20913" s="401"/>
      <c r="J20913" s="194"/>
      <c r="K20913" s="194"/>
      <c r="L20913" s="195"/>
      <c r="M20913" s="196"/>
      <c r="N20913" s="197"/>
      <c r="O20913" s="197"/>
      <c r="P20913" s="231"/>
    </row>
    <row r="20914" spans="2:16">
      <c r="B20914" s="351"/>
      <c r="C20914" s="435"/>
      <c r="D20914" s="399"/>
      <c r="E20914" s="400"/>
      <c r="G20914" s="401"/>
      <c r="H20914" s="401"/>
      <c r="I20914" s="401"/>
      <c r="J20914" s="194"/>
      <c r="K20914" s="194"/>
      <c r="L20914" s="195"/>
      <c r="M20914" s="196"/>
      <c r="N20914" s="197"/>
      <c r="O20914" s="197"/>
      <c r="P20914" s="231"/>
    </row>
    <row r="20915" spans="2:16">
      <c r="B20915" s="351"/>
      <c r="C20915" s="435"/>
      <c r="D20915" s="399"/>
      <c r="E20915" s="400"/>
      <c r="G20915" s="401"/>
      <c r="H20915" s="401"/>
      <c r="I20915" s="401"/>
      <c r="J20915" s="194"/>
      <c r="K20915" s="194"/>
      <c r="L20915" s="195"/>
      <c r="M20915" s="196"/>
      <c r="N20915" s="197"/>
      <c r="O20915" s="197"/>
      <c r="P20915" s="231"/>
    </row>
    <row r="20916" spans="2:16">
      <c r="B20916" s="351"/>
      <c r="C20916" s="435"/>
      <c r="D20916" s="399"/>
      <c r="E20916" s="400"/>
      <c r="G20916" s="401"/>
      <c r="H20916" s="401"/>
      <c r="I20916" s="401"/>
      <c r="J20916" s="194"/>
      <c r="K20916" s="194"/>
      <c r="L20916" s="195"/>
      <c r="M20916" s="196"/>
      <c r="N20916" s="197"/>
      <c r="O20916" s="197"/>
      <c r="P20916" s="231"/>
    </row>
    <row r="20917" spans="2:16">
      <c r="B20917" s="351"/>
      <c r="C20917" s="435"/>
      <c r="D20917" s="399"/>
      <c r="E20917" s="400"/>
      <c r="G20917" s="401"/>
      <c r="H20917" s="401"/>
      <c r="I20917" s="401"/>
      <c r="J20917" s="194"/>
      <c r="K20917" s="194"/>
      <c r="L20917" s="195"/>
      <c r="M20917" s="196"/>
      <c r="N20917" s="197"/>
      <c r="O20917" s="197"/>
      <c r="P20917" s="231"/>
    </row>
    <row r="20918" spans="2:16">
      <c r="B20918" s="351"/>
      <c r="C20918" s="435"/>
      <c r="D20918" s="399"/>
      <c r="E20918" s="400"/>
      <c r="G20918" s="401"/>
      <c r="H20918" s="401"/>
      <c r="I20918" s="401"/>
      <c r="J20918" s="194"/>
      <c r="K20918" s="194"/>
      <c r="L20918" s="195"/>
      <c r="M20918" s="196"/>
      <c r="N20918" s="197"/>
      <c r="O20918" s="197"/>
      <c r="P20918" s="231"/>
    </row>
    <row r="20919" spans="2:16">
      <c r="B20919" s="351"/>
      <c r="C20919" s="435"/>
      <c r="D20919" s="399"/>
      <c r="E20919" s="400"/>
      <c r="G20919" s="401"/>
      <c r="H20919" s="401"/>
      <c r="I20919" s="401"/>
      <c r="J20919" s="194"/>
      <c r="K20919" s="194"/>
      <c r="L20919" s="195"/>
      <c r="M20919" s="196"/>
      <c r="N20919" s="197"/>
      <c r="O20919" s="197"/>
      <c r="P20919" s="231"/>
    </row>
    <row r="20920" spans="2:16">
      <c r="B20920" s="351"/>
      <c r="C20920" s="435"/>
      <c r="D20920" s="399"/>
      <c r="E20920" s="400"/>
      <c r="G20920" s="401"/>
      <c r="H20920" s="401"/>
      <c r="I20920" s="401"/>
      <c r="J20920" s="194"/>
      <c r="K20920" s="194"/>
      <c r="L20920" s="195"/>
      <c r="M20920" s="196"/>
      <c r="N20920" s="197"/>
      <c r="O20920" s="197"/>
      <c r="P20920" s="231"/>
    </row>
    <row r="20921" spans="2:16">
      <c r="B20921" s="351"/>
      <c r="C20921" s="435"/>
      <c r="D20921" s="399"/>
      <c r="E20921" s="400"/>
      <c r="G20921" s="401"/>
      <c r="H20921" s="401"/>
      <c r="I20921" s="401"/>
      <c r="J20921" s="194"/>
      <c r="K20921" s="194"/>
      <c r="L20921" s="195"/>
      <c r="M20921" s="196"/>
      <c r="N20921" s="197"/>
      <c r="O20921" s="197"/>
      <c r="P20921" s="231"/>
    </row>
    <row r="20922" spans="2:16">
      <c r="B20922" s="351"/>
      <c r="C20922" s="435"/>
      <c r="D20922" s="399"/>
      <c r="E20922" s="400"/>
      <c r="G20922" s="401"/>
      <c r="H20922" s="401"/>
      <c r="I20922" s="401"/>
      <c r="J20922" s="194"/>
      <c r="K20922" s="194"/>
      <c r="L20922" s="195"/>
      <c r="M20922" s="196"/>
      <c r="N20922" s="197"/>
      <c r="O20922" s="197"/>
      <c r="P20922" s="231"/>
    </row>
    <row r="20923" spans="2:16">
      <c r="B20923" s="351"/>
      <c r="C20923" s="435"/>
      <c r="D20923" s="399"/>
      <c r="E20923" s="400"/>
      <c r="G20923" s="401"/>
      <c r="H20923" s="401"/>
      <c r="I20923" s="401"/>
      <c r="J20923" s="194"/>
      <c r="K20923" s="194"/>
      <c r="L20923" s="195"/>
      <c r="M20923" s="196"/>
      <c r="N20923" s="197"/>
      <c r="O20923" s="197"/>
      <c r="P20923" s="231"/>
    </row>
    <row r="20924" spans="2:16">
      <c r="B20924" s="351"/>
      <c r="C20924" s="435"/>
      <c r="D20924" s="399"/>
      <c r="E20924" s="400"/>
      <c r="G20924" s="401"/>
      <c r="H20924" s="401"/>
      <c r="I20924" s="401"/>
      <c r="J20924" s="194"/>
      <c r="K20924" s="194"/>
      <c r="L20924" s="195"/>
      <c r="M20924" s="196"/>
      <c r="N20924" s="197"/>
      <c r="O20924" s="197"/>
      <c r="P20924" s="231"/>
    </row>
    <row r="20925" spans="2:16">
      <c r="B20925" s="351"/>
      <c r="C20925" s="435"/>
      <c r="D20925" s="399"/>
      <c r="E20925" s="400"/>
      <c r="G20925" s="401"/>
      <c r="H20925" s="401"/>
      <c r="I20925" s="401"/>
      <c r="J20925" s="194"/>
      <c r="K20925" s="194"/>
      <c r="L20925" s="195"/>
      <c r="M20925" s="196"/>
      <c r="N20925" s="197"/>
      <c r="O20925" s="197"/>
      <c r="P20925" s="231"/>
    </row>
    <row r="20926" spans="2:16">
      <c r="B20926" s="351"/>
      <c r="C20926" s="435"/>
      <c r="D20926" s="399"/>
      <c r="E20926" s="400"/>
      <c r="G20926" s="401"/>
      <c r="H20926" s="401"/>
      <c r="I20926" s="401"/>
      <c r="J20926" s="194"/>
      <c r="K20926" s="194"/>
      <c r="L20926" s="195"/>
      <c r="M20926" s="196"/>
      <c r="N20926" s="197"/>
      <c r="O20926" s="197"/>
      <c r="P20926" s="231"/>
    </row>
    <row r="20927" spans="2:16">
      <c r="B20927" s="351"/>
      <c r="C20927" s="435"/>
      <c r="D20927" s="399"/>
      <c r="E20927" s="400"/>
      <c r="G20927" s="401"/>
      <c r="H20927" s="401"/>
      <c r="I20927" s="401"/>
      <c r="J20927" s="194"/>
      <c r="K20927" s="194"/>
      <c r="L20927" s="195"/>
      <c r="M20927" s="196"/>
      <c r="N20927" s="197"/>
      <c r="O20927" s="197"/>
      <c r="P20927" s="231"/>
    </row>
    <row r="20928" spans="2:16">
      <c r="B20928" s="351"/>
      <c r="C20928" s="435"/>
      <c r="D20928" s="399"/>
      <c r="E20928" s="400"/>
      <c r="G20928" s="401"/>
      <c r="H20928" s="401"/>
      <c r="I20928" s="401"/>
      <c r="J20928" s="194"/>
      <c r="K20928" s="194"/>
      <c r="L20928" s="195"/>
      <c r="M20928" s="196"/>
      <c r="N20928" s="197"/>
      <c r="O20928" s="197"/>
      <c r="P20928" s="231"/>
    </row>
    <row r="20929" spans="2:16">
      <c r="B20929" s="351"/>
      <c r="C20929" s="435"/>
      <c r="D20929" s="399"/>
      <c r="E20929" s="400"/>
      <c r="G20929" s="401"/>
      <c r="H20929" s="401"/>
      <c r="I20929" s="401"/>
      <c r="J20929" s="194"/>
      <c r="K20929" s="194"/>
      <c r="L20929" s="195"/>
      <c r="M20929" s="196"/>
      <c r="N20929" s="197"/>
      <c r="O20929" s="197"/>
      <c r="P20929" s="231"/>
    </row>
    <row r="20930" spans="2:16">
      <c r="B20930" s="351"/>
      <c r="C20930" s="435"/>
      <c r="D20930" s="399"/>
      <c r="E20930" s="400"/>
      <c r="G20930" s="401"/>
      <c r="H20930" s="401"/>
      <c r="I20930" s="401"/>
      <c r="J20930" s="194"/>
      <c r="K20930" s="194"/>
      <c r="L20930" s="195"/>
      <c r="M20930" s="196"/>
      <c r="N20930" s="197"/>
      <c r="O20930" s="197"/>
      <c r="P20930" s="231"/>
    </row>
    <row r="20931" spans="2:16">
      <c r="B20931" s="402"/>
      <c r="C20931" s="435"/>
      <c r="D20931" s="404"/>
      <c r="E20931" s="405"/>
      <c r="G20931" s="406"/>
      <c r="H20931" s="406"/>
      <c r="I20931" s="406"/>
      <c r="J20931" s="194"/>
      <c r="K20931" s="194"/>
      <c r="L20931" s="195"/>
      <c r="M20931" s="196"/>
      <c r="N20931" s="197"/>
      <c r="O20931" s="197"/>
      <c r="P20931" s="221"/>
    </row>
    <row r="20932" spans="2:16">
      <c r="B20932" s="351"/>
      <c r="C20932" s="435"/>
      <c r="D20932" s="399"/>
      <c r="E20932" s="400"/>
      <c r="G20932" s="401"/>
      <c r="H20932" s="401"/>
      <c r="I20932" s="401"/>
      <c r="J20932" s="194"/>
      <c r="K20932" s="194"/>
      <c r="L20932" s="195"/>
      <c r="M20932" s="196"/>
      <c r="N20932" s="197"/>
      <c r="O20932" s="197"/>
      <c r="P20932" s="231"/>
    </row>
    <row r="20933" spans="2:16">
      <c r="B20933" s="351"/>
      <c r="C20933" s="435"/>
      <c r="D20933" s="399"/>
      <c r="E20933" s="400"/>
      <c r="G20933" s="401"/>
      <c r="H20933" s="401"/>
      <c r="I20933" s="401"/>
      <c r="J20933" s="194"/>
      <c r="K20933" s="194"/>
      <c r="L20933" s="195"/>
      <c r="M20933" s="196"/>
      <c r="N20933" s="197"/>
      <c r="O20933" s="197"/>
      <c r="P20933" s="231"/>
    </row>
    <row r="20934" spans="2:16">
      <c r="B20934" s="351"/>
      <c r="C20934" s="435"/>
      <c r="D20934" s="399"/>
      <c r="E20934" s="400"/>
      <c r="G20934" s="401"/>
      <c r="H20934" s="401"/>
      <c r="I20934" s="401"/>
      <c r="J20934" s="194"/>
      <c r="K20934" s="194"/>
      <c r="L20934" s="195"/>
      <c r="M20934" s="196"/>
      <c r="N20934" s="197"/>
      <c r="O20934" s="197"/>
      <c r="P20934" s="231"/>
    </row>
    <row r="20935" spans="2:16">
      <c r="B20935" s="351"/>
      <c r="C20935" s="435"/>
      <c r="D20935" s="399"/>
      <c r="E20935" s="400"/>
      <c r="G20935" s="401"/>
      <c r="H20935" s="401"/>
      <c r="I20935" s="401"/>
      <c r="J20935" s="194"/>
      <c r="K20935" s="194"/>
      <c r="L20935" s="195"/>
      <c r="M20935" s="196"/>
      <c r="N20935" s="197"/>
      <c r="O20935" s="197"/>
      <c r="P20935" s="231"/>
    </row>
    <row r="20936" spans="2:16">
      <c r="B20936" s="351"/>
      <c r="C20936" s="435"/>
      <c r="D20936" s="399"/>
      <c r="E20936" s="400"/>
      <c r="G20936" s="401"/>
      <c r="H20936" s="401"/>
      <c r="I20936" s="401"/>
      <c r="J20936" s="194"/>
      <c r="K20936" s="194"/>
      <c r="L20936" s="195"/>
      <c r="M20936" s="196"/>
      <c r="N20936" s="197"/>
      <c r="O20936" s="197"/>
      <c r="P20936" s="231"/>
    </row>
    <row r="20937" spans="2:16">
      <c r="B20937" s="351"/>
      <c r="C20937" s="435"/>
      <c r="D20937" s="399"/>
      <c r="E20937" s="400"/>
      <c r="G20937" s="401"/>
      <c r="H20937" s="401"/>
      <c r="I20937" s="401"/>
      <c r="J20937" s="194"/>
      <c r="K20937" s="194"/>
      <c r="L20937" s="195"/>
      <c r="M20937" s="196"/>
      <c r="N20937" s="197"/>
      <c r="O20937" s="197"/>
      <c r="P20937" s="231"/>
    </row>
    <row r="20938" spans="2:16">
      <c r="B20938" s="351"/>
      <c r="C20938" s="435"/>
      <c r="D20938" s="399"/>
      <c r="E20938" s="400"/>
      <c r="G20938" s="401"/>
      <c r="H20938" s="401"/>
      <c r="I20938" s="401"/>
      <c r="J20938" s="194"/>
      <c r="K20938" s="194"/>
      <c r="L20938" s="195"/>
      <c r="M20938" s="196"/>
      <c r="N20938" s="197"/>
      <c r="O20938" s="197"/>
      <c r="P20938" s="231"/>
    </row>
    <row r="20939" spans="2:16">
      <c r="B20939" s="351"/>
      <c r="C20939" s="435"/>
      <c r="D20939" s="399"/>
      <c r="E20939" s="400"/>
      <c r="G20939" s="401"/>
      <c r="H20939" s="401"/>
      <c r="I20939" s="401"/>
      <c r="J20939" s="194"/>
      <c r="K20939" s="194"/>
      <c r="L20939" s="195"/>
      <c r="M20939" s="196"/>
      <c r="N20939" s="197"/>
      <c r="O20939" s="197"/>
      <c r="P20939" s="231"/>
    </row>
    <row r="20940" spans="2:16">
      <c r="B20940" s="351"/>
      <c r="C20940" s="435"/>
      <c r="D20940" s="399"/>
      <c r="E20940" s="400"/>
      <c r="G20940" s="401"/>
      <c r="H20940" s="401"/>
      <c r="I20940" s="401"/>
      <c r="J20940" s="194"/>
      <c r="K20940" s="194"/>
      <c r="L20940" s="195"/>
      <c r="M20940" s="196"/>
      <c r="N20940" s="197"/>
      <c r="O20940" s="197"/>
      <c r="P20940" s="231"/>
    </row>
    <row r="20941" spans="2:16">
      <c r="B20941" s="351"/>
      <c r="C20941" s="435"/>
      <c r="D20941" s="399"/>
      <c r="E20941" s="400"/>
      <c r="G20941" s="401"/>
      <c r="H20941" s="401"/>
      <c r="I20941" s="401"/>
      <c r="J20941" s="194"/>
      <c r="K20941" s="194"/>
      <c r="L20941" s="195"/>
      <c r="M20941" s="196"/>
      <c r="N20941" s="197"/>
      <c r="O20941" s="197"/>
      <c r="P20941" s="231"/>
    </row>
    <row r="20942" spans="2:16">
      <c r="B20942" s="351"/>
      <c r="C20942" s="435"/>
      <c r="D20942" s="399"/>
      <c r="E20942" s="400"/>
      <c r="G20942" s="401"/>
      <c r="H20942" s="401"/>
      <c r="I20942" s="401"/>
      <c r="J20942" s="194"/>
      <c r="K20942" s="194"/>
      <c r="L20942" s="195"/>
      <c r="M20942" s="196"/>
      <c r="N20942" s="197"/>
      <c r="O20942" s="197"/>
      <c r="P20942" s="231"/>
    </row>
    <row r="20943" spans="2:16">
      <c r="B20943" s="351"/>
      <c r="C20943" s="435"/>
      <c r="D20943" s="399"/>
      <c r="E20943" s="400"/>
      <c r="G20943" s="401"/>
      <c r="H20943" s="401"/>
      <c r="I20943" s="401"/>
      <c r="J20943" s="194"/>
      <c r="K20943" s="194"/>
      <c r="L20943" s="195"/>
      <c r="M20943" s="196"/>
      <c r="N20943" s="197"/>
      <c r="O20943" s="197"/>
      <c r="P20943" s="231"/>
    </row>
    <row r="20944" spans="2:16">
      <c r="B20944" s="351"/>
      <c r="C20944" s="435"/>
      <c r="D20944" s="399"/>
      <c r="E20944" s="400"/>
      <c r="G20944" s="401"/>
      <c r="H20944" s="401"/>
      <c r="I20944" s="401"/>
      <c r="J20944" s="194"/>
      <c r="K20944" s="194"/>
      <c r="L20944" s="195"/>
      <c r="M20944" s="196"/>
      <c r="N20944" s="197"/>
      <c r="O20944" s="197"/>
      <c r="P20944" s="231"/>
    </row>
    <row r="20945" spans="2:16">
      <c r="B20945" s="351"/>
      <c r="C20945" s="435"/>
      <c r="D20945" s="399"/>
      <c r="E20945" s="400"/>
      <c r="G20945" s="401"/>
      <c r="H20945" s="401"/>
      <c r="I20945" s="401"/>
      <c r="J20945" s="194"/>
      <c r="K20945" s="194"/>
      <c r="L20945" s="195"/>
      <c r="M20945" s="196"/>
      <c r="N20945" s="197"/>
      <c r="O20945" s="197"/>
      <c r="P20945" s="231"/>
    </row>
    <row r="20946" spans="2:16">
      <c r="B20946" s="351"/>
      <c r="C20946" s="435"/>
      <c r="D20946" s="399"/>
      <c r="E20946" s="400"/>
      <c r="G20946" s="401"/>
      <c r="H20946" s="401"/>
      <c r="I20946" s="401"/>
      <c r="J20946" s="194"/>
      <c r="K20946" s="194"/>
      <c r="L20946" s="195"/>
      <c r="M20946" s="196"/>
      <c r="N20946" s="197"/>
      <c r="O20946" s="197"/>
      <c r="P20946" s="231"/>
    </row>
    <row r="20947" spans="2:16">
      <c r="B20947" s="351"/>
      <c r="C20947" s="435"/>
      <c r="D20947" s="399"/>
      <c r="E20947" s="400"/>
      <c r="G20947" s="401"/>
      <c r="H20947" s="401"/>
      <c r="I20947" s="401"/>
      <c r="J20947" s="194"/>
      <c r="K20947" s="194"/>
      <c r="L20947" s="195"/>
      <c r="M20947" s="196"/>
      <c r="N20947" s="197"/>
      <c r="O20947" s="197"/>
      <c r="P20947" s="231"/>
    </row>
    <row r="20948" spans="2:16">
      <c r="B20948" s="351"/>
      <c r="C20948" s="435"/>
      <c r="D20948" s="399"/>
      <c r="E20948" s="400"/>
      <c r="G20948" s="401"/>
      <c r="H20948" s="401"/>
      <c r="I20948" s="401"/>
      <c r="J20948" s="194"/>
      <c r="K20948" s="194"/>
      <c r="L20948" s="195"/>
      <c r="M20948" s="196"/>
      <c r="N20948" s="197"/>
      <c r="O20948" s="197"/>
      <c r="P20948" s="231"/>
    </row>
    <row r="20949" spans="2:16">
      <c r="B20949" s="351"/>
      <c r="C20949" s="435"/>
      <c r="D20949" s="399"/>
      <c r="E20949" s="400"/>
      <c r="G20949" s="401"/>
      <c r="H20949" s="401"/>
      <c r="I20949" s="401"/>
      <c r="J20949" s="194"/>
      <c r="K20949" s="194"/>
      <c r="L20949" s="195"/>
      <c r="M20949" s="196"/>
      <c r="N20949" s="197"/>
      <c r="O20949" s="197"/>
      <c r="P20949" s="231"/>
    </row>
    <row r="20950" spans="2:16">
      <c r="B20950" s="351"/>
      <c r="C20950" s="435"/>
      <c r="D20950" s="399"/>
      <c r="E20950" s="400"/>
      <c r="G20950" s="401"/>
      <c r="H20950" s="401"/>
      <c r="I20950" s="401"/>
      <c r="J20950" s="194"/>
      <c r="K20950" s="194"/>
      <c r="L20950" s="195"/>
      <c r="M20950" s="196"/>
      <c r="N20950" s="197"/>
      <c r="O20950" s="197"/>
      <c r="P20950" s="231"/>
    </row>
    <row r="20951" spans="2:16">
      <c r="B20951" s="351"/>
      <c r="C20951" s="435"/>
      <c r="D20951" s="399"/>
      <c r="E20951" s="400"/>
      <c r="G20951" s="401"/>
      <c r="H20951" s="401"/>
      <c r="I20951" s="401"/>
      <c r="J20951" s="194"/>
      <c r="K20951" s="194"/>
      <c r="L20951" s="195"/>
      <c r="M20951" s="196"/>
      <c r="N20951" s="197"/>
      <c r="O20951" s="197"/>
      <c r="P20951" s="231"/>
    </row>
    <row r="20952" spans="2:16">
      <c r="B20952" s="351"/>
      <c r="C20952" s="435"/>
      <c r="D20952" s="399"/>
      <c r="E20952" s="400"/>
      <c r="G20952" s="401"/>
      <c r="H20952" s="401"/>
      <c r="I20952" s="401"/>
      <c r="J20952" s="194"/>
      <c r="K20952" s="194"/>
      <c r="L20952" s="195"/>
      <c r="M20952" s="196"/>
      <c r="N20952" s="197"/>
      <c r="O20952" s="197"/>
      <c r="P20952" s="231"/>
    </row>
    <row r="20953" spans="2:16">
      <c r="B20953" s="351"/>
      <c r="C20953" s="435"/>
      <c r="D20953" s="399"/>
      <c r="E20953" s="400"/>
      <c r="G20953" s="401"/>
      <c r="H20953" s="401"/>
      <c r="I20953" s="401"/>
      <c r="J20953" s="194"/>
      <c r="K20953" s="194"/>
      <c r="L20953" s="195"/>
      <c r="M20953" s="196"/>
      <c r="N20953" s="197"/>
      <c r="O20953" s="197"/>
      <c r="P20953" s="231"/>
    </row>
    <row r="20954" spans="2:16">
      <c r="B20954" s="351"/>
      <c r="C20954" s="435"/>
      <c r="D20954" s="399"/>
      <c r="E20954" s="400"/>
      <c r="G20954" s="401"/>
      <c r="H20954" s="401"/>
      <c r="I20954" s="401"/>
      <c r="J20954" s="194"/>
      <c r="K20954" s="194"/>
      <c r="L20954" s="195"/>
      <c r="M20954" s="196"/>
      <c r="N20954" s="197"/>
      <c r="O20954" s="197"/>
      <c r="P20954" s="231"/>
    </row>
    <row r="20955" spans="2:16">
      <c r="B20955" s="351"/>
      <c r="C20955" s="435"/>
      <c r="D20955" s="399"/>
      <c r="E20955" s="400"/>
      <c r="G20955" s="401"/>
      <c r="H20955" s="401"/>
      <c r="I20955" s="401"/>
      <c r="J20955" s="194"/>
      <c r="K20955" s="194"/>
      <c r="L20955" s="195"/>
      <c r="M20955" s="196"/>
      <c r="N20955" s="197"/>
      <c r="O20955" s="197"/>
      <c r="P20955" s="231"/>
    </row>
    <row r="20956" spans="2:16">
      <c r="B20956" s="351"/>
      <c r="C20956" s="435"/>
      <c r="D20956" s="399"/>
      <c r="E20956" s="400"/>
      <c r="G20956" s="401"/>
      <c r="H20956" s="401"/>
      <c r="I20956" s="401"/>
      <c r="J20956" s="194"/>
      <c r="K20956" s="194"/>
      <c r="L20956" s="195"/>
      <c r="M20956" s="196"/>
      <c r="N20956" s="197"/>
      <c r="O20956" s="197"/>
      <c r="P20956" s="231"/>
    </row>
    <row r="20957" spans="2:16">
      <c r="B20957" s="351"/>
      <c r="C20957" s="435"/>
      <c r="D20957" s="399"/>
      <c r="E20957" s="400"/>
      <c r="G20957" s="401"/>
      <c r="H20957" s="401"/>
      <c r="I20957" s="401"/>
      <c r="J20957" s="194"/>
      <c r="K20957" s="194"/>
      <c r="L20957" s="195"/>
      <c r="M20957" s="196"/>
      <c r="N20957" s="197"/>
      <c r="O20957" s="197"/>
      <c r="P20957" s="231"/>
    </row>
    <row r="20958" spans="2:16">
      <c r="B20958" s="351"/>
      <c r="C20958" s="435"/>
      <c r="D20958" s="399"/>
      <c r="E20958" s="400"/>
      <c r="G20958" s="401"/>
      <c r="H20958" s="401"/>
      <c r="I20958" s="401"/>
      <c r="J20958" s="194"/>
      <c r="K20958" s="194"/>
      <c r="L20958" s="195"/>
      <c r="M20958" s="196"/>
      <c r="N20958" s="197"/>
      <c r="O20958" s="197"/>
      <c r="P20958" s="231"/>
    </row>
    <row r="20959" spans="2:16">
      <c r="B20959" s="351"/>
      <c r="C20959" s="435"/>
      <c r="D20959" s="399"/>
      <c r="E20959" s="400"/>
      <c r="G20959" s="401"/>
      <c r="H20959" s="401"/>
      <c r="I20959" s="401"/>
      <c r="J20959" s="194"/>
      <c r="K20959" s="194"/>
      <c r="L20959" s="195"/>
      <c r="M20959" s="196"/>
      <c r="N20959" s="197"/>
      <c r="O20959" s="197"/>
      <c r="P20959" s="231"/>
    </row>
    <row r="20960" spans="2:16">
      <c r="B20960" s="351"/>
      <c r="C20960" s="435"/>
      <c r="D20960" s="399"/>
      <c r="E20960" s="400"/>
      <c r="G20960" s="401"/>
      <c r="H20960" s="401"/>
      <c r="I20960" s="401"/>
      <c r="J20960" s="194"/>
      <c r="K20960" s="194"/>
      <c r="L20960" s="195"/>
      <c r="M20960" s="196"/>
      <c r="N20960" s="197"/>
      <c r="O20960" s="197"/>
      <c r="P20960" s="231"/>
    </row>
    <row r="20961" spans="2:16">
      <c r="B20961" s="351"/>
      <c r="C20961" s="435"/>
      <c r="D20961" s="399"/>
      <c r="E20961" s="400"/>
      <c r="G20961" s="401"/>
      <c r="H20961" s="401"/>
      <c r="I20961" s="401"/>
      <c r="J20961" s="194"/>
      <c r="K20961" s="194"/>
      <c r="L20961" s="195"/>
      <c r="M20961" s="196"/>
      <c r="N20961" s="197"/>
      <c r="O20961" s="197"/>
      <c r="P20961" s="231"/>
    </row>
    <row r="20962" spans="2:16">
      <c r="B20962" s="351"/>
      <c r="C20962" s="435"/>
      <c r="D20962" s="399"/>
      <c r="E20962" s="400"/>
      <c r="G20962" s="401"/>
      <c r="H20962" s="401"/>
      <c r="I20962" s="401"/>
      <c r="J20962" s="194"/>
      <c r="K20962" s="194"/>
      <c r="L20962" s="195"/>
      <c r="M20962" s="196"/>
      <c r="N20962" s="197"/>
      <c r="O20962" s="197"/>
      <c r="P20962" s="231"/>
    </row>
    <row r="20963" spans="2:16">
      <c r="B20963" s="351"/>
      <c r="C20963" s="435"/>
      <c r="D20963" s="399"/>
      <c r="E20963" s="400"/>
      <c r="G20963" s="401"/>
      <c r="H20963" s="401"/>
      <c r="I20963" s="401"/>
      <c r="J20963" s="194"/>
      <c r="K20963" s="194"/>
      <c r="L20963" s="195"/>
      <c r="M20963" s="196"/>
      <c r="N20963" s="197"/>
      <c r="O20963" s="197"/>
      <c r="P20963" s="231"/>
    </row>
    <row r="20964" spans="2:16">
      <c r="B20964" s="351"/>
      <c r="C20964" s="435"/>
      <c r="D20964" s="399"/>
      <c r="E20964" s="400"/>
      <c r="G20964" s="401"/>
      <c r="H20964" s="401"/>
      <c r="I20964" s="401"/>
      <c r="J20964" s="194"/>
      <c r="K20964" s="194"/>
      <c r="L20964" s="195"/>
      <c r="M20964" s="196"/>
      <c r="N20964" s="197"/>
      <c r="O20964" s="197"/>
      <c r="P20964" s="231"/>
    </row>
    <row r="20965" spans="2:16">
      <c r="B20965" s="351"/>
      <c r="C20965" s="435"/>
      <c r="D20965" s="399"/>
      <c r="E20965" s="400"/>
      <c r="G20965" s="401"/>
      <c r="H20965" s="401"/>
      <c r="I20965" s="401"/>
      <c r="J20965" s="194"/>
      <c r="K20965" s="194"/>
      <c r="L20965" s="195"/>
      <c r="M20965" s="196"/>
      <c r="N20965" s="197"/>
      <c r="O20965" s="197"/>
      <c r="P20965" s="231"/>
    </row>
    <row r="20966" spans="2:16">
      <c r="B20966" s="351"/>
      <c r="C20966" s="435"/>
      <c r="D20966" s="399"/>
      <c r="E20966" s="400"/>
      <c r="G20966" s="401"/>
      <c r="H20966" s="401"/>
      <c r="I20966" s="401"/>
      <c r="J20966" s="194"/>
      <c r="K20966" s="194"/>
      <c r="L20966" s="195"/>
      <c r="M20966" s="196"/>
      <c r="N20966" s="197"/>
      <c r="O20966" s="197"/>
      <c r="P20966" s="231"/>
    </row>
    <row r="20967" spans="2:16">
      <c r="B20967" s="351"/>
      <c r="C20967" s="435"/>
      <c r="D20967" s="399"/>
      <c r="E20967" s="400"/>
      <c r="G20967" s="401"/>
      <c r="H20967" s="401"/>
      <c r="I20967" s="401"/>
      <c r="J20967" s="194"/>
      <c r="K20967" s="194"/>
      <c r="L20967" s="195"/>
      <c r="M20967" s="196"/>
      <c r="N20967" s="197"/>
      <c r="O20967" s="197"/>
      <c r="P20967" s="231"/>
    </row>
    <row r="20968" spans="2:16">
      <c r="B20968" s="351"/>
      <c r="C20968" s="435"/>
      <c r="D20968" s="399"/>
      <c r="E20968" s="400"/>
      <c r="G20968" s="401"/>
      <c r="H20968" s="401"/>
      <c r="I20968" s="401"/>
      <c r="J20968" s="194"/>
      <c r="K20968" s="194"/>
      <c r="L20968" s="195"/>
      <c r="M20968" s="196"/>
      <c r="N20968" s="197"/>
      <c r="O20968" s="197"/>
      <c r="P20968" s="231"/>
    </row>
    <row r="20969" spans="2:16">
      <c r="B20969" s="351"/>
      <c r="C20969" s="435"/>
      <c r="D20969" s="399"/>
      <c r="E20969" s="400"/>
      <c r="G20969" s="401"/>
      <c r="H20969" s="401"/>
      <c r="I20969" s="401"/>
      <c r="J20969" s="194"/>
      <c r="K20969" s="194"/>
      <c r="L20969" s="195"/>
      <c r="M20969" s="196"/>
      <c r="N20969" s="197"/>
      <c r="O20969" s="197"/>
      <c r="P20969" s="231"/>
    </row>
    <row r="20970" spans="2:16">
      <c r="B20970" s="351"/>
      <c r="C20970" s="435"/>
      <c r="D20970" s="399"/>
      <c r="E20970" s="400"/>
      <c r="G20970" s="401"/>
      <c r="H20970" s="401"/>
      <c r="I20970" s="401"/>
      <c r="J20970" s="194"/>
      <c r="K20970" s="194"/>
      <c r="L20970" s="195"/>
      <c r="M20970" s="196"/>
      <c r="N20970" s="197"/>
      <c r="O20970" s="197"/>
      <c r="P20970" s="231"/>
    </row>
    <row r="20971" spans="2:16">
      <c r="B20971" s="351"/>
      <c r="C20971" s="435"/>
      <c r="D20971" s="399"/>
      <c r="E20971" s="400"/>
      <c r="G20971" s="401"/>
      <c r="H20971" s="401"/>
      <c r="I20971" s="401"/>
      <c r="J20971" s="194"/>
      <c r="K20971" s="194"/>
      <c r="L20971" s="195"/>
      <c r="M20971" s="196"/>
      <c r="N20971" s="197"/>
      <c r="O20971" s="197"/>
      <c r="P20971" s="231"/>
    </row>
    <row r="20972" spans="2:16">
      <c r="B20972" s="351"/>
      <c r="C20972" s="435"/>
      <c r="D20972" s="399"/>
      <c r="E20972" s="400"/>
      <c r="G20972" s="401"/>
      <c r="H20972" s="401"/>
      <c r="I20972" s="401"/>
      <c r="J20972" s="194"/>
      <c r="K20972" s="194"/>
      <c r="L20972" s="195"/>
      <c r="M20972" s="196"/>
      <c r="N20972" s="197"/>
      <c r="O20972" s="197"/>
      <c r="P20972" s="231"/>
    </row>
    <row r="20973" spans="2:16">
      <c r="B20973" s="351"/>
      <c r="C20973" s="435"/>
      <c r="D20973" s="399"/>
      <c r="E20973" s="400"/>
      <c r="G20973" s="401"/>
      <c r="H20973" s="401"/>
      <c r="I20973" s="401"/>
      <c r="J20973" s="194"/>
      <c r="K20973" s="194"/>
      <c r="L20973" s="195"/>
      <c r="M20973" s="196"/>
      <c r="N20973" s="197"/>
      <c r="O20973" s="197"/>
      <c r="P20973" s="231"/>
    </row>
    <row r="20974" spans="2:16">
      <c r="B20974" s="351"/>
      <c r="C20974" s="435"/>
      <c r="D20974" s="399"/>
      <c r="E20974" s="400"/>
      <c r="G20974" s="401"/>
      <c r="H20974" s="401"/>
      <c r="I20974" s="401"/>
      <c r="J20974" s="194"/>
      <c r="K20974" s="194"/>
      <c r="L20974" s="195"/>
      <c r="M20974" s="196"/>
      <c r="N20974" s="197"/>
      <c r="O20974" s="197"/>
      <c r="P20974" s="231"/>
    </row>
    <row r="20975" spans="2:16">
      <c r="B20975" s="351"/>
      <c r="C20975" s="435"/>
      <c r="D20975" s="399"/>
      <c r="E20975" s="400"/>
      <c r="G20975" s="401"/>
      <c r="H20975" s="401"/>
      <c r="I20975" s="401"/>
      <c r="J20975" s="194"/>
      <c r="K20975" s="194"/>
      <c r="L20975" s="195"/>
      <c r="M20975" s="196"/>
      <c r="N20975" s="197"/>
      <c r="O20975" s="197"/>
      <c r="P20975" s="231"/>
    </row>
    <row r="20976" spans="2:16">
      <c r="B20976" s="351"/>
      <c r="C20976" s="435"/>
      <c r="D20976" s="399"/>
      <c r="E20976" s="400"/>
      <c r="G20976" s="401"/>
      <c r="H20976" s="401"/>
      <c r="I20976" s="401"/>
      <c r="J20976" s="194"/>
      <c r="K20976" s="194"/>
      <c r="L20976" s="195"/>
      <c r="M20976" s="196"/>
      <c r="N20976" s="197"/>
      <c r="O20976" s="197"/>
      <c r="P20976" s="231"/>
    </row>
    <row r="20977" spans="2:16">
      <c r="B20977" s="351"/>
      <c r="C20977" s="435"/>
      <c r="D20977" s="399"/>
      <c r="E20977" s="400"/>
      <c r="G20977" s="401"/>
      <c r="H20977" s="401"/>
      <c r="I20977" s="401"/>
      <c r="J20977" s="194"/>
      <c r="K20977" s="194"/>
      <c r="L20977" s="195"/>
      <c r="M20977" s="196"/>
      <c r="N20977" s="197"/>
      <c r="O20977" s="197"/>
      <c r="P20977" s="231"/>
    </row>
    <row r="20978" spans="2:16">
      <c r="B20978" s="402"/>
      <c r="C20978" s="435"/>
      <c r="D20978" s="404"/>
      <c r="E20978" s="405"/>
      <c r="G20978" s="406"/>
      <c r="H20978" s="406"/>
      <c r="I20978" s="406"/>
      <c r="J20978" s="194"/>
      <c r="K20978" s="194"/>
      <c r="L20978" s="195"/>
      <c r="M20978" s="196"/>
      <c r="N20978" s="197"/>
      <c r="O20978" s="197"/>
      <c r="P20978" s="221"/>
    </row>
    <row r="20979" spans="2:16">
      <c r="B20979" s="351"/>
      <c r="C20979" s="435"/>
      <c r="D20979" s="399"/>
      <c r="E20979" s="400"/>
      <c r="G20979" s="401"/>
      <c r="H20979" s="401"/>
      <c r="I20979" s="401"/>
      <c r="J20979" s="194"/>
      <c r="K20979" s="194"/>
      <c r="L20979" s="195"/>
      <c r="M20979" s="196"/>
      <c r="N20979" s="197"/>
      <c r="O20979" s="197"/>
      <c r="P20979" s="231"/>
    </row>
    <row r="20980" spans="2:16">
      <c r="B20980" s="351"/>
      <c r="C20980" s="435"/>
      <c r="D20980" s="399"/>
      <c r="E20980" s="400"/>
      <c r="G20980" s="401"/>
      <c r="H20980" s="401"/>
      <c r="I20980" s="401"/>
      <c r="J20980" s="194"/>
      <c r="K20980" s="194"/>
      <c r="L20980" s="195"/>
      <c r="M20980" s="196"/>
      <c r="N20980" s="197"/>
      <c r="O20980" s="197"/>
      <c r="P20980" s="231"/>
    </row>
    <row r="20981" spans="2:16">
      <c r="B20981" s="351"/>
      <c r="C20981" s="435"/>
      <c r="D20981" s="399"/>
      <c r="E20981" s="400"/>
      <c r="G20981" s="401"/>
      <c r="H20981" s="401"/>
      <c r="I20981" s="401"/>
      <c r="J20981" s="194"/>
      <c r="K20981" s="194"/>
      <c r="L20981" s="195"/>
      <c r="M20981" s="196"/>
      <c r="N20981" s="197"/>
      <c r="O20981" s="197"/>
      <c r="P20981" s="231"/>
    </row>
    <row r="20982" spans="2:16">
      <c r="B20982" s="351"/>
      <c r="C20982" s="435"/>
      <c r="D20982" s="399"/>
      <c r="E20982" s="400"/>
      <c r="G20982" s="401"/>
      <c r="H20982" s="401"/>
      <c r="I20982" s="401"/>
      <c r="J20982" s="194"/>
      <c r="K20982" s="194"/>
      <c r="L20982" s="195"/>
      <c r="M20982" s="196"/>
      <c r="N20982" s="197"/>
      <c r="O20982" s="197"/>
      <c r="P20982" s="231"/>
    </row>
    <row r="20983" spans="2:16">
      <c r="B20983" s="351"/>
      <c r="C20983" s="435"/>
      <c r="D20983" s="399"/>
      <c r="E20983" s="400"/>
      <c r="G20983" s="401"/>
      <c r="H20983" s="401"/>
      <c r="I20983" s="401"/>
      <c r="J20983" s="194"/>
      <c r="K20983" s="194"/>
      <c r="L20983" s="195"/>
      <c r="M20983" s="196"/>
      <c r="N20983" s="197"/>
      <c r="O20983" s="197"/>
      <c r="P20983" s="231"/>
    </row>
    <row r="20984" spans="2:16">
      <c r="B20984" s="351"/>
      <c r="C20984" s="435"/>
      <c r="D20984" s="399"/>
      <c r="E20984" s="400"/>
      <c r="G20984" s="401"/>
      <c r="H20984" s="401"/>
      <c r="I20984" s="401"/>
      <c r="J20984" s="194"/>
      <c r="K20984" s="194"/>
      <c r="L20984" s="195"/>
      <c r="M20984" s="196"/>
      <c r="N20984" s="197"/>
      <c r="O20984" s="197"/>
      <c r="P20984" s="231"/>
    </row>
    <row r="20985" spans="2:16">
      <c r="B20985" s="351"/>
      <c r="C20985" s="435"/>
      <c r="D20985" s="399"/>
      <c r="E20985" s="400"/>
      <c r="G20985" s="401"/>
      <c r="H20985" s="401"/>
      <c r="I20985" s="401"/>
      <c r="J20985" s="194"/>
      <c r="K20985" s="194"/>
      <c r="L20985" s="195"/>
      <c r="M20985" s="196"/>
      <c r="N20985" s="197"/>
      <c r="O20985" s="197"/>
      <c r="P20985" s="231"/>
    </row>
    <row r="20986" spans="2:16">
      <c r="B20986" s="351"/>
      <c r="C20986" s="435"/>
      <c r="D20986" s="399"/>
      <c r="E20986" s="400"/>
      <c r="G20986" s="401"/>
      <c r="H20986" s="401"/>
      <c r="I20986" s="401"/>
      <c r="J20986" s="194"/>
      <c r="K20986" s="194"/>
      <c r="L20986" s="195"/>
      <c r="M20986" s="196"/>
      <c r="N20986" s="197"/>
      <c r="O20986" s="197"/>
      <c r="P20986" s="231"/>
    </row>
    <row r="20987" spans="2:16">
      <c r="B20987" s="351"/>
      <c r="C20987" s="435"/>
      <c r="D20987" s="399"/>
      <c r="E20987" s="400"/>
      <c r="G20987" s="401"/>
      <c r="H20987" s="401"/>
      <c r="I20987" s="401"/>
      <c r="J20987" s="194"/>
      <c r="K20987" s="194"/>
      <c r="L20987" s="195"/>
      <c r="M20987" s="196"/>
      <c r="N20987" s="197"/>
      <c r="O20987" s="197"/>
      <c r="P20987" s="231"/>
    </row>
    <row r="20988" spans="2:16">
      <c r="B20988" s="351"/>
      <c r="C20988" s="435"/>
      <c r="D20988" s="399"/>
      <c r="E20988" s="400"/>
      <c r="G20988" s="401"/>
      <c r="H20988" s="401"/>
      <c r="I20988" s="401"/>
      <c r="J20988" s="194"/>
      <c r="K20988" s="194"/>
      <c r="L20988" s="195"/>
      <c r="M20988" s="196"/>
      <c r="N20988" s="197"/>
      <c r="O20988" s="197"/>
      <c r="P20988" s="231"/>
    </row>
    <row r="20989" spans="2:16">
      <c r="B20989" s="351"/>
      <c r="C20989" s="435"/>
      <c r="D20989" s="399"/>
      <c r="E20989" s="400"/>
      <c r="G20989" s="401"/>
      <c r="H20989" s="401"/>
      <c r="I20989" s="401"/>
      <c r="J20989" s="194"/>
      <c r="K20989" s="194"/>
      <c r="L20989" s="195"/>
      <c r="M20989" s="196"/>
      <c r="N20989" s="197"/>
      <c r="O20989" s="197"/>
      <c r="P20989" s="231"/>
    </row>
    <row r="20990" spans="2:16">
      <c r="B20990" s="351"/>
      <c r="C20990" s="435"/>
      <c r="D20990" s="399"/>
      <c r="E20990" s="400"/>
      <c r="G20990" s="401"/>
      <c r="H20990" s="401"/>
      <c r="I20990" s="401"/>
      <c r="J20990" s="194"/>
      <c r="K20990" s="194"/>
      <c r="L20990" s="195"/>
      <c r="M20990" s="196"/>
      <c r="N20990" s="197"/>
      <c r="O20990" s="197"/>
      <c r="P20990" s="231"/>
    </row>
    <row r="20991" spans="2:16">
      <c r="B20991" s="351"/>
      <c r="C20991" s="435"/>
      <c r="D20991" s="399"/>
      <c r="E20991" s="400"/>
      <c r="G20991" s="401"/>
      <c r="H20991" s="401"/>
      <c r="I20991" s="401"/>
      <c r="J20991" s="194"/>
      <c r="K20991" s="194"/>
      <c r="L20991" s="195"/>
      <c r="M20991" s="196"/>
      <c r="N20991" s="197"/>
      <c r="O20991" s="197"/>
      <c r="P20991" s="231"/>
    </row>
    <row r="20992" spans="2:16">
      <c r="B20992" s="351"/>
      <c r="C20992" s="435"/>
      <c r="D20992" s="399"/>
      <c r="E20992" s="400"/>
      <c r="G20992" s="401"/>
      <c r="H20992" s="401"/>
      <c r="I20992" s="401"/>
      <c r="J20992" s="194"/>
      <c r="K20992" s="194"/>
      <c r="L20992" s="195"/>
      <c r="M20992" s="196"/>
      <c r="N20992" s="197"/>
      <c r="O20992" s="197"/>
      <c r="P20992" s="231"/>
    </row>
    <row r="20993" spans="2:16">
      <c r="B20993" s="351"/>
      <c r="C20993" s="435"/>
      <c r="D20993" s="399"/>
      <c r="E20993" s="400"/>
      <c r="G20993" s="401"/>
      <c r="H20993" s="401"/>
      <c r="I20993" s="401"/>
      <c r="J20993" s="194"/>
      <c r="K20993" s="194"/>
      <c r="L20993" s="195"/>
      <c r="M20993" s="196"/>
      <c r="N20993" s="197"/>
      <c r="O20993" s="197"/>
      <c r="P20993" s="231"/>
    </row>
    <row r="20994" spans="2:16">
      <c r="B20994" s="351"/>
      <c r="C20994" s="435"/>
      <c r="D20994" s="399"/>
      <c r="E20994" s="400"/>
      <c r="G20994" s="401"/>
      <c r="H20994" s="401"/>
      <c r="I20994" s="401"/>
      <c r="J20994" s="194"/>
      <c r="K20994" s="194"/>
      <c r="L20994" s="195"/>
      <c r="M20994" s="196"/>
      <c r="N20994" s="197"/>
      <c r="O20994" s="197"/>
      <c r="P20994" s="231"/>
    </row>
    <row r="20995" spans="2:16">
      <c r="B20995" s="351"/>
      <c r="C20995" s="435"/>
      <c r="D20995" s="399"/>
      <c r="E20995" s="400"/>
      <c r="G20995" s="401"/>
      <c r="H20995" s="401"/>
      <c r="I20995" s="401"/>
      <c r="J20995" s="194"/>
      <c r="K20995" s="194"/>
      <c r="L20995" s="195"/>
      <c r="M20995" s="196"/>
      <c r="N20995" s="197"/>
      <c r="O20995" s="197"/>
      <c r="P20995" s="231"/>
    </row>
    <row r="20996" spans="2:16">
      <c r="B20996" s="351"/>
      <c r="C20996" s="435"/>
      <c r="D20996" s="399"/>
      <c r="E20996" s="400"/>
      <c r="G20996" s="401"/>
      <c r="H20996" s="401"/>
      <c r="I20996" s="401"/>
      <c r="J20996" s="194"/>
      <c r="K20996" s="194"/>
      <c r="L20996" s="195"/>
      <c r="M20996" s="196"/>
      <c r="N20996" s="197"/>
      <c r="O20996" s="197"/>
      <c r="P20996" s="231"/>
    </row>
    <row r="20997" spans="2:16">
      <c r="B20997" s="351"/>
      <c r="C20997" s="435"/>
      <c r="D20997" s="399"/>
      <c r="E20997" s="400"/>
      <c r="G20997" s="401"/>
      <c r="H20997" s="401"/>
      <c r="I20997" s="401"/>
      <c r="J20997" s="194"/>
      <c r="K20997" s="194"/>
      <c r="L20997" s="195"/>
      <c r="M20997" s="196"/>
      <c r="N20997" s="197"/>
      <c r="O20997" s="197"/>
      <c r="P20997" s="231"/>
    </row>
    <row r="20998" spans="2:16">
      <c r="B20998" s="351"/>
      <c r="C20998" s="435"/>
      <c r="D20998" s="399"/>
      <c r="E20998" s="400"/>
      <c r="G20998" s="401"/>
      <c r="H20998" s="401"/>
      <c r="I20998" s="401"/>
      <c r="J20998" s="194"/>
      <c r="K20998" s="194"/>
      <c r="L20998" s="195"/>
      <c r="M20998" s="196"/>
      <c r="N20998" s="197"/>
      <c r="O20998" s="197"/>
      <c r="P20998" s="231"/>
    </row>
    <row r="20999" spans="2:16">
      <c r="B20999" s="351"/>
      <c r="C20999" s="435"/>
      <c r="D20999" s="399"/>
      <c r="E20999" s="400"/>
      <c r="G20999" s="401"/>
      <c r="H20999" s="401"/>
      <c r="I20999" s="401"/>
      <c r="J20999" s="194"/>
      <c r="K20999" s="194"/>
      <c r="L20999" s="195"/>
      <c r="M20999" s="196"/>
      <c r="N20999" s="197"/>
      <c r="O20999" s="197"/>
      <c r="P20999" s="231"/>
    </row>
    <row r="21000" spans="2:16">
      <c r="B21000" s="351"/>
      <c r="C21000" s="435"/>
      <c r="D21000" s="399"/>
      <c r="E21000" s="400"/>
      <c r="G21000" s="401"/>
      <c r="H21000" s="401"/>
      <c r="I21000" s="401"/>
      <c r="J21000" s="194"/>
      <c r="K21000" s="194"/>
      <c r="L21000" s="195"/>
      <c r="M21000" s="196"/>
      <c r="N21000" s="197"/>
      <c r="O21000" s="197"/>
      <c r="P21000" s="231"/>
    </row>
    <row r="21001" spans="2:16">
      <c r="B21001" s="351"/>
      <c r="C21001" s="435"/>
      <c r="D21001" s="399"/>
      <c r="E21001" s="400"/>
      <c r="G21001" s="401"/>
      <c r="H21001" s="401"/>
      <c r="I21001" s="401"/>
      <c r="J21001" s="194"/>
      <c r="K21001" s="194"/>
      <c r="L21001" s="195"/>
      <c r="M21001" s="196"/>
      <c r="N21001" s="197"/>
      <c r="O21001" s="197"/>
      <c r="P21001" s="231"/>
    </row>
    <row r="21002" spans="2:16">
      <c r="B21002" s="351"/>
      <c r="C21002" s="435"/>
      <c r="D21002" s="399"/>
      <c r="E21002" s="400"/>
      <c r="G21002" s="401"/>
      <c r="H21002" s="401"/>
      <c r="I21002" s="401"/>
      <c r="J21002" s="194"/>
      <c r="K21002" s="194"/>
      <c r="L21002" s="195"/>
      <c r="M21002" s="196"/>
      <c r="N21002" s="197"/>
      <c r="O21002" s="197"/>
      <c r="P21002" s="231"/>
    </row>
    <row r="21003" spans="2:16">
      <c r="B21003" s="351"/>
      <c r="C21003" s="435"/>
      <c r="D21003" s="399"/>
      <c r="E21003" s="400"/>
      <c r="G21003" s="401"/>
      <c r="H21003" s="401"/>
      <c r="I21003" s="401"/>
      <c r="J21003" s="194"/>
      <c r="K21003" s="194"/>
      <c r="L21003" s="195"/>
      <c r="M21003" s="196"/>
      <c r="N21003" s="197"/>
      <c r="O21003" s="197"/>
      <c r="P21003" s="231"/>
    </row>
    <row r="21004" spans="2:16">
      <c r="B21004" s="351"/>
      <c r="C21004" s="435"/>
      <c r="D21004" s="399"/>
      <c r="E21004" s="400"/>
      <c r="G21004" s="401"/>
      <c r="H21004" s="401"/>
      <c r="I21004" s="401"/>
      <c r="J21004" s="194"/>
      <c r="K21004" s="194"/>
      <c r="L21004" s="195"/>
      <c r="M21004" s="196"/>
      <c r="N21004" s="197"/>
      <c r="O21004" s="197"/>
      <c r="P21004" s="231"/>
    </row>
    <row r="21005" spans="2:16">
      <c r="B21005" s="351"/>
      <c r="C21005" s="435"/>
      <c r="D21005" s="399"/>
      <c r="E21005" s="400"/>
      <c r="G21005" s="401"/>
      <c r="H21005" s="401"/>
      <c r="I21005" s="401"/>
      <c r="J21005" s="194"/>
      <c r="K21005" s="194"/>
      <c r="L21005" s="195"/>
      <c r="M21005" s="196"/>
      <c r="N21005" s="197"/>
      <c r="O21005" s="197"/>
      <c r="P21005" s="231"/>
    </row>
    <row r="21006" spans="2:16">
      <c r="B21006" s="351"/>
      <c r="C21006" s="435"/>
      <c r="D21006" s="399"/>
      <c r="E21006" s="400"/>
      <c r="G21006" s="401"/>
      <c r="H21006" s="401"/>
      <c r="I21006" s="401"/>
      <c r="J21006" s="194"/>
      <c r="K21006" s="194"/>
      <c r="L21006" s="195"/>
      <c r="M21006" s="196"/>
      <c r="N21006" s="197"/>
      <c r="O21006" s="197"/>
      <c r="P21006" s="231"/>
    </row>
    <row r="21007" spans="2:16">
      <c r="B21007" s="351"/>
      <c r="C21007" s="435"/>
      <c r="D21007" s="399"/>
      <c r="E21007" s="400"/>
      <c r="G21007" s="401"/>
      <c r="H21007" s="401"/>
      <c r="I21007" s="401"/>
      <c r="J21007" s="194"/>
      <c r="K21007" s="194"/>
      <c r="L21007" s="195"/>
      <c r="M21007" s="196"/>
      <c r="N21007" s="197"/>
      <c r="O21007" s="197"/>
      <c r="P21007" s="231"/>
    </row>
    <row r="21008" spans="2:16">
      <c r="B21008" s="351"/>
      <c r="C21008" s="435"/>
      <c r="D21008" s="399"/>
      <c r="E21008" s="400"/>
      <c r="G21008" s="401"/>
      <c r="H21008" s="401"/>
      <c r="I21008" s="401"/>
      <c r="J21008" s="194"/>
      <c r="K21008" s="194"/>
      <c r="L21008" s="195"/>
      <c r="M21008" s="196"/>
      <c r="N21008" s="197"/>
      <c r="O21008" s="197"/>
      <c r="P21008" s="231"/>
    </row>
    <row r="21009" spans="2:16">
      <c r="B21009" s="351"/>
      <c r="C21009" s="435"/>
      <c r="D21009" s="399"/>
      <c r="E21009" s="400"/>
      <c r="G21009" s="401"/>
      <c r="H21009" s="401"/>
      <c r="I21009" s="401"/>
      <c r="J21009" s="194"/>
      <c r="K21009" s="194"/>
      <c r="L21009" s="195"/>
      <c r="M21009" s="196"/>
      <c r="N21009" s="197"/>
      <c r="O21009" s="197"/>
      <c r="P21009" s="231"/>
    </row>
    <row r="21010" spans="2:16">
      <c r="B21010" s="351"/>
      <c r="C21010" s="435"/>
      <c r="D21010" s="399"/>
      <c r="E21010" s="400"/>
      <c r="G21010" s="401"/>
      <c r="H21010" s="401"/>
      <c r="I21010" s="401"/>
      <c r="J21010" s="194"/>
      <c r="K21010" s="194"/>
      <c r="L21010" s="195"/>
      <c r="M21010" s="196"/>
      <c r="N21010" s="197"/>
      <c r="O21010" s="197"/>
      <c r="P21010" s="231"/>
    </row>
    <row r="21011" spans="2:16">
      <c r="B21011" s="351"/>
      <c r="C21011" s="435"/>
      <c r="D21011" s="399"/>
      <c r="E21011" s="400"/>
      <c r="G21011" s="401"/>
      <c r="H21011" s="401"/>
      <c r="I21011" s="401"/>
      <c r="J21011" s="194"/>
      <c r="K21011" s="194"/>
      <c r="L21011" s="195"/>
      <c r="M21011" s="196"/>
      <c r="N21011" s="197"/>
      <c r="O21011" s="197"/>
      <c r="P21011" s="231"/>
    </row>
    <row r="21012" spans="2:16">
      <c r="B21012" s="351"/>
      <c r="C21012" s="435"/>
      <c r="D21012" s="399"/>
      <c r="E21012" s="400"/>
      <c r="G21012" s="401"/>
      <c r="H21012" s="401"/>
      <c r="I21012" s="401"/>
      <c r="J21012" s="194"/>
      <c r="K21012" s="194"/>
      <c r="L21012" s="195"/>
      <c r="M21012" s="196"/>
      <c r="N21012" s="197"/>
      <c r="O21012" s="197"/>
      <c r="P21012" s="231"/>
    </row>
    <row r="21013" spans="2:16">
      <c r="B21013" s="351"/>
      <c r="C21013" s="435"/>
      <c r="D21013" s="399"/>
      <c r="E21013" s="400"/>
      <c r="G21013" s="401"/>
      <c r="H21013" s="401"/>
      <c r="I21013" s="401"/>
      <c r="J21013" s="194"/>
      <c r="K21013" s="194"/>
      <c r="L21013" s="195"/>
      <c r="M21013" s="196"/>
      <c r="N21013" s="197"/>
      <c r="O21013" s="197"/>
      <c r="P21013" s="231"/>
    </row>
    <row r="21014" spans="2:16">
      <c r="B21014" s="351"/>
      <c r="C21014" s="435"/>
      <c r="D21014" s="399"/>
      <c r="E21014" s="400"/>
      <c r="G21014" s="401"/>
      <c r="H21014" s="401"/>
      <c r="I21014" s="401"/>
      <c r="J21014" s="194"/>
      <c r="K21014" s="194"/>
      <c r="L21014" s="195"/>
      <c r="M21014" s="196"/>
      <c r="N21014" s="197"/>
      <c r="O21014" s="197"/>
      <c r="P21014" s="231"/>
    </row>
    <row r="21015" spans="2:16">
      <c r="B21015" s="351"/>
      <c r="C21015" s="435"/>
      <c r="D21015" s="399"/>
      <c r="E21015" s="400"/>
      <c r="G21015" s="401"/>
      <c r="H21015" s="401"/>
      <c r="I21015" s="401"/>
      <c r="J21015" s="194"/>
      <c r="K21015" s="194"/>
      <c r="L21015" s="195"/>
      <c r="M21015" s="196"/>
      <c r="N21015" s="197"/>
      <c r="O21015" s="197"/>
      <c r="P21015" s="231"/>
    </row>
    <row r="21016" spans="2:16">
      <c r="B21016" s="351"/>
      <c r="C21016" s="435"/>
      <c r="D21016" s="399"/>
      <c r="E21016" s="400"/>
      <c r="G21016" s="401"/>
      <c r="H21016" s="401"/>
      <c r="I21016" s="401"/>
      <c r="J21016" s="194"/>
      <c r="K21016" s="194"/>
      <c r="L21016" s="195"/>
      <c r="M21016" s="196"/>
      <c r="N21016" s="197"/>
      <c r="O21016" s="197"/>
      <c r="P21016" s="231"/>
    </row>
    <row r="21017" spans="2:16">
      <c r="B21017" s="351"/>
      <c r="C21017" s="435"/>
      <c r="D21017" s="399"/>
      <c r="E21017" s="400"/>
      <c r="G21017" s="401"/>
      <c r="H21017" s="401"/>
      <c r="I21017" s="401"/>
      <c r="J21017" s="194"/>
      <c r="K21017" s="194"/>
      <c r="L21017" s="195"/>
      <c r="M21017" s="196"/>
      <c r="N21017" s="197"/>
      <c r="O21017" s="197"/>
      <c r="P21017" s="231"/>
    </row>
    <row r="21018" spans="2:16">
      <c r="B21018" s="351"/>
      <c r="C21018" s="435"/>
      <c r="D21018" s="399"/>
      <c r="E21018" s="400"/>
      <c r="G21018" s="401"/>
      <c r="H21018" s="401"/>
      <c r="I21018" s="401"/>
      <c r="J21018" s="194"/>
      <c r="K21018" s="194"/>
      <c r="L21018" s="195"/>
      <c r="M21018" s="196"/>
      <c r="N21018" s="197"/>
      <c r="O21018" s="197"/>
      <c r="P21018" s="231"/>
    </row>
    <row r="21019" spans="2:16">
      <c r="B21019" s="351"/>
      <c r="C21019" s="435"/>
      <c r="D21019" s="399"/>
      <c r="E21019" s="400"/>
      <c r="G21019" s="401"/>
      <c r="H21019" s="401"/>
      <c r="I21019" s="401"/>
      <c r="J21019" s="194"/>
      <c r="K21019" s="194"/>
      <c r="L21019" s="195"/>
      <c r="M21019" s="196"/>
      <c r="N21019" s="197"/>
      <c r="O21019" s="197"/>
      <c r="P21019" s="231"/>
    </row>
    <row r="21020" spans="2:16">
      <c r="B21020" s="351"/>
      <c r="C21020" s="435"/>
      <c r="D21020" s="399"/>
      <c r="E21020" s="400"/>
      <c r="G21020" s="401"/>
      <c r="H21020" s="401"/>
      <c r="I21020" s="401"/>
      <c r="J21020" s="194"/>
      <c r="K21020" s="194"/>
      <c r="L21020" s="195"/>
      <c r="M21020" s="196"/>
      <c r="N21020" s="197"/>
      <c r="O21020" s="197"/>
      <c r="P21020" s="231"/>
    </row>
    <row r="21021" spans="2:16">
      <c r="B21021" s="351"/>
      <c r="C21021" s="435"/>
      <c r="D21021" s="399"/>
      <c r="E21021" s="400"/>
      <c r="G21021" s="401"/>
      <c r="H21021" s="401"/>
      <c r="I21021" s="401"/>
      <c r="J21021" s="194"/>
      <c r="K21021" s="194"/>
      <c r="L21021" s="195"/>
      <c r="M21021" s="196"/>
      <c r="N21021" s="197"/>
      <c r="O21021" s="197"/>
      <c r="P21021" s="231"/>
    </row>
    <row r="21022" spans="2:16">
      <c r="B21022" s="351"/>
      <c r="C21022" s="435"/>
      <c r="D21022" s="399"/>
      <c r="E21022" s="400"/>
      <c r="G21022" s="401"/>
      <c r="H21022" s="401"/>
      <c r="I21022" s="401"/>
      <c r="J21022" s="194"/>
      <c r="K21022" s="194"/>
      <c r="L21022" s="195"/>
      <c r="M21022" s="196"/>
      <c r="N21022" s="197"/>
      <c r="O21022" s="197"/>
      <c r="P21022" s="231"/>
    </row>
    <row r="21023" spans="2:16">
      <c r="B21023" s="351"/>
      <c r="C21023" s="435"/>
      <c r="D21023" s="399"/>
      <c r="E21023" s="400"/>
      <c r="G21023" s="401"/>
      <c r="H21023" s="401"/>
      <c r="I21023" s="401"/>
      <c r="J21023" s="194"/>
      <c r="K21023" s="194"/>
      <c r="L21023" s="195"/>
      <c r="M21023" s="196"/>
      <c r="N21023" s="197"/>
      <c r="O21023" s="197"/>
      <c r="P21023" s="231"/>
    </row>
    <row r="21024" spans="2:16">
      <c r="B21024" s="351"/>
      <c r="C21024" s="435"/>
      <c r="D21024" s="399"/>
      <c r="E21024" s="400"/>
      <c r="G21024" s="401"/>
      <c r="H21024" s="401"/>
      <c r="I21024" s="401"/>
      <c r="J21024" s="194"/>
      <c r="K21024" s="194"/>
      <c r="L21024" s="195"/>
      <c r="M21024" s="196"/>
      <c r="N21024" s="197"/>
      <c r="O21024" s="197"/>
      <c r="P21024" s="231"/>
    </row>
    <row r="21025" spans="2:16">
      <c r="B21025" s="351"/>
      <c r="C21025" s="435"/>
      <c r="D21025" s="399"/>
      <c r="E21025" s="400"/>
      <c r="G21025" s="401"/>
      <c r="H21025" s="401"/>
      <c r="I21025" s="401"/>
      <c r="J21025" s="194"/>
      <c r="K21025" s="194"/>
      <c r="L21025" s="195"/>
      <c r="M21025" s="196"/>
      <c r="N21025" s="197"/>
      <c r="O21025" s="197"/>
      <c r="P21025" s="231"/>
    </row>
    <row r="21026" spans="2:16">
      <c r="B21026" s="351"/>
      <c r="C21026" s="435"/>
      <c r="D21026" s="399"/>
      <c r="E21026" s="400"/>
      <c r="G21026" s="401"/>
      <c r="H21026" s="401"/>
      <c r="I21026" s="401"/>
      <c r="J21026" s="194"/>
      <c r="K21026" s="194"/>
      <c r="L21026" s="195"/>
      <c r="M21026" s="196"/>
      <c r="N21026" s="197"/>
      <c r="O21026" s="197"/>
      <c r="P21026" s="231"/>
    </row>
    <row r="21027" spans="2:16">
      <c r="B21027" s="351"/>
      <c r="C21027" s="435"/>
      <c r="D21027" s="399"/>
      <c r="E21027" s="400"/>
      <c r="G21027" s="401"/>
      <c r="H21027" s="401"/>
      <c r="I21027" s="401"/>
      <c r="J21027" s="194"/>
      <c r="K21027" s="194"/>
      <c r="L21027" s="195"/>
      <c r="M21027" s="196"/>
      <c r="N21027" s="197"/>
      <c r="O21027" s="197"/>
      <c r="P21027" s="231"/>
    </row>
    <row r="21028" spans="2:16">
      <c r="B21028" s="351"/>
      <c r="C21028" s="435"/>
      <c r="D21028" s="399"/>
      <c r="E21028" s="400"/>
      <c r="G21028" s="401"/>
      <c r="H21028" s="401"/>
      <c r="I21028" s="401"/>
      <c r="J21028" s="194"/>
      <c r="K21028" s="194"/>
      <c r="L21028" s="195"/>
      <c r="M21028" s="196"/>
      <c r="N21028" s="197"/>
      <c r="O21028" s="197"/>
      <c r="P21028" s="231"/>
    </row>
    <row r="21029" spans="2:16">
      <c r="B21029" s="351"/>
      <c r="C21029" s="435"/>
      <c r="D21029" s="399"/>
      <c r="E21029" s="400"/>
      <c r="G21029" s="401"/>
      <c r="H21029" s="401"/>
      <c r="I21029" s="401"/>
      <c r="J21029" s="194"/>
      <c r="K21029" s="194"/>
      <c r="L21029" s="195"/>
      <c r="M21029" s="196"/>
      <c r="N21029" s="197"/>
      <c r="O21029" s="197"/>
      <c r="P21029" s="231"/>
    </row>
    <row r="21030" spans="2:16">
      <c r="B21030" s="351"/>
      <c r="C21030" s="435"/>
      <c r="D21030" s="399"/>
      <c r="E21030" s="400"/>
      <c r="G21030" s="401"/>
      <c r="H21030" s="401"/>
      <c r="I21030" s="401"/>
      <c r="J21030" s="194"/>
      <c r="K21030" s="194"/>
      <c r="L21030" s="195"/>
      <c r="M21030" s="196"/>
      <c r="N21030" s="197"/>
      <c r="O21030" s="197"/>
      <c r="P21030" s="231"/>
    </row>
    <row r="21031" spans="2:16">
      <c r="B21031" s="351"/>
      <c r="C21031" s="435"/>
      <c r="D21031" s="399"/>
      <c r="E21031" s="400"/>
      <c r="G21031" s="401"/>
      <c r="H21031" s="401"/>
      <c r="I21031" s="401"/>
      <c r="J21031" s="194"/>
      <c r="K21031" s="194"/>
      <c r="L21031" s="195"/>
      <c r="M21031" s="196"/>
      <c r="N21031" s="197"/>
      <c r="O21031" s="197"/>
      <c r="P21031" s="231"/>
    </row>
    <row r="21032" spans="2:16">
      <c r="B21032" s="351"/>
      <c r="C21032" s="435"/>
      <c r="D21032" s="399"/>
      <c r="E21032" s="400"/>
      <c r="G21032" s="401"/>
      <c r="H21032" s="401"/>
      <c r="I21032" s="401"/>
      <c r="J21032" s="194"/>
      <c r="K21032" s="194"/>
      <c r="L21032" s="195"/>
      <c r="M21032" s="196"/>
      <c r="N21032" s="197"/>
      <c r="O21032" s="197"/>
      <c r="P21032" s="231"/>
    </row>
    <row r="21033" spans="2:16">
      <c r="B21033" s="351"/>
      <c r="C21033" s="435"/>
      <c r="D21033" s="399"/>
      <c r="E21033" s="400"/>
      <c r="G21033" s="401"/>
      <c r="H21033" s="401"/>
      <c r="I21033" s="401"/>
      <c r="J21033" s="194"/>
      <c r="K21033" s="194"/>
      <c r="L21033" s="195"/>
      <c r="M21033" s="196"/>
      <c r="N21033" s="197"/>
      <c r="O21033" s="197"/>
      <c r="P21033" s="231"/>
    </row>
    <row r="21034" spans="2:16">
      <c r="B21034" s="351"/>
      <c r="C21034" s="435"/>
      <c r="D21034" s="399"/>
      <c r="E21034" s="400"/>
      <c r="G21034" s="401"/>
      <c r="H21034" s="401"/>
      <c r="I21034" s="401"/>
      <c r="J21034" s="194"/>
      <c r="K21034" s="194"/>
      <c r="L21034" s="195"/>
      <c r="M21034" s="196"/>
      <c r="N21034" s="197"/>
      <c r="O21034" s="197"/>
      <c r="P21034" s="231"/>
    </row>
    <row r="21035" spans="2:16">
      <c r="B21035" s="351"/>
      <c r="C21035" s="435"/>
      <c r="D21035" s="399"/>
      <c r="E21035" s="400"/>
      <c r="G21035" s="401"/>
      <c r="H21035" s="401"/>
      <c r="I21035" s="401"/>
      <c r="J21035" s="194"/>
      <c r="K21035" s="194"/>
      <c r="L21035" s="195"/>
      <c r="M21035" s="196"/>
      <c r="N21035" s="197"/>
      <c r="O21035" s="197"/>
      <c r="P21035" s="231"/>
    </row>
    <row r="21036" spans="2:16">
      <c r="B21036" s="351"/>
      <c r="C21036" s="435"/>
      <c r="D21036" s="399"/>
      <c r="E21036" s="400"/>
      <c r="G21036" s="401"/>
      <c r="H21036" s="401"/>
      <c r="I21036" s="401"/>
      <c r="J21036" s="194"/>
      <c r="K21036" s="194"/>
      <c r="L21036" s="195"/>
      <c r="M21036" s="196"/>
      <c r="N21036" s="197"/>
      <c r="O21036" s="197"/>
      <c r="P21036" s="231"/>
    </row>
    <row r="21037" spans="2:16">
      <c r="B21037" s="351"/>
      <c r="C21037" s="435"/>
      <c r="D21037" s="399"/>
      <c r="E21037" s="400"/>
      <c r="G21037" s="401"/>
      <c r="H21037" s="401"/>
      <c r="I21037" s="401"/>
      <c r="J21037" s="194"/>
      <c r="K21037" s="194"/>
      <c r="L21037" s="195"/>
      <c r="M21037" s="196"/>
      <c r="N21037" s="197"/>
      <c r="O21037" s="197"/>
      <c r="P21037" s="231"/>
    </row>
    <row r="21038" spans="2:16">
      <c r="B21038" s="351"/>
      <c r="C21038" s="435"/>
      <c r="D21038" s="399"/>
      <c r="E21038" s="400"/>
      <c r="G21038" s="401"/>
      <c r="H21038" s="401"/>
      <c r="I21038" s="401"/>
      <c r="J21038" s="194"/>
      <c r="K21038" s="194"/>
      <c r="L21038" s="195"/>
      <c r="M21038" s="196"/>
      <c r="N21038" s="197"/>
      <c r="O21038" s="197"/>
      <c r="P21038" s="231"/>
    </row>
    <row r="21039" spans="2:16">
      <c r="B21039" s="351"/>
      <c r="C21039" s="435"/>
      <c r="D21039" s="399"/>
      <c r="E21039" s="400"/>
      <c r="G21039" s="401"/>
      <c r="H21039" s="401"/>
      <c r="I21039" s="401"/>
      <c r="J21039" s="194"/>
      <c r="K21039" s="194"/>
      <c r="L21039" s="195"/>
      <c r="M21039" s="196"/>
      <c r="N21039" s="197"/>
      <c r="O21039" s="197"/>
      <c r="P21039" s="231"/>
    </row>
    <row r="21040" spans="2:16">
      <c r="B21040" s="351"/>
      <c r="C21040" s="435"/>
      <c r="D21040" s="399"/>
      <c r="E21040" s="400"/>
      <c r="G21040" s="401"/>
      <c r="H21040" s="401"/>
      <c r="I21040" s="401"/>
      <c r="J21040" s="194"/>
      <c r="K21040" s="194"/>
      <c r="L21040" s="195"/>
      <c r="M21040" s="196"/>
      <c r="N21040" s="197"/>
      <c r="O21040" s="197"/>
      <c r="P21040" s="231"/>
    </row>
    <row r="21041" spans="2:16">
      <c r="B21041" s="351"/>
      <c r="C21041" s="435"/>
      <c r="D21041" s="399"/>
      <c r="E21041" s="400"/>
      <c r="G21041" s="401"/>
      <c r="H21041" s="401"/>
      <c r="I21041" s="401"/>
      <c r="J21041" s="194"/>
      <c r="K21041" s="194"/>
      <c r="L21041" s="195"/>
      <c r="M21041" s="196"/>
      <c r="N21041" s="197"/>
      <c r="O21041" s="197"/>
      <c r="P21041" s="231"/>
    </row>
    <row r="21042" spans="2:16">
      <c r="B21042" s="351"/>
      <c r="C21042" s="435"/>
      <c r="D21042" s="399"/>
      <c r="E21042" s="400"/>
      <c r="G21042" s="401"/>
      <c r="H21042" s="401"/>
      <c r="I21042" s="401"/>
      <c r="J21042" s="194"/>
      <c r="K21042" s="194"/>
      <c r="L21042" s="195"/>
      <c r="M21042" s="196"/>
      <c r="N21042" s="197"/>
      <c r="O21042" s="197"/>
      <c r="P21042" s="231"/>
    </row>
    <row r="21043" spans="2:16">
      <c r="B21043" s="351"/>
      <c r="C21043" s="435"/>
      <c r="D21043" s="399"/>
      <c r="E21043" s="400"/>
      <c r="G21043" s="401"/>
      <c r="H21043" s="401"/>
      <c r="I21043" s="401"/>
      <c r="J21043" s="194"/>
      <c r="K21043" s="194"/>
      <c r="L21043" s="195"/>
      <c r="M21043" s="196"/>
      <c r="N21043" s="197"/>
      <c r="O21043" s="197"/>
      <c r="P21043" s="231"/>
    </row>
    <row r="21044" spans="2:16">
      <c r="B21044" s="351"/>
      <c r="C21044" s="435"/>
      <c r="D21044" s="399"/>
      <c r="E21044" s="400"/>
      <c r="G21044" s="401"/>
      <c r="H21044" s="401"/>
      <c r="I21044" s="401"/>
      <c r="J21044" s="194"/>
      <c r="K21044" s="194"/>
      <c r="L21044" s="195"/>
      <c r="M21044" s="196"/>
      <c r="N21044" s="197"/>
      <c r="O21044" s="197"/>
      <c r="P21044" s="231"/>
    </row>
    <row r="21045" spans="2:16">
      <c r="B21045" s="351"/>
      <c r="C21045" s="435"/>
      <c r="D21045" s="399"/>
      <c r="E21045" s="400"/>
      <c r="G21045" s="401"/>
      <c r="H21045" s="401"/>
      <c r="I21045" s="401"/>
      <c r="J21045" s="194"/>
      <c r="K21045" s="194"/>
      <c r="L21045" s="195"/>
      <c r="M21045" s="196"/>
      <c r="N21045" s="197"/>
      <c r="O21045" s="197"/>
      <c r="P21045" s="231"/>
    </row>
    <row r="21046" spans="2:16">
      <c r="B21046" s="351"/>
      <c r="C21046" s="435"/>
      <c r="D21046" s="399"/>
      <c r="E21046" s="400"/>
      <c r="G21046" s="401"/>
      <c r="H21046" s="401"/>
      <c r="I21046" s="401"/>
      <c r="J21046" s="194"/>
      <c r="K21046" s="194"/>
      <c r="L21046" s="195"/>
      <c r="M21046" s="196"/>
      <c r="N21046" s="197"/>
      <c r="O21046" s="197"/>
      <c r="P21046" s="231"/>
    </row>
    <row r="21047" spans="2:16">
      <c r="B21047" s="351"/>
      <c r="C21047" s="435"/>
      <c r="D21047" s="399"/>
      <c r="E21047" s="400"/>
      <c r="G21047" s="401"/>
      <c r="H21047" s="401"/>
      <c r="I21047" s="401"/>
      <c r="J21047" s="194"/>
      <c r="K21047" s="194"/>
      <c r="L21047" s="195"/>
      <c r="M21047" s="196"/>
      <c r="N21047" s="197"/>
      <c r="O21047" s="197"/>
      <c r="P21047" s="231"/>
    </row>
    <row r="21048" spans="2:16">
      <c r="B21048" s="351"/>
      <c r="C21048" s="435"/>
      <c r="D21048" s="399"/>
      <c r="E21048" s="400"/>
      <c r="G21048" s="401"/>
      <c r="H21048" s="401"/>
      <c r="I21048" s="401"/>
      <c r="J21048" s="194"/>
      <c r="K21048" s="194"/>
      <c r="L21048" s="195"/>
      <c r="M21048" s="196"/>
      <c r="N21048" s="197"/>
      <c r="O21048" s="197"/>
      <c r="P21048" s="231"/>
    </row>
    <row r="21049" spans="2:16">
      <c r="B21049" s="351"/>
      <c r="C21049" s="435"/>
      <c r="D21049" s="399"/>
      <c r="E21049" s="400"/>
      <c r="G21049" s="401"/>
      <c r="H21049" s="401"/>
      <c r="I21049" s="401"/>
      <c r="J21049" s="194"/>
      <c r="K21049" s="194"/>
      <c r="L21049" s="195"/>
      <c r="M21049" s="196"/>
      <c r="N21049" s="197"/>
      <c r="O21049" s="197"/>
      <c r="P21049" s="231"/>
    </row>
    <row r="21050" spans="2:16">
      <c r="B21050" s="351"/>
      <c r="C21050" s="435"/>
      <c r="D21050" s="399"/>
      <c r="E21050" s="400"/>
      <c r="G21050" s="401"/>
      <c r="H21050" s="401"/>
      <c r="I21050" s="401"/>
      <c r="J21050" s="194"/>
      <c r="K21050" s="194"/>
      <c r="L21050" s="195"/>
      <c r="M21050" s="196"/>
      <c r="N21050" s="197"/>
      <c r="O21050" s="197"/>
      <c r="P21050" s="231"/>
    </row>
    <row r="21051" spans="2:16">
      <c r="B21051" s="351"/>
      <c r="C21051" s="435"/>
      <c r="D21051" s="399"/>
      <c r="E21051" s="400"/>
      <c r="G21051" s="401"/>
      <c r="H21051" s="401"/>
      <c r="I21051" s="401"/>
      <c r="J21051" s="194"/>
      <c r="K21051" s="194"/>
      <c r="L21051" s="195"/>
      <c r="M21051" s="196"/>
      <c r="N21051" s="197"/>
      <c r="O21051" s="197"/>
      <c r="P21051" s="231"/>
    </row>
    <row r="21052" spans="2:16">
      <c r="B21052" s="351"/>
      <c r="C21052" s="435"/>
      <c r="D21052" s="399"/>
      <c r="E21052" s="400"/>
      <c r="G21052" s="401"/>
      <c r="H21052" s="401"/>
      <c r="I21052" s="401"/>
      <c r="J21052" s="194"/>
      <c r="K21052" s="194"/>
      <c r="L21052" s="195"/>
      <c r="M21052" s="196"/>
      <c r="N21052" s="197"/>
      <c r="O21052" s="197"/>
      <c r="P21052" s="231"/>
    </row>
    <row r="21053" spans="2:16">
      <c r="B21053" s="351"/>
      <c r="C21053" s="435"/>
      <c r="D21053" s="399"/>
      <c r="E21053" s="400"/>
      <c r="G21053" s="401"/>
      <c r="H21053" s="401"/>
      <c r="I21053" s="401"/>
      <c r="J21053" s="194"/>
      <c r="K21053" s="194"/>
      <c r="L21053" s="195"/>
      <c r="M21053" s="196"/>
      <c r="N21053" s="197"/>
      <c r="O21053" s="197"/>
      <c r="P21053" s="231"/>
    </row>
    <row r="21054" spans="2:16">
      <c r="B21054" s="351"/>
      <c r="C21054" s="435"/>
      <c r="D21054" s="399"/>
      <c r="E21054" s="400"/>
      <c r="G21054" s="401"/>
      <c r="H21054" s="401"/>
      <c r="I21054" s="401"/>
      <c r="J21054" s="194"/>
      <c r="K21054" s="194"/>
      <c r="L21054" s="195"/>
      <c r="M21054" s="196"/>
      <c r="N21054" s="197"/>
      <c r="O21054" s="197"/>
      <c r="P21054" s="231"/>
    </row>
    <row r="21055" spans="2:16">
      <c r="B21055" s="351"/>
      <c r="C21055" s="435"/>
      <c r="D21055" s="399"/>
      <c r="E21055" s="400"/>
      <c r="G21055" s="401"/>
      <c r="H21055" s="401"/>
      <c r="I21055" s="401"/>
      <c r="J21055" s="194"/>
      <c r="K21055" s="194"/>
      <c r="L21055" s="195"/>
      <c r="M21055" s="196"/>
      <c r="N21055" s="197"/>
      <c r="O21055" s="197"/>
      <c r="P21055" s="231"/>
    </row>
    <row r="21056" spans="2:16">
      <c r="B21056" s="351"/>
      <c r="C21056" s="435"/>
      <c r="D21056" s="399"/>
      <c r="E21056" s="400"/>
      <c r="G21056" s="401"/>
      <c r="H21056" s="401"/>
      <c r="I21056" s="401"/>
      <c r="J21056" s="194"/>
      <c r="K21056" s="194"/>
      <c r="L21056" s="195"/>
      <c r="M21056" s="196"/>
      <c r="N21056" s="197"/>
      <c r="O21056" s="197"/>
      <c r="P21056" s="231"/>
    </row>
    <row r="21057" spans="2:16">
      <c r="B21057" s="351"/>
      <c r="C21057" s="435"/>
      <c r="D21057" s="399"/>
      <c r="E21057" s="400"/>
      <c r="G21057" s="401"/>
      <c r="H21057" s="401"/>
      <c r="I21057" s="401"/>
      <c r="J21057" s="194"/>
      <c r="K21057" s="194"/>
      <c r="L21057" s="195"/>
      <c r="M21057" s="196"/>
      <c r="N21057" s="197"/>
      <c r="O21057" s="197"/>
      <c r="P21057" s="231"/>
    </row>
    <row r="21058" spans="2:16">
      <c r="B21058" s="351"/>
      <c r="C21058" s="435"/>
      <c r="D21058" s="399"/>
      <c r="E21058" s="400"/>
      <c r="G21058" s="401"/>
      <c r="H21058" s="401"/>
      <c r="I21058" s="401"/>
      <c r="J21058" s="194"/>
      <c r="K21058" s="194"/>
      <c r="L21058" s="195"/>
      <c r="M21058" s="196"/>
      <c r="N21058" s="197"/>
      <c r="O21058" s="197"/>
      <c r="P21058" s="231"/>
    </row>
    <row r="21059" spans="2:16">
      <c r="B21059" s="351"/>
      <c r="C21059" s="435"/>
      <c r="D21059" s="399"/>
      <c r="E21059" s="400"/>
      <c r="G21059" s="401"/>
      <c r="H21059" s="401"/>
      <c r="I21059" s="401"/>
      <c r="J21059" s="194"/>
      <c r="K21059" s="194"/>
      <c r="L21059" s="195"/>
      <c r="M21059" s="196"/>
      <c r="N21059" s="197"/>
      <c r="O21059" s="197"/>
      <c r="P21059" s="231"/>
    </row>
    <row r="21060" spans="2:16">
      <c r="B21060" s="351"/>
      <c r="C21060" s="435"/>
      <c r="D21060" s="399"/>
      <c r="E21060" s="400"/>
      <c r="G21060" s="401"/>
      <c r="H21060" s="401"/>
      <c r="I21060" s="401"/>
      <c r="J21060" s="194"/>
      <c r="K21060" s="194"/>
      <c r="L21060" s="195"/>
      <c r="M21060" s="196"/>
      <c r="N21060" s="197"/>
      <c r="O21060" s="197"/>
      <c r="P21060" s="231"/>
    </row>
    <row r="21061" spans="2:16">
      <c r="B21061" s="351"/>
      <c r="C21061" s="435"/>
      <c r="D21061" s="399"/>
      <c r="E21061" s="400"/>
      <c r="G21061" s="401"/>
      <c r="H21061" s="401"/>
      <c r="I21061" s="401"/>
      <c r="J21061" s="194"/>
      <c r="K21061" s="194"/>
      <c r="L21061" s="195"/>
      <c r="M21061" s="196"/>
      <c r="N21061" s="197"/>
      <c r="O21061" s="197"/>
      <c r="P21061" s="231"/>
    </row>
    <row r="21062" spans="2:16">
      <c r="B21062" s="351"/>
      <c r="C21062" s="435"/>
      <c r="D21062" s="399"/>
      <c r="E21062" s="400"/>
      <c r="G21062" s="401"/>
      <c r="H21062" s="401"/>
      <c r="I21062" s="401"/>
      <c r="J21062" s="194"/>
      <c r="K21062" s="194"/>
      <c r="L21062" s="195"/>
      <c r="M21062" s="196"/>
      <c r="N21062" s="197"/>
      <c r="O21062" s="197"/>
      <c r="P21062" s="231"/>
    </row>
    <row r="21063" spans="2:16">
      <c r="B21063" s="351"/>
      <c r="C21063" s="435"/>
      <c r="D21063" s="399"/>
      <c r="E21063" s="400"/>
      <c r="G21063" s="401"/>
      <c r="H21063" s="401"/>
      <c r="I21063" s="401"/>
      <c r="J21063" s="194"/>
      <c r="K21063" s="194"/>
      <c r="L21063" s="195"/>
      <c r="M21063" s="196"/>
      <c r="N21063" s="197"/>
      <c r="O21063" s="197"/>
      <c r="P21063" s="231"/>
    </row>
    <row r="21064" spans="2:16">
      <c r="B21064" s="351"/>
      <c r="C21064" s="435"/>
      <c r="D21064" s="399"/>
      <c r="E21064" s="400"/>
      <c r="G21064" s="401"/>
      <c r="H21064" s="401"/>
      <c r="I21064" s="401"/>
      <c r="J21064" s="194"/>
      <c r="K21064" s="194"/>
      <c r="L21064" s="195"/>
      <c r="M21064" s="196"/>
      <c r="N21064" s="197"/>
      <c r="O21064" s="197"/>
      <c r="P21064" s="231"/>
    </row>
    <row r="21065" spans="2:16">
      <c r="B21065" s="351"/>
      <c r="C21065" s="435"/>
      <c r="D21065" s="399"/>
      <c r="E21065" s="400"/>
      <c r="G21065" s="401"/>
      <c r="H21065" s="401"/>
      <c r="I21065" s="401"/>
      <c r="J21065" s="194"/>
      <c r="K21065" s="194"/>
      <c r="L21065" s="195"/>
      <c r="M21065" s="196"/>
      <c r="N21065" s="197"/>
      <c r="O21065" s="197"/>
      <c r="P21065" s="231"/>
    </row>
    <row r="21066" spans="2:16">
      <c r="B21066" s="351"/>
      <c r="C21066" s="435"/>
      <c r="D21066" s="399"/>
      <c r="E21066" s="400"/>
      <c r="G21066" s="401"/>
      <c r="H21066" s="401"/>
      <c r="I21066" s="401"/>
      <c r="J21066" s="194"/>
      <c r="K21066" s="194"/>
      <c r="L21066" s="195"/>
      <c r="M21066" s="196"/>
      <c r="N21066" s="197"/>
      <c r="O21066" s="197"/>
      <c r="P21066" s="231"/>
    </row>
    <row r="21067" spans="2:16">
      <c r="B21067" s="351"/>
      <c r="C21067" s="435"/>
      <c r="D21067" s="399"/>
      <c r="E21067" s="400"/>
      <c r="G21067" s="401"/>
      <c r="H21067" s="401"/>
      <c r="I21067" s="401"/>
      <c r="J21067" s="194"/>
      <c r="K21067" s="194"/>
      <c r="L21067" s="195"/>
      <c r="M21067" s="196"/>
      <c r="N21067" s="197"/>
      <c r="O21067" s="197"/>
      <c r="P21067" s="231"/>
    </row>
    <row r="21068" spans="2:16">
      <c r="B21068" s="351"/>
      <c r="C21068" s="435"/>
      <c r="D21068" s="399"/>
      <c r="E21068" s="400"/>
      <c r="G21068" s="401"/>
      <c r="H21068" s="401"/>
      <c r="I21068" s="401"/>
      <c r="J21068" s="194"/>
      <c r="K21068" s="194"/>
      <c r="L21068" s="195"/>
      <c r="M21068" s="196"/>
      <c r="N21068" s="197"/>
      <c r="O21068" s="197"/>
      <c r="P21068" s="231"/>
    </row>
    <row r="21069" spans="2:16">
      <c r="B21069" s="351"/>
      <c r="C21069" s="435"/>
      <c r="D21069" s="399"/>
      <c r="E21069" s="400"/>
      <c r="G21069" s="401"/>
      <c r="H21069" s="401"/>
      <c r="I21069" s="401"/>
      <c r="J21069" s="194"/>
      <c r="K21069" s="194"/>
      <c r="L21069" s="195"/>
      <c r="M21069" s="196"/>
      <c r="N21069" s="197"/>
      <c r="O21069" s="197"/>
      <c r="P21069" s="231"/>
    </row>
    <row r="21070" spans="2:16">
      <c r="B21070" s="351"/>
      <c r="C21070" s="435"/>
      <c r="D21070" s="399"/>
      <c r="E21070" s="400"/>
      <c r="G21070" s="401"/>
      <c r="H21070" s="401"/>
      <c r="I21070" s="401"/>
      <c r="J21070" s="194"/>
      <c r="K21070" s="194"/>
      <c r="L21070" s="195"/>
      <c r="M21070" s="196"/>
      <c r="N21070" s="197"/>
      <c r="O21070" s="197"/>
      <c r="P21070" s="231"/>
    </row>
    <row r="21071" spans="2:16">
      <c r="B21071" s="351"/>
      <c r="C21071" s="435"/>
      <c r="D21071" s="399"/>
      <c r="E21071" s="400"/>
      <c r="G21071" s="401"/>
      <c r="H21071" s="401"/>
      <c r="I21071" s="401"/>
      <c r="J21071" s="194"/>
      <c r="K21071" s="194"/>
      <c r="L21071" s="195"/>
      <c r="M21071" s="196"/>
      <c r="N21071" s="197"/>
      <c r="O21071" s="197"/>
      <c r="P21071" s="231"/>
    </row>
    <row r="21072" spans="2:16">
      <c r="B21072" s="351"/>
      <c r="C21072" s="435"/>
      <c r="D21072" s="399"/>
      <c r="E21072" s="400"/>
      <c r="G21072" s="401"/>
      <c r="H21072" s="401"/>
      <c r="I21072" s="401"/>
      <c r="J21072" s="194"/>
      <c r="K21072" s="194"/>
      <c r="L21072" s="195"/>
      <c r="M21072" s="196"/>
      <c r="N21072" s="197"/>
      <c r="O21072" s="197"/>
      <c r="P21072" s="231"/>
    </row>
    <row r="21073" spans="2:16">
      <c r="B21073" s="351"/>
      <c r="C21073" s="435"/>
      <c r="D21073" s="399"/>
      <c r="E21073" s="400"/>
      <c r="G21073" s="401"/>
      <c r="H21073" s="401"/>
      <c r="I21073" s="401"/>
      <c r="J21073" s="194"/>
      <c r="K21073" s="194"/>
      <c r="L21073" s="195"/>
      <c r="M21073" s="196"/>
      <c r="N21073" s="197"/>
      <c r="O21073" s="197"/>
      <c r="P21073" s="231"/>
    </row>
    <row r="21074" spans="2:16">
      <c r="B21074" s="351"/>
      <c r="C21074" s="435"/>
      <c r="D21074" s="399"/>
      <c r="E21074" s="400"/>
      <c r="G21074" s="401"/>
      <c r="H21074" s="401"/>
      <c r="I21074" s="401"/>
      <c r="J21074" s="194"/>
      <c r="K21074" s="194"/>
      <c r="L21074" s="195"/>
      <c r="M21074" s="196"/>
      <c r="N21074" s="197"/>
      <c r="O21074" s="197"/>
      <c r="P21074" s="231"/>
    </row>
    <row r="21075" spans="2:16">
      <c r="B21075" s="351"/>
      <c r="C21075" s="435"/>
      <c r="D21075" s="399"/>
      <c r="E21075" s="400"/>
      <c r="G21075" s="401"/>
      <c r="H21075" s="401"/>
      <c r="I21075" s="401"/>
      <c r="J21075" s="194"/>
      <c r="K21075" s="194"/>
      <c r="L21075" s="195"/>
      <c r="M21075" s="196"/>
      <c r="N21075" s="197"/>
      <c r="O21075" s="197"/>
      <c r="P21075" s="231"/>
    </row>
    <row r="21076" spans="2:16">
      <c r="B21076" s="351"/>
      <c r="C21076" s="435"/>
      <c r="D21076" s="399"/>
      <c r="E21076" s="400"/>
      <c r="G21076" s="401"/>
      <c r="H21076" s="401"/>
      <c r="I21076" s="401"/>
      <c r="J21076" s="194"/>
      <c r="K21076" s="194"/>
      <c r="L21076" s="195"/>
      <c r="M21076" s="196"/>
      <c r="N21076" s="197"/>
      <c r="O21076" s="197"/>
      <c r="P21076" s="231"/>
    </row>
    <row r="21077" spans="2:16">
      <c r="B21077" s="351"/>
      <c r="C21077" s="435"/>
      <c r="D21077" s="399"/>
      <c r="E21077" s="400"/>
      <c r="G21077" s="401"/>
      <c r="H21077" s="401"/>
      <c r="I21077" s="401"/>
      <c r="J21077" s="194"/>
      <c r="K21077" s="194"/>
      <c r="L21077" s="195"/>
      <c r="M21077" s="196"/>
      <c r="N21077" s="197"/>
      <c r="O21077" s="197"/>
      <c r="P21077" s="231"/>
    </row>
    <row r="21078" spans="2:16">
      <c r="B21078" s="351"/>
      <c r="C21078" s="435"/>
      <c r="D21078" s="399"/>
      <c r="E21078" s="400"/>
      <c r="G21078" s="401"/>
      <c r="H21078" s="401"/>
      <c r="I21078" s="401"/>
      <c r="J21078" s="194"/>
      <c r="K21078" s="194"/>
      <c r="L21078" s="195"/>
      <c r="M21078" s="196"/>
      <c r="N21078" s="197"/>
      <c r="O21078" s="197"/>
      <c r="P21078" s="231"/>
    </row>
    <row r="21079" spans="2:16">
      <c r="B21079" s="351"/>
      <c r="C21079" s="435"/>
      <c r="D21079" s="399"/>
      <c r="E21079" s="400"/>
      <c r="G21079" s="401"/>
      <c r="H21079" s="401"/>
      <c r="I21079" s="401"/>
      <c r="J21079" s="194"/>
      <c r="K21079" s="194"/>
      <c r="L21079" s="195"/>
      <c r="M21079" s="196"/>
      <c r="N21079" s="197"/>
      <c r="O21079" s="197"/>
      <c r="P21079" s="231"/>
    </row>
    <row r="21080" spans="2:16">
      <c r="B21080" s="351"/>
      <c r="C21080" s="435"/>
      <c r="D21080" s="399"/>
      <c r="E21080" s="400"/>
      <c r="G21080" s="401"/>
      <c r="H21080" s="401"/>
      <c r="I21080" s="401"/>
      <c r="J21080" s="194"/>
      <c r="K21080" s="194"/>
      <c r="L21080" s="195"/>
      <c r="M21080" s="196"/>
      <c r="N21080" s="197"/>
      <c r="O21080" s="197"/>
      <c r="P21080" s="231"/>
    </row>
    <row r="21081" spans="2:16">
      <c r="B21081" s="351"/>
      <c r="C21081" s="435"/>
      <c r="D21081" s="399"/>
      <c r="E21081" s="400"/>
      <c r="G21081" s="401"/>
      <c r="H21081" s="401"/>
      <c r="I21081" s="401"/>
      <c r="J21081" s="194"/>
      <c r="K21081" s="194"/>
      <c r="L21081" s="195"/>
      <c r="M21081" s="196"/>
      <c r="N21081" s="197"/>
      <c r="O21081" s="197"/>
      <c r="P21081" s="231"/>
    </row>
    <row r="21082" spans="2:16">
      <c r="B21082" s="351"/>
      <c r="C21082" s="435"/>
      <c r="D21082" s="399"/>
      <c r="E21082" s="400"/>
      <c r="G21082" s="401"/>
      <c r="H21082" s="401"/>
      <c r="I21082" s="401"/>
      <c r="J21082" s="194"/>
      <c r="K21082" s="194"/>
      <c r="L21082" s="195"/>
      <c r="M21082" s="196"/>
      <c r="N21082" s="197"/>
      <c r="O21082" s="197"/>
      <c r="P21082" s="231"/>
    </row>
    <row r="21083" spans="2:16">
      <c r="B21083" s="351"/>
      <c r="C21083" s="435"/>
      <c r="D21083" s="399"/>
      <c r="E21083" s="400"/>
      <c r="G21083" s="401"/>
      <c r="H21083" s="401"/>
      <c r="I21083" s="401"/>
      <c r="J21083" s="194"/>
      <c r="K21083" s="194"/>
      <c r="L21083" s="195"/>
      <c r="M21083" s="196"/>
      <c r="N21083" s="197"/>
      <c r="O21083" s="197"/>
      <c r="P21083" s="231"/>
    </row>
    <row r="21084" spans="2:16">
      <c r="B21084" s="351"/>
      <c r="C21084" s="435"/>
      <c r="D21084" s="399"/>
      <c r="E21084" s="400"/>
      <c r="G21084" s="401"/>
      <c r="H21084" s="401"/>
      <c r="I21084" s="401"/>
      <c r="J21084" s="194"/>
      <c r="K21084" s="194"/>
      <c r="L21084" s="195"/>
      <c r="M21084" s="196"/>
      <c r="N21084" s="197"/>
      <c r="O21084" s="197"/>
      <c r="P21084" s="231"/>
    </row>
    <row r="21085" spans="2:16">
      <c r="B21085" s="351"/>
      <c r="C21085" s="435"/>
      <c r="D21085" s="399"/>
      <c r="E21085" s="400"/>
      <c r="G21085" s="401"/>
      <c r="H21085" s="401"/>
      <c r="I21085" s="401"/>
      <c r="J21085" s="194"/>
      <c r="K21085" s="194"/>
      <c r="L21085" s="195"/>
      <c r="M21085" s="196"/>
      <c r="N21085" s="197"/>
      <c r="O21085" s="197"/>
      <c r="P21085" s="231"/>
    </row>
    <row r="21086" spans="2:16">
      <c r="B21086" s="351"/>
      <c r="C21086" s="435"/>
      <c r="D21086" s="399"/>
      <c r="E21086" s="400"/>
      <c r="G21086" s="401"/>
      <c r="H21086" s="401"/>
      <c r="I21086" s="401"/>
      <c r="J21086" s="194"/>
      <c r="K21086" s="194"/>
      <c r="L21086" s="195"/>
      <c r="M21086" s="196"/>
      <c r="N21086" s="197"/>
      <c r="O21086" s="197"/>
      <c r="P21086" s="231"/>
    </row>
    <row r="21087" spans="2:16">
      <c r="B21087" s="351"/>
      <c r="C21087" s="435"/>
      <c r="D21087" s="399"/>
      <c r="E21087" s="400"/>
      <c r="G21087" s="401"/>
      <c r="H21087" s="401"/>
      <c r="I21087" s="401"/>
      <c r="J21087" s="194"/>
      <c r="K21087" s="194"/>
      <c r="L21087" s="195"/>
      <c r="M21087" s="196"/>
      <c r="N21087" s="197"/>
      <c r="O21087" s="197"/>
      <c r="P21087" s="231"/>
    </row>
    <row r="21088" spans="2:16">
      <c r="B21088" s="351"/>
      <c r="C21088" s="435"/>
      <c r="D21088" s="399"/>
      <c r="E21088" s="400"/>
      <c r="G21088" s="401"/>
      <c r="H21088" s="401"/>
      <c r="I21088" s="401"/>
      <c r="J21088" s="194"/>
      <c r="K21088" s="194"/>
      <c r="L21088" s="195"/>
      <c r="M21088" s="196"/>
      <c r="N21088" s="197"/>
      <c r="O21088" s="197"/>
      <c r="P21088" s="231"/>
    </row>
    <row r="21089" spans="2:16">
      <c r="B21089" s="351"/>
      <c r="C21089" s="435"/>
      <c r="D21089" s="399"/>
      <c r="E21089" s="400"/>
      <c r="G21089" s="401"/>
      <c r="H21089" s="401"/>
      <c r="I21089" s="401"/>
      <c r="J21089" s="194"/>
      <c r="K21089" s="194"/>
      <c r="L21089" s="195"/>
      <c r="M21089" s="196"/>
      <c r="N21089" s="197"/>
      <c r="O21089" s="197"/>
      <c r="P21089" s="231"/>
    </row>
    <row r="21090" spans="2:16">
      <c r="B21090" s="402"/>
      <c r="C21090" s="436"/>
      <c r="D21090" s="404"/>
      <c r="E21090" s="405"/>
      <c r="G21090" s="406"/>
      <c r="H21090" s="406"/>
      <c r="I21090" s="406"/>
      <c r="J21090" s="194"/>
      <c r="K21090" s="194"/>
      <c r="L21090" s="195"/>
      <c r="M21090" s="196"/>
      <c r="N21090" s="197"/>
      <c r="O21090" s="197"/>
      <c r="P21090" s="221"/>
    </row>
    <row r="21091" spans="2:16">
      <c r="B21091" s="351"/>
      <c r="C21091" s="435"/>
      <c r="D21091" s="399"/>
      <c r="E21091" s="400"/>
      <c r="G21091" s="401"/>
      <c r="H21091" s="401"/>
      <c r="I21091" s="401"/>
      <c r="J21091" s="194"/>
      <c r="K21091" s="194"/>
      <c r="L21091" s="195"/>
      <c r="M21091" s="196"/>
      <c r="N21091" s="197"/>
      <c r="O21091" s="197"/>
      <c r="P21091" s="231"/>
    </row>
    <row r="21092" spans="2:16">
      <c r="B21092" s="351"/>
      <c r="C21092" s="435"/>
      <c r="D21092" s="399"/>
      <c r="E21092" s="400"/>
      <c r="G21092" s="401"/>
      <c r="H21092" s="401"/>
      <c r="I21092" s="401"/>
      <c r="J21092" s="194"/>
      <c r="K21092" s="194"/>
      <c r="L21092" s="195"/>
      <c r="M21092" s="196"/>
      <c r="N21092" s="197"/>
      <c r="O21092" s="197"/>
      <c r="P21092" s="231"/>
    </row>
    <row r="21093" spans="2:16">
      <c r="B21093" s="351"/>
      <c r="C21093" s="435"/>
      <c r="D21093" s="399"/>
      <c r="E21093" s="400"/>
      <c r="G21093" s="401"/>
      <c r="H21093" s="401"/>
      <c r="I21093" s="401"/>
      <c r="J21093" s="194"/>
      <c r="K21093" s="194"/>
      <c r="L21093" s="195"/>
      <c r="M21093" s="196"/>
      <c r="N21093" s="197"/>
      <c r="O21093" s="197"/>
      <c r="P21093" s="231"/>
    </row>
    <row r="21094" spans="2:16">
      <c r="B21094" s="351"/>
      <c r="C21094" s="435"/>
      <c r="D21094" s="399"/>
      <c r="E21094" s="400"/>
      <c r="G21094" s="401"/>
      <c r="H21094" s="401"/>
      <c r="I21094" s="401"/>
      <c r="J21094" s="194"/>
      <c r="K21094" s="194"/>
      <c r="L21094" s="195"/>
      <c r="M21094" s="196"/>
      <c r="N21094" s="197"/>
      <c r="O21094" s="197"/>
      <c r="P21094" s="231"/>
    </row>
    <row r="21095" spans="2:16">
      <c r="B21095" s="351"/>
      <c r="C21095" s="435"/>
      <c r="D21095" s="399"/>
      <c r="E21095" s="400"/>
      <c r="G21095" s="401"/>
      <c r="H21095" s="401"/>
      <c r="I21095" s="401"/>
      <c r="J21095" s="194"/>
      <c r="K21095" s="194"/>
      <c r="L21095" s="195"/>
      <c r="M21095" s="196"/>
      <c r="N21095" s="197"/>
      <c r="O21095" s="197"/>
      <c r="P21095" s="231"/>
    </row>
    <row r="21096" spans="2:16">
      <c r="B21096" s="351"/>
      <c r="C21096" s="435"/>
      <c r="D21096" s="399"/>
      <c r="E21096" s="400"/>
      <c r="G21096" s="401"/>
      <c r="H21096" s="401"/>
      <c r="I21096" s="401"/>
      <c r="J21096" s="194"/>
      <c r="K21096" s="194"/>
      <c r="L21096" s="195"/>
      <c r="M21096" s="196"/>
      <c r="N21096" s="197"/>
      <c r="O21096" s="197"/>
      <c r="P21096" s="231"/>
    </row>
    <row r="21097" spans="2:16">
      <c r="B21097" s="351"/>
      <c r="C21097" s="435"/>
      <c r="D21097" s="399"/>
      <c r="E21097" s="400"/>
      <c r="G21097" s="401"/>
      <c r="H21097" s="401"/>
      <c r="I21097" s="401"/>
      <c r="J21097" s="194"/>
      <c r="K21097" s="194"/>
      <c r="L21097" s="195"/>
      <c r="M21097" s="196"/>
      <c r="N21097" s="197"/>
      <c r="O21097" s="197"/>
      <c r="P21097" s="231"/>
    </row>
    <row r="21098" spans="2:16">
      <c r="B21098" s="351"/>
      <c r="C21098" s="435"/>
      <c r="D21098" s="399"/>
      <c r="E21098" s="400"/>
      <c r="G21098" s="401"/>
      <c r="H21098" s="401"/>
      <c r="I21098" s="401"/>
      <c r="J21098" s="194"/>
      <c r="K21098" s="194"/>
      <c r="L21098" s="195"/>
      <c r="M21098" s="196"/>
      <c r="N21098" s="197"/>
      <c r="O21098" s="197"/>
      <c r="P21098" s="231"/>
    </row>
    <row r="21099" spans="2:16">
      <c r="B21099" s="351"/>
      <c r="C21099" s="435"/>
      <c r="D21099" s="399"/>
      <c r="E21099" s="400"/>
      <c r="G21099" s="401"/>
      <c r="H21099" s="401"/>
      <c r="I21099" s="401"/>
      <c r="J21099" s="194"/>
      <c r="K21099" s="194"/>
      <c r="L21099" s="195"/>
      <c r="M21099" s="196"/>
      <c r="N21099" s="197"/>
      <c r="O21099" s="197"/>
      <c r="P21099" s="231"/>
    </row>
    <row r="21100" spans="2:16">
      <c r="B21100" s="351"/>
      <c r="C21100" s="435"/>
      <c r="D21100" s="399"/>
      <c r="E21100" s="400"/>
      <c r="G21100" s="401"/>
      <c r="H21100" s="401"/>
      <c r="I21100" s="401"/>
      <c r="J21100" s="194"/>
      <c r="K21100" s="194"/>
      <c r="L21100" s="195"/>
      <c r="M21100" s="196"/>
      <c r="N21100" s="197"/>
      <c r="O21100" s="197"/>
      <c r="P21100" s="231"/>
    </row>
    <row r="21101" spans="2:16">
      <c r="B21101" s="351"/>
      <c r="C21101" s="435"/>
      <c r="D21101" s="399"/>
      <c r="E21101" s="400"/>
      <c r="G21101" s="401"/>
      <c r="H21101" s="401"/>
      <c r="I21101" s="401"/>
      <c r="J21101" s="194"/>
      <c r="K21101" s="194"/>
      <c r="L21101" s="195"/>
      <c r="M21101" s="196"/>
      <c r="N21101" s="197"/>
      <c r="O21101" s="197"/>
      <c r="P21101" s="231"/>
    </row>
    <row r="21102" spans="2:16">
      <c r="B21102" s="351"/>
      <c r="C21102" s="435"/>
      <c r="D21102" s="399"/>
      <c r="E21102" s="400"/>
      <c r="G21102" s="401"/>
      <c r="H21102" s="401"/>
      <c r="I21102" s="401"/>
      <c r="J21102" s="194"/>
      <c r="K21102" s="194"/>
      <c r="L21102" s="195"/>
      <c r="M21102" s="196"/>
      <c r="N21102" s="197"/>
      <c r="O21102" s="197"/>
      <c r="P21102" s="231"/>
    </row>
    <row r="21103" spans="2:16">
      <c r="B21103" s="351"/>
      <c r="C21103" s="435"/>
      <c r="D21103" s="399"/>
      <c r="E21103" s="400"/>
      <c r="G21103" s="401"/>
      <c r="H21103" s="401"/>
      <c r="I21103" s="401"/>
      <c r="J21103" s="194"/>
      <c r="K21103" s="194"/>
      <c r="L21103" s="195"/>
      <c r="M21103" s="196"/>
      <c r="N21103" s="197"/>
      <c r="O21103" s="197"/>
      <c r="P21103" s="231"/>
    </row>
    <row r="21104" spans="2:16">
      <c r="B21104" s="351"/>
      <c r="C21104" s="435"/>
      <c r="D21104" s="399"/>
      <c r="E21104" s="400"/>
      <c r="G21104" s="401"/>
      <c r="H21104" s="401"/>
      <c r="I21104" s="401"/>
      <c r="J21104" s="194"/>
      <c r="K21104" s="194"/>
      <c r="L21104" s="195"/>
      <c r="M21104" s="196"/>
      <c r="N21104" s="197"/>
      <c r="O21104" s="197"/>
      <c r="P21104" s="231"/>
    </row>
    <row r="21105" spans="2:16">
      <c r="B21105" s="351"/>
      <c r="C21105" s="435"/>
      <c r="D21105" s="399"/>
      <c r="E21105" s="400"/>
      <c r="G21105" s="401"/>
      <c r="H21105" s="401"/>
      <c r="I21105" s="401"/>
      <c r="J21105" s="194"/>
      <c r="K21105" s="194"/>
      <c r="L21105" s="195"/>
      <c r="M21105" s="196"/>
      <c r="N21105" s="197"/>
      <c r="O21105" s="197"/>
      <c r="P21105" s="231"/>
    </row>
    <row r="21106" spans="2:16">
      <c r="B21106" s="351"/>
      <c r="C21106" s="435"/>
      <c r="D21106" s="399"/>
      <c r="E21106" s="400"/>
      <c r="G21106" s="401"/>
      <c r="H21106" s="401"/>
      <c r="I21106" s="401"/>
      <c r="J21106" s="194"/>
      <c r="K21106" s="194"/>
      <c r="L21106" s="195"/>
      <c r="M21106" s="196"/>
      <c r="N21106" s="197"/>
      <c r="O21106" s="197"/>
      <c r="P21106" s="231"/>
    </row>
    <row r="21107" spans="2:16">
      <c r="B21107" s="351"/>
      <c r="C21107" s="435"/>
      <c r="D21107" s="399"/>
      <c r="E21107" s="400"/>
      <c r="G21107" s="401"/>
      <c r="H21107" s="401"/>
      <c r="I21107" s="401"/>
      <c r="J21107" s="194"/>
      <c r="K21107" s="194"/>
      <c r="L21107" s="195"/>
      <c r="M21107" s="196"/>
      <c r="N21107" s="197"/>
      <c r="O21107" s="197"/>
      <c r="P21107" s="231"/>
    </row>
    <row r="21108" spans="2:16">
      <c r="B21108" s="351"/>
      <c r="C21108" s="435"/>
      <c r="D21108" s="399"/>
      <c r="E21108" s="400"/>
      <c r="G21108" s="401"/>
      <c r="H21108" s="401"/>
      <c r="I21108" s="401"/>
      <c r="J21108" s="194"/>
      <c r="K21108" s="194"/>
      <c r="L21108" s="195"/>
      <c r="M21108" s="196"/>
      <c r="N21108" s="197"/>
      <c r="O21108" s="197"/>
      <c r="P21108" s="231"/>
    </row>
    <row r="21109" spans="2:16">
      <c r="B21109" s="351"/>
      <c r="C21109" s="435"/>
      <c r="D21109" s="399"/>
      <c r="E21109" s="400"/>
      <c r="G21109" s="401"/>
      <c r="H21109" s="401"/>
      <c r="I21109" s="401"/>
      <c r="J21109" s="194"/>
      <c r="K21109" s="194"/>
      <c r="L21109" s="195"/>
      <c r="M21109" s="196"/>
      <c r="N21109" s="197"/>
      <c r="O21109" s="197"/>
      <c r="P21109" s="231"/>
    </row>
    <row r="21110" spans="2:16">
      <c r="B21110" s="351"/>
      <c r="C21110" s="435"/>
      <c r="D21110" s="399"/>
      <c r="E21110" s="400"/>
      <c r="G21110" s="401"/>
      <c r="H21110" s="401"/>
      <c r="I21110" s="401"/>
      <c r="J21110" s="194"/>
      <c r="K21110" s="194"/>
      <c r="L21110" s="195"/>
      <c r="M21110" s="196"/>
      <c r="N21110" s="197"/>
      <c r="O21110" s="197"/>
      <c r="P21110" s="231"/>
    </row>
    <row r="21111" spans="2:16">
      <c r="B21111" s="351"/>
      <c r="C21111" s="435"/>
      <c r="D21111" s="399"/>
      <c r="E21111" s="400"/>
      <c r="G21111" s="401"/>
      <c r="H21111" s="401"/>
      <c r="I21111" s="401"/>
      <c r="J21111" s="194"/>
      <c r="K21111" s="194"/>
      <c r="L21111" s="195"/>
      <c r="M21111" s="196"/>
      <c r="N21111" s="197"/>
      <c r="O21111" s="197"/>
      <c r="P21111" s="231"/>
    </row>
    <row r="21112" spans="2:16">
      <c r="B21112" s="351"/>
      <c r="C21112" s="435"/>
      <c r="D21112" s="399"/>
      <c r="E21112" s="400"/>
      <c r="G21112" s="401"/>
      <c r="H21112" s="401"/>
      <c r="I21112" s="401"/>
      <c r="J21112" s="194"/>
      <c r="K21112" s="194"/>
      <c r="L21112" s="195"/>
      <c r="M21112" s="196"/>
      <c r="N21112" s="197"/>
      <c r="O21112" s="197"/>
      <c r="P21112" s="231"/>
    </row>
    <row r="21113" spans="2:16">
      <c r="B21113" s="351"/>
      <c r="C21113" s="435"/>
      <c r="D21113" s="399"/>
      <c r="E21113" s="400"/>
      <c r="G21113" s="401"/>
      <c r="H21113" s="401"/>
      <c r="I21113" s="401"/>
      <c r="J21113" s="194"/>
      <c r="K21113" s="194"/>
      <c r="L21113" s="195"/>
      <c r="M21113" s="196"/>
      <c r="N21113" s="197"/>
      <c r="O21113" s="197"/>
      <c r="P21113" s="231"/>
    </row>
    <row r="21114" spans="2:16">
      <c r="B21114" s="351"/>
      <c r="C21114" s="435"/>
      <c r="D21114" s="399"/>
      <c r="E21114" s="400"/>
      <c r="G21114" s="401"/>
      <c r="H21114" s="401"/>
      <c r="I21114" s="401"/>
      <c r="J21114" s="194"/>
      <c r="K21114" s="194"/>
      <c r="L21114" s="195"/>
      <c r="M21114" s="196"/>
      <c r="N21114" s="197"/>
      <c r="O21114" s="197"/>
      <c r="P21114" s="231"/>
    </row>
    <row r="21115" spans="2:16">
      <c r="B21115" s="351"/>
      <c r="C21115" s="435"/>
      <c r="D21115" s="399"/>
      <c r="E21115" s="400"/>
      <c r="G21115" s="401"/>
      <c r="H21115" s="401"/>
      <c r="I21115" s="401"/>
      <c r="J21115" s="194"/>
      <c r="K21115" s="194"/>
      <c r="L21115" s="195"/>
      <c r="M21115" s="196"/>
      <c r="N21115" s="197"/>
      <c r="O21115" s="197"/>
      <c r="P21115" s="231"/>
    </row>
    <row r="21116" spans="2:16">
      <c r="B21116" s="351"/>
      <c r="C21116" s="435"/>
      <c r="D21116" s="399"/>
      <c r="E21116" s="400"/>
      <c r="G21116" s="401"/>
      <c r="H21116" s="401"/>
      <c r="I21116" s="401"/>
      <c r="J21116" s="194"/>
      <c r="K21116" s="194"/>
      <c r="L21116" s="195"/>
      <c r="M21116" s="196"/>
      <c r="N21116" s="197"/>
      <c r="O21116" s="197"/>
      <c r="P21116" s="231"/>
    </row>
    <row r="21117" spans="2:16">
      <c r="B21117" s="351"/>
      <c r="C21117" s="435"/>
      <c r="D21117" s="399"/>
      <c r="E21117" s="400"/>
      <c r="G21117" s="401"/>
      <c r="H21117" s="401"/>
      <c r="I21117" s="401"/>
      <c r="J21117" s="194"/>
      <c r="K21117" s="194"/>
      <c r="L21117" s="195"/>
      <c r="M21117" s="196"/>
      <c r="N21117" s="197"/>
      <c r="O21117" s="197"/>
      <c r="P21117" s="231"/>
    </row>
    <row r="21118" spans="2:16">
      <c r="B21118" s="351"/>
      <c r="C21118" s="435"/>
      <c r="D21118" s="399"/>
      <c r="E21118" s="400"/>
      <c r="G21118" s="401"/>
      <c r="H21118" s="401"/>
      <c r="I21118" s="401"/>
      <c r="J21118" s="194"/>
      <c r="K21118" s="194"/>
      <c r="L21118" s="195"/>
      <c r="M21118" s="196"/>
      <c r="N21118" s="197"/>
      <c r="O21118" s="197"/>
      <c r="P21118" s="231"/>
    </row>
    <row r="21119" spans="2:16">
      <c r="B21119" s="351"/>
      <c r="C21119" s="435"/>
      <c r="D21119" s="399"/>
      <c r="E21119" s="400"/>
      <c r="G21119" s="401"/>
      <c r="H21119" s="401"/>
      <c r="I21119" s="401"/>
      <c r="J21119" s="194"/>
      <c r="K21119" s="194"/>
      <c r="L21119" s="195"/>
      <c r="M21119" s="196"/>
      <c r="N21119" s="197"/>
      <c r="O21119" s="197"/>
      <c r="P21119" s="231"/>
    </row>
    <row r="21120" spans="2:16">
      <c r="B21120" s="351"/>
      <c r="C21120" s="435"/>
      <c r="D21120" s="399"/>
      <c r="E21120" s="400"/>
      <c r="G21120" s="401"/>
      <c r="H21120" s="401"/>
      <c r="I21120" s="401"/>
      <c r="J21120" s="194"/>
      <c r="K21120" s="194"/>
      <c r="L21120" s="195"/>
      <c r="M21120" s="196"/>
      <c r="N21120" s="197"/>
      <c r="O21120" s="197"/>
      <c r="P21120" s="231"/>
    </row>
    <row r="21121" spans="2:16">
      <c r="B21121" s="351"/>
      <c r="C21121" s="435"/>
      <c r="D21121" s="399"/>
      <c r="E21121" s="400"/>
      <c r="G21121" s="401"/>
      <c r="H21121" s="401"/>
      <c r="I21121" s="401"/>
      <c r="J21121" s="194"/>
      <c r="K21121" s="194"/>
      <c r="L21121" s="195"/>
      <c r="M21121" s="196"/>
      <c r="N21121" s="197"/>
      <c r="O21121" s="197"/>
      <c r="P21121" s="231"/>
    </row>
    <row r="21122" spans="2:16">
      <c r="B21122" s="351"/>
      <c r="C21122" s="435"/>
      <c r="D21122" s="399"/>
      <c r="E21122" s="400"/>
      <c r="G21122" s="401"/>
      <c r="H21122" s="401"/>
      <c r="I21122" s="401"/>
      <c r="J21122" s="194"/>
      <c r="K21122" s="194"/>
      <c r="L21122" s="195"/>
      <c r="M21122" s="196"/>
      <c r="N21122" s="197"/>
      <c r="O21122" s="197"/>
      <c r="P21122" s="231"/>
    </row>
    <row r="21123" spans="2:16">
      <c r="B21123" s="351"/>
      <c r="C21123" s="435"/>
      <c r="D21123" s="399"/>
      <c r="E21123" s="400"/>
      <c r="G21123" s="401"/>
      <c r="H21123" s="401"/>
      <c r="I21123" s="401"/>
      <c r="J21123" s="194"/>
      <c r="K21123" s="194"/>
      <c r="L21123" s="195"/>
      <c r="M21123" s="196"/>
      <c r="N21123" s="197"/>
      <c r="O21123" s="197"/>
      <c r="P21123" s="231"/>
    </row>
    <row r="21124" spans="2:16">
      <c r="B21124" s="351"/>
      <c r="C21124" s="435"/>
      <c r="D21124" s="399"/>
      <c r="E21124" s="400"/>
      <c r="G21124" s="401"/>
      <c r="H21124" s="401"/>
      <c r="I21124" s="401"/>
      <c r="J21124" s="194"/>
      <c r="K21124" s="194"/>
      <c r="L21124" s="195"/>
      <c r="M21124" s="196"/>
      <c r="N21124" s="197"/>
      <c r="O21124" s="197"/>
      <c r="P21124" s="231"/>
    </row>
    <row r="21125" spans="2:16">
      <c r="B21125" s="351"/>
      <c r="C21125" s="435"/>
      <c r="D21125" s="399"/>
      <c r="E21125" s="400"/>
      <c r="G21125" s="401"/>
      <c r="H21125" s="401"/>
      <c r="I21125" s="401"/>
      <c r="J21125" s="194"/>
      <c r="K21125" s="194"/>
      <c r="L21125" s="195"/>
      <c r="M21125" s="196"/>
      <c r="N21125" s="197"/>
      <c r="O21125" s="197"/>
      <c r="P21125" s="231"/>
    </row>
    <row r="21126" spans="2:16">
      <c r="B21126" s="351"/>
      <c r="C21126" s="435"/>
      <c r="D21126" s="399"/>
      <c r="E21126" s="400"/>
      <c r="G21126" s="401"/>
      <c r="H21126" s="401"/>
      <c r="I21126" s="401"/>
      <c r="J21126" s="194"/>
      <c r="K21126" s="194"/>
      <c r="L21126" s="195"/>
      <c r="M21126" s="196"/>
      <c r="N21126" s="197"/>
      <c r="O21126" s="197"/>
      <c r="P21126" s="231"/>
    </row>
    <row r="21127" spans="2:16">
      <c r="B21127" s="351"/>
      <c r="C21127" s="435"/>
      <c r="D21127" s="399"/>
      <c r="E21127" s="400"/>
      <c r="G21127" s="401"/>
      <c r="H21127" s="401"/>
      <c r="I21127" s="401"/>
      <c r="J21127" s="194"/>
      <c r="K21127" s="194"/>
      <c r="L21127" s="195"/>
      <c r="M21127" s="196"/>
      <c r="N21127" s="197"/>
      <c r="O21127" s="197"/>
      <c r="P21127" s="231"/>
    </row>
    <row r="21128" spans="2:16">
      <c r="B21128" s="351"/>
      <c r="C21128" s="435"/>
      <c r="D21128" s="399"/>
      <c r="E21128" s="400"/>
      <c r="G21128" s="401"/>
      <c r="H21128" s="401"/>
      <c r="I21128" s="401"/>
      <c r="J21128" s="194"/>
      <c r="K21128" s="194"/>
      <c r="L21128" s="195"/>
      <c r="M21128" s="196"/>
      <c r="N21128" s="197"/>
      <c r="O21128" s="197"/>
      <c r="P21128" s="231"/>
    </row>
    <row r="21129" spans="2:16">
      <c r="B21129" s="351"/>
      <c r="C21129" s="435"/>
      <c r="D21129" s="399"/>
      <c r="E21129" s="400"/>
      <c r="G21129" s="401"/>
      <c r="H21129" s="401"/>
      <c r="I21129" s="401"/>
      <c r="J21129" s="194"/>
      <c r="K21129" s="194"/>
      <c r="L21129" s="195"/>
      <c r="M21129" s="196"/>
      <c r="N21129" s="197"/>
      <c r="O21129" s="197"/>
      <c r="P21129" s="231"/>
    </row>
    <row r="21130" spans="2:16">
      <c r="B21130" s="351"/>
      <c r="C21130" s="435"/>
      <c r="D21130" s="399"/>
      <c r="E21130" s="400"/>
      <c r="G21130" s="401"/>
      <c r="H21130" s="401"/>
      <c r="I21130" s="401"/>
      <c r="J21130" s="194"/>
      <c r="K21130" s="194"/>
      <c r="L21130" s="195"/>
      <c r="M21130" s="196"/>
      <c r="N21130" s="197"/>
      <c r="O21130" s="197"/>
      <c r="P21130" s="231"/>
    </row>
    <row r="21131" spans="2:16">
      <c r="B21131" s="351"/>
      <c r="C21131" s="435"/>
      <c r="D21131" s="399"/>
      <c r="E21131" s="400"/>
      <c r="G21131" s="401"/>
      <c r="H21131" s="401"/>
      <c r="I21131" s="401"/>
      <c r="J21131" s="194"/>
      <c r="K21131" s="194"/>
      <c r="L21131" s="195"/>
      <c r="M21131" s="196"/>
      <c r="N21131" s="197"/>
      <c r="O21131" s="197"/>
      <c r="P21131" s="231"/>
    </row>
    <row r="21132" spans="2:16">
      <c r="B21132" s="351"/>
      <c r="C21132" s="435"/>
      <c r="D21132" s="399"/>
      <c r="E21132" s="400"/>
      <c r="G21132" s="401"/>
      <c r="H21132" s="401"/>
      <c r="I21132" s="401"/>
      <c r="J21132" s="194"/>
      <c r="K21132" s="194"/>
      <c r="L21132" s="195"/>
      <c r="M21132" s="196"/>
      <c r="N21132" s="197"/>
      <c r="O21132" s="197"/>
      <c r="P21132" s="231"/>
    </row>
    <row r="21133" spans="2:16">
      <c r="B21133" s="351"/>
      <c r="C21133" s="435"/>
      <c r="D21133" s="399"/>
      <c r="E21133" s="400"/>
      <c r="G21133" s="401"/>
      <c r="H21133" s="401"/>
      <c r="I21133" s="401"/>
      <c r="J21133" s="194"/>
      <c r="K21133" s="194"/>
      <c r="L21133" s="195"/>
      <c r="M21133" s="196"/>
      <c r="N21133" s="197"/>
      <c r="O21133" s="197"/>
      <c r="P21133" s="231"/>
    </row>
    <row r="21134" spans="2:16">
      <c r="B21134" s="351"/>
      <c r="C21134" s="435"/>
      <c r="D21134" s="399"/>
      <c r="E21134" s="400"/>
      <c r="G21134" s="401"/>
      <c r="H21134" s="401"/>
      <c r="I21134" s="401"/>
      <c r="J21134" s="194"/>
      <c r="K21134" s="194"/>
      <c r="L21134" s="195"/>
      <c r="M21134" s="196"/>
      <c r="N21134" s="197"/>
      <c r="O21134" s="197"/>
      <c r="P21134" s="231"/>
    </row>
    <row r="21135" spans="2:16">
      <c r="B21135" s="351"/>
      <c r="C21135" s="435"/>
      <c r="D21135" s="399"/>
      <c r="E21135" s="400"/>
      <c r="G21135" s="401"/>
      <c r="H21135" s="401"/>
      <c r="I21135" s="401"/>
      <c r="J21135" s="194"/>
      <c r="K21135" s="194"/>
      <c r="L21135" s="195"/>
      <c r="M21135" s="196"/>
      <c r="N21135" s="197"/>
      <c r="O21135" s="197"/>
      <c r="P21135" s="231"/>
    </row>
    <row r="21136" spans="2:16">
      <c r="B21136" s="351"/>
      <c r="C21136" s="435"/>
      <c r="D21136" s="399"/>
      <c r="E21136" s="400"/>
      <c r="G21136" s="401"/>
      <c r="H21136" s="401"/>
      <c r="I21136" s="401"/>
      <c r="J21136" s="194"/>
      <c r="K21136" s="194"/>
      <c r="L21136" s="195"/>
      <c r="M21136" s="196"/>
      <c r="N21136" s="197"/>
      <c r="O21136" s="197"/>
      <c r="P21136" s="231"/>
    </row>
    <row r="21137" spans="2:16">
      <c r="B21137" s="351"/>
      <c r="C21137" s="435"/>
      <c r="D21137" s="399"/>
      <c r="E21137" s="400"/>
      <c r="G21137" s="401"/>
      <c r="H21137" s="401"/>
      <c r="I21137" s="401"/>
      <c r="J21137" s="194"/>
      <c r="K21137" s="194"/>
      <c r="L21137" s="195"/>
      <c r="M21137" s="196"/>
      <c r="N21137" s="197"/>
      <c r="O21137" s="197"/>
      <c r="P21137" s="231"/>
    </row>
    <row r="21138" spans="2:16">
      <c r="B21138" s="351"/>
      <c r="C21138" s="435"/>
      <c r="D21138" s="399"/>
      <c r="E21138" s="400"/>
      <c r="G21138" s="401"/>
      <c r="H21138" s="401"/>
      <c r="I21138" s="401"/>
      <c r="J21138" s="194"/>
      <c r="K21138" s="194"/>
      <c r="L21138" s="195"/>
      <c r="M21138" s="196"/>
      <c r="N21138" s="197"/>
      <c r="O21138" s="197"/>
      <c r="P21138" s="231"/>
    </row>
    <row r="21139" spans="2:16">
      <c r="B21139" s="351"/>
      <c r="C21139" s="435"/>
      <c r="D21139" s="399"/>
      <c r="E21139" s="400"/>
      <c r="G21139" s="401"/>
      <c r="H21139" s="401"/>
      <c r="I21139" s="401"/>
      <c r="J21139" s="194"/>
      <c r="K21139" s="194"/>
      <c r="L21139" s="195"/>
      <c r="M21139" s="196"/>
      <c r="N21139" s="197"/>
      <c r="O21139" s="197"/>
      <c r="P21139" s="231"/>
    </row>
    <row r="21140" spans="2:16">
      <c r="B21140" s="351"/>
      <c r="C21140" s="435"/>
      <c r="D21140" s="399"/>
      <c r="E21140" s="400"/>
      <c r="G21140" s="401"/>
      <c r="H21140" s="401"/>
      <c r="I21140" s="401"/>
      <c r="J21140" s="194"/>
      <c r="K21140" s="194"/>
      <c r="L21140" s="195"/>
      <c r="M21140" s="196"/>
      <c r="N21140" s="197"/>
      <c r="O21140" s="197"/>
      <c r="P21140" s="231"/>
    </row>
    <row r="21141" spans="2:16">
      <c r="B21141" s="351"/>
      <c r="C21141" s="435"/>
      <c r="D21141" s="399"/>
      <c r="E21141" s="400"/>
      <c r="G21141" s="401"/>
      <c r="H21141" s="401"/>
      <c r="I21141" s="401"/>
      <c r="J21141" s="194"/>
      <c r="K21141" s="194"/>
      <c r="L21141" s="195"/>
      <c r="M21141" s="196"/>
      <c r="N21141" s="197"/>
      <c r="O21141" s="197"/>
      <c r="P21141" s="231"/>
    </row>
    <row r="21142" spans="2:16">
      <c r="B21142" s="351"/>
      <c r="C21142" s="435"/>
      <c r="D21142" s="399"/>
      <c r="E21142" s="400"/>
      <c r="G21142" s="401"/>
      <c r="H21142" s="401"/>
      <c r="I21142" s="401"/>
      <c r="J21142" s="194"/>
      <c r="K21142" s="194"/>
      <c r="L21142" s="195"/>
      <c r="M21142" s="196"/>
      <c r="N21142" s="197"/>
      <c r="O21142" s="197"/>
      <c r="P21142" s="231"/>
    </row>
    <row r="21143" spans="2:16">
      <c r="B21143" s="351"/>
      <c r="C21143" s="435"/>
      <c r="D21143" s="399"/>
      <c r="E21143" s="400"/>
      <c r="G21143" s="401"/>
      <c r="H21143" s="401"/>
      <c r="I21143" s="401"/>
      <c r="J21143" s="194"/>
      <c r="K21143" s="194"/>
      <c r="L21143" s="195"/>
      <c r="M21143" s="196"/>
      <c r="N21143" s="197"/>
      <c r="O21143" s="197"/>
      <c r="P21143" s="231"/>
    </row>
    <row r="21144" spans="2:16">
      <c r="B21144" s="351"/>
      <c r="C21144" s="435"/>
      <c r="D21144" s="399"/>
      <c r="E21144" s="400"/>
      <c r="G21144" s="401"/>
      <c r="H21144" s="401"/>
      <c r="I21144" s="401"/>
      <c r="J21144" s="194"/>
      <c r="K21144" s="194"/>
      <c r="L21144" s="195"/>
      <c r="M21144" s="196"/>
      <c r="N21144" s="197"/>
      <c r="O21144" s="197"/>
      <c r="P21144" s="231"/>
    </row>
    <row r="21145" spans="2:16">
      <c r="B21145" s="351"/>
      <c r="C21145" s="435"/>
      <c r="D21145" s="399"/>
      <c r="E21145" s="400"/>
      <c r="G21145" s="401"/>
      <c r="H21145" s="401"/>
      <c r="I21145" s="401"/>
      <c r="J21145" s="194"/>
      <c r="K21145" s="194"/>
      <c r="L21145" s="195"/>
      <c r="M21145" s="196"/>
      <c r="N21145" s="197"/>
      <c r="O21145" s="197"/>
      <c r="P21145" s="231"/>
    </row>
    <row r="21146" spans="2:16">
      <c r="B21146" s="351"/>
      <c r="C21146" s="435"/>
      <c r="D21146" s="399"/>
      <c r="E21146" s="400"/>
      <c r="G21146" s="401"/>
      <c r="H21146" s="401"/>
      <c r="I21146" s="401"/>
      <c r="J21146" s="194"/>
      <c r="K21146" s="194"/>
      <c r="L21146" s="195"/>
      <c r="M21146" s="196"/>
      <c r="N21146" s="197"/>
      <c r="O21146" s="197"/>
      <c r="P21146" s="231"/>
    </row>
    <row r="21147" spans="2:16">
      <c r="B21147" s="351"/>
      <c r="C21147" s="435"/>
      <c r="D21147" s="399"/>
      <c r="E21147" s="400"/>
      <c r="G21147" s="401"/>
      <c r="H21147" s="401"/>
      <c r="I21147" s="401"/>
      <c r="J21147" s="194"/>
      <c r="K21147" s="194"/>
      <c r="L21147" s="195"/>
      <c r="M21147" s="196"/>
      <c r="N21147" s="197"/>
      <c r="O21147" s="197"/>
      <c r="P21147" s="231"/>
    </row>
    <row r="21148" spans="2:16">
      <c r="B21148" s="351"/>
      <c r="C21148" s="435"/>
      <c r="D21148" s="399"/>
      <c r="E21148" s="400"/>
      <c r="G21148" s="401"/>
      <c r="H21148" s="401"/>
      <c r="I21148" s="401"/>
      <c r="J21148" s="194"/>
      <c r="K21148" s="194"/>
      <c r="L21148" s="195"/>
      <c r="M21148" s="196"/>
      <c r="N21148" s="197"/>
      <c r="O21148" s="197"/>
      <c r="P21148" s="231"/>
    </row>
    <row r="21149" spans="2:16">
      <c r="B21149" s="351"/>
      <c r="C21149" s="435"/>
      <c r="D21149" s="399"/>
      <c r="E21149" s="400"/>
      <c r="G21149" s="401"/>
      <c r="H21149" s="401"/>
      <c r="I21149" s="401"/>
      <c r="J21149" s="194"/>
      <c r="K21149" s="194"/>
      <c r="L21149" s="195"/>
      <c r="M21149" s="196"/>
      <c r="N21149" s="197"/>
      <c r="O21149" s="197"/>
      <c r="P21149" s="231"/>
    </row>
    <row r="21150" spans="2:16">
      <c r="B21150" s="351"/>
      <c r="C21150" s="435"/>
      <c r="D21150" s="399"/>
      <c r="E21150" s="400"/>
      <c r="G21150" s="401"/>
      <c r="H21150" s="401"/>
      <c r="I21150" s="401"/>
      <c r="J21150" s="194"/>
      <c r="K21150" s="194"/>
      <c r="L21150" s="195"/>
      <c r="M21150" s="196"/>
      <c r="N21150" s="197"/>
      <c r="O21150" s="197"/>
      <c r="P21150" s="231"/>
    </row>
    <row r="21151" spans="2:16">
      <c r="B21151" s="351"/>
      <c r="C21151" s="435"/>
      <c r="D21151" s="399"/>
      <c r="E21151" s="400"/>
      <c r="G21151" s="401"/>
      <c r="H21151" s="401"/>
      <c r="I21151" s="401"/>
      <c r="J21151" s="194"/>
      <c r="K21151" s="194"/>
      <c r="L21151" s="195"/>
      <c r="M21151" s="196"/>
      <c r="N21151" s="197"/>
      <c r="O21151" s="197"/>
      <c r="P21151" s="231"/>
    </row>
    <row r="21152" spans="2:16">
      <c r="B21152" s="351"/>
      <c r="C21152" s="435"/>
      <c r="D21152" s="399"/>
      <c r="E21152" s="400"/>
      <c r="G21152" s="401"/>
      <c r="H21152" s="401"/>
      <c r="I21152" s="401"/>
      <c r="J21152" s="194"/>
      <c r="K21152" s="194"/>
      <c r="L21152" s="195"/>
      <c r="M21152" s="196"/>
      <c r="N21152" s="197"/>
      <c r="O21152" s="197"/>
      <c r="P21152" s="231"/>
    </row>
    <row r="21153" spans="2:16">
      <c r="B21153" s="351"/>
      <c r="C21153" s="435"/>
      <c r="D21153" s="399"/>
      <c r="E21153" s="400"/>
      <c r="G21153" s="401"/>
      <c r="H21153" s="401"/>
      <c r="I21153" s="401"/>
      <c r="J21153" s="194"/>
      <c r="K21153" s="194"/>
      <c r="L21153" s="195"/>
      <c r="M21153" s="196"/>
      <c r="N21153" s="197"/>
      <c r="O21153" s="197"/>
      <c r="P21153" s="231"/>
    </row>
    <row r="21154" spans="2:16">
      <c r="B21154" s="351"/>
      <c r="C21154" s="435"/>
      <c r="D21154" s="399"/>
      <c r="E21154" s="400"/>
      <c r="G21154" s="401"/>
      <c r="H21154" s="401"/>
      <c r="I21154" s="401"/>
      <c r="J21154" s="194"/>
      <c r="K21154" s="194"/>
      <c r="L21154" s="195"/>
      <c r="M21154" s="196"/>
      <c r="N21154" s="197"/>
      <c r="O21154" s="197"/>
      <c r="P21154" s="231"/>
    </row>
    <row r="21155" spans="2:16">
      <c r="B21155" s="351"/>
      <c r="C21155" s="435"/>
      <c r="D21155" s="399"/>
      <c r="E21155" s="400"/>
      <c r="G21155" s="401"/>
      <c r="H21155" s="401"/>
      <c r="I21155" s="401"/>
      <c r="J21155" s="194"/>
      <c r="K21155" s="194"/>
      <c r="L21155" s="195"/>
      <c r="M21155" s="196"/>
      <c r="N21155" s="197"/>
      <c r="O21155" s="197"/>
      <c r="P21155" s="231"/>
    </row>
    <row r="21156" spans="2:16">
      <c r="B21156" s="351"/>
      <c r="C21156" s="435"/>
      <c r="D21156" s="399"/>
      <c r="E21156" s="400"/>
      <c r="G21156" s="401"/>
      <c r="H21156" s="401"/>
      <c r="I21156" s="401"/>
      <c r="J21156" s="194"/>
      <c r="K21156" s="194"/>
      <c r="L21156" s="195"/>
      <c r="M21156" s="196"/>
      <c r="N21156" s="197"/>
      <c r="O21156" s="197"/>
      <c r="P21156" s="231"/>
    </row>
    <row r="21157" spans="2:16">
      <c r="B21157" s="351"/>
      <c r="C21157" s="435"/>
      <c r="D21157" s="399"/>
      <c r="E21157" s="400"/>
      <c r="G21157" s="401"/>
      <c r="H21157" s="401"/>
      <c r="I21157" s="401"/>
      <c r="J21157" s="194"/>
      <c r="K21157" s="194"/>
      <c r="L21157" s="195"/>
      <c r="M21157" s="196"/>
      <c r="N21157" s="197"/>
      <c r="O21157" s="197"/>
      <c r="P21157" s="231"/>
    </row>
    <row r="21158" spans="2:16">
      <c r="B21158" s="351"/>
      <c r="C21158" s="435"/>
      <c r="D21158" s="399"/>
      <c r="E21158" s="400"/>
      <c r="G21158" s="401"/>
      <c r="H21158" s="401"/>
      <c r="I21158" s="401"/>
      <c r="J21158" s="194"/>
      <c r="K21158" s="194"/>
      <c r="L21158" s="195"/>
      <c r="M21158" s="196"/>
      <c r="N21158" s="197"/>
      <c r="O21158" s="197"/>
      <c r="P21158" s="231"/>
    </row>
    <row r="21159" spans="2:16">
      <c r="B21159" s="351"/>
      <c r="C21159" s="435"/>
      <c r="D21159" s="399"/>
      <c r="E21159" s="400"/>
      <c r="G21159" s="401"/>
      <c r="H21159" s="401"/>
      <c r="I21159" s="401"/>
      <c r="J21159" s="194"/>
      <c r="K21159" s="194"/>
      <c r="L21159" s="195"/>
      <c r="M21159" s="196"/>
      <c r="N21159" s="197"/>
      <c r="O21159" s="197"/>
      <c r="P21159" s="231"/>
    </row>
    <row r="21160" spans="2:16">
      <c r="B21160" s="351"/>
      <c r="C21160" s="435"/>
      <c r="D21160" s="399"/>
      <c r="E21160" s="400"/>
      <c r="G21160" s="401"/>
      <c r="H21160" s="401"/>
      <c r="I21160" s="401"/>
      <c r="J21160" s="194"/>
      <c r="K21160" s="194"/>
      <c r="L21160" s="195"/>
      <c r="M21160" s="196"/>
      <c r="N21160" s="197"/>
      <c r="O21160" s="197"/>
      <c r="P21160" s="231"/>
    </row>
    <row r="21161" spans="2:16">
      <c r="B21161" s="351"/>
      <c r="C21161" s="435"/>
      <c r="D21161" s="399"/>
      <c r="E21161" s="400"/>
      <c r="G21161" s="401"/>
      <c r="H21161" s="401"/>
      <c r="I21161" s="401"/>
      <c r="J21161" s="194"/>
      <c r="K21161" s="194"/>
      <c r="L21161" s="195"/>
      <c r="M21161" s="196"/>
      <c r="N21161" s="197"/>
      <c r="O21161" s="197"/>
      <c r="P21161" s="231"/>
    </row>
    <row r="21162" spans="2:16">
      <c r="B21162" s="351"/>
      <c r="C21162" s="435"/>
      <c r="D21162" s="399"/>
      <c r="E21162" s="400"/>
      <c r="G21162" s="401"/>
      <c r="H21162" s="401"/>
      <c r="I21162" s="401"/>
      <c r="J21162" s="194"/>
      <c r="K21162" s="194"/>
      <c r="L21162" s="195"/>
      <c r="M21162" s="196"/>
      <c r="N21162" s="197"/>
      <c r="O21162" s="197"/>
      <c r="P21162" s="231"/>
    </row>
    <row r="21163" spans="2:16">
      <c r="B21163" s="351"/>
      <c r="C21163" s="435"/>
      <c r="D21163" s="399"/>
      <c r="E21163" s="400"/>
      <c r="G21163" s="401"/>
      <c r="H21163" s="401"/>
      <c r="I21163" s="401"/>
      <c r="J21163" s="194"/>
      <c r="K21163" s="194"/>
      <c r="L21163" s="195"/>
      <c r="M21163" s="196"/>
      <c r="N21163" s="197"/>
      <c r="O21163" s="197"/>
      <c r="P21163" s="231"/>
    </row>
    <row r="21164" spans="2:16">
      <c r="B21164" s="351"/>
      <c r="C21164" s="435"/>
      <c r="D21164" s="399"/>
      <c r="E21164" s="400"/>
      <c r="G21164" s="401"/>
      <c r="H21164" s="401"/>
      <c r="I21164" s="401"/>
      <c r="J21164" s="194"/>
      <c r="K21164" s="194"/>
      <c r="L21164" s="195"/>
      <c r="M21164" s="196"/>
      <c r="N21164" s="197"/>
      <c r="O21164" s="197"/>
      <c r="P21164" s="231"/>
    </row>
    <row r="21165" spans="2:16">
      <c r="B21165" s="351"/>
      <c r="C21165" s="435"/>
      <c r="D21165" s="399"/>
      <c r="E21165" s="400"/>
      <c r="G21165" s="401"/>
      <c r="H21165" s="401"/>
      <c r="I21165" s="401"/>
      <c r="J21165" s="194"/>
      <c r="K21165" s="194"/>
      <c r="L21165" s="195"/>
      <c r="M21165" s="196"/>
      <c r="N21165" s="197"/>
      <c r="O21165" s="197"/>
      <c r="P21165" s="231"/>
    </row>
    <row r="21166" spans="2:16">
      <c r="B21166" s="351"/>
      <c r="C21166" s="435"/>
      <c r="D21166" s="399"/>
      <c r="E21166" s="400"/>
      <c r="G21166" s="401"/>
      <c r="H21166" s="401"/>
      <c r="I21166" s="401"/>
      <c r="J21166" s="194"/>
      <c r="K21166" s="194"/>
      <c r="L21166" s="195"/>
      <c r="M21166" s="196"/>
      <c r="N21166" s="197"/>
      <c r="O21166" s="197"/>
      <c r="P21166" s="231"/>
    </row>
    <row r="21167" spans="2:16">
      <c r="B21167" s="351"/>
      <c r="C21167" s="435"/>
      <c r="D21167" s="399"/>
      <c r="E21167" s="400"/>
      <c r="G21167" s="401"/>
      <c r="H21167" s="401"/>
      <c r="I21167" s="401"/>
      <c r="J21167" s="194"/>
      <c r="K21167" s="194"/>
      <c r="L21167" s="195"/>
      <c r="M21167" s="196"/>
      <c r="N21167" s="197"/>
      <c r="O21167" s="197"/>
      <c r="P21167" s="231"/>
    </row>
    <row r="21168" spans="2:16">
      <c r="B21168" s="351"/>
      <c r="C21168" s="435"/>
      <c r="D21168" s="399"/>
      <c r="E21168" s="400"/>
      <c r="G21168" s="401"/>
      <c r="H21168" s="401"/>
      <c r="I21168" s="401"/>
      <c r="J21168" s="194"/>
      <c r="K21168" s="194"/>
      <c r="L21168" s="195"/>
      <c r="M21168" s="196"/>
      <c r="N21168" s="197"/>
      <c r="O21168" s="197"/>
      <c r="P21168" s="231"/>
    </row>
    <row r="21169" spans="2:16">
      <c r="B21169" s="351"/>
      <c r="C21169" s="435"/>
      <c r="D21169" s="399"/>
      <c r="E21169" s="400"/>
      <c r="G21169" s="401"/>
      <c r="H21169" s="401"/>
      <c r="I21169" s="401"/>
      <c r="J21169" s="194"/>
      <c r="K21169" s="194"/>
      <c r="L21169" s="195"/>
      <c r="M21169" s="196"/>
      <c r="N21169" s="197"/>
      <c r="O21169" s="197"/>
      <c r="P21169" s="231"/>
    </row>
    <row r="21170" spans="2:16">
      <c r="B21170" s="351"/>
      <c r="C21170" s="435"/>
      <c r="D21170" s="399"/>
      <c r="E21170" s="400"/>
      <c r="G21170" s="401"/>
      <c r="H21170" s="401"/>
      <c r="I21170" s="401"/>
      <c r="J21170" s="194"/>
      <c r="K21170" s="194"/>
      <c r="L21170" s="195"/>
      <c r="M21170" s="196"/>
      <c r="N21170" s="197"/>
      <c r="O21170" s="197"/>
      <c r="P21170" s="231"/>
    </row>
    <row r="21171" spans="2:16">
      <c r="B21171" s="351"/>
      <c r="C21171" s="435"/>
      <c r="D21171" s="399"/>
      <c r="E21171" s="400"/>
      <c r="G21171" s="401"/>
      <c r="H21171" s="401"/>
      <c r="I21171" s="401"/>
      <c r="J21171" s="194"/>
      <c r="K21171" s="194"/>
      <c r="L21171" s="195"/>
      <c r="M21171" s="196"/>
      <c r="N21171" s="197"/>
      <c r="O21171" s="197"/>
      <c r="P21171" s="231"/>
    </row>
    <row r="21172" spans="2:16">
      <c r="B21172" s="351"/>
      <c r="C21172" s="435"/>
      <c r="D21172" s="399"/>
      <c r="E21172" s="400"/>
      <c r="G21172" s="401"/>
      <c r="H21172" s="401"/>
      <c r="I21172" s="401"/>
      <c r="J21172" s="194"/>
      <c r="K21172" s="194"/>
      <c r="L21172" s="195"/>
      <c r="M21172" s="196"/>
      <c r="N21172" s="197"/>
      <c r="O21172" s="197"/>
      <c r="P21172" s="231"/>
    </row>
    <row r="21173" spans="2:16">
      <c r="B21173" s="351"/>
      <c r="C21173" s="435"/>
      <c r="D21173" s="399"/>
      <c r="E21173" s="400"/>
      <c r="G21173" s="401"/>
      <c r="H21173" s="401"/>
      <c r="I21173" s="401"/>
      <c r="J21173" s="194"/>
      <c r="K21173" s="194"/>
      <c r="L21173" s="195"/>
      <c r="M21173" s="196"/>
      <c r="N21173" s="197"/>
      <c r="O21173" s="197"/>
      <c r="P21173" s="231"/>
    </row>
    <row r="21174" spans="2:16">
      <c r="B21174" s="351"/>
      <c r="C21174" s="435"/>
      <c r="D21174" s="399"/>
      <c r="E21174" s="400"/>
      <c r="G21174" s="401"/>
      <c r="H21174" s="401"/>
      <c r="I21174" s="401"/>
      <c r="J21174" s="194"/>
      <c r="K21174" s="194"/>
      <c r="L21174" s="195"/>
      <c r="M21174" s="196"/>
      <c r="N21174" s="197"/>
      <c r="O21174" s="197"/>
      <c r="P21174" s="231"/>
    </row>
    <row r="21175" spans="2:16">
      <c r="B21175" s="351"/>
      <c r="C21175" s="435"/>
      <c r="D21175" s="399"/>
      <c r="E21175" s="400"/>
      <c r="G21175" s="401"/>
      <c r="H21175" s="401"/>
      <c r="I21175" s="401"/>
      <c r="J21175" s="194"/>
      <c r="K21175" s="194"/>
      <c r="L21175" s="195"/>
      <c r="M21175" s="196"/>
      <c r="N21175" s="197"/>
      <c r="O21175" s="197"/>
      <c r="P21175" s="231"/>
    </row>
    <row r="21176" spans="2:16">
      <c r="B21176" s="351"/>
      <c r="C21176" s="435"/>
      <c r="D21176" s="399"/>
      <c r="E21176" s="400"/>
      <c r="G21176" s="401"/>
      <c r="H21176" s="401"/>
      <c r="I21176" s="401"/>
      <c r="J21176" s="194"/>
      <c r="K21176" s="194"/>
      <c r="L21176" s="195"/>
      <c r="M21176" s="196"/>
      <c r="N21176" s="197"/>
      <c r="O21176" s="197"/>
      <c r="P21176" s="231"/>
    </row>
    <row r="21177" spans="2:16">
      <c r="B21177" s="351"/>
      <c r="C21177" s="435"/>
      <c r="D21177" s="399"/>
      <c r="E21177" s="400"/>
      <c r="G21177" s="401"/>
      <c r="H21177" s="401"/>
      <c r="I21177" s="401"/>
      <c r="J21177" s="194"/>
      <c r="K21177" s="194"/>
      <c r="L21177" s="195"/>
      <c r="M21177" s="196"/>
      <c r="N21177" s="197"/>
      <c r="O21177" s="197"/>
      <c r="P21177" s="231"/>
    </row>
    <row r="21178" spans="2:16">
      <c r="B21178" s="351"/>
      <c r="C21178" s="435"/>
      <c r="D21178" s="399"/>
      <c r="E21178" s="400"/>
      <c r="G21178" s="401"/>
      <c r="H21178" s="401"/>
      <c r="I21178" s="401"/>
      <c r="J21178" s="194"/>
      <c r="K21178" s="194"/>
      <c r="L21178" s="195"/>
      <c r="M21178" s="196"/>
      <c r="N21178" s="197"/>
      <c r="O21178" s="197"/>
      <c r="P21178" s="231"/>
    </row>
    <row r="21179" spans="2:16">
      <c r="B21179" s="351"/>
      <c r="C21179" s="435"/>
      <c r="D21179" s="399"/>
      <c r="E21179" s="400"/>
      <c r="G21179" s="401"/>
      <c r="H21179" s="401"/>
      <c r="I21179" s="401"/>
      <c r="J21179" s="194"/>
      <c r="K21179" s="194"/>
      <c r="L21179" s="195"/>
      <c r="M21179" s="196"/>
      <c r="N21179" s="197"/>
      <c r="O21179" s="197"/>
      <c r="P21179" s="231"/>
    </row>
    <row r="21180" spans="2:16">
      <c r="B21180" s="351"/>
      <c r="C21180" s="435"/>
      <c r="D21180" s="399"/>
      <c r="E21180" s="400"/>
      <c r="G21180" s="401"/>
      <c r="H21180" s="401"/>
      <c r="I21180" s="401"/>
      <c r="J21180" s="194"/>
      <c r="K21180" s="194"/>
      <c r="L21180" s="195"/>
      <c r="M21180" s="196"/>
      <c r="N21180" s="197"/>
      <c r="O21180" s="197"/>
      <c r="P21180" s="231"/>
    </row>
    <row r="21181" spans="2:16">
      <c r="B21181" s="351"/>
      <c r="C21181" s="435"/>
      <c r="D21181" s="399"/>
      <c r="E21181" s="400"/>
      <c r="G21181" s="401"/>
      <c r="H21181" s="401"/>
      <c r="I21181" s="401"/>
      <c r="J21181" s="194"/>
      <c r="K21181" s="194"/>
      <c r="L21181" s="195"/>
      <c r="M21181" s="196"/>
      <c r="N21181" s="197"/>
      <c r="O21181" s="197"/>
      <c r="P21181" s="231"/>
    </row>
    <row r="21182" spans="2:16">
      <c r="B21182" s="351"/>
      <c r="C21182" s="435"/>
      <c r="D21182" s="399"/>
      <c r="E21182" s="400"/>
      <c r="G21182" s="401"/>
      <c r="H21182" s="401"/>
      <c r="I21182" s="401"/>
      <c r="J21182" s="194"/>
      <c r="K21182" s="194"/>
      <c r="L21182" s="195"/>
      <c r="M21182" s="196"/>
      <c r="N21182" s="197"/>
      <c r="O21182" s="197"/>
      <c r="P21182" s="231"/>
    </row>
    <row r="21183" spans="2:16">
      <c r="B21183" s="351"/>
      <c r="C21183" s="435"/>
      <c r="D21183" s="399"/>
      <c r="E21183" s="400"/>
      <c r="G21183" s="401"/>
      <c r="H21183" s="401"/>
      <c r="I21183" s="401"/>
      <c r="J21183" s="194"/>
      <c r="K21183" s="194"/>
      <c r="L21183" s="195"/>
      <c r="M21183" s="196"/>
      <c r="N21183" s="197"/>
      <c r="O21183" s="197"/>
      <c r="P21183" s="231"/>
    </row>
    <row r="21184" spans="2:16">
      <c r="B21184" s="402"/>
      <c r="C21184" s="435"/>
      <c r="D21184" s="404"/>
      <c r="E21184" s="405"/>
      <c r="G21184" s="406"/>
      <c r="H21184" s="406"/>
      <c r="I21184" s="406"/>
      <c r="J21184" s="194"/>
      <c r="K21184" s="194"/>
      <c r="L21184" s="195"/>
      <c r="M21184" s="196"/>
      <c r="N21184" s="197"/>
      <c r="O21184" s="197"/>
      <c r="P21184" s="221"/>
    </row>
    <row r="21185" spans="2:16">
      <c r="B21185" s="351"/>
      <c r="C21185" s="435"/>
      <c r="D21185" s="399"/>
      <c r="E21185" s="400"/>
      <c r="G21185" s="401"/>
      <c r="H21185" s="401"/>
      <c r="I21185" s="401"/>
      <c r="J21185" s="194"/>
      <c r="K21185" s="194"/>
      <c r="L21185" s="195"/>
      <c r="M21185" s="196"/>
      <c r="N21185" s="197"/>
      <c r="O21185" s="197"/>
      <c r="P21185" s="231"/>
    </row>
    <row r="21186" spans="2:16">
      <c r="B21186" s="351"/>
      <c r="C21186" s="435"/>
      <c r="D21186" s="399"/>
      <c r="E21186" s="400"/>
      <c r="G21186" s="401"/>
      <c r="H21186" s="401"/>
      <c r="I21186" s="401"/>
      <c r="J21186" s="194"/>
      <c r="K21186" s="194"/>
      <c r="L21186" s="195"/>
      <c r="M21186" s="196"/>
      <c r="N21186" s="197"/>
      <c r="O21186" s="197"/>
      <c r="P21186" s="231"/>
    </row>
    <row r="21187" spans="2:16">
      <c r="B21187" s="351"/>
      <c r="C21187" s="435"/>
      <c r="D21187" s="399"/>
      <c r="E21187" s="400"/>
      <c r="G21187" s="401"/>
      <c r="H21187" s="401"/>
      <c r="I21187" s="401"/>
      <c r="J21187" s="194"/>
      <c r="K21187" s="194"/>
      <c r="L21187" s="195"/>
      <c r="M21187" s="196"/>
      <c r="N21187" s="197"/>
      <c r="O21187" s="197"/>
      <c r="P21187" s="231"/>
    </row>
    <row r="21188" spans="2:16">
      <c r="B21188" s="351"/>
      <c r="C21188" s="435"/>
      <c r="D21188" s="399"/>
      <c r="E21188" s="400"/>
      <c r="G21188" s="401"/>
      <c r="H21188" s="401"/>
      <c r="I21188" s="401"/>
      <c r="J21188" s="194"/>
      <c r="K21188" s="194"/>
      <c r="L21188" s="195"/>
      <c r="M21188" s="196"/>
      <c r="N21188" s="197"/>
      <c r="O21188" s="197"/>
      <c r="P21188" s="231"/>
    </row>
    <row r="21189" spans="2:16">
      <c r="B21189" s="351"/>
      <c r="C21189" s="435"/>
      <c r="D21189" s="399"/>
      <c r="E21189" s="400"/>
      <c r="G21189" s="401"/>
      <c r="H21189" s="401"/>
      <c r="I21189" s="401"/>
      <c r="J21189" s="194"/>
      <c r="K21189" s="194"/>
      <c r="L21189" s="195"/>
      <c r="M21189" s="196"/>
      <c r="N21189" s="197"/>
      <c r="O21189" s="197"/>
      <c r="P21189" s="231"/>
    </row>
    <row r="21190" spans="2:16">
      <c r="B21190" s="351"/>
      <c r="C21190" s="435"/>
      <c r="D21190" s="399"/>
      <c r="E21190" s="400"/>
      <c r="G21190" s="401"/>
      <c r="H21190" s="401"/>
      <c r="I21190" s="401"/>
      <c r="J21190" s="194"/>
      <c r="K21190" s="194"/>
      <c r="L21190" s="195"/>
      <c r="M21190" s="196"/>
      <c r="N21190" s="197"/>
      <c r="O21190" s="197"/>
      <c r="P21190" s="231"/>
    </row>
    <row r="21191" spans="2:16">
      <c r="B21191" s="351"/>
      <c r="C21191" s="435"/>
      <c r="D21191" s="399"/>
      <c r="E21191" s="400"/>
      <c r="G21191" s="401"/>
      <c r="H21191" s="401"/>
      <c r="I21191" s="401"/>
      <c r="J21191" s="194"/>
      <c r="K21191" s="194"/>
      <c r="L21191" s="195"/>
      <c r="M21191" s="196"/>
      <c r="N21191" s="197"/>
      <c r="O21191" s="197"/>
      <c r="P21191" s="231"/>
    </row>
    <row r="21192" spans="2:16">
      <c r="B21192" s="351"/>
      <c r="C21192" s="435"/>
      <c r="D21192" s="399"/>
      <c r="E21192" s="400"/>
      <c r="G21192" s="401"/>
      <c r="H21192" s="401"/>
      <c r="I21192" s="401"/>
      <c r="J21192" s="194"/>
      <c r="K21192" s="194"/>
      <c r="L21192" s="195"/>
      <c r="M21192" s="196"/>
      <c r="N21192" s="197"/>
      <c r="O21192" s="197"/>
      <c r="P21192" s="231"/>
    </row>
    <row r="21193" spans="2:16">
      <c r="B21193" s="351"/>
      <c r="C21193" s="435"/>
      <c r="D21193" s="399"/>
      <c r="E21193" s="400"/>
      <c r="G21193" s="401"/>
      <c r="H21193" s="401"/>
      <c r="I21193" s="401"/>
      <c r="J21193" s="194"/>
      <c r="K21193" s="194"/>
      <c r="L21193" s="195"/>
      <c r="M21193" s="196"/>
      <c r="N21193" s="197"/>
      <c r="O21193" s="197"/>
      <c r="P21193" s="231"/>
    </row>
    <row r="21194" spans="2:16">
      <c r="B21194" s="351"/>
      <c r="C21194" s="435"/>
      <c r="D21194" s="399"/>
      <c r="E21194" s="400"/>
      <c r="G21194" s="401"/>
      <c r="H21194" s="401"/>
      <c r="I21194" s="401"/>
      <c r="J21194" s="194"/>
      <c r="K21194" s="194"/>
      <c r="L21194" s="195"/>
      <c r="M21194" s="196"/>
      <c r="N21194" s="197"/>
      <c r="O21194" s="197"/>
      <c r="P21194" s="231"/>
    </row>
    <row r="21195" spans="2:16">
      <c r="B21195" s="351"/>
      <c r="C21195" s="435"/>
      <c r="D21195" s="399"/>
      <c r="E21195" s="400"/>
      <c r="G21195" s="401"/>
      <c r="H21195" s="401"/>
      <c r="I21195" s="401"/>
      <c r="J21195" s="194"/>
      <c r="K21195" s="194"/>
      <c r="L21195" s="195"/>
      <c r="M21195" s="196"/>
      <c r="N21195" s="197"/>
      <c r="O21195" s="197"/>
      <c r="P21195" s="231"/>
    </row>
    <row r="21196" spans="2:16">
      <c r="B21196" s="351"/>
      <c r="C21196" s="435"/>
      <c r="D21196" s="399"/>
      <c r="E21196" s="400"/>
      <c r="G21196" s="401"/>
      <c r="H21196" s="401"/>
      <c r="I21196" s="401"/>
      <c r="J21196" s="194"/>
      <c r="K21196" s="194"/>
      <c r="L21196" s="195"/>
      <c r="M21196" s="196"/>
      <c r="N21196" s="197"/>
      <c r="O21196" s="197"/>
      <c r="P21196" s="231"/>
    </row>
    <row r="21197" spans="2:16">
      <c r="B21197" s="351"/>
      <c r="C21197" s="435"/>
      <c r="D21197" s="399"/>
      <c r="E21197" s="400"/>
      <c r="G21197" s="401"/>
      <c r="H21197" s="401"/>
      <c r="I21197" s="401"/>
      <c r="J21197" s="194"/>
      <c r="K21197" s="194"/>
      <c r="L21197" s="195"/>
      <c r="M21197" s="196"/>
      <c r="N21197" s="197"/>
      <c r="O21197" s="197"/>
      <c r="P21197" s="231"/>
    </row>
    <row r="21198" spans="2:16">
      <c r="B21198" s="351"/>
      <c r="C21198" s="435"/>
      <c r="D21198" s="399"/>
      <c r="E21198" s="400"/>
      <c r="G21198" s="401"/>
      <c r="H21198" s="401"/>
      <c r="I21198" s="401"/>
      <c r="J21198" s="194"/>
      <c r="K21198" s="194"/>
      <c r="L21198" s="195"/>
      <c r="M21198" s="196"/>
      <c r="N21198" s="197"/>
      <c r="O21198" s="197"/>
      <c r="P21198" s="231"/>
    </row>
    <row r="21199" spans="2:16">
      <c r="B21199" s="351"/>
      <c r="C21199" s="435"/>
      <c r="D21199" s="399"/>
      <c r="E21199" s="400"/>
      <c r="G21199" s="401"/>
      <c r="H21199" s="401"/>
      <c r="I21199" s="401"/>
      <c r="J21199" s="194"/>
      <c r="K21199" s="194"/>
      <c r="L21199" s="195"/>
      <c r="M21199" s="196"/>
      <c r="N21199" s="197"/>
      <c r="O21199" s="197"/>
      <c r="P21199" s="231"/>
    </row>
    <row r="21200" spans="2:16">
      <c r="B21200" s="351"/>
      <c r="C21200" s="435"/>
      <c r="D21200" s="399"/>
      <c r="E21200" s="400"/>
      <c r="G21200" s="401"/>
      <c r="H21200" s="401"/>
      <c r="I21200" s="401"/>
      <c r="J21200" s="194"/>
      <c r="K21200" s="194"/>
      <c r="L21200" s="195"/>
      <c r="M21200" s="196"/>
      <c r="N21200" s="197"/>
      <c r="O21200" s="197"/>
      <c r="P21200" s="231"/>
    </row>
    <row r="21201" spans="2:16">
      <c r="B21201" s="351"/>
      <c r="C21201" s="435"/>
      <c r="D21201" s="399"/>
      <c r="E21201" s="400"/>
      <c r="G21201" s="401"/>
      <c r="H21201" s="401"/>
      <c r="I21201" s="401"/>
      <c r="J21201" s="194"/>
      <c r="K21201" s="194"/>
      <c r="L21201" s="195"/>
      <c r="M21201" s="196"/>
      <c r="N21201" s="197"/>
      <c r="O21201" s="197"/>
      <c r="P21201" s="231"/>
    </row>
    <row r="21202" spans="2:16">
      <c r="B21202" s="351"/>
      <c r="C21202" s="435"/>
      <c r="D21202" s="399"/>
      <c r="E21202" s="400"/>
      <c r="G21202" s="401"/>
      <c r="H21202" s="401"/>
      <c r="I21202" s="401"/>
      <c r="J21202" s="194"/>
      <c r="K21202" s="194"/>
      <c r="L21202" s="195"/>
      <c r="M21202" s="196"/>
      <c r="N21202" s="197"/>
      <c r="O21202" s="197"/>
      <c r="P21202" s="231"/>
    </row>
    <row r="21203" spans="2:16">
      <c r="B21203" s="351"/>
      <c r="C21203" s="435"/>
      <c r="D21203" s="399"/>
      <c r="E21203" s="400"/>
      <c r="G21203" s="401"/>
      <c r="H21203" s="401"/>
      <c r="I21203" s="401"/>
      <c r="J21203" s="194"/>
      <c r="K21203" s="194"/>
      <c r="L21203" s="195"/>
      <c r="M21203" s="196"/>
      <c r="N21203" s="197"/>
      <c r="O21203" s="197"/>
      <c r="P21203" s="231"/>
    </row>
    <row r="21204" spans="2:16">
      <c r="B21204" s="351"/>
      <c r="C21204" s="435"/>
      <c r="D21204" s="399"/>
      <c r="E21204" s="400"/>
      <c r="G21204" s="401"/>
      <c r="H21204" s="401"/>
      <c r="I21204" s="401"/>
      <c r="J21204" s="194"/>
      <c r="K21204" s="194"/>
      <c r="L21204" s="195"/>
      <c r="M21204" s="196"/>
      <c r="N21204" s="197"/>
      <c r="O21204" s="197"/>
      <c r="P21204" s="231"/>
    </row>
    <row r="21205" spans="2:16">
      <c r="B21205" s="351"/>
      <c r="C21205" s="435"/>
      <c r="D21205" s="399"/>
      <c r="E21205" s="400"/>
      <c r="G21205" s="401"/>
      <c r="H21205" s="401"/>
      <c r="I21205" s="401"/>
      <c r="J21205" s="194"/>
      <c r="K21205" s="194"/>
      <c r="L21205" s="195"/>
      <c r="M21205" s="196"/>
      <c r="N21205" s="197"/>
      <c r="O21205" s="197"/>
      <c r="P21205" s="231"/>
    </row>
    <row r="21206" spans="2:16">
      <c r="B21206" s="351"/>
      <c r="C21206" s="435"/>
      <c r="D21206" s="399"/>
      <c r="E21206" s="400"/>
      <c r="G21206" s="401"/>
      <c r="H21206" s="401"/>
      <c r="I21206" s="401"/>
      <c r="J21206" s="194"/>
      <c r="K21206" s="194"/>
      <c r="L21206" s="195"/>
      <c r="M21206" s="196"/>
      <c r="N21206" s="197"/>
      <c r="O21206" s="197"/>
      <c r="P21206" s="231"/>
    </row>
    <row r="21207" spans="2:16">
      <c r="B21207" s="351"/>
      <c r="C21207" s="435"/>
      <c r="D21207" s="399"/>
      <c r="E21207" s="400"/>
      <c r="G21207" s="401"/>
      <c r="H21207" s="401"/>
      <c r="I21207" s="401"/>
      <c r="J21207" s="194"/>
      <c r="K21207" s="194"/>
      <c r="L21207" s="195"/>
      <c r="M21207" s="196"/>
      <c r="N21207" s="197"/>
      <c r="O21207" s="197"/>
      <c r="P21207" s="231"/>
    </row>
    <row r="21208" spans="2:16">
      <c r="B21208" s="351"/>
      <c r="C21208" s="435"/>
      <c r="D21208" s="399"/>
      <c r="E21208" s="400"/>
      <c r="G21208" s="401"/>
      <c r="H21208" s="401"/>
      <c r="I21208" s="401"/>
      <c r="J21208" s="194"/>
      <c r="K21208" s="194"/>
      <c r="L21208" s="195"/>
      <c r="M21208" s="196"/>
      <c r="N21208" s="197"/>
      <c r="O21208" s="197"/>
      <c r="P21208" s="231"/>
    </row>
    <row r="21209" spans="2:16">
      <c r="B21209" s="351"/>
      <c r="C21209" s="435"/>
      <c r="D21209" s="399"/>
      <c r="E21209" s="400"/>
      <c r="G21209" s="401"/>
      <c r="H21209" s="401"/>
      <c r="I21209" s="401"/>
      <c r="J21209" s="194"/>
      <c r="K21209" s="194"/>
      <c r="L21209" s="195"/>
      <c r="M21209" s="196"/>
      <c r="N21209" s="197"/>
      <c r="O21209" s="197"/>
      <c r="P21209" s="231"/>
    </row>
    <row r="21210" spans="2:16">
      <c r="B21210" s="351"/>
      <c r="C21210" s="435"/>
      <c r="D21210" s="399"/>
      <c r="E21210" s="400"/>
      <c r="G21210" s="401"/>
      <c r="H21210" s="401"/>
      <c r="I21210" s="401"/>
      <c r="J21210" s="194"/>
      <c r="K21210" s="194"/>
      <c r="L21210" s="195"/>
      <c r="M21210" s="196"/>
      <c r="N21210" s="197"/>
      <c r="O21210" s="197"/>
      <c r="P21210" s="231"/>
    </row>
    <row r="21211" spans="2:16">
      <c r="B21211" s="351"/>
      <c r="C21211" s="435"/>
      <c r="D21211" s="399"/>
      <c r="E21211" s="400"/>
      <c r="G21211" s="401"/>
      <c r="H21211" s="401"/>
      <c r="I21211" s="401"/>
      <c r="J21211" s="194"/>
      <c r="K21211" s="194"/>
      <c r="L21211" s="195"/>
      <c r="M21211" s="196"/>
      <c r="N21211" s="197"/>
      <c r="O21211" s="197"/>
      <c r="P21211" s="231"/>
    </row>
    <row r="21212" spans="2:16">
      <c r="B21212" s="351"/>
      <c r="C21212" s="435"/>
      <c r="D21212" s="399"/>
      <c r="E21212" s="400"/>
      <c r="G21212" s="401"/>
      <c r="H21212" s="401"/>
      <c r="I21212" s="401"/>
      <c r="J21212" s="194"/>
      <c r="K21212" s="194"/>
      <c r="L21212" s="195"/>
      <c r="M21212" s="196"/>
      <c r="N21212" s="197"/>
      <c r="O21212" s="197"/>
      <c r="P21212" s="231"/>
    </row>
    <row r="21213" spans="2:16">
      <c r="B21213" s="351"/>
      <c r="C21213" s="435"/>
      <c r="D21213" s="399"/>
      <c r="E21213" s="400"/>
      <c r="G21213" s="401"/>
      <c r="H21213" s="401"/>
      <c r="I21213" s="401"/>
      <c r="J21213" s="194"/>
      <c r="K21213" s="194"/>
      <c r="L21213" s="195"/>
      <c r="M21213" s="196"/>
      <c r="N21213" s="197"/>
      <c r="O21213" s="197"/>
      <c r="P21213" s="231"/>
    </row>
    <row r="21214" spans="2:16">
      <c r="B21214" s="351"/>
      <c r="C21214" s="435"/>
      <c r="D21214" s="399"/>
      <c r="E21214" s="400"/>
      <c r="G21214" s="401"/>
      <c r="H21214" s="401"/>
      <c r="I21214" s="401"/>
      <c r="J21214" s="194"/>
      <c r="K21214" s="194"/>
      <c r="L21214" s="195"/>
      <c r="M21214" s="196"/>
      <c r="N21214" s="197"/>
      <c r="O21214" s="197"/>
      <c r="P21214" s="231"/>
    </row>
    <row r="21215" spans="2:16">
      <c r="B21215" s="351"/>
      <c r="C21215" s="435"/>
      <c r="D21215" s="399"/>
      <c r="E21215" s="400"/>
      <c r="G21215" s="401"/>
      <c r="H21215" s="401"/>
      <c r="I21215" s="401"/>
      <c r="J21215" s="194"/>
      <c r="K21215" s="194"/>
      <c r="L21215" s="195"/>
      <c r="M21215" s="196"/>
      <c r="N21215" s="197"/>
      <c r="O21215" s="197"/>
      <c r="P21215" s="231"/>
    </row>
    <row r="21216" spans="2:16">
      <c r="B21216" s="351"/>
      <c r="C21216" s="435"/>
      <c r="D21216" s="399"/>
      <c r="E21216" s="400"/>
      <c r="G21216" s="401"/>
      <c r="H21216" s="401"/>
      <c r="I21216" s="401"/>
      <c r="J21216" s="194"/>
      <c r="K21216" s="194"/>
      <c r="L21216" s="195"/>
      <c r="M21216" s="196"/>
      <c r="N21216" s="197"/>
      <c r="O21216" s="197"/>
      <c r="P21216" s="231"/>
    </row>
    <row r="21217" spans="2:16">
      <c r="B21217" s="351"/>
      <c r="C21217" s="435"/>
      <c r="D21217" s="399"/>
      <c r="E21217" s="400"/>
      <c r="G21217" s="401"/>
      <c r="H21217" s="401"/>
      <c r="I21217" s="401"/>
      <c r="J21217" s="194"/>
      <c r="K21217" s="194"/>
      <c r="L21217" s="195"/>
      <c r="M21217" s="196"/>
      <c r="N21217" s="197"/>
      <c r="O21217" s="197"/>
      <c r="P21217" s="231"/>
    </row>
    <row r="21218" spans="2:16">
      <c r="B21218" s="351"/>
      <c r="C21218" s="435"/>
      <c r="D21218" s="399"/>
      <c r="E21218" s="400"/>
      <c r="G21218" s="401"/>
      <c r="H21218" s="401"/>
      <c r="I21218" s="401"/>
      <c r="J21218" s="194"/>
      <c r="K21218" s="194"/>
      <c r="L21218" s="195"/>
      <c r="M21218" s="196"/>
      <c r="N21218" s="197"/>
      <c r="O21218" s="197"/>
      <c r="P21218" s="231"/>
    </row>
    <row r="21219" spans="2:16">
      <c r="B21219" s="351"/>
      <c r="C21219" s="435"/>
      <c r="D21219" s="399"/>
      <c r="E21219" s="400"/>
      <c r="G21219" s="401"/>
      <c r="H21219" s="401"/>
      <c r="I21219" s="401"/>
      <c r="J21219" s="194"/>
      <c r="K21219" s="194"/>
      <c r="L21219" s="195"/>
      <c r="M21219" s="196"/>
      <c r="N21219" s="197"/>
      <c r="O21219" s="197"/>
      <c r="P21219" s="231"/>
    </row>
    <row r="21220" spans="2:16">
      <c r="B21220" s="351"/>
      <c r="C21220" s="435"/>
      <c r="D21220" s="399"/>
      <c r="E21220" s="400"/>
      <c r="G21220" s="401"/>
      <c r="H21220" s="401"/>
      <c r="I21220" s="401"/>
      <c r="J21220" s="194"/>
      <c r="K21220" s="194"/>
      <c r="L21220" s="195"/>
      <c r="M21220" s="196"/>
      <c r="N21220" s="197"/>
      <c r="O21220" s="197"/>
      <c r="P21220" s="231"/>
    </row>
    <row r="21221" spans="2:16">
      <c r="B21221" s="351"/>
      <c r="C21221" s="435"/>
      <c r="D21221" s="399"/>
      <c r="E21221" s="400"/>
      <c r="G21221" s="401"/>
      <c r="H21221" s="401"/>
      <c r="I21221" s="401"/>
      <c r="J21221" s="194"/>
      <c r="K21221" s="194"/>
      <c r="L21221" s="195"/>
      <c r="M21221" s="196"/>
      <c r="N21221" s="197"/>
      <c r="O21221" s="197"/>
      <c r="P21221" s="231"/>
    </row>
    <row r="21222" spans="2:16">
      <c r="B21222" s="351"/>
      <c r="C21222" s="435"/>
      <c r="D21222" s="399"/>
      <c r="E21222" s="400"/>
      <c r="G21222" s="401"/>
      <c r="H21222" s="401"/>
      <c r="I21222" s="401"/>
      <c r="J21222" s="194"/>
      <c r="K21222" s="194"/>
      <c r="L21222" s="195"/>
      <c r="M21222" s="196"/>
      <c r="N21222" s="197"/>
      <c r="O21222" s="197"/>
      <c r="P21222" s="231"/>
    </row>
    <row r="21223" spans="2:16">
      <c r="B21223" s="351"/>
      <c r="C21223" s="435"/>
      <c r="D21223" s="399"/>
      <c r="E21223" s="400"/>
      <c r="G21223" s="401"/>
      <c r="H21223" s="401"/>
      <c r="I21223" s="401"/>
      <c r="J21223" s="194"/>
      <c r="K21223" s="194"/>
      <c r="L21223" s="195"/>
      <c r="M21223" s="196"/>
      <c r="N21223" s="197"/>
      <c r="O21223" s="197"/>
      <c r="P21223" s="231"/>
    </row>
    <row r="21224" spans="2:16">
      <c r="B21224" s="351"/>
      <c r="C21224" s="435"/>
      <c r="D21224" s="399"/>
      <c r="E21224" s="400"/>
      <c r="G21224" s="401"/>
      <c r="H21224" s="401"/>
      <c r="I21224" s="401"/>
      <c r="J21224" s="194"/>
      <c r="K21224" s="194"/>
      <c r="L21224" s="195"/>
      <c r="M21224" s="196"/>
      <c r="N21224" s="197"/>
      <c r="O21224" s="197"/>
      <c r="P21224" s="231"/>
    </row>
    <row r="21225" spans="2:16">
      <c r="B21225" s="351"/>
      <c r="C21225" s="435"/>
      <c r="D21225" s="399"/>
      <c r="E21225" s="400"/>
      <c r="G21225" s="401"/>
      <c r="H21225" s="401"/>
      <c r="I21225" s="401"/>
      <c r="J21225" s="194"/>
      <c r="K21225" s="194"/>
      <c r="L21225" s="195"/>
      <c r="M21225" s="196"/>
      <c r="N21225" s="197"/>
      <c r="O21225" s="197"/>
      <c r="P21225" s="231"/>
    </row>
    <row r="21226" spans="2:16">
      <c r="B21226" s="351"/>
      <c r="C21226" s="435"/>
      <c r="D21226" s="399"/>
      <c r="E21226" s="400"/>
      <c r="G21226" s="401"/>
      <c r="H21226" s="401"/>
      <c r="I21226" s="401"/>
      <c r="J21226" s="194"/>
      <c r="K21226" s="194"/>
      <c r="L21226" s="195"/>
      <c r="M21226" s="196"/>
      <c r="N21226" s="197"/>
      <c r="O21226" s="197"/>
      <c r="P21226" s="231"/>
    </row>
    <row r="21227" spans="2:16">
      <c r="B21227" s="351"/>
      <c r="C21227" s="435"/>
      <c r="D21227" s="399"/>
      <c r="E21227" s="400"/>
      <c r="G21227" s="401"/>
      <c r="H21227" s="401"/>
      <c r="I21227" s="401"/>
      <c r="J21227" s="194"/>
      <c r="K21227" s="194"/>
      <c r="L21227" s="195"/>
      <c r="M21227" s="196"/>
      <c r="N21227" s="197"/>
      <c r="O21227" s="197"/>
      <c r="P21227" s="231"/>
    </row>
    <row r="21228" spans="2:16">
      <c r="B21228" s="351"/>
      <c r="C21228" s="435"/>
      <c r="D21228" s="399"/>
      <c r="E21228" s="400"/>
      <c r="G21228" s="401"/>
      <c r="H21228" s="401"/>
      <c r="I21228" s="401"/>
      <c r="J21228" s="194"/>
      <c r="K21228" s="194"/>
      <c r="L21228" s="195"/>
      <c r="M21228" s="196"/>
      <c r="N21228" s="197"/>
      <c r="O21228" s="197"/>
      <c r="P21228" s="231"/>
    </row>
    <row r="21229" spans="2:16">
      <c r="B21229" s="351"/>
      <c r="C21229" s="435"/>
      <c r="D21229" s="399"/>
      <c r="E21229" s="400"/>
      <c r="G21229" s="401"/>
      <c r="H21229" s="401"/>
      <c r="I21229" s="401"/>
      <c r="J21229" s="194"/>
      <c r="K21229" s="194"/>
      <c r="L21229" s="195"/>
      <c r="M21229" s="196"/>
      <c r="N21229" s="197"/>
      <c r="O21229" s="197"/>
      <c r="P21229" s="231"/>
    </row>
    <row r="21230" spans="2:16">
      <c r="B21230" s="351"/>
      <c r="C21230" s="435"/>
      <c r="D21230" s="399"/>
      <c r="E21230" s="400"/>
      <c r="G21230" s="401"/>
      <c r="H21230" s="401"/>
      <c r="I21230" s="401"/>
      <c r="J21230" s="194"/>
      <c r="K21230" s="194"/>
      <c r="L21230" s="195"/>
      <c r="M21230" s="196"/>
      <c r="N21230" s="197"/>
      <c r="O21230" s="197"/>
      <c r="P21230" s="231"/>
    </row>
    <row r="21231" spans="2:16">
      <c r="B21231" s="351"/>
      <c r="C21231" s="435"/>
      <c r="D21231" s="399"/>
      <c r="E21231" s="400"/>
      <c r="G21231" s="401"/>
      <c r="H21231" s="401"/>
      <c r="I21231" s="401"/>
      <c r="J21231" s="194"/>
      <c r="K21231" s="194"/>
      <c r="L21231" s="195"/>
      <c r="M21231" s="196"/>
      <c r="N21231" s="197"/>
      <c r="O21231" s="197"/>
      <c r="P21231" s="231"/>
    </row>
    <row r="21232" spans="2:16">
      <c r="B21232" s="351"/>
      <c r="C21232" s="435"/>
      <c r="D21232" s="399"/>
      <c r="E21232" s="400"/>
      <c r="G21232" s="401"/>
      <c r="H21232" s="401"/>
      <c r="I21232" s="401"/>
      <c r="J21232" s="194"/>
      <c r="K21232" s="194"/>
      <c r="L21232" s="195"/>
      <c r="M21232" s="196"/>
      <c r="N21232" s="197"/>
      <c r="O21232" s="197"/>
      <c r="P21232" s="231"/>
    </row>
    <row r="21233" spans="2:16">
      <c r="B21233" s="402"/>
      <c r="C21233" s="435"/>
      <c r="D21233" s="404"/>
      <c r="E21233" s="405"/>
      <c r="G21233" s="406"/>
      <c r="H21233" s="406"/>
      <c r="I21233" s="406"/>
      <c r="J21233" s="194"/>
      <c r="K21233" s="194"/>
      <c r="L21233" s="195"/>
      <c r="M21233" s="196"/>
      <c r="N21233" s="197"/>
      <c r="O21233" s="197"/>
      <c r="P21233" s="221"/>
    </row>
    <row r="21234" spans="2:16">
      <c r="B21234" s="351"/>
      <c r="C21234" s="435"/>
      <c r="D21234" s="399"/>
      <c r="E21234" s="400"/>
      <c r="G21234" s="401"/>
      <c r="H21234" s="401"/>
      <c r="I21234" s="401"/>
      <c r="J21234" s="194"/>
      <c r="K21234" s="194"/>
      <c r="L21234" s="195"/>
      <c r="M21234" s="196"/>
      <c r="N21234" s="197"/>
      <c r="O21234" s="197"/>
      <c r="P21234" s="231"/>
    </row>
    <row r="21235" spans="2:16">
      <c r="B21235" s="351"/>
      <c r="C21235" s="435"/>
      <c r="D21235" s="399"/>
      <c r="E21235" s="400"/>
      <c r="G21235" s="401"/>
      <c r="H21235" s="401"/>
      <c r="I21235" s="401"/>
      <c r="J21235" s="194"/>
      <c r="K21235" s="194"/>
      <c r="L21235" s="195"/>
      <c r="M21235" s="196"/>
      <c r="N21235" s="197"/>
      <c r="O21235" s="197"/>
      <c r="P21235" s="231"/>
    </row>
    <row r="21236" spans="2:16">
      <c r="B21236" s="351"/>
      <c r="C21236" s="435"/>
      <c r="D21236" s="399"/>
      <c r="E21236" s="400"/>
      <c r="G21236" s="401"/>
      <c r="H21236" s="401"/>
      <c r="I21236" s="401"/>
      <c r="J21236" s="194"/>
      <c r="K21236" s="194"/>
      <c r="L21236" s="195"/>
      <c r="M21236" s="196"/>
      <c r="N21236" s="197"/>
      <c r="O21236" s="197"/>
      <c r="P21236" s="231"/>
    </row>
    <row r="21237" spans="2:16">
      <c r="B21237" s="351"/>
      <c r="C21237" s="435"/>
      <c r="D21237" s="399"/>
      <c r="E21237" s="400"/>
      <c r="G21237" s="401"/>
      <c r="H21237" s="401"/>
      <c r="I21237" s="401"/>
      <c r="J21237" s="194"/>
      <c r="K21237" s="194"/>
      <c r="L21237" s="195"/>
      <c r="M21237" s="196"/>
      <c r="N21237" s="197"/>
      <c r="O21237" s="197"/>
      <c r="P21237" s="231"/>
    </row>
    <row r="21238" spans="2:16">
      <c r="B21238" s="351"/>
      <c r="C21238" s="435"/>
      <c r="D21238" s="399"/>
      <c r="E21238" s="400"/>
      <c r="G21238" s="401"/>
      <c r="H21238" s="401"/>
      <c r="I21238" s="401"/>
      <c r="J21238" s="194"/>
      <c r="K21238" s="194"/>
      <c r="L21238" s="195"/>
      <c r="M21238" s="196"/>
      <c r="N21238" s="197"/>
      <c r="O21238" s="197"/>
      <c r="P21238" s="231"/>
    </row>
    <row r="21239" spans="2:16">
      <c r="B21239" s="351"/>
      <c r="C21239" s="435"/>
      <c r="D21239" s="399"/>
      <c r="E21239" s="400"/>
      <c r="G21239" s="401"/>
      <c r="H21239" s="401"/>
      <c r="I21239" s="401"/>
      <c r="J21239" s="194"/>
      <c r="K21239" s="194"/>
      <c r="L21239" s="195"/>
      <c r="M21239" s="196"/>
      <c r="N21239" s="197"/>
      <c r="O21239" s="197"/>
      <c r="P21239" s="231"/>
    </row>
    <row r="21240" spans="2:16">
      <c r="B21240" s="351"/>
      <c r="C21240" s="435"/>
      <c r="D21240" s="399"/>
      <c r="E21240" s="400"/>
      <c r="G21240" s="401"/>
      <c r="H21240" s="401"/>
      <c r="I21240" s="401"/>
      <c r="J21240" s="194"/>
      <c r="K21240" s="194"/>
      <c r="L21240" s="195"/>
      <c r="M21240" s="196"/>
      <c r="N21240" s="197"/>
      <c r="O21240" s="197"/>
      <c r="P21240" s="231"/>
    </row>
    <row r="21241" spans="2:16">
      <c r="B21241" s="351"/>
      <c r="C21241" s="435"/>
      <c r="D21241" s="399"/>
      <c r="E21241" s="400"/>
      <c r="G21241" s="401"/>
      <c r="H21241" s="401"/>
      <c r="I21241" s="401"/>
      <c r="J21241" s="194"/>
      <c r="K21241" s="194"/>
      <c r="L21241" s="195"/>
      <c r="M21241" s="196"/>
      <c r="N21241" s="197"/>
      <c r="O21241" s="197"/>
      <c r="P21241" s="231"/>
    </row>
    <row r="21242" spans="2:16">
      <c r="B21242" s="351"/>
      <c r="C21242" s="435"/>
      <c r="D21242" s="399"/>
      <c r="E21242" s="400"/>
      <c r="G21242" s="401"/>
      <c r="H21242" s="401"/>
      <c r="I21242" s="401"/>
      <c r="J21242" s="194"/>
      <c r="K21242" s="194"/>
      <c r="L21242" s="195"/>
      <c r="M21242" s="196"/>
      <c r="N21242" s="197"/>
      <c r="O21242" s="197"/>
      <c r="P21242" s="231"/>
    </row>
    <row r="21243" spans="2:16">
      <c r="B21243" s="351"/>
      <c r="C21243" s="435"/>
      <c r="D21243" s="399"/>
      <c r="E21243" s="400"/>
      <c r="G21243" s="401"/>
      <c r="H21243" s="401"/>
      <c r="I21243" s="401"/>
      <c r="J21243" s="194"/>
      <c r="K21243" s="194"/>
      <c r="L21243" s="195"/>
      <c r="M21243" s="196"/>
      <c r="N21243" s="197"/>
      <c r="O21243" s="197"/>
      <c r="P21243" s="231"/>
    </row>
    <row r="21244" spans="2:16">
      <c r="B21244" s="351"/>
      <c r="C21244" s="435"/>
      <c r="D21244" s="399"/>
      <c r="E21244" s="400"/>
      <c r="G21244" s="401"/>
      <c r="H21244" s="401"/>
      <c r="I21244" s="401"/>
      <c r="J21244" s="194"/>
      <c r="K21244" s="194"/>
      <c r="L21244" s="195"/>
      <c r="M21244" s="196"/>
      <c r="N21244" s="197"/>
      <c r="O21244" s="197"/>
      <c r="P21244" s="231"/>
    </row>
    <row r="21245" spans="2:16">
      <c r="B21245" s="351"/>
      <c r="C21245" s="435"/>
      <c r="D21245" s="399"/>
      <c r="E21245" s="400"/>
      <c r="G21245" s="401"/>
      <c r="H21245" s="401"/>
      <c r="I21245" s="401"/>
      <c r="J21245" s="194"/>
      <c r="K21245" s="194"/>
      <c r="L21245" s="195"/>
      <c r="M21245" s="196"/>
      <c r="N21245" s="197"/>
      <c r="O21245" s="197"/>
      <c r="P21245" s="231"/>
    </row>
    <row r="21246" spans="2:16">
      <c r="B21246" s="351"/>
      <c r="C21246" s="435"/>
      <c r="D21246" s="399"/>
      <c r="E21246" s="400"/>
      <c r="G21246" s="401"/>
      <c r="H21246" s="401"/>
      <c r="I21246" s="401"/>
      <c r="J21246" s="194"/>
      <c r="K21246" s="194"/>
      <c r="L21246" s="195"/>
      <c r="M21246" s="196"/>
      <c r="N21246" s="197"/>
      <c r="O21246" s="197"/>
      <c r="P21246" s="231"/>
    </row>
    <row r="21247" spans="2:16">
      <c r="B21247" s="351"/>
      <c r="C21247" s="435"/>
      <c r="D21247" s="399"/>
      <c r="E21247" s="400"/>
      <c r="G21247" s="401"/>
      <c r="H21247" s="401"/>
      <c r="I21247" s="401"/>
      <c r="J21247" s="194"/>
      <c r="K21247" s="194"/>
      <c r="L21247" s="195"/>
      <c r="M21247" s="196"/>
      <c r="N21247" s="197"/>
      <c r="O21247" s="197"/>
      <c r="P21247" s="231"/>
    </row>
    <row r="21248" spans="2:16">
      <c r="B21248" s="351"/>
      <c r="C21248" s="435"/>
      <c r="D21248" s="399"/>
      <c r="E21248" s="400"/>
      <c r="G21248" s="401"/>
      <c r="H21248" s="401"/>
      <c r="I21248" s="401"/>
      <c r="J21248" s="194"/>
      <c r="K21248" s="194"/>
      <c r="L21248" s="195"/>
      <c r="M21248" s="196"/>
      <c r="N21248" s="197"/>
      <c r="O21248" s="197"/>
      <c r="P21248" s="231"/>
    </row>
    <row r="21249" spans="2:16">
      <c r="B21249" s="351"/>
      <c r="C21249" s="435"/>
      <c r="D21249" s="399"/>
      <c r="E21249" s="400"/>
      <c r="G21249" s="401"/>
      <c r="H21249" s="401"/>
      <c r="I21249" s="401"/>
      <c r="J21249" s="194"/>
      <c r="K21249" s="194"/>
      <c r="L21249" s="195"/>
      <c r="M21249" s="196"/>
      <c r="N21249" s="197"/>
      <c r="O21249" s="197"/>
      <c r="P21249" s="231"/>
    </row>
    <row r="21250" spans="2:16">
      <c r="B21250" s="351"/>
      <c r="C21250" s="435"/>
      <c r="D21250" s="399"/>
      <c r="E21250" s="400"/>
      <c r="G21250" s="401"/>
      <c r="H21250" s="401"/>
      <c r="I21250" s="401"/>
      <c r="J21250" s="194"/>
      <c r="K21250" s="194"/>
      <c r="L21250" s="195"/>
      <c r="M21250" s="196"/>
      <c r="N21250" s="197"/>
      <c r="O21250" s="197"/>
      <c r="P21250" s="231"/>
    </row>
    <row r="21251" spans="2:16">
      <c r="B21251" s="351"/>
      <c r="C21251" s="435"/>
      <c r="D21251" s="399"/>
      <c r="E21251" s="400"/>
      <c r="G21251" s="401"/>
      <c r="H21251" s="401"/>
      <c r="I21251" s="401"/>
      <c r="J21251" s="194"/>
      <c r="K21251" s="194"/>
      <c r="L21251" s="195"/>
      <c r="M21251" s="196"/>
      <c r="N21251" s="197"/>
      <c r="O21251" s="197"/>
      <c r="P21251" s="231"/>
    </row>
    <row r="21252" spans="2:16">
      <c r="B21252" s="351"/>
      <c r="C21252" s="435"/>
      <c r="D21252" s="399"/>
      <c r="E21252" s="400"/>
      <c r="G21252" s="401"/>
      <c r="H21252" s="401"/>
      <c r="I21252" s="401"/>
      <c r="J21252" s="194"/>
      <c r="K21252" s="194"/>
      <c r="L21252" s="195"/>
      <c r="M21252" s="196"/>
      <c r="N21252" s="197"/>
      <c r="O21252" s="197"/>
      <c r="P21252" s="231"/>
    </row>
    <row r="21253" spans="2:16">
      <c r="B21253" s="351"/>
      <c r="C21253" s="435"/>
      <c r="D21253" s="399"/>
      <c r="E21253" s="400"/>
      <c r="G21253" s="401"/>
      <c r="H21253" s="401"/>
      <c r="I21253" s="401"/>
      <c r="J21253" s="194"/>
      <c r="K21253" s="194"/>
      <c r="L21253" s="195"/>
      <c r="M21253" s="196"/>
      <c r="N21253" s="197"/>
      <c r="O21253" s="197"/>
      <c r="P21253" s="231"/>
    </row>
    <row r="21254" spans="2:16">
      <c r="B21254" s="351"/>
      <c r="C21254" s="435"/>
      <c r="D21254" s="399"/>
      <c r="E21254" s="400"/>
      <c r="G21254" s="401"/>
      <c r="H21254" s="401"/>
      <c r="I21254" s="401"/>
      <c r="J21254" s="194"/>
      <c r="K21254" s="194"/>
      <c r="L21254" s="195"/>
      <c r="M21254" s="196"/>
      <c r="N21254" s="197"/>
      <c r="O21254" s="197"/>
      <c r="P21254" s="231"/>
    </row>
    <row r="21255" spans="2:16">
      <c r="B21255" s="351"/>
      <c r="C21255" s="435"/>
      <c r="D21255" s="399"/>
      <c r="E21255" s="400"/>
      <c r="G21255" s="401"/>
      <c r="H21255" s="401"/>
      <c r="I21255" s="401"/>
      <c r="J21255" s="194"/>
      <c r="K21255" s="194"/>
      <c r="L21255" s="195"/>
      <c r="M21255" s="196"/>
      <c r="N21255" s="197"/>
      <c r="O21255" s="197"/>
      <c r="P21255" s="231"/>
    </row>
    <row r="21256" spans="2:16">
      <c r="B21256" s="351"/>
      <c r="C21256" s="435"/>
      <c r="D21256" s="399"/>
      <c r="E21256" s="400"/>
      <c r="G21256" s="401"/>
      <c r="H21256" s="401"/>
      <c r="I21256" s="401"/>
      <c r="J21256" s="194"/>
      <c r="K21256" s="194"/>
      <c r="L21256" s="195"/>
      <c r="M21256" s="196"/>
      <c r="N21256" s="197"/>
      <c r="O21256" s="197"/>
      <c r="P21256" s="231"/>
    </row>
    <row r="21257" spans="2:16">
      <c r="B21257" s="351"/>
      <c r="C21257" s="435"/>
      <c r="D21257" s="399"/>
      <c r="E21257" s="400"/>
      <c r="G21257" s="401"/>
      <c r="H21257" s="401"/>
      <c r="I21257" s="401"/>
      <c r="J21257" s="194"/>
      <c r="K21257" s="194"/>
      <c r="L21257" s="195"/>
      <c r="M21257" s="196"/>
      <c r="N21257" s="197"/>
      <c r="O21257" s="197"/>
      <c r="P21257" s="231"/>
    </row>
    <row r="21258" spans="2:16">
      <c r="B21258" s="351"/>
      <c r="C21258" s="435"/>
      <c r="D21258" s="399"/>
      <c r="E21258" s="400"/>
      <c r="G21258" s="401"/>
      <c r="H21258" s="401"/>
      <c r="I21258" s="401"/>
      <c r="J21258" s="194"/>
      <c r="K21258" s="194"/>
      <c r="L21258" s="195"/>
      <c r="M21258" s="196"/>
      <c r="N21258" s="197"/>
      <c r="O21258" s="197"/>
      <c r="P21258" s="231"/>
    </row>
    <row r="21259" spans="2:16">
      <c r="B21259" s="351"/>
      <c r="C21259" s="435"/>
      <c r="D21259" s="399"/>
      <c r="E21259" s="400"/>
      <c r="G21259" s="401"/>
      <c r="H21259" s="401"/>
      <c r="I21259" s="401"/>
      <c r="J21259" s="194"/>
      <c r="K21259" s="194"/>
      <c r="L21259" s="195"/>
      <c r="M21259" s="196"/>
      <c r="N21259" s="197"/>
      <c r="O21259" s="197"/>
      <c r="P21259" s="231"/>
    </row>
    <row r="21260" spans="2:16">
      <c r="B21260" s="351"/>
      <c r="C21260" s="435"/>
      <c r="D21260" s="399"/>
      <c r="E21260" s="400"/>
      <c r="G21260" s="401"/>
      <c r="H21260" s="401"/>
      <c r="I21260" s="401"/>
      <c r="J21260" s="194"/>
      <c r="K21260" s="194"/>
      <c r="L21260" s="195"/>
      <c r="M21260" s="196"/>
      <c r="N21260" s="197"/>
      <c r="O21260" s="197"/>
      <c r="P21260" s="231"/>
    </row>
    <row r="21261" spans="2:16">
      <c r="B21261" s="351"/>
      <c r="C21261" s="435"/>
      <c r="D21261" s="399"/>
      <c r="E21261" s="400"/>
      <c r="G21261" s="401"/>
      <c r="H21261" s="401"/>
      <c r="I21261" s="401"/>
      <c r="J21261" s="194"/>
      <c r="K21261" s="194"/>
      <c r="L21261" s="195"/>
      <c r="M21261" s="196"/>
      <c r="N21261" s="197"/>
      <c r="O21261" s="197"/>
      <c r="P21261" s="231"/>
    </row>
    <row r="21262" spans="2:16">
      <c r="B21262" s="351"/>
      <c r="C21262" s="435"/>
      <c r="D21262" s="399"/>
      <c r="E21262" s="400"/>
      <c r="G21262" s="401"/>
      <c r="H21262" s="401"/>
      <c r="I21262" s="401"/>
      <c r="J21262" s="194"/>
      <c r="K21262" s="194"/>
      <c r="L21262" s="195"/>
      <c r="M21262" s="196"/>
      <c r="N21262" s="197"/>
      <c r="O21262" s="197"/>
      <c r="P21262" s="231"/>
    </row>
    <row r="21263" spans="2:16">
      <c r="B21263" s="351"/>
      <c r="C21263" s="435"/>
      <c r="D21263" s="399"/>
      <c r="E21263" s="400"/>
      <c r="G21263" s="401"/>
      <c r="H21263" s="401"/>
      <c r="I21263" s="401"/>
      <c r="J21263" s="194"/>
      <c r="K21263" s="194"/>
      <c r="L21263" s="195"/>
      <c r="M21263" s="196"/>
      <c r="N21263" s="197"/>
      <c r="O21263" s="197"/>
      <c r="P21263" s="231"/>
    </row>
    <row r="21264" spans="2:16">
      <c r="B21264" s="351"/>
      <c r="C21264" s="435"/>
      <c r="D21264" s="399"/>
      <c r="E21264" s="400"/>
      <c r="G21264" s="401"/>
      <c r="H21264" s="401"/>
      <c r="I21264" s="401"/>
      <c r="J21264" s="194"/>
      <c r="K21264" s="194"/>
      <c r="L21264" s="195"/>
      <c r="M21264" s="196"/>
      <c r="N21264" s="197"/>
      <c r="O21264" s="197"/>
      <c r="P21264" s="231"/>
    </row>
    <row r="21265" spans="2:16">
      <c r="B21265" s="351"/>
      <c r="C21265" s="435"/>
      <c r="D21265" s="399"/>
      <c r="E21265" s="400"/>
      <c r="G21265" s="401"/>
      <c r="H21265" s="401"/>
      <c r="I21265" s="401"/>
      <c r="J21265" s="194"/>
      <c r="K21265" s="194"/>
      <c r="L21265" s="195"/>
      <c r="M21265" s="196"/>
      <c r="N21265" s="197"/>
      <c r="O21265" s="197"/>
      <c r="P21265" s="231"/>
    </row>
    <row r="21266" spans="2:16">
      <c r="B21266" s="351"/>
      <c r="C21266" s="435"/>
      <c r="D21266" s="399"/>
      <c r="E21266" s="400"/>
      <c r="G21266" s="401"/>
      <c r="H21266" s="401"/>
      <c r="I21266" s="401"/>
      <c r="J21266" s="194"/>
      <c r="K21266" s="194"/>
      <c r="L21266" s="195"/>
      <c r="M21266" s="196"/>
      <c r="N21266" s="197"/>
      <c r="O21266" s="197"/>
      <c r="P21266" s="231"/>
    </row>
    <row r="21267" spans="2:16">
      <c r="B21267" s="351"/>
      <c r="C21267" s="435"/>
      <c r="D21267" s="399"/>
      <c r="E21267" s="400"/>
      <c r="G21267" s="401"/>
      <c r="H21267" s="401"/>
      <c r="I21267" s="401"/>
      <c r="J21267" s="194"/>
      <c r="K21267" s="194"/>
      <c r="L21267" s="195"/>
      <c r="M21267" s="196"/>
      <c r="N21267" s="197"/>
      <c r="O21267" s="197"/>
      <c r="P21267" s="231"/>
    </row>
    <row r="21268" spans="2:16">
      <c r="B21268" s="351"/>
      <c r="C21268" s="435"/>
      <c r="D21268" s="399"/>
      <c r="E21268" s="400"/>
      <c r="G21268" s="401"/>
      <c r="H21268" s="401"/>
      <c r="I21268" s="401"/>
      <c r="J21268" s="194"/>
      <c r="K21268" s="194"/>
      <c r="L21268" s="195"/>
      <c r="M21268" s="196"/>
      <c r="N21268" s="197"/>
      <c r="O21268" s="197"/>
      <c r="P21268" s="231"/>
    </row>
    <row r="21269" spans="2:16">
      <c r="B21269" s="351"/>
      <c r="C21269" s="435"/>
      <c r="D21269" s="399"/>
      <c r="E21269" s="400"/>
      <c r="G21269" s="401"/>
      <c r="H21269" s="401"/>
      <c r="I21269" s="401"/>
      <c r="J21269" s="194"/>
      <c r="K21269" s="194"/>
      <c r="L21269" s="195"/>
      <c r="M21269" s="196"/>
      <c r="N21269" s="197"/>
      <c r="O21269" s="197"/>
      <c r="P21269" s="231"/>
    </row>
    <row r="21270" spans="2:16">
      <c r="B21270" s="351"/>
      <c r="C21270" s="435"/>
      <c r="D21270" s="399"/>
      <c r="E21270" s="400"/>
      <c r="G21270" s="401"/>
      <c r="H21270" s="401"/>
      <c r="I21270" s="401"/>
      <c r="J21270" s="194"/>
      <c r="K21270" s="194"/>
      <c r="L21270" s="195"/>
      <c r="M21270" s="196"/>
      <c r="N21270" s="197"/>
      <c r="O21270" s="197"/>
      <c r="P21270" s="231"/>
    </row>
    <row r="21271" spans="2:16">
      <c r="B21271" s="351"/>
      <c r="C21271" s="435"/>
      <c r="D21271" s="399"/>
      <c r="E21271" s="400"/>
      <c r="G21271" s="401"/>
      <c r="H21271" s="401"/>
      <c r="I21271" s="401"/>
      <c r="J21271" s="194"/>
      <c r="K21271" s="194"/>
      <c r="L21271" s="195"/>
      <c r="M21271" s="196"/>
      <c r="N21271" s="197"/>
      <c r="O21271" s="197"/>
      <c r="P21271" s="231"/>
    </row>
    <row r="21272" spans="2:16">
      <c r="B21272" s="351"/>
      <c r="C21272" s="435"/>
      <c r="D21272" s="399"/>
      <c r="E21272" s="400"/>
      <c r="G21272" s="401"/>
      <c r="H21272" s="401"/>
      <c r="I21272" s="401"/>
      <c r="J21272" s="194"/>
      <c r="K21272" s="194"/>
      <c r="L21272" s="195"/>
      <c r="M21272" s="196"/>
      <c r="N21272" s="197"/>
      <c r="O21272" s="197"/>
      <c r="P21272" s="231"/>
    </row>
    <row r="21273" spans="2:16">
      <c r="B21273" s="351"/>
      <c r="C21273" s="435"/>
      <c r="D21273" s="399"/>
      <c r="E21273" s="400"/>
      <c r="G21273" s="401"/>
      <c r="H21273" s="401"/>
      <c r="I21273" s="401"/>
      <c r="J21273" s="194"/>
      <c r="K21273" s="194"/>
      <c r="L21273" s="195"/>
      <c r="M21273" s="196"/>
      <c r="N21273" s="197"/>
      <c r="O21273" s="197"/>
      <c r="P21273" s="231"/>
    </row>
    <row r="21274" spans="2:16">
      <c r="B21274" s="351"/>
      <c r="C21274" s="435"/>
      <c r="D21274" s="399"/>
      <c r="E21274" s="400"/>
      <c r="G21274" s="401"/>
      <c r="H21274" s="401"/>
      <c r="I21274" s="401"/>
      <c r="J21274" s="194"/>
      <c r="K21274" s="194"/>
      <c r="L21274" s="195"/>
      <c r="M21274" s="196"/>
      <c r="N21274" s="197"/>
      <c r="O21274" s="197"/>
      <c r="P21274" s="231"/>
    </row>
    <row r="21275" spans="2:16">
      <c r="B21275" s="351"/>
      <c r="C21275" s="435"/>
      <c r="D21275" s="399"/>
      <c r="E21275" s="400"/>
      <c r="G21275" s="401"/>
      <c r="H21275" s="401"/>
      <c r="I21275" s="401"/>
      <c r="J21275" s="194"/>
      <c r="K21275" s="194"/>
      <c r="L21275" s="195"/>
      <c r="M21275" s="196"/>
      <c r="N21275" s="197"/>
      <c r="O21275" s="197"/>
      <c r="P21275" s="231"/>
    </row>
    <row r="21276" spans="2:16">
      <c r="B21276" s="351"/>
      <c r="C21276" s="435"/>
      <c r="D21276" s="399"/>
      <c r="E21276" s="400"/>
      <c r="G21276" s="401"/>
      <c r="H21276" s="401"/>
      <c r="I21276" s="401"/>
      <c r="J21276" s="194"/>
      <c r="K21276" s="194"/>
      <c r="L21276" s="195"/>
      <c r="M21276" s="196"/>
      <c r="N21276" s="197"/>
      <c r="O21276" s="197"/>
      <c r="P21276" s="231"/>
    </row>
    <row r="21277" spans="2:16">
      <c r="B21277" s="351"/>
      <c r="C21277" s="435"/>
      <c r="D21277" s="399"/>
      <c r="E21277" s="400"/>
      <c r="G21277" s="401"/>
      <c r="H21277" s="401"/>
      <c r="I21277" s="401"/>
      <c r="J21277" s="194"/>
      <c r="K21277" s="194"/>
      <c r="L21277" s="195"/>
      <c r="M21277" s="196"/>
      <c r="N21277" s="197"/>
      <c r="O21277" s="197"/>
      <c r="P21277" s="231"/>
    </row>
    <row r="21278" spans="2:16">
      <c r="B21278" s="351"/>
      <c r="C21278" s="435"/>
      <c r="D21278" s="399"/>
      <c r="E21278" s="400"/>
      <c r="G21278" s="401"/>
      <c r="H21278" s="401"/>
      <c r="I21278" s="401"/>
      <c r="J21278" s="194"/>
      <c r="K21278" s="194"/>
      <c r="L21278" s="195"/>
      <c r="M21278" s="196"/>
      <c r="N21278" s="197"/>
      <c r="O21278" s="197"/>
      <c r="P21278" s="231"/>
    </row>
    <row r="21279" spans="2:16">
      <c r="B21279" s="351"/>
      <c r="C21279" s="435"/>
      <c r="D21279" s="399"/>
      <c r="E21279" s="400"/>
      <c r="G21279" s="401"/>
      <c r="H21279" s="401"/>
      <c r="I21279" s="401"/>
      <c r="J21279" s="194"/>
      <c r="K21279" s="194"/>
      <c r="L21279" s="195"/>
      <c r="M21279" s="196"/>
      <c r="N21279" s="197"/>
      <c r="O21279" s="197"/>
      <c r="P21279" s="231"/>
    </row>
    <row r="21280" spans="2:16">
      <c r="B21280" s="351"/>
      <c r="C21280" s="435"/>
      <c r="D21280" s="399"/>
      <c r="E21280" s="400"/>
      <c r="G21280" s="401"/>
      <c r="H21280" s="401"/>
      <c r="I21280" s="401"/>
      <c r="J21280" s="194"/>
      <c r="K21280" s="194"/>
      <c r="L21280" s="195"/>
      <c r="M21280" s="196"/>
      <c r="N21280" s="197"/>
      <c r="O21280" s="197"/>
      <c r="P21280" s="231"/>
    </row>
    <row r="21281" spans="2:16">
      <c r="B21281" s="351"/>
      <c r="C21281" s="435"/>
      <c r="D21281" s="399"/>
      <c r="E21281" s="400"/>
      <c r="G21281" s="401"/>
      <c r="H21281" s="401"/>
      <c r="I21281" s="401"/>
      <c r="J21281" s="194"/>
      <c r="K21281" s="194"/>
      <c r="L21281" s="195"/>
      <c r="M21281" s="196"/>
      <c r="N21281" s="197"/>
      <c r="O21281" s="197"/>
      <c r="P21281" s="231"/>
    </row>
    <row r="21282" spans="2:16">
      <c r="B21282" s="351"/>
      <c r="C21282" s="435"/>
      <c r="D21282" s="399"/>
      <c r="E21282" s="400"/>
      <c r="G21282" s="401"/>
      <c r="H21282" s="401"/>
      <c r="I21282" s="401"/>
      <c r="J21282" s="194"/>
      <c r="K21282" s="194"/>
      <c r="L21282" s="195"/>
      <c r="M21282" s="196"/>
      <c r="N21282" s="197"/>
      <c r="O21282" s="197"/>
      <c r="P21282" s="231"/>
    </row>
    <row r="21283" spans="2:16">
      <c r="B21283" s="351"/>
      <c r="C21283" s="435"/>
      <c r="D21283" s="399"/>
      <c r="E21283" s="400"/>
      <c r="G21283" s="401"/>
      <c r="H21283" s="401"/>
      <c r="I21283" s="401"/>
      <c r="J21283" s="194"/>
      <c r="K21283" s="194"/>
      <c r="L21283" s="195"/>
      <c r="M21283" s="196"/>
      <c r="N21283" s="197"/>
      <c r="O21283" s="197"/>
      <c r="P21283" s="231"/>
    </row>
    <row r="21284" spans="2:16">
      <c r="B21284" s="351"/>
      <c r="C21284" s="435"/>
      <c r="D21284" s="399"/>
      <c r="E21284" s="400"/>
      <c r="G21284" s="401"/>
      <c r="H21284" s="401"/>
      <c r="I21284" s="401"/>
      <c r="J21284" s="194"/>
      <c r="K21284" s="194"/>
      <c r="L21284" s="195"/>
      <c r="M21284" s="196"/>
      <c r="N21284" s="197"/>
      <c r="O21284" s="197"/>
      <c r="P21284" s="231"/>
    </row>
    <row r="21285" spans="2:16">
      <c r="B21285" s="351"/>
      <c r="C21285" s="435"/>
      <c r="D21285" s="399"/>
      <c r="E21285" s="400"/>
      <c r="G21285" s="401"/>
      <c r="H21285" s="401"/>
      <c r="I21285" s="401"/>
      <c r="J21285" s="194"/>
      <c r="K21285" s="194"/>
      <c r="L21285" s="195"/>
      <c r="M21285" s="196"/>
      <c r="N21285" s="197"/>
      <c r="O21285" s="197"/>
      <c r="P21285" s="231"/>
    </row>
    <row r="21286" spans="2:16">
      <c r="B21286" s="351"/>
      <c r="C21286" s="435"/>
      <c r="D21286" s="399"/>
      <c r="E21286" s="400"/>
      <c r="G21286" s="401"/>
      <c r="H21286" s="401"/>
      <c r="I21286" s="401"/>
      <c r="J21286" s="194"/>
      <c r="K21286" s="194"/>
      <c r="L21286" s="195"/>
      <c r="M21286" s="196"/>
      <c r="N21286" s="197"/>
      <c r="O21286" s="197"/>
      <c r="P21286" s="231"/>
    </row>
    <row r="21287" spans="2:16">
      <c r="B21287" s="351"/>
      <c r="C21287" s="435"/>
      <c r="D21287" s="399"/>
      <c r="E21287" s="400"/>
      <c r="G21287" s="401"/>
      <c r="H21287" s="401"/>
      <c r="I21287" s="401"/>
      <c r="J21287" s="194"/>
      <c r="K21287" s="194"/>
      <c r="L21287" s="195"/>
      <c r="M21287" s="196"/>
      <c r="N21287" s="197"/>
      <c r="O21287" s="197"/>
      <c r="P21287" s="231"/>
    </row>
    <row r="21288" spans="2:16">
      <c r="B21288" s="351"/>
      <c r="C21288" s="435"/>
      <c r="D21288" s="399"/>
      <c r="E21288" s="400"/>
      <c r="G21288" s="401"/>
      <c r="H21288" s="401"/>
      <c r="I21288" s="401"/>
      <c r="J21288" s="194"/>
      <c r="K21288" s="194"/>
      <c r="L21288" s="195"/>
      <c r="M21288" s="196"/>
      <c r="N21288" s="197"/>
      <c r="O21288" s="197"/>
      <c r="P21288" s="231"/>
    </row>
    <row r="21289" spans="2:16">
      <c r="B21289" s="351"/>
      <c r="C21289" s="435"/>
      <c r="D21289" s="399"/>
      <c r="E21289" s="400"/>
      <c r="G21289" s="401"/>
      <c r="H21289" s="401"/>
      <c r="I21289" s="401"/>
      <c r="J21289" s="194"/>
      <c r="K21289" s="194"/>
      <c r="L21289" s="195"/>
      <c r="M21289" s="196"/>
      <c r="N21289" s="197"/>
      <c r="O21289" s="197"/>
      <c r="P21289" s="231"/>
    </row>
    <row r="21290" spans="2:16">
      <c r="B21290" s="351"/>
      <c r="C21290" s="435"/>
      <c r="D21290" s="399"/>
      <c r="E21290" s="400"/>
      <c r="G21290" s="401"/>
      <c r="H21290" s="401"/>
      <c r="I21290" s="401"/>
      <c r="J21290" s="194"/>
      <c r="K21290" s="194"/>
      <c r="L21290" s="195"/>
      <c r="M21290" s="196"/>
      <c r="N21290" s="197"/>
      <c r="O21290" s="197"/>
      <c r="P21290" s="231"/>
    </row>
    <row r="21291" spans="2:16">
      <c r="B21291" s="351"/>
      <c r="C21291" s="435"/>
      <c r="D21291" s="399"/>
      <c r="E21291" s="400"/>
      <c r="G21291" s="401"/>
      <c r="H21291" s="401"/>
      <c r="I21291" s="401"/>
      <c r="J21291" s="194"/>
      <c r="K21291" s="194"/>
      <c r="L21291" s="195"/>
      <c r="M21291" s="196"/>
      <c r="N21291" s="197"/>
      <c r="O21291" s="197"/>
      <c r="P21291" s="231"/>
    </row>
    <row r="21292" spans="2:16">
      <c r="B21292" s="351"/>
      <c r="C21292" s="435"/>
      <c r="D21292" s="399"/>
      <c r="E21292" s="400"/>
      <c r="G21292" s="401"/>
      <c r="H21292" s="401"/>
      <c r="I21292" s="401"/>
      <c r="J21292" s="194"/>
      <c r="K21292" s="194"/>
      <c r="L21292" s="195"/>
      <c r="M21292" s="196"/>
      <c r="N21292" s="197"/>
      <c r="O21292" s="197"/>
      <c r="P21292" s="231"/>
    </row>
    <row r="21293" spans="2:16">
      <c r="B21293" s="351"/>
      <c r="C21293" s="435"/>
      <c r="D21293" s="399"/>
      <c r="E21293" s="400"/>
      <c r="G21293" s="401"/>
      <c r="H21293" s="401"/>
      <c r="I21293" s="401"/>
      <c r="J21293" s="194"/>
      <c r="K21293" s="194"/>
      <c r="L21293" s="195"/>
      <c r="M21293" s="196"/>
      <c r="N21293" s="197"/>
      <c r="O21293" s="197"/>
      <c r="P21293" s="231"/>
    </row>
    <row r="21294" spans="2:16">
      <c r="B21294" s="351"/>
      <c r="C21294" s="435"/>
      <c r="D21294" s="399"/>
      <c r="E21294" s="400"/>
      <c r="G21294" s="401"/>
      <c r="H21294" s="401"/>
      <c r="I21294" s="401"/>
      <c r="J21294" s="194"/>
      <c r="K21294" s="194"/>
      <c r="L21294" s="195"/>
      <c r="M21294" s="196"/>
      <c r="N21294" s="197"/>
      <c r="O21294" s="197"/>
      <c r="P21294" s="231"/>
    </row>
    <row r="21295" spans="2:16">
      <c r="B21295" s="351"/>
      <c r="C21295" s="435"/>
      <c r="D21295" s="399"/>
      <c r="E21295" s="400"/>
      <c r="G21295" s="401"/>
      <c r="H21295" s="401"/>
      <c r="I21295" s="401"/>
      <c r="J21295" s="194"/>
      <c r="K21295" s="194"/>
      <c r="L21295" s="195"/>
      <c r="M21295" s="196"/>
      <c r="N21295" s="197"/>
      <c r="O21295" s="197"/>
      <c r="P21295" s="231"/>
    </row>
    <row r="21296" spans="2:16">
      <c r="B21296" s="351"/>
      <c r="C21296" s="435"/>
      <c r="D21296" s="399"/>
      <c r="E21296" s="400"/>
      <c r="G21296" s="401"/>
      <c r="H21296" s="401"/>
      <c r="I21296" s="401"/>
      <c r="J21296" s="194"/>
      <c r="K21296" s="194"/>
      <c r="L21296" s="195"/>
      <c r="M21296" s="196"/>
      <c r="N21296" s="197"/>
      <c r="O21296" s="197"/>
      <c r="P21296" s="231"/>
    </row>
    <row r="21297" spans="2:16">
      <c r="B21297" s="351"/>
      <c r="C21297" s="435"/>
      <c r="D21297" s="399"/>
      <c r="E21297" s="400"/>
      <c r="G21297" s="401"/>
      <c r="H21297" s="401"/>
      <c r="I21297" s="401"/>
      <c r="J21297" s="194"/>
      <c r="K21297" s="194"/>
      <c r="L21297" s="195"/>
      <c r="M21297" s="196"/>
      <c r="N21297" s="197"/>
      <c r="O21297" s="197"/>
      <c r="P21297" s="231"/>
    </row>
    <row r="21298" spans="2:16">
      <c r="B21298" s="351"/>
      <c r="C21298" s="435"/>
      <c r="D21298" s="399"/>
      <c r="E21298" s="400"/>
      <c r="G21298" s="401"/>
      <c r="H21298" s="401"/>
      <c r="I21298" s="401"/>
      <c r="J21298" s="194"/>
      <c r="K21298" s="194"/>
      <c r="L21298" s="195"/>
      <c r="M21298" s="196"/>
      <c r="N21298" s="197"/>
      <c r="O21298" s="197"/>
      <c r="P21298" s="231"/>
    </row>
    <row r="21299" spans="2:16">
      <c r="B21299" s="351"/>
      <c r="C21299" s="435"/>
      <c r="D21299" s="399"/>
      <c r="E21299" s="400"/>
      <c r="G21299" s="401"/>
      <c r="H21299" s="401"/>
      <c r="I21299" s="401"/>
      <c r="J21299" s="194"/>
      <c r="K21299" s="194"/>
      <c r="L21299" s="195"/>
      <c r="M21299" s="196"/>
      <c r="N21299" s="197"/>
      <c r="O21299" s="197"/>
      <c r="P21299" s="231"/>
    </row>
    <row r="21300" spans="2:16">
      <c r="B21300" s="351"/>
      <c r="C21300" s="435"/>
      <c r="D21300" s="399"/>
      <c r="E21300" s="400"/>
      <c r="G21300" s="401"/>
      <c r="H21300" s="401"/>
      <c r="I21300" s="401"/>
      <c r="J21300" s="194"/>
      <c r="K21300" s="194"/>
      <c r="L21300" s="195"/>
      <c r="M21300" s="196"/>
      <c r="N21300" s="197"/>
      <c r="O21300" s="197"/>
      <c r="P21300" s="231"/>
    </row>
    <row r="21301" spans="2:16">
      <c r="B21301" s="351"/>
      <c r="C21301" s="435"/>
      <c r="D21301" s="399"/>
      <c r="E21301" s="400"/>
      <c r="G21301" s="401"/>
      <c r="H21301" s="401"/>
      <c r="I21301" s="401"/>
      <c r="J21301" s="194"/>
      <c r="K21301" s="194"/>
      <c r="L21301" s="195"/>
      <c r="M21301" s="196"/>
      <c r="N21301" s="197"/>
      <c r="O21301" s="197"/>
      <c r="P21301" s="231"/>
    </row>
    <row r="21302" spans="2:16">
      <c r="B21302" s="351"/>
      <c r="C21302" s="435"/>
      <c r="D21302" s="399"/>
      <c r="E21302" s="400"/>
      <c r="G21302" s="401"/>
      <c r="H21302" s="401"/>
      <c r="I21302" s="401"/>
      <c r="J21302" s="194"/>
      <c r="K21302" s="194"/>
      <c r="L21302" s="195"/>
      <c r="M21302" s="196"/>
      <c r="N21302" s="197"/>
      <c r="O21302" s="197"/>
      <c r="P21302" s="231"/>
    </row>
    <row r="21303" spans="2:16">
      <c r="B21303" s="351"/>
      <c r="C21303" s="435"/>
      <c r="D21303" s="399"/>
      <c r="E21303" s="400"/>
      <c r="G21303" s="401"/>
      <c r="H21303" s="401"/>
      <c r="I21303" s="401"/>
      <c r="J21303" s="194"/>
      <c r="K21303" s="194"/>
      <c r="L21303" s="195"/>
      <c r="M21303" s="196"/>
      <c r="N21303" s="197"/>
      <c r="O21303" s="197"/>
      <c r="P21303" s="231"/>
    </row>
    <row r="21304" spans="2:16">
      <c r="B21304" s="351"/>
      <c r="C21304" s="435"/>
      <c r="D21304" s="399"/>
      <c r="E21304" s="400"/>
      <c r="G21304" s="401"/>
      <c r="H21304" s="401"/>
      <c r="I21304" s="401"/>
      <c r="J21304" s="194"/>
      <c r="K21304" s="194"/>
      <c r="L21304" s="195"/>
      <c r="M21304" s="196"/>
      <c r="N21304" s="197"/>
      <c r="O21304" s="197"/>
      <c r="P21304" s="231"/>
    </row>
    <row r="21305" spans="2:16">
      <c r="B21305" s="351"/>
      <c r="C21305" s="435"/>
      <c r="D21305" s="399"/>
      <c r="E21305" s="400"/>
      <c r="G21305" s="401"/>
      <c r="H21305" s="401"/>
      <c r="I21305" s="401"/>
      <c r="J21305" s="194"/>
      <c r="K21305" s="194"/>
      <c r="L21305" s="195"/>
      <c r="M21305" s="196"/>
      <c r="N21305" s="197"/>
      <c r="O21305" s="197"/>
      <c r="P21305" s="231"/>
    </row>
    <row r="21306" spans="2:16">
      <c r="B21306" s="351"/>
      <c r="C21306" s="435"/>
      <c r="D21306" s="399"/>
      <c r="E21306" s="400"/>
      <c r="G21306" s="401"/>
      <c r="H21306" s="401"/>
      <c r="I21306" s="401"/>
      <c r="J21306" s="194"/>
      <c r="K21306" s="194"/>
      <c r="L21306" s="195"/>
      <c r="M21306" s="196"/>
      <c r="N21306" s="197"/>
      <c r="O21306" s="197"/>
      <c r="P21306" s="231"/>
    </row>
    <row r="21307" spans="2:16">
      <c r="B21307" s="351"/>
      <c r="C21307" s="435"/>
      <c r="D21307" s="399"/>
      <c r="E21307" s="400"/>
      <c r="G21307" s="401"/>
      <c r="H21307" s="401"/>
      <c r="I21307" s="401"/>
      <c r="J21307" s="194"/>
      <c r="K21307" s="194"/>
      <c r="L21307" s="195"/>
      <c r="M21307" s="196"/>
      <c r="N21307" s="197"/>
      <c r="O21307" s="197"/>
      <c r="P21307" s="231"/>
    </row>
    <row r="21308" spans="2:16">
      <c r="B21308" s="351"/>
      <c r="C21308" s="435"/>
      <c r="D21308" s="399"/>
      <c r="E21308" s="400"/>
      <c r="G21308" s="401"/>
      <c r="H21308" s="401"/>
      <c r="I21308" s="401"/>
      <c r="J21308" s="194"/>
      <c r="K21308" s="194"/>
      <c r="L21308" s="195"/>
      <c r="M21308" s="196"/>
      <c r="N21308" s="197"/>
      <c r="O21308" s="197"/>
      <c r="P21308" s="231"/>
    </row>
    <row r="21309" spans="2:16">
      <c r="B21309" s="351"/>
      <c r="C21309" s="435"/>
      <c r="D21309" s="399"/>
      <c r="E21309" s="400"/>
      <c r="G21309" s="401"/>
      <c r="H21309" s="401"/>
      <c r="I21309" s="401"/>
      <c r="J21309" s="194"/>
      <c r="K21309" s="194"/>
      <c r="L21309" s="195"/>
      <c r="M21309" s="196"/>
      <c r="N21309" s="197"/>
      <c r="O21309" s="197"/>
      <c r="P21309" s="231"/>
    </row>
    <row r="21310" spans="2:16">
      <c r="B21310" s="351"/>
      <c r="C21310" s="435"/>
      <c r="D21310" s="399"/>
      <c r="E21310" s="400"/>
      <c r="G21310" s="401"/>
      <c r="H21310" s="401"/>
      <c r="I21310" s="401"/>
      <c r="J21310" s="194"/>
      <c r="K21310" s="194"/>
      <c r="L21310" s="195"/>
      <c r="M21310" s="196"/>
      <c r="N21310" s="197"/>
      <c r="O21310" s="197"/>
      <c r="P21310" s="231"/>
    </row>
    <row r="21311" spans="2:16">
      <c r="B21311" s="351"/>
      <c r="C21311" s="435"/>
      <c r="D21311" s="399"/>
      <c r="E21311" s="400"/>
      <c r="G21311" s="401"/>
      <c r="H21311" s="401"/>
      <c r="I21311" s="401"/>
      <c r="J21311" s="194"/>
      <c r="K21311" s="194"/>
      <c r="L21311" s="195"/>
      <c r="M21311" s="196"/>
      <c r="N21311" s="197"/>
      <c r="O21311" s="197"/>
      <c r="P21311" s="231"/>
    </row>
    <row r="21312" spans="2:16">
      <c r="B21312" s="351"/>
      <c r="C21312" s="435"/>
      <c r="D21312" s="399"/>
      <c r="E21312" s="400"/>
      <c r="G21312" s="401"/>
      <c r="H21312" s="401"/>
      <c r="I21312" s="401"/>
      <c r="J21312" s="194"/>
      <c r="K21312" s="194"/>
      <c r="L21312" s="195"/>
      <c r="M21312" s="196"/>
      <c r="N21312" s="197"/>
      <c r="O21312" s="197"/>
      <c r="P21312" s="231"/>
    </row>
    <row r="21313" spans="2:16">
      <c r="B21313" s="351"/>
      <c r="C21313" s="435"/>
      <c r="D21313" s="399"/>
      <c r="E21313" s="400"/>
      <c r="G21313" s="401"/>
      <c r="H21313" s="401"/>
      <c r="I21313" s="401"/>
      <c r="J21313" s="194"/>
      <c r="K21313" s="194"/>
      <c r="L21313" s="195"/>
      <c r="M21313" s="196"/>
      <c r="N21313" s="197"/>
      <c r="O21313" s="197"/>
      <c r="P21313" s="231"/>
    </row>
    <row r="21314" spans="2:16">
      <c r="B21314" s="351"/>
      <c r="C21314" s="435"/>
      <c r="D21314" s="399"/>
      <c r="E21314" s="400"/>
      <c r="G21314" s="401"/>
      <c r="H21314" s="401"/>
      <c r="I21314" s="401"/>
      <c r="J21314" s="194"/>
      <c r="K21314" s="194"/>
      <c r="L21314" s="195"/>
      <c r="M21314" s="196"/>
      <c r="N21314" s="197"/>
      <c r="O21314" s="197"/>
      <c r="P21314" s="231"/>
    </row>
    <row r="21315" spans="2:16">
      <c r="B21315" s="351"/>
      <c r="C21315" s="435"/>
      <c r="D21315" s="399"/>
      <c r="E21315" s="400"/>
      <c r="G21315" s="401"/>
      <c r="H21315" s="401"/>
      <c r="I21315" s="401"/>
      <c r="J21315" s="194"/>
      <c r="K21315" s="194"/>
      <c r="L21315" s="195"/>
      <c r="M21315" s="196"/>
      <c r="N21315" s="197"/>
      <c r="O21315" s="197"/>
      <c r="P21315" s="231"/>
    </row>
    <row r="21316" spans="2:16">
      <c r="B21316" s="351"/>
      <c r="C21316" s="435"/>
      <c r="D21316" s="399"/>
      <c r="E21316" s="400"/>
      <c r="G21316" s="401"/>
      <c r="H21316" s="401"/>
      <c r="I21316" s="401"/>
      <c r="J21316" s="194"/>
      <c r="K21316" s="194"/>
      <c r="L21316" s="195"/>
      <c r="M21316" s="196"/>
      <c r="N21316" s="197"/>
      <c r="O21316" s="197"/>
      <c r="P21316" s="231"/>
    </row>
    <row r="21317" spans="2:16">
      <c r="B21317" s="351"/>
      <c r="C21317" s="435"/>
      <c r="D21317" s="399"/>
      <c r="E21317" s="400"/>
      <c r="G21317" s="401"/>
      <c r="H21317" s="401"/>
      <c r="I21317" s="401"/>
      <c r="J21317" s="194"/>
      <c r="K21317" s="194"/>
      <c r="L21317" s="195"/>
      <c r="M21317" s="196"/>
      <c r="N21317" s="197"/>
      <c r="O21317" s="197"/>
      <c r="P21317" s="231"/>
    </row>
    <row r="21318" spans="2:16">
      <c r="B21318" s="351"/>
      <c r="C21318" s="435"/>
      <c r="D21318" s="399"/>
      <c r="E21318" s="400"/>
      <c r="G21318" s="401"/>
      <c r="H21318" s="401"/>
      <c r="I21318" s="401"/>
      <c r="J21318" s="194"/>
      <c r="K21318" s="194"/>
      <c r="L21318" s="195"/>
      <c r="M21318" s="196"/>
      <c r="N21318" s="197"/>
      <c r="O21318" s="197"/>
      <c r="P21318" s="231"/>
    </row>
    <row r="21319" spans="2:16">
      <c r="B21319" s="351"/>
      <c r="C21319" s="435"/>
      <c r="D21319" s="399"/>
      <c r="E21319" s="400"/>
      <c r="G21319" s="401"/>
      <c r="H21319" s="401"/>
      <c r="I21319" s="401"/>
      <c r="J21319" s="194"/>
      <c r="K21319" s="194"/>
      <c r="L21319" s="195"/>
      <c r="M21319" s="196"/>
      <c r="N21319" s="197"/>
      <c r="O21319" s="197"/>
      <c r="P21319" s="231"/>
    </row>
    <row r="21320" spans="2:16">
      <c r="B21320" s="351"/>
      <c r="C21320" s="435"/>
      <c r="D21320" s="399"/>
      <c r="E21320" s="400"/>
      <c r="G21320" s="401"/>
      <c r="H21320" s="401"/>
      <c r="I21320" s="401"/>
      <c r="J21320" s="194"/>
      <c r="K21320" s="194"/>
      <c r="L21320" s="195"/>
      <c r="M21320" s="196"/>
      <c r="N21320" s="197"/>
      <c r="O21320" s="197"/>
      <c r="P21320" s="231"/>
    </row>
    <row r="21321" spans="2:16">
      <c r="B21321" s="351"/>
      <c r="C21321" s="435"/>
      <c r="D21321" s="399"/>
      <c r="E21321" s="400"/>
      <c r="G21321" s="401"/>
      <c r="H21321" s="401"/>
      <c r="I21321" s="401"/>
      <c r="J21321" s="194"/>
      <c r="K21321" s="194"/>
      <c r="L21321" s="195"/>
      <c r="M21321" s="196"/>
      <c r="N21321" s="197"/>
      <c r="O21321" s="197"/>
      <c r="P21321" s="231"/>
    </row>
    <row r="21322" spans="2:16">
      <c r="B21322" s="351"/>
      <c r="C21322" s="435"/>
      <c r="D21322" s="399"/>
      <c r="E21322" s="400"/>
      <c r="G21322" s="401"/>
      <c r="H21322" s="401"/>
      <c r="I21322" s="401"/>
      <c r="J21322" s="194"/>
      <c r="K21322" s="194"/>
      <c r="L21322" s="195"/>
      <c r="M21322" s="196"/>
      <c r="N21322" s="197"/>
      <c r="O21322" s="197"/>
      <c r="P21322" s="231"/>
    </row>
    <row r="21323" spans="2:16">
      <c r="B21323" s="351"/>
      <c r="C21323" s="435"/>
      <c r="D21323" s="399"/>
      <c r="E21323" s="400"/>
      <c r="G21323" s="401"/>
      <c r="H21323" s="401"/>
      <c r="I21323" s="401"/>
      <c r="J21323" s="194"/>
      <c r="K21323" s="194"/>
      <c r="L21323" s="195"/>
      <c r="M21323" s="196"/>
      <c r="N21323" s="197"/>
      <c r="O21323" s="197"/>
      <c r="P21323" s="231"/>
    </row>
    <row r="21324" spans="2:16">
      <c r="B21324" s="351"/>
      <c r="C21324" s="435"/>
      <c r="D21324" s="399"/>
      <c r="E21324" s="400"/>
      <c r="G21324" s="401"/>
      <c r="H21324" s="401"/>
      <c r="I21324" s="401"/>
      <c r="J21324" s="194"/>
      <c r="K21324" s="194"/>
      <c r="L21324" s="195"/>
      <c r="M21324" s="196"/>
      <c r="N21324" s="197"/>
      <c r="O21324" s="197"/>
      <c r="P21324" s="231"/>
    </row>
    <row r="21325" spans="2:16">
      <c r="B21325" s="351"/>
      <c r="C21325" s="435"/>
      <c r="D21325" s="399"/>
      <c r="E21325" s="400"/>
      <c r="G21325" s="401"/>
      <c r="H21325" s="401"/>
      <c r="I21325" s="401"/>
      <c r="J21325" s="194"/>
      <c r="K21325" s="194"/>
      <c r="L21325" s="195"/>
      <c r="M21325" s="196"/>
      <c r="N21325" s="197"/>
      <c r="O21325" s="197"/>
      <c r="P21325" s="231"/>
    </row>
    <row r="21326" spans="2:16">
      <c r="B21326" s="351"/>
      <c r="C21326" s="435"/>
      <c r="D21326" s="399"/>
      <c r="E21326" s="400"/>
      <c r="G21326" s="401"/>
      <c r="H21326" s="401"/>
      <c r="I21326" s="401"/>
      <c r="J21326" s="194"/>
      <c r="K21326" s="194"/>
      <c r="L21326" s="195"/>
      <c r="M21326" s="196"/>
      <c r="N21326" s="197"/>
      <c r="O21326" s="197"/>
      <c r="P21326" s="231"/>
    </row>
    <row r="21327" spans="2:16">
      <c r="B21327" s="351"/>
      <c r="C21327" s="435"/>
      <c r="D21327" s="399"/>
      <c r="E21327" s="400"/>
      <c r="G21327" s="401"/>
      <c r="H21327" s="401"/>
      <c r="I21327" s="401"/>
      <c r="J21327" s="194"/>
      <c r="K21327" s="194"/>
      <c r="L21327" s="195"/>
      <c r="M21327" s="196"/>
      <c r="N21327" s="197"/>
      <c r="O21327" s="197"/>
      <c r="P21327" s="231"/>
    </row>
    <row r="21328" spans="2:16">
      <c r="B21328" s="351"/>
      <c r="C21328" s="435"/>
      <c r="D21328" s="399"/>
      <c r="E21328" s="400"/>
      <c r="G21328" s="401"/>
      <c r="H21328" s="401"/>
      <c r="I21328" s="401"/>
      <c r="J21328" s="194"/>
      <c r="K21328" s="194"/>
      <c r="L21328" s="195"/>
      <c r="M21328" s="196"/>
      <c r="N21328" s="197"/>
      <c r="O21328" s="197"/>
      <c r="P21328" s="231"/>
    </row>
    <row r="21329" spans="2:16">
      <c r="B21329" s="351"/>
      <c r="C21329" s="435"/>
      <c r="D21329" s="399"/>
      <c r="E21329" s="400"/>
      <c r="G21329" s="401"/>
      <c r="H21329" s="401"/>
      <c r="I21329" s="401"/>
      <c r="J21329" s="194"/>
      <c r="K21329" s="194"/>
      <c r="L21329" s="195"/>
      <c r="M21329" s="196"/>
      <c r="N21329" s="197"/>
      <c r="O21329" s="197"/>
      <c r="P21329" s="231"/>
    </row>
    <row r="21330" spans="2:16">
      <c r="B21330" s="351"/>
      <c r="C21330" s="435"/>
      <c r="D21330" s="399"/>
      <c r="E21330" s="400"/>
      <c r="G21330" s="401"/>
      <c r="H21330" s="401"/>
      <c r="I21330" s="401"/>
      <c r="J21330" s="194"/>
      <c r="K21330" s="194"/>
      <c r="L21330" s="195"/>
      <c r="M21330" s="196"/>
      <c r="N21330" s="197"/>
      <c r="O21330" s="197"/>
      <c r="P21330" s="231"/>
    </row>
    <row r="21331" spans="2:16">
      <c r="B21331" s="351"/>
      <c r="C21331" s="435"/>
      <c r="D21331" s="399"/>
      <c r="E21331" s="400"/>
      <c r="G21331" s="401"/>
      <c r="H21331" s="401"/>
      <c r="I21331" s="401"/>
      <c r="J21331" s="194"/>
      <c r="K21331" s="194"/>
      <c r="L21331" s="195"/>
      <c r="M21331" s="196"/>
      <c r="N21331" s="197"/>
      <c r="O21331" s="197"/>
      <c r="P21331" s="231"/>
    </row>
    <row r="21332" spans="2:16">
      <c r="B21332" s="351"/>
      <c r="C21332" s="435"/>
      <c r="D21332" s="399"/>
      <c r="E21332" s="400"/>
      <c r="G21332" s="401"/>
      <c r="H21332" s="401"/>
      <c r="I21332" s="401"/>
      <c r="J21332" s="194"/>
      <c r="K21332" s="194"/>
      <c r="L21332" s="195"/>
      <c r="M21332" s="196"/>
      <c r="N21332" s="197"/>
      <c r="O21332" s="197"/>
      <c r="P21332" s="231"/>
    </row>
    <row r="21333" spans="2:16">
      <c r="B21333" s="351"/>
      <c r="C21333" s="435"/>
      <c r="D21333" s="399"/>
      <c r="E21333" s="400"/>
      <c r="G21333" s="401"/>
      <c r="H21333" s="401"/>
      <c r="I21333" s="401"/>
      <c r="J21333" s="194"/>
      <c r="K21333" s="194"/>
      <c r="L21333" s="195"/>
      <c r="M21333" s="196"/>
      <c r="N21333" s="197"/>
      <c r="O21333" s="197"/>
      <c r="P21333" s="231"/>
    </row>
    <row r="21334" spans="2:16">
      <c r="B21334" s="351"/>
      <c r="C21334" s="435"/>
      <c r="D21334" s="399"/>
      <c r="E21334" s="400"/>
      <c r="G21334" s="401"/>
      <c r="H21334" s="401"/>
      <c r="I21334" s="401"/>
      <c r="J21334" s="194"/>
      <c r="K21334" s="194"/>
      <c r="L21334" s="195"/>
      <c r="M21334" s="196"/>
      <c r="N21334" s="197"/>
      <c r="O21334" s="197"/>
      <c r="P21334" s="231"/>
    </row>
    <row r="21335" spans="2:16">
      <c r="B21335" s="351"/>
      <c r="C21335" s="435"/>
      <c r="D21335" s="399"/>
      <c r="E21335" s="400"/>
      <c r="G21335" s="401"/>
      <c r="H21335" s="401"/>
      <c r="I21335" s="401"/>
      <c r="J21335" s="194"/>
      <c r="K21335" s="194"/>
      <c r="L21335" s="195"/>
      <c r="M21335" s="196"/>
      <c r="N21335" s="197"/>
      <c r="O21335" s="197"/>
      <c r="P21335" s="231"/>
    </row>
    <row r="21336" spans="2:16">
      <c r="B21336" s="351"/>
      <c r="C21336" s="435"/>
      <c r="D21336" s="399"/>
      <c r="E21336" s="400"/>
      <c r="G21336" s="401"/>
      <c r="H21336" s="401"/>
      <c r="I21336" s="401"/>
      <c r="J21336" s="194"/>
      <c r="K21336" s="194"/>
      <c r="L21336" s="195"/>
      <c r="M21336" s="196"/>
      <c r="N21336" s="197"/>
      <c r="O21336" s="197"/>
      <c r="P21336" s="231"/>
    </row>
    <row r="21337" spans="2:16">
      <c r="B21337" s="351"/>
      <c r="C21337" s="435"/>
      <c r="D21337" s="399"/>
      <c r="E21337" s="400"/>
      <c r="G21337" s="401"/>
      <c r="H21337" s="401"/>
      <c r="I21337" s="401"/>
      <c r="J21337" s="194"/>
      <c r="K21337" s="194"/>
      <c r="L21337" s="195"/>
      <c r="M21337" s="196"/>
      <c r="N21337" s="197"/>
      <c r="O21337" s="197"/>
      <c r="P21337" s="231"/>
    </row>
    <row r="21338" spans="2:16">
      <c r="B21338" s="351"/>
      <c r="C21338" s="435"/>
      <c r="D21338" s="399"/>
      <c r="E21338" s="400"/>
      <c r="G21338" s="401"/>
      <c r="H21338" s="401"/>
      <c r="I21338" s="401"/>
      <c r="J21338" s="194"/>
      <c r="K21338" s="194"/>
      <c r="L21338" s="195"/>
      <c r="M21338" s="196"/>
      <c r="N21338" s="197"/>
      <c r="O21338" s="197"/>
      <c r="P21338" s="231"/>
    </row>
    <row r="21339" spans="2:16">
      <c r="B21339" s="351"/>
      <c r="C21339" s="435"/>
      <c r="D21339" s="399"/>
      <c r="E21339" s="400"/>
      <c r="G21339" s="401"/>
      <c r="H21339" s="401"/>
      <c r="I21339" s="401"/>
      <c r="J21339" s="194"/>
      <c r="K21339" s="194"/>
      <c r="L21339" s="195"/>
      <c r="M21339" s="196"/>
      <c r="N21339" s="197"/>
      <c r="O21339" s="197"/>
      <c r="P21339" s="231"/>
    </row>
    <row r="21340" spans="2:16">
      <c r="B21340" s="351"/>
      <c r="C21340" s="435"/>
      <c r="D21340" s="399"/>
      <c r="E21340" s="400"/>
      <c r="G21340" s="401"/>
      <c r="H21340" s="401"/>
      <c r="I21340" s="401"/>
      <c r="J21340" s="194"/>
      <c r="K21340" s="194"/>
      <c r="L21340" s="195"/>
      <c r="M21340" s="196"/>
      <c r="N21340" s="197"/>
      <c r="O21340" s="197"/>
      <c r="P21340" s="231"/>
    </row>
    <row r="21341" spans="2:16">
      <c r="B21341" s="351"/>
      <c r="C21341" s="435"/>
      <c r="D21341" s="399"/>
      <c r="E21341" s="400"/>
      <c r="G21341" s="401"/>
      <c r="H21341" s="401"/>
      <c r="I21341" s="401"/>
      <c r="J21341" s="194"/>
      <c r="K21341" s="194"/>
      <c r="L21341" s="195"/>
      <c r="M21341" s="196"/>
      <c r="N21341" s="197"/>
      <c r="O21341" s="197"/>
      <c r="P21341" s="231"/>
    </row>
    <row r="21342" spans="2:16">
      <c r="B21342" s="351"/>
      <c r="C21342" s="435"/>
      <c r="D21342" s="399"/>
      <c r="E21342" s="400"/>
      <c r="G21342" s="401"/>
      <c r="H21342" s="401"/>
      <c r="I21342" s="401"/>
      <c r="J21342" s="194"/>
      <c r="K21342" s="194"/>
      <c r="L21342" s="195"/>
      <c r="M21342" s="196"/>
      <c r="N21342" s="197"/>
      <c r="O21342" s="197"/>
      <c r="P21342" s="231"/>
    </row>
    <row r="21343" spans="2:16">
      <c r="B21343" s="351"/>
      <c r="C21343" s="435"/>
      <c r="D21343" s="399"/>
      <c r="E21343" s="400"/>
      <c r="G21343" s="401"/>
      <c r="H21343" s="401"/>
      <c r="I21343" s="401"/>
      <c r="J21343" s="194"/>
      <c r="K21343" s="194"/>
      <c r="L21343" s="195"/>
      <c r="M21343" s="196"/>
      <c r="N21343" s="197"/>
      <c r="O21343" s="197"/>
      <c r="P21343" s="231"/>
    </row>
    <row r="21344" spans="2:16">
      <c r="B21344" s="351"/>
      <c r="C21344" s="435"/>
      <c r="D21344" s="399"/>
      <c r="E21344" s="400"/>
      <c r="G21344" s="401"/>
      <c r="H21344" s="401"/>
      <c r="I21344" s="401"/>
      <c r="J21344" s="194"/>
      <c r="K21344" s="194"/>
      <c r="L21344" s="195"/>
      <c r="M21344" s="196"/>
      <c r="N21344" s="197"/>
      <c r="O21344" s="197"/>
      <c r="P21344" s="231"/>
    </row>
    <row r="21345" spans="2:16">
      <c r="B21345" s="351"/>
      <c r="C21345" s="435"/>
      <c r="D21345" s="399"/>
      <c r="E21345" s="400"/>
      <c r="G21345" s="401"/>
      <c r="H21345" s="401"/>
      <c r="I21345" s="401"/>
      <c r="J21345" s="194"/>
      <c r="K21345" s="194"/>
      <c r="L21345" s="195"/>
      <c r="M21345" s="196"/>
      <c r="N21345" s="197"/>
      <c r="O21345" s="197"/>
      <c r="P21345" s="231"/>
    </row>
    <row r="21346" spans="2:16">
      <c r="B21346" s="351"/>
      <c r="C21346" s="435"/>
      <c r="D21346" s="399"/>
      <c r="E21346" s="400"/>
      <c r="G21346" s="401"/>
      <c r="H21346" s="401"/>
      <c r="I21346" s="401"/>
      <c r="J21346" s="194"/>
      <c r="K21346" s="194"/>
      <c r="L21346" s="195"/>
      <c r="M21346" s="196"/>
      <c r="N21346" s="197"/>
      <c r="O21346" s="197"/>
      <c r="P21346" s="231"/>
    </row>
    <row r="21347" spans="2:16">
      <c r="B21347" s="351"/>
      <c r="C21347" s="435"/>
      <c r="D21347" s="399"/>
      <c r="E21347" s="400"/>
      <c r="G21347" s="401"/>
      <c r="H21347" s="401"/>
      <c r="I21347" s="401"/>
      <c r="J21347" s="194"/>
      <c r="K21347" s="194"/>
      <c r="L21347" s="195"/>
      <c r="M21347" s="196"/>
      <c r="N21347" s="197"/>
      <c r="O21347" s="197"/>
      <c r="P21347" s="231"/>
    </row>
    <row r="21348" spans="2:16">
      <c r="B21348" s="351"/>
      <c r="C21348" s="435"/>
      <c r="D21348" s="399"/>
      <c r="E21348" s="400"/>
      <c r="G21348" s="401"/>
      <c r="H21348" s="401"/>
      <c r="I21348" s="401"/>
      <c r="J21348" s="194"/>
      <c r="K21348" s="194"/>
      <c r="L21348" s="195"/>
      <c r="M21348" s="196"/>
      <c r="N21348" s="197"/>
      <c r="O21348" s="197"/>
      <c r="P21348" s="231"/>
    </row>
    <row r="21349" spans="2:16">
      <c r="B21349" s="351"/>
      <c r="C21349" s="435"/>
      <c r="D21349" s="399"/>
      <c r="E21349" s="400"/>
      <c r="G21349" s="401"/>
      <c r="H21349" s="401"/>
      <c r="I21349" s="401"/>
      <c r="J21349" s="194"/>
      <c r="K21349" s="194"/>
      <c r="L21349" s="195"/>
      <c r="M21349" s="196"/>
      <c r="N21349" s="197"/>
      <c r="O21349" s="197"/>
      <c r="P21349" s="231"/>
    </row>
    <row r="21350" spans="2:16">
      <c r="B21350" s="351"/>
      <c r="C21350" s="435"/>
      <c r="D21350" s="399"/>
      <c r="E21350" s="400"/>
      <c r="G21350" s="401"/>
      <c r="H21350" s="401"/>
      <c r="I21350" s="401"/>
      <c r="J21350" s="194"/>
      <c r="K21350" s="194"/>
      <c r="L21350" s="195"/>
      <c r="M21350" s="196"/>
      <c r="N21350" s="197"/>
      <c r="O21350" s="197"/>
      <c r="P21350" s="231"/>
    </row>
    <row r="21351" spans="2:16">
      <c r="B21351" s="351"/>
      <c r="C21351" s="435"/>
      <c r="D21351" s="399"/>
      <c r="E21351" s="400"/>
      <c r="G21351" s="401"/>
      <c r="H21351" s="401"/>
      <c r="I21351" s="401"/>
      <c r="J21351" s="194"/>
      <c r="K21351" s="194"/>
      <c r="L21351" s="195"/>
      <c r="M21351" s="196"/>
      <c r="N21351" s="197"/>
      <c r="O21351" s="197"/>
      <c r="P21351" s="231"/>
    </row>
    <row r="21352" spans="2:16">
      <c r="B21352" s="351"/>
      <c r="C21352" s="435"/>
      <c r="D21352" s="399"/>
      <c r="E21352" s="400"/>
      <c r="G21352" s="401"/>
      <c r="H21352" s="401"/>
      <c r="I21352" s="401"/>
      <c r="J21352" s="194"/>
      <c r="K21352" s="194"/>
      <c r="L21352" s="195"/>
      <c r="M21352" s="196"/>
      <c r="N21352" s="197"/>
      <c r="O21352" s="197"/>
      <c r="P21352" s="231"/>
    </row>
    <row r="21353" spans="2:16">
      <c r="B21353" s="351"/>
      <c r="C21353" s="435"/>
      <c r="D21353" s="399"/>
      <c r="E21353" s="400"/>
      <c r="G21353" s="401"/>
      <c r="H21353" s="401"/>
      <c r="I21353" s="401"/>
      <c r="J21353" s="194"/>
      <c r="K21353" s="194"/>
      <c r="L21353" s="195"/>
      <c r="M21353" s="196"/>
      <c r="N21353" s="197"/>
      <c r="O21353" s="197"/>
      <c r="P21353" s="231"/>
    </row>
    <row r="21354" spans="2:16">
      <c r="B21354" s="351"/>
      <c r="C21354" s="435"/>
      <c r="D21354" s="399"/>
      <c r="E21354" s="400"/>
      <c r="G21354" s="401"/>
      <c r="H21354" s="401"/>
      <c r="I21354" s="401"/>
      <c r="J21354" s="194"/>
      <c r="K21354" s="194"/>
      <c r="L21354" s="195"/>
      <c r="M21354" s="196"/>
      <c r="N21354" s="197"/>
      <c r="O21354" s="197"/>
      <c r="P21354" s="231"/>
    </row>
    <row r="21355" spans="2:16">
      <c r="B21355" s="351"/>
      <c r="C21355" s="435"/>
      <c r="D21355" s="399"/>
      <c r="E21355" s="400"/>
      <c r="G21355" s="401"/>
      <c r="H21355" s="401"/>
      <c r="I21355" s="401"/>
      <c r="J21355" s="194"/>
      <c r="K21355" s="194"/>
      <c r="L21355" s="195"/>
      <c r="M21355" s="196"/>
      <c r="N21355" s="197"/>
      <c r="O21355" s="197"/>
      <c r="P21355" s="231"/>
    </row>
    <row r="21356" spans="2:16">
      <c r="B21356" s="351"/>
      <c r="C21356" s="435"/>
      <c r="D21356" s="399"/>
      <c r="E21356" s="400"/>
      <c r="G21356" s="401"/>
      <c r="H21356" s="401"/>
      <c r="I21356" s="401"/>
      <c r="J21356" s="194"/>
      <c r="K21356" s="194"/>
      <c r="L21356" s="195"/>
      <c r="M21356" s="196"/>
      <c r="N21356" s="197"/>
      <c r="O21356" s="197"/>
      <c r="P21356" s="231"/>
    </row>
    <row r="21357" spans="2:16">
      <c r="B21357" s="351"/>
      <c r="C21357" s="435"/>
      <c r="D21357" s="399"/>
      <c r="E21357" s="400"/>
      <c r="G21357" s="401"/>
      <c r="H21357" s="401"/>
      <c r="I21357" s="401"/>
      <c r="J21357" s="194"/>
      <c r="K21357" s="194"/>
      <c r="L21357" s="195"/>
      <c r="M21357" s="196"/>
      <c r="N21357" s="197"/>
      <c r="O21357" s="197"/>
      <c r="P21357" s="231"/>
    </row>
    <row r="21358" spans="2:16">
      <c r="B21358" s="351"/>
      <c r="C21358" s="435"/>
      <c r="D21358" s="399"/>
      <c r="E21358" s="400"/>
      <c r="G21358" s="401"/>
      <c r="H21358" s="401"/>
      <c r="I21358" s="401"/>
      <c r="J21358" s="194"/>
      <c r="K21358" s="194"/>
      <c r="L21358" s="195"/>
      <c r="M21358" s="196"/>
      <c r="N21358" s="197"/>
      <c r="O21358" s="197"/>
      <c r="P21358" s="231"/>
    </row>
    <row r="21359" spans="2:16">
      <c r="B21359" s="351"/>
      <c r="C21359" s="435"/>
      <c r="D21359" s="399"/>
      <c r="E21359" s="400"/>
      <c r="G21359" s="401"/>
      <c r="H21359" s="401"/>
      <c r="I21359" s="401"/>
      <c r="J21359" s="194"/>
      <c r="K21359" s="194"/>
      <c r="L21359" s="195"/>
      <c r="M21359" s="196"/>
      <c r="N21359" s="197"/>
      <c r="O21359" s="197"/>
      <c r="P21359" s="231"/>
    </row>
    <row r="21360" spans="2:16">
      <c r="B21360" s="351"/>
      <c r="C21360" s="435"/>
      <c r="D21360" s="399"/>
      <c r="E21360" s="400"/>
      <c r="G21360" s="401"/>
      <c r="H21360" s="401"/>
      <c r="I21360" s="401"/>
      <c r="J21360" s="194"/>
      <c r="K21360" s="194"/>
      <c r="L21360" s="195"/>
      <c r="M21360" s="196"/>
      <c r="N21360" s="197"/>
      <c r="O21360" s="197"/>
      <c r="P21360" s="231"/>
    </row>
    <row r="21361" spans="2:16">
      <c r="B21361" s="351"/>
      <c r="C21361" s="435"/>
      <c r="D21361" s="399"/>
      <c r="E21361" s="400"/>
      <c r="G21361" s="401"/>
      <c r="H21361" s="401"/>
      <c r="I21361" s="401"/>
      <c r="J21361" s="194"/>
      <c r="K21361" s="194"/>
      <c r="L21361" s="195"/>
      <c r="M21361" s="196"/>
      <c r="N21361" s="197"/>
      <c r="O21361" s="197"/>
      <c r="P21361" s="231"/>
    </row>
    <row r="21362" spans="2:16">
      <c r="B21362" s="351"/>
      <c r="C21362" s="435"/>
      <c r="D21362" s="399"/>
      <c r="E21362" s="400"/>
      <c r="G21362" s="401"/>
      <c r="H21362" s="401"/>
      <c r="I21362" s="401"/>
      <c r="J21362" s="194"/>
      <c r="K21362" s="194"/>
      <c r="L21362" s="195"/>
      <c r="M21362" s="196"/>
      <c r="N21362" s="197"/>
      <c r="O21362" s="197"/>
      <c r="P21362" s="231"/>
    </row>
    <row r="21363" spans="2:16">
      <c r="B21363" s="351"/>
      <c r="C21363" s="435"/>
      <c r="D21363" s="399"/>
      <c r="E21363" s="400"/>
      <c r="G21363" s="401"/>
      <c r="H21363" s="401"/>
      <c r="I21363" s="401"/>
      <c r="J21363" s="194"/>
      <c r="K21363" s="194"/>
      <c r="L21363" s="195"/>
      <c r="M21363" s="196"/>
      <c r="N21363" s="197"/>
      <c r="O21363" s="197"/>
      <c r="P21363" s="231"/>
    </row>
    <row r="21364" spans="2:16">
      <c r="B21364" s="351"/>
      <c r="C21364" s="435"/>
      <c r="D21364" s="399"/>
      <c r="E21364" s="400"/>
      <c r="G21364" s="401"/>
      <c r="H21364" s="401"/>
      <c r="I21364" s="401"/>
      <c r="J21364" s="194"/>
      <c r="K21364" s="194"/>
      <c r="L21364" s="195"/>
      <c r="M21364" s="196"/>
      <c r="N21364" s="197"/>
      <c r="O21364" s="197"/>
      <c r="P21364" s="231"/>
    </row>
    <row r="21365" spans="2:16">
      <c r="B21365" s="351"/>
      <c r="C21365" s="435"/>
      <c r="D21365" s="399"/>
      <c r="E21365" s="400"/>
      <c r="G21365" s="401"/>
      <c r="H21365" s="401"/>
      <c r="I21365" s="401"/>
      <c r="J21365" s="194"/>
      <c r="K21365" s="194"/>
      <c r="L21365" s="195"/>
      <c r="M21365" s="196"/>
      <c r="N21365" s="197"/>
      <c r="O21365" s="197"/>
      <c r="P21365" s="231"/>
    </row>
    <row r="21366" spans="2:16">
      <c r="B21366" s="402"/>
      <c r="C21366" s="435"/>
      <c r="D21366" s="404"/>
      <c r="E21366" s="405"/>
      <c r="G21366" s="406"/>
      <c r="H21366" s="406"/>
      <c r="I21366" s="406"/>
      <c r="J21366" s="194"/>
      <c r="K21366" s="194"/>
      <c r="L21366" s="195"/>
      <c r="M21366" s="196"/>
      <c r="N21366" s="197"/>
      <c r="O21366" s="197"/>
      <c r="P21366" s="221"/>
    </row>
    <row r="21367" spans="2:16">
      <c r="B21367" s="351"/>
      <c r="C21367" s="435"/>
      <c r="D21367" s="399"/>
      <c r="E21367" s="400"/>
      <c r="G21367" s="401"/>
      <c r="H21367" s="401"/>
      <c r="I21367" s="401"/>
      <c r="J21367" s="194"/>
      <c r="K21367" s="194"/>
      <c r="L21367" s="195"/>
      <c r="M21367" s="196"/>
      <c r="N21367" s="197"/>
      <c r="O21367" s="197"/>
      <c r="P21367" s="231"/>
    </row>
    <row r="21368" spans="2:16">
      <c r="B21368" s="351"/>
      <c r="C21368" s="435"/>
      <c r="D21368" s="399"/>
      <c r="E21368" s="400"/>
      <c r="G21368" s="401"/>
      <c r="H21368" s="401"/>
      <c r="I21368" s="401"/>
      <c r="J21368" s="194"/>
      <c r="K21368" s="194"/>
      <c r="L21368" s="195"/>
      <c r="M21368" s="196"/>
      <c r="N21368" s="197"/>
      <c r="O21368" s="197"/>
      <c r="P21368" s="231"/>
    </row>
    <row r="21369" spans="2:16">
      <c r="B21369" s="351"/>
      <c r="C21369" s="435"/>
      <c r="D21369" s="399"/>
      <c r="E21369" s="400"/>
      <c r="G21369" s="401"/>
      <c r="H21369" s="401"/>
      <c r="I21369" s="401"/>
      <c r="J21369" s="194"/>
      <c r="K21369" s="194"/>
      <c r="L21369" s="195"/>
      <c r="M21369" s="196"/>
      <c r="N21369" s="197"/>
      <c r="O21369" s="197"/>
      <c r="P21369" s="231"/>
    </row>
    <row r="21370" spans="2:16">
      <c r="B21370" s="351"/>
      <c r="C21370" s="435"/>
      <c r="D21370" s="399"/>
      <c r="E21370" s="400"/>
      <c r="G21370" s="401"/>
      <c r="H21370" s="401"/>
      <c r="I21370" s="401"/>
      <c r="J21370" s="194"/>
      <c r="K21370" s="194"/>
      <c r="L21370" s="195"/>
      <c r="M21370" s="196"/>
      <c r="N21370" s="197"/>
      <c r="O21370" s="197"/>
      <c r="P21370" s="231"/>
    </row>
    <row r="21371" spans="2:16">
      <c r="B21371" s="351"/>
      <c r="C21371" s="435"/>
      <c r="D21371" s="399"/>
      <c r="E21371" s="400"/>
      <c r="G21371" s="401"/>
      <c r="H21371" s="401"/>
      <c r="I21371" s="401"/>
      <c r="J21371" s="194"/>
      <c r="K21371" s="194"/>
      <c r="L21371" s="195"/>
      <c r="M21371" s="196"/>
      <c r="N21371" s="197"/>
      <c r="O21371" s="197"/>
      <c r="P21371" s="231"/>
    </row>
    <row r="21372" spans="2:16">
      <c r="B21372" s="351"/>
      <c r="C21372" s="435"/>
      <c r="D21372" s="399"/>
      <c r="E21372" s="400"/>
      <c r="G21372" s="401"/>
      <c r="H21372" s="401"/>
      <c r="I21372" s="401"/>
      <c r="J21372" s="194"/>
      <c r="K21372" s="194"/>
      <c r="L21372" s="195"/>
      <c r="M21372" s="196"/>
      <c r="N21372" s="197"/>
      <c r="O21372" s="197"/>
      <c r="P21372" s="231"/>
    </row>
    <row r="21373" spans="2:16">
      <c r="B21373" s="351"/>
      <c r="C21373" s="435"/>
      <c r="D21373" s="399"/>
      <c r="E21373" s="400"/>
      <c r="G21373" s="401"/>
      <c r="H21373" s="401"/>
      <c r="I21373" s="401"/>
      <c r="J21373" s="194"/>
      <c r="K21373" s="194"/>
      <c r="L21373" s="195"/>
      <c r="M21373" s="196"/>
      <c r="N21373" s="197"/>
      <c r="O21373" s="197"/>
      <c r="P21373" s="231"/>
    </row>
    <row r="21374" spans="2:16">
      <c r="B21374" s="351"/>
      <c r="C21374" s="435"/>
      <c r="D21374" s="399"/>
      <c r="E21374" s="400"/>
      <c r="G21374" s="401"/>
      <c r="H21374" s="401"/>
      <c r="I21374" s="401"/>
      <c r="J21374" s="194"/>
      <c r="K21374" s="194"/>
      <c r="L21374" s="195"/>
      <c r="M21374" s="196"/>
      <c r="N21374" s="197"/>
      <c r="O21374" s="197"/>
      <c r="P21374" s="231"/>
    </row>
    <row r="21375" spans="2:16">
      <c r="B21375" s="351"/>
      <c r="C21375" s="435"/>
      <c r="D21375" s="399"/>
      <c r="E21375" s="400"/>
      <c r="G21375" s="401"/>
      <c r="H21375" s="401"/>
      <c r="I21375" s="401"/>
      <c r="J21375" s="194"/>
      <c r="K21375" s="194"/>
      <c r="L21375" s="195"/>
      <c r="M21375" s="196"/>
      <c r="N21375" s="197"/>
      <c r="O21375" s="197"/>
      <c r="P21375" s="231"/>
    </row>
    <row r="21376" spans="2:16">
      <c r="B21376" s="351"/>
      <c r="C21376" s="435"/>
      <c r="D21376" s="399"/>
      <c r="E21376" s="400"/>
      <c r="G21376" s="401"/>
      <c r="H21376" s="401"/>
      <c r="I21376" s="401"/>
      <c r="J21376" s="194"/>
      <c r="K21376" s="194"/>
      <c r="L21376" s="195"/>
      <c r="M21376" s="196"/>
      <c r="N21376" s="197"/>
      <c r="O21376" s="197"/>
      <c r="P21376" s="231"/>
    </row>
    <row r="21377" spans="2:16">
      <c r="B21377" s="351"/>
      <c r="C21377" s="435"/>
      <c r="D21377" s="399"/>
      <c r="E21377" s="400"/>
      <c r="G21377" s="401"/>
      <c r="H21377" s="401"/>
      <c r="I21377" s="401"/>
      <c r="J21377" s="194"/>
      <c r="K21377" s="194"/>
      <c r="L21377" s="195"/>
      <c r="M21377" s="196"/>
      <c r="N21377" s="197"/>
      <c r="O21377" s="197"/>
      <c r="P21377" s="231"/>
    </row>
    <row r="21378" spans="2:16">
      <c r="B21378" s="351"/>
      <c r="C21378" s="435"/>
      <c r="D21378" s="399"/>
      <c r="E21378" s="400"/>
      <c r="G21378" s="401"/>
      <c r="H21378" s="401"/>
      <c r="I21378" s="401"/>
      <c r="J21378" s="194"/>
      <c r="K21378" s="194"/>
      <c r="L21378" s="195"/>
      <c r="M21378" s="196"/>
      <c r="N21378" s="197"/>
      <c r="O21378" s="197"/>
      <c r="P21378" s="231"/>
    </row>
    <row r="21379" spans="2:16">
      <c r="B21379" s="351"/>
      <c r="C21379" s="435"/>
      <c r="D21379" s="399"/>
      <c r="E21379" s="400"/>
      <c r="G21379" s="401"/>
      <c r="H21379" s="401"/>
      <c r="I21379" s="401"/>
      <c r="J21379" s="194"/>
      <c r="K21379" s="194"/>
      <c r="L21379" s="195"/>
      <c r="M21379" s="196"/>
      <c r="N21379" s="197"/>
      <c r="O21379" s="197"/>
      <c r="P21379" s="231"/>
    </row>
    <row r="21380" spans="2:16">
      <c r="B21380" s="351"/>
      <c r="C21380" s="435"/>
      <c r="D21380" s="399"/>
      <c r="E21380" s="400"/>
      <c r="G21380" s="401"/>
      <c r="H21380" s="401"/>
      <c r="I21380" s="401"/>
      <c r="J21380" s="194"/>
      <c r="K21380" s="194"/>
      <c r="L21380" s="195"/>
      <c r="M21380" s="196"/>
      <c r="N21380" s="197"/>
      <c r="O21380" s="197"/>
      <c r="P21380" s="231"/>
    </row>
    <row r="21381" spans="2:16">
      <c r="B21381" s="351"/>
      <c r="C21381" s="435"/>
      <c r="D21381" s="399"/>
      <c r="E21381" s="400"/>
      <c r="G21381" s="401"/>
      <c r="H21381" s="401"/>
      <c r="I21381" s="401"/>
      <c r="J21381" s="194"/>
      <c r="K21381" s="194"/>
      <c r="L21381" s="195"/>
      <c r="M21381" s="196"/>
      <c r="N21381" s="197"/>
      <c r="O21381" s="197"/>
      <c r="P21381" s="231"/>
    </row>
    <row r="21382" spans="2:16">
      <c r="B21382" s="351"/>
      <c r="C21382" s="435"/>
      <c r="D21382" s="399"/>
      <c r="E21382" s="400"/>
      <c r="G21382" s="401"/>
      <c r="H21382" s="401"/>
      <c r="I21382" s="401"/>
      <c r="J21382" s="194"/>
      <c r="K21382" s="194"/>
      <c r="L21382" s="195"/>
      <c r="M21382" s="196"/>
      <c r="N21382" s="197"/>
      <c r="O21382" s="197"/>
      <c r="P21382" s="231"/>
    </row>
    <row r="21383" spans="2:16">
      <c r="B21383" s="351"/>
      <c r="C21383" s="435"/>
      <c r="D21383" s="399"/>
      <c r="E21383" s="400"/>
      <c r="G21383" s="401"/>
      <c r="H21383" s="401"/>
      <c r="I21383" s="401"/>
      <c r="J21383" s="194"/>
      <c r="K21383" s="194"/>
      <c r="L21383" s="195"/>
      <c r="M21383" s="196"/>
      <c r="N21383" s="197"/>
      <c r="O21383" s="197"/>
      <c r="P21383" s="231"/>
    </row>
    <row r="21384" spans="2:16">
      <c r="B21384" s="351"/>
      <c r="C21384" s="435"/>
      <c r="D21384" s="399"/>
      <c r="E21384" s="400"/>
      <c r="G21384" s="401"/>
      <c r="H21384" s="401"/>
      <c r="I21384" s="401"/>
      <c r="J21384" s="194"/>
      <c r="K21384" s="194"/>
      <c r="L21384" s="195"/>
      <c r="M21384" s="196"/>
      <c r="N21384" s="197"/>
      <c r="O21384" s="197"/>
      <c r="P21384" s="231"/>
    </row>
    <row r="21385" spans="2:16">
      <c r="B21385" s="351"/>
      <c r="C21385" s="435"/>
      <c r="D21385" s="399"/>
      <c r="E21385" s="400"/>
      <c r="G21385" s="401"/>
      <c r="H21385" s="401"/>
      <c r="I21385" s="401"/>
      <c r="J21385" s="194"/>
      <c r="K21385" s="194"/>
      <c r="L21385" s="195"/>
      <c r="M21385" s="196"/>
      <c r="N21385" s="197"/>
      <c r="O21385" s="197"/>
      <c r="P21385" s="231"/>
    </row>
    <row r="21386" spans="2:16">
      <c r="B21386" s="351"/>
      <c r="C21386" s="435"/>
      <c r="D21386" s="399"/>
      <c r="E21386" s="400"/>
      <c r="G21386" s="401"/>
      <c r="H21386" s="401"/>
      <c r="I21386" s="401"/>
      <c r="J21386" s="194"/>
      <c r="K21386" s="194"/>
      <c r="L21386" s="195"/>
      <c r="M21386" s="196"/>
      <c r="N21386" s="197"/>
      <c r="O21386" s="197"/>
      <c r="P21386" s="231"/>
    </row>
    <row r="21387" spans="2:16">
      <c r="B21387" s="351"/>
      <c r="C21387" s="435"/>
      <c r="D21387" s="399"/>
      <c r="E21387" s="400"/>
      <c r="G21387" s="401"/>
      <c r="H21387" s="401"/>
      <c r="I21387" s="401"/>
      <c r="J21387" s="194"/>
      <c r="K21387" s="194"/>
      <c r="L21387" s="195"/>
      <c r="M21387" s="196"/>
      <c r="N21387" s="197"/>
      <c r="O21387" s="197"/>
      <c r="P21387" s="231"/>
    </row>
    <row r="21388" spans="2:16">
      <c r="B21388" s="351"/>
      <c r="C21388" s="435"/>
      <c r="D21388" s="399"/>
      <c r="E21388" s="400"/>
      <c r="G21388" s="401"/>
      <c r="H21388" s="401"/>
      <c r="I21388" s="401"/>
      <c r="J21388" s="194"/>
      <c r="K21388" s="194"/>
      <c r="L21388" s="195"/>
      <c r="M21388" s="196"/>
      <c r="N21388" s="197"/>
      <c r="O21388" s="197"/>
      <c r="P21388" s="231"/>
    </row>
    <row r="21389" spans="2:16">
      <c r="B21389" s="351"/>
      <c r="C21389" s="435"/>
      <c r="D21389" s="399"/>
      <c r="E21389" s="400"/>
      <c r="G21389" s="401"/>
      <c r="H21389" s="401"/>
      <c r="I21389" s="401"/>
      <c r="J21389" s="194"/>
      <c r="K21389" s="194"/>
      <c r="L21389" s="195"/>
      <c r="M21389" s="196"/>
      <c r="N21389" s="197"/>
      <c r="O21389" s="197"/>
      <c r="P21389" s="231"/>
    </row>
    <row r="21390" spans="2:16">
      <c r="B21390" s="351"/>
      <c r="C21390" s="435"/>
      <c r="D21390" s="399"/>
      <c r="E21390" s="400"/>
      <c r="G21390" s="401"/>
      <c r="H21390" s="401"/>
      <c r="I21390" s="401"/>
      <c r="J21390" s="194"/>
      <c r="K21390" s="194"/>
      <c r="L21390" s="195"/>
      <c r="M21390" s="196"/>
      <c r="N21390" s="197"/>
      <c r="O21390" s="197"/>
      <c r="P21390" s="231"/>
    </row>
    <row r="21391" spans="2:16">
      <c r="B21391" s="351"/>
      <c r="C21391" s="435"/>
      <c r="D21391" s="399"/>
      <c r="E21391" s="400"/>
      <c r="G21391" s="401"/>
      <c r="H21391" s="401"/>
      <c r="I21391" s="401"/>
      <c r="J21391" s="194"/>
      <c r="K21391" s="194"/>
      <c r="L21391" s="195"/>
      <c r="M21391" s="196"/>
      <c r="N21391" s="197"/>
      <c r="O21391" s="197"/>
      <c r="P21391" s="231"/>
    </row>
    <row r="21392" spans="2:16">
      <c r="B21392" s="351"/>
      <c r="C21392" s="435"/>
      <c r="D21392" s="399"/>
      <c r="E21392" s="400"/>
      <c r="G21392" s="401"/>
      <c r="H21392" s="401"/>
      <c r="I21392" s="401"/>
      <c r="J21392" s="194"/>
      <c r="K21392" s="194"/>
      <c r="L21392" s="195"/>
      <c r="M21392" s="196"/>
      <c r="N21392" s="197"/>
      <c r="O21392" s="197"/>
      <c r="P21392" s="231"/>
    </row>
    <row r="21393" spans="2:16">
      <c r="B21393" s="351"/>
      <c r="C21393" s="435"/>
      <c r="D21393" s="399"/>
      <c r="E21393" s="400"/>
      <c r="G21393" s="401"/>
      <c r="H21393" s="401"/>
      <c r="I21393" s="401"/>
      <c r="J21393" s="194"/>
      <c r="K21393" s="194"/>
      <c r="L21393" s="195"/>
      <c r="M21393" s="196"/>
      <c r="N21393" s="197"/>
      <c r="O21393" s="197"/>
      <c r="P21393" s="231"/>
    </row>
    <row r="21394" spans="2:16">
      <c r="B21394" s="351"/>
      <c r="C21394" s="435"/>
      <c r="D21394" s="399"/>
      <c r="E21394" s="400"/>
      <c r="G21394" s="401"/>
      <c r="H21394" s="401"/>
      <c r="I21394" s="401"/>
      <c r="J21394" s="194"/>
      <c r="K21394" s="194"/>
      <c r="L21394" s="195"/>
      <c r="M21394" s="196"/>
      <c r="N21394" s="197"/>
      <c r="O21394" s="197"/>
      <c r="P21394" s="231"/>
    </row>
    <row r="21395" spans="2:16">
      <c r="B21395" s="351"/>
      <c r="C21395" s="435"/>
      <c r="D21395" s="399"/>
      <c r="E21395" s="400"/>
      <c r="G21395" s="401"/>
      <c r="H21395" s="401"/>
      <c r="I21395" s="401"/>
      <c r="J21395" s="194"/>
      <c r="K21395" s="194"/>
      <c r="L21395" s="195"/>
      <c r="M21395" s="196"/>
      <c r="N21395" s="197"/>
      <c r="O21395" s="197"/>
      <c r="P21395" s="231"/>
    </row>
    <row r="21396" spans="2:16">
      <c r="B21396" s="351"/>
      <c r="C21396" s="435"/>
      <c r="D21396" s="399"/>
      <c r="E21396" s="400"/>
      <c r="G21396" s="401"/>
      <c r="H21396" s="401"/>
      <c r="I21396" s="401"/>
      <c r="J21396" s="194"/>
      <c r="K21396" s="194"/>
      <c r="L21396" s="195"/>
      <c r="M21396" s="196"/>
      <c r="N21396" s="197"/>
      <c r="O21396" s="197"/>
      <c r="P21396" s="231"/>
    </row>
    <row r="21397" spans="2:16">
      <c r="B21397" s="351"/>
      <c r="C21397" s="435"/>
      <c r="D21397" s="399"/>
      <c r="E21397" s="400"/>
      <c r="G21397" s="401"/>
      <c r="H21397" s="401"/>
      <c r="I21397" s="401"/>
      <c r="J21397" s="194"/>
      <c r="K21397" s="194"/>
      <c r="L21397" s="195"/>
      <c r="M21397" s="196"/>
      <c r="N21397" s="197"/>
      <c r="O21397" s="197"/>
      <c r="P21397" s="231"/>
    </row>
    <row r="21398" spans="2:16">
      <c r="B21398" s="351"/>
      <c r="C21398" s="435"/>
      <c r="D21398" s="399"/>
      <c r="E21398" s="400"/>
      <c r="G21398" s="401"/>
      <c r="H21398" s="401"/>
      <c r="I21398" s="401"/>
      <c r="J21398" s="194"/>
      <c r="K21398" s="194"/>
      <c r="L21398" s="195"/>
      <c r="M21398" s="196"/>
      <c r="N21398" s="197"/>
      <c r="O21398" s="197"/>
      <c r="P21398" s="231"/>
    </row>
    <row r="21399" spans="2:16">
      <c r="B21399" s="351"/>
      <c r="C21399" s="435"/>
      <c r="D21399" s="399"/>
      <c r="E21399" s="400"/>
      <c r="G21399" s="401"/>
      <c r="H21399" s="401"/>
      <c r="I21399" s="401"/>
      <c r="J21399" s="194"/>
      <c r="K21399" s="194"/>
      <c r="L21399" s="195"/>
      <c r="M21399" s="196"/>
      <c r="N21399" s="197"/>
      <c r="O21399" s="197"/>
      <c r="P21399" s="231"/>
    </row>
    <row r="21400" spans="2:16">
      <c r="B21400" s="351"/>
      <c r="C21400" s="435"/>
      <c r="D21400" s="399"/>
      <c r="E21400" s="400"/>
      <c r="G21400" s="401"/>
      <c r="H21400" s="401"/>
      <c r="I21400" s="401"/>
      <c r="J21400" s="194"/>
      <c r="K21400" s="194"/>
      <c r="L21400" s="195"/>
      <c r="M21400" s="196"/>
      <c r="N21400" s="197"/>
      <c r="O21400" s="197"/>
      <c r="P21400" s="231"/>
    </row>
    <row r="21401" spans="2:16">
      <c r="B21401" s="351"/>
      <c r="C21401" s="435"/>
      <c r="D21401" s="399"/>
      <c r="E21401" s="400"/>
      <c r="G21401" s="401"/>
      <c r="H21401" s="401"/>
      <c r="I21401" s="401"/>
      <c r="J21401" s="194"/>
      <c r="K21401" s="194"/>
      <c r="L21401" s="195"/>
      <c r="M21401" s="196"/>
      <c r="N21401" s="197"/>
      <c r="O21401" s="197"/>
      <c r="P21401" s="231"/>
    </row>
    <row r="21402" spans="2:16">
      <c r="B21402" s="351"/>
      <c r="C21402" s="435"/>
      <c r="D21402" s="399"/>
      <c r="E21402" s="400"/>
      <c r="G21402" s="401"/>
      <c r="H21402" s="401"/>
      <c r="I21402" s="401"/>
      <c r="J21402" s="194"/>
      <c r="K21402" s="194"/>
      <c r="L21402" s="195"/>
      <c r="M21402" s="196"/>
      <c r="N21402" s="197"/>
      <c r="O21402" s="197"/>
      <c r="P21402" s="231"/>
    </row>
    <row r="21403" spans="2:16">
      <c r="B21403" s="351"/>
      <c r="C21403" s="435"/>
      <c r="D21403" s="399"/>
      <c r="E21403" s="400"/>
      <c r="G21403" s="401"/>
      <c r="H21403" s="401"/>
      <c r="I21403" s="401"/>
      <c r="J21403" s="194"/>
      <c r="K21403" s="194"/>
      <c r="L21403" s="195"/>
      <c r="M21403" s="196"/>
      <c r="N21403" s="197"/>
      <c r="O21403" s="197"/>
      <c r="P21403" s="231"/>
    </row>
    <row r="21404" spans="2:16">
      <c r="B21404" s="351"/>
      <c r="C21404" s="435"/>
      <c r="D21404" s="399"/>
      <c r="E21404" s="400"/>
      <c r="G21404" s="401"/>
      <c r="H21404" s="401"/>
      <c r="I21404" s="401"/>
      <c r="J21404" s="194"/>
      <c r="K21404" s="194"/>
      <c r="L21404" s="195"/>
      <c r="M21404" s="196"/>
      <c r="N21404" s="197"/>
      <c r="O21404" s="197"/>
      <c r="P21404" s="231"/>
    </row>
    <row r="21405" spans="2:16">
      <c r="B21405" s="351"/>
      <c r="C21405" s="435"/>
      <c r="D21405" s="399"/>
      <c r="E21405" s="400"/>
      <c r="G21405" s="401"/>
      <c r="H21405" s="401"/>
      <c r="I21405" s="401"/>
      <c r="J21405" s="194"/>
      <c r="K21405" s="194"/>
      <c r="L21405" s="195"/>
      <c r="M21405" s="196"/>
      <c r="N21405" s="197"/>
      <c r="O21405" s="197"/>
      <c r="P21405" s="231"/>
    </row>
    <row r="21406" spans="2:16">
      <c r="B21406" s="351"/>
      <c r="C21406" s="435"/>
      <c r="D21406" s="399"/>
      <c r="E21406" s="400"/>
      <c r="G21406" s="401"/>
      <c r="H21406" s="401"/>
      <c r="I21406" s="401"/>
      <c r="J21406" s="194"/>
      <c r="K21406" s="194"/>
      <c r="L21406" s="195"/>
      <c r="M21406" s="196"/>
      <c r="N21406" s="197"/>
      <c r="O21406" s="197"/>
      <c r="P21406" s="231"/>
    </row>
    <row r="21407" spans="2:16">
      <c r="B21407" s="351"/>
      <c r="C21407" s="435"/>
      <c r="D21407" s="399"/>
      <c r="E21407" s="400"/>
      <c r="G21407" s="401"/>
      <c r="H21407" s="401"/>
      <c r="I21407" s="401"/>
      <c r="J21407" s="194"/>
      <c r="K21407" s="194"/>
      <c r="L21407" s="195"/>
      <c r="M21407" s="196"/>
      <c r="N21407" s="197"/>
      <c r="O21407" s="197"/>
      <c r="P21407" s="231"/>
    </row>
    <row r="21408" spans="2:16">
      <c r="B21408" s="351"/>
      <c r="C21408" s="435"/>
      <c r="D21408" s="399"/>
      <c r="E21408" s="400"/>
      <c r="G21408" s="401"/>
      <c r="H21408" s="401"/>
      <c r="I21408" s="401"/>
      <c r="J21408" s="194"/>
      <c r="K21408" s="194"/>
      <c r="L21408" s="195"/>
      <c r="M21408" s="196"/>
      <c r="N21408" s="197"/>
      <c r="O21408" s="197"/>
      <c r="P21408" s="231"/>
    </row>
    <row r="21409" spans="2:16">
      <c r="B21409" s="351"/>
      <c r="C21409" s="435"/>
      <c r="D21409" s="399"/>
      <c r="E21409" s="400"/>
      <c r="G21409" s="401"/>
      <c r="H21409" s="401"/>
      <c r="I21409" s="401"/>
      <c r="J21409" s="194"/>
      <c r="K21409" s="194"/>
      <c r="L21409" s="195"/>
      <c r="M21409" s="196"/>
      <c r="N21409" s="197"/>
      <c r="O21409" s="197"/>
      <c r="P21409" s="231"/>
    </row>
    <row r="21410" spans="2:16">
      <c r="B21410" s="351"/>
      <c r="C21410" s="435"/>
      <c r="D21410" s="399"/>
      <c r="E21410" s="400"/>
      <c r="G21410" s="401"/>
      <c r="H21410" s="401"/>
      <c r="I21410" s="401"/>
      <c r="J21410" s="194"/>
      <c r="K21410" s="194"/>
      <c r="L21410" s="195"/>
      <c r="M21410" s="196"/>
      <c r="N21410" s="197"/>
      <c r="O21410" s="197"/>
      <c r="P21410" s="231"/>
    </row>
    <row r="21411" spans="2:16">
      <c r="B21411" s="351"/>
      <c r="C21411" s="435"/>
      <c r="D21411" s="399"/>
      <c r="E21411" s="400"/>
      <c r="G21411" s="401"/>
      <c r="H21411" s="401"/>
      <c r="I21411" s="401"/>
      <c r="J21411" s="194"/>
      <c r="K21411" s="194"/>
      <c r="L21411" s="195"/>
      <c r="M21411" s="196"/>
      <c r="N21411" s="197"/>
      <c r="O21411" s="197"/>
      <c r="P21411" s="231"/>
    </row>
    <row r="21412" spans="2:16">
      <c r="B21412" s="351"/>
      <c r="C21412" s="435"/>
      <c r="D21412" s="399"/>
      <c r="E21412" s="400"/>
      <c r="G21412" s="401"/>
      <c r="H21412" s="401"/>
      <c r="I21412" s="401"/>
      <c r="J21412" s="194"/>
      <c r="K21412" s="194"/>
      <c r="L21412" s="195"/>
      <c r="M21412" s="196"/>
      <c r="N21412" s="197"/>
      <c r="O21412" s="197"/>
      <c r="P21412" s="231"/>
    </row>
    <row r="21413" spans="2:16">
      <c r="B21413" s="351"/>
      <c r="C21413" s="435"/>
      <c r="D21413" s="399"/>
      <c r="E21413" s="400"/>
      <c r="G21413" s="401"/>
      <c r="H21413" s="401"/>
      <c r="I21413" s="401"/>
      <c r="J21413" s="194"/>
      <c r="K21413" s="194"/>
      <c r="L21413" s="195"/>
      <c r="M21413" s="196"/>
      <c r="N21413" s="197"/>
      <c r="O21413" s="197"/>
      <c r="P21413" s="231"/>
    </row>
    <row r="21414" spans="2:16">
      <c r="B21414" s="351"/>
      <c r="C21414" s="435"/>
      <c r="D21414" s="399"/>
      <c r="E21414" s="400"/>
      <c r="G21414" s="401"/>
      <c r="H21414" s="401"/>
      <c r="I21414" s="401"/>
      <c r="J21414" s="194"/>
      <c r="K21414" s="194"/>
      <c r="L21414" s="195"/>
      <c r="M21414" s="196"/>
      <c r="N21414" s="197"/>
      <c r="O21414" s="197"/>
      <c r="P21414" s="231"/>
    </row>
    <row r="21415" spans="2:16">
      <c r="B21415" s="351"/>
      <c r="C21415" s="435"/>
      <c r="D21415" s="399"/>
      <c r="E21415" s="400"/>
      <c r="G21415" s="401"/>
      <c r="H21415" s="401"/>
      <c r="I21415" s="401"/>
      <c r="J21415" s="194"/>
      <c r="K21415" s="194"/>
      <c r="L21415" s="195"/>
      <c r="M21415" s="196"/>
      <c r="N21415" s="197"/>
      <c r="O21415" s="197"/>
      <c r="P21415" s="231"/>
    </row>
    <row r="21416" spans="2:16">
      <c r="B21416" s="351"/>
      <c r="C21416" s="435"/>
      <c r="D21416" s="399"/>
      <c r="E21416" s="400"/>
      <c r="G21416" s="401"/>
      <c r="H21416" s="401"/>
      <c r="I21416" s="401"/>
      <c r="J21416" s="194"/>
      <c r="K21416" s="194"/>
      <c r="L21416" s="195"/>
      <c r="M21416" s="196"/>
      <c r="N21416" s="197"/>
      <c r="O21416" s="197"/>
      <c r="P21416" s="231"/>
    </row>
    <row r="21417" spans="2:16">
      <c r="B21417" s="351"/>
      <c r="C21417" s="435"/>
      <c r="D21417" s="399"/>
      <c r="E21417" s="400"/>
      <c r="G21417" s="401"/>
      <c r="H21417" s="401"/>
      <c r="I21417" s="401"/>
      <c r="J21417" s="194"/>
      <c r="K21417" s="194"/>
      <c r="L21417" s="195"/>
      <c r="M21417" s="196"/>
      <c r="N21417" s="197"/>
      <c r="O21417" s="197"/>
      <c r="P21417" s="231"/>
    </row>
    <row r="21418" spans="2:16">
      <c r="B21418" s="351"/>
      <c r="C21418" s="435"/>
      <c r="D21418" s="399"/>
      <c r="E21418" s="400"/>
      <c r="G21418" s="401"/>
      <c r="H21418" s="401"/>
      <c r="I21418" s="401"/>
      <c r="J21418" s="194"/>
      <c r="K21418" s="194"/>
      <c r="L21418" s="195"/>
      <c r="M21418" s="196"/>
      <c r="N21418" s="197"/>
      <c r="O21418" s="197"/>
      <c r="P21418" s="231"/>
    </row>
    <row r="21419" spans="2:16">
      <c r="B21419" s="351"/>
      <c r="C21419" s="435"/>
      <c r="D21419" s="399"/>
      <c r="E21419" s="400"/>
      <c r="G21419" s="401"/>
      <c r="H21419" s="401"/>
      <c r="I21419" s="401"/>
      <c r="J21419" s="194"/>
      <c r="K21419" s="194"/>
      <c r="L21419" s="195"/>
      <c r="M21419" s="196"/>
      <c r="N21419" s="197"/>
      <c r="O21419" s="197"/>
      <c r="P21419" s="231"/>
    </row>
    <row r="21420" spans="2:16">
      <c r="B21420" s="351"/>
      <c r="C21420" s="435"/>
      <c r="D21420" s="399"/>
      <c r="E21420" s="400"/>
      <c r="G21420" s="401"/>
      <c r="H21420" s="401"/>
      <c r="I21420" s="401"/>
      <c r="J21420" s="194"/>
      <c r="K21420" s="194"/>
      <c r="L21420" s="195"/>
      <c r="M21420" s="196"/>
      <c r="N21420" s="197"/>
      <c r="O21420" s="197"/>
      <c r="P21420" s="231"/>
    </row>
    <row r="21421" spans="2:16">
      <c r="B21421" s="351"/>
      <c r="C21421" s="435"/>
      <c r="D21421" s="399"/>
      <c r="E21421" s="400"/>
      <c r="G21421" s="401"/>
      <c r="H21421" s="401"/>
      <c r="I21421" s="401"/>
      <c r="J21421" s="194"/>
      <c r="K21421" s="194"/>
      <c r="L21421" s="195"/>
      <c r="M21421" s="196"/>
      <c r="N21421" s="197"/>
      <c r="O21421" s="197"/>
      <c r="P21421" s="231"/>
    </row>
    <row r="21422" spans="2:16">
      <c r="B21422" s="351"/>
      <c r="C21422" s="435"/>
      <c r="D21422" s="399"/>
      <c r="E21422" s="400"/>
      <c r="G21422" s="401"/>
      <c r="H21422" s="401"/>
      <c r="I21422" s="401"/>
      <c r="J21422" s="194"/>
      <c r="K21422" s="194"/>
      <c r="L21422" s="195"/>
      <c r="M21422" s="196"/>
      <c r="N21422" s="197"/>
      <c r="O21422" s="197"/>
      <c r="P21422" s="231"/>
    </row>
    <row r="21423" spans="2:16">
      <c r="B21423" s="351"/>
      <c r="C21423" s="435"/>
      <c r="D21423" s="399"/>
      <c r="E21423" s="400"/>
      <c r="G21423" s="401"/>
      <c r="H21423" s="401"/>
      <c r="I21423" s="401"/>
      <c r="J21423" s="194"/>
      <c r="K21423" s="194"/>
      <c r="L21423" s="195"/>
      <c r="M21423" s="196"/>
      <c r="N21423" s="197"/>
      <c r="O21423" s="197"/>
      <c r="P21423" s="231"/>
    </row>
    <row r="21424" spans="2:16">
      <c r="B21424" s="351"/>
      <c r="C21424" s="435"/>
      <c r="D21424" s="399"/>
      <c r="E21424" s="400"/>
      <c r="G21424" s="401"/>
      <c r="H21424" s="401"/>
      <c r="I21424" s="401"/>
      <c r="J21424" s="194"/>
      <c r="K21424" s="194"/>
      <c r="L21424" s="195"/>
      <c r="M21424" s="196"/>
      <c r="N21424" s="197"/>
      <c r="O21424" s="197"/>
      <c r="P21424" s="231"/>
    </row>
    <row r="21425" spans="2:16">
      <c r="B21425" s="351"/>
      <c r="C21425" s="435"/>
      <c r="D21425" s="399"/>
      <c r="E21425" s="400"/>
      <c r="G21425" s="401"/>
      <c r="H21425" s="401"/>
      <c r="I21425" s="401"/>
      <c r="J21425" s="194"/>
      <c r="K21425" s="194"/>
      <c r="L21425" s="195"/>
      <c r="M21425" s="196"/>
      <c r="N21425" s="197"/>
      <c r="O21425" s="197"/>
      <c r="P21425" s="231"/>
    </row>
    <row r="21426" spans="2:16">
      <c r="B21426" s="351"/>
      <c r="C21426" s="435"/>
      <c r="D21426" s="399"/>
      <c r="E21426" s="400"/>
      <c r="G21426" s="401"/>
      <c r="H21426" s="401"/>
      <c r="I21426" s="401"/>
      <c r="J21426" s="194"/>
      <c r="K21426" s="194"/>
      <c r="L21426" s="195"/>
      <c r="M21426" s="196"/>
      <c r="N21426" s="197"/>
      <c r="O21426" s="197"/>
      <c r="P21426" s="231"/>
    </row>
    <row r="21427" spans="2:16">
      <c r="B21427" s="351"/>
      <c r="C21427" s="435"/>
      <c r="D21427" s="399"/>
      <c r="E21427" s="400"/>
      <c r="G21427" s="401"/>
      <c r="H21427" s="401"/>
      <c r="I21427" s="401"/>
      <c r="J21427" s="194"/>
      <c r="K21427" s="194"/>
      <c r="L21427" s="195"/>
      <c r="M21427" s="196"/>
      <c r="N21427" s="197"/>
      <c r="O21427" s="197"/>
      <c r="P21427" s="231"/>
    </row>
    <row r="21428" spans="2:16">
      <c r="B21428" s="351"/>
      <c r="C21428" s="435"/>
      <c r="D21428" s="399"/>
      <c r="E21428" s="400"/>
      <c r="G21428" s="401"/>
      <c r="H21428" s="401"/>
      <c r="I21428" s="401"/>
      <c r="J21428" s="194"/>
      <c r="K21428" s="194"/>
      <c r="L21428" s="195"/>
      <c r="M21428" s="196"/>
      <c r="N21428" s="197"/>
      <c r="O21428" s="197"/>
      <c r="P21428" s="231"/>
    </row>
    <row r="21429" spans="2:16">
      <c r="B21429" s="351"/>
      <c r="C21429" s="435"/>
      <c r="D21429" s="399"/>
      <c r="E21429" s="400"/>
      <c r="G21429" s="401"/>
      <c r="H21429" s="401"/>
      <c r="I21429" s="401"/>
      <c r="J21429" s="194"/>
      <c r="K21429" s="194"/>
      <c r="L21429" s="195"/>
      <c r="M21429" s="196"/>
      <c r="N21429" s="197"/>
      <c r="O21429" s="197"/>
      <c r="P21429" s="231"/>
    </row>
    <row r="21430" spans="2:16">
      <c r="B21430" s="351"/>
      <c r="C21430" s="435"/>
      <c r="D21430" s="399"/>
      <c r="E21430" s="400"/>
      <c r="G21430" s="401"/>
      <c r="H21430" s="401"/>
      <c r="I21430" s="401"/>
      <c r="J21430" s="194"/>
      <c r="K21430" s="194"/>
      <c r="L21430" s="195"/>
      <c r="M21430" s="196"/>
      <c r="N21430" s="197"/>
      <c r="O21430" s="197"/>
      <c r="P21430" s="231"/>
    </row>
    <row r="21431" spans="2:16">
      <c r="B21431" s="351"/>
      <c r="C21431" s="435"/>
      <c r="D21431" s="399"/>
      <c r="E21431" s="400"/>
      <c r="G21431" s="401"/>
      <c r="H21431" s="401"/>
      <c r="I21431" s="401"/>
      <c r="J21431" s="194"/>
      <c r="K21431" s="194"/>
      <c r="L21431" s="195"/>
      <c r="M21431" s="196"/>
      <c r="N21431" s="197"/>
      <c r="O21431" s="197"/>
      <c r="P21431" s="231"/>
    </row>
    <row r="21432" spans="2:16">
      <c r="B21432" s="351"/>
      <c r="C21432" s="435"/>
      <c r="D21432" s="399"/>
      <c r="E21432" s="400"/>
      <c r="G21432" s="401"/>
      <c r="H21432" s="401"/>
      <c r="I21432" s="401"/>
      <c r="J21432" s="194"/>
      <c r="K21432" s="194"/>
      <c r="L21432" s="195"/>
      <c r="M21432" s="196"/>
      <c r="N21432" s="197"/>
      <c r="O21432" s="197"/>
      <c r="P21432" s="231"/>
    </row>
    <row r="21433" spans="2:16">
      <c r="B21433" s="351"/>
      <c r="C21433" s="435"/>
      <c r="D21433" s="399"/>
      <c r="E21433" s="400"/>
      <c r="G21433" s="401"/>
      <c r="H21433" s="401"/>
      <c r="I21433" s="401"/>
      <c r="J21433" s="194"/>
      <c r="K21433" s="194"/>
      <c r="L21433" s="195"/>
      <c r="M21433" s="196"/>
      <c r="N21433" s="197"/>
      <c r="O21433" s="197"/>
      <c r="P21433" s="231"/>
    </row>
    <row r="21434" spans="2:16">
      <c r="B21434" s="351"/>
      <c r="C21434" s="435"/>
      <c r="D21434" s="399"/>
      <c r="E21434" s="400"/>
      <c r="G21434" s="401"/>
      <c r="H21434" s="401"/>
      <c r="I21434" s="401"/>
      <c r="J21434" s="194"/>
      <c r="K21434" s="194"/>
      <c r="L21434" s="195"/>
      <c r="M21434" s="196"/>
      <c r="N21434" s="197"/>
      <c r="O21434" s="197"/>
      <c r="P21434" s="231"/>
    </row>
    <row r="21435" spans="2:16">
      <c r="B21435" s="351"/>
      <c r="C21435" s="435"/>
      <c r="D21435" s="399"/>
      <c r="E21435" s="400"/>
      <c r="G21435" s="401"/>
      <c r="H21435" s="401"/>
      <c r="I21435" s="401"/>
      <c r="J21435" s="194"/>
      <c r="K21435" s="194"/>
      <c r="L21435" s="195"/>
      <c r="M21435" s="196"/>
      <c r="N21435" s="197"/>
      <c r="O21435" s="197"/>
      <c r="P21435" s="231"/>
    </row>
    <row r="21436" spans="2:16">
      <c r="B21436" s="351"/>
      <c r="C21436" s="435"/>
      <c r="D21436" s="399"/>
      <c r="E21436" s="400"/>
      <c r="G21436" s="401"/>
      <c r="H21436" s="401"/>
      <c r="I21436" s="401"/>
      <c r="J21436" s="194"/>
      <c r="K21436" s="194"/>
      <c r="L21436" s="195"/>
      <c r="M21436" s="196"/>
      <c r="N21436" s="197"/>
      <c r="O21436" s="197"/>
      <c r="P21436" s="231"/>
    </row>
    <row r="21437" spans="2:16">
      <c r="B21437" s="351"/>
      <c r="C21437" s="435"/>
      <c r="D21437" s="399"/>
      <c r="E21437" s="400"/>
      <c r="G21437" s="401"/>
      <c r="H21437" s="401"/>
      <c r="I21437" s="401"/>
      <c r="J21437" s="194"/>
      <c r="K21437" s="194"/>
      <c r="L21437" s="195"/>
      <c r="M21437" s="196"/>
      <c r="N21437" s="197"/>
      <c r="O21437" s="197"/>
      <c r="P21437" s="231"/>
    </row>
    <row r="21438" spans="2:16">
      <c r="B21438" s="351"/>
      <c r="C21438" s="435"/>
      <c r="D21438" s="399"/>
      <c r="E21438" s="400"/>
      <c r="G21438" s="401"/>
      <c r="H21438" s="401"/>
      <c r="I21438" s="401"/>
      <c r="J21438" s="194"/>
      <c r="K21438" s="194"/>
      <c r="L21438" s="195"/>
      <c r="M21438" s="196"/>
      <c r="N21438" s="197"/>
      <c r="O21438" s="197"/>
      <c r="P21438" s="231"/>
    </row>
    <row r="21439" spans="2:16">
      <c r="B21439" s="351"/>
      <c r="C21439" s="435"/>
      <c r="D21439" s="399"/>
      <c r="E21439" s="400"/>
      <c r="G21439" s="401"/>
      <c r="H21439" s="401"/>
      <c r="I21439" s="401"/>
      <c r="J21439" s="194"/>
      <c r="K21439" s="194"/>
      <c r="L21439" s="195"/>
      <c r="M21439" s="196"/>
      <c r="N21439" s="197"/>
      <c r="O21439" s="197"/>
      <c r="P21439" s="231"/>
    </row>
    <row r="21440" spans="2:16">
      <c r="B21440" s="351"/>
      <c r="C21440" s="435"/>
      <c r="D21440" s="399"/>
      <c r="E21440" s="400"/>
      <c r="G21440" s="401"/>
      <c r="H21440" s="401"/>
      <c r="I21440" s="401"/>
      <c r="J21440" s="194"/>
      <c r="K21440" s="194"/>
      <c r="L21440" s="195"/>
      <c r="M21440" s="196"/>
      <c r="N21440" s="197"/>
      <c r="O21440" s="197"/>
      <c r="P21440" s="231"/>
    </row>
    <row r="21441" spans="2:16">
      <c r="B21441" s="351"/>
      <c r="C21441" s="435"/>
      <c r="D21441" s="399"/>
      <c r="E21441" s="400"/>
      <c r="G21441" s="401"/>
      <c r="H21441" s="401"/>
      <c r="I21441" s="401"/>
      <c r="J21441" s="194"/>
      <c r="K21441" s="194"/>
      <c r="L21441" s="195"/>
      <c r="M21441" s="196"/>
      <c r="N21441" s="197"/>
      <c r="O21441" s="197"/>
      <c r="P21441" s="231"/>
    </row>
    <row r="21442" spans="2:16">
      <c r="B21442" s="351"/>
      <c r="C21442" s="435"/>
      <c r="D21442" s="399"/>
      <c r="E21442" s="400"/>
      <c r="G21442" s="401"/>
      <c r="H21442" s="401"/>
      <c r="I21442" s="401"/>
      <c r="J21442" s="194"/>
      <c r="K21442" s="194"/>
      <c r="L21442" s="195"/>
      <c r="M21442" s="196"/>
      <c r="N21442" s="197"/>
      <c r="O21442" s="197"/>
      <c r="P21442" s="231"/>
    </row>
    <row r="21443" spans="2:16">
      <c r="B21443" s="351"/>
      <c r="C21443" s="435"/>
      <c r="D21443" s="399"/>
      <c r="E21443" s="400"/>
      <c r="G21443" s="401"/>
      <c r="H21443" s="401"/>
      <c r="I21443" s="401"/>
      <c r="J21443" s="194"/>
      <c r="K21443" s="194"/>
      <c r="L21443" s="195"/>
      <c r="M21443" s="196"/>
      <c r="N21443" s="197"/>
      <c r="O21443" s="197"/>
      <c r="P21443" s="231"/>
    </row>
    <row r="21444" spans="2:16">
      <c r="B21444" s="351"/>
      <c r="C21444" s="435"/>
      <c r="D21444" s="399"/>
      <c r="E21444" s="400"/>
      <c r="G21444" s="401"/>
      <c r="H21444" s="401"/>
      <c r="I21444" s="401"/>
      <c r="J21444" s="194"/>
      <c r="K21444" s="194"/>
      <c r="L21444" s="195"/>
      <c r="M21444" s="196"/>
      <c r="N21444" s="197"/>
      <c r="O21444" s="197"/>
      <c r="P21444" s="231"/>
    </row>
    <row r="21445" spans="2:16">
      <c r="B21445" s="351"/>
      <c r="C21445" s="435"/>
      <c r="D21445" s="399"/>
      <c r="E21445" s="400"/>
      <c r="G21445" s="401"/>
      <c r="H21445" s="401"/>
      <c r="I21445" s="401"/>
      <c r="J21445" s="194"/>
      <c r="K21445" s="194"/>
      <c r="L21445" s="195"/>
      <c r="M21445" s="196"/>
      <c r="N21445" s="197"/>
      <c r="O21445" s="197"/>
      <c r="P21445" s="231"/>
    </row>
    <row r="21446" spans="2:16">
      <c r="B21446" s="351"/>
      <c r="C21446" s="435"/>
      <c r="D21446" s="399"/>
      <c r="E21446" s="400"/>
      <c r="G21446" s="401"/>
      <c r="H21446" s="401"/>
      <c r="I21446" s="401"/>
      <c r="J21446" s="194"/>
      <c r="K21446" s="194"/>
      <c r="L21446" s="195"/>
      <c r="M21446" s="196"/>
      <c r="N21446" s="197"/>
      <c r="O21446" s="197"/>
      <c r="P21446" s="231"/>
    </row>
    <row r="21447" spans="2:16">
      <c r="B21447" s="351"/>
      <c r="C21447" s="435"/>
      <c r="D21447" s="399"/>
      <c r="E21447" s="400"/>
      <c r="G21447" s="401"/>
      <c r="H21447" s="401"/>
      <c r="I21447" s="401"/>
      <c r="J21447" s="194"/>
      <c r="K21447" s="194"/>
      <c r="L21447" s="195"/>
      <c r="M21447" s="196"/>
      <c r="N21447" s="197"/>
      <c r="O21447" s="197"/>
      <c r="P21447" s="231"/>
    </row>
    <row r="21448" spans="2:16">
      <c r="B21448" s="351"/>
      <c r="C21448" s="435"/>
      <c r="D21448" s="399"/>
      <c r="E21448" s="400"/>
      <c r="G21448" s="401"/>
      <c r="H21448" s="401"/>
      <c r="I21448" s="401"/>
      <c r="J21448" s="194"/>
      <c r="K21448" s="194"/>
      <c r="L21448" s="195"/>
      <c r="M21448" s="196"/>
      <c r="N21448" s="197"/>
      <c r="O21448" s="197"/>
      <c r="P21448" s="231"/>
    </row>
    <row r="21449" spans="2:16">
      <c r="B21449" s="351"/>
      <c r="C21449" s="435"/>
      <c r="D21449" s="399"/>
      <c r="E21449" s="400"/>
      <c r="G21449" s="401"/>
      <c r="H21449" s="401"/>
      <c r="I21449" s="401"/>
      <c r="J21449" s="194"/>
      <c r="K21449" s="194"/>
      <c r="L21449" s="195"/>
      <c r="M21449" s="196"/>
      <c r="N21449" s="197"/>
      <c r="O21449" s="197"/>
      <c r="P21449" s="231"/>
    </row>
    <row r="21450" spans="2:16">
      <c r="B21450" s="351"/>
      <c r="C21450" s="435"/>
      <c r="D21450" s="399"/>
      <c r="E21450" s="400"/>
      <c r="G21450" s="401"/>
      <c r="H21450" s="401"/>
      <c r="I21450" s="401"/>
      <c r="J21450" s="194"/>
      <c r="K21450" s="194"/>
      <c r="L21450" s="195"/>
      <c r="M21450" s="196"/>
      <c r="N21450" s="197"/>
      <c r="O21450" s="197"/>
      <c r="P21450" s="231"/>
    </row>
    <row r="21451" spans="2:16">
      <c r="B21451" s="351"/>
      <c r="C21451" s="435"/>
      <c r="D21451" s="399"/>
      <c r="E21451" s="400"/>
      <c r="G21451" s="401"/>
      <c r="H21451" s="401"/>
      <c r="I21451" s="401"/>
      <c r="J21451" s="194"/>
      <c r="K21451" s="194"/>
      <c r="L21451" s="195"/>
      <c r="M21451" s="196"/>
      <c r="N21451" s="197"/>
      <c r="O21451" s="197"/>
      <c r="P21451" s="231"/>
    </row>
    <row r="21452" spans="2:16">
      <c r="B21452" s="351"/>
      <c r="C21452" s="435"/>
      <c r="D21452" s="399"/>
      <c r="E21452" s="400"/>
      <c r="G21452" s="401"/>
      <c r="H21452" s="401"/>
      <c r="I21452" s="401"/>
      <c r="J21452" s="194"/>
      <c r="K21452" s="194"/>
      <c r="L21452" s="195"/>
      <c r="M21452" s="196"/>
      <c r="N21452" s="197"/>
      <c r="O21452" s="197"/>
      <c r="P21452" s="231"/>
    </row>
    <row r="21453" spans="2:16">
      <c r="B21453" s="351"/>
      <c r="C21453" s="435"/>
      <c r="D21453" s="399"/>
      <c r="E21453" s="400"/>
      <c r="G21453" s="401"/>
      <c r="H21453" s="401"/>
      <c r="I21453" s="401"/>
      <c r="J21453" s="194"/>
      <c r="K21453" s="194"/>
      <c r="L21453" s="195"/>
      <c r="M21453" s="196"/>
      <c r="N21453" s="197"/>
      <c r="O21453" s="197"/>
      <c r="P21453" s="231"/>
    </row>
    <row r="21454" spans="2:16">
      <c r="B21454" s="351"/>
      <c r="C21454" s="435"/>
      <c r="D21454" s="399"/>
      <c r="E21454" s="400"/>
      <c r="G21454" s="401"/>
      <c r="H21454" s="401"/>
      <c r="I21454" s="401"/>
      <c r="J21454" s="194"/>
      <c r="K21454" s="194"/>
      <c r="L21454" s="195"/>
      <c r="M21454" s="196"/>
      <c r="N21454" s="197"/>
      <c r="O21454" s="197"/>
      <c r="P21454" s="231"/>
    </row>
    <row r="21455" spans="2:16">
      <c r="B21455" s="351"/>
      <c r="C21455" s="435"/>
      <c r="D21455" s="399"/>
      <c r="E21455" s="400"/>
      <c r="G21455" s="401"/>
      <c r="H21455" s="401"/>
      <c r="I21455" s="401"/>
      <c r="J21455" s="194"/>
      <c r="K21455" s="194"/>
      <c r="L21455" s="195"/>
      <c r="M21455" s="196"/>
      <c r="N21455" s="197"/>
      <c r="O21455" s="197"/>
      <c r="P21455" s="231"/>
    </row>
    <row r="21456" spans="2:16">
      <c r="B21456" s="351"/>
      <c r="C21456" s="435"/>
      <c r="D21456" s="399"/>
      <c r="E21456" s="400"/>
      <c r="G21456" s="401"/>
      <c r="H21456" s="401"/>
      <c r="I21456" s="401"/>
      <c r="J21456" s="194"/>
      <c r="K21456" s="194"/>
      <c r="L21456" s="195"/>
      <c r="M21456" s="196"/>
      <c r="N21456" s="197"/>
      <c r="O21456" s="197"/>
      <c r="P21456" s="231"/>
    </row>
    <row r="21457" spans="2:16">
      <c r="B21457" s="351"/>
      <c r="C21457" s="435"/>
      <c r="D21457" s="399"/>
      <c r="E21457" s="400"/>
      <c r="G21457" s="401"/>
      <c r="H21457" s="401"/>
      <c r="I21457" s="401"/>
      <c r="J21457" s="194"/>
      <c r="K21457" s="194"/>
      <c r="L21457" s="195"/>
      <c r="M21457" s="196"/>
      <c r="N21457" s="197"/>
      <c r="O21457" s="197"/>
      <c r="P21457" s="231"/>
    </row>
    <row r="21458" spans="2:16">
      <c r="B21458" s="351"/>
      <c r="C21458" s="435"/>
      <c r="D21458" s="399"/>
      <c r="E21458" s="400"/>
      <c r="G21458" s="401"/>
      <c r="H21458" s="401"/>
      <c r="I21458" s="401"/>
      <c r="J21458" s="194"/>
      <c r="K21458" s="194"/>
      <c r="L21458" s="195"/>
      <c r="M21458" s="196"/>
      <c r="N21458" s="197"/>
      <c r="O21458" s="197"/>
      <c r="P21458" s="231"/>
    </row>
    <row r="21459" spans="2:16">
      <c r="B21459" s="351"/>
      <c r="C21459" s="435"/>
      <c r="D21459" s="399"/>
      <c r="E21459" s="400"/>
      <c r="G21459" s="401"/>
      <c r="H21459" s="401"/>
      <c r="I21459" s="401"/>
      <c r="J21459" s="194"/>
      <c r="K21459" s="194"/>
      <c r="L21459" s="195"/>
      <c r="M21459" s="196"/>
      <c r="N21459" s="197"/>
      <c r="O21459" s="197"/>
      <c r="P21459" s="231"/>
    </row>
    <row r="21460" spans="2:16">
      <c r="B21460" s="351"/>
      <c r="C21460" s="435"/>
      <c r="D21460" s="399"/>
      <c r="E21460" s="400"/>
      <c r="G21460" s="401"/>
      <c r="H21460" s="401"/>
      <c r="I21460" s="401"/>
      <c r="J21460" s="194"/>
      <c r="K21460" s="194"/>
      <c r="L21460" s="195"/>
      <c r="M21460" s="196"/>
      <c r="N21460" s="197"/>
      <c r="O21460" s="197"/>
      <c r="P21460" s="231"/>
    </row>
    <row r="21461" spans="2:16">
      <c r="B21461" s="351"/>
      <c r="C21461" s="435"/>
      <c r="D21461" s="399"/>
      <c r="E21461" s="400"/>
      <c r="G21461" s="401"/>
      <c r="H21461" s="401"/>
      <c r="I21461" s="401"/>
      <c r="J21461" s="194"/>
      <c r="K21461" s="194"/>
      <c r="L21461" s="195"/>
      <c r="M21461" s="196"/>
      <c r="N21461" s="197"/>
      <c r="O21461" s="197"/>
      <c r="P21461" s="231"/>
    </row>
    <row r="21462" spans="2:16">
      <c r="B21462" s="351"/>
      <c r="C21462" s="435"/>
      <c r="D21462" s="399"/>
      <c r="E21462" s="400"/>
      <c r="G21462" s="401"/>
      <c r="H21462" s="401"/>
      <c r="I21462" s="401"/>
      <c r="J21462" s="194"/>
      <c r="K21462" s="194"/>
      <c r="L21462" s="195"/>
      <c r="M21462" s="196"/>
      <c r="N21462" s="197"/>
      <c r="O21462" s="197"/>
      <c r="P21462" s="231"/>
    </row>
    <row r="21463" spans="2:16">
      <c r="B21463" s="351"/>
      <c r="C21463" s="435"/>
      <c r="D21463" s="399"/>
      <c r="E21463" s="400"/>
      <c r="G21463" s="401"/>
      <c r="H21463" s="401"/>
      <c r="I21463" s="401"/>
      <c r="J21463" s="194"/>
      <c r="K21463" s="194"/>
      <c r="L21463" s="195"/>
      <c r="M21463" s="196"/>
      <c r="N21463" s="197"/>
      <c r="O21463" s="197"/>
      <c r="P21463" s="231"/>
    </row>
    <row r="21464" spans="2:16">
      <c r="B21464" s="351"/>
      <c r="C21464" s="435"/>
      <c r="D21464" s="399"/>
      <c r="E21464" s="400"/>
      <c r="G21464" s="401"/>
      <c r="H21464" s="401"/>
      <c r="I21464" s="401"/>
      <c r="J21464" s="194"/>
      <c r="K21464" s="194"/>
      <c r="L21464" s="195"/>
      <c r="M21464" s="196"/>
      <c r="N21464" s="197"/>
      <c r="O21464" s="197"/>
      <c r="P21464" s="231"/>
    </row>
    <row r="21465" spans="2:16">
      <c r="B21465" s="351"/>
      <c r="C21465" s="435"/>
      <c r="D21465" s="399"/>
      <c r="E21465" s="400"/>
      <c r="G21465" s="401"/>
      <c r="H21465" s="401"/>
      <c r="I21465" s="401"/>
      <c r="J21465" s="194"/>
      <c r="K21465" s="194"/>
      <c r="L21465" s="195"/>
      <c r="M21465" s="196"/>
      <c r="N21465" s="197"/>
      <c r="O21465" s="197"/>
      <c r="P21465" s="231"/>
    </row>
    <row r="21466" spans="2:16">
      <c r="B21466" s="351"/>
      <c r="C21466" s="435"/>
      <c r="D21466" s="399"/>
      <c r="E21466" s="400"/>
      <c r="G21466" s="401"/>
      <c r="H21466" s="401"/>
      <c r="I21466" s="401"/>
      <c r="J21466" s="194"/>
      <c r="K21466" s="194"/>
      <c r="L21466" s="195"/>
      <c r="M21466" s="196"/>
      <c r="N21466" s="197"/>
      <c r="O21466" s="197"/>
      <c r="P21466" s="231"/>
    </row>
    <row r="21467" spans="2:16">
      <c r="B21467" s="351"/>
      <c r="C21467" s="435"/>
      <c r="D21467" s="399"/>
      <c r="E21467" s="400"/>
      <c r="G21467" s="401"/>
      <c r="H21467" s="401"/>
      <c r="I21467" s="401"/>
      <c r="J21467" s="194"/>
      <c r="K21467" s="194"/>
      <c r="L21467" s="195"/>
      <c r="M21467" s="196"/>
      <c r="N21467" s="197"/>
      <c r="O21467" s="197"/>
      <c r="P21467" s="231"/>
    </row>
    <row r="21468" spans="2:16">
      <c r="B21468" s="351"/>
      <c r="C21468" s="435"/>
      <c r="D21468" s="399"/>
      <c r="E21468" s="400"/>
      <c r="G21468" s="401"/>
      <c r="H21468" s="401"/>
      <c r="I21468" s="401"/>
      <c r="J21468" s="194"/>
      <c r="K21468" s="194"/>
      <c r="L21468" s="195"/>
      <c r="M21468" s="196"/>
      <c r="N21468" s="197"/>
      <c r="O21468" s="197"/>
      <c r="P21468" s="231"/>
    </row>
    <row r="21469" spans="2:16">
      <c r="B21469" s="351"/>
      <c r="C21469" s="435"/>
      <c r="D21469" s="399"/>
      <c r="E21469" s="400"/>
      <c r="G21469" s="401"/>
      <c r="H21469" s="401"/>
      <c r="I21469" s="401"/>
      <c r="J21469" s="194"/>
      <c r="K21469" s="194"/>
      <c r="L21469" s="195"/>
      <c r="M21469" s="196"/>
      <c r="N21469" s="197"/>
      <c r="O21469" s="197"/>
      <c r="P21469" s="231"/>
    </row>
    <row r="21470" spans="2:16">
      <c r="B21470" s="351"/>
      <c r="C21470" s="435"/>
      <c r="D21470" s="399"/>
      <c r="E21470" s="400"/>
      <c r="G21470" s="401"/>
      <c r="H21470" s="401"/>
      <c r="I21470" s="401"/>
      <c r="J21470" s="194"/>
      <c r="K21470" s="194"/>
      <c r="L21470" s="195"/>
      <c r="M21470" s="196"/>
      <c r="N21470" s="197"/>
      <c r="O21470" s="197"/>
      <c r="P21470" s="231"/>
    </row>
    <row r="21471" spans="2:16">
      <c r="B21471" s="351"/>
      <c r="C21471" s="435"/>
      <c r="D21471" s="399"/>
      <c r="E21471" s="400"/>
      <c r="G21471" s="401"/>
      <c r="H21471" s="401"/>
      <c r="I21471" s="401"/>
      <c r="J21471" s="194"/>
      <c r="K21471" s="194"/>
      <c r="L21471" s="195"/>
      <c r="M21471" s="196"/>
      <c r="N21471" s="197"/>
      <c r="O21471" s="197"/>
      <c r="P21471" s="231"/>
    </row>
    <row r="21472" spans="2:16">
      <c r="B21472" s="351"/>
      <c r="C21472" s="435"/>
      <c r="D21472" s="399"/>
      <c r="E21472" s="400"/>
      <c r="G21472" s="401"/>
      <c r="H21472" s="401"/>
      <c r="I21472" s="401"/>
      <c r="J21472" s="194"/>
      <c r="K21472" s="194"/>
      <c r="L21472" s="195"/>
      <c r="M21472" s="196"/>
      <c r="N21472" s="197"/>
      <c r="O21472" s="197"/>
      <c r="P21472" s="231"/>
    </row>
    <row r="21473" spans="2:16">
      <c r="B21473" s="351"/>
      <c r="C21473" s="435"/>
      <c r="D21473" s="399"/>
      <c r="E21473" s="400"/>
      <c r="G21473" s="401"/>
      <c r="H21473" s="401"/>
      <c r="I21473" s="401"/>
      <c r="J21473" s="194"/>
      <c r="K21473" s="194"/>
      <c r="L21473" s="195"/>
      <c r="M21473" s="196"/>
      <c r="N21473" s="197"/>
      <c r="O21473" s="197"/>
      <c r="P21473" s="231"/>
    </row>
    <row r="21474" spans="2:16">
      <c r="B21474" s="351"/>
      <c r="C21474" s="435"/>
      <c r="D21474" s="399"/>
      <c r="E21474" s="400"/>
      <c r="G21474" s="401"/>
      <c r="H21474" s="401"/>
      <c r="I21474" s="401"/>
      <c r="J21474" s="194"/>
      <c r="K21474" s="194"/>
      <c r="L21474" s="195"/>
      <c r="M21474" s="196"/>
      <c r="N21474" s="197"/>
      <c r="O21474" s="197"/>
      <c r="P21474" s="231"/>
    </row>
    <row r="21475" spans="2:16">
      <c r="B21475" s="351"/>
      <c r="C21475" s="435"/>
      <c r="D21475" s="399"/>
      <c r="E21475" s="400"/>
      <c r="G21475" s="401"/>
      <c r="H21475" s="401"/>
      <c r="I21475" s="401"/>
      <c r="J21475" s="194"/>
      <c r="K21475" s="194"/>
      <c r="L21475" s="195"/>
      <c r="M21475" s="196"/>
      <c r="N21475" s="197"/>
      <c r="O21475" s="197"/>
      <c r="P21475" s="231"/>
    </row>
    <row r="21476" spans="2:16">
      <c r="B21476" s="351"/>
      <c r="C21476" s="435"/>
      <c r="D21476" s="399"/>
      <c r="E21476" s="400"/>
      <c r="G21476" s="401"/>
      <c r="H21476" s="401"/>
      <c r="I21476" s="401"/>
      <c r="J21476" s="194"/>
      <c r="K21476" s="194"/>
      <c r="L21476" s="195"/>
      <c r="M21476" s="196"/>
      <c r="N21476" s="197"/>
      <c r="O21476" s="197"/>
      <c r="P21476" s="231"/>
    </row>
    <row r="21477" spans="2:16">
      <c r="B21477" s="351"/>
      <c r="C21477" s="435"/>
      <c r="D21477" s="399"/>
      <c r="E21477" s="400"/>
      <c r="G21477" s="401"/>
      <c r="H21477" s="401"/>
      <c r="I21477" s="401"/>
      <c r="J21477" s="194"/>
      <c r="K21477" s="194"/>
      <c r="L21477" s="195"/>
      <c r="M21477" s="196"/>
      <c r="N21477" s="197"/>
      <c r="O21477" s="197"/>
      <c r="P21477" s="231"/>
    </row>
    <row r="21478" spans="2:16">
      <c r="B21478" s="351"/>
      <c r="C21478" s="435"/>
      <c r="D21478" s="399"/>
      <c r="E21478" s="400"/>
      <c r="G21478" s="401"/>
      <c r="H21478" s="401"/>
      <c r="I21478" s="401"/>
      <c r="J21478" s="194"/>
      <c r="K21478" s="194"/>
      <c r="L21478" s="195"/>
      <c r="M21478" s="196"/>
      <c r="N21478" s="197"/>
      <c r="O21478" s="197"/>
      <c r="P21478" s="231"/>
    </row>
    <row r="21479" spans="2:16">
      <c r="B21479" s="351"/>
      <c r="C21479" s="435"/>
      <c r="D21479" s="399"/>
      <c r="E21479" s="400"/>
      <c r="G21479" s="401"/>
      <c r="H21479" s="401"/>
      <c r="I21479" s="401"/>
      <c r="J21479" s="194"/>
      <c r="K21479" s="194"/>
      <c r="L21479" s="195"/>
      <c r="M21479" s="196"/>
      <c r="N21479" s="197"/>
      <c r="O21479" s="197"/>
      <c r="P21479" s="231"/>
    </row>
    <row r="21480" spans="2:16">
      <c r="B21480" s="351"/>
      <c r="C21480" s="435"/>
      <c r="D21480" s="399"/>
      <c r="E21480" s="400"/>
      <c r="G21480" s="401"/>
      <c r="H21480" s="401"/>
      <c r="I21480" s="401"/>
      <c r="J21480" s="194"/>
      <c r="K21480" s="194"/>
      <c r="L21480" s="195"/>
      <c r="M21480" s="196"/>
      <c r="N21480" s="197"/>
      <c r="O21480" s="197"/>
      <c r="P21480" s="231"/>
    </row>
    <row r="21481" spans="2:16">
      <c r="B21481" s="351"/>
      <c r="C21481" s="435"/>
      <c r="D21481" s="399"/>
      <c r="E21481" s="400"/>
      <c r="G21481" s="401"/>
      <c r="H21481" s="401"/>
      <c r="I21481" s="401"/>
      <c r="J21481" s="194"/>
      <c r="K21481" s="194"/>
      <c r="L21481" s="195"/>
      <c r="M21481" s="196"/>
      <c r="N21481" s="197"/>
      <c r="O21481" s="197"/>
      <c r="P21481" s="231"/>
    </row>
    <row r="21482" spans="2:16">
      <c r="B21482" s="351"/>
      <c r="C21482" s="435"/>
      <c r="D21482" s="399"/>
      <c r="E21482" s="400"/>
      <c r="G21482" s="401"/>
      <c r="H21482" s="401"/>
      <c r="I21482" s="401"/>
      <c r="J21482" s="194"/>
      <c r="K21482" s="194"/>
      <c r="L21482" s="195"/>
      <c r="M21482" s="196"/>
      <c r="N21482" s="197"/>
      <c r="O21482" s="197"/>
      <c r="P21482" s="231"/>
    </row>
    <row r="21483" spans="2:16">
      <c r="B21483" s="351"/>
      <c r="C21483" s="435"/>
      <c r="D21483" s="399"/>
      <c r="E21483" s="400"/>
      <c r="G21483" s="401"/>
      <c r="H21483" s="401"/>
      <c r="I21483" s="401"/>
      <c r="J21483" s="194"/>
      <c r="K21483" s="194"/>
      <c r="L21483" s="195"/>
      <c r="M21483" s="196"/>
      <c r="N21483" s="197"/>
      <c r="O21483" s="197"/>
      <c r="P21483" s="231"/>
    </row>
    <row r="21484" spans="2:16">
      <c r="B21484" s="351"/>
      <c r="C21484" s="435"/>
      <c r="D21484" s="399"/>
      <c r="E21484" s="400"/>
      <c r="G21484" s="401"/>
      <c r="H21484" s="401"/>
      <c r="I21484" s="401"/>
      <c r="J21484" s="194"/>
      <c r="K21484" s="194"/>
      <c r="L21484" s="195"/>
      <c r="M21484" s="196"/>
      <c r="N21484" s="197"/>
      <c r="O21484" s="197"/>
      <c r="P21484" s="231"/>
    </row>
    <row r="21485" spans="2:16">
      <c r="B21485" s="351"/>
      <c r="C21485" s="435"/>
      <c r="D21485" s="399"/>
      <c r="E21485" s="400"/>
      <c r="G21485" s="401"/>
      <c r="H21485" s="401"/>
      <c r="I21485" s="401"/>
      <c r="J21485" s="194"/>
      <c r="K21485" s="194"/>
      <c r="L21485" s="195"/>
      <c r="M21485" s="196"/>
      <c r="N21485" s="197"/>
      <c r="O21485" s="197"/>
      <c r="P21485" s="231"/>
    </row>
    <row r="21486" spans="2:16">
      <c r="B21486" s="351"/>
      <c r="C21486" s="435"/>
      <c r="D21486" s="399"/>
      <c r="E21486" s="400"/>
      <c r="G21486" s="401"/>
      <c r="H21486" s="401"/>
      <c r="I21486" s="401"/>
      <c r="J21486" s="194"/>
      <c r="K21486" s="194"/>
      <c r="L21486" s="195"/>
      <c r="M21486" s="196"/>
      <c r="N21486" s="197"/>
      <c r="O21486" s="197"/>
      <c r="P21486" s="231"/>
    </row>
    <row r="21487" spans="2:16">
      <c r="B21487" s="351"/>
      <c r="C21487" s="435"/>
      <c r="D21487" s="399"/>
      <c r="E21487" s="400"/>
      <c r="G21487" s="401"/>
      <c r="H21487" s="401"/>
      <c r="I21487" s="401"/>
      <c r="J21487" s="194"/>
      <c r="K21487" s="194"/>
      <c r="L21487" s="195"/>
      <c r="M21487" s="196"/>
      <c r="N21487" s="197"/>
      <c r="O21487" s="197"/>
      <c r="P21487" s="231"/>
    </row>
    <row r="21488" spans="2:16">
      <c r="B21488" s="351"/>
      <c r="C21488" s="435"/>
      <c r="D21488" s="399"/>
      <c r="E21488" s="400"/>
      <c r="G21488" s="401"/>
      <c r="H21488" s="401"/>
      <c r="I21488" s="401"/>
      <c r="J21488" s="194"/>
      <c r="K21488" s="194"/>
      <c r="L21488" s="195"/>
      <c r="M21488" s="196"/>
      <c r="N21488" s="197"/>
      <c r="O21488" s="197"/>
      <c r="P21488" s="231"/>
    </row>
    <row r="21489" spans="2:16">
      <c r="B21489" s="351"/>
      <c r="C21489" s="435"/>
      <c r="D21489" s="399"/>
      <c r="E21489" s="400"/>
      <c r="G21489" s="401"/>
      <c r="H21489" s="401"/>
      <c r="I21489" s="401"/>
      <c r="J21489" s="194"/>
      <c r="K21489" s="194"/>
      <c r="L21489" s="195"/>
      <c r="M21489" s="196"/>
      <c r="N21489" s="197"/>
      <c r="O21489" s="197"/>
      <c r="P21489" s="231"/>
    </row>
    <row r="21490" spans="2:16">
      <c r="B21490" s="351"/>
      <c r="C21490" s="435"/>
      <c r="D21490" s="399"/>
      <c r="E21490" s="400"/>
      <c r="G21490" s="401"/>
      <c r="H21490" s="401"/>
      <c r="I21490" s="401"/>
      <c r="J21490" s="194"/>
      <c r="K21490" s="194"/>
      <c r="L21490" s="195"/>
      <c r="M21490" s="196"/>
      <c r="N21490" s="197"/>
      <c r="O21490" s="197"/>
      <c r="P21490" s="231"/>
    </row>
    <row r="21491" spans="2:16">
      <c r="B21491" s="351"/>
      <c r="C21491" s="435"/>
      <c r="D21491" s="399"/>
      <c r="E21491" s="400"/>
      <c r="G21491" s="401"/>
      <c r="H21491" s="401"/>
      <c r="I21491" s="401"/>
      <c r="J21491" s="194"/>
      <c r="K21491" s="194"/>
      <c r="L21491" s="195"/>
      <c r="M21491" s="196"/>
      <c r="N21491" s="197"/>
      <c r="O21491" s="197"/>
      <c r="P21491" s="231"/>
    </row>
    <row r="21492" spans="2:16">
      <c r="B21492" s="402"/>
      <c r="C21492" s="435"/>
      <c r="D21492" s="404"/>
      <c r="E21492" s="405"/>
      <c r="G21492" s="406"/>
      <c r="H21492" s="406"/>
      <c r="I21492" s="406"/>
      <c r="J21492" s="194"/>
      <c r="K21492" s="194"/>
      <c r="L21492" s="195"/>
      <c r="M21492" s="196"/>
      <c r="N21492" s="197"/>
      <c r="O21492" s="197"/>
      <c r="P21492" s="221"/>
    </row>
    <row r="21493" spans="2:16">
      <c r="B21493" s="351"/>
      <c r="C21493" s="435"/>
      <c r="D21493" s="399"/>
      <c r="E21493" s="400"/>
      <c r="G21493" s="401"/>
      <c r="H21493" s="401"/>
      <c r="I21493" s="401"/>
      <c r="J21493" s="194"/>
      <c r="K21493" s="194"/>
      <c r="L21493" s="195"/>
      <c r="M21493" s="196"/>
      <c r="N21493" s="197"/>
      <c r="O21493" s="197"/>
      <c r="P21493" s="231"/>
    </row>
    <row r="21494" spans="2:16">
      <c r="B21494" s="351"/>
      <c r="C21494" s="435"/>
      <c r="D21494" s="399"/>
      <c r="E21494" s="400"/>
      <c r="G21494" s="401"/>
      <c r="H21494" s="401"/>
      <c r="I21494" s="401"/>
      <c r="J21494" s="194"/>
      <c r="K21494" s="194"/>
      <c r="L21494" s="195"/>
      <c r="M21494" s="196"/>
      <c r="N21494" s="197"/>
      <c r="O21494" s="197"/>
      <c r="P21494" s="231"/>
    </row>
    <row r="21495" spans="2:16">
      <c r="B21495" s="351"/>
      <c r="C21495" s="435"/>
      <c r="D21495" s="399"/>
      <c r="E21495" s="400"/>
      <c r="G21495" s="401"/>
      <c r="H21495" s="401"/>
      <c r="I21495" s="401"/>
      <c r="J21495" s="194"/>
      <c r="K21495" s="194"/>
      <c r="L21495" s="195"/>
      <c r="M21495" s="196"/>
      <c r="N21495" s="197"/>
      <c r="O21495" s="197"/>
      <c r="P21495" s="231"/>
    </row>
    <row r="21496" spans="2:16">
      <c r="B21496" s="351"/>
      <c r="C21496" s="435"/>
      <c r="D21496" s="399"/>
      <c r="E21496" s="400"/>
      <c r="G21496" s="401"/>
      <c r="H21496" s="401"/>
      <c r="I21496" s="401"/>
      <c r="J21496" s="194"/>
      <c r="K21496" s="194"/>
      <c r="L21496" s="195"/>
      <c r="M21496" s="196"/>
      <c r="N21496" s="197"/>
      <c r="O21496" s="197"/>
      <c r="P21496" s="231"/>
    </row>
    <row r="21497" spans="2:16">
      <c r="B21497" s="351"/>
      <c r="C21497" s="435"/>
      <c r="D21497" s="399"/>
      <c r="E21497" s="400"/>
      <c r="G21497" s="401"/>
      <c r="H21497" s="401"/>
      <c r="I21497" s="401"/>
      <c r="J21497" s="194"/>
      <c r="K21497" s="194"/>
      <c r="L21497" s="195"/>
      <c r="M21497" s="196"/>
      <c r="N21497" s="197"/>
      <c r="O21497" s="197"/>
      <c r="P21497" s="231"/>
    </row>
    <row r="21498" spans="2:16">
      <c r="B21498" s="351"/>
      <c r="C21498" s="435"/>
      <c r="D21498" s="399"/>
      <c r="E21498" s="400"/>
      <c r="G21498" s="401"/>
      <c r="H21498" s="401"/>
      <c r="I21498" s="401"/>
      <c r="J21498" s="194"/>
      <c r="K21498" s="194"/>
      <c r="L21498" s="195"/>
      <c r="M21498" s="196"/>
      <c r="N21498" s="197"/>
      <c r="O21498" s="197"/>
      <c r="P21498" s="231"/>
    </row>
    <row r="21499" spans="2:16">
      <c r="B21499" s="351"/>
      <c r="C21499" s="435"/>
      <c r="D21499" s="399"/>
      <c r="E21499" s="400"/>
      <c r="G21499" s="401"/>
      <c r="H21499" s="401"/>
      <c r="I21499" s="401"/>
      <c r="J21499" s="194"/>
      <c r="K21499" s="194"/>
      <c r="L21499" s="195"/>
      <c r="M21499" s="196"/>
      <c r="N21499" s="197"/>
      <c r="O21499" s="197"/>
      <c r="P21499" s="231"/>
    </row>
    <row r="21500" spans="2:16">
      <c r="B21500" s="351"/>
      <c r="C21500" s="435"/>
      <c r="D21500" s="399"/>
      <c r="E21500" s="400"/>
      <c r="G21500" s="401"/>
      <c r="H21500" s="401"/>
      <c r="I21500" s="401"/>
      <c r="J21500" s="194"/>
      <c r="K21500" s="194"/>
      <c r="L21500" s="195"/>
      <c r="M21500" s="196"/>
      <c r="N21500" s="197"/>
      <c r="O21500" s="197"/>
      <c r="P21500" s="231"/>
    </row>
    <row r="21501" spans="2:16">
      <c r="B21501" s="351"/>
      <c r="C21501" s="435"/>
      <c r="D21501" s="399"/>
      <c r="E21501" s="400"/>
      <c r="G21501" s="401"/>
      <c r="H21501" s="401"/>
      <c r="I21501" s="401"/>
      <c r="J21501" s="194"/>
      <c r="K21501" s="194"/>
      <c r="L21501" s="195"/>
      <c r="M21501" s="196"/>
      <c r="N21501" s="197"/>
      <c r="O21501" s="197"/>
      <c r="P21501" s="231"/>
    </row>
    <row r="21502" spans="2:16">
      <c r="B21502" s="351"/>
      <c r="C21502" s="435"/>
      <c r="D21502" s="399"/>
      <c r="E21502" s="400"/>
      <c r="G21502" s="401"/>
      <c r="H21502" s="401"/>
      <c r="I21502" s="401"/>
      <c r="J21502" s="194"/>
      <c r="K21502" s="194"/>
      <c r="L21502" s="195"/>
      <c r="M21502" s="196"/>
      <c r="N21502" s="197"/>
      <c r="O21502" s="197"/>
      <c r="P21502" s="231"/>
    </row>
    <row r="21503" spans="2:16">
      <c r="B21503" s="351"/>
      <c r="C21503" s="435"/>
      <c r="D21503" s="399"/>
      <c r="E21503" s="400"/>
      <c r="G21503" s="401"/>
      <c r="H21503" s="401"/>
      <c r="I21503" s="401"/>
      <c r="J21503" s="194"/>
      <c r="K21503" s="194"/>
      <c r="L21503" s="195"/>
      <c r="M21503" s="196"/>
      <c r="N21503" s="197"/>
      <c r="O21503" s="197"/>
      <c r="P21503" s="231"/>
    </row>
    <row r="21504" spans="2:16">
      <c r="B21504" s="351"/>
      <c r="C21504" s="435"/>
      <c r="D21504" s="399"/>
      <c r="E21504" s="400"/>
      <c r="G21504" s="401"/>
      <c r="H21504" s="401"/>
      <c r="I21504" s="401"/>
      <c r="J21504" s="194"/>
      <c r="K21504" s="194"/>
      <c r="L21504" s="195"/>
      <c r="M21504" s="196"/>
      <c r="N21504" s="197"/>
      <c r="O21504" s="197"/>
      <c r="P21504" s="231"/>
    </row>
    <row r="21505" spans="2:16">
      <c r="B21505" s="351"/>
      <c r="C21505" s="435"/>
      <c r="D21505" s="399"/>
      <c r="E21505" s="400"/>
      <c r="G21505" s="401"/>
      <c r="H21505" s="401"/>
      <c r="I21505" s="401"/>
      <c r="J21505" s="194"/>
      <c r="K21505" s="194"/>
      <c r="L21505" s="195"/>
      <c r="M21505" s="196"/>
      <c r="N21505" s="197"/>
      <c r="O21505" s="197"/>
      <c r="P21505" s="231"/>
    </row>
    <row r="21506" spans="2:16">
      <c r="B21506" s="351"/>
      <c r="C21506" s="435"/>
      <c r="D21506" s="399"/>
      <c r="E21506" s="400"/>
      <c r="G21506" s="401"/>
      <c r="H21506" s="401"/>
      <c r="I21506" s="401"/>
      <c r="J21506" s="194"/>
      <c r="K21506" s="194"/>
      <c r="L21506" s="195"/>
      <c r="M21506" s="196"/>
      <c r="N21506" s="197"/>
      <c r="O21506" s="197"/>
      <c r="P21506" s="231"/>
    </row>
    <row r="21507" spans="2:16">
      <c r="B21507" s="351"/>
      <c r="C21507" s="435"/>
      <c r="D21507" s="399"/>
      <c r="E21507" s="400"/>
      <c r="G21507" s="401"/>
      <c r="H21507" s="401"/>
      <c r="I21507" s="401"/>
      <c r="J21507" s="194"/>
      <c r="K21507" s="194"/>
      <c r="L21507" s="195"/>
      <c r="M21507" s="196"/>
      <c r="N21507" s="197"/>
      <c r="O21507" s="197"/>
      <c r="P21507" s="231"/>
    </row>
    <row r="21508" spans="2:16">
      <c r="B21508" s="351"/>
      <c r="C21508" s="435"/>
      <c r="D21508" s="399"/>
      <c r="E21508" s="400"/>
      <c r="G21508" s="401"/>
      <c r="H21508" s="401"/>
      <c r="I21508" s="401"/>
      <c r="J21508" s="194"/>
      <c r="K21508" s="194"/>
      <c r="L21508" s="195"/>
      <c r="M21508" s="196"/>
      <c r="N21508" s="197"/>
      <c r="O21508" s="197"/>
      <c r="P21508" s="231"/>
    </row>
    <row r="21509" spans="2:16">
      <c r="B21509" s="351"/>
      <c r="C21509" s="435"/>
      <c r="D21509" s="399"/>
      <c r="E21509" s="400"/>
      <c r="G21509" s="401"/>
      <c r="H21509" s="401"/>
      <c r="I21509" s="401"/>
      <c r="J21509" s="194"/>
      <c r="K21509" s="194"/>
      <c r="L21509" s="195"/>
      <c r="M21509" s="196"/>
      <c r="N21509" s="197"/>
      <c r="O21509" s="197"/>
      <c r="P21509" s="231"/>
    </row>
    <row r="21510" spans="2:16">
      <c r="B21510" s="351"/>
      <c r="C21510" s="435"/>
      <c r="D21510" s="399"/>
      <c r="E21510" s="400"/>
      <c r="G21510" s="401"/>
      <c r="H21510" s="401"/>
      <c r="I21510" s="401"/>
      <c r="J21510" s="194"/>
      <c r="K21510" s="194"/>
      <c r="L21510" s="195"/>
      <c r="M21510" s="196"/>
      <c r="N21510" s="197"/>
      <c r="O21510" s="197"/>
      <c r="P21510" s="231"/>
    </row>
    <row r="21511" spans="2:16">
      <c r="B21511" s="351"/>
      <c r="C21511" s="435"/>
      <c r="D21511" s="399"/>
      <c r="E21511" s="400"/>
      <c r="G21511" s="401"/>
      <c r="H21511" s="401"/>
      <c r="I21511" s="401"/>
      <c r="J21511" s="194"/>
      <c r="K21511" s="194"/>
      <c r="L21511" s="195"/>
      <c r="M21511" s="196"/>
      <c r="N21511" s="197"/>
      <c r="O21511" s="197"/>
      <c r="P21511" s="231"/>
    </row>
    <row r="21512" spans="2:16">
      <c r="B21512" s="351"/>
      <c r="C21512" s="435"/>
      <c r="D21512" s="399"/>
      <c r="E21512" s="400"/>
      <c r="G21512" s="401"/>
      <c r="H21512" s="401"/>
      <c r="I21512" s="401"/>
      <c r="J21512" s="194"/>
      <c r="K21512" s="194"/>
      <c r="L21512" s="195"/>
      <c r="M21512" s="196"/>
      <c r="N21512" s="197"/>
      <c r="O21512" s="197"/>
      <c r="P21512" s="231"/>
    </row>
    <row r="21513" spans="2:16">
      <c r="B21513" s="351"/>
      <c r="C21513" s="435"/>
      <c r="D21513" s="399"/>
      <c r="E21513" s="400"/>
      <c r="G21513" s="401"/>
      <c r="H21513" s="401"/>
      <c r="I21513" s="401"/>
      <c r="J21513" s="194"/>
      <c r="K21513" s="194"/>
      <c r="L21513" s="195"/>
      <c r="M21513" s="196"/>
      <c r="N21513" s="197"/>
      <c r="O21513" s="197"/>
      <c r="P21513" s="231"/>
    </row>
    <row r="21514" spans="2:16">
      <c r="B21514" s="351"/>
      <c r="C21514" s="435"/>
      <c r="D21514" s="399"/>
      <c r="E21514" s="400"/>
      <c r="G21514" s="401"/>
      <c r="H21514" s="401"/>
      <c r="I21514" s="401"/>
      <c r="J21514" s="194"/>
      <c r="K21514" s="194"/>
      <c r="L21514" s="195"/>
      <c r="M21514" s="196"/>
      <c r="N21514" s="197"/>
      <c r="O21514" s="197"/>
      <c r="P21514" s="231"/>
    </row>
    <row r="21515" spans="2:16">
      <c r="B21515" s="351"/>
      <c r="C21515" s="435"/>
      <c r="D21515" s="399"/>
      <c r="E21515" s="400"/>
      <c r="G21515" s="401"/>
      <c r="H21515" s="401"/>
      <c r="I21515" s="401"/>
      <c r="J21515" s="194"/>
      <c r="K21515" s="194"/>
      <c r="L21515" s="195"/>
      <c r="M21515" s="196"/>
      <c r="N21515" s="197"/>
      <c r="O21515" s="197"/>
      <c r="P21515" s="231"/>
    </row>
    <row r="21516" spans="2:16">
      <c r="B21516" s="351"/>
      <c r="C21516" s="435"/>
      <c r="D21516" s="399"/>
      <c r="E21516" s="400"/>
      <c r="G21516" s="401"/>
      <c r="H21516" s="401"/>
      <c r="I21516" s="401"/>
      <c r="J21516" s="194"/>
      <c r="K21516" s="194"/>
      <c r="L21516" s="195"/>
      <c r="M21516" s="196"/>
      <c r="N21516" s="197"/>
      <c r="O21516" s="197"/>
      <c r="P21516" s="231"/>
    </row>
    <row r="21517" spans="2:16">
      <c r="B21517" s="351"/>
      <c r="C21517" s="435"/>
      <c r="D21517" s="399"/>
      <c r="E21517" s="400"/>
      <c r="G21517" s="401"/>
      <c r="H21517" s="401"/>
      <c r="I21517" s="401"/>
      <c r="J21517" s="194"/>
      <c r="K21517" s="194"/>
      <c r="L21517" s="195"/>
      <c r="M21517" s="196"/>
      <c r="N21517" s="197"/>
      <c r="O21517" s="197"/>
      <c r="P21517" s="231"/>
    </row>
    <row r="21518" spans="2:16">
      <c r="B21518" s="351"/>
      <c r="C21518" s="435"/>
      <c r="D21518" s="399"/>
      <c r="E21518" s="400"/>
      <c r="G21518" s="401"/>
      <c r="H21518" s="401"/>
      <c r="I21518" s="401"/>
      <c r="J21518" s="194"/>
      <c r="K21518" s="194"/>
      <c r="L21518" s="195"/>
      <c r="M21518" s="196"/>
      <c r="N21518" s="197"/>
      <c r="O21518" s="197"/>
      <c r="P21518" s="231"/>
    </row>
    <row r="21519" spans="2:16">
      <c r="B21519" s="351"/>
      <c r="C21519" s="435"/>
      <c r="D21519" s="399"/>
      <c r="E21519" s="400"/>
      <c r="G21519" s="401"/>
      <c r="H21519" s="401"/>
      <c r="I21519" s="401"/>
      <c r="J21519" s="194"/>
      <c r="K21519" s="194"/>
      <c r="L21519" s="195"/>
      <c r="M21519" s="196"/>
      <c r="N21519" s="197"/>
      <c r="O21519" s="197"/>
      <c r="P21519" s="231"/>
    </row>
    <row r="21520" spans="2:16">
      <c r="B21520" s="351"/>
      <c r="C21520" s="435"/>
      <c r="D21520" s="399"/>
      <c r="E21520" s="400"/>
      <c r="G21520" s="401"/>
      <c r="H21520" s="401"/>
      <c r="I21520" s="401"/>
      <c r="J21520" s="194"/>
      <c r="K21520" s="194"/>
      <c r="L21520" s="195"/>
      <c r="M21520" s="196"/>
      <c r="N21520" s="197"/>
      <c r="O21520" s="197"/>
      <c r="P21520" s="231"/>
    </row>
    <row r="21521" spans="2:16">
      <c r="B21521" s="351"/>
      <c r="C21521" s="435"/>
      <c r="D21521" s="399"/>
      <c r="E21521" s="400"/>
      <c r="G21521" s="401"/>
      <c r="H21521" s="401"/>
      <c r="I21521" s="401"/>
      <c r="J21521" s="194"/>
      <c r="K21521" s="194"/>
      <c r="L21521" s="195"/>
      <c r="M21521" s="196"/>
      <c r="N21521" s="197"/>
      <c r="O21521" s="197"/>
      <c r="P21521" s="231"/>
    </row>
    <row r="21522" spans="2:16">
      <c r="B21522" s="351"/>
      <c r="C21522" s="435"/>
      <c r="D21522" s="399"/>
      <c r="E21522" s="400"/>
      <c r="G21522" s="401"/>
      <c r="H21522" s="401"/>
      <c r="I21522" s="401"/>
      <c r="J21522" s="194"/>
      <c r="K21522" s="194"/>
      <c r="L21522" s="195"/>
      <c r="M21522" s="196"/>
      <c r="N21522" s="197"/>
      <c r="O21522" s="197"/>
      <c r="P21522" s="231"/>
    </row>
    <row r="21523" spans="2:16">
      <c r="B21523" s="351"/>
      <c r="C21523" s="435"/>
      <c r="D21523" s="399"/>
      <c r="E21523" s="400"/>
      <c r="G21523" s="401"/>
      <c r="H21523" s="401"/>
      <c r="I21523" s="401"/>
      <c r="J21523" s="194"/>
      <c r="K21523" s="194"/>
      <c r="L21523" s="195"/>
      <c r="M21523" s="196"/>
      <c r="N21523" s="197"/>
      <c r="O21523" s="197"/>
      <c r="P21523" s="231"/>
    </row>
    <row r="21524" spans="2:16">
      <c r="B21524" s="351"/>
      <c r="C21524" s="435"/>
      <c r="D21524" s="399"/>
      <c r="E21524" s="400"/>
      <c r="G21524" s="401"/>
      <c r="H21524" s="401"/>
      <c r="I21524" s="401"/>
      <c r="J21524" s="194"/>
      <c r="K21524" s="194"/>
      <c r="L21524" s="195"/>
      <c r="M21524" s="196"/>
      <c r="N21524" s="197"/>
      <c r="O21524" s="197"/>
      <c r="P21524" s="231"/>
    </row>
    <row r="21525" spans="2:16">
      <c r="B21525" s="351"/>
      <c r="C21525" s="435"/>
      <c r="D21525" s="399"/>
      <c r="E21525" s="400"/>
      <c r="G21525" s="401"/>
      <c r="H21525" s="401"/>
      <c r="I21525" s="401"/>
      <c r="J21525" s="194"/>
      <c r="K21525" s="194"/>
      <c r="L21525" s="195"/>
      <c r="M21525" s="196"/>
      <c r="N21525" s="197"/>
      <c r="O21525" s="197"/>
      <c r="P21525" s="231"/>
    </row>
    <row r="21526" spans="2:16">
      <c r="B21526" s="351"/>
      <c r="C21526" s="435"/>
      <c r="D21526" s="399"/>
      <c r="E21526" s="400"/>
      <c r="G21526" s="401"/>
      <c r="H21526" s="401"/>
      <c r="I21526" s="401"/>
      <c r="J21526" s="194"/>
      <c r="K21526" s="194"/>
      <c r="L21526" s="195"/>
      <c r="M21526" s="196"/>
      <c r="N21526" s="197"/>
      <c r="O21526" s="197"/>
      <c r="P21526" s="231"/>
    </row>
    <row r="21527" spans="2:16">
      <c r="B21527" s="351"/>
      <c r="C21527" s="435"/>
      <c r="D21527" s="399"/>
      <c r="E21527" s="400"/>
      <c r="G21527" s="401"/>
      <c r="H21527" s="401"/>
      <c r="I21527" s="401"/>
      <c r="J21527" s="194"/>
      <c r="K21527" s="194"/>
      <c r="L21527" s="195"/>
      <c r="M21527" s="196"/>
      <c r="N21527" s="197"/>
      <c r="O21527" s="197"/>
      <c r="P21527" s="231"/>
    </row>
    <row r="21528" spans="2:16">
      <c r="B21528" s="351"/>
      <c r="C21528" s="435"/>
      <c r="D21528" s="399"/>
      <c r="E21528" s="400"/>
      <c r="G21528" s="401"/>
      <c r="H21528" s="401"/>
      <c r="I21528" s="401"/>
      <c r="J21528" s="194"/>
      <c r="K21528" s="194"/>
      <c r="L21528" s="195"/>
      <c r="M21528" s="196"/>
      <c r="N21528" s="197"/>
      <c r="O21528" s="197"/>
      <c r="P21528" s="231"/>
    </row>
    <row r="21529" spans="2:16">
      <c r="B21529" s="351"/>
      <c r="C21529" s="435"/>
      <c r="D21529" s="399"/>
      <c r="E21529" s="400"/>
      <c r="G21529" s="401"/>
      <c r="H21529" s="401"/>
      <c r="I21529" s="401"/>
      <c r="J21529" s="194"/>
      <c r="K21529" s="194"/>
      <c r="L21529" s="195"/>
      <c r="M21529" s="196"/>
      <c r="N21529" s="197"/>
      <c r="O21529" s="197"/>
      <c r="P21529" s="231"/>
    </row>
    <row r="21530" spans="2:16">
      <c r="B21530" s="351"/>
      <c r="C21530" s="435"/>
      <c r="D21530" s="399"/>
      <c r="E21530" s="400"/>
      <c r="G21530" s="401"/>
      <c r="H21530" s="401"/>
      <c r="I21530" s="401"/>
      <c r="J21530" s="194"/>
      <c r="K21530" s="194"/>
      <c r="L21530" s="195"/>
      <c r="M21530" s="196"/>
      <c r="N21530" s="197"/>
      <c r="O21530" s="197"/>
      <c r="P21530" s="231"/>
    </row>
    <row r="21531" spans="2:16">
      <c r="B21531" s="351"/>
      <c r="C21531" s="435"/>
      <c r="D21531" s="399"/>
      <c r="E21531" s="400"/>
      <c r="G21531" s="401"/>
      <c r="H21531" s="401"/>
      <c r="I21531" s="401"/>
      <c r="J21531" s="194"/>
      <c r="K21531" s="194"/>
      <c r="L21531" s="195"/>
      <c r="M21531" s="196"/>
      <c r="N21531" s="197"/>
      <c r="O21531" s="197"/>
      <c r="P21531" s="231"/>
    </row>
    <row r="21532" spans="2:16">
      <c r="B21532" s="351"/>
      <c r="C21532" s="435"/>
      <c r="D21532" s="399"/>
      <c r="E21532" s="400"/>
      <c r="G21532" s="401"/>
      <c r="H21532" s="401"/>
      <c r="I21532" s="401"/>
      <c r="J21532" s="194"/>
      <c r="K21532" s="194"/>
      <c r="L21532" s="195"/>
      <c r="M21532" s="196"/>
      <c r="N21532" s="197"/>
      <c r="O21532" s="197"/>
      <c r="P21532" s="231"/>
    </row>
    <row r="21533" spans="2:16">
      <c r="B21533" s="351"/>
      <c r="C21533" s="435"/>
      <c r="D21533" s="399"/>
      <c r="E21533" s="400"/>
      <c r="G21533" s="401"/>
      <c r="H21533" s="401"/>
      <c r="I21533" s="401"/>
      <c r="J21533" s="194"/>
      <c r="K21533" s="194"/>
      <c r="L21533" s="195"/>
      <c r="M21533" s="196"/>
      <c r="N21533" s="197"/>
      <c r="O21533" s="197"/>
      <c r="P21533" s="231"/>
    </row>
    <row r="21534" spans="2:16">
      <c r="B21534" s="351"/>
      <c r="C21534" s="435"/>
      <c r="D21534" s="399"/>
      <c r="E21534" s="400"/>
      <c r="G21534" s="401"/>
      <c r="H21534" s="401"/>
      <c r="I21534" s="401"/>
      <c r="J21534" s="194"/>
      <c r="K21534" s="194"/>
      <c r="L21534" s="195"/>
      <c r="M21534" s="196"/>
      <c r="N21534" s="197"/>
      <c r="O21534" s="197"/>
      <c r="P21534" s="231"/>
    </row>
    <row r="21535" spans="2:16">
      <c r="B21535" s="351"/>
      <c r="C21535" s="435"/>
      <c r="D21535" s="399"/>
      <c r="E21535" s="400"/>
      <c r="G21535" s="401"/>
      <c r="H21535" s="401"/>
      <c r="I21535" s="401"/>
      <c r="J21535" s="194"/>
      <c r="K21535" s="194"/>
      <c r="L21535" s="195"/>
      <c r="M21535" s="196"/>
      <c r="N21535" s="197"/>
      <c r="O21535" s="197"/>
      <c r="P21535" s="231"/>
    </row>
    <row r="21536" spans="2:16">
      <c r="B21536" s="351"/>
      <c r="C21536" s="435"/>
      <c r="D21536" s="399"/>
      <c r="E21536" s="400"/>
      <c r="G21536" s="401"/>
      <c r="H21536" s="401"/>
      <c r="I21536" s="401"/>
      <c r="J21536" s="194"/>
      <c r="K21536" s="194"/>
      <c r="L21536" s="195"/>
      <c r="M21536" s="196"/>
      <c r="N21536" s="197"/>
      <c r="O21536" s="197"/>
      <c r="P21536" s="231"/>
    </row>
    <row r="21537" spans="2:16">
      <c r="B21537" s="351"/>
      <c r="C21537" s="435"/>
      <c r="D21537" s="399"/>
      <c r="E21537" s="400"/>
      <c r="G21537" s="401"/>
      <c r="H21537" s="401"/>
      <c r="I21537" s="401"/>
      <c r="J21537" s="194"/>
      <c r="K21537" s="194"/>
      <c r="L21537" s="195"/>
      <c r="M21537" s="196"/>
      <c r="N21537" s="197"/>
      <c r="O21537" s="197"/>
      <c r="P21537" s="231"/>
    </row>
    <row r="21538" spans="2:16">
      <c r="B21538" s="351"/>
      <c r="C21538" s="435"/>
      <c r="D21538" s="399"/>
      <c r="E21538" s="400"/>
      <c r="G21538" s="401"/>
      <c r="H21538" s="401"/>
      <c r="I21538" s="401"/>
      <c r="J21538" s="194"/>
      <c r="K21538" s="194"/>
      <c r="L21538" s="195"/>
      <c r="M21538" s="196"/>
      <c r="N21538" s="197"/>
      <c r="O21538" s="197"/>
      <c r="P21538" s="231"/>
    </row>
    <row r="21539" spans="2:16">
      <c r="B21539" s="351"/>
      <c r="C21539" s="435"/>
      <c r="D21539" s="399"/>
      <c r="E21539" s="400"/>
      <c r="G21539" s="401"/>
      <c r="H21539" s="401"/>
      <c r="I21539" s="401"/>
      <c r="J21539" s="194"/>
      <c r="K21539" s="194"/>
      <c r="L21539" s="195"/>
      <c r="M21539" s="196"/>
      <c r="N21539" s="197"/>
      <c r="O21539" s="197"/>
      <c r="P21539" s="231"/>
    </row>
    <row r="21540" spans="2:16">
      <c r="B21540" s="351"/>
      <c r="C21540" s="435"/>
      <c r="D21540" s="399"/>
      <c r="E21540" s="400"/>
      <c r="G21540" s="401"/>
      <c r="H21540" s="401"/>
      <c r="I21540" s="401"/>
      <c r="J21540" s="194"/>
      <c r="K21540" s="194"/>
      <c r="L21540" s="195"/>
      <c r="M21540" s="196"/>
      <c r="N21540" s="197"/>
      <c r="O21540" s="197"/>
      <c r="P21540" s="231"/>
    </row>
    <row r="21541" spans="2:16">
      <c r="B21541" s="351"/>
      <c r="C21541" s="435"/>
      <c r="D21541" s="399"/>
      <c r="E21541" s="400"/>
      <c r="G21541" s="401"/>
      <c r="H21541" s="401"/>
      <c r="I21541" s="401"/>
      <c r="J21541" s="194"/>
      <c r="K21541" s="194"/>
      <c r="L21541" s="195"/>
      <c r="M21541" s="196"/>
      <c r="N21541" s="197"/>
      <c r="O21541" s="197"/>
      <c r="P21541" s="231"/>
    </row>
    <row r="21542" spans="2:16">
      <c r="B21542" s="351"/>
      <c r="C21542" s="435"/>
      <c r="D21542" s="399"/>
      <c r="E21542" s="400"/>
      <c r="G21542" s="401"/>
      <c r="H21542" s="401"/>
      <c r="I21542" s="401"/>
      <c r="J21542" s="194"/>
      <c r="K21542" s="194"/>
      <c r="L21542" s="195"/>
      <c r="M21542" s="196"/>
      <c r="N21542" s="197"/>
      <c r="O21542" s="197"/>
      <c r="P21542" s="231"/>
    </row>
    <row r="21543" spans="2:16">
      <c r="B21543" s="351"/>
      <c r="C21543" s="435"/>
      <c r="D21543" s="399"/>
      <c r="E21543" s="400"/>
      <c r="G21543" s="401"/>
      <c r="H21543" s="401"/>
      <c r="I21543" s="401"/>
      <c r="J21543" s="194"/>
      <c r="K21543" s="194"/>
      <c r="L21543" s="195"/>
      <c r="M21543" s="196"/>
      <c r="N21543" s="197"/>
      <c r="O21543" s="197"/>
      <c r="P21543" s="231"/>
    </row>
    <row r="21544" spans="2:16">
      <c r="B21544" s="351"/>
      <c r="C21544" s="435"/>
      <c r="D21544" s="399"/>
      <c r="E21544" s="400"/>
      <c r="G21544" s="401"/>
      <c r="H21544" s="401"/>
      <c r="I21544" s="401"/>
      <c r="J21544" s="194"/>
      <c r="K21544" s="194"/>
      <c r="L21544" s="195"/>
      <c r="M21544" s="196"/>
      <c r="N21544" s="197"/>
      <c r="O21544" s="197"/>
      <c r="P21544" s="231"/>
    </row>
    <row r="21545" spans="2:16">
      <c r="B21545" s="351"/>
      <c r="C21545" s="435"/>
      <c r="D21545" s="399"/>
      <c r="E21545" s="400"/>
      <c r="G21545" s="401"/>
      <c r="H21545" s="401"/>
      <c r="I21545" s="401"/>
      <c r="J21545" s="194"/>
      <c r="K21545" s="194"/>
      <c r="L21545" s="195"/>
      <c r="M21545" s="196"/>
      <c r="N21545" s="197"/>
      <c r="O21545" s="197"/>
      <c r="P21545" s="231"/>
    </row>
    <row r="21546" spans="2:16">
      <c r="B21546" s="351"/>
      <c r="C21546" s="435"/>
      <c r="D21546" s="399"/>
      <c r="E21546" s="400"/>
      <c r="G21546" s="401"/>
      <c r="H21546" s="401"/>
      <c r="I21546" s="401"/>
      <c r="J21546" s="194"/>
      <c r="K21546" s="194"/>
      <c r="L21546" s="195"/>
      <c r="M21546" s="196"/>
      <c r="N21546" s="197"/>
      <c r="O21546" s="197"/>
      <c r="P21546" s="231"/>
    </row>
    <row r="21547" spans="2:16">
      <c r="B21547" s="351"/>
      <c r="C21547" s="435"/>
      <c r="D21547" s="399"/>
      <c r="E21547" s="400"/>
      <c r="G21547" s="401"/>
      <c r="H21547" s="401"/>
      <c r="I21547" s="401"/>
      <c r="J21547" s="194"/>
      <c r="K21547" s="194"/>
      <c r="L21547" s="195"/>
      <c r="M21547" s="196"/>
      <c r="N21547" s="197"/>
      <c r="O21547" s="197"/>
      <c r="P21547" s="231"/>
    </row>
    <row r="21548" spans="2:16">
      <c r="B21548" s="351"/>
      <c r="C21548" s="435"/>
      <c r="D21548" s="399"/>
      <c r="E21548" s="400"/>
      <c r="G21548" s="401"/>
      <c r="H21548" s="401"/>
      <c r="I21548" s="401"/>
      <c r="J21548" s="194"/>
      <c r="K21548" s="194"/>
      <c r="L21548" s="195"/>
      <c r="M21548" s="196"/>
      <c r="N21548" s="197"/>
      <c r="O21548" s="197"/>
      <c r="P21548" s="231"/>
    </row>
    <row r="21549" spans="2:16">
      <c r="B21549" s="351"/>
      <c r="C21549" s="435"/>
      <c r="D21549" s="399"/>
      <c r="E21549" s="400"/>
      <c r="G21549" s="401"/>
      <c r="H21549" s="401"/>
      <c r="I21549" s="401"/>
      <c r="J21549" s="194"/>
      <c r="K21549" s="194"/>
      <c r="L21549" s="195"/>
      <c r="M21549" s="196"/>
      <c r="N21549" s="197"/>
      <c r="O21549" s="197"/>
      <c r="P21549" s="231"/>
    </row>
    <row r="21550" spans="2:16">
      <c r="B21550" s="351"/>
      <c r="C21550" s="435"/>
      <c r="D21550" s="399"/>
      <c r="E21550" s="400"/>
      <c r="G21550" s="401"/>
      <c r="H21550" s="401"/>
      <c r="I21550" s="401"/>
      <c r="J21550" s="194"/>
      <c r="K21550" s="194"/>
      <c r="L21550" s="195"/>
      <c r="M21550" s="196"/>
      <c r="N21550" s="197"/>
      <c r="O21550" s="197"/>
      <c r="P21550" s="231"/>
    </row>
    <row r="21551" spans="2:16">
      <c r="B21551" s="351"/>
      <c r="C21551" s="435"/>
      <c r="D21551" s="399"/>
      <c r="E21551" s="400"/>
      <c r="G21551" s="401"/>
      <c r="H21551" s="401"/>
      <c r="I21551" s="401"/>
      <c r="J21551" s="194"/>
      <c r="K21551" s="194"/>
      <c r="L21551" s="195"/>
      <c r="M21551" s="196"/>
      <c r="N21551" s="197"/>
      <c r="O21551" s="197"/>
      <c r="P21551" s="231"/>
    </row>
    <row r="21552" spans="2:16">
      <c r="B21552" s="351"/>
      <c r="C21552" s="435"/>
      <c r="D21552" s="399"/>
      <c r="E21552" s="400"/>
      <c r="G21552" s="401"/>
      <c r="H21552" s="401"/>
      <c r="I21552" s="401"/>
      <c r="J21552" s="194"/>
      <c r="K21552" s="194"/>
      <c r="L21552" s="195"/>
      <c r="M21552" s="196"/>
      <c r="N21552" s="197"/>
      <c r="O21552" s="197"/>
      <c r="P21552" s="231"/>
    </row>
    <row r="21553" spans="2:16">
      <c r="B21553" s="351"/>
      <c r="C21553" s="435"/>
      <c r="D21553" s="399"/>
      <c r="E21553" s="400"/>
      <c r="G21553" s="401"/>
      <c r="H21553" s="401"/>
      <c r="I21553" s="401"/>
      <c r="J21553" s="194"/>
      <c r="K21553" s="194"/>
      <c r="L21553" s="195"/>
      <c r="M21553" s="196"/>
      <c r="N21553" s="197"/>
      <c r="O21553" s="197"/>
      <c r="P21553" s="231"/>
    </row>
    <row r="21554" spans="2:16">
      <c r="B21554" s="351"/>
      <c r="C21554" s="435"/>
      <c r="D21554" s="399"/>
      <c r="E21554" s="400"/>
      <c r="G21554" s="401"/>
      <c r="H21554" s="401"/>
      <c r="I21554" s="401"/>
      <c r="J21554" s="194"/>
      <c r="K21554" s="194"/>
      <c r="L21554" s="195"/>
      <c r="M21554" s="196"/>
      <c r="N21554" s="197"/>
      <c r="O21554" s="197"/>
      <c r="P21554" s="231"/>
    </row>
    <row r="21555" spans="2:16">
      <c r="B21555" s="351"/>
      <c r="C21555" s="435"/>
      <c r="D21555" s="399"/>
      <c r="E21555" s="400"/>
      <c r="G21555" s="401"/>
      <c r="H21555" s="401"/>
      <c r="I21555" s="401"/>
      <c r="J21555" s="194"/>
      <c r="K21555" s="194"/>
      <c r="L21555" s="195"/>
      <c r="M21555" s="196"/>
      <c r="N21555" s="197"/>
      <c r="O21555" s="197"/>
      <c r="P21555" s="231"/>
    </row>
    <row r="21556" spans="2:16">
      <c r="B21556" s="351"/>
      <c r="C21556" s="435"/>
      <c r="D21556" s="399"/>
      <c r="E21556" s="400"/>
      <c r="G21556" s="401"/>
      <c r="H21556" s="401"/>
      <c r="I21556" s="401"/>
      <c r="J21556" s="194"/>
      <c r="K21556" s="194"/>
      <c r="L21556" s="195"/>
      <c r="M21556" s="196"/>
      <c r="N21556" s="197"/>
      <c r="O21556" s="197"/>
      <c r="P21556" s="231"/>
    </row>
    <row r="21557" spans="2:16">
      <c r="B21557" s="351"/>
      <c r="C21557" s="435"/>
      <c r="D21557" s="399"/>
      <c r="E21557" s="400"/>
      <c r="G21557" s="401"/>
      <c r="H21557" s="401"/>
      <c r="I21557" s="401"/>
      <c r="J21557" s="194"/>
      <c r="K21557" s="194"/>
      <c r="L21557" s="195"/>
      <c r="M21557" s="196"/>
      <c r="N21557" s="197"/>
      <c r="O21557" s="197"/>
      <c r="P21557" s="231"/>
    </row>
    <row r="21558" spans="2:16">
      <c r="B21558" s="351"/>
      <c r="C21558" s="435"/>
      <c r="D21558" s="399"/>
      <c r="E21558" s="400"/>
      <c r="G21558" s="401"/>
      <c r="H21558" s="401"/>
      <c r="I21558" s="401"/>
      <c r="J21558" s="194"/>
      <c r="K21558" s="194"/>
      <c r="L21558" s="195"/>
      <c r="M21558" s="196"/>
      <c r="N21558" s="197"/>
      <c r="O21558" s="197"/>
      <c r="P21558" s="231"/>
    </row>
    <row r="21559" spans="2:16">
      <c r="B21559" s="351"/>
      <c r="C21559" s="435"/>
      <c r="D21559" s="399"/>
      <c r="E21559" s="400"/>
      <c r="G21559" s="401"/>
      <c r="H21559" s="401"/>
      <c r="I21559" s="401"/>
      <c r="J21559" s="194"/>
      <c r="K21559" s="194"/>
      <c r="L21559" s="195"/>
      <c r="M21559" s="196"/>
      <c r="N21559" s="197"/>
      <c r="O21559" s="197"/>
      <c r="P21559" s="231"/>
    </row>
    <row r="21560" spans="2:16">
      <c r="B21560" s="351"/>
      <c r="C21560" s="435"/>
      <c r="D21560" s="399"/>
      <c r="E21560" s="400"/>
      <c r="G21560" s="401"/>
      <c r="H21560" s="401"/>
      <c r="I21560" s="401"/>
      <c r="J21560" s="194"/>
      <c r="K21560" s="194"/>
      <c r="L21560" s="195"/>
      <c r="M21560" s="196"/>
      <c r="N21560" s="197"/>
      <c r="O21560" s="197"/>
      <c r="P21560" s="231"/>
    </row>
    <row r="21561" spans="2:16">
      <c r="B21561" s="351"/>
      <c r="C21561" s="435"/>
      <c r="D21561" s="399"/>
      <c r="E21561" s="400"/>
      <c r="G21561" s="401"/>
      <c r="H21561" s="401"/>
      <c r="I21561" s="401"/>
      <c r="J21561" s="194"/>
      <c r="K21561" s="194"/>
      <c r="L21561" s="195"/>
      <c r="M21561" s="196"/>
      <c r="N21561" s="197"/>
      <c r="O21561" s="197"/>
      <c r="P21561" s="231"/>
    </row>
    <row r="21562" spans="2:16">
      <c r="B21562" s="351"/>
      <c r="C21562" s="435"/>
      <c r="D21562" s="399"/>
      <c r="E21562" s="400"/>
      <c r="G21562" s="401"/>
      <c r="H21562" s="401"/>
      <c r="I21562" s="401"/>
      <c r="J21562" s="194"/>
      <c r="K21562" s="194"/>
      <c r="L21562" s="195"/>
      <c r="M21562" s="196"/>
      <c r="N21562" s="197"/>
      <c r="O21562" s="197"/>
      <c r="P21562" s="231"/>
    </row>
    <row r="21563" spans="2:16">
      <c r="B21563" s="351"/>
      <c r="C21563" s="435"/>
      <c r="D21563" s="399"/>
      <c r="E21563" s="400"/>
      <c r="G21563" s="401"/>
      <c r="H21563" s="401"/>
      <c r="I21563" s="401"/>
      <c r="J21563" s="194"/>
      <c r="K21563" s="194"/>
      <c r="L21563" s="195"/>
      <c r="M21563" s="196"/>
      <c r="N21563" s="197"/>
      <c r="O21563" s="197"/>
      <c r="P21563" s="231"/>
    </row>
    <row r="21564" spans="2:16">
      <c r="B21564" s="351"/>
      <c r="C21564" s="435"/>
      <c r="D21564" s="399"/>
      <c r="E21564" s="400"/>
      <c r="G21564" s="401"/>
      <c r="H21564" s="401"/>
      <c r="I21564" s="401"/>
      <c r="J21564" s="194"/>
      <c r="K21564" s="194"/>
      <c r="L21564" s="195"/>
      <c r="M21564" s="196"/>
      <c r="N21564" s="197"/>
      <c r="O21564" s="197"/>
      <c r="P21564" s="231"/>
    </row>
    <row r="21565" spans="2:16">
      <c r="B21565" s="351"/>
      <c r="C21565" s="435"/>
      <c r="D21565" s="399"/>
      <c r="E21565" s="400"/>
      <c r="G21565" s="401"/>
      <c r="H21565" s="401"/>
      <c r="I21565" s="401"/>
      <c r="J21565" s="194"/>
      <c r="K21565" s="194"/>
      <c r="L21565" s="195"/>
      <c r="M21565" s="196"/>
      <c r="N21565" s="197"/>
      <c r="O21565" s="197"/>
      <c r="P21565" s="231"/>
    </row>
    <row r="21566" spans="2:16">
      <c r="B21566" s="351"/>
      <c r="C21566" s="435"/>
      <c r="D21566" s="399"/>
      <c r="E21566" s="400"/>
      <c r="G21566" s="401"/>
      <c r="H21566" s="401"/>
      <c r="I21566" s="401"/>
      <c r="J21566" s="194"/>
      <c r="K21566" s="194"/>
      <c r="L21566" s="195"/>
      <c r="M21566" s="196"/>
      <c r="N21566" s="197"/>
      <c r="O21566" s="197"/>
      <c r="P21566" s="231"/>
    </row>
    <row r="21567" spans="2:16">
      <c r="B21567" s="351"/>
      <c r="C21567" s="435"/>
      <c r="D21567" s="399"/>
      <c r="E21567" s="400"/>
      <c r="G21567" s="401"/>
      <c r="H21567" s="401"/>
      <c r="I21567" s="401"/>
      <c r="J21567" s="194"/>
      <c r="K21567" s="194"/>
      <c r="L21567" s="195"/>
      <c r="M21567" s="196"/>
      <c r="N21567" s="197"/>
      <c r="O21567" s="197"/>
      <c r="P21567" s="231"/>
    </row>
    <row r="21568" spans="2:16">
      <c r="B21568" s="351"/>
      <c r="C21568" s="435"/>
      <c r="D21568" s="399"/>
      <c r="E21568" s="400"/>
      <c r="G21568" s="401"/>
      <c r="H21568" s="401"/>
      <c r="I21568" s="401"/>
      <c r="J21568" s="194"/>
      <c r="K21568" s="194"/>
      <c r="L21568" s="195"/>
      <c r="M21568" s="196"/>
      <c r="N21568" s="197"/>
      <c r="O21568" s="197"/>
      <c r="P21568" s="231"/>
    </row>
    <row r="21569" spans="2:16">
      <c r="B21569" s="351"/>
      <c r="C21569" s="435"/>
      <c r="D21569" s="399"/>
      <c r="E21569" s="400"/>
      <c r="G21569" s="401"/>
      <c r="H21569" s="401"/>
      <c r="I21569" s="401"/>
      <c r="J21569" s="194"/>
      <c r="K21569" s="194"/>
      <c r="L21569" s="195"/>
      <c r="M21569" s="196"/>
      <c r="N21569" s="197"/>
      <c r="O21569" s="197"/>
      <c r="P21569" s="231"/>
    </row>
    <row r="21570" spans="2:16">
      <c r="B21570" s="351"/>
      <c r="C21570" s="435"/>
      <c r="D21570" s="399"/>
      <c r="E21570" s="400"/>
      <c r="G21570" s="401"/>
      <c r="H21570" s="401"/>
      <c r="I21570" s="401"/>
      <c r="J21570" s="194"/>
      <c r="K21570" s="194"/>
      <c r="L21570" s="195"/>
      <c r="M21570" s="196"/>
      <c r="N21570" s="197"/>
      <c r="O21570" s="197"/>
      <c r="P21570" s="231"/>
    </row>
    <row r="21571" spans="2:16">
      <c r="B21571" s="351"/>
      <c r="C21571" s="435"/>
      <c r="D21571" s="399"/>
      <c r="E21571" s="400"/>
      <c r="G21571" s="401"/>
      <c r="H21571" s="401"/>
      <c r="I21571" s="401"/>
      <c r="J21571" s="194"/>
      <c r="K21571" s="194"/>
      <c r="L21571" s="195"/>
      <c r="M21571" s="196"/>
      <c r="N21571" s="197"/>
      <c r="O21571" s="197"/>
      <c r="P21571" s="231"/>
    </row>
    <row r="21572" spans="2:16">
      <c r="B21572" s="351"/>
      <c r="C21572" s="435"/>
      <c r="D21572" s="399"/>
      <c r="E21572" s="400"/>
      <c r="G21572" s="401"/>
      <c r="H21572" s="401"/>
      <c r="I21572" s="401"/>
      <c r="J21572" s="194"/>
      <c r="K21572" s="194"/>
      <c r="L21572" s="195"/>
      <c r="M21572" s="196"/>
      <c r="N21572" s="197"/>
      <c r="O21572" s="197"/>
      <c r="P21572" s="231"/>
    </row>
    <row r="21573" spans="2:16">
      <c r="B21573" s="351"/>
      <c r="C21573" s="435"/>
      <c r="D21573" s="399"/>
      <c r="E21573" s="400"/>
      <c r="G21573" s="401"/>
      <c r="H21573" s="401"/>
      <c r="I21573" s="401"/>
      <c r="J21573" s="194"/>
      <c r="K21573" s="194"/>
      <c r="L21573" s="195"/>
      <c r="M21573" s="196"/>
      <c r="N21573" s="197"/>
      <c r="O21573" s="197"/>
      <c r="P21573" s="231"/>
    </row>
    <row r="21574" spans="2:16">
      <c r="B21574" s="351"/>
      <c r="C21574" s="435"/>
      <c r="D21574" s="399"/>
      <c r="E21574" s="400"/>
      <c r="G21574" s="401"/>
      <c r="H21574" s="401"/>
      <c r="I21574" s="401"/>
      <c r="J21574" s="194"/>
      <c r="K21574" s="194"/>
      <c r="L21574" s="195"/>
      <c r="M21574" s="196"/>
      <c r="N21574" s="197"/>
      <c r="O21574" s="197"/>
      <c r="P21574" s="231"/>
    </row>
    <row r="21575" spans="2:16">
      <c r="B21575" s="351"/>
      <c r="C21575" s="435"/>
      <c r="D21575" s="399"/>
      <c r="E21575" s="400"/>
      <c r="G21575" s="401"/>
      <c r="H21575" s="401"/>
      <c r="I21575" s="401"/>
      <c r="J21575" s="194"/>
      <c r="K21575" s="194"/>
      <c r="L21575" s="195"/>
      <c r="M21575" s="196"/>
      <c r="N21575" s="197"/>
      <c r="O21575" s="197"/>
      <c r="P21575" s="231"/>
    </row>
    <row r="21576" spans="2:16">
      <c r="B21576" s="351"/>
      <c r="C21576" s="435"/>
      <c r="D21576" s="399"/>
      <c r="E21576" s="400"/>
      <c r="G21576" s="401"/>
      <c r="H21576" s="401"/>
      <c r="I21576" s="401"/>
      <c r="J21576" s="194"/>
      <c r="K21576" s="194"/>
      <c r="L21576" s="195"/>
      <c r="M21576" s="196"/>
      <c r="N21576" s="197"/>
      <c r="O21576" s="197"/>
      <c r="P21576" s="231"/>
    </row>
    <row r="21577" spans="2:16">
      <c r="B21577" s="351"/>
      <c r="C21577" s="435"/>
      <c r="D21577" s="399"/>
      <c r="E21577" s="400"/>
      <c r="G21577" s="401"/>
      <c r="H21577" s="401"/>
      <c r="I21577" s="401"/>
      <c r="J21577" s="194"/>
      <c r="K21577" s="194"/>
      <c r="L21577" s="195"/>
      <c r="M21577" s="196"/>
      <c r="N21577" s="197"/>
      <c r="O21577" s="197"/>
      <c r="P21577" s="231"/>
    </row>
    <row r="21578" spans="2:16">
      <c r="B21578" s="351"/>
      <c r="C21578" s="435"/>
      <c r="D21578" s="399"/>
      <c r="E21578" s="400"/>
      <c r="G21578" s="401"/>
      <c r="H21578" s="401"/>
      <c r="I21578" s="401"/>
      <c r="J21578" s="194"/>
      <c r="K21578" s="194"/>
      <c r="L21578" s="195"/>
      <c r="M21578" s="196"/>
      <c r="N21578" s="197"/>
      <c r="O21578" s="197"/>
      <c r="P21578" s="231"/>
    </row>
    <row r="21579" spans="2:16">
      <c r="B21579" s="351"/>
      <c r="C21579" s="435"/>
      <c r="D21579" s="399"/>
      <c r="E21579" s="400"/>
      <c r="G21579" s="401"/>
      <c r="H21579" s="401"/>
      <c r="I21579" s="401"/>
      <c r="J21579" s="194"/>
      <c r="K21579" s="194"/>
      <c r="L21579" s="195"/>
      <c r="M21579" s="196"/>
      <c r="N21579" s="197"/>
      <c r="O21579" s="197"/>
      <c r="P21579" s="231"/>
    </row>
    <row r="21580" spans="2:16">
      <c r="B21580" s="351"/>
      <c r="C21580" s="435"/>
      <c r="D21580" s="399"/>
      <c r="E21580" s="400"/>
      <c r="G21580" s="401"/>
      <c r="H21580" s="401"/>
      <c r="I21580" s="401"/>
      <c r="J21580" s="194"/>
      <c r="K21580" s="194"/>
      <c r="L21580" s="195"/>
      <c r="M21580" s="196"/>
      <c r="N21580" s="197"/>
      <c r="O21580" s="197"/>
      <c r="P21580" s="231"/>
    </row>
    <row r="21581" spans="2:16">
      <c r="B21581" s="351"/>
      <c r="C21581" s="435"/>
      <c r="D21581" s="399"/>
      <c r="E21581" s="400"/>
      <c r="G21581" s="401"/>
      <c r="H21581" s="401"/>
      <c r="I21581" s="401"/>
      <c r="J21581" s="194"/>
      <c r="K21581" s="194"/>
      <c r="L21581" s="195"/>
      <c r="M21581" s="196"/>
      <c r="N21581" s="197"/>
      <c r="O21581" s="197"/>
      <c r="P21581" s="231"/>
    </row>
    <row r="21582" spans="2:16">
      <c r="B21582" s="351"/>
      <c r="C21582" s="435"/>
      <c r="D21582" s="399"/>
      <c r="E21582" s="400"/>
      <c r="G21582" s="401"/>
      <c r="H21582" s="401"/>
      <c r="I21582" s="401"/>
      <c r="J21582" s="194"/>
      <c r="K21582" s="194"/>
      <c r="L21582" s="195"/>
      <c r="M21582" s="196"/>
      <c r="N21582" s="197"/>
      <c r="O21582" s="197"/>
      <c r="P21582" s="231"/>
    </row>
    <row r="21583" spans="2:16">
      <c r="B21583" s="351"/>
      <c r="C21583" s="435"/>
      <c r="D21583" s="399"/>
      <c r="E21583" s="400"/>
      <c r="G21583" s="401"/>
      <c r="H21583" s="401"/>
      <c r="I21583" s="401"/>
      <c r="J21583" s="194"/>
      <c r="K21583" s="194"/>
      <c r="L21583" s="195"/>
      <c r="M21583" s="196"/>
      <c r="N21583" s="197"/>
      <c r="O21583" s="197"/>
      <c r="P21583" s="231"/>
    </row>
    <row r="21584" spans="2:16">
      <c r="B21584" s="351"/>
      <c r="C21584" s="435"/>
      <c r="D21584" s="399"/>
      <c r="E21584" s="400"/>
      <c r="G21584" s="401"/>
      <c r="H21584" s="401"/>
      <c r="I21584" s="401"/>
      <c r="J21584" s="194"/>
      <c r="K21584" s="194"/>
      <c r="L21584" s="195"/>
      <c r="M21584" s="196"/>
      <c r="N21584" s="197"/>
      <c r="O21584" s="197"/>
      <c r="P21584" s="231"/>
    </row>
    <row r="21585" spans="2:16">
      <c r="B21585" s="351"/>
      <c r="C21585" s="435"/>
      <c r="D21585" s="399"/>
      <c r="E21585" s="400"/>
      <c r="G21585" s="401"/>
      <c r="H21585" s="401"/>
      <c r="I21585" s="401"/>
      <c r="J21585" s="194"/>
      <c r="K21585" s="194"/>
      <c r="L21585" s="195"/>
      <c r="M21585" s="196"/>
      <c r="N21585" s="197"/>
      <c r="O21585" s="197"/>
      <c r="P21585" s="231"/>
    </row>
    <row r="21586" spans="2:16">
      <c r="B21586" s="351"/>
      <c r="C21586" s="435"/>
      <c r="D21586" s="399"/>
      <c r="E21586" s="400"/>
      <c r="G21586" s="401"/>
      <c r="H21586" s="401"/>
      <c r="I21586" s="401"/>
      <c r="J21586" s="194"/>
      <c r="K21586" s="194"/>
      <c r="L21586" s="195"/>
      <c r="M21586" s="196"/>
      <c r="N21586" s="197"/>
      <c r="O21586" s="197"/>
      <c r="P21586" s="231"/>
    </row>
    <row r="21587" spans="2:16">
      <c r="B21587" s="351"/>
      <c r="C21587" s="435"/>
      <c r="D21587" s="399"/>
      <c r="E21587" s="400"/>
      <c r="G21587" s="401"/>
      <c r="H21587" s="401"/>
      <c r="I21587" s="401"/>
      <c r="J21587" s="194"/>
      <c r="K21587" s="194"/>
      <c r="L21587" s="195"/>
      <c r="M21587" s="196"/>
      <c r="N21587" s="197"/>
      <c r="O21587" s="197"/>
      <c r="P21587" s="231"/>
    </row>
    <row r="21588" spans="2:16">
      <c r="B21588" s="351"/>
      <c r="C21588" s="435"/>
      <c r="D21588" s="399"/>
      <c r="E21588" s="400"/>
      <c r="G21588" s="401"/>
      <c r="H21588" s="401"/>
      <c r="I21588" s="401"/>
      <c r="J21588" s="194"/>
      <c r="K21588" s="194"/>
      <c r="L21588" s="195"/>
      <c r="M21588" s="196"/>
      <c r="N21588" s="197"/>
      <c r="O21588" s="197"/>
      <c r="P21588" s="231"/>
    </row>
    <row r="21589" spans="2:16">
      <c r="B21589" s="351"/>
      <c r="C21589" s="435"/>
      <c r="D21589" s="399"/>
      <c r="E21589" s="400"/>
      <c r="G21589" s="401"/>
      <c r="H21589" s="401"/>
      <c r="I21589" s="401"/>
      <c r="J21589" s="194"/>
      <c r="K21589" s="194"/>
      <c r="L21589" s="195"/>
      <c r="M21589" s="196"/>
      <c r="N21589" s="197"/>
      <c r="O21589" s="197"/>
      <c r="P21589" s="231"/>
    </row>
    <row r="21590" spans="2:16">
      <c r="B21590" s="351"/>
      <c r="C21590" s="435"/>
      <c r="D21590" s="399"/>
      <c r="E21590" s="400"/>
      <c r="G21590" s="401"/>
      <c r="H21590" s="401"/>
      <c r="I21590" s="401"/>
      <c r="J21590" s="194"/>
      <c r="K21590" s="194"/>
      <c r="L21590" s="195"/>
      <c r="M21590" s="196"/>
      <c r="N21590" s="197"/>
      <c r="O21590" s="197"/>
      <c r="P21590" s="231"/>
    </row>
    <row r="21591" spans="2:16">
      <c r="B21591" s="351"/>
      <c r="C21591" s="435"/>
      <c r="D21591" s="399"/>
      <c r="E21591" s="400"/>
      <c r="G21591" s="401"/>
      <c r="H21591" s="401"/>
      <c r="I21591" s="401"/>
      <c r="J21591" s="194"/>
      <c r="K21591" s="194"/>
      <c r="L21591" s="195"/>
      <c r="M21591" s="196"/>
      <c r="N21591" s="197"/>
      <c r="O21591" s="197"/>
      <c r="P21591" s="231"/>
    </row>
    <row r="21592" spans="2:16">
      <c r="B21592" s="351"/>
      <c r="C21592" s="435"/>
      <c r="D21592" s="399"/>
      <c r="E21592" s="400"/>
      <c r="G21592" s="401"/>
      <c r="H21592" s="401"/>
      <c r="I21592" s="401"/>
      <c r="J21592" s="194"/>
      <c r="K21592" s="194"/>
      <c r="L21592" s="195"/>
      <c r="M21592" s="196"/>
      <c r="N21592" s="197"/>
      <c r="O21592" s="197"/>
      <c r="P21592" s="231"/>
    </row>
    <row r="21593" spans="2:16">
      <c r="B21593" s="351"/>
      <c r="C21593" s="435"/>
      <c r="D21593" s="399"/>
      <c r="E21593" s="400"/>
      <c r="G21593" s="401"/>
      <c r="H21593" s="401"/>
      <c r="I21593" s="401"/>
      <c r="J21593" s="194"/>
      <c r="K21593" s="194"/>
      <c r="L21593" s="195"/>
      <c r="M21593" s="196"/>
      <c r="N21593" s="197"/>
      <c r="O21593" s="197"/>
      <c r="P21593" s="231"/>
    </row>
    <row r="21594" spans="2:16">
      <c r="B21594" s="351"/>
      <c r="C21594" s="435"/>
      <c r="D21594" s="399"/>
      <c r="E21594" s="400"/>
      <c r="G21594" s="401"/>
      <c r="H21594" s="401"/>
      <c r="I21594" s="401"/>
      <c r="J21594" s="194"/>
      <c r="K21594" s="194"/>
      <c r="L21594" s="195"/>
      <c r="M21594" s="196"/>
      <c r="N21594" s="197"/>
      <c r="O21594" s="197"/>
      <c r="P21594" s="231"/>
    </row>
    <row r="21595" spans="2:16">
      <c r="B21595" s="351"/>
      <c r="C21595" s="435"/>
      <c r="D21595" s="399"/>
      <c r="E21595" s="400"/>
      <c r="G21595" s="401"/>
      <c r="H21595" s="401"/>
      <c r="I21595" s="401"/>
      <c r="J21595" s="194"/>
      <c r="K21595" s="194"/>
      <c r="L21595" s="195"/>
      <c r="M21595" s="196"/>
      <c r="N21595" s="197"/>
      <c r="O21595" s="197"/>
      <c r="P21595" s="231"/>
    </row>
    <row r="21596" spans="2:16">
      <c r="B21596" s="351"/>
      <c r="C21596" s="435"/>
      <c r="D21596" s="399"/>
      <c r="E21596" s="400"/>
      <c r="G21596" s="401"/>
      <c r="H21596" s="401"/>
      <c r="I21596" s="401"/>
      <c r="J21596" s="194"/>
      <c r="K21596" s="194"/>
      <c r="L21596" s="195"/>
      <c r="M21596" s="196"/>
      <c r="N21596" s="197"/>
      <c r="O21596" s="197"/>
      <c r="P21596" s="231"/>
    </row>
    <row r="21597" spans="2:16">
      <c r="B21597" s="351"/>
      <c r="C21597" s="435"/>
      <c r="D21597" s="399"/>
      <c r="E21597" s="400"/>
      <c r="G21597" s="401"/>
      <c r="H21597" s="401"/>
      <c r="I21597" s="401"/>
      <c r="J21597" s="194"/>
      <c r="K21597" s="194"/>
      <c r="L21597" s="195"/>
      <c r="M21597" s="196"/>
      <c r="N21597" s="197"/>
      <c r="O21597" s="197"/>
      <c r="P21597" s="231"/>
    </row>
    <row r="21598" spans="2:16">
      <c r="B21598" s="351"/>
      <c r="C21598" s="435"/>
      <c r="D21598" s="399"/>
      <c r="E21598" s="400"/>
      <c r="G21598" s="401"/>
      <c r="H21598" s="401"/>
      <c r="I21598" s="401"/>
      <c r="J21598" s="194"/>
      <c r="K21598" s="194"/>
      <c r="L21598" s="195"/>
      <c r="M21598" s="196"/>
      <c r="N21598" s="197"/>
      <c r="O21598" s="197"/>
      <c r="P21598" s="231"/>
    </row>
    <row r="21599" spans="2:16">
      <c r="B21599" s="351"/>
      <c r="C21599" s="435"/>
      <c r="D21599" s="399"/>
      <c r="E21599" s="400"/>
      <c r="G21599" s="401"/>
      <c r="H21599" s="401"/>
      <c r="I21599" s="401"/>
      <c r="J21599" s="194"/>
      <c r="K21599" s="194"/>
      <c r="L21599" s="195"/>
      <c r="M21599" s="196"/>
      <c r="N21599" s="197"/>
      <c r="O21599" s="197"/>
      <c r="P21599" s="231"/>
    </row>
    <row r="21600" spans="2:16">
      <c r="B21600" s="351"/>
      <c r="C21600" s="435"/>
      <c r="D21600" s="399"/>
      <c r="E21600" s="400"/>
      <c r="G21600" s="401"/>
      <c r="H21600" s="401"/>
      <c r="I21600" s="401"/>
      <c r="J21600" s="194"/>
      <c r="K21600" s="194"/>
      <c r="L21600" s="195"/>
      <c r="M21600" s="196"/>
      <c r="N21600" s="197"/>
      <c r="O21600" s="197"/>
      <c r="P21600" s="231"/>
    </row>
    <row r="21601" spans="2:16">
      <c r="B21601" s="351"/>
      <c r="C21601" s="435"/>
      <c r="D21601" s="399"/>
      <c r="E21601" s="400"/>
      <c r="G21601" s="401"/>
      <c r="H21601" s="401"/>
      <c r="I21601" s="401"/>
      <c r="J21601" s="194"/>
      <c r="K21601" s="194"/>
      <c r="L21601" s="195"/>
      <c r="M21601" s="196"/>
      <c r="N21601" s="197"/>
      <c r="O21601" s="197"/>
      <c r="P21601" s="231"/>
    </row>
    <row r="21602" spans="2:16">
      <c r="B21602" s="351"/>
      <c r="C21602" s="435"/>
      <c r="D21602" s="399"/>
      <c r="E21602" s="400"/>
      <c r="G21602" s="401"/>
      <c r="H21602" s="401"/>
      <c r="I21602" s="401"/>
      <c r="J21602" s="194"/>
      <c r="K21602" s="194"/>
      <c r="L21602" s="195"/>
      <c r="M21602" s="196"/>
      <c r="N21602" s="197"/>
      <c r="O21602" s="197"/>
      <c r="P21602" s="231"/>
    </row>
    <row r="21603" spans="2:16">
      <c r="B21603" s="351"/>
      <c r="C21603" s="435"/>
      <c r="D21603" s="399"/>
      <c r="E21603" s="400"/>
      <c r="G21603" s="401"/>
      <c r="H21603" s="401"/>
      <c r="I21603" s="401"/>
      <c r="J21603" s="194"/>
      <c r="K21603" s="194"/>
      <c r="L21603" s="195"/>
      <c r="M21603" s="196"/>
      <c r="N21603" s="197"/>
      <c r="O21603" s="197"/>
      <c r="P21603" s="231"/>
    </row>
    <row r="21604" spans="2:16">
      <c r="B21604" s="351"/>
      <c r="C21604" s="435"/>
      <c r="D21604" s="399"/>
      <c r="E21604" s="400"/>
      <c r="G21604" s="401"/>
      <c r="H21604" s="401"/>
      <c r="I21604" s="401"/>
      <c r="J21604" s="194"/>
      <c r="K21604" s="194"/>
      <c r="L21604" s="195"/>
      <c r="M21604" s="196"/>
      <c r="N21604" s="197"/>
      <c r="O21604" s="197"/>
      <c r="P21604" s="231"/>
    </row>
    <row r="21605" spans="2:16">
      <c r="B21605" s="351"/>
      <c r="C21605" s="435"/>
      <c r="D21605" s="399"/>
      <c r="E21605" s="400"/>
      <c r="G21605" s="401"/>
      <c r="H21605" s="401"/>
      <c r="I21605" s="401"/>
      <c r="J21605" s="194"/>
      <c r="K21605" s="194"/>
      <c r="L21605" s="195"/>
      <c r="M21605" s="196"/>
      <c r="N21605" s="197"/>
      <c r="O21605" s="197"/>
      <c r="P21605" s="231"/>
    </row>
    <row r="21606" spans="2:16">
      <c r="B21606" s="351"/>
      <c r="C21606" s="435"/>
      <c r="D21606" s="399"/>
      <c r="E21606" s="400"/>
      <c r="G21606" s="401"/>
      <c r="H21606" s="401"/>
      <c r="I21606" s="401"/>
      <c r="J21606" s="194"/>
      <c r="K21606" s="194"/>
      <c r="L21606" s="195"/>
      <c r="M21606" s="196"/>
      <c r="N21606" s="197"/>
      <c r="O21606" s="197"/>
      <c r="P21606" s="231"/>
    </row>
    <row r="21607" spans="2:16">
      <c r="B21607" s="351"/>
      <c r="C21607" s="435"/>
      <c r="D21607" s="399"/>
      <c r="E21607" s="400"/>
      <c r="G21607" s="401"/>
      <c r="H21607" s="401"/>
      <c r="I21607" s="401"/>
      <c r="J21607" s="194"/>
      <c r="K21607" s="194"/>
      <c r="L21607" s="195"/>
      <c r="M21607" s="196"/>
      <c r="N21607" s="197"/>
      <c r="O21607" s="197"/>
      <c r="P21607" s="231"/>
    </row>
    <row r="21608" spans="2:16">
      <c r="B21608" s="351"/>
      <c r="C21608" s="435"/>
      <c r="D21608" s="399"/>
      <c r="E21608" s="400"/>
      <c r="G21608" s="401"/>
      <c r="H21608" s="401"/>
      <c r="I21608" s="401"/>
      <c r="J21608" s="194"/>
      <c r="K21608" s="194"/>
      <c r="L21608" s="195"/>
      <c r="M21608" s="196"/>
      <c r="N21608" s="197"/>
      <c r="O21608" s="197"/>
      <c r="P21608" s="231"/>
    </row>
    <row r="21609" spans="2:16">
      <c r="B21609" s="351"/>
      <c r="C21609" s="435"/>
      <c r="D21609" s="399"/>
      <c r="E21609" s="400"/>
      <c r="G21609" s="401"/>
      <c r="H21609" s="401"/>
      <c r="I21609" s="401"/>
      <c r="J21609" s="194"/>
      <c r="K21609" s="194"/>
      <c r="L21609" s="195"/>
      <c r="M21609" s="196"/>
      <c r="N21609" s="197"/>
      <c r="O21609" s="197"/>
      <c r="P21609" s="231"/>
    </row>
    <row r="21610" spans="2:16">
      <c r="B21610" s="351"/>
      <c r="C21610" s="435"/>
      <c r="D21610" s="399"/>
      <c r="E21610" s="400"/>
      <c r="G21610" s="401"/>
      <c r="H21610" s="401"/>
      <c r="I21610" s="401"/>
      <c r="J21610" s="194"/>
      <c r="K21610" s="194"/>
      <c r="L21610" s="195"/>
      <c r="M21610" s="196"/>
      <c r="N21610" s="197"/>
      <c r="O21610" s="197"/>
      <c r="P21610" s="231"/>
    </row>
    <row r="21611" spans="2:16">
      <c r="B21611" s="351"/>
      <c r="C21611" s="435"/>
      <c r="D21611" s="399"/>
      <c r="E21611" s="400"/>
      <c r="G21611" s="401"/>
      <c r="H21611" s="401"/>
      <c r="I21611" s="401"/>
      <c r="J21611" s="194"/>
      <c r="K21611" s="194"/>
      <c r="L21611" s="195"/>
      <c r="M21611" s="196"/>
      <c r="N21611" s="197"/>
      <c r="O21611" s="197"/>
      <c r="P21611" s="231"/>
    </row>
    <row r="21612" spans="2:16">
      <c r="B21612" s="351"/>
      <c r="C21612" s="435"/>
      <c r="D21612" s="399"/>
      <c r="E21612" s="400"/>
      <c r="G21612" s="401"/>
      <c r="H21612" s="401"/>
      <c r="I21612" s="401"/>
      <c r="J21612" s="194"/>
      <c r="K21612" s="194"/>
      <c r="L21612" s="195"/>
      <c r="M21612" s="196"/>
      <c r="N21612" s="197"/>
      <c r="O21612" s="197"/>
      <c r="P21612" s="231"/>
    </row>
    <row r="21613" spans="2:16">
      <c r="B21613" s="351"/>
      <c r="C21613" s="435"/>
      <c r="D21613" s="399"/>
      <c r="E21613" s="400"/>
      <c r="G21613" s="401"/>
      <c r="H21613" s="401"/>
      <c r="I21613" s="401"/>
      <c r="J21613" s="194"/>
      <c r="K21613" s="194"/>
      <c r="L21613" s="195"/>
      <c r="M21613" s="196"/>
      <c r="N21613" s="197"/>
      <c r="O21613" s="197"/>
      <c r="P21613" s="231"/>
    </row>
    <row r="21614" spans="2:16">
      <c r="B21614" s="351"/>
      <c r="C21614" s="435"/>
      <c r="D21614" s="399"/>
      <c r="E21614" s="400"/>
      <c r="G21614" s="401"/>
      <c r="H21614" s="401"/>
      <c r="I21614" s="401"/>
      <c r="J21614" s="194"/>
      <c r="K21614" s="194"/>
      <c r="L21614" s="195"/>
      <c r="M21614" s="196"/>
      <c r="N21614" s="197"/>
      <c r="O21614" s="197"/>
      <c r="P21614" s="231"/>
    </row>
    <row r="21615" spans="2:16">
      <c r="B21615" s="351"/>
      <c r="C21615" s="435"/>
      <c r="D21615" s="399"/>
      <c r="E21615" s="400"/>
      <c r="G21615" s="401"/>
      <c r="H21615" s="401"/>
      <c r="I21615" s="401"/>
      <c r="J21615" s="194"/>
      <c r="K21615" s="194"/>
      <c r="L21615" s="195"/>
      <c r="M21615" s="196"/>
      <c r="N21615" s="197"/>
      <c r="O21615" s="197"/>
      <c r="P21615" s="231"/>
    </row>
    <row r="21616" spans="2:16">
      <c r="B21616" s="351"/>
      <c r="C21616" s="435"/>
      <c r="D21616" s="399"/>
      <c r="E21616" s="400"/>
      <c r="G21616" s="401"/>
      <c r="H21616" s="401"/>
      <c r="I21616" s="401"/>
      <c r="J21616" s="194"/>
      <c r="K21616" s="194"/>
      <c r="L21616" s="195"/>
      <c r="M21616" s="196"/>
      <c r="N21616" s="197"/>
      <c r="O21616" s="197"/>
      <c r="P21616" s="231"/>
    </row>
    <row r="21617" spans="2:16">
      <c r="B21617" s="351"/>
      <c r="C21617" s="435"/>
      <c r="D21617" s="399"/>
      <c r="E21617" s="400"/>
      <c r="G21617" s="401"/>
      <c r="H21617" s="401"/>
      <c r="I21617" s="401"/>
      <c r="J21617" s="194"/>
      <c r="K21617" s="194"/>
      <c r="L21617" s="195"/>
      <c r="M21617" s="196"/>
      <c r="N21617" s="197"/>
      <c r="O21617" s="197"/>
      <c r="P21617" s="231"/>
    </row>
    <row r="21618" spans="2:16">
      <c r="B21618" s="351"/>
      <c r="C21618" s="435"/>
      <c r="D21618" s="399"/>
      <c r="E21618" s="400"/>
      <c r="G21618" s="401"/>
      <c r="H21618" s="401"/>
      <c r="I21618" s="401"/>
      <c r="J21618" s="194"/>
      <c r="K21618" s="194"/>
      <c r="L21618" s="195"/>
      <c r="M21618" s="196"/>
      <c r="N21618" s="197"/>
      <c r="O21618" s="197"/>
      <c r="P21618" s="231"/>
    </row>
    <row r="21619" spans="2:16">
      <c r="B21619" s="351"/>
      <c r="C21619" s="435"/>
      <c r="D21619" s="399"/>
      <c r="E21619" s="400"/>
      <c r="G21619" s="401"/>
      <c r="H21619" s="401"/>
      <c r="I21619" s="401"/>
      <c r="J21619" s="194"/>
      <c r="K21619" s="194"/>
      <c r="L21619" s="195"/>
      <c r="M21619" s="196"/>
      <c r="N21619" s="197"/>
      <c r="O21619" s="197"/>
      <c r="P21619" s="231"/>
    </row>
    <row r="21620" spans="2:16">
      <c r="B21620" s="402"/>
      <c r="C21620" s="435"/>
      <c r="D21620" s="404"/>
      <c r="E21620" s="405"/>
      <c r="G21620" s="406"/>
      <c r="H21620" s="406"/>
      <c r="I21620" s="406"/>
      <c r="J21620" s="194"/>
      <c r="K21620" s="194"/>
      <c r="L21620" s="195"/>
      <c r="M21620" s="196"/>
      <c r="N21620" s="197"/>
      <c r="O21620" s="197"/>
      <c r="P21620" s="221"/>
    </row>
    <row r="21621" spans="2:16">
      <c r="B21621" s="351"/>
      <c r="C21621" s="435"/>
      <c r="D21621" s="399"/>
      <c r="E21621" s="400"/>
      <c r="G21621" s="401"/>
      <c r="H21621" s="401"/>
      <c r="I21621" s="401"/>
      <c r="J21621" s="194"/>
      <c r="K21621" s="194"/>
      <c r="L21621" s="195"/>
      <c r="M21621" s="196"/>
      <c r="N21621" s="197"/>
      <c r="O21621" s="197"/>
      <c r="P21621" s="231"/>
    </row>
    <row r="21622" spans="2:16">
      <c r="B21622" s="351"/>
      <c r="C21622" s="435"/>
      <c r="D21622" s="399"/>
      <c r="E21622" s="400"/>
      <c r="G21622" s="401"/>
      <c r="H21622" s="401"/>
      <c r="I21622" s="401"/>
      <c r="J21622" s="194"/>
      <c r="K21622" s="194"/>
      <c r="L21622" s="195"/>
      <c r="M21622" s="196"/>
      <c r="N21622" s="197"/>
      <c r="O21622" s="197"/>
      <c r="P21622" s="231"/>
    </row>
    <row r="21623" spans="2:16">
      <c r="B21623" s="351"/>
      <c r="C21623" s="435"/>
      <c r="D21623" s="399"/>
      <c r="E21623" s="400"/>
      <c r="G21623" s="401"/>
      <c r="H21623" s="401"/>
      <c r="I21623" s="401"/>
      <c r="J21623" s="194"/>
      <c r="K21623" s="194"/>
      <c r="L21623" s="195"/>
      <c r="M21623" s="196"/>
      <c r="N21623" s="197"/>
      <c r="O21623" s="197"/>
      <c r="P21623" s="231"/>
    </row>
    <row r="21624" spans="2:16">
      <c r="B21624" s="351"/>
      <c r="C21624" s="435"/>
      <c r="D21624" s="399"/>
      <c r="E21624" s="400"/>
      <c r="G21624" s="401"/>
      <c r="H21624" s="401"/>
      <c r="I21624" s="401"/>
      <c r="J21624" s="194"/>
      <c r="K21624" s="194"/>
      <c r="L21624" s="195"/>
      <c r="M21624" s="196"/>
      <c r="N21624" s="197"/>
      <c r="O21624" s="197"/>
      <c r="P21624" s="231"/>
    </row>
    <row r="21625" spans="2:16">
      <c r="B21625" s="351"/>
      <c r="C21625" s="435"/>
      <c r="D21625" s="399"/>
      <c r="E21625" s="400"/>
      <c r="G21625" s="401"/>
      <c r="H21625" s="401"/>
      <c r="I21625" s="401"/>
      <c r="J21625" s="194"/>
      <c r="K21625" s="194"/>
      <c r="L21625" s="195"/>
      <c r="M21625" s="196"/>
      <c r="N21625" s="197"/>
      <c r="O21625" s="197"/>
      <c r="P21625" s="231"/>
    </row>
    <row r="21626" spans="2:16">
      <c r="B21626" s="351"/>
      <c r="C21626" s="435"/>
      <c r="D21626" s="399"/>
      <c r="E21626" s="400"/>
      <c r="G21626" s="401"/>
      <c r="H21626" s="401"/>
      <c r="I21626" s="401"/>
      <c r="J21626" s="194"/>
      <c r="K21626" s="194"/>
      <c r="L21626" s="195"/>
      <c r="M21626" s="196"/>
      <c r="N21626" s="197"/>
      <c r="O21626" s="197"/>
      <c r="P21626" s="231"/>
    </row>
    <row r="21627" spans="2:16">
      <c r="B21627" s="351"/>
      <c r="C21627" s="435"/>
      <c r="D21627" s="399"/>
      <c r="E21627" s="400"/>
      <c r="G21627" s="401"/>
      <c r="H21627" s="401"/>
      <c r="I21627" s="401"/>
      <c r="J21627" s="194"/>
      <c r="K21627" s="194"/>
      <c r="L21627" s="195"/>
      <c r="M21627" s="196"/>
      <c r="N21627" s="197"/>
      <c r="O21627" s="197"/>
      <c r="P21627" s="231"/>
    </row>
    <row r="21628" spans="2:16">
      <c r="B21628" s="351"/>
      <c r="C21628" s="435"/>
      <c r="D21628" s="399"/>
      <c r="E21628" s="400"/>
      <c r="G21628" s="401"/>
      <c r="H21628" s="401"/>
      <c r="I21628" s="401"/>
      <c r="J21628" s="194"/>
      <c r="K21628" s="194"/>
      <c r="L21628" s="195"/>
      <c r="M21628" s="196"/>
      <c r="N21628" s="197"/>
      <c r="O21628" s="197"/>
      <c r="P21628" s="231"/>
    </row>
    <row r="21629" spans="2:16">
      <c r="B21629" s="351"/>
      <c r="C21629" s="435"/>
      <c r="D21629" s="399"/>
      <c r="E21629" s="400"/>
      <c r="G21629" s="401"/>
      <c r="H21629" s="401"/>
      <c r="I21629" s="401"/>
      <c r="J21629" s="194"/>
      <c r="K21629" s="194"/>
      <c r="L21629" s="195"/>
      <c r="M21629" s="196"/>
      <c r="N21629" s="197"/>
      <c r="O21629" s="197"/>
      <c r="P21629" s="231"/>
    </row>
    <row r="21630" spans="2:16">
      <c r="B21630" s="351"/>
      <c r="C21630" s="435"/>
      <c r="D21630" s="399"/>
      <c r="E21630" s="400"/>
      <c r="G21630" s="401"/>
      <c r="H21630" s="401"/>
      <c r="I21630" s="401"/>
      <c r="J21630" s="194"/>
      <c r="K21630" s="194"/>
      <c r="L21630" s="195"/>
      <c r="M21630" s="196"/>
      <c r="N21630" s="197"/>
      <c r="O21630" s="197"/>
      <c r="P21630" s="231"/>
    </row>
    <row r="21631" spans="2:16">
      <c r="B21631" s="351"/>
      <c r="C21631" s="435"/>
      <c r="D21631" s="399"/>
      <c r="E21631" s="400"/>
      <c r="G21631" s="401"/>
      <c r="H21631" s="401"/>
      <c r="I21631" s="401"/>
      <c r="J21631" s="194"/>
      <c r="K21631" s="194"/>
      <c r="L21631" s="195"/>
      <c r="M21631" s="196"/>
      <c r="N21631" s="197"/>
      <c r="O21631" s="197"/>
      <c r="P21631" s="231"/>
    </row>
    <row r="21632" spans="2:16">
      <c r="B21632" s="351"/>
      <c r="C21632" s="435"/>
      <c r="D21632" s="399"/>
      <c r="E21632" s="400"/>
      <c r="G21632" s="401"/>
      <c r="H21632" s="401"/>
      <c r="I21632" s="401"/>
      <c r="J21632" s="194"/>
      <c r="K21632" s="194"/>
      <c r="L21632" s="195"/>
      <c r="M21632" s="196"/>
      <c r="N21632" s="197"/>
      <c r="O21632" s="197"/>
      <c r="P21632" s="231"/>
    </row>
    <row r="21633" spans="2:16">
      <c r="B21633" s="351"/>
      <c r="C21633" s="435"/>
      <c r="D21633" s="399"/>
      <c r="E21633" s="400"/>
      <c r="G21633" s="401"/>
      <c r="H21633" s="401"/>
      <c r="I21633" s="401"/>
      <c r="J21633" s="194"/>
      <c r="K21633" s="194"/>
      <c r="L21633" s="195"/>
      <c r="M21633" s="196"/>
      <c r="N21633" s="197"/>
      <c r="O21633" s="197"/>
      <c r="P21633" s="231"/>
    </row>
    <row r="21634" spans="2:16">
      <c r="B21634" s="351"/>
      <c r="C21634" s="435"/>
      <c r="D21634" s="399"/>
      <c r="E21634" s="400"/>
      <c r="G21634" s="401"/>
      <c r="H21634" s="401"/>
      <c r="I21634" s="401"/>
      <c r="J21634" s="194"/>
      <c r="K21634" s="194"/>
      <c r="L21634" s="195"/>
      <c r="M21634" s="196"/>
      <c r="N21634" s="197"/>
      <c r="O21634" s="197"/>
      <c r="P21634" s="231"/>
    </row>
    <row r="21635" spans="2:16">
      <c r="B21635" s="351"/>
      <c r="C21635" s="435"/>
      <c r="D21635" s="399"/>
      <c r="E21635" s="400"/>
      <c r="G21635" s="401"/>
      <c r="H21635" s="401"/>
      <c r="I21635" s="401"/>
      <c r="J21635" s="194"/>
      <c r="K21635" s="194"/>
      <c r="L21635" s="195"/>
      <c r="M21635" s="196"/>
      <c r="N21635" s="197"/>
      <c r="O21635" s="197"/>
      <c r="P21635" s="231"/>
    </row>
    <row r="21636" spans="2:16">
      <c r="B21636" s="351"/>
      <c r="C21636" s="435"/>
      <c r="D21636" s="399"/>
      <c r="E21636" s="400"/>
      <c r="G21636" s="401"/>
      <c r="H21636" s="401"/>
      <c r="I21636" s="401"/>
      <c r="J21636" s="194"/>
      <c r="K21636" s="194"/>
      <c r="L21636" s="195"/>
      <c r="M21636" s="196"/>
      <c r="N21636" s="197"/>
      <c r="O21636" s="197"/>
      <c r="P21636" s="231"/>
    </row>
    <row r="21637" spans="2:16">
      <c r="B21637" s="351"/>
      <c r="C21637" s="435"/>
      <c r="D21637" s="399"/>
      <c r="E21637" s="400"/>
      <c r="G21637" s="401"/>
      <c r="H21637" s="401"/>
      <c r="I21637" s="401"/>
      <c r="J21637" s="194"/>
      <c r="K21637" s="194"/>
      <c r="L21637" s="195"/>
      <c r="M21637" s="196"/>
      <c r="N21637" s="197"/>
      <c r="O21637" s="197"/>
      <c r="P21637" s="231"/>
    </row>
    <row r="21638" spans="2:16">
      <c r="B21638" s="351"/>
      <c r="C21638" s="435"/>
      <c r="D21638" s="399"/>
      <c r="E21638" s="400"/>
      <c r="G21638" s="401"/>
      <c r="H21638" s="401"/>
      <c r="I21638" s="401"/>
      <c r="J21638" s="194"/>
      <c r="K21638" s="194"/>
      <c r="L21638" s="195"/>
      <c r="M21638" s="196"/>
      <c r="N21638" s="197"/>
      <c r="O21638" s="197"/>
      <c r="P21638" s="231"/>
    </row>
    <row r="21639" spans="2:16">
      <c r="B21639" s="351"/>
      <c r="C21639" s="435"/>
      <c r="D21639" s="399"/>
      <c r="E21639" s="400"/>
      <c r="G21639" s="401"/>
      <c r="H21639" s="401"/>
      <c r="I21639" s="401"/>
      <c r="J21639" s="194"/>
      <c r="K21639" s="194"/>
      <c r="L21639" s="195"/>
      <c r="M21639" s="196"/>
      <c r="N21639" s="197"/>
      <c r="O21639" s="197"/>
      <c r="P21639" s="231"/>
    </row>
    <row r="21640" spans="2:16">
      <c r="B21640" s="351"/>
      <c r="C21640" s="435"/>
      <c r="D21640" s="399"/>
      <c r="E21640" s="400"/>
      <c r="G21640" s="401"/>
      <c r="H21640" s="401"/>
      <c r="I21640" s="401"/>
      <c r="J21640" s="194"/>
      <c r="K21640" s="194"/>
      <c r="L21640" s="195"/>
      <c r="M21640" s="196"/>
      <c r="N21640" s="197"/>
      <c r="O21640" s="197"/>
      <c r="P21640" s="231"/>
    </row>
    <row r="21641" spans="2:16">
      <c r="B21641" s="351"/>
      <c r="C21641" s="435"/>
      <c r="D21641" s="399"/>
      <c r="E21641" s="400"/>
      <c r="G21641" s="401"/>
      <c r="H21641" s="401"/>
      <c r="I21641" s="401"/>
      <c r="J21641" s="194"/>
      <c r="K21641" s="194"/>
      <c r="L21641" s="195"/>
      <c r="M21641" s="196"/>
      <c r="N21641" s="197"/>
      <c r="O21641" s="197"/>
      <c r="P21641" s="231"/>
    </row>
    <row r="21642" spans="2:16">
      <c r="B21642" s="351"/>
      <c r="C21642" s="435"/>
      <c r="D21642" s="399"/>
      <c r="E21642" s="400"/>
      <c r="G21642" s="401"/>
      <c r="H21642" s="401"/>
      <c r="I21642" s="401"/>
      <c r="J21642" s="194"/>
      <c r="K21642" s="194"/>
      <c r="L21642" s="195"/>
      <c r="M21642" s="196"/>
      <c r="N21642" s="197"/>
      <c r="O21642" s="197"/>
      <c r="P21642" s="231"/>
    </row>
    <row r="21643" spans="2:16">
      <c r="B21643" s="351"/>
      <c r="C21643" s="435"/>
      <c r="D21643" s="399"/>
      <c r="E21643" s="400"/>
      <c r="G21643" s="401"/>
      <c r="H21643" s="401"/>
      <c r="I21643" s="401"/>
      <c r="J21643" s="194"/>
      <c r="K21643" s="194"/>
      <c r="L21643" s="195"/>
      <c r="M21643" s="196"/>
      <c r="N21643" s="197"/>
      <c r="O21643" s="197"/>
      <c r="P21643" s="231"/>
    </row>
    <row r="21644" spans="2:16">
      <c r="B21644" s="351"/>
      <c r="C21644" s="435"/>
      <c r="D21644" s="399"/>
      <c r="E21644" s="400"/>
      <c r="G21644" s="401"/>
      <c r="H21644" s="401"/>
      <c r="I21644" s="401"/>
      <c r="J21644" s="194"/>
      <c r="K21644" s="194"/>
      <c r="L21644" s="195"/>
      <c r="M21644" s="196"/>
      <c r="N21644" s="197"/>
      <c r="O21644" s="197"/>
      <c r="P21644" s="231"/>
    </row>
    <row r="21645" spans="2:16">
      <c r="B21645" s="351"/>
      <c r="C21645" s="435"/>
      <c r="D21645" s="399"/>
      <c r="E21645" s="400"/>
      <c r="G21645" s="401"/>
      <c r="H21645" s="401"/>
      <c r="I21645" s="401"/>
      <c r="J21645" s="194"/>
      <c r="K21645" s="194"/>
      <c r="L21645" s="195"/>
      <c r="M21645" s="196"/>
      <c r="N21645" s="197"/>
      <c r="O21645" s="197"/>
      <c r="P21645" s="231"/>
    </row>
    <row r="21646" spans="2:16">
      <c r="B21646" s="351"/>
      <c r="C21646" s="435"/>
      <c r="D21646" s="399"/>
      <c r="E21646" s="400"/>
      <c r="G21646" s="401"/>
      <c r="H21646" s="401"/>
      <c r="I21646" s="401"/>
      <c r="J21646" s="194"/>
      <c r="K21646" s="194"/>
      <c r="L21646" s="195"/>
      <c r="M21646" s="196"/>
      <c r="N21646" s="197"/>
      <c r="O21646" s="197"/>
      <c r="P21646" s="231"/>
    </row>
    <row r="21647" spans="2:16">
      <c r="B21647" s="351"/>
      <c r="C21647" s="435"/>
      <c r="D21647" s="399"/>
      <c r="E21647" s="400"/>
      <c r="G21647" s="401"/>
      <c r="H21647" s="401"/>
      <c r="I21647" s="401"/>
      <c r="J21647" s="194"/>
      <c r="K21647" s="194"/>
      <c r="L21647" s="195"/>
      <c r="M21647" s="196"/>
      <c r="N21647" s="197"/>
      <c r="O21647" s="197"/>
      <c r="P21647" s="231"/>
    </row>
    <row r="21648" spans="2:16">
      <c r="B21648" s="351"/>
      <c r="C21648" s="435"/>
      <c r="D21648" s="399"/>
      <c r="E21648" s="400"/>
      <c r="G21648" s="401"/>
      <c r="H21648" s="401"/>
      <c r="I21648" s="401"/>
      <c r="J21648" s="194"/>
      <c r="K21648" s="194"/>
      <c r="L21648" s="195"/>
      <c r="M21648" s="196"/>
      <c r="N21648" s="197"/>
      <c r="O21648" s="197"/>
      <c r="P21648" s="231"/>
    </row>
    <row r="21649" spans="2:16">
      <c r="B21649" s="351"/>
      <c r="C21649" s="435"/>
      <c r="D21649" s="399"/>
      <c r="E21649" s="400"/>
      <c r="G21649" s="401"/>
      <c r="H21649" s="401"/>
      <c r="I21649" s="401"/>
      <c r="J21649" s="194"/>
      <c r="K21649" s="194"/>
      <c r="L21649" s="195"/>
      <c r="M21649" s="196"/>
      <c r="N21649" s="197"/>
      <c r="O21649" s="197"/>
      <c r="P21649" s="231"/>
    </row>
    <row r="21650" spans="2:16">
      <c r="B21650" s="351"/>
      <c r="C21650" s="435"/>
      <c r="D21650" s="399"/>
      <c r="E21650" s="400"/>
      <c r="G21650" s="401"/>
      <c r="H21650" s="401"/>
      <c r="I21650" s="401"/>
      <c r="J21650" s="194"/>
      <c r="K21650" s="194"/>
      <c r="L21650" s="195"/>
      <c r="M21650" s="196"/>
      <c r="N21650" s="197"/>
      <c r="O21650" s="197"/>
      <c r="P21650" s="231"/>
    </row>
    <row r="21651" spans="2:16">
      <c r="B21651" s="351"/>
      <c r="C21651" s="435"/>
      <c r="D21651" s="399"/>
      <c r="E21651" s="400"/>
      <c r="G21651" s="401"/>
      <c r="H21651" s="401"/>
      <c r="I21651" s="401"/>
      <c r="J21651" s="194"/>
      <c r="K21651" s="194"/>
      <c r="L21651" s="195"/>
      <c r="M21651" s="196"/>
      <c r="N21651" s="197"/>
      <c r="O21651" s="197"/>
      <c r="P21651" s="231"/>
    </row>
    <row r="21652" spans="2:16">
      <c r="B21652" s="351"/>
      <c r="C21652" s="435"/>
      <c r="D21652" s="399"/>
      <c r="E21652" s="400"/>
      <c r="G21652" s="401"/>
      <c r="H21652" s="401"/>
      <c r="I21652" s="401"/>
      <c r="J21652" s="194"/>
      <c r="K21652" s="194"/>
      <c r="L21652" s="195"/>
      <c r="M21652" s="196"/>
      <c r="N21652" s="197"/>
      <c r="O21652" s="197"/>
      <c r="P21652" s="231"/>
    </row>
    <row r="21653" spans="2:16">
      <c r="B21653" s="351"/>
      <c r="C21653" s="435"/>
      <c r="D21653" s="399"/>
      <c r="E21653" s="400"/>
      <c r="G21653" s="401"/>
      <c r="H21653" s="401"/>
      <c r="I21653" s="401"/>
      <c r="J21653" s="194"/>
      <c r="K21653" s="194"/>
      <c r="L21653" s="195"/>
      <c r="M21653" s="196"/>
      <c r="N21653" s="197"/>
      <c r="O21653" s="197"/>
      <c r="P21653" s="231"/>
    </row>
    <row r="21654" spans="2:16">
      <c r="B21654" s="351"/>
      <c r="C21654" s="435"/>
      <c r="D21654" s="399"/>
      <c r="E21654" s="400"/>
      <c r="G21654" s="401"/>
      <c r="H21654" s="401"/>
      <c r="I21654" s="401"/>
      <c r="J21654" s="194"/>
      <c r="K21654" s="194"/>
      <c r="L21654" s="195"/>
      <c r="M21654" s="196"/>
      <c r="N21654" s="197"/>
      <c r="O21654" s="197"/>
      <c r="P21654" s="231"/>
    </row>
    <row r="21655" spans="2:16">
      <c r="B21655" s="351"/>
      <c r="C21655" s="435"/>
      <c r="D21655" s="399"/>
      <c r="E21655" s="400"/>
      <c r="G21655" s="401"/>
      <c r="H21655" s="401"/>
      <c r="I21655" s="401"/>
      <c r="J21655" s="194"/>
      <c r="K21655" s="194"/>
      <c r="L21655" s="195"/>
      <c r="M21655" s="196"/>
      <c r="N21655" s="197"/>
      <c r="O21655" s="197"/>
      <c r="P21655" s="231"/>
    </row>
    <row r="21656" spans="2:16">
      <c r="B21656" s="351"/>
      <c r="C21656" s="435"/>
      <c r="D21656" s="399"/>
      <c r="E21656" s="400"/>
      <c r="G21656" s="401"/>
      <c r="H21656" s="401"/>
      <c r="I21656" s="401"/>
      <c r="J21656" s="194"/>
      <c r="K21656" s="194"/>
      <c r="L21656" s="195"/>
      <c r="M21656" s="196"/>
      <c r="N21656" s="197"/>
      <c r="O21656" s="197"/>
      <c r="P21656" s="231"/>
    </row>
    <row r="21657" spans="2:16">
      <c r="B21657" s="351"/>
      <c r="C21657" s="435"/>
      <c r="D21657" s="399"/>
      <c r="E21657" s="400"/>
      <c r="G21657" s="401"/>
      <c r="H21657" s="401"/>
      <c r="I21657" s="401"/>
      <c r="J21657" s="194"/>
      <c r="K21657" s="194"/>
      <c r="L21657" s="195"/>
      <c r="M21657" s="196"/>
      <c r="N21657" s="197"/>
      <c r="O21657" s="197"/>
      <c r="P21657" s="231"/>
    </row>
    <row r="21658" spans="2:16">
      <c r="B21658" s="351"/>
      <c r="C21658" s="435"/>
      <c r="D21658" s="399"/>
      <c r="E21658" s="400"/>
      <c r="G21658" s="401"/>
      <c r="H21658" s="401"/>
      <c r="I21658" s="401"/>
      <c r="J21658" s="194"/>
      <c r="K21658" s="194"/>
      <c r="L21658" s="195"/>
      <c r="M21658" s="196"/>
      <c r="N21658" s="197"/>
      <c r="O21658" s="197"/>
      <c r="P21658" s="231"/>
    </row>
    <row r="21659" spans="2:16">
      <c r="B21659" s="351"/>
      <c r="C21659" s="435"/>
      <c r="D21659" s="399"/>
      <c r="E21659" s="400"/>
      <c r="G21659" s="401"/>
      <c r="H21659" s="401"/>
      <c r="I21659" s="401"/>
      <c r="J21659" s="194"/>
      <c r="K21659" s="194"/>
      <c r="L21659" s="195"/>
      <c r="M21659" s="196"/>
      <c r="N21659" s="197"/>
      <c r="O21659" s="197"/>
      <c r="P21659" s="231"/>
    </row>
    <row r="21660" spans="2:16">
      <c r="B21660" s="351"/>
      <c r="C21660" s="435"/>
      <c r="D21660" s="399"/>
      <c r="E21660" s="400"/>
      <c r="G21660" s="401"/>
      <c r="H21660" s="401"/>
      <c r="I21660" s="401"/>
      <c r="J21660" s="194"/>
      <c r="K21660" s="194"/>
      <c r="L21660" s="195"/>
      <c r="M21660" s="196"/>
      <c r="N21660" s="197"/>
      <c r="O21660" s="197"/>
      <c r="P21660" s="231"/>
    </row>
    <row r="21661" spans="2:16">
      <c r="B21661" s="351"/>
      <c r="C21661" s="435"/>
      <c r="D21661" s="399"/>
      <c r="E21661" s="400"/>
      <c r="G21661" s="401"/>
      <c r="H21661" s="401"/>
      <c r="I21661" s="401"/>
      <c r="J21661" s="194"/>
      <c r="K21661" s="194"/>
      <c r="L21661" s="195"/>
      <c r="M21661" s="196"/>
      <c r="N21661" s="197"/>
      <c r="O21661" s="197"/>
      <c r="P21661" s="231"/>
    </row>
    <row r="21662" spans="2:16">
      <c r="B21662" s="351"/>
      <c r="C21662" s="435"/>
      <c r="D21662" s="399"/>
      <c r="E21662" s="400"/>
      <c r="G21662" s="401"/>
      <c r="H21662" s="401"/>
      <c r="I21662" s="401"/>
      <c r="J21662" s="194"/>
      <c r="K21662" s="194"/>
      <c r="L21662" s="195"/>
      <c r="M21662" s="196"/>
      <c r="N21662" s="197"/>
      <c r="O21662" s="197"/>
      <c r="P21662" s="231"/>
    </row>
    <row r="21663" spans="2:16">
      <c r="B21663" s="351"/>
      <c r="C21663" s="435"/>
      <c r="D21663" s="399"/>
      <c r="E21663" s="400"/>
      <c r="G21663" s="401"/>
      <c r="H21663" s="401"/>
      <c r="I21663" s="401"/>
      <c r="J21663" s="194"/>
      <c r="K21663" s="194"/>
      <c r="L21663" s="195"/>
      <c r="M21663" s="196"/>
      <c r="N21663" s="197"/>
      <c r="O21663" s="197"/>
      <c r="P21663" s="231"/>
    </row>
    <row r="21664" spans="2:16">
      <c r="B21664" s="351"/>
      <c r="C21664" s="435"/>
      <c r="D21664" s="399"/>
      <c r="E21664" s="400"/>
      <c r="G21664" s="401"/>
      <c r="H21664" s="401"/>
      <c r="I21664" s="401"/>
      <c r="J21664" s="194"/>
      <c r="K21664" s="194"/>
      <c r="L21664" s="195"/>
      <c r="M21664" s="196"/>
      <c r="N21664" s="197"/>
      <c r="O21664" s="197"/>
      <c r="P21664" s="231"/>
    </row>
    <row r="21665" spans="2:16">
      <c r="B21665" s="351"/>
      <c r="C21665" s="435"/>
      <c r="D21665" s="399"/>
      <c r="E21665" s="400"/>
      <c r="G21665" s="401"/>
      <c r="H21665" s="401"/>
      <c r="I21665" s="401"/>
      <c r="J21665" s="194"/>
      <c r="K21665" s="194"/>
      <c r="L21665" s="195"/>
      <c r="M21665" s="196"/>
      <c r="N21665" s="197"/>
      <c r="O21665" s="197"/>
      <c r="P21665" s="231"/>
    </row>
    <row r="21666" spans="2:16">
      <c r="B21666" s="351"/>
      <c r="C21666" s="435"/>
      <c r="D21666" s="399"/>
      <c r="E21666" s="400"/>
      <c r="G21666" s="401"/>
      <c r="H21666" s="401"/>
      <c r="I21666" s="401"/>
      <c r="J21666" s="194"/>
      <c r="K21666" s="194"/>
      <c r="L21666" s="195"/>
      <c r="M21666" s="196"/>
      <c r="N21666" s="197"/>
      <c r="O21666" s="197"/>
      <c r="P21666" s="231"/>
    </row>
    <row r="21667" spans="2:16">
      <c r="B21667" s="351"/>
      <c r="C21667" s="435"/>
      <c r="D21667" s="399"/>
      <c r="E21667" s="400"/>
      <c r="G21667" s="401"/>
      <c r="H21667" s="401"/>
      <c r="I21667" s="401"/>
      <c r="J21667" s="194"/>
      <c r="K21667" s="194"/>
      <c r="L21667" s="195"/>
      <c r="M21667" s="196"/>
      <c r="N21667" s="197"/>
      <c r="O21667" s="197"/>
      <c r="P21667" s="231"/>
    </row>
    <row r="21668" spans="2:16">
      <c r="B21668" s="351"/>
      <c r="C21668" s="435"/>
      <c r="D21668" s="399"/>
      <c r="E21668" s="400"/>
      <c r="G21668" s="401"/>
      <c r="H21668" s="401"/>
      <c r="I21668" s="401"/>
      <c r="J21668" s="194"/>
      <c r="K21668" s="194"/>
      <c r="L21668" s="195"/>
      <c r="M21668" s="196"/>
      <c r="N21668" s="197"/>
      <c r="O21668" s="197"/>
      <c r="P21668" s="231"/>
    </row>
    <row r="21669" spans="2:16">
      <c r="B21669" s="351"/>
      <c r="C21669" s="435"/>
      <c r="D21669" s="399"/>
      <c r="E21669" s="400"/>
      <c r="G21669" s="401"/>
      <c r="H21669" s="401"/>
      <c r="I21669" s="401"/>
      <c r="J21669" s="194"/>
      <c r="K21669" s="194"/>
      <c r="L21669" s="195"/>
      <c r="M21669" s="196"/>
      <c r="N21669" s="197"/>
      <c r="O21669" s="197"/>
      <c r="P21669" s="231"/>
    </row>
    <row r="21670" spans="2:16">
      <c r="B21670" s="351"/>
      <c r="C21670" s="435"/>
      <c r="D21670" s="399"/>
      <c r="E21670" s="400"/>
      <c r="G21670" s="401"/>
      <c r="H21670" s="401"/>
      <c r="I21670" s="401"/>
      <c r="J21670" s="194"/>
      <c r="K21670" s="194"/>
      <c r="L21670" s="195"/>
      <c r="M21670" s="196"/>
      <c r="N21670" s="197"/>
      <c r="O21670" s="197"/>
      <c r="P21670" s="231"/>
    </row>
    <row r="21671" spans="2:16">
      <c r="B21671" s="351"/>
      <c r="C21671" s="435"/>
      <c r="D21671" s="399"/>
      <c r="E21671" s="400"/>
      <c r="G21671" s="401"/>
      <c r="H21671" s="401"/>
      <c r="I21671" s="401"/>
      <c r="J21671" s="194"/>
      <c r="K21671" s="194"/>
      <c r="L21671" s="195"/>
      <c r="M21671" s="196"/>
      <c r="N21671" s="197"/>
      <c r="O21671" s="197"/>
      <c r="P21671" s="231"/>
    </row>
    <row r="21672" spans="2:16">
      <c r="B21672" s="351"/>
      <c r="C21672" s="435"/>
      <c r="D21672" s="399"/>
      <c r="E21672" s="400"/>
      <c r="G21672" s="401"/>
      <c r="H21672" s="401"/>
      <c r="I21672" s="401"/>
      <c r="J21672" s="194"/>
      <c r="K21672" s="194"/>
      <c r="L21672" s="195"/>
      <c r="M21672" s="196"/>
      <c r="N21672" s="197"/>
      <c r="O21672" s="197"/>
      <c r="P21672" s="231"/>
    </row>
    <row r="21673" spans="2:16">
      <c r="B21673" s="351"/>
      <c r="C21673" s="435"/>
      <c r="D21673" s="399"/>
      <c r="E21673" s="400"/>
      <c r="G21673" s="401"/>
      <c r="H21673" s="401"/>
      <c r="I21673" s="401"/>
      <c r="J21673" s="194"/>
      <c r="K21673" s="194"/>
      <c r="L21673" s="195"/>
      <c r="M21673" s="196"/>
      <c r="N21673" s="197"/>
      <c r="O21673" s="197"/>
      <c r="P21673" s="231"/>
    </row>
    <row r="21674" spans="2:16">
      <c r="B21674" s="351"/>
      <c r="C21674" s="435"/>
      <c r="D21674" s="399"/>
      <c r="E21674" s="400"/>
      <c r="G21674" s="401"/>
      <c r="H21674" s="401"/>
      <c r="I21674" s="401"/>
      <c r="J21674" s="194"/>
      <c r="K21674" s="194"/>
      <c r="L21674" s="195"/>
      <c r="M21674" s="196"/>
      <c r="N21674" s="197"/>
      <c r="O21674" s="197"/>
      <c r="P21674" s="231"/>
    </row>
    <row r="21675" spans="2:16">
      <c r="B21675" s="351"/>
      <c r="C21675" s="435"/>
      <c r="D21675" s="399"/>
      <c r="E21675" s="400"/>
      <c r="G21675" s="401"/>
      <c r="H21675" s="401"/>
      <c r="I21675" s="401"/>
      <c r="J21675" s="194"/>
      <c r="K21675" s="194"/>
      <c r="L21675" s="195"/>
      <c r="M21675" s="196"/>
      <c r="N21675" s="197"/>
      <c r="O21675" s="197"/>
      <c r="P21675" s="231"/>
    </row>
    <row r="21676" spans="2:16">
      <c r="B21676" s="351"/>
      <c r="C21676" s="435"/>
      <c r="D21676" s="399"/>
      <c r="E21676" s="400"/>
      <c r="G21676" s="401"/>
      <c r="H21676" s="401"/>
      <c r="I21676" s="401"/>
      <c r="J21676" s="194"/>
      <c r="K21676" s="194"/>
      <c r="L21676" s="195"/>
      <c r="M21676" s="196"/>
      <c r="N21676" s="197"/>
      <c r="O21676" s="197"/>
      <c r="P21676" s="231"/>
    </row>
    <row r="21677" spans="2:16">
      <c r="B21677" s="351"/>
      <c r="C21677" s="435"/>
      <c r="D21677" s="399"/>
      <c r="E21677" s="400"/>
      <c r="G21677" s="401"/>
      <c r="H21677" s="401"/>
      <c r="I21677" s="401"/>
      <c r="J21677" s="194"/>
      <c r="K21677" s="194"/>
      <c r="L21677" s="195"/>
      <c r="M21677" s="196"/>
      <c r="N21677" s="197"/>
      <c r="O21677" s="197"/>
      <c r="P21677" s="231"/>
    </row>
    <row r="21678" spans="2:16">
      <c r="B21678" s="351"/>
      <c r="C21678" s="435"/>
      <c r="D21678" s="399"/>
      <c r="E21678" s="400"/>
      <c r="G21678" s="401"/>
      <c r="H21678" s="401"/>
      <c r="I21678" s="401"/>
      <c r="J21678" s="194"/>
      <c r="K21678" s="194"/>
      <c r="L21678" s="195"/>
      <c r="M21678" s="196"/>
      <c r="N21678" s="197"/>
      <c r="O21678" s="197"/>
      <c r="P21678" s="231"/>
    </row>
    <row r="21679" spans="2:16">
      <c r="B21679" s="351"/>
      <c r="C21679" s="435"/>
      <c r="D21679" s="399"/>
      <c r="E21679" s="400"/>
      <c r="G21679" s="401"/>
      <c r="H21679" s="401"/>
      <c r="I21679" s="401"/>
      <c r="J21679" s="194"/>
      <c r="K21679" s="194"/>
      <c r="L21679" s="195"/>
      <c r="M21679" s="196"/>
      <c r="N21679" s="197"/>
      <c r="O21679" s="197"/>
      <c r="P21679" s="231"/>
    </row>
    <row r="21680" spans="2:16">
      <c r="B21680" s="351"/>
      <c r="C21680" s="435"/>
      <c r="D21680" s="399"/>
      <c r="E21680" s="400"/>
      <c r="G21680" s="401"/>
      <c r="H21680" s="401"/>
      <c r="I21680" s="401"/>
      <c r="J21680" s="194"/>
      <c r="K21680" s="194"/>
      <c r="L21680" s="195"/>
      <c r="M21680" s="196"/>
      <c r="N21680" s="197"/>
      <c r="O21680" s="197"/>
      <c r="P21680" s="231"/>
    </row>
    <row r="21681" spans="2:16">
      <c r="B21681" s="351"/>
      <c r="C21681" s="435"/>
      <c r="D21681" s="399"/>
      <c r="E21681" s="400"/>
      <c r="G21681" s="401"/>
      <c r="H21681" s="401"/>
      <c r="I21681" s="401"/>
      <c r="J21681" s="194"/>
      <c r="K21681" s="194"/>
      <c r="L21681" s="195"/>
      <c r="M21681" s="196"/>
      <c r="N21681" s="197"/>
      <c r="O21681" s="197"/>
      <c r="P21681" s="231"/>
    </row>
    <row r="21682" spans="2:16">
      <c r="B21682" s="351"/>
      <c r="C21682" s="435"/>
      <c r="D21682" s="399"/>
      <c r="E21682" s="400"/>
      <c r="G21682" s="401"/>
      <c r="H21682" s="401"/>
      <c r="I21682" s="401"/>
      <c r="J21682" s="194"/>
      <c r="K21682" s="194"/>
      <c r="L21682" s="195"/>
      <c r="M21682" s="196"/>
      <c r="N21682" s="197"/>
      <c r="O21682" s="197"/>
      <c r="P21682" s="231"/>
    </row>
    <row r="21683" spans="2:16">
      <c r="B21683" s="351"/>
      <c r="C21683" s="435"/>
      <c r="D21683" s="399"/>
      <c r="E21683" s="400"/>
      <c r="G21683" s="401"/>
      <c r="H21683" s="401"/>
      <c r="I21683" s="401"/>
      <c r="J21683" s="194"/>
      <c r="K21683" s="194"/>
      <c r="L21683" s="195"/>
      <c r="M21683" s="196"/>
      <c r="N21683" s="197"/>
      <c r="O21683" s="197"/>
      <c r="P21683" s="231"/>
    </row>
    <row r="21684" spans="2:16">
      <c r="B21684" s="351"/>
      <c r="C21684" s="435"/>
      <c r="D21684" s="399"/>
      <c r="E21684" s="400"/>
      <c r="G21684" s="401"/>
      <c r="H21684" s="401"/>
      <c r="I21684" s="401"/>
      <c r="J21684" s="194"/>
      <c r="K21684" s="194"/>
      <c r="L21684" s="195"/>
      <c r="M21684" s="196"/>
      <c r="N21684" s="197"/>
      <c r="O21684" s="197"/>
      <c r="P21684" s="231"/>
    </row>
    <row r="21685" spans="2:16">
      <c r="B21685" s="351"/>
      <c r="C21685" s="435"/>
      <c r="D21685" s="399"/>
      <c r="E21685" s="400"/>
      <c r="G21685" s="401"/>
      <c r="H21685" s="401"/>
      <c r="I21685" s="401"/>
      <c r="J21685" s="194"/>
      <c r="K21685" s="194"/>
      <c r="L21685" s="195"/>
      <c r="M21685" s="196"/>
      <c r="N21685" s="197"/>
      <c r="O21685" s="197"/>
      <c r="P21685" s="231"/>
    </row>
    <row r="21686" spans="2:16">
      <c r="B21686" s="351"/>
      <c r="C21686" s="435"/>
      <c r="D21686" s="399"/>
      <c r="E21686" s="400"/>
      <c r="G21686" s="401"/>
      <c r="H21686" s="401"/>
      <c r="I21686" s="401"/>
      <c r="J21686" s="194"/>
      <c r="K21686" s="194"/>
      <c r="L21686" s="195"/>
      <c r="M21686" s="196"/>
      <c r="N21686" s="197"/>
      <c r="O21686" s="197"/>
      <c r="P21686" s="231"/>
    </row>
    <row r="21687" spans="2:16">
      <c r="B21687" s="351"/>
      <c r="C21687" s="435"/>
      <c r="D21687" s="399"/>
      <c r="E21687" s="400"/>
      <c r="G21687" s="401"/>
      <c r="H21687" s="401"/>
      <c r="I21687" s="401"/>
      <c r="J21687" s="194"/>
      <c r="K21687" s="194"/>
      <c r="L21687" s="195"/>
      <c r="M21687" s="196"/>
      <c r="N21687" s="197"/>
      <c r="O21687" s="197"/>
      <c r="P21687" s="231"/>
    </row>
    <row r="21688" spans="2:16">
      <c r="B21688" s="351"/>
      <c r="C21688" s="435"/>
      <c r="D21688" s="399"/>
      <c r="E21688" s="400"/>
      <c r="G21688" s="401"/>
      <c r="H21688" s="401"/>
      <c r="I21688" s="401"/>
      <c r="J21688" s="194"/>
      <c r="K21688" s="194"/>
      <c r="L21688" s="195"/>
      <c r="M21688" s="196"/>
      <c r="N21688" s="197"/>
      <c r="O21688" s="197"/>
      <c r="P21688" s="231"/>
    </row>
    <row r="21689" spans="2:16">
      <c r="B21689" s="351"/>
      <c r="C21689" s="435"/>
      <c r="D21689" s="399"/>
      <c r="E21689" s="400"/>
      <c r="G21689" s="401"/>
      <c r="H21689" s="401"/>
      <c r="I21689" s="401"/>
      <c r="J21689" s="194"/>
      <c r="K21689" s="194"/>
      <c r="L21689" s="195"/>
      <c r="M21689" s="196"/>
      <c r="N21689" s="197"/>
      <c r="O21689" s="197"/>
      <c r="P21689" s="231"/>
    </row>
    <row r="21690" spans="2:16">
      <c r="B21690" s="351"/>
      <c r="C21690" s="435"/>
      <c r="D21690" s="399"/>
      <c r="E21690" s="400"/>
      <c r="G21690" s="401"/>
      <c r="H21690" s="401"/>
      <c r="I21690" s="401"/>
      <c r="J21690" s="194"/>
      <c r="K21690" s="194"/>
      <c r="L21690" s="195"/>
      <c r="M21690" s="196"/>
      <c r="N21690" s="197"/>
      <c r="O21690" s="197"/>
      <c r="P21690" s="231"/>
    </row>
    <row r="21691" spans="2:16">
      <c r="B21691" s="351"/>
      <c r="C21691" s="435"/>
      <c r="D21691" s="399"/>
      <c r="E21691" s="400"/>
      <c r="G21691" s="401"/>
      <c r="H21691" s="401"/>
      <c r="I21691" s="401"/>
      <c r="J21691" s="194"/>
      <c r="K21691" s="194"/>
      <c r="L21691" s="195"/>
      <c r="M21691" s="196"/>
      <c r="N21691" s="197"/>
      <c r="O21691" s="197"/>
      <c r="P21691" s="231"/>
    </row>
    <row r="21692" spans="2:16">
      <c r="B21692" s="351"/>
      <c r="C21692" s="435"/>
      <c r="D21692" s="399"/>
      <c r="E21692" s="400"/>
      <c r="G21692" s="401"/>
      <c r="H21692" s="401"/>
      <c r="I21692" s="401"/>
      <c r="J21692" s="194"/>
      <c r="K21692" s="194"/>
      <c r="L21692" s="195"/>
      <c r="M21692" s="196"/>
      <c r="N21692" s="197"/>
      <c r="O21692" s="197"/>
      <c r="P21692" s="231"/>
    </row>
    <row r="21693" spans="2:16">
      <c r="B21693" s="351"/>
      <c r="C21693" s="435"/>
      <c r="D21693" s="399"/>
      <c r="E21693" s="400"/>
      <c r="G21693" s="401"/>
      <c r="H21693" s="401"/>
      <c r="I21693" s="401"/>
      <c r="J21693" s="194"/>
      <c r="K21693" s="194"/>
      <c r="L21693" s="195"/>
      <c r="M21693" s="196"/>
      <c r="N21693" s="197"/>
      <c r="O21693" s="197"/>
      <c r="P21693" s="231"/>
    </row>
    <row r="21694" spans="2:16">
      <c r="B21694" s="351"/>
      <c r="C21694" s="435"/>
      <c r="D21694" s="399"/>
      <c r="E21694" s="400"/>
      <c r="G21694" s="401"/>
      <c r="H21694" s="401"/>
      <c r="I21694" s="401"/>
      <c r="J21694" s="194"/>
      <c r="K21694" s="194"/>
      <c r="L21694" s="195"/>
      <c r="M21694" s="196"/>
      <c r="N21694" s="197"/>
      <c r="O21694" s="197"/>
      <c r="P21694" s="231"/>
    </row>
    <row r="21695" spans="2:16">
      <c r="B21695" s="351"/>
      <c r="C21695" s="435"/>
      <c r="D21695" s="399"/>
      <c r="E21695" s="400"/>
      <c r="G21695" s="401"/>
      <c r="H21695" s="401"/>
      <c r="I21695" s="401"/>
      <c r="J21695" s="194"/>
      <c r="K21695" s="194"/>
      <c r="L21695" s="195"/>
      <c r="M21695" s="196"/>
      <c r="N21695" s="197"/>
      <c r="O21695" s="197"/>
      <c r="P21695" s="231"/>
    </row>
    <row r="21696" spans="2:16">
      <c r="B21696" s="351"/>
      <c r="C21696" s="435"/>
      <c r="D21696" s="399"/>
      <c r="E21696" s="400"/>
      <c r="G21696" s="401"/>
      <c r="H21696" s="401"/>
      <c r="I21696" s="401"/>
      <c r="J21696" s="194"/>
      <c r="K21696" s="194"/>
      <c r="L21696" s="195"/>
      <c r="M21696" s="196"/>
      <c r="N21696" s="197"/>
      <c r="O21696" s="197"/>
      <c r="P21696" s="231"/>
    </row>
    <row r="21697" spans="2:16">
      <c r="B21697" s="351"/>
      <c r="C21697" s="435"/>
      <c r="D21697" s="399"/>
      <c r="E21697" s="400"/>
      <c r="G21697" s="401"/>
      <c r="H21697" s="401"/>
      <c r="I21697" s="401"/>
      <c r="J21697" s="194"/>
      <c r="K21697" s="194"/>
      <c r="L21697" s="195"/>
      <c r="M21697" s="196"/>
      <c r="N21697" s="197"/>
      <c r="O21697" s="197"/>
      <c r="P21697" s="231"/>
    </row>
    <row r="21698" spans="2:16">
      <c r="B21698" s="351"/>
      <c r="C21698" s="435"/>
      <c r="D21698" s="399"/>
      <c r="E21698" s="400"/>
      <c r="G21698" s="401"/>
      <c r="H21698" s="401"/>
      <c r="I21698" s="401"/>
      <c r="J21698" s="194"/>
      <c r="K21698" s="194"/>
      <c r="L21698" s="195"/>
      <c r="M21698" s="196"/>
      <c r="N21698" s="197"/>
      <c r="O21698" s="197"/>
      <c r="P21698" s="231"/>
    </row>
    <row r="21699" spans="2:16">
      <c r="B21699" s="351"/>
      <c r="C21699" s="435"/>
      <c r="D21699" s="399"/>
      <c r="E21699" s="400"/>
      <c r="G21699" s="401"/>
      <c r="H21699" s="401"/>
      <c r="I21699" s="401"/>
      <c r="J21699" s="194"/>
      <c r="K21699" s="194"/>
      <c r="L21699" s="195"/>
      <c r="M21699" s="196"/>
      <c r="N21699" s="197"/>
      <c r="O21699" s="197"/>
      <c r="P21699" s="231"/>
    </row>
    <row r="21700" spans="2:16">
      <c r="B21700" s="351"/>
      <c r="C21700" s="435"/>
      <c r="D21700" s="399"/>
      <c r="E21700" s="400"/>
      <c r="G21700" s="401"/>
      <c r="H21700" s="401"/>
      <c r="I21700" s="401"/>
      <c r="J21700" s="194"/>
      <c r="K21700" s="194"/>
      <c r="L21700" s="195"/>
      <c r="M21700" s="196"/>
      <c r="N21700" s="197"/>
      <c r="O21700" s="197"/>
      <c r="P21700" s="231"/>
    </row>
    <row r="21701" spans="2:16">
      <c r="B21701" s="351"/>
      <c r="C21701" s="435"/>
      <c r="D21701" s="399"/>
      <c r="E21701" s="400"/>
      <c r="G21701" s="401"/>
      <c r="H21701" s="401"/>
      <c r="I21701" s="401"/>
      <c r="J21701" s="194"/>
      <c r="K21701" s="194"/>
      <c r="L21701" s="195"/>
      <c r="M21701" s="196"/>
      <c r="N21701" s="197"/>
      <c r="O21701" s="197"/>
      <c r="P21701" s="231"/>
    </row>
    <row r="21702" spans="2:16">
      <c r="B21702" s="351"/>
      <c r="C21702" s="435"/>
      <c r="D21702" s="399"/>
      <c r="E21702" s="400"/>
      <c r="G21702" s="401"/>
      <c r="H21702" s="401"/>
      <c r="I21702" s="401"/>
      <c r="J21702" s="194"/>
      <c r="K21702" s="194"/>
      <c r="L21702" s="195"/>
      <c r="M21702" s="196"/>
      <c r="N21702" s="197"/>
      <c r="O21702" s="197"/>
      <c r="P21702" s="231"/>
    </row>
    <row r="21703" spans="2:16">
      <c r="B21703" s="351"/>
      <c r="C21703" s="435"/>
      <c r="D21703" s="399"/>
      <c r="E21703" s="400"/>
      <c r="G21703" s="401"/>
      <c r="H21703" s="401"/>
      <c r="I21703" s="401"/>
      <c r="J21703" s="194"/>
      <c r="K21703" s="194"/>
      <c r="L21703" s="195"/>
      <c r="M21703" s="196"/>
      <c r="N21703" s="197"/>
      <c r="O21703" s="197"/>
      <c r="P21703" s="231"/>
    </row>
    <row r="21704" spans="2:16">
      <c r="B21704" s="351"/>
      <c r="C21704" s="435"/>
      <c r="D21704" s="399"/>
      <c r="E21704" s="400"/>
      <c r="G21704" s="401"/>
      <c r="H21704" s="401"/>
      <c r="I21704" s="401"/>
      <c r="J21704" s="194"/>
      <c r="K21704" s="194"/>
      <c r="L21704" s="195"/>
      <c r="M21704" s="196"/>
      <c r="N21704" s="197"/>
      <c r="O21704" s="197"/>
      <c r="P21704" s="231"/>
    </row>
    <row r="21705" spans="2:16">
      <c r="B21705" s="351"/>
      <c r="C21705" s="435"/>
      <c r="D21705" s="399"/>
      <c r="E21705" s="400"/>
      <c r="G21705" s="401"/>
      <c r="H21705" s="401"/>
      <c r="I21705" s="401"/>
      <c r="J21705" s="194"/>
      <c r="K21705" s="194"/>
      <c r="L21705" s="195"/>
      <c r="M21705" s="196"/>
      <c r="N21705" s="197"/>
      <c r="O21705" s="197"/>
      <c r="P21705" s="231"/>
    </row>
    <row r="21706" spans="2:16">
      <c r="B21706" s="351"/>
      <c r="C21706" s="435"/>
      <c r="D21706" s="399"/>
      <c r="E21706" s="400"/>
      <c r="G21706" s="401"/>
      <c r="H21706" s="401"/>
      <c r="I21706" s="401"/>
      <c r="J21706" s="194"/>
      <c r="K21706" s="194"/>
      <c r="L21706" s="195"/>
      <c r="M21706" s="196"/>
      <c r="N21706" s="197"/>
      <c r="O21706" s="197"/>
      <c r="P21706" s="231"/>
    </row>
    <row r="21707" spans="2:16">
      <c r="B21707" s="351"/>
      <c r="C21707" s="435"/>
      <c r="D21707" s="399"/>
      <c r="E21707" s="400"/>
      <c r="G21707" s="401"/>
      <c r="H21707" s="401"/>
      <c r="I21707" s="401"/>
      <c r="J21707" s="194"/>
      <c r="K21707" s="194"/>
      <c r="L21707" s="195"/>
      <c r="M21707" s="196"/>
      <c r="N21707" s="197"/>
      <c r="O21707" s="197"/>
      <c r="P21707" s="231"/>
    </row>
    <row r="21708" spans="2:16">
      <c r="B21708" s="351"/>
      <c r="C21708" s="435"/>
      <c r="D21708" s="399"/>
      <c r="E21708" s="400"/>
      <c r="G21708" s="401"/>
      <c r="H21708" s="401"/>
      <c r="I21708" s="401"/>
      <c r="J21708" s="194"/>
      <c r="K21708" s="194"/>
      <c r="L21708" s="195"/>
      <c r="M21708" s="196"/>
      <c r="N21708" s="197"/>
      <c r="O21708" s="197"/>
      <c r="P21708" s="231"/>
    </row>
    <row r="21709" spans="2:16">
      <c r="B21709" s="351"/>
      <c r="C21709" s="435"/>
      <c r="D21709" s="399"/>
      <c r="E21709" s="400"/>
      <c r="G21709" s="401"/>
      <c r="H21709" s="401"/>
      <c r="I21709" s="401"/>
      <c r="J21709" s="194"/>
      <c r="K21709" s="194"/>
      <c r="L21709" s="195"/>
      <c r="M21709" s="196"/>
      <c r="N21709" s="197"/>
      <c r="O21709" s="197"/>
      <c r="P21709" s="231"/>
    </row>
    <row r="21710" spans="2:16">
      <c r="B21710" s="351"/>
      <c r="C21710" s="435"/>
      <c r="D21710" s="399"/>
      <c r="E21710" s="400"/>
      <c r="G21710" s="401"/>
      <c r="H21710" s="401"/>
      <c r="I21710" s="401"/>
      <c r="J21710" s="194"/>
      <c r="K21710" s="194"/>
      <c r="L21710" s="195"/>
      <c r="M21710" s="196"/>
      <c r="N21710" s="197"/>
      <c r="O21710" s="197"/>
      <c r="P21710" s="231"/>
    </row>
    <row r="21711" spans="2:16">
      <c r="B21711" s="351"/>
      <c r="C21711" s="435"/>
      <c r="D21711" s="399"/>
      <c r="E21711" s="400"/>
      <c r="G21711" s="401"/>
      <c r="H21711" s="401"/>
      <c r="I21711" s="401"/>
      <c r="J21711" s="194"/>
      <c r="K21711" s="194"/>
      <c r="L21711" s="195"/>
      <c r="M21711" s="196"/>
      <c r="N21711" s="197"/>
      <c r="O21711" s="197"/>
      <c r="P21711" s="231"/>
    </row>
    <row r="21712" spans="2:16">
      <c r="B21712" s="351"/>
      <c r="C21712" s="435"/>
      <c r="D21712" s="399"/>
      <c r="E21712" s="400"/>
      <c r="G21712" s="401"/>
      <c r="H21712" s="401"/>
      <c r="I21712" s="401"/>
      <c r="J21712" s="194"/>
      <c r="K21712" s="194"/>
      <c r="L21712" s="195"/>
      <c r="M21712" s="196"/>
      <c r="N21712" s="197"/>
      <c r="O21712" s="197"/>
      <c r="P21712" s="231"/>
    </row>
    <row r="21713" spans="2:16">
      <c r="B21713" s="351"/>
      <c r="C21713" s="435"/>
      <c r="D21713" s="399"/>
      <c r="E21713" s="400"/>
      <c r="G21713" s="401"/>
      <c r="H21713" s="401"/>
      <c r="I21713" s="401"/>
      <c r="J21713" s="194"/>
      <c r="K21713" s="194"/>
      <c r="L21713" s="195"/>
      <c r="M21713" s="196"/>
      <c r="N21713" s="197"/>
      <c r="O21713" s="197"/>
      <c r="P21713" s="231"/>
    </row>
    <row r="21714" spans="2:16">
      <c r="B21714" s="351"/>
      <c r="C21714" s="435"/>
      <c r="D21714" s="399"/>
      <c r="E21714" s="400"/>
      <c r="G21714" s="401"/>
      <c r="H21714" s="401"/>
      <c r="I21714" s="401"/>
      <c r="J21714" s="194"/>
      <c r="K21714" s="194"/>
      <c r="L21714" s="195"/>
      <c r="M21714" s="196"/>
      <c r="N21714" s="197"/>
      <c r="O21714" s="197"/>
      <c r="P21714" s="231"/>
    </row>
    <row r="21715" spans="2:16">
      <c r="B21715" s="351"/>
      <c r="C21715" s="435"/>
      <c r="D21715" s="399"/>
      <c r="E21715" s="400"/>
      <c r="G21715" s="401"/>
      <c r="H21715" s="401"/>
      <c r="I21715" s="401"/>
      <c r="J21715" s="194"/>
      <c r="K21715" s="194"/>
      <c r="L21715" s="195"/>
      <c r="M21715" s="196"/>
      <c r="N21715" s="197"/>
      <c r="O21715" s="197"/>
      <c r="P21715" s="231"/>
    </row>
    <row r="21716" spans="2:16">
      <c r="B21716" s="351"/>
      <c r="C21716" s="435"/>
      <c r="D21716" s="399"/>
      <c r="E21716" s="400"/>
      <c r="G21716" s="401"/>
      <c r="H21716" s="401"/>
      <c r="I21716" s="401"/>
      <c r="J21716" s="194"/>
      <c r="K21716" s="194"/>
      <c r="L21716" s="195"/>
      <c r="M21716" s="196"/>
      <c r="N21716" s="197"/>
      <c r="O21716" s="197"/>
      <c r="P21716" s="231"/>
    </row>
    <row r="21717" spans="2:16">
      <c r="B21717" s="351"/>
      <c r="C21717" s="435"/>
      <c r="D21717" s="399"/>
      <c r="E21717" s="400"/>
      <c r="G21717" s="401"/>
      <c r="H21717" s="401"/>
      <c r="I21717" s="401"/>
      <c r="J21717" s="194"/>
      <c r="K21717" s="194"/>
      <c r="L21717" s="195"/>
      <c r="M21717" s="196"/>
      <c r="N21717" s="197"/>
      <c r="O21717" s="197"/>
      <c r="P21717" s="231"/>
    </row>
    <row r="21718" spans="2:16">
      <c r="B21718" s="351"/>
      <c r="C21718" s="435"/>
      <c r="D21718" s="399"/>
      <c r="E21718" s="400"/>
      <c r="G21718" s="401"/>
      <c r="H21718" s="401"/>
      <c r="I21718" s="401"/>
      <c r="J21718" s="194"/>
      <c r="K21718" s="194"/>
      <c r="L21718" s="195"/>
      <c r="M21718" s="196"/>
      <c r="N21718" s="197"/>
      <c r="O21718" s="197"/>
      <c r="P21718" s="231"/>
    </row>
    <row r="21719" spans="2:16">
      <c r="B21719" s="351"/>
      <c r="C21719" s="435"/>
      <c r="D21719" s="399"/>
      <c r="E21719" s="400"/>
      <c r="G21719" s="401"/>
      <c r="H21719" s="401"/>
      <c r="I21719" s="401"/>
      <c r="J21719" s="194"/>
      <c r="K21719" s="194"/>
      <c r="L21719" s="195"/>
      <c r="M21719" s="196"/>
      <c r="N21719" s="197"/>
      <c r="O21719" s="197"/>
      <c r="P21719" s="231"/>
    </row>
    <row r="21720" spans="2:16">
      <c r="B21720" s="351"/>
      <c r="C21720" s="435"/>
      <c r="D21720" s="399"/>
      <c r="E21720" s="400"/>
      <c r="G21720" s="401"/>
      <c r="H21720" s="401"/>
      <c r="I21720" s="401"/>
      <c r="J21720" s="194"/>
      <c r="K21720" s="194"/>
      <c r="L21720" s="195"/>
      <c r="M21720" s="196"/>
      <c r="N21720" s="197"/>
      <c r="O21720" s="197"/>
      <c r="P21720" s="231"/>
    </row>
    <row r="21721" spans="2:16">
      <c r="B21721" s="351"/>
      <c r="C21721" s="435"/>
      <c r="D21721" s="399"/>
      <c r="E21721" s="400"/>
      <c r="G21721" s="401"/>
      <c r="H21721" s="401"/>
      <c r="I21721" s="401"/>
      <c r="J21721" s="194"/>
      <c r="K21721" s="194"/>
      <c r="L21721" s="195"/>
      <c r="M21721" s="196"/>
      <c r="N21721" s="197"/>
      <c r="O21721" s="197"/>
      <c r="P21721" s="231"/>
    </row>
    <row r="21722" spans="2:16">
      <c r="B21722" s="351"/>
      <c r="C21722" s="435"/>
      <c r="D21722" s="399"/>
      <c r="E21722" s="400"/>
      <c r="G21722" s="401"/>
      <c r="H21722" s="401"/>
      <c r="I21722" s="401"/>
      <c r="J21722" s="194"/>
      <c r="K21722" s="194"/>
      <c r="L21722" s="195"/>
      <c r="M21722" s="196"/>
      <c r="N21722" s="197"/>
      <c r="O21722" s="197"/>
      <c r="P21722" s="231"/>
    </row>
    <row r="21723" spans="2:16">
      <c r="B21723" s="351"/>
      <c r="C21723" s="435"/>
      <c r="D21723" s="399"/>
      <c r="E21723" s="400"/>
      <c r="G21723" s="401"/>
      <c r="H21723" s="401"/>
      <c r="I21723" s="401"/>
      <c r="J21723" s="194"/>
      <c r="K21723" s="194"/>
      <c r="L21723" s="195"/>
      <c r="M21723" s="196"/>
      <c r="N21723" s="197"/>
      <c r="O21723" s="197"/>
      <c r="P21723" s="231"/>
    </row>
    <row r="21724" spans="2:16">
      <c r="B21724" s="351"/>
      <c r="C21724" s="435"/>
      <c r="D21724" s="399"/>
      <c r="E21724" s="400"/>
      <c r="G21724" s="401"/>
      <c r="H21724" s="401"/>
      <c r="I21724" s="401"/>
      <c r="J21724" s="194"/>
      <c r="K21724" s="194"/>
      <c r="L21724" s="195"/>
      <c r="M21724" s="196"/>
      <c r="N21724" s="197"/>
      <c r="O21724" s="197"/>
      <c r="P21724" s="231"/>
    </row>
    <row r="21725" spans="2:16">
      <c r="B21725" s="351"/>
      <c r="C21725" s="435"/>
      <c r="D21725" s="399"/>
      <c r="E21725" s="400"/>
      <c r="G21725" s="401"/>
      <c r="H21725" s="401"/>
      <c r="I21725" s="401"/>
      <c r="J21725" s="194"/>
      <c r="K21725" s="194"/>
      <c r="L21725" s="195"/>
      <c r="M21725" s="196"/>
      <c r="N21725" s="197"/>
      <c r="O21725" s="197"/>
      <c r="P21725" s="231"/>
    </row>
    <row r="21726" spans="2:16">
      <c r="B21726" s="351"/>
      <c r="C21726" s="435"/>
      <c r="D21726" s="399"/>
      <c r="E21726" s="400"/>
      <c r="G21726" s="401"/>
      <c r="H21726" s="401"/>
      <c r="I21726" s="401"/>
      <c r="J21726" s="194"/>
      <c r="K21726" s="194"/>
      <c r="L21726" s="195"/>
      <c r="M21726" s="196"/>
      <c r="N21726" s="197"/>
      <c r="O21726" s="197"/>
      <c r="P21726" s="231"/>
    </row>
    <row r="21727" spans="2:16">
      <c r="B21727" s="351"/>
      <c r="C21727" s="435"/>
      <c r="D21727" s="399"/>
      <c r="E21727" s="400"/>
      <c r="G21727" s="401"/>
      <c r="H21727" s="401"/>
      <c r="I21727" s="401"/>
      <c r="J21727" s="194"/>
      <c r="K21727" s="194"/>
      <c r="L21727" s="195"/>
      <c r="M21727" s="196"/>
      <c r="N21727" s="197"/>
      <c r="O21727" s="197"/>
      <c r="P21727" s="231"/>
    </row>
    <row r="21728" spans="2:16">
      <c r="B21728" s="351"/>
      <c r="C21728" s="435"/>
      <c r="D21728" s="399"/>
      <c r="E21728" s="400"/>
      <c r="G21728" s="401"/>
      <c r="H21728" s="401"/>
      <c r="I21728" s="401"/>
      <c r="J21728" s="194"/>
      <c r="K21728" s="194"/>
      <c r="L21728" s="195"/>
      <c r="M21728" s="196"/>
      <c r="N21728" s="197"/>
      <c r="O21728" s="197"/>
      <c r="P21728" s="231"/>
    </row>
    <row r="21729" spans="2:16">
      <c r="B21729" s="351"/>
      <c r="C21729" s="435"/>
      <c r="D21729" s="399"/>
      <c r="E21729" s="400"/>
      <c r="G21729" s="401"/>
      <c r="H21729" s="401"/>
      <c r="I21729" s="401"/>
      <c r="J21729" s="194"/>
      <c r="K21729" s="194"/>
      <c r="L21729" s="195"/>
      <c r="M21729" s="196"/>
      <c r="N21729" s="197"/>
      <c r="O21729" s="197"/>
      <c r="P21729" s="231"/>
    </row>
    <row r="21730" spans="2:16">
      <c r="B21730" s="351"/>
      <c r="C21730" s="435"/>
      <c r="D21730" s="399"/>
      <c r="E21730" s="400"/>
      <c r="G21730" s="401"/>
      <c r="H21730" s="401"/>
      <c r="I21730" s="401"/>
      <c r="J21730" s="194"/>
      <c r="K21730" s="194"/>
      <c r="L21730" s="195"/>
      <c r="M21730" s="196"/>
      <c r="N21730" s="197"/>
      <c r="O21730" s="197"/>
      <c r="P21730" s="231"/>
    </row>
    <row r="21731" spans="2:16">
      <c r="B21731" s="351"/>
      <c r="C21731" s="435"/>
      <c r="D21731" s="399"/>
      <c r="E21731" s="400"/>
      <c r="G21731" s="401"/>
      <c r="H21731" s="401"/>
      <c r="I21731" s="401"/>
      <c r="J21731" s="194"/>
      <c r="K21731" s="194"/>
      <c r="L21731" s="195"/>
      <c r="M21731" s="196"/>
      <c r="N21731" s="197"/>
      <c r="O21731" s="197"/>
      <c r="P21731" s="231"/>
    </row>
    <row r="21732" spans="2:16">
      <c r="B21732" s="351"/>
      <c r="C21732" s="435"/>
      <c r="D21732" s="399"/>
      <c r="E21732" s="400"/>
      <c r="G21732" s="401"/>
      <c r="H21732" s="401"/>
      <c r="I21732" s="401"/>
      <c r="J21732" s="194"/>
      <c r="K21732" s="194"/>
      <c r="L21732" s="195"/>
      <c r="M21732" s="196"/>
      <c r="N21732" s="197"/>
      <c r="O21732" s="197"/>
      <c r="P21732" s="231"/>
    </row>
    <row r="21733" spans="2:16">
      <c r="B21733" s="351"/>
      <c r="C21733" s="435"/>
      <c r="D21733" s="399"/>
      <c r="E21733" s="400"/>
      <c r="G21733" s="401"/>
      <c r="H21733" s="401"/>
      <c r="I21733" s="401"/>
      <c r="J21733" s="194"/>
      <c r="K21733" s="194"/>
      <c r="L21733" s="195"/>
      <c r="M21733" s="196"/>
      <c r="N21733" s="197"/>
      <c r="O21733" s="197"/>
      <c r="P21733" s="231"/>
    </row>
    <row r="21734" spans="2:16">
      <c r="B21734" s="351"/>
      <c r="C21734" s="435"/>
      <c r="D21734" s="399"/>
      <c r="E21734" s="400"/>
      <c r="G21734" s="401"/>
      <c r="H21734" s="401"/>
      <c r="I21734" s="401"/>
      <c r="J21734" s="194"/>
      <c r="K21734" s="194"/>
      <c r="L21734" s="195"/>
      <c r="M21734" s="196"/>
      <c r="N21734" s="197"/>
      <c r="O21734" s="197"/>
      <c r="P21734" s="231"/>
    </row>
    <row r="21735" spans="2:16">
      <c r="B21735" s="351"/>
      <c r="C21735" s="435"/>
      <c r="D21735" s="399"/>
      <c r="E21735" s="400"/>
      <c r="G21735" s="401"/>
      <c r="H21735" s="401"/>
      <c r="I21735" s="401"/>
      <c r="J21735" s="194"/>
      <c r="K21735" s="194"/>
      <c r="L21735" s="195"/>
      <c r="M21735" s="196"/>
      <c r="N21735" s="197"/>
      <c r="O21735" s="197"/>
      <c r="P21735" s="231"/>
    </row>
    <row r="21736" spans="2:16">
      <c r="B21736" s="351"/>
      <c r="C21736" s="435"/>
      <c r="D21736" s="399"/>
      <c r="E21736" s="400"/>
      <c r="G21736" s="401"/>
      <c r="H21736" s="401"/>
      <c r="I21736" s="401"/>
      <c r="J21736" s="194"/>
      <c r="K21736" s="194"/>
      <c r="L21736" s="195"/>
      <c r="M21736" s="196"/>
      <c r="N21736" s="197"/>
      <c r="O21736" s="197"/>
      <c r="P21736" s="231"/>
    </row>
    <row r="21737" spans="2:16">
      <c r="B21737" s="351"/>
      <c r="C21737" s="435"/>
      <c r="D21737" s="399"/>
      <c r="E21737" s="400"/>
      <c r="G21737" s="401"/>
      <c r="H21737" s="401"/>
      <c r="I21737" s="401"/>
      <c r="J21737" s="194"/>
      <c r="K21737" s="194"/>
      <c r="L21737" s="195"/>
      <c r="M21737" s="196"/>
      <c r="N21737" s="197"/>
      <c r="O21737" s="197"/>
      <c r="P21737" s="231"/>
    </row>
    <row r="21738" spans="2:16">
      <c r="B21738" s="351"/>
      <c r="C21738" s="435"/>
      <c r="D21738" s="399"/>
      <c r="E21738" s="400"/>
      <c r="G21738" s="401"/>
      <c r="H21738" s="401"/>
      <c r="I21738" s="401"/>
      <c r="J21738" s="194"/>
      <c r="K21738" s="194"/>
      <c r="L21738" s="195"/>
      <c r="M21738" s="196"/>
      <c r="N21738" s="197"/>
      <c r="O21738" s="197"/>
      <c r="P21738" s="231"/>
    </row>
    <row r="21739" spans="2:16">
      <c r="B21739" s="351"/>
      <c r="C21739" s="435"/>
      <c r="D21739" s="399"/>
      <c r="E21739" s="400"/>
      <c r="G21739" s="401"/>
      <c r="H21739" s="401"/>
      <c r="I21739" s="401"/>
      <c r="J21739" s="194"/>
      <c r="K21739" s="194"/>
      <c r="L21739" s="195"/>
      <c r="M21739" s="196"/>
      <c r="N21739" s="197"/>
      <c r="O21739" s="197"/>
      <c r="P21739" s="231"/>
    </row>
    <row r="21740" spans="2:16">
      <c r="B21740" s="351"/>
      <c r="C21740" s="435"/>
      <c r="D21740" s="399"/>
      <c r="E21740" s="400"/>
      <c r="G21740" s="401"/>
      <c r="H21740" s="401"/>
      <c r="I21740" s="401"/>
      <c r="J21740" s="194"/>
      <c r="K21740" s="194"/>
      <c r="L21740" s="195"/>
      <c r="M21740" s="196"/>
      <c r="N21740" s="197"/>
      <c r="O21740" s="197"/>
      <c r="P21740" s="231"/>
    </row>
    <row r="21741" spans="2:16">
      <c r="B21741" s="351"/>
      <c r="C21741" s="435"/>
      <c r="D21741" s="399"/>
      <c r="E21741" s="400"/>
      <c r="G21741" s="401"/>
      <c r="H21741" s="401"/>
      <c r="I21741" s="401"/>
      <c r="J21741" s="194"/>
      <c r="K21741" s="194"/>
      <c r="L21741" s="195"/>
      <c r="M21741" s="196"/>
      <c r="N21741" s="197"/>
      <c r="O21741" s="197"/>
      <c r="P21741" s="231"/>
    </row>
    <row r="21742" spans="2:16">
      <c r="B21742" s="351"/>
      <c r="C21742" s="435"/>
      <c r="D21742" s="399"/>
      <c r="E21742" s="400"/>
      <c r="G21742" s="401"/>
      <c r="H21742" s="401"/>
      <c r="I21742" s="401"/>
      <c r="J21742" s="194"/>
      <c r="K21742" s="194"/>
      <c r="L21742" s="195"/>
      <c r="M21742" s="196"/>
      <c r="N21742" s="197"/>
      <c r="O21742" s="197"/>
      <c r="P21742" s="231"/>
    </row>
    <row r="21743" spans="2:16">
      <c r="B21743" s="351"/>
      <c r="C21743" s="435"/>
      <c r="D21743" s="399"/>
      <c r="E21743" s="400"/>
      <c r="G21743" s="401"/>
      <c r="H21743" s="401"/>
      <c r="I21743" s="401"/>
      <c r="J21743" s="194"/>
      <c r="K21743" s="194"/>
      <c r="L21743" s="195"/>
      <c r="M21743" s="196"/>
      <c r="N21743" s="197"/>
      <c r="O21743" s="197"/>
      <c r="P21743" s="231"/>
    </row>
    <row r="21744" spans="2:16">
      <c r="B21744" s="351"/>
      <c r="C21744" s="435"/>
      <c r="D21744" s="399"/>
      <c r="E21744" s="400"/>
      <c r="G21744" s="401"/>
      <c r="H21744" s="401"/>
      <c r="I21744" s="401"/>
      <c r="J21744" s="194"/>
      <c r="K21744" s="194"/>
      <c r="L21744" s="195"/>
      <c r="M21744" s="196"/>
      <c r="N21744" s="197"/>
      <c r="O21744" s="197"/>
      <c r="P21744" s="231"/>
    </row>
    <row r="21745" spans="2:16">
      <c r="B21745" s="351"/>
      <c r="C21745" s="435"/>
      <c r="D21745" s="399"/>
      <c r="E21745" s="400"/>
      <c r="G21745" s="401"/>
      <c r="H21745" s="401"/>
      <c r="I21745" s="401"/>
      <c r="J21745" s="194"/>
      <c r="K21745" s="194"/>
      <c r="L21745" s="195"/>
      <c r="M21745" s="196"/>
      <c r="N21745" s="197"/>
      <c r="O21745" s="197"/>
      <c r="P21745" s="231"/>
    </row>
    <row r="21746" spans="2:16">
      <c r="B21746" s="351"/>
      <c r="C21746" s="435"/>
      <c r="D21746" s="399"/>
      <c r="E21746" s="400"/>
      <c r="G21746" s="401"/>
      <c r="H21746" s="401"/>
      <c r="I21746" s="401"/>
      <c r="J21746" s="194"/>
      <c r="K21746" s="194"/>
      <c r="L21746" s="195"/>
      <c r="M21746" s="196"/>
      <c r="N21746" s="197"/>
      <c r="O21746" s="197"/>
      <c r="P21746" s="231"/>
    </row>
    <row r="21747" spans="2:16">
      <c r="B21747" s="351"/>
      <c r="C21747" s="435"/>
      <c r="D21747" s="399"/>
      <c r="E21747" s="400"/>
      <c r="G21747" s="401"/>
      <c r="H21747" s="401"/>
      <c r="I21747" s="401"/>
      <c r="J21747" s="194"/>
      <c r="K21747" s="194"/>
      <c r="L21747" s="195"/>
      <c r="M21747" s="196"/>
      <c r="N21747" s="197"/>
      <c r="O21747" s="197"/>
      <c r="P21747" s="231"/>
    </row>
    <row r="21748" spans="2:16">
      <c r="B21748" s="351"/>
      <c r="C21748" s="435"/>
      <c r="D21748" s="399"/>
      <c r="E21748" s="400"/>
      <c r="G21748" s="401"/>
      <c r="H21748" s="401"/>
      <c r="I21748" s="401"/>
      <c r="J21748" s="194"/>
      <c r="K21748" s="194"/>
      <c r="L21748" s="195"/>
      <c r="M21748" s="196"/>
      <c r="N21748" s="197"/>
      <c r="O21748" s="197"/>
      <c r="P21748" s="231"/>
    </row>
    <row r="21749" spans="2:16">
      <c r="B21749" s="351"/>
      <c r="C21749" s="435"/>
      <c r="D21749" s="399"/>
      <c r="E21749" s="400"/>
      <c r="G21749" s="401"/>
      <c r="H21749" s="401"/>
      <c r="I21749" s="401"/>
      <c r="J21749" s="194"/>
      <c r="K21749" s="194"/>
      <c r="L21749" s="195"/>
      <c r="M21749" s="196"/>
      <c r="N21749" s="197"/>
      <c r="O21749" s="197"/>
      <c r="P21749" s="231"/>
    </row>
    <row r="21750" spans="2:16">
      <c r="B21750" s="351"/>
      <c r="C21750" s="435"/>
      <c r="D21750" s="399"/>
      <c r="E21750" s="400"/>
      <c r="G21750" s="401"/>
      <c r="H21750" s="401"/>
      <c r="I21750" s="401"/>
      <c r="J21750" s="194"/>
      <c r="K21750" s="194"/>
      <c r="L21750" s="195"/>
      <c r="M21750" s="196"/>
      <c r="N21750" s="197"/>
      <c r="O21750" s="197"/>
      <c r="P21750" s="231"/>
    </row>
    <row r="21751" spans="2:16">
      <c r="B21751" s="351"/>
      <c r="C21751" s="435"/>
      <c r="D21751" s="399"/>
      <c r="E21751" s="400"/>
      <c r="G21751" s="401"/>
      <c r="H21751" s="401"/>
      <c r="I21751" s="401"/>
      <c r="J21751" s="194"/>
      <c r="K21751" s="194"/>
      <c r="L21751" s="195"/>
      <c r="M21751" s="196"/>
      <c r="N21751" s="197"/>
      <c r="O21751" s="197"/>
      <c r="P21751" s="231"/>
    </row>
    <row r="21752" spans="2:16">
      <c r="B21752" s="351"/>
      <c r="C21752" s="435"/>
      <c r="D21752" s="399"/>
      <c r="E21752" s="400"/>
      <c r="G21752" s="401"/>
      <c r="H21752" s="401"/>
      <c r="I21752" s="401"/>
      <c r="J21752" s="194"/>
      <c r="K21752" s="194"/>
      <c r="L21752" s="195"/>
      <c r="M21752" s="196"/>
      <c r="N21752" s="197"/>
      <c r="O21752" s="197"/>
      <c r="P21752" s="231"/>
    </row>
    <row r="21753" spans="2:16">
      <c r="B21753" s="351"/>
      <c r="C21753" s="435"/>
      <c r="D21753" s="399"/>
      <c r="E21753" s="400"/>
      <c r="G21753" s="401"/>
      <c r="H21753" s="401"/>
      <c r="I21753" s="401"/>
      <c r="J21753" s="194"/>
      <c r="K21753" s="194"/>
      <c r="L21753" s="195"/>
      <c r="M21753" s="196"/>
      <c r="N21753" s="197"/>
      <c r="O21753" s="197"/>
      <c r="P21753" s="231"/>
    </row>
    <row r="21754" spans="2:16">
      <c r="B21754" s="351"/>
      <c r="C21754" s="435"/>
      <c r="D21754" s="399"/>
      <c r="E21754" s="400"/>
      <c r="G21754" s="401"/>
      <c r="H21754" s="401"/>
      <c r="I21754" s="401"/>
      <c r="J21754" s="194"/>
      <c r="K21754" s="194"/>
      <c r="L21754" s="195"/>
      <c r="M21754" s="196"/>
      <c r="N21754" s="197"/>
      <c r="O21754" s="197"/>
      <c r="P21754" s="231"/>
    </row>
    <row r="21755" spans="2:16">
      <c r="B21755" s="351"/>
      <c r="C21755" s="435"/>
      <c r="D21755" s="399"/>
      <c r="E21755" s="400"/>
      <c r="G21755" s="401"/>
      <c r="H21755" s="401"/>
      <c r="I21755" s="401"/>
      <c r="J21755" s="194"/>
      <c r="K21755" s="194"/>
      <c r="L21755" s="195"/>
      <c r="M21755" s="196"/>
      <c r="N21755" s="197"/>
      <c r="O21755" s="197"/>
      <c r="P21755" s="231"/>
    </row>
    <row r="21756" spans="2:16">
      <c r="B21756" s="351"/>
      <c r="C21756" s="435"/>
      <c r="D21756" s="399"/>
      <c r="E21756" s="400"/>
      <c r="G21756" s="401"/>
      <c r="H21756" s="401"/>
      <c r="I21756" s="401"/>
      <c r="J21756" s="194"/>
      <c r="K21756" s="194"/>
      <c r="L21756" s="195"/>
      <c r="M21756" s="196"/>
      <c r="N21756" s="197"/>
      <c r="O21756" s="197"/>
      <c r="P21756" s="231"/>
    </row>
    <row r="21757" spans="2:16">
      <c r="B21757" s="351"/>
      <c r="C21757" s="435"/>
      <c r="D21757" s="399"/>
      <c r="E21757" s="400"/>
      <c r="G21757" s="401"/>
      <c r="H21757" s="401"/>
      <c r="I21757" s="401"/>
      <c r="J21757" s="194"/>
      <c r="K21757" s="194"/>
      <c r="L21757" s="195"/>
      <c r="M21757" s="196"/>
      <c r="N21757" s="197"/>
      <c r="O21757" s="197"/>
      <c r="P21757" s="231"/>
    </row>
    <row r="21758" spans="2:16">
      <c r="B21758" s="402"/>
      <c r="C21758" s="436"/>
      <c r="D21758" s="404"/>
      <c r="E21758" s="405"/>
      <c r="G21758" s="406"/>
      <c r="H21758" s="406"/>
      <c r="I21758" s="406"/>
      <c r="J21758" s="194"/>
      <c r="K21758" s="194"/>
      <c r="L21758" s="195"/>
      <c r="M21758" s="196"/>
      <c r="N21758" s="197"/>
      <c r="O21758" s="197"/>
      <c r="P21758" s="221"/>
    </row>
    <row r="21759" spans="2:16">
      <c r="B21759" s="351"/>
      <c r="C21759" s="435"/>
      <c r="D21759" s="399"/>
      <c r="E21759" s="400"/>
      <c r="G21759" s="401"/>
      <c r="H21759" s="401"/>
      <c r="I21759" s="401"/>
      <c r="J21759" s="194"/>
      <c r="K21759" s="194"/>
      <c r="L21759" s="195"/>
      <c r="M21759" s="196"/>
      <c r="N21759" s="197"/>
      <c r="O21759" s="197"/>
      <c r="P21759" s="231"/>
    </row>
    <row r="21760" spans="2:16">
      <c r="B21760" s="351"/>
      <c r="C21760" s="435"/>
      <c r="D21760" s="399"/>
      <c r="E21760" s="400"/>
      <c r="G21760" s="401"/>
      <c r="H21760" s="401"/>
      <c r="I21760" s="401"/>
      <c r="J21760" s="194"/>
      <c r="K21760" s="194"/>
      <c r="L21760" s="195"/>
      <c r="M21760" s="196"/>
      <c r="N21760" s="197"/>
      <c r="O21760" s="197"/>
      <c r="P21760" s="231"/>
    </row>
    <row r="21761" spans="2:16">
      <c r="B21761" s="351"/>
      <c r="C21761" s="435"/>
      <c r="D21761" s="399"/>
      <c r="E21761" s="400"/>
      <c r="G21761" s="401"/>
      <c r="H21761" s="401"/>
      <c r="I21761" s="401"/>
      <c r="J21761" s="194"/>
      <c r="K21761" s="194"/>
      <c r="L21761" s="195"/>
      <c r="M21761" s="196"/>
      <c r="N21761" s="197"/>
      <c r="O21761" s="197"/>
      <c r="P21761" s="231"/>
    </row>
    <row r="21762" spans="2:16">
      <c r="B21762" s="351"/>
      <c r="C21762" s="435"/>
      <c r="D21762" s="399"/>
      <c r="E21762" s="400"/>
      <c r="G21762" s="401"/>
      <c r="H21762" s="401"/>
      <c r="I21762" s="401"/>
      <c r="J21762" s="194"/>
      <c r="K21762" s="194"/>
      <c r="L21762" s="195"/>
      <c r="M21762" s="196"/>
      <c r="N21762" s="197"/>
      <c r="O21762" s="197"/>
      <c r="P21762" s="231"/>
    </row>
    <row r="21763" spans="2:16">
      <c r="B21763" s="351"/>
      <c r="C21763" s="435"/>
      <c r="D21763" s="399"/>
      <c r="E21763" s="400"/>
      <c r="G21763" s="401"/>
      <c r="H21763" s="401"/>
      <c r="I21763" s="401"/>
      <c r="J21763" s="194"/>
      <c r="K21763" s="194"/>
      <c r="L21763" s="195"/>
      <c r="M21763" s="196"/>
      <c r="N21763" s="197"/>
      <c r="O21763" s="197"/>
      <c r="P21763" s="231"/>
    </row>
    <row r="21764" spans="2:16">
      <c r="B21764" s="351"/>
      <c r="C21764" s="435"/>
      <c r="D21764" s="399"/>
      <c r="E21764" s="400"/>
      <c r="G21764" s="401"/>
      <c r="H21764" s="401"/>
      <c r="I21764" s="401"/>
      <c r="J21764" s="194"/>
      <c r="K21764" s="194"/>
      <c r="L21764" s="195"/>
      <c r="M21764" s="196"/>
      <c r="N21764" s="197"/>
      <c r="O21764" s="197"/>
      <c r="P21764" s="231"/>
    </row>
    <row r="21765" spans="2:16">
      <c r="B21765" s="351"/>
      <c r="C21765" s="435"/>
      <c r="D21765" s="399"/>
      <c r="E21765" s="400"/>
      <c r="G21765" s="401"/>
      <c r="H21765" s="401"/>
      <c r="I21765" s="401"/>
      <c r="J21765" s="194"/>
      <c r="K21765" s="194"/>
      <c r="L21765" s="195"/>
      <c r="M21765" s="196"/>
      <c r="N21765" s="197"/>
      <c r="O21765" s="197"/>
      <c r="P21765" s="231"/>
    </row>
    <row r="21766" spans="2:16">
      <c r="B21766" s="351"/>
      <c r="C21766" s="435"/>
      <c r="D21766" s="399"/>
      <c r="E21766" s="400"/>
      <c r="G21766" s="401"/>
      <c r="H21766" s="401"/>
      <c r="I21766" s="401"/>
      <c r="J21766" s="194"/>
      <c r="K21766" s="194"/>
      <c r="L21766" s="195"/>
      <c r="M21766" s="196"/>
      <c r="N21766" s="197"/>
      <c r="O21766" s="197"/>
      <c r="P21766" s="231"/>
    </row>
    <row r="21767" spans="2:16">
      <c r="B21767" s="351"/>
      <c r="C21767" s="435"/>
      <c r="D21767" s="399"/>
      <c r="E21767" s="400"/>
      <c r="G21767" s="401"/>
      <c r="H21767" s="401"/>
      <c r="I21767" s="401"/>
      <c r="J21767" s="194"/>
      <c r="K21767" s="194"/>
      <c r="L21767" s="195"/>
      <c r="M21767" s="196"/>
      <c r="N21767" s="197"/>
      <c r="O21767" s="197"/>
      <c r="P21767" s="231"/>
    </row>
    <row r="21768" spans="2:16">
      <c r="B21768" s="351"/>
      <c r="C21768" s="435"/>
      <c r="D21768" s="399"/>
      <c r="E21768" s="400"/>
      <c r="G21768" s="401"/>
      <c r="H21768" s="401"/>
      <c r="I21768" s="401"/>
      <c r="J21768" s="194"/>
      <c r="K21768" s="194"/>
      <c r="L21768" s="195"/>
      <c r="M21768" s="196"/>
      <c r="N21768" s="197"/>
      <c r="O21768" s="197"/>
      <c r="P21768" s="231"/>
    </row>
    <row r="21769" spans="2:16">
      <c r="B21769" s="351"/>
      <c r="C21769" s="435"/>
      <c r="D21769" s="399"/>
      <c r="E21769" s="400"/>
      <c r="G21769" s="401"/>
      <c r="H21769" s="401"/>
      <c r="I21769" s="401"/>
      <c r="J21769" s="194"/>
      <c r="K21769" s="194"/>
      <c r="L21769" s="195"/>
      <c r="M21769" s="196"/>
      <c r="N21769" s="197"/>
      <c r="O21769" s="197"/>
      <c r="P21769" s="231"/>
    </row>
    <row r="21770" spans="2:16">
      <c r="B21770" s="351"/>
      <c r="C21770" s="435"/>
      <c r="D21770" s="399"/>
      <c r="E21770" s="400"/>
      <c r="G21770" s="401"/>
      <c r="H21770" s="401"/>
      <c r="I21770" s="401"/>
      <c r="J21770" s="194"/>
      <c r="K21770" s="194"/>
      <c r="L21770" s="195"/>
      <c r="M21770" s="196"/>
      <c r="N21770" s="197"/>
      <c r="O21770" s="197"/>
      <c r="P21770" s="231"/>
    </row>
    <row r="21771" spans="2:16">
      <c r="B21771" s="351"/>
      <c r="C21771" s="435"/>
      <c r="D21771" s="399"/>
      <c r="E21771" s="400"/>
      <c r="G21771" s="401"/>
      <c r="H21771" s="401"/>
      <c r="I21771" s="401"/>
      <c r="J21771" s="194"/>
      <c r="K21771" s="194"/>
      <c r="L21771" s="195"/>
      <c r="M21771" s="196"/>
      <c r="N21771" s="197"/>
      <c r="O21771" s="197"/>
      <c r="P21771" s="231"/>
    </row>
    <row r="21772" spans="2:16">
      <c r="B21772" s="351"/>
      <c r="C21772" s="435"/>
      <c r="D21772" s="399"/>
      <c r="E21772" s="400"/>
      <c r="G21772" s="401"/>
      <c r="H21772" s="401"/>
      <c r="I21772" s="401"/>
      <c r="J21772" s="194"/>
      <c r="K21772" s="194"/>
      <c r="L21772" s="195"/>
      <c r="M21772" s="196"/>
      <c r="N21772" s="197"/>
      <c r="O21772" s="197"/>
      <c r="P21772" s="231"/>
    </row>
    <row r="21773" spans="2:16">
      <c r="B21773" s="351"/>
      <c r="C21773" s="435"/>
      <c r="D21773" s="399"/>
      <c r="E21773" s="400"/>
      <c r="G21773" s="401"/>
      <c r="H21773" s="401"/>
      <c r="I21773" s="401"/>
      <c r="J21773" s="194"/>
      <c r="K21773" s="194"/>
      <c r="L21773" s="195"/>
      <c r="M21773" s="196"/>
      <c r="N21773" s="197"/>
      <c r="O21773" s="197"/>
      <c r="P21773" s="231"/>
    </row>
    <row r="21774" spans="2:16">
      <c r="B21774" s="351"/>
      <c r="C21774" s="435"/>
      <c r="D21774" s="399"/>
      <c r="E21774" s="400"/>
      <c r="G21774" s="401"/>
      <c r="H21774" s="401"/>
      <c r="I21774" s="401"/>
      <c r="J21774" s="194"/>
      <c r="K21774" s="194"/>
      <c r="L21774" s="195"/>
      <c r="M21774" s="196"/>
      <c r="N21774" s="197"/>
      <c r="O21774" s="197"/>
      <c r="P21774" s="231"/>
    </row>
    <row r="21775" spans="2:16">
      <c r="B21775" s="351"/>
      <c r="C21775" s="435"/>
      <c r="D21775" s="399"/>
      <c r="E21775" s="400"/>
      <c r="G21775" s="401"/>
      <c r="H21775" s="401"/>
      <c r="I21775" s="401"/>
      <c r="J21775" s="194"/>
      <c r="K21775" s="194"/>
      <c r="L21775" s="195"/>
      <c r="M21775" s="196"/>
      <c r="N21775" s="197"/>
      <c r="O21775" s="197"/>
      <c r="P21775" s="231"/>
    </row>
    <row r="21776" spans="2:16">
      <c r="B21776" s="351"/>
      <c r="C21776" s="435"/>
      <c r="D21776" s="399"/>
      <c r="E21776" s="400"/>
      <c r="G21776" s="401"/>
      <c r="H21776" s="401"/>
      <c r="I21776" s="401"/>
      <c r="J21776" s="194"/>
      <c r="K21776" s="194"/>
      <c r="L21776" s="195"/>
      <c r="M21776" s="196"/>
      <c r="N21776" s="197"/>
      <c r="O21776" s="197"/>
      <c r="P21776" s="231"/>
    </row>
    <row r="21777" spans="2:16">
      <c r="B21777" s="351"/>
      <c r="C21777" s="435"/>
      <c r="D21777" s="399"/>
      <c r="E21777" s="400"/>
      <c r="G21777" s="401"/>
      <c r="H21777" s="401"/>
      <c r="I21777" s="401"/>
      <c r="J21777" s="194"/>
      <c r="K21777" s="194"/>
      <c r="L21777" s="195"/>
      <c r="M21777" s="196"/>
      <c r="N21777" s="197"/>
      <c r="O21777" s="197"/>
      <c r="P21777" s="231"/>
    </row>
    <row r="21778" spans="2:16">
      <c r="B21778" s="351"/>
      <c r="C21778" s="435"/>
      <c r="D21778" s="399"/>
      <c r="E21778" s="400"/>
      <c r="G21778" s="401"/>
      <c r="H21778" s="401"/>
      <c r="I21778" s="401"/>
      <c r="J21778" s="194"/>
      <c r="K21778" s="194"/>
      <c r="L21778" s="195"/>
      <c r="M21778" s="196"/>
      <c r="N21778" s="197"/>
      <c r="O21778" s="197"/>
      <c r="P21778" s="231"/>
    </row>
    <row r="21779" spans="2:16">
      <c r="B21779" s="351"/>
      <c r="C21779" s="435"/>
      <c r="D21779" s="399"/>
      <c r="E21779" s="400"/>
      <c r="G21779" s="401"/>
      <c r="H21779" s="401"/>
      <c r="I21779" s="401"/>
      <c r="J21779" s="194"/>
      <c r="K21779" s="194"/>
      <c r="L21779" s="195"/>
      <c r="M21779" s="196"/>
      <c r="N21779" s="197"/>
      <c r="O21779" s="197"/>
      <c r="P21779" s="231"/>
    </row>
    <row r="21780" spans="2:16">
      <c r="B21780" s="351"/>
      <c r="C21780" s="435"/>
      <c r="D21780" s="399"/>
      <c r="E21780" s="400"/>
      <c r="G21780" s="401"/>
      <c r="H21780" s="401"/>
      <c r="I21780" s="401"/>
      <c r="J21780" s="194"/>
      <c r="K21780" s="194"/>
      <c r="L21780" s="195"/>
      <c r="M21780" s="196"/>
      <c r="N21780" s="197"/>
      <c r="O21780" s="197"/>
      <c r="P21780" s="231"/>
    </row>
    <row r="21781" spans="2:16">
      <c r="B21781" s="351"/>
      <c r="C21781" s="435"/>
      <c r="D21781" s="399"/>
      <c r="E21781" s="400"/>
      <c r="G21781" s="401"/>
      <c r="H21781" s="401"/>
      <c r="I21781" s="401"/>
      <c r="J21781" s="194"/>
      <c r="K21781" s="194"/>
      <c r="L21781" s="195"/>
      <c r="M21781" s="196"/>
      <c r="N21781" s="197"/>
      <c r="O21781" s="197"/>
      <c r="P21781" s="231"/>
    </row>
    <row r="21782" spans="2:16">
      <c r="B21782" s="351"/>
      <c r="C21782" s="435"/>
      <c r="D21782" s="399"/>
      <c r="E21782" s="400"/>
      <c r="G21782" s="401"/>
      <c r="H21782" s="401"/>
      <c r="I21782" s="401"/>
      <c r="J21782" s="194"/>
      <c r="K21782" s="194"/>
      <c r="L21782" s="195"/>
      <c r="M21782" s="196"/>
      <c r="N21782" s="197"/>
      <c r="O21782" s="197"/>
      <c r="P21782" s="231"/>
    </row>
    <row r="21783" spans="2:16">
      <c r="B21783" s="351"/>
      <c r="C21783" s="435"/>
      <c r="D21783" s="399"/>
      <c r="E21783" s="400"/>
      <c r="G21783" s="401"/>
      <c r="H21783" s="401"/>
      <c r="I21783" s="401"/>
      <c r="J21783" s="194"/>
      <c r="K21783" s="194"/>
      <c r="L21783" s="195"/>
      <c r="M21783" s="196"/>
      <c r="N21783" s="197"/>
      <c r="O21783" s="197"/>
      <c r="P21783" s="231"/>
    </row>
    <row r="21784" spans="2:16">
      <c r="B21784" s="351"/>
      <c r="C21784" s="435"/>
      <c r="D21784" s="399"/>
      <c r="E21784" s="400"/>
      <c r="G21784" s="401"/>
      <c r="H21784" s="401"/>
      <c r="I21784" s="401"/>
      <c r="J21784" s="194"/>
      <c r="K21784" s="194"/>
      <c r="L21784" s="195"/>
      <c r="M21784" s="196"/>
      <c r="N21784" s="197"/>
      <c r="O21784" s="197"/>
      <c r="P21784" s="231"/>
    </row>
    <row r="21785" spans="2:16">
      <c r="B21785" s="351"/>
      <c r="C21785" s="435"/>
      <c r="D21785" s="399"/>
      <c r="E21785" s="400"/>
      <c r="G21785" s="401"/>
      <c r="H21785" s="401"/>
      <c r="I21785" s="401"/>
      <c r="J21785" s="194"/>
      <c r="K21785" s="194"/>
      <c r="L21785" s="195"/>
      <c r="M21785" s="196"/>
      <c r="N21785" s="197"/>
      <c r="O21785" s="197"/>
      <c r="P21785" s="231"/>
    </row>
    <row r="21786" spans="2:16">
      <c r="B21786" s="351"/>
      <c r="C21786" s="435"/>
      <c r="D21786" s="399"/>
      <c r="E21786" s="400"/>
      <c r="G21786" s="401"/>
      <c r="H21786" s="401"/>
      <c r="I21786" s="401"/>
      <c r="J21786" s="194"/>
      <c r="K21786" s="194"/>
      <c r="L21786" s="195"/>
      <c r="M21786" s="196"/>
      <c r="N21786" s="197"/>
      <c r="O21786" s="197"/>
      <c r="P21786" s="231"/>
    </row>
    <row r="21787" spans="2:16">
      <c r="B21787" s="351"/>
      <c r="C21787" s="435"/>
      <c r="D21787" s="399"/>
      <c r="E21787" s="400"/>
      <c r="G21787" s="401"/>
      <c r="H21787" s="401"/>
      <c r="I21787" s="401"/>
      <c r="J21787" s="194"/>
      <c r="K21787" s="194"/>
      <c r="L21787" s="195"/>
      <c r="M21787" s="196"/>
      <c r="N21787" s="197"/>
      <c r="O21787" s="197"/>
      <c r="P21787" s="231"/>
    </row>
    <row r="21788" spans="2:16">
      <c r="B21788" s="351"/>
      <c r="C21788" s="435"/>
      <c r="D21788" s="399"/>
      <c r="E21788" s="400"/>
      <c r="G21788" s="401"/>
      <c r="H21788" s="401"/>
      <c r="I21788" s="401"/>
      <c r="J21788" s="194"/>
      <c r="K21788" s="194"/>
      <c r="L21788" s="195"/>
      <c r="M21788" s="196"/>
      <c r="N21788" s="197"/>
      <c r="O21788" s="197"/>
      <c r="P21788" s="231"/>
    </row>
    <row r="21789" spans="2:16">
      <c r="B21789" s="351"/>
      <c r="C21789" s="435"/>
      <c r="D21789" s="399"/>
      <c r="E21789" s="400"/>
      <c r="G21789" s="401"/>
      <c r="H21789" s="401"/>
      <c r="I21789" s="401"/>
      <c r="J21789" s="194"/>
      <c r="K21789" s="194"/>
      <c r="L21789" s="195"/>
      <c r="M21789" s="196"/>
      <c r="N21789" s="197"/>
      <c r="O21789" s="197"/>
      <c r="P21789" s="231"/>
    </row>
    <row r="21790" spans="2:16">
      <c r="B21790" s="351"/>
      <c r="C21790" s="435"/>
      <c r="D21790" s="399"/>
      <c r="E21790" s="400"/>
      <c r="G21790" s="401"/>
      <c r="H21790" s="401"/>
      <c r="I21790" s="401"/>
      <c r="J21790" s="194"/>
      <c r="K21790" s="194"/>
      <c r="L21790" s="195"/>
      <c r="M21790" s="196"/>
      <c r="N21790" s="197"/>
      <c r="O21790" s="197"/>
      <c r="P21790" s="231"/>
    </row>
    <row r="21791" spans="2:16">
      <c r="B21791" s="351"/>
      <c r="C21791" s="435"/>
      <c r="D21791" s="399"/>
      <c r="E21791" s="400"/>
      <c r="G21791" s="401"/>
      <c r="H21791" s="401"/>
      <c r="I21791" s="401"/>
      <c r="J21791" s="194"/>
      <c r="K21791" s="194"/>
      <c r="L21791" s="195"/>
      <c r="M21791" s="196"/>
      <c r="N21791" s="197"/>
      <c r="O21791" s="197"/>
      <c r="P21791" s="231"/>
    </row>
    <row r="21792" spans="2:16">
      <c r="B21792" s="351"/>
      <c r="C21792" s="435"/>
      <c r="D21792" s="399"/>
      <c r="E21792" s="400"/>
      <c r="G21792" s="401"/>
      <c r="H21792" s="401"/>
      <c r="I21792" s="401"/>
      <c r="J21792" s="194"/>
      <c r="K21792" s="194"/>
      <c r="L21792" s="195"/>
      <c r="M21792" s="196"/>
      <c r="N21792" s="197"/>
      <c r="O21792" s="197"/>
      <c r="P21792" s="231"/>
    </row>
    <row r="21793" spans="2:16">
      <c r="B21793" s="351"/>
      <c r="C21793" s="435"/>
      <c r="D21793" s="399"/>
      <c r="E21793" s="400"/>
      <c r="G21793" s="401"/>
      <c r="H21793" s="401"/>
      <c r="I21793" s="401"/>
      <c r="J21793" s="194"/>
      <c r="K21793" s="194"/>
      <c r="L21793" s="195"/>
      <c r="M21793" s="196"/>
      <c r="N21793" s="197"/>
      <c r="O21793" s="197"/>
      <c r="P21793" s="231"/>
    </row>
    <row r="21794" spans="2:16">
      <c r="B21794" s="351"/>
      <c r="C21794" s="435"/>
      <c r="D21794" s="399"/>
      <c r="E21794" s="400"/>
      <c r="G21794" s="401"/>
      <c r="H21794" s="401"/>
      <c r="I21794" s="401"/>
      <c r="J21794" s="194"/>
      <c r="K21794" s="194"/>
      <c r="L21794" s="195"/>
      <c r="M21794" s="196"/>
      <c r="N21794" s="197"/>
      <c r="O21794" s="197"/>
      <c r="P21794" s="231"/>
    </row>
    <row r="21795" spans="2:16">
      <c r="B21795" s="351"/>
      <c r="C21795" s="435"/>
      <c r="D21795" s="399"/>
      <c r="E21795" s="400"/>
      <c r="G21795" s="401"/>
      <c r="H21795" s="401"/>
      <c r="I21795" s="401"/>
      <c r="J21795" s="194"/>
      <c r="K21795" s="194"/>
      <c r="L21795" s="195"/>
      <c r="M21795" s="196"/>
      <c r="N21795" s="197"/>
      <c r="O21795" s="197"/>
      <c r="P21795" s="231"/>
    </row>
    <row r="21796" spans="2:16">
      <c r="B21796" s="351"/>
      <c r="C21796" s="435"/>
      <c r="D21796" s="399"/>
      <c r="E21796" s="400"/>
      <c r="G21796" s="401"/>
      <c r="H21796" s="401"/>
      <c r="I21796" s="401"/>
      <c r="J21796" s="194"/>
      <c r="K21796" s="194"/>
      <c r="L21796" s="195"/>
      <c r="M21796" s="196"/>
      <c r="N21796" s="197"/>
      <c r="O21796" s="197"/>
      <c r="P21796" s="231"/>
    </row>
    <row r="21797" spans="2:16">
      <c r="B21797" s="351"/>
      <c r="C21797" s="435"/>
      <c r="D21797" s="399"/>
      <c r="E21797" s="400"/>
      <c r="G21797" s="401"/>
      <c r="H21797" s="401"/>
      <c r="I21797" s="401"/>
      <c r="J21797" s="194"/>
      <c r="K21797" s="194"/>
      <c r="L21797" s="195"/>
      <c r="M21797" s="196"/>
      <c r="N21797" s="197"/>
      <c r="O21797" s="197"/>
      <c r="P21797" s="231"/>
    </row>
    <row r="21798" spans="2:16">
      <c r="B21798" s="351"/>
      <c r="C21798" s="435"/>
      <c r="D21798" s="399"/>
      <c r="E21798" s="400"/>
      <c r="G21798" s="401"/>
      <c r="H21798" s="401"/>
      <c r="I21798" s="401"/>
      <c r="J21798" s="194"/>
      <c r="K21798" s="194"/>
      <c r="L21798" s="195"/>
      <c r="M21798" s="196"/>
      <c r="N21798" s="197"/>
      <c r="O21798" s="197"/>
      <c r="P21798" s="231"/>
    </row>
    <row r="21799" spans="2:16">
      <c r="B21799" s="351"/>
      <c r="C21799" s="435"/>
      <c r="D21799" s="399"/>
      <c r="E21799" s="400"/>
      <c r="G21799" s="401"/>
      <c r="H21799" s="401"/>
      <c r="I21799" s="401"/>
      <c r="J21799" s="194"/>
      <c r="K21799" s="194"/>
      <c r="L21799" s="195"/>
      <c r="M21799" s="196"/>
      <c r="N21799" s="197"/>
      <c r="O21799" s="197"/>
      <c r="P21799" s="231"/>
    </row>
    <row r="21800" spans="2:16">
      <c r="B21800" s="351"/>
      <c r="C21800" s="435"/>
      <c r="D21800" s="399"/>
      <c r="E21800" s="400"/>
      <c r="G21800" s="401"/>
      <c r="H21800" s="401"/>
      <c r="I21800" s="401"/>
      <c r="J21800" s="194"/>
      <c r="K21800" s="194"/>
      <c r="L21800" s="195"/>
      <c r="M21800" s="196"/>
      <c r="N21800" s="197"/>
      <c r="O21800" s="197"/>
      <c r="P21800" s="231"/>
    </row>
    <row r="21801" spans="2:16">
      <c r="B21801" s="351"/>
      <c r="C21801" s="435"/>
      <c r="D21801" s="399"/>
      <c r="E21801" s="400"/>
      <c r="G21801" s="401"/>
      <c r="H21801" s="401"/>
      <c r="I21801" s="401"/>
      <c r="J21801" s="194"/>
      <c r="K21801" s="194"/>
      <c r="L21801" s="195"/>
      <c r="M21801" s="196"/>
      <c r="N21801" s="197"/>
      <c r="O21801" s="197"/>
      <c r="P21801" s="231"/>
    </row>
    <row r="21802" spans="2:16">
      <c r="B21802" s="351"/>
      <c r="C21802" s="435"/>
      <c r="D21802" s="399"/>
      <c r="E21802" s="400"/>
      <c r="G21802" s="401"/>
      <c r="H21802" s="401"/>
      <c r="I21802" s="401"/>
      <c r="J21802" s="194"/>
      <c r="K21802" s="194"/>
      <c r="L21802" s="195"/>
      <c r="M21802" s="196"/>
      <c r="N21802" s="197"/>
      <c r="O21802" s="197"/>
      <c r="P21802" s="231"/>
    </row>
    <row r="21803" spans="2:16">
      <c r="B21803" s="351"/>
      <c r="C21803" s="435"/>
      <c r="D21803" s="399"/>
      <c r="E21803" s="400"/>
      <c r="G21803" s="401"/>
      <c r="H21803" s="401"/>
      <c r="I21803" s="401"/>
      <c r="J21803" s="194"/>
      <c r="K21803" s="194"/>
      <c r="L21803" s="195"/>
      <c r="M21803" s="196"/>
      <c r="N21803" s="197"/>
      <c r="O21803" s="197"/>
      <c r="P21803" s="231"/>
    </row>
    <row r="21804" spans="2:16">
      <c r="B21804" s="351"/>
      <c r="C21804" s="435"/>
      <c r="D21804" s="399"/>
      <c r="E21804" s="400"/>
      <c r="G21804" s="401"/>
      <c r="H21804" s="401"/>
      <c r="I21804" s="401"/>
      <c r="J21804" s="194"/>
      <c r="K21804" s="194"/>
      <c r="L21804" s="195"/>
      <c r="M21804" s="196"/>
      <c r="N21804" s="197"/>
      <c r="O21804" s="197"/>
      <c r="P21804" s="231"/>
    </row>
    <row r="21805" spans="2:16">
      <c r="B21805" s="351"/>
      <c r="C21805" s="435"/>
      <c r="D21805" s="399"/>
      <c r="E21805" s="400"/>
      <c r="G21805" s="401"/>
      <c r="H21805" s="401"/>
      <c r="I21805" s="401"/>
      <c r="J21805" s="194"/>
      <c r="K21805" s="194"/>
      <c r="L21805" s="195"/>
      <c r="M21805" s="196"/>
      <c r="N21805" s="197"/>
      <c r="O21805" s="197"/>
      <c r="P21805" s="231"/>
    </row>
    <row r="21806" spans="2:16">
      <c r="B21806" s="351"/>
      <c r="C21806" s="435"/>
      <c r="D21806" s="399"/>
      <c r="E21806" s="400"/>
      <c r="G21806" s="401"/>
      <c r="H21806" s="401"/>
      <c r="I21806" s="401"/>
      <c r="J21806" s="194"/>
      <c r="K21806" s="194"/>
      <c r="L21806" s="195"/>
      <c r="M21806" s="196"/>
      <c r="N21806" s="197"/>
      <c r="O21806" s="197"/>
      <c r="P21806" s="231"/>
    </row>
    <row r="21807" spans="2:16">
      <c r="B21807" s="351"/>
      <c r="C21807" s="435"/>
      <c r="D21807" s="399"/>
      <c r="E21807" s="400"/>
      <c r="G21807" s="401"/>
      <c r="H21807" s="401"/>
      <c r="I21807" s="401"/>
      <c r="J21807" s="194"/>
      <c r="K21807" s="194"/>
      <c r="L21807" s="195"/>
      <c r="M21807" s="196"/>
      <c r="N21807" s="197"/>
      <c r="O21807" s="197"/>
      <c r="P21807" s="231"/>
    </row>
    <row r="21808" spans="2:16">
      <c r="B21808" s="351"/>
      <c r="C21808" s="435"/>
      <c r="D21808" s="399"/>
      <c r="E21808" s="400"/>
      <c r="G21808" s="401"/>
      <c r="H21808" s="401"/>
      <c r="I21808" s="401"/>
      <c r="J21808" s="194"/>
      <c r="K21808" s="194"/>
      <c r="L21808" s="195"/>
      <c r="M21808" s="196"/>
      <c r="N21808" s="197"/>
      <c r="O21808" s="197"/>
      <c r="P21808" s="231"/>
    </row>
    <row r="21809" spans="2:16">
      <c r="B21809" s="351"/>
      <c r="C21809" s="435"/>
      <c r="D21809" s="399"/>
      <c r="E21809" s="400"/>
      <c r="G21809" s="401"/>
      <c r="H21809" s="401"/>
      <c r="I21809" s="401"/>
      <c r="J21809" s="194"/>
      <c r="K21809" s="194"/>
      <c r="L21809" s="195"/>
      <c r="M21809" s="196"/>
      <c r="N21809" s="197"/>
      <c r="O21809" s="197"/>
      <c r="P21809" s="231"/>
    </row>
    <row r="21810" spans="2:16">
      <c r="B21810" s="351"/>
      <c r="C21810" s="435"/>
      <c r="D21810" s="399"/>
      <c r="E21810" s="400"/>
      <c r="G21810" s="401"/>
      <c r="H21810" s="401"/>
      <c r="I21810" s="401"/>
      <c r="J21810" s="194"/>
      <c r="K21810" s="194"/>
      <c r="L21810" s="195"/>
      <c r="M21810" s="196"/>
      <c r="N21810" s="197"/>
      <c r="O21810" s="197"/>
      <c r="P21810" s="231"/>
    </row>
    <row r="21811" spans="2:16">
      <c r="B21811" s="351"/>
      <c r="C21811" s="435"/>
      <c r="D21811" s="399"/>
      <c r="E21811" s="400"/>
      <c r="G21811" s="401"/>
      <c r="H21811" s="401"/>
      <c r="I21811" s="401"/>
      <c r="J21811" s="194"/>
      <c r="K21811" s="194"/>
      <c r="L21811" s="195"/>
      <c r="M21811" s="196"/>
      <c r="N21811" s="197"/>
      <c r="O21811" s="197"/>
      <c r="P21811" s="231"/>
    </row>
    <row r="21812" spans="2:16">
      <c r="B21812" s="351"/>
      <c r="C21812" s="435"/>
      <c r="D21812" s="399"/>
      <c r="E21812" s="400"/>
      <c r="G21812" s="401"/>
      <c r="H21812" s="401"/>
      <c r="I21812" s="401"/>
      <c r="J21812" s="194"/>
      <c r="K21812" s="194"/>
      <c r="L21812" s="195"/>
      <c r="M21812" s="196"/>
      <c r="N21812" s="197"/>
      <c r="O21812" s="197"/>
      <c r="P21812" s="231"/>
    </row>
    <row r="21813" spans="2:16">
      <c r="B21813" s="351"/>
      <c r="C21813" s="435"/>
      <c r="D21813" s="399"/>
      <c r="E21813" s="400"/>
      <c r="G21813" s="401"/>
      <c r="H21813" s="401"/>
      <c r="I21813" s="401"/>
      <c r="J21813" s="194"/>
      <c r="K21813" s="194"/>
      <c r="L21813" s="195"/>
      <c r="M21813" s="196"/>
      <c r="N21813" s="197"/>
      <c r="O21813" s="197"/>
      <c r="P21813" s="231"/>
    </row>
    <row r="21814" spans="2:16">
      <c r="B21814" s="351"/>
      <c r="C21814" s="435"/>
      <c r="D21814" s="399"/>
      <c r="E21814" s="400"/>
      <c r="G21814" s="401"/>
      <c r="H21814" s="401"/>
      <c r="I21814" s="401"/>
      <c r="J21814" s="194"/>
      <c r="K21814" s="194"/>
      <c r="L21814" s="195"/>
      <c r="M21814" s="196"/>
      <c r="N21814" s="197"/>
      <c r="O21814" s="197"/>
      <c r="P21814" s="231"/>
    </row>
    <row r="21815" spans="2:16">
      <c r="B21815" s="351"/>
      <c r="C21815" s="435"/>
      <c r="D21815" s="399"/>
      <c r="E21815" s="400"/>
      <c r="G21815" s="401"/>
      <c r="H21815" s="401"/>
      <c r="I21815" s="401"/>
      <c r="J21815" s="194"/>
      <c r="K21815" s="194"/>
      <c r="L21815" s="195"/>
      <c r="M21815" s="196"/>
      <c r="N21815" s="197"/>
      <c r="O21815" s="197"/>
      <c r="P21815" s="231"/>
    </row>
    <row r="21816" spans="2:16">
      <c r="B21816" s="351"/>
      <c r="C21816" s="435"/>
      <c r="D21816" s="399"/>
      <c r="E21816" s="400"/>
      <c r="G21816" s="401"/>
      <c r="H21816" s="401"/>
      <c r="I21816" s="401"/>
      <c r="J21816" s="194"/>
      <c r="K21816" s="194"/>
      <c r="L21816" s="195"/>
      <c r="M21816" s="196"/>
      <c r="N21816" s="197"/>
      <c r="O21816" s="197"/>
      <c r="P21816" s="231"/>
    </row>
    <row r="21817" spans="2:16">
      <c r="B21817" s="351"/>
      <c r="C21817" s="435"/>
      <c r="D21817" s="399"/>
      <c r="E21817" s="400"/>
      <c r="G21817" s="401"/>
      <c r="H21817" s="401"/>
      <c r="I21817" s="401"/>
      <c r="J21817" s="194"/>
      <c r="K21817" s="194"/>
      <c r="L21817" s="195"/>
      <c r="M21817" s="196"/>
      <c r="N21817" s="197"/>
      <c r="O21817" s="197"/>
      <c r="P21817" s="231"/>
    </row>
    <row r="21818" spans="2:16">
      <c r="B21818" s="351"/>
      <c r="C21818" s="435"/>
      <c r="D21818" s="399"/>
      <c r="E21818" s="400"/>
      <c r="G21818" s="401"/>
      <c r="H21818" s="401"/>
      <c r="I21818" s="401"/>
      <c r="J21818" s="194"/>
      <c r="K21818" s="194"/>
      <c r="L21818" s="195"/>
      <c r="M21818" s="196"/>
      <c r="N21818" s="197"/>
      <c r="O21818" s="197"/>
      <c r="P21818" s="231"/>
    </row>
    <row r="21819" spans="2:16">
      <c r="B21819" s="351"/>
      <c r="C21819" s="435"/>
      <c r="D21819" s="399"/>
      <c r="E21819" s="400"/>
      <c r="G21819" s="401"/>
      <c r="H21819" s="401"/>
      <c r="I21819" s="401"/>
      <c r="J21819" s="194"/>
      <c r="K21819" s="194"/>
      <c r="L21819" s="195"/>
      <c r="M21819" s="196"/>
      <c r="N21819" s="197"/>
      <c r="O21819" s="197"/>
      <c r="P21819" s="231"/>
    </row>
    <row r="21820" spans="2:16">
      <c r="B21820" s="351"/>
      <c r="C21820" s="435"/>
      <c r="D21820" s="399"/>
      <c r="E21820" s="400"/>
      <c r="G21820" s="401"/>
      <c r="H21820" s="401"/>
      <c r="I21820" s="401"/>
      <c r="J21820" s="194"/>
      <c r="K21820" s="194"/>
      <c r="L21820" s="195"/>
      <c r="M21820" s="196"/>
      <c r="N21820" s="197"/>
      <c r="O21820" s="197"/>
      <c r="P21820" s="231"/>
    </row>
    <row r="21821" spans="2:16">
      <c r="B21821" s="351"/>
      <c r="C21821" s="435"/>
      <c r="D21821" s="399"/>
      <c r="E21821" s="400"/>
      <c r="G21821" s="401"/>
      <c r="H21821" s="401"/>
      <c r="I21821" s="401"/>
      <c r="J21821" s="194"/>
      <c r="K21821" s="194"/>
      <c r="L21821" s="195"/>
      <c r="M21821" s="196"/>
      <c r="N21821" s="197"/>
      <c r="O21821" s="197"/>
      <c r="P21821" s="231"/>
    </row>
    <row r="21822" spans="2:16">
      <c r="B21822" s="351"/>
      <c r="C21822" s="435"/>
      <c r="D21822" s="399"/>
      <c r="E21822" s="400"/>
      <c r="G21822" s="401"/>
      <c r="H21822" s="401"/>
      <c r="I21822" s="401"/>
      <c r="J21822" s="194"/>
      <c r="K21822" s="194"/>
      <c r="L21822" s="195"/>
      <c r="M21822" s="196"/>
      <c r="N21822" s="197"/>
      <c r="O21822" s="197"/>
      <c r="P21822" s="231"/>
    </row>
    <row r="21823" spans="2:16">
      <c r="B21823" s="351"/>
      <c r="C21823" s="435"/>
      <c r="D21823" s="399"/>
      <c r="E21823" s="400"/>
      <c r="G21823" s="401"/>
      <c r="H21823" s="401"/>
      <c r="I21823" s="401"/>
      <c r="J21823" s="194"/>
      <c r="K21823" s="194"/>
      <c r="L21823" s="195"/>
      <c r="M21823" s="196"/>
      <c r="N21823" s="197"/>
      <c r="O21823" s="197"/>
      <c r="P21823" s="231"/>
    </row>
    <row r="21824" spans="2:16">
      <c r="B21824" s="351"/>
      <c r="C21824" s="435"/>
      <c r="D21824" s="399"/>
      <c r="E21824" s="400"/>
      <c r="G21824" s="401"/>
      <c r="H21824" s="401"/>
      <c r="I21824" s="401"/>
      <c r="J21824" s="194"/>
      <c r="K21824" s="194"/>
      <c r="L21824" s="195"/>
      <c r="M21824" s="196"/>
      <c r="N21824" s="197"/>
      <c r="O21824" s="197"/>
      <c r="P21824" s="231"/>
    </row>
    <row r="21825" spans="2:16">
      <c r="B21825" s="351"/>
      <c r="C21825" s="435"/>
      <c r="D21825" s="399"/>
      <c r="E21825" s="400"/>
      <c r="G21825" s="401"/>
      <c r="H21825" s="401"/>
      <c r="I21825" s="401"/>
      <c r="J21825" s="194"/>
      <c r="K21825" s="194"/>
      <c r="L21825" s="195"/>
      <c r="M21825" s="196"/>
      <c r="N21825" s="197"/>
      <c r="O21825" s="197"/>
      <c r="P21825" s="231"/>
    </row>
    <row r="21826" spans="2:16">
      <c r="B21826" s="351"/>
      <c r="C21826" s="435"/>
      <c r="D21826" s="399"/>
      <c r="E21826" s="400"/>
      <c r="G21826" s="401"/>
      <c r="H21826" s="401"/>
      <c r="I21826" s="401"/>
      <c r="J21826" s="194"/>
      <c r="K21826" s="194"/>
      <c r="L21826" s="195"/>
      <c r="M21826" s="196"/>
      <c r="N21826" s="197"/>
      <c r="O21826" s="197"/>
      <c r="P21826" s="231"/>
    </row>
    <row r="21827" spans="2:16">
      <c r="B21827" s="351"/>
      <c r="C21827" s="435"/>
      <c r="D21827" s="399"/>
      <c r="E21827" s="400"/>
      <c r="G21827" s="401"/>
      <c r="H21827" s="401"/>
      <c r="I21827" s="401"/>
      <c r="J21827" s="194"/>
      <c r="K21827" s="194"/>
      <c r="L21827" s="195"/>
      <c r="M21827" s="196"/>
      <c r="N21827" s="197"/>
      <c r="O21827" s="197"/>
      <c r="P21827" s="231"/>
    </row>
    <row r="21828" spans="2:16">
      <c r="B21828" s="351"/>
      <c r="C21828" s="435"/>
      <c r="D21828" s="399"/>
      <c r="E21828" s="400"/>
      <c r="G21828" s="401"/>
      <c r="H21828" s="401"/>
      <c r="I21828" s="401"/>
      <c r="J21828" s="194"/>
      <c r="K21828" s="194"/>
      <c r="L21828" s="195"/>
      <c r="M21828" s="196"/>
      <c r="N21828" s="197"/>
      <c r="O21828" s="197"/>
      <c r="P21828" s="231"/>
    </row>
    <row r="21829" spans="2:16">
      <c r="B21829" s="351"/>
      <c r="C21829" s="435"/>
      <c r="D21829" s="399"/>
      <c r="E21829" s="400"/>
      <c r="G21829" s="401"/>
      <c r="H21829" s="401"/>
      <c r="I21829" s="401"/>
      <c r="J21829" s="194"/>
      <c r="K21829" s="194"/>
      <c r="L21829" s="195"/>
      <c r="M21829" s="196"/>
      <c r="N21829" s="197"/>
      <c r="O21829" s="197"/>
      <c r="P21829" s="231"/>
    </row>
    <row r="21830" spans="2:16">
      <c r="B21830" s="351"/>
      <c r="C21830" s="435"/>
      <c r="D21830" s="399"/>
      <c r="E21830" s="400"/>
      <c r="G21830" s="401"/>
      <c r="H21830" s="401"/>
      <c r="I21830" s="401"/>
      <c r="J21830" s="194"/>
      <c r="K21830" s="194"/>
      <c r="L21830" s="195"/>
      <c r="M21830" s="196"/>
      <c r="N21830" s="197"/>
      <c r="O21830" s="197"/>
      <c r="P21830" s="231"/>
    </row>
    <row r="21831" spans="2:16">
      <c r="B21831" s="351"/>
      <c r="C21831" s="435"/>
      <c r="D21831" s="399"/>
      <c r="E21831" s="400"/>
      <c r="G21831" s="401"/>
      <c r="H21831" s="401"/>
      <c r="I21831" s="401"/>
      <c r="J21831" s="194"/>
      <c r="K21831" s="194"/>
      <c r="L21831" s="195"/>
      <c r="M21831" s="196"/>
      <c r="N21831" s="197"/>
      <c r="O21831" s="197"/>
      <c r="P21831" s="231"/>
    </row>
    <row r="21832" spans="2:16">
      <c r="B21832" s="351"/>
      <c r="C21832" s="435"/>
      <c r="D21832" s="399"/>
      <c r="E21832" s="400"/>
      <c r="G21832" s="401"/>
      <c r="H21832" s="401"/>
      <c r="I21832" s="401"/>
      <c r="J21832" s="194"/>
      <c r="K21832" s="194"/>
      <c r="L21832" s="195"/>
      <c r="M21832" s="196"/>
      <c r="N21832" s="197"/>
      <c r="O21832" s="197"/>
      <c r="P21832" s="231"/>
    </row>
    <row r="21833" spans="2:16">
      <c r="B21833" s="351"/>
      <c r="C21833" s="435"/>
      <c r="D21833" s="399"/>
      <c r="E21833" s="400"/>
      <c r="G21833" s="401"/>
      <c r="H21833" s="401"/>
      <c r="I21833" s="401"/>
      <c r="J21833" s="194"/>
      <c r="K21833" s="194"/>
      <c r="L21833" s="195"/>
      <c r="M21833" s="196"/>
      <c r="N21833" s="197"/>
      <c r="O21833" s="197"/>
      <c r="P21833" s="231"/>
    </row>
    <row r="21834" spans="2:16">
      <c r="B21834" s="351"/>
      <c r="C21834" s="435"/>
      <c r="D21834" s="399"/>
      <c r="E21834" s="400"/>
      <c r="G21834" s="401"/>
      <c r="H21834" s="401"/>
      <c r="I21834" s="401"/>
      <c r="J21834" s="194"/>
      <c r="K21834" s="194"/>
      <c r="L21834" s="195"/>
      <c r="M21834" s="196"/>
      <c r="N21834" s="197"/>
      <c r="O21834" s="197"/>
      <c r="P21834" s="231"/>
    </row>
    <row r="21835" spans="2:16">
      <c r="B21835" s="351"/>
      <c r="C21835" s="435"/>
      <c r="D21835" s="399"/>
      <c r="E21835" s="400"/>
      <c r="G21835" s="401"/>
      <c r="H21835" s="401"/>
      <c r="I21835" s="401"/>
      <c r="J21835" s="194"/>
      <c r="K21835" s="194"/>
      <c r="L21835" s="195"/>
      <c r="M21835" s="196"/>
      <c r="N21835" s="197"/>
      <c r="O21835" s="197"/>
      <c r="P21835" s="231"/>
    </row>
    <row r="21836" spans="2:16">
      <c r="B21836" s="351"/>
      <c r="C21836" s="435"/>
      <c r="D21836" s="399"/>
      <c r="E21836" s="400"/>
      <c r="G21836" s="401"/>
      <c r="H21836" s="401"/>
      <c r="I21836" s="401"/>
      <c r="J21836" s="194"/>
      <c r="K21836" s="194"/>
      <c r="L21836" s="195"/>
      <c r="M21836" s="196"/>
      <c r="N21836" s="197"/>
      <c r="O21836" s="197"/>
      <c r="P21836" s="231"/>
    </row>
    <row r="21837" spans="2:16">
      <c r="B21837" s="351"/>
      <c r="C21837" s="435"/>
      <c r="D21837" s="399"/>
      <c r="E21837" s="400"/>
      <c r="G21837" s="401"/>
      <c r="H21837" s="401"/>
      <c r="I21837" s="401"/>
      <c r="J21837" s="194"/>
      <c r="K21837" s="194"/>
      <c r="L21837" s="195"/>
      <c r="M21837" s="196"/>
      <c r="N21837" s="197"/>
      <c r="O21837" s="197"/>
      <c r="P21837" s="231"/>
    </row>
    <row r="21838" spans="2:16">
      <c r="B21838" s="351"/>
      <c r="C21838" s="435"/>
      <c r="D21838" s="399"/>
      <c r="E21838" s="400"/>
      <c r="G21838" s="401"/>
      <c r="H21838" s="401"/>
      <c r="I21838" s="401"/>
      <c r="J21838" s="194"/>
      <c r="K21838" s="194"/>
      <c r="L21838" s="195"/>
      <c r="M21838" s="196"/>
      <c r="N21838" s="197"/>
      <c r="O21838" s="197"/>
      <c r="P21838" s="231"/>
    </row>
    <row r="21839" spans="2:16">
      <c r="B21839" s="351"/>
      <c r="C21839" s="435"/>
      <c r="D21839" s="399"/>
      <c r="E21839" s="400"/>
      <c r="G21839" s="401"/>
      <c r="H21839" s="401"/>
      <c r="I21839" s="401"/>
      <c r="J21839" s="194"/>
      <c r="K21839" s="194"/>
      <c r="L21839" s="195"/>
      <c r="M21839" s="196"/>
      <c r="N21839" s="197"/>
      <c r="O21839" s="197"/>
      <c r="P21839" s="231"/>
    </row>
    <row r="21840" spans="2:16">
      <c r="B21840" s="351"/>
      <c r="C21840" s="435"/>
      <c r="D21840" s="399"/>
      <c r="E21840" s="400"/>
      <c r="G21840" s="401"/>
      <c r="H21840" s="401"/>
      <c r="I21840" s="401"/>
      <c r="J21840" s="194"/>
      <c r="K21840" s="194"/>
      <c r="L21840" s="195"/>
      <c r="M21840" s="196"/>
      <c r="N21840" s="197"/>
      <c r="O21840" s="197"/>
      <c r="P21840" s="231"/>
    </row>
    <row r="21841" spans="2:16">
      <c r="B21841" s="351"/>
      <c r="C21841" s="435"/>
      <c r="D21841" s="399"/>
      <c r="E21841" s="400"/>
      <c r="G21841" s="401"/>
      <c r="H21841" s="401"/>
      <c r="I21841" s="401"/>
      <c r="J21841" s="194"/>
      <c r="K21841" s="194"/>
      <c r="L21841" s="195"/>
      <c r="M21841" s="196"/>
      <c r="N21841" s="197"/>
      <c r="O21841" s="197"/>
      <c r="P21841" s="231"/>
    </row>
    <row r="21842" spans="2:16">
      <c r="B21842" s="351"/>
      <c r="C21842" s="435"/>
      <c r="D21842" s="399"/>
      <c r="E21842" s="400"/>
      <c r="G21842" s="401"/>
      <c r="H21842" s="401"/>
      <c r="I21842" s="401"/>
      <c r="J21842" s="194"/>
      <c r="K21842" s="194"/>
      <c r="L21842" s="195"/>
      <c r="M21842" s="196"/>
      <c r="N21842" s="197"/>
      <c r="O21842" s="197"/>
      <c r="P21842" s="231"/>
    </row>
    <row r="21843" spans="2:16">
      <c r="B21843" s="351"/>
      <c r="C21843" s="435"/>
      <c r="D21843" s="399"/>
      <c r="E21843" s="400"/>
      <c r="G21843" s="401"/>
      <c r="H21843" s="401"/>
      <c r="I21843" s="401"/>
      <c r="J21843" s="194"/>
      <c r="K21843" s="194"/>
      <c r="L21843" s="195"/>
      <c r="M21843" s="196"/>
      <c r="N21843" s="197"/>
      <c r="O21843" s="197"/>
      <c r="P21843" s="231"/>
    </row>
    <row r="21844" spans="2:16">
      <c r="B21844" s="351"/>
      <c r="C21844" s="435"/>
      <c r="D21844" s="399"/>
      <c r="E21844" s="400"/>
      <c r="G21844" s="401"/>
      <c r="H21844" s="401"/>
      <c r="I21844" s="401"/>
      <c r="J21844" s="194"/>
      <c r="K21844" s="194"/>
      <c r="L21844" s="195"/>
      <c r="M21844" s="196"/>
      <c r="N21844" s="197"/>
      <c r="O21844" s="197"/>
      <c r="P21844" s="231"/>
    </row>
    <row r="21845" spans="2:16">
      <c r="B21845" s="351"/>
      <c r="C21845" s="435"/>
      <c r="D21845" s="399"/>
      <c r="E21845" s="400"/>
      <c r="G21845" s="401"/>
      <c r="H21845" s="401"/>
      <c r="I21845" s="401"/>
      <c r="J21845" s="194"/>
      <c r="K21845" s="194"/>
      <c r="L21845" s="195"/>
      <c r="M21845" s="196"/>
      <c r="N21845" s="197"/>
      <c r="O21845" s="197"/>
      <c r="P21845" s="231"/>
    </row>
    <row r="21846" spans="2:16">
      <c r="B21846" s="351"/>
      <c r="C21846" s="435"/>
      <c r="D21846" s="399"/>
      <c r="E21846" s="400"/>
      <c r="G21846" s="401"/>
      <c r="H21846" s="401"/>
      <c r="I21846" s="401"/>
      <c r="J21846" s="194"/>
      <c r="K21846" s="194"/>
      <c r="L21846" s="195"/>
      <c r="M21846" s="196"/>
      <c r="N21846" s="197"/>
      <c r="O21846" s="197"/>
      <c r="P21846" s="231"/>
    </row>
    <row r="21847" spans="2:16">
      <c r="B21847" s="351"/>
      <c r="C21847" s="435"/>
      <c r="D21847" s="399"/>
      <c r="E21847" s="400"/>
      <c r="G21847" s="401"/>
      <c r="H21847" s="401"/>
      <c r="I21847" s="401"/>
      <c r="J21847" s="194"/>
      <c r="K21847" s="194"/>
      <c r="L21847" s="195"/>
      <c r="M21847" s="196"/>
      <c r="N21847" s="197"/>
      <c r="O21847" s="197"/>
      <c r="P21847" s="231"/>
    </row>
    <row r="21848" spans="2:16">
      <c r="B21848" s="351"/>
      <c r="C21848" s="435"/>
      <c r="D21848" s="399"/>
      <c r="E21848" s="400"/>
      <c r="G21848" s="401"/>
      <c r="H21848" s="401"/>
      <c r="I21848" s="401"/>
      <c r="J21848" s="194"/>
      <c r="K21848" s="194"/>
      <c r="L21848" s="195"/>
      <c r="M21848" s="196"/>
      <c r="N21848" s="197"/>
      <c r="O21848" s="197"/>
      <c r="P21848" s="231"/>
    </row>
    <row r="21849" spans="2:16">
      <c r="B21849" s="351"/>
      <c r="C21849" s="435"/>
      <c r="D21849" s="399"/>
      <c r="E21849" s="400"/>
      <c r="G21849" s="401"/>
      <c r="H21849" s="401"/>
      <c r="I21849" s="401"/>
      <c r="J21849" s="194"/>
      <c r="K21849" s="194"/>
      <c r="L21849" s="195"/>
      <c r="M21849" s="196"/>
      <c r="N21849" s="197"/>
      <c r="O21849" s="197"/>
      <c r="P21849" s="231"/>
    </row>
    <row r="21850" spans="2:16">
      <c r="B21850" s="351"/>
      <c r="C21850" s="435"/>
      <c r="D21850" s="399"/>
      <c r="E21850" s="400"/>
      <c r="G21850" s="401"/>
      <c r="H21850" s="401"/>
      <c r="I21850" s="401"/>
      <c r="J21850" s="194"/>
      <c r="K21850" s="194"/>
      <c r="L21850" s="195"/>
      <c r="M21850" s="196"/>
      <c r="N21850" s="197"/>
      <c r="O21850" s="197"/>
      <c r="P21850" s="231"/>
    </row>
    <row r="21851" spans="2:16">
      <c r="B21851" s="351"/>
      <c r="C21851" s="435"/>
      <c r="D21851" s="399"/>
      <c r="E21851" s="400"/>
      <c r="G21851" s="401"/>
      <c r="H21851" s="401"/>
      <c r="I21851" s="401"/>
      <c r="J21851" s="194"/>
      <c r="K21851" s="194"/>
      <c r="L21851" s="195"/>
      <c r="M21851" s="196"/>
      <c r="N21851" s="197"/>
      <c r="O21851" s="197"/>
      <c r="P21851" s="231"/>
    </row>
    <row r="21852" spans="2:16">
      <c r="B21852" s="351"/>
      <c r="C21852" s="435"/>
      <c r="D21852" s="399"/>
      <c r="E21852" s="400"/>
      <c r="G21852" s="401"/>
      <c r="H21852" s="401"/>
      <c r="I21852" s="401"/>
      <c r="J21852" s="194"/>
      <c r="K21852" s="194"/>
      <c r="L21852" s="195"/>
      <c r="M21852" s="196"/>
      <c r="N21852" s="197"/>
      <c r="O21852" s="197"/>
      <c r="P21852" s="231"/>
    </row>
    <row r="21853" spans="2:16">
      <c r="B21853" s="351"/>
      <c r="C21853" s="435"/>
      <c r="D21853" s="399"/>
      <c r="E21853" s="400"/>
      <c r="G21853" s="401"/>
      <c r="H21853" s="401"/>
      <c r="I21853" s="401"/>
      <c r="J21853" s="194"/>
      <c r="K21853" s="194"/>
      <c r="L21853" s="195"/>
      <c r="M21853" s="196"/>
      <c r="N21853" s="197"/>
      <c r="O21853" s="197"/>
      <c r="P21853" s="231"/>
    </row>
    <row r="21854" spans="2:16">
      <c r="B21854" s="351"/>
      <c r="C21854" s="435"/>
      <c r="D21854" s="399"/>
      <c r="E21854" s="400"/>
      <c r="G21854" s="401"/>
      <c r="H21854" s="401"/>
      <c r="I21854" s="401"/>
      <c r="J21854" s="194"/>
      <c r="K21854" s="194"/>
      <c r="L21854" s="195"/>
      <c r="M21854" s="196"/>
      <c r="N21854" s="197"/>
      <c r="O21854" s="197"/>
      <c r="P21854" s="231"/>
    </row>
    <row r="21855" spans="2:16">
      <c r="B21855" s="351"/>
      <c r="C21855" s="435"/>
      <c r="D21855" s="399"/>
      <c r="E21855" s="400"/>
      <c r="G21855" s="401"/>
      <c r="H21855" s="401"/>
      <c r="I21855" s="401"/>
      <c r="J21855" s="194"/>
      <c r="K21855" s="194"/>
      <c r="L21855" s="195"/>
      <c r="M21855" s="196"/>
      <c r="N21855" s="197"/>
      <c r="O21855" s="197"/>
      <c r="P21855" s="231"/>
    </row>
    <row r="21856" spans="2:16">
      <c r="B21856" s="351"/>
      <c r="C21856" s="435"/>
      <c r="D21856" s="399"/>
      <c r="E21856" s="400"/>
      <c r="G21856" s="401"/>
      <c r="H21856" s="401"/>
      <c r="I21856" s="401"/>
      <c r="J21856" s="194"/>
      <c r="K21856" s="194"/>
      <c r="L21856" s="195"/>
      <c r="M21856" s="196"/>
      <c r="N21856" s="197"/>
      <c r="O21856" s="197"/>
      <c r="P21856" s="231"/>
    </row>
    <row r="21857" spans="2:16">
      <c r="B21857" s="351"/>
      <c r="C21857" s="435"/>
      <c r="D21857" s="399"/>
      <c r="E21857" s="400"/>
      <c r="G21857" s="401"/>
      <c r="H21857" s="401"/>
      <c r="I21857" s="401"/>
      <c r="J21857" s="194"/>
      <c r="K21857" s="194"/>
      <c r="L21857" s="195"/>
      <c r="M21857" s="196"/>
      <c r="N21857" s="197"/>
      <c r="O21857" s="197"/>
      <c r="P21857" s="231"/>
    </row>
    <row r="21858" spans="2:16">
      <c r="B21858" s="351"/>
      <c r="C21858" s="435"/>
      <c r="D21858" s="399"/>
      <c r="E21858" s="400"/>
      <c r="G21858" s="401"/>
      <c r="H21858" s="401"/>
      <c r="I21858" s="401"/>
      <c r="J21858" s="194"/>
      <c r="K21858" s="194"/>
      <c r="L21858" s="195"/>
      <c r="M21858" s="196"/>
      <c r="N21858" s="197"/>
      <c r="O21858" s="197"/>
      <c r="P21858" s="231"/>
    </row>
    <row r="21859" spans="2:16">
      <c r="B21859" s="351"/>
      <c r="C21859" s="435"/>
      <c r="D21859" s="399"/>
      <c r="E21859" s="400"/>
      <c r="G21859" s="401"/>
      <c r="H21859" s="401"/>
      <c r="I21859" s="401"/>
      <c r="J21859" s="194"/>
      <c r="K21859" s="194"/>
      <c r="L21859" s="195"/>
      <c r="M21859" s="196"/>
      <c r="N21859" s="197"/>
      <c r="O21859" s="197"/>
      <c r="P21859" s="231"/>
    </row>
    <row r="21860" spans="2:16">
      <c r="B21860" s="351"/>
      <c r="C21860" s="435"/>
      <c r="D21860" s="399"/>
      <c r="E21860" s="400"/>
      <c r="G21860" s="401"/>
      <c r="H21860" s="401"/>
      <c r="I21860" s="401"/>
      <c r="J21860" s="194"/>
      <c r="K21860" s="194"/>
      <c r="L21860" s="195"/>
      <c r="M21860" s="196"/>
      <c r="N21860" s="197"/>
      <c r="O21860" s="197"/>
      <c r="P21860" s="231"/>
    </row>
    <row r="21861" spans="2:16">
      <c r="B21861" s="351"/>
      <c r="C21861" s="435"/>
      <c r="D21861" s="399"/>
      <c r="E21861" s="400"/>
      <c r="G21861" s="401"/>
      <c r="H21861" s="401"/>
      <c r="I21861" s="401"/>
      <c r="J21861" s="194"/>
      <c r="K21861" s="194"/>
      <c r="L21861" s="195"/>
      <c r="M21861" s="196"/>
      <c r="N21861" s="197"/>
      <c r="O21861" s="197"/>
      <c r="P21861" s="231"/>
    </row>
    <row r="21862" spans="2:16">
      <c r="B21862" s="351"/>
      <c r="C21862" s="435"/>
      <c r="D21862" s="399"/>
      <c r="E21862" s="400"/>
      <c r="G21862" s="401"/>
      <c r="H21862" s="401"/>
      <c r="I21862" s="401"/>
      <c r="J21862" s="194"/>
      <c r="K21862" s="194"/>
      <c r="L21862" s="195"/>
      <c r="M21862" s="196"/>
      <c r="N21862" s="197"/>
      <c r="O21862" s="197"/>
      <c r="P21862" s="231"/>
    </row>
    <row r="21863" spans="2:16">
      <c r="B21863" s="351"/>
      <c r="C21863" s="435"/>
      <c r="D21863" s="399"/>
      <c r="E21863" s="400"/>
      <c r="G21863" s="401"/>
      <c r="H21863" s="401"/>
      <c r="I21863" s="401"/>
      <c r="J21863" s="194"/>
      <c r="K21863" s="194"/>
      <c r="L21863" s="195"/>
      <c r="M21863" s="196"/>
      <c r="N21863" s="197"/>
      <c r="O21863" s="197"/>
      <c r="P21863" s="231"/>
    </row>
    <row r="21864" spans="2:16">
      <c r="B21864" s="351"/>
      <c r="C21864" s="435"/>
      <c r="D21864" s="399"/>
      <c r="E21864" s="400"/>
      <c r="G21864" s="401"/>
      <c r="H21864" s="401"/>
      <c r="I21864" s="401"/>
      <c r="J21864" s="194"/>
      <c r="K21864" s="194"/>
      <c r="L21864" s="195"/>
      <c r="M21864" s="196"/>
      <c r="N21864" s="197"/>
      <c r="O21864" s="197"/>
      <c r="P21864" s="231"/>
    </row>
    <row r="21865" spans="2:16">
      <c r="B21865" s="351"/>
      <c r="C21865" s="435"/>
      <c r="D21865" s="399"/>
      <c r="E21865" s="400"/>
      <c r="G21865" s="401"/>
      <c r="H21865" s="401"/>
      <c r="I21865" s="401"/>
      <c r="J21865" s="194"/>
      <c r="K21865" s="194"/>
      <c r="L21865" s="195"/>
      <c r="M21865" s="196"/>
      <c r="N21865" s="197"/>
      <c r="O21865" s="197"/>
      <c r="P21865" s="231"/>
    </row>
    <row r="21866" spans="2:16">
      <c r="B21866" s="351"/>
      <c r="C21866" s="435"/>
      <c r="D21866" s="399"/>
      <c r="E21866" s="400"/>
      <c r="G21866" s="401"/>
      <c r="H21866" s="401"/>
      <c r="I21866" s="401"/>
      <c r="J21866" s="194"/>
      <c r="K21866" s="194"/>
      <c r="L21866" s="195"/>
      <c r="M21866" s="196"/>
      <c r="N21866" s="197"/>
      <c r="O21866" s="197"/>
      <c r="P21866" s="231"/>
    </row>
    <row r="21867" spans="2:16">
      <c r="B21867" s="351"/>
      <c r="C21867" s="435"/>
      <c r="D21867" s="399"/>
      <c r="E21867" s="400"/>
      <c r="G21867" s="401"/>
      <c r="H21867" s="401"/>
      <c r="I21867" s="401"/>
      <c r="J21867" s="194"/>
      <c r="K21867" s="194"/>
      <c r="L21867" s="195"/>
      <c r="M21867" s="196"/>
      <c r="N21867" s="197"/>
      <c r="O21867" s="197"/>
      <c r="P21867" s="231"/>
    </row>
    <row r="21868" spans="2:16">
      <c r="B21868" s="351"/>
      <c r="C21868" s="435"/>
      <c r="D21868" s="399"/>
      <c r="E21868" s="400"/>
      <c r="G21868" s="401"/>
      <c r="H21868" s="401"/>
      <c r="I21868" s="401"/>
      <c r="J21868" s="194"/>
      <c r="K21868" s="194"/>
      <c r="L21868" s="195"/>
      <c r="M21868" s="196"/>
      <c r="N21868" s="197"/>
      <c r="O21868" s="197"/>
      <c r="P21868" s="231"/>
    </row>
    <row r="21869" spans="2:16">
      <c r="B21869" s="351"/>
      <c r="C21869" s="435"/>
      <c r="D21869" s="399"/>
      <c r="E21869" s="400"/>
      <c r="G21869" s="401"/>
      <c r="H21869" s="401"/>
      <c r="I21869" s="401"/>
      <c r="J21869" s="194"/>
      <c r="K21869" s="194"/>
      <c r="L21869" s="195"/>
      <c r="M21869" s="196"/>
      <c r="N21869" s="197"/>
      <c r="O21869" s="197"/>
      <c r="P21869" s="231"/>
    </row>
    <row r="21870" spans="2:16">
      <c r="B21870" s="351"/>
      <c r="C21870" s="435"/>
      <c r="D21870" s="399"/>
      <c r="E21870" s="400"/>
      <c r="G21870" s="401"/>
      <c r="H21870" s="401"/>
      <c r="I21870" s="401"/>
      <c r="J21870" s="194"/>
      <c r="K21870" s="194"/>
      <c r="L21870" s="195"/>
      <c r="M21870" s="196"/>
      <c r="N21870" s="197"/>
      <c r="O21870" s="197"/>
      <c r="P21870" s="231"/>
    </row>
    <row r="21871" spans="2:16">
      <c r="B21871" s="351"/>
      <c r="C21871" s="435"/>
      <c r="D21871" s="399"/>
      <c r="E21871" s="400"/>
      <c r="G21871" s="401"/>
      <c r="H21871" s="401"/>
      <c r="I21871" s="401"/>
      <c r="J21871" s="194"/>
      <c r="K21871" s="194"/>
      <c r="L21871" s="195"/>
      <c r="M21871" s="196"/>
      <c r="N21871" s="197"/>
      <c r="O21871" s="197"/>
      <c r="P21871" s="231"/>
    </row>
    <row r="21872" spans="2:16">
      <c r="B21872" s="351"/>
      <c r="C21872" s="435"/>
      <c r="D21872" s="399"/>
      <c r="E21872" s="400"/>
      <c r="G21872" s="401"/>
      <c r="H21872" s="401"/>
      <c r="I21872" s="401"/>
      <c r="J21872" s="194"/>
      <c r="K21872" s="194"/>
      <c r="L21872" s="195"/>
      <c r="M21872" s="196"/>
      <c r="N21872" s="197"/>
      <c r="O21872" s="197"/>
      <c r="P21872" s="231"/>
    </row>
    <row r="21873" spans="2:16">
      <c r="B21873" s="351"/>
      <c r="C21873" s="435"/>
      <c r="D21873" s="399"/>
      <c r="E21873" s="400"/>
      <c r="G21873" s="401"/>
      <c r="H21873" s="401"/>
      <c r="I21873" s="401"/>
      <c r="J21873" s="194"/>
      <c r="K21873" s="194"/>
      <c r="L21873" s="195"/>
      <c r="M21873" s="196"/>
      <c r="N21873" s="197"/>
      <c r="O21873" s="197"/>
      <c r="P21873" s="231"/>
    </row>
    <row r="21874" spans="2:16">
      <c r="B21874" s="351"/>
      <c r="C21874" s="435"/>
      <c r="D21874" s="399"/>
      <c r="E21874" s="400"/>
      <c r="G21874" s="401"/>
      <c r="H21874" s="401"/>
      <c r="I21874" s="401"/>
      <c r="J21874" s="194"/>
      <c r="K21874" s="194"/>
      <c r="L21874" s="195"/>
      <c r="M21874" s="196"/>
      <c r="N21874" s="197"/>
      <c r="O21874" s="197"/>
      <c r="P21874" s="231"/>
    </row>
    <row r="21875" spans="2:16">
      <c r="B21875" s="351"/>
      <c r="C21875" s="435"/>
      <c r="D21875" s="399"/>
      <c r="E21875" s="400"/>
      <c r="G21875" s="401"/>
      <c r="H21875" s="401"/>
      <c r="I21875" s="401"/>
      <c r="J21875" s="194"/>
      <c r="K21875" s="194"/>
      <c r="L21875" s="195"/>
      <c r="M21875" s="196"/>
      <c r="N21875" s="197"/>
      <c r="O21875" s="197"/>
      <c r="P21875" s="231"/>
    </row>
    <row r="21876" spans="2:16">
      <c r="B21876" s="351"/>
      <c r="C21876" s="435"/>
      <c r="D21876" s="399"/>
      <c r="E21876" s="400"/>
      <c r="G21876" s="401"/>
      <c r="H21876" s="401"/>
      <c r="I21876" s="401"/>
      <c r="J21876" s="194"/>
      <c r="K21876" s="194"/>
      <c r="L21876" s="195"/>
      <c r="M21876" s="196"/>
      <c r="N21876" s="197"/>
      <c r="O21876" s="197"/>
      <c r="P21876" s="231"/>
    </row>
    <row r="21877" spans="2:16">
      <c r="B21877" s="351"/>
      <c r="C21877" s="435"/>
      <c r="D21877" s="399"/>
      <c r="E21877" s="400"/>
      <c r="G21877" s="401"/>
      <c r="H21877" s="401"/>
      <c r="I21877" s="401"/>
      <c r="J21877" s="194"/>
      <c r="K21877" s="194"/>
      <c r="L21877" s="195"/>
      <c r="M21877" s="196"/>
      <c r="N21877" s="197"/>
      <c r="O21877" s="197"/>
      <c r="P21877" s="231"/>
    </row>
    <row r="21878" spans="2:16">
      <c r="B21878" s="351"/>
      <c r="C21878" s="435"/>
      <c r="D21878" s="399"/>
      <c r="E21878" s="400"/>
      <c r="G21878" s="401"/>
      <c r="H21878" s="401"/>
      <c r="I21878" s="401"/>
      <c r="J21878" s="194"/>
      <c r="K21878" s="194"/>
      <c r="L21878" s="195"/>
      <c r="M21878" s="196"/>
      <c r="N21878" s="197"/>
      <c r="O21878" s="197"/>
      <c r="P21878" s="231"/>
    </row>
    <row r="21879" spans="2:16">
      <c r="B21879" s="351"/>
      <c r="C21879" s="435"/>
      <c r="D21879" s="399"/>
      <c r="E21879" s="400"/>
      <c r="G21879" s="401"/>
      <c r="H21879" s="401"/>
      <c r="I21879" s="401"/>
      <c r="J21879" s="194"/>
      <c r="K21879" s="194"/>
      <c r="L21879" s="195"/>
      <c r="M21879" s="196"/>
      <c r="N21879" s="197"/>
      <c r="O21879" s="197"/>
      <c r="P21879" s="231"/>
    </row>
    <row r="21880" spans="2:16">
      <c r="B21880" s="351"/>
      <c r="C21880" s="435"/>
      <c r="D21880" s="399"/>
      <c r="E21880" s="400"/>
      <c r="G21880" s="401"/>
      <c r="H21880" s="401"/>
      <c r="I21880" s="401"/>
      <c r="J21880" s="194"/>
      <c r="K21880" s="194"/>
      <c r="L21880" s="195"/>
      <c r="M21880" s="196"/>
      <c r="N21880" s="197"/>
      <c r="O21880" s="197"/>
      <c r="P21880" s="231"/>
    </row>
    <row r="21881" spans="2:16">
      <c r="B21881" s="351"/>
      <c r="C21881" s="435"/>
      <c r="D21881" s="399"/>
      <c r="E21881" s="400"/>
      <c r="G21881" s="401"/>
      <c r="H21881" s="401"/>
      <c r="I21881" s="401"/>
      <c r="J21881" s="194"/>
      <c r="K21881" s="194"/>
      <c r="L21881" s="195"/>
      <c r="M21881" s="196"/>
      <c r="N21881" s="197"/>
      <c r="O21881" s="197"/>
      <c r="P21881" s="231"/>
    </row>
    <row r="21882" spans="2:16">
      <c r="B21882" s="351"/>
      <c r="C21882" s="435"/>
      <c r="D21882" s="399"/>
      <c r="E21882" s="400"/>
      <c r="G21882" s="401"/>
      <c r="H21882" s="401"/>
      <c r="I21882" s="401"/>
      <c r="J21882" s="194"/>
      <c r="K21882" s="194"/>
      <c r="L21882" s="195"/>
      <c r="M21882" s="196"/>
      <c r="N21882" s="197"/>
      <c r="O21882" s="197"/>
      <c r="P21882" s="231"/>
    </row>
    <row r="21883" spans="2:16">
      <c r="B21883" s="351"/>
      <c r="C21883" s="435"/>
      <c r="D21883" s="399"/>
      <c r="E21883" s="400"/>
      <c r="G21883" s="401"/>
      <c r="H21883" s="401"/>
      <c r="I21883" s="401"/>
      <c r="J21883" s="194"/>
      <c r="K21883" s="194"/>
      <c r="L21883" s="195"/>
      <c r="M21883" s="196"/>
      <c r="N21883" s="197"/>
      <c r="O21883" s="197"/>
      <c r="P21883" s="231"/>
    </row>
    <row r="21884" spans="2:16">
      <c r="B21884" s="351"/>
      <c r="C21884" s="435"/>
      <c r="D21884" s="399"/>
      <c r="E21884" s="400"/>
      <c r="G21884" s="401"/>
      <c r="H21884" s="401"/>
      <c r="I21884" s="401"/>
      <c r="J21884" s="194"/>
      <c r="K21884" s="194"/>
      <c r="L21884" s="195"/>
      <c r="M21884" s="196"/>
      <c r="N21884" s="197"/>
      <c r="O21884" s="197"/>
      <c r="P21884" s="231"/>
    </row>
    <row r="21885" spans="2:16">
      <c r="B21885" s="351"/>
      <c r="C21885" s="435"/>
      <c r="D21885" s="399"/>
      <c r="E21885" s="400"/>
      <c r="G21885" s="401"/>
      <c r="H21885" s="401"/>
      <c r="I21885" s="401"/>
      <c r="J21885" s="194"/>
      <c r="K21885" s="194"/>
      <c r="L21885" s="195"/>
      <c r="M21885" s="196"/>
      <c r="N21885" s="197"/>
      <c r="O21885" s="197"/>
      <c r="P21885" s="231"/>
    </row>
    <row r="21886" spans="2:16">
      <c r="B21886" s="351"/>
      <c r="C21886" s="435"/>
      <c r="D21886" s="399"/>
      <c r="E21886" s="400"/>
      <c r="G21886" s="401"/>
      <c r="H21886" s="401"/>
      <c r="I21886" s="401"/>
      <c r="J21886" s="194"/>
      <c r="K21886" s="194"/>
      <c r="L21886" s="195"/>
      <c r="M21886" s="196"/>
      <c r="N21886" s="197"/>
      <c r="O21886" s="197"/>
      <c r="P21886" s="231"/>
    </row>
    <row r="21887" spans="2:16">
      <c r="B21887" s="351"/>
      <c r="C21887" s="435"/>
      <c r="D21887" s="399"/>
      <c r="E21887" s="400"/>
      <c r="G21887" s="401"/>
      <c r="H21887" s="401"/>
      <c r="I21887" s="401"/>
      <c r="J21887" s="194"/>
      <c r="K21887" s="194"/>
      <c r="L21887" s="195"/>
      <c r="M21887" s="196"/>
      <c r="N21887" s="197"/>
      <c r="O21887" s="197"/>
      <c r="P21887" s="231"/>
    </row>
    <row r="21888" spans="2:16">
      <c r="B21888" s="351"/>
      <c r="C21888" s="435"/>
      <c r="D21888" s="399"/>
      <c r="E21888" s="400"/>
      <c r="G21888" s="401"/>
      <c r="H21888" s="401"/>
      <c r="I21888" s="401"/>
      <c r="J21888" s="194"/>
      <c r="K21888" s="194"/>
      <c r="L21888" s="195"/>
      <c r="M21888" s="196"/>
      <c r="N21888" s="197"/>
      <c r="O21888" s="197"/>
      <c r="P21888" s="231"/>
    </row>
    <row r="21889" spans="2:16">
      <c r="B21889" s="351"/>
      <c r="C21889" s="435"/>
      <c r="D21889" s="399"/>
      <c r="E21889" s="400"/>
      <c r="G21889" s="401"/>
      <c r="H21889" s="401"/>
      <c r="I21889" s="401"/>
      <c r="J21889" s="194"/>
      <c r="K21889" s="194"/>
      <c r="L21889" s="195"/>
      <c r="M21889" s="196"/>
      <c r="N21889" s="197"/>
      <c r="O21889" s="197"/>
      <c r="P21889" s="231"/>
    </row>
    <row r="21890" spans="2:16">
      <c r="B21890" s="351"/>
      <c r="C21890" s="435"/>
      <c r="D21890" s="399"/>
      <c r="E21890" s="400"/>
      <c r="G21890" s="401"/>
      <c r="H21890" s="401"/>
      <c r="I21890" s="401"/>
      <c r="J21890" s="194"/>
      <c r="K21890" s="194"/>
      <c r="L21890" s="195"/>
      <c r="M21890" s="196"/>
      <c r="N21890" s="197"/>
      <c r="O21890" s="197"/>
      <c r="P21890" s="231"/>
    </row>
    <row r="21891" spans="2:16">
      <c r="B21891" s="351"/>
      <c r="C21891" s="435"/>
      <c r="D21891" s="399"/>
      <c r="E21891" s="400"/>
      <c r="G21891" s="401"/>
      <c r="H21891" s="401"/>
      <c r="I21891" s="401"/>
      <c r="J21891" s="194"/>
      <c r="K21891" s="194"/>
      <c r="L21891" s="195"/>
      <c r="M21891" s="196"/>
      <c r="N21891" s="197"/>
      <c r="O21891" s="197"/>
      <c r="P21891" s="231"/>
    </row>
    <row r="21892" spans="2:16">
      <c r="B21892" s="351"/>
      <c r="C21892" s="435"/>
      <c r="D21892" s="399"/>
      <c r="E21892" s="400"/>
      <c r="G21892" s="401"/>
      <c r="H21892" s="401"/>
      <c r="I21892" s="401"/>
      <c r="J21892" s="194"/>
      <c r="K21892" s="194"/>
      <c r="L21892" s="195"/>
      <c r="M21892" s="196"/>
      <c r="N21892" s="197"/>
      <c r="O21892" s="197"/>
      <c r="P21892" s="231"/>
    </row>
    <row r="21893" spans="2:16">
      <c r="B21893" s="351"/>
      <c r="C21893" s="435"/>
      <c r="D21893" s="399"/>
      <c r="E21893" s="400"/>
      <c r="G21893" s="401"/>
      <c r="H21893" s="401"/>
      <c r="I21893" s="401"/>
      <c r="J21893" s="194"/>
      <c r="K21893" s="194"/>
      <c r="L21893" s="195"/>
      <c r="M21893" s="196"/>
      <c r="N21893" s="197"/>
      <c r="O21893" s="197"/>
      <c r="P21893" s="231"/>
    </row>
    <row r="21894" spans="2:16">
      <c r="B21894" s="351"/>
      <c r="C21894" s="435"/>
      <c r="D21894" s="399"/>
      <c r="E21894" s="400"/>
      <c r="G21894" s="401"/>
      <c r="H21894" s="401"/>
      <c r="I21894" s="401"/>
      <c r="J21894" s="194"/>
      <c r="K21894" s="194"/>
      <c r="L21894" s="195"/>
      <c r="M21894" s="196"/>
      <c r="N21894" s="197"/>
      <c r="O21894" s="197"/>
      <c r="P21894" s="231"/>
    </row>
    <row r="21895" spans="2:16">
      <c r="B21895" s="351"/>
      <c r="C21895" s="435"/>
      <c r="D21895" s="399"/>
      <c r="E21895" s="400"/>
      <c r="G21895" s="401"/>
      <c r="H21895" s="401"/>
      <c r="I21895" s="401"/>
      <c r="J21895" s="194"/>
      <c r="K21895" s="194"/>
      <c r="L21895" s="195"/>
      <c r="M21895" s="196"/>
      <c r="N21895" s="197"/>
      <c r="O21895" s="197"/>
      <c r="P21895" s="231"/>
    </row>
    <row r="21896" spans="2:16">
      <c r="B21896" s="351"/>
      <c r="C21896" s="435"/>
      <c r="D21896" s="399"/>
      <c r="E21896" s="400"/>
      <c r="G21896" s="401"/>
      <c r="H21896" s="401"/>
      <c r="I21896" s="401"/>
      <c r="J21896" s="194"/>
      <c r="K21896" s="194"/>
      <c r="L21896" s="195"/>
      <c r="M21896" s="196"/>
      <c r="N21896" s="197"/>
      <c r="O21896" s="197"/>
      <c r="P21896" s="231"/>
    </row>
    <row r="21897" spans="2:16">
      <c r="B21897" s="351"/>
      <c r="C21897" s="435"/>
      <c r="D21897" s="399"/>
      <c r="E21897" s="400"/>
      <c r="G21897" s="401"/>
      <c r="H21897" s="401"/>
      <c r="I21897" s="401"/>
      <c r="J21897" s="194"/>
      <c r="K21897" s="194"/>
      <c r="L21897" s="195"/>
      <c r="M21897" s="196"/>
      <c r="N21897" s="197"/>
      <c r="O21897" s="197"/>
      <c r="P21897" s="231"/>
    </row>
    <row r="21898" spans="2:16">
      <c r="B21898" s="351"/>
      <c r="C21898" s="435"/>
      <c r="D21898" s="399"/>
      <c r="E21898" s="400"/>
      <c r="G21898" s="401"/>
      <c r="H21898" s="401"/>
      <c r="I21898" s="401"/>
      <c r="J21898" s="194"/>
      <c r="K21898" s="194"/>
      <c r="L21898" s="195"/>
      <c r="M21898" s="196"/>
      <c r="N21898" s="197"/>
      <c r="O21898" s="197"/>
      <c r="P21898" s="231"/>
    </row>
    <row r="21899" spans="2:16">
      <c r="B21899" s="351"/>
      <c r="C21899" s="435"/>
      <c r="D21899" s="399"/>
      <c r="E21899" s="400"/>
      <c r="G21899" s="401"/>
      <c r="H21899" s="401"/>
      <c r="I21899" s="401"/>
      <c r="J21899" s="194"/>
      <c r="K21899" s="194"/>
      <c r="L21899" s="195"/>
      <c r="M21899" s="196"/>
      <c r="N21899" s="197"/>
      <c r="O21899" s="197"/>
      <c r="P21899" s="231"/>
    </row>
    <row r="21900" spans="2:16">
      <c r="B21900" s="351"/>
      <c r="C21900" s="435"/>
      <c r="D21900" s="399"/>
      <c r="E21900" s="400"/>
      <c r="G21900" s="401"/>
      <c r="H21900" s="401"/>
      <c r="I21900" s="401"/>
      <c r="J21900" s="194"/>
      <c r="K21900" s="194"/>
      <c r="L21900" s="195"/>
      <c r="M21900" s="196"/>
      <c r="N21900" s="197"/>
      <c r="O21900" s="197"/>
      <c r="P21900" s="231"/>
    </row>
    <row r="21901" spans="2:16">
      <c r="B21901" s="351"/>
      <c r="C21901" s="435"/>
      <c r="D21901" s="399"/>
      <c r="E21901" s="400"/>
      <c r="G21901" s="401"/>
      <c r="H21901" s="401"/>
      <c r="I21901" s="401"/>
      <c r="J21901" s="194"/>
      <c r="K21901" s="194"/>
      <c r="L21901" s="195"/>
      <c r="M21901" s="196"/>
      <c r="N21901" s="197"/>
      <c r="O21901" s="197"/>
      <c r="P21901" s="231"/>
    </row>
    <row r="21902" spans="2:16">
      <c r="B21902" s="351"/>
      <c r="C21902" s="435"/>
      <c r="D21902" s="399"/>
      <c r="E21902" s="400"/>
      <c r="G21902" s="401"/>
      <c r="H21902" s="401"/>
      <c r="I21902" s="401"/>
      <c r="J21902" s="194"/>
      <c r="K21902" s="194"/>
      <c r="L21902" s="195"/>
      <c r="M21902" s="196"/>
      <c r="N21902" s="197"/>
      <c r="O21902" s="197"/>
      <c r="P21902" s="231"/>
    </row>
    <row r="21903" spans="2:16">
      <c r="B21903" s="351"/>
      <c r="C21903" s="435"/>
      <c r="D21903" s="399"/>
      <c r="E21903" s="400"/>
      <c r="G21903" s="401"/>
      <c r="H21903" s="401"/>
      <c r="I21903" s="401"/>
      <c r="J21903" s="194"/>
      <c r="K21903" s="194"/>
      <c r="L21903" s="195"/>
      <c r="M21903" s="196"/>
      <c r="N21903" s="197"/>
      <c r="O21903" s="197"/>
      <c r="P21903" s="231"/>
    </row>
    <row r="21904" spans="2:16">
      <c r="B21904" s="351"/>
      <c r="C21904" s="435"/>
      <c r="D21904" s="399"/>
      <c r="E21904" s="400"/>
      <c r="G21904" s="401"/>
      <c r="H21904" s="401"/>
      <c r="I21904" s="401"/>
      <c r="J21904" s="194"/>
      <c r="K21904" s="194"/>
      <c r="L21904" s="195"/>
      <c r="M21904" s="196"/>
      <c r="N21904" s="197"/>
      <c r="O21904" s="197"/>
      <c r="P21904" s="231"/>
    </row>
    <row r="21905" spans="2:16">
      <c r="B21905" s="351"/>
      <c r="C21905" s="435"/>
      <c r="D21905" s="399"/>
      <c r="E21905" s="400"/>
      <c r="G21905" s="401"/>
      <c r="H21905" s="401"/>
      <c r="I21905" s="401"/>
      <c r="J21905" s="194"/>
      <c r="K21905" s="194"/>
      <c r="L21905" s="195"/>
      <c r="M21905" s="196"/>
      <c r="N21905" s="197"/>
      <c r="O21905" s="197"/>
      <c r="P21905" s="231"/>
    </row>
    <row r="21906" spans="2:16">
      <c r="B21906" s="351"/>
      <c r="C21906" s="435"/>
      <c r="D21906" s="399"/>
      <c r="E21906" s="400"/>
      <c r="G21906" s="401"/>
      <c r="H21906" s="401"/>
      <c r="I21906" s="401"/>
      <c r="J21906" s="194"/>
      <c r="K21906" s="194"/>
      <c r="L21906" s="195"/>
      <c r="M21906" s="196"/>
      <c r="N21906" s="197"/>
      <c r="O21906" s="197"/>
      <c r="P21906" s="231"/>
    </row>
    <row r="21907" spans="2:16">
      <c r="B21907" s="351"/>
      <c r="C21907" s="435"/>
      <c r="D21907" s="399"/>
      <c r="E21907" s="400"/>
      <c r="G21907" s="401"/>
      <c r="H21907" s="401"/>
      <c r="I21907" s="401"/>
      <c r="J21907" s="194"/>
      <c r="K21907" s="194"/>
      <c r="L21907" s="195"/>
      <c r="M21907" s="196"/>
      <c r="N21907" s="197"/>
      <c r="O21907" s="197"/>
      <c r="P21907" s="231"/>
    </row>
    <row r="21908" spans="2:16">
      <c r="B21908" s="402"/>
      <c r="C21908" s="435"/>
      <c r="D21908" s="404"/>
      <c r="E21908" s="405"/>
      <c r="G21908" s="406"/>
      <c r="H21908" s="406"/>
      <c r="I21908" s="406"/>
      <c r="J21908" s="194"/>
      <c r="K21908" s="194"/>
      <c r="L21908" s="195"/>
      <c r="M21908" s="196"/>
      <c r="N21908" s="197"/>
      <c r="O21908" s="197"/>
      <c r="P21908" s="221"/>
    </row>
    <row r="21909" spans="2:16">
      <c r="B21909" s="351"/>
      <c r="C21909" s="435"/>
      <c r="D21909" s="399"/>
      <c r="E21909" s="400"/>
      <c r="G21909" s="401"/>
      <c r="H21909" s="401"/>
      <c r="I21909" s="401"/>
      <c r="J21909" s="194"/>
      <c r="K21909" s="194"/>
      <c r="L21909" s="195"/>
      <c r="M21909" s="196"/>
      <c r="N21909" s="197"/>
      <c r="O21909" s="197"/>
      <c r="P21909" s="231"/>
    </row>
    <row r="21910" spans="2:16">
      <c r="B21910" s="351"/>
      <c r="C21910" s="435"/>
      <c r="D21910" s="399"/>
      <c r="E21910" s="400"/>
      <c r="G21910" s="401"/>
      <c r="H21910" s="401"/>
      <c r="I21910" s="401"/>
      <c r="J21910" s="194"/>
      <c r="K21910" s="194"/>
      <c r="L21910" s="195"/>
      <c r="M21910" s="196"/>
      <c r="N21910" s="197"/>
      <c r="O21910" s="197"/>
      <c r="P21910" s="231"/>
    </row>
    <row r="21911" spans="2:16">
      <c r="B21911" s="351"/>
      <c r="C21911" s="435"/>
      <c r="D21911" s="399"/>
      <c r="E21911" s="400"/>
      <c r="G21911" s="401"/>
      <c r="H21911" s="401"/>
      <c r="I21911" s="401"/>
      <c r="J21911" s="194"/>
      <c r="K21911" s="194"/>
      <c r="L21911" s="195"/>
      <c r="M21911" s="196"/>
      <c r="N21911" s="197"/>
      <c r="O21911" s="197"/>
      <c r="P21911" s="231"/>
    </row>
    <row r="21912" spans="2:16">
      <c r="B21912" s="351"/>
      <c r="C21912" s="435"/>
      <c r="D21912" s="399"/>
      <c r="E21912" s="400"/>
      <c r="G21912" s="401"/>
      <c r="H21912" s="401"/>
      <c r="I21912" s="401"/>
      <c r="J21912" s="194"/>
      <c r="K21912" s="194"/>
      <c r="L21912" s="195"/>
      <c r="M21912" s="196"/>
      <c r="N21912" s="197"/>
      <c r="O21912" s="197"/>
      <c r="P21912" s="231"/>
    </row>
    <row r="21913" spans="2:16">
      <c r="B21913" s="351"/>
      <c r="C21913" s="435"/>
      <c r="D21913" s="399"/>
      <c r="E21913" s="400"/>
      <c r="G21913" s="401"/>
      <c r="H21913" s="401"/>
      <c r="I21913" s="401"/>
      <c r="J21913" s="194"/>
      <c r="K21913" s="194"/>
      <c r="L21913" s="195"/>
      <c r="M21913" s="196"/>
      <c r="N21913" s="197"/>
      <c r="O21913" s="197"/>
      <c r="P21913" s="231"/>
    </row>
    <row r="21914" spans="2:16">
      <c r="B21914" s="351"/>
      <c r="C21914" s="435"/>
      <c r="D21914" s="399"/>
      <c r="E21914" s="400"/>
      <c r="G21914" s="401"/>
      <c r="H21914" s="401"/>
      <c r="I21914" s="401"/>
      <c r="J21914" s="194"/>
      <c r="K21914" s="194"/>
      <c r="L21914" s="195"/>
      <c r="M21914" s="196"/>
      <c r="N21914" s="197"/>
      <c r="O21914" s="197"/>
      <c r="P21914" s="231"/>
    </row>
    <row r="21915" spans="2:16">
      <c r="B21915" s="351"/>
      <c r="C21915" s="435"/>
      <c r="D21915" s="399"/>
      <c r="E21915" s="400"/>
      <c r="G21915" s="401"/>
      <c r="H21915" s="401"/>
      <c r="I21915" s="401"/>
      <c r="J21915" s="194"/>
      <c r="K21915" s="194"/>
      <c r="L21915" s="195"/>
      <c r="M21915" s="196"/>
      <c r="N21915" s="197"/>
      <c r="O21915" s="197"/>
      <c r="P21915" s="231"/>
    </row>
    <row r="21916" spans="2:16">
      <c r="B21916" s="351"/>
      <c r="C21916" s="435"/>
      <c r="D21916" s="399"/>
      <c r="E21916" s="400"/>
      <c r="G21916" s="401"/>
      <c r="H21916" s="401"/>
      <c r="I21916" s="401"/>
      <c r="J21916" s="194"/>
      <c r="K21916" s="194"/>
      <c r="L21916" s="195"/>
      <c r="M21916" s="196"/>
      <c r="N21916" s="197"/>
      <c r="O21916" s="197"/>
      <c r="P21916" s="231"/>
    </row>
    <row r="21917" spans="2:16">
      <c r="B21917" s="351"/>
      <c r="C21917" s="435"/>
      <c r="D21917" s="399"/>
      <c r="E21917" s="400"/>
      <c r="G21917" s="401"/>
      <c r="H21917" s="401"/>
      <c r="I21917" s="401"/>
      <c r="J21917" s="194"/>
      <c r="K21917" s="194"/>
      <c r="L21917" s="195"/>
      <c r="M21917" s="196"/>
      <c r="N21917" s="197"/>
      <c r="O21917" s="197"/>
      <c r="P21917" s="231"/>
    </row>
    <row r="21918" spans="2:16">
      <c r="B21918" s="351"/>
      <c r="C21918" s="435"/>
      <c r="D21918" s="399"/>
      <c r="E21918" s="400"/>
      <c r="G21918" s="401"/>
      <c r="H21918" s="401"/>
      <c r="I21918" s="401"/>
      <c r="J21918" s="194"/>
      <c r="K21918" s="194"/>
      <c r="L21918" s="195"/>
      <c r="M21918" s="196"/>
      <c r="N21918" s="197"/>
      <c r="O21918" s="197"/>
      <c r="P21918" s="231"/>
    </row>
    <row r="21919" spans="2:16">
      <c r="B21919" s="351"/>
      <c r="C21919" s="435"/>
      <c r="D21919" s="399"/>
      <c r="E21919" s="400"/>
      <c r="G21919" s="401"/>
      <c r="H21919" s="401"/>
      <c r="I21919" s="401"/>
      <c r="J21919" s="194"/>
      <c r="K21919" s="194"/>
      <c r="L21919" s="195"/>
      <c r="M21919" s="196"/>
      <c r="N21919" s="197"/>
      <c r="O21919" s="197"/>
      <c r="P21919" s="231"/>
    </row>
    <row r="21920" spans="2:16">
      <c r="B21920" s="351"/>
      <c r="C21920" s="435"/>
      <c r="D21920" s="399"/>
      <c r="E21920" s="400"/>
      <c r="G21920" s="401"/>
      <c r="H21920" s="401"/>
      <c r="I21920" s="401"/>
      <c r="J21920" s="194"/>
      <c r="K21920" s="194"/>
      <c r="L21920" s="195"/>
      <c r="M21920" s="196"/>
      <c r="N21920" s="197"/>
      <c r="O21920" s="197"/>
      <c r="P21920" s="231"/>
    </row>
    <row r="21921" spans="2:16">
      <c r="B21921" s="351"/>
      <c r="C21921" s="435"/>
      <c r="D21921" s="399"/>
      <c r="E21921" s="400"/>
      <c r="G21921" s="401"/>
      <c r="H21921" s="401"/>
      <c r="I21921" s="401"/>
      <c r="J21921" s="194"/>
      <c r="K21921" s="194"/>
      <c r="L21921" s="195"/>
      <c r="M21921" s="196"/>
      <c r="N21921" s="197"/>
      <c r="O21921" s="197"/>
      <c r="P21921" s="231"/>
    </row>
    <row r="21922" spans="2:16">
      <c r="B21922" s="351"/>
      <c r="C21922" s="435"/>
      <c r="D21922" s="399"/>
      <c r="E21922" s="400"/>
      <c r="G21922" s="401"/>
      <c r="H21922" s="401"/>
      <c r="I21922" s="401"/>
      <c r="J21922" s="194"/>
      <c r="K21922" s="194"/>
      <c r="L21922" s="195"/>
      <c r="M21922" s="196"/>
      <c r="N21922" s="197"/>
      <c r="O21922" s="197"/>
      <c r="P21922" s="231"/>
    </row>
    <row r="21923" spans="2:16">
      <c r="B21923" s="351"/>
      <c r="C21923" s="435"/>
      <c r="D21923" s="399"/>
      <c r="E21923" s="400"/>
      <c r="G21923" s="401"/>
      <c r="H21923" s="401"/>
      <c r="I21923" s="401"/>
      <c r="J21923" s="194"/>
      <c r="K21923" s="194"/>
      <c r="L21923" s="195"/>
      <c r="M21923" s="196"/>
      <c r="N21923" s="197"/>
      <c r="O21923" s="197"/>
      <c r="P21923" s="231"/>
    </row>
    <row r="21924" spans="2:16">
      <c r="B21924" s="351"/>
      <c r="C21924" s="435"/>
      <c r="D21924" s="399"/>
      <c r="E21924" s="400"/>
      <c r="G21924" s="401"/>
      <c r="H21924" s="401"/>
      <c r="I21924" s="401"/>
      <c r="J21924" s="194"/>
      <c r="K21924" s="194"/>
      <c r="L21924" s="195"/>
      <c r="M21924" s="196"/>
      <c r="N21924" s="197"/>
      <c r="O21924" s="197"/>
      <c r="P21924" s="231"/>
    </row>
    <row r="21925" spans="2:16">
      <c r="B21925" s="351"/>
      <c r="C21925" s="435"/>
      <c r="D21925" s="399"/>
      <c r="E21925" s="400"/>
      <c r="G21925" s="401"/>
      <c r="H21925" s="401"/>
      <c r="I21925" s="401"/>
      <c r="J21925" s="194"/>
      <c r="K21925" s="194"/>
      <c r="L21925" s="195"/>
      <c r="M21925" s="196"/>
      <c r="N21925" s="197"/>
      <c r="O21925" s="197"/>
      <c r="P21925" s="231"/>
    </row>
    <row r="21926" spans="2:16">
      <c r="B21926" s="351"/>
      <c r="C21926" s="435"/>
      <c r="D21926" s="399"/>
      <c r="E21926" s="400"/>
      <c r="G21926" s="401"/>
      <c r="H21926" s="401"/>
      <c r="I21926" s="401"/>
      <c r="J21926" s="194"/>
      <c r="K21926" s="194"/>
      <c r="L21926" s="195"/>
      <c r="M21926" s="196"/>
      <c r="N21926" s="197"/>
      <c r="O21926" s="197"/>
      <c r="P21926" s="231"/>
    </row>
    <row r="21927" spans="2:16">
      <c r="B21927" s="351"/>
      <c r="C21927" s="435"/>
      <c r="D21927" s="399"/>
      <c r="E21927" s="400"/>
      <c r="G21927" s="401"/>
      <c r="H21927" s="401"/>
      <c r="I21927" s="401"/>
      <c r="J21927" s="194"/>
      <c r="K21927" s="194"/>
      <c r="L21927" s="195"/>
      <c r="M21927" s="196"/>
      <c r="N21927" s="197"/>
      <c r="O21927" s="197"/>
      <c r="P21927" s="231"/>
    </row>
    <row r="21928" spans="2:16">
      <c r="B21928" s="351"/>
      <c r="C21928" s="435"/>
      <c r="D21928" s="399"/>
      <c r="E21928" s="400"/>
      <c r="G21928" s="401"/>
      <c r="H21928" s="401"/>
      <c r="I21928" s="401"/>
      <c r="J21928" s="194"/>
      <c r="K21928" s="194"/>
      <c r="L21928" s="195"/>
      <c r="M21928" s="196"/>
      <c r="N21928" s="197"/>
      <c r="O21928" s="197"/>
      <c r="P21928" s="231"/>
    </row>
    <row r="21929" spans="2:16">
      <c r="B21929" s="351"/>
      <c r="C21929" s="435"/>
      <c r="D21929" s="399"/>
      <c r="E21929" s="400"/>
      <c r="G21929" s="401"/>
      <c r="H21929" s="401"/>
      <c r="I21929" s="401"/>
      <c r="J21929" s="194"/>
      <c r="K21929" s="194"/>
      <c r="L21929" s="195"/>
      <c r="M21929" s="196"/>
      <c r="N21929" s="197"/>
      <c r="O21929" s="197"/>
      <c r="P21929" s="231"/>
    </row>
    <row r="21930" spans="2:16">
      <c r="B21930" s="351"/>
      <c r="C21930" s="435"/>
      <c r="D21930" s="399"/>
      <c r="E21930" s="400"/>
      <c r="G21930" s="401"/>
      <c r="H21930" s="401"/>
      <c r="I21930" s="401"/>
      <c r="J21930" s="194"/>
      <c r="K21930" s="194"/>
      <c r="L21930" s="195"/>
      <c r="M21930" s="196"/>
      <c r="N21930" s="197"/>
      <c r="O21930" s="197"/>
      <c r="P21930" s="231"/>
    </row>
    <row r="21931" spans="2:16">
      <c r="B21931" s="351"/>
      <c r="C21931" s="435"/>
      <c r="D21931" s="399"/>
      <c r="E21931" s="400"/>
      <c r="G21931" s="401"/>
      <c r="H21931" s="401"/>
      <c r="I21931" s="401"/>
      <c r="J21931" s="194"/>
      <c r="K21931" s="194"/>
      <c r="L21931" s="195"/>
      <c r="M21931" s="196"/>
      <c r="N21931" s="197"/>
      <c r="O21931" s="197"/>
      <c r="P21931" s="231"/>
    </row>
    <row r="21932" spans="2:16">
      <c r="B21932" s="351"/>
      <c r="C21932" s="435"/>
      <c r="D21932" s="399"/>
      <c r="E21932" s="400"/>
      <c r="G21932" s="401"/>
      <c r="H21932" s="401"/>
      <c r="I21932" s="401"/>
      <c r="J21932" s="194"/>
      <c r="K21932" s="194"/>
      <c r="L21932" s="195"/>
      <c r="M21932" s="196"/>
      <c r="N21932" s="197"/>
      <c r="O21932" s="197"/>
      <c r="P21932" s="231"/>
    </row>
    <row r="21933" spans="2:16">
      <c r="B21933" s="351"/>
      <c r="C21933" s="435"/>
      <c r="D21933" s="399"/>
      <c r="E21933" s="400"/>
      <c r="G21933" s="401"/>
      <c r="H21933" s="401"/>
      <c r="I21933" s="401"/>
      <c r="J21933" s="194"/>
      <c r="K21933" s="194"/>
      <c r="L21933" s="195"/>
      <c r="M21933" s="196"/>
      <c r="N21933" s="197"/>
      <c r="O21933" s="197"/>
      <c r="P21933" s="231"/>
    </row>
    <row r="21934" spans="2:16">
      <c r="B21934" s="351"/>
      <c r="C21934" s="435"/>
      <c r="D21934" s="399"/>
      <c r="E21934" s="400"/>
      <c r="G21934" s="401"/>
      <c r="H21934" s="401"/>
      <c r="I21934" s="401"/>
      <c r="J21934" s="194"/>
      <c r="K21934" s="194"/>
      <c r="L21934" s="195"/>
      <c r="M21934" s="196"/>
      <c r="N21934" s="197"/>
      <c r="O21934" s="197"/>
      <c r="P21934" s="231"/>
    </row>
    <row r="21935" spans="2:16">
      <c r="B21935" s="351"/>
      <c r="C21935" s="435"/>
      <c r="D21935" s="399"/>
      <c r="E21935" s="400"/>
      <c r="G21935" s="401"/>
      <c r="H21935" s="401"/>
      <c r="I21935" s="401"/>
      <c r="J21935" s="194"/>
      <c r="K21935" s="194"/>
      <c r="L21935" s="195"/>
      <c r="M21935" s="196"/>
      <c r="N21935" s="197"/>
      <c r="O21935" s="197"/>
      <c r="P21935" s="231"/>
    </row>
    <row r="21936" spans="2:16">
      <c r="B21936" s="351"/>
      <c r="C21936" s="435"/>
      <c r="D21936" s="399"/>
      <c r="E21936" s="400"/>
      <c r="G21936" s="401"/>
      <c r="H21936" s="401"/>
      <c r="I21936" s="401"/>
      <c r="J21936" s="194"/>
      <c r="K21936" s="194"/>
      <c r="L21936" s="195"/>
      <c r="M21936" s="196"/>
      <c r="N21936" s="197"/>
      <c r="O21936" s="197"/>
      <c r="P21936" s="231"/>
    </row>
    <row r="21937" spans="2:16">
      <c r="B21937" s="351"/>
      <c r="C21937" s="435"/>
      <c r="D21937" s="399"/>
      <c r="E21937" s="400"/>
      <c r="G21937" s="401"/>
      <c r="H21937" s="401"/>
      <c r="I21937" s="401"/>
      <c r="J21937" s="194"/>
      <c r="K21937" s="194"/>
      <c r="L21937" s="195"/>
      <c r="M21937" s="196"/>
      <c r="N21937" s="197"/>
      <c r="O21937" s="197"/>
      <c r="P21937" s="231"/>
    </row>
    <row r="21938" spans="2:16">
      <c r="B21938" s="351"/>
      <c r="C21938" s="435"/>
      <c r="D21938" s="399"/>
      <c r="E21938" s="400"/>
      <c r="G21938" s="401"/>
      <c r="H21938" s="401"/>
      <c r="I21938" s="401"/>
      <c r="J21938" s="194"/>
      <c r="K21938" s="194"/>
      <c r="L21938" s="195"/>
      <c r="M21938" s="196"/>
      <c r="N21938" s="197"/>
      <c r="O21938" s="197"/>
      <c r="P21938" s="231"/>
    </row>
    <row r="21939" spans="2:16">
      <c r="B21939" s="351"/>
      <c r="C21939" s="435"/>
      <c r="D21939" s="399"/>
      <c r="E21939" s="400"/>
      <c r="G21939" s="401"/>
      <c r="H21939" s="401"/>
      <c r="I21939" s="401"/>
      <c r="J21939" s="194"/>
      <c r="K21939" s="194"/>
      <c r="L21939" s="195"/>
      <c r="M21939" s="196"/>
      <c r="N21939" s="197"/>
      <c r="O21939" s="197"/>
      <c r="P21939" s="231"/>
    </row>
    <row r="21940" spans="2:16">
      <c r="B21940" s="351"/>
      <c r="C21940" s="435"/>
      <c r="D21940" s="399"/>
      <c r="E21940" s="400"/>
      <c r="G21940" s="401"/>
      <c r="H21940" s="401"/>
      <c r="I21940" s="401"/>
      <c r="J21940" s="194"/>
      <c r="K21940" s="194"/>
      <c r="L21940" s="195"/>
      <c r="M21940" s="196"/>
      <c r="N21940" s="197"/>
      <c r="O21940" s="197"/>
      <c r="P21940" s="231"/>
    </row>
    <row r="21941" spans="2:16">
      <c r="B21941" s="351"/>
      <c r="C21941" s="435"/>
      <c r="D21941" s="399"/>
      <c r="E21941" s="400"/>
      <c r="G21941" s="401"/>
      <c r="H21941" s="401"/>
      <c r="I21941" s="401"/>
      <c r="J21941" s="194"/>
      <c r="K21941" s="194"/>
      <c r="L21941" s="195"/>
      <c r="M21941" s="196"/>
      <c r="N21941" s="197"/>
      <c r="O21941" s="197"/>
      <c r="P21941" s="231"/>
    </row>
    <row r="21942" spans="2:16">
      <c r="B21942" s="351"/>
      <c r="C21942" s="435"/>
      <c r="D21942" s="399"/>
      <c r="E21942" s="400"/>
      <c r="G21942" s="401"/>
      <c r="H21942" s="401"/>
      <c r="I21942" s="401"/>
      <c r="J21942" s="194"/>
      <c r="K21942" s="194"/>
      <c r="L21942" s="195"/>
      <c r="M21942" s="196"/>
      <c r="N21942" s="197"/>
      <c r="O21942" s="197"/>
      <c r="P21942" s="231"/>
    </row>
    <row r="21943" spans="2:16">
      <c r="B21943" s="351"/>
      <c r="C21943" s="435"/>
      <c r="D21943" s="399"/>
      <c r="E21943" s="400"/>
      <c r="G21943" s="401"/>
      <c r="H21943" s="401"/>
      <c r="I21943" s="401"/>
      <c r="J21943" s="194"/>
      <c r="K21943" s="194"/>
      <c r="L21943" s="195"/>
      <c r="M21943" s="196"/>
      <c r="N21943" s="197"/>
      <c r="O21943" s="197"/>
      <c r="P21943" s="231"/>
    </row>
    <row r="21944" spans="2:16">
      <c r="B21944" s="351"/>
      <c r="C21944" s="435"/>
      <c r="D21944" s="399"/>
      <c r="E21944" s="400"/>
      <c r="G21944" s="401"/>
      <c r="H21944" s="401"/>
      <c r="I21944" s="401"/>
      <c r="J21944" s="194"/>
      <c r="K21944" s="194"/>
      <c r="L21944" s="195"/>
      <c r="M21944" s="196"/>
      <c r="N21944" s="197"/>
      <c r="O21944" s="197"/>
      <c r="P21944" s="231"/>
    </row>
    <row r="21945" spans="2:16">
      <c r="B21945" s="351"/>
      <c r="C21945" s="435"/>
      <c r="D21945" s="399"/>
      <c r="E21945" s="400"/>
      <c r="G21945" s="401"/>
      <c r="H21945" s="401"/>
      <c r="I21945" s="401"/>
      <c r="J21945" s="194"/>
      <c r="K21945" s="194"/>
      <c r="L21945" s="195"/>
      <c r="M21945" s="196"/>
      <c r="N21945" s="197"/>
      <c r="O21945" s="197"/>
      <c r="P21945" s="231"/>
    </row>
    <row r="21946" spans="2:16">
      <c r="B21946" s="351"/>
      <c r="C21946" s="435"/>
      <c r="D21946" s="399"/>
      <c r="E21946" s="400"/>
      <c r="G21946" s="401"/>
      <c r="H21946" s="401"/>
      <c r="I21946" s="401"/>
      <c r="J21946" s="194"/>
      <c r="K21946" s="194"/>
      <c r="L21946" s="195"/>
      <c r="M21946" s="196"/>
      <c r="N21946" s="197"/>
      <c r="O21946" s="197"/>
      <c r="P21946" s="231"/>
    </row>
    <row r="21947" spans="2:16">
      <c r="B21947" s="351"/>
      <c r="C21947" s="435"/>
      <c r="D21947" s="399"/>
      <c r="E21947" s="400"/>
      <c r="G21947" s="401"/>
      <c r="H21947" s="401"/>
      <c r="I21947" s="401"/>
      <c r="J21947" s="194"/>
      <c r="K21947" s="194"/>
      <c r="L21947" s="195"/>
      <c r="M21947" s="196"/>
      <c r="N21947" s="197"/>
      <c r="O21947" s="197"/>
      <c r="P21947" s="231"/>
    </row>
    <row r="21948" spans="2:16">
      <c r="B21948" s="351"/>
      <c r="C21948" s="435"/>
      <c r="D21948" s="399"/>
      <c r="E21948" s="400"/>
      <c r="G21948" s="401"/>
      <c r="H21948" s="401"/>
      <c r="I21948" s="401"/>
      <c r="J21948" s="194"/>
      <c r="K21948" s="194"/>
      <c r="L21948" s="195"/>
      <c r="M21948" s="196"/>
      <c r="N21948" s="197"/>
      <c r="O21948" s="197"/>
      <c r="P21948" s="231"/>
    </row>
    <row r="21949" spans="2:16">
      <c r="B21949" s="351"/>
      <c r="C21949" s="435"/>
      <c r="D21949" s="399"/>
      <c r="E21949" s="400"/>
      <c r="G21949" s="401"/>
      <c r="H21949" s="401"/>
      <c r="I21949" s="401"/>
      <c r="J21949" s="194"/>
      <c r="K21949" s="194"/>
      <c r="L21949" s="195"/>
      <c r="M21949" s="196"/>
      <c r="N21949" s="197"/>
      <c r="O21949" s="197"/>
      <c r="P21949" s="231"/>
    </row>
    <row r="21950" spans="2:16">
      <c r="B21950" s="351"/>
      <c r="C21950" s="435"/>
      <c r="D21950" s="399"/>
      <c r="E21950" s="400"/>
      <c r="G21950" s="401"/>
      <c r="H21950" s="401"/>
      <c r="I21950" s="401"/>
      <c r="J21950" s="194"/>
      <c r="K21950" s="194"/>
      <c r="L21950" s="195"/>
      <c r="M21950" s="196"/>
      <c r="N21950" s="197"/>
      <c r="O21950" s="197"/>
      <c r="P21950" s="231"/>
    </row>
    <row r="21951" spans="2:16">
      <c r="B21951" s="351"/>
      <c r="C21951" s="435"/>
      <c r="D21951" s="399"/>
      <c r="E21951" s="400"/>
      <c r="G21951" s="401"/>
      <c r="H21951" s="401"/>
      <c r="I21951" s="401"/>
      <c r="J21951" s="194"/>
      <c r="K21951" s="194"/>
      <c r="L21951" s="195"/>
      <c r="M21951" s="196"/>
      <c r="N21951" s="197"/>
      <c r="O21951" s="197"/>
      <c r="P21951" s="231"/>
    </row>
    <row r="21952" spans="2:16">
      <c r="B21952" s="351"/>
      <c r="C21952" s="435"/>
      <c r="D21952" s="399"/>
      <c r="E21952" s="400"/>
      <c r="G21952" s="401"/>
      <c r="H21952" s="401"/>
      <c r="I21952" s="401"/>
      <c r="J21952" s="194"/>
      <c r="K21952" s="194"/>
      <c r="L21952" s="195"/>
      <c r="M21952" s="196"/>
      <c r="N21952" s="197"/>
      <c r="O21952" s="197"/>
      <c r="P21952" s="231"/>
    </row>
    <row r="21953" spans="2:16">
      <c r="B21953" s="351"/>
      <c r="C21953" s="435"/>
      <c r="D21953" s="399"/>
      <c r="E21953" s="400"/>
      <c r="G21953" s="401"/>
      <c r="H21953" s="401"/>
      <c r="I21953" s="401"/>
      <c r="J21953" s="194"/>
      <c r="K21953" s="194"/>
      <c r="L21953" s="195"/>
      <c r="M21953" s="196"/>
      <c r="N21953" s="197"/>
      <c r="O21953" s="197"/>
      <c r="P21953" s="231"/>
    </row>
    <row r="21954" spans="2:16">
      <c r="B21954" s="351"/>
      <c r="C21954" s="435"/>
      <c r="D21954" s="399"/>
      <c r="E21954" s="400"/>
      <c r="G21954" s="401"/>
      <c r="H21954" s="401"/>
      <c r="I21954" s="401"/>
      <c r="J21954" s="194"/>
      <c r="K21954" s="194"/>
      <c r="L21954" s="195"/>
      <c r="M21954" s="196"/>
      <c r="N21954" s="197"/>
      <c r="O21954" s="197"/>
      <c r="P21954" s="231"/>
    </row>
    <row r="21955" spans="2:16">
      <c r="B21955" s="351"/>
      <c r="C21955" s="435"/>
      <c r="D21955" s="399"/>
      <c r="E21955" s="400"/>
      <c r="G21955" s="401"/>
      <c r="H21955" s="401"/>
      <c r="I21955" s="401"/>
      <c r="J21955" s="194"/>
      <c r="K21955" s="194"/>
      <c r="L21955" s="195"/>
      <c r="M21955" s="196"/>
      <c r="N21955" s="197"/>
      <c r="O21955" s="197"/>
      <c r="P21955" s="231"/>
    </row>
    <row r="21956" spans="2:16">
      <c r="B21956" s="351"/>
      <c r="C21956" s="435"/>
      <c r="D21956" s="399"/>
      <c r="E21956" s="400"/>
      <c r="G21956" s="401"/>
      <c r="H21956" s="401"/>
      <c r="I21956" s="401"/>
      <c r="J21956" s="194"/>
      <c r="K21956" s="194"/>
      <c r="L21956" s="195"/>
      <c r="M21956" s="196"/>
      <c r="N21956" s="197"/>
      <c r="O21956" s="197"/>
      <c r="P21956" s="231"/>
    </row>
    <row r="21957" spans="2:16">
      <c r="B21957" s="351"/>
      <c r="C21957" s="435"/>
      <c r="D21957" s="399"/>
      <c r="E21957" s="400"/>
      <c r="G21957" s="401"/>
      <c r="H21957" s="401"/>
      <c r="I21957" s="401"/>
      <c r="J21957" s="194"/>
      <c r="K21957" s="194"/>
      <c r="L21957" s="195"/>
      <c r="M21957" s="196"/>
      <c r="N21957" s="197"/>
      <c r="O21957" s="197"/>
      <c r="P21957" s="231"/>
    </row>
    <row r="21958" spans="2:16">
      <c r="B21958" s="351"/>
      <c r="C21958" s="435"/>
      <c r="D21958" s="399"/>
      <c r="E21958" s="400"/>
      <c r="G21958" s="401"/>
      <c r="H21958" s="401"/>
      <c r="I21958" s="401"/>
      <c r="J21958" s="194"/>
      <c r="K21958" s="194"/>
      <c r="L21958" s="195"/>
      <c r="M21958" s="196"/>
      <c r="N21958" s="197"/>
      <c r="O21958" s="197"/>
      <c r="P21958" s="231"/>
    </row>
    <row r="21959" spans="2:16">
      <c r="B21959" s="351"/>
      <c r="C21959" s="435"/>
      <c r="D21959" s="399"/>
      <c r="E21959" s="400"/>
      <c r="G21959" s="401"/>
      <c r="H21959" s="401"/>
      <c r="I21959" s="401"/>
      <c r="J21959" s="194"/>
      <c r="K21959" s="194"/>
      <c r="L21959" s="195"/>
      <c r="M21959" s="196"/>
      <c r="N21959" s="197"/>
      <c r="O21959" s="197"/>
      <c r="P21959" s="231"/>
    </row>
    <row r="21960" spans="2:16">
      <c r="B21960" s="351"/>
      <c r="C21960" s="435"/>
      <c r="D21960" s="399"/>
      <c r="E21960" s="400"/>
      <c r="G21960" s="401"/>
      <c r="H21960" s="401"/>
      <c r="I21960" s="401"/>
      <c r="J21960" s="194"/>
      <c r="K21960" s="194"/>
      <c r="L21960" s="195"/>
      <c r="M21960" s="196"/>
      <c r="N21960" s="197"/>
      <c r="O21960" s="197"/>
      <c r="P21960" s="231"/>
    </row>
    <row r="21961" spans="2:16">
      <c r="B21961" s="351"/>
      <c r="C21961" s="435"/>
      <c r="D21961" s="399"/>
      <c r="E21961" s="400"/>
      <c r="G21961" s="401"/>
      <c r="H21961" s="401"/>
      <c r="I21961" s="401"/>
      <c r="J21961" s="194"/>
      <c r="K21961" s="194"/>
      <c r="L21961" s="195"/>
      <c r="M21961" s="196"/>
      <c r="N21961" s="197"/>
      <c r="O21961" s="197"/>
      <c r="P21961" s="231"/>
    </row>
    <row r="21962" spans="2:16">
      <c r="B21962" s="351"/>
      <c r="C21962" s="435"/>
      <c r="D21962" s="399"/>
      <c r="E21962" s="400"/>
      <c r="G21962" s="401"/>
      <c r="H21962" s="401"/>
      <c r="I21962" s="401"/>
      <c r="J21962" s="194"/>
      <c r="K21962" s="194"/>
      <c r="L21962" s="195"/>
      <c r="M21962" s="196"/>
      <c r="N21962" s="197"/>
      <c r="O21962" s="197"/>
      <c r="P21962" s="231"/>
    </row>
    <row r="21963" spans="2:16">
      <c r="B21963" s="351"/>
      <c r="C21963" s="435"/>
      <c r="D21963" s="399"/>
      <c r="E21963" s="400"/>
      <c r="G21963" s="401"/>
      <c r="H21963" s="401"/>
      <c r="I21963" s="401"/>
      <c r="J21963" s="194"/>
      <c r="K21963" s="194"/>
      <c r="L21963" s="195"/>
      <c r="M21963" s="196"/>
      <c r="N21963" s="197"/>
      <c r="O21963" s="197"/>
      <c r="P21963" s="231"/>
    </row>
    <row r="21964" spans="2:16">
      <c r="B21964" s="351"/>
      <c r="C21964" s="435"/>
      <c r="D21964" s="399"/>
      <c r="E21964" s="400"/>
      <c r="G21964" s="401"/>
      <c r="H21964" s="401"/>
      <c r="I21964" s="401"/>
      <c r="J21964" s="194"/>
      <c r="K21964" s="194"/>
      <c r="L21964" s="195"/>
      <c r="M21964" s="196"/>
      <c r="N21964" s="197"/>
      <c r="O21964" s="197"/>
      <c r="P21964" s="231"/>
    </row>
    <row r="21965" spans="2:16">
      <c r="B21965" s="351"/>
      <c r="C21965" s="435"/>
      <c r="D21965" s="399"/>
      <c r="E21965" s="400"/>
      <c r="G21965" s="401"/>
      <c r="H21965" s="401"/>
      <c r="I21965" s="401"/>
      <c r="J21965" s="194"/>
      <c r="K21965" s="194"/>
      <c r="L21965" s="195"/>
      <c r="M21965" s="196"/>
      <c r="N21965" s="197"/>
      <c r="O21965" s="197"/>
      <c r="P21965" s="231"/>
    </row>
    <row r="21966" spans="2:16">
      <c r="B21966" s="351"/>
      <c r="C21966" s="435"/>
      <c r="D21966" s="399"/>
      <c r="E21966" s="400"/>
      <c r="G21966" s="401"/>
      <c r="H21966" s="401"/>
      <c r="I21966" s="401"/>
      <c r="J21966" s="194"/>
      <c r="K21966" s="194"/>
      <c r="L21966" s="195"/>
      <c r="M21966" s="196"/>
      <c r="N21966" s="197"/>
      <c r="O21966" s="197"/>
      <c r="P21966" s="231"/>
    </row>
    <row r="21967" spans="2:16">
      <c r="B21967" s="351"/>
      <c r="C21967" s="435"/>
      <c r="D21967" s="399"/>
      <c r="E21967" s="400"/>
      <c r="G21967" s="401"/>
      <c r="H21967" s="401"/>
      <c r="I21967" s="401"/>
      <c r="J21967" s="194"/>
      <c r="K21967" s="194"/>
      <c r="L21967" s="195"/>
      <c r="M21967" s="196"/>
      <c r="N21967" s="197"/>
      <c r="O21967" s="197"/>
      <c r="P21967" s="231"/>
    </row>
    <row r="21968" spans="2:16">
      <c r="B21968" s="351"/>
      <c r="C21968" s="435"/>
      <c r="D21968" s="399"/>
      <c r="E21968" s="400"/>
      <c r="G21968" s="401"/>
      <c r="H21968" s="401"/>
      <c r="I21968" s="401"/>
      <c r="J21968" s="194"/>
      <c r="K21968" s="194"/>
      <c r="L21968" s="195"/>
      <c r="M21968" s="196"/>
      <c r="N21968" s="197"/>
      <c r="O21968" s="197"/>
      <c r="P21968" s="231"/>
    </row>
    <row r="21969" spans="2:16">
      <c r="B21969" s="351"/>
      <c r="C21969" s="435"/>
      <c r="D21969" s="399"/>
      <c r="E21969" s="400"/>
      <c r="G21969" s="401"/>
      <c r="H21969" s="401"/>
      <c r="I21969" s="401"/>
      <c r="J21969" s="194"/>
      <c r="K21969" s="194"/>
      <c r="L21969" s="195"/>
      <c r="M21969" s="196"/>
      <c r="N21969" s="197"/>
      <c r="O21969" s="197"/>
      <c r="P21969" s="231"/>
    </row>
    <row r="21970" spans="2:16">
      <c r="B21970" s="351"/>
      <c r="C21970" s="435"/>
      <c r="D21970" s="399"/>
      <c r="E21970" s="400"/>
      <c r="G21970" s="401"/>
      <c r="H21970" s="401"/>
      <c r="I21970" s="401"/>
      <c r="J21970" s="194"/>
      <c r="K21970" s="194"/>
      <c r="L21970" s="195"/>
      <c r="M21970" s="196"/>
      <c r="N21970" s="197"/>
      <c r="O21970" s="197"/>
      <c r="P21970" s="231"/>
    </row>
    <row r="21971" spans="2:16">
      <c r="B21971" s="351"/>
      <c r="C21971" s="435"/>
      <c r="D21971" s="399"/>
      <c r="E21971" s="400"/>
      <c r="G21971" s="401"/>
      <c r="H21971" s="401"/>
      <c r="I21971" s="401"/>
      <c r="J21971" s="194"/>
      <c r="K21971" s="194"/>
      <c r="L21971" s="195"/>
      <c r="M21971" s="196"/>
      <c r="N21971" s="197"/>
      <c r="O21971" s="197"/>
      <c r="P21971" s="231"/>
    </row>
    <row r="21972" spans="2:16">
      <c r="B21972" s="351"/>
      <c r="C21972" s="435"/>
      <c r="D21972" s="399"/>
      <c r="E21972" s="400"/>
      <c r="G21972" s="401"/>
      <c r="H21972" s="401"/>
      <c r="I21972" s="401"/>
      <c r="J21972" s="194"/>
      <c r="K21972" s="194"/>
      <c r="L21972" s="195"/>
      <c r="M21972" s="196"/>
      <c r="N21972" s="197"/>
      <c r="O21972" s="197"/>
      <c r="P21972" s="231"/>
    </row>
    <row r="21973" spans="2:16">
      <c r="B21973" s="351"/>
      <c r="C21973" s="435"/>
      <c r="D21973" s="399"/>
      <c r="E21973" s="400"/>
      <c r="G21973" s="401"/>
      <c r="H21973" s="401"/>
      <c r="I21973" s="401"/>
      <c r="J21973" s="194"/>
      <c r="K21973" s="194"/>
      <c r="L21973" s="195"/>
      <c r="M21973" s="196"/>
      <c r="N21973" s="197"/>
      <c r="O21973" s="197"/>
      <c r="P21973" s="231"/>
    </row>
    <row r="21974" spans="2:16">
      <c r="B21974" s="351"/>
      <c r="C21974" s="435"/>
      <c r="D21974" s="399"/>
      <c r="E21974" s="400"/>
      <c r="G21974" s="401"/>
      <c r="H21974" s="401"/>
      <c r="I21974" s="401"/>
      <c r="J21974" s="194"/>
      <c r="K21974" s="194"/>
      <c r="L21974" s="195"/>
      <c r="M21974" s="196"/>
      <c r="N21974" s="197"/>
      <c r="O21974" s="197"/>
      <c r="P21974" s="231"/>
    </row>
    <row r="21975" spans="2:16">
      <c r="B21975" s="351"/>
      <c r="C21975" s="435"/>
      <c r="D21975" s="399"/>
      <c r="E21975" s="400"/>
      <c r="G21975" s="401"/>
      <c r="H21975" s="401"/>
      <c r="I21975" s="401"/>
      <c r="J21975" s="194"/>
      <c r="K21975" s="194"/>
      <c r="L21975" s="195"/>
      <c r="M21975" s="196"/>
      <c r="N21975" s="197"/>
      <c r="O21975" s="197"/>
      <c r="P21975" s="231"/>
    </row>
    <row r="21976" spans="2:16">
      <c r="B21976" s="351"/>
      <c r="C21976" s="435"/>
      <c r="D21976" s="399"/>
      <c r="E21976" s="400"/>
      <c r="G21976" s="401"/>
      <c r="H21976" s="401"/>
      <c r="I21976" s="401"/>
      <c r="J21976" s="194"/>
      <c r="K21976" s="194"/>
      <c r="L21976" s="195"/>
      <c r="M21976" s="196"/>
      <c r="N21976" s="197"/>
      <c r="O21976" s="197"/>
      <c r="P21976" s="231"/>
    </row>
    <row r="21977" spans="2:16">
      <c r="B21977" s="351"/>
      <c r="C21977" s="435"/>
      <c r="D21977" s="399"/>
      <c r="E21977" s="400"/>
      <c r="G21977" s="401"/>
      <c r="H21977" s="401"/>
      <c r="I21977" s="401"/>
      <c r="J21977" s="194"/>
      <c r="K21977" s="194"/>
      <c r="L21977" s="195"/>
      <c r="M21977" s="196"/>
      <c r="N21977" s="197"/>
      <c r="O21977" s="197"/>
      <c r="P21977" s="231"/>
    </row>
    <row r="21978" spans="2:16">
      <c r="B21978" s="351"/>
      <c r="C21978" s="435"/>
      <c r="D21978" s="399"/>
      <c r="E21978" s="400"/>
      <c r="G21978" s="401"/>
      <c r="H21978" s="401"/>
      <c r="I21978" s="401"/>
      <c r="J21978" s="194"/>
      <c r="K21978" s="194"/>
      <c r="L21978" s="195"/>
      <c r="M21978" s="196"/>
      <c r="N21978" s="197"/>
      <c r="O21978" s="197"/>
      <c r="P21978" s="231"/>
    </row>
    <row r="21979" spans="2:16">
      <c r="B21979" s="351"/>
      <c r="C21979" s="435"/>
      <c r="D21979" s="399"/>
      <c r="E21979" s="400"/>
      <c r="G21979" s="401"/>
      <c r="H21979" s="401"/>
      <c r="I21979" s="401"/>
      <c r="J21979" s="194"/>
      <c r="K21979" s="194"/>
      <c r="L21979" s="195"/>
      <c r="M21979" s="196"/>
      <c r="N21979" s="197"/>
      <c r="O21979" s="197"/>
      <c r="P21979" s="231"/>
    </row>
    <row r="21980" spans="2:16">
      <c r="B21980" s="351"/>
      <c r="C21980" s="435"/>
      <c r="D21980" s="399"/>
      <c r="E21980" s="400"/>
      <c r="G21980" s="401"/>
      <c r="H21980" s="401"/>
      <c r="I21980" s="401"/>
      <c r="J21980" s="194"/>
      <c r="K21980" s="194"/>
      <c r="L21980" s="195"/>
      <c r="M21980" s="196"/>
      <c r="N21980" s="197"/>
      <c r="O21980" s="197"/>
      <c r="P21980" s="231"/>
    </row>
    <row r="21981" spans="2:16">
      <c r="B21981" s="351"/>
      <c r="C21981" s="435"/>
      <c r="D21981" s="399"/>
      <c r="E21981" s="400"/>
      <c r="G21981" s="401"/>
      <c r="H21981" s="401"/>
      <c r="I21981" s="401"/>
      <c r="J21981" s="194"/>
      <c r="K21981" s="194"/>
      <c r="L21981" s="195"/>
      <c r="M21981" s="196"/>
      <c r="N21981" s="197"/>
      <c r="O21981" s="197"/>
      <c r="P21981" s="231"/>
    </row>
    <row r="21982" spans="2:16">
      <c r="B21982" s="351"/>
      <c r="C21982" s="435"/>
      <c r="D21982" s="399"/>
      <c r="E21982" s="400"/>
      <c r="G21982" s="401"/>
      <c r="H21982" s="401"/>
      <c r="I21982" s="401"/>
      <c r="J21982" s="194"/>
      <c r="K21982" s="194"/>
      <c r="L21982" s="195"/>
      <c r="M21982" s="196"/>
      <c r="N21982" s="197"/>
      <c r="O21982" s="197"/>
      <c r="P21982" s="231"/>
    </row>
    <row r="21983" spans="2:16">
      <c r="B21983" s="351"/>
      <c r="C21983" s="435"/>
      <c r="D21983" s="399"/>
      <c r="E21983" s="400"/>
      <c r="G21983" s="401"/>
      <c r="H21983" s="401"/>
      <c r="I21983" s="401"/>
      <c r="J21983" s="194"/>
      <c r="K21983" s="194"/>
      <c r="L21983" s="195"/>
      <c r="M21983" s="196"/>
      <c r="N21983" s="197"/>
      <c r="O21983" s="197"/>
      <c r="P21983" s="231"/>
    </row>
    <row r="21984" spans="2:16">
      <c r="B21984" s="351"/>
      <c r="C21984" s="435"/>
      <c r="D21984" s="399"/>
      <c r="E21984" s="400"/>
      <c r="G21984" s="401"/>
      <c r="H21984" s="401"/>
      <c r="I21984" s="401"/>
      <c r="J21984" s="194"/>
      <c r="K21984" s="194"/>
      <c r="L21984" s="195"/>
      <c r="M21984" s="196"/>
      <c r="N21984" s="197"/>
      <c r="O21984" s="197"/>
      <c r="P21984" s="231"/>
    </row>
    <row r="21985" spans="2:16">
      <c r="B21985" s="351"/>
      <c r="C21985" s="435"/>
      <c r="D21985" s="399"/>
      <c r="E21985" s="400"/>
      <c r="G21985" s="401"/>
      <c r="H21985" s="401"/>
      <c r="I21985" s="401"/>
      <c r="J21985" s="194"/>
      <c r="K21985" s="194"/>
      <c r="L21985" s="195"/>
      <c r="M21985" s="196"/>
      <c r="N21985" s="197"/>
      <c r="O21985" s="197"/>
      <c r="P21985" s="231"/>
    </row>
    <row r="21986" spans="2:16">
      <c r="B21986" s="351"/>
      <c r="C21986" s="435"/>
      <c r="D21986" s="399"/>
      <c r="E21986" s="400"/>
      <c r="G21986" s="401"/>
      <c r="H21986" s="401"/>
      <c r="I21986" s="401"/>
      <c r="J21986" s="194"/>
      <c r="K21986" s="194"/>
      <c r="L21986" s="195"/>
      <c r="M21986" s="196"/>
      <c r="N21986" s="197"/>
      <c r="O21986" s="197"/>
      <c r="P21986" s="231"/>
    </row>
    <row r="21987" spans="2:16">
      <c r="B21987" s="351"/>
      <c r="C21987" s="435"/>
      <c r="D21987" s="399"/>
      <c r="E21987" s="400"/>
      <c r="G21987" s="401"/>
      <c r="H21987" s="401"/>
      <c r="I21987" s="401"/>
      <c r="J21987" s="194"/>
      <c r="K21987" s="194"/>
      <c r="L21987" s="195"/>
      <c r="M21987" s="196"/>
      <c r="N21987" s="197"/>
      <c r="O21987" s="197"/>
      <c r="P21987" s="231"/>
    </row>
    <row r="21988" spans="2:16">
      <c r="B21988" s="351"/>
      <c r="C21988" s="435"/>
      <c r="D21988" s="399"/>
      <c r="E21988" s="400"/>
      <c r="G21988" s="401"/>
      <c r="H21988" s="401"/>
      <c r="I21988" s="401"/>
      <c r="J21988" s="194"/>
      <c r="K21988" s="194"/>
      <c r="L21988" s="195"/>
      <c r="M21988" s="196"/>
      <c r="N21988" s="197"/>
      <c r="O21988" s="197"/>
      <c r="P21988" s="231"/>
    </row>
    <row r="21989" spans="2:16">
      <c r="B21989" s="351"/>
      <c r="C21989" s="435"/>
      <c r="D21989" s="399"/>
      <c r="E21989" s="400"/>
      <c r="G21989" s="401"/>
      <c r="H21989" s="401"/>
      <c r="I21989" s="401"/>
      <c r="J21989" s="194"/>
      <c r="K21989" s="194"/>
      <c r="L21989" s="195"/>
      <c r="M21989" s="196"/>
      <c r="N21989" s="197"/>
      <c r="O21989" s="197"/>
      <c r="P21989" s="231"/>
    </row>
    <row r="21990" spans="2:16">
      <c r="B21990" s="351"/>
      <c r="C21990" s="435"/>
      <c r="D21990" s="399"/>
      <c r="E21990" s="400"/>
      <c r="G21990" s="401"/>
      <c r="H21990" s="401"/>
      <c r="I21990" s="401"/>
      <c r="J21990" s="194"/>
      <c r="K21990" s="194"/>
      <c r="L21990" s="195"/>
      <c r="M21990" s="196"/>
      <c r="N21990" s="197"/>
      <c r="O21990" s="197"/>
      <c r="P21990" s="231"/>
    </row>
    <row r="21991" spans="2:16">
      <c r="B21991" s="351"/>
      <c r="C21991" s="435"/>
      <c r="D21991" s="399"/>
      <c r="E21991" s="400"/>
      <c r="G21991" s="401"/>
      <c r="H21991" s="401"/>
      <c r="I21991" s="401"/>
      <c r="J21991" s="194"/>
      <c r="K21991" s="194"/>
      <c r="L21991" s="195"/>
      <c r="M21991" s="196"/>
      <c r="N21991" s="197"/>
      <c r="O21991" s="197"/>
      <c r="P21991" s="231"/>
    </row>
    <row r="21992" spans="2:16">
      <c r="B21992" s="351"/>
      <c r="C21992" s="435"/>
      <c r="D21992" s="399"/>
      <c r="E21992" s="400"/>
      <c r="G21992" s="401"/>
      <c r="H21992" s="401"/>
      <c r="I21992" s="401"/>
      <c r="J21992" s="194"/>
      <c r="K21992" s="194"/>
      <c r="L21992" s="195"/>
      <c r="M21992" s="196"/>
      <c r="N21992" s="197"/>
      <c r="O21992" s="197"/>
      <c r="P21992" s="231"/>
    </row>
    <row r="21993" spans="2:16">
      <c r="B21993" s="351"/>
      <c r="C21993" s="435"/>
      <c r="D21993" s="399"/>
      <c r="E21993" s="400"/>
      <c r="G21993" s="401"/>
      <c r="H21993" s="401"/>
      <c r="I21993" s="401"/>
      <c r="J21993" s="194"/>
      <c r="K21993" s="194"/>
      <c r="L21993" s="195"/>
      <c r="M21993" s="196"/>
      <c r="N21993" s="197"/>
      <c r="O21993" s="197"/>
      <c r="P21993" s="231"/>
    </row>
    <row r="21994" spans="2:16">
      <c r="B21994" s="351"/>
      <c r="C21994" s="435"/>
      <c r="D21994" s="399"/>
      <c r="E21994" s="400"/>
      <c r="G21994" s="401"/>
      <c r="H21994" s="401"/>
      <c r="I21994" s="401"/>
      <c r="J21994" s="194"/>
      <c r="K21994" s="194"/>
      <c r="L21994" s="195"/>
      <c r="M21994" s="196"/>
      <c r="N21994" s="197"/>
      <c r="O21994" s="197"/>
      <c r="P21994" s="231"/>
    </row>
    <row r="21995" spans="2:16">
      <c r="B21995" s="351"/>
      <c r="C21995" s="435"/>
      <c r="D21995" s="399"/>
      <c r="E21995" s="400"/>
      <c r="G21995" s="401"/>
      <c r="H21995" s="401"/>
      <c r="I21995" s="401"/>
      <c r="J21995" s="194"/>
      <c r="K21995" s="194"/>
      <c r="L21995" s="195"/>
      <c r="M21995" s="196"/>
      <c r="N21995" s="197"/>
      <c r="O21995" s="197"/>
      <c r="P21995" s="231"/>
    </row>
    <row r="21996" spans="2:16">
      <c r="B21996" s="351"/>
      <c r="C21996" s="435"/>
      <c r="D21996" s="399"/>
      <c r="E21996" s="400"/>
      <c r="G21996" s="401"/>
      <c r="H21996" s="401"/>
      <c r="I21996" s="401"/>
      <c r="J21996" s="194"/>
      <c r="K21996" s="194"/>
      <c r="L21996" s="195"/>
      <c r="M21996" s="196"/>
      <c r="N21996" s="197"/>
      <c r="O21996" s="197"/>
      <c r="P21996" s="231"/>
    </row>
    <row r="21997" spans="2:16">
      <c r="B21997" s="351"/>
      <c r="C21997" s="435"/>
      <c r="D21997" s="399"/>
      <c r="E21997" s="400"/>
      <c r="G21997" s="401"/>
      <c r="H21997" s="401"/>
      <c r="I21997" s="401"/>
      <c r="J21997" s="194"/>
      <c r="K21997" s="194"/>
      <c r="L21997" s="195"/>
      <c r="M21997" s="196"/>
      <c r="N21997" s="197"/>
      <c r="O21997" s="197"/>
      <c r="P21997" s="231"/>
    </row>
    <row r="21998" spans="2:16">
      <c r="B21998" s="351"/>
      <c r="C21998" s="435"/>
      <c r="D21998" s="399"/>
      <c r="E21998" s="400"/>
      <c r="G21998" s="401"/>
      <c r="H21998" s="401"/>
      <c r="I21998" s="401"/>
      <c r="J21998" s="194"/>
      <c r="K21998" s="194"/>
      <c r="L21998" s="195"/>
      <c r="M21998" s="196"/>
      <c r="N21998" s="197"/>
      <c r="O21998" s="197"/>
      <c r="P21998" s="231"/>
    </row>
    <row r="21999" spans="2:16">
      <c r="B21999" s="351"/>
      <c r="C21999" s="435"/>
      <c r="D21999" s="399"/>
      <c r="E21999" s="400"/>
      <c r="G21999" s="401"/>
      <c r="H21999" s="401"/>
      <c r="I21999" s="401"/>
      <c r="J21999" s="194"/>
      <c r="K21999" s="194"/>
      <c r="L21999" s="195"/>
      <c r="M21999" s="196"/>
      <c r="N21999" s="197"/>
      <c r="O21999" s="197"/>
      <c r="P21999" s="231"/>
    </row>
    <row r="22000" spans="2:16">
      <c r="B22000" s="351"/>
      <c r="C22000" s="435"/>
      <c r="D22000" s="399"/>
      <c r="E22000" s="400"/>
      <c r="G22000" s="401"/>
      <c r="H22000" s="401"/>
      <c r="I22000" s="401"/>
      <c r="J22000" s="194"/>
      <c r="K22000" s="194"/>
      <c r="L22000" s="195"/>
      <c r="M22000" s="196"/>
      <c r="N22000" s="197"/>
      <c r="O22000" s="197"/>
      <c r="P22000" s="231"/>
    </row>
    <row r="22001" spans="2:16">
      <c r="B22001" s="351"/>
      <c r="C22001" s="435"/>
      <c r="D22001" s="399"/>
      <c r="E22001" s="400"/>
      <c r="G22001" s="401"/>
      <c r="H22001" s="401"/>
      <c r="I22001" s="401"/>
      <c r="J22001" s="194"/>
      <c r="K22001" s="194"/>
      <c r="L22001" s="195"/>
      <c r="M22001" s="196"/>
      <c r="N22001" s="197"/>
      <c r="O22001" s="197"/>
      <c r="P22001" s="231"/>
    </row>
    <row r="22002" spans="2:16">
      <c r="B22002" s="351"/>
      <c r="C22002" s="435"/>
      <c r="D22002" s="399"/>
      <c r="E22002" s="400"/>
      <c r="G22002" s="401"/>
      <c r="H22002" s="401"/>
      <c r="I22002" s="401"/>
      <c r="J22002" s="194"/>
      <c r="K22002" s="194"/>
      <c r="L22002" s="195"/>
      <c r="M22002" s="196"/>
      <c r="N22002" s="197"/>
      <c r="O22002" s="197"/>
      <c r="P22002" s="231"/>
    </row>
    <row r="22003" spans="2:16">
      <c r="B22003" s="351"/>
      <c r="C22003" s="435"/>
      <c r="D22003" s="399"/>
      <c r="E22003" s="400"/>
      <c r="G22003" s="401"/>
      <c r="H22003" s="401"/>
      <c r="I22003" s="401"/>
      <c r="J22003" s="194"/>
      <c r="K22003" s="194"/>
      <c r="L22003" s="195"/>
      <c r="M22003" s="196"/>
      <c r="N22003" s="197"/>
      <c r="O22003" s="197"/>
      <c r="P22003" s="231"/>
    </row>
    <row r="22004" spans="2:16">
      <c r="B22004" s="351"/>
      <c r="C22004" s="435"/>
      <c r="D22004" s="399"/>
      <c r="E22004" s="400"/>
      <c r="G22004" s="401"/>
      <c r="H22004" s="401"/>
      <c r="I22004" s="401"/>
      <c r="J22004" s="194"/>
      <c r="K22004" s="194"/>
      <c r="L22004" s="195"/>
      <c r="M22004" s="196"/>
      <c r="N22004" s="197"/>
      <c r="O22004" s="197"/>
      <c r="P22004" s="231"/>
    </row>
    <row r="22005" spans="2:16">
      <c r="B22005" s="351"/>
      <c r="C22005" s="435"/>
      <c r="D22005" s="399"/>
      <c r="E22005" s="400"/>
      <c r="G22005" s="401"/>
      <c r="H22005" s="401"/>
      <c r="I22005" s="401"/>
      <c r="J22005" s="194"/>
      <c r="K22005" s="194"/>
      <c r="L22005" s="195"/>
      <c r="M22005" s="196"/>
      <c r="N22005" s="197"/>
      <c r="O22005" s="197"/>
      <c r="P22005" s="231"/>
    </row>
    <row r="22006" spans="2:16">
      <c r="B22006" s="351"/>
      <c r="C22006" s="435"/>
      <c r="D22006" s="399"/>
      <c r="E22006" s="400"/>
      <c r="G22006" s="401"/>
      <c r="H22006" s="401"/>
      <c r="I22006" s="401"/>
      <c r="J22006" s="194"/>
      <c r="K22006" s="194"/>
      <c r="L22006" s="195"/>
      <c r="M22006" s="196"/>
      <c r="N22006" s="197"/>
      <c r="O22006" s="197"/>
      <c r="P22006" s="231"/>
    </row>
    <row r="22007" spans="2:16">
      <c r="B22007" s="351"/>
      <c r="C22007" s="435"/>
      <c r="D22007" s="399"/>
      <c r="E22007" s="400"/>
      <c r="G22007" s="401"/>
      <c r="H22007" s="401"/>
      <c r="I22007" s="401"/>
      <c r="J22007" s="194"/>
      <c r="K22007" s="194"/>
      <c r="L22007" s="195"/>
      <c r="M22007" s="196"/>
      <c r="N22007" s="197"/>
      <c r="O22007" s="197"/>
      <c r="P22007" s="231"/>
    </row>
    <row r="22008" spans="2:16">
      <c r="B22008" s="351"/>
      <c r="C22008" s="435"/>
      <c r="D22008" s="399"/>
      <c r="E22008" s="400"/>
      <c r="G22008" s="401"/>
      <c r="H22008" s="401"/>
      <c r="I22008" s="401"/>
      <c r="J22008" s="194"/>
      <c r="K22008" s="194"/>
      <c r="L22008" s="195"/>
      <c r="M22008" s="196"/>
      <c r="N22008" s="197"/>
      <c r="O22008" s="197"/>
      <c r="P22008" s="231"/>
    </row>
    <row r="22009" spans="2:16">
      <c r="B22009" s="351"/>
      <c r="C22009" s="435"/>
      <c r="D22009" s="399"/>
      <c r="E22009" s="400"/>
      <c r="G22009" s="401"/>
      <c r="H22009" s="401"/>
      <c r="I22009" s="401"/>
      <c r="J22009" s="194"/>
      <c r="K22009" s="194"/>
      <c r="L22009" s="195"/>
      <c r="M22009" s="196"/>
      <c r="N22009" s="197"/>
      <c r="O22009" s="197"/>
      <c r="P22009" s="231"/>
    </row>
    <row r="22010" spans="2:16">
      <c r="B22010" s="351"/>
      <c r="C22010" s="435"/>
      <c r="D22010" s="399"/>
      <c r="E22010" s="400"/>
      <c r="G22010" s="401"/>
      <c r="H22010" s="401"/>
      <c r="I22010" s="401"/>
      <c r="J22010" s="194"/>
      <c r="K22010" s="194"/>
      <c r="L22010" s="195"/>
      <c r="M22010" s="196"/>
      <c r="N22010" s="197"/>
      <c r="O22010" s="197"/>
      <c r="P22010" s="231"/>
    </row>
    <row r="22011" spans="2:16">
      <c r="B22011" s="351"/>
      <c r="C22011" s="435"/>
      <c r="D22011" s="399"/>
      <c r="E22011" s="400"/>
      <c r="G22011" s="401"/>
      <c r="H22011" s="401"/>
      <c r="I22011" s="401"/>
      <c r="J22011" s="194"/>
      <c r="K22011" s="194"/>
      <c r="L22011" s="195"/>
      <c r="M22011" s="196"/>
      <c r="N22011" s="197"/>
      <c r="O22011" s="197"/>
      <c r="P22011" s="231"/>
    </row>
    <row r="22012" spans="2:16">
      <c r="B22012" s="351"/>
      <c r="C22012" s="435"/>
      <c r="D22012" s="399"/>
      <c r="E22012" s="400"/>
      <c r="G22012" s="401"/>
      <c r="H22012" s="401"/>
      <c r="I22012" s="401"/>
      <c r="J22012" s="194"/>
      <c r="K22012" s="194"/>
      <c r="L22012" s="195"/>
      <c r="M22012" s="196"/>
      <c r="N22012" s="197"/>
      <c r="O22012" s="197"/>
      <c r="P22012" s="231"/>
    </row>
    <row r="22013" spans="2:16">
      <c r="B22013" s="351"/>
      <c r="C22013" s="435"/>
      <c r="D22013" s="399"/>
      <c r="E22013" s="400"/>
      <c r="G22013" s="401"/>
      <c r="H22013" s="401"/>
      <c r="I22013" s="401"/>
      <c r="J22013" s="194"/>
      <c r="K22013" s="194"/>
      <c r="L22013" s="195"/>
      <c r="M22013" s="196"/>
      <c r="N22013" s="197"/>
      <c r="O22013" s="197"/>
      <c r="P22013" s="231"/>
    </row>
    <row r="22014" spans="2:16">
      <c r="B22014" s="351"/>
      <c r="C22014" s="435"/>
      <c r="D22014" s="399"/>
      <c r="E22014" s="400"/>
      <c r="G22014" s="401"/>
      <c r="H22014" s="401"/>
      <c r="I22014" s="401"/>
      <c r="J22014" s="194"/>
      <c r="K22014" s="194"/>
      <c r="L22014" s="195"/>
      <c r="M22014" s="196"/>
      <c r="N22014" s="197"/>
      <c r="O22014" s="197"/>
      <c r="P22014" s="231"/>
    </row>
    <row r="22015" spans="2:16">
      <c r="B22015" s="351"/>
      <c r="C22015" s="435"/>
      <c r="D22015" s="399"/>
      <c r="E22015" s="400"/>
      <c r="G22015" s="401"/>
      <c r="H22015" s="401"/>
      <c r="I22015" s="401"/>
      <c r="J22015" s="194"/>
      <c r="K22015" s="194"/>
      <c r="L22015" s="195"/>
      <c r="M22015" s="196"/>
      <c r="N22015" s="197"/>
      <c r="O22015" s="197"/>
      <c r="P22015" s="231"/>
    </row>
    <row r="22016" spans="2:16">
      <c r="B22016" s="351"/>
      <c r="C22016" s="435"/>
      <c r="D22016" s="399"/>
      <c r="E22016" s="400"/>
      <c r="G22016" s="401"/>
      <c r="H22016" s="401"/>
      <c r="I22016" s="401"/>
      <c r="J22016" s="194"/>
      <c r="K22016" s="194"/>
      <c r="L22016" s="195"/>
      <c r="M22016" s="196"/>
      <c r="N22016" s="197"/>
      <c r="O22016" s="197"/>
      <c r="P22016" s="231"/>
    </row>
    <row r="22017" spans="2:16">
      <c r="B22017" s="351"/>
      <c r="C22017" s="435"/>
      <c r="D22017" s="399"/>
      <c r="E22017" s="400"/>
      <c r="G22017" s="401"/>
      <c r="H22017" s="401"/>
      <c r="I22017" s="401"/>
      <c r="J22017" s="194"/>
      <c r="K22017" s="194"/>
      <c r="L22017" s="195"/>
      <c r="M22017" s="196"/>
      <c r="N22017" s="197"/>
      <c r="O22017" s="197"/>
      <c r="P22017" s="231"/>
    </row>
    <row r="22018" spans="2:16">
      <c r="B22018" s="351"/>
      <c r="C22018" s="435"/>
      <c r="D22018" s="399"/>
      <c r="E22018" s="400"/>
      <c r="G22018" s="401"/>
      <c r="H22018" s="401"/>
      <c r="I22018" s="401"/>
      <c r="J22018" s="194"/>
      <c r="K22018" s="194"/>
      <c r="L22018" s="195"/>
      <c r="M22018" s="196"/>
      <c r="N22018" s="197"/>
      <c r="O22018" s="197"/>
      <c r="P22018" s="231"/>
    </row>
    <row r="22019" spans="2:16">
      <c r="B22019" s="351"/>
      <c r="C22019" s="435"/>
      <c r="D22019" s="399"/>
      <c r="E22019" s="400"/>
      <c r="G22019" s="401"/>
      <c r="H22019" s="401"/>
      <c r="I22019" s="401"/>
      <c r="J22019" s="194"/>
      <c r="K22019" s="194"/>
      <c r="L22019" s="195"/>
      <c r="M22019" s="196"/>
      <c r="N22019" s="197"/>
      <c r="O22019" s="197"/>
      <c r="P22019" s="231"/>
    </row>
    <row r="22020" spans="2:16">
      <c r="B22020" s="351"/>
      <c r="C22020" s="435"/>
      <c r="D22020" s="399"/>
      <c r="E22020" s="400"/>
      <c r="G22020" s="401"/>
      <c r="H22020" s="401"/>
      <c r="I22020" s="401"/>
      <c r="J22020" s="194"/>
      <c r="K22020" s="194"/>
      <c r="L22020" s="195"/>
      <c r="M22020" s="196"/>
      <c r="N22020" s="197"/>
      <c r="O22020" s="197"/>
      <c r="P22020" s="231"/>
    </row>
    <row r="22021" spans="2:16">
      <c r="B22021" s="351"/>
      <c r="C22021" s="435"/>
      <c r="D22021" s="399"/>
      <c r="E22021" s="400"/>
      <c r="G22021" s="401"/>
      <c r="H22021" s="401"/>
      <c r="I22021" s="401"/>
      <c r="J22021" s="194"/>
      <c r="K22021" s="194"/>
      <c r="L22021" s="195"/>
      <c r="M22021" s="196"/>
      <c r="N22021" s="197"/>
      <c r="O22021" s="197"/>
      <c r="P22021" s="231"/>
    </row>
    <row r="22022" spans="2:16">
      <c r="B22022" s="351"/>
      <c r="C22022" s="435"/>
      <c r="D22022" s="399"/>
      <c r="E22022" s="400"/>
      <c r="G22022" s="401"/>
      <c r="H22022" s="401"/>
      <c r="I22022" s="401"/>
      <c r="J22022" s="194"/>
      <c r="K22022" s="194"/>
      <c r="L22022" s="195"/>
      <c r="M22022" s="196"/>
      <c r="N22022" s="197"/>
      <c r="O22022" s="197"/>
      <c r="P22022" s="231"/>
    </row>
    <row r="22023" spans="2:16">
      <c r="B22023" s="351"/>
      <c r="C22023" s="435"/>
      <c r="D22023" s="399"/>
      <c r="E22023" s="400"/>
      <c r="G22023" s="401"/>
      <c r="H22023" s="401"/>
      <c r="I22023" s="401"/>
      <c r="J22023" s="194"/>
      <c r="K22023" s="194"/>
      <c r="L22023" s="195"/>
      <c r="M22023" s="196"/>
      <c r="N22023" s="197"/>
      <c r="O22023" s="197"/>
      <c r="P22023" s="231"/>
    </row>
    <row r="22024" spans="2:16">
      <c r="B22024" s="351"/>
      <c r="C22024" s="435"/>
      <c r="D22024" s="399"/>
      <c r="E22024" s="400"/>
      <c r="G22024" s="401"/>
      <c r="H22024" s="401"/>
      <c r="I22024" s="401"/>
      <c r="J22024" s="194"/>
      <c r="K22024" s="194"/>
      <c r="L22024" s="195"/>
      <c r="M22024" s="196"/>
      <c r="N22024" s="197"/>
      <c r="O22024" s="197"/>
      <c r="P22024" s="231"/>
    </row>
    <row r="22025" spans="2:16">
      <c r="B22025" s="351"/>
      <c r="C22025" s="435"/>
      <c r="D22025" s="399"/>
      <c r="E22025" s="400"/>
      <c r="G22025" s="401"/>
      <c r="H22025" s="401"/>
      <c r="I22025" s="401"/>
      <c r="J22025" s="194"/>
      <c r="K22025" s="194"/>
      <c r="L22025" s="195"/>
      <c r="M22025" s="196"/>
      <c r="N22025" s="197"/>
      <c r="O22025" s="197"/>
      <c r="P22025" s="231"/>
    </row>
    <row r="22026" spans="2:16">
      <c r="B22026" s="351"/>
      <c r="C22026" s="435"/>
      <c r="D22026" s="399"/>
      <c r="E22026" s="400"/>
      <c r="G22026" s="401"/>
      <c r="H22026" s="401"/>
      <c r="I22026" s="401"/>
      <c r="J22026" s="194"/>
      <c r="K22026" s="194"/>
      <c r="L22026" s="195"/>
      <c r="M22026" s="196"/>
      <c r="N22026" s="197"/>
      <c r="O22026" s="197"/>
      <c r="P22026" s="231"/>
    </row>
    <row r="22027" spans="2:16">
      <c r="B22027" s="351"/>
      <c r="C22027" s="435"/>
      <c r="D22027" s="399"/>
      <c r="E22027" s="400"/>
      <c r="G22027" s="401"/>
      <c r="H22027" s="401"/>
      <c r="I22027" s="401"/>
      <c r="J22027" s="194"/>
      <c r="K22027" s="194"/>
      <c r="L22027" s="195"/>
      <c r="M22027" s="196"/>
      <c r="N22027" s="197"/>
      <c r="O22027" s="197"/>
      <c r="P22027" s="231"/>
    </row>
    <row r="22028" spans="2:16">
      <c r="B22028" s="351"/>
      <c r="C22028" s="435"/>
      <c r="D22028" s="399"/>
      <c r="E22028" s="400"/>
      <c r="G22028" s="401"/>
      <c r="H22028" s="401"/>
      <c r="I22028" s="401"/>
      <c r="J22028" s="194"/>
      <c r="K22028" s="194"/>
      <c r="L22028" s="195"/>
      <c r="M22028" s="196"/>
      <c r="N22028" s="197"/>
      <c r="O22028" s="197"/>
      <c r="P22028" s="231"/>
    </row>
    <row r="22029" spans="2:16">
      <c r="B22029" s="351"/>
      <c r="C22029" s="435"/>
      <c r="D22029" s="399"/>
      <c r="E22029" s="400"/>
      <c r="G22029" s="401"/>
      <c r="H22029" s="401"/>
      <c r="I22029" s="401"/>
      <c r="J22029" s="194"/>
      <c r="K22029" s="194"/>
      <c r="L22029" s="195"/>
      <c r="M22029" s="196"/>
      <c r="N22029" s="197"/>
      <c r="O22029" s="197"/>
      <c r="P22029" s="231"/>
    </row>
    <row r="22030" spans="2:16">
      <c r="B22030" s="351"/>
      <c r="C22030" s="435"/>
      <c r="D22030" s="399"/>
      <c r="E22030" s="400"/>
      <c r="G22030" s="401"/>
      <c r="H22030" s="401"/>
      <c r="I22030" s="401"/>
      <c r="J22030" s="194"/>
      <c r="K22030" s="194"/>
      <c r="L22030" s="195"/>
      <c r="M22030" s="196"/>
      <c r="N22030" s="197"/>
      <c r="O22030" s="197"/>
      <c r="P22030" s="231"/>
    </row>
    <row r="22031" spans="2:16">
      <c r="B22031" s="351"/>
      <c r="C22031" s="435"/>
      <c r="D22031" s="399"/>
      <c r="E22031" s="400"/>
      <c r="G22031" s="401"/>
      <c r="H22031" s="401"/>
      <c r="I22031" s="401"/>
      <c r="J22031" s="194"/>
      <c r="K22031" s="194"/>
      <c r="L22031" s="195"/>
      <c r="M22031" s="196"/>
      <c r="N22031" s="197"/>
      <c r="O22031" s="197"/>
      <c r="P22031" s="231"/>
    </row>
    <row r="22032" spans="2:16">
      <c r="B22032" s="351"/>
      <c r="C22032" s="435"/>
      <c r="D22032" s="399"/>
      <c r="E22032" s="400"/>
      <c r="G22032" s="401"/>
      <c r="H22032" s="401"/>
      <c r="I22032" s="401"/>
      <c r="J22032" s="194"/>
      <c r="K22032" s="194"/>
      <c r="L22032" s="195"/>
      <c r="M22032" s="196"/>
      <c r="N22032" s="197"/>
      <c r="O22032" s="197"/>
      <c r="P22032" s="231"/>
    </row>
    <row r="22033" spans="2:16">
      <c r="B22033" s="351"/>
      <c r="C22033" s="435"/>
      <c r="D22033" s="399"/>
      <c r="E22033" s="400"/>
      <c r="G22033" s="401"/>
      <c r="H22033" s="401"/>
      <c r="I22033" s="401"/>
      <c r="J22033" s="194"/>
      <c r="K22033" s="194"/>
      <c r="L22033" s="195"/>
      <c r="M22033" s="196"/>
      <c r="N22033" s="197"/>
      <c r="O22033" s="197"/>
      <c r="P22033" s="231"/>
    </row>
    <row r="22034" spans="2:16">
      <c r="B22034" s="351"/>
      <c r="C22034" s="435"/>
      <c r="D22034" s="399"/>
      <c r="E22034" s="400"/>
      <c r="G22034" s="401"/>
      <c r="H22034" s="401"/>
      <c r="I22034" s="401"/>
      <c r="J22034" s="194"/>
      <c r="K22034" s="194"/>
      <c r="L22034" s="195"/>
      <c r="M22034" s="196"/>
      <c r="N22034" s="197"/>
      <c r="O22034" s="197"/>
      <c r="P22034" s="231"/>
    </row>
    <row r="22035" spans="2:16">
      <c r="B22035" s="351"/>
      <c r="C22035" s="435"/>
      <c r="D22035" s="399"/>
      <c r="E22035" s="400"/>
      <c r="G22035" s="401"/>
      <c r="H22035" s="401"/>
      <c r="I22035" s="401"/>
      <c r="J22035" s="194"/>
      <c r="K22035" s="194"/>
      <c r="L22035" s="195"/>
      <c r="M22035" s="196"/>
      <c r="N22035" s="197"/>
      <c r="O22035" s="197"/>
      <c r="P22035" s="231"/>
    </row>
    <row r="22036" spans="2:16">
      <c r="B22036" s="351"/>
      <c r="C22036" s="435"/>
      <c r="D22036" s="399"/>
      <c r="E22036" s="400"/>
      <c r="G22036" s="401"/>
      <c r="H22036" s="401"/>
      <c r="I22036" s="401"/>
      <c r="J22036" s="194"/>
      <c r="K22036" s="194"/>
      <c r="L22036" s="195"/>
      <c r="M22036" s="196"/>
      <c r="N22036" s="197"/>
      <c r="O22036" s="197"/>
      <c r="P22036" s="231"/>
    </row>
    <row r="22037" spans="2:16">
      <c r="B22037" s="351"/>
      <c r="C22037" s="435"/>
      <c r="D22037" s="399"/>
      <c r="E22037" s="400"/>
      <c r="G22037" s="401"/>
      <c r="H22037" s="401"/>
      <c r="I22037" s="401"/>
      <c r="J22037" s="194"/>
      <c r="K22037" s="194"/>
      <c r="L22037" s="195"/>
      <c r="M22037" s="196"/>
      <c r="N22037" s="197"/>
      <c r="O22037" s="197"/>
      <c r="P22037" s="231"/>
    </row>
    <row r="22038" spans="2:16">
      <c r="B22038" s="351"/>
      <c r="C22038" s="435"/>
      <c r="D22038" s="399"/>
      <c r="E22038" s="400"/>
      <c r="G22038" s="401"/>
      <c r="H22038" s="401"/>
      <c r="I22038" s="401"/>
      <c r="J22038" s="194"/>
      <c r="K22038" s="194"/>
      <c r="L22038" s="195"/>
      <c r="M22038" s="196"/>
      <c r="N22038" s="197"/>
      <c r="O22038" s="197"/>
      <c r="P22038" s="231"/>
    </row>
    <row r="22039" spans="2:16">
      <c r="B22039" s="351"/>
      <c r="C22039" s="435"/>
      <c r="D22039" s="399"/>
      <c r="E22039" s="400"/>
      <c r="G22039" s="401"/>
      <c r="H22039" s="401"/>
      <c r="I22039" s="401"/>
      <c r="J22039" s="194"/>
      <c r="K22039" s="194"/>
      <c r="L22039" s="195"/>
      <c r="M22039" s="196"/>
      <c r="N22039" s="197"/>
      <c r="O22039" s="197"/>
      <c r="P22039" s="231"/>
    </row>
    <row r="22040" spans="2:16">
      <c r="B22040" s="351"/>
      <c r="C22040" s="435"/>
      <c r="D22040" s="399"/>
      <c r="E22040" s="400"/>
      <c r="G22040" s="401"/>
      <c r="H22040" s="401"/>
      <c r="I22040" s="401"/>
      <c r="J22040" s="194"/>
      <c r="K22040" s="194"/>
      <c r="L22040" s="195"/>
      <c r="M22040" s="196"/>
      <c r="N22040" s="197"/>
      <c r="O22040" s="197"/>
      <c r="P22040" s="231"/>
    </row>
    <row r="22041" spans="2:16">
      <c r="B22041" s="402"/>
      <c r="C22041" s="435"/>
      <c r="D22041" s="404"/>
      <c r="E22041" s="405"/>
      <c r="G22041" s="406"/>
      <c r="H22041" s="406"/>
      <c r="I22041" s="406"/>
      <c r="J22041" s="194"/>
      <c r="K22041" s="194"/>
      <c r="L22041" s="195"/>
      <c r="M22041" s="196"/>
      <c r="N22041" s="197"/>
      <c r="O22041" s="197"/>
      <c r="P22041" s="221"/>
    </row>
    <row r="22042" spans="2:16">
      <c r="B22042" s="351"/>
      <c r="C22042" s="435"/>
      <c r="D22042" s="399"/>
      <c r="E22042" s="400"/>
      <c r="G22042" s="401"/>
      <c r="H22042" s="401"/>
      <c r="I22042" s="401"/>
      <c r="J22042" s="194"/>
      <c r="K22042" s="194"/>
      <c r="L22042" s="195"/>
      <c r="M22042" s="196"/>
      <c r="N22042" s="197"/>
      <c r="O22042" s="197"/>
      <c r="P22042" s="231"/>
    </row>
    <row r="22043" spans="2:16">
      <c r="B22043" s="351"/>
      <c r="C22043" s="435"/>
      <c r="D22043" s="399"/>
      <c r="E22043" s="400"/>
      <c r="G22043" s="401"/>
      <c r="H22043" s="401"/>
      <c r="I22043" s="401"/>
      <c r="J22043" s="194"/>
      <c r="K22043" s="194"/>
      <c r="L22043" s="195"/>
      <c r="M22043" s="196"/>
      <c r="N22043" s="197"/>
      <c r="O22043" s="197"/>
      <c r="P22043" s="231"/>
    </row>
    <row r="22044" spans="2:16">
      <c r="B22044" s="351"/>
      <c r="C22044" s="435"/>
      <c r="D22044" s="399"/>
      <c r="E22044" s="400"/>
      <c r="G22044" s="401"/>
      <c r="H22044" s="401"/>
      <c r="I22044" s="401"/>
      <c r="J22044" s="194"/>
      <c r="K22044" s="194"/>
      <c r="L22044" s="195"/>
      <c r="M22044" s="196"/>
      <c r="N22044" s="197"/>
      <c r="O22044" s="197"/>
      <c r="P22044" s="231"/>
    </row>
    <row r="22045" spans="2:16">
      <c r="B22045" s="351"/>
      <c r="C22045" s="435"/>
      <c r="D22045" s="399"/>
      <c r="E22045" s="400"/>
      <c r="G22045" s="401"/>
      <c r="H22045" s="401"/>
      <c r="I22045" s="401"/>
      <c r="J22045" s="194"/>
      <c r="K22045" s="194"/>
      <c r="L22045" s="195"/>
      <c r="M22045" s="196"/>
      <c r="N22045" s="197"/>
      <c r="O22045" s="197"/>
      <c r="P22045" s="231"/>
    </row>
    <row r="22046" spans="2:16">
      <c r="B22046" s="351"/>
      <c r="C22046" s="435"/>
      <c r="D22046" s="399"/>
      <c r="E22046" s="400"/>
      <c r="G22046" s="401"/>
      <c r="H22046" s="401"/>
      <c r="I22046" s="401"/>
      <c r="J22046" s="194"/>
      <c r="K22046" s="194"/>
      <c r="L22046" s="195"/>
      <c r="M22046" s="196"/>
      <c r="N22046" s="197"/>
      <c r="O22046" s="197"/>
      <c r="P22046" s="231"/>
    </row>
    <row r="22047" spans="2:16">
      <c r="B22047" s="351"/>
      <c r="C22047" s="435"/>
      <c r="D22047" s="399"/>
      <c r="E22047" s="400"/>
      <c r="G22047" s="401"/>
      <c r="H22047" s="401"/>
      <c r="I22047" s="401"/>
      <c r="J22047" s="194"/>
      <c r="K22047" s="194"/>
      <c r="L22047" s="195"/>
      <c r="M22047" s="196"/>
      <c r="N22047" s="197"/>
      <c r="O22047" s="197"/>
      <c r="P22047" s="231"/>
    </row>
    <row r="22048" spans="2:16">
      <c r="B22048" s="351"/>
      <c r="C22048" s="435"/>
      <c r="D22048" s="399"/>
      <c r="E22048" s="400"/>
      <c r="G22048" s="401"/>
      <c r="H22048" s="401"/>
      <c r="I22048" s="401"/>
      <c r="J22048" s="194"/>
      <c r="K22048" s="194"/>
      <c r="L22048" s="195"/>
      <c r="M22048" s="196"/>
      <c r="N22048" s="197"/>
      <c r="O22048" s="197"/>
      <c r="P22048" s="231"/>
    </row>
    <row r="22049" spans="2:16">
      <c r="B22049" s="351"/>
      <c r="C22049" s="435"/>
      <c r="D22049" s="399"/>
      <c r="E22049" s="400"/>
      <c r="G22049" s="401"/>
      <c r="H22049" s="401"/>
      <c r="I22049" s="401"/>
      <c r="J22049" s="194"/>
      <c r="K22049" s="194"/>
      <c r="L22049" s="195"/>
      <c r="M22049" s="196"/>
      <c r="N22049" s="197"/>
      <c r="O22049" s="197"/>
      <c r="P22049" s="231"/>
    </row>
    <row r="22050" spans="2:16">
      <c r="B22050" s="351"/>
      <c r="C22050" s="435"/>
      <c r="D22050" s="399"/>
      <c r="E22050" s="400"/>
      <c r="G22050" s="401"/>
      <c r="H22050" s="401"/>
      <c r="I22050" s="401"/>
      <c r="J22050" s="194"/>
      <c r="K22050" s="194"/>
      <c r="L22050" s="195"/>
      <c r="M22050" s="196"/>
      <c r="N22050" s="197"/>
      <c r="O22050" s="197"/>
      <c r="P22050" s="231"/>
    </row>
    <row r="22051" spans="2:16">
      <c r="B22051" s="351"/>
      <c r="C22051" s="435"/>
      <c r="D22051" s="399"/>
      <c r="E22051" s="400"/>
      <c r="G22051" s="401"/>
      <c r="H22051" s="401"/>
      <c r="I22051" s="401"/>
      <c r="J22051" s="194"/>
      <c r="K22051" s="194"/>
      <c r="L22051" s="195"/>
      <c r="M22051" s="196"/>
      <c r="N22051" s="197"/>
      <c r="O22051" s="197"/>
      <c r="P22051" s="231"/>
    </row>
    <row r="22052" spans="2:16">
      <c r="B22052" s="351"/>
      <c r="C22052" s="435"/>
      <c r="D22052" s="399"/>
      <c r="E22052" s="400"/>
      <c r="G22052" s="401"/>
      <c r="H22052" s="401"/>
      <c r="I22052" s="401"/>
      <c r="J22052" s="194"/>
      <c r="K22052" s="194"/>
      <c r="L22052" s="195"/>
      <c r="M22052" s="196"/>
      <c r="N22052" s="197"/>
      <c r="O22052" s="197"/>
      <c r="P22052" s="231"/>
    </row>
    <row r="22053" spans="2:16">
      <c r="B22053" s="351"/>
      <c r="C22053" s="435"/>
      <c r="D22053" s="399"/>
      <c r="E22053" s="400"/>
      <c r="G22053" s="401"/>
      <c r="H22053" s="401"/>
      <c r="I22053" s="401"/>
      <c r="J22053" s="194"/>
      <c r="K22053" s="194"/>
      <c r="L22053" s="195"/>
      <c r="M22053" s="196"/>
      <c r="N22053" s="197"/>
      <c r="O22053" s="197"/>
      <c r="P22053" s="231"/>
    </row>
    <row r="22054" spans="2:16">
      <c r="B22054" s="351"/>
      <c r="C22054" s="435"/>
      <c r="D22054" s="399"/>
      <c r="E22054" s="400"/>
      <c r="G22054" s="401"/>
      <c r="H22054" s="401"/>
      <c r="I22054" s="401"/>
      <c r="J22054" s="194"/>
      <c r="K22054" s="194"/>
      <c r="L22054" s="195"/>
      <c r="M22054" s="196"/>
      <c r="N22054" s="197"/>
      <c r="O22054" s="197"/>
      <c r="P22054" s="231"/>
    </row>
    <row r="22055" spans="2:16">
      <c r="B22055" s="351"/>
      <c r="C22055" s="435"/>
      <c r="D22055" s="399"/>
      <c r="E22055" s="400"/>
      <c r="G22055" s="401"/>
      <c r="H22055" s="401"/>
      <c r="I22055" s="401"/>
      <c r="J22055" s="194"/>
      <c r="K22055" s="194"/>
      <c r="L22055" s="195"/>
      <c r="M22055" s="196"/>
      <c r="N22055" s="197"/>
      <c r="O22055" s="197"/>
      <c r="P22055" s="231"/>
    </row>
    <row r="22056" spans="2:16">
      <c r="B22056" s="351"/>
      <c r="C22056" s="435"/>
      <c r="D22056" s="399"/>
      <c r="E22056" s="400"/>
      <c r="G22056" s="401"/>
      <c r="H22056" s="401"/>
      <c r="I22056" s="401"/>
      <c r="J22056" s="194"/>
      <c r="K22056" s="194"/>
      <c r="L22056" s="195"/>
      <c r="M22056" s="196"/>
      <c r="N22056" s="197"/>
      <c r="O22056" s="197"/>
      <c r="P22056" s="231"/>
    </row>
    <row r="22057" spans="2:16">
      <c r="B22057" s="351"/>
      <c r="C22057" s="435"/>
      <c r="D22057" s="399"/>
      <c r="E22057" s="400"/>
      <c r="G22057" s="401"/>
      <c r="H22057" s="401"/>
      <c r="I22057" s="401"/>
      <c r="J22057" s="194"/>
      <c r="K22057" s="194"/>
      <c r="L22057" s="195"/>
      <c r="M22057" s="196"/>
      <c r="N22057" s="197"/>
      <c r="O22057" s="197"/>
      <c r="P22057" s="231"/>
    </row>
    <row r="22058" spans="2:16">
      <c r="B22058" s="351"/>
      <c r="C22058" s="435"/>
      <c r="D22058" s="399"/>
      <c r="E22058" s="400"/>
      <c r="G22058" s="401"/>
      <c r="H22058" s="401"/>
      <c r="I22058" s="401"/>
      <c r="J22058" s="194"/>
      <c r="K22058" s="194"/>
      <c r="L22058" s="195"/>
      <c r="M22058" s="196"/>
      <c r="N22058" s="197"/>
      <c r="O22058" s="197"/>
      <c r="P22058" s="231"/>
    </row>
    <row r="22059" spans="2:16">
      <c r="B22059" s="351"/>
      <c r="C22059" s="435"/>
      <c r="D22059" s="399"/>
      <c r="E22059" s="400"/>
      <c r="G22059" s="401"/>
      <c r="H22059" s="401"/>
      <c r="I22059" s="401"/>
      <c r="J22059" s="194"/>
      <c r="K22059" s="194"/>
      <c r="L22059" s="195"/>
      <c r="M22059" s="196"/>
      <c r="N22059" s="197"/>
      <c r="O22059" s="197"/>
      <c r="P22059" s="231"/>
    </row>
    <row r="22060" spans="2:16">
      <c r="B22060" s="351"/>
      <c r="C22060" s="435"/>
      <c r="D22060" s="399"/>
      <c r="E22060" s="400"/>
      <c r="G22060" s="401"/>
      <c r="H22060" s="401"/>
      <c r="I22060" s="401"/>
      <c r="J22060" s="194"/>
      <c r="K22060" s="194"/>
      <c r="L22060" s="195"/>
      <c r="M22060" s="196"/>
      <c r="N22060" s="197"/>
      <c r="O22060" s="197"/>
      <c r="P22060" s="231"/>
    </row>
    <row r="22061" spans="2:16">
      <c r="B22061" s="351"/>
      <c r="C22061" s="435"/>
      <c r="D22061" s="399"/>
      <c r="E22061" s="400"/>
      <c r="G22061" s="401"/>
      <c r="H22061" s="401"/>
      <c r="I22061" s="401"/>
      <c r="J22061" s="194"/>
      <c r="K22061" s="194"/>
      <c r="L22061" s="195"/>
      <c r="M22061" s="196"/>
      <c r="N22061" s="197"/>
      <c r="O22061" s="197"/>
      <c r="P22061" s="231"/>
    </row>
    <row r="22062" spans="2:16">
      <c r="B22062" s="351"/>
      <c r="C22062" s="435"/>
      <c r="D22062" s="399"/>
      <c r="E22062" s="400"/>
      <c r="G22062" s="401"/>
      <c r="H22062" s="401"/>
      <c r="I22062" s="401"/>
      <c r="J22062" s="194"/>
      <c r="K22062" s="194"/>
      <c r="L22062" s="195"/>
      <c r="M22062" s="196"/>
      <c r="N22062" s="197"/>
      <c r="O22062" s="197"/>
      <c r="P22062" s="231"/>
    </row>
    <row r="22063" spans="2:16">
      <c r="B22063" s="351"/>
      <c r="C22063" s="435"/>
      <c r="D22063" s="399"/>
      <c r="E22063" s="400"/>
      <c r="G22063" s="401"/>
      <c r="H22063" s="401"/>
      <c r="I22063" s="401"/>
      <c r="J22063" s="194"/>
      <c r="K22063" s="194"/>
      <c r="L22063" s="195"/>
      <c r="M22063" s="196"/>
      <c r="N22063" s="197"/>
      <c r="O22063" s="197"/>
      <c r="P22063" s="231"/>
    </row>
    <row r="22064" spans="2:16">
      <c r="B22064" s="351"/>
      <c r="C22064" s="435"/>
      <c r="D22064" s="399"/>
      <c r="E22064" s="400"/>
      <c r="G22064" s="401"/>
      <c r="H22064" s="401"/>
      <c r="I22064" s="401"/>
      <c r="J22064" s="194"/>
      <c r="K22064" s="194"/>
      <c r="L22064" s="195"/>
      <c r="M22064" s="196"/>
      <c r="N22064" s="197"/>
      <c r="O22064" s="197"/>
      <c r="P22064" s="231"/>
    </row>
    <row r="22065" spans="2:16">
      <c r="B22065" s="351"/>
      <c r="C22065" s="435"/>
      <c r="D22065" s="399"/>
      <c r="E22065" s="400"/>
      <c r="G22065" s="401"/>
      <c r="H22065" s="401"/>
      <c r="I22065" s="401"/>
      <c r="J22065" s="194"/>
      <c r="K22065" s="194"/>
      <c r="L22065" s="195"/>
      <c r="M22065" s="196"/>
      <c r="N22065" s="197"/>
      <c r="O22065" s="197"/>
      <c r="P22065" s="231"/>
    </row>
    <row r="22066" spans="2:16">
      <c r="B22066" s="351"/>
      <c r="C22066" s="435"/>
      <c r="D22066" s="399"/>
      <c r="E22066" s="400"/>
      <c r="G22066" s="401"/>
      <c r="H22066" s="401"/>
      <c r="I22066" s="401"/>
      <c r="J22066" s="194"/>
      <c r="K22066" s="194"/>
      <c r="L22066" s="195"/>
      <c r="M22066" s="196"/>
      <c r="N22066" s="197"/>
      <c r="O22066" s="197"/>
      <c r="P22066" s="231"/>
    </row>
    <row r="22067" spans="2:16">
      <c r="B22067" s="351"/>
      <c r="C22067" s="435"/>
      <c r="D22067" s="399"/>
      <c r="E22067" s="400"/>
      <c r="G22067" s="401"/>
      <c r="H22067" s="401"/>
      <c r="I22067" s="401"/>
      <c r="J22067" s="194"/>
      <c r="K22067" s="194"/>
      <c r="L22067" s="195"/>
      <c r="M22067" s="196"/>
      <c r="N22067" s="197"/>
      <c r="O22067" s="197"/>
      <c r="P22067" s="231"/>
    </row>
    <row r="22068" spans="2:16">
      <c r="B22068" s="351"/>
      <c r="C22068" s="435"/>
      <c r="D22068" s="399"/>
      <c r="E22068" s="400"/>
      <c r="G22068" s="401"/>
      <c r="H22068" s="401"/>
      <c r="I22068" s="401"/>
      <c r="J22068" s="194"/>
      <c r="K22068" s="194"/>
      <c r="L22068" s="195"/>
      <c r="M22068" s="196"/>
      <c r="N22068" s="197"/>
      <c r="O22068" s="197"/>
      <c r="P22068" s="231"/>
    </row>
    <row r="22069" spans="2:16">
      <c r="B22069" s="351"/>
      <c r="C22069" s="435"/>
      <c r="D22069" s="399"/>
      <c r="E22069" s="400"/>
      <c r="G22069" s="401"/>
      <c r="H22069" s="401"/>
      <c r="I22069" s="401"/>
      <c r="J22069" s="194"/>
      <c r="K22069" s="194"/>
      <c r="L22069" s="195"/>
      <c r="M22069" s="196"/>
      <c r="N22069" s="197"/>
      <c r="O22069" s="197"/>
      <c r="P22069" s="231"/>
    </row>
    <row r="22070" spans="2:16">
      <c r="B22070" s="351"/>
      <c r="C22070" s="435"/>
      <c r="D22070" s="399"/>
      <c r="E22070" s="400"/>
      <c r="G22070" s="401"/>
      <c r="H22070" s="401"/>
      <c r="I22070" s="401"/>
      <c r="J22070" s="194"/>
      <c r="K22070" s="194"/>
      <c r="L22070" s="195"/>
      <c r="M22070" s="196"/>
      <c r="N22070" s="197"/>
      <c r="O22070" s="197"/>
      <c r="P22070" s="231"/>
    </row>
    <row r="22071" spans="2:16">
      <c r="B22071" s="351"/>
      <c r="C22071" s="435"/>
      <c r="D22071" s="399"/>
      <c r="E22071" s="400"/>
      <c r="G22071" s="401"/>
      <c r="H22071" s="401"/>
      <c r="I22071" s="401"/>
      <c r="J22071" s="194"/>
      <c r="K22071" s="194"/>
      <c r="L22071" s="195"/>
      <c r="M22071" s="196"/>
      <c r="N22071" s="197"/>
      <c r="O22071" s="197"/>
      <c r="P22071" s="231"/>
    </row>
    <row r="22072" spans="2:16">
      <c r="B22072" s="351"/>
      <c r="C22072" s="435"/>
      <c r="D22072" s="399"/>
      <c r="E22072" s="400"/>
      <c r="G22072" s="401"/>
      <c r="H22072" s="401"/>
      <c r="I22072" s="401"/>
      <c r="J22072" s="194"/>
      <c r="K22072" s="194"/>
      <c r="L22072" s="195"/>
      <c r="M22072" s="196"/>
      <c r="N22072" s="197"/>
      <c r="O22072" s="197"/>
      <c r="P22072" s="231"/>
    </row>
    <row r="22073" spans="2:16">
      <c r="B22073" s="351"/>
      <c r="C22073" s="435"/>
      <c r="D22073" s="399"/>
      <c r="E22073" s="400"/>
      <c r="G22073" s="401"/>
      <c r="H22073" s="401"/>
      <c r="I22073" s="401"/>
      <c r="J22073" s="194"/>
      <c r="K22073" s="194"/>
      <c r="L22073" s="195"/>
      <c r="M22073" s="196"/>
      <c r="N22073" s="197"/>
      <c r="O22073" s="197"/>
      <c r="P22073" s="231"/>
    </row>
    <row r="22074" spans="2:16">
      <c r="B22074" s="351"/>
      <c r="C22074" s="435"/>
      <c r="D22074" s="399"/>
      <c r="E22074" s="400"/>
      <c r="G22074" s="401"/>
      <c r="H22074" s="401"/>
      <c r="I22074" s="401"/>
      <c r="J22074" s="194"/>
      <c r="K22074" s="194"/>
      <c r="L22074" s="195"/>
      <c r="M22074" s="196"/>
      <c r="N22074" s="197"/>
      <c r="O22074" s="197"/>
      <c r="P22074" s="231"/>
    </row>
    <row r="22075" spans="2:16">
      <c r="B22075" s="351"/>
      <c r="C22075" s="435"/>
      <c r="D22075" s="399"/>
      <c r="E22075" s="400"/>
      <c r="G22075" s="401"/>
      <c r="H22075" s="401"/>
      <c r="I22075" s="401"/>
      <c r="J22075" s="194"/>
      <c r="K22075" s="194"/>
      <c r="L22075" s="195"/>
      <c r="M22075" s="196"/>
      <c r="N22075" s="197"/>
      <c r="O22075" s="197"/>
      <c r="P22075" s="231"/>
    </row>
    <row r="22076" spans="2:16">
      <c r="B22076" s="351"/>
      <c r="C22076" s="435"/>
      <c r="D22076" s="399"/>
      <c r="E22076" s="400"/>
      <c r="G22076" s="401"/>
      <c r="H22076" s="401"/>
      <c r="I22076" s="401"/>
      <c r="J22076" s="194"/>
      <c r="K22076" s="194"/>
      <c r="L22076" s="195"/>
      <c r="M22076" s="196"/>
      <c r="N22076" s="197"/>
      <c r="O22076" s="197"/>
      <c r="P22076" s="231"/>
    </row>
    <row r="22077" spans="2:16">
      <c r="B22077" s="351"/>
      <c r="C22077" s="435"/>
      <c r="D22077" s="399"/>
      <c r="E22077" s="400"/>
      <c r="G22077" s="401"/>
      <c r="H22077" s="401"/>
      <c r="I22077" s="401"/>
      <c r="J22077" s="194"/>
      <c r="K22077" s="194"/>
      <c r="L22077" s="195"/>
      <c r="M22077" s="196"/>
      <c r="N22077" s="197"/>
      <c r="O22077" s="197"/>
      <c r="P22077" s="231"/>
    </row>
    <row r="22078" spans="2:16">
      <c r="B22078" s="351"/>
      <c r="C22078" s="435"/>
      <c r="D22078" s="399"/>
      <c r="E22078" s="400"/>
      <c r="G22078" s="401"/>
      <c r="H22078" s="401"/>
      <c r="I22078" s="401"/>
      <c r="J22078" s="194"/>
      <c r="K22078" s="194"/>
      <c r="L22078" s="195"/>
      <c r="M22078" s="196"/>
      <c r="N22078" s="197"/>
      <c r="O22078" s="197"/>
      <c r="P22078" s="231"/>
    </row>
    <row r="22079" spans="2:16">
      <c r="B22079" s="351"/>
      <c r="C22079" s="435"/>
      <c r="D22079" s="399"/>
      <c r="E22079" s="400"/>
      <c r="G22079" s="401"/>
      <c r="H22079" s="401"/>
      <c r="I22079" s="401"/>
      <c r="J22079" s="194"/>
      <c r="K22079" s="194"/>
      <c r="L22079" s="195"/>
      <c r="M22079" s="196"/>
      <c r="N22079" s="197"/>
      <c r="O22079" s="197"/>
      <c r="P22079" s="231"/>
    </row>
    <row r="22080" spans="2:16">
      <c r="B22080" s="351"/>
      <c r="C22080" s="435"/>
      <c r="D22080" s="399"/>
      <c r="E22080" s="400"/>
      <c r="G22080" s="401"/>
      <c r="H22080" s="401"/>
      <c r="I22080" s="401"/>
      <c r="J22080" s="194"/>
      <c r="K22080" s="194"/>
      <c r="L22080" s="195"/>
      <c r="M22080" s="196"/>
      <c r="N22080" s="197"/>
      <c r="O22080" s="197"/>
      <c r="P22080" s="231"/>
    </row>
    <row r="22081" spans="2:16">
      <c r="B22081" s="351"/>
      <c r="C22081" s="435"/>
      <c r="D22081" s="399"/>
      <c r="E22081" s="400"/>
      <c r="G22081" s="401"/>
      <c r="H22081" s="401"/>
      <c r="I22081" s="401"/>
      <c r="J22081" s="194"/>
      <c r="K22081" s="194"/>
      <c r="L22081" s="195"/>
      <c r="M22081" s="196"/>
      <c r="N22081" s="197"/>
      <c r="O22081" s="197"/>
      <c r="P22081" s="231"/>
    </row>
    <row r="22082" spans="2:16">
      <c r="B22082" s="351"/>
      <c r="C22082" s="435"/>
      <c r="D22082" s="399"/>
      <c r="E22082" s="400"/>
      <c r="G22082" s="401"/>
      <c r="H22082" s="401"/>
      <c r="I22082" s="401"/>
      <c r="J22082" s="194"/>
      <c r="K22082" s="194"/>
      <c r="L22082" s="195"/>
      <c r="M22082" s="196"/>
      <c r="N22082" s="197"/>
      <c r="O22082" s="197"/>
      <c r="P22082" s="231"/>
    </row>
    <row r="22083" spans="2:16">
      <c r="B22083" s="351"/>
      <c r="C22083" s="435"/>
      <c r="D22083" s="399"/>
      <c r="E22083" s="400"/>
      <c r="G22083" s="401"/>
      <c r="H22083" s="401"/>
      <c r="I22083" s="401"/>
      <c r="J22083" s="194"/>
      <c r="K22083" s="194"/>
      <c r="L22083" s="195"/>
      <c r="M22083" s="196"/>
      <c r="N22083" s="197"/>
      <c r="O22083" s="197"/>
      <c r="P22083" s="231"/>
    </row>
    <row r="22084" spans="2:16">
      <c r="B22084" s="351"/>
      <c r="C22084" s="435"/>
      <c r="D22084" s="399"/>
      <c r="E22084" s="400"/>
      <c r="G22084" s="401"/>
      <c r="H22084" s="401"/>
      <c r="I22084" s="401"/>
      <c r="J22084" s="194"/>
      <c r="K22084" s="194"/>
      <c r="L22084" s="195"/>
      <c r="M22084" s="196"/>
      <c r="N22084" s="197"/>
      <c r="O22084" s="197"/>
      <c r="P22084" s="231"/>
    </row>
    <row r="22085" spans="2:16">
      <c r="B22085" s="351"/>
      <c r="C22085" s="435"/>
      <c r="D22085" s="399"/>
      <c r="E22085" s="400"/>
      <c r="G22085" s="401"/>
      <c r="H22085" s="401"/>
      <c r="I22085" s="401"/>
      <c r="J22085" s="194"/>
      <c r="K22085" s="194"/>
      <c r="L22085" s="195"/>
      <c r="M22085" s="196"/>
      <c r="N22085" s="197"/>
      <c r="O22085" s="197"/>
      <c r="P22085" s="231"/>
    </row>
    <row r="22086" spans="2:16">
      <c r="B22086" s="351"/>
      <c r="C22086" s="435"/>
      <c r="D22086" s="399"/>
      <c r="E22086" s="400"/>
      <c r="G22086" s="401"/>
      <c r="H22086" s="401"/>
      <c r="I22086" s="401"/>
      <c r="J22086" s="194"/>
      <c r="K22086" s="194"/>
      <c r="L22086" s="195"/>
      <c r="M22086" s="196"/>
      <c r="N22086" s="197"/>
      <c r="O22086" s="197"/>
      <c r="P22086" s="231"/>
    </row>
    <row r="22087" spans="2:16">
      <c r="B22087" s="351"/>
      <c r="C22087" s="435"/>
      <c r="D22087" s="399"/>
      <c r="E22087" s="400"/>
      <c r="G22087" s="401"/>
      <c r="H22087" s="401"/>
      <c r="I22087" s="401"/>
      <c r="J22087" s="194"/>
      <c r="K22087" s="194"/>
      <c r="L22087" s="195"/>
      <c r="M22087" s="196"/>
      <c r="N22087" s="197"/>
      <c r="O22087" s="197"/>
      <c r="P22087" s="231"/>
    </row>
    <row r="22088" spans="2:16">
      <c r="B22088" s="351"/>
      <c r="C22088" s="435"/>
      <c r="D22088" s="399"/>
      <c r="E22088" s="400"/>
      <c r="G22088" s="401"/>
      <c r="H22088" s="401"/>
      <c r="I22088" s="401"/>
      <c r="J22088" s="194"/>
      <c r="K22088" s="194"/>
      <c r="L22088" s="195"/>
      <c r="M22088" s="196"/>
      <c r="N22088" s="197"/>
      <c r="O22088" s="197"/>
      <c r="P22088" s="231"/>
    </row>
    <row r="22089" spans="2:16">
      <c r="B22089" s="351"/>
      <c r="C22089" s="435"/>
      <c r="D22089" s="399"/>
      <c r="E22089" s="400"/>
      <c r="G22089" s="401"/>
      <c r="H22089" s="401"/>
      <c r="I22089" s="401"/>
      <c r="J22089" s="194"/>
      <c r="K22089" s="194"/>
      <c r="L22089" s="195"/>
      <c r="M22089" s="196"/>
      <c r="N22089" s="197"/>
      <c r="O22089" s="197"/>
      <c r="P22089" s="231"/>
    </row>
    <row r="22090" spans="2:16">
      <c r="B22090" s="351"/>
      <c r="C22090" s="435"/>
      <c r="D22090" s="399"/>
      <c r="E22090" s="400"/>
      <c r="G22090" s="401"/>
      <c r="H22090" s="401"/>
      <c r="I22090" s="401"/>
      <c r="J22090" s="194"/>
      <c r="K22090" s="194"/>
      <c r="L22090" s="195"/>
      <c r="M22090" s="196"/>
      <c r="N22090" s="197"/>
      <c r="O22090" s="197"/>
      <c r="P22090" s="231"/>
    </row>
    <row r="22091" spans="2:16">
      <c r="B22091" s="351"/>
      <c r="C22091" s="435"/>
      <c r="D22091" s="399"/>
      <c r="E22091" s="400"/>
      <c r="G22091" s="401"/>
      <c r="H22091" s="401"/>
      <c r="I22091" s="401"/>
      <c r="J22091" s="194"/>
      <c r="K22091" s="194"/>
      <c r="L22091" s="195"/>
      <c r="M22091" s="196"/>
      <c r="N22091" s="197"/>
      <c r="O22091" s="197"/>
      <c r="P22091" s="231"/>
    </row>
    <row r="22092" spans="2:16">
      <c r="B22092" s="402"/>
      <c r="C22092" s="435"/>
      <c r="D22092" s="404"/>
      <c r="E22092" s="405"/>
      <c r="G22092" s="406"/>
      <c r="H22092" s="406"/>
      <c r="I22092" s="406"/>
      <c r="J22092" s="194"/>
      <c r="K22092" s="194"/>
      <c r="L22092" s="195"/>
      <c r="M22092" s="196"/>
      <c r="N22092" s="197"/>
      <c r="O22092" s="197"/>
      <c r="P22092" s="221"/>
    </row>
    <row r="22093" spans="2:16">
      <c r="B22093" s="351"/>
      <c r="C22093" s="435"/>
      <c r="D22093" s="399"/>
      <c r="E22093" s="400"/>
      <c r="G22093" s="401"/>
      <c r="H22093" s="401"/>
      <c r="I22093" s="401"/>
      <c r="J22093" s="194"/>
      <c r="K22093" s="194"/>
      <c r="L22093" s="195"/>
      <c r="M22093" s="196"/>
      <c r="N22093" s="197"/>
      <c r="O22093" s="197"/>
      <c r="P22093" s="231"/>
    </row>
    <row r="22094" spans="2:16">
      <c r="B22094" s="351"/>
      <c r="C22094" s="435"/>
      <c r="D22094" s="399"/>
      <c r="E22094" s="400"/>
      <c r="G22094" s="401"/>
      <c r="H22094" s="401"/>
      <c r="I22094" s="401"/>
      <c r="J22094" s="194"/>
      <c r="K22094" s="194"/>
      <c r="L22094" s="195"/>
      <c r="M22094" s="196"/>
      <c r="N22094" s="197"/>
      <c r="O22094" s="197"/>
      <c r="P22094" s="231"/>
    </row>
    <row r="22095" spans="2:16">
      <c r="B22095" s="351"/>
      <c r="C22095" s="435"/>
      <c r="D22095" s="399"/>
      <c r="E22095" s="400"/>
      <c r="G22095" s="401"/>
      <c r="H22095" s="401"/>
      <c r="I22095" s="401"/>
      <c r="J22095" s="194"/>
      <c r="K22095" s="194"/>
      <c r="L22095" s="195"/>
      <c r="M22095" s="196"/>
      <c r="N22095" s="197"/>
      <c r="O22095" s="197"/>
      <c r="P22095" s="231"/>
    </row>
    <row r="22096" spans="2:16">
      <c r="B22096" s="351"/>
      <c r="C22096" s="435"/>
      <c r="D22096" s="399"/>
      <c r="E22096" s="400"/>
      <c r="G22096" s="401"/>
      <c r="H22096" s="401"/>
      <c r="I22096" s="401"/>
      <c r="J22096" s="194"/>
      <c r="K22096" s="194"/>
      <c r="L22096" s="195"/>
      <c r="M22096" s="196"/>
      <c r="N22096" s="197"/>
      <c r="O22096" s="197"/>
      <c r="P22096" s="231"/>
    </row>
    <row r="22097" spans="2:16">
      <c r="B22097" s="351"/>
      <c r="C22097" s="435"/>
      <c r="D22097" s="399"/>
      <c r="E22097" s="400"/>
      <c r="G22097" s="401"/>
      <c r="H22097" s="401"/>
      <c r="I22097" s="401"/>
      <c r="J22097" s="194"/>
      <c r="K22097" s="194"/>
      <c r="L22097" s="195"/>
      <c r="M22097" s="196"/>
      <c r="N22097" s="197"/>
      <c r="O22097" s="197"/>
      <c r="P22097" s="231"/>
    </row>
    <row r="22098" spans="2:16">
      <c r="B22098" s="351"/>
      <c r="C22098" s="435"/>
      <c r="D22098" s="399"/>
      <c r="E22098" s="400"/>
      <c r="G22098" s="401"/>
      <c r="H22098" s="401"/>
      <c r="I22098" s="401"/>
      <c r="J22098" s="194"/>
      <c r="K22098" s="194"/>
      <c r="L22098" s="195"/>
      <c r="M22098" s="196"/>
      <c r="N22098" s="197"/>
      <c r="O22098" s="197"/>
      <c r="P22098" s="231"/>
    </row>
    <row r="22099" spans="2:16">
      <c r="B22099" s="351"/>
      <c r="C22099" s="435"/>
      <c r="D22099" s="399"/>
      <c r="E22099" s="400"/>
      <c r="G22099" s="401"/>
      <c r="H22099" s="401"/>
      <c r="I22099" s="401"/>
      <c r="J22099" s="194"/>
      <c r="K22099" s="194"/>
      <c r="L22099" s="195"/>
      <c r="M22099" s="196"/>
      <c r="N22099" s="197"/>
      <c r="O22099" s="197"/>
      <c r="P22099" s="231"/>
    </row>
    <row r="22100" spans="2:16">
      <c r="B22100" s="351"/>
      <c r="C22100" s="435"/>
      <c r="D22100" s="399"/>
      <c r="E22100" s="400"/>
      <c r="G22100" s="401"/>
      <c r="H22100" s="401"/>
      <c r="I22100" s="401"/>
      <c r="J22100" s="194"/>
      <c r="K22100" s="194"/>
      <c r="L22100" s="195"/>
      <c r="M22100" s="196"/>
      <c r="N22100" s="197"/>
      <c r="O22100" s="197"/>
      <c r="P22100" s="231"/>
    </row>
    <row r="22101" spans="2:16">
      <c r="B22101" s="351"/>
      <c r="C22101" s="435"/>
      <c r="D22101" s="399"/>
      <c r="E22101" s="400"/>
      <c r="G22101" s="401"/>
      <c r="H22101" s="401"/>
      <c r="I22101" s="401"/>
      <c r="J22101" s="194"/>
      <c r="K22101" s="194"/>
      <c r="L22101" s="195"/>
      <c r="M22101" s="196"/>
      <c r="N22101" s="197"/>
      <c r="O22101" s="197"/>
      <c r="P22101" s="231"/>
    </row>
    <row r="22102" spans="2:16">
      <c r="B22102" s="351"/>
      <c r="C22102" s="435"/>
      <c r="D22102" s="399"/>
      <c r="E22102" s="400"/>
      <c r="G22102" s="401"/>
      <c r="H22102" s="401"/>
      <c r="I22102" s="401"/>
      <c r="J22102" s="194"/>
      <c r="K22102" s="194"/>
      <c r="L22102" s="195"/>
      <c r="M22102" s="196"/>
      <c r="N22102" s="197"/>
      <c r="O22102" s="197"/>
      <c r="P22102" s="231"/>
    </row>
    <row r="22103" spans="2:16">
      <c r="B22103" s="351"/>
      <c r="C22103" s="435"/>
      <c r="D22103" s="399"/>
      <c r="E22103" s="400"/>
      <c r="G22103" s="401"/>
      <c r="H22103" s="401"/>
      <c r="I22103" s="401"/>
      <c r="J22103" s="194"/>
      <c r="K22103" s="194"/>
      <c r="L22103" s="195"/>
      <c r="M22103" s="196"/>
      <c r="N22103" s="197"/>
      <c r="O22103" s="197"/>
      <c r="P22103" s="231"/>
    </row>
    <row r="22104" spans="2:16">
      <c r="B22104" s="351"/>
      <c r="C22104" s="435"/>
      <c r="D22104" s="399"/>
      <c r="E22104" s="400"/>
      <c r="G22104" s="401"/>
      <c r="H22104" s="401"/>
      <c r="I22104" s="401"/>
      <c r="J22104" s="194"/>
      <c r="K22104" s="194"/>
      <c r="L22104" s="195"/>
      <c r="M22104" s="196"/>
      <c r="N22104" s="197"/>
      <c r="O22104" s="197"/>
      <c r="P22104" s="231"/>
    </row>
    <row r="22105" spans="2:16">
      <c r="B22105" s="351"/>
      <c r="C22105" s="435"/>
      <c r="D22105" s="399"/>
      <c r="E22105" s="400"/>
      <c r="G22105" s="401"/>
      <c r="H22105" s="401"/>
      <c r="I22105" s="401"/>
      <c r="J22105" s="194"/>
      <c r="K22105" s="194"/>
      <c r="L22105" s="195"/>
      <c r="M22105" s="196"/>
      <c r="N22105" s="197"/>
      <c r="O22105" s="197"/>
      <c r="P22105" s="231"/>
    </row>
    <row r="22106" spans="2:16">
      <c r="B22106" s="351"/>
      <c r="C22106" s="435"/>
      <c r="D22106" s="399"/>
      <c r="E22106" s="400"/>
      <c r="G22106" s="401"/>
      <c r="H22106" s="401"/>
      <c r="I22106" s="401"/>
      <c r="J22106" s="194"/>
      <c r="K22106" s="194"/>
      <c r="L22106" s="195"/>
      <c r="M22106" s="196"/>
      <c r="N22106" s="197"/>
      <c r="O22106" s="197"/>
      <c r="P22106" s="231"/>
    </row>
    <row r="22107" spans="2:16">
      <c r="B22107" s="351"/>
      <c r="C22107" s="435"/>
      <c r="D22107" s="399"/>
      <c r="E22107" s="400"/>
      <c r="G22107" s="401"/>
      <c r="H22107" s="401"/>
      <c r="I22107" s="401"/>
      <c r="J22107" s="194"/>
      <c r="K22107" s="194"/>
      <c r="L22107" s="195"/>
      <c r="M22107" s="196"/>
      <c r="N22107" s="197"/>
      <c r="O22107" s="197"/>
      <c r="P22107" s="231"/>
    </row>
    <row r="22108" spans="2:16">
      <c r="B22108" s="351"/>
      <c r="C22108" s="435"/>
      <c r="D22108" s="399"/>
      <c r="E22108" s="400"/>
      <c r="G22108" s="401"/>
      <c r="H22108" s="401"/>
      <c r="I22108" s="401"/>
      <c r="J22108" s="194"/>
      <c r="K22108" s="194"/>
      <c r="L22108" s="195"/>
      <c r="M22108" s="196"/>
      <c r="N22108" s="197"/>
      <c r="O22108" s="197"/>
      <c r="P22108" s="231"/>
    </row>
    <row r="22109" spans="2:16">
      <c r="B22109" s="351"/>
      <c r="C22109" s="435"/>
      <c r="D22109" s="399"/>
      <c r="E22109" s="400"/>
      <c r="G22109" s="401"/>
      <c r="H22109" s="401"/>
      <c r="I22109" s="401"/>
      <c r="J22109" s="194"/>
      <c r="K22109" s="194"/>
      <c r="L22109" s="195"/>
      <c r="M22109" s="196"/>
      <c r="N22109" s="197"/>
      <c r="O22109" s="197"/>
      <c r="P22109" s="231"/>
    </row>
    <row r="22110" spans="2:16">
      <c r="B22110" s="351"/>
      <c r="C22110" s="435"/>
      <c r="D22110" s="399"/>
      <c r="E22110" s="400"/>
      <c r="G22110" s="401"/>
      <c r="H22110" s="401"/>
      <c r="I22110" s="401"/>
      <c r="J22110" s="194"/>
      <c r="K22110" s="194"/>
      <c r="L22110" s="195"/>
      <c r="M22110" s="196"/>
      <c r="N22110" s="197"/>
      <c r="O22110" s="197"/>
      <c r="P22110" s="231"/>
    </row>
    <row r="22111" spans="2:16">
      <c r="B22111" s="351"/>
      <c r="C22111" s="435"/>
      <c r="D22111" s="399"/>
      <c r="E22111" s="400"/>
      <c r="G22111" s="401"/>
      <c r="H22111" s="401"/>
      <c r="I22111" s="401"/>
      <c r="J22111" s="194"/>
      <c r="K22111" s="194"/>
      <c r="L22111" s="195"/>
      <c r="M22111" s="196"/>
      <c r="N22111" s="197"/>
      <c r="O22111" s="197"/>
      <c r="P22111" s="231"/>
    </row>
    <row r="22112" spans="2:16">
      <c r="B22112" s="351"/>
      <c r="C22112" s="435"/>
      <c r="D22112" s="399"/>
      <c r="E22112" s="400"/>
      <c r="G22112" s="401"/>
      <c r="H22112" s="401"/>
      <c r="I22112" s="401"/>
      <c r="J22112" s="194"/>
      <c r="K22112" s="194"/>
      <c r="L22112" s="195"/>
      <c r="M22112" s="196"/>
      <c r="N22112" s="197"/>
      <c r="O22112" s="197"/>
      <c r="P22112" s="231"/>
    </row>
    <row r="22113" spans="2:16">
      <c r="B22113" s="351"/>
      <c r="C22113" s="435"/>
      <c r="D22113" s="399"/>
      <c r="E22113" s="400"/>
      <c r="G22113" s="401"/>
      <c r="H22113" s="401"/>
      <c r="I22113" s="401"/>
      <c r="J22113" s="194"/>
      <c r="K22113" s="194"/>
      <c r="L22113" s="195"/>
      <c r="M22113" s="196"/>
      <c r="N22113" s="197"/>
      <c r="O22113" s="197"/>
      <c r="P22113" s="231"/>
    </row>
    <row r="22114" spans="2:16">
      <c r="B22114" s="351"/>
      <c r="C22114" s="435"/>
      <c r="D22114" s="399"/>
      <c r="E22114" s="400"/>
      <c r="G22114" s="401"/>
      <c r="H22114" s="401"/>
      <c r="I22114" s="401"/>
      <c r="J22114" s="194"/>
      <c r="K22114" s="194"/>
      <c r="L22114" s="195"/>
      <c r="M22114" s="196"/>
      <c r="N22114" s="197"/>
      <c r="O22114" s="197"/>
      <c r="P22114" s="231"/>
    </row>
    <row r="22115" spans="2:16">
      <c r="B22115" s="351"/>
      <c r="C22115" s="435"/>
      <c r="D22115" s="399"/>
      <c r="E22115" s="400"/>
      <c r="G22115" s="401"/>
      <c r="H22115" s="401"/>
      <c r="I22115" s="401"/>
      <c r="J22115" s="194"/>
      <c r="K22115" s="194"/>
      <c r="L22115" s="195"/>
      <c r="M22115" s="196"/>
      <c r="N22115" s="197"/>
      <c r="O22115" s="197"/>
      <c r="P22115" s="231"/>
    </row>
    <row r="22116" spans="2:16">
      <c r="B22116" s="351"/>
      <c r="C22116" s="435"/>
      <c r="D22116" s="399"/>
      <c r="E22116" s="400"/>
      <c r="G22116" s="401"/>
      <c r="H22116" s="401"/>
      <c r="I22116" s="401"/>
      <c r="J22116" s="194"/>
      <c r="K22116" s="194"/>
      <c r="L22116" s="195"/>
      <c r="M22116" s="196"/>
      <c r="N22116" s="197"/>
      <c r="O22116" s="197"/>
      <c r="P22116" s="231"/>
    </row>
    <row r="22117" spans="2:16">
      <c r="B22117" s="351"/>
      <c r="C22117" s="435"/>
      <c r="D22117" s="399"/>
      <c r="E22117" s="400"/>
      <c r="G22117" s="401"/>
      <c r="H22117" s="401"/>
      <c r="I22117" s="401"/>
      <c r="J22117" s="194"/>
      <c r="K22117" s="194"/>
      <c r="L22117" s="195"/>
      <c r="M22117" s="196"/>
      <c r="N22117" s="197"/>
      <c r="O22117" s="197"/>
      <c r="P22117" s="231"/>
    </row>
    <row r="22118" spans="2:16">
      <c r="B22118" s="351"/>
      <c r="C22118" s="435"/>
      <c r="D22118" s="399"/>
      <c r="E22118" s="400"/>
      <c r="G22118" s="401"/>
      <c r="H22118" s="401"/>
      <c r="I22118" s="401"/>
      <c r="J22118" s="194"/>
      <c r="K22118" s="194"/>
      <c r="L22118" s="195"/>
      <c r="M22118" s="196"/>
      <c r="N22118" s="197"/>
      <c r="O22118" s="197"/>
      <c r="P22118" s="231"/>
    </row>
    <row r="22119" spans="2:16">
      <c r="B22119" s="351"/>
      <c r="C22119" s="435"/>
      <c r="D22119" s="399"/>
      <c r="E22119" s="400"/>
      <c r="G22119" s="401"/>
      <c r="H22119" s="401"/>
      <c r="I22119" s="401"/>
      <c r="J22119" s="194"/>
      <c r="K22119" s="194"/>
      <c r="L22119" s="195"/>
      <c r="M22119" s="196"/>
      <c r="N22119" s="197"/>
      <c r="O22119" s="197"/>
      <c r="P22119" s="231"/>
    </row>
    <row r="22120" spans="2:16">
      <c r="B22120" s="351"/>
      <c r="C22120" s="435"/>
      <c r="D22120" s="399"/>
      <c r="E22120" s="400"/>
      <c r="G22120" s="401"/>
      <c r="H22120" s="401"/>
      <c r="I22120" s="401"/>
      <c r="J22120" s="194"/>
      <c r="K22120" s="194"/>
      <c r="L22120" s="195"/>
      <c r="M22120" s="196"/>
      <c r="N22120" s="197"/>
      <c r="O22120" s="197"/>
      <c r="P22120" s="231"/>
    </row>
    <row r="22121" spans="2:16">
      <c r="B22121" s="351"/>
      <c r="C22121" s="435"/>
      <c r="D22121" s="399"/>
      <c r="E22121" s="400"/>
      <c r="G22121" s="401"/>
      <c r="H22121" s="401"/>
      <c r="I22121" s="401"/>
      <c r="J22121" s="194"/>
      <c r="K22121" s="194"/>
      <c r="L22121" s="195"/>
      <c r="M22121" s="196"/>
      <c r="N22121" s="197"/>
      <c r="O22121" s="197"/>
      <c r="P22121" s="231"/>
    </row>
    <row r="22122" spans="2:16">
      <c r="B22122" s="351"/>
      <c r="C22122" s="435"/>
      <c r="D22122" s="399"/>
      <c r="E22122" s="400"/>
      <c r="G22122" s="401"/>
      <c r="H22122" s="401"/>
      <c r="I22122" s="401"/>
      <c r="J22122" s="194"/>
      <c r="K22122" s="194"/>
      <c r="L22122" s="195"/>
      <c r="M22122" s="196"/>
      <c r="N22122" s="197"/>
      <c r="O22122" s="197"/>
      <c r="P22122" s="231"/>
    </row>
    <row r="22123" spans="2:16">
      <c r="B22123" s="351"/>
      <c r="C22123" s="435"/>
      <c r="D22123" s="399"/>
      <c r="E22123" s="400"/>
      <c r="G22123" s="401"/>
      <c r="H22123" s="401"/>
      <c r="I22123" s="401"/>
      <c r="J22123" s="194"/>
      <c r="K22123" s="194"/>
      <c r="L22123" s="195"/>
      <c r="M22123" s="196"/>
      <c r="N22123" s="197"/>
      <c r="O22123" s="197"/>
      <c r="P22123" s="231"/>
    </row>
    <row r="22124" spans="2:16">
      <c r="B22124" s="351"/>
      <c r="C22124" s="435"/>
      <c r="D22124" s="399"/>
      <c r="E22124" s="400"/>
      <c r="G22124" s="401"/>
      <c r="H22124" s="401"/>
      <c r="I22124" s="401"/>
      <c r="J22124" s="194"/>
      <c r="K22124" s="194"/>
      <c r="L22124" s="195"/>
      <c r="M22124" s="196"/>
      <c r="N22124" s="197"/>
      <c r="O22124" s="197"/>
      <c r="P22124" s="231"/>
    </row>
    <row r="22125" spans="2:16">
      <c r="B22125" s="351"/>
      <c r="C22125" s="435"/>
      <c r="D22125" s="399"/>
      <c r="E22125" s="400"/>
      <c r="G22125" s="401"/>
      <c r="H22125" s="401"/>
      <c r="I22125" s="401"/>
      <c r="J22125" s="194"/>
      <c r="K22125" s="194"/>
      <c r="L22125" s="195"/>
      <c r="M22125" s="196"/>
      <c r="N22125" s="197"/>
      <c r="O22125" s="197"/>
      <c r="P22125" s="231"/>
    </row>
    <row r="22126" spans="2:16">
      <c r="B22126" s="351"/>
      <c r="C22126" s="435"/>
      <c r="D22126" s="399"/>
      <c r="E22126" s="400"/>
      <c r="G22126" s="401"/>
      <c r="H22126" s="401"/>
      <c r="I22126" s="401"/>
      <c r="J22126" s="194"/>
      <c r="K22126" s="194"/>
      <c r="L22126" s="195"/>
      <c r="M22126" s="196"/>
      <c r="N22126" s="197"/>
      <c r="O22126" s="197"/>
      <c r="P22126" s="231"/>
    </row>
    <row r="22127" spans="2:16">
      <c r="B22127" s="351"/>
      <c r="C22127" s="435"/>
      <c r="D22127" s="399"/>
      <c r="E22127" s="400"/>
      <c r="G22127" s="401"/>
      <c r="H22127" s="401"/>
      <c r="I22127" s="401"/>
      <c r="J22127" s="194"/>
      <c r="K22127" s="194"/>
      <c r="L22127" s="195"/>
      <c r="M22127" s="196"/>
      <c r="N22127" s="197"/>
      <c r="O22127" s="197"/>
      <c r="P22127" s="231"/>
    </row>
    <row r="22128" spans="2:16">
      <c r="B22128" s="351"/>
      <c r="C22128" s="435"/>
      <c r="D22128" s="399"/>
      <c r="E22128" s="400"/>
      <c r="G22128" s="401"/>
      <c r="H22128" s="401"/>
      <c r="I22128" s="401"/>
      <c r="J22128" s="194"/>
      <c r="K22128" s="194"/>
      <c r="L22128" s="195"/>
      <c r="M22128" s="196"/>
      <c r="N22128" s="197"/>
      <c r="O22128" s="197"/>
      <c r="P22128" s="231"/>
    </row>
    <row r="22129" spans="2:16">
      <c r="B22129" s="351"/>
      <c r="C22129" s="435"/>
      <c r="D22129" s="399"/>
      <c r="E22129" s="400"/>
      <c r="G22129" s="401"/>
      <c r="H22129" s="401"/>
      <c r="I22129" s="401"/>
      <c r="J22129" s="194"/>
      <c r="K22129" s="194"/>
      <c r="L22129" s="195"/>
      <c r="M22129" s="196"/>
      <c r="N22129" s="197"/>
      <c r="O22129" s="197"/>
      <c r="P22129" s="231"/>
    </row>
    <row r="22130" spans="2:16">
      <c r="B22130" s="351"/>
      <c r="C22130" s="435"/>
      <c r="D22130" s="399"/>
      <c r="E22130" s="400"/>
      <c r="G22130" s="401"/>
      <c r="H22130" s="401"/>
      <c r="I22130" s="401"/>
      <c r="J22130" s="194"/>
      <c r="K22130" s="194"/>
      <c r="L22130" s="195"/>
      <c r="M22130" s="196"/>
      <c r="N22130" s="197"/>
      <c r="O22130" s="197"/>
      <c r="P22130" s="231"/>
    </row>
    <row r="22131" spans="2:16">
      <c r="B22131" s="351"/>
      <c r="C22131" s="435"/>
      <c r="D22131" s="399"/>
      <c r="E22131" s="400"/>
      <c r="G22131" s="401"/>
      <c r="H22131" s="401"/>
      <c r="I22131" s="401"/>
      <c r="J22131" s="194"/>
      <c r="K22131" s="194"/>
      <c r="L22131" s="195"/>
      <c r="M22131" s="196"/>
      <c r="N22131" s="197"/>
      <c r="O22131" s="197"/>
      <c r="P22131" s="231"/>
    </row>
    <row r="22132" spans="2:16">
      <c r="B22132" s="351"/>
      <c r="C22132" s="435"/>
      <c r="D22132" s="399"/>
      <c r="E22132" s="400"/>
      <c r="G22132" s="401"/>
      <c r="H22132" s="401"/>
      <c r="I22132" s="401"/>
      <c r="J22132" s="194"/>
      <c r="K22132" s="194"/>
      <c r="L22132" s="195"/>
      <c r="M22132" s="196"/>
      <c r="N22132" s="197"/>
      <c r="O22132" s="197"/>
      <c r="P22132" s="231"/>
    </row>
    <row r="22133" spans="2:16">
      <c r="B22133" s="351"/>
      <c r="C22133" s="435"/>
      <c r="D22133" s="399"/>
      <c r="E22133" s="400"/>
      <c r="G22133" s="401"/>
      <c r="H22133" s="401"/>
      <c r="I22133" s="401"/>
      <c r="J22133" s="194"/>
      <c r="K22133" s="194"/>
      <c r="L22133" s="195"/>
      <c r="M22133" s="196"/>
      <c r="N22133" s="197"/>
      <c r="O22133" s="197"/>
      <c r="P22133" s="231"/>
    </row>
    <row r="22134" spans="2:16">
      <c r="B22134" s="351"/>
      <c r="C22134" s="435"/>
      <c r="D22134" s="399"/>
      <c r="E22134" s="400"/>
      <c r="G22134" s="401"/>
      <c r="H22134" s="401"/>
      <c r="I22134" s="401"/>
      <c r="J22134" s="194"/>
      <c r="K22134" s="194"/>
      <c r="L22134" s="195"/>
      <c r="M22134" s="196"/>
      <c r="N22134" s="197"/>
      <c r="O22134" s="197"/>
      <c r="P22134" s="231"/>
    </row>
    <row r="22135" spans="2:16">
      <c r="B22135" s="351"/>
      <c r="C22135" s="435"/>
      <c r="D22135" s="399"/>
      <c r="E22135" s="400"/>
      <c r="G22135" s="401"/>
      <c r="H22135" s="401"/>
      <c r="I22135" s="401"/>
      <c r="J22135" s="194"/>
      <c r="K22135" s="194"/>
      <c r="L22135" s="195"/>
      <c r="M22135" s="196"/>
      <c r="N22135" s="197"/>
      <c r="O22135" s="197"/>
      <c r="P22135" s="231"/>
    </row>
    <row r="22136" spans="2:16">
      <c r="B22136" s="351"/>
      <c r="C22136" s="435"/>
      <c r="D22136" s="399"/>
      <c r="E22136" s="400"/>
      <c r="G22136" s="401"/>
      <c r="H22136" s="401"/>
      <c r="I22136" s="401"/>
      <c r="J22136" s="194"/>
      <c r="K22136" s="194"/>
      <c r="L22136" s="195"/>
      <c r="M22136" s="196"/>
      <c r="N22136" s="197"/>
      <c r="O22136" s="197"/>
      <c r="P22136" s="231"/>
    </row>
    <row r="22137" spans="2:16">
      <c r="B22137" s="351"/>
      <c r="C22137" s="435"/>
      <c r="D22137" s="399"/>
      <c r="E22137" s="400"/>
      <c r="G22137" s="401"/>
      <c r="H22137" s="401"/>
      <c r="I22137" s="401"/>
      <c r="J22137" s="194"/>
      <c r="K22137" s="194"/>
      <c r="L22137" s="195"/>
      <c r="M22137" s="196"/>
      <c r="N22137" s="197"/>
      <c r="O22137" s="197"/>
      <c r="P22137" s="231"/>
    </row>
    <row r="22138" spans="2:16">
      <c r="B22138" s="351"/>
      <c r="C22138" s="435"/>
      <c r="D22138" s="399"/>
      <c r="E22138" s="400"/>
      <c r="G22138" s="401"/>
      <c r="H22138" s="401"/>
      <c r="I22138" s="401"/>
      <c r="J22138" s="194"/>
      <c r="K22138" s="194"/>
      <c r="L22138" s="195"/>
      <c r="M22138" s="196"/>
      <c r="N22138" s="197"/>
      <c r="O22138" s="197"/>
      <c r="P22138" s="231"/>
    </row>
    <row r="22139" spans="2:16">
      <c r="B22139" s="351"/>
      <c r="C22139" s="435"/>
      <c r="D22139" s="399"/>
      <c r="E22139" s="400"/>
      <c r="G22139" s="401"/>
      <c r="H22139" s="401"/>
      <c r="I22139" s="401"/>
      <c r="J22139" s="194"/>
      <c r="K22139" s="194"/>
      <c r="L22139" s="195"/>
      <c r="M22139" s="196"/>
      <c r="N22139" s="197"/>
      <c r="O22139" s="197"/>
      <c r="P22139" s="231"/>
    </row>
    <row r="22140" spans="2:16">
      <c r="B22140" s="351"/>
      <c r="C22140" s="435"/>
      <c r="D22140" s="399"/>
      <c r="E22140" s="400"/>
      <c r="G22140" s="401"/>
      <c r="H22140" s="401"/>
      <c r="I22140" s="401"/>
      <c r="J22140" s="194"/>
      <c r="K22140" s="194"/>
      <c r="L22140" s="195"/>
      <c r="M22140" s="196"/>
      <c r="N22140" s="197"/>
      <c r="O22140" s="197"/>
      <c r="P22140" s="231"/>
    </row>
    <row r="22141" spans="2:16">
      <c r="B22141" s="351"/>
      <c r="C22141" s="435"/>
      <c r="D22141" s="399"/>
      <c r="E22141" s="400"/>
      <c r="G22141" s="401"/>
      <c r="H22141" s="401"/>
      <c r="I22141" s="401"/>
      <c r="J22141" s="194"/>
      <c r="K22141" s="194"/>
      <c r="L22141" s="195"/>
      <c r="M22141" s="196"/>
      <c r="N22141" s="197"/>
      <c r="O22141" s="197"/>
      <c r="P22141" s="231"/>
    </row>
    <row r="22142" spans="2:16">
      <c r="B22142" s="351"/>
      <c r="C22142" s="435"/>
      <c r="D22142" s="399"/>
      <c r="E22142" s="400"/>
      <c r="G22142" s="401"/>
      <c r="H22142" s="401"/>
      <c r="I22142" s="401"/>
      <c r="J22142" s="194"/>
      <c r="K22142" s="194"/>
      <c r="L22142" s="195"/>
      <c r="M22142" s="196"/>
      <c r="N22142" s="197"/>
      <c r="O22142" s="197"/>
      <c r="P22142" s="231"/>
    </row>
    <row r="22143" spans="2:16">
      <c r="B22143" s="351"/>
      <c r="C22143" s="435"/>
      <c r="D22143" s="399"/>
      <c r="E22143" s="400"/>
      <c r="G22143" s="401"/>
      <c r="H22143" s="401"/>
      <c r="I22143" s="401"/>
      <c r="J22143" s="194"/>
      <c r="K22143" s="194"/>
      <c r="L22143" s="195"/>
      <c r="M22143" s="196"/>
      <c r="N22143" s="197"/>
      <c r="O22143" s="197"/>
      <c r="P22143" s="231"/>
    </row>
    <row r="22144" spans="2:16">
      <c r="B22144" s="351"/>
      <c r="C22144" s="435"/>
      <c r="D22144" s="399"/>
      <c r="E22144" s="400"/>
      <c r="G22144" s="401"/>
      <c r="H22144" s="401"/>
      <c r="I22144" s="401"/>
      <c r="J22144" s="194"/>
      <c r="K22144" s="194"/>
      <c r="L22144" s="195"/>
      <c r="M22144" s="196"/>
      <c r="N22144" s="197"/>
      <c r="O22144" s="197"/>
      <c r="P22144" s="231"/>
    </row>
    <row r="22145" spans="2:16">
      <c r="B22145" s="351"/>
      <c r="C22145" s="435"/>
      <c r="D22145" s="399"/>
      <c r="E22145" s="400"/>
      <c r="G22145" s="401"/>
      <c r="H22145" s="401"/>
      <c r="I22145" s="401"/>
      <c r="J22145" s="194"/>
      <c r="K22145" s="194"/>
      <c r="L22145" s="195"/>
      <c r="M22145" s="196"/>
      <c r="N22145" s="197"/>
      <c r="O22145" s="197"/>
      <c r="P22145" s="231"/>
    </row>
    <row r="22146" spans="2:16">
      <c r="B22146" s="351"/>
      <c r="C22146" s="435"/>
      <c r="D22146" s="399"/>
      <c r="E22146" s="400"/>
      <c r="G22146" s="401"/>
      <c r="H22146" s="401"/>
      <c r="I22146" s="401"/>
      <c r="J22146" s="194"/>
      <c r="K22146" s="194"/>
      <c r="L22146" s="195"/>
      <c r="M22146" s="196"/>
      <c r="N22146" s="197"/>
      <c r="O22146" s="197"/>
      <c r="P22146" s="231"/>
    </row>
    <row r="22147" spans="2:16">
      <c r="B22147" s="351"/>
      <c r="C22147" s="435"/>
      <c r="D22147" s="399"/>
      <c r="E22147" s="400"/>
      <c r="G22147" s="401"/>
      <c r="H22147" s="401"/>
      <c r="I22147" s="401"/>
      <c r="J22147" s="194"/>
      <c r="K22147" s="194"/>
      <c r="L22147" s="195"/>
      <c r="M22147" s="196"/>
      <c r="N22147" s="197"/>
      <c r="O22147" s="197"/>
      <c r="P22147" s="231"/>
    </row>
    <row r="22148" spans="2:16">
      <c r="B22148" s="351"/>
      <c r="C22148" s="435"/>
      <c r="D22148" s="399"/>
      <c r="E22148" s="400"/>
      <c r="G22148" s="401"/>
      <c r="H22148" s="401"/>
      <c r="I22148" s="401"/>
      <c r="J22148" s="194"/>
      <c r="K22148" s="194"/>
      <c r="L22148" s="195"/>
      <c r="M22148" s="196"/>
      <c r="N22148" s="197"/>
      <c r="O22148" s="197"/>
      <c r="P22148" s="231"/>
    </row>
    <row r="22149" spans="2:16">
      <c r="B22149" s="351"/>
      <c r="C22149" s="435"/>
      <c r="D22149" s="399"/>
      <c r="E22149" s="400"/>
      <c r="G22149" s="401"/>
      <c r="H22149" s="401"/>
      <c r="I22149" s="401"/>
      <c r="J22149" s="194"/>
      <c r="K22149" s="194"/>
      <c r="L22149" s="195"/>
      <c r="M22149" s="196"/>
      <c r="N22149" s="197"/>
      <c r="O22149" s="197"/>
      <c r="P22149" s="231"/>
    </row>
    <row r="22150" spans="2:16">
      <c r="B22150" s="351"/>
      <c r="C22150" s="435"/>
      <c r="D22150" s="399"/>
      <c r="E22150" s="400"/>
      <c r="G22150" s="401"/>
      <c r="H22150" s="401"/>
      <c r="I22150" s="401"/>
      <c r="J22150" s="194"/>
      <c r="K22150" s="194"/>
      <c r="L22150" s="195"/>
      <c r="M22150" s="196"/>
      <c r="N22150" s="197"/>
      <c r="O22150" s="197"/>
      <c r="P22150" s="231"/>
    </row>
    <row r="22151" spans="2:16">
      <c r="B22151" s="351"/>
      <c r="C22151" s="435"/>
      <c r="D22151" s="399"/>
      <c r="E22151" s="400"/>
      <c r="G22151" s="401"/>
      <c r="H22151" s="401"/>
      <c r="I22151" s="401"/>
      <c r="J22151" s="194"/>
      <c r="K22151" s="194"/>
      <c r="L22151" s="195"/>
      <c r="M22151" s="196"/>
      <c r="N22151" s="197"/>
      <c r="O22151" s="197"/>
      <c r="P22151" s="231"/>
    </row>
    <row r="22152" spans="2:16">
      <c r="B22152" s="351"/>
      <c r="C22152" s="435"/>
      <c r="D22152" s="399"/>
      <c r="E22152" s="400"/>
      <c r="G22152" s="401"/>
      <c r="H22152" s="401"/>
      <c r="I22152" s="401"/>
      <c r="J22152" s="194"/>
      <c r="K22152" s="194"/>
      <c r="L22152" s="195"/>
      <c r="M22152" s="196"/>
      <c r="N22152" s="197"/>
      <c r="O22152" s="197"/>
      <c r="P22152" s="231"/>
    </row>
    <row r="22153" spans="2:16">
      <c r="B22153" s="351"/>
      <c r="C22153" s="435"/>
      <c r="D22153" s="399"/>
      <c r="E22153" s="400"/>
      <c r="G22153" s="401"/>
      <c r="H22153" s="401"/>
      <c r="I22153" s="401"/>
      <c r="J22153" s="194"/>
      <c r="K22153" s="194"/>
      <c r="L22153" s="195"/>
      <c r="M22153" s="196"/>
      <c r="N22153" s="197"/>
      <c r="O22153" s="197"/>
      <c r="P22153" s="231"/>
    </row>
    <row r="22154" spans="2:16">
      <c r="B22154" s="351"/>
      <c r="C22154" s="435"/>
      <c r="D22154" s="399"/>
      <c r="E22154" s="400"/>
      <c r="G22154" s="401"/>
      <c r="H22154" s="401"/>
      <c r="I22154" s="401"/>
      <c r="J22154" s="194"/>
      <c r="K22154" s="194"/>
      <c r="L22154" s="195"/>
      <c r="M22154" s="196"/>
      <c r="N22154" s="197"/>
      <c r="O22154" s="197"/>
      <c r="P22154" s="231"/>
    </row>
    <row r="22155" spans="2:16">
      <c r="B22155" s="351"/>
      <c r="C22155" s="435"/>
      <c r="D22155" s="399"/>
      <c r="E22155" s="400"/>
      <c r="G22155" s="401"/>
      <c r="H22155" s="401"/>
      <c r="I22155" s="401"/>
      <c r="J22155" s="194"/>
      <c r="K22155" s="194"/>
      <c r="L22155" s="195"/>
      <c r="M22155" s="196"/>
      <c r="N22155" s="197"/>
      <c r="O22155" s="197"/>
      <c r="P22155" s="231"/>
    </row>
    <row r="22156" spans="2:16">
      <c r="B22156" s="351"/>
      <c r="C22156" s="435"/>
      <c r="D22156" s="399"/>
      <c r="E22156" s="400"/>
      <c r="G22156" s="401"/>
      <c r="H22156" s="401"/>
      <c r="I22156" s="401"/>
      <c r="J22156" s="194"/>
      <c r="K22156" s="194"/>
      <c r="L22156" s="195"/>
      <c r="M22156" s="196"/>
      <c r="N22156" s="197"/>
      <c r="O22156" s="197"/>
      <c r="P22156" s="231"/>
    </row>
    <row r="22157" spans="2:16">
      <c r="B22157" s="351"/>
      <c r="C22157" s="435"/>
      <c r="D22157" s="399"/>
      <c r="E22157" s="400"/>
      <c r="G22157" s="401"/>
      <c r="H22157" s="401"/>
      <c r="I22157" s="401"/>
      <c r="J22157" s="194"/>
      <c r="K22157" s="194"/>
      <c r="L22157" s="195"/>
      <c r="M22157" s="196"/>
      <c r="N22157" s="197"/>
      <c r="O22157" s="197"/>
      <c r="P22157" s="231"/>
    </row>
    <row r="22158" spans="2:16">
      <c r="B22158" s="351"/>
      <c r="C22158" s="435"/>
      <c r="D22158" s="399"/>
      <c r="E22158" s="400"/>
      <c r="G22158" s="401"/>
      <c r="H22158" s="401"/>
      <c r="I22158" s="401"/>
      <c r="J22158" s="194"/>
      <c r="K22158" s="194"/>
      <c r="L22158" s="195"/>
      <c r="M22158" s="196"/>
      <c r="N22158" s="197"/>
      <c r="O22158" s="197"/>
      <c r="P22158" s="231"/>
    </row>
    <row r="22159" spans="2:16">
      <c r="B22159" s="351"/>
      <c r="C22159" s="435"/>
      <c r="D22159" s="399"/>
      <c r="E22159" s="400"/>
      <c r="G22159" s="401"/>
      <c r="H22159" s="401"/>
      <c r="I22159" s="401"/>
      <c r="J22159" s="194"/>
      <c r="K22159" s="194"/>
      <c r="L22159" s="195"/>
      <c r="M22159" s="196"/>
      <c r="N22159" s="197"/>
      <c r="O22159" s="197"/>
      <c r="P22159" s="231"/>
    </row>
    <row r="22160" spans="2:16">
      <c r="B22160" s="351"/>
      <c r="C22160" s="435"/>
      <c r="D22160" s="399"/>
      <c r="E22160" s="400"/>
      <c r="G22160" s="401"/>
      <c r="H22160" s="401"/>
      <c r="I22160" s="401"/>
      <c r="J22160" s="194"/>
      <c r="K22160" s="194"/>
      <c r="L22160" s="195"/>
      <c r="M22160" s="196"/>
      <c r="N22160" s="197"/>
      <c r="O22160" s="197"/>
      <c r="P22160" s="231"/>
    </row>
    <row r="22161" spans="2:16">
      <c r="B22161" s="351"/>
      <c r="C22161" s="435"/>
      <c r="D22161" s="399"/>
      <c r="E22161" s="400"/>
      <c r="G22161" s="401"/>
      <c r="H22161" s="401"/>
      <c r="I22161" s="401"/>
      <c r="J22161" s="194"/>
      <c r="K22161" s="194"/>
      <c r="L22161" s="195"/>
      <c r="M22161" s="196"/>
      <c r="N22161" s="197"/>
      <c r="O22161" s="197"/>
      <c r="P22161" s="231"/>
    </row>
    <row r="22162" spans="2:16">
      <c r="B22162" s="351"/>
      <c r="C22162" s="435"/>
      <c r="D22162" s="399"/>
      <c r="E22162" s="400"/>
      <c r="G22162" s="401"/>
      <c r="H22162" s="401"/>
      <c r="I22162" s="401"/>
      <c r="J22162" s="194"/>
      <c r="K22162" s="194"/>
      <c r="L22162" s="195"/>
      <c r="M22162" s="196"/>
      <c r="N22162" s="197"/>
      <c r="O22162" s="197"/>
      <c r="P22162" s="231"/>
    </row>
    <row r="22163" spans="2:16">
      <c r="B22163" s="351"/>
      <c r="C22163" s="435"/>
      <c r="D22163" s="399"/>
      <c r="E22163" s="400"/>
      <c r="G22163" s="401"/>
      <c r="H22163" s="401"/>
      <c r="I22163" s="401"/>
      <c r="J22163" s="194"/>
      <c r="K22163" s="194"/>
      <c r="L22163" s="195"/>
      <c r="M22163" s="196"/>
      <c r="N22163" s="197"/>
      <c r="O22163" s="197"/>
      <c r="P22163" s="231"/>
    </row>
    <row r="22164" spans="2:16">
      <c r="B22164" s="351"/>
      <c r="C22164" s="435"/>
      <c r="D22164" s="399"/>
      <c r="E22164" s="400"/>
      <c r="G22164" s="401"/>
      <c r="H22164" s="401"/>
      <c r="I22164" s="401"/>
      <c r="J22164" s="194"/>
      <c r="K22164" s="194"/>
      <c r="L22164" s="195"/>
      <c r="M22164" s="196"/>
      <c r="N22164" s="197"/>
      <c r="O22164" s="197"/>
      <c r="P22164" s="231"/>
    </row>
    <row r="22165" spans="2:16">
      <c r="B22165" s="351"/>
      <c r="C22165" s="435"/>
      <c r="D22165" s="399"/>
      <c r="E22165" s="400"/>
      <c r="G22165" s="401"/>
      <c r="H22165" s="401"/>
      <c r="I22165" s="401"/>
      <c r="J22165" s="194"/>
      <c r="K22165" s="194"/>
      <c r="L22165" s="195"/>
      <c r="M22165" s="196"/>
      <c r="N22165" s="197"/>
      <c r="O22165" s="197"/>
      <c r="P22165" s="231"/>
    </row>
    <row r="22166" spans="2:16">
      <c r="B22166" s="351"/>
      <c r="C22166" s="435"/>
      <c r="D22166" s="399"/>
      <c r="E22166" s="400"/>
      <c r="G22166" s="401"/>
      <c r="H22166" s="401"/>
      <c r="I22166" s="401"/>
      <c r="J22166" s="194"/>
      <c r="K22166" s="194"/>
      <c r="L22166" s="195"/>
      <c r="M22166" s="196"/>
      <c r="N22166" s="197"/>
      <c r="O22166" s="197"/>
      <c r="P22166" s="231"/>
    </row>
    <row r="22167" spans="2:16">
      <c r="B22167" s="351"/>
      <c r="C22167" s="435"/>
      <c r="D22167" s="399"/>
      <c r="E22167" s="400"/>
      <c r="G22167" s="401"/>
      <c r="H22167" s="401"/>
      <c r="I22167" s="401"/>
      <c r="J22167" s="194"/>
      <c r="K22167" s="194"/>
      <c r="L22167" s="195"/>
      <c r="M22167" s="196"/>
      <c r="N22167" s="197"/>
      <c r="O22167" s="197"/>
      <c r="P22167" s="231"/>
    </row>
    <row r="22168" spans="2:16">
      <c r="B22168" s="351"/>
      <c r="C22168" s="435"/>
      <c r="D22168" s="399"/>
      <c r="E22168" s="400"/>
      <c r="G22168" s="401"/>
      <c r="H22168" s="401"/>
      <c r="I22168" s="401"/>
      <c r="J22168" s="194"/>
      <c r="K22168" s="194"/>
      <c r="L22168" s="195"/>
      <c r="M22168" s="196"/>
      <c r="N22168" s="197"/>
      <c r="O22168" s="197"/>
      <c r="P22168" s="231"/>
    </row>
    <row r="22169" spans="2:16">
      <c r="B22169" s="351"/>
      <c r="C22169" s="435"/>
      <c r="D22169" s="399"/>
      <c r="E22169" s="400"/>
      <c r="G22169" s="401"/>
      <c r="H22169" s="401"/>
      <c r="I22169" s="401"/>
      <c r="J22169" s="194"/>
      <c r="K22169" s="194"/>
      <c r="L22169" s="195"/>
      <c r="M22169" s="196"/>
      <c r="N22169" s="197"/>
      <c r="O22169" s="197"/>
      <c r="P22169" s="231"/>
    </row>
    <row r="22170" spans="2:16">
      <c r="B22170" s="351"/>
      <c r="C22170" s="435"/>
      <c r="D22170" s="399"/>
      <c r="E22170" s="400"/>
      <c r="G22170" s="401"/>
      <c r="H22170" s="401"/>
      <c r="I22170" s="401"/>
      <c r="J22170" s="194"/>
      <c r="K22170" s="194"/>
      <c r="L22170" s="195"/>
      <c r="M22170" s="196"/>
      <c r="N22170" s="197"/>
      <c r="O22170" s="197"/>
      <c r="P22170" s="231"/>
    </row>
    <row r="22171" spans="2:16">
      <c r="B22171" s="351"/>
      <c r="C22171" s="435"/>
      <c r="D22171" s="399"/>
      <c r="E22171" s="400"/>
      <c r="G22171" s="401"/>
      <c r="H22171" s="401"/>
      <c r="I22171" s="401"/>
      <c r="J22171" s="194"/>
      <c r="K22171" s="194"/>
      <c r="L22171" s="195"/>
      <c r="M22171" s="196"/>
      <c r="N22171" s="197"/>
      <c r="O22171" s="197"/>
      <c r="P22171" s="231"/>
    </row>
    <row r="22172" spans="2:16">
      <c r="B22172" s="351"/>
      <c r="C22172" s="435"/>
      <c r="D22172" s="399"/>
      <c r="E22172" s="400"/>
      <c r="G22172" s="401"/>
      <c r="H22172" s="401"/>
      <c r="I22172" s="401"/>
      <c r="J22172" s="194"/>
      <c r="K22172" s="194"/>
      <c r="L22172" s="195"/>
      <c r="M22172" s="196"/>
      <c r="N22172" s="197"/>
      <c r="O22172" s="197"/>
      <c r="P22172" s="231"/>
    </row>
    <row r="22173" spans="2:16">
      <c r="B22173" s="351"/>
      <c r="C22173" s="435"/>
      <c r="D22173" s="399"/>
      <c r="E22173" s="400"/>
      <c r="G22173" s="401"/>
      <c r="H22173" s="401"/>
      <c r="I22173" s="401"/>
      <c r="J22173" s="194"/>
      <c r="K22173" s="194"/>
      <c r="L22173" s="195"/>
      <c r="M22173" s="196"/>
      <c r="N22173" s="197"/>
      <c r="O22173" s="197"/>
      <c r="P22173" s="231"/>
    </row>
    <row r="22174" spans="2:16">
      <c r="B22174" s="351"/>
      <c r="C22174" s="435"/>
      <c r="D22174" s="399"/>
      <c r="E22174" s="400"/>
      <c r="G22174" s="401"/>
      <c r="H22174" s="401"/>
      <c r="I22174" s="401"/>
      <c r="J22174" s="194"/>
      <c r="K22174" s="194"/>
      <c r="L22174" s="195"/>
      <c r="M22174" s="196"/>
      <c r="N22174" s="197"/>
      <c r="O22174" s="197"/>
      <c r="P22174" s="231"/>
    </row>
    <row r="22175" spans="2:16">
      <c r="B22175" s="351"/>
      <c r="C22175" s="435"/>
      <c r="D22175" s="399"/>
      <c r="E22175" s="400"/>
      <c r="G22175" s="401"/>
      <c r="H22175" s="401"/>
      <c r="I22175" s="401"/>
      <c r="J22175" s="194"/>
      <c r="K22175" s="194"/>
      <c r="L22175" s="195"/>
      <c r="M22175" s="196"/>
      <c r="N22175" s="197"/>
      <c r="O22175" s="197"/>
      <c r="P22175" s="231"/>
    </row>
    <row r="22176" spans="2:16">
      <c r="B22176" s="351"/>
      <c r="C22176" s="435"/>
      <c r="D22176" s="399"/>
      <c r="E22176" s="400"/>
      <c r="G22176" s="401"/>
      <c r="H22176" s="401"/>
      <c r="I22176" s="401"/>
      <c r="J22176" s="194"/>
      <c r="K22176" s="194"/>
      <c r="L22176" s="195"/>
      <c r="M22176" s="196"/>
      <c r="N22176" s="197"/>
      <c r="O22176" s="197"/>
      <c r="P22176" s="231"/>
    </row>
    <row r="22177" spans="2:16">
      <c r="B22177" s="351"/>
      <c r="C22177" s="435"/>
      <c r="D22177" s="399"/>
      <c r="E22177" s="400"/>
      <c r="G22177" s="401"/>
      <c r="H22177" s="401"/>
      <c r="I22177" s="401"/>
      <c r="J22177" s="194"/>
      <c r="K22177" s="194"/>
      <c r="L22177" s="195"/>
      <c r="M22177" s="196"/>
      <c r="N22177" s="197"/>
      <c r="O22177" s="197"/>
      <c r="P22177" s="231"/>
    </row>
    <row r="22178" spans="2:16">
      <c r="B22178" s="351"/>
      <c r="C22178" s="435"/>
      <c r="D22178" s="399"/>
      <c r="E22178" s="400"/>
      <c r="G22178" s="401"/>
      <c r="H22178" s="401"/>
      <c r="I22178" s="401"/>
      <c r="J22178" s="194"/>
      <c r="K22178" s="194"/>
      <c r="L22178" s="195"/>
      <c r="M22178" s="196"/>
      <c r="N22178" s="197"/>
      <c r="O22178" s="197"/>
      <c r="P22178" s="231"/>
    </row>
    <row r="22179" spans="2:16">
      <c r="B22179" s="351"/>
      <c r="C22179" s="435"/>
      <c r="D22179" s="399"/>
      <c r="E22179" s="400"/>
      <c r="G22179" s="401"/>
      <c r="H22179" s="401"/>
      <c r="I22179" s="401"/>
      <c r="J22179" s="194"/>
      <c r="K22179" s="194"/>
      <c r="L22179" s="195"/>
      <c r="M22179" s="196"/>
      <c r="N22179" s="197"/>
      <c r="O22179" s="197"/>
      <c r="P22179" s="231"/>
    </row>
    <row r="22180" spans="2:16">
      <c r="B22180" s="351"/>
      <c r="C22180" s="435"/>
      <c r="D22180" s="399"/>
      <c r="E22180" s="400"/>
      <c r="G22180" s="401"/>
      <c r="H22180" s="401"/>
      <c r="I22180" s="401"/>
      <c r="J22180" s="194"/>
      <c r="K22180" s="194"/>
      <c r="L22180" s="195"/>
      <c r="M22180" s="196"/>
      <c r="N22180" s="197"/>
      <c r="O22180" s="197"/>
      <c r="P22180" s="231"/>
    </row>
    <row r="22181" spans="2:16">
      <c r="B22181" s="351"/>
      <c r="C22181" s="435"/>
      <c r="D22181" s="399"/>
      <c r="E22181" s="400"/>
      <c r="G22181" s="401"/>
      <c r="H22181" s="401"/>
      <c r="I22181" s="401"/>
      <c r="J22181" s="194"/>
      <c r="K22181" s="194"/>
      <c r="L22181" s="195"/>
      <c r="M22181" s="196"/>
      <c r="N22181" s="197"/>
      <c r="O22181" s="197"/>
      <c r="P22181" s="231"/>
    </row>
    <row r="22182" spans="2:16">
      <c r="B22182" s="351"/>
      <c r="C22182" s="435"/>
      <c r="D22182" s="399"/>
      <c r="E22182" s="400"/>
      <c r="G22182" s="401"/>
      <c r="H22182" s="401"/>
      <c r="I22182" s="401"/>
      <c r="J22182" s="194"/>
      <c r="K22182" s="194"/>
      <c r="L22182" s="195"/>
      <c r="M22182" s="196"/>
      <c r="N22182" s="197"/>
      <c r="O22182" s="197"/>
      <c r="P22182" s="231"/>
    </row>
    <row r="22183" spans="2:16">
      <c r="B22183" s="351"/>
      <c r="C22183" s="435"/>
      <c r="D22183" s="399"/>
      <c r="E22183" s="400"/>
      <c r="G22183" s="401"/>
      <c r="H22183" s="401"/>
      <c r="I22183" s="401"/>
      <c r="J22183" s="194"/>
      <c r="K22183" s="194"/>
      <c r="L22183" s="195"/>
      <c r="M22183" s="196"/>
      <c r="N22183" s="197"/>
      <c r="O22183" s="197"/>
      <c r="P22183" s="231"/>
    </row>
    <row r="22184" spans="2:16">
      <c r="B22184" s="351"/>
      <c r="C22184" s="435"/>
      <c r="D22184" s="399"/>
      <c r="E22184" s="400"/>
      <c r="G22184" s="401"/>
      <c r="H22184" s="401"/>
      <c r="I22184" s="401"/>
      <c r="J22184" s="194"/>
      <c r="K22184" s="194"/>
      <c r="L22184" s="195"/>
      <c r="M22184" s="196"/>
      <c r="N22184" s="197"/>
      <c r="O22184" s="197"/>
      <c r="P22184" s="231"/>
    </row>
    <row r="22185" spans="2:16">
      <c r="B22185" s="351"/>
      <c r="C22185" s="435"/>
      <c r="D22185" s="399"/>
      <c r="E22185" s="400"/>
      <c r="G22185" s="401"/>
      <c r="H22185" s="401"/>
      <c r="I22185" s="401"/>
      <c r="J22185" s="194"/>
      <c r="K22185" s="194"/>
      <c r="L22185" s="195"/>
      <c r="M22185" s="196"/>
      <c r="N22185" s="197"/>
      <c r="O22185" s="197"/>
      <c r="P22185" s="231"/>
    </row>
    <row r="22186" spans="2:16">
      <c r="B22186" s="351"/>
      <c r="C22186" s="435"/>
      <c r="D22186" s="399"/>
      <c r="E22186" s="400"/>
      <c r="G22186" s="401"/>
      <c r="H22186" s="401"/>
      <c r="I22186" s="401"/>
      <c r="J22186" s="194"/>
      <c r="K22186" s="194"/>
      <c r="L22186" s="195"/>
      <c r="M22186" s="196"/>
      <c r="N22186" s="197"/>
      <c r="O22186" s="197"/>
      <c r="P22186" s="231"/>
    </row>
    <row r="22187" spans="2:16">
      <c r="B22187" s="351"/>
      <c r="C22187" s="435"/>
      <c r="D22187" s="399"/>
      <c r="E22187" s="400"/>
      <c r="G22187" s="401"/>
      <c r="H22187" s="401"/>
      <c r="I22187" s="401"/>
      <c r="J22187" s="194"/>
      <c r="K22187" s="194"/>
      <c r="L22187" s="195"/>
      <c r="M22187" s="196"/>
      <c r="N22187" s="197"/>
      <c r="O22187" s="197"/>
      <c r="P22187" s="231"/>
    </row>
    <row r="22188" spans="2:16">
      <c r="B22188" s="351"/>
      <c r="C22188" s="435"/>
      <c r="D22188" s="399"/>
      <c r="E22188" s="400"/>
      <c r="G22188" s="401"/>
      <c r="H22188" s="401"/>
      <c r="I22188" s="401"/>
      <c r="J22188" s="194"/>
      <c r="K22188" s="194"/>
      <c r="L22188" s="195"/>
      <c r="M22188" s="196"/>
      <c r="N22188" s="197"/>
      <c r="O22188" s="197"/>
      <c r="P22188" s="231"/>
    </row>
    <row r="22189" spans="2:16">
      <c r="B22189" s="351"/>
      <c r="C22189" s="435"/>
      <c r="D22189" s="399"/>
      <c r="E22189" s="400"/>
      <c r="G22189" s="401"/>
      <c r="H22189" s="401"/>
      <c r="I22189" s="401"/>
      <c r="J22189" s="194"/>
      <c r="K22189" s="194"/>
      <c r="L22189" s="195"/>
      <c r="M22189" s="196"/>
      <c r="N22189" s="197"/>
      <c r="O22189" s="197"/>
      <c r="P22189" s="231"/>
    </row>
    <row r="22190" spans="2:16">
      <c r="B22190" s="351"/>
      <c r="C22190" s="435"/>
      <c r="D22190" s="399"/>
      <c r="E22190" s="400"/>
      <c r="G22190" s="401"/>
      <c r="H22190" s="401"/>
      <c r="I22190" s="401"/>
      <c r="J22190" s="194"/>
      <c r="K22190" s="194"/>
      <c r="L22190" s="195"/>
      <c r="M22190" s="196"/>
      <c r="N22190" s="197"/>
      <c r="O22190" s="197"/>
      <c r="P22190" s="231"/>
    </row>
    <row r="22191" spans="2:16">
      <c r="B22191" s="351"/>
      <c r="C22191" s="435"/>
      <c r="D22191" s="399"/>
      <c r="E22191" s="400"/>
      <c r="G22191" s="401"/>
      <c r="H22191" s="401"/>
      <c r="I22191" s="401"/>
      <c r="J22191" s="194"/>
      <c r="K22191" s="194"/>
      <c r="L22191" s="195"/>
      <c r="M22191" s="196"/>
      <c r="N22191" s="197"/>
      <c r="O22191" s="197"/>
      <c r="P22191" s="231"/>
    </row>
    <row r="22192" spans="2:16">
      <c r="B22192" s="351"/>
      <c r="C22192" s="435"/>
      <c r="D22192" s="399"/>
      <c r="E22192" s="400"/>
      <c r="G22192" s="401"/>
      <c r="H22192" s="401"/>
      <c r="I22192" s="401"/>
      <c r="J22192" s="194"/>
      <c r="K22192" s="194"/>
      <c r="L22192" s="195"/>
      <c r="M22192" s="196"/>
      <c r="N22192" s="197"/>
      <c r="O22192" s="197"/>
      <c r="P22192" s="231"/>
    </row>
    <row r="22193" spans="2:16">
      <c r="B22193" s="351"/>
      <c r="C22193" s="435"/>
      <c r="D22193" s="399"/>
      <c r="E22193" s="400"/>
      <c r="G22193" s="401"/>
      <c r="H22193" s="401"/>
      <c r="I22193" s="401"/>
      <c r="J22193" s="194"/>
      <c r="K22193" s="194"/>
      <c r="L22193" s="195"/>
      <c r="M22193" s="196"/>
      <c r="N22193" s="197"/>
      <c r="O22193" s="197"/>
      <c r="P22193" s="231"/>
    </row>
    <row r="22194" spans="2:16">
      <c r="B22194" s="351"/>
      <c r="C22194" s="435"/>
      <c r="D22194" s="399"/>
      <c r="E22194" s="400"/>
      <c r="G22194" s="401"/>
      <c r="H22194" s="401"/>
      <c r="I22194" s="401"/>
      <c r="J22194" s="194"/>
      <c r="K22194" s="194"/>
      <c r="L22194" s="195"/>
      <c r="M22194" s="196"/>
      <c r="N22194" s="197"/>
      <c r="O22194" s="197"/>
      <c r="P22194" s="231"/>
    </row>
    <row r="22195" spans="2:16">
      <c r="B22195" s="351"/>
      <c r="C22195" s="435"/>
      <c r="D22195" s="399"/>
      <c r="E22195" s="400"/>
      <c r="G22195" s="401"/>
      <c r="H22195" s="401"/>
      <c r="I22195" s="401"/>
      <c r="J22195" s="194"/>
      <c r="K22195" s="194"/>
      <c r="L22195" s="195"/>
      <c r="M22195" s="196"/>
      <c r="N22195" s="197"/>
      <c r="O22195" s="197"/>
      <c r="P22195" s="231"/>
    </row>
    <row r="22196" spans="2:16">
      <c r="B22196" s="351"/>
      <c r="C22196" s="435"/>
      <c r="D22196" s="399"/>
      <c r="E22196" s="400"/>
      <c r="G22196" s="401"/>
      <c r="H22196" s="401"/>
      <c r="I22196" s="401"/>
      <c r="J22196" s="194"/>
      <c r="K22196" s="194"/>
      <c r="L22196" s="195"/>
      <c r="M22196" s="196"/>
      <c r="N22196" s="197"/>
      <c r="O22196" s="197"/>
      <c r="P22196" s="231"/>
    </row>
    <row r="22197" spans="2:16">
      <c r="B22197" s="351"/>
      <c r="C22197" s="435"/>
      <c r="D22197" s="399"/>
      <c r="E22197" s="400"/>
      <c r="G22197" s="401"/>
      <c r="H22197" s="401"/>
      <c r="I22197" s="401"/>
      <c r="J22197" s="194"/>
      <c r="K22197" s="194"/>
      <c r="L22197" s="195"/>
      <c r="M22197" s="196"/>
      <c r="N22197" s="197"/>
      <c r="O22197" s="197"/>
      <c r="P22197" s="231"/>
    </row>
    <row r="22198" spans="2:16">
      <c r="B22198" s="351"/>
      <c r="C22198" s="435"/>
      <c r="D22198" s="399"/>
      <c r="E22198" s="400"/>
      <c r="G22198" s="401"/>
      <c r="H22198" s="401"/>
      <c r="I22198" s="401"/>
      <c r="J22198" s="194"/>
      <c r="K22198" s="194"/>
      <c r="L22198" s="195"/>
      <c r="M22198" s="196"/>
      <c r="N22198" s="197"/>
      <c r="O22198" s="197"/>
      <c r="P22198" s="231"/>
    </row>
    <row r="22199" spans="2:16">
      <c r="B22199" s="351"/>
      <c r="C22199" s="435"/>
      <c r="D22199" s="399"/>
      <c r="E22199" s="400"/>
      <c r="G22199" s="401"/>
      <c r="H22199" s="401"/>
      <c r="I22199" s="401"/>
      <c r="J22199" s="194"/>
      <c r="K22199" s="194"/>
      <c r="L22199" s="195"/>
      <c r="M22199" s="196"/>
      <c r="N22199" s="197"/>
      <c r="O22199" s="197"/>
      <c r="P22199" s="231"/>
    </row>
    <row r="22200" spans="2:16">
      <c r="B22200" s="351"/>
      <c r="C22200" s="435"/>
      <c r="D22200" s="399"/>
      <c r="E22200" s="400"/>
      <c r="G22200" s="401"/>
      <c r="H22200" s="401"/>
      <c r="I22200" s="401"/>
      <c r="J22200" s="194"/>
      <c r="K22200" s="194"/>
      <c r="L22200" s="195"/>
      <c r="M22200" s="196"/>
      <c r="N22200" s="197"/>
      <c r="O22200" s="197"/>
      <c r="P22200" s="231"/>
    </row>
    <row r="22201" spans="2:16">
      <c r="B22201" s="351"/>
      <c r="C22201" s="435"/>
      <c r="D22201" s="399"/>
      <c r="E22201" s="400"/>
      <c r="G22201" s="401"/>
      <c r="H22201" s="401"/>
      <c r="I22201" s="401"/>
      <c r="J22201" s="194"/>
      <c r="K22201" s="194"/>
      <c r="L22201" s="195"/>
      <c r="M22201" s="196"/>
      <c r="N22201" s="197"/>
      <c r="O22201" s="197"/>
      <c r="P22201" s="231"/>
    </row>
    <row r="22202" spans="2:16">
      <c r="B22202" s="351"/>
      <c r="C22202" s="435"/>
      <c r="D22202" s="399"/>
      <c r="E22202" s="400"/>
      <c r="G22202" s="401"/>
      <c r="H22202" s="401"/>
      <c r="I22202" s="401"/>
      <c r="J22202" s="194"/>
      <c r="K22202" s="194"/>
      <c r="L22202" s="195"/>
      <c r="M22202" s="196"/>
      <c r="N22202" s="197"/>
      <c r="O22202" s="197"/>
      <c r="P22202" s="231"/>
    </row>
    <row r="22203" spans="2:16">
      <c r="B22203" s="351"/>
      <c r="C22203" s="435"/>
      <c r="D22203" s="399"/>
      <c r="E22203" s="400"/>
      <c r="G22203" s="401"/>
      <c r="H22203" s="401"/>
      <c r="I22203" s="401"/>
      <c r="J22203" s="194"/>
      <c r="K22203" s="194"/>
      <c r="L22203" s="195"/>
      <c r="M22203" s="196"/>
      <c r="N22203" s="197"/>
      <c r="O22203" s="197"/>
      <c r="P22203" s="231"/>
    </row>
    <row r="22204" spans="2:16">
      <c r="B22204" s="351"/>
      <c r="C22204" s="435"/>
      <c r="D22204" s="399"/>
      <c r="E22204" s="400"/>
      <c r="G22204" s="401"/>
      <c r="H22204" s="401"/>
      <c r="I22204" s="401"/>
      <c r="J22204" s="194"/>
      <c r="K22204" s="194"/>
      <c r="L22204" s="195"/>
      <c r="M22204" s="196"/>
      <c r="N22204" s="197"/>
      <c r="O22204" s="197"/>
      <c r="P22204" s="231"/>
    </row>
    <row r="22205" spans="2:16">
      <c r="B22205" s="351"/>
      <c r="C22205" s="435"/>
      <c r="D22205" s="399"/>
      <c r="E22205" s="400"/>
      <c r="G22205" s="401"/>
      <c r="H22205" s="401"/>
      <c r="I22205" s="401"/>
      <c r="J22205" s="194"/>
      <c r="K22205" s="194"/>
      <c r="L22205" s="195"/>
      <c r="M22205" s="196"/>
      <c r="N22205" s="197"/>
      <c r="O22205" s="197"/>
      <c r="P22205" s="231"/>
    </row>
    <row r="22206" spans="2:16">
      <c r="B22206" s="351"/>
      <c r="C22206" s="435"/>
      <c r="D22206" s="399"/>
      <c r="E22206" s="400"/>
      <c r="G22206" s="401"/>
      <c r="H22206" s="401"/>
      <c r="I22206" s="401"/>
      <c r="J22206" s="194"/>
      <c r="K22206" s="194"/>
      <c r="L22206" s="195"/>
      <c r="M22206" s="196"/>
      <c r="N22206" s="197"/>
      <c r="O22206" s="197"/>
      <c r="P22206" s="231"/>
    </row>
    <row r="22207" spans="2:16">
      <c r="B22207" s="351"/>
      <c r="C22207" s="435"/>
      <c r="D22207" s="399"/>
      <c r="E22207" s="400"/>
      <c r="G22207" s="401"/>
      <c r="H22207" s="401"/>
      <c r="I22207" s="401"/>
      <c r="J22207" s="194"/>
      <c r="K22207" s="194"/>
      <c r="L22207" s="195"/>
      <c r="M22207" s="196"/>
      <c r="N22207" s="197"/>
      <c r="O22207" s="197"/>
      <c r="P22207" s="231"/>
    </row>
    <row r="22208" spans="2:16">
      <c r="B22208" s="351"/>
      <c r="C22208" s="435"/>
      <c r="D22208" s="399"/>
      <c r="E22208" s="400"/>
      <c r="G22208" s="401"/>
      <c r="H22208" s="401"/>
      <c r="I22208" s="401"/>
      <c r="J22208" s="194"/>
      <c r="K22208" s="194"/>
      <c r="L22208" s="195"/>
      <c r="M22208" s="196"/>
      <c r="N22208" s="197"/>
      <c r="O22208" s="197"/>
      <c r="P22208" s="231"/>
    </row>
    <row r="22209" spans="2:16">
      <c r="B22209" s="351"/>
      <c r="C22209" s="435"/>
      <c r="D22209" s="399"/>
      <c r="E22209" s="400"/>
      <c r="G22209" s="401"/>
      <c r="H22209" s="401"/>
      <c r="I22209" s="401"/>
      <c r="J22209" s="194"/>
      <c r="K22209" s="194"/>
      <c r="L22209" s="195"/>
      <c r="M22209" s="196"/>
      <c r="N22209" s="197"/>
      <c r="O22209" s="197"/>
      <c r="P22209" s="231"/>
    </row>
    <row r="22210" spans="2:16">
      <c r="B22210" s="351"/>
      <c r="C22210" s="435"/>
      <c r="D22210" s="399"/>
      <c r="E22210" s="400"/>
      <c r="G22210" s="401"/>
      <c r="H22210" s="401"/>
      <c r="I22210" s="401"/>
      <c r="J22210" s="194"/>
      <c r="K22210" s="194"/>
      <c r="L22210" s="195"/>
      <c r="M22210" s="196"/>
      <c r="N22210" s="197"/>
      <c r="O22210" s="197"/>
      <c r="P22210" s="231"/>
    </row>
    <row r="22211" spans="2:16">
      <c r="B22211" s="351"/>
      <c r="C22211" s="435"/>
      <c r="D22211" s="399"/>
      <c r="E22211" s="400"/>
      <c r="G22211" s="401"/>
      <c r="H22211" s="401"/>
      <c r="I22211" s="401"/>
      <c r="J22211" s="194"/>
      <c r="K22211" s="194"/>
      <c r="L22211" s="195"/>
      <c r="M22211" s="196"/>
      <c r="N22211" s="197"/>
      <c r="O22211" s="197"/>
      <c r="P22211" s="231"/>
    </row>
    <row r="22212" spans="2:16">
      <c r="B22212" s="351"/>
      <c r="C22212" s="435"/>
      <c r="D22212" s="399"/>
      <c r="E22212" s="400"/>
      <c r="G22212" s="401"/>
      <c r="H22212" s="401"/>
      <c r="I22212" s="401"/>
      <c r="J22212" s="194"/>
      <c r="K22212" s="194"/>
      <c r="L22212" s="195"/>
      <c r="M22212" s="196"/>
      <c r="N22212" s="197"/>
      <c r="O22212" s="197"/>
      <c r="P22212" s="231"/>
    </row>
    <row r="22213" spans="2:16">
      <c r="B22213" s="351"/>
      <c r="C22213" s="435"/>
      <c r="D22213" s="399"/>
      <c r="E22213" s="400"/>
      <c r="G22213" s="401"/>
      <c r="H22213" s="401"/>
      <c r="I22213" s="401"/>
      <c r="J22213" s="194"/>
      <c r="K22213" s="194"/>
      <c r="L22213" s="195"/>
      <c r="M22213" s="196"/>
      <c r="N22213" s="197"/>
      <c r="O22213" s="197"/>
      <c r="P22213" s="231"/>
    </row>
    <row r="22214" spans="2:16">
      <c r="B22214" s="351"/>
      <c r="C22214" s="435"/>
      <c r="D22214" s="399"/>
      <c r="E22214" s="400"/>
      <c r="G22214" s="401"/>
      <c r="H22214" s="401"/>
      <c r="I22214" s="401"/>
      <c r="J22214" s="194"/>
      <c r="K22214" s="194"/>
      <c r="L22214" s="195"/>
      <c r="M22214" s="196"/>
      <c r="N22214" s="197"/>
      <c r="O22214" s="197"/>
      <c r="P22214" s="231"/>
    </row>
    <row r="22215" spans="2:16">
      <c r="B22215" s="351"/>
      <c r="C22215" s="435"/>
      <c r="D22215" s="399"/>
      <c r="E22215" s="400"/>
      <c r="G22215" s="401"/>
      <c r="H22215" s="401"/>
      <c r="I22215" s="401"/>
      <c r="J22215" s="194"/>
      <c r="K22215" s="194"/>
      <c r="L22215" s="195"/>
      <c r="M22215" s="196"/>
      <c r="N22215" s="197"/>
      <c r="O22215" s="197"/>
      <c r="P22215" s="231"/>
    </row>
    <row r="22216" spans="2:16">
      <c r="B22216" s="351"/>
      <c r="C22216" s="435"/>
      <c r="D22216" s="399"/>
      <c r="E22216" s="400"/>
      <c r="G22216" s="401"/>
      <c r="H22216" s="401"/>
      <c r="I22216" s="401"/>
      <c r="J22216" s="194"/>
      <c r="K22216" s="194"/>
      <c r="L22216" s="195"/>
      <c r="M22216" s="196"/>
      <c r="N22216" s="197"/>
      <c r="O22216" s="197"/>
      <c r="P22216" s="231"/>
    </row>
    <row r="22217" spans="2:16">
      <c r="B22217" s="351"/>
      <c r="C22217" s="435"/>
      <c r="D22217" s="399"/>
      <c r="E22217" s="400"/>
      <c r="G22217" s="401"/>
      <c r="H22217" s="401"/>
      <c r="I22217" s="401"/>
      <c r="J22217" s="194"/>
      <c r="K22217" s="194"/>
      <c r="L22217" s="195"/>
      <c r="M22217" s="196"/>
      <c r="N22217" s="197"/>
      <c r="O22217" s="197"/>
      <c r="P22217" s="231"/>
    </row>
    <row r="22218" spans="2:16">
      <c r="B22218" s="351"/>
      <c r="C22218" s="435"/>
      <c r="D22218" s="399"/>
      <c r="E22218" s="400"/>
      <c r="G22218" s="401"/>
      <c r="H22218" s="401"/>
      <c r="I22218" s="401"/>
      <c r="J22218" s="194"/>
      <c r="K22218" s="194"/>
      <c r="L22218" s="195"/>
      <c r="M22218" s="196"/>
      <c r="N22218" s="197"/>
      <c r="O22218" s="197"/>
      <c r="P22218" s="231"/>
    </row>
    <row r="22219" spans="2:16">
      <c r="B22219" s="351"/>
      <c r="C22219" s="435"/>
      <c r="D22219" s="399"/>
      <c r="E22219" s="400"/>
      <c r="G22219" s="401"/>
      <c r="H22219" s="401"/>
      <c r="I22219" s="401"/>
      <c r="J22219" s="194"/>
      <c r="K22219" s="194"/>
      <c r="L22219" s="195"/>
      <c r="M22219" s="196"/>
      <c r="N22219" s="197"/>
      <c r="O22219" s="197"/>
      <c r="P22219" s="231"/>
    </row>
    <row r="22220" spans="2:16">
      <c r="B22220" s="351"/>
      <c r="C22220" s="435"/>
      <c r="D22220" s="399"/>
      <c r="E22220" s="400"/>
      <c r="G22220" s="401"/>
      <c r="H22220" s="401"/>
      <c r="I22220" s="401"/>
      <c r="J22220" s="194"/>
      <c r="K22220" s="194"/>
      <c r="L22220" s="195"/>
      <c r="M22220" s="196"/>
      <c r="N22220" s="197"/>
      <c r="O22220" s="197"/>
      <c r="P22220" s="231"/>
    </row>
    <row r="22221" spans="2:16">
      <c r="B22221" s="351"/>
      <c r="C22221" s="435"/>
      <c r="D22221" s="399"/>
      <c r="E22221" s="400"/>
      <c r="G22221" s="401"/>
      <c r="H22221" s="401"/>
      <c r="I22221" s="401"/>
      <c r="J22221" s="194"/>
      <c r="K22221" s="194"/>
      <c r="L22221" s="195"/>
      <c r="M22221" s="196"/>
      <c r="N22221" s="197"/>
      <c r="O22221" s="197"/>
      <c r="P22221" s="231"/>
    </row>
    <row r="22222" spans="2:16">
      <c r="B22222" s="351"/>
      <c r="C22222" s="435"/>
      <c r="D22222" s="399"/>
      <c r="E22222" s="400"/>
      <c r="G22222" s="401"/>
      <c r="H22222" s="401"/>
      <c r="I22222" s="401"/>
      <c r="J22222" s="194"/>
      <c r="K22222" s="194"/>
      <c r="L22222" s="195"/>
      <c r="M22222" s="196"/>
      <c r="N22222" s="197"/>
      <c r="O22222" s="197"/>
      <c r="P22222" s="231"/>
    </row>
    <row r="22223" spans="2:16">
      <c r="B22223" s="351"/>
      <c r="C22223" s="435"/>
      <c r="D22223" s="399"/>
      <c r="E22223" s="400"/>
      <c r="G22223" s="401"/>
      <c r="H22223" s="401"/>
      <c r="I22223" s="401"/>
      <c r="J22223" s="194"/>
      <c r="K22223" s="194"/>
      <c r="L22223" s="195"/>
      <c r="M22223" s="196"/>
      <c r="N22223" s="197"/>
      <c r="O22223" s="197"/>
      <c r="P22223" s="231"/>
    </row>
    <row r="22224" spans="2:16">
      <c r="B22224" s="351"/>
      <c r="C22224" s="435"/>
      <c r="D22224" s="399"/>
      <c r="E22224" s="400"/>
      <c r="G22224" s="401"/>
      <c r="H22224" s="401"/>
      <c r="I22224" s="401"/>
      <c r="J22224" s="194"/>
      <c r="K22224" s="194"/>
      <c r="L22224" s="195"/>
      <c r="M22224" s="196"/>
      <c r="N22224" s="197"/>
      <c r="O22224" s="197"/>
      <c r="P22224" s="231"/>
    </row>
    <row r="22225" spans="2:16">
      <c r="B22225" s="351"/>
      <c r="C22225" s="435"/>
      <c r="D22225" s="399"/>
      <c r="E22225" s="400"/>
      <c r="G22225" s="401"/>
      <c r="H22225" s="401"/>
      <c r="I22225" s="401"/>
      <c r="J22225" s="194"/>
      <c r="K22225" s="194"/>
      <c r="L22225" s="195"/>
      <c r="M22225" s="196"/>
      <c r="N22225" s="197"/>
      <c r="O22225" s="197"/>
      <c r="P22225" s="231"/>
    </row>
    <row r="22226" spans="2:16">
      <c r="B22226" s="351"/>
      <c r="C22226" s="435"/>
      <c r="D22226" s="399"/>
      <c r="E22226" s="400"/>
      <c r="G22226" s="401"/>
      <c r="H22226" s="401"/>
      <c r="I22226" s="401"/>
      <c r="J22226" s="194"/>
      <c r="K22226" s="194"/>
      <c r="L22226" s="195"/>
      <c r="M22226" s="196"/>
      <c r="N22226" s="197"/>
      <c r="O22226" s="197"/>
      <c r="P22226" s="231"/>
    </row>
    <row r="22227" spans="2:16">
      <c r="B22227" s="351"/>
      <c r="C22227" s="435"/>
      <c r="D22227" s="399"/>
      <c r="E22227" s="400"/>
      <c r="G22227" s="401"/>
      <c r="H22227" s="401"/>
      <c r="I22227" s="401"/>
      <c r="J22227" s="194"/>
      <c r="K22227" s="194"/>
      <c r="L22227" s="195"/>
      <c r="M22227" s="196"/>
      <c r="N22227" s="197"/>
      <c r="O22227" s="197"/>
      <c r="P22227" s="231"/>
    </row>
    <row r="22228" spans="2:16">
      <c r="B22228" s="351"/>
      <c r="C22228" s="435"/>
      <c r="D22228" s="399"/>
      <c r="E22228" s="400"/>
      <c r="G22228" s="401"/>
      <c r="H22228" s="401"/>
      <c r="I22228" s="401"/>
      <c r="J22228" s="194"/>
      <c r="K22228" s="194"/>
      <c r="L22228" s="195"/>
      <c r="M22228" s="196"/>
      <c r="N22228" s="197"/>
      <c r="O22228" s="197"/>
      <c r="P22228" s="231"/>
    </row>
    <row r="22229" spans="2:16">
      <c r="B22229" s="351"/>
      <c r="C22229" s="435"/>
      <c r="D22229" s="399"/>
      <c r="E22229" s="400"/>
      <c r="G22229" s="401"/>
      <c r="H22229" s="401"/>
      <c r="I22229" s="401"/>
      <c r="J22229" s="194"/>
      <c r="K22229" s="194"/>
      <c r="L22229" s="195"/>
      <c r="M22229" s="196"/>
      <c r="N22229" s="197"/>
      <c r="O22229" s="197"/>
      <c r="P22229" s="231"/>
    </row>
    <row r="22230" spans="2:16">
      <c r="B22230" s="351"/>
      <c r="C22230" s="435"/>
      <c r="D22230" s="399"/>
      <c r="E22230" s="400"/>
      <c r="G22230" s="401"/>
      <c r="H22230" s="401"/>
      <c r="I22230" s="401"/>
      <c r="J22230" s="194"/>
      <c r="K22230" s="194"/>
      <c r="L22230" s="195"/>
      <c r="M22230" s="196"/>
      <c r="N22230" s="197"/>
      <c r="O22230" s="197"/>
      <c r="P22230" s="231"/>
    </row>
    <row r="22231" spans="2:16">
      <c r="B22231" s="351"/>
      <c r="C22231" s="435"/>
      <c r="D22231" s="399"/>
      <c r="E22231" s="400"/>
      <c r="G22231" s="401"/>
      <c r="H22231" s="401"/>
      <c r="I22231" s="401"/>
      <c r="J22231" s="194"/>
      <c r="K22231" s="194"/>
      <c r="L22231" s="195"/>
      <c r="M22231" s="196"/>
      <c r="N22231" s="197"/>
      <c r="O22231" s="197"/>
      <c r="P22231" s="231"/>
    </row>
    <row r="22232" spans="2:16">
      <c r="B22232" s="351"/>
      <c r="C22232" s="435"/>
      <c r="D22232" s="399"/>
      <c r="E22232" s="400"/>
      <c r="G22232" s="401"/>
      <c r="H22232" s="401"/>
      <c r="I22232" s="401"/>
      <c r="J22232" s="194"/>
      <c r="K22232" s="194"/>
      <c r="L22232" s="195"/>
      <c r="M22232" s="196"/>
      <c r="N22232" s="197"/>
      <c r="O22232" s="197"/>
      <c r="P22232" s="231"/>
    </row>
    <row r="22233" spans="2:16">
      <c r="B22233" s="351"/>
      <c r="C22233" s="435"/>
      <c r="D22233" s="399"/>
      <c r="E22233" s="400"/>
      <c r="G22233" s="401"/>
      <c r="H22233" s="401"/>
      <c r="I22233" s="401"/>
      <c r="J22233" s="194"/>
      <c r="K22233" s="194"/>
      <c r="L22233" s="195"/>
      <c r="M22233" s="196"/>
      <c r="N22233" s="197"/>
      <c r="O22233" s="197"/>
      <c r="P22233" s="231"/>
    </row>
    <row r="22234" spans="2:16">
      <c r="B22234" s="351"/>
      <c r="C22234" s="435"/>
      <c r="D22234" s="399"/>
      <c r="E22234" s="400"/>
      <c r="G22234" s="401"/>
      <c r="H22234" s="401"/>
      <c r="I22234" s="401"/>
      <c r="J22234" s="194"/>
      <c r="K22234" s="194"/>
      <c r="L22234" s="195"/>
      <c r="M22234" s="196"/>
      <c r="N22234" s="197"/>
      <c r="O22234" s="197"/>
      <c r="P22234" s="231"/>
    </row>
    <row r="22235" spans="2:16">
      <c r="B22235" s="351"/>
      <c r="C22235" s="435"/>
      <c r="D22235" s="399"/>
      <c r="E22235" s="400"/>
      <c r="G22235" s="401"/>
      <c r="H22235" s="401"/>
      <c r="I22235" s="401"/>
      <c r="J22235" s="194"/>
      <c r="K22235" s="194"/>
      <c r="L22235" s="195"/>
      <c r="M22235" s="196"/>
      <c r="N22235" s="197"/>
      <c r="O22235" s="197"/>
      <c r="P22235" s="231"/>
    </row>
    <row r="22236" spans="2:16">
      <c r="B22236" s="351"/>
      <c r="C22236" s="435"/>
      <c r="D22236" s="399"/>
      <c r="E22236" s="400"/>
      <c r="G22236" s="401"/>
      <c r="H22236" s="401"/>
      <c r="I22236" s="401"/>
      <c r="J22236" s="194"/>
      <c r="K22236" s="194"/>
      <c r="L22236" s="195"/>
      <c r="M22236" s="196"/>
      <c r="N22236" s="197"/>
      <c r="O22236" s="197"/>
      <c r="P22236" s="231"/>
    </row>
    <row r="22237" spans="2:16">
      <c r="B22237" s="402"/>
      <c r="C22237" s="436"/>
      <c r="D22237" s="404"/>
      <c r="E22237" s="405"/>
      <c r="G22237" s="406"/>
      <c r="H22237" s="406"/>
      <c r="I22237" s="406"/>
      <c r="J22237" s="194"/>
      <c r="K22237" s="194"/>
      <c r="L22237" s="195"/>
      <c r="M22237" s="196"/>
      <c r="N22237" s="197"/>
      <c r="O22237" s="197"/>
      <c r="P22237" s="221"/>
    </row>
    <row r="22238" spans="2:16">
      <c r="B22238" s="351"/>
      <c r="C22238" s="435"/>
      <c r="D22238" s="399"/>
      <c r="E22238" s="400"/>
      <c r="G22238" s="401"/>
      <c r="H22238" s="401"/>
      <c r="I22238" s="401"/>
      <c r="J22238" s="194"/>
      <c r="K22238" s="194"/>
      <c r="L22238" s="195"/>
      <c r="M22238" s="196"/>
      <c r="N22238" s="197"/>
      <c r="O22238" s="197"/>
      <c r="P22238" s="231"/>
    </row>
    <row r="22239" spans="2:16">
      <c r="B22239" s="351"/>
      <c r="C22239" s="435"/>
      <c r="D22239" s="399"/>
      <c r="E22239" s="400"/>
      <c r="G22239" s="401"/>
      <c r="H22239" s="401"/>
      <c r="I22239" s="401"/>
      <c r="J22239" s="194"/>
      <c r="K22239" s="194"/>
      <c r="L22239" s="195"/>
      <c r="M22239" s="196"/>
      <c r="N22239" s="197"/>
      <c r="O22239" s="197"/>
      <c r="P22239" s="231"/>
    </row>
    <row r="22240" spans="2:16">
      <c r="B22240" s="351"/>
      <c r="C22240" s="435"/>
      <c r="D22240" s="399"/>
      <c r="E22240" s="400"/>
      <c r="G22240" s="401"/>
      <c r="H22240" s="401"/>
      <c r="I22240" s="401"/>
      <c r="J22240" s="194"/>
      <c r="K22240" s="194"/>
      <c r="L22240" s="195"/>
      <c r="M22240" s="196"/>
      <c r="N22240" s="197"/>
      <c r="O22240" s="197"/>
      <c r="P22240" s="231"/>
    </row>
    <row r="22241" spans="1:16">
      <c r="A22241" s="445"/>
      <c r="B22241" s="446"/>
      <c r="C22241" s="447"/>
      <c r="D22241" s="448"/>
      <c r="E22241" s="449"/>
      <c r="F22241" s="445"/>
      <c r="G22241" s="450"/>
      <c r="H22241" s="450"/>
      <c r="I22241" s="450"/>
      <c r="J22241" s="451"/>
      <c r="K22241" s="451"/>
      <c r="L22241" s="452"/>
      <c r="M22241" s="453"/>
      <c r="N22241" s="454"/>
      <c r="O22241" s="454"/>
      <c r="P22241" s="455"/>
    </row>
    <row r="22242" spans="1:16">
      <c r="A22242" s="445"/>
      <c r="B22242" s="446"/>
      <c r="C22242" s="447"/>
      <c r="D22242" s="448"/>
      <c r="E22242" s="449"/>
      <c r="F22242" s="445"/>
      <c r="G22242" s="450"/>
      <c r="H22242" s="450"/>
      <c r="I22242" s="450"/>
      <c r="J22242" s="451"/>
      <c r="K22242" s="451"/>
      <c r="L22242" s="452"/>
      <c r="M22242" s="453"/>
      <c r="N22242" s="454"/>
      <c r="O22242" s="454"/>
      <c r="P22242" s="455"/>
    </row>
    <row r="22243" spans="1:16">
      <c r="A22243" s="445"/>
      <c r="B22243" s="446"/>
      <c r="C22243" s="447"/>
      <c r="D22243" s="448"/>
      <c r="E22243" s="449"/>
      <c r="F22243" s="445"/>
      <c r="G22243" s="450"/>
      <c r="H22243" s="450"/>
      <c r="I22243" s="450"/>
      <c r="J22243" s="451"/>
      <c r="K22243" s="451"/>
      <c r="L22243" s="452"/>
      <c r="M22243" s="453"/>
      <c r="N22243" s="454"/>
      <c r="O22243" s="454"/>
      <c r="P22243" s="455"/>
    </row>
    <row r="22244" spans="1:16">
      <c r="A22244" s="445"/>
      <c r="B22244" s="446"/>
      <c r="C22244" s="447"/>
      <c r="D22244" s="448"/>
      <c r="E22244" s="449"/>
      <c r="F22244" s="445"/>
      <c r="G22244" s="450"/>
      <c r="H22244" s="450"/>
      <c r="I22244" s="450"/>
      <c r="J22244" s="451"/>
      <c r="K22244" s="451"/>
      <c r="L22244" s="452"/>
      <c r="M22244" s="453"/>
      <c r="N22244" s="454"/>
      <c r="O22244" s="454"/>
      <c r="P22244" s="455"/>
    </row>
    <row r="22245" spans="1:16">
      <c r="A22245" s="445"/>
      <c r="B22245" s="446"/>
      <c r="C22245" s="447"/>
      <c r="D22245" s="448"/>
      <c r="E22245" s="449"/>
      <c r="F22245" s="445"/>
      <c r="G22245" s="450"/>
      <c r="H22245" s="450"/>
      <c r="I22245" s="450"/>
      <c r="J22245" s="451"/>
      <c r="K22245" s="451"/>
      <c r="L22245" s="452"/>
      <c r="M22245" s="453"/>
      <c r="N22245" s="454"/>
      <c r="O22245" s="454"/>
      <c r="P22245" s="455"/>
    </row>
    <row r="22246" spans="1:16">
      <c r="A22246" s="445"/>
      <c r="B22246" s="446"/>
      <c r="C22246" s="447"/>
      <c r="D22246" s="448"/>
      <c r="E22246" s="449"/>
      <c r="F22246" s="445"/>
      <c r="G22246" s="450"/>
      <c r="H22246" s="450"/>
      <c r="I22246" s="450"/>
      <c r="J22246" s="451"/>
      <c r="K22246" s="451"/>
      <c r="L22246" s="452"/>
      <c r="M22246" s="453"/>
      <c r="N22246" s="454"/>
      <c r="O22246" s="454"/>
      <c r="P22246" s="455"/>
    </row>
    <row r="22247" spans="1:16">
      <c r="A22247" s="445"/>
      <c r="B22247" s="446"/>
      <c r="C22247" s="447"/>
      <c r="D22247" s="448"/>
      <c r="E22247" s="449"/>
      <c r="F22247" s="445"/>
      <c r="G22247" s="450"/>
      <c r="H22247" s="450"/>
      <c r="I22247" s="450"/>
      <c r="J22247" s="451"/>
      <c r="K22247" s="451"/>
      <c r="L22247" s="452"/>
      <c r="M22247" s="453"/>
      <c r="N22247" s="454"/>
      <c r="O22247" s="454"/>
      <c r="P22247" s="455"/>
    </row>
    <row r="22248" spans="1:16">
      <c r="A22248" s="445"/>
      <c r="B22248" s="446"/>
      <c r="C22248" s="447"/>
      <c r="D22248" s="448"/>
      <c r="E22248" s="449"/>
      <c r="F22248" s="445"/>
      <c r="G22248" s="450"/>
      <c r="H22248" s="450"/>
      <c r="I22248" s="450"/>
      <c r="J22248" s="451"/>
      <c r="K22248" s="451"/>
      <c r="L22248" s="452"/>
      <c r="M22248" s="453"/>
      <c r="N22248" s="454"/>
      <c r="O22248" s="454"/>
      <c r="P22248" s="455"/>
    </row>
    <row r="22249" spans="1:16">
      <c r="A22249" s="445"/>
      <c r="B22249" s="446"/>
      <c r="C22249" s="447"/>
      <c r="D22249" s="448"/>
      <c r="E22249" s="449"/>
      <c r="F22249" s="445"/>
      <c r="G22249" s="450"/>
      <c r="H22249" s="450"/>
      <c r="I22249" s="450"/>
      <c r="J22249" s="451"/>
      <c r="K22249" s="451"/>
      <c r="L22249" s="452"/>
      <c r="M22249" s="453"/>
      <c r="N22249" s="454"/>
      <c r="O22249" s="454"/>
      <c r="P22249" s="455"/>
    </row>
    <row r="22250" spans="1:16">
      <c r="A22250" s="445"/>
      <c r="B22250" s="446"/>
      <c r="C22250" s="447"/>
      <c r="D22250" s="448"/>
      <c r="E22250" s="449"/>
      <c r="F22250" s="445"/>
      <c r="G22250" s="450"/>
      <c r="H22250" s="450"/>
      <c r="I22250" s="450"/>
      <c r="J22250" s="451"/>
      <c r="K22250" s="451"/>
      <c r="L22250" s="452"/>
      <c r="M22250" s="453"/>
      <c r="N22250" s="454"/>
      <c r="O22250" s="454"/>
      <c r="P22250" s="455"/>
    </row>
    <row r="22251" spans="1:16">
      <c r="A22251" s="445"/>
      <c r="B22251" s="446"/>
      <c r="C22251" s="447"/>
      <c r="D22251" s="448"/>
      <c r="E22251" s="449"/>
      <c r="F22251" s="445"/>
      <c r="G22251" s="450"/>
      <c r="H22251" s="450"/>
      <c r="I22251" s="450"/>
      <c r="J22251" s="451"/>
      <c r="K22251" s="451"/>
      <c r="L22251" s="452"/>
      <c r="M22251" s="453"/>
      <c r="N22251" s="454"/>
      <c r="O22251" s="454"/>
      <c r="P22251" s="455"/>
    </row>
    <row r="22252" spans="1:16">
      <c r="A22252" s="445"/>
      <c r="B22252" s="446"/>
      <c r="C22252" s="447"/>
      <c r="D22252" s="448"/>
      <c r="E22252" s="449"/>
      <c r="F22252" s="445"/>
      <c r="G22252" s="450"/>
      <c r="H22252" s="450"/>
      <c r="I22252" s="450"/>
      <c r="J22252" s="451"/>
      <c r="K22252" s="451"/>
      <c r="L22252" s="452"/>
      <c r="M22252" s="453"/>
      <c r="N22252" s="454"/>
      <c r="O22252" s="454"/>
      <c r="P22252" s="455"/>
    </row>
    <row r="22253" spans="1:16">
      <c r="A22253" s="445"/>
      <c r="B22253" s="446"/>
      <c r="C22253" s="447"/>
      <c r="D22253" s="448"/>
      <c r="E22253" s="449"/>
      <c r="F22253" s="445"/>
      <c r="G22253" s="450"/>
      <c r="H22253" s="450"/>
      <c r="I22253" s="450"/>
      <c r="J22253" s="451"/>
      <c r="K22253" s="451"/>
      <c r="L22253" s="452"/>
      <c r="M22253" s="453"/>
      <c r="N22253" s="454"/>
      <c r="O22253" s="454"/>
      <c r="P22253" s="455"/>
    </row>
    <row r="22254" spans="1:16">
      <c r="A22254" s="445"/>
      <c r="B22254" s="446"/>
      <c r="C22254" s="447"/>
      <c r="D22254" s="448"/>
      <c r="E22254" s="449"/>
      <c r="F22254" s="445"/>
      <c r="G22254" s="450"/>
      <c r="H22254" s="450"/>
      <c r="I22254" s="450"/>
      <c r="J22254" s="451"/>
      <c r="K22254" s="451"/>
      <c r="L22254" s="452"/>
      <c r="M22254" s="453"/>
      <c r="N22254" s="454"/>
      <c r="O22254" s="454"/>
      <c r="P22254" s="455"/>
    </row>
    <row r="22255" spans="1:16">
      <c r="A22255" s="445"/>
      <c r="B22255" s="446"/>
      <c r="C22255" s="447"/>
      <c r="D22255" s="448"/>
      <c r="E22255" s="449"/>
      <c r="F22255" s="445"/>
      <c r="G22255" s="450"/>
      <c r="H22255" s="450"/>
      <c r="I22255" s="450"/>
      <c r="J22255" s="451"/>
      <c r="K22255" s="451"/>
      <c r="L22255" s="452"/>
      <c r="M22255" s="453"/>
      <c r="N22255" s="454"/>
      <c r="O22255" s="454"/>
      <c r="P22255" s="455"/>
    </row>
    <row r="22256" spans="1:16">
      <c r="A22256" s="445"/>
      <c r="B22256" s="446"/>
      <c r="C22256" s="447"/>
      <c r="D22256" s="448"/>
      <c r="E22256" s="449"/>
      <c r="F22256" s="445"/>
      <c r="G22256" s="450"/>
      <c r="H22256" s="450"/>
      <c r="I22256" s="450"/>
      <c r="J22256" s="451"/>
      <c r="K22256" s="451"/>
      <c r="L22256" s="452"/>
      <c r="M22256" s="453"/>
      <c r="N22256" s="454"/>
      <c r="O22256" s="454"/>
      <c r="P22256" s="455"/>
    </row>
    <row r="22257" spans="1:16">
      <c r="A22257" s="445"/>
      <c r="B22257" s="446"/>
      <c r="C22257" s="447"/>
      <c r="D22257" s="448"/>
      <c r="E22257" s="449"/>
      <c r="F22257" s="445"/>
      <c r="G22257" s="450"/>
      <c r="H22257" s="450"/>
      <c r="I22257" s="450"/>
      <c r="J22257" s="451"/>
      <c r="K22257" s="451"/>
      <c r="L22257" s="452"/>
      <c r="M22257" s="453"/>
      <c r="N22257" s="454"/>
      <c r="O22257" s="454"/>
      <c r="P22257" s="455"/>
    </row>
    <row r="22258" spans="1:16">
      <c r="A22258" s="445"/>
      <c r="B22258" s="446"/>
      <c r="C22258" s="447"/>
      <c r="D22258" s="448"/>
      <c r="E22258" s="449"/>
      <c r="F22258" s="445"/>
      <c r="G22258" s="450"/>
      <c r="H22258" s="450"/>
      <c r="I22258" s="450"/>
      <c r="J22258" s="451"/>
      <c r="K22258" s="451"/>
      <c r="L22258" s="452"/>
      <c r="M22258" s="453"/>
      <c r="N22258" s="454"/>
      <c r="O22258" s="454"/>
      <c r="P22258" s="455"/>
    </row>
    <row r="22259" spans="1:16">
      <c r="A22259" s="445"/>
      <c r="B22259" s="446"/>
      <c r="C22259" s="447"/>
      <c r="D22259" s="448"/>
      <c r="E22259" s="449"/>
      <c r="F22259" s="445"/>
      <c r="G22259" s="450"/>
      <c r="H22259" s="450"/>
      <c r="I22259" s="450"/>
      <c r="J22259" s="451"/>
      <c r="K22259" s="451"/>
      <c r="L22259" s="452"/>
      <c r="M22259" s="453"/>
      <c r="N22259" s="454"/>
      <c r="O22259" s="454"/>
      <c r="P22259" s="455"/>
    </row>
    <row r="22260" spans="1:16">
      <c r="A22260" s="445"/>
      <c r="B22260" s="446"/>
      <c r="C22260" s="447"/>
      <c r="D22260" s="448"/>
      <c r="E22260" s="449"/>
      <c r="F22260" s="445"/>
      <c r="G22260" s="450"/>
      <c r="H22260" s="450"/>
      <c r="I22260" s="450"/>
      <c r="J22260" s="451"/>
      <c r="K22260" s="451"/>
      <c r="L22260" s="452"/>
      <c r="M22260" s="453"/>
      <c r="N22260" s="454"/>
      <c r="O22260" s="454"/>
      <c r="P22260" s="455"/>
    </row>
    <row r="22261" spans="1:16">
      <c r="A22261" s="445"/>
      <c r="B22261" s="446"/>
      <c r="C22261" s="447"/>
      <c r="D22261" s="448"/>
      <c r="E22261" s="449"/>
      <c r="F22261" s="445"/>
      <c r="G22261" s="450"/>
      <c r="H22261" s="450"/>
      <c r="I22261" s="450"/>
      <c r="J22261" s="451"/>
      <c r="K22261" s="451"/>
      <c r="L22261" s="452"/>
      <c r="M22261" s="453"/>
      <c r="N22261" s="454"/>
      <c r="O22261" s="454"/>
      <c r="P22261" s="455"/>
    </row>
    <row r="22262" spans="1:16">
      <c r="A22262" s="445"/>
      <c r="B22262" s="446"/>
      <c r="C22262" s="447"/>
      <c r="D22262" s="448"/>
      <c r="E22262" s="449"/>
      <c r="F22262" s="445"/>
      <c r="G22262" s="450"/>
      <c r="H22262" s="450"/>
      <c r="I22262" s="450"/>
      <c r="J22262" s="451"/>
      <c r="K22262" s="451"/>
      <c r="L22262" s="452"/>
      <c r="M22262" s="453"/>
      <c r="N22262" s="454"/>
      <c r="O22262" s="454"/>
      <c r="P22262" s="455"/>
    </row>
    <row r="22263" spans="1:16">
      <c r="A22263" s="445"/>
      <c r="B22263" s="446"/>
      <c r="C22263" s="447"/>
      <c r="D22263" s="448"/>
      <c r="E22263" s="449"/>
      <c r="F22263" s="445"/>
      <c r="G22263" s="450"/>
      <c r="H22263" s="450"/>
      <c r="I22263" s="450"/>
      <c r="J22263" s="451"/>
      <c r="K22263" s="451"/>
      <c r="L22263" s="452"/>
      <c r="M22263" s="453"/>
      <c r="N22263" s="454"/>
      <c r="O22263" s="454"/>
      <c r="P22263" s="455"/>
    </row>
    <row r="22264" spans="1:16">
      <c r="A22264" s="445"/>
      <c r="B22264" s="446"/>
      <c r="C22264" s="447"/>
      <c r="D22264" s="448"/>
      <c r="E22264" s="449"/>
      <c r="F22264" s="445"/>
      <c r="G22264" s="450"/>
      <c r="H22264" s="450"/>
      <c r="I22264" s="450"/>
      <c r="J22264" s="451"/>
      <c r="K22264" s="451"/>
      <c r="L22264" s="452"/>
      <c r="M22264" s="453"/>
      <c r="N22264" s="454"/>
      <c r="O22264" s="454"/>
      <c r="P22264" s="455"/>
    </row>
    <row r="22265" spans="1:16">
      <c r="A22265" s="445"/>
      <c r="B22265" s="446"/>
      <c r="C22265" s="447"/>
      <c r="D22265" s="448"/>
      <c r="E22265" s="449"/>
      <c r="F22265" s="445"/>
      <c r="G22265" s="450"/>
      <c r="H22265" s="450"/>
      <c r="I22265" s="450"/>
      <c r="J22265" s="451"/>
      <c r="K22265" s="451"/>
      <c r="L22265" s="452"/>
      <c r="M22265" s="453"/>
      <c r="N22265" s="454"/>
      <c r="O22265" s="454"/>
      <c r="P22265" s="455"/>
    </row>
    <row r="22266" spans="1:16">
      <c r="A22266" s="445"/>
      <c r="B22266" s="446"/>
      <c r="C22266" s="447"/>
      <c r="D22266" s="448"/>
      <c r="E22266" s="449"/>
      <c r="F22266" s="445"/>
      <c r="G22266" s="450"/>
      <c r="H22266" s="450"/>
      <c r="I22266" s="450"/>
      <c r="J22266" s="451"/>
      <c r="K22266" s="451"/>
      <c r="L22266" s="452"/>
      <c r="M22266" s="453"/>
      <c r="N22266" s="454"/>
      <c r="O22266" s="454"/>
      <c r="P22266" s="455"/>
    </row>
    <row r="22267" spans="1:16">
      <c r="A22267" s="445"/>
      <c r="B22267" s="446"/>
      <c r="C22267" s="447"/>
      <c r="D22267" s="448"/>
      <c r="E22267" s="449"/>
      <c r="F22267" s="445"/>
      <c r="G22267" s="450"/>
      <c r="H22267" s="450"/>
      <c r="I22267" s="450"/>
      <c r="J22267" s="451"/>
      <c r="K22267" s="451"/>
      <c r="L22267" s="452"/>
      <c r="M22267" s="453"/>
      <c r="N22267" s="454"/>
      <c r="O22267" s="454"/>
      <c r="P22267" s="455"/>
    </row>
    <row r="22268" spans="1:16">
      <c r="A22268" s="445"/>
      <c r="B22268" s="446"/>
      <c r="C22268" s="447"/>
      <c r="D22268" s="448"/>
      <c r="E22268" s="449"/>
      <c r="F22268" s="445"/>
      <c r="G22268" s="450"/>
      <c r="H22268" s="450"/>
      <c r="I22268" s="450"/>
      <c r="J22268" s="451"/>
      <c r="K22268" s="451"/>
      <c r="L22268" s="452"/>
      <c r="M22268" s="453"/>
      <c r="N22268" s="454"/>
      <c r="O22268" s="454"/>
      <c r="P22268" s="455"/>
    </row>
    <row r="22269" spans="1:16">
      <c r="A22269" s="445"/>
      <c r="B22269" s="446"/>
      <c r="C22269" s="447"/>
      <c r="D22269" s="448"/>
      <c r="E22269" s="449"/>
      <c r="F22269" s="445"/>
      <c r="G22269" s="450"/>
      <c r="H22269" s="450"/>
      <c r="I22269" s="450"/>
      <c r="J22269" s="451"/>
      <c r="K22269" s="451"/>
      <c r="L22269" s="452"/>
      <c r="M22269" s="453"/>
      <c r="N22269" s="454"/>
      <c r="O22269" s="454"/>
      <c r="P22269" s="455"/>
    </row>
    <row r="22270" spans="1:16">
      <c r="A22270" s="445"/>
      <c r="B22270" s="446"/>
      <c r="C22270" s="447"/>
      <c r="D22270" s="448"/>
      <c r="E22270" s="449"/>
      <c r="F22270" s="445"/>
      <c r="G22270" s="450"/>
      <c r="H22270" s="450"/>
      <c r="I22270" s="450"/>
      <c r="J22270" s="451"/>
      <c r="K22270" s="451"/>
      <c r="L22270" s="452"/>
      <c r="M22270" s="453"/>
      <c r="N22270" s="454"/>
      <c r="O22270" s="454"/>
      <c r="P22270" s="455"/>
    </row>
    <row r="22271" spans="1:16">
      <c r="A22271" s="445"/>
      <c r="B22271" s="446"/>
      <c r="C22271" s="447"/>
      <c r="D22271" s="448"/>
      <c r="E22271" s="449"/>
      <c r="F22271" s="445"/>
      <c r="G22271" s="450"/>
      <c r="H22271" s="450"/>
      <c r="I22271" s="450"/>
      <c r="J22271" s="451"/>
      <c r="K22271" s="451"/>
      <c r="L22271" s="452"/>
      <c r="M22271" s="453"/>
      <c r="N22271" s="454"/>
      <c r="O22271" s="454"/>
      <c r="P22271" s="455"/>
    </row>
    <row r="22272" spans="1:16">
      <c r="A22272" s="445"/>
      <c r="B22272" s="446"/>
      <c r="C22272" s="447"/>
      <c r="D22272" s="448"/>
      <c r="E22272" s="449"/>
      <c r="F22272" s="445"/>
      <c r="G22272" s="450"/>
      <c r="H22272" s="450"/>
      <c r="I22272" s="450"/>
      <c r="J22272" s="451"/>
      <c r="K22272" s="451"/>
      <c r="L22272" s="452"/>
      <c r="M22272" s="453"/>
      <c r="N22272" s="454"/>
      <c r="O22272" s="454"/>
      <c r="P22272" s="455"/>
    </row>
    <row r="22273" spans="1:16">
      <c r="A22273" s="445"/>
      <c r="B22273" s="446"/>
      <c r="C22273" s="447"/>
      <c r="D22273" s="448"/>
      <c r="E22273" s="449"/>
      <c r="F22273" s="445"/>
      <c r="G22273" s="450"/>
      <c r="H22273" s="450"/>
      <c r="I22273" s="450"/>
      <c r="J22273" s="451"/>
      <c r="K22273" s="451"/>
      <c r="L22273" s="452"/>
      <c r="M22273" s="453"/>
      <c r="N22273" s="454"/>
      <c r="O22273" s="454"/>
      <c r="P22273" s="455"/>
    </row>
    <row r="22274" spans="1:16">
      <c r="A22274" s="445"/>
      <c r="B22274" s="446"/>
      <c r="C22274" s="447"/>
      <c r="D22274" s="448"/>
      <c r="E22274" s="449"/>
      <c r="F22274" s="445"/>
      <c r="G22274" s="450"/>
      <c r="H22274" s="450"/>
      <c r="I22274" s="450"/>
      <c r="J22274" s="451"/>
      <c r="K22274" s="451"/>
      <c r="L22274" s="452"/>
      <c r="M22274" s="453"/>
      <c r="N22274" s="454"/>
      <c r="O22274" s="454"/>
      <c r="P22274" s="455"/>
    </row>
    <row r="22275" spans="1:16">
      <c r="A22275" s="445"/>
      <c r="B22275" s="446"/>
      <c r="C22275" s="447"/>
      <c r="D22275" s="448"/>
      <c r="E22275" s="449"/>
      <c r="F22275" s="445"/>
      <c r="G22275" s="450"/>
      <c r="H22275" s="450"/>
      <c r="I22275" s="450"/>
      <c r="J22275" s="451"/>
      <c r="K22275" s="451"/>
      <c r="L22275" s="452"/>
      <c r="M22275" s="453"/>
      <c r="N22275" s="454"/>
      <c r="O22275" s="454"/>
      <c r="P22275" s="455"/>
    </row>
    <row r="22276" spans="1:16">
      <c r="A22276" s="445"/>
      <c r="B22276" s="446"/>
      <c r="C22276" s="447"/>
      <c r="D22276" s="448"/>
      <c r="E22276" s="449"/>
      <c r="F22276" s="445"/>
      <c r="G22276" s="450"/>
      <c r="H22276" s="450"/>
      <c r="I22276" s="450"/>
      <c r="J22276" s="451"/>
      <c r="K22276" s="451"/>
      <c r="L22276" s="452"/>
      <c r="M22276" s="453"/>
      <c r="N22276" s="454"/>
      <c r="O22276" s="454"/>
      <c r="P22276" s="455"/>
    </row>
    <row r="22277" spans="1:16">
      <c r="A22277" s="445"/>
      <c r="B22277" s="446"/>
      <c r="C22277" s="447"/>
      <c r="D22277" s="448"/>
      <c r="E22277" s="449"/>
      <c r="F22277" s="445"/>
      <c r="G22277" s="450"/>
      <c r="H22277" s="450"/>
      <c r="I22277" s="450"/>
      <c r="J22277" s="451"/>
      <c r="K22277" s="451"/>
      <c r="L22277" s="452"/>
      <c r="M22277" s="453"/>
      <c r="N22277" s="454"/>
      <c r="O22277" s="454"/>
      <c r="P22277" s="455"/>
    </row>
    <row r="22278" spans="1:16">
      <c r="A22278" s="445"/>
      <c r="B22278" s="446"/>
      <c r="C22278" s="447"/>
      <c r="D22278" s="448"/>
      <c r="E22278" s="449"/>
      <c r="F22278" s="445"/>
      <c r="G22278" s="450"/>
      <c r="H22278" s="450"/>
      <c r="I22278" s="450"/>
      <c r="J22278" s="451"/>
      <c r="K22278" s="451"/>
      <c r="L22278" s="452"/>
      <c r="M22278" s="453"/>
      <c r="N22278" s="454"/>
      <c r="O22278" s="454"/>
      <c r="P22278" s="455"/>
    </row>
    <row r="22279" spans="1:16">
      <c r="A22279" s="445"/>
      <c r="B22279" s="446"/>
      <c r="C22279" s="447"/>
      <c r="D22279" s="448"/>
      <c r="E22279" s="449"/>
      <c r="F22279" s="445"/>
      <c r="G22279" s="450"/>
      <c r="H22279" s="450"/>
      <c r="I22279" s="450"/>
      <c r="J22279" s="451"/>
      <c r="K22279" s="451"/>
      <c r="L22279" s="452"/>
      <c r="M22279" s="453"/>
      <c r="N22279" s="454"/>
      <c r="O22279" s="454"/>
      <c r="P22279" s="455"/>
    </row>
    <row r="22280" spans="1:16">
      <c r="A22280" s="445"/>
      <c r="B22280" s="446"/>
      <c r="C22280" s="447"/>
      <c r="D22280" s="448"/>
      <c r="E22280" s="449"/>
      <c r="F22280" s="445"/>
      <c r="G22280" s="450"/>
      <c r="H22280" s="450"/>
      <c r="I22280" s="450"/>
      <c r="J22280" s="451"/>
      <c r="K22280" s="451"/>
      <c r="L22280" s="452"/>
      <c r="M22280" s="453"/>
      <c r="N22280" s="454"/>
      <c r="O22280" s="454"/>
      <c r="P22280" s="455"/>
    </row>
    <row r="22281" spans="1:16">
      <c r="A22281" s="445"/>
      <c r="B22281" s="446"/>
      <c r="C22281" s="447"/>
      <c r="D22281" s="448"/>
      <c r="E22281" s="449"/>
      <c r="F22281" s="445"/>
      <c r="G22281" s="450"/>
      <c r="H22281" s="450"/>
      <c r="I22281" s="450"/>
      <c r="J22281" s="451"/>
      <c r="K22281" s="451"/>
      <c r="L22281" s="452"/>
      <c r="M22281" s="453"/>
      <c r="N22281" s="454"/>
      <c r="O22281" s="454"/>
      <c r="P22281" s="455"/>
    </row>
    <row r="22282" spans="1:16">
      <c r="A22282" s="445"/>
      <c r="B22282" s="446"/>
      <c r="C22282" s="447"/>
      <c r="D22282" s="448"/>
      <c r="E22282" s="449"/>
      <c r="F22282" s="445"/>
      <c r="G22282" s="450"/>
      <c r="H22282" s="450"/>
      <c r="I22282" s="450"/>
      <c r="J22282" s="451"/>
      <c r="K22282" s="451"/>
      <c r="L22282" s="452"/>
      <c r="M22282" s="453"/>
      <c r="N22282" s="454"/>
      <c r="O22282" s="454"/>
      <c r="P22282" s="455"/>
    </row>
    <row r="22283" spans="1:16">
      <c r="A22283" s="445"/>
      <c r="B22283" s="446"/>
      <c r="C22283" s="447"/>
      <c r="D22283" s="448"/>
      <c r="E22283" s="449"/>
      <c r="F22283" s="445"/>
      <c r="G22283" s="450"/>
      <c r="H22283" s="450"/>
      <c r="I22283" s="450"/>
      <c r="J22283" s="451"/>
      <c r="K22283" s="451"/>
      <c r="L22283" s="452"/>
      <c r="M22283" s="453"/>
      <c r="N22283" s="454"/>
      <c r="O22283" s="454"/>
      <c r="P22283" s="455"/>
    </row>
    <row r="22284" spans="1:16">
      <c r="A22284" s="445"/>
      <c r="B22284" s="446"/>
      <c r="C22284" s="447"/>
      <c r="D22284" s="448"/>
      <c r="E22284" s="449"/>
      <c r="F22284" s="445"/>
      <c r="G22284" s="450"/>
      <c r="H22284" s="450"/>
      <c r="I22284" s="450"/>
      <c r="J22284" s="451"/>
      <c r="K22284" s="451"/>
      <c r="L22284" s="452"/>
      <c r="M22284" s="453"/>
      <c r="N22284" s="454"/>
      <c r="O22284" s="454"/>
      <c r="P22284" s="455"/>
    </row>
    <row r="22285" spans="1:16">
      <c r="A22285" s="445"/>
      <c r="B22285" s="446"/>
      <c r="C22285" s="447"/>
      <c r="D22285" s="448"/>
      <c r="E22285" s="449"/>
      <c r="F22285" s="445"/>
      <c r="G22285" s="450"/>
      <c r="H22285" s="450"/>
      <c r="I22285" s="450"/>
      <c r="J22285" s="451"/>
      <c r="K22285" s="451"/>
      <c r="L22285" s="452"/>
      <c r="M22285" s="453"/>
      <c r="N22285" s="454"/>
      <c r="O22285" s="454"/>
      <c r="P22285" s="455"/>
    </row>
    <row r="22286" spans="1:16">
      <c r="A22286" s="445"/>
      <c r="B22286" s="446"/>
      <c r="C22286" s="447"/>
      <c r="D22286" s="448"/>
      <c r="E22286" s="449"/>
      <c r="F22286" s="445"/>
      <c r="G22286" s="450"/>
      <c r="H22286" s="450"/>
      <c r="I22286" s="450"/>
      <c r="J22286" s="451"/>
      <c r="K22286" s="451"/>
      <c r="L22286" s="452"/>
      <c r="M22286" s="453"/>
      <c r="N22286" s="454"/>
      <c r="O22286" s="454"/>
      <c r="P22286" s="455"/>
    </row>
    <row r="22287" spans="1:16">
      <c r="A22287" s="445"/>
      <c r="B22287" s="446"/>
      <c r="C22287" s="447"/>
      <c r="D22287" s="448"/>
      <c r="E22287" s="449"/>
      <c r="F22287" s="445"/>
      <c r="G22287" s="450"/>
      <c r="H22287" s="450"/>
      <c r="I22287" s="450"/>
      <c r="J22287" s="451"/>
      <c r="K22287" s="451"/>
      <c r="L22287" s="452"/>
      <c r="M22287" s="453"/>
      <c r="N22287" s="454"/>
      <c r="O22287" s="454"/>
      <c r="P22287" s="455"/>
    </row>
    <row r="22288" spans="1:16">
      <c r="A22288" s="445"/>
      <c r="B22288" s="446"/>
      <c r="C22288" s="447"/>
      <c r="D22288" s="448"/>
      <c r="E22288" s="449"/>
      <c r="F22288" s="445"/>
      <c r="G22288" s="450"/>
      <c r="H22288" s="450"/>
      <c r="I22288" s="450"/>
      <c r="J22288" s="451"/>
      <c r="K22288" s="451"/>
      <c r="L22288" s="452"/>
      <c r="M22288" s="453"/>
      <c r="N22288" s="454"/>
      <c r="O22288" s="454"/>
      <c r="P22288" s="455"/>
    </row>
    <row r="22289" spans="1:16">
      <c r="A22289" s="445"/>
      <c r="B22289" s="446"/>
      <c r="C22289" s="447"/>
      <c r="D22289" s="448"/>
      <c r="E22289" s="449"/>
      <c r="F22289" s="445"/>
      <c r="G22289" s="450"/>
      <c r="H22289" s="450"/>
      <c r="I22289" s="450"/>
      <c r="J22289" s="451"/>
      <c r="K22289" s="451"/>
      <c r="L22289" s="452"/>
      <c r="M22289" s="453"/>
      <c r="N22289" s="454"/>
      <c r="O22289" s="454"/>
      <c r="P22289" s="455"/>
    </row>
    <row r="22290" spans="1:16">
      <c r="A22290" s="445"/>
      <c r="B22290" s="446"/>
      <c r="C22290" s="447"/>
      <c r="D22290" s="448"/>
      <c r="E22290" s="449"/>
      <c r="F22290" s="445"/>
      <c r="G22290" s="450"/>
      <c r="H22290" s="450"/>
      <c r="I22290" s="450"/>
      <c r="J22290" s="451"/>
      <c r="K22290" s="451"/>
      <c r="L22290" s="452"/>
      <c r="M22290" s="453"/>
      <c r="N22290" s="454"/>
      <c r="O22290" s="454"/>
      <c r="P22290" s="455"/>
    </row>
    <row r="22291" spans="1:16">
      <c r="A22291" s="445"/>
      <c r="B22291" s="446"/>
      <c r="C22291" s="447"/>
      <c r="D22291" s="448"/>
      <c r="E22291" s="449"/>
      <c r="F22291" s="445"/>
      <c r="G22291" s="450"/>
      <c r="H22291" s="450"/>
      <c r="I22291" s="450"/>
      <c r="J22291" s="451"/>
      <c r="K22291" s="451"/>
      <c r="L22291" s="452"/>
      <c r="M22291" s="453"/>
      <c r="N22291" s="454"/>
      <c r="O22291" s="454"/>
      <c r="P22291" s="455"/>
    </row>
    <row r="22292" spans="1:16">
      <c r="A22292" s="445"/>
      <c r="B22292" s="446"/>
      <c r="C22292" s="447"/>
      <c r="D22292" s="448"/>
      <c r="E22292" s="449"/>
      <c r="F22292" s="445"/>
      <c r="G22292" s="450"/>
      <c r="H22292" s="450"/>
      <c r="I22292" s="450"/>
      <c r="J22292" s="451"/>
      <c r="K22292" s="451"/>
      <c r="L22292" s="452"/>
      <c r="M22292" s="453"/>
      <c r="N22292" s="454"/>
      <c r="O22292" s="454"/>
      <c r="P22292" s="455"/>
    </row>
    <row r="22293" spans="1:16">
      <c r="A22293" s="445"/>
      <c r="B22293" s="446"/>
      <c r="C22293" s="447"/>
      <c r="D22293" s="448"/>
      <c r="E22293" s="449"/>
      <c r="F22293" s="445"/>
      <c r="G22293" s="450"/>
      <c r="H22293" s="450"/>
      <c r="I22293" s="450"/>
      <c r="J22293" s="451"/>
      <c r="K22293" s="451"/>
      <c r="L22293" s="452"/>
      <c r="M22293" s="453"/>
      <c r="N22293" s="454"/>
      <c r="O22293" s="454"/>
      <c r="P22293" s="455"/>
    </row>
    <row r="22294" spans="1:16">
      <c r="A22294" s="445"/>
      <c r="B22294" s="446"/>
      <c r="C22294" s="447"/>
      <c r="D22294" s="448"/>
      <c r="E22294" s="449"/>
      <c r="F22294" s="445"/>
      <c r="G22294" s="450"/>
      <c r="H22294" s="450"/>
      <c r="I22294" s="450"/>
      <c r="J22294" s="451"/>
      <c r="K22294" s="451"/>
      <c r="L22294" s="452"/>
      <c r="M22294" s="453"/>
      <c r="N22294" s="454"/>
      <c r="O22294" s="454"/>
      <c r="P22294" s="455"/>
    </row>
    <row r="22295" spans="1:16">
      <c r="A22295" s="445"/>
      <c r="B22295" s="446"/>
      <c r="C22295" s="447"/>
      <c r="D22295" s="448"/>
      <c r="E22295" s="449"/>
      <c r="F22295" s="445"/>
      <c r="G22295" s="450"/>
      <c r="H22295" s="450"/>
      <c r="I22295" s="450"/>
      <c r="J22295" s="451"/>
      <c r="K22295" s="451"/>
      <c r="L22295" s="452"/>
      <c r="M22295" s="453"/>
      <c r="N22295" s="454"/>
      <c r="O22295" s="454"/>
      <c r="P22295" s="455"/>
    </row>
    <row r="22296" spans="1:16">
      <c r="A22296" s="445"/>
      <c r="B22296" s="446"/>
      <c r="C22296" s="447"/>
      <c r="D22296" s="448"/>
      <c r="E22296" s="449"/>
      <c r="F22296" s="445"/>
      <c r="G22296" s="450"/>
      <c r="H22296" s="450"/>
      <c r="I22296" s="450"/>
      <c r="J22296" s="451"/>
      <c r="K22296" s="451"/>
      <c r="L22296" s="452"/>
      <c r="M22296" s="453"/>
      <c r="N22296" s="454"/>
      <c r="O22296" s="454"/>
      <c r="P22296" s="455"/>
    </row>
    <row r="22297" spans="1:16">
      <c r="A22297" s="445"/>
      <c r="B22297" s="446"/>
      <c r="C22297" s="447"/>
      <c r="D22297" s="448"/>
      <c r="E22297" s="449"/>
      <c r="F22297" s="445"/>
      <c r="G22297" s="450"/>
      <c r="H22297" s="450"/>
      <c r="I22297" s="450"/>
      <c r="J22297" s="451"/>
      <c r="K22297" s="451"/>
      <c r="L22297" s="452"/>
      <c r="M22297" s="453"/>
      <c r="N22297" s="454"/>
      <c r="O22297" s="454"/>
      <c r="P22297" s="455"/>
    </row>
    <row r="22298" spans="1:16">
      <c r="A22298" s="445"/>
      <c r="B22298" s="446"/>
      <c r="C22298" s="447"/>
      <c r="D22298" s="448"/>
      <c r="E22298" s="449"/>
      <c r="F22298" s="445"/>
      <c r="G22298" s="450"/>
      <c r="H22298" s="450"/>
      <c r="I22298" s="450"/>
      <c r="J22298" s="451"/>
      <c r="K22298" s="451"/>
      <c r="L22298" s="452"/>
      <c r="M22298" s="453"/>
      <c r="N22298" s="454"/>
      <c r="O22298" s="454"/>
      <c r="P22298" s="455"/>
    </row>
    <row r="22299" spans="1:16">
      <c r="A22299" s="445"/>
      <c r="B22299" s="446"/>
      <c r="C22299" s="447"/>
      <c r="D22299" s="448"/>
      <c r="E22299" s="449"/>
      <c r="F22299" s="445"/>
      <c r="G22299" s="450"/>
      <c r="H22299" s="450"/>
      <c r="I22299" s="450"/>
      <c r="J22299" s="451"/>
      <c r="K22299" s="451"/>
      <c r="L22299" s="452"/>
      <c r="M22299" s="453"/>
      <c r="N22299" s="454"/>
      <c r="O22299" s="454"/>
      <c r="P22299" s="455"/>
    </row>
    <row r="22300" spans="1:16">
      <c r="A22300" s="445"/>
      <c r="B22300" s="446"/>
      <c r="C22300" s="447"/>
      <c r="D22300" s="448"/>
      <c r="E22300" s="449"/>
      <c r="F22300" s="445"/>
      <c r="G22300" s="450"/>
      <c r="H22300" s="450"/>
      <c r="I22300" s="450"/>
      <c r="J22300" s="451"/>
      <c r="K22300" s="451"/>
      <c r="L22300" s="452"/>
      <c r="M22300" s="453"/>
      <c r="N22300" s="454"/>
      <c r="O22300" s="454"/>
      <c r="P22300" s="455"/>
    </row>
    <row r="22301" spans="1:16">
      <c r="A22301" s="445"/>
      <c r="B22301" s="446"/>
      <c r="C22301" s="447"/>
      <c r="D22301" s="448"/>
      <c r="E22301" s="449"/>
      <c r="F22301" s="445"/>
      <c r="G22301" s="450"/>
      <c r="H22301" s="450"/>
      <c r="I22301" s="450"/>
      <c r="J22301" s="451"/>
      <c r="K22301" s="451"/>
      <c r="L22301" s="452"/>
      <c r="M22301" s="453"/>
      <c r="N22301" s="454"/>
      <c r="O22301" s="454"/>
      <c r="P22301" s="455"/>
    </row>
    <row r="22302" spans="1:16">
      <c r="A22302" s="445"/>
      <c r="B22302" s="446"/>
      <c r="C22302" s="447"/>
      <c r="D22302" s="448"/>
      <c r="E22302" s="449"/>
      <c r="F22302" s="445"/>
      <c r="G22302" s="450"/>
      <c r="H22302" s="450"/>
      <c r="I22302" s="450"/>
      <c r="J22302" s="451"/>
      <c r="K22302" s="451"/>
      <c r="L22302" s="452"/>
      <c r="M22302" s="453"/>
      <c r="N22302" s="454"/>
      <c r="O22302" s="454"/>
      <c r="P22302" s="455"/>
    </row>
    <row r="22303" spans="1:16">
      <c r="A22303" s="445"/>
      <c r="B22303" s="446"/>
      <c r="C22303" s="447"/>
      <c r="D22303" s="448"/>
      <c r="E22303" s="449"/>
      <c r="F22303" s="445"/>
      <c r="G22303" s="450"/>
      <c r="H22303" s="450"/>
      <c r="I22303" s="450"/>
      <c r="J22303" s="451"/>
      <c r="K22303" s="451"/>
      <c r="L22303" s="452"/>
      <c r="M22303" s="453"/>
      <c r="N22303" s="454"/>
      <c r="O22303" s="454"/>
      <c r="P22303" s="455"/>
    </row>
    <row r="22304" spans="1:16">
      <c r="A22304" s="445"/>
      <c r="B22304" s="446"/>
      <c r="C22304" s="447"/>
      <c r="D22304" s="448"/>
      <c r="E22304" s="449"/>
      <c r="F22304" s="445"/>
      <c r="G22304" s="450"/>
      <c r="H22304" s="450"/>
      <c r="I22304" s="450"/>
      <c r="J22304" s="451"/>
      <c r="K22304" s="451"/>
      <c r="L22304" s="452"/>
      <c r="M22304" s="453"/>
      <c r="N22304" s="454"/>
      <c r="O22304" s="454"/>
      <c r="P22304" s="455"/>
    </row>
    <row r="22305" spans="1:16">
      <c r="A22305" s="445"/>
      <c r="B22305" s="446"/>
      <c r="C22305" s="447"/>
      <c r="D22305" s="448"/>
      <c r="E22305" s="449"/>
      <c r="F22305" s="445"/>
      <c r="G22305" s="450"/>
      <c r="H22305" s="450"/>
      <c r="I22305" s="450"/>
      <c r="J22305" s="451"/>
      <c r="K22305" s="451"/>
      <c r="L22305" s="452"/>
      <c r="M22305" s="453"/>
      <c r="N22305" s="454"/>
      <c r="O22305" s="454"/>
      <c r="P22305" s="455"/>
    </row>
    <row r="22306" spans="1:16">
      <c r="A22306" s="445"/>
      <c r="B22306" s="446"/>
      <c r="C22306" s="447"/>
      <c r="D22306" s="448"/>
      <c r="E22306" s="449"/>
      <c r="F22306" s="445"/>
      <c r="G22306" s="450"/>
      <c r="H22306" s="450"/>
      <c r="I22306" s="450"/>
      <c r="J22306" s="451"/>
      <c r="K22306" s="451"/>
      <c r="L22306" s="452"/>
      <c r="M22306" s="453"/>
      <c r="N22306" s="454"/>
      <c r="O22306" s="454"/>
      <c r="P22306" s="455"/>
    </row>
    <row r="22307" spans="1:16">
      <c r="A22307" s="445"/>
      <c r="B22307" s="446"/>
      <c r="C22307" s="447"/>
      <c r="D22307" s="448"/>
      <c r="E22307" s="449"/>
      <c r="F22307" s="445"/>
      <c r="G22307" s="450"/>
      <c r="H22307" s="450"/>
      <c r="I22307" s="450"/>
      <c r="J22307" s="451"/>
      <c r="K22307" s="451"/>
      <c r="L22307" s="452"/>
      <c r="M22307" s="453"/>
      <c r="N22307" s="454"/>
      <c r="O22307" s="454"/>
      <c r="P22307" s="455"/>
    </row>
    <row r="22308" spans="1:16">
      <c r="A22308" s="445"/>
      <c r="B22308" s="446"/>
      <c r="C22308" s="447"/>
      <c r="D22308" s="448"/>
      <c r="E22308" s="449"/>
      <c r="F22308" s="445"/>
      <c r="G22308" s="450"/>
      <c r="H22308" s="450"/>
      <c r="I22308" s="450"/>
      <c r="J22308" s="451"/>
      <c r="K22308" s="451"/>
      <c r="L22308" s="452"/>
      <c r="M22308" s="453"/>
      <c r="N22308" s="454"/>
      <c r="O22308" s="454"/>
      <c r="P22308" s="455"/>
    </row>
    <row r="22309" spans="1:16">
      <c r="A22309" s="445"/>
      <c r="B22309" s="446"/>
      <c r="C22309" s="447"/>
      <c r="D22309" s="448"/>
      <c r="E22309" s="449"/>
      <c r="F22309" s="445"/>
      <c r="G22309" s="450"/>
      <c r="H22309" s="450"/>
      <c r="I22309" s="450"/>
      <c r="J22309" s="451"/>
      <c r="K22309" s="451"/>
      <c r="L22309" s="452"/>
      <c r="M22309" s="453"/>
      <c r="N22309" s="454"/>
      <c r="O22309" s="454"/>
      <c r="P22309" s="455"/>
    </row>
    <row r="22310" spans="1:16">
      <c r="A22310" s="445"/>
      <c r="B22310" s="446"/>
      <c r="C22310" s="447"/>
      <c r="D22310" s="448"/>
      <c r="E22310" s="449"/>
      <c r="F22310" s="445"/>
      <c r="G22310" s="450"/>
      <c r="H22310" s="450"/>
      <c r="I22310" s="450"/>
      <c r="J22310" s="451"/>
      <c r="K22310" s="451"/>
      <c r="L22310" s="452"/>
      <c r="M22310" s="453"/>
      <c r="N22310" s="454"/>
      <c r="O22310" s="454"/>
      <c r="P22310" s="455"/>
    </row>
    <row r="22311" spans="1:16">
      <c r="A22311" s="445"/>
      <c r="B22311" s="446"/>
      <c r="C22311" s="447"/>
      <c r="D22311" s="448"/>
      <c r="E22311" s="449"/>
      <c r="F22311" s="445"/>
      <c r="G22311" s="450"/>
      <c r="H22311" s="450"/>
      <c r="I22311" s="450"/>
      <c r="J22311" s="451"/>
      <c r="K22311" s="451"/>
      <c r="L22311" s="452"/>
      <c r="M22311" s="453"/>
      <c r="N22311" s="454"/>
      <c r="O22311" s="454"/>
      <c r="P22311" s="455"/>
    </row>
    <row r="22312" spans="1:16">
      <c r="A22312" s="445"/>
      <c r="B22312" s="446"/>
      <c r="C22312" s="447"/>
      <c r="D22312" s="448"/>
      <c r="E22312" s="449"/>
      <c r="F22312" s="445"/>
      <c r="G22312" s="450"/>
      <c r="H22312" s="450"/>
      <c r="I22312" s="450"/>
      <c r="J22312" s="451"/>
      <c r="K22312" s="451"/>
      <c r="L22312" s="452"/>
      <c r="M22312" s="453"/>
      <c r="N22312" s="454"/>
      <c r="O22312" s="454"/>
      <c r="P22312" s="455"/>
    </row>
    <row r="22313" spans="1:16">
      <c r="A22313" s="445"/>
      <c r="B22313" s="446"/>
      <c r="C22313" s="447"/>
      <c r="D22313" s="448"/>
      <c r="E22313" s="449"/>
      <c r="F22313" s="445"/>
      <c r="G22313" s="450"/>
      <c r="H22313" s="450"/>
      <c r="I22313" s="450"/>
      <c r="J22313" s="451"/>
      <c r="K22313" s="451"/>
      <c r="L22313" s="452"/>
      <c r="M22313" s="453"/>
      <c r="N22313" s="454"/>
      <c r="O22313" s="454"/>
      <c r="P22313" s="455"/>
    </row>
    <row r="22314" spans="1:16">
      <c r="A22314" s="445"/>
      <c r="B22314" s="446"/>
      <c r="C22314" s="447"/>
      <c r="D22314" s="448"/>
      <c r="E22314" s="449"/>
      <c r="F22314" s="445"/>
      <c r="G22314" s="450"/>
      <c r="H22314" s="450"/>
      <c r="I22314" s="450"/>
      <c r="J22314" s="451"/>
      <c r="K22314" s="451"/>
      <c r="L22314" s="452"/>
      <c r="M22314" s="453"/>
      <c r="N22314" s="454"/>
      <c r="O22314" s="454"/>
      <c r="P22314" s="455"/>
    </row>
    <row r="22315" spans="1:16">
      <c r="A22315" s="445"/>
      <c r="B22315" s="446"/>
      <c r="C22315" s="447"/>
      <c r="D22315" s="448"/>
      <c r="E22315" s="449"/>
      <c r="F22315" s="445"/>
      <c r="G22315" s="450"/>
      <c r="H22315" s="450"/>
      <c r="I22315" s="450"/>
      <c r="J22315" s="451"/>
      <c r="K22315" s="451"/>
      <c r="L22315" s="452"/>
      <c r="M22315" s="453"/>
      <c r="N22315" s="454"/>
      <c r="O22315" s="454"/>
      <c r="P22315" s="455"/>
    </row>
    <row r="22316" spans="1:16">
      <c r="A22316" s="445"/>
      <c r="B22316" s="446"/>
      <c r="C22316" s="447"/>
      <c r="D22316" s="448"/>
      <c r="E22316" s="449"/>
      <c r="F22316" s="445"/>
      <c r="G22316" s="450"/>
      <c r="H22316" s="450"/>
      <c r="I22316" s="450"/>
      <c r="J22316" s="451"/>
      <c r="K22316" s="451"/>
      <c r="L22316" s="452"/>
      <c r="M22316" s="453"/>
      <c r="N22316" s="454"/>
      <c r="O22316" s="454"/>
      <c r="P22316" s="455"/>
    </row>
    <row r="22317" spans="1:16">
      <c r="A22317" s="445"/>
      <c r="B22317" s="446"/>
      <c r="C22317" s="447"/>
      <c r="D22317" s="448"/>
      <c r="E22317" s="449"/>
      <c r="F22317" s="445"/>
      <c r="G22317" s="450"/>
      <c r="H22317" s="450"/>
      <c r="I22317" s="450"/>
      <c r="J22317" s="451"/>
      <c r="K22317" s="451"/>
      <c r="L22317" s="452"/>
      <c r="M22317" s="453"/>
      <c r="N22317" s="454"/>
      <c r="O22317" s="454"/>
      <c r="P22317" s="455"/>
    </row>
    <row r="22318" spans="1:16">
      <c r="A22318" s="445"/>
      <c r="B22318" s="446"/>
      <c r="C22318" s="447"/>
      <c r="D22318" s="448"/>
      <c r="E22318" s="449"/>
      <c r="F22318" s="445"/>
      <c r="G22318" s="450"/>
      <c r="H22318" s="450"/>
      <c r="I22318" s="450"/>
      <c r="J22318" s="451"/>
      <c r="K22318" s="451"/>
      <c r="L22318" s="452"/>
      <c r="M22318" s="453"/>
      <c r="N22318" s="454"/>
      <c r="O22318" s="454"/>
      <c r="P22318" s="455"/>
    </row>
    <row r="22319" spans="1:16">
      <c r="A22319" s="445"/>
      <c r="B22319" s="446"/>
      <c r="C22319" s="447"/>
      <c r="D22319" s="448"/>
      <c r="E22319" s="449"/>
      <c r="F22319" s="445"/>
      <c r="G22319" s="450"/>
      <c r="H22319" s="450"/>
      <c r="I22319" s="450"/>
      <c r="J22319" s="451"/>
      <c r="K22319" s="451"/>
      <c r="L22319" s="452"/>
      <c r="M22319" s="453"/>
      <c r="N22319" s="454"/>
      <c r="O22319" s="454"/>
      <c r="P22319" s="455"/>
    </row>
    <row r="22320" spans="1:16">
      <c r="A22320" s="445"/>
      <c r="B22320" s="446"/>
      <c r="C22320" s="447"/>
      <c r="D22320" s="448"/>
      <c r="E22320" s="449"/>
      <c r="F22320" s="445"/>
      <c r="G22320" s="450"/>
      <c r="H22320" s="450"/>
      <c r="I22320" s="450"/>
      <c r="J22320" s="451"/>
      <c r="K22320" s="451"/>
      <c r="L22320" s="452"/>
      <c r="M22320" s="453"/>
      <c r="N22320" s="454"/>
      <c r="O22320" s="454"/>
      <c r="P22320" s="455"/>
    </row>
    <row r="22321" spans="1:16">
      <c r="A22321" s="445"/>
      <c r="B22321" s="446"/>
      <c r="C22321" s="447"/>
      <c r="D22321" s="448"/>
      <c r="E22321" s="449"/>
      <c r="F22321" s="445"/>
      <c r="G22321" s="450"/>
      <c r="H22321" s="450"/>
      <c r="I22321" s="450"/>
      <c r="J22321" s="451"/>
      <c r="K22321" s="451"/>
      <c r="L22321" s="452"/>
      <c r="M22321" s="453"/>
      <c r="N22321" s="454"/>
      <c r="O22321" s="454"/>
      <c r="P22321" s="455"/>
    </row>
    <row r="22322" spans="1:16">
      <c r="A22322" s="445"/>
      <c r="B22322" s="446"/>
      <c r="C22322" s="447"/>
      <c r="D22322" s="448"/>
      <c r="E22322" s="449"/>
      <c r="F22322" s="445"/>
      <c r="G22322" s="450"/>
      <c r="H22322" s="450"/>
      <c r="I22322" s="450"/>
      <c r="J22322" s="451"/>
      <c r="K22322" s="451"/>
      <c r="L22322" s="452"/>
      <c r="M22322" s="453"/>
      <c r="N22322" s="454"/>
      <c r="O22322" s="454"/>
      <c r="P22322" s="455"/>
    </row>
    <row r="22323" spans="1:16">
      <c r="A22323" s="445"/>
      <c r="B22323" s="446"/>
      <c r="C22323" s="447"/>
      <c r="D22323" s="448"/>
      <c r="E22323" s="449"/>
      <c r="F22323" s="445"/>
      <c r="G22323" s="450"/>
      <c r="H22323" s="450"/>
      <c r="I22323" s="450"/>
      <c r="J22323" s="451"/>
      <c r="K22323" s="451"/>
      <c r="L22323" s="452"/>
      <c r="M22323" s="453"/>
      <c r="N22323" s="454"/>
      <c r="O22323" s="454"/>
      <c r="P22323" s="455"/>
    </row>
    <row r="22324" spans="1:16">
      <c r="A22324" s="445"/>
      <c r="B22324" s="446"/>
      <c r="C22324" s="447"/>
      <c r="D22324" s="448"/>
      <c r="E22324" s="449"/>
      <c r="F22324" s="445"/>
      <c r="G22324" s="450"/>
      <c r="H22324" s="450"/>
      <c r="I22324" s="450"/>
      <c r="J22324" s="451"/>
      <c r="K22324" s="451"/>
      <c r="L22324" s="452"/>
      <c r="M22324" s="453"/>
      <c r="N22324" s="454"/>
      <c r="O22324" s="454"/>
      <c r="P22324" s="455"/>
    </row>
    <row r="22325" spans="1:16">
      <c r="A22325" s="445"/>
      <c r="B22325" s="446"/>
      <c r="C22325" s="447"/>
      <c r="D22325" s="448"/>
      <c r="E22325" s="449"/>
      <c r="F22325" s="445"/>
      <c r="G22325" s="450"/>
      <c r="H22325" s="450"/>
      <c r="I22325" s="450"/>
      <c r="J22325" s="451"/>
      <c r="K22325" s="451"/>
      <c r="L22325" s="452"/>
      <c r="M22325" s="453"/>
      <c r="N22325" s="454"/>
      <c r="O22325" s="454"/>
      <c r="P22325" s="455"/>
    </row>
    <row r="22326" spans="1:16">
      <c r="A22326" s="445"/>
      <c r="B22326" s="446"/>
      <c r="C22326" s="447"/>
      <c r="D22326" s="448"/>
      <c r="E22326" s="449"/>
      <c r="F22326" s="445"/>
      <c r="G22326" s="450"/>
      <c r="H22326" s="450"/>
      <c r="I22326" s="450"/>
      <c r="J22326" s="451"/>
      <c r="K22326" s="451"/>
      <c r="L22326" s="452"/>
      <c r="M22326" s="453"/>
      <c r="N22326" s="454"/>
      <c r="O22326" s="454"/>
      <c r="P22326" s="455"/>
    </row>
    <row r="22327" spans="1:16">
      <c r="A22327" s="445"/>
      <c r="B22327" s="446"/>
      <c r="C22327" s="447"/>
      <c r="D22327" s="448"/>
      <c r="E22327" s="449"/>
      <c r="F22327" s="445"/>
      <c r="G22327" s="450"/>
      <c r="H22327" s="450"/>
      <c r="I22327" s="450"/>
      <c r="J22327" s="451"/>
      <c r="K22327" s="451"/>
      <c r="L22327" s="452"/>
      <c r="M22327" s="453"/>
      <c r="N22327" s="454"/>
      <c r="O22327" s="454"/>
      <c r="P22327" s="455"/>
    </row>
    <row r="22328" spans="1:16">
      <c r="A22328" s="445"/>
      <c r="B22328" s="446"/>
      <c r="C22328" s="447"/>
      <c r="D22328" s="448"/>
      <c r="E22328" s="449"/>
      <c r="F22328" s="445"/>
      <c r="G22328" s="450"/>
      <c r="H22328" s="450"/>
      <c r="I22328" s="450"/>
      <c r="J22328" s="451"/>
      <c r="K22328" s="451"/>
      <c r="L22328" s="452"/>
      <c r="M22328" s="453"/>
      <c r="N22328" s="454"/>
      <c r="O22328" s="454"/>
      <c r="P22328" s="455"/>
    </row>
    <row r="22329" spans="1:16">
      <c r="A22329" s="445"/>
      <c r="B22329" s="446"/>
      <c r="C22329" s="447"/>
      <c r="D22329" s="448"/>
      <c r="E22329" s="449"/>
      <c r="F22329" s="445"/>
      <c r="G22329" s="450"/>
      <c r="H22329" s="450"/>
      <c r="I22329" s="450"/>
      <c r="J22329" s="451"/>
      <c r="K22329" s="451"/>
      <c r="L22329" s="452"/>
      <c r="M22329" s="453"/>
      <c r="N22329" s="454"/>
      <c r="O22329" s="454"/>
      <c r="P22329" s="455"/>
    </row>
    <row r="22330" spans="1:16">
      <c r="A22330" s="445"/>
      <c r="B22330" s="446"/>
      <c r="C22330" s="447"/>
      <c r="D22330" s="448"/>
      <c r="E22330" s="449"/>
      <c r="F22330" s="445"/>
      <c r="G22330" s="450"/>
      <c r="H22330" s="450"/>
      <c r="I22330" s="450"/>
      <c r="J22330" s="451"/>
      <c r="K22330" s="451"/>
      <c r="L22330" s="452"/>
      <c r="M22330" s="453"/>
      <c r="N22330" s="454"/>
      <c r="O22330" s="454"/>
      <c r="P22330" s="455"/>
    </row>
    <row r="22331" spans="1:16">
      <c r="A22331" s="445"/>
      <c r="B22331" s="446"/>
      <c r="C22331" s="447"/>
      <c r="D22331" s="448"/>
      <c r="E22331" s="449"/>
      <c r="F22331" s="445"/>
      <c r="G22331" s="450"/>
      <c r="H22331" s="450"/>
      <c r="I22331" s="450"/>
      <c r="J22331" s="451"/>
      <c r="K22331" s="451"/>
      <c r="L22331" s="452"/>
      <c r="M22331" s="453"/>
      <c r="N22331" s="454"/>
      <c r="O22331" s="454"/>
      <c r="P22331" s="455"/>
    </row>
    <row r="22332" spans="1:16">
      <c r="A22332" s="445"/>
      <c r="B22332" s="446"/>
      <c r="C22332" s="447"/>
      <c r="D22332" s="448"/>
      <c r="E22332" s="449"/>
      <c r="F22332" s="445"/>
      <c r="G22332" s="450"/>
      <c r="H22332" s="450"/>
      <c r="I22332" s="450"/>
      <c r="J22332" s="451"/>
      <c r="K22332" s="451"/>
      <c r="L22332" s="452"/>
      <c r="M22332" s="453"/>
      <c r="N22332" s="454"/>
      <c r="O22332" s="454"/>
      <c r="P22332" s="455"/>
    </row>
    <row r="22333" spans="1:16">
      <c r="A22333" s="445"/>
      <c r="B22333" s="446"/>
      <c r="C22333" s="447"/>
      <c r="D22333" s="448"/>
      <c r="E22333" s="449"/>
      <c r="F22333" s="445"/>
      <c r="G22333" s="450"/>
      <c r="H22333" s="450"/>
      <c r="I22333" s="450"/>
      <c r="J22333" s="451"/>
      <c r="K22333" s="451"/>
      <c r="L22333" s="452"/>
      <c r="M22333" s="453"/>
      <c r="N22333" s="454"/>
      <c r="O22333" s="454"/>
      <c r="P22333" s="455"/>
    </row>
    <row r="22334" spans="1:16">
      <c r="A22334" s="445"/>
      <c r="B22334" s="446"/>
      <c r="C22334" s="447"/>
      <c r="D22334" s="448"/>
      <c r="E22334" s="449"/>
      <c r="F22334" s="445"/>
      <c r="G22334" s="450"/>
      <c r="H22334" s="450"/>
      <c r="I22334" s="450"/>
      <c r="J22334" s="451"/>
      <c r="K22334" s="451"/>
      <c r="L22334" s="452"/>
      <c r="M22334" s="453"/>
      <c r="N22334" s="454"/>
      <c r="O22334" s="454"/>
      <c r="P22334" s="455"/>
    </row>
    <row r="22335" spans="1:16">
      <c r="A22335" s="445"/>
      <c r="B22335" s="446"/>
      <c r="C22335" s="447"/>
      <c r="D22335" s="448"/>
      <c r="E22335" s="449"/>
      <c r="F22335" s="445"/>
      <c r="G22335" s="450"/>
      <c r="H22335" s="450"/>
      <c r="I22335" s="450"/>
      <c r="J22335" s="451"/>
      <c r="K22335" s="451"/>
      <c r="L22335" s="452"/>
      <c r="M22335" s="453"/>
      <c r="N22335" s="454"/>
      <c r="O22335" s="454"/>
      <c r="P22335" s="455"/>
    </row>
    <row r="22336" spans="1:16">
      <c r="A22336" s="445"/>
      <c r="B22336" s="446"/>
      <c r="C22336" s="447"/>
      <c r="D22336" s="448"/>
      <c r="E22336" s="449"/>
      <c r="F22336" s="445"/>
      <c r="G22336" s="450"/>
      <c r="H22336" s="450"/>
      <c r="I22336" s="450"/>
      <c r="J22336" s="451"/>
      <c r="K22336" s="451"/>
      <c r="L22336" s="452"/>
      <c r="M22336" s="453"/>
      <c r="N22336" s="454"/>
      <c r="O22336" s="454"/>
      <c r="P22336" s="455"/>
    </row>
    <row r="22337" spans="1:16">
      <c r="A22337" s="445"/>
      <c r="B22337" s="446"/>
      <c r="C22337" s="447"/>
      <c r="D22337" s="448"/>
      <c r="E22337" s="449"/>
      <c r="F22337" s="445"/>
      <c r="G22337" s="450"/>
      <c r="H22337" s="450"/>
      <c r="I22337" s="450"/>
      <c r="J22337" s="451"/>
      <c r="K22337" s="451"/>
      <c r="L22337" s="452"/>
      <c r="M22337" s="453"/>
      <c r="N22337" s="454"/>
      <c r="O22337" s="454"/>
      <c r="P22337" s="455"/>
    </row>
    <row r="22338" spans="1:16">
      <c r="A22338" s="445"/>
      <c r="B22338" s="446"/>
      <c r="C22338" s="447"/>
      <c r="D22338" s="448"/>
      <c r="E22338" s="449"/>
      <c r="F22338" s="445"/>
      <c r="G22338" s="450"/>
      <c r="H22338" s="450"/>
      <c r="I22338" s="450"/>
      <c r="J22338" s="451"/>
      <c r="K22338" s="451"/>
      <c r="L22338" s="452"/>
      <c r="M22338" s="453"/>
      <c r="N22338" s="454"/>
      <c r="O22338" s="454"/>
      <c r="P22338" s="455"/>
    </row>
    <row r="22339" spans="1:16">
      <c r="A22339" s="445"/>
      <c r="B22339" s="446"/>
      <c r="C22339" s="447"/>
      <c r="D22339" s="448"/>
      <c r="E22339" s="449"/>
      <c r="F22339" s="445"/>
      <c r="G22339" s="450"/>
      <c r="H22339" s="450"/>
      <c r="I22339" s="450"/>
      <c r="J22339" s="451"/>
      <c r="K22339" s="451"/>
      <c r="L22339" s="452"/>
      <c r="M22339" s="453"/>
      <c r="N22339" s="454"/>
      <c r="O22339" s="454"/>
      <c r="P22339" s="455"/>
    </row>
    <row r="22340" spans="1:16">
      <c r="A22340" s="445"/>
      <c r="B22340" s="446"/>
      <c r="C22340" s="447"/>
      <c r="D22340" s="448"/>
      <c r="E22340" s="449"/>
      <c r="F22340" s="445"/>
      <c r="G22340" s="450"/>
      <c r="H22340" s="450"/>
      <c r="I22340" s="450"/>
      <c r="J22340" s="451"/>
      <c r="K22340" s="451"/>
      <c r="L22340" s="452"/>
      <c r="M22340" s="453"/>
      <c r="N22340" s="454"/>
      <c r="O22340" s="454"/>
      <c r="P22340" s="455"/>
    </row>
    <row r="22341" spans="1:16">
      <c r="A22341" s="445"/>
      <c r="B22341" s="446"/>
      <c r="C22341" s="447"/>
      <c r="D22341" s="448"/>
      <c r="E22341" s="449"/>
      <c r="F22341" s="445"/>
      <c r="G22341" s="450"/>
      <c r="H22341" s="450"/>
      <c r="I22341" s="450"/>
      <c r="J22341" s="451"/>
      <c r="K22341" s="451"/>
      <c r="L22341" s="452"/>
      <c r="M22341" s="453"/>
      <c r="N22341" s="454"/>
      <c r="O22341" s="454"/>
      <c r="P22341" s="455"/>
    </row>
    <row r="22342" spans="1:16">
      <c r="A22342" s="445"/>
      <c r="B22342" s="446"/>
      <c r="C22342" s="447"/>
      <c r="D22342" s="448"/>
      <c r="E22342" s="449"/>
      <c r="F22342" s="445"/>
      <c r="G22342" s="450"/>
      <c r="H22342" s="450"/>
      <c r="I22342" s="450"/>
      <c r="J22342" s="451"/>
      <c r="K22342" s="451"/>
      <c r="L22342" s="452"/>
      <c r="M22342" s="453"/>
      <c r="N22342" s="454"/>
      <c r="O22342" s="454"/>
      <c r="P22342" s="455"/>
    </row>
    <row r="22343" spans="1:16">
      <c r="A22343" s="445"/>
      <c r="B22343" s="446"/>
      <c r="C22343" s="447"/>
      <c r="D22343" s="448"/>
      <c r="E22343" s="449"/>
      <c r="F22343" s="445"/>
      <c r="G22343" s="450"/>
      <c r="H22343" s="450"/>
      <c r="I22343" s="450"/>
      <c r="J22343" s="451"/>
      <c r="K22343" s="451"/>
      <c r="L22343" s="452"/>
      <c r="M22343" s="453"/>
      <c r="N22343" s="454"/>
      <c r="O22343" s="454"/>
      <c r="P22343" s="455"/>
    </row>
    <row r="22344" spans="1:16">
      <c r="A22344" s="445"/>
      <c r="B22344" s="446"/>
      <c r="C22344" s="447"/>
      <c r="D22344" s="448"/>
      <c r="E22344" s="449"/>
      <c r="F22344" s="445"/>
      <c r="G22344" s="450"/>
      <c r="H22344" s="450"/>
      <c r="I22344" s="450"/>
      <c r="J22344" s="451"/>
      <c r="K22344" s="451"/>
      <c r="L22344" s="452"/>
      <c r="M22344" s="453"/>
      <c r="N22344" s="454"/>
      <c r="O22344" s="454"/>
      <c r="P22344" s="455"/>
    </row>
    <row r="22345" spans="1:16">
      <c r="A22345" s="445"/>
      <c r="B22345" s="446"/>
      <c r="C22345" s="447"/>
      <c r="D22345" s="448"/>
      <c r="E22345" s="449"/>
      <c r="F22345" s="445"/>
      <c r="G22345" s="450"/>
      <c r="H22345" s="450"/>
      <c r="I22345" s="450"/>
      <c r="J22345" s="451"/>
      <c r="K22345" s="451"/>
      <c r="L22345" s="452"/>
      <c r="M22345" s="453"/>
      <c r="N22345" s="454"/>
      <c r="O22345" s="454"/>
      <c r="P22345" s="455"/>
    </row>
    <row r="22346" spans="1:16">
      <c r="A22346" s="445"/>
      <c r="B22346" s="446"/>
      <c r="C22346" s="447"/>
      <c r="D22346" s="448"/>
      <c r="E22346" s="449"/>
      <c r="F22346" s="445"/>
      <c r="G22346" s="450"/>
      <c r="H22346" s="450"/>
      <c r="I22346" s="450"/>
      <c r="J22346" s="451"/>
      <c r="K22346" s="451"/>
      <c r="L22346" s="452"/>
      <c r="M22346" s="453"/>
      <c r="N22346" s="454"/>
      <c r="O22346" s="454"/>
      <c r="P22346" s="455"/>
    </row>
    <row r="22347" spans="1:16">
      <c r="A22347" s="445"/>
      <c r="B22347" s="446"/>
      <c r="C22347" s="447"/>
      <c r="D22347" s="448"/>
      <c r="E22347" s="449"/>
      <c r="F22347" s="445"/>
      <c r="G22347" s="450"/>
      <c r="H22347" s="450"/>
      <c r="I22347" s="450"/>
      <c r="J22347" s="451"/>
      <c r="K22347" s="451"/>
      <c r="L22347" s="452"/>
      <c r="M22347" s="453"/>
      <c r="N22347" s="454"/>
      <c r="O22347" s="454"/>
      <c r="P22347" s="455"/>
    </row>
    <row r="22348" spans="1:16">
      <c r="A22348" s="445"/>
      <c r="B22348" s="446"/>
      <c r="C22348" s="447"/>
      <c r="D22348" s="448"/>
      <c r="E22348" s="449"/>
      <c r="F22348" s="445"/>
      <c r="G22348" s="450"/>
      <c r="H22348" s="450"/>
      <c r="I22348" s="450"/>
      <c r="J22348" s="451"/>
      <c r="K22348" s="451"/>
      <c r="L22348" s="452"/>
      <c r="M22348" s="453"/>
      <c r="N22348" s="454"/>
      <c r="O22348" s="454"/>
      <c r="P22348" s="455"/>
    </row>
    <row r="22349" spans="1:16">
      <c r="A22349" s="445"/>
      <c r="B22349" s="446"/>
      <c r="C22349" s="447"/>
      <c r="D22349" s="448"/>
      <c r="E22349" s="449"/>
      <c r="F22349" s="445"/>
      <c r="G22349" s="450"/>
      <c r="H22349" s="450"/>
      <c r="I22349" s="450"/>
      <c r="J22349" s="451"/>
      <c r="K22349" s="451"/>
      <c r="L22349" s="452"/>
      <c r="M22349" s="453"/>
      <c r="N22349" s="454"/>
      <c r="O22349" s="454"/>
      <c r="P22349" s="455"/>
    </row>
    <row r="22350" spans="1:16">
      <c r="A22350" s="445"/>
      <c r="B22350" s="446"/>
      <c r="C22350" s="447"/>
      <c r="D22350" s="448"/>
      <c r="E22350" s="449"/>
      <c r="F22350" s="445"/>
      <c r="G22350" s="450"/>
      <c r="H22350" s="450"/>
      <c r="I22350" s="450"/>
      <c r="J22350" s="451"/>
      <c r="K22350" s="451"/>
      <c r="L22350" s="452"/>
      <c r="M22350" s="453"/>
      <c r="N22350" s="454"/>
      <c r="O22350" s="454"/>
      <c r="P22350" s="455"/>
    </row>
    <row r="22351" spans="1:16">
      <c r="A22351" s="445"/>
      <c r="B22351" s="456"/>
      <c r="C22351" s="447"/>
      <c r="D22351" s="457"/>
      <c r="E22351" s="458"/>
      <c r="F22351" s="445"/>
      <c r="G22351" s="459"/>
      <c r="H22351" s="459"/>
      <c r="I22351" s="459"/>
      <c r="J22351" s="451"/>
      <c r="K22351" s="451"/>
      <c r="L22351" s="452"/>
      <c r="M22351" s="453"/>
      <c r="N22351" s="454"/>
      <c r="O22351" s="454"/>
      <c r="P22351" s="460"/>
    </row>
    <row r="22352" spans="1:16">
      <c r="B22352" s="351"/>
      <c r="C22352" s="435"/>
      <c r="D22352" s="399"/>
      <c r="E22352" s="400"/>
      <c r="G22352" s="401"/>
      <c r="H22352" s="401"/>
      <c r="I22352" s="401"/>
      <c r="J22352" s="194"/>
      <c r="K22352" s="194"/>
      <c r="L22352" s="195"/>
      <c r="M22352" s="196"/>
      <c r="N22352" s="197"/>
      <c r="O22352" s="197"/>
      <c r="P22352" s="231"/>
    </row>
    <row r="22353" spans="2:16">
      <c r="B22353" s="351"/>
      <c r="C22353" s="435"/>
      <c r="D22353" s="399"/>
      <c r="E22353" s="400"/>
      <c r="G22353" s="401"/>
      <c r="H22353" s="401"/>
      <c r="I22353" s="401"/>
      <c r="J22353" s="194"/>
      <c r="K22353" s="194"/>
      <c r="L22353" s="195"/>
      <c r="M22353" s="196"/>
      <c r="N22353" s="197"/>
      <c r="O22353" s="197"/>
      <c r="P22353" s="231"/>
    </row>
    <row r="22354" spans="2:16">
      <c r="B22354" s="351"/>
      <c r="C22354" s="435"/>
      <c r="D22354" s="399"/>
      <c r="E22354" s="400"/>
      <c r="G22354" s="401"/>
      <c r="H22354" s="401"/>
      <c r="I22354" s="401"/>
      <c r="J22354" s="194"/>
      <c r="K22354" s="194"/>
      <c r="L22354" s="195"/>
      <c r="M22354" s="196"/>
      <c r="N22354" s="197"/>
      <c r="O22354" s="197"/>
      <c r="P22354" s="231"/>
    </row>
    <row r="22355" spans="2:16">
      <c r="B22355" s="351"/>
      <c r="C22355" s="435"/>
      <c r="D22355" s="399"/>
      <c r="E22355" s="400"/>
      <c r="G22355" s="401"/>
      <c r="H22355" s="401"/>
      <c r="I22355" s="401"/>
      <c r="J22355" s="194"/>
      <c r="K22355" s="194"/>
      <c r="L22355" s="195"/>
      <c r="M22355" s="196"/>
      <c r="N22355" s="197"/>
      <c r="O22355" s="197"/>
      <c r="P22355" s="231"/>
    </row>
    <row r="22356" spans="2:16">
      <c r="B22356" s="351"/>
      <c r="C22356" s="435"/>
      <c r="D22356" s="399"/>
      <c r="E22356" s="400"/>
      <c r="G22356" s="401"/>
      <c r="H22356" s="401"/>
      <c r="I22356" s="401"/>
      <c r="J22356" s="194"/>
      <c r="K22356" s="194"/>
      <c r="L22356" s="195"/>
      <c r="M22356" s="196"/>
      <c r="N22356" s="197"/>
      <c r="O22356" s="197"/>
      <c r="P22356" s="231"/>
    </row>
    <row r="22357" spans="2:16">
      <c r="B22357" s="351"/>
      <c r="C22357" s="435"/>
      <c r="D22357" s="399"/>
      <c r="E22357" s="400"/>
      <c r="G22357" s="401"/>
      <c r="H22357" s="401"/>
      <c r="I22357" s="401"/>
      <c r="J22357" s="194"/>
      <c r="K22357" s="194"/>
      <c r="L22357" s="195"/>
      <c r="M22357" s="196"/>
      <c r="N22357" s="197"/>
      <c r="O22357" s="197"/>
      <c r="P22357" s="231"/>
    </row>
    <row r="22358" spans="2:16">
      <c r="B22358" s="351"/>
      <c r="C22358" s="435"/>
      <c r="D22358" s="399"/>
      <c r="E22358" s="400"/>
      <c r="G22358" s="401"/>
      <c r="H22358" s="401"/>
      <c r="I22358" s="401"/>
      <c r="J22358" s="194"/>
      <c r="K22358" s="194"/>
      <c r="L22358" s="195"/>
      <c r="M22358" s="196"/>
      <c r="N22358" s="197"/>
      <c r="O22358" s="197"/>
      <c r="P22358" s="231"/>
    </row>
    <row r="22359" spans="2:16">
      <c r="B22359" s="351"/>
      <c r="C22359" s="435"/>
      <c r="D22359" s="399"/>
      <c r="E22359" s="400"/>
      <c r="G22359" s="401"/>
      <c r="H22359" s="401"/>
      <c r="I22359" s="401"/>
      <c r="J22359" s="194"/>
      <c r="K22359" s="194"/>
      <c r="L22359" s="195"/>
      <c r="M22359" s="196"/>
      <c r="N22359" s="197"/>
      <c r="O22359" s="197"/>
      <c r="P22359" s="231"/>
    </row>
    <row r="22360" spans="2:16">
      <c r="B22360" s="351"/>
      <c r="C22360" s="435"/>
      <c r="D22360" s="399"/>
      <c r="E22360" s="400"/>
      <c r="G22360" s="401"/>
      <c r="H22360" s="401"/>
      <c r="I22360" s="401"/>
      <c r="J22360" s="194"/>
      <c r="K22360" s="194"/>
      <c r="L22360" s="195"/>
      <c r="M22360" s="196"/>
      <c r="N22360" s="197"/>
      <c r="O22360" s="197"/>
      <c r="P22360" s="231"/>
    </row>
    <row r="22361" spans="2:16">
      <c r="B22361" s="351"/>
      <c r="C22361" s="435"/>
      <c r="D22361" s="399"/>
      <c r="E22361" s="400"/>
      <c r="G22361" s="401"/>
      <c r="H22361" s="401"/>
      <c r="I22361" s="401"/>
      <c r="J22361" s="194"/>
      <c r="K22361" s="194"/>
      <c r="L22361" s="195"/>
      <c r="M22361" s="196"/>
      <c r="N22361" s="197"/>
      <c r="O22361" s="197"/>
      <c r="P22361" s="231"/>
    </row>
    <row r="22362" spans="2:16">
      <c r="B22362" s="351"/>
      <c r="C22362" s="435"/>
      <c r="D22362" s="399"/>
      <c r="E22362" s="400"/>
      <c r="G22362" s="401"/>
      <c r="H22362" s="401"/>
      <c r="I22362" s="401"/>
      <c r="J22362" s="194"/>
      <c r="K22362" s="194"/>
      <c r="L22362" s="195"/>
      <c r="M22362" s="196"/>
      <c r="N22362" s="197"/>
      <c r="O22362" s="197"/>
      <c r="P22362" s="231"/>
    </row>
    <row r="22363" spans="2:16">
      <c r="B22363" s="351"/>
      <c r="C22363" s="435"/>
      <c r="D22363" s="399"/>
      <c r="E22363" s="400"/>
      <c r="G22363" s="401"/>
      <c r="H22363" s="401"/>
      <c r="I22363" s="401"/>
      <c r="J22363" s="194"/>
      <c r="K22363" s="194"/>
      <c r="L22363" s="195"/>
      <c r="M22363" s="196"/>
      <c r="N22363" s="197"/>
      <c r="O22363" s="197"/>
      <c r="P22363" s="231"/>
    </row>
    <row r="22364" spans="2:16">
      <c r="B22364" s="351"/>
      <c r="C22364" s="435"/>
      <c r="D22364" s="399"/>
      <c r="E22364" s="400"/>
      <c r="G22364" s="401"/>
      <c r="H22364" s="401"/>
      <c r="I22364" s="401"/>
      <c r="J22364" s="194"/>
      <c r="K22364" s="194"/>
      <c r="L22364" s="195"/>
      <c r="M22364" s="196"/>
      <c r="N22364" s="197"/>
      <c r="O22364" s="197"/>
      <c r="P22364" s="231"/>
    </row>
    <row r="22365" spans="2:16">
      <c r="B22365" s="351"/>
      <c r="C22365" s="435"/>
      <c r="D22365" s="399"/>
      <c r="E22365" s="400"/>
      <c r="G22365" s="401"/>
      <c r="H22365" s="401"/>
      <c r="I22365" s="401"/>
      <c r="J22365" s="194"/>
      <c r="K22365" s="194"/>
      <c r="L22365" s="195"/>
      <c r="M22365" s="196"/>
      <c r="N22365" s="197"/>
      <c r="O22365" s="197"/>
      <c r="P22365" s="231"/>
    </row>
    <row r="22366" spans="2:16">
      <c r="B22366" s="351"/>
      <c r="C22366" s="435"/>
      <c r="D22366" s="399"/>
      <c r="E22366" s="400"/>
      <c r="G22366" s="401"/>
      <c r="H22366" s="401"/>
      <c r="I22366" s="401"/>
      <c r="J22366" s="194"/>
      <c r="K22366" s="194"/>
      <c r="L22366" s="195"/>
      <c r="M22366" s="196"/>
      <c r="N22366" s="197"/>
      <c r="O22366" s="197"/>
      <c r="P22366" s="231"/>
    </row>
    <row r="22367" spans="2:16">
      <c r="B22367" s="351"/>
      <c r="C22367" s="435"/>
      <c r="D22367" s="399"/>
      <c r="E22367" s="400"/>
      <c r="G22367" s="401"/>
      <c r="H22367" s="401"/>
      <c r="I22367" s="401"/>
      <c r="J22367" s="194"/>
      <c r="K22367" s="194"/>
      <c r="L22367" s="195"/>
      <c r="M22367" s="196"/>
      <c r="N22367" s="197"/>
      <c r="O22367" s="197"/>
      <c r="P22367" s="231"/>
    </row>
    <row r="22368" spans="2:16">
      <c r="B22368" s="351"/>
      <c r="C22368" s="435"/>
      <c r="D22368" s="399"/>
      <c r="E22368" s="400"/>
      <c r="G22368" s="401"/>
      <c r="H22368" s="401"/>
      <c r="I22368" s="401"/>
      <c r="J22368" s="194"/>
      <c r="K22368" s="194"/>
      <c r="L22368" s="195"/>
      <c r="M22368" s="196"/>
      <c r="N22368" s="197"/>
      <c r="O22368" s="197"/>
      <c r="P22368" s="231"/>
    </row>
    <row r="22369" spans="2:16">
      <c r="B22369" s="351"/>
      <c r="C22369" s="435"/>
      <c r="D22369" s="399"/>
      <c r="E22369" s="400"/>
      <c r="G22369" s="401"/>
      <c r="H22369" s="401"/>
      <c r="I22369" s="401"/>
      <c r="J22369" s="194"/>
      <c r="K22369" s="194"/>
      <c r="L22369" s="195"/>
      <c r="M22369" s="196"/>
      <c r="N22369" s="197"/>
      <c r="O22369" s="197"/>
      <c r="P22369" s="231"/>
    </row>
    <row r="22370" spans="2:16">
      <c r="B22370" s="351"/>
      <c r="C22370" s="435"/>
      <c r="D22370" s="399"/>
      <c r="E22370" s="400"/>
      <c r="G22370" s="401"/>
      <c r="H22370" s="401"/>
      <c r="I22370" s="401"/>
      <c r="J22370" s="194"/>
      <c r="K22370" s="194"/>
      <c r="L22370" s="195"/>
      <c r="M22370" s="196"/>
      <c r="N22370" s="197"/>
      <c r="O22370" s="197"/>
      <c r="P22370" s="231"/>
    </row>
    <row r="22371" spans="2:16">
      <c r="B22371" s="351"/>
      <c r="C22371" s="435"/>
      <c r="D22371" s="399"/>
      <c r="E22371" s="400"/>
      <c r="G22371" s="401"/>
      <c r="H22371" s="401"/>
      <c r="I22371" s="401"/>
      <c r="J22371" s="194"/>
      <c r="K22371" s="194"/>
      <c r="L22371" s="195"/>
      <c r="M22371" s="196"/>
      <c r="N22371" s="197"/>
      <c r="O22371" s="197"/>
      <c r="P22371" s="231"/>
    </row>
    <row r="22372" spans="2:16">
      <c r="B22372" s="351"/>
      <c r="C22372" s="435"/>
      <c r="D22372" s="399"/>
      <c r="E22372" s="400"/>
      <c r="G22372" s="401"/>
      <c r="H22372" s="401"/>
      <c r="I22372" s="401"/>
      <c r="J22372" s="194"/>
      <c r="K22372" s="194"/>
      <c r="L22372" s="195"/>
      <c r="M22372" s="196"/>
      <c r="N22372" s="197"/>
      <c r="O22372" s="197"/>
      <c r="P22372" s="231"/>
    </row>
    <row r="22373" spans="2:16">
      <c r="B22373" s="351"/>
      <c r="C22373" s="435"/>
      <c r="D22373" s="399"/>
      <c r="E22373" s="400"/>
      <c r="G22373" s="401"/>
      <c r="H22373" s="401"/>
      <c r="I22373" s="401"/>
      <c r="J22373" s="194"/>
      <c r="K22373" s="194"/>
      <c r="L22373" s="195"/>
      <c r="M22373" s="196"/>
      <c r="N22373" s="197"/>
      <c r="O22373" s="197"/>
      <c r="P22373" s="231"/>
    </row>
    <row r="22374" spans="2:16">
      <c r="B22374" s="351"/>
      <c r="C22374" s="435"/>
      <c r="D22374" s="399"/>
      <c r="E22374" s="400"/>
      <c r="G22374" s="401"/>
      <c r="H22374" s="401"/>
      <c r="I22374" s="401"/>
      <c r="J22374" s="194"/>
      <c r="K22374" s="194"/>
      <c r="L22374" s="195"/>
      <c r="M22374" s="196"/>
      <c r="N22374" s="197"/>
      <c r="O22374" s="197"/>
      <c r="P22374" s="231"/>
    </row>
    <row r="22375" spans="2:16">
      <c r="B22375" s="351"/>
      <c r="C22375" s="435"/>
      <c r="D22375" s="399"/>
      <c r="E22375" s="400"/>
      <c r="G22375" s="401"/>
      <c r="H22375" s="401"/>
      <c r="I22375" s="401"/>
      <c r="J22375" s="194"/>
      <c r="K22375" s="194"/>
      <c r="L22375" s="195"/>
      <c r="M22375" s="196"/>
      <c r="N22375" s="197"/>
      <c r="O22375" s="197"/>
      <c r="P22375" s="231"/>
    </row>
    <row r="22376" spans="2:16">
      <c r="B22376" s="351"/>
      <c r="C22376" s="435"/>
      <c r="D22376" s="399"/>
      <c r="E22376" s="400"/>
      <c r="G22376" s="401"/>
      <c r="H22376" s="401"/>
      <c r="I22376" s="401"/>
      <c r="J22376" s="194"/>
      <c r="K22376" s="194"/>
      <c r="L22376" s="195"/>
      <c r="M22376" s="196"/>
      <c r="N22376" s="197"/>
      <c r="O22376" s="197"/>
      <c r="P22376" s="231"/>
    </row>
    <row r="22377" spans="2:16">
      <c r="B22377" s="351"/>
      <c r="C22377" s="435"/>
      <c r="D22377" s="399"/>
      <c r="E22377" s="400"/>
      <c r="G22377" s="401"/>
      <c r="H22377" s="401"/>
      <c r="I22377" s="401"/>
      <c r="J22377" s="194"/>
      <c r="K22377" s="194"/>
      <c r="L22377" s="195"/>
      <c r="M22377" s="196"/>
      <c r="N22377" s="197"/>
      <c r="O22377" s="197"/>
      <c r="P22377" s="231"/>
    </row>
    <row r="22378" spans="2:16">
      <c r="B22378" s="351"/>
      <c r="C22378" s="435"/>
      <c r="D22378" s="399"/>
      <c r="E22378" s="400"/>
      <c r="G22378" s="401"/>
      <c r="H22378" s="401"/>
      <c r="I22378" s="401"/>
      <c r="J22378" s="194"/>
      <c r="K22378" s="194"/>
      <c r="L22378" s="195"/>
      <c r="M22378" s="196"/>
      <c r="N22378" s="197"/>
      <c r="O22378" s="197"/>
      <c r="P22378" s="231"/>
    </row>
    <row r="22379" spans="2:16">
      <c r="B22379" s="351"/>
      <c r="C22379" s="435"/>
      <c r="D22379" s="399"/>
      <c r="E22379" s="400"/>
      <c r="G22379" s="401"/>
      <c r="H22379" s="401"/>
      <c r="I22379" s="401"/>
      <c r="J22379" s="194"/>
      <c r="K22379" s="194"/>
      <c r="L22379" s="195"/>
      <c r="M22379" s="196"/>
      <c r="N22379" s="197"/>
      <c r="O22379" s="197"/>
      <c r="P22379" s="231"/>
    </row>
    <row r="22380" spans="2:16">
      <c r="B22380" s="351"/>
      <c r="C22380" s="435"/>
      <c r="D22380" s="399"/>
      <c r="E22380" s="400"/>
      <c r="G22380" s="401"/>
      <c r="H22380" s="401"/>
      <c r="I22380" s="401"/>
      <c r="J22380" s="194"/>
      <c r="K22380" s="194"/>
      <c r="L22380" s="195"/>
      <c r="M22380" s="196"/>
      <c r="N22380" s="197"/>
      <c r="O22380" s="197"/>
      <c r="P22380" s="231"/>
    </row>
    <row r="22381" spans="2:16">
      <c r="B22381" s="351"/>
      <c r="C22381" s="435"/>
      <c r="D22381" s="399"/>
      <c r="E22381" s="400"/>
      <c r="G22381" s="401"/>
      <c r="H22381" s="401"/>
      <c r="I22381" s="401"/>
      <c r="J22381" s="194"/>
      <c r="K22381" s="194"/>
      <c r="L22381" s="195"/>
      <c r="M22381" s="196"/>
      <c r="N22381" s="197"/>
      <c r="O22381" s="197"/>
      <c r="P22381" s="231"/>
    </row>
    <row r="22382" spans="2:16">
      <c r="B22382" s="351"/>
      <c r="C22382" s="435"/>
      <c r="D22382" s="399"/>
      <c r="E22382" s="400"/>
      <c r="G22382" s="401"/>
      <c r="H22382" s="401"/>
      <c r="I22382" s="401"/>
      <c r="J22382" s="194"/>
      <c r="K22382" s="194"/>
      <c r="L22382" s="195"/>
      <c r="M22382" s="196"/>
      <c r="N22382" s="197"/>
      <c r="O22382" s="197"/>
      <c r="P22382" s="231"/>
    </row>
    <row r="22383" spans="2:16">
      <c r="B22383" s="351"/>
      <c r="C22383" s="435"/>
      <c r="D22383" s="399"/>
      <c r="E22383" s="400"/>
      <c r="G22383" s="401"/>
      <c r="H22383" s="401"/>
      <c r="I22383" s="401"/>
      <c r="J22383" s="194"/>
      <c r="K22383" s="194"/>
      <c r="L22383" s="195"/>
      <c r="M22383" s="196"/>
      <c r="N22383" s="197"/>
      <c r="O22383" s="197"/>
      <c r="P22383" s="231"/>
    </row>
    <row r="22384" spans="2:16">
      <c r="B22384" s="351"/>
      <c r="C22384" s="435"/>
      <c r="D22384" s="399"/>
      <c r="E22384" s="400"/>
      <c r="G22384" s="401"/>
      <c r="H22384" s="401"/>
      <c r="I22384" s="401"/>
      <c r="J22384" s="194"/>
      <c r="K22384" s="194"/>
      <c r="L22384" s="195"/>
      <c r="M22384" s="196"/>
      <c r="N22384" s="197"/>
      <c r="O22384" s="197"/>
      <c r="P22384" s="231"/>
    </row>
    <row r="22385" spans="2:16">
      <c r="B22385" s="351"/>
      <c r="C22385" s="435"/>
      <c r="D22385" s="399"/>
      <c r="E22385" s="400"/>
      <c r="G22385" s="401"/>
      <c r="H22385" s="401"/>
      <c r="I22385" s="401"/>
      <c r="J22385" s="194"/>
      <c r="K22385" s="194"/>
      <c r="L22385" s="195"/>
      <c r="M22385" s="196"/>
      <c r="N22385" s="197"/>
      <c r="O22385" s="197"/>
      <c r="P22385" s="231"/>
    </row>
    <row r="22386" spans="2:16">
      <c r="B22386" s="351"/>
      <c r="C22386" s="435"/>
      <c r="D22386" s="399"/>
      <c r="E22386" s="400"/>
      <c r="G22386" s="401"/>
      <c r="H22386" s="401"/>
      <c r="I22386" s="401"/>
      <c r="J22386" s="194"/>
      <c r="K22386" s="194"/>
      <c r="L22386" s="195"/>
      <c r="M22386" s="196"/>
      <c r="N22386" s="197"/>
      <c r="O22386" s="197"/>
      <c r="P22386" s="231"/>
    </row>
    <row r="22387" spans="2:16">
      <c r="B22387" s="351"/>
      <c r="C22387" s="435"/>
      <c r="D22387" s="399"/>
      <c r="E22387" s="400"/>
      <c r="G22387" s="401"/>
      <c r="H22387" s="401"/>
      <c r="I22387" s="401"/>
      <c r="J22387" s="194"/>
      <c r="K22387" s="194"/>
      <c r="L22387" s="195"/>
      <c r="M22387" s="196"/>
      <c r="N22387" s="197"/>
      <c r="O22387" s="197"/>
      <c r="P22387" s="231"/>
    </row>
    <row r="22388" spans="2:16">
      <c r="B22388" s="351"/>
      <c r="C22388" s="435"/>
      <c r="D22388" s="399"/>
      <c r="E22388" s="400"/>
      <c r="G22388" s="401"/>
      <c r="H22388" s="401"/>
      <c r="I22388" s="401"/>
      <c r="J22388" s="194"/>
      <c r="K22388" s="194"/>
      <c r="L22388" s="195"/>
      <c r="M22388" s="196"/>
      <c r="N22388" s="197"/>
      <c r="O22388" s="197"/>
      <c r="P22388" s="231"/>
    </row>
    <row r="22389" spans="2:16">
      <c r="B22389" s="351"/>
      <c r="C22389" s="435"/>
      <c r="D22389" s="399"/>
      <c r="E22389" s="400"/>
      <c r="G22389" s="401"/>
      <c r="H22389" s="401"/>
      <c r="I22389" s="401"/>
      <c r="J22389" s="194"/>
      <c r="K22389" s="194"/>
      <c r="L22389" s="195"/>
      <c r="M22389" s="196"/>
      <c r="N22389" s="197"/>
      <c r="O22389" s="197"/>
      <c r="P22389" s="231"/>
    </row>
    <row r="22390" spans="2:16">
      <c r="B22390" s="351"/>
      <c r="C22390" s="435"/>
      <c r="D22390" s="399"/>
      <c r="E22390" s="400"/>
      <c r="G22390" s="401"/>
      <c r="H22390" s="401"/>
      <c r="I22390" s="401"/>
      <c r="J22390" s="194"/>
      <c r="K22390" s="194"/>
      <c r="L22390" s="195"/>
      <c r="M22390" s="196"/>
      <c r="N22390" s="197"/>
      <c r="O22390" s="197"/>
      <c r="P22390" s="231"/>
    </row>
    <row r="22391" spans="2:16">
      <c r="B22391" s="351"/>
      <c r="C22391" s="435"/>
      <c r="D22391" s="399"/>
      <c r="E22391" s="400"/>
      <c r="G22391" s="401"/>
      <c r="H22391" s="401"/>
      <c r="I22391" s="401"/>
      <c r="J22391" s="194"/>
      <c r="K22391" s="194"/>
      <c r="L22391" s="195"/>
      <c r="M22391" s="196"/>
      <c r="N22391" s="197"/>
      <c r="O22391" s="197"/>
      <c r="P22391" s="231"/>
    </row>
    <row r="22392" spans="2:16">
      <c r="B22392" s="351"/>
      <c r="C22392" s="435"/>
      <c r="D22392" s="399"/>
      <c r="E22392" s="400"/>
      <c r="G22392" s="401"/>
      <c r="H22392" s="401"/>
      <c r="I22392" s="401"/>
      <c r="J22392" s="194"/>
      <c r="K22392" s="194"/>
      <c r="L22392" s="195"/>
      <c r="M22392" s="196"/>
      <c r="N22392" s="197"/>
      <c r="O22392" s="197"/>
      <c r="P22392" s="231"/>
    </row>
    <row r="22393" spans="2:16">
      <c r="B22393" s="351"/>
      <c r="C22393" s="435"/>
      <c r="D22393" s="399"/>
      <c r="E22393" s="400"/>
      <c r="G22393" s="401"/>
      <c r="H22393" s="401"/>
      <c r="I22393" s="401"/>
      <c r="J22393" s="194"/>
      <c r="K22393" s="194"/>
      <c r="L22393" s="195"/>
      <c r="M22393" s="196"/>
      <c r="N22393" s="197"/>
      <c r="O22393" s="197"/>
      <c r="P22393" s="231"/>
    </row>
    <row r="22394" spans="2:16">
      <c r="B22394" s="351"/>
      <c r="C22394" s="435"/>
      <c r="D22394" s="399"/>
      <c r="E22394" s="400"/>
      <c r="G22394" s="401"/>
      <c r="H22394" s="401"/>
      <c r="I22394" s="401"/>
      <c r="J22394" s="194"/>
      <c r="K22394" s="194"/>
      <c r="L22394" s="195"/>
      <c r="M22394" s="196"/>
      <c r="N22394" s="197"/>
      <c r="O22394" s="197"/>
      <c r="P22394" s="231"/>
    </row>
    <row r="22395" spans="2:16">
      <c r="B22395" s="351"/>
      <c r="C22395" s="435"/>
      <c r="D22395" s="399"/>
      <c r="E22395" s="400"/>
      <c r="G22395" s="401"/>
      <c r="H22395" s="401"/>
      <c r="I22395" s="401"/>
      <c r="J22395" s="194"/>
      <c r="K22395" s="194"/>
      <c r="L22395" s="195"/>
      <c r="M22395" s="196"/>
      <c r="N22395" s="197"/>
      <c r="O22395" s="197"/>
      <c r="P22395" s="231"/>
    </row>
    <row r="22396" spans="2:16">
      <c r="B22396" s="351"/>
      <c r="C22396" s="435"/>
      <c r="D22396" s="399"/>
      <c r="E22396" s="400"/>
      <c r="G22396" s="401"/>
      <c r="H22396" s="401"/>
      <c r="I22396" s="401"/>
      <c r="J22396" s="194"/>
      <c r="K22396" s="194"/>
      <c r="L22396" s="195"/>
      <c r="M22396" s="196"/>
      <c r="N22396" s="197"/>
      <c r="O22396" s="197"/>
      <c r="P22396" s="231"/>
    </row>
    <row r="22397" spans="2:16">
      <c r="B22397" s="351"/>
      <c r="C22397" s="435"/>
      <c r="D22397" s="399"/>
      <c r="E22397" s="400"/>
      <c r="G22397" s="401"/>
      <c r="H22397" s="401"/>
      <c r="I22397" s="401"/>
      <c r="J22397" s="194"/>
      <c r="K22397" s="194"/>
      <c r="L22397" s="195"/>
      <c r="M22397" s="196"/>
      <c r="N22397" s="197"/>
      <c r="O22397" s="197"/>
      <c r="P22397" s="231"/>
    </row>
    <row r="22398" spans="2:16">
      <c r="B22398" s="351"/>
      <c r="C22398" s="435"/>
      <c r="D22398" s="399"/>
      <c r="E22398" s="400"/>
      <c r="G22398" s="401"/>
      <c r="H22398" s="401"/>
      <c r="I22398" s="401"/>
      <c r="J22398" s="194"/>
      <c r="K22398" s="194"/>
      <c r="L22398" s="195"/>
      <c r="M22398" s="196"/>
      <c r="N22398" s="197"/>
      <c r="O22398" s="197"/>
      <c r="P22398" s="231"/>
    </row>
    <row r="22399" spans="2:16">
      <c r="B22399" s="351"/>
      <c r="C22399" s="435"/>
      <c r="D22399" s="399"/>
      <c r="E22399" s="400"/>
      <c r="G22399" s="401"/>
      <c r="H22399" s="401"/>
      <c r="I22399" s="401"/>
      <c r="J22399" s="194"/>
      <c r="K22399" s="194"/>
      <c r="L22399" s="195"/>
      <c r="M22399" s="196"/>
      <c r="N22399" s="197"/>
      <c r="O22399" s="197"/>
      <c r="P22399" s="231"/>
    </row>
    <row r="22400" spans="2:16">
      <c r="B22400" s="351"/>
      <c r="C22400" s="435"/>
      <c r="D22400" s="399"/>
      <c r="E22400" s="400"/>
      <c r="G22400" s="401"/>
      <c r="H22400" s="401"/>
      <c r="I22400" s="401"/>
      <c r="J22400" s="194"/>
      <c r="K22400" s="194"/>
      <c r="L22400" s="195"/>
      <c r="M22400" s="196"/>
      <c r="N22400" s="197"/>
      <c r="O22400" s="197"/>
      <c r="P22400" s="231"/>
    </row>
    <row r="22401" spans="2:16">
      <c r="B22401" s="351"/>
      <c r="C22401" s="435"/>
      <c r="D22401" s="399"/>
      <c r="E22401" s="400"/>
      <c r="G22401" s="401"/>
      <c r="H22401" s="401"/>
      <c r="I22401" s="401"/>
      <c r="J22401" s="194"/>
      <c r="K22401" s="194"/>
      <c r="L22401" s="195"/>
      <c r="M22401" s="196"/>
      <c r="N22401" s="197"/>
      <c r="O22401" s="197"/>
      <c r="P22401" s="231"/>
    </row>
    <row r="22402" spans="2:16">
      <c r="B22402" s="351"/>
      <c r="C22402" s="435"/>
      <c r="D22402" s="399"/>
      <c r="E22402" s="400"/>
      <c r="G22402" s="401"/>
      <c r="H22402" s="401"/>
      <c r="I22402" s="401"/>
      <c r="J22402" s="194"/>
      <c r="K22402" s="194"/>
      <c r="L22402" s="195"/>
      <c r="M22402" s="196"/>
      <c r="N22402" s="197"/>
      <c r="O22402" s="197"/>
      <c r="P22402" s="231"/>
    </row>
    <row r="22403" spans="2:16">
      <c r="B22403" s="351"/>
      <c r="C22403" s="435"/>
      <c r="D22403" s="399"/>
      <c r="E22403" s="400"/>
      <c r="G22403" s="401"/>
      <c r="H22403" s="401"/>
      <c r="I22403" s="401"/>
      <c r="J22403" s="194"/>
      <c r="K22403" s="194"/>
      <c r="L22403" s="195"/>
      <c r="M22403" s="196"/>
      <c r="N22403" s="197"/>
      <c r="O22403" s="197"/>
      <c r="P22403" s="231"/>
    </row>
    <row r="22404" spans="2:16">
      <c r="B22404" s="351"/>
      <c r="C22404" s="435"/>
      <c r="D22404" s="399"/>
      <c r="E22404" s="400"/>
      <c r="G22404" s="401"/>
      <c r="H22404" s="401"/>
      <c r="I22404" s="401"/>
      <c r="J22404" s="194"/>
      <c r="K22404" s="194"/>
      <c r="L22404" s="195"/>
      <c r="M22404" s="196"/>
      <c r="N22404" s="197"/>
      <c r="O22404" s="197"/>
      <c r="P22404" s="231"/>
    </row>
    <row r="22405" spans="2:16">
      <c r="B22405" s="351"/>
      <c r="C22405" s="435"/>
      <c r="D22405" s="399"/>
      <c r="E22405" s="400"/>
      <c r="G22405" s="401"/>
      <c r="H22405" s="401"/>
      <c r="I22405" s="401"/>
      <c r="J22405" s="194"/>
      <c r="K22405" s="194"/>
      <c r="L22405" s="195"/>
      <c r="M22405" s="196"/>
      <c r="N22405" s="197"/>
      <c r="O22405" s="197"/>
      <c r="P22405" s="231"/>
    </row>
    <row r="22406" spans="2:16">
      <c r="B22406" s="351"/>
      <c r="C22406" s="435"/>
      <c r="D22406" s="399"/>
      <c r="E22406" s="400"/>
      <c r="G22406" s="401"/>
      <c r="H22406" s="401"/>
      <c r="I22406" s="401"/>
      <c r="J22406" s="194"/>
      <c r="K22406" s="194"/>
      <c r="L22406" s="195"/>
      <c r="M22406" s="196"/>
      <c r="N22406" s="197"/>
      <c r="O22406" s="197"/>
      <c r="P22406" s="231"/>
    </row>
    <row r="22407" spans="2:16">
      <c r="B22407" s="351"/>
      <c r="C22407" s="435"/>
      <c r="D22407" s="399"/>
      <c r="E22407" s="400"/>
      <c r="G22407" s="401"/>
      <c r="H22407" s="401"/>
      <c r="I22407" s="401"/>
      <c r="J22407" s="194"/>
      <c r="K22407" s="194"/>
      <c r="L22407" s="195"/>
      <c r="M22407" s="196"/>
      <c r="N22407" s="197"/>
      <c r="O22407" s="197"/>
      <c r="P22407" s="231"/>
    </row>
    <row r="22408" spans="2:16">
      <c r="B22408" s="351"/>
      <c r="C22408" s="435"/>
      <c r="D22408" s="399"/>
      <c r="E22408" s="400"/>
      <c r="G22408" s="401"/>
      <c r="H22408" s="401"/>
      <c r="I22408" s="401"/>
      <c r="J22408" s="194"/>
      <c r="K22408" s="194"/>
      <c r="L22408" s="195"/>
      <c r="M22408" s="196"/>
      <c r="N22408" s="197"/>
      <c r="O22408" s="197"/>
      <c r="P22408" s="231"/>
    </row>
    <row r="22409" spans="2:16">
      <c r="B22409" s="351"/>
      <c r="C22409" s="435"/>
      <c r="D22409" s="399"/>
      <c r="E22409" s="400"/>
      <c r="G22409" s="401"/>
      <c r="H22409" s="401"/>
      <c r="I22409" s="401"/>
      <c r="J22409" s="194"/>
      <c r="K22409" s="194"/>
      <c r="L22409" s="195"/>
      <c r="M22409" s="196"/>
      <c r="N22409" s="197"/>
      <c r="O22409" s="197"/>
      <c r="P22409" s="231"/>
    </row>
    <row r="22410" spans="2:16">
      <c r="B22410" s="351"/>
      <c r="C22410" s="435"/>
      <c r="D22410" s="399"/>
      <c r="E22410" s="400"/>
      <c r="G22410" s="401"/>
      <c r="H22410" s="401"/>
      <c r="I22410" s="401"/>
      <c r="J22410" s="194"/>
      <c r="K22410" s="194"/>
      <c r="L22410" s="195"/>
      <c r="M22410" s="196"/>
      <c r="N22410" s="197"/>
      <c r="O22410" s="197"/>
      <c r="P22410" s="231"/>
    </row>
    <row r="22411" spans="2:16">
      <c r="B22411" s="351"/>
      <c r="C22411" s="435"/>
      <c r="D22411" s="399"/>
      <c r="E22411" s="400"/>
      <c r="G22411" s="401"/>
      <c r="H22411" s="401"/>
      <c r="I22411" s="401"/>
      <c r="J22411" s="194"/>
      <c r="K22411" s="194"/>
      <c r="L22411" s="195"/>
      <c r="M22411" s="196"/>
      <c r="N22411" s="197"/>
      <c r="O22411" s="197"/>
      <c r="P22411" s="231"/>
    </row>
    <row r="22412" spans="2:16">
      <c r="B22412" s="351"/>
      <c r="C22412" s="435"/>
      <c r="D22412" s="399"/>
      <c r="E22412" s="400"/>
      <c r="G22412" s="401"/>
      <c r="H22412" s="401"/>
      <c r="I22412" s="401"/>
      <c r="J22412" s="194"/>
      <c r="K22412" s="194"/>
      <c r="L22412" s="195"/>
      <c r="M22412" s="196"/>
      <c r="N22412" s="197"/>
      <c r="O22412" s="197"/>
      <c r="P22412" s="231"/>
    </row>
    <row r="22413" spans="2:16">
      <c r="B22413" s="351"/>
      <c r="C22413" s="435"/>
      <c r="D22413" s="399"/>
      <c r="E22413" s="400"/>
      <c r="G22413" s="401"/>
      <c r="H22413" s="401"/>
      <c r="I22413" s="401"/>
      <c r="J22413" s="194"/>
      <c r="K22413" s="194"/>
      <c r="L22413" s="195"/>
      <c r="M22413" s="196"/>
      <c r="N22413" s="197"/>
      <c r="O22413" s="197"/>
      <c r="P22413" s="231"/>
    </row>
    <row r="22414" spans="2:16">
      <c r="B22414" s="351"/>
      <c r="C22414" s="435"/>
      <c r="D22414" s="399"/>
      <c r="E22414" s="400"/>
      <c r="G22414" s="401"/>
      <c r="H22414" s="401"/>
      <c r="I22414" s="401"/>
      <c r="J22414" s="194"/>
      <c r="K22414" s="194"/>
      <c r="L22414" s="195"/>
      <c r="M22414" s="196"/>
      <c r="N22414" s="197"/>
      <c r="O22414" s="197"/>
      <c r="P22414" s="231"/>
    </row>
    <row r="22415" spans="2:16">
      <c r="B22415" s="351"/>
      <c r="C22415" s="435"/>
      <c r="D22415" s="399"/>
      <c r="E22415" s="400"/>
      <c r="G22415" s="401"/>
      <c r="H22415" s="401"/>
      <c r="I22415" s="401"/>
      <c r="J22415" s="194"/>
      <c r="K22415" s="194"/>
      <c r="L22415" s="195"/>
      <c r="M22415" s="196"/>
      <c r="N22415" s="197"/>
      <c r="O22415" s="197"/>
      <c r="P22415" s="231"/>
    </row>
    <row r="22416" spans="2:16">
      <c r="B22416" s="351"/>
      <c r="C22416" s="435"/>
      <c r="D22416" s="399"/>
      <c r="E22416" s="400"/>
      <c r="G22416" s="401"/>
      <c r="H22416" s="401"/>
      <c r="I22416" s="401"/>
      <c r="J22416" s="194"/>
      <c r="K22416" s="194"/>
      <c r="L22416" s="195"/>
      <c r="M22416" s="196"/>
      <c r="N22416" s="197"/>
      <c r="O22416" s="197"/>
      <c r="P22416" s="231"/>
    </row>
    <row r="22417" spans="2:16">
      <c r="B22417" s="351"/>
      <c r="C22417" s="435"/>
      <c r="D22417" s="399"/>
      <c r="E22417" s="400"/>
      <c r="G22417" s="401"/>
      <c r="H22417" s="401"/>
      <c r="I22417" s="401"/>
      <c r="J22417" s="194"/>
      <c r="K22417" s="194"/>
      <c r="L22417" s="195"/>
      <c r="M22417" s="196"/>
      <c r="N22417" s="197"/>
      <c r="O22417" s="197"/>
      <c r="P22417" s="231"/>
    </row>
    <row r="22418" spans="2:16">
      <c r="B22418" s="351"/>
      <c r="C22418" s="435"/>
      <c r="D22418" s="399"/>
      <c r="E22418" s="400"/>
      <c r="G22418" s="401"/>
      <c r="H22418" s="401"/>
      <c r="I22418" s="401"/>
      <c r="J22418" s="194"/>
      <c r="K22418" s="194"/>
      <c r="L22418" s="195"/>
      <c r="M22418" s="196"/>
      <c r="N22418" s="197"/>
      <c r="O22418" s="197"/>
      <c r="P22418" s="231"/>
    </row>
    <row r="22419" spans="2:16">
      <c r="B22419" s="351"/>
      <c r="C22419" s="435"/>
      <c r="D22419" s="399"/>
      <c r="E22419" s="400"/>
      <c r="G22419" s="401"/>
      <c r="H22419" s="401"/>
      <c r="I22419" s="401"/>
      <c r="J22419" s="194"/>
      <c r="K22419" s="194"/>
      <c r="L22419" s="195"/>
      <c r="M22419" s="196"/>
      <c r="N22419" s="197"/>
      <c r="O22419" s="197"/>
      <c r="P22419" s="231"/>
    </row>
    <row r="22420" spans="2:16">
      <c r="B22420" s="351"/>
      <c r="C22420" s="435"/>
      <c r="D22420" s="399"/>
      <c r="E22420" s="400"/>
      <c r="G22420" s="401"/>
      <c r="H22420" s="401"/>
      <c r="I22420" s="401"/>
      <c r="J22420" s="194"/>
      <c r="K22420" s="194"/>
      <c r="L22420" s="195"/>
      <c r="M22420" s="196"/>
      <c r="N22420" s="197"/>
      <c r="O22420" s="197"/>
      <c r="P22420" s="231"/>
    </row>
    <row r="22421" spans="2:16">
      <c r="B22421" s="351"/>
      <c r="C22421" s="435"/>
      <c r="D22421" s="399"/>
      <c r="E22421" s="400"/>
      <c r="G22421" s="401"/>
      <c r="H22421" s="401"/>
      <c r="I22421" s="401"/>
      <c r="J22421" s="194"/>
      <c r="K22421" s="194"/>
      <c r="L22421" s="195"/>
      <c r="M22421" s="196"/>
      <c r="N22421" s="197"/>
      <c r="O22421" s="197"/>
      <c r="P22421" s="231"/>
    </row>
    <row r="22422" spans="2:16">
      <c r="B22422" s="351"/>
      <c r="C22422" s="435"/>
      <c r="D22422" s="399"/>
      <c r="E22422" s="400"/>
      <c r="G22422" s="401"/>
      <c r="H22422" s="401"/>
      <c r="I22422" s="401"/>
      <c r="J22422" s="194"/>
      <c r="K22422" s="194"/>
      <c r="L22422" s="195"/>
      <c r="M22422" s="196"/>
      <c r="N22422" s="197"/>
      <c r="O22422" s="197"/>
      <c r="P22422" s="231"/>
    </row>
    <row r="22423" spans="2:16">
      <c r="B22423" s="351"/>
      <c r="C22423" s="435"/>
      <c r="D22423" s="399"/>
      <c r="E22423" s="400"/>
      <c r="G22423" s="401"/>
      <c r="H22423" s="401"/>
      <c r="I22423" s="401"/>
      <c r="J22423" s="194"/>
      <c r="K22423" s="194"/>
      <c r="L22423" s="195"/>
      <c r="M22423" s="196"/>
      <c r="N22423" s="197"/>
      <c r="O22423" s="197"/>
      <c r="P22423" s="231"/>
    </row>
    <row r="22424" spans="2:16">
      <c r="B22424" s="351"/>
      <c r="C22424" s="435"/>
      <c r="D22424" s="399"/>
      <c r="E22424" s="400"/>
      <c r="G22424" s="401"/>
      <c r="H22424" s="401"/>
      <c r="I22424" s="401"/>
      <c r="J22424" s="194"/>
      <c r="K22424" s="194"/>
      <c r="L22424" s="195"/>
      <c r="M22424" s="196"/>
      <c r="N22424" s="197"/>
      <c r="O22424" s="197"/>
      <c r="P22424" s="231"/>
    </row>
    <row r="22425" spans="2:16">
      <c r="B22425" s="351"/>
      <c r="C22425" s="435"/>
      <c r="D22425" s="399"/>
      <c r="E22425" s="400"/>
      <c r="G22425" s="401"/>
      <c r="H22425" s="401"/>
      <c r="I22425" s="401"/>
      <c r="J22425" s="194"/>
      <c r="K22425" s="194"/>
      <c r="L22425" s="195"/>
      <c r="M22425" s="196"/>
      <c r="N22425" s="197"/>
      <c r="O22425" s="197"/>
      <c r="P22425" s="231"/>
    </row>
    <row r="22426" spans="2:16">
      <c r="B22426" s="351"/>
      <c r="C22426" s="435"/>
      <c r="D22426" s="399"/>
      <c r="E22426" s="400"/>
      <c r="G22426" s="401"/>
      <c r="H22426" s="401"/>
      <c r="I22426" s="401"/>
      <c r="J22426" s="194"/>
      <c r="K22426" s="194"/>
      <c r="L22426" s="195"/>
      <c r="M22426" s="196"/>
      <c r="N22426" s="197"/>
      <c r="O22426" s="197"/>
      <c r="P22426" s="231"/>
    </row>
    <row r="22427" spans="2:16">
      <c r="B22427" s="351"/>
      <c r="C22427" s="435"/>
      <c r="D22427" s="399"/>
      <c r="E22427" s="400"/>
      <c r="G22427" s="401"/>
      <c r="H22427" s="401"/>
      <c r="I22427" s="401"/>
      <c r="J22427" s="194"/>
      <c r="K22427" s="194"/>
      <c r="L22427" s="195"/>
      <c r="M22427" s="196"/>
      <c r="N22427" s="197"/>
      <c r="O22427" s="197"/>
      <c r="P22427" s="231"/>
    </row>
    <row r="22428" spans="2:16">
      <c r="B22428" s="351"/>
      <c r="C22428" s="435"/>
      <c r="D22428" s="399"/>
      <c r="E22428" s="400"/>
      <c r="G22428" s="401"/>
      <c r="H22428" s="401"/>
      <c r="I22428" s="401"/>
      <c r="J22428" s="194"/>
      <c r="K22428" s="194"/>
      <c r="L22428" s="195"/>
      <c r="M22428" s="196"/>
      <c r="N22428" s="197"/>
      <c r="O22428" s="197"/>
      <c r="P22428" s="231"/>
    </row>
    <row r="22429" spans="2:16">
      <c r="B22429" s="351"/>
      <c r="C22429" s="435"/>
      <c r="D22429" s="399"/>
      <c r="E22429" s="400"/>
      <c r="G22429" s="401"/>
      <c r="H22429" s="401"/>
      <c r="I22429" s="401"/>
      <c r="J22429" s="194"/>
      <c r="K22429" s="194"/>
      <c r="L22429" s="195"/>
      <c r="M22429" s="196"/>
      <c r="N22429" s="197"/>
      <c r="O22429" s="197"/>
      <c r="P22429" s="231"/>
    </row>
    <row r="22430" spans="2:16">
      <c r="B22430" s="351"/>
      <c r="C22430" s="435"/>
      <c r="D22430" s="399"/>
      <c r="E22430" s="400"/>
      <c r="G22430" s="401"/>
      <c r="H22430" s="401"/>
      <c r="I22430" s="401"/>
      <c r="J22430" s="194"/>
      <c r="K22430" s="194"/>
      <c r="L22430" s="195"/>
      <c r="M22430" s="196"/>
      <c r="N22430" s="197"/>
      <c r="O22430" s="197"/>
      <c r="P22430" s="231"/>
    </row>
    <row r="22431" spans="2:16">
      <c r="B22431" s="351"/>
      <c r="C22431" s="435"/>
      <c r="D22431" s="399"/>
      <c r="E22431" s="400"/>
      <c r="G22431" s="401"/>
      <c r="H22431" s="401"/>
      <c r="I22431" s="401"/>
      <c r="J22431" s="194"/>
      <c r="K22431" s="194"/>
      <c r="L22431" s="195"/>
      <c r="M22431" s="196"/>
      <c r="N22431" s="197"/>
      <c r="O22431" s="197"/>
      <c r="P22431" s="231"/>
    </row>
    <row r="22432" spans="2:16">
      <c r="B22432" s="351"/>
      <c r="C22432" s="435"/>
      <c r="D22432" s="399"/>
      <c r="E22432" s="400"/>
      <c r="G22432" s="401"/>
      <c r="H22432" s="401"/>
      <c r="I22432" s="401"/>
      <c r="J22432" s="194"/>
      <c r="K22432" s="194"/>
      <c r="L22432" s="195"/>
      <c r="M22432" s="196"/>
      <c r="N22432" s="197"/>
      <c r="O22432" s="197"/>
      <c r="P22432" s="231"/>
    </row>
    <row r="22433" spans="2:16">
      <c r="B22433" s="351"/>
      <c r="C22433" s="435"/>
      <c r="D22433" s="399"/>
      <c r="E22433" s="400"/>
      <c r="G22433" s="401"/>
      <c r="H22433" s="401"/>
      <c r="I22433" s="401"/>
      <c r="J22433" s="194"/>
      <c r="K22433" s="194"/>
      <c r="L22433" s="195"/>
      <c r="M22433" s="196"/>
      <c r="N22433" s="197"/>
      <c r="O22433" s="197"/>
      <c r="P22433" s="231"/>
    </row>
    <row r="22434" spans="2:16">
      <c r="B22434" s="351"/>
      <c r="C22434" s="435"/>
      <c r="D22434" s="399"/>
      <c r="E22434" s="400"/>
      <c r="G22434" s="401"/>
      <c r="H22434" s="401"/>
      <c r="I22434" s="401"/>
      <c r="J22434" s="194"/>
      <c r="K22434" s="194"/>
      <c r="L22434" s="195"/>
      <c r="M22434" s="196"/>
      <c r="N22434" s="197"/>
      <c r="O22434" s="197"/>
      <c r="P22434" s="231"/>
    </row>
    <row r="22435" spans="2:16">
      <c r="B22435" s="351"/>
      <c r="C22435" s="435"/>
      <c r="D22435" s="399"/>
      <c r="E22435" s="400"/>
      <c r="G22435" s="401"/>
      <c r="H22435" s="401"/>
      <c r="I22435" s="401"/>
      <c r="J22435" s="194"/>
      <c r="K22435" s="194"/>
      <c r="L22435" s="195"/>
      <c r="M22435" s="196"/>
      <c r="N22435" s="197"/>
      <c r="O22435" s="197"/>
      <c r="P22435" s="231"/>
    </row>
    <row r="22436" spans="2:16">
      <c r="B22436" s="351"/>
      <c r="C22436" s="435"/>
      <c r="D22436" s="399"/>
      <c r="E22436" s="400"/>
      <c r="G22436" s="401"/>
      <c r="H22436" s="401"/>
      <c r="I22436" s="401"/>
      <c r="J22436" s="194"/>
      <c r="K22436" s="194"/>
      <c r="L22436" s="195"/>
      <c r="M22436" s="196"/>
      <c r="N22436" s="197"/>
      <c r="O22436" s="197"/>
      <c r="P22436" s="231"/>
    </row>
    <row r="22437" spans="2:16">
      <c r="B22437" s="351"/>
      <c r="C22437" s="435"/>
      <c r="D22437" s="399"/>
      <c r="E22437" s="400"/>
      <c r="G22437" s="401"/>
      <c r="H22437" s="401"/>
      <c r="I22437" s="401"/>
      <c r="J22437" s="194"/>
      <c r="K22437" s="194"/>
      <c r="L22437" s="195"/>
      <c r="M22437" s="196"/>
      <c r="N22437" s="197"/>
      <c r="O22437" s="197"/>
      <c r="P22437" s="231"/>
    </row>
    <row r="22438" spans="2:16">
      <c r="B22438" s="351"/>
      <c r="C22438" s="435"/>
      <c r="D22438" s="399"/>
      <c r="E22438" s="400"/>
      <c r="G22438" s="401"/>
      <c r="H22438" s="401"/>
      <c r="I22438" s="401"/>
      <c r="J22438" s="194"/>
      <c r="K22438" s="194"/>
      <c r="L22438" s="195"/>
      <c r="M22438" s="196"/>
      <c r="N22438" s="197"/>
      <c r="O22438" s="197"/>
      <c r="P22438" s="231"/>
    </row>
    <row r="22439" spans="2:16">
      <c r="B22439" s="351"/>
      <c r="C22439" s="435"/>
      <c r="D22439" s="399"/>
      <c r="E22439" s="400"/>
      <c r="G22439" s="401"/>
      <c r="H22439" s="401"/>
      <c r="I22439" s="401"/>
      <c r="J22439" s="194"/>
      <c r="K22439" s="194"/>
      <c r="L22439" s="195"/>
      <c r="M22439" s="196"/>
      <c r="N22439" s="197"/>
      <c r="O22439" s="197"/>
      <c r="P22439" s="231"/>
    </row>
    <row r="22440" spans="2:16">
      <c r="B22440" s="351"/>
      <c r="C22440" s="435"/>
      <c r="D22440" s="399"/>
      <c r="E22440" s="400"/>
      <c r="G22440" s="401"/>
      <c r="H22440" s="401"/>
      <c r="I22440" s="401"/>
      <c r="J22440" s="194"/>
      <c r="K22440" s="194"/>
      <c r="L22440" s="195"/>
      <c r="M22440" s="196"/>
      <c r="N22440" s="197"/>
      <c r="O22440" s="197"/>
      <c r="P22440" s="231"/>
    </row>
    <row r="22441" spans="2:16">
      <c r="B22441" s="351"/>
      <c r="C22441" s="435"/>
      <c r="D22441" s="399"/>
      <c r="E22441" s="400"/>
      <c r="G22441" s="401"/>
      <c r="H22441" s="401"/>
      <c r="I22441" s="401"/>
      <c r="J22441" s="194"/>
      <c r="K22441" s="194"/>
      <c r="L22441" s="195"/>
      <c r="M22441" s="196"/>
      <c r="N22441" s="197"/>
      <c r="O22441" s="197"/>
      <c r="P22441" s="231"/>
    </row>
    <row r="22442" spans="2:16">
      <c r="B22442" s="351"/>
      <c r="C22442" s="435"/>
      <c r="D22442" s="399"/>
      <c r="E22442" s="400"/>
      <c r="G22442" s="401"/>
      <c r="H22442" s="401"/>
      <c r="I22442" s="401"/>
      <c r="J22442" s="194"/>
      <c r="K22442" s="194"/>
      <c r="L22442" s="195"/>
      <c r="M22442" s="196"/>
      <c r="N22442" s="197"/>
      <c r="O22442" s="197"/>
      <c r="P22442" s="231"/>
    </row>
    <row r="22443" spans="2:16">
      <c r="B22443" s="351"/>
      <c r="C22443" s="435"/>
      <c r="D22443" s="399"/>
      <c r="E22443" s="400"/>
      <c r="G22443" s="401"/>
      <c r="H22443" s="401"/>
      <c r="I22443" s="401"/>
      <c r="J22443" s="194"/>
      <c r="K22443" s="194"/>
      <c r="L22443" s="195"/>
      <c r="M22443" s="196"/>
      <c r="N22443" s="197"/>
      <c r="O22443" s="197"/>
      <c r="P22443" s="231"/>
    </row>
    <row r="22444" spans="2:16">
      <c r="B22444" s="351"/>
      <c r="C22444" s="435"/>
      <c r="D22444" s="399"/>
      <c r="E22444" s="400"/>
      <c r="G22444" s="401"/>
      <c r="H22444" s="401"/>
      <c r="I22444" s="401"/>
      <c r="J22444" s="194"/>
      <c r="K22444" s="194"/>
      <c r="L22444" s="195"/>
      <c r="M22444" s="196"/>
      <c r="N22444" s="197"/>
      <c r="O22444" s="197"/>
      <c r="P22444" s="231"/>
    </row>
    <row r="22445" spans="2:16">
      <c r="B22445" s="351"/>
      <c r="C22445" s="435"/>
      <c r="D22445" s="399"/>
      <c r="E22445" s="400"/>
      <c r="G22445" s="401"/>
      <c r="H22445" s="401"/>
      <c r="I22445" s="401"/>
      <c r="J22445" s="194"/>
      <c r="K22445" s="194"/>
      <c r="L22445" s="195"/>
      <c r="M22445" s="196"/>
      <c r="N22445" s="197"/>
      <c r="O22445" s="197"/>
      <c r="P22445" s="231"/>
    </row>
    <row r="22446" spans="2:16">
      <c r="B22446" s="351"/>
      <c r="C22446" s="435"/>
      <c r="D22446" s="399"/>
      <c r="E22446" s="400"/>
      <c r="G22446" s="401"/>
      <c r="H22446" s="401"/>
      <c r="I22446" s="401"/>
      <c r="J22446" s="194"/>
      <c r="K22446" s="194"/>
      <c r="L22446" s="195"/>
      <c r="M22446" s="196"/>
      <c r="N22446" s="197"/>
      <c r="O22446" s="197"/>
      <c r="P22446" s="231"/>
    </row>
    <row r="22447" spans="2:16">
      <c r="B22447" s="351"/>
      <c r="C22447" s="435"/>
      <c r="D22447" s="399"/>
      <c r="E22447" s="400"/>
      <c r="G22447" s="401"/>
      <c r="H22447" s="401"/>
      <c r="I22447" s="401"/>
      <c r="J22447" s="194"/>
      <c r="K22447" s="194"/>
      <c r="L22447" s="195"/>
      <c r="M22447" s="196"/>
      <c r="N22447" s="197"/>
      <c r="O22447" s="197"/>
      <c r="P22447" s="231"/>
    </row>
    <row r="22448" spans="2:16">
      <c r="B22448" s="351"/>
      <c r="C22448" s="435"/>
      <c r="D22448" s="399"/>
      <c r="E22448" s="400"/>
      <c r="G22448" s="401"/>
      <c r="H22448" s="401"/>
      <c r="I22448" s="401"/>
      <c r="J22448" s="194"/>
      <c r="K22448" s="194"/>
      <c r="L22448" s="195"/>
      <c r="M22448" s="196"/>
      <c r="N22448" s="197"/>
      <c r="O22448" s="197"/>
      <c r="P22448" s="231"/>
    </row>
    <row r="22449" spans="2:16">
      <c r="B22449" s="351"/>
      <c r="C22449" s="435"/>
      <c r="D22449" s="399"/>
      <c r="E22449" s="400"/>
      <c r="G22449" s="401"/>
      <c r="H22449" s="401"/>
      <c r="I22449" s="401"/>
      <c r="J22449" s="194"/>
      <c r="K22449" s="194"/>
      <c r="L22449" s="195"/>
      <c r="M22449" s="196"/>
      <c r="N22449" s="197"/>
      <c r="O22449" s="197"/>
      <c r="P22449" s="231"/>
    </row>
    <row r="22450" spans="2:16">
      <c r="B22450" s="351"/>
      <c r="C22450" s="435"/>
      <c r="D22450" s="399"/>
      <c r="E22450" s="400"/>
      <c r="G22450" s="401"/>
      <c r="H22450" s="401"/>
      <c r="I22450" s="401"/>
      <c r="J22450" s="194"/>
      <c r="K22450" s="194"/>
      <c r="L22450" s="195"/>
      <c r="M22450" s="196"/>
      <c r="N22450" s="197"/>
      <c r="O22450" s="197"/>
      <c r="P22450" s="231"/>
    </row>
    <row r="22451" spans="2:16">
      <c r="B22451" s="351"/>
      <c r="C22451" s="435"/>
      <c r="D22451" s="399"/>
      <c r="E22451" s="400"/>
      <c r="G22451" s="401"/>
      <c r="H22451" s="401"/>
      <c r="I22451" s="401"/>
      <c r="J22451" s="194"/>
      <c r="K22451" s="194"/>
      <c r="L22451" s="195"/>
      <c r="M22451" s="196"/>
      <c r="N22451" s="197"/>
      <c r="O22451" s="197"/>
      <c r="P22451" s="231"/>
    </row>
    <row r="22452" spans="2:16">
      <c r="B22452" s="351"/>
      <c r="C22452" s="435"/>
      <c r="D22452" s="399"/>
      <c r="E22452" s="400"/>
      <c r="G22452" s="401"/>
      <c r="H22452" s="401"/>
      <c r="I22452" s="401"/>
      <c r="J22452" s="194"/>
      <c r="K22452" s="194"/>
      <c r="L22452" s="195"/>
      <c r="M22452" s="196"/>
      <c r="N22452" s="197"/>
      <c r="O22452" s="197"/>
      <c r="P22452" s="231"/>
    </row>
    <row r="22453" spans="2:16">
      <c r="B22453" s="351"/>
      <c r="C22453" s="435"/>
      <c r="D22453" s="399"/>
      <c r="E22453" s="400"/>
      <c r="G22453" s="401"/>
      <c r="H22453" s="401"/>
      <c r="I22453" s="401"/>
      <c r="J22453" s="194"/>
      <c r="K22453" s="194"/>
      <c r="L22453" s="195"/>
      <c r="M22453" s="196"/>
      <c r="N22453" s="197"/>
      <c r="O22453" s="197"/>
      <c r="P22453" s="231"/>
    </row>
    <row r="22454" spans="2:16">
      <c r="B22454" s="351"/>
      <c r="C22454" s="435"/>
      <c r="D22454" s="399"/>
      <c r="E22454" s="400"/>
      <c r="G22454" s="401"/>
      <c r="H22454" s="401"/>
      <c r="I22454" s="401"/>
      <c r="J22454" s="194"/>
      <c r="K22454" s="194"/>
      <c r="L22454" s="195"/>
      <c r="M22454" s="196"/>
      <c r="N22454" s="197"/>
      <c r="O22454" s="197"/>
      <c r="P22454" s="231"/>
    </row>
    <row r="22455" spans="2:16">
      <c r="B22455" s="351"/>
      <c r="C22455" s="435"/>
      <c r="D22455" s="399"/>
      <c r="E22455" s="400"/>
      <c r="G22455" s="401"/>
      <c r="H22455" s="401"/>
      <c r="I22455" s="401"/>
      <c r="J22455" s="194"/>
      <c r="K22455" s="194"/>
      <c r="L22455" s="195"/>
      <c r="M22455" s="196"/>
      <c r="N22455" s="197"/>
      <c r="O22455" s="197"/>
      <c r="P22455" s="231"/>
    </row>
    <row r="22456" spans="2:16">
      <c r="B22456" s="351"/>
      <c r="C22456" s="435"/>
      <c r="D22456" s="399"/>
      <c r="E22456" s="400"/>
      <c r="G22456" s="401"/>
      <c r="H22456" s="401"/>
      <c r="I22456" s="401"/>
      <c r="J22456" s="194"/>
      <c r="K22456" s="194"/>
      <c r="L22456" s="195"/>
      <c r="M22456" s="196"/>
      <c r="N22456" s="197"/>
      <c r="O22456" s="197"/>
      <c r="P22456" s="231"/>
    </row>
    <row r="22457" spans="2:16">
      <c r="B22457" s="351"/>
      <c r="C22457" s="435"/>
      <c r="D22457" s="399"/>
      <c r="E22457" s="400"/>
      <c r="G22457" s="401"/>
      <c r="H22457" s="401"/>
      <c r="I22457" s="401"/>
      <c r="J22457" s="194"/>
      <c r="K22457" s="194"/>
      <c r="L22457" s="195"/>
      <c r="M22457" s="196"/>
      <c r="N22457" s="197"/>
      <c r="O22457" s="197"/>
      <c r="P22457" s="231"/>
    </row>
    <row r="22458" spans="2:16">
      <c r="B22458" s="351"/>
      <c r="C22458" s="435"/>
      <c r="D22458" s="399"/>
      <c r="E22458" s="400"/>
      <c r="G22458" s="401"/>
      <c r="H22458" s="401"/>
      <c r="I22458" s="401"/>
      <c r="J22458" s="194"/>
      <c r="K22458" s="194"/>
      <c r="L22458" s="195"/>
      <c r="M22458" s="196"/>
      <c r="N22458" s="197"/>
      <c r="O22458" s="197"/>
      <c r="P22458" s="231"/>
    </row>
    <row r="22459" spans="2:16">
      <c r="B22459" s="351"/>
      <c r="C22459" s="435"/>
      <c r="D22459" s="399"/>
      <c r="E22459" s="400"/>
      <c r="G22459" s="401"/>
      <c r="H22459" s="401"/>
      <c r="I22459" s="401"/>
      <c r="J22459" s="194"/>
      <c r="K22459" s="194"/>
      <c r="L22459" s="195"/>
      <c r="M22459" s="196"/>
      <c r="N22459" s="197"/>
      <c r="O22459" s="197"/>
      <c r="P22459" s="231"/>
    </row>
    <row r="22460" spans="2:16">
      <c r="B22460" s="351"/>
      <c r="C22460" s="435"/>
      <c r="D22460" s="399"/>
      <c r="E22460" s="400"/>
      <c r="G22460" s="401"/>
      <c r="H22460" s="401"/>
      <c r="I22460" s="401"/>
      <c r="J22460" s="194"/>
      <c r="K22460" s="194"/>
      <c r="L22460" s="195"/>
      <c r="M22460" s="196"/>
      <c r="N22460" s="197"/>
      <c r="O22460" s="197"/>
      <c r="P22460" s="231"/>
    </row>
    <row r="22461" spans="2:16">
      <c r="B22461" s="351"/>
      <c r="C22461" s="435"/>
      <c r="D22461" s="399"/>
      <c r="E22461" s="400"/>
      <c r="G22461" s="401"/>
      <c r="H22461" s="401"/>
      <c r="I22461" s="401"/>
      <c r="J22461" s="194"/>
      <c r="K22461" s="194"/>
      <c r="L22461" s="195"/>
      <c r="M22461" s="196"/>
      <c r="N22461" s="197"/>
      <c r="O22461" s="197"/>
      <c r="P22461" s="231"/>
    </row>
    <row r="22462" spans="2:16">
      <c r="B22462" s="351"/>
      <c r="C22462" s="435"/>
      <c r="D22462" s="399"/>
      <c r="E22462" s="400"/>
      <c r="G22462" s="401"/>
      <c r="H22462" s="401"/>
      <c r="I22462" s="401"/>
      <c r="J22462" s="194"/>
      <c r="K22462" s="194"/>
      <c r="L22462" s="195"/>
      <c r="M22462" s="196"/>
      <c r="N22462" s="197"/>
      <c r="O22462" s="197"/>
      <c r="P22462" s="231"/>
    </row>
    <row r="22463" spans="2:16">
      <c r="B22463" s="351"/>
      <c r="C22463" s="435"/>
      <c r="D22463" s="399"/>
      <c r="E22463" s="400"/>
      <c r="G22463" s="401"/>
      <c r="H22463" s="401"/>
      <c r="I22463" s="401"/>
      <c r="J22463" s="194"/>
      <c r="K22463" s="194"/>
      <c r="L22463" s="195"/>
      <c r="M22463" s="196"/>
      <c r="N22463" s="197"/>
      <c r="O22463" s="197"/>
      <c r="P22463" s="231"/>
    </row>
    <row r="22464" spans="2:16">
      <c r="B22464" s="351"/>
      <c r="C22464" s="435"/>
      <c r="D22464" s="399"/>
      <c r="E22464" s="400"/>
      <c r="G22464" s="401"/>
      <c r="H22464" s="401"/>
      <c r="I22464" s="401"/>
      <c r="J22464" s="194"/>
      <c r="K22464" s="194"/>
      <c r="L22464" s="195"/>
      <c r="M22464" s="196"/>
      <c r="N22464" s="197"/>
      <c r="O22464" s="197"/>
      <c r="P22464" s="231"/>
    </row>
    <row r="22465" spans="2:16">
      <c r="B22465" s="351"/>
      <c r="C22465" s="435"/>
      <c r="D22465" s="399"/>
      <c r="E22465" s="400"/>
      <c r="G22465" s="401"/>
      <c r="H22465" s="401"/>
      <c r="I22465" s="401"/>
      <c r="J22465" s="194"/>
      <c r="K22465" s="194"/>
      <c r="L22465" s="195"/>
      <c r="M22465" s="196"/>
      <c r="N22465" s="197"/>
      <c r="O22465" s="197"/>
      <c r="P22465" s="231"/>
    </row>
    <row r="22466" spans="2:16">
      <c r="B22466" s="351"/>
      <c r="C22466" s="435"/>
      <c r="D22466" s="399"/>
      <c r="E22466" s="400"/>
      <c r="G22466" s="401"/>
      <c r="H22466" s="401"/>
      <c r="I22466" s="401"/>
      <c r="J22466" s="194"/>
      <c r="K22466" s="194"/>
      <c r="L22466" s="195"/>
      <c r="M22466" s="196"/>
      <c r="N22466" s="197"/>
      <c r="O22466" s="197"/>
      <c r="P22466" s="231"/>
    </row>
    <row r="22467" spans="2:16">
      <c r="B22467" s="351"/>
      <c r="C22467" s="435"/>
      <c r="D22467" s="399"/>
      <c r="E22467" s="400"/>
      <c r="G22467" s="401"/>
      <c r="H22467" s="401"/>
      <c r="I22467" s="401"/>
      <c r="J22467" s="194"/>
      <c r="K22467" s="194"/>
      <c r="L22467" s="195"/>
      <c r="M22467" s="196"/>
      <c r="N22467" s="197"/>
      <c r="O22467" s="197"/>
      <c r="P22467" s="231"/>
    </row>
    <row r="22468" spans="2:16">
      <c r="B22468" s="351"/>
      <c r="C22468" s="435"/>
      <c r="D22468" s="399"/>
      <c r="E22468" s="400"/>
      <c r="G22468" s="401"/>
      <c r="H22468" s="401"/>
      <c r="I22468" s="401"/>
      <c r="J22468" s="194"/>
      <c r="K22468" s="194"/>
      <c r="L22468" s="195"/>
      <c r="M22468" s="196"/>
      <c r="N22468" s="197"/>
      <c r="O22468" s="197"/>
      <c r="P22468" s="231"/>
    </row>
    <row r="22469" spans="2:16">
      <c r="B22469" s="351"/>
      <c r="C22469" s="435"/>
      <c r="D22469" s="399"/>
      <c r="E22469" s="400"/>
      <c r="G22469" s="401"/>
      <c r="H22469" s="401"/>
      <c r="I22469" s="401"/>
      <c r="J22469" s="194"/>
      <c r="K22469" s="194"/>
      <c r="L22469" s="195"/>
      <c r="M22469" s="196"/>
      <c r="N22469" s="197"/>
      <c r="O22469" s="197"/>
      <c r="P22469" s="231"/>
    </row>
    <row r="22470" spans="2:16">
      <c r="B22470" s="351"/>
      <c r="C22470" s="435"/>
      <c r="D22470" s="399"/>
      <c r="E22470" s="400"/>
      <c r="G22470" s="401"/>
      <c r="H22470" s="401"/>
      <c r="I22470" s="401"/>
      <c r="J22470" s="194"/>
      <c r="K22470" s="194"/>
      <c r="L22470" s="195"/>
      <c r="M22470" s="196"/>
      <c r="N22470" s="197"/>
      <c r="O22470" s="197"/>
      <c r="P22470" s="231"/>
    </row>
    <row r="22471" spans="2:16">
      <c r="B22471" s="351"/>
      <c r="C22471" s="435"/>
      <c r="D22471" s="399"/>
      <c r="E22471" s="400"/>
      <c r="G22471" s="401"/>
      <c r="H22471" s="401"/>
      <c r="I22471" s="401"/>
      <c r="J22471" s="194"/>
      <c r="K22471" s="194"/>
      <c r="L22471" s="195"/>
      <c r="M22471" s="196"/>
      <c r="N22471" s="197"/>
      <c r="O22471" s="197"/>
      <c r="P22471" s="231"/>
    </row>
    <row r="22472" spans="2:16">
      <c r="B22472" s="351"/>
      <c r="C22472" s="435"/>
      <c r="D22472" s="399"/>
      <c r="E22472" s="400"/>
      <c r="G22472" s="401"/>
      <c r="H22472" s="401"/>
      <c r="I22472" s="401"/>
      <c r="J22472" s="194"/>
      <c r="K22472" s="194"/>
      <c r="L22472" s="195"/>
      <c r="M22472" s="196"/>
      <c r="N22472" s="197"/>
      <c r="O22472" s="197"/>
      <c r="P22472" s="231"/>
    </row>
    <row r="22473" spans="2:16">
      <c r="B22473" s="351"/>
      <c r="C22473" s="435"/>
      <c r="D22473" s="399"/>
      <c r="E22473" s="400"/>
      <c r="G22473" s="401"/>
      <c r="H22473" s="401"/>
      <c r="I22473" s="401"/>
      <c r="J22473" s="194"/>
      <c r="K22473" s="194"/>
      <c r="L22473" s="195"/>
      <c r="M22473" s="196"/>
      <c r="N22473" s="197"/>
      <c r="O22473" s="197"/>
      <c r="P22473" s="231"/>
    </row>
    <row r="22474" spans="2:16">
      <c r="B22474" s="351"/>
      <c r="C22474" s="435"/>
      <c r="D22474" s="399"/>
      <c r="E22474" s="400"/>
      <c r="G22474" s="401"/>
      <c r="H22474" s="401"/>
      <c r="I22474" s="401"/>
      <c r="J22474" s="194"/>
      <c r="K22474" s="194"/>
      <c r="L22474" s="195"/>
      <c r="M22474" s="196"/>
      <c r="N22474" s="197"/>
      <c r="O22474" s="197"/>
      <c r="P22474" s="231"/>
    </row>
    <row r="22475" spans="2:16">
      <c r="B22475" s="351"/>
      <c r="C22475" s="435"/>
      <c r="D22475" s="399"/>
      <c r="E22475" s="400"/>
      <c r="G22475" s="401"/>
      <c r="H22475" s="401"/>
      <c r="I22475" s="401"/>
      <c r="J22475" s="194"/>
      <c r="K22475" s="194"/>
      <c r="L22475" s="195"/>
      <c r="M22475" s="196"/>
      <c r="N22475" s="197"/>
      <c r="O22475" s="197"/>
      <c r="P22475" s="231"/>
    </row>
    <row r="22476" spans="2:16">
      <c r="B22476" s="351"/>
      <c r="C22476" s="435"/>
      <c r="D22476" s="399"/>
      <c r="E22476" s="400"/>
      <c r="G22476" s="401"/>
      <c r="H22476" s="401"/>
      <c r="I22476" s="401"/>
      <c r="J22476" s="194"/>
      <c r="K22476" s="194"/>
      <c r="L22476" s="195"/>
      <c r="M22476" s="196"/>
      <c r="N22476" s="197"/>
      <c r="O22476" s="197"/>
      <c r="P22476" s="231"/>
    </row>
    <row r="22477" spans="2:16">
      <c r="B22477" s="351"/>
      <c r="C22477" s="435"/>
      <c r="D22477" s="399"/>
      <c r="E22477" s="400"/>
      <c r="G22477" s="401"/>
      <c r="H22477" s="401"/>
      <c r="I22477" s="401"/>
      <c r="J22477" s="194"/>
      <c r="K22477" s="194"/>
      <c r="L22477" s="195"/>
      <c r="M22477" s="196"/>
      <c r="N22477" s="197"/>
      <c r="O22477" s="197"/>
      <c r="P22477" s="231"/>
    </row>
    <row r="22478" spans="2:16">
      <c r="B22478" s="402"/>
      <c r="C22478" s="436"/>
      <c r="D22478" s="404"/>
      <c r="E22478" s="405"/>
      <c r="G22478" s="406"/>
      <c r="H22478" s="406"/>
      <c r="I22478" s="406"/>
      <c r="J22478" s="194"/>
      <c r="K22478" s="194"/>
      <c r="L22478" s="195"/>
      <c r="M22478" s="196"/>
      <c r="N22478" s="197"/>
      <c r="O22478" s="197"/>
      <c r="P22478" s="221"/>
    </row>
    <row r="22479" spans="2:16">
      <c r="B22479" s="351"/>
      <c r="C22479" s="435"/>
      <c r="D22479" s="399"/>
      <c r="E22479" s="400"/>
      <c r="G22479" s="401"/>
      <c r="H22479" s="401"/>
      <c r="I22479" s="401"/>
      <c r="J22479" s="194"/>
      <c r="K22479" s="194"/>
      <c r="L22479" s="195"/>
      <c r="M22479" s="196"/>
      <c r="N22479" s="197"/>
      <c r="O22479" s="197"/>
      <c r="P22479" s="231"/>
    </row>
    <row r="22480" spans="2:16">
      <c r="B22480" s="351"/>
      <c r="C22480" s="435"/>
      <c r="D22480" s="399"/>
      <c r="E22480" s="400"/>
      <c r="G22480" s="401"/>
      <c r="H22480" s="401"/>
      <c r="I22480" s="401"/>
      <c r="J22480" s="194"/>
      <c r="K22480" s="194"/>
      <c r="L22480" s="195"/>
      <c r="M22480" s="196"/>
      <c r="N22480" s="197"/>
      <c r="O22480" s="197"/>
      <c r="P22480" s="231"/>
    </row>
    <row r="22481" spans="2:16">
      <c r="B22481" s="351"/>
      <c r="C22481" s="435"/>
      <c r="D22481" s="399"/>
      <c r="E22481" s="400"/>
      <c r="G22481" s="401"/>
      <c r="H22481" s="401"/>
      <c r="I22481" s="401"/>
      <c r="J22481" s="194"/>
      <c r="K22481" s="194"/>
      <c r="L22481" s="195"/>
      <c r="M22481" s="196"/>
      <c r="N22481" s="197"/>
      <c r="O22481" s="197"/>
      <c r="P22481" s="231"/>
    </row>
    <row r="22482" spans="2:16">
      <c r="B22482" s="351"/>
      <c r="C22482" s="435"/>
      <c r="D22482" s="399"/>
      <c r="E22482" s="400"/>
      <c r="G22482" s="401"/>
      <c r="H22482" s="401"/>
      <c r="I22482" s="401"/>
      <c r="J22482" s="194"/>
      <c r="K22482" s="194"/>
      <c r="L22482" s="195"/>
      <c r="M22482" s="196"/>
      <c r="N22482" s="197"/>
      <c r="O22482" s="197"/>
      <c r="P22482" s="231"/>
    </row>
    <row r="22483" spans="2:16">
      <c r="B22483" s="351"/>
      <c r="C22483" s="435"/>
      <c r="D22483" s="399"/>
      <c r="E22483" s="400"/>
      <c r="G22483" s="401"/>
      <c r="H22483" s="401"/>
      <c r="I22483" s="401"/>
      <c r="J22483" s="194"/>
      <c r="K22483" s="194"/>
      <c r="L22483" s="195"/>
      <c r="M22483" s="196"/>
      <c r="N22483" s="197"/>
      <c r="O22483" s="197"/>
      <c r="P22483" s="231"/>
    </row>
    <row r="22484" spans="2:16">
      <c r="B22484" s="351"/>
      <c r="C22484" s="435"/>
      <c r="D22484" s="399"/>
      <c r="E22484" s="400"/>
      <c r="G22484" s="401"/>
      <c r="H22484" s="401"/>
      <c r="I22484" s="401"/>
      <c r="J22484" s="194"/>
      <c r="K22484" s="194"/>
      <c r="L22484" s="195"/>
      <c r="M22484" s="196"/>
      <c r="N22484" s="197"/>
      <c r="O22484" s="197"/>
      <c r="P22484" s="231"/>
    </row>
    <row r="22485" spans="2:16">
      <c r="B22485" s="351"/>
      <c r="C22485" s="435"/>
      <c r="D22485" s="399"/>
      <c r="E22485" s="400"/>
      <c r="G22485" s="401"/>
      <c r="H22485" s="401"/>
      <c r="I22485" s="401"/>
      <c r="J22485" s="194"/>
      <c r="K22485" s="194"/>
      <c r="L22485" s="195"/>
      <c r="M22485" s="196"/>
      <c r="N22485" s="197"/>
      <c r="O22485" s="197"/>
      <c r="P22485" s="231"/>
    </row>
    <row r="22486" spans="2:16">
      <c r="B22486" s="351"/>
      <c r="C22486" s="435"/>
      <c r="D22486" s="399"/>
      <c r="E22486" s="400"/>
      <c r="G22486" s="401"/>
      <c r="H22486" s="401"/>
      <c r="I22486" s="401"/>
      <c r="J22486" s="194"/>
      <c r="K22486" s="194"/>
      <c r="L22486" s="195"/>
      <c r="M22486" s="196"/>
      <c r="N22486" s="197"/>
      <c r="O22486" s="197"/>
      <c r="P22486" s="231"/>
    </row>
    <row r="22487" spans="2:16">
      <c r="B22487" s="351"/>
      <c r="C22487" s="435"/>
      <c r="D22487" s="399"/>
      <c r="E22487" s="400"/>
      <c r="G22487" s="401"/>
      <c r="H22487" s="401"/>
      <c r="I22487" s="401"/>
      <c r="J22487" s="194"/>
      <c r="K22487" s="194"/>
      <c r="L22487" s="195"/>
      <c r="M22487" s="196"/>
      <c r="N22487" s="197"/>
      <c r="O22487" s="197"/>
      <c r="P22487" s="231"/>
    </row>
    <row r="22488" spans="2:16">
      <c r="B22488" s="351"/>
      <c r="C22488" s="435"/>
      <c r="D22488" s="399"/>
      <c r="E22488" s="400"/>
      <c r="G22488" s="401"/>
      <c r="H22488" s="401"/>
      <c r="I22488" s="401"/>
      <c r="J22488" s="194"/>
      <c r="K22488" s="194"/>
      <c r="L22488" s="195"/>
      <c r="M22488" s="196"/>
      <c r="N22488" s="197"/>
      <c r="O22488" s="197"/>
      <c r="P22488" s="231"/>
    </row>
    <row r="22489" spans="2:16">
      <c r="B22489" s="351"/>
      <c r="C22489" s="435"/>
      <c r="D22489" s="399"/>
      <c r="E22489" s="400"/>
      <c r="G22489" s="401"/>
      <c r="H22489" s="401"/>
      <c r="I22489" s="401"/>
      <c r="J22489" s="194"/>
      <c r="K22489" s="194"/>
      <c r="L22489" s="195"/>
      <c r="M22489" s="196"/>
      <c r="N22489" s="197"/>
      <c r="O22489" s="197"/>
      <c r="P22489" s="231"/>
    </row>
    <row r="22490" spans="2:16">
      <c r="B22490" s="351"/>
      <c r="C22490" s="435"/>
      <c r="D22490" s="399"/>
      <c r="E22490" s="400"/>
      <c r="G22490" s="401"/>
      <c r="H22490" s="401"/>
      <c r="I22490" s="401"/>
      <c r="J22490" s="194"/>
      <c r="K22490" s="194"/>
      <c r="L22490" s="195"/>
      <c r="M22490" s="196"/>
      <c r="N22490" s="197"/>
      <c r="O22490" s="197"/>
      <c r="P22490" s="231"/>
    </row>
    <row r="22491" spans="2:16">
      <c r="B22491" s="351"/>
      <c r="C22491" s="435"/>
      <c r="D22491" s="399"/>
      <c r="E22491" s="400"/>
      <c r="G22491" s="401"/>
      <c r="H22491" s="401"/>
      <c r="I22491" s="401"/>
      <c r="J22491" s="194"/>
      <c r="K22491" s="194"/>
      <c r="L22491" s="195"/>
      <c r="M22491" s="196"/>
      <c r="N22491" s="197"/>
      <c r="O22491" s="197"/>
      <c r="P22491" s="231"/>
    </row>
    <row r="22492" spans="2:16">
      <c r="B22492" s="351"/>
      <c r="C22492" s="435"/>
      <c r="D22492" s="399"/>
      <c r="E22492" s="400"/>
      <c r="G22492" s="401"/>
      <c r="H22492" s="401"/>
      <c r="I22492" s="401"/>
      <c r="J22492" s="194"/>
      <c r="K22492" s="194"/>
      <c r="L22492" s="195"/>
      <c r="M22492" s="196"/>
      <c r="N22492" s="197"/>
      <c r="O22492" s="197"/>
      <c r="P22492" s="231"/>
    </row>
    <row r="22493" spans="2:16">
      <c r="B22493" s="351"/>
      <c r="C22493" s="435"/>
      <c r="D22493" s="399"/>
      <c r="E22493" s="400"/>
      <c r="G22493" s="401"/>
      <c r="H22493" s="401"/>
      <c r="I22493" s="401"/>
      <c r="J22493" s="194"/>
      <c r="K22493" s="194"/>
      <c r="L22493" s="195"/>
      <c r="M22493" s="196"/>
      <c r="N22493" s="197"/>
      <c r="O22493" s="197"/>
      <c r="P22493" s="231"/>
    </row>
    <row r="22494" spans="2:16">
      <c r="B22494" s="351"/>
      <c r="C22494" s="435"/>
      <c r="D22494" s="399"/>
      <c r="E22494" s="400"/>
      <c r="G22494" s="401"/>
      <c r="H22494" s="401"/>
      <c r="I22494" s="401"/>
      <c r="J22494" s="194"/>
      <c r="K22494" s="194"/>
      <c r="L22494" s="195"/>
      <c r="M22494" s="196"/>
      <c r="N22494" s="197"/>
      <c r="O22494" s="197"/>
      <c r="P22494" s="231"/>
    </row>
    <row r="22495" spans="2:16">
      <c r="B22495" s="351"/>
      <c r="C22495" s="435"/>
      <c r="D22495" s="399"/>
      <c r="E22495" s="400"/>
      <c r="G22495" s="401"/>
      <c r="H22495" s="401"/>
      <c r="I22495" s="401"/>
      <c r="J22495" s="194"/>
      <c r="K22495" s="194"/>
      <c r="L22495" s="195"/>
      <c r="M22495" s="196"/>
      <c r="N22495" s="197"/>
      <c r="O22495" s="197"/>
      <c r="P22495" s="231"/>
    </row>
    <row r="22496" spans="2:16">
      <c r="B22496" s="351"/>
      <c r="C22496" s="435"/>
      <c r="D22496" s="399"/>
      <c r="E22496" s="400"/>
      <c r="G22496" s="401"/>
      <c r="H22496" s="401"/>
      <c r="I22496" s="401"/>
      <c r="J22496" s="194"/>
      <c r="K22496" s="194"/>
      <c r="L22496" s="195"/>
      <c r="M22496" s="196"/>
      <c r="N22496" s="197"/>
      <c r="O22496" s="197"/>
      <c r="P22496" s="231"/>
    </row>
    <row r="22497" spans="2:16">
      <c r="B22497" s="351"/>
      <c r="C22497" s="435"/>
      <c r="D22497" s="399"/>
      <c r="E22497" s="400"/>
      <c r="G22497" s="401"/>
      <c r="H22497" s="401"/>
      <c r="I22497" s="401"/>
      <c r="J22497" s="194"/>
      <c r="K22497" s="194"/>
      <c r="L22497" s="195"/>
      <c r="M22497" s="196"/>
      <c r="N22497" s="197"/>
      <c r="O22497" s="197"/>
      <c r="P22497" s="231"/>
    </row>
    <row r="22498" spans="2:16">
      <c r="B22498" s="351"/>
      <c r="C22498" s="435"/>
      <c r="D22498" s="399"/>
      <c r="E22498" s="400"/>
      <c r="G22498" s="401"/>
      <c r="H22498" s="401"/>
      <c r="I22498" s="401"/>
      <c r="J22498" s="194"/>
      <c r="K22498" s="194"/>
      <c r="L22498" s="195"/>
      <c r="M22498" s="196"/>
      <c r="N22498" s="197"/>
      <c r="O22498" s="197"/>
      <c r="P22498" s="231"/>
    </row>
    <row r="22499" spans="2:16">
      <c r="B22499" s="351"/>
      <c r="C22499" s="435"/>
      <c r="D22499" s="399"/>
      <c r="E22499" s="400"/>
      <c r="G22499" s="401"/>
      <c r="H22499" s="401"/>
      <c r="I22499" s="401"/>
      <c r="J22499" s="194"/>
      <c r="K22499" s="194"/>
      <c r="L22499" s="195"/>
      <c r="M22499" s="196"/>
      <c r="N22499" s="197"/>
      <c r="O22499" s="197"/>
      <c r="P22499" s="231"/>
    </row>
    <row r="22500" spans="2:16">
      <c r="B22500" s="351"/>
      <c r="C22500" s="435"/>
      <c r="D22500" s="399"/>
      <c r="E22500" s="400"/>
      <c r="G22500" s="401"/>
      <c r="H22500" s="401"/>
      <c r="I22500" s="401"/>
      <c r="J22500" s="194"/>
      <c r="K22500" s="194"/>
      <c r="L22500" s="195"/>
      <c r="M22500" s="196"/>
      <c r="N22500" s="197"/>
      <c r="O22500" s="197"/>
      <c r="P22500" s="231"/>
    </row>
    <row r="22501" spans="2:16">
      <c r="B22501" s="351"/>
      <c r="C22501" s="435"/>
      <c r="D22501" s="399"/>
      <c r="E22501" s="400"/>
      <c r="G22501" s="401"/>
      <c r="H22501" s="401"/>
      <c r="I22501" s="401"/>
      <c r="J22501" s="194"/>
      <c r="K22501" s="194"/>
      <c r="L22501" s="195"/>
      <c r="M22501" s="196"/>
      <c r="N22501" s="197"/>
      <c r="O22501" s="197"/>
      <c r="P22501" s="231"/>
    </row>
    <row r="22502" spans="2:16">
      <c r="B22502" s="351"/>
      <c r="C22502" s="435"/>
      <c r="D22502" s="399"/>
      <c r="E22502" s="400"/>
      <c r="G22502" s="401"/>
      <c r="H22502" s="401"/>
      <c r="I22502" s="401"/>
      <c r="J22502" s="194"/>
      <c r="K22502" s="194"/>
      <c r="L22502" s="195"/>
      <c r="M22502" s="196"/>
      <c r="N22502" s="197"/>
      <c r="O22502" s="197"/>
      <c r="P22502" s="231"/>
    </row>
    <row r="22503" spans="2:16">
      <c r="B22503" s="351"/>
      <c r="C22503" s="435"/>
      <c r="D22503" s="399"/>
      <c r="E22503" s="400"/>
      <c r="G22503" s="401"/>
      <c r="H22503" s="401"/>
      <c r="I22503" s="401"/>
      <c r="J22503" s="194"/>
      <c r="K22503" s="194"/>
      <c r="L22503" s="195"/>
      <c r="M22503" s="196"/>
      <c r="N22503" s="197"/>
      <c r="O22503" s="197"/>
      <c r="P22503" s="231"/>
    </row>
    <row r="22504" spans="2:16">
      <c r="B22504" s="351"/>
      <c r="C22504" s="435"/>
      <c r="D22504" s="399"/>
      <c r="E22504" s="400"/>
      <c r="G22504" s="401"/>
      <c r="H22504" s="401"/>
      <c r="I22504" s="401"/>
      <c r="J22504" s="194"/>
      <c r="K22504" s="194"/>
      <c r="L22504" s="195"/>
      <c r="M22504" s="196"/>
      <c r="N22504" s="197"/>
      <c r="O22504" s="197"/>
      <c r="P22504" s="231"/>
    </row>
    <row r="22505" spans="2:16">
      <c r="B22505" s="351"/>
      <c r="C22505" s="435"/>
      <c r="D22505" s="399"/>
      <c r="E22505" s="400"/>
      <c r="G22505" s="401"/>
      <c r="H22505" s="401"/>
      <c r="I22505" s="401"/>
      <c r="J22505" s="194"/>
      <c r="K22505" s="194"/>
      <c r="L22505" s="195"/>
      <c r="M22505" s="196"/>
      <c r="N22505" s="197"/>
      <c r="O22505" s="197"/>
      <c r="P22505" s="231"/>
    </row>
    <row r="22506" spans="2:16">
      <c r="B22506" s="351"/>
      <c r="C22506" s="435"/>
      <c r="D22506" s="399"/>
      <c r="E22506" s="400"/>
      <c r="G22506" s="401"/>
      <c r="H22506" s="401"/>
      <c r="I22506" s="401"/>
      <c r="J22506" s="194"/>
      <c r="K22506" s="194"/>
      <c r="L22506" s="195"/>
      <c r="M22506" s="196"/>
      <c r="N22506" s="197"/>
      <c r="O22506" s="197"/>
      <c r="P22506" s="231"/>
    </row>
    <row r="22507" spans="2:16">
      <c r="B22507" s="351"/>
      <c r="C22507" s="435"/>
      <c r="D22507" s="399"/>
      <c r="E22507" s="400"/>
      <c r="G22507" s="401"/>
      <c r="H22507" s="401"/>
      <c r="I22507" s="401"/>
      <c r="J22507" s="194"/>
      <c r="K22507" s="194"/>
      <c r="L22507" s="195"/>
      <c r="M22507" s="196"/>
      <c r="N22507" s="197"/>
      <c r="O22507" s="197"/>
      <c r="P22507" s="231"/>
    </row>
    <row r="22508" spans="2:16">
      <c r="B22508" s="351"/>
      <c r="C22508" s="435"/>
      <c r="D22508" s="399"/>
      <c r="E22508" s="400"/>
      <c r="G22508" s="401"/>
      <c r="H22508" s="401"/>
      <c r="I22508" s="401"/>
      <c r="J22508" s="194"/>
      <c r="K22508" s="194"/>
      <c r="L22508" s="195"/>
      <c r="M22508" s="196"/>
      <c r="N22508" s="197"/>
      <c r="O22508" s="197"/>
      <c r="P22508" s="231"/>
    </row>
    <row r="22509" spans="2:16">
      <c r="B22509" s="351"/>
      <c r="C22509" s="435"/>
      <c r="D22509" s="399"/>
      <c r="E22509" s="400"/>
      <c r="G22509" s="401"/>
      <c r="H22509" s="401"/>
      <c r="I22509" s="401"/>
      <c r="J22509" s="194"/>
      <c r="K22509" s="194"/>
      <c r="L22509" s="195"/>
      <c r="M22509" s="196"/>
      <c r="N22509" s="197"/>
      <c r="O22509" s="197"/>
      <c r="P22509" s="231"/>
    </row>
    <row r="22510" spans="2:16">
      <c r="B22510" s="351"/>
      <c r="C22510" s="435"/>
      <c r="D22510" s="399"/>
      <c r="E22510" s="400"/>
      <c r="G22510" s="401"/>
      <c r="H22510" s="401"/>
      <c r="I22510" s="401"/>
      <c r="J22510" s="194"/>
      <c r="K22510" s="194"/>
      <c r="L22510" s="195"/>
      <c r="M22510" s="196"/>
      <c r="N22510" s="197"/>
      <c r="O22510" s="197"/>
      <c r="P22510" s="231"/>
    </row>
    <row r="22511" spans="2:16">
      <c r="B22511" s="351"/>
      <c r="C22511" s="435"/>
      <c r="D22511" s="399"/>
      <c r="E22511" s="400"/>
      <c r="G22511" s="401"/>
      <c r="H22511" s="401"/>
      <c r="I22511" s="401"/>
      <c r="J22511" s="194"/>
      <c r="K22511" s="194"/>
      <c r="L22511" s="195"/>
      <c r="M22511" s="196"/>
      <c r="N22511" s="197"/>
      <c r="O22511" s="197"/>
      <c r="P22511" s="231"/>
    </row>
    <row r="22512" spans="2:16">
      <c r="B22512" s="351"/>
      <c r="C22512" s="435"/>
      <c r="D22512" s="399"/>
      <c r="E22512" s="400"/>
      <c r="G22512" s="401"/>
      <c r="H22512" s="401"/>
      <c r="I22512" s="401"/>
      <c r="J22512" s="194"/>
      <c r="K22512" s="194"/>
      <c r="L22512" s="195"/>
      <c r="M22512" s="196"/>
      <c r="N22512" s="197"/>
      <c r="O22512" s="197"/>
      <c r="P22512" s="231"/>
    </row>
    <row r="22513" spans="2:16">
      <c r="B22513" s="351"/>
      <c r="C22513" s="435"/>
      <c r="D22513" s="399"/>
      <c r="E22513" s="400"/>
      <c r="G22513" s="401"/>
      <c r="H22513" s="401"/>
      <c r="I22513" s="401"/>
      <c r="J22513" s="194"/>
      <c r="K22513" s="194"/>
      <c r="L22513" s="195"/>
      <c r="M22513" s="196"/>
      <c r="N22513" s="197"/>
      <c r="O22513" s="197"/>
      <c r="P22513" s="231"/>
    </row>
    <row r="22514" spans="2:16">
      <c r="B22514" s="351"/>
      <c r="C22514" s="435"/>
      <c r="D22514" s="399"/>
      <c r="E22514" s="400"/>
      <c r="G22514" s="401"/>
      <c r="H22514" s="401"/>
      <c r="I22514" s="401"/>
      <c r="J22514" s="194"/>
      <c r="K22514" s="194"/>
      <c r="L22514" s="195"/>
      <c r="M22514" s="196"/>
      <c r="N22514" s="197"/>
      <c r="O22514" s="197"/>
      <c r="P22514" s="231"/>
    </row>
    <row r="22515" spans="2:16">
      <c r="B22515" s="351"/>
      <c r="C22515" s="435"/>
      <c r="D22515" s="399"/>
      <c r="E22515" s="400"/>
      <c r="G22515" s="401"/>
      <c r="H22515" s="401"/>
      <c r="I22515" s="401"/>
      <c r="J22515" s="194"/>
      <c r="K22515" s="194"/>
      <c r="L22515" s="195"/>
      <c r="M22515" s="196"/>
      <c r="N22515" s="197"/>
      <c r="O22515" s="197"/>
      <c r="P22515" s="231"/>
    </row>
    <row r="22516" spans="2:16">
      <c r="B22516" s="351"/>
      <c r="C22516" s="435"/>
      <c r="D22516" s="399"/>
      <c r="E22516" s="400"/>
      <c r="G22516" s="401"/>
      <c r="H22516" s="401"/>
      <c r="I22516" s="401"/>
      <c r="J22516" s="194"/>
      <c r="K22516" s="194"/>
      <c r="L22516" s="195"/>
      <c r="M22516" s="196"/>
      <c r="N22516" s="197"/>
      <c r="O22516" s="197"/>
      <c r="P22516" s="231"/>
    </row>
    <row r="22517" spans="2:16">
      <c r="B22517" s="351"/>
      <c r="C22517" s="435"/>
      <c r="D22517" s="399"/>
      <c r="E22517" s="400"/>
      <c r="G22517" s="401"/>
      <c r="H22517" s="401"/>
      <c r="I22517" s="401"/>
      <c r="J22517" s="194"/>
      <c r="K22517" s="194"/>
      <c r="L22517" s="195"/>
      <c r="M22517" s="196"/>
      <c r="N22517" s="197"/>
      <c r="O22517" s="197"/>
      <c r="P22517" s="231"/>
    </row>
    <row r="22518" spans="2:16">
      <c r="B22518" s="351"/>
      <c r="C22518" s="435"/>
      <c r="D22518" s="399"/>
      <c r="E22518" s="400"/>
      <c r="G22518" s="401"/>
      <c r="H22518" s="401"/>
      <c r="I22518" s="401"/>
      <c r="J22518" s="194"/>
      <c r="K22518" s="194"/>
      <c r="L22518" s="195"/>
      <c r="M22518" s="196"/>
      <c r="N22518" s="197"/>
      <c r="O22518" s="197"/>
      <c r="P22518" s="231"/>
    </row>
    <row r="22519" spans="2:16">
      <c r="B22519" s="351"/>
      <c r="C22519" s="435"/>
      <c r="D22519" s="399"/>
      <c r="E22519" s="400"/>
      <c r="G22519" s="401"/>
      <c r="H22519" s="401"/>
      <c r="I22519" s="401"/>
      <c r="J22519" s="194"/>
      <c r="K22519" s="194"/>
      <c r="L22519" s="195"/>
      <c r="M22519" s="196"/>
      <c r="N22519" s="197"/>
      <c r="O22519" s="197"/>
      <c r="P22519" s="231"/>
    </row>
    <row r="22520" spans="2:16">
      <c r="B22520" s="351"/>
      <c r="C22520" s="435"/>
      <c r="D22520" s="399"/>
      <c r="E22520" s="400"/>
      <c r="G22520" s="401"/>
      <c r="H22520" s="401"/>
      <c r="I22520" s="401"/>
      <c r="J22520" s="194"/>
      <c r="K22520" s="194"/>
      <c r="L22520" s="195"/>
      <c r="M22520" s="196"/>
      <c r="N22520" s="197"/>
      <c r="O22520" s="197"/>
      <c r="P22520" s="231"/>
    </row>
    <row r="22521" spans="2:16">
      <c r="B22521" s="351"/>
      <c r="C22521" s="435"/>
      <c r="D22521" s="399"/>
      <c r="E22521" s="400"/>
      <c r="G22521" s="401"/>
      <c r="H22521" s="401"/>
      <c r="I22521" s="401"/>
      <c r="J22521" s="194"/>
      <c r="K22521" s="194"/>
      <c r="L22521" s="195"/>
      <c r="M22521" s="196"/>
      <c r="N22521" s="197"/>
      <c r="O22521" s="197"/>
      <c r="P22521" s="231"/>
    </row>
    <row r="22522" spans="2:16">
      <c r="B22522" s="351"/>
      <c r="C22522" s="435"/>
      <c r="D22522" s="399"/>
      <c r="E22522" s="400"/>
      <c r="G22522" s="401"/>
      <c r="H22522" s="401"/>
      <c r="I22522" s="401"/>
      <c r="J22522" s="194"/>
      <c r="K22522" s="194"/>
      <c r="L22522" s="195"/>
      <c r="M22522" s="196"/>
      <c r="N22522" s="197"/>
      <c r="O22522" s="197"/>
      <c r="P22522" s="231"/>
    </row>
    <row r="22523" spans="2:16">
      <c r="B22523" s="351"/>
      <c r="C22523" s="435"/>
      <c r="D22523" s="399"/>
      <c r="E22523" s="400"/>
      <c r="G22523" s="401"/>
      <c r="H22523" s="401"/>
      <c r="I22523" s="401"/>
      <c r="J22523" s="194"/>
      <c r="K22523" s="194"/>
      <c r="L22523" s="195"/>
      <c r="M22523" s="196"/>
      <c r="N22523" s="197"/>
      <c r="O22523" s="197"/>
      <c r="P22523" s="231"/>
    </row>
    <row r="22524" spans="2:16">
      <c r="B22524" s="351"/>
      <c r="C22524" s="435"/>
      <c r="D22524" s="399"/>
      <c r="E22524" s="400"/>
      <c r="G22524" s="401"/>
      <c r="H22524" s="401"/>
      <c r="I22524" s="401"/>
      <c r="J22524" s="194"/>
      <c r="K22524" s="194"/>
      <c r="L22524" s="195"/>
      <c r="M22524" s="196"/>
      <c r="N22524" s="197"/>
      <c r="O22524" s="197"/>
      <c r="P22524" s="231"/>
    </row>
    <row r="22525" spans="2:16">
      <c r="B22525" s="351"/>
      <c r="C22525" s="435"/>
      <c r="D22525" s="399"/>
      <c r="E22525" s="400"/>
      <c r="G22525" s="401"/>
      <c r="H22525" s="401"/>
      <c r="I22525" s="401"/>
      <c r="J22525" s="194"/>
      <c r="K22525" s="194"/>
      <c r="L22525" s="195"/>
      <c r="M22525" s="196"/>
      <c r="N22525" s="197"/>
      <c r="O22525" s="197"/>
      <c r="P22525" s="231"/>
    </row>
    <row r="22526" spans="2:16">
      <c r="B22526" s="351"/>
      <c r="C22526" s="435"/>
      <c r="D22526" s="399"/>
      <c r="E22526" s="400"/>
      <c r="G22526" s="401"/>
      <c r="H22526" s="401"/>
      <c r="I22526" s="401"/>
      <c r="J22526" s="194"/>
      <c r="K22526" s="194"/>
      <c r="L22526" s="195"/>
      <c r="M22526" s="196"/>
      <c r="N22526" s="197"/>
      <c r="O22526" s="197"/>
      <c r="P22526" s="231"/>
    </row>
    <row r="22527" spans="2:16">
      <c r="B22527" s="351"/>
      <c r="C22527" s="435"/>
      <c r="D22527" s="399"/>
      <c r="E22527" s="400"/>
      <c r="G22527" s="401"/>
      <c r="H22527" s="401"/>
      <c r="I22527" s="401"/>
      <c r="J22527" s="194"/>
      <c r="K22527" s="194"/>
      <c r="L22527" s="195"/>
      <c r="M22527" s="196"/>
      <c r="N22527" s="197"/>
      <c r="O22527" s="197"/>
      <c r="P22527" s="231"/>
    </row>
    <row r="22528" spans="2:16">
      <c r="B22528" s="351"/>
      <c r="C22528" s="435"/>
      <c r="D22528" s="399"/>
      <c r="E22528" s="400"/>
      <c r="G22528" s="401"/>
      <c r="H22528" s="401"/>
      <c r="I22528" s="401"/>
      <c r="J22528" s="194"/>
      <c r="K22528" s="194"/>
      <c r="L22528" s="195"/>
      <c r="M22528" s="196"/>
      <c r="N22528" s="197"/>
      <c r="O22528" s="197"/>
      <c r="P22528" s="231"/>
    </row>
    <row r="22529" spans="2:16">
      <c r="B22529" s="351"/>
      <c r="C22529" s="435"/>
      <c r="D22529" s="399"/>
      <c r="E22529" s="400"/>
      <c r="G22529" s="401"/>
      <c r="H22529" s="401"/>
      <c r="I22529" s="401"/>
      <c r="J22529" s="194"/>
      <c r="K22529" s="194"/>
      <c r="L22529" s="195"/>
      <c r="M22529" s="196"/>
      <c r="N22529" s="197"/>
      <c r="O22529" s="197"/>
      <c r="P22529" s="231"/>
    </row>
    <row r="22530" spans="2:16">
      <c r="B22530" s="351"/>
      <c r="C22530" s="435"/>
      <c r="D22530" s="399"/>
      <c r="E22530" s="400"/>
      <c r="G22530" s="401"/>
      <c r="H22530" s="401"/>
      <c r="I22530" s="401"/>
      <c r="J22530" s="194"/>
      <c r="K22530" s="194"/>
      <c r="L22530" s="195"/>
      <c r="M22530" s="196"/>
      <c r="N22530" s="197"/>
      <c r="O22530" s="197"/>
      <c r="P22530" s="231"/>
    </row>
    <row r="22531" spans="2:16">
      <c r="B22531" s="351"/>
      <c r="C22531" s="435"/>
      <c r="D22531" s="399"/>
      <c r="E22531" s="400"/>
      <c r="G22531" s="401"/>
      <c r="H22531" s="401"/>
      <c r="I22531" s="401"/>
      <c r="J22531" s="194"/>
      <c r="K22531" s="194"/>
      <c r="L22531" s="195"/>
      <c r="M22531" s="196"/>
      <c r="N22531" s="197"/>
      <c r="O22531" s="197"/>
      <c r="P22531" s="231"/>
    </row>
    <row r="22532" spans="2:16">
      <c r="B22532" s="351"/>
      <c r="C22532" s="435"/>
      <c r="D22532" s="399"/>
      <c r="E22532" s="400"/>
      <c r="G22532" s="401"/>
      <c r="H22532" s="401"/>
      <c r="I22532" s="401"/>
      <c r="J22532" s="194"/>
      <c r="K22532" s="194"/>
      <c r="L22532" s="195"/>
      <c r="M22532" s="196"/>
      <c r="N22532" s="197"/>
      <c r="O22532" s="197"/>
      <c r="P22532" s="231"/>
    </row>
    <row r="22533" spans="2:16">
      <c r="B22533" s="351"/>
      <c r="C22533" s="435"/>
      <c r="D22533" s="399"/>
      <c r="E22533" s="400"/>
      <c r="G22533" s="401"/>
      <c r="H22533" s="401"/>
      <c r="I22533" s="401"/>
      <c r="J22533" s="194"/>
      <c r="K22533" s="194"/>
      <c r="L22533" s="195"/>
      <c r="M22533" s="196"/>
      <c r="N22533" s="197"/>
      <c r="O22533" s="197"/>
      <c r="P22533" s="231"/>
    </row>
    <row r="22534" spans="2:16">
      <c r="B22534" s="351"/>
      <c r="C22534" s="435"/>
      <c r="D22534" s="399"/>
      <c r="E22534" s="400"/>
      <c r="G22534" s="401"/>
      <c r="H22534" s="401"/>
      <c r="I22534" s="401"/>
      <c r="J22534" s="194"/>
      <c r="K22534" s="194"/>
      <c r="L22534" s="195"/>
      <c r="M22534" s="196"/>
      <c r="N22534" s="197"/>
      <c r="O22534" s="197"/>
      <c r="P22534" s="231"/>
    </row>
    <row r="22535" spans="2:16">
      <c r="B22535" s="351"/>
      <c r="C22535" s="435"/>
      <c r="D22535" s="399"/>
      <c r="E22535" s="400"/>
      <c r="G22535" s="401"/>
      <c r="H22535" s="401"/>
      <c r="I22535" s="401"/>
      <c r="J22535" s="194"/>
      <c r="K22535" s="194"/>
      <c r="L22535" s="195"/>
      <c r="M22535" s="196"/>
      <c r="N22535" s="197"/>
      <c r="O22535" s="197"/>
      <c r="P22535" s="231"/>
    </row>
    <row r="22536" spans="2:16">
      <c r="B22536" s="351"/>
      <c r="C22536" s="435"/>
      <c r="D22536" s="399"/>
      <c r="E22536" s="400"/>
      <c r="G22536" s="401"/>
      <c r="H22536" s="401"/>
      <c r="I22536" s="401"/>
      <c r="J22536" s="194"/>
      <c r="K22536" s="194"/>
      <c r="L22536" s="195"/>
      <c r="M22536" s="196"/>
      <c r="N22536" s="197"/>
      <c r="O22536" s="197"/>
      <c r="P22536" s="231"/>
    </row>
    <row r="22537" spans="2:16">
      <c r="B22537" s="351"/>
      <c r="C22537" s="435"/>
      <c r="D22537" s="399"/>
      <c r="E22537" s="400"/>
      <c r="G22537" s="401"/>
      <c r="H22537" s="401"/>
      <c r="I22537" s="401"/>
      <c r="J22537" s="194"/>
      <c r="K22537" s="194"/>
      <c r="L22537" s="195"/>
      <c r="M22537" s="196"/>
      <c r="N22537" s="197"/>
      <c r="O22537" s="197"/>
      <c r="P22537" s="231"/>
    </row>
    <row r="22538" spans="2:16">
      <c r="B22538" s="351"/>
      <c r="C22538" s="435"/>
      <c r="D22538" s="399"/>
      <c r="E22538" s="400"/>
      <c r="G22538" s="401"/>
      <c r="H22538" s="401"/>
      <c r="I22538" s="401"/>
      <c r="J22538" s="194"/>
      <c r="K22538" s="194"/>
      <c r="L22538" s="195"/>
      <c r="M22538" s="196"/>
      <c r="N22538" s="197"/>
      <c r="O22538" s="197"/>
      <c r="P22538" s="231"/>
    </row>
    <row r="22539" spans="2:16">
      <c r="B22539" s="351"/>
      <c r="C22539" s="435"/>
      <c r="D22539" s="399"/>
      <c r="E22539" s="400"/>
      <c r="G22539" s="401"/>
      <c r="H22539" s="401"/>
      <c r="I22539" s="401"/>
      <c r="J22539" s="194"/>
      <c r="K22539" s="194"/>
      <c r="L22539" s="195"/>
      <c r="M22539" s="196"/>
      <c r="N22539" s="197"/>
      <c r="O22539" s="197"/>
      <c r="P22539" s="231"/>
    </row>
    <row r="22540" spans="2:16">
      <c r="B22540" s="351"/>
      <c r="C22540" s="435"/>
      <c r="D22540" s="399"/>
      <c r="E22540" s="400"/>
      <c r="G22540" s="401"/>
      <c r="H22540" s="401"/>
      <c r="I22540" s="401"/>
      <c r="J22540" s="194"/>
      <c r="K22540" s="194"/>
      <c r="L22540" s="195"/>
      <c r="M22540" s="196"/>
      <c r="N22540" s="197"/>
      <c r="O22540" s="197"/>
      <c r="P22540" s="231"/>
    </row>
    <row r="22541" spans="2:16">
      <c r="B22541" s="351"/>
      <c r="C22541" s="435"/>
      <c r="D22541" s="399"/>
      <c r="E22541" s="400"/>
      <c r="G22541" s="401"/>
      <c r="H22541" s="401"/>
      <c r="I22541" s="401"/>
      <c r="J22541" s="194"/>
      <c r="K22541" s="194"/>
      <c r="L22541" s="195"/>
      <c r="M22541" s="196"/>
      <c r="N22541" s="197"/>
      <c r="O22541" s="197"/>
      <c r="P22541" s="231"/>
    </row>
    <row r="22542" spans="2:16">
      <c r="B22542" s="351"/>
      <c r="C22542" s="435"/>
      <c r="D22542" s="399"/>
      <c r="E22542" s="400"/>
      <c r="G22542" s="401"/>
      <c r="H22542" s="401"/>
      <c r="I22542" s="401"/>
      <c r="J22542" s="194"/>
      <c r="K22542" s="194"/>
      <c r="L22542" s="195"/>
      <c r="M22542" s="196"/>
      <c r="N22542" s="197"/>
      <c r="O22542" s="197"/>
      <c r="P22542" s="231"/>
    </row>
    <row r="22543" spans="2:16">
      <c r="B22543" s="351"/>
      <c r="C22543" s="435"/>
      <c r="D22543" s="399"/>
      <c r="E22543" s="400"/>
      <c r="G22543" s="401"/>
      <c r="H22543" s="401"/>
      <c r="I22543" s="401"/>
      <c r="J22543" s="194"/>
      <c r="K22543" s="194"/>
      <c r="L22543" s="195"/>
      <c r="M22543" s="196"/>
      <c r="N22543" s="197"/>
      <c r="O22543" s="197"/>
      <c r="P22543" s="231"/>
    </row>
    <row r="22544" spans="2:16">
      <c r="B22544" s="351"/>
      <c r="C22544" s="435"/>
      <c r="D22544" s="399"/>
      <c r="E22544" s="400"/>
      <c r="G22544" s="401"/>
      <c r="H22544" s="401"/>
      <c r="I22544" s="401"/>
      <c r="J22544" s="194"/>
      <c r="K22544" s="194"/>
      <c r="L22544" s="195"/>
      <c r="M22544" s="196"/>
      <c r="N22544" s="197"/>
      <c r="O22544" s="197"/>
      <c r="P22544" s="231"/>
    </row>
    <row r="22545" spans="2:16">
      <c r="B22545" s="351"/>
      <c r="C22545" s="435"/>
      <c r="D22545" s="399"/>
      <c r="E22545" s="400"/>
      <c r="G22545" s="401"/>
      <c r="H22545" s="401"/>
      <c r="I22545" s="401"/>
      <c r="J22545" s="194"/>
      <c r="K22545" s="194"/>
      <c r="L22545" s="195"/>
      <c r="M22545" s="196"/>
      <c r="N22545" s="197"/>
      <c r="O22545" s="197"/>
      <c r="P22545" s="231"/>
    </row>
    <row r="22546" spans="2:16">
      <c r="B22546" s="351"/>
      <c r="C22546" s="435"/>
      <c r="D22546" s="399"/>
      <c r="E22546" s="400"/>
      <c r="G22546" s="401"/>
      <c r="H22546" s="401"/>
      <c r="I22546" s="401"/>
      <c r="J22546" s="194"/>
      <c r="K22546" s="194"/>
      <c r="L22546" s="195"/>
      <c r="M22546" s="196"/>
      <c r="N22546" s="197"/>
      <c r="O22546" s="197"/>
      <c r="P22546" s="231"/>
    </row>
    <row r="22547" spans="2:16">
      <c r="B22547" s="351"/>
      <c r="C22547" s="435"/>
      <c r="D22547" s="399"/>
      <c r="E22547" s="400"/>
      <c r="G22547" s="401"/>
      <c r="H22547" s="401"/>
      <c r="I22547" s="401"/>
      <c r="J22547" s="194"/>
      <c r="K22547" s="194"/>
      <c r="L22547" s="195"/>
      <c r="M22547" s="196"/>
      <c r="N22547" s="197"/>
      <c r="O22547" s="197"/>
      <c r="P22547" s="231"/>
    </row>
    <row r="22548" spans="2:16">
      <c r="B22548" s="351"/>
      <c r="C22548" s="435"/>
      <c r="D22548" s="399"/>
      <c r="E22548" s="400"/>
      <c r="G22548" s="401"/>
      <c r="H22548" s="401"/>
      <c r="I22548" s="401"/>
      <c r="J22548" s="194"/>
      <c r="K22548" s="194"/>
      <c r="L22548" s="195"/>
      <c r="M22548" s="196"/>
      <c r="N22548" s="197"/>
      <c r="O22548" s="197"/>
      <c r="P22548" s="231"/>
    </row>
    <row r="22549" spans="2:16">
      <c r="B22549" s="351"/>
      <c r="C22549" s="435"/>
      <c r="D22549" s="399"/>
      <c r="E22549" s="400"/>
      <c r="G22549" s="401"/>
      <c r="H22549" s="401"/>
      <c r="I22549" s="401"/>
      <c r="J22549" s="194"/>
      <c r="K22549" s="194"/>
      <c r="L22549" s="195"/>
      <c r="M22549" s="196"/>
      <c r="N22549" s="197"/>
      <c r="O22549" s="197"/>
      <c r="P22549" s="231"/>
    </row>
    <row r="22550" spans="2:16">
      <c r="B22550" s="351"/>
      <c r="C22550" s="435"/>
      <c r="D22550" s="399"/>
      <c r="E22550" s="400"/>
      <c r="G22550" s="401"/>
      <c r="H22550" s="401"/>
      <c r="I22550" s="401"/>
      <c r="J22550" s="194"/>
      <c r="K22550" s="194"/>
      <c r="L22550" s="195"/>
      <c r="M22550" s="196"/>
      <c r="N22550" s="197"/>
      <c r="O22550" s="197"/>
      <c r="P22550" s="231"/>
    </row>
    <row r="22551" spans="2:16">
      <c r="B22551" s="351"/>
      <c r="C22551" s="435"/>
      <c r="D22551" s="399"/>
      <c r="E22551" s="400"/>
      <c r="G22551" s="401"/>
      <c r="H22551" s="401"/>
      <c r="I22551" s="401"/>
      <c r="J22551" s="194"/>
      <c r="K22551" s="194"/>
      <c r="L22551" s="195"/>
      <c r="M22551" s="196"/>
      <c r="N22551" s="197"/>
      <c r="O22551" s="197"/>
      <c r="P22551" s="231"/>
    </row>
    <row r="22552" spans="2:16">
      <c r="B22552" s="351"/>
      <c r="C22552" s="435"/>
      <c r="D22552" s="399"/>
      <c r="E22552" s="400"/>
      <c r="G22552" s="401"/>
      <c r="H22552" s="401"/>
      <c r="I22552" s="401"/>
      <c r="J22552" s="194"/>
      <c r="K22552" s="194"/>
      <c r="L22552" s="195"/>
      <c r="M22552" s="196"/>
      <c r="N22552" s="197"/>
      <c r="O22552" s="197"/>
      <c r="P22552" s="231"/>
    </row>
    <row r="22553" spans="2:16">
      <c r="B22553" s="351"/>
      <c r="C22553" s="435"/>
      <c r="D22553" s="399"/>
      <c r="E22553" s="400"/>
      <c r="G22553" s="401"/>
      <c r="H22553" s="401"/>
      <c r="I22553" s="401"/>
      <c r="J22553" s="194"/>
      <c r="K22553" s="194"/>
      <c r="L22553" s="195"/>
      <c r="M22553" s="196"/>
      <c r="N22553" s="197"/>
      <c r="O22553" s="197"/>
      <c r="P22553" s="231"/>
    </row>
    <row r="22554" spans="2:16">
      <c r="B22554" s="351"/>
      <c r="C22554" s="435"/>
      <c r="D22554" s="399"/>
      <c r="E22554" s="400"/>
      <c r="G22554" s="401"/>
      <c r="H22554" s="401"/>
      <c r="I22554" s="401"/>
      <c r="J22554" s="194"/>
      <c r="K22554" s="194"/>
      <c r="L22554" s="195"/>
      <c r="M22554" s="196"/>
      <c r="N22554" s="197"/>
      <c r="O22554" s="197"/>
      <c r="P22554" s="231"/>
    </row>
    <row r="22555" spans="2:16">
      <c r="B22555" s="351"/>
      <c r="C22555" s="435"/>
      <c r="D22555" s="399"/>
      <c r="E22555" s="400"/>
      <c r="G22555" s="401"/>
      <c r="H22555" s="401"/>
      <c r="I22555" s="401"/>
      <c r="J22555" s="194"/>
      <c r="K22555" s="194"/>
      <c r="L22555" s="195"/>
      <c r="M22555" s="196"/>
      <c r="N22555" s="197"/>
      <c r="O22555" s="197"/>
      <c r="P22555" s="231"/>
    </row>
    <row r="22556" spans="2:16">
      <c r="B22556" s="351"/>
      <c r="C22556" s="435"/>
      <c r="D22556" s="399"/>
      <c r="E22556" s="400"/>
      <c r="G22556" s="401"/>
      <c r="H22556" s="401"/>
      <c r="I22556" s="401"/>
      <c r="J22556" s="194"/>
      <c r="K22556" s="194"/>
      <c r="L22556" s="195"/>
      <c r="M22556" s="196"/>
      <c r="N22556" s="197"/>
      <c r="O22556" s="197"/>
      <c r="P22556" s="231"/>
    </row>
    <row r="22557" spans="2:16">
      <c r="B22557" s="351"/>
      <c r="C22557" s="435"/>
      <c r="D22557" s="399"/>
      <c r="E22557" s="400"/>
      <c r="G22557" s="401"/>
      <c r="H22557" s="401"/>
      <c r="I22557" s="401"/>
      <c r="J22557" s="194"/>
      <c r="K22557" s="194"/>
      <c r="L22557" s="195"/>
      <c r="M22557" s="196"/>
      <c r="N22557" s="197"/>
      <c r="O22557" s="197"/>
      <c r="P22557" s="231"/>
    </row>
    <row r="22558" spans="2:16">
      <c r="B22558" s="351"/>
      <c r="C22558" s="435"/>
      <c r="D22558" s="399"/>
      <c r="E22558" s="400"/>
      <c r="G22558" s="401"/>
      <c r="H22558" s="401"/>
      <c r="I22558" s="401"/>
      <c r="J22558" s="194"/>
      <c r="K22558" s="194"/>
      <c r="L22558" s="195"/>
      <c r="M22558" s="196"/>
      <c r="N22558" s="197"/>
      <c r="O22558" s="197"/>
      <c r="P22558" s="231"/>
    </row>
    <row r="22559" spans="2:16">
      <c r="B22559" s="351"/>
      <c r="C22559" s="435"/>
      <c r="D22559" s="399"/>
      <c r="E22559" s="400"/>
      <c r="G22559" s="401"/>
      <c r="H22559" s="401"/>
      <c r="I22559" s="401"/>
      <c r="J22559" s="194"/>
      <c r="K22559" s="194"/>
      <c r="L22559" s="195"/>
      <c r="M22559" s="196"/>
      <c r="N22559" s="197"/>
      <c r="O22559" s="197"/>
      <c r="P22559" s="231"/>
    </row>
    <row r="22560" spans="2:16">
      <c r="B22560" s="351"/>
      <c r="C22560" s="435"/>
      <c r="D22560" s="399"/>
      <c r="E22560" s="400"/>
      <c r="G22560" s="401"/>
      <c r="H22560" s="401"/>
      <c r="I22560" s="401"/>
      <c r="J22560" s="194"/>
      <c r="K22560" s="194"/>
      <c r="L22560" s="195"/>
      <c r="M22560" s="196"/>
      <c r="N22560" s="197"/>
      <c r="O22560" s="197"/>
      <c r="P22560" s="231"/>
    </row>
    <row r="22561" spans="2:16">
      <c r="B22561" s="351"/>
      <c r="C22561" s="435"/>
      <c r="D22561" s="399"/>
      <c r="E22561" s="400"/>
      <c r="G22561" s="401"/>
      <c r="H22561" s="401"/>
      <c r="I22561" s="401"/>
      <c r="J22561" s="194"/>
      <c r="K22561" s="194"/>
      <c r="L22561" s="195"/>
      <c r="M22561" s="196"/>
      <c r="N22561" s="197"/>
      <c r="O22561" s="197"/>
      <c r="P22561" s="231"/>
    </row>
    <row r="22562" spans="2:16">
      <c r="B22562" s="351"/>
      <c r="C22562" s="435"/>
      <c r="D22562" s="399"/>
      <c r="E22562" s="400"/>
      <c r="G22562" s="401"/>
      <c r="H22562" s="401"/>
      <c r="I22562" s="401"/>
      <c r="J22562" s="194"/>
      <c r="K22562" s="194"/>
      <c r="L22562" s="195"/>
      <c r="M22562" s="196"/>
      <c r="N22562" s="197"/>
      <c r="O22562" s="197"/>
      <c r="P22562" s="231"/>
    </row>
    <row r="22563" spans="2:16">
      <c r="B22563" s="351"/>
      <c r="C22563" s="435"/>
      <c r="D22563" s="399"/>
      <c r="E22563" s="400"/>
      <c r="G22563" s="401"/>
      <c r="H22563" s="401"/>
      <c r="I22563" s="401"/>
      <c r="J22563" s="194"/>
      <c r="K22563" s="194"/>
      <c r="L22563" s="195"/>
      <c r="M22563" s="196"/>
      <c r="N22563" s="197"/>
      <c r="O22563" s="197"/>
      <c r="P22563" s="231"/>
    </row>
    <row r="22564" spans="2:16">
      <c r="B22564" s="351"/>
      <c r="C22564" s="435"/>
      <c r="D22564" s="399"/>
      <c r="E22564" s="400"/>
      <c r="G22564" s="401"/>
      <c r="H22564" s="401"/>
      <c r="I22564" s="401"/>
      <c r="J22564" s="194"/>
      <c r="K22564" s="194"/>
      <c r="L22564" s="195"/>
      <c r="M22564" s="196"/>
      <c r="N22564" s="197"/>
      <c r="O22564" s="197"/>
      <c r="P22564" s="231"/>
    </row>
    <row r="22565" spans="2:16">
      <c r="B22565" s="351"/>
      <c r="C22565" s="435"/>
      <c r="D22565" s="399"/>
      <c r="E22565" s="400"/>
      <c r="G22565" s="401"/>
      <c r="H22565" s="401"/>
      <c r="I22565" s="401"/>
      <c r="J22565" s="194"/>
      <c r="K22565" s="194"/>
      <c r="L22565" s="195"/>
      <c r="M22565" s="196"/>
      <c r="N22565" s="197"/>
      <c r="O22565" s="197"/>
      <c r="P22565" s="231"/>
    </row>
    <row r="22566" spans="2:16">
      <c r="B22566" s="351"/>
      <c r="C22566" s="435"/>
      <c r="D22566" s="399"/>
      <c r="E22566" s="400"/>
      <c r="G22566" s="401"/>
      <c r="H22566" s="401"/>
      <c r="I22566" s="401"/>
      <c r="J22566" s="194"/>
      <c r="K22566" s="194"/>
      <c r="L22566" s="195"/>
      <c r="M22566" s="196"/>
      <c r="N22566" s="197"/>
      <c r="O22566" s="197"/>
      <c r="P22566" s="231"/>
    </row>
    <row r="22567" spans="2:16">
      <c r="B22567" s="351"/>
      <c r="C22567" s="435"/>
      <c r="D22567" s="399"/>
      <c r="E22567" s="400"/>
      <c r="G22567" s="401"/>
      <c r="H22567" s="401"/>
      <c r="I22567" s="401"/>
      <c r="J22567" s="194"/>
      <c r="K22567" s="194"/>
      <c r="L22567" s="195"/>
      <c r="M22567" s="196"/>
      <c r="N22567" s="197"/>
      <c r="O22567" s="197"/>
      <c r="P22567" s="231"/>
    </row>
    <row r="22568" spans="2:16">
      <c r="B22568" s="351"/>
      <c r="C22568" s="435"/>
      <c r="D22568" s="399"/>
      <c r="E22568" s="400"/>
      <c r="G22568" s="401"/>
      <c r="H22568" s="401"/>
      <c r="I22568" s="401"/>
      <c r="J22568" s="194"/>
      <c r="K22568" s="194"/>
      <c r="L22568" s="195"/>
      <c r="M22568" s="196"/>
      <c r="N22568" s="197"/>
      <c r="O22568" s="197"/>
      <c r="P22568" s="231"/>
    </row>
    <row r="22569" spans="2:16">
      <c r="B22569" s="351"/>
      <c r="C22569" s="435"/>
      <c r="D22569" s="399"/>
      <c r="E22569" s="400"/>
      <c r="G22569" s="401"/>
      <c r="H22569" s="401"/>
      <c r="I22569" s="401"/>
      <c r="J22569" s="194"/>
      <c r="K22569" s="194"/>
      <c r="L22569" s="195"/>
      <c r="M22569" s="196"/>
      <c r="N22569" s="197"/>
      <c r="O22569" s="197"/>
      <c r="P22569" s="231"/>
    </row>
    <row r="22570" spans="2:16">
      <c r="B22570" s="351"/>
      <c r="C22570" s="435"/>
      <c r="D22570" s="399"/>
      <c r="E22570" s="400"/>
      <c r="G22570" s="401"/>
      <c r="H22570" s="401"/>
      <c r="I22570" s="401"/>
      <c r="J22570" s="194"/>
      <c r="K22570" s="194"/>
      <c r="L22570" s="195"/>
      <c r="M22570" s="196"/>
      <c r="N22570" s="197"/>
      <c r="O22570" s="197"/>
      <c r="P22570" s="231"/>
    </row>
    <row r="22571" spans="2:16">
      <c r="B22571" s="351"/>
      <c r="C22571" s="435"/>
      <c r="D22571" s="399"/>
      <c r="E22571" s="400"/>
      <c r="G22571" s="401"/>
      <c r="H22571" s="401"/>
      <c r="I22571" s="401"/>
      <c r="J22571" s="194"/>
      <c r="K22571" s="194"/>
      <c r="L22571" s="195"/>
      <c r="M22571" s="196"/>
      <c r="N22571" s="197"/>
      <c r="O22571" s="197"/>
      <c r="P22571" s="231"/>
    </row>
    <row r="22572" spans="2:16">
      <c r="B22572" s="351"/>
      <c r="C22572" s="435"/>
      <c r="D22572" s="399"/>
      <c r="E22572" s="400"/>
      <c r="G22572" s="401"/>
      <c r="H22572" s="401"/>
      <c r="I22572" s="401"/>
      <c r="J22572" s="194"/>
      <c r="K22572" s="194"/>
      <c r="L22572" s="195"/>
      <c r="M22572" s="196"/>
      <c r="N22572" s="197"/>
      <c r="O22572" s="197"/>
      <c r="P22572" s="231"/>
    </row>
    <row r="22573" spans="2:16">
      <c r="B22573" s="351"/>
      <c r="C22573" s="435"/>
      <c r="D22573" s="399"/>
      <c r="E22573" s="400"/>
      <c r="G22573" s="401"/>
      <c r="H22573" s="401"/>
      <c r="I22573" s="401"/>
      <c r="J22573" s="194"/>
      <c r="K22573" s="194"/>
      <c r="L22573" s="195"/>
      <c r="M22573" s="196"/>
      <c r="N22573" s="197"/>
      <c r="O22573" s="197"/>
      <c r="P22573" s="231"/>
    </row>
    <row r="22574" spans="2:16">
      <c r="B22574" s="351"/>
      <c r="C22574" s="435"/>
      <c r="D22574" s="399"/>
      <c r="E22574" s="400"/>
      <c r="G22574" s="401"/>
      <c r="H22574" s="401"/>
      <c r="I22574" s="401"/>
      <c r="J22574" s="194"/>
      <c r="K22574" s="194"/>
      <c r="L22574" s="195"/>
      <c r="M22574" s="196"/>
      <c r="N22574" s="197"/>
      <c r="O22574" s="197"/>
      <c r="P22574" s="231"/>
    </row>
    <row r="22575" spans="2:16">
      <c r="B22575" s="351"/>
      <c r="C22575" s="435"/>
      <c r="D22575" s="399"/>
      <c r="E22575" s="400"/>
      <c r="G22575" s="401"/>
      <c r="H22575" s="401"/>
      <c r="I22575" s="401"/>
      <c r="J22575" s="194"/>
      <c r="K22575" s="194"/>
      <c r="L22575" s="195"/>
      <c r="M22575" s="196"/>
      <c r="N22575" s="197"/>
      <c r="O22575" s="197"/>
      <c r="P22575" s="231"/>
    </row>
    <row r="22576" spans="2:16">
      <c r="B22576" s="351"/>
      <c r="C22576" s="435"/>
      <c r="D22576" s="399"/>
      <c r="E22576" s="400"/>
      <c r="G22576" s="401"/>
      <c r="H22576" s="401"/>
      <c r="I22576" s="401"/>
      <c r="J22576" s="194"/>
      <c r="K22576" s="194"/>
      <c r="L22576" s="195"/>
      <c r="M22576" s="196"/>
      <c r="N22576" s="197"/>
      <c r="O22576" s="197"/>
      <c r="P22576" s="231"/>
    </row>
    <row r="22577" spans="2:16">
      <c r="B22577" s="351"/>
      <c r="C22577" s="435"/>
      <c r="D22577" s="399"/>
      <c r="E22577" s="400"/>
      <c r="G22577" s="401"/>
      <c r="H22577" s="401"/>
      <c r="I22577" s="401"/>
      <c r="J22577" s="194"/>
      <c r="K22577" s="194"/>
      <c r="L22577" s="195"/>
      <c r="M22577" s="196"/>
      <c r="N22577" s="197"/>
      <c r="O22577" s="197"/>
      <c r="P22577" s="231"/>
    </row>
    <row r="22578" spans="2:16">
      <c r="B22578" s="351"/>
      <c r="C22578" s="435"/>
      <c r="D22578" s="399"/>
      <c r="E22578" s="400"/>
      <c r="G22578" s="401"/>
      <c r="H22578" s="401"/>
      <c r="I22578" s="401"/>
      <c r="J22578" s="194"/>
      <c r="K22578" s="194"/>
      <c r="L22578" s="195"/>
      <c r="M22578" s="196"/>
      <c r="N22578" s="197"/>
      <c r="O22578" s="197"/>
      <c r="P22578" s="231"/>
    </row>
    <row r="22579" spans="2:16">
      <c r="B22579" s="351"/>
      <c r="C22579" s="435"/>
      <c r="D22579" s="399"/>
      <c r="E22579" s="400"/>
      <c r="G22579" s="401"/>
      <c r="H22579" s="401"/>
      <c r="I22579" s="401"/>
      <c r="J22579" s="194"/>
      <c r="K22579" s="194"/>
      <c r="L22579" s="195"/>
      <c r="M22579" s="196"/>
      <c r="N22579" s="197"/>
      <c r="O22579" s="197"/>
      <c r="P22579" s="231"/>
    </row>
    <row r="22580" spans="2:16">
      <c r="B22580" s="351"/>
      <c r="C22580" s="435"/>
      <c r="D22580" s="399"/>
      <c r="E22580" s="400"/>
      <c r="G22580" s="401"/>
      <c r="H22580" s="401"/>
      <c r="I22580" s="401"/>
      <c r="J22580" s="194"/>
      <c r="K22580" s="194"/>
      <c r="L22580" s="195"/>
      <c r="M22580" s="196"/>
      <c r="N22580" s="197"/>
      <c r="O22580" s="197"/>
      <c r="P22580" s="231"/>
    </row>
    <row r="22581" spans="2:16">
      <c r="B22581" s="351"/>
      <c r="C22581" s="435"/>
      <c r="D22581" s="399"/>
      <c r="E22581" s="400"/>
      <c r="G22581" s="401"/>
      <c r="H22581" s="401"/>
      <c r="I22581" s="401"/>
      <c r="J22581" s="194"/>
      <c r="K22581" s="194"/>
      <c r="L22581" s="195"/>
      <c r="M22581" s="196"/>
      <c r="N22581" s="197"/>
      <c r="O22581" s="197"/>
      <c r="P22581" s="231"/>
    </row>
    <row r="22582" spans="2:16">
      <c r="B22582" s="351"/>
      <c r="C22582" s="435"/>
      <c r="D22582" s="399"/>
      <c r="E22582" s="400"/>
      <c r="G22582" s="401"/>
      <c r="H22582" s="401"/>
      <c r="I22582" s="401"/>
      <c r="J22582" s="194"/>
      <c r="K22582" s="194"/>
      <c r="L22582" s="195"/>
      <c r="M22582" s="196"/>
      <c r="N22582" s="197"/>
      <c r="O22582" s="197"/>
      <c r="P22582" s="231"/>
    </row>
    <row r="22583" spans="2:16">
      <c r="B22583" s="351"/>
      <c r="C22583" s="435"/>
      <c r="D22583" s="399"/>
      <c r="E22583" s="400"/>
      <c r="G22583" s="401"/>
      <c r="H22583" s="401"/>
      <c r="I22583" s="401"/>
      <c r="J22583" s="194"/>
      <c r="K22583" s="194"/>
      <c r="L22583" s="195"/>
      <c r="M22583" s="196"/>
      <c r="N22583" s="197"/>
      <c r="O22583" s="197"/>
      <c r="P22583" s="231"/>
    </row>
    <row r="22584" spans="2:16">
      <c r="B22584" s="351"/>
      <c r="C22584" s="435"/>
      <c r="D22584" s="399"/>
      <c r="E22584" s="400"/>
      <c r="G22584" s="401"/>
      <c r="H22584" s="401"/>
      <c r="I22584" s="401"/>
      <c r="J22584" s="194"/>
      <c r="K22584" s="194"/>
      <c r="L22584" s="195"/>
      <c r="M22584" s="196"/>
      <c r="N22584" s="197"/>
      <c r="O22584" s="197"/>
      <c r="P22584" s="231"/>
    </row>
    <row r="22585" spans="2:16">
      <c r="B22585" s="351"/>
      <c r="C22585" s="435"/>
      <c r="D22585" s="399"/>
      <c r="E22585" s="400"/>
      <c r="G22585" s="401"/>
      <c r="H22585" s="401"/>
      <c r="I22585" s="401"/>
      <c r="J22585" s="194"/>
      <c r="K22585" s="194"/>
      <c r="L22585" s="195"/>
      <c r="M22585" s="196"/>
      <c r="N22585" s="197"/>
      <c r="O22585" s="197"/>
      <c r="P22585" s="231"/>
    </row>
    <row r="22586" spans="2:16">
      <c r="B22586" s="351"/>
      <c r="C22586" s="435"/>
      <c r="D22586" s="399"/>
      <c r="E22586" s="400"/>
      <c r="G22586" s="401"/>
      <c r="H22586" s="401"/>
      <c r="I22586" s="401"/>
      <c r="J22586" s="194"/>
      <c r="K22586" s="194"/>
      <c r="L22586" s="195"/>
      <c r="M22586" s="196"/>
      <c r="N22586" s="197"/>
      <c r="O22586" s="197"/>
      <c r="P22586" s="231"/>
    </row>
    <row r="22587" spans="2:16">
      <c r="B22587" s="351"/>
      <c r="C22587" s="435"/>
      <c r="D22587" s="399"/>
      <c r="E22587" s="400"/>
      <c r="G22587" s="401"/>
      <c r="H22587" s="401"/>
      <c r="I22587" s="401"/>
      <c r="J22587" s="194"/>
      <c r="K22587" s="194"/>
      <c r="L22587" s="195"/>
      <c r="M22587" s="196"/>
      <c r="N22587" s="197"/>
      <c r="O22587" s="197"/>
      <c r="P22587" s="231"/>
    </row>
    <row r="22588" spans="2:16">
      <c r="B22588" s="351"/>
      <c r="C22588" s="435"/>
      <c r="D22588" s="399"/>
      <c r="E22588" s="400"/>
      <c r="G22588" s="401"/>
      <c r="H22588" s="401"/>
      <c r="I22588" s="401"/>
      <c r="J22588" s="194"/>
      <c r="K22588" s="194"/>
      <c r="L22588" s="195"/>
      <c r="M22588" s="196"/>
      <c r="N22588" s="197"/>
      <c r="O22588" s="197"/>
      <c r="P22588" s="231"/>
    </row>
    <row r="22589" spans="2:16">
      <c r="B22589" s="351"/>
      <c r="C22589" s="435"/>
      <c r="D22589" s="399"/>
      <c r="E22589" s="400"/>
      <c r="G22589" s="401"/>
      <c r="H22589" s="401"/>
      <c r="I22589" s="401"/>
      <c r="J22589" s="194"/>
      <c r="K22589" s="194"/>
      <c r="L22589" s="195"/>
      <c r="M22589" s="196"/>
      <c r="N22589" s="197"/>
      <c r="O22589" s="197"/>
      <c r="P22589" s="231"/>
    </row>
    <row r="22590" spans="2:16">
      <c r="B22590" s="351"/>
      <c r="C22590" s="435"/>
      <c r="D22590" s="399"/>
      <c r="E22590" s="400"/>
      <c r="G22590" s="401"/>
      <c r="H22590" s="401"/>
      <c r="I22590" s="401"/>
      <c r="J22590" s="194"/>
      <c r="K22590" s="194"/>
      <c r="L22590" s="195"/>
      <c r="M22590" s="196"/>
      <c r="N22590" s="197"/>
      <c r="O22590" s="197"/>
      <c r="P22590" s="231"/>
    </row>
    <row r="22591" spans="2:16">
      <c r="B22591" s="351"/>
      <c r="C22591" s="435"/>
      <c r="D22591" s="399"/>
      <c r="E22591" s="400"/>
      <c r="G22591" s="401"/>
      <c r="H22591" s="401"/>
      <c r="I22591" s="401"/>
      <c r="J22591" s="194"/>
      <c r="K22591" s="194"/>
      <c r="L22591" s="195"/>
      <c r="M22591" s="196"/>
      <c r="N22591" s="197"/>
      <c r="O22591" s="197"/>
      <c r="P22591" s="231"/>
    </row>
    <row r="22592" spans="2:16">
      <c r="B22592" s="351"/>
      <c r="C22592" s="435"/>
      <c r="D22592" s="399"/>
      <c r="E22592" s="400"/>
      <c r="G22592" s="401"/>
      <c r="H22592" s="401"/>
      <c r="I22592" s="401"/>
      <c r="J22592" s="194"/>
      <c r="K22592" s="194"/>
      <c r="L22592" s="195"/>
      <c r="M22592" s="196"/>
      <c r="N22592" s="197"/>
      <c r="O22592" s="197"/>
      <c r="P22592" s="231"/>
    </row>
    <row r="22593" spans="2:16">
      <c r="B22593" s="351"/>
      <c r="C22593" s="435"/>
      <c r="D22593" s="399"/>
      <c r="E22593" s="400"/>
      <c r="G22593" s="401"/>
      <c r="H22593" s="401"/>
      <c r="I22593" s="401"/>
      <c r="J22593" s="194"/>
      <c r="K22593" s="194"/>
      <c r="L22593" s="195"/>
      <c r="M22593" s="196"/>
      <c r="N22593" s="197"/>
      <c r="O22593" s="197"/>
      <c r="P22593" s="231"/>
    </row>
    <row r="22594" spans="2:16">
      <c r="B22594" s="351"/>
      <c r="C22594" s="435"/>
      <c r="D22594" s="399"/>
      <c r="E22594" s="400"/>
      <c r="G22594" s="401"/>
      <c r="H22594" s="401"/>
      <c r="I22594" s="401"/>
      <c r="J22594" s="194"/>
      <c r="K22594" s="194"/>
      <c r="L22594" s="195"/>
      <c r="M22594" s="196"/>
      <c r="N22594" s="197"/>
      <c r="O22594" s="197"/>
      <c r="P22594" s="231"/>
    </row>
    <row r="22595" spans="2:16">
      <c r="B22595" s="351"/>
      <c r="C22595" s="435"/>
      <c r="D22595" s="399"/>
      <c r="E22595" s="400"/>
      <c r="G22595" s="401"/>
      <c r="H22595" s="401"/>
      <c r="I22595" s="401"/>
      <c r="J22595" s="194"/>
      <c r="K22595" s="194"/>
      <c r="L22595" s="195"/>
      <c r="M22595" s="196"/>
      <c r="N22595" s="197"/>
      <c r="O22595" s="197"/>
      <c r="P22595" s="231"/>
    </row>
    <row r="22596" spans="2:16">
      <c r="B22596" s="351"/>
      <c r="C22596" s="435"/>
      <c r="D22596" s="399"/>
      <c r="E22596" s="400"/>
      <c r="G22596" s="401"/>
      <c r="H22596" s="401"/>
      <c r="I22596" s="401"/>
      <c r="J22596" s="194"/>
      <c r="K22596" s="194"/>
      <c r="L22596" s="195"/>
      <c r="M22596" s="196"/>
      <c r="N22596" s="197"/>
      <c r="O22596" s="197"/>
      <c r="P22596" s="231"/>
    </row>
    <row r="22597" spans="2:16">
      <c r="B22597" s="402"/>
      <c r="C22597" s="436"/>
      <c r="D22597" s="404"/>
      <c r="E22597" s="405"/>
      <c r="G22597" s="406"/>
      <c r="H22597" s="406"/>
      <c r="I22597" s="406"/>
      <c r="J22597" s="194"/>
      <c r="K22597" s="194"/>
      <c r="L22597" s="195"/>
      <c r="M22597" s="196"/>
      <c r="N22597" s="197"/>
      <c r="O22597" s="197"/>
      <c r="P22597" s="221"/>
    </row>
    <row r="22598" spans="2:16">
      <c r="B22598" s="351"/>
      <c r="C22598" s="435"/>
      <c r="D22598" s="399"/>
      <c r="E22598" s="400"/>
      <c r="G22598" s="401"/>
      <c r="H22598" s="401"/>
      <c r="I22598" s="401"/>
      <c r="J22598" s="194"/>
      <c r="K22598" s="194"/>
      <c r="L22598" s="195"/>
      <c r="M22598" s="196"/>
      <c r="N22598" s="197"/>
      <c r="O22598" s="197"/>
      <c r="P22598" s="231"/>
    </row>
    <row r="22599" spans="2:16">
      <c r="B22599" s="351"/>
      <c r="C22599" s="435"/>
      <c r="D22599" s="399"/>
      <c r="E22599" s="400"/>
      <c r="G22599" s="401"/>
      <c r="H22599" s="401"/>
      <c r="I22599" s="401"/>
      <c r="J22599" s="194"/>
      <c r="K22599" s="194"/>
      <c r="L22599" s="195"/>
      <c r="M22599" s="196"/>
      <c r="N22599" s="197"/>
      <c r="O22599" s="197"/>
      <c r="P22599" s="231"/>
    </row>
    <row r="22600" spans="2:16">
      <c r="B22600" s="351"/>
      <c r="C22600" s="435"/>
      <c r="D22600" s="399"/>
      <c r="E22600" s="400"/>
      <c r="G22600" s="401"/>
      <c r="H22600" s="401"/>
      <c r="I22600" s="401"/>
      <c r="J22600" s="194"/>
      <c r="K22600" s="194"/>
      <c r="L22600" s="195"/>
      <c r="M22600" s="196"/>
      <c r="N22600" s="197"/>
      <c r="O22600" s="197"/>
      <c r="P22600" s="231"/>
    </row>
    <row r="22601" spans="2:16">
      <c r="B22601" s="351"/>
      <c r="C22601" s="435"/>
      <c r="D22601" s="399"/>
      <c r="E22601" s="400"/>
      <c r="G22601" s="401"/>
      <c r="H22601" s="401"/>
      <c r="I22601" s="401"/>
      <c r="J22601" s="194"/>
      <c r="K22601" s="194"/>
      <c r="L22601" s="195"/>
      <c r="M22601" s="196"/>
      <c r="N22601" s="197"/>
      <c r="O22601" s="197"/>
      <c r="P22601" s="231"/>
    </row>
    <row r="22602" spans="2:16">
      <c r="B22602" s="351"/>
      <c r="C22602" s="435"/>
      <c r="D22602" s="399"/>
      <c r="E22602" s="400"/>
      <c r="G22602" s="401"/>
      <c r="H22602" s="401"/>
      <c r="I22602" s="401"/>
      <c r="J22602" s="194"/>
      <c r="K22602" s="194"/>
      <c r="L22602" s="195"/>
      <c r="M22602" s="196"/>
      <c r="N22602" s="197"/>
      <c r="O22602" s="197"/>
      <c r="P22602" s="231"/>
    </row>
    <row r="22603" spans="2:16">
      <c r="B22603" s="351"/>
      <c r="C22603" s="435"/>
      <c r="D22603" s="399"/>
      <c r="E22603" s="400"/>
      <c r="G22603" s="401"/>
      <c r="H22603" s="401"/>
      <c r="I22603" s="401"/>
      <c r="J22603" s="194"/>
      <c r="K22603" s="194"/>
      <c r="L22603" s="195"/>
      <c r="M22603" s="196"/>
      <c r="N22603" s="197"/>
      <c r="O22603" s="197"/>
      <c r="P22603" s="231"/>
    </row>
    <row r="22604" spans="2:16">
      <c r="B22604" s="351"/>
      <c r="C22604" s="435"/>
      <c r="D22604" s="399"/>
      <c r="E22604" s="400"/>
      <c r="G22604" s="401"/>
      <c r="H22604" s="401"/>
      <c r="I22604" s="401"/>
      <c r="J22604" s="194"/>
      <c r="K22604" s="194"/>
      <c r="L22604" s="195"/>
      <c r="M22604" s="196"/>
      <c r="N22604" s="197"/>
      <c r="O22604" s="197"/>
      <c r="P22604" s="231"/>
    </row>
    <row r="22605" spans="2:16">
      <c r="B22605" s="351"/>
      <c r="C22605" s="435"/>
      <c r="D22605" s="399"/>
      <c r="E22605" s="400"/>
      <c r="G22605" s="401"/>
      <c r="H22605" s="401"/>
      <c r="I22605" s="401"/>
      <c r="J22605" s="194"/>
      <c r="K22605" s="194"/>
      <c r="L22605" s="195"/>
      <c r="M22605" s="196"/>
      <c r="N22605" s="197"/>
      <c r="O22605" s="197"/>
      <c r="P22605" s="231"/>
    </row>
    <row r="22606" spans="2:16">
      <c r="B22606" s="351"/>
      <c r="C22606" s="435"/>
      <c r="D22606" s="399"/>
      <c r="E22606" s="400"/>
      <c r="G22606" s="401"/>
      <c r="H22606" s="401"/>
      <c r="I22606" s="401"/>
      <c r="J22606" s="194"/>
      <c r="K22606" s="194"/>
      <c r="L22606" s="195"/>
      <c r="M22606" s="196"/>
      <c r="N22606" s="197"/>
      <c r="O22606" s="197"/>
      <c r="P22606" s="231"/>
    </row>
    <row r="22607" spans="2:16">
      <c r="B22607" s="351"/>
      <c r="C22607" s="435"/>
      <c r="D22607" s="399"/>
      <c r="E22607" s="400"/>
      <c r="G22607" s="401"/>
      <c r="H22607" s="401"/>
      <c r="I22607" s="401"/>
      <c r="J22607" s="194"/>
      <c r="K22607" s="194"/>
      <c r="L22607" s="195"/>
      <c r="M22607" s="196"/>
      <c r="N22607" s="197"/>
      <c r="O22607" s="197"/>
      <c r="P22607" s="231"/>
    </row>
    <row r="22608" spans="2:16">
      <c r="B22608" s="351"/>
      <c r="C22608" s="435"/>
      <c r="D22608" s="399"/>
      <c r="E22608" s="400"/>
      <c r="G22608" s="401"/>
      <c r="H22608" s="401"/>
      <c r="I22608" s="401"/>
      <c r="J22608" s="194"/>
      <c r="K22608" s="194"/>
      <c r="L22608" s="195"/>
      <c r="M22608" s="196"/>
      <c r="N22608" s="197"/>
      <c r="O22608" s="197"/>
      <c r="P22608" s="231"/>
    </row>
    <row r="22609" spans="2:16">
      <c r="B22609" s="351"/>
      <c r="C22609" s="435"/>
      <c r="D22609" s="399"/>
      <c r="E22609" s="400"/>
      <c r="G22609" s="401"/>
      <c r="H22609" s="401"/>
      <c r="I22609" s="401"/>
      <c r="J22609" s="194"/>
      <c r="K22609" s="194"/>
      <c r="L22609" s="195"/>
      <c r="M22609" s="196"/>
      <c r="N22609" s="197"/>
      <c r="O22609" s="197"/>
      <c r="P22609" s="231"/>
    </row>
    <row r="22610" spans="2:16">
      <c r="B22610" s="351"/>
      <c r="C22610" s="435"/>
      <c r="D22610" s="399"/>
      <c r="E22610" s="400"/>
      <c r="G22610" s="401"/>
      <c r="H22610" s="401"/>
      <c r="I22610" s="401"/>
      <c r="J22610" s="194"/>
      <c r="K22610" s="194"/>
      <c r="L22610" s="195"/>
      <c r="M22610" s="196"/>
      <c r="N22610" s="197"/>
      <c r="O22610" s="197"/>
      <c r="P22610" s="231"/>
    </row>
    <row r="22611" spans="2:16">
      <c r="B22611" s="351"/>
      <c r="C22611" s="435"/>
      <c r="D22611" s="399"/>
      <c r="E22611" s="400"/>
      <c r="G22611" s="401"/>
      <c r="H22611" s="401"/>
      <c r="I22611" s="401"/>
      <c r="J22611" s="194"/>
      <c r="K22611" s="194"/>
      <c r="L22611" s="195"/>
      <c r="M22611" s="196"/>
      <c r="N22611" s="197"/>
      <c r="O22611" s="197"/>
      <c r="P22611" s="231"/>
    </row>
    <row r="22612" spans="2:16">
      <c r="B22612" s="351"/>
      <c r="C22612" s="435"/>
      <c r="D22612" s="399"/>
      <c r="E22612" s="400"/>
      <c r="G22612" s="401"/>
      <c r="H22612" s="401"/>
      <c r="I22612" s="401"/>
      <c r="J22612" s="194"/>
      <c r="K22612" s="194"/>
      <c r="L22612" s="195"/>
      <c r="M22612" s="196"/>
      <c r="N22612" s="197"/>
      <c r="O22612" s="197"/>
      <c r="P22612" s="231"/>
    </row>
    <row r="22613" spans="2:16">
      <c r="B22613" s="351"/>
      <c r="C22613" s="435"/>
      <c r="D22613" s="399"/>
      <c r="E22613" s="400"/>
      <c r="G22613" s="401"/>
      <c r="H22613" s="401"/>
      <c r="I22613" s="401"/>
      <c r="J22613" s="194"/>
      <c r="K22613" s="194"/>
      <c r="L22613" s="195"/>
      <c r="M22613" s="196"/>
      <c r="N22613" s="197"/>
      <c r="O22613" s="197"/>
      <c r="P22613" s="231"/>
    </row>
    <row r="22614" spans="2:16">
      <c r="B22614" s="351"/>
      <c r="C22614" s="435"/>
      <c r="D22614" s="399"/>
      <c r="E22614" s="400"/>
      <c r="G22614" s="401"/>
      <c r="H22614" s="401"/>
      <c r="I22614" s="401"/>
      <c r="J22614" s="194"/>
      <c r="K22614" s="194"/>
      <c r="L22614" s="195"/>
      <c r="M22614" s="196"/>
      <c r="N22614" s="197"/>
      <c r="O22614" s="197"/>
      <c r="P22614" s="231"/>
    </row>
    <row r="22615" spans="2:16">
      <c r="B22615" s="351"/>
      <c r="C22615" s="435"/>
      <c r="D22615" s="399"/>
      <c r="E22615" s="400"/>
      <c r="G22615" s="401"/>
      <c r="H22615" s="401"/>
      <c r="I22615" s="401"/>
      <c r="J22615" s="194"/>
      <c r="K22615" s="194"/>
      <c r="L22615" s="195"/>
      <c r="M22615" s="196"/>
      <c r="N22615" s="197"/>
      <c r="O22615" s="197"/>
      <c r="P22615" s="231"/>
    </row>
    <row r="22616" spans="2:16">
      <c r="B22616" s="351"/>
      <c r="C22616" s="435"/>
      <c r="D22616" s="399"/>
      <c r="E22616" s="400"/>
      <c r="G22616" s="401"/>
      <c r="H22616" s="401"/>
      <c r="I22616" s="401"/>
      <c r="J22616" s="194"/>
      <c r="K22616" s="194"/>
      <c r="L22616" s="195"/>
      <c r="M22616" s="196"/>
      <c r="N22616" s="197"/>
      <c r="O22616" s="197"/>
      <c r="P22616" s="231"/>
    </row>
    <row r="22617" spans="2:16">
      <c r="B22617" s="351"/>
      <c r="C22617" s="435"/>
      <c r="D22617" s="399"/>
      <c r="E22617" s="400"/>
      <c r="G22617" s="401"/>
      <c r="H22617" s="401"/>
      <c r="I22617" s="401"/>
      <c r="J22617" s="194"/>
      <c r="K22617" s="194"/>
      <c r="L22617" s="195"/>
      <c r="M22617" s="196"/>
      <c r="N22617" s="197"/>
      <c r="O22617" s="197"/>
      <c r="P22617" s="231"/>
    </row>
    <row r="22618" spans="2:16">
      <c r="B22618" s="351"/>
      <c r="C22618" s="435"/>
      <c r="D22618" s="399"/>
      <c r="E22618" s="400"/>
      <c r="G22618" s="401"/>
      <c r="H22618" s="401"/>
      <c r="I22618" s="401"/>
      <c r="J22618" s="194"/>
      <c r="K22618" s="194"/>
      <c r="L22618" s="195"/>
      <c r="M22618" s="196"/>
      <c r="N22618" s="197"/>
      <c r="O22618" s="197"/>
      <c r="P22618" s="231"/>
    </row>
    <row r="22619" spans="2:16">
      <c r="B22619" s="351"/>
      <c r="C22619" s="435"/>
      <c r="D22619" s="399"/>
      <c r="E22619" s="400"/>
      <c r="G22619" s="401"/>
      <c r="H22619" s="401"/>
      <c r="I22619" s="401"/>
      <c r="J22619" s="194"/>
      <c r="K22619" s="194"/>
      <c r="L22619" s="195"/>
      <c r="M22619" s="196"/>
      <c r="N22619" s="197"/>
      <c r="O22619" s="197"/>
      <c r="P22619" s="231"/>
    </row>
    <row r="22620" spans="2:16">
      <c r="B22620" s="351"/>
      <c r="C22620" s="435"/>
      <c r="D22620" s="399"/>
      <c r="E22620" s="400"/>
      <c r="G22620" s="401"/>
      <c r="H22620" s="401"/>
      <c r="I22620" s="401"/>
      <c r="J22620" s="194"/>
      <c r="K22620" s="194"/>
      <c r="L22620" s="195"/>
      <c r="M22620" s="196"/>
      <c r="N22620" s="197"/>
      <c r="O22620" s="197"/>
      <c r="P22620" s="231"/>
    </row>
    <row r="22621" spans="2:16">
      <c r="B22621" s="351"/>
      <c r="C22621" s="435"/>
      <c r="D22621" s="399"/>
      <c r="E22621" s="400"/>
      <c r="G22621" s="401"/>
      <c r="H22621" s="401"/>
      <c r="I22621" s="401"/>
      <c r="J22621" s="194"/>
      <c r="K22621" s="194"/>
      <c r="L22621" s="195"/>
      <c r="M22621" s="196"/>
      <c r="N22621" s="197"/>
      <c r="O22621" s="197"/>
      <c r="P22621" s="231"/>
    </row>
    <row r="22622" spans="2:16">
      <c r="B22622" s="351"/>
      <c r="C22622" s="435"/>
      <c r="D22622" s="399"/>
      <c r="E22622" s="400"/>
      <c r="G22622" s="401"/>
      <c r="H22622" s="401"/>
      <c r="I22622" s="401"/>
      <c r="J22622" s="194"/>
      <c r="K22622" s="194"/>
      <c r="L22622" s="195"/>
      <c r="M22622" s="196"/>
      <c r="N22622" s="197"/>
      <c r="O22622" s="197"/>
      <c r="P22622" s="231"/>
    </row>
    <row r="22623" spans="2:16">
      <c r="B22623" s="351"/>
      <c r="C22623" s="435"/>
      <c r="D22623" s="399"/>
      <c r="E22623" s="400"/>
      <c r="G22623" s="401"/>
      <c r="H22623" s="401"/>
      <c r="I22623" s="401"/>
      <c r="J22623" s="194"/>
      <c r="K22623" s="194"/>
      <c r="L22623" s="195"/>
      <c r="M22623" s="196"/>
      <c r="N22623" s="197"/>
      <c r="O22623" s="197"/>
      <c r="P22623" s="231"/>
    </row>
    <row r="22624" spans="2:16">
      <c r="B22624" s="351"/>
      <c r="C22624" s="435"/>
      <c r="D22624" s="399"/>
      <c r="E22624" s="400"/>
      <c r="G22624" s="401"/>
      <c r="H22624" s="401"/>
      <c r="I22624" s="401"/>
      <c r="J22624" s="194"/>
      <c r="K22624" s="194"/>
      <c r="L22624" s="195"/>
      <c r="M22624" s="196"/>
      <c r="N22624" s="197"/>
      <c r="O22624" s="197"/>
      <c r="P22624" s="231"/>
    </row>
    <row r="22625" spans="2:16">
      <c r="B22625" s="351"/>
      <c r="C22625" s="435"/>
      <c r="D22625" s="399"/>
      <c r="E22625" s="400"/>
      <c r="G22625" s="401"/>
      <c r="H22625" s="401"/>
      <c r="I22625" s="401"/>
      <c r="J22625" s="194"/>
      <c r="K22625" s="194"/>
      <c r="L22625" s="195"/>
      <c r="M22625" s="196"/>
      <c r="N22625" s="197"/>
      <c r="O22625" s="197"/>
      <c r="P22625" s="231"/>
    </row>
    <row r="22626" spans="2:16">
      <c r="B22626" s="351"/>
      <c r="C22626" s="435"/>
      <c r="D22626" s="399"/>
      <c r="E22626" s="400"/>
      <c r="G22626" s="401"/>
      <c r="H22626" s="401"/>
      <c r="I22626" s="401"/>
      <c r="J22626" s="194"/>
      <c r="K22626" s="194"/>
      <c r="L22626" s="195"/>
      <c r="M22626" s="196"/>
      <c r="N22626" s="197"/>
      <c r="O22626" s="197"/>
      <c r="P22626" s="231"/>
    </row>
    <row r="22627" spans="2:16">
      <c r="B22627" s="351"/>
      <c r="C22627" s="435"/>
      <c r="D22627" s="399"/>
      <c r="E22627" s="400"/>
      <c r="G22627" s="401"/>
      <c r="H22627" s="401"/>
      <c r="I22627" s="401"/>
      <c r="J22627" s="194"/>
      <c r="K22627" s="194"/>
      <c r="L22627" s="195"/>
      <c r="M22627" s="196"/>
      <c r="N22627" s="197"/>
      <c r="O22627" s="197"/>
      <c r="P22627" s="231"/>
    </row>
    <row r="22628" spans="2:16">
      <c r="B22628" s="351"/>
      <c r="C22628" s="435"/>
      <c r="D22628" s="399"/>
      <c r="E22628" s="400"/>
      <c r="G22628" s="401"/>
      <c r="H22628" s="401"/>
      <c r="I22628" s="401"/>
      <c r="J22628" s="194"/>
      <c r="K22628" s="194"/>
      <c r="L22628" s="195"/>
      <c r="M22628" s="196"/>
      <c r="N22628" s="197"/>
      <c r="O22628" s="197"/>
      <c r="P22628" s="231"/>
    </row>
    <row r="22629" spans="2:16">
      <c r="B22629" s="351"/>
      <c r="C22629" s="435"/>
      <c r="D22629" s="399"/>
      <c r="E22629" s="400"/>
      <c r="G22629" s="401"/>
      <c r="H22629" s="401"/>
      <c r="I22629" s="401"/>
      <c r="J22629" s="194"/>
      <c r="K22629" s="194"/>
      <c r="L22629" s="195"/>
      <c r="M22629" s="196"/>
      <c r="N22629" s="197"/>
      <c r="O22629" s="197"/>
      <c r="P22629" s="231"/>
    </row>
    <row r="22630" spans="2:16">
      <c r="B22630" s="351"/>
      <c r="C22630" s="435"/>
      <c r="D22630" s="399"/>
      <c r="E22630" s="400"/>
      <c r="G22630" s="401"/>
      <c r="H22630" s="401"/>
      <c r="I22630" s="401"/>
      <c r="J22630" s="194"/>
      <c r="K22630" s="194"/>
      <c r="L22630" s="195"/>
      <c r="M22630" s="196"/>
      <c r="N22630" s="197"/>
      <c r="O22630" s="197"/>
      <c r="P22630" s="231"/>
    </row>
    <row r="22631" spans="2:16">
      <c r="B22631" s="351"/>
      <c r="C22631" s="435"/>
      <c r="D22631" s="399"/>
      <c r="E22631" s="400"/>
      <c r="G22631" s="401"/>
      <c r="H22631" s="401"/>
      <c r="I22631" s="401"/>
      <c r="J22631" s="194"/>
      <c r="K22631" s="194"/>
      <c r="L22631" s="195"/>
      <c r="M22631" s="196"/>
      <c r="N22631" s="197"/>
      <c r="O22631" s="197"/>
      <c r="P22631" s="231"/>
    </row>
    <row r="22632" spans="2:16">
      <c r="B22632" s="351"/>
      <c r="C22632" s="435"/>
      <c r="D22632" s="399"/>
      <c r="E22632" s="400"/>
      <c r="G22632" s="401"/>
      <c r="H22632" s="401"/>
      <c r="I22632" s="401"/>
      <c r="J22632" s="194"/>
      <c r="K22632" s="194"/>
      <c r="L22632" s="195"/>
      <c r="M22632" s="196"/>
      <c r="N22632" s="197"/>
      <c r="O22632" s="197"/>
      <c r="P22632" s="231"/>
    </row>
    <row r="22633" spans="2:16">
      <c r="B22633" s="351"/>
      <c r="C22633" s="435"/>
      <c r="D22633" s="399"/>
      <c r="E22633" s="400"/>
      <c r="G22633" s="401"/>
      <c r="H22633" s="401"/>
      <c r="I22633" s="401"/>
      <c r="J22633" s="194"/>
      <c r="K22633" s="194"/>
      <c r="L22633" s="195"/>
      <c r="M22633" s="196"/>
      <c r="N22633" s="197"/>
      <c r="O22633" s="197"/>
      <c r="P22633" s="231"/>
    </row>
    <row r="22634" spans="2:16">
      <c r="B22634" s="351"/>
      <c r="C22634" s="435"/>
      <c r="D22634" s="399"/>
      <c r="E22634" s="400"/>
      <c r="G22634" s="401"/>
      <c r="H22634" s="401"/>
      <c r="I22634" s="401"/>
      <c r="J22634" s="194"/>
      <c r="K22634" s="194"/>
      <c r="L22634" s="195"/>
      <c r="M22634" s="196"/>
      <c r="N22634" s="197"/>
      <c r="O22634" s="197"/>
      <c r="P22634" s="231"/>
    </row>
    <row r="22635" spans="2:16">
      <c r="B22635" s="351"/>
      <c r="C22635" s="435"/>
      <c r="D22635" s="399"/>
      <c r="E22635" s="400"/>
      <c r="G22635" s="401"/>
      <c r="H22635" s="401"/>
      <c r="I22635" s="401"/>
      <c r="J22635" s="194"/>
      <c r="K22635" s="194"/>
      <c r="L22635" s="195"/>
      <c r="M22635" s="196"/>
      <c r="N22635" s="197"/>
      <c r="O22635" s="197"/>
      <c r="P22635" s="231"/>
    </row>
    <row r="22636" spans="2:16">
      <c r="B22636" s="351"/>
      <c r="C22636" s="435"/>
      <c r="D22636" s="399"/>
      <c r="E22636" s="400"/>
      <c r="G22636" s="401"/>
      <c r="H22636" s="401"/>
      <c r="I22636" s="401"/>
      <c r="J22636" s="194"/>
      <c r="K22636" s="194"/>
      <c r="L22636" s="195"/>
      <c r="M22636" s="196"/>
      <c r="N22636" s="197"/>
      <c r="O22636" s="197"/>
      <c r="P22636" s="231"/>
    </row>
    <row r="22637" spans="2:16">
      <c r="B22637" s="351"/>
      <c r="C22637" s="435"/>
      <c r="D22637" s="399"/>
      <c r="E22637" s="400"/>
      <c r="G22637" s="401"/>
      <c r="H22637" s="401"/>
      <c r="I22637" s="401"/>
      <c r="J22637" s="194"/>
      <c r="K22637" s="194"/>
      <c r="L22637" s="195"/>
      <c r="M22637" s="196"/>
      <c r="N22637" s="197"/>
      <c r="O22637" s="197"/>
      <c r="P22637" s="231"/>
    </row>
    <row r="22638" spans="2:16">
      <c r="B22638" s="351"/>
      <c r="C22638" s="435"/>
      <c r="D22638" s="399"/>
      <c r="E22638" s="400"/>
      <c r="G22638" s="401"/>
      <c r="H22638" s="401"/>
      <c r="I22638" s="401"/>
      <c r="J22638" s="194"/>
      <c r="K22638" s="194"/>
      <c r="L22638" s="195"/>
      <c r="M22638" s="196"/>
      <c r="N22638" s="197"/>
      <c r="O22638" s="197"/>
      <c r="P22638" s="231"/>
    </row>
    <row r="22639" spans="2:16">
      <c r="B22639" s="351"/>
      <c r="C22639" s="435"/>
      <c r="D22639" s="399"/>
      <c r="E22639" s="400"/>
      <c r="G22639" s="401"/>
      <c r="H22639" s="401"/>
      <c r="I22639" s="401"/>
      <c r="J22639" s="194"/>
      <c r="K22639" s="194"/>
      <c r="L22639" s="195"/>
      <c r="M22639" s="196"/>
      <c r="N22639" s="197"/>
      <c r="O22639" s="197"/>
      <c r="P22639" s="231"/>
    </row>
    <row r="22640" spans="2:16">
      <c r="B22640" s="351"/>
      <c r="C22640" s="435"/>
      <c r="D22640" s="399"/>
      <c r="E22640" s="400"/>
      <c r="G22640" s="401"/>
      <c r="H22640" s="401"/>
      <c r="I22640" s="401"/>
      <c r="J22640" s="194"/>
      <c r="K22640" s="194"/>
      <c r="L22640" s="195"/>
      <c r="M22640" s="196"/>
      <c r="N22640" s="197"/>
      <c r="O22640" s="197"/>
      <c r="P22640" s="231"/>
    </row>
    <row r="22641" spans="2:16">
      <c r="B22641" s="351"/>
      <c r="C22641" s="435"/>
      <c r="D22641" s="399"/>
      <c r="E22641" s="400"/>
      <c r="G22641" s="401"/>
      <c r="H22641" s="401"/>
      <c r="I22641" s="401"/>
      <c r="J22641" s="194"/>
      <c r="K22641" s="194"/>
      <c r="L22641" s="195"/>
      <c r="M22641" s="196"/>
      <c r="N22641" s="197"/>
      <c r="O22641" s="197"/>
      <c r="P22641" s="231"/>
    </row>
    <row r="22642" spans="2:16">
      <c r="B22642" s="351"/>
      <c r="C22642" s="435"/>
      <c r="D22642" s="399"/>
      <c r="E22642" s="400"/>
      <c r="G22642" s="401"/>
      <c r="H22642" s="401"/>
      <c r="I22642" s="401"/>
      <c r="J22642" s="194"/>
      <c r="K22642" s="194"/>
      <c r="L22642" s="195"/>
      <c r="M22642" s="196"/>
      <c r="N22642" s="197"/>
      <c r="O22642" s="197"/>
      <c r="P22642" s="231"/>
    </row>
    <row r="22643" spans="2:16">
      <c r="B22643" s="351"/>
      <c r="C22643" s="435"/>
      <c r="D22643" s="399"/>
      <c r="E22643" s="400"/>
      <c r="G22643" s="401"/>
      <c r="H22643" s="401"/>
      <c r="I22643" s="401"/>
      <c r="J22643" s="194"/>
      <c r="K22643" s="194"/>
      <c r="L22643" s="195"/>
      <c r="M22643" s="196"/>
      <c r="N22643" s="197"/>
      <c r="O22643" s="197"/>
      <c r="P22643" s="231"/>
    </row>
    <row r="22644" spans="2:16">
      <c r="B22644" s="351"/>
      <c r="C22644" s="435"/>
      <c r="D22644" s="399"/>
      <c r="E22644" s="400"/>
      <c r="G22644" s="401"/>
      <c r="H22644" s="401"/>
      <c r="I22644" s="401"/>
      <c r="J22644" s="194"/>
      <c r="K22644" s="194"/>
      <c r="L22644" s="195"/>
      <c r="M22644" s="196"/>
      <c r="N22644" s="197"/>
      <c r="O22644" s="197"/>
      <c r="P22644" s="231"/>
    </row>
    <row r="22645" spans="2:16">
      <c r="B22645" s="351"/>
      <c r="C22645" s="435"/>
      <c r="D22645" s="399"/>
      <c r="E22645" s="400"/>
      <c r="G22645" s="401"/>
      <c r="H22645" s="401"/>
      <c r="I22645" s="401"/>
      <c r="J22645" s="194"/>
      <c r="K22645" s="194"/>
      <c r="L22645" s="195"/>
      <c r="M22645" s="196"/>
      <c r="N22645" s="197"/>
      <c r="O22645" s="197"/>
      <c r="P22645" s="231"/>
    </row>
    <row r="22646" spans="2:16">
      <c r="B22646" s="351"/>
      <c r="C22646" s="435"/>
      <c r="D22646" s="399"/>
      <c r="E22646" s="400"/>
      <c r="G22646" s="401"/>
      <c r="H22646" s="401"/>
      <c r="I22646" s="401"/>
      <c r="J22646" s="194"/>
      <c r="K22646" s="194"/>
      <c r="L22646" s="195"/>
      <c r="M22646" s="196"/>
      <c r="N22646" s="197"/>
      <c r="O22646" s="197"/>
      <c r="P22646" s="231"/>
    </row>
    <row r="22647" spans="2:16">
      <c r="B22647" s="351"/>
      <c r="C22647" s="435"/>
      <c r="D22647" s="399"/>
      <c r="E22647" s="400"/>
      <c r="G22647" s="401"/>
      <c r="H22647" s="401"/>
      <c r="I22647" s="401"/>
      <c r="J22647" s="194"/>
      <c r="K22647" s="194"/>
      <c r="L22647" s="195"/>
      <c r="M22647" s="196"/>
      <c r="N22647" s="197"/>
      <c r="O22647" s="197"/>
      <c r="P22647" s="231"/>
    </row>
    <row r="22648" spans="2:16">
      <c r="B22648" s="351"/>
      <c r="C22648" s="435"/>
      <c r="D22648" s="399"/>
      <c r="E22648" s="400"/>
      <c r="G22648" s="401"/>
      <c r="H22648" s="401"/>
      <c r="I22648" s="401"/>
      <c r="J22648" s="194"/>
      <c r="K22648" s="194"/>
      <c r="L22648" s="195"/>
      <c r="M22648" s="196"/>
      <c r="N22648" s="197"/>
      <c r="O22648" s="197"/>
      <c r="P22648" s="231"/>
    </row>
    <row r="22649" spans="2:16">
      <c r="B22649" s="351"/>
      <c r="C22649" s="435"/>
      <c r="D22649" s="399"/>
      <c r="E22649" s="400"/>
      <c r="G22649" s="401"/>
      <c r="H22649" s="401"/>
      <c r="I22649" s="401"/>
      <c r="J22649" s="194"/>
      <c r="K22649" s="194"/>
      <c r="L22649" s="195"/>
      <c r="M22649" s="196"/>
      <c r="N22649" s="197"/>
      <c r="O22649" s="197"/>
      <c r="P22649" s="231"/>
    </row>
    <row r="22650" spans="2:16">
      <c r="B22650" s="351"/>
      <c r="C22650" s="435"/>
      <c r="D22650" s="399"/>
      <c r="E22650" s="400"/>
      <c r="G22650" s="401"/>
      <c r="H22650" s="401"/>
      <c r="I22650" s="401"/>
      <c r="J22650" s="194"/>
      <c r="K22650" s="194"/>
      <c r="L22650" s="195"/>
      <c r="M22650" s="196"/>
      <c r="N22650" s="197"/>
      <c r="O22650" s="197"/>
      <c r="P22650" s="231"/>
    </row>
    <row r="22651" spans="2:16">
      <c r="B22651" s="351"/>
      <c r="C22651" s="435"/>
      <c r="D22651" s="399"/>
      <c r="E22651" s="400"/>
      <c r="G22651" s="401"/>
      <c r="H22651" s="401"/>
      <c r="I22651" s="401"/>
      <c r="J22651" s="194"/>
      <c r="K22651" s="194"/>
      <c r="L22651" s="195"/>
      <c r="M22651" s="196"/>
      <c r="N22651" s="197"/>
      <c r="O22651" s="197"/>
      <c r="P22651" s="231"/>
    </row>
    <row r="22652" spans="2:16">
      <c r="B22652" s="351"/>
      <c r="C22652" s="435"/>
      <c r="D22652" s="399"/>
      <c r="E22652" s="400"/>
      <c r="G22652" s="401"/>
      <c r="H22652" s="401"/>
      <c r="I22652" s="401"/>
      <c r="J22652" s="194"/>
      <c r="K22652" s="194"/>
      <c r="L22652" s="195"/>
      <c r="M22652" s="196"/>
      <c r="N22652" s="197"/>
      <c r="O22652" s="197"/>
      <c r="P22652" s="231"/>
    </row>
    <row r="22653" spans="2:16">
      <c r="B22653" s="351"/>
      <c r="C22653" s="435"/>
      <c r="D22653" s="399"/>
      <c r="E22653" s="400"/>
      <c r="G22653" s="401"/>
      <c r="H22653" s="401"/>
      <c r="I22653" s="401"/>
      <c r="J22653" s="194"/>
      <c r="K22653" s="194"/>
      <c r="L22653" s="195"/>
      <c r="M22653" s="196"/>
      <c r="N22653" s="197"/>
      <c r="O22653" s="197"/>
      <c r="P22653" s="231"/>
    </row>
    <row r="22654" spans="2:16">
      <c r="B22654" s="351"/>
      <c r="C22654" s="435"/>
      <c r="D22654" s="399"/>
      <c r="E22654" s="400"/>
      <c r="G22654" s="401"/>
      <c r="H22654" s="401"/>
      <c r="I22654" s="401"/>
      <c r="J22654" s="194"/>
      <c r="K22654" s="194"/>
      <c r="L22654" s="195"/>
      <c r="M22654" s="196"/>
      <c r="N22654" s="197"/>
      <c r="O22654" s="197"/>
      <c r="P22654" s="231"/>
    </row>
    <row r="22655" spans="2:16">
      <c r="B22655" s="351"/>
      <c r="C22655" s="435"/>
      <c r="D22655" s="399"/>
      <c r="E22655" s="400"/>
      <c r="G22655" s="401"/>
      <c r="H22655" s="401"/>
      <c r="I22655" s="401"/>
      <c r="J22655" s="194"/>
      <c r="K22655" s="194"/>
      <c r="L22655" s="195"/>
      <c r="M22655" s="196"/>
      <c r="N22655" s="197"/>
      <c r="O22655" s="197"/>
      <c r="P22655" s="231"/>
    </row>
    <row r="22656" spans="2:16">
      <c r="B22656" s="351"/>
      <c r="C22656" s="435"/>
      <c r="D22656" s="399"/>
      <c r="E22656" s="400"/>
      <c r="G22656" s="401"/>
      <c r="H22656" s="401"/>
      <c r="I22656" s="401"/>
      <c r="J22656" s="194"/>
      <c r="K22656" s="194"/>
      <c r="L22656" s="195"/>
      <c r="M22656" s="196"/>
      <c r="N22656" s="197"/>
      <c r="O22656" s="197"/>
      <c r="P22656" s="231"/>
    </row>
    <row r="22657" spans="2:16">
      <c r="B22657" s="351"/>
      <c r="C22657" s="435"/>
      <c r="D22657" s="399"/>
      <c r="E22657" s="400"/>
      <c r="G22657" s="401"/>
      <c r="H22657" s="401"/>
      <c r="I22657" s="401"/>
      <c r="J22657" s="194"/>
      <c r="K22657" s="194"/>
      <c r="L22657" s="195"/>
      <c r="M22657" s="196"/>
      <c r="N22657" s="197"/>
      <c r="O22657" s="197"/>
      <c r="P22657" s="231"/>
    </row>
    <row r="22658" spans="2:16">
      <c r="B22658" s="351"/>
      <c r="C22658" s="435"/>
      <c r="D22658" s="399"/>
      <c r="E22658" s="400"/>
      <c r="G22658" s="401"/>
      <c r="H22658" s="401"/>
      <c r="I22658" s="401"/>
      <c r="J22658" s="194"/>
      <c r="K22658" s="194"/>
      <c r="L22658" s="195"/>
      <c r="M22658" s="196"/>
      <c r="N22658" s="197"/>
      <c r="O22658" s="197"/>
      <c r="P22658" s="231"/>
    </row>
    <row r="22659" spans="2:16">
      <c r="B22659" s="351"/>
      <c r="C22659" s="435"/>
      <c r="D22659" s="399"/>
      <c r="E22659" s="400"/>
      <c r="G22659" s="401"/>
      <c r="H22659" s="401"/>
      <c r="I22659" s="401"/>
      <c r="J22659" s="194"/>
      <c r="K22659" s="194"/>
      <c r="L22659" s="195"/>
      <c r="M22659" s="196"/>
      <c r="N22659" s="197"/>
      <c r="O22659" s="197"/>
      <c r="P22659" s="231"/>
    </row>
    <row r="22660" spans="2:16">
      <c r="B22660" s="351"/>
      <c r="C22660" s="435"/>
      <c r="D22660" s="399"/>
      <c r="E22660" s="400"/>
      <c r="G22660" s="401"/>
      <c r="H22660" s="401"/>
      <c r="I22660" s="401"/>
      <c r="J22660" s="194"/>
      <c r="K22660" s="194"/>
      <c r="L22660" s="195"/>
      <c r="M22660" s="196"/>
      <c r="N22660" s="197"/>
      <c r="O22660" s="197"/>
      <c r="P22660" s="231"/>
    </row>
    <row r="22661" spans="2:16">
      <c r="B22661" s="351"/>
      <c r="C22661" s="435"/>
      <c r="D22661" s="399"/>
      <c r="E22661" s="400"/>
      <c r="G22661" s="401"/>
      <c r="H22661" s="401"/>
      <c r="I22661" s="401"/>
      <c r="J22661" s="194"/>
      <c r="K22661" s="194"/>
      <c r="L22661" s="195"/>
      <c r="M22661" s="196"/>
      <c r="N22661" s="197"/>
      <c r="O22661" s="197"/>
      <c r="P22661" s="231"/>
    </row>
    <row r="22662" spans="2:16">
      <c r="B22662" s="351"/>
      <c r="C22662" s="435"/>
      <c r="D22662" s="399"/>
      <c r="E22662" s="400"/>
      <c r="G22662" s="401"/>
      <c r="H22662" s="401"/>
      <c r="I22662" s="401"/>
      <c r="J22662" s="194"/>
      <c r="K22662" s="194"/>
      <c r="L22662" s="195"/>
      <c r="M22662" s="196"/>
      <c r="N22662" s="197"/>
      <c r="O22662" s="197"/>
      <c r="P22662" s="231"/>
    </row>
    <row r="22663" spans="2:16">
      <c r="B22663" s="351"/>
      <c r="C22663" s="435"/>
      <c r="D22663" s="399"/>
      <c r="E22663" s="400"/>
      <c r="G22663" s="401"/>
      <c r="H22663" s="401"/>
      <c r="I22663" s="401"/>
      <c r="J22663" s="194"/>
      <c r="K22663" s="194"/>
      <c r="L22663" s="195"/>
      <c r="M22663" s="196"/>
      <c r="N22663" s="197"/>
      <c r="O22663" s="197"/>
      <c r="P22663" s="231"/>
    </row>
    <row r="22664" spans="2:16">
      <c r="B22664" s="351"/>
      <c r="C22664" s="435"/>
      <c r="D22664" s="399"/>
      <c r="E22664" s="400"/>
      <c r="G22664" s="401"/>
      <c r="H22664" s="401"/>
      <c r="I22664" s="401"/>
      <c r="J22664" s="194"/>
      <c r="K22664" s="194"/>
      <c r="L22664" s="195"/>
      <c r="M22664" s="196"/>
      <c r="N22664" s="197"/>
      <c r="O22664" s="197"/>
      <c r="P22664" s="231"/>
    </row>
    <row r="22665" spans="2:16">
      <c r="B22665" s="351"/>
      <c r="C22665" s="435"/>
      <c r="D22665" s="399"/>
      <c r="E22665" s="400"/>
      <c r="G22665" s="401"/>
      <c r="H22665" s="401"/>
      <c r="I22665" s="401"/>
      <c r="J22665" s="194"/>
      <c r="K22665" s="194"/>
      <c r="L22665" s="195"/>
      <c r="M22665" s="196"/>
      <c r="N22665" s="197"/>
      <c r="O22665" s="197"/>
      <c r="P22665" s="231"/>
    </row>
    <row r="22666" spans="2:16">
      <c r="B22666" s="351"/>
      <c r="C22666" s="435"/>
      <c r="D22666" s="399"/>
      <c r="E22666" s="400"/>
      <c r="G22666" s="401"/>
      <c r="H22666" s="401"/>
      <c r="I22666" s="401"/>
      <c r="J22666" s="194"/>
      <c r="K22666" s="194"/>
      <c r="L22666" s="195"/>
      <c r="M22666" s="196"/>
      <c r="N22666" s="197"/>
      <c r="O22666" s="197"/>
      <c r="P22666" s="231"/>
    </row>
    <row r="22667" spans="2:16">
      <c r="B22667" s="351"/>
      <c r="C22667" s="435"/>
      <c r="D22667" s="399"/>
      <c r="E22667" s="400"/>
      <c r="G22667" s="401"/>
      <c r="H22667" s="401"/>
      <c r="I22667" s="401"/>
      <c r="J22667" s="194"/>
      <c r="K22667" s="194"/>
      <c r="L22667" s="195"/>
      <c r="M22667" s="196"/>
      <c r="N22667" s="197"/>
      <c r="O22667" s="197"/>
      <c r="P22667" s="231"/>
    </row>
    <row r="22668" spans="2:16">
      <c r="B22668" s="351"/>
      <c r="C22668" s="435"/>
      <c r="D22668" s="399"/>
      <c r="E22668" s="400"/>
      <c r="G22668" s="401"/>
      <c r="H22668" s="401"/>
      <c r="I22668" s="401"/>
      <c r="J22668" s="194"/>
      <c r="K22668" s="194"/>
      <c r="L22668" s="195"/>
      <c r="M22668" s="196"/>
      <c r="N22668" s="197"/>
      <c r="O22668" s="197"/>
      <c r="P22668" s="231"/>
    </row>
    <row r="22669" spans="2:16">
      <c r="B22669" s="351"/>
      <c r="C22669" s="435"/>
      <c r="D22669" s="399"/>
      <c r="E22669" s="400"/>
      <c r="G22669" s="401"/>
      <c r="H22669" s="401"/>
      <c r="I22669" s="401"/>
      <c r="J22669" s="194"/>
      <c r="K22669" s="194"/>
      <c r="L22669" s="195"/>
      <c r="M22669" s="196"/>
      <c r="N22669" s="197"/>
      <c r="O22669" s="197"/>
      <c r="P22669" s="231"/>
    </row>
    <row r="22670" spans="2:16">
      <c r="B22670" s="351"/>
      <c r="C22670" s="435"/>
      <c r="D22670" s="399"/>
      <c r="E22670" s="400"/>
      <c r="G22670" s="401"/>
      <c r="H22670" s="401"/>
      <c r="I22670" s="401"/>
      <c r="J22670" s="194"/>
      <c r="K22670" s="194"/>
      <c r="L22670" s="195"/>
      <c r="M22670" s="196"/>
      <c r="N22670" s="197"/>
      <c r="O22670" s="197"/>
      <c r="P22670" s="231"/>
    </row>
    <row r="22671" spans="2:16">
      <c r="B22671" s="351"/>
      <c r="C22671" s="435"/>
      <c r="D22671" s="399"/>
      <c r="E22671" s="400"/>
      <c r="G22671" s="401"/>
      <c r="H22671" s="401"/>
      <c r="I22671" s="401"/>
      <c r="J22671" s="194"/>
      <c r="K22671" s="194"/>
      <c r="L22671" s="195"/>
      <c r="M22671" s="196"/>
      <c r="N22671" s="197"/>
      <c r="O22671" s="197"/>
      <c r="P22671" s="231"/>
    </row>
    <row r="22672" spans="2:16">
      <c r="B22672" s="351"/>
      <c r="C22672" s="435"/>
      <c r="D22672" s="399"/>
      <c r="E22672" s="400"/>
      <c r="G22672" s="401"/>
      <c r="H22672" s="401"/>
      <c r="I22672" s="401"/>
      <c r="J22672" s="194"/>
      <c r="K22672" s="194"/>
      <c r="L22672" s="195"/>
      <c r="M22672" s="196"/>
      <c r="N22672" s="197"/>
      <c r="O22672" s="197"/>
      <c r="P22672" s="231"/>
    </row>
    <row r="22673" spans="2:16">
      <c r="B22673" s="351"/>
      <c r="C22673" s="435"/>
      <c r="D22673" s="399"/>
      <c r="E22673" s="400"/>
      <c r="G22673" s="401"/>
      <c r="H22673" s="401"/>
      <c r="I22673" s="401"/>
      <c r="J22673" s="194"/>
      <c r="K22673" s="194"/>
      <c r="L22673" s="195"/>
      <c r="M22673" s="196"/>
      <c r="N22673" s="197"/>
      <c r="O22673" s="197"/>
      <c r="P22673" s="231"/>
    </row>
    <row r="22674" spans="2:16">
      <c r="B22674" s="351"/>
      <c r="C22674" s="435"/>
      <c r="D22674" s="399"/>
      <c r="E22674" s="400"/>
      <c r="G22674" s="401"/>
      <c r="H22674" s="401"/>
      <c r="I22674" s="401"/>
      <c r="J22674" s="194"/>
      <c r="K22674" s="194"/>
      <c r="L22674" s="195"/>
      <c r="M22674" s="196"/>
      <c r="N22674" s="197"/>
      <c r="O22674" s="197"/>
      <c r="P22674" s="231"/>
    </row>
    <row r="22675" spans="2:16">
      <c r="B22675" s="351"/>
      <c r="C22675" s="435"/>
      <c r="D22675" s="399"/>
      <c r="E22675" s="400"/>
      <c r="G22675" s="401"/>
      <c r="H22675" s="401"/>
      <c r="I22675" s="401"/>
      <c r="J22675" s="194"/>
      <c r="K22675" s="194"/>
      <c r="L22675" s="195"/>
      <c r="M22675" s="196"/>
      <c r="N22675" s="197"/>
      <c r="O22675" s="197"/>
      <c r="P22675" s="231"/>
    </row>
    <row r="22676" spans="2:16">
      <c r="B22676" s="351"/>
      <c r="C22676" s="435"/>
      <c r="D22676" s="399"/>
      <c r="E22676" s="400"/>
      <c r="G22676" s="401"/>
      <c r="H22676" s="401"/>
      <c r="I22676" s="401"/>
      <c r="J22676" s="194"/>
      <c r="K22676" s="194"/>
      <c r="L22676" s="195"/>
      <c r="M22676" s="196"/>
      <c r="N22676" s="197"/>
      <c r="O22676" s="197"/>
      <c r="P22676" s="231"/>
    </row>
    <row r="22677" spans="2:16">
      <c r="B22677" s="351"/>
      <c r="C22677" s="435"/>
      <c r="D22677" s="399"/>
      <c r="E22677" s="400"/>
      <c r="G22677" s="401"/>
      <c r="H22677" s="401"/>
      <c r="I22677" s="401"/>
      <c r="J22677" s="194"/>
      <c r="K22677" s="194"/>
      <c r="L22677" s="195"/>
      <c r="M22677" s="196"/>
      <c r="N22677" s="197"/>
      <c r="O22677" s="197"/>
      <c r="P22677" s="231"/>
    </row>
    <row r="22678" spans="2:16">
      <c r="B22678" s="351"/>
      <c r="C22678" s="435"/>
      <c r="D22678" s="399"/>
      <c r="E22678" s="400"/>
      <c r="G22678" s="401"/>
      <c r="H22678" s="401"/>
      <c r="I22678" s="401"/>
      <c r="J22678" s="194"/>
      <c r="K22678" s="194"/>
      <c r="L22678" s="195"/>
      <c r="M22678" s="196"/>
      <c r="N22678" s="197"/>
      <c r="O22678" s="197"/>
      <c r="P22678" s="231"/>
    </row>
    <row r="22679" spans="2:16">
      <c r="B22679" s="351"/>
      <c r="C22679" s="435"/>
      <c r="D22679" s="399"/>
      <c r="E22679" s="400"/>
      <c r="G22679" s="401"/>
      <c r="H22679" s="401"/>
      <c r="I22679" s="401"/>
      <c r="J22679" s="194"/>
      <c r="K22679" s="194"/>
      <c r="L22679" s="195"/>
      <c r="M22679" s="196"/>
      <c r="N22679" s="197"/>
      <c r="O22679" s="197"/>
      <c r="P22679" s="231"/>
    </row>
    <row r="22680" spans="2:16">
      <c r="B22680" s="351"/>
      <c r="C22680" s="435"/>
      <c r="D22680" s="399"/>
      <c r="E22680" s="400"/>
      <c r="G22680" s="401"/>
      <c r="H22680" s="401"/>
      <c r="I22680" s="401"/>
      <c r="J22680" s="194"/>
      <c r="K22680" s="194"/>
      <c r="L22680" s="195"/>
      <c r="M22680" s="196"/>
      <c r="N22680" s="197"/>
      <c r="O22680" s="197"/>
      <c r="P22680" s="231"/>
    </row>
    <row r="22681" spans="2:16">
      <c r="B22681" s="351"/>
      <c r="C22681" s="435"/>
      <c r="D22681" s="399"/>
      <c r="E22681" s="400"/>
      <c r="G22681" s="401"/>
      <c r="H22681" s="401"/>
      <c r="I22681" s="401"/>
      <c r="J22681" s="194"/>
      <c r="K22681" s="194"/>
      <c r="L22681" s="195"/>
      <c r="M22681" s="196"/>
      <c r="N22681" s="197"/>
      <c r="O22681" s="197"/>
      <c r="P22681" s="231"/>
    </row>
    <row r="22682" spans="2:16">
      <c r="B22682" s="351"/>
      <c r="C22682" s="435"/>
      <c r="D22682" s="399"/>
      <c r="E22682" s="400"/>
      <c r="G22682" s="401"/>
      <c r="H22682" s="401"/>
      <c r="I22682" s="401"/>
      <c r="J22682" s="194"/>
      <c r="K22682" s="194"/>
      <c r="L22682" s="195"/>
      <c r="M22682" s="196"/>
      <c r="N22682" s="197"/>
      <c r="O22682" s="197"/>
      <c r="P22682" s="231"/>
    </row>
    <row r="22683" spans="2:16">
      <c r="B22683" s="351"/>
      <c r="C22683" s="435"/>
      <c r="D22683" s="399"/>
      <c r="E22683" s="400"/>
      <c r="G22683" s="401"/>
      <c r="H22683" s="401"/>
      <c r="I22683" s="401"/>
      <c r="J22683" s="194"/>
      <c r="K22683" s="194"/>
      <c r="L22683" s="195"/>
      <c r="M22683" s="196"/>
      <c r="N22683" s="197"/>
      <c r="O22683" s="197"/>
      <c r="P22683" s="231"/>
    </row>
    <row r="22684" spans="2:16">
      <c r="B22684" s="351"/>
      <c r="C22684" s="435"/>
      <c r="D22684" s="399"/>
      <c r="E22684" s="400"/>
      <c r="G22684" s="401"/>
      <c r="H22684" s="401"/>
      <c r="I22684" s="401"/>
      <c r="J22684" s="194"/>
      <c r="K22684" s="194"/>
      <c r="L22684" s="195"/>
      <c r="M22684" s="196"/>
      <c r="N22684" s="197"/>
      <c r="O22684" s="197"/>
      <c r="P22684" s="231"/>
    </row>
    <row r="22685" spans="2:16">
      <c r="B22685" s="351"/>
      <c r="C22685" s="435"/>
      <c r="D22685" s="399"/>
      <c r="E22685" s="400"/>
      <c r="G22685" s="401"/>
      <c r="H22685" s="401"/>
      <c r="I22685" s="401"/>
      <c r="J22685" s="194"/>
      <c r="K22685" s="194"/>
      <c r="L22685" s="195"/>
      <c r="M22685" s="196"/>
      <c r="N22685" s="197"/>
      <c r="O22685" s="197"/>
      <c r="P22685" s="231"/>
    </row>
    <row r="22686" spans="2:16">
      <c r="B22686" s="402"/>
      <c r="C22686" s="436"/>
      <c r="D22686" s="404"/>
      <c r="E22686" s="405"/>
      <c r="G22686" s="406"/>
      <c r="H22686" s="406"/>
      <c r="I22686" s="406"/>
      <c r="J22686" s="194"/>
      <c r="K22686" s="194"/>
      <c r="L22686" s="195"/>
      <c r="M22686" s="196"/>
      <c r="N22686" s="197"/>
      <c r="O22686" s="197"/>
      <c r="P22686" s="221"/>
    </row>
    <row r="22687" spans="2:16">
      <c r="B22687" s="351"/>
      <c r="C22687" s="435"/>
      <c r="D22687" s="399"/>
      <c r="E22687" s="400"/>
      <c r="G22687" s="401"/>
      <c r="H22687" s="401"/>
      <c r="I22687" s="401"/>
      <c r="J22687" s="194"/>
      <c r="K22687" s="194"/>
      <c r="L22687" s="195"/>
      <c r="M22687" s="196"/>
      <c r="N22687" s="197"/>
      <c r="O22687" s="197"/>
      <c r="P22687" s="231"/>
    </row>
    <row r="22688" spans="2:16">
      <c r="B22688" s="351"/>
      <c r="C22688" s="435"/>
      <c r="D22688" s="399"/>
      <c r="E22688" s="400"/>
      <c r="G22688" s="401"/>
      <c r="H22688" s="401"/>
      <c r="I22688" s="401"/>
      <c r="J22688" s="194"/>
      <c r="K22688" s="194"/>
      <c r="L22688" s="195"/>
      <c r="M22688" s="196"/>
      <c r="N22688" s="197"/>
      <c r="O22688" s="197"/>
      <c r="P22688" s="231"/>
    </row>
    <row r="22689" spans="2:16">
      <c r="B22689" s="351"/>
      <c r="C22689" s="435"/>
      <c r="D22689" s="399"/>
      <c r="E22689" s="400"/>
      <c r="G22689" s="401"/>
      <c r="H22689" s="401"/>
      <c r="I22689" s="401"/>
      <c r="J22689" s="194"/>
      <c r="K22689" s="194"/>
      <c r="L22689" s="195"/>
      <c r="M22689" s="196"/>
      <c r="N22689" s="197"/>
      <c r="O22689" s="197"/>
      <c r="P22689" s="231"/>
    </row>
    <row r="22690" spans="2:16">
      <c r="B22690" s="351"/>
      <c r="C22690" s="435"/>
      <c r="D22690" s="399"/>
      <c r="E22690" s="400"/>
      <c r="G22690" s="401"/>
      <c r="H22690" s="401"/>
      <c r="I22690" s="401"/>
      <c r="J22690" s="194"/>
      <c r="K22690" s="194"/>
      <c r="L22690" s="195"/>
      <c r="M22690" s="196"/>
      <c r="N22690" s="197"/>
      <c r="O22690" s="197"/>
      <c r="P22690" s="231"/>
    </row>
    <row r="22691" spans="2:16">
      <c r="B22691" s="351"/>
      <c r="C22691" s="435"/>
      <c r="D22691" s="399"/>
      <c r="E22691" s="400"/>
      <c r="G22691" s="401"/>
      <c r="H22691" s="401"/>
      <c r="I22691" s="401"/>
      <c r="J22691" s="194"/>
      <c r="K22691" s="194"/>
      <c r="L22691" s="195"/>
      <c r="M22691" s="196"/>
      <c r="N22691" s="197"/>
      <c r="O22691" s="197"/>
      <c r="P22691" s="231"/>
    </row>
    <row r="22692" spans="2:16">
      <c r="B22692" s="351"/>
      <c r="C22692" s="435"/>
      <c r="D22692" s="399"/>
      <c r="E22692" s="400"/>
      <c r="G22692" s="401"/>
      <c r="H22692" s="401"/>
      <c r="I22692" s="401"/>
      <c r="J22692" s="194"/>
      <c r="K22692" s="194"/>
      <c r="L22692" s="195"/>
      <c r="M22692" s="196"/>
      <c r="N22692" s="197"/>
      <c r="O22692" s="197"/>
      <c r="P22692" s="231"/>
    </row>
    <row r="22693" spans="2:16">
      <c r="B22693" s="351"/>
      <c r="C22693" s="435"/>
      <c r="D22693" s="399"/>
      <c r="E22693" s="400"/>
      <c r="G22693" s="401"/>
      <c r="H22693" s="401"/>
      <c r="I22693" s="401"/>
      <c r="J22693" s="194"/>
      <c r="K22693" s="194"/>
      <c r="L22693" s="195"/>
      <c r="M22693" s="196"/>
      <c r="N22693" s="197"/>
      <c r="O22693" s="197"/>
      <c r="P22693" s="231"/>
    </row>
    <row r="22694" spans="2:16">
      <c r="B22694" s="351"/>
      <c r="C22694" s="435"/>
      <c r="D22694" s="399"/>
      <c r="E22694" s="400"/>
      <c r="G22694" s="401"/>
      <c r="H22694" s="401"/>
      <c r="I22694" s="401"/>
      <c r="J22694" s="194"/>
      <c r="K22694" s="194"/>
      <c r="L22694" s="195"/>
      <c r="M22694" s="196"/>
      <c r="N22694" s="197"/>
      <c r="O22694" s="197"/>
      <c r="P22694" s="231"/>
    </row>
    <row r="22695" spans="2:16">
      <c r="B22695" s="351"/>
      <c r="C22695" s="435"/>
      <c r="D22695" s="399"/>
      <c r="E22695" s="400"/>
      <c r="G22695" s="401"/>
      <c r="H22695" s="401"/>
      <c r="I22695" s="401"/>
      <c r="J22695" s="194"/>
      <c r="K22695" s="194"/>
      <c r="L22695" s="195"/>
      <c r="M22695" s="196"/>
      <c r="N22695" s="197"/>
      <c r="O22695" s="197"/>
      <c r="P22695" s="231"/>
    </row>
    <row r="22696" spans="2:16">
      <c r="B22696" s="351"/>
      <c r="C22696" s="435"/>
      <c r="D22696" s="399"/>
      <c r="E22696" s="400"/>
      <c r="G22696" s="401"/>
      <c r="H22696" s="401"/>
      <c r="I22696" s="401"/>
      <c r="J22696" s="194"/>
      <c r="K22696" s="194"/>
      <c r="L22696" s="195"/>
      <c r="M22696" s="196"/>
      <c r="N22696" s="197"/>
      <c r="O22696" s="197"/>
      <c r="P22696" s="231"/>
    </row>
    <row r="22697" spans="2:16">
      <c r="B22697" s="351"/>
      <c r="C22697" s="435"/>
      <c r="D22697" s="399"/>
      <c r="E22697" s="400"/>
      <c r="G22697" s="401"/>
      <c r="H22697" s="401"/>
      <c r="I22697" s="401"/>
      <c r="J22697" s="194"/>
      <c r="K22697" s="194"/>
      <c r="L22697" s="195"/>
      <c r="M22697" s="196"/>
      <c r="N22697" s="197"/>
      <c r="O22697" s="197"/>
      <c r="P22697" s="231"/>
    </row>
    <row r="22698" spans="2:16">
      <c r="B22698" s="351"/>
      <c r="C22698" s="435"/>
      <c r="D22698" s="399"/>
      <c r="E22698" s="400"/>
      <c r="G22698" s="401"/>
      <c r="H22698" s="401"/>
      <c r="I22698" s="401"/>
      <c r="J22698" s="194"/>
      <c r="K22698" s="194"/>
      <c r="L22698" s="195"/>
      <c r="M22698" s="196"/>
      <c r="N22698" s="197"/>
      <c r="O22698" s="197"/>
      <c r="P22698" s="231"/>
    </row>
    <row r="22699" spans="2:16">
      <c r="B22699" s="351"/>
      <c r="C22699" s="435"/>
      <c r="D22699" s="399"/>
      <c r="E22699" s="400"/>
      <c r="G22699" s="401"/>
      <c r="H22699" s="401"/>
      <c r="I22699" s="401"/>
      <c r="J22699" s="194"/>
      <c r="K22699" s="194"/>
      <c r="L22699" s="195"/>
      <c r="M22699" s="196"/>
      <c r="N22699" s="197"/>
      <c r="O22699" s="197"/>
      <c r="P22699" s="231"/>
    </row>
    <row r="22700" spans="2:16">
      <c r="B22700" s="351"/>
      <c r="C22700" s="435"/>
      <c r="D22700" s="399"/>
      <c r="E22700" s="400"/>
      <c r="G22700" s="401"/>
      <c r="H22700" s="401"/>
      <c r="I22700" s="401"/>
      <c r="J22700" s="194"/>
      <c r="K22700" s="194"/>
      <c r="L22700" s="195"/>
      <c r="M22700" s="196"/>
      <c r="N22700" s="197"/>
      <c r="O22700" s="197"/>
      <c r="P22700" s="231"/>
    </row>
    <row r="22701" spans="2:16">
      <c r="B22701" s="351"/>
      <c r="C22701" s="435"/>
      <c r="D22701" s="399"/>
      <c r="E22701" s="400"/>
      <c r="G22701" s="401"/>
      <c r="H22701" s="401"/>
      <c r="I22701" s="401"/>
      <c r="J22701" s="194"/>
      <c r="K22701" s="194"/>
      <c r="L22701" s="195"/>
      <c r="M22701" s="196"/>
      <c r="N22701" s="197"/>
      <c r="O22701" s="197"/>
      <c r="P22701" s="231"/>
    </row>
    <row r="22702" spans="2:16">
      <c r="B22702" s="351"/>
      <c r="C22702" s="435"/>
      <c r="D22702" s="399"/>
      <c r="E22702" s="400"/>
      <c r="G22702" s="401"/>
      <c r="H22702" s="401"/>
      <c r="I22702" s="401"/>
      <c r="J22702" s="194"/>
      <c r="K22702" s="194"/>
      <c r="L22702" s="195"/>
      <c r="M22702" s="196"/>
      <c r="N22702" s="197"/>
      <c r="O22702" s="197"/>
      <c r="P22702" s="231"/>
    </row>
    <row r="22703" spans="2:16">
      <c r="B22703" s="351"/>
      <c r="C22703" s="435"/>
      <c r="D22703" s="399"/>
      <c r="E22703" s="400"/>
      <c r="G22703" s="401"/>
      <c r="H22703" s="401"/>
      <c r="I22703" s="401"/>
      <c r="J22703" s="194"/>
      <c r="K22703" s="194"/>
      <c r="L22703" s="195"/>
      <c r="M22703" s="196"/>
      <c r="N22703" s="197"/>
      <c r="O22703" s="197"/>
      <c r="P22703" s="231"/>
    </row>
    <row r="22704" spans="2:16">
      <c r="B22704" s="351"/>
      <c r="C22704" s="435"/>
      <c r="D22704" s="399"/>
      <c r="E22704" s="400"/>
      <c r="G22704" s="401"/>
      <c r="H22704" s="401"/>
      <c r="I22704" s="401"/>
      <c r="J22704" s="194"/>
      <c r="K22704" s="194"/>
      <c r="L22704" s="195"/>
      <c r="M22704" s="196"/>
      <c r="N22704" s="197"/>
      <c r="O22704" s="197"/>
      <c r="P22704" s="231"/>
    </row>
    <row r="22705" spans="2:16">
      <c r="B22705" s="351"/>
      <c r="C22705" s="435"/>
      <c r="D22705" s="399"/>
      <c r="E22705" s="400"/>
      <c r="G22705" s="401"/>
      <c r="H22705" s="401"/>
      <c r="I22705" s="401"/>
      <c r="J22705" s="194"/>
      <c r="K22705" s="194"/>
      <c r="L22705" s="195"/>
      <c r="M22705" s="196"/>
      <c r="N22705" s="197"/>
      <c r="O22705" s="197"/>
      <c r="P22705" s="231"/>
    </row>
    <row r="22706" spans="2:16">
      <c r="B22706" s="351"/>
      <c r="C22706" s="435"/>
      <c r="D22706" s="399"/>
      <c r="E22706" s="400"/>
      <c r="G22706" s="401"/>
      <c r="H22706" s="401"/>
      <c r="I22706" s="401"/>
      <c r="J22706" s="194"/>
      <c r="K22706" s="194"/>
      <c r="L22706" s="195"/>
      <c r="M22706" s="196"/>
      <c r="N22706" s="197"/>
      <c r="O22706" s="197"/>
      <c r="P22706" s="231"/>
    </row>
    <row r="22707" spans="2:16">
      <c r="B22707" s="351"/>
      <c r="C22707" s="435"/>
      <c r="D22707" s="399"/>
      <c r="E22707" s="400"/>
      <c r="G22707" s="401"/>
      <c r="H22707" s="401"/>
      <c r="I22707" s="401"/>
      <c r="J22707" s="194"/>
      <c r="K22707" s="194"/>
      <c r="L22707" s="195"/>
      <c r="M22707" s="196"/>
      <c r="N22707" s="197"/>
      <c r="O22707" s="197"/>
      <c r="P22707" s="231"/>
    </row>
    <row r="22708" spans="2:16">
      <c r="B22708" s="351"/>
      <c r="C22708" s="435"/>
      <c r="D22708" s="399"/>
      <c r="E22708" s="400"/>
      <c r="G22708" s="401"/>
      <c r="H22708" s="401"/>
      <c r="I22708" s="401"/>
      <c r="J22708" s="194"/>
      <c r="K22708" s="194"/>
      <c r="L22708" s="195"/>
      <c r="M22708" s="196"/>
      <c r="N22708" s="197"/>
      <c r="O22708" s="197"/>
      <c r="P22708" s="231"/>
    </row>
    <row r="22709" spans="2:16">
      <c r="B22709" s="351"/>
      <c r="C22709" s="435"/>
      <c r="D22709" s="399"/>
      <c r="E22709" s="400"/>
      <c r="G22709" s="401"/>
      <c r="H22709" s="401"/>
      <c r="I22709" s="401"/>
      <c r="J22709" s="194"/>
      <c r="K22709" s="194"/>
      <c r="L22709" s="195"/>
      <c r="M22709" s="196"/>
      <c r="N22709" s="197"/>
      <c r="O22709" s="197"/>
      <c r="P22709" s="231"/>
    </row>
    <row r="22710" spans="2:16">
      <c r="B22710" s="351"/>
      <c r="C22710" s="435"/>
      <c r="D22710" s="399"/>
      <c r="E22710" s="400"/>
      <c r="G22710" s="401"/>
      <c r="H22710" s="401"/>
      <c r="I22710" s="401"/>
      <c r="J22710" s="194"/>
      <c r="K22710" s="194"/>
      <c r="L22710" s="195"/>
      <c r="M22710" s="196"/>
      <c r="N22710" s="197"/>
      <c r="O22710" s="197"/>
      <c r="P22710" s="231"/>
    </row>
    <row r="22711" spans="2:16">
      <c r="B22711" s="351"/>
      <c r="C22711" s="435"/>
      <c r="D22711" s="399"/>
      <c r="E22711" s="400"/>
      <c r="G22711" s="401"/>
      <c r="H22711" s="401"/>
      <c r="I22711" s="401"/>
      <c r="J22711" s="194"/>
      <c r="K22711" s="194"/>
      <c r="L22711" s="195"/>
      <c r="M22711" s="196"/>
      <c r="N22711" s="197"/>
      <c r="O22711" s="197"/>
      <c r="P22711" s="231"/>
    </row>
    <row r="22712" spans="2:16">
      <c r="B22712" s="351"/>
      <c r="C22712" s="435"/>
      <c r="D22712" s="399"/>
      <c r="E22712" s="400"/>
      <c r="G22712" s="401"/>
      <c r="H22712" s="401"/>
      <c r="I22712" s="401"/>
      <c r="J22712" s="194"/>
      <c r="K22712" s="194"/>
      <c r="L22712" s="195"/>
      <c r="M22712" s="196"/>
      <c r="N22712" s="197"/>
      <c r="O22712" s="197"/>
      <c r="P22712" s="231"/>
    </row>
    <row r="22713" spans="2:16">
      <c r="B22713" s="351"/>
      <c r="C22713" s="435"/>
      <c r="D22713" s="399"/>
      <c r="E22713" s="400"/>
      <c r="G22713" s="401"/>
      <c r="H22713" s="401"/>
      <c r="I22713" s="401"/>
      <c r="J22713" s="194"/>
      <c r="K22713" s="194"/>
      <c r="L22713" s="195"/>
      <c r="M22713" s="196"/>
      <c r="N22713" s="197"/>
      <c r="O22713" s="197"/>
      <c r="P22713" s="231"/>
    </row>
    <row r="22714" spans="2:16">
      <c r="B22714" s="351"/>
      <c r="C22714" s="435"/>
      <c r="D22714" s="399"/>
      <c r="E22714" s="400"/>
      <c r="G22714" s="401"/>
      <c r="H22714" s="401"/>
      <c r="I22714" s="401"/>
      <c r="J22714" s="194"/>
      <c r="K22714" s="194"/>
      <c r="L22714" s="195"/>
      <c r="M22714" s="196"/>
      <c r="N22714" s="197"/>
      <c r="O22714" s="197"/>
      <c r="P22714" s="231"/>
    </row>
    <row r="22715" spans="2:16">
      <c r="B22715" s="351"/>
      <c r="C22715" s="435"/>
      <c r="D22715" s="399"/>
      <c r="E22715" s="400"/>
      <c r="G22715" s="401"/>
      <c r="H22715" s="401"/>
      <c r="I22715" s="401"/>
      <c r="J22715" s="194"/>
      <c r="K22715" s="194"/>
      <c r="L22715" s="195"/>
      <c r="M22715" s="196"/>
      <c r="N22715" s="197"/>
      <c r="O22715" s="197"/>
      <c r="P22715" s="231"/>
    </row>
    <row r="22716" spans="2:16">
      <c r="B22716" s="351"/>
      <c r="C22716" s="435"/>
      <c r="D22716" s="399"/>
      <c r="E22716" s="400"/>
      <c r="G22716" s="401"/>
      <c r="H22716" s="401"/>
      <c r="I22716" s="401"/>
      <c r="J22716" s="194"/>
      <c r="K22716" s="194"/>
      <c r="L22716" s="195"/>
      <c r="M22716" s="196"/>
      <c r="N22716" s="197"/>
      <c r="O22716" s="197"/>
      <c r="P22716" s="231"/>
    </row>
    <row r="22717" spans="2:16">
      <c r="B22717" s="351"/>
      <c r="C22717" s="435"/>
      <c r="D22717" s="399"/>
      <c r="E22717" s="400"/>
      <c r="G22717" s="401"/>
      <c r="H22717" s="401"/>
      <c r="I22717" s="401"/>
      <c r="J22717" s="194"/>
      <c r="K22717" s="194"/>
      <c r="L22717" s="195"/>
      <c r="M22717" s="196"/>
      <c r="N22717" s="197"/>
      <c r="O22717" s="197"/>
      <c r="P22717" s="231"/>
    </row>
    <row r="22718" spans="2:16">
      <c r="B22718" s="351"/>
      <c r="C22718" s="435"/>
      <c r="D22718" s="399"/>
      <c r="E22718" s="400"/>
      <c r="G22718" s="401"/>
      <c r="H22718" s="401"/>
      <c r="I22718" s="401"/>
      <c r="J22718" s="194"/>
      <c r="K22718" s="194"/>
      <c r="L22718" s="195"/>
      <c r="M22718" s="196"/>
      <c r="N22718" s="197"/>
      <c r="O22718" s="197"/>
      <c r="P22718" s="231"/>
    </row>
    <row r="22719" spans="2:16">
      <c r="B22719" s="351"/>
      <c r="C22719" s="435"/>
      <c r="D22719" s="399"/>
      <c r="E22719" s="400"/>
      <c r="G22719" s="401"/>
      <c r="H22719" s="401"/>
      <c r="I22719" s="401"/>
      <c r="J22719" s="194"/>
      <c r="K22719" s="194"/>
      <c r="L22719" s="195"/>
      <c r="M22719" s="196"/>
      <c r="N22719" s="197"/>
      <c r="O22719" s="197"/>
      <c r="P22719" s="231"/>
    </row>
    <row r="22720" spans="2:16">
      <c r="B22720" s="351"/>
      <c r="C22720" s="435"/>
      <c r="D22720" s="399"/>
      <c r="E22720" s="400"/>
      <c r="G22720" s="401"/>
      <c r="H22720" s="401"/>
      <c r="I22720" s="401"/>
      <c r="J22720" s="194"/>
      <c r="K22720" s="194"/>
      <c r="L22720" s="195"/>
      <c r="M22720" s="196"/>
      <c r="N22720" s="197"/>
      <c r="O22720" s="197"/>
      <c r="P22720" s="231"/>
    </row>
    <row r="22721" spans="2:16">
      <c r="B22721" s="351"/>
      <c r="C22721" s="435"/>
      <c r="D22721" s="399"/>
      <c r="E22721" s="400"/>
      <c r="G22721" s="401"/>
      <c r="H22721" s="401"/>
      <c r="I22721" s="401"/>
      <c r="J22721" s="194"/>
      <c r="K22721" s="194"/>
      <c r="L22721" s="195"/>
      <c r="M22721" s="196"/>
      <c r="N22721" s="197"/>
      <c r="O22721" s="197"/>
      <c r="P22721" s="231"/>
    </row>
    <row r="22722" spans="2:16">
      <c r="B22722" s="351"/>
      <c r="C22722" s="435"/>
      <c r="D22722" s="399"/>
      <c r="E22722" s="400"/>
      <c r="G22722" s="401"/>
      <c r="H22722" s="401"/>
      <c r="I22722" s="401"/>
      <c r="J22722" s="194"/>
      <c r="K22722" s="194"/>
      <c r="L22722" s="195"/>
      <c r="M22722" s="196"/>
      <c r="N22722" s="197"/>
      <c r="O22722" s="197"/>
      <c r="P22722" s="231"/>
    </row>
    <row r="22723" spans="2:16">
      <c r="B22723" s="351"/>
      <c r="C22723" s="435"/>
      <c r="D22723" s="399"/>
      <c r="E22723" s="400"/>
      <c r="G22723" s="401"/>
      <c r="H22723" s="401"/>
      <c r="I22723" s="401"/>
      <c r="J22723" s="194"/>
      <c r="K22723" s="194"/>
      <c r="L22723" s="195"/>
      <c r="M22723" s="196"/>
      <c r="N22723" s="197"/>
      <c r="O22723" s="197"/>
      <c r="P22723" s="231"/>
    </row>
    <row r="22724" spans="2:16">
      <c r="B22724" s="351"/>
      <c r="C22724" s="435"/>
      <c r="D22724" s="399"/>
      <c r="E22724" s="400"/>
      <c r="G22724" s="401"/>
      <c r="H22724" s="401"/>
      <c r="I22724" s="401"/>
      <c r="J22724" s="194"/>
      <c r="K22724" s="194"/>
      <c r="L22724" s="195"/>
      <c r="M22724" s="196"/>
      <c r="N22724" s="197"/>
      <c r="O22724" s="197"/>
      <c r="P22724" s="231"/>
    </row>
    <row r="22725" spans="2:16">
      <c r="B22725" s="351"/>
      <c r="C22725" s="435"/>
      <c r="D22725" s="399"/>
      <c r="E22725" s="400"/>
      <c r="G22725" s="401"/>
      <c r="H22725" s="401"/>
      <c r="I22725" s="401"/>
      <c r="J22725" s="194"/>
      <c r="K22725" s="194"/>
      <c r="L22725" s="195"/>
      <c r="M22725" s="196"/>
      <c r="N22725" s="197"/>
      <c r="O22725" s="197"/>
      <c r="P22725" s="231"/>
    </row>
    <row r="22726" spans="2:16">
      <c r="B22726" s="351"/>
      <c r="C22726" s="435"/>
      <c r="D22726" s="399"/>
      <c r="E22726" s="400"/>
      <c r="G22726" s="401"/>
      <c r="H22726" s="401"/>
      <c r="I22726" s="401"/>
      <c r="J22726" s="194"/>
      <c r="K22726" s="194"/>
      <c r="L22726" s="195"/>
      <c r="M22726" s="196"/>
      <c r="N22726" s="197"/>
      <c r="O22726" s="197"/>
      <c r="P22726" s="231"/>
    </row>
    <row r="22727" spans="2:16">
      <c r="B22727" s="351"/>
      <c r="C22727" s="435"/>
      <c r="D22727" s="399"/>
      <c r="E22727" s="400"/>
      <c r="G22727" s="401"/>
      <c r="H22727" s="401"/>
      <c r="I22727" s="401"/>
      <c r="J22727" s="194"/>
      <c r="K22727" s="194"/>
      <c r="L22727" s="195"/>
      <c r="M22727" s="196"/>
      <c r="N22727" s="197"/>
      <c r="O22727" s="197"/>
      <c r="P22727" s="231"/>
    </row>
    <row r="22728" spans="2:16">
      <c r="B22728" s="351"/>
      <c r="C22728" s="435"/>
      <c r="D22728" s="399"/>
      <c r="E22728" s="400"/>
      <c r="G22728" s="401"/>
      <c r="H22728" s="401"/>
      <c r="I22728" s="401"/>
      <c r="J22728" s="194"/>
      <c r="K22728" s="194"/>
      <c r="L22728" s="195"/>
      <c r="M22728" s="196"/>
      <c r="N22728" s="197"/>
      <c r="O22728" s="197"/>
      <c r="P22728" s="231"/>
    </row>
    <row r="22729" spans="2:16">
      <c r="B22729" s="351"/>
      <c r="C22729" s="435"/>
      <c r="D22729" s="399"/>
      <c r="E22729" s="400"/>
      <c r="G22729" s="401"/>
      <c r="H22729" s="401"/>
      <c r="I22729" s="401"/>
      <c r="J22729" s="194"/>
      <c r="K22729" s="194"/>
      <c r="L22729" s="195"/>
      <c r="M22729" s="196"/>
      <c r="N22729" s="197"/>
      <c r="O22729" s="197"/>
      <c r="P22729" s="231"/>
    </row>
    <row r="22730" spans="2:16">
      <c r="B22730" s="351"/>
      <c r="C22730" s="435"/>
      <c r="D22730" s="399"/>
      <c r="E22730" s="400"/>
      <c r="G22730" s="401"/>
      <c r="H22730" s="401"/>
      <c r="I22730" s="401"/>
      <c r="J22730" s="194"/>
      <c r="K22730" s="194"/>
      <c r="L22730" s="195"/>
      <c r="M22730" s="196"/>
      <c r="N22730" s="197"/>
      <c r="O22730" s="197"/>
      <c r="P22730" s="231"/>
    </row>
    <row r="22731" spans="2:16">
      <c r="B22731" s="351"/>
      <c r="C22731" s="435"/>
      <c r="D22731" s="399"/>
      <c r="E22731" s="400"/>
      <c r="G22731" s="401"/>
      <c r="H22731" s="401"/>
      <c r="I22731" s="401"/>
      <c r="J22731" s="194"/>
      <c r="K22731" s="194"/>
      <c r="L22731" s="195"/>
      <c r="M22731" s="196"/>
      <c r="N22731" s="197"/>
      <c r="O22731" s="197"/>
      <c r="P22731" s="231"/>
    </row>
    <row r="22732" spans="2:16">
      <c r="B22732" s="351"/>
      <c r="C22732" s="435"/>
      <c r="D22732" s="399"/>
      <c r="E22732" s="400"/>
      <c r="G22732" s="401"/>
      <c r="H22732" s="401"/>
      <c r="I22732" s="401"/>
      <c r="J22732" s="194"/>
      <c r="K22732" s="194"/>
      <c r="L22732" s="195"/>
      <c r="M22732" s="196"/>
      <c r="N22732" s="197"/>
      <c r="O22732" s="197"/>
      <c r="P22732" s="231"/>
    </row>
    <row r="22733" spans="2:16">
      <c r="B22733" s="351"/>
      <c r="C22733" s="435"/>
      <c r="D22733" s="399"/>
      <c r="E22733" s="400"/>
      <c r="G22733" s="401"/>
      <c r="H22733" s="401"/>
      <c r="I22733" s="401"/>
      <c r="J22733" s="194"/>
      <c r="K22733" s="194"/>
      <c r="L22733" s="195"/>
      <c r="M22733" s="196"/>
      <c r="N22733" s="197"/>
      <c r="O22733" s="197"/>
      <c r="P22733" s="231"/>
    </row>
    <row r="22734" spans="2:16">
      <c r="B22734" s="351"/>
      <c r="C22734" s="435"/>
      <c r="D22734" s="399"/>
      <c r="E22734" s="400"/>
      <c r="G22734" s="401"/>
      <c r="H22734" s="401"/>
      <c r="I22734" s="401"/>
      <c r="J22734" s="194"/>
      <c r="K22734" s="194"/>
      <c r="L22734" s="195"/>
      <c r="M22734" s="196"/>
      <c r="N22734" s="197"/>
      <c r="O22734" s="197"/>
      <c r="P22734" s="231"/>
    </row>
    <row r="22735" spans="2:16">
      <c r="B22735" s="351"/>
      <c r="C22735" s="435"/>
      <c r="D22735" s="399"/>
      <c r="E22735" s="400"/>
      <c r="G22735" s="401"/>
      <c r="H22735" s="401"/>
      <c r="I22735" s="401"/>
      <c r="J22735" s="194"/>
      <c r="K22735" s="194"/>
      <c r="L22735" s="195"/>
      <c r="M22735" s="196"/>
      <c r="N22735" s="197"/>
      <c r="O22735" s="197"/>
      <c r="P22735" s="231"/>
    </row>
    <row r="22736" spans="2:16">
      <c r="B22736" s="351"/>
      <c r="C22736" s="435"/>
      <c r="D22736" s="399"/>
      <c r="E22736" s="400"/>
      <c r="G22736" s="401"/>
      <c r="H22736" s="401"/>
      <c r="I22736" s="401"/>
      <c r="J22736" s="194"/>
      <c r="K22736" s="194"/>
      <c r="L22736" s="195"/>
      <c r="M22736" s="196"/>
      <c r="N22736" s="197"/>
      <c r="O22736" s="197"/>
      <c r="P22736" s="231"/>
    </row>
    <row r="22737" spans="2:16">
      <c r="B22737" s="351"/>
      <c r="C22737" s="435"/>
      <c r="D22737" s="399"/>
      <c r="E22737" s="400"/>
      <c r="G22737" s="401"/>
      <c r="H22737" s="401"/>
      <c r="I22737" s="401"/>
      <c r="J22737" s="194"/>
      <c r="K22737" s="194"/>
      <c r="L22737" s="195"/>
      <c r="M22737" s="196"/>
      <c r="N22737" s="197"/>
      <c r="O22737" s="197"/>
      <c r="P22737" s="231"/>
    </row>
    <row r="22738" spans="2:16">
      <c r="B22738" s="351"/>
      <c r="C22738" s="435"/>
      <c r="D22738" s="399"/>
      <c r="E22738" s="400"/>
      <c r="G22738" s="401"/>
      <c r="H22738" s="401"/>
      <c r="I22738" s="401"/>
      <c r="J22738" s="194"/>
      <c r="K22738" s="194"/>
      <c r="L22738" s="195"/>
      <c r="M22738" s="196"/>
      <c r="N22738" s="197"/>
      <c r="O22738" s="197"/>
      <c r="P22738" s="231"/>
    </row>
    <row r="22739" spans="2:16">
      <c r="B22739" s="351"/>
      <c r="C22739" s="435"/>
      <c r="D22739" s="399"/>
      <c r="E22739" s="400"/>
      <c r="G22739" s="401"/>
      <c r="H22739" s="401"/>
      <c r="I22739" s="401"/>
      <c r="J22739" s="194"/>
      <c r="K22739" s="194"/>
      <c r="L22739" s="195"/>
      <c r="M22739" s="196"/>
      <c r="N22739" s="197"/>
      <c r="O22739" s="197"/>
      <c r="P22739" s="231"/>
    </row>
    <row r="22740" spans="2:16">
      <c r="B22740" s="351"/>
      <c r="C22740" s="435"/>
      <c r="D22740" s="399"/>
      <c r="E22740" s="400"/>
      <c r="G22740" s="401"/>
      <c r="H22740" s="401"/>
      <c r="I22740" s="401"/>
      <c r="J22740" s="194"/>
      <c r="K22740" s="194"/>
      <c r="L22740" s="195"/>
      <c r="M22740" s="196"/>
      <c r="N22740" s="197"/>
      <c r="O22740" s="197"/>
      <c r="P22740" s="231"/>
    </row>
    <row r="22741" spans="2:16">
      <c r="B22741" s="351"/>
      <c r="C22741" s="435"/>
      <c r="D22741" s="399"/>
      <c r="E22741" s="400"/>
      <c r="G22741" s="401"/>
      <c r="H22741" s="401"/>
      <c r="I22741" s="401"/>
      <c r="J22741" s="194"/>
      <c r="K22741" s="194"/>
      <c r="L22741" s="195"/>
      <c r="M22741" s="196"/>
      <c r="N22741" s="197"/>
      <c r="O22741" s="197"/>
      <c r="P22741" s="231"/>
    </row>
    <row r="22742" spans="2:16">
      <c r="B22742" s="351"/>
      <c r="C22742" s="435"/>
      <c r="D22742" s="399"/>
      <c r="E22742" s="400"/>
      <c r="G22742" s="401"/>
      <c r="H22742" s="401"/>
      <c r="I22742" s="401"/>
      <c r="J22742" s="194"/>
      <c r="K22742" s="194"/>
      <c r="L22742" s="195"/>
      <c r="M22742" s="196"/>
      <c r="N22742" s="197"/>
      <c r="O22742" s="197"/>
      <c r="P22742" s="231"/>
    </row>
    <row r="22743" spans="2:16">
      <c r="B22743" s="351"/>
      <c r="C22743" s="435"/>
      <c r="D22743" s="399"/>
      <c r="E22743" s="400"/>
      <c r="G22743" s="401"/>
      <c r="H22743" s="401"/>
      <c r="I22743" s="401"/>
      <c r="J22743" s="194"/>
      <c r="K22743" s="194"/>
      <c r="L22743" s="195"/>
      <c r="M22743" s="196"/>
      <c r="N22743" s="197"/>
      <c r="O22743" s="197"/>
      <c r="P22743" s="231"/>
    </row>
    <row r="22744" spans="2:16">
      <c r="B22744" s="351"/>
      <c r="C22744" s="435"/>
      <c r="D22744" s="399"/>
      <c r="E22744" s="400"/>
      <c r="G22744" s="401"/>
      <c r="H22744" s="401"/>
      <c r="I22744" s="401"/>
      <c r="J22744" s="194"/>
      <c r="K22744" s="194"/>
      <c r="L22744" s="195"/>
      <c r="M22744" s="196"/>
      <c r="N22744" s="197"/>
      <c r="O22744" s="197"/>
      <c r="P22744" s="231"/>
    </row>
    <row r="22745" spans="2:16">
      <c r="B22745" s="351"/>
      <c r="C22745" s="435"/>
      <c r="D22745" s="399"/>
      <c r="E22745" s="400"/>
      <c r="G22745" s="401"/>
      <c r="H22745" s="401"/>
      <c r="I22745" s="401"/>
      <c r="J22745" s="194"/>
      <c r="K22745" s="194"/>
      <c r="L22745" s="195"/>
      <c r="M22745" s="196"/>
      <c r="N22745" s="197"/>
      <c r="O22745" s="197"/>
      <c r="P22745" s="231"/>
    </row>
    <row r="22746" spans="2:16">
      <c r="B22746" s="351"/>
      <c r="C22746" s="435"/>
      <c r="D22746" s="399"/>
      <c r="E22746" s="400"/>
      <c r="G22746" s="401"/>
      <c r="H22746" s="401"/>
      <c r="I22746" s="401"/>
      <c r="J22746" s="194"/>
      <c r="K22746" s="194"/>
      <c r="L22746" s="195"/>
      <c r="M22746" s="196"/>
      <c r="N22746" s="197"/>
      <c r="O22746" s="197"/>
      <c r="P22746" s="231"/>
    </row>
    <row r="22747" spans="2:16">
      <c r="B22747" s="351"/>
      <c r="C22747" s="435"/>
      <c r="D22747" s="399"/>
      <c r="E22747" s="400"/>
      <c r="G22747" s="401"/>
      <c r="H22747" s="401"/>
      <c r="I22747" s="401"/>
      <c r="J22747" s="194"/>
      <c r="K22747" s="194"/>
      <c r="L22747" s="195"/>
      <c r="M22747" s="196"/>
      <c r="N22747" s="197"/>
      <c r="O22747" s="197"/>
      <c r="P22747" s="231"/>
    </row>
    <row r="22748" spans="2:16">
      <c r="B22748" s="351"/>
      <c r="C22748" s="435"/>
      <c r="D22748" s="399"/>
      <c r="E22748" s="400"/>
      <c r="G22748" s="401"/>
      <c r="H22748" s="401"/>
      <c r="I22748" s="401"/>
      <c r="J22748" s="194"/>
      <c r="K22748" s="194"/>
      <c r="L22748" s="195"/>
      <c r="M22748" s="196"/>
      <c r="N22748" s="197"/>
      <c r="O22748" s="197"/>
      <c r="P22748" s="231"/>
    </row>
    <row r="22749" spans="2:16">
      <c r="B22749" s="351"/>
      <c r="C22749" s="435"/>
      <c r="D22749" s="399"/>
      <c r="E22749" s="400"/>
      <c r="G22749" s="401"/>
      <c r="H22749" s="401"/>
      <c r="I22749" s="401"/>
      <c r="J22749" s="194"/>
      <c r="K22749" s="194"/>
      <c r="L22749" s="195"/>
      <c r="M22749" s="196"/>
      <c r="N22749" s="197"/>
      <c r="O22749" s="197"/>
      <c r="P22749" s="231"/>
    </row>
    <row r="22750" spans="2:16">
      <c r="B22750" s="351"/>
      <c r="C22750" s="435"/>
      <c r="D22750" s="399"/>
      <c r="E22750" s="400"/>
      <c r="G22750" s="401"/>
      <c r="H22750" s="401"/>
      <c r="I22750" s="401"/>
      <c r="J22750" s="194"/>
      <c r="K22750" s="194"/>
      <c r="L22750" s="195"/>
      <c r="M22750" s="196"/>
      <c r="N22750" s="197"/>
      <c r="O22750" s="197"/>
      <c r="P22750" s="231"/>
    </row>
    <row r="22751" spans="2:16">
      <c r="B22751" s="351"/>
      <c r="C22751" s="435"/>
      <c r="D22751" s="399"/>
      <c r="E22751" s="400"/>
      <c r="G22751" s="401"/>
      <c r="H22751" s="401"/>
      <c r="I22751" s="401"/>
      <c r="J22751" s="194"/>
      <c r="K22751" s="194"/>
      <c r="L22751" s="195"/>
      <c r="M22751" s="196"/>
      <c r="N22751" s="197"/>
      <c r="O22751" s="197"/>
      <c r="P22751" s="231"/>
    </row>
    <row r="22752" spans="2:16">
      <c r="B22752" s="351"/>
      <c r="C22752" s="435"/>
      <c r="D22752" s="399"/>
      <c r="E22752" s="400"/>
      <c r="G22752" s="401"/>
      <c r="H22752" s="401"/>
      <c r="I22752" s="401"/>
      <c r="J22752" s="194"/>
      <c r="K22752" s="194"/>
      <c r="L22752" s="195"/>
      <c r="M22752" s="196"/>
      <c r="N22752" s="197"/>
      <c r="O22752" s="197"/>
      <c r="P22752" s="231"/>
    </row>
    <row r="22753" spans="2:16">
      <c r="B22753" s="351"/>
      <c r="C22753" s="435"/>
      <c r="D22753" s="399"/>
      <c r="E22753" s="400"/>
      <c r="G22753" s="401"/>
      <c r="H22753" s="401"/>
      <c r="I22753" s="401"/>
      <c r="J22753" s="194"/>
      <c r="K22753" s="194"/>
      <c r="L22753" s="195"/>
      <c r="M22753" s="196"/>
      <c r="N22753" s="197"/>
      <c r="O22753" s="197"/>
      <c r="P22753" s="231"/>
    </row>
    <row r="22754" spans="2:16">
      <c r="B22754" s="351"/>
      <c r="C22754" s="435"/>
      <c r="D22754" s="399"/>
      <c r="E22754" s="400"/>
      <c r="G22754" s="401"/>
      <c r="H22754" s="401"/>
      <c r="I22754" s="401"/>
      <c r="J22754" s="194"/>
      <c r="K22754" s="194"/>
      <c r="L22754" s="195"/>
      <c r="M22754" s="196"/>
      <c r="N22754" s="197"/>
      <c r="O22754" s="197"/>
      <c r="P22754" s="231"/>
    </row>
    <row r="22755" spans="2:16">
      <c r="B22755" s="351"/>
      <c r="C22755" s="435"/>
      <c r="D22755" s="399"/>
      <c r="E22755" s="400"/>
      <c r="G22755" s="401"/>
      <c r="H22755" s="401"/>
      <c r="I22755" s="401"/>
      <c r="J22755" s="194"/>
      <c r="K22755" s="194"/>
      <c r="L22755" s="195"/>
      <c r="M22755" s="196"/>
      <c r="N22755" s="197"/>
      <c r="O22755" s="197"/>
      <c r="P22755" s="231"/>
    </row>
    <row r="22756" spans="2:16">
      <c r="B22756" s="351"/>
      <c r="C22756" s="435"/>
      <c r="D22756" s="399"/>
      <c r="E22756" s="400"/>
      <c r="G22756" s="401"/>
      <c r="H22756" s="401"/>
      <c r="I22756" s="401"/>
      <c r="J22756" s="194"/>
      <c r="K22756" s="194"/>
      <c r="L22756" s="195"/>
      <c r="M22756" s="196"/>
      <c r="N22756" s="197"/>
      <c r="O22756" s="197"/>
      <c r="P22756" s="231"/>
    </row>
    <row r="22757" spans="2:16">
      <c r="B22757" s="402"/>
      <c r="C22757" s="436"/>
      <c r="D22757" s="404"/>
      <c r="E22757" s="405"/>
      <c r="G22757" s="406"/>
      <c r="H22757" s="406"/>
      <c r="I22757" s="406"/>
      <c r="J22757" s="194"/>
      <c r="K22757" s="194"/>
      <c r="L22757" s="195"/>
      <c r="M22757" s="196"/>
      <c r="N22757" s="197"/>
      <c r="O22757" s="197"/>
      <c r="P22757" s="221"/>
    </row>
    <row r="22758" spans="2:16">
      <c r="B22758" s="351"/>
      <c r="C22758" s="435"/>
      <c r="D22758" s="399"/>
      <c r="E22758" s="400"/>
      <c r="G22758" s="401"/>
      <c r="H22758" s="401"/>
      <c r="I22758" s="401"/>
      <c r="J22758" s="194"/>
      <c r="K22758" s="194"/>
      <c r="L22758" s="195"/>
      <c r="M22758" s="196"/>
      <c r="N22758" s="197"/>
      <c r="O22758" s="197"/>
      <c r="P22758" s="231"/>
    </row>
    <row r="22759" spans="2:16">
      <c r="B22759" s="351"/>
      <c r="C22759" s="435"/>
      <c r="D22759" s="399"/>
      <c r="E22759" s="400"/>
      <c r="G22759" s="401"/>
      <c r="H22759" s="401"/>
      <c r="I22759" s="401"/>
      <c r="J22759" s="194"/>
      <c r="K22759" s="194"/>
      <c r="L22759" s="195"/>
      <c r="M22759" s="196"/>
      <c r="N22759" s="197"/>
      <c r="O22759" s="197"/>
      <c r="P22759" s="231"/>
    </row>
    <row r="22760" spans="2:16">
      <c r="B22760" s="351"/>
      <c r="C22760" s="435"/>
      <c r="D22760" s="399"/>
      <c r="E22760" s="400"/>
      <c r="G22760" s="401"/>
      <c r="H22760" s="401"/>
      <c r="I22760" s="401"/>
      <c r="J22760" s="194"/>
      <c r="K22760" s="194"/>
      <c r="L22760" s="195"/>
      <c r="M22760" s="196"/>
      <c r="N22760" s="197"/>
      <c r="O22760" s="197"/>
      <c r="P22760" s="231"/>
    </row>
    <row r="22761" spans="2:16">
      <c r="B22761" s="351"/>
      <c r="C22761" s="435"/>
      <c r="D22761" s="399"/>
      <c r="E22761" s="400"/>
      <c r="G22761" s="401"/>
      <c r="H22761" s="401"/>
      <c r="I22761" s="401"/>
      <c r="J22761" s="194"/>
      <c r="K22761" s="194"/>
      <c r="L22761" s="195"/>
      <c r="M22761" s="196"/>
      <c r="N22761" s="197"/>
      <c r="O22761" s="197"/>
      <c r="P22761" s="231"/>
    </row>
    <row r="22762" spans="2:16">
      <c r="B22762" s="351"/>
      <c r="C22762" s="436"/>
      <c r="D22762" s="399"/>
      <c r="E22762" s="400"/>
      <c r="G22762" s="401"/>
      <c r="H22762" s="401"/>
      <c r="I22762" s="401"/>
      <c r="J22762" s="194"/>
      <c r="K22762" s="194"/>
      <c r="L22762" s="195"/>
      <c r="M22762" s="196"/>
      <c r="N22762" s="197"/>
      <c r="O22762" s="197"/>
      <c r="P22762" s="231"/>
    </row>
    <row r="22763" spans="2:16">
      <c r="B22763" s="351"/>
      <c r="C22763" s="436"/>
      <c r="D22763" s="399"/>
      <c r="E22763" s="400"/>
      <c r="G22763" s="401"/>
      <c r="H22763" s="401"/>
      <c r="I22763" s="401"/>
      <c r="J22763" s="194"/>
      <c r="K22763" s="194"/>
      <c r="L22763" s="195"/>
      <c r="M22763" s="196"/>
      <c r="N22763" s="197"/>
      <c r="O22763" s="197"/>
      <c r="P22763" s="231"/>
    </row>
    <row r="22764" spans="2:16">
      <c r="B22764" s="351"/>
      <c r="C22764" s="436"/>
      <c r="D22764" s="399"/>
      <c r="E22764" s="400"/>
      <c r="G22764" s="401"/>
      <c r="H22764" s="401"/>
      <c r="I22764" s="401"/>
      <c r="J22764" s="194"/>
      <c r="K22764" s="194"/>
      <c r="L22764" s="195"/>
      <c r="M22764" s="196"/>
      <c r="N22764" s="197"/>
      <c r="O22764" s="197"/>
      <c r="P22764" s="231"/>
    </row>
    <row r="22765" spans="2:16">
      <c r="B22765" s="351"/>
      <c r="C22765" s="436"/>
      <c r="D22765" s="399"/>
      <c r="E22765" s="400"/>
      <c r="G22765" s="401"/>
      <c r="H22765" s="401"/>
      <c r="I22765" s="401"/>
      <c r="J22765" s="194"/>
      <c r="K22765" s="194"/>
      <c r="L22765" s="195"/>
      <c r="M22765" s="196"/>
      <c r="N22765" s="197"/>
      <c r="O22765" s="197"/>
      <c r="P22765" s="231"/>
    </row>
    <row r="22766" spans="2:16">
      <c r="B22766" s="351"/>
      <c r="C22766" s="436"/>
      <c r="D22766" s="399"/>
      <c r="E22766" s="400"/>
      <c r="G22766" s="401"/>
      <c r="H22766" s="401"/>
      <c r="I22766" s="401"/>
      <c r="J22766" s="194"/>
      <c r="K22766" s="194"/>
      <c r="L22766" s="195"/>
      <c r="M22766" s="196"/>
      <c r="N22766" s="197"/>
      <c r="O22766" s="197"/>
      <c r="P22766" s="231"/>
    </row>
    <row r="22767" spans="2:16">
      <c r="B22767" s="351"/>
      <c r="C22767" s="436"/>
      <c r="D22767" s="399"/>
      <c r="E22767" s="400"/>
      <c r="G22767" s="401"/>
      <c r="H22767" s="401"/>
      <c r="I22767" s="401"/>
      <c r="J22767" s="194"/>
      <c r="K22767" s="194"/>
      <c r="L22767" s="195"/>
      <c r="M22767" s="196"/>
      <c r="N22767" s="197"/>
      <c r="O22767" s="197"/>
      <c r="P22767" s="231"/>
    </row>
    <row r="22768" spans="2:16">
      <c r="B22768" s="351"/>
      <c r="C22768" s="436"/>
      <c r="D22768" s="399"/>
      <c r="E22768" s="400"/>
      <c r="G22768" s="401"/>
      <c r="H22768" s="401"/>
      <c r="I22768" s="401"/>
      <c r="J22768" s="194"/>
      <c r="K22768" s="194"/>
      <c r="L22768" s="195"/>
      <c r="M22768" s="196"/>
      <c r="N22768" s="197"/>
      <c r="O22768" s="197"/>
      <c r="P22768" s="231"/>
    </row>
    <row r="22769" spans="2:16">
      <c r="B22769" s="351"/>
      <c r="C22769" s="436"/>
      <c r="D22769" s="399"/>
      <c r="E22769" s="400"/>
      <c r="G22769" s="401"/>
      <c r="H22769" s="401"/>
      <c r="I22769" s="401"/>
      <c r="J22769" s="194"/>
      <c r="K22769" s="194"/>
      <c r="L22769" s="195"/>
      <c r="M22769" s="196"/>
      <c r="N22769" s="197"/>
      <c r="O22769" s="197"/>
      <c r="P22769" s="231"/>
    </row>
    <row r="22770" spans="2:16">
      <c r="B22770" s="351"/>
      <c r="C22770" s="436"/>
      <c r="D22770" s="399"/>
      <c r="E22770" s="400"/>
      <c r="G22770" s="401"/>
      <c r="H22770" s="401"/>
      <c r="I22770" s="401"/>
      <c r="J22770" s="194"/>
      <c r="K22770" s="194"/>
      <c r="L22770" s="195"/>
      <c r="M22770" s="196"/>
      <c r="N22770" s="197"/>
      <c r="O22770" s="197"/>
      <c r="P22770" s="231"/>
    </row>
    <row r="22771" spans="2:16">
      <c r="B22771" s="351"/>
      <c r="C22771" s="436"/>
      <c r="D22771" s="399"/>
      <c r="E22771" s="400"/>
      <c r="G22771" s="401"/>
      <c r="H22771" s="401"/>
      <c r="I22771" s="401"/>
      <c r="J22771" s="194"/>
      <c r="K22771" s="194"/>
      <c r="L22771" s="195"/>
      <c r="M22771" s="196"/>
      <c r="N22771" s="197"/>
      <c r="O22771" s="197"/>
      <c r="P22771" s="231"/>
    </row>
    <row r="22772" spans="2:16">
      <c r="B22772" s="351"/>
      <c r="C22772" s="436"/>
      <c r="D22772" s="399"/>
      <c r="E22772" s="400"/>
      <c r="G22772" s="401"/>
      <c r="H22772" s="401"/>
      <c r="I22772" s="401"/>
      <c r="J22772" s="194"/>
      <c r="K22772" s="194"/>
      <c r="L22772" s="195"/>
      <c r="M22772" s="196"/>
      <c r="N22772" s="197"/>
      <c r="O22772" s="197"/>
      <c r="P22772" s="231"/>
    </row>
    <row r="22773" spans="2:16">
      <c r="B22773" s="351"/>
      <c r="C22773" s="436"/>
      <c r="D22773" s="399"/>
      <c r="E22773" s="400"/>
      <c r="G22773" s="401"/>
      <c r="H22773" s="401"/>
      <c r="I22773" s="401"/>
      <c r="J22773" s="194"/>
      <c r="K22773" s="194"/>
      <c r="L22773" s="195"/>
      <c r="M22773" s="196"/>
      <c r="N22773" s="197"/>
      <c r="O22773" s="197"/>
      <c r="P22773" s="231"/>
    </row>
    <row r="22774" spans="2:16">
      <c r="B22774" s="351"/>
      <c r="C22774" s="436"/>
      <c r="D22774" s="399"/>
      <c r="E22774" s="400"/>
      <c r="G22774" s="401"/>
      <c r="H22774" s="401"/>
      <c r="I22774" s="401"/>
      <c r="J22774" s="194"/>
      <c r="K22774" s="194"/>
      <c r="L22774" s="195"/>
      <c r="M22774" s="196"/>
      <c r="N22774" s="197"/>
      <c r="O22774" s="197"/>
      <c r="P22774" s="231"/>
    </row>
    <row r="22775" spans="2:16">
      <c r="B22775" s="351"/>
      <c r="C22775" s="436"/>
      <c r="D22775" s="399"/>
      <c r="E22775" s="400"/>
      <c r="G22775" s="401"/>
      <c r="H22775" s="401"/>
      <c r="I22775" s="401"/>
      <c r="J22775" s="194"/>
      <c r="K22775" s="194"/>
      <c r="L22775" s="195"/>
      <c r="M22775" s="196"/>
      <c r="N22775" s="197"/>
      <c r="O22775" s="197"/>
      <c r="P22775" s="231"/>
    </row>
    <row r="22776" spans="2:16">
      <c r="B22776" s="351"/>
      <c r="C22776" s="436"/>
      <c r="D22776" s="399"/>
      <c r="E22776" s="400"/>
      <c r="G22776" s="401"/>
      <c r="H22776" s="401"/>
      <c r="I22776" s="401"/>
      <c r="J22776" s="194"/>
      <c r="K22776" s="194"/>
      <c r="L22776" s="195"/>
      <c r="M22776" s="196"/>
      <c r="N22776" s="197"/>
      <c r="O22776" s="197"/>
      <c r="P22776" s="231"/>
    </row>
    <row r="22777" spans="2:16">
      <c r="B22777" s="351"/>
      <c r="C22777" s="436"/>
      <c r="D22777" s="399"/>
      <c r="E22777" s="400"/>
      <c r="G22777" s="401"/>
      <c r="H22777" s="401"/>
      <c r="I22777" s="401"/>
      <c r="J22777" s="194"/>
      <c r="K22777" s="194"/>
      <c r="L22777" s="195"/>
      <c r="M22777" s="196"/>
      <c r="N22777" s="197"/>
      <c r="O22777" s="197"/>
      <c r="P22777" s="231"/>
    </row>
    <row r="22778" spans="2:16">
      <c r="B22778" s="351"/>
      <c r="C22778" s="436"/>
      <c r="D22778" s="399"/>
      <c r="E22778" s="400"/>
      <c r="G22778" s="401"/>
      <c r="H22778" s="401"/>
      <c r="I22778" s="401"/>
      <c r="J22778" s="194"/>
      <c r="K22778" s="194"/>
      <c r="L22778" s="195"/>
      <c r="M22778" s="196"/>
      <c r="N22778" s="197"/>
      <c r="O22778" s="197"/>
      <c r="P22778" s="231"/>
    </row>
    <row r="22779" spans="2:16">
      <c r="B22779" s="351"/>
      <c r="C22779" s="436"/>
      <c r="D22779" s="399"/>
      <c r="E22779" s="400"/>
      <c r="G22779" s="401"/>
      <c r="H22779" s="401"/>
      <c r="I22779" s="401"/>
      <c r="J22779" s="194"/>
      <c r="K22779" s="194"/>
      <c r="L22779" s="195"/>
      <c r="M22779" s="196"/>
      <c r="N22779" s="197"/>
      <c r="O22779" s="197"/>
      <c r="P22779" s="231"/>
    </row>
    <row r="22780" spans="2:16">
      <c r="B22780" s="351"/>
      <c r="C22780" s="436"/>
      <c r="D22780" s="399"/>
      <c r="E22780" s="400"/>
      <c r="G22780" s="401"/>
      <c r="H22780" s="401"/>
      <c r="I22780" s="401"/>
      <c r="J22780" s="194"/>
      <c r="K22780" s="194"/>
      <c r="L22780" s="195"/>
      <c r="M22780" s="196"/>
      <c r="N22780" s="197"/>
      <c r="O22780" s="197"/>
      <c r="P22780" s="231"/>
    </row>
    <row r="22781" spans="2:16">
      <c r="B22781" s="351"/>
      <c r="C22781" s="436"/>
      <c r="D22781" s="399"/>
      <c r="E22781" s="400"/>
      <c r="G22781" s="401"/>
      <c r="H22781" s="401"/>
      <c r="I22781" s="401"/>
      <c r="J22781" s="194"/>
      <c r="K22781" s="194"/>
      <c r="L22781" s="195"/>
      <c r="M22781" s="196"/>
      <c r="N22781" s="197"/>
      <c r="O22781" s="197"/>
      <c r="P22781" s="231"/>
    </row>
    <row r="22782" spans="2:16">
      <c r="B22782" s="351"/>
      <c r="C22782" s="436"/>
      <c r="D22782" s="399"/>
      <c r="E22782" s="400"/>
      <c r="G22782" s="401"/>
      <c r="H22782" s="401"/>
      <c r="I22782" s="401"/>
      <c r="J22782" s="194"/>
      <c r="K22782" s="194"/>
      <c r="L22782" s="195"/>
      <c r="M22782" s="196"/>
      <c r="N22782" s="197"/>
      <c r="O22782" s="197"/>
      <c r="P22782" s="231"/>
    </row>
    <row r="22783" spans="2:16">
      <c r="B22783" s="351"/>
      <c r="C22783" s="436"/>
      <c r="D22783" s="399"/>
      <c r="E22783" s="400"/>
      <c r="G22783" s="401"/>
      <c r="H22783" s="401"/>
      <c r="I22783" s="401"/>
      <c r="J22783" s="194"/>
      <c r="K22783" s="194"/>
      <c r="L22783" s="195"/>
      <c r="M22783" s="196"/>
      <c r="N22783" s="197"/>
      <c r="O22783" s="197"/>
      <c r="P22783" s="231"/>
    </row>
    <row r="22784" spans="2:16">
      <c r="B22784" s="351"/>
      <c r="C22784" s="436"/>
      <c r="D22784" s="399"/>
      <c r="E22784" s="400"/>
      <c r="G22784" s="401"/>
      <c r="H22784" s="401"/>
      <c r="I22784" s="401"/>
      <c r="J22784" s="194"/>
      <c r="K22784" s="194"/>
      <c r="L22784" s="195"/>
      <c r="M22784" s="196"/>
      <c r="N22784" s="197"/>
      <c r="O22784" s="197"/>
      <c r="P22784" s="231"/>
    </row>
    <row r="22785" spans="2:16">
      <c r="B22785" s="351"/>
      <c r="C22785" s="436"/>
      <c r="D22785" s="399"/>
      <c r="E22785" s="400"/>
      <c r="G22785" s="401"/>
      <c r="H22785" s="401"/>
      <c r="I22785" s="401"/>
      <c r="J22785" s="194"/>
      <c r="K22785" s="194"/>
      <c r="L22785" s="195"/>
      <c r="M22785" s="196"/>
      <c r="N22785" s="197"/>
      <c r="O22785" s="197"/>
      <c r="P22785" s="231"/>
    </row>
    <row r="22786" spans="2:16">
      <c r="B22786" s="402"/>
      <c r="C22786" s="436"/>
      <c r="D22786" s="404"/>
      <c r="E22786" s="405"/>
      <c r="G22786" s="406"/>
      <c r="H22786" s="406"/>
      <c r="I22786" s="406"/>
      <c r="J22786" s="194"/>
      <c r="K22786" s="194"/>
      <c r="L22786" s="195"/>
      <c r="M22786" s="196"/>
      <c r="N22786" s="197"/>
      <c r="O22786" s="197"/>
      <c r="P22786" s="221"/>
    </row>
    <row r="22787" spans="2:16">
      <c r="B22787" s="351"/>
      <c r="C22787" s="435"/>
      <c r="D22787" s="399"/>
      <c r="E22787" s="400"/>
      <c r="G22787" s="401"/>
      <c r="H22787" s="401"/>
      <c r="I22787" s="401"/>
      <c r="J22787" s="194"/>
      <c r="K22787" s="194"/>
      <c r="L22787" s="195"/>
      <c r="M22787" s="196"/>
      <c r="N22787" s="197"/>
      <c r="O22787" s="197"/>
      <c r="P22787" s="231"/>
    </row>
    <row r="22788" spans="2:16">
      <c r="B22788" s="351"/>
      <c r="C22788" s="435"/>
      <c r="D22788" s="399"/>
      <c r="E22788" s="400"/>
      <c r="G22788" s="401"/>
      <c r="H22788" s="401"/>
      <c r="I22788" s="401"/>
      <c r="J22788" s="194"/>
      <c r="K22788" s="194"/>
      <c r="L22788" s="195"/>
      <c r="M22788" s="196"/>
      <c r="N22788" s="197"/>
      <c r="O22788" s="197"/>
      <c r="P22788" s="231"/>
    </row>
    <row r="22789" spans="2:16">
      <c r="B22789" s="351"/>
      <c r="C22789" s="435"/>
      <c r="D22789" s="399"/>
      <c r="E22789" s="400"/>
      <c r="G22789" s="401"/>
      <c r="H22789" s="401"/>
      <c r="I22789" s="401"/>
      <c r="J22789" s="194"/>
      <c r="K22789" s="194"/>
      <c r="L22789" s="195"/>
      <c r="M22789" s="196"/>
      <c r="N22789" s="197"/>
      <c r="O22789" s="197"/>
      <c r="P22789" s="231"/>
    </row>
    <row r="22790" spans="2:16">
      <c r="B22790" s="351"/>
      <c r="C22790" s="435"/>
      <c r="D22790" s="399"/>
      <c r="E22790" s="400"/>
      <c r="G22790" s="401"/>
      <c r="H22790" s="401"/>
      <c r="I22790" s="401"/>
      <c r="J22790" s="194"/>
      <c r="K22790" s="194"/>
      <c r="L22790" s="195"/>
      <c r="M22790" s="196"/>
      <c r="N22790" s="197"/>
      <c r="O22790" s="197"/>
      <c r="P22790" s="231"/>
    </row>
    <row r="22791" spans="2:16">
      <c r="B22791" s="351"/>
      <c r="C22791" s="435"/>
      <c r="D22791" s="399"/>
      <c r="E22791" s="400"/>
      <c r="G22791" s="401"/>
      <c r="H22791" s="401"/>
      <c r="I22791" s="401"/>
      <c r="J22791" s="194"/>
      <c r="K22791" s="194"/>
      <c r="L22791" s="195"/>
      <c r="M22791" s="196"/>
      <c r="N22791" s="197"/>
      <c r="O22791" s="197"/>
      <c r="P22791" s="231"/>
    </row>
    <row r="22792" spans="2:16">
      <c r="B22792" s="351"/>
      <c r="C22792" s="435"/>
      <c r="D22792" s="399"/>
      <c r="E22792" s="400"/>
      <c r="G22792" s="401"/>
      <c r="H22792" s="401"/>
      <c r="I22792" s="401"/>
      <c r="J22792" s="194"/>
      <c r="K22792" s="194"/>
      <c r="L22792" s="195"/>
      <c r="M22792" s="196"/>
      <c r="N22792" s="197"/>
      <c r="O22792" s="197"/>
      <c r="P22792" s="231"/>
    </row>
    <row r="22793" spans="2:16">
      <c r="B22793" s="351"/>
      <c r="C22793" s="435"/>
      <c r="D22793" s="399"/>
      <c r="E22793" s="400"/>
      <c r="G22793" s="401"/>
      <c r="H22793" s="401"/>
      <c r="I22793" s="401"/>
      <c r="J22793" s="194"/>
      <c r="K22793" s="194"/>
      <c r="L22793" s="195"/>
      <c r="M22793" s="196"/>
      <c r="N22793" s="197"/>
      <c r="O22793" s="197"/>
      <c r="P22793" s="231"/>
    </row>
    <row r="22794" spans="2:16">
      <c r="B22794" s="351"/>
      <c r="C22794" s="435"/>
      <c r="D22794" s="399"/>
      <c r="E22794" s="400"/>
      <c r="G22794" s="401"/>
      <c r="H22794" s="401"/>
      <c r="I22794" s="401"/>
      <c r="J22794" s="194"/>
      <c r="K22794" s="194"/>
      <c r="L22794" s="195"/>
      <c r="M22794" s="196"/>
      <c r="N22794" s="197"/>
      <c r="O22794" s="197"/>
      <c r="P22794" s="231"/>
    </row>
    <row r="22795" spans="2:16">
      <c r="B22795" s="351"/>
      <c r="C22795" s="435"/>
      <c r="D22795" s="399"/>
      <c r="E22795" s="400"/>
      <c r="G22795" s="401"/>
      <c r="H22795" s="401"/>
      <c r="I22795" s="401"/>
      <c r="J22795" s="194"/>
      <c r="K22795" s="194"/>
      <c r="L22795" s="195"/>
      <c r="M22795" s="196"/>
      <c r="N22795" s="197"/>
      <c r="O22795" s="197"/>
      <c r="P22795" s="231"/>
    </row>
    <row r="22796" spans="2:16">
      <c r="B22796" s="351"/>
      <c r="C22796" s="435"/>
      <c r="D22796" s="399"/>
      <c r="E22796" s="400"/>
      <c r="G22796" s="401"/>
      <c r="H22796" s="401"/>
      <c r="I22796" s="401"/>
      <c r="J22796" s="194"/>
      <c r="K22796" s="194"/>
      <c r="L22796" s="195"/>
      <c r="M22796" s="196"/>
      <c r="N22796" s="197"/>
      <c r="O22796" s="197"/>
      <c r="P22796" s="231"/>
    </row>
    <row r="22797" spans="2:16">
      <c r="B22797" s="351"/>
      <c r="C22797" s="435"/>
      <c r="D22797" s="399"/>
      <c r="E22797" s="400"/>
      <c r="G22797" s="401"/>
      <c r="H22797" s="401"/>
      <c r="I22797" s="401"/>
      <c r="J22797" s="194"/>
      <c r="K22797" s="194"/>
      <c r="L22797" s="195"/>
      <c r="M22797" s="196"/>
      <c r="N22797" s="197"/>
      <c r="O22797" s="197"/>
      <c r="P22797" s="231"/>
    </row>
    <row r="22798" spans="2:16">
      <c r="B22798" s="351"/>
      <c r="C22798" s="435"/>
      <c r="D22798" s="399"/>
      <c r="E22798" s="400"/>
      <c r="G22798" s="401"/>
      <c r="H22798" s="401"/>
      <c r="I22798" s="401"/>
      <c r="J22798" s="194"/>
      <c r="K22798" s="194"/>
      <c r="L22798" s="195"/>
      <c r="M22798" s="196"/>
      <c r="N22798" s="197"/>
      <c r="O22798" s="197"/>
      <c r="P22798" s="231"/>
    </row>
    <row r="22799" spans="2:16">
      <c r="B22799" s="351"/>
      <c r="C22799" s="435"/>
      <c r="D22799" s="399"/>
      <c r="E22799" s="400"/>
      <c r="G22799" s="401"/>
      <c r="H22799" s="401"/>
      <c r="I22799" s="401"/>
      <c r="J22799" s="194"/>
      <c r="K22799" s="194"/>
      <c r="L22799" s="195"/>
      <c r="M22799" s="196"/>
      <c r="N22799" s="197"/>
      <c r="O22799" s="197"/>
      <c r="P22799" s="231"/>
    </row>
    <row r="22800" spans="2:16">
      <c r="B22800" s="351"/>
      <c r="C22800" s="435"/>
      <c r="D22800" s="399"/>
      <c r="E22800" s="400"/>
      <c r="G22800" s="401"/>
      <c r="H22800" s="401"/>
      <c r="I22800" s="401"/>
      <c r="J22800" s="194"/>
      <c r="K22800" s="194"/>
      <c r="L22800" s="195"/>
      <c r="M22800" s="196"/>
      <c r="N22800" s="197"/>
      <c r="O22800" s="197"/>
      <c r="P22800" s="231"/>
    </row>
    <row r="22801" spans="2:16">
      <c r="B22801" s="351"/>
      <c r="C22801" s="435"/>
      <c r="D22801" s="399"/>
      <c r="E22801" s="400"/>
      <c r="G22801" s="401"/>
      <c r="H22801" s="401"/>
      <c r="I22801" s="401"/>
      <c r="J22801" s="194"/>
      <c r="K22801" s="194"/>
      <c r="L22801" s="195"/>
      <c r="M22801" s="196"/>
      <c r="N22801" s="197"/>
      <c r="O22801" s="197"/>
      <c r="P22801" s="231"/>
    </row>
    <row r="22802" spans="2:16">
      <c r="B22802" s="351"/>
      <c r="C22802" s="435"/>
      <c r="D22802" s="399"/>
      <c r="E22802" s="400"/>
      <c r="G22802" s="401"/>
      <c r="H22802" s="401"/>
      <c r="I22802" s="401"/>
      <c r="J22802" s="194"/>
      <c r="K22802" s="194"/>
      <c r="L22802" s="195"/>
      <c r="M22802" s="196"/>
      <c r="N22802" s="197"/>
      <c r="O22802" s="197"/>
      <c r="P22802" s="231"/>
    </row>
    <row r="22803" spans="2:16">
      <c r="B22803" s="351"/>
      <c r="C22803" s="435"/>
      <c r="D22803" s="399"/>
      <c r="E22803" s="400"/>
      <c r="G22803" s="401"/>
      <c r="H22803" s="401"/>
      <c r="I22803" s="401"/>
      <c r="J22803" s="194"/>
      <c r="K22803" s="194"/>
      <c r="L22803" s="195"/>
      <c r="M22803" s="196"/>
      <c r="N22803" s="197"/>
      <c r="O22803" s="197"/>
      <c r="P22803" s="231"/>
    </row>
    <row r="22804" spans="2:16">
      <c r="B22804" s="351"/>
      <c r="C22804" s="435"/>
      <c r="D22804" s="399"/>
      <c r="E22804" s="400"/>
      <c r="G22804" s="401"/>
      <c r="H22804" s="401"/>
      <c r="I22804" s="401"/>
      <c r="J22804" s="194"/>
      <c r="K22804" s="194"/>
      <c r="L22804" s="195"/>
      <c r="M22804" s="196"/>
      <c r="N22804" s="197"/>
      <c r="O22804" s="197"/>
      <c r="P22804" s="231"/>
    </row>
    <row r="22805" spans="2:16">
      <c r="B22805" s="351"/>
      <c r="C22805" s="435"/>
      <c r="D22805" s="399"/>
      <c r="E22805" s="400"/>
      <c r="G22805" s="401"/>
      <c r="H22805" s="401"/>
      <c r="I22805" s="401"/>
      <c r="J22805" s="194"/>
      <c r="K22805" s="194"/>
      <c r="L22805" s="195"/>
      <c r="M22805" s="196"/>
      <c r="N22805" s="197"/>
      <c r="O22805" s="197"/>
      <c r="P22805" s="231"/>
    </row>
    <row r="22806" spans="2:16">
      <c r="B22806" s="351"/>
      <c r="C22806" s="435"/>
      <c r="D22806" s="399"/>
      <c r="E22806" s="400"/>
      <c r="G22806" s="401"/>
      <c r="H22806" s="401"/>
      <c r="I22806" s="401"/>
      <c r="J22806" s="194"/>
      <c r="K22806" s="194"/>
      <c r="L22806" s="195"/>
      <c r="M22806" s="196"/>
      <c r="N22806" s="197"/>
      <c r="O22806" s="197"/>
      <c r="P22806" s="231"/>
    </row>
    <row r="22807" spans="2:16">
      <c r="B22807" s="351"/>
      <c r="C22807" s="435"/>
      <c r="D22807" s="399"/>
      <c r="E22807" s="400"/>
      <c r="G22807" s="401"/>
      <c r="H22807" s="401"/>
      <c r="I22807" s="401"/>
      <c r="J22807" s="194"/>
      <c r="K22807" s="194"/>
      <c r="L22807" s="195"/>
      <c r="M22807" s="196"/>
      <c r="N22807" s="197"/>
      <c r="O22807" s="197"/>
      <c r="P22807" s="231"/>
    </row>
    <row r="22808" spans="2:16">
      <c r="B22808" s="351"/>
      <c r="C22808" s="435"/>
      <c r="D22808" s="399"/>
      <c r="E22808" s="400"/>
      <c r="G22808" s="401"/>
      <c r="H22808" s="401"/>
      <c r="I22808" s="401"/>
      <c r="J22808" s="194"/>
      <c r="K22808" s="194"/>
      <c r="L22808" s="195"/>
      <c r="M22808" s="196"/>
      <c r="N22808" s="197"/>
      <c r="O22808" s="197"/>
      <c r="P22808" s="231"/>
    </row>
    <row r="22809" spans="2:16">
      <c r="B22809" s="351"/>
      <c r="C22809" s="435"/>
      <c r="D22809" s="399"/>
      <c r="E22809" s="400"/>
      <c r="G22809" s="401"/>
      <c r="H22809" s="401"/>
      <c r="I22809" s="401"/>
      <c r="J22809" s="194"/>
      <c r="K22809" s="194"/>
      <c r="L22809" s="195"/>
      <c r="M22809" s="196"/>
      <c r="N22809" s="197"/>
      <c r="O22809" s="197"/>
      <c r="P22809" s="231"/>
    </row>
    <row r="22810" spans="2:16">
      <c r="B22810" s="351"/>
      <c r="C22810" s="435"/>
      <c r="D22810" s="399"/>
      <c r="E22810" s="400"/>
      <c r="G22810" s="401"/>
      <c r="H22810" s="401"/>
      <c r="I22810" s="401"/>
      <c r="J22810" s="194"/>
      <c r="K22810" s="194"/>
      <c r="L22810" s="195"/>
      <c r="M22810" s="196"/>
      <c r="N22810" s="197"/>
      <c r="O22810" s="197"/>
      <c r="P22810" s="231"/>
    </row>
    <row r="22811" spans="2:16">
      <c r="B22811" s="351"/>
      <c r="C22811" s="435"/>
      <c r="D22811" s="399"/>
      <c r="E22811" s="400"/>
      <c r="G22811" s="401"/>
      <c r="H22811" s="401"/>
      <c r="I22811" s="401"/>
      <c r="J22811" s="194"/>
      <c r="K22811" s="194"/>
      <c r="L22811" s="195"/>
      <c r="M22811" s="196"/>
      <c r="N22811" s="197"/>
      <c r="O22811" s="197"/>
      <c r="P22811" s="231"/>
    </row>
    <row r="22812" spans="2:16">
      <c r="B22812" s="351"/>
      <c r="C22812" s="435"/>
      <c r="D22812" s="399"/>
      <c r="E22812" s="400"/>
      <c r="G22812" s="401"/>
      <c r="H22812" s="401"/>
      <c r="I22812" s="401"/>
      <c r="J22812" s="194"/>
      <c r="K22812" s="194"/>
      <c r="L22812" s="195"/>
      <c r="M22812" s="196"/>
      <c r="N22812" s="197"/>
      <c r="O22812" s="197"/>
      <c r="P22812" s="231"/>
    </row>
    <row r="22813" spans="2:16">
      <c r="B22813" s="351"/>
      <c r="C22813" s="435"/>
      <c r="D22813" s="399"/>
      <c r="E22813" s="400"/>
      <c r="G22813" s="401"/>
      <c r="H22813" s="401"/>
      <c r="I22813" s="401"/>
      <c r="J22813" s="194"/>
      <c r="K22813" s="194"/>
      <c r="L22813" s="195"/>
      <c r="M22813" s="196"/>
      <c r="N22813" s="197"/>
      <c r="O22813" s="197"/>
      <c r="P22813" s="231"/>
    </row>
    <row r="22814" spans="2:16">
      <c r="B22814" s="351"/>
      <c r="C22814" s="435"/>
      <c r="D22814" s="399"/>
      <c r="E22814" s="400"/>
      <c r="G22814" s="401"/>
      <c r="H22814" s="401"/>
      <c r="I22814" s="401"/>
      <c r="J22814" s="194"/>
      <c r="K22814" s="194"/>
      <c r="L22814" s="195"/>
      <c r="M22814" s="196"/>
      <c r="N22814" s="197"/>
      <c r="O22814" s="197"/>
      <c r="P22814" s="231"/>
    </row>
    <row r="22815" spans="2:16">
      <c r="B22815" s="351"/>
      <c r="C22815" s="435"/>
      <c r="D22815" s="399"/>
      <c r="E22815" s="400"/>
      <c r="G22815" s="401"/>
      <c r="H22815" s="401"/>
      <c r="I22815" s="401"/>
      <c r="J22815" s="194"/>
      <c r="K22815" s="194"/>
      <c r="L22815" s="195"/>
      <c r="M22815" s="196"/>
      <c r="N22815" s="197"/>
      <c r="O22815" s="197"/>
      <c r="P22815" s="231"/>
    </row>
    <row r="22816" spans="2:16">
      <c r="B22816" s="351"/>
      <c r="C22816" s="435"/>
      <c r="D22816" s="399"/>
      <c r="E22816" s="400"/>
      <c r="G22816" s="401"/>
      <c r="H22816" s="401"/>
      <c r="I22816" s="401"/>
      <c r="J22816" s="194"/>
      <c r="K22816" s="194"/>
      <c r="L22816" s="195"/>
      <c r="M22816" s="196"/>
      <c r="N22816" s="197"/>
      <c r="O22816" s="197"/>
      <c r="P22816" s="231"/>
    </row>
    <row r="22817" spans="2:16">
      <c r="B22817" s="351"/>
      <c r="C22817" s="435"/>
      <c r="D22817" s="399"/>
      <c r="E22817" s="400"/>
      <c r="G22817" s="401"/>
      <c r="H22817" s="401"/>
      <c r="I22817" s="401"/>
      <c r="J22817" s="194"/>
      <c r="K22817" s="194"/>
      <c r="L22817" s="195"/>
      <c r="M22817" s="196"/>
      <c r="N22817" s="197"/>
      <c r="O22817" s="197"/>
      <c r="P22817" s="231"/>
    </row>
    <row r="22818" spans="2:16">
      <c r="B22818" s="351"/>
      <c r="C22818" s="435"/>
      <c r="D22818" s="399"/>
      <c r="E22818" s="400"/>
      <c r="G22818" s="401"/>
      <c r="H22818" s="401"/>
      <c r="I22818" s="401"/>
      <c r="J22818" s="194"/>
      <c r="K22818" s="194"/>
      <c r="L22818" s="195"/>
      <c r="M22818" s="196"/>
      <c r="N22818" s="197"/>
      <c r="O22818" s="197"/>
      <c r="P22818" s="231"/>
    </row>
    <row r="22819" spans="2:16">
      <c r="B22819" s="351"/>
      <c r="C22819" s="435"/>
      <c r="D22819" s="399"/>
      <c r="E22819" s="400"/>
      <c r="G22819" s="401"/>
      <c r="H22819" s="401"/>
      <c r="I22819" s="401"/>
      <c r="J22819" s="194"/>
      <c r="K22819" s="194"/>
      <c r="L22819" s="195"/>
      <c r="M22819" s="196"/>
      <c r="N22819" s="197"/>
      <c r="O22819" s="197"/>
      <c r="P22819" s="231"/>
    </row>
    <row r="22820" spans="2:16">
      <c r="B22820" s="351"/>
      <c r="C22820" s="435"/>
      <c r="D22820" s="399"/>
      <c r="E22820" s="400"/>
      <c r="G22820" s="401"/>
      <c r="H22820" s="401"/>
      <c r="I22820" s="401"/>
      <c r="J22820" s="194"/>
      <c r="K22820" s="194"/>
      <c r="L22820" s="195"/>
      <c r="M22820" s="196"/>
      <c r="N22820" s="197"/>
      <c r="O22820" s="197"/>
      <c r="P22820" s="231"/>
    </row>
    <row r="22821" spans="2:16">
      <c r="B22821" s="351"/>
      <c r="C22821" s="435"/>
      <c r="D22821" s="399"/>
      <c r="E22821" s="400"/>
      <c r="G22821" s="401"/>
      <c r="H22821" s="401"/>
      <c r="I22821" s="401"/>
      <c r="J22821" s="194"/>
      <c r="K22821" s="194"/>
      <c r="L22821" s="195"/>
      <c r="M22821" s="196"/>
      <c r="N22821" s="197"/>
      <c r="O22821" s="197"/>
      <c r="P22821" s="231"/>
    </row>
    <row r="22822" spans="2:16">
      <c r="B22822" s="351"/>
      <c r="C22822" s="435"/>
      <c r="D22822" s="399"/>
      <c r="E22822" s="400"/>
      <c r="G22822" s="401"/>
      <c r="H22822" s="401"/>
      <c r="I22822" s="401"/>
      <c r="J22822" s="194"/>
      <c r="K22822" s="194"/>
      <c r="L22822" s="195"/>
      <c r="M22822" s="196"/>
      <c r="N22822" s="197"/>
      <c r="O22822" s="197"/>
      <c r="P22822" s="231"/>
    </row>
    <row r="22823" spans="2:16">
      <c r="B22823" s="351"/>
      <c r="C22823" s="435"/>
      <c r="D22823" s="399"/>
      <c r="E22823" s="400"/>
      <c r="G22823" s="401"/>
      <c r="H22823" s="401"/>
      <c r="I22823" s="401"/>
      <c r="J22823" s="194"/>
      <c r="K22823" s="194"/>
      <c r="L22823" s="195"/>
      <c r="M22823" s="196"/>
      <c r="N22823" s="197"/>
      <c r="O22823" s="197"/>
      <c r="P22823" s="231"/>
    </row>
    <row r="22824" spans="2:16">
      <c r="B22824" s="351"/>
      <c r="C22824" s="435"/>
      <c r="D22824" s="399"/>
      <c r="E22824" s="400"/>
      <c r="G22824" s="401"/>
      <c r="H22824" s="401"/>
      <c r="I22824" s="401"/>
      <c r="J22824" s="194"/>
      <c r="K22824" s="194"/>
      <c r="L22824" s="195"/>
      <c r="M22824" s="196"/>
      <c r="N22824" s="197"/>
      <c r="O22824" s="197"/>
      <c r="P22824" s="231"/>
    </row>
    <row r="22825" spans="2:16">
      <c r="B22825" s="351"/>
      <c r="C22825" s="435"/>
      <c r="D22825" s="399"/>
      <c r="E22825" s="400"/>
      <c r="G22825" s="401"/>
      <c r="H22825" s="401"/>
      <c r="I22825" s="401"/>
      <c r="J22825" s="194"/>
      <c r="K22825" s="194"/>
      <c r="L22825" s="195"/>
      <c r="M22825" s="196"/>
      <c r="N22825" s="197"/>
      <c r="O22825" s="197"/>
      <c r="P22825" s="231"/>
    </row>
    <row r="22826" spans="2:16">
      <c r="B22826" s="351"/>
      <c r="C22826" s="435"/>
      <c r="D22826" s="399"/>
      <c r="E22826" s="400"/>
      <c r="G22826" s="401"/>
      <c r="H22826" s="401"/>
      <c r="I22826" s="401"/>
      <c r="J22826" s="194"/>
      <c r="K22826" s="194"/>
      <c r="L22826" s="195"/>
      <c r="M22826" s="196"/>
      <c r="N22826" s="197"/>
      <c r="O22826" s="197"/>
      <c r="P22826" s="231"/>
    </row>
    <row r="22827" spans="2:16">
      <c r="B22827" s="351"/>
      <c r="C22827" s="435"/>
      <c r="D22827" s="399"/>
      <c r="E22827" s="400"/>
      <c r="G22827" s="401"/>
      <c r="H22827" s="401"/>
      <c r="I22827" s="401"/>
      <c r="J22827" s="194"/>
      <c r="K22827" s="194"/>
      <c r="L22827" s="195"/>
      <c r="M22827" s="196"/>
      <c r="N22827" s="197"/>
      <c r="O22827" s="197"/>
      <c r="P22827" s="231"/>
    </row>
    <row r="22828" spans="2:16">
      <c r="B22828" s="351"/>
      <c r="C22828" s="435"/>
      <c r="D22828" s="399"/>
      <c r="E22828" s="400"/>
      <c r="G22828" s="401"/>
      <c r="H22828" s="401"/>
      <c r="I22828" s="401"/>
      <c r="J22828" s="194"/>
      <c r="K22828" s="194"/>
      <c r="L22828" s="195"/>
      <c r="M22828" s="196"/>
      <c r="N22828" s="197"/>
      <c r="O22828" s="197"/>
      <c r="P22828" s="231"/>
    </row>
    <row r="22829" spans="2:16">
      <c r="B22829" s="351"/>
      <c r="C22829" s="435"/>
      <c r="D22829" s="399"/>
      <c r="E22829" s="400"/>
      <c r="G22829" s="401"/>
      <c r="H22829" s="401"/>
      <c r="I22829" s="401"/>
      <c r="J22829" s="194"/>
      <c r="K22829" s="194"/>
      <c r="L22829" s="195"/>
      <c r="M22829" s="196"/>
      <c r="N22829" s="197"/>
      <c r="O22829" s="197"/>
      <c r="P22829" s="231"/>
    </row>
    <row r="22830" spans="2:16">
      <c r="B22830" s="351"/>
      <c r="C22830" s="435"/>
      <c r="D22830" s="399"/>
      <c r="E22830" s="400"/>
      <c r="G22830" s="401"/>
      <c r="H22830" s="401"/>
      <c r="I22830" s="401"/>
      <c r="J22830" s="194"/>
      <c r="K22830" s="194"/>
      <c r="L22830" s="195"/>
      <c r="M22830" s="196"/>
      <c r="N22830" s="197"/>
      <c r="O22830" s="197"/>
      <c r="P22830" s="231"/>
    </row>
    <row r="22831" spans="2:16">
      <c r="B22831" s="351"/>
      <c r="C22831" s="435"/>
      <c r="D22831" s="399"/>
      <c r="E22831" s="400"/>
      <c r="G22831" s="401"/>
      <c r="H22831" s="401"/>
      <c r="I22831" s="401"/>
      <c r="J22831" s="194"/>
      <c r="K22831" s="194"/>
      <c r="L22831" s="195"/>
      <c r="M22831" s="196"/>
      <c r="N22831" s="197"/>
      <c r="O22831" s="197"/>
      <c r="P22831" s="231"/>
    </row>
    <row r="22832" spans="2:16">
      <c r="B22832" s="351"/>
      <c r="C22832" s="435"/>
      <c r="D22832" s="399"/>
      <c r="E22832" s="400"/>
      <c r="G22832" s="401"/>
      <c r="H22832" s="401"/>
      <c r="I22832" s="401"/>
      <c r="J22832" s="194"/>
      <c r="K22832" s="194"/>
      <c r="L22832" s="195"/>
      <c r="M22832" s="196"/>
      <c r="N22832" s="197"/>
      <c r="O22832" s="197"/>
      <c r="P22832" s="231"/>
    </row>
    <row r="22833" spans="2:16">
      <c r="B22833" s="351"/>
      <c r="C22833" s="435"/>
      <c r="D22833" s="399"/>
      <c r="E22833" s="400"/>
      <c r="G22833" s="401"/>
      <c r="H22833" s="401"/>
      <c r="I22833" s="401"/>
      <c r="J22833" s="194"/>
      <c r="K22833" s="194"/>
      <c r="L22833" s="195"/>
      <c r="M22833" s="196"/>
      <c r="N22833" s="197"/>
      <c r="O22833" s="197"/>
      <c r="P22833" s="231"/>
    </row>
    <row r="22834" spans="2:16">
      <c r="B22834" s="351"/>
      <c r="C22834" s="435"/>
      <c r="D22834" s="399"/>
      <c r="E22834" s="400"/>
      <c r="G22834" s="401"/>
      <c r="H22834" s="401"/>
      <c r="I22834" s="401"/>
      <c r="J22834" s="194"/>
      <c r="K22834" s="194"/>
      <c r="L22834" s="195"/>
      <c r="M22834" s="196"/>
      <c r="N22834" s="197"/>
      <c r="O22834" s="197"/>
      <c r="P22834" s="231"/>
    </row>
    <row r="22835" spans="2:16">
      <c r="B22835" s="351"/>
      <c r="C22835" s="435"/>
      <c r="D22835" s="399"/>
      <c r="E22835" s="400"/>
      <c r="G22835" s="401"/>
      <c r="H22835" s="401"/>
      <c r="I22835" s="401"/>
      <c r="J22835" s="194"/>
      <c r="K22835" s="194"/>
      <c r="L22835" s="195"/>
      <c r="M22835" s="196"/>
      <c r="N22835" s="197"/>
      <c r="O22835" s="197"/>
      <c r="P22835" s="231"/>
    </row>
    <row r="22836" spans="2:16">
      <c r="B22836" s="351"/>
      <c r="C22836" s="435"/>
      <c r="D22836" s="399"/>
      <c r="E22836" s="400"/>
      <c r="G22836" s="401"/>
      <c r="H22836" s="401"/>
      <c r="I22836" s="401"/>
      <c r="J22836" s="194"/>
      <c r="K22836" s="194"/>
      <c r="L22836" s="195"/>
      <c r="M22836" s="196"/>
      <c r="N22836" s="197"/>
      <c r="O22836" s="197"/>
      <c r="P22836" s="231"/>
    </row>
    <row r="22837" spans="2:16">
      <c r="B22837" s="351"/>
      <c r="C22837" s="435"/>
      <c r="D22837" s="399"/>
      <c r="E22837" s="400"/>
      <c r="G22837" s="401"/>
      <c r="H22837" s="401"/>
      <c r="I22837" s="401"/>
      <c r="J22837" s="194"/>
      <c r="K22837" s="194"/>
      <c r="L22837" s="195"/>
      <c r="M22837" s="196"/>
      <c r="N22837" s="197"/>
      <c r="O22837" s="197"/>
      <c r="P22837" s="231"/>
    </row>
    <row r="22838" spans="2:16">
      <c r="B22838" s="351"/>
      <c r="C22838" s="435"/>
      <c r="D22838" s="399"/>
      <c r="E22838" s="400"/>
      <c r="G22838" s="401"/>
      <c r="H22838" s="401"/>
      <c r="I22838" s="401"/>
      <c r="J22838" s="194"/>
      <c r="K22838" s="194"/>
      <c r="L22838" s="195"/>
      <c r="M22838" s="196"/>
      <c r="N22838" s="197"/>
      <c r="O22838" s="197"/>
      <c r="P22838" s="231"/>
    </row>
    <row r="22839" spans="2:16">
      <c r="B22839" s="351"/>
      <c r="C22839" s="435"/>
      <c r="D22839" s="399"/>
      <c r="E22839" s="400"/>
      <c r="G22839" s="401"/>
      <c r="H22839" s="401"/>
      <c r="I22839" s="401"/>
      <c r="J22839" s="194"/>
      <c r="K22839" s="194"/>
      <c r="L22839" s="195"/>
      <c r="M22839" s="196"/>
      <c r="N22839" s="197"/>
      <c r="O22839" s="197"/>
      <c r="P22839" s="231"/>
    </row>
    <row r="22840" spans="2:16">
      <c r="B22840" s="351"/>
      <c r="C22840" s="435"/>
      <c r="D22840" s="399"/>
      <c r="E22840" s="400"/>
      <c r="G22840" s="401"/>
      <c r="H22840" s="401"/>
      <c r="I22840" s="401"/>
      <c r="J22840" s="194"/>
      <c r="K22840" s="194"/>
      <c r="L22840" s="195"/>
      <c r="M22840" s="196"/>
      <c r="N22840" s="197"/>
      <c r="O22840" s="197"/>
      <c r="P22840" s="231"/>
    </row>
    <row r="22841" spans="2:16">
      <c r="B22841" s="351"/>
      <c r="C22841" s="435"/>
      <c r="D22841" s="399"/>
      <c r="E22841" s="400"/>
      <c r="G22841" s="401"/>
      <c r="H22841" s="401"/>
      <c r="I22841" s="401"/>
      <c r="J22841" s="194"/>
      <c r="K22841" s="194"/>
      <c r="L22841" s="195"/>
      <c r="M22841" s="196"/>
      <c r="N22841" s="197"/>
      <c r="O22841" s="197"/>
      <c r="P22841" s="231"/>
    </row>
    <row r="22842" spans="2:16">
      <c r="B22842" s="351"/>
      <c r="C22842" s="435"/>
      <c r="D22842" s="399"/>
      <c r="E22842" s="400"/>
      <c r="G22842" s="401"/>
      <c r="H22842" s="401"/>
      <c r="I22842" s="401"/>
      <c r="J22842" s="194"/>
      <c r="K22842" s="194"/>
      <c r="L22842" s="195"/>
      <c r="M22842" s="196"/>
      <c r="N22842" s="197"/>
      <c r="O22842" s="197"/>
      <c r="P22842" s="231"/>
    </row>
    <row r="22843" spans="2:16">
      <c r="B22843" s="351"/>
      <c r="C22843" s="435"/>
      <c r="D22843" s="399"/>
      <c r="E22843" s="400"/>
      <c r="G22843" s="401"/>
      <c r="H22843" s="401"/>
      <c r="I22843" s="401"/>
      <c r="J22843" s="194"/>
      <c r="K22843" s="194"/>
      <c r="L22843" s="195"/>
      <c r="M22843" s="196"/>
      <c r="N22843" s="197"/>
      <c r="O22843" s="197"/>
      <c r="P22843" s="231"/>
    </row>
    <row r="22844" spans="2:16">
      <c r="B22844" s="351"/>
      <c r="C22844" s="435"/>
      <c r="D22844" s="399"/>
      <c r="E22844" s="400"/>
      <c r="G22844" s="401"/>
      <c r="H22844" s="401"/>
      <c r="I22844" s="401"/>
      <c r="J22844" s="194"/>
      <c r="K22844" s="194"/>
      <c r="L22844" s="195"/>
      <c r="M22844" s="196"/>
      <c r="N22844" s="197"/>
      <c r="O22844" s="197"/>
      <c r="P22844" s="231"/>
    </row>
    <row r="22845" spans="2:16">
      <c r="B22845" s="351"/>
      <c r="C22845" s="435"/>
      <c r="D22845" s="399"/>
      <c r="E22845" s="400"/>
      <c r="G22845" s="401"/>
      <c r="H22845" s="401"/>
      <c r="I22845" s="401"/>
      <c r="J22845" s="194"/>
      <c r="K22845" s="194"/>
      <c r="L22845" s="195"/>
      <c r="M22845" s="196"/>
      <c r="N22845" s="197"/>
      <c r="O22845" s="197"/>
      <c r="P22845" s="231"/>
    </row>
    <row r="22846" spans="2:16">
      <c r="B22846" s="351"/>
      <c r="C22846" s="435"/>
      <c r="D22846" s="399"/>
      <c r="E22846" s="400"/>
      <c r="G22846" s="401"/>
      <c r="H22846" s="401"/>
      <c r="I22846" s="401"/>
      <c r="J22846" s="194"/>
      <c r="K22846" s="194"/>
      <c r="L22846" s="195"/>
      <c r="M22846" s="196"/>
      <c r="N22846" s="197"/>
      <c r="O22846" s="197"/>
      <c r="P22846" s="231"/>
    </row>
    <row r="22847" spans="2:16">
      <c r="B22847" s="351"/>
      <c r="C22847" s="435"/>
      <c r="D22847" s="399"/>
      <c r="E22847" s="400"/>
      <c r="G22847" s="401"/>
      <c r="H22847" s="401"/>
      <c r="I22847" s="401"/>
      <c r="J22847" s="194"/>
      <c r="K22847" s="194"/>
      <c r="L22847" s="195"/>
      <c r="M22847" s="196"/>
      <c r="N22847" s="197"/>
      <c r="O22847" s="197"/>
      <c r="P22847" s="231"/>
    </row>
    <row r="22848" spans="2:16">
      <c r="B22848" s="351"/>
      <c r="C22848" s="435"/>
      <c r="D22848" s="399"/>
      <c r="E22848" s="400"/>
      <c r="G22848" s="401"/>
      <c r="H22848" s="401"/>
      <c r="I22848" s="401"/>
      <c r="J22848" s="194"/>
      <c r="K22848" s="194"/>
      <c r="L22848" s="195"/>
      <c r="M22848" s="196"/>
      <c r="N22848" s="197"/>
      <c r="O22848" s="197"/>
      <c r="P22848" s="231"/>
    </row>
    <row r="22849" spans="2:16">
      <c r="B22849" s="402"/>
      <c r="C22849" s="436"/>
      <c r="D22849" s="404"/>
      <c r="E22849" s="405"/>
      <c r="G22849" s="406"/>
      <c r="H22849" s="406"/>
      <c r="I22849" s="406"/>
      <c r="J22849" s="194"/>
      <c r="K22849" s="194"/>
      <c r="L22849" s="195"/>
      <c r="M22849" s="196"/>
      <c r="N22849" s="197"/>
      <c r="O22849" s="197"/>
      <c r="P22849" s="221"/>
    </row>
    <row r="22850" spans="2:16">
      <c r="B22850" s="351"/>
      <c r="C22850" s="435"/>
      <c r="D22850" s="399"/>
      <c r="E22850" s="400"/>
      <c r="G22850" s="401"/>
      <c r="H22850" s="401"/>
      <c r="I22850" s="401"/>
      <c r="J22850" s="194"/>
      <c r="K22850" s="194"/>
      <c r="L22850" s="195"/>
      <c r="M22850" s="196"/>
      <c r="N22850" s="197"/>
      <c r="O22850" s="197"/>
      <c r="P22850" s="231"/>
    </row>
    <row r="22851" spans="2:16">
      <c r="B22851" s="351"/>
      <c r="C22851" s="435"/>
      <c r="D22851" s="399"/>
      <c r="E22851" s="400"/>
      <c r="G22851" s="401"/>
      <c r="H22851" s="401"/>
      <c r="I22851" s="401"/>
      <c r="J22851" s="194"/>
      <c r="K22851" s="194"/>
      <c r="L22851" s="195"/>
      <c r="M22851" s="196"/>
      <c r="N22851" s="197"/>
      <c r="O22851" s="197"/>
      <c r="P22851" s="231"/>
    </row>
    <row r="22852" spans="2:16">
      <c r="B22852" s="351"/>
      <c r="C22852" s="435"/>
      <c r="D22852" s="399"/>
      <c r="E22852" s="400"/>
      <c r="G22852" s="401"/>
      <c r="H22852" s="401"/>
      <c r="I22852" s="401"/>
      <c r="J22852" s="194"/>
      <c r="K22852" s="194"/>
      <c r="L22852" s="195"/>
      <c r="M22852" s="196"/>
      <c r="N22852" s="197"/>
      <c r="O22852" s="197"/>
      <c r="P22852" s="231"/>
    </row>
    <row r="22853" spans="2:16">
      <c r="B22853" s="351"/>
      <c r="C22853" s="435"/>
      <c r="D22853" s="399"/>
      <c r="E22853" s="400"/>
      <c r="G22853" s="401"/>
      <c r="H22853" s="401"/>
      <c r="I22853" s="401"/>
      <c r="J22853" s="194"/>
      <c r="K22853" s="194"/>
      <c r="L22853" s="195"/>
      <c r="M22853" s="196"/>
      <c r="N22853" s="197"/>
      <c r="O22853" s="197"/>
      <c r="P22853" s="231"/>
    </row>
    <row r="22854" spans="2:16">
      <c r="B22854" s="351"/>
      <c r="C22854" s="435"/>
      <c r="D22854" s="399"/>
      <c r="E22854" s="400"/>
      <c r="G22854" s="401"/>
      <c r="H22854" s="401"/>
      <c r="I22854" s="401"/>
      <c r="J22854" s="194"/>
      <c r="K22854" s="194"/>
      <c r="L22854" s="195"/>
      <c r="M22854" s="196"/>
      <c r="N22854" s="197"/>
      <c r="O22854" s="197"/>
      <c r="P22854" s="231"/>
    </row>
    <row r="22855" spans="2:16">
      <c r="B22855" s="351"/>
      <c r="C22855" s="435"/>
      <c r="D22855" s="399"/>
      <c r="E22855" s="400"/>
      <c r="G22855" s="401"/>
      <c r="H22855" s="401"/>
      <c r="I22855" s="401"/>
      <c r="J22855" s="194"/>
      <c r="K22855" s="194"/>
      <c r="L22855" s="195"/>
      <c r="M22855" s="196"/>
      <c r="N22855" s="197"/>
      <c r="O22855" s="197"/>
      <c r="P22855" s="231"/>
    </row>
    <row r="22856" spans="2:16">
      <c r="B22856" s="351"/>
      <c r="C22856" s="435"/>
      <c r="D22856" s="399"/>
      <c r="E22856" s="400"/>
      <c r="G22856" s="401"/>
      <c r="H22856" s="401"/>
      <c r="I22856" s="401"/>
      <c r="J22856" s="194"/>
      <c r="K22856" s="194"/>
      <c r="L22856" s="195"/>
      <c r="M22856" s="196"/>
      <c r="N22856" s="197"/>
      <c r="O22856" s="197"/>
      <c r="P22856" s="231"/>
    </row>
    <row r="22857" spans="2:16">
      <c r="B22857" s="351"/>
      <c r="C22857" s="435"/>
      <c r="D22857" s="399"/>
      <c r="E22857" s="400"/>
      <c r="G22857" s="401"/>
      <c r="H22857" s="401"/>
      <c r="I22857" s="401"/>
      <c r="J22857" s="194"/>
      <c r="K22857" s="194"/>
      <c r="L22857" s="195"/>
      <c r="M22857" s="196"/>
      <c r="N22857" s="197"/>
      <c r="O22857" s="197"/>
      <c r="P22857" s="231"/>
    </row>
    <row r="22858" spans="2:16">
      <c r="B22858" s="351"/>
      <c r="C22858" s="435"/>
      <c r="D22858" s="399"/>
      <c r="E22858" s="400"/>
      <c r="G22858" s="401"/>
      <c r="H22858" s="401"/>
      <c r="I22858" s="401"/>
      <c r="J22858" s="194"/>
      <c r="K22858" s="194"/>
      <c r="L22858" s="195"/>
      <c r="M22858" s="196"/>
      <c r="N22858" s="197"/>
      <c r="O22858" s="197"/>
      <c r="P22858" s="231"/>
    </row>
    <row r="22859" spans="2:16">
      <c r="B22859" s="351"/>
      <c r="C22859" s="435"/>
      <c r="D22859" s="399"/>
      <c r="E22859" s="400"/>
      <c r="G22859" s="401"/>
      <c r="H22859" s="401"/>
      <c r="I22859" s="401"/>
      <c r="J22859" s="194"/>
      <c r="K22859" s="194"/>
      <c r="L22859" s="195"/>
      <c r="M22859" s="196"/>
      <c r="N22859" s="197"/>
      <c r="O22859" s="197"/>
      <c r="P22859" s="231"/>
    </row>
    <row r="22860" spans="2:16">
      <c r="B22860" s="351"/>
      <c r="C22860" s="435"/>
      <c r="D22860" s="399"/>
      <c r="E22860" s="400"/>
      <c r="G22860" s="401"/>
      <c r="H22860" s="401"/>
      <c r="I22860" s="401"/>
      <c r="J22860" s="194"/>
      <c r="K22860" s="194"/>
      <c r="L22860" s="195"/>
      <c r="M22860" s="196"/>
      <c r="N22860" s="197"/>
      <c r="O22860" s="197"/>
      <c r="P22860" s="231"/>
    </row>
    <row r="22861" spans="2:16">
      <c r="B22861" s="351"/>
      <c r="C22861" s="435"/>
      <c r="D22861" s="399"/>
      <c r="E22861" s="400"/>
      <c r="G22861" s="401"/>
      <c r="H22861" s="401"/>
      <c r="I22861" s="401"/>
      <c r="J22861" s="194"/>
      <c r="K22861" s="194"/>
      <c r="L22861" s="195"/>
      <c r="M22861" s="196"/>
      <c r="N22861" s="197"/>
      <c r="O22861" s="197"/>
      <c r="P22861" s="231"/>
    </row>
    <row r="22862" spans="2:16">
      <c r="B22862" s="351"/>
      <c r="C22862" s="435"/>
      <c r="D22862" s="399"/>
      <c r="E22862" s="400"/>
      <c r="G22862" s="401"/>
      <c r="H22862" s="401"/>
      <c r="I22862" s="401"/>
      <c r="J22862" s="194"/>
      <c r="K22862" s="194"/>
      <c r="L22862" s="195"/>
      <c r="M22862" s="196"/>
      <c r="N22862" s="197"/>
      <c r="O22862" s="197"/>
      <c r="P22862" s="231"/>
    </row>
    <row r="22863" spans="2:16">
      <c r="B22863" s="351"/>
      <c r="C22863" s="435"/>
      <c r="D22863" s="399"/>
      <c r="E22863" s="400"/>
      <c r="G22863" s="401"/>
      <c r="H22863" s="401"/>
      <c r="I22863" s="401"/>
      <c r="J22863" s="194"/>
      <c r="K22863" s="194"/>
      <c r="L22863" s="195"/>
      <c r="M22863" s="196"/>
      <c r="N22863" s="197"/>
      <c r="O22863" s="197"/>
      <c r="P22863" s="231"/>
    </row>
    <row r="22864" spans="2:16">
      <c r="B22864" s="351"/>
      <c r="C22864" s="435"/>
      <c r="D22864" s="399"/>
      <c r="E22864" s="400"/>
      <c r="G22864" s="401"/>
      <c r="H22864" s="401"/>
      <c r="I22864" s="401"/>
      <c r="J22864" s="194"/>
      <c r="K22864" s="194"/>
      <c r="L22864" s="195"/>
      <c r="M22864" s="196"/>
      <c r="N22864" s="197"/>
      <c r="O22864" s="197"/>
      <c r="P22864" s="231"/>
    </row>
    <row r="22865" spans="2:16">
      <c r="B22865" s="351"/>
      <c r="C22865" s="435"/>
      <c r="D22865" s="399"/>
      <c r="E22865" s="400"/>
      <c r="G22865" s="401"/>
      <c r="H22865" s="401"/>
      <c r="I22865" s="401"/>
      <c r="J22865" s="194"/>
      <c r="K22865" s="194"/>
      <c r="L22865" s="195"/>
      <c r="M22865" s="196"/>
      <c r="N22865" s="197"/>
      <c r="O22865" s="197"/>
      <c r="P22865" s="231"/>
    </row>
    <row r="22866" spans="2:16">
      <c r="B22866" s="351"/>
      <c r="C22866" s="435"/>
      <c r="D22866" s="399"/>
      <c r="E22866" s="400"/>
      <c r="G22866" s="401"/>
      <c r="H22866" s="401"/>
      <c r="I22866" s="401"/>
      <c r="J22866" s="194"/>
      <c r="K22866" s="194"/>
      <c r="L22866" s="195"/>
      <c r="M22866" s="196"/>
      <c r="N22866" s="197"/>
      <c r="O22866" s="197"/>
      <c r="P22866" s="231"/>
    </row>
    <row r="22867" spans="2:16">
      <c r="B22867" s="351"/>
      <c r="C22867" s="435"/>
      <c r="D22867" s="399"/>
      <c r="E22867" s="400"/>
      <c r="G22867" s="401"/>
      <c r="H22867" s="401"/>
      <c r="I22867" s="401"/>
      <c r="J22867" s="194"/>
      <c r="K22867" s="194"/>
      <c r="L22867" s="195"/>
      <c r="M22867" s="196"/>
      <c r="N22867" s="197"/>
      <c r="O22867" s="197"/>
      <c r="P22867" s="231"/>
    </row>
    <row r="22868" spans="2:16">
      <c r="B22868" s="351"/>
      <c r="C22868" s="435"/>
      <c r="D22868" s="399"/>
      <c r="E22868" s="400"/>
      <c r="G22868" s="401"/>
      <c r="H22868" s="401"/>
      <c r="I22868" s="401"/>
      <c r="J22868" s="194"/>
      <c r="K22868" s="194"/>
      <c r="L22868" s="195"/>
      <c r="M22868" s="196"/>
      <c r="N22868" s="197"/>
      <c r="O22868" s="197"/>
      <c r="P22868" s="231"/>
    </row>
    <row r="22869" spans="2:16">
      <c r="B22869" s="351"/>
      <c r="C22869" s="435"/>
      <c r="D22869" s="399"/>
      <c r="E22869" s="400"/>
      <c r="G22869" s="401"/>
      <c r="H22869" s="401"/>
      <c r="I22869" s="401"/>
      <c r="J22869" s="194"/>
      <c r="K22869" s="194"/>
      <c r="L22869" s="195"/>
      <c r="M22869" s="196"/>
      <c r="N22869" s="197"/>
      <c r="O22869" s="197"/>
      <c r="P22869" s="231"/>
    </row>
    <row r="22870" spans="2:16">
      <c r="B22870" s="351"/>
      <c r="C22870" s="435"/>
      <c r="D22870" s="399"/>
      <c r="E22870" s="400"/>
      <c r="G22870" s="401"/>
      <c r="H22870" s="401"/>
      <c r="I22870" s="401"/>
      <c r="J22870" s="194"/>
      <c r="K22870" s="194"/>
      <c r="L22870" s="195"/>
      <c r="M22870" s="196"/>
      <c r="N22870" s="197"/>
      <c r="O22870" s="197"/>
      <c r="P22870" s="231"/>
    </row>
    <row r="22871" spans="2:16">
      <c r="B22871" s="351"/>
      <c r="C22871" s="435"/>
      <c r="D22871" s="399"/>
      <c r="E22871" s="400"/>
      <c r="G22871" s="401"/>
      <c r="H22871" s="401"/>
      <c r="I22871" s="401"/>
      <c r="J22871" s="194"/>
      <c r="K22871" s="194"/>
      <c r="L22871" s="195"/>
      <c r="M22871" s="196"/>
      <c r="N22871" s="197"/>
      <c r="O22871" s="197"/>
      <c r="P22871" s="231"/>
    </row>
    <row r="22872" spans="2:16">
      <c r="B22872" s="351"/>
      <c r="C22872" s="435"/>
      <c r="D22872" s="399"/>
      <c r="E22872" s="400"/>
      <c r="G22872" s="401"/>
      <c r="H22872" s="401"/>
      <c r="I22872" s="401"/>
      <c r="J22872" s="194"/>
      <c r="K22872" s="194"/>
      <c r="L22872" s="195"/>
      <c r="M22872" s="196"/>
      <c r="N22872" s="197"/>
      <c r="O22872" s="197"/>
      <c r="P22872" s="231"/>
    </row>
    <row r="22873" spans="2:16">
      <c r="B22873" s="351"/>
      <c r="C22873" s="435"/>
      <c r="D22873" s="399"/>
      <c r="E22873" s="400"/>
      <c r="G22873" s="401"/>
      <c r="H22873" s="401"/>
      <c r="I22873" s="401"/>
      <c r="J22873" s="194"/>
      <c r="K22873" s="194"/>
      <c r="L22873" s="195"/>
      <c r="M22873" s="196"/>
      <c r="N22873" s="197"/>
      <c r="O22873" s="197"/>
      <c r="P22873" s="231"/>
    </row>
    <row r="22874" spans="2:16">
      <c r="B22874" s="351"/>
      <c r="C22874" s="435"/>
      <c r="D22874" s="399"/>
      <c r="E22874" s="400"/>
      <c r="G22874" s="401"/>
      <c r="H22874" s="401"/>
      <c r="I22874" s="401"/>
      <c r="J22874" s="194"/>
      <c r="K22874" s="194"/>
      <c r="L22874" s="195"/>
      <c r="M22874" s="196"/>
      <c r="N22874" s="197"/>
      <c r="O22874" s="197"/>
      <c r="P22874" s="231"/>
    </row>
    <row r="22875" spans="2:16">
      <c r="B22875" s="351"/>
      <c r="C22875" s="435"/>
      <c r="D22875" s="399"/>
      <c r="E22875" s="400"/>
      <c r="G22875" s="401"/>
      <c r="H22875" s="401"/>
      <c r="I22875" s="401"/>
      <c r="J22875" s="194"/>
      <c r="K22875" s="194"/>
      <c r="L22875" s="195"/>
      <c r="M22875" s="196"/>
      <c r="N22875" s="197"/>
      <c r="O22875" s="197"/>
      <c r="P22875" s="231"/>
    </row>
    <row r="22876" spans="2:16">
      <c r="B22876" s="351"/>
      <c r="C22876" s="435"/>
      <c r="D22876" s="399"/>
      <c r="E22876" s="400"/>
      <c r="G22876" s="401"/>
      <c r="H22876" s="401"/>
      <c r="I22876" s="401"/>
      <c r="J22876" s="194"/>
      <c r="K22876" s="194"/>
      <c r="L22876" s="195"/>
      <c r="M22876" s="196"/>
      <c r="N22876" s="197"/>
      <c r="O22876" s="197"/>
      <c r="P22876" s="231"/>
    </row>
    <row r="22877" spans="2:16">
      <c r="B22877" s="351"/>
      <c r="C22877" s="435"/>
      <c r="D22877" s="399"/>
      <c r="E22877" s="400"/>
      <c r="G22877" s="401"/>
      <c r="H22877" s="401"/>
      <c r="I22877" s="401"/>
      <c r="J22877" s="194"/>
      <c r="K22877" s="194"/>
      <c r="L22877" s="195"/>
      <c r="M22877" s="196"/>
      <c r="N22877" s="197"/>
      <c r="O22877" s="197"/>
      <c r="P22877" s="231"/>
    </row>
    <row r="22878" spans="2:16">
      <c r="B22878" s="351"/>
      <c r="C22878" s="435"/>
      <c r="D22878" s="399"/>
      <c r="E22878" s="400"/>
      <c r="G22878" s="401"/>
      <c r="H22878" s="401"/>
      <c r="I22878" s="401"/>
      <c r="J22878" s="194"/>
      <c r="K22878" s="194"/>
      <c r="L22878" s="195"/>
      <c r="M22878" s="196"/>
      <c r="N22878" s="197"/>
      <c r="O22878" s="197"/>
      <c r="P22878" s="231"/>
    </row>
    <row r="22879" spans="2:16">
      <c r="B22879" s="351"/>
      <c r="C22879" s="435"/>
      <c r="D22879" s="399"/>
      <c r="E22879" s="400"/>
      <c r="G22879" s="401"/>
      <c r="H22879" s="401"/>
      <c r="I22879" s="401"/>
      <c r="J22879" s="194"/>
      <c r="K22879" s="194"/>
      <c r="L22879" s="195"/>
      <c r="M22879" s="196"/>
      <c r="N22879" s="197"/>
      <c r="O22879" s="197"/>
      <c r="P22879" s="231"/>
    </row>
    <row r="22880" spans="2:16">
      <c r="B22880" s="351"/>
      <c r="C22880" s="435"/>
      <c r="D22880" s="399"/>
      <c r="E22880" s="400"/>
      <c r="G22880" s="401"/>
      <c r="H22880" s="401"/>
      <c r="I22880" s="401"/>
      <c r="J22880" s="194"/>
      <c r="K22880" s="194"/>
      <c r="L22880" s="195"/>
      <c r="M22880" s="196"/>
      <c r="N22880" s="197"/>
      <c r="O22880" s="197"/>
      <c r="P22880" s="231"/>
    </row>
    <row r="22881" spans="2:16">
      <c r="B22881" s="351"/>
      <c r="C22881" s="435"/>
      <c r="D22881" s="399"/>
      <c r="E22881" s="400"/>
      <c r="G22881" s="401"/>
      <c r="H22881" s="401"/>
      <c r="I22881" s="401"/>
      <c r="J22881" s="194"/>
      <c r="K22881" s="194"/>
      <c r="L22881" s="195"/>
      <c r="M22881" s="196"/>
      <c r="N22881" s="197"/>
      <c r="O22881" s="197"/>
      <c r="P22881" s="231"/>
    </row>
    <row r="22882" spans="2:16">
      <c r="B22882" s="351"/>
      <c r="C22882" s="435"/>
      <c r="D22882" s="399"/>
      <c r="E22882" s="400"/>
      <c r="G22882" s="401"/>
      <c r="H22882" s="401"/>
      <c r="I22882" s="401"/>
      <c r="J22882" s="194"/>
      <c r="K22882" s="194"/>
      <c r="L22882" s="195"/>
      <c r="M22882" s="196"/>
      <c r="N22882" s="197"/>
      <c r="O22882" s="197"/>
      <c r="P22882" s="231"/>
    </row>
    <row r="22883" spans="2:16">
      <c r="B22883" s="351"/>
      <c r="C22883" s="435"/>
      <c r="D22883" s="399"/>
      <c r="E22883" s="400"/>
      <c r="G22883" s="401"/>
      <c r="H22883" s="401"/>
      <c r="I22883" s="401"/>
      <c r="J22883" s="194"/>
      <c r="K22883" s="194"/>
      <c r="L22883" s="195"/>
      <c r="M22883" s="196"/>
      <c r="N22883" s="197"/>
      <c r="O22883" s="197"/>
      <c r="P22883" s="231"/>
    </row>
    <row r="22884" spans="2:16">
      <c r="B22884" s="351"/>
      <c r="C22884" s="435"/>
      <c r="D22884" s="399"/>
      <c r="E22884" s="400"/>
      <c r="G22884" s="401"/>
      <c r="H22884" s="401"/>
      <c r="I22884" s="401"/>
      <c r="J22884" s="194"/>
      <c r="K22884" s="194"/>
      <c r="L22884" s="195"/>
      <c r="M22884" s="196"/>
      <c r="N22884" s="197"/>
      <c r="O22884" s="197"/>
      <c r="P22884" s="231"/>
    </row>
    <row r="22885" spans="2:16">
      <c r="B22885" s="351"/>
      <c r="C22885" s="435"/>
      <c r="D22885" s="399"/>
      <c r="E22885" s="400"/>
      <c r="G22885" s="401"/>
      <c r="H22885" s="401"/>
      <c r="I22885" s="401"/>
      <c r="J22885" s="194"/>
      <c r="K22885" s="194"/>
      <c r="L22885" s="195"/>
      <c r="M22885" s="196"/>
      <c r="N22885" s="197"/>
      <c r="O22885" s="197"/>
      <c r="P22885" s="231"/>
    </row>
    <row r="22886" spans="2:16">
      <c r="B22886" s="351"/>
      <c r="C22886" s="435"/>
      <c r="D22886" s="399"/>
      <c r="E22886" s="400"/>
      <c r="G22886" s="401"/>
      <c r="H22886" s="401"/>
      <c r="I22886" s="401"/>
      <c r="J22886" s="194"/>
      <c r="K22886" s="194"/>
      <c r="L22886" s="195"/>
      <c r="M22886" s="196"/>
      <c r="N22886" s="197"/>
      <c r="O22886" s="197"/>
      <c r="P22886" s="231"/>
    </row>
    <row r="22887" spans="2:16">
      <c r="B22887" s="402"/>
      <c r="C22887" s="435"/>
      <c r="D22887" s="404"/>
      <c r="E22887" s="405"/>
      <c r="G22887" s="406"/>
      <c r="H22887" s="406"/>
      <c r="I22887" s="406"/>
      <c r="J22887" s="194"/>
      <c r="K22887" s="194"/>
      <c r="L22887" s="195"/>
      <c r="M22887" s="196"/>
      <c r="N22887" s="197"/>
      <c r="O22887" s="197"/>
      <c r="P22887" s="221"/>
    </row>
    <row r="22888" spans="2:16">
      <c r="B22888" s="351"/>
      <c r="C22888" s="435"/>
      <c r="D22888" s="399"/>
      <c r="E22888" s="400"/>
      <c r="G22888" s="401"/>
      <c r="H22888" s="401"/>
      <c r="I22888" s="401"/>
      <c r="J22888" s="194"/>
      <c r="K22888" s="194"/>
      <c r="L22888" s="195"/>
      <c r="M22888" s="196"/>
      <c r="N22888" s="197"/>
      <c r="O22888" s="197"/>
      <c r="P22888" s="231"/>
    </row>
    <row r="22889" spans="2:16">
      <c r="B22889" s="351"/>
      <c r="C22889" s="435"/>
      <c r="D22889" s="399"/>
      <c r="E22889" s="400"/>
      <c r="G22889" s="401"/>
      <c r="H22889" s="401"/>
      <c r="I22889" s="401"/>
      <c r="J22889" s="194"/>
      <c r="K22889" s="194"/>
      <c r="L22889" s="195"/>
      <c r="M22889" s="196"/>
      <c r="N22889" s="197"/>
      <c r="O22889" s="197"/>
      <c r="P22889" s="231"/>
    </row>
    <row r="22890" spans="2:16">
      <c r="B22890" s="351"/>
      <c r="C22890" s="435"/>
      <c r="D22890" s="399"/>
      <c r="E22890" s="400"/>
      <c r="G22890" s="401"/>
      <c r="H22890" s="401"/>
      <c r="I22890" s="401"/>
      <c r="J22890" s="194"/>
      <c r="K22890" s="194"/>
      <c r="L22890" s="195"/>
      <c r="M22890" s="196"/>
      <c r="N22890" s="197"/>
      <c r="O22890" s="197"/>
      <c r="P22890" s="231"/>
    </row>
    <row r="22891" spans="2:16">
      <c r="B22891" s="351"/>
      <c r="C22891" s="435"/>
      <c r="D22891" s="399"/>
      <c r="E22891" s="400"/>
      <c r="G22891" s="401"/>
      <c r="H22891" s="401"/>
      <c r="I22891" s="401"/>
      <c r="J22891" s="194"/>
      <c r="K22891" s="194"/>
      <c r="L22891" s="195"/>
      <c r="M22891" s="196"/>
      <c r="N22891" s="197"/>
      <c r="O22891" s="197"/>
      <c r="P22891" s="231"/>
    </row>
    <row r="22892" spans="2:16">
      <c r="B22892" s="351"/>
      <c r="C22892" s="435"/>
      <c r="D22892" s="399"/>
      <c r="E22892" s="400"/>
      <c r="G22892" s="401"/>
      <c r="H22892" s="401"/>
      <c r="I22892" s="401"/>
      <c r="J22892" s="194"/>
      <c r="K22892" s="194"/>
      <c r="L22892" s="195"/>
      <c r="M22892" s="196"/>
      <c r="N22892" s="197"/>
      <c r="O22892" s="197"/>
      <c r="P22892" s="231"/>
    </row>
    <row r="22893" spans="2:16">
      <c r="B22893" s="351"/>
      <c r="C22893" s="435"/>
      <c r="D22893" s="399"/>
      <c r="E22893" s="400"/>
      <c r="G22893" s="401"/>
      <c r="H22893" s="401"/>
      <c r="I22893" s="401"/>
      <c r="J22893" s="194"/>
      <c r="K22893" s="194"/>
      <c r="L22893" s="195"/>
      <c r="M22893" s="196"/>
      <c r="N22893" s="197"/>
      <c r="O22893" s="197"/>
      <c r="P22893" s="231"/>
    </row>
    <row r="22894" spans="2:16">
      <c r="B22894" s="351"/>
      <c r="C22894" s="435"/>
      <c r="D22894" s="399"/>
      <c r="E22894" s="400"/>
      <c r="G22894" s="401"/>
      <c r="H22894" s="401"/>
      <c r="I22894" s="401"/>
      <c r="J22894" s="194"/>
      <c r="K22894" s="194"/>
      <c r="L22894" s="195"/>
      <c r="M22894" s="196"/>
      <c r="N22894" s="197"/>
      <c r="O22894" s="197"/>
      <c r="P22894" s="231"/>
    </row>
    <row r="22895" spans="2:16">
      <c r="B22895" s="351"/>
      <c r="C22895" s="435"/>
      <c r="D22895" s="399"/>
      <c r="E22895" s="400"/>
      <c r="G22895" s="401"/>
      <c r="H22895" s="401"/>
      <c r="I22895" s="401"/>
      <c r="J22895" s="194"/>
      <c r="K22895" s="194"/>
      <c r="L22895" s="195"/>
      <c r="M22895" s="196"/>
      <c r="N22895" s="197"/>
      <c r="O22895" s="197"/>
      <c r="P22895" s="231"/>
    </row>
    <row r="22896" spans="2:16">
      <c r="B22896" s="351"/>
      <c r="C22896" s="435"/>
      <c r="D22896" s="399"/>
      <c r="E22896" s="400"/>
      <c r="G22896" s="401"/>
      <c r="H22896" s="401"/>
      <c r="I22896" s="401"/>
      <c r="J22896" s="194"/>
      <c r="K22896" s="194"/>
      <c r="L22896" s="195"/>
      <c r="M22896" s="196"/>
      <c r="N22896" s="197"/>
      <c r="O22896" s="197"/>
      <c r="P22896" s="231"/>
    </row>
    <row r="22897" spans="2:16">
      <c r="B22897" s="351"/>
      <c r="C22897" s="435"/>
      <c r="D22897" s="399"/>
      <c r="E22897" s="400"/>
      <c r="G22897" s="401"/>
      <c r="H22897" s="401"/>
      <c r="I22897" s="401"/>
      <c r="J22897" s="194"/>
      <c r="K22897" s="194"/>
      <c r="L22897" s="195"/>
      <c r="M22897" s="196"/>
      <c r="N22897" s="197"/>
      <c r="O22897" s="197"/>
      <c r="P22897" s="231"/>
    </row>
    <row r="22898" spans="2:16">
      <c r="B22898" s="351"/>
      <c r="C22898" s="435"/>
      <c r="D22898" s="399"/>
      <c r="E22898" s="400"/>
      <c r="G22898" s="401"/>
      <c r="H22898" s="401"/>
      <c r="I22898" s="401"/>
      <c r="J22898" s="194"/>
      <c r="K22898" s="194"/>
      <c r="L22898" s="195"/>
      <c r="M22898" s="196"/>
      <c r="N22898" s="197"/>
      <c r="O22898" s="197"/>
      <c r="P22898" s="231"/>
    </row>
    <row r="22899" spans="2:16">
      <c r="B22899" s="351"/>
      <c r="C22899" s="435"/>
      <c r="D22899" s="399"/>
      <c r="E22899" s="400"/>
      <c r="G22899" s="401"/>
      <c r="H22899" s="401"/>
      <c r="I22899" s="401"/>
      <c r="J22899" s="194"/>
      <c r="K22899" s="194"/>
      <c r="L22899" s="195"/>
      <c r="M22899" s="196"/>
      <c r="N22899" s="197"/>
      <c r="O22899" s="197"/>
      <c r="P22899" s="231"/>
    </row>
    <row r="22900" spans="2:16">
      <c r="B22900" s="351"/>
      <c r="C22900" s="435"/>
      <c r="D22900" s="399"/>
      <c r="E22900" s="400"/>
      <c r="G22900" s="401"/>
      <c r="H22900" s="401"/>
      <c r="I22900" s="401"/>
      <c r="J22900" s="194"/>
      <c r="K22900" s="194"/>
      <c r="L22900" s="195"/>
      <c r="M22900" s="196"/>
      <c r="N22900" s="197"/>
      <c r="O22900" s="197"/>
      <c r="P22900" s="231"/>
    </row>
    <row r="22901" spans="2:16">
      <c r="B22901" s="351"/>
      <c r="C22901" s="435"/>
      <c r="D22901" s="399"/>
      <c r="E22901" s="400"/>
      <c r="G22901" s="401"/>
      <c r="H22901" s="401"/>
      <c r="I22901" s="401"/>
      <c r="J22901" s="194"/>
      <c r="K22901" s="194"/>
      <c r="L22901" s="195"/>
      <c r="M22901" s="196"/>
      <c r="N22901" s="197"/>
      <c r="O22901" s="197"/>
      <c r="P22901" s="231"/>
    </row>
    <row r="22902" spans="2:16">
      <c r="B22902" s="351"/>
      <c r="C22902" s="435"/>
      <c r="D22902" s="399"/>
      <c r="E22902" s="400"/>
      <c r="G22902" s="401"/>
      <c r="H22902" s="401"/>
      <c r="I22902" s="401"/>
      <c r="J22902" s="194"/>
      <c r="K22902" s="194"/>
      <c r="L22902" s="195"/>
      <c r="M22902" s="196"/>
      <c r="N22902" s="197"/>
      <c r="O22902" s="197"/>
      <c r="P22902" s="231"/>
    </row>
    <row r="22903" spans="2:16">
      <c r="B22903" s="351"/>
      <c r="C22903" s="435"/>
      <c r="D22903" s="399"/>
      <c r="E22903" s="400"/>
      <c r="G22903" s="401"/>
      <c r="H22903" s="401"/>
      <c r="I22903" s="401"/>
      <c r="J22903" s="194"/>
      <c r="K22903" s="194"/>
      <c r="L22903" s="195"/>
      <c r="M22903" s="196"/>
      <c r="N22903" s="197"/>
      <c r="O22903" s="197"/>
      <c r="P22903" s="231"/>
    </row>
    <row r="22904" spans="2:16">
      <c r="B22904" s="351"/>
      <c r="C22904" s="435"/>
      <c r="D22904" s="399"/>
      <c r="E22904" s="400"/>
      <c r="G22904" s="401"/>
      <c r="H22904" s="401"/>
      <c r="I22904" s="401"/>
      <c r="J22904" s="194"/>
      <c r="K22904" s="194"/>
      <c r="L22904" s="195"/>
      <c r="M22904" s="196"/>
      <c r="N22904" s="197"/>
      <c r="O22904" s="197"/>
      <c r="P22904" s="231"/>
    </row>
    <row r="22905" spans="2:16">
      <c r="B22905" s="351"/>
      <c r="C22905" s="435"/>
      <c r="D22905" s="399"/>
      <c r="E22905" s="400"/>
      <c r="G22905" s="401"/>
      <c r="H22905" s="401"/>
      <c r="I22905" s="401"/>
      <c r="J22905" s="194"/>
      <c r="K22905" s="194"/>
      <c r="L22905" s="195"/>
      <c r="M22905" s="196"/>
      <c r="N22905" s="197"/>
      <c r="O22905" s="197"/>
      <c r="P22905" s="231"/>
    </row>
    <row r="22906" spans="2:16">
      <c r="B22906" s="351"/>
      <c r="C22906" s="435"/>
      <c r="D22906" s="399"/>
      <c r="E22906" s="400"/>
      <c r="G22906" s="401"/>
      <c r="H22906" s="401"/>
      <c r="I22906" s="401"/>
      <c r="J22906" s="194"/>
      <c r="K22906" s="194"/>
      <c r="L22906" s="195"/>
      <c r="M22906" s="196"/>
      <c r="N22906" s="197"/>
      <c r="O22906" s="197"/>
      <c r="P22906" s="231"/>
    </row>
    <row r="22907" spans="2:16">
      <c r="B22907" s="351"/>
      <c r="C22907" s="435"/>
      <c r="D22907" s="399"/>
      <c r="E22907" s="400"/>
      <c r="G22907" s="401"/>
      <c r="H22907" s="401"/>
      <c r="I22907" s="401"/>
      <c r="J22907" s="194"/>
      <c r="K22907" s="194"/>
      <c r="L22907" s="195"/>
      <c r="M22907" s="196"/>
      <c r="N22907" s="197"/>
      <c r="O22907" s="197"/>
      <c r="P22907" s="231"/>
    </row>
    <row r="22908" spans="2:16">
      <c r="B22908" s="351"/>
      <c r="C22908" s="435"/>
      <c r="D22908" s="399"/>
      <c r="E22908" s="400"/>
      <c r="G22908" s="401"/>
      <c r="H22908" s="401"/>
      <c r="I22908" s="401"/>
      <c r="J22908" s="194"/>
      <c r="K22908" s="194"/>
      <c r="L22908" s="195"/>
      <c r="M22908" s="196"/>
      <c r="N22908" s="197"/>
      <c r="O22908" s="197"/>
      <c r="P22908" s="231"/>
    </row>
    <row r="22909" spans="2:16">
      <c r="B22909" s="351"/>
      <c r="C22909" s="435"/>
      <c r="D22909" s="399"/>
      <c r="E22909" s="400"/>
      <c r="G22909" s="401"/>
      <c r="H22909" s="401"/>
      <c r="I22909" s="401"/>
      <c r="J22909" s="194"/>
      <c r="K22909" s="194"/>
      <c r="L22909" s="195"/>
      <c r="M22909" s="196"/>
      <c r="N22909" s="197"/>
      <c r="O22909" s="197"/>
      <c r="P22909" s="231"/>
    </row>
    <row r="22910" spans="2:16">
      <c r="B22910" s="351"/>
      <c r="C22910" s="435"/>
      <c r="D22910" s="399"/>
      <c r="E22910" s="400"/>
      <c r="G22910" s="401"/>
      <c r="H22910" s="401"/>
      <c r="I22910" s="401"/>
      <c r="J22910" s="194"/>
      <c r="K22910" s="194"/>
      <c r="L22910" s="195"/>
      <c r="M22910" s="196"/>
      <c r="N22910" s="197"/>
      <c r="O22910" s="197"/>
      <c r="P22910" s="231"/>
    </row>
    <row r="22911" spans="2:16">
      <c r="B22911" s="351"/>
      <c r="C22911" s="435"/>
      <c r="D22911" s="399"/>
      <c r="E22911" s="400"/>
      <c r="G22911" s="401"/>
      <c r="H22911" s="401"/>
      <c r="I22911" s="401"/>
      <c r="J22911" s="194"/>
      <c r="K22911" s="194"/>
      <c r="L22911" s="195"/>
      <c r="M22911" s="196"/>
      <c r="N22911" s="197"/>
      <c r="O22911" s="197"/>
      <c r="P22911" s="231"/>
    </row>
    <row r="22912" spans="2:16">
      <c r="B22912" s="351"/>
      <c r="C22912" s="435"/>
      <c r="D22912" s="399"/>
      <c r="E22912" s="400"/>
      <c r="G22912" s="401"/>
      <c r="H22912" s="401"/>
      <c r="I22912" s="401"/>
      <c r="J22912" s="194"/>
      <c r="K22912" s="194"/>
      <c r="L22912" s="195"/>
      <c r="M22912" s="196"/>
      <c r="N22912" s="197"/>
      <c r="O22912" s="197"/>
      <c r="P22912" s="231"/>
    </row>
    <row r="22913" spans="2:16">
      <c r="B22913" s="351"/>
      <c r="C22913" s="435"/>
      <c r="D22913" s="399"/>
      <c r="E22913" s="400"/>
      <c r="G22913" s="401"/>
      <c r="H22913" s="401"/>
      <c r="I22913" s="401"/>
      <c r="J22913" s="194"/>
      <c r="K22913" s="194"/>
      <c r="L22913" s="195"/>
      <c r="M22913" s="196"/>
      <c r="N22913" s="197"/>
      <c r="O22913" s="197"/>
      <c r="P22913" s="231"/>
    </row>
    <row r="22914" spans="2:16">
      <c r="B22914" s="351"/>
      <c r="C22914" s="435"/>
      <c r="D22914" s="399"/>
      <c r="E22914" s="400"/>
      <c r="G22914" s="401"/>
      <c r="H22914" s="401"/>
      <c r="I22914" s="401"/>
      <c r="J22914" s="194"/>
      <c r="K22914" s="194"/>
      <c r="L22914" s="195"/>
      <c r="M22914" s="196"/>
      <c r="N22914" s="197"/>
      <c r="O22914" s="197"/>
      <c r="P22914" s="231"/>
    </row>
    <row r="22915" spans="2:16">
      <c r="B22915" s="351"/>
      <c r="C22915" s="435"/>
      <c r="D22915" s="399"/>
      <c r="E22915" s="400"/>
      <c r="G22915" s="401"/>
      <c r="H22915" s="401"/>
      <c r="I22915" s="401"/>
      <c r="J22915" s="194"/>
      <c r="K22915" s="194"/>
      <c r="L22915" s="195"/>
      <c r="M22915" s="196"/>
      <c r="N22915" s="197"/>
      <c r="O22915" s="197"/>
      <c r="P22915" s="231"/>
    </row>
    <row r="22916" spans="2:16">
      <c r="B22916" s="351"/>
      <c r="C22916" s="435"/>
      <c r="D22916" s="399"/>
      <c r="E22916" s="400"/>
      <c r="G22916" s="401"/>
      <c r="H22916" s="401"/>
      <c r="I22916" s="401"/>
      <c r="J22916" s="194"/>
      <c r="K22916" s="194"/>
      <c r="L22916" s="195"/>
      <c r="M22916" s="196"/>
      <c r="N22916" s="197"/>
      <c r="O22916" s="197"/>
      <c r="P22916" s="231"/>
    </row>
    <row r="22917" spans="2:16">
      <c r="B22917" s="351"/>
      <c r="C22917" s="435"/>
      <c r="D22917" s="399"/>
      <c r="E22917" s="400"/>
      <c r="G22917" s="401"/>
      <c r="H22917" s="401"/>
      <c r="I22917" s="401"/>
      <c r="J22917" s="194"/>
      <c r="K22917" s="194"/>
      <c r="L22917" s="195"/>
      <c r="M22917" s="196"/>
      <c r="N22917" s="197"/>
      <c r="O22917" s="197"/>
      <c r="P22917" s="231"/>
    </row>
    <row r="22918" spans="2:16">
      <c r="B22918" s="351"/>
      <c r="C22918" s="435"/>
      <c r="D22918" s="399"/>
      <c r="E22918" s="400"/>
      <c r="G22918" s="401"/>
      <c r="H22918" s="401"/>
      <c r="I22918" s="401"/>
      <c r="J22918" s="194"/>
      <c r="K22918" s="194"/>
      <c r="L22918" s="195"/>
      <c r="M22918" s="196"/>
      <c r="N22918" s="197"/>
      <c r="O22918" s="197"/>
      <c r="P22918" s="231"/>
    </row>
    <row r="22919" spans="2:16">
      <c r="B22919" s="351"/>
      <c r="C22919" s="435"/>
      <c r="D22919" s="399"/>
      <c r="E22919" s="400"/>
      <c r="G22919" s="401"/>
      <c r="H22919" s="401"/>
      <c r="I22919" s="401"/>
      <c r="J22919" s="194"/>
      <c r="K22919" s="194"/>
      <c r="L22919" s="195"/>
      <c r="M22919" s="196"/>
      <c r="N22919" s="197"/>
      <c r="O22919" s="197"/>
      <c r="P22919" s="231"/>
    </row>
    <row r="22920" spans="2:16">
      <c r="B22920" s="351"/>
      <c r="C22920" s="435"/>
      <c r="D22920" s="399"/>
      <c r="E22920" s="400"/>
      <c r="G22920" s="401"/>
      <c r="H22920" s="401"/>
      <c r="I22920" s="401"/>
      <c r="J22920" s="194"/>
      <c r="K22920" s="194"/>
      <c r="L22920" s="195"/>
      <c r="M22920" s="196"/>
      <c r="N22920" s="197"/>
      <c r="O22920" s="197"/>
      <c r="P22920" s="231"/>
    </row>
    <row r="22921" spans="2:16">
      <c r="B22921" s="351"/>
      <c r="C22921" s="435"/>
      <c r="D22921" s="399"/>
      <c r="E22921" s="400"/>
      <c r="G22921" s="401"/>
      <c r="H22921" s="401"/>
      <c r="I22921" s="401"/>
      <c r="J22921" s="194"/>
      <c r="K22921" s="194"/>
      <c r="L22921" s="195"/>
      <c r="M22921" s="196"/>
      <c r="N22921" s="197"/>
      <c r="O22921" s="197"/>
      <c r="P22921" s="231"/>
    </row>
    <row r="22922" spans="2:16">
      <c r="B22922" s="351"/>
      <c r="C22922" s="435"/>
      <c r="D22922" s="399"/>
      <c r="E22922" s="400"/>
      <c r="G22922" s="401"/>
      <c r="H22922" s="401"/>
      <c r="I22922" s="401"/>
      <c r="J22922" s="194"/>
      <c r="K22922" s="194"/>
      <c r="L22922" s="195"/>
      <c r="M22922" s="196"/>
      <c r="N22922" s="197"/>
      <c r="O22922" s="197"/>
      <c r="P22922" s="231"/>
    </row>
    <row r="22923" spans="2:16">
      <c r="B22923" s="351"/>
      <c r="C22923" s="435"/>
      <c r="D22923" s="399"/>
      <c r="E22923" s="400"/>
      <c r="G22923" s="401"/>
      <c r="H22923" s="401"/>
      <c r="I22923" s="401"/>
      <c r="J22923" s="194"/>
      <c r="K22923" s="194"/>
      <c r="L22923" s="195"/>
      <c r="M22923" s="196"/>
      <c r="N22923" s="197"/>
      <c r="O22923" s="197"/>
      <c r="P22923" s="231"/>
    </row>
    <row r="22924" spans="2:16">
      <c r="B22924" s="351"/>
      <c r="C22924" s="435"/>
      <c r="D22924" s="399"/>
      <c r="E22924" s="400"/>
      <c r="G22924" s="401"/>
      <c r="H22924" s="401"/>
      <c r="I22924" s="401"/>
      <c r="J22924" s="194"/>
      <c r="K22924" s="194"/>
      <c r="L22924" s="195"/>
      <c r="M22924" s="196"/>
      <c r="N22924" s="197"/>
      <c r="O22924" s="197"/>
      <c r="P22924" s="231"/>
    </row>
    <row r="22925" spans="2:16">
      <c r="B22925" s="351"/>
      <c r="C22925" s="435"/>
      <c r="D22925" s="399"/>
      <c r="E22925" s="400"/>
      <c r="G22925" s="401"/>
      <c r="H22925" s="401"/>
      <c r="I22925" s="401"/>
      <c r="J22925" s="194"/>
      <c r="K22925" s="194"/>
      <c r="L22925" s="195"/>
      <c r="M22925" s="196"/>
      <c r="N22925" s="197"/>
      <c r="O22925" s="197"/>
      <c r="P22925" s="231"/>
    </row>
    <row r="22926" spans="2:16">
      <c r="B22926" s="351"/>
      <c r="C22926" s="435"/>
      <c r="D22926" s="399"/>
      <c r="E22926" s="400"/>
      <c r="G22926" s="401"/>
      <c r="H22926" s="401"/>
      <c r="I22926" s="401"/>
      <c r="J22926" s="194"/>
      <c r="K22926" s="194"/>
      <c r="L22926" s="195"/>
      <c r="M22926" s="196"/>
      <c r="N22926" s="197"/>
      <c r="O22926" s="197"/>
      <c r="P22926" s="231"/>
    </row>
    <row r="22927" spans="2:16">
      <c r="B22927" s="351"/>
      <c r="C22927" s="435"/>
      <c r="D22927" s="399"/>
      <c r="E22927" s="400"/>
      <c r="G22927" s="401"/>
      <c r="H22927" s="401"/>
      <c r="I22927" s="401"/>
      <c r="J22927" s="194"/>
      <c r="K22927" s="194"/>
      <c r="L22927" s="195"/>
      <c r="M22927" s="196"/>
      <c r="N22927" s="197"/>
      <c r="O22927" s="197"/>
      <c r="P22927" s="231"/>
    </row>
    <row r="22928" spans="2:16">
      <c r="B22928" s="351"/>
      <c r="C22928" s="435"/>
      <c r="D22928" s="399"/>
      <c r="E22928" s="400"/>
      <c r="G22928" s="401"/>
      <c r="H22928" s="401"/>
      <c r="I22928" s="401"/>
      <c r="J22928" s="194"/>
      <c r="K22928" s="194"/>
      <c r="L22928" s="195"/>
      <c r="M22928" s="196"/>
      <c r="N22928" s="197"/>
      <c r="O22928" s="197"/>
      <c r="P22928" s="231"/>
    </row>
    <row r="22929" spans="2:16">
      <c r="B22929" s="351"/>
      <c r="C22929" s="435"/>
      <c r="D22929" s="399"/>
      <c r="E22929" s="400"/>
      <c r="G22929" s="401"/>
      <c r="H22929" s="401"/>
      <c r="I22929" s="401"/>
      <c r="J22929" s="194"/>
      <c r="K22929" s="194"/>
      <c r="L22929" s="195"/>
      <c r="M22929" s="196"/>
      <c r="N22929" s="197"/>
      <c r="O22929" s="197"/>
      <c r="P22929" s="231"/>
    </row>
    <row r="22930" spans="2:16">
      <c r="B22930" s="351"/>
      <c r="C22930" s="435"/>
      <c r="D22930" s="399"/>
      <c r="E22930" s="400"/>
      <c r="G22930" s="401"/>
      <c r="H22930" s="401"/>
      <c r="I22930" s="401"/>
      <c r="J22930" s="194"/>
      <c r="K22930" s="194"/>
      <c r="L22930" s="195"/>
      <c r="M22930" s="196"/>
      <c r="N22930" s="197"/>
      <c r="O22930" s="197"/>
      <c r="P22930" s="231"/>
    </row>
    <row r="22931" spans="2:16">
      <c r="B22931" s="351"/>
      <c r="C22931" s="435"/>
      <c r="D22931" s="399"/>
      <c r="E22931" s="400"/>
      <c r="G22931" s="401"/>
      <c r="H22931" s="401"/>
      <c r="I22931" s="401"/>
      <c r="J22931" s="194"/>
      <c r="K22931" s="194"/>
      <c r="L22931" s="195"/>
      <c r="M22931" s="196"/>
      <c r="N22931" s="197"/>
      <c r="O22931" s="197"/>
      <c r="P22931" s="231"/>
    </row>
    <row r="22932" spans="2:16">
      <c r="B22932" s="351"/>
      <c r="C22932" s="435"/>
      <c r="D22932" s="399"/>
      <c r="E22932" s="400"/>
      <c r="G22932" s="401"/>
      <c r="H22932" s="401"/>
      <c r="I22932" s="401"/>
      <c r="J22932" s="194"/>
      <c r="K22932" s="194"/>
      <c r="L22932" s="195"/>
      <c r="M22932" s="196"/>
      <c r="N22932" s="197"/>
      <c r="O22932" s="197"/>
      <c r="P22932" s="231"/>
    </row>
    <row r="22933" spans="2:16">
      <c r="B22933" s="351"/>
      <c r="C22933" s="435"/>
      <c r="D22933" s="399"/>
      <c r="E22933" s="400"/>
      <c r="G22933" s="401"/>
      <c r="H22933" s="401"/>
      <c r="I22933" s="401"/>
      <c r="J22933" s="194"/>
      <c r="K22933" s="194"/>
      <c r="L22933" s="195"/>
      <c r="M22933" s="196"/>
      <c r="N22933" s="197"/>
      <c r="O22933" s="197"/>
      <c r="P22933" s="231"/>
    </row>
    <row r="22934" spans="2:16">
      <c r="B22934" s="351"/>
      <c r="C22934" s="435"/>
      <c r="D22934" s="399"/>
      <c r="E22934" s="400"/>
      <c r="G22934" s="401"/>
      <c r="H22934" s="401"/>
      <c r="I22934" s="401"/>
      <c r="J22934" s="194"/>
      <c r="K22934" s="194"/>
      <c r="L22934" s="195"/>
      <c r="M22934" s="196"/>
      <c r="N22934" s="197"/>
      <c r="O22934" s="197"/>
      <c r="P22934" s="231"/>
    </row>
    <row r="22935" spans="2:16">
      <c r="B22935" s="351"/>
      <c r="C22935" s="435"/>
      <c r="D22935" s="399"/>
      <c r="E22935" s="400"/>
      <c r="G22935" s="401"/>
      <c r="H22935" s="401"/>
      <c r="I22935" s="401"/>
      <c r="J22935" s="194"/>
      <c r="K22935" s="194"/>
      <c r="L22935" s="195"/>
      <c r="M22935" s="196"/>
      <c r="N22935" s="197"/>
      <c r="O22935" s="197"/>
      <c r="P22935" s="231"/>
    </row>
    <row r="22936" spans="2:16">
      <c r="B22936" s="351"/>
      <c r="C22936" s="435"/>
      <c r="D22936" s="399"/>
      <c r="E22936" s="400"/>
      <c r="G22936" s="401"/>
      <c r="H22936" s="401"/>
      <c r="I22936" s="401"/>
      <c r="J22936" s="194"/>
      <c r="K22936" s="194"/>
      <c r="L22936" s="195"/>
      <c r="M22936" s="196"/>
      <c r="N22936" s="197"/>
      <c r="O22936" s="197"/>
      <c r="P22936" s="231"/>
    </row>
    <row r="22937" spans="2:16">
      <c r="B22937" s="351"/>
      <c r="C22937" s="435"/>
      <c r="D22937" s="399"/>
      <c r="E22937" s="400"/>
      <c r="G22937" s="401"/>
      <c r="H22937" s="401"/>
      <c r="I22937" s="401"/>
      <c r="J22937" s="194"/>
      <c r="K22937" s="194"/>
      <c r="L22937" s="195"/>
      <c r="M22937" s="196"/>
      <c r="N22937" s="197"/>
      <c r="O22937" s="197"/>
      <c r="P22937" s="231"/>
    </row>
    <row r="22938" spans="2:16">
      <c r="B22938" s="351"/>
      <c r="C22938" s="435"/>
      <c r="D22938" s="399"/>
      <c r="E22938" s="400"/>
      <c r="G22938" s="401"/>
      <c r="H22938" s="401"/>
      <c r="I22938" s="401"/>
      <c r="J22938" s="194"/>
      <c r="K22938" s="194"/>
      <c r="L22938" s="195"/>
      <c r="M22938" s="196"/>
      <c r="N22938" s="197"/>
      <c r="O22938" s="197"/>
      <c r="P22938" s="231"/>
    </row>
    <row r="22939" spans="2:16">
      <c r="B22939" s="351"/>
      <c r="C22939" s="435"/>
      <c r="D22939" s="399"/>
      <c r="E22939" s="400"/>
      <c r="G22939" s="401"/>
      <c r="H22939" s="401"/>
      <c r="I22939" s="401"/>
      <c r="J22939" s="194"/>
      <c r="K22939" s="194"/>
      <c r="L22939" s="195"/>
      <c r="M22939" s="196"/>
      <c r="N22939" s="197"/>
      <c r="O22939" s="197"/>
      <c r="P22939" s="231"/>
    </row>
    <row r="22940" spans="2:16">
      <c r="B22940" s="351"/>
      <c r="C22940" s="435"/>
      <c r="D22940" s="399"/>
      <c r="E22940" s="400"/>
      <c r="G22940" s="401"/>
      <c r="H22940" s="401"/>
      <c r="I22940" s="401"/>
      <c r="J22940" s="194"/>
      <c r="K22940" s="194"/>
      <c r="L22940" s="195"/>
      <c r="M22940" s="196"/>
      <c r="N22940" s="197"/>
      <c r="O22940" s="197"/>
      <c r="P22940" s="231"/>
    </row>
    <row r="22941" spans="2:16">
      <c r="B22941" s="351"/>
      <c r="C22941" s="435"/>
      <c r="D22941" s="399"/>
      <c r="E22941" s="400"/>
      <c r="G22941" s="401"/>
      <c r="H22941" s="401"/>
      <c r="I22941" s="401"/>
      <c r="J22941" s="194"/>
      <c r="K22941" s="194"/>
      <c r="L22941" s="195"/>
      <c r="M22941" s="196"/>
      <c r="N22941" s="197"/>
      <c r="O22941" s="197"/>
      <c r="P22941" s="231"/>
    </row>
    <row r="22942" spans="2:16">
      <c r="B22942" s="351"/>
      <c r="C22942" s="435"/>
      <c r="D22942" s="399"/>
      <c r="E22942" s="400"/>
      <c r="G22942" s="401"/>
      <c r="H22942" s="401"/>
      <c r="I22942" s="401"/>
      <c r="J22942" s="194"/>
      <c r="K22942" s="194"/>
      <c r="L22942" s="195"/>
      <c r="M22942" s="196"/>
      <c r="N22942" s="197"/>
      <c r="O22942" s="197"/>
      <c r="P22942" s="231"/>
    </row>
    <row r="22943" spans="2:16">
      <c r="B22943" s="351"/>
      <c r="C22943" s="435"/>
      <c r="D22943" s="399"/>
      <c r="E22943" s="400"/>
      <c r="G22943" s="401"/>
      <c r="H22943" s="401"/>
      <c r="I22943" s="401"/>
      <c r="J22943" s="194"/>
      <c r="K22943" s="194"/>
      <c r="L22943" s="195"/>
      <c r="M22943" s="196"/>
      <c r="N22943" s="197"/>
      <c r="O22943" s="197"/>
      <c r="P22943" s="231"/>
    </row>
    <row r="22944" spans="2:16">
      <c r="B22944" s="351"/>
      <c r="C22944" s="435"/>
      <c r="D22944" s="399"/>
      <c r="E22944" s="400"/>
      <c r="G22944" s="401"/>
      <c r="H22944" s="401"/>
      <c r="I22944" s="401"/>
      <c r="J22944" s="194"/>
      <c r="K22944" s="194"/>
      <c r="L22944" s="195"/>
      <c r="M22944" s="196"/>
      <c r="N22944" s="197"/>
      <c r="O22944" s="197"/>
      <c r="P22944" s="231"/>
    </row>
    <row r="22945" spans="2:16">
      <c r="B22945" s="351"/>
      <c r="C22945" s="435"/>
      <c r="D22945" s="399"/>
      <c r="E22945" s="400"/>
      <c r="G22945" s="401"/>
      <c r="H22945" s="401"/>
      <c r="I22945" s="401"/>
      <c r="J22945" s="194"/>
      <c r="K22945" s="194"/>
      <c r="L22945" s="195"/>
      <c r="M22945" s="196"/>
      <c r="N22945" s="197"/>
      <c r="O22945" s="197"/>
      <c r="P22945" s="231"/>
    </row>
    <row r="22946" spans="2:16">
      <c r="B22946" s="351"/>
      <c r="C22946" s="435"/>
      <c r="D22946" s="399"/>
      <c r="E22946" s="400"/>
      <c r="G22946" s="401"/>
      <c r="H22946" s="401"/>
      <c r="I22946" s="401"/>
      <c r="J22946" s="194"/>
      <c r="K22946" s="194"/>
      <c r="L22946" s="195"/>
      <c r="M22946" s="196"/>
      <c r="N22946" s="197"/>
      <c r="O22946" s="197"/>
      <c r="P22946" s="231"/>
    </row>
    <row r="22947" spans="2:16">
      <c r="B22947" s="351"/>
      <c r="C22947" s="435"/>
      <c r="D22947" s="399"/>
      <c r="E22947" s="400"/>
      <c r="G22947" s="401"/>
      <c r="H22947" s="401"/>
      <c r="I22947" s="401"/>
      <c r="J22947" s="194"/>
      <c r="K22947" s="194"/>
      <c r="L22947" s="195"/>
      <c r="M22947" s="196"/>
      <c r="N22947" s="197"/>
      <c r="O22947" s="197"/>
      <c r="P22947" s="231"/>
    </row>
    <row r="22948" spans="2:16">
      <c r="B22948" s="351"/>
      <c r="C22948" s="435"/>
      <c r="D22948" s="399"/>
      <c r="E22948" s="400"/>
      <c r="G22948" s="401"/>
      <c r="H22948" s="401"/>
      <c r="I22948" s="401"/>
      <c r="J22948" s="194"/>
      <c r="K22948" s="194"/>
      <c r="L22948" s="195"/>
      <c r="M22948" s="196"/>
      <c r="N22948" s="197"/>
      <c r="O22948" s="197"/>
      <c r="P22948" s="231"/>
    </row>
    <row r="22949" spans="2:16">
      <c r="B22949" s="351"/>
      <c r="C22949" s="435"/>
      <c r="D22949" s="399"/>
      <c r="E22949" s="400"/>
      <c r="G22949" s="401"/>
      <c r="H22949" s="401"/>
      <c r="I22949" s="401"/>
      <c r="J22949" s="194"/>
      <c r="K22949" s="194"/>
      <c r="L22949" s="195"/>
      <c r="M22949" s="196"/>
      <c r="N22949" s="197"/>
      <c r="O22949" s="197"/>
      <c r="P22949" s="231"/>
    </row>
    <row r="22950" spans="2:16">
      <c r="B22950" s="351"/>
      <c r="C22950" s="435"/>
      <c r="D22950" s="399"/>
      <c r="E22950" s="400"/>
      <c r="G22950" s="401"/>
      <c r="H22950" s="401"/>
      <c r="I22950" s="401"/>
      <c r="J22950" s="194"/>
      <c r="K22950" s="194"/>
      <c r="L22950" s="195"/>
      <c r="M22950" s="196"/>
      <c r="N22950" s="197"/>
      <c r="O22950" s="197"/>
      <c r="P22950" s="231"/>
    </row>
    <row r="22951" spans="2:16">
      <c r="B22951" s="402"/>
      <c r="C22951" s="435"/>
      <c r="D22951" s="404"/>
      <c r="E22951" s="405"/>
      <c r="G22951" s="406"/>
      <c r="H22951" s="406"/>
      <c r="I22951" s="406"/>
      <c r="J22951" s="194"/>
      <c r="K22951" s="194"/>
      <c r="L22951" s="195"/>
      <c r="M22951" s="196"/>
      <c r="N22951" s="197"/>
      <c r="O22951" s="197"/>
      <c r="P22951" s="221"/>
    </row>
    <row r="22952" spans="2:16">
      <c r="B22952" s="351"/>
      <c r="C22952" s="435"/>
      <c r="D22952" s="399"/>
      <c r="E22952" s="400"/>
      <c r="G22952" s="401"/>
      <c r="H22952" s="401"/>
      <c r="I22952" s="401"/>
      <c r="J22952" s="194"/>
      <c r="K22952" s="194"/>
      <c r="L22952" s="195"/>
      <c r="M22952" s="196"/>
      <c r="N22952" s="197"/>
      <c r="O22952" s="197"/>
      <c r="P22952" s="231"/>
    </row>
    <row r="22953" spans="2:16">
      <c r="B22953" s="351"/>
      <c r="C22953" s="435"/>
      <c r="D22953" s="399"/>
      <c r="E22953" s="400"/>
      <c r="G22953" s="401"/>
      <c r="H22953" s="401"/>
      <c r="I22953" s="401"/>
      <c r="J22953" s="194"/>
      <c r="K22953" s="194"/>
      <c r="L22953" s="195"/>
      <c r="M22953" s="196"/>
      <c r="N22953" s="197"/>
      <c r="O22953" s="197"/>
      <c r="P22953" s="231"/>
    </row>
    <row r="22954" spans="2:16">
      <c r="B22954" s="351"/>
      <c r="C22954" s="435"/>
      <c r="D22954" s="399"/>
      <c r="E22954" s="400"/>
      <c r="G22954" s="401"/>
      <c r="H22954" s="401"/>
      <c r="I22954" s="401"/>
      <c r="J22954" s="194"/>
      <c r="K22954" s="194"/>
      <c r="L22954" s="195"/>
      <c r="M22954" s="196"/>
      <c r="N22954" s="197"/>
      <c r="O22954" s="197"/>
      <c r="P22954" s="231"/>
    </row>
    <row r="22955" spans="2:16">
      <c r="B22955" s="351"/>
      <c r="C22955" s="435"/>
      <c r="D22955" s="399"/>
      <c r="E22955" s="400"/>
      <c r="G22955" s="401"/>
      <c r="H22955" s="401"/>
      <c r="I22955" s="401"/>
      <c r="J22955" s="194"/>
      <c r="K22955" s="194"/>
      <c r="L22955" s="195"/>
      <c r="M22955" s="196"/>
      <c r="N22955" s="197"/>
      <c r="O22955" s="197"/>
      <c r="P22955" s="231"/>
    </row>
    <row r="22956" spans="2:16">
      <c r="B22956" s="351"/>
      <c r="C22956" s="435"/>
      <c r="D22956" s="399"/>
      <c r="E22956" s="400"/>
      <c r="G22956" s="401"/>
      <c r="H22956" s="401"/>
      <c r="I22956" s="401"/>
      <c r="J22956" s="194"/>
      <c r="K22956" s="194"/>
      <c r="L22956" s="195"/>
      <c r="M22956" s="196"/>
      <c r="N22956" s="197"/>
      <c r="O22956" s="197"/>
      <c r="P22956" s="231"/>
    </row>
    <row r="22957" spans="2:16">
      <c r="B22957" s="351"/>
      <c r="C22957" s="435"/>
      <c r="D22957" s="399"/>
      <c r="E22957" s="400"/>
      <c r="G22957" s="401"/>
      <c r="H22957" s="401"/>
      <c r="I22957" s="401"/>
      <c r="J22957" s="194"/>
      <c r="K22957" s="194"/>
      <c r="L22957" s="195"/>
      <c r="M22957" s="196"/>
      <c r="N22957" s="197"/>
      <c r="O22957" s="197"/>
      <c r="P22957" s="231"/>
    </row>
    <row r="22958" spans="2:16">
      <c r="B22958" s="351"/>
      <c r="C22958" s="435"/>
      <c r="D22958" s="399"/>
      <c r="E22958" s="400"/>
      <c r="G22958" s="401"/>
      <c r="H22958" s="401"/>
      <c r="I22958" s="401"/>
      <c r="J22958" s="194"/>
      <c r="K22958" s="194"/>
      <c r="L22958" s="195"/>
      <c r="M22958" s="196"/>
      <c r="N22958" s="197"/>
      <c r="O22958" s="197"/>
      <c r="P22958" s="231"/>
    </row>
    <row r="22959" spans="2:16">
      <c r="B22959" s="351"/>
      <c r="C22959" s="435"/>
      <c r="D22959" s="399"/>
      <c r="E22959" s="400"/>
      <c r="G22959" s="401"/>
      <c r="H22959" s="401"/>
      <c r="I22959" s="401"/>
      <c r="J22959" s="194"/>
      <c r="K22959" s="194"/>
      <c r="L22959" s="195"/>
      <c r="M22959" s="196"/>
      <c r="N22959" s="197"/>
      <c r="O22959" s="197"/>
      <c r="P22959" s="231"/>
    </row>
    <row r="22960" spans="2:16">
      <c r="B22960" s="351"/>
      <c r="C22960" s="435"/>
      <c r="D22960" s="399"/>
      <c r="E22960" s="400"/>
      <c r="G22960" s="401"/>
      <c r="H22960" s="401"/>
      <c r="I22960" s="401"/>
      <c r="J22960" s="194"/>
      <c r="K22960" s="194"/>
      <c r="L22960" s="195"/>
      <c r="M22960" s="196"/>
      <c r="N22960" s="197"/>
      <c r="O22960" s="197"/>
      <c r="P22960" s="231"/>
    </row>
    <row r="22961" spans="2:16">
      <c r="B22961" s="351"/>
      <c r="C22961" s="435"/>
      <c r="D22961" s="399"/>
      <c r="E22961" s="400"/>
      <c r="G22961" s="401"/>
      <c r="H22961" s="401"/>
      <c r="I22961" s="401"/>
      <c r="J22961" s="194"/>
      <c r="K22961" s="194"/>
      <c r="L22961" s="195"/>
      <c r="M22961" s="196"/>
      <c r="N22961" s="197"/>
      <c r="O22961" s="197"/>
      <c r="P22961" s="231"/>
    </row>
    <row r="22962" spans="2:16">
      <c r="B22962" s="351"/>
      <c r="C22962" s="435"/>
      <c r="D22962" s="399"/>
      <c r="E22962" s="400"/>
      <c r="G22962" s="401"/>
      <c r="H22962" s="401"/>
      <c r="I22962" s="401"/>
      <c r="J22962" s="194"/>
      <c r="K22962" s="194"/>
      <c r="L22962" s="195"/>
      <c r="M22962" s="196"/>
      <c r="N22962" s="197"/>
      <c r="O22962" s="197"/>
      <c r="P22962" s="231"/>
    </row>
    <row r="22963" spans="2:16">
      <c r="B22963" s="351"/>
      <c r="C22963" s="435"/>
      <c r="D22963" s="399"/>
      <c r="E22963" s="400"/>
      <c r="G22963" s="401"/>
      <c r="H22963" s="401"/>
      <c r="I22963" s="401"/>
      <c r="J22963" s="194"/>
      <c r="K22963" s="194"/>
      <c r="L22963" s="195"/>
      <c r="M22963" s="196"/>
      <c r="N22963" s="197"/>
      <c r="O22963" s="197"/>
      <c r="P22963" s="231"/>
    </row>
    <row r="22964" spans="2:16">
      <c r="B22964" s="351"/>
      <c r="C22964" s="435"/>
      <c r="D22964" s="399"/>
      <c r="E22964" s="400"/>
      <c r="G22964" s="401"/>
      <c r="H22964" s="401"/>
      <c r="I22964" s="401"/>
      <c r="J22964" s="194"/>
      <c r="K22964" s="194"/>
      <c r="L22964" s="195"/>
      <c r="M22964" s="196"/>
      <c r="N22964" s="197"/>
      <c r="O22964" s="197"/>
      <c r="P22964" s="231"/>
    </row>
    <row r="22965" spans="2:16">
      <c r="B22965" s="351"/>
      <c r="C22965" s="435"/>
      <c r="D22965" s="399"/>
      <c r="E22965" s="400"/>
      <c r="G22965" s="401"/>
      <c r="H22965" s="401"/>
      <c r="I22965" s="401"/>
      <c r="J22965" s="194"/>
      <c r="K22965" s="194"/>
      <c r="L22965" s="195"/>
      <c r="M22965" s="196"/>
      <c r="N22965" s="197"/>
      <c r="O22965" s="197"/>
      <c r="P22965" s="231"/>
    </row>
    <row r="22966" spans="2:16">
      <c r="B22966" s="351"/>
      <c r="C22966" s="435"/>
      <c r="D22966" s="399"/>
      <c r="E22966" s="400"/>
      <c r="G22966" s="401"/>
      <c r="H22966" s="401"/>
      <c r="I22966" s="401"/>
      <c r="J22966" s="194"/>
      <c r="K22966" s="194"/>
      <c r="L22966" s="195"/>
      <c r="M22966" s="196"/>
      <c r="N22966" s="197"/>
      <c r="O22966" s="197"/>
      <c r="P22966" s="231"/>
    </row>
    <row r="22967" spans="2:16">
      <c r="B22967" s="351"/>
      <c r="C22967" s="435"/>
      <c r="D22967" s="399"/>
      <c r="E22967" s="400"/>
      <c r="G22967" s="401"/>
      <c r="H22967" s="401"/>
      <c r="I22967" s="401"/>
      <c r="J22967" s="194"/>
      <c r="K22967" s="194"/>
      <c r="L22967" s="195"/>
      <c r="M22967" s="196"/>
      <c r="N22967" s="197"/>
      <c r="O22967" s="197"/>
      <c r="P22967" s="231"/>
    </row>
    <row r="22968" spans="2:16">
      <c r="B22968" s="351"/>
      <c r="C22968" s="435"/>
      <c r="D22968" s="399"/>
      <c r="E22968" s="400"/>
      <c r="G22968" s="401"/>
      <c r="H22968" s="401"/>
      <c r="I22968" s="401"/>
      <c r="J22968" s="194"/>
      <c r="K22968" s="194"/>
      <c r="L22968" s="195"/>
      <c r="M22968" s="196"/>
      <c r="N22968" s="197"/>
      <c r="O22968" s="197"/>
      <c r="P22968" s="231"/>
    </row>
    <row r="22969" spans="2:16">
      <c r="B22969" s="351"/>
      <c r="C22969" s="435"/>
      <c r="D22969" s="399"/>
      <c r="E22969" s="400"/>
      <c r="G22969" s="401"/>
      <c r="H22969" s="401"/>
      <c r="I22969" s="401"/>
      <c r="J22969" s="194"/>
      <c r="K22969" s="194"/>
      <c r="L22969" s="195"/>
      <c r="M22969" s="196"/>
      <c r="N22969" s="197"/>
      <c r="O22969" s="197"/>
      <c r="P22969" s="231"/>
    </row>
    <row r="22970" spans="2:16">
      <c r="B22970" s="351"/>
      <c r="C22970" s="435"/>
      <c r="D22970" s="399"/>
      <c r="E22970" s="400"/>
      <c r="G22970" s="401"/>
      <c r="H22970" s="401"/>
      <c r="I22970" s="401"/>
      <c r="J22970" s="194"/>
      <c r="K22970" s="194"/>
      <c r="L22970" s="195"/>
      <c r="M22970" s="196"/>
      <c r="N22970" s="197"/>
      <c r="O22970" s="197"/>
      <c r="P22970" s="231"/>
    </row>
    <row r="22971" spans="2:16">
      <c r="B22971" s="351"/>
      <c r="C22971" s="435"/>
      <c r="D22971" s="399"/>
      <c r="E22971" s="400"/>
      <c r="G22971" s="401"/>
      <c r="H22971" s="401"/>
      <c r="I22971" s="401"/>
      <c r="J22971" s="194"/>
      <c r="K22971" s="194"/>
      <c r="L22971" s="195"/>
      <c r="M22971" s="196"/>
      <c r="N22971" s="197"/>
      <c r="O22971" s="197"/>
      <c r="P22971" s="231"/>
    </row>
    <row r="22972" spans="2:16">
      <c r="B22972" s="351"/>
      <c r="C22972" s="435"/>
      <c r="D22972" s="399"/>
      <c r="E22972" s="400"/>
      <c r="G22972" s="401"/>
      <c r="H22972" s="401"/>
      <c r="I22972" s="401"/>
      <c r="J22972" s="194"/>
      <c r="K22972" s="194"/>
      <c r="L22972" s="195"/>
      <c r="M22972" s="196"/>
      <c r="N22972" s="197"/>
      <c r="O22972" s="197"/>
      <c r="P22972" s="231"/>
    </row>
    <row r="22973" spans="2:16">
      <c r="B22973" s="351"/>
      <c r="C22973" s="435"/>
      <c r="D22973" s="399"/>
      <c r="E22973" s="400"/>
      <c r="G22973" s="401"/>
      <c r="H22973" s="401"/>
      <c r="I22973" s="401"/>
      <c r="J22973" s="194"/>
      <c r="K22973" s="194"/>
      <c r="L22973" s="195"/>
      <c r="M22973" s="196"/>
      <c r="N22973" s="197"/>
      <c r="O22973" s="197"/>
      <c r="P22973" s="231"/>
    </row>
    <row r="22974" spans="2:16">
      <c r="B22974" s="351"/>
      <c r="C22974" s="435"/>
      <c r="D22974" s="399"/>
      <c r="E22974" s="400"/>
      <c r="G22974" s="401"/>
      <c r="H22974" s="401"/>
      <c r="I22974" s="401"/>
      <c r="J22974" s="194"/>
      <c r="K22974" s="194"/>
      <c r="L22974" s="195"/>
      <c r="M22974" s="196"/>
      <c r="N22974" s="197"/>
      <c r="O22974" s="197"/>
      <c r="P22974" s="231"/>
    </row>
    <row r="22975" spans="2:16">
      <c r="B22975" s="351"/>
      <c r="C22975" s="435"/>
      <c r="D22975" s="399"/>
      <c r="E22975" s="400"/>
      <c r="G22975" s="401"/>
      <c r="H22975" s="401"/>
      <c r="I22975" s="401"/>
      <c r="J22975" s="194"/>
      <c r="K22975" s="194"/>
      <c r="L22975" s="195"/>
      <c r="M22975" s="196"/>
      <c r="N22975" s="197"/>
      <c r="O22975" s="197"/>
      <c r="P22975" s="231"/>
    </row>
    <row r="22976" spans="2:16">
      <c r="B22976" s="351"/>
      <c r="C22976" s="435"/>
      <c r="D22976" s="399"/>
      <c r="E22976" s="400"/>
      <c r="G22976" s="401"/>
      <c r="H22976" s="401"/>
      <c r="I22976" s="401"/>
      <c r="J22976" s="194"/>
      <c r="K22976" s="194"/>
      <c r="L22976" s="195"/>
      <c r="M22976" s="196"/>
      <c r="N22976" s="197"/>
      <c r="O22976" s="197"/>
      <c r="P22976" s="231"/>
    </row>
    <row r="22977" spans="2:16">
      <c r="B22977" s="351"/>
      <c r="C22977" s="435"/>
      <c r="D22977" s="399"/>
      <c r="E22977" s="400"/>
      <c r="G22977" s="401"/>
      <c r="H22977" s="401"/>
      <c r="I22977" s="401"/>
      <c r="J22977" s="194"/>
      <c r="K22977" s="194"/>
      <c r="L22977" s="195"/>
      <c r="M22977" s="196"/>
      <c r="N22977" s="197"/>
      <c r="O22977" s="197"/>
      <c r="P22977" s="231"/>
    </row>
    <row r="22978" spans="2:16">
      <c r="B22978" s="351"/>
      <c r="C22978" s="435"/>
      <c r="D22978" s="399"/>
      <c r="E22978" s="400"/>
      <c r="G22978" s="401"/>
      <c r="H22978" s="401"/>
      <c r="I22978" s="401"/>
      <c r="J22978" s="194"/>
      <c r="K22978" s="194"/>
      <c r="L22978" s="195"/>
      <c r="M22978" s="196"/>
      <c r="N22978" s="197"/>
      <c r="O22978" s="197"/>
      <c r="P22978" s="231"/>
    </row>
    <row r="22979" spans="2:16">
      <c r="B22979" s="351"/>
      <c r="C22979" s="435"/>
      <c r="D22979" s="399"/>
      <c r="E22979" s="400"/>
      <c r="G22979" s="401"/>
      <c r="H22979" s="401"/>
      <c r="I22979" s="401"/>
      <c r="J22979" s="194"/>
      <c r="K22979" s="194"/>
      <c r="L22979" s="195"/>
      <c r="M22979" s="196"/>
      <c r="N22979" s="197"/>
      <c r="O22979" s="197"/>
      <c r="P22979" s="231"/>
    </row>
    <row r="22980" spans="2:16">
      <c r="B22980" s="351"/>
      <c r="C22980" s="435"/>
      <c r="D22980" s="399"/>
      <c r="E22980" s="400"/>
      <c r="G22980" s="401"/>
      <c r="H22980" s="401"/>
      <c r="I22980" s="401"/>
      <c r="J22980" s="194"/>
      <c r="K22980" s="194"/>
      <c r="L22980" s="195"/>
      <c r="M22980" s="196"/>
      <c r="N22980" s="197"/>
      <c r="O22980" s="197"/>
      <c r="P22980" s="231"/>
    </row>
    <row r="22981" spans="2:16">
      <c r="B22981" s="351"/>
      <c r="C22981" s="435"/>
      <c r="D22981" s="399"/>
      <c r="E22981" s="400"/>
      <c r="G22981" s="401"/>
      <c r="H22981" s="401"/>
      <c r="I22981" s="401"/>
      <c r="J22981" s="194"/>
      <c r="K22981" s="194"/>
      <c r="L22981" s="195"/>
      <c r="M22981" s="196"/>
      <c r="N22981" s="197"/>
      <c r="O22981" s="197"/>
      <c r="P22981" s="231"/>
    </row>
    <row r="22982" spans="2:16">
      <c r="B22982" s="351"/>
      <c r="C22982" s="435"/>
      <c r="D22982" s="399"/>
      <c r="E22982" s="400"/>
      <c r="G22982" s="401"/>
      <c r="H22982" s="401"/>
      <c r="I22982" s="401"/>
      <c r="J22982" s="194"/>
      <c r="K22982" s="194"/>
      <c r="L22982" s="195"/>
      <c r="M22982" s="196"/>
      <c r="N22982" s="197"/>
      <c r="O22982" s="197"/>
      <c r="P22982" s="231"/>
    </row>
    <row r="22983" spans="2:16">
      <c r="B22983" s="351"/>
      <c r="C22983" s="435"/>
      <c r="D22983" s="399"/>
      <c r="E22983" s="400"/>
      <c r="G22983" s="401"/>
      <c r="H22983" s="401"/>
      <c r="I22983" s="401"/>
      <c r="J22983" s="194"/>
      <c r="K22983" s="194"/>
      <c r="L22983" s="195"/>
      <c r="M22983" s="196"/>
      <c r="N22983" s="197"/>
      <c r="O22983" s="197"/>
      <c r="P22983" s="231"/>
    </row>
    <row r="22984" spans="2:16">
      <c r="B22984" s="351"/>
      <c r="C22984" s="435"/>
      <c r="D22984" s="399"/>
      <c r="E22984" s="400"/>
      <c r="G22984" s="401"/>
      <c r="H22984" s="401"/>
      <c r="I22984" s="401"/>
      <c r="J22984" s="194"/>
      <c r="K22984" s="194"/>
      <c r="L22984" s="195"/>
      <c r="M22984" s="196"/>
      <c r="N22984" s="197"/>
      <c r="O22984" s="197"/>
      <c r="P22984" s="231"/>
    </row>
    <row r="22985" spans="2:16">
      <c r="B22985" s="351"/>
      <c r="C22985" s="435"/>
      <c r="D22985" s="399"/>
      <c r="E22985" s="400"/>
      <c r="G22985" s="401"/>
      <c r="H22985" s="401"/>
      <c r="I22985" s="401"/>
      <c r="J22985" s="194"/>
      <c r="K22985" s="194"/>
      <c r="L22985" s="195"/>
      <c r="M22985" s="196"/>
      <c r="N22985" s="197"/>
      <c r="O22985" s="197"/>
      <c r="P22985" s="231"/>
    </row>
    <row r="22986" spans="2:16">
      <c r="B22986" s="351"/>
      <c r="C22986" s="435"/>
      <c r="D22986" s="399"/>
      <c r="E22986" s="400"/>
      <c r="G22986" s="401"/>
      <c r="H22986" s="401"/>
      <c r="I22986" s="401"/>
      <c r="J22986" s="194"/>
      <c r="K22986" s="194"/>
      <c r="L22986" s="195"/>
      <c r="M22986" s="196"/>
      <c r="N22986" s="197"/>
      <c r="O22986" s="197"/>
      <c r="P22986" s="231"/>
    </row>
    <row r="22987" spans="2:16">
      <c r="B22987" s="351"/>
      <c r="C22987" s="435"/>
      <c r="D22987" s="399"/>
      <c r="E22987" s="400"/>
      <c r="G22987" s="401"/>
      <c r="H22987" s="401"/>
      <c r="I22987" s="401"/>
      <c r="J22987" s="194"/>
      <c r="K22987" s="194"/>
      <c r="L22987" s="195"/>
      <c r="M22987" s="196"/>
      <c r="N22987" s="197"/>
      <c r="O22987" s="197"/>
      <c r="P22987" s="231"/>
    </row>
    <row r="22988" spans="2:16">
      <c r="B22988" s="351"/>
      <c r="C22988" s="435"/>
      <c r="D22988" s="399"/>
      <c r="E22988" s="400"/>
      <c r="G22988" s="401"/>
      <c r="H22988" s="401"/>
      <c r="I22988" s="401"/>
      <c r="J22988" s="194"/>
      <c r="K22988" s="194"/>
      <c r="L22988" s="195"/>
      <c r="M22988" s="196"/>
      <c r="N22988" s="197"/>
      <c r="O22988" s="197"/>
      <c r="P22988" s="231"/>
    </row>
    <row r="22989" spans="2:16">
      <c r="B22989" s="351"/>
      <c r="C22989" s="435"/>
      <c r="D22989" s="399"/>
      <c r="E22989" s="400"/>
      <c r="G22989" s="401"/>
      <c r="H22989" s="401"/>
      <c r="I22989" s="401"/>
      <c r="J22989" s="194"/>
      <c r="K22989" s="194"/>
      <c r="L22989" s="195"/>
      <c r="M22989" s="196"/>
      <c r="N22989" s="197"/>
      <c r="O22989" s="197"/>
      <c r="P22989" s="231"/>
    </row>
    <row r="22990" spans="2:16">
      <c r="B22990" s="351"/>
      <c r="C22990" s="435"/>
      <c r="D22990" s="399"/>
      <c r="E22990" s="400"/>
      <c r="G22990" s="401"/>
      <c r="H22990" s="401"/>
      <c r="I22990" s="401"/>
      <c r="J22990" s="194"/>
      <c r="K22990" s="194"/>
      <c r="L22990" s="195"/>
      <c r="M22990" s="196"/>
      <c r="N22990" s="197"/>
      <c r="O22990" s="197"/>
      <c r="P22990" s="231"/>
    </row>
    <row r="22991" spans="2:16">
      <c r="B22991" s="351"/>
      <c r="C22991" s="435"/>
      <c r="D22991" s="399"/>
      <c r="E22991" s="400"/>
      <c r="G22991" s="401"/>
      <c r="H22991" s="401"/>
      <c r="I22991" s="401"/>
      <c r="J22991" s="194"/>
      <c r="K22991" s="194"/>
      <c r="L22991" s="195"/>
      <c r="M22991" s="196"/>
      <c r="N22991" s="197"/>
      <c r="O22991" s="197"/>
      <c r="P22991" s="231"/>
    </row>
    <row r="22992" spans="2:16">
      <c r="B22992" s="351"/>
      <c r="C22992" s="435"/>
      <c r="D22992" s="399"/>
      <c r="E22992" s="400"/>
      <c r="G22992" s="401"/>
      <c r="H22992" s="401"/>
      <c r="I22992" s="401"/>
      <c r="J22992" s="194"/>
      <c r="K22992" s="194"/>
      <c r="L22992" s="195"/>
      <c r="M22992" s="196"/>
      <c r="N22992" s="197"/>
      <c r="O22992" s="197"/>
      <c r="P22992" s="231"/>
    </row>
    <row r="22993" spans="2:16">
      <c r="B22993" s="351"/>
      <c r="C22993" s="435"/>
      <c r="D22993" s="399"/>
      <c r="E22993" s="400"/>
      <c r="G22993" s="401"/>
      <c r="H22993" s="401"/>
      <c r="I22993" s="401"/>
      <c r="J22993" s="194"/>
      <c r="K22993" s="194"/>
      <c r="L22993" s="195"/>
      <c r="M22993" s="196"/>
      <c r="N22993" s="197"/>
      <c r="O22993" s="197"/>
      <c r="P22993" s="231"/>
    </row>
    <row r="22994" spans="2:16">
      <c r="B22994" s="351"/>
      <c r="C22994" s="435"/>
      <c r="D22994" s="399"/>
      <c r="E22994" s="400"/>
      <c r="G22994" s="401"/>
      <c r="H22994" s="401"/>
      <c r="I22994" s="401"/>
      <c r="J22994" s="194"/>
      <c r="K22994" s="194"/>
      <c r="L22994" s="195"/>
      <c r="M22994" s="196"/>
      <c r="N22994" s="197"/>
      <c r="O22994" s="197"/>
      <c r="P22994" s="231"/>
    </row>
    <row r="22995" spans="2:16">
      <c r="B22995" s="351"/>
      <c r="C22995" s="435"/>
      <c r="D22995" s="399"/>
      <c r="E22995" s="400"/>
      <c r="G22995" s="401"/>
      <c r="H22995" s="401"/>
      <c r="I22995" s="401"/>
      <c r="J22995" s="194"/>
      <c r="K22995" s="194"/>
      <c r="L22995" s="195"/>
      <c r="M22995" s="196"/>
      <c r="N22995" s="197"/>
      <c r="O22995" s="197"/>
      <c r="P22995" s="231"/>
    </row>
    <row r="22996" spans="2:16">
      <c r="B22996" s="351"/>
      <c r="C22996" s="435"/>
      <c r="D22996" s="399"/>
      <c r="E22996" s="400"/>
      <c r="G22996" s="401"/>
      <c r="H22996" s="401"/>
      <c r="I22996" s="401"/>
      <c r="J22996" s="194"/>
      <c r="K22996" s="194"/>
      <c r="L22996" s="195"/>
      <c r="M22996" s="196"/>
      <c r="N22996" s="197"/>
      <c r="O22996" s="197"/>
      <c r="P22996" s="231"/>
    </row>
    <row r="22997" spans="2:16">
      <c r="B22997" s="351"/>
      <c r="C22997" s="435"/>
      <c r="D22997" s="399"/>
      <c r="E22997" s="400"/>
      <c r="G22997" s="401"/>
      <c r="H22997" s="401"/>
      <c r="I22997" s="401"/>
      <c r="J22997" s="194"/>
      <c r="K22997" s="194"/>
      <c r="L22997" s="195"/>
      <c r="M22997" s="196"/>
      <c r="N22997" s="197"/>
      <c r="O22997" s="197"/>
      <c r="P22997" s="231"/>
    </row>
    <row r="22998" spans="2:16">
      <c r="B22998" s="351"/>
      <c r="C22998" s="435"/>
      <c r="D22998" s="399"/>
      <c r="E22998" s="400"/>
      <c r="G22998" s="401"/>
      <c r="H22998" s="401"/>
      <c r="I22998" s="401"/>
      <c r="J22998" s="194"/>
      <c r="K22998" s="194"/>
      <c r="L22998" s="195"/>
      <c r="M22998" s="196"/>
      <c r="N22998" s="197"/>
      <c r="O22998" s="197"/>
      <c r="P22998" s="231"/>
    </row>
    <row r="22999" spans="2:16">
      <c r="B22999" s="351"/>
      <c r="C22999" s="435"/>
      <c r="D22999" s="399"/>
      <c r="E22999" s="400"/>
      <c r="G22999" s="401"/>
      <c r="H22999" s="401"/>
      <c r="I22999" s="401"/>
      <c r="J22999" s="194"/>
      <c r="K22999" s="194"/>
      <c r="L22999" s="195"/>
      <c r="M22999" s="196"/>
      <c r="N22999" s="197"/>
      <c r="O22999" s="197"/>
      <c r="P22999" s="231"/>
    </row>
    <row r="23000" spans="2:16">
      <c r="B23000" s="351"/>
      <c r="C23000" s="435"/>
      <c r="D23000" s="399"/>
      <c r="E23000" s="400"/>
      <c r="G23000" s="401"/>
      <c r="H23000" s="401"/>
      <c r="I23000" s="401"/>
      <c r="J23000" s="194"/>
      <c r="K23000" s="194"/>
      <c r="L23000" s="195"/>
      <c r="M23000" s="196"/>
      <c r="N23000" s="197"/>
      <c r="O23000" s="197"/>
      <c r="P23000" s="231"/>
    </row>
    <row r="23001" spans="2:16">
      <c r="B23001" s="351"/>
      <c r="C23001" s="435"/>
      <c r="D23001" s="399"/>
      <c r="E23001" s="400"/>
      <c r="G23001" s="401"/>
      <c r="H23001" s="401"/>
      <c r="I23001" s="401"/>
      <c r="J23001" s="194"/>
      <c r="K23001" s="194"/>
      <c r="L23001" s="195"/>
      <c r="M23001" s="196"/>
      <c r="N23001" s="197"/>
      <c r="O23001" s="197"/>
      <c r="P23001" s="231"/>
    </row>
    <row r="23002" spans="2:16">
      <c r="B23002" s="351"/>
      <c r="C23002" s="435"/>
      <c r="D23002" s="399"/>
      <c r="E23002" s="400"/>
      <c r="G23002" s="401"/>
      <c r="H23002" s="401"/>
      <c r="I23002" s="401"/>
      <c r="J23002" s="194"/>
      <c r="K23002" s="194"/>
      <c r="L23002" s="195"/>
      <c r="M23002" s="196"/>
      <c r="N23002" s="197"/>
      <c r="O23002" s="197"/>
      <c r="P23002" s="231"/>
    </row>
    <row r="23003" spans="2:16">
      <c r="B23003" s="351"/>
      <c r="C23003" s="435"/>
      <c r="D23003" s="399"/>
      <c r="E23003" s="400"/>
      <c r="G23003" s="401"/>
      <c r="H23003" s="401"/>
      <c r="I23003" s="401"/>
      <c r="J23003" s="194"/>
      <c r="K23003" s="194"/>
      <c r="L23003" s="195"/>
      <c r="M23003" s="196"/>
      <c r="N23003" s="197"/>
      <c r="O23003" s="197"/>
      <c r="P23003" s="231"/>
    </row>
    <row r="23004" spans="2:16">
      <c r="B23004" s="351"/>
      <c r="C23004" s="435"/>
      <c r="D23004" s="399"/>
      <c r="E23004" s="400"/>
      <c r="G23004" s="401"/>
      <c r="H23004" s="401"/>
      <c r="I23004" s="401"/>
      <c r="J23004" s="194"/>
      <c r="K23004" s="194"/>
      <c r="L23004" s="195"/>
      <c r="M23004" s="196"/>
      <c r="N23004" s="197"/>
      <c r="O23004" s="197"/>
      <c r="P23004" s="231"/>
    </row>
    <row r="23005" spans="2:16">
      <c r="B23005" s="351"/>
      <c r="C23005" s="435"/>
      <c r="D23005" s="399"/>
      <c r="E23005" s="400"/>
      <c r="G23005" s="401"/>
      <c r="H23005" s="401"/>
      <c r="I23005" s="401"/>
      <c r="J23005" s="194"/>
      <c r="K23005" s="194"/>
      <c r="L23005" s="195"/>
      <c r="M23005" s="196"/>
      <c r="N23005" s="197"/>
      <c r="O23005" s="197"/>
      <c r="P23005" s="231"/>
    </row>
    <row r="23006" spans="2:16">
      <c r="B23006" s="351"/>
      <c r="C23006" s="435"/>
      <c r="D23006" s="399"/>
      <c r="E23006" s="400"/>
      <c r="G23006" s="401"/>
      <c r="H23006" s="401"/>
      <c r="I23006" s="401"/>
      <c r="J23006" s="194"/>
      <c r="K23006" s="194"/>
      <c r="L23006" s="195"/>
      <c r="M23006" s="196"/>
      <c r="N23006" s="197"/>
      <c r="O23006" s="197"/>
      <c r="P23006" s="231"/>
    </row>
    <row r="23007" spans="2:16">
      <c r="B23007" s="351"/>
      <c r="C23007" s="435"/>
      <c r="D23007" s="399"/>
      <c r="E23007" s="400"/>
      <c r="G23007" s="401"/>
      <c r="H23007" s="401"/>
      <c r="I23007" s="401"/>
      <c r="J23007" s="194"/>
      <c r="K23007" s="194"/>
      <c r="L23007" s="195"/>
      <c r="M23007" s="196"/>
      <c r="N23007" s="197"/>
      <c r="O23007" s="197"/>
      <c r="P23007" s="231"/>
    </row>
    <row r="23008" spans="2:16">
      <c r="B23008" s="351"/>
      <c r="C23008" s="435"/>
      <c r="D23008" s="399"/>
      <c r="E23008" s="400"/>
      <c r="G23008" s="401"/>
      <c r="H23008" s="401"/>
      <c r="I23008" s="401"/>
      <c r="J23008" s="194"/>
      <c r="K23008" s="194"/>
      <c r="L23008" s="195"/>
      <c r="M23008" s="196"/>
      <c r="N23008" s="197"/>
      <c r="O23008" s="197"/>
      <c r="P23008" s="231"/>
    </row>
    <row r="23009" spans="2:16">
      <c r="B23009" s="351"/>
      <c r="C23009" s="435"/>
      <c r="D23009" s="399"/>
      <c r="E23009" s="400"/>
      <c r="G23009" s="401"/>
      <c r="H23009" s="401"/>
      <c r="I23009" s="401"/>
      <c r="J23009" s="194"/>
      <c r="K23009" s="194"/>
      <c r="L23009" s="195"/>
      <c r="M23009" s="196"/>
      <c r="N23009" s="197"/>
      <c r="O23009" s="197"/>
      <c r="P23009" s="231"/>
    </row>
    <row r="23010" spans="2:16">
      <c r="B23010" s="351"/>
      <c r="C23010" s="435"/>
      <c r="D23010" s="399"/>
      <c r="E23010" s="400"/>
      <c r="G23010" s="401"/>
      <c r="H23010" s="401"/>
      <c r="I23010" s="401"/>
      <c r="J23010" s="194"/>
      <c r="K23010" s="194"/>
      <c r="L23010" s="195"/>
      <c r="M23010" s="196"/>
      <c r="N23010" s="197"/>
      <c r="O23010" s="197"/>
      <c r="P23010" s="231"/>
    </row>
    <row r="23011" spans="2:16">
      <c r="B23011" s="351"/>
      <c r="C23011" s="435"/>
      <c r="D23011" s="399"/>
      <c r="E23011" s="400"/>
      <c r="G23011" s="401"/>
      <c r="H23011" s="401"/>
      <c r="I23011" s="401"/>
      <c r="J23011" s="194"/>
      <c r="K23011" s="194"/>
      <c r="L23011" s="195"/>
      <c r="M23011" s="196"/>
      <c r="N23011" s="197"/>
      <c r="O23011" s="197"/>
      <c r="P23011" s="231"/>
    </row>
    <row r="23012" spans="2:16">
      <c r="B23012" s="351"/>
      <c r="C23012" s="435"/>
      <c r="D23012" s="399"/>
      <c r="E23012" s="400"/>
      <c r="G23012" s="401"/>
      <c r="H23012" s="401"/>
      <c r="I23012" s="401"/>
      <c r="J23012" s="194"/>
      <c r="K23012" s="194"/>
      <c r="L23012" s="195"/>
      <c r="M23012" s="196"/>
      <c r="N23012" s="197"/>
      <c r="O23012" s="197"/>
      <c r="P23012" s="231"/>
    </row>
    <row r="23013" spans="2:16">
      <c r="B23013" s="351"/>
      <c r="C23013" s="435"/>
      <c r="D23013" s="399"/>
      <c r="E23013" s="400"/>
      <c r="G23013" s="401"/>
      <c r="H23013" s="401"/>
      <c r="I23013" s="401"/>
      <c r="J23013" s="194"/>
      <c r="K23013" s="194"/>
      <c r="L23013" s="195"/>
      <c r="M23013" s="196"/>
      <c r="N23013" s="197"/>
      <c r="O23013" s="197"/>
      <c r="P23013" s="231"/>
    </row>
    <row r="23014" spans="2:16">
      <c r="B23014" s="351"/>
      <c r="C23014" s="435"/>
      <c r="D23014" s="399"/>
      <c r="E23014" s="400"/>
      <c r="G23014" s="401"/>
      <c r="H23014" s="401"/>
      <c r="I23014" s="401"/>
      <c r="J23014" s="194"/>
      <c r="K23014" s="194"/>
      <c r="L23014" s="195"/>
      <c r="M23014" s="196"/>
      <c r="N23014" s="197"/>
      <c r="O23014" s="197"/>
      <c r="P23014" s="231"/>
    </row>
    <row r="23015" spans="2:16">
      <c r="B23015" s="402"/>
      <c r="C23015" s="435"/>
      <c r="D23015" s="404"/>
      <c r="E23015" s="405"/>
      <c r="G23015" s="406"/>
      <c r="H23015" s="406"/>
      <c r="I23015" s="406"/>
      <c r="J23015" s="194"/>
      <c r="K23015" s="194"/>
      <c r="L23015" s="195"/>
      <c r="M23015" s="196"/>
      <c r="N23015" s="197"/>
      <c r="O23015" s="197"/>
      <c r="P23015" s="221"/>
    </row>
    <row r="23016" spans="2:16">
      <c r="B23016" s="351"/>
      <c r="C23016" s="435"/>
      <c r="D23016" s="399"/>
      <c r="E23016" s="400"/>
      <c r="G23016" s="401"/>
      <c r="H23016" s="401"/>
      <c r="I23016" s="401"/>
      <c r="J23016" s="194"/>
      <c r="K23016" s="194"/>
      <c r="L23016" s="195"/>
      <c r="M23016" s="196"/>
      <c r="N23016" s="197"/>
      <c r="O23016" s="197"/>
      <c r="P23016" s="231"/>
    </row>
    <row r="23017" spans="2:16">
      <c r="B23017" s="351"/>
      <c r="C23017" s="435"/>
      <c r="D23017" s="399"/>
      <c r="E23017" s="400"/>
      <c r="G23017" s="401"/>
      <c r="H23017" s="401"/>
      <c r="I23017" s="401"/>
      <c r="J23017" s="194"/>
      <c r="K23017" s="194"/>
      <c r="L23017" s="195"/>
      <c r="M23017" s="196"/>
      <c r="N23017" s="197"/>
      <c r="O23017" s="197"/>
      <c r="P23017" s="231"/>
    </row>
    <row r="23018" spans="2:16">
      <c r="B23018" s="351"/>
      <c r="C23018" s="435"/>
      <c r="D23018" s="399"/>
      <c r="E23018" s="400"/>
      <c r="G23018" s="401"/>
      <c r="H23018" s="401"/>
      <c r="I23018" s="401"/>
      <c r="J23018" s="194"/>
      <c r="K23018" s="194"/>
      <c r="L23018" s="195"/>
      <c r="M23018" s="196"/>
      <c r="N23018" s="197"/>
      <c r="O23018" s="197"/>
      <c r="P23018" s="231"/>
    </row>
    <row r="23019" spans="2:16">
      <c r="B23019" s="351"/>
      <c r="C23019" s="435"/>
      <c r="D23019" s="399"/>
      <c r="E23019" s="400"/>
      <c r="G23019" s="401"/>
      <c r="H23019" s="401"/>
      <c r="I23019" s="401"/>
      <c r="J23019" s="194"/>
      <c r="K23019" s="194"/>
      <c r="L23019" s="195"/>
      <c r="M23019" s="196"/>
      <c r="N23019" s="197"/>
      <c r="O23019" s="197"/>
      <c r="P23019" s="231"/>
    </row>
    <row r="23020" spans="2:16">
      <c r="B23020" s="351"/>
      <c r="C23020" s="435"/>
      <c r="D23020" s="399"/>
      <c r="E23020" s="400"/>
      <c r="G23020" s="401"/>
      <c r="H23020" s="401"/>
      <c r="I23020" s="401"/>
      <c r="J23020" s="194"/>
      <c r="K23020" s="194"/>
      <c r="L23020" s="195"/>
      <c r="M23020" s="196"/>
      <c r="N23020" s="197"/>
      <c r="O23020" s="197"/>
      <c r="P23020" s="231"/>
    </row>
    <row r="23021" spans="2:16">
      <c r="B23021" s="351"/>
      <c r="C23021" s="435"/>
      <c r="D23021" s="399"/>
      <c r="E23021" s="400"/>
      <c r="G23021" s="401"/>
      <c r="H23021" s="401"/>
      <c r="I23021" s="401"/>
      <c r="J23021" s="194"/>
      <c r="K23021" s="194"/>
      <c r="L23021" s="195"/>
      <c r="M23021" s="196"/>
      <c r="N23021" s="197"/>
      <c r="O23021" s="197"/>
      <c r="P23021" s="231"/>
    </row>
    <row r="23022" spans="2:16">
      <c r="B23022" s="351"/>
      <c r="C23022" s="435"/>
      <c r="D23022" s="399"/>
      <c r="E23022" s="400"/>
      <c r="G23022" s="401"/>
      <c r="H23022" s="401"/>
      <c r="I23022" s="401"/>
      <c r="J23022" s="194"/>
      <c r="K23022" s="194"/>
      <c r="L23022" s="195"/>
      <c r="M23022" s="196"/>
      <c r="N23022" s="197"/>
      <c r="O23022" s="197"/>
      <c r="P23022" s="231"/>
    </row>
    <row r="23023" spans="2:16">
      <c r="B23023" s="351"/>
      <c r="C23023" s="435"/>
      <c r="D23023" s="399"/>
      <c r="E23023" s="400"/>
      <c r="G23023" s="401"/>
      <c r="H23023" s="401"/>
      <c r="I23023" s="401"/>
      <c r="J23023" s="194"/>
      <c r="K23023" s="194"/>
      <c r="L23023" s="195"/>
      <c r="M23023" s="196"/>
      <c r="N23023" s="197"/>
      <c r="O23023" s="197"/>
      <c r="P23023" s="231"/>
    </row>
    <row r="23024" spans="2:16">
      <c r="B23024" s="351"/>
      <c r="C23024" s="435"/>
      <c r="D23024" s="399"/>
      <c r="E23024" s="400"/>
      <c r="G23024" s="401"/>
      <c r="H23024" s="401"/>
      <c r="I23024" s="401"/>
      <c r="J23024" s="194"/>
      <c r="K23024" s="194"/>
      <c r="L23024" s="195"/>
      <c r="M23024" s="196"/>
      <c r="N23024" s="197"/>
      <c r="O23024" s="197"/>
      <c r="P23024" s="231"/>
    </row>
    <row r="23025" spans="2:16">
      <c r="B23025" s="351"/>
      <c r="C23025" s="435"/>
      <c r="D23025" s="399"/>
      <c r="E23025" s="400"/>
      <c r="G23025" s="401"/>
      <c r="H23025" s="401"/>
      <c r="I23025" s="401"/>
      <c r="J23025" s="194"/>
      <c r="K23025" s="194"/>
      <c r="L23025" s="195"/>
      <c r="M23025" s="196"/>
      <c r="N23025" s="197"/>
      <c r="O23025" s="197"/>
      <c r="P23025" s="231"/>
    </row>
    <row r="23026" spans="2:16">
      <c r="B23026" s="351"/>
      <c r="C23026" s="435"/>
      <c r="D23026" s="399"/>
      <c r="E23026" s="400"/>
      <c r="G23026" s="401"/>
      <c r="H23026" s="401"/>
      <c r="I23026" s="401"/>
      <c r="J23026" s="194"/>
      <c r="K23026" s="194"/>
      <c r="L23026" s="195"/>
      <c r="M23026" s="196"/>
      <c r="N23026" s="197"/>
      <c r="O23026" s="197"/>
      <c r="P23026" s="231"/>
    </row>
    <row r="23027" spans="2:16">
      <c r="B23027" s="351"/>
      <c r="C23027" s="435"/>
      <c r="D23027" s="399"/>
      <c r="E23027" s="400"/>
      <c r="G23027" s="401"/>
      <c r="H23027" s="401"/>
      <c r="I23027" s="401"/>
      <c r="J23027" s="194"/>
      <c r="K23027" s="194"/>
      <c r="L23027" s="195"/>
      <c r="M23027" s="196"/>
      <c r="N23027" s="197"/>
      <c r="O23027" s="197"/>
      <c r="P23027" s="231"/>
    </row>
    <row r="23028" spans="2:16">
      <c r="B23028" s="351"/>
      <c r="C23028" s="435"/>
      <c r="D23028" s="399"/>
      <c r="E23028" s="400"/>
      <c r="G23028" s="401"/>
      <c r="H23028" s="401"/>
      <c r="I23028" s="401"/>
      <c r="J23028" s="194"/>
      <c r="K23028" s="194"/>
      <c r="L23028" s="195"/>
      <c r="M23028" s="196"/>
      <c r="N23028" s="197"/>
      <c r="O23028" s="197"/>
      <c r="P23028" s="231"/>
    </row>
    <row r="23029" spans="2:16">
      <c r="B23029" s="351"/>
      <c r="C23029" s="435"/>
      <c r="D23029" s="399"/>
      <c r="E23029" s="400"/>
      <c r="G23029" s="401"/>
      <c r="H23029" s="401"/>
      <c r="I23029" s="401"/>
      <c r="J23029" s="194"/>
      <c r="K23029" s="194"/>
      <c r="L23029" s="195"/>
      <c r="M23029" s="196"/>
      <c r="N23029" s="197"/>
      <c r="O23029" s="197"/>
      <c r="P23029" s="231"/>
    </row>
    <row r="23030" spans="2:16">
      <c r="B23030" s="351"/>
      <c r="C23030" s="435"/>
      <c r="D23030" s="399"/>
      <c r="E23030" s="400"/>
      <c r="G23030" s="401"/>
      <c r="H23030" s="401"/>
      <c r="I23030" s="401"/>
      <c r="J23030" s="194"/>
      <c r="K23030" s="194"/>
      <c r="L23030" s="195"/>
      <c r="M23030" s="196"/>
      <c r="N23030" s="197"/>
      <c r="O23030" s="197"/>
      <c r="P23030" s="231"/>
    </row>
    <row r="23031" spans="2:16">
      <c r="B23031" s="351"/>
      <c r="C23031" s="435"/>
      <c r="D23031" s="399"/>
      <c r="E23031" s="400"/>
      <c r="G23031" s="401"/>
      <c r="H23031" s="401"/>
      <c r="I23031" s="401"/>
      <c r="J23031" s="194"/>
      <c r="K23031" s="194"/>
      <c r="L23031" s="195"/>
      <c r="M23031" s="196"/>
      <c r="N23031" s="197"/>
      <c r="O23031" s="197"/>
      <c r="P23031" s="231"/>
    </row>
    <row r="23032" spans="2:16">
      <c r="B23032" s="351"/>
      <c r="C23032" s="435"/>
      <c r="D23032" s="399"/>
      <c r="E23032" s="400"/>
      <c r="G23032" s="401"/>
      <c r="H23032" s="401"/>
      <c r="I23032" s="401"/>
      <c r="J23032" s="194"/>
      <c r="K23032" s="194"/>
      <c r="L23032" s="195"/>
      <c r="M23032" s="196"/>
      <c r="N23032" s="197"/>
      <c r="O23032" s="197"/>
      <c r="P23032" s="231"/>
    </row>
    <row r="23033" spans="2:16">
      <c r="B23033" s="351"/>
      <c r="C23033" s="435"/>
      <c r="D23033" s="399"/>
      <c r="E23033" s="400"/>
      <c r="G23033" s="401"/>
      <c r="H23033" s="401"/>
      <c r="I23033" s="401"/>
      <c r="J23033" s="194"/>
      <c r="K23033" s="194"/>
      <c r="L23033" s="195"/>
      <c r="M23033" s="196"/>
      <c r="N23033" s="197"/>
      <c r="O23033" s="197"/>
      <c r="P23033" s="231"/>
    </row>
    <row r="23034" spans="2:16">
      <c r="B23034" s="351"/>
      <c r="C23034" s="435"/>
      <c r="D23034" s="399"/>
      <c r="E23034" s="400"/>
      <c r="G23034" s="401"/>
      <c r="H23034" s="401"/>
      <c r="I23034" s="401"/>
      <c r="J23034" s="194"/>
      <c r="K23034" s="194"/>
      <c r="L23034" s="195"/>
      <c r="M23034" s="196"/>
      <c r="N23034" s="197"/>
      <c r="O23034" s="197"/>
      <c r="P23034" s="231"/>
    </row>
    <row r="23035" spans="2:16">
      <c r="B23035" s="351"/>
      <c r="C23035" s="435"/>
      <c r="D23035" s="399"/>
      <c r="E23035" s="400"/>
      <c r="G23035" s="401"/>
      <c r="H23035" s="401"/>
      <c r="I23035" s="401"/>
      <c r="J23035" s="194"/>
      <c r="K23035" s="194"/>
      <c r="L23035" s="195"/>
      <c r="M23035" s="196"/>
      <c r="N23035" s="197"/>
      <c r="O23035" s="197"/>
      <c r="P23035" s="231"/>
    </row>
    <row r="23036" spans="2:16">
      <c r="B23036" s="351"/>
      <c r="C23036" s="435"/>
      <c r="D23036" s="399"/>
      <c r="E23036" s="400"/>
      <c r="G23036" s="401"/>
      <c r="H23036" s="401"/>
      <c r="I23036" s="401"/>
      <c r="J23036" s="194"/>
      <c r="K23036" s="194"/>
      <c r="L23036" s="195"/>
      <c r="M23036" s="196"/>
      <c r="N23036" s="197"/>
      <c r="O23036" s="197"/>
      <c r="P23036" s="231"/>
    </row>
    <row r="23037" spans="2:16">
      <c r="B23037" s="351"/>
      <c r="C23037" s="435"/>
      <c r="D23037" s="399"/>
      <c r="E23037" s="400"/>
      <c r="G23037" s="401"/>
      <c r="H23037" s="401"/>
      <c r="I23037" s="401"/>
      <c r="J23037" s="194"/>
      <c r="K23037" s="194"/>
      <c r="L23037" s="195"/>
      <c r="M23037" s="196"/>
      <c r="N23037" s="197"/>
      <c r="O23037" s="197"/>
      <c r="P23037" s="231"/>
    </row>
    <row r="23038" spans="2:16">
      <c r="B23038" s="351"/>
      <c r="C23038" s="435"/>
      <c r="D23038" s="399"/>
      <c r="E23038" s="400"/>
      <c r="G23038" s="401"/>
      <c r="H23038" s="401"/>
      <c r="I23038" s="401"/>
      <c r="J23038" s="194"/>
      <c r="K23038" s="194"/>
      <c r="L23038" s="195"/>
      <c r="M23038" s="196"/>
      <c r="N23038" s="197"/>
      <c r="O23038" s="197"/>
      <c r="P23038" s="231"/>
    </row>
    <row r="23039" spans="2:16">
      <c r="B23039" s="351"/>
      <c r="C23039" s="435"/>
      <c r="D23039" s="399"/>
      <c r="E23039" s="400"/>
      <c r="G23039" s="401"/>
      <c r="H23039" s="401"/>
      <c r="I23039" s="401"/>
      <c r="J23039" s="194"/>
      <c r="K23039" s="194"/>
      <c r="L23039" s="195"/>
      <c r="M23039" s="196"/>
      <c r="N23039" s="197"/>
      <c r="O23039" s="197"/>
      <c r="P23039" s="231"/>
    </row>
    <row r="23040" spans="2:16">
      <c r="B23040" s="351"/>
      <c r="C23040" s="435"/>
      <c r="D23040" s="399"/>
      <c r="E23040" s="400"/>
      <c r="G23040" s="401"/>
      <c r="H23040" s="401"/>
      <c r="I23040" s="401"/>
      <c r="J23040" s="194"/>
      <c r="K23040" s="194"/>
      <c r="L23040" s="195"/>
      <c r="M23040" s="196"/>
      <c r="N23040" s="197"/>
      <c r="O23040" s="197"/>
      <c r="P23040" s="231"/>
    </row>
    <row r="23041" spans="2:16">
      <c r="B23041" s="351"/>
      <c r="C23041" s="435"/>
      <c r="D23041" s="399"/>
      <c r="E23041" s="400"/>
      <c r="G23041" s="401"/>
      <c r="H23041" s="401"/>
      <c r="I23041" s="401"/>
      <c r="J23041" s="194"/>
      <c r="K23041" s="194"/>
      <c r="L23041" s="195"/>
      <c r="M23041" s="196"/>
      <c r="N23041" s="197"/>
      <c r="O23041" s="197"/>
      <c r="P23041" s="231"/>
    </row>
    <row r="23042" spans="2:16">
      <c r="B23042" s="351"/>
      <c r="C23042" s="435"/>
      <c r="D23042" s="399"/>
      <c r="E23042" s="400"/>
      <c r="G23042" s="401"/>
      <c r="H23042" s="401"/>
      <c r="I23042" s="401"/>
      <c r="J23042" s="194"/>
      <c r="K23042" s="194"/>
      <c r="L23042" s="195"/>
      <c r="M23042" s="196"/>
      <c r="N23042" s="197"/>
      <c r="O23042" s="197"/>
      <c r="P23042" s="231"/>
    </row>
    <row r="23043" spans="2:16">
      <c r="B23043" s="351"/>
      <c r="C23043" s="435"/>
      <c r="D23043" s="399"/>
      <c r="E23043" s="400"/>
      <c r="G23043" s="401"/>
      <c r="H23043" s="401"/>
      <c r="I23043" s="401"/>
      <c r="J23043" s="194"/>
      <c r="K23043" s="194"/>
      <c r="L23043" s="195"/>
      <c r="M23043" s="196"/>
      <c r="N23043" s="197"/>
      <c r="O23043" s="197"/>
      <c r="P23043" s="231"/>
    </row>
    <row r="23044" spans="2:16">
      <c r="B23044" s="351"/>
      <c r="C23044" s="435"/>
      <c r="D23044" s="399"/>
      <c r="E23044" s="400"/>
      <c r="G23044" s="401"/>
      <c r="H23044" s="401"/>
      <c r="I23044" s="401"/>
      <c r="J23044" s="194"/>
      <c r="K23044" s="194"/>
      <c r="L23044" s="195"/>
      <c r="M23044" s="196"/>
      <c r="N23044" s="197"/>
      <c r="O23044" s="197"/>
      <c r="P23044" s="231"/>
    </row>
    <row r="23045" spans="2:16">
      <c r="B23045" s="351"/>
      <c r="C23045" s="435"/>
      <c r="D23045" s="399"/>
      <c r="E23045" s="400"/>
      <c r="G23045" s="401"/>
      <c r="H23045" s="401"/>
      <c r="I23045" s="401"/>
      <c r="J23045" s="194"/>
      <c r="K23045" s="194"/>
      <c r="L23045" s="195"/>
      <c r="M23045" s="196"/>
      <c r="N23045" s="197"/>
      <c r="O23045" s="197"/>
      <c r="P23045" s="231"/>
    </row>
    <row r="23046" spans="2:16">
      <c r="B23046" s="351"/>
      <c r="C23046" s="435"/>
      <c r="D23046" s="399"/>
      <c r="E23046" s="400"/>
      <c r="G23046" s="401"/>
      <c r="H23046" s="401"/>
      <c r="I23046" s="401"/>
      <c r="J23046" s="194"/>
      <c r="K23046" s="194"/>
      <c r="L23046" s="195"/>
      <c r="M23046" s="196"/>
      <c r="N23046" s="197"/>
      <c r="O23046" s="197"/>
      <c r="P23046" s="231"/>
    </row>
    <row r="23047" spans="2:16">
      <c r="B23047" s="351"/>
      <c r="C23047" s="435"/>
      <c r="D23047" s="399"/>
      <c r="E23047" s="400"/>
      <c r="G23047" s="401"/>
      <c r="H23047" s="401"/>
      <c r="I23047" s="401"/>
      <c r="J23047" s="194"/>
      <c r="K23047" s="194"/>
      <c r="L23047" s="195"/>
      <c r="M23047" s="196"/>
      <c r="N23047" s="197"/>
      <c r="O23047" s="197"/>
      <c r="P23047" s="231"/>
    </row>
    <row r="23048" spans="2:16">
      <c r="B23048" s="351"/>
      <c r="C23048" s="435"/>
      <c r="D23048" s="399"/>
      <c r="E23048" s="400"/>
      <c r="G23048" s="401"/>
      <c r="H23048" s="401"/>
      <c r="I23048" s="401"/>
      <c r="J23048" s="194"/>
      <c r="K23048" s="194"/>
      <c r="L23048" s="195"/>
      <c r="M23048" s="196"/>
      <c r="N23048" s="197"/>
      <c r="O23048" s="197"/>
      <c r="P23048" s="231"/>
    </row>
    <row r="23049" spans="2:16">
      <c r="B23049" s="351"/>
      <c r="C23049" s="435"/>
      <c r="D23049" s="399"/>
      <c r="E23049" s="400"/>
      <c r="G23049" s="401"/>
      <c r="H23049" s="401"/>
      <c r="I23049" s="401"/>
      <c r="J23049" s="194"/>
      <c r="K23049" s="194"/>
      <c r="L23049" s="195"/>
      <c r="M23049" s="196"/>
      <c r="N23049" s="197"/>
      <c r="O23049" s="197"/>
      <c r="P23049" s="231"/>
    </row>
    <row r="23050" spans="2:16">
      <c r="B23050" s="351"/>
      <c r="C23050" s="435"/>
      <c r="D23050" s="399"/>
      <c r="E23050" s="400"/>
      <c r="G23050" s="401"/>
      <c r="H23050" s="401"/>
      <c r="I23050" s="401"/>
      <c r="J23050" s="194"/>
      <c r="K23050" s="194"/>
      <c r="L23050" s="195"/>
      <c r="M23050" s="196"/>
      <c r="N23050" s="197"/>
      <c r="O23050" s="197"/>
      <c r="P23050" s="231"/>
    </row>
    <row r="23051" spans="2:16">
      <c r="B23051" s="351"/>
      <c r="C23051" s="435"/>
      <c r="D23051" s="399"/>
      <c r="E23051" s="400"/>
      <c r="G23051" s="401"/>
      <c r="H23051" s="401"/>
      <c r="I23051" s="401"/>
      <c r="J23051" s="194"/>
      <c r="K23051" s="194"/>
      <c r="L23051" s="195"/>
      <c r="M23051" s="196"/>
      <c r="N23051" s="197"/>
      <c r="O23051" s="197"/>
      <c r="P23051" s="231"/>
    </row>
    <row r="23052" spans="2:16">
      <c r="B23052" s="351"/>
      <c r="C23052" s="435"/>
      <c r="D23052" s="399"/>
      <c r="E23052" s="400"/>
      <c r="G23052" s="401"/>
      <c r="H23052" s="401"/>
      <c r="I23052" s="401"/>
      <c r="J23052" s="194"/>
      <c r="K23052" s="194"/>
      <c r="L23052" s="195"/>
      <c r="M23052" s="196"/>
      <c r="N23052" s="197"/>
      <c r="O23052" s="197"/>
      <c r="P23052" s="231"/>
    </row>
    <row r="23053" spans="2:16">
      <c r="B23053" s="351"/>
      <c r="C23053" s="435"/>
      <c r="D23053" s="399"/>
      <c r="E23053" s="400"/>
      <c r="G23053" s="401"/>
      <c r="H23053" s="401"/>
      <c r="I23053" s="401"/>
      <c r="J23053" s="194"/>
      <c r="K23053" s="194"/>
      <c r="L23053" s="195"/>
      <c r="M23053" s="196"/>
      <c r="N23053" s="197"/>
      <c r="O23053" s="197"/>
      <c r="P23053" s="231"/>
    </row>
    <row r="23054" spans="2:16">
      <c r="B23054" s="351"/>
      <c r="C23054" s="435"/>
      <c r="D23054" s="399"/>
      <c r="E23054" s="400"/>
      <c r="G23054" s="401"/>
      <c r="H23054" s="401"/>
      <c r="I23054" s="401"/>
      <c r="J23054" s="194"/>
      <c r="K23054" s="194"/>
      <c r="L23054" s="195"/>
      <c r="M23054" s="196"/>
      <c r="N23054" s="197"/>
      <c r="O23054" s="197"/>
      <c r="P23054" s="231"/>
    </row>
    <row r="23055" spans="2:16">
      <c r="B23055" s="351"/>
      <c r="C23055" s="435"/>
      <c r="D23055" s="399"/>
      <c r="E23055" s="400"/>
      <c r="G23055" s="401"/>
      <c r="H23055" s="401"/>
      <c r="I23055" s="401"/>
      <c r="J23055" s="194"/>
      <c r="K23055" s="194"/>
      <c r="L23055" s="195"/>
      <c r="M23055" s="196"/>
      <c r="N23055" s="197"/>
      <c r="O23055" s="197"/>
      <c r="P23055" s="231"/>
    </row>
    <row r="23056" spans="2:16">
      <c r="B23056" s="351"/>
      <c r="C23056" s="435"/>
      <c r="D23056" s="399"/>
      <c r="E23056" s="400"/>
      <c r="G23056" s="401"/>
      <c r="H23056" s="401"/>
      <c r="I23056" s="401"/>
      <c r="J23056" s="194"/>
      <c r="K23056" s="194"/>
      <c r="L23056" s="195"/>
      <c r="M23056" s="196"/>
      <c r="N23056" s="197"/>
      <c r="O23056" s="197"/>
      <c r="P23056" s="231"/>
    </row>
    <row r="23057" spans="2:16">
      <c r="B23057" s="351"/>
      <c r="C23057" s="435"/>
      <c r="D23057" s="399"/>
      <c r="E23057" s="400"/>
      <c r="G23057" s="401"/>
      <c r="H23057" s="401"/>
      <c r="I23057" s="401"/>
      <c r="J23057" s="194"/>
      <c r="K23057" s="194"/>
      <c r="L23057" s="195"/>
      <c r="M23057" s="196"/>
      <c r="N23057" s="197"/>
      <c r="O23057" s="197"/>
      <c r="P23057" s="231"/>
    </row>
    <row r="23058" spans="2:16">
      <c r="B23058" s="351"/>
      <c r="C23058" s="435"/>
      <c r="D23058" s="399"/>
      <c r="E23058" s="400"/>
      <c r="G23058" s="401"/>
      <c r="H23058" s="401"/>
      <c r="I23058" s="401"/>
      <c r="J23058" s="194"/>
      <c r="K23058" s="194"/>
      <c r="L23058" s="195"/>
      <c r="M23058" s="196"/>
      <c r="N23058" s="197"/>
      <c r="O23058" s="197"/>
      <c r="P23058" s="231"/>
    </row>
    <row r="23059" spans="2:16">
      <c r="B23059" s="351"/>
      <c r="C23059" s="435"/>
      <c r="D23059" s="399"/>
      <c r="E23059" s="400"/>
      <c r="G23059" s="401"/>
      <c r="H23059" s="401"/>
      <c r="I23059" s="401"/>
      <c r="J23059" s="194"/>
      <c r="K23059" s="194"/>
      <c r="L23059" s="195"/>
      <c r="M23059" s="196"/>
      <c r="N23059" s="197"/>
      <c r="O23059" s="197"/>
      <c r="P23059" s="231"/>
    </row>
    <row r="23060" spans="2:16">
      <c r="B23060" s="351"/>
      <c r="C23060" s="435"/>
      <c r="D23060" s="399"/>
      <c r="E23060" s="400"/>
      <c r="G23060" s="401"/>
      <c r="H23060" s="401"/>
      <c r="I23060" s="401"/>
      <c r="J23060" s="194"/>
      <c r="K23060" s="194"/>
      <c r="L23060" s="195"/>
      <c r="M23060" s="196"/>
      <c r="N23060" s="197"/>
      <c r="O23060" s="197"/>
      <c r="P23060" s="231"/>
    </row>
    <row r="23061" spans="2:16">
      <c r="B23061" s="351"/>
      <c r="C23061" s="435"/>
      <c r="D23061" s="399"/>
      <c r="E23061" s="400"/>
      <c r="G23061" s="401"/>
      <c r="H23061" s="401"/>
      <c r="I23061" s="401"/>
      <c r="J23061" s="194"/>
      <c r="K23061" s="194"/>
      <c r="L23061" s="195"/>
      <c r="M23061" s="196"/>
      <c r="N23061" s="197"/>
      <c r="O23061" s="197"/>
      <c r="P23061" s="231"/>
    </row>
    <row r="23062" spans="2:16">
      <c r="B23062" s="351"/>
      <c r="C23062" s="435"/>
      <c r="D23062" s="399"/>
      <c r="E23062" s="400"/>
      <c r="G23062" s="401"/>
      <c r="H23062" s="401"/>
      <c r="I23062" s="401"/>
      <c r="J23062" s="194"/>
      <c r="K23062" s="194"/>
      <c r="L23062" s="195"/>
      <c r="M23062" s="196"/>
      <c r="N23062" s="197"/>
      <c r="O23062" s="197"/>
      <c r="P23062" s="231"/>
    </row>
    <row r="23063" spans="2:16">
      <c r="B23063" s="351"/>
      <c r="C23063" s="435"/>
      <c r="D23063" s="399"/>
      <c r="E23063" s="400"/>
      <c r="G23063" s="401"/>
      <c r="H23063" s="401"/>
      <c r="I23063" s="401"/>
      <c r="J23063" s="194"/>
      <c r="K23063" s="194"/>
      <c r="L23063" s="195"/>
      <c r="M23063" s="196"/>
      <c r="N23063" s="197"/>
      <c r="O23063" s="197"/>
      <c r="P23063" s="231"/>
    </row>
    <row r="23064" spans="2:16">
      <c r="B23064" s="351"/>
      <c r="C23064" s="435"/>
      <c r="D23064" s="399"/>
      <c r="E23064" s="400"/>
      <c r="G23064" s="401"/>
      <c r="H23064" s="401"/>
      <c r="I23064" s="401"/>
      <c r="J23064" s="194"/>
      <c r="K23064" s="194"/>
      <c r="L23064" s="195"/>
      <c r="M23064" s="196"/>
      <c r="N23064" s="197"/>
      <c r="O23064" s="197"/>
      <c r="P23064" s="231"/>
    </row>
    <row r="23065" spans="2:16">
      <c r="B23065" s="351"/>
      <c r="C23065" s="435"/>
      <c r="D23065" s="399"/>
      <c r="E23065" s="400"/>
      <c r="G23065" s="401"/>
      <c r="H23065" s="401"/>
      <c r="I23065" s="401"/>
      <c r="J23065" s="194"/>
      <c r="K23065" s="194"/>
      <c r="L23065" s="195"/>
      <c r="M23065" s="196"/>
      <c r="N23065" s="197"/>
      <c r="O23065" s="197"/>
      <c r="P23065" s="231"/>
    </row>
    <row r="23066" spans="2:16">
      <c r="B23066" s="351"/>
      <c r="C23066" s="435"/>
      <c r="D23066" s="399"/>
      <c r="E23066" s="400"/>
      <c r="G23066" s="401"/>
      <c r="H23066" s="401"/>
      <c r="I23066" s="401"/>
      <c r="J23066" s="194"/>
      <c r="K23066" s="194"/>
      <c r="L23066" s="195"/>
      <c r="M23066" s="196"/>
      <c r="N23066" s="197"/>
      <c r="O23066" s="197"/>
      <c r="P23066" s="231"/>
    </row>
    <row r="23067" spans="2:16">
      <c r="B23067" s="351"/>
      <c r="C23067" s="435"/>
      <c r="D23067" s="399"/>
      <c r="E23067" s="400"/>
      <c r="G23067" s="401"/>
      <c r="H23067" s="401"/>
      <c r="I23067" s="401"/>
      <c r="J23067" s="194"/>
      <c r="K23067" s="194"/>
      <c r="L23067" s="195"/>
      <c r="M23067" s="196"/>
      <c r="N23067" s="197"/>
      <c r="O23067" s="197"/>
      <c r="P23067" s="231"/>
    </row>
    <row r="23068" spans="2:16">
      <c r="B23068" s="351"/>
      <c r="C23068" s="435"/>
      <c r="D23068" s="399"/>
      <c r="E23068" s="400"/>
      <c r="G23068" s="401"/>
      <c r="H23068" s="401"/>
      <c r="I23068" s="401"/>
      <c r="J23068" s="194"/>
      <c r="K23068" s="194"/>
      <c r="L23068" s="195"/>
      <c r="M23068" s="196"/>
      <c r="N23068" s="197"/>
      <c r="O23068" s="197"/>
      <c r="P23068" s="231"/>
    </row>
    <row r="23069" spans="2:16">
      <c r="B23069" s="351"/>
      <c r="C23069" s="435"/>
      <c r="D23069" s="399"/>
      <c r="E23069" s="400"/>
      <c r="G23069" s="401"/>
      <c r="H23069" s="401"/>
      <c r="I23069" s="401"/>
      <c r="J23069" s="194"/>
      <c r="K23069" s="194"/>
      <c r="L23069" s="195"/>
      <c r="M23069" s="196"/>
      <c r="N23069" s="197"/>
      <c r="O23069" s="197"/>
      <c r="P23069" s="231"/>
    </row>
    <row r="23070" spans="2:16">
      <c r="B23070" s="351"/>
      <c r="C23070" s="435"/>
      <c r="D23070" s="399"/>
      <c r="E23070" s="400"/>
      <c r="G23070" s="401"/>
      <c r="H23070" s="401"/>
      <c r="I23070" s="401"/>
      <c r="J23070" s="194"/>
      <c r="K23070" s="194"/>
      <c r="L23070" s="195"/>
      <c r="M23070" s="196"/>
      <c r="N23070" s="197"/>
      <c r="O23070" s="197"/>
      <c r="P23070" s="231"/>
    </row>
    <row r="23071" spans="2:16">
      <c r="B23071" s="351"/>
      <c r="C23071" s="435"/>
      <c r="D23071" s="399"/>
      <c r="E23071" s="400"/>
      <c r="G23071" s="401"/>
      <c r="H23071" s="401"/>
      <c r="I23071" s="401"/>
      <c r="J23071" s="194"/>
      <c r="K23071" s="194"/>
      <c r="L23071" s="195"/>
      <c r="M23071" s="196"/>
      <c r="N23071" s="197"/>
      <c r="O23071" s="197"/>
      <c r="P23071" s="231"/>
    </row>
    <row r="23072" spans="2:16">
      <c r="B23072" s="351"/>
      <c r="C23072" s="435"/>
      <c r="D23072" s="399"/>
      <c r="E23072" s="400"/>
      <c r="G23072" s="401"/>
      <c r="H23072" s="401"/>
      <c r="I23072" s="401"/>
      <c r="J23072" s="194"/>
      <c r="K23072" s="194"/>
      <c r="L23072" s="195"/>
      <c r="M23072" s="196"/>
      <c r="N23072" s="197"/>
      <c r="O23072" s="197"/>
      <c r="P23072" s="231"/>
    </row>
    <row r="23073" spans="2:16">
      <c r="B23073" s="351"/>
      <c r="C23073" s="435"/>
      <c r="D23073" s="399"/>
      <c r="E23073" s="400"/>
      <c r="G23073" s="401"/>
      <c r="H23073" s="401"/>
      <c r="I23073" s="401"/>
      <c r="J23073" s="194"/>
      <c r="K23073" s="194"/>
      <c r="L23073" s="195"/>
      <c r="M23073" s="196"/>
      <c r="N23073" s="197"/>
      <c r="O23073" s="197"/>
      <c r="P23073" s="231"/>
    </row>
    <row r="23074" spans="2:16">
      <c r="B23074" s="351"/>
      <c r="C23074" s="435"/>
      <c r="D23074" s="399"/>
      <c r="E23074" s="400"/>
      <c r="G23074" s="401"/>
      <c r="H23074" s="401"/>
      <c r="I23074" s="401"/>
      <c r="J23074" s="194"/>
      <c r="K23074" s="194"/>
      <c r="L23074" s="195"/>
      <c r="M23074" s="196"/>
      <c r="N23074" s="197"/>
      <c r="O23074" s="197"/>
      <c r="P23074" s="231"/>
    </row>
    <row r="23075" spans="2:16">
      <c r="B23075" s="351"/>
      <c r="C23075" s="435"/>
      <c r="D23075" s="399"/>
      <c r="E23075" s="400"/>
      <c r="G23075" s="401"/>
      <c r="H23075" s="401"/>
      <c r="I23075" s="401"/>
      <c r="J23075" s="194"/>
      <c r="K23075" s="194"/>
      <c r="L23075" s="195"/>
      <c r="M23075" s="196"/>
      <c r="N23075" s="197"/>
      <c r="O23075" s="197"/>
      <c r="P23075" s="231"/>
    </row>
    <row r="23076" spans="2:16">
      <c r="B23076" s="351"/>
      <c r="C23076" s="435"/>
      <c r="D23076" s="399"/>
      <c r="E23076" s="400"/>
      <c r="G23076" s="401"/>
      <c r="H23076" s="401"/>
      <c r="I23076" s="401"/>
      <c r="J23076" s="194"/>
      <c r="K23076" s="194"/>
      <c r="L23076" s="195"/>
      <c r="M23076" s="196"/>
      <c r="N23076" s="197"/>
      <c r="O23076" s="197"/>
      <c r="P23076" s="231"/>
    </row>
    <row r="23077" spans="2:16">
      <c r="B23077" s="351"/>
      <c r="C23077" s="435"/>
      <c r="D23077" s="399"/>
      <c r="E23077" s="400"/>
      <c r="G23077" s="401"/>
      <c r="H23077" s="401"/>
      <c r="I23077" s="401"/>
      <c r="J23077" s="194"/>
      <c r="K23077" s="194"/>
      <c r="L23077" s="195"/>
      <c r="M23077" s="196"/>
      <c r="N23077" s="197"/>
      <c r="O23077" s="197"/>
      <c r="P23077" s="231"/>
    </row>
    <row r="23078" spans="2:16">
      <c r="B23078" s="351"/>
      <c r="C23078" s="435"/>
      <c r="D23078" s="399"/>
      <c r="E23078" s="400"/>
      <c r="G23078" s="401"/>
      <c r="H23078" s="401"/>
      <c r="I23078" s="401"/>
      <c r="J23078" s="194"/>
      <c r="K23078" s="194"/>
      <c r="L23078" s="195"/>
      <c r="M23078" s="196"/>
      <c r="N23078" s="197"/>
      <c r="O23078" s="197"/>
      <c r="P23078" s="231"/>
    </row>
    <row r="23079" spans="2:16">
      <c r="B23079" s="351"/>
      <c r="C23079" s="435"/>
      <c r="D23079" s="399"/>
      <c r="E23079" s="400"/>
      <c r="G23079" s="401"/>
      <c r="H23079" s="401"/>
      <c r="I23079" s="401"/>
      <c r="J23079" s="194"/>
      <c r="K23079" s="194"/>
      <c r="L23079" s="195"/>
      <c r="M23079" s="196"/>
      <c r="N23079" s="197"/>
      <c r="O23079" s="197"/>
      <c r="P23079" s="231"/>
    </row>
    <row r="23080" spans="2:16">
      <c r="B23080" s="351"/>
      <c r="C23080" s="435"/>
      <c r="D23080" s="399"/>
      <c r="E23080" s="400"/>
      <c r="G23080" s="401"/>
      <c r="H23080" s="401"/>
      <c r="I23080" s="401"/>
      <c r="J23080" s="194"/>
      <c r="K23080" s="194"/>
      <c r="L23080" s="195"/>
      <c r="M23080" s="196"/>
      <c r="N23080" s="197"/>
      <c r="O23080" s="197"/>
      <c r="P23080" s="231"/>
    </row>
    <row r="23081" spans="2:16">
      <c r="B23081" s="351"/>
      <c r="C23081" s="435"/>
      <c r="D23081" s="399"/>
      <c r="E23081" s="400"/>
      <c r="G23081" s="401"/>
      <c r="H23081" s="401"/>
      <c r="I23081" s="401"/>
      <c r="J23081" s="194"/>
      <c r="K23081" s="194"/>
      <c r="L23081" s="195"/>
      <c r="M23081" s="196"/>
      <c r="N23081" s="197"/>
      <c r="O23081" s="197"/>
      <c r="P23081" s="231"/>
    </row>
    <row r="23082" spans="2:16">
      <c r="B23082" s="351"/>
      <c r="C23082" s="435"/>
      <c r="D23082" s="399"/>
      <c r="E23082" s="400"/>
      <c r="G23082" s="401"/>
      <c r="H23082" s="401"/>
      <c r="I23082" s="401"/>
      <c r="J23082" s="194"/>
      <c r="K23082" s="194"/>
      <c r="L23082" s="195"/>
      <c r="M23082" s="196"/>
      <c r="N23082" s="197"/>
      <c r="O23082" s="197"/>
      <c r="P23082" s="231"/>
    </row>
    <row r="23083" spans="2:16">
      <c r="B23083" s="351"/>
      <c r="C23083" s="435"/>
      <c r="D23083" s="399"/>
      <c r="E23083" s="400"/>
      <c r="G23083" s="401"/>
      <c r="H23083" s="401"/>
      <c r="I23083" s="401"/>
      <c r="J23083" s="194"/>
      <c r="K23083" s="194"/>
      <c r="L23083" s="195"/>
      <c r="M23083" s="196"/>
      <c r="N23083" s="197"/>
      <c r="O23083" s="197"/>
      <c r="P23083" s="231"/>
    </row>
    <row r="23084" spans="2:16">
      <c r="B23084" s="351"/>
      <c r="C23084" s="435"/>
      <c r="D23084" s="399"/>
      <c r="E23084" s="400"/>
      <c r="G23084" s="401"/>
      <c r="H23084" s="401"/>
      <c r="I23084" s="401"/>
      <c r="J23084" s="194"/>
      <c r="K23084" s="194"/>
      <c r="L23084" s="195"/>
      <c r="M23084" s="196"/>
      <c r="N23084" s="197"/>
      <c r="O23084" s="197"/>
      <c r="P23084" s="231"/>
    </row>
    <row r="23085" spans="2:16">
      <c r="B23085" s="351"/>
      <c r="C23085" s="435"/>
      <c r="D23085" s="399"/>
      <c r="E23085" s="400"/>
      <c r="G23085" s="401"/>
      <c r="H23085" s="401"/>
      <c r="I23085" s="401"/>
      <c r="J23085" s="194"/>
      <c r="K23085" s="194"/>
      <c r="L23085" s="195"/>
      <c r="M23085" s="196"/>
      <c r="N23085" s="197"/>
      <c r="O23085" s="197"/>
      <c r="P23085" s="231"/>
    </row>
    <row r="23086" spans="2:16">
      <c r="B23086" s="351"/>
      <c r="C23086" s="435"/>
      <c r="D23086" s="399"/>
      <c r="E23086" s="400"/>
      <c r="G23086" s="401"/>
      <c r="H23086" s="401"/>
      <c r="I23086" s="401"/>
      <c r="J23086" s="194"/>
      <c r="K23086" s="194"/>
      <c r="L23086" s="195"/>
      <c r="M23086" s="196"/>
      <c r="N23086" s="197"/>
      <c r="O23086" s="197"/>
      <c r="P23086" s="231"/>
    </row>
    <row r="23087" spans="2:16">
      <c r="B23087" s="351"/>
      <c r="C23087" s="435"/>
      <c r="D23087" s="399"/>
      <c r="E23087" s="400"/>
      <c r="G23087" s="401"/>
      <c r="H23087" s="401"/>
      <c r="I23087" s="401"/>
      <c r="J23087" s="194"/>
      <c r="K23087" s="194"/>
      <c r="L23087" s="195"/>
      <c r="M23087" s="196"/>
      <c r="N23087" s="197"/>
      <c r="O23087" s="197"/>
      <c r="P23087" s="231"/>
    </row>
    <row r="23088" spans="2:16">
      <c r="B23088" s="351"/>
      <c r="C23088" s="435"/>
      <c r="D23088" s="399"/>
      <c r="E23088" s="400"/>
      <c r="G23088" s="401"/>
      <c r="H23088" s="401"/>
      <c r="I23088" s="401"/>
      <c r="J23088" s="194"/>
      <c r="K23088" s="194"/>
      <c r="L23088" s="195"/>
      <c r="M23088" s="196"/>
      <c r="N23088" s="197"/>
      <c r="O23088" s="197"/>
      <c r="P23088" s="231"/>
    </row>
    <row r="23089" spans="2:16">
      <c r="B23089" s="351"/>
      <c r="C23089" s="435"/>
      <c r="D23089" s="399"/>
      <c r="E23089" s="400"/>
      <c r="G23089" s="401"/>
      <c r="H23089" s="401"/>
      <c r="I23089" s="401"/>
      <c r="J23089" s="194"/>
      <c r="K23089" s="194"/>
      <c r="L23089" s="195"/>
      <c r="M23089" s="196"/>
      <c r="N23089" s="197"/>
      <c r="O23089" s="197"/>
      <c r="P23089" s="231"/>
    </row>
    <row r="23090" spans="2:16">
      <c r="B23090" s="402"/>
      <c r="C23090" s="435"/>
      <c r="D23090" s="404"/>
      <c r="E23090" s="405"/>
      <c r="G23090" s="406"/>
      <c r="H23090" s="406"/>
      <c r="I23090" s="406"/>
      <c r="J23090" s="194"/>
      <c r="K23090" s="194"/>
      <c r="L23090" s="195"/>
      <c r="M23090" s="196"/>
      <c r="N23090" s="197"/>
      <c r="O23090" s="197"/>
      <c r="P23090" s="221"/>
    </row>
    <row r="23091" spans="2:16">
      <c r="B23091" s="351"/>
      <c r="C23091" s="435"/>
      <c r="D23091" s="399"/>
      <c r="E23091" s="400"/>
      <c r="G23091" s="401"/>
      <c r="H23091" s="401"/>
      <c r="I23091" s="401"/>
      <c r="J23091" s="194"/>
      <c r="K23091" s="194"/>
      <c r="L23091" s="195"/>
      <c r="M23091" s="196"/>
      <c r="N23091" s="197"/>
      <c r="O23091" s="197"/>
      <c r="P23091" s="231"/>
    </row>
    <row r="23092" spans="2:16">
      <c r="B23092" s="351"/>
      <c r="C23092" s="435"/>
      <c r="D23092" s="399"/>
      <c r="E23092" s="400"/>
      <c r="G23092" s="401"/>
      <c r="H23092" s="401"/>
      <c r="I23092" s="401"/>
      <c r="J23092" s="194"/>
      <c r="K23092" s="194"/>
      <c r="L23092" s="195"/>
      <c r="M23092" s="196"/>
      <c r="N23092" s="197"/>
      <c r="O23092" s="197"/>
      <c r="P23092" s="231"/>
    </row>
    <row r="23093" spans="2:16">
      <c r="B23093" s="351"/>
      <c r="C23093" s="435"/>
      <c r="D23093" s="399"/>
      <c r="E23093" s="400"/>
      <c r="G23093" s="401"/>
      <c r="H23093" s="401"/>
      <c r="I23093" s="401"/>
      <c r="J23093" s="194"/>
      <c r="K23093" s="194"/>
      <c r="L23093" s="195"/>
      <c r="M23093" s="196"/>
      <c r="N23093" s="197"/>
      <c r="O23093" s="197"/>
      <c r="P23093" s="231"/>
    </row>
    <row r="23094" spans="2:16">
      <c r="B23094" s="351"/>
      <c r="C23094" s="435"/>
      <c r="D23094" s="399"/>
      <c r="E23094" s="400"/>
      <c r="G23094" s="401"/>
      <c r="H23094" s="401"/>
      <c r="I23094" s="401"/>
      <c r="J23094" s="194"/>
      <c r="K23094" s="194"/>
      <c r="L23094" s="195"/>
      <c r="M23094" s="196"/>
      <c r="N23094" s="197"/>
      <c r="O23094" s="197"/>
      <c r="P23094" s="231"/>
    </row>
    <row r="23095" spans="2:16">
      <c r="B23095" s="351"/>
      <c r="C23095" s="435"/>
      <c r="D23095" s="399"/>
      <c r="E23095" s="400"/>
      <c r="G23095" s="401"/>
      <c r="H23095" s="401"/>
      <c r="I23095" s="401"/>
      <c r="J23095" s="194"/>
      <c r="K23095" s="194"/>
      <c r="L23095" s="195"/>
      <c r="M23095" s="196"/>
      <c r="N23095" s="197"/>
      <c r="O23095" s="197"/>
      <c r="P23095" s="231"/>
    </row>
    <row r="23096" spans="2:16">
      <c r="B23096" s="351"/>
      <c r="C23096" s="435"/>
      <c r="D23096" s="399"/>
      <c r="E23096" s="400"/>
      <c r="G23096" s="401"/>
      <c r="H23096" s="401"/>
      <c r="I23096" s="401"/>
      <c r="J23096" s="194"/>
      <c r="K23096" s="194"/>
      <c r="L23096" s="195"/>
      <c r="M23096" s="196"/>
      <c r="N23096" s="197"/>
      <c r="O23096" s="197"/>
      <c r="P23096" s="231"/>
    </row>
    <row r="23097" spans="2:16">
      <c r="B23097" s="351"/>
      <c r="C23097" s="435"/>
      <c r="D23097" s="399"/>
      <c r="E23097" s="400"/>
      <c r="G23097" s="401"/>
      <c r="H23097" s="401"/>
      <c r="I23097" s="401"/>
      <c r="J23097" s="194"/>
      <c r="K23097" s="194"/>
      <c r="L23097" s="195"/>
      <c r="M23097" s="196"/>
      <c r="N23097" s="197"/>
      <c r="O23097" s="197"/>
      <c r="P23097" s="231"/>
    </row>
    <row r="23098" spans="2:16">
      <c r="B23098" s="351"/>
      <c r="C23098" s="435"/>
      <c r="D23098" s="399"/>
      <c r="E23098" s="400"/>
      <c r="G23098" s="401"/>
      <c r="H23098" s="401"/>
      <c r="I23098" s="401"/>
      <c r="J23098" s="194"/>
      <c r="K23098" s="194"/>
      <c r="L23098" s="195"/>
      <c r="M23098" s="196"/>
      <c r="N23098" s="197"/>
      <c r="O23098" s="197"/>
      <c r="P23098" s="231"/>
    </row>
    <row r="23099" spans="2:16">
      <c r="B23099" s="351"/>
      <c r="C23099" s="435"/>
      <c r="D23099" s="399"/>
      <c r="E23099" s="400"/>
      <c r="G23099" s="401"/>
      <c r="H23099" s="401"/>
      <c r="I23099" s="401"/>
      <c r="J23099" s="194"/>
      <c r="K23099" s="194"/>
      <c r="L23099" s="195"/>
      <c r="M23099" s="196"/>
      <c r="N23099" s="197"/>
      <c r="O23099" s="197"/>
      <c r="P23099" s="231"/>
    </row>
    <row r="23100" spans="2:16">
      <c r="B23100" s="351"/>
      <c r="C23100" s="435"/>
      <c r="D23100" s="399"/>
      <c r="E23100" s="400"/>
      <c r="G23100" s="401"/>
      <c r="H23100" s="401"/>
      <c r="I23100" s="401"/>
      <c r="J23100" s="194"/>
      <c r="K23100" s="194"/>
      <c r="L23100" s="195"/>
      <c r="M23100" s="196"/>
      <c r="N23100" s="197"/>
      <c r="O23100" s="197"/>
      <c r="P23100" s="231"/>
    </row>
    <row r="23101" spans="2:16">
      <c r="B23101" s="351"/>
      <c r="C23101" s="435"/>
      <c r="D23101" s="399"/>
      <c r="E23101" s="400"/>
      <c r="G23101" s="401"/>
      <c r="H23101" s="401"/>
      <c r="I23101" s="401"/>
      <c r="J23101" s="194"/>
      <c r="K23101" s="194"/>
      <c r="L23101" s="195"/>
      <c r="M23101" s="196"/>
      <c r="N23101" s="197"/>
      <c r="O23101" s="197"/>
      <c r="P23101" s="231"/>
    </row>
    <row r="23102" spans="2:16">
      <c r="B23102" s="351"/>
      <c r="C23102" s="435"/>
      <c r="D23102" s="399"/>
      <c r="E23102" s="400"/>
      <c r="G23102" s="401"/>
      <c r="H23102" s="401"/>
      <c r="I23102" s="401"/>
      <c r="J23102" s="194"/>
      <c r="K23102" s="194"/>
      <c r="L23102" s="195"/>
      <c r="M23102" s="196"/>
      <c r="N23102" s="197"/>
      <c r="O23102" s="197"/>
      <c r="P23102" s="231"/>
    </row>
    <row r="23103" spans="2:16">
      <c r="B23103" s="351"/>
      <c r="C23103" s="435"/>
      <c r="D23103" s="399"/>
      <c r="E23103" s="400"/>
      <c r="G23103" s="401"/>
      <c r="H23103" s="401"/>
      <c r="I23103" s="401"/>
      <c r="J23103" s="194"/>
      <c r="K23103" s="194"/>
      <c r="L23103" s="195"/>
      <c r="M23103" s="196"/>
      <c r="N23103" s="197"/>
      <c r="O23103" s="197"/>
      <c r="P23103" s="231"/>
    </row>
    <row r="23104" spans="2:16">
      <c r="B23104" s="351"/>
      <c r="C23104" s="435"/>
      <c r="D23104" s="399"/>
      <c r="E23104" s="400"/>
      <c r="G23104" s="401"/>
      <c r="H23104" s="401"/>
      <c r="I23104" s="401"/>
      <c r="J23104" s="194"/>
      <c r="K23104" s="194"/>
      <c r="L23104" s="195"/>
      <c r="M23104" s="196"/>
      <c r="N23104" s="197"/>
      <c r="O23104" s="197"/>
      <c r="P23104" s="231"/>
    </row>
    <row r="23105" spans="2:16">
      <c r="B23105" s="351"/>
      <c r="C23105" s="435"/>
      <c r="D23105" s="399"/>
      <c r="E23105" s="400"/>
      <c r="G23105" s="401"/>
      <c r="H23105" s="401"/>
      <c r="I23105" s="401"/>
      <c r="J23105" s="194"/>
      <c r="K23105" s="194"/>
      <c r="L23105" s="195"/>
      <c r="M23105" s="196"/>
      <c r="N23105" s="197"/>
      <c r="O23105" s="197"/>
      <c r="P23105" s="231"/>
    </row>
    <row r="23106" spans="2:16">
      <c r="B23106" s="351"/>
      <c r="C23106" s="435"/>
      <c r="D23106" s="399"/>
      <c r="E23106" s="400"/>
      <c r="G23106" s="401"/>
      <c r="H23106" s="401"/>
      <c r="I23106" s="401"/>
      <c r="J23106" s="194"/>
      <c r="K23106" s="194"/>
      <c r="L23106" s="195"/>
      <c r="M23106" s="196"/>
      <c r="N23106" s="197"/>
      <c r="O23106" s="197"/>
      <c r="P23106" s="231"/>
    </row>
    <row r="23107" spans="2:16">
      <c r="B23107" s="351"/>
      <c r="C23107" s="435"/>
      <c r="D23107" s="399"/>
      <c r="E23107" s="400"/>
      <c r="G23107" s="401"/>
      <c r="H23107" s="401"/>
      <c r="I23107" s="401"/>
      <c r="J23107" s="194"/>
      <c r="K23107" s="194"/>
      <c r="L23107" s="195"/>
      <c r="M23107" s="196"/>
      <c r="N23107" s="197"/>
      <c r="O23107" s="197"/>
      <c r="P23107" s="231"/>
    </row>
    <row r="23108" spans="2:16">
      <c r="B23108" s="351"/>
      <c r="C23108" s="435"/>
      <c r="D23108" s="399"/>
      <c r="E23108" s="400"/>
      <c r="G23108" s="401"/>
      <c r="H23108" s="401"/>
      <c r="I23108" s="401"/>
      <c r="J23108" s="194"/>
      <c r="K23108" s="194"/>
      <c r="L23108" s="195"/>
      <c r="M23108" s="196"/>
      <c r="N23108" s="197"/>
      <c r="O23108" s="197"/>
      <c r="P23108" s="231"/>
    </row>
    <row r="23109" spans="2:16">
      <c r="B23109" s="351"/>
      <c r="C23109" s="435"/>
      <c r="D23109" s="399"/>
      <c r="E23109" s="400"/>
      <c r="G23109" s="401"/>
      <c r="H23109" s="401"/>
      <c r="I23109" s="401"/>
      <c r="J23109" s="194"/>
      <c r="K23109" s="194"/>
      <c r="L23109" s="195"/>
      <c r="M23109" s="196"/>
      <c r="N23109" s="197"/>
      <c r="O23109" s="197"/>
      <c r="P23109" s="231"/>
    </row>
    <row r="23110" spans="2:16">
      <c r="B23110" s="351"/>
      <c r="C23110" s="435"/>
      <c r="D23110" s="399"/>
      <c r="E23110" s="400"/>
      <c r="G23110" s="401"/>
      <c r="H23110" s="401"/>
      <c r="I23110" s="401"/>
      <c r="J23110" s="194"/>
      <c r="K23110" s="194"/>
      <c r="L23110" s="195"/>
      <c r="M23110" s="196"/>
      <c r="N23110" s="197"/>
      <c r="O23110" s="197"/>
      <c r="P23110" s="231"/>
    </row>
    <row r="23111" spans="2:16">
      <c r="B23111" s="351"/>
      <c r="C23111" s="435"/>
      <c r="D23111" s="399"/>
      <c r="E23111" s="400"/>
      <c r="G23111" s="401"/>
      <c r="H23111" s="401"/>
      <c r="I23111" s="401"/>
      <c r="J23111" s="194"/>
      <c r="K23111" s="194"/>
      <c r="L23111" s="195"/>
      <c r="M23111" s="196"/>
      <c r="N23111" s="197"/>
      <c r="O23111" s="197"/>
      <c r="P23111" s="231"/>
    </row>
    <row r="23112" spans="2:16">
      <c r="B23112" s="351"/>
      <c r="C23112" s="435"/>
      <c r="D23112" s="399"/>
      <c r="E23112" s="400"/>
      <c r="G23112" s="401"/>
      <c r="H23112" s="401"/>
      <c r="I23112" s="401"/>
      <c r="J23112" s="194"/>
      <c r="K23112" s="194"/>
      <c r="L23112" s="195"/>
      <c r="M23112" s="196"/>
      <c r="N23112" s="197"/>
      <c r="O23112" s="197"/>
      <c r="P23112" s="231"/>
    </row>
    <row r="23113" spans="2:16">
      <c r="B23113" s="351"/>
      <c r="C23113" s="435"/>
      <c r="D23113" s="399"/>
      <c r="E23113" s="400"/>
      <c r="G23113" s="401"/>
      <c r="H23113" s="401"/>
      <c r="I23113" s="401"/>
      <c r="J23113" s="194"/>
      <c r="K23113" s="194"/>
      <c r="L23113" s="195"/>
      <c r="M23113" s="196"/>
      <c r="N23113" s="197"/>
      <c r="O23113" s="197"/>
      <c r="P23113" s="231"/>
    </row>
    <row r="23114" spans="2:16">
      <c r="B23114" s="351"/>
      <c r="C23114" s="435"/>
      <c r="D23114" s="399"/>
      <c r="E23114" s="400"/>
      <c r="G23114" s="401"/>
      <c r="H23114" s="401"/>
      <c r="I23114" s="401"/>
      <c r="J23114" s="194"/>
      <c r="K23114" s="194"/>
      <c r="L23114" s="195"/>
      <c r="M23114" s="196"/>
      <c r="N23114" s="197"/>
      <c r="O23114" s="197"/>
      <c r="P23114" s="231"/>
    </row>
    <row r="23115" spans="2:16">
      <c r="B23115" s="351"/>
      <c r="C23115" s="435"/>
      <c r="D23115" s="399"/>
      <c r="E23115" s="400"/>
      <c r="G23115" s="401"/>
      <c r="H23115" s="401"/>
      <c r="I23115" s="401"/>
      <c r="J23115" s="194"/>
      <c r="K23115" s="194"/>
      <c r="L23115" s="195"/>
      <c r="M23115" s="196"/>
      <c r="N23115" s="197"/>
      <c r="O23115" s="197"/>
      <c r="P23115" s="231"/>
    </row>
    <row r="23116" spans="2:16">
      <c r="B23116" s="351"/>
      <c r="C23116" s="435"/>
      <c r="D23116" s="399"/>
      <c r="E23116" s="400"/>
      <c r="G23116" s="401"/>
      <c r="H23116" s="401"/>
      <c r="I23116" s="401"/>
      <c r="J23116" s="194"/>
      <c r="K23116" s="194"/>
      <c r="L23116" s="195"/>
      <c r="M23116" s="196"/>
      <c r="N23116" s="197"/>
      <c r="O23116" s="197"/>
      <c r="P23116" s="231"/>
    </row>
    <row r="23117" spans="2:16">
      <c r="B23117" s="351"/>
      <c r="C23117" s="435"/>
      <c r="D23117" s="399"/>
      <c r="E23117" s="400"/>
      <c r="G23117" s="401"/>
      <c r="H23117" s="401"/>
      <c r="I23117" s="401"/>
      <c r="J23117" s="194"/>
      <c r="K23117" s="194"/>
      <c r="L23117" s="195"/>
      <c r="M23117" s="196"/>
      <c r="N23117" s="197"/>
      <c r="O23117" s="197"/>
      <c r="P23117" s="231"/>
    </row>
    <row r="23118" spans="2:16">
      <c r="B23118" s="351"/>
      <c r="C23118" s="435"/>
      <c r="D23118" s="399"/>
      <c r="E23118" s="400"/>
      <c r="G23118" s="401"/>
      <c r="H23118" s="401"/>
      <c r="I23118" s="401"/>
      <c r="J23118" s="194"/>
      <c r="K23118" s="194"/>
      <c r="L23118" s="195"/>
      <c r="M23118" s="196"/>
      <c r="N23118" s="197"/>
      <c r="O23118" s="197"/>
      <c r="P23118" s="231"/>
    </row>
    <row r="23119" spans="2:16">
      <c r="B23119" s="351"/>
      <c r="C23119" s="435"/>
      <c r="D23119" s="399"/>
      <c r="E23119" s="400"/>
      <c r="G23119" s="401"/>
      <c r="H23119" s="401"/>
      <c r="I23119" s="401"/>
      <c r="J23119" s="194"/>
      <c r="K23119" s="194"/>
      <c r="L23119" s="195"/>
      <c r="M23119" s="196"/>
      <c r="N23119" s="197"/>
      <c r="O23119" s="197"/>
      <c r="P23119" s="231"/>
    </row>
    <row r="23120" spans="2:16">
      <c r="B23120" s="351"/>
      <c r="C23120" s="435"/>
      <c r="D23120" s="399"/>
      <c r="E23120" s="400"/>
      <c r="G23120" s="401"/>
      <c r="H23120" s="401"/>
      <c r="I23120" s="401"/>
      <c r="J23120" s="194"/>
      <c r="K23120" s="194"/>
      <c r="L23120" s="195"/>
      <c r="M23120" s="196"/>
      <c r="N23120" s="197"/>
      <c r="O23120" s="197"/>
      <c r="P23120" s="231"/>
    </row>
    <row r="23121" spans="2:16">
      <c r="B23121" s="351"/>
      <c r="C23121" s="435"/>
      <c r="D23121" s="399"/>
      <c r="E23121" s="400"/>
      <c r="G23121" s="401"/>
      <c r="H23121" s="401"/>
      <c r="I23121" s="401"/>
      <c r="J23121" s="194"/>
      <c r="K23121" s="194"/>
      <c r="L23121" s="195"/>
      <c r="M23121" s="196"/>
      <c r="N23121" s="197"/>
      <c r="O23121" s="197"/>
      <c r="P23121" s="231"/>
    </row>
    <row r="23122" spans="2:16">
      <c r="B23122" s="351"/>
      <c r="C23122" s="435"/>
      <c r="D23122" s="399"/>
      <c r="E23122" s="400"/>
      <c r="G23122" s="401"/>
      <c r="H23122" s="401"/>
      <c r="I23122" s="401"/>
      <c r="J23122" s="194"/>
      <c r="K23122" s="194"/>
      <c r="L23122" s="195"/>
      <c r="M23122" s="196"/>
      <c r="N23122" s="197"/>
      <c r="O23122" s="197"/>
      <c r="P23122" s="231"/>
    </row>
    <row r="23123" spans="2:16">
      <c r="B23123" s="351"/>
      <c r="C23123" s="435"/>
      <c r="D23123" s="399"/>
      <c r="E23123" s="400"/>
      <c r="G23123" s="401"/>
      <c r="H23123" s="401"/>
      <c r="I23123" s="401"/>
      <c r="J23123" s="194"/>
      <c r="K23123" s="194"/>
      <c r="L23123" s="195"/>
      <c r="M23123" s="196"/>
      <c r="N23123" s="197"/>
      <c r="O23123" s="197"/>
      <c r="P23123" s="231"/>
    </row>
    <row r="23124" spans="2:16">
      <c r="B23124" s="351"/>
      <c r="C23124" s="435"/>
      <c r="D23124" s="399"/>
      <c r="E23124" s="400"/>
      <c r="G23124" s="401"/>
      <c r="H23124" s="401"/>
      <c r="I23124" s="401"/>
      <c r="J23124" s="194"/>
      <c r="K23124" s="194"/>
      <c r="L23124" s="195"/>
      <c r="M23124" s="196"/>
      <c r="N23124" s="197"/>
      <c r="O23124" s="197"/>
      <c r="P23124" s="231"/>
    </row>
    <row r="23125" spans="2:16">
      <c r="B23125" s="351"/>
      <c r="C23125" s="435"/>
      <c r="D23125" s="399"/>
      <c r="E23125" s="400"/>
      <c r="G23125" s="401"/>
      <c r="H23125" s="401"/>
      <c r="I23125" s="401"/>
      <c r="J23125" s="194"/>
      <c r="K23125" s="194"/>
      <c r="L23125" s="195"/>
      <c r="M23125" s="196"/>
      <c r="N23125" s="197"/>
      <c r="O23125" s="197"/>
      <c r="P23125" s="231"/>
    </row>
    <row r="23126" spans="2:16">
      <c r="B23126" s="351"/>
      <c r="C23126" s="435"/>
      <c r="D23126" s="399"/>
      <c r="E23126" s="400"/>
      <c r="G23126" s="401"/>
      <c r="H23126" s="401"/>
      <c r="I23126" s="401"/>
      <c r="J23126" s="194"/>
      <c r="K23126" s="194"/>
      <c r="L23126" s="195"/>
      <c r="M23126" s="196"/>
      <c r="N23126" s="197"/>
      <c r="O23126" s="197"/>
      <c r="P23126" s="231"/>
    </row>
    <row r="23127" spans="2:16">
      <c r="B23127" s="351"/>
      <c r="C23127" s="435"/>
      <c r="D23127" s="399"/>
      <c r="E23127" s="400"/>
      <c r="G23127" s="401"/>
      <c r="H23127" s="401"/>
      <c r="I23127" s="401"/>
      <c r="J23127" s="194"/>
      <c r="K23127" s="194"/>
      <c r="L23127" s="195"/>
      <c r="M23127" s="196"/>
      <c r="N23127" s="197"/>
      <c r="O23127" s="197"/>
      <c r="P23127" s="231"/>
    </row>
    <row r="23128" spans="2:16">
      <c r="B23128" s="351"/>
      <c r="C23128" s="435"/>
      <c r="D23128" s="399"/>
      <c r="E23128" s="400"/>
      <c r="G23128" s="401"/>
      <c r="H23128" s="401"/>
      <c r="I23128" s="401"/>
      <c r="J23128" s="194"/>
      <c r="K23128" s="194"/>
      <c r="L23128" s="195"/>
      <c r="M23128" s="196"/>
      <c r="N23128" s="197"/>
      <c r="O23128" s="197"/>
      <c r="P23128" s="231"/>
    </row>
    <row r="23129" spans="2:16">
      <c r="B23129" s="351"/>
      <c r="C23129" s="435"/>
      <c r="D23129" s="399"/>
      <c r="E23129" s="400"/>
      <c r="G23129" s="401"/>
      <c r="H23129" s="401"/>
      <c r="I23129" s="401"/>
      <c r="J23129" s="194"/>
      <c r="K23129" s="194"/>
      <c r="L23129" s="195"/>
      <c r="M23129" s="196"/>
      <c r="N23129" s="197"/>
      <c r="O23129" s="197"/>
      <c r="P23129" s="231"/>
    </row>
    <row r="23130" spans="2:16">
      <c r="B23130" s="351"/>
      <c r="C23130" s="435"/>
      <c r="D23130" s="399"/>
      <c r="E23130" s="400"/>
      <c r="G23130" s="401"/>
      <c r="H23130" s="401"/>
      <c r="I23130" s="401"/>
      <c r="J23130" s="194"/>
      <c r="K23130" s="194"/>
      <c r="L23130" s="195"/>
      <c r="M23130" s="196"/>
      <c r="N23130" s="197"/>
      <c r="O23130" s="197"/>
      <c r="P23130" s="231"/>
    </row>
    <row r="23131" spans="2:16">
      <c r="B23131" s="351"/>
      <c r="C23131" s="435"/>
      <c r="D23131" s="399"/>
      <c r="E23131" s="400"/>
      <c r="G23131" s="401"/>
      <c r="H23131" s="401"/>
      <c r="I23131" s="401"/>
      <c r="J23131" s="194"/>
      <c r="K23131" s="194"/>
      <c r="L23131" s="195"/>
      <c r="M23131" s="196"/>
      <c r="N23131" s="197"/>
      <c r="O23131" s="197"/>
      <c r="P23131" s="231"/>
    </row>
    <row r="23132" spans="2:16">
      <c r="B23132" s="351"/>
      <c r="C23132" s="435"/>
      <c r="D23132" s="399"/>
      <c r="E23132" s="400"/>
      <c r="G23132" s="401"/>
      <c r="H23132" s="401"/>
      <c r="I23132" s="401"/>
      <c r="J23132" s="194"/>
      <c r="K23132" s="194"/>
      <c r="L23132" s="195"/>
      <c r="M23132" s="196"/>
      <c r="N23132" s="197"/>
      <c r="O23132" s="197"/>
      <c r="P23132" s="231"/>
    </row>
    <row r="23133" spans="2:16">
      <c r="B23133" s="351"/>
      <c r="C23133" s="435"/>
      <c r="D23133" s="399"/>
      <c r="E23133" s="400"/>
      <c r="G23133" s="401"/>
      <c r="H23133" s="401"/>
      <c r="I23133" s="401"/>
      <c r="J23133" s="194"/>
      <c r="K23133" s="194"/>
      <c r="L23133" s="195"/>
      <c r="M23133" s="196"/>
      <c r="N23133" s="197"/>
      <c r="O23133" s="197"/>
      <c r="P23133" s="231"/>
    </row>
    <row r="23134" spans="2:16">
      <c r="B23134" s="351"/>
      <c r="C23134" s="435"/>
      <c r="D23134" s="399"/>
      <c r="E23134" s="400"/>
      <c r="G23134" s="401"/>
      <c r="H23134" s="401"/>
      <c r="I23134" s="401"/>
      <c r="J23134" s="194"/>
      <c r="K23134" s="194"/>
      <c r="L23134" s="195"/>
      <c r="M23134" s="196"/>
      <c r="N23134" s="197"/>
      <c r="O23134" s="197"/>
      <c r="P23134" s="231"/>
    </row>
    <row r="23135" spans="2:16">
      <c r="B23135" s="351"/>
      <c r="C23135" s="435"/>
      <c r="D23135" s="399"/>
      <c r="E23135" s="400"/>
      <c r="G23135" s="401"/>
      <c r="H23135" s="401"/>
      <c r="I23135" s="401"/>
      <c r="J23135" s="194"/>
      <c r="K23135" s="194"/>
      <c r="L23135" s="195"/>
      <c r="M23135" s="196"/>
      <c r="N23135" s="197"/>
      <c r="O23135" s="197"/>
      <c r="P23135" s="231"/>
    </row>
    <row r="23136" spans="2:16">
      <c r="B23136" s="351"/>
      <c r="C23136" s="435"/>
      <c r="D23136" s="399"/>
      <c r="E23136" s="400"/>
      <c r="G23136" s="401"/>
      <c r="H23136" s="401"/>
      <c r="I23136" s="401"/>
      <c r="J23136" s="194"/>
      <c r="K23136" s="194"/>
      <c r="L23136" s="195"/>
      <c r="M23136" s="196"/>
      <c r="N23136" s="197"/>
      <c r="O23136" s="197"/>
      <c r="P23136" s="231"/>
    </row>
    <row r="23137" spans="2:16">
      <c r="B23137" s="351"/>
      <c r="C23137" s="435"/>
      <c r="D23137" s="399"/>
      <c r="E23137" s="400"/>
      <c r="G23137" s="401"/>
      <c r="H23137" s="401"/>
      <c r="I23137" s="401"/>
      <c r="J23137" s="194"/>
      <c r="K23137" s="194"/>
      <c r="L23137" s="195"/>
      <c r="M23137" s="196"/>
      <c r="N23137" s="197"/>
      <c r="O23137" s="197"/>
      <c r="P23137" s="231"/>
    </row>
    <row r="23138" spans="2:16">
      <c r="B23138" s="351"/>
      <c r="C23138" s="435"/>
      <c r="D23138" s="399"/>
      <c r="E23138" s="400"/>
      <c r="G23138" s="401"/>
      <c r="H23138" s="401"/>
      <c r="I23138" s="401"/>
      <c r="J23138" s="194"/>
      <c r="K23138" s="194"/>
      <c r="L23138" s="195"/>
      <c r="M23138" s="196"/>
      <c r="N23138" s="197"/>
      <c r="O23138" s="197"/>
      <c r="P23138" s="231"/>
    </row>
    <row r="23139" spans="2:16">
      <c r="B23139" s="351"/>
      <c r="C23139" s="435"/>
      <c r="D23139" s="399"/>
      <c r="E23139" s="400"/>
      <c r="G23139" s="401"/>
      <c r="H23139" s="401"/>
      <c r="I23139" s="401"/>
      <c r="J23139" s="194"/>
      <c r="K23139" s="194"/>
      <c r="L23139" s="195"/>
      <c r="M23139" s="196"/>
      <c r="N23139" s="197"/>
      <c r="O23139" s="197"/>
      <c r="P23139" s="231"/>
    </row>
    <row r="23140" spans="2:16">
      <c r="B23140" s="402"/>
      <c r="C23140" s="435"/>
      <c r="D23140" s="404"/>
      <c r="E23140" s="405"/>
      <c r="G23140" s="406"/>
      <c r="H23140" s="406"/>
      <c r="I23140" s="406"/>
      <c r="J23140" s="194"/>
      <c r="K23140" s="194"/>
      <c r="L23140" s="195"/>
      <c r="M23140" s="196"/>
      <c r="N23140" s="197"/>
      <c r="O23140" s="197"/>
      <c r="P23140" s="221"/>
    </row>
    <row r="23141" spans="2:16">
      <c r="B23141" s="351"/>
      <c r="C23141" s="435"/>
      <c r="D23141" s="399"/>
      <c r="E23141" s="400"/>
      <c r="G23141" s="401"/>
      <c r="H23141" s="401"/>
      <c r="I23141" s="401"/>
      <c r="J23141" s="194"/>
      <c r="K23141" s="194"/>
      <c r="L23141" s="195"/>
      <c r="M23141" s="196"/>
      <c r="N23141" s="197"/>
      <c r="O23141" s="197"/>
      <c r="P23141" s="231"/>
    </row>
    <row r="23142" spans="2:16">
      <c r="B23142" s="351"/>
      <c r="C23142" s="435"/>
      <c r="D23142" s="399"/>
      <c r="E23142" s="400"/>
      <c r="G23142" s="401"/>
      <c r="H23142" s="401"/>
      <c r="I23142" s="401"/>
      <c r="J23142" s="194"/>
      <c r="K23142" s="194"/>
      <c r="L23142" s="195"/>
      <c r="M23142" s="196"/>
      <c r="N23142" s="197"/>
      <c r="O23142" s="197"/>
      <c r="P23142" s="231"/>
    </row>
    <row r="23143" spans="2:16">
      <c r="B23143" s="351"/>
      <c r="C23143" s="435"/>
      <c r="D23143" s="399"/>
      <c r="E23143" s="400"/>
      <c r="G23143" s="401"/>
      <c r="H23143" s="401"/>
      <c r="I23143" s="401"/>
      <c r="J23143" s="194"/>
      <c r="K23143" s="194"/>
      <c r="L23143" s="195"/>
      <c r="M23143" s="196"/>
      <c r="N23143" s="197"/>
      <c r="O23143" s="197"/>
      <c r="P23143" s="231"/>
    </row>
    <row r="23144" spans="2:16">
      <c r="B23144" s="351"/>
      <c r="C23144" s="435"/>
      <c r="D23144" s="399"/>
      <c r="E23144" s="400"/>
      <c r="G23144" s="401"/>
      <c r="H23144" s="401"/>
      <c r="I23144" s="401"/>
      <c r="J23144" s="194"/>
      <c r="K23144" s="194"/>
      <c r="L23144" s="195"/>
      <c r="M23144" s="196"/>
      <c r="N23144" s="197"/>
      <c r="O23144" s="197"/>
      <c r="P23144" s="231"/>
    </row>
    <row r="23145" spans="2:16">
      <c r="B23145" s="351"/>
      <c r="C23145" s="435"/>
      <c r="D23145" s="399"/>
      <c r="E23145" s="400"/>
      <c r="G23145" s="401"/>
      <c r="H23145" s="401"/>
      <c r="I23145" s="401"/>
      <c r="J23145" s="194"/>
      <c r="K23145" s="194"/>
      <c r="L23145" s="195"/>
      <c r="M23145" s="196"/>
      <c r="N23145" s="197"/>
      <c r="O23145" s="197"/>
      <c r="P23145" s="231"/>
    </row>
    <row r="23146" spans="2:16">
      <c r="B23146" s="351"/>
      <c r="C23146" s="435"/>
      <c r="D23146" s="399"/>
      <c r="E23146" s="400"/>
      <c r="G23146" s="401"/>
      <c r="H23146" s="401"/>
      <c r="I23146" s="401"/>
      <c r="J23146" s="194"/>
      <c r="K23146" s="194"/>
      <c r="L23146" s="195"/>
      <c r="M23146" s="196"/>
      <c r="N23146" s="197"/>
      <c r="O23146" s="197"/>
      <c r="P23146" s="231"/>
    </row>
    <row r="23147" spans="2:16">
      <c r="B23147" s="351"/>
      <c r="C23147" s="435"/>
      <c r="D23147" s="399"/>
      <c r="E23147" s="400"/>
      <c r="G23147" s="401"/>
      <c r="H23147" s="401"/>
      <c r="I23147" s="401"/>
      <c r="J23147" s="194"/>
      <c r="K23147" s="194"/>
      <c r="L23147" s="195"/>
      <c r="M23147" s="196"/>
      <c r="N23147" s="197"/>
      <c r="O23147" s="197"/>
      <c r="P23147" s="231"/>
    </row>
    <row r="23148" spans="2:16">
      <c r="B23148" s="351"/>
      <c r="C23148" s="435"/>
      <c r="D23148" s="399"/>
      <c r="E23148" s="400"/>
      <c r="G23148" s="401"/>
      <c r="H23148" s="401"/>
      <c r="I23148" s="401"/>
      <c r="J23148" s="194"/>
      <c r="K23148" s="194"/>
      <c r="L23148" s="195"/>
      <c r="M23148" s="196"/>
      <c r="N23148" s="197"/>
      <c r="O23148" s="197"/>
      <c r="P23148" s="231"/>
    </row>
    <row r="23149" spans="2:16">
      <c r="B23149" s="351"/>
      <c r="C23149" s="435"/>
      <c r="D23149" s="399"/>
      <c r="E23149" s="400"/>
      <c r="G23149" s="401"/>
      <c r="H23149" s="401"/>
      <c r="I23149" s="401"/>
      <c r="J23149" s="194"/>
      <c r="K23149" s="194"/>
      <c r="L23149" s="195"/>
      <c r="M23149" s="196"/>
      <c r="N23149" s="197"/>
      <c r="O23149" s="197"/>
      <c r="P23149" s="231"/>
    </row>
    <row r="23150" spans="2:16">
      <c r="B23150" s="351"/>
      <c r="C23150" s="435"/>
      <c r="D23150" s="399"/>
      <c r="E23150" s="400"/>
      <c r="G23150" s="401"/>
      <c r="H23150" s="401"/>
      <c r="I23150" s="401"/>
      <c r="J23150" s="194"/>
      <c r="K23150" s="194"/>
      <c r="L23150" s="195"/>
      <c r="M23150" s="196"/>
      <c r="N23150" s="197"/>
      <c r="O23150" s="197"/>
      <c r="P23150" s="231"/>
    </row>
    <row r="23151" spans="2:16">
      <c r="B23151" s="351"/>
      <c r="C23151" s="435"/>
      <c r="D23151" s="399"/>
      <c r="E23151" s="400"/>
      <c r="G23151" s="401"/>
      <c r="H23151" s="401"/>
      <c r="I23151" s="401"/>
      <c r="J23151" s="194"/>
      <c r="K23151" s="194"/>
      <c r="L23151" s="195"/>
      <c r="M23151" s="196"/>
      <c r="N23151" s="197"/>
      <c r="O23151" s="197"/>
      <c r="P23151" s="231"/>
    </row>
    <row r="23152" spans="2:16">
      <c r="B23152" s="351"/>
      <c r="C23152" s="435"/>
      <c r="D23152" s="399"/>
      <c r="E23152" s="400"/>
      <c r="G23152" s="401"/>
      <c r="H23152" s="401"/>
      <c r="I23152" s="401"/>
      <c r="J23152" s="194"/>
      <c r="K23152" s="194"/>
      <c r="L23152" s="195"/>
      <c r="M23152" s="196"/>
      <c r="N23152" s="197"/>
      <c r="O23152" s="197"/>
      <c r="P23152" s="231"/>
    </row>
    <row r="23153" spans="2:16">
      <c r="B23153" s="351"/>
      <c r="C23153" s="435"/>
      <c r="D23153" s="399"/>
      <c r="E23153" s="400"/>
      <c r="G23153" s="401"/>
      <c r="H23153" s="401"/>
      <c r="I23153" s="401"/>
      <c r="J23153" s="194"/>
      <c r="K23153" s="194"/>
      <c r="L23153" s="195"/>
      <c r="M23153" s="196"/>
      <c r="N23153" s="197"/>
      <c r="O23153" s="197"/>
      <c r="P23153" s="231"/>
    </row>
    <row r="23154" spans="2:16">
      <c r="B23154" s="351"/>
      <c r="C23154" s="435"/>
      <c r="D23154" s="399"/>
      <c r="E23154" s="400"/>
      <c r="G23154" s="401"/>
      <c r="H23154" s="401"/>
      <c r="I23154" s="401"/>
      <c r="J23154" s="194"/>
      <c r="K23154" s="194"/>
      <c r="L23154" s="195"/>
      <c r="M23154" s="196"/>
      <c r="N23154" s="197"/>
      <c r="O23154" s="197"/>
      <c r="P23154" s="231"/>
    </row>
    <row r="23155" spans="2:16">
      <c r="B23155" s="351"/>
      <c r="C23155" s="435"/>
      <c r="D23155" s="399"/>
      <c r="E23155" s="400"/>
      <c r="G23155" s="401"/>
      <c r="H23155" s="401"/>
      <c r="I23155" s="401"/>
      <c r="J23155" s="194"/>
      <c r="K23155" s="194"/>
      <c r="L23155" s="195"/>
      <c r="M23155" s="196"/>
      <c r="N23155" s="197"/>
      <c r="O23155" s="197"/>
      <c r="P23155" s="231"/>
    </row>
    <row r="23156" spans="2:16">
      <c r="B23156" s="351"/>
      <c r="C23156" s="435"/>
      <c r="D23156" s="399"/>
      <c r="E23156" s="400"/>
      <c r="G23156" s="401"/>
      <c r="H23156" s="401"/>
      <c r="I23156" s="401"/>
      <c r="J23156" s="194"/>
      <c r="K23156" s="194"/>
      <c r="L23156" s="195"/>
      <c r="M23156" s="196"/>
      <c r="N23156" s="197"/>
      <c r="O23156" s="197"/>
      <c r="P23156" s="231"/>
    </row>
    <row r="23157" spans="2:16">
      <c r="B23157" s="351"/>
      <c r="C23157" s="435"/>
      <c r="D23157" s="399"/>
      <c r="E23157" s="400"/>
      <c r="G23157" s="401"/>
      <c r="H23157" s="401"/>
      <c r="I23157" s="401"/>
      <c r="J23157" s="194"/>
      <c r="K23157" s="194"/>
      <c r="L23157" s="195"/>
      <c r="M23157" s="196"/>
      <c r="N23157" s="197"/>
      <c r="O23157" s="197"/>
      <c r="P23157" s="231"/>
    </row>
    <row r="23158" spans="2:16">
      <c r="B23158" s="351"/>
      <c r="C23158" s="435"/>
      <c r="D23158" s="399"/>
      <c r="E23158" s="400"/>
      <c r="G23158" s="401"/>
      <c r="H23158" s="401"/>
      <c r="I23158" s="401"/>
      <c r="J23158" s="194"/>
      <c r="K23158" s="194"/>
      <c r="L23158" s="195"/>
      <c r="M23158" s="196"/>
      <c r="N23158" s="197"/>
      <c r="O23158" s="197"/>
      <c r="P23158" s="231"/>
    </row>
    <row r="23159" spans="2:16">
      <c r="B23159" s="351"/>
      <c r="C23159" s="435"/>
      <c r="D23159" s="399"/>
      <c r="E23159" s="400"/>
      <c r="G23159" s="401"/>
      <c r="H23159" s="401"/>
      <c r="I23159" s="401"/>
      <c r="J23159" s="194"/>
      <c r="K23159" s="194"/>
      <c r="L23159" s="195"/>
      <c r="M23159" s="196"/>
      <c r="N23159" s="197"/>
      <c r="O23159" s="197"/>
      <c r="P23159" s="231"/>
    </row>
    <row r="23160" spans="2:16">
      <c r="B23160" s="351"/>
      <c r="C23160" s="435"/>
      <c r="D23160" s="399"/>
      <c r="E23160" s="400"/>
      <c r="G23160" s="401"/>
      <c r="H23160" s="401"/>
      <c r="I23160" s="401"/>
      <c r="J23160" s="194"/>
      <c r="K23160" s="194"/>
      <c r="L23160" s="195"/>
      <c r="M23160" s="196"/>
      <c r="N23160" s="197"/>
      <c r="O23160" s="197"/>
      <c r="P23160" s="231"/>
    </row>
    <row r="23161" spans="2:16">
      <c r="B23161" s="351"/>
      <c r="C23161" s="435"/>
      <c r="D23161" s="399"/>
      <c r="E23161" s="400"/>
      <c r="G23161" s="401"/>
      <c r="H23161" s="401"/>
      <c r="I23161" s="401"/>
      <c r="J23161" s="194"/>
      <c r="K23161" s="194"/>
      <c r="L23161" s="195"/>
      <c r="M23161" s="196"/>
      <c r="N23161" s="197"/>
      <c r="O23161" s="197"/>
      <c r="P23161" s="231"/>
    </row>
    <row r="23162" spans="2:16">
      <c r="B23162" s="351"/>
      <c r="C23162" s="435"/>
      <c r="D23162" s="399"/>
      <c r="E23162" s="400"/>
      <c r="G23162" s="401"/>
      <c r="H23162" s="401"/>
      <c r="I23162" s="401"/>
      <c r="J23162" s="194"/>
      <c r="K23162" s="194"/>
      <c r="L23162" s="195"/>
      <c r="M23162" s="196"/>
      <c r="N23162" s="197"/>
      <c r="O23162" s="197"/>
      <c r="P23162" s="231"/>
    </row>
    <row r="23163" spans="2:16">
      <c r="B23163" s="351"/>
      <c r="C23163" s="435"/>
      <c r="D23163" s="399"/>
      <c r="E23163" s="400"/>
      <c r="G23163" s="401"/>
      <c r="H23163" s="401"/>
      <c r="I23163" s="401"/>
      <c r="J23163" s="194"/>
      <c r="K23163" s="194"/>
      <c r="L23163" s="195"/>
      <c r="M23163" s="196"/>
      <c r="N23163" s="197"/>
      <c r="O23163" s="197"/>
      <c r="P23163" s="231"/>
    </row>
    <row r="23164" spans="2:16">
      <c r="B23164" s="351"/>
      <c r="C23164" s="435"/>
      <c r="D23164" s="399"/>
      <c r="E23164" s="400"/>
      <c r="G23164" s="401"/>
      <c r="H23164" s="401"/>
      <c r="I23164" s="401"/>
      <c r="J23164" s="194"/>
      <c r="K23164" s="194"/>
      <c r="L23164" s="195"/>
      <c r="M23164" s="196"/>
      <c r="N23164" s="197"/>
      <c r="O23164" s="197"/>
      <c r="P23164" s="231"/>
    </row>
    <row r="23165" spans="2:16">
      <c r="B23165" s="351"/>
      <c r="C23165" s="435"/>
      <c r="D23165" s="399"/>
      <c r="E23165" s="400"/>
      <c r="G23165" s="401"/>
      <c r="H23165" s="401"/>
      <c r="I23165" s="401"/>
      <c r="J23165" s="194"/>
      <c r="K23165" s="194"/>
      <c r="L23165" s="195"/>
      <c r="M23165" s="196"/>
      <c r="N23165" s="197"/>
      <c r="O23165" s="197"/>
      <c r="P23165" s="231"/>
    </row>
    <row r="23166" spans="2:16">
      <c r="B23166" s="351"/>
      <c r="C23166" s="435"/>
      <c r="D23166" s="399"/>
      <c r="E23166" s="400"/>
      <c r="G23166" s="401"/>
      <c r="H23166" s="401"/>
      <c r="I23166" s="401"/>
      <c r="J23166" s="194"/>
      <c r="K23166" s="194"/>
      <c r="L23166" s="195"/>
      <c r="M23166" s="196"/>
      <c r="N23166" s="197"/>
      <c r="O23166" s="197"/>
      <c r="P23166" s="231"/>
    </row>
    <row r="23167" spans="2:16">
      <c r="B23167" s="351"/>
      <c r="C23167" s="435"/>
      <c r="D23167" s="399"/>
      <c r="E23167" s="400"/>
      <c r="G23167" s="401"/>
      <c r="H23167" s="401"/>
      <c r="I23167" s="401"/>
      <c r="J23167" s="194"/>
      <c r="K23167" s="194"/>
      <c r="L23167" s="195"/>
      <c r="M23167" s="196"/>
      <c r="N23167" s="197"/>
      <c r="O23167" s="197"/>
      <c r="P23167" s="231"/>
    </row>
    <row r="23168" spans="2:16">
      <c r="B23168" s="351"/>
      <c r="C23168" s="435"/>
      <c r="D23168" s="399"/>
      <c r="E23168" s="400"/>
      <c r="G23168" s="401"/>
      <c r="H23168" s="401"/>
      <c r="I23168" s="401"/>
      <c r="J23168" s="194"/>
      <c r="K23168" s="194"/>
      <c r="L23168" s="195"/>
      <c r="M23168" s="196"/>
      <c r="N23168" s="197"/>
      <c r="O23168" s="197"/>
      <c r="P23168" s="231"/>
    </row>
    <row r="23169" spans="2:16">
      <c r="B23169" s="351"/>
      <c r="C23169" s="435"/>
      <c r="D23169" s="399"/>
      <c r="E23169" s="400"/>
      <c r="G23169" s="401"/>
      <c r="H23169" s="401"/>
      <c r="I23169" s="401"/>
      <c r="J23169" s="194"/>
      <c r="K23169" s="194"/>
      <c r="L23169" s="195"/>
      <c r="M23169" s="196"/>
      <c r="N23169" s="197"/>
      <c r="O23169" s="197"/>
      <c r="P23169" s="231"/>
    </row>
    <row r="23170" spans="2:16">
      <c r="B23170" s="351"/>
      <c r="C23170" s="435"/>
      <c r="D23170" s="399"/>
      <c r="E23170" s="400"/>
      <c r="G23170" s="401"/>
      <c r="H23170" s="401"/>
      <c r="I23170" s="401"/>
      <c r="J23170" s="194"/>
      <c r="K23170" s="194"/>
      <c r="L23170" s="195"/>
      <c r="M23170" s="196"/>
      <c r="N23170" s="197"/>
      <c r="O23170" s="197"/>
      <c r="P23170" s="231"/>
    </row>
    <row r="23171" spans="2:16">
      <c r="B23171" s="402"/>
      <c r="C23171" s="436"/>
      <c r="D23171" s="404"/>
      <c r="E23171" s="405"/>
      <c r="G23171" s="406"/>
      <c r="H23171" s="406"/>
      <c r="I23171" s="406"/>
      <c r="J23171" s="194"/>
      <c r="K23171" s="194"/>
      <c r="L23171" s="195"/>
      <c r="M23171" s="196"/>
      <c r="N23171" s="197"/>
      <c r="O23171" s="197"/>
      <c r="P23171" s="221"/>
    </row>
    <row r="23172" spans="2:16">
      <c r="B23172" s="351"/>
      <c r="C23172" s="435"/>
      <c r="D23172" s="399"/>
      <c r="E23172" s="400"/>
      <c r="G23172" s="401"/>
      <c r="H23172" s="401"/>
      <c r="I23172" s="401"/>
      <c r="J23172" s="194"/>
      <c r="K23172" s="194"/>
      <c r="L23172" s="195"/>
      <c r="M23172" s="196"/>
      <c r="N23172" s="197"/>
      <c r="O23172" s="197"/>
      <c r="P23172" s="231"/>
    </row>
    <row r="23173" spans="2:16">
      <c r="B23173" s="351"/>
      <c r="C23173" s="435"/>
      <c r="D23173" s="399"/>
      <c r="E23173" s="400"/>
      <c r="G23173" s="401"/>
      <c r="H23173" s="401"/>
      <c r="I23173" s="401"/>
      <c r="J23173" s="194"/>
      <c r="K23173" s="194"/>
      <c r="L23173" s="195"/>
      <c r="M23173" s="196"/>
      <c r="N23173" s="197"/>
      <c r="O23173" s="197"/>
      <c r="P23173" s="231"/>
    </row>
    <row r="23174" spans="2:16">
      <c r="B23174" s="351"/>
      <c r="C23174" s="435"/>
      <c r="D23174" s="399"/>
      <c r="E23174" s="400"/>
      <c r="G23174" s="401"/>
      <c r="H23174" s="401"/>
      <c r="I23174" s="401"/>
      <c r="J23174" s="194"/>
      <c r="K23174" s="194"/>
      <c r="L23174" s="195"/>
      <c r="M23174" s="196"/>
      <c r="N23174" s="197"/>
      <c r="O23174" s="197"/>
      <c r="P23174" s="231"/>
    </row>
    <row r="23175" spans="2:16">
      <c r="B23175" s="351"/>
      <c r="C23175" s="435"/>
      <c r="D23175" s="399"/>
      <c r="E23175" s="400"/>
      <c r="G23175" s="401"/>
      <c r="H23175" s="401"/>
      <c r="I23175" s="401"/>
      <c r="J23175" s="194"/>
      <c r="K23175" s="194"/>
      <c r="L23175" s="195"/>
      <c r="M23175" s="196"/>
      <c r="N23175" s="197"/>
      <c r="O23175" s="197"/>
      <c r="P23175" s="231"/>
    </row>
    <row r="23176" spans="2:16">
      <c r="B23176" s="351"/>
      <c r="C23176" s="435"/>
      <c r="D23176" s="399"/>
      <c r="E23176" s="400"/>
      <c r="G23176" s="401"/>
      <c r="H23176" s="401"/>
      <c r="I23176" s="401"/>
      <c r="J23176" s="194"/>
      <c r="K23176" s="194"/>
      <c r="L23176" s="195"/>
      <c r="M23176" s="196"/>
      <c r="N23176" s="197"/>
      <c r="O23176" s="197"/>
      <c r="P23176" s="231"/>
    </row>
    <row r="23177" spans="2:16">
      <c r="B23177" s="351"/>
      <c r="C23177" s="435"/>
      <c r="D23177" s="399"/>
      <c r="E23177" s="400"/>
      <c r="G23177" s="401"/>
      <c r="H23177" s="401"/>
      <c r="I23177" s="401"/>
      <c r="J23177" s="194"/>
      <c r="K23177" s="194"/>
      <c r="L23177" s="195"/>
      <c r="M23177" s="196"/>
      <c r="N23177" s="197"/>
      <c r="O23177" s="197"/>
      <c r="P23177" s="231"/>
    </row>
    <row r="23178" spans="2:16">
      <c r="B23178" s="351"/>
      <c r="C23178" s="435"/>
      <c r="D23178" s="399"/>
      <c r="E23178" s="400"/>
      <c r="G23178" s="401"/>
      <c r="H23178" s="401"/>
      <c r="I23178" s="401"/>
      <c r="J23178" s="194"/>
      <c r="K23178" s="194"/>
      <c r="L23178" s="195"/>
      <c r="M23178" s="196"/>
      <c r="N23178" s="197"/>
      <c r="O23178" s="197"/>
      <c r="P23178" s="231"/>
    </row>
    <row r="23179" spans="2:16">
      <c r="B23179" s="351"/>
      <c r="C23179" s="435"/>
      <c r="D23179" s="399"/>
      <c r="E23179" s="400"/>
      <c r="G23179" s="401"/>
      <c r="H23179" s="401"/>
      <c r="I23179" s="401"/>
      <c r="J23179" s="194"/>
      <c r="K23179" s="194"/>
      <c r="L23179" s="195"/>
      <c r="M23179" s="196"/>
      <c r="N23179" s="197"/>
      <c r="O23179" s="197"/>
      <c r="P23179" s="231"/>
    </row>
    <row r="23180" spans="2:16">
      <c r="B23180" s="351"/>
      <c r="C23180" s="435"/>
      <c r="D23180" s="399"/>
      <c r="E23180" s="400"/>
      <c r="G23180" s="401"/>
      <c r="H23180" s="401"/>
      <c r="I23180" s="401"/>
      <c r="J23180" s="194"/>
      <c r="K23180" s="194"/>
      <c r="L23180" s="195"/>
      <c r="M23180" s="196"/>
      <c r="N23180" s="197"/>
      <c r="O23180" s="197"/>
      <c r="P23180" s="231"/>
    </row>
    <row r="23181" spans="2:16">
      <c r="B23181" s="351"/>
      <c r="C23181" s="435"/>
      <c r="D23181" s="399"/>
      <c r="E23181" s="400"/>
      <c r="G23181" s="401"/>
      <c r="H23181" s="401"/>
      <c r="I23181" s="401"/>
      <c r="J23181" s="194"/>
      <c r="K23181" s="194"/>
      <c r="L23181" s="195"/>
      <c r="M23181" s="196"/>
      <c r="N23181" s="197"/>
      <c r="O23181" s="197"/>
      <c r="P23181" s="231"/>
    </row>
    <row r="23182" spans="2:16">
      <c r="B23182" s="351"/>
      <c r="C23182" s="435"/>
      <c r="D23182" s="399"/>
      <c r="E23182" s="400"/>
      <c r="G23182" s="401"/>
      <c r="H23182" s="401"/>
      <c r="I23182" s="401"/>
      <c r="J23182" s="194"/>
      <c r="K23182" s="194"/>
      <c r="L23182" s="195"/>
      <c r="M23182" s="196"/>
      <c r="N23182" s="197"/>
      <c r="O23182" s="197"/>
      <c r="P23182" s="231"/>
    </row>
    <row r="23183" spans="2:16">
      <c r="B23183" s="351"/>
      <c r="C23183" s="435"/>
      <c r="D23183" s="399"/>
      <c r="E23183" s="400"/>
      <c r="G23183" s="401"/>
      <c r="H23183" s="401"/>
      <c r="I23183" s="401"/>
      <c r="J23183" s="194"/>
      <c r="K23183" s="194"/>
      <c r="L23183" s="195"/>
      <c r="M23183" s="196"/>
      <c r="N23183" s="197"/>
      <c r="O23183" s="197"/>
      <c r="P23183" s="231"/>
    </row>
    <row r="23184" spans="2:16">
      <c r="B23184" s="351"/>
      <c r="C23184" s="435"/>
      <c r="D23184" s="399"/>
      <c r="E23184" s="400"/>
      <c r="G23184" s="401"/>
      <c r="H23184" s="401"/>
      <c r="I23184" s="401"/>
      <c r="J23184" s="194"/>
      <c r="K23184" s="194"/>
      <c r="L23184" s="195"/>
      <c r="M23184" s="196"/>
      <c r="N23184" s="197"/>
      <c r="O23184" s="197"/>
      <c r="P23184" s="231"/>
    </row>
    <row r="23185" spans="2:16">
      <c r="B23185" s="351"/>
      <c r="C23185" s="435"/>
      <c r="D23185" s="399"/>
      <c r="E23185" s="400"/>
      <c r="G23185" s="401"/>
      <c r="H23185" s="401"/>
      <c r="I23185" s="401"/>
      <c r="J23185" s="194"/>
      <c r="K23185" s="194"/>
      <c r="L23185" s="195"/>
      <c r="M23185" s="196"/>
      <c r="N23185" s="197"/>
      <c r="O23185" s="197"/>
      <c r="P23185" s="231"/>
    </row>
    <row r="23186" spans="2:16">
      <c r="B23186" s="351"/>
      <c r="C23186" s="435"/>
      <c r="D23186" s="399"/>
      <c r="E23186" s="400"/>
      <c r="G23186" s="401"/>
      <c r="H23186" s="401"/>
      <c r="I23186" s="401"/>
      <c r="J23186" s="194"/>
      <c r="K23186" s="194"/>
      <c r="L23186" s="195"/>
      <c r="M23186" s="196"/>
      <c r="N23186" s="197"/>
      <c r="O23186" s="197"/>
      <c r="P23186" s="231"/>
    </row>
    <row r="23187" spans="2:16">
      <c r="B23187" s="351"/>
      <c r="C23187" s="435"/>
      <c r="D23187" s="399"/>
      <c r="E23187" s="400"/>
      <c r="G23187" s="401"/>
      <c r="H23187" s="401"/>
      <c r="I23187" s="401"/>
      <c r="J23187" s="194"/>
      <c r="K23187" s="194"/>
      <c r="L23187" s="195"/>
      <c r="M23187" s="196"/>
      <c r="N23187" s="197"/>
      <c r="O23187" s="197"/>
      <c r="P23187" s="231"/>
    </row>
    <row r="23188" spans="2:16">
      <c r="B23188" s="351"/>
      <c r="C23188" s="435"/>
      <c r="D23188" s="399"/>
      <c r="E23188" s="400"/>
      <c r="G23188" s="401"/>
      <c r="H23188" s="401"/>
      <c r="I23188" s="401"/>
      <c r="J23188" s="194"/>
      <c r="K23188" s="194"/>
      <c r="L23188" s="195"/>
      <c r="M23188" s="196"/>
      <c r="N23188" s="197"/>
      <c r="O23188" s="197"/>
      <c r="P23188" s="231"/>
    </row>
    <row r="23189" spans="2:16">
      <c r="B23189" s="351"/>
      <c r="C23189" s="435"/>
      <c r="D23189" s="399"/>
      <c r="E23189" s="400"/>
      <c r="G23189" s="401"/>
      <c r="H23189" s="401"/>
      <c r="I23189" s="401"/>
      <c r="J23189" s="194"/>
      <c r="K23189" s="194"/>
      <c r="L23189" s="195"/>
      <c r="M23189" s="196"/>
      <c r="N23189" s="197"/>
      <c r="O23189" s="197"/>
      <c r="P23189" s="231"/>
    </row>
    <row r="23190" spans="2:16">
      <c r="B23190" s="351"/>
      <c r="C23190" s="435"/>
      <c r="D23190" s="399"/>
      <c r="E23190" s="400"/>
      <c r="G23190" s="401"/>
      <c r="H23190" s="401"/>
      <c r="I23190" s="401"/>
      <c r="J23190" s="194"/>
      <c r="K23190" s="194"/>
      <c r="L23190" s="195"/>
      <c r="M23190" s="196"/>
      <c r="N23190" s="197"/>
      <c r="O23190" s="197"/>
      <c r="P23190" s="231"/>
    </row>
    <row r="23191" spans="2:16">
      <c r="B23191" s="351"/>
      <c r="C23191" s="435"/>
      <c r="D23191" s="399"/>
      <c r="E23191" s="400"/>
      <c r="G23191" s="401"/>
      <c r="H23191" s="401"/>
      <c r="I23191" s="401"/>
      <c r="J23191" s="194"/>
      <c r="K23191" s="194"/>
      <c r="L23191" s="195"/>
      <c r="M23191" s="196"/>
      <c r="N23191" s="197"/>
      <c r="O23191" s="197"/>
      <c r="P23191" s="231"/>
    </row>
    <row r="23192" spans="2:16">
      <c r="B23192" s="351"/>
      <c r="C23192" s="435"/>
      <c r="D23192" s="399"/>
      <c r="E23192" s="400"/>
      <c r="G23192" s="401"/>
      <c r="H23192" s="401"/>
      <c r="I23192" s="401"/>
      <c r="J23192" s="194"/>
      <c r="K23192" s="194"/>
      <c r="L23192" s="195"/>
      <c r="M23192" s="196"/>
      <c r="N23192" s="197"/>
      <c r="O23192" s="197"/>
      <c r="P23192" s="231"/>
    </row>
    <row r="23193" spans="2:16">
      <c r="B23193" s="351"/>
      <c r="C23193" s="435"/>
      <c r="D23193" s="399"/>
      <c r="E23193" s="400"/>
      <c r="G23193" s="401"/>
      <c r="H23193" s="401"/>
      <c r="I23193" s="401"/>
      <c r="J23193" s="194"/>
      <c r="K23193" s="194"/>
      <c r="L23193" s="195"/>
      <c r="M23193" s="196"/>
      <c r="N23193" s="197"/>
      <c r="O23193" s="197"/>
      <c r="P23193" s="231"/>
    </row>
    <row r="23194" spans="2:16">
      <c r="B23194" s="351"/>
      <c r="C23194" s="435"/>
      <c r="D23194" s="399"/>
      <c r="E23194" s="400"/>
      <c r="G23194" s="401"/>
      <c r="H23194" s="401"/>
      <c r="I23194" s="401"/>
      <c r="J23194" s="194"/>
      <c r="K23194" s="194"/>
      <c r="L23194" s="195"/>
      <c r="M23194" s="196"/>
      <c r="N23194" s="197"/>
      <c r="O23194" s="197"/>
      <c r="P23194" s="231"/>
    </row>
    <row r="23195" spans="2:16">
      <c r="B23195" s="351"/>
      <c r="C23195" s="435"/>
      <c r="D23195" s="399"/>
      <c r="E23195" s="400"/>
      <c r="G23195" s="401"/>
      <c r="H23195" s="401"/>
      <c r="I23195" s="401"/>
      <c r="J23195" s="194"/>
      <c r="K23195" s="194"/>
      <c r="L23195" s="195"/>
      <c r="M23195" s="196"/>
      <c r="N23195" s="197"/>
      <c r="O23195" s="197"/>
      <c r="P23195" s="231"/>
    </row>
    <row r="23196" spans="2:16">
      <c r="B23196" s="351"/>
      <c r="C23196" s="435"/>
      <c r="D23196" s="399"/>
      <c r="E23196" s="400"/>
      <c r="G23196" s="401"/>
      <c r="H23196" s="401"/>
      <c r="I23196" s="401"/>
      <c r="J23196" s="194"/>
      <c r="K23196" s="194"/>
      <c r="L23196" s="195"/>
      <c r="M23196" s="196"/>
      <c r="N23196" s="197"/>
      <c r="O23196" s="197"/>
      <c r="P23196" s="231"/>
    </row>
    <row r="23197" spans="2:16">
      <c r="B23197" s="351"/>
      <c r="C23197" s="435"/>
      <c r="D23197" s="399"/>
      <c r="E23197" s="400"/>
      <c r="G23197" s="401"/>
      <c r="H23197" s="401"/>
      <c r="I23197" s="401"/>
      <c r="J23197" s="194"/>
      <c r="K23197" s="194"/>
      <c r="L23197" s="195"/>
      <c r="M23197" s="196"/>
      <c r="N23197" s="197"/>
      <c r="O23197" s="197"/>
      <c r="P23197" s="231"/>
    </row>
    <row r="23198" spans="2:16">
      <c r="B23198" s="351"/>
      <c r="C23198" s="435"/>
      <c r="D23198" s="399"/>
      <c r="E23198" s="400"/>
      <c r="G23198" s="401"/>
      <c r="H23198" s="401"/>
      <c r="I23198" s="401"/>
      <c r="J23198" s="194"/>
      <c r="K23198" s="194"/>
      <c r="L23198" s="195"/>
      <c r="M23198" s="196"/>
      <c r="N23198" s="197"/>
      <c r="O23198" s="197"/>
      <c r="P23198" s="231"/>
    </row>
    <row r="23199" spans="2:16">
      <c r="B23199" s="351"/>
      <c r="C23199" s="435"/>
      <c r="D23199" s="399"/>
      <c r="E23199" s="400"/>
      <c r="G23199" s="401"/>
      <c r="H23199" s="401"/>
      <c r="I23199" s="401"/>
      <c r="J23199" s="194"/>
      <c r="K23199" s="194"/>
      <c r="L23199" s="195"/>
      <c r="M23199" s="196"/>
      <c r="N23199" s="197"/>
      <c r="O23199" s="197"/>
      <c r="P23199" s="231"/>
    </row>
    <row r="23200" spans="2:16">
      <c r="B23200" s="351"/>
      <c r="C23200" s="435"/>
      <c r="D23200" s="399"/>
      <c r="E23200" s="400"/>
      <c r="G23200" s="401"/>
      <c r="H23200" s="401"/>
      <c r="I23200" s="401"/>
      <c r="J23200" s="194"/>
      <c r="K23200" s="194"/>
      <c r="L23200" s="195"/>
      <c r="M23200" s="196"/>
      <c r="N23200" s="197"/>
      <c r="O23200" s="197"/>
      <c r="P23200" s="231"/>
    </row>
    <row r="23201" spans="2:16">
      <c r="B23201" s="351"/>
      <c r="C23201" s="435"/>
      <c r="D23201" s="399"/>
      <c r="E23201" s="400"/>
      <c r="G23201" s="401"/>
      <c r="H23201" s="401"/>
      <c r="I23201" s="401"/>
      <c r="J23201" s="194"/>
      <c r="K23201" s="194"/>
      <c r="L23201" s="195"/>
      <c r="M23201" s="196"/>
      <c r="N23201" s="197"/>
      <c r="O23201" s="197"/>
      <c r="P23201" s="231"/>
    </row>
    <row r="23202" spans="2:16">
      <c r="B23202" s="351"/>
      <c r="C23202" s="435"/>
      <c r="D23202" s="399"/>
      <c r="E23202" s="400"/>
      <c r="G23202" s="401"/>
      <c r="H23202" s="401"/>
      <c r="I23202" s="401"/>
      <c r="J23202" s="194"/>
      <c r="K23202" s="194"/>
      <c r="L23202" s="195"/>
      <c r="M23202" s="196"/>
      <c r="N23202" s="197"/>
      <c r="O23202" s="197"/>
      <c r="P23202" s="231"/>
    </row>
    <row r="23203" spans="2:16">
      <c r="B23203" s="351"/>
      <c r="C23203" s="435"/>
      <c r="D23203" s="399"/>
      <c r="E23203" s="400"/>
      <c r="G23203" s="401"/>
      <c r="H23203" s="401"/>
      <c r="I23203" s="401"/>
      <c r="J23203" s="194"/>
      <c r="K23203" s="194"/>
      <c r="L23203" s="195"/>
      <c r="M23203" s="196"/>
      <c r="N23203" s="197"/>
      <c r="O23203" s="197"/>
      <c r="P23203" s="231"/>
    </row>
    <row r="23204" spans="2:16">
      <c r="B23204" s="351"/>
      <c r="C23204" s="435"/>
      <c r="D23204" s="399"/>
      <c r="E23204" s="400"/>
      <c r="G23204" s="401"/>
      <c r="H23204" s="401"/>
      <c r="I23204" s="401"/>
      <c r="J23204" s="194"/>
      <c r="K23204" s="194"/>
      <c r="L23204" s="195"/>
      <c r="M23204" s="196"/>
      <c r="N23204" s="197"/>
      <c r="O23204" s="197"/>
      <c r="P23204" s="231"/>
    </row>
    <row r="23205" spans="2:16">
      <c r="B23205" s="351"/>
      <c r="C23205" s="435"/>
      <c r="D23205" s="399"/>
      <c r="E23205" s="400"/>
      <c r="G23205" s="401"/>
      <c r="H23205" s="401"/>
      <c r="I23205" s="401"/>
      <c r="J23205" s="194"/>
      <c r="K23205" s="194"/>
      <c r="L23205" s="195"/>
      <c r="M23205" s="196"/>
      <c r="N23205" s="197"/>
      <c r="O23205" s="197"/>
      <c r="P23205" s="231"/>
    </row>
    <row r="23206" spans="2:16">
      <c r="B23206" s="351"/>
      <c r="C23206" s="435"/>
      <c r="D23206" s="399"/>
      <c r="E23206" s="400"/>
      <c r="G23206" s="401"/>
      <c r="H23206" s="401"/>
      <c r="I23206" s="401"/>
      <c r="J23206" s="194"/>
      <c r="K23206" s="194"/>
      <c r="L23206" s="195"/>
      <c r="M23206" s="196"/>
      <c r="N23206" s="197"/>
      <c r="O23206" s="197"/>
      <c r="P23206" s="231"/>
    </row>
    <row r="23207" spans="2:16">
      <c r="B23207" s="351"/>
      <c r="C23207" s="435"/>
      <c r="D23207" s="399"/>
      <c r="E23207" s="400"/>
      <c r="G23207" s="401"/>
      <c r="H23207" s="401"/>
      <c r="I23207" s="401"/>
      <c r="J23207" s="194"/>
      <c r="K23207" s="194"/>
      <c r="L23207" s="195"/>
      <c r="M23207" s="196"/>
      <c r="N23207" s="197"/>
      <c r="O23207" s="197"/>
      <c r="P23207" s="231"/>
    </row>
    <row r="23208" spans="2:16">
      <c r="B23208" s="351"/>
      <c r="C23208" s="435"/>
      <c r="D23208" s="399"/>
      <c r="E23208" s="400"/>
      <c r="G23208" s="401"/>
      <c r="H23208" s="401"/>
      <c r="I23208" s="401"/>
      <c r="J23208" s="194"/>
      <c r="K23208" s="194"/>
      <c r="L23208" s="195"/>
      <c r="M23208" s="196"/>
      <c r="N23208" s="197"/>
      <c r="O23208" s="197"/>
      <c r="P23208" s="231"/>
    </row>
    <row r="23209" spans="2:16">
      <c r="B23209" s="351"/>
      <c r="C23209" s="435"/>
      <c r="D23209" s="399"/>
      <c r="E23209" s="400"/>
      <c r="G23209" s="401"/>
      <c r="H23209" s="401"/>
      <c r="I23209" s="401"/>
      <c r="J23209" s="194"/>
      <c r="K23209" s="194"/>
      <c r="L23209" s="195"/>
      <c r="M23209" s="196"/>
      <c r="N23209" s="197"/>
      <c r="O23209" s="197"/>
      <c r="P23209" s="231"/>
    </row>
    <row r="23210" spans="2:16">
      <c r="B23210" s="351"/>
      <c r="C23210" s="435"/>
      <c r="D23210" s="399"/>
      <c r="E23210" s="400"/>
      <c r="G23210" s="401"/>
      <c r="H23210" s="401"/>
      <c r="I23210" s="401"/>
      <c r="J23210" s="194"/>
      <c r="K23210" s="194"/>
      <c r="L23210" s="195"/>
      <c r="M23210" s="196"/>
      <c r="N23210" s="197"/>
      <c r="O23210" s="197"/>
      <c r="P23210" s="231"/>
    </row>
    <row r="23211" spans="2:16">
      <c r="B23211" s="351"/>
      <c r="C23211" s="435"/>
      <c r="D23211" s="399"/>
      <c r="E23211" s="400"/>
      <c r="G23211" s="401"/>
      <c r="H23211" s="401"/>
      <c r="I23211" s="401"/>
      <c r="J23211" s="194"/>
      <c r="K23211" s="194"/>
      <c r="L23211" s="195"/>
      <c r="M23211" s="196"/>
      <c r="N23211" s="197"/>
      <c r="O23211" s="197"/>
      <c r="P23211" s="231"/>
    </row>
    <row r="23212" spans="2:16">
      <c r="B23212" s="351"/>
      <c r="C23212" s="435"/>
      <c r="D23212" s="399"/>
      <c r="E23212" s="400"/>
      <c r="G23212" s="401"/>
      <c r="H23212" s="401"/>
      <c r="I23212" s="401"/>
      <c r="J23212" s="194"/>
      <c r="K23212" s="194"/>
      <c r="L23212" s="195"/>
      <c r="M23212" s="196"/>
      <c r="N23212" s="197"/>
      <c r="O23212" s="197"/>
      <c r="P23212" s="231"/>
    </row>
    <row r="23213" spans="2:16">
      <c r="B23213" s="351"/>
      <c r="C23213" s="435"/>
      <c r="D23213" s="399"/>
      <c r="E23213" s="400"/>
      <c r="G23213" s="401"/>
      <c r="H23213" s="401"/>
      <c r="I23213" s="401"/>
      <c r="J23213" s="194"/>
      <c r="K23213" s="194"/>
      <c r="L23213" s="195"/>
      <c r="M23213" s="196"/>
      <c r="N23213" s="197"/>
      <c r="O23213" s="197"/>
      <c r="P23213" s="231"/>
    </row>
    <row r="23214" spans="2:16">
      <c r="B23214" s="351"/>
      <c r="C23214" s="435"/>
      <c r="D23214" s="399"/>
      <c r="E23214" s="400"/>
      <c r="G23214" s="401"/>
      <c r="H23214" s="401"/>
      <c r="I23214" s="401"/>
      <c r="J23214" s="194"/>
      <c r="K23214" s="194"/>
      <c r="L23214" s="195"/>
      <c r="M23214" s="196"/>
      <c r="N23214" s="197"/>
      <c r="O23214" s="197"/>
      <c r="P23214" s="231"/>
    </row>
    <row r="23215" spans="2:16">
      <c r="B23215" s="351"/>
      <c r="C23215" s="435"/>
      <c r="D23215" s="399"/>
      <c r="E23215" s="400"/>
      <c r="G23215" s="401"/>
      <c r="H23215" s="401"/>
      <c r="I23215" s="401"/>
      <c r="J23215" s="194"/>
      <c r="K23215" s="194"/>
      <c r="L23215" s="195"/>
      <c r="M23215" s="196"/>
      <c r="N23215" s="197"/>
      <c r="O23215" s="197"/>
      <c r="P23215" s="231"/>
    </row>
    <row r="23216" spans="2:16">
      <c r="B23216" s="351"/>
      <c r="C23216" s="435"/>
      <c r="D23216" s="399"/>
      <c r="E23216" s="400"/>
      <c r="G23216" s="401"/>
      <c r="H23216" s="401"/>
      <c r="I23216" s="401"/>
      <c r="J23216" s="194"/>
      <c r="K23216" s="194"/>
      <c r="L23216" s="195"/>
      <c r="M23216" s="196"/>
      <c r="N23216" s="197"/>
      <c r="O23216" s="197"/>
      <c r="P23216" s="231"/>
    </row>
    <row r="23217" spans="2:16">
      <c r="B23217" s="351"/>
      <c r="C23217" s="435"/>
      <c r="D23217" s="399"/>
      <c r="E23217" s="400"/>
      <c r="G23217" s="401"/>
      <c r="H23217" s="401"/>
      <c r="I23217" s="401"/>
      <c r="J23217" s="194"/>
      <c r="K23217" s="194"/>
      <c r="L23217" s="195"/>
      <c r="M23217" s="196"/>
      <c r="N23217" s="197"/>
      <c r="O23217" s="197"/>
      <c r="P23217" s="231"/>
    </row>
    <row r="23218" spans="2:16">
      <c r="B23218" s="351"/>
      <c r="C23218" s="435"/>
      <c r="D23218" s="399"/>
      <c r="E23218" s="400"/>
      <c r="G23218" s="401"/>
      <c r="H23218" s="401"/>
      <c r="I23218" s="401"/>
      <c r="J23218" s="194"/>
      <c r="K23218" s="194"/>
      <c r="L23218" s="195"/>
      <c r="M23218" s="196"/>
      <c r="N23218" s="197"/>
      <c r="O23218" s="197"/>
      <c r="P23218" s="231"/>
    </row>
    <row r="23219" spans="2:16">
      <c r="B23219" s="351"/>
      <c r="C23219" s="435"/>
      <c r="D23219" s="399"/>
      <c r="E23219" s="400"/>
      <c r="G23219" s="401"/>
      <c r="H23219" s="401"/>
      <c r="I23219" s="401"/>
      <c r="J23219" s="194"/>
      <c r="K23219" s="194"/>
      <c r="L23219" s="195"/>
      <c r="M23219" s="196"/>
      <c r="N23219" s="197"/>
      <c r="O23219" s="197"/>
      <c r="P23219" s="231"/>
    </row>
    <row r="23220" spans="2:16">
      <c r="B23220" s="351"/>
      <c r="C23220" s="435"/>
      <c r="D23220" s="399"/>
      <c r="E23220" s="400"/>
      <c r="G23220" s="401"/>
      <c r="H23220" s="401"/>
      <c r="I23220" s="401"/>
      <c r="J23220" s="194"/>
      <c r="K23220" s="194"/>
      <c r="L23220" s="195"/>
      <c r="M23220" s="196"/>
      <c r="N23220" s="197"/>
      <c r="O23220" s="197"/>
      <c r="P23220" s="231"/>
    </row>
    <row r="23221" spans="2:16">
      <c r="B23221" s="351"/>
      <c r="C23221" s="435"/>
      <c r="D23221" s="399"/>
      <c r="E23221" s="400"/>
      <c r="G23221" s="401"/>
      <c r="H23221" s="401"/>
      <c r="I23221" s="401"/>
      <c r="J23221" s="194"/>
      <c r="K23221" s="194"/>
      <c r="L23221" s="195"/>
      <c r="M23221" s="196"/>
      <c r="N23221" s="197"/>
      <c r="O23221" s="197"/>
      <c r="P23221" s="231"/>
    </row>
    <row r="23222" spans="2:16">
      <c r="B23222" s="351"/>
      <c r="C23222" s="435"/>
      <c r="D23222" s="399"/>
      <c r="E23222" s="400"/>
      <c r="G23222" s="401"/>
      <c r="H23222" s="401"/>
      <c r="I23222" s="401"/>
      <c r="J23222" s="194"/>
      <c r="K23222" s="194"/>
      <c r="L23222" s="195"/>
      <c r="M23222" s="196"/>
      <c r="N23222" s="197"/>
      <c r="O23222" s="197"/>
      <c r="P23222" s="231"/>
    </row>
    <row r="23223" spans="2:16">
      <c r="B23223" s="351"/>
      <c r="C23223" s="435"/>
      <c r="D23223" s="399"/>
      <c r="E23223" s="400"/>
      <c r="G23223" s="401"/>
      <c r="H23223" s="401"/>
      <c r="I23223" s="401"/>
      <c r="J23223" s="194"/>
      <c r="K23223" s="194"/>
      <c r="L23223" s="195"/>
      <c r="M23223" s="196"/>
      <c r="N23223" s="197"/>
      <c r="O23223" s="197"/>
      <c r="P23223" s="231"/>
    </row>
    <row r="23224" spans="2:16">
      <c r="B23224" s="351"/>
      <c r="C23224" s="435"/>
      <c r="D23224" s="399"/>
      <c r="E23224" s="400"/>
      <c r="G23224" s="401"/>
      <c r="H23224" s="401"/>
      <c r="I23224" s="401"/>
      <c r="J23224" s="194"/>
      <c r="K23224" s="194"/>
      <c r="L23224" s="195"/>
      <c r="M23224" s="196"/>
      <c r="N23224" s="197"/>
      <c r="O23224" s="197"/>
      <c r="P23224" s="231"/>
    </row>
    <row r="23225" spans="2:16">
      <c r="B23225" s="351"/>
      <c r="C23225" s="435"/>
      <c r="D23225" s="399"/>
      <c r="E23225" s="400"/>
      <c r="G23225" s="401"/>
      <c r="H23225" s="401"/>
      <c r="I23225" s="401"/>
      <c r="J23225" s="194"/>
      <c r="K23225" s="194"/>
      <c r="L23225" s="195"/>
      <c r="M23225" s="196"/>
      <c r="N23225" s="197"/>
      <c r="O23225" s="197"/>
      <c r="P23225" s="231"/>
    </row>
    <row r="23226" spans="2:16">
      <c r="B23226" s="351"/>
      <c r="C23226" s="435"/>
      <c r="D23226" s="399"/>
      <c r="E23226" s="400"/>
      <c r="G23226" s="401"/>
      <c r="H23226" s="401"/>
      <c r="I23226" s="401"/>
      <c r="J23226" s="194"/>
      <c r="K23226" s="194"/>
      <c r="L23226" s="195"/>
      <c r="M23226" s="196"/>
      <c r="N23226" s="197"/>
      <c r="O23226" s="197"/>
      <c r="P23226" s="231"/>
    </row>
    <row r="23227" spans="2:16">
      <c r="B23227" s="351"/>
      <c r="C23227" s="435"/>
      <c r="D23227" s="399"/>
      <c r="E23227" s="400"/>
      <c r="G23227" s="401"/>
      <c r="H23227" s="401"/>
      <c r="I23227" s="401"/>
      <c r="J23227" s="194"/>
      <c r="K23227" s="194"/>
      <c r="L23227" s="195"/>
      <c r="M23227" s="196"/>
      <c r="N23227" s="197"/>
      <c r="O23227" s="197"/>
      <c r="P23227" s="231"/>
    </row>
    <row r="23228" spans="2:16">
      <c r="B23228" s="351"/>
      <c r="C23228" s="435"/>
      <c r="D23228" s="399"/>
      <c r="E23228" s="400"/>
      <c r="G23228" s="401"/>
      <c r="H23228" s="401"/>
      <c r="I23228" s="401"/>
      <c r="J23228" s="194"/>
      <c r="K23228" s="194"/>
      <c r="L23228" s="195"/>
      <c r="M23228" s="196"/>
      <c r="N23228" s="197"/>
      <c r="O23228" s="197"/>
      <c r="P23228" s="231"/>
    </row>
    <row r="23229" spans="2:16">
      <c r="B23229" s="351"/>
      <c r="C23229" s="435"/>
      <c r="D23229" s="399"/>
      <c r="E23229" s="400"/>
      <c r="G23229" s="401"/>
      <c r="H23229" s="401"/>
      <c r="I23229" s="401"/>
      <c r="J23229" s="194"/>
      <c r="K23229" s="194"/>
      <c r="L23229" s="195"/>
      <c r="M23229" s="196"/>
      <c r="N23229" s="197"/>
      <c r="O23229" s="197"/>
      <c r="P23229" s="231"/>
    </row>
    <row r="23230" spans="2:16">
      <c r="B23230" s="351"/>
      <c r="C23230" s="435"/>
      <c r="D23230" s="399"/>
      <c r="E23230" s="400"/>
      <c r="G23230" s="401"/>
      <c r="H23230" s="401"/>
      <c r="I23230" s="401"/>
      <c r="J23230" s="194"/>
      <c r="K23230" s="194"/>
      <c r="L23230" s="195"/>
      <c r="M23230" s="196"/>
      <c r="N23230" s="197"/>
      <c r="O23230" s="197"/>
      <c r="P23230" s="231"/>
    </row>
    <row r="23231" spans="2:16">
      <c r="B23231" s="351"/>
      <c r="C23231" s="435"/>
      <c r="D23231" s="399"/>
      <c r="E23231" s="400"/>
      <c r="G23231" s="401"/>
      <c r="H23231" s="401"/>
      <c r="I23231" s="401"/>
      <c r="J23231" s="194"/>
      <c r="K23231" s="194"/>
      <c r="L23231" s="195"/>
      <c r="M23231" s="196"/>
      <c r="N23231" s="197"/>
      <c r="O23231" s="197"/>
      <c r="P23231" s="231"/>
    </row>
    <row r="23232" spans="2:16">
      <c r="B23232" s="351"/>
      <c r="C23232" s="435"/>
      <c r="D23232" s="399"/>
      <c r="E23232" s="400"/>
      <c r="G23232" s="401"/>
      <c r="H23232" s="401"/>
      <c r="I23232" s="401"/>
      <c r="J23232" s="194"/>
      <c r="K23232" s="194"/>
      <c r="L23232" s="195"/>
      <c r="M23232" s="196"/>
      <c r="N23232" s="197"/>
      <c r="O23232" s="197"/>
      <c r="P23232" s="231"/>
    </row>
    <row r="23233" spans="2:16">
      <c r="B23233" s="351"/>
      <c r="C23233" s="435"/>
      <c r="D23233" s="399"/>
      <c r="E23233" s="400"/>
      <c r="G23233" s="401"/>
      <c r="H23233" s="401"/>
      <c r="I23233" s="401"/>
      <c r="J23233" s="194"/>
      <c r="K23233" s="194"/>
      <c r="L23233" s="195"/>
      <c r="M23233" s="196"/>
      <c r="N23233" s="197"/>
      <c r="O23233" s="197"/>
      <c r="P23233" s="231"/>
    </row>
    <row r="23234" spans="2:16">
      <c r="B23234" s="351"/>
      <c r="C23234" s="435"/>
      <c r="D23234" s="399"/>
      <c r="E23234" s="400"/>
      <c r="G23234" s="401"/>
      <c r="H23234" s="401"/>
      <c r="I23234" s="401"/>
      <c r="J23234" s="194"/>
      <c r="K23234" s="194"/>
      <c r="L23234" s="195"/>
      <c r="M23234" s="196"/>
      <c r="N23234" s="197"/>
      <c r="O23234" s="197"/>
      <c r="P23234" s="231"/>
    </row>
    <row r="23235" spans="2:16">
      <c r="B23235" s="351"/>
      <c r="C23235" s="435"/>
      <c r="D23235" s="399"/>
      <c r="E23235" s="400"/>
      <c r="G23235" s="401"/>
      <c r="H23235" s="401"/>
      <c r="I23235" s="401"/>
      <c r="J23235" s="194"/>
      <c r="K23235" s="194"/>
      <c r="L23235" s="195"/>
      <c r="M23235" s="196"/>
      <c r="N23235" s="197"/>
      <c r="O23235" s="197"/>
      <c r="P23235" s="231"/>
    </row>
    <row r="23236" spans="2:16">
      <c r="B23236" s="351"/>
      <c r="C23236" s="435"/>
      <c r="D23236" s="399"/>
      <c r="E23236" s="400"/>
      <c r="G23236" s="401"/>
      <c r="H23236" s="401"/>
      <c r="I23236" s="401"/>
      <c r="J23236" s="194"/>
      <c r="K23236" s="194"/>
      <c r="L23236" s="195"/>
      <c r="M23236" s="196"/>
      <c r="N23236" s="197"/>
      <c r="O23236" s="197"/>
      <c r="P23236" s="231"/>
    </row>
    <row r="23237" spans="2:16">
      <c r="B23237" s="351"/>
      <c r="C23237" s="435"/>
      <c r="D23237" s="399"/>
      <c r="E23237" s="400"/>
      <c r="G23237" s="401"/>
      <c r="H23237" s="401"/>
      <c r="I23237" s="401"/>
      <c r="J23237" s="194"/>
      <c r="K23237" s="194"/>
      <c r="L23237" s="195"/>
      <c r="M23237" s="196"/>
      <c r="N23237" s="197"/>
      <c r="O23237" s="197"/>
      <c r="P23237" s="231"/>
    </row>
    <row r="23238" spans="2:16">
      <c r="B23238" s="351"/>
      <c r="C23238" s="435"/>
      <c r="D23238" s="399"/>
      <c r="E23238" s="400"/>
      <c r="G23238" s="401"/>
      <c r="H23238" s="401"/>
      <c r="I23238" s="401"/>
      <c r="J23238" s="194"/>
      <c r="K23238" s="194"/>
      <c r="L23238" s="195"/>
      <c r="M23238" s="196"/>
      <c r="N23238" s="197"/>
      <c r="O23238" s="197"/>
      <c r="P23238" s="231"/>
    </row>
    <row r="23239" spans="2:16">
      <c r="B23239" s="351"/>
      <c r="C23239" s="435"/>
      <c r="D23239" s="399"/>
      <c r="E23239" s="400"/>
      <c r="G23239" s="401"/>
      <c r="H23239" s="401"/>
      <c r="I23239" s="401"/>
      <c r="J23239" s="194"/>
      <c r="K23239" s="194"/>
      <c r="L23239" s="195"/>
      <c r="M23239" s="196"/>
      <c r="N23239" s="197"/>
      <c r="O23239" s="197"/>
      <c r="P23239" s="231"/>
    </row>
    <row r="23240" spans="2:16">
      <c r="B23240" s="351"/>
      <c r="C23240" s="435"/>
      <c r="D23240" s="399"/>
      <c r="E23240" s="400"/>
      <c r="G23240" s="401"/>
      <c r="H23240" s="401"/>
      <c r="I23240" s="401"/>
      <c r="J23240" s="194"/>
      <c r="K23240" s="194"/>
      <c r="L23240" s="195"/>
      <c r="M23240" s="196"/>
      <c r="N23240" s="197"/>
      <c r="O23240" s="197"/>
      <c r="P23240" s="231"/>
    </row>
    <row r="23241" spans="2:16">
      <c r="B23241" s="351"/>
      <c r="C23241" s="435"/>
      <c r="D23241" s="399"/>
      <c r="E23241" s="400"/>
      <c r="G23241" s="401"/>
      <c r="H23241" s="401"/>
      <c r="I23241" s="401"/>
      <c r="J23241" s="194"/>
      <c r="K23241" s="194"/>
      <c r="L23241" s="195"/>
      <c r="M23241" s="196"/>
      <c r="N23241" s="197"/>
      <c r="O23241" s="197"/>
      <c r="P23241" s="231"/>
    </row>
    <row r="23242" spans="2:16">
      <c r="B23242" s="351"/>
      <c r="C23242" s="435"/>
      <c r="D23242" s="399"/>
      <c r="E23242" s="400"/>
      <c r="G23242" s="401"/>
      <c r="H23242" s="401"/>
      <c r="I23242" s="401"/>
      <c r="J23242" s="194"/>
      <c r="K23242" s="194"/>
      <c r="L23242" s="195"/>
      <c r="M23242" s="196"/>
      <c r="N23242" s="197"/>
      <c r="O23242" s="197"/>
      <c r="P23242" s="231"/>
    </row>
    <row r="23243" spans="2:16">
      <c r="B23243" s="351"/>
      <c r="C23243" s="435"/>
      <c r="D23243" s="399"/>
      <c r="E23243" s="400"/>
      <c r="G23243" s="401"/>
      <c r="H23243" s="401"/>
      <c r="I23243" s="401"/>
      <c r="J23243" s="194"/>
      <c r="K23243" s="194"/>
      <c r="L23243" s="195"/>
      <c r="M23243" s="196"/>
      <c r="N23243" s="197"/>
      <c r="O23243" s="197"/>
      <c r="P23243" s="231"/>
    </row>
    <row r="23244" spans="2:16">
      <c r="B23244" s="351"/>
      <c r="C23244" s="435"/>
      <c r="D23244" s="399"/>
      <c r="E23244" s="400"/>
      <c r="G23244" s="401"/>
      <c r="H23244" s="401"/>
      <c r="I23244" s="401"/>
      <c r="J23244" s="194"/>
      <c r="K23244" s="194"/>
      <c r="L23244" s="195"/>
      <c r="M23244" s="196"/>
      <c r="N23244" s="197"/>
      <c r="O23244" s="197"/>
      <c r="P23244" s="231"/>
    </row>
    <row r="23245" spans="2:16">
      <c r="B23245" s="351"/>
      <c r="C23245" s="435"/>
      <c r="D23245" s="399"/>
      <c r="E23245" s="400"/>
      <c r="G23245" s="401"/>
      <c r="H23245" s="401"/>
      <c r="I23245" s="401"/>
      <c r="J23245" s="194"/>
      <c r="K23245" s="194"/>
      <c r="L23245" s="195"/>
      <c r="M23245" s="196"/>
      <c r="N23245" s="197"/>
      <c r="O23245" s="197"/>
      <c r="P23245" s="231"/>
    </row>
    <row r="23246" spans="2:16">
      <c r="B23246" s="351"/>
      <c r="C23246" s="435"/>
      <c r="D23246" s="399"/>
      <c r="E23246" s="400"/>
      <c r="G23246" s="401"/>
      <c r="H23246" s="401"/>
      <c r="I23246" s="401"/>
      <c r="J23246" s="194"/>
      <c r="K23246" s="194"/>
      <c r="L23246" s="195"/>
      <c r="M23246" s="196"/>
      <c r="N23246" s="197"/>
      <c r="O23246" s="197"/>
      <c r="P23246" s="231"/>
    </row>
    <row r="23247" spans="2:16">
      <c r="B23247" s="351"/>
      <c r="C23247" s="435"/>
      <c r="D23247" s="399"/>
      <c r="E23247" s="400"/>
      <c r="G23247" s="401"/>
      <c r="H23247" s="401"/>
      <c r="I23247" s="401"/>
      <c r="J23247" s="194"/>
      <c r="K23247" s="194"/>
      <c r="L23247" s="195"/>
      <c r="M23247" s="196"/>
      <c r="N23247" s="197"/>
      <c r="O23247" s="197"/>
      <c r="P23247" s="231"/>
    </row>
    <row r="23248" spans="2:16">
      <c r="B23248" s="351"/>
      <c r="C23248" s="435"/>
      <c r="D23248" s="399"/>
      <c r="E23248" s="400"/>
      <c r="G23248" s="401"/>
      <c r="H23248" s="401"/>
      <c r="I23248" s="401"/>
      <c r="J23248" s="194"/>
      <c r="K23248" s="194"/>
      <c r="L23248" s="195"/>
      <c r="M23248" s="196"/>
      <c r="N23248" s="197"/>
      <c r="O23248" s="197"/>
      <c r="P23248" s="231"/>
    </row>
    <row r="23249" spans="2:16">
      <c r="B23249" s="351"/>
      <c r="C23249" s="435"/>
      <c r="D23249" s="399"/>
      <c r="E23249" s="400"/>
      <c r="G23249" s="401"/>
      <c r="H23249" s="401"/>
      <c r="I23249" s="401"/>
      <c r="J23249" s="194"/>
      <c r="K23249" s="194"/>
      <c r="L23249" s="195"/>
      <c r="M23249" s="196"/>
      <c r="N23249" s="197"/>
      <c r="O23249" s="197"/>
      <c r="P23249" s="231"/>
    </row>
    <row r="23250" spans="2:16">
      <c r="B23250" s="351"/>
      <c r="C23250" s="435"/>
      <c r="D23250" s="399"/>
      <c r="E23250" s="400"/>
      <c r="G23250" s="401"/>
      <c r="H23250" s="401"/>
      <c r="I23250" s="401"/>
      <c r="J23250" s="194"/>
      <c r="K23250" s="194"/>
      <c r="L23250" s="195"/>
      <c r="M23250" s="196"/>
      <c r="N23250" s="197"/>
      <c r="O23250" s="197"/>
      <c r="P23250" s="231"/>
    </row>
    <row r="23251" spans="2:16">
      <c r="B23251" s="351"/>
      <c r="C23251" s="435"/>
      <c r="D23251" s="399"/>
      <c r="E23251" s="400"/>
      <c r="G23251" s="401"/>
      <c r="H23251" s="401"/>
      <c r="I23251" s="401"/>
      <c r="J23251" s="194"/>
      <c r="K23251" s="194"/>
      <c r="L23251" s="195"/>
      <c r="M23251" s="196"/>
      <c r="N23251" s="197"/>
      <c r="O23251" s="197"/>
      <c r="P23251" s="231"/>
    </row>
    <row r="23252" spans="2:16">
      <c r="B23252" s="351"/>
      <c r="C23252" s="435"/>
      <c r="D23252" s="399"/>
      <c r="E23252" s="400"/>
      <c r="G23252" s="401"/>
      <c r="H23252" s="401"/>
      <c r="I23252" s="401"/>
      <c r="J23252" s="194"/>
      <c r="K23252" s="194"/>
      <c r="L23252" s="195"/>
      <c r="M23252" s="196"/>
      <c r="N23252" s="197"/>
      <c r="O23252" s="197"/>
      <c r="P23252" s="231"/>
    </row>
    <row r="23253" spans="2:16">
      <c r="B23253" s="351"/>
      <c r="C23253" s="435"/>
      <c r="D23253" s="399"/>
      <c r="E23253" s="400"/>
      <c r="G23253" s="401"/>
      <c r="H23253" s="401"/>
      <c r="I23253" s="401"/>
      <c r="J23253" s="194"/>
      <c r="K23253" s="194"/>
      <c r="L23253" s="195"/>
      <c r="M23253" s="196"/>
      <c r="N23253" s="197"/>
      <c r="O23253" s="197"/>
      <c r="P23253" s="231"/>
    </row>
    <row r="23254" spans="2:16">
      <c r="B23254" s="351"/>
      <c r="C23254" s="435"/>
      <c r="D23254" s="399"/>
      <c r="E23254" s="400"/>
      <c r="G23254" s="401"/>
      <c r="H23254" s="401"/>
      <c r="I23254" s="401"/>
      <c r="J23254" s="194"/>
      <c r="K23254" s="194"/>
      <c r="L23254" s="195"/>
      <c r="M23254" s="196"/>
      <c r="N23254" s="197"/>
      <c r="O23254" s="197"/>
      <c r="P23254" s="231"/>
    </row>
    <row r="23255" spans="2:16">
      <c r="B23255" s="351"/>
      <c r="C23255" s="435"/>
      <c r="D23255" s="399"/>
      <c r="E23255" s="400"/>
      <c r="G23255" s="401"/>
      <c r="H23255" s="401"/>
      <c r="I23255" s="401"/>
      <c r="J23255" s="194"/>
      <c r="K23255" s="194"/>
      <c r="L23255" s="195"/>
      <c r="M23255" s="196"/>
      <c r="N23255" s="197"/>
      <c r="O23255" s="197"/>
      <c r="P23255" s="231"/>
    </row>
    <row r="23256" spans="2:16">
      <c r="B23256" s="351"/>
      <c r="C23256" s="435"/>
      <c r="D23256" s="399"/>
      <c r="E23256" s="400"/>
      <c r="G23256" s="401"/>
      <c r="H23256" s="401"/>
      <c r="I23256" s="401"/>
      <c r="J23256" s="194"/>
      <c r="K23256" s="194"/>
      <c r="L23256" s="195"/>
      <c r="M23256" s="196"/>
      <c r="N23256" s="197"/>
      <c r="O23256" s="197"/>
      <c r="P23256" s="231"/>
    </row>
    <row r="23257" spans="2:16">
      <c r="B23257" s="351"/>
      <c r="C23257" s="435"/>
      <c r="D23257" s="399"/>
      <c r="E23257" s="400"/>
      <c r="G23257" s="401"/>
      <c r="H23257" s="401"/>
      <c r="I23257" s="401"/>
      <c r="J23257" s="194"/>
      <c r="K23257" s="194"/>
      <c r="L23257" s="195"/>
      <c r="M23257" s="196"/>
      <c r="N23257" s="197"/>
      <c r="O23257" s="197"/>
      <c r="P23257" s="231"/>
    </row>
    <row r="23258" spans="2:16">
      <c r="B23258" s="351"/>
      <c r="C23258" s="435"/>
      <c r="D23258" s="399"/>
      <c r="E23258" s="400"/>
      <c r="G23258" s="401"/>
      <c r="H23258" s="401"/>
      <c r="I23258" s="401"/>
      <c r="J23258" s="194"/>
      <c r="K23258" s="194"/>
      <c r="L23258" s="195"/>
      <c r="M23258" s="196"/>
      <c r="N23258" s="197"/>
      <c r="O23258" s="197"/>
      <c r="P23258" s="231"/>
    </row>
    <row r="23259" spans="2:16">
      <c r="B23259" s="351"/>
      <c r="C23259" s="435"/>
      <c r="D23259" s="399"/>
      <c r="E23259" s="400"/>
      <c r="G23259" s="401"/>
      <c r="H23259" s="401"/>
      <c r="I23259" s="401"/>
      <c r="J23259" s="194"/>
      <c r="K23259" s="194"/>
      <c r="L23259" s="195"/>
      <c r="M23259" s="196"/>
      <c r="N23259" s="197"/>
      <c r="O23259" s="197"/>
      <c r="P23259" s="231"/>
    </row>
    <row r="23260" spans="2:16">
      <c r="B23260" s="351"/>
      <c r="C23260" s="435"/>
      <c r="D23260" s="399"/>
      <c r="E23260" s="400"/>
      <c r="G23260" s="401"/>
      <c r="H23260" s="401"/>
      <c r="I23260" s="401"/>
      <c r="J23260" s="194"/>
      <c r="K23260" s="194"/>
      <c r="L23260" s="195"/>
      <c r="M23260" s="196"/>
      <c r="N23260" s="197"/>
      <c r="O23260" s="197"/>
      <c r="P23260" s="231"/>
    </row>
    <row r="23261" spans="2:16">
      <c r="B23261" s="351"/>
      <c r="C23261" s="435"/>
      <c r="D23261" s="399"/>
      <c r="E23261" s="400"/>
      <c r="G23261" s="401"/>
      <c r="H23261" s="401"/>
      <c r="I23261" s="401"/>
      <c r="J23261" s="194"/>
      <c r="K23261" s="194"/>
      <c r="L23261" s="195"/>
      <c r="M23261" s="196"/>
      <c r="N23261" s="197"/>
      <c r="O23261" s="197"/>
      <c r="P23261" s="231"/>
    </row>
    <row r="23262" spans="2:16">
      <c r="B23262" s="351"/>
      <c r="C23262" s="435"/>
      <c r="D23262" s="399"/>
      <c r="E23262" s="400"/>
      <c r="G23262" s="401"/>
      <c r="H23262" s="401"/>
      <c r="I23262" s="401"/>
      <c r="J23262" s="194"/>
      <c r="K23262" s="194"/>
      <c r="L23262" s="195"/>
      <c r="M23262" s="196"/>
      <c r="N23262" s="197"/>
      <c r="O23262" s="197"/>
      <c r="P23262" s="231"/>
    </row>
    <row r="23263" spans="2:16">
      <c r="B23263" s="351"/>
      <c r="C23263" s="435"/>
      <c r="D23263" s="399"/>
      <c r="E23263" s="400"/>
      <c r="G23263" s="401"/>
      <c r="H23263" s="401"/>
      <c r="I23263" s="401"/>
      <c r="J23263" s="194"/>
      <c r="K23263" s="194"/>
      <c r="L23263" s="195"/>
      <c r="M23263" s="196"/>
      <c r="N23263" s="197"/>
      <c r="O23263" s="197"/>
      <c r="P23263" s="231"/>
    </row>
    <row r="23264" spans="2:16">
      <c r="B23264" s="351"/>
      <c r="C23264" s="435"/>
      <c r="D23264" s="399"/>
      <c r="E23264" s="400"/>
      <c r="G23264" s="401"/>
      <c r="H23264" s="401"/>
      <c r="I23264" s="401"/>
      <c r="J23264" s="194"/>
      <c r="K23264" s="194"/>
      <c r="L23264" s="195"/>
      <c r="M23264" s="196"/>
      <c r="N23264" s="197"/>
      <c r="O23264" s="197"/>
      <c r="P23264" s="231"/>
    </row>
    <row r="23265" spans="2:16">
      <c r="B23265" s="351"/>
      <c r="C23265" s="435"/>
      <c r="D23265" s="399"/>
      <c r="E23265" s="400"/>
      <c r="G23265" s="401"/>
      <c r="H23265" s="401"/>
      <c r="I23265" s="401"/>
      <c r="J23265" s="194"/>
      <c r="K23265" s="194"/>
      <c r="L23265" s="195"/>
      <c r="M23265" s="196"/>
      <c r="N23265" s="197"/>
      <c r="O23265" s="197"/>
      <c r="P23265" s="231"/>
    </row>
    <row r="23266" spans="2:16">
      <c r="B23266" s="351"/>
      <c r="C23266" s="435"/>
      <c r="D23266" s="399"/>
      <c r="E23266" s="400"/>
      <c r="G23266" s="401"/>
      <c r="H23266" s="401"/>
      <c r="I23266" s="401"/>
      <c r="J23266" s="194"/>
      <c r="K23266" s="194"/>
      <c r="L23266" s="195"/>
      <c r="M23266" s="196"/>
      <c r="N23266" s="197"/>
      <c r="O23266" s="197"/>
      <c r="P23266" s="231"/>
    </row>
    <row r="23267" spans="2:16">
      <c r="B23267" s="351"/>
      <c r="C23267" s="435"/>
      <c r="D23267" s="399"/>
      <c r="E23267" s="400"/>
      <c r="G23267" s="401"/>
      <c r="H23267" s="401"/>
      <c r="I23267" s="401"/>
      <c r="J23267" s="194"/>
      <c r="K23267" s="194"/>
      <c r="L23267" s="195"/>
      <c r="M23267" s="196"/>
      <c r="N23267" s="197"/>
      <c r="O23267" s="197"/>
      <c r="P23267" s="231"/>
    </row>
    <row r="23268" spans="2:16">
      <c r="B23268" s="351"/>
      <c r="C23268" s="435"/>
      <c r="D23268" s="399"/>
      <c r="E23268" s="400"/>
      <c r="G23268" s="401"/>
      <c r="H23268" s="401"/>
      <c r="I23268" s="401"/>
      <c r="J23268" s="194"/>
      <c r="K23268" s="194"/>
      <c r="L23268" s="195"/>
      <c r="M23268" s="196"/>
      <c r="N23268" s="197"/>
      <c r="O23268" s="197"/>
      <c r="P23268" s="231"/>
    </row>
    <row r="23269" spans="2:16">
      <c r="B23269" s="351"/>
      <c r="C23269" s="435"/>
      <c r="D23269" s="399"/>
      <c r="E23269" s="400"/>
      <c r="G23269" s="401"/>
      <c r="H23269" s="401"/>
      <c r="I23269" s="401"/>
      <c r="J23269" s="194"/>
      <c r="K23269" s="194"/>
      <c r="L23269" s="195"/>
      <c r="M23269" s="196"/>
      <c r="N23269" s="197"/>
      <c r="O23269" s="197"/>
      <c r="P23269" s="231"/>
    </row>
    <row r="23270" spans="2:16">
      <c r="B23270" s="351"/>
      <c r="C23270" s="435"/>
      <c r="D23270" s="399"/>
      <c r="E23270" s="400"/>
      <c r="G23270" s="401"/>
      <c r="H23270" s="401"/>
      <c r="I23270" s="401"/>
      <c r="J23270" s="194"/>
      <c r="K23270" s="194"/>
      <c r="L23270" s="195"/>
      <c r="M23270" s="196"/>
      <c r="N23270" s="197"/>
      <c r="O23270" s="197"/>
      <c r="P23270" s="231"/>
    </row>
    <row r="23271" spans="2:16">
      <c r="B23271" s="351"/>
      <c r="C23271" s="435"/>
      <c r="D23271" s="399"/>
      <c r="E23271" s="400"/>
      <c r="G23271" s="401"/>
      <c r="H23271" s="401"/>
      <c r="I23271" s="401"/>
      <c r="J23271" s="194"/>
      <c r="K23271" s="194"/>
      <c r="L23271" s="195"/>
      <c r="M23271" s="196"/>
      <c r="N23271" s="197"/>
      <c r="O23271" s="197"/>
      <c r="P23271" s="231"/>
    </row>
    <row r="23272" spans="2:16">
      <c r="B23272" s="351"/>
      <c r="C23272" s="435"/>
      <c r="D23272" s="399"/>
      <c r="E23272" s="400"/>
      <c r="G23272" s="401"/>
      <c r="H23272" s="401"/>
      <c r="I23272" s="401"/>
      <c r="J23272" s="194"/>
      <c r="K23272" s="194"/>
      <c r="L23272" s="195"/>
      <c r="M23272" s="196"/>
      <c r="N23272" s="197"/>
      <c r="O23272" s="197"/>
      <c r="P23272" s="231"/>
    </row>
    <row r="23273" spans="2:16">
      <c r="B23273" s="351"/>
      <c r="C23273" s="435"/>
      <c r="D23273" s="399"/>
      <c r="E23273" s="400"/>
      <c r="G23273" s="401"/>
      <c r="H23273" s="401"/>
      <c r="I23273" s="401"/>
      <c r="J23273" s="194"/>
      <c r="K23273" s="194"/>
      <c r="L23273" s="195"/>
      <c r="M23273" s="196"/>
      <c r="N23273" s="197"/>
      <c r="O23273" s="197"/>
      <c r="P23273" s="231"/>
    </row>
    <row r="23274" spans="2:16">
      <c r="B23274" s="351"/>
      <c r="C23274" s="435"/>
      <c r="D23274" s="399"/>
      <c r="E23274" s="400"/>
      <c r="G23274" s="401"/>
      <c r="H23274" s="401"/>
      <c r="I23274" s="401"/>
      <c r="J23274" s="194"/>
      <c r="K23274" s="194"/>
      <c r="L23274" s="195"/>
      <c r="M23274" s="196"/>
      <c r="N23274" s="197"/>
      <c r="O23274" s="197"/>
      <c r="P23274" s="231"/>
    </row>
    <row r="23275" spans="2:16">
      <c r="B23275" s="351"/>
      <c r="C23275" s="435"/>
      <c r="D23275" s="399"/>
      <c r="E23275" s="400"/>
      <c r="G23275" s="401"/>
      <c r="H23275" s="401"/>
      <c r="I23275" s="401"/>
      <c r="J23275" s="194"/>
      <c r="K23275" s="194"/>
      <c r="L23275" s="195"/>
      <c r="M23275" s="196"/>
      <c r="N23275" s="197"/>
      <c r="O23275" s="197"/>
      <c r="P23275" s="231"/>
    </row>
    <row r="23276" spans="2:16">
      <c r="B23276" s="351"/>
      <c r="C23276" s="435"/>
      <c r="D23276" s="399"/>
      <c r="E23276" s="400"/>
      <c r="G23276" s="401"/>
      <c r="H23276" s="401"/>
      <c r="I23276" s="401"/>
      <c r="J23276" s="194"/>
      <c r="K23276" s="194"/>
      <c r="L23276" s="195"/>
      <c r="M23276" s="196"/>
      <c r="N23276" s="197"/>
      <c r="O23276" s="197"/>
      <c r="P23276" s="231"/>
    </row>
    <row r="23277" spans="2:16">
      <c r="B23277" s="351"/>
      <c r="C23277" s="435"/>
      <c r="D23277" s="399"/>
      <c r="E23277" s="400"/>
      <c r="G23277" s="401"/>
      <c r="H23277" s="401"/>
      <c r="I23277" s="401"/>
      <c r="J23277" s="194"/>
      <c r="K23277" s="194"/>
      <c r="L23277" s="195"/>
      <c r="M23277" s="196"/>
      <c r="N23277" s="197"/>
      <c r="O23277" s="197"/>
      <c r="P23277" s="231"/>
    </row>
    <row r="23278" spans="2:16">
      <c r="B23278" s="402"/>
      <c r="C23278" s="435"/>
      <c r="D23278" s="404"/>
      <c r="E23278" s="405"/>
      <c r="G23278" s="406"/>
      <c r="H23278" s="406"/>
      <c r="I23278" s="406"/>
      <c r="J23278" s="194"/>
      <c r="K23278" s="194"/>
      <c r="L23278" s="195"/>
      <c r="M23278" s="196"/>
      <c r="N23278" s="197"/>
      <c r="O23278" s="197"/>
      <c r="P23278" s="221"/>
    </row>
    <row r="23279" spans="2:16">
      <c r="B23279" s="351"/>
      <c r="C23279" s="435"/>
      <c r="D23279" s="399"/>
      <c r="E23279" s="400"/>
      <c r="G23279" s="401"/>
      <c r="H23279" s="401"/>
      <c r="I23279" s="401"/>
      <c r="J23279" s="194"/>
      <c r="K23279" s="194"/>
      <c r="L23279" s="195"/>
      <c r="M23279" s="196"/>
      <c r="N23279" s="197"/>
      <c r="O23279" s="197"/>
      <c r="P23279" s="231"/>
    </row>
    <row r="23280" spans="2:16">
      <c r="B23280" s="351"/>
      <c r="C23280" s="435"/>
      <c r="D23280" s="399"/>
      <c r="E23280" s="400"/>
      <c r="G23280" s="401"/>
      <c r="H23280" s="401"/>
      <c r="I23280" s="401"/>
      <c r="J23280" s="194"/>
      <c r="K23280" s="194"/>
      <c r="L23280" s="195"/>
      <c r="M23280" s="196"/>
      <c r="N23280" s="197"/>
      <c r="O23280" s="197"/>
      <c r="P23280" s="231"/>
    </row>
    <row r="23281" spans="2:16">
      <c r="B23281" s="351"/>
      <c r="C23281" s="435"/>
      <c r="D23281" s="399"/>
      <c r="E23281" s="400"/>
      <c r="G23281" s="401"/>
      <c r="H23281" s="401"/>
      <c r="I23281" s="401"/>
      <c r="J23281" s="194"/>
      <c r="K23281" s="194"/>
      <c r="L23281" s="195"/>
      <c r="M23281" s="196"/>
      <c r="N23281" s="197"/>
      <c r="O23281" s="197"/>
      <c r="P23281" s="231"/>
    </row>
    <row r="23282" spans="2:16">
      <c r="B23282" s="351"/>
      <c r="C23282" s="435"/>
      <c r="D23282" s="399"/>
      <c r="E23282" s="400"/>
      <c r="G23282" s="401"/>
      <c r="H23282" s="401"/>
      <c r="I23282" s="401"/>
      <c r="J23282" s="194"/>
      <c r="K23282" s="194"/>
      <c r="L23282" s="195"/>
      <c r="M23282" s="196"/>
      <c r="N23282" s="197"/>
      <c r="O23282" s="197"/>
      <c r="P23282" s="231"/>
    </row>
    <row r="23283" spans="2:16">
      <c r="B23283" s="351"/>
      <c r="C23283" s="435"/>
      <c r="D23283" s="399"/>
      <c r="E23283" s="400"/>
      <c r="G23283" s="401"/>
      <c r="H23283" s="401"/>
      <c r="I23283" s="401"/>
      <c r="J23283" s="194"/>
      <c r="K23283" s="194"/>
      <c r="L23283" s="195"/>
      <c r="M23283" s="196"/>
      <c r="N23283" s="197"/>
      <c r="O23283" s="197"/>
      <c r="P23283" s="231"/>
    </row>
    <row r="23284" spans="2:16">
      <c r="B23284" s="351"/>
      <c r="C23284" s="435"/>
      <c r="D23284" s="399"/>
      <c r="E23284" s="400"/>
      <c r="G23284" s="401"/>
      <c r="H23284" s="401"/>
      <c r="I23284" s="401"/>
      <c r="J23284" s="194"/>
      <c r="K23284" s="194"/>
      <c r="L23284" s="195"/>
      <c r="M23284" s="196"/>
      <c r="N23284" s="197"/>
      <c r="O23284" s="197"/>
      <c r="P23284" s="231"/>
    </row>
    <row r="23285" spans="2:16">
      <c r="B23285" s="351"/>
      <c r="C23285" s="435"/>
      <c r="D23285" s="399"/>
      <c r="E23285" s="400"/>
      <c r="G23285" s="401"/>
      <c r="H23285" s="401"/>
      <c r="I23285" s="401"/>
      <c r="J23285" s="194"/>
      <c r="K23285" s="194"/>
      <c r="L23285" s="195"/>
      <c r="M23285" s="196"/>
      <c r="N23285" s="197"/>
      <c r="O23285" s="197"/>
      <c r="P23285" s="231"/>
    </row>
    <row r="23286" spans="2:16">
      <c r="B23286" s="351"/>
      <c r="C23286" s="435"/>
      <c r="D23286" s="399"/>
      <c r="E23286" s="400"/>
      <c r="G23286" s="401"/>
      <c r="H23286" s="401"/>
      <c r="I23286" s="401"/>
      <c r="J23286" s="194"/>
      <c r="K23286" s="194"/>
      <c r="L23286" s="195"/>
      <c r="M23286" s="196"/>
      <c r="N23286" s="197"/>
      <c r="O23286" s="197"/>
      <c r="P23286" s="231"/>
    </row>
    <row r="23287" spans="2:16">
      <c r="B23287" s="351"/>
      <c r="C23287" s="435"/>
      <c r="D23287" s="399"/>
      <c r="E23287" s="400"/>
      <c r="G23287" s="401"/>
      <c r="H23287" s="401"/>
      <c r="I23287" s="401"/>
      <c r="J23287" s="194"/>
      <c r="K23287" s="194"/>
      <c r="L23287" s="195"/>
      <c r="M23287" s="196"/>
      <c r="N23287" s="197"/>
      <c r="O23287" s="197"/>
      <c r="P23287" s="231"/>
    </row>
    <row r="23288" spans="2:16">
      <c r="B23288" s="351"/>
      <c r="C23288" s="435"/>
      <c r="D23288" s="399"/>
      <c r="E23288" s="400"/>
      <c r="G23288" s="401"/>
      <c r="H23288" s="401"/>
      <c r="I23288" s="401"/>
      <c r="J23288" s="194"/>
      <c r="K23288" s="194"/>
      <c r="L23288" s="195"/>
      <c r="M23288" s="196"/>
      <c r="N23288" s="197"/>
      <c r="O23288" s="197"/>
      <c r="P23288" s="231"/>
    </row>
    <row r="23289" spans="2:16">
      <c r="B23289" s="351"/>
      <c r="C23289" s="435"/>
      <c r="D23289" s="399"/>
      <c r="E23289" s="400"/>
      <c r="G23289" s="401"/>
      <c r="H23289" s="401"/>
      <c r="I23289" s="401"/>
      <c r="J23289" s="194"/>
      <c r="K23289" s="194"/>
      <c r="L23289" s="195"/>
      <c r="M23289" s="196"/>
      <c r="N23289" s="197"/>
      <c r="O23289" s="197"/>
      <c r="P23289" s="231"/>
    </row>
    <row r="23290" spans="2:16">
      <c r="B23290" s="351"/>
      <c r="C23290" s="435"/>
      <c r="D23290" s="399"/>
      <c r="E23290" s="400"/>
      <c r="G23290" s="401"/>
      <c r="H23290" s="401"/>
      <c r="I23290" s="401"/>
      <c r="J23290" s="194"/>
      <c r="K23290" s="194"/>
      <c r="L23290" s="195"/>
      <c r="M23290" s="196"/>
      <c r="N23290" s="197"/>
      <c r="O23290" s="197"/>
      <c r="P23290" s="231"/>
    </row>
    <row r="23291" spans="2:16">
      <c r="B23291" s="351"/>
      <c r="C23291" s="435"/>
      <c r="D23291" s="399"/>
      <c r="E23291" s="400"/>
      <c r="G23291" s="401"/>
      <c r="H23291" s="401"/>
      <c r="I23291" s="401"/>
      <c r="J23291" s="194"/>
      <c r="K23291" s="194"/>
      <c r="L23291" s="195"/>
      <c r="M23291" s="196"/>
      <c r="N23291" s="197"/>
      <c r="O23291" s="197"/>
      <c r="P23291" s="231"/>
    </row>
    <row r="23292" spans="2:16">
      <c r="B23292" s="351"/>
      <c r="C23292" s="435"/>
      <c r="D23292" s="399"/>
      <c r="E23292" s="400"/>
      <c r="G23292" s="401"/>
      <c r="H23292" s="401"/>
      <c r="I23292" s="401"/>
      <c r="J23292" s="194"/>
      <c r="K23292" s="194"/>
      <c r="L23292" s="195"/>
      <c r="M23292" s="196"/>
      <c r="N23292" s="197"/>
      <c r="O23292" s="197"/>
      <c r="P23292" s="231"/>
    </row>
    <row r="23293" spans="2:16">
      <c r="B23293" s="351"/>
      <c r="C23293" s="435"/>
      <c r="D23293" s="399"/>
      <c r="E23293" s="400"/>
      <c r="G23293" s="401"/>
      <c r="H23293" s="401"/>
      <c r="I23293" s="401"/>
      <c r="J23293" s="194"/>
      <c r="K23293" s="194"/>
      <c r="L23293" s="195"/>
      <c r="M23293" s="196"/>
      <c r="N23293" s="197"/>
      <c r="O23293" s="197"/>
      <c r="P23293" s="231"/>
    </row>
    <row r="23294" spans="2:16">
      <c r="B23294" s="351"/>
      <c r="C23294" s="435"/>
      <c r="D23294" s="399"/>
      <c r="E23294" s="400"/>
      <c r="G23294" s="401"/>
      <c r="H23294" s="401"/>
      <c r="I23294" s="401"/>
      <c r="J23294" s="194"/>
      <c r="K23294" s="194"/>
      <c r="L23294" s="195"/>
      <c r="M23294" s="196"/>
      <c r="N23294" s="197"/>
      <c r="O23294" s="197"/>
      <c r="P23294" s="231"/>
    </row>
    <row r="23295" spans="2:16">
      <c r="B23295" s="351"/>
      <c r="C23295" s="435"/>
      <c r="D23295" s="399"/>
      <c r="E23295" s="400"/>
      <c r="G23295" s="401"/>
      <c r="H23295" s="401"/>
      <c r="I23295" s="401"/>
      <c r="J23295" s="194"/>
      <c r="K23295" s="194"/>
      <c r="L23295" s="195"/>
      <c r="M23295" s="196"/>
      <c r="N23295" s="197"/>
      <c r="O23295" s="197"/>
      <c r="P23295" s="231"/>
    </row>
    <row r="23296" spans="2:16">
      <c r="B23296" s="351"/>
      <c r="C23296" s="435"/>
      <c r="D23296" s="399"/>
      <c r="E23296" s="400"/>
      <c r="G23296" s="401"/>
      <c r="H23296" s="401"/>
      <c r="I23296" s="401"/>
      <c r="J23296" s="194"/>
      <c r="K23296" s="194"/>
      <c r="L23296" s="195"/>
      <c r="M23296" s="196"/>
      <c r="N23296" s="197"/>
      <c r="O23296" s="197"/>
      <c r="P23296" s="231"/>
    </row>
    <row r="23297" spans="2:16">
      <c r="B23297" s="351"/>
      <c r="C23297" s="435"/>
      <c r="D23297" s="399"/>
      <c r="E23297" s="400"/>
      <c r="G23297" s="401"/>
      <c r="H23297" s="401"/>
      <c r="I23297" s="401"/>
      <c r="J23297" s="194"/>
      <c r="K23297" s="194"/>
      <c r="L23297" s="195"/>
      <c r="M23297" s="196"/>
      <c r="N23297" s="197"/>
      <c r="O23297" s="197"/>
      <c r="P23297" s="231"/>
    </row>
    <row r="23298" spans="2:16">
      <c r="B23298" s="351"/>
      <c r="C23298" s="435"/>
      <c r="D23298" s="399"/>
      <c r="E23298" s="400"/>
      <c r="G23298" s="401"/>
      <c r="H23298" s="401"/>
      <c r="I23298" s="401"/>
      <c r="J23298" s="194"/>
      <c r="K23298" s="194"/>
      <c r="L23298" s="195"/>
      <c r="M23298" s="196"/>
      <c r="N23298" s="197"/>
      <c r="O23298" s="197"/>
      <c r="P23298" s="231"/>
    </row>
    <row r="23299" spans="2:16">
      <c r="B23299" s="351"/>
      <c r="C23299" s="435"/>
      <c r="D23299" s="399"/>
      <c r="E23299" s="400"/>
      <c r="G23299" s="401"/>
      <c r="H23299" s="401"/>
      <c r="I23299" s="401"/>
      <c r="J23299" s="194"/>
      <c r="K23299" s="194"/>
      <c r="L23299" s="195"/>
      <c r="M23299" s="196"/>
      <c r="N23299" s="197"/>
      <c r="O23299" s="197"/>
      <c r="P23299" s="231"/>
    </row>
    <row r="23300" spans="2:16">
      <c r="B23300" s="351"/>
      <c r="C23300" s="435"/>
      <c r="D23300" s="399"/>
      <c r="E23300" s="400"/>
      <c r="G23300" s="401"/>
      <c r="H23300" s="401"/>
      <c r="I23300" s="401"/>
      <c r="J23300" s="194"/>
      <c r="K23300" s="194"/>
      <c r="L23300" s="195"/>
      <c r="M23300" s="196"/>
      <c r="N23300" s="197"/>
      <c r="O23300" s="197"/>
      <c r="P23300" s="231"/>
    </row>
    <row r="23301" spans="2:16">
      <c r="B23301" s="351"/>
      <c r="C23301" s="435"/>
      <c r="D23301" s="399"/>
      <c r="E23301" s="400"/>
      <c r="G23301" s="401"/>
      <c r="H23301" s="401"/>
      <c r="I23301" s="401"/>
      <c r="J23301" s="194"/>
      <c r="K23301" s="194"/>
      <c r="L23301" s="195"/>
      <c r="M23301" s="196"/>
      <c r="N23301" s="197"/>
      <c r="O23301" s="197"/>
      <c r="P23301" s="231"/>
    </row>
    <row r="23302" spans="2:16">
      <c r="B23302" s="351"/>
      <c r="C23302" s="435"/>
      <c r="D23302" s="399"/>
      <c r="E23302" s="400"/>
      <c r="G23302" s="401"/>
      <c r="H23302" s="401"/>
      <c r="I23302" s="401"/>
      <c r="J23302" s="194"/>
      <c r="K23302" s="194"/>
      <c r="L23302" s="195"/>
      <c r="M23302" s="196"/>
      <c r="N23302" s="197"/>
      <c r="O23302" s="197"/>
      <c r="P23302" s="231"/>
    </row>
    <row r="23303" spans="2:16">
      <c r="B23303" s="351"/>
      <c r="C23303" s="435"/>
      <c r="D23303" s="399"/>
      <c r="E23303" s="400"/>
      <c r="G23303" s="401"/>
      <c r="H23303" s="401"/>
      <c r="I23303" s="401"/>
      <c r="J23303" s="194"/>
      <c r="K23303" s="194"/>
      <c r="L23303" s="195"/>
      <c r="M23303" s="196"/>
      <c r="N23303" s="197"/>
      <c r="O23303" s="197"/>
      <c r="P23303" s="231"/>
    </row>
    <row r="23304" spans="2:16">
      <c r="B23304" s="351"/>
      <c r="C23304" s="435"/>
      <c r="D23304" s="399"/>
      <c r="E23304" s="400"/>
      <c r="G23304" s="401"/>
      <c r="H23304" s="401"/>
      <c r="I23304" s="401"/>
      <c r="J23304" s="194"/>
      <c r="K23304" s="194"/>
      <c r="L23304" s="195"/>
      <c r="M23304" s="196"/>
      <c r="N23304" s="197"/>
      <c r="O23304" s="197"/>
      <c r="P23304" s="231"/>
    </row>
    <row r="23305" spans="2:16">
      <c r="B23305" s="351"/>
      <c r="C23305" s="435"/>
      <c r="D23305" s="399"/>
      <c r="E23305" s="400"/>
      <c r="G23305" s="401"/>
      <c r="H23305" s="401"/>
      <c r="I23305" s="401"/>
      <c r="J23305" s="194"/>
      <c r="K23305" s="194"/>
      <c r="L23305" s="195"/>
      <c r="M23305" s="196"/>
      <c r="N23305" s="197"/>
      <c r="O23305" s="197"/>
      <c r="P23305" s="231"/>
    </row>
    <row r="23306" spans="2:16">
      <c r="B23306" s="351"/>
      <c r="C23306" s="435"/>
      <c r="D23306" s="399"/>
      <c r="E23306" s="400"/>
      <c r="G23306" s="401"/>
      <c r="H23306" s="401"/>
      <c r="I23306" s="401"/>
      <c r="J23306" s="194"/>
      <c r="K23306" s="194"/>
      <c r="L23306" s="195"/>
      <c r="M23306" s="196"/>
      <c r="N23306" s="197"/>
      <c r="O23306" s="197"/>
      <c r="P23306" s="231"/>
    </row>
    <row r="23307" spans="2:16">
      <c r="B23307" s="351"/>
      <c r="C23307" s="435"/>
      <c r="D23307" s="399"/>
      <c r="E23307" s="400"/>
      <c r="G23307" s="401"/>
      <c r="H23307" s="401"/>
      <c r="I23307" s="401"/>
      <c r="J23307" s="194"/>
      <c r="K23307" s="194"/>
      <c r="L23307" s="195"/>
      <c r="M23307" s="196"/>
      <c r="N23307" s="197"/>
      <c r="O23307" s="197"/>
      <c r="P23307" s="231"/>
    </row>
    <row r="23308" spans="2:16">
      <c r="B23308" s="351"/>
      <c r="C23308" s="435"/>
      <c r="D23308" s="399"/>
      <c r="E23308" s="400"/>
      <c r="G23308" s="401"/>
      <c r="H23308" s="401"/>
      <c r="I23308" s="401"/>
      <c r="J23308" s="194"/>
      <c r="K23308" s="194"/>
      <c r="L23308" s="195"/>
      <c r="M23308" s="196"/>
      <c r="N23308" s="197"/>
      <c r="O23308" s="197"/>
      <c r="P23308" s="231"/>
    </row>
    <row r="23309" spans="2:16">
      <c r="B23309" s="351"/>
      <c r="C23309" s="435"/>
      <c r="D23309" s="399"/>
      <c r="E23309" s="400"/>
      <c r="G23309" s="401"/>
      <c r="H23309" s="401"/>
      <c r="I23309" s="401"/>
      <c r="J23309" s="194"/>
      <c r="K23309" s="194"/>
      <c r="L23309" s="195"/>
      <c r="M23309" s="196"/>
      <c r="N23309" s="197"/>
      <c r="O23309" s="197"/>
      <c r="P23309" s="231"/>
    </row>
    <row r="23310" spans="2:16">
      <c r="B23310" s="351"/>
      <c r="C23310" s="435"/>
      <c r="D23310" s="399"/>
      <c r="E23310" s="400"/>
      <c r="G23310" s="401"/>
      <c r="H23310" s="401"/>
      <c r="I23310" s="401"/>
      <c r="J23310" s="194"/>
      <c r="K23310" s="194"/>
      <c r="L23310" s="195"/>
      <c r="M23310" s="196"/>
      <c r="N23310" s="197"/>
      <c r="O23310" s="197"/>
      <c r="P23310" s="231"/>
    </row>
    <row r="23311" spans="2:16">
      <c r="B23311" s="351"/>
      <c r="C23311" s="435"/>
      <c r="D23311" s="399"/>
      <c r="E23311" s="400"/>
      <c r="G23311" s="401"/>
      <c r="H23311" s="401"/>
      <c r="I23311" s="401"/>
      <c r="J23311" s="194"/>
      <c r="K23311" s="194"/>
      <c r="L23311" s="195"/>
      <c r="M23311" s="196"/>
      <c r="N23311" s="197"/>
      <c r="O23311" s="197"/>
      <c r="P23311" s="231"/>
    </row>
    <row r="23312" spans="2:16">
      <c r="B23312" s="351"/>
      <c r="C23312" s="435"/>
      <c r="D23312" s="399"/>
      <c r="E23312" s="400"/>
      <c r="G23312" s="401"/>
      <c r="H23312" s="401"/>
      <c r="I23312" s="401"/>
      <c r="J23312" s="194"/>
      <c r="K23312" s="194"/>
      <c r="L23312" s="195"/>
      <c r="M23312" s="196"/>
      <c r="N23312" s="197"/>
      <c r="O23312" s="197"/>
      <c r="P23312" s="231"/>
    </row>
    <row r="23313" spans="2:16">
      <c r="B23313" s="351"/>
      <c r="C23313" s="435"/>
      <c r="D23313" s="399"/>
      <c r="E23313" s="400"/>
      <c r="G23313" s="401"/>
      <c r="H23313" s="401"/>
      <c r="I23313" s="401"/>
      <c r="J23313" s="194"/>
      <c r="K23313" s="194"/>
      <c r="L23313" s="195"/>
      <c r="M23313" s="196"/>
      <c r="N23313" s="197"/>
      <c r="O23313" s="197"/>
      <c r="P23313" s="231"/>
    </row>
    <row r="23314" spans="2:16">
      <c r="B23314" s="351"/>
      <c r="C23314" s="435"/>
      <c r="D23314" s="399"/>
      <c r="E23314" s="400"/>
      <c r="G23314" s="401"/>
      <c r="H23314" s="401"/>
      <c r="I23314" s="401"/>
      <c r="J23314" s="194"/>
      <c r="K23314" s="194"/>
      <c r="L23314" s="195"/>
      <c r="M23314" s="196"/>
      <c r="N23314" s="197"/>
      <c r="O23314" s="197"/>
      <c r="P23314" s="231"/>
    </row>
    <row r="23315" spans="2:16">
      <c r="B23315" s="351"/>
      <c r="C23315" s="435"/>
      <c r="D23315" s="399"/>
      <c r="E23315" s="400"/>
      <c r="G23315" s="401"/>
      <c r="H23315" s="401"/>
      <c r="I23315" s="401"/>
      <c r="J23315" s="194"/>
      <c r="K23315" s="194"/>
      <c r="L23315" s="195"/>
      <c r="M23315" s="196"/>
      <c r="N23315" s="197"/>
      <c r="O23315" s="197"/>
      <c r="P23315" s="231"/>
    </row>
    <row r="23316" spans="2:16">
      <c r="B23316" s="351"/>
      <c r="C23316" s="435"/>
      <c r="D23316" s="399"/>
      <c r="E23316" s="400"/>
      <c r="G23316" s="401"/>
      <c r="H23316" s="401"/>
      <c r="I23316" s="401"/>
      <c r="J23316" s="194"/>
      <c r="K23316" s="194"/>
      <c r="L23316" s="195"/>
      <c r="M23316" s="196"/>
      <c r="N23316" s="197"/>
      <c r="O23316" s="197"/>
      <c r="P23316" s="231"/>
    </row>
    <row r="23317" spans="2:16">
      <c r="B23317" s="402"/>
      <c r="C23317" s="435"/>
      <c r="D23317" s="404"/>
      <c r="E23317" s="405"/>
      <c r="G23317" s="406"/>
      <c r="H23317" s="406"/>
      <c r="I23317" s="406"/>
      <c r="J23317" s="194"/>
      <c r="K23317" s="194"/>
      <c r="L23317" s="195"/>
      <c r="M23317" s="196"/>
      <c r="N23317" s="197"/>
      <c r="O23317" s="197"/>
      <c r="P23317" s="221"/>
    </row>
    <row r="23318" spans="2:16">
      <c r="B23318" s="351"/>
      <c r="C23318" s="435"/>
      <c r="D23318" s="399"/>
      <c r="E23318" s="400"/>
      <c r="G23318" s="401"/>
      <c r="H23318" s="401"/>
      <c r="I23318" s="401"/>
      <c r="J23318" s="194"/>
      <c r="K23318" s="194"/>
      <c r="L23318" s="195"/>
      <c r="M23318" s="196"/>
      <c r="N23318" s="197"/>
      <c r="O23318" s="197"/>
      <c r="P23318" s="231"/>
    </row>
    <row r="23319" spans="2:16">
      <c r="B23319" s="351"/>
      <c r="C23319" s="435"/>
      <c r="D23319" s="399"/>
      <c r="E23319" s="400"/>
      <c r="G23319" s="401"/>
      <c r="H23319" s="401"/>
      <c r="I23319" s="401"/>
      <c r="J23319" s="194"/>
      <c r="K23319" s="194"/>
      <c r="L23319" s="195"/>
      <c r="M23319" s="196"/>
      <c r="N23319" s="197"/>
      <c r="O23319" s="197"/>
      <c r="P23319" s="231"/>
    </row>
    <row r="23320" spans="2:16">
      <c r="B23320" s="351"/>
      <c r="C23320" s="435"/>
      <c r="D23320" s="399"/>
      <c r="E23320" s="400"/>
      <c r="G23320" s="401"/>
      <c r="H23320" s="401"/>
      <c r="I23320" s="401"/>
      <c r="J23320" s="194"/>
      <c r="K23320" s="194"/>
      <c r="L23320" s="195"/>
      <c r="M23320" s="196"/>
      <c r="N23320" s="197"/>
      <c r="O23320" s="197"/>
      <c r="P23320" s="231"/>
    </row>
    <row r="23321" spans="2:16">
      <c r="B23321" s="351"/>
      <c r="C23321" s="435"/>
      <c r="D23321" s="399"/>
      <c r="E23321" s="400"/>
      <c r="G23321" s="401"/>
      <c r="H23321" s="401"/>
      <c r="I23321" s="401"/>
      <c r="J23321" s="194"/>
      <c r="K23321" s="194"/>
      <c r="L23321" s="195"/>
      <c r="M23321" s="196"/>
      <c r="N23321" s="197"/>
      <c r="O23321" s="197"/>
      <c r="P23321" s="231"/>
    </row>
    <row r="23322" spans="2:16">
      <c r="B23322" s="351"/>
      <c r="C23322" s="435"/>
      <c r="D23322" s="399"/>
      <c r="E23322" s="400"/>
      <c r="G23322" s="401"/>
      <c r="H23322" s="401"/>
      <c r="I23322" s="401"/>
      <c r="J23322" s="194"/>
      <c r="K23322" s="194"/>
      <c r="L23322" s="195"/>
      <c r="M23322" s="196"/>
      <c r="N23322" s="197"/>
      <c r="O23322" s="197"/>
      <c r="P23322" s="231"/>
    </row>
    <row r="23323" spans="2:16">
      <c r="B23323" s="351"/>
      <c r="C23323" s="435"/>
      <c r="D23323" s="399"/>
      <c r="E23323" s="400"/>
      <c r="G23323" s="401"/>
      <c r="H23323" s="401"/>
      <c r="I23323" s="401"/>
      <c r="J23323" s="194"/>
      <c r="K23323" s="194"/>
      <c r="L23323" s="195"/>
      <c r="M23323" s="196"/>
      <c r="N23323" s="197"/>
      <c r="O23323" s="197"/>
      <c r="P23323" s="231"/>
    </row>
    <row r="23324" spans="2:16">
      <c r="B23324" s="351"/>
      <c r="C23324" s="435"/>
      <c r="D23324" s="399"/>
      <c r="E23324" s="400"/>
      <c r="G23324" s="401"/>
      <c r="H23324" s="401"/>
      <c r="I23324" s="401"/>
      <c r="J23324" s="194"/>
      <c r="K23324" s="194"/>
      <c r="L23324" s="195"/>
      <c r="M23324" s="196"/>
      <c r="N23324" s="197"/>
      <c r="O23324" s="197"/>
      <c r="P23324" s="231"/>
    </row>
    <row r="23325" spans="2:16">
      <c r="B23325" s="351"/>
      <c r="C23325" s="435"/>
      <c r="D23325" s="399"/>
      <c r="E23325" s="400"/>
      <c r="G23325" s="401"/>
      <c r="H23325" s="401"/>
      <c r="I23325" s="401"/>
      <c r="J23325" s="194"/>
      <c r="K23325" s="194"/>
      <c r="L23325" s="195"/>
      <c r="M23325" s="196"/>
      <c r="N23325" s="197"/>
      <c r="O23325" s="197"/>
      <c r="P23325" s="231"/>
    </row>
    <row r="23326" spans="2:16">
      <c r="B23326" s="351"/>
      <c r="C23326" s="435"/>
      <c r="D23326" s="399"/>
      <c r="E23326" s="400"/>
      <c r="G23326" s="401"/>
      <c r="H23326" s="401"/>
      <c r="I23326" s="401"/>
      <c r="J23326" s="194"/>
      <c r="K23326" s="194"/>
      <c r="L23326" s="195"/>
      <c r="M23326" s="196"/>
      <c r="N23326" s="197"/>
      <c r="O23326" s="197"/>
      <c r="P23326" s="231"/>
    </row>
    <row r="23327" spans="2:16">
      <c r="B23327" s="351"/>
      <c r="C23327" s="435"/>
      <c r="D23327" s="399"/>
      <c r="E23327" s="400"/>
      <c r="G23327" s="401"/>
      <c r="H23327" s="401"/>
      <c r="I23327" s="401"/>
      <c r="J23327" s="194"/>
      <c r="K23327" s="194"/>
      <c r="L23327" s="195"/>
      <c r="M23327" s="196"/>
      <c r="N23327" s="197"/>
      <c r="O23327" s="197"/>
      <c r="P23327" s="231"/>
    </row>
    <row r="23328" spans="2:16">
      <c r="B23328" s="351"/>
      <c r="C23328" s="435"/>
      <c r="D23328" s="399"/>
      <c r="E23328" s="400"/>
      <c r="G23328" s="401"/>
      <c r="H23328" s="401"/>
      <c r="I23328" s="401"/>
      <c r="J23328" s="194"/>
      <c r="K23328" s="194"/>
      <c r="L23328" s="195"/>
      <c r="M23328" s="196"/>
      <c r="N23328" s="197"/>
      <c r="O23328" s="197"/>
      <c r="P23328" s="231"/>
    </row>
    <row r="23329" spans="2:16">
      <c r="B23329" s="351"/>
      <c r="C23329" s="435"/>
      <c r="D23329" s="399"/>
      <c r="E23329" s="400"/>
      <c r="G23329" s="401"/>
      <c r="H23329" s="401"/>
      <c r="I23329" s="401"/>
      <c r="J23329" s="194"/>
      <c r="K23329" s="194"/>
      <c r="L23329" s="195"/>
      <c r="M23329" s="196"/>
      <c r="N23329" s="197"/>
      <c r="O23329" s="197"/>
      <c r="P23329" s="231"/>
    </row>
    <row r="23330" spans="2:16">
      <c r="B23330" s="351"/>
      <c r="C23330" s="435"/>
      <c r="D23330" s="399"/>
      <c r="E23330" s="400"/>
      <c r="G23330" s="401"/>
      <c r="H23330" s="401"/>
      <c r="I23330" s="401"/>
      <c r="J23330" s="194"/>
      <c r="K23330" s="194"/>
      <c r="L23330" s="195"/>
      <c r="M23330" s="196"/>
      <c r="N23330" s="197"/>
      <c r="O23330" s="197"/>
      <c r="P23330" s="231"/>
    </row>
    <row r="23331" spans="2:16">
      <c r="B23331" s="351"/>
      <c r="C23331" s="435"/>
      <c r="D23331" s="399"/>
      <c r="E23331" s="400"/>
      <c r="G23331" s="401"/>
      <c r="H23331" s="401"/>
      <c r="I23331" s="401"/>
      <c r="J23331" s="194"/>
      <c r="K23331" s="194"/>
      <c r="L23331" s="195"/>
      <c r="M23331" s="196"/>
      <c r="N23331" s="197"/>
      <c r="O23331" s="197"/>
      <c r="P23331" s="231"/>
    </row>
    <row r="23332" spans="2:16">
      <c r="B23332" s="351"/>
      <c r="C23332" s="435"/>
      <c r="D23332" s="399"/>
      <c r="E23332" s="400"/>
      <c r="G23332" s="401"/>
      <c r="H23332" s="401"/>
      <c r="I23332" s="401"/>
      <c r="J23332" s="194"/>
      <c r="K23332" s="194"/>
      <c r="L23332" s="195"/>
      <c r="M23332" s="196"/>
      <c r="N23332" s="197"/>
      <c r="O23332" s="197"/>
      <c r="P23332" s="231"/>
    </row>
    <row r="23333" spans="2:16">
      <c r="B23333" s="351"/>
      <c r="C23333" s="435"/>
      <c r="D23333" s="399"/>
      <c r="E23333" s="400"/>
      <c r="G23333" s="401"/>
      <c r="H23333" s="401"/>
      <c r="I23333" s="401"/>
      <c r="J23333" s="194"/>
      <c r="K23333" s="194"/>
      <c r="L23333" s="195"/>
      <c r="M23333" s="196"/>
      <c r="N23333" s="197"/>
      <c r="O23333" s="197"/>
      <c r="P23333" s="231"/>
    </row>
    <row r="23334" spans="2:16">
      <c r="B23334" s="351"/>
      <c r="C23334" s="435"/>
      <c r="D23334" s="399"/>
      <c r="E23334" s="400"/>
      <c r="G23334" s="401"/>
      <c r="H23334" s="401"/>
      <c r="I23334" s="401"/>
      <c r="J23334" s="194"/>
      <c r="K23334" s="194"/>
      <c r="L23334" s="195"/>
      <c r="M23334" s="196"/>
      <c r="N23334" s="197"/>
      <c r="O23334" s="197"/>
      <c r="P23334" s="231"/>
    </row>
    <row r="23335" spans="2:16">
      <c r="B23335" s="351"/>
      <c r="C23335" s="435"/>
      <c r="D23335" s="399"/>
      <c r="E23335" s="400"/>
      <c r="G23335" s="401"/>
      <c r="H23335" s="401"/>
      <c r="I23335" s="401"/>
      <c r="J23335" s="194"/>
      <c r="K23335" s="194"/>
      <c r="L23335" s="195"/>
      <c r="M23335" s="196"/>
      <c r="N23335" s="197"/>
      <c r="O23335" s="197"/>
      <c r="P23335" s="231"/>
    </row>
    <row r="23336" spans="2:16">
      <c r="B23336" s="351"/>
      <c r="C23336" s="435"/>
      <c r="D23336" s="399"/>
      <c r="E23336" s="400"/>
      <c r="G23336" s="401"/>
      <c r="H23336" s="401"/>
      <c r="I23336" s="401"/>
      <c r="J23336" s="194"/>
      <c r="K23336" s="194"/>
      <c r="L23336" s="195"/>
      <c r="M23336" s="196"/>
      <c r="N23336" s="197"/>
      <c r="O23336" s="197"/>
      <c r="P23336" s="231"/>
    </row>
    <row r="23337" spans="2:16">
      <c r="B23337" s="351"/>
      <c r="C23337" s="435"/>
      <c r="D23337" s="399"/>
      <c r="E23337" s="400"/>
      <c r="G23337" s="401"/>
      <c r="H23337" s="401"/>
      <c r="I23337" s="401"/>
      <c r="J23337" s="194"/>
      <c r="K23337" s="194"/>
      <c r="L23337" s="195"/>
      <c r="M23337" s="196"/>
      <c r="N23337" s="197"/>
      <c r="O23337" s="197"/>
      <c r="P23337" s="231"/>
    </row>
    <row r="23338" spans="2:16">
      <c r="B23338" s="351"/>
      <c r="C23338" s="435"/>
      <c r="D23338" s="399"/>
      <c r="E23338" s="400"/>
      <c r="G23338" s="401"/>
      <c r="H23338" s="401"/>
      <c r="I23338" s="401"/>
      <c r="J23338" s="194"/>
      <c r="K23338" s="194"/>
      <c r="L23338" s="195"/>
      <c r="M23338" s="196"/>
      <c r="N23338" s="197"/>
      <c r="O23338" s="197"/>
      <c r="P23338" s="231"/>
    </row>
    <row r="23339" spans="2:16">
      <c r="B23339" s="402"/>
      <c r="C23339" s="435"/>
      <c r="D23339" s="404"/>
      <c r="E23339" s="405"/>
      <c r="G23339" s="406"/>
      <c r="H23339" s="406"/>
      <c r="I23339" s="406"/>
      <c r="J23339" s="194"/>
      <c r="K23339" s="194"/>
      <c r="L23339" s="195"/>
      <c r="M23339" s="196"/>
      <c r="N23339" s="197"/>
      <c r="O23339" s="197"/>
      <c r="P23339" s="221"/>
    </row>
    <row r="23340" spans="2:16">
      <c r="B23340" s="351"/>
      <c r="C23340" s="435"/>
      <c r="D23340" s="399"/>
      <c r="E23340" s="400"/>
      <c r="G23340" s="401"/>
      <c r="H23340" s="401"/>
      <c r="I23340" s="401"/>
      <c r="J23340" s="194"/>
      <c r="K23340" s="194"/>
      <c r="L23340" s="195"/>
      <c r="M23340" s="196"/>
      <c r="N23340" s="197"/>
      <c r="O23340" s="197"/>
      <c r="P23340" s="231"/>
    </row>
    <row r="23341" spans="2:16">
      <c r="B23341" s="351"/>
      <c r="C23341" s="435"/>
      <c r="D23341" s="399"/>
      <c r="E23341" s="400"/>
      <c r="G23341" s="401"/>
      <c r="H23341" s="401"/>
      <c r="I23341" s="401"/>
      <c r="J23341" s="194"/>
      <c r="K23341" s="194"/>
      <c r="L23341" s="195"/>
      <c r="M23341" s="196"/>
      <c r="N23341" s="197"/>
      <c r="O23341" s="197"/>
      <c r="P23341" s="231"/>
    </row>
    <row r="23342" spans="2:16">
      <c r="B23342" s="351"/>
      <c r="C23342" s="435"/>
      <c r="D23342" s="399"/>
      <c r="E23342" s="400"/>
      <c r="G23342" s="401"/>
      <c r="H23342" s="401"/>
      <c r="I23342" s="401"/>
      <c r="J23342" s="194"/>
      <c r="K23342" s="194"/>
      <c r="L23342" s="195"/>
      <c r="M23342" s="196"/>
      <c r="N23342" s="197"/>
      <c r="O23342" s="197"/>
      <c r="P23342" s="231"/>
    </row>
    <row r="23343" spans="2:16">
      <c r="B23343" s="351"/>
      <c r="C23343" s="435"/>
      <c r="D23343" s="399"/>
      <c r="E23343" s="400"/>
      <c r="G23343" s="401"/>
      <c r="H23343" s="401"/>
      <c r="I23343" s="401"/>
      <c r="J23343" s="194"/>
      <c r="K23343" s="194"/>
      <c r="L23343" s="195"/>
      <c r="M23343" s="196"/>
      <c r="N23343" s="197"/>
      <c r="O23343" s="197"/>
      <c r="P23343" s="231"/>
    </row>
    <row r="23344" spans="2:16">
      <c r="B23344" s="351"/>
      <c r="C23344" s="435"/>
      <c r="D23344" s="399"/>
      <c r="E23344" s="400"/>
      <c r="G23344" s="401"/>
      <c r="H23344" s="401"/>
      <c r="I23344" s="401"/>
      <c r="J23344" s="194"/>
      <c r="K23344" s="194"/>
      <c r="L23344" s="195"/>
      <c r="M23344" s="196"/>
      <c r="N23344" s="197"/>
      <c r="O23344" s="197"/>
      <c r="P23344" s="231"/>
    </row>
    <row r="23345" spans="2:16">
      <c r="B23345" s="351"/>
      <c r="C23345" s="435"/>
      <c r="D23345" s="399"/>
      <c r="E23345" s="400"/>
      <c r="G23345" s="401"/>
      <c r="H23345" s="401"/>
      <c r="I23345" s="401"/>
      <c r="J23345" s="194"/>
      <c r="K23345" s="194"/>
      <c r="L23345" s="195"/>
      <c r="M23345" s="196"/>
      <c r="N23345" s="197"/>
      <c r="O23345" s="197"/>
      <c r="P23345" s="231"/>
    </row>
    <row r="23346" spans="2:16">
      <c r="B23346" s="351"/>
      <c r="C23346" s="435"/>
      <c r="D23346" s="399"/>
      <c r="E23346" s="400"/>
      <c r="G23346" s="401"/>
      <c r="H23346" s="401"/>
      <c r="I23346" s="401"/>
      <c r="J23346" s="194"/>
      <c r="K23346" s="194"/>
      <c r="L23346" s="195"/>
      <c r="M23346" s="196"/>
      <c r="N23346" s="197"/>
      <c r="O23346" s="197"/>
      <c r="P23346" s="231"/>
    </row>
    <row r="23347" spans="2:16">
      <c r="B23347" s="351"/>
      <c r="C23347" s="435"/>
      <c r="D23347" s="399"/>
      <c r="E23347" s="400"/>
      <c r="G23347" s="401"/>
      <c r="H23347" s="401"/>
      <c r="I23347" s="401"/>
      <c r="J23347" s="194"/>
      <c r="K23347" s="194"/>
      <c r="L23347" s="195"/>
      <c r="M23347" s="196"/>
      <c r="N23347" s="197"/>
      <c r="O23347" s="197"/>
      <c r="P23347" s="231"/>
    </row>
    <row r="23348" spans="2:16">
      <c r="B23348" s="351"/>
      <c r="C23348" s="435"/>
      <c r="D23348" s="399"/>
      <c r="E23348" s="400"/>
      <c r="G23348" s="401"/>
      <c r="H23348" s="401"/>
      <c r="I23348" s="401"/>
      <c r="J23348" s="194"/>
      <c r="K23348" s="194"/>
      <c r="L23348" s="195"/>
      <c r="M23348" s="196"/>
      <c r="N23348" s="197"/>
      <c r="O23348" s="197"/>
      <c r="P23348" s="231"/>
    </row>
    <row r="23349" spans="2:16">
      <c r="B23349" s="351"/>
      <c r="C23349" s="435"/>
      <c r="D23349" s="399"/>
      <c r="E23349" s="400"/>
      <c r="G23349" s="401"/>
      <c r="H23349" s="401"/>
      <c r="I23349" s="401"/>
      <c r="J23349" s="194"/>
      <c r="K23349" s="194"/>
      <c r="L23349" s="195"/>
      <c r="M23349" s="196"/>
      <c r="N23349" s="197"/>
      <c r="O23349" s="197"/>
      <c r="P23349" s="231"/>
    </row>
    <row r="23350" spans="2:16">
      <c r="B23350" s="351"/>
      <c r="C23350" s="435"/>
      <c r="D23350" s="399"/>
      <c r="E23350" s="400"/>
      <c r="G23350" s="401"/>
      <c r="H23350" s="401"/>
      <c r="I23350" s="401"/>
      <c r="J23350" s="194"/>
      <c r="K23350" s="194"/>
      <c r="L23350" s="195"/>
      <c r="M23350" s="196"/>
      <c r="N23350" s="197"/>
      <c r="O23350" s="197"/>
      <c r="P23350" s="231"/>
    </row>
    <row r="23351" spans="2:16">
      <c r="B23351" s="351"/>
      <c r="C23351" s="435"/>
      <c r="D23351" s="399"/>
      <c r="E23351" s="400"/>
      <c r="G23351" s="401"/>
      <c r="H23351" s="401"/>
      <c r="I23351" s="401"/>
      <c r="J23351" s="194"/>
      <c r="K23351" s="194"/>
      <c r="L23351" s="195"/>
      <c r="M23351" s="196"/>
      <c r="N23351" s="197"/>
      <c r="O23351" s="197"/>
      <c r="P23351" s="231"/>
    </row>
    <row r="23352" spans="2:16">
      <c r="B23352" s="351"/>
      <c r="C23352" s="435"/>
      <c r="D23352" s="399"/>
      <c r="E23352" s="400"/>
      <c r="G23352" s="401"/>
      <c r="H23352" s="401"/>
      <c r="I23352" s="401"/>
      <c r="J23352" s="194"/>
      <c r="K23352" s="194"/>
      <c r="L23352" s="195"/>
      <c r="M23352" s="196"/>
      <c r="N23352" s="197"/>
      <c r="O23352" s="197"/>
      <c r="P23352" s="231"/>
    </row>
    <row r="23353" spans="2:16">
      <c r="B23353" s="351"/>
      <c r="C23353" s="435"/>
      <c r="D23353" s="399"/>
      <c r="E23353" s="400"/>
      <c r="G23353" s="401"/>
      <c r="H23353" s="401"/>
      <c r="I23353" s="401"/>
      <c r="J23353" s="194"/>
      <c r="K23353" s="194"/>
      <c r="L23353" s="195"/>
      <c r="M23353" s="196"/>
      <c r="N23353" s="197"/>
      <c r="O23353" s="197"/>
      <c r="P23353" s="231"/>
    </row>
    <row r="23354" spans="2:16">
      <c r="B23354" s="351"/>
      <c r="C23354" s="435"/>
      <c r="D23354" s="399"/>
      <c r="E23354" s="400"/>
      <c r="G23354" s="401"/>
      <c r="H23354" s="401"/>
      <c r="I23354" s="401"/>
      <c r="J23354" s="194"/>
      <c r="K23354" s="194"/>
      <c r="L23354" s="195"/>
      <c r="M23354" s="196"/>
      <c r="N23354" s="197"/>
      <c r="O23354" s="197"/>
      <c r="P23354" s="231"/>
    </row>
    <row r="23355" spans="2:16">
      <c r="B23355" s="351"/>
      <c r="C23355" s="435"/>
      <c r="D23355" s="399"/>
      <c r="E23355" s="400"/>
      <c r="G23355" s="401"/>
      <c r="H23355" s="401"/>
      <c r="I23355" s="401"/>
      <c r="J23355" s="194"/>
      <c r="K23355" s="194"/>
      <c r="L23355" s="195"/>
      <c r="M23355" s="196"/>
      <c r="N23355" s="197"/>
      <c r="O23355" s="197"/>
      <c r="P23355" s="231"/>
    </row>
    <row r="23356" spans="2:16">
      <c r="B23356" s="351"/>
      <c r="C23356" s="435"/>
      <c r="D23356" s="399"/>
      <c r="E23356" s="400"/>
      <c r="G23356" s="401"/>
      <c r="H23356" s="401"/>
      <c r="I23356" s="401"/>
      <c r="J23356" s="194"/>
      <c r="K23356" s="194"/>
      <c r="L23356" s="195"/>
      <c r="M23356" s="196"/>
      <c r="N23356" s="197"/>
      <c r="O23356" s="197"/>
      <c r="P23356" s="231"/>
    </row>
    <row r="23357" spans="2:16">
      <c r="B23357" s="351"/>
      <c r="C23357" s="435"/>
      <c r="D23357" s="399"/>
      <c r="E23357" s="400"/>
      <c r="G23357" s="401"/>
      <c r="H23357" s="401"/>
      <c r="I23357" s="401"/>
      <c r="J23357" s="194"/>
      <c r="K23357" s="194"/>
      <c r="L23357" s="195"/>
      <c r="M23357" s="196"/>
      <c r="N23357" s="197"/>
      <c r="O23357" s="197"/>
      <c r="P23357" s="231"/>
    </row>
    <row r="23358" spans="2:16">
      <c r="B23358" s="351"/>
      <c r="C23358" s="435"/>
      <c r="D23358" s="399"/>
      <c r="E23358" s="400"/>
      <c r="G23358" s="401"/>
      <c r="H23358" s="401"/>
      <c r="I23358" s="401"/>
      <c r="J23358" s="194"/>
      <c r="K23358" s="194"/>
      <c r="L23358" s="195"/>
      <c r="M23358" s="196"/>
      <c r="N23358" s="197"/>
      <c r="O23358" s="197"/>
      <c r="P23358" s="231"/>
    </row>
    <row r="23359" spans="2:16">
      <c r="B23359" s="351"/>
      <c r="C23359" s="435"/>
      <c r="D23359" s="399"/>
      <c r="E23359" s="400"/>
      <c r="G23359" s="401"/>
      <c r="H23359" s="401"/>
      <c r="I23359" s="401"/>
      <c r="J23359" s="194"/>
      <c r="K23359" s="194"/>
      <c r="L23359" s="195"/>
      <c r="M23359" s="196"/>
      <c r="N23359" s="197"/>
      <c r="O23359" s="197"/>
      <c r="P23359" s="231"/>
    </row>
    <row r="23360" spans="2:16">
      <c r="B23360" s="351"/>
      <c r="C23360" s="435"/>
      <c r="D23360" s="399"/>
      <c r="E23360" s="400"/>
      <c r="G23360" s="401"/>
      <c r="H23360" s="401"/>
      <c r="I23360" s="401"/>
      <c r="J23360" s="194"/>
      <c r="K23360" s="194"/>
      <c r="L23360" s="195"/>
      <c r="M23360" s="196"/>
      <c r="N23360" s="197"/>
      <c r="O23360" s="197"/>
      <c r="P23360" s="231"/>
    </row>
    <row r="23361" spans="2:16">
      <c r="B23361" s="351"/>
      <c r="C23361" s="435"/>
      <c r="D23361" s="399"/>
      <c r="E23361" s="400"/>
      <c r="G23361" s="401"/>
      <c r="H23361" s="401"/>
      <c r="I23361" s="401"/>
      <c r="J23361" s="194"/>
      <c r="K23361" s="194"/>
      <c r="L23361" s="195"/>
      <c r="M23361" s="196"/>
      <c r="N23361" s="197"/>
      <c r="O23361" s="197"/>
      <c r="P23361" s="231"/>
    </row>
    <row r="23362" spans="2:16">
      <c r="B23362" s="351"/>
      <c r="C23362" s="435"/>
      <c r="D23362" s="399"/>
      <c r="E23362" s="400"/>
      <c r="G23362" s="401"/>
      <c r="H23362" s="401"/>
      <c r="I23362" s="401"/>
      <c r="J23362" s="194"/>
      <c r="K23362" s="194"/>
      <c r="L23362" s="195"/>
      <c r="M23362" s="196"/>
      <c r="N23362" s="197"/>
      <c r="O23362" s="197"/>
      <c r="P23362" s="231"/>
    </row>
    <row r="23363" spans="2:16">
      <c r="B23363" s="351"/>
      <c r="C23363" s="435"/>
      <c r="D23363" s="399"/>
      <c r="E23363" s="400"/>
      <c r="G23363" s="401"/>
      <c r="H23363" s="401"/>
      <c r="I23363" s="401"/>
      <c r="J23363" s="194"/>
      <c r="K23363" s="194"/>
      <c r="L23363" s="195"/>
      <c r="M23363" s="196"/>
      <c r="N23363" s="197"/>
      <c r="O23363" s="197"/>
      <c r="P23363" s="231"/>
    </row>
    <row r="23364" spans="2:16">
      <c r="B23364" s="351"/>
      <c r="C23364" s="435"/>
      <c r="D23364" s="399"/>
      <c r="E23364" s="400"/>
      <c r="G23364" s="401"/>
      <c r="H23364" s="401"/>
      <c r="I23364" s="401"/>
      <c r="J23364" s="194"/>
      <c r="K23364" s="194"/>
      <c r="L23364" s="195"/>
      <c r="M23364" s="196"/>
      <c r="N23364" s="197"/>
      <c r="O23364" s="197"/>
      <c r="P23364" s="231"/>
    </row>
    <row r="23365" spans="2:16">
      <c r="B23365" s="351"/>
      <c r="C23365" s="435"/>
      <c r="D23365" s="399"/>
      <c r="E23365" s="400"/>
      <c r="G23365" s="401"/>
      <c r="H23365" s="401"/>
      <c r="I23365" s="401"/>
      <c r="J23365" s="194"/>
      <c r="K23365" s="194"/>
      <c r="L23365" s="195"/>
      <c r="M23365" s="196"/>
      <c r="N23365" s="197"/>
      <c r="O23365" s="197"/>
      <c r="P23365" s="231"/>
    </row>
    <row r="23366" spans="2:16">
      <c r="B23366" s="351"/>
      <c r="C23366" s="435"/>
      <c r="D23366" s="399"/>
      <c r="E23366" s="400"/>
      <c r="G23366" s="401"/>
      <c r="H23366" s="401"/>
      <c r="I23366" s="401"/>
      <c r="J23366" s="194"/>
      <c r="K23366" s="194"/>
      <c r="L23366" s="195"/>
      <c r="M23366" s="196"/>
      <c r="N23366" s="197"/>
      <c r="O23366" s="197"/>
      <c r="P23366" s="231"/>
    </row>
    <row r="23367" spans="2:16">
      <c r="B23367" s="351"/>
      <c r="C23367" s="435"/>
      <c r="D23367" s="399"/>
      <c r="E23367" s="400"/>
      <c r="G23367" s="401"/>
      <c r="H23367" s="401"/>
      <c r="I23367" s="401"/>
      <c r="J23367" s="194"/>
      <c r="K23367" s="194"/>
      <c r="L23367" s="195"/>
      <c r="M23367" s="196"/>
      <c r="N23367" s="197"/>
      <c r="O23367" s="197"/>
      <c r="P23367" s="231"/>
    </row>
    <row r="23368" spans="2:16">
      <c r="B23368" s="351"/>
      <c r="C23368" s="435"/>
      <c r="D23368" s="399"/>
      <c r="E23368" s="400"/>
      <c r="G23368" s="401"/>
      <c r="H23368" s="401"/>
      <c r="I23368" s="401"/>
      <c r="J23368" s="194"/>
      <c r="K23368" s="194"/>
      <c r="L23368" s="195"/>
      <c r="M23368" s="196"/>
      <c r="N23368" s="197"/>
      <c r="O23368" s="197"/>
      <c r="P23368" s="231"/>
    </row>
    <row r="23369" spans="2:16">
      <c r="B23369" s="351"/>
      <c r="C23369" s="435"/>
      <c r="D23369" s="399"/>
      <c r="E23369" s="400"/>
      <c r="G23369" s="401"/>
      <c r="H23369" s="401"/>
      <c r="I23369" s="401"/>
      <c r="J23369" s="194"/>
      <c r="K23369" s="194"/>
      <c r="L23369" s="195"/>
      <c r="M23369" s="196"/>
      <c r="N23369" s="197"/>
      <c r="O23369" s="197"/>
      <c r="P23369" s="231"/>
    </row>
    <row r="23370" spans="2:16">
      <c r="B23370" s="351"/>
      <c r="C23370" s="435"/>
      <c r="D23370" s="399"/>
      <c r="E23370" s="400"/>
      <c r="G23370" s="401"/>
      <c r="H23370" s="401"/>
      <c r="I23370" s="401"/>
      <c r="J23370" s="194"/>
      <c r="K23370" s="194"/>
      <c r="L23370" s="195"/>
      <c r="M23370" s="196"/>
      <c r="N23370" s="197"/>
      <c r="O23370" s="197"/>
      <c r="P23370" s="231"/>
    </row>
    <row r="23371" spans="2:16">
      <c r="B23371" s="351"/>
      <c r="C23371" s="435"/>
      <c r="D23371" s="399"/>
      <c r="E23371" s="400"/>
      <c r="G23371" s="401"/>
      <c r="H23371" s="401"/>
      <c r="I23371" s="401"/>
      <c r="J23371" s="194"/>
      <c r="K23371" s="194"/>
      <c r="L23371" s="195"/>
      <c r="M23371" s="196"/>
      <c r="N23371" s="197"/>
      <c r="O23371" s="197"/>
      <c r="P23371" s="231"/>
    </row>
    <row r="23372" spans="2:16">
      <c r="B23372" s="351"/>
      <c r="C23372" s="435"/>
      <c r="D23372" s="399"/>
      <c r="E23372" s="400"/>
      <c r="G23372" s="401"/>
      <c r="H23372" s="401"/>
      <c r="I23372" s="401"/>
      <c r="J23372" s="194"/>
      <c r="K23372" s="194"/>
      <c r="L23372" s="195"/>
      <c r="M23372" s="196"/>
      <c r="N23372" s="197"/>
      <c r="O23372" s="197"/>
      <c r="P23372" s="231"/>
    </row>
    <row r="23373" spans="2:16">
      <c r="B23373" s="351"/>
      <c r="C23373" s="435"/>
      <c r="D23373" s="399"/>
      <c r="E23373" s="400"/>
      <c r="G23373" s="401"/>
      <c r="H23373" s="401"/>
      <c r="I23373" s="401"/>
      <c r="J23373" s="194"/>
      <c r="K23373" s="194"/>
      <c r="L23373" s="195"/>
      <c r="M23373" s="196"/>
      <c r="N23373" s="197"/>
      <c r="O23373" s="197"/>
      <c r="P23373" s="231"/>
    </row>
    <row r="23374" spans="2:16">
      <c r="B23374" s="351"/>
      <c r="C23374" s="435"/>
      <c r="D23374" s="399"/>
      <c r="E23374" s="400"/>
      <c r="G23374" s="401"/>
      <c r="H23374" s="401"/>
      <c r="I23374" s="401"/>
      <c r="J23374" s="194"/>
      <c r="K23374" s="194"/>
      <c r="L23374" s="195"/>
      <c r="M23374" s="196"/>
      <c r="N23374" s="197"/>
      <c r="O23374" s="197"/>
      <c r="P23374" s="231"/>
    </row>
    <row r="23375" spans="2:16">
      <c r="B23375" s="351"/>
      <c r="C23375" s="435"/>
      <c r="D23375" s="399"/>
      <c r="E23375" s="400"/>
      <c r="G23375" s="401"/>
      <c r="H23375" s="401"/>
      <c r="I23375" s="401"/>
      <c r="J23375" s="194"/>
      <c r="K23375" s="194"/>
      <c r="L23375" s="195"/>
      <c r="M23375" s="196"/>
      <c r="N23375" s="197"/>
      <c r="O23375" s="197"/>
      <c r="P23375" s="231"/>
    </row>
    <row r="23376" spans="2:16">
      <c r="B23376" s="351"/>
      <c r="C23376" s="435"/>
      <c r="D23376" s="399"/>
      <c r="E23376" s="400"/>
      <c r="G23376" s="401"/>
      <c r="H23376" s="401"/>
      <c r="I23376" s="401"/>
      <c r="J23376" s="194"/>
      <c r="K23376" s="194"/>
      <c r="L23376" s="195"/>
      <c r="M23376" s="196"/>
      <c r="N23376" s="197"/>
      <c r="O23376" s="197"/>
      <c r="P23376" s="231"/>
    </row>
    <row r="23377" spans="2:16">
      <c r="B23377" s="351"/>
      <c r="C23377" s="435"/>
      <c r="D23377" s="399"/>
      <c r="E23377" s="400"/>
      <c r="G23377" s="401"/>
      <c r="H23377" s="401"/>
      <c r="I23377" s="401"/>
      <c r="J23377" s="194"/>
      <c r="K23377" s="194"/>
      <c r="L23377" s="195"/>
      <c r="M23377" s="196"/>
      <c r="N23377" s="197"/>
      <c r="O23377" s="197"/>
      <c r="P23377" s="231"/>
    </row>
    <row r="23378" spans="2:16">
      <c r="B23378" s="351"/>
      <c r="C23378" s="435"/>
      <c r="D23378" s="399"/>
      <c r="E23378" s="400"/>
      <c r="G23378" s="401"/>
      <c r="H23378" s="401"/>
      <c r="I23378" s="401"/>
      <c r="J23378" s="194"/>
      <c r="K23378" s="194"/>
      <c r="L23378" s="195"/>
      <c r="M23378" s="196"/>
      <c r="N23378" s="197"/>
      <c r="O23378" s="197"/>
      <c r="P23378" s="231"/>
    </row>
    <row r="23379" spans="2:16">
      <c r="B23379" s="351"/>
      <c r="C23379" s="435"/>
      <c r="D23379" s="399"/>
      <c r="E23379" s="400"/>
      <c r="G23379" s="401"/>
      <c r="H23379" s="401"/>
      <c r="I23379" s="401"/>
      <c r="J23379" s="194"/>
      <c r="K23379" s="194"/>
      <c r="L23379" s="195"/>
      <c r="M23379" s="196"/>
      <c r="N23379" s="197"/>
      <c r="O23379" s="197"/>
      <c r="P23379" s="231"/>
    </row>
    <row r="23380" spans="2:16">
      <c r="B23380" s="351"/>
      <c r="C23380" s="435"/>
      <c r="D23380" s="399"/>
      <c r="E23380" s="400"/>
      <c r="G23380" s="401"/>
      <c r="H23380" s="401"/>
      <c r="I23380" s="401"/>
      <c r="J23380" s="194"/>
      <c r="K23380" s="194"/>
      <c r="L23380" s="195"/>
      <c r="M23380" s="196"/>
      <c r="N23380" s="197"/>
      <c r="O23380" s="197"/>
      <c r="P23380" s="231"/>
    </row>
    <row r="23381" spans="2:16">
      <c r="B23381" s="351"/>
      <c r="C23381" s="435"/>
      <c r="D23381" s="399"/>
      <c r="E23381" s="400"/>
      <c r="G23381" s="401"/>
      <c r="H23381" s="401"/>
      <c r="I23381" s="401"/>
      <c r="J23381" s="194"/>
      <c r="K23381" s="194"/>
      <c r="L23381" s="195"/>
      <c r="M23381" s="196"/>
      <c r="N23381" s="197"/>
      <c r="O23381" s="197"/>
      <c r="P23381" s="231"/>
    </row>
    <row r="23382" spans="2:16">
      <c r="B23382" s="351"/>
      <c r="C23382" s="435"/>
      <c r="D23382" s="399"/>
      <c r="E23382" s="400"/>
      <c r="G23382" s="401"/>
      <c r="H23382" s="401"/>
      <c r="I23382" s="401"/>
      <c r="J23382" s="194"/>
      <c r="K23382" s="194"/>
      <c r="L23382" s="195"/>
      <c r="M23382" s="196"/>
      <c r="N23382" s="197"/>
      <c r="O23382" s="197"/>
      <c r="P23382" s="231"/>
    </row>
    <row r="23383" spans="2:16">
      <c r="B23383" s="351"/>
      <c r="C23383" s="435"/>
      <c r="D23383" s="399"/>
      <c r="E23383" s="400"/>
      <c r="G23383" s="401"/>
      <c r="H23383" s="401"/>
      <c r="I23383" s="401"/>
      <c r="J23383" s="194"/>
      <c r="K23383" s="194"/>
      <c r="L23383" s="195"/>
      <c r="M23383" s="196"/>
      <c r="N23383" s="197"/>
      <c r="O23383" s="197"/>
      <c r="P23383" s="231"/>
    </row>
    <row r="23384" spans="2:16">
      <c r="B23384" s="351"/>
      <c r="C23384" s="435"/>
      <c r="D23384" s="399"/>
      <c r="E23384" s="400"/>
      <c r="G23384" s="401"/>
      <c r="H23384" s="401"/>
      <c r="I23384" s="401"/>
      <c r="J23384" s="194"/>
      <c r="K23384" s="194"/>
      <c r="L23384" s="195"/>
      <c r="M23384" s="196"/>
      <c r="N23384" s="197"/>
      <c r="O23384" s="197"/>
      <c r="P23384" s="231"/>
    </row>
    <row r="23385" spans="2:16">
      <c r="B23385" s="351"/>
      <c r="C23385" s="435"/>
      <c r="D23385" s="399"/>
      <c r="E23385" s="400"/>
      <c r="G23385" s="401"/>
      <c r="H23385" s="401"/>
      <c r="I23385" s="401"/>
      <c r="J23385" s="194"/>
      <c r="K23385" s="194"/>
      <c r="L23385" s="195"/>
      <c r="M23385" s="196"/>
      <c r="N23385" s="197"/>
      <c r="O23385" s="197"/>
      <c r="P23385" s="231"/>
    </row>
    <row r="23386" spans="2:16">
      <c r="B23386" s="351"/>
      <c r="C23386" s="435"/>
      <c r="D23386" s="399"/>
      <c r="E23386" s="400"/>
      <c r="G23386" s="401"/>
      <c r="H23386" s="401"/>
      <c r="I23386" s="401"/>
      <c r="J23386" s="194"/>
      <c r="K23386" s="194"/>
      <c r="L23386" s="195"/>
      <c r="M23386" s="196"/>
      <c r="N23386" s="197"/>
      <c r="O23386" s="197"/>
      <c r="P23386" s="231"/>
    </row>
    <row r="23387" spans="2:16">
      <c r="B23387" s="351"/>
      <c r="C23387" s="435"/>
      <c r="D23387" s="399"/>
      <c r="E23387" s="400"/>
      <c r="G23387" s="401"/>
      <c r="H23387" s="401"/>
      <c r="I23387" s="401"/>
      <c r="J23387" s="194"/>
      <c r="K23387" s="194"/>
      <c r="L23387" s="195"/>
      <c r="M23387" s="196"/>
      <c r="N23387" s="197"/>
      <c r="O23387" s="197"/>
      <c r="P23387" s="231"/>
    </row>
    <row r="23388" spans="2:16">
      <c r="B23388" s="351"/>
      <c r="C23388" s="435"/>
      <c r="D23388" s="399"/>
      <c r="E23388" s="400"/>
      <c r="G23388" s="401"/>
      <c r="H23388" s="401"/>
      <c r="I23388" s="401"/>
      <c r="J23388" s="194"/>
      <c r="K23388" s="194"/>
      <c r="L23388" s="195"/>
      <c r="M23388" s="196"/>
      <c r="N23388" s="197"/>
      <c r="O23388" s="197"/>
      <c r="P23388" s="231"/>
    </row>
    <row r="23389" spans="2:16">
      <c r="B23389" s="351"/>
      <c r="C23389" s="435"/>
      <c r="D23389" s="399"/>
      <c r="E23389" s="400"/>
      <c r="G23389" s="401"/>
      <c r="H23389" s="401"/>
      <c r="I23389" s="401"/>
      <c r="J23389" s="194"/>
      <c r="K23389" s="194"/>
      <c r="L23389" s="195"/>
      <c r="M23389" s="196"/>
      <c r="N23389" s="197"/>
      <c r="O23389" s="197"/>
      <c r="P23389" s="231"/>
    </row>
    <row r="23390" spans="2:16">
      <c r="B23390" s="351"/>
      <c r="C23390" s="435"/>
      <c r="D23390" s="399"/>
      <c r="E23390" s="400"/>
      <c r="G23390" s="401"/>
      <c r="H23390" s="401"/>
      <c r="I23390" s="401"/>
      <c r="J23390" s="194"/>
      <c r="K23390" s="194"/>
      <c r="L23390" s="195"/>
      <c r="M23390" s="196"/>
      <c r="N23390" s="197"/>
      <c r="O23390" s="197"/>
      <c r="P23390" s="231"/>
    </row>
    <row r="23391" spans="2:16">
      <c r="B23391" s="351"/>
      <c r="C23391" s="435"/>
      <c r="D23391" s="399"/>
      <c r="E23391" s="400"/>
      <c r="G23391" s="401"/>
      <c r="H23391" s="401"/>
      <c r="I23391" s="401"/>
      <c r="J23391" s="194"/>
      <c r="K23391" s="194"/>
      <c r="L23391" s="195"/>
      <c r="M23391" s="196"/>
      <c r="N23391" s="197"/>
      <c r="O23391" s="197"/>
      <c r="P23391" s="231"/>
    </row>
    <row r="23392" spans="2:16">
      <c r="B23392" s="351"/>
      <c r="C23392" s="435"/>
      <c r="D23392" s="399"/>
      <c r="E23392" s="400"/>
      <c r="G23392" s="401"/>
      <c r="H23392" s="401"/>
      <c r="I23392" s="401"/>
      <c r="J23392" s="194"/>
      <c r="K23392" s="194"/>
      <c r="L23392" s="195"/>
      <c r="M23392" s="196"/>
      <c r="N23392" s="197"/>
      <c r="O23392" s="197"/>
      <c r="P23392" s="231"/>
    </row>
    <row r="23393" spans="2:16">
      <c r="B23393" s="351"/>
      <c r="C23393" s="435"/>
      <c r="D23393" s="399"/>
      <c r="E23393" s="400"/>
      <c r="G23393" s="401"/>
      <c r="H23393" s="401"/>
      <c r="I23393" s="401"/>
      <c r="J23393" s="194"/>
      <c r="K23393" s="194"/>
      <c r="L23393" s="195"/>
      <c r="M23393" s="196"/>
      <c r="N23393" s="197"/>
      <c r="O23393" s="197"/>
      <c r="P23393" s="231"/>
    </row>
    <row r="23394" spans="2:16">
      <c r="B23394" s="351"/>
      <c r="C23394" s="435"/>
      <c r="D23394" s="399"/>
      <c r="E23394" s="400"/>
      <c r="G23394" s="401"/>
      <c r="H23394" s="401"/>
      <c r="I23394" s="401"/>
      <c r="J23394" s="194"/>
      <c r="K23394" s="194"/>
      <c r="L23394" s="195"/>
      <c r="M23394" s="196"/>
      <c r="N23394" s="197"/>
      <c r="O23394" s="197"/>
      <c r="P23394" s="231"/>
    </row>
    <row r="23395" spans="2:16">
      <c r="B23395" s="351"/>
      <c r="C23395" s="435"/>
      <c r="D23395" s="399"/>
      <c r="E23395" s="400"/>
      <c r="G23395" s="401"/>
      <c r="H23395" s="401"/>
      <c r="I23395" s="401"/>
      <c r="J23395" s="194"/>
      <c r="K23395" s="194"/>
      <c r="L23395" s="195"/>
      <c r="M23395" s="196"/>
      <c r="N23395" s="197"/>
      <c r="O23395" s="197"/>
      <c r="P23395" s="231"/>
    </row>
    <row r="23396" spans="2:16">
      <c r="B23396" s="351"/>
      <c r="C23396" s="435"/>
      <c r="D23396" s="399"/>
      <c r="E23396" s="400"/>
      <c r="G23396" s="401"/>
      <c r="H23396" s="401"/>
      <c r="I23396" s="401"/>
      <c r="J23396" s="194"/>
      <c r="K23396" s="194"/>
      <c r="L23396" s="195"/>
      <c r="M23396" s="196"/>
      <c r="N23396" s="197"/>
      <c r="O23396" s="197"/>
      <c r="P23396" s="231"/>
    </row>
    <row r="23397" spans="2:16">
      <c r="B23397" s="351"/>
      <c r="C23397" s="435"/>
      <c r="D23397" s="399"/>
      <c r="E23397" s="400"/>
      <c r="G23397" s="401"/>
      <c r="H23397" s="401"/>
      <c r="I23397" s="401"/>
      <c r="J23397" s="194"/>
      <c r="K23397" s="194"/>
      <c r="L23397" s="195"/>
      <c r="M23397" s="196"/>
      <c r="N23397" s="197"/>
      <c r="O23397" s="197"/>
      <c r="P23397" s="231"/>
    </row>
    <row r="23398" spans="2:16">
      <c r="B23398" s="351"/>
      <c r="C23398" s="435"/>
      <c r="D23398" s="399"/>
      <c r="E23398" s="400"/>
      <c r="G23398" s="401"/>
      <c r="H23398" s="401"/>
      <c r="I23398" s="401"/>
      <c r="J23398" s="194"/>
      <c r="K23398" s="194"/>
      <c r="L23398" s="195"/>
      <c r="M23398" s="196"/>
      <c r="N23398" s="197"/>
      <c r="O23398" s="197"/>
      <c r="P23398" s="231"/>
    </row>
    <row r="23399" spans="2:16">
      <c r="B23399" s="351"/>
      <c r="C23399" s="435"/>
      <c r="D23399" s="399"/>
      <c r="E23399" s="400"/>
      <c r="G23399" s="401"/>
      <c r="H23399" s="401"/>
      <c r="I23399" s="401"/>
      <c r="J23399" s="194"/>
      <c r="K23399" s="194"/>
      <c r="L23399" s="195"/>
      <c r="M23399" s="196"/>
      <c r="N23399" s="197"/>
      <c r="O23399" s="197"/>
      <c r="P23399" s="231"/>
    </row>
    <row r="23400" spans="2:16">
      <c r="B23400" s="351"/>
      <c r="C23400" s="435"/>
      <c r="D23400" s="399"/>
      <c r="E23400" s="400"/>
      <c r="G23400" s="401"/>
      <c r="H23400" s="401"/>
      <c r="I23400" s="401"/>
      <c r="J23400" s="194"/>
      <c r="K23400" s="194"/>
      <c r="L23400" s="195"/>
      <c r="M23400" s="196"/>
      <c r="N23400" s="197"/>
      <c r="O23400" s="197"/>
      <c r="P23400" s="231"/>
    </row>
    <row r="23401" spans="2:16">
      <c r="B23401" s="351"/>
      <c r="C23401" s="435"/>
      <c r="D23401" s="399"/>
      <c r="E23401" s="400"/>
      <c r="G23401" s="401"/>
      <c r="H23401" s="401"/>
      <c r="I23401" s="401"/>
      <c r="J23401" s="194"/>
      <c r="K23401" s="194"/>
      <c r="L23401" s="195"/>
      <c r="M23401" s="196"/>
      <c r="N23401" s="197"/>
      <c r="O23401" s="197"/>
      <c r="P23401" s="231"/>
    </row>
    <row r="23402" spans="2:16">
      <c r="B23402" s="351"/>
      <c r="C23402" s="435"/>
      <c r="D23402" s="399"/>
      <c r="E23402" s="400"/>
      <c r="G23402" s="401"/>
      <c r="H23402" s="401"/>
      <c r="I23402" s="401"/>
      <c r="J23402" s="194"/>
      <c r="K23402" s="194"/>
      <c r="L23402" s="195"/>
      <c r="M23402" s="196"/>
      <c r="N23402" s="197"/>
      <c r="O23402" s="197"/>
      <c r="P23402" s="231"/>
    </row>
    <row r="23403" spans="2:16">
      <c r="B23403" s="351"/>
      <c r="C23403" s="435"/>
      <c r="D23403" s="399"/>
      <c r="E23403" s="400"/>
      <c r="G23403" s="401"/>
      <c r="H23403" s="401"/>
      <c r="I23403" s="401"/>
      <c r="J23403" s="194"/>
      <c r="K23403" s="194"/>
      <c r="L23403" s="195"/>
      <c r="M23403" s="196"/>
      <c r="N23403" s="197"/>
      <c r="O23403" s="197"/>
      <c r="P23403" s="231"/>
    </row>
    <row r="23404" spans="2:16">
      <c r="B23404" s="351"/>
      <c r="C23404" s="435"/>
      <c r="D23404" s="399"/>
      <c r="E23404" s="400"/>
      <c r="G23404" s="401"/>
      <c r="H23404" s="401"/>
      <c r="I23404" s="401"/>
      <c r="J23404" s="194"/>
      <c r="K23404" s="194"/>
      <c r="L23404" s="195"/>
      <c r="M23404" s="196"/>
      <c r="N23404" s="197"/>
      <c r="O23404" s="197"/>
      <c r="P23404" s="231"/>
    </row>
    <row r="23405" spans="2:16">
      <c r="B23405" s="351"/>
      <c r="C23405" s="435"/>
      <c r="D23405" s="399"/>
      <c r="E23405" s="400"/>
      <c r="G23405" s="401"/>
      <c r="H23405" s="401"/>
      <c r="I23405" s="401"/>
      <c r="J23405" s="194"/>
      <c r="K23405" s="194"/>
      <c r="L23405" s="195"/>
      <c r="M23405" s="196"/>
      <c r="N23405" s="197"/>
      <c r="O23405" s="197"/>
      <c r="P23405" s="231"/>
    </row>
    <row r="23406" spans="2:16">
      <c r="B23406" s="351"/>
      <c r="C23406" s="435"/>
      <c r="D23406" s="399"/>
      <c r="E23406" s="400"/>
      <c r="G23406" s="401"/>
      <c r="H23406" s="401"/>
      <c r="I23406" s="401"/>
      <c r="J23406" s="194"/>
      <c r="K23406" s="194"/>
      <c r="L23406" s="195"/>
      <c r="M23406" s="196"/>
      <c r="N23406" s="197"/>
      <c r="O23406" s="197"/>
      <c r="P23406" s="231"/>
    </row>
    <row r="23407" spans="2:16">
      <c r="B23407" s="351"/>
      <c r="C23407" s="435"/>
      <c r="D23407" s="399"/>
      <c r="E23407" s="400"/>
      <c r="G23407" s="401"/>
      <c r="H23407" s="401"/>
      <c r="I23407" s="401"/>
      <c r="J23407" s="194"/>
      <c r="K23407" s="194"/>
      <c r="L23407" s="195"/>
      <c r="M23407" s="196"/>
      <c r="N23407" s="197"/>
      <c r="O23407" s="197"/>
      <c r="P23407" s="231"/>
    </row>
    <row r="23408" spans="2:16">
      <c r="B23408" s="351"/>
      <c r="C23408" s="435"/>
      <c r="D23408" s="399"/>
      <c r="E23408" s="400"/>
      <c r="G23408" s="401"/>
      <c r="H23408" s="401"/>
      <c r="I23408" s="401"/>
      <c r="J23408" s="194"/>
      <c r="K23408" s="194"/>
      <c r="L23408" s="195"/>
      <c r="M23408" s="196"/>
      <c r="N23408" s="197"/>
      <c r="O23408" s="197"/>
      <c r="P23408" s="231"/>
    </row>
    <row r="23409" spans="2:16">
      <c r="B23409" s="351"/>
      <c r="C23409" s="435"/>
      <c r="D23409" s="399"/>
      <c r="E23409" s="400"/>
      <c r="G23409" s="401"/>
      <c r="H23409" s="401"/>
      <c r="I23409" s="401"/>
      <c r="J23409" s="194"/>
      <c r="K23409" s="194"/>
      <c r="L23409" s="195"/>
      <c r="M23409" s="196"/>
      <c r="N23409" s="197"/>
      <c r="O23409" s="197"/>
      <c r="P23409" s="231"/>
    </row>
    <row r="23410" spans="2:16">
      <c r="B23410" s="351"/>
      <c r="C23410" s="435"/>
      <c r="D23410" s="399"/>
      <c r="E23410" s="400"/>
      <c r="G23410" s="401"/>
      <c r="H23410" s="401"/>
      <c r="I23410" s="401"/>
      <c r="J23410" s="194"/>
      <c r="K23410" s="194"/>
      <c r="L23410" s="195"/>
      <c r="M23410" s="196"/>
      <c r="N23410" s="197"/>
      <c r="O23410" s="197"/>
      <c r="P23410" s="231"/>
    </row>
    <row r="23411" spans="2:16">
      <c r="B23411" s="351"/>
      <c r="C23411" s="435"/>
      <c r="D23411" s="399"/>
      <c r="E23411" s="400"/>
      <c r="G23411" s="401"/>
      <c r="H23411" s="401"/>
      <c r="I23411" s="401"/>
      <c r="J23411" s="194"/>
      <c r="K23411" s="194"/>
      <c r="L23411" s="195"/>
      <c r="M23411" s="196"/>
      <c r="N23411" s="197"/>
      <c r="O23411" s="197"/>
      <c r="P23411" s="231"/>
    </row>
    <row r="23412" spans="2:16">
      <c r="B23412" s="351"/>
      <c r="C23412" s="435"/>
      <c r="D23412" s="399"/>
      <c r="E23412" s="400"/>
      <c r="G23412" s="401"/>
      <c r="H23412" s="401"/>
      <c r="I23412" s="401"/>
      <c r="J23412" s="194"/>
      <c r="K23412" s="194"/>
      <c r="L23412" s="195"/>
      <c r="M23412" s="196"/>
      <c r="N23412" s="197"/>
      <c r="O23412" s="197"/>
      <c r="P23412" s="231"/>
    </row>
    <row r="23413" spans="2:16">
      <c r="B23413" s="351"/>
      <c r="C23413" s="435"/>
      <c r="D23413" s="399"/>
      <c r="E23413" s="400"/>
      <c r="G23413" s="401"/>
      <c r="H23413" s="401"/>
      <c r="I23413" s="401"/>
      <c r="J23413" s="194"/>
      <c r="K23413" s="194"/>
      <c r="L23413" s="195"/>
      <c r="M23413" s="196"/>
      <c r="N23413" s="197"/>
      <c r="O23413" s="197"/>
      <c r="P23413" s="231"/>
    </row>
    <row r="23414" spans="2:16">
      <c r="B23414" s="351"/>
      <c r="C23414" s="435"/>
      <c r="D23414" s="399"/>
      <c r="E23414" s="400"/>
      <c r="G23414" s="401"/>
      <c r="H23414" s="401"/>
      <c r="I23414" s="401"/>
      <c r="J23414" s="194"/>
      <c r="K23414" s="194"/>
      <c r="L23414" s="195"/>
      <c r="M23414" s="196"/>
      <c r="N23414" s="197"/>
      <c r="O23414" s="197"/>
      <c r="P23414" s="231"/>
    </row>
    <row r="23415" spans="2:16">
      <c r="B23415" s="351"/>
      <c r="C23415" s="435"/>
      <c r="D23415" s="399"/>
      <c r="E23415" s="400"/>
      <c r="G23415" s="401"/>
      <c r="H23415" s="401"/>
      <c r="I23415" s="401"/>
      <c r="J23415" s="194"/>
      <c r="K23415" s="194"/>
      <c r="L23415" s="195"/>
      <c r="M23415" s="196"/>
      <c r="N23415" s="197"/>
      <c r="O23415" s="197"/>
      <c r="P23415" s="231"/>
    </row>
    <row r="23416" spans="2:16">
      <c r="B23416" s="351"/>
      <c r="C23416" s="435"/>
      <c r="D23416" s="399"/>
      <c r="E23416" s="400"/>
      <c r="G23416" s="401"/>
      <c r="H23416" s="401"/>
      <c r="I23416" s="401"/>
      <c r="J23416" s="194"/>
      <c r="K23416" s="194"/>
      <c r="L23416" s="195"/>
      <c r="M23416" s="196"/>
      <c r="N23416" s="197"/>
      <c r="O23416" s="197"/>
      <c r="P23416" s="231"/>
    </row>
    <row r="23417" spans="2:16">
      <c r="B23417" s="351"/>
      <c r="C23417" s="435"/>
      <c r="D23417" s="399"/>
      <c r="E23417" s="400"/>
      <c r="G23417" s="401"/>
      <c r="H23417" s="401"/>
      <c r="I23417" s="401"/>
      <c r="J23417" s="194"/>
      <c r="K23417" s="194"/>
      <c r="L23417" s="195"/>
      <c r="M23417" s="196"/>
      <c r="N23417" s="197"/>
      <c r="O23417" s="197"/>
      <c r="P23417" s="231"/>
    </row>
    <row r="23418" spans="2:16">
      <c r="B23418" s="351"/>
      <c r="C23418" s="435"/>
      <c r="D23418" s="399"/>
      <c r="E23418" s="400"/>
      <c r="G23418" s="401"/>
      <c r="H23418" s="401"/>
      <c r="I23418" s="401"/>
      <c r="J23418" s="194"/>
      <c r="K23418" s="194"/>
      <c r="L23418" s="195"/>
      <c r="M23418" s="196"/>
      <c r="N23418" s="197"/>
      <c r="O23418" s="197"/>
      <c r="P23418" s="231"/>
    </row>
    <row r="23419" spans="2:16">
      <c r="B23419" s="351"/>
      <c r="C23419" s="435"/>
      <c r="D23419" s="399"/>
      <c r="E23419" s="400"/>
      <c r="G23419" s="401"/>
      <c r="H23419" s="401"/>
      <c r="I23419" s="401"/>
      <c r="J23419" s="194"/>
      <c r="K23419" s="194"/>
      <c r="L23419" s="195"/>
      <c r="M23419" s="196"/>
      <c r="N23419" s="197"/>
      <c r="O23419" s="197"/>
      <c r="P23419" s="231"/>
    </row>
    <row r="23420" spans="2:16">
      <c r="B23420" s="351"/>
      <c r="C23420" s="435"/>
      <c r="D23420" s="399"/>
      <c r="E23420" s="400"/>
      <c r="G23420" s="401"/>
      <c r="H23420" s="401"/>
      <c r="I23420" s="401"/>
      <c r="J23420" s="194"/>
      <c r="K23420" s="194"/>
      <c r="L23420" s="195"/>
      <c r="M23420" s="196"/>
      <c r="N23420" s="197"/>
      <c r="O23420" s="197"/>
      <c r="P23420" s="231"/>
    </row>
    <row r="23421" spans="2:16">
      <c r="B23421" s="351"/>
      <c r="C23421" s="435"/>
      <c r="D23421" s="399"/>
      <c r="E23421" s="400"/>
      <c r="G23421" s="401"/>
      <c r="H23421" s="401"/>
      <c r="I23421" s="401"/>
      <c r="J23421" s="194"/>
      <c r="K23421" s="194"/>
      <c r="L23421" s="195"/>
      <c r="M23421" s="196"/>
      <c r="N23421" s="197"/>
      <c r="O23421" s="197"/>
      <c r="P23421" s="231"/>
    </row>
    <row r="23422" spans="2:16">
      <c r="B23422" s="351"/>
      <c r="C23422" s="435"/>
      <c r="D23422" s="399"/>
      <c r="E23422" s="400"/>
      <c r="G23422" s="401"/>
      <c r="H23422" s="401"/>
      <c r="I23422" s="401"/>
      <c r="J23422" s="194"/>
      <c r="K23422" s="194"/>
      <c r="L23422" s="195"/>
      <c r="M23422" s="196"/>
      <c r="N23422" s="197"/>
      <c r="O23422" s="197"/>
      <c r="P23422" s="231"/>
    </row>
    <row r="23423" spans="2:16">
      <c r="B23423" s="351"/>
      <c r="C23423" s="435"/>
      <c r="D23423" s="399"/>
      <c r="E23423" s="400"/>
      <c r="G23423" s="401"/>
      <c r="H23423" s="401"/>
      <c r="I23423" s="401"/>
      <c r="J23423" s="194"/>
      <c r="K23423" s="194"/>
      <c r="L23423" s="195"/>
      <c r="M23423" s="196"/>
      <c r="N23423" s="197"/>
      <c r="O23423" s="197"/>
      <c r="P23423" s="231"/>
    </row>
    <row r="23424" spans="2:16">
      <c r="B23424" s="351"/>
      <c r="C23424" s="435"/>
      <c r="D23424" s="399"/>
      <c r="E23424" s="400"/>
      <c r="G23424" s="401"/>
      <c r="H23424" s="401"/>
      <c r="I23424" s="401"/>
      <c r="J23424" s="194"/>
      <c r="K23424" s="194"/>
      <c r="L23424" s="195"/>
      <c r="M23424" s="196"/>
      <c r="N23424" s="197"/>
      <c r="O23424" s="197"/>
      <c r="P23424" s="231"/>
    </row>
    <row r="23425" spans="2:16">
      <c r="B23425" s="351"/>
      <c r="C23425" s="435"/>
      <c r="D23425" s="399"/>
      <c r="E23425" s="400"/>
      <c r="G23425" s="401"/>
      <c r="H23425" s="401"/>
      <c r="I23425" s="401"/>
      <c r="J23425" s="194"/>
      <c r="K23425" s="194"/>
      <c r="L23425" s="195"/>
      <c r="M23425" s="196"/>
      <c r="N23425" s="197"/>
      <c r="O23425" s="197"/>
      <c r="P23425" s="231"/>
    </row>
    <row r="23426" spans="2:16">
      <c r="B23426" s="351"/>
      <c r="C23426" s="435"/>
      <c r="D23426" s="399"/>
      <c r="E23426" s="400"/>
      <c r="G23426" s="401"/>
      <c r="H23426" s="401"/>
      <c r="I23426" s="401"/>
      <c r="J23426" s="194"/>
      <c r="K23426" s="194"/>
      <c r="L23426" s="195"/>
      <c r="M23426" s="196"/>
      <c r="N23426" s="197"/>
      <c r="O23426" s="197"/>
      <c r="P23426" s="231"/>
    </row>
    <row r="23427" spans="2:16">
      <c r="B23427" s="402"/>
      <c r="C23427" s="435"/>
      <c r="D23427" s="404"/>
      <c r="E23427" s="405"/>
      <c r="G23427" s="406"/>
      <c r="H23427" s="406"/>
      <c r="I23427" s="406"/>
      <c r="J23427" s="194"/>
      <c r="K23427" s="194"/>
      <c r="L23427" s="195"/>
      <c r="M23427" s="196"/>
      <c r="N23427" s="197"/>
      <c r="O23427" s="197"/>
      <c r="P23427" s="221"/>
    </row>
    <row r="23428" spans="2:16">
      <c r="B23428" s="351"/>
      <c r="C23428" s="435"/>
      <c r="D23428" s="399"/>
      <c r="E23428" s="400"/>
      <c r="G23428" s="401"/>
      <c r="H23428" s="401"/>
      <c r="I23428" s="401"/>
      <c r="J23428" s="194"/>
      <c r="K23428" s="194"/>
      <c r="L23428" s="195"/>
      <c r="M23428" s="196"/>
      <c r="N23428" s="197"/>
      <c r="O23428" s="197"/>
      <c r="P23428" s="231"/>
    </row>
    <row r="23429" spans="2:16">
      <c r="B23429" s="351"/>
      <c r="C23429" s="435"/>
      <c r="D23429" s="399"/>
      <c r="E23429" s="400"/>
      <c r="G23429" s="401"/>
      <c r="H23429" s="401"/>
      <c r="I23429" s="401"/>
      <c r="J23429" s="194"/>
      <c r="K23429" s="194"/>
      <c r="L23429" s="195"/>
      <c r="M23429" s="196"/>
      <c r="N23429" s="197"/>
      <c r="O23429" s="197"/>
      <c r="P23429" s="231"/>
    </row>
    <row r="23430" spans="2:16">
      <c r="B23430" s="351"/>
      <c r="C23430" s="435"/>
      <c r="D23430" s="399"/>
      <c r="E23430" s="400"/>
      <c r="G23430" s="401"/>
      <c r="H23430" s="401"/>
      <c r="I23430" s="401"/>
      <c r="J23430" s="194"/>
      <c r="K23430" s="194"/>
      <c r="L23430" s="195"/>
      <c r="M23430" s="196"/>
      <c r="N23430" s="197"/>
      <c r="O23430" s="197"/>
      <c r="P23430" s="231"/>
    </row>
    <row r="23431" spans="2:16">
      <c r="B23431" s="351"/>
      <c r="C23431" s="435"/>
      <c r="D23431" s="399"/>
      <c r="E23431" s="400"/>
      <c r="G23431" s="401"/>
      <c r="H23431" s="401"/>
      <c r="I23431" s="401"/>
      <c r="J23431" s="194"/>
      <c r="K23431" s="194"/>
      <c r="L23431" s="195"/>
      <c r="M23431" s="196"/>
      <c r="N23431" s="197"/>
      <c r="O23431" s="197"/>
      <c r="P23431" s="231"/>
    </row>
    <row r="23432" spans="2:16">
      <c r="B23432" s="351"/>
      <c r="C23432" s="435"/>
      <c r="D23432" s="399"/>
      <c r="E23432" s="400"/>
      <c r="G23432" s="401"/>
      <c r="H23432" s="401"/>
      <c r="I23432" s="401"/>
      <c r="J23432" s="194"/>
      <c r="K23432" s="194"/>
      <c r="L23432" s="195"/>
      <c r="M23432" s="196"/>
      <c r="N23432" s="197"/>
      <c r="O23432" s="197"/>
      <c r="P23432" s="231"/>
    </row>
    <row r="23433" spans="2:16">
      <c r="B23433" s="351"/>
      <c r="C23433" s="435"/>
      <c r="D23433" s="399"/>
      <c r="E23433" s="400"/>
      <c r="G23433" s="401"/>
      <c r="H23433" s="401"/>
      <c r="I23433" s="401"/>
      <c r="J23433" s="194"/>
      <c r="K23433" s="194"/>
      <c r="L23433" s="195"/>
      <c r="M23433" s="196"/>
      <c r="N23433" s="197"/>
      <c r="O23433" s="197"/>
      <c r="P23433" s="231"/>
    </row>
    <row r="23434" spans="2:16">
      <c r="B23434" s="351"/>
      <c r="C23434" s="435"/>
      <c r="D23434" s="399"/>
      <c r="E23434" s="400"/>
      <c r="G23434" s="401"/>
      <c r="H23434" s="401"/>
      <c r="I23434" s="401"/>
      <c r="J23434" s="194"/>
      <c r="K23434" s="194"/>
      <c r="L23434" s="195"/>
      <c r="M23434" s="196"/>
      <c r="N23434" s="197"/>
      <c r="O23434" s="197"/>
      <c r="P23434" s="231"/>
    </row>
    <row r="23435" spans="2:16">
      <c r="B23435" s="351"/>
      <c r="C23435" s="435"/>
      <c r="D23435" s="399"/>
      <c r="E23435" s="400"/>
      <c r="G23435" s="401"/>
      <c r="H23435" s="401"/>
      <c r="I23435" s="401"/>
      <c r="J23435" s="194"/>
      <c r="K23435" s="194"/>
      <c r="L23435" s="195"/>
      <c r="M23435" s="196"/>
      <c r="N23435" s="197"/>
      <c r="O23435" s="197"/>
      <c r="P23435" s="231"/>
    </row>
    <row r="23436" spans="2:16">
      <c r="B23436" s="351"/>
      <c r="C23436" s="435"/>
      <c r="D23436" s="399"/>
      <c r="E23436" s="400"/>
      <c r="G23436" s="401"/>
      <c r="H23436" s="401"/>
      <c r="I23436" s="401"/>
      <c r="J23436" s="194"/>
      <c r="K23436" s="194"/>
      <c r="L23436" s="195"/>
      <c r="M23436" s="196"/>
      <c r="N23436" s="197"/>
      <c r="O23436" s="197"/>
      <c r="P23436" s="231"/>
    </row>
    <row r="23437" spans="2:16">
      <c r="B23437" s="351"/>
      <c r="C23437" s="435"/>
      <c r="D23437" s="399"/>
      <c r="E23437" s="400"/>
      <c r="G23437" s="401"/>
      <c r="H23437" s="401"/>
      <c r="I23437" s="401"/>
      <c r="J23437" s="194"/>
      <c r="K23437" s="194"/>
      <c r="L23437" s="195"/>
      <c r="M23437" s="196"/>
      <c r="N23437" s="197"/>
      <c r="O23437" s="197"/>
      <c r="P23437" s="231"/>
    </row>
    <row r="23438" spans="2:16">
      <c r="B23438" s="351"/>
      <c r="C23438" s="435"/>
      <c r="D23438" s="399"/>
      <c r="E23438" s="400"/>
      <c r="G23438" s="401"/>
      <c r="H23438" s="401"/>
      <c r="I23438" s="401"/>
      <c r="J23438" s="194"/>
      <c r="K23438" s="194"/>
      <c r="L23438" s="195"/>
      <c r="M23438" s="196"/>
      <c r="N23438" s="197"/>
      <c r="O23438" s="197"/>
      <c r="P23438" s="231"/>
    </row>
    <row r="23439" spans="2:16">
      <c r="B23439" s="351"/>
      <c r="C23439" s="435"/>
      <c r="D23439" s="399"/>
      <c r="E23439" s="400"/>
      <c r="G23439" s="401"/>
      <c r="H23439" s="401"/>
      <c r="I23439" s="401"/>
      <c r="J23439" s="194"/>
      <c r="K23439" s="194"/>
      <c r="L23439" s="195"/>
      <c r="M23439" s="196"/>
      <c r="N23439" s="197"/>
      <c r="O23439" s="197"/>
      <c r="P23439" s="231"/>
    </row>
    <row r="23440" spans="2:16">
      <c r="B23440" s="351"/>
      <c r="C23440" s="435"/>
      <c r="D23440" s="399"/>
      <c r="E23440" s="400"/>
      <c r="G23440" s="401"/>
      <c r="H23440" s="401"/>
      <c r="I23440" s="401"/>
      <c r="J23440" s="194"/>
      <c r="K23440" s="194"/>
      <c r="L23440" s="195"/>
      <c r="M23440" s="196"/>
      <c r="N23440" s="197"/>
      <c r="O23440" s="197"/>
      <c r="P23440" s="231"/>
    </row>
    <row r="23441" spans="2:16">
      <c r="B23441" s="351"/>
      <c r="C23441" s="435"/>
      <c r="D23441" s="399"/>
      <c r="E23441" s="400"/>
      <c r="G23441" s="401"/>
      <c r="H23441" s="401"/>
      <c r="I23441" s="401"/>
      <c r="J23441" s="194"/>
      <c r="K23441" s="194"/>
      <c r="L23441" s="195"/>
      <c r="M23441" s="196"/>
      <c r="N23441" s="197"/>
      <c r="O23441" s="197"/>
      <c r="P23441" s="231"/>
    </row>
    <row r="23442" spans="2:16">
      <c r="B23442" s="351"/>
      <c r="C23442" s="435"/>
      <c r="D23442" s="399"/>
      <c r="E23442" s="400"/>
      <c r="G23442" s="401"/>
      <c r="H23442" s="401"/>
      <c r="I23442" s="401"/>
      <c r="J23442" s="194"/>
      <c r="K23442" s="194"/>
      <c r="L23442" s="195"/>
      <c r="M23442" s="196"/>
      <c r="N23442" s="197"/>
      <c r="O23442" s="197"/>
      <c r="P23442" s="231"/>
    </row>
    <row r="23443" spans="2:16">
      <c r="B23443" s="351"/>
      <c r="C23443" s="435"/>
      <c r="D23443" s="399"/>
      <c r="E23443" s="400"/>
      <c r="G23443" s="401"/>
      <c r="H23443" s="401"/>
      <c r="I23443" s="401"/>
      <c r="J23443" s="194"/>
      <c r="K23443" s="194"/>
      <c r="L23443" s="195"/>
      <c r="M23443" s="196"/>
      <c r="N23443" s="197"/>
      <c r="O23443" s="197"/>
      <c r="P23443" s="231"/>
    </row>
    <row r="23444" spans="2:16">
      <c r="B23444" s="351"/>
      <c r="C23444" s="435"/>
      <c r="D23444" s="399"/>
      <c r="E23444" s="400"/>
      <c r="G23444" s="401"/>
      <c r="H23444" s="401"/>
      <c r="I23444" s="401"/>
      <c r="J23444" s="194"/>
      <c r="K23444" s="194"/>
      <c r="L23444" s="195"/>
      <c r="M23444" s="196"/>
      <c r="N23444" s="197"/>
      <c r="O23444" s="197"/>
      <c r="P23444" s="231"/>
    </row>
    <row r="23445" spans="2:16">
      <c r="B23445" s="351"/>
      <c r="C23445" s="435"/>
      <c r="D23445" s="399"/>
      <c r="E23445" s="400"/>
      <c r="G23445" s="401"/>
      <c r="H23445" s="401"/>
      <c r="I23445" s="401"/>
      <c r="J23445" s="194"/>
      <c r="K23445" s="194"/>
      <c r="L23445" s="195"/>
      <c r="M23445" s="196"/>
      <c r="N23445" s="197"/>
      <c r="O23445" s="197"/>
      <c r="P23445" s="231"/>
    </row>
    <row r="23446" spans="2:16">
      <c r="B23446" s="351"/>
      <c r="C23446" s="435"/>
      <c r="D23446" s="399"/>
      <c r="E23446" s="400"/>
      <c r="G23446" s="401"/>
      <c r="H23446" s="401"/>
      <c r="I23446" s="401"/>
      <c r="J23446" s="194"/>
      <c r="K23446" s="194"/>
      <c r="L23446" s="195"/>
      <c r="M23446" s="196"/>
      <c r="N23446" s="197"/>
      <c r="O23446" s="197"/>
      <c r="P23446" s="231"/>
    </row>
    <row r="23447" spans="2:16">
      <c r="B23447" s="351"/>
      <c r="C23447" s="435"/>
      <c r="D23447" s="399"/>
      <c r="E23447" s="400"/>
      <c r="G23447" s="401"/>
      <c r="H23447" s="401"/>
      <c r="I23447" s="401"/>
      <c r="J23447" s="194"/>
      <c r="K23447" s="194"/>
      <c r="L23447" s="195"/>
      <c r="M23447" s="196"/>
      <c r="N23447" s="197"/>
      <c r="O23447" s="197"/>
      <c r="P23447" s="231"/>
    </row>
    <row r="23448" spans="2:16">
      <c r="B23448" s="351"/>
      <c r="C23448" s="435"/>
      <c r="D23448" s="399"/>
      <c r="E23448" s="400"/>
      <c r="G23448" s="401"/>
      <c r="H23448" s="401"/>
      <c r="I23448" s="401"/>
      <c r="J23448" s="194"/>
      <c r="K23448" s="194"/>
      <c r="L23448" s="195"/>
      <c r="M23448" s="196"/>
      <c r="N23448" s="197"/>
      <c r="O23448" s="197"/>
      <c r="P23448" s="231"/>
    </row>
    <row r="23449" spans="2:16">
      <c r="B23449" s="351"/>
      <c r="C23449" s="435"/>
      <c r="D23449" s="399"/>
      <c r="E23449" s="400"/>
      <c r="G23449" s="401"/>
      <c r="H23449" s="401"/>
      <c r="I23449" s="401"/>
      <c r="J23449" s="194"/>
      <c r="K23449" s="194"/>
      <c r="L23449" s="195"/>
      <c r="M23449" s="196"/>
      <c r="N23449" s="197"/>
      <c r="O23449" s="197"/>
      <c r="P23449" s="231"/>
    </row>
    <row r="23450" spans="2:16">
      <c r="B23450" s="351"/>
      <c r="C23450" s="435"/>
      <c r="D23450" s="399"/>
      <c r="E23450" s="400"/>
      <c r="G23450" s="401"/>
      <c r="H23450" s="401"/>
      <c r="I23450" s="401"/>
      <c r="J23450" s="194"/>
      <c r="K23450" s="194"/>
      <c r="L23450" s="195"/>
      <c r="M23450" s="196"/>
      <c r="N23450" s="197"/>
      <c r="O23450" s="197"/>
      <c r="P23450" s="231"/>
    </row>
    <row r="23451" spans="2:16">
      <c r="B23451" s="351"/>
      <c r="C23451" s="435"/>
      <c r="D23451" s="399"/>
      <c r="E23451" s="400"/>
      <c r="G23451" s="401"/>
      <c r="H23451" s="401"/>
      <c r="I23451" s="401"/>
      <c r="J23451" s="194"/>
      <c r="K23451" s="194"/>
      <c r="L23451" s="195"/>
      <c r="M23451" s="196"/>
      <c r="N23451" s="197"/>
      <c r="O23451" s="197"/>
      <c r="P23451" s="231"/>
    </row>
    <row r="23452" spans="2:16">
      <c r="B23452" s="351"/>
      <c r="C23452" s="435"/>
      <c r="D23452" s="399"/>
      <c r="E23452" s="400"/>
      <c r="G23452" s="401"/>
      <c r="H23452" s="401"/>
      <c r="I23452" s="401"/>
      <c r="J23452" s="194"/>
      <c r="K23452" s="194"/>
      <c r="L23452" s="195"/>
      <c r="M23452" s="196"/>
      <c r="N23452" s="197"/>
      <c r="O23452" s="197"/>
      <c r="P23452" s="231"/>
    </row>
    <row r="23453" spans="2:16">
      <c r="B23453" s="351"/>
      <c r="C23453" s="435"/>
      <c r="D23453" s="399"/>
      <c r="E23453" s="400"/>
      <c r="G23453" s="401"/>
      <c r="H23453" s="401"/>
      <c r="I23453" s="401"/>
      <c r="J23453" s="194"/>
      <c r="K23453" s="194"/>
      <c r="L23453" s="195"/>
      <c r="M23453" s="196"/>
      <c r="N23453" s="197"/>
      <c r="O23453" s="197"/>
      <c r="P23453" s="231"/>
    </row>
    <row r="23454" spans="2:16">
      <c r="B23454" s="351"/>
      <c r="C23454" s="435"/>
      <c r="D23454" s="399"/>
      <c r="E23454" s="400"/>
      <c r="G23454" s="401"/>
      <c r="H23454" s="401"/>
      <c r="I23454" s="401"/>
      <c r="J23454" s="194"/>
      <c r="K23454" s="194"/>
      <c r="L23454" s="195"/>
      <c r="M23454" s="196"/>
      <c r="N23454" s="197"/>
      <c r="O23454" s="197"/>
      <c r="P23454" s="231"/>
    </row>
    <row r="23455" spans="2:16">
      <c r="B23455" s="351"/>
      <c r="C23455" s="435"/>
      <c r="D23455" s="399"/>
      <c r="E23455" s="400"/>
      <c r="G23455" s="401"/>
      <c r="H23455" s="401"/>
      <c r="I23455" s="401"/>
      <c r="J23455" s="194"/>
      <c r="K23455" s="194"/>
      <c r="L23455" s="195"/>
      <c r="M23455" s="196"/>
      <c r="N23455" s="197"/>
      <c r="O23455" s="197"/>
      <c r="P23455" s="231"/>
    </row>
    <row r="23456" spans="2:16">
      <c r="B23456" s="351"/>
      <c r="C23456" s="435"/>
      <c r="D23456" s="399"/>
      <c r="E23456" s="400"/>
      <c r="G23456" s="401"/>
      <c r="H23456" s="401"/>
      <c r="I23456" s="401"/>
      <c r="J23456" s="194"/>
      <c r="K23456" s="194"/>
      <c r="L23456" s="195"/>
      <c r="M23456" s="196"/>
      <c r="N23456" s="197"/>
      <c r="O23456" s="197"/>
      <c r="P23456" s="231"/>
    </row>
    <row r="23457" spans="2:16">
      <c r="B23457" s="351"/>
      <c r="C23457" s="435"/>
      <c r="D23457" s="399"/>
      <c r="E23457" s="400"/>
      <c r="G23457" s="401"/>
      <c r="H23457" s="401"/>
      <c r="I23457" s="401"/>
      <c r="J23457" s="194"/>
      <c r="K23457" s="194"/>
      <c r="L23457" s="195"/>
      <c r="M23457" s="196"/>
      <c r="N23457" s="197"/>
      <c r="O23457" s="197"/>
      <c r="P23457" s="231"/>
    </row>
    <row r="23458" spans="2:16">
      <c r="B23458" s="351"/>
      <c r="C23458" s="435"/>
      <c r="D23458" s="399"/>
      <c r="E23458" s="400"/>
      <c r="G23458" s="401"/>
      <c r="H23458" s="401"/>
      <c r="I23458" s="401"/>
      <c r="J23458" s="194"/>
      <c r="K23458" s="194"/>
      <c r="L23458" s="195"/>
      <c r="M23458" s="196"/>
      <c r="N23458" s="197"/>
      <c r="O23458" s="197"/>
      <c r="P23458" s="231"/>
    </row>
    <row r="23459" spans="2:16">
      <c r="B23459" s="351"/>
      <c r="C23459" s="435"/>
      <c r="D23459" s="399"/>
      <c r="E23459" s="400"/>
      <c r="G23459" s="401"/>
      <c r="H23459" s="401"/>
      <c r="I23459" s="401"/>
      <c r="J23459" s="194"/>
      <c r="K23459" s="194"/>
      <c r="L23459" s="195"/>
      <c r="M23459" s="196"/>
      <c r="N23459" s="197"/>
      <c r="O23459" s="197"/>
      <c r="P23459" s="231"/>
    </row>
    <row r="23460" spans="2:16">
      <c r="B23460" s="351"/>
      <c r="C23460" s="435"/>
      <c r="D23460" s="399"/>
      <c r="E23460" s="400"/>
      <c r="G23460" s="401"/>
      <c r="H23460" s="401"/>
      <c r="I23460" s="401"/>
      <c r="J23460" s="194"/>
      <c r="K23460" s="194"/>
      <c r="L23460" s="195"/>
      <c r="M23460" s="196"/>
      <c r="N23460" s="197"/>
      <c r="O23460" s="197"/>
      <c r="P23460" s="231"/>
    </row>
    <row r="23461" spans="2:16">
      <c r="B23461" s="351"/>
      <c r="C23461" s="435"/>
      <c r="D23461" s="399"/>
      <c r="E23461" s="400"/>
      <c r="G23461" s="401"/>
      <c r="H23461" s="401"/>
      <c r="I23461" s="401"/>
      <c r="J23461" s="194"/>
      <c r="K23461" s="194"/>
      <c r="L23461" s="195"/>
      <c r="M23461" s="196"/>
      <c r="N23461" s="197"/>
      <c r="O23461" s="197"/>
      <c r="P23461" s="231"/>
    </row>
    <row r="23462" spans="2:16">
      <c r="B23462" s="351"/>
      <c r="C23462" s="435"/>
      <c r="D23462" s="399"/>
      <c r="E23462" s="400"/>
      <c r="G23462" s="401"/>
      <c r="H23462" s="401"/>
      <c r="I23462" s="401"/>
      <c r="J23462" s="194"/>
      <c r="K23462" s="194"/>
      <c r="L23462" s="195"/>
      <c r="M23462" s="196"/>
      <c r="N23462" s="197"/>
      <c r="O23462" s="197"/>
      <c r="P23462" s="231"/>
    </row>
    <row r="23463" spans="2:16">
      <c r="B23463" s="351"/>
      <c r="C23463" s="435"/>
      <c r="D23463" s="399"/>
      <c r="E23463" s="400"/>
      <c r="G23463" s="401"/>
      <c r="H23463" s="401"/>
      <c r="I23463" s="401"/>
      <c r="J23463" s="194"/>
      <c r="K23463" s="194"/>
      <c r="L23463" s="195"/>
      <c r="M23463" s="196"/>
      <c r="N23463" s="197"/>
      <c r="O23463" s="197"/>
      <c r="P23463" s="231"/>
    </row>
    <row r="23464" spans="2:16">
      <c r="B23464" s="351"/>
      <c r="C23464" s="435"/>
      <c r="D23464" s="399"/>
      <c r="E23464" s="400"/>
      <c r="G23464" s="401"/>
      <c r="H23464" s="401"/>
      <c r="I23464" s="401"/>
      <c r="J23464" s="194"/>
      <c r="K23464" s="194"/>
      <c r="L23464" s="195"/>
      <c r="M23464" s="196"/>
      <c r="N23464" s="197"/>
      <c r="O23464" s="197"/>
      <c r="P23464" s="231"/>
    </row>
    <row r="23465" spans="2:16">
      <c r="B23465" s="351"/>
      <c r="C23465" s="435"/>
      <c r="D23465" s="399"/>
      <c r="E23465" s="400"/>
      <c r="G23465" s="401"/>
      <c r="H23465" s="401"/>
      <c r="I23465" s="401"/>
      <c r="J23465" s="194"/>
      <c r="K23465" s="194"/>
      <c r="L23465" s="195"/>
      <c r="M23465" s="196"/>
      <c r="N23465" s="197"/>
      <c r="O23465" s="197"/>
      <c r="P23465" s="231"/>
    </row>
    <row r="23466" spans="2:16">
      <c r="B23466" s="351"/>
      <c r="C23466" s="435"/>
      <c r="D23466" s="399"/>
      <c r="E23466" s="400"/>
      <c r="G23466" s="401"/>
      <c r="H23466" s="401"/>
      <c r="I23466" s="401"/>
      <c r="J23466" s="194"/>
      <c r="K23466" s="194"/>
      <c r="L23466" s="195"/>
      <c r="M23466" s="196"/>
      <c r="N23466" s="197"/>
      <c r="O23466" s="197"/>
      <c r="P23466" s="231"/>
    </row>
    <row r="23467" spans="2:16">
      <c r="B23467" s="351"/>
      <c r="C23467" s="435"/>
      <c r="D23467" s="399"/>
      <c r="E23467" s="400"/>
      <c r="G23467" s="401"/>
      <c r="H23467" s="401"/>
      <c r="I23467" s="401"/>
      <c r="J23467" s="194"/>
      <c r="K23467" s="194"/>
      <c r="L23467" s="195"/>
      <c r="M23467" s="196"/>
      <c r="N23467" s="197"/>
      <c r="O23467" s="197"/>
      <c r="P23467" s="231"/>
    </row>
    <row r="23468" spans="2:16">
      <c r="B23468" s="351"/>
      <c r="C23468" s="435"/>
      <c r="D23468" s="399"/>
      <c r="E23468" s="400"/>
      <c r="G23468" s="401"/>
      <c r="H23468" s="401"/>
      <c r="I23468" s="401"/>
      <c r="J23468" s="194"/>
      <c r="K23468" s="194"/>
      <c r="L23468" s="195"/>
      <c r="M23468" s="196"/>
      <c r="N23468" s="197"/>
      <c r="O23468" s="197"/>
      <c r="P23468" s="231"/>
    </row>
    <row r="23469" spans="2:16">
      <c r="B23469" s="351"/>
      <c r="C23469" s="435"/>
      <c r="D23469" s="399"/>
      <c r="E23469" s="400"/>
      <c r="G23469" s="401"/>
      <c r="H23469" s="401"/>
      <c r="I23469" s="401"/>
      <c r="J23469" s="194"/>
      <c r="K23469" s="194"/>
      <c r="L23469" s="195"/>
      <c r="M23469" s="196"/>
      <c r="N23469" s="197"/>
      <c r="O23469" s="197"/>
      <c r="P23469" s="231"/>
    </row>
    <row r="23470" spans="2:16">
      <c r="B23470" s="351"/>
      <c r="C23470" s="435"/>
      <c r="D23470" s="399"/>
      <c r="E23470" s="400"/>
      <c r="G23470" s="401"/>
      <c r="H23470" s="401"/>
      <c r="I23470" s="401"/>
      <c r="J23470" s="194"/>
      <c r="K23470" s="194"/>
      <c r="L23470" s="195"/>
      <c r="M23470" s="196"/>
      <c r="N23470" s="197"/>
      <c r="O23470" s="197"/>
      <c r="P23470" s="231"/>
    </row>
    <row r="23471" spans="2:16">
      <c r="B23471" s="351"/>
      <c r="C23471" s="435"/>
      <c r="D23471" s="399"/>
      <c r="E23471" s="400"/>
      <c r="G23471" s="401"/>
      <c r="H23471" s="401"/>
      <c r="I23471" s="401"/>
      <c r="J23471" s="194"/>
      <c r="K23471" s="194"/>
      <c r="L23471" s="195"/>
      <c r="M23471" s="196"/>
      <c r="N23471" s="197"/>
      <c r="O23471" s="197"/>
      <c r="P23471" s="231"/>
    </row>
    <row r="23472" spans="2:16">
      <c r="B23472" s="351"/>
      <c r="C23472" s="435"/>
      <c r="D23472" s="399"/>
      <c r="E23472" s="400"/>
      <c r="G23472" s="401"/>
      <c r="H23472" s="401"/>
      <c r="I23472" s="401"/>
      <c r="J23472" s="194"/>
      <c r="K23472" s="194"/>
      <c r="L23472" s="195"/>
      <c r="M23472" s="196"/>
      <c r="N23472" s="197"/>
      <c r="O23472" s="197"/>
      <c r="P23472" s="231"/>
    </row>
    <row r="23473" spans="2:16">
      <c r="B23473" s="351"/>
      <c r="C23473" s="435"/>
      <c r="D23473" s="399"/>
      <c r="E23473" s="400"/>
      <c r="G23473" s="401"/>
      <c r="H23473" s="401"/>
      <c r="I23473" s="401"/>
      <c r="J23473" s="194"/>
      <c r="K23473" s="194"/>
      <c r="L23473" s="195"/>
      <c r="M23473" s="196"/>
      <c r="N23473" s="197"/>
      <c r="O23473" s="197"/>
      <c r="P23473" s="231"/>
    </row>
    <row r="23474" spans="2:16">
      <c r="B23474" s="351"/>
      <c r="C23474" s="435"/>
      <c r="D23474" s="399"/>
      <c r="E23474" s="400"/>
      <c r="G23474" s="401"/>
      <c r="H23474" s="401"/>
      <c r="I23474" s="401"/>
      <c r="J23474" s="194"/>
      <c r="K23474" s="194"/>
      <c r="L23474" s="195"/>
      <c r="M23474" s="196"/>
      <c r="N23474" s="197"/>
      <c r="O23474" s="197"/>
      <c r="P23474" s="231"/>
    </row>
    <row r="23475" spans="2:16">
      <c r="B23475" s="351"/>
      <c r="C23475" s="435"/>
      <c r="D23475" s="399"/>
      <c r="E23475" s="400"/>
      <c r="G23475" s="401"/>
      <c r="H23475" s="401"/>
      <c r="I23475" s="401"/>
      <c r="J23475" s="194"/>
      <c r="K23475" s="194"/>
      <c r="L23475" s="195"/>
      <c r="M23475" s="196"/>
      <c r="N23475" s="197"/>
      <c r="O23475" s="197"/>
      <c r="P23475" s="231"/>
    </row>
    <row r="23476" spans="2:16">
      <c r="B23476" s="351"/>
      <c r="C23476" s="435"/>
      <c r="D23476" s="399"/>
      <c r="E23476" s="400"/>
      <c r="G23476" s="401"/>
      <c r="H23476" s="401"/>
      <c r="I23476" s="401"/>
      <c r="J23476" s="194"/>
      <c r="K23476" s="194"/>
      <c r="L23476" s="195"/>
      <c r="M23476" s="196"/>
      <c r="N23476" s="197"/>
      <c r="O23476" s="197"/>
      <c r="P23476" s="231"/>
    </row>
    <row r="23477" spans="2:16">
      <c r="B23477" s="351"/>
      <c r="C23477" s="435"/>
      <c r="D23477" s="399"/>
      <c r="E23477" s="400"/>
      <c r="G23477" s="401"/>
      <c r="H23477" s="401"/>
      <c r="I23477" s="401"/>
      <c r="J23477" s="194"/>
      <c r="K23477" s="194"/>
      <c r="L23477" s="195"/>
      <c r="M23477" s="196"/>
      <c r="N23477" s="197"/>
      <c r="O23477" s="197"/>
      <c r="P23477" s="231"/>
    </row>
    <row r="23478" spans="2:16">
      <c r="B23478" s="351"/>
      <c r="C23478" s="435"/>
      <c r="D23478" s="399"/>
      <c r="E23478" s="400"/>
      <c r="G23478" s="401"/>
      <c r="H23478" s="401"/>
      <c r="I23478" s="401"/>
      <c r="J23478" s="194"/>
      <c r="K23478" s="194"/>
      <c r="L23478" s="195"/>
      <c r="M23478" s="196"/>
      <c r="N23478" s="197"/>
      <c r="O23478" s="197"/>
      <c r="P23478" s="231"/>
    </row>
    <row r="23479" spans="2:16">
      <c r="B23479" s="351"/>
      <c r="C23479" s="435"/>
      <c r="D23479" s="399"/>
      <c r="E23479" s="400"/>
      <c r="G23479" s="401"/>
      <c r="H23479" s="401"/>
      <c r="I23479" s="401"/>
      <c r="J23479" s="194"/>
      <c r="K23479" s="194"/>
      <c r="L23479" s="195"/>
      <c r="M23479" s="196"/>
      <c r="N23479" s="197"/>
      <c r="O23479" s="197"/>
      <c r="P23479" s="231"/>
    </row>
    <row r="23480" spans="2:16">
      <c r="B23480" s="351"/>
      <c r="C23480" s="435"/>
      <c r="D23480" s="399"/>
      <c r="E23480" s="400"/>
      <c r="G23480" s="401"/>
      <c r="H23480" s="401"/>
      <c r="I23480" s="401"/>
      <c r="J23480" s="194"/>
      <c r="K23480" s="194"/>
      <c r="L23480" s="195"/>
      <c r="M23480" s="196"/>
      <c r="N23480" s="197"/>
      <c r="O23480" s="197"/>
      <c r="P23480" s="231"/>
    </row>
    <row r="23481" spans="2:16">
      <c r="B23481" s="351"/>
      <c r="C23481" s="435"/>
      <c r="D23481" s="399"/>
      <c r="E23481" s="400"/>
      <c r="G23481" s="401"/>
      <c r="H23481" s="401"/>
      <c r="I23481" s="401"/>
      <c r="J23481" s="194"/>
      <c r="K23481" s="194"/>
      <c r="L23481" s="195"/>
      <c r="M23481" s="196"/>
      <c r="N23481" s="197"/>
      <c r="O23481" s="197"/>
      <c r="P23481" s="231"/>
    </row>
    <row r="23482" spans="2:16">
      <c r="B23482" s="351"/>
      <c r="C23482" s="435"/>
      <c r="D23482" s="399"/>
      <c r="E23482" s="400"/>
      <c r="G23482" s="401"/>
      <c r="H23482" s="401"/>
      <c r="I23482" s="401"/>
      <c r="J23482" s="194"/>
      <c r="K23482" s="194"/>
      <c r="L23482" s="195"/>
      <c r="M23482" s="196"/>
      <c r="N23482" s="197"/>
      <c r="O23482" s="197"/>
      <c r="P23482" s="231"/>
    </row>
    <row r="23483" spans="2:16">
      <c r="B23483" s="351"/>
      <c r="C23483" s="435"/>
      <c r="D23483" s="399"/>
      <c r="E23483" s="400"/>
      <c r="G23483" s="401"/>
      <c r="H23483" s="401"/>
      <c r="I23483" s="401"/>
      <c r="J23483" s="194"/>
      <c r="K23483" s="194"/>
      <c r="L23483" s="195"/>
      <c r="M23483" s="196"/>
      <c r="N23483" s="197"/>
      <c r="O23483" s="197"/>
      <c r="P23483" s="231"/>
    </row>
    <row r="23484" spans="2:16">
      <c r="B23484" s="351"/>
      <c r="C23484" s="435"/>
      <c r="D23484" s="399"/>
      <c r="E23484" s="400"/>
      <c r="G23484" s="401"/>
      <c r="H23484" s="401"/>
      <c r="I23484" s="401"/>
      <c r="J23484" s="194"/>
      <c r="K23484" s="194"/>
      <c r="L23484" s="195"/>
      <c r="M23484" s="196"/>
      <c r="N23484" s="197"/>
      <c r="O23484" s="197"/>
      <c r="P23484" s="231"/>
    </row>
    <row r="23485" spans="2:16">
      <c r="B23485" s="351"/>
      <c r="C23485" s="435"/>
      <c r="D23485" s="399"/>
      <c r="E23485" s="400"/>
      <c r="G23485" s="401"/>
      <c r="H23485" s="401"/>
      <c r="I23485" s="401"/>
      <c r="J23485" s="194"/>
      <c r="K23485" s="194"/>
      <c r="L23485" s="195"/>
      <c r="M23485" s="196"/>
      <c r="N23485" s="197"/>
      <c r="O23485" s="197"/>
      <c r="P23485" s="231"/>
    </row>
    <row r="23486" spans="2:16">
      <c r="B23486" s="351"/>
      <c r="C23486" s="435"/>
      <c r="D23486" s="399"/>
      <c r="E23486" s="400"/>
      <c r="G23486" s="401"/>
      <c r="H23486" s="401"/>
      <c r="I23486" s="401"/>
      <c r="J23486" s="194"/>
      <c r="K23486" s="194"/>
      <c r="L23486" s="195"/>
      <c r="M23486" s="196"/>
      <c r="N23486" s="197"/>
      <c r="O23486" s="197"/>
      <c r="P23486" s="231"/>
    </row>
    <row r="23487" spans="2:16">
      <c r="B23487" s="351"/>
      <c r="C23487" s="435"/>
      <c r="D23487" s="399"/>
      <c r="E23487" s="400"/>
      <c r="G23487" s="401"/>
      <c r="H23487" s="401"/>
      <c r="I23487" s="401"/>
      <c r="J23487" s="194"/>
      <c r="K23487" s="194"/>
      <c r="L23487" s="195"/>
      <c r="M23487" s="196"/>
      <c r="N23487" s="197"/>
      <c r="O23487" s="197"/>
      <c r="P23487" s="231"/>
    </row>
    <row r="23488" spans="2:16">
      <c r="B23488" s="351"/>
      <c r="C23488" s="435"/>
      <c r="D23488" s="399"/>
      <c r="E23488" s="400"/>
      <c r="G23488" s="401"/>
      <c r="H23488" s="401"/>
      <c r="I23488" s="401"/>
      <c r="J23488" s="194"/>
      <c r="K23488" s="194"/>
      <c r="L23488" s="195"/>
      <c r="M23488" s="196"/>
      <c r="N23488" s="197"/>
      <c r="O23488" s="197"/>
      <c r="P23488" s="231"/>
    </row>
    <row r="23489" spans="2:16">
      <c r="B23489" s="351"/>
      <c r="C23489" s="435"/>
      <c r="D23489" s="399"/>
      <c r="E23489" s="400"/>
      <c r="G23489" s="401"/>
      <c r="H23489" s="401"/>
      <c r="I23489" s="401"/>
      <c r="J23489" s="194"/>
      <c r="K23489" s="194"/>
      <c r="L23489" s="195"/>
      <c r="M23489" s="196"/>
      <c r="N23489" s="197"/>
      <c r="O23489" s="197"/>
      <c r="P23489" s="231"/>
    </row>
    <row r="23490" spans="2:16">
      <c r="B23490" s="351"/>
      <c r="C23490" s="435"/>
      <c r="D23490" s="399"/>
      <c r="E23490" s="400"/>
      <c r="G23490" s="401"/>
      <c r="H23490" s="401"/>
      <c r="I23490" s="401"/>
      <c r="J23490" s="194"/>
      <c r="K23490" s="194"/>
      <c r="L23490" s="195"/>
      <c r="M23490" s="196"/>
      <c r="N23490" s="197"/>
      <c r="O23490" s="197"/>
      <c r="P23490" s="231"/>
    </row>
    <row r="23491" spans="2:16">
      <c r="B23491" s="351"/>
      <c r="C23491" s="435"/>
      <c r="D23491" s="399"/>
      <c r="E23491" s="400"/>
      <c r="G23491" s="401"/>
      <c r="H23491" s="401"/>
      <c r="I23491" s="401"/>
      <c r="J23491" s="194"/>
      <c r="K23491" s="194"/>
      <c r="L23491" s="195"/>
      <c r="M23491" s="196"/>
      <c r="N23491" s="197"/>
      <c r="O23491" s="197"/>
      <c r="P23491" s="231"/>
    </row>
    <row r="23492" spans="2:16">
      <c r="B23492" s="351"/>
      <c r="C23492" s="435"/>
      <c r="D23492" s="399"/>
      <c r="E23492" s="400"/>
      <c r="G23492" s="401"/>
      <c r="H23492" s="401"/>
      <c r="I23492" s="401"/>
      <c r="J23492" s="194"/>
      <c r="K23492" s="194"/>
      <c r="L23492" s="195"/>
      <c r="M23492" s="196"/>
      <c r="N23492" s="197"/>
      <c r="O23492" s="197"/>
      <c r="P23492" s="231"/>
    </row>
    <row r="23493" spans="2:16">
      <c r="B23493" s="351"/>
      <c r="C23493" s="435"/>
      <c r="D23493" s="399"/>
      <c r="E23493" s="400"/>
      <c r="G23493" s="401"/>
      <c r="H23493" s="401"/>
      <c r="I23493" s="401"/>
      <c r="J23493" s="194"/>
      <c r="K23493" s="194"/>
      <c r="L23493" s="195"/>
      <c r="M23493" s="196"/>
      <c r="N23493" s="197"/>
      <c r="O23493" s="197"/>
      <c r="P23493" s="231"/>
    </row>
    <row r="23494" spans="2:16">
      <c r="B23494" s="351"/>
      <c r="C23494" s="435"/>
      <c r="D23494" s="399"/>
      <c r="E23494" s="400"/>
      <c r="G23494" s="401"/>
      <c r="H23494" s="401"/>
      <c r="I23494" s="401"/>
      <c r="J23494" s="194"/>
      <c r="K23494" s="194"/>
      <c r="L23494" s="195"/>
      <c r="M23494" s="196"/>
      <c r="N23494" s="197"/>
      <c r="O23494" s="197"/>
      <c r="P23494" s="231"/>
    </row>
    <row r="23495" spans="2:16">
      <c r="B23495" s="351"/>
      <c r="C23495" s="435"/>
      <c r="D23495" s="399"/>
      <c r="E23495" s="400"/>
      <c r="G23495" s="401"/>
      <c r="H23495" s="401"/>
      <c r="I23495" s="401"/>
      <c r="J23495" s="194"/>
      <c r="K23495" s="194"/>
      <c r="L23495" s="195"/>
      <c r="M23495" s="196"/>
      <c r="N23495" s="197"/>
      <c r="O23495" s="197"/>
      <c r="P23495" s="231"/>
    </row>
    <row r="23496" spans="2:16">
      <c r="B23496" s="351"/>
      <c r="C23496" s="435"/>
      <c r="D23496" s="399"/>
      <c r="E23496" s="400"/>
      <c r="G23496" s="401"/>
      <c r="H23496" s="401"/>
      <c r="I23496" s="401"/>
      <c r="J23496" s="194"/>
      <c r="K23496" s="194"/>
      <c r="L23496" s="195"/>
      <c r="M23496" s="196"/>
      <c r="N23496" s="197"/>
      <c r="O23496" s="197"/>
      <c r="P23496" s="231"/>
    </row>
    <row r="23497" spans="2:16">
      <c r="B23497" s="351"/>
      <c r="C23497" s="435"/>
      <c r="D23497" s="399"/>
      <c r="E23497" s="400"/>
      <c r="G23497" s="401"/>
      <c r="H23497" s="401"/>
      <c r="I23497" s="401"/>
      <c r="J23497" s="194"/>
      <c r="K23497" s="194"/>
      <c r="L23497" s="195"/>
      <c r="M23497" s="196"/>
      <c r="N23497" s="197"/>
      <c r="O23497" s="197"/>
      <c r="P23497" s="231"/>
    </row>
    <row r="23498" spans="2:16">
      <c r="B23498" s="351"/>
      <c r="C23498" s="435"/>
      <c r="D23498" s="399"/>
      <c r="E23498" s="400"/>
      <c r="G23498" s="401"/>
      <c r="H23498" s="401"/>
      <c r="I23498" s="401"/>
      <c r="J23498" s="194"/>
      <c r="K23498" s="194"/>
      <c r="L23498" s="195"/>
      <c r="M23498" s="196"/>
      <c r="N23498" s="197"/>
      <c r="O23498" s="197"/>
      <c r="P23498" s="231"/>
    </row>
    <row r="23499" spans="2:16">
      <c r="B23499" s="351"/>
      <c r="C23499" s="435"/>
      <c r="D23499" s="399"/>
      <c r="E23499" s="400"/>
      <c r="G23499" s="401"/>
      <c r="H23499" s="401"/>
      <c r="I23499" s="401"/>
      <c r="J23499" s="194"/>
      <c r="K23499" s="194"/>
      <c r="L23499" s="195"/>
      <c r="M23499" s="196"/>
      <c r="N23499" s="197"/>
      <c r="O23499" s="197"/>
      <c r="P23499" s="231"/>
    </row>
    <row r="23500" spans="2:16">
      <c r="B23500" s="351"/>
      <c r="C23500" s="435"/>
      <c r="D23500" s="399"/>
      <c r="E23500" s="400"/>
      <c r="G23500" s="401"/>
      <c r="H23500" s="401"/>
      <c r="I23500" s="401"/>
      <c r="J23500" s="194"/>
      <c r="K23500" s="194"/>
      <c r="L23500" s="195"/>
      <c r="M23500" s="196"/>
      <c r="N23500" s="197"/>
      <c r="O23500" s="197"/>
      <c r="P23500" s="231"/>
    </row>
    <row r="23501" spans="2:16">
      <c r="B23501" s="351"/>
      <c r="C23501" s="435"/>
      <c r="D23501" s="399"/>
      <c r="E23501" s="400"/>
      <c r="G23501" s="401"/>
      <c r="H23501" s="401"/>
      <c r="I23501" s="401"/>
      <c r="J23501" s="194"/>
      <c r="K23501" s="194"/>
      <c r="L23501" s="195"/>
      <c r="M23501" s="196"/>
      <c r="N23501" s="197"/>
      <c r="O23501" s="197"/>
      <c r="P23501" s="231"/>
    </row>
    <row r="23502" spans="2:16">
      <c r="B23502" s="351"/>
      <c r="C23502" s="435"/>
      <c r="D23502" s="399"/>
      <c r="E23502" s="400"/>
      <c r="G23502" s="401"/>
      <c r="H23502" s="401"/>
      <c r="I23502" s="401"/>
      <c r="J23502" s="194"/>
      <c r="K23502" s="194"/>
      <c r="L23502" s="195"/>
      <c r="M23502" s="196"/>
      <c r="N23502" s="197"/>
      <c r="O23502" s="197"/>
      <c r="P23502" s="231"/>
    </row>
    <row r="23503" spans="2:16">
      <c r="B23503" s="351"/>
      <c r="C23503" s="435"/>
      <c r="D23503" s="399"/>
      <c r="E23503" s="400"/>
      <c r="G23503" s="401"/>
      <c r="H23503" s="401"/>
      <c r="I23503" s="401"/>
      <c r="J23503" s="194"/>
      <c r="K23503" s="194"/>
      <c r="L23503" s="195"/>
      <c r="M23503" s="196"/>
      <c r="N23503" s="197"/>
      <c r="O23503" s="197"/>
      <c r="P23503" s="231"/>
    </row>
    <row r="23504" spans="2:16">
      <c r="B23504" s="351"/>
      <c r="C23504" s="435"/>
      <c r="D23504" s="399"/>
      <c r="E23504" s="400"/>
      <c r="G23504" s="401"/>
      <c r="H23504" s="401"/>
      <c r="I23504" s="401"/>
      <c r="J23504" s="194"/>
      <c r="K23504" s="194"/>
      <c r="L23504" s="195"/>
      <c r="M23504" s="196"/>
      <c r="N23504" s="197"/>
      <c r="O23504" s="197"/>
      <c r="P23504" s="231"/>
    </row>
    <row r="23505" spans="2:16">
      <c r="B23505" s="351"/>
      <c r="C23505" s="435"/>
      <c r="D23505" s="399"/>
      <c r="E23505" s="400"/>
      <c r="G23505" s="401"/>
      <c r="H23505" s="401"/>
      <c r="I23505" s="401"/>
      <c r="J23505" s="194"/>
      <c r="K23505" s="194"/>
      <c r="L23505" s="195"/>
      <c r="M23505" s="196"/>
      <c r="N23505" s="197"/>
      <c r="O23505" s="197"/>
      <c r="P23505" s="231"/>
    </row>
    <row r="23506" spans="2:16">
      <c r="B23506" s="351"/>
      <c r="C23506" s="435"/>
      <c r="D23506" s="399"/>
      <c r="E23506" s="400"/>
      <c r="G23506" s="401"/>
      <c r="H23506" s="401"/>
      <c r="I23506" s="401"/>
      <c r="J23506" s="194"/>
      <c r="K23506" s="194"/>
      <c r="L23506" s="195"/>
      <c r="M23506" s="196"/>
      <c r="N23506" s="197"/>
      <c r="O23506" s="197"/>
      <c r="P23506" s="231"/>
    </row>
    <row r="23507" spans="2:16">
      <c r="B23507" s="351"/>
      <c r="C23507" s="435"/>
      <c r="D23507" s="399"/>
      <c r="E23507" s="400"/>
      <c r="G23507" s="401"/>
      <c r="H23507" s="401"/>
      <c r="I23507" s="401"/>
      <c r="J23507" s="194"/>
      <c r="K23507" s="194"/>
      <c r="L23507" s="195"/>
      <c r="M23507" s="196"/>
      <c r="N23507" s="197"/>
      <c r="O23507" s="197"/>
      <c r="P23507" s="231"/>
    </row>
    <row r="23508" spans="2:16">
      <c r="B23508" s="351"/>
      <c r="C23508" s="435"/>
      <c r="D23508" s="399"/>
      <c r="E23508" s="400"/>
      <c r="G23508" s="401"/>
      <c r="H23508" s="401"/>
      <c r="I23508" s="401"/>
      <c r="J23508" s="194"/>
      <c r="K23508" s="194"/>
      <c r="L23508" s="195"/>
      <c r="M23508" s="196"/>
      <c r="N23508" s="197"/>
      <c r="O23508" s="197"/>
      <c r="P23508" s="231"/>
    </row>
    <row r="23509" spans="2:16">
      <c r="B23509" s="351"/>
      <c r="C23509" s="435"/>
      <c r="D23509" s="399"/>
      <c r="E23509" s="400"/>
      <c r="G23509" s="401"/>
      <c r="H23509" s="401"/>
      <c r="I23509" s="401"/>
      <c r="J23509" s="194"/>
      <c r="K23509" s="194"/>
      <c r="L23509" s="195"/>
      <c r="M23509" s="196"/>
      <c r="N23509" s="197"/>
      <c r="O23509" s="197"/>
      <c r="P23509" s="231"/>
    </row>
    <row r="23510" spans="2:16">
      <c r="B23510" s="351"/>
      <c r="C23510" s="435"/>
      <c r="D23510" s="399"/>
      <c r="E23510" s="400"/>
      <c r="G23510" s="401"/>
      <c r="H23510" s="401"/>
      <c r="I23510" s="401"/>
      <c r="J23510" s="194"/>
      <c r="K23510" s="194"/>
      <c r="L23510" s="195"/>
      <c r="M23510" s="196"/>
      <c r="N23510" s="197"/>
      <c r="O23510" s="197"/>
      <c r="P23510" s="231"/>
    </row>
    <row r="23511" spans="2:16">
      <c r="B23511" s="351"/>
      <c r="C23511" s="435"/>
      <c r="D23511" s="399"/>
      <c r="E23511" s="400"/>
      <c r="G23511" s="401"/>
      <c r="H23511" s="401"/>
      <c r="I23511" s="401"/>
      <c r="J23511" s="194"/>
      <c r="K23511" s="194"/>
      <c r="L23511" s="195"/>
      <c r="M23511" s="196"/>
      <c r="N23511" s="197"/>
      <c r="O23511" s="197"/>
      <c r="P23511" s="231"/>
    </row>
    <row r="23512" spans="2:16">
      <c r="B23512" s="351"/>
      <c r="C23512" s="435"/>
      <c r="D23512" s="399"/>
      <c r="E23512" s="400"/>
      <c r="G23512" s="401"/>
      <c r="H23512" s="401"/>
      <c r="I23512" s="401"/>
      <c r="J23512" s="194"/>
      <c r="K23512" s="194"/>
      <c r="L23512" s="195"/>
      <c r="M23512" s="196"/>
      <c r="N23512" s="197"/>
      <c r="O23512" s="197"/>
      <c r="P23512" s="231"/>
    </row>
    <row r="23513" spans="2:16">
      <c r="B23513" s="351"/>
      <c r="C23513" s="435"/>
      <c r="D23513" s="399"/>
      <c r="E23513" s="400"/>
      <c r="G23513" s="401"/>
      <c r="H23513" s="401"/>
      <c r="I23513" s="401"/>
      <c r="J23513" s="194"/>
      <c r="K23513" s="194"/>
      <c r="L23513" s="195"/>
      <c r="M23513" s="196"/>
      <c r="N23513" s="197"/>
      <c r="O23513" s="197"/>
      <c r="P23513" s="231"/>
    </row>
    <row r="23514" spans="2:16">
      <c r="B23514" s="351"/>
      <c r="C23514" s="435"/>
      <c r="D23514" s="399"/>
      <c r="E23514" s="400"/>
      <c r="G23514" s="401"/>
      <c r="H23514" s="401"/>
      <c r="I23514" s="401"/>
      <c r="J23514" s="194"/>
      <c r="K23514" s="194"/>
      <c r="L23514" s="195"/>
      <c r="M23514" s="196"/>
      <c r="N23514" s="197"/>
      <c r="O23514" s="197"/>
      <c r="P23514" s="231"/>
    </row>
    <row r="23515" spans="2:16">
      <c r="B23515" s="351"/>
      <c r="C23515" s="435"/>
      <c r="D23515" s="399"/>
      <c r="E23515" s="400"/>
      <c r="G23515" s="401"/>
      <c r="H23515" s="401"/>
      <c r="I23515" s="401"/>
      <c r="J23515" s="194"/>
      <c r="K23515" s="194"/>
      <c r="L23515" s="195"/>
      <c r="M23515" s="196"/>
      <c r="N23515" s="197"/>
      <c r="O23515" s="197"/>
      <c r="P23515" s="231"/>
    </row>
    <row r="23516" spans="2:16">
      <c r="B23516" s="351"/>
      <c r="C23516" s="435"/>
      <c r="D23516" s="399"/>
      <c r="E23516" s="400"/>
      <c r="G23516" s="401"/>
      <c r="H23516" s="401"/>
      <c r="I23516" s="401"/>
      <c r="J23516" s="194"/>
      <c r="K23516" s="194"/>
      <c r="L23516" s="195"/>
      <c r="M23516" s="196"/>
      <c r="N23516" s="197"/>
      <c r="O23516" s="197"/>
      <c r="P23516" s="231"/>
    </row>
    <row r="23517" spans="2:16">
      <c r="B23517" s="351"/>
      <c r="C23517" s="435"/>
      <c r="D23517" s="399"/>
      <c r="E23517" s="400"/>
      <c r="G23517" s="401"/>
      <c r="H23517" s="401"/>
      <c r="I23517" s="401"/>
      <c r="J23517" s="194"/>
      <c r="K23517" s="194"/>
      <c r="L23517" s="195"/>
      <c r="M23517" s="196"/>
      <c r="N23517" s="197"/>
      <c r="O23517" s="197"/>
      <c r="P23517" s="231"/>
    </row>
    <row r="23518" spans="2:16">
      <c r="B23518" s="351"/>
      <c r="C23518" s="435"/>
      <c r="D23518" s="399"/>
      <c r="E23518" s="400"/>
      <c r="G23518" s="401"/>
      <c r="H23518" s="401"/>
      <c r="I23518" s="401"/>
      <c r="J23518" s="194"/>
      <c r="K23518" s="194"/>
      <c r="L23518" s="195"/>
      <c r="M23518" s="196"/>
      <c r="N23518" s="197"/>
      <c r="O23518" s="197"/>
      <c r="P23518" s="231"/>
    </row>
    <row r="23519" spans="2:16">
      <c r="B23519" s="351"/>
      <c r="C23519" s="435"/>
      <c r="D23519" s="399"/>
      <c r="E23519" s="400"/>
      <c r="G23519" s="401"/>
      <c r="H23519" s="401"/>
      <c r="I23519" s="401"/>
      <c r="J23519" s="194"/>
      <c r="K23519" s="194"/>
      <c r="L23519" s="195"/>
      <c r="M23519" s="196"/>
      <c r="N23519" s="197"/>
      <c r="O23519" s="197"/>
      <c r="P23519" s="231"/>
    </row>
    <row r="23520" spans="2:16">
      <c r="B23520" s="351"/>
      <c r="C23520" s="435"/>
      <c r="D23520" s="399"/>
      <c r="E23520" s="400"/>
      <c r="G23520" s="401"/>
      <c r="H23520" s="401"/>
      <c r="I23520" s="401"/>
      <c r="J23520" s="194"/>
      <c r="K23520" s="194"/>
      <c r="L23520" s="195"/>
      <c r="M23520" s="196"/>
      <c r="N23520" s="197"/>
      <c r="O23520" s="197"/>
      <c r="P23520" s="231"/>
    </row>
    <row r="23521" spans="2:16">
      <c r="B23521" s="351"/>
      <c r="C23521" s="435"/>
      <c r="D23521" s="399"/>
      <c r="E23521" s="400"/>
      <c r="G23521" s="401"/>
      <c r="H23521" s="401"/>
      <c r="I23521" s="401"/>
      <c r="J23521" s="194"/>
      <c r="K23521" s="194"/>
      <c r="L23521" s="195"/>
      <c r="M23521" s="196"/>
      <c r="N23521" s="197"/>
      <c r="O23521" s="197"/>
      <c r="P23521" s="231"/>
    </row>
    <row r="23522" spans="2:16">
      <c r="B23522" s="351"/>
      <c r="C23522" s="435"/>
      <c r="D23522" s="399"/>
      <c r="E23522" s="400"/>
      <c r="G23522" s="401"/>
      <c r="H23522" s="401"/>
      <c r="I23522" s="401"/>
      <c r="J23522" s="194"/>
      <c r="K23522" s="194"/>
      <c r="L23522" s="195"/>
      <c r="M23522" s="196"/>
      <c r="N23522" s="197"/>
      <c r="O23522" s="197"/>
      <c r="P23522" s="231"/>
    </row>
    <row r="23523" spans="2:16">
      <c r="B23523" s="351"/>
      <c r="C23523" s="435"/>
      <c r="D23523" s="399"/>
      <c r="E23523" s="400"/>
      <c r="G23523" s="401"/>
      <c r="H23523" s="401"/>
      <c r="I23523" s="401"/>
      <c r="J23523" s="194"/>
      <c r="K23523" s="194"/>
      <c r="L23523" s="195"/>
      <c r="M23523" s="196"/>
      <c r="N23523" s="197"/>
      <c r="O23523" s="197"/>
      <c r="P23523" s="231"/>
    </row>
    <row r="23524" spans="2:16">
      <c r="B23524" s="351"/>
      <c r="C23524" s="435"/>
      <c r="D23524" s="399"/>
      <c r="E23524" s="400"/>
      <c r="G23524" s="401"/>
      <c r="H23524" s="401"/>
      <c r="I23524" s="401"/>
      <c r="J23524" s="194"/>
      <c r="K23524" s="194"/>
      <c r="L23524" s="195"/>
      <c r="M23524" s="196"/>
      <c r="N23524" s="197"/>
      <c r="O23524" s="197"/>
      <c r="P23524" s="231"/>
    </row>
    <row r="23525" spans="2:16">
      <c r="B23525" s="351"/>
      <c r="C23525" s="435"/>
      <c r="D23525" s="399"/>
      <c r="E23525" s="400"/>
      <c r="G23525" s="401"/>
      <c r="H23525" s="401"/>
      <c r="I23525" s="401"/>
      <c r="J23525" s="194"/>
      <c r="K23525" s="194"/>
      <c r="L23525" s="195"/>
      <c r="M23525" s="196"/>
      <c r="N23525" s="197"/>
      <c r="O23525" s="197"/>
      <c r="P23525" s="231"/>
    </row>
    <row r="23526" spans="2:16">
      <c r="B23526" s="351"/>
      <c r="C23526" s="435"/>
      <c r="D23526" s="399"/>
      <c r="E23526" s="400"/>
      <c r="G23526" s="401"/>
      <c r="H23526" s="401"/>
      <c r="I23526" s="401"/>
      <c r="J23526" s="194"/>
      <c r="K23526" s="194"/>
      <c r="L23526" s="195"/>
      <c r="M23526" s="196"/>
      <c r="N23526" s="197"/>
      <c r="O23526" s="197"/>
      <c r="P23526" s="231"/>
    </row>
    <row r="23527" spans="2:16">
      <c r="B23527" s="351"/>
      <c r="C23527" s="435"/>
      <c r="D23527" s="399"/>
      <c r="E23527" s="400"/>
      <c r="G23527" s="401"/>
      <c r="H23527" s="401"/>
      <c r="I23527" s="401"/>
      <c r="J23527" s="194"/>
      <c r="K23527" s="194"/>
      <c r="L23527" s="195"/>
      <c r="M23527" s="196"/>
      <c r="N23527" s="197"/>
      <c r="O23527" s="197"/>
      <c r="P23527" s="231"/>
    </row>
    <row r="23528" spans="2:16">
      <c r="B23528" s="351"/>
      <c r="C23528" s="435"/>
      <c r="D23528" s="399"/>
      <c r="E23528" s="400"/>
      <c r="G23528" s="401"/>
      <c r="H23528" s="401"/>
      <c r="I23528" s="401"/>
      <c r="J23528" s="194"/>
      <c r="K23528" s="194"/>
      <c r="L23528" s="195"/>
      <c r="M23528" s="196"/>
      <c r="N23528" s="197"/>
      <c r="O23528" s="197"/>
      <c r="P23528" s="231"/>
    </row>
    <row r="23529" spans="2:16">
      <c r="B23529" s="351"/>
      <c r="C23529" s="435"/>
      <c r="D23529" s="399"/>
      <c r="E23529" s="400"/>
      <c r="G23529" s="401"/>
      <c r="H23529" s="401"/>
      <c r="I23529" s="401"/>
      <c r="J23529" s="194"/>
      <c r="K23529" s="194"/>
      <c r="L23529" s="195"/>
      <c r="M23529" s="196"/>
      <c r="N23529" s="197"/>
      <c r="O23529" s="197"/>
      <c r="P23529" s="231"/>
    </row>
    <row r="23530" spans="2:16">
      <c r="B23530" s="351"/>
      <c r="C23530" s="435"/>
      <c r="D23530" s="399"/>
      <c r="E23530" s="400"/>
      <c r="G23530" s="401"/>
      <c r="H23530" s="401"/>
      <c r="I23530" s="401"/>
      <c r="J23530" s="194"/>
      <c r="K23530" s="194"/>
      <c r="L23530" s="195"/>
      <c r="M23530" s="196"/>
      <c r="N23530" s="197"/>
      <c r="O23530" s="197"/>
      <c r="P23530" s="231"/>
    </row>
    <row r="23531" spans="2:16">
      <c r="B23531" s="351"/>
      <c r="C23531" s="435"/>
      <c r="D23531" s="399"/>
      <c r="E23531" s="400"/>
      <c r="G23531" s="401"/>
      <c r="H23531" s="401"/>
      <c r="I23531" s="401"/>
      <c r="J23531" s="194"/>
      <c r="K23531" s="194"/>
      <c r="L23531" s="195"/>
      <c r="M23531" s="196"/>
      <c r="N23531" s="197"/>
      <c r="O23531" s="197"/>
      <c r="P23531" s="231"/>
    </row>
    <row r="23532" spans="2:16">
      <c r="B23532" s="351"/>
      <c r="C23532" s="435"/>
      <c r="D23532" s="399"/>
      <c r="E23532" s="400"/>
      <c r="G23532" s="401"/>
      <c r="H23532" s="401"/>
      <c r="I23532" s="401"/>
      <c r="J23532" s="194"/>
      <c r="K23532" s="194"/>
      <c r="L23532" s="195"/>
      <c r="M23532" s="196"/>
      <c r="N23532" s="197"/>
      <c r="O23532" s="197"/>
      <c r="P23532" s="231"/>
    </row>
    <row r="23533" spans="2:16">
      <c r="B23533" s="351"/>
      <c r="C23533" s="435"/>
      <c r="D23533" s="399"/>
      <c r="E23533" s="400"/>
      <c r="G23533" s="401"/>
      <c r="H23533" s="401"/>
      <c r="I23533" s="401"/>
      <c r="J23533" s="194"/>
      <c r="K23533" s="194"/>
      <c r="L23533" s="195"/>
      <c r="M23533" s="196"/>
      <c r="N23533" s="197"/>
      <c r="O23533" s="197"/>
      <c r="P23533" s="231"/>
    </row>
    <row r="23534" spans="2:16">
      <c r="B23534" s="351"/>
      <c r="C23534" s="435"/>
      <c r="D23534" s="399"/>
      <c r="E23534" s="400"/>
      <c r="G23534" s="401"/>
      <c r="H23534" s="401"/>
      <c r="I23534" s="401"/>
      <c r="J23534" s="194"/>
      <c r="K23534" s="194"/>
      <c r="L23534" s="195"/>
      <c r="M23534" s="196"/>
      <c r="N23534" s="197"/>
      <c r="O23534" s="197"/>
      <c r="P23534" s="231"/>
    </row>
    <row r="23535" spans="2:16">
      <c r="B23535" s="351"/>
      <c r="C23535" s="435"/>
      <c r="D23535" s="399"/>
      <c r="E23535" s="400"/>
      <c r="G23535" s="401"/>
      <c r="H23535" s="401"/>
      <c r="I23535" s="401"/>
      <c r="J23535" s="194"/>
      <c r="K23535" s="194"/>
      <c r="L23535" s="195"/>
      <c r="M23535" s="196"/>
      <c r="N23535" s="197"/>
      <c r="O23535" s="197"/>
      <c r="P23535" s="231"/>
    </row>
    <row r="23536" spans="2:16">
      <c r="B23536" s="402"/>
      <c r="C23536" s="435"/>
      <c r="D23536" s="404"/>
      <c r="E23536" s="405"/>
      <c r="G23536" s="406"/>
      <c r="H23536" s="406"/>
      <c r="I23536" s="406"/>
      <c r="J23536" s="194"/>
      <c r="K23536" s="194"/>
      <c r="L23536" s="195"/>
      <c r="M23536" s="196"/>
      <c r="N23536" s="197"/>
      <c r="O23536" s="197"/>
      <c r="P23536" s="221"/>
    </row>
    <row r="23537" spans="2:16">
      <c r="B23537" s="351"/>
      <c r="C23537" s="435"/>
      <c r="D23537" s="399"/>
      <c r="E23537" s="400"/>
      <c r="G23537" s="401"/>
      <c r="H23537" s="401"/>
      <c r="I23537" s="401"/>
      <c r="J23537" s="194"/>
      <c r="K23537" s="194"/>
      <c r="L23537" s="195"/>
      <c r="M23537" s="196"/>
      <c r="N23537" s="197"/>
      <c r="O23537" s="197"/>
      <c r="P23537" s="231"/>
    </row>
    <row r="23538" spans="2:16">
      <c r="B23538" s="351"/>
      <c r="C23538" s="435"/>
      <c r="D23538" s="399"/>
      <c r="E23538" s="400"/>
      <c r="G23538" s="401"/>
      <c r="H23538" s="401"/>
      <c r="I23538" s="401"/>
      <c r="J23538" s="194"/>
      <c r="K23538" s="194"/>
      <c r="L23538" s="195"/>
      <c r="M23538" s="196"/>
      <c r="N23538" s="197"/>
      <c r="O23538" s="197"/>
      <c r="P23538" s="231"/>
    </row>
    <row r="23539" spans="2:16">
      <c r="B23539" s="351"/>
      <c r="C23539" s="435"/>
      <c r="D23539" s="399"/>
      <c r="E23539" s="400"/>
      <c r="G23539" s="401"/>
      <c r="H23539" s="401"/>
      <c r="I23539" s="401"/>
      <c r="J23539" s="194"/>
      <c r="K23539" s="194"/>
      <c r="L23539" s="195"/>
      <c r="M23539" s="196"/>
      <c r="N23539" s="197"/>
      <c r="O23539" s="197"/>
      <c r="P23539" s="231"/>
    </row>
    <row r="23540" spans="2:16">
      <c r="B23540" s="351"/>
      <c r="C23540" s="435"/>
      <c r="D23540" s="399"/>
      <c r="E23540" s="400"/>
      <c r="G23540" s="401"/>
      <c r="H23540" s="401"/>
      <c r="I23540" s="401"/>
      <c r="J23540" s="194"/>
      <c r="K23540" s="194"/>
      <c r="L23540" s="195"/>
      <c r="M23540" s="196"/>
      <c r="N23540" s="197"/>
      <c r="O23540" s="197"/>
      <c r="P23540" s="231"/>
    </row>
    <row r="23541" spans="2:16">
      <c r="B23541" s="351"/>
      <c r="C23541" s="435"/>
      <c r="D23541" s="399"/>
      <c r="E23541" s="400"/>
      <c r="G23541" s="401"/>
      <c r="H23541" s="401"/>
      <c r="I23541" s="401"/>
      <c r="J23541" s="194"/>
      <c r="K23541" s="194"/>
      <c r="L23541" s="195"/>
      <c r="M23541" s="196"/>
      <c r="N23541" s="197"/>
      <c r="O23541" s="197"/>
      <c r="P23541" s="231"/>
    </row>
    <row r="23542" spans="2:16">
      <c r="B23542" s="351"/>
      <c r="C23542" s="435"/>
      <c r="D23542" s="399"/>
      <c r="E23542" s="400"/>
      <c r="G23542" s="401"/>
      <c r="H23542" s="401"/>
      <c r="I23542" s="401"/>
      <c r="J23542" s="194"/>
      <c r="K23542" s="194"/>
      <c r="L23542" s="195"/>
      <c r="M23542" s="196"/>
      <c r="N23542" s="197"/>
      <c r="O23542" s="197"/>
      <c r="P23542" s="231"/>
    </row>
    <row r="23543" spans="2:16">
      <c r="B23543" s="351"/>
      <c r="C23543" s="435"/>
      <c r="D23543" s="399"/>
      <c r="E23543" s="400"/>
      <c r="G23543" s="401"/>
      <c r="H23543" s="401"/>
      <c r="I23543" s="401"/>
      <c r="J23543" s="194"/>
      <c r="K23543" s="194"/>
      <c r="L23543" s="195"/>
      <c r="M23543" s="196"/>
      <c r="N23543" s="197"/>
      <c r="O23543" s="197"/>
      <c r="P23543" s="231"/>
    </row>
    <row r="23544" spans="2:16">
      <c r="B23544" s="351"/>
      <c r="C23544" s="435"/>
      <c r="D23544" s="399"/>
      <c r="E23544" s="400"/>
      <c r="G23544" s="401"/>
      <c r="H23544" s="401"/>
      <c r="I23544" s="401"/>
      <c r="J23544" s="194"/>
      <c r="K23544" s="194"/>
      <c r="L23544" s="195"/>
      <c r="M23544" s="196"/>
      <c r="N23544" s="197"/>
      <c r="O23544" s="197"/>
      <c r="P23544" s="231"/>
    </row>
    <row r="23545" spans="2:16">
      <c r="B23545" s="351"/>
      <c r="C23545" s="435"/>
      <c r="D23545" s="399"/>
      <c r="E23545" s="400"/>
      <c r="G23545" s="401"/>
      <c r="H23545" s="401"/>
      <c r="I23545" s="401"/>
      <c r="J23545" s="194"/>
      <c r="K23545" s="194"/>
      <c r="L23545" s="195"/>
      <c r="M23545" s="196"/>
      <c r="N23545" s="197"/>
      <c r="O23545" s="197"/>
      <c r="P23545" s="231"/>
    </row>
    <row r="23546" spans="2:16">
      <c r="B23546" s="351"/>
      <c r="C23546" s="435"/>
      <c r="D23546" s="399"/>
      <c r="E23546" s="400"/>
      <c r="G23546" s="401"/>
      <c r="H23546" s="401"/>
      <c r="I23546" s="401"/>
      <c r="J23546" s="194"/>
      <c r="K23546" s="194"/>
      <c r="L23546" s="195"/>
      <c r="M23546" s="196"/>
      <c r="N23546" s="197"/>
      <c r="O23546" s="197"/>
      <c r="P23546" s="231"/>
    </row>
    <row r="23547" spans="2:16">
      <c r="B23547" s="351"/>
      <c r="C23547" s="435"/>
      <c r="D23547" s="399"/>
      <c r="E23547" s="400"/>
      <c r="G23547" s="401"/>
      <c r="H23547" s="401"/>
      <c r="I23547" s="401"/>
      <c r="J23547" s="194"/>
      <c r="K23547" s="194"/>
      <c r="L23547" s="195"/>
      <c r="M23547" s="196"/>
      <c r="N23547" s="197"/>
      <c r="O23547" s="197"/>
      <c r="P23547" s="231"/>
    </row>
    <row r="23548" spans="2:16">
      <c r="B23548" s="351"/>
      <c r="C23548" s="435"/>
      <c r="D23548" s="399"/>
      <c r="E23548" s="400"/>
      <c r="G23548" s="401"/>
      <c r="H23548" s="401"/>
      <c r="I23548" s="401"/>
      <c r="J23548" s="194"/>
      <c r="K23548" s="194"/>
      <c r="L23548" s="195"/>
      <c r="M23548" s="196"/>
      <c r="N23548" s="197"/>
      <c r="O23548" s="197"/>
      <c r="P23548" s="231"/>
    </row>
    <row r="23549" spans="2:16">
      <c r="B23549" s="351"/>
      <c r="C23549" s="435"/>
      <c r="D23549" s="399"/>
      <c r="E23549" s="400"/>
      <c r="G23549" s="401"/>
      <c r="H23549" s="401"/>
      <c r="I23549" s="401"/>
      <c r="J23549" s="194"/>
      <c r="K23549" s="194"/>
      <c r="L23549" s="195"/>
      <c r="M23549" s="196"/>
      <c r="N23549" s="197"/>
      <c r="O23549" s="197"/>
      <c r="P23549" s="231"/>
    </row>
    <row r="23550" spans="2:16">
      <c r="B23550" s="351"/>
      <c r="C23550" s="435"/>
      <c r="D23550" s="399"/>
      <c r="E23550" s="400"/>
      <c r="G23550" s="401"/>
      <c r="H23550" s="401"/>
      <c r="I23550" s="401"/>
      <c r="J23550" s="194"/>
      <c r="K23550" s="194"/>
      <c r="L23550" s="195"/>
      <c r="M23550" s="196"/>
      <c r="N23550" s="197"/>
      <c r="O23550" s="197"/>
      <c r="P23550" s="231"/>
    </row>
    <row r="23551" spans="2:16">
      <c r="B23551" s="351"/>
      <c r="C23551" s="435"/>
      <c r="D23551" s="399"/>
      <c r="E23551" s="400"/>
      <c r="G23551" s="401"/>
      <c r="H23551" s="401"/>
      <c r="I23551" s="401"/>
      <c r="J23551" s="194"/>
      <c r="K23551" s="194"/>
      <c r="L23551" s="195"/>
      <c r="M23551" s="196"/>
      <c r="N23551" s="197"/>
      <c r="O23551" s="197"/>
      <c r="P23551" s="231"/>
    </row>
    <row r="23552" spans="2:16">
      <c r="B23552" s="351"/>
      <c r="C23552" s="435"/>
      <c r="D23552" s="399"/>
      <c r="E23552" s="400"/>
      <c r="G23552" s="401"/>
      <c r="H23552" s="401"/>
      <c r="I23552" s="401"/>
      <c r="J23552" s="194"/>
      <c r="K23552" s="194"/>
      <c r="L23552" s="195"/>
      <c r="M23552" s="196"/>
      <c r="N23552" s="197"/>
      <c r="O23552" s="197"/>
      <c r="P23552" s="231"/>
    </row>
    <row r="23553" spans="2:16">
      <c r="B23553" s="351"/>
      <c r="C23553" s="435"/>
      <c r="D23553" s="399"/>
      <c r="E23553" s="400"/>
      <c r="G23553" s="401"/>
      <c r="H23553" s="401"/>
      <c r="I23553" s="401"/>
      <c r="J23553" s="194"/>
      <c r="K23553" s="194"/>
      <c r="L23553" s="195"/>
      <c r="M23553" s="196"/>
      <c r="N23553" s="197"/>
      <c r="O23553" s="197"/>
      <c r="P23553" s="231"/>
    </row>
    <row r="23554" spans="2:16">
      <c r="B23554" s="351"/>
      <c r="C23554" s="435"/>
      <c r="D23554" s="399"/>
      <c r="E23554" s="400"/>
      <c r="G23554" s="401"/>
      <c r="H23554" s="401"/>
      <c r="I23554" s="401"/>
      <c r="J23554" s="194"/>
      <c r="K23554" s="194"/>
      <c r="L23554" s="195"/>
      <c r="M23554" s="196"/>
      <c r="N23554" s="197"/>
      <c r="O23554" s="197"/>
      <c r="P23554" s="231"/>
    </row>
    <row r="23555" spans="2:16">
      <c r="B23555" s="351"/>
      <c r="C23555" s="435"/>
      <c r="D23555" s="399"/>
      <c r="E23555" s="400"/>
      <c r="G23555" s="401"/>
      <c r="H23555" s="401"/>
      <c r="I23555" s="401"/>
      <c r="J23555" s="194"/>
      <c r="K23555" s="194"/>
      <c r="L23555" s="195"/>
      <c r="M23555" s="196"/>
      <c r="N23555" s="197"/>
      <c r="O23555" s="197"/>
      <c r="P23555" s="231"/>
    </row>
    <row r="23556" spans="2:16">
      <c r="B23556" s="351"/>
      <c r="C23556" s="435"/>
      <c r="D23556" s="399"/>
      <c r="E23556" s="400"/>
      <c r="G23556" s="401"/>
      <c r="H23556" s="401"/>
      <c r="I23556" s="401"/>
      <c r="J23556" s="194"/>
      <c r="K23556" s="194"/>
      <c r="L23556" s="195"/>
      <c r="M23556" s="196"/>
      <c r="N23556" s="197"/>
      <c r="O23556" s="197"/>
      <c r="P23556" s="231"/>
    </row>
    <row r="23557" spans="2:16">
      <c r="B23557" s="351"/>
      <c r="C23557" s="435"/>
      <c r="D23557" s="399"/>
      <c r="E23557" s="400"/>
      <c r="G23557" s="401"/>
      <c r="H23557" s="401"/>
      <c r="I23557" s="401"/>
      <c r="J23557" s="194"/>
      <c r="K23557" s="194"/>
      <c r="L23557" s="195"/>
      <c r="M23557" s="196"/>
      <c r="N23557" s="197"/>
      <c r="O23557" s="197"/>
      <c r="P23557" s="231"/>
    </row>
    <row r="23558" spans="2:16">
      <c r="B23558" s="351"/>
      <c r="C23558" s="435"/>
      <c r="D23558" s="399"/>
      <c r="E23558" s="400"/>
      <c r="G23558" s="401"/>
      <c r="H23558" s="401"/>
      <c r="I23558" s="401"/>
      <c r="J23558" s="194"/>
      <c r="K23558" s="194"/>
      <c r="L23558" s="195"/>
      <c r="M23558" s="196"/>
      <c r="N23558" s="197"/>
      <c r="O23558" s="197"/>
      <c r="P23558" s="231"/>
    </row>
    <row r="23559" spans="2:16">
      <c r="B23559" s="351"/>
      <c r="C23559" s="435"/>
      <c r="D23559" s="399"/>
      <c r="E23559" s="400"/>
      <c r="G23559" s="401"/>
      <c r="H23559" s="401"/>
      <c r="I23559" s="401"/>
      <c r="J23559" s="194"/>
      <c r="K23559" s="194"/>
      <c r="L23559" s="195"/>
      <c r="M23559" s="196"/>
      <c r="N23559" s="197"/>
      <c r="O23559" s="197"/>
      <c r="P23559" s="231"/>
    </row>
    <row r="23560" spans="2:16">
      <c r="B23560" s="351"/>
      <c r="C23560" s="435"/>
      <c r="D23560" s="399"/>
      <c r="E23560" s="400"/>
      <c r="G23560" s="401"/>
      <c r="H23560" s="401"/>
      <c r="I23560" s="401"/>
      <c r="J23560" s="194"/>
      <c r="K23560" s="194"/>
      <c r="L23560" s="195"/>
      <c r="M23560" s="196"/>
      <c r="N23560" s="197"/>
      <c r="O23560" s="197"/>
      <c r="P23560" s="231"/>
    </row>
    <row r="23561" spans="2:16">
      <c r="B23561" s="351"/>
      <c r="C23561" s="435"/>
      <c r="D23561" s="399"/>
      <c r="E23561" s="400"/>
      <c r="G23561" s="401"/>
      <c r="H23561" s="401"/>
      <c r="I23561" s="401"/>
      <c r="J23561" s="194"/>
      <c r="K23561" s="194"/>
      <c r="L23561" s="195"/>
      <c r="M23561" s="196"/>
      <c r="N23561" s="197"/>
      <c r="O23561" s="197"/>
      <c r="P23561" s="231"/>
    </row>
    <row r="23562" spans="2:16">
      <c r="B23562" s="351"/>
      <c r="C23562" s="435"/>
      <c r="D23562" s="399"/>
      <c r="E23562" s="400"/>
      <c r="G23562" s="401"/>
      <c r="H23562" s="401"/>
      <c r="I23562" s="401"/>
      <c r="J23562" s="194"/>
      <c r="K23562" s="194"/>
      <c r="L23562" s="195"/>
      <c r="M23562" s="196"/>
      <c r="N23562" s="197"/>
      <c r="O23562" s="197"/>
      <c r="P23562" s="231"/>
    </row>
    <row r="23563" spans="2:16">
      <c r="B23563" s="351"/>
      <c r="C23563" s="435"/>
      <c r="D23563" s="399"/>
      <c r="E23563" s="400"/>
      <c r="G23563" s="401"/>
      <c r="H23563" s="401"/>
      <c r="I23563" s="401"/>
      <c r="J23563" s="194"/>
      <c r="K23563" s="194"/>
      <c r="L23563" s="195"/>
      <c r="M23563" s="196"/>
      <c r="N23563" s="197"/>
      <c r="O23563" s="197"/>
      <c r="P23563" s="231"/>
    </row>
    <row r="23564" spans="2:16">
      <c r="B23564" s="351"/>
      <c r="C23564" s="435"/>
      <c r="D23564" s="399"/>
      <c r="E23564" s="400"/>
      <c r="G23564" s="401"/>
      <c r="H23564" s="401"/>
      <c r="I23564" s="401"/>
      <c r="J23564" s="194"/>
      <c r="K23564" s="194"/>
      <c r="L23564" s="195"/>
      <c r="M23564" s="196"/>
      <c r="N23564" s="197"/>
      <c r="O23564" s="197"/>
      <c r="P23564" s="231"/>
    </row>
    <row r="23565" spans="2:16">
      <c r="B23565" s="351"/>
      <c r="C23565" s="435"/>
      <c r="D23565" s="399"/>
      <c r="E23565" s="400"/>
      <c r="G23565" s="401"/>
      <c r="H23565" s="401"/>
      <c r="I23565" s="401"/>
      <c r="J23565" s="194"/>
      <c r="K23565" s="194"/>
      <c r="L23565" s="195"/>
      <c r="M23565" s="196"/>
      <c r="N23565" s="197"/>
      <c r="O23565" s="197"/>
      <c r="P23565" s="231"/>
    </row>
    <row r="23566" spans="2:16">
      <c r="B23566" s="351"/>
      <c r="C23566" s="435"/>
      <c r="D23566" s="399"/>
      <c r="E23566" s="400"/>
      <c r="G23566" s="401"/>
      <c r="H23566" s="401"/>
      <c r="I23566" s="401"/>
      <c r="J23566" s="194"/>
      <c r="K23566" s="194"/>
      <c r="L23566" s="195"/>
      <c r="M23566" s="196"/>
      <c r="N23566" s="197"/>
      <c r="O23566" s="197"/>
      <c r="P23566" s="231"/>
    </row>
    <row r="23567" spans="2:16">
      <c r="B23567" s="351"/>
      <c r="C23567" s="435"/>
      <c r="D23567" s="399"/>
      <c r="E23567" s="400"/>
      <c r="G23567" s="401"/>
      <c r="H23567" s="401"/>
      <c r="I23567" s="401"/>
      <c r="J23567" s="194"/>
      <c r="K23567" s="194"/>
      <c r="L23567" s="195"/>
      <c r="M23567" s="196"/>
      <c r="N23567" s="197"/>
      <c r="O23567" s="197"/>
      <c r="P23567" s="231"/>
    </row>
    <row r="23568" spans="2:16">
      <c r="B23568" s="351"/>
      <c r="C23568" s="435"/>
      <c r="D23568" s="399"/>
      <c r="E23568" s="400"/>
      <c r="G23568" s="401"/>
      <c r="H23568" s="401"/>
      <c r="I23568" s="401"/>
      <c r="J23568" s="194"/>
      <c r="K23568" s="194"/>
      <c r="L23568" s="195"/>
      <c r="M23568" s="196"/>
      <c r="N23568" s="197"/>
      <c r="O23568" s="197"/>
      <c r="P23568" s="231"/>
    </row>
    <row r="23569" spans="2:16">
      <c r="B23569" s="351"/>
      <c r="C23569" s="435"/>
      <c r="D23569" s="399"/>
      <c r="E23569" s="400"/>
      <c r="G23569" s="401"/>
      <c r="H23569" s="401"/>
      <c r="I23569" s="401"/>
      <c r="J23569" s="194"/>
      <c r="K23569" s="194"/>
      <c r="L23569" s="195"/>
      <c r="M23569" s="196"/>
      <c r="N23569" s="197"/>
      <c r="O23569" s="197"/>
      <c r="P23569" s="231"/>
    </row>
    <row r="23570" spans="2:16">
      <c r="B23570" s="351"/>
      <c r="C23570" s="435"/>
      <c r="D23570" s="399"/>
      <c r="E23570" s="400"/>
      <c r="G23570" s="401"/>
      <c r="H23570" s="401"/>
      <c r="I23570" s="401"/>
      <c r="J23570" s="194"/>
      <c r="K23570" s="194"/>
      <c r="L23570" s="195"/>
      <c r="M23570" s="196"/>
      <c r="N23570" s="197"/>
      <c r="O23570" s="197"/>
      <c r="P23570" s="231"/>
    </row>
    <row r="23571" spans="2:16">
      <c r="B23571" s="351"/>
      <c r="C23571" s="435"/>
      <c r="D23571" s="399"/>
      <c r="E23571" s="400"/>
      <c r="G23571" s="401"/>
      <c r="H23571" s="401"/>
      <c r="I23571" s="401"/>
      <c r="J23571" s="194"/>
      <c r="K23571" s="194"/>
      <c r="L23571" s="195"/>
      <c r="M23571" s="196"/>
      <c r="N23571" s="197"/>
      <c r="O23571" s="197"/>
      <c r="P23571" s="231"/>
    </row>
    <row r="23572" spans="2:16">
      <c r="B23572" s="351"/>
      <c r="C23572" s="435"/>
      <c r="D23572" s="399"/>
      <c r="E23572" s="400"/>
      <c r="G23572" s="401"/>
      <c r="H23572" s="401"/>
      <c r="I23572" s="401"/>
      <c r="J23572" s="194"/>
      <c r="K23572" s="194"/>
      <c r="L23572" s="195"/>
      <c r="M23572" s="196"/>
      <c r="N23572" s="197"/>
      <c r="O23572" s="197"/>
      <c r="P23572" s="231"/>
    </row>
    <row r="23573" spans="2:16">
      <c r="B23573" s="351"/>
      <c r="C23573" s="435"/>
      <c r="D23573" s="399"/>
      <c r="E23573" s="400"/>
      <c r="G23573" s="401"/>
      <c r="H23573" s="401"/>
      <c r="I23573" s="401"/>
      <c r="J23573" s="194"/>
      <c r="K23573" s="194"/>
      <c r="L23573" s="195"/>
      <c r="M23573" s="196"/>
      <c r="N23573" s="197"/>
      <c r="O23573" s="197"/>
      <c r="P23573" s="231"/>
    </row>
    <row r="23574" spans="2:16">
      <c r="B23574" s="351"/>
      <c r="C23574" s="435"/>
      <c r="D23574" s="399"/>
      <c r="E23574" s="400"/>
      <c r="G23574" s="401"/>
      <c r="H23574" s="401"/>
      <c r="I23574" s="401"/>
      <c r="J23574" s="194"/>
      <c r="K23574" s="194"/>
      <c r="L23574" s="195"/>
      <c r="M23574" s="196"/>
      <c r="N23574" s="197"/>
      <c r="O23574" s="197"/>
      <c r="P23574" s="231"/>
    </row>
    <row r="23575" spans="2:16">
      <c r="B23575" s="351"/>
      <c r="C23575" s="435"/>
      <c r="D23575" s="399"/>
      <c r="E23575" s="400"/>
      <c r="G23575" s="401"/>
      <c r="H23575" s="401"/>
      <c r="I23575" s="401"/>
      <c r="J23575" s="194"/>
      <c r="K23575" s="194"/>
      <c r="L23575" s="195"/>
      <c r="M23575" s="196"/>
      <c r="N23575" s="197"/>
      <c r="O23575" s="197"/>
      <c r="P23575" s="231"/>
    </row>
    <row r="23576" spans="2:16">
      <c r="B23576" s="351"/>
      <c r="C23576" s="435"/>
      <c r="D23576" s="399"/>
      <c r="E23576" s="400"/>
      <c r="G23576" s="401"/>
      <c r="H23576" s="401"/>
      <c r="I23576" s="401"/>
      <c r="J23576" s="194"/>
      <c r="K23576" s="194"/>
      <c r="L23576" s="195"/>
      <c r="M23576" s="196"/>
      <c r="N23576" s="197"/>
      <c r="O23576" s="197"/>
      <c r="P23576" s="231"/>
    </row>
    <row r="23577" spans="2:16">
      <c r="B23577" s="351"/>
      <c r="C23577" s="435"/>
      <c r="D23577" s="399"/>
      <c r="E23577" s="400"/>
      <c r="G23577" s="401"/>
      <c r="H23577" s="401"/>
      <c r="I23577" s="401"/>
      <c r="J23577" s="194"/>
      <c r="K23577" s="194"/>
      <c r="L23577" s="195"/>
      <c r="M23577" s="196"/>
      <c r="N23577" s="197"/>
      <c r="O23577" s="197"/>
      <c r="P23577" s="231"/>
    </row>
    <row r="23578" spans="2:16">
      <c r="B23578" s="351"/>
      <c r="C23578" s="435"/>
      <c r="D23578" s="399"/>
      <c r="E23578" s="400"/>
      <c r="G23578" s="401"/>
      <c r="H23578" s="401"/>
      <c r="I23578" s="401"/>
      <c r="J23578" s="194"/>
      <c r="K23578" s="194"/>
      <c r="L23578" s="195"/>
      <c r="M23578" s="196"/>
      <c r="N23578" s="197"/>
      <c r="O23578" s="197"/>
      <c r="P23578" s="231"/>
    </row>
    <row r="23579" spans="2:16">
      <c r="B23579" s="351"/>
      <c r="C23579" s="435"/>
      <c r="D23579" s="399"/>
      <c r="E23579" s="400"/>
      <c r="G23579" s="401"/>
      <c r="H23579" s="401"/>
      <c r="I23579" s="401"/>
      <c r="J23579" s="194"/>
      <c r="K23579" s="194"/>
      <c r="L23579" s="195"/>
      <c r="M23579" s="196"/>
      <c r="N23579" s="197"/>
      <c r="O23579" s="197"/>
      <c r="P23579" s="231"/>
    </row>
    <row r="23580" spans="2:16">
      <c r="B23580" s="351"/>
      <c r="C23580" s="435"/>
      <c r="D23580" s="399"/>
      <c r="E23580" s="400"/>
      <c r="G23580" s="401"/>
      <c r="H23580" s="401"/>
      <c r="I23580" s="401"/>
      <c r="J23580" s="194"/>
      <c r="K23580" s="194"/>
      <c r="L23580" s="195"/>
      <c r="M23580" s="196"/>
      <c r="N23580" s="197"/>
      <c r="O23580" s="197"/>
      <c r="P23580" s="231"/>
    </row>
    <row r="23581" spans="2:16">
      <c r="B23581" s="351"/>
      <c r="C23581" s="435"/>
      <c r="D23581" s="399"/>
      <c r="E23581" s="400"/>
      <c r="G23581" s="401"/>
      <c r="H23581" s="401"/>
      <c r="I23581" s="401"/>
      <c r="J23581" s="194"/>
      <c r="K23581" s="194"/>
      <c r="L23581" s="195"/>
      <c r="M23581" s="196"/>
      <c r="N23581" s="197"/>
      <c r="O23581" s="197"/>
      <c r="P23581" s="231"/>
    </row>
    <row r="23582" spans="2:16">
      <c r="B23582" s="351"/>
      <c r="C23582" s="435"/>
      <c r="D23582" s="399"/>
      <c r="E23582" s="400"/>
      <c r="G23582" s="401"/>
      <c r="H23582" s="401"/>
      <c r="I23582" s="401"/>
      <c r="J23582" s="194"/>
      <c r="K23582" s="194"/>
      <c r="L23582" s="195"/>
      <c r="M23582" s="196"/>
      <c r="N23582" s="197"/>
      <c r="O23582" s="197"/>
      <c r="P23582" s="231"/>
    </row>
    <row r="23583" spans="2:16">
      <c r="B23583" s="351"/>
      <c r="C23583" s="435"/>
      <c r="D23583" s="399"/>
      <c r="E23583" s="400"/>
      <c r="G23583" s="401"/>
      <c r="H23583" s="401"/>
      <c r="I23583" s="401"/>
      <c r="J23583" s="194"/>
      <c r="K23583" s="194"/>
      <c r="L23583" s="195"/>
      <c r="M23583" s="196"/>
      <c r="N23583" s="197"/>
      <c r="O23583" s="197"/>
      <c r="P23583" s="231"/>
    </row>
    <row r="23584" spans="2:16">
      <c r="B23584" s="351"/>
      <c r="C23584" s="435"/>
      <c r="D23584" s="399"/>
      <c r="E23584" s="400"/>
      <c r="G23584" s="401"/>
      <c r="H23584" s="401"/>
      <c r="I23584" s="401"/>
      <c r="J23584" s="194"/>
      <c r="K23584" s="194"/>
      <c r="L23584" s="195"/>
      <c r="M23584" s="196"/>
      <c r="N23584" s="197"/>
      <c r="O23584" s="197"/>
      <c r="P23584" s="231"/>
    </row>
    <row r="23585" spans="2:16">
      <c r="B23585" s="351"/>
      <c r="C23585" s="435"/>
      <c r="D23585" s="399"/>
      <c r="E23585" s="400"/>
      <c r="G23585" s="401"/>
      <c r="H23585" s="401"/>
      <c r="I23585" s="401"/>
      <c r="J23585" s="194"/>
      <c r="K23585" s="194"/>
      <c r="L23585" s="195"/>
      <c r="M23585" s="196"/>
      <c r="N23585" s="197"/>
      <c r="O23585" s="197"/>
      <c r="P23585" s="231"/>
    </row>
    <row r="23586" spans="2:16">
      <c r="B23586" s="351"/>
      <c r="C23586" s="435"/>
      <c r="D23586" s="399"/>
      <c r="E23586" s="400"/>
      <c r="G23586" s="401"/>
      <c r="H23586" s="401"/>
      <c r="I23586" s="401"/>
      <c r="J23586" s="194"/>
      <c r="K23586" s="194"/>
      <c r="L23586" s="195"/>
      <c r="M23586" s="196"/>
      <c r="N23586" s="197"/>
      <c r="O23586" s="197"/>
      <c r="P23586" s="231"/>
    </row>
    <row r="23587" spans="2:16">
      <c r="B23587" s="351"/>
      <c r="C23587" s="435"/>
      <c r="D23587" s="399"/>
      <c r="E23587" s="400"/>
      <c r="G23587" s="401"/>
      <c r="H23587" s="401"/>
      <c r="I23587" s="401"/>
      <c r="J23587" s="194"/>
      <c r="K23587" s="194"/>
      <c r="L23587" s="195"/>
      <c r="M23587" s="196"/>
      <c r="N23587" s="197"/>
      <c r="O23587" s="197"/>
      <c r="P23587" s="231"/>
    </row>
    <row r="23588" spans="2:16">
      <c r="B23588" s="351"/>
      <c r="C23588" s="435"/>
      <c r="D23588" s="399"/>
      <c r="E23588" s="400"/>
      <c r="G23588" s="401"/>
      <c r="H23588" s="401"/>
      <c r="I23588" s="401"/>
      <c r="J23588" s="194"/>
      <c r="K23588" s="194"/>
      <c r="L23588" s="195"/>
      <c r="M23588" s="196"/>
      <c r="N23588" s="197"/>
      <c r="O23588" s="197"/>
      <c r="P23588" s="231"/>
    </row>
    <row r="23589" spans="2:16">
      <c r="B23589" s="351"/>
      <c r="C23589" s="435"/>
      <c r="D23589" s="399"/>
      <c r="E23589" s="400"/>
      <c r="G23589" s="401"/>
      <c r="H23589" s="401"/>
      <c r="I23589" s="401"/>
      <c r="J23589" s="194"/>
      <c r="K23589" s="194"/>
      <c r="L23589" s="195"/>
      <c r="M23589" s="196"/>
      <c r="N23589" s="197"/>
      <c r="O23589" s="197"/>
      <c r="P23589" s="231"/>
    </row>
    <row r="23590" spans="2:16">
      <c r="B23590" s="351"/>
      <c r="C23590" s="435"/>
      <c r="D23590" s="399"/>
      <c r="E23590" s="400"/>
      <c r="G23590" s="401"/>
      <c r="H23590" s="401"/>
      <c r="I23590" s="401"/>
      <c r="J23590" s="194"/>
      <c r="K23590" s="194"/>
      <c r="L23590" s="195"/>
      <c r="M23590" s="196"/>
      <c r="N23590" s="197"/>
      <c r="O23590" s="197"/>
      <c r="P23590" s="231"/>
    </row>
    <row r="23591" spans="2:16">
      <c r="B23591" s="351"/>
      <c r="C23591" s="435"/>
      <c r="D23591" s="399"/>
      <c r="E23591" s="400"/>
      <c r="G23591" s="401"/>
      <c r="H23591" s="401"/>
      <c r="I23591" s="401"/>
      <c r="J23591" s="194"/>
      <c r="K23591" s="194"/>
      <c r="L23591" s="195"/>
      <c r="M23591" s="196"/>
      <c r="N23591" s="197"/>
      <c r="O23591" s="197"/>
      <c r="P23591" s="231"/>
    </row>
    <row r="23592" spans="2:16">
      <c r="B23592" s="351"/>
      <c r="C23592" s="435"/>
      <c r="D23592" s="399"/>
      <c r="E23592" s="400"/>
      <c r="G23592" s="401"/>
      <c r="H23592" s="401"/>
      <c r="I23592" s="401"/>
      <c r="J23592" s="194"/>
      <c r="K23592" s="194"/>
      <c r="L23592" s="195"/>
      <c r="M23592" s="196"/>
      <c r="N23592" s="197"/>
      <c r="O23592" s="197"/>
      <c r="P23592" s="231"/>
    </row>
    <row r="23593" spans="2:16">
      <c r="B23593" s="351"/>
      <c r="C23593" s="435"/>
      <c r="D23593" s="399"/>
      <c r="E23593" s="400"/>
      <c r="G23593" s="401"/>
      <c r="H23593" s="401"/>
      <c r="I23593" s="401"/>
      <c r="J23593" s="194"/>
      <c r="K23593" s="194"/>
      <c r="L23593" s="195"/>
      <c r="M23593" s="196"/>
      <c r="N23593" s="197"/>
      <c r="O23593" s="197"/>
      <c r="P23593" s="231"/>
    </row>
    <row r="23594" spans="2:16">
      <c r="B23594" s="351"/>
      <c r="C23594" s="435"/>
      <c r="D23594" s="399"/>
      <c r="E23594" s="400"/>
      <c r="G23594" s="401"/>
      <c r="H23594" s="401"/>
      <c r="I23594" s="401"/>
      <c r="J23594" s="194"/>
      <c r="K23594" s="194"/>
      <c r="L23594" s="195"/>
      <c r="M23594" s="196"/>
      <c r="N23594" s="197"/>
      <c r="O23594" s="197"/>
      <c r="P23594" s="231"/>
    </row>
    <row r="23595" spans="2:16">
      <c r="B23595" s="351"/>
      <c r="C23595" s="435"/>
      <c r="D23595" s="399"/>
      <c r="E23595" s="400"/>
      <c r="G23595" s="401"/>
      <c r="H23595" s="401"/>
      <c r="I23595" s="401"/>
      <c r="J23595" s="194"/>
      <c r="K23595" s="194"/>
      <c r="L23595" s="195"/>
      <c r="M23595" s="196"/>
      <c r="N23595" s="197"/>
      <c r="O23595" s="197"/>
      <c r="P23595" s="231"/>
    </row>
    <row r="23596" spans="2:16">
      <c r="B23596" s="351"/>
      <c r="C23596" s="435"/>
      <c r="D23596" s="399"/>
      <c r="E23596" s="400"/>
      <c r="G23596" s="401"/>
      <c r="H23596" s="401"/>
      <c r="I23596" s="401"/>
      <c r="J23596" s="194"/>
      <c r="K23596" s="194"/>
      <c r="L23596" s="195"/>
      <c r="M23596" s="196"/>
      <c r="N23596" s="197"/>
      <c r="O23596" s="197"/>
      <c r="P23596" s="231"/>
    </row>
    <row r="23597" spans="2:16">
      <c r="B23597" s="402"/>
      <c r="C23597" s="435"/>
      <c r="D23597" s="404"/>
      <c r="E23597" s="405"/>
      <c r="G23597" s="406"/>
      <c r="H23597" s="406"/>
      <c r="I23597" s="406"/>
      <c r="J23597" s="194"/>
      <c r="K23597" s="194"/>
      <c r="L23597" s="195"/>
      <c r="M23597" s="196"/>
      <c r="N23597" s="197"/>
      <c r="O23597" s="197"/>
      <c r="P23597" s="221"/>
    </row>
    <row r="23598" spans="2:16">
      <c r="B23598" s="351"/>
      <c r="C23598" s="435"/>
      <c r="D23598" s="399"/>
      <c r="E23598" s="400"/>
      <c r="G23598" s="401"/>
      <c r="H23598" s="401"/>
      <c r="I23598" s="401"/>
      <c r="J23598" s="194"/>
      <c r="K23598" s="194"/>
      <c r="L23598" s="195"/>
      <c r="M23598" s="196"/>
      <c r="N23598" s="197"/>
      <c r="O23598" s="197"/>
      <c r="P23598" s="231"/>
    </row>
    <row r="23599" spans="2:16">
      <c r="B23599" s="351"/>
      <c r="C23599" s="435"/>
      <c r="D23599" s="399"/>
      <c r="E23599" s="400"/>
      <c r="G23599" s="401"/>
      <c r="H23599" s="401"/>
      <c r="I23599" s="401"/>
      <c r="J23599" s="194"/>
      <c r="K23599" s="194"/>
      <c r="L23599" s="195"/>
      <c r="M23599" s="196"/>
      <c r="N23599" s="197"/>
      <c r="O23599" s="197"/>
      <c r="P23599" s="231"/>
    </row>
    <row r="23600" spans="2:16">
      <c r="B23600" s="351"/>
      <c r="C23600" s="435"/>
      <c r="D23600" s="399"/>
      <c r="E23600" s="400"/>
      <c r="G23600" s="401"/>
      <c r="H23600" s="401"/>
      <c r="I23600" s="401"/>
      <c r="J23600" s="194"/>
      <c r="K23600" s="194"/>
      <c r="L23600" s="195"/>
      <c r="M23600" s="196"/>
      <c r="N23600" s="197"/>
      <c r="O23600" s="197"/>
      <c r="P23600" s="231"/>
    </row>
    <row r="23601" spans="2:16">
      <c r="B23601" s="351"/>
      <c r="C23601" s="435"/>
      <c r="D23601" s="399"/>
      <c r="E23601" s="400"/>
      <c r="G23601" s="401"/>
      <c r="H23601" s="401"/>
      <c r="I23601" s="401"/>
      <c r="J23601" s="194"/>
      <c r="K23601" s="194"/>
      <c r="L23601" s="195"/>
      <c r="M23601" s="196"/>
      <c r="N23601" s="197"/>
      <c r="O23601" s="197"/>
      <c r="P23601" s="231"/>
    </row>
    <row r="23602" spans="2:16">
      <c r="B23602" s="351"/>
      <c r="C23602" s="435"/>
      <c r="D23602" s="399"/>
      <c r="E23602" s="400"/>
      <c r="G23602" s="401"/>
      <c r="H23602" s="401"/>
      <c r="I23602" s="401"/>
      <c r="J23602" s="194"/>
      <c r="K23602" s="194"/>
      <c r="L23602" s="195"/>
      <c r="M23602" s="196"/>
      <c r="N23602" s="197"/>
      <c r="O23602" s="197"/>
      <c r="P23602" s="231"/>
    </row>
    <row r="23603" spans="2:16">
      <c r="B23603" s="351"/>
      <c r="C23603" s="435"/>
      <c r="D23603" s="399"/>
      <c r="E23603" s="400"/>
      <c r="G23603" s="401"/>
      <c r="H23603" s="401"/>
      <c r="I23603" s="401"/>
      <c r="J23603" s="194"/>
      <c r="K23603" s="194"/>
      <c r="L23603" s="195"/>
      <c r="M23603" s="196"/>
      <c r="N23603" s="197"/>
      <c r="O23603" s="197"/>
      <c r="P23603" s="231"/>
    </row>
    <row r="23604" spans="2:16">
      <c r="B23604" s="351"/>
      <c r="C23604" s="435"/>
      <c r="D23604" s="399"/>
      <c r="E23604" s="400"/>
      <c r="G23604" s="401"/>
      <c r="H23604" s="401"/>
      <c r="I23604" s="401"/>
      <c r="J23604" s="194"/>
      <c r="K23604" s="194"/>
      <c r="L23604" s="195"/>
      <c r="M23604" s="196"/>
      <c r="N23604" s="197"/>
      <c r="O23604" s="197"/>
      <c r="P23604" s="231"/>
    </row>
    <row r="23605" spans="2:16">
      <c r="B23605" s="351"/>
      <c r="C23605" s="435"/>
      <c r="D23605" s="399"/>
      <c r="E23605" s="400"/>
      <c r="G23605" s="401"/>
      <c r="H23605" s="401"/>
      <c r="I23605" s="401"/>
      <c r="J23605" s="194"/>
      <c r="K23605" s="194"/>
      <c r="L23605" s="195"/>
      <c r="M23605" s="196"/>
      <c r="N23605" s="197"/>
      <c r="O23605" s="197"/>
      <c r="P23605" s="231"/>
    </row>
    <row r="23606" spans="2:16">
      <c r="B23606" s="351"/>
      <c r="C23606" s="435"/>
      <c r="D23606" s="399"/>
      <c r="E23606" s="400"/>
      <c r="G23606" s="401"/>
      <c r="H23606" s="401"/>
      <c r="I23606" s="401"/>
      <c r="J23606" s="194"/>
      <c r="K23606" s="194"/>
      <c r="L23606" s="195"/>
      <c r="M23606" s="196"/>
      <c r="N23606" s="197"/>
      <c r="O23606" s="197"/>
      <c r="P23606" s="231"/>
    </row>
    <row r="23607" spans="2:16">
      <c r="B23607" s="351"/>
      <c r="C23607" s="435"/>
      <c r="D23607" s="399"/>
      <c r="E23607" s="400"/>
      <c r="G23607" s="401"/>
      <c r="H23607" s="401"/>
      <c r="I23607" s="401"/>
      <c r="J23607" s="194"/>
      <c r="K23607" s="194"/>
      <c r="L23607" s="195"/>
      <c r="M23607" s="196"/>
      <c r="N23607" s="197"/>
      <c r="O23607" s="197"/>
      <c r="P23607" s="231"/>
    </row>
    <row r="23608" spans="2:16">
      <c r="B23608" s="351"/>
      <c r="C23608" s="435"/>
      <c r="D23608" s="399"/>
      <c r="E23608" s="400"/>
      <c r="G23608" s="401"/>
      <c r="H23608" s="401"/>
      <c r="I23608" s="401"/>
      <c r="J23608" s="194"/>
      <c r="K23608" s="194"/>
      <c r="L23608" s="195"/>
      <c r="M23608" s="196"/>
      <c r="N23608" s="197"/>
      <c r="O23608" s="197"/>
      <c r="P23608" s="231"/>
    </row>
    <row r="23609" spans="2:16">
      <c r="B23609" s="351"/>
      <c r="C23609" s="435"/>
      <c r="D23609" s="399"/>
      <c r="E23609" s="400"/>
      <c r="G23609" s="401"/>
      <c r="H23609" s="401"/>
      <c r="I23609" s="401"/>
      <c r="J23609" s="194"/>
      <c r="K23609" s="194"/>
      <c r="L23609" s="195"/>
      <c r="M23609" s="196"/>
      <c r="N23609" s="197"/>
      <c r="O23609" s="197"/>
      <c r="P23609" s="231"/>
    </row>
    <row r="23610" spans="2:16">
      <c r="B23610" s="351"/>
      <c r="C23610" s="435"/>
      <c r="D23610" s="399"/>
      <c r="E23610" s="400"/>
      <c r="G23610" s="401"/>
      <c r="H23610" s="401"/>
      <c r="I23610" s="401"/>
      <c r="J23610" s="194"/>
      <c r="K23610" s="194"/>
      <c r="L23610" s="195"/>
      <c r="M23610" s="196"/>
      <c r="N23610" s="197"/>
      <c r="O23610" s="197"/>
      <c r="P23610" s="231"/>
    </row>
    <row r="23611" spans="2:16">
      <c r="B23611" s="351"/>
      <c r="C23611" s="435"/>
      <c r="D23611" s="399"/>
      <c r="E23611" s="400"/>
      <c r="G23611" s="401"/>
      <c r="H23611" s="401"/>
      <c r="I23611" s="401"/>
      <c r="J23611" s="194"/>
      <c r="K23611" s="194"/>
      <c r="L23611" s="195"/>
      <c r="M23611" s="196"/>
      <c r="N23611" s="197"/>
      <c r="O23611" s="197"/>
      <c r="P23611" s="231"/>
    </row>
    <row r="23612" spans="2:16">
      <c r="B23612" s="351"/>
      <c r="C23612" s="435"/>
      <c r="D23612" s="399"/>
      <c r="E23612" s="400"/>
      <c r="G23612" s="401"/>
      <c r="H23612" s="401"/>
      <c r="I23612" s="401"/>
      <c r="J23612" s="194"/>
      <c r="K23612" s="194"/>
      <c r="L23612" s="195"/>
      <c r="M23612" s="196"/>
      <c r="N23612" s="197"/>
      <c r="O23612" s="197"/>
      <c r="P23612" s="231"/>
    </row>
    <row r="23613" spans="2:16">
      <c r="B23613" s="351"/>
      <c r="C23613" s="435"/>
      <c r="D23613" s="399"/>
      <c r="E23613" s="400"/>
      <c r="G23613" s="401"/>
      <c r="H23613" s="401"/>
      <c r="I23613" s="401"/>
      <c r="J23613" s="194"/>
      <c r="K23613" s="194"/>
      <c r="L23613" s="195"/>
      <c r="M23613" s="196"/>
      <c r="N23613" s="197"/>
      <c r="O23613" s="197"/>
      <c r="P23613" s="231"/>
    </row>
    <row r="23614" spans="2:16">
      <c r="B23614" s="351"/>
      <c r="C23614" s="435"/>
      <c r="D23614" s="399"/>
      <c r="E23614" s="400"/>
      <c r="G23614" s="401"/>
      <c r="H23614" s="401"/>
      <c r="I23614" s="401"/>
      <c r="J23614" s="194"/>
      <c r="K23614" s="194"/>
      <c r="L23614" s="195"/>
      <c r="M23614" s="196"/>
      <c r="N23614" s="197"/>
      <c r="O23614" s="197"/>
      <c r="P23614" s="231"/>
    </row>
    <row r="23615" spans="2:16">
      <c r="B23615" s="351"/>
      <c r="C23615" s="435"/>
      <c r="D23615" s="399"/>
      <c r="E23615" s="400"/>
      <c r="G23615" s="401"/>
      <c r="H23615" s="401"/>
      <c r="I23615" s="401"/>
      <c r="J23615" s="194"/>
      <c r="K23615" s="194"/>
      <c r="L23615" s="195"/>
      <c r="M23615" s="196"/>
      <c r="N23615" s="197"/>
      <c r="O23615" s="197"/>
      <c r="P23615" s="231"/>
    </row>
    <row r="23616" spans="2:16">
      <c r="B23616" s="351"/>
      <c r="C23616" s="435"/>
      <c r="D23616" s="399"/>
      <c r="E23616" s="400"/>
      <c r="G23616" s="401"/>
      <c r="H23616" s="401"/>
      <c r="I23616" s="401"/>
      <c r="J23616" s="194"/>
      <c r="K23616" s="194"/>
      <c r="L23616" s="195"/>
      <c r="M23616" s="196"/>
      <c r="N23616" s="197"/>
      <c r="O23616" s="197"/>
      <c r="P23616" s="231"/>
    </row>
    <row r="23617" spans="2:16">
      <c r="B23617" s="351"/>
      <c r="C23617" s="435"/>
      <c r="D23617" s="399"/>
      <c r="E23617" s="400"/>
      <c r="G23617" s="401"/>
      <c r="H23617" s="401"/>
      <c r="I23617" s="401"/>
      <c r="J23617" s="194"/>
      <c r="K23617" s="194"/>
      <c r="L23617" s="195"/>
      <c r="M23617" s="196"/>
      <c r="N23617" s="197"/>
      <c r="O23617" s="197"/>
      <c r="P23617" s="231"/>
    </row>
    <row r="23618" spans="2:16">
      <c r="B23618" s="351"/>
      <c r="C23618" s="435"/>
      <c r="D23618" s="399"/>
      <c r="E23618" s="400"/>
      <c r="G23618" s="401"/>
      <c r="H23618" s="401"/>
      <c r="I23618" s="401"/>
      <c r="J23618" s="194"/>
      <c r="K23618" s="194"/>
      <c r="L23618" s="195"/>
      <c r="M23618" s="196"/>
      <c r="N23618" s="197"/>
      <c r="O23618" s="197"/>
      <c r="P23618" s="231"/>
    </row>
    <row r="23619" spans="2:16">
      <c r="B23619" s="351"/>
      <c r="C23619" s="435"/>
      <c r="D23619" s="399"/>
      <c r="E23619" s="400"/>
      <c r="G23619" s="401"/>
      <c r="H23619" s="401"/>
      <c r="I23619" s="401"/>
      <c r="J23619" s="194"/>
      <c r="K23619" s="194"/>
      <c r="L23619" s="195"/>
      <c r="M23619" s="196"/>
      <c r="N23619" s="197"/>
      <c r="O23619" s="197"/>
      <c r="P23619" s="231"/>
    </row>
    <row r="23620" spans="2:16">
      <c r="B23620" s="351"/>
      <c r="C23620" s="435"/>
      <c r="D23620" s="399"/>
      <c r="E23620" s="400"/>
      <c r="G23620" s="401"/>
      <c r="H23620" s="401"/>
      <c r="I23620" s="401"/>
      <c r="J23620" s="194"/>
      <c r="K23620" s="194"/>
      <c r="L23620" s="195"/>
      <c r="M23620" s="196"/>
      <c r="N23620" s="197"/>
      <c r="O23620" s="197"/>
      <c r="P23620" s="231"/>
    </row>
    <row r="23621" spans="2:16">
      <c r="B23621" s="351"/>
      <c r="C23621" s="435"/>
      <c r="D23621" s="399"/>
      <c r="E23621" s="400"/>
      <c r="G23621" s="401"/>
      <c r="H23621" s="401"/>
      <c r="I23621" s="401"/>
      <c r="J23621" s="194"/>
      <c r="K23621" s="194"/>
      <c r="L23621" s="195"/>
      <c r="M23621" s="196"/>
      <c r="N23621" s="197"/>
      <c r="O23621" s="197"/>
      <c r="P23621" s="231"/>
    </row>
    <row r="23622" spans="2:16">
      <c r="B23622" s="351"/>
      <c r="C23622" s="435"/>
      <c r="D23622" s="399"/>
      <c r="E23622" s="400"/>
      <c r="G23622" s="401"/>
      <c r="H23622" s="401"/>
      <c r="I23622" s="401"/>
      <c r="J23622" s="194"/>
      <c r="K23622" s="194"/>
      <c r="L23622" s="195"/>
      <c r="M23622" s="196"/>
      <c r="N23622" s="197"/>
      <c r="O23622" s="197"/>
      <c r="P23622" s="231"/>
    </row>
    <row r="23623" spans="2:16">
      <c r="B23623" s="351"/>
      <c r="C23623" s="435"/>
      <c r="D23623" s="399"/>
      <c r="E23623" s="400"/>
      <c r="G23623" s="401"/>
      <c r="H23623" s="401"/>
      <c r="I23623" s="401"/>
      <c r="J23623" s="194"/>
      <c r="K23623" s="194"/>
      <c r="L23623" s="195"/>
      <c r="M23623" s="196"/>
      <c r="N23623" s="197"/>
      <c r="O23623" s="197"/>
      <c r="P23623" s="231"/>
    </row>
    <row r="23624" spans="2:16">
      <c r="B23624" s="351"/>
      <c r="C23624" s="435"/>
      <c r="D23624" s="399"/>
      <c r="E23624" s="400"/>
      <c r="G23624" s="401"/>
      <c r="H23624" s="401"/>
      <c r="I23624" s="401"/>
      <c r="J23624" s="194"/>
      <c r="K23624" s="194"/>
      <c r="L23624" s="195"/>
      <c r="M23624" s="196"/>
      <c r="N23624" s="197"/>
      <c r="O23624" s="197"/>
      <c r="P23624" s="231"/>
    </row>
    <row r="23625" spans="2:16">
      <c r="B23625" s="351"/>
      <c r="C23625" s="435"/>
      <c r="D23625" s="399"/>
      <c r="E23625" s="400"/>
      <c r="G23625" s="401"/>
      <c r="H23625" s="401"/>
      <c r="I23625" s="401"/>
      <c r="J23625" s="194"/>
      <c r="K23625" s="194"/>
      <c r="L23625" s="195"/>
      <c r="M23625" s="196"/>
      <c r="N23625" s="197"/>
      <c r="O23625" s="197"/>
      <c r="P23625" s="231"/>
    </row>
    <row r="23626" spans="2:16">
      <c r="B23626" s="351"/>
      <c r="C23626" s="435"/>
      <c r="D23626" s="399"/>
      <c r="E23626" s="400"/>
      <c r="G23626" s="401"/>
      <c r="H23626" s="401"/>
      <c r="I23626" s="401"/>
      <c r="J23626" s="194"/>
      <c r="K23626" s="194"/>
      <c r="L23626" s="195"/>
      <c r="M23626" s="196"/>
      <c r="N23626" s="197"/>
      <c r="O23626" s="197"/>
      <c r="P23626" s="231"/>
    </row>
    <row r="23627" spans="2:16">
      <c r="B23627" s="351"/>
      <c r="C23627" s="435"/>
      <c r="D23627" s="399"/>
      <c r="E23627" s="400"/>
      <c r="G23627" s="401"/>
      <c r="H23627" s="401"/>
      <c r="I23627" s="401"/>
      <c r="J23627" s="194"/>
      <c r="K23627" s="194"/>
      <c r="L23627" s="195"/>
      <c r="M23627" s="196"/>
      <c r="N23627" s="197"/>
      <c r="O23627" s="197"/>
      <c r="P23627" s="231"/>
    </row>
    <row r="23628" spans="2:16">
      <c r="B23628" s="351"/>
      <c r="C23628" s="435"/>
      <c r="D23628" s="399"/>
      <c r="E23628" s="400"/>
      <c r="G23628" s="401"/>
      <c r="H23628" s="401"/>
      <c r="I23628" s="401"/>
      <c r="J23628" s="194"/>
      <c r="K23628" s="194"/>
      <c r="L23628" s="195"/>
      <c r="M23628" s="196"/>
      <c r="N23628" s="197"/>
      <c r="O23628" s="197"/>
      <c r="P23628" s="231"/>
    </row>
    <row r="23629" spans="2:16">
      <c r="B23629" s="351"/>
      <c r="C23629" s="435"/>
      <c r="D23629" s="399"/>
      <c r="E23629" s="400"/>
      <c r="G23629" s="401"/>
      <c r="H23629" s="401"/>
      <c r="I23629" s="401"/>
      <c r="J23629" s="194"/>
      <c r="K23629" s="194"/>
      <c r="L23629" s="195"/>
      <c r="M23629" s="196"/>
      <c r="N23629" s="197"/>
      <c r="O23629" s="197"/>
      <c r="P23629" s="231"/>
    </row>
    <row r="23630" spans="2:16">
      <c r="B23630" s="351"/>
      <c r="C23630" s="435"/>
      <c r="D23630" s="399"/>
      <c r="E23630" s="400"/>
      <c r="G23630" s="401"/>
      <c r="H23630" s="401"/>
      <c r="I23630" s="401"/>
      <c r="J23630" s="194"/>
      <c r="K23630" s="194"/>
      <c r="L23630" s="195"/>
      <c r="M23630" s="196"/>
      <c r="N23630" s="197"/>
      <c r="O23630" s="197"/>
      <c r="P23630" s="231"/>
    </row>
    <row r="23631" spans="2:16">
      <c r="B23631" s="351"/>
      <c r="C23631" s="435"/>
      <c r="D23631" s="399"/>
      <c r="E23631" s="400"/>
      <c r="G23631" s="401"/>
      <c r="H23631" s="401"/>
      <c r="I23631" s="401"/>
      <c r="J23631" s="194"/>
      <c r="K23631" s="194"/>
      <c r="L23631" s="195"/>
      <c r="M23631" s="196"/>
      <c r="N23631" s="197"/>
      <c r="O23631" s="197"/>
      <c r="P23631" s="231"/>
    </row>
    <row r="23632" spans="2:16">
      <c r="B23632" s="351"/>
      <c r="C23632" s="435"/>
      <c r="D23632" s="399"/>
      <c r="E23632" s="400"/>
      <c r="G23632" s="401"/>
      <c r="H23632" s="401"/>
      <c r="I23632" s="401"/>
      <c r="J23632" s="194"/>
      <c r="K23632" s="194"/>
      <c r="L23632" s="195"/>
      <c r="M23632" s="196"/>
      <c r="N23632" s="197"/>
      <c r="O23632" s="197"/>
      <c r="P23632" s="231"/>
    </row>
    <row r="23633" spans="2:16">
      <c r="B23633" s="351"/>
      <c r="C23633" s="435"/>
      <c r="D23633" s="399"/>
      <c r="E23633" s="400"/>
      <c r="G23633" s="401"/>
      <c r="H23633" s="401"/>
      <c r="I23633" s="401"/>
      <c r="J23633" s="194"/>
      <c r="K23633" s="194"/>
      <c r="L23633" s="195"/>
      <c r="M23633" s="196"/>
      <c r="N23633" s="197"/>
      <c r="O23633" s="197"/>
      <c r="P23633" s="231"/>
    </row>
    <row r="23634" spans="2:16">
      <c r="B23634" s="351"/>
      <c r="C23634" s="435"/>
      <c r="D23634" s="399"/>
      <c r="E23634" s="400"/>
      <c r="G23634" s="401"/>
      <c r="H23634" s="401"/>
      <c r="I23634" s="401"/>
      <c r="J23634" s="194"/>
      <c r="K23634" s="194"/>
      <c r="L23634" s="195"/>
      <c r="M23634" s="196"/>
      <c r="N23634" s="197"/>
      <c r="O23634" s="197"/>
      <c r="P23634" s="231"/>
    </row>
    <row r="23635" spans="2:16">
      <c r="B23635" s="351"/>
      <c r="C23635" s="435"/>
      <c r="D23635" s="399"/>
      <c r="E23635" s="400"/>
      <c r="G23635" s="401"/>
      <c r="H23635" s="401"/>
      <c r="I23635" s="401"/>
      <c r="J23635" s="194"/>
      <c r="K23635" s="194"/>
      <c r="L23635" s="195"/>
      <c r="M23635" s="196"/>
      <c r="N23635" s="197"/>
      <c r="O23635" s="197"/>
      <c r="P23635" s="231"/>
    </row>
    <row r="23636" spans="2:16">
      <c r="B23636" s="351"/>
      <c r="C23636" s="435"/>
      <c r="D23636" s="399"/>
      <c r="E23636" s="400"/>
      <c r="G23636" s="401"/>
      <c r="H23636" s="401"/>
      <c r="I23636" s="401"/>
      <c r="J23636" s="194"/>
      <c r="K23636" s="194"/>
      <c r="L23636" s="195"/>
      <c r="M23636" s="196"/>
      <c r="N23636" s="197"/>
      <c r="O23636" s="197"/>
      <c r="P23636" s="231"/>
    </row>
    <row r="23637" spans="2:16">
      <c r="B23637" s="351"/>
      <c r="C23637" s="435"/>
      <c r="D23637" s="399"/>
      <c r="E23637" s="400"/>
      <c r="G23637" s="401"/>
      <c r="H23637" s="401"/>
      <c r="I23637" s="401"/>
      <c r="J23637" s="194"/>
      <c r="K23637" s="194"/>
      <c r="L23637" s="195"/>
      <c r="M23637" s="196"/>
      <c r="N23637" s="197"/>
      <c r="O23637" s="197"/>
      <c r="P23637" s="231"/>
    </row>
    <row r="23638" spans="2:16">
      <c r="B23638" s="351"/>
      <c r="C23638" s="435"/>
      <c r="D23638" s="399"/>
      <c r="E23638" s="400"/>
      <c r="G23638" s="401"/>
      <c r="H23638" s="401"/>
      <c r="I23638" s="401"/>
      <c r="J23638" s="194"/>
      <c r="K23638" s="194"/>
      <c r="L23638" s="195"/>
      <c r="M23638" s="196"/>
      <c r="N23638" s="197"/>
      <c r="O23638" s="197"/>
      <c r="P23638" s="231"/>
    </row>
    <row r="23639" spans="2:16">
      <c r="B23639" s="351"/>
      <c r="C23639" s="435"/>
      <c r="D23639" s="399"/>
      <c r="E23639" s="400"/>
      <c r="G23639" s="401"/>
      <c r="H23639" s="401"/>
      <c r="I23639" s="401"/>
      <c r="J23639" s="194"/>
      <c r="K23639" s="194"/>
      <c r="L23639" s="195"/>
      <c r="M23639" s="196"/>
      <c r="N23639" s="197"/>
      <c r="O23639" s="197"/>
      <c r="P23639" s="231"/>
    </row>
    <row r="23640" spans="2:16">
      <c r="B23640" s="351"/>
      <c r="C23640" s="435"/>
      <c r="D23640" s="399"/>
      <c r="E23640" s="400"/>
      <c r="G23640" s="401"/>
      <c r="H23640" s="401"/>
      <c r="I23640" s="401"/>
      <c r="J23640" s="194"/>
      <c r="K23640" s="194"/>
      <c r="L23640" s="195"/>
      <c r="M23640" s="196"/>
      <c r="N23640" s="197"/>
      <c r="O23640" s="197"/>
      <c r="P23640" s="231"/>
    </row>
    <row r="23641" spans="2:16">
      <c r="B23641" s="351"/>
      <c r="C23641" s="435"/>
      <c r="D23641" s="399"/>
      <c r="E23641" s="400"/>
      <c r="G23641" s="401"/>
      <c r="H23641" s="401"/>
      <c r="I23641" s="401"/>
      <c r="J23641" s="194"/>
      <c r="K23641" s="194"/>
      <c r="L23641" s="195"/>
      <c r="M23641" s="196"/>
      <c r="N23641" s="197"/>
      <c r="O23641" s="197"/>
      <c r="P23641" s="231"/>
    </row>
    <row r="23642" spans="2:16">
      <c r="B23642" s="351"/>
      <c r="C23642" s="435"/>
      <c r="D23642" s="399"/>
      <c r="E23642" s="400"/>
      <c r="G23642" s="401"/>
      <c r="H23642" s="401"/>
      <c r="I23642" s="401"/>
      <c r="J23642" s="194"/>
      <c r="K23642" s="194"/>
      <c r="L23642" s="195"/>
      <c r="M23642" s="196"/>
      <c r="N23642" s="197"/>
      <c r="O23642" s="197"/>
      <c r="P23642" s="231"/>
    </row>
    <row r="23643" spans="2:16">
      <c r="B23643" s="351"/>
      <c r="C23643" s="435"/>
      <c r="D23643" s="399"/>
      <c r="E23643" s="400"/>
      <c r="G23643" s="401"/>
      <c r="H23643" s="401"/>
      <c r="I23643" s="401"/>
      <c r="J23643" s="194"/>
      <c r="K23643" s="194"/>
      <c r="L23643" s="195"/>
      <c r="M23643" s="196"/>
      <c r="N23643" s="197"/>
      <c r="O23643" s="197"/>
      <c r="P23643" s="231"/>
    </row>
    <row r="23644" spans="2:16">
      <c r="B23644" s="351"/>
      <c r="C23644" s="435"/>
      <c r="D23644" s="399"/>
      <c r="E23644" s="400"/>
      <c r="G23644" s="401"/>
      <c r="H23644" s="401"/>
      <c r="I23644" s="401"/>
      <c r="J23644" s="194"/>
      <c r="K23644" s="194"/>
      <c r="L23644" s="195"/>
      <c r="M23644" s="196"/>
      <c r="N23644" s="197"/>
      <c r="O23644" s="197"/>
      <c r="P23644" s="231"/>
    </row>
    <row r="23645" spans="2:16">
      <c r="B23645" s="351"/>
      <c r="C23645" s="435"/>
      <c r="D23645" s="399"/>
      <c r="E23645" s="400"/>
      <c r="G23645" s="401"/>
      <c r="H23645" s="401"/>
      <c r="I23645" s="401"/>
      <c r="J23645" s="194"/>
      <c r="K23645" s="194"/>
      <c r="L23645" s="195"/>
      <c r="M23645" s="196"/>
      <c r="N23645" s="197"/>
      <c r="O23645" s="197"/>
      <c r="P23645" s="231"/>
    </row>
    <row r="23646" spans="2:16">
      <c r="B23646" s="351"/>
      <c r="C23646" s="435"/>
      <c r="D23646" s="399"/>
      <c r="E23646" s="400"/>
      <c r="G23646" s="401"/>
      <c r="H23646" s="401"/>
      <c r="I23646" s="401"/>
      <c r="J23646" s="194"/>
      <c r="K23646" s="194"/>
      <c r="L23646" s="195"/>
      <c r="M23646" s="196"/>
      <c r="N23646" s="197"/>
      <c r="O23646" s="197"/>
      <c r="P23646" s="231"/>
    </row>
    <row r="23647" spans="2:16">
      <c r="B23647" s="351"/>
      <c r="C23647" s="435"/>
      <c r="D23647" s="399"/>
      <c r="E23647" s="400"/>
      <c r="G23647" s="401"/>
      <c r="H23647" s="401"/>
      <c r="I23647" s="401"/>
      <c r="J23647" s="194"/>
      <c r="K23647" s="194"/>
      <c r="L23647" s="195"/>
      <c r="M23647" s="196"/>
      <c r="N23647" s="197"/>
      <c r="O23647" s="197"/>
      <c r="P23647" s="231"/>
    </row>
    <row r="23648" spans="2:16">
      <c r="B23648" s="351"/>
      <c r="C23648" s="435"/>
      <c r="D23648" s="399"/>
      <c r="E23648" s="400"/>
      <c r="G23648" s="401"/>
      <c r="H23648" s="401"/>
      <c r="I23648" s="401"/>
      <c r="J23648" s="194"/>
      <c r="K23648" s="194"/>
      <c r="L23648" s="195"/>
      <c r="M23648" s="196"/>
      <c r="N23648" s="197"/>
      <c r="O23648" s="197"/>
      <c r="P23648" s="231"/>
    </row>
    <row r="23649" spans="2:16">
      <c r="B23649" s="351"/>
      <c r="C23649" s="435"/>
      <c r="D23649" s="399"/>
      <c r="E23649" s="400"/>
      <c r="G23649" s="401"/>
      <c r="H23649" s="401"/>
      <c r="I23649" s="401"/>
      <c r="J23649" s="194"/>
      <c r="K23649" s="194"/>
      <c r="L23649" s="195"/>
      <c r="M23649" s="196"/>
      <c r="N23649" s="197"/>
      <c r="O23649" s="197"/>
      <c r="P23649" s="231"/>
    </row>
    <row r="23650" spans="2:16">
      <c r="B23650" s="351"/>
      <c r="C23650" s="435"/>
      <c r="D23650" s="399"/>
      <c r="E23650" s="400"/>
      <c r="G23650" s="401"/>
      <c r="H23650" s="401"/>
      <c r="I23650" s="401"/>
      <c r="J23650" s="194"/>
      <c r="K23650" s="194"/>
      <c r="L23650" s="195"/>
      <c r="M23650" s="196"/>
      <c r="N23650" s="197"/>
      <c r="O23650" s="197"/>
      <c r="P23650" s="231"/>
    </row>
    <row r="23651" spans="2:16">
      <c r="B23651" s="351"/>
      <c r="C23651" s="435"/>
      <c r="D23651" s="399"/>
      <c r="E23651" s="400"/>
      <c r="G23651" s="401"/>
      <c r="H23651" s="401"/>
      <c r="I23651" s="401"/>
      <c r="J23651" s="194"/>
      <c r="K23651" s="194"/>
      <c r="L23651" s="195"/>
      <c r="M23651" s="196"/>
      <c r="N23651" s="197"/>
      <c r="O23651" s="197"/>
      <c r="P23651" s="231"/>
    </row>
    <row r="23652" spans="2:16">
      <c r="B23652" s="351"/>
      <c r="C23652" s="435"/>
      <c r="D23652" s="399"/>
      <c r="E23652" s="400"/>
      <c r="G23652" s="401"/>
      <c r="H23652" s="401"/>
      <c r="I23652" s="401"/>
      <c r="J23652" s="194"/>
      <c r="K23652" s="194"/>
      <c r="L23652" s="195"/>
      <c r="M23652" s="196"/>
      <c r="N23652" s="197"/>
      <c r="O23652" s="197"/>
      <c r="P23652" s="231"/>
    </row>
    <row r="23653" spans="2:16">
      <c r="B23653" s="351"/>
      <c r="C23653" s="435"/>
      <c r="D23653" s="399"/>
      <c r="E23653" s="400"/>
      <c r="G23653" s="401"/>
      <c r="H23653" s="401"/>
      <c r="I23653" s="401"/>
      <c r="J23653" s="194"/>
      <c r="K23653" s="194"/>
      <c r="L23653" s="195"/>
      <c r="M23653" s="196"/>
      <c r="N23653" s="197"/>
      <c r="O23653" s="197"/>
      <c r="P23653" s="231"/>
    </row>
    <row r="23654" spans="2:16">
      <c r="B23654" s="351"/>
      <c r="C23654" s="435"/>
      <c r="D23654" s="399"/>
      <c r="E23654" s="400"/>
      <c r="G23654" s="401"/>
      <c r="H23654" s="401"/>
      <c r="I23654" s="401"/>
      <c r="J23654" s="194"/>
      <c r="K23654" s="194"/>
      <c r="L23654" s="195"/>
      <c r="M23654" s="196"/>
      <c r="N23654" s="197"/>
      <c r="O23654" s="197"/>
      <c r="P23654" s="231"/>
    </row>
    <row r="23655" spans="2:16">
      <c r="B23655" s="351"/>
      <c r="C23655" s="435"/>
      <c r="D23655" s="399"/>
      <c r="E23655" s="400"/>
      <c r="G23655" s="401"/>
      <c r="H23655" s="401"/>
      <c r="I23655" s="401"/>
      <c r="J23655" s="194"/>
      <c r="K23655" s="194"/>
      <c r="L23655" s="195"/>
      <c r="M23655" s="196"/>
      <c r="N23655" s="197"/>
      <c r="O23655" s="197"/>
      <c r="P23655" s="231"/>
    </row>
    <row r="23656" spans="2:16">
      <c r="B23656" s="351"/>
      <c r="C23656" s="435"/>
      <c r="D23656" s="399"/>
      <c r="E23656" s="400"/>
      <c r="G23656" s="401"/>
      <c r="H23656" s="401"/>
      <c r="I23656" s="401"/>
      <c r="J23656" s="194"/>
      <c r="K23656" s="194"/>
      <c r="L23656" s="195"/>
      <c r="M23656" s="196"/>
      <c r="N23656" s="197"/>
      <c r="O23656" s="197"/>
      <c r="P23656" s="231"/>
    </row>
    <row r="23657" spans="2:16">
      <c r="B23657" s="351"/>
      <c r="C23657" s="435"/>
      <c r="D23657" s="399"/>
      <c r="E23657" s="400"/>
      <c r="G23657" s="401"/>
      <c r="H23657" s="401"/>
      <c r="I23657" s="401"/>
      <c r="J23657" s="194"/>
      <c r="K23657" s="194"/>
      <c r="L23657" s="195"/>
      <c r="M23657" s="196"/>
      <c r="N23657" s="197"/>
      <c r="O23657" s="197"/>
      <c r="P23657" s="231"/>
    </row>
    <row r="23658" spans="2:16">
      <c r="B23658" s="351"/>
      <c r="C23658" s="435"/>
      <c r="D23658" s="399"/>
      <c r="E23658" s="400"/>
      <c r="G23658" s="401"/>
      <c r="H23658" s="401"/>
      <c r="I23658" s="401"/>
      <c r="J23658" s="194"/>
      <c r="K23658" s="194"/>
      <c r="L23658" s="195"/>
      <c r="M23658" s="196"/>
      <c r="N23658" s="197"/>
      <c r="O23658" s="197"/>
      <c r="P23658" s="231"/>
    </row>
    <row r="23659" spans="2:16">
      <c r="B23659" s="351"/>
      <c r="C23659" s="435"/>
      <c r="D23659" s="399"/>
      <c r="E23659" s="400"/>
      <c r="G23659" s="401"/>
      <c r="H23659" s="401"/>
      <c r="I23659" s="401"/>
      <c r="J23659" s="194"/>
      <c r="K23659" s="194"/>
      <c r="L23659" s="195"/>
      <c r="M23659" s="196"/>
      <c r="N23659" s="197"/>
      <c r="O23659" s="197"/>
      <c r="P23659" s="231"/>
    </row>
    <row r="23660" spans="2:16">
      <c r="B23660" s="351"/>
      <c r="C23660" s="435"/>
      <c r="D23660" s="399"/>
      <c r="E23660" s="400"/>
      <c r="G23660" s="401"/>
      <c r="H23660" s="401"/>
      <c r="I23660" s="401"/>
      <c r="J23660" s="194"/>
      <c r="K23660" s="194"/>
      <c r="L23660" s="195"/>
      <c r="M23660" s="196"/>
      <c r="N23660" s="197"/>
      <c r="O23660" s="197"/>
      <c r="P23660" s="231"/>
    </row>
    <row r="23661" spans="2:16">
      <c r="B23661" s="351"/>
      <c r="C23661" s="435"/>
      <c r="D23661" s="399"/>
      <c r="E23661" s="400"/>
      <c r="G23661" s="401"/>
      <c r="H23661" s="401"/>
      <c r="I23661" s="401"/>
      <c r="J23661" s="194"/>
      <c r="K23661" s="194"/>
      <c r="L23661" s="195"/>
      <c r="M23661" s="196"/>
      <c r="N23661" s="197"/>
      <c r="O23661" s="197"/>
      <c r="P23661" s="231"/>
    </row>
    <row r="23662" spans="2:16">
      <c r="B23662" s="351"/>
      <c r="C23662" s="435"/>
      <c r="D23662" s="399"/>
      <c r="E23662" s="400"/>
      <c r="G23662" s="401"/>
      <c r="H23662" s="401"/>
      <c r="I23662" s="401"/>
      <c r="J23662" s="194"/>
      <c r="K23662" s="194"/>
      <c r="L23662" s="195"/>
      <c r="M23662" s="196"/>
      <c r="N23662" s="197"/>
      <c r="O23662" s="197"/>
      <c r="P23662" s="231"/>
    </row>
    <row r="23663" spans="2:16">
      <c r="B23663" s="351"/>
      <c r="C23663" s="435"/>
      <c r="D23663" s="399"/>
      <c r="E23663" s="400"/>
      <c r="G23663" s="401"/>
      <c r="H23663" s="401"/>
      <c r="I23663" s="401"/>
      <c r="J23663" s="194"/>
      <c r="K23663" s="194"/>
      <c r="L23663" s="195"/>
      <c r="M23663" s="196"/>
      <c r="N23663" s="197"/>
      <c r="O23663" s="197"/>
      <c r="P23663" s="231"/>
    </row>
    <row r="23664" spans="2:16">
      <c r="B23664" s="351"/>
      <c r="C23664" s="435"/>
      <c r="D23664" s="399"/>
      <c r="E23664" s="400"/>
      <c r="G23664" s="401"/>
      <c r="H23664" s="401"/>
      <c r="I23664" s="401"/>
      <c r="J23664" s="194"/>
      <c r="K23664" s="194"/>
      <c r="L23664" s="195"/>
      <c r="M23664" s="196"/>
      <c r="N23664" s="197"/>
      <c r="O23664" s="197"/>
      <c r="P23664" s="231"/>
    </row>
    <row r="23665" spans="2:16">
      <c r="B23665" s="351"/>
      <c r="C23665" s="435"/>
      <c r="D23665" s="399"/>
      <c r="E23665" s="400"/>
      <c r="G23665" s="401"/>
      <c r="H23665" s="401"/>
      <c r="I23665" s="401"/>
      <c r="J23665" s="194"/>
      <c r="K23665" s="194"/>
      <c r="L23665" s="195"/>
      <c r="M23665" s="196"/>
      <c r="N23665" s="197"/>
      <c r="O23665" s="197"/>
      <c r="P23665" s="231"/>
    </row>
    <row r="23666" spans="2:16">
      <c r="B23666" s="351"/>
      <c r="C23666" s="435"/>
      <c r="D23666" s="399"/>
      <c r="E23666" s="400"/>
      <c r="G23666" s="401"/>
      <c r="H23666" s="401"/>
      <c r="I23666" s="401"/>
      <c r="J23666" s="194"/>
      <c r="K23666" s="194"/>
      <c r="L23666" s="195"/>
      <c r="M23666" s="196"/>
      <c r="N23666" s="197"/>
      <c r="O23666" s="197"/>
      <c r="P23666" s="231"/>
    </row>
    <row r="23667" spans="2:16">
      <c r="B23667" s="351"/>
      <c r="C23667" s="435"/>
      <c r="D23667" s="399"/>
      <c r="E23667" s="400"/>
      <c r="G23667" s="401"/>
      <c r="H23667" s="401"/>
      <c r="I23667" s="401"/>
      <c r="J23667" s="194"/>
      <c r="K23667" s="194"/>
      <c r="L23667" s="195"/>
      <c r="M23667" s="196"/>
      <c r="N23667" s="197"/>
      <c r="O23667" s="197"/>
      <c r="P23667" s="231"/>
    </row>
    <row r="23668" spans="2:16">
      <c r="B23668" s="351"/>
      <c r="C23668" s="435"/>
      <c r="D23668" s="399"/>
      <c r="E23668" s="400"/>
      <c r="G23668" s="401"/>
      <c r="H23668" s="401"/>
      <c r="I23668" s="401"/>
      <c r="J23668" s="194"/>
      <c r="K23668" s="194"/>
      <c r="L23668" s="195"/>
      <c r="M23668" s="196"/>
      <c r="N23668" s="197"/>
      <c r="O23668" s="197"/>
      <c r="P23668" s="231"/>
    </row>
    <row r="23669" spans="2:16">
      <c r="B23669" s="351"/>
      <c r="C23669" s="435"/>
      <c r="D23669" s="399"/>
      <c r="E23669" s="400"/>
      <c r="G23669" s="401"/>
      <c r="H23669" s="401"/>
      <c r="I23669" s="401"/>
      <c r="J23669" s="194"/>
      <c r="K23669" s="194"/>
      <c r="L23669" s="195"/>
      <c r="M23669" s="196"/>
      <c r="N23669" s="197"/>
      <c r="O23669" s="197"/>
      <c r="P23669" s="231"/>
    </row>
    <row r="23670" spans="2:16">
      <c r="B23670" s="351"/>
      <c r="C23670" s="435"/>
      <c r="D23670" s="399"/>
      <c r="E23670" s="400"/>
      <c r="G23670" s="401"/>
      <c r="H23670" s="401"/>
      <c r="I23670" s="401"/>
      <c r="J23670" s="194"/>
      <c r="K23670" s="194"/>
      <c r="L23670" s="195"/>
      <c r="M23670" s="196"/>
      <c r="N23670" s="197"/>
      <c r="O23670" s="197"/>
      <c r="P23670" s="231"/>
    </row>
    <row r="23671" spans="2:16">
      <c r="B23671" s="351"/>
      <c r="C23671" s="435"/>
      <c r="D23671" s="399"/>
      <c r="E23671" s="400"/>
      <c r="G23671" s="401"/>
      <c r="H23671" s="401"/>
      <c r="I23671" s="401"/>
      <c r="J23671" s="194"/>
      <c r="K23671" s="194"/>
      <c r="L23671" s="195"/>
      <c r="M23671" s="196"/>
      <c r="N23671" s="197"/>
      <c r="O23671" s="197"/>
      <c r="P23671" s="231"/>
    </row>
    <row r="23672" spans="2:16">
      <c r="B23672" s="351"/>
      <c r="C23672" s="435"/>
      <c r="D23672" s="399"/>
      <c r="E23672" s="400"/>
      <c r="G23672" s="401"/>
      <c r="H23672" s="401"/>
      <c r="I23672" s="401"/>
      <c r="J23672" s="194"/>
      <c r="K23672" s="194"/>
      <c r="L23672" s="195"/>
      <c r="M23672" s="196"/>
      <c r="N23672" s="197"/>
      <c r="O23672" s="197"/>
      <c r="P23672" s="231"/>
    </row>
    <row r="23673" spans="2:16">
      <c r="B23673" s="351"/>
      <c r="C23673" s="435"/>
      <c r="D23673" s="399"/>
      <c r="E23673" s="400"/>
      <c r="G23673" s="401"/>
      <c r="H23673" s="401"/>
      <c r="I23673" s="401"/>
      <c r="J23673" s="194"/>
      <c r="K23673" s="194"/>
      <c r="L23673" s="195"/>
      <c r="M23673" s="196"/>
      <c r="N23673" s="197"/>
      <c r="O23673" s="197"/>
      <c r="P23673" s="231"/>
    </row>
    <row r="23674" spans="2:16">
      <c r="B23674" s="351"/>
      <c r="C23674" s="435"/>
      <c r="D23674" s="399"/>
      <c r="E23674" s="400"/>
      <c r="G23674" s="401"/>
      <c r="H23674" s="401"/>
      <c r="I23674" s="401"/>
      <c r="J23674" s="194"/>
      <c r="K23674" s="194"/>
      <c r="L23674" s="195"/>
      <c r="M23674" s="196"/>
      <c r="N23674" s="197"/>
      <c r="O23674" s="197"/>
      <c r="P23674" s="231"/>
    </row>
    <row r="23675" spans="2:16">
      <c r="B23675" s="351"/>
      <c r="C23675" s="435"/>
      <c r="D23675" s="399"/>
      <c r="E23675" s="400"/>
      <c r="G23675" s="401"/>
      <c r="H23675" s="401"/>
      <c r="I23675" s="401"/>
      <c r="J23675" s="194"/>
      <c r="K23675" s="194"/>
      <c r="L23675" s="195"/>
      <c r="M23675" s="196"/>
      <c r="N23675" s="197"/>
      <c r="O23675" s="197"/>
      <c r="P23675" s="231"/>
    </row>
    <row r="23676" spans="2:16">
      <c r="B23676" s="351"/>
      <c r="C23676" s="435"/>
      <c r="D23676" s="399"/>
      <c r="E23676" s="400"/>
      <c r="G23676" s="401"/>
      <c r="H23676" s="401"/>
      <c r="I23676" s="401"/>
      <c r="J23676" s="194"/>
      <c r="K23676" s="194"/>
      <c r="L23676" s="195"/>
      <c r="M23676" s="196"/>
      <c r="N23676" s="197"/>
      <c r="O23676" s="197"/>
      <c r="P23676" s="231"/>
    </row>
    <row r="23677" spans="2:16">
      <c r="B23677" s="351"/>
      <c r="C23677" s="435"/>
      <c r="D23677" s="399"/>
      <c r="E23677" s="400"/>
      <c r="G23677" s="401"/>
      <c r="H23677" s="401"/>
      <c r="I23677" s="401"/>
      <c r="J23677" s="194"/>
      <c r="K23677" s="194"/>
      <c r="L23677" s="195"/>
      <c r="M23677" s="196"/>
      <c r="N23677" s="197"/>
      <c r="O23677" s="197"/>
      <c r="P23677" s="231"/>
    </row>
    <row r="23678" spans="2:16">
      <c r="B23678" s="351"/>
      <c r="C23678" s="435"/>
      <c r="D23678" s="399"/>
      <c r="E23678" s="400"/>
      <c r="G23678" s="401"/>
      <c r="H23678" s="401"/>
      <c r="I23678" s="401"/>
      <c r="J23678" s="194"/>
      <c r="K23678" s="194"/>
      <c r="L23678" s="195"/>
      <c r="M23678" s="196"/>
      <c r="N23678" s="197"/>
      <c r="O23678" s="197"/>
      <c r="P23678" s="231"/>
    </row>
    <row r="23679" spans="2:16">
      <c r="B23679" s="351"/>
      <c r="C23679" s="435"/>
      <c r="D23679" s="399"/>
      <c r="E23679" s="400"/>
      <c r="G23679" s="401"/>
      <c r="H23679" s="401"/>
      <c r="I23679" s="401"/>
      <c r="J23679" s="194"/>
      <c r="K23679" s="194"/>
      <c r="L23679" s="195"/>
      <c r="M23679" s="196"/>
      <c r="N23679" s="197"/>
      <c r="O23679" s="197"/>
      <c r="P23679" s="231"/>
    </row>
    <row r="23680" spans="2:16">
      <c r="B23680" s="351"/>
      <c r="C23680" s="435"/>
      <c r="D23680" s="399"/>
      <c r="E23680" s="400"/>
      <c r="G23680" s="401"/>
      <c r="H23680" s="401"/>
      <c r="I23680" s="401"/>
      <c r="J23680" s="194"/>
      <c r="K23680" s="194"/>
      <c r="L23680" s="195"/>
      <c r="M23680" s="196"/>
      <c r="N23680" s="197"/>
      <c r="O23680" s="197"/>
      <c r="P23680" s="231"/>
    </row>
    <row r="23681" spans="2:16">
      <c r="B23681" s="351"/>
      <c r="C23681" s="435"/>
      <c r="D23681" s="399"/>
      <c r="E23681" s="400"/>
      <c r="G23681" s="401"/>
      <c r="H23681" s="401"/>
      <c r="I23681" s="401"/>
      <c r="J23681" s="194"/>
      <c r="K23681" s="194"/>
      <c r="L23681" s="195"/>
      <c r="M23681" s="196"/>
      <c r="N23681" s="197"/>
      <c r="O23681" s="197"/>
      <c r="P23681" s="231"/>
    </row>
    <row r="23682" spans="2:16">
      <c r="B23682" s="351"/>
      <c r="C23682" s="435"/>
      <c r="D23682" s="399"/>
      <c r="E23682" s="400"/>
      <c r="G23682" s="401"/>
      <c r="H23682" s="401"/>
      <c r="I23682" s="401"/>
      <c r="J23682" s="194"/>
      <c r="K23682" s="194"/>
      <c r="L23682" s="195"/>
      <c r="M23682" s="196"/>
      <c r="N23682" s="197"/>
      <c r="O23682" s="197"/>
      <c r="P23682" s="231"/>
    </row>
    <row r="23683" spans="2:16">
      <c r="B23683" s="351"/>
      <c r="C23683" s="435"/>
      <c r="D23683" s="399"/>
      <c r="E23683" s="400"/>
      <c r="G23683" s="401"/>
      <c r="H23683" s="401"/>
      <c r="I23683" s="401"/>
      <c r="J23683" s="194"/>
      <c r="K23683" s="194"/>
      <c r="L23683" s="195"/>
      <c r="M23683" s="196"/>
      <c r="N23683" s="197"/>
      <c r="O23683" s="197"/>
      <c r="P23683" s="231"/>
    </row>
    <row r="23684" spans="2:16">
      <c r="B23684" s="351"/>
      <c r="C23684" s="435"/>
      <c r="D23684" s="399"/>
      <c r="E23684" s="400"/>
      <c r="G23684" s="401"/>
      <c r="H23684" s="401"/>
      <c r="I23684" s="401"/>
      <c r="J23684" s="194"/>
      <c r="K23684" s="194"/>
      <c r="L23684" s="195"/>
      <c r="M23684" s="196"/>
      <c r="N23684" s="197"/>
      <c r="O23684" s="197"/>
      <c r="P23684" s="231"/>
    </row>
    <row r="23685" spans="2:16">
      <c r="B23685" s="351"/>
      <c r="C23685" s="435"/>
      <c r="D23685" s="399"/>
      <c r="E23685" s="400"/>
      <c r="G23685" s="401"/>
      <c r="H23685" s="401"/>
      <c r="I23685" s="401"/>
      <c r="J23685" s="194"/>
      <c r="K23685" s="194"/>
      <c r="L23685" s="195"/>
      <c r="M23685" s="196"/>
      <c r="N23685" s="197"/>
      <c r="O23685" s="197"/>
      <c r="P23685" s="231"/>
    </row>
    <row r="23686" spans="2:16">
      <c r="B23686" s="351"/>
      <c r="C23686" s="435"/>
      <c r="D23686" s="399"/>
      <c r="E23686" s="400"/>
      <c r="G23686" s="401"/>
      <c r="H23686" s="401"/>
      <c r="I23686" s="401"/>
      <c r="J23686" s="194"/>
      <c r="K23686" s="194"/>
      <c r="L23686" s="195"/>
      <c r="M23686" s="196"/>
      <c r="N23686" s="197"/>
      <c r="O23686" s="197"/>
      <c r="P23686" s="231"/>
    </row>
    <row r="23687" spans="2:16">
      <c r="B23687" s="351"/>
      <c r="C23687" s="435"/>
      <c r="D23687" s="399"/>
      <c r="E23687" s="400"/>
      <c r="G23687" s="401"/>
      <c r="H23687" s="401"/>
      <c r="I23687" s="401"/>
      <c r="J23687" s="194"/>
      <c r="K23687" s="194"/>
      <c r="L23687" s="195"/>
      <c r="M23687" s="196"/>
      <c r="N23687" s="197"/>
      <c r="O23687" s="197"/>
      <c r="P23687" s="231"/>
    </row>
    <row r="23688" spans="2:16">
      <c r="B23688" s="351"/>
      <c r="C23688" s="435"/>
      <c r="D23688" s="399"/>
      <c r="E23688" s="400"/>
      <c r="G23688" s="401"/>
      <c r="H23688" s="401"/>
      <c r="I23688" s="401"/>
      <c r="J23688" s="194"/>
      <c r="K23688" s="194"/>
      <c r="L23688" s="195"/>
      <c r="M23688" s="196"/>
      <c r="N23688" s="197"/>
      <c r="O23688" s="197"/>
      <c r="P23688" s="231"/>
    </row>
    <row r="23689" spans="2:16">
      <c r="B23689" s="351"/>
      <c r="C23689" s="435"/>
      <c r="D23689" s="399"/>
      <c r="E23689" s="400"/>
      <c r="G23689" s="401"/>
      <c r="H23689" s="401"/>
      <c r="I23689" s="401"/>
      <c r="J23689" s="194"/>
      <c r="K23689" s="194"/>
      <c r="L23689" s="195"/>
      <c r="M23689" s="196"/>
      <c r="N23689" s="197"/>
      <c r="O23689" s="197"/>
      <c r="P23689" s="231"/>
    </row>
    <row r="23690" spans="2:16">
      <c r="B23690" s="351"/>
      <c r="C23690" s="435"/>
      <c r="D23690" s="399"/>
      <c r="E23690" s="400"/>
      <c r="G23690" s="401"/>
      <c r="H23690" s="401"/>
      <c r="I23690" s="401"/>
      <c r="J23690" s="194"/>
      <c r="K23690" s="194"/>
      <c r="L23690" s="195"/>
      <c r="M23690" s="196"/>
      <c r="N23690" s="197"/>
      <c r="O23690" s="197"/>
      <c r="P23690" s="231"/>
    </row>
    <row r="23691" spans="2:16">
      <c r="B23691" s="351"/>
      <c r="C23691" s="435"/>
      <c r="D23691" s="399"/>
      <c r="E23691" s="400"/>
      <c r="G23691" s="401"/>
      <c r="H23691" s="401"/>
      <c r="I23691" s="401"/>
      <c r="J23691" s="194"/>
      <c r="K23691" s="194"/>
      <c r="L23691" s="195"/>
      <c r="M23691" s="196"/>
      <c r="N23691" s="197"/>
      <c r="O23691" s="197"/>
      <c r="P23691" s="231"/>
    </row>
    <row r="23692" spans="2:16">
      <c r="B23692" s="351"/>
      <c r="C23692" s="435"/>
      <c r="D23692" s="399"/>
      <c r="E23692" s="400"/>
      <c r="G23692" s="401"/>
      <c r="H23692" s="401"/>
      <c r="I23692" s="401"/>
      <c r="J23692" s="194"/>
      <c r="K23692" s="194"/>
      <c r="L23692" s="195"/>
      <c r="M23692" s="196"/>
      <c r="N23692" s="197"/>
      <c r="O23692" s="197"/>
      <c r="P23692" s="231"/>
    </row>
    <row r="23693" spans="2:16">
      <c r="B23693" s="351"/>
      <c r="C23693" s="435"/>
      <c r="D23693" s="399"/>
      <c r="E23693" s="400"/>
      <c r="G23693" s="401"/>
      <c r="H23693" s="401"/>
      <c r="I23693" s="401"/>
      <c r="J23693" s="194"/>
      <c r="K23693" s="194"/>
      <c r="L23693" s="195"/>
      <c r="M23693" s="196"/>
      <c r="N23693" s="197"/>
      <c r="O23693" s="197"/>
      <c r="P23693" s="231"/>
    </row>
    <row r="23694" spans="2:16">
      <c r="B23694" s="351"/>
      <c r="C23694" s="435"/>
      <c r="D23694" s="399"/>
      <c r="E23694" s="400"/>
      <c r="G23694" s="401"/>
      <c r="H23694" s="401"/>
      <c r="I23694" s="401"/>
      <c r="J23694" s="194"/>
      <c r="K23694" s="194"/>
      <c r="L23694" s="195"/>
      <c r="M23694" s="196"/>
      <c r="N23694" s="197"/>
      <c r="O23694" s="197"/>
      <c r="P23694" s="231"/>
    </row>
    <row r="23695" spans="2:16">
      <c r="B23695" s="351"/>
      <c r="C23695" s="435"/>
      <c r="D23695" s="399"/>
      <c r="E23695" s="400"/>
      <c r="G23695" s="401"/>
      <c r="H23695" s="401"/>
      <c r="I23695" s="401"/>
      <c r="J23695" s="194"/>
      <c r="K23695" s="194"/>
      <c r="L23695" s="195"/>
      <c r="M23695" s="196"/>
      <c r="N23695" s="197"/>
      <c r="O23695" s="197"/>
      <c r="P23695" s="231"/>
    </row>
    <row r="23696" spans="2:16">
      <c r="B23696" s="351"/>
      <c r="C23696" s="435"/>
      <c r="D23696" s="399"/>
      <c r="E23696" s="400"/>
      <c r="G23696" s="401"/>
      <c r="H23696" s="401"/>
      <c r="I23696" s="401"/>
      <c r="J23696" s="194"/>
      <c r="K23696" s="194"/>
      <c r="L23696" s="195"/>
      <c r="M23696" s="196"/>
      <c r="N23696" s="197"/>
      <c r="O23696" s="197"/>
      <c r="P23696" s="231"/>
    </row>
    <row r="23697" spans="2:16">
      <c r="B23697" s="351"/>
      <c r="C23697" s="435"/>
      <c r="D23697" s="399"/>
      <c r="E23697" s="400"/>
      <c r="G23697" s="401"/>
      <c r="H23697" s="401"/>
      <c r="I23697" s="401"/>
      <c r="J23697" s="194"/>
      <c r="K23697" s="194"/>
      <c r="L23697" s="195"/>
      <c r="M23697" s="196"/>
      <c r="N23697" s="197"/>
      <c r="O23697" s="197"/>
      <c r="P23697" s="231"/>
    </row>
    <row r="23698" spans="2:16">
      <c r="B23698" s="402"/>
      <c r="C23698" s="435"/>
      <c r="D23698" s="404"/>
      <c r="E23698" s="405"/>
      <c r="G23698" s="406"/>
      <c r="H23698" s="406"/>
      <c r="I23698" s="406"/>
      <c r="J23698" s="194"/>
      <c r="K23698" s="194"/>
      <c r="L23698" s="195"/>
      <c r="M23698" s="196"/>
      <c r="N23698" s="197"/>
      <c r="O23698" s="197"/>
      <c r="P23698" s="221"/>
    </row>
    <row r="23699" spans="2:16">
      <c r="B23699" s="351"/>
      <c r="C23699" s="435"/>
      <c r="D23699" s="399"/>
      <c r="E23699" s="400"/>
      <c r="G23699" s="401"/>
      <c r="H23699" s="401"/>
      <c r="I23699" s="401"/>
      <c r="J23699" s="194"/>
      <c r="K23699" s="194"/>
      <c r="L23699" s="195"/>
      <c r="M23699" s="196"/>
      <c r="N23699" s="197"/>
      <c r="O23699" s="197"/>
      <c r="P23699" s="231"/>
    </row>
    <row r="23700" spans="2:16">
      <c r="B23700" s="351"/>
      <c r="C23700" s="435"/>
      <c r="D23700" s="399"/>
      <c r="E23700" s="400"/>
      <c r="G23700" s="401"/>
      <c r="H23700" s="401"/>
      <c r="I23700" s="401"/>
      <c r="J23700" s="194"/>
      <c r="K23700" s="194"/>
      <c r="L23700" s="195"/>
      <c r="M23700" s="196"/>
      <c r="N23700" s="197"/>
      <c r="O23700" s="197"/>
      <c r="P23700" s="231"/>
    </row>
    <row r="23701" spans="2:16">
      <c r="B23701" s="351"/>
      <c r="C23701" s="435"/>
      <c r="D23701" s="399"/>
      <c r="E23701" s="400"/>
      <c r="G23701" s="401"/>
      <c r="H23701" s="401"/>
      <c r="I23701" s="401"/>
      <c r="J23701" s="194"/>
      <c r="K23701" s="194"/>
      <c r="L23701" s="195"/>
      <c r="M23701" s="196"/>
      <c r="N23701" s="197"/>
      <c r="O23701" s="197"/>
      <c r="P23701" s="231"/>
    </row>
    <row r="23702" spans="2:16">
      <c r="B23702" s="351"/>
      <c r="C23702" s="435"/>
      <c r="D23702" s="399"/>
      <c r="E23702" s="400"/>
      <c r="G23702" s="401"/>
      <c r="H23702" s="401"/>
      <c r="I23702" s="401"/>
      <c r="J23702" s="194"/>
      <c r="K23702" s="194"/>
      <c r="L23702" s="195"/>
      <c r="M23702" s="196"/>
      <c r="N23702" s="197"/>
      <c r="O23702" s="197"/>
      <c r="P23702" s="231"/>
    </row>
    <row r="23703" spans="2:16">
      <c r="B23703" s="351"/>
      <c r="C23703" s="435"/>
      <c r="D23703" s="399"/>
      <c r="E23703" s="400"/>
      <c r="G23703" s="401"/>
      <c r="H23703" s="401"/>
      <c r="I23703" s="401"/>
      <c r="J23703" s="194"/>
      <c r="K23703" s="194"/>
      <c r="L23703" s="195"/>
      <c r="M23703" s="196"/>
      <c r="N23703" s="197"/>
      <c r="O23703" s="197"/>
      <c r="P23703" s="231"/>
    </row>
    <row r="23704" spans="2:16">
      <c r="B23704" s="351"/>
      <c r="C23704" s="435"/>
      <c r="D23704" s="399"/>
      <c r="E23704" s="400"/>
      <c r="G23704" s="401"/>
      <c r="H23704" s="401"/>
      <c r="I23704" s="401"/>
      <c r="J23704" s="194"/>
      <c r="K23704" s="194"/>
      <c r="L23704" s="195"/>
      <c r="M23704" s="196"/>
      <c r="N23704" s="197"/>
      <c r="O23704" s="197"/>
      <c r="P23704" s="231"/>
    </row>
    <row r="23705" spans="2:16">
      <c r="B23705" s="351"/>
      <c r="C23705" s="435"/>
      <c r="D23705" s="399"/>
      <c r="E23705" s="400"/>
      <c r="G23705" s="401"/>
      <c r="H23705" s="401"/>
      <c r="I23705" s="401"/>
      <c r="J23705" s="194"/>
      <c r="K23705" s="194"/>
      <c r="L23705" s="195"/>
      <c r="M23705" s="196"/>
      <c r="N23705" s="197"/>
      <c r="O23705" s="197"/>
      <c r="P23705" s="231"/>
    </row>
    <row r="23706" spans="2:16">
      <c r="B23706" s="351"/>
      <c r="C23706" s="435"/>
      <c r="D23706" s="399"/>
      <c r="E23706" s="400"/>
      <c r="G23706" s="401"/>
      <c r="H23706" s="401"/>
      <c r="I23706" s="401"/>
      <c r="J23706" s="194"/>
      <c r="K23706" s="194"/>
      <c r="L23706" s="195"/>
      <c r="M23706" s="196"/>
      <c r="N23706" s="197"/>
      <c r="O23706" s="197"/>
      <c r="P23706" s="231"/>
    </row>
    <row r="23707" spans="2:16">
      <c r="B23707" s="351"/>
      <c r="C23707" s="435"/>
      <c r="D23707" s="399"/>
      <c r="E23707" s="400"/>
      <c r="G23707" s="401"/>
      <c r="H23707" s="401"/>
      <c r="I23707" s="401"/>
      <c r="J23707" s="194"/>
      <c r="K23707" s="194"/>
      <c r="L23707" s="195"/>
      <c r="M23707" s="196"/>
      <c r="N23707" s="197"/>
      <c r="O23707" s="197"/>
      <c r="P23707" s="231"/>
    </row>
    <row r="23708" spans="2:16">
      <c r="B23708" s="351"/>
      <c r="C23708" s="435"/>
      <c r="D23708" s="399"/>
      <c r="E23708" s="400"/>
      <c r="G23708" s="401"/>
      <c r="H23708" s="401"/>
      <c r="I23708" s="401"/>
      <c r="J23708" s="194"/>
      <c r="K23708" s="194"/>
      <c r="L23708" s="195"/>
      <c r="M23708" s="196"/>
      <c r="N23708" s="197"/>
      <c r="O23708" s="197"/>
      <c r="P23708" s="231"/>
    </row>
    <row r="23709" spans="2:16">
      <c r="B23709" s="351"/>
      <c r="C23709" s="435"/>
      <c r="D23709" s="399"/>
      <c r="E23709" s="400"/>
      <c r="G23709" s="401"/>
      <c r="H23709" s="401"/>
      <c r="I23709" s="401"/>
      <c r="J23709" s="194"/>
      <c r="K23709" s="194"/>
      <c r="L23709" s="195"/>
      <c r="M23709" s="196"/>
      <c r="N23709" s="197"/>
      <c r="O23709" s="197"/>
      <c r="P23709" s="231"/>
    </row>
    <row r="23710" spans="2:16">
      <c r="B23710" s="351"/>
      <c r="C23710" s="435"/>
      <c r="D23710" s="399"/>
      <c r="E23710" s="400"/>
      <c r="G23710" s="401"/>
      <c r="H23710" s="401"/>
      <c r="I23710" s="401"/>
      <c r="J23710" s="194"/>
      <c r="K23710" s="194"/>
      <c r="L23710" s="195"/>
      <c r="M23710" s="196"/>
      <c r="N23710" s="197"/>
      <c r="O23710" s="197"/>
      <c r="P23710" s="231"/>
    </row>
    <row r="23711" spans="2:16">
      <c r="B23711" s="351"/>
      <c r="C23711" s="435"/>
      <c r="D23711" s="399"/>
      <c r="E23711" s="400"/>
      <c r="G23711" s="401"/>
      <c r="H23711" s="401"/>
      <c r="I23711" s="401"/>
      <c r="J23711" s="194"/>
      <c r="K23711" s="194"/>
      <c r="L23711" s="195"/>
      <c r="M23711" s="196"/>
      <c r="N23711" s="197"/>
      <c r="O23711" s="197"/>
      <c r="P23711" s="231"/>
    </row>
    <row r="23712" spans="2:16">
      <c r="B23712" s="351"/>
      <c r="C23712" s="435"/>
      <c r="D23712" s="399"/>
      <c r="E23712" s="400"/>
      <c r="G23712" s="401"/>
      <c r="H23712" s="401"/>
      <c r="I23712" s="401"/>
      <c r="J23712" s="194"/>
      <c r="K23712" s="194"/>
      <c r="L23712" s="195"/>
      <c r="M23712" s="196"/>
      <c r="N23712" s="197"/>
      <c r="O23712" s="197"/>
      <c r="P23712" s="231"/>
    </row>
    <row r="23713" spans="2:16">
      <c r="B23713" s="351"/>
      <c r="C23713" s="435"/>
      <c r="D23713" s="399"/>
      <c r="E23713" s="400"/>
      <c r="G23713" s="401"/>
      <c r="H23713" s="401"/>
      <c r="I23713" s="401"/>
      <c r="J23713" s="194"/>
      <c r="K23713" s="194"/>
      <c r="L23713" s="195"/>
      <c r="M23713" s="196"/>
      <c r="N23713" s="197"/>
      <c r="O23713" s="197"/>
      <c r="P23713" s="231"/>
    </row>
    <row r="23714" spans="2:16">
      <c r="B23714" s="351"/>
      <c r="C23714" s="435"/>
      <c r="D23714" s="399"/>
      <c r="E23714" s="400"/>
      <c r="G23714" s="401"/>
      <c r="H23714" s="401"/>
      <c r="I23714" s="401"/>
      <c r="J23714" s="194"/>
      <c r="K23714" s="194"/>
      <c r="L23714" s="195"/>
      <c r="M23714" s="196"/>
      <c r="N23714" s="197"/>
      <c r="O23714" s="197"/>
      <c r="P23714" s="231"/>
    </row>
    <row r="23715" spans="2:16">
      <c r="B23715" s="351"/>
      <c r="C23715" s="435"/>
      <c r="D23715" s="399"/>
      <c r="E23715" s="400"/>
      <c r="G23715" s="401"/>
      <c r="H23715" s="401"/>
      <c r="I23715" s="401"/>
      <c r="J23715" s="194"/>
      <c r="K23715" s="194"/>
      <c r="L23715" s="195"/>
      <c r="M23715" s="196"/>
      <c r="N23715" s="197"/>
      <c r="O23715" s="197"/>
      <c r="P23715" s="231"/>
    </row>
    <row r="23716" spans="2:16">
      <c r="B23716" s="351"/>
      <c r="C23716" s="435"/>
      <c r="D23716" s="399"/>
      <c r="E23716" s="400"/>
      <c r="G23716" s="401"/>
      <c r="H23716" s="401"/>
      <c r="I23716" s="401"/>
      <c r="J23716" s="194"/>
      <c r="K23716" s="194"/>
      <c r="L23716" s="195"/>
      <c r="M23716" s="196"/>
      <c r="N23716" s="197"/>
      <c r="O23716" s="197"/>
      <c r="P23716" s="231"/>
    </row>
    <row r="23717" spans="2:16">
      <c r="B23717" s="351"/>
      <c r="C23717" s="435"/>
      <c r="D23717" s="399"/>
      <c r="E23717" s="400"/>
      <c r="G23717" s="401"/>
      <c r="H23717" s="401"/>
      <c r="I23717" s="401"/>
      <c r="J23717" s="194"/>
      <c r="K23717" s="194"/>
      <c r="L23717" s="195"/>
      <c r="M23717" s="196"/>
      <c r="N23717" s="197"/>
      <c r="O23717" s="197"/>
      <c r="P23717" s="231"/>
    </row>
    <row r="23718" spans="2:16">
      <c r="B23718" s="351"/>
      <c r="C23718" s="435"/>
      <c r="D23718" s="399"/>
      <c r="E23718" s="400"/>
      <c r="G23718" s="401"/>
      <c r="H23718" s="401"/>
      <c r="I23718" s="401"/>
      <c r="J23718" s="194"/>
      <c r="K23718" s="194"/>
      <c r="L23718" s="195"/>
      <c r="M23718" s="196"/>
      <c r="N23718" s="197"/>
      <c r="O23718" s="197"/>
      <c r="P23718" s="231"/>
    </row>
    <row r="23719" spans="2:16">
      <c r="B23719" s="351"/>
      <c r="C23719" s="435"/>
      <c r="D23719" s="399"/>
      <c r="E23719" s="400"/>
      <c r="G23719" s="401"/>
      <c r="H23719" s="401"/>
      <c r="I23719" s="401"/>
      <c r="J23719" s="194"/>
      <c r="K23719" s="194"/>
      <c r="L23719" s="195"/>
      <c r="M23719" s="196"/>
      <c r="N23719" s="197"/>
      <c r="O23719" s="197"/>
      <c r="P23719" s="231"/>
    </row>
    <row r="23720" spans="2:16">
      <c r="B23720" s="351"/>
      <c r="C23720" s="435"/>
      <c r="D23720" s="399"/>
      <c r="E23720" s="400"/>
      <c r="G23720" s="401"/>
      <c r="H23720" s="401"/>
      <c r="I23720" s="401"/>
      <c r="J23720" s="194"/>
      <c r="K23720" s="194"/>
      <c r="L23720" s="195"/>
      <c r="M23720" s="196"/>
      <c r="N23720" s="197"/>
      <c r="O23720" s="197"/>
      <c r="P23720" s="231"/>
    </row>
    <row r="23721" spans="2:16">
      <c r="B23721" s="351"/>
      <c r="C23721" s="435"/>
      <c r="D23721" s="399"/>
      <c r="E23721" s="400"/>
      <c r="G23721" s="401"/>
      <c r="H23721" s="401"/>
      <c r="I23721" s="401"/>
      <c r="J23721" s="194"/>
      <c r="K23721" s="194"/>
      <c r="L23721" s="195"/>
      <c r="M23721" s="196"/>
      <c r="N23721" s="197"/>
      <c r="O23721" s="197"/>
      <c r="P23721" s="231"/>
    </row>
    <row r="23722" spans="2:16">
      <c r="B23722" s="351"/>
      <c r="C23722" s="435"/>
      <c r="D23722" s="399"/>
      <c r="E23722" s="400"/>
      <c r="G23722" s="401"/>
      <c r="H23722" s="401"/>
      <c r="I23722" s="401"/>
      <c r="J23722" s="194"/>
      <c r="K23722" s="194"/>
      <c r="L23722" s="195"/>
      <c r="M23722" s="196"/>
      <c r="N23722" s="197"/>
      <c r="O23722" s="197"/>
      <c r="P23722" s="231"/>
    </row>
    <row r="23723" spans="2:16">
      <c r="B23723" s="351"/>
      <c r="C23723" s="435"/>
      <c r="D23723" s="399"/>
      <c r="E23723" s="400"/>
      <c r="G23723" s="401"/>
      <c r="H23723" s="401"/>
      <c r="I23723" s="401"/>
      <c r="J23723" s="194"/>
      <c r="K23723" s="194"/>
      <c r="L23723" s="195"/>
      <c r="M23723" s="196"/>
      <c r="N23723" s="197"/>
      <c r="O23723" s="197"/>
      <c r="P23723" s="231"/>
    </row>
    <row r="23724" spans="2:16">
      <c r="B23724" s="351"/>
      <c r="C23724" s="435"/>
      <c r="D23724" s="399"/>
      <c r="E23724" s="400"/>
      <c r="G23724" s="401"/>
      <c r="H23724" s="401"/>
      <c r="I23724" s="401"/>
      <c r="J23724" s="194"/>
      <c r="K23724" s="194"/>
      <c r="L23724" s="195"/>
      <c r="M23724" s="196"/>
      <c r="N23724" s="197"/>
      <c r="O23724" s="197"/>
      <c r="P23724" s="231"/>
    </row>
    <row r="23725" spans="2:16">
      <c r="B23725" s="351"/>
      <c r="C23725" s="435"/>
      <c r="D23725" s="399"/>
      <c r="E23725" s="400"/>
      <c r="G23725" s="401"/>
      <c r="H23725" s="401"/>
      <c r="I23725" s="401"/>
      <c r="J23725" s="194"/>
      <c r="K23725" s="194"/>
      <c r="L23725" s="195"/>
      <c r="M23725" s="196"/>
      <c r="N23725" s="197"/>
      <c r="O23725" s="197"/>
      <c r="P23725" s="231"/>
    </row>
    <row r="23726" spans="2:16">
      <c r="B23726" s="351"/>
      <c r="C23726" s="435"/>
      <c r="D23726" s="399"/>
      <c r="E23726" s="400"/>
      <c r="G23726" s="401"/>
      <c r="H23726" s="401"/>
      <c r="I23726" s="401"/>
      <c r="J23726" s="194"/>
      <c r="K23726" s="194"/>
      <c r="L23726" s="195"/>
      <c r="M23726" s="196"/>
      <c r="N23726" s="197"/>
      <c r="O23726" s="197"/>
      <c r="P23726" s="231"/>
    </row>
    <row r="23727" spans="2:16">
      <c r="B23727" s="351"/>
      <c r="C23727" s="435"/>
      <c r="D23727" s="399"/>
      <c r="E23727" s="400"/>
      <c r="G23727" s="401"/>
      <c r="H23727" s="401"/>
      <c r="I23727" s="401"/>
      <c r="J23727" s="194"/>
      <c r="K23727" s="194"/>
      <c r="L23727" s="195"/>
      <c r="M23727" s="196"/>
      <c r="N23727" s="197"/>
      <c r="O23727" s="197"/>
      <c r="P23727" s="231"/>
    </row>
    <row r="23728" spans="2:16">
      <c r="B23728" s="351"/>
      <c r="C23728" s="435"/>
      <c r="D23728" s="399"/>
      <c r="E23728" s="400"/>
      <c r="G23728" s="401"/>
      <c r="H23728" s="401"/>
      <c r="I23728" s="401"/>
      <c r="J23728" s="194"/>
      <c r="K23728" s="194"/>
      <c r="L23728" s="195"/>
      <c r="M23728" s="196"/>
      <c r="N23728" s="197"/>
      <c r="O23728" s="197"/>
      <c r="P23728" s="231"/>
    </row>
    <row r="23729" spans="2:16">
      <c r="B23729" s="351"/>
      <c r="C23729" s="435"/>
      <c r="D23729" s="399"/>
      <c r="E23729" s="400"/>
      <c r="G23729" s="401"/>
      <c r="H23729" s="401"/>
      <c r="I23729" s="401"/>
      <c r="J23729" s="194"/>
      <c r="K23729" s="194"/>
      <c r="L23729" s="195"/>
      <c r="M23729" s="196"/>
      <c r="N23729" s="197"/>
      <c r="O23729" s="197"/>
      <c r="P23729" s="231"/>
    </row>
    <row r="23730" spans="2:16">
      <c r="B23730" s="351"/>
      <c r="C23730" s="435"/>
      <c r="D23730" s="399"/>
      <c r="E23730" s="400"/>
      <c r="G23730" s="401"/>
      <c r="H23730" s="401"/>
      <c r="I23730" s="401"/>
      <c r="J23730" s="194"/>
      <c r="K23730" s="194"/>
      <c r="L23730" s="195"/>
      <c r="M23730" s="196"/>
      <c r="N23730" s="197"/>
      <c r="O23730" s="197"/>
      <c r="P23730" s="231"/>
    </row>
    <row r="23731" spans="2:16">
      <c r="B23731" s="351"/>
      <c r="C23731" s="435"/>
      <c r="D23731" s="399"/>
      <c r="E23731" s="400"/>
      <c r="G23731" s="401"/>
      <c r="H23731" s="401"/>
      <c r="I23731" s="401"/>
      <c r="J23731" s="194"/>
      <c r="K23731" s="194"/>
      <c r="L23731" s="195"/>
      <c r="M23731" s="196"/>
      <c r="N23731" s="197"/>
      <c r="O23731" s="197"/>
      <c r="P23731" s="231"/>
    </row>
    <row r="23732" spans="2:16">
      <c r="B23732" s="351"/>
      <c r="C23732" s="435"/>
      <c r="D23732" s="399"/>
      <c r="E23732" s="400"/>
      <c r="G23732" s="401"/>
      <c r="H23732" s="401"/>
      <c r="I23732" s="401"/>
      <c r="J23732" s="194"/>
      <c r="K23732" s="194"/>
      <c r="L23732" s="195"/>
      <c r="M23732" s="196"/>
      <c r="N23732" s="197"/>
      <c r="O23732" s="197"/>
      <c r="P23732" s="231"/>
    </row>
    <row r="23733" spans="2:16">
      <c r="B23733" s="351"/>
      <c r="C23733" s="435"/>
      <c r="D23733" s="399"/>
      <c r="E23733" s="400"/>
      <c r="G23733" s="401"/>
      <c r="H23733" s="401"/>
      <c r="I23733" s="401"/>
      <c r="J23733" s="194"/>
      <c r="K23733" s="194"/>
      <c r="L23733" s="195"/>
      <c r="M23733" s="196"/>
      <c r="N23733" s="197"/>
      <c r="O23733" s="197"/>
      <c r="P23733" s="231"/>
    </row>
    <row r="23734" spans="2:16">
      <c r="B23734" s="351"/>
      <c r="C23734" s="435"/>
      <c r="D23734" s="399"/>
      <c r="E23734" s="400"/>
      <c r="G23734" s="401"/>
      <c r="H23734" s="401"/>
      <c r="I23734" s="401"/>
      <c r="J23734" s="194"/>
      <c r="K23734" s="194"/>
      <c r="L23734" s="195"/>
      <c r="M23734" s="196"/>
      <c r="N23734" s="197"/>
      <c r="O23734" s="197"/>
      <c r="P23734" s="231"/>
    </row>
    <row r="23735" spans="2:16">
      <c r="B23735" s="351"/>
      <c r="C23735" s="435"/>
      <c r="D23735" s="399"/>
      <c r="E23735" s="400"/>
      <c r="G23735" s="401"/>
      <c r="H23735" s="401"/>
      <c r="I23735" s="401"/>
      <c r="J23735" s="194"/>
      <c r="K23735" s="194"/>
      <c r="L23735" s="195"/>
      <c r="M23735" s="196"/>
      <c r="N23735" s="197"/>
      <c r="O23735" s="197"/>
      <c r="P23735" s="231"/>
    </row>
    <row r="23736" spans="2:16">
      <c r="B23736" s="351"/>
      <c r="C23736" s="435"/>
      <c r="D23736" s="399"/>
      <c r="E23736" s="400"/>
      <c r="G23736" s="401"/>
      <c r="H23736" s="401"/>
      <c r="I23736" s="401"/>
      <c r="J23736" s="194"/>
      <c r="K23736" s="194"/>
      <c r="L23736" s="195"/>
      <c r="M23736" s="196"/>
      <c r="N23736" s="197"/>
      <c r="O23736" s="197"/>
      <c r="P23736" s="231"/>
    </row>
    <row r="23737" spans="2:16">
      <c r="B23737" s="351"/>
      <c r="C23737" s="435"/>
      <c r="D23737" s="399"/>
      <c r="E23737" s="400"/>
      <c r="G23737" s="401"/>
      <c r="H23737" s="401"/>
      <c r="I23737" s="401"/>
      <c r="J23737" s="194"/>
      <c r="K23737" s="194"/>
      <c r="L23737" s="195"/>
      <c r="M23737" s="196"/>
      <c r="N23737" s="197"/>
      <c r="O23737" s="197"/>
      <c r="P23737" s="231"/>
    </row>
    <row r="23738" spans="2:16">
      <c r="B23738" s="351"/>
      <c r="C23738" s="435"/>
      <c r="D23738" s="399"/>
      <c r="E23738" s="400"/>
      <c r="G23738" s="401"/>
      <c r="H23738" s="401"/>
      <c r="I23738" s="401"/>
      <c r="J23738" s="194"/>
      <c r="K23738" s="194"/>
      <c r="L23738" s="195"/>
      <c r="M23738" s="196"/>
      <c r="N23738" s="197"/>
      <c r="O23738" s="197"/>
      <c r="P23738" s="231"/>
    </row>
    <row r="23739" spans="2:16">
      <c r="B23739" s="351"/>
      <c r="C23739" s="435"/>
      <c r="D23739" s="399"/>
      <c r="E23739" s="400"/>
      <c r="G23739" s="401"/>
      <c r="H23739" s="401"/>
      <c r="I23739" s="401"/>
      <c r="J23739" s="194"/>
      <c r="K23739" s="194"/>
      <c r="L23739" s="195"/>
      <c r="M23739" s="196"/>
      <c r="N23739" s="197"/>
      <c r="O23739" s="197"/>
      <c r="P23739" s="231"/>
    </row>
    <row r="23740" spans="2:16">
      <c r="B23740" s="351"/>
      <c r="C23740" s="435"/>
      <c r="D23740" s="399"/>
      <c r="E23740" s="400"/>
      <c r="G23740" s="401"/>
      <c r="H23740" s="401"/>
      <c r="I23740" s="401"/>
      <c r="J23740" s="194"/>
      <c r="K23740" s="194"/>
      <c r="L23740" s="195"/>
      <c r="M23740" s="196"/>
      <c r="N23740" s="197"/>
      <c r="O23740" s="197"/>
      <c r="P23740" s="231"/>
    </row>
    <row r="23741" spans="2:16">
      <c r="B23741" s="351"/>
      <c r="C23741" s="435"/>
      <c r="D23741" s="399"/>
      <c r="E23741" s="400"/>
      <c r="G23741" s="401"/>
      <c r="H23741" s="401"/>
      <c r="I23741" s="401"/>
      <c r="J23741" s="194"/>
      <c r="K23741" s="194"/>
      <c r="L23741" s="195"/>
      <c r="M23741" s="196"/>
      <c r="N23741" s="197"/>
      <c r="O23741" s="197"/>
      <c r="P23741" s="231"/>
    </row>
    <row r="23742" spans="2:16">
      <c r="B23742" s="351"/>
      <c r="C23742" s="435"/>
      <c r="D23742" s="399"/>
      <c r="E23742" s="400"/>
      <c r="G23742" s="401"/>
      <c r="H23742" s="401"/>
      <c r="I23742" s="401"/>
      <c r="J23742" s="194"/>
      <c r="K23742" s="194"/>
      <c r="L23742" s="195"/>
      <c r="M23742" s="196"/>
      <c r="N23742" s="197"/>
      <c r="O23742" s="197"/>
      <c r="P23742" s="231"/>
    </row>
    <row r="23743" spans="2:16">
      <c r="B23743" s="351"/>
      <c r="C23743" s="435"/>
      <c r="D23743" s="399"/>
      <c r="E23743" s="400"/>
      <c r="G23743" s="401"/>
      <c r="H23743" s="401"/>
      <c r="I23743" s="401"/>
      <c r="J23743" s="194"/>
      <c r="K23743" s="194"/>
      <c r="L23743" s="195"/>
      <c r="M23743" s="196"/>
      <c r="N23743" s="197"/>
      <c r="O23743" s="197"/>
      <c r="P23743" s="231"/>
    </row>
    <row r="23744" spans="2:16">
      <c r="B23744" s="351"/>
      <c r="C23744" s="435"/>
      <c r="D23744" s="399"/>
      <c r="E23744" s="400"/>
      <c r="G23744" s="401"/>
      <c r="H23744" s="401"/>
      <c r="I23744" s="401"/>
      <c r="J23744" s="194"/>
      <c r="K23744" s="194"/>
      <c r="L23744" s="195"/>
      <c r="M23744" s="196"/>
      <c r="N23744" s="197"/>
      <c r="O23744" s="197"/>
      <c r="P23744" s="231"/>
    </row>
    <row r="23745" spans="2:16">
      <c r="B23745" s="351"/>
      <c r="C23745" s="435"/>
      <c r="D23745" s="399"/>
      <c r="E23745" s="400"/>
      <c r="G23745" s="401"/>
      <c r="H23745" s="401"/>
      <c r="I23745" s="401"/>
      <c r="J23745" s="194"/>
      <c r="K23745" s="194"/>
      <c r="L23745" s="195"/>
      <c r="M23745" s="196"/>
      <c r="N23745" s="197"/>
      <c r="O23745" s="197"/>
      <c r="P23745" s="231"/>
    </row>
    <row r="23746" spans="2:16">
      <c r="B23746" s="351"/>
      <c r="C23746" s="435"/>
      <c r="D23746" s="399"/>
      <c r="E23746" s="400"/>
      <c r="G23746" s="401"/>
      <c r="H23746" s="401"/>
      <c r="I23746" s="401"/>
      <c r="J23746" s="194"/>
      <c r="K23746" s="194"/>
      <c r="L23746" s="195"/>
      <c r="M23746" s="196"/>
      <c r="N23746" s="197"/>
      <c r="O23746" s="197"/>
      <c r="P23746" s="231"/>
    </row>
    <row r="23747" spans="2:16">
      <c r="B23747" s="351"/>
      <c r="C23747" s="435"/>
      <c r="D23747" s="399"/>
      <c r="E23747" s="400"/>
      <c r="G23747" s="401"/>
      <c r="H23747" s="401"/>
      <c r="I23747" s="401"/>
      <c r="J23747" s="194"/>
      <c r="K23747" s="194"/>
      <c r="L23747" s="195"/>
      <c r="M23747" s="196"/>
      <c r="N23747" s="197"/>
      <c r="O23747" s="197"/>
      <c r="P23747" s="231"/>
    </row>
    <row r="23748" spans="2:16">
      <c r="B23748" s="351"/>
      <c r="C23748" s="435"/>
      <c r="D23748" s="399"/>
      <c r="E23748" s="400"/>
      <c r="G23748" s="401"/>
      <c r="H23748" s="401"/>
      <c r="I23748" s="401"/>
      <c r="J23748" s="194"/>
      <c r="K23748" s="194"/>
      <c r="L23748" s="195"/>
      <c r="M23748" s="196"/>
      <c r="N23748" s="197"/>
      <c r="O23748" s="197"/>
      <c r="P23748" s="231"/>
    </row>
    <row r="23749" spans="2:16">
      <c r="B23749" s="351"/>
      <c r="C23749" s="435"/>
      <c r="D23749" s="399"/>
      <c r="E23749" s="400"/>
      <c r="G23749" s="401"/>
      <c r="H23749" s="401"/>
      <c r="I23749" s="401"/>
      <c r="J23749" s="194"/>
      <c r="K23749" s="194"/>
      <c r="L23749" s="195"/>
      <c r="M23749" s="196"/>
      <c r="N23749" s="197"/>
      <c r="O23749" s="197"/>
      <c r="P23749" s="231"/>
    </row>
    <row r="23750" spans="2:16">
      <c r="B23750" s="351"/>
      <c r="C23750" s="435"/>
      <c r="D23750" s="399"/>
      <c r="E23750" s="400"/>
      <c r="G23750" s="401"/>
      <c r="H23750" s="401"/>
      <c r="I23750" s="401"/>
      <c r="J23750" s="194"/>
      <c r="K23750" s="194"/>
      <c r="L23750" s="195"/>
      <c r="M23750" s="196"/>
      <c r="N23750" s="197"/>
      <c r="O23750" s="197"/>
      <c r="P23750" s="231"/>
    </row>
    <row r="23751" spans="2:16">
      <c r="B23751" s="351"/>
      <c r="C23751" s="435"/>
      <c r="D23751" s="399"/>
      <c r="E23751" s="400"/>
      <c r="G23751" s="401"/>
      <c r="H23751" s="401"/>
      <c r="I23751" s="401"/>
      <c r="J23751" s="194"/>
      <c r="K23751" s="194"/>
      <c r="L23751" s="195"/>
      <c r="M23751" s="196"/>
      <c r="N23751" s="197"/>
      <c r="O23751" s="197"/>
      <c r="P23751" s="231"/>
    </row>
    <row r="23752" spans="2:16">
      <c r="B23752" s="351"/>
      <c r="C23752" s="435"/>
      <c r="D23752" s="399"/>
      <c r="E23752" s="400"/>
      <c r="G23752" s="401"/>
      <c r="H23752" s="401"/>
      <c r="I23752" s="401"/>
      <c r="J23752" s="194"/>
      <c r="K23752" s="194"/>
      <c r="L23752" s="195"/>
      <c r="M23752" s="196"/>
      <c r="N23752" s="197"/>
      <c r="O23752" s="197"/>
      <c r="P23752" s="231"/>
    </row>
    <row r="23753" spans="2:16">
      <c r="B23753" s="351"/>
      <c r="C23753" s="435"/>
      <c r="D23753" s="399"/>
      <c r="E23753" s="400"/>
      <c r="G23753" s="401"/>
      <c r="H23753" s="401"/>
      <c r="I23753" s="401"/>
      <c r="J23753" s="194"/>
      <c r="K23753" s="194"/>
      <c r="L23753" s="195"/>
      <c r="M23753" s="196"/>
      <c r="N23753" s="197"/>
      <c r="O23753" s="197"/>
      <c r="P23753" s="231"/>
    </row>
    <row r="23754" spans="2:16">
      <c r="B23754" s="351"/>
      <c r="C23754" s="435"/>
      <c r="D23754" s="399"/>
      <c r="E23754" s="400"/>
      <c r="G23754" s="401"/>
      <c r="H23754" s="401"/>
      <c r="I23754" s="401"/>
      <c r="J23754" s="194"/>
      <c r="K23754" s="194"/>
      <c r="L23754" s="195"/>
      <c r="M23754" s="196"/>
      <c r="N23754" s="197"/>
      <c r="O23754" s="197"/>
      <c r="P23754" s="231"/>
    </row>
    <row r="23755" spans="2:16">
      <c r="B23755" s="351"/>
      <c r="C23755" s="435"/>
      <c r="D23755" s="399"/>
      <c r="E23755" s="400"/>
      <c r="G23755" s="401"/>
      <c r="H23755" s="401"/>
      <c r="I23755" s="401"/>
      <c r="J23755" s="194"/>
      <c r="K23755" s="194"/>
      <c r="L23755" s="195"/>
      <c r="M23755" s="196"/>
      <c r="N23755" s="197"/>
      <c r="O23755" s="197"/>
      <c r="P23755" s="231"/>
    </row>
    <row r="23756" spans="2:16">
      <c r="B23756" s="351"/>
      <c r="C23756" s="435"/>
      <c r="D23756" s="399"/>
      <c r="E23756" s="400"/>
      <c r="G23756" s="401"/>
      <c r="H23756" s="401"/>
      <c r="I23756" s="401"/>
      <c r="J23756" s="194"/>
      <c r="K23756" s="194"/>
      <c r="L23756" s="195"/>
      <c r="M23756" s="196"/>
      <c r="N23756" s="197"/>
      <c r="O23756" s="197"/>
      <c r="P23756" s="231"/>
    </row>
    <row r="23757" spans="2:16">
      <c r="B23757" s="351"/>
      <c r="C23757" s="435"/>
      <c r="D23757" s="399"/>
      <c r="E23757" s="400"/>
      <c r="G23757" s="401"/>
      <c r="H23757" s="401"/>
      <c r="I23757" s="401"/>
      <c r="J23757" s="194"/>
      <c r="K23757" s="194"/>
      <c r="L23757" s="195"/>
      <c r="M23757" s="196"/>
      <c r="N23757" s="197"/>
      <c r="O23757" s="197"/>
      <c r="P23757" s="231"/>
    </row>
    <row r="23758" spans="2:16">
      <c r="B23758" s="351"/>
      <c r="C23758" s="435"/>
      <c r="D23758" s="399"/>
      <c r="E23758" s="400"/>
      <c r="G23758" s="401"/>
      <c r="H23758" s="401"/>
      <c r="I23758" s="401"/>
      <c r="J23758" s="194"/>
      <c r="K23758" s="194"/>
      <c r="L23758" s="195"/>
      <c r="M23758" s="196"/>
      <c r="N23758" s="197"/>
      <c r="O23758" s="197"/>
      <c r="P23758" s="231"/>
    </row>
    <row r="23759" spans="2:16">
      <c r="B23759" s="351"/>
      <c r="C23759" s="435"/>
      <c r="D23759" s="399"/>
      <c r="E23759" s="400"/>
      <c r="G23759" s="401"/>
      <c r="H23759" s="401"/>
      <c r="I23759" s="401"/>
      <c r="J23759" s="194"/>
      <c r="K23759" s="194"/>
      <c r="L23759" s="195"/>
      <c r="M23759" s="196"/>
      <c r="N23759" s="197"/>
      <c r="O23759" s="197"/>
      <c r="P23759" s="231"/>
    </row>
    <row r="23760" spans="2:16">
      <c r="B23760" s="351"/>
      <c r="C23760" s="435"/>
      <c r="D23760" s="399"/>
      <c r="E23760" s="400"/>
      <c r="G23760" s="401"/>
      <c r="H23760" s="401"/>
      <c r="I23760" s="401"/>
      <c r="J23760" s="194"/>
      <c r="K23760" s="194"/>
      <c r="L23760" s="195"/>
      <c r="M23760" s="196"/>
      <c r="N23760" s="197"/>
      <c r="O23760" s="197"/>
      <c r="P23760" s="231"/>
    </row>
    <row r="23761" spans="2:16">
      <c r="B23761" s="351"/>
      <c r="C23761" s="435"/>
      <c r="D23761" s="399"/>
      <c r="E23761" s="400"/>
      <c r="G23761" s="401"/>
      <c r="H23761" s="401"/>
      <c r="I23761" s="401"/>
      <c r="J23761" s="194"/>
      <c r="K23761" s="194"/>
      <c r="L23761" s="195"/>
      <c r="M23761" s="196"/>
      <c r="N23761" s="197"/>
      <c r="O23761" s="197"/>
      <c r="P23761" s="231"/>
    </row>
    <row r="23762" spans="2:16">
      <c r="B23762" s="351"/>
      <c r="C23762" s="435"/>
      <c r="D23762" s="399"/>
      <c r="E23762" s="400"/>
      <c r="G23762" s="401"/>
      <c r="H23762" s="401"/>
      <c r="I23762" s="401"/>
      <c r="J23762" s="194"/>
      <c r="K23762" s="194"/>
      <c r="L23762" s="195"/>
      <c r="M23762" s="196"/>
      <c r="N23762" s="197"/>
      <c r="O23762" s="197"/>
      <c r="P23762" s="231"/>
    </row>
    <row r="23763" spans="2:16">
      <c r="B23763" s="351"/>
      <c r="C23763" s="435"/>
      <c r="D23763" s="399"/>
      <c r="E23763" s="400"/>
      <c r="G23763" s="401"/>
      <c r="H23763" s="401"/>
      <c r="I23763" s="401"/>
      <c r="J23763" s="194"/>
      <c r="K23763" s="194"/>
      <c r="L23763" s="195"/>
      <c r="M23763" s="196"/>
      <c r="N23763" s="197"/>
      <c r="O23763" s="197"/>
      <c r="P23763" s="231"/>
    </row>
    <row r="23764" spans="2:16">
      <c r="B23764" s="351"/>
      <c r="C23764" s="435"/>
      <c r="D23764" s="399"/>
      <c r="E23764" s="400"/>
      <c r="G23764" s="401"/>
      <c r="H23764" s="401"/>
      <c r="I23764" s="401"/>
      <c r="J23764" s="194"/>
      <c r="K23764" s="194"/>
      <c r="L23764" s="195"/>
      <c r="M23764" s="196"/>
      <c r="N23764" s="197"/>
      <c r="O23764" s="197"/>
      <c r="P23764" s="231"/>
    </row>
    <row r="23765" spans="2:16">
      <c r="B23765" s="351"/>
      <c r="C23765" s="435"/>
      <c r="D23765" s="399"/>
      <c r="E23765" s="400"/>
      <c r="G23765" s="401"/>
      <c r="H23765" s="401"/>
      <c r="I23765" s="401"/>
      <c r="J23765" s="194"/>
      <c r="K23765" s="194"/>
      <c r="L23765" s="195"/>
      <c r="M23765" s="196"/>
      <c r="N23765" s="197"/>
      <c r="O23765" s="197"/>
      <c r="P23765" s="231"/>
    </row>
    <row r="23766" spans="2:16">
      <c r="B23766" s="351"/>
      <c r="C23766" s="435"/>
      <c r="D23766" s="399"/>
      <c r="E23766" s="400"/>
      <c r="G23766" s="401"/>
      <c r="H23766" s="401"/>
      <c r="I23766" s="401"/>
      <c r="J23766" s="194"/>
      <c r="K23766" s="194"/>
      <c r="L23766" s="195"/>
      <c r="M23766" s="196"/>
      <c r="N23766" s="197"/>
      <c r="O23766" s="197"/>
      <c r="P23766" s="231"/>
    </row>
    <row r="23767" spans="2:16">
      <c r="B23767" s="351"/>
      <c r="C23767" s="435"/>
      <c r="D23767" s="399"/>
      <c r="E23767" s="400"/>
      <c r="G23767" s="401"/>
      <c r="H23767" s="401"/>
      <c r="I23767" s="401"/>
      <c r="J23767" s="194"/>
      <c r="K23767" s="194"/>
      <c r="L23767" s="195"/>
      <c r="M23767" s="196"/>
      <c r="N23767" s="197"/>
      <c r="O23767" s="197"/>
      <c r="P23767" s="231"/>
    </row>
    <row r="23768" spans="2:16">
      <c r="B23768" s="351"/>
      <c r="C23768" s="435"/>
      <c r="D23768" s="399"/>
      <c r="E23768" s="400"/>
      <c r="G23768" s="401"/>
      <c r="H23768" s="401"/>
      <c r="I23768" s="401"/>
      <c r="J23768" s="194"/>
      <c r="K23768" s="194"/>
      <c r="L23768" s="195"/>
      <c r="M23768" s="196"/>
      <c r="N23768" s="197"/>
      <c r="O23768" s="197"/>
      <c r="P23768" s="231"/>
    </row>
    <row r="23769" spans="2:16">
      <c r="B23769" s="351"/>
      <c r="C23769" s="435"/>
      <c r="D23769" s="399"/>
      <c r="E23769" s="400"/>
      <c r="G23769" s="401"/>
      <c r="H23769" s="401"/>
      <c r="I23769" s="401"/>
      <c r="J23769" s="194"/>
      <c r="K23769" s="194"/>
      <c r="L23769" s="195"/>
      <c r="M23769" s="196"/>
      <c r="N23769" s="197"/>
      <c r="O23769" s="197"/>
      <c r="P23769" s="231"/>
    </row>
    <row r="23770" spans="2:16">
      <c r="B23770" s="351"/>
      <c r="C23770" s="435"/>
      <c r="D23770" s="399"/>
      <c r="E23770" s="400"/>
      <c r="G23770" s="401"/>
      <c r="H23770" s="401"/>
      <c r="I23770" s="401"/>
      <c r="J23770" s="194"/>
      <c r="K23770" s="194"/>
      <c r="L23770" s="195"/>
      <c r="M23770" s="196"/>
      <c r="N23770" s="197"/>
      <c r="O23770" s="197"/>
      <c r="P23770" s="231"/>
    </row>
    <row r="23771" spans="2:16">
      <c r="B23771" s="351"/>
      <c r="C23771" s="435"/>
      <c r="D23771" s="399"/>
      <c r="E23771" s="400"/>
      <c r="G23771" s="401"/>
      <c r="H23771" s="401"/>
      <c r="I23771" s="401"/>
      <c r="J23771" s="194"/>
      <c r="K23771" s="194"/>
      <c r="L23771" s="195"/>
      <c r="M23771" s="196"/>
      <c r="N23771" s="197"/>
      <c r="O23771" s="197"/>
      <c r="P23771" s="231"/>
    </row>
    <row r="23772" spans="2:16">
      <c r="B23772" s="351"/>
      <c r="C23772" s="435"/>
      <c r="D23772" s="399"/>
      <c r="E23772" s="400"/>
      <c r="G23772" s="401"/>
      <c r="H23772" s="401"/>
      <c r="I23772" s="401"/>
      <c r="J23772" s="194"/>
      <c r="K23772" s="194"/>
      <c r="L23772" s="195"/>
      <c r="M23772" s="196"/>
      <c r="N23772" s="197"/>
      <c r="O23772" s="197"/>
      <c r="P23772" s="231"/>
    </row>
    <row r="23773" spans="2:16">
      <c r="B23773" s="351"/>
      <c r="C23773" s="435"/>
      <c r="D23773" s="399"/>
      <c r="E23773" s="400"/>
      <c r="G23773" s="401"/>
      <c r="H23773" s="401"/>
      <c r="I23773" s="401"/>
      <c r="J23773" s="194"/>
      <c r="K23773" s="194"/>
      <c r="L23773" s="195"/>
      <c r="M23773" s="196"/>
      <c r="N23773" s="197"/>
      <c r="O23773" s="197"/>
      <c r="P23773" s="231"/>
    </row>
    <row r="23774" spans="2:16">
      <c r="B23774" s="351"/>
      <c r="C23774" s="435"/>
      <c r="D23774" s="399"/>
      <c r="E23774" s="400"/>
      <c r="G23774" s="401"/>
      <c r="H23774" s="401"/>
      <c r="I23774" s="401"/>
      <c r="J23774" s="194"/>
      <c r="K23774" s="194"/>
      <c r="L23774" s="195"/>
      <c r="M23774" s="196"/>
      <c r="N23774" s="197"/>
      <c r="O23774" s="197"/>
      <c r="P23774" s="231"/>
    </row>
    <row r="23775" spans="2:16">
      <c r="B23775" s="351"/>
      <c r="C23775" s="435"/>
      <c r="D23775" s="399"/>
      <c r="E23775" s="400"/>
      <c r="G23775" s="401"/>
      <c r="H23775" s="401"/>
      <c r="I23775" s="401"/>
      <c r="J23775" s="194"/>
      <c r="K23775" s="194"/>
      <c r="L23775" s="195"/>
      <c r="M23775" s="196"/>
      <c r="N23775" s="197"/>
      <c r="O23775" s="197"/>
      <c r="P23775" s="231"/>
    </row>
    <row r="23776" spans="2:16">
      <c r="B23776" s="351"/>
      <c r="C23776" s="435"/>
      <c r="D23776" s="399"/>
      <c r="E23776" s="400"/>
      <c r="G23776" s="401"/>
      <c r="H23776" s="401"/>
      <c r="I23776" s="401"/>
      <c r="J23776" s="194"/>
      <c r="K23776" s="194"/>
      <c r="L23776" s="195"/>
      <c r="M23776" s="196"/>
      <c r="N23776" s="197"/>
      <c r="O23776" s="197"/>
      <c r="P23776" s="231"/>
    </row>
    <row r="23777" spans="2:16">
      <c r="B23777" s="351"/>
      <c r="C23777" s="435"/>
      <c r="D23777" s="399"/>
      <c r="E23777" s="400"/>
      <c r="G23777" s="401"/>
      <c r="H23777" s="401"/>
      <c r="I23777" s="401"/>
      <c r="J23777" s="194"/>
      <c r="K23777" s="194"/>
      <c r="L23777" s="195"/>
      <c r="M23777" s="196"/>
      <c r="N23777" s="197"/>
      <c r="O23777" s="197"/>
      <c r="P23777" s="231"/>
    </row>
    <row r="23778" spans="2:16">
      <c r="B23778" s="351"/>
      <c r="C23778" s="435"/>
      <c r="D23778" s="399"/>
      <c r="E23778" s="400"/>
      <c r="G23778" s="401"/>
      <c r="H23778" s="401"/>
      <c r="I23778" s="401"/>
      <c r="J23778" s="194"/>
      <c r="K23778" s="194"/>
      <c r="L23778" s="195"/>
      <c r="M23778" s="196"/>
      <c r="N23778" s="197"/>
      <c r="O23778" s="197"/>
      <c r="P23778" s="231"/>
    </row>
    <row r="23779" spans="2:16">
      <c r="B23779" s="351"/>
      <c r="C23779" s="435"/>
      <c r="D23779" s="399"/>
      <c r="E23779" s="400"/>
      <c r="G23779" s="401"/>
      <c r="H23779" s="401"/>
      <c r="I23779" s="401"/>
      <c r="J23779" s="194"/>
      <c r="K23779" s="194"/>
      <c r="L23779" s="195"/>
      <c r="M23779" s="196"/>
      <c r="N23779" s="197"/>
      <c r="O23779" s="197"/>
      <c r="P23779" s="231"/>
    </row>
    <row r="23780" spans="2:16">
      <c r="B23780" s="351"/>
      <c r="C23780" s="435"/>
      <c r="D23780" s="399"/>
      <c r="E23780" s="400"/>
      <c r="G23780" s="401"/>
      <c r="H23780" s="401"/>
      <c r="I23780" s="401"/>
      <c r="J23780" s="194"/>
      <c r="K23780" s="194"/>
      <c r="L23780" s="195"/>
      <c r="M23780" s="196"/>
      <c r="N23780" s="197"/>
      <c r="O23780" s="197"/>
      <c r="P23780" s="231"/>
    </row>
    <row r="23781" spans="2:16">
      <c r="B23781" s="351"/>
      <c r="C23781" s="435"/>
      <c r="D23781" s="399"/>
      <c r="E23781" s="400"/>
      <c r="G23781" s="401"/>
      <c r="H23781" s="401"/>
      <c r="I23781" s="401"/>
      <c r="J23781" s="194"/>
      <c r="K23781" s="194"/>
      <c r="L23781" s="195"/>
      <c r="M23781" s="196"/>
      <c r="N23781" s="197"/>
      <c r="O23781" s="197"/>
      <c r="P23781" s="231"/>
    </row>
    <row r="23782" spans="2:16">
      <c r="B23782" s="351"/>
      <c r="C23782" s="435"/>
      <c r="D23782" s="399"/>
      <c r="E23782" s="400"/>
      <c r="G23782" s="401"/>
      <c r="H23782" s="401"/>
      <c r="I23782" s="401"/>
      <c r="J23782" s="194"/>
      <c r="K23782" s="194"/>
      <c r="L23782" s="195"/>
      <c r="M23782" s="196"/>
      <c r="N23782" s="197"/>
      <c r="O23782" s="197"/>
      <c r="P23782" s="231"/>
    </row>
    <row r="23783" spans="2:16">
      <c r="B23783" s="351"/>
      <c r="C23783" s="435"/>
      <c r="D23783" s="399"/>
      <c r="E23783" s="400"/>
      <c r="G23783" s="401"/>
      <c r="H23783" s="401"/>
      <c r="I23783" s="401"/>
      <c r="J23783" s="194"/>
      <c r="K23783" s="194"/>
      <c r="L23783" s="195"/>
      <c r="M23783" s="196"/>
      <c r="N23783" s="197"/>
      <c r="O23783" s="197"/>
      <c r="P23783" s="231"/>
    </row>
    <row r="23784" spans="2:16">
      <c r="B23784" s="351"/>
      <c r="C23784" s="435"/>
      <c r="D23784" s="399"/>
      <c r="E23784" s="400"/>
      <c r="G23784" s="401"/>
      <c r="H23784" s="401"/>
      <c r="I23784" s="401"/>
      <c r="J23784" s="194"/>
      <c r="K23784" s="194"/>
      <c r="L23784" s="195"/>
      <c r="M23784" s="196"/>
      <c r="N23784" s="197"/>
      <c r="O23784" s="197"/>
      <c r="P23784" s="231"/>
    </row>
    <row r="23785" spans="2:16">
      <c r="B23785" s="351"/>
      <c r="C23785" s="435"/>
      <c r="D23785" s="399"/>
      <c r="E23785" s="400"/>
      <c r="G23785" s="401"/>
      <c r="H23785" s="401"/>
      <c r="I23785" s="401"/>
      <c r="J23785" s="194"/>
      <c r="K23785" s="194"/>
      <c r="L23785" s="195"/>
      <c r="M23785" s="196"/>
      <c r="N23785" s="197"/>
      <c r="O23785" s="197"/>
      <c r="P23785" s="231"/>
    </row>
    <row r="23786" spans="2:16">
      <c r="B23786" s="351"/>
      <c r="C23786" s="435"/>
      <c r="D23786" s="399"/>
      <c r="E23786" s="400"/>
      <c r="G23786" s="401"/>
      <c r="H23786" s="401"/>
      <c r="I23786" s="401"/>
      <c r="J23786" s="194"/>
      <c r="K23786" s="194"/>
      <c r="L23786" s="195"/>
      <c r="M23786" s="196"/>
      <c r="N23786" s="197"/>
      <c r="O23786" s="197"/>
      <c r="P23786" s="231"/>
    </row>
    <row r="23787" spans="2:16">
      <c r="B23787" s="351"/>
      <c r="C23787" s="435"/>
      <c r="D23787" s="399"/>
      <c r="E23787" s="400"/>
      <c r="G23787" s="401"/>
      <c r="H23787" s="401"/>
      <c r="I23787" s="401"/>
      <c r="J23787" s="194"/>
      <c r="K23787" s="194"/>
      <c r="L23787" s="195"/>
      <c r="M23787" s="196"/>
      <c r="N23787" s="197"/>
      <c r="O23787" s="197"/>
      <c r="P23787" s="231"/>
    </row>
    <row r="23788" spans="2:16">
      <c r="B23788" s="351"/>
      <c r="C23788" s="435"/>
      <c r="D23788" s="399"/>
      <c r="E23788" s="400"/>
      <c r="G23788" s="401"/>
      <c r="H23788" s="401"/>
      <c r="I23788" s="401"/>
      <c r="J23788" s="194"/>
      <c r="K23788" s="194"/>
      <c r="L23788" s="195"/>
      <c r="M23788" s="196"/>
      <c r="N23788" s="197"/>
      <c r="O23788" s="197"/>
      <c r="P23788" s="231"/>
    </row>
    <row r="23789" spans="2:16">
      <c r="B23789" s="351"/>
      <c r="C23789" s="435"/>
      <c r="D23789" s="399"/>
      <c r="E23789" s="400"/>
      <c r="G23789" s="401"/>
      <c r="H23789" s="401"/>
      <c r="I23789" s="401"/>
      <c r="J23789" s="194"/>
      <c r="K23789" s="194"/>
      <c r="L23789" s="195"/>
      <c r="M23789" s="196"/>
      <c r="N23789" s="197"/>
      <c r="O23789" s="197"/>
      <c r="P23789" s="231"/>
    </row>
    <row r="23790" spans="2:16">
      <c r="B23790" s="351"/>
      <c r="C23790" s="435"/>
      <c r="D23790" s="399"/>
      <c r="E23790" s="400"/>
      <c r="G23790" s="401"/>
      <c r="H23790" s="401"/>
      <c r="I23790" s="401"/>
      <c r="J23790" s="194"/>
      <c r="K23790" s="194"/>
      <c r="L23790" s="195"/>
      <c r="M23790" s="196"/>
      <c r="N23790" s="197"/>
      <c r="O23790" s="197"/>
      <c r="P23790" s="231"/>
    </row>
    <row r="23791" spans="2:16">
      <c r="B23791" s="351"/>
      <c r="C23791" s="435"/>
      <c r="D23791" s="399"/>
      <c r="E23791" s="400"/>
      <c r="G23791" s="401"/>
      <c r="H23791" s="401"/>
      <c r="I23791" s="401"/>
      <c r="J23791" s="194"/>
      <c r="K23791" s="194"/>
      <c r="L23791" s="195"/>
      <c r="M23791" s="196"/>
      <c r="N23791" s="197"/>
      <c r="O23791" s="197"/>
      <c r="P23791" s="231"/>
    </row>
    <row r="23792" spans="2:16">
      <c r="B23792" s="351"/>
      <c r="C23792" s="435"/>
      <c r="D23792" s="399"/>
      <c r="E23792" s="400"/>
      <c r="G23792" s="401"/>
      <c r="H23792" s="401"/>
      <c r="I23792" s="401"/>
      <c r="J23792" s="194"/>
      <c r="K23792" s="194"/>
      <c r="L23792" s="195"/>
      <c r="M23792" s="196"/>
      <c r="N23792" s="197"/>
      <c r="O23792" s="197"/>
      <c r="P23792" s="231"/>
    </row>
    <row r="23793" spans="2:16">
      <c r="B23793" s="351"/>
      <c r="C23793" s="435"/>
      <c r="D23793" s="399"/>
      <c r="E23793" s="400"/>
      <c r="G23793" s="401"/>
      <c r="H23793" s="401"/>
      <c r="I23793" s="401"/>
      <c r="J23793" s="194"/>
      <c r="K23793" s="194"/>
      <c r="L23793" s="195"/>
      <c r="M23793" s="196"/>
      <c r="N23793" s="197"/>
      <c r="O23793" s="197"/>
      <c r="P23793" s="231"/>
    </row>
    <row r="23794" spans="2:16">
      <c r="B23794" s="351"/>
      <c r="C23794" s="435"/>
      <c r="D23794" s="399"/>
      <c r="E23794" s="400"/>
      <c r="G23794" s="401"/>
      <c r="H23794" s="401"/>
      <c r="I23794" s="401"/>
      <c r="J23794" s="194"/>
      <c r="K23794" s="194"/>
      <c r="L23794" s="195"/>
      <c r="M23794" s="196"/>
      <c r="N23794" s="197"/>
      <c r="O23794" s="197"/>
      <c r="P23794" s="231"/>
    </row>
    <row r="23795" spans="2:16">
      <c r="B23795" s="351"/>
      <c r="C23795" s="435"/>
      <c r="D23795" s="399"/>
      <c r="E23795" s="400"/>
      <c r="G23795" s="401"/>
      <c r="H23795" s="401"/>
      <c r="I23795" s="401"/>
      <c r="J23795" s="194"/>
      <c r="K23795" s="194"/>
      <c r="L23795" s="195"/>
      <c r="M23795" s="196"/>
      <c r="N23795" s="197"/>
      <c r="O23795" s="197"/>
      <c r="P23795" s="231"/>
    </row>
    <row r="23796" spans="2:16">
      <c r="B23796" s="351"/>
      <c r="C23796" s="435"/>
      <c r="D23796" s="399"/>
      <c r="E23796" s="400"/>
      <c r="G23796" s="401"/>
      <c r="H23796" s="401"/>
      <c r="I23796" s="401"/>
      <c r="J23796" s="194"/>
      <c r="K23796" s="194"/>
      <c r="L23796" s="195"/>
      <c r="M23796" s="196"/>
      <c r="N23796" s="197"/>
      <c r="O23796" s="197"/>
      <c r="P23796" s="231"/>
    </row>
    <row r="23797" spans="2:16">
      <c r="B23797" s="351"/>
      <c r="C23797" s="435"/>
      <c r="D23797" s="399"/>
      <c r="E23797" s="400"/>
      <c r="G23797" s="401"/>
      <c r="H23797" s="401"/>
      <c r="I23797" s="401"/>
      <c r="J23797" s="194"/>
      <c r="K23797" s="194"/>
      <c r="L23797" s="195"/>
      <c r="M23797" s="196"/>
      <c r="N23797" s="197"/>
      <c r="O23797" s="197"/>
      <c r="P23797" s="231"/>
    </row>
    <row r="23798" spans="2:16">
      <c r="B23798" s="351"/>
      <c r="C23798" s="435"/>
      <c r="D23798" s="399"/>
      <c r="E23798" s="400"/>
      <c r="G23798" s="401"/>
      <c r="H23798" s="401"/>
      <c r="I23798" s="401"/>
      <c r="J23798" s="194"/>
      <c r="K23798" s="194"/>
      <c r="L23798" s="195"/>
      <c r="M23798" s="196"/>
      <c r="N23798" s="197"/>
      <c r="O23798" s="197"/>
      <c r="P23798" s="231"/>
    </row>
    <row r="23799" spans="2:16">
      <c r="B23799" s="351"/>
      <c r="C23799" s="435"/>
      <c r="D23799" s="399"/>
      <c r="E23799" s="400"/>
      <c r="G23799" s="401"/>
      <c r="H23799" s="401"/>
      <c r="I23799" s="401"/>
      <c r="J23799" s="194"/>
      <c r="K23799" s="194"/>
      <c r="L23799" s="195"/>
      <c r="M23799" s="196"/>
      <c r="N23799" s="197"/>
      <c r="O23799" s="197"/>
      <c r="P23799" s="231"/>
    </row>
    <row r="23800" spans="2:16">
      <c r="B23800" s="351"/>
      <c r="C23800" s="435"/>
      <c r="D23800" s="399"/>
      <c r="E23800" s="400"/>
      <c r="G23800" s="401"/>
      <c r="H23800" s="401"/>
      <c r="I23800" s="401"/>
      <c r="J23800" s="194"/>
      <c r="K23800" s="194"/>
      <c r="L23800" s="195"/>
      <c r="M23800" s="196"/>
      <c r="N23800" s="197"/>
      <c r="O23800" s="197"/>
      <c r="P23800" s="231"/>
    </row>
    <row r="23801" spans="2:16">
      <c r="B23801" s="351"/>
      <c r="C23801" s="435"/>
      <c r="D23801" s="399"/>
      <c r="E23801" s="400"/>
      <c r="G23801" s="401"/>
      <c r="H23801" s="401"/>
      <c r="I23801" s="401"/>
      <c r="J23801" s="194"/>
      <c r="K23801" s="194"/>
      <c r="L23801" s="195"/>
      <c r="M23801" s="196"/>
      <c r="N23801" s="197"/>
      <c r="O23801" s="197"/>
      <c r="P23801" s="231"/>
    </row>
    <row r="23802" spans="2:16">
      <c r="B23802" s="351"/>
      <c r="C23802" s="435"/>
      <c r="D23802" s="399"/>
      <c r="E23802" s="400"/>
      <c r="G23802" s="401"/>
      <c r="H23802" s="401"/>
      <c r="I23802" s="401"/>
      <c r="J23802" s="194"/>
      <c r="K23802" s="194"/>
      <c r="L23802" s="195"/>
      <c r="M23802" s="196"/>
      <c r="N23802" s="197"/>
      <c r="O23802" s="197"/>
      <c r="P23802" s="231"/>
    </row>
    <row r="23803" spans="2:16">
      <c r="B23803" s="351"/>
      <c r="C23803" s="435"/>
      <c r="D23803" s="399"/>
      <c r="E23803" s="400"/>
      <c r="G23803" s="401"/>
      <c r="H23803" s="401"/>
      <c r="I23803" s="401"/>
      <c r="J23803" s="194"/>
      <c r="K23803" s="194"/>
      <c r="L23803" s="195"/>
      <c r="M23803" s="196"/>
      <c r="N23803" s="197"/>
      <c r="O23803" s="197"/>
      <c r="P23803" s="231"/>
    </row>
    <row r="23804" spans="2:16">
      <c r="B23804" s="402"/>
      <c r="C23804" s="435"/>
      <c r="D23804" s="404"/>
      <c r="E23804" s="405"/>
      <c r="G23804" s="406"/>
      <c r="H23804" s="406"/>
      <c r="I23804" s="406"/>
      <c r="J23804" s="194"/>
      <c r="K23804" s="194"/>
      <c r="L23804" s="195"/>
      <c r="M23804" s="196"/>
      <c r="N23804" s="197"/>
      <c r="O23804" s="197"/>
      <c r="P23804" s="221"/>
    </row>
    <row r="23805" spans="2:16">
      <c r="B23805" s="351"/>
      <c r="C23805" s="435"/>
      <c r="D23805" s="399"/>
      <c r="E23805" s="400"/>
      <c r="G23805" s="401"/>
      <c r="H23805" s="401"/>
      <c r="I23805" s="401"/>
      <c r="J23805" s="194"/>
      <c r="K23805" s="194"/>
      <c r="L23805" s="195"/>
      <c r="M23805" s="196"/>
      <c r="N23805" s="197"/>
      <c r="O23805" s="197"/>
      <c r="P23805" s="231"/>
    </row>
    <row r="23806" spans="2:16">
      <c r="B23806" s="351"/>
      <c r="C23806" s="435"/>
      <c r="D23806" s="399"/>
      <c r="E23806" s="400"/>
      <c r="G23806" s="401"/>
      <c r="H23806" s="401"/>
      <c r="I23806" s="401"/>
      <c r="J23806" s="194"/>
      <c r="K23806" s="194"/>
      <c r="L23806" s="195"/>
      <c r="M23806" s="196"/>
      <c r="N23806" s="197"/>
      <c r="O23806" s="197"/>
      <c r="P23806" s="231"/>
    </row>
    <row r="23807" spans="2:16">
      <c r="B23807" s="351"/>
      <c r="C23807" s="435"/>
      <c r="D23807" s="399"/>
      <c r="E23807" s="400"/>
      <c r="G23807" s="401"/>
      <c r="H23807" s="401"/>
      <c r="I23807" s="401"/>
      <c r="J23807" s="194"/>
      <c r="K23807" s="194"/>
      <c r="L23807" s="195"/>
      <c r="M23807" s="196"/>
      <c r="N23807" s="197"/>
      <c r="O23807" s="197"/>
      <c r="P23807" s="231"/>
    </row>
    <row r="23808" spans="2:16">
      <c r="B23808" s="351"/>
      <c r="C23808" s="435"/>
      <c r="D23808" s="399"/>
      <c r="E23808" s="400"/>
      <c r="G23808" s="401"/>
      <c r="H23808" s="401"/>
      <c r="I23808" s="401"/>
      <c r="J23808" s="194"/>
      <c r="K23808" s="194"/>
      <c r="L23808" s="195"/>
      <c r="M23808" s="196"/>
      <c r="N23808" s="197"/>
      <c r="O23808" s="197"/>
      <c r="P23808" s="231"/>
    </row>
    <row r="23809" spans="2:16">
      <c r="B23809" s="351"/>
      <c r="C23809" s="435"/>
      <c r="D23809" s="399"/>
      <c r="E23809" s="400"/>
      <c r="G23809" s="401"/>
      <c r="H23809" s="401"/>
      <c r="I23809" s="401"/>
      <c r="J23809" s="194"/>
      <c r="K23809" s="194"/>
      <c r="L23809" s="195"/>
      <c r="M23809" s="196"/>
      <c r="N23809" s="197"/>
      <c r="O23809" s="197"/>
      <c r="P23809" s="231"/>
    </row>
    <row r="23810" spans="2:16">
      <c r="B23810" s="351"/>
      <c r="C23810" s="435"/>
      <c r="D23810" s="399"/>
      <c r="E23810" s="400"/>
      <c r="G23810" s="401"/>
      <c r="H23810" s="401"/>
      <c r="I23810" s="401"/>
      <c r="J23810" s="194"/>
      <c r="K23810" s="194"/>
      <c r="L23810" s="195"/>
      <c r="M23810" s="196"/>
      <c r="N23810" s="197"/>
      <c r="O23810" s="197"/>
      <c r="P23810" s="231"/>
    </row>
    <row r="23811" spans="2:16">
      <c r="B23811" s="351"/>
      <c r="C23811" s="435"/>
      <c r="D23811" s="399"/>
      <c r="E23811" s="400"/>
      <c r="G23811" s="401"/>
      <c r="H23811" s="401"/>
      <c r="I23811" s="401"/>
      <c r="J23811" s="194"/>
      <c r="K23811" s="194"/>
      <c r="L23811" s="195"/>
      <c r="M23811" s="196"/>
      <c r="N23811" s="197"/>
      <c r="O23811" s="197"/>
      <c r="P23811" s="231"/>
    </row>
    <row r="23812" spans="2:16">
      <c r="B23812" s="351"/>
      <c r="C23812" s="435"/>
      <c r="D23812" s="399"/>
      <c r="E23812" s="400"/>
      <c r="G23812" s="401"/>
      <c r="H23812" s="401"/>
      <c r="I23812" s="401"/>
      <c r="J23812" s="194"/>
      <c r="K23812" s="194"/>
      <c r="L23812" s="195"/>
      <c r="M23812" s="196"/>
      <c r="N23812" s="197"/>
      <c r="O23812" s="197"/>
      <c r="P23812" s="231"/>
    </row>
    <row r="23813" spans="2:16">
      <c r="B23813" s="351"/>
      <c r="C23813" s="435"/>
      <c r="D23813" s="399"/>
      <c r="E23813" s="400"/>
      <c r="G23813" s="401"/>
      <c r="H23813" s="401"/>
      <c r="I23813" s="401"/>
      <c r="J23813" s="194"/>
      <c r="K23813" s="194"/>
      <c r="L23813" s="195"/>
      <c r="M23813" s="196"/>
      <c r="N23813" s="197"/>
      <c r="O23813" s="197"/>
      <c r="P23813" s="231"/>
    </row>
    <row r="23814" spans="2:16">
      <c r="B23814" s="351"/>
      <c r="C23814" s="435"/>
      <c r="D23814" s="399"/>
      <c r="E23814" s="400"/>
      <c r="G23814" s="401"/>
      <c r="H23814" s="401"/>
      <c r="I23814" s="401"/>
      <c r="J23814" s="194"/>
      <c r="K23814" s="194"/>
      <c r="L23814" s="195"/>
      <c r="M23814" s="196"/>
      <c r="N23814" s="197"/>
      <c r="O23814" s="197"/>
      <c r="P23814" s="231"/>
    </row>
    <row r="23815" spans="2:16">
      <c r="B23815" s="351"/>
      <c r="C23815" s="435"/>
      <c r="D23815" s="399"/>
      <c r="E23815" s="400"/>
      <c r="G23815" s="401"/>
      <c r="H23815" s="401"/>
      <c r="I23815" s="401"/>
      <c r="J23815" s="194"/>
      <c r="K23815" s="194"/>
      <c r="L23815" s="195"/>
      <c r="M23815" s="196"/>
      <c r="N23815" s="197"/>
      <c r="O23815" s="197"/>
      <c r="P23815" s="231"/>
    </row>
    <row r="23816" spans="2:16">
      <c r="B23816" s="351"/>
      <c r="C23816" s="435"/>
      <c r="D23816" s="399"/>
      <c r="E23816" s="400"/>
      <c r="G23816" s="401"/>
      <c r="H23816" s="401"/>
      <c r="I23816" s="401"/>
      <c r="J23816" s="194"/>
      <c r="K23816" s="194"/>
      <c r="L23816" s="195"/>
      <c r="M23816" s="196"/>
      <c r="N23816" s="197"/>
      <c r="O23816" s="197"/>
      <c r="P23816" s="231"/>
    </row>
    <row r="23817" spans="2:16">
      <c r="B23817" s="351"/>
      <c r="C23817" s="435"/>
      <c r="D23817" s="399"/>
      <c r="E23817" s="400"/>
      <c r="G23817" s="401"/>
      <c r="H23817" s="401"/>
      <c r="I23817" s="401"/>
      <c r="J23817" s="194"/>
      <c r="K23817" s="194"/>
      <c r="L23817" s="195"/>
      <c r="M23817" s="196"/>
      <c r="N23817" s="197"/>
      <c r="O23817" s="197"/>
      <c r="P23817" s="231"/>
    </row>
    <row r="23818" spans="2:16">
      <c r="B23818" s="351"/>
      <c r="C23818" s="435"/>
      <c r="D23818" s="399"/>
      <c r="E23818" s="400"/>
      <c r="G23818" s="401"/>
      <c r="H23818" s="401"/>
      <c r="I23818" s="401"/>
      <c r="J23818" s="194"/>
      <c r="K23818" s="194"/>
      <c r="L23818" s="195"/>
      <c r="M23818" s="196"/>
      <c r="N23818" s="197"/>
      <c r="O23818" s="197"/>
      <c r="P23818" s="231"/>
    </row>
    <row r="23819" spans="2:16">
      <c r="B23819" s="351"/>
      <c r="C23819" s="435"/>
      <c r="D23819" s="399"/>
      <c r="E23819" s="400"/>
      <c r="G23819" s="401"/>
      <c r="H23819" s="401"/>
      <c r="I23819" s="401"/>
      <c r="J23819" s="194"/>
      <c r="K23819" s="194"/>
      <c r="L23819" s="195"/>
      <c r="M23819" s="196"/>
      <c r="N23819" s="197"/>
      <c r="O23819" s="197"/>
      <c r="P23819" s="231"/>
    </row>
    <row r="23820" spans="2:16">
      <c r="B23820" s="351"/>
      <c r="C23820" s="435"/>
      <c r="D23820" s="399"/>
      <c r="E23820" s="400"/>
      <c r="G23820" s="401"/>
      <c r="H23820" s="401"/>
      <c r="I23820" s="401"/>
      <c r="J23820" s="194"/>
      <c r="K23820" s="194"/>
      <c r="L23820" s="195"/>
      <c r="M23820" s="196"/>
      <c r="N23820" s="197"/>
      <c r="O23820" s="197"/>
      <c r="P23820" s="231"/>
    </row>
    <row r="23821" spans="2:16">
      <c r="B23821" s="351"/>
      <c r="C23821" s="435"/>
      <c r="D23821" s="399"/>
      <c r="E23821" s="400"/>
      <c r="G23821" s="401"/>
      <c r="H23821" s="401"/>
      <c r="I23821" s="401"/>
      <c r="J23821" s="194"/>
      <c r="K23821" s="194"/>
      <c r="L23821" s="195"/>
      <c r="M23821" s="196"/>
      <c r="N23821" s="197"/>
      <c r="O23821" s="197"/>
      <c r="P23821" s="231"/>
    </row>
    <row r="23822" spans="2:16">
      <c r="B23822" s="351"/>
      <c r="C23822" s="435"/>
      <c r="D23822" s="399"/>
      <c r="E23822" s="400"/>
      <c r="G23822" s="401"/>
      <c r="H23822" s="401"/>
      <c r="I23822" s="401"/>
      <c r="J23822" s="194"/>
      <c r="K23822" s="194"/>
      <c r="L23822" s="195"/>
      <c r="M23822" s="196"/>
      <c r="N23822" s="197"/>
      <c r="O23822" s="197"/>
      <c r="P23822" s="231"/>
    </row>
    <row r="23823" spans="2:16">
      <c r="B23823" s="351"/>
      <c r="C23823" s="435"/>
      <c r="D23823" s="399"/>
      <c r="E23823" s="400"/>
      <c r="G23823" s="401"/>
      <c r="H23823" s="401"/>
      <c r="I23823" s="401"/>
      <c r="J23823" s="194"/>
      <c r="K23823" s="194"/>
      <c r="L23823" s="195"/>
      <c r="M23823" s="196"/>
      <c r="N23823" s="197"/>
      <c r="O23823" s="197"/>
      <c r="P23823" s="231"/>
    </row>
    <row r="23824" spans="2:16">
      <c r="B23824" s="351"/>
      <c r="C23824" s="435"/>
      <c r="D23824" s="399"/>
      <c r="E23824" s="400"/>
      <c r="G23824" s="401"/>
      <c r="H23824" s="401"/>
      <c r="I23824" s="401"/>
      <c r="J23824" s="194"/>
      <c r="K23824" s="194"/>
      <c r="L23824" s="195"/>
      <c r="M23824" s="196"/>
      <c r="N23824" s="197"/>
      <c r="O23824" s="197"/>
      <c r="P23824" s="231"/>
    </row>
    <row r="23825" spans="2:16">
      <c r="B23825" s="351"/>
      <c r="C23825" s="435"/>
      <c r="D23825" s="399"/>
      <c r="E23825" s="400"/>
      <c r="G23825" s="401"/>
      <c r="H23825" s="401"/>
      <c r="I23825" s="401"/>
      <c r="J23825" s="194"/>
      <c r="K23825" s="194"/>
      <c r="L23825" s="195"/>
      <c r="M23825" s="196"/>
      <c r="N23825" s="197"/>
      <c r="O23825" s="197"/>
      <c r="P23825" s="231"/>
    </row>
    <row r="23826" spans="2:16">
      <c r="B23826" s="351"/>
      <c r="C23826" s="435"/>
      <c r="D23826" s="399"/>
      <c r="E23826" s="400"/>
      <c r="G23826" s="401"/>
      <c r="H23826" s="401"/>
      <c r="I23826" s="401"/>
      <c r="J23826" s="194"/>
      <c r="K23826" s="194"/>
      <c r="L23826" s="195"/>
      <c r="M23826" s="196"/>
      <c r="N23826" s="197"/>
      <c r="O23826" s="197"/>
      <c r="P23826" s="231"/>
    </row>
    <row r="23827" spans="2:16">
      <c r="B23827" s="351"/>
      <c r="C23827" s="435"/>
      <c r="D23827" s="399"/>
      <c r="E23827" s="400"/>
      <c r="G23827" s="401"/>
      <c r="H23827" s="401"/>
      <c r="I23827" s="401"/>
      <c r="J23827" s="194"/>
      <c r="K23827" s="194"/>
      <c r="L23827" s="195"/>
      <c r="M23827" s="196"/>
      <c r="N23827" s="197"/>
      <c r="O23827" s="197"/>
      <c r="P23827" s="231"/>
    </row>
    <row r="23828" spans="2:16">
      <c r="B23828" s="351"/>
      <c r="C23828" s="435"/>
      <c r="D23828" s="399"/>
      <c r="E23828" s="400"/>
      <c r="G23828" s="401"/>
      <c r="H23828" s="401"/>
      <c r="I23828" s="401"/>
      <c r="J23828" s="194"/>
      <c r="K23828" s="194"/>
      <c r="L23828" s="195"/>
      <c r="M23828" s="196"/>
      <c r="N23828" s="197"/>
      <c r="O23828" s="197"/>
      <c r="P23828" s="231"/>
    </row>
    <row r="23829" spans="2:16">
      <c r="B23829" s="351"/>
      <c r="C23829" s="435"/>
      <c r="D23829" s="399"/>
      <c r="E23829" s="400"/>
      <c r="G23829" s="401"/>
      <c r="H23829" s="401"/>
      <c r="I23829" s="401"/>
      <c r="J23829" s="194"/>
      <c r="K23829" s="194"/>
      <c r="L23829" s="195"/>
      <c r="M23829" s="196"/>
      <c r="N23829" s="197"/>
      <c r="O23829" s="197"/>
      <c r="P23829" s="231"/>
    </row>
    <row r="23830" spans="2:16">
      <c r="B23830" s="351"/>
      <c r="C23830" s="435"/>
      <c r="D23830" s="399"/>
      <c r="E23830" s="400"/>
      <c r="G23830" s="401"/>
      <c r="H23830" s="401"/>
      <c r="I23830" s="401"/>
      <c r="J23830" s="194"/>
      <c r="K23830" s="194"/>
      <c r="L23830" s="195"/>
      <c r="M23830" s="196"/>
      <c r="N23830" s="197"/>
      <c r="O23830" s="197"/>
      <c r="P23830" s="231"/>
    </row>
    <row r="23831" spans="2:16">
      <c r="B23831" s="351"/>
      <c r="C23831" s="435"/>
      <c r="D23831" s="399"/>
      <c r="E23831" s="400"/>
      <c r="G23831" s="401"/>
      <c r="H23831" s="401"/>
      <c r="I23831" s="401"/>
      <c r="J23831" s="194"/>
      <c r="K23831" s="194"/>
      <c r="L23831" s="195"/>
      <c r="M23831" s="196"/>
      <c r="N23831" s="197"/>
      <c r="O23831" s="197"/>
      <c r="P23831" s="231"/>
    </row>
    <row r="23832" spans="2:16">
      <c r="B23832" s="351"/>
      <c r="C23832" s="435"/>
      <c r="D23832" s="399"/>
      <c r="E23832" s="400"/>
      <c r="G23832" s="401"/>
      <c r="H23832" s="401"/>
      <c r="I23832" s="401"/>
      <c r="J23832" s="194"/>
      <c r="K23832" s="194"/>
      <c r="L23832" s="195"/>
      <c r="M23832" s="196"/>
      <c r="N23832" s="197"/>
      <c r="O23832" s="197"/>
      <c r="P23832" s="231"/>
    </row>
    <row r="23833" spans="2:16">
      <c r="B23833" s="351"/>
      <c r="C23833" s="435"/>
      <c r="D23833" s="399"/>
      <c r="E23833" s="400"/>
      <c r="G23833" s="401"/>
      <c r="H23833" s="401"/>
      <c r="I23833" s="401"/>
      <c r="J23833" s="194"/>
      <c r="K23833" s="194"/>
      <c r="L23833" s="195"/>
      <c r="M23833" s="196"/>
      <c r="N23833" s="197"/>
      <c r="O23833" s="197"/>
      <c r="P23833" s="231"/>
    </row>
    <row r="23834" spans="2:16">
      <c r="B23834" s="351"/>
      <c r="C23834" s="435"/>
      <c r="D23834" s="399"/>
      <c r="E23834" s="400"/>
      <c r="G23834" s="401"/>
      <c r="H23834" s="401"/>
      <c r="I23834" s="401"/>
      <c r="J23834" s="194"/>
      <c r="K23834" s="194"/>
      <c r="L23834" s="195"/>
      <c r="M23834" s="196"/>
      <c r="N23834" s="197"/>
      <c r="O23834" s="197"/>
      <c r="P23834" s="231"/>
    </row>
    <row r="23835" spans="2:16">
      <c r="B23835" s="351"/>
      <c r="C23835" s="435"/>
      <c r="D23835" s="399"/>
      <c r="E23835" s="400"/>
      <c r="G23835" s="401"/>
      <c r="H23835" s="401"/>
      <c r="I23835" s="401"/>
      <c r="J23835" s="194"/>
      <c r="K23835" s="194"/>
      <c r="L23835" s="195"/>
      <c r="M23835" s="196"/>
      <c r="N23835" s="197"/>
      <c r="O23835" s="197"/>
      <c r="P23835" s="231"/>
    </row>
    <row r="23836" spans="2:16">
      <c r="B23836" s="351"/>
      <c r="C23836" s="435"/>
      <c r="D23836" s="399"/>
      <c r="E23836" s="400"/>
      <c r="G23836" s="401"/>
      <c r="H23836" s="401"/>
      <c r="I23836" s="401"/>
      <c r="J23836" s="194"/>
      <c r="K23836" s="194"/>
      <c r="L23836" s="195"/>
      <c r="M23836" s="196"/>
      <c r="N23836" s="197"/>
      <c r="O23836" s="197"/>
      <c r="P23836" s="231"/>
    </row>
    <row r="23837" spans="2:16">
      <c r="B23837" s="351"/>
      <c r="C23837" s="435"/>
      <c r="D23837" s="399"/>
      <c r="E23837" s="400"/>
      <c r="G23837" s="401"/>
      <c r="H23837" s="401"/>
      <c r="I23837" s="401"/>
      <c r="J23837" s="194"/>
      <c r="K23837" s="194"/>
      <c r="L23837" s="195"/>
      <c r="M23837" s="196"/>
      <c r="N23837" s="197"/>
      <c r="O23837" s="197"/>
      <c r="P23837" s="231"/>
    </row>
    <row r="23838" spans="2:16">
      <c r="B23838" s="351"/>
      <c r="C23838" s="435"/>
      <c r="D23838" s="399"/>
      <c r="E23838" s="400"/>
      <c r="G23838" s="401"/>
      <c r="H23838" s="401"/>
      <c r="I23838" s="401"/>
      <c r="J23838" s="194"/>
      <c r="K23838" s="194"/>
      <c r="L23838" s="195"/>
      <c r="M23838" s="196"/>
      <c r="N23838" s="197"/>
      <c r="O23838" s="197"/>
      <c r="P23838" s="231"/>
    </row>
    <row r="23839" spans="2:16">
      <c r="B23839" s="351"/>
      <c r="C23839" s="435"/>
      <c r="D23839" s="399"/>
      <c r="E23839" s="400"/>
      <c r="G23839" s="401"/>
      <c r="H23839" s="401"/>
      <c r="I23839" s="401"/>
      <c r="J23839" s="194"/>
      <c r="K23839" s="194"/>
      <c r="L23839" s="195"/>
      <c r="M23839" s="196"/>
      <c r="N23839" s="197"/>
      <c r="O23839" s="197"/>
      <c r="P23839" s="231"/>
    </row>
    <row r="23840" spans="2:16">
      <c r="B23840" s="351"/>
      <c r="C23840" s="435"/>
      <c r="D23840" s="399"/>
      <c r="E23840" s="400"/>
      <c r="G23840" s="401"/>
      <c r="H23840" s="401"/>
      <c r="I23840" s="401"/>
      <c r="J23840" s="194"/>
      <c r="K23840" s="194"/>
      <c r="L23840" s="195"/>
      <c r="M23840" s="196"/>
      <c r="N23840" s="197"/>
      <c r="O23840" s="197"/>
      <c r="P23840" s="231"/>
    </row>
    <row r="23841" spans="2:16">
      <c r="B23841" s="351"/>
      <c r="C23841" s="435"/>
      <c r="D23841" s="399"/>
      <c r="E23841" s="400"/>
      <c r="G23841" s="401"/>
      <c r="H23841" s="401"/>
      <c r="I23841" s="401"/>
      <c r="J23841" s="194"/>
      <c r="K23841" s="194"/>
      <c r="L23841" s="195"/>
      <c r="M23841" s="196"/>
      <c r="N23841" s="197"/>
      <c r="O23841" s="197"/>
      <c r="P23841" s="231"/>
    </row>
    <row r="23842" spans="2:16">
      <c r="B23842" s="351"/>
      <c r="C23842" s="435"/>
      <c r="D23842" s="399"/>
      <c r="E23842" s="400"/>
      <c r="G23842" s="401"/>
      <c r="H23842" s="401"/>
      <c r="I23842" s="401"/>
      <c r="J23842" s="194"/>
      <c r="K23842" s="194"/>
      <c r="L23842" s="195"/>
      <c r="M23842" s="196"/>
      <c r="N23842" s="197"/>
      <c r="O23842" s="197"/>
      <c r="P23842" s="231"/>
    </row>
    <row r="23843" spans="2:16">
      <c r="B23843" s="351"/>
      <c r="C23843" s="435"/>
      <c r="D23843" s="399"/>
      <c r="E23843" s="400"/>
      <c r="G23843" s="401"/>
      <c r="H23843" s="401"/>
      <c r="I23843" s="401"/>
      <c r="J23843" s="194"/>
      <c r="K23843" s="194"/>
      <c r="L23843" s="195"/>
      <c r="M23843" s="196"/>
      <c r="N23843" s="197"/>
      <c r="O23843" s="197"/>
      <c r="P23843" s="231"/>
    </row>
    <row r="23844" spans="2:16">
      <c r="B23844" s="351"/>
      <c r="C23844" s="435"/>
      <c r="D23844" s="399"/>
      <c r="E23844" s="400"/>
      <c r="G23844" s="401"/>
      <c r="H23844" s="401"/>
      <c r="I23844" s="401"/>
      <c r="J23844" s="194"/>
      <c r="K23844" s="194"/>
      <c r="L23844" s="195"/>
      <c r="M23844" s="196"/>
      <c r="N23844" s="197"/>
      <c r="O23844" s="197"/>
      <c r="P23844" s="231"/>
    </row>
    <row r="23845" spans="2:16">
      <c r="B23845" s="351"/>
      <c r="C23845" s="435"/>
      <c r="D23845" s="399"/>
      <c r="E23845" s="400"/>
      <c r="G23845" s="401"/>
      <c r="H23845" s="401"/>
      <c r="I23845" s="401"/>
      <c r="J23845" s="194"/>
      <c r="K23845" s="194"/>
      <c r="L23845" s="195"/>
      <c r="M23845" s="196"/>
      <c r="N23845" s="197"/>
      <c r="O23845" s="197"/>
      <c r="P23845" s="231"/>
    </row>
    <row r="23846" spans="2:16">
      <c r="B23846" s="351"/>
      <c r="C23846" s="435"/>
      <c r="D23846" s="399"/>
      <c r="E23846" s="400"/>
      <c r="G23846" s="401"/>
      <c r="H23846" s="401"/>
      <c r="I23846" s="401"/>
      <c r="J23846" s="194"/>
      <c r="K23846" s="194"/>
      <c r="L23846" s="195"/>
      <c r="M23846" s="196"/>
      <c r="N23846" s="197"/>
      <c r="O23846" s="197"/>
      <c r="P23846" s="231"/>
    </row>
    <row r="23847" spans="2:16">
      <c r="B23847" s="351"/>
      <c r="C23847" s="435"/>
      <c r="D23847" s="399"/>
      <c r="E23847" s="400"/>
      <c r="G23847" s="401"/>
      <c r="H23847" s="401"/>
      <c r="I23847" s="401"/>
      <c r="J23847" s="194"/>
      <c r="K23847" s="194"/>
      <c r="L23847" s="195"/>
      <c r="M23847" s="196"/>
      <c r="N23847" s="197"/>
      <c r="O23847" s="197"/>
      <c r="P23847" s="231"/>
    </row>
    <row r="23848" spans="2:16">
      <c r="B23848" s="351"/>
      <c r="C23848" s="435"/>
      <c r="D23848" s="399"/>
      <c r="E23848" s="400"/>
      <c r="G23848" s="401"/>
      <c r="H23848" s="401"/>
      <c r="I23848" s="401"/>
      <c r="J23848" s="194"/>
      <c r="K23848" s="194"/>
      <c r="L23848" s="195"/>
      <c r="M23848" s="196"/>
      <c r="N23848" s="197"/>
      <c r="O23848" s="197"/>
      <c r="P23848" s="231"/>
    </row>
    <row r="23849" spans="2:16">
      <c r="B23849" s="351"/>
      <c r="C23849" s="435"/>
      <c r="D23849" s="399"/>
      <c r="E23849" s="400"/>
      <c r="G23849" s="401"/>
      <c r="H23849" s="401"/>
      <c r="I23849" s="401"/>
      <c r="J23849" s="194"/>
      <c r="K23849" s="194"/>
      <c r="L23849" s="195"/>
      <c r="M23849" s="196"/>
      <c r="N23849" s="197"/>
      <c r="O23849" s="197"/>
      <c r="P23849" s="231"/>
    </row>
    <row r="23850" spans="2:16">
      <c r="B23850" s="351"/>
      <c r="C23850" s="435"/>
      <c r="D23850" s="399"/>
      <c r="E23850" s="400"/>
      <c r="G23850" s="401"/>
      <c r="H23850" s="401"/>
      <c r="I23850" s="401"/>
      <c r="J23850" s="194"/>
      <c r="K23850" s="194"/>
      <c r="L23850" s="195"/>
      <c r="M23850" s="196"/>
      <c r="N23850" s="197"/>
      <c r="O23850" s="197"/>
      <c r="P23850" s="231"/>
    </row>
    <row r="23851" spans="2:16">
      <c r="B23851" s="351"/>
      <c r="C23851" s="435"/>
      <c r="D23851" s="399"/>
      <c r="E23851" s="400"/>
      <c r="G23851" s="401"/>
      <c r="H23851" s="401"/>
      <c r="I23851" s="401"/>
      <c r="J23851" s="194"/>
      <c r="K23851" s="194"/>
      <c r="L23851" s="195"/>
      <c r="M23851" s="196"/>
      <c r="N23851" s="197"/>
      <c r="O23851" s="197"/>
      <c r="P23851" s="231"/>
    </row>
    <row r="23852" spans="2:16">
      <c r="B23852" s="351"/>
      <c r="C23852" s="435"/>
      <c r="D23852" s="399"/>
      <c r="E23852" s="400"/>
      <c r="G23852" s="401"/>
      <c r="H23852" s="401"/>
      <c r="I23852" s="401"/>
      <c r="J23852" s="194"/>
      <c r="K23852" s="194"/>
      <c r="L23852" s="195"/>
      <c r="M23852" s="196"/>
      <c r="N23852" s="197"/>
      <c r="O23852" s="197"/>
      <c r="P23852" s="231"/>
    </row>
    <row r="23853" spans="2:16">
      <c r="B23853" s="351"/>
      <c r="C23853" s="435"/>
      <c r="D23853" s="399"/>
      <c r="E23853" s="400"/>
      <c r="G23853" s="401"/>
      <c r="H23853" s="401"/>
      <c r="I23853" s="401"/>
      <c r="J23853" s="194"/>
      <c r="K23853" s="194"/>
      <c r="L23853" s="195"/>
      <c r="M23853" s="196"/>
      <c r="N23853" s="197"/>
      <c r="O23853" s="197"/>
      <c r="P23853" s="231"/>
    </row>
    <row r="23854" spans="2:16">
      <c r="B23854" s="351"/>
      <c r="C23854" s="435"/>
      <c r="D23854" s="399"/>
      <c r="E23854" s="400"/>
      <c r="G23854" s="401"/>
      <c r="H23854" s="401"/>
      <c r="I23854" s="401"/>
      <c r="J23854" s="194"/>
      <c r="K23854" s="194"/>
      <c r="L23854" s="195"/>
      <c r="M23854" s="196"/>
      <c r="N23854" s="197"/>
      <c r="O23854" s="197"/>
      <c r="P23854" s="231"/>
    </row>
    <row r="23855" spans="2:16">
      <c r="B23855" s="351"/>
      <c r="C23855" s="435"/>
      <c r="D23855" s="399"/>
      <c r="E23855" s="400"/>
      <c r="G23855" s="401"/>
      <c r="H23855" s="401"/>
      <c r="I23855" s="401"/>
      <c r="J23855" s="194"/>
      <c r="K23855" s="194"/>
      <c r="L23855" s="195"/>
      <c r="M23855" s="196"/>
      <c r="N23855" s="197"/>
      <c r="O23855" s="197"/>
      <c r="P23855" s="231"/>
    </row>
    <row r="23856" spans="2:16">
      <c r="B23856" s="351"/>
      <c r="C23856" s="435"/>
      <c r="D23856" s="399"/>
      <c r="E23856" s="400"/>
      <c r="G23856" s="401"/>
      <c r="H23856" s="401"/>
      <c r="I23856" s="401"/>
      <c r="J23856" s="194"/>
      <c r="K23856" s="194"/>
      <c r="L23856" s="195"/>
      <c r="M23856" s="196"/>
      <c r="N23856" s="197"/>
      <c r="O23856" s="197"/>
      <c r="P23856" s="231"/>
    </row>
    <row r="23857" spans="2:16">
      <c r="B23857" s="351"/>
      <c r="C23857" s="435"/>
      <c r="D23857" s="399"/>
      <c r="E23857" s="400"/>
      <c r="G23857" s="401"/>
      <c r="H23857" s="401"/>
      <c r="I23857" s="401"/>
      <c r="J23857" s="194"/>
      <c r="K23857" s="194"/>
      <c r="L23857" s="195"/>
      <c r="M23857" s="196"/>
      <c r="N23857" s="197"/>
      <c r="O23857" s="197"/>
      <c r="P23857" s="231"/>
    </row>
    <row r="23858" spans="2:16">
      <c r="B23858" s="351"/>
      <c r="C23858" s="435"/>
      <c r="D23858" s="399"/>
      <c r="E23858" s="400"/>
      <c r="G23858" s="401"/>
      <c r="H23858" s="401"/>
      <c r="I23858" s="401"/>
      <c r="J23858" s="194"/>
      <c r="K23858" s="194"/>
      <c r="L23858" s="195"/>
      <c r="M23858" s="196"/>
      <c r="N23858" s="197"/>
      <c r="O23858" s="197"/>
      <c r="P23858" s="231"/>
    </row>
    <row r="23859" spans="2:16">
      <c r="B23859" s="351"/>
      <c r="C23859" s="435"/>
      <c r="D23859" s="399"/>
      <c r="E23859" s="400"/>
      <c r="G23859" s="401"/>
      <c r="H23859" s="401"/>
      <c r="I23859" s="401"/>
      <c r="J23859" s="194"/>
      <c r="K23859" s="194"/>
      <c r="L23859" s="195"/>
      <c r="M23859" s="196"/>
      <c r="N23859" s="197"/>
      <c r="O23859" s="197"/>
      <c r="P23859" s="231"/>
    </row>
    <row r="23860" spans="2:16">
      <c r="B23860" s="351"/>
      <c r="C23860" s="435"/>
      <c r="D23860" s="399"/>
      <c r="E23860" s="400"/>
      <c r="G23860" s="401"/>
      <c r="H23860" s="401"/>
      <c r="I23860" s="401"/>
      <c r="J23860" s="194"/>
      <c r="K23860" s="194"/>
      <c r="L23860" s="195"/>
      <c r="M23860" s="196"/>
      <c r="N23860" s="197"/>
      <c r="O23860" s="197"/>
      <c r="P23860" s="231"/>
    </row>
    <row r="23861" spans="2:16">
      <c r="B23861" s="351"/>
      <c r="C23861" s="435"/>
      <c r="D23861" s="399"/>
      <c r="E23861" s="400"/>
      <c r="G23861" s="401"/>
      <c r="H23861" s="401"/>
      <c r="I23861" s="401"/>
      <c r="J23861" s="194"/>
      <c r="K23861" s="194"/>
      <c r="L23861" s="195"/>
      <c r="M23861" s="196"/>
      <c r="N23861" s="197"/>
      <c r="O23861" s="197"/>
      <c r="P23861" s="231"/>
    </row>
    <row r="23862" spans="2:16">
      <c r="B23862" s="351"/>
      <c r="C23862" s="435"/>
      <c r="D23862" s="399"/>
      <c r="E23862" s="400"/>
      <c r="G23862" s="401"/>
      <c r="H23862" s="401"/>
      <c r="I23862" s="401"/>
      <c r="J23862" s="194"/>
      <c r="K23862" s="194"/>
      <c r="L23862" s="195"/>
      <c r="M23862" s="196"/>
      <c r="N23862" s="197"/>
      <c r="O23862" s="197"/>
      <c r="P23862" s="231"/>
    </row>
    <row r="23863" spans="2:16">
      <c r="B23863" s="351"/>
      <c r="C23863" s="435"/>
      <c r="D23863" s="399"/>
      <c r="E23863" s="400"/>
      <c r="G23863" s="401"/>
      <c r="H23863" s="401"/>
      <c r="I23863" s="401"/>
      <c r="J23863" s="194"/>
      <c r="K23863" s="194"/>
      <c r="L23863" s="195"/>
      <c r="M23863" s="196"/>
      <c r="N23863" s="197"/>
      <c r="O23863" s="197"/>
      <c r="P23863" s="231"/>
    </row>
    <row r="23864" spans="2:16">
      <c r="B23864" s="351"/>
      <c r="C23864" s="435"/>
      <c r="D23864" s="399"/>
      <c r="E23864" s="400"/>
      <c r="G23864" s="401"/>
      <c r="H23864" s="401"/>
      <c r="I23864" s="401"/>
      <c r="J23864" s="194"/>
      <c r="K23864" s="194"/>
      <c r="L23864" s="195"/>
      <c r="M23864" s="196"/>
      <c r="N23864" s="197"/>
      <c r="O23864" s="197"/>
      <c r="P23864" s="231"/>
    </row>
    <row r="23865" spans="2:16">
      <c r="B23865" s="351"/>
      <c r="C23865" s="435"/>
      <c r="D23865" s="399"/>
      <c r="E23865" s="400"/>
      <c r="G23865" s="401"/>
      <c r="H23865" s="401"/>
      <c r="I23865" s="401"/>
      <c r="J23865" s="194"/>
      <c r="K23865" s="194"/>
      <c r="L23865" s="195"/>
      <c r="M23865" s="196"/>
      <c r="N23865" s="197"/>
      <c r="O23865" s="197"/>
      <c r="P23865" s="231"/>
    </row>
    <row r="23866" spans="2:16">
      <c r="B23866" s="351"/>
      <c r="C23866" s="435"/>
      <c r="D23866" s="399"/>
      <c r="E23866" s="400"/>
      <c r="G23866" s="401"/>
      <c r="H23866" s="401"/>
      <c r="I23866" s="401"/>
      <c r="J23866" s="194"/>
      <c r="K23866" s="194"/>
      <c r="L23866" s="195"/>
      <c r="M23866" s="196"/>
      <c r="N23866" s="197"/>
      <c r="O23866" s="197"/>
      <c r="P23866" s="231"/>
    </row>
    <row r="23867" spans="2:16">
      <c r="B23867" s="351"/>
      <c r="C23867" s="435"/>
      <c r="D23867" s="399"/>
      <c r="E23867" s="400"/>
      <c r="G23867" s="401"/>
      <c r="H23867" s="401"/>
      <c r="I23867" s="401"/>
      <c r="J23867" s="194"/>
      <c r="K23867" s="194"/>
      <c r="L23867" s="195"/>
      <c r="M23867" s="196"/>
      <c r="N23867" s="197"/>
      <c r="O23867" s="197"/>
      <c r="P23867" s="231"/>
    </row>
    <row r="23868" spans="2:16">
      <c r="B23868" s="351"/>
      <c r="C23868" s="435"/>
      <c r="D23868" s="399"/>
      <c r="E23868" s="400"/>
      <c r="G23868" s="401"/>
      <c r="H23868" s="401"/>
      <c r="I23868" s="401"/>
      <c r="J23868" s="194"/>
      <c r="K23868" s="194"/>
      <c r="L23868" s="195"/>
      <c r="M23868" s="196"/>
      <c r="N23868" s="197"/>
      <c r="O23868" s="197"/>
      <c r="P23868" s="231"/>
    </row>
    <row r="23869" spans="2:16">
      <c r="B23869" s="351"/>
      <c r="C23869" s="435"/>
      <c r="D23869" s="399"/>
      <c r="E23869" s="400"/>
      <c r="G23869" s="401"/>
      <c r="H23869" s="401"/>
      <c r="I23869" s="401"/>
      <c r="J23869" s="194"/>
      <c r="K23869" s="194"/>
      <c r="L23869" s="195"/>
      <c r="M23869" s="196"/>
      <c r="N23869" s="197"/>
      <c r="O23869" s="197"/>
      <c r="P23869" s="231"/>
    </row>
    <row r="23870" spans="2:16">
      <c r="B23870" s="351"/>
      <c r="C23870" s="435"/>
      <c r="D23870" s="399"/>
      <c r="E23870" s="400"/>
      <c r="G23870" s="401"/>
      <c r="H23870" s="401"/>
      <c r="I23870" s="401"/>
      <c r="J23870" s="194"/>
      <c r="K23870" s="194"/>
      <c r="L23870" s="195"/>
      <c r="M23870" s="196"/>
      <c r="N23870" s="197"/>
      <c r="O23870" s="197"/>
      <c r="P23870" s="231"/>
    </row>
    <row r="23871" spans="2:16">
      <c r="B23871" s="351"/>
      <c r="C23871" s="435"/>
      <c r="D23871" s="399"/>
      <c r="E23871" s="400"/>
      <c r="G23871" s="401"/>
      <c r="H23871" s="401"/>
      <c r="I23871" s="401"/>
      <c r="J23871" s="194"/>
      <c r="K23871" s="194"/>
      <c r="L23871" s="195"/>
      <c r="M23871" s="196"/>
      <c r="N23871" s="197"/>
      <c r="O23871" s="197"/>
      <c r="P23871" s="231"/>
    </row>
    <row r="23872" spans="2:16">
      <c r="B23872" s="351"/>
      <c r="C23872" s="435"/>
      <c r="D23872" s="399"/>
      <c r="E23872" s="400"/>
      <c r="G23872" s="401"/>
      <c r="H23872" s="401"/>
      <c r="I23872" s="401"/>
      <c r="J23872" s="194"/>
      <c r="K23872" s="194"/>
      <c r="L23872" s="195"/>
      <c r="M23872" s="196"/>
      <c r="N23872" s="197"/>
      <c r="O23872" s="197"/>
      <c r="P23872" s="231"/>
    </row>
    <row r="23873" spans="2:16">
      <c r="B23873" s="351"/>
      <c r="C23873" s="435"/>
      <c r="D23873" s="399"/>
      <c r="E23873" s="400"/>
      <c r="G23873" s="401"/>
      <c r="H23873" s="401"/>
      <c r="I23873" s="401"/>
      <c r="J23873" s="194"/>
      <c r="K23873" s="194"/>
      <c r="L23873" s="195"/>
      <c r="M23873" s="196"/>
      <c r="N23873" s="197"/>
      <c r="O23873" s="197"/>
      <c r="P23873" s="231"/>
    </row>
    <row r="23874" spans="2:16">
      <c r="B23874" s="351"/>
      <c r="C23874" s="435"/>
      <c r="D23874" s="399"/>
      <c r="E23874" s="400"/>
      <c r="G23874" s="401"/>
      <c r="H23874" s="401"/>
      <c r="I23874" s="401"/>
      <c r="J23874" s="194"/>
      <c r="K23874" s="194"/>
      <c r="L23874" s="195"/>
      <c r="M23874" s="196"/>
      <c r="N23874" s="197"/>
      <c r="O23874" s="197"/>
      <c r="P23874" s="231"/>
    </row>
    <row r="23875" spans="2:16">
      <c r="B23875" s="351"/>
      <c r="C23875" s="435"/>
      <c r="D23875" s="399"/>
      <c r="E23875" s="400"/>
      <c r="G23875" s="401"/>
      <c r="H23875" s="401"/>
      <c r="I23875" s="401"/>
      <c r="J23875" s="194"/>
      <c r="K23875" s="194"/>
      <c r="L23875" s="195"/>
      <c r="M23875" s="196"/>
      <c r="N23875" s="197"/>
      <c r="O23875" s="197"/>
      <c r="P23875" s="231"/>
    </row>
    <row r="23876" spans="2:16">
      <c r="B23876" s="351"/>
      <c r="C23876" s="435"/>
      <c r="D23876" s="399"/>
      <c r="E23876" s="400"/>
      <c r="G23876" s="401"/>
      <c r="H23876" s="401"/>
      <c r="I23876" s="401"/>
      <c r="J23876" s="194"/>
      <c r="K23876" s="194"/>
      <c r="L23876" s="195"/>
      <c r="M23876" s="196"/>
      <c r="N23876" s="197"/>
      <c r="O23876" s="197"/>
      <c r="P23876" s="231"/>
    </row>
    <row r="23877" spans="2:16">
      <c r="B23877" s="402"/>
      <c r="C23877" s="435"/>
      <c r="D23877" s="404"/>
      <c r="E23877" s="405"/>
      <c r="G23877" s="406"/>
      <c r="H23877" s="406"/>
      <c r="I23877" s="406"/>
      <c r="J23877" s="194"/>
      <c r="K23877" s="194"/>
      <c r="L23877" s="195"/>
      <c r="M23877" s="196"/>
      <c r="N23877" s="197"/>
      <c r="O23877" s="197"/>
      <c r="P23877" s="221"/>
    </row>
    <row r="23878" spans="2:16">
      <c r="B23878" s="351"/>
      <c r="C23878" s="435"/>
      <c r="D23878" s="399"/>
      <c r="E23878" s="400"/>
      <c r="G23878" s="401"/>
      <c r="H23878" s="401"/>
      <c r="I23878" s="401"/>
      <c r="J23878" s="194"/>
      <c r="K23878" s="194"/>
      <c r="L23878" s="195"/>
      <c r="M23878" s="196"/>
      <c r="N23878" s="197"/>
      <c r="O23878" s="197"/>
      <c r="P23878" s="231"/>
    </row>
    <row r="23879" spans="2:16">
      <c r="B23879" s="351"/>
      <c r="C23879" s="435"/>
      <c r="D23879" s="399"/>
      <c r="E23879" s="400"/>
      <c r="G23879" s="401"/>
      <c r="H23879" s="401"/>
      <c r="I23879" s="401"/>
      <c r="J23879" s="194"/>
      <c r="K23879" s="194"/>
      <c r="L23879" s="195"/>
      <c r="M23879" s="196"/>
      <c r="N23879" s="197"/>
      <c r="O23879" s="197"/>
      <c r="P23879" s="231"/>
    </row>
    <row r="23880" spans="2:16">
      <c r="B23880" s="351"/>
      <c r="C23880" s="435"/>
      <c r="D23880" s="399"/>
      <c r="E23880" s="400"/>
      <c r="G23880" s="401"/>
      <c r="H23880" s="401"/>
      <c r="I23880" s="401"/>
      <c r="J23880" s="194"/>
      <c r="K23880" s="194"/>
      <c r="L23880" s="195"/>
      <c r="M23880" s="196"/>
      <c r="N23880" s="197"/>
      <c r="O23880" s="197"/>
      <c r="P23880" s="231"/>
    </row>
    <row r="23881" spans="2:16">
      <c r="B23881" s="351"/>
      <c r="C23881" s="435"/>
      <c r="D23881" s="399"/>
      <c r="E23881" s="400"/>
      <c r="G23881" s="401"/>
      <c r="H23881" s="401"/>
      <c r="I23881" s="401"/>
      <c r="J23881" s="194"/>
      <c r="K23881" s="194"/>
      <c r="L23881" s="195"/>
      <c r="M23881" s="196"/>
      <c r="N23881" s="197"/>
      <c r="O23881" s="197"/>
      <c r="P23881" s="231"/>
    </row>
    <row r="23882" spans="2:16">
      <c r="B23882" s="351"/>
      <c r="C23882" s="435"/>
      <c r="D23882" s="399"/>
      <c r="E23882" s="400"/>
      <c r="G23882" s="401"/>
      <c r="H23882" s="401"/>
      <c r="I23882" s="401"/>
      <c r="J23882" s="194"/>
      <c r="K23882" s="194"/>
      <c r="L23882" s="195"/>
      <c r="M23882" s="196"/>
      <c r="N23882" s="197"/>
      <c r="O23882" s="197"/>
      <c r="P23882" s="231"/>
    </row>
    <row r="23883" spans="2:16">
      <c r="B23883" s="351"/>
      <c r="C23883" s="435"/>
      <c r="D23883" s="399"/>
      <c r="E23883" s="400"/>
      <c r="G23883" s="401"/>
      <c r="H23883" s="401"/>
      <c r="I23883" s="401"/>
      <c r="J23883" s="194"/>
      <c r="K23883" s="194"/>
      <c r="L23883" s="195"/>
      <c r="M23883" s="196"/>
      <c r="N23883" s="197"/>
      <c r="O23883" s="197"/>
      <c r="P23883" s="231"/>
    </row>
    <row r="23884" spans="2:16">
      <c r="B23884" s="351"/>
      <c r="C23884" s="435"/>
      <c r="D23884" s="399"/>
      <c r="E23884" s="400"/>
      <c r="G23884" s="401"/>
      <c r="H23884" s="401"/>
      <c r="I23884" s="401"/>
      <c r="J23884" s="194"/>
      <c r="K23884" s="194"/>
      <c r="L23884" s="195"/>
      <c r="M23884" s="196"/>
      <c r="N23884" s="197"/>
      <c r="O23884" s="197"/>
      <c r="P23884" s="231"/>
    </row>
    <row r="23885" spans="2:16">
      <c r="B23885" s="351"/>
      <c r="C23885" s="435"/>
      <c r="D23885" s="399"/>
      <c r="E23885" s="400"/>
      <c r="G23885" s="401"/>
      <c r="H23885" s="401"/>
      <c r="I23885" s="401"/>
      <c r="J23885" s="194"/>
      <c r="K23885" s="194"/>
      <c r="L23885" s="195"/>
      <c r="M23885" s="196"/>
      <c r="N23885" s="197"/>
      <c r="O23885" s="197"/>
      <c r="P23885" s="231"/>
    </row>
    <row r="23886" spans="2:16">
      <c r="B23886" s="351"/>
      <c r="C23886" s="435"/>
      <c r="D23886" s="399"/>
      <c r="E23886" s="400"/>
      <c r="G23886" s="401"/>
      <c r="H23886" s="401"/>
      <c r="I23886" s="401"/>
      <c r="J23886" s="194"/>
      <c r="K23886" s="194"/>
      <c r="L23886" s="195"/>
      <c r="M23886" s="196"/>
      <c r="N23886" s="197"/>
      <c r="O23886" s="197"/>
      <c r="P23886" s="231"/>
    </row>
    <row r="23887" spans="2:16">
      <c r="B23887" s="351"/>
      <c r="C23887" s="435"/>
      <c r="D23887" s="399"/>
      <c r="E23887" s="400"/>
      <c r="G23887" s="401"/>
      <c r="H23887" s="401"/>
      <c r="I23887" s="401"/>
      <c r="J23887" s="194"/>
      <c r="K23887" s="194"/>
      <c r="L23887" s="195"/>
      <c r="M23887" s="196"/>
      <c r="N23887" s="197"/>
      <c r="O23887" s="197"/>
      <c r="P23887" s="231"/>
    </row>
    <row r="23888" spans="2:16">
      <c r="B23888" s="351"/>
      <c r="C23888" s="435"/>
      <c r="D23888" s="399"/>
      <c r="E23888" s="400"/>
      <c r="G23888" s="401"/>
      <c r="H23888" s="401"/>
      <c r="I23888" s="401"/>
      <c r="J23888" s="194"/>
      <c r="K23888" s="194"/>
      <c r="L23888" s="195"/>
      <c r="M23888" s="196"/>
      <c r="N23888" s="197"/>
      <c r="O23888" s="197"/>
      <c r="P23888" s="231"/>
    </row>
    <row r="23889" spans="2:16">
      <c r="B23889" s="351"/>
      <c r="C23889" s="435"/>
      <c r="D23889" s="399"/>
      <c r="E23889" s="400"/>
      <c r="G23889" s="401"/>
      <c r="H23889" s="401"/>
      <c r="I23889" s="401"/>
      <c r="J23889" s="194"/>
      <c r="K23889" s="194"/>
      <c r="L23889" s="195"/>
      <c r="M23889" s="196"/>
      <c r="N23889" s="197"/>
      <c r="O23889" s="197"/>
      <c r="P23889" s="231"/>
    </row>
    <row r="23890" spans="2:16">
      <c r="B23890" s="351"/>
      <c r="C23890" s="435"/>
      <c r="D23890" s="399"/>
      <c r="E23890" s="400"/>
      <c r="G23890" s="401"/>
      <c r="H23890" s="401"/>
      <c r="I23890" s="401"/>
      <c r="J23890" s="194"/>
      <c r="K23890" s="194"/>
      <c r="L23890" s="195"/>
      <c r="M23890" s="196"/>
      <c r="N23890" s="197"/>
      <c r="O23890" s="197"/>
      <c r="P23890" s="231"/>
    </row>
    <row r="23891" spans="2:16">
      <c r="B23891" s="351"/>
      <c r="C23891" s="435"/>
      <c r="D23891" s="399"/>
      <c r="E23891" s="400"/>
      <c r="G23891" s="401"/>
      <c r="H23891" s="401"/>
      <c r="I23891" s="401"/>
      <c r="J23891" s="194"/>
      <c r="K23891" s="194"/>
      <c r="L23891" s="195"/>
      <c r="M23891" s="196"/>
      <c r="N23891" s="197"/>
      <c r="O23891" s="197"/>
      <c r="P23891" s="231"/>
    </row>
    <row r="23892" spans="2:16">
      <c r="B23892" s="351"/>
      <c r="C23892" s="435"/>
      <c r="D23892" s="399"/>
      <c r="E23892" s="400"/>
      <c r="G23892" s="401"/>
      <c r="H23892" s="401"/>
      <c r="I23892" s="401"/>
      <c r="J23892" s="194"/>
      <c r="K23892" s="194"/>
      <c r="L23892" s="195"/>
      <c r="M23892" s="196"/>
      <c r="N23892" s="197"/>
      <c r="O23892" s="197"/>
      <c r="P23892" s="231"/>
    </row>
    <row r="23893" spans="2:16">
      <c r="B23893" s="351"/>
      <c r="C23893" s="435"/>
      <c r="D23893" s="399"/>
      <c r="E23893" s="400"/>
      <c r="G23893" s="401"/>
      <c r="H23893" s="401"/>
      <c r="I23893" s="401"/>
      <c r="J23893" s="194"/>
      <c r="K23893" s="194"/>
      <c r="L23893" s="195"/>
      <c r="M23893" s="196"/>
      <c r="N23893" s="197"/>
      <c r="O23893" s="197"/>
      <c r="P23893" s="231"/>
    </row>
    <row r="23894" spans="2:16">
      <c r="B23894" s="351"/>
      <c r="C23894" s="435"/>
      <c r="D23894" s="399"/>
      <c r="E23894" s="400"/>
      <c r="G23894" s="401"/>
      <c r="H23894" s="401"/>
      <c r="I23894" s="401"/>
      <c r="J23894" s="194"/>
      <c r="K23894" s="194"/>
      <c r="L23894" s="195"/>
      <c r="M23894" s="196"/>
      <c r="N23894" s="197"/>
      <c r="O23894" s="197"/>
      <c r="P23894" s="231"/>
    </row>
    <row r="23895" spans="2:16">
      <c r="B23895" s="351"/>
      <c r="C23895" s="435"/>
      <c r="D23895" s="399"/>
      <c r="E23895" s="400"/>
      <c r="G23895" s="401"/>
      <c r="H23895" s="401"/>
      <c r="I23895" s="401"/>
      <c r="J23895" s="194"/>
      <c r="K23895" s="194"/>
      <c r="L23895" s="195"/>
      <c r="M23895" s="196"/>
      <c r="N23895" s="197"/>
      <c r="O23895" s="197"/>
      <c r="P23895" s="231"/>
    </row>
    <row r="23896" spans="2:16">
      <c r="B23896" s="351"/>
      <c r="C23896" s="435"/>
      <c r="D23896" s="399"/>
      <c r="E23896" s="400"/>
      <c r="G23896" s="401"/>
      <c r="H23896" s="401"/>
      <c r="I23896" s="401"/>
      <c r="J23896" s="194"/>
      <c r="K23896" s="194"/>
      <c r="L23896" s="195"/>
      <c r="M23896" s="196"/>
      <c r="N23896" s="197"/>
      <c r="O23896" s="197"/>
      <c r="P23896" s="231"/>
    </row>
    <row r="23897" spans="2:16">
      <c r="B23897" s="351"/>
      <c r="C23897" s="435"/>
      <c r="D23897" s="399"/>
      <c r="E23897" s="400"/>
      <c r="G23897" s="401"/>
      <c r="H23897" s="401"/>
      <c r="I23897" s="401"/>
      <c r="J23897" s="194"/>
      <c r="K23897" s="194"/>
      <c r="L23897" s="195"/>
      <c r="M23897" s="196"/>
      <c r="N23897" s="197"/>
      <c r="O23897" s="197"/>
      <c r="P23897" s="231"/>
    </row>
    <row r="23898" spans="2:16">
      <c r="B23898" s="351"/>
      <c r="C23898" s="435"/>
      <c r="D23898" s="399"/>
      <c r="E23898" s="400"/>
      <c r="G23898" s="401"/>
      <c r="H23898" s="401"/>
      <c r="I23898" s="401"/>
      <c r="J23898" s="194"/>
      <c r="K23898" s="194"/>
      <c r="L23898" s="195"/>
      <c r="M23898" s="196"/>
      <c r="N23898" s="197"/>
      <c r="O23898" s="197"/>
      <c r="P23898" s="231"/>
    </row>
    <row r="23899" spans="2:16">
      <c r="B23899" s="351"/>
      <c r="C23899" s="435"/>
      <c r="D23899" s="399"/>
      <c r="E23899" s="400"/>
      <c r="G23899" s="401"/>
      <c r="H23899" s="401"/>
      <c r="I23899" s="401"/>
      <c r="J23899" s="194"/>
      <c r="K23899" s="194"/>
      <c r="L23899" s="195"/>
      <c r="M23899" s="196"/>
      <c r="N23899" s="197"/>
      <c r="O23899" s="197"/>
      <c r="P23899" s="231"/>
    </row>
    <row r="23900" spans="2:16">
      <c r="B23900" s="351"/>
      <c r="C23900" s="435"/>
      <c r="D23900" s="399"/>
      <c r="E23900" s="400"/>
      <c r="G23900" s="401"/>
      <c r="H23900" s="401"/>
      <c r="I23900" s="401"/>
      <c r="J23900" s="194"/>
      <c r="K23900" s="194"/>
      <c r="L23900" s="195"/>
      <c r="M23900" s="196"/>
      <c r="N23900" s="197"/>
      <c r="O23900" s="197"/>
      <c r="P23900" s="231"/>
    </row>
    <row r="23901" spans="2:16">
      <c r="B23901" s="351"/>
      <c r="C23901" s="435"/>
      <c r="D23901" s="399"/>
      <c r="E23901" s="400"/>
      <c r="G23901" s="401"/>
      <c r="H23901" s="401"/>
      <c r="I23901" s="401"/>
      <c r="J23901" s="194"/>
      <c r="K23901" s="194"/>
      <c r="L23901" s="195"/>
      <c r="M23901" s="196"/>
      <c r="N23901" s="197"/>
      <c r="O23901" s="197"/>
      <c r="P23901" s="231"/>
    </row>
    <row r="23902" spans="2:16">
      <c r="B23902" s="351"/>
      <c r="C23902" s="435"/>
      <c r="D23902" s="399"/>
      <c r="E23902" s="400"/>
      <c r="G23902" s="401"/>
      <c r="H23902" s="401"/>
      <c r="I23902" s="401"/>
      <c r="J23902" s="194"/>
      <c r="K23902" s="194"/>
      <c r="L23902" s="195"/>
      <c r="M23902" s="196"/>
      <c r="N23902" s="197"/>
      <c r="O23902" s="197"/>
      <c r="P23902" s="231"/>
    </row>
    <row r="23903" spans="2:16">
      <c r="B23903" s="351"/>
      <c r="C23903" s="435"/>
      <c r="D23903" s="399"/>
      <c r="E23903" s="400"/>
      <c r="G23903" s="401"/>
      <c r="H23903" s="401"/>
      <c r="I23903" s="401"/>
      <c r="J23903" s="194"/>
      <c r="K23903" s="194"/>
      <c r="L23903" s="195"/>
      <c r="M23903" s="196"/>
      <c r="N23903" s="197"/>
      <c r="O23903" s="197"/>
      <c r="P23903" s="231"/>
    </row>
    <row r="23904" spans="2:16">
      <c r="B23904" s="351"/>
      <c r="C23904" s="435"/>
      <c r="D23904" s="399"/>
      <c r="E23904" s="400"/>
      <c r="G23904" s="401"/>
      <c r="H23904" s="401"/>
      <c r="I23904" s="401"/>
      <c r="J23904" s="194"/>
      <c r="K23904" s="194"/>
      <c r="L23904" s="195"/>
      <c r="M23904" s="196"/>
      <c r="N23904" s="197"/>
      <c r="O23904" s="197"/>
      <c r="P23904" s="231"/>
    </row>
    <row r="23905" spans="2:16">
      <c r="B23905" s="351"/>
      <c r="C23905" s="435"/>
      <c r="D23905" s="399"/>
      <c r="E23905" s="400"/>
      <c r="G23905" s="401"/>
      <c r="H23905" s="401"/>
      <c r="I23905" s="401"/>
      <c r="J23905" s="194"/>
      <c r="K23905" s="194"/>
      <c r="L23905" s="195"/>
      <c r="M23905" s="196"/>
      <c r="N23905" s="197"/>
      <c r="O23905" s="197"/>
      <c r="P23905" s="231"/>
    </row>
    <row r="23906" spans="2:16">
      <c r="B23906" s="351"/>
      <c r="C23906" s="435"/>
      <c r="D23906" s="399"/>
      <c r="E23906" s="400"/>
      <c r="G23906" s="401"/>
      <c r="H23906" s="401"/>
      <c r="I23906" s="401"/>
      <c r="J23906" s="194"/>
      <c r="K23906" s="194"/>
      <c r="L23906" s="195"/>
      <c r="M23906" s="196"/>
      <c r="N23906" s="197"/>
      <c r="O23906" s="197"/>
      <c r="P23906" s="231"/>
    </row>
    <row r="23907" spans="2:16">
      <c r="B23907" s="351"/>
      <c r="C23907" s="435"/>
      <c r="D23907" s="399"/>
      <c r="E23907" s="400"/>
      <c r="G23907" s="401"/>
      <c r="H23907" s="401"/>
      <c r="I23907" s="401"/>
      <c r="J23907" s="194"/>
      <c r="K23907" s="194"/>
      <c r="L23907" s="195"/>
      <c r="M23907" s="196"/>
      <c r="N23907" s="197"/>
      <c r="O23907" s="197"/>
      <c r="P23907" s="231"/>
    </row>
    <row r="23908" spans="2:16">
      <c r="B23908" s="351"/>
      <c r="C23908" s="435"/>
      <c r="D23908" s="399"/>
      <c r="E23908" s="400"/>
      <c r="G23908" s="401"/>
      <c r="H23908" s="401"/>
      <c r="I23908" s="401"/>
      <c r="J23908" s="194"/>
      <c r="K23908" s="194"/>
      <c r="L23908" s="195"/>
      <c r="M23908" s="196"/>
      <c r="N23908" s="197"/>
      <c r="O23908" s="197"/>
      <c r="P23908" s="231"/>
    </row>
    <row r="23909" spans="2:16">
      <c r="B23909" s="351"/>
      <c r="C23909" s="435"/>
      <c r="D23909" s="399"/>
      <c r="E23909" s="400"/>
      <c r="G23909" s="401"/>
      <c r="H23909" s="401"/>
      <c r="I23909" s="401"/>
      <c r="J23909" s="194"/>
      <c r="K23909" s="194"/>
      <c r="L23909" s="195"/>
      <c r="M23909" s="196"/>
      <c r="N23909" s="197"/>
      <c r="O23909" s="197"/>
      <c r="P23909" s="231"/>
    </row>
    <row r="23910" spans="2:16">
      <c r="B23910" s="351"/>
      <c r="C23910" s="435"/>
      <c r="D23910" s="399"/>
      <c r="E23910" s="400"/>
      <c r="G23910" s="401"/>
      <c r="H23910" s="401"/>
      <c r="I23910" s="401"/>
      <c r="J23910" s="194"/>
      <c r="K23910" s="194"/>
      <c r="L23910" s="195"/>
      <c r="M23910" s="196"/>
      <c r="N23910" s="197"/>
      <c r="O23910" s="197"/>
      <c r="P23910" s="231"/>
    </row>
    <row r="23911" spans="2:16">
      <c r="B23911" s="351"/>
      <c r="C23911" s="435"/>
      <c r="D23911" s="399"/>
      <c r="E23911" s="400"/>
      <c r="G23911" s="401"/>
      <c r="H23911" s="401"/>
      <c r="I23911" s="401"/>
      <c r="J23911" s="194"/>
      <c r="K23911" s="194"/>
      <c r="L23911" s="195"/>
      <c r="M23911" s="196"/>
      <c r="N23911" s="197"/>
      <c r="O23911" s="197"/>
      <c r="P23911" s="231"/>
    </row>
    <row r="23912" spans="2:16">
      <c r="B23912" s="351"/>
      <c r="C23912" s="435"/>
      <c r="D23912" s="399"/>
      <c r="E23912" s="400"/>
      <c r="G23912" s="401"/>
      <c r="H23912" s="401"/>
      <c r="I23912" s="401"/>
      <c r="J23912" s="194"/>
      <c r="K23912" s="194"/>
      <c r="L23912" s="195"/>
      <c r="M23912" s="196"/>
      <c r="N23912" s="197"/>
      <c r="O23912" s="197"/>
      <c r="P23912" s="231"/>
    </row>
    <row r="23913" spans="2:16">
      <c r="B23913" s="351"/>
      <c r="C23913" s="435"/>
      <c r="D23913" s="399"/>
      <c r="E23913" s="400"/>
      <c r="G23913" s="401"/>
      <c r="H23913" s="401"/>
      <c r="I23913" s="401"/>
      <c r="J23913" s="194"/>
      <c r="K23913" s="194"/>
      <c r="L23913" s="195"/>
      <c r="M23913" s="196"/>
      <c r="N23913" s="197"/>
      <c r="O23913" s="197"/>
      <c r="P23913" s="231"/>
    </row>
    <row r="23914" spans="2:16">
      <c r="B23914" s="351"/>
      <c r="C23914" s="435"/>
      <c r="D23914" s="399"/>
      <c r="E23914" s="400"/>
      <c r="G23914" s="401"/>
      <c r="H23914" s="401"/>
      <c r="I23914" s="401"/>
      <c r="J23914" s="194"/>
      <c r="K23914" s="194"/>
      <c r="L23914" s="195"/>
      <c r="M23914" s="196"/>
      <c r="N23914" s="197"/>
      <c r="O23914" s="197"/>
      <c r="P23914" s="231"/>
    </row>
    <row r="23915" spans="2:16">
      <c r="B23915" s="351"/>
      <c r="C23915" s="435"/>
      <c r="D23915" s="399"/>
      <c r="E23915" s="400"/>
      <c r="G23915" s="401"/>
      <c r="H23915" s="401"/>
      <c r="I23915" s="401"/>
      <c r="J23915" s="194"/>
      <c r="K23915" s="194"/>
      <c r="L23915" s="195"/>
      <c r="M23915" s="196"/>
      <c r="N23915" s="197"/>
      <c r="O23915" s="197"/>
      <c r="P23915" s="231"/>
    </row>
    <row r="23916" spans="2:16">
      <c r="B23916" s="351"/>
      <c r="C23916" s="435"/>
      <c r="D23916" s="399"/>
      <c r="E23916" s="400"/>
      <c r="G23916" s="401"/>
      <c r="H23916" s="401"/>
      <c r="I23916" s="401"/>
      <c r="J23916" s="194"/>
      <c r="K23916" s="194"/>
      <c r="L23916" s="195"/>
      <c r="M23916" s="196"/>
      <c r="N23916" s="197"/>
      <c r="O23916" s="197"/>
      <c r="P23916" s="231"/>
    </row>
    <row r="23917" spans="2:16">
      <c r="B23917" s="351"/>
      <c r="C23917" s="435"/>
      <c r="D23917" s="399"/>
      <c r="E23917" s="400"/>
      <c r="G23917" s="401"/>
      <c r="H23917" s="401"/>
      <c r="I23917" s="401"/>
      <c r="J23917" s="194"/>
      <c r="K23917" s="194"/>
      <c r="L23917" s="195"/>
      <c r="M23917" s="196"/>
      <c r="N23917" s="197"/>
      <c r="O23917" s="197"/>
      <c r="P23917" s="231"/>
    </row>
    <row r="23918" spans="2:16">
      <c r="B23918" s="351"/>
      <c r="C23918" s="435"/>
      <c r="D23918" s="399"/>
      <c r="E23918" s="400"/>
      <c r="G23918" s="401"/>
      <c r="H23918" s="401"/>
      <c r="I23918" s="401"/>
      <c r="J23918" s="194"/>
      <c r="K23918" s="194"/>
      <c r="L23918" s="195"/>
      <c r="M23918" s="196"/>
      <c r="N23918" s="197"/>
      <c r="O23918" s="197"/>
      <c r="P23918" s="231"/>
    </row>
    <row r="23919" spans="2:16">
      <c r="B23919" s="351"/>
      <c r="C23919" s="435"/>
      <c r="D23919" s="399"/>
      <c r="E23919" s="400"/>
      <c r="G23919" s="401"/>
      <c r="H23919" s="401"/>
      <c r="I23919" s="401"/>
      <c r="J23919" s="194"/>
      <c r="K23919" s="194"/>
      <c r="L23919" s="195"/>
      <c r="M23919" s="196"/>
      <c r="N23919" s="197"/>
      <c r="O23919" s="197"/>
      <c r="P23919" s="231"/>
    </row>
    <row r="23920" spans="2:16">
      <c r="B23920" s="351"/>
      <c r="C23920" s="435"/>
      <c r="D23920" s="399"/>
      <c r="E23920" s="400"/>
      <c r="G23920" s="401"/>
      <c r="H23920" s="401"/>
      <c r="I23920" s="401"/>
      <c r="J23920" s="194"/>
      <c r="K23920" s="194"/>
      <c r="L23920" s="195"/>
      <c r="M23920" s="196"/>
      <c r="N23920" s="197"/>
      <c r="O23920" s="197"/>
      <c r="P23920" s="231"/>
    </row>
    <row r="23921" spans="2:16">
      <c r="B23921" s="351"/>
      <c r="C23921" s="435"/>
      <c r="D23921" s="399"/>
      <c r="E23921" s="400"/>
      <c r="G23921" s="401"/>
      <c r="H23921" s="401"/>
      <c r="I23921" s="401"/>
      <c r="J23921" s="194"/>
      <c r="K23921" s="194"/>
      <c r="L23921" s="195"/>
      <c r="M23921" s="196"/>
      <c r="N23921" s="197"/>
      <c r="O23921" s="197"/>
      <c r="P23921" s="231"/>
    </row>
    <row r="23922" spans="2:16">
      <c r="B23922" s="351"/>
      <c r="C23922" s="435"/>
      <c r="D23922" s="399"/>
      <c r="E23922" s="400"/>
      <c r="G23922" s="401"/>
      <c r="H23922" s="401"/>
      <c r="I23922" s="401"/>
      <c r="J23922" s="194"/>
      <c r="K23922" s="194"/>
      <c r="L23922" s="195"/>
      <c r="M23922" s="196"/>
      <c r="N23922" s="197"/>
      <c r="O23922" s="197"/>
      <c r="P23922" s="231"/>
    </row>
    <row r="23923" spans="2:16">
      <c r="B23923" s="351"/>
      <c r="C23923" s="435"/>
      <c r="D23923" s="399"/>
      <c r="E23923" s="400"/>
      <c r="G23923" s="401"/>
      <c r="H23923" s="401"/>
      <c r="I23923" s="401"/>
      <c r="J23923" s="194"/>
      <c r="K23923" s="194"/>
      <c r="L23923" s="195"/>
      <c r="M23923" s="196"/>
      <c r="N23923" s="197"/>
      <c r="O23923" s="197"/>
      <c r="P23923" s="231"/>
    </row>
    <row r="23924" spans="2:16">
      <c r="B23924" s="351"/>
      <c r="C23924" s="435"/>
      <c r="D23924" s="399"/>
      <c r="E23924" s="400"/>
      <c r="G23924" s="401"/>
      <c r="H23924" s="401"/>
      <c r="I23924" s="401"/>
      <c r="J23924" s="194"/>
      <c r="K23924" s="194"/>
      <c r="L23924" s="195"/>
      <c r="M23924" s="196"/>
      <c r="N23924" s="197"/>
      <c r="O23924" s="197"/>
      <c r="P23924" s="231"/>
    </row>
    <row r="23925" spans="2:16">
      <c r="B23925" s="351"/>
      <c r="C23925" s="435"/>
      <c r="D23925" s="399"/>
      <c r="E23925" s="400"/>
      <c r="G23925" s="401"/>
      <c r="H23925" s="401"/>
      <c r="I23925" s="401"/>
      <c r="J23925" s="194"/>
      <c r="K23925" s="194"/>
      <c r="L23925" s="195"/>
      <c r="M23925" s="196"/>
      <c r="N23925" s="197"/>
      <c r="O23925" s="197"/>
      <c r="P23925" s="231"/>
    </row>
    <row r="23926" spans="2:16">
      <c r="B23926" s="351"/>
      <c r="C23926" s="435"/>
      <c r="D23926" s="399"/>
      <c r="E23926" s="400"/>
      <c r="G23926" s="401"/>
      <c r="H23926" s="401"/>
      <c r="I23926" s="401"/>
      <c r="J23926" s="194"/>
      <c r="K23926" s="194"/>
      <c r="L23926" s="195"/>
      <c r="M23926" s="196"/>
      <c r="N23926" s="197"/>
      <c r="O23926" s="197"/>
      <c r="P23926" s="231"/>
    </row>
    <row r="23927" spans="2:16">
      <c r="B23927" s="351"/>
      <c r="C23927" s="435"/>
      <c r="D23927" s="399"/>
      <c r="E23927" s="400"/>
      <c r="G23927" s="401"/>
      <c r="H23927" s="401"/>
      <c r="I23927" s="401"/>
      <c r="J23927" s="194"/>
      <c r="K23927" s="194"/>
      <c r="L23927" s="195"/>
      <c r="M23927" s="196"/>
      <c r="N23927" s="197"/>
      <c r="O23927" s="197"/>
      <c r="P23927" s="231"/>
    </row>
    <row r="23928" spans="2:16">
      <c r="B23928" s="351"/>
      <c r="C23928" s="435"/>
      <c r="D23928" s="399"/>
      <c r="E23928" s="400"/>
      <c r="G23928" s="401"/>
      <c r="H23928" s="401"/>
      <c r="I23928" s="401"/>
      <c r="J23928" s="194"/>
      <c r="K23928" s="194"/>
      <c r="L23928" s="195"/>
      <c r="M23928" s="196"/>
      <c r="N23928" s="197"/>
      <c r="O23928" s="197"/>
      <c r="P23928" s="231"/>
    </row>
    <row r="23929" spans="2:16">
      <c r="B23929" s="351"/>
      <c r="C23929" s="435"/>
      <c r="D23929" s="399"/>
      <c r="E23929" s="400"/>
      <c r="G23929" s="401"/>
      <c r="H23929" s="401"/>
      <c r="I23929" s="401"/>
      <c r="J23929" s="194"/>
      <c r="K23929" s="194"/>
      <c r="L23929" s="195"/>
      <c r="M23929" s="196"/>
      <c r="N23929" s="197"/>
      <c r="O23929" s="197"/>
      <c r="P23929" s="231"/>
    </row>
    <row r="23930" spans="2:16">
      <c r="B23930" s="351"/>
      <c r="C23930" s="435"/>
      <c r="D23930" s="399"/>
      <c r="E23930" s="400"/>
      <c r="G23930" s="401"/>
      <c r="H23930" s="401"/>
      <c r="I23930" s="401"/>
      <c r="J23930" s="194"/>
      <c r="K23930" s="194"/>
      <c r="L23930" s="195"/>
      <c r="M23930" s="196"/>
      <c r="N23930" s="197"/>
      <c r="O23930" s="197"/>
      <c r="P23930" s="231"/>
    </row>
    <row r="23931" spans="2:16">
      <c r="B23931" s="351"/>
      <c r="C23931" s="435"/>
      <c r="D23931" s="399"/>
      <c r="E23931" s="400"/>
      <c r="G23931" s="401"/>
      <c r="H23931" s="401"/>
      <c r="I23931" s="401"/>
      <c r="J23931" s="194"/>
      <c r="K23931" s="194"/>
      <c r="L23931" s="195"/>
      <c r="M23931" s="196"/>
      <c r="N23931" s="197"/>
      <c r="O23931" s="197"/>
      <c r="P23931" s="231"/>
    </row>
    <row r="23932" spans="2:16">
      <c r="B23932" s="351"/>
      <c r="C23932" s="435"/>
      <c r="D23932" s="399"/>
      <c r="E23932" s="400"/>
      <c r="G23932" s="401"/>
      <c r="H23932" s="401"/>
      <c r="I23932" s="401"/>
      <c r="J23932" s="194"/>
      <c r="K23932" s="194"/>
      <c r="L23932" s="195"/>
      <c r="M23932" s="196"/>
      <c r="N23932" s="197"/>
      <c r="O23932" s="197"/>
      <c r="P23932" s="231"/>
    </row>
    <row r="23933" spans="2:16">
      <c r="B23933" s="351"/>
      <c r="C23933" s="435"/>
      <c r="D23933" s="399"/>
      <c r="E23933" s="400"/>
      <c r="G23933" s="401"/>
      <c r="H23933" s="401"/>
      <c r="I23933" s="401"/>
      <c r="J23933" s="194"/>
      <c r="K23933" s="194"/>
      <c r="L23933" s="195"/>
      <c r="M23933" s="196"/>
      <c r="N23933" s="197"/>
      <c r="O23933" s="197"/>
      <c r="P23933" s="231"/>
    </row>
    <row r="23934" spans="2:16">
      <c r="B23934" s="351"/>
      <c r="C23934" s="435"/>
      <c r="D23934" s="399"/>
      <c r="E23934" s="400"/>
      <c r="G23934" s="401"/>
      <c r="H23934" s="401"/>
      <c r="I23934" s="401"/>
      <c r="J23934" s="194"/>
      <c r="K23934" s="194"/>
      <c r="L23934" s="195"/>
      <c r="M23934" s="196"/>
      <c r="N23934" s="197"/>
      <c r="O23934" s="197"/>
      <c r="P23934" s="231"/>
    </row>
    <row r="23935" spans="2:16">
      <c r="B23935" s="351"/>
      <c r="C23935" s="435"/>
      <c r="D23935" s="399"/>
      <c r="E23935" s="400"/>
      <c r="G23935" s="401"/>
      <c r="H23935" s="401"/>
      <c r="I23935" s="401"/>
      <c r="J23935" s="194"/>
      <c r="K23935" s="194"/>
      <c r="L23935" s="195"/>
      <c r="M23935" s="196"/>
      <c r="N23935" s="197"/>
      <c r="O23935" s="197"/>
      <c r="P23935" s="231"/>
    </row>
    <row r="23936" spans="2:16">
      <c r="B23936" s="351"/>
      <c r="C23936" s="435"/>
      <c r="D23936" s="399"/>
      <c r="E23936" s="400"/>
      <c r="G23936" s="401"/>
      <c r="H23936" s="401"/>
      <c r="I23936" s="401"/>
      <c r="J23936" s="194"/>
      <c r="K23936" s="194"/>
      <c r="L23936" s="195"/>
      <c r="M23936" s="196"/>
      <c r="N23936" s="197"/>
      <c r="O23936" s="197"/>
      <c r="P23936" s="231"/>
    </row>
    <row r="23937" spans="2:16">
      <c r="B23937" s="351"/>
      <c r="C23937" s="435"/>
      <c r="D23937" s="399"/>
      <c r="E23937" s="400"/>
      <c r="G23937" s="401"/>
      <c r="H23937" s="401"/>
      <c r="I23937" s="401"/>
      <c r="J23937" s="194"/>
      <c r="K23937" s="194"/>
      <c r="L23937" s="195"/>
      <c r="M23937" s="196"/>
      <c r="N23937" s="197"/>
      <c r="O23937" s="197"/>
      <c r="P23937" s="231"/>
    </row>
    <row r="23938" spans="2:16">
      <c r="B23938" s="351"/>
      <c r="C23938" s="435"/>
      <c r="D23938" s="399"/>
      <c r="E23938" s="400"/>
      <c r="G23938" s="401"/>
      <c r="H23938" s="401"/>
      <c r="I23938" s="401"/>
      <c r="J23938" s="194"/>
      <c r="K23938" s="194"/>
      <c r="L23938" s="195"/>
      <c r="M23938" s="196"/>
      <c r="N23938" s="197"/>
      <c r="O23938" s="197"/>
      <c r="P23938" s="231"/>
    </row>
    <row r="23939" spans="2:16">
      <c r="B23939" s="351"/>
      <c r="C23939" s="435"/>
      <c r="D23939" s="399"/>
      <c r="E23939" s="400"/>
      <c r="G23939" s="401"/>
      <c r="H23939" s="401"/>
      <c r="I23939" s="401"/>
      <c r="J23939" s="194"/>
      <c r="K23939" s="194"/>
      <c r="L23939" s="195"/>
      <c r="M23939" s="196"/>
      <c r="N23939" s="197"/>
      <c r="O23939" s="197"/>
      <c r="P23939" s="231"/>
    </row>
    <row r="23940" spans="2:16">
      <c r="B23940" s="351"/>
      <c r="C23940" s="435"/>
      <c r="D23940" s="399"/>
      <c r="E23940" s="400"/>
      <c r="G23940" s="401"/>
      <c r="H23940" s="401"/>
      <c r="I23940" s="401"/>
      <c r="J23940" s="194"/>
      <c r="K23940" s="194"/>
      <c r="L23940" s="195"/>
      <c r="M23940" s="196"/>
      <c r="N23940" s="197"/>
      <c r="O23940" s="197"/>
      <c r="P23940" s="231"/>
    </row>
    <row r="23941" spans="2:16">
      <c r="B23941" s="351"/>
      <c r="C23941" s="435"/>
      <c r="D23941" s="399"/>
      <c r="E23941" s="400"/>
      <c r="G23941" s="401"/>
      <c r="H23941" s="401"/>
      <c r="I23941" s="401"/>
      <c r="J23941" s="194"/>
      <c r="K23941" s="194"/>
      <c r="L23941" s="195"/>
      <c r="M23941" s="196"/>
      <c r="N23941" s="197"/>
      <c r="O23941" s="197"/>
      <c r="P23941" s="231"/>
    </row>
    <row r="23942" spans="2:16">
      <c r="B23942" s="351"/>
      <c r="C23942" s="435"/>
      <c r="D23942" s="399"/>
      <c r="E23942" s="400"/>
      <c r="G23942" s="401"/>
      <c r="H23942" s="401"/>
      <c r="I23942" s="401"/>
      <c r="J23942" s="194"/>
      <c r="K23942" s="194"/>
      <c r="L23942" s="195"/>
      <c r="M23942" s="196"/>
      <c r="N23942" s="197"/>
      <c r="O23942" s="197"/>
      <c r="P23942" s="231"/>
    </row>
    <row r="23943" spans="2:16">
      <c r="B23943" s="351"/>
      <c r="C23943" s="435"/>
      <c r="D23943" s="399"/>
      <c r="E23943" s="400"/>
      <c r="G23943" s="401"/>
      <c r="H23943" s="401"/>
      <c r="I23943" s="401"/>
      <c r="J23943" s="194"/>
      <c r="K23943" s="194"/>
      <c r="L23943" s="195"/>
      <c r="M23943" s="196"/>
      <c r="N23943" s="197"/>
      <c r="O23943" s="197"/>
      <c r="P23943" s="231"/>
    </row>
    <row r="23944" spans="2:16">
      <c r="B23944" s="351"/>
      <c r="C23944" s="435"/>
      <c r="D23944" s="399"/>
      <c r="E23944" s="400"/>
      <c r="G23944" s="401"/>
      <c r="H23944" s="401"/>
      <c r="I23944" s="401"/>
      <c r="J23944" s="194"/>
      <c r="K23944" s="194"/>
      <c r="L23944" s="195"/>
      <c r="M23944" s="196"/>
      <c r="N23944" s="197"/>
      <c r="O23944" s="197"/>
      <c r="P23944" s="231"/>
    </row>
    <row r="23945" spans="2:16">
      <c r="B23945" s="351"/>
      <c r="C23945" s="435"/>
      <c r="D23945" s="399"/>
      <c r="E23945" s="400"/>
      <c r="G23945" s="401"/>
      <c r="H23945" s="401"/>
      <c r="I23945" s="401"/>
      <c r="J23945" s="194"/>
      <c r="K23945" s="194"/>
      <c r="L23945" s="195"/>
      <c r="M23945" s="196"/>
      <c r="N23945" s="197"/>
      <c r="O23945" s="197"/>
      <c r="P23945" s="231"/>
    </row>
    <row r="23946" spans="2:16">
      <c r="B23946" s="351"/>
      <c r="C23946" s="435"/>
      <c r="D23946" s="399"/>
      <c r="E23946" s="400"/>
      <c r="G23946" s="401"/>
      <c r="H23946" s="401"/>
      <c r="I23946" s="401"/>
      <c r="J23946" s="194"/>
      <c r="K23946" s="194"/>
      <c r="L23946" s="195"/>
      <c r="M23946" s="196"/>
      <c r="N23946" s="197"/>
      <c r="O23946" s="197"/>
      <c r="P23946" s="231"/>
    </row>
    <row r="23947" spans="2:16">
      <c r="B23947" s="351"/>
      <c r="C23947" s="435"/>
      <c r="D23947" s="399"/>
      <c r="E23947" s="400"/>
      <c r="G23947" s="401"/>
      <c r="H23947" s="401"/>
      <c r="I23947" s="401"/>
      <c r="J23947" s="194"/>
      <c r="K23947" s="194"/>
      <c r="L23947" s="195"/>
      <c r="M23947" s="196"/>
      <c r="N23947" s="197"/>
      <c r="O23947" s="197"/>
      <c r="P23947" s="231"/>
    </row>
    <row r="23948" spans="2:16">
      <c r="B23948" s="351"/>
      <c r="C23948" s="435"/>
      <c r="D23948" s="399"/>
      <c r="E23948" s="400"/>
      <c r="G23948" s="401"/>
      <c r="H23948" s="401"/>
      <c r="I23948" s="401"/>
      <c r="J23948" s="194"/>
      <c r="K23948" s="194"/>
      <c r="L23948" s="195"/>
      <c r="M23948" s="196"/>
      <c r="N23948" s="197"/>
      <c r="O23948" s="197"/>
      <c r="P23948" s="231"/>
    </row>
    <row r="23949" spans="2:16">
      <c r="B23949" s="351"/>
      <c r="C23949" s="435"/>
      <c r="D23949" s="399"/>
      <c r="E23949" s="400"/>
      <c r="G23949" s="401"/>
      <c r="H23949" s="401"/>
      <c r="I23949" s="401"/>
      <c r="J23949" s="194"/>
      <c r="K23949" s="194"/>
      <c r="L23949" s="195"/>
      <c r="M23949" s="196"/>
      <c r="N23949" s="197"/>
      <c r="O23949" s="197"/>
      <c r="P23949" s="231"/>
    </row>
    <row r="23950" spans="2:16">
      <c r="B23950" s="351"/>
      <c r="C23950" s="435"/>
      <c r="D23950" s="399"/>
      <c r="E23950" s="400"/>
      <c r="G23950" s="401"/>
      <c r="H23950" s="401"/>
      <c r="I23950" s="401"/>
      <c r="J23950" s="194"/>
      <c r="K23950" s="194"/>
      <c r="L23950" s="195"/>
      <c r="M23950" s="196"/>
      <c r="N23950" s="197"/>
      <c r="O23950" s="197"/>
      <c r="P23950" s="231"/>
    </row>
    <row r="23951" spans="2:16">
      <c r="B23951" s="351"/>
      <c r="C23951" s="435"/>
      <c r="D23951" s="399"/>
      <c r="E23951" s="400"/>
      <c r="G23951" s="401"/>
      <c r="H23951" s="401"/>
      <c r="I23951" s="401"/>
      <c r="J23951" s="194"/>
      <c r="K23951" s="194"/>
      <c r="L23951" s="195"/>
      <c r="M23951" s="196"/>
      <c r="N23951" s="197"/>
      <c r="O23951" s="197"/>
      <c r="P23951" s="231"/>
    </row>
    <row r="23952" spans="2:16">
      <c r="B23952" s="351"/>
      <c r="C23952" s="435"/>
      <c r="D23952" s="399"/>
      <c r="E23952" s="400"/>
      <c r="G23952" s="401"/>
      <c r="H23952" s="401"/>
      <c r="I23952" s="401"/>
      <c r="J23952" s="194"/>
      <c r="K23952" s="194"/>
      <c r="L23952" s="195"/>
      <c r="M23952" s="196"/>
      <c r="N23952" s="197"/>
      <c r="O23952" s="197"/>
      <c r="P23952" s="231"/>
    </row>
    <row r="23953" spans="2:16">
      <c r="B23953" s="351"/>
      <c r="C23953" s="435"/>
      <c r="D23953" s="399"/>
      <c r="E23953" s="400"/>
      <c r="G23953" s="401"/>
      <c r="H23953" s="401"/>
      <c r="I23953" s="401"/>
      <c r="J23953" s="194"/>
      <c r="K23953" s="194"/>
      <c r="L23953" s="195"/>
      <c r="M23953" s="196"/>
      <c r="N23953" s="197"/>
      <c r="O23953" s="197"/>
      <c r="P23953" s="231"/>
    </row>
    <row r="23954" spans="2:16">
      <c r="B23954" s="351"/>
      <c r="C23954" s="435"/>
      <c r="D23954" s="399"/>
      <c r="E23954" s="400"/>
      <c r="G23954" s="401"/>
      <c r="H23954" s="401"/>
      <c r="I23954" s="401"/>
      <c r="J23954" s="194"/>
      <c r="K23954" s="194"/>
      <c r="L23954" s="195"/>
      <c r="M23954" s="196"/>
      <c r="N23954" s="197"/>
      <c r="O23954" s="197"/>
      <c r="P23954" s="231"/>
    </row>
    <row r="23955" spans="2:16">
      <c r="B23955" s="351"/>
      <c r="C23955" s="435"/>
      <c r="D23955" s="399"/>
      <c r="E23955" s="400"/>
      <c r="G23955" s="401"/>
      <c r="H23955" s="401"/>
      <c r="I23955" s="401"/>
      <c r="J23955" s="194"/>
      <c r="K23955" s="194"/>
      <c r="L23955" s="195"/>
      <c r="M23955" s="196"/>
      <c r="N23955" s="197"/>
      <c r="O23955" s="197"/>
      <c r="P23955" s="231"/>
    </row>
    <row r="23956" spans="2:16">
      <c r="B23956" s="351"/>
      <c r="C23956" s="435"/>
      <c r="D23956" s="399"/>
      <c r="E23956" s="400"/>
      <c r="G23956" s="401"/>
      <c r="H23956" s="401"/>
      <c r="I23956" s="401"/>
      <c r="J23956" s="194"/>
      <c r="K23956" s="194"/>
      <c r="L23956" s="195"/>
      <c r="M23956" s="196"/>
      <c r="N23956" s="197"/>
      <c r="O23956" s="197"/>
      <c r="P23956" s="231"/>
    </row>
    <row r="23957" spans="2:16">
      <c r="B23957" s="351"/>
      <c r="C23957" s="435"/>
      <c r="D23957" s="399"/>
      <c r="E23957" s="400"/>
      <c r="G23957" s="401"/>
      <c r="H23957" s="401"/>
      <c r="I23957" s="401"/>
      <c r="J23957" s="194"/>
      <c r="K23957" s="194"/>
      <c r="L23957" s="195"/>
      <c r="M23957" s="196"/>
      <c r="N23957" s="197"/>
      <c r="O23957" s="197"/>
      <c r="P23957" s="231"/>
    </row>
    <row r="23958" spans="2:16">
      <c r="B23958" s="351"/>
      <c r="C23958" s="435"/>
      <c r="D23958" s="399"/>
      <c r="E23958" s="400"/>
      <c r="G23958" s="401"/>
      <c r="H23958" s="401"/>
      <c r="I23958" s="401"/>
      <c r="J23958" s="194"/>
      <c r="K23958" s="194"/>
      <c r="L23958" s="195"/>
      <c r="M23958" s="196"/>
      <c r="N23958" s="197"/>
      <c r="O23958" s="197"/>
      <c r="P23958" s="231"/>
    </row>
    <row r="23959" spans="2:16">
      <c r="B23959" s="351"/>
      <c r="C23959" s="435"/>
      <c r="D23959" s="399"/>
      <c r="E23959" s="400"/>
      <c r="G23959" s="401"/>
      <c r="H23959" s="401"/>
      <c r="I23959" s="401"/>
      <c r="J23959" s="194"/>
      <c r="K23959" s="194"/>
      <c r="L23959" s="195"/>
      <c r="M23959" s="196"/>
      <c r="N23959" s="197"/>
      <c r="O23959" s="197"/>
      <c r="P23959" s="231"/>
    </row>
    <row r="23960" spans="2:16">
      <c r="B23960" s="351"/>
      <c r="C23960" s="435"/>
      <c r="D23960" s="399"/>
      <c r="E23960" s="400"/>
      <c r="G23960" s="401"/>
      <c r="H23960" s="401"/>
      <c r="I23960" s="401"/>
      <c r="J23960" s="194"/>
      <c r="K23960" s="194"/>
      <c r="L23960" s="195"/>
      <c r="M23960" s="196"/>
      <c r="N23960" s="197"/>
      <c r="O23960" s="197"/>
      <c r="P23960" s="231"/>
    </row>
    <row r="23961" spans="2:16">
      <c r="B23961" s="351"/>
      <c r="C23961" s="435"/>
      <c r="D23961" s="399"/>
      <c r="E23961" s="400"/>
      <c r="G23961" s="401"/>
      <c r="H23961" s="401"/>
      <c r="I23961" s="401"/>
      <c r="J23961" s="194"/>
      <c r="K23961" s="194"/>
      <c r="L23961" s="195"/>
      <c r="M23961" s="196"/>
      <c r="N23961" s="197"/>
      <c r="O23961" s="197"/>
      <c r="P23961" s="231"/>
    </row>
    <row r="23962" spans="2:16">
      <c r="B23962" s="351"/>
      <c r="C23962" s="435"/>
      <c r="D23962" s="399"/>
      <c r="E23962" s="400"/>
      <c r="G23962" s="401"/>
      <c r="H23962" s="401"/>
      <c r="I23962" s="401"/>
      <c r="J23962" s="194"/>
      <c r="K23962" s="194"/>
      <c r="L23962" s="195"/>
      <c r="M23962" s="196"/>
      <c r="N23962" s="197"/>
      <c r="O23962" s="197"/>
      <c r="P23962" s="231"/>
    </row>
    <row r="23963" spans="2:16">
      <c r="B23963" s="351"/>
      <c r="C23963" s="435"/>
      <c r="D23963" s="399"/>
      <c r="E23963" s="400"/>
      <c r="G23963" s="401"/>
      <c r="H23963" s="401"/>
      <c r="I23963" s="401"/>
      <c r="J23963" s="194"/>
      <c r="K23963" s="194"/>
      <c r="L23963" s="195"/>
      <c r="M23963" s="196"/>
      <c r="N23963" s="197"/>
      <c r="O23963" s="197"/>
      <c r="P23963" s="231"/>
    </row>
    <row r="23964" spans="2:16">
      <c r="B23964" s="351"/>
      <c r="C23964" s="435"/>
      <c r="D23964" s="399"/>
      <c r="E23964" s="400"/>
      <c r="G23964" s="401"/>
      <c r="H23964" s="401"/>
      <c r="I23964" s="401"/>
      <c r="J23964" s="194"/>
      <c r="K23964" s="194"/>
      <c r="L23964" s="195"/>
      <c r="M23964" s="196"/>
      <c r="N23964" s="197"/>
      <c r="O23964" s="197"/>
      <c r="P23964" s="231"/>
    </row>
    <row r="23965" spans="2:16">
      <c r="B23965" s="351"/>
      <c r="C23965" s="435"/>
      <c r="D23965" s="399"/>
      <c r="E23965" s="400"/>
      <c r="G23965" s="401"/>
      <c r="H23965" s="401"/>
      <c r="I23965" s="401"/>
      <c r="J23965" s="194"/>
      <c r="K23965" s="194"/>
      <c r="L23965" s="195"/>
      <c r="M23965" s="196"/>
      <c r="N23965" s="197"/>
      <c r="O23965" s="197"/>
      <c r="P23965" s="231"/>
    </row>
    <row r="23966" spans="2:16">
      <c r="B23966" s="351"/>
      <c r="C23966" s="435"/>
      <c r="D23966" s="399"/>
      <c r="E23966" s="400"/>
      <c r="G23966" s="401"/>
      <c r="H23966" s="401"/>
      <c r="I23966" s="401"/>
      <c r="J23966" s="194"/>
      <c r="K23966" s="194"/>
      <c r="L23966" s="195"/>
      <c r="M23966" s="196"/>
      <c r="N23966" s="197"/>
      <c r="O23966" s="197"/>
      <c r="P23966" s="231"/>
    </row>
    <row r="23967" spans="2:16">
      <c r="B23967" s="351"/>
      <c r="C23967" s="435"/>
      <c r="D23967" s="399"/>
      <c r="E23967" s="400"/>
      <c r="G23967" s="401"/>
      <c r="H23967" s="401"/>
      <c r="I23967" s="401"/>
      <c r="J23967" s="194"/>
      <c r="K23967" s="194"/>
      <c r="L23967" s="195"/>
      <c r="M23967" s="196"/>
      <c r="N23967" s="197"/>
      <c r="O23967" s="197"/>
      <c r="P23967" s="231"/>
    </row>
    <row r="23968" spans="2:16">
      <c r="B23968" s="351"/>
      <c r="C23968" s="435"/>
      <c r="D23968" s="399"/>
      <c r="E23968" s="400"/>
      <c r="G23968" s="401"/>
      <c r="H23968" s="401"/>
      <c r="I23968" s="401"/>
      <c r="J23968" s="194"/>
      <c r="K23968" s="194"/>
      <c r="L23968" s="195"/>
      <c r="M23968" s="196"/>
      <c r="N23968" s="197"/>
      <c r="O23968" s="197"/>
      <c r="P23968" s="231"/>
    </row>
    <row r="23969" spans="2:16">
      <c r="B23969" s="351"/>
      <c r="C23969" s="435"/>
      <c r="D23969" s="399"/>
      <c r="E23969" s="400"/>
      <c r="G23969" s="401"/>
      <c r="H23969" s="401"/>
      <c r="I23969" s="401"/>
      <c r="J23969" s="194"/>
      <c r="K23969" s="194"/>
      <c r="L23969" s="195"/>
      <c r="M23969" s="196"/>
      <c r="N23969" s="197"/>
      <c r="O23969" s="197"/>
      <c r="P23969" s="231"/>
    </row>
    <row r="23970" spans="2:16">
      <c r="B23970" s="351"/>
      <c r="C23970" s="435"/>
      <c r="D23970" s="399"/>
      <c r="E23970" s="400"/>
      <c r="G23970" s="401"/>
      <c r="H23970" s="401"/>
      <c r="I23970" s="401"/>
      <c r="J23970" s="194"/>
      <c r="K23970" s="194"/>
      <c r="L23970" s="195"/>
      <c r="M23970" s="196"/>
      <c r="N23970" s="197"/>
      <c r="O23970" s="197"/>
      <c r="P23970" s="231"/>
    </row>
    <row r="23971" spans="2:16">
      <c r="B23971" s="351"/>
      <c r="C23971" s="435"/>
      <c r="D23971" s="399"/>
      <c r="E23971" s="400"/>
      <c r="G23971" s="401"/>
      <c r="H23971" s="401"/>
      <c r="I23971" s="401"/>
      <c r="J23971" s="194"/>
      <c r="K23971" s="194"/>
      <c r="L23971" s="195"/>
      <c r="M23971" s="196"/>
      <c r="N23971" s="197"/>
      <c r="O23971" s="197"/>
      <c r="P23971" s="231"/>
    </row>
    <row r="23972" spans="2:16">
      <c r="B23972" s="351"/>
      <c r="C23972" s="435"/>
      <c r="D23972" s="399"/>
      <c r="E23972" s="400"/>
      <c r="G23972" s="401"/>
      <c r="H23972" s="401"/>
      <c r="I23972" s="401"/>
      <c r="J23972" s="194"/>
      <c r="K23972" s="194"/>
      <c r="L23972" s="195"/>
      <c r="M23972" s="196"/>
      <c r="N23972" s="197"/>
      <c r="O23972" s="197"/>
      <c r="P23972" s="231"/>
    </row>
    <row r="23973" spans="2:16">
      <c r="B23973" s="351"/>
      <c r="C23973" s="435"/>
      <c r="D23973" s="399"/>
      <c r="E23973" s="400"/>
      <c r="G23973" s="401"/>
      <c r="H23973" s="401"/>
      <c r="I23973" s="401"/>
      <c r="J23973" s="194"/>
      <c r="K23973" s="194"/>
      <c r="L23973" s="195"/>
      <c r="M23973" s="196"/>
      <c r="N23973" s="197"/>
      <c r="O23973" s="197"/>
      <c r="P23973" s="231"/>
    </row>
    <row r="23974" spans="2:16">
      <c r="B23974" s="351"/>
      <c r="C23974" s="435"/>
      <c r="D23974" s="399"/>
      <c r="E23974" s="400"/>
      <c r="G23974" s="401"/>
      <c r="H23974" s="401"/>
      <c r="I23974" s="401"/>
      <c r="J23974" s="194"/>
      <c r="K23974" s="194"/>
      <c r="L23974" s="195"/>
      <c r="M23974" s="196"/>
      <c r="N23974" s="197"/>
      <c r="O23974" s="197"/>
      <c r="P23974" s="231"/>
    </row>
    <row r="23975" spans="2:16">
      <c r="B23975" s="351"/>
      <c r="C23975" s="435"/>
      <c r="D23975" s="399"/>
      <c r="E23975" s="400"/>
      <c r="G23975" s="401"/>
      <c r="H23975" s="401"/>
      <c r="I23975" s="401"/>
      <c r="J23975" s="194"/>
      <c r="K23975" s="194"/>
      <c r="L23975" s="195"/>
      <c r="M23975" s="196"/>
      <c r="N23975" s="197"/>
      <c r="O23975" s="197"/>
      <c r="P23975" s="231"/>
    </row>
    <row r="23976" spans="2:16">
      <c r="B23976" s="351"/>
      <c r="C23976" s="435"/>
      <c r="D23976" s="399"/>
      <c r="E23976" s="400"/>
      <c r="G23976" s="401"/>
      <c r="H23976" s="401"/>
      <c r="I23976" s="401"/>
      <c r="J23976" s="194"/>
      <c r="K23976" s="194"/>
      <c r="L23976" s="195"/>
      <c r="M23976" s="196"/>
      <c r="N23976" s="197"/>
      <c r="O23976" s="197"/>
      <c r="P23976" s="231"/>
    </row>
    <row r="23977" spans="2:16">
      <c r="B23977" s="402"/>
      <c r="C23977" s="435"/>
      <c r="D23977" s="404"/>
      <c r="E23977" s="405"/>
      <c r="G23977" s="406"/>
      <c r="H23977" s="406"/>
      <c r="I23977" s="406"/>
      <c r="J23977" s="194"/>
      <c r="K23977" s="194"/>
      <c r="L23977" s="195"/>
      <c r="M23977" s="196"/>
      <c r="N23977" s="197"/>
      <c r="O23977" s="197"/>
      <c r="P23977" s="221"/>
    </row>
    <row r="23978" spans="2:16">
      <c r="B23978" s="351"/>
      <c r="C23978" s="435"/>
      <c r="D23978" s="399"/>
      <c r="E23978" s="400"/>
      <c r="G23978" s="401"/>
      <c r="H23978" s="401"/>
      <c r="I23978" s="401"/>
      <c r="J23978" s="194"/>
      <c r="K23978" s="194"/>
      <c r="L23978" s="195"/>
      <c r="M23978" s="196"/>
      <c r="N23978" s="197"/>
      <c r="O23978" s="197"/>
      <c r="P23978" s="231"/>
    </row>
    <row r="23979" spans="2:16">
      <c r="B23979" s="351"/>
      <c r="C23979" s="435"/>
      <c r="D23979" s="399"/>
      <c r="E23979" s="400"/>
      <c r="G23979" s="401"/>
      <c r="H23979" s="401"/>
      <c r="I23979" s="401"/>
      <c r="J23979" s="194"/>
      <c r="K23979" s="194"/>
      <c r="L23979" s="195"/>
      <c r="M23979" s="196"/>
      <c r="N23979" s="197"/>
      <c r="O23979" s="197"/>
      <c r="P23979" s="231"/>
    </row>
    <row r="23980" spans="2:16">
      <c r="B23980" s="351"/>
      <c r="C23980" s="435"/>
      <c r="D23980" s="399"/>
      <c r="E23980" s="400"/>
      <c r="G23980" s="401"/>
      <c r="H23980" s="401"/>
      <c r="I23980" s="401"/>
      <c r="J23980" s="194"/>
      <c r="K23980" s="194"/>
      <c r="L23980" s="195"/>
      <c r="M23980" s="196"/>
      <c r="N23980" s="197"/>
      <c r="O23980" s="197"/>
      <c r="P23980" s="231"/>
    </row>
    <row r="23981" spans="2:16">
      <c r="B23981" s="351"/>
      <c r="C23981" s="435"/>
      <c r="D23981" s="399"/>
      <c r="E23981" s="400"/>
      <c r="G23981" s="401"/>
      <c r="H23981" s="401"/>
      <c r="I23981" s="401"/>
      <c r="J23981" s="194"/>
      <c r="K23981" s="194"/>
      <c r="L23981" s="195"/>
      <c r="M23981" s="196"/>
      <c r="N23981" s="197"/>
      <c r="O23981" s="197"/>
      <c r="P23981" s="231"/>
    </row>
    <row r="23982" spans="2:16">
      <c r="B23982" s="351"/>
      <c r="C23982" s="435"/>
      <c r="D23982" s="399"/>
      <c r="E23982" s="400"/>
      <c r="G23982" s="401"/>
      <c r="H23982" s="401"/>
      <c r="I23982" s="401"/>
      <c r="J23982" s="194"/>
      <c r="K23982" s="194"/>
      <c r="L23982" s="195"/>
      <c r="M23982" s="196"/>
      <c r="N23982" s="197"/>
      <c r="O23982" s="197"/>
      <c r="P23982" s="231"/>
    </row>
    <row r="23983" spans="2:16">
      <c r="B23983" s="351"/>
      <c r="C23983" s="435"/>
      <c r="D23983" s="399"/>
      <c r="E23983" s="400"/>
      <c r="G23983" s="401"/>
      <c r="H23983" s="401"/>
      <c r="I23983" s="401"/>
      <c r="J23983" s="194"/>
      <c r="K23983" s="194"/>
      <c r="L23983" s="195"/>
      <c r="M23983" s="196"/>
      <c r="N23983" s="197"/>
      <c r="O23983" s="197"/>
      <c r="P23983" s="231"/>
    </row>
    <row r="23984" spans="2:16">
      <c r="B23984" s="351"/>
      <c r="C23984" s="435"/>
      <c r="D23984" s="399"/>
      <c r="E23984" s="400"/>
      <c r="G23984" s="401"/>
      <c r="H23984" s="401"/>
      <c r="I23984" s="401"/>
      <c r="J23984" s="194"/>
      <c r="K23984" s="194"/>
      <c r="L23984" s="195"/>
      <c r="M23984" s="196"/>
      <c r="N23984" s="197"/>
      <c r="O23984" s="197"/>
      <c r="P23984" s="231"/>
    </row>
    <row r="23985" spans="2:16">
      <c r="B23985" s="351"/>
      <c r="C23985" s="435"/>
      <c r="D23985" s="399"/>
      <c r="E23985" s="400"/>
      <c r="G23985" s="401"/>
      <c r="H23985" s="401"/>
      <c r="I23985" s="401"/>
      <c r="J23985" s="194"/>
      <c r="K23985" s="194"/>
      <c r="L23985" s="195"/>
      <c r="M23985" s="196"/>
      <c r="N23985" s="197"/>
      <c r="O23985" s="197"/>
      <c r="P23985" s="231"/>
    </row>
    <row r="23986" spans="2:16">
      <c r="B23986" s="351"/>
      <c r="C23986" s="435"/>
      <c r="D23986" s="399"/>
      <c r="E23986" s="400"/>
      <c r="G23986" s="401"/>
      <c r="H23986" s="401"/>
      <c r="I23986" s="401"/>
      <c r="J23986" s="194"/>
      <c r="K23986" s="194"/>
      <c r="L23986" s="195"/>
      <c r="M23986" s="196"/>
      <c r="N23986" s="197"/>
      <c r="O23986" s="197"/>
      <c r="P23986" s="231"/>
    </row>
    <row r="23987" spans="2:16">
      <c r="B23987" s="351"/>
      <c r="C23987" s="435"/>
      <c r="D23987" s="399"/>
      <c r="E23987" s="400"/>
      <c r="G23987" s="401"/>
      <c r="H23987" s="401"/>
      <c r="I23987" s="401"/>
      <c r="J23987" s="194"/>
      <c r="K23987" s="194"/>
      <c r="L23987" s="195"/>
      <c r="M23987" s="196"/>
      <c r="N23987" s="197"/>
      <c r="O23987" s="197"/>
      <c r="P23987" s="231"/>
    </row>
    <row r="23988" spans="2:16">
      <c r="B23988" s="351"/>
      <c r="C23988" s="435"/>
      <c r="D23988" s="399"/>
      <c r="E23988" s="400"/>
      <c r="G23988" s="401"/>
      <c r="H23988" s="401"/>
      <c r="I23988" s="401"/>
      <c r="J23988" s="194"/>
      <c r="K23988" s="194"/>
      <c r="L23988" s="195"/>
      <c r="M23988" s="196"/>
      <c r="N23988" s="197"/>
      <c r="O23988" s="197"/>
      <c r="P23988" s="231"/>
    </row>
    <row r="23989" spans="2:16">
      <c r="B23989" s="351"/>
      <c r="C23989" s="435"/>
      <c r="D23989" s="399"/>
      <c r="E23989" s="400"/>
      <c r="G23989" s="401"/>
      <c r="H23989" s="401"/>
      <c r="I23989" s="401"/>
      <c r="J23989" s="194"/>
      <c r="K23989" s="194"/>
      <c r="L23989" s="195"/>
      <c r="M23989" s="196"/>
      <c r="N23989" s="197"/>
      <c r="O23989" s="197"/>
      <c r="P23989" s="231"/>
    </row>
    <row r="23990" spans="2:16">
      <c r="B23990" s="351"/>
      <c r="C23990" s="435"/>
      <c r="D23990" s="399"/>
      <c r="E23990" s="400"/>
      <c r="G23990" s="401"/>
      <c r="H23990" s="401"/>
      <c r="I23990" s="401"/>
      <c r="J23990" s="194"/>
      <c r="K23990" s="194"/>
      <c r="L23990" s="195"/>
      <c r="M23990" s="196"/>
      <c r="N23990" s="197"/>
      <c r="O23990" s="197"/>
      <c r="P23990" s="231"/>
    </row>
    <row r="23991" spans="2:16">
      <c r="B23991" s="351"/>
      <c r="C23991" s="435"/>
      <c r="D23991" s="399"/>
      <c r="E23991" s="400"/>
      <c r="G23991" s="401"/>
      <c r="H23991" s="401"/>
      <c r="I23991" s="401"/>
      <c r="J23991" s="194"/>
      <c r="K23991" s="194"/>
      <c r="L23991" s="195"/>
      <c r="M23991" s="196"/>
      <c r="N23991" s="197"/>
      <c r="O23991" s="197"/>
      <c r="P23991" s="231"/>
    </row>
    <row r="23992" spans="2:16">
      <c r="B23992" s="351"/>
      <c r="C23992" s="435"/>
      <c r="D23992" s="399"/>
      <c r="E23992" s="400"/>
      <c r="G23992" s="401"/>
      <c r="H23992" s="401"/>
      <c r="I23992" s="401"/>
      <c r="J23992" s="194"/>
      <c r="K23992" s="194"/>
      <c r="L23992" s="195"/>
      <c r="M23992" s="196"/>
      <c r="N23992" s="197"/>
      <c r="O23992" s="197"/>
      <c r="P23992" s="231"/>
    </row>
    <row r="23993" spans="2:16">
      <c r="B23993" s="351"/>
      <c r="C23993" s="435"/>
      <c r="D23993" s="399"/>
      <c r="E23993" s="400"/>
      <c r="G23993" s="401"/>
      <c r="H23993" s="401"/>
      <c r="I23993" s="401"/>
      <c r="J23993" s="194"/>
      <c r="K23993" s="194"/>
      <c r="L23993" s="195"/>
      <c r="M23993" s="196"/>
      <c r="N23993" s="197"/>
      <c r="O23993" s="197"/>
      <c r="P23993" s="231"/>
    </row>
    <row r="23994" spans="2:16">
      <c r="B23994" s="351"/>
      <c r="C23994" s="435"/>
      <c r="D23994" s="399"/>
      <c r="E23994" s="400"/>
      <c r="G23994" s="401"/>
      <c r="H23994" s="401"/>
      <c r="I23994" s="401"/>
      <c r="J23994" s="194"/>
      <c r="K23994" s="194"/>
      <c r="L23994" s="195"/>
      <c r="M23994" s="196"/>
      <c r="N23994" s="197"/>
      <c r="O23994" s="197"/>
      <c r="P23994" s="231"/>
    </row>
    <row r="23995" spans="2:16">
      <c r="B23995" s="351"/>
      <c r="C23995" s="435"/>
      <c r="D23995" s="399"/>
      <c r="E23995" s="400"/>
      <c r="G23995" s="401"/>
      <c r="H23995" s="401"/>
      <c r="I23995" s="401"/>
      <c r="J23995" s="194"/>
      <c r="K23995" s="194"/>
      <c r="L23995" s="195"/>
      <c r="M23995" s="196"/>
      <c r="N23995" s="197"/>
      <c r="O23995" s="197"/>
      <c r="P23995" s="231"/>
    </row>
    <row r="23996" spans="2:16">
      <c r="B23996" s="351"/>
      <c r="C23996" s="435"/>
      <c r="D23996" s="399"/>
      <c r="E23996" s="400"/>
      <c r="G23996" s="401"/>
      <c r="H23996" s="401"/>
      <c r="I23996" s="401"/>
      <c r="J23996" s="194"/>
      <c r="K23996" s="194"/>
      <c r="L23996" s="195"/>
      <c r="M23996" s="196"/>
      <c r="N23996" s="197"/>
      <c r="O23996" s="197"/>
      <c r="P23996" s="231"/>
    </row>
    <row r="23997" spans="2:16">
      <c r="B23997" s="351"/>
      <c r="C23997" s="435"/>
      <c r="D23997" s="399"/>
      <c r="E23997" s="400"/>
      <c r="G23997" s="401"/>
      <c r="H23997" s="401"/>
      <c r="I23997" s="401"/>
      <c r="J23997" s="194"/>
      <c r="K23997" s="194"/>
      <c r="L23997" s="195"/>
      <c r="M23997" s="196"/>
      <c r="N23997" s="197"/>
      <c r="O23997" s="197"/>
      <c r="P23997" s="231"/>
    </row>
    <row r="23998" spans="2:16">
      <c r="B23998" s="351"/>
      <c r="C23998" s="435"/>
      <c r="D23998" s="399"/>
      <c r="E23998" s="400"/>
      <c r="G23998" s="401"/>
      <c r="H23998" s="401"/>
      <c r="I23998" s="401"/>
      <c r="J23998" s="194"/>
      <c r="K23998" s="194"/>
      <c r="L23998" s="195"/>
      <c r="M23998" s="196"/>
      <c r="N23998" s="197"/>
      <c r="O23998" s="197"/>
      <c r="P23998" s="231"/>
    </row>
    <row r="23999" spans="2:16">
      <c r="B23999" s="351"/>
      <c r="C23999" s="435"/>
      <c r="D23999" s="399"/>
      <c r="E23999" s="400"/>
      <c r="G23999" s="401"/>
      <c r="H23999" s="401"/>
      <c r="I23999" s="401"/>
      <c r="J23999" s="194"/>
      <c r="K23999" s="194"/>
      <c r="L23999" s="195"/>
      <c r="M23999" s="196"/>
      <c r="N23999" s="197"/>
      <c r="O23999" s="197"/>
      <c r="P23999" s="231"/>
    </row>
    <row r="24000" spans="2:16">
      <c r="B24000" s="351"/>
      <c r="C24000" s="435"/>
      <c r="D24000" s="399"/>
      <c r="E24000" s="400"/>
      <c r="G24000" s="401"/>
      <c r="H24000" s="401"/>
      <c r="I24000" s="401"/>
      <c r="J24000" s="194"/>
      <c r="K24000" s="194"/>
      <c r="L24000" s="195"/>
      <c r="M24000" s="196"/>
      <c r="N24000" s="197"/>
      <c r="O24000" s="197"/>
      <c r="P24000" s="231"/>
    </row>
    <row r="24001" spans="2:16">
      <c r="B24001" s="351"/>
      <c r="C24001" s="435"/>
      <c r="D24001" s="399"/>
      <c r="E24001" s="400"/>
      <c r="G24001" s="401"/>
      <c r="H24001" s="401"/>
      <c r="I24001" s="401"/>
      <c r="J24001" s="194"/>
      <c r="K24001" s="194"/>
      <c r="L24001" s="195"/>
      <c r="M24001" s="196"/>
      <c r="N24001" s="197"/>
      <c r="O24001" s="197"/>
      <c r="P24001" s="231"/>
    </row>
    <row r="24002" spans="2:16">
      <c r="B24002" s="351"/>
      <c r="C24002" s="435"/>
      <c r="D24002" s="399"/>
      <c r="E24002" s="400"/>
      <c r="G24002" s="401"/>
      <c r="H24002" s="401"/>
      <c r="I24002" s="401"/>
      <c r="J24002" s="194"/>
      <c r="K24002" s="194"/>
      <c r="L24002" s="195"/>
      <c r="M24002" s="196"/>
      <c r="N24002" s="197"/>
      <c r="O24002" s="197"/>
      <c r="P24002" s="231"/>
    </row>
    <row r="24003" spans="2:16">
      <c r="B24003" s="351"/>
      <c r="C24003" s="435"/>
      <c r="D24003" s="399"/>
      <c r="E24003" s="400"/>
      <c r="G24003" s="401"/>
      <c r="H24003" s="401"/>
      <c r="I24003" s="401"/>
      <c r="J24003" s="194"/>
      <c r="K24003" s="194"/>
      <c r="L24003" s="195"/>
      <c r="M24003" s="196"/>
      <c r="N24003" s="197"/>
      <c r="O24003" s="197"/>
      <c r="P24003" s="231"/>
    </row>
    <row r="24004" spans="2:16">
      <c r="B24004" s="351"/>
      <c r="C24004" s="435"/>
      <c r="D24004" s="399"/>
      <c r="E24004" s="400"/>
      <c r="G24004" s="401"/>
      <c r="H24004" s="401"/>
      <c r="I24004" s="401"/>
      <c r="J24004" s="194"/>
      <c r="K24004" s="194"/>
      <c r="L24004" s="195"/>
      <c r="M24004" s="196"/>
      <c r="N24004" s="197"/>
      <c r="O24004" s="197"/>
      <c r="P24004" s="231"/>
    </row>
    <row r="24005" spans="2:16">
      <c r="B24005" s="351"/>
      <c r="C24005" s="435"/>
      <c r="D24005" s="399"/>
      <c r="E24005" s="400"/>
      <c r="G24005" s="401"/>
      <c r="H24005" s="401"/>
      <c r="I24005" s="401"/>
      <c r="J24005" s="194"/>
      <c r="K24005" s="194"/>
      <c r="L24005" s="195"/>
      <c r="M24005" s="196"/>
      <c r="N24005" s="197"/>
      <c r="O24005" s="197"/>
      <c r="P24005" s="231"/>
    </row>
    <row r="24006" spans="2:16">
      <c r="B24006" s="351"/>
      <c r="C24006" s="435"/>
      <c r="D24006" s="399"/>
      <c r="E24006" s="400"/>
      <c r="G24006" s="401"/>
      <c r="H24006" s="401"/>
      <c r="I24006" s="401"/>
      <c r="J24006" s="194"/>
      <c r="K24006" s="194"/>
      <c r="L24006" s="195"/>
      <c r="M24006" s="196"/>
      <c r="N24006" s="197"/>
      <c r="O24006" s="197"/>
      <c r="P24006" s="231"/>
    </row>
    <row r="24007" spans="2:16">
      <c r="B24007" s="351"/>
      <c r="C24007" s="435"/>
      <c r="D24007" s="399"/>
      <c r="E24007" s="400"/>
      <c r="G24007" s="401"/>
      <c r="H24007" s="401"/>
      <c r="I24007" s="401"/>
      <c r="J24007" s="194"/>
      <c r="K24007" s="194"/>
      <c r="L24007" s="195"/>
      <c r="M24007" s="196"/>
      <c r="N24007" s="197"/>
      <c r="O24007" s="197"/>
      <c r="P24007" s="231"/>
    </row>
    <row r="24008" spans="2:16">
      <c r="B24008" s="351"/>
      <c r="C24008" s="435"/>
      <c r="D24008" s="399"/>
      <c r="E24008" s="400"/>
      <c r="G24008" s="401"/>
      <c r="H24008" s="401"/>
      <c r="I24008" s="401"/>
      <c r="J24008" s="194"/>
      <c r="K24008" s="194"/>
      <c r="L24008" s="195"/>
      <c r="M24008" s="196"/>
      <c r="N24008" s="197"/>
      <c r="O24008" s="197"/>
      <c r="P24008" s="231"/>
    </row>
    <row r="24009" spans="2:16">
      <c r="B24009" s="351"/>
      <c r="C24009" s="435"/>
      <c r="D24009" s="399"/>
      <c r="E24009" s="400"/>
      <c r="G24009" s="401"/>
      <c r="H24009" s="401"/>
      <c r="I24009" s="401"/>
      <c r="J24009" s="194"/>
      <c r="K24009" s="194"/>
      <c r="L24009" s="195"/>
      <c r="M24009" s="196"/>
      <c r="N24009" s="197"/>
      <c r="O24009" s="197"/>
      <c r="P24009" s="231"/>
    </row>
    <row r="24010" spans="2:16">
      <c r="B24010" s="351"/>
      <c r="C24010" s="435"/>
      <c r="D24010" s="399"/>
      <c r="E24010" s="400"/>
      <c r="G24010" s="401"/>
      <c r="H24010" s="401"/>
      <c r="I24010" s="401"/>
      <c r="J24010" s="194"/>
      <c r="K24010" s="194"/>
      <c r="L24010" s="195"/>
      <c r="M24010" s="196"/>
      <c r="N24010" s="197"/>
      <c r="O24010" s="197"/>
      <c r="P24010" s="231"/>
    </row>
    <row r="24011" spans="2:16">
      <c r="B24011" s="351"/>
      <c r="C24011" s="435"/>
      <c r="D24011" s="399"/>
      <c r="E24011" s="400"/>
      <c r="G24011" s="401"/>
      <c r="H24011" s="401"/>
      <c r="I24011" s="401"/>
      <c r="J24011" s="194"/>
      <c r="K24011" s="194"/>
      <c r="L24011" s="195"/>
      <c r="M24011" s="196"/>
      <c r="N24011" s="197"/>
      <c r="O24011" s="197"/>
      <c r="P24011" s="231"/>
    </row>
    <row r="24012" spans="2:16">
      <c r="B24012" s="351"/>
      <c r="C24012" s="435"/>
      <c r="D24012" s="399"/>
      <c r="E24012" s="400"/>
      <c r="G24012" s="401"/>
      <c r="H24012" s="401"/>
      <c r="I24012" s="401"/>
      <c r="J24012" s="194"/>
      <c r="K24012" s="194"/>
      <c r="L24012" s="195"/>
      <c r="M24012" s="196"/>
      <c r="N24012" s="197"/>
      <c r="O24012" s="197"/>
      <c r="P24012" s="231"/>
    </row>
    <row r="24013" spans="2:16">
      <c r="B24013" s="351"/>
      <c r="C24013" s="435"/>
      <c r="D24013" s="399"/>
      <c r="E24013" s="400"/>
      <c r="G24013" s="401"/>
      <c r="H24013" s="401"/>
      <c r="I24013" s="401"/>
      <c r="J24013" s="194"/>
      <c r="K24013" s="194"/>
      <c r="L24013" s="195"/>
      <c r="M24013" s="196"/>
      <c r="N24013" s="197"/>
      <c r="O24013" s="197"/>
      <c r="P24013" s="231"/>
    </row>
    <row r="24014" spans="2:16">
      <c r="B24014" s="351"/>
      <c r="C24014" s="435"/>
      <c r="D24014" s="399"/>
      <c r="E24014" s="400"/>
      <c r="G24014" s="401"/>
      <c r="H24014" s="401"/>
      <c r="I24014" s="401"/>
      <c r="J24014" s="194"/>
      <c r="K24014" s="194"/>
      <c r="L24014" s="195"/>
      <c r="M24014" s="196"/>
      <c r="N24014" s="197"/>
      <c r="O24014" s="197"/>
      <c r="P24014" s="231"/>
    </row>
    <row r="24015" spans="2:16">
      <c r="B24015" s="351"/>
      <c r="C24015" s="435"/>
      <c r="D24015" s="399"/>
      <c r="E24015" s="400"/>
      <c r="G24015" s="401"/>
      <c r="H24015" s="401"/>
      <c r="I24015" s="401"/>
      <c r="J24015" s="194"/>
      <c r="K24015" s="194"/>
      <c r="L24015" s="195"/>
      <c r="M24015" s="196"/>
      <c r="N24015" s="197"/>
      <c r="O24015" s="197"/>
      <c r="P24015" s="231"/>
    </row>
    <row r="24016" spans="2:16">
      <c r="B24016" s="351"/>
      <c r="C24016" s="435"/>
      <c r="D24016" s="399"/>
      <c r="E24016" s="400"/>
      <c r="G24016" s="401"/>
      <c r="H24016" s="401"/>
      <c r="I24016" s="401"/>
      <c r="J24016" s="194"/>
      <c r="K24016" s="194"/>
      <c r="L24016" s="195"/>
      <c r="M24016" s="196"/>
      <c r="N24016" s="197"/>
      <c r="O24016" s="197"/>
      <c r="P24016" s="231"/>
    </row>
    <row r="24017" spans="2:16">
      <c r="B24017" s="351"/>
      <c r="C24017" s="435"/>
      <c r="D24017" s="399"/>
      <c r="E24017" s="400"/>
      <c r="G24017" s="401"/>
      <c r="H24017" s="401"/>
      <c r="I24017" s="401"/>
      <c r="J24017" s="194"/>
      <c r="K24017" s="194"/>
      <c r="L24017" s="195"/>
      <c r="M24017" s="196"/>
      <c r="N24017" s="197"/>
      <c r="O24017" s="197"/>
      <c r="P24017" s="231"/>
    </row>
    <row r="24018" spans="2:16">
      <c r="B24018" s="351"/>
      <c r="C24018" s="435"/>
      <c r="D24018" s="399"/>
      <c r="E24018" s="400"/>
      <c r="G24018" s="401"/>
      <c r="H24018" s="401"/>
      <c r="I24018" s="401"/>
      <c r="J24018" s="194"/>
      <c r="K24018" s="194"/>
      <c r="L24018" s="195"/>
      <c r="M24018" s="196"/>
      <c r="N24018" s="197"/>
      <c r="O24018" s="197"/>
      <c r="P24018" s="231"/>
    </row>
    <row r="24019" spans="2:16">
      <c r="B24019" s="351"/>
      <c r="C24019" s="435"/>
      <c r="D24019" s="399"/>
      <c r="E24019" s="400"/>
      <c r="G24019" s="401"/>
      <c r="H24019" s="401"/>
      <c r="I24019" s="401"/>
      <c r="J24019" s="194"/>
      <c r="K24019" s="194"/>
      <c r="L24019" s="195"/>
      <c r="M24019" s="196"/>
      <c r="N24019" s="197"/>
      <c r="O24019" s="197"/>
      <c r="P24019" s="231"/>
    </row>
    <row r="24020" spans="2:16">
      <c r="B24020" s="351"/>
      <c r="C24020" s="435"/>
      <c r="D24020" s="399"/>
      <c r="E24020" s="400"/>
      <c r="G24020" s="401"/>
      <c r="H24020" s="401"/>
      <c r="I24020" s="401"/>
      <c r="J24020" s="194"/>
      <c r="K24020" s="194"/>
      <c r="L24020" s="195"/>
      <c r="M24020" s="196"/>
      <c r="N24020" s="197"/>
      <c r="O24020" s="197"/>
      <c r="P24020" s="231"/>
    </row>
    <row r="24021" spans="2:16">
      <c r="B24021" s="351"/>
      <c r="C24021" s="435"/>
      <c r="D24021" s="399"/>
      <c r="E24021" s="400"/>
      <c r="G24021" s="401"/>
      <c r="H24021" s="401"/>
      <c r="I24021" s="401"/>
      <c r="J24021" s="194"/>
      <c r="K24021" s="194"/>
      <c r="L24021" s="195"/>
      <c r="M24021" s="196"/>
      <c r="N24021" s="197"/>
      <c r="O24021" s="197"/>
      <c r="P24021" s="231"/>
    </row>
    <row r="24022" spans="2:16">
      <c r="B24022" s="351"/>
      <c r="C24022" s="435"/>
      <c r="D24022" s="399"/>
      <c r="E24022" s="400"/>
      <c r="G24022" s="401"/>
      <c r="H24022" s="401"/>
      <c r="I24022" s="401"/>
      <c r="J24022" s="194"/>
      <c r="K24022" s="194"/>
      <c r="L24022" s="195"/>
      <c r="M24022" s="196"/>
      <c r="N24022" s="197"/>
      <c r="O24022" s="197"/>
      <c r="P24022" s="231"/>
    </row>
    <row r="24023" spans="2:16">
      <c r="B24023" s="351"/>
      <c r="C24023" s="435"/>
      <c r="D24023" s="399"/>
      <c r="E24023" s="400"/>
      <c r="G24023" s="401"/>
      <c r="H24023" s="401"/>
      <c r="I24023" s="401"/>
      <c r="J24023" s="194"/>
      <c r="K24023" s="194"/>
      <c r="L24023" s="195"/>
      <c r="M24023" s="196"/>
      <c r="N24023" s="197"/>
      <c r="O24023" s="197"/>
      <c r="P24023" s="231"/>
    </row>
    <row r="24024" spans="2:16">
      <c r="B24024" s="351"/>
      <c r="C24024" s="435"/>
      <c r="D24024" s="399"/>
      <c r="E24024" s="400"/>
      <c r="G24024" s="401"/>
      <c r="H24024" s="401"/>
      <c r="I24024" s="401"/>
      <c r="J24024" s="194"/>
      <c r="K24024" s="194"/>
      <c r="L24024" s="195"/>
      <c r="M24024" s="196"/>
      <c r="N24024" s="197"/>
      <c r="O24024" s="197"/>
      <c r="P24024" s="231"/>
    </row>
    <row r="24025" spans="2:16">
      <c r="B24025" s="351"/>
      <c r="C24025" s="435"/>
      <c r="D24025" s="399"/>
      <c r="E24025" s="400"/>
      <c r="G24025" s="401"/>
      <c r="H24025" s="401"/>
      <c r="I24025" s="401"/>
      <c r="J24025" s="194"/>
      <c r="K24025" s="194"/>
      <c r="L24025" s="195"/>
      <c r="M24025" s="196"/>
      <c r="N24025" s="197"/>
      <c r="O24025" s="197"/>
      <c r="P24025" s="231"/>
    </row>
    <row r="24026" spans="2:16">
      <c r="B24026" s="351"/>
      <c r="C24026" s="435"/>
      <c r="D24026" s="399"/>
      <c r="E24026" s="400"/>
      <c r="G24026" s="401"/>
      <c r="H24026" s="401"/>
      <c r="I24026" s="401"/>
      <c r="J24026" s="194"/>
      <c r="K24026" s="194"/>
      <c r="L24026" s="195"/>
      <c r="M24026" s="196"/>
      <c r="N24026" s="197"/>
      <c r="O24026" s="197"/>
      <c r="P24026" s="231"/>
    </row>
    <row r="24027" spans="2:16">
      <c r="B24027" s="351"/>
      <c r="C24027" s="435"/>
      <c r="D24027" s="399"/>
      <c r="E24027" s="400"/>
      <c r="G24027" s="401"/>
      <c r="H24027" s="401"/>
      <c r="I24027" s="401"/>
      <c r="J24027" s="194"/>
      <c r="K24027" s="194"/>
      <c r="L24027" s="195"/>
      <c r="M24027" s="196"/>
      <c r="N24027" s="197"/>
      <c r="O24027" s="197"/>
      <c r="P24027" s="231"/>
    </row>
    <row r="24028" spans="2:16">
      <c r="B24028" s="351"/>
      <c r="C24028" s="435"/>
      <c r="D24028" s="399"/>
      <c r="E24028" s="400"/>
      <c r="G24028" s="401"/>
      <c r="H24028" s="401"/>
      <c r="I24028" s="401"/>
      <c r="J24028" s="194"/>
      <c r="K24028" s="194"/>
      <c r="L24028" s="195"/>
      <c r="M24028" s="196"/>
      <c r="N24028" s="197"/>
      <c r="O24028" s="197"/>
      <c r="P24028" s="231"/>
    </row>
    <row r="24029" spans="2:16">
      <c r="B24029" s="351"/>
      <c r="C24029" s="435"/>
      <c r="D24029" s="399"/>
      <c r="E24029" s="400"/>
      <c r="G24029" s="401"/>
      <c r="H24029" s="401"/>
      <c r="I24029" s="401"/>
      <c r="J24029" s="194"/>
      <c r="K24029" s="194"/>
      <c r="L24029" s="195"/>
      <c r="M24029" s="196"/>
      <c r="N24029" s="197"/>
      <c r="O24029" s="197"/>
      <c r="P24029" s="231"/>
    </row>
    <row r="24030" spans="2:16">
      <c r="B24030" s="351"/>
      <c r="C24030" s="435"/>
      <c r="D24030" s="399"/>
      <c r="E24030" s="400"/>
      <c r="G24030" s="401"/>
      <c r="H24030" s="401"/>
      <c r="I24030" s="401"/>
      <c r="J24030" s="194"/>
      <c r="K24030" s="194"/>
      <c r="L24030" s="195"/>
      <c r="M24030" s="196"/>
      <c r="N24030" s="197"/>
      <c r="O24030" s="197"/>
      <c r="P24030" s="231"/>
    </row>
    <row r="24031" spans="2:16">
      <c r="B24031" s="351"/>
      <c r="C24031" s="435"/>
      <c r="D24031" s="399"/>
      <c r="E24031" s="400"/>
      <c r="G24031" s="401"/>
      <c r="H24031" s="401"/>
      <c r="I24031" s="401"/>
      <c r="J24031" s="194"/>
      <c r="K24031" s="194"/>
      <c r="L24031" s="195"/>
      <c r="M24031" s="196"/>
      <c r="N24031" s="197"/>
      <c r="O24031" s="197"/>
      <c r="P24031" s="231"/>
    </row>
    <row r="24032" spans="2:16">
      <c r="B24032" s="351"/>
      <c r="C24032" s="435"/>
      <c r="D24032" s="399"/>
      <c r="E24032" s="400"/>
      <c r="G24032" s="401"/>
      <c r="H24032" s="401"/>
      <c r="I24032" s="401"/>
      <c r="J24032" s="194"/>
      <c r="K24032" s="194"/>
      <c r="L24032" s="195"/>
      <c r="M24032" s="196"/>
      <c r="N24032" s="197"/>
      <c r="O24032" s="197"/>
      <c r="P24032" s="231"/>
    </row>
    <row r="24033" spans="2:16">
      <c r="B24033" s="351"/>
      <c r="C24033" s="435"/>
      <c r="D24033" s="399"/>
      <c r="E24033" s="400"/>
      <c r="G24033" s="401"/>
      <c r="H24033" s="401"/>
      <c r="I24033" s="401"/>
      <c r="J24033" s="194"/>
      <c r="K24033" s="194"/>
      <c r="L24033" s="195"/>
      <c r="M24033" s="196"/>
      <c r="N24033" s="197"/>
      <c r="O24033" s="197"/>
      <c r="P24033" s="231"/>
    </row>
    <row r="24034" spans="2:16">
      <c r="B24034" s="351"/>
      <c r="C24034" s="435"/>
      <c r="D24034" s="399"/>
      <c r="E24034" s="400"/>
      <c r="G24034" s="401"/>
      <c r="H24034" s="401"/>
      <c r="I24034" s="401"/>
      <c r="J24034" s="194"/>
      <c r="K24034" s="194"/>
      <c r="L24034" s="195"/>
      <c r="M24034" s="196"/>
      <c r="N24034" s="197"/>
      <c r="O24034" s="197"/>
      <c r="P24034" s="231"/>
    </row>
    <row r="24035" spans="2:16">
      <c r="B24035" s="351"/>
      <c r="C24035" s="435"/>
      <c r="D24035" s="399"/>
      <c r="E24035" s="400"/>
      <c r="G24035" s="401"/>
      <c r="H24035" s="401"/>
      <c r="I24035" s="401"/>
      <c r="J24035" s="194"/>
      <c r="K24035" s="194"/>
      <c r="L24035" s="195"/>
      <c r="M24035" s="196"/>
      <c r="N24035" s="197"/>
      <c r="O24035" s="197"/>
      <c r="P24035" s="231"/>
    </row>
    <row r="24036" spans="2:16">
      <c r="B24036" s="351"/>
      <c r="C24036" s="435"/>
      <c r="D24036" s="399"/>
      <c r="E24036" s="400"/>
      <c r="G24036" s="401"/>
      <c r="H24036" s="401"/>
      <c r="I24036" s="401"/>
      <c r="J24036" s="194"/>
      <c r="K24036" s="194"/>
      <c r="L24036" s="195"/>
      <c r="M24036" s="196"/>
      <c r="N24036" s="197"/>
      <c r="O24036" s="197"/>
      <c r="P24036" s="231"/>
    </row>
    <row r="24037" spans="2:16">
      <c r="B24037" s="351"/>
      <c r="C24037" s="435"/>
      <c r="D24037" s="399"/>
      <c r="E24037" s="400"/>
      <c r="G24037" s="401"/>
      <c r="H24037" s="401"/>
      <c r="I24037" s="401"/>
      <c r="J24037" s="194"/>
      <c r="K24037" s="194"/>
      <c r="L24037" s="195"/>
      <c r="M24037" s="196"/>
      <c r="N24037" s="197"/>
      <c r="O24037" s="197"/>
      <c r="P24037" s="231"/>
    </row>
    <row r="24038" spans="2:16">
      <c r="B24038" s="351"/>
      <c r="C24038" s="435"/>
      <c r="D24038" s="399"/>
      <c r="E24038" s="400"/>
      <c r="G24038" s="401"/>
      <c r="H24038" s="401"/>
      <c r="I24038" s="401"/>
      <c r="J24038" s="194"/>
      <c r="K24038" s="194"/>
      <c r="L24038" s="195"/>
      <c r="M24038" s="196"/>
      <c r="N24038" s="197"/>
      <c r="O24038" s="197"/>
      <c r="P24038" s="231"/>
    </row>
    <row r="24039" spans="2:16">
      <c r="B24039" s="351"/>
      <c r="C24039" s="435"/>
      <c r="D24039" s="399"/>
      <c r="E24039" s="400"/>
      <c r="G24039" s="401"/>
      <c r="H24039" s="401"/>
      <c r="I24039" s="401"/>
      <c r="J24039" s="194"/>
      <c r="K24039" s="194"/>
      <c r="L24039" s="195"/>
      <c r="M24039" s="196"/>
      <c r="N24039" s="197"/>
      <c r="O24039" s="197"/>
      <c r="P24039" s="231"/>
    </row>
    <row r="24040" spans="2:16">
      <c r="B24040" s="351"/>
      <c r="C24040" s="435"/>
      <c r="D24040" s="399"/>
      <c r="E24040" s="400"/>
      <c r="G24040" s="401"/>
      <c r="H24040" s="401"/>
      <c r="I24040" s="401"/>
      <c r="J24040" s="194"/>
      <c r="K24040" s="194"/>
      <c r="L24040" s="195"/>
      <c r="M24040" s="196"/>
      <c r="N24040" s="197"/>
      <c r="O24040" s="197"/>
      <c r="P24040" s="231"/>
    </row>
    <row r="24041" spans="2:16">
      <c r="B24041" s="351"/>
      <c r="C24041" s="435"/>
      <c r="D24041" s="399"/>
      <c r="E24041" s="400"/>
      <c r="G24041" s="401"/>
      <c r="H24041" s="401"/>
      <c r="I24041" s="401"/>
      <c r="J24041" s="194"/>
      <c r="K24041" s="194"/>
      <c r="L24041" s="195"/>
      <c r="M24041" s="196"/>
      <c r="N24041" s="197"/>
      <c r="O24041" s="197"/>
      <c r="P24041" s="231"/>
    </row>
    <row r="24042" spans="2:16">
      <c r="B24042" s="351"/>
      <c r="C24042" s="435"/>
      <c r="D24042" s="399"/>
      <c r="E24042" s="400"/>
      <c r="G24042" s="401"/>
      <c r="H24042" s="401"/>
      <c r="I24042" s="401"/>
      <c r="J24042" s="194"/>
      <c r="K24042" s="194"/>
      <c r="L24042" s="195"/>
      <c r="M24042" s="196"/>
      <c r="N24042" s="197"/>
      <c r="O24042" s="197"/>
      <c r="P24042" s="231"/>
    </row>
    <row r="24043" spans="2:16">
      <c r="B24043" s="351"/>
      <c r="C24043" s="435"/>
      <c r="D24043" s="399"/>
      <c r="E24043" s="400"/>
      <c r="G24043" s="401"/>
      <c r="H24043" s="401"/>
      <c r="I24043" s="401"/>
      <c r="J24043" s="194"/>
      <c r="K24043" s="194"/>
      <c r="L24043" s="195"/>
      <c r="M24043" s="196"/>
      <c r="N24043" s="197"/>
      <c r="O24043" s="197"/>
      <c r="P24043" s="231"/>
    </row>
    <row r="24044" spans="2:16">
      <c r="B24044" s="351"/>
      <c r="C24044" s="435"/>
      <c r="D24044" s="399"/>
      <c r="E24044" s="400"/>
      <c r="G24044" s="401"/>
      <c r="H24044" s="401"/>
      <c r="I24044" s="401"/>
      <c r="J24044" s="194"/>
      <c r="K24044" s="194"/>
      <c r="L24044" s="195"/>
      <c r="M24044" s="196"/>
      <c r="N24044" s="197"/>
      <c r="O24044" s="197"/>
      <c r="P24044" s="231"/>
    </row>
    <row r="24045" spans="2:16">
      <c r="B24045" s="351"/>
      <c r="C24045" s="435"/>
      <c r="D24045" s="399"/>
      <c r="E24045" s="400"/>
      <c r="G24045" s="401"/>
      <c r="H24045" s="401"/>
      <c r="I24045" s="401"/>
      <c r="J24045" s="194"/>
      <c r="K24045" s="194"/>
      <c r="L24045" s="195"/>
      <c r="M24045" s="196"/>
      <c r="N24045" s="197"/>
      <c r="O24045" s="197"/>
      <c r="P24045" s="231"/>
    </row>
    <row r="24046" spans="2:16">
      <c r="B24046" s="351"/>
      <c r="C24046" s="435"/>
      <c r="D24046" s="399"/>
      <c r="E24046" s="400"/>
      <c r="G24046" s="401"/>
      <c r="H24046" s="401"/>
      <c r="I24046" s="401"/>
      <c r="J24046" s="194"/>
      <c r="K24046" s="194"/>
      <c r="L24046" s="195"/>
      <c r="M24046" s="196"/>
      <c r="N24046" s="197"/>
      <c r="O24046" s="197"/>
      <c r="P24046" s="231"/>
    </row>
    <row r="24047" spans="2:16">
      <c r="B24047" s="351"/>
      <c r="C24047" s="435"/>
      <c r="D24047" s="399"/>
      <c r="E24047" s="400"/>
      <c r="G24047" s="401"/>
      <c r="H24047" s="401"/>
      <c r="I24047" s="401"/>
      <c r="J24047" s="194"/>
      <c r="K24047" s="194"/>
      <c r="L24047" s="195"/>
      <c r="M24047" s="196"/>
      <c r="N24047" s="197"/>
      <c r="O24047" s="197"/>
      <c r="P24047" s="231"/>
    </row>
    <row r="24048" spans="2:16">
      <c r="B24048" s="351"/>
      <c r="C24048" s="435"/>
      <c r="D24048" s="399"/>
      <c r="E24048" s="400"/>
      <c r="G24048" s="401"/>
      <c r="H24048" s="401"/>
      <c r="I24048" s="401"/>
      <c r="J24048" s="194"/>
      <c r="K24048" s="194"/>
      <c r="L24048" s="195"/>
      <c r="M24048" s="196"/>
      <c r="N24048" s="197"/>
      <c r="O24048" s="197"/>
      <c r="P24048" s="231"/>
    </row>
    <row r="24049" spans="2:16">
      <c r="B24049" s="351"/>
      <c r="C24049" s="435"/>
      <c r="D24049" s="399"/>
      <c r="E24049" s="400"/>
      <c r="G24049" s="401"/>
      <c r="H24049" s="401"/>
      <c r="I24049" s="401"/>
      <c r="J24049" s="194"/>
      <c r="K24049" s="194"/>
      <c r="L24049" s="195"/>
      <c r="M24049" s="196"/>
      <c r="N24049" s="197"/>
      <c r="O24049" s="197"/>
      <c r="P24049" s="231"/>
    </row>
    <row r="24050" spans="2:16">
      <c r="B24050" s="351"/>
      <c r="C24050" s="435"/>
      <c r="D24050" s="399"/>
      <c r="E24050" s="400"/>
      <c r="G24050" s="401"/>
      <c r="H24050" s="401"/>
      <c r="I24050" s="401"/>
      <c r="J24050" s="194"/>
      <c r="K24050" s="194"/>
      <c r="L24050" s="195"/>
      <c r="M24050" s="196"/>
      <c r="N24050" s="197"/>
      <c r="O24050" s="197"/>
      <c r="P24050" s="231"/>
    </row>
    <row r="24051" spans="2:16">
      <c r="B24051" s="351"/>
      <c r="C24051" s="435"/>
      <c r="D24051" s="399"/>
      <c r="E24051" s="400"/>
      <c r="G24051" s="401"/>
      <c r="H24051" s="401"/>
      <c r="I24051" s="401"/>
      <c r="J24051" s="194"/>
      <c r="K24051" s="194"/>
      <c r="L24051" s="195"/>
      <c r="M24051" s="196"/>
      <c r="N24051" s="197"/>
      <c r="O24051" s="197"/>
      <c r="P24051" s="231"/>
    </row>
    <row r="24052" spans="2:16">
      <c r="B24052" s="351"/>
      <c r="C24052" s="435"/>
      <c r="D24052" s="399"/>
      <c r="E24052" s="400"/>
      <c r="G24052" s="401"/>
      <c r="H24052" s="401"/>
      <c r="I24052" s="401"/>
      <c r="J24052" s="194"/>
      <c r="K24052" s="194"/>
      <c r="L24052" s="195"/>
      <c r="M24052" s="196"/>
      <c r="N24052" s="197"/>
      <c r="O24052" s="197"/>
      <c r="P24052" s="231"/>
    </row>
    <row r="24053" spans="2:16">
      <c r="B24053" s="351"/>
      <c r="C24053" s="435"/>
      <c r="D24053" s="399"/>
      <c r="E24053" s="400"/>
      <c r="G24053" s="401"/>
      <c r="H24053" s="401"/>
      <c r="I24053" s="401"/>
      <c r="J24053" s="194"/>
      <c r="K24053" s="194"/>
      <c r="L24053" s="195"/>
      <c r="M24053" s="196"/>
      <c r="N24053" s="197"/>
      <c r="O24053" s="197"/>
      <c r="P24053" s="231"/>
    </row>
    <row r="24054" spans="2:16">
      <c r="B24054" s="351"/>
      <c r="C24054" s="435"/>
      <c r="D24054" s="399"/>
      <c r="E24054" s="400"/>
      <c r="G24054" s="401"/>
      <c r="H24054" s="401"/>
      <c r="I24054" s="401"/>
      <c r="J24054" s="194"/>
      <c r="K24054" s="194"/>
      <c r="L24054" s="195"/>
      <c r="M24054" s="196"/>
      <c r="N24054" s="197"/>
      <c r="O24054" s="197"/>
      <c r="P24054" s="231"/>
    </row>
    <row r="24055" spans="2:16">
      <c r="B24055" s="351"/>
      <c r="C24055" s="435"/>
      <c r="D24055" s="399"/>
      <c r="E24055" s="400"/>
      <c r="G24055" s="401"/>
      <c r="H24055" s="401"/>
      <c r="I24055" s="401"/>
      <c r="J24055" s="194"/>
      <c r="K24055" s="194"/>
      <c r="L24055" s="195"/>
      <c r="M24055" s="196"/>
      <c r="N24055" s="197"/>
      <c r="O24055" s="197"/>
      <c r="P24055" s="231"/>
    </row>
    <row r="24056" spans="2:16">
      <c r="B24056" s="351"/>
      <c r="C24056" s="435"/>
      <c r="D24056" s="399"/>
      <c r="E24056" s="400"/>
      <c r="G24056" s="401"/>
      <c r="H24056" s="401"/>
      <c r="I24056" s="401"/>
      <c r="J24056" s="194"/>
      <c r="K24056" s="194"/>
      <c r="L24056" s="195"/>
      <c r="M24056" s="196"/>
      <c r="N24056" s="197"/>
      <c r="O24056" s="197"/>
      <c r="P24056" s="231"/>
    </row>
    <row r="24057" spans="2:16">
      <c r="B24057" s="351"/>
      <c r="C24057" s="435"/>
      <c r="D24057" s="399"/>
      <c r="E24057" s="400"/>
      <c r="G24057" s="401"/>
      <c r="H24057" s="401"/>
      <c r="I24057" s="401"/>
      <c r="J24057" s="194"/>
      <c r="K24057" s="194"/>
      <c r="L24057" s="195"/>
      <c r="M24057" s="196"/>
      <c r="N24057" s="197"/>
      <c r="O24057" s="197"/>
      <c r="P24057" s="231"/>
    </row>
    <row r="24058" spans="2:16">
      <c r="B24058" s="351"/>
      <c r="C24058" s="435"/>
      <c r="D24058" s="399"/>
      <c r="E24058" s="400"/>
      <c r="G24058" s="401"/>
      <c r="H24058" s="401"/>
      <c r="I24058" s="401"/>
      <c r="J24058" s="194"/>
      <c r="K24058" s="194"/>
      <c r="L24058" s="195"/>
      <c r="M24058" s="196"/>
      <c r="N24058" s="197"/>
      <c r="O24058" s="197"/>
      <c r="P24058" s="231"/>
    </row>
    <row r="24059" spans="2:16">
      <c r="B24059" s="351"/>
      <c r="C24059" s="435"/>
      <c r="D24059" s="399"/>
      <c r="E24059" s="400"/>
      <c r="G24059" s="401"/>
      <c r="H24059" s="401"/>
      <c r="I24059" s="401"/>
      <c r="J24059" s="194"/>
      <c r="K24059" s="194"/>
      <c r="L24059" s="195"/>
      <c r="M24059" s="196"/>
      <c r="N24059" s="197"/>
      <c r="O24059" s="197"/>
      <c r="P24059" s="231"/>
    </row>
    <row r="24060" spans="2:16">
      <c r="B24060" s="351"/>
      <c r="C24060" s="435"/>
      <c r="D24060" s="399"/>
      <c r="E24060" s="400"/>
      <c r="G24060" s="401"/>
      <c r="H24060" s="401"/>
      <c r="I24060" s="401"/>
      <c r="J24060" s="194"/>
      <c r="K24060" s="194"/>
      <c r="L24060" s="195"/>
      <c r="M24060" s="196"/>
      <c r="N24060" s="197"/>
      <c r="O24060" s="197"/>
      <c r="P24060" s="231"/>
    </row>
    <row r="24061" spans="2:16">
      <c r="B24061" s="351"/>
      <c r="C24061" s="435"/>
      <c r="D24061" s="399"/>
      <c r="E24061" s="400"/>
      <c r="G24061" s="401"/>
      <c r="H24061" s="401"/>
      <c r="I24061" s="401"/>
      <c r="J24061" s="194"/>
      <c r="K24061" s="194"/>
      <c r="L24061" s="195"/>
      <c r="M24061" s="196"/>
      <c r="N24061" s="197"/>
      <c r="O24061" s="197"/>
      <c r="P24061" s="231"/>
    </row>
    <row r="24062" spans="2:16">
      <c r="B24062" s="351"/>
      <c r="C24062" s="435"/>
      <c r="D24062" s="399"/>
      <c r="E24062" s="400"/>
      <c r="G24062" s="401"/>
      <c r="H24062" s="401"/>
      <c r="I24062" s="401"/>
      <c r="J24062" s="194"/>
      <c r="K24062" s="194"/>
      <c r="L24062" s="195"/>
      <c r="M24062" s="196"/>
      <c r="N24062" s="197"/>
      <c r="O24062" s="197"/>
      <c r="P24062" s="231"/>
    </row>
    <row r="24063" spans="2:16">
      <c r="B24063" s="351"/>
      <c r="C24063" s="435"/>
      <c r="D24063" s="399"/>
      <c r="E24063" s="400"/>
      <c r="G24063" s="401"/>
      <c r="H24063" s="401"/>
      <c r="I24063" s="401"/>
      <c r="J24063" s="194"/>
      <c r="K24063" s="194"/>
      <c r="L24063" s="195"/>
      <c r="M24063" s="196"/>
      <c r="N24063" s="197"/>
      <c r="O24063" s="197"/>
      <c r="P24063" s="231"/>
    </row>
    <row r="24064" spans="2:16">
      <c r="B24064" s="351"/>
      <c r="C24064" s="435"/>
      <c r="D24064" s="399"/>
      <c r="E24064" s="400"/>
      <c r="G24064" s="401"/>
      <c r="H24064" s="401"/>
      <c r="I24064" s="401"/>
      <c r="J24064" s="194"/>
      <c r="K24064" s="194"/>
      <c r="L24064" s="195"/>
      <c r="M24064" s="196"/>
      <c r="N24064" s="197"/>
      <c r="O24064" s="197"/>
      <c r="P24064" s="231"/>
    </row>
    <row r="24065" spans="2:16">
      <c r="B24065" s="351"/>
      <c r="C24065" s="435"/>
      <c r="D24065" s="399"/>
      <c r="E24065" s="400"/>
      <c r="G24065" s="401"/>
      <c r="H24065" s="401"/>
      <c r="I24065" s="401"/>
      <c r="J24065" s="194"/>
      <c r="K24065" s="194"/>
      <c r="L24065" s="195"/>
      <c r="M24065" s="196"/>
      <c r="N24065" s="197"/>
      <c r="O24065" s="197"/>
      <c r="P24065" s="231"/>
    </row>
    <row r="24066" spans="2:16">
      <c r="B24066" s="351"/>
      <c r="C24066" s="435"/>
      <c r="D24066" s="399"/>
      <c r="E24066" s="400"/>
      <c r="G24066" s="401"/>
      <c r="H24066" s="401"/>
      <c r="I24066" s="401"/>
      <c r="J24066" s="194"/>
      <c r="K24066" s="194"/>
      <c r="L24066" s="195"/>
      <c r="M24066" s="196"/>
      <c r="N24066" s="197"/>
      <c r="O24066" s="197"/>
      <c r="P24066" s="231"/>
    </row>
    <row r="24067" spans="2:16">
      <c r="B24067" s="351"/>
      <c r="C24067" s="435"/>
      <c r="D24067" s="399"/>
      <c r="E24067" s="400"/>
      <c r="G24067" s="401"/>
      <c r="H24067" s="401"/>
      <c r="I24067" s="401"/>
      <c r="J24067" s="194"/>
      <c r="K24067" s="194"/>
      <c r="L24067" s="195"/>
      <c r="M24067" s="196"/>
      <c r="N24067" s="197"/>
      <c r="O24067" s="197"/>
      <c r="P24067" s="231"/>
    </row>
    <row r="24068" spans="2:16">
      <c r="B24068" s="351"/>
      <c r="C24068" s="435"/>
      <c r="D24068" s="399"/>
      <c r="E24068" s="400"/>
      <c r="G24068" s="401"/>
      <c r="H24068" s="401"/>
      <c r="I24068" s="401"/>
      <c r="J24068" s="194"/>
      <c r="K24068" s="194"/>
      <c r="L24068" s="195"/>
      <c r="M24068" s="196"/>
      <c r="N24068" s="197"/>
      <c r="O24068" s="197"/>
      <c r="P24068" s="231"/>
    </row>
    <row r="24069" spans="2:16">
      <c r="B24069" s="351"/>
      <c r="C24069" s="435"/>
      <c r="D24069" s="399"/>
      <c r="E24069" s="400"/>
      <c r="G24069" s="401"/>
      <c r="H24069" s="401"/>
      <c r="I24069" s="401"/>
      <c r="J24069" s="194"/>
      <c r="K24069" s="194"/>
      <c r="L24069" s="195"/>
      <c r="M24069" s="196"/>
      <c r="N24069" s="197"/>
      <c r="O24069" s="197"/>
      <c r="P24069" s="231"/>
    </row>
    <row r="24070" spans="2:16">
      <c r="B24070" s="351"/>
      <c r="C24070" s="435"/>
      <c r="D24070" s="399"/>
      <c r="E24070" s="400"/>
      <c r="G24070" s="401"/>
      <c r="H24070" s="401"/>
      <c r="I24070" s="401"/>
      <c r="J24070" s="194"/>
      <c r="K24070" s="194"/>
      <c r="L24070" s="195"/>
      <c r="M24070" s="196"/>
      <c r="N24070" s="197"/>
      <c r="O24070" s="197"/>
      <c r="P24070" s="231"/>
    </row>
    <row r="24071" spans="2:16">
      <c r="B24071" s="351"/>
      <c r="C24071" s="435"/>
      <c r="D24071" s="399"/>
      <c r="E24071" s="400"/>
      <c r="G24071" s="401"/>
      <c r="H24071" s="401"/>
      <c r="I24071" s="401"/>
      <c r="J24071" s="194"/>
      <c r="K24071" s="194"/>
      <c r="L24071" s="195"/>
      <c r="M24071" s="196"/>
      <c r="N24071" s="197"/>
      <c r="O24071" s="197"/>
      <c r="P24071" s="231"/>
    </row>
    <row r="24072" spans="2:16">
      <c r="B24072" s="351"/>
      <c r="C24072" s="435"/>
      <c r="D24072" s="399"/>
      <c r="E24072" s="400"/>
      <c r="G24072" s="401"/>
      <c r="H24072" s="401"/>
      <c r="I24072" s="401"/>
      <c r="J24072" s="194"/>
      <c r="K24072" s="194"/>
      <c r="L24072" s="195"/>
      <c r="M24072" s="196"/>
      <c r="N24072" s="197"/>
      <c r="O24072" s="197"/>
      <c r="P24072" s="231"/>
    </row>
    <row r="24073" spans="2:16">
      <c r="B24073" s="351"/>
      <c r="C24073" s="435"/>
      <c r="D24073" s="399"/>
      <c r="E24073" s="400"/>
      <c r="G24073" s="401"/>
      <c r="H24073" s="401"/>
      <c r="I24073" s="401"/>
      <c r="J24073" s="194"/>
      <c r="K24073" s="194"/>
      <c r="L24073" s="195"/>
      <c r="M24073" s="196"/>
      <c r="N24073" s="197"/>
      <c r="O24073" s="197"/>
      <c r="P24073" s="231"/>
    </row>
    <row r="24074" spans="2:16">
      <c r="B24074" s="351"/>
      <c r="C24074" s="435"/>
      <c r="D24074" s="399"/>
      <c r="E24074" s="400"/>
      <c r="G24074" s="401"/>
      <c r="H24074" s="401"/>
      <c r="I24074" s="401"/>
      <c r="J24074" s="194"/>
      <c r="K24074" s="194"/>
      <c r="L24074" s="195"/>
      <c r="M24074" s="196"/>
      <c r="N24074" s="197"/>
      <c r="O24074" s="197"/>
      <c r="P24074" s="231"/>
    </row>
    <row r="24075" spans="2:16">
      <c r="B24075" s="351"/>
      <c r="C24075" s="435"/>
      <c r="D24075" s="399"/>
      <c r="E24075" s="400"/>
      <c r="G24075" s="401"/>
      <c r="H24075" s="401"/>
      <c r="I24075" s="401"/>
      <c r="J24075" s="194"/>
      <c r="K24075" s="194"/>
      <c r="L24075" s="195"/>
      <c r="M24075" s="196"/>
      <c r="N24075" s="197"/>
      <c r="O24075" s="197"/>
      <c r="P24075" s="231"/>
    </row>
    <row r="24076" spans="2:16">
      <c r="B24076" s="351"/>
      <c r="C24076" s="435"/>
      <c r="D24076" s="399"/>
      <c r="E24076" s="400"/>
      <c r="G24076" s="401"/>
      <c r="H24076" s="401"/>
      <c r="I24076" s="401"/>
      <c r="J24076" s="194"/>
      <c r="K24076" s="194"/>
      <c r="L24076" s="195"/>
      <c r="M24076" s="196"/>
      <c r="N24076" s="197"/>
      <c r="O24076" s="197"/>
      <c r="P24076" s="231"/>
    </row>
    <row r="24077" spans="2:16">
      <c r="B24077" s="351"/>
      <c r="C24077" s="435"/>
      <c r="D24077" s="399"/>
      <c r="E24077" s="400"/>
      <c r="G24077" s="401"/>
      <c r="H24077" s="401"/>
      <c r="I24077" s="401"/>
      <c r="J24077" s="194"/>
      <c r="K24077" s="194"/>
      <c r="L24077" s="195"/>
      <c r="M24077" s="196"/>
      <c r="N24077" s="197"/>
      <c r="O24077" s="197"/>
      <c r="P24077" s="231"/>
    </row>
    <row r="24078" spans="2:16">
      <c r="B24078" s="402"/>
      <c r="C24078" s="435"/>
      <c r="D24078" s="404"/>
      <c r="E24078" s="405"/>
      <c r="G24078" s="406"/>
      <c r="H24078" s="406"/>
      <c r="I24078" s="406"/>
      <c r="J24078" s="194"/>
      <c r="K24078" s="194"/>
      <c r="L24078" s="195"/>
      <c r="M24078" s="196"/>
      <c r="N24078" s="197"/>
      <c r="O24078" s="197"/>
      <c r="P24078" s="221"/>
    </row>
    <row r="24079" spans="2:16">
      <c r="B24079" s="351"/>
      <c r="C24079" s="435"/>
      <c r="D24079" s="399"/>
      <c r="E24079" s="400"/>
      <c r="G24079" s="401"/>
      <c r="H24079" s="401"/>
      <c r="I24079" s="401"/>
      <c r="J24079" s="194"/>
      <c r="K24079" s="194"/>
      <c r="L24079" s="195"/>
      <c r="M24079" s="196"/>
      <c r="N24079" s="197"/>
      <c r="O24079" s="197"/>
      <c r="P24079" s="231"/>
    </row>
    <row r="24080" spans="2:16">
      <c r="B24080" s="351"/>
      <c r="C24080" s="435"/>
      <c r="D24080" s="399"/>
      <c r="E24080" s="400"/>
      <c r="G24080" s="401"/>
      <c r="H24080" s="401"/>
      <c r="I24080" s="401"/>
      <c r="J24080" s="194"/>
      <c r="K24080" s="194"/>
      <c r="L24080" s="195"/>
      <c r="M24080" s="196"/>
      <c r="N24080" s="197"/>
      <c r="O24080" s="197"/>
      <c r="P24080" s="231"/>
    </row>
    <row r="24081" spans="2:16">
      <c r="B24081" s="351"/>
      <c r="C24081" s="435"/>
      <c r="D24081" s="399"/>
      <c r="E24081" s="400"/>
      <c r="G24081" s="401"/>
      <c r="H24081" s="401"/>
      <c r="I24081" s="401"/>
      <c r="J24081" s="194"/>
      <c r="K24081" s="194"/>
      <c r="L24081" s="195"/>
      <c r="M24081" s="196"/>
      <c r="N24081" s="197"/>
      <c r="O24081" s="197"/>
      <c r="P24081" s="231"/>
    </row>
    <row r="24082" spans="2:16">
      <c r="B24082" s="351"/>
      <c r="C24082" s="435"/>
      <c r="D24082" s="399"/>
      <c r="E24082" s="400"/>
      <c r="G24082" s="401"/>
      <c r="H24082" s="401"/>
      <c r="I24082" s="401"/>
      <c r="J24082" s="194"/>
      <c r="K24082" s="194"/>
      <c r="L24082" s="195"/>
      <c r="M24082" s="196"/>
      <c r="N24082" s="197"/>
      <c r="O24082" s="197"/>
      <c r="P24082" s="231"/>
    </row>
    <row r="24083" spans="2:16">
      <c r="B24083" s="351"/>
      <c r="C24083" s="435"/>
      <c r="D24083" s="399"/>
      <c r="E24083" s="400"/>
      <c r="G24083" s="401"/>
      <c r="H24083" s="401"/>
      <c r="I24083" s="401"/>
      <c r="J24083" s="194"/>
      <c r="K24083" s="194"/>
      <c r="L24083" s="195"/>
      <c r="M24083" s="196"/>
      <c r="N24083" s="197"/>
      <c r="O24083" s="197"/>
      <c r="P24083" s="231"/>
    </row>
    <row r="24084" spans="2:16">
      <c r="B24084" s="351"/>
      <c r="C24084" s="435"/>
      <c r="D24084" s="399"/>
      <c r="E24084" s="400"/>
      <c r="G24084" s="401"/>
      <c r="H24084" s="401"/>
      <c r="I24084" s="401"/>
      <c r="J24084" s="194"/>
      <c r="K24084" s="194"/>
      <c r="L24084" s="195"/>
      <c r="M24084" s="196"/>
      <c r="N24084" s="197"/>
      <c r="O24084" s="197"/>
      <c r="P24084" s="231"/>
    </row>
    <row r="24085" spans="2:16">
      <c r="B24085" s="351"/>
      <c r="C24085" s="435"/>
      <c r="D24085" s="399"/>
      <c r="E24085" s="400"/>
      <c r="G24085" s="401"/>
      <c r="H24085" s="401"/>
      <c r="I24085" s="401"/>
      <c r="J24085" s="194"/>
      <c r="K24085" s="194"/>
      <c r="L24085" s="195"/>
      <c r="M24085" s="196"/>
      <c r="N24085" s="197"/>
      <c r="O24085" s="197"/>
      <c r="P24085" s="231"/>
    </row>
    <row r="24086" spans="2:16">
      <c r="B24086" s="351"/>
      <c r="C24086" s="435"/>
      <c r="D24086" s="399"/>
      <c r="E24086" s="400"/>
      <c r="G24086" s="401"/>
      <c r="H24086" s="401"/>
      <c r="I24086" s="401"/>
      <c r="J24086" s="194"/>
      <c r="K24086" s="194"/>
      <c r="L24086" s="195"/>
      <c r="M24086" s="196"/>
      <c r="N24086" s="197"/>
      <c r="O24086" s="197"/>
      <c r="P24086" s="231"/>
    </row>
    <row r="24087" spans="2:16">
      <c r="B24087" s="351"/>
      <c r="C24087" s="435"/>
      <c r="D24087" s="399"/>
      <c r="E24087" s="400"/>
      <c r="G24087" s="401"/>
      <c r="H24087" s="401"/>
      <c r="I24087" s="401"/>
      <c r="J24087" s="194"/>
      <c r="K24087" s="194"/>
      <c r="L24087" s="195"/>
      <c r="M24087" s="196"/>
      <c r="N24087" s="197"/>
      <c r="O24087" s="197"/>
      <c r="P24087" s="231"/>
    </row>
    <row r="24088" spans="2:16">
      <c r="B24088" s="351"/>
      <c r="C24088" s="435"/>
      <c r="D24088" s="399"/>
      <c r="E24088" s="400"/>
      <c r="G24088" s="401"/>
      <c r="H24088" s="401"/>
      <c r="I24088" s="401"/>
      <c r="J24088" s="194"/>
      <c r="K24088" s="194"/>
      <c r="L24088" s="195"/>
      <c r="M24088" s="196"/>
      <c r="N24088" s="197"/>
      <c r="O24088" s="197"/>
      <c r="P24088" s="231"/>
    </row>
    <row r="24089" spans="2:16">
      <c r="B24089" s="351"/>
      <c r="C24089" s="435"/>
      <c r="D24089" s="399"/>
      <c r="E24089" s="400"/>
      <c r="G24089" s="401"/>
      <c r="H24089" s="401"/>
      <c r="I24089" s="401"/>
      <c r="J24089" s="194"/>
      <c r="K24089" s="194"/>
      <c r="L24089" s="195"/>
      <c r="M24089" s="196"/>
      <c r="N24089" s="197"/>
      <c r="O24089" s="197"/>
      <c r="P24089" s="231"/>
    </row>
    <row r="24090" spans="2:16">
      <c r="B24090" s="351"/>
      <c r="C24090" s="435"/>
      <c r="D24090" s="399"/>
      <c r="E24090" s="400"/>
      <c r="G24090" s="401"/>
      <c r="H24090" s="401"/>
      <c r="I24090" s="401"/>
      <c r="J24090" s="194"/>
      <c r="K24090" s="194"/>
      <c r="L24090" s="195"/>
      <c r="M24090" s="196"/>
      <c r="N24090" s="197"/>
      <c r="O24090" s="197"/>
      <c r="P24090" s="231"/>
    </row>
    <row r="24091" spans="2:16">
      <c r="B24091" s="351"/>
      <c r="C24091" s="435"/>
      <c r="D24091" s="399"/>
      <c r="E24091" s="400"/>
      <c r="G24091" s="401"/>
      <c r="H24091" s="401"/>
      <c r="I24091" s="401"/>
      <c r="J24091" s="194"/>
      <c r="K24091" s="194"/>
      <c r="L24091" s="195"/>
      <c r="M24091" s="196"/>
      <c r="N24091" s="197"/>
      <c r="O24091" s="197"/>
      <c r="P24091" s="231"/>
    </row>
    <row r="24092" spans="2:16">
      <c r="B24092" s="351"/>
      <c r="C24092" s="435"/>
      <c r="D24092" s="399"/>
      <c r="E24092" s="400"/>
      <c r="G24092" s="401"/>
      <c r="H24092" s="401"/>
      <c r="I24092" s="401"/>
      <c r="J24092" s="194"/>
      <c r="K24092" s="194"/>
      <c r="L24092" s="195"/>
      <c r="M24092" s="196"/>
      <c r="N24092" s="197"/>
      <c r="O24092" s="197"/>
      <c r="P24092" s="231"/>
    </row>
    <row r="24093" spans="2:16">
      <c r="B24093" s="351"/>
      <c r="C24093" s="435"/>
      <c r="D24093" s="399"/>
      <c r="E24093" s="400"/>
      <c r="G24093" s="401"/>
      <c r="H24093" s="401"/>
      <c r="I24093" s="401"/>
      <c r="J24093" s="194"/>
      <c r="K24093" s="194"/>
      <c r="L24093" s="195"/>
      <c r="M24093" s="196"/>
      <c r="N24093" s="197"/>
      <c r="O24093" s="197"/>
      <c r="P24093" s="231"/>
    </row>
    <row r="24094" spans="2:16">
      <c r="B24094" s="351"/>
      <c r="C24094" s="435"/>
      <c r="D24094" s="399"/>
      <c r="E24094" s="400"/>
      <c r="G24094" s="401"/>
      <c r="H24094" s="401"/>
      <c r="I24094" s="401"/>
      <c r="J24094" s="194"/>
      <c r="K24094" s="194"/>
      <c r="L24094" s="195"/>
      <c r="M24094" s="196"/>
      <c r="N24094" s="197"/>
      <c r="O24094" s="197"/>
      <c r="P24094" s="231"/>
    </row>
    <row r="24095" spans="2:16">
      <c r="B24095" s="351"/>
      <c r="C24095" s="435"/>
      <c r="D24095" s="399"/>
      <c r="E24095" s="400"/>
      <c r="G24095" s="401"/>
      <c r="H24095" s="401"/>
      <c r="I24095" s="401"/>
      <c r="J24095" s="194"/>
      <c r="K24095" s="194"/>
      <c r="L24095" s="195"/>
      <c r="M24095" s="196"/>
      <c r="N24095" s="197"/>
      <c r="O24095" s="197"/>
      <c r="P24095" s="231"/>
    </row>
    <row r="24096" spans="2:16">
      <c r="B24096" s="351"/>
      <c r="C24096" s="435"/>
      <c r="D24096" s="399"/>
      <c r="E24096" s="400"/>
      <c r="G24096" s="401"/>
      <c r="H24096" s="401"/>
      <c r="I24096" s="401"/>
      <c r="J24096" s="194"/>
      <c r="K24096" s="194"/>
      <c r="L24096" s="195"/>
      <c r="M24096" s="196"/>
      <c r="N24096" s="197"/>
      <c r="O24096" s="197"/>
      <c r="P24096" s="231"/>
    </row>
    <row r="24097" spans="2:16">
      <c r="B24097" s="351"/>
      <c r="C24097" s="435"/>
      <c r="D24097" s="399"/>
      <c r="E24097" s="400"/>
      <c r="G24097" s="401"/>
      <c r="H24097" s="401"/>
      <c r="I24097" s="401"/>
      <c r="J24097" s="194"/>
      <c r="K24097" s="194"/>
      <c r="L24097" s="195"/>
      <c r="M24097" s="196"/>
      <c r="N24097" s="197"/>
      <c r="O24097" s="197"/>
      <c r="P24097" s="231"/>
    </row>
    <row r="24098" spans="2:16">
      <c r="B24098" s="351"/>
      <c r="C24098" s="435"/>
      <c r="D24098" s="399"/>
      <c r="E24098" s="400"/>
      <c r="G24098" s="401"/>
      <c r="H24098" s="401"/>
      <c r="I24098" s="401"/>
      <c r="J24098" s="194"/>
      <c r="K24098" s="194"/>
      <c r="L24098" s="195"/>
      <c r="M24098" s="196"/>
      <c r="N24098" s="197"/>
      <c r="O24098" s="197"/>
      <c r="P24098" s="231"/>
    </row>
    <row r="24099" spans="2:16">
      <c r="B24099" s="351"/>
      <c r="C24099" s="435"/>
      <c r="D24099" s="399"/>
      <c r="E24099" s="400"/>
      <c r="G24099" s="401"/>
      <c r="H24099" s="401"/>
      <c r="I24099" s="401"/>
      <c r="J24099" s="194"/>
      <c r="K24099" s="194"/>
      <c r="L24099" s="195"/>
      <c r="M24099" s="196"/>
      <c r="N24099" s="197"/>
      <c r="O24099" s="197"/>
      <c r="P24099" s="231"/>
    </row>
    <row r="24100" spans="2:16">
      <c r="B24100" s="351"/>
      <c r="C24100" s="435"/>
      <c r="D24100" s="399"/>
      <c r="E24100" s="400"/>
      <c r="G24100" s="401"/>
      <c r="H24100" s="401"/>
      <c r="I24100" s="401"/>
      <c r="J24100" s="194"/>
      <c r="K24100" s="194"/>
      <c r="L24100" s="195"/>
      <c r="M24100" s="196"/>
      <c r="N24100" s="197"/>
      <c r="O24100" s="197"/>
      <c r="P24100" s="231"/>
    </row>
    <row r="24101" spans="2:16">
      <c r="B24101" s="351"/>
      <c r="C24101" s="435"/>
      <c r="D24101" s="399"/>
      <c r="E24101" s="400"/>
      <c r="G24101" s="401"/>
      <c r="H24101" s="401"/>
      <c r="I24101" s="401"/>
      <c r="J24101" s="194"/>
      <c r="K24101" s="194"/>
      <c r="L24101" s="195"/>
      <c r="M24101" s="196"/>
      <c r="N24101" s="197"/>
      <c r="O24101" s="197"/>
      <c r="P24101" s="231"/>
    </row>
    <row r="24102" spans="2:16">
      <c r="B24102" s="351"/>
      <c r="C24102" s="435"/>
      <c r="D24102" s="399"/>
      <c r="E24102" s="400"/>
      <c r="G24102" s="401"/>
      <c r="H24102" s="401"/>
      <c r="I24102" s="401"/>
      <c r="J24102" s="194"/>
      <c r="K24102" s="194"/>
      <c r="L24102" s="195"/>
      <c r="M24102" s="196"/>
      <c r="N24102" s="197"/>
      <c r="O24102" s="197"/>
      <c r="P24102" s="231"/>
    </row>
    <row r="24103" spans="2:16">
      <c r="B24103" s="351"/>
      <c r="C24103" s="435"/>
      <c r="D24103" s="399"/>
      <c r="E24103" s="400"/>
      <c r="G24103" s="401"/>
      <c r="H24103" s="401"/>
      <c r="I24103" s="401"/>
      <c r="J24103" s="194"/>
      <c r="K24103" s="194"/>
      <c r="L24103" s="195"/>
      <c r="M24103" s="196"/>
      <c r="N24103" s="197"/>
      <c r="O24103" s="197"/>
      <c r="P24103" s="231"/>
    </row>
    <row r="24104" spans="2:16">
      <c r="B24104" s="351"/>
      <c r="C24104" s="435"/>
      <c r="D24104" s="399"/>
      <c r="E24104" s="400"/>
      <c r="G24104" s="401"/>
      <c r="H24104" s="401"/>
      <c r="I24104" s="401"/>
      <c r="J24104" s="194"/>
      <c r="K24104" s="194"/>
      <c r="L24104" s="195"/>
      <c r="M24104" s="196"/>
      <c r="N24104" s="197"/>
      <c r="O24104" s="197"/>
      <c r="P24104" s="231"/>
    </row>
    <row r="24105" spans="2:16">
      <c r="B24105" s="351"/>
      <c r="C24105" s="435"/>
      <c r="D24105" s="399"/>
      <c r="E24105" s="400"/>
      <c r="G24105" s="401"/>
      <c r="H24105" s="401"/>
      <c r="I24105" s="401"/>
      <c r="J24105" s="194"/>
      <c r="K24105" s="194"/>
      <c r="L24105" s="195"/>
      <c r="M24105" s="196"/>
      <c r="N24105" s="197"/>
      <c r="O24105" s="197"/>
      <c r="P24105" s="231"/>
    </row>
    <row r="24106" spans="2:16">
      <c r="B24106" s="351"/>
      <c r="C24106" s="435"/>
      <c r="D24106" s="399"/>
      <c r="E24106" s="400"/>
      <c r="G24106" s="401"/>
      <c r="H24106" s="401"/>
      <c r="I24106" s="401"/>
      <c r="J24106" s="194"/>
      <c r="K24106" s="194"/>
      <c r="L24106" s="195"/>
      <c r="M24106" s="196"/>
      <c r="N24106" s="197"/>
      <c r="O24106" s="197"/>
      <c r="P24106" s="231"/>
    </row>
    <row r="24107" spans="2:16">
      <c r="B24107" s="351"/>
      <c r="C24107" s="435"/>
      <c r="D24107" s="399"/>
      <c r="E24107" s="400"/>
      <c r="G24107" s="401"/>
      <c r="H24107" s="401"/>
      <c r="I24107" s="401"/>
      <c r="J24107" s="194"/>
      <c r="K24107" s="194"/>
      <c r="L24107" s="195"/>
      <c r="M24107" s="196"/>
      <c r="N24107" s="197"/>
      <c r="O24107" s="197"/>
      <c r="P24107" s="231"/>
    </row>
    <row r="24108" spans="2:16">
      <c r="B24108" s="351"/>
      <c r="C24108" s="435"/>
      <c r="D24108" s="399"/>
      <c r="E24108" s="400"/>
      <c r="G24108" s="401"/>
      <c r="H24108" s="401"/>
      <c r="I24108" s="401"/>
      <c r="J24108" s="194"/>
      <c r="K24108" s="194"/>
      <c r="L24108" s="195"/>
      <c r="M24108" s="196"/>
      <c r="N24108" s="197"/>
      <c r="O24108" s="197"/>
      <c r="P24108" s="231"/>
    </row>
    <row r="24109" spans="2:16">
      <c r="B24109" s="351"/>
      <c r="C24109" s="435"/>
      <c r="D24109" s="399"/>
      <c r="E24109" s="400"/>
      <c r="G24109" s="401"/>
      <c r="H24109" s="401"/>
      <c r="I24109" s="401"/>
      <c r="J24109" s="194"/>
      <c r="K24109" s="194"/>
      <c r="L24109" s="195"/>
      <c r="M24109" s="196"/>
      <c r="N24109" s="197"/>
      <c r="O24109" s="197"/>
      <c r="P24109" s="231"/>
    </row>
    <row r="24110" spans="2:16">
      <c r="B24110" s="351"/>
      <c r="C24110" s="435"/>
      <c r="D24110" s="399"/>
      <c r="E24110" s="400"/>
      <c r="G24110" s="401"/>
      <c r="H24110" s="401"/>
      <c r="I24110" s="401"/>
      <c r="J24110" s="194"/>
      <c r="K24110" s="194"/>
      <c r="L24110" s="195"/>
      <c r="M24110" s="196"/>
      <c r="N24110" s="197"/>
      <c r="O24110" s="197"/>
      <c r="P24110" s="231"/>
    </row>
    <row r="24111" spans="2:16">
      <c r="B24111" s="351"/>
      <c r="C24111" s="435"/>
      <c r="D24111" s="399"/>
      <c r="E24111" s="400"/>
      <c r="G24111" s="401"/>
      <c r="H24111" s="401"/>
      <c r="I24111" s="401"/>
      <c r="J24111" s="194"/>
      <c r="K24111" s="194"/>
      <c r="L24111" s="195"/>
      <c r="M24111" s="196"/>
      <c r="N24111" s="197"/>
      <c r="O24111" s="197"/>
      <c r="P24111" s="231"/>
    </row>
    <row r="24112" spans="2:16">
      <c r="B24112" s="351"/>
      <c r="C24112" s="435"/>
      <c r="D24112" s="399"/>
      <c r="E24112" s="400"/>
      <c r="G24112" s="401"/>
      <c r="H24112" s="401"/>
      <c r="I24112" s="401"/>
      <c r="J24112" s="194"/>
      <c r="K24112" s="194"/>
      <c r="L24112" s="195"/>
      <c r="M24112" s="196"/>
      <c r="N24112" s="197"/>
      <c r="O24112" s="197"/>
      <c r="P24112" s="231"/>
    </row>
    <row r="24113" spans="2:16">
      <c r="B24113" s="351"/>
      <c r="C24113" s="435"/>
      <c r="D24113" s="399"/>
      <c r="E24113" s="400"/>
      <c r="G24113" s="401"/>
      <c r="H24113" s="401"/>
      <c r="I24113" s="401"/>
      <c r="J24113" s="194"/>
      <c r="K24113" s="194"/>
      <c r="L24113" s="195"/>
      <c r="M24113" s="196"/>
      <c r="N24113" s="197"/>
      <c r="O24113" s="197"/>
      <c r="P24113" s="231"/>
    </row>
    <row r="24114" spans="2:16">
      <c r="B24114" s="351"/>
      <c r="C24114" s="435"/>
      <c r="D24114" s="399"/>
      <c r="E24114" s="400"/>
      <c r="G24114" s="401"/>
      <c r="H24114" s="401"/>
      <c r="I24114" s="401"/>
      <c r="J24114" s="194"/>
      <c r="K24114" s="194"/>
      <c r="L24114" s="195"/>
      <c r="M24114" s="196"/>
      <c r="N24114" s="197"/>
      <c r="O24114" s="197"/>
      <c r="P24114" s="231"/>
    </row>
    <row r="24115" spans="2:16">
      <c r="B24115" s="351"/>
      <c r="C24115" s="435"/>
      <c r="D24115" s="399"/>
      <c r="E24115" s="400"/>
      <c r="G24115" s="401"/>
      <c r="H24115" s="401"/>
      <c r="I24115" s="401"/>
      <c r="J24115" s="194"/>
      <c r="K24115" s="194"/>
      <c r="L24115" s="195"/>
      <c r="M24115" s="196"/>
      <c r="N24115" s="197"/>
      <c r="O24115" s="197"/>
      <c r="P24115" s="231"/>
    </row>
    <row r="24116" spans="2:16">
      <c r="B24116" s="351"/>
      <c r="C24116" s="435"/>
      <c r="D24116" s="399"/>
      <c r="E24116" s="400"/>
      <c r="G24116" s="401"/>
      <c r="H24116" s="401"/>
      <c r="I24116" s="401"/>
      <c r="J24116" s="194"/>
      <c r="K24116" s="194"/>
      <c r="L24116" s="195"/>
      <c r="M24116" s="196"/>
      <c r="N24116" s="197"/>
      <c r="O24116" s="197"/>
      <c r="P24116" s="231"/>
    </row>
    <row r="24117" spans="2:16">
      <c r="B24117" s="351"/>
      <c r="C24117" s="435"/>
      <c r="D24117" s="399"/>
      <c r="E24117" s="400"/>
      <c r="G24117" s="401"/>
      <c r="H24117" s="401"/>
      <c r="I24117" s="401"/>
      <c r="J24117" s="194"/>
      <c r="K24117" s="194"/>
      <c r="L24117" s="195"/>
      <c r="M24117" s="196"/>
      <c r="N24117" s="197"/>
      <c r="O24117" s="197"/>
      <c r="P24117" s="231"/>
    </row>
    <row r="24118" spans="2:16">
      <c r="B24118" s="351"/>
      <c r="C24118" s="435"/>
      <c r="D24118" s="399"/>
      <c r="E24118" s="400"/>
      <c r="G24118" s="401"/>
      <c r="H24118" s="401"/>
      <c r="I24118" s="401"/>
      <c r="J24118" s="194"/>
      <c r="K24118" s="194"/>
      <c r="L24118" s="195"/>
      <c r="M24118" s="196"/>
      <c r="N24118" s="197"/>
      <c r="O24118" s="197"/>
      <c r="P24118" s="231"/>
    </row>
    <row r="24119" spans="2:16">
      <c r="B24119" s="351"/>
      <c r="C24119" s="435"/>
      <c r="D24119" s="399"/>
      <c r="E24119" s="400"/>
      <c r="G24119" s="401"/>
      <c r="H24119" s="401"/>
      <c r="I24119" s="401"/>
      <c r="J24119" s="194"/>
      <c r="K24119" s="194"/>
      <c r="L24119" s="195"/>
      <c r="M24119" s="196"/>
      <c r="N24119" s="197"/>
      <c r="O24119" s="197"/>
      <c r="P24119" s="231"/>
    </row>
    <row r="24120" spans="2:16">
      <c r="B24120" s="351"/>
      <c r="C24120" s="435"/>
      <c r="D24120" s="399"/>
      <c r="E24120" s="400"/>
      <c r="G24120" s="401"/>
      <c r="H24120" s="401"/>
      <c r="I24120" s="401"/>
      <c r="J24120" s="194"/>
      <c r="K24120" s="194"/>
      <c r="L24120" s="195"/>
      <c r="M24120" s="196"/>
      <c r="N24120" s="197"/>
      <c r="O24120" s="197"/>
      <c r="P24120" s="231"/>
    </row>
    <row r="24121" spans="2:16">
      <c r="B24121" s="351"/>
      <c r="C24121" s="435"/>
      <c r="D24121" s="399"/>
      <c r="E24121" s="400"/>
      <c r="G24121" s="401"/>
      <c r="H24121" s="401"/>
      <c r="I24121" s="401"/>
      <c r="J24121" s="194"/>
      <c r="K24121" s="194"/>
      <c r="L24121" s="195"/>
      <c r="M24121" s="196"/>
      <c r="N24121" s="197"/>
      <c r="O24121" s="197"/>
      <c r="P24121" s="231"/>
    </row>
    <row r="24122" spans="2:16">
      <c r="B24122" s="351"/>
      <c r="C24122" s="435"/>
      <c r="D24122" s="399"/>
      <c r="E24122" s="400"/>
      <c r="G24122" s="401"/>
      <c r="H24122" s="401"/>
      <c r="I24122" s="401"/>
      <c r="J24122" s="194"/>
      <c r="K24122" s="194"/>
      <c r="L24122" s="195"/>
      <c r="M24122" s="196"/>
      <c r="N24122" s="197"/>
      <c r="O24122" s="197"/>
      <c r="P24122" s="231"/>
    </row>
    <row r="24123" spans="2:16">
      <c r="B24123" s="351"/>
      <c r="C24123" s="435"/>
      <c r="D24123" s="399"/>
      <c r="E24123" s="400"/>
      <c r="G24123" s="401"/>
      <c r="H24123" s="401"/>
      <c r="I24123" s="401"/>
      <c r="J24123" s="194"/>
      <c r="K24123" s="194"/>
      <c r="L24123" s="195"/>
      <c r="M24123" s="196"/>
      <c r="N24123" s="197"/>
      <c r="O24123" s="197"/>
      <c r="P24123" s="231"/>
    </row>
    <row r="24124" spans="2:16">
      <c r="B24124" s="351"/>
      <c r="C24124" s="435"/>
      <c r="D24124" s="399"/>
      <c r="E24124" s="400"/>
      <c r="G24124" s="401"/>
      <c r="H24124" s="401"/>
      <c r="I24124" s="401"/>
      <c r="J24124" s="194"/>
      <c r="K24124" s="194"/>
      <c r="L24124" s="195"/>
      <c r="M24124" s="196"/>
      <c r="N24124" s="197"/>
      <c r="O24124" s="197"/>
      <c r="P24124" s="231"/>
    </row>
    <row r="24125" spans="2:16">
      <c r="B24125" s="351"/>
      <c r="C24125" s="435"/>
      <c r="D24125" s="399"/>
      <c r="E24125" s="400"/>
      <c r="G24125" s="401"/>
      <c r="H24125" s="401"/>
      <c r="I24125" s="401"/>
      <c r="J24125" s="194"/>
      <c r="K24125" s="194"/>
      <c r="L24125" s="195"/>
      <c r="M24125" s="196"/>
      <c r="N24125" s="197"/>
      <c r="O24125" s="197"/>
      <c r="P24125" s="231"/>
    </row>
    <row r="24126" spans="2:16">
      <c r="B24126" s="351"/>
      <c r="C24126" s="435"/>
      <c r="D24126" s="399"/>
      <c r="E24126" s="400"/>
      <c r="G24126" s="401"/>
      <c r="H24126" s="401"/>
      <c r="I24126" s="401"/>
      <c r="J24126" s="194"/>
      <c r="K24126" s="194"/>
      <c r="L24126" s="195"/>
      <c r="M24126" s="196"/>
      <c r="N24126" s="197"/>
      <c r="O24126" s="197"/>
      <c r="P24126" s="231"/>
    </row>
    <row r="24127" spans="2:16">
      <c r="B24127" s="351"/>
      <c r="C24127" s="435"/>
      <c r="D24127" s="399"/>
      <c r="E24127" s="400"/>
      <c r="G24127" s="401"/>
      <c r="H24127" s="401"/>
      <c r="I24127" s="401"/>
      <c r="J24127" s="194"/>
      <c r="K24127" s="194"/>
      <c r="L24127" s="195"/>
      <c r="M24127" s="196"/>
      <c r="N24127" s="197"/>
      <c r="O24127" s="197"/>
      <c r="P24127" s="231"/>
    </row>
    <row r="24128" spans="2:16">
      <c r="B24128" s="351"/>
      <c r="C24128" s="435"/>
      <c r="D24128" s="399"/>
      <c r="E24128" s="400"/>
      <c r="G24128" s="401"/>
      <c r="H24128" s="401"/>
      <c r="I24128" s="401"/>
      <c r="J24128" s="194"/>
      <c r="K24128" s="194"/>
      <c r="L24128" s="195"/>
      <c r="M24128" s="196"/>
      <c r="N24128" s="197"/>
      <c r="O24128" s="197"/>
      <c r="P24128" s="231"/>
    </row>
    <row r="24129" spans="2:16">
      <c r="B24129" s="351"/>
      <c r="C24129" s="435"/>
      <c r="D24129" s="399"/>
      <c r="E24129" s="400"/>
      <c r="G24129" s="401"/>
      <c r="H24129" s="401"/>
      <c r="I24129" s="401"/>
      <c r="J24129" s="194"/>
      <c r="K24129" s="194"/>
      <c r="L24129" s="195"/>
      <c r="M24129" s="196"/>
      <c r="N24129" s="197"/>
      <c r="O24129" s="197"/>
      <c r="P24129" s="231"/>
    </row>
    <row r="24130" spans="2:16">
      <c r="B24130" s="351"/>
      <c r="C24130" s="435"/>
      <c r="D24130" s="399"/>
      <c r="E24130" s="400"/>
      <c r="G24130" s="401"/>
      <c r="H24130" s="401"/>
      <c r="I24130" s="401"/>
      <c r="J24130" s="194"/>
      <c r="K24130" s="194"/>
      <c r="L24130" s="195"/>
      <c r="M24130" s="196"/>
      <c r="N24130" s="197"/>
      <c r="O24130" s="197"/>
      <c r="P24130" s="231"/>
    </row>
    <row r="24131" spans="2:16">
      <c r="B24131" s="351"/>
      <c r="C24131" s="435"/>
      <c r="D24131" s="399"/>
      <c r="E24131" s="400"/>
      <c r="G24131" s="401"/>
      <c r="H24131" s="401"/>
      <c r="I24131" s="401"/>
      <c r="J24131" s="194"/>
      <c r="K24131" s="194"/>
      <c r="L24131" s="195"/>
      <c r="M24131" s="196"/>
      <c r="N24131" s="197"/>
      <c r="O24131" s="197"/>
      <c r="P24131" s="231"/>
    </row>
    <row r="24132" spans="2:16">
      <c r="B24132" s="351"/>
      <c r="C24132" s="435"/>
      <c r="D24132" s="399"/>
      <c r="E24132" s="400"/>
      <c r="G24132" s="401"/>
      <c r="H24132" s="401"/>
      <c r="I24132" s="401"/>
      <c r="J24132" s="194"/>
      <c r="K24132" s="194"/>
      <c r="L24132" s="195"/>
      <c r="M24132" s="196"/>
      <c r="N24132" s="197"/>
      <c r="O24132" s="197"/>
      <c r="P24132" s="231"/>
    </row>
    <row r="24133" spans="2:16">
      <c r="B24133" s="351"/>
      <c r="C24133" s="435"/>
      <c r="D24133" s="399"/>
      <c r="E24133" s="400"/>
      <c r="G24133" s="401"/>
      <c r="H24133" s="401"/>
      <c r="I24133" s="401"/>
      <c r="J24133" s="194"/>
      <c r="K24133" s="194"/>
      <c r="L24133" s="195"/>
      <c r="M24133" s="196"/>
      <c r="N24133" s="197"/>
      <c r="O24133" s="197"/>
      <c r="P24133" s="231"/>
    </row>
    <row r="24134" spans="2:16">
      <c r="B24134" s="351"/>
      <c r="C24134" s="435"/>
      <c r="D24134" s="399"/>
      <c r="E24134" s="400"/>
      <c r="G24134" s="401"/>
      <c r="H24134" s="401"/>
      <c r="I24134" s="401"/>
      <c r="J24134" s="194"/>
      <c r="K24134" s="194"/>
      <c r="L24134" s="195"/>
      <c r="M24134" s="196"/>
      <c r="N24134" s="197"/>
      <c r="O24134" s="197"/>
      <c r="P24134" s="231"/>
    </row>
    <row r="24135" spans="2:16">
      <c r="B24135" s="351"/>
      <c r="C24135" s="435"/>
      <c r="D24135" s="399"/>
      <c r="E24135" s="400"/>
      <c r="G24135" s="401"/>
      <c r="H24135" s="401"/>
      <c r="I24135" s="401"/>
      <c r="J24135" s="194"/>
      <c r="K24135" s="194"/>
      <c r="L24135" s="195"/>
      <c r="M24135" s="196"/>
      <c r="N24135" s="197"/>
      <c r="O24135" s="197"/>
      <c r="P24135" s="231"/>
    </row>
    <row r="24136" spans="2:16">
      <c r="B24136" s="351"/>
      <c r="C24136" s="435"/>
      <c r="D24136" s="399"/>
      <c r="E24136" s="400"/>
      <c r="G24136" s="401"/>
      <c r="H24136" s="401"/>
      <c r="I24136" s="401"/>
      <c r="J24136" s="194"/>
      <c r="K24136" s="194"/>
      <c r="L24136" s="195"/>
      <c r="M24136" s="196"/>
      <c r="N24136" s="197"/>
      <c r="O24136" s="197"/>
      <c r="P24136" s="231"/>
    </row>
    <row r="24137" spans="2:16">
      <c r="B24137" s="351"/>
      <c r="C24137" s="435"/>
      <c r="D24137" s="399"/>
      <c r="E24137" s="400"/>
      <c r="G24137" s="401"/>
      <c r="H24137" s="401"/>
      <c r="I24137" s="401"/>
      <c r="J24137" s="194"/>
      <c r="K24137" s="194"/>
      <c r="L24137" s="195"/>
      <c r="M24137" s="196"/>
      <c r="N24137" s="197"/>
      <c r="O24137" s="197"/>
      <c r="P24137" s="231"/>
    </row>
    <row r="24138" spans="2:16">
      <c r="B24138" s="351"/>
      <c r="C24138" s="435"/>
      <c r="D24138" s="399"/>
      <c r="E24138" s="400"/>
      <c r="G24138" s="401"/>
      <c r="H24138" s="401"/>
      <c r="I24138" s="401"/>
      <c r="J24138" s="194"/>
      <c r="K24138" s="194"/>
      <c r="L24138" s="195"/>
      <c r="M24138" s="196"/>
      <c r="N24138" s="197"/>
      <c r="O24138" s="197"/>
      <c r="P24138" s="231"/>
    </row>
    <row r="24139" spans="2:16">
      <c r="B24139" s="351"/>
      <c r="C24139" s="435"/>
      <c r="D24139" s="399"/>
      <c r="E24139" s="400"/>
      <c r="G24139" s="401"/>
      <c r="H24139" s="401"/>
      <c r="I24139" s="401"/>
      <c r="J24139" s="194"/>
      <c r="K24139" s="194"/>
      <c r="L24139" s="195"/>
      <c r="M24139" s="196"/>
      <c r="N24139" s="197"/>
      <c r="O24139" s="197"/>
      <c r="P24139" s="231"/>
    </row>
    <row r="24140" spans="2:16">
      <c r="B24140" s="351"/>
      <c r="C24140" s="435"/>
      <c r="D24140" s="399"/>
      <c r="E24140" s="400"/>
      <c r="G24140" s="401"/>
      <c r="H24140" s="401"/>
      <c r="I24140" s="401"/>
      <c r="J24140" s="194"/>
      <c r="K24140" s="194"/>
      <c r="L24140" s="195"/>
      <c r="M24140" s="196"/>
      <c r="N24140" s="197"/>
      <c r="O24140" s="197"/>
      <c r="P24140" s="231"/>
    </row>
    <row r="24141" spans="2:16">
      <c r="B24141" s="351"/>
      <c r="C24141" s="435"/>
      <c r="D24141" s="399"/>
      <c r="E24141" s="400"/>
      <c r="G24141" s="401"/>
      <c r="H24141" s="401"/>
      <c r="I24141" s="401"/>
      <c r="J24141" s="194"/>
      <c r="K24141" s="194"/>
      <c r="L24141" s="195"/>
      <c r="M24141" s="196"/>
      <c r="N24141" s="197"/>
      <c r="O24141" s="197"/>
      <c r="P24141" s="231"/>
    </row>
    <row r="24142" spans="2:16">
      <c r="B24142" s="351"/>
      <c r="C24142" s="435"/>
      <c r="D24142" s="399"/>
      <c r="E24142" s="400"/>
      <c r="G24142" s="401"/>
      <c r="H24142" s="401"/>
      <c r="I24142" s="401"/>
      <c r="J24142" s="194"/>
      <c r="K24142" s="194"/>
      <c r="L24142" s="195"/>
      <c r="M24142" s="196"/>
      <c r="N24142" s="197"/>
      <c r="O24142" s="197"/>
      <c r="P24142" s="231"/>
    </row>
    <row r="24143" spans="2:16">
      <c r="B24143" s="351"/>
      <c r="C24143" s="435"/>
      <c r="D24143" s="399"/>
      <c r="E24143" s="400"/>
      <c r="G24143" s="401"/>
      <c r="H24143" s="401"/>
      <c r="I24143" s="401"/>
      <c r="J24143" s="194"/>
      <c r="K24143" s="194"/>
      <c r="L24143" s="195"/>
      <c r="M24143" s="196"/>
      <c r="N24143" s="197"/>
      <c r="O24143" s="197"/>
      <c r="P24143" s="231"/>
    </row>
    <row r="24144" spans="2:16">
      <c r="B24144" s="351"/>
      <c r="C24144" s="435"/>
      <c r="D24144" s="399"/>
      <c r="E24144" s="400"/>
      <c r="G24144" s="401"/>
      <c r="H24144" s="401"/>
      <c r="I24144" s="401"/>
      <c r="J24144" s="194"/>
      <c r="K24144" s="194"/>
      <c r="L24144" s="195"/>
      <c r="M24144" s="196"/>
      <c r="N24144" s="197"/>
      <c r="O24144" s="197"/>
      <c r="P24144" s="231"/>
    </row>
    <row r="24145" spans="2:16">
      <c r="B24145" s="351"/>
      <c r="C24145" s="435"/>
      <c r="D24145" s="399"/>
      <c r="E24145" s="400"/>
      <c r="G24145" s="401"/>
      <c r="H24145" s="401"/>
      <c r="I24145" s="401"/>
      <c r="J24145" s="194"/>
      <c r="K24145" s="194"/>
      <c r="L24145" s="195"/>
      <c r="M24145" s="196"/>
      <c r="N24145" s="197"/>
      <c r="O24145" s="197"/>
      <c r="P24145" s="231"/>
    </row>
    <row r="24146" spans="2:16">
      <c r="B24146" s="351"/>
      <c r="C24146" s="435"/>
      <c r="D24146" s="399"/>
      <c r="E24146" s="400"/>
      <c r="G24146" s="401"/>
      <c r="H24146" s="401"/>
      <c r="I24146" s="401"/>
      <c r="J24146" s="194"/>
      <c r="K24146" s="194"/>
      <c r="L24146" s="195"/>
      <c r="M24146" s="196"/>
      <c r="N24146" s="197"/>
      <c r="O24146" s="197"/>
      <c r="P24146" s="231"/>
    </row>
    <row r="24147" spans="2:16">
      <c r="B24147" s="351"/>
      <c r="C24147" s="435"/>
      <c r="D24147" s="399"/>
      <c r="E24147" s="400"/>
      <c r="G24147" s="401"/>
      <c r="H24147" s="401"/>
      <c r="I24147" s="401"/>
      <c r="J24147" s="194"/>
      <c r="K24147" s="194"/>
      <c r="L24147" s="195"/>
      <c r="M24147" s="196"/>
      <c r="N24147" s="197"/>
      <c r="O24147" s="197"/>
      <c r="P24147" s="231"/>
    </row>
    <row r="24148" spans="2:16">
      <c r="B24148" s="351"/>
      <c r="C24148" s="435"/>
      <c r="D24148" s="399"/>
      <c r="E24148" s="400"/>
      <c r="G24148" s="401"/>
      <c r="H24148" s="401"/>
      <c r="I24148" s="401"/>
      <c r="J24148" s="194"/>
      <c r="K24148" s="194"/>
      <c r="L24148" s="195"/>
      <c r="M24148" s="196"/>
      <c r="N24148" s="197"/>
      <c r="O24148" s="197"/>
      <c r="P24148" s="231"/>
    </row>
    <row r="24149" spans="2:16">
      <c r="B24149" s="351"/>
      <c r="C24149" s="435"/>
      <c r="D24149" s="399"/>
      <c r="E24149" s="400"/>
      <c r="G24149" s="401"/>
      <c r="H24149" s="401"/>
      <c r="I24149" s="401"/>
      <c r="J24149" s="194"/>
      <c r="K24149" s="194"/>
      <c r="L24149" s="195"/>
      <c r="M24149" s="196"/>
      <c r="N24149" s="197"/>
      <c r="O24149" s="197"/>
      <c r="P24149" s="231"/>
    </row>
    <row r="24150" spans="2:16">
      <c r="B24150" s="351"/>
      <c r="C24150" s="435"/>
      <c r="D24150" s="399"/>
      <c r="E24150" s="400"/>
      <c r="G24150" s="401"/>
      <c r="H24150" s="401"/>
      <c r="I24150" s="401"/>
      <c r="J24150" s="194"/>
      <c r="K24150" s="194"/>
      <c r="L24150" s="195"/>
      <c r="M24150" s="196"/>
      <c r="N24150" s="197"/>
      <c r="O24150" s="197"/>
      <c r="P24150" s="231"/>
    </row>
    <row r="24151" spans="2:16">
      <c r="B24151" s="351"/>
      <c r="C24151" s="435"/>
      <c r="D24151" s="399"/>
      <c r="E24151" s="400"/>
      <c r="G24151" s="401"/>
      <c r="H24151" s="401"/>
      <c r="I24151" s="401"/>
      <c r="J24151" s="194"/>
      <c r="K24151" s="194"/>
      <c r="L24151" s="195"/>
      <c r="M24151" s="196"/>
      <c r="N24151" s="197"/>
      <c r="O24151" s="197"/>
      <c r="P24151" s="231"/>
    </row>
    <row r="24152" spans="2:16">
      <c r="B24152" s="351"/>
      <c r="C24152" s="435"/>
      <c r="D24152" s="399"/>
      <c r="E24152" s="400"/>
      <c r="G24152" s="401"/>
      <c r="H24152" s="401"/>
      <c r="I24152" s="401"/>
      <c r="J24152" s="194"/>
      <c r="K24152" s="194"/>
      <c r="L24152" s="195"/>
      <c r="M24152" s="196"/>
      <c r="N24152" s="197"/>
      <c r="O24152" s="197"/>
      <c r="P24152" s="231"/>
    </row>
    <row r="24153" spans="2:16">
      <c r="B24153" s="351"/>
      <c r="C24153" s="435"/>
      <c r="D24153" s="399"/>
      <c r="E24153" s="400"/>
      <c r="G24153" s="401"/>
      <c r="H24153" s="401"/>
      <c r="I24153" s="401"/>
      <c r="J24153" s="194"/>
      <c r="K24153" s="194"/>
      <c r="L24153" s="195"/>
      <c r="M24153" s="196"/>
      <c r="N24153" s="197"/>
      <c r="O24153" s="197"/>
      <c r="P24153" s="231"/>
    </row>
    <row r="24154" spans="2:16">
      <c r="B24154" s="351"/>
      <c r="C24154" s="435"/>
      <c r="D24154" s="399"/>
      <c r="E24154" s="400"/>
      <c r="G24154" s="401"/>
      <c r="H24154" s="401"/>
      <c r="I24154" s="401"/>
      <c r="J24154" s="194"/>
      <c r="K24154" s="194"/>
      <c r="L24154" s="195"/>
      <c r="M24154" s="196"/>
      <c r="N24154" s="197"/>
      <c r="O24154" s="197"/>
      <c r="P24154" s="231"/>
    </row>
    <row r="24155" spans="2:16">
      <c r="B24155" s="351"/>
      <c r="C24155" s="435"/>
      <c r="D24155" s="399"/>
      <c r="E24155" s="400"/>
      <c r="G24155" s="401"/>
      <c r="H24155" s="401"/>
      <c r="I24155" s="401"/>
      <c r="J24155" s="194"/>
      <c r="K24155" s="194"/>
      <c r="L24155" s="195"/>
      <c r="M24155" s="196"/>
      <c r="N24155" s="197"/>
      <c r="O24155" s="197"/>
      <c r="P24155" s="231"/>
    </row>
    <row r="24156" spans="2:16">
      <c r="B24156" s="402"/>
      <c r="C24156" s="435"/>
      <c r="D24156" s="404"/>
      <c r="E24156" s="405"/>
      <c r="G24156" s="406"/>
      <c r="H24156" s="406"/>
      <c r="I24156" s="406"/>
      <c r="J24156" s="194"/>
      <c r="K24156" s="194"/>
      <c r="L24156" s="195"/>
      <c r="M24156" s="196"/>
      <c r="N24156" s="197"/>
      <c r="O24156" s="197"/>
      <c r="P24156" s="221"/>
    </row>
    <row r="24157" spans="2:16">
      <c r="B24157" s="351"/>
      <c r="C24157" s="435"/>
      <c r="D24157" s="399"/>
      <c r="E24157" s="400"/>
      <c r="G24157" s="401"/>
      <c r="H24157" s="401"/>
      <c r="I24157" s="401"/>
      <c r="J24157" s="194"/>
      <c r="K24157" s="194"/>
      <c r="L24157" s="195"/>
      <c r="M24157" s="196"/>
      <c r="N24157" s="197"/>
      <c r="O24157" s="197"/>
      <c r="P24157" s="231"/>
    </row>
    <row r="24158" spans="2:16">
      <c r="B24158" s="351"/>
      <c r="C24158" s="435"/>
      <c r="D24158" s="399"/>
      <c r="E24158" s="400"/>
      <c r="G24158" s="401"/>
      <c r="H24158" s="401"/>
      <c r="I24158" s="401"/>
      <c r="J24158" s="194"/>
      <c r="K24158" s="194"/>
      <c r="L24158" s="195"/>
      <c r="M24158" s="196"/>
      <c r="N24158" s="197"/>
      <c r="O24158" s="197"/>
      <c r="P24158" s="231"/>
    </row>
    <row r="24159" spans="2:16">
      <c r="B24159" s="351"/>
      <c r="C24159" s="435"/>
      <c r="D24159" s="399"/>
      <c r="E24159" s="400"/>
      <c r="G24159" s="401"/>
      <c r="H24159" s="401"/>
      <c r="I24159" s="401"/>
      <c r="J24159" s="194"/>
      <c r="K24159" s="194"/>
      <c r="L24159" s="195"/>
      <c r="M24159" s="196"/>
      <c r="N24159" s="197"/>
      <c r="O24159" s="197"/>
      <c r="P24159" s="231"/>
    </row>
    <row r="24160" spans="2:16">
      <c r="B24160" s="351"/>
      <c r="C24160" s="435"/>
      <c r="D24160" s="399"/>
      <c r="E24160" s="400"/>
      <c r="G24160" s="401"/>
      <c r="H24160" s="401"/>
      <c r="I24160" s="401"/>
      <c r="J24160" s="194"/>
      <c r="K24160" s="194"/>
      <c r="L24160" s="195"/>
      <c r="M24160" s="196"/>
      <c r="N24160" s="197"/>
      <c r="O24160" s="197"/>
      <c r="P24160" s="231"/>
    </row>
    <row r="24161" spans="2:16">
      <c r="B24161" s="351"/>
      <c r="C24161" s="435"/>
      <c r="D24161" s="399"/>
      <c r="E24161" s="400"/>
      <c r="G24161" s="401"/>
      <c r="H24161" s="401"/>
      <c r="I24161" s="401"/>
      <c r="J24161" s="194"/>
      <c r="K24161" s="194"/>
      <c r="L24161" s="195"/>
      <c r="M24161" s="196"/>
      <c r="N24161" s="197"/>
      <c r="O24161" s="197"/>
      <c r="P24161" s="231"/>
    </row>
    <row r="24162" spans="2:16">
      <c r="B24162" s="351"/>
      <c r="C24162" s="435"/>
      <c r="D24162" s="399"/>
      <c r="E24162" s="400"/>
      <c r="G24162" s="401"/>
      <c r="H24162" s="401"/>
      <c r="I24162" s="401"/>
      <c r="J24162" s="194"/>
      <c r="K24162" s="194"/>
      <c r="L24162" s="195"/>
      <c r="M24162" s="196"/>
      <c r="N24162" s="197"/>
      <c r="O24162" s="197"/>
      <c r="P24162" s="231"/>
    </row>
    <row r="24163" spans="2:16">
      <c r="B24163" s="351"/>
      <c r="C24163" s="435"/>
      <c r="D24163" s="399"/>
      <c r="E24163" s="400"/>
      <c r="G24163" s="401"/>
      <c r="H24163" s="401"/>
      <c r="I24163" s="401"/>
      <c r="J24163" s="194"/>
      <c r="K24163" s="194"/>
      <c r="L24163" s="195"/>
      <c r="M24163" s="196"/>
      <c r="N24163" s="197"/>
      <c r="O24163" s="197"/>
      <c r="P24163" s="231"/>
    </row>
    <row r="24164" spans="2:16">
      <c r="B24164" s="351"/>
      <c r="C24164" s="435"/>
      <c r="D24164" s="399"/>
      <c r="E24164" s="400"/>
      <c r="G24164" s="401"/>
      <c r="H24164" s="401"/>
      <c r="I24164" s="401"/>
      <c r="J24164" s="194"/>
      <c r="K24164" s="194"/>
      <c r="L24164" s="195"/>
      <c r="M24164" s="196"/>
      <c r="N24164" s="197"/>
      <c r="O24164" s="197"/>
      <c r="P24164" s="231"/>
    </row>
    <row r="24165" spans="2:16">
      <c r="B24165" s="351"/>
      <c r="C24165" s="435"/>
      <c r="D24165" s="399"/>
      <c r="E24165" s="400"/>
      <c r="G24165" s="401"/>
      <c r="H24165" s="401"/>
      <c r="I24165" s="401"/>
      <c r="J24165" s="194"/>
      <c r="K24165" s="194"/>
      <c r="L24165" s="195"/>
      <c r="M24165" s="196"/>
      <c r="N24165" s="197"/>
      <c r="O24165" s="197"/>
      <c r="P24165" s="231"/>
    </row>
    <row r="24166" spans="2:16">
      <c r="B24166" s="351"/>
      <c r="C24166" s="435"/>
      <c r="D24166" s="399"/>
      <c r="E24166" s="400"/>
      <c r="G24166" s="401"/>
      <c r="H24166" s="401"/>
      <c r="I24166" s="401"/>
      <c r="J24166" s="194"/>
      <c r="K24166" s="194"/>
      <c r="L24166" s="195"/>
      <c r="M24166" s="196"/>
      <c r="N24166" s="197"/>
      <c r="O24166" s="197"/>
      <c r="P24166" s="231"/>
    </row>
    <row r="24167" spans="2:16">
      <c r="B24167" s="351"/>
      <c r="C24167" s="435"/>
      <c r="D24167" s="399"/>
      <c r="E24167" s="400"/>
      <c r="G24167" s="401"/>
      <c r="H24167" s="401"/>
      <c r="I24167" s="401"/>
      <c r="J24167" s="194"/>
      <c r="K24167" s="194"/>
      <c r="L24167" s="195"/>
      <c r="M24167" s="196"/>
      <c r="N24167" s="197"/>
      <c r="O24167" s="197"/>
      <c r="P24167" s="231"/>
    </row>
    <row r="24168" spans="2:16">
      <c r="B24168" s="351"/>
      <c r="C24168" s="435"/>
      <c r="D24168" s="399"/>
      <c r="E24168" s="400"/>
      <c r="G24168" s="401"/>
      <c r="H24168" s="401"/>
      <c r="I24168" s="401"/>
      <c r="J24168" s="194"/>
      <c r="K24168" s="194"/>
      <c r="L24168" s="195"/>
      <c r="M24168" s="196"/>
      <c r="N24168" s="197"/>
      <c r="O24168" s="197"/>
      <c r="P24168" s="231"/>
    </row>
    <row r="24169" spans="2:16">
      <c r="B24169" s="351"/>
      <c r="C24169" s="435"/>
      <c r="D24169" s="399"/>
      <c r="E24169" s="400"/>
      <c r="G24169" s="401"/>
      <c r="H24169" s="401"/>
      <c r="I24169" s="401"/>
      <c r="J24169" s="194"/>
      <c r="K24169" s="194"/>
      <c r="L24169" s="195"/>
      <c r="M24169" s="196"/>
      <c r="N24169" s="197"/>
      <c r="O24169" s="197"/>
      <c r="P24169" s="231"/>
    </row>
    <row r="24170" spans="2:16">
      <c r="B24170" s="351"/>
      <c r="C24170" s="435"/>
      <c r="D24170" s="399"/>
      <c r="E24170" s="400"/>
      <c r="G24170" s="401"/>
      <c r="H24170" s="401"/>
      <c r="I24170" s="401"/>
      <c r="J24170" s="194"/>
      <c r="K24170" s="194"/>
      <c r="L24170" s="195"/>
      <c r="M24170" s="196"/>
      <c r="N24170" s="197"/>
      <c r="O24170" s="197"/>
      <c r="P24170" s="231"/>
    </row>
    <row r="24171" spans="2:16">
      <c r="B24171" s="351"/>
      <c r="C24171" s="435"/>
      <c r="D24171" s="399"/>
      <c r="E24171" s="400"/>
      <c r="G24171" s="401"/>
      <c r="H24171" s="401"/>
      <c r="I24171" s="401"/>
      <c r="J24171" s="194"/>
      <c r="K24171" s="194"/>
      <c r="L24171" s="195"/>
      <c r="M24171" s="196"/>
      <c r="N24171" s="197"/>
      <c r="O24171" s="197"/>
      <c r="P24171" s="231"/>
    </row>
    <row r="24172" spans="2:16">
      <c r="B24172" s="351"/>
      <c r="C24172" s="435"/>
      <c r="D24172" s="399"/>
      <c r="E24172" s="400"/>
      <c r="G24172" s="401"/>
      <c r="H24172" s="401"/>
      <c r="I24172" s="401"/>
      <c r="J24172" s="194"/>
      <c r="K24172" s="194"/>
      <c r="L24172" s="195"/>
      <c r="M24172" s="196"/>
      <c r="N24172" s="197"/>
      <c r="O24172" s="197"/>
      <c r="P24172" s="231"/>
    </row>
    <row r="24173" spans="2:16">
      <c r="B24173" s="351"/>
      <c r="C24173" s="435"/>
      <c r="D24173" s="399"/>
      <c r="E24173" s="400"/>
      <c r="G24173" s="401"/>
      <c r="H24173" s="401"/>
      <c r="I24173" s="401"/>
      <c r="J24173" s="194"/>
      <c r="K24173" s="194"/>
      <c r="L24173" s="195"/>
      <c r="M24173" s="196"/>
      <c r="N24173" s="197"/>
      <c r="O24173" s="197"/>
      <c r="P24173" s="231"/>
    </row>
    <row r="24174" spans="2:16">
      <c r="B24174" s="351"/>
      <c r="C24174" s="435"/>
      <c r="D24174" s="399"/>
      <c r="E24174" s="400"/>
      <c r="G24174" s="401"/>
      <c r="H24174" s="401"/>
      <c r="I24174" s="401"/>
      <c r="J24174" s="194"/>
      <c r="K24174" s="194"/>
      <c r="L24174" s="195"/>
      <c r="M24174" s="196"/>
      <c r="N24174" s="197"/>
      <c r="O24174" s="197"/>
      <c r="P24174" s="231"/>
    </row>
    <row r="24175" spans="2:16">
      <c r="B24175" s="351"/>
      <c r="C24175" s="435"/>
      <c r="D24175" s="399"/>
      <c r="E24175" s="400"/>
      <c r="G24175" s="401"/>
      <c r="H24175" s="401"/>
      <c r="I24175" s="401"/>
      <c r="J24175" s="194"/>
      <c r="K24175" s="194"/>
      <c r="L24175" s="195"/>
      <c r="M24175" s="196"/>
      <c r="N24175" s="197"/>
      <c r="O24175" s="197"/>
      <c r="P24175" s="231"/>
    </row>
    <row r="24176" spans="2:16">
      <c r="B24176" s="351"/>
      <c r="C24176" s="435"/>
      <c r="D24176" s="399"/>
      <c r="E24176" s="400"/>
      <c r="G24176" s="401"/>
      <c r="H24176" s="401"/>
      <c r="I24176" s="401"/>
      <c r="J24176" s="194"/>
      <c r="K24176" s="194"/>
      <c r="L24176" s="195"/>
      <c r="M24176" s="196"/>
      <c r="N24176" s="197"/>
      <c r="O24176" s="197"/>
      <c r="P24176" s="231"/>
    </row>
    <row r="24177" spans="2:16">
      <c r="B24177" s="351"/>
      <c r="C24177" s="435"/>
      <c r="D24177" s="399"/>
      <c r="E24177" s="400"/>
      <c r="G24177" s="401"/>
      <c r="H24177" s="401"/>
      <c r="I24177" s="401"/>
      <c r="J24177" s="194"/>
      <c r="K24177" s="194"/>
      <c r="L24177" s="195"/>
      <c r="M24177" s="196"/>
      <c r="N24177" s="197"/>
      <c r="O24177" s="197"/>
      <c r="P24177" s="231"/>
    </row>
    <row r="24178" spans="2:16">
      <c r="B24178" s="351"/>
      <c r="C24178" s="435"/>
      <c r="D24178" s="399"/>
      <c r="E24178" s="400"/>
      <c r="G24178" s="401"/>
      <c r="H24178" s="401"/>
      <c r="I24178" s="401"/>
      <c r="J24178" s="194"/>
      <c r="K24178" s="194"/>
      <c r="L24178" s="195"/>
      <c r="M24178" s="196"/>
      <c r="N24178" s="197"/>
      <c r="O24178" s="197"/>
      <c r="P24178" s="231"/>
    </row>
    <row r="24179" spans="2:16">
      <c r="B24179" s="351"/>
      <c r="C24179" s="435"/>
      <c r="D24179" s="399"/>
      <c r="E24179" s="400"/>
      <c r="G24179" s="401"/>
      <c r="H24179" s="401"/>
      <c r="I24179" s="401"/>
      <c r="J24179" s="194"/>
      <c r="K24179" s="194"/>
      <c r="L24179" s="195"/>
      <c r="M24179" s="196"/>
      <c r="N24179" s="197"/>
      <c r="O24179" s="197"/>
      <c r="P24179" s="231"/>
    </row>
    <row r="24180" spans="2:16">
      <c r="B24180" s="351"/>
      <c r="C24180" s="435"/>
      <c r="D24180" s="399"/>
      <c r="E24180" s="400"/>
      <c r="G24180" s="401"/>
      <c r="H24180" s="401"/>
      <c r="I24180" s="401"/>
      <c r="J24180" s="194"/>
      <c r="K24180" s="194"/>
      <c r="L24180" s="195"/>
      <c r="M24180" s="196"/>
      <c r="N24180" s="197"/>
      <c r="O24180" s="197"/>
      <c r="P24180" s="231"/>
    </row>
    <row r="24181" spans="2:16">
      <c r="B24181" s="351"/>
      <c r="C24181" s="435"/>
      <c r="D24181" s="399"/>
      <c r="E24181" s="400"/>
      <c r="G24181" s="401"/>
      <c r="H24181" s="401"/>
      <c r="I24181" s="401"/>
      <c r="J24181" s="194"/>
      <c r="K24181" s="194"/>
      <c r="L24181" s="195"/>
      <c r="M24181" s="196"/>
      <c r="N24181" s="197"/>
      <c r="O24181" s="197"/>
      <c r="P24181" s="231"/>
    </row>
    <row r="24182" spans="2:16">
      <c r="B24182" s="351"/>
      <c r="C24182" s="435"/>
      <c r="D24182" s="399"/>
      <c r="E24182" s="400"/>
      <c r="G24182" s="401"/>
      <c r="H24182" s="401"/>
      <c r="I24182" s="401"/>
      <c r="J24182" s="194"/>
      <c r="K24182" s="194"/>
      <c r="L24182" s="195"/>
      <c r="M24182" s="196"/>
      <c r="N24182" s="197"/>
      <c r="O24182" s="197"/>
      <c r="P24182" s="231"/>
    </row>
    <row r="24183" spans="2:16">
      <c r="B24183" s="351"/>
      <c r="C24183" s="435"/>
      <c r="D24183" s="399"/>
      <c r="E24183" s="400"/>
      <c r="G24183" s="401"/>
      <c r="H24183" s="401"/>
      <c r="I24183" s="401"/>
      <c r="J24183" s="194"/>
      <c r="K24183" s="194"/>
      <c r="L24183" s="195"/>
      <c r="M24183" s="196"/>
      <c r="N24183" s="197"/>
      <c r="O24183" s="197"/>
      <c r="P24183" s="231"/>
    </row>
    <row r="24184" spans="2:16">
      <c r="B24184" s="351"/>
      <c r="C24184" s="435"/>
      <c r="D24184" s="399"/>
      <c r="E24184" s="400"/>
      <c r="G24184" s="401"/>
      <c r="H24184" s="401"/>
      <c r="I24184" s="401"/>
      <c r="J24184" s="194"/>
      <c r="K24184" s="194"/>
      <c r="L24184" s="195"/>
      <c r="M24184" s="196"/>
      <c r="N24184" s="197"/>
      <c r="O24184" s="197"/>
      <c r="P24184" s="231"/>
    </row>
    <row r="24185" spans="2:16">
      <c r="B24185" s="351"/>
      <c r="C24185" s="435"/>
      <c r="D24185" s="399"/>
      <c r="E24185" s="400"/>
      <c r="G24185" s="401"/>
      <c r="H24185" s="401"/>
      <c r="I24185" s="401"/>
      <c r="J24185" s="194"/>
      <c r="K24185" s="194"/>
      <c r="L24185" s="195"/>
      <c r="M24185" s="196"/>
      <c r="N24185" s="197"/>
      <c r="O24185" s="197"/>
      <c r="P24185" s="231"/>
    </row>
    <row r="24186" spans="2:16">
      <c r="B24186" s="351"/>
      <c r="C24186" s="435"/>
      <c r="D24186" s="399"/>
      <c r="E24186" s="400"/>
      <c r="G24186" s="401"/>
      <c r="H24186" s="401"/>
      <c r="I24186" s="401"/>
      <c r="J24186" s="194"/>
      <c r="K24186" s="194"/>
      <c r="L24186" s="195"/>
      <c r="M24186" s="196"/>
      <c r="N24186" s="197"/>
      <c r="O24186" s="197"/>
      <c r="P24186" s="231"/>
    </row>
    <row r="24187" spans="2:16">
      <c r="B24187" s="351"/>
      <c r="C24187" s="435"/>
      <c r="D24187" s="399"/>
      <c r="E24187" s="400"/>
      <c r="G24187" s="401"/>
      <c r="H24187" s="401"/>
      <c r="I24187" s="401"/>
      <c r="J24187" s="194"/>
      <c r="K24187" s="194"/>
      <c r="L24187" s="195"/>
      <c r="M24187" s="196"/>
      <c r="N24187" s="197"/>
      <c r="O24187" s="197"/>
      <c r="P24187" s="231"/>
    </row>
    <row r="24188" spans="2:16">
      <c r="B24188" s="351"/>
      <c r="C24188" s="435"/>
      <c r="D24188" s="399"/>
      <c r="E24188" s="400"/>
      <c r="G24188" s="401"/>
      <c r="H24188" s="401"/>
      <c r="I24188" s="401"/>
      <c r="J24188" s="194"/>
      <c r="K24188" s="194"/>
      <c r="L24188" s="195"/>
      <c r="M24188" s="196"/>
      <c r="N24188" s="197"/>
      <c r="O24188" s="197"/>
      <c r="P24188" s="231"/>
    </row>
    <row r="24189" spans="2:16">
      <c r="B24189" s="402"/>
      <c r="C24189" s="435"/>
      <c r="D24189" s="404"/>
      <c r="E24189" s="405"/>
      <c r="G24189" s="406"/>
      <c r="H24189" s="406"/>
      <c r="I24189" s="406"/>
      <c r="J24189" s="194"/>
      <c r="K24189" s="194"/>
      <c r="L24189" s="195"/>
      <c r="M24189" s="196"/>
      <c r="N24189" s="197"/>
      <c r="O24189" s="197"/>
      <c r="P24189" s="221"/>
    </row>
    <row r="24190" spans="2:16">
      <c r="B24190" s="351"/>
      <c r="C24190" s="435"/>
      <c r="D24190" s="399"/>
      <c r="E24190" s="400"/>
      <c r="G24190" s="401"/>
      <c r="H24190" s="401"/>
      <c r="I24190" s="401"/>
      <c r="J24190" s="194"/>
      <c r="K24190" s="194"/>
      <c r="L24190" s="195"/>
      <c r="M24190" s="196"/>
      <c r="N24190" s="197"/>
      <c r="O24190" s="197"/>
      <c r="P24190" s="231"/>
    </row>
    <row r="24191" spans="2:16">
      <c r="B24191" s="351"/>
      <c r="C24191" s="435"/>
      <c r="D24191" s="399"/>
      <c r="E24191" s="400"/>
      <c r="G24191" s="401"/>
      <c r="H24191" s="401"/>
      <c r="I24191" s="401"/>
      <c r="J24191" s="194"/>
      <c r="K24191" s="194"/>
      <c r="L24191" s="195"/>
      <c r="M24191" s="196"/>
      <c r="N24191" s="197"/>
      <c r="O24191" s="197"/>
      <c r="P24191" s="231"/>
    </row>
    <row r="24192" spans="2:16">
      <c r="B24192" s="351"/>
      <c r="C24192" s="435"/>
      <c r="D24192" s="399"/>
      <c r="E24192" s="400"/>
      <c r="G24192" s="401"/>
      <c r="H24192" s="401"/>
      <c r="I24192" s="401"/>
      <c r="J24192" s="194"/>
      <c r="K24192" s="194"/>
      <c r="L24192" s="195"/>
      <c r="M24192" s="196"/>
      <c r="N24192" s="197"/>
      <c r="O24192" s="197"/>
      <c r="P24192" s="231"/>
    </row>
    <row r="24193" spans="2:16">
      <c r="B24193" s="351"/>
      <c r="C24193" s="435"/>
      <c r="D24193" s="399"/>
      <c r="E24193" s="400"/>
      <c r="G24193" s="401"/>
      <c r="H24193" s="401"/>
      <c r="I24193" s="401"/>
      <c r="J24193" s="194"/>
      <c r="K24193" s="194"/>
      <c r="L24193" s="195"/>
      <c r="M24193" s="196"/>
      <c r="N24193" s="197"/>
      <c r="O24193" s="197"/>
      <c r="P24193" s="231"/>
    </row>
    <row r="24194" spans="2:16">
      <c r="B24194" s="351"/>
      <c r="C24194" s="435"/>
      <c r="D24194" s="399"/>
      <c r="E24194" s="400"/>
      <c r="G24194" s="401"/>
      <c r="H24194" s="401"/>
      <c r="I24194" s="401"/>
      <c r="J24194" s="194"/>
      <c r="K24194" s="194"/>
      <c r="L24194" s="195"/>
      <c r="M24194" s="196"/>
      <c r="N24194" s="197"/>
      <c r="O24194" s="197"/>
      <c r="P24194" s="231"/>
    </row>
    <row r="24195" spans="2:16">
      <c r="B24195" s="351"/>
      <c r="C24195" s="435"/>
      <c r="D24195" s="399"/>
      <c r="E24195" s="400"/>
      <c r="G24195" s="401"/>
      <c r="H24195" s="401"/>
      <c r="I24195" s="401"/>
      <c r="J24195" s="194"/>
      <c r="K24195" s="194"/>
      <c r="L24195" s="195"/>
      <c r="M24195" s="196"/>
      <c r="N24195" s="197"/>
      <c r="O24195" s="197"/>
      <c r="P24195" s="231"/>
    </row>
    <row r="24196" spans="2:16">
      <c r="B24196" s="351"/>
      <c r="C24196" s="435"/>
      <c r="D24196" s="399"/>
      <c r="E24196" s="400"/>
      <c r="G24196" s="401"/>
      <c r="H24196" s="401"/>
      <c r="I24196" s="401"/>
      <c r="J24196" s="194"/>
      <c r="K24196" s="194"/>
      <c r="L24196" s="195"/>
      <c r="M24196" s="196"/>
      <c r="N24196" s="197"/>
      <c r="O24196" s="197"/>
      <c r="P24196" s="231"/>
    </row>
    <row r="24197" spans="2:16">
      <c r="B24197" s="351"/>
      <c r="C24197" s="435"/>
      <c r="D24197" s="399"/>
      <c r="E24197" s="400"/>
      <c r="G24197" s="401"/>
      <c r="H24197" s="401"/>
      <c r="I24197" s="401"/>
      <c r="J24197" s="194"/>
      <c r="K24197" s="194"/>
      <c r="L24197" s="195"/>
      <c r="M24197" s="196"/>
      <c r="N24197" s="197"/>
      <c r="O24197" s="197"/>
      <c r="P24197" s="231"/>
    </row>
    <row r="24198" spans="2:16">
      <c r="B24198" s="351"/>
      <c r="C24198" s="435"/>
      <c r="D24198" s="399"/>
      <c r="E24198" s="400"/>
      <c r="G24198" s="401"/>
      <c r="H24198" s="401"/>
      <c r="I24198" s="401"/>
      <c r="J24198" s="194"/>
      <c r="K24198" s="194"/>
      <c r="L24198" s="195"/>
      <c r="M24198" s="196"/>
      <c r="N24198" s="197"/>
      <c r="O24198" s="197"/>
      <c r="P24198" s="231"/>
    </row>
    <row r="24199" spans="2:16">
      <c r="B24199" s="351"/>
      <c r="C24199" s="435"/>
      <c r="D24199" s="399"/>
      <c r="E24199" s="400"/>
      <c r="G24199" s="401"/>
      <c r="H24199" s="401"/>
      <c r="I24199" s="401"/>
      <c r="J24199" s="194"/>
      <c r="K24199" s="194"/>
      <c r="L24199" s="195"/>
      <c r="M24199" s="196"/>
      <c r="N24199" s="197"/>
      <c r="O24199" s="197"/>
      <c r="P24199" s="231"/>
    </row>
    <row r="24200" spans="2:16">
      <c r="B24200" s="351"/>
      <c r="C24200" s="435"/>
      <c r="D24200" s="399"/>
      <c r="E24200" s="400"/>
      <c r="G24200" s="401"/>
      <c r="H24200" s="401"/>
      <c r="I24200" s="401"/>
      <c r="J24200" s="194"/>
      <c r="K24200" s="194"/>
      <c r="L24200" s="195"/>
      <c r="M24200" s="196"/>
      <c r="N24200" s="197"/>
      <c r="O24200" s="197"/>
      <c r="P24200" s="231"/>
    </row>
    <row r="24201" spans="2:16">
      <c r="B24201" s="351"/>
      <c r="C24201" s="435"/>
      <c r="D24201" s="399"/>
      <c r="E24201" s="400"/>
      <c r="G24201" s="401"/>
      <c r="H24201" s="401"/>
      <c r="I24201" s="401"/>
      <c r="J24201" s="194"/>
      <c r="K24201" s="194"/>
      <c r="L24201" s="195"/>
      <c r="M24201" s="196"/>
      <c r="N24201" s="197"/>
      <c r="O24201" s="197"/>
      <c r="P24201" s="231"/>
    </row>
    <row r="24202" spans="2:16">
      <c r="B24202" s="351"/>
      <c r="C24202" s="435"/>
      <c r="D24202" s="399"/>
      <c r="E24202" s="400"/>
      <c r="G24202" s="401"/>
      <c r="H24202" s="401"/>
      <c r="I24202" s="401"/>
      <c r="J24202" s="194"/>
      <c r="K24202" s="194"/>
      <c r="L24202" s="195"/>
      <c r="M24202" s="196"/>
      <c r="N24202" s="197"/>
      <c r="O24202" s="197"/>
      <c r="P24202" s="231"/>
    </row>
    <row r="24203" spans="2:16">
      <c r="B24203" s="351"/>
      <c r="C24203" s="435"/>
      <c r="D24203" s="399"/>
      <c r="E24203" s="400"/>
      <c r="G24203" s="401"/>
      <c r="H24203" s="401"/>
      <c r="I24203" s="401"/>
      <c r="J24203" s="194"/>
      <c r="K24203" s="194"/>
      <c r="L24203" s="195"/>
      <c r="M24203" s="196"/>
      <c r="N24203" s="197"/>
      <c r="O24203" s="197"/>
      <c r="P24203" s="231"/>
    </row>
    <row r="24204" spans="2:16">
      <c r="B24204" s="351"/>
      <c r="C24204" s="435"/>
      <c r="D24204" s="399"/>
      <c r="E24204" s="400"/>
      <c r="G24204" s="401"/>
      <c r="H24204" s="401"/>
      <c r="I24204" s="401"/>
      <c r="J24204" s="194"/>
      <c r="K24204" s="194"/>
      <c r="L24204" s="195"/>
      <c r="M24204" s="196"/>
      <c r="N24204" s="197"/>
      <c r="O24204" s="197"/>
      <c r="P24204" s="231"/>
    </row>
    <row r="24205" spans="2:16">
      <c r="B24205" s="351"/>
      <c r="C24205" s="435"/>
      <c r="D24205" s="399"/>
      <c r="E24205" s="400"/>
      <c r="G24205" s="401"/>
      <c r="H24205" s="401"/>
      <c r="I24205" s="401"/>
      <c r="J24205" s="194"/>
      <c r="K24205" s="194"/>
      <c r="L24205" s="195"/>
      <c r="M24205" s="196"/>
      <c r="N24205" s="197"/>
      <c r="O24205" s="197"/>
      <c r="P24205" s="231"/>
    </row>
    <row r="24206" spans="2:16">
      <c r="B24206" s="351"/>
      <c r="C24206" s="435"/>
      <c r="D24206" s="399"/>
      <c r="E24206" s="400"/>
      <c r="G24206" s="401"/>
      <c r="H24206" s="401"/>
      <c r="I24206" s="401"/>
      <c r="J24206" s="194"/>
      <c r="K24206" s="194"/>
      <c r="L24206" s="195"/>
      <c r="M24206" s="196"/>
      <c r="N24206" s="197"/>
      <c r="O24206" s="197"/>
      <c r="P24206" s="231"/>
    </row>
    <row r="24207" spans="2:16">
      <c r="B24207" s="351"/>
      <c r="C24207" s="435"/>
      <c r="D24207" s="399"/>
      <c r="E24207" s="400"/>
      <c r="G24207" s="401"/>
      <c r="H24207" s="401"/>
      <c r="I24207" s="401"/>
      <c r="J24207" s="194"/>
      <c r="K24207" s="194"/>
      <c r="L24207" s="195"/>
      <c r="M24207" s="196"/>
      <c r="N24207" s="197"/>
      <c r="O24207" s="197"/>
      <c r="P24207" s="231"/>
    </row>
    <row r="24208" spans="2:16">
      <c r="B24208" s="351"/>
      <c r="C24208" s="435"/>
      <c r="D24208" s="399"/>
      <c r="E24208" s="400"/>
      <c r="G24208" s="401"/>
      <c r="H24208" s="401"/>
      <c r="I24208" s="401"/>
      <c r="J24208" s="194"/>
      <c r="K24208" s="194"/>
      <c r="L24208" s="195"/>
      <c r="M24208" s="196"/>
      <c r="N24208" s="197"/>
      <c r="O24208" s="197"/>
      <c r="P24208" s="231"/>
    </row>
    <row r="24209" spans="2:16">
      <c r="B24209" s="351"/>
      <c r="C24209" s="435"/>
      <c r="D24209" s="399"/>
      <c r="E24209" s="400"/>
      <c r="G24209" s="401"/>
      <c r="H24209" s="401"/>
      <c r="I24209" s="401"/>
      <c r="J24209" s="194"/>
      <c r="K24209" s="194"/>
      <c r="L24209" s="195"/>
      <c r="M24209" s="196"/>
      <c r="N24209" s="197"/>
      <c r="O24209" s="197"/>
      <c r="P24209" s="231"/>
    </row>
    <row r="24210" spans="2:16">
      <c r="B24210" s="351"/>
      <c r="C24210" s="435"/>
      <c r="D24210" s="399"/>
      <c r="E24210" s="400"/>
      <c r="G24210" s="401"/>
      <c r="H24210" s="401"/>
      <c r="I24210" s="401"/>
      <c r="J24210" s="194"/>
      <c r="K24210" s="194"/>
      <c r="L24210" s="195"/>
      <c r="M24210" s="196"/>
      <c r="N24210" s="197"/>
      <c r="O24210" s="197"/>
      <c r="P24210" s="231"/>
    </row>
    <row r="24211" spans="2:16">
      <c r="B24211" s="351"/>
      <c r="C24211" s="435"/>
      <c r="D24211" s="399"/>
      <c r="E24211" s="400"/>
      <c r="G24211" s="401"/>
      <c r="H24211" s="401"/>
      <c r="I24211" s="401"/>
      <c r="J24211" s="194"/>
      <c r="K24211" s="194"/>
      <c r="L24211" s="195"/>
      <c r="M24211" s="196"/>
      <c r="N24211" s="197"/>
      <c r="O24211" s="197"/>
      <c r="P24211" s="231"/>
    </row>
    <row r="24212" spans="2:16">
      <c r="B24212" s="351"/>
      <c r="C24212" s="435"/>
      <c r="D24212" s="399"/>
      <c r="E24212" s="400"/>
      <c r="G24212" s="401"/>
      <c r="H24212" s="401"/>
      <c r="I24212" s="401"/>
      <c r="J24212" s="194"/>
      <c r="K24212" s="194"/>
      <c r="L24212" s="195"/>
      <c r="M24212" s="196"/>
      <c r="N24212" s="197"/>
      <c r="O24212" s="197"/>
      <c r="P24212" s="231"/>
    </row>
    <row r="24213" spans="2:16">
      <c r="B24213" s="351"/>
      <c r="C24213" s="435"/>
      <c r="D24213" s="399"/>
      <c r="E24213" s="400"/>
      <c r="G24213" s="401"/>
      <c r="H24213" s="401"/>
      <c r="I24213" s="401"/>
      <c r="J24213" s="194"/>
      <c r="K24213" s="194"/>
      <c r="L24213" s="195"/>
      <c r="M24213" s="196"/>
      <c r="N24213" s="197"/>
      <c r="O24213" s="197"/>
      <c r="P24213" s="231"/>
    </row>
    <row r="24214" spans="2:16">
      <c r="B24214" s="351"/>
      <c r="C24214" s="435"/>
      <c r="D24214" s="399"/>
      <c r="E24214" s="400"/>
      <c r="G24214" s="401"/>
      <c r="H24214" s="401"/>
      <c r="I24214" s="401"/>
      <c r="J24214" s="194"/>
      <c r="K24214" s="194"/>
      <c r="L24214" s="195"/>
      <c r="M24214" s="196"/>
      <c r="N24214" s="197"/>
      <c r="O24214" s="197"/>
      <c r="P24214" s="231"/>
    </row>
    <row r="24215" spans="2:16">
      <c r="B24215" s="351"/>
      <c r="C24215" s="435"/>
      <c r="D24215" s="399"/>
      <c r="E24215" s="400"/>
      <c r="G24215" s="401"/>
      <c r="H24215" s="401"/>
      <c r="I24215" s="401"/>
      <c r="J24215" s="194"/>
      <c r="K24215" s="194"/>
      <c r="L24215" s="195"/>
      <c r="M24215" s="196"/>
      <c r="N24215" s="197"/>
      <c r="O24215" s="197"/>
      <c r="P24215" s="231"/>
    </row>
    <row r="24216" spans="2:16">
      <c r="B24216" s="351"/>
      <c r="C24216" s="435"/>
      <c r="D24216" s="399"/>
      <c r="E24216" s="400"/>
      <c r="G24216" s="401"/>
      <c r="H24216" s="401"/>
      <c r="I24216" s="401"/>
      <c r="J24216" s="194"/>
      <c r="K24216" s="194"/>
      <c r="L24216" s="195"/>
      <c r="M24216" s="196"/>
      <c r="N24216" s="197"/>
      <c r="O24216" s="197"/>
      <c r="P24216" s="231"/>
    </row>
    <row r="24217" spans="2:16">
      <c r="B24217" s="351"/>
      <c r="C24217" s="435"/>
      <c r="D24217" s="399"/>
      <c r="E24217" s="400"/>
      <c r="G24217" s="401"/>
      <c r="H24217" s="401"/>
      <c r="I24217" s="401"/>
      <c r="J24217" s="194"/>
      <c r="K24217" s="194"/>
      <c r="L24217" s="195"/>
      <c r="M24217" s="196"/>
      <c r="N24217" s="197"/>
      <c r="O24217" s="197"/>
      <c r="P24217" s="231"/>
    </row>
    <row r="24218" spans="2:16">
      <c r="B24218" s="351"/>
      <c r="C24218" s="435"/>
      <c r="D24218" s="399"/>
      <c r="E24218" s="400"/>
      <c r="G24218" s="401"/>
      <c r="H24218" s="401"/>
      <c r="I24218" s="401"/>
      <c r="J24218" s="194"/>
      <c r="K24218" s="194"/>
      <c r="L24218" s="195"/>
      <c r="M24218" s="196"/>
      <c r="N24218" s="197"/>
      <c r="O24218" s="197"/>
      <c r="P24218" s="231"/>
    </row>
    <row r="24219" spans="2:16">
      <c r="B24219" s="351"/>
      <c r="C24219" s="435"/>
      <c r="D24219" s="399"/>
      <c r="E24219" s="400"/>
      <c r="G24219" s="401"/>
      <c r="H24219" s="401"/>
      <c r="I24219" s="401"/>
      <c r="J24219" s="194"/>
      <c r="K24219" s="194"/>
      <c r="L24219" s="195"/>
      <c r="M24219" s="196"/>
      <c r="N24219" s="197"/>
      <c r="O24219" s="197"/>
      <c r="P24219" s="231"/>
    </row>
    <row r="24220" spans="2:16">
      <c r="B24220" s="351"/>
      <c r="C24220" s="435"/>
      <c r="D24220" s="399"/>
      <c r="E24220" s="400"/>
      <c r="G24220" s="401"/>
      <c r="H24220" s="401"/>
      <c r="I24220" s="401"/>
      <c r="J24220" s="194"/>
      <c r="K24220" s="194"/>
      <c r="L24220" s="195"/>
      <c r="M24220" s="196"/>
      <c r="N24220" s="197"/>
      <c r="O24220" s="197"/>
      <c r="P24220" s="231"/>
    </row>
    <row r="24221" spans="2:16">
      <c r="B24221" s="351"/>
      <c r="C24221" s="435"/>
      <c r="D24221" s="399"/>
      <c r="E24221" s="400"/>
      <c r="G24221" s="401"/>
      <c r="H24221" s="401"/>
      <c r="I24221" s="401"/>
      <c r="J24221" s="194"/>
      <c r="K24221" s="194"/>
      <c r="L24221" s="195"/>
      <c r="M24221" s="196"/>
      <c r="N24221" s="197"/>
      <c r="O24221" s="197"/>
      <c r="P24221" s="231"/>
    </row>
    <row r="24222" spans="2:16">
      <c r="B24222" s="351"/>
      <c r="C24222" s="435"/>
      <c r="D24222" s="399"/>
      <c r="E24222" s="400"/>
      <c r="G24222" s="401"/>
      <c r="H24222" s="401"/>
      <c r="I24222" s="401"/>
      <c r="J24222" s="194"/>
      <c r="K24222" s="194"/>
      <c r="L24222" s="195"/>
      <c r="M24222" s="196"/>
      <c r="N24222" s="197"/>
      <c r="O24222" s="197"/>
      <c r="P24222" s="231"/>
    </row>
    <row r="24223" spans="2:16">
      <c r="B24223" s="351"/>
      <c r="C24223" s="435"/>
      <c r="D24223" s="399"/>
      <c r="E24223" s="400"/>
      <c r="G24223" s="401"/>
      <c r="H24223" s="401"/>
      <c r="I24223" s="401"/>
      <c r="J24223" s="194"/>
      <c r="K24223" s="194"/>
      <c r="L24223" s="195"/>
      <c r="M24223" s="196"/>
      <c r="N24223" s="197"/>
      <c r="O24223" s="197"/>
      <c r="P24223" s="231"/>
    </row>
    <row r="24224" spans="2:16">
      <c r="B24224" s="351"/>
      <c r="C24224" s="435"/>
      <c r="D24224" s="399"/>
      <c r="E24224" s="400"/>
      <c r="G24224" s="401"/>
      <c r="H24224" s="401"/>
      <c r="I24224" s="401"/>
      <c r="J24224" s="194"/>
      <c r="K24224" s="194"/>
      <c r="L24224" s="195"/>
      <c r="M24224" s="196"/>
      <c r="N24224" s="197"/>
      <c r="O24224" s="197"/>
      <c r="P24224" s="231"/>
    </row>
    <row r="24225" spans="2:16">
      <c r="B24225" s="351"/>
      <c r="C24225" s="435"/>
      <c r="D24225" s="399"/>
      <c r="E24225" s="400"/>
      <c r="G24225" s="401"/>
      <c r="H24225" s="401"/>
      <c r="I24225" s="401"/>
      <c r="J24225" s="194"/>
      <c r="K24225" s="194"/>
      <c r="L24225" s="195"/>
      <c r="M24225" s="196"/>
      <c r="N24225" s="197"/>
      <c r="O24225" s="197"/>
      <c r="P24225" s="231"/>
    </row>
    <row r="24226" spans="2:16">
      <c r="B24226" s="351"/>
      <c r="C24226" s="435"/>
      <c r="D24226" s="399"/>
      <c r="E24226" s="400"/>
      <c r="G24226" s="401"/>
      <c r="H24226" s="401"/>
      <c r="I24226" s="401"/>
      <c r="J24226" s="194"/>
      <c r="K24226" s="194"/>
      <c r="L24226" s="195"/>
      <c r="M24226" s="196"/>
      <c r="N24226" s="197"/>
      <c r="O24226" s="197"/>
      <c r="P24226" s="231"/>
    </row>
    <row r="24227" spans="2:16">
      <c r="B24227" s="351"/>
      <c r="C24227" s="435"/>
      <c r="D24227" s="399"/>
      <c r="E24227" s="400"/>
      <c r="G24227" s="401"/>
      <c r="H24227" s="401"/>
      <c r="I24227" s="401"/>
      <c r="J24227" s="194"/>
      <c r="K24227" s="194"/>
      <c r="L24227" s="195"/>
      <c r="M24227" s="196"/>
      <c r="N24227" s="197"/>
      <c r="O24227" s="197"/>
      <c r="P24227" s="231"/>
    </row>
    <row r="24228" spans="2:16">
      <c r="B24228" s="351"/>
      <c r="C24228" s="435"/>
      <c r="D24228" s="399"/>
      <c r="E24228" s="400"/>
      <c r="G24228" s="401"/>
      <c r="H24228" s="401"/>
      <c r="I24228" s="401"/>
      <c r="J24228" s="194"/>
      <c r="K24228" s="194"/>
      <c r="L24228" s="195"/>
      <c r="M24228" s="196"/>
      <c r="N24228" s="197"/>
      <c r="O24228" s="197"/>
      <c r="P24228" s="231"/>
    </row>
    <row r="24229" spans="2:16">
      <c r="B24229" s="351"/>
      <c r="C24229" s="435"/>
      <c r="D24229" s="399"/>
      <c r="E24229" s="400"/>
      <c r="G24229" s="401"/>
      <c r="H24229" s="401"/>
      <c r="I24229" s="401"/>
      <c r="J24229" s="194"/>
      <c r="K24229" s="194"/>
      <c r="L24229" s="195"/>
      <c r="M24229" s="196"/>
      <c r="N24229" s="197"/>
      <c r="O24229" s="197"/>
      <c r="P24229" s="231"/>
    </row>
    <row r="24230" spans="2:16">
      <c r="B24230" s="351"/>
      <c r="C24230" s="435"/>
      <c r="D24230" s="399"/>
      <c r="E24230" s="400"/>
      <c r="G24230" s="401"/>
      <c r="H24230" s="401"/>
      <c r="I24230" s="401"/>
      <c r="J24230" s="194"/>
      <c r="K24230" s="194"/>
      <c r="L24230" s="195"/>
      <c r="M24230" s="196"/>
      <c r="N24230" s="197"/>
      <c r="O24230" s="197"/>
      <c r="P24230" s="231"/>
    </row>
    <row r="24231" spans="2:16">
      <c r="B24231" s="351"/>
      <c r="C24231" s="435"/>
      <c r="D24231" s="399"/>
      <c r="E24231" s="400"/>
      <c r="G24231" s="401"/>
      <c r="H24231" s="401"/>
      <c r="I24231" s="401"/>
      <c r="J24231" s="194"/>
      <c r="K24231" s="194"/>
      <c r="L24231" s="195"/>
      <c r="M24231" s="196"/>
      <c r="N24231" s="197"/>
      <c r="O24231" s="197"/>
      <c r="P24231" s="231"/>
    </row>
    <row r="24232" spans="2:16">
      <c r="B24232" s="351"/>
      <c r="C24232" s="435"/>
      <c r="D24232" s="399"/>
      <c r="E24232" s="400"/>
      <c r="G24232" s="401"/>
      <c r="H24232" s="401"/>
      <c r="I24232" s="401"/>
      <c r="J24232" s="194"/>
      <c r="K24232" s="194"/>
      <c r="L24232" s="195"/>
      <c r="M24232" s="196"/>
      <c r="N24232" s="197"/>
      <c r="O24232" s="197"/>
      <c r="P24232" s="231"/>
    </row>
    <row r="24233" spans="2:16">
      <c r="B24233" s="351"/>
      <c r="C24233" s="435"/>
      <c r="D24233" s="399"/>
      <c r="E24233" s="400"/>
      <c r="G24233" s="401"/>
      <c r="H24233" s="401"/>
      <c r="I24233" s="401"/>
      <c r="J24233" s="194"/>
      <c r="K24233" s="194"/>
      <c r="L24233" s="195"/>
      <c r="M24233" s="196"/>
      <c r="N24233" s="197"/>
      <c r="O24233" s="197"/>
      <c r="P24233" s="231"/>
    </row>
    <row r="24234" spans="2:16">
      <c r="B24234" s="351"/>
      <c r="C24234" s="435"/>
      <c r="D24234" s="399"/>
      <c r="E24234" s="400"/>
      <c r="G24234" s="401"/>
      <c r="H24234" s="401"/>
      <c r="I24234" s="401"/>
      <c r="J24234" s="194"/>
      <c r="K24234" s="194"/>
      <c r="L24234" s="195"/>
      <c r="M24234" s="196"/>
      <c r="N24234" s="197"/>
      <c r="O24234" s="197"/>
      <c r="P24234" s="231"/>
    </row>
    <row r="24235" spans="2:16">
      <c r="B24235" s="351"/>
      <c r="C24235" s="435"/>
      <c r="D24235" s="399"/>
      <c r="E24235" s="400"/>
      <c r="G24235" s="401"/>
      <c r="H24235" s="401"/>
      <c r="I24235" s="401"/>
      <c r="J24235" s="194"/>
      <c r="K24235" s="194"/>
      <c r="L24235" s="195"/>
      <c r="M24235" s="196"/>
      <c r="N24235" s="197"/>
      <c r="O24235" s="197"/>
      <c r="P24235" s="231"/>
    </row>
    <row r="24236" spans="2:16">
      <c r="B24236" s="351"/>
      <c r="C24236" s="435"/>
      <c r="D24236" s="399"/>
      <c r="E24236" s="400"/>
      <c r="G24236" s="401"/>
      <c r="H24236" s="401"/>
      <c r="I24236" s="401"/>
      <c r="J24236" s="194"/>
      <c r="K24236" s="194"/>
      <c r="L24236" s="195"/>
      <c r="M24236" s="196"/>
      <c r="N24236" s="197"/>
      <c r="O24236" s="197"/>
      <c r="P24236" s="231"/>
    </row>
    <row r="24237" spans="2:16">
      <c r="B24237" s="351"/>
      <c r="C24237" s="435"/>
      <c r="D24237" s="399"/>
      <c r="E24237" s="400"/>
      <c r="G24237" s="401"/>
      <c r="H24237" s="401"/>
      <c r="I24237" s="401"/>
      <c r="J24237" s="194"/>
      <c r="K24237" s="194"/>
      <c r="L24237" s="195"/>
      <c r="M24237" s="196"/>
      <c r="N24237" s="197"/>
      <c r="O24237" s="197"/>
      <c r="P24237" s="231"/>
    </row>
    <row r="24238" spans="2:16">
      <c r="B24238" s="351"/>
      <c r="C24238" s="435"/>
      <c r="D24238" s="399"/>
      <c r="E24238" s="400"/>
      <c r="G24238" s="401"/>
      <c r="H24238" s="401"/>
      <c r="I24238" s="401"/>
      <c r="J24238" s="194"/>
      <c r="K24238" s="194"/>
      <c r="L24238" s="195"/>
      <c r="M24238" s="196"/>
      <c r="N24238" s="197"/>
      <c r="O24238" s="197"/>
      <c r="P24238" s="231"/>
    </row>
    <row r="24239" spans="2:16">
      <c r="B24239" s="351"/>
      <c r="C24239" s="435"/>
      <c r="D24239" s="399"/>
      <c r="E24239" s="400"/>
      <c r="G24239" s="401"/>
      <c r="H24239" s="401"/>
      <c r="I24239" s="401"/>
      <c r="J24239" s="194"/>
      <c r="K24239" s="194"/>
      <c r="L24239" s="195"/>
      <c r="M24239" s="196"/>
      <c r="N24239" s="197"/>
      <c r="O24239" s="197"/>
      <c r="P24239" s="231"/>
    </row>
    <row r="24240" spans="2:16">
      <c r="B24240" s="351"/>
      <c r="C24240" s="435"/>
      <c r="D24240" s="399"/>
      <c r="E24240" s="400"/>
      <c r="G24240" s="401"/>
      <c r="H24240" s="401"/>
      <c r="I24240" s="401"/>
      <c r="J24240" s="194"/>
      <c r="K24240" s="194"/>
      <c r="L24240" s="195"/>
      <c r="M24240" s="196"/>
      <c r="N24240" s="197"/>
      <c r="O24240" s="197"/>
      <c r="P24240" s="231"/>
    </row>
    <row r="24241" spans="2:16">
      <c r="B24241" s="351"/>
      <c r="C24241" s="435"/>
      <c r="D24241" s="399"/>
      <c r="E24241" s="400"/>
      <c r="G24241" s="401"/>
      <c r="H24241" s="401"/>
      <c r="I24241" s="401"/>
      <c r="J24241" s="194"/>
      <c r="K24241" s="194"/>
      <c r="L24241" s="195"/>
      <c r="M24241" s="196"/>
      <c r="N24241" s="197"/>
      <c r="O24241" s="197"/>
      <c r="P24241" s="231"/>
    </row>
    <row r="24242" spans="2:16">
      <c r="B24242" s="351"/>
      <c r="C24242" s="435"/>
      <c r="D24242" s="399"/>
      <c r="E24242" s="400"/>
      <c r="G24242" s="401"/>
      <c r="H24242" s="401"/>
      <c r="I24242" s="401"/>
      <c r="J24242" s="194"/>
      <c r="K24242" s="194"/>
      <c r="L24242" s="195"/>
      <c r="M24242" s="196"/>
      <c r="N24242" s="197"/>
      <c r="O24242" s="197"/>
      <c r="P24242" s="231"/>
    </row>
    <row r="24243" spans="2:16">
      <c r="B24243" s="351"/>
      <c r="C24243" s="435"/>
      <c r="D24243" s="399"/>
      <c r="E24243" s="400"/>
      <c r="G24243" s="401"/>
      <c r="H24243" s="401"/>
      <c r="I24243" s="401"/>
      <c r="J24243" s="194"/>
      <c r="K24243" s="194"/>
      <c r="L24243" s="195"/>
      <c r="M24243" s="196"/>
      <c r="N24243" s="197"/>
      <c r="O24243" s="197"/>
      <c r="P24243" s="231"/>
    </row>
    <row r="24244" spans="2:16">
      <c r="B24244" s="351"/>
      <c r="C24244" s="435"/>
      <c r="D24244" s="399"/>
      <c r="E24244" s="400"/>
      <c r="G24244" s="401"/>
      <c r="H24244" s="401"/>
      <c r="I24244" s="401"/>
      <c r="J24244" s="194"/>
      <c r="K24244" s="194"/>
      <c r="L24244" s="195"/>
      <c r="M24244" s="196"/>
      <c r="N24244" s="197"/>
      <c r="O24244" s="197"/>
      <c r="P24244" s="231"/>
    </row>
    <row r="24245" spans="2:16">
      <c r="B24245" s="351"/>
      <c r="C24245" s="435"/>
      <c r="D24245" s="399"/>
      <c r="E24245" s="400"/>
      <c r="G24245" s="401"/>
      <c r="H24245" s="401"/>
      <c r="I24245" s="401"/>
      <c r="J24245" s="194"/>
      <c r="K24245" s="194"/>
      <c r="L24245" s="195"/>
      <c r="M24245" s="196"/>
      <c r="N24245" s="197"/>
      <c r="O24245" s="197"/>
      <c r="P24245" s="231"/>
    </row>
    <row r="24246" spans="2:16">
      <c r="B24246" s="351"/>
      <c r="C24246" s="435"/>
      <c r="D24246" s="399"/>
      <c r="E24246" s="400"/>
      <c r="G24246" s="401"/>
      <c r="H24246" s="401"/>
      <c r="I24246" s="401"/>
      <c r="J24246" s="194"/>
      <c r="K24246" s="194"/>
      <c r="L24246" s="195"/>
      <c r="M24246" s="196"/>
      <c r="N24246" s="197"/>
      <c r="O24246" s="197"/>
      <c r="P24246" s="231"/>
    </row>
    <row r="24247" spans="2:16">
      <c r="B24247" s="351"/>
      <c r="C24247" s="435"/>
      <c r="D24247" s="399"/>
      <c r="E24247" s="400"/>
      <c r="G24247" s="401"/>
      <c r="H24247" s="401"/>
      <c r="I24247" s="401"/>
      <c r="J24247" s="194"/>
      <c r="K24247" s="194"/>
      <c r="L24247" s="195"/>
      <c r="M24247" s="196"/>
      <c r="N24247" s="197"/>
      <c r="O24247" s="197"/>
      <c r="P24247" s="231"/>
    </row>
    <row r="24248" spans="2:16">
      <c r="B24248" s="351"/>
      <c r="C24248" s="435"/>
      <c r="D24248" s="399"/>
      <c r="E24248" s="400"/>
      <c r="G24248" s="401"/>
      <c r="H24248" s="401"/>
      <c r="I24248" s="401"/>
      <c r="J24248" s="194"/>
      <c r="K24248" s="194"/>
      <c r="L24248" s="195"/>
      <c r="M24248" s="196"/>
      <c r="N24248" s="197"/>
      <c r="O24248" s="197"/>
      <c r="P24248" s="231"/>
    </row>
    <row r="24249" spans="2:16">
      <c r="B24249" s="351"/>
      <c r="C24249" s="435"/>
      <c r="D24249" s="399"/>
      <c r="E24249" s="400"/>
      <c r="G24249" s="401"/>
      <c r="H24249" s="401"/>
      <c r="I24249" s="401"/>
      <c r="J24249" s="194"/>
      <c r="K24249" s="194"/>
      <c r="L24249" s="195"/>
      <c r="M24249" s="196"/>
      <c r="N24249" s="197"/>
      <c r="O24249" s="197"/>
      <c r="P24249" s="231"/>
    </row>
    <row r="24250" spans="2:16">
      <c r="B24250" s="351"/>
      <c r="C24250" s="435"/>
      <c r="D24250" s="399"/>
      <c r="E24250" s="400"/>
      <c r="G24250" s="401"/>
      <c r="H24250" s="401"/>
      <c r="I24250" s="401"/>
      <c r="J24250" s="194"/>
      <c r="K24250" s="194"/>
      <c r="L24250" s="195"/>
      <c r="M24250" s="196"/>
      <c r="N24250" s="197"/>
      <c r="O24250" s="197"/>
      <c r="P24250" s="231"/>
    </row>
    <row r="24251" spans="2:16">
      <c r="B24251" s="351"/>
      <c r="C24251" s="435"/>
      <c r="D24251" s="399"/>
      <c r="E24251" s="400"/>
      <c r="G24251" s="401"/>
      <c r="H24251" s="401"/>
      <c r="I24251" s="401"/>
      <c r="J24251" s="194"/>
      <c r="K24251" s="194"/>
      <c r="L24251" s="195"/>
      <c r="M24251" s="196"/>
      <c r="N24251" s="197"/>
      <c r="O24251" s="197"/>
      <c r="P24251" s="231"/>
    </row>
    <row r="24252" spans="2:16">
      <c r="B24252" s="351"/>
      <c r="C24252" s="435"/>
      <c r="D24252" s="399"/>
      <c r="E24252" s="400"/>
      <c r="G24252" s="401"/>
      <c r="H24252" s="401"/>
      <c r="I24252" s="401"/>
      <c r="J24252" s="194"/>
      <c r="K24252" s="194"/>
      <c r="L24252" s="195"/>
      <c r="M24252" s="196"/>
      <c r="N24252" s="197"/>
      <c r="O24252" s="197"/>
      <c r="P24252" s="231"/>
    </row>
    <row r="24253" spans="2:16">
      <c r="B24253" s="351"/>
      <c r="C24253" s="435"/>
      <c r="D24253" s="399"/>
      <c r="E24253" s="400"/>
      <c r="G24253" s="401"/>
      <c r="H24253" s="401"/>
      <c r="I24253" s="401"/>
      <c r="J24253" s="194"/>
      <c r="K24253" s="194"/>
      <c r="L24253" s="195"/>
      <c r="M24253" s="196"/>
      <c r="N24253" s="197"/>
      <c r="O24253" s="197"/>
      <c r="P24253" s="231"/>
    </row>
    <row r="24254" spans="2:16">
      <c r="B24254" s="351"/>
      <c r="C24254" s="435"/>
      <c r="D24254" s="399"/>
      <c r="E24254" s="400"/>
      <c r="G24254" s="401"/>
      <c r="H24254" s="401"/>
      <c r="I24254" s="401"/>
      <c r="J24254" s="194"/>
      <c r="K24254" s="194"/>
      <c r="L24254" s="195"/>
      <c r="M24254" s="196"/>
      <c r="N24254" s="197"/>
      <c r="O24254" s="197"/>
      <c r="P24254" s="231"/>
    </row>
    <row r="24255" spans="2:16">
      <c r="B24255" s="351"/>
      <c r="C24255" s="435"/>
      <c r="D24255" s="399"/>
      <c r="E24255" s="400"/>
      <c r="G24255" s="401"/>
      <c r="H24255" s="401"/>
      <c r="I24255" s="401"/>
      <c r="J24255" s="194"/>
      <c r="K24255" s="194"/>
      <c r="L24255" s="195"/>
      <c r="M24255" s="196"/>
      <c r="N24255" s="197"/>
      <c r="O24255" s="197"/>
      <c r="P24255" s="231"/>
    </row>
    <row r="24256" spans="2:16">
      <c r="B24256" s="351"/>
      <c r="C24256" s="435"/>
      <c r="D24256" s="399"/>
      <c r="E24256" s="400"/>
      <c r="G24256" s="401"/>
      <c r="H24256" s="401"/>
      <c r="I24256" s="401"/>
      <c r="J24256" s="194"/>
      <c r="K24256" s="194"/>
      <c r="L24256" s="195"/>
      <c r="M24256" s="196"/>
      <c r="N24256" s="197"/>
      <c r="O24256" s="197"/>
      <c r="P24256" s="231"/>
    </row>
    <row r="24257" spans="2:16">
      <c r="B24257" s="351"/>
      <c r="C24257" s="435"/>
      <c r="D24257" s="399"/>
      <c r="E24257" s="400"/>
      <c r="G24257" s="401"/>
      <c r="H24257" s="401"/>
      <c r="I24257" s="401"/>
      <c r="J24257" s="194"/>
      <c r="K24257" s="194"/>
      <c r="L24257" s="195"/>
      <c r="M24257" s="196"/>
      <c r="N24257" s="197"/>
      <c r="O24257" s="197"/>
      <c r="P24257" s="231"/>
    </row>
    <row r="24258" spans="2:16">
      <c r="B24258" s="351"/>
      <c r="C24258" s="435"/>
      <c r="D24258" s="399"/>
      <c r="E24258" s="400"/>
      <c r="G24258" s="401"/>
      <c r="H24258" s="401"/>
      <c r="I24258" s="401"/>
      <c r="J24258" s="194"/>
      <c r="K24258" s="194"/>
      <c r="L24258" s="195"/>
      <c r="M24258" s="196"/>
      <c r="N24258" s="197"/>
      <c r="O24258" s="197"/>
      <c r="P24258" s="231"/>
    </row>
    <row r="24259" spans="2:16">
      <c r="B24259" s="351"/>
      <c r="C24259" s="435"/>
      <c r="D24259" s="399"/>
      <c r="E24259" s="400"/>
      <c r="G24259" s="401"/>
      <c r="H24259" s="401"/>
      <c r="I24259" s="401"/>
      <c r="J24259" s="194"/>
      <c r="K24259" s="194"/>
      <c r="L24259" s="195"/>
      <c r="M24259" s="196"/>
      <c r="N24259" s="197"/>
      <c r="O24259" s="197"/>
      <c r="P24259" s="231"/>
    </row>
    <row r="24260" spans="2:16">
      <c r="B24260" s="351"/>
      <c r="C24260" s="435"/>
      <c r="D24260" s="399"/>
      <c r="E24260" s="400"/>
      <c r="G24260" s="401"/>
      <c r="H24260" s="401"/>
      <c r="I24260" s="401"/>
      <c r="J24260" s="194"/>
      <c r="K24260" s="194"/>
      <c r="L24260" s="195"/>
      <c r="M24260" s="196"/>
      <c r="N24260" s="197"/>
      <c r="O24260" s="197"/>
      <c r="P24260" s="231"/>
    </row>
    <row r="24261" spans="2:16">
      <c r="B24261" s="351"/>
      <c r="C24261" s="435"/>
      <c r="D24261" s="399"/>
      <c r="E24261" s="400"/>
      <c r="G24261" s="401"/>
      <c r="H24261" s="401"/>
      <c r="I24261" s="401"/>
      <c r="J24261" s="194"/>
      <c r="K24261" s="194"/>
      <c r="L24261" s="195"/>
      <c r="M24261" s="196"/>
      <c r="N24261" s="197"/>
      <c r="O24261" s="197"/>
      <c r="P24261" s="231"/>
    </row>
    <row r="24262" spans="2:16">
      <c r="B24262" s="351"/>
      <c r="C24262" s="435"/>
      <c r="D24262" s="399"/>
      <c r="E24262" s="400"/>
      <c r="G24262" s="401"/>
      <c r="H24262" s="401"/>
      <c r="I24262" s="401"/>
      <c r="J24262" s="194"/>
      <c r="K24262" s="194"/>
      <c r="L24262" s="195"/>
      <c r="M24262" s="196"/>
      <c r="N24262" s="197"/>
      <c r="O24262" s="197"/>
      <c r="P24262" s="231"/>
    </row>
    <row r="24263" spans="2:16">
      <c r="B24263" s="351"/>
      <c r="C24263" s="435"/>
      <c r="D24263" s="399"/>
      <c r="E24263" s="400"/>
      <c r="G24263" s="401"/>
      <c r="H24263" s="401"/>
      <c r="I24263" s="401"/>
      <c r="J24263" s="194"/>
      <c r="K24263" s="194"/>
      <c r="L24263" s="195"/>
      <c r="M24263" s="196"/>
      <c r="N24263" s="197"/>
      <c r="O24263" s="197"/>
      <c r="P24263" s="231"/>
    </row>
    <row r="24264" spans="2:16">
      <c r="B24264" s="351"/>
      <c r="C24264" s="435"/>
      <c r="D24264" s="399"/>
      <c r="E24264" s="400"/>
      <c r="G24264" s="401"/>
      <c r="H24264" s="401"/>
      <c r="I24264" s="401"/>
      <c r="J24264" s="194"/>
      <c r="K24264" s="194"/>
      <c r="L24264" s="195"/>
      <c r="M24264" s="196"/>
      <c r="N24264" s="197"/>
      <c r="O24264" s="197"/>
      <c r="P24264" s="231"/>
    </row>
    <row r="24265" spans="2:16">
      <c r="B24265" s="351"/>
      <c r="C24265" s="435"/>
      <c r="D24265" s="399"/>
      <c r="E24265" s="400"/>
      <c r="G24265" s="401"/>
      <c r="H24265" s="401"/>
      <c r="I24265" s="401"/>
      <c r="J24265" s="194"/>
      <c r="K24265" s="194"/>
      <c r="L24265" s="195"/>
      <c r="M24265" s="196"/>
      <c r="N24265" s="197"/>
      <c r="O24265" s="197"/>
      <c r="P24265" s="231"/>
    </row>
    <row r="24266" spans="2:16">
      <c r="B24266" s="351"/>
      <c r="C24266" s="435"/>
      <c r="D24266" s="399"/>
      <c r="E24266" s="400"/>
      <c r="G24266" s="401"/>
      <c r="H24266" s="401"/>
      <c r="I24266" s="401"/>
      <c r="J24266" s="194"/>
      <c r="K24266" s="194"/>
      <c r="L24266" s="195"/>
      <c r="M24266" s="196"/>
      <c r="N24266" s="197"/>
      <c r="O24266" s="197"/>
      <c r="P24266" s="231"/>
    </row>
    <row r="24267" spans="2:16">
      <c r="B24267" s="351"/>
      <c r="C24267" s="435"/>
      <c r="D24267" s="399"/>
      <c r="E24267" s="400"/>
      <c r="G24267" s="401"/>
      <c r="H24267" s="401"/>
      <c r="I24267" s="401"/>
      <c r="J24267" s="194"/>
      <c r="K24267" s="194"/>
      <c r="L24267" s="195"/>
      <c r="M24267" s="196"/>
      <c r="N24267" s="197"/>
      <c r="O24267" s="197"/>
      <c r="P24267" s="231"/>
    </row>
    <row r="24268" spans="2:16">
      <c r="B24268" s="351"/>
      <c r="C24268" s="435"/>
      <c r="D24268" s="399"/>
      <c r="E24268" s="400"/>
      <c r="G24268" s="401"/>
      <c r="H24268" s="401"/>
      <c r="I24268" s="401"/>
      <c r="J24268" s="194"/>
      <c r="K24268" s="194"/>
      <c r="L24268" s="195"/>
      <c r="M24268" s="196"/>
      <c r="N24268" s="197"/>
      <c r="O24268" s="197"/>
      <c r="P24268" s="231"/>
    </row>
    <row r="24269" spans="2:16">
      <c r="B24269" s="351"/>
      <c r="C24269" s="435"/>
      <c r="D24269" s="399"/>
      <c r="E24269" s="400"/>
      <c r="G24269" s="401"/>
      <c r="H24269" s="401"/>
      <c r="I24269" s="401"/>
      <c r="J24269" s="194"/>
      <c r="K24269" s="194"/>
      <c r="L24269" s="195"/>
      <c r="M24269" s="196"/>
      <c r="N24269" s="197"/>
      <c r="O24269" s="197"/>
      <c r="P24269" s="231"/>
    </row>
    <row r="24270" spans="2:16">
      <c r="B24270" s="351"/>
      <c r="C24270" s="435"/>
      <c r="D24270" s="399"/>
      <c r="E24270" s="400"/>
      <c r="G24270" s="401"/>
      <c r="H24270" s="401"/>
      <c r="I24270" s="401"/>
      <c r="J24270" s="194"/>
      <c r="K24270" s="194"/>
      <c r="L24270" s="195"/>
      <c r="M24270" s="196"/>
      <c r="N24270" s="197"/>
      <c r="O24270" s="197"/>
      <c r="P24270" s="231"/>
    </row>
    <row r="24271" spans="2:16">
      <c r="B24271" s="351"/>
      <c r="C24271" s="435"/>
      <c r="D24271" s="399"/>
      <c r="E24271" s="400"/>
      <c r="G24271" s="401"/>
      <c r="H24271" s="401"/>
      <c r="I24271" s="401"/>
      <c r="J24271" s="194"/>
      <c r="K24271" s="194"/>
      <c r="L24271" s="195"/>
      <c r="M24271" s="196"/>
      <c r="N24271" s="197"/>
      <c r="O24271" s="197"/>
      <c r="P24271" s="231"/>
    </row>
    <row r="24272" spans="2:16">
      <c r="B24272" s="351"/>
      <c r="C24272" s="435"/>
      <c r="D24272" s="399"/>
      <c r="E24272" s="400"/>
      <c r="G24272" s="401"/>
      <c r="H24272" s="401"/>
      <c r="I24272" s="401"/>
      <c r="J24272" s="194"/>
      <c r="K24272" s="194"/>
      <c r="L24272" s="195"/>
      <c r="M24272" s="196"/>
      <c r="N24272" s="197"/>
      <c r="O24272" s="197"/>
      <c r="P24272" s="231"/>
    </row>
    <row r="24273" spans="2:16">
      <c r="B24273" s="351"/>
      <c r="C24273" s="435"/>
      <c r="D24273" s="399"/>
      <c r="E24273" s="400"/>
      <c r="G24273" s="401"/>
      <c r="H24273" s="401"/>
      <c r="I24273" s="401"/>
      <c r="J24273" s="194"/>
      <c r="K24273" s="194"/>
      <c r="L24273" s="195"/>
      <c r="M24273" s="196"/>
      <c r="N24273" s="197"/>
      <c r="O24273" s="197"/>
      <c r="P24273" s="231"/>
    </row>
    <row r="24274" spans="2:16">
      <c r="B24274" s="351"/>
      <c r="C24274" s="435"/>
      <c r="D24274" s="399"/>
      <c r="E24274" s="400"/>
      <c r="G24274" s="401"/>
      <c r="H24274" s="401"/>
      <c r="I24274" s="401"/>
      <c r="J24274" s="194"/>
      <c r="K24274" s="194"/>
      <c r="L24274" s="195"/>
      <c r="M24274" s="196"/>
      <c r="N24274" s="197"/>
      <c r="O24274" s="197"/>
      <c r="P24274" s="231"/>
    </row>
    <row r="24275" spans="2:16">
      <c r="B24275" s="351"/>
      <c r="C24275" s="435"/>
      <c r="D24275" s="399"/>
      <c r="E24275" s="400"/>
      <c r="G24275" s="401"/>
      <c r="H24275" s="401"/>
      <c r="I24275" s="401"/>
      <c r="J24275" s="194"/>
      <c r="K24275" s="194"/>
      <c r="L24275" s="195"/>
      <c r="M24275" s="196"/>
      <c r="N24275" s="197"/>
      <c r="O24275" s="197"/>
      <c r="P24275" s="231"/>
    </row>
    <row r="24276" spans="2:16">
      <c r="B24276" s="351"/>
      <c r="C24276" s="435"/>
      <c r="D24276" s="399"/>
      <c r="E24276" s="400"/>
      <c r="G24276" s="401"/>
      <c r="H24276" s="401"/>
      <c r="I24276" s="401"/>
      <c r="J24276" s="194"/>
      <c r="K24276" s="194"/>
      <c r="L24276" s="195"/>
      <c r="M24276" s="196"/>
      <c r="N24276" s="197"/>
      <c r="O24276" s="197"/>
      <c r="P24276" s="231"/>
    </row>
    <row r="24277" spans="2:16">
      <c r="B24277" s="351"/>
      <c r="C24277" s="435"/>
      <c r="D24277" s="399"/>
      <c r="E24277" s="400"/>
      <c r="G24277" s="401"/>
      <c r="H24277" s="401"/>
      <c r="I24277" s="401"/>
      <c r="J24277" s="194"/>
      <c r="K24277" s="194"/>
      <c r="L24277" s="195"/>
      <c r="M24277" s="196"/>
      <c r="N24277" s="197"/>
      <c r="O24277" s="197"/>
      <c r="P24277" s="231"/>
    </row>
    <row r="24278" spans="2:16">
      <c r="B24278" s="351"/>
      <c r="C24278" s="435"/>
      <c r="D24278" s="399"/>
      <c r="E24278" s="400"/>
      <c r="G24278" s="401"/>
      <c r="H24278" s="401"/>
      <c r="I24278" s="401"/>
      <c r="J24278" s="194"/>
      <c r="K24278" s="194"/>
      <c r="L24278" s="195"/>
      <c r="M24278" s="196"/>
      <c r="N24278" s="197"/>
      <c r="O24278" s="197"/>
      <c r="P24278" s="231"/>
    </row>
    <row r="24279" spans="2:16">
      <c r="B24279" s="351"/>
      <c r="C24279" s="435"/>
      <c r="D24279" s="399"/>
      <c r="E24279" s="400"/>
      <c r="G24279" s="401"/>
      <c r="H24279" s="401"/>
      <c r="I24279" s="401"/>
      <c r="J24279" s="194"/>
      <c r="K24279" s="194"/>
      <c r="L24279" s="195"/>
      <c r="M24279" s="196"/>
      <c r="N24279" s="197"/>
      <c r="O24279" s="197"/>
      <c r="P24279" s="231"/>
    </row>
    <row r="24280" spans="2:16">
      <c r="B24280" s="351"/>
      <c r="C24280" s="435"/>
      <c r="D24280" s="399"/>
      <c r="E24280" s="400"/>
      <c r="G24280" s="401"/>
      <c r="H24280" s="401"/>
      <c r="I24280" s="401"/>
      <c r="J24280" s="194"/>
      <c r="K24280" s="194"/>
      <c r="L24280" s="195"/>
      <c r="M24280" s="196"/>
      <c r="N24280" s="197"/>
      <c r="O24280" s="197"/>
      <c r="P24280" s="231"/>
    </row>
    <row r="24281" spans="2:16">
      <c r="B24281" s="351"/>
      <c r="C24281" s="435"/>
      <c r="D24281" s="399"/>
      <c r="E24281" s="400"/>
      <c r="G24281" s="401"/>
      <c r="H24281" s="401"/>
      <c r="I24281" s="401"/>
      <c r="J24281" s="194"/>
      <c r="K24281" s="194"/>
      <c r="L24281" s="195"/>
      <c r="M24281" s="196"/>
      <c r="N24281" s="197"/>
      <c r="O24281" s="197"/>
      <c r="P24281" s="231"/>
    </row>
    <row r="24282" spans="2:16">
      <c r="B24282" s="351"/>
      <c r="C24282" s="435"/>
      <c r="D24282" s="399"/>
      <c r="E24282" s="400"/>
      <c r="G24282" s="401"/>
      <c r="H24282" s="401"/>
      <c r="I24282" s="401"/>
      <c r="J24282" s="194"/>
      <c r="K24282" s="194"/>
      <c r="L24282" s="195"/>
      <c r="M24282" s="196"/>
      <c r="N24282" s="197"/>
      <c r="O24282" s="197"/>
      <c r="P24282" s="231"/>
    </row>
    <row r="24283" spans="2:16">
      <c r="B24283" s="351"/>
      <c r="C24283" s="435"/>
      <c r="D24283" s="399"/>
      <c r="E24283" s="400"/>
      <c r="G24283" s="401"/>
      <c r="H24283" s="401"/>
      <c r="I24283" s="401"/>
      <c r="J24283" s="194"/>
      <c r="K24283" s="194"/>
      <c r="L24283" s="195"/>
      <c r="M24283" s="196"/>
      <c r="N24283" s="197"/>
      <c r="O24283" s="197"/>
      <c r="P24283" s="231"/>
    </row>
    <row r="24284" spans="2:16">
      <c r="B24284" s="351"/>
      <c r="C24284" s="435"/>
      <c r="D24284" s="399"/>
      <c r="E24284" s="400"/>
      <c r="G24284" s="401"/>
      <c r="H24284" s="401"/>
      <c r="I24284" s="401"/>
      <c r="J24284" s="194"/>
      <c r="K24284" s="194"/>
      <c r="L24284" s="195"/>
      <c r="M24284" s="196"/>
      <c r="N24284" s="197"/>
      <c r="O24284" s="197"/>
      <c r="P24284" s="231"/>
    </row>
    <row r="24285" spans="2:16">
      <c r="B24285" s="351"/>
      <c r="C24285" s="435"/>
      <c r="D24285" s="399"/>
      <c r="E24285" s="400"/>
      <c r="G24285" s="401"/>
      <c r="H24285" s="401"/>
      <c r="I24285" s="401"/>
      <c r="J24285" s="194"/>
      <c r="K24285" s="194"/>
      <c r="L24285" s="195"/>
      <c r="M24285" s="196"/>
      <c r="N24285" s="197"/>
      <c r="O24285" s="197"/>
      <c r="P24285" s="231"/>
    </row>
    <row r="24286" spans="2:16">
      <c r="B24286" s="351"/>
      <c r="C24286" s="435"/>
      <c r="D24286" s="399"/>
      <c r="E24286" s="400"/>
      <c r="G24286" s="401"/>
      <c r="H24286" s="401"/>
      <c r="I24286" s="401"/>
      <c r="J24286" s="194"/>
      <c r="K24286" s="194"/>
      <c r="L24286" s="195"/>
      <c r="M24286" s="196"/>
      <c r="N24286" s="197"/>
      <c r="O24286" s="197"/>
      <c r="P24286" s="231"/>
    </row>
    <row r="24287" spans="2:16">
      <c r="B24287" s="351"/>
      <c r="C24287" s="435"/>
      <c r="D24287" s="399"/>
      <c r="E24287" s="400"/>
      <c r="G24287" s="401"/>
      <c r="H24287" s="401"/>
      <c r="I24287" s="401"/>
      <c r="J24287" s="194"/>
      <c r="K24287" s="194"/>
      <c r="L24287" s="195"/>
      <c r="M24287" s="196"/>
      <c r="N24287" s="197"/>
      <c r="O24287" s="197"/>
      <c r="P24287" s="231"/>
    </row>
    <row r="24288" spans="2:16">
      <c r="B24288" s="351"/>
      <c r="C24288" s="435"/>
      <c r="D24288" s="399"/>
      <c r="E24288" s="400"/>
      <c r="G24288" s="401"/>
      <c r="H24288" s="401"/>
      <c r="I24288" s="401"/>
      <c r="J24288" s="194"/>
      <c r="K24288" s="194"/>
      <c r="L24288" s="195"/>
      <c r="M24288" s="196"/>
      <c r="N24288" s="197"/>
      <c r="O24288" s="197"/>
      <c r="P24288" s="231"/>
    </row>
    <row r="24289" spans="2:16">
      <c r="B24289" s="351"/>
      <c r="C24289" s="435"/>
      <c r="D24289" s="399"/>
      <c r="E24289" s="400"/>
      <c r="G24289" s="401"/>
      <c r="H24289" s="401"/>
      <c r="I24289" s="401"/>
      <c r="J24289" s="194"/>
      <c r="K24289" s="194"/>
      <c r="L24289" s="195"/>
      <c r="M24289" s="196"/>
      <c r="N24289" s="197"/>
      <c r="O24289" s="197"/>
      <c r="P24289" s="231"/>
    </row>
    <row r="24290" spans="2:16">
      <c r="B24290" s="351"/>
      <c r="C24290" s="435"/>
      <c r="D24290" s="399"/>
      <c r="E24290" s="400"/>
      <c r="G24290" s="401"/>
      <c r="H24290" s="401"/>
      <c r="I24290" s="401"/>
      <c r="J24290" s="194"/>
      <c r="K24290" s="194"/>
      <c r="L24290" s="195"/>
      <c r="M24290" s="196"/>
      <c r="N24290" s="197"/>
      <c r="O24290" s="197"/>
      <c r="P24290" s="231"/>
    </row>
    <row r="24291" spans="2:16">
      <c r="B24291" s="351"/>
      <c r="C24291" s="435"/>
      <c r="D24291" s="399"/>
      <c r="E24291" s="400"/>
      <c r="G24291" s="401"/>
      <c r="H24291" s="401"/>
      <c r="I24291" s="401"/>
      <c r="J24291" s="194"/>
      <c r="K24291" s="194"/>
      <c r="L24291" s="195"/>
      <c r="M24291" s="196"/>
      <c r="N24291" s="197"/>
      <c r="O24291" s="197"/>
      <c r="P24291" s="231"/>
    </row>
    <row r="24292" spans="2:16">
      <c r="B24292" s="351"/>
      <c r="C24292" s="435"/>
      <c r="D24292" s="399"/>
      <c r="E24292" s="400"/>
      <c r="G24292" s="401"/>
      <c r="H24292" s="401"/>
      <c r="I24292" s="401"/>
      <c r="J24292" s="194"/>
      <c r="K24292" s="194"/>
      <c r="L24292" s="195"/>
      <c r="M24292" s="196"/>
      <c r="N24292" s="197"/>
      <c r="O24292" s="197"/>
      <c r="P24292" s="231"/>
    </row>
    <row r="24293" spans="2:16">
      <c r="B24293" s="351"/>
      <c r="C24293" s="435"/>
      <c r="D24293" s="399"/>
      <c r="E24293" s="400"/>
      <c r="G24293" s="401"/>
      <c r="H24293" s="401"/>
      <c r="I24293" s="401"/>
      <c r="J24293" s="194"/>
      <c r="K24293" s="194"/>
      <c r="L24293" s="195"/>
      <c r="M24293" s="196"/>
      <c r="N24293" s="197"/>
      <c r="O24293" s="197"/>
      <c r="P24293" s="231"/>
    </row>
    <row r="24294" spans="2:16">
      <c r="B24294" s="351"/>
      <c r="C24294" s="435"/>
      <c r="D24294" s="399"/>
      <c r="E24294" s="400"/>
      <c r="G24294" s="401"/>
      <c r="H24294" s="401"/>
      <c r="I24294" s="401"/>
      <c r="J24294" s="194"/>
      <c r="K24294" s="194"/>
      <c r="L24294" s="195"/>
      <c r="M24294" s="196"/>
      <c r="N24294" s="197"/>
      <c r="O24294" s="197"/>
      <c r="P24294" s="231"/>
    </row>
    <row r="24295" spans="2:16">
      <c r="B24295" s="351"/>
      <c r="C24295" s="435"/>
      <c r="D24295" s="399"/>
      <c r="E24295" s="400"/>
      <c r="G24295" s="401"/>
      <c r="H24295" s="401"/>
      <c r="I24295" s="401"/>
      <c r="J24295" s="194"/>
      <c r="K24295" s="194"/>
      <c r="L24295" s="195"/>
      <c r="M24295" s="196"/>
      <c r="N24295" s="197"/>
      <c r="O24295" s="197"/>
      <c r="P24295" s="231"/>
    </row>
    <row r="24296" spans="2:16">
      <c r="B24296" s="351"/>
      <c r="C24296" s="435"/>
      <c r="D24296" s="399"/>
      <c r="E24296" s="400"/>
      <c r="G24296" s="401"/>
      <c r="H24296" s="401"/>
      <c r="I24296" s="401"/>
      <c r="J24296" s="194"/>
      <c r="K24296" s="194"/>
      <c r="L24296" s="195"/>
      <c r="M24296" s="196"/>
      <c r="N24296" s="197"/>
      <c r="O24296" s="197"/>
      <c r="P24296" s="231"/>
    </row>
    <row r="24297" spans="2:16">
      <c r="B24297" s="351"/>
      <c r="C24297" s="435"/>
      <c r="D24297" s="399"/>
      <c r="E24297" s="400"/>
      <c r="G24297" s="401"/>
      <c r="H24297" s="401"/>
      <c r="I24297" s="401"/>
      <c r="J24297" s="194"/>
      <c r="K24297" s="194"/>
      <c r="L24297" s="195"/>
      <c r="M24297" s="196"/>
      <c r="N24297" s="197"/>
      <c r="O24297" s="197"/>
      <c r="P24297" s="231"/>
    </row>
    <row r="24298" spans="2:16">
      <c r="B24298" s="351"/>
      <c r="C24298" s="435"/>
      <c r="D24298" s="399"/>
      <c r="E24298" s="400"/>
      <c r="G24298" s="401"/>
      <c r="H24298" s="401"/>
      <c r="I24298" s="401"/>
      <c r="J24298" s="194"/>
      <c r="K24298" s="194"/>
      <c r="L24298" s="195"/>
      <c r="M24298" s="196"/>
      <c r="N24298" s="197"/>
      <c r="O24298" s="197"/>
      <c r="P24298" s="231"/>
    </row>
    <row r="24299" spans="2:16">
      <c r="B24299" s="351"/>
      <c r="C24299" s="435"/>
      <c r="D24299" s="399"/>
      <c r="E24299" s="400"/>
      <c r="G24299" s="401"/>
      <c r="H24299" s="401"/>
      <c r="I24299" s="401"/>
      <c r="J24299" s="194"/>
      <c r="K24299" s="194"/>
      <c r="L24299" s="195"/>
      <c r="M24299" s="196"/>
      <c r="N24299" s="197"/>
      <c r="O24299" s="197"/>
      <c r="P24299" s="231"/>
    </row>
    <row r="24300" spans="2:16">
      <c r="B24300" s="351"/>
      <c r="C24300" s="435"/>
      <c r="D24300" s="399"/>
      <c r="E24300" s="400"/>
      <c r="G24300" s="401"/>
      <c r="H24300" s="401"/>
      <c r="I24300" s="401"/>
      <c r="J24300" s="194"/>
      <c r="K24300" s="194"/>
      <c r="L24300" s="195"/>
      <c r="M24300" s="196"/>
      <c r="N24300" s="197"/>
      <c r="O24300" s="197"/>
      <c r="P24300" s="231"/>
    </row>
    <row r="24301" spans="2:16">
      <c r="B24301" s="351"/>
      <c r="C24301" s="435"/>
      <c r="D24301" s="399"/>
      <c r="E24301" s="400"/>
      <c r="G24301" s="401"/>
      <c r="H24301" s="401"/>
      <c r="I24301" s="401"/>
      <c r="J24301" s="194"/>
      <c r="K24301" s="194"/>
      <c r="L24301" s="195"/>
      <c r="M24301" s="196"/>
      <c r="N24301" s="197"/>
      <c r="O24301" s="197"/>
      <c r="P24301" s="231"/>
    </row>
    <row r="24302" spans="2:16">
      <c r="B24302" s="351"/>
      <c r="C24302" s="435"/>
      <c r="D24302" s="399"/>
      <c r="E24302" s="400"/>
      <c r="G24302" s="401"/>
      <c r="H24302" s="401"/>
      <c r="I24302" s="401"/>
      <c r="J24302" s="194"/>
      <c r="K24302" s="194"/>
      <c r="L24302" s="195"/>
      <c r="M24302" s="196"/>
      <c r="N24302" s="197"/>
      <c r="O24302" s="197"/>
      <c r="P24302" s="231"/>
    </row>
    <row r="24303" spans="2:16">
      <c r="B24303" s="351"/>
      <c r="C24303" s="435"/>
      <c r="D24303" s="399"/>
      <c r="E24303" s="400"/>
      <c r="G24303" s="401"/>
      <c r="H24303" s="401"/>
      <c r="I24303" s="401"/>
      <c r="J24303" s="194"/>
      <c r="K24303" s="194"/>
      <c r="L24303" s="195"/>
      <c r="M24303" s="196"/>
      <c r="N24303" s="197"/>
      <c r="O24303" s="197"/>
      <c r="P24303" s="231"/>
    </row>
    <row r="24304" spans="2:16">
      <c r="B24304" s="351"/>
      <c r="C24304" s="435"/>
      <c r="D24304" s="399"/>
      <c r="E24304" s="400"/>
      <c r="G24304" s="401"/>
      <c r="H24304" s="401"/>
      <c r="I24304" s="401"/>
      <c r="J24304" s="194"/>
      <c r="K24304" s="194"/>
      <c r="L24304" s="195"/>
      <c r="M24304" s="196"/>
      <c r="N24304" s="197"/>
      <c r="O24304" s="197"/>
      <c r="P24304" s="231"/>
    </row>
    <row r="24305" spans="2:16">
      <c r="B24305" s="351"/>
      <c r="C24305" s="435"/>
      <c r="D24305" s="399"/>
      <c r="E24305" s="400"/>
      <c r="G24305" s="401"/>
      <c r="H24305" s="401"/>
      <c r="I24305" s="401"/>
      <c r="J24305" s="194"/>
      <c r="K24305" s="194"/>
      <c r="L24305" s="195"/>
      <c r="M24305" s="196"/>
      <c r="N24305" s="197"/>
      <c r="O24305" s="197"/>
      <c r="P24305" s="231"/>
    </row>
    <row r="24306" spans="2:16">
      <c r="B24306" s="351"/>
      <c r="C24306" s="435"/>
      <c r="D24306" s="399"/>
      <c r="E24306" s="400"/>
      <c r="G24306" s="401"/>
      <c r="H24306" s="401"/>
      <c r="I24306" s="401"/>
      <c r="J24306" s="194"/>
      <c r="K24306" s="194"/>
      <c r="L24306" s="195"/>
      <c r="M24306" s="196"/>
      <c r="N24306" s="197"/>
      <c r="O24306" s="197"/>
      <c r="P24306" s="231"/>
    </row>
    <row r="24307" spans="2:16">
      <c r="B24307" s="351"/>
      <c r="C24307" s="435"/>
      <c r="D24307" s="399"/>
      <c r="E24307" s="400"/>
      <c r="G24307" s="401"/>
      <c r="H24307" s="401"/>
      <c r="I24307" s="401"/>
      <c r="J24307" s="194"/>
      <c r="K24307" s="194"/>
      <c r="L24307" s="195"/>
      <c r="M24307" s="196"/>
      <c r="N24307" s="197"/>
      <c r="O24307" s="197"/>
      <c r="P24307" s="231"/>
    </row>
    <row r="24308" spans="2:16">
      <c r="B24308" s="351"/>
      <c r="C24308" s="435"/>
      <c r="D24308" s="399"/>
      <c r="E24308" s="400"/>
      <c r="G24308" s="401"/>
      <c r="H24308" s="401"/>
      <c r="I24308" s="401"/>
      <c r="J24308" s="194"/>
      <c r="K24308" s="194"/>
      <c r="L24308" s="195"/>
      <c r="M24308" s="196"/>
      <c r="N24308" s="197"/>
      <c r="O24308" s="197"/>
      <c r="P24308" s="231"/>
    </row>
    <row r="24309" spans="2:16">
      <c r="B24309" s="351"/>
      <c r="C24309" s="435"/>
      <c r="D24309" s="399"/>
      <c r="E24309" s="400"/>
      <c r="G24309" s="401"/>
      <c r="H24309" s="401"/>
      <c r="I24309" s="401"/>
      <c r="J24309" s="194"/>
      <c r="K24309" s="194"/>
      <c r="L24309" s="195"/>
      <c r="M24309" s="196"/>
      <c r="N24309" s="197"/>
      <c r="O24309" s="197"/>
      <c r="P24309" s="231"/>
    </row>
    <row r="24310" spans="2:16">
      <c r="B24310" s="351"/>
      <c r="C24310" s="435"/>
      <c r="D24310" s="399"/>
      <c r="E24310" s="400"/>
      <c r="G24310" s="401"/>
      <c r="H24310" s="401"/>
      <c r="I24310" s="401"/>
      <c r="J24310" s="194"/>
      <c r="K24310" s="194"/>
      <c r="L24310" s="195"/>
      <c r="M24310" s="196"/>
      <c r="N24310" s="197"/>
      <c r="O24310" s="197"/>
      <c r="P24310" s="231"/>
    </row>
    <row r="24311" spans="2:16">
      <c r="B24311" s="351"/>
      <c r="C24311" s="435"/>
      <c r="D24311" s="399"/>
      <c r="E24311" s="400"/>
      <c r="G24311" s="401"/>
      <c r="H24311" s="401"/>
      <c r="I24311" s="401"/>
      <c r="J24311" s="194"/>
      <c r="K24311" s="194"/>
      <c r="L24311" s="195"/>
      <c r="M24311" s="196"/>
      <c r="N24311" s="197"/>
      <c r="O24311" s="197"/>
      <c r="P24311" s="231"/>
    </row>
    <row r="24312" spans="2:16">
      <c r="B24312" s="351"/>
      <c r="C24312" s="435"/>
      <c r="D24312" s="399"/>
      <c r="E24312" s="400"/>
      <c r="G24312" s="401"/>
      <c r="H24312" s="401"/>
      <c r="I24312" s="401"/>
      <c r="J24312" s="194"/>
      <c r="K24312" s="194"/>
      <c r="L24312" s="195"/>
      <c r="M24312" s="196"/>
      <c r="N24312" s="197"/>
      <c r="O24312" s="197"/>
      <c r="P24312" s="231"/>
    </row>
    <row r="24313" spans="2:16">
      <c r="B24313" s="351"/>
      <c r="C24313" s="435"/>
      <c r="D24313" s="399"/>
      <c r="E24313" s="400"/>
      <c r="G24313" s="401"/>
      <c r="H24313" s="401"/>
      <c r="I24313" s="401"/>
      <c r="J24313" s="194"/>
      <c r="K24313" s="194"/>
      <c r="L24313" s="195"/>
      <c r="M24313" s="196"/>
      <c r="N24313" s="197"/>
      <c r="O24313" s="197"/>
      <c r="P24313" s="231"/>
    </row>
    <row r="24314" spans="2:16">
      <c r="B24314" s="351"/>
      <c r="C24314" s="435"/>
      <c r="D24314" s="399"/>
      <c r="E24314" s="400"/>
      <c r="G24314" s="401"/>
      <c r="H24314" s="401"/>
      <c r="I24314" s="401"/>
      <c r="J24314" s="194"/>
      <c r="K24314" s="194"/>
      <c r="L24314" s="195"/>
      <c r="M24314" s="196"/>
      <c r="N24314" s="197"/>
      <c r="O24314" s="197"/>
      <c r="P24314" s="231"/>
    </row>
    <row r="24315" spans="2:16">
      <c r="B24315" s="351"/>
      <c r="C24315" s="435"/>
      <c r="D24315" s="399"/>
      <c r="E24315" s="400"/>
      <c r="G24315" s="401"/>
      <c r="H24315" s="401"/>
      <c r="I24315" s="401"/>
      <c r="J24315" s="194"/>
      <c r="K24315" s="194"/>
      <c r="L24315" s="195"/>
      <c r="M24315" s="196"/>
      <c r="N24315" s="197"/>
      <c r="O24315" s="197"/>
      <c r="P24315" s="231"/>
    </row>
    <row r="24316" spans="2:16">
      <c r="B24316" s="351"/>
      <c r="C24316" s="435"/>
      <c r="D24316" s="399"/>
      <c r="E24316" s="400"/>
      <c r="G24316" s="401"/>
      <c r="H24316" s="401"/>
      <c r="I24316" s="401"/>
      <c r="J24316" s="194"/>
      <c r="K24316" s="194"/>
      <c r="L24316" s="195"/>
      <c r="M24316" s="196"/>
      <c r="N24316" s="197"/>
      <c r="O24316" s="197"/>
      <c r="P24316" s="231"/>
    </row>
    <row r="24317" spans="2:16">
      <c r="B24317" s="351"/>
      <c r="C24317" s="435"/>
      <c r="D24317" s="399"/>
      <c r="E24317" s="400"/>
      <c r="G24317" s="401"/>
      <c r="H24317" s="401"/>
      <c r="I24317" s="401"/>
      <c r="J24317" s="194"/>
      <c r="K24317" s="194"/>
      <c r="L24317" s="195"/>
      <c r="M24317" s="196"/>
      <c r="N24317" s="197"/>
      <c r="O24317" s="197"/>
      <c r="P24317" s="231"/>
    </row>
    <row r="24318" spans="2:16">
      <c r="B24318" s="351"/>
      <c r="C24318" s="435"/>
      <c r="D24318" s="399"/>
      <c r="E24318" s="400"/>
      <c r="G24318" s="401"/>
      <c r="H24318" s="401"/>
      <c r="I24318" s="401"/>
      <c r="J24318" s="194"/>
      <c r="K24318" s="194"/>
      <c r="L24318" s="195"/>
      <c r="M24318" s="196"/>
      <c r="N24318" s="197"/>
      <c r="O24318" s="197"/>
      <c r="P24318" s="231"/>
    </row>
    <row r="24319" spans="2:16">
      <c r="B24319" s="351"/>
      <c r="C24319" s="435"/>
      <c r="D24319" s="399"/>
      <c r="E24319" s="400"/>
      <c r="G24319" s="401"/>
      <c r="H24319" s="401"/>
      <c r="I24319" s="401"/>
      <c r="J24319" s="194"/>
      <c r="K24319" s="194"/>
      <c r="L24319" s="195"/>
      <c r="M24319" s="196"/>
      <c r="N24319" s="197"/>
      <c r="O24319" s="197"/>
      <c r="P24319" s="231"/>
    </row>
    <row r="24320" spans="2:16">
      <c r="B24320" s="351"/>
      <c r="C24320" s="435"/>
      <c r="D24320" s="399"/>
      <c r="E24320" s="400"/>
      <c r="G24320" s="401"/>
      <c r="H24320" s="401"/>
      <c r="I24320" s="401"/>
      <c r="J24320" s="194"/>
      <c r="K24320" s="194"/>
      <c r="L24320" s="195"/>
      <c r="M24320" s="196"/>
      <c r="N24320" s="197"/>
      <c r="O24320" s="197"/>
      <c r="P24320" s="231"/>
    </row>
    <row r="24321" spans="2:16">
      <c r="B24321" s="351"/>
      <c r="C24321" s="435"/>
      <c r="D24321" s="399"/>
      <c r="E24321" s="400"/>
      <c r="G24321" s="401"/>
      <c r="H24321" s="401"/>
      <c r="I24321" s="401"/>
      <c r="J24321" s="194"/>
      <c r="K24321" s="194"/>
      <c r="L24321" s="195"/>
      <c r="M24321" s="196"/>
      <c r="N24321" s="197"/>
      <c r="O24321" s="197"/>
      <c r="P24321" s="231"/>
    </row>
    <row r="24322" spans="2:16">
      <c r="B24322" s="351"/>
      <c r="C24322" s="435"/>
      <c r="D24322" s="399"/>
      <c r="E24322" s="400"/>
      <c r="G24322" s="401"/>
      <c r="H24322" s="401"/>
      <c r="I24322" s="401"/>
      <c r="J24322" s="194"/>
      <c r="K24322" s="194"/>
      <c r="L24322" s="195"/>
      <c r="M24322" s="196"/>
      <c r="N24322" s="197"/>
      <c r="O24322" s="197"/>
      <c r="P24322" s="231"/>
    </row>
    <row r="24323" spans="2:16">
      <c r="B24323" s="351"/>
      <c r="C24323" s="435"/>
      <c r="D24323" s="399"/>
      <c r="E24323" s="400"/>
      <c r="G24323" s="401"/>
      <c r="H24323" s="401"/>
      <c r="I24323" s="401"/>
      <c r="J24323" s="194"/>
      <c r="K24323" s="194"/>
      <c r="L24323" s="195"/>
      <c r="M24323" s="196"/>
      <c r="N24323" s="197"/>
      <c r="O24323" s="197"/>
      <c r="P24323" s="231"/>
    </row>
    <row r="24324" spans="2:16">
      <c r="B24324" s="402"/>
      <c r="C24324" s="435"/>
      <c r="D24324" s="404"/>
      <c r="E24324" s="405"/>
      <c r="G24324" s="406"/>
      <c r="H24324" s="406"/>
      <c r="I24324" s="406"/>
      <c r="J24324" s="194"/>
      <c r="K24324" s="194"/>
      <c r="L24324" s="195"/>
      <c r="M24324" s="196"/>
      <c r="N24324" s="197"/>
      <c r="O24324" s="197"/>
      <c r="P24324" s="221"/>
    </row>
    <row r="24325" spans="2:16">
      <c r="B24325" s="351"/>
      <c r="C24325" s="435"/>
      <c r="D24325" s="399"/>
      <c r="E24325" s="400"/>
      <c r="G24325" s="401"/>
      <c r="H24325" s="401"/>
      <c r="I24325" s="401"/>
      <c r="J24325" s="194"/>
      <c r="K24325" s="194"/>
      <c r="L24325" s="195"/>
      <c r="M24325" s="196"/>
      <c r="N24325" s="197"/>
      <c r="O24325" s="197"/>
      <c r="P24325" s="231"/>
    </row>
    <row r="24326" spans="2:16">
      <c r="B24326" s="351"/>
      <c r="C24326" s="435"/>
      <c r="D24326" s="399"/>
      <c r="E24326" s="400"/>
      <c r="G24326" s="401"/>
      <c r="H24326" s="401"/>
      <c r="I24326" s="401"/>
      <c r="J24326" s="194"/>
      <c r="K24326" s="194"/>
      <c r="L24326" s="195"/>
      <c r="M24326" s="196"/>
      <c r="N24326" s="197"/>
      <c r="O24326" s="197"/>
      <c r="P24326" s="231"/>
    </row>
    <row r="24327" spans="2:16">
      <c r="B24327" s="351"/>
      <c r="C24327" s="435"/>
      <c r="D24327" s="399"/>
      <c r="E24327" s="400"/>
      <c r="G24327" s="401"/>
      <c r="H24327" s="401"/>
      <c r="I24327" s="401"/>
      <c r="J24327" s="194"/>
      <c r="K24327" s="194"/>
      <c r="L24327" s="195"/>
      <c r="M24327" s="196"/>
      <c r="N24327" s="197"/>
      <c r="O24327" s="197"/>
      <c r="P24327" s="231"/>
    </row>
    <row r="24328" spans="2:16">
      <c r="B24328" s="351"/>
      <c r="C24328" s="435"/>
      <c r="D24328" s="399"/>
      <c r="E24328" s="400"/>
      <c r="G24328" s="401"/>
      <c r="H24328" s="401"/>
      <c r="I24328" s="401"/>
      <c r="J24328" s="194"/>
      <c r="K24328" s="194"/>
      <c r="L24328" s="195"/>
      <c r="M24328" s="196"/>
      <c r="N24328" s="197"/>
      <c r="O24328" s="197"/>
      <c r="P24328" s="231"/>
    </row>
    <row r="24329" spans="2:16">
      <c r="B24329" s="351"/>
      <c r="C24329" s="435"/>
      <c r="D24329" s="399"/>
      <c r="E24329" s="400"/>
      <c r="G24329" s="401"/>
      <c r="H24329" s="401"/>
      <c r="I24329" s="401"/>
      <c r="J24329" s="194"/>
      <c r="K24329" s="194"/>
      <c r="L24329" s="195"/>
      <c r="M24329" s="196"/>
      <c r="N24329" s="197"/>
      <c r="O24329" s="197"/>
      <c r="P24329" s="231"/>
    </row>
    <row r="24330" spans="2:16">
      <c r="B24330" s="351"/>
      <c r="C24330" s="435"/>
      <c r="D24330" s="399"/>
      <c r="E24330" s="400"/>
      <c r="G24330" s="401"/>
      <c r="H24330" s="401"/>
      <c r="I24330" s="401"/>
      <c r="J24330" s="194"/>
      <c r="K24330" s="194"/>
      <c r="L24330" s="195"/>
      <c r="M24330" s="196"/>
      <c r="N24330" s="197"/>
      <c r="O24330" s="197"/>
      <c r="P24330" s="231"/>
    </row>
    <row r="24331" spans="2:16">
      <c r="B24331" s="351"/>
      <c r="C24331" s="435"/>
      <c r="D24331" s="399"/>
      <c r="E24331" s="400"/>
      <c r="G24331" s="401"/>
      <c r="H24331" s="401"/>
      <c r="I24331" s="401"/>
      <c r="J24331" s="194"/>
      <c r="K24331" s="194"/>
      <c r="L24331" s="195"/>
      <c r="M24331" s="196"/>
      <c r="N24331" s="197"/>
      <c r="O24331" s="197"/>
      <c r="P24331" s="231"/>
    </row>
    <row r="24332" spans="2:16">
      <c r="B24332" s="351"/>
      <c r="C24332" s="435"/>
      <c r="D24332" s="399"/>
      <c r="E24332" s="400"/>
      <c r="G24332" s="401"/>
      <c r="H24332" s="401"/>
      <c r="I24332" s="401"/>
      <c r="J24332" s="194"/>
      <c r="K24332" s="194"/>
      <c r="L24332" s="195"/>
      <c r="M24332" s="196"/>
      <c r="N24332" s="197"/>
      <c r="O24332" s="197"/>
      <c r="P24332" s="231"/>
    </row>
    <row r="24333" spans="2:16">
      <c r="B24333" s="351"/>
      <c r="C24333" s="435"/>
      <c r="D24333" s="399"/>
      <c r="E24333" s="400"/>
      <c r="G24333" s="401"/>
      <c r="H24333" s="401"/>
      <c r="I24333" s="401"/>
      <c r="J24333" s="194"/>
      <c r="K24333" s="194"/>
      <c r="L24333" s="195"/>
      <c r="M24333" s="196"/>
      <c r="N24333" s="197"/>
      <c r="O24333" s="197"/>
      <c r="P24333" s="231"/>
    </row>
    <row r="24334" spans="2:16">
      <c r="B24334" s="351"/>
      <c r="C24334" s="435"/>
      <c r="D24334" s="399"/>
      <c r="E24334" s="400"/>
      <c r="G24334" s="401"/>
      <c r="H24334" s="401"/>
      <c r="I24334" s="401"/>
      <c r="J24334" s="194"/>
      <c r="K24334" s="194"/>
      <c r="L24334" s="195"/>
      <c r="M24334" s="196"/>
      <c r="N24334" s="197"/>
      <c r="O24334" s="197"/>
      <c r="P24334" s="231"/>
    </row>
    <row r="24335" spans="2:16">
      <c r="B24335" s="351"/>
      <c r="C24335" s="435"/>
      <c r="D24335" s="399"/>
      <c r="E24335" s="400"/>
      <c r="G24335" s="401"/>
      <c r="H24335" s="401"/>
      <c r="I24335" s="401"/>
      <c r="J24335" s="194"/>
      <c r="K24335" s="194"/>
      <c r="L24335" s="195"/>
      <c r="M24335" s="196"/>
      <c r="N24335" s="197"/>
      <c r="O24335" s="197"/>
      <c r="P24335" s="231"/>
    </row>
    <row r="24336" spans="2:16">
      <c r="B24336" s="351"/>
      <c r="C24336" s="435"/>
      <c r="D24336" s="399"/>
      <c r="E24336" s="400"/>
      <c r="G24336" s="401"/>
      <c r="H24336" s="401"/>
      <c r="I24336" s="401"/>
      <c r="J24336" s="194"/>
      <c r="K24336" s="194"/>
      <c r="L24336" s="195"/>
      <c r="M24336" s="196"/>
      <c r="N24336" s="197"/>
      <c r="O24336" s="197"/>
      <c r="P24336" s="231"/>
    </row>
    <row r="24337" spans="2:16">
      <c r="B24337" s="351"/>
      <c r="C24337" s="435"/>
      <c r="D24337" s="399"/>
      <c r="E24337" s="400"/>
      <c r="G24337" s="401"/>
      <c r="H24337" s="401"/>
      <c r="I24337" s="401"/>
      <c r="J24337" s="194"/>
      <c r="K24337" s="194"/>
      <c r="L24337" s="195"/>
      <c r="M24337" s="196"/>
      <c r="N24337" s="197"/>
      <c r="O24337" s="197"/>
      <c r="P24337" s="231"/>
    </row>
    <row r="24338" spans="2:16">
      <c r="B24338" s="351"/>
      <c r="C24338" s="435"/>
      <c r="D24338" s="399"/>
      <c r="E24338" s="400"/>
      <c r="G24338" s="401"/>
      <c r="H24338" s="401"/>
      <c r="I24338" s="401"/>
      <c r="J24338" s="194"/>
      <c r="K24338" s="194"/>
      <c r="L24338" s="195"/>
      <c r="M24338" s="196"/>
      <c r="N24338" s="197"/>
      <c r="O24338" s="197"/>
      <c r="P24338" s="231"/>
    </row>
    <row r="24339" spans="2:16">
      <c r="B24339" s="351"/>
      <c r="C24339" s="435"/>
      <c r="D24339" s="399"/>
      <c r="E24339" s="400"/>
      <c r="G24339" s="401"/>
      <c r="H24339" s="401"/>
      <c r="I24339" s="401"/>
      <c r="J24339" s="194"/>
      <c r="K24339" s="194"/>
      <c r="L24339" s="195"/>
      <c r="M24339" s="196"/>
      <c r="N24339" s="197"/>
      <c r="O24339" s="197"/>
      <c r="P24339" s="231"/>
    </row>
    <row r="24340" spans="2:16">
      <c r="B24340" s="351"/>
      <c r="C24340" s="435"/>
      <c r="D24340" s="399"/>
      <c r="E24340" s="400"/>
      <c r="G24340" s="401"/>
      <c r="H24340" s="401"/>
      <c r="I24340" s="401"/>
      <c r="J24340" s="194"/>
      <c r="K24340" s="194"/>
      <c r="L24340" s="195"/>
      <c r="M24340" s="196"/>
      <c r="N24340" s="197"/>
      <c r="O24340" s="197"/>
      <c r="P24340" s="231"/>
    </row>
    <row r="24341" spans="2:16">
      <c r="B24341" s="351"/>
      <c r="C24341" s="435"/>
      <c r="D24341" s="399"/>
      <c r="E24341" s="400"/>
      <c r="G24341" s="401"/>
      <c r="H24341" s="401"/>
      <c r="I24341" s="401"/>
      <c r="J24341" s="194"/>
      <c r="K24341" s="194"/>
      <c r="L24341" s="195"/>
      <c r="M24341" s="196"/>
      <c r="N24341" s="197"/>
      <c r="O24341" s="197"/>
      <c r="P24341" s="231"/>
    </row>
    <row r="24342" spans="2:16">
      <c r="B24342" s="351"/>
      <c r="C24342" s="435"/>
      <c r="D24342" s="399"/>
      <c r="E24342" s="400"/>
      <c r="G24342" s="401"/>
      <c r="H24342" s="401"/>
      <c r="I24342" s="401"/>
      <c r="J24342" s="194"/>
      <c r="K24342" s="194"/>
      <c r="L24342" s="195"/>
      <c r="M24342" s="196"/>
      <c r="N24342" s="197"/>
      <c r="O24342" s="197"/>
      <c r="P24342" s="231"/>
    </row>
    <row r="24343" spans="2:16">
      <c r="B24343" s="351"/>
      <c r="C24343" s="435"/>
      <c r="D24343" s="399"/>
      <c r="E24343" s="400"/>
      <c r="G24343" s="401"/>
      <c r="H24343" s="401"/>
      <c r="I24343" s="401"/>
      <c r="J24343" s="194"/>
      <c r="K24343" s="194"/>
      <c r="L24343" s="195"/>
      <c r="M24343" s="196"/>
      <c r="N24343" s="197"/>
      <c r="O24343" s="197"/>
      <c r="P24343" s="231"/>
    </row>
    <row r="24344" spans="2:16">
      <c r="B24344" s="351"/>
      <c r="C24344" s="435"/>
      <c r="D24344" s="399"/>
      <c r="E24344" s="400"/>
      <c r="G24344" s="401"/>
      <c r="H24344" s="401"/>
      <c r="I24344" s="401"/>
      <c r="J24344" s="194"/>
      <c r="K24344" s="194"/>
      <c r="L24344" s="195"/>
      <c r="M24344" s="196"/>
      <c r="N24344" s="197"/>
      <c r="O24344" s="197"/>
      <c r="P24344" s="231"/>
    </row>
    <row r="24345" spans="2:16">
      <c r="B24345" s="351"/>
      <c r="C24345" s="435"/>
      <c r="D24345" s="399"/>
      <c r="E24345" s="400"/>
      <c r="G24345" s="401"/>
      <c r="H24345" s="401"/>
      <c r="I24345" s="401"/>
      <c r="J24345" s="194"/>
      <c r="K24345" s="194"/>
      <c r="L24345" s="195"/>
      <c r="M24345" s="196"/>
      <c r="N24345" s="197"/>
      <c r="O24345" s="197"/>
      <c r="P24345" s="231"/>
    </row>
    <row r="24346" spans="2:16">
      <c r="B24346" s="351"/>
      <c r="C24346" s="435"/>
      <c r="D24346" s="399"/>
      <c r="E24346" s="400"/>
      <c r="G24346" s="401"/>
      <c r="H24346" s="401"/>
      <c r="I24346" s="401"/>
      <c r="J24346" s="194"/>
      <c r="K24346" s="194"/>
      <c r="L24346" s="195"/>
      <c r="M24346" s="196"/>
      <c r="N24346" s="197"/>
      <c r="O24346" s="197"/>
      <c r="P24346" s="231"/>
    </row>
    <row r="24347" spans="2:16">
      <c r="B24347" s="351"/>
      <c r="C24347" s="435"/>
      <c r="D24347" s="399"/>
      <c r="E24347" s="400"/>
      <c r="G24347" s="401"/>
      <c r="H24347" s="401"/>
      <c r="I24347" s="401"/>
      <c r="J24347" s="194"/>
      <c r="K24347" s="194"/>
      <c r="L24347" s="195"/>
      <c r="M24347" s="196"/>
      <c r="N24347" s="197"/>
      <c r="O24347" s="197"/>
      <c r="P24347" s="231"/>
    </row>
    <row r="24348" spans="2:16">
      <c r="B24348" s="351"/>
      <c r="C24348" s="435"/>
      <c r="D24348" s="399"/>
      <c r="E24348" s="400"/>
      <c r="G24348" s="401"/>
      <c r="H24348" s="401"/>
      <c r="I24348" s="401"/>
      <c r="J24348" s="194"/>
      <c r="K24348" s="194"/>
      <c r="L24348" s="195"/>
      <c r="M24348" s="196"/>
      <c r="N24348" s="197"/>
      <c r="O24348" s="197"/>
      <c r="P24348" s="231"/>
    </row>
    <row r="24349" spans="2:16">
      <c r="B24349" s="351"/>
      <c r="C24349" s="435"/>
      <c r="D24349" s="399"/>
      <c r="E24349" s="400"/>
      <c r="G24349" s="401"/>
      <c r="H24349" s="401"/>
      <c r="I24349" s="401"/>
      <c r="J24349" s="194"/>
      <c r="K24349" s="194"/>
      <c r="L24349" s="195"/>
      <c r="M24349" s="196"/>
      <c r="N24349" s="197"/>
      <c r="O24349" s="197"/>
      <c r="P24349" s="231"/>
    </row>
    <row r="24350" spans="2:16">
      <c r="B24350" s="351"/>
      <c r="C24350" s="435"/>
      <c r="D24350" s="399"/>
      <c r="E24350" s="400"/>
      <c r="G24350" s="401"/>
      <c r="H24350" s="401"/>
      <c r="I24350" s="401"/>
      <c r="J24350" s="194"/>
      <c r="K24350" s="194"/>
      <c r="L24350" s="195"/>
      <c r="M24350" s="196"/>
      <c r="N24350" s="197"/>
      <c r="O24350" s="197"/>
      <c r="P24350" s="231"/>
    </row>
    <row r="24351" spans="2:16">
      <c r="B24351" s="351"/>
      <c r="C24351" s="435"/>
      <c r="D24351" s="399"/>
      <c r="E24351" s="400"/>
      <c r="G24351" s="401"/>
      <c r="H24351" s="401"/>
      <c r="I24351" s="401"/>
      <c r="J24351" s="194"/>
      <c r="K24351" s="194"/>
      <c r="L24351" s="195"/>
      <c r="M24351" s="196"/>
      <c r="N24351" s="197"/>
      <c r="O24351" s="197"/>
      <c r="P24351" s="231"/>
    </row>
    <row r="24352" spans="2:16">
      <c r="B24352" s="351"/>
      <c r="C24352" s="435"/>
      <c r="D24352" s="399"/>
      <c r="E24352" s="400"/>
      <c r="G24352" s="401"/>
      <c r="H24352" s="401"/>
      <c r="I24352" s="401"/>
      <c r="J24352" s="194"/>
      <c r="K24352" s="194"/>
      <c r="L24352" s="195"/>
      <c r="M24352" s="196"/>
      <c r="N24352" s="197"/>
      <c r="O24352" s="197"/>
      <c r="P24352" s="231"/>
    </row>
    <row r="24353" spans="2:16">
      <c r="B24353" s="351"/>
      <c r="C24353" s="435"/>
      <c r="D24353" s="399"/>
      <c r="E24353" s="400"/>
      <c r="G24353" s="401"/>
      <c r="H24353" s="401"/>
      <c r="I24353" s="401"/>
      <c r="J24353" s="194"/>
      <c r="K24353" s="194"/>
      <c r="L24353" s="195"/>
      <c r="M24353" s="196"/>
      <c r="N24353" s="197"/>
      <c r="O24353" s="197"/>
      <c r="P24353" s="231"/>
    </row>
    <row r="24354" spans="2:16">
      <c r="B24354" s="351"/>
      <c r="C24354" s="435"/>
      <c r="D24354" s="399"/>
      <c r="E24354" s="400"/>
      <c r="G24354" s="401"/>
      <c r="H24354" s="401"/>
      <c r="I24354" s="401"/>
      <c r="J24354" s="194"/>
      <c r="K24354" s="194"/>
      <c r="L24354" s="195"/>
      <c r="M24354" s="196"/>
      <c r="N24354" s="197"/>
      <c r="O24354" s="197"/>
      <c r="P24354" s="231"/>
    </row>
    <row r="24355" spans="2:16">
      <c r="B24355" s="351"/>
      <c r="C24355" s="435"/>
      <c r="D24355" s="399"/>
      <c r="E24355" s="400"/>
      <c r="G24355" s="401"/>
      <c r="H24355" s="401"/>
      <c r="I24355" s="401"/>
      <c r="J24355" s="194"/>
      <c r="K24355" s="194"/>
      <c r="L24355" s="195"/>
      <c r="M24355" s="196"/>
      <c r="N24355" s="197"/>
      <c r="O24355" s="197"/>
      <c r="P24355" s="231"/>
    </row>
    <row r="24356" spans="2:16">
      <c r="B24356" s="351"/>
      <c r="C24356" s="435"/>
      <c r="D24356" s="399"/>
      <c r="E24356" s="400"/>
      <c r="G24356" s="401"/>
      <c r="H24356" s="401"/>
      <c r="I24356" s="401"/>
      <c r="J24356" s="194"/>
      <c r="K24356" s="194"/>
      <c r="L24356" s="195"/>
      <c r="M24356" s="196"/>
      <c r="N24356" s="197"/>
      <c r="O24356" s="197"/>
      <c r="P24356" s="231"/>
    </row>
    <row r="24357" spans="2:16">
      <c r="B24357" s="351"/>
      <c r="C24357" s="435"/>
      <c r="D24357" s="399"/>
      <c r="E24357" s="400"/>
      <c r="G24357" s="401"/>
      <c r="H24357" s="401"/>
      <c r="I24357" s="401"/>
      <c r="J24357" s="194"/>
      <c r="K24357" s="194"/>
      <c r="L24357" s="195"/>
      <c r="M24357" s="196"/>
      <c r="N24357" s="197"/>
      <c r="O24357" s="197"/>
      <c r="P24357" s="231"/>
    </row>
    <row r="24358" spans="2:16">
      <c r="B24358" s="351"/>
      <c r="C24358" s="435"/>
      <c r="D24358" s="399"/>
      <c r="E24358" s="400"/>
      <c r="G24358" s="401"/>
      <c r="H24358" s="401"/>
      <c r="I24358" s="401"/>
      <c r="J24358" s="194"/>
      <c r="K24358" s="194"/>
      <c r="L24358" s="195"/>
      <c r="M24358" s="196"/>
      <c r="N24358" s="197"/>
      <c r="O24358" s="197"/>
      <c r="P24358" s="231"/>
    </row>
    <row r="24359" spans="2:16">
      <c r="B24359" s="351"/>
      <c r="C24359" s="435"/>
      <c r="D24359" s="399"/>
      <c r="E24359" s="400"/>
      <c r="G24359" s="401"/>
      <c r="H24359" s="401"/>
      <c r="I24359" s="401"/>
      <c r="J24359" s="194"/>
      <c r="K24359" s="194"/>
      <c r="L24359" s="195"/>
      <c r="M24359" s="196"/>
      <c r="N24359" s="197"/>
      <c r="O24359" s="197"/>
      <c r="P24359" s="231"/>
    </row>
    <row r="24360" spans="2:16">
      <c r="B24360" s="351"/>
      <c r="C24360" s="435"/>
      <c r="D24360" s="399"/>
      <c r="E24360" s="400"/>
      <c r="G24360" s="401"/>
      <c r="H24360" s="401"/>
      <c r="I24360" s="401"/>
      <c r="J24360" s="194"/>
      <c r="K24360" s="194"/>
      <c r="L24360" s="195"/>
      <c r="M24360" s="196"/>
      <c r="N24360" s="197"/>
      <c r="O24360" s="197"/>
      <c r="P24360" s="231"/>
    </row>
    <row r="24361" spans="2:16">
      <c r="B24361" s="351"/>
      <c r="C24361" s="435"/>
      <c r="D24361" s="399"/>
      <c r="E24361" s="400"/>
      <c r="G24361" s="401"/>
      <c r="H24361" s="401"/>
      <c r="I24361" s="401"/>
      <c r="J24361" s="194"/>
      <c r="K24361" s="194"/>
      <c r="L24361" s="195"/>
      <c r="M24361" s="196"/>
      <c r="N24361" s="197"/>
      <c r="O24361" s="197"/>
      <c r="P24361" s="231"/>
    </row>
    <row r="24362" spans="2:16">
      <c r="B24362" s="351"/>
      <c r="C24362" s="435"/>
      <c r="D24362" s="399"/>
      <c r="E24362" s="400"/>
      <c r="G24362" s="401"/>
      <c r="H24362" s="401"/>
      <c r="I24362" s="401"/>
      <c r="J24362" s="194"/>
      <c r="K24362" s="194"/>
      <c r="L24362" s="195"/>
      <c r="M24362" s="196"/>
      <c r="N24362" s="197"/>
      <c r="O24362" s="197"/>
      <c r="P24362" s="231"/>
    </row>
    <row r="24363" spans="2:16">
      <c r="B24363" s="351"/>
      <c r="C24363" s="435"/>
      <c r="D24363" s="399"/>
      <c r="E24363" s="400"/>
      <c r="G24363" s="401"/>
      <c r="H24363" s="401"/>
      <c r="I24363" s="401"/>
      <c r="J24363" s="194"/>
      <c r="K24363" s="194"/>
      <c r="L24363" s="195"/>
      <c r="M24363" s="196"/>
      <c r="N24363" s="197"/>
      <c r="O24363" s="197"/>
      <c r="P24363" s="231"/>
    </row>
    <row r="24364" spans="2:16">
      <c r="B24364" s="351"/>
      <c r="C24364" s="435"/>
      <c r="D24364" s="399"/>
      <c r="E24364" s="400"/>
      <c r="G24364" s="401"/>
      <c r="H24364" s="401"/>
      <c r="I24364" s="401"/>
      <c r="J24364" s="194"/>
      <c r="K24364" s="194"/>
      <c r="L24364" s="195"/>
      <c r="M24364" s="196"/>
      <c r="N24364" s="197"/>
      <c r="O24364" s="197"/>
      <c r="P24364" s="231"/>
    </row>
    <row r="24365" spans="2:16">
      <c r="B24365" s="351"/>
      <c r="C24365" s="435"/>
      <c r="D24365" s="399"/>
      <c r="E24365" s="400"/>
      <c r="G24365" s="401"/>
      <c r="H24365" s="401"/>
      <c r="I24365" s="401"/>
      <c r="J24365" s="194"/>
      <c r="K24365" s="194"/>
      <c r="L24365" s="195"/>
      <c r="M24365" s="196"/>
      <c r="N24365" s="197"/>
      <c r="O24365" s="197"/>
      <c r="P24365" s="231"/>
    </row>
    <row r="24366" spans="2:16">
      <c r="B24366" s="351"/>
      <c r="C24366" s="435"/>
      <c r="D24366" s="399"/>
      <c r="E24366" s="400"/>
      <c r="G24366" s="401"/>
      <c r="H24366" s="401"/>
      <c r="I24366" s="401"/>
      <c r="J24366" s="194"/>
      <c r="K24366" s="194"/>
      <c r="L24366" s="195"/>
      <c r="M24366" s="196"/>
      <c r="N24366" s="197"/>
      <c r="O24366" s="197"/>
      <c r="P24366" s="231"/>
    </row>
    <row r="24367" spans="2:16">
      <c r="B24367" s="351"/>
      <c r="C24367" s="435"/>
      <c r="D24367" s="399"/>
      <c r="E24367" s="400"/>
      <c r="G24367" s="401"/>
      <c r="H24367" s="401"/>
      <c r="I24367" s="401"/>
      <c r="J24367" s="194"/>
      <c r="K24367" s="194"/>
      <c r="L24367" s="195"/>
      <c r="M24367" s="196"/>
      <c r="N24367" s="197"/>
      <c r="O24367" s="197"/>
      <c r="P24367" s="231"/>
    </row>
    <row r="24368" spans="2:16">
      <c r="B24368" s="351"/>
      <c r="C24368" s="435"/>
      <c r="D24368" s="399"/>
      <c r="E24368" s="400"/>
      <c r="G24368" s="401"/>
      <c r="H24368" s="401"/>
      <c r="I24368" s="401"/>
      <c r="J24368" s="194"/>
      <c r="K24368" s="194"/>
      <c r="L24368" s="195"/>
      <c r="M24368" s="196"/>
      <c r="N24368" s="197"/>
      <c r="O24368" s="197"/>
      <c r="P24368" s="231"/>
    </row>
    <row r="24369" spans="2:16">
      <c r="B24369" s="351"/>
      <c r="C24369" s="435"/>
      <c r="D24369" s="399"/>
      <c r="E24369" s="400"/>
      <c r="G24369" s="401"/>
      <c r="H24369" s="401"/>
      <c r="I24369" s="401"/>
      <c r="J24369" s="194"/>
      <c r="K24369" s="194"/>
      <c r="L24369" s="195"/>
      <c r="M24369" s="196"/>
      <c r="N24369" s="197"/>
      <c r="O24369" s="197"/>
      <c r="P24369" s="231"/>
    </row>
    <row r="24370" spans="2:16">
      <c r="B24370" s="351"/>
      <c r="C24370" s="435"/>
      <c r="D24370" s="399"/>
      <c r="E24370" s="400"/>
      <c r="G24370" s="401"/>
      <c r="H24370" s="401"/>
      <c r="I24370" s="401"/>
      <c r="J24370" s="194"/>
      <c r="K24370" s="194"/>
      <c r="L24370" s="195"/>
      <c r="M24370" s="196"/>
      <c r="N24370" s="197"/>
      <c r="O24370" s="197"/>
      <c r="P24370" s="231"/>
    </row>
    <row r="24371" spans="2:16">
      <c r="B24371" s="351"/>
      <c r="C24371" s="435"/>
      <c r="D24371" s="399"/>
      <c r="E24371" s="400"/>
      <c r="G24371" s="401"/>
      <c r="H24371" s="401"/>
      <c r="I24371" s="401"/>
      <c r="J24371" s="194"/>
      <c r="K24371" s="194"/>
      <c r="L24371" s="195"/>
      <c r="M24371" s="196"/>
      <c r="N24371" s="197"/>
      <c r="O24371" s="197"/>
      <c r="P24371" s="231"/>
    </row>
    <row r="24372" spans="2:16">
      <c r="B24372" s="351"/>
      <c r="C24372" s="435"/>
      <c r="D24372" s="399"/>
      <c r="E24372" s="400"/>
      <c r="G24372" s="401"/>
      <c r="H24372" s="401"/>
      <c r="I24372" s="401"/>
      <c r="J24372" s="194"/>
      <c r="K24372" s="194"/>
      <c r="L24372" s="195"/>
      <c r="M24372" s="196"/>
      <c r="N24372" s="197"/>
      <c r="O24372" s="197"/>
      <c r="P24372" s="231"/>
    </row>
    <row r="24373" spans="2:16">
      <c r="B24373" s="351"/>
      <c r="C24373" s="435"/>
      <c r="D24373" s="399"/>
      <c r="E24373" s="400"/>
      <c r="G24373" s="401"/>
      <c r="H24373" s="401"/>
      <c r="I24373" s="401"/>
      <c r="J24373" s="194"/>
      <c r="K24373" s="194"/>
      <c r="L24373" s="195"/>
      <c r="M24373" s="196"/>
      <c r="N24373" s="197"/>
      <c r="O24373" s="197"/>
      <c r="P24373" s="231"/>
    </row>
    <row r="24374" spans="2:16">
      <c r="B24374" s="351"/>
      <c r="C24374" s="435"/>
      <c r="D24374" s="399"/>
      <c r="E24374" s="400"/>
      <c r="G24374" s="401"/>
      <c r="H24374" s="401"/>
      <c r="I24374" s="401"/>
      <c r="J24374" s="194"/>
      <c r="K24374" s="194"/>
      <c r="L24374" s="195"/>
      <c r="M24374" s="196"/>
      <c r="N24374" s="197"/>
      <c r="O24374" s="197"/>
      <c r="P24374" s="231"/>
    </row>
    <row r="24375" spans="2:16">
      <c r="B24375" s="351"/>
      <c r="C24375" s="435"/>
      <c r="D24375" s="399"/>
      <c r="E24375" s="400"/>
      <c r="G24375" s="401"/>
      <c r="H24375" s="401"/>
      <c r="I24375" s="401"/>
      <c r="J24375" s="194"/>
      <c r="K24375" s="194"/>
      <c r="L24375" s="195"/>
      <c r="M24375" s="196"/>
      <c r="N24375" s="197"/>
      <c r="O24375" s="197"/>
      <c r="P24375" s="231"/>
    </row>
    <row r="24376" spans="2:16">
      <c r="B24376" s="351"/>
      <c r="C24376" s="435"/>
      <c r="D24376" s="399"/>
      <c r="E24376" s="400"/>
      <c r="G24376" s="401"/>
      <c r="H24376" s="401"/>
      <c r="I24376" s="401"/>
      <c r="J24376" s="194"/>
      <c r="K24376" s="194"/>
      <c r="L24376" s="195"/>
      <c r="M24376" s="196"/>
      <c r="N24376" s="197"/>
      <c r="O24376" s="197"/>
      <c r="P24376" s="231"/>
    </row>
    <row r="24377" spans="2:16">
      <c r="B24377" s="351"/>
      <c r="C24377" s="435"/>
      <c r="D24377" s="399"/>
      <c r="E24377" s="400"/>
      <c r="G24377" s="401"/>
      <c r="H24377" s="401"/>
      <c r="I24377" s="401"/>
      <c r="J24377" s="194"/>
      <c r="K24377" s="194"/>
      <c r="L24377" s="195"/>
      <c r="M24377" s="196"/>
      <c r="N24377" s="197"/>
      <c r="O24377" s="197"/>
      <c r="P24377" s="231"/>
    </row>
    <row r="24378" spans="2:16">
      <c r="B24378" s="351"/>
      <c r="C24378" s="435"/>
      <c r="D24378" s="399"/>
      <c r="E24378" s="400"/>
      <c r="G24378" s="401"/>
      <c r="H24378" s="401"/>
      <c r="I24378" s="401"/>
      <c r="J24378" s="194"/>
      <c r="K24378" s="194"/>
      <c r="L24378" s="195"/>
      <c r="M24378" s="196"/>
      <c r="N24378" s="197"/>
      <c r="O24378" s="197"/>
      <c r="P24378" s="231"/>
    </row>
    <row r="24379" spans="2:16">
      <c r="B24379" s="351"/>
      <c r="C24379" s="435"/>
      <c r="D24379" s="399"/>
      <c r="E24379" s="400"/>
      <c r="G24379" s="401"/>
      <c r="H24379" s="401"/>
      <c r="I24379" s="401"/>
      <c r="J24379" s="194"/>
      <c r="K24379" s="194"/>
      <c r="L24379" s="195"/>
      <c r="M24379" s="196"/>
      <c r="N24379" s="197"/>
      <c r="O24379" s="197"/>
      <c r="P24379" s="231"/>
    </row>
    <row r="24380" spans="2:16">
      <c r="B24380" s="351"/>
      <c r="C24380" s="435"/>
      <c r="D24380" s="399"/>
      <c r="E24380" s="400"/>
      <c r="G24380" s="401"/>
      <c r="H24380" s="401"/>
      <c r="I24380" s="401"/>
      <c r="J24380" s="194"/>
      <c r="K24380" s="194"/>
      <c r="L24380" s="195"/>
      <c r="M24380" s="196"/>
      <c r="N24380" s="197"/>
      <c r="O24380" s="197"/>
      <c r="P24380" s="231"/>
    </row>
    <row r="24381" spans="2:16">
      <c r="B24381" s="351"/>
      <c r="C24381" s="435"/>
      <c r="D24381" s="399"/>
      <c r="E24381" s="400"/>
      <c r="G24381" s="401"/>
      <c r="H24381" s="401"/>
      <c r="I24381" s="401"/>
      <c r="J24381" s="194"/>
      <c r="K24381" s="194"/>
      <c r="L24381" s="195"/>
      <c r="M24381" s="196"/>
      <c r="N24381" s="197"/>
      <c r="O24381" s="197"/>
      <c r="P24381" s="231"/>
    </row>
    <row r="24382" spans="2:16">
      <c r="B24382" s="351"/>
      <c r="C24382" s="435"/>
      <c r="D24382" s="399"/>
      <c r="E24382" s="400"/>
      <c r="G24382" s="401"/>
      <c r="H24382" s="401"/>
      <c r="I24382" s="401"/>
      <c r="J24382" s="194"/>
      <c r="K24382" s="194"/>
      <c r="L24382" s="195"/>
      <c r="M24382" s="196"/>
      <c r="N24382" s="197"/>
      <c r="O24382" s="197"/>
      <c r="P24382" s="231"/>
    </row>
    <row r="24383" spans="2:16">
      <c r="B24383" s="351"/>
      <c r="C24383" s="435"/>
      <c r="D24383" s="399"/>
      <c r="E24383" s="400"/>
      <c r="G24383" s="401"/>
      <c r="H24383" s="401"/>
      <c r="I24383" s="401"/>
      <c r="J24383" s="194"/>
      <c r="K24383" s="194"/>
      <c r="L24383" s="195"/>
      <c r="M24383" s="196"/>
      <c r="N24383" s="197"/>
      <c r="O24383" s="197"/>
      <c r="P24383" s="231"/>
    </row>
    <row r="24384" spans="2:16">
      <c r="B24384" s="351"/>
      <c r="C24384" s="435"/>
      <c r="D24384" s="399"/>
      <c r="E24384" s="400"/>
      <c r="G24384" s="401"/>
      <c r="H24384" s="401"/>
      <c r="I24384" s="401"/>
      <c r="J24384" s="194"/>
      <c r="K24384" s="194"/>
      <c r="L24384" s="195"/>
      <c r="M24384" s="196"/>
      <c r="N24384" s="197"/>
      <c r="O24384" s="197"/>
      <c r="P24384" s="231"/>
    </row>
    <row r="24385" spans="2:16">
      <c r="B24385" s="351"/>
      <c r="C24385" s="435"/>
      <c r="D24385" s="399"/>
      <c r="E24385" s="400"/>
      <c r="G24385" s="401"/>
      <c r="H24385" s="401"/>
      <c r="I24385" s="401"/>
      <c r="J24385" s="194"/>
      <c r="K24385" s="194"/>
      <c r="L24385" s="195"/>
      <c r="M24385" s="196"/>
      <c r="N24385" s="197"/>
      <c r="O24385" s="197"/>
      <c r="P24385" s="231"/>
    </row>
    <row r="24386" spans="2:16">
      <c r="B24386" s="351"/>
      <c r="C24386" s="435"/>
      <c r="D24386" s="399"/>
      <c r="E24386" s="400"/>
      <c r="G24386" s="401"/>
      <c r="H24386" s="401"/>
      <c r="I24386" s="401"/>
      <c r="J24386" s="194"/>
      <c r="K24386" s="194"/>
      <c r="L24386" s="195"/>
      <c r="M24386" s="196"/>
      <c r="N24386" s="197"/>
      <c r="O24386" s="197"/>
      <c r="P24386" s="231"/>
    </row>
    <row r="24387" spans="2:16">
      <c r="B24387" s="351"/>
      <c r="C24387" s="435"/>
      <c r="D24387" s="399"/>
      <c r="E24387" s="400"/>
      <c r="G24387" s="401"/>
      <c r="H24387" s="401"/>
      <c r="I24387" s="401"/>
      <c r="J24387" s="194"/>
      <c r="K24387" s="194"/>
      <c r="L24387" s="195"/>
      <c r="M24387" s="196"/>
      <c r="N24387" s="197"/>
      <c r="O24387" s="197"/>
      <c r="P24387" s="231"/>
    </row>
    <row r="24388" spans="2:16">
      <c r="B24388" s="351"/>
      <c r="C24388" s="435"/>
      <c r="D24388" s="399"/>
      <c r="E24388" s="400"/>
      <c r="G24388" s="401"/>
      <c r="H24388" s="401"/>
      <c r="I24388" s="401"/>
      <c r="J24388" s="194"/>
      <c r="K24388" s="194"/>
      <c r="L24388" s="195"/>
      <c r="M24388" s="196"/>
      <c r="N24388" s="197"/>
      <c r="O24388" s="197"/>
      <c r="P24388" s="231"/>
    </row>
    <row r="24389" spans="2:16">
      <c r="B24389" s="351"/>
      <c r="C24389" s="435"/>
      <c r="D24389" s="399"/>
      <c r="E24389" s="400"/>
      <c r="G24389" s="401"/>
      <c r="H24389" s="401"/>
      <c r="I24389" s="401"/>
      <c r="J24389" s="194"/>
      <c r="K24389" s="194"/>
      <c r="L24389" s="195"/>
      <c r="M24389" s="196"/>
      <c r="N24389" s="197"/>
      <c r="O24389" s="197"/>
      <c r="P24389" s="231"/>
    </row>
    <row r="24390" spans="2:16">
      <c r="B24390" s="351"/>
      <c r="C24390" s="435"/>
      <c r="D24390" s="399"/>
      <c r="E24390" s="400"/>
      <c r="G24390" s="401"/>
      <c r="H24390" s="401"/>
      <c r="I24390" s="401"/>
      <c r="J24390" s="194"/>
      <c r="K24390" s="194"/>
      <c r="L24390" s="195"/>
      <c r="M24390" s="196"/>
      <c r="N24390" s="197"/>
      <c r="O24390" s="197"/>
      <c r="P24390" s="231"/>
    </row>
    <row r="24391" spans="2:16">
      <c r="B24391" s="351"/>
      <c r="C24391" s="435"/>
      <c r="D24391" s="399"/>
      <c r="E24391" s="400"/>
      <c r="G24391" s="401"/>
      <c r="H24391" s="401"/>
      <c r="I24391" s="401"/>
      <c r="J24391" s="194"/>
      <c r="K24391" s="194"/>
      <c r="L24391" s="195"/>
      <c r="M24391" s="196"/>
      <c r="N24391" s="197"/>
      <c r="O24391" s="197"/>
      <c r="P24391" s="231"/>
    </row>
    <row r="24392" spans="2:16">
      <c r="B24392" s="351"/>
      <c r="C24392" s="435"/>
      <c r="D24392" s="399"/>
      <c r="E24392" s="400"/>
      <c r="G24392" s="401"/>
      <c r="H24392" s="401"/>
      <c r="I24392" s="401"/>
      <c r="J24392" s="194"/>
      <c r="K24392" s="194"/>
      <c r="L24392" s="195"/>
      <c r="M24392" s="196"/>
      <c r="N24392" s="197"/>
      <c r="O24392" s="197"/>
      <c r="P24392" s="231"/>
    </row>
    <row r="24393" spans="2:16">
      <c r="B24393" s="351"/>
      <c r="C24393" s="435"/>
      <c r="D24393" s="399"/>
      <c r="E24393" s="400"/>
      <c r="G24393" s="401"/>
      <c r="H24393" s="401"/>
      <c r="I24393" s="401"/>
      <c r="J24393" s="194"/>
      <c r="K24393" s="194"/>
      <c r="L24393" s="195"/>
      <c r="M24393" s="196"/>
      <c r="N24393" s="197"/>
      <c r="O24393" s="197"/>
      <c r="P24393" s="231"/>
    </row>
    <row r="24394" spans="2:16">
      <c r="B24394" s="351"/>
      <c r="C24394" s="435"/>
      <c r="D24394" s="399"/>
      <c r="E24394" s="400"/>
      <c r="G24394" s="401"/>
      <c r="H24394" s="401"/>
      <c r="I24394" s="401"/>
      <c r="J24394" s="194"/>
      <c r="K24394" s="194"/>
      <c r="L24394" s="195"/>
      <c r="M24394" s="196"/>
      <c r="N24394" s="197"/>
      <c r="O24394" s="197"/>
      <c r="P24394" s="231"/>
    </row>
    <row r="24395" spans="2:16">
      <c r="B24395" s="351"/>
      <c r="C24395" s="435"/>
      <c r="D24395" s="399"/>
      <c r="E24395" s="400"/>
      <c r="G24395" s="401"/>
      <c r="H24395" s="401"/>
      <c r="I24395" s="401"/>
      <c r="J24395" s="194"/>
      <c r="K24395" s="194"/>
      <c r="L24395" s="195"/>
      <c r="M24395" s="196"/>
      <c r="N24395" s="197"/>
      <c r="O24395" s="197"/>
      <c r="P24395" s="231"/>
    </row>
    <row r="24396" spans="2:16">
      <c r="B24396" s="351"/>
      <c r="C24396" s="435"/>
      <c r="D24396" s="399"/>
      <c r="E24396" s="400"/>
      <c r="G24396" s="401"/>
      <c r="H24396" s="401"/>
      <c r="I24396" s="401"/>
      <c r="J24396" s="194"/>
      <c r="K24396" s="194"/>
      <c r="L24396" s="195"/>
      <c r="M24396" s="196"/>
      <c r="N24396" s="197"/>
      <c r="O24396" s="197"/>
      <c r="P24396" s="231"/>
    </row>
    <row r="24397" spans="2:16">
      <c r="B24397" s="351"/>
      <c r="C24397" s="435"/>
      <c r="D24397" s="399"/>
      <c r="E24397" s="400"/>
      <c r="G24397" s="401"/>
      <c r="H24397" s="401"/>
      <c r="I24397" s="401"/>
      <c r="J24397" s="194"/>
      <c r="K24397" s="194"/>
      <c r="L24397" s="195"/>
      <c r="M24397" s="196"/>
      <c r="N24397" s="197"/>
      <c r="O24397" s="197"/>
      <c r="P24397" s="231"/>
    </row>
    <row r="24398" spans="2:16">
      <c r="B24398" s="351"/>
      <c r="C24398" s="435"/>
      <c r="D24398" s="399"/>
      <c r="E24398" s="400"/>
      <c r="G24398" s="401"/>
      <c r="H24398" s="401"/>
      <c r="I24398" s="401"/>
      <c r="J24398" s="194"/>
      <c r="K24398" s="194"/>
      <c r="L24398" s="195"/>
      <c r="M24398" s="196"/>
      <c r="N24398" s="197"/>
      <c r="O24398" s="197"/>
      <c r="P24398" s="231"/>
    </row>
    <row r="24399" spans="2:16">
      <c r="B24399" s="351"/>
      <c r="C24399" s="435"/>
      <c r="D24399" s="399"/>
      <c r="E24399" s="400"/>
      <c r="G24399" s="401"/>
      <c r="H24399" s="401"/>
      <c r="I24399" s="401"/>
      <c r="J24399" s="194"/>
      <c r="K24399" s="194"/>
      <c r="L24399" s="195"/>
      <c r="M24399" s="196"/>
      <c r="N24399" s="197"/>
      <c r="O24399" s="197"/>
      <c r="P24399" s="231"/>
    </row>
    <row r="24400" spans="2:16">
      <c r="B24400" s="351"/>
      <c r="C24400" s="435"/>
      <c r="D24400" s="399"/>
      <c r="E24400" s="400"/>
      <c r="G24400" s="401"/>
      <c r="H24400" s="401"/>
      <c r="I24400" s="401"/>
      <c r="J24400" s="194"/>
      <c r="K24400" s="194"/>
      <c r="L24400" s="195"/>
      <c r="M24400" s="196"/>
      <c r="N24400" s="197"/>
      <c r="O24400" s="197"/>
      <c r="P24400" s="231"/>
    </row>
    <row r="24401" spans="2:16">
      <c r="B24401" s="351"/>
      <c r="C24401" s="435"/>
      <c r="D24401" s="399"/>
      <c r="E24401" s="400"/>
      <c r="G24401" s="401"/>
      <c r="H24401" s="401"/>
      <c r="I24401" s="401"/>
      <c r="J24401" s="194"/>
      <c r="K24401" s="194"/>
      <c r="L24401" s="195"/>
      <c r="M24401" s="196"/>
      <c r="N24401" s="197"/>
      <c r="O24401" s="197"/>
      <c r="P24401" s="231"/>
    </row>
    <row r="24402" spans="2:16">
      <c r="B24402" s="351"/>
      <c r="C24402" s="435"/>
      <c r="D24402" s="399"/>
      <c r="E24402" s="400"/>
      <c r="G24402" s="401"/>
      <c r="H24402" s="401"/>
      <c r="I24402" s="401"/>
      <c r="J24402" s="194"/>
      <c r="K24402" s="194"/>
      <c r="L24402" s="195"/>
      <c r="M24402" s="196"/>
      <c r="N24402" s="197"/>
      <c r="O24402" s="197"/>
      <c r="P24402" s="231"/>
    </row>
    <row r="24403" spans="2:16">
      <c r="B24403" s="351"/>
      <c r="C24403" s="435"/>
      <c r="D24403" s="399"/>
      <c r="E24403" s="400"/>
      <c r="G24403" s="401"/>
      <c r="H24403" s="401"/>
      <c r="I24403" s="401"/>
      <c r="J24403" s="194"/>
      <c r="K24403" s="194"/>
      <c r="L24403" s="195"/>
      <c r="M24403" s="196"/>
      <c r="N24403" s="197"/>
      <c r="O24403" s="197"/>
      <c r="P24403" s="231"/>
    </row>
    <row r="24404" spans="2:16">
      <c r="B24404" s="351"/>
      <c r="C24404" s="435"/>
      <c r="D24404" s="399"/>
      <c r="E24404" s="400"/>
      <c r="G24404" s="401"/>
      <c r="H24404" s="401"/>
      <c r="I24404" s="401"/>
      <c r="J24404" s="194"/>
      <c r="K24404" s="194"/>
      <c r="L24404" s="195"/>
      <c r="M24404" s="196"/>
      <c r="N24404" s="197"/>
      <c r="O24404" s="197"/>
      <c r="P24404" s="231"/>
    </row>
    <row r="24405" spans="2:16">
      <c r="B24405" s="351"/>
      <c r="C24405" s="435"/>
      <c r="D24405" s="399"/>
      <c r="E24405" s="400"/>
      <c r="G24405" s="401"/>
      <c r="H24405" s="401"/>
      <c r="I24405" s="401"/>
      <c r="J24405" s="194"/>
      <c r="K24405" s="194"/>
      <c r="L24405" s="195"/>
      <c r="M24405" s="196"/>
      <c r="N24405" s="197"/>
      <c r="O24405" s="197"/>
      <c r="P24405" s="231"/>
    </row>
    <row r="24406" spans="2:16">
      <c r="B24406" s="351"/>
      <c r="C24406" s="435"/>
      <c r="D24406" s="399"/>
      <c r="E24406" s="400"/>
      <c r="G24406" s="401"/>
      <c r="H24406" s="401"/>
      <c r="I24406" s="401"/>
      <c r="J24406" s="194"/>
      <c r="K24406" s="194"/>
      <c r="L24406" s="195"/>
      <c r="M24406" s="196"/>
      <c r="N24406" s="197"/>
      <c r="O24406" s="197"/>
      <c r="P24406" s="231"/>
    </row>
    <row r="24407" spans="2:16">
      <c r="B24407" s="351"/>
      <c r="C24407" s="435"/>
      <c r="D24407" s="399"/>
      <c r="E24407" s="400"/>
      <c r="G24407" s="401"/>
      <c r="H24407" s="401"/>
      <c r="I24407" s="401"/>
      <c r="J24407" s="194"/>
      <c r="K24407" s="194"/>
      <c r="L24407" s="195"/>
      <c r="M24407" s="196"/>
      <c r="N24407" s="197"/>
      <c r="O24407" s="197"/>
      <c r="P24407" s="231"/>
    </row>
    <row r="24408" spans="2:16">
      <c r="B24408" s="351"/>
      <c r="C24408" s="435"/>
      <c r="D24408" s="399"/>
      <c r="E24408" s="400"/>
      <c r="G24408" s="401"/>
      <c r="H24408" s="401"/>
      <c r="I24408" s="401"/>
      <c r="J24408" s="194"/>
      <c r="K24408" s="194"/>
      <c r="L24408" s="195"/>
      <c r="M24408" s="196"/>
      <c r="N24408" s="197"/>
      <c r="O24408" s="197"/>
      <c r="P24408" s="231"/>
    </row>
    <row r="24409" spans="2:16">
      <c r="B24409" s="351"/>
      <c r="C24409" s="435"/>
      <c r="D24409" s="399"/>
      <c r="E24409" s="400"/>
      <c r="G24409" s="401"/>
      <c r="H24409" s="401"/>
      <c r="I24409" s="401"/>
      <c r="J24409" s="194"/>
      <c r="K24409" s="194"/>
      <c r="L24409" s="195"/>
      <c r="M24409" s="196"/>
      <c r="N24409" s="197"/>
      <c r="O24409" s="197"/>
      <c r="P24409" s="231"/>
    </row>
    <row r="24410" spans="2:16">
      <c r="B24410" s="351"/>
      <c r="C24410" s="435"/>
      <c r="D24410" s="399"/>
      <c r="E24410" s="400"/>
      <c r="G24410" s="401"/>
      <c r="H24410" s="401"/>
      <c r="I24410" s="401"/>
      <c r="J24410" s="194"/>
      <c r="K24410" s="194"/>
      <c r="L24410" s="195"/>
      <c r="M24410" s="196"/>
      <c r="N24410" s="197"/>
      <c r="O24410" s="197"/>
      <c r="P24410" s="231"/>
    </row>
    <row r="24411" spans="2:16">
      <c r="B24411" s="351"/>
      <c r="C24411" s="435"/>
      <c r="D24411" s="399"/>
      <c r="E24411" s="400"/>
      <c r="G24411" s="401"/>
      <c r="H24411" s="401"/>
      <c r="I24411" s="401"/>
      <c r="J24411" s="194"/>
      <c r="K24411" s="194"/>
      <c r="L24411" s="195"/>
      <c r="M24411" s="196"/>
      <c r="N24411" s="197"/>
      <c r="O24411" s="197"/>
      <c r="P24411" s="231"/>
    </row>
    <row r="24412" spans="2:16">
      <c r="B24412" s="351"/>
      <c r="C24412" s="435"/>
      <c r="D24412" s="399"/>
      <c r="E24412" s="400"/>
      <c r="G24412" s="401"/>
      <c r="H24412" s="401"/>
      <c r="I24412" s="401"/>
      <c r="J24412" s="194"/>
      <c r="K24412" s="194"/>
      <c r="L24412" s="195"/>
      <c r="M24412" s="196"/>
      <c r="N24412" s="197"/>
      <c r="O24412" s="197"/>
      <c r="P24412" s="231"/>
    </row>
    <row r="24413" spans="2:16">
      <c r="B24413" s="351"/>
      <c r="C24413" s="435"/>
      <c r="D24413" s="399"/>
      <c r="E24413" s="400"/>
      <c r="G24413" s="401"/>
      <c r="H24413" s="401"/>
      <c r="I24413" s="401"/>
      <c r="J24413" s="194"/>
      <c r="K24413" s="194"/>
      <c r="L24413" s="195"/>
      <c r="M24413" s="196"/>
      <c r="N24413" s="197"/>
      <c r="O24413" s="197"/>
      <c r="P24413" s="231"/>
    </row>
    <row r="24414" spans="2:16">
      <c r="B24414" s="351"/>
      <c r="C24414" s="435"/>
      <c r="D24414" s="399"/>
      <c r="E24414" s="400"/>
      <c r="G24414" s="401"/>
      <c r="H24414" s="401"/>
      <c r="I24414" s="401"/>
      <c r="J24414" s="194"/>
      <c r="K24414" s="194"/>
      <c r="L24414" s="195"/>
      <c r="M24414" s="196"/>
      <c r="N24414" s="197"/>
      <c r="O24414" s="197"/>
      <c r="P24414" s="231"/>
    </row>
    <row r="24415" spans="2:16">
      <c r="B24415" s="351"/>
      <c r="C24415" s="435"/>
      <c r="D24415" s="399"/>
      <c r="E24415" s="400"/>
      <c r="G24415" s="401"/>
      <c r="H24415" s="401"/>
      <c r="I24415" s="401"/>
      <c r="J24415" s="194"/>
      <c r="K24415" s="194"/>
      <c r="L24415" s="195"/>
      <c r="M24415" s="196"/>
      <c r="N24415" s="197"/>
      <c r="O24415" s="197"/>
      <c r="P24415" s="231"/>
    </row>
    <row r="24416" spans="2:16">
      <c r="B24416" s="351"/>
      <c r="C24416" s="435"/>
      <c r="D24416" s="399"/>
      <c r="E24416" s="400"/>
      <c r="G24416" s="401"/>
      <c r="H24416" s="401"/>
      <c r="I24416" s="401"/>
      <c r="J24416" s="194"/>
      <c r="K24416" s="194"/>
      <c r="L24416" s="195"/>
      <c r="M24416" s="196"/>
      <c r="N24416" s="197"/>
      <c r="O24416" s="197"/>
      <c r="P24416" s="231"/>
    </row>
    <row r="24417" spans="2:16">
      <c r="B24417" s="351"/>
      <c r="C24417" s="435"/>
      <c r="D24417" s="399"/>
      <c r="E24417" s="400"/>
      <c r="G24417" s="401"/>
      <c r="H24417" s="401"/>
      <c r="I24417" s="401"/>
      <c r="J24417" s="194"/>
      <c r="K24417" s="194"/>
      <c r="L24417" s="195"/>
      <c r="M24417" s="196"/>
      <c r="N24417" s="197"/>
      <c r="O24417" s="197"/>
      <c r="P24417" s="231"/>
    </row>
    <row r="24418" spans="2:16">
      <c r="B24418" s="351"/>
      <c r="C24418" s="435"/>
      <c r="D24418" s="399"/>
      <c r="E24418" s="400"/>
      <c r="G24418" s="401"/>
      <c r="H24418" s="401"/>
      <c r="I24418" s="401"/>
      <c r="J24418" s="194"/>
      <c r="K24418" s="194"/>
      <c r="L24418" s="195"/>
      <c r="M24418" s="196"/>
      <c r="N24418" s="197"/>
      <c r="O24418" s="197"/>
      <c r="P24418" s="231"/>
    </row>
    <row r="24419" spans="2:16">
      <c r="B24419" s="351"/>
      <c r="C24419" s="435"/>
      <c r="D24419" s="399"/>
      <c r="E24419" s="400"/>
      <c r="G24419" s="401"/>
      <c r="H24419" s="401"/>
      <c r="I24419" s="401"/>
      <c r="J24419" s="194"/>
      <c r="K24419" s="194"/>
      <c r="L24419" s="195"/>
      <c r="M24419" s="196"/>
      <c r="N24419" s="197"/>
      <c r="O24419" s="197"/>
      <c r="P24419" s="231"/>
    </row>
    <row r="24420" spans="2:16">
      <c r="B24420" s="351"/>
      <c r="C24420" s="435"/>
      <c r="D24420" s="399"/>
      <c r="E24420" s="400"/>
      <c r="G24420" s="401"/>
      <c r="H24420" s="401"/>
      <c r="I24420" s="401"/>
      <c r="J24420" s="194"/>
      <c r="K24420" s="194"/>
      <c r="L24420" s="195"/>
      <c r="M24420" s="196"/>
      <c r="N24420" s="197"/>
      <c r="O24420" s="197"/>
      <c r="P24420" s="231"/>
    </row>
    <row r="24421" spans="2:16">
      <c r="B24421" s="351"/>
      <c r="C24421" s="435"/>
      <c r="D24421" s="399"/>
      <c r="E24421" s="400"/>
      <c r="G24421" s="401"/>
      <c r="H24421" s="401"/>
      <c r="I24421" s="401"/>
      <c r="J24421" s="194"/>
      <c r="K24421" s="194"/>
      <c r="L24421" s="195"/>
      <c r="M24421" s="196"/>
      <c r="N24421" s="197"/>
      <c r="O24421" s="197"/>
      <c r="P24421" s="231"/>
    </row>
    <row r="24422" spans="2:16">
      <c r="B24422" s="351"/>
      <c r="C24422" s="435"/>
      <c r="D24422" s="399"/>
      <c r="E24422" s="400"/>
      <c r="G24422" s="401"/>
      <c r="H24422" s="401"/>
      <c r="I24422" s="401"/>
      <c r="J24422" s="194"/>
      <c r="K24422" s="194"/>
      <c r="L24422" s="195"/>
      <c r="M24422" s="196"/>
      <c r="N24422" s="197"/>
      <c r="O24422" s="197"/>
      <c r="P24422" s="231"/>
    </row>
    <row r="24423" spans="2:16">
      <c r="B24423" s="351"/>
      <c r="C24423" s="435"/>
      <c r="D24423" s="399"/>
      <c r="E24423" s="400"/>
      <c r="G24423" s="401"/>
      <c r="H24423" s="401"/>
      <c r="I24423" s="401"/>
      <c r="J24423" s="194"/>
      <c r="K24423" s="194"/>
      <c r="L24423" s="195"/>
      <c r="M24423" s="196"/>
      <c r="N24423" s="197"/>
      <c r="O24423" s="197"/>
      <c r="P24423" s="231"/>
    </row>
    <row r="24424" spans="2:16">
      <c r="B24424" s="351"/>
      <c r="C24424" s="435"/>
      <c r="D24424" s="399"/>
      <c r="E24424" s="400"/>
      <c r="G24424" s="401"/>
      <c r="H24424" s="401"/>
      <c r="I24424" s="401"/>
      <c r="J24424" s="194"/>
      <c r="K24424" s="194"/>
      <c r="L24424" s="195"/>
      <c r="M24424" s="196"/>
      <c r="N24424" s="197"/>
      <c r="O24424" s="197"/>
      <c r="P24424" s="231"/>
    </row>
    <row r="24425" spans="2:16">
      <c r="B24425" s="351"/>
      <c r="C24425" s="435"/>
      <c r="D24425" s="399"/>
      <c r="E24425" s="400"/>
      <c r="G24425" s="401"/>
      <c r="H24425" s="401"/>
      <c r="I24425" s="401"/>
      <c r="J24425" s="194"/>
      <c r="K24425" s="194"/>
      <c r="L24425" s="195"/>
      <c r="M24425" s="196"/>
      <c r="N24425" s="197"/>
      <c r="O24425" s="197"/>
      <c r="P24425" s="231"/>
    </row>
    <row r="24426" spans="2:16">
      <c r="B24426" s="402"/>
      <c r="C24426" s="435"/>
      <c r="D24426" s="404"/>
      <c r="E24426" s="405"/>
      <c r="G24426" s="406"/>
      <c r="H24426" s="406"/>
      <c r="I24426" s="406"/>
      <c r="J24426" s="194"/>
      <c r="K24426" s="194"/>
      <c r="L24426" s="195"/>
      <c r="M24426" s="196"/>
      <c r="N24426" s="197"/>
      <c r="O24426" s="197"/>
      <c r="P24426" s="221"/>
    </row>
    <row r="24427" spans="2:16">
      <c r="B24427" s="351"/>
      <c r="C24427" s="435"/>
      <c r="D24427" s="399"/>
      <c r="E24427" s="400"/>
      <c r="G24427" s="401"/>
      <c r="H24427" s="401"/>
      <c r="I24427" s="401"/>
      <c r="J24427" s="194"/>
      <c r="K24427" s="194"/>
      <c r="L24427" s="195"/>
      <c r="M24427" s="196"/>
      <c r="N24427" s="197"/>
      <c r="O24427" s="197"/>
      <c r="P24427" s="231"/>
    </row>
    <row r="24428" spans="2:16">
      <c r="B24428" s="351"/>
      <c r="C24428" s="435"/>
      <c r="D24428" s="399"/>
      <c r="E24428" s="400"/>
      <c r="G24428" s="401"/>
      <c r="H24428" s="401"/>
      <c r="I24428" s="401"/>
      <c r="J24428" s="194"/>
      <c r="K24428" s="194"/>
      <c r="L24428" s="195"/>
      <c r="M24428" s="196"/>
      <c r="N24428" s="197"/>
      <c r="O24428" s="197"/>
      <c r="P24428" s="231"/>
    </row>
    <row r="24429" spans="2:16">
      <c r="B24429" s="351"/>
      <c r="C24429" s="435"/>
      <c r="D24429" s="399"/>
      <c r="E24429" s="400"/>
      <c r="G24429" s="401"/>
      <c r="H24429" s="401"/>
      <c r="I24429" s="401"/>
      <c r="J24429" s="194"/>
      <c r="K24429" s="194"/>
      <c r="L24429" s="195"/>
      <c r="M24429" s="196"/>
      <c r="N24429" s="197"/>
      <c r="O24429" s="197"/>
      <c r="P24429" s="231"/>
    </row>
    <row r="24430" spans="2:16">
      <c r="B24430" s="351"/>
      <c r="C24430" s="435"/>
      <c r="D24430" s="399"/>
      <c r="E24430" s="400"/>
      <c r="G24430" s="401"/>
      <c r="H24430" s="401"/>
      <c r="I24430" s="401"/>
      <c r="J24430" s="194"/>
      <c r="K24430" s="194"/>
      <c r="L24430" s="195"/>
      <c r="M24430" s="196"/>
      <c r="N24430" s="197"/>
      <c r="O24430" s="197"/>
      <c r="P24430" s="231"/>
    </row>
    <row r="24431" spans="2:16">
      <c r="B24431" s="351"/>
      <c r="C24431" s="435"/>
      <c r="D24431" s="399"/>
      <c r="E24431" s="400"/>
      <c r="G24431" s="401"/>
      <c r="H24431" s="401"/>
      <c r="I24431" s="401"/>
      <c r="J24431" s="194"/>
      <c r="K24431" s="194"/>
      <c r="L24431" s="195"/>
      <c r="M24431" s="196"/>
      <c r="N24431" s="197"/>
      <c r="O24431" s="197"/>
      <c r="P24431" s="231"/>
    </row>
    <row r="24432" spans="2:16">
      <c r="B24432" s="351"/>
      <c r="C24432" s="435"/>
      <c r="D24432" s="399"/>
      <c r="E24432" s="400"/>
      <c r="G24432" s="401"/>
      <c r="H24432" s="401"/>
      <c r="I24432" s="401"/>
      <c r="J24432" s="194"/>
      <c r="K24432" s="194"/>
      <c r="L24432" s="195"/>
      <c r="M24432" s="196"/>
      <c r="N24432" s="197"/>
      <c r="O24432" s="197"/>
      <c r="P24432" s="231"/>
    </row>
    <row r="24433" spans="2:16">
      <c r="B24433" s="351"/>
      <c r="C24433" s="435"/>
      <c r="D24433" s="399"/>
      <c r="E24433" s="400"/>
      <c r="G24433" s="401"/>
      <c r="H24433" s="401"/>
      <c r="I24433" s="401"/>
      <c r="J24433" s="194"/>
      <c r="K24433" s="194"/>
      <c r="L24433" s="195"/>
      <c r="M24433" s="196"/>
      <c r="N24433" s="197"/>
      <c r="O24433" s="197"/>
      <c r="P24433" s="231"/>
    </row>
    <row r="24434" spans="2:16">
      <c r="B24434" s="351"/>
      <c r="C24434" s="435"/>
      <c r="D24434" s="399"/>
      <c r="E24434" s="400"/>
      <c r="G24434" s="401"/>
      <c r="H24434" s="401"/>
      <c r="I24434" s="401"/>
      <c r="J24434" s="194"/>
      <c r="K24434" s="194"/>
      <c r="L24434" s="195"/>
      <c r="M24434" s="196"/>
      <c r="N24434" s="197"/>
      <c r="O24434" s="197"/>
      <c r="P24434" s="231"/>
    </row>
    <row r="24435" spans="2:16">
      <c r="B24435" s="351"/>
      <c r="C24435" s="435"/>
      <c r="D24435" s="399"/>
      <c r="E24435" s="400"/>
      <c r="G24435" s="401"/>
      <c r="H24435" s="401"/>
      <c r="I24435" s="401"/>
      <c r="J24435" s="194"/>
      <c r="K24435" s="194"/>
      <c r="L24435" s="195"/>
      <c r="M24435" s="196"/>
      <c r="N24435" s="197"/>
      <c r="O24435" s="197"/>
      <c r="P24435" s="231"/>
    </row>
    <row r="24436" spans="2:16">
      <c r="B24436" s="351"/>
      <c r="C24436" s="435"/>
      <c r="D24436" s="399"/>
      <c r="E24436" s="400"/>
      <c r="G24436" s="401"/>
      <c r="H24436" s="401"/>
      <c r="I24436" s="401"/>
      <c r="J24436" s="194"/>
      <c r="K24436" s="194"/>
      <c r="L24436" s="195"/>
      <c r="M24436" s="196"/>
      <c r="N24436" s="197"/>
      <c r="O24436" s="197"/>
      <c r="P24436" s="231"/>
    </row>
    <row r="24437" spans="2:16">
      <c r="B24437" s="351"/>
      <c r="C24437" s="435"/>
      <c r="D24437" s="399"/>
      <c r="E24437" s="400"/>
      <c r="G24437" s="401"/>
      <c r="H24437" s="401"/>
      <c r="I24437" s="401"/>
      <c r="J24437" s="194"/>
      <c r="K24437" s="194"/>
      <c r="L24437" s="195"/>
      <c r="M24437" s="196"/>
      <c r="N24437" s="197"/>
      <c r="O24437" s="197"/>
      <c r="P24437" s="231"/>
    </row>
    <row r="24438" spans="2:16">
      <c r="B24438" s="351"/>
      <c r="C24438" s="435"/>
      <c r="D24438" s="399"/>
      <c r="E24438" s="400"/>
      <c r="G24438" s="401"/>
      <c r="H24438" s="401"/>
      <c r="I24438" s="401"/>
      <c r="J24438" s="194"/>
      <c r="K24438" s="194"/>
      <c r="L24438" s="195"/>
      <c r="M24438" s="196"/>
      <c r="N24438" s="197"/>
      <c r="O24438" s="197"/>
      <c r="P24438" s="231"/>
    </row>
    <row r="24439" spans="2:16">
      <c r="B24439" s="351"/>
      <c r="C24439" s="435"/>
      <c r="D24439" s="399"/>
      <c r="E24439" s="400"/>
      <c r="G24439" s="401"/>
      <c r="H24439" s="401"/>
      <c r="I24439" s="401"/>
      <c r="J24439" s="194"/>
      <c r="K24439" s="194"/>
      <c r="L24439" s="195"/>
      <c r="M24439" s="196"/>
      <c r="N24439" s="197"/>
      <c r="O24439" s="197"/>
      <c r="P24439" s="231"/>
    </row>
    <row r="24440" spans="2:16">
      <c r="B24440" s="351"/>
      <c r="C24440" s="435"/>
      <c r="D24440" s="399"/>
      <c r="E24440" s="400"/>
      <c r="G24440" s="401"/>
      <c r="H24440" s="401"/>
      <c r="I24440" s="401"/>
      <c r="J24440" s="194"/>
      <c r="K24440" s="194"/>
      <c r="L24440" s="195"/>
      <c r="M24440" s="196"/>
      <c r="N24440" s="197"/>
      <c r="O24440" s="197"/>
      <c r="P24440" s="231"/>
    </row>
    <row r="24441" spans="2:16">
      <c r="B24441" s="351"/>
      <c r="C24441" s="435"/>
      <c r="D24441" s="399"/>
      <c r="E24441" s="400"/>
      <c r="G24441" s="401"/>
      <c r="H24441" s="401"/>
      <c r="I24441" s="401"/>
      <c r="J24441" s="194"/>
      <c r="K24441" s="194"/>
      <c r="L24441" s="195"/>
      <c r="M24441" s="196"/>
      <c r="N24441" s="197"/>
      <c r="O24441" s="197"/>
      <c r="P24441" s="231"/>
    </row>
    <row r="24442" spans="2:16">
      <c r="B24442" s="351"/>
      <c r="C24442" s="435"/>
      <c r="D24442" s="399"/>
      <c r="E24442" s="400"/>
      <c r="G24442" s="401"/>
      <c r="H24442" s="401"/>
      <c r="I24442" s="401"/>
      <c r="J24442" s="194"/>
      <c r="K24442" s="194"/>
      <c r="L24442" s="195"/>
      <c r="M24442" s="196"/>
      <c r="N24442" s="197"/>
      <c r="O24442" s="197"/>
      <c r="P24442" s="231"/>
    </row>
    <row r="24443" spans="2:16">
      <c r="B24443" s="351"/>
      <c r="C24443" s="435"/>
      <c r="D24443" s="399"/>
      <c r="E24443" s="400"/>
      <c r="G24443" s="401"/>
      <c r="H24443" s="401"/>
      <c r="I24443" s="401"/>
      <c r="J24443" s="194"/>
      <c r="K24443" s="194"/>
      <c r="L24443" s="195"/>
      <c r="M24443" s="196"/>
      <c r="N24443" s="197"/>
      <c r="O24443" s="197"/>
      <c r="P24443" s="231"/>
    </row>
    <row r="24444" spans="2:16">
      <c r="B24444" s="351"/>
      <c r="C24444" s="435"/>
      <c r="D24444" s="399"/>
      <c r="E24444" s="400"/>
      <c r="G24444" s="401"/>
      <c r="H24444" s="401"/>
      <c r="I24444" s="401"/>
      <c r="J24444" s="194"/>
      <c r="K24444" s="194"/>
      <c r="L24444" s="195"/>
      <c r="M24444" s="196"/>
      <c r="N24444" s="197"/>
      <c r="O24444" s="197"/>
      <c r="P24444" s="231"/>
    </row>
    <row r="24445" spans="2:16">
      <c r="B24445" s="351"/>
      <c r="C24445" s="435"/>
      <c r="D24445" s="399"/>
      <c r="E24445" s="400"/>
      <c r="G24445" s="401"/>
      <c r="H24445" s="401"/>
      <c r="I24445" s="401"/>
      <c r="J24445" s="194"/>
      <c r="K24445" s="194"/>
      <c r="L24445" s="195"/>
      <c r="M24445" s="196"/>
      <c r="N24445" s="197"/>
      <c r="O24445" s="197"/>
      <c r="P24445" s="231"/>
    </row>
    <row r="24446" spans="2:16">
      <c r="B24446" s="351"/>
      <c r="C24446" s="435"/>
      <c r="D24446" s="399"/>
      <c r="E24446" s="400"/>
      <c r="G24446" s="401"/>
      <c r="H24446" s="401"/>
      <c r="I24446" s="401"/>
      <c r="J24446" s="194"/>
      <c r="K24446" s="194"/>
      <c r="L24446" s="195"/>
      <c r="M24446" s="196"/>
      <c r="N24446" s="197"/>
      <c r="O24446" s="197"/>
      <c r="P24446" s="231"/>
    </row>
    <row r="24447" spans="2:16">
      <c r="B24447" s="351"/>
      <c r="C24447" s="435"/>
      <c r="D24447" s="399"/>
      <c r="E24447" s="400"/>
      <c r="G24447" s="401"/>
      <c r="H24447" s="401"/>
      <c r="I24447" s="401"/>
      <c r="J24447" s="194"/>
      <c r="K24447" s="194"/>
      <c r="L24447" s="195"/>
      <c r="M24447" s="196"/>
      <c r="N24447" s="197"/>
      <c r="O24447" s="197"/>
      <c r="P24447" s="231"/>
    </row>
    <row r="24448" spans="2:16">
      <c r="B24448" s="351"/>
      <c r="C24448" s="435"/>
      <c r="D24448" s="399"/>
      <c r="E24448" s="400"/>
      <c r="G24448" s="401"/>
      <c r="H24448" s="401"/>
      <c r="I24448" s="401"/>
      <c r="J24448" s="194"/>
      <c r="K24448" s="194"/>
      <c r="L24448" s="195"/>
      <c r="M24448" s="196"/>
      <c r="N24448" s="197"/>
      <c r="O24448" s="197"/>
      <c r="P24448" s="231"/>
    </row>
    <row r="24449" spans="2:16">
      <c r="B24449" s="351"/>
      <c r="C24449" s="435"/>
      <c r="D24449" s="399"/>
      <c r="E24449" s="400"/>
      <c r="G24449" s="401"/>
      <c r="H24449" s="401"/>
      <c r="I24449" s="401"/>
      <c r="J24449" s="194"/>
      <c r="K24449" s="194"/>
      <c r="L24449" s="195"/>
      <c r="M24449" s="196"/>
      <c r="N24449" s="197"/>
      <c r="O24449" s="197"/>
      <c r="P24449" s="231"/>
    </row>
    <row r="24450" spans="2:16">
      <c r="B24450" s="351"/>
      <c r="C24450" s="435"/>
      <c r="D24450" s="399"/>
      <c r="E24450" s="400"/>
      <c r="G24450" s="401"/>
      <c r="H24450" s="401"/>
      <c r="I24450" s="401"/>
      <c r="J24450" s="194"/>
      <c r="K24450" s="194"/>
      <c r="L24450" s="195"/>
      <c r="M24450" s="196"/>
      <c r="N24450" s="197"/>
      <c r="O24450" s="197"/>
      <c r="P24450" s="231"/>
    </row>
    <row r="24451" spans="2:16">
      <c r="B24451" s="351"/>
      <c r="C24451" s="435"/>
      <c r="D24451" s="399"/>
      <c r="E24451" s="400"/>
      <c r="G24451" s="401"/>
      <c r="H24451" s="401"/>
      <c r="I24451" s="401"/>
      <c r="J24451" s="194"/>
      <c r="K24451" s="194"/>
      <c r="L24451" s="195"/>
      <c r="M24451" s="196"/>
      <c r="N24451" s="197"/>
      <c r="O24451" s="197"/>
      <c r="P24451" s="231"/>
    </row>
    <row r="24452" spans="2:16">
      <c r="B24452" s="351"/>
      <c r="C24452" s="435"/>
      <c r="D24452" s="399"/>
      <c r="E24452" s="400"/>
      <c r="G24452" s="401"/>
      <c r="H24452" s="401"/>
      <c r="I24452" s="401"/>
      <c r="J24452" s="194"/>
      <c r="K24452" s="194"/>
      <c r="L24452" s="195"/>
      <c r="M24452" s="196"/>
      <c r="N24452" s="197"/>
      <c r="O24452" s="197"/>
      <c r="P24452" s="231"/>
    </row>
    <row r="24453" spans="2:16">
      <c r="B24453" s="351"/>
      <c r="C24453" s="435"/>
      <c r="D24453" s="399"/>
      <c r="E24453" s="400"/>
      <c r="G24453" s="401"/>
      <c r="H24453" s="401"/>
      <c r="I24453" s="401"/>
      <c r="J24453" s="194"/>
      <c r="K24453" s="194"/>
      <c r="L24453" s="195"/>
      <c r="M24453" s="196"/>
      <c r="N24453" s="197"/>
      <c r="O24453" s="197"/>
      <c r="P24453" s="231"/>
    </row>
    <row r="24454" spans="2:16">
      <c r="B24454" s="351"/>
      <c r="C24454" s="435"/>
      <c r="D24454" s="399"/>
      <c r="E24454" s="400"/>
      <c r="G24454" s="401"/>
      <c r="H24454" s="401"/>
      <c r="I24454" s="401"/>
      <c r="J24454" s="194"/>
      <c r="K24454" s="194"/>
      <c r="L24454" s="195"/>
      <c r="M24454" s="196"/>
      <c r="N24454" s="197"/>
      <c r="O24454" s="197"/>
      <c r="P24454" s="231"/>
    </row>
    <row r="24455" spans="2:16">
      <c r="B24455" s="351"/>
      <c r="C24455" s="435"/>
      <c r="D24455" s="399"/>
      <c r="E24455" s="400"/>
      <c r="G24455" s="401"/>
      <c r="H24455" s="401"/>
      <c r="I24455" s="401"/>
      <c r="J24455" s="194"/>
      <c r="K24455" s="194"/>
      <c r="L24455" s="195"/>
      <c r="M24455" s="196"/>
      <c r="N24455" s="197"/>
      <c r="O24455" s="197"/>
      <c r="P24455" s="231"/>
    </row>
    <row r="24456" spans="2:16">
      <c r="B24456" s="351"/>
      <c r="C24456" s="435"/>
      <c r="D24456" s="399"/>
      <c r="E24456" s="400"/>
      <c r="G24456" s="401"/>
      <c r="H24456" s="401"/>
      <c r="I24456" s="401"/>
      <c r="J24456" s="194"/>
      <c r="K24456" s="194"/>
      <c r="L24456" s="195"/>
      <c r="M24456" s="196"/>
      <c r="N24456" s="197"/>
      <c r="O24456" s="197"/>
      <c r="P24456" s="231"/>
    </row>
    <row r="24457" spans="2:16">
      <c r="B24457" s="351"/>
      <c r="C24457" s="435"/>
      <c r="D24457" s="399"/>
      <c r="E24457" s="400"/>
      <c r="G24457" s="401"/>
      <c r="H24457" s="401"/>
      <c r="I24457" s="401"/>
      <c r="J24457" s="194"/>
      <c r="K24457" s="194"/>
      <c r="L24457" s="195"/>
      <c r="M24457" s="196"/>
      <c r="N24457" s="197"/>
      <c r="O24457" s="197"/>
      <c r="P24457" s="231"/>
    </row>
    <row r="24458" spans="2:16">
      <c r="B24458" s="351"/>
      <c r="C24458" s="435"/>
      <c r="D24458" s="399"/>
      <c r="E24458" s="400"/>
      <c r="G24458" s="401"/>
      <c r="H24458" s="401"/>
      <c r="I24458" s="401"/>
      <c r="J24458" s="194"/>
      <c r="K24458" s="194"/>
      <c r="L24458" s="195"/>
      <c r="M24458" s="196"/>
      <c r="N24458" s="197"/>
      <c r="O24458" s="197"/>
      <c r="P24458" s="231"/>
    </row>
    <row r="24459" spans="2:16">
      <c r="B24459" s="351"/>
      <c r="C24459" s="435"/>
      <c r="D24459" s="399"/>
      <c r="E24459" s="400"/>
      <c r="G24459" s="401"/>
      <c r="H24459" s="401"/>
      <c r="I24459" s="401"/>
      <c r="J24459" s="194"/>
      <c r="K24459" s="194"/>
      <c r="L24459" s="195"/>
      <c r="M24459" s="196"/>
      <c r="N24459" s="197"/>
      <c r="O24459" s="197"/>
      <c r="P24459" s="231"/>
    </row>
    <row r="24460" spans="2:16">
      <c r="B24460" s="351"/>
      <c r="C24460" s="435"/>
      <c r="D24460" s="399"/>
      <c r="E24460" s="400"/>
      <c r="G24460" s="401"/>
      <c r="H24460" s="401"/>
      <c r="I24460" s="401"/>
      <c r="J24460" s="194"/>
      <c r="K24460" s="194"/>
      <c r="L24460" s="195"/>
      <c r="M24460" s="196"/>
      <c r="N24460" s="197"/>
      <c r="O24460" s="197"/>
      <c r="P24460" s="231"/>
    </row>
    <row r="24461" spans="2:16">
      <c r="B24461" s="351"/>
      <c r="C24461" s="435"/>
      <c r="D24461" s="399"/>
      <c r="E24461" s="400"/>
      <c r="G24461" s="401"/>
      <c r="H24461" s="401"/>
      <c r="I24461" s="401"/>
      <c r="J24461" s="194"/>
      <c r="K24461" s="194"/>
      <c r="L24461" s="195"/>
      <c r="M24461" s="196"/>
      <c r="N24461" s="197"/>
      <c r="O24461" s="197"/>
      <c r="P24461" s="231"/>
    </row>
    <row r="24462" spans="2:16">
      <c r="B24462" s="351"/>
      <c r="C24462" s="435"/>
      <c r="D24462" s="399"/>
      <c r="E24462" s="400"/>
      <c r="G24462" s="401"/>
      <c r="H24462" s="401"/>
      <c r="I24462" s="401"/>
      <c r="J24462" s="194"/>
      <c r="K24462" s="194"/>
      <c r="L24462" s="195"/>
      <c r="M24462" s="196"/>
      <c r="N24462" s="197"/>
      <c r="O24462" s="197"/>
      <c r="P24462" s="231"/>
    </row>
    <row r="24463" spans="2:16">
      <c r="B24463" s="351"/>
      <c r="C24463" s="435"/>
      <c r="D24463" s="399"/>
      <c r="E24463" s="400"/>
      <c r="G24463" s="401"/>
      <c r="H24463" s="401"/>
      <c r="I24463" s="401"/>
      <c r="J24463" s="194"/>
      <c r="K24463" s="194"/>
      <c r="L24463" s="195"/>
      <c r="M24463" s="196"/>
      <c r="N24463" s="197"/>
      <c r="O24463" s="197"/>
      <c r="P24463" s="231"/>
    </row>
    <row r="24464" spans="2:16">
      <c r="B24464" s="351"/>
      <c r="C24464" s="435"/>
      <c r="D24464" s="399"/>
      <c r="E24464" s="400"/>
      <c r="G24464" s="401"/>
      <c r="H24464" s="401"/>
      <c r="I24464" s="401"/>
      <c r="J24464" s="194"/>
      <c r="K24464" s="194"/>
      <c r="L24464" s="195"/>
      <c r="M24464" s="196"/>
      <c r="N24464" s="197"/>
      <c r="O24464" s="197"/>
      <c r="P24464" s="231"/>
    </row>
    <row r="24465" spans="2:16">
      <c r="B24465" s="351"/>
      <c r="C24465" s="435"/>
      <c r="D24465" s="399"/>
      <c r="E24465" s="400"/>
      <c r="G24465" s="401"/>
      <c r="H24465" s="401"/>
      <c r="I24465" s="401"/>
      <c r="J24465" s="194"/>
      <c r="K24465" s="194"/>
      <c r="L24465" s="195"/>
      <c r="M24465" s="196"/>
      <c r="N24465" s="197"/>
      <c r="O24465" s="197"/>
      <c r="P24465" s="231"/>
    </row>
    <row r="24466" spans="2:16">
      <c r="B24466" s="351"/>
      <c r="C24466" s="435"/>
      <c r="D24466" s="399"/>
      <c r="E24466" s="400"/>
      <c r="G24466" s="401"/>
      <c r="H24466" s="401"/>
      <c r="I24466" s="401"/>
      <c r="J24466" s="194"/>
      <c r="K24466" s="194"/>
      <c r="L24466" s="195"/>
      <c r="M24466" s="196"/>
      <c r="N24466" s="197"/>
      <c r="O24466" s="197"/>
      <c r="P24466" s="231"/>
    </row>
    <row r="24467" spans="2:16">
      <c r="B24467" s="351"/>
      <c r="C24467" s="435"/>
      <c r="D24467" s="399"/>
      <c r="E24467" s="400"/>
      <c r="G24467" s="401"/>
      <c r="H24467" s="401"/>
      <c r="I24467" s="401"/>
      <c r="J24467" s="194"/>
      <c r="K24467" s="194"/>
      <c r="L24467" s="195"/>
      <c r="M24467" s="196"/>
      <c r="N24467" s="197"/>
      <c r="O24467" s="197"/>
      <c r="P24467" s="231"/>
    </row>
    <row r="24468" spans="2:16">
      <c r="B24468" s="351"/>
      <c r="C24468" s="435"/>
      <c r="D24468" s="399"/>
      <c r="E24468" s="400"/>
      <c r="G24468" s="401"/>
      <c r="H24468" s="401"/>
      <c r="I24468" s="401"/>
      <c r="J24468" s="194"/>
      <c r="K24468" s="194"/>
      <c r="L24468" s="195"/>
      <c r="M24468" s="196"/>
      <c r="N24468" s="197"/>
      <c r="O24468" s="197"/>
      <c r="P24468" s="231"/>
    </row>
    <row r="24469" spans="2:16">
      <c r="B24469" s="351"/>
      <c r="C24469" s="435"/>
      <c r="D24469" s="399"/>
      <c r="E24469" s="400"/>
      <c r="G24469" s="401"/>
      <c r="H24469" s="401"/>
      <c r="I24469" s="401"/>
      <c r="J24469" s="194"/>
      <c r="K24469" s="194"/>
      <c r="L24469" s="195"/>
      <c r="M24469" s="196"/>
      <c r="N24469" s="197"/>
      <c r="O24469" s="197"/>
      <c r="P24469" s="231"/>
    </row>
    <row r="24470" spans="2:16">
      <c r="B24470" s="351"/>
      <c r="C24470" s="435"/>
      <c r="D24470" s="399"/>
      <c r="E24470" s="400"/>
      <c r="G24470" s="401"/>
      <c r="H24470" s="401"/>
      <c r="I24470" s="401"/>
      <c r="J24470" s="194"/>
      <c r="K24470" s="194"/>
      <c r="L24470" s="195"/>
      <c r="M24470" s="196"/>
      <c r="N24470" s="197"/>
      <c r="O24470" s="197"/>
      <c r="P24470" s="231"/>
    </row>
    <row r="24471" spans="2:16">
      <c r="B24471" s="351"/>
      <c r="C24471" s="435"/>
      <c r="D24471" s="399"/>
      <c r="E24471" s="400"/>
      <c r="G24471" s="401"/>
      <c r="H24471" s="401"/>
      <c r="I24471" s="401"/>
      <c r="J24471" s="194"/>
      <c r="K24471" s="194"/>
      <c r="L24471" s="195"/>
      <c r="M24471" s="196"/>
      <c r="N24471" s="197"/>
      <c r="O24471" s="197"/>
      <c r="P24471" s="231"/>
    </row>
    <row r="24472" spans="2:16">
      <c r="B24472" s="351"/>
      <c r="C24472" s="435"/>
      <c r="D24472" s="399"/>
      <c r="E24472" s="400"/>
      <c r="G24472" s="401"/>
      <c r="H24472" s="401"/>
      <c r="I24472" s="401"/>
      <c r="J24472" s="194"/>
      <c r="K24472" s="194"/>
      <c r="L24472" s="195"/>
      <c r="M24472" s="196"/>
      <c r="N24472" s="197"/>
      <c r="O24472" s="197"/>
      <c r="P24472" s="231"/>
    </row>
    <row r="24473" spans="2:16">
      <c r="B24473" s="351"/>
      <c r="C24473" s="435"/>
      <c r="D24473" s="399"/>
      <c r="E24473" s="400"/>
      <c r="G24473" s="401"/>
      <c r="H24473" s="401"/>
      <c r="I24473" s="401"/>
      <c r="J24473" s="194"/>
      <c r="K24473" s="194"/>
      <c r="L24473" s="195"/>
      <c r="M24473" s="196"/>
      <c r="N24473" s="197"/>
      <c r="O24473" s="197"/>
      <c r="P24473" s="231"/>
    </row>
    <row r="24474" spans="2:16">
      <c r="B24474" s="351"/>
      <c r="C24474" s="435"/>
      <c r="D24474" s="399"/>
      <c r="E24474" s="400"/>
      <c r="G24474" s="401"/>
      <c r="H24474" s="401"/>
      <c r="I24474" s="401"/>
      <c r="J24474" s="194"/>
      <c r="K24474" s="194"/>
      <c r="L24474" s="195"/>
      <c r="M24474" s="196"/>
      <c r="N24474" s="197"/>
      <c r="O24474" s="197"/>
      <c r="P24474" s="231"/>
    </row>
    <row r="24475" spans="2:16">
      <c r="B24475" s="351"/>
      <c r="C24475" s="435"/>
      <c r="D24475" s="399"/>
      <c r="E24475" s="400"/>
      <c r="G24475" s="401"/>
      <c r="H24475" s="401"/>
      <c r="I24475" s="401"/>
      <c r="J24475" s="194"/>
      <c r="K24475" s="194"/>
      <c r="L24475" s="195"/>
      <c r="M24475" s="196"/>
      <c r="N24475" s="197"/>
      <c r="O24475" s="197"/>
      <c r="P24475" s="231"/>
    </row>
    <row r="24476" spans="2:16">
      <c r="B24476" s="351"/>
      <c r="C24476" s="435"/>
      <c r="D24476" s="399"/>
      <c r="E24476" s="400"/>
      <c r="G24476" s="401"/>
      <c r="H24476" s="401"/>
      <c r="I24476" s="401"/>
      <c r="J24476" s="194"/>
      <c r="K24476" s="194"/>
      <c r="L24476" s="195"/>
      <c r="M24476" s="196"/>
      <c r="N24476" s="197"/>
      <c r="O24476" s="197"/>
      <c r="P24476" s="231"/>
    </row>
    <row r="24477" spans="2:16">
      <c r="B24477" s="351"/>
      <c r="C24477" s="435"/>
      <c r="D24477" s="399"/>
      <c r="E24477" s="400"/>
      <c r="G24477" s="401"/>
      <c r="H24477" s="401"/>
      <c r="I24477" s="401"/>
      <c r="J24477" s="194"/>
      <c r="K24477" s="194"/>
      <c r="L24477" s="195"/>
      <c r="M24477" s="196"/>
      <c r="N24477" s="197"/>
      <c r="O24477" s="197"/>
      <c r="P24477" s="231"/>
    </row>
    <row r="24478" spans="2:16">
      <c r="B24478" s="351"/>
      <c r="C24478" s="435"/>
      <c r="D24478" s="399"/>
      <c r="E24478" s="400"/>
      <c r="G24478" s="401"/>
      <c r="H24478" s="401"/>
      <c r="I24478" s="401"/>
      <c r="J24478" s="194"/>
      <c r="K24478" s="194"/>
      <c r="L24478" s="195"/>
      <c r="M24478" s="196"/>
      <c r="N24478" s="197"/>
      <c r="O24478" s="197"/>
      <c r="P24478" s="231"/>
    </row>
    <row r="24479" spans="2:16">
      <c r="B24479" s="351"/>
      <c r="C24479" s="435"/>
      <c r="D24479" s="399"/>
      <c r="E24479" s="400"/>
      <c r="G24479" s="401"/>
      <c r="H24479" s="401"/>
      <c r="I24479" s="401"/>
      <c r="J24479" s="194"/>
      <c r="K24479" s="194"/>
      <c r="L24479" s="195"/>
      <c r="M24479" s="196"/>
      <c r="N24479" s="197"/>
      <c r="O24479" s="197"/>
      <c r="P24479" s="231"/>
    </row>
    <row r="24480" spans="2:16">
      <c r="B24480" s="351"/>
      <c r="C24480" s="435"/>
      <c r="D24480" s="399"/>
      <c r="E24480" s="400"/>
      <c r="G24480" s="401"/>
      <c r="H24480" s="401"/>
      <c r="I24480" s="401"/>
      <c r="J24480" s="194"/>
      <c r="K24480" s="194"/>
      <c r="L24480" s="195"/>
      <c r="M24480" s="196"/>
      <c r="N24480" s="197"/>
      <c r="O24480" s="197"/>
      <c r="P24480" s="231"/>
    </row>
    <row r="24481" spans="2:16">
      <c r="B24481" s="351"/>
      <c r="C24481" s="435"/>
      <c r="D24481" s="399"/>
      <c r="E24481" s="400"/>
      <c r="G24481" s="401"/>
      <c r="H24481" s="401"/>
      <c r="I24481" s="401"/>
      <c r="J24481" s="194"/>
      <c r="K24481" s="194"/>
      <c r="L24481" s="195"/>
      <c r="M24481" s="196"/>
      <c r="N24481" s="197"/>
      <c r="O24481" s="197"/>
      <c r="P24481" s="231"/>
    </row>
    <row r="24482" spans="2:16">
      <c r="B24482" s="351"/>
      <c r="C24482" s="435"/>
      <c r="D24482" s="399"/>
      <c r="E24482" s="400"/>
      <c r="G24482" s="401"/>
      <c r="H24482" s="401"/>
      <c r="I24482" s="401"/>
      <c r="J24482" s="194"/>
      <c r="K24482" s="194"/>
      <c r="L24482" s="195"/>
      <c r="M24482" s="196"/>
      <c r="N24482" s="197"/>
      <c r="O24482" s="197"/>
      <c r="P24482" s="231"/>
    </row>
    <row r="24483" spans="2:16">
      <c r="B24483" s="351"/>
      <c r="C24483" s="435"/>
      <c r="D24483" s="399"/>
      <c r="E24483" s="400"/>
      <c r="G24483" s="401"/>
      <c r="H24483" s="401"/>
      <c r="I24483" s="401"/>
      <c r="J24483" s="194"/>
      <c r="K24483" s="194"/>
      <c r="L24483" s="195"/>
      <c r="M24483" s="196"/>
      <c r="N24483" s="197"/>
      <c r="O24483" s="197"/>
      <c r="P24483" s="231"/>
    </row>
    <row r="24484" spans="2:16">
      <c r="B24484" s="351"/>
      <c r="C24484" s="435"/>
      <c r="D24484" s="399"/>
      <c r="E24484" s="400"/>
      <c r="G24484" s="401"/>
      <c r="H24484" s="401"/>
      <c r="I24484" s="401"/>
      <c r="J24484" s="194"/>
      <c r="K24484" s="194"/>
      <c r="L24484" s="195"/>
      <c r="M24484" s="196"/>
      <c r="N24484" s="197"/>
      <c r="O24484" s="197"/>
      <c r="P24484" s="231"/>
    </row>
    <row r="24485" spans="2:16">
      <c r="B24485" s="351"/>
      <c r="C24485" s="435"/>
      <c r="D24485" s="399"/>
      <c r="E24485" s="400"/>
      <c r="G24485" s="401"/>
      <c r="H24485" s="401"/>
      <c r="I24485" s="401"/>
      <c r="J24485" s="194"/>
      <c r="K24485" s="194"/>
      <c r="L24485" s="195"/>
      <c r="M24485" s="196"/>
      <c r="N24485" s="197"/>
      <c r="O24485" s="197"/>
      <c r="P24485" s="231"/>
    </row>
    <row r="24486" spans="2:16">
      <c r="B24486" s="351"/>
      <c r="C24486" s="435"/>
      <c r="D24486" s="399"/>
      <c r="E24486" s="400"/>
      <c r="G24486" s="401"/>
      <c r="H24486" s="401"/>
      <c r="I24486" s="401"/>
      <c r="J24486" s="194"/>
      <c r="K24486" s="194"/>
      <c r="L24486" s="195"/>
      <c r="M24486" s="196"/>
      <c r="N24486" s="197"/>
      <c r="O24486" s="197"/>
      <c r="P24486" s="231"/>
    </row>
    <row r="24487" spans="2:16">
      <c r="B24487" s="351"/>
      <c r="C24487" s="435"/>
      <c r="D24487" s="399"/>
      <c r="E24487" s="400"/>
      <c r="G24487" s="401"/>
      <c r="H24487" s="401"/>
      <c r="I24487" s="401"/>
      <c r="J24487" s="194"/>
      <c r="K24487" s="194"/>
      <c r="L24487" s="195"/>
      <c r="M24487" s="196"/>
      <c r="N24487" s="197"/>
      <c r="O24487" s="197"/>
      <c r="P24487" s="231"/>
    </row>
    <row r="24488" spans="2:16">
      <c r="B24488" s="351"/>
      <c r="C24488" s="435"/>
      <c r="D24488" s="399"/>
      <c r="E24488" s="400"/>
      <c r="G24488" s="401"/>
      <c r="H24488" s="401"/>
      <c r="I24488" s="401"/>
      <c r="J24488" s="194"/>
      <c r="K24488" s="194"/>
      <c r="L24488" s="195"/>
      <c r="M24488" s="196"/>
      <c r="N24488" s="197"/>
      <c r="O24488" s="197"/>
      <c r="P24488" s="231"/>
    </row>
    <row r="24489" spans="2:16">
      <c r="B24489" s="351"/>
      <c r="C24489" s="435"/>
      <c r="D24489" s="399"/>
      <c r="E24489" s="400"/>
      <c r="G24489" s="401"/>
      <c r="H24489" s="401"/>
      <c r="I24489" s="401"/>
      <c r="J24489" s="194"/>
      <c r="K24489" s="194"/>
      <c r="L24489" s="195"/>
      <c r="M24489" s="196"/>
      <c r="N24489" s="197"/>
      <c r="O24489" s="197"/>
      <c r="P24489" s="231"/>
    </row>
    <row r="24490" spans="2:16">
      <c r="B24490" s="351"/>
      <c r="C24490" s="435"/>
      <c r="D24490" s="399"/>
      <c r="E24490" s="400"/>
      <c r="G24490" s="401"/>
      <c r="H24490" s="401"/>
      <c r="I24490" s="401"/>
      <c r="J24490" s="194"/>
      <c r="K24490" s="194"/>
      <c r="L24490" s="195"/>
      <c r="M24490" s="196"/>
      <c r="N24490" s="197"/>
      <c r="O24490" s="197"/>
      <c r="P24490" s="231"/>
    </row>
    <row r="24491" spans="2:16">
      <c r="B24491" s="351"/>
      <c r="C24491" s="435"/>
      <c r="D24491" s="399"/>
      <c r="E24491" s="400"/>
      <c r="G24491" s="401"/>
      <c r="H24491" s="401"/>
      <c r="I24491" s="401"/>
      <c r="J24491" s="194"/>
      <c r="K24491" s="194"/>
      <c r="L24491" s="195"/>
      <c r="M24491" s="196"/>
      <c r="N24491" s="197"/>
      <c r="O24491" s="197"/>
      <c r="P24491" s="231"/>
    </row>
    <row r="24492" spans="2:16">
      <c r="B24492" s="351"/>
      <c r="C24492" s="435"/>
      <c r="D24492" s="399"/>
      <c r="E24492" s="400"/>
      <c r="G24492" s="401"/>
      <c r="H24492" s="401"/>
      <c r="I24492" s="401"/>
      <c r="J24492" s="194"/>
      <c r="K24492" s="194"/>
      <c r="L24492" s="195"/>
      <c r="M24492" s="196"/>
      <c r="N24492" s="197"/>
      <c r="O24492" s="197"/>
      <c r="P24492" s="231"/>
    </row>
    <row r="24493" spans="2:16">
      <c r="B24493" s="351"/>
      <c r="C24493" s="435"/>
      <c r="D24493" s="399"/>
      <c r="E24493" s="400"/>
      <c r="G24493" s="401"/>
      <c r="H24493" s="401"/>
      <c r="I24493" s="401"/>
      <c r="J24493" s="194"/>
      <c r="K24493" s="194"/>
      <c r="L24493" s="195"/>
      <c r="M24493" s="196"/>
      <c r="N24493" s="197"/>
      <c r="O24493" s="197"/>
      <c r="P24493" s="231"/>
    </row>
    <row r="24494" spans="2:16">
      <c r="B24494" s="351"/>
      <c r="C24494" s="435"/>
      <c r="D24494" s="399"/>
      <c r="E24494" s="400"/>
      <c r="G24494" s="401"/>
      <c r="H24494" s="401"/>
      <c r="I24494" s="401"/>
      <c r="J24494" s="194"/>
      <c r="K24494" s="194"/>
      <c r="L24494" s="195"/>
      <c r="M24494" s="196"/>
      <c r="N24494" s="197"/>
      <c r="O24494" s="197"/>
      <c r="P24494" s="231"/>
    </row>
    <row r="24495" spans="2:16">
      <c r="B24495" s="351"/>
      <c r="C24495" s="435"/>
      <c r="D24495" s="399"/>
      <c r="E24495" s="400"/>
      <c r="G24495" s="401"/>
      <c r="H24495" s="401"/>
      <c r="I24495" s="401"/>
      <c r="J24495" s="194"/>
      <c r="K24495" s="194"/>
      <c r="L24495" s="195"/>
      <c r="M24495" s="196"/>
      <c r="N24495" s="197"/>
      <c r="O24495" s="197"/>
      <c r="P24495" s="231"/>
    </row>
    <row r="24496" spans="2:16">
      <c r="B24496" s="351"/>
      <c r="C24496" s="435"/>
      <c r="D24496" s="399"/>
      <c r="E24496" s="400"/>
      <c r="G24496" s="401"/>
      <c r="H24496" s="401"/>
      <c r="I24496" s="401"/>
      <c r="J24496" s="194"/>
      <c r="K24496" s="194"/>
      <c r="L24496" s="195"/>
      <c r="M24496" s="196"/>
      <c r="N24496" s="197"/>
      <c r="O24496" s="197"/>
      <c r="P24496" s="231"/>
    </row>
    <row r="24497" spans="2:16">
      <c r="B24497" s="351"/>
      <c r="C24497" s="435"/>
      <c r="D24497" s="399"/>
      <c r="E24497" s="400"/>
      <c r="G24497" s="401"/>
      <c r="H24497" s="401"/>
      <c r="I24497" s="401"/>
      <c r="J24497" s="194"/>
      <c r="K24497" s="194"/>
      <c r="L24497" s="195"/>
      <c r="M24497" s="196"/>
      <c r="N24497" s="197"/>
      <c r="O24497" s="197"/>
      <c r="P24497" s="231"/>
    </row>
    <row r="24498" spans="2:16">
      <c r="B24498" s="351"/>
      <c r="C24498" s="435"/>
      <c r="D24498" s="399"/>
      <c r="E24498" s="400"/>
      <c r="G24498" s="401"/>
      <c r="H24498" s="401"/>
      <c r="I24498" s="401"/>
      <c r="J24498" s="194"/>
      <c r="K24498" s="194"/>
      <c r="L24498" s="195"/>
      <c r="M24498" s="196"/>
      <c r="N24498" s="197"/>
      <c r="O24498" s="197"/>
      <c r="P24498" s="231"/>
    </row>
    <row r="24499" spans="2:16">
      <c r="B24499" s="351"/>
      <c r="C24499" s="435"/>
      <c r="D24499" s="399"/>
      <c r="E24499" s="400"/>
      <c r="G24499" s="401"/>
      <c r="H24499" s="401"/>
      <c r="I24499" s="401"/>
      <c r="J24499" s="194"/>
      <c r="K24499" s="194"/>
      <c r="L24499" s="195"/>
      <c r="M24499" s="196"/>
      <c r="N24499" s="197"/>
      <c r="O24499" s="197"/>
      <c r="P24499" s="231"/>
    </row>
    <row r="24500" spans="2:16">
      <c r="B24500" s="351"/>
      <c r="C24500" s="435"/>
      <c r="D24500" s="399"/>
      <c r="E24500" s="400"/>
      <c r="G24500" s="401"/>
      <c r="H24500" s="401"/>
      <c r="I24500" s="401"/>
      <c r="J24500" s="194"/>
      <c r="K24500" s="194"/>
      <c r="L24500" s="195"/>
      <c r="M24500" s="196"/>
      <c r="N24500" s="197"/>
      <c r="O24500" s="197"/>
      <c r="P24500" s="231"/>
    </row>
    <row r="24501" spans="2:16">
      <c r="B24501" s="351"/>
      <c r="C24501" s="435"/>
      <c r="D24501" s="399"/>
      <c r="E24501" s="400"/>
      <c r="G24501" s="401"/>
      <c r="H24501" s="401"/>
      <c r="I24501" s="401"/>
      <c r="J24501" s="194"/>
      <c r="K24501" s="194"/>
      <c r="L24501" s="195"/>
      <c r="M24501" s="196"/>
      <c r="N24501" s="197"/>
      <c r="O24501" s="197"/>
      <c r="P24501" s="231"/>
    </row>
    <row r="24502" spans="2:16">
      <c r="B24502" s="351"/>
      <c r="C24502" s="435"/>
      <c r="D24502" s="399"/>
      <c r="E24502" s="400"/>
      <c r="G24502" s="401"/>
      <c r="H24502" s="401"/>
      <c r="I24502" s="401"/>
      <c r="J24502" s="194"/>
      <c r="K24502" s="194"/>
      <c r="L24502" s="195"/>
      <c r="M24502" s="196"/>
      <c r="N24502" s="197"/>
      <c r="O24502" s="197"/>
      <c r="P24502" s="231"/>
    </row>
    <row r="24503" spans="2:16">
      <c r="B24503" s="351"/>
      <c r="C24503" s="435"/>
      <c r="D24503" s="399"/>
      <c r="E24503" s="400"/>
      <c r="G24503" s="401"/>
      <c r="H24503" s="401"/>
      <c r="I24503" s="401"/>
      <c r="J24503" s="194"/>
      <c r="K24503" s="194"/>
      <c r="L24503" s="195"/>
      <c r="M24503" s="196"/>
      <c r="N24503" s="197"/>
      <c r="O24503" s="197"/>
      <c r="P24503" s="231"/>
    </row>
    <row r="24504" spans="2:16">
      <c r="B24504" s="351"/>
      <c r="C24504" s="435"/>
      <c r="D24504" s="399"/>
      <c r="E24504" s="400"/>
      <c r="G24504" s="401"/>
      <c r="H24504" s="401"/>
      <c r="I24504" s="401"/>
      <c r="J24504" s="194"/>
      <c r="K24504" s="194"/>
      <c r="L24504" s="195"/>
      <c r="M24504" s="196"/>
      <c r="N24504" s="197"/>
      <c r="O24504" s="197"/>
      <c r="P24504" s="231"/>
    </row>
    <row r="24505" spans="2:16">
      <c r="B24505" s="351"/>
      <c r="C24505" s="435"/>
      <c r="D24505" s="399"/>
      <c r="E24505" s="400"/>
      <c r="G24505" s="401"/>
      <c r="H24505" s="401"/>
      <c r="I24505" s="401"/>
      <c r="J24505" s="194"/>
      <c r="K24505" s="194"/>
      <c r="L24505" s="195"/>
      <c r="M24505" s="196"/>
      <c r="N24505" s="197"/>
      <c r="O24505" s="197"/>
      <c r="P24505" s="231"/>
    </row>
    <row r="24506" spans="2:16">
      <c r="B24506" s="351"/>
      <c r="C24506" s="435"/>
      <c r="D24506" s="399"/>
      <c r="E24506" s="400"/>
      <c r="G24506" s="401"/>
      <c r="H24506" s="401"/>
      <c r="I24506" s="401"/>
      <c r="J24506" s="194"/>
      <c r="K24506" s="194"/>
      <c r="L24506" s="195"/>
      <c r="M24506" s="196"/>
      <c r="N24506" s="197"/>
      <c r="O24506" s="197"/>
      <c r="P24506" s="231"/>
    </row>
    <row r="24507" spans="2:16">
      <c r="B24507" s="351"/>
      <c r="C24507" s="435"/>
      <c r="D24507" s="399"/>
      <c r="E24507" s="400"/>
      <c r="G24507" s="401"/>
      <c r="H24507" s="401"/>
      <c r="I24507" s="401"/>
      <c r="J24507" s="194"/>
      <c r="K24507" s="194"/>
      <c r="L24507" s="195"/>
      <c r="M24507" s="196"/>
      <c r="N24507" s="197"/>
      <c r="O24507" s="197"/>
      <c r="P24507" s="231"/>
    </row>
    <row r="24508" spans="2:16">
      <c r="B24508" s="351"/>
      <c r="C24508" s="435"/>
      <c r="D24508" s="399"/>
      <c r="E24508" s="400"/>
      <c r="G24508" s="401"/>
      <c r="H24508" s="401"/>
      <c r="I24508" s="401"/>
      <c r="J24508" s="194"/>
      <c r="K24508" s="194"/>
      <c r="L24508" s="195"/>
      <c r="M24508" s="196"/>
      <c r="N24508" s="197"/>
      <c r="O24508" s="197"/>
      <c r="P24508" s="231"/>
    </row>
    <row r="24509" spans="2:16">
      <c r="B24509" s="351"/>
      <c r="C24509" s="435"/>
      <c r="D24509" s="399"/>
      <c r="E24509" s="400"/>
      <c r="G24509" s="401"/>
      <c r="H24509" s="401"/>
      <c r="I24509" s="401"/>
      <c r="J24509" s="194"/>
      <c r="K24509" s="194"/>
      <c r="L24509" s="195"/>
      <c r="M24509" s="196"/>
      <c r="N24509" s="197"/>
      <c r="O24509" s="197"/>
      <c r="P24509" s="231"/>
    </row>
    <row r="24510" spans="2:16">
      <c r="B24510" s="351"/>
      <c r="C24510" s="435"/>
      <c r="D24510" s="399"/>
      <c r="E24510" s="400"/>
      <c r="G24510" s="401"/>
      <c r="H24510" s="401"/>
      <c r="I24510" s="401"/>
      <c r="J24510" s="194"/>
      <c r="K24510" s="194"/>
      <c r="L24510" s="195"/>
      <c r="M24510" s="196"/>
      <c r="N24510" s="197"/>
      <c r="O24510" s="197"/>
      <c r="P24510" s="231"/>
    </row>
    <row r="24511" spans="2:16">
      <c r="B24511" s="351"/>
      <c r="C24511" s="435"/>
      <c r="D24511" s="399"/>
      <c r="E24511" s="400"/>
      <c r="G24511" s="401"/>
      <c r="H24511" s="401"/>
      <c r="I24511" s="401"/>
      <c r="J24511" s="194"/>
      <c r="K24511" s="194"/>
      <c r="L24511" s="195"/>
      <c r="M24511" s="196"/>
      <c r="N24511" s="197"/>
      <c r="O24511" s="197"/>
      <c r="P24511" s="231"/>
    </row>
    <row r="24512" spans="2:16">
      <c r="B24512" s="351"/>
      <c r="C24512" s="435"/>
      <c r="D24512" s="399"/>
      <c r="E24512" s="400"/>
      <c r="G24512" s="401"/>
      <c r="H24512" s="401"/>
      <c r="I24512" s="401"/>
      <c r="J24512" s="194"/>
      <c r="K24512" s="194"/>
      <c r="L24512" s="195"/>
      <c r="M24512" s="196"/>
      <c r="N24512" s="197"/>
      <c r="O24512" s="197"/>
      <c r="P24512" s="231"/>
    </row>
    <row r="24513" spans="2:16">
      <c r="B24513" s="351"/>
      <c r="C24513" s="435"/>
      <c r="D24513" s="399"/>
      <c r="E24513" s="400"/>
      <c r="G24513" s="401"/>
      <c r="H24513" s="401"/>
      <c r="I24513" s="401"/>
      <c r="J24513" s="194"/>
      <c r="K24513" s="194"/>
      <c r="L24513" s="195"/>
      <c r="M24513" s="196"/>
      <c r="N24513" s="197"/>
      <c r="O24513" s="197"/>
      <c r="P24513" s="231"/>
    </row>
    <row r="24514" spans="2:16">
      <c r="B24514" s="351"/>
      <c r="C24514" s="435"/>
      <c r="D24514" s="399"/>
      <c r="E24514" s="400"/>
      <c r="G24514" s="401"/>
      <c r="H24514" s="401"/>
      <c r="I24514" s="401"/>
      <c r="J24514" s="194"/>
      <c r="K24514" s="194"/>
      <c r="L24514" s="195"/>
      <c r="M24514" s="196"/>
      <c r="N24514" s="197"/>
      <c r="O24514" s="197"/>
      <c r="P24514" s="231"/>
    </row>
    <row r="24515" spans="2:16">
      <c r="B24515" s="351"/>
      <c r="C24515" s="435"/>
      <c r="D24515" s="399"/>
      <c r="E24515" s="400"/>
      <c r="G24515" s="401"/>
      <c r="H24515" s="401"/>
      <c r="I24515" s="401"/>
      <c r="J24515" s="194"/>
      <c r="K24515" s="194"/>
      <c r="L24515" s="195"/>
      <c r="M24515" s="196"/>
      <c r="N24515" s="197"/>
      <c r="O24515" s="197"/>
      <c r="P24515" s="231"/>
    </row>
    <row r="24516" spans="2:16">
      <c r="B24516" s="351"/>
      <c r="C24516" s="435"/>
      <c r="D24516" s="399"/>
      <c r="E24516" s="400"/>
      <c r="G24516" s="401"/>
      <c r="H24516" s="401"/>
      <c r="I24516" s="401"/>
      <c r="J24516" s="194"/>
      <c r="K24516" s="194"/>
      <c r="L24516" s="195"/>
      <c r="M24516" s="196"/>
      <c r="N24516" s="197"/>
      <c r="O24516" s="197"/>
      <c r="P24516" s="231"/>
    </row>
    <row r="24517" spans="2:16">
      <c r="B24517" s="351"/>
      <c r="C24517" s="435"/>
      <c r="D24517" s="399"/>
      <c r="E24517" s="400"/>
      <c r="G24517" s="401"/>
      <c r="H24517" s="401"/>
      <c r="I24517" s="401"/>
      <c r="J24517" s="194"/>
      <c r="K24517" s="194"/>
      <c r="L24517" s="195"/>
      <c r="M24517" s="196"/>
      <c r="N24517" s="197"/>
      <c r="O24517" s="197"/>
      <c r="P24517" s="231"/>
    </row>
    <row r="24518" spans="2:16">
      <c r="B24518" s="351"/>
      <c r="C24518" s="435"/>
      <c r="D24518" s="399"/>
      <c r="E24518" s="400"/>
      <c r="G24518" s="401"/>
      <c r="H24518" s="401"/>
      <c r="I24518" s="401"/>
      <c r="J24518" s="194"/>
      <c r="K24518" s="194"/>
      <c r="L24518" s="195"/>
      <c r="M24518" s="196"/>
      <c r="N24518" s="197"/>
      <c r="O24518" s="197"/>
      <c r="P24518" s="231"/>
    </row>
    <row r="24519" spans="2:16">
      <c r="B24519" s="351"/>
      <c r="C24519" s="435"/>
      <c r="D24519" s="399"/>
      <c r="E24519" s="400"/>
      <c r="G24519" s="401"/>
      <c r="H24519" s="401"/>
      <c r="I24519" s="401"/>
      <c r="J24519" s="194"/>
      <c r="K24519" s="194"/>
      <c r="L24519" s="195"/>
      <c r="M24519" s="196"/>
      <c r="N24519" s="197"/>
      <c r="O24519" s="197"/>
      <c r="P24519" s="231"/>
    </row>
    <row r="24520" spans="2:16">
      <c r="B24520" s="351"/>
      <c r="C24520" s="435"/>
      <c r="D24520" s="399"/>
      <c r="E24520" s="400"/>
      <c r="G24520" s="401"/>
      <c r="H24520" s="401"/>
      <c r="I24520" s="401"/>
      <c r="J24520" s="194"/>
      <c r="K24520" s="194"/>
      <c r="L24520" s="195"/>
      <c r="M24520" s="196"/>
      <c r="N24520" s="197"/>
      <c r="O24520" s="197"/>
      <c r="P24520" s="231"/>
    </row>
    <row r="24521" spans="2:16">
      <c r="B24521" s="351"/>
      <c r="C24521" s="435"/>
      <c r="D24521" s="399"/>
      <c r="E24521" s="400"/>
      <c r="G24521" s="401"/>
      <c r="H24521" s="401"/>
      <c r="I24521" s="401"/>
      <c r="J24521" s="194"/>
      <c r="K24521" s="194"/>
      <c r="L24521" s="195"/>
      <c r="M24521" s="196"/>
      <c r="N24521" s="197"/>
      <c r="O24521" s="197"/>
      <c r="P24521" s="231"/>
    </row>
    <row r="24522" spans="2:16">
      <c r="B24522" s="351"/>
      <c r="C24522" s="435"/>
      <c r="D24522" s="399"/>
      <c r="E24522" s="400"/>
      <c r="G24522" s="401"/>
      <c r="H24522" s="401"/>
      <c r="I24522" s="401"/>
      <c r="J24522" s="194"/>
      <c r="K24522" s="194"/>
      <c r="L24522" s="195"/>
      <c r="M24522" s="196"/>
      <c r="N24522" s="197"/>
      <c r="O24522" s="197"/>
      <c r="P24522" s="231"/>
    </row>
    <row r="24523" spans="2:16">
      <c r="B24523" s="351"/>
      <c r="C24523" s="435"/>
      <c r="D24523" s="399"/>
      <c r="E24523" s="400"/>
      <c r="G24523" s="401"/>
      <c r="H24523" s="401"/>
      <c r="I24523" s="401"/>
      <c r="J24523" s="194"/>
      <c r="K24523" s="194"/>
      <c r="L24523" s="195"/>
      <c r="M24523" s="196"/>
      <c r="N24523" s="197"/>
      <c r="O24523" s="197"/>
      <c r="P24523" s="231"/>
    </row>
    <row r="24524" spans="2:16">
      <c r="B24524" s="351"/>
      <c r="C24524" s="435"/>
      <c r="D24524" s="399"/>
      <c r="E24524" s="400"/>
      <c r="G24524" s="401"/>
      <c r="H24524" s="401"/>
      <c r="I24524" s="401"/>
      <c r="J24524" s="194"/>
      <c r="K24524" s="194"/>
      <c r="L24524" s="195"/>
      <c r="M24524" s="196"/>
      <c r="N24524" s="197"/>
      <c r="O24524" s="197"/>
      <c r="P24524" s="231"/>
    </row>
    <row r="24525" spans="2:16">
      <c r="B24525" s="351"/>
      <c r="C24525" s="435"/>
      <c r="D24525" s="399"/>
      <c r="E24525" s="400"/>
      <c r="G24525" s="401"/>
      <c r="H24525" s="401"/>
      <c r="I24525" s="401"/>
      <c r="J24525" s="194"/>
      <c r="K24525" s="194"/>
      <c r="L24525" s="195"/>
      <c r="M24525" s="196"/>
      <c r="N24525" s="197"/>
      <c r="O24525" s="197"/>
      <c r="P24525" s="231"/>
    </row>
    <row r="24526" spans="2:16">
      <c r="B24526" s="351"/>
      <c r="C24526" s="435"/>
      <c r="D24526" s="399"/>
      <c r="E24526" s="400"/>
      <c r="G24526" s="401"/>
      <c r="H24526" s="401"/>
      <c r="I24526" s="401"/>
      <c r="J24526" s="194"/>
      <c r="K24526" s="194"/>
      <c r="L24526" s="195"/>
      <c r="M24526" s="196"/>
      <c r="N24526" s="197"/>
      <c r="O24526" s="197"/>
      <c r="P24526" s="231"/>
    </row>
    <row r="24527" spans="2:16">
      <c r="B24527" s="351"/>
      <c r="C24527" s="435"/>
      <c r="D24527" s="399"/>
      <c r="E24527" s="400"/>
      <c r="G24527" s="401"/>
      <c r="H24527" s="401"/>
      <c r="I24527" s="401"/>
      <c r="J24527" s="194"/>
      <c r="K24527" s="194"/>
      <c r="L24527" s="195"/>
      <c r="M24527" s="196"/>
      <c r="N24527" s="197"/>
      <c r="O24527" s="197"/>
      <c r="P24527" s="231"/>
    </row>
    <row r="24528" spans="2:16">
      <c r="B24528" s="351"/>
      <c r="C24528" s="435"/>
      <c r="D24528" s="399"/>
      <c r="E24528" s="400"/>
      <c r="G24528" s="401"/>
      <c r="H24528" s="401"/>
      <c r="I24528" s="401"/>
      <c r="J24528" s="194"/>
      <c r="K24528" s="194"/>
      <c r="L24528" s="195"/>
      <c r="M24528" s="196"/>
      <c r="N24528" s="197"/>
      <c r="O24528" s="197"/>
      <c r="P24528" s="231"/>
    </row>
    <row r="24529" spans="2:16">
      <c r="B24529" s="402"/>
      <c r="C24529" s="435"/>
      <c r="D24529" s="404"/>
      <c r="E24529" s="405"/>
      <c r="G24529" s="406"/>
      <c r="H24529" s="406"/>
      <c r="I24529" s="406"/>
      <c r="J24529" s="194"/>
      <c r="K24529" s="194"/>
      <c r="L24529" s="195"/>
      <c r="M24529" s="196"/>
      <c r="N24529" s="197"/>
      <c r="O24529" s="197"/>
      <c r="P24529" s="221"/>
    </row>
    <row r="24530" spans="2:16">
      <c r="B24530" s="351"/>
      <c r="C24530" s="435"/>
      <c r="D24530" s="399"/>
      <c r="E24530" s="400"/>
      <c r="G24530" s="401"/>
      <c r="H24530" s="401"/>
      <c r="I24530" s="401"/>
      <c r="J24530" s="194"/>
      <c r="K24530" s="194"/>
      <c r="L24530" s="195"/>
      <c r="M24530" s="196"/>
      <c r="N24530" s="197"/>
      <c r="O24530" s="197"/>
      <c r="P24530" s="231"/>
    </row>
    <row r="24531" spans="2:16">
      <c r="B24531" s="351"/>
      <c r="C24531" s="435"/>
      <c r="D24531" s="399"/>
      <c r="E24531" s="400"/>
      <c r="G24531" s="401"/>
      <c r="H24531" s="401"/>
      <c r="I24531" s="401"/>
      <c r="J24531" s="194"/>
      <c r="K24531" s="194"/>
      <c r="L24531" s="195"/>
      <c r="M24531" s="196"/>
      <c r="N24531" s="197"/>
      <c r="O24531" s="197"/>
      <c r="P24531" s="231"/>
    </row>
    <row r="24532" spans="2:16">
      <c r="B24532" s="351"/>
      <c r="C24532" s="435"/>
      <c r="D24532" s="399"/>
      <c r="E24532" s="400"/>
      <c r="G24532" s="401"/>
      <c r="H24532" s="401"/>
      <c r="I24532" s="401"/>
      <c r="J24532" s="194"/>
      <c r="K24532" s="194"/>
      <c r="L24532" s="195"/>
      <c r="M24532" s="196"/>
      <c r="N24532" s="197"/>
      <c r="O24532" s="197"/>
      <c r="P24532" s="231"/>
    </row>
    <row r="24533" spans="2:16">
      <c r="B24533" s="351"/>
      <c r="C24533" s="435"/>
      <c r="D24533" s="399"/>
      <c r="E24533" s="400"/>
      <c r="G24533" s="401"/>
      <c r="H24533" s="401"/>
      <c r="I24533" s="401"/>
      <c r="J24533" s="194"/>
      <c r="K24533" s="194"/>
      <c r="L24533" s="195"/>
      <c r="M24533" s="196"/>
      <c r="N24533" s="197"/>
      <c r="O24533" s="197"/>
      <c r="P24533" s="231"/>
    </row>
    <row r="24534" spans="2:16">
      <c r="B24534" s="351"/>
      <c r="C24534" s="435"/>
      <c r="D24534" s="399"/>
      <c r="E24534" s="400"/>
      <c r="G24534" s="401"/>
      <c r="H24534" s="401"/>
      <c r="I24534" s="401"/>
      <c r="J24534" s="194"/>
      <c r="K24534" s="194"/>
      <c r="L24534" s="195"/>
      <c r="M24534" s="196"/>
      <c r="N24534" s="197"/>
      <c r="O24534" s="197"/>
      <c r="P24534" s="231"/>
    </row>
    <row r="24535" spans="2:16">
      <c r="B24535" s="351"/>
      <c r="C24535" s="435"/>
      <c r="D24535" s="399"/>
      <c r="E24535" s="400"/>
      <c r="G24535" s="401"/>
      <c r="H24535" s="401"/>
      <c r="I24535" s="401"/>
      <c r="J24535" s="194"/>
      <c r="K24535" s="194"/>
      <c r="L24535" s="195"/>
      <c r="M24535" s="196"/>
      <c r="N24535" s="197"/>
      <c r="O24535" s="197"/>
      <c r="P24535" s="231"/>
    </row>
    <row r="24536" spans="2:16">
      <c r="B24536" s="351"/>
      <c r="C24536" s="435"/>
      <c r="D24536" s="399"/>
      <c r="E24536" s="400"/>
      <c r="G24536" s="401"/>
      <c r="H24536" s="401"/>
      <c r="I24536" s="401"/>
      <c r="J24536" s="194"/>
      <c r="K24536" s="194"/>
      <c r="L24536" s="195"/>
      <c r="M24536" s="196"/>
      <c r="N24536" s="197"/>
      <c r="O24536" s="197"/>
      <c r="P24536" s="231"/>
    </row>
    <row r="24537" spans="2:16">
      <c r="B24537" s="351"/>
      <c r="C24537" s="435"/>
      <c r="D24537" s="399"/>
      <c r="E24537" s="400"/>
      <c r="G24537" s="401"/>
      <c r="H24537" s="401"/>
      <c r="I24537" s="401"/>
      <c r="J24537" s="194"/>
      <c r="K24537" s="194"/>
      <c r="L24537" s="195"/>
      <c r="M24537" s="196"/>
      <c r="N24537" s="197"/>
      <c r="O24537" s="197"/>
      <c r="P24537" s="231"/>
    </row>
    <row r="24538" spans="2:16">
      <c r="B24538" s="351"/>
      <c r="C24538" s="435"/>
      <c r="D24538" s="399"/>
      <c r="E24538" s="400"/>
      <c r="G24538" s="401"/>
      <c r="H24538" s="401"/>
      <c r="I24538" s="401"/>
      <c r="J24538" s="194"/>
      <c r="K24538" s="194"/>
      <c r="L24538" s="195"/>
      <c r="M24538" s="196"/>
      <c r="N24538" s="197"/>
      <c r="O24538" s="197"/>
      <c r="P24538" s="231"/>
    </row>
    <row r="24539" spans="2:16">
      <c r="B24539" s="351"/>
      <c r="C24539" s="435"/>
      <c r="D24539" s="399"/>
      <c r="E24539" s="400"/>
      <c r="G24539" s="401"/>
      <c r="H24539" s="401"/>
      <c r="I24539" s="401"/>
      <c r="J24539" s="194"/>
      <c r="K24539" s="194"/>
      <c r="L24539" s="195"/>
      <c r="M24539" s="196"/>
      <c r="N24539" s="197"/>
      <c r="O24539" s="197"/>
      <c r="P24539" s="231"/>
    </row>
    <row r="24540" spans="2:16">
      <c r="B24540" s="351"/>
      <c r="C24540" s="435"/>
      <c r="D24540" s="399"/>
      <c r="E24540" s="400"/>
      <c r="G24540" s="401"/>
      <c r="H24540" s="401"/>
      <c r="I24540" s="401"/>
      <c r="J24540" s="194"/>
      <c r="K24540" s="194"/>
      <c r="L24540" s="195"/>
      <c r="M24540" s="196"/>
      <c r="N24540" s="197"/>
      <c r="O24540" s="197"/>
      <c r="P24540" s="231"/>
    </row>
    <row r="24541" spans="2:16">
      <c r="B24541" s="351"/>
      <c r="C24541" s="435"/>
      <c r="D24541" s="399"/>
      <c r="E24541" s="400"/>
      <c r="G24541" s="401"/>
      <c r="H24541" s="401"/>
      <c r="I24541" s="401"/>
      <c r="J24541" s="194"/>
      <c r="K24541" s="194"/>
      <c r="L24541" s="195"/>
      <c r="M24541" s="196"/>
      <c r="N24541" s="197"/>
      <c r="O24541" s="197"/>
      <c r="P24541" s="231"/>
    </row>
    <row r="24542" spans="2:16">
      <c r="B24542" s="351"/>
      <c r="C24542" s="435"/>
      <c r="D24542" s="399"/>
      <c r="E24542" s="400"/>
      <c r="G24542" s="401"/>
      <c r="H24542" s="401"/>
      <c r="I24542" s="401"/>
      <c r="J24542" s="194"/>
      <c r="K24542" s="194"/>
      <c r="L24542" s="195"/>
      <c r="M24542" s="196"/>
      <c r="N24542" s="197"/>
      <c r="O24542" s="197"/>
      <c r="P24542" s="231"/>
    </row>
    <row r="24543" spans="2:16">
      <c r="B24543" s="351"/>
      <c r="C24543" s="435"/>
      <c r="D24543" s="399"/>
      <c r="E24543" s="400"/>
      <c r="G24543" s="401"/>
      <c r="H24543" s="401"/>
      <c r="I24543" s="401"/>
      <c r="J24543" s="194"/>
      <c r="K24543" s="194"/>
      <c r="L24543" s="195"/>
      <c r="M24543" s="196"/>
      <c r="N24543" s="197"/>
      <c r="O24543" s="197"/>
      <c r="P24543" s="231"/>
    </row>
    <row r="24544" spans="2:16">
      <c r="B24544" s="351"/>
      <c r="C24544" s="435"/>
      <c r="D24544" s="399"/>
      <c r="E24544" s="400"/>
      <c r="G24544" s="401"/>
      <c r="H24544" s="401"/>
      <c r="I24544" s="401"/>
      <c r="J24544" s="194"/>
      <c r="K24544" s="194"/>
      <c r="L24544" s="195"/>
      <c r="M24544" s="196"/>
      <c r="N24544" s="197"/>
      <c r="O24544" s="197"/>
      <c r="P24544" s="231"/>
    </row>
    <row r="24545" spans="2:16">
      <c r="B24545" s="351"/>
      <c r="C24545" s="435"/>
      <c r="D24545" s="399"/>
      <c r="E24545" s="400"/>
      <c r="G24545" s="401"/>
      <c r="H24545" s="401"/>
      <c r="I24545" s="401"/>
      <c r="J24545" s="194"/>
      <c r="K24545" s="194"/>
      <c r="L24545" s="195"/>
      <c r="M24545" s="196"/>
      <c r="N24545" s="197"/>
      <c r="O24545" s="197"/>
      <c r="P24545" s="231"/>
    </row>
    <row r="24546" spans="2:16">
      <c r="B24546" s="351"/>
      <c r="C24546" s="435"/>
      <c r="D24546" s="399"/>
      <c r="E24546" s="400"/>
      <c r="G24546" s="401"/>
      <c r="H24546" s="401"/>
      <c r="I24546" s="401"/>
      <c r="J24546" s="194"/>
      <c r="K24546" s="194"/>
      <c r="L24546" s="195"/>
      <c r="M24546" s="196"/>
      <c r="N24546" s="197"/>
      <c r="O24546" s="197"/>
      <c r="P24546" s="231"/>
    </row>
    <row r="24547" spans="2:16">
      <c r="B24547" s="351"/>
      <c r="C24547" s="435"/>
      <c r="D24547" s="399"/>
      <c r="E24547" s="400"/>
      <c r="G24547" s="401"/>
      <c r="H24547" s="401"/>
      <c r="I24547" s="401"/>
      <c r="J24547" s="194"/>
      <c r="K24547" s="194"/>
      <c r="L24547" s="195"/>
      <c r="M24547" s="196"/>
      <c r="N24547" s="197"/>
      <c r="O24547" s="197"/>
      <c r="P24547" s="231"/>
    </row>
    <row r="24548" spans="2:16">
      <c r="B24548" s="351"/>
      <c r="C24548" s="435"/>
      <c r="D24548" s="399"/>
      <c r="E24548" s="400"/>
      <c r="G24548" s="401"/>
      <c r="H24548" s="401"/>
      <c r="I24548" s="401"/>
      <c r="J24548" s="194"/>
      <c r="K24548" s="194"/>
      <c r="L24548" s="195"/>
      <c r="M24548" s="196"/>
      <c r="N24548" s="197"/>
      <c r="O24548" s="197"/>
      <c r="P24548" s="231"/>
    </row>
    <row r="24549" spans="2:16">
      <c r="B24549" s="351"/>
      <c r="C24549" s="435"/>
      <c r="D24549" s="399"/>
      <c r="E24549" s="400"/>
      <c r="G24549" s="401"/>
      <c r="H24549" s="401"/>
      <c r="I24549" s="401"/>
      <c r="J24549" s="194"/>
      <c r="K24549" s="194"/>
      <c r="L24549" s="195"/>
      <c r="M24549" s="196"/>
      <c r="N24549" s="197"/>
      <c r="O24549" s="197"/>
      <c r="P24549" s="231"/>
    </row>
    <row r="24550" spans="2:16">
      <c r="B24550" s="351"/>
      <c r="C24550" s="435"/>
      <c r="D24550" s="399"/>
      <c r="E24550" s="400"/>
      <c r="G24550" s="401"/>
      <c r="H24550" s="401"/>
      <c r="I24550" s="401"/>
      <c r="J24550" s="194"/>
      <c r="K24550" s="194"/>
      <c r="L24550" s="195"/>
      <c r="M24550" s="196"/>
      <c r="N24550" s="197"/>
      <c r="O24550" s="197"/>
      <c r="P24550" s="231"/>
    </row>
    <row r="24551" spans="2:16">
      <c r="B24551" s="351"/>
      <c r="C24551" s="435"/>
      <c r="D24551" s="399"/>
      <c r="E24551" s="400"/>
      <c r="G24551" s="401"/>
      <c r="H24551" s="401"/>
      <c r="I24551" s="401"/>
      <c r="J24551" s="194"/>
      <c r="K24551" s="194"/>
      <c r="L24551" s="195"/>
      <c r="M24551" s="196"/>
      <c r="N24551" s="197"/>
      <c r="O24551" s="197"/>
      <c r="P24551" s="231"/>
    </row>
    <row r="24552" spans="2:16">
      <c r="B24552" s="351"/>
      <c r="C24552" s="435"/>
      <c r="D24552" s="399"/>
      <c r="E24552" s="400"/>
      <c r="G24552" s="401"/>
      <c r="H24552" s="401"/>
      <c r="I24552" s="401"/>
      <c r="J24552" s="194"/>
      <c r="K24552" s="194"/>
      <c r="L24552" s="195"/>
      <c r="M24552" s="196"/>
      <c r="N24552" s="197"/>
      <c r="O24552" s="197"/>
      <c r="P24552" s="231"/>
    </row>
    <row r="24553" spans="2:16">
      <c r="B24553" s="351"/>
      <c r="C24553" s="435"/>
      <c r="D24553" s="399"/>
      <c r="E24553" s="400"/>
      <c r="G24553" s="401"/>
      <c r="H24553" s="401"/>
      <c r="I24553" s="401"/>
      <c r="J24553" s="194"/>
      <c r="K24553" s="194"/>
      <c r="L24553" s="195"/>
      <c r="M24553" s="196"/>
      <c r="N24553" s="197"/>
      <c r="O24553" s="197"/>
      <c r="P24553" s="231"/>
    </row>
    <row r="24554" spans="2:16">
      <c r="B24554" s="351"/>
      <c r="C24554" s="435"/>
      <c r="D24554" s="399"/>
      <c r="E24554" s="400"/>
      <c r="G24554" s="401"/>
      <c r="H24554" s="401"/>
      <c r="I24554" s="401"/>
      <c r="J24554" s="194"/>
      <c r="K24554" s="194"/>
      <c r="L24554" s="195"/>
      <c r="M24554" s="196"/>
      <c r="N24554" s="197"/>
      <c r="O24554" s="197"/>
      <c r="P24554" s="231"/>
    </row>
    <row r="24555" spans="2:16">
      <c r="B24555" s="351"/>
      <c r="C24555" s="435"/>
      <c r="D24555" s="399"/>
      <c r="E24555" s="400"/>
      <c r="G24555" s="401"/>
      <c r="H24555" s="401"/>
      <c r="I24555" s="401"/>
      <c r="J24555" s="194"/>
      <c r="K24555" s="194"/>
      <c r="L24555" s="195"/>
      <c r="M24555" s="196"/>
      <c r="N24555" s="197"/>
      <c r="O24555" s="197"/>
      <c r="P24555" s="231"/>
    </row>
    <row r="24556" spans="2:16">
      <c r="B24556" s="351"/>
      <c r="C24556" s="435"/>
      <c r="D24556" s="399"/>
      <c r="E24556" s="400"/>
      <c r="G24556" s="401"/>
      <c r="H24556" s="401"/>
      <c r="I24556" s="401"/>
      <c r="J24556" s="194"/>
      <c r="K24556" s="194"/>
      <c r="L24556" s="195"/>
      <c r="M24556" s="196"/>
      <c r="N24556" s="197"/>
      <c r="O24556" s="197"/>
      <c r="P24556" s="231"/>
    </row>
    <row r="24557" spans="2:16">
      <c r="B24557" s="351"/>
      <c r="C24557" s="435"/>
      <c r="D24557" s="399"/>
      <c r="E24557" s="400"/>
      <c r="G24557" s="401"/>
      <c r="H24557" s="401"/>
      <c r="I24557" s="401"/>
      <c r="J24557" s="194"/>
      <c r="K24557" s="194"/>
      <c r="L24557" s="195"/>
      <c r="M24557" s="196"/>
      <c r="N24557" s="197"/>
      <c r="O24557" s="197"/>
      <c r="P24557" s="231"/>
    </row>
    <row r="24558" spans="2:16">
      <c r="B24558" s="351"/>
      <c r="C24558" s="435"/>
      <c r="D24558" s="399"/>
      <c r="E24558" s="400"/>
      <c r="G24558" s="401"/>
      <c r="H24558" s="401"/>
      <c r="I24558" s="401"/>
      <c r="J24558" s="194"/>
      <c r="K24558" s="194"/>
      <c r="L24558" s="195"/>
      <c r="M24558" s="196"/>
      <c r="N24558" s="197"/>
      <c r="O24558" s="197"/>
      <c r="P24558" s="231"/>
    </row>
    <row r="24559" spans="2:16">
      <c r="B24559" s="351"/>
      <c r="C24559" s="435"/>
      <c r="D24559" s="399"/>
      <c r="E24559" s="400"/>
      <c r="G24559" s="401"/>
      <c r="H24559" s="401"/>
      <c r="I24559" s="401"/>
      <c r="J24559" s="194"/>
      <c r="K24559" s="194"/>
      <c r="L24559" s="195"/>
      <c r="M24559" s="196"/>
      <c r="N24559" s="197"/>
      <c r="O24559" s="197"/>
      <c r="P24559" s="231"/>
    </row>
    <row r="24560" spans="2:16">
      <c r="B24560" s="351"/>
      <c r="C24560" s="435"/>
      <c r="D24560" s="399"/>
      <c r="E24560" s="400"/>
      <c r="G24560" s="401"/>
      <c r="H24560" s="401"/>
      <c r="I24560" s="401"/>
      <c r="J24560" s="194"/>
      <c r="K24560" s="194"/>
      <c r="L24560" s="195"/>
      <c r="M24560" s="196"/>
      <c r="N24560" s="197"/>
      <c r="O24560" s="197"/>
      <c r="P24560" s="231"/>
    </row>
    <row r="24561" spans="2:16">
      <c r="B24561" s="351"/>
      <c r="C24561" s="435"/>
      <c r="D24561" s="399"/>
      <c r="E24561" s="400"/>
      <c r="G24561" s="401"/>
      <c r="H24561" s="401"/>
      <c r="I24561" s="401"/>
      <c r="J24561" s="194"/>
      <c r="K24561" s="194"/>
      <c r="L24561" s="195"/>
      <c r="M24561" s="196"/>
      <c r="N24561" s="197"/>
      <c r="O24561" s="197"/>
      <c r="P24561" s="231"/>
    </row>
    <row r="24562" spans="2:16">
      <c r="B24562" s="351"/>
      <c r="C24562" s="435"/>
      <c r="D24562" s="399"/>
      <c r="E24562" s="400"/>
      <c r="G24562" s="401"/>
      <c r="H24562" s="401"/>
      <c r="I24562" s="401"/>
      <c r="J24562" s="194"/>
      <c r="K24562" s="194"/>
      <c r="L24562" s="195"/>
      <c r="M24562" s="196"/>
      <c r="N24562" s="197"/>
      <c r="O24562" s="197"/>
      <c r="P24562" s="231"/>
    </row>
    <row r="24563" spans="2:16">
      <c r="B24563" s="351"/>
      <c r="C24563" s="435"/>
      <c r="D24563" s="399"/>
      <c r="E24563" s="400"/>
      <c r="G24563" s="401"/>
      <c r="H24563" s="401"/>
      <c r="I24563" s="401"/>
      <c r="J24563" s="194"/>
      <c r="K24563" s="194"/>
      <c r="L24563" s="195"/>
      <c r="M24563" s="196"/>
      <c r="N24563" s="197"/>
      <c r="O24563" s="197"/>
      <c r="P24563" s="231"/>
    </row>
    <row r="24564" spans="2:16">
      <c r="B24564" s="351"/>
      <c r="C24564" s="435"/>
      <c r="D24564" s="399"/>
      <c r="E24564" s="400"/>
      <c r="G24564" s="401"/>
      <c r="H24564" s="401"/>
      <c r="I24564" s="401"/>
      <c r="J24564" s="194"/>
      <c r="K24564" s="194"/>
      <c r="L24564" s="195"/>
      <c r="M24564" s="196"/>
      <c r="N24564" s="197"/>
      <c r="O24564" s="197"/>
      <c r="P24564" s="231"/>
    </row>
    <row r="24565" spans="2:16">
      <c r="B24565" s="351"/>
      <c r="C24565" s="435"/>
      <c r="D24565" s="399"/>
      <c r="E24565" s="400"/>
      <c r="G24565" s="401"/>
      <c r="H24565" s="401"/>
      <c r="I24565" s="401"/>
      <c r="J24565" s="194"/>
      <c r="K24565" s="194"/>
      <c r="L24565" s="195"/>
      <c r="M24565" s="196"/>
      <c r="N24565" s="197"/>
      <c r="O24565" s="197"/>
      <c r="P24565" s="231"/>
    </row>
    <row r="24566" spans="2:16">
      <c r="B24566" s="351"/>
      <c r="C24566" s="435"/>
      <c r="D24566" s="399"/>
      <c r="E24566" s="400"/>
      <c r="G24566" s="401"/>
      <c r="H24566" s="401"/>
      <c r="I24566" s="401"/>
      <c r="J24566" s="194"/>
      <c r="K24566" s="194"/>
      <c r="L24566" s="195"/>
      <c r="M24566" s="196"/>
      <c r="N24566" s="197"/>
      <c r="O24566" s="197"/>
      <c r="P24566" s="231"/>
    </row>
    <row r="24567" spans="2:16">
      <c r="B24567" s="351"/>
      <c r="C24567" s="435"/>
      <c r="D24567" s="399"/>
      <c r="E24567" s="400"/>
      <c r="G24567" s="401"/>
      <c r="H24567" s="401"/>
      <c r="I24567" s="401"/>
      <c r="J24567" s="194"/>
      <c r="K24567" s="194"/>
      <c r="L24567" s="195"/>
      <c r="M24567" s="196"/>
      <c r="N24567" s="197"/>
      <c r="O24567" s="197"/>
      <c r="P24567" s="231"/>
    </row>
    <row r="24568" spans="2:16">
      <c r="B24568" s="351"/>
      <c r="C24568" s="435"/>
      <c r="D24568" s="399"/>
      <c r="E24568" s="400"/>
      <c r="G24568" s="401"/>
      <c r="H24568" s="401"/>
      <c r="I24568" s="401"/>
      <c r="J24568" s="194"/>
      <c r="K24568" s="194"/>
      <c r="L24568" s="195"/>
      <c r="M24568" s="196"/>
      <c r="N24568" s="197"/>
      <c r="O24568" s="197"/>
      <c r="P24568" s="231"/>
    </row>
    <row r="24569" spans="2:16">
      <c r="B24569" s="351"/>
      <c r="C24569" s="435"/>
      <c r="D24569" s="399"/>
      <c r="E24569" s="400"/>
      <c r="G24569" s="401"/>
      <c r="H24569" s="401"/>
      <c r="I24569" s="401"/>
      <c r="J24569" s="194"/>
      <c r="K24569" s="194"/>
      <c r="L24569" s="195"/>
      <c r="M24569" s="196"/>
      <c r="N24569" s="197"/>
      <c r="O24569" s="197"/>
      <c r="P24569" s="231"/>
    </row>
    <row r="24570" spans="2:16">
      <c r="B24570" s="351"/>
      <c r="C24570" s="435"/>
      <c r="D24570" s="399"/>
      <c r="E24570" s="400"/>
      <c r="G24570" s="401"/>
      <c r="H24570" s="401"/>
      <c r="I24570" s="401"/>
      <c r="J24570" s="194"/>
      <c r="K24570" s="194"/>
      <c r="L24570" s="195"/>
      <c r="M24570" s="196"/>
      <c r="N24570" s="197"/>
      <c r="O24570" s="197"/>
      <c r="P24570" s="231"/>
    </row>
    <row r="24571" spans="2:16">
      <c r="B24571" s="351"/>
      <c r="C24571" s="435"/>
      <c r="D24571" s="399"/>
      <c r="E24571" s="400"/>
      <c r="G24571" s="401"/>
      <c r="H24571" s="401"/>
      <c r="I24571" s="401"/>
      <c r="J24571" s="194"/>
      <c r="K24571" s="194"/>
      <c r="L24571" s="195"/>
      <c r="M24571" s="196"/>
      <c r="N24571" s="197"/>
      <c r="O24571" s="197"/>
      <c r="P24571" s="231"/>
    </row>
    <row r="24572" spans="2:16">
      <c r="B24572" s="351"/>
      <c r="C24572" s="435"/>
      <c r="D24572" s="399"/>
      <c r="E24572" s="400"/>
      <c r="G24572" s="401"/>
      <c r="H24572" s="401"/>
      <c r="I24572" s="401"/>
      <c r="J24572" s="194"/>
      <c r="K24572" s="194"/>
      <c r="L24572" s="195"/>
      <c r="M24572" s="196"/>
      <c r="N24572" s="197"/>
      <c r="O24572" s="197"/>
      <c r="P24572" s="231"/>
    </row>
    <row r="24573" spans="2:16">
      <c r="B24573" s="351"/>
      <c r="C24573" s="435"/>
      <c r="D24573" s="399"/>
      <c r="E24573" s="400"/>
      <c r="G24573" s="401"/>
      <c r="H24573" s="401"/>
      <c r="I24573" s="401"/>
      <c r="J24573" s="194"/>
      <c r="K24573" s="194"/>
      <c r="L24573" s="195"/>
      <c r="M24573" s="196"/>
      <c r="N24573" s="197"/>
      <c r="O24573" s="197"/>
      <c r="P24573" s="231"/>
    </row>
    <row r="24574" spans="2:16">
      <c r="B24574" s="351"/>
      <c r="C24574" s="435"/>
      <c r="D24574" s="399"/>
      <c r="E24574" s="400"/>
      <c r="G24574" s="401"/>
      <c r="H24574" s="401"/>
      <c r="I24574" s="401"/>
      <c r="J24574" s="194"/>
      <c r="K24574" s="194"/>
      <c r="L24574" s="195"/>
      <c r="M24574" s="196"/>
      <c r="N24574" s="197"/>
      <c r="O24574" s="197"/>
      <c r="P24574" s="231"/>
    </row>
    <row r="24575" spans="2:16">
      <c r="B24575" s="351"/>
      <c r="C24575" s="435"/>
      <c r="D24575" s="399"/>
      <c r="E24575" s="400"/>
      <c r="G24575" s="401"/>
      <c r="H24575" s="401"/>
      <c r="I24575" s="401"/>
      <c r="J24575" s="194"/>
      <c r="K24575" s="194"/>
      <c r="L24575" s="195"/>
      <c r="M24575" s="196"/>
      <c r="N24575" s="197"/>
      <c r="O24575" s="197"/>
      <c r="P24575" s="231"/>
    </row>
    <row r="24576" spans="2:16">
      <c r="B24576" s="351"/>
      <c r="C24576" s="435"/>
      <c r="D24576" s="399"/>
      <c r="E24576" s="400"/>
      <c r="G24576" s="401"/>
      <c r="H24576" s="401"/>
      <c r="I24576" s="401"/>
      <c r="J24576" s="194"/>
      <c r="K24576" s="194"/>
      <c r="L24576" s="195"/>
      <c r="M24576" s="196"/>
      <c r="N24576" s="197"/>
      <c r="O24576" s="197"/>
      <c r="P24576" s="231"/>
    </row>
    <row r="24577" spans="2:16">
      <c r="B24577" s="351"/>
      <c r="C24577" s="435"/>
      <c r="D24577" s="399"/>
      <c r="E24577" s="400"/>
      <c r="G24577" s="401"/>
      <c r="H24577" s="401"/>
      <c r="I24577" s="401"/>
      <c r="J24577" s="194"/>
      <c r="K24577" s="194"/>
      <c r="L24577" s="195"/>
      <c r="M24577" s="196"/>
      <c r="N24577" s="197"/>
      <c r="O24577" s="197"/>
      <c r="P24577" s="231"/>
    </row>
    <row r="24578" spans="2:16">
      <c r="B24578" s="351"/>
      <c r="C24578" s="435"/>
      <c r="D24578" s="399"/>
      <c r="E24578" s="400"/>
      <c r="G24578" s="401"/>
      <c r="H24578" s="401"/>
      <c r="I24578" s="401"/>
      <c r="J24578" s="194"/>
      <c r="K24578" s="194"/>
      <c r="L24578" s="195"/>
      <c r="M24578" s="196"/>
      <c r="N24578" s="197"/>
      <c r="O24578" s="197"/>
      <c r="P24578" s="231"/>
    </row>
    <row r="24579" spans="2:16">
      <c r="B24579" s="351"/>
      <c r="C24579" s="435"/>
      <c r="D24579" s="399"/>
      <c r="E24579" s="400"/>
      <c r="G24579" s="401"/>
      <c r="H24579" s="401"/>
      <c r="I24579" s="401"/>
      <c r="J24579" s="194"/>
      <c r="K24579" s="194"/>
      <c r="L24579" s="195"/>
      <c r="M24579" s="196"/>
      <c r="N24579" s="197"/>
      <c r="O24579" s="197"/>
      <c r="P24579" s="231"/>
    </row>
    <row r="24580" spans="2:16">
      <c r="B24580" s="351"/>
      <c r="C24580" s="435"/>
      <c r="D24580" s="399"/>
      <c r="E24580" s="400"/>
      <c r="G24580" s="401"/>
      <c r="H24580" s="401"/>
      <c r="I24580" s="401"/>
      <c r="J24580" s="194"/>
      <c r="K24580" s="194"/>
      <c r="L24580" s="195"/>
      <c r="M24580" s="196"/>
      <c r="N24580" s="197"/>
      <c r="O24580" s="197"/>
      <c r="P24580" s="231"/>
    </row>
    <row r="24581" spans="2:16">
      <c r="B24581" s="351"/>
      <c r="C24581" s="435"/>
      <c r="D24581" s="399"/>
      <c r="E24581" s="400"/>
      <c r="G24581" s="401"/>
      <c r="H24581" s="401"/>
      <c r="I24581" s="401"/>
      <c r="J24581" s="194"/>
      <c r="K24581" s="194"/>
      <c r="L24581" s="195"/>
      <c r="M24581" s="196"/>
      <c r="N24581" s="197"/>
      <c r="O24581" s="197"/>
      <c r="P24581" s="231"/>
    </row>
    <row r="24582" spans="2:16">
      <c r="B24582" s="351"/>
      <c r="C24582" s="435"/>
      <c r="D24582" s="399"/>
      <c r="E24582" s="400"/>
      <c r="G24582" s="401"/>
      <c r="H24582" s="401"/>
      <c r="I24582" s="401"/>
      <c r="J24582" s="194"/>
      <c r="K24582" s="194"/>
      <c r="L24582" s="195"/>
      <c r="M24582" s="196"/>
      <c r="N24582" s="197"/>
      <c r="O24582" s="197"/>
      <c r="P24582" s="231"/>
    </row>
    <row r="24583" spans="2:16">
      <c r="B24583" s="351"/>
      <c r="C24583" s="435"/>
      <c r="D24583" s="399"/>
      <c r="E24583" s="400"/>
      <c r="G24583" s="401"/>
      <c r="H24583" s="401"/>
      <c r="I24583" s="401"/>
      <c r="J24583" s="194"/>
      <c r="K24583" s="194"/>
      <c r="L24583" s="195"/>
      <c r="M24583" s="196"/>
      <c r="N24583" s="197"/>
      <c r="O24583" s="197"/>
      <c r="P24583" s="231"/>
    </row>
    <row r="24584" spans="2:16">
      <c r="B24584" s="351"/>
      <c r="C24584" s="435"/>
      <c r="D24584" s="399"/>
      <c r="E24584" s="400"/>
      <c r="G24584" s="401"/>
      <c r="H24584" s="401"/>
      <c r="I24584" s="401"/>
      <c r="J24584" s="194"/>
      <c r="K24584" s="194"/>
      <c r="L24584" s="195"/>
      <c r="M24584" s="196"/>
      <c r="N24584" s="197"/>
      <c r="O24584" s="197"/>
      <c r="P24584" s="231"/>
    </row>
    <row r="24585" spans="2:16">
      <c r="B24585" s="351"/>
      <c r="C24585" s="435"/>
      <c r="D24585" s="399"/>
      <c r="E24585" s="400"/>
      <c r="G24585" s="401"/>
      <c r="H24585" s="401"/>
      <c r="I24585" s="401"/>
      <c r="J24585" s="194"/>
      <c r="K24585" s="194"/>
      <c r="L24585" s="195"/>
      <c r="M24585" s="196"/>
      <c r="N24585" s="197"/>
      <c r="O24585" s="197"/>
      <c r="P24585" s="231"/>
    </row>
    <row r="24586" spans="2:16">
      <c r="B24586" s="351"/>
      <c r="C24586" s="435"/>
      <c r="D24586" s="399"/>
      <c r="E24586" s="400"/>
      <c r="G24586" s="401"/>
      <c r="H24586" s="401"/>
      <c r="I24586" s="401"/>
      <c r="J24586" s="194"/>
      <c r="K24586" s="194"/>
      <c r="L24586" s="195"/>
      <c r="M24586" s="196"/>
      <c r="N24586" s="197"/>
      <c r="O24586" s="197"/>
      <c r="P24586" s="231"/>
    </row>
    <row r="24587" spans="2:16">
      <c r="B24587" s="351"/>
      <c r="C24587" s="435"/>
      <c r="D24587" s="399"/>
      <c r="E24587" s="400"/>
      <c r="G24587" s="401"/>
      <c r="H24587" s="401"/>
      <c r="I24587" s="401"/>
      <c r="J24587" s="194"/>
      <c r="K24587" s="194"/>
      <c r="L24587" s="195"/>
      <c r="M24587" s="196"/>
      <c r="N24587" s="197"/>
      <c r="O24587" s="197"/>
      <c r="P24587" s="231"/>
    </row>
    <row r="24588" spans="2:16">
      <c r="B24588" s="402"/>
      <c r="C24588" s="435"/>
      <c r="D24588" s="404"/>
      <c r="E24588" s="405"/>
      <c r="G24588" s="406"/>
      <c r="H24588" s="406"/>
      <c r="I24588" s="406"/>
      <c r="J24588" s="194"/>
      <c r="K24588" s="194"/>
      <c r="L24588" s="195"/>
      <c r="M24588" s="196"/>
      <c r="N24588" s="197"/>
      <c r="O24588" s="197"/>
      <c r="P24588" s="221"/>
    </row>
    <row r="24589" spans="2:16">
      <c r="B24589" s="351"/>
      <c r="C24589" s="435"/>
      <c r="D24589" s="399"/>
      <c r="E24589" s="400"/>
      <c r="G24589" s="401"/>
      <c r="H24589" s="401"/>
      <c r="I24589" s="401"/>
      <c r="J24589" s="194"/>
      <c r="K24589" s="194"/>
      <c r="L24589" s="195"/>
      <c r="M24589" s="196"/>
      <c r="N24589" s="197"/>
      <c r="O24589" s="197"/>
      <c r="P24589" s="231"/>
    </row>
    <row r="24590" spans="2:16">
      <c r="B24590" s="351"/>
      <c r="C24590" s="435"/>
      <c r="D24590" s="399"/>
      <c r="E24590" s="400"/>
      <c r="G24590" s="401"/>
      <c r="H24590" s="401"/>
      <c r="I24590" s="401"/>
      <c r="J24590" s="194"/>
      <c r="K24590" s="194"/>
      <c r="L24590" s="195"/>
      <c r="M24590" s="196"/>
      <c r="N24590" s="197"/>
      <c r="O24590" s="197"/>
      <c r="P24590" s="231"/>
    </row>
    <row r="24591" spans="2:16">
      <c r="B24591" s="351"/>
      <c r="C24591" s="435"/>
      <c r="D24591" s="399"/>
      <c r="E24591" s="400"/>
      <c r="G24591" s="401"/>
      <c r="H24591" s="401"/>
      <c r="I24591" s="401"/>
      <c r="J24591" s="194"/>
      <c r="K24591" s="194"/>
      <c r="L24591" s="195"/>
      <c r="M24591" s="196"/>
      <c r="N24591" s="197"/>
      <c r="O24591" s="197"/>
      <c r="P24591" s="231"/>
    </row>
    <row r="24592" spans="2:16">
      <c r="B24592" s="351"/>
      <c r="C24592" s="435"/>
      <c r="D24592" s="399"/>
      <c r="E24592" s="400"/>
      <c r="G24592" s="401"/>
      <c r="H24592" s="401"/>
      <c r="I24592" s="401"/>
      <c r="J24592" s="194"/>
      <c r="K24592" s="194"/>
      <c r="L24592" s="195"/>
      <c r="M24592" s="196"/>
      <c r="N24592" s="197"/>
      <c r="O24592" s="197"/>
      <c r="P24592" s="231"/>
    </row>
    <row r="24593" spans="2:16">
      <c r="B24593" s="351"/>
      <c r="C24593" s="435"/>
      <c r="D24593" s="399"/>
      <c r="E24593" s="400"/>
      <c r="G24593" s="401"/>
      <c r="H24593" s="401"/>
      <c r="I24593" s="401"/>
      <c r="J24593" s="194"/>
      <c r="K24593" s="194"/>
      <c r="L24593" s="195"/>
      <c r="M24593" s="196"/>
      <c r="N24593" s="197"/>
      <c r="O24593" s="197"/>
      <c r="P24593" s="231"/>
    </row>
    <row r="24594" spans="2:16">
      <c r="B24594" s="351"/>
      <c r="C24594" s="435"/>
      <c r="D24594" s="399"/>
      <c r="E24594" s="400"/>
      <c r="G24594" s="401"/>
      <c r="H24594" s="401"/>
      <c r="I24594" s="401"/>
      <c r="J24594" s="194"/>
      <c r="K24594" s="194"/>
      <c r="L24594" s="195"/>
      <c r="M24594" s="196"/>
      <c r="N24594" s="197"/>
      <c r="O24594" s="197"/>
      <c r="P24594" s="231"/>
    </row>
    <row r="24595" spans="2:16">
      <c r="B24595" s="351"/>
      <c r="C24595" s="435"/>
      <c r="D24595" s="399"/>
      <c r="E24595" s="400"/>
      <c r="G24595" s="401"/>
      <c r="H24595" s="401"/>
      <c r="I24595" s="401"/>
      <c r="J24595" s="194"/>
      <c r="K24595" s="194"/>
      <c r="L24595" s="195"/>
      <c r="M24595" s="196"/>
      <c r="N24595" s="197"/>
      <c r="O24595" s="197"/>
      <c r="P24595" s="231"/>
    </row>
    <row r="24596" spans="2:16">
      <c r="B24596" s="351"/>
      <c r="C24596" s="435"/>
      <c r="D24596" s="399"/>
      <c r="E24596" s="400"/>
      <c r="G24596" s="401"/>
      <c r="H24596" s="401"/>
      <c r="I24596" s="401"/>
      <c r="J24596" s="194"/>
      <c r="K24596" s="194"/>
      <c r="L24596" s="195"/>
      <c r="M24596" s="196"/>
      <c r="N24596" s="197"/>
      <c r="O24596" s="197"/>
      <c r="P24596" s="231"/>
    </row>
    <row r="24597" spans="2:16">
      <c r="B24597" s="351"/>
      <c r="C24597" s="435"/>
      <c r="D24597" s="399"/>
      <c r="E24597" s="400"/>
      <c r="G24597" s="401"/>
      <c r="H24597" s="401"/>
      <c r="I24597" s="401"/>
      <c r="J24597" s="194"/>
      <c r="K24597" s="194"/>
      <c r="L24597" s="195"/>
      <c r="M24597" s="196"/>
      <c r="N24597" s="197"/>
      <c r="O24597" s="197"/>
      <c r="P24597" s="231"/>
    </row>
    <row r="24598" spans="2:16">
      <c r="B24598" s="351"/>
      <c r="C24598" s="435"/>
      <c r="D24598" s="399"/>
      <c r="E24598" s="400"/>
      <c r="G24598" s="401"/>
      <c r="H24598" s="401"/>
      <c r="I24598" s="401"/>
      <c r="J24598" s="194"/>
      <c r="K24598" s="194"/>
      <c r="L24598" s="195"/>
      <c r="M24598" s="196"/>
      <c r="N24598" s="197"/>
      <c r="O24598" s="197"/>
      <c r="P24598" s="231"/>
    </row>
    <row r="24599" spans="2:16">
      <c r="B24599" s="351"/>
      <c r="C24599" s="435"/>
      <c r="D24599" s="399"/>
      <c r="E24599" s="400"/>
      <c r="G24599" s="401"/>
      <c r="H24599" s="401"/>
      <c r="I24599" s="401"/>
      <c r="J24599" s="194"/>
      <c r="K24599" s="194"/>
      <c r="L24599" s="195"/>
      <c r="M24599" s="196"/>
      <c r="N24599" s="197"/>
      <c r="O24599" s="197"/>
      <c r="P24599" s="231"/>
    </row>
    <row r="24600" spans="2:16">
      <c r="B24600" s="351"/>
      <c r="C24600" s="435"/>
      <c r="D24600" s="399"/>
      <c r="E24600" s="400"/>
      <c r="G24600" s="401"/>
      <c r="H24600" s="401"/>
      <c r="I24600" s="401"/>
      <c r="J24600" s="194"/>
      <c r="K24600" s="194"/>
      <c r="L24600" s="195"/>
      <c r="M24600" s="196"/>
      <c r="N24600" s="197"/>
      <c r="O24600" s="197"/>
      <c r="P24600" s="231"/>
    </row>
    <row r="24601" spans="2:16">
      <c r="B24601" s="351"/>
      <c r="C24601" s="435"/>
      <c r="D24601" s="399"/>
      <c r="E24601" s="400"/>
      <c r="G24601" s="401"/>
      <c r="H24601" s="401"/>
      <c r="I24601" s="401"/>
      <c r="J24601" s="194"/>
      <c r="K24601" s="194"/>
      <c r="L24601" s="195"/>
      <c r="M24601" s="196"/>
      <c r="N24601" s="197"/>
      <c r="O24601" s="197"/>
      <c r="P24601" s="231"/>
    </row>
    <row r="24602" spans="2:16">
      <c r="B24602" s="351"/>
      <c r="C24602" s="435"/>
      <c r="D24602" s="399"/>
      <c r="E24602" s="400"/>
      <c r="G24602" s="401"/>
      <c r="H24602" s="401"/>
      <c r="I24602" s="401"/>
      <c r="J24602" s="194"/>
      <c r="K24602" s="194"/>
      <c r="L24602" s="195"/>
      <c r="M24602" s="196"/>
      <c r="N24602" s="197"/>
      <c r="O24602" s="197"/>
      <c r="P24602" s="231"/>
    </row>
    <row r="24603" spans="2:16">
      <c r="B24603" s="351"/>
      <c r="C24603" s="435"/>
      <c r="D24603" s="399"/>
      <c r="E24603" s="400"/>
      <c r="G24603" s="401"/>
      <c r="H24603" s="401"/>
      <c r="I24603" s="401"/>
      <c r="J24603" s="194"/>
      <c r="K24603" s="194"/>
      <c r="L24603" s="195"/>
      <c r="M24603" s="196"/>
      <c r="N24603" s="197"/>
      <c r="O24603" s="197"/>
      <c r="P24603" s="231"/>
    </row>
    <row r="24604" spans="2:16">
      <c r="B24604" s="351"/>
      <c r="C24604" s="435"/>
      <c r="D24604" s="399"/>
      <c r="E24604" s="400"/>
      <c r="G24604" s="401"/>
      <c r="H24604" s="401"/>
      <c r="I24604" s="401"/>
      <c r="J24604" s="194"/>
      <c r="K24604" s="194"/>
      <c r="L24604" s="195"/>
      <c r="M24604" s="196"/>
      <c r="N24604" s="197"/>
      <c r="O24604" s="197"/>
      <c r="P24604" s="231"/>
    </row>
    <row r="24605" spans="2:16">
      <c r="B24605" s="351"/>
      <c r="C24605" s="435"/>
      <c r="D24605" s="399"/>
      <c r="E24605" s="400"/>
      <c r="G24605" s="401"/>
      <c r="H24605" s="401"/>
      <c r="I24605" s="401"/>
      <c r="J24605" s="194"/>
      <c r="K24605" s="194"/>
      <c r="L24605" s="195"/>
      <c r="M24605" s="196"/>
      <c r="N24605" s="197"/>
      <c r="O24605" s="197"/>
      <c r="P24605" s="231"/>
    </row>
    <row r="24606" spans="2:16">
      <c r="B24606" s="351"/>
      <c r="C24606" s="435"/>
      <c r="D24606" s="399"/>
      <c r="E24606" s="400"/>
      <c r="G24606" s="401"/>
      <c r="H24606" s="401"/>
      <c r="I24606" s="401"/>
      <c r="J24606" s="194"/>
      <c r="K24606" s="194"/>
      <c r="L24606" s="195"/>
      <c r="M24606" s="196"/>
      <c r="N24606" s="197"/>
      <c r="O24606" s="197"/>
      <c r="P24606" s="231"/>
    </row>
    <row r="24607" spans="2:16">
      <c r="B24607" s="351"/>
      <c r="C24607" s="435"/>
      <c r="D24607" s="399"/>
      <c r="E24607" s="400"/>
      <c r="G24607" s="401"/>
      <c r="H24607" s="401"/>
      <c r="I24607" s="401"/>
      <c r="J24607" s="194"/>
      <c r="K24607" s="194"/>
      <c r="L24607" s="195"/>
      <c r="M24607" s="196"/>
      <c r="N24607" s="197"/>
      <c r="O24607" s="197"/>
      <c r="P24607" s="231"/>
    </row>
    <row r="24608" spans="2:16">
      <c r="B24608" s="351"/>
      <c r="C24608" s="435"/>
      <c r="D24608" s="399"/>
      <c r="E24608" s="400"/>
      <c r="G24608" s="401"/>
      <c r="H24608" s="401"/>
      <c r="I24608" s="401"/>
      <c r="J24608" s="194"/>
      <c r="K24608" s="194"/>
      <c r="L24608" s="195"/>
      <c r="M24608" s="196"/>
      <c r="N24608" s="197"/>
      <c r="O24608" s="197"/>
      <c r="P24608" s="231"/>
    </row>
    <row r="24609" spans="2:16">
      <c r="B24609" s="351"/>
      <c r="C24609" s="435"/>
      <c r="D24609" s="399"/>
      <c r="E24609" s="400"/>
      <c r="G24609" s="401"/>
      <c r="H24609" s="401"/>
      <c r="I24609" s="401"/>
      <c r="J24609" s="194"/>
      <c r="K24609" s="194"/>
      <c r="L24609" s="195"/>
      <c r="M24609" s="196"/>
      <c r="N24609" s="197"/>
      <c r="O24609" s="197"/>
      <c r="P24609" s="231"/>
    </row>
    <row r="24610" spans="2:16">
      <c r="B24610" s="351"/>
      <c r="C24610" s="435"/>
      <c r="D24610" s="399"/>
      <c r="E24610" s="400"/>
      <c r="G24610" s="401"/>
      <c r="H24610" s="401"/>
      <c r="I24610" s="401"/>
      <c r="J24610" s="194"/>
      <c r="K24610" s="194"/>
      <c r="L24610" s="195"/>
      <c r="M24610" s="196"/>
      <c r="N24610" s="197"/>
      <c r="O24610" s="197"/>
      <c r="P24610" s="231"/>
    </row>
    <row r="24611" spans="2:16">
      <c r="B24611" s="351"/>
      <c r="C24611" s="435"/>
      <c r="D24611" s="399"/>
      <c r="E24611" s="400"/>
      <c r="G24611" s="401"/>
      <c r="H24611" s="401"/>
      <c r="I24611" s="401"/>
      <c r="J24611" s="194"/>
      <c r="K24611" s="194"/>
      <c r="L24611" s="195"/>
      <c r="M24611" s="196"/>
      <c r="N24611" s="197"/>
      <c r="O24611" s="197"/>
      <c r="P24611" s="231"/>
    </row>
    <row r="24612" spans="2:16">
      <c r="B24612" s="351"/>
      <c r="C24612" s="435"/>
      <c r="D24612" s="399"/>
      <c r="E24612" s="400"/>
      <c r="G24612" s="401"/>
      <c r="H24612" s="401"/>
      <c r="I24612" s="401"/>
      <c r="J24612" s="194"/>
      <c r="K24612" s="194"/>
      <c r="L24612" s="195"/>
      <c r="M24612" s="196"/>
      <c r="N24612" s="197"/>
      <c r="O24612" s="197"/>
      <c r="P24612" s="231"/>
    </row>
    <row r="24613" spans="2:16">
      <c r="B24613" s="351"/>
      <c r="C24613" s="435"/>
      <c r="D24613" s="399"/>
      <c r="E24613" s="400"/>
      <c r="G24613" s="401"/>
      <c r="H24613" s="401"/>
      <c r="I24613" s="401"/>
      <c r="J24613" s="194"/>
      <c r="K24613" s="194"/>
      <c r="L24613" s="195"/>
      <c r="M24613" s="196"/>
      <c r="N24613" s="197"/>
      <c r="O24613" s="197"/>
      <c r="P24613" s="231"/>
    </row>
    <row r="24614" spans="2:16">
      <c r="B24614" s="351"/>
      <c r="C24614" s="435"/>
      <c r="D24614" s="399"/>
      <c r="E24614" s="400"/>
      <c r="G24614" s="401"/>
      <c r="H24614" s="401"/>
      <c r="I24614" s="401"/>
      <c r="J24614" s="194"/>
      <c r="K24614" s="194"/>
      <c r="L24614" s="195"/>
      <c r="M24614" s="196"/>
      <c r="N24614" s="197"/>
      <c r="O24614" s="197"/>
      <c r="P24614" s="231"/>
    </row>
    <row r="24615" spans="2:16">
      <c r="B24615" s="351"/>
      <c r="C24615" s="435"/>
      <c r="D24615" s="399"/>
      <c r="E24615" s="400"/>
      <c r="G24615" s="401"/>
      <c r="H24615" s="401"/>
      <c r="I24615" s="401"/>
      <c r="J24615" s="194"/>
      <c r="K24615" s="194"/>
      <c r="L24615" s="195"/>
      <c r="M24615" s="196"/>
      <c r="N24615" s="197"/>
      <c r="O24615" s="197"/>
      <c r="P24615" s="231"/>
    </row>
    <row r="24616" spans="2:16">
      <c r="B24616" s="351"/>
      <c r="C24616" s="435"/>
      <c r="D24616" s="399"/>
      <c r="E24616" s="400"/>
      <c r="G24616" s="401"/>
      <c r="H24616" s="401"/>
      <c r="I24616" s="401"/>
      <c r="J24616" s="194"/>
      <c r="K24616" s="194"/>
      <c r="L24616" s="195"/>
      <c r="M24616" s="196"/>
      <c r="N24616" s="197"/>
      <c r="O24616" s="197"/>
      <c r="P24616" s="231"/>
    </row>
    <row r="24617" spans="2:16">
      <c r="B24617" s="351"/>
      <c r="C24617" s="435"/>
      <c r="D24617" s="399"/>
      <c r="E24617" s="400"/>
      <c r="G24617" s="401"/>
      <c r="H24617" s="401"/>
      <c r="I24617" s="401"/>
      <c r="J24617" s="194"/>
      <c r="K24617" s="194"/>
      <c r="L24617" s="195"/>
      <c r="M24617" s="196"/>
      <c r="N24617" s="197"/>
      <c r="O24617" s="197"/>
      <c r="P24617" s="231"/>
    </row>
    <row r="24618" spans="2:16">
      <c r="B24618" s="351"/>
      <c r="C24618" s="435"/>
      <c r="D24618" s="399"/>
      <c r="E24618" s="400"/>
      <c r="G24618" s="401"/>
      <c r="H24618" s="401"/>
      <c r="I24618" s="401"/>
      <c r="J24618" s="194"/>
      <c r="K24618" s="194"/>
      <c r="L24618" s="195"/>
      <c r="M24618" s="196"/>
      <c r="N24618" s="197"/>
      <c r="O24618" s="197"/>
      <c r="P24618" s="231"/>
    </row>
    <row r="24619" spans="2:16">
      <c r="B24619" s="351"/>
      <c r="C24619" s="435"/>
      <c r="D24619" s="399"/>
      <c r="E24619" s="400"/>
      <c r="G24619" s="401"/>
      <c r="H24619" s="401"/>
      <c r="I24619" s="401"/>
      <c r="J24619" s="194"/>
      <c r="K24619" s="194"/>
      <c r="L24619" s="195"/>
      <c r="M24619" s="196"/>
      <c r="N24619" s="197"/>
      <c r="O24619" s="197"/>
      <c r="P24619" s="231"/>
    </row>
    <row r="24620" spans="2:16">
      <c r="B24620" s="351"/>
      <c r="C24620" s="435"/>
      <c r="D24620" s="399"/>
      <c r="E24620" s="400"/>
      <c r="G24620" s="401"/>
      <c r="H24620" s="401"/>
      <c r="I24620" s="401"/>
      <c r="J24620" s="194"/>
      <c r="K24620" s="194"/>
      <c r="L24620" s="195"/>
      <c r="M24620" s="196"/>
      <c r="N24620" s="197"/>
      <c r="O24620" s="197"/>
      <c r="P24620" s="231"/>
    </row>
    <row r="24621" spans="2:16">
      <c r="B24621" s="351"/>
      <c r="C24621" s="435"/>
      <c r="D24621" s="399"/>
      <c r="E24621" s="400"/>
      <c r="G24621" s="401"/>
      <c r="H24621" s="401"/>
      <c r="I24621" s="401"/>
      <c r="J24621" s="194"/>
      <c r="K24621" s="194"/>
      <c r="L24621" s="195"/>
      <c r="M24621" s="196"/>
      <c r="N24621" s="197"/>
      <c r="O24621" s="197"/>
      <c r="P24621" s="231"/>
    </row>
    <row r="24622" spans="2:16">
      <c r="B24622" s="351"/>
      <c r="C24622" s="435"/>
      <c r="D24622" s="399"/>
      <c r="E24622" s="400"/>
      <c r="G24622" s="401"/>
      <c r="H24622" s="401"/>
      <c r="I24622" s="401"/>
      <c r="J24622" s="194"/>
      <c r="K24622" s="194"/>
      <c r="L24622" s="195"/>
      <c r="M24622" s="196"/>
      <c r="N24622" s="197"/>
      <c r="O24622" s="197"/>
      <c r="P24622" s="231"/>
    </row>
    <row r="24623" spans="2:16">
      <c r="B24623" s="351"/>
      <c r="C24623" s="435"/>
      <c r="D24623" s="399"/>
      <c r="E24623" s="400"/>
      <c r="G24623" s="401"/>
      <c r="H24623" s="401"/>
      <c r="I24623" s="401"/>
      <c r="J24623" s="194"/>
      <c r="K24623" s="194"/>
      <c r="L24623" s="195"/>
      <c r="M24623" s="196"/>
      <c r="N24623" s="197"/>
      <c r="O24623" s="197"/>
      <c r="P24623" s="231"/>
    </row>
    <row r="24624" spans="2:16">
      <c r="B24624" s="351"/>
      <c r="C24624" s="435"/>
      <c r="D24624" s="399"/>
      <c r="E24624" s="400"/>
      <c r="G24624" s="401"/>
      <c r="H24624" s="401"/>
      <c r="I24624" s="401"/>
      <c r="J24624" s="194"/>
      <c r="K24624" s="194"/>
      <c r="L24624" s="195"/>
      <c r="M24624" s="196"/>
      <c r="N24624" s="197"/>
      <c r="O24624" s="197"/>
      <c r="P24624" s="231"/>
    </row>
    <row r="24625" spans="2:16">
      <c r="B24625" s="351"/>
      <c r="C24625" s="435"/>
      <c r="D24625" s="399"/>
      <c r="E24625" s="400"/>
      <c r="G24625" s="401"/>
      <c r="H24625" s="401"/>
      <c r="I24625" s="401"/>
      <c r="J24625" s="194"/>
      <c r="K24625" s="194"/>
      <c r="L24625" s="195"/>
      <c r="M24625" s="196"/>
      <c r="N24625" s="197"/>
      <c r="O24625" s="197"/>
      <c r="P24625" s="231"/>
    </row>
    <row r="24626" spans="2:16">
      <c r="B24626" s="351"/>
      <c r="C24626" s="435"/>
      <c r="D24626" s="399"/>
      <c r="E24626" s="400"/>
      <c r="G24626" s="401"/>
      <c r="H24626" s="401"/>
      <c r="I24626" s="401"/>
      <c r="J24626" s="194"/>
      <c r="K24626" s="194"/>
      <c r="L24626" s="195"/>
      <c r="M24626" s="196"/>
      <c r="N24626" s="197"/>
      <c r="O24626" s="197"/>
      <c r="P24626" s="231"/>
    </row>
    <row r="24627" spans="2:16">
      <c r="B24627" s="351"/>
      <c r="C24627" s="435"/>
      <c r="D24627" s="399"/>
      <c r="E24627" s="400"/>
      <c r="G24627" s="401"/>
      <c r="H24627" s="401"/>
      <c r="I24627" s="401"/>
      <c r="J24627" s="194"/>
      <c r="K24627" s="194"/>
      <c r="L24627" s="195"/>
      <c r="M24627" s="196"/>
      <c r="N24627" s="197"/>
      <c r="O24627" s="197"/>
      <c r="P24627" s="231"/>
    </row>
    <row r="24628" spans="2:16">
      <c r="B24628" s="351"/>
      <c r="C24628" s="435"/>
      <c r="D24628" s="399"/>
      <c r="E24628" s="400"/>
      <c r="G24628" s="401"/>
      <c r="H24628" s="401"/>
      <c r="I24628" s="401"/>
      <c r="J24628" s="194"/>
      <c r="K24628" s="194"/>
      <c r="L24628" s="195"/>
      <c r="M24628" s="196"/>
      <c r="N24628" s="197"/>
      <c r="O24628" s="197"/>
      <c r="P24628" s="231"/>
    </row>
    <row r="24629" spans="2:16">
      <c r="B24629" s="351"/>
      <c r="C24629" s="435"/>
      <c r="D24629" s="399"/>
      <c r="E24629" s="400"/>
      <c r="G24629" s="401"/>
      <c r="H24629" s="401"/>
      <c r="I24629" s="401"/>
      <c r="J24629" s="194"/>
      <c r="K24629" s="194"/>
      <c r="L24629" s="195"/>
      <c r="M24629" s="196"/>
      <c r="N24629" s="197"/>
      <c r="O24629" s="197"/>
      <c r="P24629" s="231"/>
    </row>
    <row r="24630" spans="2:16">
      <c r="B24630" s="351"/>
      <c r="C24630" s="435"/>
      <c r="D24630" s="399"/>
      <c r="E24630" s="400"/>
      <c r="G24630" s="401"/>
      <c r="H24630" s="401"/>
      <c r="I24630" s="401"/>
      <c r="J24630" s="194"/>
      <c r="K24630" s="194"/>
      <c r="L24630" s="195"/>
      <c r="M24630" s="196"/>
      <c r="N24630" s="197"/>
      <c r="O24630" s="197"/>
      <c r="P24630" s="231"/>
    </row>
    <row r="24631" spans="2:16">
      <c r="B24631" s="351"/>
      <c r="C24631" s="435"/>
      <c r="D24631" s="399"/>
      <c r="E24631" s="400"/>
      <c r="G24631" s="401"/>
      <c r="H24631" s="401"/>
      <c r="I24631" s="401"/>
      <c r="J24631" s="194"/>
      <c r="K24631" s="194"/>
      <c r="L24631" s="195"/>
      <c r="M24631" s="196"/>
      <c r="N24631" s="197"/>
      <c r="O24631" s="197"/>
      <c r="P24631" s="231"/>
    </row>
    <row r="24632" spans="2:16">
      <c r="B24632" s="351"/>
      <c r="C24632" s="435"/>
      <c r="D24632" s="399"/>
      <c r="E24632" s="400"/>
      <c r="G24632" s="401"/>
      <c r="H24632" s="401"/>
      <c r="I24632" s="401"/>
      <c r="J24632" s="194"/>
      <c r="K24632" s="194"/>
      <c r="L24632" s="195"/>
      <c r="M24632" s="196"/>
      <c r="N24632" s="197"/>
      <c r="O24632" s="197"/>
      <c r="P24632" s="231"/>
    </row>
    <row r="24633" spans="2:16">
      <c r="B24633" s="351"/>
      <c r="C24633" s="435"/>
      <c r="D24633" s="399"/>
      <c r="E24633" s="400"/>
      <c r="G24633" s="401"/>
      <c r="H24633" s="401"/>
      <c r="I24633" s="401"/>
      <c r="J24633" s="194"/>
      <c r="K24633" s="194"/>
      <c r="L24633" s="195"/>
      <c r="M24633" s="196"/>
      <c r="N24633" s="197"/>
      <c r="O24633" s="197"/>
      <c r="P24633" s="231"/>
    </row>
    <row r="24634" spans="2:16">
      <c r="B24634" s="351"/>
      <c r="C24634" s="435"/>
      <c r="D24634" s="399"/>
      <c r="E24634" s="400"/>
      <c r="G24634" s="401"/>
      <c r="H24634" s="401"/>
      <c r="I24634" s="401"/>
      <c r="J24634" s="194"/>
      <c r="K24634" s="194"/>
      <c r="L24634" s="195"/>
      <c r="M24634" s="196"/>
      <c r="N24634" s="197"/>
      <c r="O24634" s="197"/>
      <c r="P24634" s="231"/>
    </row>
    <row r="24635" spans="2:16">
      <c r="B24635" s="351"/>
      <c r="C24635" s="435"/>
      <c r="D24635" s="399"/>
      <c r="E24635" s="400"/>
      <c r="G24635" s="401"/>
      <c r="H24635" s="401"/>
      <c r="I24635" s="401"/>
      <c r="J24635" s="194"/>
      <c r="K24635" s="194"/>
      <c r="L24635" s="195"/>
      <c r="M24635" s="196"/>
      <c r="N24635" s="197"/>
      <c r="O24635" s="197"/>
      <c r="P24635" s="231"/>
    </row>
    <row r="24636" spans="2:16">
      <c r="B24636" s="351"/>
      <c r="C24636" s="435"/>
      <c r="D24636" s="399"/>
      <c r="E24636" s="400"/>
      <c r="G24636" s="401"/>
      <c r="H24636" s="401"/>
      <c r="I24636" s="401"/>
      <c r="J24636" s="194"/>
      <c r="K24636" s="194"/>
      <c r="L24636" s="195"/>
      <c r="M24636" s="196"/>
      <c r="N24636" s="197"/>
      <c r="O24636" s="197"/>
      <c r="P24636" s="231"/>
    </row>
    <row r="24637" spans="2:16">
      <c r="B24637" s="351"/>
      <c r="C24637" s="435"/>
      <c r="D24637" s="399"/>
      <c r="E24637" s="400"/>
      <c r="G24637" s="401"/>
      <c r="H24637" s="401"/>
      <c r="I24637" s="401"/>
      <c r="J24637" s="194"/>
      <c r="K24637" s="194"/>
      <c r="L24637" s="195"/>
      <c r="M24637" s="196"/>
      <c r="N24637" s="197"/>
      <c r="O24637" s="197"/>
      <c r="P24637" s="231"/>
    </row>
    <row r="24638" spans="2:16">
      <c r="B24638" s="351"/>
      <c r="C24638" s="435"/>
      <c r="D24638" s="399"/>
      <c r="E24638" s="400"/>
      <c r="G24638" s="401"/>
      <c r="H24638" s="401"/>
      <c r="I24638" s="401"/>
      <c r="J24638" s="194"/>
      <c r="K24638" s="194"/>
      <c r="L24638" s="195"/>
      <c r="M24638" s="196"/>
      <c r="N24638" s="197"/>
      <c r="O24638" s="197"/>
      <c r="P24638" s="231"/>
    </row>
    <row r="24639" spans="2:16">
      <c r="B24639" s="351"/>
      <c r="C24639" s="435"/>
      <c r="D24639" s="399"/>
      <c r="E24639" s="400"/>
      <c r="G24639" s="401"/>
      <c r="H24639" s="401"/>
      <c r="I24639" s="401"/>
      <c r="J24639" s="194"/>
      <c r="K24639" s="194"/>
      <c r="L24639" s="195"/>
      <c r="M24639" s="196"/>
      <c r="N24639" s="197"/>
      <c r="O24639" s="197"/>
      <c r="P24639" s="231"/>
    </row>
    <row r="24640" spans="2:16">
      <c r="B24640" s="351"/>
      <c r="C24640" s="435"/>
      <c r="D24640" s="399"/>
      <c r="E24640" s="400"/>
      <c r="G24640" s="401"/>
      <c r="H24640" s="401"/>
      <c r="I24640" s="401"/>
      <c r="J24640" s="194"/>
      <c r="K24640" s="194"/>
      <c r="L24640" s="195"/>
      <c r="M24640" s="196"/>
      <c r="N24640" s="197"/>
      <c r="O24640" s="197"/>
      <c r="P24640" s="231"/>
    </row>
    <row r="24641" spans="2:16">
      <c r="B24641" s="351"/>
      <c r="C24641" s="435"/>
      <c r="D24641" s="399"/>
      <c r="E24641" s="400"/>
      <c r="G24641" s="401"/>
      <c r="H24641" s="401"/>
      <c r="I24641" s="401"/>
      <c r="J24641" s="194"/>
      <c r="K24641" s="194"/>
      <c r="L24641" s="195"/>
      <c r="M24641" s="196"/>
      <c r="N24641" s="197"/>
      <c r="O24641" s="197"/>
      <c r="P24641" s="231"/>
    </row>
    <row r="24642" spans="2:16">
      <c r="B24642" s="351"/>
      <c r="C24642" s="435"/>
      <c r="D24642" s="399"/>
      <c r="E24642" s="400"/>
      <c r="G24642" s="401"/>
      <c r="H24642" s="401"/>
      <c r="I24642" s="401"/>
      <c r="J24642" s="194"/>
      <c r="K24642" s="194"/>
      <c r="L24642" s="195"/>
      <c r="M24642" s="196"/>
      <c r="N24642" s="197"/>
      <c r="O24642" s="197"/>
      <c r="P24642" s="231"/>
    </row>
    <row r="24643" spans="2:16">
      <c r="B24643" s="351"/>
      <c r="C24643" s="435"/>
      <c r="D24643" s="399"/>
      <c r="E24643" s="400"/>
      <c r="G24643" s="401"/>
      <c r="H24643" s="401"/>
      <c r="I24643" s="401"/>
      <c r="J24643" s="194"/>
      <c r="K24643" s="194"/>
      <c r="L24643" s="195"/>
      <c r="M24643" s="196"/>
      <c r="N24643" s="197"/>
      <c r="O24643" s="197"/>
      <c r="P24643" s="231"/>
    </row>
    <row r="24644" spans="2:16">
      <c r="B24644" s="351"/>
      <c r="C24644" s="435"/>
      <c r="D24644" s="399"/>
      <c r="E24644" s="400"/>
      <c r="G24644" s="401"/>
      <c r="H24644" s="401"/>
      <c r="I24644" s="401"/>
      <c r="J24644" s="194"/>
      <c r="K24644" s="194"/>
      <c r="L24644" s="195"/>
      <c r="M24644" s="196"/>
      <c r="N24644" s="197"/>
      <c r="O24644" s="197"/>
      <c r="P24644" s="231"/>
    </row>
    <row r="24645" spans="2:16">
      <c r="B24645" s="351"/>
      <c r="C24645" s="435"/>
      <c r="D24645" s="399"/>
      <c r="E24645" s="400"/>
      <c r="G24645" s="401"/>
      <c r="H24645" s="401"/>
      <c r="I24645" s="401"/>
      <c r="J24645" s="194"/>
      <c r="K24645" s="194"/>
      <c r="L24645" s="195"/>
      <c r="M24645" s="196"/>
      <c r="N24645" s="197"/>
      <c r="O24645" s="197"/>
      <c r="P24645" s="231"/>
    </row>
    <row r="24646" spans="2:16">
      <c r="B24646" s="351"/>
      <c r="C24646" s="435"/>
      <c r="D24646" s="399"/>
      <c r="E24646" s="400"/>
      <c r="G24646" s="401"/>
      <c r="H24646" s="401"/>
      <c r="I24646" s="401"/>
      <c r="J24646" s="194"/>
      <c r="K24646" s="194"/>
      <c r="L24646" s="195"/>
      <c r="M24646" s="196"/>
      <c r="N24646" s="197"/>
      <c r="O24646" s="197"/>
      <c r="P24646" s="231"/>
    </row>
    <row r="24647" spans="2:16">
      <c r="B24647" s="402"/>
      <c r="C24647" s="435"/>
      <c r="D24647" s="404"/>
      <c r="E24647" s="405"/>
      <c r="G24647" s="406"/>
      <c r="H24647" s="406"/>
      <c r="I24647" s="406"/>
      <c r="J24647" s="194"/>
      <c r="K24647" s="194"/>
      <c r="L24647" s="195"/>
      <c r="M24647" s="196"/>
      <c r="N24647" s="197"/>
      <c r="O24647" s="197"/>
      <c r="P24647" s="221"/>
    </row>
    <row r="24648" spans="2:16">
      <c r="B24648" s="351"/>
      <c r="C24648" s="435"/>
      <c r="D24648" s="399"/>
      <c r="E24648" s="400"/>
      <c r="G24648" s="401"/>
      <c r="H24648" s="401"/>
      <c r="I24648" s="401"/>
      <c r="J24648" s="194"/>
      <c r="K24648" s="194"/>
      <c r="L24648" s="195"/>
      <c r="M24648" s="196"/>
      <c r="N24648" s="197"/>
      <c r="O24648" s="197"/>
      <c r="P24648" s="231"/>
    </row>
    <row r="24649" spans="2:16">
      <c r="B24649" s="351"/>
      <c r="C24649" s="435"/>
      <c r="D24649" s="399"/>
      <c r="E24649" s="400"/>
      <c r="G24649" s="401"/>
      <c r="H24649" s="401"/>
      <c r="I24649" s="401"/>
      <c r="J24649" s="194"/>
      <c r="K24649" s="194"/>
      <c r="L24649" s="195"/>
      <c r="M24649" s="196"/>
      <c r="N24649" s="197"/>
      <c r="O24649" s="197"/>
      <c r="P24649" s="231"/>
    </row>
    <row r="24650" spans="2:16">
      <c r="B24650" s="351"/>
      <c r="C24650" s="435"/>
      <c r="D24650" s="399"/>
      <c r="E24650" s="400"/>
      <c r="G24650" s="401"/>
      <c r="H24650" s="401"/>
      <c r="I24650" s="401"/>
      <c r="J24650" s="194"/>
      <c r="K24650" s="194"/>
      <c r="L24650" s="195"/>
      <c r="M24650" s="196"/>
      <c r="N24650" s="197"/>
      <c r="O24650" s="197"/>
      <c r="P24650" s="231"/>
    </row>
    <row r="24651" spans="2:16">
      <c r="B24651" s="351"/>
      <c r="C24651" s="435"/>
      <c r="D24651" s="399"/>
      <c r="E24651" s="400"/>
      <c r="G24651" s="401"/>
      <c r="H24651" s="401"/>
      <c r="I24651" s="401"/>
      <c r="J24651" s="194"/>
      <c r="K24651" s="194"/>
      <c r="L24651" s="195"/>
      <c r="M24651" s="196"/>
      <c r="N24651" s="197"/>
      <c r="O24651" s="197"/>
      <c r="P24651" s="231"/>
    </row>
    <row r="24652" spans="2:16">
      <c r="B24652" s="351"/>
      <c r="C24652" s="435"/>
      <c r="D24652" s="399"/>
      <c r="E24652" s="400"/>
      <c r="G24652" s="401"/>
      <c r="H24652" s="401"/>
      <c r="I24652" s="401"/>
      <c r="J24652" s="194"/>
      <c r="K24652" s="194"/>
      <c r="L24652" s="195"/>
      <c r="M24652" s="196"/>
      <c r="N24652" s="197"/>
      <c r="O24652" s="197"/>
      <c r="P24652" s="231"/>
    </row>
    <row r="24653" spans="2:16">
      <c r="B24653" s="351"/>
      <c r="C24653" s="435"/>
      <c r="D24653" s="399"/>
      <c r="E24653" s="400"/>
      <c r="G24653" s="401"/>
      <c r="H24653" s="401"/>
      <c r="I24653" s="401"/>
      <c r="J24653" s="194"/>
      <c r="K24653" s="194"/>
      <c r="L24653" s="195"/>
      <c r="M24653" s="196"/>
      <c r="N24653" s="197"/>
      <c r="O24653" s="197"/>
      <c r="P24653" s="231"/>
    </row>
    <row r="24654" spans="2:16">
      <c r="B24654" s="351"/>
      <c r="C24654" s="435"/>
      <c r="D24654" s="399"/>
      <c r="E24654" s="400"/>
      <c r="G24654" s="401"/>
      <c r="H24654" s="401"/>
      <c r="I24654" s="401"/>
      <c r="J24654" s="194"/>
      <c r="K24654" s="194"/>
      <c r="L24654" s="195"/>
      <c r="M24654" s="196"/>
      <c r="N24654" s="197"/>
      <c r="O24654" s="197"/>
      <c r="P24654" s="231"/>
    </row>
    <row r="24655" spans="2:16">
      <c r="B24655" s="351"/>
      <c r="C24655" s="435"/>
      <c r="D24655" s="399"/>
      <c r="E24655" s="400"/>
      <c r="G24655" s="401"/>
      <c r="H24655" s="401"/>
      <c r="I24655" s="401"/>
      <c r="J24655" s="194"/>
      <c r="K24655" s="194"/>
      <c r="L24655" s="195"/>
      <c r="M24655" s="196"/>
      <c r="N24655" s="197"/>
      <c r="O24655" s="197"/>
      <c r="P24655" s="231"/>
    </row>
    <row r="24656" spans="2:16">
      <c r="B24656" s="351"/>
      <c r="C24656" s="435"/>
      <c r="D24656" s="399"/>
      <c r="E24656" s="400"/>
      <c r="G24656" s="401"/>
      <c r="H24656" s="401"/>
      <c r="I24656" s="401"/>
      <c r="J24656" s="194"/>
      <c r="K24656" s="194"/>
      <c r="L24656" s="195"/>
      <c r="M24656" s="196"/>
      <c r="N24656" s="197"/>
      <c r="O24656" s="197"/>
      <c r="P24656" s="231"/>
    </row>
    <row r="24657" spans="2:16">
      <c r="B24657" s="351"/>
      <c r="C24657" s="435"/>
      <c r="D24657" s="399"/>
      <c r="E24657" s="400"/>
      <c r="G24657" s="401"/>
      <c r="H24657" s="401"/>
      <c r="I24657" s="401"/>
      <c r="J24657" s="194"/>
      <c r="K24657" s="194"/>
      <c r="L24657" s="195"/>
      <c r="M24657" s="196"/>
      <c r="N24657" s="197"/>
      <c r="O24657" s="197"/>
      <c r="P24657" s="231"/>
    </row>
    <row r="24658" spans="2:16">
      <c r="B24658" s="351"/>
      <c r="C24658" s="435"/>
      <c r="D24658" s="399"/>
      <c r="E24658" s="400"/>
      <c r="G24658" s="401"/>
      <c r="H24658" s="401"/>
      <c r="I24658" s="401"/>
      <c r="J24658" s="194"/>
      <c r="K24658" s="194"/>
      <c r="L24658" s="195"/>
      <c r="M24658" s="196"/>
      <c r="N24658" s="197"/>
      <c r="O24658" s="197"/>
      <c r="P24658" s="231"/>
    </row>
    <row r="24659" spans="2:16">
      <c r="B24659" s="351"/>
      <c r="C24659" s="435"/>
      <c r="D24659" s="399"/>
      <c r="E24659" s="400"/>
      <c r="G24659" s="401"/>
      <c r="H24659" s="401"/>
      <c r="I24659" s="401"/>
      <c r="J24659" s="194"/>
      <c r="K24659" s="194"/>
      <c r="L24659" s="195"/>
      <c r="M24659" s="196"/>
      <c r="N24659" s="197"/>
      <c r="O24659" s="197"/>
      <c r="P24659" s="231"/>
    </row>
    <row r="24660" spans="2:16">
      <c r="B24660" s="351"/>
      <c r="C24660" s="435"/>
      <c r="D24660" s="399"/>
      <c r="E24660" s="400"/>
      <c r="G24660" s="401"/>
      <c r="H24660" s="401"/>
      <c r="I24660" s="401"/>
      <c r="J24660" s="194"/>
      <c r="K24660" s="194"/>
      <c r="L24660" s="195"/>
      <c r="M24660" s="196"/>
      <c r="N24660" s="197"/>
      <c r="O24660" s="197"/>
      <c r="P24660" s="231"/>
    </row>
    <row r="24661" spans="2:16">
      <c r="B24661" s="351"/>
      <c r="C24661" s="435"/>
      <c r="D24661" s="399"/>
      <c r="E24661" s="400"/>
      <c r="G24661" s="401"/>
      <c r="H24661" s="401"/>
      <c r="I24661" s="401"/>
      <c r="J24661" s="194"/>
      <c r="K24661" s="194"/>
      <c r="L24661" s="195"/>
      <c r="M24661" s="196"/>
      <c r="N24661" s="197"/>
      <c r="O24661" s="197"/>
      <c r="P24661" s="231"/>
    </row>
    <row r="24662" spans="2:16">
      <c r="B24662" s="351"/>
      <c r="C24662" s="435"/>
      <c r="D24662" s="399"/>
      <c r="E24662" s="400"/>
      <c r="G24662" s="401"/>
      <c r="H24662" s="401"/>
      <c r="I24662" s="401"/>
      <c r="J24662" s="194"/>
      <c r="K24662" s="194"/>
      <c r="L24662" s="195"/>
      <c r="M24662" s="196"/>
      <c r="N24662" s="197"/>
      <c r="O24662" s="197"/>
      <c r="P24662" s="231"/>
    </row>
    <row r="24663" spans="2:16">
      <c r="B24663" s="351"/>
      <c r="C24663" s="435"/>
      <c r="D24663" s="399"/>
      <c r="E24663" s="400"/>
      <c r="G24663" s="401"/>
      <c r="H24663" s="401"/>
      <c r="I24663" s="401"/>
      <c r="J24663" s="194"/>
      <c r="K24663" s="194"/>
      <c r="L24663" s="195"/>
      <c r="M24663" s="196"/>
      <c r="N24663" s="197"/>
      <c r="O24663" s="197"/>
      <c r="P24663" s="231"/>
    </row>
    <row r="24664" spans="2:16">
      <c r="B24664" s="351"/>
      <c r="C24664" s="435"/>
      <c r="D24664" s="399"/>
      <c r="E24664" s="400"/>
      <c r="G24664" s="401"/>
      <c r="H24664" s="401"/>
      <c r="I24664" s="401"/>
      <c r="J24664" s="194"/>
      <c r="K24664" s="194"/>
      <c r="L24664" s="195"/>
      <c r="M24664" s="196"/>
      <c r="N24664" s="197"/>
      <c r="O24664" s="197"/>
      <c r="P24664" s="231"/>
    </row>
    <row r="24665" spans="2:16">
      <c r="B24665" s="351"/>
      <c r="C24665" s="435"/>
      <c r="D24665" s="399"/>
      <c r="E24665" s="400"/>
      <c r="G24665" s="401"/>
      <c r="H24665" s="401"/>
      <c r="I24665" s="401"/>
      <c r="J24665" s="194"/>
      <c r="K24665" s="194"/>
      <c r="L24665" s="195"/>
      <c r="M24665" s="196"/>
      <c r="N24665" s="197"/>
      <c r="O24665" s="197"/>
      <c r="P24665" s="231"/>
    </row>
    <row r="24666" spans="2:16">
      <c r="B24666" s="351"/>
      <c r="C24666" s="435"/>
      <c r="D24666" s="399"/>
      <c r="E24666" s="400"/>
      <c r="G24666" s="401"/>
      <c r="H24666" s="401"/>
      <c r="I24666" s="401"/>
      <c r="J24666" s="194"/>
      <c r="K24666" s="194"/>
      <c r="L24666" s="195"/>
      <c r="M24666" s="196"/>
      <c r="N24666" s="197"/>
      <c r="O24666" s="197"/>
      <c r="P24666" s="231"/>
    </row>
    <row r="24667" spans="2:16">
      <c r="B24667" s="351"/>
      <c r="C24667" s="435"/>
      <c r="D24667" s="399"/>
      <c r="E24667" s="400"/>
      <c r="G24667" s="401"/>
      <c r="H24667" s="401"/>
      <c r="I24667" s="401"/>
      <c r="J24667" s="194"/>
      <c r="K24667" s="194"/>
      <c r="L24667" s="195"/>
      <c r="M24667" s="196"/>
      <c r="N24667" s="197"/>
      <c r="O24667" s="197"/>
      <c r="P24667" s="231"/>
    </row>
    <row r="24668" spans="2:16">
      <c r="B24668" s="351"/>
      <c r="C24668" s="435"/>
      <c r="D24668" s="399"/>
      <c r="E24668" s="400"/>
      <c r="G24668" s="401"/>
      <c r="H24668" s="401"/>
      <c r="I24668" s="401"/>
      <c r="J24668" s="194"/>
      <c r="K24668" s="194"/>
      <c r="L24668" s="195"/>
      <c r="M24668" s="196"/>
      <c r="N24668" s="197"/>
      <c r="O24668" s="197"/>
      <c r="P24668" s="231"/>
    </row>
    <row r="24669" spans="2:16">
      <c r="B24669" s="351"/>
      <c r="C24669" s="435"/>
      <c r="D24669" s="399"/>
      <c r="E24669" s="400"/>
      <c r="G24669" s="401"/>
      <c r="H24669" s="401"/>
      <c r="I24669" s="401"/>
      <c r="J24669" s="194"/>
      <c r="K24669" s="194"/>
      <c r="L24669" s="195"/>
      <c r="M24669" s="196"/>
      <c r="N24669" s="197"/>
      <c r="O24669" s="197"/>
      <c r="P24669" s="231"/>
    </row>
    <row r="24670" spans="2:16">
      <c r="B24670" s="351"/>
      <c r="C24670" s="435"/>
      <c r="D24670" s="399"/>
      <c r="E24670" s="400"/>
      <c r="G24670" s="401"/>
      <c r="H24670" s="401"/>
      <c r="I24670" s="401"/>
      <c r="J24670" s="194"/>
      <c r="K24670" s="194"/>
      <c r="L24670" s="195"/>
      <c r="M24670" s="196"/>
      <c r="N24670" s="197"/>
      <c r="O24670" s="197"/>
      <c r="P24670" s="231"/>
    </row>
    <row r="24671" spans="2:16">
      <c r="B24671" s="351"/>
      <c r="C24671" s="435"/>
      <c r="D24671" s="399"/>
      <c r="E24671" s="400"/>
      <c r="G24671" s="401"/>
      <c r="H24671" s="401"/>
      <c r="I24671" s="401"/>
      <c r="J24671" s="194"/>
      <c r="K24671" s="194"/>
      <c r="L24671" s="195"/>
      <c r="M24671" s="196"/>
      <c r="N24671" s="197"/>
      <c r="O24671" s="197"/>
      <c r="P24671" s="231"/>
    </row>
    <row r="24672" spans="2:16">
      <c r="B24672" s="351"/>
      <c r="C24672" s="435"/>
      <c r="D24672" s="399"/>
      <c r="E24672" s="400"/>
      <c r="G24672" s="401"/>
      <c r="H24672" s="401"/>
      <c r="I24672" s="401"/>
      <c r="J24672" s="194"/>
      <c r="K24672" s="194"/>
      <c r="L24672" s="195"/>
      <c r="M24672" s="196"/>
      <c r="N24672" s="197"/>
      <c r="O24672" s="197"/>
      <c r="P24672" s="231"/>
    </row>
    <row r="24673" spans="2:16">
      <c r="B24673" s="351"/>
      <c r="C24673" s="435"/>
      <c r="D24673" s="399"/>
      <c r="E24673" s="400"/>
      <c r="G24673" s="401"/>
      <c r="H24673" s="401"/>
      <c r="I24673" s="401"/>
      <c r="J24673" s="194"/>
      <c r="K24673" s="194"/>
      <c r="L24673" s="195"/>
      <c r="M24673" s="196"/>
      <c r="N24673" s="197"/>
      <c r="O24673" s="197"/>
      <c r="P24673" s="231"/>
    </row>
    <row r="24674" spans="2:16">
      <c r="B24674" s="351"/>
      <c r="C24674" s="435"/>
      <c r="D24674" s="399"/>
      <c r="E24674" s="400"/>
      <c r="G24674" s="401"/>
      <c r="H24674" s="401"/>
      <c r="I24674" s="401"/>
      <c r="J24674" s="194"/>
      <c r="K24674" s="194"/>
      <c r="L24674" s="195"/>
      <c r="M24674" s="196"/>
      <c r="N24674" s="197"/>
      <c r="O24674" s="197"/>
      <c r="P24674" s="231"/>
    </row>
    <row r="24675" spans="2:16">
      <c r="B24675" s="351"/>
      <c r="C24675" s="435"/>
      <c r="D24675" s="399"/>
      <c r="E24675" s="400"/>
      <c r="G24675" s="401"/>
      <c r="H24675" s="401"/>
      <c r="I24675" s="401"/>
      <c r="J24675" s="194"/>
      <c r="K24675" s="194"/>
      <c r="L24675" s="195"/>
      <c r="M24675" s="196"/>
      <c r="N24675" s="197"/>
      <c r="O24675" s="197"/>
      <c r="P24675" s="231"/>
    </row>
    <row r="24676" spans="2:16">
      <c r="B24676" s="351"/>
      <c r="C24676" s="435"/>
      <c r="D24676" s="399"/>
      <c r="E24676" s="400"/>
      <c r="G24676" s="401"/>
      <c r="H24676" s="401"/>
      <c r="I24676" s="401"/>
      <c r="J24676" s="194"/>
      <c r="K24676" s="194"/>
      <c r="L24676" s="195"/>
      <c r="M24676" s="196"/>
      <c r="N24676" s="197"/>
      <c r="O24676" s="197"/>
      <c r="P24676" s="231"/>
    </row>
    <row r="24677" spans="2:16">
      <c r="B24677" s="351"/>
      <c r="C24677" s="435"/>
      <c r="D24677" s="399"/>
      <c r="E24677" s="400"/>
      <c r="G24677" s="401"/>
      <c r="H24677" s="401"/>
      <c r="I24677" s="401"/>
      <c r="J24677" s="194"/>
      <c r="K24677" s="194"/>
      <c r="L24677" s="195"/>
      <c r="M24677" s="196"/>
      <c r="N24677" s="197"/>
      <c r="O24677" s="197"/>
      <c r="P24677" s="231"/>
    </row>
    <row r="24678" spans="2:16">
      <c r="B24678" s="351"/>
      <c r="C24678" s="435"/>
      <c r="D24678" s="399"/>
      <c r="E24678" s="400"/>
      <c r="G24678" s="401"/>
      <c r="H24678" s="401"/>
      <c r="I24678" s="401"/>
      <c r="J24678" s="194"/>
      <c r="K24678" s="194"/>
      <c r="L24678" s="195"/>
      <c r="M24678" s="196"/>
      <c r="N24678" s="197"/>
      <c r="O24678" s="197"/>
      <c r="P24678" s="231"/>
    </row>
    <row r="24679" spans="2:16">
      <c r="B24679" s="351"/>
      <c r="C24679" s="435"/>
      <c r="D24679" s="399"/>
      <c r="E24679" s="400"/>
      <c r="G24679" s="401"/>
      <c r="H24679" s="401"/>
      <c r="I24679" s="401"/>
      <c r="J24679" s="194"/>
      <c r="K24679" s="194"/>
      <c r="L24679" s="195"/>
      <c r="M24679" s="196"/>
      <c r="N24679" s="197"/>
      <c r="O24679" s="197"/>
      <c r="P24679" s="231"/>
    </row>
    <row r="24680" spans="2:16">
      <c r="B24680" s="351"/>
      <c r="C24680" s="435"/>
      <c r="D24680" s="399"/>
      <c r="E24680" s="400"/>
      <c r="G24680" s="401"/>
      <c r="H24680" s="401"/>
      <c r="I24680" s="401"/>
      <c r="J24680" s="194"/>
      <c r="K24680" s="194"/>
      <c r="L24680" s="195"/>
      <c r="M24680" s="196"/>
      <c r="N24680" s="197"/>
      <c r="O24680" s="197"/>
      <c r="P24680" s="231"/>
    </row>
    <row r="24681" spans="2:16">
      <c r="B24681" s="351"/>
      <c r="C24681" s="435"/>
      <c r="D24681" s="399"/>
      <c r="E24681" s="400"/>
      <c r="G24681" s="401"/>
      <c r="H24681" s="401"/>
      <c r="I24681" s="401"/>
      <c r="J24681" s="194"/>
      <c r="K24681" s="194"/>
      <c r="L24681" s="195"/>
      <c r="M24681" s="196"/>
      <c r="N24681" s="197"/>
      <c r="O24681" s="197"/>
      <c r="P24681" s="231"/>
    </row>
    <row r="24682" spans="2:16">
      <c r="B24682" s="351"/>
      <c r="C24682" s="435"/>
      <c r="D24682" s="399"/>
      <c r="E24682" s="400"/>
      <c r="G24682" s="401"/>
      <c r="H24682" s="401"/>
      <c r="I24682" s="401"/>
      <c r="J24682" s="194"/>
      <c r="K24682" s="194"/>
      <c r="L24682" s="195"/>
      <c r="M24682" s="196"/>
      <c r="N24682" s="197"/>
      <c r="O24682" s="197"/>
      <c r="P24682" s="231"/>
    </row>
    <row r="24683" spans="2:16">
      <c r="B24683" s="351"/>
      <c r="C24683" s="435"/>
      <c r="D24683" s="399"/>
      <c r="E24683" s="400"/>
      <c r="G24683" s="401"/>
      <c r="H24683" s="401"/>
      <c r="I24683" s="401"/>
      <c r="J24683" s="194"/>
      <c r="K24683" s="194"/>
      <c r="L24683" s="195"/>
      <c r="M24683" s="196"/>
      <c r="N24683" s="197"/>
      <c r="O24683" s="197"/>
      <c r="P24683" s="231"/>
    </row>
    <row r="24684" spans="2:16">
      <c r="B24684" s="351"/>
      <c r="C24684" s="435"/>
      <c r="D24684" s="399"/>
      <c r="E24684" s="400"/>
      <c r="G24684" s="401"/>
      <c r="H24684" s="401"/>
      <c r="I24684" s="401"/>
      <c r="J24684" s="194"/>
      <c r="K24684" s="194"/>
      <c r="L24684" s="195"/>
      <c r="M24684" s="196"/>
      <c r="N24684" s="197"/>
      <c r="O24684" s="197"/>
      <c r="P24684" s="231"/>
    </row>
    <row r="24685" spans="2:16">
      <c r="B24685" s="351"/>
      <c r="C24685" s="435"/>
      <c r="D24685" s="399"/>
      <c r="E24685" s="400"/>
      <c r="G24685" s="401"/>
      <c r="H24685" s="401"/>
      <c r="I24685" s="401"/>
      <c r="J24685" s="194"/>
      <c r="K24685" s="194"/>
      <c r="L24685" s="195"/>
      <c r="M24685" s="196"/>
      <c r="N24685" s="197"/>
      <c r="O24685" s="197"/>
      <c r="P24685" s="231"/>
    </row>
    <row r="24686" spans="2:16">
      <c r="B24686" s="351"/>
      <c r="C24686" s="435"/>
      <c r="D24686" s="399"/>
      <c r="E24686" s="400"/>
      <c r="G24686" s="401"/>
      <c r="H24686" s="401"/>
      <c r="I24686" s="401"/>
      <c r="J24686" s="194"/>
      <c r="K24686" s="194"/>
      <c r="L24686" s="195"/>
      <c r="M24686" s="196"/>
      <c r="N24686" s="197"/>
      <c r="O24686" s="197"/>
      <c r="P24686" s="231"/>
    </row>
    <row r="24687" spans="2:16">
      <c r="B24687" s="351"/>
      <c r="C24687" s="435"/>
      <c r="D24687" s="399"/>
      <c r="E24687" s="400"/>
      <c r="G24687" s="401"/>
      <c r="H24687" s="401"/>
      <c r="I24687" s="401"/>
      <c r="J24687" s="194"/>
      <c r="K24687" s="194"/>
      <c r="L24687" s="195"/>
      <c r="M24687" s="196"/>
      <c r="N24687" s="197"/>
      <c r="O24687" s="197"/>
      <c r="P24687" s="231"/>
    </row>
    <row r="24688" spans="2:16">
      <c r="B24688" s="351"/>
      <c r="C24688" s="435"/>
      <c r="D24688" s="399"/>
      <c r="E24688" s="400"/>
      <c r="G24688" s="401"/>
      <c r="H24688" s="401"/>
      <c r="I24688" s="401"/>
      <c r="J24688" s="194"/>
      <c r="K24688" s="194"/>
      <c r="L24688" s="195"/>
      <c r="M24688" s="196"/>
      <c r="N24688" s="197"/>
      <c r="O24688" s="197"/>
      <c r="P24688" s="231"/>
    </row>
    <row r="24689" spans="2:16">
      <c r="B24689" s="351"/>
      <c r="C24689" s="435"/>
      <c r="D24689" s="399"/>
      <c r="E24689" s="400"/>
      <c r="G24689" s="401"/>
      <c r="H24689" s="401"/>
      <c r="I24689" s="401"/>
      <c r="J24689" s="194"/>
      <c r="K24689" s="194"/>
      <c r="L24689" s="195"/>
      <c r="M24689" s="196"/>
      <c r="N24689" s="197"/>
      <c r="O24689" s="197"/>
      <c r="P24689" s="231"/>
    </row>
    <row r="24690" spans="2:16">
      <c r="B24690" s="351"/>
      <c r="C24690" s="435"/>
      <c r="D24690" s="399"/>
      <c r="E24690" s="400"/>
      <c r="G24690" s="401"/>
      <c r="H24690" s="401"/>
      <c r="I24690" s="401"/>
      <c r="J24690" s="194"/>
      <c r="K24690" s="194"/>
      <c r="L24690" s="195"/>
      <c r="M24690" s="196"/>
      <c r="N24690" s="197"/>
      <c r="O24690" s="197"/>
      <c r="P24690" s="231"/>
    </row>
    <row r="24691" spans="2:16">
      <c r="B24691" s="351"/>
      <c r="C24691" s="435"/>
      <c r="D24691" s="399"/>
      <c r="E24691" s="400"/>
      <c r="G24691" s="401"/>
      <c r="H24691" s="401"/>
      <c r="I24691" s="401"/>
      <c r="J24691" s="194"/>
      <c r="K24691" s="194"/>
      <c r="L24691" s="195"/>
      <c r="M24691" s="196"/>
      <c r="N24691" s="197"/>
      <c r="O24691" s="197"/>
      <c r="P24691" s="231"/>
    </row>
    <row r="24692" spans="2:16">
      <c r="B24692" s="351"/>
      <c r="C24692" s="435"/>
      <c r="D24692" s="399"/>
      <c r="E24692" s="400"/>
      <c r="G24692" s="401"/>
      <c r="H24692" s="401"/>
      <c r="I24692" s="401"/>
      <c r="J24692" s="194"/>
      <c r="K24692" s="194"/>
      <c r="L24692" s="195"/>
      <c r="M24692" s="196"/>
      <c r="N24692" s="197"/>
      <c r="O24692" s="197"/>
      <c r="P24692" s="231"/>
    </row>
    <row r="24693" spans="2:16">
      <c r="B24693" s="402"/>
      <c r="C24693" s="435"/>
      <c r="D24693" s="404"/>
      <c r="E24693" s="405"/>
      <c r="G24693" s="406"/>
      <c r="H24693" s="406"/>
      <c r="I24693" s="406"/>
      <c r="J24693" s="194"/>
      <c r="K24693" s="194"/>
      <c r="L24693" s="195"/>
      <c r="M24693" s="196"/>
      <c r="N24693" s="197"/>
      <c r="O24693" s="197"/>
      <c r="P24693" s="221"/>
    </row>
    <row r="24694" spans="2:16">
      <c r="B24694" s="351"/>
      <c r="C24694" s="435"/>
      <c r="D24694" s="399"/>
      <c r="E24694" s="400"/>
      <c r="G24694" s="401"/>
      <c r="H24694" s="401"/>
      <c r="I24694" s="401"/>
      <c r="J24694" s="194"/>
      <c r="K24694" s="194"/>
      <c r="L24694" s="195"/>
      <c r="M24694" s="196"/>
      <c r="N24694" s="197"/>
      <c r="O24694" s="197"/>
      <c r="P24694" s="231"/>
    </row>
    <row r="24695" spans="2:16">
      <c r="B24695" s="351"/>
      <c r="C24695" s="435"/>
      <c r="D24695" s="399"/>
      <c r="E24695" s="400"/>
      <c r="G24695" s="401"/>
      <c r="H24695" s="401"/>
      <c r="I24695" s="401"/>
      <c r="J24695" s="194"/>
      <c r="K24695" s="194"/>
      <c r="L24695" s="195"/>
      <c r="M24695" s="196"/>
      <c r="N24695" s="197"/>
      <c r="O24695" s="197"/>
      <c r="P24695" s="231"/>
    </row>
    <row r="24696" spans="2:16">
      <c r="B24696" s="351"/>
      <c r="C24696" s="435"/>
      <c r="D24696" s="399"/>
      <c r="E24696" s="400"/>
      <c r="G24696" s="401"/>
      <c r="H24696" s="401"/>
      <c r="I24696" s="401"/>
      <c r="J24696" s="194"/>
      <c r="K24696" s="194"/>
      <c r="L24696" s="195"/>
      <c r="M24696" s="196"/>
      <c r="N24696" s="197"/>
      <c r="O24696" s="197"/>
      <c r="P24696" s="231"/>
    </row>
    <row r="24697" spans="2:16">
      <c r="B24697" s="351"/>
      <c r="C24697" s="435"/>
      <c r="D24697" s="399"/>
      <c r="E24697" s="400"/>
      <c r="G24697" s="401"/>
      <c r="H24697" s="401"/>
      <c r="I24697" s="401"/>
      <c r="J24697" s="194"/>
      <c r="K24697" s="194"/>
      <c r="L24697" s="195"/>
      <c r="M24697" s="196"/>
      <c r="N24697" s="197"/>
      <c r="O24697" s="197"/>
      <c r="P24697" s="231"/>
    </row>
    <row r="24698" spans="2:16">
      <c r="B24698" s="351"/>
      <c r="C24698" s="435"/>
      <c r="D24698" s="399"/>
      <c r="E24698" s="400"/>
      <c r="G24698" s="401"/>
      <c r="H24698" s="401"/>
      <c r="I24698" s="401"/>
      <c r="J24698" s="194"/>
      <c r="K24698" s="194"/>
      <c r="L24698" s="195"/>
      <c r="M24698" s="196"/>
      <c r="N24698" s="197"/>
      <c r="O24698" s="197"/>
      <c r="P24698" s="231"/>
    </row>
    <row r="24699" spans="2:16">
      <c r="B24699" s="351"/>
      <c r="C24699" s="435"/>
      <c r="D24699" s="399"/>
      <c r="E24699" s="400"/>
      <c r="G24699" s="401"/>
      <c r="H24699" s="401"/>
      <c r="I24699" s="401"/>
      <c r="J24699" s="194"/>
      <c r="K24699" s="194"/>
      <c r="L24699" s="195"/>
      <c r="M24699" s="196"/>
      <c r="N24699" s="197"/>
      <c r="O24699" s="197"/>
      <c r="P24699" s="231"/>
    </row>
    <row r="24700" spans="2:16">
      <c r="B24700" s="351"/>
      <c r="C24700" s="435"/>
      <c r="D24700" s="399"/>
      <c r="E24700" s="400"/>
      <c r="G24700" s="401"/>
      <c r="H24700" s="401"/>
      <c r="I24700" s="401"/>
      <c r="J24700" s="194"/>
      <c r="K24700" s="194"/>
      <c r="L24700" s="195"/>
      <c r="M24700" s="196"/>
      <c r="N24700" s="197"/>
      <c r="O24700" s="197"/>
      <c r="P24700" s="231"/>
    </row>
    <row r="24701" spans="2:16">
      <c r="B24701" s="351"/>
      <c r="C24701" s="435"/>
      <c r="D24701" s="399"/>
      <c r="E24701" s="400"/>
      <c r="G24701" s="401"/>
      <c r="H24701" s="401"/>
      <c r="I24701" s="401"/>
      <c r="J24701" s="194"/>
      <c r="K24701" s="194"/>
      <c r="L24701" s="195"/>
      <c r="M24701" s="196"/>
      <c r="N24701" s="197"/>
      <c r="O24701" s="197"/>
      <c r="P24701" s="231"/>
    </row>
    <row r="24702" spans="2:16">
      <c r="B24702" s="351"/>
      <c r="C24702" s="435"/>
      <c r="D24702" s="399"/>
      <c r="E24702" s="400"/>
      <c r="G24702" s="401"/>
      <c r="H24702" s="401"/>
      <c r="I24702" s="401"/>
      <c r="J24702" s="194"/>
      <c r="K24702" s="194"/>
      <c r="L24702" s="195"/>
      <c r="M24702" s="196"/>
      <c r="N24702" s="197"/>
      <c r="O24702" s="197"/>
      <c r="P24702" s="231"/>
    </row>
    <row r="24703" spans="2:16">
      <c r="B24703" s="351"/>
      <c r="C24703" s="435"/>
      <c r="D24703" s="399"/>
      <c r="E24703" s="400"/>
      <c r="G24703" s="401"/>
      <c r="H24703" s="401"/>
      <c r="I24703" s="401"/>
      <c r="J24703" s="194"/>
      <c r="K24703" s="194"/>
      <c r="L24703" s="195"/>
      <c r="M24703" s="196"/>
      <c r="N24703" s="197"/>
      <c r="O24703" s="197"/>
      <c r="P24703" s="231"/>
    </row>
    <row r="24704" spans="2:16">
      <c r="B24704" s="351"/>
      <c r="C24704" s="435"/>
      <c r="D24704" s="399"/>
      <c r="E24704" s="400"/>
      <c r="G24704" s="401"/>
      <c r="H24704" s="401"/>
      <c r="I24704" s="401"/>
      <c r="J24704" s="194"/>
      <c r="K24704" s="194"/>
      <c r="L24704" s="195"/>
      <c r="M24704" s="196"/>
      <c r="N24704" s="197"/>
      <c r="O24704" s="197"/>
      <c r="P24704" s="231"/>
    </row>
    <row r="24705" spans="2:16">
      <c r="B24705" s="351"/>
      <c r="C24705" s="435"/>
      <c r="D24705" s="399"/>
      <c r="E24705" s="400"/>
      <c r="G24705" s="401"/>
      <c r="H24705" s="401"/>
      <c r="I24705" s="401"/>
      <c r="J24705" s="194"/>
      <c r="K24705" s="194"/>
      <c r="L24705" s="195"/>
      <c r="M24705" s="196"/>
      <c r="N24705" s="197"/>
      <c r="O24705" s="197"/>
      <c r="P24705" s="231"/>
    </row>
    <row r="24706" spans="2:16">
      <c r="B24706" s="351"/>
      <c r="C24706" s="435"/>
      <c r="D24706" s="399"/>
      <c r="E24706" s="400"/>
      <c r="G24706" s="401"/>
      <c r="H24706" s="401"/>
      <c r="I24706" s="401"/>
      <c r="J24706" s="194"/>
      <c r="K24706" s="194"/>
      <c r="L24706" s="195"/>
      <c r="M24706" s="196"/>
      <c r="N24706" s="197"/>
      <c r="O24706" s="197"/>
      <c r="P24706" s="231"/>
    </row>
    <row r="24707" spans="2:16">
      <c r="B24707" s="351"/>
      <c r="C24707" s="435"/>
      <c r="D24707" s="399"/>
      <c r="E24707" s="400"/>
      <c r="G24707" s="401"/>
      <c r="H24707" s="401"/>
      <c r="I24707" s="401"/>
      <c r="J24707" s="194"/>
      <c r="K24707" s="194"/>
      <c r="L24707" s="195"/>
      <c r="M24707" s="196"/>
      <c r="N24707" s="197"/>
      <c r="O24707" s="197"/>
      <c r="P24707" s="231"/>
    </row>
    <row r="24708" spans="2:16">
      <c r="B24708" s="351"/>
      <c r="C24708" s="435"/>
      <c r="D24708" s="399"/>
      <c r="E24708" s="400"/>
      <c r="G24708" s="401"/>
      <c r="H24708" s="401"/>
      <c r="I24708" s="401"/>
      <c r="J24708" s="194"/>
      <c r="K24708" s="194"/>
      <c r="L24708" s="195"/>
      <c r="M24708" s="196"/>
      <c r="N24708" s="197"/>
      <c r="O24708" s="197"/>
      <c r="P24708" s="231"/>
    </row>
    <row r="24709" spans="2:16">
      <c r="B24709" s="351"/>
      <c r="C24709" s="435"/>
      <c r="D24709" s="399"/>
      <c r="E24709" s="400"/>
      <c r="G24709" s="401"/>
      <c r="H24709" s="401"/>
      <c r="I24709" s="401"/>
      <c r="J24709" s="194"/>
      <c r="K24709" s="194"/>
      <c r="L24709" s="195"/>
      <c r="M24709" s="196"/>
      <c r="N24709" s="197"/>
      <c r="O24709" s="197"/>
      <c r="P24709" s="231"/>
    </row>
    <row r="24710" spans="2:16">
      <c r="B24710" s="351"/>
      <c r="C24710" s="435"/>
      <c r="D24710" s="399"/>
      <c r="E24710" s="400"/>
      <c r="G24710" s="401"/>
      <c r="H24710" s="401"/>
      <c r="I24710" s="401"/>
      <c r="J24710" s="194"/>
      <c r="K24710" s="194"/>
      <c r="L24710" s="195"/>
      <c r="M24710" s="196"/>
      <c r="N24710" s="197"/>
      <c r="O24710" s="197"/>
      <c r="P24710" s="231"/>
    </row>
    <row r="24711" spans="2:16">
      <c r="B24711" s="351"/>
      <c r="C24711" s="435"/>
      <c r="D24711" s="399"/>
      <c r="E24711" s="400"/>
      <c r="G24711" s="401"/>
      <c r="H24711" s="401"/>
      <c r="I24711" s="401"/>
      <c r="J24711" s="194"/>
      <c r="K24711" s="194"/>
      <c r="L24711" s="195"/>
      <c r="M24711" s="196"/>
      <c r="N24711" s="197"/>
      <c r="O24711" s="197"/>
      <c r="P24711" s="231"/>
    </row>
    <row r="24712" spans="2:16">
      <c r="B24712" s="351"/>
      <c r="C24712" s="435"/>
      <c r="D24712" s="399"/>
      <c r="E24712" s="400"/>
      <c r="G24712" s="401"/>
      <c r="H24712" s="401"/>
      <c r="I24712" s="401"/>
      <c r="J24712" s="194"/>
      <c r="K24712" s="194"/>
      <c r="L24712" s="195"/>
      <c r="M24712" s="196"/>
      <c r="N24712" s="197"/>
      <c r="O24712" s="197"/>
      <c r="P24712" s="231"/>
    </row>
    <row r="24713" spans="2:16">
      <c r="B24713" s="351"/>
      <c r="C24713" s="435"/>
      <c r="D24713" s="399"/>
      <c r="E24713" s="400"/>
      <c r="G24713" s="401"/>
      <c r="H24713" s="401"/>
      <c r="I24713" s="401"/>
      <c r="J24713" s="194"/>
      <c r="K24713" s="194"/>
      <c r="L24713" s="195"/>
      <c r="M24713" s="196"/>
      <c r="N24713" s="197"/>
      <c r="O24713" s="197"/>
      <c r="P24713" s="231"/>
    </row>
    <row r="24714" spans="2:16">
      <c r="B24714" s="351"/>
      <c r="C24714" s="435"/>
      <c r="D24714" s="399"/>
      <c r="E24714" s="400"/>
      <c r="G24714" s="401"/>
      <c r="H24714" s="401"/>
      <c r="I24714" s="401"/>
      <c r="J24714" s="194"/>
      <c r="K24714" s="194"/>
      <c r="L24714" s="195"/>
      <c r="M24714" s="196"/>
      <c r="N24714" s="197"/>
      <c r="O24714" s="197"/>
      <c r="P24714" s="231"/>
    </row>
    <row r="24715" spans="2:16">
      <c r="B24715" s="351"/>
      <c r="C24715" s="435"/>
      <c r="D24715" s="399"/>
      <c r="E24715" s="400"/>
      <c r="G24715" s="401"/>
      <c r="H24715" s="401"/>
      <c r="I24715" s="401"/>
      <c r="J24715" s="194"/>
      <c r="K24715" s="194"/>
      <c r="L24715" s="195"/>
      <c r="M24715" s="196"/>
      <c r="N24715" s="197"/>
      <c r="O24715" s="197"/>
      <c r="P24715" s="231"/>
    </row>
    <row r="24716" spans="2:16">
      <c r="B24716" s="351"/>
      <c r="C24716" s="435"/>
      <c r="D24716" s="399"/>
      <c r="E24716" s="400"/>
      <c r="G24716" s="401"/>
      <c r="H24716" s="401"/>
      <c r="I24716" s="401"/>
      <c r="J24716" s="194"/>
      <c r="K24716" s="194"/>
      <c r="L24716" s="195"/>
      <c r="M24716" s="196"/>
      <c r="N24716" s="197"/>
      <c r="O24716" s="197"/>
      <c r="P24716" s="231"/>
    </row>
    <row r="24717" spans="2:16">
      <c r="B24717" s="351"/>
      <c r="C24717" s="435"/>
      <c r="D24717" s="399"/>
      <c r="E24717" s="400"/>
      <c r="G24717" s="401"/>
      <c r="H24717" s="401"/>
      <c r="I24717" s="401"/>
      <c r="J24717" s="194"/>
      <c r="K24717" s="194"/>
      <c r="L24717" s="195"/>
      <c r="M24717" s="196"/>
      <c r="N24717" s="197"/>
      <c r="O24717" s="197"/>
      <c r="P24717" s="231"/>
    </row>
    <row r="24718" spans="2:16">
      <c r="B24718" s="351"/>
      <c r="C24718" s="435"/>
      <c r="D24718" s="399"/>
      <c r="E24718" s="400"/>
      <c r="G24718" s="401"/>
      <c r="H24718" s="401"/>
      <c r="I24718" s="401"/>
      <c r="J24718" s="194"/>
      <c r="K24718" s="194"/>
      <c r="L24718" s="195"/>
      <c r="M24718" s="196"/>
      <c r="N24718" s="197"/>
      <c r="O24718" s="197"/>
      <c r="P24718" s="231"/>
    </row>
    <row r="24719" spans="2:16">
      <c r="B24719" s="351"/>
      <c r="C24719" s="435"/>
      <c r="D24719" s="399"/>
      <c r="E24719" s="400"/>
      <c r="G24719" s="401"/>
      <c r="H24719" s="401"/>
      <c r="I24719" s="401"/>
      <c r="J24719" s="194"/>
      <c r="K24719" s="194"/>
      <c r="L24719" s="195"/>
      <c r="M24719" s="196"/>
      <c r="N24719" s="197"/>
      <c r="O24719" s="197"/>
      <c r="P24719" s="231"/>
    </row>
    <row r="24720" spans="2:16">
      <c r="B24720" s="351"/>
      <c r="C24720" s="435"/>
      <c r="D24720" s="399"/>
      <c r="E24720" s="400"/>
      <c r="G24720" s="401"/>
      <c r="H24720" s="401"/>
      <c r="I24720" s="401"/>
      <c r="J24720" s="194"/>
      <c r="K24720" s="194"/>
      <c r="L24720" s="195"/>
      <c r="M24720" s="196"/>
      <c r="N24720" s="197"/>
      <c r="O24720" s="197"/>
      <c r="P24720" s="231"/>
    </row>
    <row r="24721" spans="2:16">
      <c r="B24721" s="351"/>
      <c r="C24721" s="435"/>
      <c r="D24721" s="399"/>
      <c r="E24721" s="400"/>
      <c r="G24721" s="401"/>
      <c r="H24721" s="401"/>
      <c r="I24721" s="401"/>
      <c r="J24721" s="194"/>
      <c r="K24721" s="194"/>
      <c r="L24721" s="195"/>
      <c r="M24721" s="196"/>
      <c r="N24721" s="197"/>
      <c r="O24721" s="197"/>
      <c r="P24721" s="231"/>
    </row>
    <row r="24722" spans="2:16">
      <c r="B24722" s="351"/>
      <c r="C24722" s="435"/>
      <c r="D24722" s="399"/>
      <c r="E24722" s="400"/>
      <c r="G24722" s="401"/>
      <c r="H24722" s="401"/>
      <c r="I24722" s="401"/>
      <c r="J24722" s="194"/>
      <c r="K24722" s="194"/>
      <c r="L24722" s="195"/>
      <c r="M24722" s="196"/>
      <c r="N24722" s="197"/>
      <c r="O24722" s="197"/>
      <c r="P24722" s="231"/>
    </row>
    <row r="24723" spans="2:16">
      <c r="B24723" s="351"/>
      <c r="C24723" s="435"/>
      <c r="D24723" s="399"/>
      <c r="E24723" s="400"/>
      <c r="G24723" s="401"/>
      <c r="H24723" s="401"/>
      <c r="I24723" s="401"/>
      <c r="J24723" s="194"/>
      <c r="K24723" s="194"/>
      <c r="L24723" s="195"/>
      <c r="M24723" s="196"/>
      <c r="N24723" s="197"/>
      <c r="O24723" s="197"/>
      <c r="P24723" s="231"/>
    </row>
    <row r="24724" spans="2:16">
      <c r="B24724" s="351"/>
      <c r="C24724" s="435"/>
      <c r="D24724" s="399"/>
      <c r="E24724" s="400"/>
      <c r="G24724" s="401"/>
      <c r="H24724" s="401"/>
      <c r="I24724" s="401"/>
      <c r="J24724" s="194"/>
      <c r="K24724" s="194"/>
      <c r="L24724" s="195"/>
      <c r="M24724" s="196"/>
      <c r="N24724" s="197"/>
      <c r="O24724" s="197"/>
      <c r="P24724" s="231"/>
    </row>
    <row r="24725" spans="2:16">
      <c r="B24725" s="402"/>
      <c r="C24725" s="435"/>
      <c r="D24725" s="404"/>
      <c r="E24725" s="405"/>
      <c r="G24725" s="406"/>
      <c r="H24725" s="406"/>
      <c r="I24725" s="406"/>
      <c r="J24725" s="194"/>
      <c r="K24725" s="194"/>
      <c r="L24725" s="195"/>
      <c r="M24725" s="196"/>
      <c r="N24725" s="197"/>
      <c r="O24725" s="197"/>
      <c r="P24725" s="221"/>
    </row>
    <row r="24726" spans="2:16">
      <c r="B24726" s="351"/>
      <c r="C24726" s="435"/>
      <c r="D24726" s="399"/>
      <c r="E24726" s="400"/>
      <c r="G24726" s="401"/>
      <c r="H24726" s="401"/>
      <c r="I24726" s="401"/>
      <c r="J24726" s="194"/>
      <c r="K24726" s="194"/>
      <c r="L24726" s="195"/>
      <c r="M24726" s="196"/>
      <c r="N24726" s="197"/>
      <c r="O24726" s="197"/>
      <c r="P24726" s="231"/>
    </row>
    <row r="24727" spans="2:16">
      <c r="B24727" s="351"/>
      <c r="C24727" s="435"/>
      <c r="D24727" s="399"/>
      <c r="E24727" s="400"/>
      <c r="G24727" s="401"/>
      <c r="H24727" s="401"/>
      <c r="I24727" s="401"/>
      <c r="J24727" s="194"/>
      <c r="K24727" s="194"/>
      <c r="L24727" s="195"/>
      <c r="M24727" s="196"/>
      <c r="N24727" s="197"/>
      <c r="O24727" s="197"/>
      <c r="P24727" s="231"/>
    </row>
    <row r="24728" spans="2:16">
      <c r="B24728" s="351"/>
      <c r="C24728" s="435"/>
      <c r="D24728" s="399"/>
      <c r="E24728" s="400"/>
      <c r="G24728" s="401"/>
      <c r="H24728" s="401"/>
      <c r="I24728" s="401"/>
      <c r="J24728" s="194"/>
      <c r="K24728" s="194"/>
      <c r="L24728" s="195"/>
      <c r="M24728" s="196"/>
      <c r="N24728" s="197"/>
      <c r="O24728" s="197"/>
      <c r="P24728" s="231"/>
    </row>
    <row r="24729" spans="2:16">
      <c r="B24729" s="351"/>
      <c r="C24729" s="435"/>
      <c r="D24729" s="399"/>
      <c r="E24729" s="400"/>
      <c r="G24729" s="401"/>
      <c r="H24729" s="401"/>
      <c r="I24729" s="401"/>
      <c r="J24729" s="194"/>
      <c r="K24729" s="194"/>
      <c r="L24729" s="195"/>
      <c r="M24729" s="196"/>
      <c r="N24729" s="197"/>
      <c r="O24729" s="197"/>
      <c r="P24729" s="231"/>
    </row>
    <row r="24730" spans="2:16">
      <c r="B24730" s="351"/>
      <c r="C24730" s="435"/>
      <c r="D24730" s="399"/>
      <c r="E24730" s="400"/>
      <c r="G24730" s="401"/>
      <c r="H24730" s="401"/>
      <c r="I24730" s="401"/>
      <c r="J24730" s="194"/>
      <c r="K24730" s="194"/>
      <c r="L24730" s="195"/>
      <c r="M24730" s="196"/>
      <c r="N24730" s="197"/>
      <c r="O24730" s="197"/>
      <c r="P24730" s="231"/>
    </row>
    <row r="24731" spans="2:16">
      <c r="B24731" s="351"/>
      <c r="C24731" s="435"/>
      <c r="D24731" s="399"/>
      <c r="E24731" s="400"/>
      <c r="G24731" s="401"/>
      <c r="H24731" s="401"/>
      <c r="I24731" s="401"/>
      <c r="J24731" s="194"/>
      <c r="K24731" s="194"/>
      <c r="L24731" s="195"/>
      <c r="M24731" s="196"/>
      <c r="N24731" s="197"/>
      <c r="O24731" s="197"/>
      <c r="P24731" s="231"/>
    </row>
    <row r="24732" spans="2:16">
      <c r="B24732" s="351"/>
      <c r="C24732" s="435"/>
      <c r="D24732" s="399"/>
      <c r="E24732" s="400"/>
      <c r="G24732" s="401"/>
      <c r="H24732" s="401"/>
      <c r="I24732" s="401"/>
      <c r="J24732" s="194"/>
      <c r="K24732" s="194"/>
      <c r="L24732" s="195"/>
      <c r="M24732" s="196"/>
      <c r="N24732" s="197"/>
      <c r="O24732" s="197"/>
      <c r="P24732" s="231"/>
    </row>
    <row r="24733" spans="2:16">
      <c r="B24733" s="351"/>
      <c r="C24733" s="435"/>
      <c r="D24733" s="399"/>
      <c r="E24733" s="400"/>
      <c r="G24733" s="401"/>
      <c r="H24733" s="401"/>
      <c r="I24733" s="401"/>
      <c r="J24733" s="194"/>
      <c r="K24733" s="194"/>
      <c r="L24733" s="195"/>
      <c r="M24733" s="196"/>
      <c r="N24733" s="197"/>
      <c r="O24733" s="197"/>
      <c r="P24733" s="231"/>
    </row>
    <row r="24734" spans="2:16">
      <c r="B24734" s="351"/>
      <c r="C24734" s="435"/>
      <c r="D24734" s="399"/>
      <c r="E24734" s="400"/>
      <c r="G24734" s="401"/>
      <c r="H24734" s="401"/>
      <c r="I24734" s="401"/>
      <c r="J24734" s="194"/>
      <c r="K24734" s="194"/>
      <c r="L24734" s="195"/>
      <c r="M24734" s="196"/>
      <c r="N24734" s="197"/>
      <c r="O24734" s="197"/>
      <c r="P24734" s="231"/>
    </row>
    <row r="24735" spans="2:16">
      <c r="B24735" s="351"/>
      <c r="C24735" s="435"/>
      <c r="D24735" s="399"/>
      <c r="E24735" s="400"/>
      <c r="G24735" s="401"/>
      <c r="H24735" s="401"/>
      <c r="I24735" s="401"/>
      <c r="J24735" s="194"/>
      <c r="K24735" s="194"/>
      <c r="L24735" s="195"/>
      <c r="M24735" s="196"/>
      <c r="N24735" s="197"/>
      <c r="O24735" s="197"/>
      <c r="P24735" s="231"/>
    </row>
    <row r="24736" spans="2:16">
      <c r="B24736" s="351"/>
      <c r="C24736" s="435"/>
      <c r="D24736" s="399"/>
      <c r="E24736" s="400"/>
      <c r="G24736" s="401"/>
      <c r="H24736" s="401"/>
      <c r="I24736" s="401"/>
      <c r="J24736" s="194"/>
      <c r="K24736" s="194"/>
      <c r="L24736" s="195"/>
      <c r="M24736" s="196"/>
      <c r="N24736" s="197"/>
      <c r="O24736" s="197"/>
      <c r="P24736" s="231"/>
    </row>
    <row r="24737" spans="2:16">
      <c r="B24737" s="351"/>
      <c r="C24737" s="435"/>
      <c r="D24737" s="399"/>
      <c r="E24737" s="400"/>
      <c r="G24737" s="401"/>
      <c r="H24737" s="401"/>
      <c r="I24737" s="401"/>
      <c r="J24737" s="194"/>
      <c r="K24737" s="194"/>
      <c r="L24737" s="195"/>
      <c r="M24737" s="196"/>
      <c r="N24737" s="197"/>
      <c r="O24737" s="197"/>
      <c r="P24737" s="231"/>
    </row>
    <row r="24738" spans="2:16">
      <c r="B24738" s="351"/>
      <c r="C24738" s="435"/>
      <c r="D24738" s="399"/>
      <c r="E24738" s="400"/>
      <c r="G24738" s="401"/>
      <c r="H24738" s="401"/>
      <c r="I24738" s="401"/>
      <c r="J24738" s="194"/>
      <c r="K24738" s="194"/>
      <c r="L24738" s="195"/>
      <c r="M24738" s="196"/>
      <c r="N24738" s="197"/>
      <c r="O24738" s="197"/>
      <c r="P24738" s="231"/>
    </row>
    <row r="24739" spans="2:16">
      <c r="B24739" s="351"/>
      <c r="C24739" s="435"/>
      <c r="D24739" s="399"/>
      <c r="E24739" s="400"/>
      <c r="G24739" s="401"/>
      <c r="H24739" s="401"/>
      <c r="I24739" s="401"/>
      <c r="J24739" s="194"/>
      <c r="K24739" s="194"/>
      <c r="L24739" s="195"/>
      <c r="M24739" s="196"/>
      <c r="N24739" s="197"/>
      <c r="O24739" s="197"/>
      <c r="P24739" s="231"/>
    </row>
    <row r="24740" spans="2:16">
      <c r="B24740" s="351"/>
      <c r="C24740" s="435"/>
      <c r="D24740" s="399"/>
      <c r="E24740" s="400"/>
      <c r="G24740" s="401"/>
      <c r="H24740" s="401"/>
      <c r="I24740" s="401"/>
      <c r="J24740" s="194"/>
      <c r="K24740" s="194"/>
      <c r="L24740" s="195"/>
      <c r="M24740" s="196"/>
      <c r="N24740" s="197"/>
      <c r="O24740" s="197"/>
      <c r="P24740" s="231"/>
    </row>
    <row r="24741" spans="2:16">
      <c r="B24741" s="351"/>
      <c r="C24741" s="435"/>
      <c r="D24741" s="399"/>
      <c r="E24741" s="400"/>
      <c r="G24741" s="401"/>
      <c r="H24741" s="401"/>
      <c r="I24741" s="401"/>
      <c r="J24741" s="194"/>
      <c r="K24741" s="194"/>
      <c r="L24741" s="195"/>
      <c r="M24741" s="196"/>
      <c r="N24741" s="197"/>
      <c r="O24741" s="197"/>
      <c r="P24741" s="231"/>
    </row>
    <row r="24742" spans="2:16">
      <c r="B24742" s="351"/>
      <c r="C24742" s="435"/>
      <c r="D24742" s="399"/>
      <c r="E24742" s="400"/>
      <c r="G24742" s="401"/>
      <c r="H24742" s="401"/>
      <c r="I24742" s="401"/>
      <c r="J24742" s="194"/>
      <c r="K24742" s="194"/>
      <c r="L24742" s="195"/>
      <c r="M24742" s="196"/>
      <c r="N24742" s="197"/>
      <c r="O24742" s="197"/>
      <c r="P24742" s="231"/>
    </row>
    <row r="24743" spans="2:16">
      <c r="B24743" s="351"/>
      <c r="C24743" s="435"/>
      <c r="D24743" s="399"/>
      <c r="E24743" s="400"/>
      <c r="G24743" s="401"/>
      <c r="H24743" s="401"/>
      <c r="I24743" s="401"/>
      <c r="J24743" s="194"/>
      <c r="K24743" s="194"/>
      <c r="L24743" s="195"/>
      <c r="M24743" s="196"/>
      <c r="N24743" s="197"/>
      <c r="O24743" s="197"/>
      <c r="P24743" s="231"/>
    </row>
    <row r="24744" spans="2:16">
      <c r="B24744" s="351"/>
      <c r="C24744" s="435"/>
      <c r="D24744" s="399"/>
      <c r="E24744" s="400"/>
      <c r="G24744" s="401"/>
      <c r="H24744" s="401"/>
      <c r="I24744" s="401"/>
      <c r="J24744" s="194"/>
      <c r="K24744" s="194"/>
      <c r="L24744" s="195"/>
      <c r="M24744" s="196"/>
      <c r="N24744" s="197"/>
      <c r="O24744" s="197"/>
      <c r="P24744" s="231"/>
    </row>
    <row r="24745" spans="2:16">
      <c r="B24745" s="351"/>
      <c r="C24745" s="435"/>
      <c r="D24745" s="399"/>
      <c r="E24745" s="400"/>
      <c r="G24745" s="401"/>
      <c r="H24745" s="401"/>
      <c r="I24745" s="401"/>
      <c r="J24745" s="194"/>
      <c r="K24745" s="194"/>
      <c r="L24745" s="195"/>
      <c r="M24745" s="196"/>
      <c r="N24745" s="197"/>
      <c r="O24745" s="197"/>
      <c r="P24745" s="231"/>
    </row>
    <row r="24746" spans="2:16">
      <c r="B24746" s="351"/>
      <c r="C24746" s="435"/>
      <c r="D24746" s="399"/>
      <c r="E24746" s="400"/>
      <c r="G24746" s="401"/>
      <c r="H24746" s="401"/>
      <c r="I24746" s="401"/>
      <c r="J24746" s="194"/>
      <c r="K24746" s="194"/>
      <c r="L24746" s="195"/>
      <c r="M24746" s="196"/>
      <c r="N24746" s="197"/>
      <c r="O24746" s="197"/>
      <c r="P24746" s="231"/>
    </row>
    <row r="24747" spans="2:16">
      <c r="B24747" s="351"/>
      <c r="C24747" s="435"/>
      <c r="D24747" s="399"/>
      <c r="E24747" s="400"/>
      <c r="G24747" s="401"/>
      <c r="H24747" s="401"/>
      <c r="I24747" s="401"/>
      <c r="J24747" s="194"/>
      <c r="K24747" s="194"/>
      <c r="L24747" s="195"/>
      <c r="M24747" s="196"/>
      <c r="N24747" s="197"/>
      <c r="O24747" s="197"/>
      <c r="P24747" s="231"/>
    </row>
    <row r="24748" spans="2:16">
      <c r="B24748" s="351"/>
      <c r="C24748" s="435"/>
      <c r="D24748" s="399"/>
      <c r="E24748" s="400"/>
      <c r="G24748" s="401"/>
      <c r="H24748" s="401"/>
      <c r="I24748" s="401"/>
      <c r="J24748" s="194"/>
      <c r="K24748" s="194"/>
      <c r="L24748" s="195"/>
      <c r="M24748" s="196"/>
      <c r="N24748" s="197"/>
      <c r="O24748" s="197"/>
      <c r="P24748" s="231"/>
    </row>
    <row r="24749" spans="2:16">
      <c r="B24749" s="351"/>
      <c r="C24749" s="435"/>
      <c r="D24749" s="399"/>
      <c r="E24749" s="400"/>
      <c r="G24749" s="401"/>
      <c r="H24749" s="401"/>
      <c r="I24749" s="401"/>
      <c r="J24749" s="194"/>
      <c r="K24749" s="194"/>
      <c r="L24749" s="195"/>
      <c r="M24749" s="196"/>
      <c r="N24749" s="197"/>
      <c r="O24749" s="197"/>
      <c r="P24749" s="231"/>
    </row>
    <row r="24750" spans="2:16">
      <c r="B24750" s="351"/>
      <c r="C24750" s="435"/>
      <c r="D24750" s="399"/>
      <c r="E24750" s="400"/>
      <c r="G24750" s="401"/>
      <c r="H24750" s="401"/>
      <c r="I24750" s="401"/>
      <c r="J24750" s="194"/>
      <c r="K24750" s="194"/>
      <c r="L24750" s="195"/>
      <c r="M24750" s="196"/>
      <c r="N24750" s="197"/>
      <c r="O24750" s="197"/>
      <c r="P24750" s="231"/>
    </row>
    <row r="24751" spans="2:16">
      <c r="B24751" s="351"/>
      <c r="C24751" s="435"/>
      <c r="D24751" s="399"/>
      <c r="E24751" s="400"/>
      <c r="G24751" s="401"/>
      <c r="H24751" s="401"/>
      <c r="I24751" s="401"/>
      <c r="J24751" s="194"/>
      <c r="K24751" s="194"/>
      <c r="L24751" s="195"/>
      <c r="M24751" s="196"/>
      <c r="N24751" s="197"/>
      <c r="O24751" s="197"/>
      <c r="P24751" s="231"/>
    </row>
    <row r="24752" spans="2:16">
      <c r="B24752" s="351"/>
      <c r="C24752" s="435"/>
      <c r="D24752" s="399"/>
      <c r="E24752" s="400"/>
      <c r="G24752" s="401"/>
      <c r="H24752" s="401"/>
      <c r="I24752" s="401"/>
      <c r="J24752" s="194"/>
      <c r="K24752" s="194"/>
      <c r="L24752" s="195"/>
      <c r="M24752" s="196"/>
      <c r="N24752" s="197"/>
      <c r="O24752" s="197"/>
      <c r="P24752" s="231"/>
    </row>
    <row r="24753" spans="2:16">
      <c r="B24753" s="351"/>
      <c r="C24753" s="435"/>
      <c r="D24753" s="399"/>
      <c r="E24753" s="400"/>
      <c r="G24753" s="401"/>
      <c r="H24753" s="401"/>
      <c r="I24753" s="401"/>
      <c r="J24753" s="194"/>
      <c r="K24753" s="194"/>
      <c r="L24753" s="195"/>
      <c r="M24753" s="196"/>
      <c r="N24753" s="197"/>
      <c r="O24753" s="197"/>
      <c r="P24753" s="231"/>
    </row>
    <row r="24754" spans="2:16">
      <c r="B24754" s="351"/>
      <c r="C24754" s="435"/>
      <c r="D24754" s="399"/>
      <c r="E24754" s="400"/>
      <c r="G24754" s="401"/>
      <c r="H24754" s="401"/>
      <c r="I24754" s="401"/>
      <c r="J24754" s="194"/>
      <c r="K24754" s="194"/>
      <c r="L24754" s="195"/>
      <c r="M24754" s="196"/>
      <c r="N24754" s="197"/>
      <c r="O24754" s="197"/>
      <c r="P24754" s="231"/>
    </row>
    <row r="24755" spans="2:16">
      <c r="B24755" s="351"/>
      <c r="C24755" s="435"/>
      <c r="D24755" s="399"/>
      <c r="E24755" s="400"/>
      <c r="G24755" s="401"/>
      <c r="H24755" s="401"/>
      <c r="I24755" s="401"/>
      <c r="J24755" s="194"/>
      <c r="K24755" s="194"/>
      <c r="L24755" s="195"/>
      <c r="M24755" s="196"/>
      <c r="N24755" s="197"/>
      <c r="O24755" s="197"/>
      <c r="P24755" s="231"/>
    </row>
    <row r="24756" spans="2:16">
      <c r="B24756" s="351"/>
      <c r="C24756" s="435"/>
      <c r="D24756" s="399"/>
      <c r="E24756" s="400"/>
      <c r="G24756" s="401"/>
      <c r="H24756" s="401"/>
      <c r="I24756" s="401"/>
      <c r="J24756" s="194"/>
      <c r="K24756" s="194"/>
      <c r="L24756" s="195"/>
      <c r="M24756" s="196"/>
      <c r="N24756" s="197"/>
      <c r="O24756" s="197"/>
      <c r="P24756" s="231"/>
    </row>
    <row r="24757" spans="2:16">
      <c r="B24757" s="351"/>
      <c r="C24757" s="435"/>
      <c r="D24757" s="399"/>
      <c r="E24757" s="400"/>
      <c r="G24757" s="401"/>
      <c r="H24757" s="401"/>
      <c r="I24757" s="401"/>
      <c r="J24757" s="194"/>
      <c r="K24757" s="194"/>
      <c r="L24757" s="195"/>
      <c r="M24757" s="196"/>
      <c r="N24757" s="197"/>
      <c r="O24757" s="197"/>
      <c r="P24757" s="231"/>
    </row>
    <row r="24758" spans="2:16">
      <c r="B24758" s="351"/>
      <c r="C24758" s="435"/>
      <c r="D24758" s="399"/>
      <c r="E24758" s="400"/>
      <c r="G24758" s="401"/>
      <c r="H24758" s="401"/>
      <c r="I24758" s="401"/>
      <c r="J24758" s="194"/>
      <c r="K24758" s="194"/>
      <c r="L24758" s="195"/>
      <c r="M24758" s="196"/>
      <c r="N24758" s="197"/>
      <c r="O24758" s="197"/>
      <c r="P24758" s="231"/>
    </row>
    <row r="24759" spans="2:16">
      <c r="B24759" s="351"/>
      <c r="C24759" s="435"/>
      <c r="D24759" s="399"/>
      <c r="E24759" s="400"/>
      <c r="G24759" s="401"/>
      <c r="H24759" s="401"/>
      <c r="I24759" s="401"/>
      <c r="J24759" s="194"/>
      <c r="K24759" s="194"/>
      <c r="L24759" s="195"/>
      <c r="M24759" s="196"/>
      <c r="N24759" s="197"/>
      <c r="O24759" s="197"/>
      <c r="P24759" s="231"/>
    </row>
    <row r="24760" spans="2:16">
      <c r="B24760" s="351"/>
      <c r="C24760" s="435"/>
      <c r="D24760" s="399"/>
      <c r="E24760" s="400"/>
      <c r="G24760" s="401"/>
      <c r="H24760" s="401"/>
      <c r="I24760" s="401"/>
      <c r="J24760" s="194"/>
      <c r="K24760" s="194"/>
      <c r="L24760" s="195"/>
      <c r="M24760" s="196"/>
      <c r="N24760" s="197"/>
      <c r="O24760" s="197"/>
      <c r="P24760" s="231"/>
    </row>
    <row r="24761" spans="2:16">
      <c r="B24761" s="351"/>
      <c r="C24761" s="435"/>
      <c r="D24761" s="399"/>
      <c r="E24761" s="400"/>
      <c r="G24761" s="401"/>
      <c r="H24761" s="401"/>
      <c r="I24761" s="401"/>
      <c r="J24761" s="194"/>
      <c r="K24761" s="194"/>
      <c r="L24761" s="195"/>
      <c r="M24761" s="196"/>
      <c r="N24761" s="197"/>
      <c r="O24761" s="197"/>
      <c r="P24761" s="231"/>
    </row>
    <row r="24762" spans="2:16">
      <c r="B24762" s="351"/>
      <c r="C24762" s="435"/>
      <c r="D24762" s="399"/>
      <c r="E24762" s="400"/>
      <c r="G24762" s="401"/>
      <c r="H24762" s="401"/>
      <c r="I24762" s="401"/>
      <c r="J24762" s="194"/>
      <c r="K24762" s="194"/>
      <c r="L24762" s="195"/>
      <c r="M24762" s="196"/>
      <c r="N24762" s="197"/>
      <c r="O24762" s="197"/>
      <c r="P24762" s="231"/>
    </row>
    <row r="24763" spans="2:16">
      <c r="B24763" s="351"/>
      <c r="C24763" s="435"/>
      <c r="D24763" s="399"/>
      <c r="E24763" s="400"/>
      <c r="G24763" s="401"/>
      <c r="H24763" s="401"/>
      <c r="I24763" s="401"/>
      <c r="J24763" s="194"/>
      <c r="K24763" s="194"/>
      <c r="L24763" s="195"/>
      <c r="M24763" s="196"/>
      <c r="N24763" s="197"/>
      <c r="O24763" s="197"/>
      <c r="P24763" s="231"/>
    </row>
    <row r="24764" spans="2:16">
      <c r="B24764" s="351"/>
      <c r="C24764" s="435"/>
      <c r="D24764" s="399"/>
      <c r="E24764" s="400"/>
      <c r="G24764" s="401"/>
      <c r="H24764" s="401"/>
      <c r="I24764" s="401"/>
      <c r="J24764" s="194"/>
      <c r="K24764" s="194"/>
      <c r="L24764" s="195"/>
      <c r="M24764" s="196"/>
      <c r="N24764" s="197"/>
      <c r="O24764" s="197"/>
      <c r="P24764" s="231"/>
    </row>
    <row r="24765" spans="2:16">
      <c r="B24765" s="351"/>
      <c r="C24765" s="435"/>
      <c r="D24765" s="399"/>
      <c r="E24765" s="400"/>
      <c r="G24765" s="401"/>
      <c r="H24765" s="401"/>
      <c r="I24765" s="401"/>
      <c r="J24765" s="194"/>
      <c r="K24765" s="194"/>
      <c r="L24765" s="195"/>
      <c r="M24765" s="196"/>
      <c r="N24765" s="197"/>
      <c r="O24765" s="197"/>
      <c r="P24765" s="231"/>
    </row>
    <row r="24766" spans="2:16">
      <c r="B24766" s="351"/>
      <c r="C24766" s="435"/>
      <c r="D24766" s="399"/>
      <c r="E24766" s="400"/>
      <c r="G24766" s="401"/>
      <c r="H24766" s="401"/>
      <c r="I24766" s="401"/>
      <c r="J24766" s="194"/>
      <c r="K24766" s="194"/>
      <c r="L24766" s="195"/>
      <c r="M24766" s="196"/>
      <c r="N24766" s="197"/>
      <c r="O24766" s="197"/>
      <c r="P24766" s="231"/>
    </row>
    <row r="24767" spans="2:16">
      <c r="B24767" s="351"/>
      <c r="C24767" s="435"/>
      <c r="D24767" s="399"/>
      <c r="E24767" s="400"/>
      <c r="G24767" s="401"/>
      <c r="H24767" s="401"/>
      <c r="I24767" s="401"/>
      <c r="J24767" s="194"/>
      <c r="K24767" s="194"/>
      <c r="L24767" s="195"/>
      <c r="M24767" s="196"/>
      <c r="N24767" s="197"/>
      <c r="O24767" s="197"/>
      <c r="P24767" s="231"/>
    </row>
    <row r="24768" spans="2:16">
      <c r="B24768" s="351"/>
      <c r="C24768" s="435"/>
      <c r="D24768" s="399"/>
      <c r="E24768" s="400"/>
      <c r="G24768" s="401"/>
      <c r="H24768" s="401"/>
      <c r="I24768" s="401"/>
      <c r="J24768" s="194"/>
      <c r="K24768" s="194"/>
      <c r="L24768" s="195"/>
      <c r="M24768" s="196"/>
      <c r="N24768" s="197"/>
      <c r="O24768" s="197"/>
      <c r="P24768" s="231"/>
    </row>
    <row r="24769" spans="2:16">
      <c r="B24769" s="351"/>
      <c r="C24769" s="435"/>
      <c r="D24769" s="399"/>
      <c r="E24769" s="400"/>
      <c r="G24769" s="401"/>
      <c r="H24769" s="401"/>
      <c r="I24769" s="401"/>
      <c r="J24769" s="194"/>
      <c r="K24769" s="194"/>
      <c r="L24769" s="195"/>
      <c r="M24769" s="196"/>
      <c r="N24769" s="197"/>
      <c r="O24769" s="197"/>
      <c r="P24769" s="231"/>
    </row>
    <row r="24770" spans="2:16">
      <c r="B24770" s="351"/>
      <c r="C24770" s="435"/>
      <c r="D24770" s="399"/>
      <c r="E24770" s="400"/>
      <c r="G24770" s="401"/>
      <c r="H24770" s="401"/>
      <c r="I24770" s="401"/>
      <c r="J24770" s="194"/>
      <c r="K24770" s="194"/>
      <c r="L24770" s="195"/>
      <c r="M24770" s="196"/>
      <c r="N24770" s="197"/>
      <c r="O24770" s="197"/>
      <c r="P24770" s="231"/>
    </row>
    <row r="24771" spans="2:16">
      <c r="B24771" s="351"/>
      <c r="C24771" s="435"/>
      <c r="D24771" s="399"/>
      <c r="E24771" s="400"/>
      <c r="G24771" s="401"/>
      <c r="H24771" s="401"/>
      <c r="I24771" s="401"/>
      <c r="J24771" s="194"/>
      <c r="K24771" s="194"/>
      <c r="L24771" s="195"/>
      <c r="M24771" s="196"/>
      <c r="N24771" s="197"/>
      <c r="O24771" s="197"/>
      <c r="P24771" s="231"/>
    </row>
    <row r="24772" spans="2:16">
      <c r="B24772" s="351"/>
      <c r="C24772" s="435"/>
      <c r="D24772" s="399"/>
      <c r="E24772" s="400"/>
      <c r="G24772" s="401"/>
      <c r="H24772" s="401"/>
      <c r="I24772" s="401"/>
      <c r="J24772" s="194"/>
      <c r="K24772" s="194"/>
      <c r="L24772" s="195"/>
      <c r="M24772" s="196"/>
      <c r="N24772" s="197"/>
      <c r="O24772" s="197"/>
      <c r="P24772" s="231"/>
    </row>
    <row r="24773" spans="2:16">
      <c r="B24773" s="351"/>
      <c r="C24773" s="435"/>
      <c r="D24773" s="399"/>
      <c r="E24773" s="400"/>
      <c r="G24773" s="401"/>
      <c r="H24773" s="401"/>
      <c r="I24773" s="401"/>
      <c r="J24773" s="194"/>
      <c r="K24773" s="194"/>
      <c r="L24773" s="195"/>
      <c r="M24773" s="196"/>
      <c r="N24773" s="197"/>
      <c r="O24773" s="197"/>
      <c r="P24773" s="231"/>
    </row>
    <row r="24774" spans="2:16">
      <c r="B24774" s="351"/>
      <c r="C24774" s="435"/>
      <c r="D24774" s="399"/>
      <c r="E24774" s="400"/>
      <c r="G24774" s="401"/>
      <c r="H24774" s="401"/>
      <c r="I24774" s="401"/>
      <c r="J24774" s="194"/>
      <c r="K24774" s="194"/>
      <c r="L24774" s="195"/>
      <c r="M24774" s="196"/>
      <c r="N24774" s="197"/>
      <c r="O24774" s="197"/>
      <c r="P24774" s="231"/>
    </row>
    <row r="24775" spans="2:16">
      <c r="B24775" s="351"/>
      <c r="C24775" s="435"/>
      <c r="D24775" s="399"/>
      <c r="E24775" s="400"/>
      <c r="G24775" s="401"/>
      <c r="H24775" s="401"/>
      <c r="I24775" s="401"/>
      <c r="J24775" s="194"/>
      <c r="K24775" s="194"/>
      <c r="L24775" s="195"/>
      <c r="M24775" s="196"/>
      <c r="N24775" s="197"/>
      <c r="O24775" s="197"/>
      <c r="P24775" s="231"/>
    </row>
    <row r="24776" spans="2:16">
      <c r="B24776" s="351"/>
      <c r="C24776" s="435"/>
      <c r="D24776" s="399"/>
      <c r="E24776" s="400"/>
      <c r="G24776" s="401"/>
      <c r="H24776" s="401"/>
      <c r="I24776" s="401"/>
      <c r="J24776" s="194"/>
      <c r="K24776" s="194"/>
      <c r="L24776" s="195"/>
      <c r="M24776" s="196"/>
      <c r="N24776" s="197"/>
      <c r="O24776" s="197"/>
      <c r="P24776" s="231"/>
    </row>
    <row r="24777" spans="2:16">
      <c r="B24777" s="351"/>
      <c r="C24777" s="435"/>
      <c r="D24777" s="399"/>
      <c r="E24777" s="400"/>
      <c r="G24777" s="401"/>
      <c r="H24777" s="401"/>
      <c r="I24777" s="401"/>
      <c r="J24777" s="194"/>
      <c r="K24777" s="194"/>
      <c r="L24777" s="195"/>
      <c r="M24777" s="196"/>
      <c r="N24777" s="197"/>
      <c r="O24777" s="197"/>
      <c r="P24777" s="231"/>
    </row>
    <row r="24778" spans="2:16">
      <c r="B24778" s="351"/>
      <c r="C24778" s="435"/>
      <c r="D24778" s="399"/>
      <c r="E24778" s="400"/>
      <c r="G24778" s="401"/>
      <c r="H24778" s="401"/>
      <c r="I24778" s="401"/>
      <c r="J24778" s="194"/>
      <c r="K24778" s="194"/>
      <c r="L24778" s="195"/>
      <c r="M24778" s="196"/>
      <c r="N24778" s="197"/>
      <c r="O24778" s="197"/>
      <c r="P24778" s="231"/>
    </row>
    <row r="24779" spans="2:16">
      <c r="B24779" s="351"/>
      <c r="C24779" s="435"/>
      <c r="D24779" s="399"/>
      <c r="E24779" s="400"/>
      <c r="G24779" s="401"/>
      <c r="H24779" s="401"/>
      <c r="I24779" s="401"/>
      <c r="J24779" s="194"/>
      <c r="K24779" s="194"/>
      <c r="L24779" s="195"/>
      <c r="M24779" s="196"/>
      <c r="N24779" s="197"/>
      <c r="O24779" s="197"/>
      <c r="P24779" s="231"/>
    </row>
    <row r="24780" spans="2:16">
      <c r="B24780" s="351"/>
      <c r="C24780" s="435"/>
      <c r="D24780" s="399"/>
      <c r="E24780" s="400"/>
      <c r="G24780" s="401"/>
      <c r="H24780" s="401"/>
      <c r="I24780" s="401"/>
      <c r="J24780" s="194"/>
      <c r="K24780" s="194"/>
      <c r="L24780" s="195"/>
      <c r="M24780" s="196"/>
      <c r="N24780" s="197"/>
      <c r="O24780" s="197"/>
      <c r="P24780" s="231"/>
    </row>
    <row r="24781" spans="2:16">
      <c r="B24781" s="351"/>
      <c r="C24781" s="435"/>
      <c r="D24781" s="399"/>
      <c r="E24781" s="400"/>
      <c r="G24781" s="401"/>
      <c r="H24781" s="401"/>
      <c r="I24781" s="401"/>
      <c r="J24781" s="194"/>
      <c r="K24781" s="194"/>
      <c r="L24781" s="195"/>
      <c r="M24781" s="196"/>
      <c r="N24781" s="197"/>
      <c r="O24781" s="197"/>
      <c r="P24781" s="231"/>
    </row>
    <row r="24782" spans="2:16">
      <c r="B24782" s="351"/>
      <c r="C24782" s="435"/>
      <c r="D24782" s="399"/>
      <c r="E24782" s="400"/>
      <c r="G24782" s="401"/>
      <c r="H24782" s="401"/>
      <c r="I24782" s="401"/>
      <c r="J24782" s="194"/>
      <c r="K24782" s="194"/>
      <c r="L24782" s="195"/>
      <c r="M24782" s="196"/>
      <c r="N24782" s="197"/>
      <c r="O24782" s="197"/>
      <c r="P24782" s="231"/>
    </row>
    <row r="24783" spans="2:16">
      <c r="B24783" s="351"/>
      <c r="C24783" s="435"/>
      <c r="D24783" s="399"/>
      <c r="E24783" s="400"/>
      <c r="G24783" s="401"/>
      <c r="H24783" s="401"/>
      <c r="I24783" s="401"/>
      <c r="J24783" s="194"/>
      <c r="K24783" s="194"/>
      <c r="L24783" s="195"/>
      <c r="M24783" s="196"/>
      <c r="N24783" s="197"/>
      <c r="O24783" s="197"/>
      <c r="P24783" s="231"/>
    </row>
    <row r="24784" spans="2:16">
      <c r="B24784" s="351"/>
      <c r="C24784" s="435"/>
      <c r="D24784" s="399"/>
      <c r="E24784" s="400"/>
      <c r="G24784" s="401"/>
      <c r="H24784" s="401"/>
      <c r="I24784" s="401"/>
      <c r="J24784" s="194"/>
      <c r="K24784" s="194"/>
      <c r="L24784" s="195"/>
      <c r="M24784" s="196"/>
      <c r="N24784" s="197"/>
      <c r="O24784" s="197"/>
      <c r="P24784" s="231"/>
    </row>
    <row r="24785" spans="2:16">
      <c r="B24785" s="351"/>
      <c r="C24785" s="435"/>
      <c r="D24785" s="399"/>
      <c r="E24785" s="400"/>
      <c r="G24785" s="401"/>
      <c r="H24785" s="401"/>
      <c r="I24785" s="401"/>
      <c r="J24785" s="194"/>
      <c r="K24785" s="194"/>
      <c r="L24785" s="195"/>
      <c r="M24785" s="196"/>
      <c r="N24785" s="197"/>
      <c r="O24785" s="197"/>
      <c r="P24785" s="231"/>
    </row>
    <row r="24786" spans="2:16">
      <c r="B24786" s="351"/>
      <c r="C24786" s="435"/>
      <c r="D24786" s="399"/>
      <c r="E24786" s="400"/>
      <c r="G24786" s="401"/>
      <c r="H24786" s="401"/>
      <c r="I24786" s="401"/>
      <c r="J24786" s="194"/>
      <c r="K24786" s="194"/>
      <c r="L24786" s="195"/>
      <c r="M24786" s="196"/>
      <c r="N24786" s="197"/>
      <c r="O24786" s="197"/>
      <c r="P24786" s="231"/>
    </row>
    <row r="24787" spans="2:16">
      <c r="B24787" s="351"/>
      <c r="C24787" s="435"/>
      <c r="D24787" s="399"/>
      <c r="E24787" s="400"/>
      <c r="G24787" s="401"/>
      <c r="H24787" s="401"/>
      <c r="I24787" s="401"/>
      <c r="J24787" s="194"/>
      <c r="K24787" s="194"/>
      <c r="L24787" s="195"/>
      <c r="M24787" s="196"/>
      <c r="N24787" s="197"/>
      <c r="O24787" s="197"/>
      <c r="P24787" s="231"/>
    </row>
    <row r="24788" spans="2:16">
      <c r="B24788" s="351"/>
      <c r="C24788" s="435"/>
      <c r="D24788" s="399"/>
      <c r="E24788" s="400"/>
      <c r="G24788" s="401"/>
      <c r="H24788" s="401"/>
      <c r="I24788" s="401"/>
      <c r="J24788" s="194"/>
      <c r="K24788" s="194"/>
      <c r="L24788" s="195"/>
      <c r="M24788" s="196"/>
      <c r="N24788" s="197"/>
      <c r="O24788" s="197"/>
      <c r="P24788" s="231"/>
    </row>
    <row r="24789" spans="2:16">
      <c r="B24789" s="351"/>
      <c r="C24789" s="435"/>
      <c r="D24789" s="399"/>
      <c r="E24789" s="400"/>
      <c r="G24789" s="401"/>
      <c r="H24789" s="401"/>
      <c r="I24789" s="401"/>
      <c r="J24789" s="194"/>
      <c r="K24789" s="194"/>
      <c r="L24789" s="195"/>
      <c r="M24789" s="196"/>
      <c r="N24789" s="197"/>
      <c r="O24789" s="197"/>
      <c r="P24789" s="231"/>
    </row>
    <row r="24790" spans="2:16">
      <c r="B24790" s="351"/>
      <c r="C24790" s="435"/>
      <c r="D24790" s="399"/>
      <c r="E24790" s="400"/>
      <c r="G24790" s="401"/>
      <c r="H24790" s="401"/>
      <c r="I24790" s="401"/>
      <c r="J24790" s="194"/>
      <c r="K24790" s="194"/>
      <c r="L24790" s="195"/>
      <c r="M24790" s="196"/>
      <c r="N24790" s="197"/>
      <c r="O24790" s="197"/>
      <c r="P24790" s="231"/>
    </row>
    <row r="24791" spans="2:16">
      <c r="B24791" s="351"/>
      <c r="C24791" s="435"/>
      <c r="D24791" s="399"/>
      <c r="E24791" s="400"/>
      <c r="G24791" s="401"/>
      <c r="H24791" s="401"/>
      <c r="I24791" s="401"/>
      <c r="J24791" s="194"/>
      <c r="K24791" s="194"/>
      <c r="L24791" s="195"/>
      <c r="M24791" s="196"/>
      <c r="N24791" s="197"/>
      <c r="O24791" s="197"/>
      <c r="P24791" s="231"/>
    </row>
    <row r="24792" spans="2:16">
      <c r="B24792" s="351"/>
      <c r="C24792" s="435"/>
      <c r="D24792" s="399"/>
      <c r="E24792" s="400"/>
      <c r="G24792" s="401"/>
      <c r="H24792" s="401"/>
      <c r="I24792" s="401"/>
      <c r="J24792" s="194"/>
      <c r="K24792" s="194"/>
      <c r="L24792" s="195"/>
      <c r="M24792" s="196"/>
      <c r="N24792" s="197"/>
      <c r="O24792" s="197"/>
      <c r="P24792" s="231"/>
    </row>
    <row r="24793" spans="2:16">
      <c r="B24793" s="351"/>
      <c r="C24793" s="435"/>
      <c r="D24793" s="399"/>
      <c r="E24793" s="400"/>
      <c r="G24793" s="401"/>
      <c r="H24793" s="401"/>
      <c r="I24793" s="401"/>
      <c r="J24793" s="194"/>
      <c r="K24793" s="194"/>
      <c r="L24793" s="195"/>
      <c r="M24793" s="196"/>
      <c r="N24793" s="197"/>
      <c r="O24793" s="197"/>
      <c r="P24793" s="231"/>
    </row>
    <row r="24794" spans="2:16">
      <c r="B24794" s="351"/>
      <c r="C24794" s="435"/>
      <c r="D24794" s="399"/>
      <c r="E24794" s="400"/>
      <c r="G24794" s="401"/>
      <c r="H24794" s="401"/>
      <c r="I24794" s="401"/>
      <c r="J24794" s="194"/>
      <c r="K24794" s="194"/>
      <c r="L24794" s="195"/>
      <c r="M24794" s="196"/>
      <c r="N24794" s="197"/>
      <c r="O24794" s="197"/>
      <c r="P24794" s="231"/>
    </row>
    <row r="24795" spans="2:16">
      <c r="B24795" s="351"/>
      <c r="C24795" s="435"/>
      <c r="D24795" s="399"/>
      <c r="E24795" s="400"/>
      <c r="G24795" s="401"/>
      <c r="H24795" s="401"/>
      <c r="I24795" s="401"/>
      <c r="J24795" s="194"/>
      <c r="K24795" s="194"/>
      <c r="L24795" s="195"/>
      <c r="M24795" s="196"/>
      <c r="N24795" s="197"/>
      <c r="O24795" s="197"/>
      <c r="P24795" s="231"/>
    </row>
    <row r="24796" spans="2:16">
      <c r="B24796" s="351"/>
      <c r="C24796" s="435"/>
      <c r="D24796" s="399"/>
      <c r="E24796" s="400"/>
      <c r="G24796" s="401"/>
      <c r="H24796" s="401"/>
      <c r="I24796" s="401"/>
      <c r="J24796" s="194"/>
      <c r="K24796" s="194"/>
      <c r="L24796" s="195"/>
      <c r="M24796" s="196"/>
      <c r="N24796" s="197"/>
      <c r="O24796" s="197"/>
      <c r="P24796" s="231"/>
    </row>
    <row r="24797" spans="2:16">
      <c r="B24797" s="351"/>
      <c r="C24797" s="435"/>
      <c r="D24797" s="399"/>
      <c r="E24797" s="400"/>
      <c r="G24797" s="401"/>
      <c r="H24797" s="401"/>
      <c r="I24797" s="401"/>
      <c r="J24797" s="194"/>
      <c r="K24797" s="194"/>
      <c r="L24797" s="195"/>
      <c r="M24797" s="196"/>
      <c r="N24797" s="197"/>
      <c r="O24797" s="197"/>
      <c r="P24797" s="231"/>
    </row>
    <row r="24798" spans="2:16">
      <c r="B24798" s="351"/>
      <c r="C24798" s="435"/>
      <c r="D24798" s="399"/>
      <c r="E24798" s="400"/>
      <c r="G24798" s="401"/>
      <c r="H24798" s="401"/>
      <c r="I24798" s="401"/>
      <c r="J24798" s="194"/>
      <c r="K24798" s="194"/>
      <c r="L24798" s="195"/>
      <c r="M24798" s="196"/>
      <c r="N24798" s="197"/>
      <c r="O24798" s="197"/>
      <c r="P24798" s="231"/>
    </row>
    <row r="24799" spans="2:16">
      <c r="B24799" s="351"/>
      <c r="C24799" s="435"/>
      <c r="D24799" s="399"/>
      <c r="E24799" s="400"/>
      <c r="G24799" s="401"/>
      <c r="H24799" s="401"/>
      <c r="I24799" s="401"/>
      <c r="J24799" s="194"/>
      <c r="K24799" s="194"/>
      <c r="L24799" s="195"/>
      <c r="M24799" s="196"/>
      <c r="N24799" s="197"/>
      <c r="O24799" s="197"/>
      <c r="P24799" s="231"/>
    </row>
    <row r="24800" spans="2:16">
      <c r="B24800" s="351"/>
      <c r="C24800" s="435"/>
      <c r="D24800" s="399"/>
      <c r="E24800" s="400"/>
      <c r="G24800" s="401"/>
      <c r="H24800" s="401"/>
      <c r="I24800" s="401"/>
      <c r="J24800" s="194"/>
      <c r="K24800" s="194"/>
      <c r="L24800" s="195"/>
      <c r="M24800" s="196"/>
      <c r="N24800" s="197"/>
      <c r="O24800" s="197"/>
      <c r="P24800" s="231"/>
    </row>
    <row r="24801" spans="2:16">
      <c r="B24801" s="351"/>
      <c r="C24801" s="435"/>
      <c r="D24801" s="399"/>
      <c r="E24801" s="400"/>
      <c r="G24801" s="401"/>
      <c r="H24801" s="401"/>
      <c r="I24801" s="401"/>
      <c r="J24801" s="194"/>
      <c r="K24801" s="194"/>
      <c r="L24801" s="195"/>
      <c r="M24801" s="196"/>
      <c r="N24801" s="197"/>
      <c r="O24801" s="197"/>
      <c r="P24801" s="231"/>
    </row>
    <row r="24802" spans="2:16">
      <c r="B24802" s="351"/>
      <c r="C24802" s="435"/>
      <c r="D24802" s="399"/>
      <c r="E24802" s="400"/>
      <c r="G24802" s="401"/>
      <c r="H24802" s="401"/>
      <c r="I24802" s="401"/>
      <c r="J24802" s="194"/>
      <c r="K24802" s="194"/>
      <c r="L24802" s="195"/>
      <c r="M24802" s="196"/>
      <c r="N24802" s="197"/>
      <c r="O24802" s="197"/>
      <c r="P24802" s="231"/>
    </row>
    <row r="24803" spans="2:16">
      <c r="B24803" s="351"/>
      <c r="C24803" s="435"/>
      <c r="D24803" s="399"/>
      <c r="E24803" s="400"/>
      <c r="G24803" s="401"/>
      <c r="H24803" s="401"/>
      <c r="I24803" s="401"/>
      <c r="J24803" s="194"/>
      <c r="K24803" s="194"/>
      <c r="L24803" s="195"/>
      <c r="M24803" s="196"/>
      <c r="N24803" s="197"/>
      <c r="O24803" s="197"/>
      <c r="P24803" s="231"/>
    </row>
    <row r="24804" spans="2:16">
      <c r="B24804" s="351"/>
      <c r="C24804" s="435"/>
      <c r="D24804" s="399"/>
      <c r="E24804" s="400"/>
      <c r="G24804" s="401"/>
      <c r="H24804" s="401"/>
      <c r="I24804" s="401"/>
      <c r="J24804" s="194"/>
      <c r="K24804" s="194"/>
      <c r="L24804" s="195"/>
      <c r="M24804" s="196"/>
      <c r="N24804" s="197"/>
      <c r="O24804" s="197"/>
      <c r="P24804" s="231"/>
    </row>
    <row r="24805" spans="2:16">
      <c r="B24805" s="351"/>
      <c r="C24805" s="435"/>
      <c r="D24805" s="399"/>
      <c r="E24805" s="400"/>
      <c r="G24805" s="401"/>
      <c r="H24805" s="401"/>
      <c r="I24805" s="401"/>
      <c r="J24805" s="194"/>
      <c r="K24805" s="194"/>
      <c r="L24805" s="195"/>
      <c r="M24805" s="196"/>
      <c r="N24805" s="197"/>
      <c r="O24805" s="197"/>
      <c r="P24805" s="231"/>
    </row>
    <row r="24806" spans="2:16">
      <c r="B24806" s="351"/>
      <c r="C24806" s="435"/>
      <c r="D24806" s="399"/>
      <c r="E24806" s="400"/>
      <c r="G24806" s="401"/>
      <c r="H24806" s="401"/>
      <c r="I24806" s="401"/>
      <c r="J24806" s="194"/>
      <c r="K24806" s="194"/>
      <c r="L24806" s="195"/>
      <c r="M24806" s="196"/>
      <c r="N24806" s="197"/>
      <c r="O24806" s="197"/>
      <c r="P24806" s="231"/>
    </row>
    <row r="24807" spans="2:16">
      <c r="B24807" s="351"/>
      <c r="C24807" s="435"/>
      <c r="D24807" s="399"/>
      <c r="E24807" s="400"/>
      <c r="G24807" s="401"/>
      <c r="H24807" s="401"/>
      <c r="I24807" s="401"/>
      <c r="J24807" s="194"/>
      <c r="K24807" s="194"/>
      <c r="L24807" s="195"/>
      <c r="M24807" s="196"/>
      <c r="N24807" s="197"/>
      <c r="O24807" s="197"/>
      <c r="P24807" s="231"/>
    </row>
    <row r="24808" spans="2:16">
      <c r="B24808" s="351"/>
      <c r="C24808" s="435"/>
      <c r="D24808" s="399"/>
      <c r="E24808" s="400"/>
      <c r="G24808" s="401"/>
      <c r="H24808" s="401"/>
      <c r="I24808" s="401"/>
      <c r="J24808" s="194"/>
      <c r="K24808" s="194"/>
      <c r="L24808" s="195"/>
      <c r="M24808" s="196"/>
      <c r="N24808" s="197"/>
      <c r="O24808" s="197"/>
      <c r="P24808" s="231"/>
    </row>
    <row r="24809" spans="2:16">
      <c r="B24809" s="351"/>
      <c r="C24809" s="435"/>
      <c r="D24809" s="399"/>
      <c r="E24809" s="400"/>
      <c r="G24809" s="401"/>
      <c r="H24809" s="401"/>
      <c r="I24809" s="401"/>
      <c r="J24809" s="194"/>
      <c r="K24809" s="194"/>
      <c r="L24809" s="195"/>
      <c r="M24809" s="196"/>
      <c r="N24809" s="197"/>
      <c r="O24809" s="197"/>
      <c r="P24809" s="231"/>
    </row>
    <row r="24810" spans="2:16">
      <c r="B24810" s="351"/>
      <c r="C24810" s="435"/>
      <c r="D24810" s="399"/>
      <c r="E24810" s="400"/>
      <c r="G24810" s="401"/>
      <c r="H24810" s="401"/>
      <c r="I24810" s="401"/>
      <c r="J24810" s="194"/>
      <c r="K24810" s="194"/>
      <c r="L24810" s="195"/>
      <c r="M24810" s="196"/>
      <c r="N24810" s="197"/>
      <c r="O24810" s="197"/>
      <c r="P24810" s="231"/>
    </row>
    <row r="24811" spans="2:16">
      <c r="B24811" s="351"/>
      <c r="C24811" s="435"/>
      <c r="D24811" s="399"/>
      <c r="E24811" s="400"/>
      <c r="G24811" s="401"/>
      <c r="H24811" s="401"/>
      <c r="I24811" s="401"/>
      <c r="J24811" s="194"/>
      <c r="K24811" s="194"/>
      <c r="L24811" s="195"/>
      <c r="M24811" s="196"/>
      <c r="N24811" s="197"/>
      <c r="O24811" s="197"/>
      <c r="P24811" s="231"/>
    </row>
    <row r="24812" spans="2:16">
      <c r="B24812" s="351"/>
      <c r="C24812" s="435"/>
      <c r="D24812" s="399"/>
      <c r="E24812" s="400"/>
      <c r="G24812" s="401"/>
      <c r="H24812" s="401"/>
      <c r="I24812" s="401"/>
      <c r="J24812" s="194"/>
      <c r="K24812" s="194"/>
      <c r="L24812" s="195"/>
      <c r="M24812" s="196"/>
      <c r="N24812" s="197"/>
      <c r="O24812" s="197"/>
      <c r="P24812" s="231"/>
    </row>
    <row r="24813" spans="2:16">
      <c r="B24813" s="351"/>
      <c r="C24813" s="435"/>
      <c r="D24813" s="399"/>
      <c r="E24813" s="400"/>
      <c r="G24813" s="401"/>
      <c r="H24813" s="401"/>
      <c r="I24813" s="401"/>
      <c r="J24813" s="194"/>
      <c r="K24813" s="194"/>
      <c r="L24813" s="195"/>
      <c r="M24813" s="196"/>
      <c r="N24813" s="197"/>
      <c r="O24813" s="197"/>
      <c r="P24813" s="231"/>
    </row>
    <row r="24814" spans="2:16">
      <c r="B24814" s="351"/>
      <c r="C24814" s="435"/>
      <c r="D24814" s="399"/>
      <c r="E24814" s="400"/>
      <c r="G24814" s="401"/>
      <c r="H24814" s="401"/>
      <c r="I24814" s="401"/>
      <c r="J24814" s="194"/>
      <c r="K24814" s="194"/>
      <c r="L24814" s="195"/>
      <c r="M24814" s="196"/>
      <c r="N24814" s="197"/>
      <c r="O24814" s="197"/>
      <c r="P24814" s="231"/>
    </row>
    <row r="24815" spans="2:16">
      <c r="B24815" s="351"/>
      <c r="C24815" s="435"/>
      <c r="D24815" s="399"/>
      <c r="E24815" s="400"/>
      <c r="G24815" s="401"/>
      <c r="H24815" s="401"/>
      <c r="I24815" s="401"/>
      <c r="J24815" s="194"/>
      <c r="K24815" s="194"/>
      <c r="L24815" s="195"/>
      <c r="M24815" s="196"/>
      <c r="N24815" s="197"/>
      <c r="O24815" s="197"/>
      <c r="P24815" s="231"/>
    </row>
    <row r="24816" spans="2:16">
      <c r="B24816" s="351"/>
      <c r="C24816" s="435"/>
      <c r="D24816" s="399"/>
      <c r="E24816" s="400"/>
      <c r="G24816" s="401"/>
      <c r="H24816" s="401"/>
      <c r="I24816" s="401"/>
      <c r="J24816" s="194"/>
      <c r="K24816" s="194"/>
      <c r="L24816" s="195"/>
      <c r="M24816" s="196"/>
      <c r="N24816" s="197"/>
      <c r="O24816" s="197"/>
      <c r="P24816" s="231"/>
    </row>
    <row r="24817" spans="2:16">
      <c r="B24817" s="351"/>
      <c r="C24817" s="435"/>
      <c r="D24817" s="399"/>
      <c r="E24817" s="400"/>
      <c r="G24817" s="401"/>
      <c r="H24817" s="401"/>
      <c r="I24817" s="401"/>
      <c r="J24817" s="194"/>
      <c r="K24817" s="194"/>
      <c r="L24817" s="195"/>
      <c r="M24817" s="196"/>
      <c r="N24817" s="197"/>
      <c r="O24817" s="197"/>
      <c r="P24817" s="231"/>
    </row>
    <row r="24818" spans="2:16">
      <c r="B24818" s="351"/>
      <c r="C24818" s="435"/>
      <c r="D24818" s="399"/>
      <c r="E24818" s="400"/>
      <c r="G24818" s="401"/>
      <c r="H24818" s="401"/>
      <c r="I24818" s="401"/>
      <c r="J24818" s="194"/>
      <c r="K24818" s="194"/>
      <c r="L24818" s="195"/>
      <c r="M24818" s="196"/>
      <c r="N24818" s="197"/>
      <c r="O24818" s="197"/>
      <c r="P24818" s="231"/>
    </row>
    <row r="24819" spans="2:16">
      <c r="B24819" s="351"/>
      <c r="C24819" s="435"/>
      <c r="D24819" s="399"/>
      <c r="E24819" s="400"/>
      <c r="G24819" s="401"/>
      <c r="H24819" s="401"/>
      <c r="I24819" s="401"/>
      <c r="J24819" s="194"/>
      <c r="K24819" s="194"/>
      <c r="L24819" s="195"/>
      <c r="M24819" s="196"/>
      <c r="N24819" s="197"/>
      <c r="O24819" s="197"/>
      <c r="P24819" s="231"/>
    </row>
    <row r="24820" spans="2:16">
      <c r="B24820" s="402"/>
      <c r="C24820" s="435"/>
      <c r="D24820" s="404"/>
      <c r="E24820" s="405"/>
      <c r="G24820" s="406"/>
      <c r="H24820" s="406"/>
      <c r="I24820" s="406"/>
      <c r="J24820" s="194"/>
      <c r="K24820" s="194"/>
      <c r="L24820" s="195"/>
      <c r="M24820" s="196"/>
      <c r="N24820" s="197"/>
      <c r="O24820" s="197"/>
      <c r="P24820" s="221"/>
    </row>
    <row r="24821" spans="2:16">
      <c r="B24821" s="351"/>
      <c r="C24821" s="435"/>
      <c r="D24821" s="399"/>
      <c r="E24821" s="400"/>
      <c r="G24821" s="401"/>
      <c r="H24821" s="401"/>
      <c r="I24821" s="401"/>
      <c r="J24821" s="194"/>
      <c r="K24821" s="194"/>
      <c r="L24821" s="195"/>
      <c r="M24821" s="196"/>
      <c r="N24821" s="197"/>
      <c r="O24821" s="197"/>
      <c r="P24821" s="231"/>
    </row>
    <row r="24822" spans="2:16">
      <c r="B24822" s="351"/>
      <c r="C24822" s="435"/>
      <c r="D24822" s="399"/>
      <c r="E24822" s="400"/>
      <c r="G24822" s="401"/>
      <c r="H24822" s="401"/>
      <c r="I24822" s="401"/>
      <c r="J24822" s="194"/>
      <c r="K24822" s="194"/>
      <c r="L24822" s="195"/>
      <c r="M24822" s="196"/>
      <c r="N24822" s="197"/>
      <c r="O24822" s="197"/>
      <c r="P24822" s="231"/>
    </row>
    <row r="24823" spans="2:16">
      <c r="B24823" s="351"/>
      <c r="C24823" s="435"/>
      <c r="D24823" s="399"/>
      <c r="E24823" s="400"/>
      <c r="G24823" s="401"/>
      <c r="H24823" s="401"/>
      <c r="I24823" s="401"/>
      <c r="J24823" s="194"/>
      <c r="K24823" s="194"/>
      <c r="L24823" s="195"/>
      <c r="M24823" s="196"/>
      <c r="N24823" s="197"/>
      <c r="O24823" s="197"/>
      <c r="P24823" s="231"/>
    </row>
    <row r="24824" spans="2:16">
      <c r="B24824" s="351"/>
      <c r="C24824" s="435"/>
      <c r="D24824" s="399"/>
      <c r="E24824" s="400"/>
      <c r="G24824" s="401"/>
      <c r="H24824" s="401"/>
      <c r="I24824" s="401"/>
      <c r="J24824" s="194"/>
      <c r="K24824" s="194"/>
      <c r="L24824" s="195"/>
      <c r="M24824" s="196"/>
      <c r="N24824" s="197"/>
      <c r="O24824" s="197"/>
      <c r="P24824" s="231"/>
    </row>
    <row r="24825" spans="2:16">
      <c r="B24825" s="351"/>
      <c r="C24825" s="435"/>
      <c r="D24825" s="399"/>
      <c r="E24825" s="400"/>
      <c r="G24825" s="401"/>
      <c r="H24825" s="401"/>
      <c r="I24825" s="401"/>
      <c r="J24825" s="194"/>
      <c r="K24825" s="194"/>
      <c r="L24825" s="195"/>
      <c r="M24825" s="196"/>
      <c r="N24825" s="197"/>
      <c r="O24825" s="197"/>
      <c r="P24825" s="231"/>
    </row>
    <row r="24826" spans="2:16">
      <c r="B24826" s="351"/>
      <c r="C24826" s="435"/>
      <c r="D24826" s="399"/>
      <c r="E24826" s="400"/>
      <c r="G24826" s="401"/>
      <c r="H24826" s="401"/>
      <c r="I24826" s="401"/>
      <c r="J24826" s="194"/>
      <c r="K24826" s="194"/>
      <c r="L24826" s="195"/>
      <c r="M24826" s="196"/>
      <c r="N24826" s="197"/>
      <c r="O24826" s="197"/>
      <c r="P24826" s="231"/>
    </row>
    <row r="24827" spans="2:16">
      <c r="B24827" s="351"/>
      <c r="C24827" s="435"/>
      <c r="D24827" s="399"/>
      <c r="E24827" s="400"/>
      <c r="G24827" s="401"/>
      <c r="H24827" s="401"/>
      <c r="I24827" s="401"/>
      <c r="J24827" s="194"/>
      <c r="K24827" s="194"/>
      <c r="L24827" s="195"/>
      <c r="M24827" s="196"/>
      <c r="N24827" s="197"/>
      <c r="O24827" s="197"/>
      <c r="P24827" s="231"/>
    </row>
    <row r="24828" spans="2:16">
      <c r="B24828" s="351"/>
      <c r="C24828" s="435"/>
      <c r="D24828" s="399"/>
      <c r="E24828" s="400"/>
      <c r="G24828" s="401"/>
      <c r="H24828" s="401"/>
      <c r="I24828" s="401"/>
      <c r="J24828" s="194"/>
      <c r="K24828" s="194"/>
      <c r="L24828" s="195"/>
      <c r="M24828" s="196"/>
      <c r="N24828" s="197"/>
      <c r="O24828" s="197"/>
      <c r="P24828" s="231"/>
    </row>
    <row r="24829" spans="2:16">
      <c r="B24829" s="351"/>
      <c r="C24829" s="435"/>
      <c r="D24829" s="399"/>
      <c r="E24829" s="400"/>
      <c r="G24829" s="401"/>
      <c r="H24829" s="401"/>
      <c r="I24829" s="401"/>
      <c r="J24829" s="194"/>
      <c r="K24829" s="194"/>
      <c r="L24829" s="195"/>
      <c r="M24829" s="196"/>
      <c r="N24829" s="197"/>
      <c r="O24829" s="197"/>
      <c r="P24829" s="231"/>
    </row>
    <row r="24830" spans="2:16">
      <c r="B24830" s="351"/>
      <c r="C24830" s="435"/>
      <c r="D24830" s="399"/>
      <c r="E24830" s="400"/>
      <c r="G24830" s="401"/>
      <c r="H24830" s="401"/>
      <c r="I24830" s="401"/>
      <c r="J24830" s="194"/>
      <c r="K24830" s="194"/>
      <c r="L24830" s="195"/>
      <c r="M24830" s="196"/>
      <c r="N24830" s="197"/>
      <c r="O24830" s="197"/>
      <c r="P24830" s="231"/>
    </row>
    <row r="24831" spans="2:16">
      <c r="B24831" s="351"/>
      <c r="C24831" s="435"/>
      <c r="D24831" s="399"/>
      <c r="E24831" s="400"/>
      <c r="G24831" s="401"/>
      <c r="H24831" s="401"/>
      <c r="I24831" s="401"/>
      <c r="J24831" s="194"/>
      <c r="K24831" s="194"/>
      <c r="L24831" s="195"/>
      <c r="M24831" s="196"/>
      <c r="N24831" s="197"/>
      <c r="O24831" s="197"/>
      <c r="P24831" s="231"/>
    </row>
    <row r="24832" spans="2:16">
      <c r="B24832" s="351"/>
      <c r="C24832" s="435"/>
      <c r="D24832" s="399"/>
      <c r="E24832" s="400"/>
      <c r="G24832" s="401"/>
      <c r="H24832" s="401"/>
      <c r="I24832" s="401"/>
      <c r="J24832" s="194"/>
      <c r="K24832" s="194"/>
      <c r="L24832" s="195"/>
      <c r="M24832" s="196"/>
      <c r="N24832" s="197"/>
      <c r="O24832" s="197"/>
      <c r="P24832" s="231"/>
    </row>
    <row r="24833" spans="2:16">
      <c r="B24833" s="351"/>
      <c r="C24833" s="435"/>
      <c r="D24833" s="399"/>
      <c r="E24833" s="400"/>
      <c r="G24833" s="401"/>
      <c r="H24833" s="401"/>
      <c r="I24833" s="401"/>
      <c r="J24833" s="194"/>
      <c r="K24833" s="194"/>
      <c r="L24833" s="195"/>
      <c r="M24833" s="196"/>
      <c r="N24833" s="197"/>
      <c r="O24833" s="197"/>
      <c r="P24833" s="231"/>
    </row>
    <row r="24834" spans="2:16">
      <c r="B24834" s="351"/>
      <c r="C24834" s="435"/>
      <c r="D24834" s="399"/>
      <c r="E24834" s="400"/>
      <c r="G24834" s="401"/>
      <c r="H24834" s="401"/>
      <c r="I24834" s="401"/>
      <c r="J24834" s="194"/>
      <c r="K24834" s="194"/>
      <c r="L24834" s="195"/>
      <c r="M24834" s="196"/>
      <c r="N24834" s="197"/>
      <c r="O24834" s="197"/>
      <c r="P24834" s="231"/>
    </row>
    <row r="24835" spans="2:16">
      <c r="B24835" s="351"/>
      <c r="C24835" s="435"/>
      <c r="D24835" s="399"/>
      <c r="E24835" s="400"/>
      <c r="G24835" s="401"/>
      <c r="H24835" s="401"/>
      <c r="I24835" s="401"/>
      <c r="J24835" s="194"/>
      <c r="K24835" s="194"/>
      <c r="L24835" s="195"/>
      <c r="M24835" s="196"/>
      <c r="N24835" s="197"/>
      <c r="O24835" s="197"/>
      <c r="P24835" s="231"/>
    </row>
    <row r="24836" spans="2:16">
      <c r="B24836" s="351"/>
      <c r="C24836" s="435"/>
      <c r="D24836" s="399"/>
      <c r="E24836" s="400"/>
      <c r="G24836" s="401"/>
      <c r="H24836" s="401"/>
      <c r="I24836" s="401"/>
      <c r="J24836" s="194"/>
      <c r="K24836" s="194"/>
      <c r="L24836" s="195"/>
      <c r="M24836" s="196"/>
      <c r="N24836" s="197"/>
      <c r="O24836" s="197"/>
      <c r="P24836" s="231"/>
    </row>
    <row r="24837" spans="2:16">
      <c r="B24837" s="351"/>
      <c r="C24837" s="435"/>
      <c r="D24837" s="399"/>
      <c r="E24837" s="400"/>
      <c r="G24837" s="401"/>
      <c r="H24837" s="401"/>
      <c r="I24837" s="401"/>
      <c r="J24837" s="194"/>
      <c r="K24837" s="194"/>
      <c r="L24837" s="195"/>
      <c r="M24837" s="196"/>
      <c r="N24837" s="197"/>
      <c r="O24837" s="197"/>
      <c r="P24837" s="231"/>
    </row>
    <row r="24838" spans="2:16">
      <c r="B24838" s="351"/>
      <c r="C24838" s="435"/>
      <c r="D24838" s="399"/>
      <c r="E24838" s="400"/>
      <c r="G24838" s="401"/>
      <c r="H24838" s="401"/>
      <c r="I24838" s="401"/>
      <c r="J24838" s="194"/>
      <c r="K24838" s="194"/>
      <c r="L24838" s="195"/>
      <c r="M24838" s="196"/>
      <c r="N24838" s="197"/>
      <c r="O24838" s="197"/>
      <c r="P24838" s="231"/>
    </row>
    <row r="24839" spans="2:16">
      <c r="B24839" s="351"/>
      <c r="C24839" s="435"/>
      <c r="D24839" s="399"/>
      <c r="E24839" s="400"/>
      <c r="G24839" s="401"/>
      <c r="H24839" s="401"/>
      <c r="I24839" s="401"/>
      <c r="J24839" s="194"/>
      <c r="K24839" s="194"/>
      <c r="L24839" s="195"/>
      <c r="M24839" s="196"/>
      <c r="N24839" s="197"/>
      <c r="O24839" s="197"/>
      <c r="P24839" s="231"/>
    </row>
    <row r="24840" spans="2:16">
      <c r="B24840" s="351"/>
      <c r="C24840" s="435"/>
      <c r="D24840" s="399"/>
      <c r="E24840" s="400"/>
      <c r="G24840" s="401"/>
      <c r="H24840" s="401"/>
      <c r="I24840" s="401"/>
      <c r="J24840" s="194"/>
      <c r="K24840" s="194"/>
      <c r="L24840" s="195"/>
      <c r="M24840" s="196"/>
      <c r="N24840" s="197"/>
      <c r="O24840" s="197"/>
      <c r="P24840" s="231"/>
    </row>
    <row r="24841" spans="2:16">
      <c r="B24841" s="351"/>
      <c r="C24841" s="435"/>
      <c r="D24841" s="399"/>
      <c r="E24841" s="400"/>
      <c r="G24841" s="401"/>
      <c r="H24841" s="401"/>
      <c r="I24841" s="401"/>
      <c r="J24841" s="194"/>
      <c r="K24841" s="194"/>
      <c r="L24841" s="195"/>
      <c r="M24841" s="196"/>
      <c r="N24841" s="197"/>
      <c r="O24841" s="197"/>
      <c r="P24841" s="231"/>
    </row>
    <row r="24842" spans="2:16">
      <c r="B24842" s="351"/>
      <c r="C24842" s="435"/>
      <c r="D24842" s="399"/>
      <c r="E24842" s="400"/>
      <c r="G24842" s="401"/>
      <c r="H24842" s="401"/>
      <c r="I24842" s="401"/>
      <c r="J24842" s="194"/>
      <c r="K24842" s="194"/>
      <c r="L24842" s="195"/>
      <c r="M24842" s="196"/>
      <c r="N24842" s="197"/>
      <c r="O24842" s="197"/>
      <c r="P24842" s="231"/>
    </row>
    <row r="24843" spans="2:16">
      <c r="B24843" s="351"/>
      <c r="C24843" s="435"/>
      <c r="D24843" s="399"/>
      <c r="E24843" s="400"/>
      <c r="G24843" s="401"/>
      <c r="H24843" s="401"/>
      <c r="I24843" s="401"/>
      <c r="J24843" s="194"/>
      <c r="K24843" s="194"/>
      <c r="L24843" s="195"/>
      <c r="M24843" s="196"/>
      <c r="N24843" s="197"/>
      <c r="O24843" s="197"/>
      <c r="P24843" s="231"/>
    </row>
    <row r="24844" spans="2:16">
      <c r="B24844" s="351"/>
      <c r="C24844" s="435"/>
      <c r="D24844" s="399"/>
      <c r="E24844" s="400"/>
      <c r="G24844" s="401"/>
      <c r="H24844" s="401"/>
      <c r="I24844" s="401"/>
      <c r="J24844" s="194"/>
      <c r="K24844" s="194"/>
      <c r="L24844" s="195"/>
      <c r="M24844" s="196"/>
      <c r="N24844" s="197"/>
      <c r="O24844" s="197"/>
      <c r="P24844" s="231"/>
    </row>
    <row r="24845" spans="2:16">
      <c r="B24845" s="351"/>
      <c r="C24845" s="435"/>
      <c r="D24845" s="399"/>
      <c r="E24845" s="400"/>
      <c r="G24845" s="401"/>
      <c r="H24845" s="401"/>
      <c r="I24845" s="401"/>
      <c r="J24845" s="194"/>
      <c r="K24845" s="194"/>
      <c r="L24845" s="195"/>
      <c r="M24845" s="196"/>
      <c r="N24845" s="197"/>
      <c r="O24845" s="197"/>
      <c r="P24845" s="231"/>
    </row>
    <row r="24846" spans="2:16">
      <c r="B24846" s="351"/>
      <c r="C24846" s="435"/>
      <c r="D24846" s="399"/>
      <c r="E24846" s="400"/>
      <c r="G24846" s="401"/>
      <c r="H24846" s="401"/>
      <c r="I24846" s="401"/>
      <c r="J24846" s="194"/>
      <c r="K24846" s="194"/>
      <c r="L24846" s="195"/>
      <c r="M24846" s="196"/>
      <c r="N24846" s="197"/>
      <c r="O24846" s="197"/>
      <c r="P24846" s="231"/>
    </row>
    <row r="24847" spans="2:16">
      <c r="B24847" s="351"/>
      <c r="C24847" s="435"/>
      <c r="D24847" s="399"/>
      <c r="E24847" s="400"/>
      <c r="G24847" s="401"/>
      <c r="H24847" s="401"/>
      <c r="I24847" s="401"/>
      <c r="J24847" s="194"/>
      <c r="K24847" s="194"/>
      <c r="L24847" s="195"/>
      <c r="M24847" s="196"/>
      <c r="N24847" s="197"/>
      <c r="O24847" s="197"/>
      <c r="P24847" s="231"/>
    </row>
    <row r="24848" spans="2:16">
      <c r="B24848" s="351"/>
      <c r="C24848" s="435"/>
      <c r="D24848" s="399"/>
      <c r="E24848" s="400"/>
      <c r="G24848" s="401"/>
      <c r="H24848" s="401"/>
      <c r="I24848" s="401"/>
      <c r="J24848" s="194"/>
      <c r="K24848" s="194"/>
      <c r="L24848" s="195"/>
      <c r="M24848" s="196"/>
      <c r="N24848" s="197"/>
      <c r="O24848" s="197"/>
      <c r="P24848" s="231"/>
    </row>
    <row r="24849" spans="2:16">
      <c r="B24849" s="351"/>
      <c r="C24849" s="435"/>
      <c r="D24849" s="399"/>
      <c r="E24849" s="400"/>
      <c r="G24849" s="401"/>
      <c r="H24849" s="401"/>
      <c r="I24849" s="401"/>
      <c r="J24849" s="194"/>
      <c r="K24849" s="194"/>
      <c r="L24849" s="195"/>
      <c r="M24849" s="196"/>
      <c r="N24849" s="197"/>
      <c r="O24849" s="197"/>
      <c r="P24849" s="231"/>
    </row>
    <row r="24850" spans="2:16">
      <c r="B24850" s="351"/>
      <c r="C24850" s="435"/>
      <c r="D24850" s="399"/>
      <c r="E24850" s="400"/>
      <c r="G24850" s="401"/>
      <c r="H24850" s="401"/>
      <c r="I24850" s="401"/>
      <c r="J24850" s="194"/>
      <c r="K24850" s="194"/>
      <c r="L24850" s="195"/>
      <c r="M24850" s="196"/>
      <c r="N24850" s="197"/>
      <c r="O24850" s="197"/>
      <c r="P24850" s="231"/>
    </row>
    <row r="24851" spans="2:16">
      <c r="B24851" s="351"/>
      <c r="C24851" s="435"/>
      <c r="D24851" s="399"/>
      <c r="E24851" s="400"/>
      <c r="G24851" s="401"/>
      <c r="H24851" s="401"/>
      <c r="I24851" s="401"/>
      <c r="J24851" s="194"/>
      <c r="K24851" s="194"/>
      <c r="L24851" s="195"/>
      <c r="M24851" s="196"/>
      <c r="N24851" s="197"/>
      <c r="O24851" s="197"/>
      <c r="P24851" s="231"/>
    </row>
    <row r="24852" spans="2:16">
      <c r="B24852" s="351"/>
      <c r="C24852" s="435"/>
      <c r="D24852" s="399"/>
      <c r="E24852" s="400"/>
      <c r="G24852" s="401"/>
      <c r="H24852" s="401"/>
      <c r="I24852" s="401"/>
      <c r="J24852" s="194"/>
      <c r="K24852" s="194"/>
      <c r="L24852" s="195"/>
      <c r="M24852" s="196"/>
      <c r="N24852" s="197"/>
      <c r="O24852" s="197"/>
      <c r="P24852" s="231"/>
    </row>
    <row r="24853" spans="2:16">
      <c r="B24853" s="351"/>
      <c r="C24853" s="435"/>
      <c r="D24853" s="399"/>
      <c r="E24853" s="400"/>
      <c r="G24853" s="401"/>
      <c r="H24853" s="401"/>
      <c r="I24853" s="401"/>
      <c r="J24853" s="194"/>
      <c r="K24853" s="194"/>
      <c r="L24853" s="195"/>
      <c r="M24853" s="196"/>
      <c r="N24853" s="197"/>
      <c r="O24853" s="197"/>
      <c r="P24853" s="231"/>
    </row>
    <row r="24854" spans="2:16">
      <c r="B24854" s="351"/>
      <c r="C24854" s="435"/>
      <c r="D24854" s="399"/>
      <c r="E24854" s="400"/>
      <c r="G24854" s="401"/>
      <c r="H24854" s="401"/>
      <c r="I24854" s="401"/>
      <c r="J24854" s="194"/>
      <c r="K24854" s="194"/>
      <c r="L24854" s="195"/>
      <c r="M24854" s="196"/>
      <c r="N24854" s="197"/>
      <c r="O24854" s="197"/>
      <c r="P24854" s="231"/>
    </row>
    <row r="24855" spans="2:16">
      <c r="B24855" s="351"/>
      <c r="C24855" s="435"/>
      <c r="D24855" s="399"/>
      <c r="E24855" s="400"/>
      <c r="G24855" s="401"/>
      <c r="H24855" s="401"/>
      <c r="I24855" s="401"/>
      <c r="J24855" s="194"/>
      <c r="K24855" s="194"/>
      <c r="L24855" s="195"/>
      <c r="M24855" s="196"/>
      <c r="N24855" s="197"/>
      <c r="O24855" s="197"/>
      <c r="P24855" s="231"/>
    </row>
    <row r="24856" spans="2:16">
      <c r="B24856" s="351"/>
      <c r="C24856" s="435"/>
      <c r="D24856" s="399"/>
      <c r="E24856" s="400"/>
      <c r="G24856" s="401"/>
      <c r="H24856" s="401"/>
      <c r="I24856" s="401"/>
      <c r="J24856" s="194"/>
      <c r="K24856" s="194"/>
      <c r="L24856" s="195"/>
      <c r="M24856" s="196"/>
      <c r="N24856" s="197"/>
      <c r="O24856" s="197"/>
      <c r="P24856" s="231"/>
    </row>
    <row r="24857" spans="2:16">
      <c r="B24857" s="351"/>
      <c r="C24857" s="435"/>
      <c r="D24857" s="399"/>
      <c r="E24857" s="400"/>
      <c r="G24857" s="401"/>
      <c r="H24857" s="401"/>
      <c r="I24857" s="401"/>
      <c r="J24857" s="194"/>
      <c r="K24857" s="194"/>
      <c r="L24857" s="195"/>
      <c r="M24857" s="196"/>
      <c r="N24857" s="197"/>
      <c r="O24857" s="197"/>
      <c r="P24857" s="231"/>
    </row>
    <row r="24858" spans="2:16">
      <c r="B24858" s="351"/>
      <c r="C24858" s="435"/>
      <c r="D24858" s="399"/>
      <c r="E24858" s="400"/>
      <c r="G24858" s="401"/>
      <c r="H24858" s="401"/>
      <c r="I24858" s="401"/>
      <c r="J24858" s="194"/>
      <c r="K24858" s="194"/>
      <c r="L24858" s="195"/>
      <c r="M24858" s="196"/>
      <c r="N24858" s="197"/>
      <c r="O24858" s="197"/>
      <c r="P24858" s="231"/>
    </row>
    <row r="24859" spans="2:16">
      <c r="B24859" s="351"/>
      <c r="C24859" s="435"/>
      <c r="D24859" s="399"/>
      <c r="E24859" s="400"/>
      <c r="G24859" s="401"/>
      <c r="H24859" s="401"/>
      <c r="I24859" s="401"/>
      <c r="J24859" s="194"/>
      <c r="K24859" s="194"/>
      <c r="L24859" s="195"/>
      <c r="M24859" s="196"/>
      <c r="N24859" s="197"/>
      <c r="O24859" s="197"/>
      <c r="P24859" s="231"/>
    </row>
    <row r="24860" spans="2:16">
      <c r="B24860" s="351"/>
      <c r="C24860" s="435"/>
      <c r="D24860" s="399"/>
      <c r="E24860" s="400"/>
      <c r="G24860" s="401"/>
      <c r="H24860" s="401"/>
      <c r="I24860" s="401"/>
      <c r="J24860" s="194"/>
      <c r="K24860" s="194"/>
      <c r="L24860" s="195"/>
      <c r="M24860" s="196"/>
      <c r="N24860" s="197"/>
      <c r="O24860" s="197"/>
      <c r="P24860" s="231"/>
    </row>
    <row r="24861" spans="2:16">
      <c r="B24861" s="351"/>
      <c r="C24861" s="435"/>
      <c r="D24861" s="399"/>
      <c r="E24861" s="400"/>
      <c r="G24861" s="401"/>
      <c r="H24861" s="401"/>
      <c r="I24861" s="401"/>
      <c r="J24861" s="194"/>
      <c r="K24861" s="194"/>
      <c r="L24861" s="195"/>
      <c r="M24861" s="196"/>
      <c r="N24861" s="197"/>
      <c r="O24861" s="197"/>
      <c r="P24861" s="231"/>
    </row>
    <row r="24862" spans="2:16">
      <c r="B24862" s="351"/>
      <c r="C24862" s="435"/>
      <c r="D24862" s="399"/>
      <c r="E24862" s="400"/>
      <c r="G24862" s="401"/>
      <c r="H24862" s="401"/>
      <c r="I24862" s="401"/>
      <c r="J24862" s="194"/>
      <c r="K24862" s="194"/>
      <c r="L24862" s="195"/>
      <c r="M24862" s="196"/>
      <c r="N24862" s="197"/>
      <c r="O24862" s="197"/>
      <c r="P24862" s="231"/>
    </row>
    <row r="24863" spans="2:16">
      <c r="B24863" s="351"/>
      <c r="C24863" s="435"/>
      <c r="D24863" s="399"/>
      <c r="E24863" s="400"/>
      <c r="G24863" s="401"/>
      <c r="H24863" s="401"/>
      <c r="I24863" s="401"/>
      <c r="J24863" s="194"/>
      <c r="K24863" s="194"/>
      <c r="L24863" s="195"/>
      <c r="M24863" s="196"/>
      <c r="N24863" s="197"/>
      <c r="O24863" s="197"/>
      <c r="P24863" s="231"/>
    </row>
    <row r="24864" spans="2:16">
      <c r="B24864" s="351"/>
      <c r="C24864" s="435"/>
      <c r="D24864" s="399"/>
      <c r="E24864" s="400"/>
      <c r="G24864" s="401"/>
      <c r="H24864" s="401"/>
      <c r="I24864" s="401"/>
      <c r="J24864" s="194"/>
      <c r="K24864" s="194"/>
      <c r="L24864" s="195"/>
      <c r="M24864" s="196"/>
      <c r="N24864" s="197"/>
      <c r="O24864" s="197"/>
      <c r="P24864" s="231"/>
    </row>
    <row r="24865" spans="2:16">
      <c r="B24865" s="351"/>
      <c r="C24865" s="435"/>
      <c r="D24865" s="399"/>
      <c r="E24865" s="400"/>
      <c r="G24865" s="401"/>
      <c r="H24865" s="401"/>
      <c r="I24865" s="401"/>
      <c r="J24865" s="194"/>
      <c r="K24865" s="194"/>
      <c r="L24865" s="195"/>
      <c r="M24865" s="196"/>
      <c r="N24865" s="197"/>
      <c r="O24865" s="197"/>
      <c r="P24865" s="231"/>
    </row>
    <row r="24866" spans="2:16">
      <c r="B24866" s="351"/>
      <c r="C24866" s="435"/>
      <c r="D24866" s="399"/>
      <c r="E24866" s="400"/>
      <c r="G24866" s="401"/>
      <c r="H24866" s="401"/>
      <c r="I24866" s="401"/>
      <c r="J24866" s="194"/>
      <c r="K24866" s="194"/>
      <c r="L24866" s="195"/>
      <c r="M24866" s="196"/>
      <c r="N24866" s="197"/>
      <c r="O24866" s="197"/>
      <c r="P24866" s="231"/>
    </row>
    <row r="24867" spans="2:16">
      <c r="B24867" s="351"/>
      <c r="C24867" s="435"/>
      <c r="D24867" s="399"/>
      <c r="E24867" s="400"/>
      <c r="G24867" s="401"/>
      <c r="H24867" s="401"/>
      <c r="I24867" s="401"/>
      <c r="J24867" s="194"/>
      <c r="K24867" s="194"/>
      <c r="L24867" s="195"/>
      <c r="M24867" s="196"/>
      <c r="N24867" s="197"/>
      <c r="O24867" s="197"/>
      <c r="P24867" s="231"/>
    </row>
    <row r="24868" spans="2:16">
      <c r="B24868" s="351"/>
      <c r="C24868" s="435"/>
      <c r="D24868" s="399"/>
      <c r="E24868" s="400"/>
      <c r="G24868" s="401"/>
      <c r="H24868" s="401"/>
      <c r="I24868" s="401"/>
      <c r="J24868" s="194"/>
      <c r="K24868" s="194"/>
      <c r="L24868" s="195"/>
      <c r="M24868" s="196"/>
      <c r="N24868" s="197"/>
      <c r="O24868" s="197"/>
      <c r="P24868" s="231"/>
    </row>
    <row r="24869" spans="2:16">
      <c r="B24869" s="351"/>
      <c r="C24869" s="435"/>
      <c r="D24869" s="399"/>
      <c r="E24869" s="400"/>
      <c r="G24869" s="401"/>
      <c r="H24869" s="401"/>
      <c r="I24869" s="401"/>
      <c r="J24869" s="194"/>
      <c r="K24869" s="194"/>
      <c r="L24869" s="195"/>
      <c r="M24869" s="196"/>
      <c r="N24869" s="197"/>
      <c r="O24869" s="197"/>
      <c r="P24869" s="231"/>
    </row>
    <row r="24870" spans="2:16">
      <c r="B24870" s="351"/>
      <c r="C24870" s="435"/>
      <c r="D24870" s="399"/>
      <c r="E24870" s="400"/>
      <c r="G24870" s="401"/>
      <c r="H24870" s="401"/>
      <c r="I24870" s="401"/>
      <c r="J24870" s="194"/>
      <c r="K24870" s="194"/>
      <c r="L24870" s="195"/>
      <c r="M24870" s="196"/>
      <c r="N24870" s="197"/>
      <c r="O24870" s="197"/>
      <c r="P24870" s="231"/>
    </row>
    <row r="24871" spans="2:16">
      <c r="B24871" s="351"/>
      <c r="C24871" s="435"/>
      <c r="D24871" s="399"/>
      <c r="E24871" s="400"/>
      <c r="G24871" s="401"/>
      <c r="H24871" s="401"/>
      <c r="I24871" s="401"/>
      <c r="J24871" s="194"/>
      <c r="K24871" s="194"/>
      <c r="L24871" s="195"/>
      <c r="M24871" s="196"/>
      <c r="N24871" s="197"/>
      <c r="O24871" s="197"/>
      <c r="P24871" s="231"/>
    </row>
    <row r="24872" spans="2:16">
      <c r="B24872" s="351"/>
      <c r="C24872" s="435"/>
      <c r="D24872" s="399"/>
      <c r="E24872" s="400"/>
      <c r="G24872" s="401"/>
      <c r="H24872" s="401"/>
      <c r="I24872" s="401"/>
      <c r="J24872" s="194"/>
      <c r="K24872" s="194"/>
      <c r="L24872" s="195"/>
      <c r="M24872" s="196"/>
      <c r="N24872" s="197"/>
      <c r="O24872" s="197"/>
      <c r="P24872" s="231"/>
    </row>
    <row r="24873" spans="2:16">
      <c r="B24873" s="351"/>
      <c r="C24873" s="435"/>
      <c r="D24873" s="399"/>
      <c r="E24873" s="400"/>
      <c r="G24873" s="401"/>
      <c r="H24873" s="401"/>
      <c r="I24873" s="401"/>
      <c r="J24873" s="194"/>
      <c r="K24873" s="194"/>
      <c r="L24873" s="195"/>
      <c r="M24873" s="196"/>
      <c r="N24873" s="197"/>
      <c r="O24873" s="197"/>
      <c r="P24873" s="231"/>
    </row>
    <row r="24874" spans="2:16">
      <c r="B24874" s="351"/>
      <c r="C24874" s="435"/>
      <c r="D24874" s="399"/>
      <c r="E24874" s="400"/>
      <c r="G24874" s="401"/>
      <c r="H24874" s="401"/>
      <c r="I24874" s="401"/>
      <c r="J24874" s="194"/>
      <c r="K24874" s="194"/>
      <c r="L24874" s="195"/>
      <c r="M24874" s="196"/>
      <c r="N24874" s="197"/>
      <c r="O24874" s="197"/>
      <c r="P24874" s="231"/>
    </row>
    <row r="24875" spans="2:16">
      <c r="B24875" s="351"/>
      <c r="C24875" s="435"/>
      <c r="D24875" s="399"/>
      <c r="E24875" s="400"/>
      <c r="G24875" s="401"/>
      <c r="H24875" s="401"/>
      <c r="I24875" s="401"/>
      <c r="J24875" s="194"/>
      <c r="K24875" s="194"/>
      <c r="L24875" s="195"/>
      <c r="M24875" s="196"/>
      <c r="N24875" s="197"/>
      <c r="O24875" s="197"/>
      <c r="P24875" s="231"/>
    </row>
    <row r="24876" spans="2:16">
      <c r="B24876" s="351"/>
      <c r="C24876" s="435"/>
      <c r="D24876" s="399"/>
      <c r="E24876" s="400"/>
      <c r="G24876" s="401"/>
      <c r="H24876" s="401"/>
      <c r="I24876" s="401"/>
      <c r="J24876" s="194"/>
      <c r="K24876" s="194"/>
      <c r="L24876" s="195"/>
      <c r="M24876" s="196"/>
      <c r="N24876" s="197"/>
      <c r="O24876" s="197"/>
      <c r="P24876" s="231"/>
    </row>
    <row r="24877" spans="2:16">
      <c r="B24877" s="351"/>
      <c r="C24877" s="435"/>
      <c r="D24877" s="399"/>
      <c r="E24877" s="400"/>
      <c r="G24877" s="401"/>
      <c r="H24877" s="401"/>
      <c r="I24877" s="401"/>
      <c r="J24877" s="194"/>
      <c r="K24877" s="194"/>
      <c r="L24877" s="195"/>
      <c r="M24877" s="196"/>
      <c r="N24877" s="197"/>
      <c r="O24877" s="197"/>
      <c r="P24877" s="231"/>
    </row>
    <row r="24878" spans="2:16">
      <c r="B24878" s="402"/>
      <c r="C24878" s="435"/>
      <c r="D24878" s="404"/>
      <c r="E24878" s="405"/>
      <c r="G24878" s="406"/>
      <c r="H24878" s="406"/>
      <c r="I24878" s="406"/>
      <c r="J24878" s="194"/>
      <c r="K24878" s="194"/>
      <c r="L24878" s="195"/>
      <c r="M24878" s="196"/>
      <c r="N24878" s="197"/>
      <c r="O24878" s="197"/>
      <c r="P24878" s="221"/>
    </row>
    <row r="24879" spans="2:16">
      <c r="B24879" s="351"/>
      <c r="C24879" s="435"/>
      <c r="D24879" s="399"/>
      <c r="E24879" s="400"/>
      <c r="G24879" s="401"/>
      <c r="H24879" s="401"/>
      <c r="I24879" s="401"/>
      <c r="J24879" s="194"/>
      <c r="K24879" s="194"/>
      <c r="L24879" s="195"/>
      <c r="M24879" s="196"/>
      <c r="N24879" s="197"/>
      <c r="O24879" s="197"/>
      <c r="P24879" s="231"/>
    </row>
    <row r="24880" spans="2:16">
      <c r="B24880" s="351"/>
      <c r="C24880" s="435"/>
      <c r="D24880" s="399"/>
      <c r="E24880" s="400"/>
      <c r="G24880" s="401"/>
      <c r="H24880" s="401"/>
      <c r="I24880" s="401"/>
      <c r="J24880" s="194"/>
      <c r="K24880" s="194"/>
      <c r="L24880" s="195"/>
      <c r="M24880" s="196"/>
      <c r="N24880" s="197"/>
      <c r="O24880" s="197"/>
      <c r="P24880" s="231"/>
    </row>
    <row r="24881" spans="2:16">
      <c r="B24881" s="351"/>
      <c r="C24881" s="435"/>
      <c r="D24881" s="399"/>
      <c r="E24881" s="400"/>
      <c r="G24881" s="401"/>
      <c r="H24881" s="401"/>
      <c r="I24881" s="401"/>
      <c r="J24881" s="194"/>
      <c r="K24881" s="194"/>
      <c r="L24881" s="195"/>
      <c r="M24881" s="196"/>
      <c r="N24881" s="197"/>
      <c r="O24881" s="197"/>
      <c r="P24881" s="231"/>
    </row>
    <row r="24882" spans="2:16">
      <c r="B24882" s="351"/>
      <c r="C24882" s="435"/>
      <c r="D24882" s="399"/>
      <c r="E24882" s="400"/>
      <c r="G24882" s="401"/>
      <c r="H24882" s="401"/>
      <c r="I24882" s="401"/>
      <c r="J24882" s="194"/>
      <c r="K24882" s="194"/>
      <c r="L24882" s="195"/>
      <c r="M24882" s="196"/>
      <c r="N24882" s="197"/>
      <c r="O24882" s="197"/>
      <c r="P24882" s="231"/>
    </row>
    <row r="24883" spans="2:16">
      <c r="B24883" s="351"/>
      <c r="C24883" s="435"/>
      <c r="D24883" s="399"/>
      <c r="E24883" s="400"/>
      <c r="G24883" s="401"/>
      <c r="H24883" s="401"/>
      <c r="I24883" s="401"/>
      <c r="J24883" s="194"/>
      <c r="K24883" s="194"/>
      <c r="L24883" s="195"/>
      <c r="M24883" s="196"/>
      <c r="N24883" s="197"/>
      <c r="O24883" s="197"/>
      <c r="P24883" s="231"/>
    </row>
    <row r="24884" spans="2:16">
      <c r="B24884" s="351"/>
      <c r="C24884" s="435"/>
      <c r="D24884" s="399"/>
      <c r="E24884" s="400"/>
      <c r="G24884" s="401"/>
      <c r="H24884" s="401"/>
      <c r="I24884" s="401"/>
      <c r="J24884" s="194"/>
      <c r="K24884" s="194"/>
      <c r="L24884" s="195"/>
      <c r="M24884" s="196"/>
      <c r="N24884" s="197"/>
      <c r="O24884" s="197"/>
      <c r="P24884" s="231"/>
    </row>
    <row r="24885" spans="2:16">
      <c r="B24885" s="351"/>
      <c r="C24885" s="435"/>
      <c r="D24885" s="399"/>
      <c r="E24885" s="400"/>
      <c r="G24885" s="401"/>
      <c r="H24885" s="401"/>
      <c r="I24885" s="401"/>
      <c r="J24885" s="194"/>
      <c r="K24885" s="194"/>
      <c r="L24885" s="195"/>
      <c r="M24885" s="196"/>
      <c r="N24885" s="197"/>
      <c r="O24885" s="197"/>
      <c r="P24885" s="231"/>
    </row>
    <row r="24886" spans="2:16">
      <c r="B24886" s="351"/>
      <c r="C24886" s="435"/>
      <c r="D24886" s="399"/>
      <c r="E24886" s="400"/>
      <c r="G24886" s="401"/>
      <c r="H24886" s="401"/>
      <c r="I24886" s="401"/>
      <c r="J24886" s="194"/>
      <c r="K24886" s="194"/>
      <c r="L24886" s="195"/>
      <c r="M24886" s="196"/>
      <c r="N24886" s="197"/>
      <c r="O24886" s="197"/>
      <c r="P24886" s="231"/>
    </row>
    <row r="24887" spans="2:16">
      <c r="B24887" s="351"/>
      <c r="C24887" s="435"/>
      <c r="D24887" s="399"/>
      <c r="E24887" s="400"/>
      <c r="G24887" s="401"/>
      <c r="H24887" s="401"/>
      <c r="I24887" s="401"/>
      <c r="J24887" s="194"/>
      <c r="K24887" s="194"/>
      <c r="L24887" s="195"/>
      <c r="M24887" s="196"/>
      <c r="N24887" s="197"/>
      <c r="O24887" s="197"/>
      <c r="P24887" s="231"/>
    </row>
    <row r="24888" spans="2:16">
      <c r="B24888" s="351"/>
      <c r="C24888" s="435"/>
      <c r="D24888" s="399"/>
      <c r="E24888" s="400"/>
      <c r="G24888" s="401"/>
      <c r="H24888" s="401"/>
      <c r="I24888" s="401"/>
      <c r="J24888" s="194"/>
      <c r="K24888" s="194"/>
      <c r="L24888" s="195"/>
      <c r="M24888" s="196"/>
      <c r="N24888" s="197"/>
      <c r="O24888" s="197"/>
      <c r="P24888" s="231"/>
    </row>
    <row r="24889" spans="2:16">
      <c r="B24889" s="351"/>
      <c r="C24889" s="435"/>
      <c r="D24889" s="399"/>
      <c r="E24889" s="400"/>
      <c r="G24889" s="401"/>
      <c r="H24889" s="401"/>
      <c r="I24889" s="401"/>
      <c r="J24889" s="194"/>
      <c r="K24889" s="194"/>
      <c r="L24889" s="195"/>
      <c r="M24889" s="196"/>
      <c r="N24889" s="197"/>
      <c r="O24889" s="197"/>
      <c r="P24889" s="231"/>
    </row>
    <row r="24890" spans="2:16">
      <c r="B24890" s="351"/>
      <c r="C24890" s="435"/>
      <c r="D24890" s="399"/>
      <c r="E24890" s="400"/>
      <c r="G24890" s="401"/>
      <c r="H24890" s="401"/>
      <c r="I24890" s="401"/>
      <c r="J24890" s="194"/>
      <c r="K24890" s="194"/>
      <c r="L24890" s="195"/>
      <c r="M24890" s="196"/>
      <c r="N24890" s="197"/>
      <c r="O24890" s="197"/>
      <c r="P24890" s="231"/>
    </row>
    <row r="24891" spans="2:16">
      <c r="B24891" s="351"/>
      <c r="C24891" s="435"/>
      <c r="D24891" s="399"/>
      <c r="E24891" s="400"/>
      <c r="G24891" s="401"/>
      <c r="H24891" s="401"/>
      <c r="I24891" s="401"/>
      <c r="J24891" s="194"/>
      <c r="K24891" s="194"/>
      <c r="L24891" s="195"/>
      <c r="M24891" s="196"/>
      <c r="N24891" s="197"/>
      <c r="O24891" s="197"/>
      <c r="P24891" s="231"/>
    </row>
    <row r="24892" spans="2:16">
      <c r="B24892" s="351"/>
      <c r="C24892" s="435"/>
      <c r="D24892" s="399"/>
      <c r="E24892" s="400"/>
      <c r="G24892" s="401"/>
      <c r="H24892" s="401"/>
      <c r="I24892" s="401"/>
      <c r="J24892" s="194"/>
      <c r="K24892" s="194"/>
      <c r="L24892" s="195"/>
      <c r="M24892" s="196"/>
      <c r="N24892" s="197"/>
      <c r="O24892" s="197"/>
      <c r="P24892" s="231"/>
    </row>
    <row r="24893" spans="2:16">
      <c r="B24893" s="351"/>
      <c r="C24893" s="435"/>
      <c r="D24893" s="399"/>
      <c r="E24893" s="400"/>
      <c r="G24893" s="401"/>
      <c r="H24893" s="401"/>
      <c r="I24893" s="401"/>
      <c r="J24893" s="194"/>
      <c r="K24893" s="194"/>
      <c r="L24893" s="195"/>
      <c r="M24893" s="196"/>
      <c r="N24893" s="197"/>
      <c r="O24893" s="197"/>
      <c r="P24893" s="231"/>
    </row>
    <row r="24894" spans="2:16">
      <c r="B24894" s="351"/>
      <c r="C24894" s="435"/>
      <c r="D24894" s="399"/>
      <c r="E24894" s="400"/>
      <c r="G24894" s="401"/>
      <c r="H24894" s="401"/>
      <c r="I24894" s="401"/>
      <c r="J24894" s="194"/>
      <c r="K24894" s="194"/>
      <c r="L24894" s="195"/>
      <c r="M24894" s="196"/>
      <c r="N24894" s="197"/>
      <c r="O24894" s="197"/>
      <c r="P24894" s="231"/>
    </row>
    <row r="24895" spans="2:16">
      <c r="B24895" s="351"/>
      <c r="C24895" s="435"/>
      <c r="D24895" s="399"/>
      <c r="E24895" s="400"/>
      <c r="G24895" s="401"/>
      <c r="H24895" s="401"/>
      <c r="I24895" s="401"/>
      <c r="J24895" s="194"/>
      <c r="K24895" s="194"/>
      <c r="L24895" s="195"/>
      <c r="M24895" s="196"/>
      <c r="N24895" s="197"/>
      <c r="O24895" s="197"/>
      <c r="P24895" s="231"/>
    </row>
    <row r="24896" spans="2:16">
      <c r="B24896" s="351"/>
      <c r="C24896" s="435"/>
      <c r="D24896" s="399"/>
      <c r="E24896" s="400"/>
      <c r="G24896" s="401"/>
      <c r="H24896" s="401"/>
      <c r="I24896" s="401"/>
      <c r="J24896" s="194"/>
      <c r="K24896" s="194"/>
      <c r="L24896" s="195"/>
      <c r="M24896" s="196"/>
      <c r="N24896" s="197"/>
      <c r="O24896" s="197"/>
      <c r="P24896" s="231"/>
    </row>
    <row r="24897" spans="2:16">
      <c r="B24897" s="351"/>
      <c r="C24897" s="435"/>
      <c r="D24897" s="399"/>
      <c r="E24897" s="400"/>
      <c r="G24897" s="401"/>
      <c r="H24897" s="401"/>
      <c r="I24897" s="401"/>
      <c r="J24897" s="194"/>
      <c r="K24897" s="194"/>
      <c r="L24897" s="195"/>
      <c r="M24897" s="196"/>
      <c r="N24897" s="197"/>
      <c r="O24897" s="197"/>
      <c r="P24897" s="231"/>
    </row>
    <row r="24898" spans="2:16">
      <c r="B24898" s="351"/>
      <c r="C24898" s="435"/>
      <c r="D24898" s="399"/>
      <c r="E24898" s="400"/>
      <c r="G24898" s="401"/>
      <c r="H24898" s="401"/>
      <c r="I24898" s="401"/>
      <c r="J24898" s="194"/>
      <c r="K24898" s="194"/>
      <c r="L24898" s="195"/>
      <c r="M24898" s="196"/>
      <c r="N24898" s="197"/>
      <c r="O24898" s="197"/>
      <c r="P24898" s="231"/>
    </row>
    <row r="24899" spans="2:16">
      <c r="B24899" s="351"/>
      <c r="C24899" s="435"/>
      <c r="D24899" s="399"/>
      <c r="E24899" s="400"/>
      <c r="G24899" s="401"/>
      <c r="H24899" s="401"/>
      <c r="I24899" s="401"/>
      <c r="J24899" s="194"/>
      <c r="K24899" s="194"/>
      <c r="L24899" s="195"/>
      <c r="M24899" s="196"/>
      <c r="N24899" s="197"/>
      <c r="O24899" s="197"/>
      <c r="P24899" s="231"/>
    </row>
    <row r="24900" spans="2:16">
      <c r="B24900" s="351"/>
      <c r="C24900" s="435"/>
      <c r="D24900" s="399"/>
      <c r="E24900" s="400"/>
      <c r="G24900" s="401"/>
      <c r="H24900" s="401"/>
      <c r="I24900" s="401"/>
      <c r="J24900" s="194"/>
      <c r="K24900" s="194"/>
      <c r="L24900" s="195"/>
      <c r="M24900" s="196"/>
      <c r="N24900" s="197"/>
      <c r="O24900" s="197"/>
      <c r="P24900" s="231"/>
    </row>
    <row r="24901" spans="2:16">
      <c r="B24901" s="351"/>
      <c r="C24901" s="435"/>
      <c r="D24901" s="399"/>
      <c r="E24901" s="400"/>
      <c r="G24901" s="401"/>
      <c r="H24901" s="401"/>
      <c r="I24901" s="401"/>
      <c r="J24901" s="194"/>
      <c r="K24901" s="194"/>
      <c r="L24901" s="195"/>
      <c r="M24901" s="196"/>
      <c r="N24901" s="197"/>
      <c r="O24901" s="197"/>
      <c r="P24901" s="231"/>
    </row>
    <row r="24902" spans="2:16">
      <c r="B24902" s="351"/>
      <c r="C24902" s="435"/>
      <c r="D24902" s="399"/>
      <c r="E24902" s="400"/>
      <c r="G24902" s="401"/>
      <c r="H24902" s="401"/>
      <c r="I24902" s="401"/>
      <c r="J24902" s="194"/>
      <c r="K24902" s="194"/>
      <c r="L24902" s="195"/>
      <c r="M24902" s="196"/>
      <c r="N24902" s="197"/>
      <c r="O24902" s="197"/>
      <c r="P24902" s="231"/>
    </row>
    <row r="24903" spans="2:16">
      <c r="B24903" s="351"/>
      <c r="C24903" s="435"/>
      <c r="D24903" s="399"/>
      <c r="E24903" s="400"/>
      <c r="G24903" s="401"/>
      <c r="H24903" s="401"/>
      <c r="I24903" s="401"/>
      <c r="J24903" s="194"/>
      <c r="K24903" s="194"/>
      <c r="L24903" s="195"/>
      <c r="M24903" s="196"/>
      <c r="N24903" s="197"/>
      <c r="O24903" s="197"/>
      <c r="P24903" s="231"/>
    </row>
    <row r="24904" spans="2:16">
      <c r="B24904" s="351"/>
      <c r="C24904" s="435"/>
      <c r="D24904" s="399"/>
      <c r="E24904" s="400"/>
      <c r="G24904" s="401"/>
      <c r="H24904" s="401"/>
      <c r="I24904" s="401"/>
      <c r="J24904" s="194"/>
      <c r="K24904" s="194"/>
      <c r="L24904" s="195"/>
      <c r="M24904" s="196"/>
      <c r="N24904" s="197"/>
      <c r="O24904" s="197"/>
      <c r="P24904" s="231"/>
    </row>
    <row r="24905" spans="2:16">
      <c r="B24905" s="351"/>
      <c r="C24905" s="435"/>
      <c r="D24905" s="399"/>
      <c r="E24905" s="400"/>
      <c r="G24905" s="401"/>
      <c r="H24905" s="401"/>
      <c r="I24905" s="401"/>
      <c r="J24905" s="194"/>
      <c r="K24905" s="194"/>
      <c r="L24905" s="195"/>
      <c r="M24905" s="196"/>
      <c r="N24905" s="197"/>
      <c r="O24905" s="197"/>
      <c r="P24905" s="231"/>
    </row>
    <row r="24906" spans="2:16">
      <c r="B24906" s="351"/>
      <c r="C24906" s="435"/>
      <c r="D24906" s="399"/>
      <c r="E24906" s="400"/>
      <c r="G24906" s="401"/>
      <c r="H24906" s="401"/>
      <c r="I24906" s="401"/>
      <c r="J24906" s="194"/>
      <c r="K24906" s="194"/>
      <c r="L24906" s="195"/>
      <c r="M24906" s="196"/>
      <c r="N24906" s="197"/>
      <c r="O24906" s="197"/>
      <c r="P24906" s="231"/>
    </row>
    <row r="24907" spans="2:16">
      <c r="B24907" s="351"/>
      <c r="C24907" s="435"/>
      <c r="D24907" s="399"/>
      <c r="E24907" s="400"/>
      <c r="G24907" s="401"/>
      <c r="H24907" s="401"/>
      <c r="I24907" s="401"/>
      <c r="J24907" s="194"/>
      <c r="K24907" s="194"/>
      <c r="L24907" s="195"/>
      <c r="M24907" s="196"/>
      <c r="N24907" s="197"/>
      <c r="O24907" s="197"/>
      <c r="P24907" s="231"/>
    </row>
    <row r="24908" spans="2:16">
      <c r="B24908" s="351"/>
      <c r="C24908" s="435"/>
      <c r="D24908" s="399"/>
      <c r="E24908" s="400"/>
      <c r="G24908" s="401"/>
      <c r="H24908" s="401"/>
      <c r="I24908" s="401"/>
      <c r="J24908" s="194"/>
      <c r="K24908" s="194"/>
      <c r="L24908" s="195"/>
      <c r="M24908" s="196"/>
      <c r="N24908" s="197"/>
      <c r="O24908" s="197"/>
      <c r="P24908" s="231"/>
    </row>
    <row r="24909" spans="2:16">
      <c r="B24909" s="351"/>
      <c r="C24909" s="435"/>
      <c r="D24909" s="399"/>
      <c r="E24909" s="400"/>
      <c r="G24909" s="401"/>
      <c r="H24909" s="401"/>
      <c r="I24909" s="401"/>
      <c r="J24909" s="194"/>
      <c r="K24909" s="194"/>
      <c r="L24909" s="195"/>
      <c r="M24909" s="196"/>
      <c r="N24909" s="197"/>
      <c r="O24909" s="197"/>
      <c r="P24909" s="231"/>
    </row>
    <row r="24910" spans="2:16">
      <c r="B24910" s="351"/>
      <c r="C24910" s="435"/>
      <c r="D24910" s="399"/>
      <c r="E24910" s="400"/>
      <c r="G24910" s="401"/>
      <c r="H24910" s="401"/>
      <c r="I24910" s="401"/>
      <c r="J24910" s="194"/>
      <c r="K24910" s="194"/>
      <c r="L24910" s="195"/>
      <c r="M24910" s="196"/>
      <c r="N24910" s="197"/>
      <c r="O24910" s="197"/>
      <c r="P24910" s="231"/>
    </row>
    <row r="24911" spans="2:16">
      <c r="B24911" s="351"/>
      <c r="C24911" s="435"/>
      <c r="D24911" s="399"/>
      <c r="E24911" s="400"/>
      <c r="G24911" s="401"/>
      <c r="H24911" s="401"/>
      <c r="I24911" s="401"/>
      <c r="J24911" s="194"/>
      <c r="K24911" s="194"/>
      <c r="L24911" s="195"/>
      <c r="M24911" s="196"/>
      <c r="N24911" s="197"/>
      <c r="O24911" s="197"/>
      <c r="P24911" s="231"/>
    </row>
    <row r="24912" spans="2:16">
      <c r="B24912" s="351"/>
      <c r="C24912" s="435"/>
      <c r="D24912" s="399"/>
      <c r="E24912" s="400"/>
      <c r="G24912" s="401"/>
      <c r="H24912" s="401"/>
      <c r="I24912" s="401"/>
      <c r="J24912" s="194"/>
      <c r="K24912" s="194"/>
      <c r="L24912" s="195"/>
      <c r="M24912" s="196"/>
      <c r="N24912" s="197"/>
      <c r="O24912" s="197"/>
      <c r="P24912" s="231"/>
    </row>
    <row r="24913" spans="2:16">
      <c r="B24913" s="351"/>
      <c r="C24913" s="435"/>
      <c r="D24913" s="399"/>
      <c r="E24913" s="400"/>
      <c r="G24913" s="401"/>
      <c r="H24913" s="401"/>
      <c r="I24913" s="401"/>
      <c r="J24913" s="194"/>
      <c r="K24913" s="194"/>
      <c r="L24913" s="195"/>
      <c r="M24913" s="196"/>
      <c r="N24913" s="197"/>
      <c r="O24913" s="197"/>
      <c r="P24913" s="231"/>
    </row>
    <row r="24914" spans="2:16">
      <c r="B24914" s="351"/>
      <c r="C24914" s="435"/>
      <c r="D24914" s="399"/>
      <c r="E24914" s="400"/>
      <c r="G24914" s="401"/>
      <c r="H24914" s="401"/>
      <c r="I24914" s="401"/>
      <c r="J24914" s="194"/>
      <c r="K24914" s="194"/>
      <c r="L24914" s="195"/>
      <c r="M24914" s="196"/>
      <c r="N24914" s="197"/>
      <c r="O24914" s="197"/>
      <c r="P24914" s="231"/>
    </row>
    <row r="24915" spans="2:16">
      <c r="B24915" s="351"/>
      <c r="C24915" s="435"/>
      <c r="D24915" s="399"/>
      <c r="E24915" s="400"/>
      <c r="G24915" s="401"/>
      <c r="H24915" s="401"/>
      <c r="I24915" s="401"/>
      <c r="J24915" s="194"/>
      <c r="K24915" s="194"/>
      <c r="L24915" s="195"/>
      <c r="M24915" s="196"/>
      <c r="N24915" s="197"/>
      <c r="O24915" s="197"/>
      <c r="P24915" s="231"/>
    </row>
    <row r="24916" spans="2:16">
      <c r="B24916" s="351"/>
      <c r="C24916" s="435"/>
      <c r="D24916" s="399"/>
      <c r="E24916" s="400"/>
      <c r="G24916" s="401"/>
      <c r="H24916" s="401"/>
      <c r="I24916" s="401"/>
      <c r="J24916" s="194"/>
      <c r="K24916" s="194"/>
      <c r="L24916" s="195"/>
      <c r="M24916" s="196"/>
      <c r="N24916" s="197"/>
      <c r="O24916" s="197"/>
      <c r="P24916" s="231"/>
    </row>
    <row r="24917" spans="2:16">
      <c r="B24917" s="351"/>
      <c r="C24917" s="435"/>
      <c r="D24917" s="399"/>
      <c r="E24917" s="400"/>
      <c r="G24917" s="401"/>
      <c r="H24917" s="401"/>
      <c r="I24917" s="401"/>
      <c r="J24917" s="194"/>
      <c r="K24917" s="194"/>
      <c r="L24917" s="195"/>
      <c r="M24917" s="196"/>
      <c r="N24917" s="197"/>
      <c r="O24917" s="197"/>
      <c r="P24917" s="231"/>
    </row>
    <row r="24918" spans="2:16">
      <c r="B24918" s="351"/>
      <c r="C24918" s="435"/>
      <c r="D24918" s="399"/>
      <c r="E24918" s="400"/>
      <c r="G24918" s="401"/>
      <c r="H24918" s="401"/>
      <c r="I24918" s="401"/>
      <c r="J24918" s="194"/>
      <c r="K24918" s="194"/>
      <c r="L24918" s="195"/>
      <c r="M24918" s="196"/>
      <c r="N24918" s="197"/>
      <c r="O24918" s="197"/>
      <c r="P24918" s="231"/>
    </row>
    <row r="24919" spans="2:16">
      <c r="B24919" s="351"/>
      <c r="C24919" s="435"/>
      <c r="D24919" s="399"/>
      <c r="E24919" s="400"/>
      <c r="G24919" s="401"/>
      <c r="H24919" s="401"/>
      <c r="I24919" s="401"/>
      <c r="J24919" s="194"/>
      <c r="K24919" s="194"/>
      <c r="L24919" s="195"/>
      <c r="M24919" s="196"/>
      <c r="N24919" s="197"/>
      <c r="O24919" s="197"/>
      <c r="P24919" s="231"/>
    </row>
    <row r="24920" spans="2:16">
      <c r="B24920" s="351"/>
      <c r="C24920" s="435"/>
      <c r="D24920" s="399"/>
      <c r="E24920" s="400"/>
      <c r="G24920" s="401"/>
      <c r="H24920" s="401"/>
      <c r="I24920" s="401"/>
      <c r="J24920" s="194"/>
      <c r="K24920" s="194"/>
      <c r="L24920" s="195"/>
      <c r="M24920" s="196"/>
      <c r="N24920" s="197"/>
      <c r="O24920" s="197"/>
      <c r="P24920" s="231"/>
    </row>
    <row r="24921" spans="2:16">
      <c r="B24921" s="351"/>
      <c r="C24921" s="435"/>
      <c r="D24921" s="399"/>
      <c r="E24921" s="400"/>
      <c r="G24921" s="401"/>
      <c r="H24921" s="401"/>
      <c r="I24921" s="401"/>
      <c r="J24921" s="194"/>
      <c r="K24921" s="194"/>
      <c r="L24921" s="195"/>
      <c r="M24921" s="196"/>
      <c r="N24921" s="197"/>
      <c r="O24921" s="197"/>
      <c r="P24921" s="231"/>
    </row>
    <row r="24922" spans="2:16">
      <c r="B24922" s="351"/>
      <c r="C24922" s="435"/>
      <c r="D24922" s="399"/>
      <c r="E24922" s="400"/>
      <c r="G24922" s="401"/>
      <c r="H24922" s="401"/>
      <c r="I24922" s="401"/>
      <c r="J24922" s="194"/>
      <c r="K24922" s="194"/>
      <c r="L24922" s="195"/>
      <c r="M24922" s="196"/>
      <c r="N24922" s="197"/>
      <c r="O24922" s="197"/>
      <c r="P24922" s="231"/>
    </row>
    <row r="24923" spans="2:16">
      <c r="B24923" s="351"/>
      <c r="C24923" s="435"/>
      <c r="D24923" s="399"/>
      <c r="E24923" s="400"/>
      <c r="G24923" s="401"/>
      <c r="H24923" s="401"/>
      <c r="I24923" s="401"/>
      <c r="J24923" s="194"/>
      <c r="K24923" s="194"/>
      <c r="L24923" s="195"/>
      <c r="M24923" s="196"/>
      <c r="N24923" s="197"/>
      <c r="O24923" s="197"/>
      <c r="P24923" s="231"/>
    </row>
    <row r="24924" spans="2:16">
      <c r="B24924" s="351"/>
      <c r="C24924" s="435"/>
      <c r="D24924" s="399"/>
      <c r="E24924" s="400"/>
      <c r="G24924" s="401"/>
      <c r="H24924" s="401"/>
      <c r="I24924" s="401"/>
      <c r="J24924" s="194"/>
      <c r="K24924" s="194"/>
      <c r="L24924" s="195"/>
      <c r="M24924" s="196"/>
      <c r="N24924" s="197"/>
      <c r="O24924" s="197"/>
      <c r="P24924" s="231"/>
    </row>
    <row r="24925" spans="2:16">
      <c r="B24925" s="351"/>
      <c r="C24925" s="435"/>
      <c r="D24925" s="399"/>
      <c r="E24925" s="400"/>
      <c r="G24925" s="401"/>
      <c r="H24925" s="401"/>
      <c r="I24925" s="401"/>
      <c r="J24925" s="194"/>
      <c r="K24925" s="194"/>
      <c r="L24925" s="195"/>
      <c r="M24925" s="196"/>
      <c r="N24925" s="197"/>
      <c r="O24925" s="197"/>
      <c r="P24925" s="231"/>
    </row>
    <row r="24926" spans="2:16">
      <c r="B24926" s="351"/>
      <c r="C24926" s="435"/>
      <c r="D24926" s="399"/>
      <c r="E24926" s="400"/>
      <c r="G24926" s="401"/>
      <c r="H24926" s="401"/>
      <c r="I24926" s="401"/>
      <c r="J24926" s="194"/>
      <c r="K24926" s="194"/>
      <c r="L24926" s="195"/>
      <c r="M24926" s="196"/>
      <c r="N24926" s="197"/>
      <c r="O24926" s="197"/>
      <c r="P24926" s="231"/>
    </row>
    <row r="24927" spans="2:16">
      <c r="B24927" s="351"/>
      <c r="C24927" s="435"/>
      <c r="D24927" s="399"/>
      <c r="E24927" s="400"/>
      <c r="G24927" s="401"/>
      <c r="H24927" s="401"/>
      <c r="I24927" s="401"/>
      <c r="J24927" s="194"/>
      <c r="K24927" s="194"/>
      <c r="L24927" s="195"/>
      <c r="M24927" s="196"/>
      <c r="N24927" s="197"/>
      <c r="O24927" s="197"/>
      <c r="P24927" s="231"/>
    </row>
    <row r="24928" spans="2:16">
      <c r="B24928" s="351"/>
      <c r="C24928" s="435"/>
      <c r="D24928" s="399"/>
      <c r="E24928" s="400"/>
      <c r="G24928" s="401"/>
      <c r="H24928" s="401"/>
      <c r="I24928" s="401"/>
      <c r="J24928" s="194"/>
      <c r="K24928" s="194"/>
      <c r="L24928" s="195"/>
      <c r="M24928" s="196"/>
      <c r="N24928" s="197"/>
      <c r="O24928" s="197"/>
      <c r="P24928" s="231"/>
    </row>
    <row r="24929" spans="2:16">
      <c r="B24929" s="351"/>
      <c r="C24929" s="435"/>
      <c r="D24929" s="399"/>
      <c r="E24929" s="400"/>
      <c r="G24929" s="401"/>
      <c r="H24929" s="401"/>
      <c r="I24929" s="401"/>
      <c r="J24929" s="194"/>
      <c r="K24929" s="194"/>
      <c r="L24929" s="195"/>
      <c r="M24929" s="196"/>
      <c r="N24929" s="197"/>
      <c r="O24929" s="197"/>
      <c r="P24929" s="231"/>
    </row>
    <row r="24930" spans="2:16">
      <c r="B24930" s="351"/>
      <c r="C24930" s="435"/>
      <c r="D24930" s="399"/>
      <c r="E24930" s="400"/>
      <c r="G24930" s="401"/>
      <c r="H24930" s="401"/>
      <c r="I24930" s="401"/>
      <c r="J24930" s="194"/>
      <c r="K24930" s="194"/>
      <c r="L24930" s="195"/>
      <c r="M24930" s="196"/>
      <c r="N24930" s="197"/>
      <c r="O24930" s="197"/>
      <c r="P24930" s="231"/>
    </row>
    <row r="24931" spans="2:16">
      <c r="B24931" s="351"/>
      <c r="C24931" s="435"/>
      <c r="D24931" s="399"/>
      <c r="E24931" s="400"/>
      <c r="G24931" s="401"/>
      <c r="H24931" s="401"/>
      <c r="I24931" s="401"/>
      <c r="J24931" s="194"/>
      <c r="K24931" s="194"/>
      <c r="L24931" s="195"/>
      <c r="M24931" s="196"/>
      <c r="N24931" s="197"/>
      <c r="O24931" s="197"/>
      <c r="P24931" s="231"/>
    </row>
    <row r="24932" spans="2:16">
      <c r="B24932" s="351"/>
      <c r="C24932" s="435"/>
      <c r="D24932" s="399"/>
      <c r="E24932" s="400"/>
      <c r="G24932" s="401"/>
      <c r="H24932" s="401"/>
      <c r="I24932" s="401"/>
      <c r="J24932" s="194"/>
      <c r="K24932" s="194"/>
      <c r="L24932" s="195"/>
      <c r="M24932" s="196"/>
      <c r="N24932" s="197"/>
      <c r="O24932" s="197"/>
      <c r="P24932" s="231"/>
    </row>
    <row r="24933" spans="2:16">
      <c r="B24933" s="351"/>
      <c r="C24933" s="435"/>
      <c r="D24933" s="399"/>
      <c r="E24933" s="400"/>
      <c r="G24933" s="401"/>
      <c r="H24933" s="401"/>
      <c r="I24933" s="401"/>
      <c r="J24933" s="194"/>
      <c r="K24933" s="194"/>
      <c r="L24933" s="195"/>
      <c r="M24933" s="196"/>
      <c r="N24933" s="197"/>
      <c r="O24933" s="197"/>
      <c r="P24933" s="231"/>
    </row>
    <row r="24934" spans="2:16">
      <c r="B24934" s="351"/>
      <c r="C24934" s="435"/>
      <c r="D24934" s="399"/>
      <c r="E24934" s="400"/>
      <c r="G24934" s="401"/>
      <c r="H24934" s="401"/>
      <c r="I24934" s="401"/>
      <c r="J24934" s="194"/>
      <c r="K24934" s="194"/>
      <c r="L24934" s="195"/>
      <c r="M24934" s="196"/>
      <c r="N24934" s="197"/>
      <c r="O24934" s="197"/>
      <c r="P24934" s="231"/>
    </row>
    <row r="24935" spans="2:16">
      <c r="B24935" s="351"/>
      <c r="C24935" s="435"/>
      <c r="D24935" s="399"/>
      <c r="E24935" s="400"/>
      <c r="G24935" s="401"/>
      <c r="H24935" s="401"/>
      <c r="I24935" s="401"/>
      <c r="J24935" s="194"/>
      <c r="K24935" s="194"/>
      <c r="L24935" s="195"/>
      <c r="M24935" s="196"/>
      <c r="N24935" s="197"/>
      <c r="O24935" s="197"/>
      <c r="P24935" s="231"/>
    </row>
    <row r="24936" spans="2:16">
      <c r="B24936" s="351"/>
      <c r="C24936" s="435"/>
      <c r="D24936" s="399"/>
      <c r="E24936" s="400"/>
      <c r="G24936" s="401"/>
      <c r="H24936" s="401"/>
      <c r="I24936" s="401"/>
      <c r="J24936" s="194"/>
      <c r="K24936" s="194"/>
      <c r="L24936" s="195"/>
      <c r="M24936" s="196"/>
      <c r="N24936" s="197"/>
      <c r="O24936" s="197"/>
      <c r="P24936" s="231"/>
    </row>
    <row r="24937" spans="2:16">
      <c r="B24937" s="351"/>
      <c r="C24937" s="435"/>
      <c r="D24937" s="399"/>
      <c r="E24937" s="400"/>
      <c r="G24937" s="401"/>
      <c r="H24937" s="401"/>
      <c r="I24937" s="401"/>
      <c r="J24937" s="194"/>
      <c r="K24937" s="194"/>
      <c r="L24937" s="195"/>
      <c r="M24937" s="196"/>
      <c r="N24937" s="197"/>
      <c r="O24937" s="197"/>
      <c r="P24937" s="231"/>
    </row>
    <row r="24938" spans="2:16">
      <c r="B24938" s="351"/>
      <c r="C24938" s="435"/>
      <c r="D24938" s="399"/>
      <c r="E24938" s="400"/>
      <c r="G24938" s="401"/>
      <c r="H24938" s="401"/>
      <c r="I24938" s="401"/>
      <c r="J24938" s="194"/>
      <c r="K24938" s="194"/>
      <c r="L24938" s="195"/>
      <c r="M24938" s="196"/>
      <c r="N24938" s="197"/>
      <c r="O24938" s="197"/>
      <c r="P24938" s="231"/>
    </row>
    <row r="24939" spans="2:16">
      <c r="B24939" s="351"/>
      <c r="C24939" s="435"/>
      <c r="D24939" s="399"/>
      <c r="E24939" s="400"/>
      <c r="G24939" s="401"/>
      <c r="H24939" s="401"/>
      <c r="I24939" s="401"/>
      <c r="J24939" s="194"/>
      <c r="K24939" s="194"/>
      <c r="L24939" s="195"/>
      <c r="M24939" s="196"/>
      <c r="N24939" s="197"/>
      <c r="O24939" s="197"/>
      <c r="P24939" s="231"/>
    </row>
    <row r="24940" spans="2:16">
      <c r="B24940" s="351"/>
      <c r="C24940" s="435"/>
      <c r="D24940" s="399"/>
      <c r="E24940" s="400"/>
      <c r="G24940" s="401"/>
      <c r="H24940" s="401"/>
      <c r="I24940" s="401"/>
      <c r="J24940" s="194"/>
      <c r="K24940" s="194"/>
      <c r="L24940" s="195"/>
      <c r="M24940" s="196"/>
      <c r="N24940" s="197"/>
      <c r="O24940" s="197"/>
      <c r="P24940" s="231"/>
    </row>
    <row r="24941" spans="2:16">
      <c r="B24941" s="351"/>
      <c r="C24941" s="435"/>
      <c r="D24941" s="399"/>
      <c r="E24941" s="400"/>
      <c r="G24941" s="401"/>
      <c r="H24941" s="401"/>
      <c r="I24941" s="401"/>
      <c r="J24941" s="194"/>
      <c r="K24941" s="194"/>
      <c r="L24941" s="195"/>
      <c r="M24941" s="196"/>
      <c r="N24941" s="197"/>
      <c r="O24941" s="197"/>
      <c r="P24941" s="231"/>
    </row>
    <row r="24942" spans="2:16">
      <c r="B24942" s="351"/>
      <c r="C24942" s="435"/>
      <c r="D24942" s="399"/>
      <c r="E24942" s="400"/>
      <c r="G24942" s="401"/>
      <c r="H24942" s="401"/>
      <c r="I24942" s="401"/>
      <c r="J24942" s="194"/>
      <c r="K24942" s="194"/>
      <c r="L24942" s="195"/>
      <c r="M24942" s="196"/>
      <c r="N24942" s="197"/>
      <c r="O24942" s="197"/>
      <c r="P24942" s="231"/>
    </row>
    <row r="24943" spans="2:16">
      <c r="B24943" s="351"/>
      <c r="C24943" s="435"/>
      <c r="D24943" s="399"/>
      <c r="E24943" s="400"/>
      <c r="G24943" s="401"/>
      <c r="H24943" s="401"/>
      <c r="I24943" s="401"/>
      <c r="J24943" s="194"/>
      <c r="K24943" s="194"/>
      <c r="L24943" s="195"/>
      <c r="M24943" s="196"/>
      <c r="N24943" s="197"/>
      <c r="O24943" s="197"/>
      <c r="P24943" s="231"/>
    </row>
    <row r="24944" spans="2:16">
      <c r="B24944" s="351"/>
      <c r="C24944" s="435"/>
      <c r="D24944" s="399"/>
      <c r="E24944" s="400"/>
      <c r="G24944" s="401"/>
      <c r="H24944" s="401"/>
      <c r="I24944" s="401"/>
      <c r="J24944" s="194"/>
      <c r="K24944" s="194"/>
      <c r="L24944" s="195"/>
      <c r="M24944" s="196"/>
      <c r="N24944" s="197"/>
      <c r="O24944" s="197"/>
      <c r="P24944" s="231"/>
    </row>
    <row r="24945" spans="2:16">
      <c r="B24945" s="351"/>
      <c r="C24945" s="435"/>
      <c r="D24945" s="399"/>
      <c r="E24945" s="400"/>
      <c r="G24945" s="401"/>
      <c r="H24945" s="401"/>
      <c r="I24945" s="401"/>
      <c r="J24945" s="194"/>
      <c r="K24945" s="194"/>
      <c r="L24945" s="195"/>
      <c r="M24945" s="196"/>
      <c r="N24945" s="197"/>
      <c r="O24945" s="197"/>
      <c r="P24945" s="231"/>
    </row>
    <row r="24946" spans="2:16">
      <c r="B24946" s="351"/>
      <c r="C24946" s="435"/>
      <c r="D24946" s="399"/>
      <c r="E24946" s="400"/>
      <c r="G24946" s="401"/>
      <c r="H24946" s="401"/>
      <c r="I24946" s="401"/>
      <c r="J24946" s="194"/>
      <c r="K24946" s="194"/>
      <c r="L24946" s="195"/>
      <c r="M24946" s="196"/>
      <c r="N24946" s="197"/>
      <c r="O24946" s="197"/>
      <c r="P24946" s="231"/>
    </row>
    <row r="24947" spans="2:16">
      <c r="B24947" s="351"/>
      <c r="C24947" s="435"/>
      <c r="D24947" s="399"/>
      <c r="E24947" s="400"/>
      <c r="G24947" s="401"/>
      <c r="H24947" s="401"/>
      <c r="I24947" s="401"/>
      <c r="J24947" s="194"/>
      <c r="K24947" s="194"/>
      <c r="L24947" s="195"/>
      <c r="M24947" s="196"/>
      <c r="N24947" s="197"/>
      <c r="O24947" s="197"/>
      <c r="P24947" s="231"/>
    </row>
    <row r="24948" spans="2:16">
      <c r="B24948" s="351"/>
      <c r="C24948" s="435"/>
      <c r="D24948" s="399"/>
      <c r="E24948" s="400"/>
      <c r="G24948" s="401"/>
      <c r="H24948" s="401"/>
      <c r="I24948" s="401"/>
      <c r="J24948" s="194"/>
      <c r="K24948" s="194"/>
      <c r="L24948" s="195"/>
      <c r="M24948" s="196"/>
      <c r="N24948" s="197"/>
      <c r="O24948" s="197"/>
      <c r="P24948" s="231"/>
    </row>
    <row r="24949" spans="2:16">
      <c r="B24949" s="351"/>
      <c r="C24949" s="435"/>
      <c r="D24949" s="399"/>
      <c r="E24949" s="400"/>
      <c r="G24949" s="401"/>
      <c r="H24949" s="401"/>
      <c r="I24949" s="401"/>
      <c r="J24949" s="194"/>
      <c r="K24949" s="194"/>
      <c r="L24949" s="195"/>
      <c r="M24949" s="196"/>
      <c r="N24949" s="197"/>
      <c r="O24949" s="197"/>
      <c r="P24949" s="231"/>
    </row>
    <row r="24950" spans="2:16">
      <c r="B24950" s="351"/>
      <c r="C24950" s="435"/>
      <c r="D24950" s="399"/>
      <c r="E24950" s="400"/>
      <c r="G24950" s="401"/>
      <c r="H24950" s="401"/>
      <c r="I24950" s="401"/>
      <c r="J24950" s="194"/>
      <c r="K24950" s="194"/>
      <c r="L24950" s="195"/>
      <c r="M24950" s="196"/>
      <c r="N24950" s="197"/>
      <c r="O24950" s="197"/>
      <c r="P24950" s="231"/>
    </row>
    <row r="24951" spans="2:16">
      <c r="B24951" s="351"/>
      <c r="C24951" s="435"/>
      <c r="D24951" s="399"/>
      <c r="E24951" s="400"/>
      <c r="G24951" s="401"/>
      <c r="H24951" s="401"/>
      <c r="I24951" s="401"/>
      <c r="J24951" s="194"/>
      <c r="K24951" s="194"/>
      <c r="L24951" s="195"/>
      <c r="M24951" s="196"/>
      <c r="N24951" s="197"/>
      <c r="O24951" s="197"/>
      <c r="P24951" s="231"/>
    </row>
    <row r="24952" spans="2:16">
      <c r="B24952" s="351"/>
      <c r="C24952" s="435"/>
      <c r="D24952" s="399"/>
      <c r="E24952" s="400"/>
      <c r="G24952" s="401"/>
      <c r="H24952" s="401"/>
      <c r="I24952" s="401"/>
      <c r="J24952" s="194"/>
      <c r="K24952" s="194"/>
      <c r="L24952" s="195"/>
      <c r="M24952" s="196"/>
      <c r="N24952" s="197"/>
      <c r="O24952" s="197"/>
      <c r="P24952" s="231"/>
    </row>
    <row r="24953" spans="2:16">
      <c r="B24953" s="351"/>
      <c r="C24953" s="435"/>
      <c r="D24953" s="399"/>
      <c r="E24953" s="400"/>
      <c r="G24953" s="401"/>
      <c r="H24953" s="401"/>
      <c r="I24953" s="401"/>
      <c r="J24953" s="194"/>
      <c r="K24953" s="194"/>
      <c r="L24953" s="195"/>
      <c r="M24953" s="196"/>
      <c r="N24953" s="197"/>
      <c r="O24953" s="197"/>
      <c r="P24953" s="231"/>
    </row>
    <row r="24954" spans="2:16">
      <c r="B24954" s="351"/>
      <c r="C24954" s="435"/>
      <c r="D24954" s="399"/>
      <c r="E24954" s="400"/>
      <c r="G24954" s="401"/>
      <c r="H24954" s="401"/>
      <c r="I24954" s="401"/>
      <c r="J24954" s="194"/>
      <c r="K24954" s="194"/>
      <c r="L24954" s="195"/>
      <c r="M24954" s="196"/>
      <c r="N24954" s="197"/>
      <c r="O24954" s="197"/>
      <c r="P24954" s="231"/>
    </row>
    <row r="24955" spans="2:16">
      <c r="B24955" s="351"/>
      <c r="C24955" s="435"/>
      <c r="D24955" s="399"/>
      <c r="E24955" s="400"/>
      <c r="G24955" s="401"/>
      <c r="H24955" s="401"/>
      <c r="I24955" s="401"/>
      <c r="J24955" s="194"/>
      <c r="K24955" s="194"/>
      <c r="L24955" s="195"/>
      <c r="M24955" s="196"/>
      <c r="N24955" s="197"/>
      <c r="O24955" s="197"/>
      <c r="P24955" s="231"/>
    </row>
    <row r="24956" spans="2:16">
      <c r="B24956" s="351"/>
      <c r="C24956" s="435"/>
      <c r="D24956" s="399"/>
      <c r="E24956" s="400"/>
      <c r="G24956" s="401"/>
      <c r="H24956" s="401"/>
      <c r="I24956" s="401"/>
      <c r="J24956" s="194"/>
      <c r="K24956" s="194"/>
      <c r="L24956" s="195"/>
      <c r="M24956" s="196"/>
      <c r="N24956" s="197"/>
      <c r="O24956" s="197"/>
      <c r="P24956" s="231"/>
    </row>
    <row r="24957" spans="2:16">
      <c r="B24957" s="351"/>
      <c r="C24957" s="435"/>
      <c r="D24957" s="399"/>
      <c r="E24957" s="400"/>
      <c r="G24957" s="401"/>
      <c r="H24957" s="401"/>
      <c r="I24957" s="401"/>
      <c r="J24957" s="194"/>
      <c r="K24957" s="194"/>
      <c r="L24957" s="195"/>
      <c r="M24957" s="196"/>
      <c r="N24957" s="197"/>
      <c r="O24957" s="197"/>
      <c r="P24957" s="231"/>
    </row>
    <row r="24958" spans="2:16">
      <c r="B24958" s="351"/>
      <c r="C24958" s="435"/>
      <c r="D24958" s="399"/>
      <c r="E24958" s="400"/>
      <c r="G24958" s="401"/>
      <c r="H24958" s="401"/>
      <c r="I24958" s="401"/>
      <c r="J24958" s="194"/>
      <c r="K24958" s="194"/>
      <c r="L24958" s="195"/>
      <c r="M24958" s="196"/>
      <c r="N24958" s="197"/>
      <c r="O24958" s="197"/>
      <c r="P24958" s="231"/>
    </row>
    <row r="24959" spans="2:16">
      <c r="B24959" s="351"/>
      <c r="C24959" s="435"/>
      <c r="D24959" s="399"/>
      <c r="E24959" s="400"/>
      <c r="G24959" s="401"/>
      <c r="H24959" s="401"/>
      <c r="I24959" s="401"/>
      <c r="J24959" s="194"/>
      <c r="K24959" s="194"/>
      <c r="L24959" s="195"/>
      <c r="M24959" s="196"/>
      <c r="N24959" s="197"/>
      <c r="O24959" s="197"/>
      <c r="P24959" s="231"/>
    </row>
    <row r="24960" spans="2:16">
      <c r="B24960" s="351"/>
      <c r="C24960" s="435"/>
      <c r="D24960" s="399"/>
      <c r="E24960" s="400"/>
      <c r="G24960" s="401"/>
      <c r="H24960" s="401"/>
      <c r="I24960" s="401"/>
      <c r="J24960" s="194"/>
      <c r="K24960" s="194"/>
      <c r="L24960" s="195"/>
      <c r="M24960" s="196"/>
      <c r="N24960" s="197"/>
      <c r="O24960" s="197"/>
      <c r="P24960" s="231"/>
    </row>
    <row r="24961" spans="2:16">
      <c r="B24961" s="351"/>
      <c r="C24961" s="435"/>
      <c r="D24961" s="399"/>
      <c r="E24961" s="400"/>
      <c r="G24961" s="401"/>
      <c r="H24961" s="401"/>
      <c r="I24961" s="401"/>
      <c r="J24961" s="194"/>
      <c r="K24961" s="194"/>
      <c r="L24961" s="195"/>
      <c r="M24961" s="196"/>
      <c r="N24961" s="197"/>
      <c r="O24961" s="197"/>
      <c r="P24961" s="231"/>
    </row>
    <row r="24962" spans="2:16">
      <c r="B24962" s="351"/>
      <c r="C24962" s="435"/>
      <c r="D24962" s="399"/>
      <c r="E24962" s="400"/>
      <c r="G24962" s="401"/>
      <c r="H24962" s="401"/>
      <c r="I24962" s="401"/>
      <c r="J24962" s="194"/>
      <c r="K24962" s="194"/>
      <c r="L24962" s="195"/>
      <c r="M24962" s="196"/>
      <c r="N24962" s="197"/>
      <c r="O24962" s="197"/>
      <c r="P24962" s="231"/>
    </row>
    <row r="24963" spans="2:16">
      <c r="B24963" s="351"/>
      <c r="C24963" s="435"/>
      <c r="D24963" s="399"/>
      <c r="E24963" s="400"/>
      <c r="G24963" s="401"/>
      <c r="H24963" s="401"/>
      <c r="I24963" s="401"/>
      <c r="J24963" s="194"/>
      <c r="K24963" s="194"/>
      <c r="L24963" s="195"/>
      <c r="M24963" s="196"/>
      <c r="N24963" s="197"/>
      <c r="O24963" s="197"/>
      <c r="P24963" s="231"/>
    </row>
    <row r="24964" spans="2:16">
      <c r="B24964" s="351"/>
      <c r="C24964" s="435"/>
      <c r="D24964" s="399"/>
      <c r="E24964" s="400"/>
      <c r="G24964" s="401"/>
      <c r="H24964" s="401"/>
      <c r="I24964" s="401"/>
      <c r="J24964" s="194"/>
      <c r="K24964" s="194"/>
      <c r="L24964" s="195"/>
      <c r="M24964" s="196"/>
      <c r="N24964" s="197"/>
      <c r="O24964" s="197"/>
      <c r="P24964" s="231"/>
    </row>
    <row r="24965" spans="2:16">
      <c r="B24965" s="351"/>
      <c r="C24965" s="435"/>
      <c r="D24965" s="399"/>
      <c r="E24965" s="400"/>
      <c r="G24965" s="401"/>
      <c r="H24965" s="401"/>
      <c r="I24965" s="401"/>
      <c r="J24965" s="194"/>
      <c r="K24965" s="194"/>
      <c r="L24965" s="195"/>
      <c r="M24965" s="196"/>
      <c r="N24965" s="197"/>
      <c r="O24965" s="197"/>
      <c r="P24965" s="231"/>
    </row>
    <row r="24966" spans="2:16">
      <c r="B24966" s="351"/>
      <c r="C24966" s="435"/>
      <c r="D24966" s="399"/>
      <c r="E24966" s="400"/>
      <c r="G24966" s="401"/>
      <c r="H24966" s="401"/>
      <c r="I24966" s="401"/>
      <c r="J24966" s="194"/>
      <c r="K24966" s="194"/>
      <c r="L24966" s="195"/>
      <c r="M24966" s="196"/>
      <c r="N24966" s="197"/>
      <c r="O24966" s="197"/>
      <c r="P24966" s="231"/>
    </row>
    <row r="24967" spans="2:16">
      <c r="B24967" s="351"/>
      <c r="C24967" s="435"/>
      <c r="D24967" s="399"/>
      <c r="E24967" s="400"/>
      <c r="G24967" s="401"/>
      <c r="H24967" s="401"/>
      <c r="I24967" s="401"/>
      <c r="J24967" s="194"/>
      <c r="K24967" s="194"/>
      <c r="L24967" s="195"/>
      <c r="M24967" s="196"/>
      <c r="N24967" s="197"/>
      <c r="O24967" s="197"/>
      <c r="P24967" s="231"/>
    </row>
    <row r="24968" spans="2:16">
      <c r="B24968" s="351"/>
      <c r="C24968" s="435"/>
      <c r="D24968" s="399"/>
      <c r="E24968" s="400"/>
      <c r="G24968" s="401"/>
      <c r="H24968" s="401"/>
      <c r="I24968" s="401"/>
      <c r="J24968" s="194"/>
      <c r="K24968" s="194"/>
      <c r="L24968" s="195"/>
      <c r="M24968" s="196"/>
      <c r="N24968" s="197"/>
      <c r="O24968" s="197"/>
      <c r="P24968" s="231"/>
    </row>
    <row r="24969" spans="2:16">
      <c r="B24969" s="351"/>
      <c r="C24969" s="435"/>
      <c r="D24969" s="399"/>
      <c r="E24969" s="400"/>
      <c r="G24969" s="401"/>
      <c r="H24969" s="401"/>
      <c r="I24969" s="401"/>
      <c r="J24969" s="194"/>
      <c r="K24969" s="194"/>
      <c r="L24969" s="195"/>
      <c r="M24969" s="196"/>
      <c r="N24969" s="197"/>
      <c r="O24969" s="197"/>
      <c r="P24969" s="231"/>
    </row>
    <row r="24970" spans="2:16">
      <c r="B24970" s="351"/>
      <c r="C24970" s="435"/>
      <c r="D24970" s="399"/>
      <c r="E24970" s="400"/>
      <c r="G24970" s="401"/>
      <c r="H24970" s="401"/>
      <c r="I24970" s="401"/>
      <c r="J24970" s="194"/>
      <c r="K24970" s="194"/>
      <c r="L24970" s="195"/>
      <c r="M24970" s="196"/>
      <c r="N24970" s="197"/>
      <c r="O24970" s="197"/>
      <c r="P24970" s="231"/>
    </row>
    <row r="24971" spans="2:16">
      <c r="B24971" s="351"/>
      <c r="C24971" s="435"/>
      <c r="D24971" s="399"/>
      <c r="E24971" s="400"/>
      <c r="G24971" s="401"/>
      <c r="H24971" s="401"/>
      <c r="I24971" s="401"/>
      <c r="J24971" s="194"/>
      <c r="K24971" s="194"/>
      <c r="L24971" s="195"/>
      <c r="M24971" s="196"/>
      <c r="N24971" s="197"/>
      <c r="O24971" s="197"/>
      <c r="P24971" s="231"/>
    </row>
    <row r="24972" spans="2:16">
      <c r="B24972" s="351"/>
      <c r="C24972" s="435"/>
      <c r="D24972" s="399"/>
      <c r="E24972" s="400"/>
      <c r="G24972" s="401"/>
      <c r="H24972" s="401"/>
      <c r="I24972" s="401"/>
      <c r="J24972" s="194"/>
      <c r="K24972" s="194"/>
      <c r="L24972" s="195"/>
      <c r="M24972" s="196"/>
      <c r="N24972" s="197"/>
      <c r="O24972" s="197"/>
      <c r="P24972" s="231"/>
    </row>
    <row r="24973" spans="2:16">
      <c r="B24973" s="351"/>
      <c r="C24973" s="435"/>
      <c r="D24973" s="399"/>
      <c r="E24973" s="400"/>
      <c r="G24973" s="401"/>
      <c r="H24973" s="401"/>
      <c r="I24973" s="401"/>
      <c r="J24973" s="194"/>
      <c r="K24973" s="194"/>
      <c r="L24973" s="195"/>
      <c r="M24973" s="196"/>
      <c r="N24973" s="197"/>
      <c r="O24973" s="197"/>
      <c r="P24973" s="231"/>
    </row>
    <row r="24974" spans="2:16">
      <c r="B24974" s="351"/>
      <c r="C24974" s="435"/>
      <c r="D24974" s="399"/>
      <c r="E24974" s="400"/>
      <c r="G24974" s="401"/>
      <c r="H24974" s="401"/>
      <c r="I24974" s="401"/>
      <c r="J24974" s="194"/>
      <c r="K24974" s="194"/>
      <c r="L24974" s="195"/>
      <c r="M24974" s="196"/>
      <c r="N24974" s="197"/>
      <c r="O24974" s="197"/>
      <c r="P24974" s="231"/>
    </row>
    <row r="24975" spans="2:16">
      <c r="B24975" s="351"/>
      <c r="C24975" s="435"/>
      <c r="D24975" s="399"/>
      <c r="E24975" s="400"/>
      <c r="G24975" s="401"/>
      <c r="H24975" s="401"/>
      <c r="I24975" s="401"/>
      <c r="J24975" s="194"/>
      <c r="K24975" s="194"/>
      <c r="L24975" s="195"/>
      <c r="M24975" s="196"/>
      <c r="N24975" s="197"/>
      <c r="O24975" s="197"/>
      <c r="P24975" s="231"/>
    </row>
    <row r="24976" spans="2:16">
      <c r="B24976" s="351"/>
      <c r="C24976" s="435"/>
      <c r="D24976" s="399"/>
      <c r="E24976" s="400"/>
      <c r="G24976" s="401"/>
      <c r="H24976" s="401"/>
      <c r="I24976" s="401"/>
      <c r="J24976" s="194"/>
      <c r="K24976" s="194"/>
      <c r="L24976" s="195"/>
      <c r="M24976" s="196"/>
      <c r="N24976" s="197"/>
      <c r="O24976" s="197"/>
      <c r="P24976" s="231"/>
    </row>
    <row r="24977" spans="2:16">
      <c r="B24977" s="351"/>
      <c r="C24977" s="435"/>
      <c r="D24977" s="399"/>
      <c r="E24977" s="400"/>
      <c r="G24977" s="401"/>
      <c r="H24977" s="401"/>
      <c r="I24977" s="401"/>
      <c r="J24977" s="194"/>
      <c r="K24977" s="194"/>
      <c r="L24977" s="195"/>
      <c r="M24977" s="196"/>
      <c r="N24977" s="197"/>
      <c r="O24977" s="197"/>
      <c r="P24977" s="231"/>
    </row>
    <row r="24978" spans="2:16">
      <c r="B24978" s="351"/>
      <c r="C24978" s="435"/>
      <c r="D24978" s="399"/>
      <c r="E24978" s="400"/>
      <c r="G24978" s="401"/>
      <c r="H24978" s="401"/>
      <c r="I24978" s="401"/>
      <c r="J24978" s="194"/>
      <c r="K24978" s="194"/>
      <c r="L24978" s="195"/>
      <c r="M24978" s="196"/>
      <c r="N24978" s="197"/>
      <c r="O24978" s="197"/>
      <c r="P24978" s="231"/>
    </row>
    <row r="24979" spans="2:16">
      <c r="B24979" s="351"/>
      <c r="C24979" s="435"/>
      <c r="D24979" s="399"/>
      <c r="E24979" s="400"/>
      <c r="G24979" s="401"/>
      <c r="H24979" s="401"/>
      <c r="I24979" s="401"/>
      <c r="J24979" s="194"/>
      <c r="K24979" s="194"/>
      <c r="L24979" s="195"/>
      <c r="M24979" s="196"/>
      <c r="N24979" s="197"/>
      <c r="O24979" s="197"/>
      <c r="P24979" s="231"/>
    </row>
    <row r="24980" spans="2:16">
      <c r="B24980" s="351"/>
      <c r="C24980" s="435"/>
      <c r="D24980" s="399"/>
      <c r="E24980" s="400"/>
      <c r="G24980" s="401"/>
      <c r="H24980" s="401"/>
      <c r="I24980" s="401"/>
      <c r="J24980" s="194"/>
      <c r="K24980" s="194"/>
      <c r="L24980" s="195"/>
      <c r="M24980" s="196"/>
      <c r="N24980" s="197"/>
      <c r="O24980" s="197"/>
      <c r="P24980" s="231"/>
    </row>
    <row r="24981" spans="2:16">
      <c r="B24981" s="351"/>
      <c r="C24981" s="435"/>
      <c r="D24981" s="399"/>
      <c r="E24981" s="400"/>
      <c r="G24981" s="401"/>
      <c r="H24981" s="401"/>
      <c r="I24981" s="401"/>
      <c r="J24981" s="194"/>
      <c r="K24981" s="194"/>
      <c r="L24981" s="195"/>
      <c r="M24981" s="196"/>
      <c r="N24981" s="197"/>
      <c r="O24981" s="197"/>
      <c r="P24981" s="231"/>
    </row>
    <row r="24982" spans="2:16">
      <c r="B24982" s="402"/>
      <c r="C24982" s="435"/>
      <c r="D24982" s="404"/>
      <c r="E24982" s="405"/>
      <c r="G24982" s="406"/>
      <c r="H24982" s="406"/>
      <c r="I24982" s="406"/>
      <c r="J24982" s="194"/>
      <c r="K24982" s="194"/>
      <c r="L24982" s="195"/>
      <c r="M24982" s="196"/>
      <c r="N24982" s="197"/>
      <c r="O24982" s="197"/>
      <c r="P24982" s="221"/>
    </row>
    <row r="24983" spans="2:16">
      <c r="B24983" s="351"/>
      <c r="C24983" s="435"/>
      <c r="D24983" s="399"/>
      <c r="E24983" s="400"/>
      <c r="G24983" s="401"/>
      <c r="H24983" s="401"/>
      <c r="I24983" s="401"/>
      <c r="J24983" s="194"/>
      <c r="K24983" s="194"/>
      <c r="L24983" s="195"/>
      <c r="M24983" s="196"/>
      <c r="N24983" s="197"/>
      <c r="O24983" s="197"/>
      <c r="P24983" s="231"/>
    </row>
    <row r="24984" spans="2:16">
      <c r="B24984" s="351"/>
      <c r="C24984" s="435"/>
      <c r="D24984" s="399"/>
      <c r="E24984" s="400"/>
      <c r="G24984" s="401"/>
      <c r="H24984" s="401"/>
      <c r="I24984" s="401"/>
      <c r="J24984" s="194"/>
      <c r="K24984" s="194"/>
      <c r="L24984" s="195"/>
      <c r="M24984" s="196"/>
      <c r="N24984" s="197"/>
      <c r="O24984" s="197"/>
      <c r="P24984" s="231"/>
    </row>
    <row r="24985" spans="2:16">
      <c r="B24985" s="351"/>
      <c r="C24985" s="435"/>
      <c r="D24985" s="399"/>
      <c r="E24985" s="400"/>
      <c r="G24985" s="401"/>
      <c r="H24985" s="401"/>
      <c r="I24985" s="401"/>
      <c r="J24985" s="194"/>
      <c r="K24985" s="194"/>
      <c r="L24985" s="195"/>
      <c r="M24985" s="196"/>
      <c r="N24985" s="197"/>
      <c r="O24985" s="197"/>
      <c r="P24985" s="231"/>
    </row>
    <row r="24986" spans="2:16">
      <c r="B24986" s="351"/>
      <c r="C24986" s="435"/>
      <c r="D24986" s="399"/>
      <c r="E24986" s="400"/>
      <c r="G24986" s="401"/>
      <c r="H24986" s="401"/>
      <c r="I24986" s="401"/>
      <c r="J24986" s="194"/>
      <c r="K24986" s="194"/>
      <c r="L24986" s="195"/>
      <c r="M24986" s="196"/>
      <c r="N24986" s="197"/>
      <c r="O24986" s="197"/>
      <c r="P24986" s="231"/>
    </row>
    <row r="24987" spans="2:16">
      <c r="B24987" s="351"/>
      <c r="C24987" s="435"/>
      <c r="D24987" s="399"/>
      <c r="E24987" s="400"/>
      <c r="G24987" s="401"/>
      <c r="H24987" s="401"/>
      <c r="I24987" s="401"/>
      <c r="J24987" s="194"/>
      <c r="K24987" s="194"/>
      <c r="L24987" s="195"/>
      <c r="M24987" s="196"/>
      <c r="N24987" s="197"/>
      <c r="O24987" s="197"/>
      <c r="P24987" s="231"/>
    </row>
    <row r="24988" spans="2:16">
      <c r="B24988" s="351"/>
      <c r="C24988" s="435"/>
      <c r="D24988" s="399"/>
      <c r="E24988" s="400"/>
      <c r="G24988" s="401"/>
      <c r="H24988" s="401"/>
      <c r="I24988" s="401"/>
      <c r="J24988" s="194"/>
      <c r="K24988" s="194"/>
      <c r="L24988" s="195"/>
      <c r="M24988" s="196"/>
      <c r="N24988" s="197"/>
      <c r="O24988" s="197"/>
      <c r="P24988" s="231"/>
    </row>
    <row r="24989" spans="2:16">
      <c r="B24989" s="351"/>
      <c r="C24989" s="435"/>
      <c r="D24989" s="399"/>
      <c r="E24989" s="400"/>
      <c r="G24989" s="401"/>
      <c r="H24989" s="401"/>
      <c r="I24989" s="401"/>
      <c r="J24989" s="194"/>
      <c r="K24989" s="194"/>
      <c r="L24989" s="195"/>
      <c r="M24989" s="196"/>
      <c r="N24989" s="197"/>
      <c r="O24989" s="197"/>
      <c r="P24989" s="231"/>
    </row>
    <row r="24990" spans="2:16">
      <c r="B24990" s="351"/>
      <c r="C24990" s="435"/>
      <c r="D24990" s="399"/>
      <c r="E24990" s="400"/>
      <c r="G24990" s="401"/>
      <c r="H24990" s="401"/>
      <c r="I24990" s="401"/>
      <c r="J24990" s="194"/>
      <c r="K24990" s="194"/>
      <c r="L24990" s="195"/>
      <c r="M24990" s="196"/>
      <c r="N24990" s="197"/>
      <c r="O24990" s="197"/>
      <c r="P24990" s="231"/>
    </row>
    <row r="24991" spans="2:16">
      <c r="B24991" s="351"/>
      <c r="C24991" s="435"/>
      <c r="D24991" s="399"/>
      <c r="E24991" s="400"/>
      <c r="G24991" s="401"/>
      <c r="H24991" s="401"/>
      <c r="I24991" s="401"/>
      <c r="J24991" s="194"/>
      <c r="K24991" s="194"/>
      <c r="L24991" s="195"/>
      <c r="M24991" s="196"/>
      <c r="N24991" s="197"/>
      <c r="O24991" s="197"/>
      <c r="P24991" s="231"/>
    </row>
    <row r="24992" spans="2:16">
      <c r="B24992" s="351"/>
      <c r="C24992" s="435"/>
      <c r="D24992" s="399"/>
      <c r="E24992" s="400"/>
      <c r="G24992" s="401"/>
      <c r="H24992" s="401"/>
      <c r="I24992" s="401"/>
      <c r="J24992" s="194"/>
      <c r="K24992" s="194"/>
      <c r="L24992" s="195"/>
      <c r="M24992" s="196"/>
      <c r="N24992" s="197"/>
      <c r="O24992" s="197"/>
      <c r="P24992" s="231"/>
    </row>
    <row r="24993" spans="2:16">
      <c r="B24993" s="351"/>
      <c r="C24993" s="435"/>
      <c r="D24993" s="399"/>
      <c r="E24993" s="400"/>
      <c r="G24993" s="401"/>
      <c r="H24993" s="401"/>
      <c r="I24993" s="401"/>
      <c r="J24993" s="194"/>
      <c r="K24993" s="194"/>
      <c r="L24993" s="195"/>
      <c r="M24993" s="196"/>
      <c r="N24993" s="197"/>
      <c r="O24993" s="197"/>
      <c r="P24993" s="231"/>
    </row>
    <row r="24994" spans="2:16">
      <c r="B24994" s="351"/>
      <c r="C24994" s="435"/>
      <c r="D24994" s="399"/>
      <c r="E24994" s="400"/>
      <c r="G24994" s="401"/>
      <c r="H24994" s="401"/>
      <c r="I24994" s="401"/>
      <c r="J24994" s="194"/>
      <c r="K24994" s="194"/>
      <c r="L24994" s="195"/>
      <c r="M24994" s="196"/>
      <c r="N24994" s="197"/>
      <c r="O24994" s="197"/>
      <c r="P24994" s="231"/>
    </row>
    <row r="24995" spans="2:16">
      <c r="B24995" s="351"/>
      <c r="C24995" s="435"/>
      <c r="D24995" s="399"/>
      <c r="E24995" s="400"/>
      <c r="G24995" s="401"/>
      <c r="H24995" s="401"/>
      <c r="I24995" s="401"/>
      <c r="J24995" s="194"/>
      <c r="K24995" s="194"/>
      <c r="L24995" s="195"/>
      <c r="M24995" s="196"/>
      <c r="N24995" s="197"/>
      <c r="O24995" s="197"/>
      <c r="P24995" s="231"/>
    </row>
    <row r="24996" spans="2:16">
      <c r="B24996" s="351"/>
      <c r="C24996" s="435"/>
      <c r="D24996" s="399"/>
      <c r="E24996" s="400"/>
      <c r="G24996" s="401"/>
      <c r="H24996" s="401"/>
      <c r="I24996" s="401"/>
      <c r="J24996" s="194"/>
      <c r="K24996" s="194"/>
      <c r="L24996" s="195"/>
      <c r="M24996" s="196"/>
      <c r="N24996" s="197"/>
      <c r="O24996" s="197"/>
      <c r="P24996" s="231"/>
    </row>
    <row r="24997" spans="2:16">
      <c r="B24997" s="351"/>
      <c r="C24997" s="435"/>
      <c r="D24997" s="399"/>
      <c r="E24997" s="400"/>
      <c r="G24997" s="401"/>
      <c r="H24997" s="401"/>
      <c r="I24997" s="401"/>
      <c r="J24997" s="194"/>
      <c r="K24997" s="194"/>
      <c r="L24997" s="195"/>
      <c r="M24997" s="196"/>
      <c r="N24997" s="197"/>
      <c r="O24997" s="197"/>
      <c r="P24997" s="231"/>
    </row>
    <row r="24998" spans="2:16">
      <c r="B24998" s="351"/>
      <c r="C24998" s="435"/>
      <c r="D24998" s="399"/>
      <c r="E24998" s="400"/>
      <c r="G24998" s="401"/>
      <c r="H24998" s="401"/>
      <c r="I24998" s="401"/>
      <c r="J24998" s="194"/>
      <c r="K24998" s="194"/>
      <c r="L24998" s="195"/>
      <c r="M24998" s="196"/>
      <c r="N24998" s="197"/>
      <c r="O24998" s="197"/>
      <c r="P24998" s="231"/>
    </row>
    <row r="24999" spans="2:16">
      <c r="B24999" s="351"/>
      <c r="C24999" s="435"/>
      <c r="D24999" s="399"/>
      <c r="E24999" s="400"/>
      <c r="G24999" s="401"/>
      <c r="H24999" s="401"/>
      <c r="I24999" s="401"/>
      <c r="J24999" s="194"/>
      <c r="K24999" s="194"/>
      <c r="L24999" s="195"/>
      <c r="M24999" s="196"/>
      <c r="N24999" s="197"/>
      <c r="O24999" s="197"/>
      <c r="P24999" s="231"/>
    </row>
    <row r="25000" spans="2:16">
      <c r="B25000" s="351"/>
      <c r="C25000" s="435"/>
      <c r="D25000" s="399"/>
      <c r="E25000" s="400"/>
      <c r="G25000" s="401"/>
      <c r="H25000" s="401"/>
      <c r="I25000" s="401"/>
      <c r="J25000" s="194"/>
      <c r="K25000" s="194"/>
      <c r="L25000" s="195"/>
      <c r="M25000" s="196"/>
      <c r="N25000" s="197"/>
      <c r="O25000" s="197"/>
      <c r="P25000" s="231"/>
    </row>
    <row r="25001" spans="2:16">
      <c r="B25001" s="351"/>
      <c r="C25001" s="435"/>
      <c r="D25001" s="399"/>
      <c r="E25001" s="400"/>
      <c r="G25001" s="401"/>
      <c r="H25001" s="401"/>
      <c r="I25001" s="401"/>
      <c r="J25001" s="194"/>
      <c r="K25001" s="194"/>
      <c r="L25001" s="195"/>
      <c r="M25001" s="196"/>
      <c r="N25001" s="197"/>
      <c r="O25001" s="197"/>
      <c r="P25001" s="231"/>
    </row>
    <row r="25002" spans="2:16">
      <c r="B25002" s="351"/>
      <c r="C25002" s="435"/>
      <c r="D25002" s="399"/>
      <c r="E25002" s="400"/>
      <c r="G25002" s="401"/>
      <c r="H25002" s="401"/>
      <c r="I25002" s="401"/>
      <c r="J25002" s="194"/>
      <c r="K25002" s="194"/>
      <c r="L25002" s="195"/>
      <c r="M25002" s="196"/>
      <c r="N25002" s="197"/>
      <c r="O25002" s="197"/>
      <c r="P25002" s="231"/>
    </row>
    <row r="25003" spans="2:16">
      <c r="B25003" s="351"/>
      <c r="C25003" s="435"/>
      <c r="D25003" s="399"/>
      <c r="E25003" s="400"/>
      <c r="G25003" s="401"/>
      <c r="H25003" s="401"/>
      <c r="I25003" s="401"/>
      <c r="J25003" s="194"/>
      <c r="K25003" s="194"/>
      <c r="L25003" s="195"/>
      <c r="M25003" s="196"/>
      <c r="N25003" s="197"/>
      <c r="O25003" s="197"/>
      <c r="P25003" s="231"/>
    </row>
    <row r="25004" spans="2:16">
      <c r="B25004" s="351"/>
      <c r="C25004" s="435"/>
      <c r="D25004" s="399"/>
      <c r="E25004" s="400"/>
      <c r="G25004" s="401"/>
      <c r="H25004" s="401"/>
      <c r="I25004" s="401"/>
      <c r="J25004" s="194"/>
      <c r="K25004" s="194"/>
      <c r="L25004" s="195"/>
      <c r="M25004" s="196"/>
      <c r="N25004" s="197"/>
      <c r="O25004" s="197"/>
      <c r="P25004" s="231"/>
    </row>
    <row r="25005" spans="2:16">
      <c r="B25005" s="351"/>
      <c r="C25005" s="435"/>
      <c r="D25005" s="399"/>
      <c r="E25005" s="400"/>
      <c r="G25005" s="401"/>
      <c r="H25005" s="401"/>
      <c r="I25005" s="401"/>
      <c r="J25005" s="194"/>
      <c r="K25005" s="194"/>
      <c r="L25005" s="195"/>
      <c r="M25005" s="196"/>
      <c r="N25005" s="197"/>
      <c r="O25005" s="197"/>
      <c r="P25005" s="231"/>
    </row>
    <row r="25006" spans="2:16">
      <c r="B25006" s="351"/>
      <c r="C25006" s="435"/>
      <c r="D25006" s="399"/>
      <c r="E25006" s="400"/>
      <c r="G25006" s="401"/>
      <c r="H25006" s="401"/>
      <c r="I25006" s="401"/>
      <c r="J25006" s="194"/>
      <c r="K25006" s="194"/>
      <c r="L25006" s="195"/>
      <c r="M25006" s="196"/>
      <c r="N25006" s="197"/>
      <c r="O25006" s="197"/>
      <c r="P25006" s="231"/>
    </row>
    <row r="25007" spans="2:16">
      <c r="B25007" s="351"/>
      <c r="C25007" s="435"/>
      <c r="D25007" s="399"/>
      <c r="E25007" s="400"/>
      <c r="G25007" s="401"/>
      <c r="H25007" s="401"/>
      <c r="I25007" s="401"/>
      <c r="J25007" s="194"/>
      <c r="K25007" s="194"/>
      <c r="L25007" s="195"/>
      <c r="M25007" s="196"/>
      <c r="N25007" s="197"/>
      <c r="O25007" s="197"/>
      <c r="P25007" s="231"/>
    </row>
    <row r="25008" spans="2:16">
      <c r="B25008" s="351"/>
      <c r="C25008" s="435"/>
      <c r="D25008" s="399"/>
      <c r="E25008" s="400"/>
      <c r="G25008" s="401"/>
      <c r="H25008" s="401"/>
      <c r="I25008" s="401"/>
      <c r="J25008" s="194"/>
      <c r="K25008" s="194"/>
      <c r="L25008" s="195"/>
      <c r="M25008" s="196"/>
      <c r="N25008" s="197"/>
      <c r="O25008" s="197"/>
      <c r="P25008" s="231"/>
    </row>
    <row r="25009" spans="2:16">
      <c r="B25009" s="351"/>
      <c r="C25009" s="435"/>
      <c r="D25009" s="399"/>
      <c r="E25009" s="400"/>
      <c r="G25009" s="401"/>
      <c r="H25009" s="401"/>
      <c r="I25009" s="401"/>
      <c r="J25009" s="194"/>
      <c r="K25009" s="194"/>
      <c r="L25009" s="195"/>
      <c r="M25009" s="196"/>
      <c r="N25009" s="197"/>
      <c r="O25009" s="197"/>
      <c r="P25009" s="231"/>
    </row>
    <row r="25010" spans="2:16">
      <c r="B25010" s="351"/>
      <c r="C25010" s="435"/>
      <c r="D25010" s="399"/>
      <c r="E25010" s="400"/>
      <c r="G25010" s="401"/>
      <c r="H25010" s="401"/>
      <c r="I25010" s="401"/>
      <c r="J25010" s="194"/>
      <c r="K25010" s="194"/>
      <c r="L25010" s="195"/>
      <c r="M25010" s="196"/>
      <c r="N25010" s="197"/>
      <c r="O25010" s="197"/>
      <c r="P25010" s="231"/>
    </row>
    <row r="25011" spans="2:16">
      <c r="B25011" s="351"/>
      <c r="C25011" s="435"/>
      <c r="D25011" s="399"/>
      <c r="E25011" s="400"/>
      <c r="G25011" s="401"/>
      <c r="H25011" s="401"/>
      <c r="I25011" s="401"/>
      <c r="J25011" s="194"/>
      <c r="K25011" s="194"/>
      <c r="L25011" s="195"/>
      <c r="M25011" s="196"/>
      <c r="N25011" s="197"/>
      <c r="O25011" s="197"/>
      <c r="P25011" s="231"/>
    </row>
    <row r="25012" spans="2:16">
      <c r="B25012" s="351"/>
      <c r="C25012" s="435"/>
      <c r="D25012" s="399"/>
      <c r="E25012" s="400"/>
      <c r="G25012" s="401"/>
      <c r="H25012" s="401"/>
      <c r="I25012" s="401"/>
      <c r="J25012" s="194"/>
      <c r="K25012" s="194"/>
      <c r="L25012" s="195"/>
      <c r="M25012" s="196"/>
      <c r="N25012" s="197"/>
      <c r="O25012" s="197"/>
      <c r="P25012" s="231"/>
    </row>
    <row r="25013" spans="2:16">
      <c r="B25013" s="351"/>
      <c r="C25013" s="435"/>
      <c r="D25013" s="399"/>
      <c r="E25013" s="400"/>
      <c r="G25013" s="401"/>
      <c r="H25013" s="401"/>
      <c r="I25013" s="401"/>
      <c r="J25013" s="194"/>
      <c r="K25013" s="194"/>
      <c r="L25013" s="195"/>
      <c r="M25013" s="196"/>
      <c r="N25013" s="197"/>
      <c r="O25013" s="197"/>
      <c r="P25013" s="231"/>
    </row>
    <row r="25014" spans="2:16">
      <c r="B25014" s="351"/>
      <c r="C25014" s="435"/>
      <c r="D25014" s="399"/>
      <c r="E25014" s="400"/>
      <c r="G25014" s="401"/>
      <c r="H25014" s="401"/>
      <c r="I25014" s="401"/>
      <c r="J25014" s="194"/>
      <c r="K25014" s="194"/>
      <c r="L25014" s="195"/>
      <c r="M25014" s="196"/>
      <c r="N25014" s="197"/>
      <c r="O25014" s="197"/>
      <c r="P25014" s="231"/>
    </row>
    <row r="25015" spans="2:16">
      <c r="B25015" s="351"/>
      <c r="C25015" s="435"/>
      <c r="D25015" s="399"/>
      <c r="E25015" s="400"/>
      <c r="G25015" s="401"/>
      <c r="H25015" s="401"/>
      <c r="I25015" s="401"/>
      <c r="J25015" s="194"/>
      <c r="K25015" s="194"/>
      <c r="L25015" s="195"/>
      <c r="M25015" s="196"/>
      <c r="N25015" s="197"/>
      <c r="O25015" s="197"/>
      <c r="P25015" s="231"/>
    </row>
    <row r="25016" spans="2:16">
      <c r="B25016" s="351"/>
      <c r="C25016" s="435"/>
      <c r="D25016" s="399"/>
      <c r="E25016" s="400"/>
      <c r="G25016" s="401"/>
      <c r="H25016" s="401"/>
      <c r="I25016" s="401"/>
      <c r="J25016" s="194"/>
      <c r="K25016" s="194"/>
      <c r="L25016" s="195"/>
      <c r="M25016" s="196"/>
      <c r="N25016" s="197"/>
      <c r="O25016" s="197"/>
      <c r="P25016" s="231"/>
    </row>
    <row r="25017" spans="2:16">
      <c r="B25017" s="351"/>
      <c r="C25017" s="435"/>
      <c r="D25017" s="399"/>
      <c r="E25017" s="400"/>
      <c r="G25017" s="401"/>
      <c r="H25017" s="401"/>
      <c r="I25017" s="401"/>
      <c r="J25017" s="194"/>
      <c r="K25017" s="194"/>
      <c r="L25017" s="195"/>
      <c r="M25017" s="196"/>
      <c r="N25017" s="197"/>
      <c r="O25017" s="197"/>
      <c r="P25017" s="231"/>
    </row>
    <row r="25018" spans="2:16">
      <c r="B25018" s="351"/>
      <c r="C25018" s="435"/>
      <c r="D25018" s="399"/>
      <c r="E25018" s="400"/>
      <c r="G25018" s="401"/>
      <c r="H25018" s="401"/>
      <c r="I25018" s="401"/>
      <c r="J25018" s="194"/>
      <c r="K25018" s="194"/>
      <c r="L25018" s="195"/>
      <c r="M25018" s="196"/>
      <c r="N25018" s="197"/>
      <c r="O25018" s="197"/>
      <c r="P25018" s="231"/>
    </row>
    <row r="25019" spans="2:16">
      <c r="B25019" s="351"/>
      <c r="C25019" s="435"/>
      <c r="D25019" s="399"/>
      <c r="E25019" s="400"/>
      <c r="G25019" s="401"/>
      <c r="H25019" s="401"/>
      <c r="I25019" s="401"/>
      <c r="J25019" s="194"/>
      <c r="K25019" s="194"/>
      <c r="L25019" s="195"/>
      <c r="M25019" s="196"/>
      <c r="N25019" s="197"/>
      <c r="O25019" s="197"/>
      <c r="P25019" s="231"/>
    </row>
    <row r="25020" spans="2:16">
      <c r="B25020" s="351"/>
      <c r="C25020" s="435"/>
      <c r="D25020" s="399"/>
      <c r="E25020" s="400"/>
      <c r="G25020" s="401"/>
      <c r="H25020" s="401"/>
      <c r="I25020" s="401"/>
      <c r="J25020" s="194"/>
      <c r="K25020" s="194"/>
      <c r="L25020" s="195"/>
      <c r="M25020" s="196"/>
      <c r="N25020" s="197"/>
      <c r="O25020" s="197"/>
      <c r="P25020" s="231"/>
    </row>
    <row r="25021" spans="2:16">
      <c r="B25021" s="351"/>
      <c r="C25021" s="435"/>
      <c r="D25021" s="399"/>
      <c r="E25021" s="400"/>
      <c r="G25021" s="401"/>
      <c r="H25021" s="401"/>
      <c r="I25021" s="401"/>
      <c r="J25021" s="194"/>
      <c r="K25021" s="194"/>
      <c r="L25021" s="195"/>
      <c r="M25021" s="196"/>
      <c r="N25021" s="197"/>
      <c r="O25021" s="197"/>
      <c r="P25021" s="231"/>
    </row>
    <row r="25022" spans="2:16">
      <c r="B25022" s="351"/>
      <c r="C25022" s="435"/>
      <c r="D25022" s="399"/>
      <c r="E25022" s="400"/>
      <c r="G25022" s="401"/>
      <c r="H25022" s="401"/>
      <c r="I25022" s="401"/>
      <c r="J25022" s="194"/>
      <c r="K25022" s="194"/>
      <c r="L25022" s="195"/>
      <c r="M25022" s="196"/>
      <c r="N25022" s="197"/>
      <c r="O25022" s="197"/>
      <c r="P25022" s="231"/>
    </row>
    <row r="25023" spans="2:16">
      <c r="B25023" s="351"/>
      <c r="C25023" s="435"/>
      <c r="D25023" s="399"/>
      <c r="E25023" s="400"/>
      <c r="G25023" s="401"/>
      <c r="H25023" s="401"/>
      <c r="I25023" s="401"/>
      <c r="J25023" s="194"/>
      <c r="K25023" s="194"/>
      <c r="L25023" s="195"/>
      <c r="M25023" s="196"/>
      <c r="N25023" s="197"/>
      <c r="O25023" s="197"/>
      <c r="P25023" s="231"/>
    </row>
    <row r="25024" spans="2:16">
      <c r="B25024" s="351"/>
      <c r="C25024" s="435"/>
      <c r="D25024" s="399"/>
      <c r="E25024" s="400"/>
      <c r="G25024" s="401"/>
      <c r="H25024" s="401"/>
      <c r="I25024" s="401"/>
      <c r="J25024" s="194"/>
      <c r="K25024" s="194"/>
      <c r="L25024" s="195"/>
      <c r="M25024" s="196"/>
      <c r="N25024" s="197"/>
      <c r="O25024" s="197"/>
      <c r="P25024" s="231"/>
    </row>
    <row r="25025" spans="2:16">
      <c r="B25025" s="351"/>
      <c r="C25025" s="435"/>
      <c r="D25025" s="399"/>
      <c r="E25025" s="400"/>
      <c r="G25025" s="401"/>
      <c r="H25025" s="401"/>
      <c r="I25025" s="401"/>
      <c r="J25025" s="194"/>
      <c r="K25025" s="194"/>
      <c r="L25025" s="195"/>
      <c r="M25025" s="196"/>
      <c r="N25025" s="197"/>
      <c r="O25025" s="197"/>
      <c r="P25025" s="231"/>
    </row>
    <row r="25026" spans="2:16">
      <c r="B25026" s="351"/>
      <c r="C25026" s="435"/>
      <c r="D25026" s="399"/>
      <c r="E25026" s="400"/>
      <c r="G25026" s="401"/>
      <c r="H25026" s="401"/>
      <c r="I25026" s="401"/>
      <c r="J25026" s="194"/>
      <c r="K25026" s="194"/>
      <c r="L25026" s="195"/>
      <c r="M25026" s="196"/>
      <c r="N25026" s="197"/>
      <c r="O25026" s="197"/>
      <c r="P25026" s="231"/>
    </row>
    <row r="25027" spans="2:16">
      <c r="B25027" s="351"/>
      <c r="C25027" s="435"/>
      <c r="D25027" s="399"/>
      <c r="E25027" s="400"/>
      <c r="G25027" s="401"/>
      <c r="H25027" s="401"/>
      <c r="I25027" s="401"/>
      <c r="J25027" s="194"/>
      <c r="K25027" s="194"/>
      <c r="L25027" s="195"/>
      <c r="M25027" s="196"/>
      <c r="N25027" s="197"/>
      <c r="O25027" s="197"/>
      <c r="P25027" s="231"/>
    </row>
    <row r="25028" spans="2:16">
      <c r="B25028" s="351"/>
      <c r="C25028" s="435"/>
      <c r="D25028" s="399"/>
      <c r="E25028" s="400"/>
      <c r="G25028" s="401"/>
      <c r="H25028" s="401"/>
      <c r="I25028" s="401"/>
      <c r="J25028" s="194"/>
      <c r="K25028" s="194"/>
      <c r="L25028" s="195"/>
      <c r="M25028" s="196"/>
      <c r="N25028" s="197"/>
      <c r="O25028" s="197"/>
      <c r="P25028" s="231"/>
    </row>
    <row r="25029" spans="2:16">
      <c r="B25029" s="351"/>
      <c r="C25029" s="435"/>
      <c r="D25029" s="399"/>
      <c r="E25029" s="400"/>
      <c r="G25029" s="401"/>
      <c r="H25029" s="401"/>
      <c r="I25029" s="401"/>
      <c r="J25029" s="194"/>
      <c r="K25029" s="194"/>
      <c r="L25029" s="195"/>
      <c r="M25029" s="196"/>
      <c r="N25029" s="197"/>
      <c r="O25029" s="197"/>
      <c r="P25029" s="231"/>
    </row>
    <row r="25030" spans="2:16">
      <c r="B25030" s="351"/>
      <c r="C25030" s="435"/>
      <c r="D25030" s="399"/>
      <c r="E25030" s="400"/>
      <c r="G25030" s="401"/>
      <c r="H25030" s="401"/>
      <c r="I25030" s="401"/>
      <c r="J25030" s="194"/>
      <c r="K25030" s="194"/>
      <c r="L25030" s="195"/>
      <c r="M25030" s="196"/>
      <c r="N25030" s="197"/>
      <c r="O25030" s="197"/>
      <c r="P25030" s="231"/>
    </row>
    <row r="25031" spans="2:16">
      <c r="B25031" s="351"/>
      <c r="C25031" s="435"/>
      <c r="D25031" s="399"/>
      <c r="E25031" s="400"/>
      <c r="G25031" s="401"/>
      <c r="H25031" s="401"/>
      <c r="I25031" s="401"/>
      <c r="J25031" s="194"/>
      <c r="K25031" s="194"/>
      <c r="L25031" s="195"/>
      <c r="M25031" s="196"/>
      <c r="N25031" s="197"/>
      <c r="O25031" s="197"/>
      <c r="P25031" s="231"/>
    </row>
    <row r="25032" spans="2:16">
      <c r="B25032" s="351"/>
      <c r="C25032" s="435"/>
      <c r="D25032" s="399"/>
      <c r="E25032" s="400"/>
      <c r="G25032" s="401"/>
      <c r="H25032" s="401"/>
      <c r="I25032" s="401"/>
      <c r="J25032" s="194"/>
      <c r="K25032" s="194"/>
      <c r="L25032" s="195"/>
      <c r="M25032" s="196"/>
      <c r="N25032" s="197"/>
      <c r="O25032" s="197"/>
      <c r="P25032" s="231"/>
    </row>
    <row r="25033" spans="2:16">
      <c r="B25033" s="351"/>
      <c r="C25033" s="435"/>
      <c r="D25033" s="399"/>
      <c r="E25033" s="400"/>
      <c r="G25033" s="401"/>
      <c r="H25033" s="401"/>
      <c r="I25033" s="401"/>
      <c r="J25033" s="194"/>
      <c r="K25033" s="194"/>
      <c r="L25033" s="195"/>
      <c r="M25033" s="196"/>
      <c r="N25033" s="197"/>
      <c r="O25033" s="197"/>
      <c r="P25033" s="231"/>
    </row>
    <row r="25034" spans="2:16">
      <c r="B25034" s="351"/>
      <c r="C25034" s="435"/>
      <c r="D25034" s="399"/>
      <c r="E25034" s="400"/>
      <c r="G25034" s="401"/>
      <c r="H25034" s="401"/>
      <c r="I25034" s="401"/>
      <c r="J25034" s="194"/>
      <c r="K25034" s="194"/>
      <c r="L25034" s="195"/>
      <c r="M25034" s="196"/>
      <c r="N25034" s="197"/>
      <c r="O25034" s="197"/>
      <c r="P25034" s="231"/>
    </row>
    <row r="25035" spans="2:16">
      <c r="B25035" s="351"/>
      <c r="C25035" s="435"/>
      <c r="D25035" s="399"/>
      <c r="E25035" s="400"/>
      <c r="G25035" s="401"/>
      <c r="H25035" s="401"/>
      <c r="I25035" s="401"/>
      <c r="J25035" s="194"/>
      <c r="K25035" s="194"/>
      <c r="L25035" s="195"/>
      <c r="M25035" s="196"/>
      <c r="N25035" s="197"/>
      <c r="O25035" s="197"/>
      <c r="P25035" s="231"/>
    </row>
    <row r="25036" spans="2:16">
      <c r="B25036" s="351"/>
      <c r="C25036" s="435"/>
      <c r="D25036" s="399"/>
      <c r="E25036" s="400"/>
      <c r="G25036" s="401"/>
      <c r="H25036" s="401"/>
      <c r="I25036" s="401"/>
      <c r="J25036" s="194"/>
      <c r="K25036" s="194"/>
      <c r="L25036" s="195"/>
      <c r="M25036" s="196"/>
      <c r="N25036" s="197"/>
      <c r="O25036" s="197"/>
      <c r="P25036" s="231"/>
    </row>
    <row r="25037" spans="2:16">
      <c r="B25037" s="351"/>
      <c r="C25037" s="435"/>
      <c r="D25037" s="399"/>
      <c r="E25037" s="400"/>
      <c r="G25037" s="401"/>
      <c r="H25037" s="401"/>
      <c r="I25037" s="401"/>
      <c r="J25037" s="194"/>
      <c r="K25037" s="194"/>
      <c r="L25037" s="195"/>
      <c r="M25037" s="196"/>
      <c r="N25037" s="197"/>
      <c r="O25037" s="197"/>
      <c r="P25037" s="231"/>
    </row>
    <row r="25038" spans="2:16">
      <c r="B25038" s="351"/>
      <c r="C25038" s="435"/>
      <c r="D25038" s="399"/>
      <c r="E25038" s="400"/>
      <c r="G25038" s="401"/>
      <c r="H25038" s="401"/>
      <c r="I25038" s="401"/>
      <c r="J25038" s="194"/>
      <c r="K25038" s="194"/>
      <c r="L25038" s="195"/>
      <c r="M25038" s="196"/>
      <c r="N25038" s="197"/>
      <c r="O25038" s="197"/>
      <c r="P25038" s="231"/>
    </row>
    <row r="25039" spans="2:16">
      <c r="B25039" s="351"/>
      <c r="C25039" s="435"/>
      <c r="D25039" s="399"/>
      <c r="E25039" s="400"/>
      <c r="G25039" s="401"/>
      <c r="H25039" s="401"/>
      <c r="I25039" s="401"/>
      <c r="J25039" s="194"/>
      <c r="K25039" s="194"/>
      <c r="L25039" s="195"/>
      <c r="M25039" s="196"/>
      <c r="N25039" s="197"/>
      <c r="O25039" s="197"/>
      <c r="P25039" s="231"/>
    </row>
    <row r="25040" spans="2:16">
      <c r="B25040" s="351"/>
      <c r="C25040" s="435"/>
      <c r="D25040" s="399"/>
      <c r="E25040" s="400"/>
      <c r="G25040" s="401"/>
      <c r="H25040" s="401"/>
      <c r="I25040" s="401"/>
      <c r="J25040" s="194"/>
      <c r="K25040" s="194"/>
      <c r="L25040" s="195"/>
      <c r="M25040" s="196"/>
      <c r="N25040" s="197"/>
      <c r="O25040" s="197"/>
      <c r="P25040" s="231"/>
    </row>
    <row r="25041" spans="2:16">
      <c r="B25041" s="351"/>
      <c r="C25041" s="435"/>
      <c r="D25041" s="399"/>
      <c r="E25041" s="400"/>
      <c r="G25041" s="401"/>
      <c r="H25041" s="401"/>
      <c r="I25041" s="401"/>
      <c r="J25041" s="194"/>
      <c r="K25041" s="194"/>
      <c r="L25041" s="195"/>
      <c r="M25041" s="196"/>
      <c r="N25041" s="197"/>
      <c r="O25041" s="197"/>
      <c r="P25041" s="231"/>
    </row>
    <row r="25042" spans="2:16">
      <c r="B25042" s="351"/>
      <c r="C25042" s="435"/>
      <c r="D25042" s="399"/>
      <c r="E25042" s="400"/>
      <c r="G25042" s="401"/>
      <c r="H25042" s="401"/>
      <c r="I25042" s="401"/>
      <c r="J25042" s="194"/>
      <c r="K25042" s="194"/>
      <c r="L25042" s="195"/>
      <c r="M25042" s="196"/>
      <c r="N25042" s="197"/>
      <c r="O25042" s="197"/>
      <c r="P25042" s="231"/>
    </row>
    <row r="25043" spans="2:16">
      <c r="B25043" s="351"/>
      <c r="C25043" s="435"/>
      <c r="D25043" s="399"/>
      <c r="E25043" s="400"/>
      <c r="G25043" s="401"/>
      <c r="H25043" s="401"/>
      <c r="I25043" s="401"/>
      <c r="J25043" s="194"/>
      <c r="K25043" s="194"/>
      <c r="L25043" s="195"/>
      <c r="M25043" s="196"/>
      <c r="N25043" s="197"/>
      <c r="O25043" s="197"/>
      <c r="P25043" s="231"/>
    </row>
    <row r="25044" spans="2:16">
      <c r="B25044" s="351"/>
      <c r="C25044" s="435"/>
      <c r="D25044" s="399"/>
      <c r="E25044" s="400"/>
      <c r="G25044" s="401"/>
      <c r="H25044" s="401"/>
      <c r="I25044" s="401"/>
      <c r="J25044" s="194"/>
      <c r="K25044" s="194"/>
      <c r="L25044" s="195"/>
      <c r="M25044" s="196"/>
      <c r="N25044" s="197"/>
      <c r="O25044" s="197"/>
      <c r="P25044" s="231"/>
    </row>
    <row r="25045" spans="2:16">
      <c r="B25045" s="351"/>
      <c r="C25045" s="435"/>
      <c r="D25045" s="399"/>
      <c r="E25045" s="400"/>
      <c r="G25045" s="401"/>
      <c r="H25045" s="401"/>
      <c r="I25045" s="401"/>
      <c r="J25045" s="194"/>
      <c r="K25045" s="194"/>
      <c r="L25045" s="195"/>
      <c r="M25045" s="196"/>
      <c r="N25045" s="197"/>
      <c r="O25045" s="197"/>
      <c r="P25045" s="231"/>
    </row>
    <row r="25046" spans="2:16">
      <c r="B25046" s="351"/>
      <c r="C25046" s="435"/>
      <c r="D25046" s="399"/>
      <c r="E25046" s="400"/>
      <c r="G25046" s="401"/>
      <c r="H25046" s="401"/>
      <c r="I25046" s="401"/>
      <c r="J25046" s="194"/>
      <c r="K25046" s="194"/>
      <c r="L25046" s="195"/>
      <c r="M25046" s="196"/>
      <c r="N25046" s="197"/>
      <c r="O25046" s="197"/>
      <c r="P25046" s="231"/>
    </row>
    <row r="25047" spans="2:16">
      <c r="B25047" s="351"/>
      <c r="C25047" s="435"/>
      <c r="D25047" s="399"/>
      <c r="E25047" s="400"/>
      <c r="G25047" s="401"/>
      <c r="H25047" s="401"/>
      <c r="I25047" s="401"/>
      <c r="J25047" s="194"/>
      <c r="K25047" s="194"/>
      <c r="L25047" s="195"/>
      <c r="M25047" s="196"/>
      <c r="N25047" s="197"/>
      <c r="O25047" s="197"/>
      <c r="P25047" s="231"/>
    </row>
    <row r="25048" spans="2:16">
      <c r="B25048" s="351"/>
      <c r="C25048" s="435"/>
      <c r="D25048" s="399"/>
      <c r="E25048" s="400"/>
      <c r="G25048" s="401"/>
      <c r="H25048" s="401"/>
      <c r="I25048" s="401"/>
      <c r="J25048" s="194"/>
      <c r="K25048" s="194"/>
      <c r="L25048" s="195"/>
      <c r="M25048" s="196"/>
      <c r="N25048" s="197"/>
      <c r="O25048" s="197"/>
      <c r="P25048" s="231"/>
    </row>
    <row r="25049" spans="2:16">
      <c r="B25049" s="351"/>
      <c r="C25049" s="435"/>
      <c r="D25049" s="399"/>
      <c r="E25049" s="400"/>
      <c r="G25049" s="401"/>
      <c r="H25049" s="401"/>
      <c r="I25049" s="401"/>
      <c r="J25049" s="194"/>
      <c r="K25049" s="194"/>
      <c r="L25049" s="195"/>
      <c r="M25049" s="196"/>
      <c r="N25049" s="197"/>
      <c r="O25049" s="197"/>
      <c r="P25049" s="231"/>
    </row>
    <row r="25050" spans="2:16">
      <c r="B25050" s="351"/>
      <c r="C25050" s="435"/>
      <c r="D25050" s="399"/>
      <c r="E25050" s="400"/>
      <c r="G25050" s="401"/>
      <c r="H25050" s="401"/>
      <c r="I25050" s="401"/>
      <c r="J25050" s="194"/>
      <c r="K25050" s="194"/>
      <c r="L25050" s="195"/>
      <c r="M25050" s="196"/>
      <c r="N25050" s="197"/>
      <c r="O25050" s="197"/>
      <c r="P25050" s="231"/>
    </row>
    <row r="25051" spans="2:16">
      <c r="B25051" s="351"/>
      <c r="C25051" s="435"/>
      <c r="D25051" s="399"/>
      <c r="E25051" s="400"/>
      <c r="G25051" s="401"/>
      <c r="H25051" s="401"/>
      <c r="I25051" s="401"/>
      <c r="J25051" s="194"/>
      <c r="K25051" s="194"/>
      <c r="L25051" s="195"/>
      <c r="M25051" s="196"/>
      <c r="N25051" s="197"/>
      <c r="O25051" s="197"/>
      <c r="P25051" s="231"/>
    </row>
    <row r="25052" spans="2:16">
      <c r="B25052" s="351"/>
      <c r="C25052" s="435"/>
      <c r="D25052" s="399"/>
      <c r="E25052" s="400"/>
      <c r="G25052" s="401"/>
      <c r="H25052" s="401"/>
      <c r="I25052" s="401"/>
      <c r="J25052" s="194"/>
      <c r="K25052" s="194"/>
      <c r="L25052" s="195"/>
      <c r="M25052" s="196"/>
      <c r="N25052" s="197"/>
      <c r="O25052" s="197"/>
      <c r="P25052" s="231"/>
    </row>
    <row r="25053" spans="2:16">
      <c r="B25053" s="351"/>
      <c r="C25053" s="435"/>
      <c r="D25053" s="399"/>
      <c r="E25053" s="400"/>
      <c r="G25053" s="401"/>
      <c r="H25053" s="401"/>
      <c r="I25053" s="401"/>
      <c r="J25053" s="194"/>
      <c r="K25053" s="194"/>
      <c r="L25053" s="195"/>
      <c r="M25053" s="196"/>
      <c r="N25053" s="197"/>
      <c r="O25053" s="197"/>
      <c r="P25053" s="231"/>
    </row>
    <row r="25054" spans="2:16">
      <c r="B25054" s="351"/>
      <c r="C25054" s="435"/>
      <c r="D25054" s="399"/>
      <c r="E25054" s="400"/>
      <c r="G25054" s="401"/>
      <c r="H25054" s="401"/>
      <c r="I25054" s="401"/>
      <c r="J25054" s="194"/>
      <c r="K25054" s="194"/>
      <c r="L25054" s="195"/>
      <c r="M25054" s="196"/>
      <c r="N25054" s="197"/>
      <c r="O25054" s="197"/>
      <c r="P25054" s="231"/>
    </row>
    <row r="25055" spans="2:16">
      <c r="B25055" s="351"/>
      <c r="C25055" s="435"/>
      <c r="D25055" s="399"/>
      <c r="E25055" s="400"/>
      <c r="G25055" s="401"/>
      <c r="H25055" s="401"/>
      <c r="I25055" s="401"/>
      <c r="J25055" s="194"/>
      <c r="K25055" s="194"/>
      <c r="L25055" s="195"/>
      <c r="M25055" s="196"/>
      <c r="N25055" s="197"/>
      <c r="O25055" s="197"/>
      <c r="P25055" s="231"/>
    </row>
    <row r="25056" spans="2:16">
      <c r="B25056" s="351"/>
      <c r="C25056" s="435"/>
      <c r="D25056" s="399"/>
      <c r="E25056" s="400"/>
      <c r="G25056" s="401"/>
      <c r="H25056" s="401"/>
      <c r="I25056" s="401"/>
      <c r="J25056" s="194"/>
      <c r="K25056" s="194"/>
      <c r="L25056" s="195"/>
      <c r="M25056" s="196"/>
      <c r="N25056" s="197"/>
      <c r="O25056" s="197"/>
      <c r="P25056" s="231"/>
    </row>
    <row r="25057" spans="2:16">
      <c r="B25057" s="351"/>
      <c r="C25057" s="435"/>
      <c r="D25057" s="399"/>
      <c r="E25057" s="400"/>
      <c r="G25057" s="401"/>
      <c r="H25057" s="401"/>
      <c r="I25057" s="401"/>
      <c r="J25057" s="194"/>
      <c r="K25057" s="194"/>
      <c r="L25057" s="195"/>
      <c r="M25057" s="196"/>
      <c r="N25057" s="197"/>
      <c r="O25057" s="197"/>
      <c r="P25057" s="231"/>
    </row>
    <row r="25058" spans="2:16">
      <c r="B25058" s="351"/>
      <c r="C25058" s="435"/>
      <c r="D25058" s="399"/>
      <c r="E25058" s="400"/>
      <c r="G25058" s="401"/>
      <c r="H25058" s="401"/>
      <c r="I25058" s="401"/>
      <c r="J25058" s="194"/>
      <c r="K25058" s="194"/>
      <c r="L25058" s="195"/>
      <c r="M25058" s="196"/>
      <c r="N25058" s="197"/>
      <c r="O25058" s="197"/>
      <c r="P25058" s="231"/>
    </row>
    <row r="25059" spans="2:16">
      <c r="B25059" s="351"/>
      <c r="C25059" s="435"/>
      <c r="D25059" s="399"/>
      <c r="E25059" s="400"/>
      <c r="G25059" s="401"/>
      <c r="H25059" s="401"/>
      <c r="I25059" s="401"/>
      <c r="J25059" s="194"/>
      <c r="K25059" s="194"/>
      <c r="L25059" s="195"/>
      <c r="M25059" s="196"/>
      <c r="N25059" s="197"/>
      <c r="O25059" s="197"/>
      <c r="P25059" s="231"/>
    </row>
    <row r="25060" spans="2:16">
      <c r="B25060" s="351"/>
      <c r="C25060" s="435"/>
      <c r="D25060" s="399"/>
      <c r="E25060" s="400"/>
      <c r="G25060" s="401"/>
      <c r="H25060" s="401"/>
      <c r="I25060" s="401"/>
      <c r="J25060" s="194"/>
      <c r="K25060" s="194"/>
      <c r="L25060" s="195"/>
      <c r="M25060" s="196"/>
      <c r="N25060" s="197"/>
      <c r="O25060" s="197"/>
      <c r="P25060" s="231"/>
    </row>
    <row r="25061" spans="2:16">
      <c r="B25061" s="351"/>
      <c r="C25061" s="435"/>
      <c r="D25061" s="399"/>
      <c r="E25061" s="400"/>
      <c r="G25061" s="401"/>
      <c r="H25061" s="401"/>
      <c r="I25061" s="401"/>
      <c r="J25061" s="194"/>
      <c r="K25061" s="194"/>
      <c r="L25061" s="195"/>
      <c r="M25061" s="196"/>
      <c r="N25061" s="197"/>
      <c r="O25061" s="197"/>
      <c r="P25061" s="231"/>
    </row>
    <row r="25062" spans="2:16">
      <c r="B25062" s="351"/>
      <c r="C25062" s="435"/>
      <c r="D25062" s="399"/>
      <c r="E25062" s="400"/>
      <c r="G25062" s="401"/>
      <c r="H25062" s="401"/>
      <c r="I25062" s="401"/>
      <c r="J25062" s="194"/>
      <c r="K25062" s="194"/>
      <c r="L25062" s="195"/>
      <c r="M25062" s="196"/>
      <c r="N25062" s="197"/>
      <c r="O25062" s="197"/>
      <c r="P25062" s="231"/>
    </row>
    <row r="25063" spans="2:16">
      <c r="B25063" s="351"/>
      <c r="C25063" s="435"/>
      <c r="D25063" s="399"/>
      <c r="E25063" s="400"/>
      <c r="G25063" s="401"/>
      <c r="H25063" s="401"/>
      <c r="I25063" s="401"/>
      <c r="J25063" s="194"/>
      <c r="K25063" s="194"/>
      <c r="L25063" s="195"/>
      <c r="M25063" s="196"/>
      <c r="N25063" s="197"/>
      <c r="O25063" s="197"/>
      <c r="P25063" s="231"/>
    </row>
    <row r="25064" spans="2:16">
      <c r="B25064" s="351"/>
      <c r="C25064" s="435"/>
      <c r="D25064" s="399"/>
      <c r="E25064" s="400"/>
      <c r="G25064" s="401"/>
      <c r="H25064" s="401"/>
      <c r="I25064" s="401"/>
      <c r="J25064" s="194"/>
      <c r="K25064" s="194"/>
      <c r="L25064" s="195"/>
      <c r="M25064" s="196"/>
      <c r="N25064" s="197"/>
      <c r="O25064" s="197"/>
      <c r="P25064" s="231"/>
    </row>
    <row r="25065" spans="2:16">
      <c r="B25065" s="351"/>
      <c r="C25065" s="435"/>
      <c r="D25065" s="399"/>
      <c r="E25065" s="400"/>
      <c r="G25065" s="401"/>
      <c r="H25065" s="401"/>
      <c r="I25065" s="401"/>
      <c r="J25065" s="194"/>
      <c r="K25065" s="194"/>
      <c r="L25065" s="195"/>
      <c r="M25065" s="196"/>
      <c r="N25065" s="197"/>
      <c r="O25065" s="197"/>
      <c r="P25065" s="231"/>
    </row>
    <row r="25066" spans="2:16">
      <c r="B25066" s="351"/>
      <c r="C25066" s="435"/>
      <c r="D25066" s="399"/>
      <c r="E25066" s="400"/>
      <c r="G25066" s="401"/>
      <c r="H25066" s="401"/>
      <c r="I25066" s="401"/>
      <c r="J25066" s="194"/>
      <c r="K25066" s="194"/>
      <c r="L25066" s="195"/>
      <c r="M25066" s="196"/>
      <c r="N25066" s="197"/>
      <c r="O25066" s="197"/>
      <c r="P25066" s="231"/>
    </row>
    <row r="25067" spans="2:16">
      <c r="B25067" s="351"/>
      <c r="C25067" s="435"/>
      <c r="D25067" s="399"/>
      <c r="E25067" s="400"/>
      <c r="G25067" s="401"/>
      <c r="H25067" s="401"/>
      <c r="I25067" s="401"/>
      <c r="J25067" s="194"/>
      <c r="K25067" s="194"/>
      <c r="L25067" s="195"/>
      <c r="M25067" s="196"/>
      <c r="N25067" s="197"/>
      <c r="O25067" s="197"/>
      <c r="P25067" s="231"/>
    </row>
    <row r="25068" spans="2:16">
      <c r="B25068" s="351"/>
      <c r="C25068" s="435"/>
      <c r="D25068" s="399"/>
      <c r="E25068" s="400"/>
      <c r="G25068" s="401"/>
      <c r="H25068" s="401"/>
      <c r="I25068" s="401"/>
      <c r="J25068" s="194"/>
      <c r="K25068" s="194"/>
      <c r="L25068" s="195"/>
      <c r="M25068" s="196"/>
      <c r="N25068" s="197"/>
      <c r="O25068" s="197"/>
      <c r="P25068" s="231"/>
    </row>
    <row r="25069" spans="2:16">
      <c r="B25069" s="351"/>
      <c r="C25069" s="435"/>
      <c r="D25069" s="399"/>
      <c r="E25069" s="400"/>
      <c r="G25069" s="401"/>
      <c r="H25069" s="401"/>
      <c r="I25069" s="401"/>
      <c r="J25069" s="194"/>
      <c r="K25069" s="194"/>
      <c r="L25069" s="195"/>
      <c r="M25069" s="196"/>
      <c r="N25069" s="197"/>
      <c r="O25069" s="197"/>
      <c r="P25069" s="231"/>
    </row>
    <row r="25070" spans="2:16">
      <c r="B25070" s="351"/>
      <c r="C25070" s="435"/>
      <c r="D25070" s="399"/>
      <c r="E25070" s="400"/>
      <c r="G25070" s="401"/>
      <c r="H25070" s="401"/>
      <c r="I25070" s="401"/>
      <c r="J25070" s="194"/>
      <c r="K25070" s="194"/>
      <c r="L25070" s="195"/>
      <c r="M25070" s="196"/>
      <c r="N25070" s="197"/>
      <c r="O25070" s="197"/>
      <c r="P25070" s="231"/>
    </row>
    <row r="25071" spans="2:16">
      <c r="B25071" s="351"/>
      <c r="C25071" s="435"/>
      <c r="D25071" s="399"/>
      <c r="E25071" s="400"/>
      <c r="G25071" s="401"/>
      <c r="H25071" s="401"/>
      <c r="I25071" s="401"/>
      <c r="J25071" s="194"/>
      <c r="K25071" s="194"/>
      <c r="L25071" s="195"/>
      <c r="M25071" s="196"/>
      <c r="N25071" s="197"/>
      <c r="O25071" s="197"/>
      <c r="P25071" s="231"/>
    </row>
    <row r="25072" spans="2:16">
      <c r="B25072" s="351"/>
      <c r="C25072" s="435"/>
      <c r="D25072" s="399"/>
      <c r="E25072" s="400"/>
      <c r="G25072" s="401"/>
      <c r="H25072" s="401"/>
      <c r="I25072" s="401"/>
      <c r="J25072" s="194"/>
      <c r="K25072" s="194"/>
      <c r="L25072" s="195"/>
      <c r="M25072" s="196"/>
      <c r="N25072" s="197"/>
      <c r="O25072" s="197"/>
      <c r="P25072" s="231"/>
    </row>
    <row r="25073" spans="2:16">
      <c r="B25073" s="351"/>
      <c r="C25073" s="435"/>
      <c r="D25073" s="399"/>
      <c r="E25073" s="400"/>
      <c r="G25073" s="401"/>
      <c r="H25073" s="401"/>
      <c r="I25073" s="401"/>
      <c r="J25073" s="194"/>
      <c r="K25073" s="194"/>
      <c r="L25073" s="195"/>
      <c r="M25073" s="196"/>
      <c r="N25073" s="197"/>
      <c r="O25073" s="197"/>
      <c r="P25073" s="231"/>
    </row>
    <row r="25074" spans="2:16">
      <c r="B25074" s="351"/>
      <c r="C25074" s="435"/>
      <c r="D25074" s="399"/>
      <c r="E25074" s="400"/>
      <c r="G25074" s="401"/>
      <c r="H25074" s="401"/>
      <c r="I25074" s="401"/>
      <c r="J25074" s="194"/>
      <c r="K25074" s="194"/>
      <c r="L25074" s="195"/>
      <c r="M25074" s="196"/>
      <c r="N25074" s="197"/>
      <c r="O25074" s="197"/>
      <c r="P25074" s="231"/>
    </row>
    <row r="25075" spans="2:16">
      <c r="B25075" s="351"/>
      <c r="C25075" s="435"/>
      <c r="D25075" s="399"/>
      <c r="E25075" s="400"/>
      <c r="G25075" s="401"/>
      <c r="H25075" s="401"/>
      <c r="I25075" s="401"/>
      <c r="J25075" s="194"/>
      <c r="K25075" s="194"/>
      <c r="L25075" s="195"/>
      <c r="M25075" s="196"/>
      <c r="N25075" s="197"/>
      <c r="O25075" s="197"/>
      <c r="P25075" s="231"/>
    </row>
    <row r="25076" spans="2:16">
      <c r="B25076" s="351"/>
      <c r="C25076" s="435"/>
      <c r="D25076" s="399"/>
      <c r="E25076" s="400"/>
      <c r="G25076" s="401"/>
      <c r="H25076" s="401"/>
      <c r="I25076" s="401"/>
      <c r="J25076" s="194"/>
      <c r="K25076" s="194"/>
      <c r="L25076" s="195"/>
      <c r="M25076" s="196"/>
      <c r="N25076" s="197"/>
      <c r="O25076" s="197"/>
      <c r="P25076" s="231"/>
    </row>
    <row r="25077" spans="2:16">
      <c r="B25077" s="351"/>
      <c r="C25077" s="435"/>
      <c r="D25077" s="399"/>
      <c r="E25077" s="400"/>
      <c r="G25077" s="401"/>
      <c r="H25077" s="401"/>
      <c r="I25077" s="401"/>
      <c r="J25077" s="194"/>
      <c r="K25077" s="194"/>
      <c r="L25077" s="195"/>
      <c r="M25077" s="196"/>
      <c r="N25077" s="197"/>
      <c r="O25077" s="197"/>
      <c r="P25077" s="231"/>
    </row>
    <row r="25078" spans="2:16">
      <c r="B25078" s="351"/>
      <c r="C25078" s="435"/>
      <c r="D25078" s="399"/>
      <c r="E25078" s="400"/>
      <c r="G25078" s="401"/>
      <c r="H25078" s="401"/>
      <c r="I25078" s="401"/>
      <c r="J25078" s="194"/>
      <c r="K25078" s="194"/>
      <c r="L25078" s="195"/>
      <c r="M25078" s="196"/>
      <c r="N25078" s="197"/>
      <c r="O25078" s="197"/>
      <c r="P25078" s="231"/>
    </row>
    <row r="25079" spans="2:16">
      <c r="B25079" s="351"/>
      <c r="C25079" s="435"/>
      <c r="D25079" s="399"/>
      <c r="E25079" s="400"/>
      <c r="G25079" s="401"/>
      <c r="H25079" s="401"/>
      <c r="I25079" s="401"/>
      <c r="J25079" s="194"/>
      <c r="K25079" s="194"/>
      <c r="L25079" s="195"/>
      <c r="M25079" s="196"/>
      <c r="N25079" s="197"/>
      <c r="O25079" s="197"/>
      <c r="P25079" s="231"/>
    </row>
    <row r="25080" spans="2:16">
      <c r="B25080" s="351"/>
      <c r="C25080" s="435"/>
      <c r="D25080" s="399"/>
      <c r="E25080" s="400"/>
      <c r="G25080" s="401"/>
      <c r="H25080" s="401"/>
      <c r="I25080" s="401"/>
      <c r="J25080" s="194"/>
      <c r="K25080" s="194"/>
      <c r="L25080" s="195"/>
      <c r="M25080" s="196"/>
      <c r="N25080" s="197"/>
      <c r="O25080" s="197"/>
      <c r="P25080" s="231"/>
    </row>
    <row r="25081" spans="2:16">
      <c r="B25081" s="351"/>
      <c r="C25081" s="435"/>
      <c r="D25081" s="399"/>
      <c r="E25081" s="400"/>
      <c r="G25081" s="401"/>
      <c r="H25081" s="401"/>
      <c r="I25081" s="401"/>
      <c r="J25081" s="194"/>
      <c r="K25081" s="194"/>
      <c r="L25081" s="195"/>
      <c r="M25081" s="196"/>
      <c r="N25081" s="197"/>
      <c r="O25081" s="197"/>
      <c r="P25081" s="231"/>
    </row>
    <row r="25082" spans="2:16">
      <c r="B25082" s="351"/>
      <c r="C25082" s="435"/>
      <c r="D25082" s="399"/>
      <c r="E25082" s="400"/>
      <c r="G25082" s="401"/>
      <c r="H25082" s="401"/>
      <c r="I25082" s="401"/>
      <c r="J25082" s="194"/>
      <c r="K25082" s="194"/>
      <c r="L25082" s="195"/>
      <c r="M25082" s="196"/>
      <c r="N25082" s="197"/>
      <c r="O25082" s="197"/>
      <c r="P25082" s="231"/>
    </row>
    <row r="25083" spans="2:16">
      <c r="B25083" s="351"/>
      <c r="C25083" s="435"/>
      <c r="D25083" s="399"/>
      <c r="E25083" s="400"/>
      <c r="G25083" s="401"/>
      <c r="H25083" s="401"/>
      <c r="I25083" s="401"/>
      <c r="J25083" s="194"/>
      <c r="K25083" s="194"/>
      <c r="L25083" s="195"/>
      <c r="M25083" s="196"/>
      <c r="N25083" s="197"/>
      <c r="O25083" s="197"/>
      <c r="P25083" s="231"/>
    </row>
    <row r="25084" spans="2:16">
      <c r="B25084" s="351"/>
      <c r="C25084" s="435"/>
      <c r="D25084" s="399"/>
      <c r="E25084" s="400"/>
      <c r="G25084" s="401"/>
      <c r="H25084" s="401"/>
      <c r="I25084" s="401"/>
      <c r="J25084" s="194"/>
      <c r="K25084" s="194"/>
      <c r="L25084" s="195"/>
      <c r="M25084" s="196"/>
      <c r="N25084" s="197"/>
      <c r="O25084" s="197"/>
      <c r="P25084" s="231"/>
    </row>
    <row r="25085" spans="2:16">
      <c r="B25085" s="351"/>
      <c r="C25085" s="435"/>
      <c r="D25085" s="399"/>
      <c r="E25085" s="400"/>
      <c r="G25085" s="401"/>
      <c r="H25085" s="401"/>
      <c r="I25085" s="401"/>
      <c r="J25085" s="194"/>
      <c r="K25085" s="194"/>
      <c r="L25085" s="195"/>
      <c r="M25085" s="196"/>
      <c r="N25085" s="197"/>
      <c r="O25085" s="197"/>
      <c r="P25085" s="231"/>
    </row>
    <row r="25086" spans="2:16">
      <c r="B25086" s="351"/>
      <c r="C25086" s="435"/>
      <c r="D25086" s="399"/>
      <c r="E25086" s="400"/>
      <c r="G25086" s="401"/>
      <c r="H25086" s="401"/>
      <c r="I25086" s="401"/>
      <c r="J25086" s="194"/>
      <c r="K25086" s="194"/>
      <c r="L25086" s="195"/>
      <c r="M25086" s="196"/>
      <c r="N25086" s="197"/>
      <c r="O25086" s="197"/>
      <c r="P25086" s="231"/>
    </row>
    <row r="25087" spans="2:16">
      <c r="B25087" s="351"/>
      <c r="C25087" s="435"/>
      <c r="D25087" s="399"/>
      <c r="E25087" s="400"/>
      <c r="G25087" s="401"/>
      <c r="H25087" s="401"/>
      <c r="I25087" s="401"/>
      <c r="J25087" s="194"/>
      <c r="K25087" s="194"/>
      <c r="L25087" s="195"/>
      <c r="M25087" s="196"/>
      <c r="N25087" s="197"/>
      <c r="O25087" s="197"/>
      <c r="P25087" s="231"/>
    </row>
    <row r="25088" spans="2:16">
      <c r="B25088" s="351"/>
      <c r="C25088" s="435"/>
      <c r="D25088" s="399"/>
      <c r="E25088" s="400"/>
      <c r="G25088" s="401"/>
      <c r="H25088" s="401"/>
      <c r="I25088" s="401"/>
      <c r="J25088" s="194"/>
      <c r="K25088" s="194"/>
      <c r="L25088" s="195"/>
      <c r="M25088" s="196"/>
      <c r="N25088" s="197"/>
      <c r="O25088" s="197"/>
      <c r="P25088" s="231"/>
    </row>
    <row r="25089" spans="2:16">
      <c r="B25089" s="351"/>
      <c r="C25089" s="435"/>
      <c r="D25089" s="399"/>
      <c r="E25089" s="400"/>
      <c r="G25089" s="401"/>
      <c r="H25089" s="401"/>
      <c r="I25089" s="401"/>
      <c r="J25089" s="194"/>
      <c r="K25089" s="194"/>
      <c r="L25089" s="195"/>
      <c r="M25089" s="196"/>
      <c r="N25089" s="197"/>
      <c r="O25089" s="197"/>
      <c r="P25089" s="231"/>
    </row>
    <row r="25090" spans="2:16">
      <c r="B25090" s="351"/>
      <c r="C25090" s="435"/>
      <c r="D25090" s="399"/>
      <c r="E25090" s="400"/>
      <c r="G25090" s="401"/>
      <c r="H25090" s="401"/>
      <c r="I25090" s="401"/>
      <c r="J25090" s="194"/>
      <c r="K25090" s="194"/>
      <c r="L25090" s="195"/>
      <c r="M25090" s="196"/>
      <c r="N25090" s="197"/>
      <c r="O25090" s="197"/>
      <c r="P25090" s="231"/>
    </row>
    <row r="25091" spans="2:16">
      <c r="B25091" s="351"/>
      <c r="C25091" s="435"/>
      <c r="D25091" s="399"/>
      <c r="E25091" s="400"/>
      <c r="G25091" s="401"/>
      <c r="H25091" s="401"/>
      <c r="I25091" s="401"/>
      <c r="J25091" s="194"/>
      <c r="K25091" s="194"/>
      <c r="L25091" s="195"/>
      <c r="M25091" s="196"/>
      <c r="N25091" s="197"/>
      <c r="O25091" s="197"/>
      <c r="P25091" s="231"/>
    </row>
    <row r="25092" spans="2:16">
      <c r="B25092" s="351"/>
      <c r="C25092" s="435"/>
      <c r="D25092" s="399"/>
      <c r="E25092" s="400"/>
      <c r="G25092" s="401"/>
      <c r="H25092" s="401"/>
      <c r="I25092" s="401"/>
      <c r="J25092" s="194"/>
      <c r="K25092" s="194"/>
      <c r="L25092" s="195"/>
      <c r="M25092" s="196"/>
      <c r="N25092" s="197"/>
      <c r="O25092" s="197"/>
      <c r="P25092" s="231"/>
    </row>
    <row r="25093" spans="2:16">
      <c r="B25093" s="351"/>
      <c r="C25093" s="435"/>
      <c r="D25093" s="399"/>
      <c r="E25093" s="400"/>
      <c r="G25093" s="401"/>
      <c r="H25093" s="401"/>
      <c r="I25093" s="401"/>
      <c r="J25093" s="194"/>
      <c r="K25093" s="194"/>
      <c r="L25093" s="195"/>
      <c r="M25093" s="196"/>
      <c r="N25093" s="197"/>
      <c r="O25093" s="197"/>
      <c r="P25093" s="231"/>
    </row>
    <row r="25094" spans="2:16">
      <c r="B25094" s="351"/>
      <c r="C25094" s="435"/>
      <c r="D25094" s="399"/>
      <c r="E25094" s="400"/>
      <c r="G25094" s="401"/>
      <c r="H25094" s="401"/>
      <c r="I25094" s="401"/>
      <c r="J25094" s="194"/>
      <c r="K25094" s="194"/>
      <c r="L25094" s="195"/>
      <c r="M25094" s="196"/>
      <c r="N25094" s="197"/>
      <c r="O25094" s="197"/>
      <c r="P25094" s="231"/>
    </row>
    <row r="25095" spans="2:16">
      <c r="B25095" s="351"/>
      <c r="C25095" s="435"/>
      <c r="D25095" s="399"/>
      <c r="E25095" s="400"/>
      <c r="G25095" s="401"/>
      <c r="H25095" s="401"/>
      <c r="I25095" s="401"/>
      <c r="J25095" s="194"/>
      <c r="K25095" s="194"/>
      <c r="L25095" s="195"/>
      <c r="M25095" s="196"/>
      <c r="N25095" s="197"/>
      <c r="O25095" s="197"/>
      <c r="P25095" s="231"/>
    </row>
    <row r="25096" spans="2:16">
      <c r="B25096" s="351"/>
      <c r="C25096" s="435"/>
      <c r="D25096" s="399"/>
      <c r="E25096" s="400"/>
      <c r="G25096" s="401"/>
      <c r="H25096" s="401"/>
      <c r="I25096" s="401"/>
      <c r="J25096" s="194"/>
      <c r="K25096" s="194"/>
      <c r="L25096" s="195"/>
      <c r="M25096" s="196"/>
      <c r="N25096" s="197"/>
      <c r="O25096" s="197"/>
      <c r="P25096" s="231"/>
    </row>
    <row r="25097" spans="2:16">
      <c r="B25097" s="351"/>
      <c r="C25097" s="435"/>
      <c r="D25097" s="399"/>
      <c r="E25097" s="400"/>
      <c r="G25097" s="401"/>
      <c r="H25097" s="401"/>
      <c r="I25097" s="401"/>
      <c r="J25097" s="194"/>
      <c r="K25097" s="194"/>
      <c r="L25097" s="195"/>
      <c r="M25097" s="196"/>
      <c r="N25097" s="197"/>
      <c r="O25097" s="197"/>
      <c r="P25097" s="231"/>
    </row>
    <row r="25098" spans="2:16">
      <c r="B25098" s="351"/>
      <c r="C25098" s="435"/>
      <c r="D25098" s="399"/>
      <c r="E25098" s="400"/>
      <c r="G25098" s="401"/>
      <c r="H25098" s="401"/>
      <c r="I25098" s="401"/>
      <c r="J25098" s="194"/>
      <c r="K25098" s="194"/>
      <c r="L25098" s="195"/>
      <c r="M25098" s="196"/>
      <c r="N25098" s="197"/>
      <c r="O25098" s="197"/>
      <c r="P25098" s="231"/>
    </row>
    <row r="25099" spans="2:16">
      <c r="B25099" s="351"/>
      <c r="C25099" s="435"/>
      <c r="D25099" s="399"/>
      <c r="E25099" s="400"/>
      <c r="G25099" s="401"/>
      <c r="H25099" s="401"/>
      <c r="I25099" s="401"/>
      <c r="J25099" s="194"/>
      <c r="K25099" s="194"/>
      <c r="L25099" s="195"/>
      <c r="M25099" s="196"/>
      <c r="N25099" s="197"/>
      <c r="O25099" s="197"/>
      <c r="P25099" s="231"/>
    </row>
    <row r="25100" spans="2:16">
      <c r="B25100" s="351"/>
      <c r="C25100" s="435"/>
      <c r="D25100" s="399"/>
      <c r="E25100" s="400"/>
      <c r="G25100" s="401"/>
      <c r="H25100" s="401"/>
      <c r="I25100" s="401"/>
      <c r="J25100" s="194"/>
      <c r="K25100" s="194"/>
      <c r="L25100" s="195"/>
      <c r="M25100" s="196"/>
      <c r="N25100" s="197"/>
      <c r="O25100" s="197"/>
      <c r="P25100" s="231"/>
    </row>
    <row r="25101" spans="2:16">
      <c r="B25101" s="351"/>
      <c r="C25101" s="435"/>
      <c r="D25101" s="399"/>
      <c r="E25101" s="400"/>
      <c r="G25101" s="401"/>
      <c r="H25101" s="401"/>
      <c r="I25101" s="401"/>
      <c r="J25101" s="194"/>
      <c r="K25101" s="194"/>
      <c r="L25101" s="195"/>
      <c r="M25101" s="196"/>
      <c r="N25101" s="197"/>
      <c r="O25101" s="197"/>
      <c r="P25101" s="231"/>
    </row>
    <row r="25102" spans="2:16">
      <c r="B25102" s="402"/>
      <c r="C25102" s="435"/>
      <c r="D25102" s="404"/>
      <c r="E25102" s="405"/>
      <c r="G25102" s="406"/>
      <c r="H25102" s="406"/>
      <c r="I25102" s="406"/>
      <c r="J25102" s="194"/>
      <c r="K25102" s="194"/>
      <c r="L25102" s="195"/>
      <c r="M25102" s="196"/>
      <c r="N25102" s="197"/>
      <c r="O25102" s="197"/>
      <c r="P25102" s="221"/>
    </row>
    <row r="25103" spans="2:16">
      <c r="B25103" s="351"/>
      <c r="C25103" s="435"/>
      <c r="D25103" s="399"/>
      <c r="E25103" s="400"/>
      <c r="G25103" s="401"/>
      <c r="H25103" s="401"/>
      <c r="I25103" s="401"/>
      <c r="J25103" s="194"/>
      <c r="K25103" s="194"/>
      <c r="L25103" s="195"/>
      <c r="M25103" s="196"/>
      <c r="N25103" s="197"/>
      <c r="O25103" s="197"/>
      <c r="P25103" s="231"/>
    </row>
    <row r="25104" spans="2:16">
      <c r="B25104" s="351"/>
      <c r="C25104" s="435"/>
      <c r="D25104" s="399"/>
      <c r="E25104" s="400"/>
      <c r="G25104" s="401"/>
      <c r="H25104" s="401"/>
      <c r="I25104" s="401"/>
      <c r="J25104" s="194"/>
      <c r="K25104" s="194"/>
      <c r="L25104" s="195"/>
      <c r="M25104" s="196"/>
      <c r="N25104" s="197"/>
      <c r="O25104" s="197"/>
      <c r="P25104" s="231"/>
    </row>
    <row r="25105" spans="2:16">
      <c r="B25105" s="351"/>
      <c r="C25105" s="435"/>
      <c r="D25105" s="399"/>
      <c r="E25105" s="400"/>
      <c r="G25105" s="401"/>
      <c r="H25105" s="401"/>
      <c r="I25105" s="401"/>
      <c r="J25105" s="194"/>
      <c r="K25105" s="194"/>
      <c r="L25105" s="195"/>
      <c r="M25105" s="196"/>
      <c r="N25105" s="197"/>
      <c r="O25105" s="197"/>
      <c r="P25105" s="231"/>
    </row>
    <row r="25106" spans="2:16">
      <c r="B25106" s="351"/>
      <c r="C25106" s="435"/>
      <c r="D25106" s="399"/>
      <c r="E25106" s="400"/>
      <c r="G25106" s="401"/>
      <c r="H25106" s="401"/>
      <c r="I25106" s="401"/>
      <c r="J25106" s="194"/>
      <c r="K25106" s="194"/>
      <c r="L25106" s="195"/>
      <c r="M25106" s="196"/>
      <c r="N25106" s="197"/>
      <c r="O25106" s="197"/>
      <c r="P25106" s="231"/>
    </row>
    <row r="25107" spans="2:16">
      <c r="B25107" s="351"/>
      <c r="C25107" s="435"/>
      <c r="D25107" s="399"/>
      <c r="E25107" s="400"/>
      <c r="G25107" s="401"/>
      <c r="H25107" s="401"/>
      <c r="I25107" s="401"/>
      <c r="J25107" s="194"/>
      <c r="K25107" s="194"/>
      <c r="L25107" s="195"/>
      <c r="M25107" s="196"/>
      <c r="N25107" s="197"/>
      <c r="O25107" s="197"/>
      <c r="P25107" s="231"/>
    </row>
    <row r="25108" spans="2:16">
      <c r="B25108" s="351"/>
      <c r="C25108" s="435"/>
      <c r="D25108" s="399"/>
      <c r="E25108" s="400"/>
      <c r="G25108" s="401"/>
      <c r="H25108" s="401"/>
      <c r="I25108" s="401"/>
      <c r="J25108" s="194"/>
      <c r="K25108" s="194"/>
      <c r="L25108" s="195"/>
      <c r="M25108" s="196"/>
      <c r="N25108" s="197"/>
      <c r="O25108" s="197"/>
      <c r="P25108" s="231"/>
    </row>
    <row r="25109" spans="2:16">
      <c r="B25109" s="351"/>
      <c r="C25109" s="435"/>
      <c r="D25109" s="399"/>
      <c r="E25109" s="400"/>
      <c r="G25109" s="401"/>
      <c r="H25109" s="401"/>
      <c r="I25109" s="401"/>
      <c r="J25109" s="194"/>
      <c r="K25109" s="194"/>
      <c r="L25109" s="195"/>
      <c r="M25109" s="196"/>
      <c r="N25109" s="197"/>
      <c r="O25109" s="197"/>
      <c r="P25109" s="231"/>
    </row>
    <row r="25110" spans="2:16">
      <c r="B25110" s="351"/>
      <c r="C25110" s="435"/>
      <c r="D25110" s="399"/>
      <c r="E25110" s="400"/>
      <c r="G25110" s="401"/>
      <c r="H25110" s="401"/>
      <c r="I25110" s="401"/>
      <c r="J25110" s="194"/>
      <c r="K25110" s="194"/>
      <c r="L25110" s="195"/>
      <c r="M25110" s="196"/>
      <c r="N25110" s="197"/>
      <c r="O25110" s="197"/>
      <c r="P25110" s="231"/>
    </row>
    <row r="25111" spans="2:16">
      <c r="B25111" s="351"/>
      <c r="C25111" s="435"/>
      <c r="D25111" s="399"/>
      <c r="E25111" s="400"/>
      <c r="G25111" s="401"/>
      <c r="H25111" s="401"/>
      <c r="I25111" s="401"/>
      <c r="J25111" s="194"/>
      <c r="K25111" s="194"/>
      <c r="L25111" s="195"/>
      <c r="M25111" s="196"/>
      <c r="N25111" s="197"/>
      <c r="O25111" s="197"/>
      <c r="P25111" s="231"/>
    </row>
    <row r="25112" spans="2:16">
      <c r="B25112" s="351"/>
      <c r="C25112" s="435"/>
      <c r="D25112" s="399"/>
      <c r="E25112" s="400"/>
      <c r="G25112" s="401"/>
      <c r="H25112" s="401"/>
      <c r="I25112" s="401"/>
      <c r="J25112" s="194"/>
      <c r="K25112" s="194"/>
      <c r="L25112" s="195"/>
      <c r="M25112" s="196"/>
      <c r="N25112" s="197"/>
      <c r="O25112" s="197"/>
      <c r="P25112" s="231"/>
    </row>
    <row r="25113" spans="2:16">
      <c r="B25113" s="351"/>
      <c r="C25113" s="435"/>
      <c r="D25113" s="399"/>
      <c r="E25113" s="400"/>
      <c r="G25113" s="401"/>
      <c r="H25113" s="401"/>
      <c r="I25113" s="401"/>
      <c r="J25113" s="194"/>
      <c r="K25113" s="194"/>
      <c r="L25113" s="195"/>
      <c r="M25113" s="196"/>
      <c r="N25113" s="197"/>
      <c r="O25113" s="197"/>
      <c r="P25113" s="231"/>
    </row>
    <row r="25114" spans="2:16">
      <c r="B25114" s="351"/>
      <c r="C25114" s="435"/>
      <c r="D25114" s="399"/>
      <c r="E25114" s="400"/>
      <c r="G25114" s="401"/>
      <c r="H25114" s="401"/>
      <c r="I25114" s="401"/>
      <c r="J25114" s="194"/>
      <c r="K25114" s="194"/>
      <c r="L25114" s="195"/>
      <c r="M25114" s="196"/>
      <c r="N25114" s="197"/>
      <c r="O25114" s="197"/>
      <c r="P25114" s="231"/>
    </row>
    <row r="25115" spans="2:16">
      <c r="B25115" s="351"/>
      <c r="C25115" s="435"/>
      <c r="D25115" s="399"/>
      <c r="E25115" s="400"/>
      <c r="G25115" s="401"/>
      <c r="H25115" s="401"/>
      <c r="I25115" s="401"/>
      <c r="J25115" s="194"/>
      <c r="K25115" s="194"/>
      <c r="L25115" s="195"/>
      <c r="M25115" s="196"/>
      <c r="N25115" s="197"/>
      <c r="O25115" s="197"/>
      <c r="P25115" s="231"/>
    </row>
    <row r="25116" spans="2:16">
      <c r="B25116" s="351"/>
      <c r="C25116" s="435"/>
      <c r="D25116" s="399"/>
      <c r="E25116" s="400"/>
      <c r="G25116" s="401"/>
      <c r="H25116" s="401"/>
      <c r="I25116" s="401"/>
      <c r="J25116" s="194"/>
      <c r="K25116" s="194"/>
      <c r="L25116" s="195"/>
      <c r="M25116" s="196"/>
      <c r="N25116" s="197"/>
      <c r="O25116" s="197"/>
      <c r="P25116" s="231"/>
    </row>
    <row r="25117" spans="2:16">
      <c r="B25117" s="351"/>
      <c r="C25117" s="435"/>
      <c r="D25117" s="399"/>
      <c r="E25117" s="400"/>
      <c r="G25117" s="401"/>
      <c r="H25117" s="401"/>
      <c r="I25117" s="401"/>
      <c r="J25117" s="194"/>
      <c r="K25117" s="194"/>
      <c r="L25117" s="195"/>
      <c r="M25117" s="196"/>
      <c r="N25117" s="197"/>
      <c r="O25117" s="197"/>
      <c r="P25117" s="231"/>
    </row>
    <row r="25118" spans="2:16">
      <c r="B25118" s="351"/>
      <c r="C25118" s="435"/>
      <c r="D25118" s="399"/>
      <c r="E25118" s="400"/>
      <c r="G25118" s="401"/>
      <c r="H25118" s="401"/>
      <c r="I25118" s="401"/>
      <c r="J25118" s="194"/>
      <c r="K25118" s="194"/>
      <c r="L25118" s="195"/>
      <c r="M25118" s="196"/>
      <c r="N25118" s="197"/>
      <c r="O25118" s="197"/>
      <c r="P25118" s="231"/>
    </row>
    <row r="25119" spans="2:16">
      <c r="B25119" s="351"/>
      <c r="C25119" s="435"/>
      <c r="D25119" s="399"/>
      <c r="E25119" s="400"/>
      <c r="G25119" s="401"/>
      <c r="H25119" s="401"/>
      <c r="I25119" s="401"/>
      <c r="J25119" s="194"/>
      <c r="K25119" s="194"/>
      <c r="L25119" s="195"/>
      <c r="M25119" s="196"/>
      <c r="N25119" s="197"/>
      <c r="O25119" s="197"/>
      <c r="P25119" s="231"/>
    </row>
    <row r="25120" spans="2:16">
      <c r="B25120" s="351"/>
      <c r="C25120" s="435"/>
      <c r="D25120" s="399"/>
      <c r="E25120" s="400"/>
      <c r="G25120" s="401"/>
      <c r="H25120" s="401"/>
      <c r="I25120" s="401"/>
      <c r="J25120" s="194"/>
      <c r="K25120" s="194"/>
      <c r="L25120" s="195"/>
      <c r="M25120" s="196"/>
      <c r="N25120" s="197"/>
      <c r="O25120" s="197"/>
      <c r="P25120" s="231"/>
    </row>
    <row r="25121" spans="2:16">
      <c r="B25121" s="351"/>
      <c r="C25121" s="435"/>
      <c r="D25121" s="399"/>
      <c r="E25121" s="400"/>
      <c r="G25121" s="401"/>
      <c r="H25121" s="401"/>
      <c r="I25121" s="401"/>
      <c r="J25121" s="194"/>
      <c r="K25121" s="194"/>
      <c r="L25121" s="195"/>
      <c r="M25121" s="196"/>
      <c r="N25121" s="197"/>
      <c r="O25121" s="197"/>
      <c r="P25121" s="231"/>
    </row>
    <row r="25122" spans="2:16">
      <c r="B25122" s="351"/>
      <c r="C25122" s="435"/>
      <c r="D25122" s="399"/>
      <c r="E25122" s="400"/>
      <c r="G25122" s="401"/>
      <c r="H25122" s="401"/>
      <c r="I25122" s="401"/>
      <c r="J25122" s="194"/>
      <c r="K25122" s="194"/>
      <c r="L25122" s="195"/>
      <c r="M25122" s="196"/>
      <c r="N25122" s="197"/>
      <c r="O25122" s="197"/>
      <c r="P25122" s="231"/>
    </row>
    <row r="25123" spans="2:16">
      <c r="B25123" s="351"/>
      <c r="C25123" s="435"/>
      <c r="D25123" s="399"/>
      <c r="E25123" s="400"/>
      <c r="G25123" s="401"/>
      <c r="H25123" s="401"/>
      <c r="I25123" s="401"/>
      <c r="J25123" s="194"/>
      <c r="K25123" s="194"/>
      <c r="L25123" s="195"/>
      <c r="M25123" s="196"/>
      <c r="N25123" s="197"/>
      <c r="O25123" s="197"/>
      <c r="P25123" s="231"/>
    </row>
    <row r="25124" spans="2:16">
      <c r="B25124" s="351"/>
      <c r="C25124" s="435"/>
      <c r="D25124" s="399"/>
      <c r="E25124" s="400"/>
      <c r="G25124" s="401"/>
      <c r="H25124" s="401"/>
      <c r="I25124" s="401"/>
      <c r="J25124" s="194"/>
      <c r="K25124" s="194"/>
      <c r="L25124" s="195"/>
      <c r="M25124" s="196"/>
      <c r="N25124" s="197"/>
      <c r="O25124" s="197"/>
      <c r="P25124" s="231"/>
    </row>
    <row r="25125" spans="2:16">
      <c r="B25125" s="351"/>
      <c r="C25125" s="435"/>
      <c r="D25125" s="399"/>
      <c r="E25125" s="400"/>
      <c r="G25125" s="401"/>
      <c r="H25125" s="401"/>
      <c r="I25125" s="401"/>
      <c r="J25125" s="194"/>
      <c r="K25125" s="194"/>
      <c r="L25125" s="195"/>
      <c r="M25125" s="196"/>
      <c r="N25125" s="197"/>
      <c r="O25125" s="197"/>
      <c r="P25125" s="231"/>
    </row>
    <row r="25126" spans="2:16">
      <c r="B25126" s="351"/>
      <c r="C25126" s="435"/>
      <c r="D25126" s="399"/>
      <c r="E25126" s="400"/>
      <c r="G25126" s="401"/>
      <c r="H25126" s="401"/>
      <c r="I25126" s="401"/>
      <c r="J25126" s="194"/>
      <c r="K25126" s="194"/>
      <c r="L25126" s="195"/>
      <c r="M25126" s="196"/>
      <c r="N25126" s="197"/>
      <c r="O25126" s="197"/>
      <c r="P25126" s="231"/>
    </row>
    <row r="25127" spans="2:16">
      <c r="B25127" s="351"/>
      <c r="C25127" s="435"/>
      <c r="D25127" s="399"/>
      <c r="E25127" s="400"/>
      <c r="G25127" s="401"/>
      <c r="H25127" s="401"/>
      <c r="I25127" s="401"/>
      <c r="J25127" s="194"/>
      <c r="K25127" s="194"/>
      <c r="L25127" s="195"/>
      <c r="M25127" s="196"/>
      <c r="N25127" s="197"/>
      <c r="O25127" s="197"/>
      <c r="P25127" s="231"/>
    </row>
    <row r="25128" spans="2:16">
      <c r="B25128" s="351"/>
      <c r="C25128" s="435"/>
      <c r="D25128" s="399"/>
      <c r="E25128" s="400"/>
      <c r="G25128" s="401"/>
      <c r="H25128" s="401"/>
      <c r="I25128" s="401"/>
      <c r="J25128" s="194"/>
      <c r="K25128" s="194"/>
      <c r="L25128" s="195"/>
      <c r="M25128" s="196"/>
      <c r="N25128" s="197"/>
      <c r="O25128" s="197"/>
      <c r="P25128" s="231"/>
    </row>
    <row r="25129" spans="2:16">
      <c r="B25129" s="351"/>
      <c r="C25129" s="435"/>
      <c r="D25129" s="399"/>
      <c r="E25129" s="400"/>
      <c r="G25129" s="401"/>
      <c r="H25129" s="401"/>
      <c r="I25129" s="401"/>
      <c r="J25129" s="194"/>
      <c r="K25129" s="194"/>
      <c r="L25129" s="195"/>
      <c r="M25129" s="196"/>
      <c r="N25129" s="197"/>
      <c r="O25129" s="197"/>
      <c r="P25129" s="231"/>
    </row>
    <row r="25130" spans="2:16">
      <c r="B25130" s="351"/>
      <c r="C25130" s="435"/>
      <c r="D25130" s="399"/>
      <c r="E25130" s="400"/>
      <c r="G25130" s="401"/>
      <c r="H25130" s="401"/>
      <c r="I25130" s="401"/>
      <c r="J25130" s="194"/>
      <c r="K25130" s="194"/>
      <c r="L25130" s="195"/>
      <c r="M25130" s="196"/>
      <c r="N25130" s="197"/>
      <c r="O25130" s="197"/>
      <c r="P25130" s="231"/>
    </row>
    <row r="25131" spans="2:16">
      <c r="B25131" s="351"/>
      <c r="C25131" s="435"/>
      <c r="D25131" s="399"/>
      <c r="E25131" s="400"/>
      <c r="G25131" s="401"/>
      <c r="H25131" s="401"/>
      <c r="I25131" s="401"/>
      <c r="J25131" s="194"/>
      <c r="K25131" s="194"/>
      <c r="L25131" s="195"/>
      <c r="M25131" s="196"/>
      <c r="N25131" s="197"/>
      <c r="O25131" s="197"/>
      <c r="P25131" s="231"/>
    </row>
    <row r="25132" spans="2:16">
      <c r="B25132" s="351"/>
      <c r="C25132" s="435"/>
      <c r="D25132" s="399"/>
      <c r="E25132" s="400"/>
      <c r="G25132" s="401"/>
      <c r="H25132" s="401"/>
      <c r="I25132" s="401"/>
      <c r="J25132" s="194"/>
      <c r="K25132" s="194"/>
      <c r="L25132" s="195"/>
      <c r="M25132" s="196"/>
      <c r="N25132" s="197"/>
      <c r="O25132" s="197"/>
      <c r="P25132" s="231"/>
    </row>
    <row r="25133" spans="2:16">
      <c r="B25133" s="351"/>
      <c r="C25133" s="435"/>
      <c r="D25133" s="399"/>
      <c r="E25133" s="400"/>
      <c r="G25133" s="401"/>
      <c r="H25133" s="401"/>
      <c r="I25133" s="401"/>
      <c r="J25133" s="194"/>
      <c r="K25133" s="194"/>
      <c r="L25133" s="195"/>
      <c r="M25133" s="196"/>
      <c r="N25133" s="197"/>
      <c r="O25133" s="197"/>
      <c r="P25133" s="231"/>
    </row>
    <row r="25134" spans="2:16">
      <c r="B25134" s="351"/>
      <c r="C25134" s="435"/>
      <c r="D25134" s="399"/>
      <c r="E25134" s="400"/>
      <c r="G25134" s="401"/>
      <c r="H25134" s="401"/>
      <c r="I25134" s="401"/>
      <c r="J25134" s="194"/>
      <c r="K25134" s="194"/>
      <c r="L25134" s="195"/>
      <c r="M25134" s="196"/>
      <c r="N25134" s="197"/>
      <c r="O25134" s="197"/>
      <c r="P25134" s="231"/>
    </row>
    <row r="25135" spans="2:16">
      <c r="B25135" s="351"/>
      <c r="C25135" s="435"/>
      <c r="D25135" s="399"/>
      <c r="E25135" s="400"/>
      <c r="G25135" s="401"/>
      <c r="H25135" s="401"/>
      <c r="I25135" s="401"/>
      <c r="J25135" s="194"/>
      <c r="K25135" s="194"/>
      <c r="L25135" s="195"/>
      <c r="M25135" s="196"/>
      <c r="N25135" s="197"/>
      <c r="O25135" s="197"/>
      <c r="P25135" s="231"/>
    </row>
    <row r="25136" spans="2:16">
      <c r="B25136" s="351"/>
      <c r="C25136" s="435"/>
      <c r="D25136" s="399"/>
      <c r="E25136" s="400"/>
      <c r="G25136" s="401"/>
      <c r="H25136" s="401"/>
      <c r="I25136" s="401"/>
      <c r="J25136" s="194"/>
      <c r="K25136" s="194"/>
      <c r="L25136" s="195"/>
      <c r="M25136" s="196"/>
      <c r="N25136" s="197"/>
      <c r="O25136" s="197"/>
      <c r="P25136" s="231"/>
    </row>
    <row r="25137" spans="2:16">
      <c r="B25137" s="351"/>
      <c r="C25137" s="435"/>
      <c r="D25137" s="399"/>
      <c r="E25137" s="400"/>
      <c r="G25137" s="401"/>
      <c r="H25137" s="401"/>
      <c r="I25137" s="401"/>
      <c r="J25137" s="194"/>
      <c r="K25137" s="194"/>
      <c r="L25137" s="195"/>
      <c r="M25137" s="196"/>
      <c r="N25137" s="197"/>
      <c r="O25137" s="197"/>
      <c r="P25137" s="231"/>
    </row>
    <row r="25138" spans="2:16">
      <c r="B25138" s="351"/>
      <c r="C25138" s="435"/>
      <c r="D25138" s="399"/>
      <c r="E25138" s="400"/>
      <c r="G25138" s="401"/>
      <c r="H25138" s="401"/>
      <c r="I25138" s="401"/>
      <c r="J25138" s="194"/>
      <c r="K25138" s="194"/>
      <c r="L25138" s="195"/>
      <c r="M25138" s="196"/>
      <c r="N25138" s="197"/>
      <c r="O25138" s="197"/>
      <c r="P25138" s="231"/>
    </row>
    <row r="25139" spans="2:16">
      <c r="B25139" s="351"/>
      <c r="C25139" s="435"/>
      <c r="D25139" s="399"/>
      <c r="E25139" s="400"/>
      <c r="G25139" s="401"/>
      <c r="H25139" s="401"/>
      <c r="I25139" s="401"/>
      <c r="J25139" s="194"/>
      <c r="K25139" s="194"/>
      <c r="L25139" s="195"/>
      <c r="M25139" s="196"/>
      <c r="N25139" s="197"/>
      <c r="O25139" s="197"/>
      <c r="P25139" s="231"/>
    </row>
    <row r="25140" spans="2:16">
      <c r="B25140" s="351"/>
      <c r="C25140" s="435"/>
      <c r="D25140" s="399"/>
      <c r="E25140" s="400"/>
      <c r="G25140" s="401"/>
      <c r="H25140" s="401"/>
      <c r="I25140" s="401"/>
      <c r="J25140" s="194"/>
      <c r="K25140" s="194"/>
      <c r="L25140" s="195"/>
      <c r="M25140" s="196"/>
      <c r="N25140" s="197"/>
      <c r="O25140" s="197"/>
      <c r="P25140" s="231"/>
    </row>
    <row r="25141" spans="2:16">
      <c r="B25141" s="351"/>
      <c r="C25141" s="435"/>
      <c r="D25141" s="399"/>
      <c r="E25141" s="400"/>
      <c r="G25141" s="401"/>
      <c r="H25141" s="401"/>
      <c r="I25141" s="401"/>
      <c r="J25141" s="194"/>
      <c r="K25141" s="194"/>
      <c r="L25141" s="195"/>
      <c r="M25141" s="196"/>
      <c r="N25141" s="197"/>
      <c r="O25141" s="197"/>
      <c r="P25141" s="231"/>
    </row>
    <row r="25142" spans="2:16">
      <c r="B25142" s="351"/>
      <c r="C25142" s="435"/>
      <c r="D25142" s="399"/>
      <c r="E25142" s="400"/>
      <c r="G25142" s="401"/>
      <c r="H25142" s="401"/>
      <c r="I25142" s="401"/>
      <c r="J25142" s="194"/>
      <c r="K25142" s="194"/>
      <c r="L25142" s="195"/>
      <c r="M25142" s="196"/>
      <c r="N25142" s="197"/>
      <c r="O25142" s="197"/>
      <c r="P25142" s="231"/>
    </row>
    <row r="25143" spans="2:16">
      <c r="B25143" s="351"/>
      <c r="C25143" s="435"/>
      <c r="D25143" s="399"/>
      <c r="E25143" s="400"/>
      <c r="G25143" s="401"/>
      <c r="H25143" s="401"/>
      <c r="I25143" s="401"/>
      <c r="J25143" s="194"/>
      <c r="K25143" s="194"/>
      <c r="L25143" s="195"/>
      <c r="M25143" s="196"/>
      <c r="N25143" s="197"/>
      <c r="O25143" s="197"/>
      <c r="P25143" s="231"/>
    </row>
    <row r="25144" spans="2:16">
      <c r="B25144" s="351"/>
      <c r="C25144" s="435"/>
      <c r="D25144" s="399"/>
      <c r="E25144" s="400"/>
      <c r="G25144" s="401"/>
      <c r="H25144" s="401"/>
      <c r="I25144" s="401"/>
      <c r="J25144" s="194"/>
      <c r="K25144" s="194"/>
      <c r="L25144" s="195"/>
      <c r="M25144" s="196"/>
      <c r="N25144" s="197"/>
      <c r="O25144" s="197"/>
      <c r="P25144" s="231"/>
    </row>
    <row r="25145" spans="2:16">
      <c r="B25145" s="351"/>
      <c r="C25145" s="435"/>
      <c r="D25145" s="399"/>
      <c r="E25145" s="400"/>
      <c r="G25145" s="401"/>
      <c r="H25145" s="401"/>
      <c r="I25145" s="401"/>
      <c r="J25145" s="194"/>
      <c r="K25145" s="194"/>
      <c r="L25145" s="195"/>
      <c r="M25145" s="196"/>
      <c r="N25145" s="197"/>
      <c r="O25145" s="197"/>
      <c r="P25145" s="231"/>
    </row>
    <row r="25146" spans="2:16">
      <c r="B25146" s="351"/>
      <c r="C25146" s="435"/>
      <c r="D25146" s="399"/>
      <c r="E25146" s="400"/>
      <c r="G25146" s="401"/>
      <c r="H25146" s="401"/>
      <c r="I25146" s="401"/>
      <c r="J25146" s="194"/>
      <c r="K25146" s="194"/>
      <c r="L25146" s="195"/>
      <c r="M25146" s="196"/>
      <c r="N25146" s="197"/>
      <c r="O25146" s="197"/>
      <c r="P25146" s="231"/>
    </row>
    <row r="25147" spans="2:16">
      <c r="B25147" s="351"/>
      <c r="C25147" s="435"/>
      <c r="D25147" s="399"/>
      <c r="E25147" s="400"/>
      <c r="G25147" s="401"/>
      <c r="H25147" s="401"/>
      <c r="I25147" s="401"/>
      <c r="J25147" s="194"/>
      <c r="K25147" s="194"/>
      <c r="L25147" s="195"/>
      <c r="M25147" s="196"/>
      <c r="N25147" s="197"/>
      <c r="O25147" s="197"/>
      <c r="P25147" s="231"/>
    </row>
    <row r="25148" spans="2:16">
      <c r="B25148" s="351"/>
      <c r="C25148" s="435"/>
      <c r="D25148" s="399"/>
      <c r="E25148" s="400"/>
      <c r="G25148" s="401"/>
      <c r="H25148" s="401"/>
      <c r="I25148" s="401"/>
      <c r="J25148" s="194"/>
      <c r="K25148" s="194"/>
      <c r="L25148" s="195"/>
      <c r="M25148" s="196"/>
      <c r="N25148" s="197"/>
      <c r="O25148" s="197"/>
      <c r="P25148" s="231"/>
    </row>
    <row r="25149" spans="2:16">
      <c r="B25149" s="351"/>
      <c r="C25149" s="435"/>
      <c r="D25149" s="399"/>
      <c r="E25149" s="400"/>
      <c r="G25149" s="401"/>
      <c r="H25149" s="401"/>
      <c r="I25149" s="401"/>
      <c r="J25149" s="194"/>
      <c r="K25149" s="194"/>
      <c r="L25149" s="195"/>
      <c r="M25149" s="196"/>
      <c r="N25149" s="197"/>
      <c r="O25149" s="197"/>
      <c r="P25149" s="231"/>
    </row>
    <row r="25150" spans="2:16">
      <c r="B25150" s="351"/>
      <c r="C25150" s="435"/>
      <c r="D25150" s="399"/>
      <c r="E25150" s="400"/>
      <c r="G25150" s="401"/>
      <c r="H25150" s="401"/>
      <c r="I25150" s="401"/>
      <c r="J25150" s="194"/>
      <c r="K25150" s="194"/>
      <c r="L25150" s="195"/>
      <c r="M25150" s="196"/>
      <c r="N25150" s="197"/>
      <c r="O25150" s="197"/>
      <c r="P25150" s="231"/>
    </row>
    <row r="25151" spans="2:16">
      <c r="B25151" s="351"/>
      <c r="C25151" s="435"/>
      <c r="D25151" s="399"/>
      <c r="E25151" s="400"/>
      <c r="G25151" s="401"/>
      <c r="H25151" s="401"/>
      <c r="I25151" s="401"/>
      <c r="J25151" s="194"/>
      <c r="K25151" s="194"/>
      <c r="L25151" s="195"/>
      <c r="M25151" s="196"/>
      <c r="N25151" s="197"/>
      <c r="O25151" s="197"/>
      <c r="P25151" s="231"/>
    </row>
    <row r="25152" spans="2:16">
      <c r="B25152" s="351"/>
      <c r="C25152" s="435"/>
      <c r="D25152" s="399"/>
      <c r="E25152" s="400"/>
      <c r="G25152" s="401"/>
      <c r="H25152" s="401"/>
      <c r="I25152" s="401"/>
      <c r="J25152" s="194"/>
      <c r="K25152" s="194"/>
      <c r="L25152" s="195"/>
      <c r="M25152" s="196"/>
      <c r="N25152" s="197"/>
      <c r="O25152" s="197"/>
      <c r="P25152" s="231"/>
    </row>
    <row r="25153" spans="2:16">
      <c r="B25153" s="351"/>
      <c r="C25153" s="435"/>
      <c r="D25153" s="399"/>
      <c r="E25153" s="400"/>
      <c r="G25153" s="401"/>
      <c r="H25153" s="401"/>
      <c r="I25153" s="401"/>
      <c r="J25153" s="194"/>
      <c r="K25153" s="194"/>
      <c r="L25153" s="195"/>
      <c r="M25153" s="196"/>
      <c r="N25153" s="197"/>
      <c r="O25153" s="197"/>
      <c r="P25153" s="231"/>
    </row>
    <row r="25154" spans="2:16">
      <c r="B25154" s="351"/>
      <c r="C25154" s="435"/>
      <c r="D25154" s="399"/>
      <c r="E25154" s="400"/>
      <c r="G25154" s="401"/>
      <c r="H25154" s="401"/>
      <c r="I25154" s="401"/>
      <c r="J25154" s="194"/>
      <c r="K25154" s="194"/>
      <c r="L25154" s="195"/>
      <c r="M25154" s="196"/>
      <c r="N25154" s="197"/>
      <c r="O25154" s="197"/>
      <c r="P25154" s="231"/>
    </row>
    <row r="25155" spans="2:16">
      <c r="B25155" s="351"/>
      <c r="C25155" s="435"/>
      <c r="D25155" s="399"/>
      <c r="E25155" s="400"/>
      <c r="G25155" s="401"/>
      <c r="H25155" s="401"/>
      <c r="I25155" s="401"/>
      <c r="J25155" s="194"/>
      <c r="K25155" s="194"/>
      <c r="L25155" s="195"/>
      <c r="M25155" s="196"/>
      <c r="N25155" s="197"/>
      <c r="O25155" s="197"/>
      <c r="P25155" s="231"/>
    </row>
    <row r="25156" spans="2:16">
      <c r="B25156" s="351"/>
      <c r="C25156" s="435"/>
      <c r="D25156" s="399"/>
      <c r="E25156" s="400"/>
      <c r="G25156" s="401"/>
      <c r="H25156" s="401"/>
      <c r="I25156" s="401"/>
      <c r="J25156" s="194"/>
      <c r="K25156" s="194"/>
      <c r="L25156" s="195"/>
      <c r="M25156" s="196"/>
      <c r="N25156" s="197"/>
      <c r="O25156" s="197"/>
      <c r="P25156" s="231"/>
    </row>
    <row r="25157" spans="2:16">
      <c r="B25157" s="351"/>
      <c r="C25157" s="435"/>
      <c r="D25157" s="399"/>
      <c r="E25157" s="400"/>
      <c r="G25157" s="401"/>
      <c r="H25157" s="401"/>
      <c r="I25157" s="401"/>
      <c r="J25157" s="194"/>
      <c r="K25157" s="194"/>
      <c r="L25157" s="195"/>
      <c r="M25157" s="196"/>
      <c r="N25157" s="197"/>
      <c r="O25157" s="197"/>
      <c r="P25157" s="231"/>
    </row>
    <row r="25158" spans="2:16">
      <c r="B25158" s="351"/>
      <c r="C25158" s="435"/>
      <c r="D25158" s="399"/>
      <c r="E25158" s="400"/>
      <c r="G25158" s="401"/>
      <c r="H25158" s="401"/>
      <c r="I25158" s="401"/>
      <c r="J25158" s="194"/>
      <c r="K25158" s="194"/>
      <c r="L25158" s="195"/>
      <c r="M25158" s="196"/>
      <c r="N25158" s="197"/>
      <c r="O25158" s="197"/>
      <c r="P25158" s="231"/>
    </row>
    <row r="25159" spans="2:16">
      <c r="B25159" s="351"/>
      <c r="C25159" s="435"/>
      <c r="D25159" s="399"/>
      <c r="E25159" s="400"/>
      <c r="G25159" s="401"/>
      <c r="H25159" s="401"/>
      <c r="I25159" s="401"/>
      <c r="J25159" s="194"/>
      <c r="K25159" s="194"/>
      <c r="L25159" s="195"/>
      <c r="M25159" s="196"/>
      <c r="N25159" s="197"/>
      <c r="O25159" s="197"/>
      <c r="P25159" s="231"/>
    </row>
    <row r="25160" spans="2:16">
      <c r="B25160" s="351"/>
      <c r="C25160" s="435"/>
      <c r="D25160" s="399"/>
      <c r="E25160" s="400"/>
      <c r="G25160" s="401"/>
      <c r="H25160" s="401"/>
      <c r="I25160" s="401"/>
      <c r="J25160" s="194"/>
      <c r="K25160" s="194"/>
      <c r="L25160" s="195"/>
      <c r="M25160" s="196"/>
      <c r="N25160" s="197"/>
      <c r="O25160" s="197"/>
      <c r="P25160" s="231"/>
    </row>
    <row r="25161" spans="2:16">
      <c r="B25161" s="351"/>
      <c r="C25161" s="435"/>
      <c r="D25161" s="399"/>
      <c r="E25161" s="400"/>
      <c r="G25161" s="401"/>
      <c r="H25161" s="401"/>
      <c r="I25161" s="401"/>
      <c r="J25161" s="194"/>
      <c r="K25161" s="194"/>
      <c r="L25161" s="195"/>
      <c r="M25161" s="196"/>
      <c r="N25161" s="197"/>
      <c r="O25161" s="197"/>
      <c r="P25161" s="231"/>
    </row>
    <row r="25162" spans="2:16">
      <c r="B25162" s="351"/>
      <c r="C25162" s="435"/>
      <c r="D25162" s="399"/>
      <c r="E25162" s="400"/>
      <c r="G25162" s="401"/>
      <c r="H25162" s="401"/>
      <c r="I25162" s="401"/>
      <c r="J25162" s="194"/>
      <c r="K25162" s="194"/>
      <c r="L25162" s="195"/>
      <c r="M25162" s="196"/>
      <c r="N25162" s="197"/>
      <c r="O25162" s="197"/>
      <c r="P25162" s="231"/>
    </row>
    <row r="25163" spans="2:16">
      <c r="B25163" s="351"/>
      <c r="C25163" s="435"/>
      <c r="D25163" s="399"/>
      <c r="E25163" s="400"/>
      <c r="G25163" s="401"/>
      <c r="H25163" s="401"/>
      <c r="I25163" s="401"/>
      <c r="J25163" s="194"/>
      <c r="K25163" s="194"/>
      <c r="L25163" s="195"/>
      <c r="M25163" s="196"/>
      <c r="N25163" s="197"/>
      <c r="O25163" s="197"/>
      <c r="P25163" s="231"/>
    </row>
    <row r="25164" spans="2:16">
      <c r="B25164" s="351"/>
      <c r="C25164" s="435"/>
      <c r="D25164" s="399"/>
      <c r="E25164" s="400"/>
      <c r="G25164" s="401"/>
      <c r="H25164" s="401"/>
      <c r="I25164" s="401"/>
      <c r="J25164" s="194"/>
      <c r="K25164" s="194"/>
      <c r="L25164" s="195"/>
      <c r="M25164" s="196"/>
      <c r="N25164" s="197"/>
      <c r="O25164" s="197"/>
      <c r="P25164" s="231"/>
    </row>
    <row r="25165" spans="2:16">
      <c r="B25165" s="351"/>
      <c r="C25165" s="435"/>
      <c r="D25165" s="399"/>
      <c r="E25165" s="400"/>
      <c r="G25165" s="401"/>
      <c r="H25165" s="401"/>
      <c r="I25165" s="401"/>
      <c r="J25165" s="194"/>
      <c r="K25165" s="194"/>
      <c r="L25165" s="195"/>
      <c r="M25165" s="196"/>
      <c r="N25165" s="197"/>
      <c r="O25165" s="197"/>
      <c r="P25165" s="231"/>
    </row>
    <row r="25166" spans="2:16">
      <c r="B25166" s="351"/>
      <c r="C25166" s="435"/>
      <c r="D25166" s="399"/>
      <c r="E25166" s="400"/>
      <c r="G25166" s="401"/>
      <c r="H25166" s="401"/>
      <c r="I25166" s="401"/>
      <c r="J25166" s="194"/>
      <c r="K25166" s="194"/>
      <c r="L25166" s="195"/>
      <c r="M25166" s="196"/>
      <c r="N25166" s="197"/>
      <c r="O25166" s="197"/>
      <c r="P25166" s="231"/>
    </row>
    <row r="25167" spans="2:16">
      <c r="B25167" s="351"/>
      <c r="C25167" s="435"/>
      <c r="D25167" s="399"/>
      <c r="E25167" s="400"/>
      <c r="G25167" s="401"/>
      <c r="H25167" s="401"/>
      <c r="I25167" s="401"/>
      <c r="J25167" s="194"/>
      <c r="K25167" s="194"/>
      <c r="L25167" s="195"/>
      <c r="M25167" s="196"/>
      <c r="N25167" s="197"/>
      <c r="O25167" s="197"/>
      <c r="P25167" s="231"/>
    </row>
    <row r="25168" spans="2:16">
      <c r="B25168" s="351"/>
      <c r="C25168" s="435"/>
      <c r="D25168" s="399"/>
      <c r="E25168" s="400"/>
      <c r="G25168" s="401"/>
      <c r="H25168" s="401"/>
      <c r="I25168" s="401"/>
      <c r="J25168" s="194"/>
      <c r="K25168" s="194"/>
      <c r="L25168" s="195"/>
      <c r="M25168" s="196"/>
      <c r="N25168" s="197"/>
      <c r="O25168" s="197"/>
      <c r="P25168" s="231"/>
    </row>
    <row r="25169" spans="2:16">
      <c r="B25169" s="351"/>
      <c r="C25169" s="435"/>
      <c r="D25169" s="399"/>
      <c r="E25169" s="400"/>
      <c r="G25169" s="401"/>
      <c r="H25169" s="401"/>
      <c r="I25169" s="401"/>
      <c r="J25169" s="194"/>
      <c r="K25169" s="194"/>
      <c r="L25169" s="195"/>
      <c r="M25169" s="196"/>
      <c r="N25169" s="197"/>
      <c r="O25169" s="197"/>
      <c r="P25169" s="231"/>
    </row>
    <row r="25170" spans="2:16">
      <c r="B25170" s="351"/>
      <c r="C25170" s="435"/>
      <c r="D25170" s="399"/>
      <c r="E25170" s="400"/>
      <c r="G25170" s="401"/>
      <c r="H25170" s="401"/>
      <c r="I25170" s="401"/>
      <c r="J25170" s="194"/>
      <c r="K25170" s="194"/>
      <c r="L25170" s="195"/>
      <c r="M25170" s="196"/>
      <c r="N25170" s="197"/>
      <c r="O25170" s="197"/>
      <c r="P25170" s="231"/>
    </row>
    <row r="25171" spans="2:16">
      <c r="B25171" s="351"/>
      <c r="C25171" s="435"/>
      <c r="D25171" s="399"/>
      <c r="E25171" s="400"/>
      <c r="G25171" s="401"/>
      <c r="H25171" s="401"/>
      <c r="I25171" s="401"/>
      <c r="J25171" s="194"/>
      <c r="K25171" s="194"/>
      <c r="L25171" s="195"/>
      <c r="M25171" s="196"/>
      <c r="N25171" s="197"/>
      <c r="O25171" s="197"/>
      <c r="P25171" s="231"/>
    </row>
    <row r="25172" spans="2:16">
      <c r="B25172" s="351"/>
      <c r="C25172" s="435"/>
      <c r="D25172" s="399"/>
      <c r="E25172" s="400"/>
      <c r="G25172" s="401"/>
      <c r="H25172" s="401"/>
      <c r="I25172" s="401"/>
      <c r="J25172" s="194"/>
      <c r="K25172" s="194"/>
      <c r="L25172" s="195"/>
      <c r="M25172" s="196"/>
      <c r="N25172" s="197"/>
      <c r="O25172" s="197"/>
      <c r="P25172" s="231"/>
    </row>
    <row r="25173" spans="2:16">
      <c r="B25173" s="351"/>
      <c r="C25173" s="435"/>
      <c r="D25173" s="399"/>
      <c r="E25173" s="400"/>
      <c r="G25173" s="401"/>
      <c r="H25173" s="401"/>
      <c r="I25173" s="401"/>
      <c r="J25173" s="194"/>
      <c r="K25173" s="194"/>
      <c r="L25173" s="195"/>
      <c r="M25173" s="196"/>
      <c r="N25173" s="197"/>
      <c r="O25173" s="197"/>
      <c r="P25173" s="231"/>
    </row>
    <row r="25174" spans="2:16">
      <c r="B25174" s="351"/>
      <c r="C25174" s="435"/>
      <c r="D25174" s="399"/>
      <c r="E25174" s="400"/>
      <c r="G25174" s="401"/>
      <c r="H25174" s="401"/>
      <c r="I25174" s="401"/>
      <c r="J25174" s="194"/>
      <c r="K25174" s="194"/>
      <c r="L25174" s="195"/>
      <c r="M25174" s="196"/>
      <c r="N25174" s="197"/>
      <c r="O25174" s="197"/>
      <c r="P25174" s="231"/>
    </row>
    <row r="25175" spans="2:16">
      <c r="B25175" s="351"/>
      <c r="C25175" s="435"/>
      <c r="D25175" s="399"/>
      <c r="E25175" s="400"/>
      <c r="G25175" s="401"/>
      <c r="H25175" s="401"/>
      <c r="I25175" s="401"/>
      <c r="J25175" s="194"/>
      <c r="K25175" s="194"/>
      <c r="L25175" s="195"/>
      <c r="M25175" s="196"/>
      <c r="N25175" s="197"/>
      <c r="O25175" s="197"/>
      <c r="P25175" s="231"/>
    </row>
    <row r="25176" spans="2:16">
      <c r="B25176" s="351"/>
      <c r="C25176" s="435"/>
      <c r="D25176" s="399"/>
      <c r="E25176" s="400"/>
      <c r="G25176" s="401"/>
      <c r="H25176" s="401"/>
      <c r="I25176" s="401"/>
      <c r="J25176" s="194"/>
      <c r="K25176" s="194"/>
      <c r="L25176" s="195"/>
      <c r="M25176" s="196"/>
      <c r="N25176" s="197"/>
      <c r="O25176" s="197"/>
      <c r="P25176" s="231"/>
    </row>
    <row r="25177" spans="2:16">
      <c r="B25177" s="351"/>
      <c r="C25177" s="435"/>
      <c r="D25177" s="399"/>
      <c r="E25177" s="400"/>
      <c r="G25177" s="401"/>
      <c r="H25177" s="401"/>
      <c r="I25177" s="401"/>
      <c r="J25177" s="194"/>
      <c r="K25177" s="194"/>
      <c r="L25177" s="195"/>
      <c r="M25177" s="196"/>
      <c r="N25177" s="197"/>
      <c r="O25177" s="197"/>
      <c r="P25177" s="231"/>
    </row>
    <row r="25178" spans="2:16">
      <c r="B25178" s="351"/>
      <c r="C25178" s="435"/>
      <c r="D25178" s="399"/>
      <c r="E25178" s="400"/>
      <c r="G25178" s="401"/>
      <c r="H25178" s="401"/>
      <c r="I25178" s="401"/>
      <c r="J25178" s="194"/>
      <c r="K25178" s="194"/>
      <c r="L25178" s="195"/>
      <c r="M25178" s="196"/>
      <c r="N25178" s="197"/>
      <c r="O25178" s="197"/>
      <c r="P25178" s="231"/>
    </row>
    <row r="25179" spans="2:16">
      <c r="B25179" s="351"/>
      <c r="C25179" s="435"/>
      <c r="D25179" s="399"/>
      <c r="E25179" s="400"/>
      <c r="G25179" s="401"/>
      <c r="H25179" s="401"/>
      <c r="I25179" s="401"/>
      <c r="J25179" s="194"/>
      <c r="K25179" s="194"/>
      <c r="L25179" s="195"/>
      <c r="M25179" s="196"/>
      <c r="N25179" s="197"/>
      <c r="O25179" s="197"/>
      <c r="P25179" s="231"/>
    </row>
    <row r="25180" spans="2:16">
      <c r="B25180" s="351"/>
      <c r="C25180" s="435"/>
      <c r="D25180" s="399"/>
      <c r="E25180" s="400"/>
      <c r="G25180" s="401"/>
      <c r="H25180" s="401"/>
      <c r="I25180" s="401"/>
      <c r="J25180" s="194"/>
      <c r="K25180" s="194"/>
      <c r="L25180" s="195"/>
      <c r="M25180" s="196"/>
      <c r="N25180" s="197"/>
      <c r="O25180" s="197"/>
      <c r="P25180" s="231"/>
    </row>
    <row r="25181" spans="2:16">
      <c r="B25181" s="351"/>
      <c r="C25181" s="435"/>
      <c r="D25181" s="399"/>
      <c r="E25181" s="400"/>
      <c r="G25181" s="401"/>
      <c r="H25181" s="401"/>
      <c r="I25181" s="401"/>
      <c r="J25181" s="194"/>
      <c r="K25181" s="194"/>
      <c r="L25181" s="195"/>
      <c r="M25181" s="196"/>
      <c r="N25181" s="197"/>
      <c r="O25181" s="197"/>
      <c r="P25181" s="231"/>
    </row>
    <row r="25182" spans="2:16">
      <c r="B25182" s="351"/>
      <c r="C25182" s="435"/>
      <c r="D25182" s="399"/>
      <c r="E25182" s="400"/>
      <c r="G25182" s="401"/>
      <c r="H25182" s="401"/>
      <c r="I25182" s="401"/>
      <c r="J25182" s="194"/>
      <c r="K25182" s="194"/>
      <c r="L25182" s="195"/>
      <c r="M25182" s="196"/>
      <c r="N25182" s="197"/>
      <c r="O25182" s="197"/>
      <c r="P25182" s="231"/>
    </row>
    <row r="25183" spans="2:16">
      <c r="B25183" s="351"/>
      <c r="C25183" s="435"/>
      <c r="D25183" s="399"/>
      <c r="E25183" s="400"/>
      <c r="G25183" s="401"/>
      <c r="H25183" s="401"/>
      <c r="I25183" s="401"/>
      <c r="J25183" s="194"/>
      <c r="K25183" s="194"/>
      <c r="L25183" s="195"/>
      <c r="M25183" s="196"/>
      <c r="N25183" s="197"/>
      <c r="O25183" s="197"/>
      <c r="P25183" s="231"/>
    </row>
    <row r="25184" spans="2:16">
      <c r="B25184" s="351"/>
      <c r="C25184" s="435"/>
      <c r="D25184" s="399"/>
      <c r="E25184" s="400"/>
      <c r="G25184" s="401"/>
      <c r="H25184" s="401"/>
      <c r="I25184" s="401"/>
      <c r="J25184" s="194"/>
      <c r="K25184" s="194"/>
      <c r="L25184" s="195"/>
      <c r="M25184" s="196"/>
      <c r="N25184" s="197"/>
      <c r="O25184" s="197"/>
      <c r="P25184" s="231"/>
    </row>
    <row r="25185" spans="2:16">
      <c r="B25185" s="351"/>
      <c r="C25185" s="435"/>
      <c r="D25185" s="399"/>
      <c r="E25185" s="400"/>
      <c r="G25185" s="401"/>
      <c r="H25185" s="401"/>
      <c r="I25185" s="401"/>
      <c r="J25185" s="194"/>
      <c r="K25185" s="194"/>
      <c r="L25185" s="195"/>
      <c r="M25185" s="196"/>
      <c r="N25185" s="197"/>
      <c r="O25185" s="197"/>
      <c r="P25185" s="231"/>
    </row>
    <row r="25186" spans="2:16">
      <c r="B25186" s="351"/>
      <c r="C25186" s="435"/>
      <c r="D25186" s="399"/>
      <c r="E25186" s="400"/>
      <c r="G25186" s="401"/>
      <c r="H25186" s="401"/>
      <c r="I25186" s="401"/>
      <c r="J25186" s="194"/>
      <c r="K25186" s="194"/>
      <c r="L25186" s="195"/>
      <c r="M25186" s="196"/>
      <c r="N25186" s="197"/>
      <c r="O25186" s="197"/>
      <c r="P25186" s="231"/>
    </row>
    <row r="25187" spans="2:16">
      <c r="B25187" s="351"/>
      <c r="C25187" s="435"/>
      <c r="D25187" s="399"/>
      <c r="E25187" s="400"/>
      <c r="G25187" s="401"/>
      <c r="H25187" s="401"/>
      <c r="I25187" s="401"/>
      <c r="J25187" s="194"/>
      <c r="K25187" s="194"/>
      <c r="L25187" s="195"/>
      <c r="M25187" s="196"/>
      <c r="N25187" s="197"/>
      <c r="O25187" s="197"/>
      <c r="P25187" s="231"/>
    </row>
    <row r="25188" spans="2:16">
      <c r="B25188" s="351"/>
      <c r="C25188" s="435"/>
      <c r="D25188" s="399"/>
      <c r="E25188" s="400"/>
      <c r="G25188" s="401"/>
      <c r="H25188" s="401"/>
      <c r="I25188" s="401"/>
      <c r="J25188" s="194"/>
      <c r="K25188" s="194"/>
      <c r="L25188" s="195"/>
      <c r="M25188" s="196"/>
      <c r="N25188" s="197"/>
      <c r="O25188" s="197"/>
      <c r="P25188" s="231"/>
    </row>
    <row r="25189" spans="2:16">
      <c r="B25189" s="351"/>
      <c r="C25189" s="435"/>
      <c r="D25189" s="399"/>
      <c r="E25189" s="400"/>
      <c r="G25189" s="401"/>
      <c r="H25189" s="401"/>
      <c r="I25189" s="401"/>
      <c r="J25189" s="194"/>
      <c r="K25189" s="194"/>
      <c r="L25189" s="195"/>
      <c r="M25189" s="196"/>
      <c r="N25189" s="197"/>
      <c r="O25189" s="197"/>
      <c r="P25189" s="231"/>
    </row>
    <row r="25190" spans="2:16">
      <c r="B25190" s="351"/>
      <c r="C25190" s="435"/>
      <c r="D25190" s="399"/>
      <c r="E25190" s="400"/>
      <c r="G25190" s="401"/>
      <c r="H25190" s="401"/>
      <c r="I25190" s="401"/>
      <c r="J25190" s="194"/>
      <c r="K25190" s="194"/>
      <c r="L25190" s="195"/>
      <c r="M25190" s="196"/>
      <c r="N25190" s="197"/>
      <c r="O25190" s="197"/>
      <c r="P25190" s="231"/>
    </row>
    <row r="25191" spans="2:16">
      <c r="B25191" s="351"/>
      <c r="C25191" s="435"/>
      <c r="D25191" s="399"/>
      <c r="E25191" s="400"/>
      <c r="G25191" s="401"/>
      <c r="H25191" s="401"/>
      <c r="I25191" s="401"/>
      <c r="J25191" s="194"/>
      <c r="K25191" s="194"/>
      <c r="L25191" s="195"/>
      <c r="M25191" s="196"/>
      <c r="N25191" s="197"/>
      <c r="O25191" s="197"/>
      <c r="P25191" s="231"/>
    </row>
    <row r="25192" spans="2:16">
      <c r="B25192" s="351"/>
      <c r="C25192" s="435"/>
      <c r="D25192" s="399"/>
      <c r="E25192" s="400"/>
      <c r="G25192" s="401"/>
      <c r="H25192" s="401"/>
      <c r="I25192" s="401"/>
      <c r="J25192" s="194"/>
      <c r="K25192" s="194"/>
      <c r="L25192" s="195"/>
      <c r="M25192" s="196"/>
      <c r="N25192" s="197"/>
      <c r="O25192" s="197"/>
      <c r="P25192" s="231"/>
    </row>
    <row r="25193" spans="2:16">
      <c r="B25193" s="351"/>
      <c r="C25193" s="435"/>
      <c r="D25193" s="399"/>
      <c r="E25193" s="400"/>
      <c r="G25193" s="401"/>
      <c r="H25193" s="401"/>
      <c r="I25193" s="401"/>
      <c r="J25193" s="194"/>
      <c r="K25193" s="194"/>
      <c r="L25193" s="195"/>
      <c r="M25193" s="196"/>
      <c r="N25193" s="197"/>
      <c r="O25193" s="197"/>
      <c r="P25193" s="231"/>
    </row>
    <row r="25194" spans="2:16">
      <c r="B25194" s="351"/>
      <c r="C25194" s="435"/>
      <c r="D25194" s="399"/>
      <c r="E25194" s="400"/>
      <c r="G25194" s="401"/>
      <c r="H25194" s="401"/>
      <c r="I25194" s="401"/>
      <c r="J25194" s="194"/>
      <c r="K25194" s="194"/>
      <c r="L25194" s="195"/>
      <c r="M25194" s="196"/>
      <c r="N25194" s="197"/>
      <c r="O25194" s="197"/>
      <c r="P25194" s="231"/>
    </row>
    <row r="25195" spans="2:16">
      <c r="B25195" s="351"/>
      <c r="C25195" s="435"/>
      <c r="D25195" s="399"/>
      <c r="E25195" s="400"/>
      <c r="G25195" s="401"/>
      <c r="H25195" s="401"/>
      <c r="I25195" s="401"/>
      <c r="J25195" s="194"/>
      <c r="K25195" s="194"/>
      <c r="L25195" s="195"/>
      <c r="M25195" s="196"/>
      <c r="N25195" s="197"/>
      <c r="O25195" s="197"/>
      <c r="P25195" s="231"/>
    </row>
    <row r="25196" spans="2:16">
      <c r="B25196" s="351"/>
      <c r="C25196" s="435"/>
      <c r="D25196" s="399"/>
      <c r="E25196" s="400"/>
      <c r="G25196" s="401"/>
      <c r="H25196" s="401"/>
      <c r="I25196" s="401"/>
      <c r="J25196" s="194"/>
      <c r="K25196" s="194"/>
      <c r="L25196" s="195"/>
      <c r="M25196" s="196"/>
      <c r="N25196" s="197"/>
      <c r="O25196" s="197"/>
      <c r="P25196" s="231"/>
    </row>
    <row r="25197" spans="2:16">
      <c r="B25197" s="351"/>
      <c r="C25197" s="435"/>
      <c r="D25197" s="399"/>
      <c r="E25197" s="400"/>
      <c r="G25197" s="401"/>
      <c r="H25197" s="401"/>
      <c r="I25197" s="401"/>
      <c r="J25197" s="194"/>
      <c r="K25197" s="194"/>
      <c r="L25197" s="195"/>
      <c r="M25197" s="196"/>
      <c r="N25197" s="197"/>
      <c r="O25197" s="197"/>
      <c r="P25197" s="231"/>
    </row>
    <row r="25198" spans="2:16">
      <c r="B25198" s="351"/>
      <c r="C25198" s="435"/>
      <c r="D25198" s="399"/>
      <c r="E25198" s="400"/>
      <c r="G25198" s="401"/>
      <c r="H25198" s="401"/>
      <c r="I25198" s="401"/>
      <c r="J25198" s="194"/>
      <c r="K25198" s="194"/>
      <c r="L25198" s="195"/>
      <c r="M25198" s="196"/>
      <c r="N25198" s="197"/>
      <c r="O25198" s="197"/>
      <c r="P25198" s="231"/>
    </row>
    <row r="25199" spans="2:16">
      <c r="B25199" s="351"/>
      <c r="C25199" s="435"/>
      <c r="D25199" s="399"/>
      <c r="E25199" s="400"/>
      <c r="G25199" s="401"/>
      <c r="H25199" s="401"/>
      <c r="I25199" s="401"/>
      <c r="J25199" s="194"/>
      <c r="K25199" s="194"/>
      <c r="L25199" s="195"/>
      <c r="M25199" s="196"/>
      <c r="N25199" s="197"/>
      <c r="O25199" s="197"/>
      <c r="P25199" s="231"/>
    </row>
    <row r="25200" spans="2:16">
      <c r="B25200" s="351"/>
      <c r="C25200" s="435"/>
      <c r="D25200" s="399"/>
      <c r="E25200" s="400"/>
      <c r="G25200" s="401"/>
      <c r="H25200" s="401"/>
      <c r="I25200" s="401"/>
      <c r="J25200" s="194"/>
      <c r="K25200" s="194"/>
      <c r="L25200" s="195"/>
      <c r="M25200" s="196"/>
      <c r="N25200" s="197"/>
      <c r="O25200" s="197"/>
      <c r="P25200" s="231"/>
    </row>
    <row r="25201" spans="2:16">
      <c r="B25201" s="351"/>
      <c r="C25201" s="435"/>
      <c r="D25201" s="399"/>
      <c r="E25201" s="400"/>
      <c r="G25201" s="401"/>
      <c r="H25201" s="401"/>
      <c r="I25201" s="401"/>
      <c r="J25201" s="194"/>
      <c r="K25201" s="194"/>
      <c r="L25201" s="195"/>
      <c r="M25201" s="196"/>
      <c r="N25201" s="197"/>
      <c r="O25201" s="197"/>
      <c r="P25201" s="231"/>
    </row>
    <row r="25202" spans="2:16">
      <c r="B25202" s="351"/>
      <c r="C25202" s="435"/>
      <c r="D25202" s="399"/>
      <c r="E25202" s="400"/>
      <c r="G25202" s="401"/>
      <c r="H25202" s="401"/>
      <c r="I25202" s="401"/>
      <c r="J25202" s="194"/>
      <c r="K25202" s="194"/>
      <c r="L25202" s="195"/>
      <c r="M25202" s="196"/>
      <c r="N25202" s="197"/>
      <c r="O25202" s="197"/>
      <c r="P25202" s="231"/>
    </row>
    <row r="25203" spans="2:16">
      <c r="B25203" s="351"/>
      <c r="C25203" s="435"/>
      <c r="D25203" s="399"/>
      <c r="E25203" s="400"/>
      <c r="G25203" s="401"/>
      <c r="H25203" s="401"/>
      <c r="I25203" s="401"/>
      <c r="J25203" s="194"/>
      <c r="K25203" s="194"/>
      <c r="L25203" s="195"/>
      <c r="M25203" s="196"/>
      <c r="N25203" s="197"/>
      <c r="O25203" s="197"/>
      <c r="P25203" s="231"/>
    </row>
    <row r="25204" spans="2:16">
      <c r="B25204" s="351"/>
      <c r="C25204" s="435"/>
      <c r="D25204" s="399"/>
      <c r="E25204" s="400"/>
      <c r="G25204" s="401"/>
      <c r="H25204" s="401"/>
      <c r="I25204" s="401"/>
      <c r="J25204" s="194"/>
      <c r="K25204" s="194"/>
      <c r="L25204" s="195"/>
      <c r="M25204" s="196"/>
      <c r="N25204" s="197"/>
      <c r="O25204" s="197"/>
      <c r="P25204" s="231"/>
    </row>
    <row r="25205" spans="2:16">
      <c r="B25205" s="351"/>
      <c r="C25205" s="435"/>
      <c r="D25205" s="399"/>
      <c r="E25205" s="400"/>
      <c r="G25205" s="401"/>
      <c r="H25205" s="401"/>
      <c r="I25205" s="401"/>
      <c r="J25205" s="194"/>
      <c r="K25205" s="194"/>
      <c r="L25205" s="195"/>
      <c r="M25205" s="196"/>
      <c r="N25205" s="197"/>
      <c r="O25205" s="197"/>
      <c r="P25205" s="231"/>
    </row>
    <row r="25206" spans="2:16">
      <c r="B25206" s="402"/>
      <c r="C25206" s="435"/>
      <c r="D25206" s="404"/>
      <c r="E25206" s="405"/>
      <c r="G25206" s="406"/>
      <c r="H25206" s="406"/>
      <c r="I25206" s="406"/>
      <c r="J25206" s="194"/>
      <c r="K25206" s="194"/>
      <c r="L25206" s="195"/>
      <c r="M25206" s="196"/>
      <c r="N25206" s="197"/>
      <c r="O25206" s="197"/>
      <c r="P25206" s="221"/>
    </row>
    <row r="25207" spans="2:16">
      <c r="B25207" s="351"/>
      <c r="C25207" s="435"/>
      <c r="D25207" s="399"/>
      <c r="E25207" s="400"/>
      <c r="G25207" s="401"/>
      <c r="H25207" s="401"/>
      <c r="I25207" s="401"/>
      <c r="J25207" s="194"/>
      <c r="K25207" s="194"/>
      <c r="L25207" s="195"/>
      <c r="M25207" s="196"/>
      <c r="N25207" s="197"/>
      <c r="O25207" s="197"/>
      <c r="P25207" s="231"/>
    </row>
    <row r="25208" spans="2:16">
      <c r="B25208" s="351"/>
      <c r="C25208" s="435"/>
      <c r="D25208" s="399"/>
      <c r="E25208" s="400"/>
      <c r="G25208" s="401"/>
      <c r="H25208" s="401"/>
      <c r="I25208" s="401"/>
      <c r="J25208" s="194"/>
      <c r="K25208" s="194"/>
      <c r="L25208" s="195"/>
      <c r="M25208" s="196"/>
      <c r="N25208" s="197"/>
      <c r="O25208" s="197"/>
      <c r="P25208" s="231"/>
    </row>
    <row r="25209" spans="2:16">
      <c r="B25209" s="351"/>
      <c r="C25209" s="435"/>
      <c r="D25209" s="399"/>
      <c r="E25209" s="400"/>
      <c r="G25209" s="401"/>
      <c r="H25209" s="401"/>
      <c r="I25209" s="401"/>
      <c r="J25209" s="194"/>
      <c r="K25209" s="194"/>
      <c r="L25209" s="195"/>
      <c r="M25209" s="196"/>
      <c r="N25209" s="197"/>
      <c r="O25209" s="197"/>
      <c r="P25209" s="231"/>
    </row>
    <row r="25210" spans="2:16">
      <c r="B25210" s="351"/>
      <c r="C25210" s="435"/>
      <c r="D25210" s="399"/>
      <c r="E25210" s="400"/>
      <c r="G25210" s="401"/>
      <c r="H25210" s="401"/>
      <c r="I25210" s="401"/>
      <c r="J25210" s="194"/>
      <c r="K25210" s="194"/>
      <c r="L25210" s="195"/>
      <c r="M25210" s="196"/>
      <c r="N25210" s="197"/>
      <c r="O25210" s="197"/>
      <c r="P25210" s="231"/>
    </row>
    <row r="25211" spans="2:16">
      <c r="B25211" s="351"/>
      <c r="C25211" s="435"/>
      <c r="D25211" s="399"/>
      <c r="E25211" s="400"/>
      <c r="G25211" s="401"/>
      <c r="H25211" s="401"/>
      <c r="I25211" s="401"/>
      <c r="J25211" s="194"/>
      <c r="K25211" s="194"/>
      <c r="L25211" s="195"/>
      <c r="M25211" s="196"/>
      <c r="N25211" s="197"/>
      <c r="O25211" s="197"/>
      <c r="P25211" s="231"/>
    </row>
    <row r="25212" spans="2:16">
      <c r="B25212" s="351"/>
      <c r="C25212" s="435"/>
      <c r="D25212" s="399"/>
      <c r="E25212" s="400"/>
      <c r="G25212" s="401"/>
      <c r="H25212" s="401"/>
      <c r="I25212" s="401"/>
      <c r="J25212" s="194"/>
      <c r="K25212" s="194"/>
      <c r="L25212" s="195"/>
      <c r="M25212" s="196"/>
      <c r="N25212" s="197"/>
      <c r="O25212" s="197"/>
      <c r="P25212" s="231"/>
    </row>
    <row r="25213" spans="2:16">
      <c r="B25213" s="351"/>
      <c r="C25213" s="435"/>
      <c r="D25213" s="399"/>
      <c r="E25213" s="400"/>
      <c r="G25213" s="401"/>
      <c r="H25213" s="401"/>
      <c r="I25213" s="401"/>
      <c r="J25213" s="194"/>
      <c r="K25213" s="194"/>
      <c r="L25213" s="195"/>
      <c r="M25213" s="196"/>
      <c r="N25213" s="197"/>
      <c r="O25213" s="197"/>
      <c r="P25213" s="231"/>
    </row>
    <row r="25214" spans="2:16">
      <c r="B25214" s="351"/>
      <c r="C25214" s="435"/>
      <c r="D25214" s="399"/>
      <c r="E25214" s="400"/>
      <c r="G25214" s="401"/>
      <c r="H25214" s="401"/>
      <c r="I25214" s="401"/>
      <c r="J25214" s="194"/>
      <c r="K25214" s="194"/>
      <c r="L25214" s="195"/>
      <c r="M25214" s="196"/>
      <c r="N25214" s="197"/>
      <c r="O25214" s="197"/>
      <c r="P25214" s="231"/>
    </row>
    <row r="25215" spans="2:16">
      <c r="B25215" s="351"/>
      <c r="C25215" s="435"/>
      <c r="D25215" s="399"/>
      <c r="E25215" s="400"/>
      <c r="G25215" s="401"/>
      <c r="H25215" s="401"/>
      <c r="I25215" s="401"/>
      <c r="J25215" s="194"/>
      <c r="K25215" s="194"/>
      <c r="L25215" s="195"/>
      <c r="M25215" s="196"/>
      <c r="N25215" s="197"/>
      <c r="O25215" s="197"/>
      <c r="P25215" s="231"/>
    </row>
    <row r="25216" spans="2:16">
      <c r="B25216" s="351"/>
      <c r="C25216" s="435"/>
      <c r="D25216" s="399"/>
      <c r="E25216" s="400"/>
      <c r="G25216" s="401"/>
      <c r="H25216" s="401"/>
      <c r="I25216" s="401"/>
      <c r="J25216" s="194"/>
      <c r="K25216" s="194"/>
      <c r="L25216" s="195"/>
      <c r="M25216" s="196"/>
      <c r="N25216" s="197"/>
      <c r="O25216" s="197"/>
      <c r="P25216" s="231"/>
    </row>
    <row r="25217" spans="2:16">
      <c r="B25217" s="351"/>
      <c r="C25217" s="435"/>
      <c r="D25217" s="399"/>
      <c r="E25217" s="400"/>
      <c r="G25217" s="401"/>
      <c r="H25217" s="401"/>
      <c r="I25217" s="401"/>
      <c r="J25217" s="194"/>
      <c r="K25217" s="194"/>
      <c r="L25217" s="195"/>
      <c r="M25217" s="196"/>
      <c r="N25217" s="197"/>
      <c r="O25217" s="197"/>
      <c r="P25217" s="231"/>
    </row>
    <row r="25218" spans="2:16">
      <c r="B25218" s="351"/>
      <c r="C25218" s="435"/>
      <c r="D25218" s="399"/>
      <c r="E25218" s="400"/>
      <c r="G25218" s="401"/>
      <c r="H25218" s="401"/>
      <c r="I25218" s="401"/>
      <c r="J25218" s="194"/>
      <c r="K25218" s="194"/>
      <c r="L25218" s="195"/>
      <c r="M25218" s="196"/>
      <c r="N25218" s="197"/>
      <c r="O25218" s="197"/>
      <c r="P25218" s="231"/>
    </row>
    <row r="25219" spans="2:16">
      <c r="B25219" s="351"/>
      <c r="C25219" s="435"/>
      <c r="D25219" s="399"/>
      <c r="E25219" s="400"/>
      <c r="G25219" s="401"/>
      <c r="H25219" s="401"/>
      <c r="I25219" s="401"/>
      <c r="J25219" s="194"/>
      <c r="K25219" s="194"/>
      <c r="L25219" s="195"/>
      <c r="M25219" s="196"/>
      <c r="N25219" s="197"/>
      <c r="O25219" s="197"/>
      <c r="P25219" s="231"/>
    </row>
    <row r="25220" spans="2:16">
      <c r="B25220" s="351"/>
      <c r="C25220" s="435"/>
      <c r="D25220" s="399"/>
      <c r="E25220" s="400"/>
      <c r="G25220" s="401"/>
      <c r="H25220" s="401"/>
      <c r="I25220" s="401"/>
      <c r="J25220" s="194"/>
      <c r="K25220" s="194"/>
      <c r="L25220" s="195"/>
      <c r="M25220" s="196"/>
      <c r="N25220" s="197"/>
      <c r="O25220" s="197"/>
      <c r="P25220" s="231"/>
    </row>
    <row r="25221" spans="2:16">
      <c r="B25221" s="351"/>
      <c r="C25221" s="435"/>
      <c r="D25221" s="399"/>
      <c r="E25221" s="400"/>
      <c r="G25221" s="401"/>
      <c r="H25221" s="401"/>
      <c r="I25221" s="401"/>
      <c r="J25221" s="194"/>
      <c r="K25221" s="194"/>
      <c r="L25221" s="195"/>
      <c r="M25221" s="196"/>
      <c r="N25221" s="197"/>
      <c r="O25221" s="197"/>
      <c r="P25221" s="231"/>
    </row>
    <row r="25222" spans="2:16">
      <c r="B25222" s="351"/>
      <c r="C25222" s="435"/>
      <c r="D25222" s="399"/>
      <c r="E25222" s="400"/>
      <c r="G25222" s="401"/>
      <c r="H25222" s="401"/>
      <c r="I25222" s="401"/>
      <c r="J25222" s="194"/>
      <c r="K25222" s="194"/>
      <c r="L25222" s="195"/>
      <c r="M25222" s="196"/>
      <c r="N25222" s="197"/>
      <c r="O25222" s="197"/>
      <c r="P25222" s="231"/>
    </row>
    <row r="25223" spans="2:16">
      <c r="B25223" s="351"/>
      <c r="C25223" s="435"/>
      <c r="D25223" s="399"/>
      <c r="E25223" s="400"/>
      <c r="G25223" s="401"/>
      <c r="H25223" s="401"/>
      <c r="I25223" s="401"/>
      <c r="J25223" s="194"/>
      <c r="K25223" s="194"/>
      <c r="L25223" s="195"/>
      <c r="M25223" s="196"/>
      <c r="N25223" s="197"/>
      <c r="O25223" s="197"/>
      <c r="P25223" s="231"/>
    </row>
    <row r="25224" spans="2:16">
      <c r="B25224" s="351"/>
      <c r="C25224" s="435"/>
      <c r="D25224" s="399"/>
      <c r="E25224" s="400"/>
      <c r="G25224" s="401"/>
      <c r="H25224" s="401"/>
      <c r="I25224" s="401"/>
      <c r="J25224" s="194"/>
      <c r="K25224" s="194"/>
      <c r="L25224" s="195"/>
      <c r="M25224" s="196"/>
      <c r="N25224" s="197"/>
      <c r="O25224" s="197"/>
      <c r="P25224" s="231"/>
    </row>
    <row r="25225" spans="2:16">
      <c r="B25225" s="351"/>
      <c r="C25225" s="435"/>
      <c r="D25225" s="399"/>
      <c r="E25225" s="400"/>
      <c r="G25225" s="401"/>
      <c r="H25225" s="401"/>
      <c r="I25225" s="401"/>
      <c r="J25225" s="194"/>
      <c r="K25225" s="194"/>
      <c r="L25225" s="195"/>
      <c r="M25225" s="196"/>
      <c r="N25225" s="197"/>
      <c r="O25225" s="197"/>
      <c r="P25225" s="231"/>
    </row>
    <row r="25226" spans="2:16">
      <c r="B25226" s="351"/>
      <c r="C25226" s="435"/>
      <c r="D25226" s="399"/>
      <c r="E25226" s="400"/>
      <c r="G25226" s="401"/>
      <c r="H25226" s="401"/>
      <c r="I25226" s="401"/>
      <c r="J25226" s="194"/>
      <c r="K25226" s="194"/>
      <c r="L25226" s="195"/>
      <c r="M25226" s="196"/>
      <c r="N25226" s="197"/>
      <c r="O25226" s="197"/>
      <c r="P25226" s="231"/>
    </row>
    <row r="25227" spans="2:16">
      <c r="B25227" s="351"/>
      <c r="C25227" s="435"/>
      <c r="D25227" s="399"/>
      <c r="E25227" s="400"/>
      <c r="G25227" s="401"/>
      <c r="H25227" s="401"/>
      <c r="I25227" s="401"/>
      <c r="J25227" s="194"/>
      <c r="K25227" s="194"/>
      <c r="L25227" s="195"/>
      <c r="M25227" s="196"/>
      <c r="N25227" s="197"/>
      <c r="O25227" s="197"/>
      <c r="P25227" s="231"/>
    </row>
    <row r="25228" spans="2:16">
      <c r="B25228" s="351"/>
      <c r="C25228" s="435"/>
      <c r="D25228" s="399"/>
      <c r="E25228" s="400"/>
      <c r="G25228" s="401"/>
      <c r="H25228" s="401"/>
      <c r="I25228" s="401"/>
      <c r="J25228" s="194"/>
      <c r="K25228" s="194"/>
      <c r="L25228" s="195"/>
      <c r="M25228" s="196"/>
      <c r="N25228" s="197"/>
      <c r="O25228" s="197"/>
      <c r="P25228" s="231"/>
    </row>
    <row r="25229" spans="2:16">
      <c r="B25229" s="351"/>
      <c r="C25229" s="435"/>
      <c r="D25229" s="399"/>
      <c r="E25229" s="400"/>
      <c r="G25229" s="401"/>
      <c r="H25229" s="401"/>
      <c r="I25229" s="401"/>
      <c r="J25229" s="194"/>
      <c r="K25229" s="194"/>
      <c r="L25229" s="195"/>
      <c r="M25229" s="196"/>
      <c r="N25229" s="197"/>
      <c r="O25229" s="197"/>
      <c r="P25229" s="231"/>
    </row>
    <row r="25230" spans="2:16">
      <c r="B25230" s="351"/>
      <c r="C25230" s="435"/>
      <c r="D25230" s="399"/>
      <c r="E25230" s="400"/>
      <c r="G25230" s="401"/>
      <c r="H25230" s="401"/>
      <c r="I25230" s="401"/>
      <c r="J25230" s="194"/>
      <c r="K25230" s="194"/>
      <c r="L25230" s="195"/>
      <c r="M25230" s="196"/>
      <c r="N25230" s="197"/>
      <c r="O25230" s="197"/>
      <c r="P25230" s="231"/>
    </row>
    <row r="25231" spans="2:16">
      <c r="B25231" s="351"/>
      <c r="C25231" s="435"/>
      <c r="D25231" s="399"/>
      <c r="E25231" s="400"/>
      <c r="G25231" s="401"/>
      <c r="H25231" s="401"/>
      <c r="I25231" s="401"/>
      <c r="J25231" s="194"/>
      <c r="K25231" s="194"/>
      <c r="L25231" s="195"/>
      <c r="M25231" s="196"/>
      <c r="N25231" s="197"/>
      <c r="O25231" s="197"/>
      <c r="P25231" s="231"/>
    </row>
    <row r="25232" spans="2:16">
      <c r="B25232" s="351"/>
      <c r="C25232" s="435"/>
      <c r="D25232" s="399"/>
      <c r="E25232" s="400"/>
      <c r="G25232" s="401"/>
      <c r="H25232" s="401"/>
      <c r="I25232" s="401"/>
      <c r="J25232" s="194"/>
      <c r="K25232" s="194"/>
      <c r="L25232" s="195"/>
      <c r="M25232" s="196"/>
      <c r="N25232" s="197"/>
      <c r="O25232" s="197"/>
      <c r="P25232" s="231"/>
    </row>
    <row r="25233" spans="2:16">
      <c r="B25233" s="351"/>
      <c r="C25233" s="435"/>
      <c r="D25233" s="399"/>
      <c r="E25233" s="400"/>
      <c r="G25233" s="401"/>
      <c r="H25233" s="401"/>
      <c r="I25233" s="401"/>
      <c r="J25233" s="194"/>
      <c r="K25233" s="194"/>
      <c r="L25233" s="195"/>
      <c r="M25233" s="196"/>
      <c r="N25233" s="197"/>
      <c r="O25233" s="197"/>
      <c r="P25233" s="231"/>
    </row>
    <row r="25234" spans="2:16">
      <c r="B25234" s="351"/>
      <c r="C25234" s="435"/>
      <c r="D25234" s="399"/>
      <c r="E25234" s="400"/>
      <c r="G25234" s="401"/>
      <c r="H25234" s="401"/>
      <c r="I25234" s="401"/>
      <c r="J25234" s="194"/>
      <c r="K25234" s="194"/>
      <c r="L25234" s="195"/>
      <c r="M25234" s="196"/>
      <c r="N25234" s="197"/>
      <c r="O25234" s="197"/>
      <c r="P25234" s="231"/>
    </row>
    <row r="25235" spans="2:16">
      <c r="B25235" s="351"/>
      <c r="C25235" s="435"/>
      <c r="D25235" s="399"/>
      <c r="E25235" s="400"/>
      <c r="G25235" s="401"/>
      <c r="H25235" s="401"/>
      <c r="I25235" s="401"/>
      <c r="J25235" s="194"/>
      <c r="K25235" s="194"/>
      <c r="L25235" s="195"/>
      <c r="M25235" s="196"/>
      <c r="N25235" s="197"/>
      <c r="O25235" s="197"/>
      <c r="P25235" s="231"/>
    </row>
    <row r="25236" spans="2:16">
      <c r="B25236" s="351"/>
      <c r="C25236" s="435"/>
      <c r="D25236" s="399"/>
      <c r="E25236" s="400"/>
      <c r="G25236" s="401"/>
      <c r="H25236" s="401"/>
      <c r="I25236" s="401"/>
      <c r="J25236" s="194"/>
      <c r="K25236" s="194"/>
      <c r="L25236" s="195"/>
      <c r="M25236" s="196"/>
      <c r="N25236" s="197"/>
      <c r="O25236" s="197"/>
      <c r="P25236" s="231"/>
    </row>
    <row r="25237" spans="2:16">
      <c r="B25237" s="351"/>
      <c r="C25237" s="435"/>
      <c r="D25237" s="399"/>
      <c r="E25237" s="400"/>
      <c r="G25237" s="401"/>
      <c r="H25237" s="401"/>
      <c r="I25237" s="401"/>
      <c r="J25237" s="194"/>
      <c r="K25237" s="194"/>
      <c r="L25237" s="195"/>
      <c r="M25237" s="196"/>
      <c r="N25237" s="197"/>
      <c r="O25237" s="197"/>
      <c r="P25237" s="231"/>
    </row>
    <row r="25238" spans="2:16">
      <c r="B25238" s="351"/>
      <c r="C25238" s="435"/>
      <c r="D25238" s="399"/>
      <c r="E25238" s="400"/>
      <c r="G25238" s="401"/>
      <c r="H25238" s="401"/>
      <c r="I25238" s="401"/>
      <c r="J25238" s="194"/>
      <c r="K25238" s="194"/>
      <c r="L25238" s="195"/>
      <c r="M25238" s="196"/>
      <c r="N25238" s="197"/>
      <c r="O25238" s="197"/>
      <c r="P25238" s="231"/>
    </row>
    <row r="25239" spans="2:16">
      <c r="B25239" s="351"/>
      <c r="C25239" s="435"/>
      <c r="D25239" s="399"/>
      <c r="E25239" s="400"/>
      <c r="G25239" s="401"/>
      <c r="H25239" s="401"/>
      <c r="I25239" s="401"/>
      <c r="J25239" s="194"/>
      <c r="K25239" s="194"/>
      <c r="L25239" s="195"/>
      <c r="M25239" s="196"/>
      <c r="N25239" s="197"/>
      <c r="O25239" s="197"/>
      <c r="P25239" s="231"/>
    </row>
    <row r="25240" spans="2:16">
      <c r="B25240" s="351"/>
      <c r="C25240" s="435"/>
      <c r="D25240" s="399"/>
      <c r="E25240" s="400"/>
      <c r="G25240" s="401"/>
      <c r="H25240" s="401"/>
      <c r="I25240" s="401"/>
      <c r="J25240" s="194"/>
      <c r="K25240" s="194"/>
      <c r="L25240" s="195"/>
      <c r="M25240" s="196"/>
      <c r="N25240" s="197"/>
      <c r="O25240" s="197"/>
      <c r="P25240" s="231"/>
    </row>
    <row r="25241" spans="2:16">
      <c r="B25241" s="351"/>
      <c r="C25241" s="435"/>
      <c r="D25241" s="399"/>
      <c r="E25241" s="400"/>
      <c r="G25241" s="401"/>
      <c r="H25241" s="401"/>
      <c r="I25241" s="401"/>
      <c r="J25241" s="194"/>
      <c r="K25241" s="194"/>
      <c r="L25241" s="195"/>
      <c r="M25241" s="196"/>
      <c r="N25241" s="197"/>
      <c r="O25241" s="197"/>
      <c r="P25241" s="231"/>
    </row>
    <row r="25242" spans="2:16">
      <c r="B25242" s="351"/>
      <c r="C25242" s="435"/>
      <c r="D25242" s="399"/>
      <c r="E25242" s="400"/>
      <c r="G25242" s="401"/>
      <c r="H25242" s="401"/>
      <c r="I25242" s="401"/>
      <c r="J25242" s="194"/>
      <c r="K25242" s="194"/>
      <c r="L25242" s="195"/>
      <c r="M25242" s="196"/>
      <c r="N25242" s="197"/>
      <c r="O25242" s="197"/>
      <c r="P25242" s="231"/>
    </row>
    <row r="25243" spans="2:16">
      <c r="B25243" s="351"/>
      <c r="C25243" s="435"/>
      <c r="D25243" s="399"/>
      <c r="E25243" s="400"/>
      <c r="G25243" s="401"/>
      <c r="H25243" s="401"/>
      <c r="I25243" s="401"/>
      <c r="J25243" s="194"/>
      <c r="K25243" s="194"/>
      <c r="L25243" s="195"/>
      <c r="M25243" s="196"/>
      <c r="N25243" s="197"/>
      <c r="O25243" s="197"/>
      <c r="P25243" s="231"/>
    </row>
    <row r="25244" spans="2:16">
      <c r="B25244" s="351"/>
      <c r="C25244" s="435"/>
      <c r="D25244" s="399"/>
      <c r="E25244" s="400"/>
      <c r="G25244" s="401"/>
      <c r="H25244" s="401"/>
      <c r="I25244" s="401"/>
      <c r="J25244" s="194"/>
      <c r="K25244" s="194"/>
      <c r="L25244" s="195"/>
      <c r="M25244" s="196"/>
      <c r="N25244" s="197"/>
      <c r="O25244" s="197"/>
      <c r="P25244" s="231"/>
    </row>
    <row r="25245" spans="2:16">
      <c r="B25245" s="351"/>
      <c r="C25245" s="435"/>
      <c r="D25245" s="399"/>
      <c r="E25245" s="400"/>
      <c r="G25245" s="401"/>
      <c r="H25245" s="401"/>
      <c r="I25245" s="401"/>
      <c r="J25245" s="194"/>
      <c r="K25245" s="194"/>
      <c r="L25245" s="195"/>
      <c r="M25245" s="196"/>
      <c r="N25245" s="197"/>
      <c r="O25245" s="197"/>
      <c r="P25245" s="231"/>
    </row>
    <row r="25246" spans="2:16">
      <c r="B25246" s="351"/>
      <c r="C25246" s="435"/>
      <c r="D25246" s="399"/>
      <c r="E25246" s="400"/>
      <c r="G25246" s="401"/>
      <c r="H25246" s="401"/>
      <c r="I25246" s="401"/>
      <c r="J25246" s="194"/>
      <c r="K25246" s="194"/>
      <c r="L25246" s="195"/>
      <c r="M25246" s="196"/>
      <c r="N25246" s="197"/>
      <c r="O25246" s="197"/>
      <c r="P25246" s="231"/>
    </row>
    <row r="25247" spans="2:16">
      <c r="B25247" s="351"/>
      <c r="C25247" s="435"/>
      <c r="D25247" s="399"/>
      <c r="E25247" s="400"/>
      <c r="G25247" s="401"/>
      <c r="H25247" s="401"/>
      <c r="I25247" s="401"/>
      <c r="J25247" s="194"/>
      <c r="K25247" s="194"/>
      <c r="L25247" s="195"/>
      <c r="M25247" s="196"/>
      <c r="N25247" s="197"/>
      <c r="O25247" s="197"/>
      <c r="P25247" s="231"/>
    </row>
    <row r="25248" spans="2:16">
      <c r="B25248" s="351"/>
      <c r="C25248" s="435"/>
      <c r="D25248" s="399"/>
      <c r="E25248" s="400"/>
      <c r="G25248" s="401"/>
      <c r="H25248" s="401"/>
      <c r="I25248" s="401"/>
      <c r="J25248" s="194"/>
      <c r="K25248" s="194"/>
      <c r="L25248" s="195"/>
      <c r="M25248" s="196"/>
      <c r="N25248" s="197"/>
      <c r="O25248" s="197"/>
      <c r="P25248" s="231"/>
    </row>
    <row r="25249" spans="2:16">
      <c r="B25249" s="351"/>
      <c r="C25249" s="435"/>
      <c r="D25249" s="399"/>
      <c r="E25249" s="400"/>
      <c r="G25249" s="401"/>
      <c r="H25249" s="401"/>
      <c r="I25249" s="401"/>
      <c r="J25249" s="194"/>
      <c r="K25249" s="194"/>
      <c r="L25249" s="195"/>
      <c r="M25249" s="196"/>
      <c r="N25249" s="197"/>
      <c r="O25249" s="197"/>
      <c r="P25249" s="231"/>
    </row>
    <row r="25250" spans="2:16">
      <c r="B25250" s="351"/>
      <c r="C25250" s="435"/>
      <c r="D25250" s="399"/>
      <c r="E25250" s="400"/>
      <c r="G25250" s="401"/>
      <c r="H25250" s="401"/>
      <c r="I25250" s="401"/>
      <c r="J25250" s="194"/>
      <c r="K25250" s="194"/>
      <c r="L25250" s="195"/>
      <c r="M25250" s="196"/>
      <c r="N25250" s="197"/>
      <c r="O25250" s="197"/>
      <c r="P25250" s="231"/>
    </row>
    <row r="25251" spans="2:16">
      <c r="B25251" s="351"/>
      <c r="C25251" s="435"/>
      <c r="D25251" s="399"/>
      <c r="E25251" s="400"/>
      <c r="G25251" s="401"/>
      <c r="H25251" s="401"/>
      <c r="I25251" s="401"/>
      <c r="J25251" s="194"/>
      <c r="K25251" s="194"/>
      <c r="L25251" s="195"/>
      <c r="M25251" s="196"/>
      <c r="N25251" s="197"/>
      <c r="O25251" s="197"/>
      <c r="P25251" s="231"/>
    </row>
    <row r="25252" spans="2:16">
      <c r="B25252" s="351"/>
      <c r="C25252" s="435"/>
      <c r="D25252" s="399"/>
      <c r="E25252" s="400"/>
      <c r="G25252" s="401"/>
      <c r="H25252" s="401"/>
      <c r="I25252" s="401"/>
      <c r="J25252" s="194"/>
      <c r="K25252" s="194"/>
      <c r="L25252" s="195"/>
      <c r="M25252" s="196"/>
      <c r="N25252" s="197"/>
      <c r="O25252" s="197"/>
      <c r="P25252" s="231"/>
    </row>
    <row r="25253" spans="2:16">
      <c r="B25253" s="351"/>
      <c r="C25253" s="435"/>
      <c r="D25253" s="399"/>
      <c r="E25253" s="400"/>
      <c r="G25253" s="401"/>
      <c r="H25253" s="401"/>
      <c r="I25253" s="401"/>
      <c r="J25253" s="194"/>
      <c r="K25253" s="194"/>
      <c r="L25253" s="195"/>
      <c r="M25253" s="196"/>
      <c r="N25253" s="197"/>
      <c r="O25253" s="197"/>
      <c r="P25253" s="231"/>
    </row>
    <row r="25254" spans="2:16">
      <c r="B25254" s="351"/>
      <c r="C25254" s="435"/>
      <c r="D25254" s="399"/>
      <c r="E25254" s="400"/>
      <c r="G25254" s="401"/>
      <c r="H25254" s="401"/>
      <c r="I25254" s="401"/>
      <c r="J25254" s="194"/>
      <c r="K25254" s="194"/>
      <c r="L25254" s="195"/>
      <c r="M25254" s="196"/>
      <c r="N25254" s="197"/>
      <c r="O25254" s="197"/>
      <c r="P25254" s="231"/>
    </row>
    <row r="25255" spans="2:16">
      <c r="B25255" s="351"/>
      <c r="C25255" s="435"/>
      <c r="D25255" s="399"/>
      <c r="E25255" s="400"/>
      <c r="G25255" s="401"/>
      <c r="H25255" s="401"/>
      <c r="I25255" s="401"/>
      <c r="J25255" s="194"/>
      <c r="K25255" s="194"/>
      <c r="L25255" s="195"/>
      <c r="M25255" s="196"/>
      <c r="N25255" s="197"/>
      <c r="O25255" s="197"/>
      <c r="P25255" s="231"/>
    </row>
    <row r="25256" spans="2:16">
      <c r="B25256" s="351"/>
      <c r="C25256" s="435"/>
      <c r="D25256" s="399"/>
      <c r="E25256" s="400"/>
      <c r="G25256" s="401"/>
      <c r="H25256" s="401"/>
      <c r="I25256" s="401"/>
      <c r="J25256" s="194"/>
      <c r="K25256" s="194"/>
      <c r="L25256" s="195"/>
      <c r="M25256" s="196"/>
      <c r="N25256" s="197"/>
      <c r="O25256" s="197"/>
      <c r="P25256" s="231"/>
    </row>
    <row r="25257" spans="2:16">
      <c r="B25257" s="351"/>
      <c r="C25257" s="435"/>
      <c r="D25257" s="399"/>
      <c r="E25257" s="400"/>
      <c r="G25257" s="401"/>
      <c r="H25257" s="401"/>
      <c r="I25257" s="401"/>
      <c r="J25257" s="194"/>
      <c r="K25257" s="194"/>
      <c r="L25257" s="195"/>
      <c r="M25257" s="196"/>
      <c r="N25257" s="197"/>
      <c r="O25257" s="197"/>
      <c r="P25257" s="231"/>
    </row>
    <row r="25258" spans="2:16">
      <c r="B25258" s="351"/>
      <c r="C25258" s="435"/>
      <c r="D25258" s="399"/>
      <c r="E25258" s="400"/>
      <c r="G25258" s="401"/>
      <c r="H25258" s="401"/>
      <c r="I25258" s="401"/>
      <c r="J25258" s="194"/>
      <c r="K25258" s="194"/>
      <c r="L25258" s="195"/>
      <c r="M25258" s="196"/>
      <c r="N25258" s="197"/>
      <c r="O25258" s="197"/>
      <c r="P25258" s="231"/>
    </row>
    <row r="25259" spans="2:16">
      <c r="B25259" s="351"/>
      <c r="C25259" s="435"/>
      <c r="D25259" s="399"/>
      <c r="E25259" s="400"/>
      <c r="G25259" s="401"/>
      <c r="H25259" s="401"/>
      <c r="I25259" s="401"/>
      <c r="J25259" s="194"/>
      <c r="K25259" s="194"/>
      <c r="L25259" s="195"/>
      <c r="M25259" s="196"/>
      <c r="N25259" s="197"/>
      <c r="O25259" s="197"/>
      <c r="P25259" s="231"/>
    </row>
    <row r="25260" spans="2:16">
      <c r="B25260" s="351"/>
      <c r="C25260" s="435"/>
      <c r="D25260" s="399"/>
      <c r="E25260" s="400"/>
      <c r="G25260" s="401"/>
      <c r="H25260" s="401"/>
      <c r="I25260" s="401"/>
      <c r="J25260" s="194"/>
      <c r="K25260" s="194"/>
      <c r="L25260" s="195"/>
      <c r="M25260" s="196"/>
      <c r="N25260" s="197"/>
      <c r="O25260" s="197"/>
      <c r="P25260" s="231"/>
    </row>
    <row r="25261" spans="2:16">
      <c r="B25261" s="351"/>
      <c r="C25261" s="435"/>
      <c r="D25261" s="399"/>
      <c r="E25261" s="400"/>
      <c r="G25261" s="401"/>
      <c r="H25261" s="401"/>
      <c r="I25261" s="401"/>
      <c r="J25261" s="194"/>
      <c r="K25261" s="194"/>
      <c r="L25261" s="195"/>
      <c r="M25261" s="196"/>
      <c r="N25261" s="197"/>
      <c r="O25261" s="197"/>
      <c r="P25261" s="231"/>
    </row>
    <row r="25262" spans="2:16">
      <c r="B25262" s="351"/>
      <c r="C25262" s="435"/>
      <c r="D25262" s="399"/>
      <c r="E25262" s="400"/>
      <c r="G25262" s="401"/>
      <c r="H25262" s="401"/>
      <c r="I25262" s="401"/>
      <c r="J25262" s="194"/>
      <c r="K25262" s="194"/>
      <c r="L25262" s="195"/>
      <c r="M25262" s="196"/>
      <c r="N25262" s="197"/>
      <c r="O25262" s="197"/>
      <c r="P25262" s="231"/>
    </row>
    <row r="25263" spans="2:16">
      <c r="B25263" s="351"/>
      <c r="C25263" s="435"/>
      <c r="D25263" s="399"/>
      <c r="E25263" s="400"/>
      <c r="G25263" s="401"/>
      <c r="H25263" s="401"/>
      <c r="I25263" s="401"/>
      <c r="J25263" s="194"/>
      <c r="K25263" s="194"/>
      <c r="L25263" s="195"/>
      <c r="M25263" s="196"/>
      <c r="N25263" s="197"/>
      <c r="O25263" s="197"/>
      <c r="P25263" s="231"/>
    </row>
    <row r="25264" spans="2:16">
      <c r="B25264" s="351"/>
      <c r="C25264" s="435"/>
      <c r="D25264" s="399"/>
      <c r="E25264" s="400"/>
      <c r="G25264" s="401"/>
      <c r="H25264" s="401"/>
      <c r="I25264" s="401"/>
      <c r="J25264" s="194"/>
      <c r="K25264" s="194"/>
      <c r="L25264" s="195"/>
      <c r="M25264" s="196"/>
      <c r="N25264" s="197"/>
      <c r="O25264" s="197"/>
      <c r="P25264" s="231"/>
    </row>
    <row r="25265" spans="2:16">
      <c r="B25265" s="351"/>
      <c r="C25265" s="435"/>
      <c r="D25265" s="399"/>
      <c r="E25265" s="400"/>
      <c r="G25265" s="401"/>
      <c r="H25265" s="401"/>
      <c r="I25265" s="401"/>
      <c r="J25265" s="194"/>
      <c r="K25265" s="194"/>
      <c r="L25265" s="195"/>
      <c r="M25265" s="196"/>
      <c r="N25265" s="197"/>
      <c r="O25265" s="197"/>
      <c r="P25265" s="231"/>
    </row>
    <row r="25266" spans="2:16">
      <c r="B25266" s="351"/>
      <c r="C25266" s="435"/>
      <c r="D25266" s="399"/>
      <c r="E25266" s="400"/>
      <c r="G25266" s="401"/>
      <c r="H25266" s="401"/>
      <c r="I25266" s="401"/>
      <c r="J25266" s="194"/>
      <c r="K25266" s="194"/>
      <c r="L25266" s="195"/>
      <c r="M25266" s="196"/>
      <c r="N25266" s="197"/>
      <c r="O25266" s="197"/>
      <c r="P25266" s="231"/>
    </row>
    <row r="25267" spans="2:16">
      <c r="B25267" s="351"/>
      <c r="C25267" s="435"/>
      <c r="D25267" s="399"/>
      <c r="E25267" s="400"/>
      <c r="G25267" s="401"/>
      <c r="H25267" s="401"/>
      <c r="I25267" s="401"/>
      <c r="J25267" s="194"/>
      <c r="K25267" s="194"/>
      <c r="L25267" s="195"/>
      <c r="M25267" s="196"/>
      <c r="N25267" s="197"/>
      <c r="O25267" s="197"/>
      <c r="P25267" s="231"/>
    </row>
    <row r="25268" spans="2:16">
      <c r="B25268" s="351"/>
      <c r="C25268" s="435"/>
      <c r="D25268" s="399"/>
      <c r="E25268" s="400"/>
      <c r="G25268" s="401"/>
      <c r="H25268" s="401"/>
      <c r="I25268" s="401"/>
      <c r="J25268" s="194"/>
      <c r="K25268" s="194"/>
      <c r="L25268" s="195"/>
      <c r="M25268" s="196"/>
      <c r="N25268" s="197"/>
      <c r="O25268" s="197"/>
      <c r="P25268" s="231"/>
    </row>
    <row r="25269" spans="2:16">
      <c r="B25269" s="351"/>
      <c r="C25269" s="435"/>
      <c r="D25269" s="399"/>
      <c r="E25269" s="400"/>
      <c r="G25269" s="401"/>
      <c r="H25269" s="401"/>
      <c r="I25269" s="401"/>
      <c r="J25269" s="194"/>
      <c r="K25269" s="194"/>
      <c r="L25269" s="195"/>
      <c r="M25269" s="196"/>
      <c r="N25269" s="197"/>
      <c r="O25269" s="197"/>
      <c r="P25269" s="231"/>
    </row>
    <row r="25270" spans="2:16">
      <c r="B25270" s="351"/>
      <c r="C25270" s="435"/>
      <c r="D25270" s="399"/>
      <c r="E25270" s="400"/>
      <c r="G25270" s="401"/>
      <c r="H25270" s="401"/>
      <c r="I25270" s="401"/>
      <c r="J25270" s="194"/>
      <c r="K25270" s="194"/>
      <c r="L25270" s="195"/>
      <c r="M25270" s="196"/>
      <c r="N25270" s="197"/>
      <c r="O25270" s="197"/>
      <c r="P25270" s="231"/>
    </row>
    <row r="25271" spans="2:16">
      <c r="B25271" s="351"/>
      <c r="C25271" s="435"/>
      <c r="D25271" s="399"/>
      <c r="E25271" s="400"/>
      <c r="G25271" s="401"/>
      <c r="H25271" s="401"/>
      <c r="I25271" s="401"/>
      <c r="J25271" s="194"/>
      <c r="K25271" s="194"/>
      <c r="L25271" s="195"/>
      <c r="M25271" s="196"/>
      <c r="N25271" s="197"/>
      <c r="O25271" s="197"/>
      <c r="P25271" s="231"/>
    </row>
    <row r="25272" spans="2:16">
      <c r="B25272" s="351"/>
      <c r="C25272" s="435"/>
      <c r="D25272" s="399"/>
      <c r="E25272" s="400"/>
      <c r="G25272" s="401"/>
      <c r="H25272" s="401"/>
      <c r="I25272" s="401"/>
      <c r="J25272" s="194"/>
      <c r="K25272" s="194"/>
      <c r="L25272" s="195"/>
      <c r="M25272" s="196"/>
      <c r="N25272" s="197"/>
      <c r="O25272" s="197"/>
      <c r="P25272" s="231"/>
    </row>
    <row r="25273" spans="2:16">
      <c r="B25273" s="351"/>
      <c r="C25273" s="435"/>
      <c r="D25273" s="399"/>
      <c r="E25273" s="400"/>
      <c r="G25273" s="401"/>
      <c r="H25273" s="401"/>
      <c r="I25273" s="401"/>
      <c r="J25273" s="194"/>
      <c r="K25273" s="194"/>
      <c r="L25273" s="195"/>
      <c r="M25273" s="196"/>
      <c r="N25273" s="197"/>
      <c r="O25273" s="197"/>
      <c r="P25273" s="231"/>
    </row>
    <row r="25274" spans="2:16">
      <c r="B25274" s="351"/>
      <c r="C25274" s="435"/>
      <c r="D25274" s="399"/>
      <c r="E25274" s="400"/>
      <c r="G25274" s="401"/>
      <c r="H25274" s="401"/>
      <c r="I25274" s="401"/>
      <c r="J25274" s="194"/>
      <c r="K25274" s="194"/>
      <c r="L25274" s="195"/>
      <c r="M25274" s="196"/>
      <c r="N25274" s="197"/>
      <c r="O25274" s="197"/>
      <c r="P25274" s="231"/>
    </row>
    <row r="25275" spans="2:16">
      <c r="B25275" s="351"/>
      <c r="C25275" s="435"/>
      <c r="D25275" s="399"/>
      <c r="E25275" s="400"/>
      <c r="G25275" s="401"/>
      <c r="H25275" s="401"/>
      <c r="I25275" s="401"/>
      <c r="J25275" s="194"/>
      <c r="K25275" s="194"/>
      <c r="L25275" s="195"/>
      <c r="M25275" s="196"/>
      <c r="N25275" s="197"/>
      <c r="O25275" s="197"/>
      <c r="P25275" s="231"/>
    </row>
    <row r="25276" spans="2:16">
      <c r="B25276" s="351"/>
      <c r="C25276" s="435"/>
      <c r="D25276" s="399"/>
      <c r="E25276" s="400"/>
      <c r="G25276" s="401"/>
      <c r="H25276" s="401"/>
      <c r="I25276" s="401"/>
      <c r="J25276" s="194"/>
      <c r="K25276" s="194"/>
      <c r="L25276" s="195"/>
      <c r="M25276" s="196"/>
      <c r="N25276" s="197"/>
      <c r="O25276" s="197"/>
      <c r="P25276" s="231"/>
    </row>
    <row r="25277" spans="2:16">
      <c r="B25277" s="351"/>
      <c r="C25277" s="435"/>
      <c r="D25277" s="399"/>
      <c r="E25277" s="400"/>
      <c r="G25277" s="401"/>
      <c r="H25277" s="401"/>
      <c r="I25277" s="401"/>
      <c r="J25277" s="194"/>
      <c r="K25277" s="194"/>
      <c r="L25277" s="195"/>
      <c r="M25277" s="196"/>
      <c r="N25277" s="197"/>
      <c r="O25277" s="197"/>
      <c r="P25277" s="231"/>
    </row>
    <row r="25278" spans="2:16">
      <c r="B25278" s="351"/>
      <c r="C25278" s="435"/>
      <c r="D25278" s="399"/>
      <c r="E25278" s="400"/>
      <c r="G25278" s="401"/>
      <c r="H25278" s="401"/>
      <c r="I25278" s="401"/>
      <c r="J25278" s="194"/>
      <c r="K25278" s="194"/>
      <c r="L25278" s="195"/>
      <c r="M25278" s="196"/>
      <c r="N25278" s="197"/>
      <c r="O25278" s="197"/>
      <c r="P25278" s="231"/>
    </row>
    <row r="25279" spans="2:16">
      <c r="B25279" s="351"/>
      <c r="C25279" s="435"/>
      <c r="D25279" s="399"/>
      <c r="E25279" s="400"/>
      <c r="G25279" s="401"/>
      <c r="H25279" s="401"/>
      <c r="I25279" s="401"/>
      <c r="J25279" s="194"/>
      <c r="K25279" s="194"/>
      <c r="L25279" s="195"/>
      <c r="M25279" s="196"/>
      <c r="N25279" s="197"/>
      <c r="O25279" s="197"/>
      <c r="P25279" s="231"/>
    </row>
    <row r="25280" spans="2:16">
      <c r="B25280" s="351"/>
      <c r="C25280" s="435"/>
      <c r="D25280" s="399"/>
      <c r="E25280" s="400"/>
      <c r="G25280" s="401"/>
      <c r="H25280" s="401"/>
      <c r="I25280" s="401"/>
      <c r="J25280" s="194"/>
      <c r="K25280" s="194"/>
      <c r="L25280" s="195"/>
      <c r="M25280" s="196"/>
      <c r="N25280" s="197"/>
      <c r="O25280" s="197"/>
      <c r="P25280" s="231"/>
    </row>
    <row r="25281" spans="2:16">
      <c r="B25281" s="351"/>
      <c r="C25281" s="435"/>
      <c r="D25281" s="399"/>
      <c r="E25281" s="400"/>
      <c r="G25281" s="401"/>
      <c r="H25281" s="401"/>
      <c r="I25281" s="401"/>
      <c r="J25281" s="194"/>
      <c r="K25281" s="194"/>
      <c r="L25281" s="195"/>
      <c r="M25281" s="196"/>
      <c r="N25281" s="197"/>
      <c r="O25281" s="197"/>
      <c r="P25281" s="231"/>
    </row>
    <row r="25282" spans="2:16">
      <c r="B25282" s="351"/>
      <c r="C25282" s="435"/>
      <c r="D25282" s="399"/>
      <c r="E25282" s="400"/>
      <c r="G25282" s="401"/>
      <c r="H25282" s="401"/>
      <c r="I25282" s="401"/>
      <c r="J25282" s="194"/>
      <c r="K25282" s="194"/>
      <c r="L25282" s="195"/>
      <c r="M25282" s="196"/>
      <c r="N25282" s="197"/>
      <c r="O25282" s="197"/>
      <c r="P25282" s="231"/>
    </row>
    <row r="25283" spans="2:16">
      <c r="B25283" s="351"/>
      <c r="C25283" s="435"/>
      <c r="D25283" s="399"/>
      <c r="E25283" s="400"/>
      <c r="G25283" s="401"/>
      <c r="H25283" s="401"/>
      <c r="I25283" s="401"/>
      <c r="J25283" s="194"/>
      <c r="K25283" s="194"/>
      <c r="L25283" s="195"/>
      <c r="M25283" s="196"/>
      <c r="N25283" s="197"/>
      <c r="O25283" s="197"/>
      <c r="P25283" s="231"/>
    </row>
    <row r="25284" spans="2:16">
      <c r="B25284" s="351"/>
      <c r="C25284" s="435"/>
      <c r="D25284" s="399"/>
      <c r="E25284" s="400"/>
      <c r="G25284" s="401"/>
      <c r="H25284" s="401"/>
      <c r="I25284" s="401"/>
      <c r="J25284" s="194"/>
      <c r="K25284" s="194"/>
      <c r="L25284" s="195"/>
      <c r="M25284" s="196"/>
      <c r="N25284" s="197"/>
      <c r="O25284" s="197"/>
      <c r="P25284" s="231"/>
    </row>
    <row r="25285" spans="2:16">
      <c r="B25285" s="351"/>
      <c r="C25285" s="435"/>
      <c r="D25285" s="399"/>
      <c r="E25285" s="400"/>
      <c r="G25285" s="401"/>
      <c r="H25285" s="401"/>
      <c r="I25285" s="401"/>
      <c r="J25285" s="194"/>
      <c r="K25285" s="194"/>
      <c r="L25285" s="195"/>
      <c r="M25285" s="196"/>
      <c r="N25285" s="197"/>
      <c r="O25285" s="197"/>
      <c r="P25285" s="231"/>
    </row>
    <row r="25286" spans="2:16">
      <c r="B25286" s="351"/>
      <c r="C25286" s="435"/>
      <c r="D25286" s="399"/>
      <c r="E25286" s="400"/>
      <c r="G25286" s="401"/>
      <c r="H25286" s="401"/>
      <c r="I25286" s="401"/>
      <c r="J25286" s="194"/>
      <c r="K25286" s="194"/>
      <c r="L25286" s="195"/>
      <c r="M25286" s="196"/>
      <c r="N25286" s="197"/>
      <c r="O25286" s="197"/>
      <c r="P25286" s="231"/>
    </row>
    <row r="25287" spans="2:16">
      <c r="B25287" s="351"/>
      <c r="C25287" s="435"/>
      <c r="D25287" s="399"/>
      <c r="E25287" s="400"/>
      <c r="G25287" s="401"/>
      <c r="H25287" s="401"/>
      <c r="I25287" s="401"/>
      <c r="J25287" s="194"/>
      <c r="K25287" s="194"/>
      <c r="L25287" s="195"/>
      <c r="M25287" s="196"/>
      <c r="N25287" s="197"/>
      <c r="O25287" s="197"/>
      <c r="P25287" s="231"/>
    </row>
    <row r="25288" spans="2:16">
      <c r="B25288" s="351"/>
      <c r="C25288" s="435"/>
      <c r="D25288" s="399"/>
      <c r="E25288" s="400"/>
      <c r="G25288" s="401"/>
      <c r="H25288" s="401"/>
      <c r="I25288" s="401"/>
      <c r="J25288" s="194"/>
      <c r="K25288" s="194"/>
      <c r="L25288" s="195"/>
      <c r="M25288" s="196"/>
      <c r="N25288" s="197"/>
      <c r="O25288" s="197"/>
      <c r="P25288" s="231"/>
    </row>
    <row r="25289" spans="2:16">
      <c r="B25289" s="351"/>
      <c r="C25289" s="435"/>
      <c r="D25289" s="399"/>
      <c r="E25289" s="400"/>
      <c r="G25289" s="401"/>
      <c r="H25289" s="401"/>
      <c r="I25289" s="401"/>
      <c r="J25289" s="194"/>
      <c r="K25289" s="194"/>
      <c r="L25289" s="195"/>
      <c r="M25289" s="196"/>
      <c r="N25289" s="197"/>
      <c r="O25289" s="197"/>
      <c r="P25289" s="231"/>
    </row>
    <row r="25290" spans="2:16">
      <c r="B25290" s="351"/>
      <c r="C25290" s="435"/>
      <c r="D25290" s="399"/>
      <c r="E25290" s="400"/>
      <c r="G25290" s="401"/>
      <c r="H25290" s="401"/>
      <c r="I25290" s="401"/>
      <c r="J25290" s="194"/>
      <c r="K25290" s="194"/>
      <c r="L25290" s="195"/>
      <c r="M25290" s="196"/>
      <c r="N25290" s="197"/>
      <c r="O25290" s="197"/>
      <c r="P25290" s="231"/>
    </row>
    <row r="25291" spans="2:16">
      <c r="B25291" s="351"/>
      <c r="C25291" s="435"/>
      <c r="D25291" s="399"/>
      <c r="E25291" s="400"/>
      <c r="G25291" s="401"/>
      <c r="H25291" s="401"/>
      <c r="I25291" s="401"/>
      <c r="J25291" s="194"/>
      <c r="K25291" s="194"/>
      <c r="L25291" s="195"/>
      <c r="M25291" s="196"/>
      <c r="N25291" s="197"/>
      <c r="O25291" s="197"/>
      <c r="P25291" s="231"/>
    </row>
    <row r="25292" spans="2:16">
      <c r="B25292" s="351"/>
      <c r="C25292" s="435"/>
      <c r="D25292" s="399"/>
      <c r="E25292" s="400"/>
      <c r="G25292" s="401"/>
      <c r="H25292" s="401"/>
      <c r="I25292" s="401"/>
      <c r="J25292" s="194"/>
      <c r="K25292" s="194"/>
      <c r="L25292" s="195"/>
      <c r="M25292" s="196"/>
      <c r="N25292" s="197"/>
      <c r="O25292" s="197"/>
      <c r="P25292" s="231"/>
    </row>
    <row r="25293" spans="2:16">
      <c r="B25293" s="351"/>
      <c r="C25293" s="435"/>
      <c r="D25293" s="399"/>
      <c r="E25293" s="400"/>
      <c r="G25293" s="401"/>
      <c r="H25293" s="401"/>
      <c r="I25293" s="401"/>
      <c r="J25293" s="194"/>
      <c r="K25293" s="194"/>
      <c r="L25293" s="195"/>
      <c r="M25293" s="196"/>
      <c r="N25293" s="197"/>
      <c r="O25293" s="197"/>
      <c r="P25293" s="231"/>
    </row>
    <row r="25294" spans="2:16">
      <c r="B25294" s="351"/>
      <c r="C25294" s="435"/>
      <c r="D25294" s="399"/>
      <c r="E25294" s="400"/>
      <c r="G25294" s="401"/>
      <c r="H25294" s="401"/>
      <c r="I25294" s="401"/>
      <c r="J25294" s="194"/>
      <c r="K25294" s="194"/>
      <c r="L25294" s="195"/>
      <c r="M25294" s="196"/>
      <c r="N25294" s="197"/>
      <c r="O25294" s="197"/>
      <c r="P25294" s="231"/>
    </row>
    <row r="25295" spans="2:16">
      <c r="B25295" s="351"/>
      <c r="C25295" s="435"/>
      <c r="D25295" s="399"/>
      <c r="E25295" s="400"/>
      <c r="G25295" s="401"/>
      <c r="H25295" s="401"/>
      <c r="I25295" s="401"/>
      <c r="J25295" s="194"/>
      <c r="K25295" s="194"/>
      <c r="L25295" s="195"/>
      <c r="M25295" s="196"/>
      <c r="N25295" s="197"/>
      <c r="O25295" s="197"/>
      <c r="P25295" s="231"/>
    </row>
    <row r="25296" spans="2:16">
      <c r="B25296" s="351"/>
      <c r="C25296" s="435"/>
      <c r="D25296" s="399"/>
      <c r="E25296" s="400"/>
      <c r="G25296" s="401"/>
      <c r="H25296" s="401"/>
      <c r="I25296" s="401"/>
      <c r="J25296" s="194"/>
      <c r="K25296" s="194"/>
      <c r="L25296" s="195"/>
      <c r="M25296" s="196"/>
      <c r="N25296" s="197"/>
      <c r="O25296" s="197"/>
      <c r="P25296" s="231"/>
    </row>
    <row r="25297" spans="2:16">
      <c r="B25297" s="351"/>
      <c r="C25297" s="435"/>
      <c r="D25297" s="399"/>
      <c r="E25297" s="400"/>
      <c r="G25297" s="401"/>
      <c r="H25297" s="401"/>
      <c r="I25297" s="401"/>
      <c r="J25297" s="194"/>
      <c r="K25297" s="194"/>
      <c r="L25297" s="195"/>
      <c r="M25297" s="196"/>
      <c r="N25297" s="197"/>
      <c r="O25297" s="197"/>
      <c r="P25297" s="231"/>
    </row>
    <row r="25298" spans="2:16">
      <c r="B25298" s="351"/>
      <c r="C25298" s="435"/>
      <c r="D25298" s="399"/>
      <c r="E25298" s="400"/>
      <c r="G25298" s="401"/>
      <c r="H25298" s="401"/>
      <c r="I25298" s="401"/>
      <c r="J25298" s="194"/>
      <c r="K25298" s="194"/>
      <c r="L25298" s="195"/>
      <c r="M25298" s="196"/>
      <c r="N25298" s="197"/>
      <c r="O25298" s="197"/>
      <c r="P25298" s="231"/>
    </row>
    <row r="25299" spans="2:16">
      <c r="B25299" s="351"/>
      <c r="C25299" s="435"/>
      <c r="D25299" s="399"/>
      <c r="E25299" s="400"/>
      <c r="G25299" s="401"/>
      <c r="H25299" s="401"/>
      <c r="I25299" s="401"/>
      <c r="J25299" s="194"/>
      <c r="K25299" s="194"/>
      <c r="L25299" s="195"/>
      <c r="M25299" s="196"/>
      <c r="N25299" s="197"/>
      <c r="O25299" s="197"/>
      <c r="P25299" s="231"/>
    </row>
    <row r="25300" spans="2:16">
      <c r="B25300" s="351"/>
      <c r="C25300" s="435"/>
      <c r="D25300" s="399"/>
      <c r="E25300" s="400"/>
      <c r="G25300" s="401"/>
      <c r="H25300" s="401"/>
      <c r="I25300" s="401"/>
      <c r="J25300" s="194"/>
      <c r="K25300" s="194"/>
      <c r="L25300" s="195"/>
      <c r="M25300" s="196"/>
      <c r="N25300" s="197"/>
      <c r="O25300" s="197"/>
      <c r="P25300" s="231"/>
    </row>
    <row r="25301" spans="2:16">
      <c r="B25301" s="351"/>
      <c r="C25301" s="435"/>
      <c r="D25301" s="399"/>
      <c r="E25301" s="400"/>
      <c r="G25301" s="401"/>
      <c r="H25301" s="401"/>
      <c r="I25301" s="401"/>
      <c r="J25301" s="194"/>
      <c r="K25301" s="194"/>
      <c r="L25301" s="195"/>
      <c r="M25301" s="196"/>
      <c r="N25301" s="197"/>
      <c r="O25301" s="197"/>
      <c r="P25301" s="231"/>
    </row>
    <row r="25302" spans="2:16">
      <c r="B25302" s="402"/>
      <c r="C25302" s="435"/>
      <c r="D25302" s="404"/>
      <c r="E25302" s="405"/>
      <c r="G25302" s="406"/>
      <c r="H25302" s="406"/>
      <c r="I25302" s="406"/>
      <c r="J25302" s="194"/>
      <c r="K25302" s="194"/>
      <c r="L25302" s="195"/>
      <c r="M25302" s="196"/>
      <c r="N25302" s="197"/>
      <c r="O25302" s="197"/>
      <c r="P25302" s="221"/>
    </row>
    <row r="25303" spans="2:16">
      <c r="B25303" s="351"/>
      <c r="C25303" s="435"/>
      <c r="D25303" s="399"/>
      <c r="E25303" s="400"/>
      <c r="G25303" s="401"/>
      <c r="H25303" s="401"/>
      <c r="I25303" s="401"/>
      <c r="J25303" s="194"/>
      <c r="K25303" s="194"/>
      <c r="L25303" s="195"/>
      <c r="M25303" s="196"/>
      <c r="N25303" s="197"/>
      <c r="O25303" s="197"/>
      <c r="P25303" s="231"/>
    </row>
    <row r="25304" spans="2:16">
      <c r="B25304" s="351"/>
      <c r="C25304" s="435"/>
      <c r="D25304" s="399"/>
      <c r="E25304" s="400"/>
      <c r="G25304" s="401"/>
      <c r="H25304" s="401"/>
      <c r="I25304" s="401"/>
      <c r="J25304" s="194"/>
      <c r="K25304" s="194"/>
      <c r="L25304" s="195"/>
      <c r="M25304" s="196"/>
      <c r="N25304" s="197"/>
      <c r="O25304" s="197"/>
      <c r="P25304" s="231"/>
    </row>
    <row r="25305" spans="2:16">
      <c r="B25305" s="351"/>
      <c r="C25305" s="435"/>
      <c r="D25305" s="399"/>
      <c r="E25305" s="400"/>
      <c r="G25305" s="401"/>
      <c r="H25305" s="401"/>
      <c r="I25305" s="401"/>
      <c r="J25305" s="194"/>
      <c r="K25305" s="194"/>
      <c r="L25305" s="195"/>
      <c r="M25305" s="196"/>
      <c r="N25305" s="197"/>
      <c r="O25305" s="197"/>
      <c r="P25305" s="231"/>
    </row>
    <row r="25306" spans="2:16">
      <c r="B25306" s="351"/>
      <c r="C25306" s="435"/>
      <c r="D25306" s="399"/>
      <c r="E25306" s="400"/>
      <c r="G25306" s="401"/>
      <c r="H25306" s="401"/>
      <c r="I25306" s="401"/>
      <c r="J25306" s="194"/>
      <c r="K25306" s="194"/>
      <c r="L25306" s="195"/>
      <c r="M25306" s="196"/>
      <c r="N25306" s="197"/>
      <c r="O25306" s="197"/>
      <c r="P25306" s="231"/>
    </row>
    <row r="25307" spans="2:16">
      <c r="B25307" s="351"/>
      <c r="C25307" s="435"/>
      <c r="D25307" s="399"/>
      <c r="E25307" s="400"/>
      <c r="G25307" s="401"/>
      <c r="H25307" s="401"/>
      <c r="I25307" s="401"/>
      <c r="J25307" s="194"/>
      <c r="K25307" s="194"/>
      <c r="L25307" s="195"/>
      <c r="M25307" s="196"/>
      <c r="N25307" s="197"/>
      <c r="O25307" s="197"/>
      <c r="P25307" s="231"/>
    </row>
    <row r="25308" spans="2:16">
      <c r="B25308" s="351"/>
      <c r="C25308" s="435"/>
      <c r="D25308" s="399"/>
      <c r="E25308" s="400"/>
      <c r="G25308" s="401"/>
      <c r="H25308" s="401"/>
      <c r="I25308" s="401"/>
      <c r="J25308" s="194"/>
      <c r="K25308" s="194"/>
      <c r="L25308" s="195"/>
      <c r="M25308" s="196"/>
      <c r="N25308" s="197"/>
      <c r="O25308" s="197"/>
      <c r="P25308" s="231"/>
    </row>
    <row r="25309" spans="2:16">
      <c r="B25309" s="351"/>
      <c r="C25309" s="435"/>
      <c r="D25309" s="399"/>
      <c r="E25309" s="400"/>
      <c r="G25309" s="401"/>
      <c r="H25309" s="401"/>
      <c r="I25309" s="401"/>
      <c r="J25309" s="194"/>
      <c r="K25309" s="194"/>
      <c r="L25309" s="195"/>
      <c r="M25309" s="196"/>
      <c r="N25309" s="197"/>
      <c r="O25309" s="197"/>
      <c r="P25309" s="231"/>
    </row>
    <row r="25310" spans="2:16">
      <c r="B25310" s="351"/>
      <c r="C25310" s="435"/>
      <c r="D25310" s="399"/>
      <c r="E25310" s="400"/>
      <c r="G25310" s="401"/>
      <c r="H25310" s="401"/>
      <c r="I25310" s="401"/>
      <c r="J25310" s="194"/>
      <c r="K25310" s="194"/>
      <c r="L25310" s="195"/>
      <c r="M25310" s="196"/>
      <c r="N25310" s="197"/>
      <c r="O25310" s="197"/>
      <c r="P25310" s="231"/>
    </row>
    <row r="25311" spans="2:16">
      <c r="B25311" s="351"/>
      <c r="C25311" s="435"/>
      <c r="D25311" s="399"/>
      <c r="E25311" s="400"/>
      <c r="G25311" s="401"/>
      <c r="H25311" s="401"/>
      <c r="I25311" s="401"/>
      <c r="J25311" s="194"/>
      <c r="K25311" s="194"/>
      <c r="L25311" s="195"/>
      <c r="M25311" s="196"/>
      <c r="N25311" s="197"/>
      <c r="O25311" s="197"/>
      <c r="P25311" s="231"/>
    </row>
    <row r="25312" spans="2:16">
      <c r="B25312" s="351"/>
      <c r="C25312" s="435"/>
      <c r="D25312" s="399"/>
      <c r="E25312" s="400"/>
      <c r="G25312" s="401"/>
      <c r="H25312" s="401"/>
      <c r="I25312" s="401"/>
      <c r="J25312" s="194"/>
      <c r="K25312" s="194"/>
      <c r="L25312" s="195"/>
      <c r="M25312" s="196"/>
      <c r="N25312" s="197"/>
      <c r="O25312" s="197"/>
      <c r="P25312" s="231"/>
    </row>
    <row r="25313" spans="2:16">
      <c r="B25313" s="351"/>
      <c r="C25313" s="435"/>
      <c r="D25313" s="399"/>
      <c r="E25313" s="400"/>
      <c r="G25313" s="401"/>
      <c r="H25313" s="401"/>
      <c r="I25313" s="401"/>
      <c r="J25313" s="194"/>
      <c r="K25313" s="194"/>
      <c r="L25313" s="195"/>
      <c r="M25313" s="196"/>
      <c r="N25313" s="197"/>
      <c r="O25313" s="197"/>
      <c r="P25313" s="231"/>
    </row>
    <row r="25314" spans="2:16">
      <c r="B25314" s="351"/>
      <c r="C25314" s="435"/>
      <c r="D25314" s="399"/>
      <c r="E25314" s="400"/>
      <c r="G25314" s="401"/>
      <c r="H25314" s="401"/>
      <c r="I25314" s="401"/>
      <c r="J25314" s="194"/>
      <c r="K25314" s="194"/>
      <c r="L25314" s="195"/>
      <c r="M25314" s="196"/>
      <c r="N25314" s="197"/>
      <c r="O25314" s="197"/>
      <c r="P25314" s="231"/>
    </row>
    <row r="25315" spans="2:16">
      <c r="B25315" s="351"/>
      <c r="C25315" s="435"/>
      <c r="D25315" s="399"/>
      <c r="E25315" s="400"/>
      <c r="G25315" s="401"/>
      <c r="H25315" s="401"/>
      <c r="I25315" s="401"/>
      <c r="J25315" s="194"/>
      <c r="K25315" s="194"/>
      <c r="L25315" s="195"/>
      <c r="M25315" s="196"/>
      <c r="N25315" s="197"/>
      <c r="O25315" s="197"/>
      <c r="P25315" s="231"/>
    </row>
    <row r="25316" spans="2:16">
      <c r="B25316" s="351"/>
      <c r="C25316" s="435"/>
      <c r="D25316" s="399"/>
      <c r="E25316" s="400"/>
      <c r="G25316" s="401"/>
      <c r="H25316" s="401"/>
      <c r="I25316" s="401"/>
      <c r="J25316" s="194"/>
      <c r="K25316" s="194"/>
      <c r="L25316" s="195"/>
      <c r="M25316" s="196"/>
      <c r="N25316" s="197"/>
      <c r="O25316" s="197"/>
      <c r="P25316" s="231"/>
    </row>
    <row r="25317" spans="2:16">
      <c r="B25317" s="351"/>
      <c r="C25317" s="435"/>
      <c r="D25317" s="399"/>
      <c r="E25317" s="400"/>
      <c r="G25317" s="401"/>
      <c r="H25317" s="401"/>
      <c r="I25317" s="401"/>
      <c r="J25317" s="194"/>
      <c r="K25317" s="194"/>
      <c r="L25317" s="195"/>
      <c r="M25317" s="196"/>
      <c r="N25317" s="197"/>
      <c r="O25317" s="197"/>
      <c r="P25317" s="231"/>
    </row>
    <row r="25318" spans="2:16">
      <c r="B25318" s="351"/>
      <c r="C25318" s="435"/>
      <c r="D25318" s="399"/>
      <c r="E25318" s="400"/>
      <c r="G25318" s="401"/>
      <c r="H25318" s="401"/>
      <c r="I25318" s="401"/>
      <c r="J25318" s="194"/>
      <c r="K25318" s="194"/>
      <c r="L25318" s="195"/>
      <c r="M25318" s="196"/>
      <c r="N25318" s="197"/>
      <c r="O25318" s="197"/>
      <c r="P25318" s="231"/>
    </row>
    <row r="25319" spans="2:16">
      <c r="B25319" s="351"/>
      <c r="C25319" s="435"/>
      <c r="D25319" s="399"/>
      <c r="E25319" s="400"/>
      <c r="G25319" s="401"/>
      <c r="H25319" s="401"/>
      <c r="I25319" s="401"/>
      <c r="J25319" s="194"/>
      <c r="K25319" s="194"/>
      <c r="L25319" s="195"/>
      <c r="M25319" s="196"/>
      <c r="N25319" s="197"/>
      <c r="O25319" s="197"/>
      <c r="P25319" s="231"/>
    </row>
    <row r="25320" spans="2:16">
      <c r="B25320" s="351"/>
      <c r="C25320" s="435"/>
      <c r="D25320" s="399"/>
      <c r="E25320" s="400"/>
      <c r="G25320" s="401"/>
      <c r="H25320" s="401"/>
      <c r="I25320" s="401"/>
      <c r="J25320" s="194"/>
      <c r="K25320" s="194"/>
      <c r="L25320" s="195"/>
      <c r="M25320" s="196"/>
      <c r="N25320" s="197"/>
      <c r="O25320" s="197"/>
      <c r="P25320" s="231"/>
    </row>
    <row r="25321" spans="2:16">
      <c r="B25321" s="351"/>
      <c r="C25321" s="435"/>
      <c r="D25321" s="399"/>
      <c r="E25321" s="400"/>
      <c r="G25321" s="401"/>
      <c r="H25321" s="401"/>
      <c r="I25321" s="401"/>
      <c r="J25321" s="194"/>
      <c r="K25321" s="194"/>
      <c r="L25321" s="195"/>
      <c r="M25321" s="196"/>
      <c r="N25321" s="197"/>
      <c r="O25321" s="197"/>
      <c r="P25321" s="231"/>
    </row>
    <row r="25322" spans="2:16">
      <c r="B25322" s="351"/>
      <c r="C25322" s="435"/>
      <c r="D25322" s="399"/>
      <c r="E25322" s="400"/>
      <c r="G25322" s="401"/>
      <c r="H25322" s="401"/>
      <c r="I25322" s="401"/>
      <c r="J25322" s="194"/>
      <c r="K25322" s="194"/>
      <c r="L25322" s="195"/>
      <c r="M25322" s="196"/>
      <c r="N25322" s="197"/>
      <c r="O25322" s="197"/>
      <c r="P25322" s="231"/>
    </row>
    <row r="25323" spans="2:16">
      <c r="B25323" s="351"/>
      <c r="C25323" s="435"/>
      <c r="D25323" s="399"/>
      <c r="E25323" s="400"/>
      <c r="G25323" s="401"/>
      <c r="H25323" s="401"/>
      <c r="I25323" s="401"/>
      <c r="J25323" s="194"/>
      <c r="K25323" s="194"/>
      <c r="L25323" s="195"/>
      <c r="M25323" s="196"/>
      <c r="N25323" s="197"/>
      <c r="O25323" s="197"/>
      <c r="P25323" s="231"/>
    </row>
    <row r="25324" spans="2:16">
      <c r="B25324" s="351"/>
      <c r="C25324" s="435"/>
      <c r="D25324" s="399"/>
      <c r="E25324" s="400"/>
      <c r="G25324" s="401"/>
      <c r="H25324" s="401"/>
      <c r="I25324" s="401"/>
      <c r="J25324" s="194"/>
      <c r="K25324" s="194"/>
      <c r="L25324" s="195"/>
      <c r="M25324" s="196"/>
      <c r="N25324" s="197"/>
      <c r="O25324" s="197"/>
      <c r="P25324" s="231"/>
    </row>
    <row r="25325" spans="2:16">
      <c r="B25325" s="351"/>
      <c r="C25325" s="435"/>
      <c r="D25325" s="399"/>
      <c r="E25325" s="400"/>
      <c r="G25325" s="401"/>
      <c r="H25325" s="401"/>
      <c r="I25325" s="401"/>
      <c r="J25325" s="194"/>
      <c r="K25325" s="194"/>
      <c r="L25325" s="195"/>
      <c r="M25325" s="196"/>
      <c r="N25325" s="197"/>
      <c r="O25325" s="197"/>
      <c r="P25325" s="231"/>
    </row>
    <row r="25326" spans="2:16">
      <c r="B25326" s="351"/>
      <c r="C25326" s="435"/>
      <c r="D25326" s="399"/>
      <c r="E25326" s="400"/>
      <c r="G25326" s="401"/>
      <c r="H25326" s="401"/>
      <c r="I25326" s="401"/>
      <c r="J25326" s="194"/>
      <c r="K25326" s="194"/>
      <c r="L25326" s="195"/>
      <c r="M25326" s="196"/>
      <c r="N25326" s="197"/>
      <c r="O25326" s="197"/>
      <c r="P25326" s="231"/>
    </row>
    <row r="25327" spans="2:16">
      <c r="B25327" s="351"/>
      <c r="C25327" s="435"/>
      <c r="D25327" s="399"/>
      <c r="E25327" s="400"/>
      <c r="G25327" s="401"/>
      <c r="H25327" s="401"/>
      <c r="I25327" s="401"/>
      <c r="J25327" s="194"/>
      <c r="K25327" s="194"/>
      <c r="L25327" s="195"/>
      <c r="M25327" s="196"/>
      <c r="N25327" s="197"/>
      <c r="O25327" s="197"/>
      <c r="P25327" s="231"/>
    </row>
    <row r="25328" spans="2:16">
      <c r="B25328" s="351"/>
      <c r="C25328" s="435"/>
      <c r="D25328" s="399"/>
      <c r="E25328" s="400"/>
      <c r="G25328" s="401"/>
      <c r="H25328" s="401"/>
      <c r="I25328" s="401"/>
      <c r="J25328" s="194"/>
      <c r="K25328" s="194"/>
      <c r="L25328" s="195"/>
      <c r="M25328" s="196"/>
      <c r="N25328" s="197"/>
      <c r="O25328" s="197"/>
      <c r="P25328" s="231"/>
    </row>
    <row r="25329" spans="2:16">
      <c r="B25329" s="351"/>
      <c r="C25329" s="435"/>
      <c r="D25329" s="399"/>
      <c r="E25329" s="400"/>
      <c r="G25329" s="401"/>
      <c r="H25329" s="401"/>
      <c r="I25329" s="401"/>
      <c r="J25329" s="194"/>
      <c r="K25329" s="194"/>
      <c r="L25329" s="195"/>
      <c r="M25329" s="196"/>
      <c r="N25329" s="197"/>
      <c r="O25329" s="197"/>
      <c r="P25329" s="231"/>
    </row>
    <row r="25330" spans="2:16">
      <c r="B25330" s="351"/>
      <c r="C25330" s="435"/>
      <c r="D25330" s="399"/>
      <c r="E25330" s="400"/>
      <c r="G25330" s="401"/>
      <c r="H25330" s="401"/>
      <c r="I25330" s="401"/>
      <c r="J25330" s="194"/>
      <c r="K25330" s="194"/>
      <c r="L25330" s="195"/>
      <c r="M25330" s="196"/>
      <c r="N25330" s="197"/>
      <c r="O25330" s="197"/>
      <c r="P25330" s="231"/>
    </row>
    <row r="25331" spans="2:16">
      <c r="B25331" s="351"/>
      <c r="C25331" s="435"/>
      <c r="D25331" s="399"/>
      <c r="E25331" s="400"/>
      <c r="G25331" s="401"/>
      <c r="H25331" s="401"/>
      <c r="I25331" s="401"/>
      <c r="J25331" s="194"/>
      <c r="K25331" s="194"/>
      <c r="L25331" s="195"/>
      <c r="M25331" s="196"/>
      <c r="N25331" s="197"/>
      <c r="O25331" s="197"/>
      <c r="P25331" s="231"/>
    </row>
    <row r="25332" spans="2:16">
      <c r="B25332" s="351"/>
      <c r="C25332" s="435"/>
      <c r="D25332" s="399"/>
      <c r="E25332" s="400"/>
      <c r="G25332" s="401"/>
      <c r="H25332" s="401"/>
      <c r="I25332" s="401"/>
      <c r="J25332" s="194"/>
      <c r="K25332" s="194"/>
      <c r="L25332" s="195"/>
      <c r="M25332" s="196"/>
      <c r="N25332" s="197"/>
      <c r="O25332" s="197"/>
      <c r="P25332" s="231"/>
    </row>
    <row r="25333" spans="2:16">
      <c r="B25333" s="351"/>
      <c r="C25333" s="435"/>
      <c r="D25333" s="399"/>
      <c r="E25333" s="400"/>
      <c r="G25333" s="401"/>
      <c r="H25333" s="401"/>
      <c r="I25333" s="401"/>
      <c r="J25333" s="194"/>
      <c r="K25333" s="194"/>
      <c r="L25333" s="195"/>
      <c r="M25333" s="196"/>
      <c r="N25333" s="197"/>
      <c r="O25333" s="197"/>
      <c r="P25333" s="231"/>
    </row>
    <row r="25334" spans="2:16">
      <c r="B25334" s="351"/>
      <c r="C25334" s="435"/>
      <c r="D25334" s="399"/>
      <c r="E25334" s="400"/>
      <c r="G25334" s="401"/>
      <c r="H25334" s="401"/>
      <c r="I25334" s="401"/>
      <c r="J25334" s="194"/>
      <c r="K25334" s="194"/>
      <c r="L25334" s="195"/>
      <c r="M25334" s="196"/>
      <c r="N25334" s="197"/>
      <c r="O25334" s="197"/>
      <c r="P25334" s="231"/>
    </row>
    <row r="25335" spans="2:16">
      <c r="B25335" s="351"/>
      <c r="C25335" s="435"/>
      <c r="D25335" s="399"/>
      <c r="E25335" s="400"/>
      <c r="G25335" s="401"/>
      <c r="H25335" s="401"/>
      <c r="I25335" s="401"/>
      <c r="J25335" s="194"/>
      <c r="K25335" s="194"/>
      <c r="L25335" s="195"/>
      <c r="M25335" s="196"/>
      <c r="N25335" s="197"/>
      <c r="O25335" s="197"/>
      <c r="P25335" s="231"/>
    </row>
    <row r="25336" spans="2:16">
      <c r="B25336" s="351"/>
      <c r="C25336" s="435"/>
      <c r="D25336" s="399"/>
      <c r="E25336" s="400"/>
      <c r="G25336" s="401"/>
      <c r="H25336" s="401"/>
      <c r="I25336" s="401"/>
      <c r="J25336" s="194"/>
      <c r="K25336" s="194"/>
      <c r="L25336" s="195"/>
      <c r="M25336" s="196"/>
      <c r="N25336" s="197"/>
      <c r="O25336" s="197"/>
      <c r="P25336" s="231"/>
    </row>
    <row r="25337" spans="2:16">
      <c r="B25337" s="351"/>
      <c r="C25337" s="435"/>
      <c r="D25337" s="399"/>
      <c r="E25337" s="400"/>
      <c r="G25337" s="401"/>
      <c r="H25337" s="401"/>
      <c r="I25337" s="401"/>
      <c r="J25337" s="194"/>
      <c r="K25337" s="194"/>
      <c r="L25337" s="195"/>
      <c r="M25337" s="196"/>
      <c r="N25337" s="197"/>
      <c r="O25337" s="197"/>
      <c r="P25337" s="231"/>
    </row>
    <row r="25338" spans="2:16">
      <c r="B25338" s="351"/>
      <c r="C25338" s="435"/>
      <c r="D25338" s="399"/>
      <c r="E25338" s="400"/>
      <c r="G25338" s="401"/>
      <c r="H25338" s="401"/>
      <c r="I25338" s="401"/>
      <c r="J25338" s="194"/>
      <c r="K25338" s="194"/>
      <c r="L25338" s="195"/>
      <c r="M25338" s="196"/>
      <c r="N25338" s="197"/>
      <c r="O25338" s="197"/>
      <c r="P25338" s="231"/>
    </row>
    <row r="25339" spans="2:16">
      <c r="B25339" s="351"/>
      <c r="C25339" s="435"/>
      <c r="D25339" s="399"/>
      <c r="E25339" s="400"/>
      <c r="G25339" s="401"/>
      <c r="H25339" s="401"/>
      <c r="I25339" s="401"/>
      <c r="J25339" s="194"/>
      <c r="K25339" s="194"/>
      <c r="L25339" s="195"/>
      <c r="M25339" s="196"/>
      <c r="N25339" s="197"/>
      <c r="O25339" s="197"/>
      <c r="P25339" s="231"/>
    </row>
    <row r="25340" spans="2:16">
      <c r="B25340" s="351"/>
      <c r="C25340" s="435"/>
      <c r="D25340" s="399"/>
      <c r="E25340" s="400"/>
      <c r="G25340" s="401"/>
      <c r="H25340" s="401"/>
      <c r="I25340" s="401"/>
      <c r="J25340" s="194"/>
      <c r="K25340" s="194"/>
      <c r="L25340" s="195"/>
      <c r="M25340" s="196"/>
      <c r="N25340" s="197"/>
      <c r="O25340" s="197"/>
      <c r="P25340" s="231"/>
    </row>
    <row r="25341" spans="2:16">
      <c r="B25341" s="351"/>
      <c r="C25341" s="435"/>
      <c r="D25341" s="399"/>
      <c r="E25341" s="400"/>
      <c r="G25341" s="401"/>
      <c r="H25341" s="401"/>
      <c r="I25341" s="401"/>
      <c r="J25341" s="194"/>
      <c r="K25341" s="194"/>
      <c r="L25341" s="195"/>
      <c r="M25341" s="196"/>
      <c r="N25341" s="197"/>
      <c r="O25341" s="197"/>
      <c r="P25341" s="231"/>
    </row>
    <row r="25342" spans="2:16">
      <c r="B25342" s="351"/>
      <c r="C25342" s="435"/>
      <c r="D25342" s="399"/>
      <c r="E25342" s="400"/>
      <c r="G25342" s="401"/>
      <c r="H25342" s="401"/>
      <c r="I25342" s="401"/>
      <c r="J25342" s="194"/>
      <c r="K25342" s="194"/>
      <c r="L25342" s="195"/>
      <c r="M25342" s="196"/>
      <c r="N25342" s="197"/>
      <c r="O25342" s="197"/>
      <c r="P25342" s="231"/>
    </row>
    <row r="25343" spans="2:16">
      <c r="B25343" s="351"/>
      <c r="C25343" s="435"/>
      <c r="D25343" s="399"/>
      <c r="E25343" s="400"/>
      <c r="G25343" s="401"/>
      <c r="H25343" s="401"/>
      <c r="I25343" s="401"/>
      <c r="J25343" s="194"/>
      <c r="K25343" s="194"/>
      <c r="L25343" s="195"/>
      <c r="M25343" s="196"/>
      <c r="N25343" s="197"/>
      <c r="O25343" s="197"/>
      <c r="P25343" s="231"/>
    </row>
    <row r="25344" spans="2:16">
      <c r="B25344" s="351"/>
      <c r="C25344" s="435"/>
      <c r="D25344" s="399"/>
      <c r="E25344" s="400"/>
      <c r="G25344" s="401"/>
      <c r="H25344" s="401"/>
      <c r="I25344" s="401"/>
      <c r="J25344" s="194"/>
      <c r="K25344" s="194"/>
      <c r="L25344" s="195"/>
      <c r="M25344" s="196"/>
      <c r="N25344" s="197"/>
      <c r="O25344" s="197"/>
      <c r="P25344" s="231"/>
    </row>
    <row r="25345" spans="2:16">
      <c r="B25345" s="351"/>
      <c r="C25345" s="435"/>
      <c r="D25345" s="399"/>
      <c r="E25345" s="400"/>
      <c r="G25345" s="401"/>
      <c r="H25345" s="401"/>
      <c r="I25345" s="401"/>
      <c r="J25345" s="194"/>
      <c r="K25345" s="194"/>
      <c r="L25345" s="195"/>
      <c r="M25345" s="196"/>
      <c r="N25345" s="197"/>
      <c r="O25345" s="197"/>
      <c r="P25345" s="231"/>
    </row>
    <row r="25346" spans="2:16">
      <c r="B25346" s="351"/>
      <c r="C25346" s="435"/>
      <c r="D25346" s="399"/>
      <c r="E25346" s="400"/>
      <c r="G25346" s="401"/>
      <c r="H25346" s="401"/>
      <c r="I25346" s="401"/>
      <c r="J25346" s="194"/>
      <c r="K25346" s="194"/>
      <c r="L25346" s="195"/>
      <c r="M25346" s="196"/>
      <c r="N25346" s="197"/>
      <c r="O25346" s="197"/>
      <c r="P25346" s="231"/>
    </row>
    <row r="25347" spans="2:16">
      <c r="B25347" s="351"/>
      <c r="C25347" s="435"/>
      <c r="D25347" s="399"/>
      <c r="E25347" s="400"/>
      <c r="G25347" s="401"/>
      <c r="H25347" s="401"/>
      <c r="I25347" s="401"/>
      <c r="J25347" s="194"/>
      <c r="K25347" s="194"/>
      <c r="L25347" s="195"/>
      <c r="M25347" s="196"/>
      <c r="N25347" s="197"/>
      <c r="O25347" s="197"/>
      <c r="P25347" s="231"/>
    </row>
    <row r="25348" spans="2:16">
      <c r="B25348" s="351"/>
      <c r="C25348" s="435"/>
      <c r="D25348" s="399"/>
      <c r="E25348" s="400"/>
      <c r="G25348" s="401"/>
      <c r="H25348" s="401"/>
      <c r="I25348" s="401"/>
      <c r="J25348" s="194"/>
      <c r="K25348" s="194"/>
      <c r="L25348" s="195"/>
      <c r="M25348" s="196"/>
      <c r="N25348" s="197"/>
      <c r="O25348" s="197"/>
      <c r="P25348" s="231"/>
    </row>
    <row r="25349" spans="2:16">
      <c r="B25349" s="351"/>
      <c r="C25349" s="435"/>
      <c r="D25349" s="399"/>
      <c r="E25349" s="400"/>
      <c r="G25349" s="401"/>
      <c r="H25349" s="401"/>
      <c r="I25349" s="401"/>
      <c r="J25349" s="194"/>
      <c r="K25349" s="194"/>
      <c r="L25349" s="195"/>
      <c r="M25349" s="196"/>
      <c r="N25349" s="197"/>
      <c r="O25349" s="197"/>
      <c r="P25349" s="231"/>
    </row>
    <row r="25350" spans="2:16">
      <c r="B25350" s="351"/>
      <c r="C25350" s="435"/>
      <c r="D25350" s="399"/>
      <c r="E25350" s="400"/>
      <c r="G25350" s="401"/>
      <c r="H25350" s="401"/>
      <c r="I25350" s="401"/>
      <c r="J25350" s="194"/>
      <c r="K25350" s="194"/>
      <c r="L25350" s="195"/>
      <c r="M25350" s="196"/>
      <c r="N25350" s="197"/>
      <c r="O25350" s="197"/>
      <c r="P25350" s="231"/>
    </row>
    <row r="25351" spans="2:16">
      <c r="B25351" s="351"/>
      <c r="C25351" s="435"/>
      <c r="D25351" s="399"/>
      <c r="E25351" s="400"/>
      <c r="G25351" s="401"/>
      <c r="H25351" s="401"/>
      <c r="I25351" s="401"/>
      <c r="J25351" s="194"/>
      <c r="K25351" s="194"/>
      <c r="L25351" s="195"/>
      <c r="M25351" s="196"/>
      <c r="N25351" s="197"/>
      <c r="O25351" s="197"/>
      <c r="P25351" s="231"/>
    </row>
    <row r="25352" spans="2:16">
      <c r="B25352" s="351"/>
      <c r="C25352" s="435"/>
      <c r="D25352" s="399"/>
      <c r="E25352" s="400"/>
      <c r="G25352" s="401"/>
      <c r="H25352" s="401"/>
      <c r="I25352" s="401"/>
      <c r="J25352" s="194"/>
      <c r="K25352" s="194"/>
      <c r="L25352" s="195"/>
      <c r="M25352" s="196"/>
      <c r="N25352" s="197"/>
      <c r="O25352" s="197"/>
      <c r="P25352" s="231"/>
    </row>
    <row r="25353" spans="2:16">
      <c r="B25353" s="351"/>
      <c r="C25353" s="435"/>
      <c r="D25353" s="399"/>
      <c r="E25353" s="400"/>
      <c r="G25353" s="401"/>
      <c r="H25353" s="401"/>
      <c r="I25353" s="401"/>
      <c r="J25353" s="194"/>
      <c r="K25353" s="194"/>
      <c r="L25353" s="195"/>
      <c r="M25353" s="196"/>
      <c r="N25353" s="197"/>
      <c r="O25353" s="197"/>
      <c r="P25353" s="231"/>
    </row>
    <row r="25354" spans="2:16">
      <c r="B25354" s="351"/>
      <c r="C25354" s="435"/>
      <c r="D25354" s="399"/>
      <c r="E25354" s="400"/>
      <c r="G25354" s="401"/>
      <c r="H25354" s="401"/>
      <c r="I25354" s="401"/>
      <c r="J25354" s="194"/>
      <c r="K25354" s="194"/>
      <c r="L25354" s="195"/>
      <c r="M25354" s="196"/>
      <c r="N25354" s="197"/>
      <c r="O25354" s="197"/>
      <c r="P25354" s="231"/>
    </row>
    <row r="25355" spans="2:16">
      <c r="B25355" s="351"/>
      <c r="C25355" s="435"/>
      <c r="D25355" s="399"/>
      <c r="E25355" s="400"/>
      <c r="G25355" s="401"/>
      <c r="H25355" s="401"/>
      <c r="I25355" s="401"/>
      <c r="J25355" s="194"/>
      <c r="K25355" s="194"/>
      <c r="L25355" s="195"/>
      <c r="M25355" s="196"/>
      <c r="N25355" s="197"/>
      <c r="O25355" s="197"/>
      <c r="P25355" s="231"/>
    </row>
    <row r="25356" spans="2:16">
      <c r="B25356" s="351"/>
      <c r="C25356" s="435"/>
      <c r="D25356" s="399"/>
      <c r="E25356" s="400"/>
      <c r="G25356" s="401"/>
      <c r="H25356" s="401"/>
      <c r="I25356" s="401"/>
      <c r="J25356" s="194"/>
      <c r="K25356" s="194"/>
      <c r="L25356" s="195"/>
      <c r="M25356" s="196"/>
      <c r="N25356" s="197"/>
      <c r="O25356" s="197"/>
      <c r="P25356" s="231"/>
    </row>
    <row r="25357" spans="2:16">
      <c r="B25357" s="351"/>
      <c r="C25357" s="435"/>
      <c r="D25357" s="399"/>
      <c r="E25357" s="400"/>
      <c r="G25357" s="401"/>
      <c r="H25357" s="401"/>
      <c r="I25357" s="401"/>
      <c r="J25357" s="194"/>
      <c r="K25357" s="194"/>
      <c r="L25357" s="195"/>
      <c r="M25357" s="196"/>
      <c r="N25357" s="197"/>
      <c r="O25357" s="197"/>
      <c r="P25357" s="231"/>
    </row>
    <row r="25358" spans="2:16">
      <c r="B25358" s="351"/>
      <c r="C25358" s="435"/>
      <c r="D25358" s="399"/>
      <c r="E25358" s="400"/>
      <c r="G25358" s="401"/>
      <c r="H25358" s="401"/>
      <c r="I25358" s="401"/>
      <c r="J25358" s="194"/>
      <c r="K25358" s="194"/>
      <c r="L25358" s="195"/>
      <c r="M25358" s="196"/>
      <c r="N25358" s="197"/>
      <c r="O25358" s="197"/>
      <c r="P25358" s="231"/>
    </row>
    <row r="25359" spans="2:16">
      <c r="B25359" s="351"/>
      <c r="C25359" s="435"/>
      <c r="D25359" s="399"/>
      <c r="E25359" s="400"/>
      <c r="G25359" s="401"/>
      <c r="H25359" s="401"/>
      <c r="I25359" s="401"/>
      <c r="J25359" s="194"/>
      <c r="K25359" s="194"/>
      <c r="L25359" s="195"/>
      <c r="M25359" s="196"/>
      <c r="N25359" s="197"/>
      <c r="O25359" s="197"/>
      <c r="P25359" s="231"/>
    </row>
    <row r="25360" spans="2:16">
      <c r="B25360" s="351"/>
      <c r="C25360" s="435"/>
      <c r="D25360" s="399"/>
      <c r="E25360" s="400"/>
      <c r="G25360" s="401"/>
      <c r="H25360" s="401"/>
      <c r="I25360" s="401"/>
      <c r="J25360" s="194"/>
      <c r="K25360" s="194"/>
      <c r="L25360" s="195"/>
      <c r="M25360" s="196"/>
      <c r="N25360" s="197"/>
      <c r="O25360" s="197"/>
      <c r="P25360" s="231"/>
    </row>
    <row r="25361" spans="2:16">
      <c r="B25361" s="351"/>
      <c r="C25361" s="435"/>
      <c r="D25361" s="399"/>
      <c r="E25361" s="400"/>
      <c r="G25361" s="401"/>
      <c r="H25361" s="401"/>
      <c r="I25361" s="401"/>
      <c r="J25361" s="194"/>
      <c r="K25361" s="194"/>
      <c r="L25361" s="195"/>
      <c r="M25361" s="196"/>
      <c r="N25361" s="197"/>
      <c r="O25361" s="197"/>
      <c r="P25361" s="231"/>
    </row>
    <row r="25362" spans="2:16">
      <c r="B25362" s="351"/>
      <c r="C25362" s="435"/>
      <c r="D25362" s="399"/>
      <c r="E25362" s="400"/>
      <c r="G25362" s="401"/>
      <c r="H25362" s="401"/>
      <c r="I25362" s="401"/>
      <c r="J25362" s="194"/>
      <c r="K25362" s="194"/>
      <c r="L25362" s="195"/>
      <c r="M25362" s="196"/>
      <c r="N25362" s="197"/>
      <c r="O25362" s="197"/>
      <c r="P25362" s="231"/>
    </row>
    <row r="25363" spans="2:16">
      <c r="B25363" s="351"/>
      <c r="C25363" s="435"/>
      <c r="D25363" s="399"/>
      <c r="E25363" s="400"/>
      <c r="G25363" s="401"/>
      <c r="H25363" s="401"/>
      <c r="I25363" s="401"/>
      <c r="J25363" s="194"/>
      <c r="K25363" s="194"/>
      <c r="L25363" s="195"/>
      <c r="M25363" s="196"/>
      <c r="N25363" s="197"/>
      <c r="O25363" s="197"/>
      <c r="P25363" s="231"/>
    </row>
    <row r="25364" spans="2:16">
      <c r="B25364" s="351"/>
      <c r="C25364" s="435"/>
      <c r="D25364" s="399"/>
      <c r="E25364" s="400"/>
      <c r="G25364" s="401"/>
      <c r="H25364" s="401"/>
      <c r="I25364" s="401"/>
      <c r="J25364" s="194"/>
      <c r="K25364" s="194"/>
      <c r="L25364" s="195"/>
      <c r="M25364" s="196"/>
      <c r="N25364" s="197"/>
      <c r="O25364" s="197"/>
      <c r="P25364" s="231"/>
    </row>
    <row r="25365" spans="2:16">
      <c r="B25365" s="351"/>
      <c r="C25365" s="435"/>
      <c r="D25365" s="399"/>
      <c r="E25365" s="400"/>
      <c r="G25365" s="401"/>
      <c r="H25365" s="401"/>
      <c r="I25365" s="401"/>
      <c r="J25365" s="194"/>
      <c r="K25365" s="194"/>
      <c r="L25365" s="195"/>
      <c r="M25365" s="196"/>
      <c r="N25365" s="197"/>
      <c r="O25365" s="197"/>
      <c r="P25365" s="231"/>
    </row>
    <row r="25366" spans="2:16">
      <c r="B25366" s="351"/>
      <c r="C25366" s="435"/>
      <c r="D25366" s="399"/>
      <c r="E25366" s="400"/>
      <c r="G25366" s="401"/>
      <c r="H25366" s="401"/>
      <c r="I25366" s="401"/>
      <c r="J25366" s="194"/>
      <c r="K25366" s="194"/>
      <c r="L25366" s="195"/>
      <c r="M25366" s="196"/>
      <c r="N25366" s="197"/>
      <c r="O25366" s="197"/>
      <c r="P25366" s="231"/>
    </row>
    <row r="25367" spans="2:16">
      <c r="B25367" s="351"/>
      <c r="C25367" s="435"/>
      <c r="D25367" s="399"/>
      <c r="E25367" s="400"/>
      <c r="G25367" s="401"/>
      <c r="H25367" s="401"/>
      <c r="I25367" s="401"/>
      <c r="J25367" s="194"/>
      <c r="K25367" s="194"/>
      <c r="L25367" s="195"/>
      <c r="M25367" s="196"/>
      <c r="N25367" s="197"/>
      <c r="O25367" s="197"/>
      <c r="P25367" s="231"/>
    </row>
    <row r="25368" spans="2:16">
      <c r="B25368" s="351"/>
      <c r="C25368" s="435"/>
      <c r="D25368" s="399"/>
      <c r="E25368" s="400"/>
      <c r="G25368" s="401"/>
      <c r="H25368" s="401"/>
      <c r="I25368" s="401"/>
      <c r="J25368" s="194"/>
      <c r="K25368" s="194"/>
      <c r="L25368" s="195"/>
      <c r="M25368" s="196"/>
      <c r="N25368" s="197"/>
      <c r="O25368" s="197"/>
      <c r="P25368" s="231"/>
    </row>
    <row r="25369" spans="2:16">
      <c r="B25369" s="351"/>
      <c r="C25369" s="435"/>
      <c r="D25369" s="399"/>
      <c r="E25369" s="400"/>
      <c r="G25369" s="401"/>
      <c r="H25369" s="401"/>
      <c r="I25369" s="401"/>
      <c r="J25369" s="194"/>
      <c r="K25369" s="194"/>
      <c r="L25369" s="195"/>
      <c r="M25369" s="196"/>
      <c r="N25369" s="197"/>
      <c r="O25369" s="197"/>
      <c r="P25369" s="231"/>
    </row>
    <row r="25370" spans="2:16">
      <c r="B25370" s="351"/>
      <c r="C25370" s="435"/>
      <c r="D25370" s="399"/>
      <c r="E25370" s="400"/>
      <c r="G25370" s="401"/>
      <c r="H25370" s="401"/>
      <c r="I25370" s="401"/>
      <c r="J25370" s="194"/>
      <c r="K25370" s="194"/>
      <c r="L25370" s="195"/>
      <c r="M25370" s="196"/>
      <c r="N25370" s="197"/>
      <c r="O25370" s="197"/>
      <c r="P25370" s="231"/>
    </row>
    <row r="25371" spans="2:16">
      <c r="B25371" s="351"/>
      <c r="C25371" s="435"/>
      <c r="D25371" s="399"/>
      <c r="E25371" s="400"/>
      <c r="G25371" s="401"/>
      <c r="H25371" s="401"/>
      <c r="I25371" s="401"/>
      <c r="J25371" s="194"/>
      <c r="K25371" s="194"/>
      <c r="L25371" s="195"/>
      <c r="M25371" s="196"/>
      <c r="N25371" s="197"/>
      <c r="O25371" s="197"/>
      <c r="P25371" s="231"/>
    </row>
    <row r="25372" spans="2:16">
      <c r="B25372" s="351"/>
      <c r="C25372" s="435"/>
      <c r="D25372" s="399"/>
      <c r="E25372" s="400"/>
      <c r="G25372" s="401"/>
      <c r="H25372" s="401"/>
      <c r="I25372" s="401"/>
      <c r="J25372" s="194"/>
      <c r="K25372" s="194"/>
      <c r="L25372" s="195"/>
      <c r="M25372" s="196"/>
      <c r="N25372" s="197"/>
      <c r="O25372" s="197"/>
      <c r="P25372" s="231"/>
    </row>
    <row r="25373" spans="2:16">
      <c r="B25373" s="351"/>
      <c r="C25373" s="435"/>
      <c r="D25373" s="399"/>
      <c r="E25373" s="400"/>
      <c r="G25373" s="401"/>
      <c r="H25373" s="401"/>
      <c r="I25373" s="401"/>
      <c r="J25373" s="194"/>
      <c r="K25373" s="194"/>
      <c r="L25373" s="195"/>
      <c r="M25373" s="196"/>
      <c r="N25373" s="197"/>
      <c r="O25373" s="197"/>
      <c r="P25373" s="231"/>
    </row>
    <row r="25374" spans="2:16">
      <c r="B25374" s="351"/>
      <c r="C25374" s="435"/>
      <c r="D25374" s="399"/>
      <c r="E25374" s="400"/>
      <c r="G25374" s="401"/>
      <c r="H25374" s="401"/>
      <c r="I25374" s="401"/>
      <c r="J25374" s="194"/>
      <c r="K25374" s="194"/>
      <c r="L25374" s="195"/>
      <c r="M25374" s="196"/>
      <c r="N25374" s="197"/>
      <c r="O25374" s="197"/>
      <c r="P25374" s="231"/>
    </row>
    <row r="25375" spans="2:16">
      <c r="B25375" s="351"/>
      <c r="C25375" s="435"/>
      <c r="D25375" s="399"/>
      <c r="E25375" s="400"/>
      <c r="G25375" s="401"/>
      <c r="H25375" s="401"/>
      <c r="I25375" s="401"/>
      <c r="J25375" s="194"/>
      <c r="K25375" s="194"/>
      <c r="L25375" s="195"/>
      <c r="M25375" s="196"/>
      <c r="N25375" s="197"/>
      <c r="O25375" s="197"/>
      <c r="P25375" s="231"/>
    </row>
    <row r="25376" spans="2:16">
      <c r="B25376" s="351"/>
      <c r="C25376" s="435"/>
      <c r="D25376" s="399"/>
      <c r="E25376" s="400"/>
      <c r="G25376" s="401"/>
      <c r="H25376" s="401"/>
      <c r="I25376" s="401"/>
      <c r="J25376" s="194"/>
      <c r="K25376" s="194"/>
      <c r="L25376" s="195"/>
      <c r="M25376" s="196"/>
      <c r="N25376" s="197"/>
      <c r="O25376" s="197"/>
      <c r="P25376" s="231"/>
    </row>
    <row r="25377" spans="2:16">
      <c r="B25377" s="351"/>
      <c r="C25377" s="435"/>
      <c r="D25377" s="399"/>
      <c r="E25377" s="400"/>
      <c r="G25377" s="401"/>
      <c r="H25377" s="401"/>
      <c r="I25377" s="401"/>
      <c r="J25377" s="194"/>
      <c r="K25377" s="194"/>
      <c r="L25377" s="195"/>
      <c r="M25377" s="196"/>
      <c r="N25377" s="197"/>
      <c r="O25377" s="197"/>
      <c r="P25377" s="231"/>
    </row>
    <row r="25378" spans="2:16">
      <c r="B25378" s="351"/>
      <c r="C25378" s="435"/>
      <c r="D25378" s="399"/>
      <c r="E25378" s="400"/>
      <c r="G25378" s="401"/>
      <c r="H25378" s="401"/>
      <c r="I25378" s="401"/>
      <c r="J25378" s="194"/>
      <c r="K25378" s="194"/>
      <c r="L25378" s="195"/>
      <c r="M25378" s="196"/>
      <c r="N25378" s="197"/>
      <c r="O25378" s="197"/>
      <c r="P25378" s="231"/>
    </row>
    <row r="25379" spans="2:16">
      <c r="B25379" s="351"/>
      <c r="C25379" s="435"/>
      <c r="D25379" s="399"/>
      <c r="E25379" s="400"/>
      <c r="G25379" s="401"/>
      <c r="H25379" s="401"/>
      <c r="I25379" s="401"/>
      <c r="J25379" s="194"/>
      <c r="K25379" s="194"/>
      <c r="L25379" s="195"/>
      <c r="M25379" s="196"/>
      <c r="N25379" s="197"/>
      <c r="O25379" s="197"/>
      <c r="P25379" s="231"/>
    </row>
    <row r="25380" spans="2:16">
      <c r="B25380" s="351"/>
      <c r="C25380" s="435"/>
      <c r="D25380" s="399"/>
      <c r="E25380" s="400"/>
      <c r="G25380" s="401"/>
      <c r="H25380" s="401"/>
      <c r="I25380" s="401"/>
      <c r="J25380" s="194"/>
      <c r="K25380" s="194"/>
      <c r="L25380" s="195"/>
      <c r="M25380" s="196"/>
      <c r="N25380" s="197"/>
      <c r="O25380" s="197"/>
      <c r="P25380" s="231"/>
    </row>
    <row r="25381" spans="2:16">
      <c r="B25381" s="351"/>
      <c r="C25381" s="435"/>
      <c r="D25381" s="399"/>
      <c r="E25381" s="400"/>
      <c r="G25381" s="401"/>
      <c r="H25381" s="401"/>
      <c r="I25381" s="401"/>
      <c r="J25381" s="194"/>
      <c r="K25381" s="194"/>
      <c r="L25381" s="195"/>
      <c r="M25381" s="196"/>
      <c r="N25381" s="197"/>
      <c r="O25381" s="197"/>
      <c r="P25381" s="231"/>
    </row>
    <row r="25382" spans="2:16">
      <c r="B25382" s="351"/>
      <c r="C25382" s="435"/>
      <c r="D25382" s="399"/>
      <c r="E25382" s="400"/>
      <c r="G25382" s="401"/>
      <c r="H25382" s="401"/>
      <c r="I25382" s="401"/>
      <c r="J25382" s="194"/>
      <c r="K25382" s="194"/>
      <c r="L25382" s="195"/>
      <c r="M25382" s="196"/>
      <c r="N25382" s="197"/>
      <c r="O25382" s="197"/>
      <c r="P25382" s="231"/>
    </row>
    <row r="25383" spans="2:16">
      <c r="B25383" s="351"/>
      <c r="C25383" s="435"/>
      <c r="D25383" s="399"/>
      <c r="E25383" s="400"/>
      <c r="G25383" s="401"/>
      <c r="H25383" s="401"/>
      <c r="I25383" s="401"/>
      <c r="J25383" s="194"/>
      <c r="K25383" s="194"/>
      <c r="L25383" s="195"/>
      <c r="M25383" s="196"/>
      <c r="N25383" s="197"/>
      <c r="O25383" s="197"/>
      <c r="P25383" s="231"/>
    </row>
    <row r="25384" spans="2:16">
      <c r="B25384" s="351"/>
      <c r="C25384" s="435"/>
      <c r="D25384" s="399"/>
      <c r="E25384" s="400"/>
      <c r="G25384" s="401"/>
      <c r="H25384" s="401"/>
      <c r="I25384" s="401"/>
      <c r="J25384" s="194"/>
      <c r="K25384" s="194"/>
      <c r="L25384" s="195"/>
      <c r="M25384" s="196"/>
      <c r="N25384" s="197"/>
      <c r="O25384" s="197"/>
      <c r="P25384" s="231"/>
    </row>
    <row r="25385" spans="2:16">
      <c r="B25385" s="351"/>
      <c r="C25385" s="435"/>
      <c r="D25385" s="399"/>
      <c r="E25385" s="400"/>
      <c r="G25385" s="401"/>
      <c r="H25385" s="401"/>
      <c r="I25385" s="401"/>
      <c r="J25385" s="194"/>
      <c r="K25385" s="194"/>
      <c r="L25385" s="195"/>
      <c r="M25385" s="196"/>
      <c r="N25385" s="197"/>
      <c r="O25385" s="197"/>
      <c r="P25385" s="231"/>
    </row>
    <row r="25386" spans="2:16">
      <c r="B25386" s="351"/>
      <c r="C25386" s="435"/>
      <c r="D25386" s="399"/>
      <c r="E25386" s="400"/>
      <c r="G25386" s="401"/>
      <c r="H25386" s="401"/>
      <c r="I25386" s="401"/>
      <c r="J25386" s="194"/>
      <c r="K25386" s="194"/>
      <c r="L25386" s="195"/>
      <c r="M25386" s="196"/>
      <c r="N25386" s="197"/>
      <c r="O25386" s="197"/>
      <c r="P25386" s="231"/>
    </row>
    <row r="25387" spans="2:16">
      <c r="B25387" s="351"/>
      <c r="C25387" s="435"/>
      <c r="D25387" s="399"/>
      <c r="E25387" s="400"/>
      <c r="G25387" s="401"/>
      <c r="H25387" s="401"/>
      <c r="I25387" s="401"/>
      <c r="J25387" s="194"/>
      <c r="K25387" s="194"/>
      <c r="L25387" s="195"/>
      <c r="M25387" s="196"/>
      <c r="N25387" s="197"/>
      <c r="O25387" s="197"/>
      <c r="P25387" s="231"/>
    </row>
    <row r="25388" spans="2:16">
      <c r="B25388" s="351"/>
      <c r="C25388" s="435"/>
      <c r="D25388" s="399"/>
      <c r="E25388" s="400"/>
      <c r="G25388" s="401"/>
      <c r="H25388" s="401"/>
      <c r="I25388" s="401"/>
      <c r="J25388" s="194"/>
      <c r="K25388" s="194"/>
      <c r="L25388" s="195"/>
      <c r="M25388" s="196"/>
      <c r="N25388" s="197"/>
      <c r="O25388" s="197"/>
      <c r="P25388" s="231"/>
    </row>
    <row r="25389" spans="2:16">
      <c r="B25389" s="351"/>
      <c r="C25389" s="435"/>
      <c r="D25389" s="399"/>
      <c r="E25389" s="400"/>
      <c r="G25389" s="401"/>
      <c r="H25389" s="401"/>
      <c r="I25389" s="401"/>
      <c r="J25389" s="194"/>
      <c r="K25389" s="194"/>
      <c r="L25389" s="195"/>
      <c r="M25389" s="196"/>
      <c r="N25389" s="197"/>
      <c r="O25389" s="197"/>
      <c r="P25389" s="231"/>
    </row>
    <row r="25390" spans="2:16">
      <c r="B25390" s="351"/>
      <c r="C25390" s="435"/>
      <c r="D25390" s="399"/>
      <c r="E25390" s="400"/>
      <c r="G25390" s="401"/>
      <c r="H25390" s="401"/>
      <c r="I25390" s="401"/>
      <c r="J25390" s="194"/>
      <c r="K25390" s="194"/>
      <c r="L25390" s="195"/>
      <c r="M25390" s="196"/>
      <c r="N25390" s="197"/>
      <c r="O25390" s="197"/>
      <c r="P25390" s="231"/>
    </row>
    <row r="25391" spans="2:16">
      <c r="B25391" s="351"/>
      <c r="C25391" s="435"/>
      <c r="D25391" s="399"/>
      <c r="E25391" s="400"/>
      <c r="G25391" s="401"/>
      <c r="H25391" s="401"/>
      <c r="I25391" s="401"/>
      <c r="J25391" s="194"/>
      <c r="K25391" s="194"/>
      <c r="L25391" s="195"/>
      <c r="M25391" s="196"/>
      <c r="N25391" s="197"/>
      <c r="O25391" s="197"/>
      <c r="P25391" s="231"/>
    </row>
    <row r="25392" spans="2:16">
      <c r="B25392" s="351"/>
      <c r="C25392" s="435"/>
      <c r="D25392" s="399"/>
      <c r="E25392" s="400"/>
      <c r="G25392" s="401"/>
      <c r="H25392" s="401"/>
      <c r="I25392" s="401"/>
      <c r="J25392" s="194"/>
      <c r="K25392" s="194"/>
      <c r="L25392" s="195"/>
      <c r="M25392" s="196"/>
      <c r="N25392" s="197"/>
      <c r="O25392" s="197"/>
      <c r="P25392" s="231"/>
    </row>
    <row r="25393" spans="2:16">
      <c r="B25393" s="351"/>
      <c r="C25393" s="435"/>
      <c r="D25393" s="399"/>
      <c r="E25393" s="400"/>
      <c r="G25393" s="401"/>
      <c r="H25393" s="401"/>
      <c r="I25393" s="401"/>
      <c r="J25393" s="194"/>
      <c r="K25393" s="194"/>
      <c r="L25393" s="195"/>
      <c r="M25393" s="196"/>
      <c r="N25393" s="197"/>
      <c r="O25393" s="197"/>
      <c r="P25393" s="231"/>
    </row>
    <row r="25394" spans="2:16">
      <c r="B25394" s="351"/>
      <c r="C25394" s="435"/>
      <c r="D25394" s="399"/>
      <c r="E25394" s="400"/>
      <c r="G25394" s="401"/>
      <c r="H25394" s="401"/>
      <c r="I25394" s="401"/>
      <c r="J25394" s="194"/>
      <c r="K25394" s="194"/>
      <c r="L25394" s="195"/>
      <c r="M25394" s="196"/>
      <c r="N25394" s="197"/>
      <c r="O25394" s="197"/>
      <c r="P25394" s="231"/>
    </row>
    <row r="25395" spans="2:16">
      <c r="B25395" s="351"/>
      <c r="C25395" s="435"/>
      <c r="D25395" s="399"/>
      <c r="E25395" s="400"/>
      <c r="G25395" s="401"/>
      <c r="H25395" s="401"/>
      <c r="I25395" s="401"/>
      <c r="J25395" s="194"/>
      <c r="K25395" s="194"/>
      <c r="L25395" s="195"/>
      <c r="M25395" s="196"/>
      <c r="N25395" s="197"/>
      <c r="O25395" s="197"/>
      <c r="P25395" s="231"/>
    </row>
    <row r="25396" spans="2:16">
      <c r="B25396" s="351"/>
      <c r="C25396" s="435"/>
      <c r="D25396" s="399"/>
      <c r="E25396" s="400"/>
      <c r="G25396" s="401"/>
      <c r="H25396" s="401"/>
      <c r="I25396" s="401"/>
      <c r="J25396" s="194"/>
      <c r="K25396" s="194"/>
      <c r="L25396" s="195"/>
      <c r="M25396" s="196"/>
      <c r="N25396" s="197"/>
      <c r="O25396" s="197"/>
      <c r="P25396" s="231"/>
    </row>
    <row r="25397" spans="2:16">
      <c r="B25397" s="351"/>
      <c r="C25397" s="435"/>
      <c r="D25397" s="399"/>
      <c r="E25397" s="400"/>
      <c r="G25397" s="401"/>
      <c r="H25397" s="401"/>
      <c r="I25397" s="401"/>
      <c r="J25397" s="194"/>
      <c r="K25397" s="194"/>
      <c r="L25397" s="195"/>
      <c r="M25397" s="196"/>
      <c r="N25397" s="197"/>
      <c r="O25397" s="197"/>
      <c r="P25397" s="231"/>
    </row>
    <row r="25398" spans="2:16">
      <c r="B25398" s="351"/>
      <c r="C25398" s="435"/>
      <c r="D25398" s="399"/>
      <c r="E25398" s="400"/>
      <c r="G25398" s="401"/>
      <c r="H25398" s="401"/>
      <c r="I25398" s="401"/>
      <c r="J25398" s="194"/>
      <c r="K25398" s="194"/>
      <c r="L25398" s="195"/>
      <c r="M25398" s="196"/>
      <c r="N25398" s="197"/>
      <c r="O25398" s="197"/>
      <c r="P25398" s="231"/>
    </row>
    <row r="25399" spans="2:16">
      <c r="B25399" s="351"/>
      <c r="C25399" s="435"/>
      <c r="D25399" s="399"/>
      <c r="E25399" s="400"/>
      <c r="G25399" s="401"/>
      <c r="H25399" s="401"/>
      <c r="I25399" s="401"/>
      <c r="J25399" s="194"/>
      <c r="K25399" s="194"/>
      <c r="L25399" s="195"/>
      <c r="M25399" s="196"/>
      <c r="N25399" s="197"/>
      <c r="O25399" s="197"/>
      <c r="P25399" s="231"/>
    </row>
    <row r="25400" spans="2:16">
      <c r="B25400" s="351"/>
      <c r="C25400" s="435"/>
      <c r="D25400" s="399"/>
      <c r="E25400" s="400"/>
      <c r="G25400" s="401"/>
      <c r="H25400" s="401"/>
      <c r="I25400" s="401"/>
      <c r="J25400" s="194"/>
      <c r="K25400" s="194"/>
      <c r="L25400" s="195"/>
      <c r="M25400" s="196"/>
      <c r="N25400" s="197"/>
      <c r="O25400" s="197"/>
      <c r="P25400" s="231"/>
    </row>
    <row r="25401" spans="2:16">
      <c r="B25401" s="351"/>
      <c r="C25401" s="435"/>
      <c r="D25401" s="399"/>
      <c r="E25401" s="400"/>
      <c r="G25401" s="401"/>
      <c r="H25401" s="401"/>
      <c r="I25401" s="401"/>
      <c r="J25401" s="194"/>
      <c r="K25401" s="194"/>
      <c r="L25401" s="195"/>
      <c r="M25401" s="196"/>
      <c r="N25401" s="197"/>
      <c r="O25401" s="197"/>
      <c r="P25401" s="231"/>
    </row>
    <row r="25402" spans="2:16">
      <c r="B25402" s="351"/>
      <c r="C25402" s="435"/>
      <c r="D25402" s="399"/>
      <c r="E25402" s="400"/>
      <c r="G25402" s="401"/>
      <c r="H25402" s="401"/>
      <c r="I25402" s="401"/>
      <c r="J25402" s="194"/>
      <c r="K25402" s="194"/>
      <c r="L25402" s="195"/>
      <c r="M25402" s="196"/>
      <c r="N25402" s="197"/>
      <c r="O25402" s="197"/>
      <c r="P25402" s="231"/>
    </row>
    <row r="25403" spans="2:16">
      <c r="B25403" s="351"/>
      <c r="C25403" s="435"/>
      <c r="D25403" s="399"/>
      <c r="E25403" s="400"/>
      <c r="G25403" s="401"/>
      <c r="H25403" s="401"/>
      <c r="I25403" s="401"/>
      <c r="J25403" s="194"/>
      <c r="K25403" s="194"/>
      <c r="L25403" s="195"/>
      <c r="M25403" s="196"/>
      <c r="N25403" s="197"/>
      <c r="O25403" s="197"/>
      <c r="P25403" s="231"/>
    </row>
    <row r="25404" spans="2:16">
      <c r="B25404" s="351"/>
      <c r="C25404" s="435"/>
      <c r="D25404" s="399"/>
      <c r="E25404" s="400"/>
      <c r="G25404" s="401"/>
      <c r="H25404" s="401"/>
      <c r="I25404" s="401"/>
      <c r="J25404" s="194"/>
      <c r="K25404" s="194"/>
      <c r="L25404" s="195"/>
      <c r="M25404" s="196"/>
      <c r="N25404" s="197"/>
      <c r="O25404" s="197"/>
      <c r="P25404" s="231"/>
    </row>
    <row r="25405" spans="2:16">
      <c r="B25405" s="351"/>
      <c r="C25405" s="435"/>
      <c r="D25405" s="399"/>
      <c r="E25405" s="400"/>
      <c r="G25405" s="401"/>
      <c r="H25405" s="401"/>
      <c r="I25405" s="401"/>
      <c r="J25405" s="194"/>
      <c r="K25405" s="194"/>
      <c r="L25405" s="195"/>
      <c r="M25405" s="196"/>
      <c r="N25405" s="197"/>
      <c r="O25405" s="197"/>
      <c r="P25405" s="231"/>
    </row>
    <row r="25406" spans="2:16">
      <c r="B25406" s="351"/>
      <c r="C25406" s="435"/>
      <c r="D25406" s="399"/>
      <c r="E25406" s="400"/>
      <c r="G25406" s="401"/>
      <c r="H25406" s="401"/>
      <c r="I25406" s="401"/>
      <c r="J25406" s="194"/>
      <c r="K25406" s="194"/>
      <c r="L25406" s="195"/>
      <c r="M25406" s="196"/>
      <c r="N25406" s="197"/>
      <c r="O25406" s="197"/>
      <c r="P25406" s="231"/>
    </row>
    <row r="25407" spans="2:16">
      <c r="B25407" s="351"/>
      <c r="C25407" s="435"/>
      <c r="D25407" s="399"/>
      <c r="E25407" s="400"/>
      <c r="G25407" s="401"/>
      <c r="H25407" s="401"/>
      <c r="I25407" s="401"/>
      <c r="J25407" s="194"/>
      <c r="K25407" s="194"/>
      <c r="L25407" s="195"/>
      <c r="M25407" s="196"/>
      <c r="N25407" s="197"/>
      <c r="O25407" s="197"/>
      <c r="P25407" s="231"/>
    </row>
    <row r="25408" spans="2:16">
      <c r="B25408" s="351"/>
      <c r="C25408" s="435"/>
      <c r="D25408" s="399"/>
      <c r="E25408" s="400"/>
      <c r="G25408" s="401"/>
      <c r="H25408" s="401"/>
      <c r="I25408" s="401"/>
      <c r="J25408" s="194"/>
      <c r="K25408" s="194"/>
      <c r="L25408" s="195"/>
      <c r="M25408" s="196"/>
      <c r="N25408" s="197"/>
      <c r="O25408" s="197"/>
      <c r="P25408" s="231"/>
    </row>
    <row r="25409" spans="2:16">
      <c r="B25409" s="351"/>
      <c r="C25409" s="435"/>
      <c r="D25409" s="399"/>
      <c r="E25409" s="400"/>
      <c r="G25409" s="401"/>
      <c r="H25409" s="401"/>
      <c r="I25409" s="401"/>
      <c r="J25409" s="194"/>
      <c r="K25409" s="194"/>
      <c r="L25409" s="195"/>
      <c r="M25409" s="196"/>
      <c r="N25409" s="197"/>
      <c r="O25409" s="197"/>
      <c r="P25409" s="231"/>
    </row>
    <row r="25410" spans="2:16">
      <c r="B25410" s="351"/>
      <c r="C25410" s="435"/>
      <c r="D25410" s="399"/>
      <c r="E25410" s="400"/>
      <c r="G25410" s="401"/>
      <c r="H25410" s="401"/>
      <c r="I25410" s="401"/>
      <c r="J25410" s="194"/>
      <c r="K25410" s="194"/>
      <c r="L25410" s="195"/>
      <c r="M25410" s="196"/>
      <c r="N25410" s="197"/>
      <c r="O25410" s="197"/>
      <c r="P25410" s="231"/>
    </row>
    <row r="25411" spans="2:16">
      <c r="B25411" s="351"/>
      <c r="C25411" s="435"/>
      <c r="D25411" s="399"/>
      <c r="E25411" s="400"/>
      <c r="G25411" s="401"/>
      <c r="H25411" s="401"/>
      <c r="I25411" s="401"/>
      <c r="J25411" s="194"/>
      <c r="K25411" s="194"/>
      <c r="L25411" s="195"/>
      <c r="M25411" s="196"/>
      <c r="N25411" s="197"/>
      <c r="O25411" s="197"/>
      <c r="P25411" s="231"/>
    </row>
    <row r="25412" spans="2:16">
      <c r="B25412" s="351"/>
      <c r="C25412" s="435"/>
      <c r="D25412" s="399"/>
      <c r="E25412" s="400"/>
      <c r="G25412" s="401"/>
      <c r="H25412" s="401"/>
      <c r="I25412" s="401"/>
      <c r="J25412" s="194"/>
      <c r="K25412" s="194"/>
      <c r="L25412" s="195"/>
      <c r="M25412" s="196"/>
      <c r="N25412" s="197"/>
      <c r="O25412" s="197"/>
      <c r="P25412" s="231"/>
    </row>
    <row r="25413" spans="2:16">
      <c r="B25413" s="351"/>
      <c r="C25413" s="435"/>
      <c r="D25413" s="399"/>
      <c r="E25413" s="400"/>
      <c r="G25413" s="401"/>
      <c r="H25413" s="401"/>
      <c r="I25413" s="401"/>
      <c r="J25413" s="194"/>
      <c r="K25413" s="194"/>
      <c r="L25413" s="195"/>
      <c r="M25413" s="196"/>
      <c r="N25413" s="197"/>
      <c r="O25413" s="197"/>
      <c r="P25413" s="231"/>
    </row>
    <row r="25414" spans="2:16">
      <c r="B25414" s="351"/>
      <c r="C25414" s="435"/>
      <c r="D25414" s="399"/>
      <c r="E25414" s="400"/>
      <c r="G25414" s="401"/>
      <c r="H25414" s="401"/>
      <c r="I25414" s="401"/>
      <c r="J25414" s="194"/>
      <c r="K25414" s="194"/>
      <c r="L25414" s="195"/>
      <c r="M25414" s="196"/>
      <c r="N25414" s="197"/>
      <c r="O25414" s="197"/>
      <c r="P25414" s="231"/>
    </row>
    <row r="25415" spans="2:16">
      <c r="B25415" s="402"/>
      <c r="C25415" s="435"/>
      <c r="D25415" s="404"/>
      <c r="E25415" s="405"/>
      <c r="G25415" s="406"/>
      <c r="H25415" s="406"/>
      <c r="I25415" s="406"/>
      <c r="J25415" s="194"/>
      <c r="K25415" s="194"/>
      <c r="L25415" s="195"/>
      <c r="M25415" s="196"/>
      <c r="N25415" s="197"/>
      <c r="O25415" s="197"/>
      <c r="P25415" s="221"/>
    </row>
    <row r="25416" spans="2:16">
      <c r="B25416" s="351"/>
      <c r="C25416" s="435"/>
      <c r="D25416" s="399"/>
      <c r="E25416" s="400"/>
      <c r="G25416" s="401"/>
      <c r="H25416" s="401"/>
      <c r="I25416" s="401"/>
      <c r="J25416" s="194"/>
      <c r="K25416" s="194"/>
      <c r="L25416" s="195"/>
      <c r="M25416" s="196"/>
      <c r="N25416" s="197"/>
      <c r="O25416" s="197"/>
      <c r="P25416" s="231"/>
    </row>
    <row r="25417" spans="2:16">
      <c r="B25417" s="351"/>
      <c r="C25417" s="435"/>
      <c r="D25417" s="399"/>
      <c r="E25417" s="400"/>
      <c r="G25417" s="401"/>
      <c r="H25417" s="401"/>
      <c r="I25417" s="401"/>
      <c r="J25417" s="194"/>
      <c r="K25417" s="194"/>
      <c r="L25417" s="195"/>
      <c r="M25417" s="196"/>
      <c r="N25417" s="197"/>
      <c r="O25417" s="197"/>
      <c r="P25417" s="231"/>
    </row>
    <row r="25418" spans="2:16">
      <c r="B25418" s="351"/>
      <c r="C25418" s="435"/>
      <c r="D25418" s="399"/>
      <c r="E25418" s="400"/>
      <c r="G25418" s="401"/>
      <c r="H25418" s="401"/>
      <c r="I25418" s="401"/>
      <c r="J25418" s="194"/>
      <c r="K25418" s="194"/>
      <c r="L25418" s="195"/>
      <c r="M25418" s="196"/>
      <c r="N25418" s="197"/>
      <c r="O25418" s="197"/>
      <c r="P25418" s="231"/>
    </row>
    <row r="25419" spans="2:16">
      <c r="B25419" s="351"/>
      <c r="C25419" s="435"/>
      <c r="D25419" s="399"/>
      <c r="E25419" s="400"/>
      <c r="G25419" s="401"/>
      <c r="H25419" s="401"/>
      <c r="I25419" s="401"/>
      <c r="J25419" s="194"/>
      <c r="K25419" s="194"/>
      <c r="L25419" s="195"/>
      <c r="M25419" s="196"/>
      <c r="N25419" s="197"/>
      <c r="O25419" s="197"/>
      <c r="P25419" s="231"/>
    </row>
    <row r="25420" spans="2:16">
      <c r="B25420" s="351"/>
      <c r="C25420" s="435"/>
      <c r="D25420" s="399"/>
      <c r="E25420" s="400"/>
      <c r="G25420" s="401"/>
      <c r="H25420" s="401"/>
      <c r="I25420" s="401"/>
      <c r="J25420" s="194"/>
      <c r="K25420" s="194"/>
      <c r="L25420" s="195"/>
      <c r="M25420" s="196"/>
      <c r="N25420" s="197"/>
      <c r="O25420" s="197"/>
      <c r="P25420" s="231"/>
    </row>
    <row r="25421" spans="2:16">
      <c r="B25421" s="351"/>
      <c r="C25421" s="435"/>
      <c r="D25421" s="399"/>
      <c r="E25421" s="400"/>
      <c r="G25421" s="401"/>
      <c r="H25421" s="401"/>
      <c r="I25421" s="401"/>
      <c r="J25421" s="194"/>
      <c r="K25421" s="194"/>
      <c r="L25421" s="195"/>
      <c r="M25421" s="196"/>
      <c r="N25421" s="197"/>
      <c r="O25421" s="197"/>
      <c r="P25421" s="231"/>
    </row>
    <row r="25422" spans="2:16">
      <c r="B25422" s="351"/>
      <c r="C25422" s="435"/>
      <c r="D25422" s="399"/>
      <c r="E25422" s="400"/>
      <c r="G25422" s="401"/>
      <c r="H25422" s="401"/>
      <c r="I25422" s="401"/>
      <c r="J25422" s="194"/>
      <c r="K25422" s="194"/>
      <c r="L25422" s="195"/>
      <c r="M25422" s="196"/>
      <c r="N25422" s="197"/>
      <c r="O25422" s="197"/>
      <c r="P25422" s="231"/>
    </row>
    <row r="25423" spans="2:16">
      <c r="B25423" s="351"/>
      <c r="C25423" s="435"/>
      <c r="D25423" s="399"/>
      <c r="E25423" s="400"/>
      <c r="G25423" s="401"/>
      <c r="H25423" s="401"/>
      <c r="I25423" s="401"/>
      <c r="J25423" s="194"/>
      <c r="K25423" s="194"/>
      <c r="L25423" s="195"/>
      <c r="M25423" s="196"/>
      <c r="N25423" s="197"/>
      <c r="O25423" s="197"/>
      <c r="P25423" s="231"/>
    </row>
    <row r="25424" spans="2:16">
      <c r="B25424" s="351"/>
      <c r="C25424" s="435"/>
      <c r="D25424" s="399"/>
      <c r="E25424" s="400"/>
      <c r="G25424" s="401"/>
      <c r="H25424" s="401"/>
      <c r="I25424" s="401"/>
      <c r="J25424" s="194"/>
      <c r="K25424" s="194"/>
      <c r="L25424" s="195"/>
      <c r="M25424" s="196"/>
      <c r="N25424" s="197"/>
      <c r="O25424" s="197"/>
      <c r="P25424" s="231"/>
    </row>
    <row r="25425" spans="2:16">
      <c r="B25425" s="351"/>
      <c r="C25425" s="435"/>
      <c r="D25425" s="399"/>
      <c r="E25425" s="400"/>
      <c r="G25425" s="401"/>
      <c r="H25425" s="401"/>
      <c r="I25425" s="401"/>
      <c r="J25425" s="194"/>
      <c r="K25425" s="194"/>
      <c r="L25425" s="195"/>
      <c r="M25425" s="196"/>
      <c r="N25425" s="197"/>
      <c r="O25425" s="197"/>
      <c r="P25425" s="231"/>
    </row>
    <row r="25426" spans="2:16">
      <c r="B25426" s="351"/>
      <c r="C25426" s="435"/>
      <c r="D25426" s="399"/>
      <c r="E25426" s="400"/>
      <c r="G25426" s="401"/>
      <c r="H25426" s="401"/>
      <c r="I25426" s="401"/>
      <c r="J25426" s="194"/>
      <c r="K25426" s="194"/>
      <c r="L25426" s="195"/>
      <c r="M25426" s="196"/>
      <c r="N25426" s="197"/>
      <c r="O25426" s="197"/>
      <c r="P25426" s="231"/>
    </row>
    <row r="25427" spans="2:16">
      <c r="B25427" s="351"/>
      <c r="C25427" s="435"/>
      <c r="D25427" s="399"/>
      <c r="E25427" s="400"/>
      <c r="G25427" s="401"/>
      <c r="H25427" s="401"/>
      <c r="I25427" s="401"/>
      <c r="J25427" s="194"/>
      <c r="K25427" s="194"/>
      <c r="L25427" s="195"/>
      <c r="M25427" s="196"/>
      <c r="N25427" s="197"/>
      <c r="O25427" s="197"/>
      <c r="P25427" s="231"/>
    </row>
    <row r="25428" spans="2:16">
      <c r="B25428" s="351"/>
      <c r="C25428" s="435"/>
      <c r="D25428" s="399"/>
      <c r="E25428" s="400"/>
      <c r="G25428" s="401"/>
      <c r="H25428" s="401"/>
      <c r="I25428" s="401"/>
      <c r="J25428" s="194"/>
      <c r="K25428" s="194"/>
      <c r="L25428" s="195"/>
      <c r="M25428" s="196"/>
      <c r="N25428" s="197"/>
      <c r="O25428" s="197"/>
      <c r="P25428" s="231"/>
    </row>
    <row r="25429" spans="2:16">
      <c r="B25429" s="351"/>
      <c r="C25429" s="435"/>
      <c r="D25429" s="399"/>
      <c r="E25429" s="400"/>
      <c r="G25429" s="401"/>
      <c r="H25429" s="401"/>
      <c r="I25429" s="401"/>
      <c r="J25429" s="194"/>
      <c r="K25429" s="194"/>
      <c r="L25429" s="195"/>
      <c r="M25429" s="196"/>
      <c r="N25429" s="197"/>
      <c r="O25429" s="197"/>
      <c r="P25429" s="231"/>
    </row>
    <row r="25430" spans="2:16">
      <c r="B25430" s="351"/>
      <c r="C25430" s="435"/>
      <c r="D25430" s="399"/>
      <c r="E25430" s="400"/>
      <c r="G25430" s="401"/>
      <c r="H25430" s="401"/>
      <c r="I25430" s="401"/>
      <c r="J25430" s="194"/>
      <c r="K25430" s="194"/>
      <c r="L25430" s="195"/>
      <c r="M25430" s="196"/>
      <c r="N25430" s="197"/>
      <c r="O25430" s="197"/>
      <c r="P25430" s="231"/>
    </row>
    <row r="25431" spans="2:16">
      <c r="B25431" s="351"/>
      <c r="C25431" s="435"/>
      <c r="D25431" s="399"/>
      <c r="E25431" s="400"/>
      <c r="G25431" s="401"/>
      <c r="H25431" s="401"/>
      <c r="I25431" s="401"/>
      <c r="J25431" s="194"/>
      <c r="K25431" s="194"/>
      <c r="L25431" s="195"/>
      <c r="M25431" s="196"/>
      <c r="N25431" s="197"/>
      <c r="O25431" s="197"/>
      <c r="P25431" s="231"/>
    </row>
    <row r="25432" spans="2:16">
      <c r="B25432" s="351"/>
      <c r="C25432" s="435"/>
      <c r="D25432" s="399"/>
      <c r="E25432" s="400"/>
      <c r="G25432" s="401"/>
      <c r="H25432" s="401"/>
      <c r="I25432" s="401"/>
      <c r="J25432" s="194"/>
      <c r="K25432" s="194"/>
      <c r="L25432" s="195"/>
      <c r="M25432" s="196"/>
      <c r="N25432" s="197"/>
      <c r="O25432" s="197"/>
      <c r="P25432" s="231"/>
    </row>
    <row r="25433" spans="2:16">
      <c r="B25433" s="351"/>
      <c r="C25433" s="435"/>
      <c r="D25433" s="399"/>
      <c r="E25433" s="400"/>
      <c r="G25433" s="401"/>
      <c r="H25433" s="401"/>
      <c r="I25433" s="401"/>
      <c r="J25433" s="194"/>
      <c r="K25433" s="194"/>
      <c r="L25433" s="195"/>
      <c r="M25433" s="196"/>
      <c r="N25433" s="197"/>
      <c r="O25433" s="197"/>
      <c r="P25433" s="231"/>
    </row>
    <row r="25434" spans="2:16">
      <c r="B25434" s="351"/>
      <c r="C25434" s="435"/>
      <c r="D25434" s="399"/>
      <c r="E25434" s="400"/>
      <c r="G25434" s="401"/>
      <c r="H25434" s="401"/>
      <c r="I25434" s="401"/>
      <c r="J25434" s="194"/>
      <c r="K25434" s="194"/>
      <c r="L25434" s="195"/>
      <c r="M25434" s="196"/>
      <c r="N25434" s="197"/>
      <c r="O25434" s="197"/>
      <c r="P25434" s="231"/>
    </row>
    <row r="25435" spans="2:16">
      <c r="B25435" s="351"/>
      <c r="C25435" s="435"/>
      <c r="D25435" s="399"/>
      <c r="E25435" s="400"/>
      <c r="G25435" s="401"/>
      <c r="H25435" s="401"/>
      <c r="I25435" s="401"/>
      <c r="J25435" s="194"/>
      <c r="K25435" s="194"/>
      <c r="L25435" s="195"/>
      <c r="M25435" s="196"/>
      <c r="N25435" s="197"/>
      <c r="O25435" s="197"/>
      <c r="P25435" s="231"/>
    </row>
    <row r="25436" spans="2:16">
      <c r="B25436" s="351"/>
      <c r="C25436" s="435"/>
      <c r="D25436" s="399"/>
      <c r="E25436" s="400"/>
      <c r="G25436" s="401"/>
      <c r="H25436" s="401"/>
      <c r="I25436" s="401"/>
      <c r="J25436" s="194"/>
      <c r="K25436" s="194"/>
      <c r="L25436" s="195"/>
      <c r="M25436" s="196"/>
      <c r="N25436" s="197"/>
      <c r="O25436" s="197"/>
      <c r="P25436" s="231"/>
    </row>
    <row r="25437" spans="2:16">
      <c r="B25437" s="351"/>
      <c r="C25437" s="435"/>
      <c r="D25437" s="399"/>
      <c r="E25437" s="400"/>
      <c r="G25437" s="401"/>
      <c r="H25437" s="401"/>
      <c r="I25437" s="401"/>
      <c r="J25437" s="194"/>
      <c r="K25437" s="194"/>
      <c r="L25437" s="195"/>
      <c r="M25437" s="196"/>
      <c r="N25437" s="197"/>
      <c r="O25437" s="197"/>
      <c r="P25437" s="231"/>
    </row>
    <row r="25438" spans="2:16">
      <c r="B25438" s="351"/>
      <c r="C25438" s="435"/>
      <c r="D25438" s="399"/>
      <c r="E25438" s="400"/>
      <c r="G25438" s="401"/>
      <c r="H25438" s="401"/>
      <c r="I25438" s="401"/>
      <c r="J25438" s="194"/>
      <c r="K25438" s="194"/>
      <c r="L25438" s="195"/>
      <c r="M25438" s="196"/>
      <c r="N25438" s="197"/>
      <c r="O25438" s="197"/>
      <c r="P25438" s="231"/>
    </row>
    <row r="25439" spans="2:16">
      <c r="B25439" s="351"/>
      <c r="C25439" s="435"/>
      <c r="D25439" s="399"/>
      <c r="E25439" s="400"/>
      <c r="G25439" s="401"/>
      <c r="H25439" s="401"/>
      <c r="I25439" s="401"/>
      <c r="J25439" s="194"/>
      <c r="K25439" s="194"/>
      <c r="L25439" s="195"/>
      <c r="M25439" s="196"/>
      <c r="N25439" s="197"/>
      <c r="O25439" s="197"/>
      <c r="P25439" s="231"/>
    </row>
    <row r="25440" spans="2:16">
      <c r="B25440" s="351"/>
      <c r="C25440" s="435"/>
      <c r="D25440" s="399"/>
      <c r="E25440" s="400"/>
      <c r="G25440" s="401"/>
      <c r="H25440" s="401"/>
      <c r="I25440" s="401"/>
      <c r="J25440" s="194"/>
      <c r="K25440" s="194"/>
      <c r="L25440" s="195"/>
      <c r="M25440" s="196"/>
      <c r="N25440" s="197"/>
      <c r="O25440" s="197"/>
      <c r="P25440" s="231"/>
    </row>
    <row r="25441" spans="2:16">
      <c r="B25441" s="351"/>
      <c r="C25441" s="435"/>
      <c r="D25441" s="399"/>
      <c r="E25441" s="400"/>
      <c r="G25441" s="401"/>
      <c r="H25441" s="401"/>
      <c r="I25441" s="401"/>
      <c r="J25441" s="194"/>
      <c r="K25441" s="194"/>
      <c r="L25441" s="195"/>
      <c r="M25441" s="196"/>
      <c r="N25441" s="197"/>
      <c r="O25441" s="197"/>
      <c r="P25441" s="231"/>
    </row>
    <row r="25442" spans="2:16">
      <c r="B25442" s="351"/>
      <c r="C25442" s="435"/>
      <c r="D25442" s="399"/>
      <c r="E25442" s="400"/>
      <c r="G25442" s="401"/>
      <c r="H25442" s="401"/>
      <c r="I25442" s="401"/>
      <c r="J25442" s="194"/>
      <c r="K25442" s="194"/>
      <c r="L25442" s="195"/>
      <c r="M25442" s="196"/>
      <c r="N25442" s="197"/>
      <c r="O25442" s="197"/>
      <c r="P25442" s="231"/>
    </row>
    <row r="25443" spans="2:16">
      <c r="B25443" s="351"/>
      <c r="C25443" s="435"/>
      <c r="D25443" s="399"/>
      <c r="E25443" s="400"/>
      <c r="G25443" s="401"/>
      <c r="H25443" s="401"/>
      <c r="I25443" s="401"/>
      <c r="J25443" s="194"/>
      <c r="K25443" s="194"/>
      <c r="L25443" s="195"/>
      <c r="M25443" s="196"/>
      <c r="N25443" s="197"/>
      <c r="O25443" s="197"/>
      <c r="P25443" s="231"/>
    </row>
    <row r="25444" spans="2:16">
      <c r="B25444" s="351"/>
      <c r="C25444" s="435"/>
      <c r="D25444" s="399"/>
      <c r="E25444" s="400"/>
      <c r="G25444" s="401"/>
      <c r="H25444" s="401"/>
      <c r="I25444" s="401"/>
      <c r="J25444" s="194"/>
      <c r="K25444" s="194"/>
      <c r="L25444" s="195"/>
      <c r="M25444" s="196"/>
      <c r="N25444" s="197"/>
      <c r="O25444" s="197"/>
      <c r="P25444" s="231"/>
    </row>
    <row r="25445" spans="2:16">
      <c r="B25445" s="351"/>
      <c r="C25445" s="435"/>
      <c r="D25445" s="399"/>
      <c r="E25445" s="400"/>
      <c r="G25445" s="401"/>
      <c r="H25445" s="401"/>
      <c r="I25445" s="401"/>
      <c r="J25445" s="194"/>
      <c r="K25445" s="194"/>
      <c r="L25445" s="195"/>
      <c r="M25445" s="196"/>
      <c r="N25445" s="197"/>
      <c r="O25445" s="197"/>
      <c r="P25445" s="231"/>
    </row>
    <row r="25446" spans="2:16">
      <c r="B25446" s="351"/>
      <c r="C25446" s="435"/>
      <c r="D25446" s="399"/>
      <c r="E25446" s="400"/>
      <c r="G25446" s="401"/>
      <c r="H25446" s="401"/>
      <c r="I25446" s="401"/>
      <c r="J25446" s="194"/>
      <c r="K25446" s="194"/>
      <c r="L25446" s="195"/>
      <c r="M25446" s="196"/>
      <c r="N25446" s="197"/>
      <c r="O25446" s="197"/>
      <c r="P25446" s="231"/>
    </row>
    <row r="25447" spans="2:16">
      <c r="B25447" s="351"/>
      <c r="C25447" s="435"/>
      <c r="D25447" s="399"/>
      <c r="E25447" s="400"/>
      <c r="G25447" s="401"/>
      <c r="H25447" s="401"/>
      <c r="I25447" s="401"/>
      <c r="J25447" s="194"/>
      <c r="K25447" s="194"/>
      <c r="L25447" s="195"/>
      <c r="M25447" s="196"/>
      <c r="N25447" s="197"/>
      <c r="O25447" s="197"/>
      <c r="P25447" s="231"/>
    </row>
    <row r="25448" spans="2:16">
      <c r="B25448" s="351"/>
      <c r="C25448" s="435"/>
      <c r="D25448" s="399"/>
      <c r="E25448" s="400"/>
      <c r="G25448" s="401"/>
      <c r="H25448" s="401"/>
      <c r="I25448" s="401"/>
      <c r="J25448" s="194"/>
      <c r="K25448" s="194"/>
      <c r="L25448" s="195"/>
      <c r="M25448" s="196"/>
      <c r="N25448" s="197"/>
      <c r="O25448" s="197"/>
      <c r="P25448" s="231"/>
    </row>
    <row r="25449" spans="2:16">
      <c r="B25449" s="351"/>
      <c r="C25449" s="435"/>
      <c r="D25449" s="399"/>
      <c r="E25449" s="400"/>
      <c r="G25449" s="401"/>
      <c r="H25449" s="401"/>
      <c r="I25449" s="401"/>
      <c r="J25449" s="194"/>
      <c r="K25449" s="194"/>
      <c r="L25449" s="195"/>
      <c r="M25449" s="196"/>
      <c r="N25449" s="197"/>
      <c r="O25449" s="197"/>
      <c r="P25449" s="231"/>
    </row>
    <row r="25450" spans="2:16">
      <c r="B25450" s="351"/>
      <c r="C25450" s="435"/>
      <c r="D25450" s="399"/>
      <c r="E25450" s="400"/>
      <c r="G25450" s="401"/>
      <c r="H25450" s="401"/>
      <c r="I25450" s="401"/>
      <c r="J25450" s="194"/>
      <c r="K25450" s="194"/>
      <c r="L25450" s="195"/>
      <c r="M25450" s="196"/>
      <c r="N25450" s="197"/>
      <c r="O25450" s="197"/>
      <c r="P25450" s="231"/>
    </row>
    <row r="25451" spans="2:16">
      <c r="B25451" s="351"/>
      <c r="C25451" s="435"/>
      <c r="D25451" s="399"/>
      <c r="E25451" s="400"/>
      <c r="G25451" s="401"/>
      <c r="H25451" s="401"/>
      <c r="I25451" s="401"/>
      <c r="J25451" s="194"/>
      <c r="K25451" s="194"/>
      <c r="L25451" s="195"/>
      <c r="M25451" s="196"/>
      <c r="N25451" s="197"/>
      <c r="O25451" s="197"/>
      <c r="P25451" s="231"/>
    </row>
    <row r="25452" spans="2:16">
      <c r="B25452" s="351"/>
      <c r="C25452" s="435"/>
      <c r="D25452" s="399"/>
      <c r="E25452" s="400"/>
      <c r="G25452" s="401"/>
      <c r="H25452" s="401"/>
      <c r="I25452" s="401"/>
      <c r="J25452" s="194"/>
      <c r="K25452" s="194"/>
      <c r="L25452" s="195"/>
      <c r="M25452" s="196"/>
      <c r="N25452" s="197"/>
      <c r="O25452" s="197"/>
      <c r="P25452" s="231"/>
    </row>
    <row r="25453" spans="2:16">
      <c r="B25453" s="351"/>
      <c r="C25453" s="435"/>
      <c r="D25453" s="399"/>
      <c r="E25453" s="400"/>
      <c r="G25453" s="401"/>
      <c r="H25453" s="401"/>
      <c r="I25453" s="401"/>
      <c r="J25453" s="194"/>
      <c r="K25453" s="194"/>
      <c r="L25453" s="195"/>
      <c r="M25453" s="196"/>
      <c r="N25453" s="197"/>
      <c r="O25453" s="197"/>
      <c r="P25453" s="231"/>
    </row>
    <row r="25454" spans="2:16">
      <c r="B25454" s="351"/>
      <c r="C25454" s="435"/>
      <c r="D25454" s="399"/>
      <c r="E25454" s="400"/>
      <c r="G25454" s="401"/>
      <c r="H25454" s="401"/>
      <c r="I25454" s="401"/>
      <c r="J25454" s="194"/>
      <c r="K25454" s="194"/>
      <c r="L25454" s="195"/>
      <c r="M25454" s="196"/>
      <c r="N25454" s="197"/>
      <c r="O25454" s="197"/>
      <c r="P25454" s="231"/>
    </row>
    <row r="25455" spans="2:16">
      <c r="B25455" s="351"/>
      <c r="C25455" s="435"/>
      <c r="D25455" s="399"/>
      <c r="E25455" s="400"/>
      <c r="G25455" s="401"/>
      <c r="H25455" s="401"/>
      <c r="I25455" s="401"/>
      <c r="J25455" s="194"/>
      <c r="K25455" s="194"/>
      <c r="L25455" s="195"/>
      <c r="M25455" s="196"/>
      <c r="N25455" s="197"/>
      <c r="O25455" s="197"/>
      <c r="P25455" s="231"/>
    </row>
    <row r="25456" spans="2:16">
      <c r="B25456" s="351"/>
      <c r="C25456" s="435"/>
      <c r="D25456" s="399"/>
      <c r="E25456" s="400"/>
      <c r="G25456" s="401"/>
      <c r="H25456" s="401"/>
      <c r="I25456" s="401"/>
      <c r="J25456" s="194"/>
      <c r="K25456" s="194"/>
      <c r="L25456" s="195"/>
      <c r="M25456" s="196"/>
      <c r="N25456" s="197"/>
      <c r="O25456" s="197"/>
      <c r="P25456" s="231"/>
    </row>
    <row r="25457" spans="2:16">
      <c r="B25457" s="351"/>
      <c r="C25457" s="435"/>
      <c r="D25457" s="399"/>
      <c r="E25457" s="400"/>
      <c r="G25457" s="401"/>
      <c r="H25457" s="401"/>
      <c r="I25457" s="401"/>
      <c r="J25457" s="194"/>
      <c r="K25457" s="194"/>
      <c r="L25457" s="195"/>
      <c r="M25457" s="196"/>
      <c r="N25457" s="197"/>
      <c r="O25457" s="197"/>
      <c r="P25457" s="231"/>
    </row>
    <row r="25458" spans="2:16">
      <c r="B25458" s="351"/>
      <c r="C25458" s="435"/>
      <c r="D25458" s="399"/>
      <c r="E25458" s="400"/>
      <c r="G25458" s="401"/>
      <c r="H25458" s="401"/>
      <c r="I25458" s="401"/>
      <c r="J25458" s="194"/>
      <c r="K25458" s="194"/>
      <c r="L25458" s="195"/>
      <c r="M25458" s="196"/>
      <c r="N25458" s="197"/>
      <c r="O25458" s="197"/>
      <c r="P25458" s="231"/>
    </row>
    <row r="25459" spans="2:16">
      <c r="B25459" s="351"/>
      <c r="C25459" s="435"/>
      <c r="D25459" s="399"/>
      <c r="E25459" s="400"/>
      <c r="G25459" s="401"/>
      <c r="H25459" s="401"/>
      <c r="I25459" s="401"/>
      <c r="J25459" s="194"/>
      <c r="K25459" s="194"/>
      <c r="L25459" s="195"/>
      <c r="M25459" s="196"/>
      <c r="N25459" s="197"/>
      <c r="O25459" s="197"/>
      <c r="P25459" s="231"/>
    </row>
    <row r="25460" spans="2:16">
      <c r="B25460" s="351"/>
      <c r="C25460" s="435"/>
      <c r="D25460" s="399"/>
      <c r="E25460" s="400"/>
      <c r="G25460" s="401"/>
      <c r="H25460" s="401"/>
      <c r="I25460" s="401"/>
      <c r="J25460" s="194"/>
      <c r="K25460" s="194"/>
      <c r="L25460" s="195"/>
      <c r="M25460" s="196"/>
      <c r="N25460" s="197"/>
      <c r="O25460" s="197"/>
      <c r="P25460" s="231"/>
    </row>
    <row r="25461" spans="2:16">
      <c r="B25461" s="351"/>
      <c r="C25461" s="435"/>
      <c r="D25461" s="399"/>
      <c r="E25461" s="400"/>
      <c r="G25461" s="401"/>
      <c r="H25461" s="401"/>
      <c r="I25461" s="401"/>
      <c r="J25461" s="194"/>
      <c r="K25461" s="194"/>
      <c r="L25461" s="195"/>
      <c r="M25461" s="196"/>
      <c r="N25461" s="197"/>
      <c r="O25461" s="197"/>
      <c r="P25461" s="231"/>
    </row>
    <row r="25462" spans="2:16">
      <c r="B25462" s="351"/>
      <c r="C25462" s="435"/>
      <c r="D25462" s="399"/>
      <c r="E25462" s="400"/>
      <c r="G25462" s="401"/>
      <c r="H25462" s="401"/>
      <c r="I25462" s="401"/>
      <c r="J25462" s="194"/>
      <c r="K25462" s="194"/>
      <c r="L25462" s="195"/>
      <c r="M25462" s="196"/>
      <c r="N25462" s="197"/>
      <c r="O25462" s="197"/>
      <c r="P25462" s="231"/>
    </row>
    <row r="25463" spans="2:16">
      <c r="B25463" s="351"/>
      <c r="C25463" s="435"/>
      <c r="D25463" s="399"/>
      <c r="E25463" s="400"/>
      <c r="G25463" s="401"/>
      <c r="H25463" s="401"/>
      <c r="I25463" s="401"/>
      <c r="J25463" s="194"/>
      <c r="K25463" s="194"/>
      <c r="L25463" s="195"/>
      <c r="M25463" s="196"/>
      <c r="N25463" s="197"/>
      <c r="O25463" s="197"/>
      <c r="P25463" s="231"/>
    </row>
    <row r="25464" spans="2:16">
      <c r="B25464" s="351"/>
      <c r="C25464" s="435"/>
      <c r="D25464" s="399"/>
      <c r="E25464" s="400"/>
      <c r="G25464" s="401"/>
      <c r="H25464" s="401"/>
      <c r="I25464" s="401"/>
      <c r="J25464" s="194"/>
      <c r="K25464" s="194"/>
      <c r="L25464" s="195"/>
      <c r="M25464" s="196"/>
      <c r="N25464" s="197"/>
      <c r="O25464" s="197"/>
      <c r="P25464" s="231"/>
    </row>
    <row r="25465" spans="2:16">
      <c r="B25465" s="351"/>
      <c r="C25465" s="435"/>
      <c r="D25465" s="399"/>
      <c r="E25465" s="400"/>
      <c r="G25465" s="401"/>
      <c r="H25465" s="401"/>
      <c r="I25465" s="401"/>
      <c r="J25465" s="194"/>
      <c r="K25465" s="194"/>
      <c r="L25465" s="195"/>
      <c r="M25465" s="196"/>
      <c r="N25465" s="197"/>
      <c r="O25465" s="197"/>
      <c r="P25465" s="231"/>
    </row>
    <row r="25466" spans="2:16">
      <c r="B25466" s="351"/>
      <c r="C25466" s="435"/>
      <c r="D25466" s="399"/>
      <c r="E25466" s="400"/>
      <c r="G25466" s="401"/>
      <c r="H25466" s="401"/>
      <c r="I25466" s="401"/>
      <c r="J25466" s="194"/>
      <c r="K25466" s="194"/>
      <c r="L25466" s="195"/>
      <c r="M25466" s="196"/>
      <c r="N25466" s="197"/>
      <c r="O25466" s="197"/>
      <c r="P25466" s="231"/>
    </row>
    <row r="25467" spans="2:16">
      <c r="B25467" s="351"/>
      <c r="C25467" s="435"/>
      <c r="D25467" s="399"/>
      <c r="E25467" s="400"/>
      <c r="G25467" s="401"/>
      <c r="H25467" s="401"/>
      <c r="I25467" s="401"/>
      <c r="J25467" s="194"/>
      <c r="K25467" s="194"/>
      <c r="L25467" s="195"/>
      <c r="M25467" s="196"/>
      <c r="N25467" s="197"/>
      <c r="O25467" s="197"/>
      <c r="P25467" s="231"/>
    </row>
    <row r="25468" spans="2:16">
      <c r="B25468" s="351"/>
      <c r="C25468" s="435"/>
      <c r="D25468" s="399"/>
      <c r="E25468" s="400"/>
      <c r="G25468" s="401"/>
      <c r="H25468" s="401"/>
      <c r="I25468" s="401"/>
      <c r="J25468" s="194"/>
      <c r="K25468" s="194"/>
      <c r="L25468" s="195"/>
      <c r="M25468" s="196"/>
      <c r="N25468" s="197"/>
      <c r="O25468" s="197"/>
      <c r="P25468" s="231"/>
    </row>
    <row r="25469" spans="2:16">
      <c r="B25469" s="351"/>
      <c r="C25469" s="435"/>
      <c r="D25469" s="399"/>
      <c r="E25469" s="400"/>
      <c r="G25469" s="401"/>
      <c r="H25469" s="401"/>
      <c r="I25469" s="401"/>
      <c r="J25469" s="194"/>
      <c r="K25469" s="194"/>
      <c r="L25469" s="195"/>
      <c r="M25469" s="196"/>
      <c r="N25469" s="197"/>
      <c r="O25469" s="197"/>
      <c r="P25469" s="231"/>
    </row>
    <row r="25470" spans="2:16">
      <c r="B25470" s="351"/>
      <c r="C25470" s="435"/>
      <c r="D25470" s="399"/>
      <c r="E25470" s="400"/>
      <c r="G25470" s="401"/>
      <c r="H25470" s="401"/>
      <c r="I25470" s="401"/>
      <c r="J25470" s="194"/>
      <c r="K25470" s="194"/>
      <c r="L25470" s="195"/>
      <c r="M25470" s="196"/>
      <c r="N25470" s="197"/>
      <c r="O25470" s="197"/>
      <c r="P25470" s="231"/>
    </row>
    <row r="25471" spans="2:16">
      <c r="B25471" s="351"/>
      <c r="C25471" s="435"/>
      <c r="D25471" s="399"/>
      <c r="E25471" s="400"/>
      <c r="G25471" s="401"/>
      <c r="H25471" s="401"/>
      <c r="I25471" s="401"/>
      <c r="J25471" s="194"/>
      <c r="K25471" s="194"/>
      <c r="L25471" s="195"/>
      <c r="M25471" s="196"/>
      <c r="N25471" s="197"/>
      <c r="O25471" s="197"/>
      <c r="P25471" s="231"/>
    </row>
    <row r="25472" spans="2:16">
      <c r="B25472" s="351"/>
      <c r="C25472" s="435"/>
      <c r="D25472" s="399"/>
      <c r="E25472" s="400"/>
      <c r="G25472" s="401"/>
      <c r="H25472" s="401"/>
      <c r="I25472" s="401"/>
      <c r="J25472" s="194"/>
      <c r="K25472" s="194"/>
      <c r="L25472" s="195"/>
      <c r="M25472" s="196"/>
      <c r="N25472" s="197"/>
      <c r="O25472" s="197"/>
      <c r="P25472" s="231"/>
    </row>
    <row r="25473" spans="2:16">
      <c r="B25473" s="351"/>
      <c r="C25473" s="435"/>
      <c r="D25473" s="399"/>
      <c r="E25473" s="400"/>
      <c r="G25473" s="401"/>
      <c r="H25473" s="401"/>
      <c r="I25473" s="401"/>
      <c r="J25473" s="194"/>
      <c r="K25473" s="194"/>
      <c r="L25473" s="195"/>
      <c r="M25473" s="196"/>
      <c r="N25473" s="197"/>
      <c r="O25473" s="197"/>
      <c r="P25473" s="231"/>
    </row>
    <row r="25474" spans="2:16">
      <c r="B25474" s="351"/>
      <c r="C25474" s="435"/>
      <c r="D25474" s="399"/>
      <c r="E25474" s="400"/>
      <c r="G25474" s="401"/>
      <c r="H25474" s="401"/>
      <c r="I25474" s="401"/>
      <c r="J25474" s="194"/>
      <c r="K25474" s="194"/>
      <c r="L25474" s="195"/>
      <c r="M25474" s="196"/>
      <c r="N25474" s="197"/>
      <c r="O25474" s="197"/>
      <c r="P25474" s="231"/>
    </row>
    <row r="25475" spans="2:16">
      <c r="B25475" s="351"/>
      <c r="C25475" s="435"/>
      <c r="D25475" s="399"/>
      <c r="E25475" s="400"/>
      <c r="G25475" s="401"/>
      <c r="H25475" s="401"/>
      <c r="I25475" s="401"/>
      <c r="J25475" s="194"/>
      <c r="K25475" s="194"/>
      <c r="L25475" s="195"/>
      <c r="M25475" s="196"/>
      <c r="N25475" s="197"/>
      <c r="O25475" s="197"/>
      <c r="P25475" s="231"/>
    </row>
    <row r="25476" spans="2:16">
      <c r="B25476" s="351"/>
      <c r="C25476" s="435"/>
      <c r="D25476" s="399"/>
      <c r="E25476" s="400"/>
      <c r="G25476" s="401"/>
      <c r="H25476" s="401"/>
      <c r="I25476" s="401"/>
      <c r="J25476" s="194"/>
      <c r="K25476" s="194"/>
      <c r="L25476" s="195"/>
      <c r="M25476" s="196"/>
      <c r="N25476" s="197"/>
      <c r="O25476" s="197"/>
      <c r="P25476" s="231"/>
    </row>
    <row r="25477" spans="2:16">
      <c r="B25477" s="351"/>
      <c r="C25477" s="435"/>
      <c r="D25477" s="399"/>
      <c r="E25477" s="400"/>
      <c r="G25477" s="401"/>
      <c r="H25477" s="401"/>
      <c r="I25477" s="401"/>
      <c r="J25477" s="194"/>
      <c r="K25477" s="194"/>
      <c r="L25477" s="195"/>
      <c r="M25477" s="196"/>
      <c r="N25477" s="197"/>
      <c r="O25477" s="197"/>
      <c r="P25477" s="231"/>
    </row>
    <row r="25478" spans="2:16">
      <c r="B25478" s="351"/>
      <c r="C25478" s="435"/>
      <c r="D25478" s="399"/>
      <c r="E25478" s="400"/>
      <c r="G25478" s="401"/>
      <c r="H25478" s="401"/>
      <c r="I25478" s="401"/>
      <c r="J25478" s="194"/>
      <c r="K25478" s="194"/>
      <c r="L25478" s="195"/>
      <c r="M25478" s="196"/>
      <c r="N25478" s="197"/>
      <c r="O25478" s="197"/>
      <c r="P25478" s="231"/>
    </row>
    <row r="25479" spans="2:16">
      <c r="B25479" s="351"/>
      <c r="C25479" s="435"/>
      <c r="D25479" s="399"/>
      <c r="E25479" s="400"/>
      <c r="G25479" s="401"/>
      <c r="H25479" s="401"/>
      <c r="I25479" s="401"/>
      <c r="J25479" s="194"/>
      <c r="K25479" s="194"/>
      <c r="L25479" s="195"/>
      <c r="M25479" s="196"/>
      <c r="N25479" s="197"/>
      <c r="O25479" s="197"/>
      <c r="P25479" s="231"/>
    </row>
    <row r="25480" spans="2:16">
      <c r="B25480" s="351"/>
      <c r="C25480" s="435"/>
      <c r="D25480" s="399"/>
      <c r="E25480" s="400"/>
      <c r="G25480" s="401"/>
      <c r="H25480" s="401"/>
      <c r="I25480" s="401"/>
      <c r="J25480" s="194"/>
      <c r="K25480" s="194"/>
      <c r="L25480" s="195"/>
      <c r="M25480" s="196"/>
      <c r="N25480" s="197"/>
      <c r="O25480" s="197"/>
      <c r="P25480" s="231"/>
    </row>
    <row r="25481" spans="2:16">
      <c r="B25481" s="351"/>
      <c r="C25481" s="435"/>
      <c r="D25481" s="399"/>
      <c r="E25481" s="400"/>
      <c r="G25481" s="401"/>
      <c r="H25481" s="401"/>
      <c r="I25481" s="401"/>
      <c r="J25481" s="194"/>
      <c r="K25481" s="194"/>
      <c r="L25481" s="195"/>
      <c r="M25481" s="196"/>
      <c r="N25481" s="197"/>
      <c r="O25481" s="197"/>
      <c r="P25481" s="231"/>
    </row>
    <row r="25482" spans="2:16">
      <c r="B25482" s="351"/>
      <c r="C25482" s="435"/>
      <c r="D25482" s="399"/>
      <c r="E25482" s="400"/>
      <c r="G25482" s="401"/>
      <c r="H25482" s="401"/>
      <c r="I25482" s="401"/>
      <c r="J25482" s="194"/>
      <c r="K25482" s="194"/>
      <c r="L25482" s="195"/>
      <c r="M25482" s="196"/>
      <c r="N25482" s="197"/>
      <c r="O25482" s="197"/>
      <c r="P25482" s="231"/>
    </row>
    <row r="25483" spans="2:16">
      <c r="B25483" s="351"/>
      <c r="C25483" s="435"/>
      <c r="D25483" s="399"/>
      <c r="E25483" s="400"/>
      <c r="G25483" s="401"/>
      <c r="H25483" s="401"/>
      <c r="I25483" s="401"/>
      <c r="J25483" s="194"/>
      <c r="K25483" s="194"/>
      <c r="L25483" s="195"/>
      <c r="M25483" s="196"/>
      <c r="N25483" s="197"/>
      <c r="O25483" s="197"/>
      <c r="P25483" s="231"/>
    </row>
    <row r="25484" spans="2:16">
      <c r="B25484" s="351"/>
      <c r="C25484" s="435"/>
      <c r="D25484" s="399"/>
      <c r="E25484" s="400"/>
      <c r="G25484" s="401"/>
      <c r="H25484" s="401"/>
      <c r="I25484" s="401"/>
      <c r="J25484" s="194"/>
      <c r="K25484" s="194"/>
      <c r="L25484" s="195"/>
      <c r="M25484" s="196"/>
      <c r="N25484" s="197"/>
      <c r="O25484" s="197"/>
      <c r="P25484" s="231"/>
    </row>
    <row r="25485" spans="2:16">
      <c r="B25485" s="351"/>
      <c r="C25485" s="435"/>
      <c r="D25485" s="399"/>
      <c r="E25485" s="400"/>
      <c r="G25485" s="401"/>
      <c r="H25485" s="401"/>
      <c r="I25485" s="401"/>
      <c r="J25485" s="194"/>
      <c r="K25485" s="194"/>
      <c r="L25485" s="195"/>
      <c r="M25485" s="196"/>
      <c r="N25485" s="197"/>
      <c r="O25485" s="197"/>
      <c r="P25485" s="231"/>
    </row>
    <row r="25486" spans="2:16">
      <c r="B25486" s="351"/>
      <c r="C25486" s="435"/>
      <c r="D25486" s="399"/>
      <c r="E25486" s="400"/>
      <c r="G25486" s="401"/>
      <c r="H25486" s="401"/>
      <c r="I25486" s="401"/>
      <c r="J25486" s="194"/>
      <c r="K25486" s="194"/>
      <c r="L25486" s="195"/>
      <c r="M25486" s="196"/>
      <c r="N25486" s="197"/>
      <c r="O25486" s="197"/>
      <c r="P25486" s="231"/>
    </row>
    <row r="25487" spans="2:16">
      <c r="B25487" s="351"/>
      <c r="C25487" s="435"/>
      <c r="D25487" s="399"/>
      <c r="E25487" s="400"/>
      <c r="G25487" s="401"/>
      <c r="H25487" s="401"/>
      <c r="I25487" s="401"/>
      <c r="J25487" s="194"/>
      <c r="K25487" s="194"/>
      <c r="L25487" s="195"/>
      <c r="M25487" s="196"/>
      <c r="N25487" s="197"/>
      <c r="O25487" s="197"/>
      <c r="P25487" s="231"/>
    </row>
    <row r="25488" spans="2:16">
      <c r="B25488" s="351"/>
      <c r="C25488" s="435"/>
      <c r="D25488" s="399"/>
      <c r="E25488" s="400"/>
      <c r="G25488" s="401"/>
      <c r="H25488" s="401"/>
      <c r="I25488" s="401"/>
      <c r="J25488" s="194"/>
      <c r="K25488" s="194"/>
      <c r="L25488" s="195"/>
      <c r="M25488" s="196"/>
      <c r="N25488" s="197"/>
      <c r="O25488" s="197"/>
      <c r="P25488" s="231"/>
    </row>
    <row r="25489" spans="2:16">
      <c r="B25489" s="351"/>
      <c r="C25489" s="435"/>
      <c r="D25489" s="399"/>
      <c r="E25489" s="400"/>
      <c r="G25489" s="401"/>
      <c r="H25489" s="401"/>
      <c r="I25489" s="401"/>
      <c r="J25489" s="194"/>
      <c r="K25489" s="194"/>
      <c r="L25489" s="195"/>
      <c r="M25489" s="196"/>
      <c r="N25489" s="197"/>
      <c r="O25489" s="197"/>
      <c r="P25489" s="231"/>
    </row>
    <row r="25490" spans="2:16">
      <c r="B25490" s="351"/>
      <c r="C25490" s="435"/>
      <c r="D25490" s="399"/>
      <c r="E25490" s="400"/>
      <c r="G25490" s="401"/>
      <c r="H25490" s="401"/>
      <c r="I25490" s="401"/>
      <c r="J25490" s="194"/>
      <c r="K25490" s="194"/>
      <c r="L25490" s="195"/>
      <c r="M25490" s="196"/>
      <c r="N25490" s="197"/>
      <c r="O25490" s="197"/>
      <c r="P25490" s="231"/>
    </row>
    <row r="25491" spans="2:16">
      <c r="B25491" s="351"/>
      <c r="C25491" s="435"/>
      <c r="D25491" s="399"/>
      <c r="E25491" s="400"/>
      <c r="G25491" s="401"/>
      <c r="H25491" s="401"/>
      <c r="I25491" s="401"/>
      <c r="J25491" s="194"/>
      <c r="K25491" s="194"/>
      <c r="L25491" s="195"/>
      <c r="M25491" s="196"/>
      <c r="N25491" s="197"/>
      <c r="O25491" s="197"/>
      <c r="P25491" s="231"/>
    </row>
    <row r="25492" spans="2:16">
      <c r="B25492" s="351"/>
      <c r="C25492" s="435"/>
      <c r="D25492" s="399"/>
      <c r="E25492" s="400"/>
      <c r="G25492" s="401"/>
      <c r="H25492" s="401"/>
      <c r="I25492" s="401"/>
      <c r="J25492" s="194"/>
      <c r="K25492" s="194"/>
      <c r="L25492" s="195"/>
      <c r="M25492" s="196"/>
      <c r="N25492" s="197"/>
      <c r="O25492" s="197"/>
      <c r="P25492" s="231"/>
    </row>
    <row r="25493" spans="2:16">
      <c r="B25493" s="351"/>
      <c r="C25493" s="435"/>
      <c r="D25493" s="399"/>
      <c r="E25493" s="400"/>
      <c r="G25493" s="401"/>
      <c r="H25493" s="401"/>
      <c r="I25493" s="401"/>
      <c r="J25493" s="194"/>
      <c r="K25493" s="194"/>
      <c r="L25493" s="195"/>
      <c r="M25493" s="196"/>
      <c r="N25493" s="197"/>
      <c r="O25493" s="197"/>
      <c r="P25493" s="231"/>
    </row>
    <row r="25494" spans="2:16">
      <c r="B25494" s="351"/>
      <c r="C25494" s="435"/>
      <c r="D25494" s="399"/>
      <c r="E25494" s="400"/>
      <c r="G25494" s="401"/>
      <c r="H25494" s="401"/>
      <c r="I25494" s="401"/>
      <c r="J25494" s="194"/>
      <c r="K25494" s="194"/>
      <c r="L25494" s="195"/>
      <c r="M25494" s="196"/>
      <c r="N25494" s="197"/>
      <c r="O25494" s="197"/>
      <c r="P25494" s="231"/>
    </row>
    <row r="25495" spans="2:16">
      <c r="B25495" s="351"/>
      <c r="C25495" s="435"/>
      <c r="D25495" s="399"/>
      <c r="E25495" s="400"/>
      <c r="G25495" s="401"/>
      <c r="H25495" s="401"/>
      <c r="I25495" s="401"/>
      <c r="J25495" s="194"/>
      <c r="K25495" s="194"/>
      <c r="L25495" s="195"/>
      <c r="M25495" s="196"/>
      <c r="N25495" s="197"/>
      <c r="O25495" s="197"/>
      <c r="P25495" s="231"/>
    </row>
    <row r="25496" spans="2:16">
      <c r="B25496" s="351"/>
      <c r="C25496" s="435"/>
      <c r="D25496" s="399"/>
      <c r="E25496" s="400"/>
      <c r="G25496" s="401"/>
      <c r="H25496" s="401"/>
      <c r="I25496" s="401"/>
      <c r="J25496" s="194"/>
      <c r="K25496" s="194"/>
      <c r="L25496" s="195"/>
      <c r="M25496" s="196"/>
      <c r="N25496" s="197"/>
      <c r="O25496" s="197"/>
      <c r="P25496" s="231"/>
    </row>
    <row r="25497" spans="2:16">
      <c r="B25497" s="351"/>
      <c r="C25497" s="435"/>
      <c r="D25497" s="399"/>
      <c r="E25497" s="400"/>
      <c r="G25497" s="401"/>
      <c r="H25497" s="401"/>
      <c r="I25497" s="401"/>
      <c r="J25497" s="194"/>
      <c r="K25497" s="194"/>
      <c r="L25497" s="195"/>
      <c r="M25497" s="196"/>
      <c r="N25497" s="197"/>
      <c r="O25497" s="197"/>
      <c r="P25497" s="231"/>
    </row>
    <row r="25498" spans="2:16">
      <c r="B25498" s="351"/>
      <c r="C25498" s="435"/>
      <c r="D25498" s="399"/>
      <c r="E25498" s="400"/>
      <c r="G25498" s="401"/>
      <c r="H25498" s="401"/>
      <c r="I25498" s="401"/>
      <c r="J25498" s="194"/>
      <c r="K25498" s="194"/>
      <c r="L25498" s="195"/>
      <c r="M25498" s="196"/>
      <c r="N25498" s="197"/>
      <c r="O25498" s="197"/>
      <c r="P25498" s="231"/>
    </row>
    <row r="25499" spans="2:16">
      <c r="B25499" s="351"/>
      <c r="C25499" s="435"/>
      <c r="D25499" s="399"/>
      <c r="E25499" s="400"/>
      <c r="G25499" s="401"/>
      <c r="H25499" s="401"/>
      <c r="I25499" s="401"/>
      <c r="J25499" s="194"/>
      <c r="K25499" s="194"/>
      <c r="L25499" s="195"/>
      <c r="M25499" s="196"/>
      <c r="N25499" s="197"/>
      <c r="O25499" s="197"/>
      <c r="P25499" s="231"/>
    </row>
    <row r="25500" spans="2:16">
      <c r="B25500" s="351"/>
      <c r="C25500" s="435"/>
      <c r="D25500" s="399"/>
      <c r="E25500" s="400"/>
      <c r="G25500" s="401"/>
      <c r="H25500" s="401"/>
      <c r="I25500" s="401"/>
      <c r="J25500" s="194"/>
      <c r="K25500" s="194"/>
      <c r="L25500" s="195"/>
      <c r="M25500" s="196"/>
      <c r="N25500" s="197"/>
      <c r="O25500" s="197"/>
      <c r="P25500" s="231"/>
    </row>
    <row r="25501" spans="2:16">
      <c r="B25501" s="351"/>
      <c r="C25501" s="435"/>
      <c r="D25501" s="399"/>
      <c r="E25501" s="400"/>
      <c r="G25501" s="401"/>
      <c r="H25501" s="401"/>
      <c r="I25501" s="401"/>
      <c r="J25501" s="194"/>
      <c r="K25501" s="194"/>
      <c r="L25501" s="195"/>
      <c r="M25501" s="196"/>
      <c r="N25501" s="197"/>
      <c r="O25501" s="197"/>
      <c r="P25501" s="231"/>
    </row>
    <row r="25502" spans="2:16">
      <c r="B25502" s="351"/>
      <c r="C25502" s="435"/>
      <c r="D25502" s="399"/>
      <c r="E25502" s="400"/>
      <c r="G25502" s="401"/>
      <c r="H25502" s="401"/>
      <c r="I25502" s="401"/>
      <c r="J25502" s="194"/>
      <c r="K25502" s="194"/>
      <c r="L25502" s="195"/>
      <c r="M25502" s="196"/>
      <c r="N25502" s="197"/>
      <c r="O25502" s="197"/>
      <c r="P25502" s="231"/>
    </row>
    <row r="25503" spans="2:16">
      <c r="B25503" s="351"/>
      <c r="C25503" s="435"/>
      <c r="D25503" s="399"/>
      <c r="E25503" s="400"/>
      <c r="G25503" s="401"/>
      <c r="H25503" s="401"/>
      <c r="I25503" s="401"/>
      <c r="J25503" s="194"/>
      <c r="K25503" s="194"/>
      <c r="L25503" s="195"/>
      <c r="M25503" s="196"/>
      <c r="N25503" s="197"/>
      <c r="O25503" s="197"/>
      <c r="P25503" s="231"/>
    </row>
    <row r="25504" spans="2:16">
      <c r="B25504" s="351"/>
      <c r="C25504" s="435"/>
      <c r="D25504" s="399"/>
      <c r="E25504" s="400"/>
      <c r="G25504" s="401"/>
      <c r="H25504" s="401"/>
      <c r="I25504" s="401"/>
      <c r="J25504" s="194"/>
      <c r="K25504" s="194"/>
      <c r="L25504" s="195"/>
      <c r="M25504" s="196"/>
      <c r="N25504" s="197"/>
      <c r="O25504" s="197"/>
      <c r="P25504" s="231"/>
    </row>
    <row r="25505" spans="2:16">
      <c r="B25505" s="351"/>
      <c r="C25505" s="435"/>
      <c r="D25505" s="399"/>
      <c r="E25505" s="400"/>
      <c r="G25505" s="401"/>
      <c r="H25505" s="401"/>
      <c r="I25505" s="401"/>
      <c r="J25505" s="194"/>
      <c r="K25505" s="194"/>
      <c r="L25505" s="195"/>
      <c r="M25505" s="196"/>
      <c r="N25505" s="197"/>
      <c r="O25505" s="197"/>
      <c r="P25505" s="231"/>
    </row>
    <row r="25506" spans="2:16">
      <c r="B25506" s="351"/>
      <c r="C25506" s="435"/>
      <c r="D25506" s="399"/>
      <c r="E25506" s="400"/>
      <c r="G25506" s="401"/>
      <c r="H25506" s="401"/>
      <c r="I25506" s="401"/>
      <c r="J25506" s="194"/>
      <c r="K25506" s="194"/>
      <c r="L25506" s="195"/>
      <c r="M25506" s="196"/>
      <c r="N25506" s="197"/>
      <c r="O25506" s="197"/>
      <c r="P25506" s="231"/>
    </row>
    <row r="25507" spans="2:16">
      <c r="B25507" s="351"/>
      <c r="C25507" s="435"/>
      <c r="D25507" s="399"/>
      <c r="E25507" s="400"/>
      <c r="G25507" s="401"/>
      <c r="H25507" s="401"/>
      <c r="I25507" s="401"/>
      <c r="J25507" s="194"/>
      <c r="K25507" s="194"/>
      <c r="L25507" s="195"/>
      <c r="M25507" s="196"/>
      <c r="N25507" s="197"/>
      <c r="O25507" s="197"/>
      <c r="P25507" s="231"/>
    </row>
    <row r="25508" spans="2:16">
      <c r="B25508" s="351"/>
      <c r="C25508" s="435"/>
      <c r="D25508" s="399"/>
      <c r="E25508" s="400"/>
      <c r="G25508" s="401"/>
      <c r="H25508" s="401"/>
      <c r="I25508" s="401"/>
      <c r="J25508" s="194"/>
      <c r="K25508" s="194"/>
      <c r="L25508" s="195"/>
      <c r="M25508" s="196"/>
      <c r="N25508" s="197"/>
      <c r="O25508" s="197"/>
      <c r="P25508" s="231"/>
    </row>
    <row r="25509" spans="2:16">
      <c r="B25509" s="351"/>
      <c r="C25509" s="435"/>
      <c r="D25509" s="399"/>
      <c r="E25509" s="400"/>
      <c r="G25509" s="401"/>
      <c r="H25509" s="401"/>
      <c r="I25509" s="401"/>
      <c r="J25509" s="194"/>
      <c r="K25509" s="194"/>
      <c r="L25509" s="195"/>
      <c r="M25509" s="196"/>
      <c r="N25509" s="197"/>
      <c r="O25509" s="197"/>
      <c r="P25509" s="231"/>
    </row>
    <row r="25510" spans="2:16">
      <c r="B25510" s="351"/>
      <c r="C25510" s="435"/>
      <c r="D25510" s="399"/>
      <c r="E25510" s="400"/>
      <c r="G25510" s="401"/>
      <c r="H25510" s="401"/>
      <c r="I25510" s="401"/>
      <c r="J25510" s="194"/>
      <c r="K25510" s="194"/>
      <c r="L25510" s="195"/>
      <c r="M25510" s="196"/>
      <c r="N25510" s="197"/>
      <c r="O25510" s="197"/>
      <c r="P25510" s="231"/>
    </row>
    <row r="25511" spans="2:16">
      <c r="B25511" s="351"/>
      <c r="C25511" s="435"/>
      <c r="D25511" s="399"/>
      <c r="E25511" s="400"/>
      <c r="G25511" s="401"/>
      <c r="H25511" s="401"/>
      <c r="I25511" s="401"/>
      <c r="J25511" s="194"/>
      <c r="K25511" s="194"/>
      <c r="L25511" s="195"/>
      <c r="M25511" s="196"/>
      <c r="N25511" s="197"/>
      <c r="O25511" s="197"/>
      <c r="P25511" s="231"/>
    </row>
    <row r="25512" spans="2:16">
      <c r="B25512" s="351"/>
      <c r="C25512" s="435"/>
      <c r="D25512" s="399"/>
      <c r="E25512" s="400"/>
      <c r="G25512" s="401"/>
      <c r="H25512" s="401"/>
      <c r="I25512" s="401"/>
      <c r="J25512" s="194"/>
      <c r="K25512" s="194"/>
      <c r="L25512" s="195"/>
      <c r="M25512" s="196"/>
      <c r="N25512" s="197"/>
      <c r="O25512" s="197"/>
      <c r="P25512" s="231"/>
    </row>
    <row r="25513" spans="2:16">
      <c r="B25513" s="351"/>
      <c r="C25513" s="435"/>
      <c r="D25513" s="399"/>
      <c r="E25513" s="400"/>
      <c r="G25513" s="401"/>
      <c r="H25513" s="401"/>
      <c r="I25513" s="401"/>
      <c r="J25513" s="194"/>
      <c r="K25513" s="194"/>
      <c r="L25513" s="195"/>
      <c r="M25513" s="196"/>
      <c r="N25513" s="197"/>
      <c r="O25513" s="197"/>
      <c r="P25513" s="231"/>
    </row>
    <row r="25514" spans="2:16">
      <c r="B25514" s="351"/>
      <c r="C25514" s="435"/>
      <c r="D25514" s="399"/>
      <c r="E25514" s="400"/>
      <c r="G25514" s="401"/>
      <c r="H25514" s="401"/>
      <c r="I25514" s="401"/>
      <c r="J25514" s="194"/>
      <c r="K25514" s="194"/>
      <c r="L25514" s="195"/>
      <c r="M25514" s="196"/>
      <c r="N25514" s="197"/>
      <c r="O25514" s="197"/>
      <c r="P25514" s="231"/>
    </row>
    <row r="25515" spans="2:16">
      <c r="B25515" s="351"/>
      <c r="C25515" s="435"/>
      <c r="D25515" s="399"/>
      <c r="E25515" s="400"/>
      <c r="G25515" s="401"/>
      <c r="H25515" s="401"/>
      <c r="I25515" s="401"/>
      <c r="J25515" s="194"/>
      <c r="K25515" s="194"/>
      <c r="L25515" s="195"/>
      <c r="M25515" s="196"/>
      <c r="N25515" s="197"/>
      <c r="O25515" s="197"/>
      <c r="P25515" s="231"/>
    </row>
    <row r="25516" spans="2:16">
      <c r="B25516" s="351"/>
      <c r="C25516" s="435"/>
      <c r="D25516" s="399"/>
      <c r="E25516" s="400"/>
      <c r="G25516" s="401"/>
      <c r="H25516" s="401"/>
      <c r="I25516" s="401"/>
      <c r="J25516" s="194"/>
      <c r="K25516" s="194"/>
      <c r="L25516" s="195"/>
      <c r="M25516" s="196"/>
      <c r="N25516" s="197"/>
      <c r="O25516" s="197"/>
      <c r="P25516" s="231"/>
    </row>
    <row r="25517" spans="2:16">
      <c r="B25517" s="351"/>
      <c r="C25517" s="435"/>
      <c r="D25517" s="399"/>
      <c r="E25517" s="400"/>
      <c r="G25517" s="401"/>
      <c r="H25517" s="401"/>
      <c r="I25517" s="401"/>
      <c r="J25517" s="194"/>
      <c r="K25517" s="194"/>
      <c r="L25517" s="195"/>
      <c r="M25517" s="196"/>
      <c r="N25517" s="197"/>
      <c r="O25517" s="197"/>
      <c r="P25517" s="231"/>
    </row>
    <row r="25518" spans="2:16">
      <c r="B25518" s="351"/>
      <c r="C25518" s="435"/>
      <c r="D25518" s="399"/>
      <c r="E25518" s="400"/>
      <c r="G25518" s="401"/>
      <c r="H25518" s="401"/>
      <c r="I25518" s="401"/>
      <c r="J25518" s="194"/>
      <c r="K25518" s="194"/>
      <c r="L25518" s="195"/>
      <c r="M25518" s="196"/>
      <c r="N25518" s="197"/>
      <c r="O25518" s="197"/>
      <c r="P25518" s="231"/>
    </row>
    <row r="25519" spans="2:16">
      <c r="B25519" s="351"/>
      <c r="C25519" s="435"/>
      <c r="D25519" s="399"/>
      <c r="E25519" s="400"/>
      <c r="G25519" s="401"/>
      <c r="H25519" s="401"/>
      <c r="I25519" s="401"/>
      <c r="J25519" s="194"/>
      <c r="K25519" s="194"/>
      <c r="L25519" s="195"/>
      <c r="M25519" s="196"/>
      <c r="N25519" s="197"/>
      <c r="O25519" s="197"/>
      <c r="P25519" s="231"/>
    </row>
    <row r="25520" spans="2:16">
      <c r="B25520" s="351"/>
      <c r="C25520" s="435"/>
      <c r="D25520" s="399"/>
      <c r="E25520" s="400"/>
      <c r="G25520" s="401"/>
      <c r="H25520" s="401"/>
      <c r="I25520" s="401"/>
      <c r="J25520" s="194"/>
      <c r="K25520" s="194"/>
      <c r="L25520" s="195"/>
      <c r="M25520" s="196"/>
      <c r="N25520" s="197"/>
      <c r="O25520" s="197"/>
      <c r="P25520" s="231"/>
    </row>
    <row r="25521" spans="2:16">
      <c r="B25521" s="351"/>
      <c r="C25521" s="435"/>
      <c r="D25521" s="399"/>
      <c r="E25521" s="400"/>
      <c r="G25521" s="401"/>
      <c r="H25521" s="401"/>
      <c r="I25521" s="401"/>
      <c r="J25521" s="194"/>
      <c r="K25521" s="194"/>
      <c r="L25521" s="195"/>
      <c r="M25521" s="196"/>
      <c r="N25521" s="197"/>
      <c r="O25521" s="197"/>
      <c r="P25521" s="231"/>
    </row>
    <row r="25522" spans="2:16">
      <c r="B25522" s="351"/>
      <c r="C25522" s="435"/>
      <c r="D25522" s="399"/>
      <c r="E25522" s="400"/>
      <c r="G25522" s="401"/>
      <c r="H25522" s="401"/>
      <c r="I25522" s="401"/>
      <c r="J25522" s="194"/>
      <c r="K25522" s="194"/>
      <c r="L25522" s="195"/>
      <c r="M25522" s="196"/>
      <c r="N25522" s="197"/>
      <c r="O25522" s="197"/>
      <c r="P25522" s="231"/>
    </row>
    <row r="25523" spans="2:16">
      <c r="B25523" s="351"/>
      <c r="C25523" s="435"/>
      <c r="D25523" s="399"/>
      <c r="E25523" s="400"/>
      <c r="G25523" s="401"/>
      <c r="H25523" s="401"/>
      <c r="I25523" s="401"/>
      <c r="J25523" s="194"/>
      <c r="K25523" s="194"/>
      <c r="L25523" s="195"/>
      <c r="M25523" s="196"/>
      <c r="N25523" s="197"/>
      <c r="O25523" s="197"/>
      <c r="P25523" s="231"/>
    </row>
    <row r="25524" spans="2:16">
      <c r="B25524" s="351"/>
      <c r="C25524" s="435"/>
      <c r="D25524" s="399"/>
      <c r="E25524" s="400"/>
      <c r="G25524" s="401"/>
      <c r="H25524" s="401"/>
      <c r="I25524" s="401"/>
      <c r="J25524" s="194"/>
      <c r="K25524" s="194"/>
      <c r="L25524" s="195"/>
      <c r="M25524" s="196"/>
      <c r="N25524" s="197"/>
      <c r="O25524" s="197"/>
      <c r="P25524" s="231"/>
    </row>
    <row r="25525" spans="2:16">
      <c r="B25525" s="351"/>
      <c r="C25525" s="435"/>
      <c r="D25525" s="399"/>
      <c r="E25525" s="400"/>
      <c r="G25525" s="401"/>
      <c r="H25525" s="401"/>
      <c r="I25525" s="401"/>
      <c r="J25525" s="194"/>
      <c r="K25525" s="194"/>
      <c r="L25525" s="195"/>
      <c r="M25525" s="196"/>
      <c r="N25525" s="197"/>
      <c r="O25525" s="197"/>
      <c r="P25525" s="231"/>
    </row>
    <row r="25526" spans="2:16">
      <c r="B25526" s="351"/>
      <c r="C25526" s="435"/>
      <c r="D25526" s="399"/>
      <c r="E25526" s="400"/>
      <c r="G25526" s="401"/>
      <c r="H25526" s="401"/>
      <c r="I25526" s="401"/>
      <c r="J25526" s="194"/>
      <c r="K25526" s="194"/>
      <c r="L25526" s="195"/>
      <c r="M25526" s="196"/>
      <c r="N25526" s="197"/>
      <c r="O25526" s="197"/>
      <c r="P25526" s="231"/>
    </row>
    <row r="25527" spans="2:16">
      <c r="B25527" s="351"/>
      <c r="C25527" s="435"/>
      <c r="D25527" s="399"/>
      <c r="E25527" s="400"/>
      <c r="G25527" s="401"/>
      <c r="H25527" s="401"/>
      <c r="I25527" s="401"/>
      <c r="J25527" s="194"/>
      <c r="K25527" s="194"/>
      <c r="L25527" s="195"/>
      <c r="M25527" s="196"/>
      <c r="N25527" s="197"/>
      <c r="O25527" s="197"/>
      <c r="P25527" s="231"/>
    </row>
    <row r="25528" spans="2:16">
      <c r="B25528" s="351"/>
      <c r="C25528" s="435"/>
      <c r="D25528" s="399"/>
      <c r="E25528" s="400"/>
      <c r="G25528" s="401"/>
      <c r="H25528" s="401"/>
      <c r="I25528" s="401"/>
      <c r="J25528" s="194"/>
      <c r="K25528" s="194"/>
      <c r="L25528" s="195"/>
      <c r="M25528" s="196"/>
      <c r="N25528" s="197"/>
      <c r="O25528" s="197"/>
      <c r="P25528" s="231"/>
    </row>
    <row r="25529" spans="2:16">
      <c r="B25529" s="351"/>
      <c r="C25529" s="435"/>
      <c r="D25529" s="399"/>
      <c r="E25529" s="400"/>
      <c r="G25529" s="401"/>
      <c r="H25529" s="401"/>
      <c r="I25529" s="401"/>
      <c r="J25529" s="194"/>
      <c r="K25529" s="194"/>
      <c r="L25529" s="195"/>
      <c r="M25529" s="196"/>
      <c r="N25529" s="197"/>
      <c r="O25529" s="197"/>
      <c r="P25529" s="231"/>
    </row>
    <row r="25530" spans="2:16">
      <c r="B25530" s="351"/>
      <c r="C25530" s="435"/>
      <c r="D25530" s="399"/>
      <c r="E25530" s="400"/>
      <c r="G25530" s="401"/>
      <c r="H25530" s="401"/>
      <c r="I25530" s="401"/>
      <c r="J25530" s="194"/>
      <c r="K25530" s="194"/>
      <c r="L25530" s="195"/>
      <c r="M25530" s="196"/>
      <c r="N25530" s="197"/>
      <c r="O25530" s="197"/>
      <c r="P25530" s="231"/>
    </row>
    <row r="25531" spans="2:16">
      <c r="B25531" s="351"/>
      <c r="C25531" s="435"/>
      <c r="D25531" s="399"/>
      <c r="E25531" s="400"/>
      <c r="G25531" s="401"/>
      <c r="H25531" s="401"/>
      <c r="I25531" s="401"/>
      <c r="J25531" s="194"/>
      <c r="K25531" s="194"/>
      <c r="L25531" s="195"/>
      <c r="M25531" s="196"/>
      <c r="N25531" s="197"/>
      <c r="O25531" s="197"/>
      <c r="P25531" s="231"/>
    </row>
    <row r="25532" spans="2:16">
      <c r="B25532" s="351"/>
      <c r="C25532" s="435"/>
      <c r="D25532" s="399"/>
      <c r="E25532" s="400"/>
      <c r="G25532" s="401"/>
      <c r="H25532" s="401"/>
      <c r="I25532" s="401"/>
      <c r="J25532" s="194"/>
      <c r="K25532" s="194"/>
      <c r="L25532" s="195"/>
      <c r="M25532" s="196"/>
      <c r="N25532" s="197"/>
      <c r="O25532" s="197"/>
      <c r="P25532" s="231"/>
    </row>
    <row r="25533" spans="2:16">
      <c r="B25533" s="351"/>
      <c r="C25533" s="435"/>
      <c r="D25533" s="399"/>
      <c r="E25533" s="400"/>
      <c r="G25533" s="401"/>
      <c r="H25533" s="401"/>
      <c r="I25533" s="401"/>
      <c r="J25533" s="194"/>
      <c r="K25533" s="194"/>
      <c r="L25533" s="195"/>
      <c r="M25533" s="196"/>
      <c r="N25533" s="197"/>
      <c r="O25533" s="197"/>
      <c r="P25533" s="231"/>
    </row>
    <row r="25534" spans="2:16">
      <c r="B25534" s="351"/>
      <c r="C25534" s="435"/>
      <c r="D25534" s="399"/>
      <c r="E25534" s="400"/>
      <c r="G25534" s="401"/>
      <c r="H25534" s="401"/>
      <c r="I25534" s="401"/>
      <c r="J25534" s="194"/>
      <c r="K25534" s="194"/>
      <c r="L25534" s="195"/>
      <c r="M25534" s="196"/>
      <c r="N25534" s="197"/>
      <c r="O25534" s="197"/>
      <c r="P25534" s="231"/>
    </row>
    <row r="25535" spans="2:16">
      <c r="B25535" s="351"/>
      <c r="C25535" s="435"/>
      <c r="D25535" s="399"/>
      <c r="E25535" s="400"/>
      <c r="G25535" s="401"/>
      <c r="H25535" s="401"/>
      <c r="I25535" s="401"/>
      <c r="J25535" s="194"/>
      <c r="K25535" s="194"/>
      <c r="L25535" s="195"/>
      <c r="M25535" s="196"/>
      <c r="N25535" s="197"/>
      <c r="O25535" s="197"/>
      <c r="P25535" s="231"/>
    </row>
    <row r="25536" spans="2:16">
      <c r="B25536" s="351"/>
      <c r="C25536" s="435"/>
      <c r="D25536" s="399"/>
      <c r="E25536" s="400"/>
      <c r="G25536" s="401"/>
      <c r="H25536" s="401"/>
      <c r="I25536" s="401"/>
      <c r="J25536" s="194"/>
      <c r="K25536" s="194"/>
      <c r="L25536" s="195"/>
      <c r="M25536" s="196"/>
      <c r="N25536" s="197"/>
      <c r="O25536" s="197"/>
      <c r="P25536" s="231"/>
    </row>
    <row r="25537" spans="2:16">
      <c r="B25537" s="351"/>
      <c r="C25537" s="435"/>
      <c r="D25537" s="399"/>
      <c r="E25537" s="400"/>
      <c r="G25537" s="401"/>
      <c r="H25537" s="401"/>
      <c r="I25537" s="401"/>
      <c r="J25537" s="194"/>
      <c r="K25537" s="194"/>
      <c r="L25537" s="195"/>
      <c r="M25537" s="196"/>
      <c r="N25537" s="197"/>
      <c r="O25537" s="197"/>
      <c r="P25537" s="231"/>
    </row>
    <row r="25538" spans="2:16">
      <c r="B25538" s="351"/>
      <c r="C25538" s="435"/>
      <c r="D25538" s="399"/>
      <c r="E25538" s="400"/>
      <c r="G25538" s="401"/>
      <c r="H25538" s="401"/>
      <c r="I25538" s="401"/>
      <c r="J25538" s="194"/>
      <c r="K25538" s="194"/>
      <c r="L25538" s="195"/>
      <c r="M25538" s="196"/>
      <c r="N25538" s="197"/>
      <c r="O25538" s="197"/>
      <c r="P25538" s="231"/>
    </row>
    <row r="25539" spans="2:16">
      <c r="B25539" s="351"/>
      <c r="C25539" s="435"/>
      <c r="D25539" s="399"/>
      <c r="E25539" s="400"/>
      <c r="G25539" s="401"/>
      <c r="H25539" s="401"/>
      <c r="I25539" s="401"/>
      <c r="J25539" s="194"/>
      <c r="K25539" s="194"/>
      <c r="L25539" s="195"/>
      <c r="M25539" s="196"/>
      <c r="N25539" s="197"/>
      <c r="O25539" s="197"/>
      <c r="P25539" s="231"/>
    </row>
    <row r="25540" spans="2:16">
      <c r="B25540" s="351"/>
      <c r="C25540" s="435"/>
      <c r="D25540" s="399"/>
      <c r="E25540" s="400"/>
      <c r="G25540" s="401"/>
      <c r="H25540" s="401"/>
      <c r="I25540" s="401"/>
      <c r="J25540" s="194"/>
      <c r="K25540" s="194"/>
      <c r="L25540" s="195"/>
      <c r="M25540" s="196"/>
      <c r="N25540" s="197"/>
      <c r="O25540" s="197"/>
      <c r="P25540" s="231"/>
    </row>
    <row r="25541" spans="2:16">
      <c r="B25541" s="351"/>
      <c r="C25541" s="435"/>
      <c r="D25541" s="399"/>
      <c r="E25541" s="400"/>
      <c r="G25541" s="401"/>
      <c r="H25541" s="401"/>
      <c r="I25541" s="401"/>
      <c r="J25541" s="194"/>
      <c r="K25541" s="194"/>
      <c r="L25541" s="195"/>
      <c r="M25541" s="196"/>
      <c r="N25541" s="197"/>
      <c r="O25541" s="197"/>
      <c r="P25541" s="231"/>
    </row>
    <row r="25542" spans="2:16">
      <c r="B25542" s="351"/>
      <c r="C25542" s="435"/>
      <c r="D25542" s="399"/>
      <c r="E25542" s="400"/>
      <c r="G25542" s="401"/>
      <c r="H25542" s="401"/>
      <c r="I25542" s="401"/>
      <c r="J25542" s="194"/>
      <c r="K25542" s="194"/>
      <c r="L25542" s="195"/>
      <c r="M25542" s="196"/>
      <c r="N25542" s="197"/>
      <c r="O25542" s="197"/>
      <c r="P25542" s="231"/>
    </row>
    <row r="25543" spans="2:16">
      <c r="B25543" s="351"/>
      <c r="C25543" s="435"/>
      <c r="D25543" s="399"/>
      <c r="E25543" s="400"/>
      <c r="G25543" s="401"/>
      <c r="H25543" s="401"/>
      <c r="I25543" s="401"/>
      <c r="J25543" s="194"/>
      <c r="K25543" s="194"/>
      <c r="L25543" s="195"/>
      <c r="M25543" s="196"/>
      <c r="N25543" s="197"/>
      <c r="O25543" s="197"/>
      <c r="P25543" s="231"/>
    </row>
    <row r="25544" spans="2:16">
      <c r="B25544" s="351"/>
      <c r="C25544" s="435"/>
      <c r="D25544" s="399"/>
      <c r="E25544" s="400"/>
      <c r="G25544" s="401"/>
      <c r="H25544" s="401"/>
      <c r="I25544" s="401"/>
      <c r="J25544" s="194"/>
      <c r="K25544" s="194"/>
      <c r="L25544" s="195"/>
      <c r="M25544" s="196"/>
      <c r="N25544" s="197"/>
      <c r="O25544" s="197"/>
      <c r="P25544" s="231"/>
    </row>
    <row r="25545" spans="2:16">
      <c r="B25545" s="402"/>
      <c r="C25545" s="435"/>
      <c r="D25545" s="404"/>
      <c r="E25545" s="405"/>
      <c r="G25545" s="406"/>
      <c r="H25545" s="406"/>
      <c r="I25545" s="406"/>
      <c r="J25545" s="194"/>
      <c r="K25545" s="194"/>
      <c r="L25545" s="195"/>
      <c r="M25545" s="196"/>
      <c r="N25545" s="197"/>
      <c r="O25545" s="197"/>
      <c r="P25545" s="221"/>
    </row>
    <row r="25546" spans="2:16">
      <c r="B25546" s="351"/>
      <c r="C25546" s="435"/>
      <c r="D25546" s="399"/>
      <c r="E25546" s="400"/>
      <c r="G25546" s="401"/>
      <c r="H25546" s="401"/>
      <c r="I25546" s="401"/>
      <c r="J25546" s="194"/>
      <c r="K25546" s="194"/>
      <c r="L25546" s="195"/>
      <c r="M25546" s="196"/>
      <c r="N25546" s="197"/>
      <c r="O25546" s="197"/>
      <c r="P25546" s="231"/>
    </row>
    <row r="25547" spans="2:16">
      <c r="B25547" s="351"/>
      <c r="C25547" s="435"/>
      <c r="D25547" s="399"/>
      <c r="E25547" s="400"/>
      <c r="G25547" s="401"/>
      <c r="H25547" s="401"/>
      <c r="I25547" s="401"/>
      <c r="J25547" s="194"/>
      <c r="K25547" s="194"/>
      <c r="L25547" s="195"/>
      <c r="M25547" s="196"/>
      <c r="N25547" s="197"/>
      <c r="O25547" s="197"/>
      <c r="P25547" s="231"/>
    </row>
    <row r="25548" spans="2:16">
      <c r="B25548" s="351"/>
      <c r="C25548" s="435"/>
      <c r="D25548" s="399"/>
      <c r="E25548" s="400"/>
      <c r="G25548" s="401"/>
      <c r="H25548" s="401"/>
      <c r="I25548" s="401"/>
      <c r="J25548" s="194"/>
      <c r="K25548" s="194"/>
      <c r="L25548" s="195"/>
      <c r="M25548" s="196"/>
      <c r="N25548" s="197"/>
      <c r="O25548" s="197"/>
      <c r="P25548" s="231"/>
    </row>
    <row r="25549" spans="2:16">
      <c r="B25549" s="351"/>
      <c r="C25549" s="435"/>
      <c r="D25549" s="399"/>
      <c r="E25549" s="400"/>
      <c r="G25549" s="401"/>
      <c r="H25549" s="401"/>
      <c r="I25549" s="401"/>
      <c r="J25549" s="194"/>
      <c r="K25549" s="194"/>
      <c r="L25549" s="195"/>
      <c r="M25549" s="196"/>
      <c r="N25549" s="197"/>
      <c r="O25549" s="197"/>
      <c r="P25549" s="231"/>
    </row>
    <row r="25550" spans="2:16">
      <c r="B25550" s="351"/>
      <c r="C25550" s="435"/>
      <c r="D25550" s="399"/>
      <c r="E25550" s="400"/>
      <c r="G25550" s="401"/>
      <c r="H25550" s="401"/>
      <c r="I25550" s="401"/>
      <c r="J25550" s="194"/>
      <c r="K25550" s="194"/>
      <c r="L25550" s="195"/>
      <c r="M25550" s="196"/>
      <c r="N25550" s="197"/>
      <c r="O25550" s="197"/>
      <c r="P25550" s="231"/>
    </row>
    <row r="25551" spans="2:16">
      <c r="B25551" s="351"/>
      <c r="C25551" s="435"/>
      <c r="D25551" s="399"/>
      <c r="E25551" s="400"/>
      <c r="G25551" s="401"/>
      <c r="H25551" s="401"/>
      <c r="I25551" s="401"/>
      <c r="J25551" s="194"/>
      <c r="K25551" s="194"/>
      <c r="L25551" s="195"/>
      <c r="M25551" s="196"/>
      <c r="N25551" s="197"/>
      <c r="O25551" s="197"/>
      <c r="P25551" s="231"/>
    </row>
    <row r="25552" spans="2:16">
      <c r="B25552" s="351"/>
      <c r="C25552" s="435"/>
      <c r="D25552" s="399"/>
      <c r="E25552" s="400"/>
      <c r="G25552" s="401"/>
      <c r="H25552" s="401"/>
      <c r="I25552" s="401"/>
      <c r="J25552" s="194"/>
      <c r="K25552" s="194"/>
      <c r="L25552" s="195"/>
      <c r="M25552" s="196"/>
      <c r="N25552" s="197"/>
      <c r="O25552" s="197"/>
      <c r="P25552" s="231"/>
    </row>
    <row r="25553" spans="2:16">
      <c r="B25553" s="351"/>
      <c r="C25553" s="435"/>
      <c r="D25553" s="399"/>
      <c r="E25553" s="400"/>
      <c r="G25553" s="401"/>
      <c r="H25553" s="401"/>
      <c r="I25553" s="401"/>
      <c r="J25553" s="194"/>
      <c r="K25553" s="194"/>
      <c r="L25553" s="195"/>
      <c r="M25553" s="196"/>
      <c r="N25553" s="197"/>
      <c r="O25553" s="197"/>
      <c r="P25553" s="231"/>
    </row>
    <row r="25554" spans="2:16">
      <c r="B25554" s="351"/>
      <c r="C25554" s="435"/>
      <c r="D25554" s="399"/>
      <c r="E25554" s="400"/>
      <c r="G25554" s="401"/>
      <c r="H25554" s="401"/>
      <c r="I25554" s="401"/>
      <c r="J25554" s="194"/>
      <c r="K25554" s="194"/>
      <c r="L25554" s="195"/>
      <c r="M25554" s="196"/>
      <c r="N25554" s="197"/>
      <c r="O25554" s="197"/>
      <c r="P25554" s="231"/>
    </row>
    <row r="25555" spans="2:16">
      <c r="B25555" s="351"/>
      <c r="C25555" s="435"/>
      <c r="D25555" s="399"/>
      <c r="E25555" s="400"/>
      <c r="G25555" s="401"/>
      <c r="H25555" s="401"/>
      <c r="I25555" s="401"/>
      <c r="J25555" s="194"/>
      <c r="K25555" s="194"/>
      <c r="L25555" s="195"/>
      <c r="M25555" s="196"/>
      <c r="N25555" s="197"/>
      <c r="O25555" s="197"/>
      <c r="P25555" s="231"/>
    </row>
    <row r="25556" spans="2:16">
      <c r="B25556" s="351"/>
      <c r="C25556" s="435"/>
      <c r="D25556" s="399"/>
      <c r="E25556" s="400"/>
      <c r="G25556" s="401"/>
      <c r="H25556" s="401"/>
      <c r="I25556" s="401"/>
      <c r="J25556" s="194"/>
      <c r="K25556" s="194"/>
      <c r="L25556" s="195"/>
      <c r="M25556" s="196"/>
      <c r="N25556" s="197"/>
      <c r="O25556" s="197"/>
      <c r="P25556" s="231"/>
    </row>
    <row r="25557" spans="2:16">
      <c r="B25557" s="351"/>
      <c r="C25557" s="435"/>
      <c r="D25557" s="399"/>
      <c r="E25557" s="400"/>
      <c r="G25557" s="401"/>
      <c r="H25557" s="401"/>
      <c r="I25557" s="401"/>
      <c r="J25557" s="194"/>
      <c r="K25557" s="194"/>
      <c r="L25557" s="195"/>
      <c r="M25557" s="196"/>
      <c r="N25557" s="197"/>
      <c r="O25557" s="197"/>
      <c r="P25557" s="231"/>
    </row>
    <row r="25558" spans="2:16">
      <c r="B25558" s="351"/>
      <c r="C25558" s="435"/>
      <c r="D25558" s="399"/>
      <c r="E25558" s="400"/>
      <c r="G25558" s="401"/>
      <c r="H25558" s="401"/>
      <c r="I25558" s="401"/>
      <c r="J25558" s="194"/>
      <c r="K25558" s="194"/>
      <c r="L25558" s="195"/>
      <c r="M25558" s="196"/>
      <c r="N25558" s="197"/>
      <c r="O25558" s="197"/>
      <c r="P25558" s="231"/>
    </row>
    <row r="25559" spans="2:16">
      <c r="B25559" s="351"/>
      <c r="C25559" s="435"/>
      <c r="D25559" s="399"/>
      <c r="E25559" s="400"/>
      <c r="G25559" s="401"/>
      <c r="H25559" s="401"/>
      <c r="I25559" s="401"/>
      <c r="J25559" s="194"/>
      <c r="K25559" s="194"/>
      <c r="L25559" s="195"/>
      <c r="M25559" s="196"/>
      <c r="N25559" s="197"/>
      <c r="O25559" s="197"/>
      <c r="P25559" s="231"/>
    </row>
    <row r="25560" spans="2:16">
      <c r="B25560" s="351"/>
      <c r="C25560" s="435"/>
      <c r="D25560" s="399"/>
      <c r="E25560" s="400"/>
      <c r="G25560" s="401"/>
      <c r="H25560" s="401"/>
      <c r="I25560" s="401"/>
      <c r="J25560" s="194"/>
      <c r="K25560" s="194"/>
      <c r="L25560" s="195"/>
      <c r="M25560" s="196"/>
      <c r="N25560" s="197"/>
      <c r="O25560" s="197"/>
      <c r="P25560" s="231"/>
    </row>
    <row r="25561" spans="2:16">
      <c r="B25561" s="351"/>
      <c r="C25561" s="435"/>
      <c r="D25561" s="399"/>
      <c r="E25561" s="400"/>
      <c r="G25561" s="401"/>
      <c r="H25561" s="401"/>
      <c r="I25561" s="401"/>
      <c r="J25561" s="194"/>
      <c r="K25561" s="194"/>
      <c r="L25561" s="195"/>
      <c r="M25561" s="196"/>
      <c r="N25561" s="197"/>
      <c r="O25561" s="197"/>
      <c r="P25561" s="231"/>
    </row>
    <row r="25562" spans="2:16">
      <c r="B25562" s="351"/>
      <c r="C25562" s="435"/>
      <c r="D25562" s="399"/>
      <c r="E25562" s="400"/>
      <c r="G25562" s="401"/>
      <c r="H25562" s="401"/>
      <c r="I25562" s="401"/>
      <c r="J25562" s="194"/>
      <c r="K25562" s="194"/>
      <c r="L25562" s="195"/>
      <c r="M25562" s="196"/>
      <c r="N25562" s="197"/>
      <c r="O25562" s="197"/>
      <c r="P25562" s="231"/>
    </row>
    <row r="25563" spans="2:16">
      <c r="B25563" s="351"/>
      <c r="C25563" s="435"/>
      <c r="D25563" s="399"/>
      <c r="E25563" s="400"/>
      <c r="G25563" s="401"/>
      <c r="H25563" s="401"/>
      <c r="I25563" s="401"/>
      <c r="J25563" s="194"/>
      <c r="K25563" s="194"/>
      <c r="L25563" s="195"/>
      <c r="M25563" s="196"/>
      <c r="N25563" s="197"/>
      <c r="O25563" s="197"/>
      <c r="P25563" s="231"/>
    </row>
    <row r="25564" spans="2:16">
      <c r="B25564" s="351"/>
      <c r="C25564" s="435"/>
      <c r="D25564" s="399"/>
      <c r="E25564" s="400"/>
      <c r="G25564" s="401"/>
      <c r="H25564" s="401"/>
      <c r="I25564" s="401"/>
      <c r="J25564" s="194"/>
      <c r="K25564" s="194"/>
      <c r="L25564" s="195"/>
      <c r="M25564" s="196"/>
      <c r="N25564" s="197"/>
      <c r="O25564" s="197"/>
      <c r="P25564" s="231"/>
    </row>
    <row r="25565" spans="2:16">
      <c r="B25565" s="351"/>
      <c r="C25565" s="435"/>
      <c r="D25565" s="399"/>
      <c r="E25565" s="400"/>
      <c r="G25565" s="401"/>
      <c r="H25565" s="401"/>
      <c r="I25565" s="401"/>
      <c r="J25565" s="194"/>
      <c r="K25565" s="194"/>
      <c r="L25565" s="195"/>
      <c r="M25565" s="196"/>
      <c r="N25565" s="197"/>
      <c r="O25565" s="197"/>
      <c r="P25565" s="231"/>
    </row>
    <row r="25566" spans="2:16">
      <c r="B25566" s="351"/>
      <c r="C25566" s="435"/>
      <c r="D25566" s="399"/>
      <c r="E25566" s="400"/>
      <c r="G25566" s="401"/>
      <c r="H25566" s="401"/>
      <c r="I25566" s="401"/>
      <c r="J25566" s="194"/>
      <c r="K25566" s="194"/>
      <c r="L25566" s="195"/>
      <c r="M25566" s="196"/>
      <c r="N25566" s="197"/>
      <c r="O25566" s="197"/>
      <c r="P25566" s="231"/>
    </row>
    <row r="25567" spans="2:16">
      <c r="B25567" s="351"/>
      <c r="C25567" s="435"/>
      <c r="D25567" s="399"/>
      <c r="E25567" s="400"/>
      <c r="G25567" s="401"/>
      <c r="H25567" s="401"/>
      <c r="I25567" s="401"/>
      <c r="J25567" s="194"/>
      <c r="K25567" s="194"/>
      <c r="L25567" s="195"/>
      <c r="M25567" s="196"/>
      <c r="N25567" s="197"/>
      <c r="O25567" s="197"/>
      <c r="P25567" s="231"/>
    </row>
    <row r="25568" spans="2:16">
      <c r="B25568" s="351"/>
      <c r="C25568" s="435"/>
      <c r="D25568" s="399"/>
      <c r="E25568" s="400"/>
      <c r="G25568" s="401"/>
      <c r="H25568" s="401"/>
      <c r="I25568" s="401"/>
      <c r="J25568" s="194"/>
      <c r="K25568" s="194"/>
      <c r="L25568" s="195"/>
      <c r="M25568" s="196"/>
      <c r="N25568" s="197"/>
      <c r="O25568" s="197"/>
      <c r="P25568" s="231"/>
    </row>
    <row r="25569" spans="2:16">
      <c r="B25569" s="351"/>
      <c r="C25569" s="435"/>
      <c r="D25569" s="399"/>
      <c r="E25569" s="400"/>
      <c r="G25569" s="401"/>
      <c r="H25569" s="401"/>
      <c r="I25569" s="401"/>
      <c r="J25569" s="194"/>
      <c r="K25569" s="194"/>
      <c r="L25569" s="195"/>
      <c r="M25569" s="196"/>
      <c r="N25569" s="197"/>
      <c r="O25569" s="197"/>
      <c r="P25569" s="231"/>
    </row>
    <row r="25570" spans="2:16">
      <c r="B25570" s="351"/>
      <c r="C25570" s="435"/>
      <c r="D25570" s="399"/>
      <c r="E25570" s="400"/>
      <c r="G25570" s="401"/>
      <c r="H25570" s="401"/>
      <c r="I25570" s="401"/>
      <c r="J25570" s="194"/>
      <c r="K25570" s="194"/>
      <c r="L25570" s="195"/>
      <c r="M25570" s="196"/>
      <c r="N25570" s="197"/>
      <c r="O25570" s="197"/>
      <c r="P25570" s="231"/>
    </row>
    <row r="25571" spans="2:16">
      <c r="B25571" s="351"/>
      <c r="C25571" s="435"/>
      <c r="D25571" s="399"/>
      <c r="E25571" s="400"/>
      <c r="G25571" s="401"/>
      <c r="H25571" s="401"/>
      <c r="I25571" s="401"/>
      <c r="J25571" s="194"/>
      <c r="K25571" s="194"/>
      <c r="L25571" s="195"/>
      <c r="M25571" s="196"/>
      <c r="N25571" s="197"/>
      <c r="O25571" s="197"/>
      <c r="P25571" s="231"/>
    </row>
    <row r="25572" spans="2:16">
      <c r="B25572" s="351"/>
      <c r="C25572" s="435"/>
      <c r="D25572" s="399"/>
      <c r="E25572" s="400"/>
      <c r="G25572" s="401"/>
      <c r="H25572" s="401"/>
      <c r="I25572" s="401"/>
      <c r="J25572" s="194"/>
      <c r="K25572" s="194"/>
      <c r="L25572" s="195"/>
      <c r="M25572" s="196"/>
      <c r="N25572" s="197"/>
      <c r="O25572" s="197"/>
      <c r="P25572" s="231"/>
    </row>
    <row r="25573" spans="2:16">
      <c r="B25573" s="351"/>
      <c r="C25573" s="435"/>
      <c r="D25573" s="399"/>
      <c r="E25573" s="400"/>
      <c r="G25573" s="401"/>
      <c r="H25573" s="401"/>
      <c r="I25573" s="401"/>
      <c r="J25573" s="194"/>
      <c r="K25573" s="194"/>
      <c r="L25573" s="195"/>
      <c r="M25573" s="196"/>
      <c r="N25573" s="197"/>
      <c r="O25573" s="197"/>
      <c r="P25573" s="231"/>
    </row>
    <row r="25574" spans="2:16">
      <c r="B25574" s="351"/>
      <c r="C25574" s="435"/>
      <c r="D25574" s="399"/>
      <c r="E25574" s="400"/>
      <c r="G25574" s="401"/>
      <c r="H25574" s="401"/>
      <c r="I25574" s="401"/>
      <c r="J25574" s="194"/>
      <c r="K25574" s="194"/>
      <c r="L25574" s="195"/>
      <c r="M25574" s="196"/>
      <c r="N25574" s="197"/>
      <c r="O25574" s="197"/>
      <c r="P25574" s="231"/>
    </row>
    <row r="25575" spans="2:16">
      <c r="B25575" s="351"/>
      <c r="C25575" s="435"/>
      <c r="D25575" s="399"/>
      <c r="E25575" s="400"/>
      <c r="G25575" s="401"/>
      <c r="H25575" s="401"/>
      <c r="I25575" s="401"/>
      <c r="J25575" s="194"/>
      <c r="K25575" s="194"/>
      <c r="L25575" s="195"/>
      <c r="M25575" s="196"/>
      <c r="N25575" s="197"/>
      <c r="O25575" s="197"/>
      <c r="P25575" s="231"/>
    </row>
    <row r="25576" spans="2:16">
      <c r="B25576" s="351"/>
      <c r="C25576" s="435"/>
      <c r="D25576" s="399"/>
      <c r="E25576" s="400"/>
      <c r="G25576" s="401"/>
      <c r="H25576" s="401"/>
      <c r="I25576" s="401"/>
      <c r="J25576" s="194"/>
      <c r="K25576" s="194"/>
      <c r="L25576" s="195"/>
      <c r="M25576" s="196"/>
      <c r="N25576" s="197"/>
      <c r="O25576" s="197"/>
      <c r="P25576" s="231"/>
    </row>
    <row r="25577" spans="2:16">
      <c r="B25577" s="351"/>
      <c r="C25577" s="435"/>
      <c r="D25577" s="399"/>
      <c r="E25577" s="400"/>
      <c r="G25577" s="401"/>
      <c r="H25577" s="401"/>
      <c r="I25577" s="401"/>
      <c r="J25577" s="194"/>
      <c r="K25577" s="194"/>
      <c r="L25577" s="195"/>
      <c r="M25577" s="196"/>
      <c r="N25577" s="197"/>
      <c r="O25577" s="197"/>
      <c r="P25577" s="231"/>
    </row>
    <row r="25578" spans="2:16">
      <c r="B25578" s="351"/>
      <c r="C25578" s="435"/>
      <c r="D25578" s="399"/>
      <c r="E25578" s="400"/>
      <c r="G25578" s="401"/>
      <c r="H25578" s="401"/>
      <c r="I25578" s="401"/>
      <c r="J25578" s="194"/>
      <c r="K25578" s="194"/>
      <c r="L25578" s="195"/>
      <c r="M25578" s="196"/>
      <c r="N25578" s="197"/>
      <c r="O25578" s="197"/>
      <c r="P25578" s="231"/>
    </row>
    <row r="25579" spans="2:16">
      <c r="B25579" s="351"/>
      <c r="C25579" s="435"/>
      <c r="D25579" s="399"/>
      <c r="E25579" s="400"/>
      <c r="G25579" s="401"/>
      <c r="H25579" s="401"/>
      <c r="I25579" s="401"/>
      <c r="J25579" s="194"/>
      <c r="K25579" s="194"/>
      <c r="L25579" s="195"/>
      <c r="M25579" s="196"/>
      <c r="N25579" s="197"/>
      <c r="O25579" s="197"/>
      <c r="P25579" s="231"/>
    </row>
    <row r="25580" spans="2:16">
      <c r="B25580" s="351"/>
      <c r="C25580" s="435"/>
      <c r="D25580" s="399"/>
      <c r="E25580" s="400"/>
      <c r="G25580" s="401"/>
      <c r="H25580" s="401"/>
      <c r="I25580" s="401"/>
      <c r="J25580" s="194"/>
      <c r="K25580" s="194"/>
      <c r="L25580" s="195"/>
      <c r="M25580" s="196"/>
      <c r="N25580" s="197"/>
      <c r="O25580" s="197"/>
      <c r="P25580" s="231"/>
    </row>
    <row r="25581" spans="2:16">
      <c r="B25581" s="351"/>
      <c r="C25581" s="435"/>
      <c r="D25581" s="399"/>
      <c r="E25581" s="400"/>
      <c r="G25581" s="401"/>
      <c r="H25581" s="401"/>
      <c r="I25581" s="401"/>
      <c r="J25581" s="194"/>
      <c r="K25581" s="194"/>
      <c r="L25581" s="195"/>
      <c r="M25581" s="196"/>
      <c r="N25581" s="197"/>
      <c r="O25581" s="197"/>
      <c r="P25581" s="231"/>
    </row>
    <row r="25582" spans="2:16">
      <c r="B25582" s="351"/>
      <c r="C25582" s="435"/>
      <c r="D25582" s="399"/>
      <c r="E25582" s="400"/>
      <c r="G25582" s="401"/>
      <c r="H25582" s="401"/>
      <c r="I25582" s="401"/>
      <c r="J25582" s="194"/>
      <c r="K25582" s="194"/>
      <c r="L25582" s="195"/>
      <c r="M25582" s="196"/>
      <c r="N25582" s="197"/>
      <c r="O25582" s="197"/>
      <c r="P25582" s="231"/>
    </row>
    <row r="25583" spans="2:16">
      <c r="B25583" s="351"/>
      <c r="C25583" s="435"/>
      <c r="D25583" s="399"/>
      <c r="E25583" s="400"/>
      <c r="G25583" s="401"/>
      <c r="H25583" s="401"/>
      <c r="I25583" s="401"/>
      <c r="J25583" s="194"/>
      <c r="K25583" s="194"/>
      <c r="L25583" s="195"/>
      <c r="M25583" s="196"/>
      <c r="N25583" s="197"/>
      <c r="O25583" s="197"/>
      <c r="P25583" s="231"/>
    </row>
    <row r="25584" spans="2:16">
      <c r="B25584" s="351"/>
      <c r="C25584" s="435"/>
      <c r="D25584" s="399"/>
      <c r="E25584" s="400"/>
      <c r="G25584" s="401"/>
      <c r="H25584" s="401"/>
      <c r="I25584" s="401"/>
      <c r="J25584" s="194"/>
      <c r="K25584" s="194"/>
      <c r="L25584" s="195"/>
      <c r="M25584" s="196"/>
      <c r="N25584" s="197"/>
      <c r="O25584" s="197"/>
      <c r="P25584" s="231"/>
    </row>
    <row r="25585" spans="2:16">
      <c r="B25585" s="351"/>
      <c r="C25585" s="435"/>
      <c r="D25585" s="399"/>
      <c r="E25585" s="400"/>
      <c r="G25585" s="401"/>
      <c r="H25585" s="401"/>
      <c r="I25585" s="401"/>
      <c r="J25585" s="194"/>
      <c r="K25585" s="194"/>
      <c r="L25585" s="195"/>
      <c r="M25585" s="196"/>
      <c r="N25585" s="197"/>
      <c r="O25585" s="197"/>
      <c r="P25585" s="231"/>
    </row>
    <row r="25586" spans="2:16">
      <c r="B25586" s="351"/>
      <c r="C25586" s="435"/>
      <c r="D25586" s="399"/>
      <c r="E25586" s="400"/>
      <c r="G25586" s="401"/>
      <c r="H25586" s="401"/>
      <c r="I25586" s="401"/>
      <c r="J25586" s="194"/>
      <c r="K25586" s="194"/>
      <c r="L25586" s="195"/>
      <c r="M25586" s="196"/>
      <c r="N25586" s="197"/>
      <c r="O25586" s="197"/>
      <c r="P25586" s="231"/>
    </row>
    <row r="25587" spans="2:16">
      <c r="B25587" s="351"/>
      <c r="C25587" s="435"/>
      <c r="D25587" s="399"/>
      <c r="E25587" s="400"/>
      <c r="G25587" s="401"/>
      <c r="H25587" s="401"/>
      <c r="I25587" s="401"/>
      <c r="J25587" s="194"/>
      <c r="K25587" s="194"/>
      <c r="L25587" s="195"/>
      <c r="M25587" s="196"/>
      <c r="N25587" s="197"/>
      <c r="O25587" s="197"/>
      <c r="P25587" s="231"/>
    </row>
    <row r="25588" spans="2:16">
      <c r="B25588" s="351"/>
      <c r="C25588" s="435"/>
      <c r="D25588" s="399"/>
      <c r="E25588" s="400"/>
      <c r="G25588" s="401"/>
      <c r="H25588" s="401"/>
      <c r="I25588" s="401"/>
      <c r="J25588" s="194"/>
      <c r="K25588" s="194"/>
      <c r="L25588" s="195"/>
      <c r="M25588" s="196"/>
      <c r="N25588" s="197"/>
      <c r="O25588" s="197"/>
      <c r="P25588" s="231"/>
    </row>
    <row r="25589" spans="2:16">
      <c r="B25589" s="351"/>
      <c r="C25589" s="435"/>
      <c r="D25589" s="399"/>
      <c r="E25589" s="400"/>
      <c r="G25589" s="401"/>
      <c r="H25589" s="401"/>
      <c r="I25589" s="401"/>
      <c r="J25589" s="194"/>
      <c r="K25589" s="194"/>
      <c r="L25589" s="195"/>
      <c r="M25589" s="196"/>
      <c r="N25589" s="197"/>
      <c r="O25589" s="197"/>
      <c r="P25589" s="231"/>
    </row>
    <row r="25590" spans="2:16">
      <c r="B25590" s="351"/>
      <c r="C25590" s="435"/>
      <c r="D25590" s="399"/>
      <c r="E25590" s="400"/>
      <c r="G25590" s="401"/>
      <c r="H25590" s="401"/>
      <c r="I25590" s="401"/>
      <c r="J25590" s="194"/>
      <c r="K25590" s="194"/>
      <c r="L25590" s="195"/>
      <c r="M25590" s="196"/>
      <c r="N25590" s="197"/>
      <c r="O25590" s="197"/>
      <c r="P25590" s="231"/>
    </row>
    <row r="25591" spans="2:16">
      <c r="B25591" s="351"/>
      <c r="C25591" s="435"/>
      <c r="D25591" s="399"/>
      <c r="E25591" s="400"/>
      <c r="G25591" s="401"/>
      <c r="H25591" s="401"/>
      <c r="I25591" s="401"/>
      <c r="J25591" s="194"/>
      <c r="K25591" s="194"/>
      <c r="L25591" s="195"/>
      <c r="M25591" s="196"/>
      <c r="N25591" s="197"/>
      <c r="O25591" s="197"/>
      <c r="P25591" s="231"/>
    </row>
    <row r="25592" spans="2:16">
      <c r="B25592" s="351"/>
      <c r="C25592" s="435"/>
      <c r="D25592" s="399"/>
      <c r="E25592" s="400"/>
      <c r="G25592" s="401"/>
      <c r="H25592" s="401"/>
      <c r="I25592" s="401"/>
      <c r="J25592" s="194"/>
      <c r="K25592" s="194"/>
      <c r="L25592" s="195"/>
      <c r="M25592" s="196"/>
      <c r="N25592" s="197"/>
      <c r="O25592" s="197"/>
      <c r="P25592" s="231"/>
    </row>
    <row r="25593" spans="2:16">
      <c r="B25593" s="351"/>
      <c r="C25593" s="435"/>
      <c r="D25593" s="399"/>
      <c r="E25593" s="400"/>
      <c r="G25593" s="401"/>
      <c r="H25593" s="401"/>
      <c r="I25593" s="401"/>
      <c r="J25593" s="194"/>
      <c r="K25593" s="194"/>
      <c r="L25593" s="195"/>
      <c r="M25593" s="196"/>
      <c r="N25593" s="197"/>
      <c r="O25593" s="197"/>
      <c r="P25593" s="231"/>
    </row>
    <row r="25594" spans="2:16">
      <c r="B25594" s="351"/>
      <c r="C25594" s="435"/>
      <c r="D25594" s="399"/>
      <c r="E25594" s="400"/>
      <c r="G25594" s="401"/>
      <c r="H25594" s="401"/>
      <c r="I25594" s="401"/>
      <c r="J25594" s="194"/>
      <c r="K25594" s="194"/>
      <c r="L25594" s="195"/>
      <c r="M25594" s="196"/>
      <c r="N25594" s="197"/>
      <c r="O25594" s="197"/>
      <c r="P25594" s="231"/>
    </row>
    <row r="25595" spans="2:16">
      <c r="B25595" s="351"/>
      <c r="C25595" s="435"/>
      <c r="D25595" s="399"/>
      <c r="E25595" s="400"/>
      <c r="G25595" s="401"/>
      <c r="H25595" s="401"/>
      <c r="I25595" s="401"/>
      <c r="J25595" s="194"/>
      <c r="K25595" s="194"/>
      <c r="L25595" s="195"/>
      <c r="M25595" s="196"/>
      <c r="N25595" s="197"/>
      <c r="O25595" s="197"/>
      <c r="P25595" s="231"/>
    </row>
    <row r="25596" spans="2:16">
      <c r="B25596" s="351"/>
      <c r="C25596" s="435"/>
      <c r="D25596" s="399"/>
      <c r="E25596" s="400"/>
      <c r="G25596" s="401"/>
      <c r="H25596" s="401"/>
      <c r="I25596" s="401"/>
      <c r="J25596" s="194"/>
      <c r="K25596" s="194"/>
      <c r="L25596" s="195"/>
      <c r="M25596" s="196"/>
      <c r="N25596" s="197"/>
      <c r="O25596" s="197"/>
      <c r="P25596" s="231"/>
    </row>
    <row r="25597" spans="2:16">
      <c r="B25597" s="351"/>
      <c r="C25597" s="435"/>
      <c r="D25597" s="399"/>
      <c r="E25597" s="400"/>
      <c r="G25597" s="401"/>
      <c r="H25597" s="401"/>
      <c r="I25597" s="401"/>
      <c r="J25597" s="194"/>
      <c r="K25597" s="194"/>
      <c r="L25597" s="195"/>
      <c r="M25597" s="196"/>
      <c r="N25597" s="197"/>
      <c r="O25597" s="197"/>
      <c r="P25597" s="231"/>
    </row>
    <row r="25598" spans="2:16">
      <c r="B25598" s="351"/>
      <c r="C25598" s="435"/>
      <c r="D25598" s="399"/>
      <c r="E25598" s="400"/>
      <c r="G25598" s="401"/>
      <c r="H25598" s="401"/>
      <c r="I25598" s="401"/>
      <c r="J25598" s="194"/>
      <c r="K25598" s="194"/>
      <c r="L25598" s="195"/>
      <c r="M25598" s="196"/>
      <c r="N25598" s="197"/>
      <c r="O25598" s="197"/>
      <c r="P25598" s="231"/>
    </row>
    <row r="25599" spans="2:16">
      <c r="B25599" s="351"/>
      <c r="C25599" s="435"/>
      <c r="D25599" s="399"/>
      <c r="E25599" s="400"/>
      <c r="G25599" s="401"/>
      <c r="H25599" s="401"/>
      <c r="I25599" s="401"/>
      <c r="J25599" s="194"/>
      <c r="K25599" s="194"/>
      <c r="L25599" s="195"/>
      <c r="M25599" s="196"/>
      <c r="N25599" s="197"/>
      <c r="O25599" s="197"/>
      <c r="P25599" s="231"/>
    </row>
    <row r="25600" spans="2:16">
      <c r="B25600" s="351"/>
      <c r="C25600" s="435"/>
      <c r="D25600" s="399"/>
      <c r="E25600" s="400"/>
      <c r="G25600" s="401"/>
      <c r="H25600" s="401"/>
      <c r="I25600" s="401"/>
      <c r="J25600" s="194"/>
      <c r="K25600" s="194"/>
      <c r="L25600" s="195"/>
      <c r="M25600" s="196"/>
      <c r="N25600" s="197"/>
      <c r="O25600" s="197"/>
      <c r="P25600" s="231"/>
    </row>
    <row r="25601" spans="2:16">
      <c r="B25601" s="351"/>
      <c r="C25601" s="435"/>
      <c r="D25601" s="399"/>
      <c r="E25601" s="400"/>
      <c r="G25601" s="401"/>
      <c r="H25601" s="401"/>
      <c r="I25601" s="401"/>
      <c r="J25601" s="194"/>
      <c r="K25601" s="194"/>
      <c r="L25601" s="195"/>
      <c r="M25601" s="196"/>
      <c r="N25601" s="197"/>
      <c r="O25601" s="197"/>
      <c r="P25601" s="231"/>
    </row>
    <row r="25602" spans="2:16">
      <c r="B25602" s="351"/>
      <c r="C25602" s="435"/>
      <c r="D25602" s="399"/>
      <c r="E25602" s="400"/>
      <c r="G25602" s="401"/>
      <c r="H25602" s="401"/>
      <c r="I25602" s="401"/>
      <c r="J25602" s="194"/>
      <c r="K25602" s="194"/>
      <c r="L25602" s="195"/>
      <c r="M25602" s="196"/>
      <c r="N25602" s="197"/>
      <c r="O25602" s="197"/>
      <c r="P25602" s="231"/>
    </row>
    <row r="25603" spans="2:16">
      <c r="B25603" s="351"/>
      <c r="C25603" s="435"/>
      <c r="D25603" s="399"/>
      <c r="E25603" s="400"/>
      <c r="G25603" s="401"/>
      <c r="H25603" s="401"/>
      <c r="I25603" s="401"/>
      <c r="J25603" s="194"/>
      <c r="K25603" s="194"/>
      <c r="L25603" s="195"/>
      <c r="M25603" s="196"/>
      <c r="N25603" s="197"/>
      <c r="O25603" s="197"/>
      <c r="P25603" s="231"/>
    </row>
    <row r="25604" spans="2:16">
      <c r="B25604" s="351"/>
      <c r="C25604" s="435"/>
      <c r="D25604" s="399"/>
      <c r="E25604" s="400"/>
      <c r="G25604" s="401"/>
      <c r="H25604" s="401"/>
      <c r="I25604" s="401"/>
      <c r="J25604" s="194"/>
      <c r="K25604" s="194"/>
      <c r="L25604" s="195"/>
      <c r="M25604" s="196"/>
      <c r="N25604" s="197"/>
      <c r="O25604" s="197"/>
      <c r="P25604" s="231"/>
    </row>
    <row r="25605" spans="2:16">
      <c r="B25605" s="351"/>
      <c r="C25605" s="435"/>
      <c r="D25605" s="399"/>
      <c r="E25605" s="400"/>
      <c r="G25605" s="401"/>
      <c r="H25605" s="401"/>
      <c r="I25605" s="401"/>
      <c r="J25605" s="194"/>
      <c r="K25605" s="194"/>
      <c r="L25605" s="195"/>
      <c r="M25605" s="196"/>
      <c r="N25605" s="197"/>
      <c r="O25605" s="197"/>
      <c r="P25605" s="231"/>
    </row>
    <row r="25606" spans="2:16">
      <c r="B25606" s="351"/>
      <c r="C25606" s="435"/>
      <c r="D25606" s="399"/>
      <c r="E25606" s="400"/>
      <c r="G25606" s="401"/>
      <c r="H25606" s="401"/>
      <c r="I25606" s="401"/>
      <c r="J25606" s="194"/>
      <c r="K25606" s="194"/>
      <c r="L25606" s="195"/>
      <c r="M25606" s="196"/>
      <c r="N25606" s="197"/>
      <c r="O25606" s="197"/>
      <c r="P25606" s="231"/>
    </row>
    <row r="25607" spans="2:16">
      <c r="B25607" s="351"/>
      <c r="C25607" s="435"/>
      <c r="D25607" s="399"/>
      <c r="E25607" s="400"/>
      <c r="G25607" s="401"/>
      <c r="H25607" s="401"/>
      <c r="I25607" s="401"/>
      <c r="J25607" s="194"/>
      <c r="K25607" s="194"/>
      <c r="L25607" s="195"/>
      <c r="M25607" s="196"/>
      <c r="N25607" s="197"/>
      <c r="O25607" s="197"/>
      <c r="P25607" s="231"/>
    </row>
    <row r="25608" spans="2:16">
      <c r="B25608" s="351"/>
      <c r="C25608" s="435"/>
      <c r="D25608" s="399"/>
      <c r="E25608" s="400"/>
      <c r="G25608" s="401"/>
      <c r="H25608" s="401"/>
      <c r="I25608" s="401"/>
      <c r="J25608" s="194"/>
      <c r="K25608" s="194"/>
      <c r="L25608" s="195"/>
      <c r="M25608" s="196"/>
      <c r="N25608" s="197"/>
      <c r="O25608" s="197"/>
      <c r="P25608" s="231"/>
    </row>
    <row r="25609" spans="2:16">
      <c r="B25609" s="351"/>
      <c r="C25609" s="435"/>
      <c r="D25609" s="399"/>
      <c r="E25609" s="400"/>
      <c r="G25609" s="401"/>
      <c r="H25609" s="401"/>
      <c r="I25609" s="401"/>
      <c r="J25609" s="194"/>
      <c r="K25609" s="194"/>
      <c r="L25609" s="195"/>
      <c r="M25609" s="196"/>
      <c r="N25609" s="197"/>
      <c r="O25609" s="197"/>
      <c r="P25609" s="231"/>
    </row>
    <row r="25610" spans="2:16">
      <c r="B25610" s="351"/>
      <c r="C25610" s="435"/>
      <c r="D25610" s="399"/>
      <c r="E25610" s="400"/>
      <c r="G25610" s="401"/>
      <c r="H25610" s="401"/>
      <c r="I25610" s="401"/>
      <c r="J25610" s="194"/>
      <c r="K25610" s="194"/>
      <c r="L25610" s="195"/>
      <c r="M25610" s="196"/>
      <c r="N25610" s="197"/>
      <c r="O25610" s="197"/>
      <c r="P25610" s="231"/>
    </row>
    <row r="25611" spans="2:16">
      <c r="B25611" s="351"/>
      <c r="C25611" s="435"/>
      <c r="D25611" s="399"/>
      <c r="E25611" s="400"/>
      <c r="G25611" s="401"/>
      <c r="H25611" s="401"/>
      <c r="I25611" s="401"/>
      <c r="J25611" s="194"/>
      <c r="K25611" s="194"/>
      <c r="L25611" s="195"/>
      <c r="M25611" s="196"/>
      <c r="N25611" s="197"/>
      <c r="O25611" s="197"/>
      <c r="P25611" s="231"/>
    </row>
    <row r="25612" spans="2:16">
      <c r="B25612" s="351"/>
      <c r="C25612" s="435"/>
      <c r="D25612" s="399"/>
      <c r="E25612" s="400"/>
      <c r="G25612" s="401"/>
      <c r="H25612" s="401"/>
      <c r="I25612" s="401"/>
      <c r="J25612" s="194"/>
      <c r="K25612" s="194"/>
      <c r="L25612" s="195"/>
      <c r="M25612" s="196"/>
      <c r="N25612" s="197"/>
      <c r="O25612" s="197"/>
      <c r="P25612" s="231"/>
    </row>
    <row r="25613" spans="2:16">
      <c r="B25613" s="351"/>
      <c r="C25613" s="435"/>
      <c r="D25613" s="399"/>
      <c r="E25613" s="400"/>
      <c r="G25613" s="401"/>
      <c r="H25613" s="401"/>
      <c r="I25613" s="401"/>
      <c r="J25613" s="194"/>
      <c r="K25613" s="194"/>
      <c r="L25613" s="195"/>
      <c r="M25613" s="196"/>
      <c r="N25613" s="197"/>
      <c r="O25613" s="197"/>
      <c r="P25613" s="231"/>
    </row>
    <row r="25614" spans="2:16">
      <c r="B25614" s="351"/>
      <c r="C25614" s="435"/>
      <c r="D25614" s="399"/>
      <c r="E25614" s="400"/>
      <c r="G25614" s="401"/>
      <c r="H25614" s="401"/>
      <c r="I25614" s="401"/>
      <c r="J25614" s="194"/>
      <c r="K25614" s="194"/>
      <c r="L25614" s="195"/>
      <c r="M25614" s="196"/>
      <c r="N25614" s="197"/>
      <c r="O25614" s="197"/>
      <c r="P25614" s="231"/>
    </row>
    <row r="25615" spans="2:16">
      <c r="B25615" s="351"/>
      <c r="C25615" s="435"/>
      <c r="D25615" s="399"/>
      <c r="E25615" s="400"/>
      <c r="G25615" s="401"/>
      <c r="H25615" s="401"/>
      <c r="I25615" s="401"/>
      <c r="J25615" s="194"/>
      <c r="K25615" s="194"/>
      <c r="L25615" s="195"/>
      <c r="M25615" s="196"/>
      <c r="N25615" s="197"/>
      <c r="O25615" s="197"/>
      <c r="P25615" s="231"/>
    </row>
    <row r="25616" spans="2:16">
      <c r="B25616" s="351"/>
      <c r="C25616" s="435"/>
      <c r="D25616" s="399"/>
      <c r="E25616" s="400"/>
      <c r="G25616" s="401"/>
      <c r="H25616" s="401"/>
      <c r="I25616" s="401"/>
      <c r="J25616" s="194"/>
      <c r="K25616" s="194"/>
      <c r="L25616" s="195"/>
      <c r="M25616" s="196"/>
      <c r="N25616" s="197"/>
      <c r="O25616" s="197"/>
      <c r="P25616" s="231"/>
    </row>
    <row r="25617" spans="2:16">
      <c r="B25617" s="351"/>
      <c r="C25617" s="435"/>
      <c r="D25617" s="399"/>
      <c r="E25617" s="400"/>
      <c r="G25617" s="401"/>
      <c r="H25617" s="401"/>
      <c r="I25617" s="401"/>
      <c r="J25617" s="194"/>
      <c r="K25617" s="194"/>
      <c r="L25617" s="195"/>
      <c r="M25617" s="196"/>
      <c r="N25617" s="197"/>
      <c r="O25617" s="197"/>
      <c r="P25617" s="231"/>
    </row>
    <row r="25618" spans="2:16">
      <c r="B25618" s="351"/>
      <c r="C25618" s="435"/>
      <c r="D25618" s="399"/>
      <c r="E25618" s="400"/>
      <c r="G25618" s="401"/>
      <c r="H25618" s="401"/>
      <c r="I25618" s="401"/>
      <c r="J25618" s="194"/>
      <c r="K25618" s="194"/>
      <c r="L25618" s="195"/>
      <c r="M25618" s="196"/>
      <c r="N25618" s="197"/>
      <c r="O25618" s="197"/>
      <c r="P25618" s="231"/>
    </row>
    <row r="25619" spans="2:16">
      <c r="B25619" s="351"/>
      <c r="C25619" s="435"/>
      <c r="D25619" s="399"/>
      <c r="E25619" s="400"/>
      <c r="G25619" s="401"/>
      <c r="H25619" s="401"/>
      <c r="I25619" s="401"/>
      <c r="J25619" s="194"/>
      <c r="K25619" s="194"/>
      <c r="L25619" s="195"/>
      <c r="M25619" s="196"/>
      <c r="N25619" s="197"/>
      <c r="O25619" s="197"/>
      <c r="P25619" s="231"/>
    </row>
    <row r="25620" spans="2:16">
      <c r="B25620" s="351"/>
      <c r="C25620" s="435"/>
      <c r="D25620" s="399"/>
      <c r="E25620" s="400"/>
      <c r="G25620" s="401"/>
      <c r="H25620" s="401"/>
      <c r="I25620" s="401"/>
      <c r="J25620" s="194"/>
      <c r="K25620" s="194"/>
      <c r="L25620" s="195"/>
      <c r="M25620" s="196"/>
      <c r="N25620" s="197"/>
      <c r="O25620" s="197"/>
      <c r="P25620" s="231"/>
    </row>
    <row r="25621" spans="2:16">
      <c r="B25621" s="351"/>
      <c r="C25621" s="435"/>
      <c r="D25621" s="399"/>
      <c r="E25621" s="400"/>
      <c r="G25621" s="401"/>
      <c r="H25621" s="401"/>
      <c r="I25621" s="401"/>
      <c r="J25621" s="194"/>
      <c r="K25621" s="194"/>
      <c r="L25621" s="195"/>
      <c r="M25621" s="196"/>
      <c r="N25621" s="197"/>
      <c r="O25621" s="197"/>
      <c r="P25621" s="231"/>
    </row>
    <row r="25622" spans="2:16">
      <c r="B25622" s="351"/>
      <c r="C25622" s="435"/>
      <c r="D25622" s="399"/>
      <c r="E25622" s="400"/>
      <c r="G25622" s="401"/>
      <c r="H25622" s="401"/>
      <c r="I25622" s="401"/>
      <c r="J25622" s="194"/>
      <c r="K25622" s="194"/>
      <c r="L25622" s="195"/>
      <c r="M25622" s="196"/>
      <c r="N25622" s="197"/>
      <c r="O25622" s="197"/>
      <c r="P25622" s="231"/>
    </row>
    <row r="25623" spans="2:16">
      <c r="B25623" s="351"/>
      <c r="C25623" s="435"/>
      <c r="D25623" s="399"/>
      <c r="E25623" s="400"/>
      <c r="G25623" s="401"/>
      <c r="H25623" s="401"/>
      <c r="I25623" s="401"/>
      <c r="J25623" s="194"/>
      <c r="K25623" s="194"/>
      <c r="L25623" s="195"/>
      <c r="M25623" s="196"/>
      <c r="N25623" s="197"/>
      <c r="O25623" s="197"/>
      <c r="P25623" s="231"/>
    </row>
    <row r="25624" spans="2:16">
      <c r="B25624" s="351"/>
      <c r="C25624" s="435"/>
      <c r="D25624" s="399"/>
      <c r="E25624" s="400"/>
      <c r="G25624" s="401"/>
      <c r="H25624" s="401"/>
      <c r="I25624" s="401"/>
      <c r="J25624" s="194"/>
      <c r="K25624" s="194"/>
      <c r="L25624" s="195"/>
      <c r="M25624" s="196"/>
      <c r="N25624" s="197"/>
      <c r="O25624" s="197"/>
      <c r="P25624" s="231"/>
    </row>
    <row r="25625" spans="2:16">
      <c r="B25625" s="351"/>
      <c r="C25625" s="435"/>
      <c r="D25625" s="399"/>
      <c r="E25625" s="400"/>
      <c r="G25625" s="401"/>
      <c r="H25625" s="401"/>
      <c r="I25625" s="401"/>
      <c r="J25625" s="194"/>
      <c r="K25625" s="194"/>
      <c r="L25625" s="195"/>
      <c r="M25625" s="196"/>
      <c r="N25625" s="197"/>
      <c r="O25625" s="197"/>
      <c r="P25625" s="231"/>
    </row>
    <row r="25626" spans="2:16">
      <c r="B25626" s="351"/>
      <c r="C25626" s="435"/>
      <c r="D25626" s="399"/>
      <c r="E25626" s="400"/>
      <c r="G25626" s="401"/>
      <c r="H25626" s="401"/>
      <c r="I25626" s="401"/>
      <c r="J25626" s="194"/>
      <c r="K25626" s="194"/>
      <c r="L25626" s="195"/>
      <c r="M25626" s="196"/>
      <c r="N25626" s="197"/>
      <c r="O25626" s="197"/>
      <c r="P25626" s="231"/>
    </row>
    <row r="25627" spans="2:16">
      <c r="B25627" s="351"/>
      <c r="C25627" s="435"/>
      <c r="D25627" s="399"/>
      <c r="E25627" s="400"/>
      <c r="G25627" s="401"/>
      <c r="H25627" s="401"/>
      <c r="I25627" s="401"/>
      <c r="J25627" s="194"/>
      <c r="K25627" s="194"/>
      <c r="L25627" s="195"/>
      <c r="M25627" s="196"/>
      <c r="N25627" s="197"/>
      <c r="O25627" s="197"/>
      <c r="P25627" s="231"/>
    </row>
    <row r="25628" spans="2:16">
      <c r="B25628" s="351"/>
      <c r="C25628" s="435"/>
      <c r="D25628" s="399"/>
      <c r="E25628" s="400"/>
      <c r="G25628" s="401"/>
      <c r="H25628" s="401"/>
      <c r="I25628" s="401"/>
      <c r="J25628" s="194"/>
      <c r="K25628" s="194"/>
      <c r="L25628" s="195"/>
      <c r="M25628" s="196"/>
      <c r="N25628" s="197"/>
      <c r="O25628" s="197"/>
      <c r="P25628" s="231"/>
    </row>
    <row r="25629" spans="2:16">
      <c r="B25629" s="351"/>
      <c r="C25629" s="435"/>
      <c r="D25629" s="399"/>
      <c r="E25629" s="400"/>
      <c r="G25629" s="401"/>
      <c r="H25629" s="401"/>
      <c r="I25629" s="401"/>
      <c r="J25629" s="194"/>
      <c r="K25629" s="194"/>
      <c r="L25629" s="195"/>
      <c r="M25629" s="196"/>
      <c r="N25629" s="197"/>
      <c r="O25629" s="197"/>
      <c r="P25629" s="231"/>
    </row>
    <row r="25630" spans="2:16">
      <c r="B25630" s="402"/>
      <c r="C25630" s="435"/>
      <c r="D25630" s="404"/>
      <c r="E25630" s="405"/>
      <c r="G25630" s="406"/>
      <c r="H25630" s="406"/>
      <c r="I25630" s="406"/>
      <c r="J25630" s="194"/>
      <c r="K25630" s="194"/>
      <c r="L25630" s="195"/>
      <c r="M25630" s="196"/>
      <c r="N25630" s="197"/>
      <c r="O25630" s="197"/>
      <c r="P25630" s="221"/>
    </row>
    <row r="25631" spans="2:16">
      <c r="B25631" s="351"/>
      <c r="C25631" s="435"/>
      <c r="D25631" s="399"/>
      <c r="E25631" s="400"/>
      <c r="G25631" s="401"/>
      <c r="H25631" s="401"/>
      <c r="I25631" s="401"/>
      <c r="J25631" s="194"/>
      <c r="K25631" s="194"/>
      <c r="L25631" s="195"/>
      <c r="M25631" s="196"/>
      <c r="N25631" s="197"/>
      <c r="O25631" s="197"/>
      <c r="P25631" s="231"/>
    </row>
    <row r="25632" spans="2:16">
      <c r="B25632" s="351"/>
      <c r="C25632" s="435"/>
      <c r="D25632" s="399"/>
      <c r="E25632" s="400"/>
      <c r="G25632" s="401"/>
      <c r="H25632" s="401"/>
      <c r="I25632" s="401"/>
      <c r="J25632" s="194"/>
      <c r="K25632" s="194"/>
      <c r="L25632" s="195"/>
      <c r="M25632" s="196"/>
      <c r="N25632" s="197"/>
      <c r="O25632" s="197"/>
      <c r="P25632" s="231"/>
    </row>
    <row r="25633" spans="2:16">
      <c r="B25633" s="351"/>
      <c r="C25633" s="435"/>
      <c r="D25633" s="399"/>
      <c r="E25633" s="400"/>
      <c r="G25633" s="401"/>
      <c r="H25633" s="401"/>
      <c r="I25633" s="401"/>
      <c r="J25633" s="194"/>
      <c r="K25633" s="194"/>
      <c r="L25633" s="195"/>
      <c r="M25633" s="196"/>
      <c r="N25633" s="197"/>
      <c r="O25633" s="197"/>
      <c r="P25633" s="231"/>
    </row>
    <row r="25634" spans="2:16">
      <c r="B25634" s="351"/>
      <c r="C25634" s="435"/>
      <c r="D25634" s="399"/>
      <c r="E25634" s="400"/>
      <c r="G25634" s="401"/>
      <c r="H25634" s="401"/>
      <c r="I25634" s="401"/>
      <c r="J25634" s="194"/>
      <c r="K25634" s="194"/>
      <c r="L25634" s="195"/>
      <c r="M25634" s="196"/>
      <c r="N25634" s="197"/>
      <c r="O25634" s="197"/>
      <c r="P25634" s="231"/>
    </row>
    <row r="25635" spans="2:16">
      <c r="B25635" s="351"/>
      <c r="C25635" s="435"/>
      <c r="D25635" s="399"/>
      <c r="E25635" s="400"/>
      <c r="G25635" s="401"/>
      <c r="H25635" s="401"/>
      <c r="I25635" s="401"/>
      <c r="J25635" s="194"/>
      <c r="K25635" s="194"/>
      <c r="L25635" s="195"/>
      <c r="M25635" s="196"/>
      <c r="N25635" s="197"/>
      <c r="O25635" s="197"/>
      <c r="P25635" s="231"/>
    </row>
    <row r="25636" spans="2:16">
      <c r="B25636" s="351"/>
      <c r="C25636" s="435"/>
      <c r="D25636" s="399"/>
      <c r="E25636" s="400"/>
      <c r="G25636" s="401"/>
      <c r="H25636" s="401"/>
      <c r="I25636" s="401"/>
      <c r="J25636" s="194"/>
      <c r="K25636" s="194"/>
      <c r="L25636" s="195"/>
      <c r="M25636" s="196"/>
      <c r="N25636" s="197"/>
      <c r="O25636" s="197"/>
      <c r="P25636" s="231"/>
    </row>
    <row r="25637" spans="2:16">
      <c r="B25637" s="351"/>
      <c r="C25637" s="435"/>
      <c r="D25637" s="399"/>
      <c r="E25637" s="400"/>
      <c r="G25637" s="401"/>
      <c r="H25637" s="401"/>
      <c r="I25637" s="401"/>
      <c r="J25637" s="194"/>
      <c r="K25637" s="194"/>
      <c r="L25637" s="195"/>
      <c r="M25637" s="196"/>
      <c r="N25637" s="197"/>
      <c r="O25637" s="197"/>
      <c r="P25637" s="231"/>
    </row>
    <row r="25638" spans="2:16">
      <c r="B25638" s="351"/>
      <c r="C25638" s="435"/>
      <c r="D25638" s="399"/>
      <c r="E25638" s="400"/>
      <c r="G25638" s="401"/>
      <c r="H25638" s="401"/>
      <c r="I25638" s="401"/>
      <c r="J25638" s="194"/>
      <c r="K25638" s="194"/>
      <c r="L25638" s="195"/>
      <c r="M25638" s="196"/>
      <c r="N25638" s="197"/>
      <c r="O25638" s="197"/>
      <c r="P25638" s="231"/>
    </row>
    <row r="25639" spans="2:16">
      <c r="B25639" s="351"/>
      <c r="C25639" s="435"/>
      <c r="D25639" s="399"/>
      <c r="E25639" s="400"/>
      <c r="G25639" s="401"/>
      <c r="H25639" s="401"/>
      <c r="I25639" s="401"/>
      <c r="J25639" s="194"/>
      <c r="K25639" s="194"/>
      <c r="L25639" s="195"/>
      <c r="M25639" s="196"/>
      <c r="N25639" s="197"/>
      <c r="O25639" s="197"/>
      <c r="P25639" s="231"/>
    </row>
    <row r="25640" spans="2:16">
      <c r="B25640" s="351"/>
      <c r="C25640" s="435"/>
      <c r="D25640" s="399"/>
      <c r="E25640" s="400"/>
      <c r="G25640" s="401"/>
      <c r="H25640" s="401"/>
      <c r="I25640" s="401"/>
      <c r="J25640" s="194"/>
      <c r="K25640" s="194"/>
      <c r="L25640" s="195"/>
      <c r="M25640" s="196"/>
      <c r="N25640" s="197"/>
      <c r="O25640" s="197"/>
      <c r="P25640" s="231"/>
    </row>
    <row r="25641" spans="2:16">
      <c r="B25641" s="351"/>
      <c r="C25641" s="435"/>
      <c r="D25641" s="399"/>
      <c r="E25641" s="400"/>
      <c r="G25641" s="401"/>
      <c r="H25641" s="401"/>
      <c r="I25641" s="401"/>
      <c r="J25641" s="194"/>
      <c r="K25641" s="194"/>
      <c r="L25641" s="195"/>
      <c r="M25641" s="196"/>
      <c r="N25641" s="197"/>
      <c r="O25641" s="197"/>
      <c r="P25641" s="231"/>
    </row>
    <row r="25642" spans="2:16">
      <c r="B25642" s="351"/>
      <c r="C25642" s="435"/>
      <c r="D25642" s="399"/>
      <c r="E25642" s="400"/>
      <c r="G25642" s="401"/>
      <c r="H25642" s="401"/>
      <c r="I25642" s="401"/>
      <c r="J25642" s="194"/>
      <c r="K25642" s="194"/>
      <c r="L25642" s="195"/>
      <c r="M25642" s="196"/>
      <c r="N25642" s="197"/>
      <c r="O25642" s="197"/>
      <c r="P25642" s="231"/>
    </row>
    <row r="25643" spans="2:16">
      <c r="B25643" s="351"/>
      <c r="C25643" s="435"/>
      <c r="D25643" s="399"/>
      <c r="E25643" s="400"/>
      <c r="G25643" s="401"/>
      <c r="H25643" s="401"/>
      <c r="I25643" s="401"/>
      <c r="J25643" s="194"/>
      <c r="K25643" s="194"/>
      <c r="L25643" s="195"/>
      <c r="M25643" s="196"/>
      <c r="N25643" s="197"/>
      <c r="O25643" s="197"/>
      <c r="P25643" s="231"/>
    </row>
    <row r="25644" spans="2:16">
      <c r="B25644" s="351"/>
      <c r="C25644" s="435"/>
      <c r="D25644" s="399"/>
      <c r="E25644" s="400"/>
      <c r="G25644" s="401"/>
      <c r="H25644" s="401"/>
      <c r="I25644" s="401"/>
      <c r="J25644" s="194"/>
      <c r="K25644" s="194"/>
      <c r="L25644" s="195"/>
      <c r="M25644" s="196"/>
      <c r="N25644" s="197"/>
      <c r="O25644" s="197"/>
      <c r="P25644" s="231"/>
    </row>
    <row r="25645" spans="2:16">
      <c r="B25645" s="351"/>
      <c r="C25645" s="435"/>
      <c r="D25645" s="399"/>
      <c r="E25645" s="400"/>
      <c r="G25645" s="401"/>
      <c r="H25645" s="401"/>
      <c r="I25645" s="401"/>
      <c r="J25645" s="194"/>
      <c r="K25645" s="194"/>
      <c r="L25645" s="195"/>
      <c r="M25645" s="196"/>
      <c r="N25645" s="197"/>
      <c r="O25645" s="197"/>
      <c r="P25645" s="231"/>
    </row>
    <row r="25646" spans="2:16">
      <c r="B25646" s="351"/>
      <c r="C25646" s="435"/>
      <c r="D25646" s="399"/>
      <c r="E25646" s="400"/>
      <c r="G25646" s="401"/>
      <c r="H25646" s="401"/>
      <c r="I25646" s="401"/>
      <c r="J25646" s="194"/>
      <c r="K25646" s="194"/>
      <c r="L25646" s="195"/>
      <c r="M25646" s="196"/>
      <c r="N25646" s="197"/>
      <c r="O25646" s="197"/>
      <c r="P25646" s="231"/>
    </row>
    <row r="25647" spans="2:16">
      <c r="B25647" s="351"/>
      <c r="C25647" s="435"/>
      <c r="D25647" s="399"/>
      <c r="E25647" s="400"/>
      <c r="G25647" s="401"/>
      <c r="H25647" s="401"/>
      <c r="I25647" s="401"/>
      <c r="J25647" s="194"/>
      <c r="K25647" s="194"/>
      <c r="L25647" s="195"/>
      <c r="M25647" s="196"/>
      <c r="N25647" s="197"/>
      <c r="O25647" s="197"/>
      <c r="P25647" s="231"/>
    </row>
    <row r="25648" spans="2:16">
      <c r="B25648" s="351"/>
      <c r="C25648" s="435"/>
      <c r="D25648" s="399"/>
      <c r="E25648" s="400"/>
      <c r="G25648" s="401"/>
      <c r="H25648" s="401"/>
      <c r="I25648" s="401"/>
      <c r="J25648" s="194"/>
      <c r="K25648" s="194"/>
      <c r="L25648" s="195"/>
      <c r="M25648" s="196"/>
      <c r="N25648" s="197"/>
      <c r="O25648" s="197"/>
      <c r="P25648" s="231"/>
    </row>
    <row r="25649" spans="2:16">
      <c r="B25649" s="351"/>
      <c r="C25649" s="435"/>
      <c r="D25649" s="399"/>
      <c r="E25649" s="400"/>
      <c r="G25649" s="401"/>
      <c r="H25649" s="401"/>
      <c r="I25649" s="401"/>
      <c r="J25649" s="194"/>
      <c r="K25649" s="194"/>
      <c r="L25649" s="195"/>
      <c r="M25649" s="196"/>
      <c r="N25649" s="197"/>
      <c r="O25649" s="197"/>
      <c r="P25649" s="231"/>
    </row>
    <row r="25650" spans="2:16">
      <c r="B25650" s="351"/>
      <c r="C25650" s="435"/>
      <c r="D25650" s="399"/>
      <c r="E25650" s="400"/>
      <c r="G25650" s="401"/>
      <c r="H25650" s="401"/>
      <c r="I25650" s="401"/>
      <c r="J25650" s="194"/>
      <c r="K25650" s="194"/>
      <c r="L25650" s="195"/>
      <c r="M25650" s="196"/>
      <c r="N25650" s="197"/>
      <c r="O25650" s="197"/>
      <c r="P25650" s="231"/>
    </row>
    <row r="25651" spans="2:16">
      <c r="B25651" s="351"/>
      <c r="C25651" s="435"/>
      <c r="D25651" s="399"/>
      <c r="E25651" s="400"/>
      <c r="G25651" s="401"/>
      <c r="H25651" s="401"/>
      <c r="I25651" s="401"/>
      <c r="J25651" s="194"/>
      <c r="K25651" s="194"/>
      <c r="L25651" s="195"/>
      <c r="M25651" s="196"/>
      <c r="N25651" s="197"/>
      <c r="O25651" s="197"/>
      <c r="P25651" s="231"/>
    </row>
    <row r="25652" spans="2:16">
      <c r="B25652" s="351"/>
      <c r="C25652" s="435"/>
      <c r="D25652" s="399"/>
      <c r="E25652" s="400"/>
      <c r="G25652" s="401"/>
      <c r="H25652" s="401"/>
      <c r="I25652" s="401"/>
      <c r="J25652" s="194"/>
      <c r="K25652" s="194"/>
      <c r="L25652" s="195"/>
      <c r="M25652" s="196"/>
      <c r="N25652" s="197"/>
      <c r="O25652" s="197"/>
      <c r="P25652" s="231"/>
    </row>
    <row r="25653" spans="2:16">
      <c r="B25653" s="351"/>
      <c r="C25653" s="435"/>
      <c r="D25653" s="399"/>
      <c r="E25653" s="400"/>
      <c r="G25653" s="401"/>
      <c r="H25653" s="401"/>
      <c r="I25653" s="401"/>
      <c r="J25653" s="194"/>
      <c r="K25653" s="194"/>
      <c r="L25653" s="195"/>
      <c r="M25653" s="196"/>
      <c r="N25653" s="197"/>
      <c r="O25653" s="197"/>
      <c r="P25653" s="231"/>
    </row>
    <row r="25654" spans="2:16">
      <c r="B25654" s="351"/>
      <c r="C25654" s="435"/>
      <c r="D25654" s="399"/>
      <c r="E25654" s="400"/>
      <c r="G25654" s="401"/>
      <c r="H25654" s="401"/>
      <c r="I25654" s="401"/>
      <c r="J25654" s="194"/>
      <c r="K25654" s="194"/>
      <c r="L25654" s="195"/>
      <c r="M25654" s="196"/>
      <c r="N25654" s="197"/>
      <c r="O25654" s="197"/>
      <c r="P25654" s="231"/>
    </row>
    <row r="25655" spans="2:16">
      <c r="B25655" s="351"/>
      <c r="C25655" s="435"/>
      <c r="D25655" s="399"/>
      <c r="E25655" s="400"/>
      <c r="G25655" s="401"/>
      <c r="H25655" s="401"/>
      <c r="I25655" s="401"/>
      <c r="J25655" s="194"/>
      <c r="K25655" s="194"/>
      <c r="L25655" s="195"/>
      <c r="M25655" s="196"/>
      <c r="N25655" s="197"/>
      <c r="O25655" s="197"/>
      <c r="P25655" s="231"/>
    </row>
    <row r="25656" spans="2:16">
      <c r="B25656" s="351"/>
      <c r="C25656" s="435"/>
      <c r="D25656" s="399"/>
      <c r="E25656" s="400"/>
      <c r="G25656" s="401"/>
      <c r="H25656" s="401"/>
      <c r="I25656" s="401"/>
      <c r="J25656" s="194"/>
      <c r="K25656" s="194"/>
      <c r="L25656" s="195"/>
      <c r="M25656" s="196"/>
      <c r="N25656" s="197"/>
      <c r="O25656" s="197"/>
      <c r="P25656" s="231"/>
    </row>
    <row r="25657" spans="2:16">
      <c r="B25657" s="351"/>
      <c r="C25657" s="435"/>
      <c r="D25657" s="399"/>
      <c r="E25657" s="400"/>
      <c r="G25657" s="401"/>
      <c r="H25657" s="401"/>
      <c r="I25657" s="401"/>
      <c r="J25657" s="194"/>
      <c r="K25657" s="194"/>
      <c r="L25657" s="195"/>
      <c r="M25657" s="196"/>
      <c r="N25657" s="197"/>
      <c r="O25657" s="197"/>
      <c r="P25657" s="231"/>
    </row>
    <row r="25658" spans="2:16">
      <c r="B25658" s="351"/>
      <c r="C25658" s="435"/>
      <c r="D25658" s="399"/>
      <c r="E25658" s="400"/>
      <c r="G25658" s="401"/>
      <c r="H25658" s="401"/>
      <c r="I25658" s="401"/>
      <c r="J25658" s="194"/>
      <c r="K25658" s="194"/>
      <c r="L25658" s="195"/>
      <c r="M25658" s="196"/>
      <c r="N25658" s="197"/>
      <c r="O25658" s="197"/>
      <c r="P25658" s="231"/>
    </row>
    <row r="25659" spans="2:16">
      <c r="B25659" s="351"/>
      <c r="C25659" s="435"/>
      <c r="D25659" s="399"/>
      <c r="E25659" s="400"/>
      <c r="G25659" s="401"/>
      <c r="H25659" s="401"/>
      <c r="I25659" s="401"/>
      <c r="J25659" s="194"/>
      <c r="K25659" s="194"/>
      <c r="L25659" s="195"/>
      <c r="M25659" s="196"/>
      <c r="N25659" s="197"/>
      <c r="O25659" s="197"/>
      <c r="P25659" s="231"/>
    </row>
    <row r="25660" spans="2:16">
      <c r="B25660" s="351"/>
      <c r="C25660" s="435"/>
      <c r="D25660" s="399"/>
      <c r="E25660" s="400"/>
      <c r="G25660" s="401"/>
      <c r="H25660" s="401"/>
      <c r="I25660" s="401"/>
      <c r="J25660" s="194"/>
      <c r="K25660" s="194"/>
      <c r="L25660" s="195"/>
      <c r="M25660" s="196"/>
      <c r="N25660" s="197"/>
      <c r="O25660" s="197"/>
      <c r="P25660" s="231"/>
    </row>
    <row r="25661" spans="2:16">
      <c r="B25661" s="351"/>
      <c r="C25661" s="435"/>
      <c r="D25661" s="399"/>
      <c r="E25661" s="400"/>
      <c r="G25661" s="401"/>
      <c r="H25661" s="401"/>
      <c r="I25661" s="401"/>
      <c r="J25661" s="194"/>
      <c r="K25661" s="194"/>
      <c r="L25661" s="195"/>
      <c r="M25661" s="196"/>
      <c r="N25661" s="197"/>
      <c r="O25661" s="197"/>
      <c r="P25661" s="231"/>
    </row>
    <row r="25662" spans="2:16">
      <c r="B25662" s="351"/>
      <c r="C25662" s="435"/>
      <c r="D25662" s="399"/>
      <c r="E25662" s="400"/>
      <c r="G25662" s="401"/>
      <c r="H25662" s="401"/>
      <c r="I25662" s="401"/>
      <c r="J25662" s="194"/>
      <c r="K25662" s="194"/>
      <c r="L25662" s="195"/>
      <c r="M25662" s="196"/>
      <c r="N25662" s="197"/>
      <c r="O25662" s="197"/>
      <c r="P25662" s="231"/>
    </row>
    <row r="25663" spans="2:16">
      <c r="B25663" s="351"/>
      <c r="C25663" s="435"/>
      <c r="D25663" s="399"/>
      <c r="E25663" s="400"/>
      <c r="G25663" s="401"/>
      <c r="H25663" s="401"/>
      <c r="I25663" s="401"/>
      <c r="J25663" s="194"/>
      <c r="K25663" s="194"/>
      <c r="L25663" s="195"/>
      <c r="M25663" s="196"/>
      <c r="N25663" s="197"/>
      <c r="O25663" s="197"/>
      <c r="P25663" s="231"/>
    </row>
    <row r="25664" spans="2:16">
      <c r="B25664" s="351"/>
      <c r="C25664" s="435"/>
      <c r="D25664" s="399"/>
      <c r="E25664" s="400"/>
      <c r="G25664" s="401"/>
      <c r="H25664" s="401"/>
      <c r="I25664" s="401"/>
      <c r="J25664" s="194"/>
      <c r="K25664" s="194"/>
      <c r="L25664" s="195"/>
      <c r="M25664" s="196"/>
      <c r="N25664" s="197"/>
      <c r="O25664" s="197"/>
      <c r="P25664" s="231"/>
    </row>
    <row r="25665" spans="2:16">
      <c r="B25665" s="351"/>
      <c r="C25665" s="435"/>
      <c r="D25665" s="399"/>
      <c r="E25665" s="400"/>
      <c r="G25665" s="401"/>
      <c r="H25665" s="401"/>
      <c r="I25665" s="401"/>
      <c r="J25665" s="194"/>
      <c r="K25665" s="194"/>
      <c r="L25665" s="195"/>
      <c r="M25665" s="196"/>
      <c r="N25665" s="197"/>
      <c r="O25665" s="197"/>
      <c r="P25665" s="231"/>
    </row>
    <row r="25666" spans="2:16">
      <c r="B25666" s="351"/>
      <c r="C25666" s="435"/>
      <c r="D25666" s="399"/>
      <c r="E25666" s="400"/>
      <c r="G25666" s="401"/>
      <c r="H25666" s="401"/>
      <c r="I25666" s="401"/>
      <c r="J25666" s="194"/>
      <c r="K25666" s="194"/>
      <c r="L25666" s="195"/>
      <c r="M25666" s="196"/>
      <c r="N25666" s="197"/>
      <c r="O25666" s="197"/>
      <c r="P25666" s="231"/>
    </row>
    <row r="25667" spans="2:16">
      <c r="B25667" s="351"/>
      <c r="C25667" s="435"/>
      <c r="D25667" s="399"/>
      <c r="E25667" s="400"/>
      <c r="G25667" s="401"/>
      <c r="H25667" s="401"/>
      <c r="I25667" s="401"/>
      <c r="J25667" s="194"/>
      <c r="K25667" s="194"/>
      <c r="L25667" s="195"/>
      <c r="M25667" s="196"/>
      <c r="N25667" s="197"/>
      <c r="O25667" s="197"/>
      <c r="P25667" s="231"/>
    </row>
    <row r="25668" spans="2:16">
      <c r="B25668" s="351"/>
      <c r="C25668" s="435"/>
      <c r="D25668" s="399"/>
      <c r="E25668" s="400"/>
      <c r="G25668" s="401"/>
      <c r="H25668" s="401"/>
      <c r="I25668" s="401"/>
      <c r="J25668" s="194"/>
      <c r="K25668" s="194"/>
      <c r="L25668" s="195"/>
      <c r="M25668" s="196"/>
      <c r="N25668" s="197"/>
      <c r="O25668" s="197"/>
      <c r="P25668" s="231"/>
    </row>
    <row r="25669" spans="2:16">
      <c r="B25669" s="351"/>
      <c r="C25669" s="435"/>
      <c r="D25669" s="399"/>
      <c r="E25669" s="400"/>
      <c r="G25669" s="401"/>
      <c r="H25669" s="401"/>
      <c r="I25669" s="401"/>
      <c r="J25669" s="194"/>
      <c r="K25669" s="194"/>
      <c r="L25669" s="195"/>
      <c r="M25669" s="196"/>
      <c r="N25669" s="197"/>
      <c r="O25669" s="197"/>
      <c r="P25669" s="231"/>
    </row>
    <row r="25670" spans="2:16">
      <c r="B25670" s="351"/>
      <c r="C25670" s="435"/>
      <c r="D25670" s="399"/>
      <c r="E25670" s="400"/>
      <c r="G25670" s="401"/>
      <c r="H25670" s="401"/>
      <c r="I25670" s="401"/>
      <c r="J25670" s="194"/>
      <c r="K25670" s="194"/>
      <c r="L25670" s="195"/>
      <c r="M25670" s="196"/>
      <c r="N25670" s="197"/>
      <c r="O25670" s="197"/>
      <c r="P25670" s="231"/>
    </row>
    <row r="25671" spans="2:16">
      <c r="B25671" s="351"/>
      <c r="C25671" s="435"/>
      <c r="D25671" s="399"/>
      <c r="E25671" s="400"/>
      <c r="G25671" s="401"/>
      <c r="H25671" s="401"/>
      <c r="I25671" s="401"/>
      <c r="J25671" s="194"/>
      <c r="K25671" s="194"/>
      <c r="L25671" s="195"/>
      <c r="M25671" s="196"/>
      <c r="N25671" s="197"/>
      <c r="O25671" s="197"/>
      <c r="P25671" s="231"/>
    </row>
    <row r="25672" spans="2:16">
      <c r="B25672" s="351"/>
      <c r="C25672" s="435"/>
      <c r="D25672" s="399"/>
      <c r="E25672" s="400"/>
      <c r="G25672" s="401"/>
      <c r="H25672" s="401"/>
      <c r="I25672" s="401"/>
      <c r="J25672" s="194"/>
      <c r="K25672" s="194"/>
      <c r="L25672" s="195"/>
      <c r="M25672" s="196"/>
      <c r="N25672" s="197"/>
      <c r="O25672" s="197"/>
      <c r="P25672" s="231"/>
    </row>
    <row r="25673" spans="2:16">
      <c r="B25673" s="351"/>
      <c r="C25673" s="435"/>
      <c r="D25673" s="399"/>
      <c r="E25673" s="400"/>
      <c r="G25673" s="401"/>
      <c r="H25673" s="401"/>
      <c r="I25673" s="401"/>
      <c r="J25673" s="194"/>
      <c r="K25673" s="194"/>
      <c r="L25673" s="195"/>
      <c r="M25673" s="196"/>
      <c r="N25673" s="197"/>
      <c r="O25673" s="197"/>
      <c r="P25673" s="231"/>
    </row>
    <row r="25674" spans="2:16">
      <c r="B25674" s="351"/>
      <c r="C25674" s="435"/>
      <c r="D25674" s="399"/>
      <c r="E25674" s="400"/>
      <c r="G25674" s="401"/>
      <c r="H25674" s="401"/>
      <c r="I25674" s="401"/>
      <c r="J25674" s="194"/>
      <c r="K25674" s="194"/>
      <c r="L25674" s="195"/>
      <c r="M25674" s="196"/>
      <c r="N25674" s="197"/>
      <c r="O25674" s="197"/>
      <c r="P25674" s="231"/>
    </row>
    <row r="25675" spans="2:16">
      <c r="B25675" s="351"/>
      <c r="C25675" s="435"/>
      <c r="D25675" s="399"/>
      <c r="E25675" s="400"/>
      <c r="G25675" s="401"/>
      <c r="H25675" s="401"/>
      <c r="I25675" s="401"/>
      <c r="J25675" s="194"/>
      <c r="K25675" s="194"/>
      <c r="L25675" s="195"/>
      <c r="M25675" s="196"/>
      <c r="N25675" s="197"/>
      <c r="O25675" s="197"/>
      <c r="P25675" s="231"/>
    </row>
    <row r="25676" spans="2:16">
      <c r="B25676" s="351"/>
      <c r="C25676" s="435"/>
      <c r="D25676" s="399"/>
      <c r="E25676" s="400"/>
      <c r="G25676" s="401"/>
      <c r="H25676" s="401"/>
      <c r="I25676" s="401"/>
      <c r="J25676" s="194"/>
      <c r="K25676" s="194"/>
      <c r="L25676" s="195"/>
      <c r="M25676" s="196"/>
      <c r="N25676" s="197"/>
      <c r="O25676" s="197"/>
      <c r="P25676" s="231"/>
    </row>
    <row r="25677" spans="2:16">
      <c r="B25677" s="351"/>
      <c r="C25677" s="435"/>
      <c r="D25677" s="399"/>
      <c r="E25677" s="400"/>
      <c r="G25677" s="401"/>
      <c r="H25677" s="401"/>
      <c r="I25677" s="401"/>
      <c r="J25677" s="194"/>
      <c r="K25677" s="194"/>
      <c r="L25677" s="195"/>
      <c r="M25677" s="196"/>
      <c r="N25677" s="197"/>
      <c r="O25677" s="197"/>
      <c r="P25677" s="231"/>
    </row>
    <row r="25678" spans="2:16">
      <c r="B25678" s="351"/>
      <c r="C25678" s="435"/>
      <c r="D25678" s="399"/>
      <c r="E25678" s="400"/>
      <c r="G25678" s="401"/>
      <c r="H25678" s="401"/>
      <c r="I25678" s="401"/>
      <c r="J25678" s="194"/>
      <c r="K25678" s="194"/>
      <c r="L25678" s="195"/>
      <c r="M25678" s="196"/>
      <c r="N25678" s="197"/>
      <c r="O25678" s="197"/>
      <c r="P25678" s="231"/>
    </row>
    <row r="25679" spans="2:16">
      <c r="B25679" s="351"/>
      <c r="C25679" s="435"/>
      <c r="D25679" s="399"/>
      <c r="E25679" s="400"/>
      <c r="G25679" s="401"/>
      <c r="H25679" s="401"/>
      <c r="I25679" s="401"/>
      <c r="J25679" s="194"/>
      <c r="K25679" s="194"/>
      <c r="L25679" s="195"/>
      <c r="M25679" s="196"/>
      <c r="N25679" s="197"/>
      <c r="O25679" s="197"/>
      <c r="P25679" s="231"/>
    </row>
    <row r="25680" spans="2:16">
      <c r="B25680" s="351"/>
      <c r="C25680" s="435"/>
      <c r="D25680" s="399"/>
      <c r="E25680" s="400"/>
      <c r="G25680" s="401"/>
      <c r="H25680" s="401"/>
      <c r="I25680" s="401"/>
      <c r="J25680" s="194"/>
      <c r="K25680" s="194"/>
      <c r="L25680" s="195"/>
      <c r="M25680" s="196"/>
      <c r="N25680" s="197"/>
      <c r="O25680" s="197"/>
      <c r="P25680" s="231"/>
    </row>
    <row r="25681" spans="2:16">
      <c r="B25681" s="351"/>
      <c r="C25681" s="435"/>
      <c r="D25681" s="399"/>
      <c r="E25681" s="400"/>
      <c r="G25681" s="401"/>
      <c r="H25681" s="401"/>
      <c r="I25681" s="401"/>
      <c r="J25681" s="194"/>
      <c r="K25681" s="194"/>
      <c r="L25681" s="195"/>
      <c r="M25681" s="196"/>
      <c r="N25681" s="197"/>
      <c r="O25681" s="197"/>
      <c r="P25681" s="231"/>
    </row>
    <row r="25682" spans="2:16">
      <c r="B25682" s="351"/>
      <c r="C25682" s="435"/>
      <c r="D25682" s="399"/>
      <c r="E25682" s="400"/>
      <c r="G25682" s="401"/>
      <c r="H25682" s="401"/>
      <c r="I25682" s="401"/>
      <c r="J25682" s="194"/>
      <c r="K25682" s="194"/>
      <c r="L25682" s="195"/>
      <c r="M25682" s="196"/>
      <c r="N25682" s="197"/>
      <c r="O25682" s="197"/>
      <c r="P25682" s="231"/>
    </row>
    <row r="25683" spans="2:16">
      <c r="B25683" s="351"/>
      <c r="C25683" s="435"/>
      <c r="D25683" s="399"/>
      <c r="E25683" s="400"/>
      <c r="G25683" s="401"/>
      <c r="H25683" s="401"/>
      <c r="I25683" s="401"/>
      <c r="J25683" s="194"/>
      <c r="K25683" s="194"/>
      <c r="L25683" s="195"/>
      <c r="M25683" s="196"/>
      <c r="N25683" s="197"/>
      <c r="O25683" s="197"/>
      <c r="P25683" s="231"/>
    </row>
    <row r="25684" spans="2:16">
      <c r="B25684" s="351"/>
      <c r="C25684" s="435"/>
      <c r="D25684" s="399"/>
      <c r="E25684" s="400"/>
      <c r="G25684" s="401"/>
      <c r="H25684" s="401"/>
      <c r="I25684" s="401"/>
      <c r="J25684" s="194"/>
      <c r="K25684" s="194"/>
      <c r="L25684" s="195"/>
      <c r="M25684" s="196"/>
      <c r="N25684" s="197"/>
      <c r="O25684" s="197"/>
      <c r="P25684" s="231"/>
    </row>
    <row r="25685" spans="2:16">
      <c r="B25685" s="351"/>
      <c r="C25685" s="435"/>
      <c r="D25685" s="399"/>
      <c r="E25685" s="400"/>
      <c r="G25685" s="401"/>
      <c r="H25685" s="401"/>
      <c r="I25685" s="401"/>
      <c r="J25685" s="194"/>
      <c r="K25685" s="194"/>
      <c r="L25685" s="195"/>
      <c r="M25685" s="196"/>
      <c r="N25685" s="197"/>
      <c r="O25685" s="197"/>
      <c r="P25685" s="231"/>
    </row>
    <row r="25686" spans="2:16">
      <c r="B25686" s="351"/>
      <c r="C25686" s="435"/>
      <c r="D25686" s="399"/>
      <c r="E25686" s="400"/>
      <c r="G25686" s="401"/>
      <c r="H25686" s="401"/>
      <c r="I25686" s="401"/>
      <c r="J25686" s="194"/>
      <c r="K25686" s="194"/>
      <c r="L25686" s="195"/>
      <c r="M25686" s="196"/>
      <c r="N25686" s="197"/>
      <c r="O25686" s="197"/>
      <c r="P25686" s="231"/>
    </row>
    <row r="25687" spans="2:16">
      <c r="B25687" s="351"/>
      <c r="C25687" s="435"/>
      <c r="D25687" s="399"/>
      <c r="E25687" s="400"/>
      <c r="G25687" s="401"/>
      <c r="H25687" s="401"/>
      <c r="I25687" s="401"/>
      <c r="J25687" s="194"/>
      <c r="K25687" s="194"/>
      <c r="L25687" s="195"/>
      <c r="M25687" s="196"/>
      <c r="N25687" s="197"/>
      <c r="O25687" s="197"/>
      <c r="P25687" s="231"/>
    </row>
    <row r="25688" spans="2:16">
      <c r="B25688" s="351"/>
      <c r="C25688" s="435"/>
      <c r="D25688" s="399"/>
      <c r="E25688" s="400"/>
      <c r="G25688" s="401"/>
      <c r="H25688" s="401"/>
      <c r="I25688" s="401"/>
      <c r="J25688" s="194"/>
      <c r="K25688" s="194"/>
      <c r="L25688" s="195"/>
      <c r="M25688" s="196"/>
      <c r="N25688" s="197"/>
      <c r="O25688" s="197"/>
      <c r="P25688" s="231"/>
    </row>
    <row r="25689" spans="2:16">
      <c r="B25689" s="351"/>
      <c r="C25689" s="435"/>
      <c r="D25689" s="399"/>
      <c r="E25689" s="400"/>
      <c r="G25689" s="401"/>
      <c r="H25689" s="401"/>
      <c r="I25689" s="401"/>
      <c r="J25689" s="194"/>
      <c r="K25689" s="194"/>
      <c r="L25689" s="195"/>
      <c r="M25689" s="196"/>
      <c r="N25689" s="197"/>
      <c r="O25689" s="197"/>
      <c r="P25689" s="231"/>
    </row>
    <row r="25690" spans="2:16">
      <c r="B25690" s="351"/>
      <c r="C25690" s="435"/>
      <c r="D25690" s="399"/>
      <c r="E25690" s="400"/>
      <c r="G25690" s="401"/>
      <c r="H25690" s="401"/>
      <c r="I25690" s="401"/>
      <c r="J25690" s="194"/>
      <c r="K25690" s="194"/>
      <c r="L25690" s="195"/>
      <c r="M25690" s="196"/>
      <c r="N25690" s="197"/>
      <c r="O25690" s="197"/>
      <c r="P25690" s="231"/>
    </row>
    <row r="25691" spans="2:16">
      <c r="B25691" s="351"/>
      <c r="C25691" s="435"/>
      <c r="D25691" s="399"/>
      <c r="E25691" s="400"/>
      <c r="G25691" s="401"/>
      <c r="H25691" s="401"/>
      <c r="I25691" s="401"/>
      <c r="J25691" s="194"/>
      <c r="K25691" s="194"/>
      <c r="L25691" s="195"/>
      <c r="M25691" s="196"/>
      <c r="N25691" s="197"/>
      <c r="O25691" s="197"/>
      <c r="P25691" s="231"/>
    </row>
    <row r="25692" spans="2:16">
      <c r="B25692" s="351"/>
      <c r="C25692" s="435"/>
      <c r="D25692" s="399"/>
      <c r="E25692" s="400"/>
      <c r="G25692" s="401"/>
      <c r="H25692" s="401"/>
      <c r="I25692" s="401"/>
      <c r="J25692" s="194"/>
      <c r="K25692" s="194"/>
      <c r="L25692" s="195"/>
      <c r="M25692" s="196"/>
      <c r="N25692" s="197"/>
      <c r="O25692" s="197"/>
      <c r="P25692" s="231"/>
    </row>
    <row r="25693" spans="2:16">
      <c r="B25693" s="351"/>
      <c r="C25693" s="435"/>
      <c r="D25693" s="399"/>
      <c r="E25693" s="400"/>
      <c r="G25693" s="401"/>
      <c r="H25693" s="401"/>
      <c r="I25693" s="401"/>
      <c r="J25693" s="194"/>
      <c r="K25693" s="194"/>
      <c r="L25693" s="195"/>
      <c r="M25693" s="196"/>
      <c r="N25693" s="197"/>
      <c r="O25693" s="197"/>
      <c r="P25693" s="231"/>
    </row>
    <row r="25694" spans="2:16">
      <c r="B25694" s="351"/>
      <c r="C25694" s="435"/>
      <c r="D25694" s="399"/>
      <c r="E25694" s="400"/>
      <c r="G25694" s="401"/>
      <c r="H25694" s="401"/>
      <c r="I25694" s="401"/>
      <c r="J25694" s="194"/>
      <c r="K25694" s="194"/>
      <c r="L25694" s="195"/>
      <c r="M25694" s="196"/>
      <c r="N25694" s="197"/>
      <c r="O25694" s="197"/>
      <c r="P25694" s="231"/>
    </row>
    <row r="25695" spans="2:16">
      <c r="B25695" s="351"/>
      <c r="C25695" s="435"/>
      <c r="D25695" s="399"/>
      <c r="E25695" s="400"/>
      <c r="G25695" s="401"/>
      <c r="H25695" s="401"/>
      <c r="I25695" s="401"/>
      <c r="J25695" s="194"/>
      <c r="K25695" s="194"/>
      <c r="L25695" s="195"/>
      <c r="M25695" s="196"/>
      <c r="N25695" s="197"/>
      <c r="O25695" s="197"/>
      <c r="P25695" s="231"/>
    </row>
    <row r="25696" spans="2:16">
      <c r="B25696" s="351"/>
      <c r="C25696" s="435"/>
      <c r="D25696" s="399"/>
      <c r="E25696" s="400"/>
      <c r="G25696" s="401"/>
      <c r="H25696" s="401"/>
      <c r="I25696" s="401"/>
      <c r="J25696" s="194"/>
      <c r="K25696" s="194"/>
      <c r="L25696" s="195"/>
      <c r="M25696" s="196"/>
      <c r="N25696" s="197"/>
      <c r="O25696" s="197"/>
      <c r="P25696" s="231"/>
    </row>
    <row r="25697" spans="2:16">
      <c r="B25697" s="351"/>
      <c r="C25697" s="435"/>
      <c r="D25697" s="399"/>
      <c r="E25697" s="400"/>
      <c r="G25697" s="401"/>
      <c r="H25697" s="401"/>
      <c r="I25697" s="401"/>
      <c r="J25697" s="194"/>
      <c r="K25697" s="194"/>
      <c r="L25697" s="195"/>
      <c r="M25697" s="196"/>
      <c r="N25697" s="197"/>
      <c r="O25697" s="197"/>
      <c r="P25697" s="231"/>
    </row>
    <row r="25698" spans="2:16">
      <c r="B25698" s="351"/>
      <c r="C25698" s="435"/>
      <c r="D25698" s="399"/>
      <c r="E25698" s="400"/>
      <c r="G25698" s="401"/>
      <c r="H25698" s="401"/>
      <c r="I25698" s="401"/>
      <c r="J25698" s="194"/>
      <c r="K25698" s="194"/>
      <c r="L25698" s="195"/>
      <c r="M25698" s="196"/>
      <c r="N25698" s="197"/>
      <c r="O25698" s="197"/>
      <c r="P25698" s="231"/>
    </row>
    <row r="25699" spans="2:16">
      <c r="B25699" s="351"/>
      <c r="C25699" s="435"/>
      <c r="D25699" s="399"/>
      <c r="E25699" s="400"/>
      <c r="G25699" s="401"/>
      <c r="H25699" s="401"/>
      <c r="I25699" s="401"/>
      <c r="J25699" s="194"/>
      <c r="K25699" s="194"/>
      <c r="L25699" s="195"/>
      <c r="M25699" s="196"/>
      <c r="N25699" s="197"/>
      <c r="O25699" s="197"/>
      <c r="P25699" s="231"/>
    </row>
    <row r="25700" spans="2:16">
      <c r="B25700" s="351"/>
      <c r="C25700" s="435"/>
      <c r="D25700" s="399"/>
      <c r="E25700" s="400"/>
      <c r="G25700" s="401"/>
      <c r="H25700" s="401"/>
      <c r="I25700" s="401"/>
      <c r="J25700" s="194"/>
      <c r="K25700" s="194"/>
      <c r="L25700" s="195"/>
      <c r="M25700" s="196"/>
      <c r="N25700" s="197"/>
      <c r="O25700" s="197"/>
      <c r="P25700" s="231"/>
    </row>
    <row r="25701" spans="2:16">
      <c r="B25701" s="351"/>
      <c r="C25701" s="435"/>
      <c r="D25701" s="399"/>
      <c r="E25701" s="400"/>
      <c r="G25701" s="401"/>
      <c r="H25701" s="401"/>
      <c r="I25701" s="401"/>
      <c r="J25701" s="194"/>
      <c r="K25701" s="194"/>
      <c r="L25701" s="195"/>
      <c r="M25701" s="196"/>
      <c r="N25701" s="197"/>
      <c r="O25701" s="197"/>
      <c r="P25701" s="231"/>
    </row>
    <row r="25702" spans="2:16">
      <c r="B25702" s="351"/>
      <c r="C25702" s="435"/>
      <c r="D25702" s="399"/>
      <c r="E25702" s="400"/>
      <c r="G25702" s="401"/>
      <c r="H25702" s="401"/>
      <c r="I25702" s="401"/>
      <c r="J25702" s="194"/>
      <c r="K25702" s="194"/>
      <c r="L25702" s="195"/>
      <c r="M25702" s="196"/>
      <c r="N25702" s="197"/>
      <c r="O25702" s="197"/>
      <c r="P25702" s="231"/>
    </row>
    <row r="25703" spans="2:16">
      <c r="B25703" s="351"/>
      <c r="C25703" s="435"/>
      <c r="D25703" s="399"/>
      <c r="E25703" s="400"/>
      <c r="G25703" s="401"/>
      <c r="H25703" s="401"/>
      <c r="I25703" s="401"/>
      <c r="J25703" s="194"/>
      <c r="K25703" s="194"/>
      <c r="L25703" s="195"/>
      <c r="M25703" s="196"/>
      <c r="N25703" s="197"/>
      <c r="O25703" s="197"/>
      <c r="P25703" s="231"/>
    </row>
    <row r="25704" spans="2:16">
      <c r="B25704" s="351"/>
      <c r="C25704" s="435"/>
      <c r="D25704" s="399"/>
      <c r="E25704" s="400"/>
      <c r="G25704" s="401"/>
      <c r="H25704" s="401"/>
      <c r="I25704" s="401"/>
      <c r="J25704" s="194"/>
      <c r="K25704" s="194"/>
      <c r="L25704" s="195"/>
      <c r="M25704" s="196"/>
      <c r="N25704" s="197"/>
      <c r="O25704" s="197"/>
      <c r="P25704" s="231"/>
    </row>
    <row r="25705" spans="2:16">
      <c r="B25705" s="351"/>
      <c r="C25705" s="435"/>
      <c r="D25705" s="399"/>
      <c r="E25705" s="400"/>
      <c r="G25705" s="401"/>
      <c r="H25705" s="401"/>
      <c r="I25705" s="401"/>
      <c r="J25705" s="194"/>
      <c r="K25705" s="194"/>
      <c r="L25705" s="195"/>
      <c r="M25705" s="196"/>
      <c r="N25705" s="197"/>
      <c r="O25705" s="197"/>
      <c r="P25705" s="231"/>
    </row>
    <row r="25706" spans="2:16">
      <c r="B25706" s="351"/>
      <c r="C25706" s="435"/>
      <c r="D25706" s="399"/>
      <c r="E25706" s="400"/>
      <c r="G25706" s="401"/>
      <c r="H25706" s="401"/>
      <c r="I25706" s="401"/>
      <c r="J25706" s="194"/>
      <c r="K25706" s="194"/>
      <c r="L25706" s="195"/>
      <c r="M25706" s="196"/>
      <c r="N25706" s="197"/>
      <c r="O25706" s="197"/>
      <c r="P25706" s="231"/>
    </row>
    <row r="25707" spans="2:16">
      <c r="B25707" s="351"/>
      <c r="C25707" s="435"/>
      <c r="D25707" s="399"/>
      <c r="E25707" s="400"/>
      <c r="G25707" s="401"/>
      <c r="H25707" s="401"/>
      <c r="I25707" s="401"/>
      <c r="J25707" s="194"/>
      <c r="K25707" s="194"/>
      <c r="L25707" s="195"/>
      <c r="M25707" s="196"/>
      <c r="N25707" s="197"/>
      <c r="O25707" s="197"/>
      <c r="P25707" s="231"/>
    </row>
    <row r="25708" spans="2:16">
      <c r="B25708" s="351"/>
      <c r="C25708" s="435"/>
      <c r="D25708" s="399"/>
      <c r="E25708" s="400"/>
      <c r="G25708" s="401"/>
      <c r="H25708" s="401"/>
      <c r="I25708" s="401"/>
      <c r="J25708" s="194"/>
      <c r="K25708" s="194"/>
      <c r="L25708" s="195"/>
      <c r="M25708" s="196"/>
      <c r="N25708" s="197"/>
      <c r="O25708" s="197"/>
      <c r="P25708" s="231"/>
    </row>
    <row r="25709" spans="2:16">
      <c r="B25709" s="351"/>
      <c r="C25709" s="435"/>
      <c r="D25709" s="399"/>
      <c r="E25709" s="400"/>
      <c r="G25709" s="401"/>
      <c r="H25709" s="401"/>
      <c r="I25709" s="401"/>
      <c r="J25709" s="194"/>
      <c r="K25709" s="194"/>
      <c r="L25709" s="195"/>
      <c r="M25709" s="196"/>
      <c r="N25709" s="197"/>
      <c r="O25709" s="197"/>
      <c r="P25709" s="231"/>
    </row>
    <row r="25710" spans="2:16">
      <c r="B25710" s="351"/>
      <c r="C25710" s="435"/>
      <c r="D25710" s="399"/>
      <c r="E25710" s="400"/>
      <c r="G25710" s="401"/>
      <c r="H25710" s="401"/>
      <c r="I25710" s="401"/>
      <c r="J25710" s="194"/>
      <c r="K25710" s="194"/>
      <c r="L25710" s="195"/>
      <c r="M25710" s="196"/>
      <c r="N25710" s="197"/>
      <c r="O25710" s="197"/>
      <c r="P25710" s="231"/>
    </row>
    <row r="25711" spans="2:16">
      <c r="B25711" s="351"/>
      <c r="C25711" s="435"/>
      <c r="D25711" s="399"/>
      <c r="E25711" s="400"/>
      <c r="G25711" s="401"/>
      <c r="H25711" s="401"/>
      <c r="I25711" s="401"/>
      <c r="J25711" s="194"/>
      <c r="K25711" s="194"/>
      <c r="L25711" s="195"/>
      <c r="M25711" s="196"/>
      <c r="N25711" s="197"/>
      <c r="O25711" s="197"/>
      <c r="P25711" s="231"/>
    </row>
    <row r="25712" spans="2:16">
      <c r="B25712" s="351"/>
      <c r="C25712" s="435"/>
      <c r="D25712" s="399"/>
      <c r="E25712" s="400"/>
      <c r="G25712" s="401"/>
      <c r="H25712" s="401"/>
      <c r="I25712" s="401"/>
      <c r="J25712" s="194"/>
      <c r="K25712" s="194"/>
      <c r="L25712" s="195"/>
      <c r="M25712" s="196"/>
      <c r="N25712" s="197"/>
      <c r="O25712" s="197"/>
      <c r="P25712" s="231"/>
    </row>
    <row r="25713" spans="2:16">
      <c r="B25713" s="351"/>
      <c r="C25713" s="435"/>
      <c r="D25713" s="399"/>
      <c r="E25713" s="400"/>
      <c r="G25713" s="401"/>
      <c r="H25713" s="401"/>
      <c r="I25713" s="401"/>
      <c r="J25713" s="194"/>
      <c r="K25713" s="194"/>
      <c r="L25713" s="195"/>
      <c r="M25713" s="196"/>
      <c r="N25713" s="197"/>
      <c r="O25713" s="197"/>
      <c r="P25713" s="231"/>
    </row>
    <row r="25714" spans="2:16">
      <c r="B25714" s="351"/>
      <c r="C25714" s="435"/>
      <c r="D25714" s="399"/>
      <c r="E25714" s="400"/>
      <c r="G25714" s="401"/>
      <c r="H25714" s="401"/>
      <c r="I25714" s="401"/>
      <c r="J25714" s="194"/>
      <c r="K25714" s="194"/>
      <c r="L25714" s="195"/>
      <c r="M25714" s="196"/>
      <c r="N25714" s="197"/>
      <c r="O25714" s="197"/>
      <c r="P25714" s="231"/>
    </row>
    <row r="25715" spans="2:16">
      <c r="B25715" s="351"/>
      <c r="C25715" s="435"/>
      <c r="D25715" s="399"/>
      <c r="E25715" s="400"/>
      <c r="G25715" s="401"/>
      <c r="H25715" s="401"/>
      <c r="I25715" s="401"/>
      <c r="J25715" s="194"/>
      <c r="K25715" s="194"/>
      <c r="L25715" s="195"/>
      <c r="M25715" s="196"/>
      <c r="N25715" s="197"/>
      <c r="O25715" s="197"/>
      <c r="P25715" s="231"/>
    </row>
    <row r="25716" spans="2:16">
      <c r="B25716" s="351"/>
      <c r="C25716" s="435"/>
      <c r="D25716" s="399"/>
      <c r="E25716" s="400"/>
      <c r="G25716" s="401"/>
      <c r="H25716" s="401"/>
      <c r="I25716" s="401"/>
      <c r="J25716" s="194"/>
      <c r="K25716" s="194"/>
      <c r="L25716" s="195"/>
      <c r="M25716" s="196"/>
      <c r="N25716" s="197"/>
      <c r="O25716" s="197"/>
      <c r="P25716" s="231"/>
    </row>
    <row r="25717" spans="2:16">
      <c r="B25717" s="351"/>
      <c r="C25717" s="435"/>
      <c r="D25717" s="399"/>
      <c r="E25717" s="400"/>
      <c r="G25717" s="401"/>
      <c r="H25717" s="401"/>
      <c r="I25717" s="401"/>
      <c r="J25717" s="194"/>
      <c r="K25717" s="194"/>
      <c r="L25717" s="195"/>
      <c r="M25717" s="196"/>
      <c r="N25717" s="197"/>
      <c r="O25717" s="197"/>
      <c r="P25717" s="231"/>
    </row>
    <row r="25718" spans="2:16">
      <c r="B25718" s="351"/>
      <c r="C25718" s="435"/>
      <c r="D25718" s="399"/>
      <c r="E25718" s="400"/>
      <c r="G25718" s="401"/>
      <c r="H25718" s="401"/>
      <c r="I25718" s="401"/>
      <c r="J25718" s="194"/>
      <c r="K25718" s="194"/>
      <c r="L25718" s="195"/>
      <c r="M25718" s="196"/>
      <c r="N25718" s="197"/>
      <c r="O25718" s="197"/>
      <c r="P25718" s="231"/>
    </row>
    <row r="25719" spans="2:16">
      <c r="B25719" s="351"/>
      <c r="C25719" s="435"/>
      <c r="D25719" s="399"/>
      <c r="E25719" s="400"/>
      <c r="G25719" s="401"/>
      <c r="H25719" s="401"/>
      <c r="I25719" s="401"/>
      <c r="J25719" s="194"/>
      <c r="K25719" s="194"/>
      <c r="L25719" s="195"/>
      <c r="M25719" s="196"/>
      <c r="N25719" s="197"/>
      <c r="O25719" s="197"/>
      <c r="P25719" s="231"/>
    </row>
    <row r="25720" spans="2:16">
      <c r="B25720" s="351"/>
      <c r="C25720" s="435"/>
      <c r="D25720" s="399"/>
      <c r="E25720" s="400"/>
      <c r="G25720" s="401"/>
      <c r="H25720" s="401"/>
      <c r="I25720" s="401"/>
      <c r="J25720" s="194"/>
      <c r="K25720" s="194"/>
      <c r="L25720" s="195"/>
      <c r="M25720" s="196"/>
      <c r="N25720" s="197"/>
      <c r="O25720" s="197"/>
      <c r="P25720" s="231"/>
    </row>
    <row r="25721" spans="2:16">
      <c r="B25721" s="351"/>
      <c r="C25721" s="435"/>
      <c r="D25721" s="399"/>
      <c r="E25721" s="400"/>
      <c r="G25721" s="401"/>
      <c r="H25721" s="401"/>
      <c r="I25721" s="401"/>
      <c r="J25721" s="194"/>
      <c r="K25721" s="194"/>
      <c r="L25721" s="195"/>
      <c r="M25721" s="196"/>
      <c r="N25721" s="197"/>
      <c r="O25721" s="197"/>
      <c r="P25721" s="231"/>
    </row>
    <row r="25722" spans="2:16">
      <c r="B25722" s="351"/>
      <c r="C25722" s="435"/>
      <c r="D25722" s="399"/>
      <c r="E25722" s="400"/>
      <c r="G25722" s="401"/>
      <c r="H25722" s="401"/>
      <c r="I25722" s="401"/>
      <c r="J25722" s="194"/>
      <c r="K25722" s="194"/>
      <c r="L25722" s="195"/>
      <c r="M25722" s="196"/>
      <c r="N25722" s="197"/>
      <c r="O25722" s="197"/>
      <c r="P25722" s="231"/>
    </row>
    <row r="25723" spans="2:16">
      <c r="B25723" s="351"/>
      <c r="C25723" s="435"/>
      <c r="D25723" s="399"/>
      <c r="E25723" s="400"/>
      <c r="G25723" s="401"/>
      <c r="H25723" s="401"/>
      <c r="I25723" s="401"/>
      <c r="J25723" s="194"/>
      <c r="K25723" s="194"/>
      <c r="L25723" s="195"/>
      <c r="M25723" s="196"/>
      <c r="N25723" s="197"/>
      <c r="O25723" s="197"/>
      <c r="P25723" s="231"/>
    </row>
    <row r="25724" spans="2:16">
      <c r="B25724" s="351"/>
      <c r="C25724" s="435"/>
      <c r="D25724" s="399"/>
      <c r="E25724" s="400"/>
      <c r="G25724" s="401"/>
      <c r="H25724" s="401"/>
      <c r="I25724" s="401"/>
      <c r="J25724" s="194"/>
      <c r="K25724" s="194"/>
      <c r="L25724" s="195"/>
      <c r="M25724" s="196"/>
      <c r="N25724" s="197"/>
      <c r="O25724" s="197"/>
      <c r="P25724" s="231"/>
    </row>
    <row r="25725" spans="2:16">
      <c r="B25725" s="351"/>
      <c r="C25725" s="435"/>
      <c r="D25725" s="399"/>
      <c r="E25725" s="400"/>
      <c r="G25725" s="401"/>
      <c r="H25725" s="401"/>
      <c r="I25725" s="401"/>
      <c r="J25725" s="194"/>
      <c r="K25725" s="194"/>
      <c r="L25725" s="195"/>
      <c r="M25725" s="196"/>
      <c r="N25725" s="197"/>
      <c r="O25725" s="197"/>
      <c r="P25725" s="231"/>
    </row>
    <row r="25726" spans="2:16">
      <c r="B25726" s="351"/>
      <c r="C25726" s="435"/>
      <c r="D25726" s="399"/>
      <c r="E25726" s="400"/>
      <c r="G25726" s="401"/>
      <c r="H25726" s="401"/>
      <c r="I25726" s="401"/>
      <c r="J25726" s="194"/>
      <c r="K25726" s="194"/>
      <c r="L25726" s="195"/>
      <c r="M25726" s="196"/>
      <c r="N25726" s="197"/>
      <c r="O25726" s="197"/>
      <c r="P25726" s="231"/>
    </row>
    <row r="25727" spans="2:16">
      <c r="B25727" s="351"/>
      <c r="C25727" s="435"/>
      <c r="D25727" s="399"/>
      <c r="E25727" s="400"/>
      <c r="G25727" s="401"/>
      <c r="H25727" s="401"/>
      <c r="I25727" s="401"/>
      <c r="J25727" s="194"/>
      <c r="K25727" s="194"/>
      <c r="L25727" s="195"/>
      <c r="M25727" s="196"/>
      <c r="N25727" s="197"/>
      <c r="O25727" s="197"/>
      <c r="P25727" s="231"/>
    </row>
    <row r="25728" spans="2:16">
      <c r="B25728" s="351"/>
      <c r="C25728" s="435"/>
      <c r="D25728" s="399"/>
      <c r="E25728" s="400"/>
      <c r="G25728" s="401"/>
      <c r="H25728" s="401"/>
      <c r="I25728" s="401"/>
      <c r="J25728" s="194"/>
      <c r="K25728" s="194"/>
      <c r="L25728" s="195"/>
      <c r="M25728" s="196"/>
      <c r="N25728" s="197"/>
      <c r="O25728" s="197"/>
      <c r="P25728" s="231"/>
    </row>
    <row r="25729" spans="2:16">
      <c r="B25729" s="351"/>
      <c r="C25729" s="435"/>
      <c r="D25729" s="399"/>
      <c r="E25729" s="400"/>
      <c r="G25729" s="401"/>
      <c r="H25729" s="401"/>
      <c r="I25729" s="401"/>
      <c r="J25729" s="194"/>
      <c r="K25729" s="194"/>
      <c r="L25729" s="195"/>
      <c r="M25729" s="196"/>
      <c r="N25729" s="197"/>
      <c r="O25729" s="197"/>
      <c r="P25729" s="231"/>
    </row>
    <row r="25730" spans="2:16">
      <c r="B25730" s="351"/>
      <c r="C25730" s="435"/>
      <c r="D25730" s="399"/>
      <c r="E25730" s="400"/>
      <c r="G25730" s="401"/>
      <c r="H25730" s="401"/>
      <c r="I25730" s="401"/>
      <c r="J25730" s="194"/>
      <c r="K25730" s="194"/>
      <c r="L25730" s="195"/>
      <c r="M25730" s="196"/>
      <c r="N25730" s="197"/>
      <c r="O25730" s="197"/>
      <c r="P25730" s="231"/>
    </row>
    <row r="25731" spans="2:16">
      <c r="B25731" s="351"/>
      <c r="C25731" s="435"/>
      <c r="D25731" s="399"/>
      <c r="E25731" s="400"/>
      <c r="G25731" s="401"/>
      <c r="H25731" s="401"/>
      <c r="I25731" s="401"/>
      <c r="J25731" s="194"/>
      <c r="K25731" s="194"/>
      <c r="L25731" s="195"/>
      <c r="M25731" s="196"/>
      <c r="N25731" s="197"/>
      <c r="O25731" s="197"/>
      <c r="P25731" s="231"/>
    </row>
    <row r="25732" spans="2:16">
      <c r="B25732" s="351"/>
      <c r="C25732" s="435"/>
      <c r="D25732" s="399"/>
      <c r="E25732" s="400"/>
      <c r="G25732" s="401"/>
      <c r="H25732" s="401"/>
      <c r="I25732" s="401"/>
      <c r="J25732" s="194"/>
      <c r="K25732" s="194"/>
      <c r="L25732" s="195"/>
      <c r="M25732" s="196"/>
      <c r="N25732" s="197"/>
      <c r="O25732" s="197"/>
      <c r="P25732" s="231"/>
    </row>
    <row r="25733" spans="2:16">
      <c r="B25733" s="351"/>
      <c r="C25733" s="435"/>
      <c r="D25733" s="399"/>
      <c r="E25733" s="400"/>
      <c r="G25733" s="401"/>
      <c r="H25733" s="401"/>
      <c r="I25733" s="401"/>
      <c r="J25733" s="194"/>
      <c r="K25733" s="194"/>
      <c r="L25733" s="195"/>
      <c r="M25733" s="196"/>
      <c r="N25733" s="197"/>
      <c r="O25733" s="197"/>
      <c r="P25733" s="231"/>
    </row>
    <row r="25734" spans="2:16">
      <c r="B25734" s="351"/>
      <c r="C25734" s="435"/>
      <c r="D25734" s="399"/>
      <c r="E25734" s="400"/>
      <c r="G25734" s="401"/>
      <c r="H25734" s="401"/>
      <c r="I25734" s="401"/>
      <c r="J25734" s="194"/>
      <c r="K25734" s="194"/>
      <c r="L25734" s="195"/>
      <c r="M25734" s="196"/>
      <c r="N25734" s="197"/>
      <c r="O25734" s="197"/>
      <c r="P25734" s="231"/>
    </row>
    <row r="25735" spans="2:16">
      <c r="B25735" s="351"/>
      <c r="C25735" s="435"/>
      <c r="D25735" s="399"/>
      <c r="E25735" s="400"/>
      <c r="G25735" s="401"/>
      <c r="H25735" s="401"/>
      <c r="I25735" s="401"/>
      <c r="J25735" s="194"/>
      <c r="K25735" s="194"/>
      <c r="L25735" s="195"/>
      <c r="M25735" s="196"/>
      <c r="N25735" s="197"/>
      <c r="O25735" s="197"/>
      <c r="P25735" s="231"/>
    </row>
    <row r="25736" spans="2:16">
      <c r="B25736" s="351"/>
      <c r="C25736" s="435"/>
      <c r="D25736" s="399"/>
      <c r="E25736" s="400"/>
      <c r="G25736" s="401"/>
      <c r="H25736" s="401"/>
      <c r="I25736" s="401"/>
      <c r="J25736" s="194"/>
      <c r="K25736" s="194"/>
      <c r="L25736" s="195"/>
      <c r="M25736" s="196"/>
      <c r="N25736" s="197"/>
      <c r="O25736" s="197"/>
      <c r="P25736" s="231"/>
    </row>
    <row r="25737" spans="2:16">
      <c r="B25737" s="351"/>
      <c r="C25737" s="435"/>
      <c r="D25737" s="399"/>
      <c r="E25737" s="400"/>
      <c r="G25737" s="401"/>
      <c r="H25737" s="401"/>
      <c r="I25737" s="401"/>
      <c r="J25737" s="194"/>
      <c r="K25737" s="194"/>
      <c r="L25737" s="195"/>
      <c r="M25737" s="196"/>
      <c r="N25737" s="197"/>
      <c r="O25737" s="197"/>
      <c r="P25737" s="231"/>
    </row>
    <row r="25738" spans="2:16">
      <c r="B25738" s="351"/>
      <c r="C25738" s="435"/>
      <c r="D25738" s="399"/>
      <c r="E25738" s="400"/>
      <c r="G25738" s="401"/>
      <c r="H25738" s="401"/>
      <c r="I25738" s="401"/>
      <c r="J25738" s="194"/>
      <c r="K25738" s="194"/>
      <c r="L25738" s="195"/>
      <c r="M25738" s="196"/>
      <c r="N25738" s="197"/>
      <c r="O25738" s="197"/>
      <c r="P25738" s="231"/>
    </row>
    <row r="25739" spans="2:16">
      <c r="B25739" s="351"/>
      <c r="C25739" s="435"/>
      <c r="D25739" s="399"/>
      <c r="E25739" s="400"/>
      <c r="G25739" s="401"/>
      <c r="H25739" s="401"/>
      <c r="I25739" s="401"/>
      <c r="J25739" s="194"/>
      <c r="K25739" s="194"/>
      <c r="L25739" s="195"/>
      <c r="M25739" s="196"/>
      <c r="N25739" s="197"/>
      <c r="O25739" s="197"/>
      <c r="P25739" s="231"/>
    </row>
    <row r="25740" spans="2:16">
      <c r="B25740" s="402"/>
      <c r="C25740" s="435"/>
      <c r="D25740" s="404"/>
      <c r="E25740" s="405"/>
      <c r="G25740" s="406"/>
      <c r="H25740" s="406"/>
      <c r="I25740" s="406"/>
      <c r="J25740" s="194"/>
      <c r="K25740" s="194"/>
      <c r="L25740" s="195"/>
      <c r="M25740" s="196"/>
      <c r="N25740" s="197"/>
      <c r="O25740" s="197"/>
      <c r="P25740" s="221"/>
    </row>
    <row r="25741" spans="2:16">
      <c r="B25741" s="351"/>
      <c r="C25741" s="435"/>
      <c r="D25741" s="399"/>
      <c r="E25741" s="400"/>
      <c r="G25741" s="401"/>
      <c r="H25741" s="401"/>
      <c r="I25741" s="401"/>
      <c r="J25741" s="194"/>
      <c r="K25741" s="194"/>
      <c r="L25741" s="195"/>
      <c r="M25741" s="196"/>
      <c r="N25741" s="197"/>
      <c r="O25741" s="197"/>
      <c r="P25741" s="231"/>
    </row>
    <row r="25742" spans="2:16">
      <c r="B25742" s="351"/>
      <c r="C25742" s="435"/>
      <c r="D25742" s="399"/>
      <c r="E25742" s="400"/>
      <c r="G25742" s="401"/>
      <c r="H25742" s="401"/>
      <c r="I25742" s="401"/>
      <c r="J25742" s="194"/>
      <c r="K25742" s="194"/>
      <c r="L25742" s="195"/>
      <c r="M25742" s="196"/>
      <c r="N25742" s="197"/>
      <c r="O25742" s="197"/>
      <c r="P25742" s="231"/>
    </row>
    <row r="25743" spans="2:16">
      <c r="B25743" s="351"/>
      <c r="C25743" s="435"/>
      <c r="D25743" s="399"/>
      <c r="E25743" s="400"/>
      <c r="G25743" s="401"/>
      <c r="H25743" s="401"/>
      <c r="I25743" s="401"/>
      <c r="J25743" s="194"/>
      <c r="K25743" s="194"/>
      <c r="L25743" s="195"/>
      <c r="M25743" s="196"/>
      <c r="N25743" s="197"/>
      <c r="O25743" s="197"/>
      <c r="P25743" s="231"/>
    </row>
    <row r="25744" spans="2:16">
      <c r="B25744" s="351"/>
      <c r="C25744" s="435"/>
      <c r="D25744" s="399"/>
      <c r="E25744" s="400"/>
      <c r="G25744" s="401"/>
      <c r="H25744" s="401"/>
      <c r="I25744" s="401"/>
      <c r="J25744" s="194"/>
      <c r="K25744" s="194"/>
      <c r="L25744" s="195"/>
      <c r="M25744" s="196"/>
      <c r="N25744" s="197"/>
      <c r="O25744" s="197"/>
      <c r="P25744" s="231"/>
    </row>
    <row r="25745" spans="2:16">
      <c r="B25745" s="351"/>
      <c r="C25745" s="435"/>
      <c r="D25745" s="399"/>
      <c r="E25745" s="400"/>
      <c r="G25745" s="401"/>
      <c r="H25745" s="401"/>
      <c r="I25745" s="401"/>
      <c r="J25745" s="194"/>
      <c r="K25745" s="194"/>
      <c r="L25745" s="195"/>
      <c r="M25745" s="196"/>
      <c r="N25745" s="197"/>
      <c r="O25745" s="197"/>
      <c r="P25745" s="231"/>
    </row>
    <row r="25746" spans="2:16">
      <c r="B25746" s="351"/>
      <c r="C25746" s="435"/>
      <c r="D25746" s="399"/>
      <c r="E25746" s="400"/>
      <c r="G25746" s="401"/>
      <c r="H25746" s="401"/>
      <c r="I25746" s="401"/>
      <c r="J25746" s="194"/>
      <c r="K25746" s="194"/>
      <c r="L25746" s="195"/>
      <c r="M25746" s="196"/>
      <c r="N25746" s="197"/>
      <c r="O25746" s="197"/>
      <c r="P25746" s="231"/>
    </row>
    <row r="25747" spans="2:16">
      <c r="B25747" s="351"/>
      <c r="C25747" s="435"/>
      <c r="D25747" s="399"/>
      <c r="E25747" s="400"/>
      <c r="G25747" s="401"/>
      <c r="H25747" s="401"/>
      <c r="I25747" s="401"/>
      <c r="J25747" s="194"/>
      <c r="K25747" s="194"/>
      <c r="L25747" s="195"/>
      <c r="M25747" s="196"/>
      <c r="N25747" s="197"/>
      <c r="O25747" s="197"/>
      <c r="P25747" s="231"/>
    </row>
    <row r="25748" spans="2:16">
      <c r="B25748" s="351"/>
      <c r="C25748" s="435"/>
      <c r="D25748" s="399"/>
      <c r="E25748" s="400"/>
      <c r="G25748" s="401"/>
      <c r="H25748" s="401"/>
      <c r="I25748" s="401"/>
      <c r="J25748" s="194"/>
      <c r="K25748" s="194"/>
      <c r="L25748" s="195"/>
      <c r="M25748" s="196"/>
      <c r="N25748" s="197"/>
      <c r="O25748" s="197"/>
      <c r="P25748" s="231"/>
    </row>
    <row r="25749" spans="2:16">
      <c r="B25749" s="351"/>
      <c r="C25749" s="435"/>
      <c r="D25749" s="399"/>
      <c r="E25749" s="400"/>
      <c r="G25749" s="401"/>
      <c r="H25749" s="401"/>
      <c r="I25749" s="401"/>
      <c r="J25749" s="194"/>
      <c r="K25749" s="194"/>
      <c r="L25749" s="195"/>
      <c r="M25749" s="196"/>
      <c r="N25749" s="197"/>
      <c r="O25749" s="197"/>
      <c r="P25749" s="231"/>
    </row>
    <row r="25750" spans="2:16">
      <c r="B25750" s="351"/>
      <c r="C25750" s="435"/>
      <c r="D25750" s="399"/>
      <c r="E25750" s="400"/>
      <c r="G25750" s="401"/>
      <c r="H25750" s="401"/>
      <c r="I25750" s="401"/>
      <c r="J25750" s="194"/>
      <c r="K25750" s="194"/>
      <c r="L25750" s="195"/>
      <c r="M25750" s="196"/>
      <c r="N25750" s="197"/>
      <c r="O25750" s="197"/>
      <c r="P25750" s="231"/>
    </row>
    <row r="25751" spans="2:16">
      <c r="B25751" s="351"/>
      <c r="C25751" s="435"/>
      <c r="D25751" s="399"/>
      <c r="E25751" s="400"/>
      <c r="G25751" s="401"/>
      <c r="H25751" s="401"/>
      <c r="I25751" s="401"/>
      <c r="J25751" s="194"/>
      <c r="K25751" s="194"/>
      <c r="L25751" s="195"/>
      <c r="M25751" s="196"/>
      <c r="N25751" s="197"/>
      <c r="O25751" s="197"/>
      <c r="P25751" s="231"/>
    </row>
    <row r="25752" spans="2:16">
      <c r="B25752" s="351"/>
      <c r="C25752" s="435"/>
      <c r="D25752" s="399"/>
      <c r="E25752" s="400"/>
      <c r="G25752" s="401"/>
      <c r="H25752" s="401"/>
      <c r="I25752" s="401"/>
      <c r="J25752" s="194"/>
      <c r="K25752" s="194"/>
      <c r="L25752" s="195"/>
      <c r="M25752" s="196"/>
      <c r="N25752" s="197"/>
      <c r="O25752" s="197"/>
      <c r="P25752" s="231"/>
    </row>
    <row r="25753" spans="2:16">
      <c r="B25753" s="351"/>
      <c r="C25753" s="435"/>
      <c r="D25753" s="399"/>
      <c r="E25753" s="400"/>
      <c r="G25753" s="401"/>
      <c r="H25753" s="401"/>
      <c r="I25753" s="401"/>
      <c r="J25753" s="194"/>
      <c r="K25753" s="194"/>
      <c r="L25753" s="195"/>
      <c r="M25753" s="196"/>
      <c r="N25753" s="197"/>
      <c r="O25753" s="197"/>
      <c r="P25753" s="231"/>
    </row>
    <row r="25754" spans="2:16">
      <c r="B25754" s="351"/>
      <c r="C25754" s="435"/>
      <c r="D25754" s="399"/>
      <c r="E25754" s="400"/>
      <c r="G25754" s="401"/>
      <c r="H25754" s="401"/>
      <c r="I25754" s="401"/>
      <c r="J25754" s="194"/>
      <c r="K25754" s="194"/>
      <c r="L25754" s="195"/>
      <c r="M25754" s="196"/>
      <c r="N25754" s="197"/>
      <c r="O25754" s="197"/>
      <c r="P25754" s="231"/>
    </row>
    <row r="25755" spans="2:16">
      <c r="B25755" s="351"/>
      <c r="C25755" s="435"/>
      <c r="D25755" s="399"/>
      <c r="E25755" s="400"/>
      <c r="G25755" s="401"/>
      <c r="H25755" s="401"/>
      <c r="I25755" s="401"/>
      <c r="J25755" s="194"/>
      <c r="K25755" s="194"/>
      <c r="L25755" s="195"/>
      <c r="M25755" s="196"/>
      <c r="N25755" s="197"/>
      <c r="O25755" s="197"/>
      <c r="P25755" s="231"/>
    </row>
    <row r="25756" spans="2:16">
      <c r="B25756" s="351"/>
      <c r="C25756" s="435"/>
      <c r="D25756" s="399"/>
      <c r="E25756" s="400"/>
      <c r="G25756" s="401"/>
      <c r="H25756" s="401"/>
      <c r="I25756" s="401"/>
      <c r="J25756" s="194"/>
      <c r="K25756" s="194"/>
      <c r="L25756" s="195"/>
      <c r="M25756" s="196"/>
      <c r="N25756" s="197"/>
      <c r="O25756" s="197"/>
      <c r="P25756" s="231"/>
    </row>
    <row r="25757" spans="2:16">
      <c r="B25757" s="351"/>
      <c r="C25757" s="435"/>
      <c r="D25757" s="399"/>
      <c r="E25757" s="400"/>
      <c r="G25757" s="401"/>
      <c r="H25757" s="401"/>
      <c r="I25757" s="401"/>
      <c r="J25757" s="194"/>
      <c r="K25757" s="194"/>
      <c r="L25757" s="195"/>
      <c r="M25757" s="196"/>
      <c r="N25757" s="197"/>
      <c r="O25757" s="197"/>
      <c r="P25757" s="231"/>
    </row>
    <row r="25758" spans="2:16">
      <c r="B25758" s="351"/>
      <c r="C25758" s="435"/>
      <c r="D25758" s="399"/>
      <c r="E25758" s="400"/>
      <c r="G25758" s="401"/>
      <c r="H25758" s="401"/>
      <c r="I25758" s="401"/>
      <c r="J25758" s="194"/>
      <c r="K25758" s="194"/>
      <c r="L25758" s="195"/>
      <c r="M25758" s="196"/>
      <c r="N25758" s="197"/>
      <c r="O25758" s="197"/>
      <c r="P25758" s="231"/>
    </row>
    <row r="25759" spans="2:16">
      <c r="B25759" s="351"/>
      <c r="C25759" s="435"/>
      <c r="D25759" s="399"/>
      <c r="E25759" s="400"/>
      <c r="G25759" s="401"/>
      <c r="H25759" s="401"/>
      <c r="I25759" s="401"/>
      <c r="J25759" s="194"/>
      <c r="K25759" s="194"/>
      <c r="L25759" s="195"/>
      <c r="M25759" s="196"/>
      <c r="N25759" s="197"/>
      <c r="O25759" s="197"/>
      <c r="P25759" s="231"/>
    </row>
    <row r="25760" spans="2:16">
      <c r="B25760" s="351"/>
      <c r="C25760" s="435"/>
      <c r="D25760" s="399"/>
      <c r="E25760" s="400"/>
      <c r="G25760" s="401"/>
      <c r="H25760" s="401"/>
      <c r="I25760" s="401"/>
      <c r="J25760" s="194"/>
      <c r="K25760" s="194"/>
      <c r="L25760" s="195"/>
      <c r="M25760" s="196"/>
      <c r="N25760" s="197"/>
      <c r="O25760" s="197"/>
      <c r="P25760" s="231"/>
    </row>
    <row r="25761" spans="2:16">
      <c r="B25761" s="351"/>
      <c r="C25761" s="435"/>
      <c r="D25761" s="399"/>
      <c r="E25761" s="400"/>
      <c r="G25761" s="401"/>
      <c r="H25761" s="401"/>
      <c r="I25761" s="401"/>
      <c r="J25761" s="194"/>
      <c r="K25761" s="194"/>
      <c r="L25761" s="195"/>
      <c r="M25761" s="196"/>
      <c r="N25761" s="197"/>
      <c r="O25761" s="197"/>
      <c r="P25761" s="231"/>
    </row>
    <row r="25762" spans="2:16">
      <c r="B25762" s="351"/>
      <c r="C25762" s="435"/>
      <c r="D25762" s="399"/>
      <c r="E25762" s="400"/>
      <c r="G25762" s="401"/>
      <c r="H25762" s="401"/>
      <c r="I25762" s="401"/>
      <c r="J25762" s="194"/>
      <c r="K25762" s="194"/>
      <c r="L25762" s="195"/>
      <c r="M25762" s="196"/>
      <c r="N25762" s="197"/>
      <c r="O25762" s="197"/>
      <c r="P25762" s="231"/>
    </row>
    <row r="25763" spans="2:16">
      <c r="B25763" s="351"/>
      <c r="C25763" s="435"/>
      <c r="D25763" s="399"/>
      <c r="E25763" s="400"/>
      <c r="G25763" s="401"/>
      <c r="H25763" s="401"/>
      <c r="I25763" s="401"/>
      <c r="J25763" s="194"/>
      <c r="K25763" s="194"/>
      <c r="L25763" s="195"/>
      <c r="M25763" s="196"/>
      <c r="N25763" s="197"/>
      <c r="O25763" s="197"/>
      <c r="P25763" s="231"/>
    </row>
    <row r="25764" spans="2:16">
      <c r="B25764" s="351"/>
      <c r="C25764" s="435"/>
      <c r="D25764" s="399"/>
      <c r="E25764" s="400"/>
      <c r="G25764" s="401"/>
      <c r="H25764" s="401"/>
      <c r="I25764" s="401"/>
      <c r="J25764" s="194"/>
      <c r="K25764" s="194"/>
      <c r="L25764" s="195"/>
      <c r="M25764" s="196"/>
      <c r="N25764" s="197"/>
      <c r="O25764" s="197"/>
      <c r="P25764" s="231"/>
    </row>
    <row r="25765" spans="2:16">
      <c r="B25765" s="351"/>
      <c r="C25765" s="435"/>
      <c r="D25765" s="399"/>
      <c r="E25765" s="400"/>
      <c r="G25765" s="401"/>
      <c r="H25765" s="401"/>
      <c r="I25765" s="401"/>
      <c r="J25765" s="194"/>
      <c r="K25765" s="194"/>
      <c r="L25765" s="195"/>
      <c r="M25765" s="196"/>
      <c r="N25765" s="197"/>
      <c r="O25765" s="197"/>
      <c r="P25765" s="231"/>
    </row>
    <row r="25766" spans="2:16">
      <c r="B25766" s="351"/>
      <c r="C25766" s="435"/>
      <c r="D25766" s="399"/>
      <c r="E25766" s="400"/>
      <c r="G25766" s="401"/>
      <c r="H25766" s="401"/>
      <c r="I25766" s="401"/>
      <c r="J25766" s="194"/>
      <c r="K25766" s="194"/>
      <c r="L25766" s="195"/>
      <c r="M25766" s="196"/>
      <c r="N25766" s="197"/>
      <c r="O25766" s="197"/>
      <c r="P25766" s="231"/>
    </row>
    <row r="25767" spans="2:16">
      <c r="B25767" s="351"/>
      <c r="C25767" s="435"/>
      <c r="D25767" s="399"/>
      <c r="E25767" s="400"/>
      <c r="G25767" s="401"/>
      <c r="H25767" s="401"/>
      <c r="I25767" s="401"/>
      <c r="J25767" s="194"/>
      <c r="K25767" s="194"/>
      <c r="L25767" s="195"/>
      <c r="M25767" s="196"/>
      <c r="N25767" s="197"/>
      <c r="O25767" s="197"/>
      <c r="P25767" s="231"/>
    </row>
    <row r="25768" spans="2:16">
      <c r="B25768" s="351"/>
      <c r="C25768" s="435"/>
      <c r="D25768" s="399"/>
      <c r="E25768" s="400"/>
      <c r="G25768" s="401"/>
      <c r="H25768" s="401"/>
      <c r="I25768" s="401"/>
      <c r="J25768" s="194"/>
      <c r="K25768" s="194"/>
      <c r="L25768" s="195"/>
      <c r="M25768" s="196"/>
      <c r="N25768" s="197"/>
      <c r="O25768" s="197"/>
      <c r="P25768" s="231"/>
    </row>
    <row r="25769" spans="2:16">
      <c r="B25769" s="351"/>
      <c r="C25769" s="435"/>
      <c r="D25769" s="399"/>
      <c r="E25769" s="400"/>
      <c r="G25769" s="401"/>
      <c r="H25769" s="401"/>
      <c r="I25769" s="401"/>
      <c r="J25769" s="194"/>
      <c r="K25769" s="194"/>
      <c r="L25769" s="195"/>
      <c r="M25769" s="196"/>
      <c r="N25769" s="197"/>
      <c r="O25769" s="197"/>
      <c r="P25769" s="231"/>
    </row>
    <row r="25770" spans="2:16">
      <c r="B25770" s="351"/>
      <c r="C25770" s="435"/>
      <c r="D25770" s="399"/>
      <c r="E25770" s="400"/>
      <c r="G25770" s="401"/>
      <c r="H25770" s="401"/>
      <c r="I25770" s="401"/>
      <c r="J25770" s="194"/>
      <c r="K25770" s="194"/>
      <c r="L25770" s="195"/>
      <c r="M25770" s="196"/>
      <c r="N25770" s="197"/>
      <c r="O25770" s="197"/>
      <c r="P25770" s="231"/>
    </row>
    <row r="25771" spans="2:16">
      <c r="B25771" s="351"/>
      <c r="C25771" s="435"/>
      <c r="D25771" s="399"/>
      <c r="E25771" s="400"/>
      <c r="G25771" s="401"/>
      <c r="H25771" s="401"/>
      <c r="I25771" s="401"/>
      <c r="J25771" s="194"/>
      <c r="K25771" s="194"/>
      <c r="L25771" s="195"/>
      <c r="M25771" s="196"/>
      <c r="N25771" s="197"/>
      <c r="O25771" s="197"/>
      <c r="P25771" s="231"/>
    </row>
    <row r="25772" spans="2:16">
      <c r="B25772" s="351"/>
      <c r="C25772" s="435"/>
      <c r="D25772" s="399"/>
      <c r="E25772" s="400"/>
      <c r="G25772" s="401"/>
      <c r="H25772" s="401"/>
      <c r="I25772" s="401"/>
      <c r="J25772" s="194"/>
      <c r="K25772" s="194"/>
      <c r="L25772" s="195"/>
      <c r="M25772" s="196"/>
      <c r="N25772" s="197"/>
      <c r="O25772" s="197"/>
      <c r="P25772" s="231"/>
    </row>
    <row r="25773" spans="2:16">
      <c r="B25773" s="351"/>
      <c r="C25773" s="435"/>
      <c r="D25773" s="399"/>
      <c r="E25773" s="400"/>
      <c r="G25773" s="401"/>
      <c r="H25773" s="401"/>
      <c r="I25773" s="401"/>
      <c r="J25773" s="194"/>
      <c r="K25773" s="194"/>
      <c r="L25773" s="195"/>
      <c r="M25773" s="196"/>
      <c r="N25773" s="197"/>
      <c r="O25773" s="197"/>
      <c r="P25773" s="231"/>
    </row>
    <row r="25774" spans="2:16">
      <c r="B25774" s="351"/>
      <c r="C25774" s="435"/>
      <c r="D25774" s="399"/>
      <c r="E25774" s="400"/>
      <c r="G25774" s="401"/>
      <c r="H25774" s="401"/>
      <c r="I25774" s="401"/>
      <c r="J25774" s="194"/>
      <c r="K25774" s="194"/>
      <c r="L25774" s="195"/>
      <c r="M25774" s="196"/>
      <c r="N25774" s="197"/>
      <c r="O25774" s="197"/>
      <c r="P25774" s="231"/>
    </row>
    <row r="25775" spans="2:16">
      <c r="B25775" s="351"/>
      <c r="C25775" s="435"/>
      <c r="D25775" s="399"/>
      <c r="E25775" s="400"/>
      <c r="G25775" s="401"/>
      <c r="H25775" s="401"/>
      <c r="I25775" s="401"/>
      <c r="J25775" s="194"/>
      <c r="K25775" s="194"/>
      <c r="L25775" s="195"/>
      <c r="M25775" s="196"/>
      <c r="N25775" s="197"/>
      <c r="O25775" s="197"/>
      <c r="P25775" s="231"/>
    </row>
    <row r="25776" spans="2:16">
      <c r="B25776" s="351"/>
      <c r="C25776" s="435"/>
      <c r="D25776" s="399"/>
      <c r="E25776" s="400"/>
      <c r="G25776" s="401"/>
      <c r="H25776" s="401"/>
      <c r="I25776" s="401"/>
      <c r="J25776" s="194"/>
      <c r="K25776" s="194"/>
      <c r="L25776" s="195"/>
      <c r="M25776" s="196"/>
      <c r="N25776" s="197"/>
      <c r="O25776" s="197"/>
      <c r="P25776" s="231"/>
    </row>
    <row r="25777" spans="2:16">
      <c r="B25777" s="351"/>
      <c r="C25777" s="435"/>
      <c r="D25777" s="399"/>
      <c r="E25777" s="400"/>
      <c r="G25777" s="401"/>
      <c r="H25777" s="401"/>
      <c r="I25777" s="401"/>
      <c r="J25777" s="194"/>
      <c r="K25777" s="194"/>
      <c r="L25777" s="195"/>
      <c r="M25777" s="196"/>
      <c r="N25777" s="197"/>
      <c r="O25777" s="197"/>
      <c r="P25777" s="231"/>
    </row>
    <row r="25778" spans="2:16">
      <c r="B25778" s="351"/>
      <c r="C25778" s="435"/>
      <c r="D25778" s="399"/>
      <c r="E25778" s="400"/>
      <c r="G25778" s="401"/>
      <c r="H25778" s="401"/>
      <c r="I25778" s="401"/>
      <c r="J25778" s="194"/>
      <c r="K25778" s="194"/>
      <c r="L25778" s="195"/>
      <c r="M25778" s="196"/>
      <c r="N25778" s="197"/>
      <c r="O25778" s="197"/>
      <c r="P25778" s="231"/>
    </row>
    <row r="25779" spans="2:16">
      <c r="B25779" s="351"/>
      <c r="C25779" s="435"/>
      <c r="D25779" s="399"/>
      <c r="E25779" s="400"/>
      <c r="G25779" s="401"/>
      <c r="H25779" s="401"/>
      <c r="I25779" s="401"/>
      <c r="J25779" s="194"/>
      <c r="K25779" s="194"/>
      <c r="L25779" s="195"/>
      <c r="M25779" s="196"/>
      <c r="N25779" s="197"/>
      <c r="O25779" s="197"/>
      <c r="P25779" s="231"/>
    </row>
    <row r="25780" spans="2:16">
      <c r="B25780" s="351"/>
      <c r="C25780" s="435"/>
      <c r="D25780" s="399"/>
      <c r="E25780" s="400"/>
      <c r="G25780" s="401"/>
      <c r="H25780" s="401"/>
      <c r="I25780" s="401"/>
      <c r="J25780" s="194"/>
      <c r="K25780" s="194"/>
      <c r="L25780" s="195"/>
      <c r="M25780" s="196"/>
      <c r="N25780" s="197"/>
      <c r="O25780" s="197"/>
      <c r="P25780" s="231"/>
    </row>
    <row r="25781" spans="2:16">
      <c r="B25781" s="351"/>
      <c r="C25781" s="435"/>
      <c r="D25781" s="399"/>
      <c r="E25781" s="400"/>
      <c r="G25781" s="401"/>
      <c r="H25781" s="401"/>
      <c r="I25781" s="401"/>
      <c r="J25781" s="194"/>
      <c r="K25781" s="194"/>
      <c r="L25781" s="195"/>
      <c r="M25781" s="196"/>
      <c r="N25781" s="197"/>
      <c r="O25781" s="197"/>
      <c r="P25781" s="231"/>
    </row>
    <row r="25782" spans="2:16">
      <c r="B25782" s="351"/>
      <c r="C25782" s="435"/>
      <c r="D25782" s="399"/>
      <c r="E25782" s="400"/>
      <c r="G25782" s="401"/>
      <c r="H25782" s="401"/>
      <c r="I25782" s="401"/>
      <c r="J25782" s="194"/>
      <c r="K25782" s="194"/>
      <c r="L25782" s="195"/>
      <c r="M25782" s="196"/>
      <c r="N25782" s="197"/>
      <c r="O25782" s="197"/>
      <c r="P25782" s="231"/>
    </row>
    <row r="25783" spans="2:16">
      <c r="B25783" s="351"/>
      <c r="C25783" s="435"/>
      <c r="D25783" s="399"/>
      <c r="E25783" s="400"/>
      <c r="G25783" s="401"/>
      <c r="H25783" s="401"/>
      <c r="I25783" s="401"/>
      <c r="J25783" s="194"/>
      <c r="K25783" s="194"/>
      <c r="L25783" s="195"/>
      <c r="M25783" s="196"/>
      <c r="N25783" s="197"/>
      <c r="O25783" s="197"/>
      <c r="P25783" s="231"/>
    </row>
    <row r="25784" spans="2:16">
      <c r="B25784" s="351"/>
      <c r="C25784" s="435"/>
      <c r="D25784" s="399"/>
      <c r="E25784" s="400"/>
      <c r="G25784" s="401"/>
      <c r="H25784" s="401"/>
      <c r="I25784" s="401"/>
      <c r="J25784" s="194"/>
      <c r="K25784" s="194"/>
      <c r="L25784" s="195"/>
      <c r="M25784" s="196"/>
      <c r="N25784" s="197"/>
      <c r="O25784" s="197"/>
      <c r="P25784" s="231"/>
    </row>
    <row r="25785" spans="2:16">
      <c r="B25785" s="351"/>
      <c r="C25785" s="435"/>
      <c r="D25785" s="399"/>
      <c r="E25785" s="400"/>
      <c r="G25785" s="401"/>
      <c r="H25785" s="401"/>
      <c r="I25785" s="401"/>
      <c r="J25785" s="194"/>
      <c r="K25785" s="194"/>
      <c r="L25785" s="195"/>
      <c r="M25785" s="196"/>
      <c r="N25785" s="197"/>
      <c r="O25785" s="197"/>
      <c r="P25785" s="231"/>
    </row>
    <row r="25786" spans="2:16">
      <c r="B25786" s="351"/>
      <c r="C25786" s="435"/>
      <c r="D25786" s="399"/>
      <c r="E25786" s="400"/>
      <c r="G25786" s="401"/>
      <c r="H25786" s="401"/>
      <c r="I25786" s="401"/>
      <c r="J25786" s="194"/>
      <c r="K25786" s="194"/>
      <c r="L25786" s="195"/>
      <c r="M25786" s="196"/>
      <c r="N25786" s="197"/>
      <c r="O25786" s="197"/>
      <c r="P25786" s="231"/>
    </row>
    <row r="25787" spans="2:16">
      <c r="B25787" s="351"/>
      <c r="C25787" s="435"/>
      <c r="D25787" s="399"/>
      <c r="E25787" s="400"/>
      <c r="G25787" s="401"/>
      <c r="H25787" s="401"/>
      <c r="I25787" s="401"/>
      <c r="J25787" s="194"/>
      <c r="K25787" s="194"/>
      <c r="L25787" s="195"/>
      <c r="M25787" s="196"/>
      <c r="N25787" s="197"/>
      <c r="O25787" s="197"/>
      <c r="P25787" s="231"/>
    </row>
    <row r="25788" spans="2:16">
      <c r="B25788" s="351"/>
      <c r="C25788" s="435"/>
      <c r="D25788" s="399"/>
      <c r="E25788" s="400"/>
      <c r="G25788" s="401"/>
      <c r="H25788" s="401"/>
      <c r="I25788" s="401"/>
      <c r="J25788" s="194"/>
      <c r="K25788" s="194"/>
      <c r="L25788" s="195"/>
      <c r="M25788" s="196"/>
      <c r="N25788" s="197"/>
      <c r="O25788" s="197"/>
      <c r="P25788" s="231"/>
    </row>
    <row r="25789" spans="2:16">
      <c r="B25789" s="351"/>
      <c r="C25789" s="435"/>
      <c r="D25789" s="399"/>
      <c r="E25789" s="400"/>
      <c r="G25789" s="401"/>
      <c r="H25789" s="401"/>
      <c r="I25789" s="401"/>
      <c r="J25789" s="194"/>
      <c r="K25789" s="194"/>
      <c r="L25789" s="195"/>
      <c r="M25789" s="196"/>
      <c r="N25789" s="197"/>
      <c r="O25789" s="197"/>
      <c r="P25789" s="231"/>
    </row>
    <row r="25790" spans="2:16">
      <c r="B25790" s="351"/>
      <c r="C25790" s="435"/>
      <c r="D25790" s="399"/>
      <c r="E25790" s="400"/>
      <c r="G25790" s="401"/>
      <c r="H25790" s="401"/>
      <c r="I25790" s="401"/>
      <c r="J25790" s="194"/>
      <c r="K25790" s="194"/>
      <c r="L25790" s="195"/>
      <c r="M25790" s="196"/>
      <c r="N25790" s="197"/>
      <c r="O25790" s="197"/>
      <c r="P25790" s="231"/>
    </row>
    <row r="25791" spans="2:16">
      <c r="B25791" s="351"/>
      <c r="C25791" s="435"/>
      <c r="D25791" s="399"/>
      <c r="E25791" s="400"/>
      <c r="G25791" s="401"/>
      <c r="H25791" s="401"/>
      <c r="I25791" s="401"/>
      <c r="J25791" s="194"/>
      <c r="K25791" s="194"/>
      <c r="L25791" s="195"/>
      <c r="M25791" s="196"/>
      <c r="N25791" s="197"/>
      <c r="O25791" s="197"/>
      <c r="P25791" s="231"/>
    </row>
    <row r="25792" spans="2:16">
      <c r="B25792" s="351"/>
      <c r="C25792" s="435"/>
      <c r="D25792" s="399"/>
      <c r="E25792" s="400"/>
      <c r="G25792" s="401"/>
      <c r="H25792" s="401"/>
      <c r="I25792" s="401"/>
      <c r="J25792" s="194"/>
      <c r="K25792" s="194"/>
      <c r="L25792" s="195"/>
      <c r="M25792" s="196"/>
      <c r="N25792" s="197"/>
      <c r="O25792" s="197"/>
      <c r="P25792" s="231"/>
    </row>
    <row r="25793" spans="2:16">
      <c r="B25793" s="351"/>
      <c r="C25793" s="435"/>
      <c r="D25793" s="399"/>
      <c r="E25793" s="400"/>
      <c r="G25793" s="401"/>
      <c r="H25793" s="401"/>
      <c r="I25793" s="401"/>
      <c r="J25793" s="194"/>
      <c r="K25793" s="194"/>
      <c r="L25793" s="195"/>
      <c r="M25793" s="196"/>
      <c r="N25793" s="197"/>
      <c r="O25793" s="197"/>
      <c r="P25793" s="231"/>
    </row>
    <row r="25794" spans="2:16">
      <c r="B25794" s="351"/>
      <c r="C25794" s="435"/>
      <c r="D25794" s="399"/>
      <c r="E25794" s="400"/>
      <c r="G25794" s="401"/>
      <c r="H25794" s="401"/>
      <c r="I25794" s="401"/>
      <c r="J25794" s="194"/>
      <c r="K25794" s="194"/>
      <c r="L25794" s="195"/>
      <c r="M25794" s="196"/>
      <c r="N25794" s="197"/>
      <c r="O25794" s="197"/>
      <c r="P25794" s="231"/>
    </row>
    <row r="25795" spans="2:16">
      <c r="B25795" s="351"/>
      <c r="C25795" s="435"/>
      <c r="D25795" s="399"/>
      <c r="E25795" s="400"/>
      <c r="G25795" s="401"/>
      <c r="H25795" s="401"/>
      <c r="I25795" s="401"/>
      <c r="J25795" s="194"/>
      <c r="K25795" s="194"/>
      <c r="L25795" s="195"/>
      <c r="M25795" s="196"/>
      <c r="N25795" s="197"/>
      <c r="O25795" s="197"/>
      <c r="P25795" s="231"/>
    </row>
    <row r="25796" spans="2:16">
      <c r="B25796" s="351"/>
      <c r="C25796" s="435"/>
      <c r="D25796" s="399"/>
      <c r="E25796" s="400"/>
      <c r="G25796" s="401"/>
      <c r="H25796" s="401"/>
      <c r="I25796" s="401"/>
      <c r="J25796" s="194"/>
      <c r="K25796" s="194"/>
      <c r="L25796" s="195"/>
      <c r="M25796" s="196"/>
      <c r="N25796" s="197"/>
      <c r="O25796" s="197"/>
      <c r="P25796" s="231"/>
    </row>
    <row r="25797" spans="2:16">
      <c r="B25797" s="351"/>
      <c r="C25797" s="435"/>
      <c r="D25797" s="399"/>
      <c r="E25797" s="400"/>
      <c r="G25797" s="401"/>
      <c r="H25797" s="401"/>
      <c r="I25797" s="401"/>
      <c r="J25797" s="194"/>
      <c r="K25797" s="194"/>
      <c r="L25797" s="195"/>
      <c r="M25797" s="196"/>
      <c r="N25797" s="197"/>
      <c r="O25797" s="197"/>
      <c r="P25797" s="231"/>
    </row>
    <row r="25798" spans="2:16">
      <c r="B25798" s="351"/>
      <c r="C25798" s="435"/>
      <c r="D25798" s="399"/>
      <c r="E25798" s="400"/>
      <c r="G25798" s="401"/>
      <c r="H25798" s="401"/>
      <c r="I25798" s="401"/>
      <c r="J25798" s="194"/>
      <c r="K25798" s="194"/>
      <c r="L25798" s="195"/>
      <c r="M25798" s="196"/>
      <c r="N25798" s="197"/>
      <c r="O25798" s="197"/>
      <c r="P25798" s="231"/>
    </row>
    <row r="25799" spans="2:16">
      <c r="B25799" s="351"/>
      <c r="C25799" s="435"/>
      <c r="D25799" s="399"/>
      <c r="E25799" s="400"/>
      <c r="G25799" s="401"/>
      <c r="H25799" s="401"/>
      <c r="I25799" s="401"/>
      <c r="J25799" s="194"/>
      <c r="K25799" s="194"/>
      <c r="L25799" s="195"/>
      <c r="M25799" s="196"/>
      <c r="N25799" s="197"/>
      <c r="O25799" s="197"/>
      <c r="P25799" s="231"/>
    </row>
    <row r="25800" spans="2:16">
      <c r="B25800" s="351"/>
      <c r="C25800" s="435"/>
      <c r="D25800" s="399"/>
      <c r="E25800" s="400"/>
      <c r="G25800" s="401"/>
      <c r="H25800" s="401"/>
      <c r="I25800" s="401"/>
      <c r="J25800" s="194"/>
      <c r="K25800" s="194"/>
      <c r="L25800" s="195"/>
      <c r="M25800" s="196"/>
      <c r="N25800" s="197"/>
      <c r="O25800" s="197"/>
      <c r="P25800" s="231"/>
    </row>
    <row r="25801" spans="2:16">
      <c r="B25801" s="351"/>
      <c r="C25801" s="435"/>
      <c r="D25801" s="399"/>
      <c r="E25801" s="400"/>
      <c r="G25801" s="401"/>
      <c r="H25801" s="401"/>
      <c r="I25801" s="401"/>
      <c r="J25801" s="194"/>
      <c r="K25801" s="194"/>
      <c r="L25801" s="195"/>
      <c r="M25801" s="196"/>
      <c r="N25801" s="197"/>
      <c r="O25801" s="197"/>
      <c r="P25801" s="231"/>
    </row>
    <row r="25802" spans="2:16">
      <c r="B25802" s="351"/>
      <c r="C25802" s="435"/>
      <c r="D25802" s="399"/>
      <c r="E25802" s="400"/>
      <c r="G25802" s="401"/>
      <c r="H25802" s="401"/>
      <c r="I25802" s="401"/>
      <c r="J25802" s="194"/>
      <c r="K25802" s="194"/>
      <c r="L25802" s="195"/>
      <c r="M25802" s="196"/>
      <c r="N25802" s="197"/>
      <c r="O25802" s="197"/>
      <c r="P25802" s="231"/>
    </row>
    <row r="25803" spans="2:16">
      <c r="B25803" s="351"/>
      <c r="C25803" s="435"/>
      <c r="D25803" s="399"/>
      <c r="E25803" s="400"/>
      <c r="G25803" s="401"/>
      <c r="H25803" s="401"/>
      <c r="I25803" s="401"/>
      <c r="J25803" s="194"/>
      <c r="K25803" s="194"/>
      <c r="L25803" s="195"/>
      <c r="M25803" s="196"/>
      <c r="N25803" s="197"/>
      <c r="O25803" s="197"/>
      <c r="P25803" s="231"/>
    </row>
    <row r="25804" spans="2:16">
      <c r="B25804" s="351"/>
      <c r="C25804" s="435"/>
      <c r="D25804" s="399"/>
      <c r="E25804" s="400"/>
      <c r="G25804" s="401"/>
      <c r="H25804" s="401"/>
      <c r="I25804" s="401"/>
      <c r="J25804" s="194"/>
      <c r="K25804" s="194"/>
      <c r="L25804" s="195"/>
      <c r="M25804" s="196"/>
      <c r="N25804" s="197"/>
      <c r="O25804" s="197"/>
      <c r="P25804" s="231"/>
    </row>
    <row r="25805" spans="2:16">
      <c r="B25805" s="351"/>
      <c r="C25805" s="435"/>
      <c r="D25805" s="399"/>
      <c r="E25805" s="400"/>
      <c r="G25805" s="401"/>
      <c r="H25805" s="401"/>
      <c r="I25805" s="401"/>
      <c r="J25805" s="194"/>
      <c r="K25805" s="194"/>
      <c r="L25805" s="195"/>
      <c r="M25805" s="196"/>
      <c r="N25805" s="197"/>
      <c r="O25805" s="197"/>
      <c r="P25805" s="231"/>
    </row>
    <row r="25806" spans="2:16">
      <c r="B25806" s="351"/>
      <c r="C25806" s="435"/>
      <c r="D25806" s="399"/>
      <c r="E25806" s="400"/>
      <c r="G25806" s="401"/>
      <c r="H25806" s="401"/>
      <c r="I25806" s="401"/>
      <c r="J25806" s="194"/>
      <c r="K25806" s="194"/>
      <c r="L25806" s="195"/>
      <c r="M25806" s="196"/>
      <c r="N25806" s="197"/>
      <c r="O25806" s="197"/>
      <c r="P25806" s="231"/>
    </row>
    <row r="25807" spans="2:16">
      <c r="B25807" s="351"/>
      <c r="C25807" s="435"/>
      <c r="D25807" s="399"/>
      <c r="E25807" s="400"/>
      <c r="G25807" s="401"/>
      <c r="H25807" s="401"/>
      <c r="I25807" s="401"/>
      <c r="J25807" s="194"/>
      <c r="K25807" s="194"/>
      <c r="L25807" s="195"/>
      <c r="M25807" s="196"/>
      <c r="N25807" s="197"/>
      <c r="O25807" s="197"/>
      <c r="P25807" s="231"/>
    </row>
    <row r="25808" spans="2:16">
      <c r="B25808" s="351"/>
      <c r="C25808" s="435"/>
      <c r="D25808" s="399"/>
      <c r="E25808" s="400"/>
      <c r="G25808" s="401"/>
      <c r="H25808" s="401"/>
      <c r="I25808" s="401"/>
      <c r="J25808" s="194"/>
      <c r="K25808" s="194"/>
      <c r="L25808" s="195"/>
      <c r="M25808" s="196"/>
      <c r="N25808" s="197"/>
      <c r="O25808" s="197"/>
      <c r="P25808" s="231"/>
    </row>
    <row r="25809" spans="2:16">
      <c r="B25809" s="351"/>
      <c r="C25809" s="435"/>
      <c r="D25809" s="399"/>
      <c r="E25809" s="400"/>
      <c r="G25809" s="401"/>
      <c r="H25809" s="401"/>
      <c r="I25809" s="401"/>
      <c r="J25809" s="194"/>
      <c r="K25809" s="194"/>
      <c r="L25809" s="195"/>
      <c r="M25809" s="196"/>
      <c r="N25809" s="197"/>
      <c r="O25809" s="197"/>
      <c r="P25809" s="231"/>
    </row>
    <row r="25810" spans="2:16">
      <c r="B25810" s="351"/>
      <c r="C25810" s="435"/>
      <c r="D25810" s="399"/>
      <c r="E25810" s="400"/>
      <c r="G25810" s="401"/>
      <c r="H25810" s="401"/>
      <c r="I25810" s="401"/>
      <c r="J25810" s="194"/>
      <c r="K25810" s="194"/>
      <c r="L25810" s="195"/>
      <c r="M25810" s="196"/>
      <c r="N25810" s="197"/>
      <c r="O25810" s="197"/>
      <c r="P25810" s="231"/>
    </row>
    <row r="25811" spans="2:16">
      <c r="B25811" s="351"/>
      <c r="C25811" s="435"/>
      <c r="D25811" s="399"/>
      <c r="E25811" s="400"/>
      <c r="G25811" s="401"/>
      <c r="H25811" s="401"/>
      <c r="I25811" s="401"/>
      <c r="J25811" s="194"/>
      <c r="K25811" s="194"/>
      <c r="L25811" s="195"/>
      <c r="M25811" s="196"/>
      <c r="N25811" s="197"/>
      <c r="O25811" s="197"/>
      <c r="P25811" s="231"/>
    </row>
    <row r="25812" spans="2:16">
      <c r="B25812" s="351"/>
      <c r="C25812" s="435"/>
      <c r="D25812" s="399"/>
      <c r="E25812" s="400"/>
      <c r="G25812" s="401"/>
      <c r="H25812" s="401"/>
      <c r="I25812" s="401"/>
      <c r="J25812" s="194"/>
      <c r="K25812" s="194"/>
      <c r="L25812" s="195"/>
      <c r="M25812" s="196"/>
      <c r="N25812" s="197"/>
      <c r="O25812" s="197"/>
      <c r="P25812" s="231"/>
    </row>
    <row r="25813" spans="2:16">
      <c r="B25813" s="351"/>
      <c r="C25813" s="435"/>
      <c r="D25813" s="399"/>
      <c r="E25813" s="400"/>
      <c r="G25813" s="401"/>
      <c r="H25813" s="401"/>
      <c r="I25813" s="401"/>
      <c r="J25813" s="194"/>
      <c r="K25813" s="194"/>
      <c r="L25813" s="195"/>
      <c r="M25813" s="196"/>
      <c r="N25813" s="197"/>
      <c r="O25813" s="197"/>
      <c r="P25813" s="231"/>
    </row>
    <row r="25814" spans="2:16">
      <c r="B25814" s="351"/>
      <c r="C25814" s="435"/>
      <c r="D25814" s="399"/>
      <c r="E25814" s="400"/>
      <c r="G25814" s="401"/>
      <c r="H25814" s="401"/>
      <c r="I25814" s="401"/>
      <c r="J25814" s="194"/>
      <c r="K25814" s="194"/>
      <c r="L25814" s="195"/>
      <c r="M25814" s="196"/>
      <c r="N25814" s="197"/>
      <c r="O25814" s="197"/>
      <c r="P25814" s="231"/>
    </row>
    <row r="25815" spans="2:16">
      <c r="B25815" s="351"/>
      <c r="C25815" s="435"/>
      <c r="D25815" s="399"/>
      <c r="E25815" s="400"/>
      <c r="G25815" s="401"/>
      <c r="H25815" s="401"/>
      <c r="I25815" s="401"/>
      <c r="J25815" s="194"/>
      <c r="K25815" s="194"/>
      <c r="L25815" s="195"/>
      <c r="M25815" s="196"/>
      <c r="N25815" s="197"/>
      <c r="O25815" s="197"/>
      <c r="P25815" s="231"/>
    </row>
    <row r="25816" spans="2:16">
      <c r="B25816" s="351"/>
      <c r="C25816" s="435"/>
      <c r="D25816" s="399"/>
      <c r="E25816" s="400"/>
      <c r="G25816" s="401"/>
      <c r="H25816" s="401"/>
      <c r="I25816" s="401"/>
      <c r="J25816" s="194"/>
      <c r="K25816" s="194"/>
      <c r="L25816" s="195"/>
      <c r="M25816" s="196"/>
      <c r="N25816" s="197"/>
      <c r="O25816" s="197"/>
      <c r="P25816" s="231"/>
    </row>
    <row r="25817" spans="2:16">
      <c r="B25817" s="351"/>
      <c r="C25817" s="435"/>
      <c r="D25817" s="399"/>
      <c r="E25817" s="400"/>
      <c r="G25817" s="401"/>
      <c r="H25817" s="401"/>
      <c r="I25817" s="401"/>
      <c r="J25817" s="194"/>
      <c r="K25817" s="194"/>
      <c r="L25817" s="195"/>
      <c r="M25817" s="196"/>
      <c r="N25817" s="197"/>
      <c r="O25817" s="197"/>
      <c r="P25817" s="231"/>
    </row>
    <row r="25818" spans="2:16">
      <c r="B25818" s="351"/>
      <c r="C25818" s="435"/>
      <c r="D25818" s="399"/>
      <c r="E25818" s="400"/>
      <c r="G25818" s="401"/>
      <c r="H25818" s="401"/>
      <c r="I25818" s="401"/>
      <c r="J25818" s="194"/>
      <c r="K25818" s="194"/>
      <c r="L25818" s="195"/>
      <c r="M25818" s="196"/>
      <c r="N25818" s="197"/>
      <c r="O25818" s="197"/>
      <c r="P25818" s="231"/>
    </row>
    <row r="25819" spans="2:16">
      <c r="B25819" s="351"/>
      <c r="C25819" s="435"/>
      <c r="D25819" s="399"/>
      <c r="E25819" s="400"/>
      <c r="G25819" s="401"/>
      <c r="H25819" s="401"/>
      <c r="I25819" s="401"/>
      <c r="J25819" s="194"/>
      <c r="K25819" s="194"/>
      <c r="L25819" s="195"/>
      <c r="M25819" s="196"/>
      <c r="N25819" s="197"/>
      <c r="O25819" s="197"/>
      <c r="P25819" s="231"/>
    </row>
    <row r="25820" spans="2:16">
      <c r="B25820" s="351"/>
      <c r="C25820" s="435"/>
      <c r="D25820" s="399"/>
      <c r="E25820" s="400"/>
      <c r="G25820" s="401"/>
      <c r="H25820" s="401"/>
      <c r="I25820" s="401"/>
      <c r="J25820" s="194"/>
      <c r="K25820" s="194"/>
      <c r="L25820" s="195"/>
      <c r="M25820" s="196"/>
      <c r="N25820" s="197"/>
      <c r="O25820" s="197"/>
      <c r="P25820" s="231"/>
    </row>
    <row r="25821" spans="2:16">
      <c r="B25821" s="351"/>
      <c r="C25821" s="435"/>
      <c r="D25821" s="399"/>
      <c r="E25821" s="400"/>
      <c r="G25821" s="401"/>
      <c r="H25821" s="401"/>
      <c r="I25821" s="401"/>
      <c r="J25821" s="194"/>
      <c r="K25821" s="194"/>
      <c r="L25821" s="195"/>
      <c r="M25821" s="196"/>
      <c r="N25821" s="197"/>
      <c r="O25821" s="197"/>
      <c r="P25821" s="231"/>
    </row>
    <row r="25822" spans="2:16">
      <c r="B25822" s="351"/>
      <c r="C25822" s="435"/>
      <c r="D25822" s="399"/>
      <c r="E25822" s="400"/>
      <c r="G25822" s="401"/>
      <c r="H25822" s="401"/>
      <c r="I25822" s="401"/>
      <c r="J25822" s="194"/>
      <c r="K25822" s="194"/>
      <c r="L25822" s="195"/>
      <c r="M25822" s="196"/>
      <c r="N25822" s="197"/>
      <c r="O25822" s="197"/>
      <c r="P25822" s="231"/>
    </row>
    <row r="25823" spans="2:16">
      <c r="B25823" s="351"/>
      <c r="C25823" s="435"/>
      <c r="D25823" s="399"/>
      <c r="E25823" s="400"/>
      <c r="G25823" s="401"/>
      <c r="H25823" s="401"/>
      <c r="I25823" s="401"/>
      <c r="J25823" s="194"/>
      <c r="K25823" s="194"/>
      <c r="L25823" s="195"/>
      <c r="M25823" s="196"/>
      <c r="N25823" s="197"/>
      <c r="O25823" s="197"/>
      <c r="P25823" s="231"/>
    </row>
    <row r="25824" spans="2:16">
      <c r="B25824" s="351"/>
      <c r="C25824" s="435"/>
      <c r="D25824" s="399"/>
      <c r="E25824" s="400"/>
      <c r="G25824" s="401"/>
      <c r="H25824" s="401"/>
      <c r="I25824" s="401"/>
      <c r="J25824" s="194"/>
      <c r="K25824" s="194"/>
      <c r="L25824" s="195"/>
      <c r="M25824" s="196"/>
      <c r="N25824" s="197"/>
      <c r="O25824" s="197"/>
      <c r="P25824" s="231"/>
    </row>
    <row r="25825" spans="2:16">
      <c r="B25825" s="351"/>
      <c r="C25825" s="435"/>
      <c r="D25825" s="399"/>
      <c r="E25825" s="400"/>
      <c r="G25825" s="401"/>
      <c r="H25825" s="401"/>
      <c r="I25825" s="401"/>
      <c r="J25825" s="194"/>
      <c r="K25825" s="194"/>
      <c r="L25825" s="195"/>
      <c r="M25825" s="196"/>
      <c r="N25825" s="197"/>
      <c r="O25825" s="197"/>
      <c r="P25825" s="231"/>
    </row>
    <row r="25826" spans="2:16">
      <c r="B25826" s="351"/>
      <c r="C25826" s="435"/>
      <c r="D25826" s="399"/>
      <c r="E25826" s="400"/>
      <c r="G25826" s="401"/>
      <c r="H25826" s="401"/>
      <c r="I25826" s="401"/>
      <c r="J25826" s="194"/>
      <c r="K25826" s="194"/>
      <c r="L25826" s="195"/>
      <c r="M25826" s="196"/>
      <c r="N25826" s="197"/>
      <c r="O25826" s="197"/>
      <c r="P25826" s="231"/>
    </row>
    <row r="25827" spans="2:16">
      <c r="B25827" s="351"/>
      <c r="C25827" s="435"/>
      <c r="D25827" s="399"/>
      <c r="E25827" s="400"/>
      <c r="G25827" s="401"/>
      <c r="H25827" s="401"/>
      <c r="I25827" s="401"/>
      <c r="J25827" s="194"/>
      <c r="K25827" s="194"/>
      <c r="L25827" s="195"/>
      <c r="M25827" s="196"/>
      <c r="N25827" s="197"/>
      <c r="O25827" s="197"/>
      <c r="P25827" s="231"/>
    </row>
    <row r="25828" spans="2:16">
      <c r="B25828" s="351"/>
      <c r="C25828" s="435"/>
      <c r="D25828" s="399"/>
      <c r="E25828" s="400"/>
      <c r="G25828" s="401"/>
      <c r="H25828" s="401"/>
      <c r="I25828" s="401"/>
      <c r="J25828" s="194"/>
      <c r="K25828" s="194"/>
      <c r="L25828" s="195"/>
      <c r="M25828" s="196"/>
      <c r="N25828" s="197"/>
      <c r="O25828" s="197"/>
      <c r="P25828" s="231"/>
    </row>
    <row r="25829" spans="2:16">
      <c r="B25829" s="351"/>
      <c r="C25829" s="435"/>
      <c r="D25829" s="399"/>
      <c r="E25829" s="400"/>
      <c r="G25829" s="401"/>
      <c r="H25829" s="401"/>
      <c r="I25829" s="401"/>
      <c r="J25829" s="194"/>
      <c r="K25829" s="194"/>
      <c r="L25829" s="195"/>
      <c r="M25829" s="196"/>
      <c r="N25829" s="197"/>
      <c r="O25829" s="197"/>
      <c r="P25829" s="231"/>
    </row>
    <row r="25830" spans="2:16">
      <c r="B25830" s="351"/>
      <c r="C25830" s="435"/>
      <c r="D25830" s="399"/>
      <c r="E25830" s="400"/>
      <c r="G25830" s="401"/>
      <c r="H25830" s="401"/>
      <c r="I25830" s="401"/>
      <c r="J25830" s="194"/>
      <c r="K25830" s="194"/>
      <c r="L25830" s="195"/>
      <c r="M25830" s="196"/>
      <c r="N25830" s="197"/>
      <c r="O25830" s="197"/>
      <c r="P25830" s="231"/>
    </row>
    <row r="25831" spans="2:16">
      <c r="B25831" s="351"/>
      <c r="C25831" s="435"/>
      <c r="D25831" s="399"/>
      <c r="E25831" s="400"/>
      <c r="G25831" s="401"/>
      <c r="H25831" s="401"/>
      <c r="I25831" s="401"/>
      <c r="J25831" s="194"/>
      <c r="K25831" s="194"/>
      <c r="L25831" s="195"/>
      <c r="M25831" s="196"/>
      <c r="N25831" s="197"/>
      <c r="O25831" s="197"/>
      <c r="P25831" s="231"/>
    </row>
    <row r="25832" spans="2:16">
      <c r="B25832" s="351"/>
      <c r="C25832" s="435"/>
      <c r="D25832" s="399"/>
      <c r="E25832" s="400"/>
      <c r="G25832" s="401"/>
      <c r="H25832" s="401"/>
      <c r="I25832" s="401"/>
      <c r="J25832" s="194"/>
      <c r="K25832" s="194"/>
      <c r="L25832" s="195"/>
      <c r="M25832" s="196"/>
      <c r="N25832" s="197"/>
      <c r="O25832" s="197"/>
      <c r="P25832" s="231"/>
    </row>
    <row r="25833" spans="2:16">
      <c r="B25833" s="402"/>
      <c r="C25833" s="435"/>
      <c r="D25833" s="404"/>
      <c r="E25833" s="405"/>
      <c r="G25833" s="406"/>
      <c r="H25833" s="406"/>
      <c r="I25833" s="406"/>
      <c r="J25833" s="194"/>
      <c r="K25833" s="194"/>
      <c r="L25833" s="195"/>
      <c r="M25833" s="196"/>
      <c r="N25833" s="197"/>
      <c r="O25833" s="197"/>
      <c r="P25833" s="221"/>
    </row>
    <row r="25834" spans="2:16">
      <c r="B25834" s="351"/>
      <c r="C25834" s="435"/>
      <c r="D25834" s="399"/>
      <c r="E25834" s="400"/>
      <c r="G25834" s="401"/>
      <c r="H25834" s="401"/>
      <c r="I25834" s="401"/>
      <c r="J25834" s="194"/>
      <c r="K25834" s="194"/>
      <c r="L25834" s="195"/>
      <c r="M25834" s="196"/>
      <c r="N25834" s="197"/>
      <c r="O25834" s="197"/>
      <c r="P25834" s="231"/>
    </row>
    <row r="25835" spans="2:16">
      <c r="B25835" s="351"/>
      <c r="C25835" s="435"/>
      <c r="D25835" s="399"/>
      <c r="E25835" s="400"/>
      <c r="G25835" s="401"/>
      <c r="H25835" s="401"/>
      <c r="I25835" s="401"/>
      <c r="J25835" s="194"/>
      <c r="K25835" s="194"/>
      <c r="L25835" s="195"/>
      <c r="M25835" s="196"/>
      <c r="N25835" s="197"/>
      <c r="O25835" s="197"/>
      <c r="P25835" s="231"/>
    </row>
    <row r="25836" spans="2:16">
      <c r="B25836" s="351"/>
      <c r="C25836" s="435"/>
      <c r="D25836" s="399"/>
      <c r="E25836" s="400"/>
      <c r="G25836" s="401"/>
      <c r="H25836" s="401"/>
      <c r="I25836" s="401"/>
      <c r="J25836" s="194"/>
      <c r="K25836" s="194"/>
      <c r="L25836" s="195"/>
      <c r="M25836" s="196"/>
      <c r="N25836" s="197"/>
      <c r="O25836" s="197"/>
      <c r="P25836" s="231"/>
    </row>
    <row r="25837" spans="2:16">
      <c r="B25837" s="351"/>
      <c r="C25837" s="435"/>
      <c r="D25837" s="399"/>
      <c r="E25837" s="400"/>
      <c r="G25837" s="401"/>
      <c r="H25837" s="401"/>
      <c r="I25837" s="401"/>
      <c r="J25837" s="194"/>
      <c r="K25837" s="194"/>
      <c r="L25837" s="195"/>
      <c r="M25837" s="196"/>
      <c r="N25837" s="197"/>
      <c r="O25837" s="197"/>
      <c r="P25837" s="231"/>
    </row>
    <row r="25838" spans="2:16">
      <c r="B25838" s="351"/>
      <c r="C25838" s="435"/>
      <c r="D25838" s="399"/>
      <c r="E25838" s="400"/>
      <c r="G25838" s="401"/>
      <c r="H25838" s="401"/>
      <c r="I25838" s="401"/>
      <c r="J25838" s="194"/>
      <c r="K25838" s="194"/>
      <c r="L25838" s="195"/>
      <c r="M25838" s="196"/>
      <c r="N25838" s="197"/>
      <c r="O25838" s="197"/>
      <c r="P25838" s="231"/>
    </row>
    <row r="25839" spans="2:16">
      <c r="B25839" s="351"/>
      <c r="C25839" s="435"/>
      <c r="D25839" s="399"/>
      <c r="E25839" s="400"/>
      <c r="G25839" s="401"/>
      <c r="H25839" s="401"/>
      <c r="I25839" s="401"/>
      <c r="J25839" s="194"/>
      <c r="K25839" s="194"/>
      <c r="L25839" s="195"/>
      <c r="M25839" s="196"/>
      <c r="N25839" s="197"/>
      <c r="O25839" s="197"/>
      <c r="P25839" s="231"/>
    </row>
    <row r="25840" spans="2:16">
      <c r="B25840" s="351"/>
      <c r="C25840" s="435"/>
      <c r="D25840" s="399"/>
      <c r="E25840" s="400"/>
      <c r="G25840" s="401"/>
      <c r="H25840" s="401"/>
      <c r="I25840" s="401"/>
      <c r="J25840" s="194"/>
      <c r="K25840" s="194"/>
      <c r="L25840" s="195"/>
      <c r="M25840" s="196"/>
      <c r="N25840" s="197"/>
      <c r="O25840" s="197"/>
      <c r="P25840" s="231"/>
    </row>
    <row r="25841" spans="2:16">
      <c r="B25841" s="351"/>
      <c r="C25841" s="435"/>
      <c r="D25841" s="399"/>
      <c r="E25841" s="400"/>
      <c r="G25841" s="401"/>
      <c r="H25841" s="401"/>
      <c r="I25841" s="401"/>
      <c r="J25841" s="194"/>
      <c r="K25841" s="194"/>
      <c r="L25841" s="195"/>
      <c r="M25841" s="196"/>
      <c r="N25841" s="197"/>
      <c r="O25841" s="197"/>
      <c r="P25841" s="231"/>
    </row>
    <row r="25842" spans="2:16">
      <c r="B25842" s="351"/>
      <c r="C25842" s="435"/>
      <c r="D25842" s="399"/>
      <c r="E25842" s="400"/>
      <c r="G25842" s="401"/>
      <c r="H25842" s="401"/>
      <c r="I25842" s="401"/>
      <c r="J25842" s="194"/>
      <c r="K25842" s="194"/>
      <c r="L25842" s="195"/>
      <c r="M25842" s="196"/>
      <c r="N25842" s="197"/>
      <c r="O25842" s="197"/>
      <c r="P25842" s="231"/>
    </row>
    <row r="25843" spans="2:16">
      <c r="B25843" s="351"/>
      <c r="C25843" s="435"/>
      <c r="D25843" s="399"/>
      <c r="E25843" s="400"/>
      <c r="G25843" s="401"/>
      <c r="H25843" s="401"/>
      <c r="I25843" s="401"/>
      <c r="J25843" s="194"/>
      <c r="K25843" s="194"/>
      <c r="L25843" s="195"/>
      <c r="M25843" s="196"/>
      <c r="N25843" s="197"/>
      <c r="O25843" s="197"/>
      <c r="P25843" s="231"/>
    </row>
    <row r="25844" spans="2:16">
      <c r="B25844" s="351"/>
      <c r="C25844" s="435"/>
      <c r="D25844" s="399"/>
      <c r="E25844" s="400"/>
      <c r="G25844" s="401"/>
      <c r="H25844" s="401"/>
      <c r="I25844" s="401"/>
      <c r="J25844" s="194"/>
      <c r="K25844" s="194"/>
      <c r="L25844" s="195"/>
      <c r="M25844" s="196"/>
      <c r="N25844" s="197"/>
      <c r="O25844" s="197"/>
      <c r="P25844" s="231"/>
    </row>
    <row r="25845" spans="2:16">
      <c r="B25845" s="351"/>
      <c r="C25845" s="435"/>
      <c r="D25845" s="399"/>
      <c r="E25845" s="400"/>
      <c r="G25845" s="401"/>
      <c r="H25845" s="401"/>
      <c r="I25845" s="401"/>
      <c r="J25845" s="194"/>
      <c r="K25845" s="194"/>
      <c r="L25845" s="195"/>
      <c r="M25845" s="196"/>
      <c r="N25845" s="197"/>
      <c r="O25845" s="197"/>
      <c r="P25845" s="231"/>
    </row>
    <row r="25846" spans="2:16">
      <c r="B25846" s="351"/>
      <c r="C25846" s="435"/>
      <c r="D25846" s="399"/>
      <c r="E25846" s="400"/>
      <c r="G25846" s="401"/>
      <c r="H25846" s="401"/>
      <c r="I25846" s="401"/>
      <c r="J25846" s="194"/>
      <c r="K25846" s="194"/>
      <c r="L25846" s="195"/>
      <c r="M25846" s="196"/>
      <c r="N25846" s="197"/>
      <c r="O25846" s="197"/>
      <c r="P25846" s="231"/>
    </row>
    <row r="25847" spans="2:16">
      <c r="B25847" s="351"/>
      <c r="C25847" s="435"/>
      <c r="D25847" s="399"/>
      <c r="E25847" s="400"/>
      <c r="G25847" s="401"/>
      <c r="H25847" s="401"/>
      <c r="I25847" s="401"/>
      <c r="J25847" s="194"/>
      <c r="K25847" s="194"/>
      <c r="L25847" s="195"/>
      <c r="M25847" s="196"/>
      <c r="N25847" s="197"/>
      <c r="O25847" s="197"/>
      <c r="P25847" s="231"/>
    </row>
    <row r="25848" spans="2:16">
      <c r="B25848" s="351"/>
      <c r="C25848" s="435"/>
      <c r="D25848" s="399"/>
      <c r="E25848" s="400"/>
      <c r="G25848" s="401"/>
      <c r="H25848" s="401"/>
      <c r="I25848" s="401"/>
      <c r="J25848" s="194"/>
      <c r="K25848" s="194"/>
      <c r="L25848" s="195"/>
      <c r="M25848" s="196"/>
      <c r="N25848" s="197"/>
      <c r="O25848" s="197"/>
      <c r="P25848" s="231"/>
    </row>
    <row r="25849" spans="2:16">
      <c r="B25849" s="351"/>
      <c r="C25849" s="435"/>
      <c r="D25849" s="399"/>
      <c r="E25849" s="400"/>
      <c r="G25849" s="401"/>
      <c r="H25849" s="401"/>
      <c r="I25849" s="401"/>
      <c r="J25849" s="194"/>
      <c r="K25849" s="194"/>
      <c r="L25849" s="195"/>
      <c r="M25849" s="196"/>
      <c r="N25849" s="197"/>
      <c r="O25849" s="197"/>
      <c r="P25849" s="231"/>
    </row>
    <row r="25850" spans="2:16">
      <c r="B25850" s="351"/>
      <c r="C25850" s="435"/>
      <c r="D25850" s="399"/>
      <c r="E25850" s="400"/>
      <c r="G25850" s="401"/>
      <c r="H25850" s="401"/>
      <c r="I25850" s="401"/>
      <c r="J25850" s="194"/>
      <c r="K25850" s="194"/>
      <c r="L25850" s="195"/>
      <c r="M25850" s="196"/>
      <c r="N25850" s="197"/>
      <c r="O25850" s="197"/>
      <c r="P25850" s="231"/>
    </row>
    <row r="25851" spans="2:16">
      <c r="B25851" s="351"/>
      <c r="C25851" s="435"/>
      <c r="D25851" s="399"/>
      <c r="E25851" s="400"/>
      <c r="G25851" s="401"/>
      <c r="H25851" s="401"/>
      <c r="I25851" s="401"/>
      <c r="J25851" s="194"/>
      <c r="K25851" s="194"/>
      <c r="L25851" s="195"/>
      <c r="M25851" s="196"/>
      <c r="N25851" s="197"/>
      <c r="O25851" s="197"/>
      <c r="P25851" s="231"/>
    </row>
    <row r="25852" spans="2:16">
      <c r="B25852" s="351"/>
      <c r="C25852" s="435"/>
      <c r="D25852" s="399"/>
      <c r="E25852" s="400"/>
      <c r="G25852" s="401"/>
      <c r="H25852" s="401"/>
      <c r="I25852" s="401"/>
      <c r="J25852" s="194"/>
      <c r="K25852" s="194"/>
      <c r="L25852" s="195"/>
      <c r="M25852" s="196"/>
      <c r="N25852" s="197"/>
      <c r="O25852" s="197"/>
      <c r="P25852" s="231"/>
    </row>
    <row r="25853" spans="2:16">
      <c r="B25853" s="351"/>
      <c r="C25853" s="435"/>
      <c r="D25853" s="399"/>
      <c r="E25853" s="400"/>
      <c r="G25853" s="401"/>
      <c r="H25853" s="401"/>
      <c r="I25853" s="401"/>
      <c r="J25853" s="194"/>
      <c r="K25853" s="194"/>
      <c r="L25853" s="195"/>
      <c r="M25853" s="196"/>
      <c r="N25853" s="197"/>
      <c r="O25853" s="197"/>
      <c r="P25853" s="231"/>
    </row>
    <row r="25854" spans="2:16">
      <c r="B25854" s="351"/>
      <c r="C25854" s="435"/>
      <c r="D25854" s="399"/>
      <c r="E25854" s="400"/>
      <c r="G25854" s="401"/>
      <c r="H25854" s="401"/>
      <c r="I25854" s="401"/>
      <c r="J25854" s="194"/>
      <c r="K25854" s="194"/>
      <c r="L25854" s="195"/>
      <c r="M25854" s="196"/>
      <c r="N25854" s="197"/>
      <c r="O25854" s="197"/>
      <c r="P25854" s="231"/>
    </row>
    <row r="25855" spans="2:16">
      <c r="B25855" s="351"/>
      <c r="C25855" s="435"/>
      <c r="D25855" s="399"/>
      <c r="E25855" s="400"/>
      <c r="G25855" s="401"/>
      <c r="H25855" s="401"/>
      <c r="I25855" s="401"/>
      <c r="J25855" s="194"/>
      <c r="K25855" s="194"/>
      <c r="L25855" s="195"/>
      <c r="M25855" s="196"/>
      <c r="N25855" s="197"/>
      <c r="O25855" s="197"/>
      <c r="P25855" s="231"/>
    </row>
    <row r="25856" spans="2:16">
      <c r="B25856" s="351"/>
      <c r="C25856" s="435"/>
      <c r="D25856" s="399"/>
      <c r="E25856" s="400"/>
      <c r="G25856" s="401"/>
      <c r="H25856" s="401"/>
      <c r="I25856" s="401"/>
      <c r="J25856" s="194"/>
      <c r="K25856" s="194"/>
      <c r="L25856" s="195"/>
      <c r="M25856" s="196"/>
      <c r="N25856" s="197"/>
      <c r="O25856" s="197"/>
      <c r="P25856" s="231"/>
    </row>
    <row r="25857" spans="2:16">
      <c r="B25857" s="351"/>
      <c r="C25857" s="435"/>
      <c r="D25857" s="399"/>
      <c r="E25857" s="400"/>
      <c r="G25857" s="401"/>
      <c r="H25857" s="401"/>
      <c r="I25857" s="401"/>
      <c r="J25857" s="194"/>
      <c r="K25857" s="194"/>
      <c r="L25857" s="195"/>
      <c r="M25857" s="196"/>
      <c r="N25857" s="197"/>
      <c r="O25857" s="197"/>
      <c r="P25857" s="231"/>
    </row>
    <row r="25858" spans="2:16">
      <c r="B25858" s="351"/>
      <c r="C25858" s="435"/>
      <c r="D25858" s="399"/>
      <c r="E25858" s="400"/>
      <c r="G25858" s="401"/>
      <c r="H25858" s="401"/>
      <c r="I25858" s="401"/>
      <c r="J25858" s="194"/>
      <c r="K25858" s="194"/>
      <c r="L25858" s="195"/>
      <c r="M25858" s="196"/>
      <c r="N25858" s="197"/>
      <c r="O25858" s="197"/>
      <c r="P25858" s="231"/>
    </row>
    <row r="25859" spans="2:16">
      <c r="B25859" s="351"/>
      <c r="C25859" s="435"/>
      <c r="D25859" s="399"/>
      <c r="E25859" s="400"/>
      <c r="G25859" s="401"/>
      <c r="H25859" s="401"/>
      <c r="I25859" s="401"/>
      <c r="J25859" s="194"/>
      <c r="K25859" s="194"/>
      <c r="L25859" s="195"/>
      <c r="M25859" s="196"/>
      <c r="N25859" s="197"/>
      <c r="O25859" s="197"/>
      <c r="P25859" s="231"/>
    </row>
    <row r="25860" spans="2:16">
      <c r="B25860" s="351"/>
      <c r="C25860" s="435"/>
      <c r="D25860" s="399"/>
      <c r="E25860" s="400"/>
      <c r="G25860" s="401"/>
      <c r="H25860" s="401"/>
      <c r="I25860" s="401"/>
      <c r="J25860" s="194"/>
      <c r="K25860" s="194"/>
      <c r="L25860" s="195"/>
      <c r="M25860" s="196"/>
      <c r="N25860" s="197"/>
      <c r="O25860" s="197"/>
      <c r="P25860" s="231"/>
    </row>
    <row r="25861" spans="2:16">
      <c r="B25861" s="351"/>
      <c r="C25861" s="435"/>
      <c r="D25861" s="399"/>
      <c r="E25861" s="400"/>
      <c r="G25861" s="401"/>
      <c r="H25861" s="401"/>
      <c r="I25861" s="401"/>
      <c r="J25861" s="194"/>
      <c r="K25861" s="194"/>
      <c r="L25861" s="195"/>
      <c r="M25861" s="196"/>
      <c r="N25861" s="197"/>
      <c r="O25861" s="197"/>
      <c r="P25861" s="231"/>
    </row>
    <row r="25862" spans="2:16">
      <c r="B25862" s="351"/>
      <c r="C25862" s="435"/>
      <c r="D25862" s="399"/>
      <c r="E25862" s="400"/>
      <c r="G25862" s="401"/>
      <c r="H25862" s="401"/>
      <c r="I25862" s="401"/>
      <c r="J25862" s="194"/>
      <c r="K25862" s="194"/>
      <c r="L25862" s="195"/>
      <c r="M25862" s="196"/>
      <c r="N25862" s="197"/>
      <c r="O25862" s="197"/>
      <c r="P25862" s="231"/>
    </row>
    <row r="25863" spans="2:16">
      <c r="B25863" s="351"/>
      <c r="C25863" s="435"/>
      <c r="D25863" s="399"/>
      <c r="E25863" s="400"/>
      <c r="G25863" s="401"/>
      <c r="H25863" s="401"/>
      <c r="I25863" s="401"/>
      <c r="J25863" s="194"/>
      <c r="K25863" s="194"/>
      <c r="L25863" s="195"/>
      <c r="M25863" s="196"/>
      <c r="N25863" s="197"/>
      <c r="O25863" s="197"/>
      <c r="P25863" s="231"/>
    </row>
    <row r="25864" spans="2:16">
      <c r="B25864" s="351"/>
      <c r="C25864" s="435"/>
      <c r="D25864" s="399"/>
      <c r="E25864" s="400"/>
      <c r="G25864" s="401"/>
      <c r="H25864" s="401"/>
      <c r="I25864" s="401"/>
      <c r="J25864" s="194"/>
      <c r="K25864" s="194"/>
      <c r="L25864" s="195"/>
      <c r="M25864" s="196"/>
      <c r="N25864" s="197"/>
      <c r="O25864" s="197"/>
      <c r="P25864" s="231"/>
    </row>
    <row r="25865" spans="2:16">
      <c r="B25865" s="351"/>
      <c r="C25865" s="435"/>
      <c r="D25865" s="399"/>
      <c r="E25865" s="400"/>
      <c r="G25865" s="401"/>
      <c r="H25865" s="401"/>
      <c r="I25865" s="401"/>
      <c r="J25865" s="194"/>
      <c r="K25865" s="194"/>
      <c r="L25865" s="195"/>
      <c r="M25865" s="196"/>
      <c r="N25865" s="197"/>
      <c r="O25865" s="197"/>
      <c r="P25865" s="231"/>
    </row>
    <row r="25866" spans="2:16">
      <c r="B25866" s="351"/>
      <c r="C25866" s="435"/>
      <c r="D25866" s="399"/>
      <c r="E25866" s="400"/>
      <c r="G25866" s="401"/>
      <c r="H25866" s="401"/>
      <c r="I25866" s="401"/>
      <c r="J25866" s="194"/>
      <c r="K25866" s="194"/>
      <c r="L25866" s="195"/>
      <c r="M25866" s="196"/>
      <c r="N25866" s="197"/>
      <c r="O25866" s="197"/>
      <c r="P25866" s="231"/>
    </row>
    <row r="25867" spans="2:16">
      <c r="B25867" s="351"/>
      <c r="C25867" s="435"/>
      <c r="D25867" s="399"/>
      <c r="E25867" s="400"/>
      <c r="G25867" s="401"/>
      <c r="H25867" s="401"/>
      <c r="I25867" s="401"/>
      <c r="J25867" s="194"/>
      <c r="K25867" s="194"/>
      <c r="L25867" s="195"/>
      <c r="M25867" s="196"/>
      <c r="N25867" s="197"/>
      <c r="O25867" s="197"/>
      <c r="P25867" s="231"/>
    </row>
    <row r="25868" spans="2:16">
      <c r="B25868" s="351"/>
      <c r="C25868" s="435"/>
      <c r="D25868" s="399"/>
      <c r="E25868" s="400"/>
      <c r="G25868" s="401"/>
      <c r="H25868" s="401"/>
      <c r="I25868" s="401"/>
      <c r="J25868" s="194"/>
      <c r="K25868" s="194"/>
      <c r="L25868" s="195"/>
      <c r="M25868" s="196"/>
      <c r="N25868" s="197"/>
      <c r="O25868" s="197"/>
      <c r="P25868" s="231"/>
    </row>
    <row r="25869" spans="2:16">
      <c r="B25869" s="351"/>
      <c r="C25869" s="435"/>
      <c r="D25869" s="399"/>
      <c r="E25869" s="400"/>
      <c r="G25869" s="401"/>
      <c r="H25869" s="401"/>
      <c r="I25869" s="401"/>
      <c r="J25869" s="194"/>
      <c r="K25869" s="194"/>
      <c r="L25869" s="195"/>
      <c r="M25869" s="196"/>
      <c r="N25869" s="197"/>
      <c r="O25869" s="197"/>
      <c r="P25869" s="231"/>
    </row>
    <row r="25870" spans="2:16">
      <c r="B25870" s="351"/>
      <c r="C25870" s="435"/>
      <c r="D25870" s="399"/>
      <c r="E25870" s="400"/>
      <c r="G25870" s="401"/>
      <c r="H25870" s="401"/>
      <c r="I25870" s="401"/>
      <c r="J25870" s="194"/>
      <c r="K25870" s="194"/>
      <c r="L25870" s="195"/>
      <c r="M25870" s="196"/>
      <c r="N25870" s="197"/>
      <c r="O25870" s="197"/>
      <c r="P25870" s="231"/>
    </row>
    <row r="25871" spans="2:16">
      <c r="B25871" s="351"/>
      <c r="C25871" s="435"/>
      <c r="D25871" s="399"/>
      <c r="E25871" s="400"/>
      <c r="G25871" s="401"/>
      <c r="H25871" s="401"/>
      <c r="I25871" s="401"/>
      <c r="J25871" s="194"/>
      <c r="K25871" s="194"/>
      <c r="L25871" s="195"/>
      <c r="M25871" s="196"/>
      <c r="N25871" s="197"/>
      <c r="O25871" s="197"/>
      <c r="P25871" s="231"/>
    </row>
    <row r="25872" spans="2:16">
      <c r="B25872" s="351"/>
      <c r="C25872" s="435"/>
      <c r="D25872" s="399"/>
      <c r="E25872" s="400"/>
      <c r="G25872" s="401"/>
      <c r="H25872" s="401"/>
      <c r="I25872" s="401"/>
      <c r="J25872" s="194"/>
      <c r="K25872" s="194"/>
      <c r="L25872" s="195"/>
      <c r="M25872" s="196"/>
      <c r="N25872" s="197"/>
      <c r="O25872" s="197"/>
      <c r="P25872" s="231"/>
    </row>
    <row r="25873" spans="2:16">
      <c r="B25873" s="351"/>
      <c r="C25873" s="435"/>
      <c r="D25873" s="399"/>
      <c r="E25873" s="400"/>
      <c r="G25873" s="401"/>
      <c r="H25873" s="401"/>
      <c r="I25873" s="401"/>
      <c r="J25873" s="194"/>
      <c r="K25873" s="194"/>
      <c r="L25873" s="195"/>
      <c r="M25873" s="196"/>
      <c r="N25873" s="197"/>
      <c r="O25873" s="197"/>
      <c r="P25873" s="231"/>
    </row>
    <row r="25874" spans="2:16">
      <c r="B25874" s="351"/>
      <c r="C25874" s="435"/>
      <c r="D25874" s="399"/>
      <c r="E25874" s="400"/>
      <c r="G25874" s="401"/>
      <c r="H25874" s="401"/>
      <c r="I25874" s="401"/>
      <c r="J25874" s="194"/>
      <c r="K25874" s="194"/>
      <c r="L25874" s="195"/>
      <c r="M25874" s="196"/>
      <c r="N25874" s="197"/>
      <c r="O25874" s="197"/>
      <c r="P25874" s="231"/>
    </row>
    <row r="25875" spans="2:16">
      <c r="B25875" s="351"/>
      <c r="C25875" s="435"/>
      <c r="D25875" s="399"/>
      <c r="E25875" s="400"/>
      <c r="G25875" s="401"/>
      <c r="H25875" s="401"/>
      <c r="I25875" s="401"/>
      <c r="J25875" s="194"/>
      <c r="K25875" s="194"/>
      <c r="L25875" s="195"/>
      <c r="M25875" s="196"/>
      <c r="N25875" s="197"/>
      <c r="O25875" s="197"/>
      <c r="P25875" s="231"/>
    </row>
    <row r="25876" spans="2:16">
      <c r="B25876" s="351"/>
      <c r="C25876" s="435"/>
      <c r="D25876" s="399"/>
      <c r="E25876" s="400"/>
      <c r="G25876" s="401"/>
      <c r="H25876" s="401"/>
      <c r="I25876" s="401"/>
      <c r="J25876" s="194"/>
      <c r="K25876" s="194"/>
      <c r="L25876" s="195"/>
      <c r="M25876" s="196"/>
      <c r="N25876" s="197"/>
      <c r="O25876" s="197"/>
      <c r="P25876" s="231"/>
    </row>
    <row r="25877" spans="2:16">
      <c r="B25877" s="351"/>
      <c r="C25877" s="435"/>
      <c r="D25877" s="399"/>
      <c r="E25877" s="400"/>
      <c r="G25877" s="401"/>
      <c r="H25877" s="401"/>
      <c r="I25877" s="401"/>
      <c r="J25877" s="194"/>
      <c r="K25877" s="194"/>
      <c r="L25877" s="195"/>
      <c r="M25877" s="196"/>
      <c r="N25877" s="197"/>
      <c r="O25877" s="197"/>
      <c r="P25877" s="231"/>
    </row>
    <row r="25878" spans="2:16">
      <c r="B25878" s="351"/>
      <c r="C25878" s="435"/>
      <c r="D25878" s="399"/>
      <c r="E25878" s="400"/>
      <c r="G25878" s="401"/>
      <c r="H25878" s="401"/>
      <c r="I25878" s="401"/>
      <c r="J25878" s="194"/>
      <c r="K25878" s="194"/>
      <c r="L25878" s="195"/>
      <c r="M25878" s="196"/>
      <c r="N25878" s="197"/>
      <c r="O25878" s="197"/>
      <c r="P25878" s="231"/>
    </row>
    <row r="25879" spans="2:16">
      <c r="B25879" s="351"/>
      <c r="C25879" s="435"/>
      <c r="D25879" s="399"/>
      <c r="E25879" s="400"/>
      <c r="G25879" s="401"/>
      <c r="H25879" s="401"/>
      <c r="I25879" s="401"/>
      <c r="J25879" s="194"/>
      <c r="K25879" s="194"/>
      <c r="L25879" s="195"/>
      <c r="M25879" s="196"/>
      <c r="N25879" s="197"/>
      <c r="O25879" s="197"/>
      <c r="P25879" s="231"/>
    </row>
    <row r="25880" spans="2:16">
      <c r="B25880" s="351"/>
      <c r="C25880" s="435"/>
      <c r="D25880" s="399"/>
      <c r="E25880" s="400"/>
      <c r="G25880" s="401"/>
      <c r="H25880" s="401"/>
      <c r="I25880" s="401"/>
      <c r="J25880" s="194"/>
      <c r="K25880" s="194"/>
      <c r="L25880" s="195"/>
      <c r="M25880" s="196"/>
      <c r="N25880" s="197"/>
      <c r="O25880" s="197"/>
      <c r="P25880" s="231"/>
    </row>
    <row r="25881" spans="2:16">
      <c r="B25881" s="351"/>
      <c r="C25881" s="435"/>
      <c r="D25881" s="399"/>
      <c r="E25881" s="400"/>
      <c r="G25881" s="401"/>
      <c r="H25881" s="401"/>
      <c r="I25881" s="401"/>
      <c r="J25881" s="194"/>
      <c r="K25881" s="194"/>
      <c r="L25881" s="195"/>
      <c r="M25881" s="196"/>
      <c r="N25881" s="197"/>
      <c r="O25881" s="197"/>
      <c r="P25881" s="231"/>
    </row>
    <row r="25882" spans="2:16">
      <c r="B25882" s="351"/>
      <c r="C25882" s="435"/>
      <c r="D25882" s="399"/>
      <c r="E25882" s="400"/>
      <c r="G25882" s="401"/>
      <c r="H25882" s="401"/>
      <c r="I25882" s="401"/>
      <c r="J25882" s="194"/>
      <c r="K25882" s="194"/>
      <c r="L25882" s="195"/>
      <c r="M25882" s="196"/>
      <c r="N25882" s="197"/>
      <c r="O25882" s="197"/>
      <c r="P25882" s="231"/>
    </row>
    <row r="25883" spans="2:16">
      <c r="B25883" s="351"/>
      <c r="C25883" s="435"/>
      <c r="D25883" s="399"/>
      <c r="E25883" s="400"/>
      <c r="G25883" s="401"/>
      <c r="H25883" s="401"/>
      <c r="I25883" s="401"/>
      <c r="J25883" s="194"/>
      <c r="K25883" s="194"/>
      <c r="L25883" s="195"/>
      <c r="M25883" s="196"/>
      <c r="N25883" s="197"/>
      <c r="O25883" s="197"/>
      <c r="P25883" s="231"/>
    </row>
    <row r="25884" spans="2:16">
      <c r="B25884" s="351"/>
      <c r="C25884" s="435"/>
      <c r="D25884" s="399"/>
      <c r="E25884" s="400"/>
      <c r="G25884" s="401"/>
      <c r="H25884" s="401"/>
      <c r="I25884" s="401"/>
      <c r="J25884" s="194"/>
      <c r="K25884" s="194"/>
      <c r="L25884" s="195"/>
      <c r="M25884" s="196"/>
      <c r="N25884" s="197"/>
      <c r="O25884" s="197"/>
      <c r="P25884" s="231"/>
    </row>
    <row r="25885" spans="2:16">
      <c r="B25885" s="351"/>
      <c r="C25885" s="435"/>
      <c r="D25885" s="399"/>
      <c r="E25885" s="400"/>
      <c r="G25885" s="401"/>
      <c r="H25885" s="401"/>
      <c r="I25885" s="401"/>
      <c r="J25885" s="194"/>
      <c r="K25885" s="194"/>
      <c r="L25885" s="195"/>
      <c r="M25885" s="196"/>
      <c r="N25885" s="197"/>
      <c r="O25885" s="197"/>
      <c r="P25885" s="231"/>
    </row>
    <row r="25886" spans="2:16">
      <c r="B25886" s="351"/>
      <c r="C25886" s="435"/>
      <c r="D25886" s="399"/>
      <c r="E25886" s="400"/>
      <c r="G25886" s="401"/>
      <c r="H25886" s="401"/>
      <c r="I25886" s="401"/>
      <c r="J25886" s="194"/>
      <c r="K25886" s="194"/>
      <c r="L25886" s="195"/>
      <c r="M25886" s="196"/>
      <c r="N25886" s="197"/>
      <c r="O25886" s="197"/>
      <c r="P25886" s="231"/>
    </row>
    <row r="25887" spans="2:16">
      <c r="B25887" s="351"/>
      <c r="C25887" s="435"/>
      <c r="D25887" s="399"/>
      <c r="E25887" s="400"/>
      <c r="G25887" s="401"/>
      <c r="H25887" s="401"/>
      <c r="I25887" s="401"/>
      <c r="J25887" s="194"/>
      <c r="K25887" s="194"/>
      <c r="L25887" s="195"/>
      <c r="M25887" s="196"/>
      <c r="N25887" s="197"/>
      <c r="O25887" s="197"/>
      <c r="P25887" s="231"/>
    </row>
    <row r="25888" spans="2:16">
      <c r="B25888" s="351"/>
      <c r="C25888" s="435"/>
      <c r="D25888" s="399"/>
      <c r="E25888" s="400"/>
      <c r="G25888" s="401"/>
      <c r="H25888" s="401"/>
      <c r="I25888" s="401"/>
      <c r="J25888" s="194"/>
      <c r="K25888" s="194"/>
      <c r="L25888" s="195"/>
      <c r="M25888" s="196"/>
      <c r="N25888" s="197"/>
      <c r="O25888" s="197"/>
      <c r="P25888" s="231"/>
    </row>
    <row r="25889" spans="2:16">
      <c r="B25889" s="351"/>
      <c r="C25889" s="435"/>
      <c r="D25889" s="399"/>
      <c r="E25889" s="400"/>
      <c r="G25889" s="401"/>
      <c r="H25889" s="401"/>
      <c r="I25889" s="401"/>
      <c r="J25889" s="194"/>
      <c r="K25889" s="194"/>
      <c r="L25889" s="195"/>
      <c r="M25889" s="196"/>
      <c r="N25889" s="197"/>
      <c r="O25889" s="197"/>
      <c r="P25889" s="231"/>
    </row>
    <row r="25890" spans="2:16">
      <c r="B25890" s="351"/>
      <c r="C25890" s="435"/>
      <c r="D25890" s="399"/>
      <c r="E25890" s="400"/>
      <c r="G25890" s="401"/>
      <c r="H25890" s="401"/>
      <c r="I25890" s="401"/>
      <c r="J25890" s="194"/>
      <c r="K25890" s="194"/>
      <c r="L25890" s="195"/>
      <c r="M25890" s="196"/>
      <c r="N25890" s="197"/>
      <c r="O25890" s="197"/>
      <c r="P25890" s="231"/>
    </row>
    <row r="25891" spans="2:16">
      <c r="B25891" s="351"/>
      <c r="C25891" s="435"/>
      <c r="D25891" s="399"/>
      <c r="E25891" s="400"/>
      <c r="G25891" s="401"/>
      <c r="H25891" s="401"/>
      <c r="I25891" s="401"/>
      <c r="J25891" s="194"/>
      <c r="K25891" s="194"/>
      <c r="L25891" s="195"/>
      <c r="M25891" s="196"/>
      <c r="N25891" s="197"/>
      <c r="O25891" s="197"/>
      <c r="P25891" s="231"/>
    </row>
    <row r="25892" spans="2:16">
      <c r="B25892" s="351"/>
      <c r="C25892" s="435"/>
      <c r="D25892" s="399"/>
      <c r="E25892" s="400"/>
      <c r="G25892" s="401"/>
      <c r="H25892" s="401"/>
      <c r="I25892" s="401"/>
      <c r="J25892" s="194"/>
      <c r="K25892" s="194"/>
      <c r="L25892" s="195"/>
      <c r="M25892" s="196"/>
      <c r="N25892" s="197"/>
      <c r="O25892" s="197"/>
      <c r="P25892" s="231"/>
    </row>
    <row r="25893" spans="2:16">
      <c r="B25893" s="351"/>
      <c r="C25893" s="435"/>
      <c r="D25893" s="399"/>
      <c r="E25893" s="400"/>
      <c r="G25893" s="401"/>
      <c r="H25893" s="401"/>
      <c r="I25893" s="401"/>
      <c r="J25893" s="194"/>
      <c r="K25893" s="194"/>
      <c r="L25893" s="195"/>
      <c r="M25893" s="196"/>
      <c r="N25893" s="197"/>
      <c r="O25893" s="197"/>
      <c r="P25893" s="231"/>
    </row>
    <row r="25894" spans="2:16">
      <c r="B25894" s="351"/>
      <c r="C25894" s="435"/>
      <c r="D25894" s="399"/>
      <c r="E25894" s="400"/>
      <c r="G25894" s="401"/>
      <c r="H25894" s="401"/>
      <c r="I25894" s="401"/>
      <c r="J25894" s="194"/>
      <c r="K25894" s="194"/>
      <c r="L25894" s="195"/>
      <c r="M25894" s="196"/>
      <c r="N25894" s="197"/>
      <c r="O25894" s="197"/>
      <c r="P25894" s="231"/>
    </row>
    <row r="25895" spans="2:16">
      <c r="B25895" s="351"/>
      <c r="C25895" s="435"/>
      <c r="D25895" s="399"/>
      <c r="E25895" s="400"/>
      <c r="G25895" s="401"/>
      <c r="H25895" s="401"/>
      <c r="I25895" s="401"/>
      <c r="J25895" s="194"/>
      <c r="K25895" s="194"/>
      <c r="L25895" s="195"/>
      <c r="M25895" s="196"/>
      <c r="N25895" s="197"/>
      <c r="O25895" s="197"/>
      <c r="P25895" s="231"/>
    </row>
    <row r="25896" spans="2:16">
      <c r="B25896" s="351"/>
      <c r="C25896" s="435"/>
      <c r="D25896" s="399"/>
      <c r="E25896" s="400"/>
      <c r="G25896" s="401"/>
      <c r="H25896" s="401"/>
      <c r="I25896" s="401"/>
      <c r="J25896" s="194"/>
      <c r="K25896" s="194"/>
      <c r="L25896" s="195"/>
      <c r="M25896" s="196"/>
      <c r="N25896" s="197"/>
      <c r="O25896" s="197"/>
      <c r="P25896" s="231"/>
    </row>
    <row r="25897" spans="2:16">
      <c r="B25897" s="351"/>
      <c r="C25897" s="435"/>
      <c r="D25897" s="399"/>
      <c r="E25897" s="400"/>
      <c r="G25897" s="401"/>
      <c r="H25897" s="401"/>
      <c r="I25897" s="401"/>
      <c r="J25897" s="194"/>
      <c r="K25897" s="194"/>
      <c r="L25897" s="195"/>
      <c r="M25897" s="196"/>
      <c r="N25897" s="197"/>
      <c r="O25897" s="197"/>
      <c r="P25897" s="231"/>
    </row>
    <row r="25898" spans="2:16">
      <c r="B25898" s="351"/>
      <c r="C25898" s="435"/>
      <c r="D25898" s="399"/>
      <c r="E25898" s="400"/>
      <c r="G25898" s="401"/>
      <c r="H25898" s="401"/>
      <c r="I25898" s="401"/>
      <c r="J25898" s="194"/>
      <c r="K25898" s="194"/>
      <c r="L25898" s="195"/>
      <c r="M25898" s="196"/>
      <c r="N25898" s="197"/>
      <c r="O25898" s="197"/>
      <c r="P25898" s="231"/>
    </row>
    <row r="25899" spans="2:16">
      <c r="B25899" s="351"/>
      <c r="C25899" s="435"/>
      <c r="D25899" s="399"/>
      <c r="E25899" s="400"/>
      <c r="G25899" s="401"/>
      <c r="H25899" s="401"/>
      <c r="I25899" s="401"/>
      <c r="J25899" s="194"/>
      <c r="K25899" s="194"/>
      <c r="L25899" s="195"/>
      <c r="M25899" s="196"/>
      <c r="N25899" s="197"/>
      <c r="O25899" s="197"/>
      <c r="P25899" s="231"/>
    </row>
    <row r="25900" spans="2:16">
      <c r="B25900" s="351"/>
      <c r="C25900" s="435"/>
      <c r="D25900" s="399"/>
      <c r="E25900" s="400"/>
      <c r="G25900" s="401"/>
      <c r="H25900" s="401"/>
      <c r="I25900" s="401"/>
      <c r="J25900" s="194"/>
      <c r="K25900" s="194"/>
      <c r="L25900" s="195"/>
      <c r="M25900" s="196"/>
      <c r="N25900" s="197"/>
      <c r="O25900" s="197"/>
      <c r="P25900" s="231"/>
    </row>
    <row r="25901" spans="2:16">
      <c r="B25901" s="351"/>
      <c r="C25901" s="435"/>
      <c r="D25901" s="399"/>
      <c r="E25901" s="400"/>
      <c r="G25901" s="401"/>
      <c r="H25901" s="401"/>
      <c r="I25901" s="401"/>
      <c r="J25901" s="194"/>
      <c r="K25901" s="194"/>
      <c r="L25901" s="195"/>
      <c r="M25901" s="196"/>
      <c r="N25901" s="197"/>
      <c r="O25901" s="197"/>
      <c r="P25901" s="231"/>
    </row>
    <row r="25902" spans="2:16">
      <c r="B25902" s="351"/>
      <c r="C25902" s="435"/>
      <c r="D25902" s="399"/>
      <c r="E25902" s="400"/>
      <c r="G25902" s="401"/>
      <c r="H25902" s="401"/>
      <c r="I25902" s="401"/>
      <c r="J25902" s="194"/>
      <c r="K25902" s="194"/>
      <c r="L25902" s="195"/>
      <c r="M25902" s="196"/>
      <c r="N25902" s="197"/>
      <c r="O25902" s="197"/>
      <c r="P25902" s="231"/>
    </row>
    <row r="25903" spans="2:16">
      <c r="B25903" s="351"/>
      <c r="C25903" s="435"/>
      <c r="D25903" s="399"/>
      <c r="E25903" s="400"/>
      <c r="G25903" s="401"/>
      <c r="H25903" s="401"/>
      <c r="I25903" s="401"/>
      <c r="J25903" s="194"/>
      <c r="K25903" s="194"/>
      <c r="L25903" s="195"/>
      <c r="M25903" s="196"/>
      <c r="N25903" s="197"/>
      <c r="O25903" s="197"/>
      <c r="P25903" s="231"/>
    </row>
    <row r="25904" spans="2:16">
      <c r="B25904" s="351"/>
      <c r="C25904" s="435"/>
      <c r="D25904" s="399"/>
      <c r="E25904" s="400"/>
      <c r="G25904" s="401"/>
      <c r="H25904" s="401"/>
      <c r="I25904" s="401"/>
      <c r="J25904" s="194"/>
      <c r="K25904" s="194"/>
      <c r="L25904" s="195"/>
      <c r="M25904" s="196"/>
      <c r="N25904" s="197"/>
      <c r="O25904" s="197"/>
      <c r="P25904" s="231"/>
    </row>
    <row r="25905" spans="2:16">
      <c r="B25905" s="351"/>
      <c r="C25905" s="435"/>
      <c r="D25905" s="399"/>
      <c r="E25905" s="400"/>
      <c r="G25905" s="401"/>
      <c r="H25905" s="401"/>
      <c r="I25905" s="401"/>
      <c r="J25905" s="194"/>
      <c r="K25905" s="194"/>
      <c r="L25905" s="195"/>
      <c r="M25905" s="196"/>
      <c r="N25905" s="197"/>
      <c r="O25905" s="197"/>
      <c r="P25905" s="231"/>
    </row>
    <row r="25906" spans="2:16">
      <c r="B25906" s="351"/>
      <c r="C25906" s="435"/>
      <c r="D25906" s="399"/>
      <c r="E25906" s="400"/>
      <c r="G25906" s="401"/>
      <c r="H25906" s="401"/>
      <c r="I25906" s="401"/>
      <c r="J25906" s="194"/>
      <c r="K25906" s="194"/>
      <c r="L25906" s="195"/>
      <c r="M25906" s="196"/>
      <c r="N25906" s="197"/>
      <c r="O25906" s="197"/>
      <c r="P25906" s="231"/>
    </row>
    <row r="25907" spans="2:16">
      <c r="B25907" s="351"/>
      <c r="C25907" s="435"/>
      <c r="D25907" s="399"/>
      <c r="E25907" s="400"/>
      <c r="G25907" s="401"/>
      <c r="H25907" s="401"/>
      <c r="I25907" s="401"/>
      <c r="J25907" s="194"/>
      <c r="K25907" s="194"/>
      <c r="L25907" s="195"/>
      <c r="M25907" s="196"/>
      <c r="N25907" s="197"/>
      <c r="O25907" s="197"/>
      <c r="P25907" s="231"/>
    </row>
    <row r="25908" spans="2:16">
      <c r="B25908" s="351"/>
      <c r="C25908" s="435"/>
      <c r="D25908" s="399"/>
      <c r="E25908" s="400"/>
      <c r="G25908" s="401"/>
      <c r="H25908" s="401"/>
      <c r="I25908" s="401"/>
      <c r="J25908" s="194"/>
      <c r="K25908" s="194"/>
      <c r="L25908" s="195"/>
      <c r="M25908" s="196"/>
      <c r="N25908" s="197"/>
      <c r="O25908" s="197"/>
      <c r="P25908" s="231"/>
    </row>
    <row r="25909" spans="2:16">
      <c r="B25909" s="351"/>
      <c r="C25909" s="435"/>
      <c r="D25909" s="399"/>
      <c r="E25909" s="400"/>
      <c r="G25909" s="401"/>
      <c r="H25909" s="401"/>
      <c r="I25909" s="401"/>
      <c r="J25909" s="194"/>
      <c r="K25909" s="194"/>
      <c r="L25909" s="195"/>
      <c r="M25909" s="196"/>
      <c r="N25909" s="197"/>
      <c r="O25909" s="197"/>
      <c r="P25909" s="231"/>
    </row>
    <row r="25910" spans="2:16">
      <c r="B25910" s="351"/>
      <c r="C25910" s="435"/>
      <c r="D25910" s="399"/>
      <c r="E25910" s="400"/>
      <c r="G25910" s="401"/>
      <c r="H25910" s="401"/>
      <c r="I25910" s="401"/>
      <c r="J25910" s="194"/>
      <c r="K25910" s="194"/>
      <c r="L25910" s="195"/>
      <c r="M25910" s="196"/>
      <c r="N25910" s="197"/>
      <c r="O25910" s="197"/>
      <c r="P25910" s="231"/>
    </row>
    <row r="25911" spans="2:16">
      <c r="B25911" s="402"/>
      <c r="C25911" s="435"/>
      <c r="D25911" s="404"/>
      <c r="E25911" s="405"/>
      <c r="G25911" s="406"/>
      <c r="H25911" s="406"/>
      <c r="I25911" s="406"/>
      <c r="J25911" s="194"/>
      <c r="K25911" s="194"/>
      <c r="L25911" s="195"/>
      <c r="M25911" s="196"/>
      <c r="N25911" s="197"/>
      <c r="O25911" s="197"/>
      <c r="P25911" s="221"/>
    </row>
    <row r="25912" spans="2:16">
      <c r="B25912" s="351"/>
      <c r="C25912" s="435"/>
      <c r="D25912" s="399"/>
      <c r="E25912" s="400"/>
      <c r="G25912" s="401"/>
      <c r="H25912" s="401"/>
      <c r="I25912" s="401"/>
      <c r="J25912" s="194"/>
      <c r="K25912" s="194"/>
      <c r="L25912" s="195"/>
      <c r="M25912" s="196"/>
      <c r="N25912" s="197"/>
      <c r="O25912" s="197"/>
      <c r="P25912" s="231"/>
    </row>
    <row r="25913" spans="2:16">
      <c r="B25913" s="351"/>
      <c r="C25913" s="435"/>
      <c r="D25913" s="399"/>
      <c r="E25913" s="400"/>
      <c r="G25913" s="401"/>
      <c r="H25913" s="401"/>
      <c r="I25913" s="401"/>
      <c r="J25913" s="194"/>
      <c r="K25913" s="194"/>
      <c r="L25913" s="195"/>
      <c r="M25913" s="196"/>
      <c r="N25913" s="197"/>
      <c r="O25913" s="197"/>
      <c r="P25913" s="231"/>
    </row>
    <row r="25914" spans="2:16">
      <c r="B25914" s="351"/>
      <c r="C25914" s="435"/>
      <c r="D25914" s="399"/>
      <c r="E25914" s="400"/>
      <c r="G25914" s="401"/>
      <c r="H25914" s="401"/>
      <c r="I25914" s="401"/>
      <c r="J25914" s="194"/>
      <c r="K25914" s="194"/>
      <c r="L25914" s="195"/>
      <c r="M25914" s="196"/>
      <c r="N25914" s="197"/>
      <c r="O25914" s="197"/>
      <c r="P25914" s="231"/>
    </row>
    <row r="25915" spans="2:16">
      <c r="B25915" s="351"/>
      <c r="C25915" s="435"/>
      <c r="D25915" s="399"/>
      <c r="E25915" s="400"/>
      <c r="G25915" s="401"/>
      <c r="H25915" s="401"/>
      <c r="I25915" s="401"/>
      <c r="J25915" s="194"/>
      <c r="K25915" s="194"/>
      <c r="L25915" s="195"/>
      <c r="M25915" s="196"/>
      <c r="N25915" s="197"/>
      <c r="O25915" s="197"/>
      <c r="P25915" s="231"/>
    </row>
    <row r="25916" spans="2:16">
      <c r="B25916" s="351"/>
      <c r="C25916" s="435"/>
      <c r="D25916" s="399"/>
      <c r="E25916" s="400"/>
      <c r="G25916" s="401"/>
      <c r="H25916" s="401"/>
      <c r="I25916" s="401"/>
      <c r="J25916" s="194"/>
      <c r="K25916" s="194"/>
      <c r="L25916" s="195"/>
      <c r="M25916" s="196"/>
      <c r="N25916" s="197"/>
      <c r="O25916" s="197"/>
      <c r="P25916" s="231"/>
    </row>
    <row r="25917" spans="2:16">
      <c r="B25917" s="351"/>
      <c r="C25917" s="435"/>
      <c r="D25917" s="399"/>
      <c r="E25917" s="400"/>
      <c r="G25917" s="401"/>
      <c r="H25917" s="401"/>
      <c r="I25917" s="401"/>
      <c r="J25917" s="194"/>
      <c r="K25917" s="194"/>
      <c r="L25917" s="195"/>
      <c r="M25917" s="196"/>
      <c r="N25917" s="197"/>
      <c r="O25917" s="197"/>
      <c r="P25917" s="231"/>
    </row>
    <row r="25918" spans="2:16">
      <c r="B25918" s="351"/>
      <c r="C25918" s="435"/>
      <c r="D25918" s="399"/>
      <c r="E25918" s="400"/>
      <c r="G25918" s="401"/>
      <c r="H25918" s="401"/>
      <c r="I25918" s="401"/>
      <c r="J25918" s="194"/>
      <c r="K25918" s="194"/>
      <c r="L25918" s="195"/>
      <c r="M25918" s="196"/>
      <c r="N25918" s="197"/>
      <c r="O25918" s="197"/>
      <c r="P25918" s="231"/>
    </row>
    <row r="25919" spans="2:16">
      <c r="B25919" s="351"/>
      <c r="C25919" s="435"/>
      <c r="D25919" s="399"/>
      <c r="E25919" s="400"/>
      <c r="G25919" s="401"/>
      <c r="H25919" s="401"/>
      <c r="I25919" s="401"/>
      <c r="J25919" s="194"/>
      <c r="K25919" s="194"/>
      <c r="L25919" s="195"/>
      <c r="M25919" s="196"/>
      <c r="N25919" s="197"/>
      <c r="O25919" s="197"/>
      <c r="P25919" s="231"/>
    </row>
    <row r="25920" spans="2:16">
      <c r="B25920" s="351"/>
      <c r="C25920" s="435"/>
      <c r="D25920" s="399"/>
      <c r="E25920" s="400"/>
      <c r="G25920" s="401"/>
      <c r="H25920" s="401"/>
      <c r="I25920" s="401"/>
      <c r="J25920" s="194"/>
      <c r="K25920" s="194"/>
      <c r="L25920" s="195"/>
      <c r="M25920" s="196"/>
      <c r="N25920" s="197"/>
      <c r="O25920" s="197"/>
      <c r="P25920" s="231"/>
    </row>
    <row r="25921" spans="2:16">
      <c r="B25921" s="351"/>
      <c r="C25921" s="435"/>
      <c r="D25921" s="399"/>
      <c r="E25921" s="400"/>
      <c r="G25921" s="401"/>
      <c r="H25921" s="401"/>
      <c r="I25921" s="401"/>
      <c r="J25921" s="194"/>
      <c r="K25921" s="194"/>
      <c r="L25921" s="195"/>
      <c r="M25921" s="196"/>
      <c r="N25921" s="197"/>
      <c r="O25921" s="197"/>
      <c r="P25921" s="231"/>
    </row>
    <row r="25922" spans="2:16">
      <c r="B25922" s="351"/>
      <c r="C25922" s="435"/>
      <c r="D25922" s="399"/>
      <c r="E25922" s="400"/>
      <c r="G25922" s="401"/>
      <c r="H25922" s="401"/>
      <c r="I25922" s="401"/>
      <c r="J25922" s="194"/>
      <c r="K25922" s="194"/>
      <c r="L25922" s="195"/>
      <c r="M25922" s="196"/>
      <c r="N25922" s="197"/>
      <c r="O25922" s="197"/>
      <c r="P25922" s="231"/>
    </row>
    <row r="25923" spans="2:16">
      <c r="B25923" s="351"/>
      <c r="C25923" s="435"/>
      <c r="D25923" s="399"/>
      <c r="E25923" s="400"/>
      <c r="G25923" s="401"/>
      <c r="H25923" s="401"/>
      <c r="I25923" s="401"/>
      <c r="J25923" s="194"/>
      <c r="K25923" s="194"/>
      <c r="L25923" s="195"/>
      <c r="M25923" s="196"/>
      <c r="N25923" s="197"/>
      <c r="O25923" s="197"/>
      <c r="P25923" s="231"/>
    </row>
    <row r="25924" spans="2:16">
      <c r="B25924" s="351"/>
      <c r="C25924" s="435"/>
      <c r="D25924" s="399"/>
      <c r="E25924" s="400"/>
      <c r="G25924" s="401"/>
      <c r="H25924" s="401"/>
      <c r="I25924" s="401"/>
      <c r="J25924" s="194"/>
      <c r="K25924" s="194"/>
      <c r="L25924" s="195"/>
      <c r="M25924" s="196"/>
      <c r="N25924" s="197"/>
      <c r="O25924" s="197"/>
      <c r="P25924" s="231"/>
    </row>
    <row r="25925" spans="2:16">
      <c r="B25925" s="351"/>
      <c r="C25925" s="435"/>
      <c r="D25925" s="399"/>
      <c r="E25925" s="400"/>
      <c r="G25925" s="401"/>
      <c r="H25925" s="401"/>
      <c r="I25925" s="401"/>
      <c r="J25925" s="194"/>
      <c r="K25925" s="194"/>
      <c r="L25925" s="195"/>
      <c r="M25925" s="196"/>
      <c r="N25925" s="197"/>
      <c r="O25925" s="197"/>
      <c r="P25925" s="231"/>
    </row>
    <row r="25926" spans="2:16">
      <c r="B25926" s="351"/>
      <c r="C25926" s="435"/>
      <c r="D25926" s="399"/>
      <c r="E25926" s="400"/>
      <c r="G25926" s="401"/>
      <c r="H25926" s="401"/>
      <c r="I25926" s="401"/>
      <c r="J25926" s="194"/>
      <c r="K25926" s="194"/>
      <c r="L25926" s="195"/>
      <c r="M25926" s="196"/>
      <c r="N25926" s="197"/>
      <c r="O25926" s="197"/>
      <c r="P25926" s="231"/>
    </row>
    <row r="25927" spans="2:16">
      <c r="B25927" s="351"/>
      <c r="C25927" s="435"/>
      <c r="D25927" s="399"/>
      <c r="E25927" s="400"/>
      <c r="G25927" s="401"/>
      <c r="H25927" s="401"/>
      <c r="I25927" s="401"/>
      <c r="J25927" s="194"/>
      <c r="K25927" s="194"/>
      <c r="L25927" s="195"/>
      <c r="M25927" s="196"/>
      <c r="N25927" s="197"/>
      <c r="O25927" s="197"/>
      <c r="P25927" s="231"/>
    </row>
    <row r="25928" spans="2:16">
      <c r="B25928" s="351"/>
      <c r="C25928" s="435"/>
      <c r="D25928" s="399"/>
      <c r="E25928" s="400"/>
      <c r="G25928" s="401"/>
      <c r="H25928" s="401"/>
      <c r="I25928" s="401"/>
      <c r="J25928" s="194"/>
      <c r="K25928" s="194"/>
      <c r="L25928" s="195"/>
      <c r="M25928" s="196"/>
      <c r="N25928" s="197"/>
      <c r="O25928" s="197"/>
      <c r="P25928" s="231"/>
    </row>
    <row r="25929" spans="2:16">
      <c r="B25929" s="351"/>
      <c r="C25929" s="435"/>
      <c r="D25929" s="399"/>
      <c r="E25929" s="400"/>
      <c r="G25929" s="401"/>
      <c r="H25929" s="401"/>
      <c r="I25929" s="401"/>
      <c r="J25929" s="194"/>
      <c r="K25929" s="194"/>
      <c r="L25929" s="195"/>
      <c r="M25929" s="196"/>
      <c r="N25929" s="197"/>
      <c r="O25929" s="197"/>
      <c r="P25929" s="231"/>
    </row>
    <row r="25930" spans="2:16">
      <c r="B25930" s="351"/>
      <c r="C25930" s="435"/>
      <c r="D25930" s="399"/>
      <c r="E25930" s="400"/>
      <c r="G25930" s="401"/>
      <c r="H25930" s="401"/>
      <c r="I25930" s="401"/>
      <c r="J25930" s="194"/>
      <c r="K25930" s="194"/>
      <c r="L25930" s="195"/>
      <c r="M25930" s="196"/>
      <c r="N25930" s="197"/>
      <c r="O25930" s="197"/>
      <c r="P25930" s="231"/>
    </row>
    <row r="25931" spans="2:16">
      <c r="B25931" s="351"/>
      <c r="C25931" s="435"/>
      <c r="D25931" s="399"/>
      <c r="E25931" s="400"/>
      <c r="G25931" s="401"/>
      <c r="H25931" s="401"/>
      <c r="I25931" s="401"/>
      <c r="J25931" s="194"/>
      <c r="K25931" s="194"/>
      <c r="L25931" s="195"/>
      <c r="M25931" s="196"/>
      <c r="N25931" s="197"/>
      <c r="O25931" s="197"/>
      <c r="P25931" s="231"/>
    </row>
    <row r="25932" spans="2:16">
      <c r="B25932" s="351"/>
      <c r="C25932" s="435"/>
      <c r="D25932" s="399"/>
      <c r="E25932" s="400"/>
      <c r="G25932" s="401"/>
      <c r="H25932" s="401"/>
      <c r="I25932" s="401"/>
      <c r="J25932" s="194"/>
      <c r="K25932" s="194"/>
      <c r="L25932" s="195"/>
      <c r="M25932" s="196"/>
      <c r="N25932" s="197"/>
      <c r="O25932" s="197"/>
      <c r="P25932" s="231"/>
    </row>
    <row r="25933" spans="2:16">
      <c r="B25933" s="351"/>
      <c r="C25933" s="435"/>
      <c r="D25933" s="399"/>
      <c r="E25933" s="400"/>
      <c r="G25933" s="401"/>
      <c r="H25933" s="401"/>
      <c r="I25933" s="401"/>
      <c r="J25933" s="194"/>
      <c r="K25933" s="194"/>
      <c r="L25933" s="195"/>
      <c r="M25933" s="196"/>
      <c r="N25933" s="197"/>
      <c r="O25933" s="197"/>
      <c r="P25933" s="231"/>
    </row>
    <row r="25934" spans="2:16">
      <c r="B25934" s="351"/>
      <c r="C25934" s="435"/>
      <c r="D25934" s="399"/>
      <c r="E25934" s="400"/>
      <c r="G25934" s="401"/>
      <c r="H25934" s="401"/>
      <c r="I25934" s="401"/>
      <c r="J25934" s="194"/>
      <c r="K25934" s="194"/>
      <c r="L25934" s="195"/>
      <c r="M25934" s="196"/>
      <c r="N25934" s="197"/>
      <c r="O25934" s="197"/>
      <c r="P25934" s="231"/>
    </row>
    <row r="25935" spans="2:16">
      <c r="B25935" s="351"/>
      <c r="C25935" s="435"/>
      <c r="D25935" s="399"/>
      <c r="E25935" s="400"/>
      <c r="G25935" s="401"/>
      <c r="H25935" s="401"/>
      <c r="I25935" s="401"/>
      <c r="J25935" s="194"/>
      <c r="K25935" s="194"/>
      <c r="L25935" s="195"/>
      <c r="M25935" s="196"/>
      <c r="N25935" s="197"/>
      <c r="O25935" s="197"/>
      <c r="P25935" s="231"/>
    </row>
    <row r="25936" spans="2:16">
      <c r="B25936" s="351"/>
      <c r="C25936" s="435"/>
      <c r="D25936" s="399"/>
      <c r="E25936" s="400"/>
      <c r="G25936" s="401"/>
      <c r="H25936" s="401"/>
      <c r="I25936" s="401"/>
      <c r="J25936" s="194"/>
      <c r="K25936" s="194"/>
      <c r="L25936" s="195"/>
      <c r="M25936" s="196"/>
      <c r="N25936" s="197"/>
      <c r="O25936" s="197"/>
      <c r="P25936" s="231"/>
    </row>
    <row r="25937" spans="2:16">
      <c r="B25937" s="351"/>
      <c r="C25937" s="435"/>
      <c r="D25937" s="399"/>
      <c r="E25937" s="400"/>
      <c r="G25937" s="401"/>
      <c r="H25937" s="401"/>
      <c r="I25937" s="401"/>
      <c r="J25937" s="194"/>
      <c r="K25937" s="194"/>
      <c r="L25937" s="195"/>
      <c r="M25937" s="196"/>
      <c r="N25937" s="197"/>
      <c r="O25937" s="197"/>
      <c r="P25937" s="231"/>
    </row>
    <row r="25938" spans="2:16">
      <c r="B25938" s="351"/>
      <c r="C25938" s="435"/>
      <c r="D25938" s="399"/>
      <c r="E25938" s="400"/>
      <c r="G25938" s="401"/>
      <c r="H25938" s="401"/>
      <c r="I25938" s="401"/>
      <c r="J25938" s="194"/>
      <c r="K25938" s="194"/>
      <c r="L25938" s="195"/>
      <c r="M25938" s="196"/>
      <c r="N25938" s="197"/>
      <c r="O25938" s="197"/>
      <c r="P25938" s="231"/>
    </row>
    <row r="25939" spans="2:16">
      <c r="B25939" s="351"/>
      <c r="C25939" s="435"/>
      <c r="D25939" s="399"/>
      <c r="E25939" s="400"/>
      <c r="G25939" s="401"/>
      <c r="H25939" s="401"/>
      <c r="I25939" s="401"/>
      <c r="J25939" s="194"/>
      <c r="K25939" s="194"/>
      <c r="L25939" s="195"/>
      <c r="M25939" s="196"/>
      <c r="N25939" s="197"/>
      <c r="O25939" s="197"/>
      <c r="P25939" s="231"/>
    </row>
    <row r="25940" spans="2:16">
      <c r="B25940" s="351"/>
      <c r="C25940" s="435"/>
      <c r="D25940" s="399"/>
      <c r="E25940" s="400"/>
      <c r="G25940" s="401"/>
      <c r="H25940" s="401"/>
      <c r="I25940" s="401"/>
      <c r="J25940" s="194"/>
      <c r="K25940" s="194"/>
      <c r="L25940" s="195"/>
      <c r="M25940" s="196"/>
      <c r="N25940" s="197"/>
      <c r="O25940" s="197"/>
      <c r="P25940" s="231"/>
    </row>
    <row r="25941" spans="2:16">
      <c r="B25941" s="351"/>
      <c r="C25941" s="435"/>
      <c r="D25941" s="399"/>
      <c r="E25941" s="400"/>
      <c r="G25941" s="401"/>
      <c r="H25941" s="401"/>
      <c r="I25941" s="401"/>
      <c r="J25941" s="194"/>
      <c r="K25941" s="194"/>
      <c r="L25941" s="195"/>
      <c r="M25941" s="196"/>
      <c r="N25941" s="197"/>
      <c r="O25941" s="197"/>
      <c r="P25941" s="231"/>
    </row>
    <row r="25942" spans="2:16">
      <c r="B25942" s="351"/>
      <c r="C25942" s="435"/>
      <c r="D25942" s="399"/>
      <c r="E25942" s="400"/>
      <c r="G25942" s="401"/>
      <c r="H25942" s="401"/>
      <c r="I25942" s="401"/>
      <c r="J25942" s="194"/>
      <c r="K25942" s="194"/>
      <c r="L25942" s="195"/>
      <c r="M25942" s="196"/>
      <c r="N25942" s="197"/>
      <c r="O25942" s="197"/>
      <c r="P25942" s="231"/>
    </row>
    <row r="25943" spans="2:16">
      <c r="B25943" s="351"/>
      <c r="C25943" s="435"/>
      <c r="D25943" s="399"/>
      <c r="E25943" s="400"/>
      <c r="G25943" s="401"/>
      <c r="H25943" s="401"/>
      <c r="I25943" s="401"/>
      <c r="J25943" s="194"/>
      <c r="K25943" s="194"/>
      <c r="L25943" s="195"/>
      <c r="M25943" s="196"/>
      <c r="N25943" s="197"/>
      <c r="O25943" s="197"/>
      <c r="P25943" s="231"/>
    </row>
    <row r="25944" spans="2:16">
      <c r="B25944" s="351"/>
      <c r="C25944" s="435"/>
      <c r="D25944" s="399"/>
      <c r="E25944" s="400"/>
      <c r="G25944" s="401"/>
      <c r="H25944" s="401"/>
      <c r="I25944" s="401"/>
      <c r="J25944" s="194"/>
      <c r="K25944" s="194"/>
      <c r="L25944" s="195"/>
      <c r="M25944" s="196"/>
      <c r="N25944" s="197"/>
      <c r="O25944" s="197"/>
      <c r="P25944" s="231"/>
    </row>
    <row r="25945" spans="2:16">
      <c r="B25945" s="351"/>
      <c r="C25945" s="435"/>
      <c r="D25945" s="399"/>
      <c r="E25945" s="400"/>
      <c r="G25945" s="401"/>
      <c r="H25945" s="401"/>
      <c r="I25945" s="401"/>
      <c r="J25945" s="194"/>
      <c r="K25945" s="194"/>
      <c r="L25945" s="195"/>
      <c r="M25945" s="196"/>
      <c r="N25945" s="197"/>
      <c r="O25945" s="197"/>
      <c r="P25945" s="231"/>
    </row>
    <row r="25946" spans="2:16">
      <c r="B25946" s="351"/>
      <c r="C25946" s="435"/>
      <c r="D25946" s="399"/>
      <c r="E25946" s="400"/>
      <c r="G25946" s="401"/>
      <c r="H25946" s="401"/>
      <c r="I25946" s="401"/>
      <c r="J25946" s="194"/>
      <c r="K25946" s="194"/>
      <c r="L25946" s="195"/>
      <c r="M25946" s="196"/>
      <c r="N25946" s="197"/>
      <c r="O25946" s="197"/>
      <c r="P25946" s="231"/>
    </row>
    <row r="25947" spans="2:16">
      <c r="B25947" s="351"/>
      <c r="C25947" s="435"/>
      <c r="D25947" s="399"/>
      <c r="E25947" s="400"/>
      <c r="G25947" s="401"/>
      <c r="H25947" s="401"/>
      <c r="I25947" s="401"/>
      <c r="J25947" s="194"/>
      <c r="K25947" s="194"/>
      <c r="L25947" s="195"/>
      <c r="M25947" s="196"/>
      <c r="N25947" s="197"/>
      <c r="O25947" s="197"/>
      <c r="P25947" s="231"/>
    </row>
    <row r="25948" spans="2:16">
      <c r="B25948" s="351"/>
      <c r="C25948" s="435"/>
      <c r="D25948" s="399"/>
      <c r="E25948" s="400"/>
      <c r="G25948" s="401"/>
      <c r="H25948" s="401"/>
      <c r="I25948" s="401"/>
      <c r="J25948" s="194"/>
      <c r="K25948" s="194"/>
      <c r="L25948" s="195"/>
      <c r="M25948" s="196"/>
      <c r="N25948" s="197"/>
      <c r="O25948" s="197"/>
      <c r="P25948" s="231"/>
    </row>
    <row r="25949" spans="2:16">
      <c r="B25949" s="351"/>
      <c r="C25949" s="435"/>
      <c r="D25949" s="399"/>
      <c r="E25949" s="400"/>
      <c r="G25949" s="401"/>
      <c r="H25949" s="401"/>
      <c r="I25949" s="401"/>
      <c r="J25949" s="194"/>
      <c r="K25949" s="194"/>
      <c r="L25949" s="195"/>
      <c r="M25949" s="196"/>
      <c r="N25949" s="197"/>
      <c r="O25949" s="197"/>
      <c r="P25949" s="231"/>
    </row>
    <row r="25950" spans="2:16">
      <c r="B25950" s="351"/>
      <c r="C25950" s="435"/>
      <c r="D25950" s="399"/>
      <c r="E25950" s="400"/>
      <c r="G25950" s="401"/>
      <c r="H25950" s="401"/>
      <c r="I25950" s="401"/>
      <c r="J25950" s="194"/>
      <c r="K25950" s="194"/>
      <c r="L25950" s="195"/>
      <c r="M25950" s="196"/>
      <c r="N25950" s="197"/>
      <c r="O25950" s="197"/>
      <c r="P25950" s="231"/>
    </row>
    <row r="25951" spans="2:16">
      <c r="B25951" s="351"/>
      <c r="C25951" s="435"/>
      <c r="D25951" s="399"/>
      <c r="E25951" s="400"/>
      <c r="G25951" s="401"/>
      <c r="H25951" s="401"/>
      <c r="I25951" s="401"/>
      <c r="J25951" s="194"/>
      <c r="K25951" s="194"/>
      <c r="L25951" s="195"/>
      <c r="M25951" s="196"/>
      <c r="N25951" s="197"/>
      <c r="O25951" s="197"/>
      <c r="P25951" s="231"/>
    </row>
    <row r="25952" spans="2:16">
      <c r="B25952" s="351"/>
      <c r="C25952" s="435"/>
      <c r="D25952" s="399"/>
      <c r="E25952" s="400"/>
      <c r="G25952" s="401"/>
      <c r="H25952" s="401"/>
      <c r="I25952" s="401"/>
      <c r="J25952" s="194"/>
      <c r="K25952" s="194"/>
      <c r="L25952" s="195"/>
      <c r="M25952" s="196"/>
      <c r="N25952" s="197"/>
      <c r="O25952" s="197"/>
      <c r="P25952" s="231"/>
    </row>
    <row r="25953" spans="2:16">
      <c r="B25953" s="351"/>
      <c r="C25953" s="435"/>
      <c r="D25953" s="399"/>
      <c r="E25953" s="400"/>
      <c r="G25953" s="401"/>
      <c r="H25953" s="401"/>
      <c r="I25953" s="401"/>
      <c r="J25953" s="194"/>
      <c r="K25953" s="194"/>
      <c r="L25953" s="195"/>
      <c r="M25953" s="196"/>
      <c r="N25953" s="197"/>
      <c r="O25953" s="197"/>
      <c r="P25953" s="231"/>
    </row>
    <row r="25954" spans="2:16">
      <c r="B25954" s="351"/>
      <c r="C25954" s="435"/>
      <c r="D25954" s="399"/>
      <c r="E25954" s="400"/>
      <c r="G25954" s="401"/>
      <c r="H25954" s="401"/>
      <c r="I25954" s="401"/>
      <c r="J25954" s="194"/>
      <c r="K25954" s="194"/>
      <c r="L25954" s="195"/>
      <c r="M25954" s="196"/>
      <c r="N25954" s="197"/>
      <c r="O25954" s="197"/>
      <c r="P25954" s="231"/>
    </row>
    <row r="25955" spans="2:16">
      <c r="B25955" s="351"/>
      <c r="C25955" s="435"/>
      <c r="D25955" s="399"/>
      <c r="E25955" s="400"/>
      <c r="G25955" s="401"/>
      <c r="H25955" s="401"/>
      <c r="I25955" s="401"/>
      <c r="J25955" s="194"/>
      <c r="K25955" s="194"/>
      <c r="L25955" s="195"/>
      <c r="M25955" s="196"/>
      <c r="N25955" s="197"/>
      <c r="O25955" s="197"/>
      <c r="P25955" s="231"/>
    </row>
    <row r="25956" spans="2:16">
      <c r="B25956" s="351"/>
      <c r="C25956" s="435"/>
      <c r="D25956" s="399"/>
      <c r="E25956" s="400"/>
      <c r="G25956" s="401"/>
      <c r="H25956" s="401"/>
      <c r="I25956" s="401"/>
      <c r="J25956" s="194"/>
      <c r="K25956" s="194"/>
      <c r="L25956" s="195"/>
      <c r="M25956" s="196"/>
      <c r="N25956" s="197"/>
      <c r="O25956" s="197"/>
      <c r="P25956" s="231"/>
    </row>
    <row r="25957" spans="2:16">
      <c r="B25957" s="351"/>
      <c r="C25957" s="435"/>
      <c r="D25957" s="399"/>
      <c r="E25957" s="400"/>
      <c r="G25957" s="401"/>
      <c r="H25957" s="401"/>
      <c r="I25957" s="401"/>
      <c r="J25957" s="194"/>
      <c r="K25957" s="194"/>
      <c r="L25957" s="195"/>
      <c r="M25957" s="196"/>
      <c r="N25957" s="197"/>
      <c r="O25957" s="197"/>
      <c r="P25957" s="231"/>
    </row>
    <row r="25958" spans="2:16">
      <c r="B25958" s="351"/>
      <c r="C25958" s="435"/>
      <c r="D25958" s="399"/>
      <c r="E25958" s="400"/>
      <c r="G25958" s="401"/>
      <c r="H25958" s="401"/>
      <c r="I25958" s="401"/>
      <c r="J25958" s="194"/>
      <c r="K25958" s="194"/>
      <c r="L25958" s="195"/>
      <c r="M25958" s="196"/>
      <c r="N25958" s="197"/>
      <c r="O25958" s="197"/>
      <c r="P25958" s="231"/>
    </row>
    <row r="25959" spans="2:16">
      <c r="B25959" s="351"/>
      <c r="C25959" s="435"/>
      <c r="D25959" s="399"/>
      <c r="E25959" s="400"/>
      <c r="G25959" s="401"/>
      <c r="H25959" s="401"/>
      <c r="I25959" s="401"/>
      <c r="J25959" s="194"/>
      <c r="K25959" s="194"/>
      <c r="L25959" s="195"/>
      <c r="M25959" s="196"/>
      <c r="N25959" s="197"/>
      <c r="O25959" s="197"/>
      <c r="P25959" s="231"/>
    </row>
    <row r="25960" spans="2:16">
      <c r="B25960" s="351"/>
      <c r="C25960" s="435"/>
      <c r="D25960" s="399"/>
      <c r="E25960" s="400"/>
      <c r="G25960" s="401"/>
      <c r="H25960" s="401"/>
      <c r="I25960" s="401"/>
      <c r="J25960" s="194"/>
      <c r="K25960" s="194"/>
      <c r="L25960" s="195"/>
      <c r="M25960" s="196"/>
      <c r="N25960" s="197"/>
      <c r="O25960" s="197"/>
      <c r="P25960" s="231"/>
    </row>
    <row r="25961" spans="2:16">
      <c r="B25961" s="351"/>
      <c r="C25961" s="435"/>
      <c r="D25961" s="399"/>
      <c r="E25961" s="400"/>
      <c r="G25961" s="401"/>
      <c r="H25961" s="401"/>
      <c r="I25961" s="401"/>
      <c r="J25961" s="194"/>
      <c r="K25961" s="194"/>
      <c r="L25961" s="195"/>
      <c r="M25961" s="196"/>
      <c r="N25961" s="197"/>
      <c r="O25961" s="197"/>
      <c r="P25961" s="231"/>
    </row>
    <row r="25962" spans="2:16">
      <c r="B25962" s="351"/>
      <c r="C25962" s="435"/>
      <c r="D25962" s="399"/>
      <c r="E25962" s="400"/>
      <c r="G25962" s="401"/>
      <c r="H25962" s="401"/>
      <c r="I25962" s="401"/>
      <c r="J25962" s="194"/>
      <c r="K25962" s="194"/>
      <c r="L25962" s="195"/>
      <c r="M25962" s="196"/>
      <c r="N25962" s="197"/>
      <c r="O25962" s="197"/>
      <c r="P25962" s="231"/>
    </row>
    <row r="25963" spans="2:16">
      <c r="B25963" s="351"/>
      <c r="C25963" s="435"/>
      <c r="D25963" s="399"/>
      <c r="E25963" s="400"/>
      <c r="G25963" s="401"/>
      <c r="H25963" s="401"/>
      <c r="I25963" s="401"/>
      <c r="J25963" s="194"/>
      <c r="K25963" s="194"/>
      <c r="L25963" s="195"/>
      <c r="M25963" s="196"/>
      <c r="N25963" s="197"/>
      <c r="O25963" s="197"/>
      <c r="P25963" s="231"/>
    </row>
    <row r="25964" spans="2:16">
      <c r="B25964" s="351"/>
      <c r="C25964" s="435"/>
      <c r="D25964" s="399"/>
      <c r="E25964" s="400"/>
      <c r="G25964" s="401"/>
      <c r="H25964" s="401"/>
      <c r="I25964" s="401"/>
      <c r="J25964" s="194"/>
      <c r="K25964" s="194"/>
      <c r="L25964" s="195"/>
      <c r="M25964" s="196"/>
      <c r="N25964" s="197"/>
      <c r="O25964" s="197"/>
      <c r="P25964" s="231"/>
    </row>
    <row r="25965" spans="2:16">
      <c r="B25965" s="351"/>
      <c r="C25965" s="435"/>
      <c r="D25965" s="399"/>
      <c r="E25965" s="400"/>
      <c r="G25965" s="401"/>
      <c r="H25965" s="401"/>
      <c r="I25965" s="401"/>
      <c r="J25965" s="194"/>
      <c r="K25965" s="194"/>
      <c r="L25965" s="195"/>
      <c r="M25965" s="196"/>
      <c r="N25965" s="197"/>
      <c r="O25965" s="197"/>
      <c r="P25965" s="231"/>
    </row>
    <row r="25966" spans="2:16">
      <c r="B25966" s="351"/>
      <c r="C25966" s="435"/>
      <c r="D25966" s="399"/>
      <c r="E25966" s="400"/>
      <c r="G25966" s="401"/>
      <c r="H25966" s="401"/>
      <c r="I25966" s="401"/>
      <c r="J25966" s="194"/>
      <c r="K25966" s="194"/>
      <c r="L25966" s="195"/>
      <c r="M25966" s="196"/>
      <c r="N25966" s="197"/>
      <c r="O25966" s="197"/>
      <c r="P25966" s="231"/>
    </row>
    <row r="25967" spans="2:16">
      <c r="B25967" s="351"/>
      <c r="C25967" s="435"/>
      <c r="D25967" s="399"/>
      <c r="E25967" s="400"/>
      <c r="G25967" s="401"/>
      <c r="H25967" s="401"/>
      <c r="I25967" s="401"/>
      <c r="J25967" s="194"/>
      <c r="K25967" s="194"/>
      <c r="L25967" s="195"/>
      <c r="M25967" s="196"/>
      <c r="N25967" s="197"/>
      <c r="O25967" s="197"/>
      <c r="P25967" s="231"/>
    </row>
    <row r="25968" spans="2:16">
      <c r="B25968" s="351"/>
      <c r="C25968" s="435"/>
      <c r="D25968" s="399"/>
      <c r="E25968" s="400"/>
      <c r="G25968" s="401"/>
      <c r="H25968" s="401"/>
      <c r="I25968" s="401"/>
      <c r="J25968" s="194"/>
      <c r="K25968" s="194"/>
      <c r="L25968" s="195"/>
      <c r="M25968" s="196"/>
      <c r="N25968" s="197"/>
      <c r="O25968" s="197"/>
      <c r="P25968" s="231"/>
    </row>
    <row r="25969" spans="2:16">
      <c r="B25969" s="351"/>
      <c r="C25969" s="435"/>
      <c r="D25969" s="399"/>
      <c r="E25969" s="400"/>
      <c r="G25969" s="401"/>
      <c r="H25969" s="401"/>
      <c r="I25969" s="401"/>
      <c r="J25969" s="194"/>
      <c r="K25969" s="194"/>
      <c r="L25969" s="195"/>
      <c r="M25969" s="196"/>
      <c r="N25969" s="197"/>
      <c r="O25969" s="197"/>
      <c r="P25969" s="231"/>
    </row>
    <row r="25970" spans="2:16">
      <c r="B25970" s="351"/>
      <c r="C25970" s="435"/>
      <c r="D25970" s="399"/>
      <c r="E25970" s="400"/>
      <c r="G25970" s="401"/>
      <c r="H25970" s="401"/>
      <c r="I25970" s="401"/>
      <c r="J25970" s="194"/>
      <c r="K25970" s="194"/>
      <c r="L25970" s="195"/>
      <c r="M25970" s="196"/>
      <c r="N25970" s="197"/>
      <c r="O25970" s="197"/>
      <c r="P25970" s="231"/>
    </row>
    <row r="25971" spans="2:16">
      <c r="B25971" s="351"/>
      <c r="C25971" s="435"/>
      <c r="D25971" s="399"/>
      <c r="E25971" s="400"/>
      <c r="G25971" s="401"/>
      <c r="H25971" s="401"/>
      <c r="I25971" s="401"/>
      <c r="J25971" s="194"/>
      <c r="K25971" s="194"/>
      <c r="L25971" s="195"/>
      <c r="M25971" s="196"/>
      <c r="N25971" s="197"/>
      <c r="O25971" s="197"/>
      <c r="P25971" s="231"/>
    </row>
    <row r="25972" spans="2:16">
      <c r="B25972" s="351"/>
      <c r="C25972" s="435"/>
      <c r="D25972" s="399"/>
      <c r="E25972" s="400"/>
      <c r="G25972" s="401"/>
      <c r="H25972" s="401"/>
      <c r="I25972" s="401"/>
      <c r="J25972" s="194"/>
      <c r="K25972" s="194"/>
      <c r="L25972" s="195"/>
      <c r="M25972" s="196"/>
      <c r="N25972" s="197"/>
      <c r="O25972" s="197"/>
      <c r="P25972" s="231"/>
    </row>
    <row r="25973" spans="2:16">
      <c r="B25973" s="351"/>
      <c r="C25973" s="435"/>
      <c r="D25973" s="399"/>
      <c r="E25973" s="400"/>
      <c r="G25973" s="401"/>
      <c r="H25973" s="401"/>
      <c r="I25973" s="401"/>
      <c r="J25973" s="194"/>
      <c r="K25973" s="194"/>
      <c r="L25973" s="195"/>
      <c r="M25973" s="196"/>
      <c r="N25973" s="197"/>
      <c r="O25973" s="197"/>
      <c r="P25973" s="231"/>
    </row>
    <row r="25974" spans="2:16">
      <c r="B25974" s="351"/>
      <c r="C25974" s="435"/>
      <c r="D25974" s="399"/>
      <c r="E25974" s="400"/>
      <c r="G25974" s="401"/>
      <c r="H25974" s="401"/>
      <c r="I25974" s="401"/>
      <c r="J25974" s="194"/>
      <c r="K25974" s="194"/>
      <c r="L25974" s="195"/>
      <c r="M25974" s="196"/>
      <c r="N25974" s="197"/>
      <c r="O25974" s="197"/>
      <c r="P25974" s="231"/>
    </row>
    <row r="25975" spans="2:16">
      <c r="B25975" s="351"/>
      <c r="C25975" s="435"/>
      <c r="D25975" s="399"/>
      <c r="E25975" s="400"/>
      <c r="G25975" s="401"/>
      <c r="H25975" s="401"/>
      <c r="I25975" s="401"/>
      <c r="J25975" s="194"/>
      <c r="K25975" s="194"/>
      <c r="L25975" s="195"/>
      <c r="M25975" s="196"/>
      <c r="N25975" s="197"/>
      <c r="O25975" s="197"/>
      <c r="P25975" s="231"/>
    </row>
    <row r="25976" spans="2:16">
      <c r="B25976" s="351"/>
      <c r="C25976" s="435"/>
      <c r="D25976" s="399"/>
      <c r="E25976" s="400"/>
      <c r="G25976" s="401"/>
      <c r="H25976" s="401"/>
      <c r="I25976" s="401"/>
      <c r="J25976" s="194"/>
      <c r="K25976" s="194"/>
      <c r="L25976" s="195"/>
      <c r="M25976" s="196"/>
      <c r="N25976" s="197"/>
      <c r="O25976" s="197"/>
      <c r="P25976" s="231"/>
    </row>
    <row r="25977" spans="2:16">
      <c r="B25977" s="351"/>
      <c r="C25977" s="435"/>
      <c r="D25977" s="399"/>
      <c r="E25977" s="400"/>
      <c r="G25977" s="401"/>
      <c r="H25977" s="401"/>
      <c r="I25977" s="401"/>
      <c r="J25977" s="194"/>
      <c r="K25977" s="194"/>
      <c r="L25977" s="195"/>
      <c r="M25977" s="196"/>
      <c r="N25977" s="197"/>
      <c r="O25977" s="197"/>
      <c r="P25977" s="231"/>
    </row>
    <row r="25978" spans="2:16">
      <c r="B25978" s="351"/>
      <c r="C25978" s="435"/>
      <c r="D25978" s="399"/>
      <c r="E25978" s="400"/>
      <c r="G25978" s="401"/>
      <c r="H25978" s="401"/>
      <c r="I25978" s="401"/>
      <c r="J25978" s="194"/>
      <c r="K25978" s="194"/>
      <c r="L25978" s="195"/>
      <c r="M25978" s="196"/>
      <c r="N25978" s="197"/>
      <c r="O25978" s="197"/>
      <c r="P25978" s="231"/>
    </row>
    <row r="25979" spans="2:16">
      <c r="B25979" s="351"/>
      <c r="C25979" s="435"/>
      <c r="D25979" s="399"/>
      <c r="E25979" s="400"/>
      <c r="G25979" s="401"/>
      <c r="H25979" s="401"/>
      <c r="I25979" s="401"/>
      <c r="J25979" s="194"/>
      <c r="K25979" s="194"/>
      <c r="L25979" s="195"/>
      <c r="M25979" s="196"/>
      <c r="N25979" s="197"/>
      <c r="O25979" s="197"/>
      <c r="P25979" s="231"/>
    </row>
    <row r="25980" spans="2:16">
      <c r="B25980" s="351"/>
      <c r="C25980" s="435"/>
      <c r="D25980" s="399"/>
      <c r="E25980" s="400"/>
      <c r="G25980" s="401"/>
      <c r="H25980" s="401"/>
      <c r="I25980" s="401"/>
      <c r="J25980" s="194"/>
      <c r="K25980" s="194"/>
      <c r="L25980" s="195"/>
      <c r="M25980" s="196"/>
      <c r="N25980" s="197"/>
      <c r="O25980" s="197"/>
      <c r="P25980" s="231"/>
    </row>
    <row r="25981" spans="2:16">
      <c r="B25981" s="351"/>
      <c r="C25981" s="435"/>
      <c r="D25981" s="399"/>
      <c r="E25981" s="400"/>
      <c r="G25981" s="401"/>
      <c r="H25981" s="401"/>
      <c r="I25981" s="401"/>
      <c r="J25981" s="194"/>
      <c r="K25981" s="194"/>
      <c r="L25981" s="195"/>
      <c r="M25981" s="196"/>
      <c r="N25981" s="197"/>
      <c r="O25981" s="197"/>
      <c r="P25981" s="231"/>
    </row>
    <row r="25982" spans="2:16">
      <c r="B25982" s="351"/>
      <c r="C25982" s="435"/>
      <c r="D25982" s="399"/>
      <c r="E25982" s="400"/>
      <c r="G25982" s="401"/>
      <c r="H25982" s="401"/>
      <c r="I25982" s="401"/>
      <c r="J25982" s="194"/>
      <c r="K25982" s="194"/>
      <c r="L25982" s="195"/>
      <c r="M25982" s="196"/>
      <c r="N25982" s="197"/>
      <c r="O25982" s="197"/>
      <c r="P25982" s="231"/>
    </row>
    <row r="25983" spans="2:16">
      <c r="B25983" s="351"/>
      <c r="C25983" s="435"/>
      <c r="D25983" s="399"/>
      <c r="E25983" s="400"/>
      <c r="G25983" s="401"/>
      <c r="H25983" s="401"/>
      <c r="I25983" s="401"/>
      <c r="J25983" s="194"/>
      <c r="K25983" s="194"/>
      <c r="L25983" s="195"/>
      <c r="M25983" s="196"/>
      <c r="N25983" s="197"/>
      <c r="O25983" s="197"/>
      <c r="P25983" s="231"/>
    </row>
    <row r="25984" spans="2:16">
      <c r="B25984" s="351"/>
      <c r="C25984" s="435"/>
      <c r="D25984" s="399"/>
      <c r="E25984" s="400"/>
      <c r="G25984" s="401"/>
      <c r="H25984" s="401"/>
      <c r="I25984" s="401"/>
      <c r="J25984" s="194"/>
      <c r="K25984" s="194"/>
      <c r="L25984" s="195"/>
      <c r="M25984" s="196"/>
      <c r="N25984" s="197"/>
      <c r="O25984" s="197"/>
      <c r="P25984" s="231"/>
    </row>
    <row r="25985" spans="2:16">
      <c r="B25985" s="351"/>
      <c r="C25985" s="435"/>
      <c r="D25985" s="399"/>
      <c r="E25985" s="400"/>
      <c r="G25985" s="401"/>
      <c r="H25985" s="401"/>
      <c r="I25985" s="401"/>
      <c r="J25985" s="194"/>
      <c r="K25985" s="194"/>
      <c r="L25985" s="195"/>
      <c r="M25985" s="196"/>
      <c r="N25985" s="197"/>
      <c r="O25985" s="197"/>
      <c r="P25985" s="231"/>
    </row>
    <row r="25986" spans="2:16">
      <c r="B25986" s="351"/>
      <c r="C25986" s="435"/>
      <c r="D25986" s="399"/>
      <c r="E25986" s="400"/>
      <c r="G25986" s="401"/>
      <c r="H25986" s="401"/>
      <c r="I25986" s="401"/>
      <c r="J25986" s="194"/>
      <c r="K25986" s="194"/>
      <c r="L25986" s="195"/>
      <c r="M25986" s="196"/>
      <c r="N25986" s="197"/>
      <c r="O25986" s="197"/>
      <c r="P25986" s="231"/>
    </row>
    <row r="25987" spans="2:16">
      <c r="B25987" s="351"/>
      <c r="C25987" s="435"/>
      <c r="D25987" s="399"/>
      <c r="E25987" s="400"/>
      <c r="G25987" s="401"/>
      <c r="H25987" s="401"/>
      <c r="I25987" s="401"/>
      <c r="J25987" s="194"/>
      <c r="K25987" s="194"/>
      <c r="L25987" s="195"/>
      <c r="M25987" s="196"/>
      <c r="N25987" s="197"/>
      <c r="O25987" s="197"/>
      <c r="P25987" s="231"/>
    </row>
    <row r="25988" spans="2:16">
      <c r="B25988" s="351"/>
      <c r="C25988" s="435"/>
      <c r="D25988" s="399"/>
      <c r="E25988" s="400"/>
      <c r="G25988" s="401"/>
      <c r="H25988" s="401"/>
      <c r="I25988" s="401"/>
      <c r="J25988" s="194"/>
      <c r="K25988" s="194"/>
      <c r="L25988" s="195"/>
      <c r="M25988" s="196"/>
      <c r="N25988" s="197"/>
      <c r="O25988" s="197"/>
      <c r="P25988" s="231"/>
    </row>
    <row r="25989" spans="2:16">
      <c r="B25989" s="351"/>
      <c r="C25989" s="435"/>
      <c r="D25989" s="399"/>
      <c r="E25989" s="400"/>
      <c r="G25989" s="401"/>
      <c r="H25989" s="401"/>
      <c r="I25989" s="401"/>
      <c r="J25989" s="194"/>
      <c r="K25989" s="194"/>
      <c r="L25989" s="195"/>
      <c r="M25989" s="196"/>
      <c r="N25989" s="197"/>
      <c r="O25989" s="197"/>
      <c r="P25989" s="231"/>
    </row>
    <row r="25990" spans="2:16">
      <c r="B25990" s="351"/>
      <c r="C25990" s="435"/>
      <c r="D25990" s="399"/>
      <c r="E25990" s="400"/>
      <c r="G25990" s="401"/>
      <c r="H25990" s="401"/>
      <c r="I25990" s="401"/>
      <c r="J25990" s="194"/>
      <c r="K25990" s="194"/>
      <c r="L25990" s="195"/>
      <c r="M25990" s="196"/>
      <c r="N25990" s="197"/>
      <c r="O25990" s="197"/>
      <c r="P25990" s="231"/>
    </row>
    <row r="25991" spans="2:16">
      <c r="B25991" s="351"/>
      <c r="C25991" s="435"/>
      <c r="D25991" s="399"/>
      <c r="E25991" s="400"/>
      <c r="G25991" s="401"/>
      <c r="H25991" s="401"/>
      <c r="I25991" s="401"/>
      <c r="J25991" s="194"/>
      <c r="K25991" s="194"/>
      <c r="L25991" s="195"/>
      <c r="M25991" s="196"/>
      <c r="N25991" s="197"/>
      <c r="O25991" s="197"/>
      <c r="P25991" s="231"/>
    </row>
    <row r="25992" spans="2:16">
      <c r="B25992" s="351"/>
      <c r="C25992" s="435"/>
      <c r="D25992" s="399"/>
      <c r="E25992" s="400"/>
      <c r="G25992" s="401"/>
      <c r="H25992" s="401"/>
      <c r="I25992" s="401"/>
      <c r="J25992" s="194"/>
      <c r="K25992" s="194"/>
      <c r="L25992" s="195"/>
      <c r="M25992" s="196"/>
      <c r="N25992" s="197"/>
      <c r="O25992" s="197"/>
      <c r="P25992" s="231"/>
    </row>
    <row r="25993" spans="2:16">
      <c r="B25993" s="351"/>
      <c r="C25993" s="435"/>
      <c r="D25993" s="399"/>
      <c r="E25993" s="400"/>
      <c r="G25993" s="401"/>
      <c r="H25993" s="401"/>
      <c r="I25993" s="401"/>
      <c r="J25993" s="194"/>
      <c r="K25993" s="194"/>
      <c r="L25993" s="195"/>
      <c r="M25993" s="196"/>
      <c r="N25993" s="197"/>
      <c r="O25993" s="197"/>
      <c r="P25993" s="231"/>
    </row>
    <row r="25994" spans="2:16">
      <c r="B25994" s="351"/>
      <c r="C25994" s="435"/>
      <c r="D25994" s="399"/>
      <c r="E25994" s="400"/>
      <c r="G25994" s="401"/>
      <c r="H25994" s="401"/>
      <c r="I25994" s="401"/>
      <c r="J25994" s="194"/>
      <c r="K25994" s="194"/>
      <c r="L25994" s="195"/>
      <c r="M25994" s="196"/>
      <c r="N25994" s="197"/>
      <c r="O25994" s="197"/>
      <c r="P25994" s="231"/>
    </row>
    <row r="25995" spans="2:16">
      <c r="B25995" s="351"/>
      <c r="C25995" s="435"/>
      <c r="D25995" s="399"/>
      <c r="E25995" s="400"/>
      <c r="G25995" s="401"/>
      <c r="H25995" s="401"/>
      <c r="I25995" s="401"/>
      <c r="J25995" s="194"/>
      <c r="K25995" s="194"/>
      <c r="L25995" s="195"/>
      <c r="M25995" s="196"/>
      <c r="N25995" s="197"/>
      <c r="O25995" s="197"/>
      <c r="P25995" s="231"/>
    </row>
    <row r="25996" spans="2:16">
      <c r="B25996" s="351"/>
      <c r="C25996" s="435"/>
      <c r="D25996" s="399"/>
      <c r="E25996" s="400"/>
      <c r="G25996" s="401"/>
      <c r="H25996" s="401"/>
      <c r="I25996" s="401"/>
      <c r="J25996" s="194"/>
      <c r="K25996" s="194"/>
      <c r="L25996" s="195"/>
      <c r="M25996" s="196"/>
      <c r="N25996" s="197"/>
      <c r="O25996" s="197"/>
      <c r="P25996" s="231"/>
    </row>
    <row r="25997" spans="2:16">
      <c r="B25997" s="351"/>
      <c r="C25997" s="435"/>
      <c r="D25997" s="399"/>
      <c r="E25997" s="400"/>
      <c r="G25997" s="401"/>
      <c r="H25997" s="401"/>
      <c r="I25997" s="401"/>
      <c r="J25997" s="194"/>
      <c r="K25997" s="194"/>
      <c r="L25997" s="195"/>
      <c r="M25997" s="196"/>
      <c r="N25997" s="197"/>
      <c r="O25997" s="197"/>
      <c r="P25997" s="231"/>
    </row>
    <row r="25998" spans="2:16">
      <c r="B25998" s="351"/>
      <c r="C25998" s="435"/>
      <c r="D25998" s="399"/>
      <c r="E25998" s="400"/>
      <c r="G25998" s="401"/>
      <c r="H25998" s="401"/>
      <c r="I25998" s="401"/>
      <c r="J25998" s="194"/>
      <c r="K25998" s="194"/>
      <c r="L25998" s="195"/>
      <c r="M25998" s="196"/>
      <c r="N25998" s="197"/>
      <c r="O25998" s="197"/>
      <c r="P25998" s="231"/>
    </row>
    <row r="25999" spans="2:16">
      <c r="B25999" s="351"/>
      <c r="C25999" s="435"/>
      <c r="D25999" s="399"/>
      <c r="E25999" s="400"/>
      <c r="G25999" s="401"/>
      <c r="H25999" s="401"/>
      <c r="I25999" s="401"/>
      <c r="J25999" s="194"/>
      <c r="K25999" s="194"/>
      <c r="L25999" s="195"/>
      <c r="M25999" s="196"/>
      <c r="N25999" s="197"/>
      <c r="O25999" s="197"/>
      <c r="P25999" s="231"/>
    </row>
    <row r="26000" spans="2:16">
      <c r="B26000" s="402"/>
      <c r="C26000" s="435"/>
      <c r="D26000" s="404"/>
      <c r="E26000" s="405"/>
      <c r="G26000" s="406"/>
      <c r="H26000" s="406"/>
      <c r="I26000" s="406"/>
      <c r="J26000" s="194"/>
      <c r="K26000" s="194"/>
      <c r="L26000" s="195"/>
      <c r="M26000" s="196"/>
      <c r="N26000" s="197"/>
      <c r="O26000" s="197"/>
      <c r="P26000" s="221"/>
    </row>
    <row r="26001" spans="2:16">
      <c r="B26001" s="351"/>
      <c r="C26001" s="435"/>
      <c r="D26001" s="399"/>
      <c r="E26001" s="400"/>
      <c r="G26001" s="401"/>
      <c r="H26001" s="401"/>
      <c r="I26001" s="401"/>
      <c r="J26001" s="194"/>
      <c r="K26001" s="194"/>
      <c r="L26001" s="195"/>
      <c r="M26001" s="196"/>
      <c r="N26001" s="197"/>
      <c r="O26001" s="197"/>
      <c r="P26001" s="231"/>
    </row>
    <row r="26002" spans="2:16">
      <c r="B26002" s="351"/>
      <c r="C26002" s="435"/>
      <c r="D26002" s="399"/>
      <c r="E26002" s="400"/>
      <c r="G26002" s="401"/>
      <c r="H26002" s="401"/>
      <c r="I26002" s="401"/>
      <c r="J26002" s="194"/>
      <c r="K26002" s="194"/>
      <c r="L26002" s="195"/>
      <c r="M26002" s="196"/>
      <c r="N26002" s="197"/>
      <c r="O26002" s="197"/>
      <c r="P26002" s="231"/>
    </row>
    <row r="26003" spans="2:16">
      <c r="B26003" s="351"/>
      <c r="C26003" s="435"/>
      <c r="D26003" s="399"/>
      <c r="E26003" s="400"/>
      <c r="G26003" s="401"/>
      <c r="H26003" s="401"/>
      <c r="I26003" s="401"/>
      <c r="J26003" s="194"/>
      <c r="K26003" s="194"/>
      <c r="L26003" s="195"/>
      <c r="M26003" s="196"/>
      <c r="N26003" s="197"/>
      <c r="O26003" s="197"/>
      <c r="P26003" s="231"/>
    </row>
    <row r="26004" spans="2:16">
      <c r="B26004" s="351"/>
      <c r="C26004" s="435"/>
      <c r="D26004" s="399"/>
      <c r="E26004" s="400"/>
      <c r="G26004" s="401"/>
      <c r="H26004" s="401"/>
      <c r="I26004" s="401"/>
      <c r="J26004" s="194"/>
      <c r="K26004" s="194"/>
      <c r="L26004" s="195"/>
      <c r="M26004" s="196"/>
      <c r="N26004" s="197"/>
      <c r="O26004" s="197"/>
      <c r="P26004" s="231"/>
    </row>
    <row r="26005" spans="2:16">
      <c r="B26005" s="351"/>
      <c r="C26005" s="435"/>
      <c r="D26005" s="399"/>
      <c r="E26005" s="400"/>
      <c r="G26005" s="401"/>
      <c r="H26005" s="401"/>
      <c r="I26005" s="401"/>
      <c r="J26005" s="194"/>
      <c r="K26005" s="194"/>
      <c r="L26005" s="195"/>
      <c r="M26005" s="196"/>
      <c r="N26005" s="197"/>
      <c r="O26005" s="197"/>
      <c r="P26005" s="231"/>
    </row>
    <row r="26006" spans="2:16">
      <c r="B26006" s="351"/>
      <c r="C26006" s="435"/>
      <c r="D26006" s="399"/>
      <c r="E26006" s="400"/>
      <c r="G26006" s="401"/>
      <c r="H26006" s="401"/>
      <c r="I26006" s="401"/>
      <c r="J26006" s="194"/>
      <c r="K26006" s="194"/>
      <c r="L26006" s="195"/>
      <c r="M26006" s="196"/>
      <c r="N26006" s="197"/>
      <c r="O26006" s="197"/>
      <c r="P26006" s="231"/>
    </row>
    <row r="26007" spans="2:16">
      <c r="B26007" s="351"/>
      <c r="C26007" s="435"/>
      <c r="D26007" s="399"/>
      <c r="E26007" s="400"/>
      <c r="G26007" s="401"/>
      <c r="H26007" s="401"/>
      <c r="I26007" s="401"/>
      <c r="J26007" s="194"/>
      <c r="K26007" s="194"/>
      <c r="L26007" s="195"/>
      <c r="M26007" s="196"/>
      <c r="N26007" s="197"/>
      <c r="O26007" s="197"/>
      <c r="P26007" s="231"/>
    </row>
    <row r="26008" spans="2:16">
      <c r="B26008" s="351"/>
      <c r="C26008" s="435"/>
      <c r="D26008" s="399"/>
      <c r="E26008" s="400"/>
      <c r="G26008" s="401"/>
      <c r="H26008" s="401"/>
      <c r="I26008" s="401"/>
      <c r="J26008" s="194"/>
      <c r="K26008" s="194"/>
      <c r="L26008" s="195"/>
      <c r="M26008" s="196"/>
      <c r="N26008" s="197"/>
      <c r="O26008" s="197"/>
      <c r="P26008" s="231"/>
    </row>
    <row r="26009" spans="2:16">
      <c r="B26009" s="351"/>
      <c r="C26009" s="435"/>
      <c r="D26009" s="399"/>
      <c r="E26009" s="400"/>
      <c r="G26009" s="401"/>
      <c r="H26009" s="401"/>
      <c r="I26009" s="401"/>
      <c r="J26009" s="194"/>
      <c r="K26009" s="194"/>
      <c r="L26009" s="195"/>
      <c r="M26009" s="196"/>
      <c r="N26009" s="197"/>
      <c r="O26009" s="197"/>
      <c r="P26009" s="231"/>
    </row>
    <row r="26010" spans="2:16">
      <c r="B26010" s="351"/>
      <c r="C26010" s="435"/>
      <c r="D26010" s="399"/>
      <c r="E26010" s="400"/>
      <c r="G26010" s="401"/>
      <c r="H26010" s="401"/>
      <c r="I26010" s="401"/>
      <c r="J26010" s="194"/>
      <c r="K26010" s="194"/>
      <c r="L26010" s="195"/>
      <c r="M26010" s="196"/>
      <c r="N26010" s="197"/>
      <c r="O26010" s="197"/>
      <c r="P26010" s="231"/>
    </row>
    <row r="26011" spans="2:16">
      <c r="B26011" s="351"/>
      <c r="C26011" s="435"/>
      <c r="D26011" s="399"/>
      <c r="E26011" s="400"/>
      <c r="G26011" s="401"/>
      <c r="H26011" s="401"/>
      <c r="I26011" s="401"/>
      <c r="J26011" s="194"/>
      <c r="K26011" s="194"/>
      <c r="L26011" s="195"/>
      <c r="M26011" s="196"/>
      <c r="N26011" s="197"/>
      <c r="O26011" s="197"/>
      <c r="P26011" s="231"/>
    </row>
    <row r="26012" spans="2:16">
      <c r="B26012" s="351"/>
      <c r="C26012" s="435"/>
      <c r="D26012" s="399"/>
      <c r="E26012" s="400"/>
      <c r="G26012" s="401"/>
      <c r="H26012" s="401"/>
      <c r="I26012" s="401"/>
      <c r="J26012" s="194"/>
      <c r="K26012" s="194"/>
      <c r="L26012" s="195"/>
      <c r="M26012" s="196"/>
      <c r="N26012" s="197"/>
      <c r="O26012" s="197"/>
      <c r="P26012" s="231"/>
    </row>
    <row r="26013" spans="2:16">
      <c r="B26013" s="351"/>
      <c r="C26013" s="435"/>
      <c r="D26013" s="399"/>
      <c r="E26013" s="400"/>
      <c r="G26013" s="401"/>
      <c r="H26013" s="401"/>
      <c r="I26013" s="401"/>
      <c r="J26013" s="194"/>
      <c r="K26013" s="194"/>
      <c r="L26013" s="195"/>
      <c r="M26013" s="196"/>
      <c r="N26013" s="197"/>
      <c r="O26013" s="197"/>
      <c r="P26013" s="231"/>
    </row>
    <row r="26014" spans="2:16">
      <c r="B26014" s="351"/>
      <c r="C26014" s="435"/>
      <c r="D26014" s="399"/>
      <c r="E26014" s="400"/>
      <c r="G26014" s="401"/>
      <c r="H26014" s="401"/>
      <c r="I26014" s="401"/>
      <c r="J26014" s="194"/>
      <c r="K26014" s="194"/>
      <c r="L26014" s="195"/>
      <c r="M26014" s="196"/>
      <c r="N26014" s="197"/>
      <c r="O26014" s="197"/>
      <c r="P26014" s="231"/>
    </row>
    <row r="26015" spans="2:16">
      <c r="B26015" s="351"/>
      <c r="C26015" s="435"/>
      <c r="D26015" s="399"/>
      <c r="E26015" s="400"/>
      <c r="G26015" s="401"/>
      <c r="H26015" s="401"/>
      <c r="I26015" s="401"/>
      <c r="J26015" s="194"/>
      <c r="K26015" s="194"/>
      <c r="L26015" s="195"/>
      <c r="M26015" s="196"/>
      <c r="N26015" s="197"/>
      <c r="O26015" s="197"/>
      <c r="P26015" s="231"/>
    </row>
    <row r="26016" spans="2:16">
      <c r="B26016" s="351"/>
      <c r="C26016" s="435"/>
      <c r="D26016" s="399"/>
      <c r="E26016" s="400"/>
      <c r="G26016" s="401"/>
      <c r="H26016" s="401"/>
      <c r="I26016" s="401"/>
      <c r="J26016" s="194"/>
      <c r="K26016" s="194"/>
      <c r="L26016" s="195"/>
      <c r="M26016" s="196"/>
      <c r="N26016" s="197"/>
      <c r="O26016" s="197"/>
      <c r="P26016" s="231"/>
    </row>
    <row r="26017" spans="2:16">
      <c r="B26017" s="351"/>
      <c r="C26017" s="435"/>
      <c r="D26017" s="399"/>
      <c r="E26017" s="400"/>
      <c r="G26017" s="401"/>
      <c r="H26017" s="401"/>
      <c r="I26017" s="401"/>
      <c r="J26017" s="194"/>
      <c r="K26017" s="194"/>
      <c r="L26017" s="195"/>
      <c r="M26017" s="196"/>
      <c r="N26017" s="197"/>
      <c r="O26017" s="197"/>
      <c r="P26017" s="231"/>
    </row>
    <row r="26018" spans="2:16">
      <c r="B26018" s="351"/>
      <c r="C26018" s="435"/>
      <c r="D26018" s="399"/>
      <c r="E26018" s="400"/>
      <c r="G26018" s="401"/>
      <c r="H26018" s="401"/>
      <c r="I26018" s="401"/>
      <c r="J26018" s="194"/>
      <c r="K26018" s="194"/>
      <c r="L26018" s="195"/>
      <c r="M26018" s="196"/>
      <c r="N26018" s="197"/>
      <c r="O26018" s="197"/>
      <c r="P26018" s="231"/>
    </row>
    <row r="26019" spans="2:16">
      <c r="B26019" s="351"/>
      <c r="C26019" s="435"/>
      <c r="D26019" s="399"/>
      <c r="E26019" s="400"/>
      <c r="G26019" s="401"/>
      <c r="H26019" s="401"/>
      <c r="I26019" s="401"/>
      <c r="J26019" s="194"/>
      <c r="K26019" s="194"/>
      <c r="L26019" s="195"/>
      <c r="M26019" s="196"/>
      <c r="N26019" s="197"/>
      <c r="O26019" s="197"/>
      <c r="P26019" s="231"/>
    </row>
    <row r="26020" spans="2:16">
      <c r="B26020" s="351"/>
      <c r="C26020" s="435"/>
      <c r="D26020" s="399"/>
      <c r="E26020" s="400"/>
      <c r="G26020" s="401"/>
      <c r="H26020" s="401"/>
      <c r="I26020" s="401"/>
      <c r="J26020" s="194"/>
      <c r="K26020" s="194"/>
      <c r="L26020" s="195"/>
      <c r="M26020" s="196"/>
      <c r="N26020" s="197"/>
      <c r="O26020" s="197"/>
      <c r="P26020" s="231"/>
    </row>
    <row r="26021" spans="2:16">
      <c r="B26021" s="351"/>
      <c r="C26021" s="435"/>
      <c r="D26021" s="399"/>
      <c r="E26021" s="400"/>
      <c r="G26021" s="401"/>
      <c r="H26021" s="401"/>
      <c r="I26021" s="401"/>
      <c r="J26021" s="194"/>
      <c r="K26021" s="194"/>
      <c r="L26021" s="195"/>
      <c r="M26021" s="196"/>
      <c r="N26021" s="197"/>
      <c r="O26021" s="197"/>
      <c r="P26021" s="231"/>
    </row>
    <row r="26022" spans="2:16">
      <c r="B26022" s="351"/>
      <c r="C26022" s="435"/>
      <c r="D26022" s="399"/>
      <c r="E26022" s="400"/>
      <c r="G26022" s="401"/>
      <c r="H26022" s="401"/>
      <c r="I26022" s="401"/>
      <c r="J26022" s="194"/>
      <c r="K26022" s="194"/>
      <c r="L26022" s="195"/>
      <c r="M26022" s="196"/>
      <c r="N26022" s="197"/>
      <c r="O26022" s="197"/>
      <c r="P26022" s="231"/>
    </row>
    <row r="26023" spans="2:16">
      <c r="B26023" s="351"/>
      <c r="C26023" s="435"/>
      <c r="D26023" s="399"/>
      <c r="E26023" s="400"/>
      <c r="G26023" s="401"/>
      <c r="H26023" s="401"/>
      <c r="I26023" s="401"/>
      <c r="J26023" s="194"/>
      <c r="K26023" s="194"/>
      <c r="L26023" s="195"/>
      <c r="M26023" s="196"/>
      <c r="N26023" s="197"/>
      <c r="O26023" s="197"/>
      <c r="P26023" s="231"/>
    </row>
    <row r="26024" spans="2:16">
      <c r="B26024" s="351"/>
      <c r="C26024" s="435"/>
      <c r="D26024" s="399"/>
      <c r="E26024" s="400"/>
      <c r="G26024" s="401"/>
      <c r="H26024" s="401"/>
      <c r="I26024" s="401"/>
      <c r="J26024" s="194"/>
      <c r="K26024" s="194"/>
      <c r="L26024" s="195"/>
      <c r="M26024" s="196"/>
      <c r="N26024" s="197"/>
      <c r="O26024" s="197"/>
      <c r="P26024" s="231"/>
    </row>
    <row r="26025" spans="2:16">
      <c r="B26025" s="351"/>
      <c r="C26025" s="435"/>
      <c r="D26025" s="399"/>
      <c r="E26025" s="400"/>
      <c r="G26025" s="401"/>
      <c r="H26025" s="401"/>
      <c r="I26025" s="401"/>
      <c r="J26025" s="194"/>
      <c r="K26025" s="194"/>
      <c r="L26025" s="195"/>
      <c r="M26025" s="196"/>
      <c r="N26025" s="197"/>
      <c r="O26025" s="197"/>
      <c r="P26025" s="231"/>
    </row>
    <row r="26026" spans="2:16">
      <c r="B26026" s="351"/>
      <c r="C26026" s="435"/>
      <c r="D26026" s="399"/>
      <c r="E26026" s="400"/>
      <c r="G26026" s="401"/>
      <c r="H26026" s="401"/>
      <c r="I26026" s="401"/>
      <c r="J26026" s="194"/>
      <c r="K26026" s="194"/>
      <c r="L26026" s="195"/>
      <c r="M26026" s="196"/>
      <c r="N26026" s="197"/>
      <c r="O26026" s="197"/>
      <c r="P26026" s="231"/>
    </row>
    <row r="26027" spans="2:16">
      <c r="B26027" s="351"/>
      <c r="C26027" s="435"/>
      <c r="D26027" s="399"/>
      <c r="E26027" s="400"/>
      <c r="G26027" s="401"/>
      <c r="H26027" s="401"/>
      <c r="I26027" s="401"/>
      <c r="J26027" s="194"/>
      <c r="K26027" s="194"/>
      <c r="L26027" s="195"/>
      <c r="M26027" s="196"/>
      <c r="N26027" s="197"/>
      <c r="O26027" s="197"/>
      <c r="P26027" s="231"/>
    </row>
    <row r="26028" spans="2:16">
      <c r="B26028" s="351"/>
      <c r="C26028" s="435"/>
      <c r="D26028" s="399"/>
      <c r="E26028" s="400"/>
      <c r="G26028" s="401"/>
      <c r="H26028" s="401"/>
      <c r="I26028" s="401"/>
      <c r="J26028" s="194"/>
      <c r="K26028" s="194"/>
      <c r="L26028" s="195"/>
      <c r="M26028" s="196"/>
      <c r="N26028" s="197"/>
      <c r="O26028" s="197"/>
      <c r="P26028" s="231"/>
    </row>
    <row r="26029" spans="2:16">
      <c r="B26029" s="351"/>
      <c r="C26029" s="435"/>
      <c r="D26029" s="399"/>
      <c r="E26029" s="400"/>
      <c r="G26029" s="401"/>
      <c r="H26029" s="401"/>
      <c r="I26029" s="401"/>
      <c r="J26029" s="194"/>
      <c r="K26029" s="194"/>
      <c r="L26029" s="195"/>
      <c r="M26029" s="196"/>
      <c r="N26029" s="197"/>
      <c r="O26029" s="197"/>
      <c r="P26029" s="231"/>
    </row>
    <row r="26030" spans="2:16">
      <c r="B26030" s="351"/>
      <c r="C26030" s="435"/>
      <c r="D26030" s="399"/>
      <c r="E26030" s="400"/>
      <c r="G26030" s="401"/>
      <c r="H26030" s="401"/>
      <c r="I26030" s="401"/>
      <c r="J26030" s="194"/>
      <c r="K26030" s="194"/>
      <c r="L26030" s="195"/>
      <c r="M26030" s="196"/>
      <c r="N26030" s="197"/>
      <c r="O26030" s="197"/>
      <c r="P26030" s="231"/>
    </row>
    <row r="26031" spans="2:16">
      <c r="B26031" s="351"/>
      <c r="C26031" s="435"/>
      <c r="D26031" s="399"/>
      <c r="E26031" s="400"/>
      <c r="G26031" s="401"/>
      <c r="H26031" s="401"/>
      <c r="I26031" s="401"/>
      <c r="J26031" s="194"/>
      <c r="K26031" s="194"/>
      <c r="L26031" s="195"/>
      <c r="M26031" s="196"/>
      <c r="N26031" s="197"/>
      <c r="O26031" s="197"/>
      <c r="P26031" s="231"/>
    </row>
    <row r="26032" spans="2:16">
      <c r="B26032" s="351"/>
      <c r="C26032" s="435"/>
      <c r="D26032" s="399"/>
      <c r="E26032" s="400"/>
      <c r="G26032" s="401"/>
      <c r="H26032" s="401"/>
      <c r="I26032" s="401"/>
      <c r="J26032" s="194"/>
      <c r="K26032" s="194"/>
      <c r="L26032" s="195"/>
      <c r="M26032" s="196"/>
      <c r="N26032" s="197"/>
      <c r="O26032" s="197"/>
      <c r="P26032" s="231"/>
    </row>
    <row r="26033" spans="2:16">
      <c r="B26033" s="351"/>
      <c r="C26033" s="435"/>
      <c r="D26033" s="399"/>
      <c r="E26033" s="400"/>
      <c r="G26033" s="401"/>
      <c r="H26033" s="401"/>
      <c r="I26033" s="401"/>
      <c r="J26033" s="194"/>
      <c r="K26033" s="194"/>
      <c r="L26033" s="195"/>
      <c r="M26033" s="196"/>
      <c r="N26033" s="197"/>
      <c r="O26033" s="197"/>
      <c r="P26033" s="231"/>
    </row>
    <row r="26034" spans="2:16">
      <c r="B26034" s="351"/>
      <c r="C26034" s="435"/>
      <c r="D26034" s="399"/>
      <c r="E26034" s="400"/>
      <c r="G26034" s="401"/>
      <c r="H26034" s="401"/>
      <c r="I26034" s="401"/>
      <c r="J26034" s="194"/>
      <c r="K26034" s="194"/>
      <c r="L26034" s="195"/>
      <c r="M26034" s="196"/>
      <c r="N26034" s="197"/>
      <c r="O26034" s="197"/>
      <c r="P26034" s="231"/>
    </row>
    <row r="26035" spans="2:16">
      <c r="B26035" s="351"/>
      <c r="C26035" s="435"/>
      <c r="D26035" s="399"/>
      <c r="E26035" s="400"/>
      <c r="G26035" s="401"/>
      <c r="H26035" s="401"/>
      <c r="I26035" s="401"/>
      <c r="J26035" s="194"/>
      <c r="K26035" s="194"/>
      <c r="L26035" s="195"/>
      <c r="M26035" s="196"/>
      <c r="N26035" s="197"/>
      <c r="O26035" s="197"/>
      <c r="P26035" s="231"/>
    </row>
    <row r="26036" spans="2:16">
      <c r="B26036" s="351"/>
      <c r="C26036" s="435"/>
      <c r="D26036" s="399"/>
      <c r="E26036" s="400"/>
      <c r="G26036" s="401"/>
      <c r="H26036" s="401"/>
      <c r="I26036" s="401"/>
      <c r="J26036" s="194"/>
      <c r="K26036" s="194"/>
      <c r="L26036" s="195"/>
      <c r="M26036" s="196"/>
      <c r="N26036" s="197"/>
      <c r="O26036" s="197"/>
      <c r="P26036" s="231"/>
    </row>
    <row r="26037" spans="2:16">
      <c r="B26037" s="351"/>
      <c r="C26037" s="435"/>
      <c r="D26037" s="399"/>
      <c r="E26037" s="400"/>
      <c r="G26037" s="401"/>
      <c r="H26037" s="401"/>
      <c r="I26037" s="401"/>
      <c r="J26037" s="194"/>
      <c r="K26037" s="194"/>
      <c r="L26037" s="195"/>
      <c r="M26037" s="196"/>
      <c r="N26037" s="197"/>
      <c r="O26037" s="197"/>
      <c r="P26037" s="231"/>
    </row>
    <row r="26038" spans="2:16">
      <c r="B26038" s="351"/>
      <c r="C26038" s="435"/>
      <c r="D26038" s="399"/>
      <c r="E26038" s="400"/>
      <c r="G26038" s="401"/>
      <c r="H26038" s="401"/>
      <c r="I26038" s="401"/>
      <c r="J26038" s="194"/>
      <c r="K26038" s="194"/>
      <c r="L26038" s="195"/>
      <c r="M26038" s="196"/>
      <c r="N26038" s="197"/>
      <c r="O26038" s="197"/>
      <c r="P26038" s="231"/>
    </row>
    <row r="26039" spans="2:16">
      <c r="B26039" s="351"/>
      <c r="C26039" s="435"/>
      <c r="D26039" s="399"/>
      <c r="E26039" s="400"/>
      <c r="G26039" s="401"/>
      <c r="H26039" s="401"/>
      <c r="I26039" s="401"/>
      <c r="J26039" s="194"/>
      <c r="K26039" s="194"/>
      <c r="L26039" s="195"/>
      <c r="M26039" s="196"/>
      <c r="N26039" s="197"/>
      <c r="O26039" s="197"/>
      <c r="P26039" s="231"/>
    </row>
    <row r="26040" spans="2:16">
      <c r="B26040" s="351"/>
      <c r="C26040" s="435"/>
      <c r="D26040" s="399"/>
      <c r="E26040" s="400"/>
      <c r="G26040" s="401"/>
      <c r="H26040" s="401"/>
      <c r="I26040" s="401"/>
      <c r="J26040" s="194"/>
      <c r="K26040" s="194"/>
      <c r="L26040" s="195"/>
      <c r="M26040" s="196"/>
      <c r="N26040" s="197"/>
      <c r="O26040" s="197"/>
      <c r="P26040" s="231"/>
    </row>
    <row r="26041" spans="2:16">
      <c r="B26041" s="351"/>
      <c r="C26041" s="435"/>
      <c r="D26041" s="399"/>
      <c r="E26041" s="400"/>
      <c r="G26041" s="401"/>
      <c r="H26041" s="401"/>
      <c r="I26041" s="401"/>
      <c r="J26041" s="194"/>
      <c r="K26041" s="194"/>
      <c r="L26041" s="195"/>
      <c r="M26041" s="196"/>
      <c r="N26041" s="197"/>
      <c r="O26041" s="197"/>
      <c r="P26041" s="231"/>
    </row>
    <row r="26042" spans="2:16">
      <c r="B26042" s="351"/>
      <c r="C26042" s="435"/>
      <c r="D26042" s="399"/>
      <c r="E26042" s="400"/>
      <c r="G26042" s="401"/>
      <c r="H26042" s="401"/>
      <c r="I26042" s="401"/>
      <c r="J26042" s="194"/>
      <c r="K26042" s="194"/>
      <c r="L26042" s="195"/>
      <c r="M26042" s="196"/>
      <c r="N26042" s="197"/>
      <c r="O26042" s="197"/>
      <c r="P26042" s="231"/>
    </row>
    <row r="26043" spans="2:16">
      <c r="B26043" s="351"/>
      <c r="C26043" s="435"/>
      <c r="D26043" s="399"/>
      <c r="E26043" s="400"/>
      <c r="G26043" s="401"/>
      <c r="H26043" s="401"/>
      <c r="I26043" s="401"/>
      <c r="J26043" s="194"/>
      <c r="K26043" s="194"/>
      <c r="L26043" s="195"/>
      <c r="M26043" s="196"/>
      <c r="N26043" s="197"/>
      <c r="O26043" s="197"/>
      <c r="P26043" s="231"/>
    </row>
    <row r="26044" spans="2:16">
      <c r="B26044" s="351"/>
      <c r="C26044" s="435"/>
      <c r="D26044" s="399"/>
      <c r="E26044" s="400"/>
      <c r="G26044" s="401"/>
      <c r="H26044" s="401"/>
      <c r="I26044" s="401"/>
      <c r="J26044" s="194"/>
      <c r="K26044" s="194"/>
      <c r="L26044" s="195"/>
      <c r="M26044" s="196"/>
      <c r="N26044" s="197"/>
      <c r="O26044" s="197"/>
      <c r="P26044" s="231"/>
    </row>
    <row r="26045" spans="2:16">
      <c r="B26045" s="351"/>
      <c r="C26045" s="435"/>
      <c r="D26045" s="399"/>
      <c r="E26045" s="400"/>
      <c r="G26045" s="401"/>
      <c r="H26045" s="401"/>
      <c r="I26045" s="401"/>
      <c r="J26045" s="194"/>
      <c r="K26045" s="194"/>
      <c r="L26045" s="195"/>
      <c r="M26045" s="196"/>
      <c r="N26045" s="197"/>
      <c r="O26045" s="197"/>
      <c r="P26045" s="231"/>
    </row>
    <row r="26046" spans="2:16">
      <c r="B26046" s="351"/>
      <c r="C26046" s="435"/>
      <c r="D26046" s="399"/>
      <c r="E26046" s="400"/>
      <c r="G26046" s="401"/>
      <c r="H26046" s="401"/>
      <c r="I26046" s="401"/>
      <c r="J26046" s="194"/>
      <c r="K26046" s="194"/>
      <c r="L26046" s="195"/>
      <c r="M26046" s="196"/>
      <c r="N26046" s="197"/>
      <c r="O26046" s="197"/>
      <c r="P26046" s="231"/>
    </row>
    <row r="26047" spans="2:16">
      <c r="B26047" s="351"/>
      <c r="C26047" s="435"/>
      <c r="D26047" s="399"/>
      <c r="E26047" s="400"/>
      <c r="G26047" s="401"/>
      <c r="H26047" s="401"/>
      <c r="I26047" s="401"/>
      <c r="J26047" s="194"/>
      <c r="K26047" s="194"/>
      <c r="L26047" s="195"/>
      <c r="M26047" s="196"/>
      <c r="N26047" s="197"/>
      <c r="O26047" s="197"/>
      <c r="P26047" s="231"/>
    </row>
    <row r="26048" spans="2:16">
      <c r="B26048" s="351"/>
      <c r="C26048" s="435"/>
      <c r="D26048" s="399"/>
      <c r="E26048" s="400"/>
      <c r="G26048" s="401"/>
      <c r="H26048" s="401"/>
      <c r="I26048" s="401"/>
      <c r="J26048" s="194"/>
      <c r="K26048" s="194"/>
      <c r="L26048" s="195"/>
      <c r="M26048" s="196"/>
      <c r="N26048" s="197"/>
      <c r="O26048" s="197"/>
      <c r="P26048" s="231"/>
    </row>
    <row r="26049" spans="2:16">
      <c r="B26049" s="351"/>
      <c r="C26049" s="435"/>
      <c r="D26049" s="399"/>
      <c r="E26049" s="400"/>
      <c r="G26049" s="401"/>
      <c r="H26049" s="401"/>
      <c r="I26049" s="401"/>
      <c r="J26049" s="194"/>
      <c r="K26049" s="194"/>
      <c r="L26049" s="195"/>
      <c r="M26049" s="196"/>
      <c r="N26049" s="197"/>
      <c r="O26049" s="197"/>
      <c r="P26049" s="231"/>
    </row>
    <row r="26050" spans="2:16">
      <c r="B26050" s="351"/>
      <c r="C26050" s="435"/>
      <c r="D26050" s="399"/>
      <c r="E26050" s="400"/>
      <c r="G26050" s="401"/>
      <c r="H26050" s="401"/>
      <c r="I26050" s="401"/>
      <c r="J26050" s="194"/>
      <c r="K26050" s="194"/>
      <c r="L26050" s="195"/>
      <c r="M26050" s="196"/>
      <c r="N26050" s="197"/>
      <c r="O26050" s="197"/>
      <c r="P26050" s="231"/>
    </row>
    <row r="26051" spans="2:16">
      <c r="B26051" s="351"/>
      <c r="C26051" s="435"/>
      <c r="D26051" s="399"/>
      <c r="E26051" s="400"/>
      <c r="G26051" s="401"/>
      <c r="H26051" s="401"/>
      <c r="I26051" s="401"/>
      <c r="J26051" s="194"/>
      <c r="K26051" s="194"/>
      <c r="L26051" s="195"/>
      <c r="M26051" s="196"/>
      <c r="N26051" s="197"/>
      <c r="O26051" s="197"/>
      <c r="P26051" s="231"/>
    </row>
    <row r="26052" spans="2:16">
      <c r="B26052" s="351"/>
      <c r="C26052" s="435"/>
      <c r="D26052" s="399"/>
      <c r="E26052" s="400"/>
      <c r="G26052" s="401"/>
      <c r="H26052" s="401"/>
      <c r="I26052" s="401"/>
      <c r="J26052" s="194"/>
      <c r="K26052" s="194"/>
      <c r="L26052" s="195"/>
      <c r="M26052" s="196"/>
      <c r="N26052" s="197"/>
      <c r="O26052" s="197"/>
      <c r="P26052" s="231"/>
    </row>
    <row r="26053" spans="2:16">
      <c r="B26053" s="351"/>
      <c r="C26053" s="435"/>
      <c r="D26053" s="399"/>
      <c r="E26053" s="400"/>
      <c r="G26053" s="401"/>
      <c r="H26053" s="401"/>
      <c r="I26053" s="401"/>
      <c r="J26053" s="194"/>
      <c r="K26053" s="194"/>
      <c r="L26053" s="195"/>
      <c r="M26053" s="196"/>
      <c r="N26053" s="197"/>
      <c r="O26053" s="197"/>
      <c r="P26053" s="231"/>
    </row>
    <row r="26054" spans="2:16">
      <c r="B26054" s="351"/>
      <c r="C26054" s="435"/>
      <c r="D26054" s="399"/>
      <c r="E26054" s="400"/>
      <c r="G26054" s="401"/>
      <c r="H26054" s="401"/>
      <c r="I26054" s="401"/>
      <c r="J26054" s="194"/>
      <c r="K26054" s="194"/>
      <c r="L26054" s="195"/>
      <c r="M26054" s="196"/>
      <c r="N26054" s="197"/>
      <c r="O26054" s="197"/>
      <c r="P26054" s="231"/>
    </row>
    <row r="26055" spans="2:16">
      <c r="B26055" s="351"/>
      <c r="C26055" s="435"/>
      <c r="D26055" s="399"/>
      <c r="E26055" s="400"/>
      <c r="G26055" s="401"/>
      <c r="H26055" s="401"/>
      <c r="I26055" s="401"/>
      <c r="J26055" s="194"/>
      <c r="K26055" s="194"/>
      <c r="L26055" s="195"/>
      <c r="M26055" s="196"/>
      <c r="N26055" s="197"/>
      <c r="O26055" s="197"/>
      <c r="P26055" s="231"/>
    </row>
    <row r="26056" spans="2:16">
      <c r="B26056" s="351"/>
      <c r="C26056" s="435"/>
      <c r="D26056" s="399"/>
      <c r="E26056" s="400"/>
      <c r="G26056" s="401"/>
      <c r="H26056" s="401"/>
      <c r="I26056" s="401"/>
      <c r="J26056" s="194"/>
      <c r="K26056" s="194"/>
      <c r="L26056" s="195"/>
      <c r="M26056" s="196"/>
      <c r="N26056" s="197"/>
      <c r="O26056" s="197"/>
      <c r="P26056" s="231"/>
    </row>
    <row r="26057" spans="2:16">
      <c r="B26057" s="351"/>
      <c r="C26057" s="435"/>
      <c r="D26057" s="399"/>
      <c r="E26057" s="400"/>
      <c r="G26057" s="401"/>
      <c r="H26057" s="401"/>
      <c r="I26057" s="401"/>
      <c r="J26057" s="194"/>
      <c r="K26057" s="194"/>
      <c r="L26057" s="195"/>
      <c r="M26057" s="196"/>
      <c r="N26057" s="197"/>
      <c r="O26057" s="197"/>
      <c r="P26057" s="231"/>
    </row>
    <row r="26058" spans="2:16">
      <c r="B26058" s="351"/>
      <c r="C26058" s="435"/>
      <c r="D26058" s="399"/>
      <c r="E26058" s="400"/>
      <c r="G26058" s="401"/>
      <c r="H26058" s="401"/>
      <c r="I26058" s="401"/>
      <c r="J26058" s="194"/>
      <c r="K26058" s="194"/>
      <c r="L26058" s="195"/>
      <c r="M26058" s="196"/>
      <c r="N26058" s="197"/>
      <c r="O26058" s="197"/>
      <c r="P26058" s="231"/>
    </row>
    <row r="26059" spans="2:16">
      <c r="B26059" s="351"/>
      <c r="C26059" s="435"/>
      <c r="D26059" s="399"/>
      <c r="E26059" s="400"/>
      <c r="G26059" s="401"/>
      <c r="H26059" s="401"/>
      <c r="I26059" s="401"/>
      <c r="J26059" s="194"/>
      <c r="K26059" s="194"/>
      <c r="L26059" s="195"/>
      <c r="M26059" s="196"/>
      <c r="N26059" s="197"/>
      <c r="O26059" s="197"/>
      <c r="P26059" s="231"/>
    </row>
    <row r="26060" spans="2:16">
      <c r="B26060" s="351"/>
      <c r="C26060" s="435"/>
      <c r="D26060" s="399"/>
      <c r="E26060" s="400"/>
      <c r="G26060" s="401"/>
      <c r="H26060" s="401"/>
      <c r="I26060" s="401"/>
      <c r="J26060" s="194"/>
      <c r="K26060" s="194"/>
      <c r="L26060" s="195"/>
      <c r="M26060" s="196"/>
      <c r="N26060" s="197"/>
      <c r="O26060" s="197"/>
      <c r="P26060" s="231"/>
    </row>
    <row r="26061" spans="2:16">
      <c r="B26061" s="351"/>
      <c r="C26061" s="435"/>
      <c r="D26061" s="399"/>
      <c r="E26061" s="400"/>
      <c r="G26061" s="401"/>
      <c r="H26061" s="401"/>
      <c r="I26061" s="401"/>
      <c r="J26061" s="194"/>
      <c r="K26061" s="194"/>
      <c r="L26061" s="195"/>
      <c r="M26061" s="196"/>
      <c r="N26061" s="197"/>
      <c r="O26061" s="197"/>
      <c r="P26061" s="231"/>
    </row>
    <row r="26062" spans="2:16">
      <c r="B26062" s="351"/>
      <c r="C26062" s="435"/>
      <c r="D26062" s="399"/>
      <c r="E26062" s="400"/>
      <c r="G26062" s="401"/>
      <c r="H26062" s="401"/>
      <c r="I26062" s="401"/>
      <c r="J26062" s="194"/>
      <c r="K26062" s="194"/>
      <c r="L26062" s="195"/>
      <c r="M26062" s="196"/>
      <c r="N26062" s="197"/>
      <c r="O26062" s="197"/>
      <c r="P26062" s="231"/>
    </row>
    <row r="26063" spans="2:16">
      <c r="B26063" s="351"/>
      <c r="C26063" s="435"/>
      <c r="D26063" s="399"/>
      <c r="E26063" s="400"/>
      <c r="G26063" s="401"/>
      <c r="H26063" s="401"/>
      <c r="I26063" s="401"/>
      <c r="J26063" s="194"/>
      <c r="K26063" s="194"/>
      <c r="L26063" s="195"/>
      <c r="M26063" s="196"/>
      <c r="N26063" s="197"/>
      <c r="O26063" s="197"/>
      <c r="P26063" s="231"/>
    </row>
    <row r="26064" spans="2:16">
      <c r="B26064" s="351"/>
      <c r="C26064" s="435"/>
      <c r="D26064" s="399"/>
      <c r="E26064" s="400"/>
      <c r="G26064" s="401"/>
      <c r="H26064" s="401"/>
      <c r="I26064" s="401"/>
      <c r="J26064" s="194"/>
      <c r="K26064" s="194"/>
      <c r="L26064" s="195"/>
      <c r="M26064" s="196"/>
      <c r="N26064" s="197"/>
      <c r="O26064" s="197"/>
      <c r="P26064" s="231"/>
    </row>
    <row r="26065" spans="2:16">
      <c r="B26065" s="351"/>
      <c r="C26065" s="435"/>
      <c r="D26065" s="399"/>
      <c r="E26065" s="400"/>
      <c r="G26065" s="401"/>
      <c r="H26065" s="401"/>
      <c r="I26065" s="401"/>
      <c r="J26065" s="194"/>
      <c r="K26065" s="194"/>
      <c r="L26065" s="195"/>
      <c r="M26065" s="196"/>
      <c r="N26065" s="197"/>
      <c r="O26065" s="197"/>
      <c r="P26065" s="231"/>
    </row>
    <row r="26066" spans="2:16">
      <c r="B26066" s="351"/>
      <c r="C26066" s="435"/>
      <c r="D26066" s="399"/>
      <c r="E26066" s="400"/>
      <c r="G26066" s="401"/>
      <c r="H26066" s="401"/>
      <c r="I26066" s="401"/>
      <c r="J26066" s="194"/>
      <c r="K26066" s="194"/>
      <c r="L26066" s="195"/>
      <c r="M26066" s="196"/>
      <c r="N26066" s="197"/>
      <c r="O26066" s="197"/>
      <c r="P26066" s="231"/>
    </row>
    <row r="26067" spans="2:16">
      <c r="B26067" s="351"/>
      <c r="C26067" s="435"/>
      <c r="D26067" s="399"/>
      <c r="E26067" s="400"/>
      <c r="G26067" s="401"/>
      <c r="H26067" s="401"/>
      <c r="I26067" s="401"/>
      <c r="J26067" s="194"/>
      <c r="K26067" s="194"/>
      <c r="L26067" s="195"/>
      <c r="M26067" s="196"/>
      <c r="N26067" s="197"/>
      <c r="O26067" s="197"/>
      <c r="P26067" s="231"/>
    </row>
    <row r="26068" spans="2:16">
      <c r="B26068" s="351"/>
      <c r="C26068" s="435"/>
      <c r="D26068" s="399"/>
      <c r="E26068" s="400"/>
      <c r="G26068" s="401"/>
      <c r="H26068" s="401"/>
      <c r="I26068" s="401"/>
      <c r="J26068" s="194"/>
      <c r="K26068" s="194"/>
      <c r="L26068" s="195"/>
      <c r="M26068" s="196"/>
      <c r="N26068" s="197"/>
      <c r="O26068" s="197"/>
      <c r="P26068" s="231"/>
    </row>
    <row r="26069" spans="2:16">
      <c r="B26069" s="351"/>
      <c r="C26069" s="435"/>
      <c r="D26069" s="399"/>
      <c r="E26069" s="400"/>
      <c r="G26069" s="401"/>
      <c r="H26069" s="401"/>
      <c r="I26069" s="401"/>
      <c r="J26069" s="194"/>
      <c r="K26069" s="194"/>
      <c r="L26069" s="195"/>
      <c r="M26069" s="196"/>
      <c r="N26069" s="197"/>
      <c r="O26069" s="197"/>
      <c r="P26069" s="231"/>
    </row>
    <row r="26070" spans="2:16">
      <c r="B26070" s="351"/>
      <c r="C26070" s="435"/>
      <c r="D26070" s="399"/>
      <c r="E26070" s="400"/>
      <c r="G26070" s="401"/>
      <c r="H26070" s="401"/>
      <c r="I26070" s="401"/>
      <c r="J26070" s="194"/>
      <c r="K26070" s="194"/>
      <c r="L26070" s="195"/>
      <c r="M26070" s="196"/>
      <c r="N26070" s="197"/>
      <c r="O26070" s="197"/>
      <c r="P26070" s="231"/>
    </row>
    <row r="26071" spans="2:16">
      <c r="B26071" s="351"/>
      <c r="C26071" s="435"/>
      <c r="D26071" s="399"/>
      <c r="E26071" s="400"/>
      <c r="G26071" s="401"/>
      <c r="H26071" s="401"/>
      <c r="I26071" s="401"/>
      <c r="J26071" s="194"/>
      <c r="K26071" s="194"/>
      <c r="L26071" s="195"/>
      <c r="M26071" s="196"/>
      <c r="N26071" s="197"/>
      <c r="O26071" s="197"/>
      <c r="P26071" s="231"/>
    </row>
    <row r="26072" spans="2:16">
      <c r="B26072" s="351"/>
      <c r="C26072" s="435"/>
      <c r="D26072" s="399"/>
      <c r="E26072" s="400"/>
      <c r="G26072" s="401"/>
      <c r="H26072" s="401"/>
      <c r="I26072" s="401"/>
      <c r="J26072" s="194"/>
      <c r="K26072" s="194"/>
      <c r="L26072" s="195"/>
      <c r="M26072" s="196"/>
      <c r="N26072" s="197"/>
      <c r="O26072" s="197"/>
      <c r="P26072" s="231"/>
    </row>
    <row r="26073" spans="2:16">
      <c r="B26073" s="351"/>
      <c r="C26073" s="435"/>
      <c r="D26073" s="399"/>
      <c r="E26073" s="400"/>
      <c r="G26073" s="401"/>
      <c r="H26073" s="401"/>
      <c r="I26073" s="401"/>
      <c r="J26073" s="194"/>
      <c r="K26073" s="194"/>
      <c r="L26073" s="195"/>
      <c r="M26073" s="196"/>
      <c r="N26073" s="197"/>
      <c r="O26073" s="197"/>
      <c r="P26073" s="231"/>
    </row>
    <row r="26074" spans="2:16">
      <c r="B26074" s="351"/>
      <c r="C26074" s="435"/>
      <c r="D26074" s="399"/>
      <c r="E26074" s="400"/>
      <c r="G26074" s="401"/>
      <c r="H26074" s="401"/>
      <c r="I26074" s="401"/>
      <c r="J26074" s="194"/>
      <c r="K26074" s="194"/>
      <c r="L26074" s="195"/>
      <c r="M26074" s="196"/>
      <c r="N26074" s="197"/>
      <c r="O26074" s="197"/>
      <c r="P26074" s="231"/>
    </row>
    <row r="26075" spans="2:16">
      <c r="B26075" s="351"/>
      <c r="C26075" s="435"/>
      <c r="D26075" s="399"/>
      <c r="E26075" s="400"/>
      <c r="G26075" s="401"/>
      <c r="H26075" s="401"/>
      <c r="I26075" s="401"/>
      <c r="J26075" s="194"/>
      <c r="K26075" s="194"/>
      <c r="L26075" s="195"/>
      <c r="M26075" s="196"/>
      <c r="N26075" s="197"/>
      <c r="O26075" s="197"/>
      <c r="P26075" s="231"/>
    </row>
    <row r="26076" spans="2:16">
      <c r="B26076" s="351"/>
      <c r="C26076" s="435"/>
      <c r="D26076" s="399"/>
      <c r="E26076" s="400"/>
      <c r="G26076" s="401"/>
      <c r="H26076" s="401"/>
      <c r="I26076" s="401"/>
      <c r="J26076" s="194"/>
      <c r="K26076" s="194"/>
      <c r="L26076" s="195"/>
      <c r="M26076" s="196"/>
      <c r="N26076" s="197"/>
      <c r="O26076" s="197"/>
      <c r="P26076" s="231"/>
    </row>
    <row r="26077" spans="2:16">
      <c r="B26077" s="351"/>
      <c r="C26077" s="435"/>
      <c r="D26077" s="399"/>
      <c r="E26077" s="400"/>
      <c r="G26077" s="401"/>
      <c r="H26077" s="401"/>
      <c r="I26077" s="401"/>
      <c r="J26077" s="194"/>
      <c r="K26077" s="194"/>
      <c r="L26077" s="195"/>
      <c r="M26077" s="196"/>
      <c r="N26077" s="197"/>
      <c r="O26077" s="197"/>
      <c r="P26077" s="231"/>
    </row>
    <row r="26078" spans="2:16">
      <c r="B26078" s="402"/>
      <c r="C26078" s="435"/>
      <c r="D26078" s="404"/>
      <c r="E26078" s="405"/>
      <c r="G26078" s="406"/>
      <c r="H26078" s="406"/>
      <c r="I26078" s="406"/>
      <c r="J26078" s="194"/>
      <c r="K26078" s="194"/>
      <c r="L26078" s="195"/>
      <c r="M26078" s="196"/>
      <c r="N26078" s="197"/>
      <c r="O26078" s="197"/>
      <c r="P26078" s="221"/>
    </row>
    <row r="26079" spans="2:16">
      <c r="B26079" s="351"/>
      <c r="C26079" s="435"/>
      <c r="D26079" s="399"/>
      <c r="E26079" s="400"/>
      <c r="G26079" s="401"/>
      <c r="H26079" s="401"/>
      <c r="I26079" s="401"/>
      <c r="J26079" s="194"/>
      <c r="K26079" s="194"/>
      <c r="L26079" s="195"/>
      <c r="M26079" s="196"/>
      <c r="N26079" s="197"/>
      <c r="O26079" s="197"/>
      <c r="P26079" s="231"/>
    </row>
    <row r="26080" spans="2:16">
      <c r="B26080" s="351"/>
      <c r="C26080" s="435"/>
      <c r="D26080" s="399"/>
      <c r="E26080" s="400"/>
      <c r="G26080" s="401"/>
      <c r="H26080" s="401"/>
      <c r="I26080" s="401"/>
      <c r="J26080" s="194"/>
      <c r="K26080" s="194"/>
      <c r="L26080" s="195"/>
      <c r="M26080" s="196"/>
      <c r="N26080" s="197"/>
      <c r="O26080" s="197"/>
      <c r="P26080" s="231"/>
    </row>
    <row r="26081" spans="2:16">
      <c r="B26081" s="351"/>
      <c r="C26081" s="435"/>
      <c r="D26081" s="399"/>
      <c r="E26081" s="400"/>
      <c r="G26081" s="401"/>
      <c r="H26081" s="401"/>
      <c r="I26081" s="401"/>
      <c r="J26081" s="194"/>
      <c r="K26081" s="194"/>
      <c r="L26081" s="195"/>
      <c r="M26081" s="196"/>
      <c r="N26081" s="197"/>
      <c r="O26081" s="197"/>
      <c r="P26081" s="231"/>
    </row>
    <row r="26082" spans="2:16">
      <c r="B26082" s="351"/>
      <c r="C26082" s="435"/>
      <c r="D26082" s="399"/>
      <c r="E26082" s="400"/>
      <c r="G26082" s="401"/>
      <c r="H26082" s="401"/>
      <c r="I26082" s="401"/>
      <c r="J26082" s="194"/>
      <c r="K26082" s="194"/>
      <c r="L26082" s="195"/>
      <c r="M26082" s="196"/>
      <c r="N26082" s="197"/>
      <c r="O26082" s="197"/>
      <c r="P26082" s="231"/>
    </row>
    <row r="26083" spans="2:16">
      <c r="B26083" s="351"/>
      <c r="C26083" s="435"/>
      <c r="D26083" s="399"/>
      <c r="E26083" s="400"/>
      <c r="G26083" s="401"/>
      <c r="H26083" s="401"/>
      <c r="I26083" s="401"/>
      <c r="J26083" s="194"/>
      <c r="K26083" s="194"/>
      <c r="L26083" s="195"/>
      <c r="M26083" s="196"/>
      <c r="N26083" s="197"/>
      <c r="O26083" s="197"/>
      <c r="P26083" s="231"/>
    </row>
    <row r="26084" spans="2:16">
      <c r="B26084" s="351"/>
      <c r="C26084" s="435"/>
      <c r="D26084" s="399"/>
      <c r="E26084" s="400"/>
      <c r="G26084" s="401"/>
      <c r="H26084" s="401"/>
      <c r="I26084" s="401"/>
      <c r="J26084" s="194"/>
      <c r="K26084" s="194"/>
      <c r="L26084" s="195"/>
      <c r="M26084" s="196"/>
      <c r="N26084" s="197"/>
      <c r="O26084" s="197"/>
      <c r="P26084" s="231"/>
    </row>
    <row r="26085" spans="2:16">
      <c r="B26085" s="351"/>
      <c r="C26085" s="435"/>
      <c r="D26085" s="399"/>
      <c r="E26085" s="400"/>
      <c r="G26085" s="401"/>
      <c r="H26085" s="401"/>
      <c r="I26085" s="401"/>
      <c r="J26085" s="194"/>
      <c r="K26085" s="194"/>
      <c r="L26085" s="195"/>
      <c r="M26085" s="196"/>
      <c r="N26085" s="197"/>
      <c r="O26085" s="197"/>
      <c r="P26085" s="231"/>
    </row>
    <row r="26086" spans="2:16">
      <c r="B26086" s="351"/>
      <c r="C26086" s="435"/>
      <c r="D26086" s="399"/>
      <c r="E26086" s="400"/>
      <c r="G26086" s="401"/>
      <c r="H26086" s="401"/>
      <c r="I26086" s="401"/>
      <c r="J26086" s="194"/>
      <c r="K26086" s="194"/>
      <c r="L26086" s="195"/>
      <c r="M26086" s="196"/>
      <c r="N26086" s="197"/>
      <c r="O26086" s="197"/>
      <c r="P26086" s="231"/>
    </row>
    <row r="26087" spans="2:16">
      <c r="B26087" s="351"/>
      <c r="C26087" s="435"/>
      <c r="D26087" s="399"/>
      <c r="E26087" s="400"/>
      <c r="G26087" s="401"/>
      <c r="H26087" s="401"/>
      <c r="I26087" s="401"/>
      <c r="J26087" s="194"/>
      <c r="K26087" s="194"/>
      <c r="L26087" s="195"/>
      <c r="M26087" s="196"/>
      <c r="N26087" s="197"/>
      <c r="O26087" s="197"/>
      <c r="P26087" s="231"/>
    </row>
    <row r="26088" spans="2:16">
      <c r="B26088" s="351"/>
      <c r="C26088" s="435"/>
      <c r="D26088" s="399"/>
      <c r="E26088" s="400"/>
      <c r="G26088" s="401"/>
      <c r="H26088" s="401"/>
      <c r="I26088" s="401"/>
      <c r="J26088" s="194"/>
      <c r="K26088" s="194"/>
      <c r="L26088" s="195"/>
      <c r="M26088" s="196"/>
      <c r="N26088" s="197"/>
      <c r="O26088" s="197"/>
      <c r="P26088" s="231"/>
    </row>
    <row r="26089" spans="2:16">
      <c r="B26089" s="351"/>
      <c r="C26089" s="435"/>
      <c r="D26089" s="399"/>
      <c r="E26089" s="400"/>
      <c r="G26089" s="401"/>
      <c r="H26089" s="401"/>
      <c r="I26089" s="401"/>
      <c r="J26089" s="194"/>
      <c r="K26089" s="194"/>
      <c r="L26089" s="195"/>
      <c r="M26089" s="196"/>
      <c r="N26089" s="197"/>
      <c r="O26089" s="197"/>
      <c r="P26089" s="231"/>
    </row>
    <row r="26090" spans="2:16">
      <c r="B26090" s="351"/>
      <c r="C26090" s="435"/>
      <c r="D26090" s="399"/>
      <c r="E26090" s="400"/>
      <c r="G26090" s="401"/>
      <c r="H26090" s="401"/>
      <c r="I26090" s="401"/>
      <c r="J26090" s="194"/>
      <c r="K26090" s="194"/>
      <c r="L26090" s="195"/>
      <c r="M26090" s="196"/>
      <c r="N26090" s="197"/>
      <c r="O26090" s="197"/>
      <c r="P26090" s="231"/>
    </row>
    <row r="26091" spans="2:16">
      <c r="B26091" s="351"/>
      <c r="C26091" s="435"/>
      <c r="D26091" s="399"/>
      <c r="E26091" s="400"/>
      <c r="G26091" s="401"/>
      <c r="H26091" s="401"/>
      <c r="I26091" s="401"/>
      <c r="J26091" s="194"/>
      <c r="K26091" s="194"/>
      <c r="L26091" s="195"/>
      <c r="M26091" s="196"/>
      <c r="N26091" s="197"/>
      <c r="O26091" s="197"/>
      <c r="P26091" s="231"/>
    </row>
    <row r="26092" spans="2:16">
      <c r="B26092" s="351"/>
      <c r="C26092" s="435"/>
      <c r="D26092" s="399"/>
      <c r="E26092" s="400"/>
      <c r="G26092" s="401"/>
      <c r="H26092" s="401"/>
      <c r="I26092" s="401"/>
      <c r="J26092" s="194"/>
      <c r="K26092" s="194"/>
      <c r="L26092" s="195"/>
      <c r="M26092" s="196"/>
      <c r="N26092" s="197"/>
      <c r="O26092" s="197"/>
      <c r="P26092" s="231"/>
    </row>
    <row r="26093" spans="2:16">
      <c r="B26093" s="351"/>
      <c r="C26093" s="435"/>
      <c r="D26093" s="399"/>
      <c r="E26093" s="400"/>
      <c r="G26093" s="401"/>
      <c r="H26093" s="401"/>
      <c r="I26093" s="401"/>
      <c r="J26093" s="194"/>
      <c r="K26093" s="194"/>
      <c r="L26093" s="195"/>
      <c r="M26093" s="196"/>
      <c r="N26093" s="197"/>
      <c r="O26093" s="197"/>
      <c r="P26093" s="231"/>
    </row>
    <row r="26094" spans="2:16">
      <c r="B26094" s="351"/>
      <c r="C26094" s="435"/>
      <c r="D26094" s="399"/>
      <c r="E26094" s="400"/>
      <c r="G26094" s="401"/>
      <c r="H26094" s="401"/>
      <c r="I26094" s="401"/>
      <c r="J26094" s="194"/>
      <c r="K26094" s="194"/>
      <c r="L26094" s="195"/>
      <c r="M26094" s="196"/>
      <c r="N26094" s="197"/>
      <c r="O26094" s="197"/>
      <c r="P26094" s="231"/>
    </row>
    <row r="26095" spans="2:16">
      <c r="B26095" s="351"/>
      <c r="C26095" s="435"/>
      <c r="D26095" s="399"/>
      <c r="E26095" s="400"/>
      <c r="G26095" s="401"/>
      <c r="H26095" s="401"/>
      <c r="I26095" s="401"/>
      <c r="J26095" s="194"/>
      <c r="K26095" s="194"/>
      <c r="L26095" s="195"/>
      <c r="M26095" s="196"/>
      <c r="N26095" s="197"/>
      <c r="O26095" s="197"/>
      <c r="P26095" s="231"/>
    </row>
    <row r="26096" spans="2:16">
      <c r="B26096" s="351"/>
      <c r="C26096" s="435"/>
      <c r="D26096" s="399"/>
      <c r="E26096" s="400"/>
      <c r="G26096" s="401"/>
      <c r="H26096" s="401"/>
      <c r="I26096" s="401"/>
      <c r="J26096" s="194"/>
      <c r="K26096" s="194"/>
      <c r="L26096" s="195"/>
      <c r="M26096" s="196"/>
      <c r="N26096" s="197"/>
      <c r="O26096" s="197"/>
      <c r="P26096" s="231"/>
    </row>
    <row r="26097" spans="2:16">
      <c r="B26097" s="351"/>
      <c r="C26097" s="435"/>
      <c r="D26097" s="399"/>
      <c r="E26097" s="400"/>
      <c r="G26097" s="401"/>
      <c r="H26097" s="401"/>
      <c r="I26097" s="401"/>
      <c r="J26097" s="194"/>
      <c r="K26097" s="194"/>
      <c r="L26097" s="195"/>
      <c r="M26097" s="196"/>
      <c r="N26097" s="197"/>
      <c r="O26097" s="197"/>
      <c r="P26097" s="231"/>
    </row>
    <row r="26098" spans="2:16">
      <c r="B26098" s="351"/>
      <c r="C26098" s="435"/>
      <c r="D26098" s="399"/>
      <c r="E26098" s="400"/>
      <c r="G26098" s="401"/>
      <c r="H26098" s="401"/>
      <c r="I26098" s="401"/>
      <c r="J26098" s="194"/>
      <c r="K26098" s="194"/>
      <c r="L26098" s="195"/>
      <c r="M26098" s="196"/>
      <c r="N26098" s="197"/>
      <c r="O26098" s="197"/>
      <c r="P26098" s="231"/>
    </row>
    <row r="26099" spans="2:16">
      <c r="B26099" s="351"/>
      <c r="C26099" s="435"/>
      <c r="D26099" s="399"/>
      <c r="E26099" s="400"/>
      <c r="G26099" s="401"/>
      <c r="H26099" s="401"/>
      <c r="I26099" s="401"/>
      <c r="J26099" s="194"/>
      <c r="K26099" s="194"/>
      <c r="L26099" s="195"/>
      <c r="M26099" s="196"/>
      <c r="N26099" s="197"/>
      <c r="O26099" s="197"/>
      <c r="P26099" s="231"/>
    </row>
    <row r="26100" spans="2:16">
      <c r="B26100" s="351"/>
      <c r="C26100" s="435"/>
      <c r="D26100" s="399"/>
      <c r="E26100" s="400"/>
      <c r="G26100" s="401"/>
      <c r="H26100" s="401"/>
      <c r="I26100" s="401"/>
      <c r="J26100" s="194"/>
      <c r="K26100" s="194"/>
      <c r="L26100" s="195"/>
      <c r="M26100" s="196"/>
      <c r="N26100" s="197"/>
      <c r="O26100" s="197"/>
      <c r="P26100" s="231"/>
    </row>
    <row r="26101" spans="2:16">
      <c r="B26101" s="351"/>
      <c r="C26101" s="435"/>
      <c r="D26101" s="399"/>
      <c r="E26101" s="400"/>
      <c r="G26101" s="401"/>
      <c r="H26101" s="401"/>
      <c r="I26101" s="401"/>
      <c r="J26101" s="194"/>
      <c r="K26101" s="194"/>
      <c r="L26101" s="195"/>
      <c r="M26101" s="196"/>
      <c r="N26101" s="197"/>
      <c r="O26101" s="197"/>
      <c r="P26101" s="231"/>
    </row>
    <row r="26102" spans="2:16">
      <c r="B26102" s="351"/>
      <c r="C26102" s="435"/>
      <c r="D26102" s="399"/>
      <c r="E26102" s="400"/>
      <c r="G26102" s="401"/>
      <c r="H26102" s="401"/>
      <c r="I26102" s="401"/>
      <c r="J26102" s="194"/>
      <c r="K26102" s="194"/>
      <c r="L26102" s="195"/>
      <c r="M26102" s="196"/>
      <c r="N26102" s="197"/>
      <c r="O26102" s="197"/>
      <c r="P26102" s="231"/>
    </row>
    <row r="26103" spans="2:16">
      <c r="B26103" s="351"/>
      <c r="C26103" s="435"/>
      <c r="D26103" s="399"/>
      <c r="E26103" s="400"/>
      <c r="G26103" s="401"/>
      <c r="H26103" s="401"/>
      <c r="I26103" s="401"/>
      <c r="J26103" s="194"/>
      <c r="K26103" s="194"/>
      <c r="L26103" s="195"/>
      <c r="M26103" s="196"/>
      <c r="N26103" s="197"/>
      <c r="O26103" s="197"/>
      <c r="P26103" s="231"/>
    </row>
    <row r="26104" spans="2:16">
      <c r="B26104" s="351"/>
      <c r="C26104" s="435"/>
      <c r="D26104" s="399"/>
      <c r="E26104" s="400"/>
      <c r="G26104" s="401"/>
      <c r="H26104" s="401"/>
      <c r="I26104" s="401"/>
      <c r="J26104" s="194"/>
      <c r="K26104" s="194"/>
      <c r="L26104" s="195"/>
      <c r="M26104" s="196"/>
      <c r="N26104" s="197"/>
      <c r="O26104" s="197"/>
      <c r="P26104" s="231"/>
    </row>
    <row r="26105" spans="2:16">
      <c r="B26105" s="351"/>
      <c r="C26105" s="435"/>
      <c r="D26105" s="399"/>
      <c r="E26105" s="400"/>
      <c r="G26105" s="401"/>
      <c r="H26105" s="401"/>
      <c r="I26105" s="401"/>
      <c r="J26105" s="194"/>
      <c r="K26105" s="194"/>
      <c r="L26105" s="195"/>
      <c r="M26105" s="196"/>
      <c r="N26105" s="197"/>
      <c r="O26105" s="197"/>
      <c r="P26105" s="231"/>
    </row>
    <row r="26106" spans="2:16">
      <c r="B26106" s="351"/>
      <c r="C26106" s="435"/>
      <c r="D26106" s="399"/>
      <c r="E26106" s="400"/>
      <c r="G26106" s="401"/>
      <c r="H26106" s="401"/>
      <c r="I26106" s="401"/>
      <c r="J26106" s="194"/>
      <c r="K26106" s="194"/>
      <c r="L26106" s="195"/>
      <c r="M26106" s="196"/>
      <c r="N26106" s="197"/>
      <c r="O26106" s="197"/>
      <c r="P26106" s="231"/>
    </row>
    <row r="26107" spans="2:16">
      <c r="B26107" s="351"/>
      <c r="C26107" s="435"/>
      <c r="D26107" s="399"/>
      <c r="E26107" s="400"/>
      <c r="G26107" s="401"/>
      <c r="H26107" s="401"/>
      <c r="I26107" s="401"/>
      <c r="J26107" s="194"/>
      <c r="K26107" s="194"/>
      <c r="L26107" s="195"/>
      <c r="M26107" s="196"/>
      <c r="N26107" s="197"/>
      <c r="O26107" s="197"/>
      <c r="P26107" s="231"/>
    </row>
    <row r="26108" spans="2:16">
      <c r="B26108" s="351"/>
      <c r="C26108" s="435"/>
      <c r="D26108" s="399"/>
      <c r="E26108" s="400"/>
      <c r="G26108" s="401"/>
      <c r="H26108" s="401"/>
      <c r="I26108" s="401"/>
      <c r="J26108" s="194"/>
      <c r="K26108" s="194"/>
      <c r="L26108" s="195"/>
      <c r="M26108" s="196"/>
      <c r="N26108" s="197"/>
      <c r="O26108" s="197"/>
      <c r="P26108" s="231"/>
    </row>
    <row r="26109" spans="2:16">
      <c r="B26109" s="351"/>
      <c r="C26109" s="435"/>
      <c r="D26109" s="399"/>
      <c r="E26109" s="400"/>
      <c r="G26109" s="401"/>
      <c r="H26109" s="401"/>
      <c r="I26109" s="401"/>
      <c r="J26109" s="194"/>
      <c r="K26109" s="194"/>
      <c r="L26109" s="195"/>
      <c r="M26109" s="196"/>
      <c r="N26109" s="197"/>
      <c r="O26109" s="197"/>
      <c r="P26109" s="231"/>
    </row>
    <row r="26110" spans="2:16">
      <c r="B26110" s="351"/>
      <c r="C26110" s="435"/>
      <c r="D26110" s="399"/>
      <c r="E26110" s="400"/>
      <c r="G26110" s="401"/>
      <c r="H26110" s="401"/>
      <c r="I26110" s="401"/>
      <c r="J26110" s="194"/>
      <c r="K26110" s="194"/>
      <c r="L26110" s="195"/>
      <c r="M26110" s="196"/>
      <c r="N26110" s="197"/>
      <c r="O26110" s="197"/>
      <c r="P26110" s="231"/>
    </row>
    <row r="26111" spans="2:16">
      <c r="B26111" s="351"/>
      <c r="C26111" s="435"/>
      <c r="D26111" s="399"/>
      <c r="E26111" s="400"/>
      <c r="G26111" s="401"/>
      <c r="H26111" s="401"/>
      <c r="I26111" s="401"/>
      <c r="J26111" s="194"/>
      <c r="K26111" s="194"/>
      <c r="L26111" s="195"/>
      <c r="M26111" s="196"/>
      <c r="N26111" s="197"/>
      <c r="O26111" s="197"/>
      <c r="P26111" s="231"/>
    </row>
    <row r="26112" spans="2:16">
      <c r="B26112" s="351"/>
      <c r="C26112" s="435"/>
      <c r="D26112" s="399"/>
      <c r="E26112" s="400"/>
      <c r="G26112" s="401"/>
      <c r="H26112" s="401"/>
      <c r="I26112" s="401"/>
      <c r="J26112" s="194"/>
      <c r="K26112" s="194"/>
      <c r="L26112" s="195"/>
      <c r="M26112" s="196"/>
      <c r="N26112" s="197"/>
      <c r="O26112" s="197"/>
      <c r="P26112" s="231"/>
    </row>
    <row r="26113" spans="2:16">
      <c r="B26113" s="351"/>
      <c r="C26113" s="435"/>
      <c r="D26113" s="399"/>
      <c r="E26113" s="400"/>
      <c r="G26113" s="401"/>
      <c r="H26113" s="401"/>
      <c r="I26113" s="401"/>
      <c r="J26113" s="194"/>
      <c r="K26113" s="194"/>
      <c r="L26113" s="195"/>
      <c r="M26113" s="196"/>
      <c r="N26113" s="197"/>
      <c r="O26113" s="197"/>
      <c r="P26113" s="231"/>
    </row>
    <row r="26114" spans="2:16">
      <c r="B26114" s="351"/>
      <c r="C26114" s="435"/>
      <c r="D26114" s="399"/>
      <c r="E26114" s="400"/>
      <c r="G26114" s="401"/>
      <c r="H26114" s="401"/>
      <c r="I26114" s="401"/>
      <c r="J26114" s="194"/>
      <c r="K26114" s="194"/>
      <c r="L26114" s="195"/>
      <c r="M26114" s="196"/>
      <c r="N26114" s="197"/>
      <c r="O26114" s="197"/>
      <c r="P26114" s="231"/>
    </row>
    <row r="26115" spans="2:16">
      <c r="B26115" s="351"/>
      <c r="C26115" s="435"/>
      <c r="D26115" s="399"/>
      <c r="E26115" s="400"/>
      <c r="G26115" s="401"/>
      <c r="H26115" s="401"/>
      <c r="I26115" s="401"/>
      <c r="J26115" s="194"/>
      <c r="K26115" s="194"/>
      <c r="L26115" s="195"/>
      <c r="M26115" s="196"/>
      <c r="N26115" s="197"/>
      <c r="O26115" s="197"/>
      <c r="P26115" s="231"/>
    </row>
    <row r="26116" spans="2:16">
      <c r="B26116" s="351"/>
      <c r="C26116" s="435"/>
      <c r="D26116" s="399"/>
      <c r="E26116" s="400"/>
      <c r="G26116" s="401"/>
      <c r="H26116" s="401"/>
      <c r="I26116" s="401"/>
      <c r="J26116" s="194"/>
      <c r="K26116" s="194"/>
      <c r="L26116" s="195"/>
      <c r="M26116" s="196"/>
      <c r="N26116" s="197"/>
      <c r="O26116" s="197"/>
      <c r="P26116" s="231"/>
    </row>
    <row r="26117" spans="2:16">
      <c r="B26117" s="351"/>
      <c r="C26117" s="435"/>
      <c r="D26117" s="399"/>
      <c r="E26117" s="400"/>
      <c r="G26117" s="401"/>
      <c r="H26117" s="401"/>
      <c r="I26117" s="401"/>
      <c r="J26117" s="194"/>
      <c r="K26117" s="194"/>
      <c r="L26117" s="195"/>
      <c r="M26117" s="196"/>
      <c r="N26117" s="197"/>
      <c r="O26117" s="197"/>
      <c r="P26117" s="231"/>
    </row>
    <row r="26118" spans="2:16">
      <c r="B26118" s="351"/>
      <c r="C26118" s="435"/>
      <c r="D26118" s="399"/>
      <c r="E26118" s="400"/>
      <c r="G26118" s="401"/>
      <c r="H26118" s="401"/>
      <c r="I26118" s="401"/>
      <c r="J26118" s="194"/>
      <c r="K26118" s="194"/>
      <c r="L26118" s="195"/>
      <c r="M26118" s="196"/>
      <c r="N26118" s="197"/>
      <c r="O26118" s="197"/>
      <c r="P26118" s="231"/>
    </row>
    <row r="26119" spans="2:16">
      <c r="B26119" s="351"/>
      <c r="C26119" s="435"/>
      <c r="D26119" s="399"/>
      <c r="E26119" s="400"/>
      <c r="G26119" s="401"/>
      <c r="H26119" s="401"/>
      <c r="I26119" s="401"/>
      <c r="J26119" s="194"/>
      <c r="K26119" s="194"/>
      <c r="L26119" s="195"/>
      <c r="M26119" s="196"/>
      <c r="N26119" s="197"/>
      <c r="O26119" s="197"/>
      <c r="P26119" s="231"/>
    </row>
    <row r="26120" spans="2:16">
      <c r="B26120" s="351"/>
      <c r="C26120" s="435"/>
      <c r="D26120" s="399"/>
      <c r="E26120" s="400"/>
      <c r="G26120" s="401"/>
      <c r="H26120" s="401"/>
      <c r="I26120" s="401"/>
      <c r="J26120" s="194"/>
      <c r="K26120" s="194"/>
      <c r="L26120" s="195"/>
      <c r="M26120" s="196"/>
      <c r="N26120" s="197"/>
      <c r="O26120" s="197"/>
      <c r="P26120" s="231"/>
    </row>
    <row r="26121" spans="2:16">
      <c r="B26121" s="351"/>
      <c r="C26121" s="435"/>
      <c r="D26121" s="399"/>
      <c r="E26121" s="400"/>
      <c r="G26121" s="401"/>
      <c r="H26121" s="401"/>
      <c r="I26121" s="401"/>
      <c r="J26121" s="194"/>
      <c r="K26121" s="194"/>
      <c r="L26121" s="195"/>
      <c r="M26121" s="196"/>
      <c r="N26121" s="197"/>
      <c r="O26121" s="197"/>
      <c r="P26121" s="231"/>
    </row>
    <row r="26122" spans="2:16">
      <c r="B26122" s="351"/>
      <c r="C26122" s="435"/>
      <c r="D26122" s="399"/>
      <c r="E26122" s="400"/>
      <c r="G26122" s="401"/>
      <c r="H26122" s="401"/>
      <c r="I26122" s="401"/>
      <c r="J26122" s="194"/>
      <c r="K26122" s="194"/>
      <c r="L26122" s="195"/>
      <c r="M26122" s="196"/>
      <c r="N26122" s="197"/>
      <c r="O26122" s="197"/>
      <c r="P26122" s="231"/>
    </row>
    <row r="26123" spans="2:16">
      <c r="B26123" s="351"/>
      <c r="C26123" s="435"/>
      <c r="D26123" s="399"/>
      <c r="E26123" s="400"/>
      <c r="G26123" s="401"/>
      <c r="H26123" s="401"/>
      <c r="I26123" s="401"/>
      <c r="J26123" s="194"/>
      <c r="K26123" s="194"/>
      <c r="L26123" s="195"/>
      <c r="M26123" s="196"/>
      <c r="N26123" s="197"/>
      <c r="O26123" s="197"/>
      <c r="P26123" s="231"/>
    </row>
    <row r="26124" spans="2:16">
      <c r="B26124" s="402"/>
      <c r="C26124" s="435"/>
      <c r="D26124" s="404"/>
      <c r="E26124" s="405"/>
      <c r="G26124" s="406"/>
      <c r="H26124" s="406"/>
      <c r="I26124" s="406"/>
      <c r="J26124" s="194"/>
      <c r="K26124" s="194"/>
      <c r="L26124" s="195"/>
      <c r="M26124" s="196"/>
      <c r="N26124" s="197"/>
      <c r="O26124" s="197"/>
      <c r="P26124" s="221"/>
    </row>
    <row r="26125" spans="2:16">
      <c r="B26125" s="351"/>
      <c r="C26125" s="435"/>
      <c r="D26125" s="399"/>
      <c r="E26125" s="400"/>
      <c r="G26125" s="401"/>
      <c r="H26125" s="401"/>
      <c r="I26125" s="401"/>
      <c r="J26125" s="194"/>
      <c r="K26125" s="194"/>
      <c r="L26125" s="195"/>
      <c r="M26125" s="196"/>
      <c r="N26125" s="197"/>
      <c r="O26125" s="197"/>
      <c r="P26125" s="231"/>
    </row>
    <row r="26126" spans="2:16">
      <c r="B26126" s="351"/>
      <c r="C26126" s="435"/>
      <c r="D26126" s="399"/>
      <c r="E26126" s="400"/>
      <c r="G26126" s="401"/>
      <c r="H26126" s="401"/>
      <c r="I26126" s="401"/>
      <c r="J26126" s="194"/>
      <c r="K26126" s="194"/>
      <c r="L26126" s="195"/>
      <c r="M26126" s="196"/>
      <c r="N26126" s="197"/>
      <c r="O26126" s="197"/>
      <c r="P26126" s="231"/>
    </row>
    <row r="26127" spans="2:16">
      <c r="B26127" s="351"/>
      <c r="C26127" s="435"/>
      <c r="D26127" s="399"/>
      <c r="E26127" s="400"/>
      <c r="G26127" s="401"/>
      <c r="H26127" s="401"/>
      <c r="I26127" s="401"/>
      <c r="J26127" s="194"/>
      <c r="K26127" s="194"/>
      <c r="L26127" s="195"/>
      <c r="M26127" s="196"/>
      <c r="N26127" s="197"/>
      <c r="O26127" s="197"/>
      <c r="P26127" s="231"/>
    </row>
    <row r="26128" spans="2:16">
      <c r="B26128" s="351"/>
      <c r="C26128" s="435"/>
      <c r="D26128" s="399"/>
      <c r="E26128" s="400"/>
      <c r="G26128" s="401"/>
      <c r="H26128" s="401"/>
      <c r="I26128" s="401"/>
      <c r="J26128" s="194"/>
      <c r="K26128" s="194"/>
      <c r="L26128" s="195"/>
      <c r="M26128" s="196"/>
      <c r="N26128" s="197"/>
      <c r="O26128" s="197"/>
      <c r="P26128" s="231"/>
    </row>
    <row r="26129" spans="2:16">
      <c r="B26129" s="351"/>
      <c r="C26129" s="435"/>
      <c r="D26129" s="399"/>
      <c r="E26129" s="400"/>
      <c r="G26129" s="401"/>
      <c r="H26129" s="401"/>
      <c r="I26129" s="401"/>
      <c r="J26129" s="194"/>
      <c r="K26129" s="194"/>
      <c r="L26129" s="195"/>
      <c r="M26129" s="196"/>
      <c r="N26129" s="197"/>
      <c r="O26129" s="197"/>
      <c r="P26129" s="231"/>
    </row>
    <row r="26130" spans="2:16">
      <c r="B26130" s="351"/>
      <c r="C26130" s="435"/>
      <c r="D26130" s="399"/>
      <c r="E26130" s="400"/>
      <c r="G26130" s="401"/>
      <c r="H26130" s="401"/>
      <c r="I26130" s="401"/>
      <c r="J26130" s="194"/>
      <c r="K26130" s="194"/>
      <c r="L26130" s="195"/>
      <c r="M26130" s="196"/>
      <c r="N26130" s="197"/>
      <c r="O26130" s="197"/>
      <c r="P26130" s="231"/>
    </row>
    <row r="26131" spans="2:16">
      <c r="B26131" s="351"/>
      <c r="C26131" s="435"/>
      <c r="D26131" s="399"/>
      <c r="E26131" s="400"/>
      <c r="G26131" s="401"/>
      <c r="H26131" s="401"/>
      <c r="I26131" s="401"/>
      <c r="J26131" s="194"/>
      <c r="K26131" s="194"/>
      <c r="L26131" s="195"/>
      <c r="M26131" s="196"/>
      <c r="N26131" s="197"/>
      <c r="O26131" s="197"/>
      <c r="P26131" s="231"/>
    </row>
    <row r="26132" spans="2:16">
      <c r="B26132" s="351"/>
      <c r="C26132" s="435"/>
      <c r="D26132" s="399"/>
      <c r="E26132" s="400"/>
      <c r="G26132" s="401"/>
      <c r="H26132" s="401"/>
      <c r="I26132" s="401"/>
      <c r="J26132" s="194"/>
      <c r="K26132" s="194"/>
      <c r="L26132" s="195"/>
      <c r="M26132" s="196"/>
      <c r="N26132" s="197"/>
      <c r="O26132" s="197"/>
      <c r="P26132" s="231"/>
    </row>
    <row r="26133" spans="2:16">
      <c r="B26133" s="351"/>
      <c r="C26133" s="435"/>
      <c r="D26133" s="399"/>
      <c r="E26133" s="400"/>
      <c r="G26133" s="401"/>
      <c r="H26133" s="401"/>
      <c r="I26133" s="401"/>
      <c r="J26133" s="194"/>
      <c r="K26133" s="194"/>
      <c r="L26133" s="195"/>
      <c r="M26133" s="196"/>
      <c r="N26133" s="197"/>
      <c r="O26133" s="197"/>
      <c r="P26133" s="231"/>
    </row>
    <row r="26134" spans="2:16">
      <c r="B26134" s="351"/>
      <c r="C26134" s="435"/>
      <c r="D26134" s="399"/>
      <c r="E26134" s="400"/>
      <c r="G26134" s="401"/>
      <c r="H26134" s="401"/>
      <c r="I26134" s="401"/>
      <c r="J26134" s="194"/>
      <c r="K26134" s="194"/>
      <c r="L26134" s="195"/>
      <c r="M26134" s="196"/>
      <c r="N26134" s="197"/>
      <c r="O26134" s="197"/>
      <c r="P26134" s="231"/>
    </row>
    <row r="26135" spans="2:16">
      <c r="B26135" s="351"/>
      <c r="C26135" s="435"/>
      <c r="D26135" s="399"/>
      <c r="E26135" s="400"/>
      <c r="G26135" s="401"/>
      <c r="H26135" s="401"/>
      <c r="I26135" s="401"/>
      <c r="J26135" s="194"/>
      <c r="K26135" s="194"/>
      <c r="L26135" s="195"/>
      <c r="M26135" s="196"/>
      <c r="N26135" s="197"/>
      <c r="O26135" s="197"/>
      <c r="P26135" s="231"/>
    </row>
    <row r="26136" spans="2:16">
      <c r="B26136" s="351"/>
      <c r="C26136" s="435"/>
      <c r="D26136" s="399"/>
      <c r="E26136" s="400"/>
      <c r="G26136" s="401"/>
      <c r="H26136" s="401"/>
      <c r="I26136" s="401"/>
      <c r="J26136" s="194"/>
      <c r="K26136" s="194"/>
      <c r="L26136" s="195"/>
      <c r="M26136" s="196"/>
      <c r="N26136" s="197"/>
      <c r="O26136" s="197"/>
      <c r="P26136" s="231"/>
    </row>
    <row r="26137" spans="2:16">
      <c r="B26137" s="351"/>
      <c r="C26137" s="435"/>
      <c r="D26137" s="399"/>
      <c r="E26137" s="400"/>
      <c r="G26137" s="401"/>
      <c r="H26137" s="401"/>
      <c r="I26137" s="401"/>
      <c r="J26137" s="194"/>
      <c r="K26137" s="194"/>
      <c r="L26137" s="195"/>
      <c r="M26137" s="196"/>
      <c r="N26137" s="197"/>
      <c r="O26137" s="197"/>
      <c r="P26137" s="231"/>
    </row>
    <row r="26138" spans="2:16">
      <c r="B26138" s="351"/>
      <c r="C26138" s="435"/>
      <c r="D26138" s="399"/>
      <c r="E26138" s="400"/>
      <c r="G26138" s="401"/>
      <c r="H26138" s="401"/>
      <c r="I26138" s="401"/>
      <c r="J26138" s="194"/>
      <c r="K26138" s="194"/>
      <c r="L26138" s="195"/>
      <c r="M26138" s="196"/>
      <c r="N26138" s="197"/>
      <c r="O26138" s="197"/>
      <c r="P26138" s="231"/>
    </row>
    <row r="26139" spans="2:16">
      <c r="B26139" s="351"/>
      <c r="C26139" s="435"/>
      <c r="D26139" s="399"/>
      <c r="E26139" s="400"/>
      <c r="G26139" s="401"/>
      <c r="H26139" s="401"/>
      <c r="I26139" s="401"/>
      <c r="J26139" s="194"/>
      <c r="K26139" s="194"/>
      <c r="L26139" s="195"/>
      <c r="M26139" s="196"/>
      <c r="N26139" s="197"/>
      <c r="O26139" s="197"/>
      <c r="P26139" s="231"/>
    </row>
    <row r="26140" spans="2:16">
      <c r="B26140" s="351"/>
      <c r="C26140" s="435"/>
      <c r="D26140" s="399"/>
      <c r="E26140" s="400"/>
      <c r="G26140" s="401"/>
      <c r="H26140" s="401"/>
      <c r="I26140" s="401"/>
      <c r="J26140" s="194"/>
      <c r="K26140" s="194"/>
      <c r="L26140" s="195"/>
      <c r="M26140" s="196"/>
      <c r="N26140" s="197"/>
      <c r="O26140" s="197"/>
      <c r="P26140" s="231"/>
    </row>
    <row r="26141" spans="2:16">
      <c r="B26141" s="351"/>
      <c r="C26141" s="435"/>
      <c r="D26141" s="399"/>
      <c r="E26141" s="400"/>
      <c r="G26141" s="401"/>
      <c r="H26141" s="401"/>
      <c r="I26141" s="401"/>
      <c r="J26141" s="194"/>
      <c r="K26141" s="194"/>
      <c r="L26141" s="195"/>
      <c r="M26141" s="196"/>
      <c r="N26141" s="197"/>
      <c r="O26141" s="197"/>
      <c r="P26141" s="231"/>
    </row>
    <row r="26142" spans="2:16">
      <c r="B26142" s="351"/>
      <c r="C26142" s="435"/>
      <c r="D26142" s="399"/>
      <c r="E26142" s="400"/>
      <c r="G26142" s="401"/>
      <c r="H26142" s="401"/>
      <c r="I26142" s="401"/>
      <c r="J26142" s="194"/>
      <c r="K26142" s="194"/>
      <c r="L26142" s="195"/>
      <c r="M26142" s="196"/>
      <c r="N26142" s="197"/>
      <c r="O26142" s="197"/>
      <c r="P26142" s="231"/>
    </row>
    <row r="26143" spans="2:16">
      <c r="B26143" s="351"/>
      <c r="C26143" s="435"/>
      <c r="D26143" s="399"/>
      <c r="E26143" s="400"/>
      <c r="G26143" s="401"/>
      <c r="H26143" s="401"/>
      <c r="I26143" s="401"/>
      <c r="J26143" s="194"/>
      <c r="K26143" s="194"/>
      <c r="L26143" s="195"/>
      <c r="M26143" s="196"/>
      <c r="N26143" s="197"/>
      <c r="O26143" s="197"/>
      <c r="P26143" s="231"/>
    </row>
    <row r="26144" spans="2:16">
      <c r="B26144" s="351"/>
      <c r="C26144" s="435"/>
      <c r="D26144" s="399"/>
      <c r="E26144" s="400"/>
      <c r="G26144" s="401"/>
      <c r="H26144" s="401"/>
      <c r="I26144" s="401"/>
      <c r="J26144" s="194"/>
      <c r="K26144" s="194"/>
      <c r="L26144" s="195"/>
      <c r="M26144" s="196"/>
      <c r="N26144" s="197"/>
      <c r="O26144" s="197"/>
      <c r="P26144" s="231"/>
    </row>
    <row r="26145" spans="2:16">
      <c r="B26145" s="351"/>
      <c r="C26145" s="435"/>
      <c r="D26145" s="399"/>
      <c r="E26145" s="400"/>
      <c r="G26145" s="401"/>
      <c r="H26145" s="401"/>
      <c r="I26145" s="401"/>
      <c r="J26145" s="194"/>
      <c r="K26145" s="194"/>
      <c r="L26145" s="195"/>
      <c r="M26145" s="196"/>
      <c r="N26145" s="197"/>
      <c r="O26145" s="197"/>
      <c r="P26145" s="231"/>
    </row>
    <row r="26146" spans="2:16">
      <c r="B26146" s="351"/>
      <c r="C26146" s="435"/>
      <c r="D26146" s="399"/>
      <c r="E26146" s="400"/>
      <c r="G26146" s="401"/>
      <c r="H26146" s="401"/>
      <c r="I26146" s="401"/>
      <c r="J26146" s="194"/>
      <c r="K26146" s="194"/>
      <c r="L26146" s="195"/>
      <c r="M26146" s="196"/>
      <c r="N26146" s="197"/>
      <c r="O26146" s="197"/>
      <c r="P26146" s="231"/>
    </row>
    <row r="26147" spans="2:16">
      <c r="B26147" s="351"/>
      <c r="C26147" s="435"/>
      <c r="D26147" s="399"/>
      <c r="E26147" s="400"/>
      <c r="G26147" s="401"/>
      <c r="H26147" s="401"/>
      <c r="I26147" s="401"/>
      <c r="J26147" s="194"/>
      <c r="K26147" s="194"/>
      <c r="L26147" s="195"/>
      <c r="M26147" s="196"/>
      <c r="N26147" s="197"/>
      <c r="O26147" s="197"/>
      <c r="P26147" s="231"/>
    </row>
    <row r="26148" spans="2:16">
      <c r="B26148" s="351"/>
      <c r="C26148" s="435"/>
      <c r="D26148" s="399"/>
      <c r="E26148" s="400"/>
      <c r="G26148" s="401"/>
      <c r="H26148" s="401"/>
      <c r="I26148" s="401"/>
      <c r="J26148" s="194"/>
      <c r="K26148" s="194"/>
      <c r="L26148" s="195"/>
      <c r="M26148" s="196"/>
      <c r="N26148" s="197"/>
      <c r="O26148" s="197"/>
      <c r="P26148" s="231"/>
    </row>
    <row r="26149" spans="2:16">
      <c r="B26149" s="351"/>
      <c r="C26149" s="435"/>
      <c r="D26149" s="399"/>
      <c r="E26149" s="400"/>
      <c r="G26149" s="401"/>
      <c r="H26149" s="401"/>
      <c r="I26149" s="401"/>
      <c r="J26149" s="194"/>
      <c r="K26149" s="194"/>
      <c r="L26149" s="195"/>
      <c r="M26149" s="196"/>
      <c r="N26149" s="197"/>
      <c r="O26149" s="197"/>
      <c r="P26149" s="231"/>
    </row>
    <row r="26150" spans="2:16">
      <c r="B26150" s="351"/>
      <c r="C26150" s="435"/>
      <c r="D26150" s="399"/>
      <c r="E26150" s="400"/>
      <c r="G26150" s="401"/>
      <c r="H26150" s="401"/>
      <c r="I26150" s="401"/>
      <c r="J26150" s="194"/>
      <c r="K26150" s="194"/>
      <c r="L26150" s="195"/>
      <c r="M26150" s="196"/>
      <c r="N26150" s="197"/>
      <c r="O26150" s="197"/>
      <c r="P26150" s="231"/>
    </row>
    <row r="26151" spans="2:16">
      <c r="B26151" s="351"/>
      <c r="C26151" s="435"/>
      <c r="D26151" s="399"/>
      <c r="E26151" s="400"/>
      <c r="G26151" s="401"/>
      <c r="H26151" s="401"/>
      <c r="I26151" s="401"/>
      <c r="J26151" s="194"/>
      <c r="K26151" s="194"/>
      <c r="L26151" s="195"/>
      <c r="M26151" s="196"/>
      <c r="N26151" s="197"/>
      <c r="O26151" s="197"/>
      <c r="P26151" s="231"/>
    </row>
    <row r="26152" spans="2:16">
      <c r="B26152" s="351"/>
      <c r="C26152" s="435"/>
      <c r="D26152" s="399"/>
      <c r="E26152" s="400"/>
      <c r="G26152" s="401"/>
      <c r="H26152" s="401"/>
      <c r="I26152" s="401"/>
      <c r="J26152" s="194"/>
      <c r="K26152" s="194"/>
      <c r="L26152" s="195"/>
      <c r="M26152" s="196"/>
      <c r="N26152" s="197"/>
      <c r="O26152" s="197"/>
      <c r="P26152" s="231"/>
    </row>
    <row r="26153" spans="2:16">
      <c r="B26153" s="351"/>
      <c r="C26153" s="435"/>
      <c r="D26153" s="399"/>
      <c r="E26153" s="400"/>
      <c r="G26153" s="401"/>
      <c r="H26153" s="401"/>
      <c r="I26153" s="401"/>
      <c r="J26153" s="194"/>
      <c r="K26153" s="194"/>
      <c r="L26153" s="195"/>
      <c r="M26153" s="196"/>
      <c r="N26153" s="197"/>
      <c r="O26153" s="197"/>
      <c r="P26153" s="231"/>
    </row>
    <row r="26154" spans="2:16">
      <c r="B26154" s="351"/>
      <c r="C26154" s="435"/>
      <c r="D26154" s="399"/>
      <c r="E26154" s="400"/>
      <c r="G26154" s="401"/>
      <c r="H26154" s="401"/>
      <c r="I26154" s="401"/>
      <c r="J26154" s="194"/>
      <c r="K26154" s="194"/>
      <c r="L26154" s="195"/>
      <c r="M26154" s="196"/>
      <c r="N26154" s="197"/>
      <c r="O26154" s="197"/>
      <c r="P26154" s="231"/>
    </row>
    <row r="26155" spans="2:16">
      <c r="B26155" s="351"/>
      <c r="C26155" s="435"/>
      <c r="D26155" s="399"/>
      <c r="E26155" s="400"/>
      <c r="G26155" s="401"/>
      <c r="H26155" s="401"/>
      <c r="I26155" s="401"/>
      <c r="J26155" s="194"/>
      <c r="K26155" s="194"/>
      <c r="L26155" s="195"/>
      <c r="M26155" s="196"/>
      <c r="N26155" s="197"/>
      <c r="O26155" s="197"/>
      <c r="P26155" s="231"/>
    </row>
    <row r="26156" spans="2:16">
      <c r="B26156" s="351"/>
      <c r="C26156" s="435"/>
      <c r="D26156" s="399"/>
      <c r="E26156" s="400"/>
      <c r="G26156" s="401"/>
      <c r="H26156" s="401"/>
      <c r="I26156" s="401"/>
      <c r="J26156" s="194"/>
      <c r="K26156" s="194"/>
      <c r="L26156" s="195"/>
      <c r="M26156" s="196"/>
      <c r="N26156" s="197"/>
      <c r="O26156" s="197"/>
      <c r="P26156" s="231"/>
    </row>
    <row r="26157" spans="2:16">
      <c r="B26157" s="351"/>
      <c r="C26157" s="435"/>
      <c r="D26157" s="399"/>
      <c r="E26157" s="400"/>
      <c r="G26157" s="401"/>
      <c r="H26157" s="401"/>
      <c r="I26157" s="401"/>
      <c r="J26157" s="194"/>
      <c r="K26157" s="194"/>
      <c r="L26157" s="195"/>
      <c r="M26157" s="196"/>
      <c r="N26157" s="197"/>
      <c r="O26157" s="197"/>
      <c r="P26157" s="231"/>
    </row>
    <row r="26158" spans="2:16">
      <c r="B26158" s="351"/>
      <c r="C26158" s="435"/>
      <c r="D26158" s="399"/>
      <c r="E26158" s="400"/>
      <c r="G26158" s="401"/>
      <c r="H26158" s="401"/>
      <c r="I26158" s="401"/>
      <c r="J26158" s="194"/>
      <c r="K26158" s="194"/>
      <c r="L26158" s="195"/>
      <c r="M26158" s="196"/>
      <c r="N26158" s="197"/>
      <c r="O26158" s="197"/>
      <c r="P26158" s="231"/>
    </row>
    <row r="26159" spans="2:16">
      <c r="B26159" s="351"/>
      <c r="C26159" s="435"/>
      <c r="D26159" s="399"/>
      <c r="E26159" s="400"/>
      <c r="G26159" s="401"/>
      <c r="H26159" s="401"/>
      <c r="I26159" s="401"/>
      <c r="J26159" s="194"/>
      <c r="K26159" s="194"/>
      <c r="L26159" s="195"/>
      <c r="M26159" s="196"/>
      <c r="N26159" s="197"/>
      <c r="O26159" s="197"/>
      <c r="P26159" s="231"/>
    </row>
    <row r="26160" spans="2:16">
      <c r="B26160" s="351"/>
      <c r="C26160" s="435"/>
      <c r="D26160" s="399"/>
      <c r="E26160" s="400"/>
      <c r="G26160" s="401"/>
      <c r="H26160" s="401"/>
      <c r="I26160" s="401"/>
      <c r="J26160" s="194"/>
      <c r="K26160" s="194"/>
      <c r="L26160" s="195"/>
      <c r="M26160" s="196"/>
      <c r="N26160" s="197"/>
      <c r="O26160" s="197"/>
      <c r="P26160" s="231"/>
    </row>
    <row r="26161" spans="2:16">
      <c r="B26161" s="351"/>
      <c r="C26161" s="435"/>
      <c r="D26161" s="399"/>
      <c r="E26161" s="400"/>
      <c r="G26161" s="401"/>
      <c r="H26161" s="401"/>
      <c r="I26161" s="401"/>
      <c r="J26161" s="194"/>
      <c r="K26161" s="194"/>
      <c r="L26161" s="195"/>
      <c r="M26161" s="196"/>
      <c r="N26161" s="197"/>
      <c r="O26161" s="197"/>
      <c r="P26161" s="231"/>
    </row>
    <row r="26162" spans="2:16">
      <c r="B26162" s="351"/>
      <c r="C26162" s="435"/>
      <c r="D26162" s="399"/>
      <c r="E26162" s="400"/>
      <c r="G26162" s="401"/>
      <c r="H26162" s="401"/>
      <c r="I26162" s="401"/>
      <c r="J26162" s="194"/>
      <c r="K26162" s="194"/>
      <c r="L26162" s="195"/>
      <c r="M26162" s="196"/>
      <c r="N26162" s="197"/>
      <c r="O26162" s="197"/>
      <c r="P26162" s="231"/>
    </row>
    <row r="26163" spans="2:16">
      <c r="B26163" s="351"/>
      <c r="C26163" s="435"/>
      <c r="D26163" s="399"/>
      <c r="E26163" s="400"/>
      <c r="G26163" s="401"/>
      <c r="H26163" s="401"/>
      <c r="I26163" s="401"/>
      <c r="J26163" s="194"/>
      <c r="K26163" s="194"/>
      <c r="L26163" s="195"/>
      <c r="M26163" s="196"/>
      <c r="N26163" s="197"/>
      <c r="O26163" s="197"/>
      <c r="P26163" s="231"/>
    </row>
    <row r="26164" spans="2:16">
      <c r="B26164" s="351"/>
      <c r="C26164" s="435"/>
      <c r="D26164" s="399"/>
      <c r="E26164" s="400"/>
      <c r="G26164" s="401"/>
      <c r="H26164" s="401"/>
      <c r="I26164" s="401"/>
      <c r="J26164" s="194"/>
      <c r="K26164" s="194"/>
      <c r="L26164" s="195"/>
      <c r="M26164" s="196"/>
      <c r="N26164" s="197"/>
      <c r="O26164" s="197"/>
      <c r="P26164" s="231"/>
    </row>
    <row r="26165" spans="2:16">
      <c r="B26165" s="351"/>
      <c r="C26165" s="435"/>
      <c r="D26165" s="399"/>
      <c r="E26165" s="400"/>
      <c r="G26165" s="401"/>
      <c r="H26165" s="401"/>
      <c r="I26165" s="401"/>
      <c r="J26165" s="194"/>
      <c r="K26165" s="194"/>
      <c r="L26165" s="195"/>
      <c r="M26165" s="196"/>
      <c r="N26165" s="197"/>
      <c r="O26165" s="197"/>
      <c r="P26165" s="231"/>
    </row>
    <row r="26166" spans="2:16">
      <c r="B26166" s="351"/>
      <c r="C26166" s="435"/>
      <c r="D26166" s="399"/>
      <c r="E26166" s="400"/>
      <c r="G26166" s="401"/>
      <c r="H26166" s="401"/>
      <c r="I26166" s="401"/>
      <c r="J26166" s="194"/>
      <c r="K26166" s="194"/>
      <c r="L26166" s="195"/>
      <c r="M26166" s="196"/>
      <c r="N26166" s="197"/>
      <c r="O26166" s="197"/>
      <c r="P26166" s="231"/>
    </row>
    <row r="26167" spans="2:16">
      <c r="B26167" s="351"/>
      <c r="C26167" s="435"/>
      <c r="D26167" s="399"/>
      <c r="E26167" s="400"/>
      <c r="G26167" s="401"/>
      <c r="H26167" s="401"/>
      <c r="I26167" s="401"/>
      <c r="J26167" s="194"/>
      <c r="K26167" s="194"/>
      <c r="L26167" s="195"/>
      <c r="M26167" s="196"/>
      <c r="N26167" s="197"/>
      <c r="O26167" s="197"/>
      <c r="P26167" s="231"/>
    </row>
    <row r="26168" spans="2:16">
      <c r="B26168" s="351"/>
      <c r="C26168" s="435"/>
      <c r="D26168" s="399"/>
      <c r="E26168" s="400"/>
      <c r="G26168" s="401"/>
      <c r="H26168" s="401"/>
      <c r="I26168" s="401"/>
      <c r="J26168" s="194"/>
      <c r="K26168" s="194"/>
      <c r="L26168" s="195"/>
      <c r="M26168" s="196"/>
      <c r="N26168" s="197"/>
      <c r="O26168" s="197"/>
      <c r="P26168" s="231"/>
    </row>
    <row r="26169" spans="2:16">
      <c r="B26169" s="351"/>
      <c r="C26169" s="435"/>
      <c r="D26169" s="399"/>
      <c r="E26169" s="400"/>
      <c r="G26169" s="401"/>
      <c r="H26169" s="401"/>
      <c r="I26169" s="401"/>
      <c r="J26169" s="194"/>
      <c r="K26169" s="194"/>
      <c r="L26169" s="195"/>
      <c r="M26169" s="196"/>
      <c r="N26169" s="197"/>
      <c r="O26169" s="197"/>
      <c r="P26169" s="231"/>
    </row>
    <row r="26170" spans="2:16">
      <c r="B26170" s="351"/>
      <c r="C26170" s="435"/>
      <c r="D26170" s="399"/>
      <c r="E26170" s="400"/>
      <c r="G26170" s="401"/>
      <c r="H26170" s="401"/>
      <c r="I26170" s="401"/>
      <c r="J26170" s="194"/>
      <c r="K26170" s="194"/>
      <c r="L26170" s="195"/>
      <c r="M26170" s="196"/>
      <c r="N26170" s="197"/>
      <c r="O26170" s="197"/>
      <c r="P26170" s="231"/>
    </row>
    <row r="26171" spans="2:16">
      <c r="B26171" s="351"/>
      <c r="C26171" s="435"/>
      <c r="D26171" s="399"/>
      <c r="E26171" s="400"/>
      <c r="G26171" s="401"/>
      <c r="H26171" s="401"/>
      <c r="I26171" s="401"/>
      <c r="J26171" s="194"/>
      <c r="K26171" s="194"/>
      <c r="L26171" s="195"/>
      <c r="M26171" s="196"/>
      <c r="N26171" s="197"/>
      <c r="O26171" s="197"/>
      <c r="P26171" s="231"/>
    </row>
    <row r="26172" spans="2:16">
      <c r="B26172" s="351"/>
      <c r="C26172" s="435"/>
      <c r="D26172" s="399"/>
      <c r="E26172" s="400"/>
      <c r="G26172" s="401"/>
      <c r="H26172" s="401"/>
      <c r="I26172" s="401"/>
      <c r="J26172" s="194"/>
      <c r="K26172" s="194"/>
      <c r="L26172" s="195"/>
      <c r="M26172" s="196"/>
      <c r="N26172" s="197"/>
      <c r="O26172" s="197"/>
      <c r="P26172" s="231"/>
    </row>
    <row r="26173" spans="2:16">
      <c r="B26173" s="351"/>
      <c r="C26173" s="435"/>
      <c r="D26173" s="399"/>
      <c r="E26173" s="400"/>
      <c r="G26173" s="401"/>
      <c r="H26173" s="401"/>
      <c r="I26173" s="401"/>
      <c r="J26173" s="194"/>
      <c r="K26173" s="194"/>
      <c r="L26173" s="195"/>
      <c r="M26173" s="196"/>
      <c r="N26173" s="197"/>
      <c r="O26173" s="197"/>
      <c r="P26173" s="231"/>
    </row>
    <row r="26174" spans="2:16">
      <c r="B26174" s="351"/>
      <c r="C26174" s="435"/>
      <c r="D26174" s="399"/>
      <c r="E26174" s="400"/>
      <c r="G26174" s="401"/>
      <c r="H26174" s="401"/>
      <c r="I26174" s="401"/>
      <c r="J26174" s="194"/>
      <c r="K26174" s="194"/>
      <c r="L26174" s="195"/>
      <c r="M26174" s="196"/>
      <c r="N26174" s="197"/>
      <c r="O26174" s="197"/>
      <c r="P26174" s="231"/>
    </row>
    <row r="26175" spans="2:16">
      <c r="B26175" s="351"/>
      <c r="C26175" s="435"/>
      <c r="D26175" s="399"/>
      <c r="E26175" s="400"/>
      <c r="G26175" s="401"/>
      <c r="H26175" s="401"/>
      <c r="I26175" s="401"/>
      <c r="J26175" s="194"/>
      <c r="K26175" s="194"/>
      <c r="L26175" s="195"/>
      <c r="M26175" s="196"/>
      <c r="N26175" s="197"/>
      <c r="O26175" s="197"/>
      <c r="P26175" s="231"/>
    </row>
    <row r="26176" spans="2:16">
      <c r="B26176" s="351"/>
      <c r="C26176" s="435"/>
      <c r="D26176" s="399"/>
      <c r="E26176" s="400"/>
      <c r="G26176" s="401"/>
      <c r="H26176" s="401"/>
      <c r="I26176" s="401"/>
      <c r="J26176" s="194"/>
      <c r="K26176" s="194"/>
      <c r="L26176" s="195"/>
      <c r="M26176" s="196"/>
      <c r="N26176" s="197"/>
      <c r="O26176" s="197"/>
      <c r="P26176" s="231"/>
    </row>
    <row r="26177" spans="2:16">
      <c r="B26177" s="351"/>
      <c r="C26177" s="435"/>
      <c r="D26177" s="399"/>
      <c r="E26177" s="400"/>
      <c r="G26177" s="401"/>
      <c r="H26177" s="401"/>
      <c r="I26177" s="401"/>
      <c r="J26177" s="194"/>
      <c r="K26177" s="194"/>
      <c r="L26177" s="195"/>
      <c r="M26177" s="196"/>
      <c r="N26177" s="197"/>
      <c r="O26177" s="197"/>
      <c r="P26177" s="231"/>
    </row>
    <row r="26178" spans="2:16">
      <c r="B26178" s="351"/>
      <c r="C26178" s="435"/>
      <c r="D26178" s="399"/>
      <c r="E26178" s="400"/>
      <c r="G26178" s="401"/>
      <c r="H26178" s="401"/>
      <c r="I26178" s="401"/>
      <c r="J26178" s="194"/>
      <c r="K26178" s="194"/>
      <c r="L26178" s="195"/>
      <c r="M26178" s="196"/>
      <c r="N26178" s="197"/>
      <c r="O26178" s="197"/>
      <c r="P26178" s="231"/>
    </row>
    <row r="26179" spans="2:16">
      <c r="B26179" s="351"/>
      <c r="C26179" s="435"/>
      <c r="D26179" s="399"/>
      <c r="E26179" s="400"/>
      <c r="G26179" s="401"/>
      <c r="H26179" s="401"/>
      <c r="I26179" s="401"/>
      <c r="J26179" s="194"/>
      <c r="K26179" s="194"/>
      <c r="L26179" s="195"/>
      <c r="M26179" s="196"/>
      <c r="N26179" s="197"/>
      <c r="O26179" s="197"/>
      <c r="P26179" s="231"/>
    </row>
    <row r="26180" spans="2:16">
      <c r="B26180" s="351"/>
      <c r="C26180" s="435"/>
      <c r="D26180" s="399"/>
      <c r="E26180" s="400"/>
      <c r="G26180" s="401"/>
      <c r="H26180" s="401"/>
      <c r="I26180" s="401"/>
      <c r="J26180" s="194"/>
      <c r="K26180" s="194"/>
      <c r="L26180" s="195"/>
      <c r="M26180" s="196"/>
      <c r="N26180" s="197"/>
      <c r="O26180" s="197"/>
      <c r="P26180" s="231"/>
    </row>
    <row r="26181" spans="2:16">
      <c r="B26181" s="351"/>
      <c r="C26181" s="435"/>
      <c r="D26181" s="399"/>
      <c r="E26181" s="400"/>
      <c r="G26181" s="401"/>
      <c r="H26181" s="401"/>
      <c r="I26181" s="401"/>
      <c r="J26181" s="194"/>
      <c r="K26181" s="194"/>
      <c r="L26181" s="195"/>
      <c r="M26181" s="196"/>
      <c r="N26181" s="197"/>
      <c r="O26181" s="197"/>
      <c r="P26181" s="231"/>
    </row>
    <row r="26182" spans="2:16">
      <c r="B26182" s="351"/>
      <c r="C26182" s="435"/>
      <c r="D26182" s="399"/>
      <c r="E26182" s="400"/>
      <c r="G26182" s="401"/>
      <c r="H26182" s="401"/>
      <c r="I26182" s="401"/>
      <c r="J26182" s="194"/>
      <c r="K26182" s="194"/>
      <c r="L26182" s="195"/>
      <c r="M26182" s="196"/>
      <c r="N26182" s="197"/>
      <c r="O26182" s="197"/>
      <c r="P26182" s="231"/>
    </row>
    <row r="26183" spans="2:16">
      <c r="B26183" s="351"/>
      <c r="C26183" s="435"/>
      <c r="D26183" s="399"/>
      <c r="E26183" s="400"/>
      <c r="G26183" s="401"/>
      <c r="H26183" s="401"/>
      <c r="I26183" s="401"/>
      <c r="J26183" s="194"/>
      <c r="K26183" s="194"/>
      <c r="L26183" s="195"/>
      <c r="M26183" s="196"/>
      <c r="N26183" s="197"/>
      <c r="O26183" s="197"/>
      <c r="P26183" s="231"/>
    </row>
    <row r="26184" spans="2:16">
      <c r="B26184" s="351"/>
      <c r="C26184" s="435"/>
      <c r="D26184" s="399"/>
      <c r="E26184" s="400"/>
      <c r="G26184" s="401"/>
      <c r="H26184" s="401"/>
      <c r="I26184" s="401"/>
      <c r="J26184" s="194"/>
      <c r="K26184" s="194"/>
      <c r="L26184" s="195"/>
      <c r="M26184" s="196"/>
      <c r="N26184" s="197"/>
      <c r="O26184" s="197"/>
      <c r="P26184" s="231"/>
    </row>
    <row r="26185" spans="2:16">
      <c r="B26185" s="351"/>
      <c r="C26185" s="435"/>
      <c r="D26185" s="399"/>
      <c r="E26185" s="400"/>
      <c r="G26185" s="401"/>
      <c r="H26185" s="401"/>
      <c r="I26185" s="401"/>
      <c r="J26185" s="194"/>
      <c r="K26185" s="194"/>
      <c r="L26185" s="195"/>
      <c r="M26185" s="196"/>
      <c r="N26185" s="197"/>
      <c r="O26185" s="197"/>
      <c r="P26185" s="231"/>
    </row>
    <row r="26186" spans="2:16">
      <c r="B26186" s="351"/>
      <c r="C26186" s="435"/>
      <c r="D26186" s="399"/>
      <c r="E26186" s="400"/>
      <c r="G26186" s="401"/>
      <c r="H26186" s="401"/>
      <c r="I26186" s="401"/>
      <c r="J26186" s="194"/>
      <c r="K26186" s="194"/>
      <c r="L26186" s="195"/>
      <c r="M26186" s="196"/>
      <c r="N26186" s="197"/>
      <c r="O26186" s="197"/>
      <c r="P26186" s="231"/>
    </row>
    <row r="26187" spans="2:16">
      <c r="B26187" s="351"/>
      <c r="C26187" s="435"/>
      <c r="D26187" s="399"/>
      <c r="E26187" s="400"/>
      <c r="G26187" s="401"/>
      <c r="H26187" s="401"/>
      <c r="I26187" s="401"/>
      <c r="J26187" s="194"/>
      <c r="K26187" s="194"/>
      <c r="L26187" s="195"/>
      <c r="M26187" s="196"/>
      <c r="N26187" s="197"/>
      <c r="O26187" s="197"/>
      <c r="P26187" s="231"/>
    </row>
    <row r="26188" spans="2:16">
      <c r="B26188" s="351"/>
      <c r="C26188" s="435"/>
      <c r="D26188" s="399"/>
      <c r="E26188" s="400"/>
      <c r="G26188" s="401"/>
      <c r="H26188" s="401"/>
      <c r="I26188" s="401"/>
      <c r="J26188" s="194"/>
      <c r="K26188" s="194"/>
      <c r="L26188" s="195"/>
      <c r="M26188" s="196"/>
      <c r="N26188" s="197"/>
      <c r="O26188" s="197"/>
      <c r="P26188" s="231"/>
    </row>
    <row r="26189" spans="2:16">
      <c r="B26189" s="402"/>
      <c r="C26189" s="435"/>
      <c r="D26189" s="404"/>
      <c r="E26189" s="405"/>
      <c r="G26189" s="406"/>
      <c r="H26189" s="406"/>
      <c r="I26189" s="406"/>
      <c r="J26189" s="194"/>
      <c r="K26189" s="194"/>
      <c r="L26189" s="195"/>
      <c r="M26189" s="196"/>
      <c r="N26189" s="197"/>
      <c r="O26189" s="197"/>
      <c r="P26189" s="221"/>
    </row>
    <row r="26190" spans="2:16">
      <c r="B26190" s="351"/>
      <c r="C26190" s="435"/>
      <c r="D26190" s="399"/>
      <c r="E26190" s="400"/>
      <c r="G26190" s="401"/>
      <c r="H26190" s="401"/>
      <c r="I26190" s="401"/>
      <c r="J26190" s="194"/>
      <c r="K26190" s="194"/>
      <c r="L26190" s="195"/>
      <c r="M26190" s="196"/>
      <c r="N26190" s="197"/>
      <c r="O26190" s="197"/>
      <c r="P26190" s="231"/>
    </row>
    <row r="26191" spans="2:16">
      <c r="B26191" s="351"/>
      <c r="C26191" s="435"/>
      <c r="D26191" s="399"/>
      <c r="E26191" s="400"/>
      <c r="G26191" s="401"/>
      <c r="H26191" s="401"/>
      <c r="I26191" s="401"/>
      <c r="J26191" s="194"/>
      <c r="K26191" s="194"/>
      <c r="L26191" s="195"/>
      <c r="M26191" s="196"/>
      <c r="N26191" s="197"/>
      <c r="O26191" s="197"/>
      <c r="P26191" s="231"/>
    </row>
    <row r="26192" spans="2:16">
      <c r="B26192" s="351"/>
      <c r="C26192" s="435"/>
      <c r="D26192" s="399"/>
      <c r="E26192" s="400"/>
      <c r="G26192" s="401"/>
      <c r="H26192" s="401"/>
      <c r="I26192" s="401"/>
      <c r="J26192" s="194"/>
      <c r="K26192" s="194"/>
      <c r="L26192" s="195"/>
      <c r="M26192" s="196"/>
      <c r="N26192" s="197"/>
      <c r="O26192" s="197"/>
      <c r="P26192" s="231"/>
    </row>
    <row r="26193" spans="2:16">
      <c r="B26193" s="351"/>
      <c r="C26193" s="435"/>
      <c r="D26193" s="399"/>
      <c r="E26193" s="400"/>
      <c r="G26193" s="401"/>
      <c r="H26193" s="401"/>
      <c r="I26193" s="401"/>
      <c r="J26193" s="194"/>
      <c r="K26193" s="194"/>
      <c r="L26193" s="195"/>
      <c r="M26193" s="196"/>
      <c r="N26193" s="197"/>
      <c r="O26193" s="197"/>
      <c r="P26193" s="231"/>
    </row>
    <row r="26194" spans="2:16">
      <c r="B26194" s="351"/>
      <c r="C26194" s="435"/>
      <c r="D26194" s="399"/>
      <c r="E26194" s="400"/>
      <c r="G26194" s="401"/>
      <c r="H26194" s="401"/>
      <c r="I26194" s="401"/>
      <c r="J26194" s="194"/>
      <c r="K26194" s="194"/>
      <c r="L26194" s="195"/>
      <c r="M26194" s="196"/>
      <c r="N26194" s="197"/>
      <c r="O26194" s="197"/>
      <c r="P26194" s="231"/>
    </row>
    <row r="26195" spans="2:16">
      <c r="B26195" s="351"/>
      <c r="C26195" s="435"/>
      <c r="D26195" s="399"/>
      <c r="E26195" s="400"/>
      <c r="G26195" s="401"/>
      <c r="H26195" s="401"/>
      <c r="I26195" s="401"/>
      <c r="J26195" s="194"/>
      <c r="K26195" s="194"/>
      <c r="L26195" s="195"/>
      <c r="M26195" s="196"/>
      <c r="N26195" s="197"/>
      <c r="O26195" s="197"/>
      <c r="P26195" s="231"/>
    </row>
    <row r="26196" spans="2:16">
      <c r="B26196" s="351"/>
      <c r="C26196" s="435"/>
      <c r="D26196" s="399"/>
      <c r="E26196" s="400"/>
      <c r="G26196" s="401"/>
      <c r="H26196" s="401"/>
      <c r="I26196" s="401"/>
      <c r="J26196" s="194"/>
      <c r="K26196" s="194"/>
      <c r="L26196" s="195"/>
      <c r="M26196" s="196"/>
      <c r="N26196" s="197"/>
      <c r="O26196" s="197"/>
      <c r="P26196" s="231"/>
    </row>
    <row r="26197" spans="2:16">
      <c r="B26197" s="351"/>
      <c r="C26197" s="435"/>
      <c r="D26197" s="399"/>
      <c r="E26197" s="400"/>
      <c r="G26197" s="401"/>
      <c r="H26197" s="401"/>
      <c r="I26197" s="401"/>
      <c r="J26197" s="194"/>
      <c r="K26197" s="194"/>
      <c r="L26197" s="195"/>
      <c r="M26197" s="196"/>
      <c r="N26197" s="197"/>
      <c r="O26197" s="197"/>
      <c r="P26197" s="231"/>
    </row>
    <row r="26198" spans="2:16">
      <c r="B26198" s="351"/>
      <c r="C26198" s="435"/>
      <c r="D26198" s="399"/>
      <c r="E26198" s="400"/>
      <c r="G26198" s="401"/>
      <c r="H26198" s="401"/>
      <c r="I26198" s="401"/>
      <c r="J26198" s="194"/>
      <c r="K26198" s="194"/>
      <c r="L26198" s="195"/>
      <c r="M26198" s="196"/>
      <c r="N26198" s="197"/>
      <c r="O26198" s="197"/>
      <c r="P26198" s="231"/>
    </row>
    <row r="26199" spans="2:16">
      <c r="B26199" s="351"/>
      <c r="C26199" s="435"/>
      <c r="D26199" s="399"/>
      <c r="E26199" s="400"/>
      <c r="G26199" s="401"/>
      <c r="H26199" s="401"/>
      <c r="I26199" s="401"/>
      <c r="J26199" s="194"/>
      <c r="K26199" s="194"/>
      <c r="L26199" s="195"/>
      <c r="M26199" s="196"/>
      <c r="N26199" s="197"/>
      <c r="O26199" s="197"/>
      <c r="P26199" s="231"/>
    </row>
    <row r="26200" spans="2:16">
      <c r="B26200" s="351"/>
      <c r="C26200" s="435"/>
      <c r="D26200" s="399"/>
      <c r="E26200" s="400"/>
      <c r="G26200" s="401"/>
      <c r="H26200" s="401"/>
      <c r="I26200" s="401"/>
      <c r="J26200" s="194"/>
      <c r="K26200" s="194"/>
      <c r="L26200" s="195"/>
      <c r="M26200" s="196"/>
      <c r="N26200" s="197"/>
      <c r="O26200" s="197"/>
      <c r="P26200" s="231"/>
    </row>
    <row r="26201" spans="2:16">
      <c r="B26201" s="351"/>
      <c r="C26201" s="435"/>
      <c r="D26201" s="399"/>
      <c r="E26201" s="400"/>
      <c r="G26201" s="401"/>
      <c r="H26201" s="401"/>
      <c r="I26201" s="401"/>
      <c r="J26201" s="194"/>
      <c r="K26201" s="194"/>
      <c r="L26201" s="195"/>
      <c r="M26201" s="196"/>
      <c r="N26201" s="197"/>
      <c r="O26201" s="197"/>
      <c r="P26201" s="231"/>
    </row>
    <row r="26202" spans="2:16">
      <c r="B26202" s="351"/>
      <c r="C26202" s="435"/>
      <c r="D26202" s="399"/>
      <c r="E26202" s="400"/>
      <c r="G26202" s="401"/>
      <c r="H26202" s="401"/>
      <c r="I26202" s="401"/>
      <c r="J26202" s="194"/>
      <c r="K26202" s="194"/>
      <c r="L26202" s="195"/>
      <c r="M26202" s="196"/>
      <c r="N26202" s="197"/>
      <c r="O26202" s="197"/>
      <c r="P26202" s="231"/>
    </row>
    <row r="26203" spans="2:16">
      <c r="B26203" s="351"/>
      <c r="C26203" s="435"/>
      <c r="D26203" s="399"/>
      <c r="E26203" s="400"/>
      <c r="G26203" s="401"/>
      <c r="H26203" s="401"/>
      <c r="I26203" s="401"/>
      <c r="J26203" s="194"/>
      <c r="K26203" s="194"/>
      <c r="L26203" s="195"/>
      <c r="M26203" s="196"/>
      <c r="N26203" s="197"/>
      <c r="O26203" s="197"/>
      <c r="P26203" s="231"/>
    </row>
    <row r="26204" spans="2:16">
      <c r="B26204" s="351"/>
      <c r="C26204" s="435"/>
      <c r="D26204" s="399"/>
      <c r="E26204" s="400"/>
      <c r="G26204" s="401"/>
      <c r="H26204" s="401"/>
      <c r="I26204" s="401"/>
      <c r="J26204" s="194"/>
      <c r="K26204" s="194"/>
      <c r="L26204" s="195"/>
      <c r="M26204" s="196"/>
      <c r="N26204" s="197"/>
      <c r="O26204" s="197"/>
      <c r="P26204" s="231"/>
    </row>
    <row r="26205" spans="2:16">
      <c r="B26205" s="351"/>
      <c r="C26205" s="435"/>
      <c r="D26205" s="399"/>
      <c r="E26205" s="400"/>
      <c r="G26205" s="401"/>
      <c r="H26205" s="401"/>
      <c r="I26205" s="401"/>
      <c r="J26205" s="194"/>
      <c r="K26205" s="194"/>
      <c r="L26205" s="195"/>
      <c r="M26205" s="196"/>
      <c r="N26205" s="197"/>
      <c r="O26205" s="197"/>
      <c r="P26205" s="231"/>
    </row>
    <row r="26206" spans="2:16">
      <c r="B26206" s="351"/>
      <c r="C26206" s="435"/>
      <c r="D26206" s="399"/>
      <c r="E26206" s="400"/>
      <c r="G26206" s="401"/>
      <c r="H26206" s="401"/>
      <c r="I26206" s="401"/>
      <c r="J26206" s="194"/>
      <c r="K26206" s="194"/>
      <c r="L26206" s="195"/>
      <c r="M26206" s="196"/>
      <c r="N26206" s="197"/>
      <c r="O26206" s="197"/>
      <c r="P26206" s="231"/>
    </row>
    <row r="26207" spans="2:16">
      <c r="B26207" s="351"/>
      <c r="C26207" s="435"/>
      <c r="D26207" s="399"/>
      <c r="E26207" s="400"/>
      <c r="G26207" s="401"/>
      <c r="H26207" s="401"/>
      <c r="I26207" s="401"/>
      <c r="J26207" s="194"/>
      <c r="K26207" s="194"/>
      <c r="L26207" s="195"/>
      <c r="M26207" s="196"/>
      <c r="N26207" s="197"/>
      <c r="O26207" s="197"/>
      <c r="P26207" s="231"/>
    </row>
    <row r="26208" spans="2:16">
      <c r="B26208" s="351"/>
      <c r="C26208" s="435"/>
      <c r="D26208" s="399"/>
      <c r="E26208" s="400"/>
      <c r="G26208" s="401"/>
      <c r="H26208" s="401"/>
      <c r="I26208" s="401"/>
      <c r="J26208" s="194"/>
      <c r="K26208" s="194"/>
      <c r="L26208" s="195"/>
      <c r="M26208" s="196"/>
      <c r="N26208" s="197"/>
      <c r="O26208" s="197"/>
      <c r="P26208" s="231"/>
    </row>
    <row r="26209" spans="2:16">
      <c r="B26209" s="351"/>
      <c r="C26209" s="435"/>
      <c r="D26209" s="399"/>
      <c r="E26209" s="400"/>
      <c r="G26209" s="401"/>
      <c r="H26209" s="401"/>
      <c r="I26209" s="401"/>
      <c r="J26209" s="194"/>
      <c r="K26209" s="194"/>
      <c r="L26209" s="195"/>
      <c r="M26209" s="196"/>
      <c r="N26209" s="197"/>
      <c r="O26209" s="197"/>
      <c r="P26209" s="231"/>
    </row>
    <row r="26210" spans="2:16">
      <c r="B26210" s="351"/>
      <c r="C26210" s="435"/>
      <c r="D26210" s="399"/>
      <c r="E26210" s="400"/>
      <c r="G26210" s="401"/>
      <c r="H26210" s="401"/>
      <c r="I26210" s="401"/>
      <c r="J26210" s="194"/>
      <c r="K26210" s="194"/>
      <c r="L26210" s="195"/>
      <c r="M26210" s="196"/>
      <c r="N26210" s="197"/>
      <c r="O26210" s="197"/>
      <c r="P26210" s="231"/>
    </row>
    <row r="26211" spans="2:16">
      <c r="B26211" s="351"/>
      <c r="C26211" s="435"/>
      <c r="D26211" s="399"/>
      <c r="E26211" s="400"/>
      <c r="G26211" s="401"/>
      <c r="H26211" s="401"/>
      <c r="I26211" s="401"/>
      <c r="J26211" s="194"/>
      <c r="K26211" s="194"/>
      <c r="L26211" s="195"/>
      <c r="M26211" s="196"/>
      <c r="N26211" s="197"/>
      <c r="O26211" s="197"/>
      <c r="P26211" s="231"/>
    </row>
    <row r="26212" spans="2:16">
      <c r="B26212" s="351"/>
      <c r="C26212" s="435"/>
      <c r="D26212" s="399"/>
      <c r="E26212" s="400"/>
      <c r="G26212" s="401"/>
      <c r="H26212" s="401"/>
      <c r="I26212" s="401"/>
      <c r="J26212" s="194"/>
      <c r="K26212" s="194"/>
      <c r="L26212" s="195"/>
      <c r="M26212" s="196"/>
      <c r="N26212" s="197"/>
      <c r="O26212" s="197"/>
      <c r="P26212" s="231"/>
    </row>
    <row r="26213" spans="2:16">
      <c r="B26213" s="351"/>
      <c r="C26213" s="435"/>
      <c r="D26213" s="399"/>
      <c r="E26213" s="400"/>
      <c r="G26213" s="401"/>
      <c r="H26213" s="401"/>
      <c r="I26213" s="401"/>
      <c r="J26213" s="194"/>
      <c r="K26213" s="194"/>
      <c r="L26213" s="195"/>
      <c r="M26213" s="196"/>
      <c r="N26213" s="197"/>
      <c r="O26213" s="197"/>
      <c r="P26213" s="231"/>
    </row>
    <row r="26214" spans="2:16">
      <c r="B26214" s="351"/>
      <c r="C26214" s="435"/>
      <c r="D26214" s="399"/>
      <c r="E26214" s="400"/>
      <c r="G26214" s="401"/>
      <c r="H26214" s="401"/>
      <c r="I26214" s="401"/>
      <c r="J26214" s="194"/>
      <c r="K26214" s="194"/>
      <c r="L26214" s="195"/>
      <c r="M26214" s="196"/>
      <c r="N26214" s="197"/>
      <c r="O26214" s="197"/>
      <c r="P26214" s="231"/>
    </row>
    <row r="26215" spans="2:16">
      <c r="B26215" s="351"/>
      <c r="C26215" s="435"/>
      <c r="D26215" s="399"/>
      <c r="E26215" s="400"/>
      <c r="G26215" s="401"/>
      <c r="H26215" s="401"/>
      <c r="I26215" s="401"/>
      <c r="J26215" s="194"/>
      <c r="K26215" s="194"/>
      <c r="L26215" s="195"/>
      <c r="M26215" s="196"/>
      <c r="N26215" s="197"/>
      <c r="O26215" s="197"/>
      <c r="P26215" s="231"/>
    </row>
    <row r="26216" spans="2:16">
      <c r="B26216" s="351"/>
      <c r="C26216" s="435"/>
      <c r="D26216" s="399"/>
      <c r="E26216" s="400"/>
      <c r="G26216" s="401"/>
      <c r="H26216" s="401"/>
      <c r="I26216" s="401"/>
      <c r="J26216" s="194"/>
      <c r="K26216" s="194"/>
      <c r="L26216" s="195"/>
      <c r="M26216" s="196"/>
      <c r="N26216" s="197"/>
      <c r="O26216" s="197"/>
      <c r="P26216" s="231"/>
    </row>
    <row r="26217" spans="2:16">
      <c r="B26217" s="351"/>
      <c r="C26217" s="435"/>
      <c r="D26217" s="399"/>
      <c r="E26217" s="400"/>
      <c r="G26217" s="401"/>
      <c r="H26217" s="401"/>
      <c r="I26217" s="401"/>
      <c r="J26217" s="194"/>
      <c r="K26217" s="194"/>
      <c r="L26217" s="195"/>
      <c r="M26217" s="196"/>
      <c r="N26217" s="197"/>
      <c r="O26217" s="197"/>
      <c r="P26217" s="231"/>
    </row>
    <row r="26218" spans="2:16">
      <c r="B26218" s="351"/>
      <c r="C26218" s="435"/>
      <c r="D26218" s="399"/>
      <c r="E26218" s="400"/>
      <c r="G26218" s="401"/>
      <c r="H26218" s="401"/>
      <c r="I26218" s="401"/>
      <c r="J26218" s="194"/>
      <c r="K26218" s="194"/>
      <c r="L26218" s="195"/>
      <c r="M26218" s="196"/>
      <c r="N26218" s="197"/>
      <c r="O26218" s="197"/>
      <c r="P26218" s="231"/>
    </row>
    <row r="26219" spans="2:16">
      <c r="B26219" s="351"/>
      <c r="C26219" s="435"/>
      <c r="D26219" s="399"/>
      <c r="E26219" s="400"/>
      <c r="G26219" s="401"/>
      <c r="H26219" s="401"/>
      <c r="I26219" s="401"/>
      <c r="J26219" s="194"/>
      <c r="K26219" s="194"/>
      <c r="L26219" s="195"/>
      <c r="M26219" s="196"/>
      <c r="N26219" s="197"/>
      <c r="O26219" s="197"/>
      <c r="P26219" s="231"/>
    </row>
    <row r="26220" spans="2:16">
      <c r="B26220" s="351"/>
      <c r="C26220" s="435"/>
      <c r="D26220" s="399"/>
      <c r="E26220" s="400"/>
      <c r="G26220" s="401"/>
      <c r="H26220" s="401"/>
      <c r="I26220" s="401"/>
      <c r="J26220" s="194"/>
      <c r="K26220" s="194"/>
      <c r="L26220" s="195"/>
      <c r="M26220" s="196"/>
      <c r="N26220" s="197"/>
      <c r="O26220" s="197"/>
      <c r="P26220" s="231"/>
    </row>
    <row r="26221" spans="2:16">
      <c r="B26221" s="351"/>
      <c r="C26221" s="435"/>
      <c r="D26221" s="399"/>
      <c r="E26221" s="400"/>
      <c r="G26221" s="401"/>
      <c r="H26221" s="401"/>
      <c r="I26221" s="401"/>
      <c r="J26221" s="194"/>
      <c r="K26221" s="194"/>
      <c r="L26221" s="195"/>
      <c r="M26221" s="196"/>
      <c r="N26221" s="197"/>
      <c r="O26221" s="197"/>
      <c r="P26221" s="231"/>
    </row>
    <row r="26222" spans="2:16">
      <c r="B26222" s="351"/>
      <c r="C26222" s="435"/>
      <c r="D26222" s="399"/>
      <c r="E26222" s="400"/>
      <c r="G26222" s="401"/>
      <c r="H26222" s="401"/>
      <c r="I26222" s="401"/>
      <c r="J26222" s="194"/>
      <c r="K26222" s="194"/>
      <c r="L26222" s="195"/>
      <c r="M26222" s="196"/>
      <c r="N26222" s="197"/>
      <c r="O26222" s="197"/>
      <c r="P26222" s="231"/>
    </row>
    <row r="26223" spans="2:16">
      <c r="B26223" s="351"/>
      <c r="C26223" s="435"/>
      <c r="D26223" s="399"/>
      <c r="E26223" s="400"/>
      <c r="G26223" s="401"/>
      <c r="H26223" s="401"/>
      <c r="I26223" s="401"/>
      <c r="J26223" s="194"/>
      <c r="K26223" s="194"/>
      <c r="L26223" s="195"/>
      <c r="M26223" s="196"/>
      <c r="N26223" s="197"/>
      <c r="O26223" s="197"/>
      <c r="P26223" s="231"/>
    </row>
    <row r="26224" spans="2:16">
      <c r="B26224" s="351"/>
      <c r="C26224" s="435"/>
      <c r="D26224" s="399"/>
      <c r="E26224" s="400"/>
      <c r="G26224" s="401"/>
      <c r="H26224" s="401"/>
      <c r="I26224" s="401"/>
      <c r="J26224" s="194"/>
      <c r="K26224" s="194"/>
      <c r="L26224" s="195"/>
      <c r="M26224" s="196"/>
      <c r="N26224" s="197"/>
      <c r="O26224" s="197"/>
      <c r="P26224" s="231"/>
    </row>
    <row r="26225" spans="2:16">
      <c r="B26225" s="351"/>
      <c r="C26225" s="435"/>
      <c r="D26225" s="399"/>
      <c r="E26225" s="400"/>
      <c r="G26225" s="401"/>
      <c r="H26225" s="401"/>
      <c r="I26225" s="401"/>
      <c r="J26225" s="194"/>
      <c r="K26225" s="194"/>
      <c r="L26225" s="195"/>
      <c r="M26225" s="196"/>
      <c r="N26225" s="197"/>
      <c r="O26225" s="197"/>
      <c r="P26225" s="231"/>
    </row>
    <row r="26226" spans="2:16">
      <c r="B26226" s="351"/>
      <c r="C26226" s="435"/>
      <c r="D26226" s="399"/>
      <c r="E26226" s="400"/>
      <c r="G26226" s="401"/>
      <c r="H26226" s="401"/>
      <c r="I26226" s="401"/>
      <c r="J26226" s="194"/>
      <c r="K26226" s="194"/>
      <c r="L26226" s="195"/>
      <c r="M26226" s="196"/>
      <c r="N26226" s="197"/>
      <c r="O26226" s="197"/>
      <c r="P26226" s="231"/>
    </row>
    <row r="26227" spans="2:16">
      <c r="B26227" s="351"/>
      <c r="C26227" s="435"/>
      <c r="D26227" s="399"/>
      <c r="E26227" s="400"/>
      <c r="G26227" s="401"/>
      <c r="H26227" s="401"/>
      <c r="I26227" s="401"/>
      <c r="J26227" s="194"/>
      <c r="K26227" s="194"/>
      <c r="L26227" s="195"/>
      <c r="M26227" s="196"/>
      <c r="N26227" s="197"/>
      <c r="O26227" s="197"/>
      <c r="P26227" s="231"/>
    </row>
    <row r="26228" spans="2:16">
      <c r="B26228" s="351"/>
      <c r="C26228" s="435"/>
      <c r="D26228" s="399"/>
      <c r="E26228" s="400"/>
      <c r="G26228" s="401"/>
      <c r="H26228" s="401"/>
      <c r="I26228" s="401"/>
      <c r="J26228" s="194"/>
      <c r="K26228" s="194"/>
      <c r="L26228" s="195"/>
      <c r="M26228" s="196"/>
      <c r="N26228" s="197"/>
      <c r="O26228" s="197"/>
      <c r="P26228" s="231"/>
    </row>
    <row r="26229" spans="2:16">
      <c r="B26229" s="351"/>
      <c r="C26229" s="435"/>
      <c r="D26229" s="399"/>
      <c r="E26229" s="400"/>
      <c r="G26229" s="401"/>
      <c r="H26229" s="401"/>
      <c r="I26229" s="401"/>
      <c r="J26229" s="194"/>
      <c r="K26229" s="194"/>
      <c r="L26229" s="195"/>
      <c r="M26229" s="196"/>
      <c r="N26229" s="197"/>
      <c r="O26229" s="197"/>
      <c r="P26229" s="231"/>
    </row>
    <row r="26230" spans="2:16">
      <c r="B26230" s="351"/>
      <c r="C26230" s="435"/>
      <c r="D26230" s="399"/>
      <c r="E26230" s="400"/>
      <c r="G26230" s="401"/>
      <c r="H26230" s="401"/>
      <c r="I26230" s="401"/>
      <c r="J26230" s="194"/>
      <c r="K26230" s="194"/>
      <c r="L26230" s="195"/>
      <c r="M26230" s="196"/>
      <c r="N26230" s="197"/>
      <c r="O26230" s="197"/>
      <c r="P26230" s="231"/>
    </row>
    <row r="26231" spans="2:16">
      <c r="B26231" s="351"/>
      <c r="C26231" s="435"/>
      <c r="D26231" s="399"/>
      <c r="E26231" s="400"/>
      <c r="G26231" s="401"/>
      <c r="H26231" s="401"/>
      <c r="I26231" s="401"/>
      <c r="J26231" s="194"/>
      <c r="K26231" s="194"/>
      <c r="L26231" s="195"/>
      <c r="M26231" s="196"/>
      <c r="N26231" s="197"/>
      <c r="O26231" s="197"/>
      <c r="P26231" s="231"/>
    </row>
    <row r="26232" spans="2:16">
      <c r="B26232" s="351"/>
      <c r="C26232" s="435"/>
      <c r="D26232" s="399"/>
      <c r="E26232" s="400"/>
      <c r="G26232" s="401"/>
      <c r="H26232" s="401"/>
      <c r="I26232" s="401"/>
      <c r="J26232" s="194"/>
      <c r="K26232" s="194"/>
      <c r="L26232" s="195"/>
      <c r="M26232" s="196"/>
      <c r="N26232" s="197"/>
      <c r="O26232" s="197"/>
      <c r="P26232" s="231"/>
    </row>
    <row r="26233" spans="2:16">
      <c r="B26233" s="351"/>
      <c r="C26233" s="435"/>
      <c r="D26233" s="399"/>
      <c r="E26233" s="400"/>
      <c r="G26233" s="401"/>
      <c r="H26233" s="401"/>
      <c r="I26233" s="401"/>
      <c r="J26233" s="194"/>
      <c r="K26233" s="194"/>
      <c r="L26233" s="195"/>
      <c r="M26233" s="196"/>
      <c r="N26233" s="197"/>
      <c r="O26233" s="197"/>
      <c r="P26233" s="231"/>
    </row>
    <row r="26234" spans="2:16">
      <c r="B26234" s="351"/>
      <c r="C26234" s="435"/>
      <c r="D26234" s="399"/>
      <c r="E26234" s="400"/>
      <c r="G26234" s="401"/>
      <c r="H26234" s="401"/>
      <c r="I26234" s="401"/>
      <c r="J26234" s="194"/>
      <c r="K26234" s="194"/>
      <c r="L26234" s="195"/>
      <c r="M26234" s="196"/>
      <c r="N26234" s="197"/>
      <c r="O26234" s="197"/>
      <c r="P26234" s="231"/>
    </row>
    <row r="26235" spans="2:16">
      <c r="B26235" s="351"/>
      <c r="C26235" s="435"/>
      <c r="D26235" s="399"/>
      <c r="E26235" s="400"/>
      <c r="G26235" s="401"/>
      <c r="H26235" s="401"/>
      <c r="I26235" s="401"/>
      <c r="J26235" s="194"/>
      <c r="K26235" s="194"/>
      <c r="L26235" s="195"/>
      <c r="M26235" s="196"/>
      <c r="N26235" s="197"/>
      <c r="O26235" s="197"/>
      <c r="P26235" s="231"/>
    </row>
    <row r="26236" spans="2:16">
      <c r="B26236" s="351"/>
      <c r="C26236" s="435"/>
      <c r="D26236" s="399"/>
      <c r="E26236" s="400"/>
      <c r="G26236" s="401"/>
      <c r="H26236" s="401"/>
      <c r="I26236" s="401"/>
      <c r="J26236" s="194"/>
      <c r="K26236" s="194"/>
      <c r="L26236" s="195"/>
      <c r="M26236" s="196"/>
      <c r="N26236" s="197"/>
      <c r="O26236" s="197"/>
      <c r="P26236" s="231"/>
    </row>
    <row r="26237" spans="2:16">
      <c r="B26237" s="351"/>
      <c r="C26237" s="435"/>
      <c r="D26237" s="399"/>
      <c r="E26237" s="400"/>
      <c r="G26237" s="401"/>
      <c r="H26237" s="401"/>
      <c r="I26237" s="401"/>
      <c r="J26237" s="194"/>
      <c r="K26237" s="194"/>
      <c r="L26237" s="195"/>
      <c r="M26237" s="196"/>
      <c r="N26237" s="197"/>
      <c r="O26237" s="197"/>
      <c r="P26237" s="231"/>
    </row>
    <row r="26238" spans="2:16">
      <c r="B26238" s="351"/>
      <c r="C26238" s="435"/>
      <c r="D26238" s="399"/>
      <c r="E26238" s="400"/>
      <c r="G26238" s="401"/>
      <c r="H26238" s="401"/>
      <c r="I26238" s="401"/>
      <c r="J26238" s="194"/>
      <c r="K26238" s="194"/>
      <c r="L26238" s="195"/>
      <c r="M26238" s="196"/>
      <c r="N26238" s="197"/>
      <c r="O26238" s="197"/>
      <c r="P26238" s="231"/>
    </row>
    <row r="26239" spans="2:16">
      <c r="B26239" s="351"/>
      <c r="C26239" s="435"/>
      <c r="D26239" s="399"/>
      <c r="E26239" s="400"/>
      <c r="G26239" s="401"/>
      <c r="H26239" s="401"/>
      <c r="I26239" s="401"/>
      <c r="J26239" s="194"/>
      <c r="K26239" s="194"/>
      <c r="L26239" s="195"/>
      <c r="M26239" s="196"/>
      <c r="N26239" s="197"/>
      <c r="O26239" s="197"/>
      <c r="P26239" s="231"/>
    </row>
    <row r="26240" spans="2:16">
      <c r="B26240" s="351"/>
      <c r="C26240" s="435"/>
      <c r="D26240" s="399"/>
      <c r="E26240" s="400"/>
      <c r="G26240" s="401"/>
      <c r="H26240" s="401"/>
      <c r="I26240" s="401"/>
      <c r="J26240" s="194"/>
      <c r="K26240" s="194"/>
      <c r="L26240" s="195"/>
      <c r="M26240" s="196"/>
      <c r="N26240" s="197"/>
      <c r="O26240" s="197"/>
      <c r="P26240" s="231"/>
    </row>
    <row r="26241" spans="2:16">
      <c r="B26241" s="351"/>
      <c r="C26241" s="435"/>
      <c r="D26241" s="399"/>
      <c r="E26241" s="400"/>
      <c r="G26241" s="401"/>
      <c r="H26241" s="401"/>
      <c r="I26241" s="401"/>
      <c r="J26241" s="194"/>
      <c r="K26241" s="194"/>
      <c r="L26241" s="195"/>
      <c r="M26241" s="196"/>
      <c r="N26241" s="197"/>
      <c r="O26241" s="197"/>
      <c r="P26241" s="231"/>
    </row>
    <row r="26242" spans="2:16">
      <c r="B26242" s="351"/>
      <c r="C26242" s="435"/>
      <c r="D26242" s="399"/>
      <c r="E26242" s="400"/>
      <c r="G26242" s="401"/>
      <c r="H26242" s="401"/>
      <c r="I26242" s="401"/>
      <c r="J26242" s="194"/>
      <c r="K26242" s="194"/>
      <c r="L26242" s="195"/>
      <c r="M26242" s="196"/>
      <c r="N26242" s="197"/>
      <c r="O26242" s="197"/>
      <c r="P26242" s="231"/>
    </row>
    <row r="26243" spans="2:16">
      <c r="B26243" s="351"/>
      <c r="C26243" s="435"/>
      <c r="D26243" s="399"/>
      <c r="E26243" s="400"/>
      <c r="G26243" s="401"/>
      <c r="H26243" s="401"/>
      <c r="I26243" s="401"/>
      <c r="J26243" s="194"/>
      <c r="K26243" s="194"/>
      <c r="L26243" s="195"/>
      <c r="M26243" s="196"/>
      <c r="N26243" s="197"/>
      <c r="O26243" s="197"/>
      <c r="P26243" s="231"/>
    </row>
    <row r="26244" spans="2:16">
      <c r="B26244" s="351"/>
      <c r="C26244" s="435"/>
      <c r="D26244" s="399"/>
      <c r="E26244" s="400"/>
      <c r="G26244" s="401"/>
      <c r="H26244" s="401"/>
      <c r="I26244" s="401"/>
      <c r="J26244" s="194"/>
      <c r="K26244" s="194"/>
      <c r="L26244" s="195"/>
      <c r="M26244" s="196"/>
      <c r="N26244" s="197"/>
      <c r="O26244" s="197"/>
      <c r="P26244" s="231"/>
    </row>
    <row r="26245" spans="2:16">
      <c r="B26245" s="351"/>
      <c r="C26245" s="435"/>
      <c r="D26245" s="399"/>
      <c r="E26245" s="400"/>
      <c r="G26245" s="401"/>
      <c r="H26245" s="401"/>
      <c r="I26245" s="401"/>
      <c r="J26245" s="194"/>
      <c r="K26245" s="194"/>
      <c r="L26245" s="195"/>
      <c r="M26245" s="196"/>
      <c r="N26245" s="197"/>
      <c r="O26245" s="197"/>
      <c r="P26245" s="231"/>
    </row>
    <row r="26246" spans="2:16">
      <c r="B26246" s="351"/>
      <c r="C26246" s="435"/>
      <c r="D26246" s="399"/>
      <c r="E26246" s="400"/>
      <c r="G26246" s="401"/>
      <c r="H26246" s="401"/>
      <c r="I26246" s="401"/>
      <c r="J26246" s="194"/>
      <c r="K26246" s="194"/>
      <c r="L26246" s="195"/>
      <c r="M26246" s="196"/>
      <c r="N26246" s="197"/>
      <c r="O26246" s="197"/>
      <c r="P26246" s="231"/>
    </row>
    <row r="26247" spans="2:16">
      <c r="B26247" s="351"/>
      <c r="C26247" s="435"/>
      <c r="D26247" s="399"/>
      <c r="E26247" s="400"/>
      <c r="G26247" s="401"/>
      <c r="H26247" s="401"/>
      <c r="I26247" s="401"/>
      <c r="J26247" s="194"/>
      <c r="K26247" s="194"/>
      <c r="L26247" s="195"/>
      <c r="M26247" s="196"/>
      <c r="N26247" s="197"/>
      <c r="O26247" s="197"/>
      <c r="P26247" s="231"/>
    </row>
    <row r="26248" spans="2:16">
      <c r="B26248" s="351"/>
      <c r="C26248" s="435"/>
      <c r="D26248" s="399"/>
      <c r="E26248" s="400"/>
      <c r="G26248" s="401"/>
      <c r="H26248" s="401"/>
      <c r="I26248" s="401"/>
      <c r="J26248" s="194"/>
      <c r="K26248" s="194"/>
      <c r="L26248" s="195"/>
      <c r="M26248" s="196"/>
      <c r="N26248" s="197"/>
      <c r="O26248" s="197"/>
      <c r="P26248" s="231"/>
    </row>
    <row r="26249" spans="2:16">
      <c r="B26249" s="351"/>
      <c r="C26249" s="435"/>
      <c r="D26249" s="399"/>
      <c r="E26249" s="400"/>
      <c r="G26249" s="401"/>
      <c r="H26249" s="401"/>
      <c r="I26249" s="401"/>
      <c r="J26249" s="194"/>
      <c r="K26249" s="194"/>
      <c r="L26249" s="195"/>
      <c r="M26249" s="196"/>
      <c r="N26249" s="197"/>
      <c r="O26249" s="197"/>
      <c r="P26249" s="231"/>
    </row>
    <row r="26250" spans="2:16">
      <c r="B26250" s="351"/>
      <c r="C26250" s="435"/>
      <c r="D26250" s="399"/>
      <c r="E26250" s="400"/>
      <c r="G26250" s="401"/>
      <c r="H26250" s="401"/>
      <c r="I26250" s="401"/>
      <c r="J26250" s="194"/>
      <c r="K26250" s="194"/>
      <c r="L26250" s="195"/>
      <c r="M26250" s="196"/>
      <c r="N26250" s="197"/>
      <c r="O26250" s="197"/>
      <c r="P26250" s="231"/>
    </row>
    <row r="26251" spans="2:16">
      <c r="B26251" s="402"/>
      <c r="C26251" s="435"/>
      <c r="D26251" s="404"/>
      <c r="E26251" s="405"/>
      <c r="G26251" s="406"/>
      <c r="H26251" s="406"/>
      <c r="I26251" s="406"/>
      <c r="J26251" s="194"/>
      <c r="K26251" s="194"/>
      <c r="L26251" s="195"/>
      <c r="M26251" s="196"/>
      <c r="N26251" s="197"/>
      <c r="O26251" s="197"/>
      <c r="P26251" s="221"/>
    </row>
    <row r="26252" spans="2:16">
      <c r="B26252" s="351"/>
      <c r="C26252" s="435"/>
      <c r="D26252" s="399"/>
      <c r="E26252" s="400"/>
      <c r="G26252" s="401"/>
      <c r="H26252" s="401"/>
      <c r="I26252" s="401"/>
      <c r="J26252" s="194"/>
      <c r="K26252" s="194"/>
      <c r="L26252" s="195"/>
      <c r="M26252" s="196"/>
      <c r="N26252" s="197"/>
      <c r="O26252" s="197"/>
      <c r="P26252" s="231"/>
    </row>
    <row r="26253" spans="2:16">
      <c r="B26253" s="351"/>
      <c r="C26253" s="435"/>
      <c r="D26253" s="399"/>
      <c r="E26253" s="400"/>
      <c r="G26253" s="401"/>
      <c r="H26253" s="401"/>
      <c r="I26253" s="401"/>
      <c r="J26253" s="194"/>
      <c r="K26253" s="194"/>
      <c r="L26253" s="195"/>
      <c r="M26253" s="196"/>
      <c r="N26253" s="197"/>
      <c r="O26253" s="197"/>
      <c r="P26253" s="231"/>
    </row>
    <row r="26254" spans="2:16">
      <c r="B26254" s="351"/>
      <c r="C26254" s="435"/>
      <c r="D26254" s="399"/>
      <c r="E26254" s="400"/>
      <c r="G26254" s="401"/>
      <c r="H26254" s="401"/>
      <c r="I26254" s="401"/>
      <c r="J26254" s="194"/>
      <c r="K26254" s="194"/>
      <c r="L26254" s="195"/>
      <c r="M26254" s="196"/>
      <c r="N26254" s="197"/>
      <c r="O26254" s="197"/>
      <c r="P26254" s="231"/>
    </row>
    <row r="26255" spans="2:16">
      <c r="B26255" s="351"/>
      <c r="C26255" s="435"/>
      <c r="D26255" s="399"/>
      <c r="E26255" s="400"/>
      <c r="G26255" s="401"/>
      <c r="H26255" s="401"/>
      <c r="I26255" s="401"/>
      <c r="J26255" s="194"/>
      <c r="K26255" s="194"/>
      <c r="L26255" s="195"/>
      <c r="M26255" s="196"/>
      <c r="N26255" s="197"/>
      <c r="O26255" s="197"/>
      <c r="P26255" s="231"/>
    </row>
    <row r="26256" spans="2:16">
      <c r="B26256" s="351"/>
      <c r="C26256" s="435"/>
      <c r="D26256" s="399"/>
      <c r="E26256" s="400"/>
      <c r="G26256" s="401"/>
      <c r="H26256" s="401"/>
      <c r="I26256" s="401"/>
      <c r="J26256" s="194"/>
      <c r="K26256" s="194"/>
      <c r="L26256" s="195"/>
      <c r="M26256" s="196"/>
      <c r="N26256" s="197"/>
      <c r="O26256" s="197"/>
      <c r="P26256" s="231"/>
    </row>
    <row r="26257" spans="2:16">
      <c r="B26257" s="351"/>
      <c r="C26257" s="435"/>
      <c r="D26257" s="399"/>
      <c r="E26257" s="400"/>
      <c r="G26257" s="401"/>
      <c r="H26257" s="401"/>
      <c r="I26257" s="401"/>
      <c r="J26257" s="194"/>
      <c r="K26257" s="194"/>
      <c r="L26257" s="195"/>
      <c r="M26257" s="196"/>
      <c r="N26257" s="197"/>
      <c r="O26257" s="197"/>
      <c r="P26257" s="231"/>
    </row>
    <row r="26258" spans="2:16">
      <c r="B26258" s="351"/>
      <c r="C26258" s="435"/>
      <c r="D26258" s="399"/>
      <c r="E26258" s="400"/>
      <c r="G26258" s="401"/>
      <c r="H26258" s="401"/>
      <c r="I26258" s="401"/>
      <c r="J26258" s="194"/>
      <c r="K26258" s="194"/>
      <c r="L26258" s="195"/>
      <c r="M26258" s="196"/>
      <c r="N26258" s="197"/>
      <c r="O26258" s="197"/>
      <c r="P26258" s="231"/>
    </row>
    <row r="26259" spans="2:16">
      <c r="B26259" s="351"/>
      <c r="C26259" s="435"/>
      <c r="D26259" s="399"/>
      <c r="E26259" s="400"/>
      <c r="G26259" s="401"/>
      <c r="H26259" s="401"/>
      <c r="I26259" s="401"/>
      <c r="J26259" s="194"/>
      <c r="K26259" s="194"/>
      <c r="L26259" s="195"/>
      <c r="M26259" s="196"/>
      <c r="N26259" s="197"/>
      <c r="O26259" s="197"/>
      <c r="P26259" s="231"/>
    </row>
    <row r="26260" spans="2:16">
      <c r="B26260" s="351"/>
      <c r="C26260" s="435"/>
      <c r="D26260" s="399"/>
      <c r="E26260" s="400"/>
      <c r="G26260" s="401"/>
      <c r="H26260" s="401"/>
      <c r="I26260" s="401"/>
      <c r="J26260" s="194"/>
      <c r="K26260" s="194"/>
      <c r="L26260" s="195"/>
      <c r="M26260" s="196"/>
      <c r="N26260" s="197"/>
      <c r="O26260" s="197"/>
      <c r="P26260" s="231"/>
    </row>
    <row r="26261" spans="2:16">
      <c r="B26261" s="351"/>
      <c r="C26261" s="435"/>
      <c r="D26261" s="399"/>
      <c r="E26261" s="400"/>
      <c r="G26261" s="401"/>
      <c r="H26261" s="401"/>
      <c r="I26261" s="401"/>
      <c r="J26261" s="194"/>
      <c r="K26261" s="194"/>
      <c r="L26261" s="195"/>
      <c r="M26261" s="196"/>
      <c r="N26261" s="197"/>
      <c r="O26261" s="197"/>
      <c r="P26261" s="231"/>
    </row>
    <row r="26262" spans="2:16">
      <c r="B26262" s="351"/>
      <c r="C26262" s="435"/>
      <c r="D26262" s="399"/>
      <c r="E26262" s="400"/>
      <c r="G26262" s="401"/>
      <c r="H26262" s="401"/>
      <c r="I26262" s="401"/>
      <c r="J26262" s="194"/>
      <c r="K26262" s="194"/>
      <c r="L26262" s="195"/>
      <c r="M26262" s="196"/>
      <c r="N26262" s="197"/>
      <c r="O26262" s="197"/>
      <c r="P26262" s="231"/>
    </row>
    <row r="26263" spans="2:16">
      <c r="B26263" s="351"/>
      <c r="C26263" s="435"/>
      <c r="D26263" s="399"/>
      <c r="E26263" s="400"/>
      <c r="G26263" s="401"/>
      <c r="H26263" s="401"/>
      <c r="I26263" s="401"/>
      <c r="J26263" s="194"/>
      <c r="K26263" s="194"/>
      <c r="L26263" s="195"/>
      <c r="M26263" s="196"/>
      <c r="N26263" s="197"/>
      <c r="O26263" s="197"/>
      <c r="P26263" s="231"/>
    </row>
    <row r="26264" spans="2:16">
      <c r="B26264" s="351"/>
      <c r="C26264" s="435"/>
      <c r="D26264" s="399"/>
      <c r="E26264" s="400"/>
      <c r="G26264" s="401"/>
      <c r="H26264" s="401"/>
      <c r="I26264" s="401"/>
      <c r="J26264" s="194"/>
      <c r="K26264" s="194"/>
      <c r="L26264" s="195"/>
      <c r="M26264" s="196"/>
      <c r="N26264" s="197"/>
      <c r="O26264" s="197"/>
      <c r="P26264" s="231"/>
    </row>
    <row r="26265" spans="2:16">
      <c r="B26265" s="351"/>
      <c r="C26265" s="435"/>
      <c r="D26265" s="399"/>
      <c r="E26265" s="400"/>
      <c r="G26265" s="401"/>
      <c r="H26265" s="401"/>
      <c r="I26265" s="401"/>
      <c r="J26265" s="194"/>
      <c r="K26265" s="194"/>
      <c r="L26265" s="195"/>
      <c r="M26265" s="196"/>
      <c r="N26265" s="197"/>
      <c r="O26265" s="197"/>
      <c r="P26265" s="231"/>
    </row>
    <row r="26266" spans="2:16">
      <c r="B26266" s="351"/>
      <c r="C26266" s="435"/>
      <c r="D26266" s="399"/>
      <c r="E26266" s="400"/>
      <c r="G26266" s="401"/>
      <c r="H26266" s="401"/>
      <c r="I26266" s="401"/>
      <c r="J26266" s="194"/>
      <c r="K26266" s="194"/>
      <c r="L26266" s="195"/>
      <c r="M26266" s="196"/>
      <c r="N26266" s="197"/>
      <c r="O26266" s="197"/>
      <c r="P26266" s="231"/>
    </row>
    <row r="26267" spans="2:16">
      <c r="B26267" s="351"/>
      <c r="C26267" s="435"/>
      <c r="D26267" s="399"/>
      <c r="E26267" s="400"/>
      <c r="G26267" s="401"/>
      <c r="H26267" s="401"/>
      <c r="I26267" s="401"/>
      <c r="J26267" s="194"/>
      <c r="K26267" s="194"/>
      <c r="L26267" s="195"/>
      <c r="M26267" s="196"/>
      <c r="N26267" s="197"/>
      <c r="O26267" s="197"/>
      <c r="P26267" s="231"/>
    </row>
    <row r="26268" spans="2:16">
      <c r="B26268" s="351"/>
      <c r="C26268" s="435"/>
      <c r="D26268" s="399"/>
      <c r="E26268" s="400"/>
      <c r="G26268" s="401"/>
      <c r="H26268" s="401"/>
      <c r="I26268" s="401"/>
      <c r="J26268" s="194"/>
      <c r="K26268" s="194"/>
      <c r="L26268" s="195"/>
      <c r="M26268" s="196"/>
      <c r="N26268" s="197"/>
      <c r="O26268" s="197"/>
      <c r="P26268" s="231"/>
    </row>
    <row r="26269" spans="2:16">
      <c r="B26269" s="351"/>
      <c r="C26269" s="435"/>
      <c r="D26269" s="399"/>
      <c r="E26269" s="400"/>
      <c r="G26269" s="401"/>
      <c r="H26269" s="401"/>
      <c r="I26269" s="401"/>
      <c r="J26269" s="194"/>
      <c r="K26269" s="194"/>
      <c r="L26269" s="195"/>
      <c r="M26269" s="196"/>
      <c r="N26269" s="197"/>
      <c r="O26269" s="197"/>
      <c r="P26269" s="231"/>
    </row>
    <row r="26270" spans="2:16">
      <c r="B26270" s="351"/>
      <c r="C26270" s="435"/>
      <c r="D26270" s="399"/>
      <c r="E26270" s="400"/>
      <c r="G26270" s="401"/>
      <c r="H26270" s="401"/>
      <c r="I26270" s="401"/>
      <c r="J26270" s="194"/>
      <c r="K26270" s="194"/>
      <c r="L26270" s="195"/>
      <c r="M26270" s="196"/>
      <c r="N26270" s="197"/>
      <c r="O26270" s="197"/>
      <c r="P26270" s="231"/>
    </row>
    <row r="26271" spans="2:16">
      <c r="B26271" s="351"/>
      <c r="C26271" s="435"/>
      <c r="D26271" s="399"/>
      <c r="E26271" s="400"/>
      <c r="G26271" s="401"/>
      <c r="H26271" s="401"/>
      <c r="I26271" s="401"/>
      <c r="J26271" s="194"/>
      <c r="K26271" s="194"/>
      <c r="L26271" s="195"/>
      <c r="M26271" s="196"/>
      <c r="N26271" s="197"/>
      <c r="O26271" s="197"/>
      <c r="P26271" s="231"/>
    </row>
    <row r="26272" spans="2:16">
      <c r="B26272" s="351"/>
      <c r="C26272" s="435"/>
      <c r="D26272" s="399"/>
      <c r="E26272" s="400"/>
      <c r="G26272" s="401"/>
      <c r="H26272" s="401"/>
      <c r="I26272" s="401"/>
      <c r="J26272" s="194"/>
      <c r="K26272" s="194"/>
      <c r="L26272" s="195"/>
      <c r="M26272" s="196"/>
      <c r="N26272" s="197"/>
      <c r="O26272" s="197"/>
      <c r="P26272" s="231"/>
    </row>
    <row r="26273" spans="2:16">
      <c r="B26273" s="351"/>
      <c r="C26273" s="435"/>
      <c r="D26273" s="399"/>
      <c r="E26273" s="400"/>
      <c r="G26273" s="401"/>
      <c r="H26273" s="401"/>
      <c r="I26273" s="401"/>
      <c r="J26273" s="194"/>
      <c r="K26273" s="194"/>
      <c r="L26273" s="195"/>
      <c r="M26273" s="196"/>
      <c r="N26273" s="197"/>
      <c r="O26273" s="197"/>
      <c r="P26273" s="231"/>
    </row>
    <row r="26274" spans="2:16">
      <c r="B26274" s="402"/>
      <c r="C26274" s="435"/>
      <c r="D26274" s="404"/>
      <c r="E26274" s="405"/>
      <c r="G26274" s="406"/>
      <c r="H26274" s="406"/>
      <c r="I26274" s="406"/>
      <c r="J26274" s="194"/>
      <c r="K26274" s="194"/>
      <c r="L26274" s="195"/>
      <c r="M26274" s="196"/>
      <c r="N26274" s="197"/>
      <c r="O26274" s="197"/>
      <c r="P26274" s="221"/>
    </row>
    <row r="26275" spans="2:16">
      <c r="B26275" s="351"/>
      <c r="C26275" s="435"/>
      <c r="D26275" s="399"/>
      <c r="E26275" s="400"/>
      <c r="G26275" s="401"/>
      <c r="H26275" s="401"/>
      <c r="I26275" s="401"/>
      <c r="J26275" s="194"/>
      <c r="K26275" s="194"/>
      <c r="L26275" s="195"/>
      <c r="M26275" s="196"/>
      <c r="N26275" s="197"/>
      <c r="O26275" s="197"/>
      <c r="P26275" s="231"/>
    </row>
    <row r="26276" spans="2:16">
      <c r="B26276" s="351"/>
      <c r="C26276" s="435"/>
      <c r="D26276" s="399"/>
      <c r="E26276" s="400"/>
      <c r="G26276" s="401"/>
      <c r="H26276" s="401"/>
      <c r="I26276" s="401"/>
      <c r="J26276" s="194"/>
      <c r="K26276" s="194"/>
      <c r="L26276" s="195"/>
      <c r="M26276" s="196"/>
      <c r="N26276" s="197"/>
      <c r="O26276" s="197"/>
      <c r="P26276" s="231"/>
    </row>
    <row r="26277" spans="2:16">
      <c r="B26277" s="351"/>
      <c r="C26277" s="435"/>
      <c r="D26277" s="399"/>
      <c r="E26277" s="400"/>
      <c r="G26277" s="401"/>
      <c r="H26277" s="401"/>
      <c r="I26277" s="401"/>
      <c r="J26277" s="194"/>
      <c r="K26277" s="194"/>
      <c r="L26277" s="195"/>
      <c r="M26277" s="196"/>
      <c r="N26277" s="197"/>
      <c r="O26277" s="197"/>
      <c r="P26277" s="231"/>
    </row>
    <row r="26278" spans="2:16">
      <c r="B26278" s="351"/>
      <c r="C26278" s="435"/>
      <c r="D26278" s="399"/>
      <c r="E26278" s="400"/>
      <c r="G26278" s="401"/>
      <c r="H26278" s="401"/>
      <c r="I26278" s="401"/>
      <c r="J26278" s="194"/>
      <c r="K26278" s="194"/>
      <c r="L26278" s="195"/>
      <c r="M26278" s="196"/>
      <c r="N26278" s="197"/>
      <c r="O26278" s="197"/>
      <c r="P26278" s="231"/>
    </row>
    <row r="26279" spans="2:16">
      <c r="B26279" s="351"/>
      <c r="C26279" s="435"/>
      <c r="D26279" s="399"/>
      <c r="E26279" s="400"/>
      <c r="G26279" s="401"/>
      <c r="H26279" s="401"/>
      <c r="I26279" s="401"/>
      <c r="J26279" s="194"/>
      <c r="K26279" s="194"/>
      <c r="L26279" s="195"/>
      <c r="M26279" s="196"/>
      <c r="N26279" s="197"/>
      <c r="O26279" s="197"/>
      <c r="P26279" s="231"/>
    </row>
    <row r="26280" spans="2:16">
      <c r="B26280" s="351"/>
      <c r="C26280" s="435"/>
      <c r="D26280" s="399"/>
      <c r="E26280" s="400"/>
      <c r="G26280" s="401"/>
      <c r="H26280" s="401"/>
      <c r="I26280" s="401"/>
      <c r="J26280" s="194"/>
      <c r="K26280" s="194"/>
      <c r="L26280" s="195"/>
      <c r="M26280" s="196"/>
      <c r="N26280" s="197"/>
      <c r="O26280" s="197"/>
      <c r="P26280" s="231"/>
    </row>
    <row r="26281" spans="2:16">
      <c r="B26281" s="351"/>
      <c r="C26281" s="435"/>
      <c r="D26281" s="399"/>
      <c r="E26281" s="400"/>
      <c r="G26281" s="401"/>
      <c r="H26281" s="401"/>
      <c r="I26281" s="401"/>
      <c r="J26281" s="194"/>
      <c r="K26281" s="194"/>
      <c r="L26281" s="195"/>
      <c r="M26281" s="196"/>
      <c r="N26281" s="197"/>
      <c r="O26281" s="197"/>
      <c r="P26281" s="231"/>
    </row>
    <row r="26282" spans="2:16">
      <c r="B26282" s="351"/>
      <c r="C26282" s="435"/>
      <c r="D26282" s="399"/>
      <c r="E26282" s="400"/>
      <c r="G26282" s="401"/>
      <c r="H26282" s="401"/>
      <c r="I26282" s="401"/>
      <c r="J26282" s="194"/>
      <c r="K26282" s="194"/>
      <c r="L26282" s="195"/>
      <c r="M26282" s="196"/>
      <c r="N26282" s="197"/>
      <c r="O26282" s="197"/>
      <c r="P26282" s="231"/>
    </row>
    <row r="26283" spans="2:16">
      <c r="B26283" s="351"/>
      <c r="C26283" s="435"/>
      <c r="D26283" s="399"/>
      <c r="E26283" s="400"/>
      <c r="G26283" s="401"/>
      <c r="H26283" s="401"/>
      <c r="I26283" s="401"/>
      <c r="J26283" s="194"/>
      <c r="K26283" s="194"/>
      <c r="L26283" s="195"/>
      <c r="M26283" s="196"/>
      <c r="N26283" s="197"/>
      <c r="O26283" s="197"/>
      <c r="P26283" s="231"/>
    </row>
    <row r="26284" spans="2:16">
      <c r="B26284" s="351"/>
      <c r="C26284" s="435"/>
      <c r="D26284" s="399"/>
      <c r="E26284" s="400"/>
      <c r="G26284" s="401"/>
      <c r="H26284" s="401"/>
      <c r="I26284" s="401"/>
      <c r="J26284" s="194"/>
      <c r="K26284" s="194"/>
      <c r="L26284" s="195"/>
      <c r="M26284" s="196"/>
      <c r="N26284" s="197"/>
      <c r="O26284" s="197"/>
      <c r="P26284" s="231"/>
    </row>
    <row r="26285" spans="2:16">
      <c r="B26285" s="351"/>
      <c r="C26285" s="435"/>
      <c r="D26285" s="399"/>
      <c r="E26285" s="400"/>
      <c r="G26285" s="401"/>
      <c r="H26285" s="401"/>
      <c r="I26285" s="401"/>
      <c r="J26285" s="194"/>
      <c r="K26285" s="194"/>
      <c r="L26285" s="195"/>
      <c r="M26285" s="196"/>
      <c r="N26285" s="197"/>
      <c r="O26285" s="197"/>
      <c r="P26285" s="231"/>
    </row>
    <row r="26286" spans="2:16">
      <c r="B26286" s="351"/>
      <c r="C26286" s="435"/>
      <c r="D26286" s="399"/>
      <c r="E26286" s="400"/>
      <c r="G26286" s="401"/>
      <c r="H26286" s="401"/>
      <c r="I26286" s="401"/>
      <c r="J26286" s="194"/>
      <c r="K26286" s="194"/>
      <c r="L26286" s="195"/>
      <c r="M26286" s="196"/>
      <c r="N26286" s="197"/>
      <c r="O26286" s="197"/>
      <c r="P26286" s="231"/>
    </row>
    <row r="26287" spans="2:16">
      <c r="B26287" s="351"/>
      <c r="C26287" s="435"/>
      <c r="D26287" s="399"/>
      <c r="E26287" s="400"/>
      <c r="G26287" s="401"/>
      <c r="H26287" s="401"/>
      <c r="I26287" s="401"/>
      <c r="J26287" s="194"/>
      <c r="K26287" s="194"/>
      <c r="L26287" s="195"/>
      <c r="M26287" s="196"/>
      <c r="N26287" s="197"/>
      <c r="O26287" s="197"/>
      <c r="P26287" s="231"/>
    </row>
    <row r="26288" spans="2:16">
      <c r="B26288" s="351"/>
      <c r="C26288" s="435"/>
      <c r="D26288" s="399"/>
      <c r="E26288" s="400"/>
      <c r="G26288" s="401"/>
      <c r="H26288" s="401"/>
      <c r="I26288" s="401"/>
      <c r="J26288" s="194"/>
      <c r="K26288" s="194"/>
      <c r="L26288" s="195"/>
      <c r="M26288" s="196"/>
      <c r="N26288" s="197"/>
      <c r="O26288" s="197"/>
      <c r="P26288" s="231"/>
    </row>
    <row r="26289" spans="2:16">
      <c r="B26289" s="351"/>
      <c r="C26289" s="435"/>
      <c r="D26289" s="399"/>
      <c r="E26289" s="400"/>
      <c r="G26289" s="401"/>
      <c r="H26289" s="401"/>
      <c r="I26289" s="401"/>
      <c r="J26289" s="194"/>
      <c r="K26289" s="194"/>
      <c r="L26289" s="195"/>
      <c r="M26289" s="196"/>
      <c r="N26289" s="197"/>
      <c r="O26289" s="197"/>
      <c r="P26289" s="231"/>
    </row>
    <row r="26290" spans="2:16">
      <c r="B26290" s="351"/>
      <c r="C26290" s="435"/>
      <c r="D26290" s="399"/>
      <c r="E26290" s="400"/>
      <c r="G26290" s="401"/>
      <c r="H26290" s="401"/>
      <c r="I26290" s="401"/>
      <c r="J26290" s="194"/>
      <c r="K26290" s="194"/>
      <c r="L26290" s="195"/>
      <c r="M26290" s="196"/>
      <c r="N26290" s="197"/>
      <c r="O26290" s="197"/>
      <c r="P26290" s="231"/>
    </row>
    <row r="26291" spans="2:16">
      <c r="B26291" s="351"/>
      <c r="C26291" s="435"/>
      <c r="D26291" s="399"/>
      <c r="E26291" s="400"/>
      <c r="G26291" s="401"/>
      <c r="H26291" s="401"/>
      <c r="I26291" s="401"/>
      <c r="J26291" s="194"/>
      <c r="K26291" s="194"/>
      <c r="L26291" s="195"/>
      <c r="M26291" s="196"/>
      <c r="N26291" s="197"/>
      <c r="O26291" s="197"/>
      <c r="P26291" s="231"/>
    </row>
    <row r="26292" spans="2:16">
      <c r="B26292" s="351"/>
      <c r="C26292" s="435"/>
      <c r="D26292" s="399"/>
      <c r="E26292" s="400"/>
      <c r="G26292" s="401"/>
      <c r="H26292" s="401"/>
      <c r="I26292" s="401"/>
      <c r="J26292" s="194"/>
      <c r="K26292" s="194"/>
      <c r="L26292" s="195"/>
      <c r="M26292" s="196"/>
      <c r="N26292" s="197"/>
      <c r="O26292" s="197"/>
      <c r="P26292" s="231"/>
    </row>
    <row r="26293" spans="2:16">
      <c r="B26293" s="351"/>
      <c r="C26293" s="435"/>
      <c r="D26293" s="399"/>
      <c r="E26293" s="400"/>
      <c r="G26293" s="401"/>
      <c r="H26293" s="401"/>
      <c r="I26293" s="401"/>
      <c r="J26293" s="194"/>
      <c r="K26293" s="194"/>
      <c r="L26293" s="195"/>
      <c r="M26293" s="196"/>
      <c r="N26293" s="197"/>
      <c r="O26293" s="197"/>
      <c r="P26293" s="231"/>
    </row>
    <row r="26294" spans="2:16">
      <c r="B26294" s="351"/>
      <c r="C26294" s="435"/>
      <c r="D26294" s="399"/>
      <c r="E26294" s="400"/>
      <c r="G26294" s="401"/>
      <c r="H26294" s="401"/>
      <c r="I26294" s="401"/>
      <c r="J26294" s="194"/>
      <c r="K26294" s="194"/>
      <c r="L26294" s="195"/>
      <c r="M26294" s="196"/>
      <c r="N26294" s="197"/>
      <c r="O26294" s="197"/>
      <c r="P26294" s="231"/>
    </row>
    <row r="26295" spans="2:16">
      <c r="B26295" s="351"/>
      <c r="C26295" s="435"/>
      <c r="D26295" s="399"/>
      <c r="E26295" s="400"/>
      <c r="G26295" s="401"/>
      <c r="H26295" s="401"/>
      <c r="I26295" s="401"/>
      <c r="J26295" s="194"/>
      <c r="K26295" s="194"/>
      <c r="L26295" s="195"/>
      <c r="M26295" s="196"/>
      <c r="N26295" s="197"/>
      <c r="O26295" s="197"/>
      <c r="P26295" s="231"/>
    </row>
    <row r="26296" spans="2:16">
      <c r="B26296" s="351"/>
      <c r="C26296" s="435"/>
      <c r="D26296" s="399"/>
      <c r="E26296" s="400"/>
      <c r="G26296" s="401"/>
      <c r="H26296" s="401"/>
      <c r="I26296" s="401"/>
      <c r="J26296" s="194"/>
      <c r="K26296" s="194"/>
      <c r="L26296" s="195"/>
      <c r="M26296" s="196"/>
      <c r="N26296" s="197"/>
      <c r="O26296" s="197"/>
      <c r="P26296" s="231"/>
    </row>
    <row r="26297" spans="2:16">
      <c r="B26297" s="351"/>
      <c r="C26297" s="435"/>
      <c r="D26297" s="399"/>
      <c r="E26297" s="400"/>
      <c r="G26297" s="401"/>
      <c r="H26297" s="401"/>
      <c r="I26297" s="401"/>
      <c r="J26297" s="194"/>
      <c r="K26297" s="194"/>
      <c r="L26297" s="195"/>
      <c r="M26297" s="196"/>
      <c r="N26297" s="197"/>
      <c r="O26297" s="197"/>
      <c r="P26297" s="231"/>
    </row>
    <row r="26298" spans="2:16">
      <c r="B26298" s="351"/>
      <c r="C26298" s="435"/>
      <c r="D26298" s="399"/>
      <c r="E26298" s="400"/>
      <c r="G26298" s="401"/>
      <c r="H26298" s="401"/>
      <c r="I26298" s="401"/>
      <c r="J26298" s="194"/>
      <c r="K26298" s="194"/>
      <c r="L26298" s="195"/>
      <c r="M26298" s="196"/>
      <c r="N26298" s="197"/>
      <c r="O26298" s="197"/>
      <c r="P26298" s="231"/>
    </row>
    <row r="26299" spans="2:16">
      <c r="B26299" s="351"/>
      <c r="C26299" s="435"/>
      <c r="D26299" s="399"/>
      <c r="E26299" s="400"/>
      <c r="G26299" s="401"/>
      <c r="H26299" s="401"/>
      <c r="I26299" s="401"/>
      <c r="J26299" s="194"/>
      <c r="K26299" s="194"/>
      <c r="L26299" s="195"/>
      <c r="M26299" s="196"/>
      <c r="N26299" s="197"/>
      <c r="O26299" s="197"/>
      <c r="P26299" s="231"/>
    </row>
    <row r="26300" spans="2:16">
      <c r="B26300" s="351"/>
      <c r="C26300" s="435"/>
      <c r="D26300" s="399"/>
      <c r="E26300" s="400"/>
      <c r="G26300" s="401"/>
      <c r="H26300" s="401"/>
      <c r="I26300" s="401"/>
      <c r="J26300" s="194"/>
      <c r="K26300" s="194"/>
      <c r="L26300" s="195"/>
      <c r="M26300" s="196"/>
      <c r="N26300" s="197"/>
      <c r="O26300" s="197"/>
      <c r="P26300" s="231"/>
    </row>
    <row r="26301" spans="2:16">
      <c r="B26301" s="351"/>
      <c r="C26301" s="435"/>
      <c r="D26301" s="399"/>
      <c r="E26301" s="400"/>
      <c r="G26301" s="401"/>
      <c r="H26301" s="401"/>
      <c r="I26301" s="401"/>
      <c r="J26301" s="194"/>
      <c r="K26301" s="194"/>
      <c r="L26301" s="195"/>
      <c r="M26301" s="196"/>
      <c r="N26301" s="197"/>
      <c r="O26301" s="197"/>
      <c r="P26301" s="231"/>
    </row>
    <row r="26302" spans="2:16">
      <c r="B26302" s="351"/>
      <c r="C26302" s="435"/>
      <c r="D26302" s="399"/>
      <c r="E26302" s="400"/>
      <c r="G26302" s="401"/>
      <c r="H26302" s="401"/>
      <c r="I26302" s="401"/>
      <c r="J26302" s="194"/>
      <c r="K26302" s="194"/>
      <c r="L26302" s="195"/>
      <c r="M26302" s="196"/>
      <c r="N26302" s="197"/>
      <c r="O26302" s="197"/>
      <c r="P26302" s="231"/>
    </row>
    <row r="26303" spans="2:16">
      <c r="B26303" s="351"/>
      <c r="C26303" s="435"/>
      <c r="D26303" s="399"/>
      <c r="E26303" s="400"/>
      <c r="G26303" s="401"/>
      <c r="H26303" s="401"/>
      <c r="I26303" s="401"/>
      <c r="J26303" s="194"/>
      <c r="K26303" s="194"/>
      <c r="L26303" s="195"/>
      <c r="M26303" s="196"/>
      <c r="N26303" s="197"/>
      <c r="O26303" s="197"/>
      <c r="P26303" s="231"/>
    </row>
    <row r="26304" spans="2:16">
      <c r="B26304" s="351"/>
      <c r="C26304" s="435"/>
      <c r="D26304" s="399"/>
      <c r="E26304" s="400"/>
      <c r="G26304" s="401"/>
      <c r="H26304" s="401"/>
      <c r="I26304" s="401"/>
      <c r="J26304" s="194"/>
      <c r="K26304" s="194"/>
      <c r="L26304" s="195"/>
      <c r="M26304" s="196"/>
      <c r="N26304" s="197"/>
      <c r="O26304" s="197"/>
      <c r="P26304" s="231"/>
    </row>
    <row r="26305" spans="2:16">
      <c r="B26305" s="351"/>
      <c r="C26305" s="435"/>
      <c r="D26305" s="399"/>
      <c r="E26305" s="400"/>
      <c r="G26305" s="401"/>
      <c r="H26305" s="401"/>
      <c r="I26305" s="401"/>
      <c r="J26305" s="194"/>
      <c r="K26305" s="194"/>
      <c r="L26305" s="195"/>
      <c r="M26305" s="196"/>
      <c r="N26305" s="197"/>
      <c r="O26305" s="197"/>
      <c r="P26305" s="231"/>
    </row>
    <row r="26306" spans="2:16">
      <c r="B26306" s="351"/>
      <c r="C26306" s="435"/>
      <c r="D26306" s="399"/>
      <c r="E26306" s="400"/>
      <c r="G26306" s="401"/>
      <c r="H26306" s="401"/>
      <c r="I26306" s="401"/>
      <c r="J26306" s="194"/>
      <c r="K26306" s="194"/>
      <c r="L26306" s="195"/>
      <c r="M26306" s="196"/>
      <c r="N26306" s="197"/>
      <c r="O26306" s="197"/>
      <c r="P26306" s="231"/>
    </row>
    <row r="26307" spans="2:16">
      <c r="B26307" s="351"/>
      <c r="C26307" s="435"/>
      <c r="D26307" s="399"/>
      <c r="E26307" s="400"/>
      <c r="G26307" s="401"/>
      <c r="H26307" s="401"/>
      <c r="I26307" s="401"/>
      <c r="J26307" s="194"/>
      <c r="K26307" s="194"/>
      <c r="L26307" s="195"/>
      <c r="M26307" s="196"/>
      <c r="N26307" s="197"/>
      <c r="O26307" s="197"/>
      <c r="P26307" s="231"/>
    </row>
    <row r="26308" spans="2:16">
      <c r="B26308" s="351"/>
      <c r="C26308" s="435"/>
      <c r="D26308" s="399"/>
      <c r="E26308" s="400"/>
      <c r="G26308" s="401"/>
      <c r="H26308" s="401"/>
      <c r="I26308" s="401"/>
      <c r="J26308" s="194"/>
      <c r="K26308" s="194"/>
      <c r="L26308" s="195"/>
      <c r="M26308" s="196"/>
      <c r="N26308" s="197"/>
      <c r="O26308" s="197"/>
      <c r="P26308" s="231"/>
    </row>
    <row r="26309" spans="2:16">
      <c r="B26309" s="351"/>
      <c r="C26309" s="435"/>
      <c r="D26309" s="399"/>
      <c r="E26309" s="400"/>
      <c r="G26309" s="401"/>
      <c r="H26309" s="401"/>
      <c r="I26309" s="401"/>
      <c r="J26309" s="194"/>
      <c r="K26309" s="194"/>
      <c r="L26309" s="195"/>
      <c r="M26309" s="196"/>
      <c r="N26309" s="197"/>
      <c r="O26309" s="197"/>
      <c r="P26309" s="231"/>
    </row>
    <row r="26310" spans="2:16">
      <c r="B26310" s="351"/>
      <c r="C26310" s="435"/>
      <c r="D26310" s="399"/>
      <c r="E26310" s="400"/>
      <c r="G26310" s="401"/>
      <c r="H26310" s="401"/>
      <c r="I26310" s="401"/>
      <c r="J26310" s="194"/>
      <c r="K26310" s="194"/>
      <c r="L26310" s="195"/>
      <c r="M26310" s="196"/>
      <c r="N26310" s="197"/>
      <c r="O26310" s="197"/>
      <c r="P26310" s="231"/>
    </row>
    <row r="26311" spans="2:16">
      <c r="B26311" s="351"/>
      <c r="C26311" s="435"/>
      <c r="D26311" s="399"/>
      <c r="E26311" s="400"/>
      <c r="G26311" s="401"/>
      <c r="H26311" s="401"/>
      <c r="I26311" s="401"/>
      <c r="J26311" s="194"/>
      <c r="K26311" s="194"/>
      <c r="L26311" s="195"/>
      <c r="M26311" s="196"/>
      <c r="N26311" s="197"/>
      <c r="O26311" s="197"/>
      <c r="P26311" s="231"/>
    </row>
    <row r="26312" spans="2:16">
      <c r="B26312" s="351"/>
      <c r="C26312" s="435"/>
      <c r="D26312" s="399"/>
      <c r="E26312" s="400"/>
      <c r="G26312" s="401"/>
      <c r="H26312" s="401"/>
      <c r="I26312" s="401"/>
      <c r="J26312" s="194"/>
      <c r="K26312" s="194"/>
      <c r="L26312" s="195"/>
      <c r="M26312" s="196"/>
      <c r="N26312" s="197"/>
      <c r="O26312" s="197"/>
      <c r="P26312" s="231"/>
    </row>
    <row r="26313" spans="2:16">
      <c r="B26313" s="351"/>
      <c r="C26313" s="435"/>
      <c r="D26313" s="399"/>
      <c r="E26313" s="400"/>
      <c r="G26313" s="401"/>
      <c r="H26313" s="401"/>
      <c r="I26313" s="401"/>
      <c r="J26313" s="194"/>
      <c r="K26313" s="194"/>
      <c r="L26313" s="195"/>
      <c r="M26313" s="196"/>
      <c r="N26313" s="197"/>
      <c r="O26313" s="197"/>
      <c r="P26313" s="231"/>
    </row>
    <row r="26314" spans="2:16">
      <c r="B26314" s="351"/>
      <c r="C26314" s="435"/>
      <c r="D26314" s="399"/>
      <c r="E26314" s="400"/>
      <c r="G26314" s="401"/>
      <c r="H26314" s="401"/>
      <c r="I26314" s="401"/>
      <c r="J26314" s="194"/>
      <c r="K26314" s="194"/>
      <c r="L26314" s="195"/>
      <c r="M26314" s="196"/>
      <c r="N26314" s="197"/>
      <c r="O26314" s="197"/>
      <c r="P26314" s="231"/>
    </row>
    <row r="26315" spans="2:16">
      <c r="B26315" s="351"/>
      <c r="C26315" s="435"/>
      <c r="D26315" s="399"/>
      <c r="E26315" s="400"/>
      <c r="G26315" s="401"/>
      <c r="H26315" s="401"/>
      <c r="I26315" s="401"/>
      <c r="J26315" s="194"/>
      <c r="K26315" s="194"/>
      <c r="L26315" s="195"/>
      <c r="M26315" s="196"/>
      <c r="N26315" s="197"/>
      <c r="O26315" s="197"/>
      <c r="P26315" s="231"/>
    </row>
    <row r="26316" spans="2:16">
      <c r="B26316" s="351"/>
      <c r="C26316" s="435"/>
      <c r="D26316" s="399"/>
      <c r="E26316" s="400"/>
      <c r="G26316" s="401"/>
      <c r="H26316" s="401"/>
      <c r="I26316" s="401"/>
      <c r="J26316" s="194"/>
      <c r="K26316" s="194"/>
      <c r="L26316" s="195"/>
      <c r="M26316" s="196"/>
      <c r="N26316" s="197"/>
      <c r="O26316" s="197"/>
      <c r="P26316" s="231"/>
    </row>
    <row r="26317" spans="2:16">
      <c r="B26317" s="351"/>
      <c r="C26317" s="435"/>
      <c r="D26317" s="399"/>
      <c r="E26317" s="400"/>
      <c r="G26317" s="401"/>
      <c r="H26317" s="401"/>
      <c r="I26317" s="401"/>
      <c r="J26317" s="194"/>
      <c r="K26317" s="194"/>
      <c r="L26317" s="195"/>
      <c r="M26317" s="196"/>
      <c r="N26317" s="197"/>
      <c r="O26317" s="197"/>
      <c r="P26317" s="231"/>
    </row>
    <row r="26318" spans="2:16">
      <c r="B26318" s="351"/>
      <c r="C26318" s="435"/>
      <c r="D26318" s="399"/>
      <c r="E26318" s="400"/>
      <c r="G26318" s="401"/>
      <c r="H26318" s="401"/>
      <c r="I26318" s="401"/>
      <c r="J26318" s="194"/>
      <c r="K26318" s="194"/>
      <c r="L26318" s="195"/>
      <c r="M26318" s="196"/>
      <c r="N26318" s="197"/>
      <c r="O26318" s="197"/>
      <c r="P26318" s="231"/>
    </row>
    <row r="26319" spans="2:16">
      <c r="B26319" s="351"/>
      <c r="C26319" s="435"/>
      <c r="D26319" s="399"/>
      <c r="E26319" s="400"/>
      <c r="G26319" s="401"/>
      <c r="H26319" s="401"/>
      <c r="I26319" s="401"/>
      <c r="J26319" s="194"/>
      <c r="K26319" s="194"/>
      <c r="L26319" s="195"/>
      <c r="M26319" s="196"/>
      <c r="N26319" s="197"/>
      <c r="O26319" s="197"/>
      <c r="P26319" s="231"/>
    </row>
    <row r="26320" spans="2:16">
      <c r="B26320" s="351"/>
      <c r="C26320" s="435"/>
      <c r="D26320" s="399"/>
      <c r="E26320" s="400"/>
      <c r="G26320" s="401"/>
      <c r="H26320" s="401"/>
      <c r="I26320" s="401"/>
      <c r="J26320" s="194"/>
      <c r="K26320" s="194"/>
      <c r="L26320" s="195"/>
      <c r="M26320" s="196"/>
      <c r="N26320" s="197"/>
      <c r="O26320" s="197"/>
      <c r="P26320" s="231"/>
    </row>
    <row r="26321" spans="2:16">
      <c r="B26321" s="351"/>
      <c r="C26321" s="435"/>
      <c r="D26321" s="399"/>
      <c r="E26321" s="400"/>
      <c r="G26321" s="401"/>
      <c r="H26321" s="401"/>
      <c r="I26321" s="401"/>
      <c r="J26321" s="194"/>
      <c r="K26321" s="194"/>
      <c r="L26321" s="195"/>
      <c r="M26321" s="196"/>
      <c r="N26321" s="197"/>
      <c r="O26321" s="197"/>
      <c r="P26321" s="231"/>
    </row>
    <row r="26322" spans="2:16">
      <c r="B26322" s="351"/>
      <c r="C26322" s="435"/>
      <c r="D26322" s="399"/>
      <c r="E26322" s="400"/>
      <c r="G26322" s="401"/>
      <c r="H26322" s="401"/>
      <c r="I26322" s="401"/>
      <c r="J26322" s="194"/>
      <c r="K26322" s="194"/>
      <c r="L26322" s="195"/>
      <c r="M26322" s="196"/>
      <c r="N26322" s="197"/>
      <c r="O26322" s="197"/>
      <c r="P26322" s="231"/>
    </row>
    <row r="26323" spans="2:16">
      <c r="B26323" s="351"/>
      <c r="C26323" s="435"/>
      <c r="D26323" s="399"/>
      <c r="E26323" s="400"/>
      <c r="G26323" s="401"/>
      <c r="H26323" s="401"/>
      <c r="I26323" s="401"/>
      <c r="J26323" s="194"/>
      <c r="K26323" s="194"/>
      <c r="L26323" s="195"/>
      <c r="M26323" s="196"/>
      <c r="N26323" s="197"/>
      <c r="O26323" s="197"/>
      <c r="P26323" s="231"/>
    </row>
    <row r="26324" spans="2:16">
      <c r="B26324" s="351"/>
      <c r="C26324" s="435"/>
      <c r="D26324" s="399"/>
      <c r="E26324" s="400"/>
      <c r="G26324" s="401"/>
      <c r="H26324" s="401"/>
      <c r="I26324" s="401"/>
      <c r="J26324" s="194"/>
      <c r="K26324" s="194"/>
      <c r="L26324" s="195"/>
      <c r="M26324" s="196"/>
      <c r="N26324" s="197"/>
      <c r="O26324" s="197"/>
      <c r="P26324" s="231"/>
    </row>
    <row r="26325" spans="2:16">
      <c r="B26325" s="351"/>
      <c r="C26325" s="435"/>
      <c r="D26325" s="399"/>
      <c r="E26325" s="400"/>
      <c r="G26325" s="401"/>
      <c r="H26325" s="401"/>
      <c r="I26325" s="401"/>
      <c r="J26325" s="194"/>
      <c r="K26325" s="194"/>
      <c r="L26325" s="195"/>
      <c r="M26325" s="196"/>
      <c r="N26325" s="197"/>
      <c r="O26325" s="197"/>
      <c r="P26325" s="231"/>
    </row>
    <row r="26326" spans="2:16">
      <c r="B26326" s="351"/>
      <c r="C26326" s="435"/>
      <c r="D26326" s="399"/>
      <c r="E26326" s="400"/>
      <c r="G26326" s="401"/>
      <c r="H26326" s="401"/>
      <c r="I26326" s="401"/>
      <c r="J26326" s="194"/>
      <c r="K26326" s="194"/>
      <c r="L26326" s="195"/>
      <c r="M26326" s="196"/>
      <c r="N26326" s="197"/>
      <c r="O26326" s="197"/>
      <c r="P26326" s="231"/>
    </row>
    <row r="26327" spans="2:16">
      <c r="B26327" s="351"/>
      <c r="C26327" s="435"/>
      <c r="D26327" s="399"/>
      <c r="E26327" s="400"/>
      <c r="G26327" s="401"/>
      <c r="H26327" s="401"/>
      <c r="I26327" s="401"/>
      <c r="J26327" s="194"/>
      <c r="K26327" s="194"/>
      <c r="L26327" s="195"/>
      <c r="M26327" s="196"/>
      <c r="N26327" s="197"/>
      <c r="O26327" s="197"/>
      <c r="P26327" s="231"/>
    </row>
    <row r="26328" spans="2:16">
      <c r="B26328" s="351"/>
      <c r="C26328" s="435"/>
      <c r="D26328" s="399"/>
      <c r="E26328" s="400"/>
      <c r="G26328" s="401"/>
      <c r="H26328" s="401"/>
      <c r="I26328" s="401"/>
      <c r="J26328" s="194"/>
      <c r="K26328" s="194"/>
      <c r="L26328" s="195"/>
      <c r="M26328" s="196"/>
      <c r="N26328" s="197"/>
      <c r="O26328" s="197"/>
      <c r="P26328" s="231"/>
    </row>
    <row r="26329" spans="2:16">
      <c r="B26329" s="402"/>
      <c r="C26329" s="436"/>
      <c r="D26329" s="404"/>
      <c r="E26329" s="405"/>
      <c r="G26329" s="406"/>
      <c r="H26329" s="406"/>
      <c r="I26329" s="406"/>
      <c r="J26329" s="194"/>
      <c r="K26329" s="194"/>
      <c r="L26329" s="195"/>
      <c r="M26329" s="196"/>
      <c r="N26329" s="197"/>
      <c r="O26329" s="197"/>
      <c r="P26329" s="221"/>
    </row>
    <row r="26330" spans="2:16">
      <c r="B26330" s="351"/>
      <c r="C26330" s="436"/>
      <c r="D26330" s="399"/>
      <c r="E26330" s="400"/>
      <c r="G26330" s="401"/>
      <c r="H26330" s="401"/>
      <c r="I26330" s="401"/>
      <c r="J26330" s="194"/>
      <c r="K26330" s="194"/>
      <c r="L26330" s="195"/>
      <c r="M26330" s="196"/>
      <c r="N26330" s="197"/>
      <c r="O26330" s="197"/>
      <c r="P26330" s="231"/>
    </row>
    <row r="26331" spans="2:16">
      <c r="B26331" s="351"/>
      <c r="C26331" s="436"/>
      <c r="D26331" s="399"/>
      <c r="E26331" s="400"/>
      <c r="G26331" s="401"/>
      <c r="H26331" s="401"/>
      <c r="I26331" s="401"/>
      <c r="J26331" s="194"/>
      <c r="K26331" s="194"/>
      <c r="L26331" s="195"/>
      <c r="M26331" s="196"/>
      <c r="N26331" s="197"/>
      <c r="O26331" s="197"/>
      <c r="P26331" s="231"/>
    </row>
    <row r="26332" spans="2:16">
      <c r="B26332" s="351"/>
      <c r="C26332" s="436"/>
      <c r="D26332" s="399"/>
      <c r="E26332" s="400"/>
      <c r="G26332" s="401"/>
      <c r="H26332" s="401"/>
      <c r="I26332" s="401"/>
      <c r="J26332" s="194"/>
      <c r="K26332" s="194"/>
      <c r="L26332" s="195"/>
      <c r="M26332" s="196"/>
      <c r="N26332" s="197"/>
      <c r="O26332" s="197"/>
      <c r="P26332" s="231"/>
    </row>
    <row r="26333" spans="2:16">
      <c r="B26333" s="351"/>
      <c r="C26333" s="436"/>
      <c r="D26333" s="399"/>
      <c r="E26333" s="400"/>
      <c r="G26333" s="401"/>
      <c r="H26333" s="401"/>
      <c r="I26333" s="401"/>
      <c r="J26333" s="194"/>
      <c r="K26333" s="194"/>
      <c r="L26333" s="195"/>
      <c r="M26333" s="196"/>
      <c r="N26333" s="197"/>
      <c r="O26333" s="197"/>
      <c r="P26333" s="231"/>
    </row>
    <row r="26334" spans="2:16">
      <c r="B26334" s="351"/>
      <c r="C26334" s="436"/>
      <c r="D26334" s="399"/>
      <c r="E26334" s="400"/>
      <c r="G26334" s="401"/>
      <c r="H26334" s="401"/>
      <c r="I26334" s="401"/>
      <c r="J26334" s="194"/>
      <c r="K26334" s="194"/>
      <c r="L26334" s="195"/>
      <c r="M26334" s="196"/>
      <c r="N26334" s="197"/>
      <c r="O26334" s="197"/>
      <c r="P26334" s="231"/>
    </row>
    <row r="26335" spans="2:16">
      <c r="B26335" s="351"/>
      <c r="C26335" s="436"/>
      <c r="D26335" s="399"/>
      <c r="E26335" s="400"/>
      <c r="G26335" s="401"/>
      <c r="H26335" s="401"/>
      <c r="I26335" s="401"/>
      <c r="J26335" s="194"/>
      <c r="K26335" s="194"/>
      <c r="L26335" s="195"/>
      <c r="M26335" s="196"/>
      <c r="N26335" s="197"/>
      <c r="O26335" s="197"/>
      <c r="P26335" s="231"/>
    </row>
    <row r="26336" spans="2:16">
      <c r="B26336" s="351"/>
      <c r="C26336" s="436"/>
      <c r="D26336" s="399"/>
      <c r="E26336" s="400"/>
      <c r="G26336" s="401"/>
      <c r="H26336" s="401"/>
      <c r="I26336" s="401"/>
      <c r="J26336" s="194"/>
      <c r="K26336" s="194"/>
      <c r="L26336" s="195"/>
      <c r="M26336" s="196"/>
      <c r="N26336" s="197"/>
      <c r="O26336" s="197"/>
      <c r="P26336" s="231"/>
    </row>
    <row r="26337" spans="2:16">
      <c r="B26337" s="351"/>
      <c r="C26337" s="436"/>
      <c r="D26337" s="399"/>
      <c r="E26337" s="400"/>
      <c r="G26337" s="401"/>
      <c r="H26337" s="401"/>
      <c r="I26337" s="401"/>
      <c r="J26337" s="194"/>
      <c r="K26337" s="194"/>
      <c r="L26337" s="195"/>
      <c r="M26337" s="196"/>
      <c r="N26337" s="197"/>
      <c r="O26337" s="197"/>
      <c r="P26337" s="231"/>
    </row>
    <row r="26338" spans="2:16">
      <c r="B26338" s="351"/>
      <c r="C26338" s="436"/>
      <c r="D26338" s="399"/>
      <c r="E26338" s="400"/>
      <c r="G26338" s="401"/>
      <c r="H26338" s="401"/>
      <c r="I26338" s="401"/>
      <c r="J26338" s="194"/>
      <c r="K26338" s="194"/>
      <c r="L26338" s="195"/>
      <c r="M26338" s="196"/>
      <c r="N26338" s="197"/>
      <c r="O26338" s="197"/>
      <c r="P26338" s="231"/>
    </row>
    <row r="26339" spans="2:16">
      <c r="B26339" s="351"/>
      <c r="C26339" s="436"/>
      <c r="D26339" s="399"/>
      <c r="E26339" s="400"/>
      <c r="G26339" s="401"/>
      <c r="H26339" s="401"/>
      <c r="I26339" s="401"/>
      <c r="J26339" s="194"/>
      <c r="K26339" s="194"/>
      <c r="L26339" s="195"/>
      <c r="M26339" s="196"/>
      <c r="N26339" s="197"/>
      <c r="O26339" s="197"/>
      <c r="P26339" s="231"/>
    </row>
    <row r="26340" spans="2:16">
      <c r="B26340" s="351"/>
      <c r="C26340" s="436"/>
      <c r="D26340" s="399"/>
      <c r="E26340" s="400"/>
      <c r="G26340" s="401"/>
      <c r="H26340" s="401"/>
      <c r="I26340" s="401"/>
      <c r="J26340" s="194"/>
      <c r="K26340" s="194"/>
      <c r="L26340" s="195"/>
      <c r="M26340" s="196"/>
      <c r="N26340" s="197"/>
      <c r="O26340" s="197"/>
      <c r="P26340" s="231"/>
    </row>
    <row r="26341" spans="2:16">
      <c r="B26341" s="351"/>
      <c r="C26341" s="436"/>
      <c r="D26341" s="399"/>
      <c r="E26341" s="400"/>
      <c r="G26341" s="401"/>
      <c r="H26341" s="401"/>
      <c r="I26341" s="401"/>
      <c r="J26341" s="194"/>
      <c r="K26341" s="194"/>
      <c r="L26341" s="195"/>
      <c r="M26341" s="196"/>
      <c r="N26341" s="197"/>
      <c r="O26341" s="197"/>
      <c r="P26341" s="231"/>
    </row>
    <row r="26342" spans="2:16">
      <c r="B26342" s="351"/>
      <c r="C26342" s="436"/>
      <c r="D26342" s="399"/>
      <c r="E26342" s="400"/>
      <c r="G26342" s="401"/>
      <c r="H26342" s="401"/>
      <c r="I26342" s="401"/>
      <c r="J26342" s="194"/>
      <c r="K26342" s="194"/>
      <c r="L26342" s="195"/>
      <c r="M26342" s="196"/>
      <c r="N26342" s="197"/>
      <c r="O26342" s="197"/>
      <c r="P26342" s="231"/>
    </row>
    <row r="26343" spans="2:16">
      <c r="B26343" s="351"/>
      <c r="C26343" s="436"/>
      <c r="D26343" s="399"/>
      <c r="E26343" s="400"/>
      <c r="G26343" s="401"/>
      <c r="H26343" s="401"/>
      <c r="I26343" s="401"/>
      <c r="J26343" s="194"/>
      <c r="K26343" s="194"/>
      <c r="L26343" s="195"/>
      <c r="M26343" s="196"/>
      <c r="N26343" s="197"/>
      <c r="O26343" s="197"/>
      <c r="P26343" s="231"/>
    </row>
    <row r="26344" spans="2:16">
      <c r="B26344" s="351"/>
      <c r="C26344" s="436"/>
      <c r="D26344" s="399"/>
      <c r="E26344" s="400"/>
      <c r="G26344" s="401"/>
      <c r="H26344" s="401"/>
      <c r="I26344" s="401"/>
      <c r="J26344" s="194"/>
      <c r="K26344" s="194"/>
      <c r="L26344" s="195"/>
      <c r="M26344" s="196"/>
      <c r="N26344" s="197"/>
      <c r="O26344" s="197"/>
      <c r="P26344" s="231"/>
    </row>
    <row r="26345" spans="2:16">
      <c r="B26345" s="351"/>
      <c r="C26345" s="436"/>
      <c r="D26345" s="399"/>
      <c r="E26345" s="400"/>
      <c r="G26345" s="401"/>
      <c r="H26345" s="401"/>
      <c r="I26345" s="401"/>
      <c r="J26345" s="194"/>
      <c r="K26345" s="194"/>
      <c r="L26345" s="195"/>
      <c r="M26345" s="196"/>
      <c r="N26345" s="197"/>
      <c r="O26345" s="197"/>
      <c r="P26345" s="231"/>
    </row>
    <row r="26346" spans="2:16">
      <c r="B26346" s="351"/>
      <c r="C26346" s="436"/>
      <c r="D26346" s="399"/>
      <c r="E26346" s="400"/>
      <c r="G26346" s="401"/>
      <c r="H26346" s="401"/>
      <c r="I26346" s="401"/>
      <c r="J26346" s="194"/>
      <c r="K26346" s="194"/>
      <c r="L26346" s="195"/>
      <c r="M26346" s="196"/>
      <c r="N26346" s="197"/>
      <c r="O26346" s="197"/>
      <c r="P26346" s="231"/>
    </row>
    <row r="26347" spans="2:16">
      <c r="B26347" s="351"/>
      <c r="C26347" s="436"/>
      <c r="D26347" s="399"/>
      <c r="E26347" s="400"/>
      <c r="G26347" s="401"/>
      <c r="H26347" s="401"/>
      <c r="I26347" s="401"/>
      <c r="J26347" s="194"/>
      <c r="K26347" s="194"/>
      <c r="L26347" s="195"/>
      <c r="M26347" s="196"/>
      <c r="N26347" s="197"/>
      <c r="O26347" s="197"/>
      <c r="P26347" s="231"/>
    </row>
    <row r="26348" spans="2:16">
      <c r="B26348" s="351"/>
      <c r="C26348" s="436"/>
      <c r="D26348" s="399"/>
      <c r="E26348" s="400"/>
      <c r="G26348" s="401"/>
      <c r="H26348" s="401"/>
      <c r="I26348" s="401"/>
      <c r="J26348" s="194"/>
      <c r="K26348" s="194"/>
      <c r="L26348" s="195"/>
      <c r="M26348" s="196"/>
      <c r="N26348" s="197"/>
      <c r="O26348" s="197"/>
      <c r="P26348" s="231"/>
    </row>
    <row r="26349" spans="2:16">
      <c r="B26349" s="351"/>
      <c r="C26349" s="436"/>
      <c r="D26349" s="399"/>
      <c r="E26349" s="400"/>
      <c r="G26349" s="401"/>
      <c r="H26349" s="401"/>
      <c r="I26349" s="401"/>
      <c r="J26349" s="194"/>
      <c r="K26349" s="194"/>
      <c r="L26349" s="195"/>
      <c r="M26349" s="196"/>
      <c r="N26349" s="197"/>
      <c r="O26349" s="197"/>
      <c r="P26349" s="231"/>
    </row>
    <row r="26350" spans="2:16">
      <c r="B26350" s="351"/>
      <c r="C26350" s="435"/>
      <c r="D26350" s="399"/>
      <c r="E26350" s="400"/>
      <c r="G26350" s="401"/>
      <c r="H26350" s="401"/>
      <c r="I26350" s="401"/>
      <c r="J26350" s="194"/>
      <c r="K26350" s="194"/>
      <c r="L26350" s="195"/>
      <c r="M26350" s="196"/>
      <c r="N26350" s="197"/>
      <c r="O26350" s="197"/>
      <c r="P26350" s="231"/>
    </row>
    <row r="26351" spans="2:16">
      <c r="B26351" s="351"/>
      <c r="C26351" s="435"/>
      <c r="D26351" s="399"/>
      <c r="E26351" s="400"/>
      <c r="G26351" s="401"/>
      <c r="H26351" s="401"/>
      <c r="I26351" s="401"/>
      <c r="J26351" s="194"/>
      <c r="K26351" s="194"/>
      <c r="L26351" s="195"/>
      <c r="M26351" s="196"/>
      <c r="N26351" s="197"/>
      <c r="O26351" s="197"/>
      <c r="P26351" s="231"/>
    </row>
    <row r="26352" spans="2:16">
      <c r="B26352" s="351"/>
      <c r="C26352" s="435"/>
      <c r="D26352" s="399"/>
      <c r="E26352" s="400"/>
      <c r="G26352" s="401"/>
      <c r="H26352" s="401"/>
      <c r="I26352" s="401"/>
      <c r="J26352" s="194"/>
      <c r="K26352" s="194"/>
      <c r="L26352" s="195"/>
      <c r="M26352" s="196"/>
      <c r="N26352" s="197"/>
      <c r="O26352" s="197"/>
      <c r="P26352" s="231"/>
    </row>
    <row r="26353" spans="2:16">
      <c r="B26353" s="351"/>
      <c r="C26353" s="435"/>
      <c r="D26353" s="399"/>
      <c r="E26353" s="400"/>
      <c r="G26353" s="401"/>
      <c r="H26353" s="401"/>
      <c r="I26353" s="401"/>
      <c r="J26353" s="194"/>
      <c r="K26353" s="194"/>
      <c r="L26353" s="195"/>
      <c r="M26353" s="196"/>
      <c r="N26353" s="197"/>
      <c r="O26353" s="197"/>
      <c r="P26353" s="231"/>
    </row>
    <row r="26354" spans="2:16">
      <c r="B26354" s="351"/>
      <c r="C26354" s="435"/>
      <c r="D26354" s="399"/>
      <c r="E26354" s="400"/>
      <c r="G26354" s="401"/>
      <c r="H26354" s="401"/>
      <c r="I26354" s="401"/>
      <c r="J26354" s="194"/>
      <c r="K26354" s="194"/>
      <c r="L26354" s="195"/>
      <c r="M26354" s="196"/>
      <c r="N26354" s="197"/>
      <c r="O26354" s="197"/>
      <c r="P26354" s="231"/>
    </row>
    <row r="26355" spans="2:16">
      <c r="B26355" s="351"/>
      <c r="C26355" s="435"/>
      <c r="D26355" s="399"/>
      <c r="E26355" s="400"/>
      <c r="G26355" s="401"/>
      <c r="H26355" s="401"/>
      <c r="I26355" s="401"/>
      <c r="J26355" s="194"/>
      <c r="K26355" s="194"/>
      <c r="L26355" s="195"/>
      <c r="M26355" s="196"/>
      <c r="N26355" s="197"/>
      <c r="O26355" s="197"/>
      <c r="P26355" s="231"/>
    </row>
    <row r="26356" spans="2:16">
      <c r="B26356" s="351"/>
      <c r="C26356" s="435"/>
      <c r="D26356" s="399"/>
      <c r="E26356" s="400"/>
      <c r="G26356" s="401"/>
      <c r="H26356" s="401"/>
      <c r="I26356" s="401"/>
      <c r="J26356" s="194"/>
      <c r="K26356" s="194"/>
      <c r="L26356" s="195"/>
      <c r="M26356" s="196"/>
      <c r="N26356" s="197"/>
      <c r="O26356" s="197"/>
      <c r="P26356" s="231"/>
    </row>
    <row r="26357" spans="2:16">
      <c r="B26357" s="351"/>
      <c r="C26357" s="435"/>
      <c r="D26357" s="399"/>
      <c r="E26357" s="400"/>
      <c r="G26357" s="401"/>
      <c r="H26357" s="401"/>
      <c r="I26357" s="401"/>
      <c r="J26357" s="194"/>
      <c r="K26357" s="194"/>
      <c r="L26357" s="195"/>
      <c r="M26357" s="196"/>
      <c r="N26357" s="197"/>
      <c r="O26357" s="197"/>
      <c r="P26357" s="231"/>
    </row>
    <row r="26358" spans="2:16">
      <c r="B26358" s="351"/>
      <c r="C26358" s="435"/>
      <c r="D26358" s="399"/>
      <c r="E26358" s="400"/>
      <c r="G26358" s="401"/>
      <c r="H26358" s="401"/>
      <c r="I26358" s="401"/>
      <c r="J26358" s="194"/>
      <c r="K26358" s="194"/>
      <c r="L26358" s="195"/>
      <c r="M26358" s="196"/>
      <c r="N26358" s="197"/>
      <c r="O26358" s="197"/>
      <c r="P26358" s="231"/>
    </row>
    <row r="26359" spans="2:16">
      <c r="B26359" s="351"/>
      <c r="C26359" s="435"/>
      <c r="D26359" s="399"/>
      <c r="E26359" s="400"/>
      <c r="G26359" s="401"/>
      <c r="H26359" s="401"/>
      <c r="I26359" s="401"/>
      <c r="J26359" s="194"/>
      <c r="K26359" s="194"/>
      <c r="L26359" s="195"/>
      <c r="M26359" s="196"/>
      <c r="N26359" s="197"/>
      <c r="O26359" s="197"/>
      <c r="P26359" s="231"/>
    </row>
    <row r="26360" spans="2:16">
      <c r="B26360" s="351"/>
      <c r="C26360" s="435"/>
      <c r="D26360" s="399"/>
      <c r="E26360" s="400"/>
      <c r="G26360" s="401"/>
      <c r="H26360" s="401"/>
      <c r="I26360" s="401"/>
      <c r="J26360" s="194"/>
      <c r="K26360" s="194"/>
      <c r="L26360" s="195"/>
      <c r="M26360" s="196"/>
      <c r="N26360" s="197"/>
      <c r="O26360" s="197"/>
      <c r="P26360" s="231"/>
    </row>
    <row r="26361" spans="2:16">
      <c r="B26361" s="351"/>
      <c r="C26361" s="435"/>
      <c r="D26361" s="399"/>
      <c r="E26361" s="400"/>
      <c r="G26361" s="401"/>
      <c r="H26361" s="401"/>
      <c r="I26361" s="401"/>
      <c r="J26361" s="194"/>
      <c r="K26361" s="194"/>
      <c r="L26361" s="195"/>
      <c r="M26361" s="196"/>
      <c r="N26361" s="197"/>
      <c r="O26361" s="197"/>
      <c r="P26361" s="231"/>
    </row>
    <row r="26362" spans="2:16">
      <c r="B26362" s="351"/>
      <c r="C26362" s="435"/>
      <c r="D26362" s="399"/>
      <c r="E26362" s="400"/>
      <c r="G26362" s="401"/>
      <c r="H26362" s="401"/>
      <c r="I26362" s="401"/>
      <c r="J26362" s="194"/>
      <c r="K26362" s="194"/>
      <c r="L26362" s="195"/>
      <c r="M26362" s="196"/>
      <c r="N26362" s="197"/>
      <c r="O26362" s="197"/>
      <c r="P26362" s="231"/>
    </row>
    <row r="26363" spans="2:16">
      <c r="B26363" s="351"/>
      <c r="C26363" s="435"/>
      <c r="D26363" s="399"/>
      <c r="E26363" s="400"/>
      <c r="G26363" s="401"/>
      <c r="H26363" s="401"/>
      <c r="I26363" s="401"/>
      <c r="J26363" s="194"/>
      <c r="K26363" s="194"/>
      <c r="L26363" s="195"/>
      <c r="M26363" s="196"/>
      <c r="N26363" s="197"/>
      <c r="O26363" s="197"/>
      <c r="P26363" s="231"/>
    </row>
    <row r="26364" spans="2:16">
      <c r="B26364" s="351"/>
      <c r="C26364" s="435"/>
      <c r="D26364" s="399"/>
      <c r="E26364" s="400"/>
      <c r="G26364" s="401"/>
      <c r="H26364" s="401"/>
      <c r="I26364" s="401"/>
      <c r="J26364" s="194"/>
      <c r="K26364" s="194"/>
      <c r="L26364" s="195"/>
      <c r="M26364" s="196"/>
      <c r="N26364" s="197"/>
      <c r="O26364" s="197"/>
      <c r="P26364" s="231"/>
    </row>
    <row r="26365" spans="2:16">
      <c r="B26365" s="351"/>
      <c r="C26365" s="435"/>
      <c r="D26365" s="399"/>
      <c r="E26365" s="400"/>
      <c r="G26365" s="401"/>
      <c r="H26365" s="401"/>
      <c r="I26365" s="401"/>
      <c r="J26365" s="194"/>
      <c r="K26365" s="194"/>
      <c r="L26365" s="195"/>
      <c r="M26365" s="196"/>
      <c r="N26365" s="197"/>
      <c r="O26365" s="197"/>
      <c r="P26365" s="231"/>
    </row>
    <row r="26366" spans="2:16">
      <c r="B26366" s="351"/>
      <c r="C26366" s="435"/>
      <c r="D26366" s="399"/>
      <c r="E26366" s="400"/>
      <c r="G26366" s="401"/>
      <c r="H26366" s="401"/>
      <c r="I26366" s="401"/>
      <c r="J26366" s="194"/>
      <c r="K26366" s="194"/>
      <c r="L26366" s="195"/>
      <c r="M26366" s="196"/>
      <c r="N26366" s="197"/>
      <c r="O26366" s="197"/>
      <c r="P26366" s="231"/>
    </row>
    <row r="26367" spans="2:16">
      <c r="B26367" s="351"/>
      <c r="C26367" s="435"/>
      <c r="D26367" s="399"/>
      <c r="E26367" s="400"/>
      <c r="G26367" s="401"/>
      <c r="H26367" s="401"/>
      <c r="I26367" s="401"/>
      <c r="J26367" s="194"/>
      <c r="K26367" s="194"/>
      <c r="L26367" s="195"/>
      <c r="M26367" s="196"/>
      <c r="N26367" s="197"/>
      <c r="O26367" s="197"/>
      <c r="P26367" s="231"/>
    </row>
    <row r="26368" spans="2:16">
      <c r="B26368" s="351"/>
      <c r="C26368" s="435"/>
      <c r="D26368" s="399"/>
      <c r="E26368" s="400"/>
      <c r="G26368" s="401"/>
      <c r="H26368" s="401"/>
      <c r="I26368" s="401"/>
      <c r="J26368" s="194"/>
      <c r="K26368" s="194"/>
      <c r="L26368" s="195"/>
      <c r="M26368" s="196"/>
      <c r="N26368" s="197"/>
      <c r="O26368" s="197"/>
      <c r="P26368" s="231"/>
    </row>
    <row r="26369" spans="2:16">
      <c r="B26369" s="351"/>
      <c r="C26369" s="435"/>
      <c r="D26369" s="399"/>
      <c r="E26369" s="400"/>
      <c r="G26369" s="401"/>
      <c r="H26369" s="401"/>
      <c r="I26369" s="401"/>
      <c r="J26369" s="194"/>
      <c r="K26369" s="194"/>
      <c r="L26369" s="195"/>
      <c r="M26369" s="196"/>
      <c r="N26369" s="197"/>
      <c r="O26369" s="197"/>
      <c r="P26369" s="231"/>
    </row>
    <row r="26370" spans="2:16">
      <c r="B26370" s="351"/>
      <c r="C26370" s="435"/>
      <c r="D26370" s="399"/>
      <c r="E26370" s="400"/>
      <c r="G26370" s="401"/>
      <c r="H26370" s="401"/>
      <c r="I26370" s="401"/>
      <c r="J26370" s="194"/>
      <c r="K26370" s="194"/>
      <c r="L26370" s="195"/>
      <c r="M26370" s="196"/>
      <c r="N26370" s="197"/>
      <c r="O26370" s="197"/>
      <c r="P26370" s="231"/>
    </row>
    <row r="26371" spans="2:16">
      <c r="B26371" s="351"/>
      <c r="C26371" s="435"/>
      <c r="D26371" s="399"/>
      <c r="E26371" s="400"/>
      <c r="G26371" s="401"/>
      <c r="H26371" s="401"/>
      <c r="I26371" s="401"/>
      <c r="J26371" s="194"/>
      <c r="K26371" s="194"/>
      <c r="L26371" s="195"/>
      <c r="M26371" s="196"/>
      <c r="N26371" s="197"/>
      <c r="O26371" s="197"/>
      <c r="P26371" s="231"/>
    </row>
    <row r="26372" spans="2:16">
      <c r="B26372" s="351"/>
      <c r="C26372" s="435"/>
      <c r="D26372" s="399"/>
      <c r="E26372" s="400"/>
      <c r="G26372" s="401"/>
      <c r="H26372" s="401"/>
      <c r="I26372" s="401"/>
      <c r="J26372" s="194"/>
      <c r="K26372" s="194"/>
      <c r="L26372" s="195"/>
      <c r="M26372" s="196"/>
      <c r="N26372" s="197"/>
      <c r="O26372" s="197"/>
      <c r="P26372" s="231"/>
    </row>
    <row r="26373" spans="2:16">
      <c r="B26373" s="351"/>
      <c r="C26373" s="435"/>
      <c r="D26373" s="399"/>
      <c r="E26373" s="400"/>
      <c r="G26373" s="401"/>
      <c r="H26373" s="401"/>
      <c r="I26373" s="401"/>
      <c r="J26373" s="194"/>
      <c r="K26373" s="194"/>
      <c r="L26373" s="195"/>
      <c r="M26373" s="196"/>
      <c r="N26373" s="197"/>
      <c r="O26373" s="197"/>
      <c r="P26373" s="231"/>
    </row>
    <row r="26374" spans="2:16">
      <c r="B26374" s="351"/>
      <c r="C26374" s="435"/>
      <c r="D26374" s="399"/>
      <c r="E26374" s="400"/>
      <c r="G26374" s="401"/>
      <c r="H26374" s="401"/>
      <c r="I26374" s="401"/>
      <c r="J26374" s="194"/>
      <c r="K26374" s="194"/>
      <c r="L26374" s="195"/>
      <c r="M26374" s="196"/>
      <c r="N26374" s="197"/>
      <c r="O26374" s="197"/>
      <c r="P26374" s="231"/>
    </row>
    <row r="26375" spans="2:16">
      <c r="B26375" s="351"/>
      <c r="C26375" s="435"/>
      <c r="D26375" s="399"/>
      <c r="E26375" s="400"/>
      <c r="G26375" s="401"/>
      <c r="H26375" s="401"/>
      <c r="I26375" s="401"/>
      <c r="J26375" s="194"/>
      <c r="K26375" s="194"/>
      <c r="L26375" s="195"/>
      <c r="M26375" s="196"/>
      <c r="N26375" s="197"/>
      <c r="O26375" s="197"/>
      <c r="P26375" s="231"/>
    </row>
    <row r="26376" spans="2:16">
      <c r="B26376" s="351"/>
      <c r="C26376" s="435"/>
      <c r="D26376" s="399"/>
      <c r="E26376" s="400"/>
      <c r="G26376" s="401"/>
      <c r="H26376" s="401"/>
      <c r="I26376" s="401"/>
      <c r="J26376" s="194"/>
      <c r="K26376" s="194"/>
      <c r="L26376" s="195"/>
      <c r="M26376" s="196"/>
      <c r="N26376" s="197"/>
      <c r="O26376" s="197"/>
      <c r="P26376" s="231"/>
    </row>
    <row r="26377" spans="2:16">
      <c r="B26377" s="351"/>
      <c r="C26377" s="435"/>
      <c r="D26377" s="399"/>
      <c r="E26377" s="400"/>
      <c r="G26377" s="401"/>
      <c r="H26377" s="401"/>
      <c r="I26377" s="401"/>
      <c r="J26377" s="194"/>
      <c r="K26377" s="194"/>
      <c r="L26377" s="195"/>
      <c r="M26377" s="196"/>
      <c r="N26377" s="197"/>
      <c r="O26377" s="197"/>
      <c r="P26377" s="231"/>
    </row>
    <row r="26378" spans="2:16">
      <c r="B26378" s="351"/>
      <c r="C26378" s="435"/>
      <c r="D26378" s="399"/>
      <c r="E26378" s="400"/>
      <c r="G26378" s="401"/>
      <c r="H26378" s="401"/>
      <c r="I26378" s="401"/>
      <c r="J26378" s="194"/>
      <c r="K26378" s="194"/>
      <c r="L26378" s="195"/>
      <c r="M26378" s="196"/>
      <c r="N26378" s="197"/>
      <c r="O26378" s="197"/>
      <c r="P26378" s="231"/>
    </row>
    <row r="26379" spans="2:16">
      <c r="B26379" s="351"/>
      <c r="C26379" s="435"/>
      <c r="D26379" s="399"/>
      <c r="E26379" s="400"/>
      <c r="G26379" s="401"/>
      <c r="H26379" s="401"/>
      <c r="I26379" s="401"/>
      <c r="J26379" s="194"/>
      <c r="K26379" s="194"/>
      <c r="L26379" s="195"/>
      <c r="M26379" s="196"/>
      <c r="N26379" s="197"/>
      <c r="O26379" s="197"/>
      <c r="P26379" s="231"/>
    </row>
    <row r="26380" spans="2:16">
      <c r="B26380" s="351"/>
      <c r="C26380" s="435"/>
      <c r="D26380" s="399"/>
      <c r="E26380" s="400"/>
      <c r="G26380" s="401"/>
      <c r="H26380" s="401"/>
      <c r="I26380" s="401"/>
      <c r="J26380" s="194"/>
      <c r="K26380" s="194"/>
      <c r="L26380" s="195"/>
      <c r="M26380" s="196"/>
      <c r="N26380" s="197"/>
      <c r="O26380" s="197"/>
      <c r="P26380" s="231"/>
    </row>
    <row r="26381" spans="2:16">
      <c r="B26381" s="351"/>
      <c r="C26381" s="435"/>
      <c r="D26381" s="399"/>
      <c r="E26381" s="400"/>
      <c r="G26381" s="401"/>
      <c r="H26381" s="401"/>
      <c r="I26381" s="401"/>
      <c r="J26381" s="194"/>
      <c r="K26381" s="194"/>
      <c r="L26381" s="195"/>
      <c r="M26381" s="196"/>
      <c r="N26381" s="197"/>
      <c r="O26381" s="197"/>
      <c r="P26381" s="231"/>
    </row>
    <row r="26382" spans="2:16">
      <c r="B26382" s="351"/>
      <c r="C26382" s="435"/>
      <c r="D26382" s="399"/>
      <c r="E26382" s="400"/>
      <c r="G26382" s="401"/>
      <c r="H26382" s="401"/>
      <c r="I26382" s="401"/>
      <c r="J26382" s="194"/>
      <c r="K26382" s="194"/>
      <c r="L26382" s="195"/>
      <c r="M26382" s="196"/>
      <c r="N26382" s="197"/>
      <c r="O26382" s="197"/>
      <c r="P26382" s="231"/>
    </row>
    <row r="26383" spans="2:16">
      <c r="B26383" s="351"/>
      <c r="C26383" s="435"/>
      <c r="D26383" s="399"/>
      <c r="E26383" s="400"/>
      <c r="G26383" s="401"/>
      <c r="H26383" s="401"/>
      <c r="I26383" s="401"/>
      <c r="J26383" s="194"/>
      <c r="K26383" s="194"/>
      <c r="L26383" s="195"/>
      <c r="M26383" s="196"/>
      <c r="N26383" s="197"/>
      <c r="O26383" s="197"/>
      <c r="P26383" s="231"/>
    </row>
    <row r="26384" spans="2:16">
      <c r="B26384" s="351"/>
      <c r="C26384" s="435"/>
      <c r="D26384" s="399"/>
      <c r="E26384" s="400"/>
      <c r="G26384" s="401"/>
      <c r="H26384" s="401"/>
      <c r="I26384" s="401"/>
      <c r="J26384" s="194"/>
      <c r="K26384" s="194"/>
      <c r="L26384" s="195"/>
      <c r="M26384" s="196"/>
      <c r="N26384" s="197"/>
      <c r="O26384" s="197"/>
      <c r="P26384" s="231"/>
    </row>
    <row r="26385" spans="2:16">
      <c r="B26385" s="351"/>
      <c r="C26385" s="435"/>
      <c r="D26385" s="399"/>
      <c r="E26385" s="400"/>
      <c r="G26385" s="401"/>
      <c r="H26385" s="401"/>
      <c r="I26385" s="401"/>
      <c r="J26385" s="194"/>
      <c r="K26385" s="194"/>
      <c r="L26385" s="195"/>
      <c r="M26385" s="196"/>
      <c r="N26385" s="197"/>
      <c r="O26385" s="197"/>
      <c r="P26385" s="231"/>
    </row>
    <row r="26386" spans="2:16">
      <c r="B26386" s="351"/>
      <c r="C26386" s="435"/>
      <c r="D26386" s="399"/>
      <c r="E26386" s="400"/>
      <c r="G26386" s="401"/>
      <c r="H26386" s="401"/>
      <c r="I26386" s="401"/>
      <c r="J26386" s="194"/>
      <c r="K26386" s="194"/>
      <c r="L26386" s="195"/>
      <c r="M26386" s="196"/>
      <c r="N26386" s="197"/>
      <c r="O26386" s="197"/>
      <c r="P26386" s="231"/>
    </row>
    <row r="26387" spans="2:16">
      <c r="B26387" s="351"/>
      <c r="C26387" s="435"/>
      <c r="D26387" s="399"/>
      <c r="E26387" s="400"/>
      <c r="G26387" s="401"/>
      <c r="H26387" s="401"/>
      <c r="I26387" s="401"/>
      <c r="J26387" s="194"/>
      <c r="K26387" s="194"/>
      <c r="L26387" s="195"/>
      <c r="M26387" s="196"/>
      <c r="N26387" s="197"/>
      <c r="O26387" s="197"/>
      <c r="P26387" s="231"/>
    </row>
    <row r="26388" spans="2:16">
      <c r="B26388" s="351"/>
      <c r="C26388" s="435"/>
      <c r="D26388" s="399"/>
      <c r="E26388" s="400"/>
      <c r="G26388" s="401"/>
      <c r="H26388" s="401"/>
      <c r="I26388" s="401"/>
      <c r="J26388" s="194"/>
      <c r="K26388" s="194"/>
      <c r="L26388" s="195"/>
      <c r="M26388" s="196"/>
      <c r="N26388" s="197"/>
      <c r="O26388" s="197"/>
      <c r="P26388" s="231"/>
    </row>
    <row r="26389" spans="2:16">
      <c r="B26389" s="351"/>
      <c r="C26389" s="435"/>
      <c r="D26389" s="399"/>
      <c r="E26389" s="400"/>
      <c r="G26389" s="401"/>
      <c r="H26389" s="401"/>
      <c r="I26389" s="401"/>
      <c r="J26389" s="194"/>
      <c r="K26389" s="194"/>
      <c r="L26389" s="195"/>
      <c r="M26389" s="196"/>
      <c r="N26389" s="197"/>
      <c r="O26389" s="197"/>
      <c r="P26389" s="231"/>
    </row>
    <row r="26390" spans="2:16">
      <c r="B26390" s="351"/>
      <c r="C26390" s="435"/>
      <c r="D26390" s="399"/>
      <c r="E26390" s="400"/>
      <c r="G26390" s="401"/>
      <c r="H26390" s="401"/>
      <c r="I26390" s="401"/>
      <c r="J26390" s="194"/>
      <c r="K26390" s="194"/>
      <c r="L26390" s="195"/>
      <c r="M26390" s="196"/>
      <c r="N26390" s="197"/>
      <c r="O26390" s="197"/>
      <c r="P26390" s="231"/>
    </row>
    <row r="26391" spans="2:16">
      <c r="B26391" s="351"/>
      <c r="C26391" s="435"/>
      <c r="D26391" s="399"/>
      <c r="E26391" s="400"/>
      <c r="G26391" s="401"/>
      <c r="H26391" s="401"/>
      <c r="I26391" s="401"/>
      <c r="J26391" s="194"/>
      <c r="K26391" s="194"/>
      <c r="L26391" s="195"/>
      <c r="M26391" s="196"/>
      <c r="N26391" s="197"/>
      <c r="O26391" s="197"/>
      <c r="P26391" s="231"/>
    </row>
    <row r="26392" spans="2:16">
      <c r="B26392" s="351"/>
      <c r="C26392" s="435"/>
      <c r="D26392" s="399"/>
      <c r="E26392" s="400"/>
      <c r="G26392" s="401"/>
      <c r="H26392" s="401"/>
      <c r="I26392" s="401"/>
      <c r="J26392" s="194"/>
      <c r="K26392" s="194"/>
      <c r="L26392" s="195"/>
      <c r="M26392" s="196"/>
      <c r="N26392" s="197"/>
      <c r="O26392" s="197"/>
      <c r="P26392" s="231"/>
    </row>
    <row r="26393" spans="2:16">
      <c r="B26393" s="351"/>
      <c r="C26393" s="435"/>
      <c r="D26393" s="399"/>
      <c r="E26393" s="400"/>
      <c r="G26393" s="401"/>
      <c r="H26393" s="401"/>
      <c r="I26393" s="401"/>
      <c r="J26393" s="194"/>
      <c r="K26393" s="194"/>
      <c r="L26393" s="195"/>
      <c r="M26393" s="196"/>
      <c r="N26393" s="197"/>
      <c r="O26393" s="197"/>
      <c r="P26393" s="231"/>
    </row>
    <row r="26394" spans="2:16">
      <c r="B26394" s="351"/>
      <c r="C26394" s="435"/>
      <c r="D26394" s="399"/>
      <c r="E26394" s="400"/>
      <c r="G26394" s="401"/>
      <c r="H26394" s="401"/>
      <c r="I26394" s="401"/>
      <c r="J26394" s="194"/>
      <c r="K26394" s="194"/>
      <c r="L26394" s="195"/>
      <c r="M26394" s="196"/>
      <c r="N26394" s="197"/>
      <c r="O26394" s="197"/>
      <c r="P26394" s="231"/>
    </row>
    <row r="26395" spans="2:16">
      <c r="B26395" s="351"/>
      <c r="C26395" s="435"/>
      <c r="D26395" s="399"/>
      <c r="E26395" s="400"/>
      <c r="G26395" s="401"/>
      <c r="H26395" s="401"/>
      <c r="I26395" s="401"/>
      <c r="J26395" s="194"/>
      <c r="K26395" s="194"/>
      <c r="L26395" s="195"/>
      <c r="M26395" s="196"/>
      <c r="N26395" s="197"/>
      <c r="O26395" s="197"/>
      <c r="P26395" s="231"/>
    </row>
    <row r="26396" spans="2:16">
      <c r="B26396" s="351"/>
      <c r="C26396" s="435"/>
      <c r="D26396" s="399"/>
      <c r="E26396" s="400"/>
      <c r="G26396" s="401"/>
      <c r="H26396" s="401"/>
      <c r="I26396" s="401"/>
      <c r="J26396" s="194"/>
      <c r="K26396" s="194"/>
      <c r="L26396" s="195"/>
      <c r="M26396" s="196"/>
      <c r="N26396" s="197"/>
      <c r="O26396" s="197"/>
      <c r="P26396" s="231"/>
    </row>
    <row r="26397" spans="2:16">
      <c r="B26397" s="351"/>
      <c r="C26397" s="435"/>
      <c r="D26397" s="399"/>
      <c r="E26397" s="400"/>
      <c r="G26397" s="401"/>
      <c r="H26397" s="401"/>
      <c r="I26397" s="401"/>
      <c r="J26397" s="194"/>
      <c r="K26397" s="194"/>
      <c r="L26397" s="195"/>
      <c r="M26397" s="196"/>
      <c r="N26397" s="197"/>
      <c r="O26397" s="197"/>
      <c r="P26397" s="231"/>
    </row>
    <row r="26398" spans="2:16">
      <c r="B26398" s="351"/>
      <c r="C26398" s="435"/>
      <c r="D26398" s="399"/>
      <c r="E26398" s="400"/>
      <c r="G26398" s="401"/>
      <c r="H26398" s="401"/>
      <c r="I26398" s="401"/>
      <c r="J26398" s="194"/>
      <c r="K26398" s="194"/>
      <c r="L26398" s="195"/>
      <c r="M26398" s="196"/>
      <c r="N26398" s="197"/>
      <c r="O26398" s="197"/>
      <c r="P26398" s="231"/>
    </row>
    <row r="26399" spans="2:16">
      <c r="B26399" s="351"/>
      <c r="C26399" s="435"/>
      <c r="D26399" s="399"/>
      <c r="E26399" s="400"/>
      <c r="G26399" s="401"/>
      <c r="H26399" s="401"/>
      <c r="I26399" s="401"/>
      <c r="J26399" s="194"/>
      <c r="K26399" s="194"/>
      <c r="L26399" s="195"/>
      <c r="M26399" s="196"/>
      <c r="N26399" s="197"/>
      <c r="O26399" s="197"/>
      <c r="P26399" s="231"/>
    </row>
    <row r="26400" spans="2:16">
      <c r="B26400" s="351"/>
      <c r="C26400" s="435"/>
      <c r="D26400" s="399"/>
      <c r="E26400" s="400"/>
      <c r="G26400" s="401"/>
      <c r="H26400" s="401"/>
      <c r="I26400" s="401"/>
      <c r="J26400" s="194"/>
      <c r="K26400" s="194"/>
      <c r="L26400" s="195"/>
      <c r="M26400" s="196"/>
      <c r="N26400" s="197"/>
      <c r="O26400" s="197"/>
      <c r="P26400" s="231"/>
    </row>
    <row r="26401" spans="2:16">
      <c r="B26401" s="351"/>
      <c r="C26401" s="435"/>
      <c r="D26401" s="399"/>
      <c r="E26401" s="400"/>
      <c r="G26401" s="401"/>
      <c r="H26401" s="401"/>
      <c r="I26401" s="401"/>
      <c r="J26401" s="194"/>
      <c r="K26401" s="194"/>
      <c r="L26401" s="195"/>
      <c r="M26401" s="196"/>
      <c r="N26401" s="197"/>
      <c r="O26401" s="197"/>
      <c r="P26401" s="231"/>
    </row>
    <row r="26402" spans="2:16">
      <c r="B26402" s="351"/>
      <c r="C26402" s="435"/>
      <c r="D26402" s="399"/>
      <c r="E26402" s="400"/>
      <c r="G26402" s="401"/>
      <c r="H26402" s="401"/>
      <c r="I26402" s="401"/>
      <c r="J26402" s="194"/>
      <c r="K26402" s="194"/>
      <c r="L26402" s="195"/>
      <c r="M26402" s="196"/>
      <c r="N26402" s="197"/>
      <c r="O26402" s="197"/>
      <c r="P26402" s="231"/>
    </row>
    <row r="26403" spans="2:16">
      <c r="B26403" s="351"/>
      <c r="C26403" s="435"/>
      <c r="D26403" s="399"/>
      <c r="E26403" s="400"/>
      <c r="G26403" s="401"/>
      <c r="H26403" s="401"/>
      <c r="I26403" s="401"/>
      <c r="J26403" s="194"/>
      <c r="K26403" s="194"/>
      <c r="L26403" s="195"/>
      <c r="M26403" s="196"/>
      <c r="N26403" s="197"/>
      <c r="O26403" s="197"/>
      <c r="P26403" s="231"/>
    </row>
    <row r="26404" spans="2:16">
      <c r="B26404" s="351"/>
      <c r="C26404" s="435"/>
      <c r="D26404" s="399"/>
      <c r="E26404" s="400"/>
      <c r="G26404" s="401"/>
      <c r="H26404" s="401"/>
      <c r="I26404" s="401"/>
      <c r="J26404" s="194"/>
      <c r="K26404" s="194"/>
      <c r="L26404" s="195"/>
      <c r="M26404" s="196"/>
      <c r="N26404" s="197"/>
      <c r="O26404" s="197"/>
      <c r="P26404" s="231"/>
    </row>
    <row r="26405" spans="2:16">
      <c r="B26405" s="351"/>
      <c r="C26405" s="435"/>
      <c r="D26405" s="399"/>
      <c r="E26405" s="400"/>
      <c r="G26405" s="401"/>
      <c r="H26405" s="401"/>
      <c r="I26405" s="401"/>
      <c r="J26405" s="194"/>
      <c r="K26405" s="194"/>
      <c r="L26405" s="195"/>
      <c r="M26405" s="196"/>
      <c r="N26405" s="197"/>
      <c r="O26405" s="197"/>
      <c r="P26405" s="231"/>
    </row>
    <row r="26406" spans="2:16">
      <c r="B26406" s="351"/>
      <c r="C26406" s="435"/>
      <c r="D26406" s="399"/>
      <c r="E26406" s="400"/>
      <c r="G26406" s="401"/>
      <c r="H26406" s="401"/>
      <c r="I26406" s="401"/>
      <c r="J26406" s="194"/>
      <c r="K26406" s="194"/>
      <c r="L26406" s="195"/>
      <c r="M26406" s="196"/>
      <c r="N26406" s="197"/>
      <c r="O26406" s="197"/>
      <c r="P26406" s="231"/>
    </row>
    <row r="26407" spans="2:16">
      <c r="B26407" s="351"/>
      <c r="C26407" s="435"/>
      <c r="D26407" s="399"/>
      <c r="E26407" s="400"/>
      <c r="G26407" s="401"/>
      <c r="H26407" s="401"/>
      <c r="I26407" s="401"/>
      <c r="J26407" s="194"/>
      <c r="K26407" s="194"/>
      <c r="L26407" s="195"/>
      <c r="M26407" s="196"/>
      <c r="N26407" s="197"/>
      <c r="O26407" s="197"/>
      <c r="P26407" s="231"/>
    </row>
    <row r="26408" spans="2:16">
      <c r="B26408" s="351"/>
      <c r="C26408" s="435"/>
      <c r="D26408" s="399"/>
      <c r="E26408" s="400"/>
      <c r="G26408" s="401"/>
      <c r="H26408" s="401"/>
      <c r="I26408" s="401"/>
      <c r="J26408" s="194"/>
      <c r="K26408" s="194"/>
      <c r="L26408" s="195"/>
      <c r="M26408" s="196"/>
      <c r="N26408" s="197"/>
      <c r="O26408" s="197"/>
      <c r="P26408" s="231"/>
    </row>
    <row r="26409" spans="2:16">
      <c r="B26409" s="351"/>
      <c r="C26409" s="435"/>
      <c r="D26409" s="399"/>
      <c r="E26409" s="400"/>
      <c r="G26409" s="401"/>
      <c r="H26409" s="401"/>
      <c r="I26409" s="401"/>
      <c r="J26409" s="194"/>
      <c r="K26409" s="194"/>
      <c r="L26409" s="195"/>
      <c r="M26409" s="196"/>
      <c r="N26409" s="197"/>
      <c r="O26409" s="197"/>
      <c r="P26409" s="231"/>
    </row>
    <row r="26410" spans="2:16">
      <c r="B26410" s="351"/>
      <c r="C26410" s="435"/>
      <c r="D26410" s="399"/>
      <c r="E26410" s="400"/>
      <c r="G26410" s="401"/>
      <c r="H26410" s="401"/>
      <c r="I26410" s="401"/>
      <c r="J26410" s="194"/>
      <c r="K26410" s="194"/>
      <c r="L26410" s="195"/>
      <c r="M26410" s="196"/>
      <c r="N26410" s="197"/>
      <c r="O26410" s="197"/>
      <c r="P26410" s="231"/>
    </row>
    <row r="26411" spans="2:16">
      <c r="B26411" s="351"/>
      <c r="C26411" s="435"/>
      <c r="D26411" s="399"/>
      <c r="E26411" s="400"/>
      <c r="G26411" s="401"/>
      <c r="H26411" s="401"/>
      <c r="I26411" s="401"/>
      <c r="J26411" s="194"/>
      <c r="K26411" s="194"/>
      <c r="L26411" s="195"/>
      <c r="M26411" s="196"/>
      <c r="N26411" s="197"/>
      <c r="O26411" s="197"/>
      <c r="P26411" s="231"/>
    </row>
    <row r="26412" spans="2:16">
      <c r="B26412" s="351"/>
      <c r="C26412" s="435"/>
      <c r="D26412" s="399"/>
      <c r="E26412" s="400"/>
      <c r="G26412" s="401"/>
      <c r="H26412" s="401"/>
      <c r="I26412" s="401"/>
      <c r="J26412" s="194"/>
      <c r="K26412" s="194"/>
      <c r="L26412" s="195"/>
      <c r="M26412" s="196"/>
      <c r="N26412" s="197"/>
      <c r="O26412" s="197"/>
      <c r="P26412" s="231"/>
    </row>
    <row r="26413" spans="2:16">
      <c r="B26413" s="351"/>
      <c r="C26413" s="435"/>
      <c r="D26413" s="399"/>
      <c r="E26413" s="400"/>
      <c r="G26413" s="401"/>
      <c r="H26413" s="401"/>
      <c r="I26413" s="401"/>
      <c r="J26413" s="194"/>
      <c r="K26413" s="194"/>
      <c r="L26413" s="195"/>
      <c r="M26413" s="196"/>
      <c r="N26413" s="197"/>
      <c r="O26413" s="197"/>
      <c r="P26413" s="231"/>
    </row>
    <row r="26414" spans="2:16">
      <c r="B26414" s="351"/>
      <c r="C26414" s="435"/>
      <c r="D26414" s="399"/>
      <c r="E26414" s="400"/>
      <c r="G26414" s="401"/>
      <c r="H26414" s="401"/>
      <c r="I26414" s="401"/>
      <c r="J26414" s="194"/>
      <c r="K26414" s="194"/>
      <c r="L26414" s="195"/>
      <c r="M26414" s="196"/>
      <c r="N26414" s="197"/>
      <c r="O26414" s="197"/>
      <c r="P26414" s="231"/>
    </row>
    <row r="26415" spans="2:16">
      <c r="B26415" s="351"/>
      <c r="C26415" s="435"/>
      <c r="D26415" s="399"/>
      <c r="E26415" s="400"/>
      <c r="G26415" s="401"/>
      <c r="H26415" s="401"/>
      <c r="I26415" s="401"/>
      <c r="J26415" s="194"/>
      <c r="K26415" s="194"/>
      <c r="L26415" s="195"/>
      <c r="M26415" s="196"/>
      <c r="N26415" s="197"/>
      <c r="O26415" s="197"/>
      <c r="P26415" s="231"/>
    </row>
    <row r="26416" spans="2:16">
      <c r="B26416" s="351"/>
      <c r="C26416" s="435"/>
      <c r="D26416" s="399"/>
      <c r="E26416" s="400"/>
      <c r="G26416" s="401"/>
      <c r="H26416" s="401"/>
      <c r="I26416" s="401"/>
      <c r="J26416" s="194"/>
      <c r="K26416" s="194"/>
      <c r="L26416" s="195"/>
      <c r="M26416" s="196"/>
      <c r="N26416" s="197"/>
      <c r="O26416" s="197"/>
      <c r="P26416" s="231"/>
    </row>
    <row r="26417" spans="2:16">
      <c r="B26417" s="351"/>
      <c r="C26417" s="435"/>
      <c r="D26417" s="399"/>
      <c r="E26417" s="400"/>
      <c r="G26417" s="401"/>
      <c r="H26417" s="401"/>
      <c r="I26417" s="401"/>
      <c r="J26417" s="194"/>
      <c r="K26417" s="194"/>
      <c r="L26417" s="195"/>
      <c r="M26417" s="196"/>
      <c r="N26417" s="197"/>
      <c r="O26417" s="197"/>
      <c r="P26417" s="231"/>
    </row>
    <row r="26418" spans="2:16">
      <c r="B26418" s="351"/>
      <c r="C26418" s="435"/>
      <c r="D26418" s="399"/>
      <c r="E26418" s="400"/>
      <c r="G26418" s="401"/>
      <c r="H26418" s="401"/>
      <c r="I26418" s="401"/>
      <c r="J26418" s="194"/>
      <c r="K26418" s="194"/>
      <c r="L26418" s="195"/>
      <c r="M26418" s="196"/>
      <c r="N26418" s="197"/>
      <c r="O26418" s="197"/>
      <c r="P26418" s="231"/>
    </row>
    <row r="26419" spans="2:16">
      <c r="B26419" s="351"/>
      <c r="C26419" s="435"/>
      <c r="D26419" s="399"/>
      <c r="E26419" s="400"/>
      <c r="G26419" s="401"/>
      <c r="H26419" s="401"/>
      <c r="I26419" s="401"/>
      <c r="J26419" s="194"/>
      <c r="K26419" s="194"/>
      <c r="L26419" s="195"/>
      <c r="M26419" s="196"/>
      <c r="N26419" s="197"/>
      <c r="O26419" s="197"/>
      <c r="P26419" s="231"/>
    </row>
    <row r="26420" spans="2:16">
      <c r="B26420" s="351"/>
      <c r="C26420" s="435"/>
      <c r="D26420" s="399"/>
      <c r="E26420" s="400"/>
      <c r="G26420" s="401"/>
      <c r="H26420" s="401"/>
      <c r="I26420" s="401"/>
      <c r="J26420" s="194"/>
      <c r="K26420" s="194"/>
      <c r="L26420" s="195"/>
      <c r="M26420" s="196"/>
      <c r="N26420" s="197"/>
      <c r="O26420" s="197"/>
      <c r="P26420" s="231"/>
    </row>
    <row r="26421" spans="2:16">
      <c r="B26421" s="351"/>
      <c r="C26421" s="435"/>
      <c r="D26421" s="399"/>
      <c r="E26421" s="400"/>
      <c r="G26421" s="401"/>
      <c r="H26421" s="401"/>
      <c r="I26421" s="401"/>
      <c r="J26421" s="194"/>
      <c r="K26421" s="194"/>
      <c r="L26421" s="195"/>
      <c r="M26421" s="196"/>
      <c r="N26421" s="197"/>
      <c r="O26421" s="197"/>
      <c r="P26421" s="231"/>
    </row>
    <row r="26422" spans="2:16">
      <c r="B26422" s="351"/>
      <c r="C26422" s="435"/>
      <c r="D26422" s="399"/>
      <c r="E26422" s="400"/>
      <c r="G26422" s="401"/>
      <c r="H26422" s="401"/>
      <c r="I26422" s="401"/>
      <c r="J26422" s="194"/>
      <c r="K26422" s="194"/>
      <c r="L26422" s="195"/>
      <c r="M26422" s="196"/>
      <c r="N26422" s="197"/>
      <c r="O26422" s="197"/>
      <c r="P26422" s="231"/>
    </row>
    <row r="26423" spans="2:16">
      <c r="B26423" s="351"/>
      <c r="C26423" s="435"/>
      <c r="D26423" s="399"/>
      <c r="E26423" s="400"/>
      <c r="G26423" s="401"/>
      <c r="H26423" s="401"/>
      <c r="I26423" s="401"/>
      <c r="J26423" s="194"/>
      <c r="K26423" s="194"/>
      <c r="L26423" s="195"/>
      <c r="M26423" s="196"/>
      <c r="N26423" s="197"/>
      <c r="O26423" s="197"/>
      <c r="P26423" s="231"/>
    </row>
    <row r="26424" spans="2:16">
      <c r="B26424" s="351"/>
      <c r="C26424" s="435"/>
      <c r="D26424" s="399"/>
      <c r="E26424" s="400"/>
      <c r="G26424" s="401"/>
      <c r="H26424" s="401"/>
      <c r="I26424" s="401"/>
      <c r="J26424" s="194"/>
      <c r="K26424" s="194"/>
      <c r="L26424" s="195"/>
      <c r="M26424" s="196"/>
      <c r="N26424" s="197"/>
      <c r="O26424" s="197"/>
      <c r="P26424" s="231"/>
    </row>
    <row r="26425" spans="2:16">
      <c r="B26425" s="351"/>
      <c r="C26425" s="435"/>
      <c r="D26425" s="399"/>
      <c r="E26425" s="400"/>
      <c r="G26425" s="401"/>
      <c r="H26425" s="401"/>
      <c r="I26425" s="401"/>
      <c r="J26425" s="194"/>
      <c r="K26425" s="194"/>
      <c r="L26425" s="195"/>
      <c r="M26425" s="196"/>
      <c r="N26425" s="197"/>
      <c r="O26425" s="197"/>
      <c r="P26425" s="231"/>
    </row>
    <row r="26426" spans="2:16">
      <c r="B26426" s="351"/>
      <c r="C26426" s="435"/>
      <c r="D26426" s="399"/>
      <c r="E26426" s="400"/>
      <c r="G26426" s="401"/>
      <c r="H26426" s="401"/>
      <c r="I26426" s="401"/>
      <c r="J26426" s="194"/>
      <c r="K26426" s="194"/>
      <c r="L26426" s="195"/>
      <c r="M26426" s="196"/>
      <c r="N26426" s="197"/>
      <c r="O26426" s="197"/>
      <c r="P26426" s="231"/>
    </row>
    <row r="26427" spans="2:16">
      <c r="B26427" s="351"/>
      <c r="C26427" s="435"/>
      <c r="D26427" s="399"/>
      <c r="E26427" s="400"/>
      <c r="G26427" s="401"/>
      <c r="H26427" s="401"/>
      <c r="I26427" s="401"/>
      <c r="J26427" s="194"/>
      <c r="K26427" s="194"/>
      <c r="L26427" s="195"/>
      <c r="M26427" s="196"/>
      <c r="N26427" s="197"/>
      <c r="O26427" s="197"/>
      <c r="P26427" s="231"/>
    </row>
    <row r="26428" spans="2:16">
      <c r="B26428" s="351"/>
      <c r="C26428" s="435"/>
      <c r="D26428" s="399"/>
      <c r="E26428" s="400"/>
      <c r="G26428" s="401"/>
      <c r="H26428" s="401"/>
      <c r="I26428" s="401"/>
      <c r="J26428" s="194"/>
      <c r="K26428" s="194"/>
      <c r="L26428" s="195"/>
      <c r="M26428" s="196"/>
      <c r="N26428" s="197"/>
      <c r="O26428" s="197"/>
      <c r="P26428" s="231"/>
    </row>
    <row r="26429" spans="2:16">
      <c r="B26429" s="351"/>
      <c r="C26429" s="435"/>
      <c r="D26429" s="399"/>
      <c r="E26429" s="400"/>
      <c r="G26429" s="401"/>
      <c r="H26429" s="401"/>
      <c r="I26429" s="401"/>
      <c r="J26429" s="194"/>
      <c r="K26429" s="194"/>
      <c r="L26429" s="195"/>
      <c r="M26429" s="196"/>
      <c r="N26429" s="197"/>
      <c r="O26429" s="197"/>
      <c r="P26429" s="231"/>
    </row>
    <row r="26430" spans="2:16">
      <c r="B26430" s="351"/>
      <c r="C26430" s="435"/>
      <c r="D26430" s="399"/>
      <c r="E26430" s="400"/>
      <c r="G26430" s="401"/>
      <c r="H26430" s="401"/>
      <c r="I26430" s="401"/>
      <c r="J26430" s="194"/>
      <c r="K26430" s="194"/>
      <c r="L26430" s="195"/>
      <c r="M26430" s="196"/>
      <c r="N26430" s="197"/>
      <c r="O26430" s="197"/>
      <c r="P26430" s="231"/>
    </row>
    <row r="26431" spans="2:16">
      <c r="B26431" s="351"/>
      <c r="C26431" s="435"/>
      <c r="D26431" s="399"/>
      <c r="E26431" s="400"/>
      <c r="G26431" s="401"/>
      <c r="H26431" s="401"/>
      <c r="I26431" s="401"/>
      <c r="J26431" s="194"/>
      <c r="K26431" s="194"/>
      <c r="L26431" s="195"/>
      <c r="M26431" s="196"/>
      <c r="N26431" s="197"/>
      <c r="O26431" s="197"/>
      <c r="P26431" s="231"/>
    </row>
    <row r="26432" spans="2:16">
      <c r="B26432" s="351"/>
      <c r="C26432" s="435"/>
      <c r="D26432" s="399"/>
      <c r="E26432" s="400"/>
      <c r="G26432" s="401"/>
      <c r="H26432" s="401"/>
      <c r="I26432" s="401"/>
      <c r="J26432" s="194"/>
      <c r="K26432" s="194"/>
      <c r="L26432" s="195"/>
      <c r="M26432" s="196"/>
      <c r="N26432" s="197"/>
      <c r="O26432" s="197"/>
      <c r="P26432" s="231"/>
    </row>
    <row r="26433" spans="2:16">
      <c r="B26433" s="351"/>
      <c r="C26433" s="435"/>
      <c r="D26433" s="399"/>
      <c r="E26433" s="400"/>
      <c r="G26433" s="401"/>
      <c r="H26433" s="401"/>
      <c r="I26433" s="401"/>
      <c r="J26433" s="194"/>
      <c r="K26433" s="194"/>
      <c r="L26433" s="195"/>
      <c r="M26433" s="196"/>
      <c r="N26433" s="197"/>
      <c r="O26433" s="197"/>
      <c r="P26433" s="231"/>
    </row>
    <row r="26434" spans="2:16">
      <c r="B26434" s="351"/>
      <c r="C26434" s="435"/>
      <c r="D26434" s="399"/>
      <c r="E26434" s="400"/>
      <c r="G26434" s="401"/>
      <c r="H26434" s="401"/>
      <c r="I26434" s="401"/>
      <c r="J26434" s="194"/>
      <c r="K26434" s="194"/>
      <c r="L26434" s="195"/>
      <c r="M26434" s="196"/>
      <c r="N26434" s="197"/>
      <c r="O26434" s="197"/>
      <c r="P26434" s="231"/>
    </row>
    <row r="26435" spans="2:16">
      <c r="B26435" s="351"/>
      <c r="C26435" s="435"/>
      <c r="D26435" s="399"/>
      <c r="E26435" s="400"/>
      <c r="G26435" s="401"/>
      <c r="H26435" s="401"/>
      <c r="I26435" s="401"/>
      <c r="J26435" s="194"/>
      <c r="K26435" s="194"/>
      <c r="L26435" s="195"/>
      <c r="M26435" s="196"/>
      <c r="N26435" s="197"/>
      <c r="O26435" s="197"/>
      <c r="P26435" s="231"/>
    </row>
    <row r="26436" spans="2:16">
      <c r="B26436" s="351"/>
      <c r="C26436" s="435"/>
      <c r="D26436" s="399"/>
      <c r="E26436" s="400"/>
      <c r="G26436" s="401"/>
      <c r="H26436" s="401"/>
      <c r="I26436" s="401"/>
      <c r="J26436" s="194"/>
      <c r="K26436" s="194"/>
      <c r="L26436" s="195"/>
      <c r="M26436" s="196"/>
      <c r="N26436" s="197"/>
      <c r="O26436" s="197"/>
      <c r="P26436" s="231"/>
    </row>
    <row r="26437" spans="2:16">
      <c r="B26437" s="351"/>
      <c r="C26437" s="435"/>
      <c r="D26437" s="399"/>
      <c r="E26437" s="400"/>
      <c r="G26437" s="401"/>
      <c r="H26437" s="401"/>
      <c r="I26437" s="401"/>
      <c r="J26437" s="194"/>
      <c r="K26437" s="194"/>
      <c r="L26437" s="195"/>
      <c r="M26437" s="196"/>
      <c r="N26437" s="197"/>
      <c r="O26437" s="197"/>
      <c r="P26437" s="231"/>
    </row>
    <row r="26438" spans="2:16">
      <c r="B26438" s="351"/>
      <c r="C26438" s="435"/>
      <c r="D26438" s="399"/>
      <c r="E26438" s="400"/>
      <c r="G26438" s="401"/>
      <c r="H26438" s="401"/>
      <c r="I26438" s="401"/>
      <c r="J26438" s="194"/>
      <c r="K26438" s="194"/>
      <c r="L26438" s="195"/>
      <c r="M26438" s="196"/>
      <c r="N26438" s="197"/>
      <c r="O26438" s="197"/>
      <c r="P26438" s="231"/>
    </row>
    <row r="26439" spans="2:16">
      <c r="B26439" s="351"/>
      <c r="C26439" s="435"/>
      <c r="D26439" s="399"/>
      <c r="E26439" s="400"/>
      <c r="G26439" s="401"/>
      <c r="H26439" s="401"/>
      <c r="I26439" s="401"/>
      <c r="J26439" s="194"/>
      <c r="K26439" s="194"/>
      <c r="L26439" s="195"/>
      <c r="M26439" s="196"/>
      <c r="N26439" s="197"/>
      <c r="O26439" s="197"/>
      <c r="P26439" s="231"/>
    </row>
    <row r="26440" spans="2:16">
      <c r="B26440" s="351"/>
      <c r="C26440" s="435"/>
      <c r="D26440" s="399"/>
      <c r="E26440" s="400"/>
      <c r="G26440" s="401"/>
      <c r="H26440" s="401"/>
      <c r="I26440" s="401"/>
      <c r="J26440" s="194"/>
      <c r="K26440" s="194"/>
      <c r="L26440" s="195"/>
      <c r="M26440" s="196"/>
      <c r="N26440" s="197"/>
      <c r="O26440" s="197"/>
      <c r="P26440" s="231"/>
    </row>
    <row r="26441" spans="2:16">
      <c r="B26441" s="351"/>
      <c r="C26441" s="435"/>
      <c r="D26441" s="399"/>
      <c r="E26441" s="400"/>
      <c r="G26441" s="401"/>
      <c r="H26441" s="401"/>
      <c r="I26441" s="401"/>
      <c r="J26441" s="194"/>
      <c r="K26441" s="194"/>
      <c r="L26441" s="195"/>
      <c r="M26441" s="196"/>
      <c r="N26441" s="197"/>
      <c r="O26441" s="197"/>
      <c r="P26441" s="231"/>
    </row>
    <row r="26442" spans="2:16">
      <c r="B26442" s="351"/>
      <c r="C26442" s="435"/>
      <c r="D26442" s="399"/>
      <c r="E26442" s="400"/>
      <c r="G26442" s="401"/>
      <c r="H26442" s="401"/>
      <c r="I26442" s="401"/>
      <c r="J26442" s="194"/>
      <c r="K26442" s="194"/>
      <c r="L26442" s="195"/>
      <c r="M26442" s="196"/>
      <c r="N26442" s="197"/>
      <c r="O26442" s="197"/>
      <c r="P26442" s="231"/>
    </row>
    <row r="26443" spans="2:16">
      <c r="B26443" s="351"/>
      <c r="C26443" s="435"/>
      <c r="D26443" s="399"/>
      <c r="E26443" s="400"/>
      <c r="G26443" s="401"/>
      <c r="H26443" s="401"/>
      <c r="I26443" s="401"/>
      <c r="J26443" s="194"/>
      <c r="K26443" s="194"/>
      <c r="L26443" s="195"/>
      <c r="M26443" s="196"/>
      <c r="N26443" s="197"/>
      <c r="O26443" s="197"/>
      <c r="P26443" s="231"/>
    </row>
    <row r="26444" spans="2:16">
      <c r="B26444" s="351"/>
      <c r="C26444" s="435"/>
      <c r="D26444" s="399"/>
      <c r="E26444" s="400"/>
      <c r="G26444" s="401"/>
      <c r="H26444" s="401"/>
      <c r="I26444" s="401"/>
      <c r="J26444" s="194"/>
      <c r="K26444" s="194"/>
      <c r="L26444" s="195"/>
      <c r="M26444" s="196"/>
      <c r="N26444" s="197"/>
      <c r="O26444" s="197"/>
      <c r="P26444" s="231"/>
    </row>
    <row r="26445" spans="2:16">
      <c r="B26445" s="351"/>
      <c r="C26445" s="435"/>
      <c r="D26445" s="399"/>
      <c r="E26445" s="400"/>
      <c r="G26445" s="401"/>
      <c r="H26445" s="401"/>
      <c r="I26445" s="401"/>
      <c r="J26445" s="194"/>
      <c r="K26445" s="194"/>
      <c r="L26445" s="195"/>
      <c r="M26445" s="196"/>
      <c r="N26445" s="197"/>
      <c r="O26445" s="197"/>
      <c r="P26445" s="231"/>
    </row>
    <row r="26446" spans="2:16">
      <c r="B26446" s="351"/>
      <c r="C26446" s="435"/>
      <c r="D26446" s="399"/>
      <c r="E26446" s="400"/>
      <c r="G26446" s="401"/>
      <c r="H26446" s="401"/>
      <c r="I26446" s="401"/>
      <c r="J26446" s="194"/>
      <c r="K26446" s="194"/>
      <c r="L26446" s="195"/>
      <c r="M26446" s="196"/>
      <c r="N26446" s="197"/>
      <c r="O26446" s="197"/>
      <c r="P26446" s="231"/>
    </row>
    <row r="26447" spans="2:16">
      <c r="B26447" s="402"/>
      <c r="C26447" s="435"/>
      <c r="D26447" s="404"/>
      <c r="E26447" s="405"/>
      <c r="G26447" s="406"/>
      <c r="H26447" s="406"/>
      <c r="I26447" s="406"/>
      <c r="J26447" s="194"/>
      <c r="K26447" s="194"/>
      <c r="L26447" s="195"/>
      <c r="M26447" s="196"/>
      <c r="N26447" s="197"/>
      <c r="O26447" s="197"/>
      <c r="P26447" s="221"/>
    </row>
    <row r="26448" spans="2:16">
      <c r="B26448" s="351"/>
      <c r="C26448" s="435"/>
      <c r="D26448" s="399"/>
      <c r="E26448" s="400"/>
      <c r="G26448" s="401"/>
      <c r="H26448" s="401"/>
      <c r="I26448" s="401"/>
      <c r="J26448" s="194"/>
      <c r="K26448" s="194"/>
      <c r="L26448" s="195"/>
      <c r="M26448" s="196"/>
      <c r="N26448" s="197"/>
      <c r="O26448" s="197"/>
      <c r="P26448" s="231"/>
    </row>
    <row r="26449" spans="2:16">
      <c r="B26449" s="351"/>
      <c r="C26449" s="435"/>
      <c r="D26449" s="399"/>
      <c r="E26449" s="400"/>
      <c r="G26449" s="401"/>
      <c r="H26449" s="401"/>
      <c r="I26449" s="401"/>
      <c r="J26449" s="194"/>
      <c r="K26449" s="194"/>
      <c r="L26449" s="195"/>
      <c r="M26449" s="196"/>
      <c r="N26449" s="197"/>
      <c r="O26449" s="197"/>
      <c r="P26449" s="231"/>
    </row>
    <row r="26450" spans="2:16">
      <c r="B26450" s="351"/>
      <c r="C26450" s="435"/>
      <c r="D26450" s="399"/>
      <c r="E26450" s="400"/>
      <c r="G26450" s="401"/>
      <c r="H26450" s="401"/>
      <c r="I26450" s="401"/>
      <c r="J26450" s="194"/>
      <c r="K26450" s="194"/>
      <c r="L26450" s="195"/>
      <c r="M26450" s="196"/>
      <c r="N26450" s="197"/>
      <c r="O26450" s="197"/>
      <c r="P26450" s="231"/>
    </row>
    <row r="26451" spans="2:16">
      <c r="B26451" s="351"/>
      <c r="C26451" s="435"/>
      <c r="D26451" s="399"/>
      <c r="E26451" s="400"/>
      <c r="G26451" s="401"/>
      <c r="H26451" s="401"/>
      <c r="I26451" s="401"/>
      <c r="J26451" s="194"/>
      <c r="K26451" s="194"/>
      <c r="L26451" s="195"/>
      <c r="M26451" s="196"/>
      <c r="N26451" s="197"/>
      <c r="O26451" s="197"/>
      <c r="P26451" s="231"/>
    </row>
    <row r="26452" spans="2:16">
      <c r="B26452" s="351"/>
      <c r="C26452" s="435"/>
      <c r="D26452" s="399"/>
      <c r="E26452" s="400"/>
      <c r="G26452" s="401"/>
      <c r="H26452" s="401"/>
      <c r="I26452" s="401"/>
      <c r="J26452" s="194"/>
      <c r="K26452" s="194"/>
      <c r="L26452" s="195"/>
      <c r="M26452" s="196"/>
      <c r="N26452" s="197"/>
      <c r="O26452" s="197"/>
      <c r="P26452" s="231"/>
    </row>
    <row r="26453" spans="2:16">
      <c r="B26453" s="351"/>
      <c r="C26453" s="435"/>
      <c r="D26453" s="399"/>
      <c r="E26453" s="400"/>
      <c r="G26453" s="401"/>
      <c r="H26453" s="401"/>
      <c r="I26453" s="401"/>
      <c r="J26453" s="194"/>
      <c r="K26453" s="194"/>
      <c r="L26453" s="195"/>
      <c r="M26453" s="196"/>
      <c r="N26453" s="197"/>
      <c r="O26453" s="197"/>
      <c r="P26453" s="231"/>
    </row>
    <row r="26454" spans="2:16">
      <c r="B26454" s="351"/>
      <c r="C26454" s="435"/>
      <c r="D26454" s="399"/>
      <c r="E26454" s="400"/>
      <c r="G26454" s="401"/>
      <c r="H26454" s="401"/>
      <c r="I26454" s="401"/>
      <c r="J26454" s="194"/>
      <c r="K26454" s="194"/>
      <c r="L26454" s="195"/>
      <c r="M26454" s="196"/>
      <c r="N26454" s="197"/>
      <c r="O26454" s="197"/>
      <c r="P26454" s="231"/>
    </row>
    <row r="26455" spans="2:16">
      <c r="B26455" s="351"/>
      <c r="C26455" s="435"/>
      <c r="D26455" s="399"/>
      <c r="E26455" s="400"/>
      <c r="G26455" s="401"/>
      <c r="H26455" s="401"/>
      <c r="I26455" s="401"/>
      <c r="J26455" s="194"/>
      <c r="K26455" s="194"/>
      <c r="L26455" s="195"/>
      <c r="M26455" s="196"/>
      <c r="N26455" s="197"/>
      <c r="O26455" s="197"/>
      <c r="P26455" s="231"/>
    </row>
    <row r="26456" spans="2:16">
      <c r="B26456" s="351"/>
      <c r="C26456" s="435"/>
      <c r="D26456" s="399"/>
      <c r="E26456" s="400"/>
      <c r="G26456" s="401"/>
      <c r="H26456" s="401"/>
      <c r="I26456" s="401"/>
      <c r="J26456" s="194"/>
      <c r="K26456" s="194"/>
      <c r="L26456" s="195"/>
      <c r="M26456" s="196"/>
      <c r="N26456" s="197"/>
      <c r="O26456" s="197"/>
      <c r="P26456" s="231"/>
    </row>
    <row r="26457" spans="2:16">
      <c r="B26457" s="351"/>
      <c r="C26457" s="435"/>
      <c r="D26457" s="399"/>
      <c r="E26457" s="400"/>
      <c r="G26457" s="401"/>
      <c r="H26457" s="401"/>
      <c r="I26457" s="401"/>
      <c r="J26457" s="194"/>
      <c r="K26457" s="194"/>
      <c r="L26457" s="195"/>
      <c r="M26457" s="196"/>
      <c r="N26457" s="197"/>
      <c r="O26457" s="197"/>
      <c r="P26457" s="231"/>
    </row>
    <row r="26458" spans="2:16">
      <c r="B26458" s="351"/>
      <c r="C26458" s="435"/>
      <c r="D26458" s="399"/>
      <c r="E26458" s="400"/>
      <c r="G26458" s="401"/>
      <c r="H26458" s="401"/>
      <c r="I26458" s="401"/>
      <c r="J26458" s="194"/>
      <c r="K26458" s="194"/>
      <c r="L26458" s="195"/>
      <c r="M26458" s="196"/>
      <c r="N26458" s="197"/>
      <c r="O26458" s="197"/>
      <c r="P26458" s="231"/>
    </row>
    <row r="26459" spans="2:16">
      <c r="B26459" s="351"/>
      <c r="C26459" s="435"/>
      <c r="D26459" s="399"/>
      <c r="E26459" s="400"/>
      <c r="G26459" s="401"/>
      <c r="H26459" s="401"/>
      <c r="I26459" s="401"/>
      <c r="J26459" s="194"/>
      <c r="K26459" s="194"/>
      <c r="L26459" s="195"/>
      <c r="M26459" s="196"/>
      <c r="N26459" s="197"/>
      <c r="O26459" s="197"/>
      <c r="P26459" s="231"/>
    </row>
    <row r="26460" spans="2:16">
      <c r="B26460" s="351"/>
      <c r="C26460" s="435"/>
      <c r="D26460" s="399"/>
      <c r="E26460" s="400"/>
      <c r="G26460" s="401"/>
      <c r="H26460" s="401"/>
      <c r="I26460" s="401"/>
      <c r="J26460" s="194"/>
      <c r="K26460" s="194"/>
      <c r="L26460" s="195"/>
      <c r="M26460" s="196"/>
      <c r="N26460" s="197"/>
      <c r="O26460" s="197"/>
      <c r="P26460" s="231"/>
    </row>
    <row r="26461" spans="2:16">
      <c r="B26461" s="351"/>
      <c r="C26461" s="435"/>
      <c r="D26461" s="399"/>
      <c r="E26461" s="400"/>
      <c r="G26461" s="401"/>
      <c r="H26461" s="401"/>
      <c r="I26461" s="401"/>
      <c r="J26461" s="194"/>
      <c r="K26461" s="194"/>
      <c r="L26461" s="195"/>
      <c r="M26461" s="196"/>
      <c r="N26461" s="197"/>
      <c r="O26461" s="197"/>
      <c r="P26461" s="231"/>
    </row>
    <row r="26462" spans="2:16">
      <c r="B26462" s="351"/>
      <c r="C26462" s="435"/>
      <c r="D26462" s="399"/>
      <c r="E26462" s="400"/>
      <c r="G26462" s="401"/>
      <c r="H26462" s="401"/>
      <c r="I26462" s="401"/>
      <c r="J26462" s="194"/>
      <c r="K26462" s="194"/>
      <c r="L26462" s="195"/>
      <c r="M26462" s="196"/>
      <c r="N26462" s="197"/>
      <c r="O26462" s="197"/>
      <c r="P26462" s="231"/>
    </row>
    <row r="26463" spans="2:16">
      <c r="B26463" s="351"/>
      <c r="C26463" s="435"/>
      <c r="D26463" s="399"/>
      <c r="E26463" s="400"/>
      <c r="G26463" s="401"/>
      <c r="H26463" s="401"/>
      <c r="I26463" s="401"/>
      <c r="J26463" s="194"/>
      <c r="K26463" s="194"/>
      <c r="L26463" s="195"/>
      <c r="M26463" s="196"/>
      <c r="N26463" s="197"/>
      <c r="O26463" s="197"/>
      <c r="P26463" s="231"/>
    </row>
    <row r="26464" spans="2:16">
      <c r="B26464" s="351"/>
      <c r="C26464" s="435"/>
      <c r="D26464" s="399"/>
      <c r="E26464" s="400"/>
      <c r="G26464" s="401"/>
      <c r="H26464" s="401"/>
      <c r="I26464" s="401"/>
      <c r="J26464" s="194"/>
      <c r="K26464" s="194"/>
      <c r="L26464" s="195"/>
      <c r="M26464" s="196"/>
      <c r="N26464" s="197"/>
      <c r="O26464" s="197"/>
      <c r="P26464" s="231"/>
    </row>
    <row r="26465" spans="2:16">
      <c r="B26465" s="351"/>
      <c r="C26465" s="435"/>
      <c r="D26465" s="399"/>
      <c r="E26465" s="400"/>
      <c r="G26465" s="401"/>
      <c r="H26465" s="401"/>
      <c r="I26465" s="401"/>
      <c r="J26465" s="194"/>
      <c r="K26465" s="194"/>
      <c r="L26465" s="195"/>
      <c r="M26465" s="196"/>
      <c r="N26465" s="197"/>
      <c r="O26465" s="197"/>
      <c r="P26465" s="231"/>
    </row>
    <row r="26466" spans="2:16">
      <c r="B26466" s="351"/>
      <c r="C26466" s="435"/>
      <c r="D26466" s="399"/>
      <c r="E26466" s="400"/>
      <c r="G26466" s="401"/>
      <c r="H26466" s="401"/>
      <c r="I26466" s="401"/>
      <c r="J26466" s="194"/>
      <c r="K26466" s="194"/>
      <c r="L26466" s="195"/>
      <c r="M26466" s="196"/>
      <c r="N26466" s="197"/>
      <c r="O26466" s="197"/>
      <c r="P26466" s="231"/>
    </row>
    <row r="26467" spans="2:16">
      <c r="B26467" s="351"/>
      <c r="C26467" s="435"/>
      <c r="D26467" s="399"/>
      <c r="E26467" s="400"/>
      <c r="G26467" s="401"/>
      <c r="H26467" s="401"/>
      <c r="I26467" s="401"/>
      <c r="J26467" s="194"/>
      <c r="K26467" s="194"/>
      <c r="L26467" s="195"/>
      <c r="M26467" s="196"/>
      <c r="N26467" s="197"/>
      <c r="O26467" s="197"/>
      <c r="P26467" s="231"/>
    </row>
    <row r="26468" spans="2:16">
      <c r="B26468" s="351"/>
      <c r="C26468" s="435"/>
      <c r="D26468" s="399"/>
      <c r="E26468" s="400"/>
      <c r="G26468" s="401"/>
      <c r="H26468" s="401"/>
      <c r="I26468" s="401"/>
      <c r="J26468" s="194"/>
      <c r="K26468" s="194"/>
      <c r="L26468" s="195"/>
      <c r="M26468" s="196"/>
      <c r="N26468" s="197"/>
      <c r="O26468" s="197"/>
      <c r="P26468" s="231"/>
    </row>
    <row r="26469" spans="2:16">
      <c r="B26469" s="351"/>
      <c r="C26469" s="435"/>
      <c r="D26469" s="399"/>
      <c r="E26469" s="400"/>
      <c r="G26469" s="401"/>
      <c r="H26469" s="401"/>
      <c r="I26469" s="401"/>
      <c r="J26469" s="194"/>
      <c r="K26469" s="194"/>
      <c r="L26469" s="195"/>
      <c r="M26469" s="196"/>
      <c r="N26469" s="197"/>
      <c r="O26469" s="197"/>
      <c r="P26469" s="231"/>
    </row>
    <row r="26470" spans="2:16">
      <c r="B26470" s="351"/>
      <c r="C26470" s="435"/>
      <c r="D26470" s="399"/>
      <c r="E26470" s="400"/>
      <c r="G26470" s="401"/>
      <c r="H26470" s="401"/>
      <c r="I26470" s="401"/>
      <c r="J26470" s="194"/>
      <c r="K26470" s="194"/>
      <c r="L26470" s="195"/>
      <c r="M26470" s="196"/>
      <c r="N26470" s="197"/>
      <c r="O26470" s="197"/>
      <c r="P26470" s="231"/>
    </row>
    <row r="26471" spans="2:16">
      <c r="B26471" s="351"/>
      <c r="C26471" s="435"/>
      <c r="D26471" s="399"/>
      <c r="E26471" s="400"/>
      <c r="G26471" s="401"/>
      <c r="H26471" s="401"/>
      <c r="I26471" s="401"/>
      <c r="J26471" s="194"/>
      <c r="K26471" s="194"/>
      <c r="L26471" s="195"/>
      <c r="M26471" s="196"/>
      <c r="N26471" s="197"/>
      <c r="O26471" s="197"/>
      <c r="P26471" s="231"/>
    </row>
    <row r="26472" spans="2:16">
      <c r="B26472" s="351"/>
      <c r="C26472" s="435"/>
      <c r="D26472" s="399"/>
      <c r="E26472" s="400"/>
      <c r="G26472" s="401"/>
      <c r="H26472" s="401"/>
      <c r="I26472" s="401"/>
      <c r="J26472" s="194"/>
      <c r="K26472" s="194"/>
      <c r="L26472" s="195"/>
      <c r="M26472" s="196"/>
      <c r="N26472" s="197"/>
      <c r="O26472" s="197"/>
      <c r="P26472" s="231"/>
    </row>
    <row r="26473" spans="2:16">
      <c r="B26473" s="351"/>
      <c r="C26473" s="435"/>
      <c r="D26473" s="399"/>
      <c r="E26473" s="400"/>
      <c r="G26473" s="401"/>
      <c r="H26473" s="401"/>
      <c r="I26473" s="401"/>
      <c r="J26473" s="194"/>
      <c r="K26473" s="194"/>
      <c r="L26473" s="195"/>
      <c r="M26473" s="196"/>
      <c r="N26473" s="197"/>
      <c r="O26473" s="197"/>
      <c r="P26473" s="231"/>
    </row>
    <row r="26474" spans="2:16">
      <c r="B26474" s="351"/>
      <c r="C26474" s="435"/>
      <c r="D26474" s="399"/>
      <c r="E26474" s="400"/>
      <c r="G26474" s="401"/>
      <c r="H26474" s="401"/>
      <c r="I26474" s="401"/>
      <c r="J26474" s="194"/>
      <c r="K26474" s="194"/>
      <c r="L26474" s="195"/>
      <c r="M26474" s="196"/>
      <c r="N26474" s="197"/>
      <c r="O26474" s="197"/>
      <c r="P26474" s="231"/>
    </row>
    <row r="26475" spans="2:16">
      <c r="B26475" s="351"/>
      <c r="C26475" s="435"/>
      <c r="D26475" s="399"/>
      <c r="E26475" s="400"/>
      <c r="G26475" s="401"/>
      <c r="H26475" s="401"/>
      <c r="I26475" s="401"/>
      <c r="J26475" s="194"/>
      <c r="K26475" s="194"/>
      <c r="L26475" s="195"/>
      <c r="M26475" s="196"/>
      <c r="N26475" s="197"/>
      <c r="O26475" s="197"/>
      <c r="P26475" s="231"/>
    </row>
    <row r="26476" spans="2:16">
      <c r="B26476" s="351"/>
      <c r="C26476" s="435"/>
      <c r="D26476" s="399"/>
      <c r="E26476" s="400"/>
      <c r="G26476" s="401"/>
      <c r="H26476" s="401"/>
      <c r="I26476" s="401"/>
      <c r="J26476" s="194"/>
      <c r="K26476" s="194"/>
      <c r="L26476" s="195"/>
      <c r="M26476" s="196"/>
      <c r="N26476" s="197"/>
      <c r="O26476" s="197"/>
      <c r="P26476" s="231"/>
    </row>
    <row r="26477" spans="2:16">
      <c r="B26477" s="351"/>
      <c r="C26477" s="435"/>
      <c r="D26477" s="399"/>
      <c r="E26477" s="400"/>
      <c r="G26477" s="401"/>
      <c r="H26477" s="401"/>
      <c r="I26477" s="401"/>
      <c r="J26477" s="194"/>
      <c r="K26477" s="194"/>
      <c r="L26477" s="195"/>
      <c r="M26477" s="196"/>
      <c r="N26477" s="197"/>
      <c r="O26477" s="197"/>
      <c r="P26477" s="231"/>
    </row>
    <row r="26478" spans="2:16">
      <c r="B26478" s="351"/>
      <c r="C26478" s="435"/>
      <c r="D26478" s="399"/>
      <c r="E26478" s="400"/>
      <c r="G26478" s="401"/>
      <c r="H26478" s="401"/>
      <c r="I26478" s="401"/>
      <c r="J26478" s="194"/>
      <c r="K26478" s="194"/>
      <c r="L26478" s="195"/>
      <c r="M26478" s="196"/>
      <c r="N26478" s="197"/>
      <c r="O26478" s="197"/>
      <c r="P26478" s="231"/>
    </row>
    <row r="26479" spans="2:16">
      <c r="B26479" s="351"/>
      <c r="C26479" s="435"/>
      <c r="D26479" s="399"/>
      <c r="E26479" s="400"/>
      <c r="G26479" s="401"/>
      <c r="H26479" s="401"/>
      <c r="I26479" s="401"/>
      <c r="J26479" s="194"/>
      <c r="K26479" s="194"/>
      <c r="L26479" s="195"/>
      <c r="M26479" s="196"/>
      <c r="N26479" s="197"/>
      <c r="O26479" s="197"/>
      <c r="P26479" s="231"/>
    </row>
    <row r="26480" spans="2:16">
      <c r="B26480" s="351"/>
      <c r="C26480" s="435"/>
      <c r="D26480" s="399"/>
      <c r="E26480" s="400"/>
      <c r="G26480" s="401"/>
      <c r="H26480" s="401"/>
      <c r="I26480" s="401"/>
      <c r="J26480" s="194"/>
      <c r="K26480" s="194"/>
      <c r="L26480" s="195"/>
      <c r="M26480" s="196"/>
      <c r="N26480" s="197"/>
      <c r="O26480" s="197"/>
      <c r="P26480" s="231"/>
    </row>
    <row r="26481" spans="2:16">
      <c r="B26481" s="351"/>
      <c r="C26481" s="435"/>
      <c r="D26481" s="399"/>
      <c r="E26481" s="400"/>
      <c r="G26481" s="401"/>
      <c r="H26481" s="401"/>
      <c r="I26481" s="401"/>
      <c r="J26481" s="194"/>
      <c r="K26481" s="194"/>
      <c r="L26481" s="195"/>
      <c r="M26481" s="196"/>
      <c r="N26481" s="197"/>
      <c r="O26481" s="197"/>
      <c r="P26481" s="231"/>
    </row>
    <row r="26482" spans="2:16">
      <c r="B26482" s="351"/>
      <c r="C26482" s="435"/>
      <c r="D26482" s="399"/>
      <c r="E26482" s="400"/>
      <c r="G26482" s="401"/>
      <c r="H26482" s="401"/>
      <c r="I26482" s="401"/>
      <c r="J26482" s="194"/>
      <c r="K26482" s="194"/>
      <c r="L26482" s="195"/>
      <c r="M26482" s="196"/>
      <c r="N26482" s="197"/>
      <c r="O26482" s="197"/>
      <c r="P26482" s="231"/>
    </row>
    <row r="26483" spans="2:16">
      <c r="B26483" s="351"/>
      <c r="C26483" s="435"/>
      <c r="D26483" s="399"/>
      <c r="E26483" s="400"/>
      <c r="G26483" s="401"/>
      <c r="H26483" s="401"/>
      <c r="I26483" s="401"/>
      <c r="J26483" s="194"/>
      <c r="K26483" s="194"/>
      <c r="L26483" s="195"/>
      <c r="M26483" s="196"/>
      <c r="N26483" s="197"/>
      <c r="O26483" s="197"/>
      <c r="P26483" s="231"/>
    </row>
    <row r="26484" spans="2:16">
      <c r="B26484" s="351"/>
      <c r="C26484" s="435"/>
      <c r="D26484" s="399"/>
      <c r="E26484" s="400"/>
      <c r="G26484" s="401"/>
      <c r="H26484" s="401"/>
      <c r="I26484" s="401"/>
      <c r="J26484" s="194"/>
      <c r="K26484" s="194"/>
      <c r="L26484" s="195"/>
      <c r="M26484" s="196"/>
      <c r="N26484" s="197"/>
      <c r="O26484" s="197"/>
      <c r="P26484" s="231"/>
    </row>
    <row r="26485" spans="2:16">
      <c r="B26485" s="351"/>
      <c r="C26485" s="435"/>
      <c r="D26485" s="399"/>
      <c r="E26485" s="400"/>
      <c r="G26485" s="401"/>
      <c r="H26485" s="401"/>
      <c r="I26485" s="401"/>
      <c r="J26485" s="194"/>
      <c r="K26485" s="194"/>
      <c r="L26485" s="195"/>
      <c r="M26485" s="196"/>
      <c r="N26485" s="197"/>
      <c r="O26485" s="197"/>
      <c r="P26485" s="231"/>
    </row>
    <row r="26486" spans="2:16">
      <c r="B26486" s="351"/>
      <c r="C26486" s="435"/>
      <c r="D26486" s="399"/>
      <c r="E26486" s="400"/>
      <c r="G26486" s="401"/>
      <c r="H26486" s="401"/>
      <c r="I26486" s="401"/>
      <c r="J26486" s="194"/>
      <c r="K26486" s="194"/>
      <c r="L26486" s="195"/>
      <c r="M26486" s="196"/>
      <c r="N26486" s="197"/>
      <c r="O26486" s="197"/>
      <c r="P26486" s="231"/>
    </row>
    <row r="26487" spans="2:16">
      <c r="B26487" s="351"/>
      <c r="C26487" s="435"/>
      <c r="D26487" s="399"/>
      <c r="E26487" s="400"/>
      <c r="G26487" s="401"/>
      <c r="H26487" s="401"/>
      <c r="I26487" s="401"/>
      <c r="J26487" s="194"/>
      <c r="K26487" s="194"/>
      <c r="L26487" s="195"/>
      <c r="M26487" s="196"/>
      <c r="N26487" s="197"/>
      <c r="O26487" s="197"/>
      <c r="P26487" s="231"/>
    </row>
    <row r="26488" spans="2:16">
      <c r="B26488" s="351"/>
      <c r="C26488" s="435"/>
      <c r="D26488" s="399"/>
      <c r="E26488" s="400"/>
      <c r="G26488" s="401"/>
      <c r="H26488" s="401"/>
      <c r="I26488" s="401"/>
      <c r="J26488" s="194"/>
      <c r="K26488" s="194"/>
      <c r="L26488" s="195"/>
      <c r="M26488" s="196"/>
      <c r="N26488" s="197"/>
      <c r="O26488" s="197"/>
      <c r="P26488" s="231"/>
    </row>
    <row r="26489" spans="2:16">
      <c r="B26489" s="351"/>
      <c r="C26489" s="435"/>
      <c r="D26489" s="399"/>
      <c r="E26489" s="400"/>
      <c r="G26489" s="401"/>
      <c r="H26489" s="401"/>
      <c r="I26489" s="401"/>
      <c r="J26489" s="194"/>
      <c r="K26489" s="194"/>
      <c r="L26489" s="195"/>
      <c r="M26489" s="196"/>
      <c r="N26489" s="197"/>
      <c r="O26489" s="197"/>
      <c r="P26489" s="231"/>
    </row>
    <row r="26490" spans="2:16">
      <c r="B26490" s="351"/>
      <c r="C26490" s="435"/>
      <c r="D26490" s="399"/>
      <c r="E26490" s="400"/>
      <c r="G26490" s="401"/>
      <c r="H26490" s="401"/>
      <c r="I26490" s="401"/>
      <c r="J26490" s="194"/>
      <c r="K26490" s="194"/>
      <c r="L26490" s="195"/>
      <c r="M26490" s="196"/>
      <c r="N26490" s="197"/>
      <c r="O26490" s="197"/>
      <c r="P26490" s="231"/>
    </row>
    <row r="26491" spans="2:16">
      <c r="B26491" s="351"/>
      <c r="C26491" s="435"/>
      <c r="D26491" s="399"/>
      <c r="E26491" s="400"/>
      <c r="G26491" s="401"/>
      <c r="H26491" s="401"/>
      <c r="I26491" s="401"/>
      <c r="J26491" s="194"/>
      <c r="K26491" s="194"/>
      <c r="L26491" s="195"/>
      <c r="M26491" s="196"/>
      <c r="N26491" s="197"/>
      <c r="O26491" s="197"/>
      <c r="P26491" s="231"/>
    </row>
    <row r="26492" spans="2:16">
      <c r="B26492" s="351"/>
      <c r="C26492" s="435"/>
      <c r="D26492" s="399"/>
      <c r="E26492" s="400"/>
      <c r="G26492" s="401"/>
      <c r="H26492" s="401"/>
      <c r="I26492" s="401"/>
      <c r="J26492" s="194"/>
      <c r="K26492" s="194"/>
      <c r="L26492" s="195"/>
      <c r="M26492" s="196"/>
      <c r="N26492" s="197"/>
      <c r="O26492" s="197"/>
      <c r="P26492" s="231"/>
    </row>
    <row r="26493" spans="2:16">
      <c r="B26493" s="351"/>
      <c r="C26493" s="435"/>
      <c r="D26493" s="399"/>
      <c r="E26493" s="400"/>
      <c r="G26493" s="401"/>
      <c r="H26493" s="401"/>
      <c r="I26493" s="401"/>
      <c r="J26493" s="194"/>
      <c r="K26493" s="194"/>
      <c r="L26493" s="195"/>
      <c r="M26493" s="196"/>
      <c r="N26493" s="197"/>
      <c r="O26493" s="197"/>
      <c r="P26493" s="231"/>
    </row>
    <row r="26494" spans="2:16">
      <c r="B26494" s="351"/>
      <c r="C26494" s="435"/>
      <c r="D26494" s="399"/>
      <c r="E26494" s="400"/>
      <c r="G26494" s="401"/>
      <c r="H26494" s="401"/>
      <c r="I26494" s="401"/>
      <c r="J26494" s="194"/>
      <c r="K26494" s="194"/>
      <c r="L26494" s="195"/>
      <c r="M26494" s="196"/>
      <c r="N26494" s="197"/>
      <c r="O26494" s="197"/>
      <c r="P26494" s="231"/>
    </row>
    <row r="26495" spans="2:16">
      <c r="B26495" s="351"/>
      <c r="C26495" s="435"/>
      <c r="D26495" s="399"/>
      <c r="E26495" s="400"/>
      <c r="G26495" s="401"/>
      <c r="H26495" s="401"/>
      <c r="I26495" s="401"/>
      <c r="J26495" s="194"/>
      <c r="K26495" s="194"/>
      <c r="L26495" s="195"/>
      <c r="M26495" s="196"/>
      <c r="N26495" s="197"/>
      <c r="O26495" s="197"/>
      <c r="P26495" s="231"/>
    </row>
    <row r="26496" spans="2:16">
      <c r="B26496" s="351"/>
      <c r="C26496" s="435"/>
      <c r="D26496" s="399"/>
      <c r="E26496" s="400"/>
      <c r="G26496" s="401"/>
      <c r="H26496" s="401"/>
      <c r="I26496" s="401"/>
      <c r="J26496" s="194"/>
      <c r="K26496" s="194"/>
      <c r="L26496" s="195"/>
      <c r="M26496" s="196"/>
      <c r="N26496" s="197"/>
      <c r="O26496" s="197"/>
      <c r="P26496" s="231"/>
    </row>
    <row r="26497" spans="2:16">
      <c r="B26497" s="351"/>
      <c r="C26497" s="435"/>
      <c r="D26497" s="399"/>
      <c r="E26497" s="400"/>
      <c r="G26497" s="401"/>
      <c r="H26497" s="401"/>
      <c r="I26497" s="401"/>
      <c r="J26497" s="194"/>
      <c r="K26497" s="194"/>
      <c r="L26497" s="195"/>
      <c r="M26497" s="196"/>
      <c r="N26497" s="197"/>
      <c r="O26497" s="197"/>
      <c r="P26497" s="231"/>
    </row>
    <row r="26498" spans="2:16">
      <c r="B26498" s="351"/>
      <c r="C26498" s="435"/>
      <c r="D26498" s="399"/>
      <c r="E26498" s="400"/>
      <c r="G26498" s="401"/>
      <c r="H26498" s="401"/>
      <c r="I26498" s="401"/>
      <c r="J26498" s="194"/>
      <c r="K26498" s="194"/>
      <c r="L26498" s="195"/>
      <c r="M26498" s="196"/>
      <c r="N26498" s="197"/>
      <c r="O26498" s="197"/>
      <c r="P26498" s="231"/>
    </row>
    <row r="26499" spans="2:16">
      <c r="B26499" s="351"/>
      <c r="C26499" s="435"/>
      <c r="D26499" s="399"/>
      <c r="E26499" s="400"/>
      <c r="G26499" s="401"/>
      <c r="H26499" s="401"/>
      <c r="I26499" s="401"/>
      <c r="J26499" s="194"/>
      <c r="K26499" s="194"/>
      <c r="L26499" s="195"/>
      <c r="M26499" s="196"/>
      <c r="N26499" s="197"/>
      <c r="O26499" s="197"/>
      <c r="P26499" s="231"/>
    </row>
    <row r="26500" spans="2:16">
      <c r="B26500" s="351"/>
      <c r="C26500" s="435"/>
      <c r="D26500" s="399"/>
      <c r="E26500" s="400"/>
      <c r="G26500" s="401"/>
      <c r="H26500" s="401"/>
      <c r="I26500" s="401"/>
      <c r="J26500" s="194"/>
      <c r="K26500" s="194"/>
      <c r="L26500" s="195"/>
      <c r="M26500" s="196"/>
      <c r="N26500" s="197"/>
      <c r="O26500" s="197"/>
      <c r="P26500" s="231"/>
    </row>
    <row r="26501" spans="2:16">
      <c r="B26501" s="351"/>
      <c r="C26501" s="435"/>
      <c r="D26501" s="399"/>
      <c r="E26501" s="400"/>
      <c r="G26501" s="401"/>
      <c r="H26501" s="401"/>
      <c r="I26501" s="401"/>
      <c r="J26501" s="194"/>
      <c r="K26501" s="194"/>
      <c r="L26501" s="195"/>
      <c r="M26501" s="196"/>
      <c r="N26501" s="197"/>
      <c r="O26501" s="197"/>
      <c r="P26501" s="231"/>
    </row>
    <row r="26502" spans="2:16">
      <c r="B26502" s="351"/>
      <c r="C26502" s="435"/>
      <c r="D26502" s="399"/>
      <c r="E26502" s="400"/>
      <c r="G26502" s="401"/>
      <c r="H26502" s="401"/>
      <c r="I26502" s="401"/>
      <c r="J26502" s="194"/>
      <c r="K26502" s="194"/>
      <c r="L26502" s="195"/>
      <c r="M26502" s="196"/>
      <c r="N26502" s="197"/>
      <c r="O26502" s="197"/>
      <c r="P26502" s="231"/>
    </row>
    <row r="26503" spans="2:16">
      <c r="B26503" s="351"/>
      <c r="C26503" s="435"/>
      <c r="D26503" s="399"/>
      <c r="E26503" s="400"/>
      <c r="G26503" s="401"/>
      <c r="H26503" s="401"/>
      <c r="I26503" s="401"/>
      <c r="J26503" s="194"/>
      <c r="K26503" s="194"/>
      <c r="L26503" s="195"/>
      <c r="M26503" s="196"/>
      <c r="N26503" s="197"/>
      <c r="O26503" s="197"/>
      <c r="P26503" s="231"/>
    </row>
    <row r="26504" spans="2:16">
      <c r="B26504" s="351"/>
      <c r="C26504" s="435"/>
      <c r="D26504" s="399"/>
      <c r="E26504" s="400"/>
      <c r="G26504" s="401"/>
      <c r="H26504" s="401"/>
      <c r="I26504" s="401"/>
      <c r="J26504" s="194"/>
      <c r="K26504" s="194"/>
      <c r="L26504" s="195"/>
      <c r="M26504" s="196"/>
      <c r="N26504" s="197"/>
      <c r="O26504" s="197"/>
      <c r="P26504" s="231"/>
    </row>
    <row r="26505" spans="2:16">
      <c r="B26505" s="351"/>
      <c r="C26505" s="435"/>
      <c r="D26505" s="399"/>
      <c r="E26505" s="400"/>
      <c r="G26505" s="401"/>
      <c r="H26505" s="401"/>
      <c r="I26505" s="401"/>
      <c r="J26505" s="194"/>
      <c r="K26505" s="194"/>
      <c r="L26505" s="195"/>
      <c r="M26505" s="196"/>
      <c r="N26505" s="197"/>
      <c r="O26505" s="197"/>
      <c r="P26505" s="231"/>
    </row>
    <row r="26506" spans="2:16">
      <c r="B26506" s="351"/>
      <c r="C26506" s="435"/>
      <c r="D26506" s="399"/>
      <c r="E26506" s="400"/>
      <c r="G26506" s="401"/>
      <c r="H26506" s="401"/>
      <c r="I26506" s="401"/>
      <c r="J26506" s="194"/>
      <c r="K26506" s="194"/>
      <c r="L26506" s="195"/>
      <c r="M26506" s="196"/>
      <c r="N26506" s="197"/>
      <c r="O26506" s="197"/>
      <c r="P26506" s="231"/>
    </row>
    <row r="26507" spans="2:16">
      <c r="B26507" s="351"/>
      <c r="C26507" s="435"/>
      <c r="D26507" s="399"/>
      <c r="E26507" s="400"/>
      <c r="G26507" s="401"/>
      <c r="H26507" s="401"/>
      <c r="I26507" s="401"/>
      <c r="J26507" s="194"/>
      <c r="K26507" s="194"/>
      <c r="L26507" s="195"/>
      <c r="M26507" s="196"/>
      <c r="N26507" s="197"/>
      <c r="O26507" s="197"/>
      <c r="P26507" s="231"/>
    </row>
    <row r="26508" spans="2:16">
      <c r="B26508" s="351"/>
      <c r="C26508" s="435"/>
      <c r="D26508" s="399"/>
      <c r="E26508" s="400"/>
      <c r="G26508" s="401"/>
      <c r="H26508" s="401"/>
      <c r="I26508" s="401"/>
      <c r="J26508" s="194"/>
      <c r="K26508" s="194"/>
      <c r="L26508" s="195"/>
      <c r="M26508" s="196"/>
      <c r="N26508" s="197"/>
      <c r="O26508" s="197"/>
      <c r="P26508" s="231"/>
    </row>
    <row r="26509" spans="2:16">
      <c r="B26509" s="402"/>
      <c r="C26509" s="435"/>
      <c r="D26509" s="404"/>
      <c r="E26509" s="405"/>
      <c r="G26509" s="406"/>
      <c r="H26509" s="406"/>
      <c r="I26509" s="406"/>
      <c r="J26509" s="194"/>
      <c r="K26509" s="194"/>
      <c r="L26509" s="195"/>
      <c r="M26509" s="196"/>
      <c r="N26509" s="197"/>
      <c r="O26509" s="197"/>
      <c r="P26509" s="221"/>
    </row>
    <row r="26510" spans="2:16">
      <c r="B26510" s="351"/>
      <c r="C26510" s="435"/>
      <c r="D26510" s="399"/>
      <c r="E26510" s="400"/>
      <c r="G26510" s="401"/>
      <c r="H26510" s="401"/>
      <c r="I26510" s="401"/>
      <c r="J26510" s="194"/>
      <c r="K26510" s="194"/>
      <c r="L26510" s="195"/>
      <c r="M26510" s="196"/>
      <c r="N26510" s="197"/>
      <c r="O26510" s="197"/>
      <c r="P26510" s="231"/>
    </row>
    <row r="26511" spans="2:16">
      <c r="B26511" s="351"/>
      <c r="C26511" s="435"/>
      <c r="D26511" s="399"/>
      <c r="E26511" s="400"/>
      <c r="G26511" s="401"/>
      <c r="H26511" s="401"/>
      <c r="I26511" s="401"/>
      <c r="J26511" s="194"/>
      <c r="K26511" s="194"/>
      <c r="L26511" s="195"/>
      <c r="M26511" s="196"/>
      <c r="N26511" s="197"/>
      <c r="O26511" s="197"/>
      <c r="P26511" s="231"/>
    </row>
    <row r="26512" spans="2:16">
      <c r="B26512" s="351"/>
      <c r="C26512" s="435"/>
      <c r="D26512" s="399"/>
      <c r="E26512" s="400"/>
      <c r="G26512" s="401"/>
      <c r="H26512" s="401"/>
      <c r="I26512" s="401"/>
      <c r="J26512" s="194"/>
      <c r="K26512" s="194"/>
      <c r="L26512" s="195"/>
      <c r="M26512" s="196"/>
      <c r="N26512" s="197"/>
      <c r="O26512" s="197"/>
      <c r="P26512" s="231"/>
    </row>
    <row r="26513" spans="2:16">
      <c r="B26513" s="351"/>
      <c r="C26513" s="435"/>
      <c r="D26513" s="399"/>
      <c r="E26513" s="400"/>
      <c r="G26513" s="401"/>
      <c r="H26513" s="401"/>
      <c r="I26513" s="401"/>
      <c r="J26513" s="194"/>
      <c r="K26513" s="194"/>
      <c r="L26513" s="195"/>
      <c r="M26513" s="196"/>
      <c r="N26513" s="197"/>
      <c r="O26513" s="197"/>
      <c r="P26513" s="231"/>
    </row>
    <row r="26514" spans="2:16">
      <c r="B26514" s="351"/>
      <c r="C26514" s="435"/>
      <c r="D26514" s="399"/>
      <c r="E26514" s="400"/>
      <c r="G26514" s="401"/>
      <c r="H26514" s="401"/>
      <c r="I26514" s="401"/>
      <c r="J26514" s="194"/>
      <c r="K26514" s="194"/>
      <c r="L26514" s="195"/>
      <c r="M26514" s="196"/>
      <c r="N26514" s="197"/>
      <c r="O26514" s="197"/>
      <c r="P26514" s="231"/>
    </row>
    <row r="26515" spans="2:16">
      <c r="B26515" s="351"/>
      <c r="C26515" s="435"/>
      <c r="D26515" s="399"/>
      <c r="E26515" s="400"/>
      <c r="G26515" s="401"/>
      <c r="H26515" s="401"/>
      <c r="I26515" s="401"/>
      <c r="J26515" s="194"/>
      <c r="K26515" s="194"/>
      <c r="L26515" s="195"/>
      <c r="M26515" s="196"/>
      <c r="N26515" s="197"/>
      <c r="O26515" s="197"/>
      <c r="P26515" s="231"/>
    </row>
    <row r="26516" spans="2:16">
      <c r="B26516" s="351"/>
      <c r="C26516" s="435"/>
      <c r="D26516" s="399"/>
      <c r="E26516" s="400"/>
      <c r="G26516" s="401"/>
      <c r="H26516" s="401"/>
      <c r="I26516" s="401"/>
      <c r="J26516" s="194"/>
      <c r="K26516" s="194"/>
      <c r="L26516" s="195"/>
      <c r="M26516" s="196"/>
      <c r="N26516" s="197"/>
      <c r="O26516" s="197"/>
      <c r="P26516" s="231"/>
    </row>
    <row r="26517" spans="2:16">
      <c r="B26517" s="351"/>
      <c r="C26517" s="435"/>
      <c r="D26517" s="399"/>
      <c r="E26517" s="400"/>
      <c r="G26517" s="401"/>
      <c r="H26517" s="401"/>
      <c r="I26517" s="401"/>
      <c r="J26517" s="194"/>
      <c r="K26517" s="194"/>
      <c r="L26517" s="195"/>
      <c r="M26517" s="196"/>
      <c r="N26517" s="197"/>
      <c r="O26517" s="197"/>
      <c r="P26517" s="231"/>
    </row>
    <row r="26518" spans="2:16">
      <c r="B26518" s="351"/>
      <c r="C26518" s="435"/>
      <c r="D26518" s="399"/>
      <c r="E26518" s="400"/>
      <c r="G26518" s="401"/>
      <c r="H26518" s="401"/>
      <c r="I26518" s="401"/>
      <c r="J26518" s="194"/>
      <c r="K26518" s="194"/>
      <c r="L26518" s="195"/>
      <c r="M26518" s="196"/>
      <c r="N26518" s="197"/>
      <c r="O26518" s="197"/>
      <c r="P26518" s="231"/>
    </row>
    <row r="26519" spans="2:16">
      <c r="B26519" s="351"/>
      <c r="C26519" s="435"/>
      <c r="D26519" s="399"/>
      <c r="E26519" s="400"/>
      <c r="G26519" s="401"/>
      <c r="H26519" s="401"/>
      <c r="I26519" s="401"/>
      <c r="J26519" s="194"/>
      <c r="K26519" s="194"/>
      <c r="L26519" s="195"/>
      <c r="M26519" s="196"/>
      <c r="N26519" s="197"/>
      <c r="O26519" s="197"/>
      <c r="P26519" s="231"/>
    </row>
    <row r="26520" spans="2:16">
      <c r="B26520" s="351"/>
      <c r="C26520" s="435"/>
      <c r="D26520" s="399"/>
      <c r="E26520" s="400"/>
      <c r="G26520" s="401"/>
      <c r="H26520" s="401"/>
      <c r="I26520" s="401"/>
      <c r="J26520" s="194"/>
      <c r="K26520" s="194"/>
      <c r="L26520" s="195"/>
      <c r="M26520" s="196"/>
      <c r="N26520" s="197"/>
      <c r="O26520" s="197"/>
      <c r="P26520" s="231"/>
    </row>
    <row r="26521" spans="2:16">
      <c r="B26521" s="351"/>
      <c r="C26521" s="435"/>
      <c r="D26521" s="399"/>
      <c r="E26521" s="400"/>
      <c r="G26521" s="401"/>
      <c r="H26521" s="401"/>
      <c r="I26521" s="401"/>
      <c r="J26521" s="194"/>
      <c r="K26521" s="194"/>
      <c r="L26521" s="195"/>
      <c r="M26521" s="196"/>
      <c r="N26521" s="197"/>
      <c r="O26521" s="197"/>
      <c r="P26521" s="231"/>
    </row>
    <row r="26522" spans="2:16">
      <c r="B26522" s="351"/>
      <c r="C26522" s="435"/>
      <c r="D26522" s="399"/>
      <c r="E26522" s="400"/>
      <c r="G26522" s="401"/>
      <c r="H26522" s="401"/>
      <c r="I26522" s="401"/>
      <c r="J26522" s="194"/>
      <c r="K26522" s="194"/>
      <c r="L26522" s="195"/>
      <c r="M26522" s="196"/>
      <c r="N26522" s="197"/>
      <c r="O26522" s="197"/>
      <c r="P26522" s="231"/>
    </row>
    <row r="26523" spans="2:16">
      <c r="B26523" s="351"/>
      <c r="C26523" s="435"/>
      <c r="D26523" s="399"/>
      <c r="E26523" s="400"/>
      <c r="G26523" s="401"/>
      <c r="H26523" s="401"/>
      <c r="I26523" s="401"/>
      <c r="J26523" s="194"/>
      <c r="K26523" s="194"/>
      <c r="L26523" s="195"/>
      <c r="M26523" s="196"/>
      <c r="N26523" s="197"/>
      <c r="O26523" s="197"/>
      <c r="P26523" s="231"/>
    </row>
    <row r="26524" spans="2:16">
      <c r="B26524" s="351"/>
      <c r="C26524" s="435"/>
      <c r="D26524" s="399"/>
      <c r="E26524" s="400"/>
      <c r="G26524" s="401"/>
      <c r="H26524" s="401"/>
      <c r="I26524" s="401"/>
      <c r="J26524" s="194"/>
      <c r="K26524" s="194"/>
      <c r="L26524" s="195"/>
      <c r="M26524" s="196"/>
      <c r="N26524" s="197"/>
      <c r="O26524" s="197"/>
      <c r="P26524" s="231"/>
    </row>
    <row r="26525" spans="2:16">
      <c r="B26525" s="351"/>
      <c r="C26525" s="435"/>
      <c r="D26525" s="399"/>
      <c r="E26525" s="400"/>
      <c r="G26525" s="401"/>
      <c r="H26525" s="401"/>
      <c r="I26525" s="401"/>
      <c r="J26525" s="194"/>
      <c r="K26525" s="194"/>
      <c r="L26525" s="195"/>
      <c r="M26525" s="196"/>
      <c r="N26525" s="197"/>
      <c r="O26525" s="197"/>
      <c r="P26525" s="231"/>
    </row>
    <row r="26526" spans="2:16">
      <c r="B26526" s="351"/>
      <c r="C26526" s="435"/>
      <c r="D26526" s="399"/>
      <c r="E26526" s="400"/>
      <c r="G26526" s="401"/>
      <c r="H26526" s="401"/>
      <c r="I26526" s="401"/>
      <c r="J26526" s="194"/>
      <c r="K26526" s="194"/>
      <c r="L26526" s="195"/>
      <c r="M26526" s="196"/>
      <c r="N26526" s="197"/>
      <c r="O26526" s="197"/>
      <c r="P26526" s="231"/>
    </row>
    <row r="26527" spans="2:16">
      <c r="B26527" s="351"/>
      <c r="C26527" s="435"/>
      <c r="D26527" s="399"/>
      <c r="E26527" s="400"/>
      <c r="G26527" s="401"/>
      <c r="H26527" s="401"/>
      <c r="I26527" s="401"/>
      <c r="J26527" s="194"/>
      <c r="K26527" s="194"/>
      <c r="L26527" s="195"/>
      <c r="M26527" s="196"/>
      <c r="N26527" s="197"/>
      <c r="O26527" s="197"/>
      <c r="P26527" s="231"/>
    </row>
    <row r="26528" spans="2:16">
      <c r="B26528" s="351"/>
      <c r="C26528" s="435"/>
      <c r="D26528" s="399"/>
      <c r="E26528" s="400"/>
      <c r="G26528" s="401"/>
      <c r="H26528" s="401"/>
      <c r="I26528" s="401"/>
      <c r="J26528" s="194"/>
      <c r="K26528" s="194"/>
      <c r="L26528" s="195"/>
      <c r="M26528" s="196"/>
      <c r="N26528" s="197"/>
      <c r="O26528" s="197"/>
      <c r="P26528" s="231"/>
    </row>
    <row r="26529" spans="2:16">
      <c r="B26529" s="351"/>
      <c r="C26529" s="435"/>
      <c r="D26529" s="399"/>
      <c r="E26529" s="400"/>
      <c r="G26529" s="401"/>
      <c r="H26529" s="401"/>
      <c r="I26529" s="401"/>
      <c r="J26529" s="194"/>
      <c r="K26529" s="194"/>
      <c r="L26529" s="195"/>
      <c r="M26529" s="196"/>
      <c r="N26529" s="197"/>
      <c r="O26529" s="197"/>
      <c r="P26529" s="231"/>
    </row>
    <row r="26530" spans="2:16">
      <c r="B26530" s="351"/>
      <c r="C26530" s="435"/>
      <c r="D26530" s="399"/>
      <c r="E26530" s="400"/>
      <c r="G26530" s="401"/>
      <c r="H26530" s="401"/>
      <c r="I26530" s="401"/>
      <c r="J26530" s="194"/>
      <c r="K26530" s="194"/>
      <c r="L26530" s="195"/>
      <c r="M26530" s="196"/>
      <c r="N26530" s="197"/>
      <c r="O26530" s="197"/>
      <c r="P26530" s="231"/>
    </row>
    <row r="26531" spans="2:16">
      <c r="B26531" s="351"/>
      <c r="C26531" s="435"/>
      <c r="D26531" s="399"/>
      <c r="E26531" s="400"/>
      <c r="G26531" s="401"/>
      <c r="H26531" s="401"/>
      <c r="I26531" s="401"/>
      <c r="J26531" s="194"/>
      <c r="K26531" s="194"/>
      <c r="L26531" s="195"/>
      <c r="M26531" s="196"/>
      <c r="N26531" s="197"/>
      <c r="O26531" s="197"/>
      <c r="P26531" s="231"/>
    </row>
    <row r="26532" spans="2:16">
      <c r="B26532" s="351"/>
      <c r="C26532" s="435"/>
      <c r="D26532" s="399"/>
      <c r="E26532" s="400"/>
      <c r="G26532" s="401"/>
      <c r="H26532" s="401"/>
      <c r="I26532" s="401"/>
      <c r="J26532" s="194"/>
      <c r="K26532" s="194"/>
      <c r="L26532" s="195"/>
      <c r="M26532" s="196"/>
      <c r="N26532" s="197"/>
      <c r="O26532" s="197"/>
      <c r="P26532" s="231"/>
    </row>
    <row r="26533" spans="2:16">
      <c r="B26533" s="351"/>
      <c r="C26533" s="435"/>
      <c r="D26533" s="399"/>
      <c r="E26533" s="400"/>
      <c r="G26533" s="401"/>
      <c r="H26533" s="401"/>
      <c r="I26533" s="401"/>
      <c r="J26533" s="194"/>
      <c r="K26533" s="194"/>
      <c r="L26533" s="195"/>
      <c r="M26533" s="196"/>
      <c r="N26533" s="197"/>
      <c r="O26533" s="197"/>
      <c r="P26533" s="231"/>
    </row>
    <row r="26534" spans="2:16">
      <c r="B26534" s="351"/>
      <c r="C26534" s="435"/>
      <c r="D26534" s="399"/>
      <c r="E26534" s="400"/>
      <c r="G26534" s="401"/>
      <c r="H26534" s="401"/>
      <c r="I26534" s="401"/>
      <c r="J26534" s="194"/>
      <c r="K26534" s="194"/>
      <c r="L26534" s="195"/>
      <c r="M26534" s="196"/>
      <c r="N26534" s="197"/>
      <c r="O26534" s="197"/>
      <c r="P26534" s="231"/>
    </row>
    <row r="26535" spans="2:16">
      <c r="B26535" s="351"/>
      <c r="C26535" s="435"/>
      <c r="D26535" s="399"/>
      <c r="E26535" s="400"/>
      <c r="G26535" s="401"/>
      <c r="H26535" s="401"/>
      <c r="I26535" s="401"/>
      <c r="J26535" s="194"/>
      <c r="K26535" s="194"/>
      <c r="L26535" s="195"/>
      <c r="M26535" s="196"/>
      <c r="N26535" s="197"/>
      <c r="O26535" s="197"/>
      <c r="P26535" s="231"/>
    </row>
    <row r="26536" spans="2:16">
      <c r="B26536" s="351"/>
      <c r="C26536" s="435"/>
      <c r="D26536" s="399"/>
      <c r="E26536" s="400"/>
      <c r="G26536" s="401"/>
      <c r="H26536" s="401"/>
      <c r="I26536" s="401"/>
      <c r="J26536" s="194"/>
      <c r="K26536" s="194"/>
      <c r="L26536" s="195"/>
      <c r="M26536" s="196"/>
      <c r="N26536" s="197"/>
      <c r="O26536" s="197"/>
      <c r="P26536" s="231"/>
    </row>
    <row r="26537" spans="2:16">
      <c r="B26537" s="351"/>
      <c r="C26537" s="435"/>
      <c r="D26537" s="399"/>
      <c r="E26537" s="400"/>
      <c r="G26537" s="401"/>
      <c r="H26537" s="401"/>
      <c r="I26537" s="401"/>
      <c r="J26537" s="194"/>
      <c r="K26537" s="194"/>
      <c r="L26537" s="195"/>
      <c r="M26537" s="196"/>
      <c r="N26537" s="197"/>
      <c r="O26537" s="197"/>
      <c r="P26537" s="231"/>
    </row>
    <row r="26538" spans="2:16">
      <c r="B26538" s="351"/>
      <c r="C26538" s="435"/>
      <c r="D26538" s="399"/>
      <c r="E26538" s="400"/>
      <c r="G26538" s="401"/>
      <c r="H26538" s="401"/>
      <c r="I26538" s="401"/>
      <c r="J26538" s="194"/>
      <c r="K26538" s="194"/>
      <c r="L26538" s="195"/>
      <c r="M26538" s="196"/>
      <c r="N26538" s="197"/>
      <c r="O26538" s="197"/>
      <c r="P26538" s="231"/>
    </row>
    <row r="26539" spans="2:16">
      <c r="B26539" s="351"/>
      <c r="C26539" s="435"/>
      <c r="D26539" s="399"/>
      <c r="E26539" s="400"/>
      <c r="G26539" s="401"/>
      <c r="H26539" s="401"/>
      <c r="I26539" s="401"/>
      <c r="J26539" s="194"/>
      <c r="K26539" s="194"/>
      <c r="L26539" s="195"/>
      <c r="M26539" s="196"/>
      <c r="N26539" s="197"/>
      <c r="O26539" s="197"/>
      <c r="P26539" s="231"/>
    </row>
    <row r="26540" spans="2:16">
      <c r="B26540" s="351"/>
      <c r="C26540" s="435"/>
      <c r="D26540" s="399"/>
      <c r="E26540" s="400"/>
      <c r="G26540" s="401"/>
      <c r="H26540" s="401"/>
      <c r="I26540" s="401"/>
      <c r="J26540" s="194"/>
      <c r="K26540" s="194"/>
      <c r="L26540" s="195"/>
      <c r="M26540" s="196"/>
      <c r="N26540" s="197"/>
      <c r="O26540" s="197"/>
      <c r="P26540" s="231"/>
    </row>
    <row r="26541" spans="2:16">
      <c r="B26541" s="351"/>
      <c r="C26541" s="435"/>
      <c r="D26541" s="399"/>
      <c r="E26541" s="400"/>
      <c r="G26541" s="401"/>
      <c r="H26541" s="401"/>
      <c r="I26541" s="401"/>
      <c r="J26541" s="194"/>
      <c r="K26541" s="194"/>
      <c r="L26541" s="195"/>
      <c r="M26541" s="196"/>
      <c r="N26541" s="197"/>
      <c r="O26541" s="197"/>
      <c r="P26541" s="231"/>
    </row>
    <row r="26542" spans="2:16">
      <c r="B26542" s="351"/>
      <c r="C26542" s="435"/>
      <c r="D26542" s="399"/>
      <c r="E26542" s="400"/>
      <c r="G26542" s="401"/>
      <c r="H26542" s="401"/>
      <c r="I26542" s="401"/>
      <c r="J26542" s="194"/>
      <c r="K26542" s="194"/>
      <c r="L26542" s="195"/>
      <c r="M26542" s="196"/>
      <c r="N26542" s="197"/>
      <c r="O26542" s="197"/>
      <c r="P26542" s="231"/>
    </row>
    <row r="26543" spans="2:16">
      <c r="B26543" s="351"/>
      <c r="C26543" s="435"/>
      <c r="D26543" s="399"/>
      <c r="E26543" s="400"/>
      <c r="G26543" s="401"/>
      <c r="H26543" s="401"/>
      <c r="I26543" s="401"/>
      <c r="J26543" s="194"/>
      <c r="K26543" s="194"/>
      <c r="L26543" s="195"/>
      <c r="M26543" s="196"/>
      <c r="N26543" s="197"/>
      <c r="O26543" s="197"/>
      <c r="P26543" s="231"/>
    </row>
    <row r="26544" spans="2:16">
      <c r="B26544" s="402"/>
      <c r="C26544" s="435"/>
      <c r="D26544" s="404"/>
      <c r="E26544" s="405"/>
      <c r="G26544" s="406"/>
      <c r="H26544" s="406"/>
      <c r="I26544" s="406"/>
      <c r="J26544" s="194"/>
      <c r="K26544" s="194"/>
      <c r="L26544" s="195"/>
      <c r="M26544" s="196"/>
      <c r="N26544" s="197"/>
      <c r="O26544" s="197"/>
      <c r="P26544" s="221"/>
    </row>
    <row r="26545" spans="2:16">
      <c r="B26545" s="351"/>
      <c r="C26545" s="435"/>
      <c r="D26545" s="399"/>
      <c r="E26545" s="400"/>
      <c r="G26545" s="401"/>
      <c r="H26545" s="401"/>
      <c r="I26545" s="401"/>
      <c r="J26545" s="194"/>
      <c r="K26545" s="194"/>
      <c r="L26545" s="195"/>
      <c r="M26545" s="196"/>
      <c r="N26545" s="197"/>
      <c r="O26545" s="197"/>
      <c r="P26545" s="231"/>
    </row>
    <row r="26546" spans="2:16">
      <c r="B26546" s="351"/>
      <c r="C26546" s="435"/>
      <c r="D26546" s="399"/>
      <c r="E26546" s="400"/>
      <c r="G26546" s="401"/>
      <c r="H26546" s="401"/>
      <c r="I26546" s="401"/>
      <c r="J26546" s="194"/>
      <c r="K26546" s="194"/>
      <c r="L26546" s="195"/>
      <c r="M26546" s="196"/>
      <c r="N26546" s="197"/>
      <c r="O26546" s="197"/>
      <c r="P26546" s="231"/>
    </row>
    <row r="26547" spans="2:16">
      <c r="B26547" s="351"/>
      <c r="C26547" s="435"/>
      <c r="D26547" s="399"/>
      <c r="E26547" s="400"/>
      <c r="G26547" s="401"/>
      <c r="H26547" s="401"/>
      <c r="I26547" s="401"/>
      <c r="J26547" s="194"/>
      <c r="K26547" s="194"/>
      <c r="L26547" s="195"/>
      <c r="M26547" s="196"/>
      <c r="N26547" s="197"/>
      <c r="O26547" s="197"/>
      <c r="P26547" s="231"/>
    </row>
    <row r="26548" spans="2:16">
      <c r="B26548" s="351"/>
      <c r="C26548" s="435"/>
      <c r="D26548" s="399"/>
      <c r="E26548" s="400"/>
      <c r="G26548" s="401"/>
      <c r="H26548" s="401"/>
      <c r="I26548" s="401"/>
      <c r="J26548" s="194"/>
      <c r="K26548" s="194"/>
      <c r="L26548" s="195"/>
      <c r="M26548" s="196"/>
      <c r="N26548" s="197"/>
      <c r="O26548" s="197"/>
      <c r="P26548" s="231"/>
    </row>
    <row r="26549" spans="2:16">
      <c r="B26549" s="351"/>
      <c r="C26549" s="435"/>
      <c r="D26549" s="399"/>
      <c r="E26549" s="400"/>
      <c r="G26549" s="401"/>
      <c r="H26549" s="401"/>
      <c r="I26549" s="401"/>
      <c r="J26549" s="194"/>
      <c r="K26549" s="194"/>
      <c r="L26549" s="195"/>
      <c r="M26549" s="196"/>
      <c r="N26549" s="197"/>
      <c r="O26549" s="197"/>
      <c r="P26549" s="231"/>
    </row>
    <row r="26550" spans="2:16">
      <c r="B26550" s="351"/>
      <c r="C26550" s="435"/>
      <c r="D26550" s="399"/>
      <c r="E26550" s="400"/>
      <c r="G26550" s="401"/>
      <c r="H26550" s="401"/>
      <c r="I26550" s="401"/>
      <c r="J26550" s="194"/>
      <c r="K26550" s="194"/>
      <c r="L26550" s="195"/>
      <c r="M26550" s="196"/>
      <c r="N26550" s="197"/>
      <c r="O26550" s="197"/>
      <c r="P26550" s="231"/>
    </row>
    <row r="26551" spans="2:16">
      <c r="B26551" s="351"/>
      <c r="C26551" s="435"/>
      <c r="D26551" s="399"/>
      <c r="E26551" s="400"/>
      <c r="G26551" s="401"/>
      <c r="H26551" s="401"/>
      <c r="I26551" s="401"/>
      <c r="J26551" s="194"/>
      <c r="K26551" s="194"/>
      <c r="L26551" s="195"/>
      <c r="M26551" s="196"/>
      <c r="N26551" s="197"/>
      <c r="O26551" s="197"/>
      <c r="P26551" s="231"/>
    </row>
    <row r="26552" spans="2:16">
      <c r="B26552" s="351"/>
      <c r="C26552" s="435"/>
      <c r="D26552" s="399"/>
      <c r="E26552" s="400"/>
      <c r="G26552" s="401"/>
      <c r="H26552" s="401"/>
      <c r="I26552" s="401"/>
      <c r="J26552" s="194"/>
      <c r="K26552" s="194"/>
      <c r="L26552" s="195"/>
      <c r="M26552" s="196"/>
      <c r="N26552" s="197"/>
      <c r="O26552" s="197"/>
      <c r="P26552" s="231"/>
    </row>
    <row r="26553" spans="2:16">
      <c r="B26553" s="351"/>
      <c r="C26553" s="435"/>
      <c r="D26553" s="399"/>
      <c r="E26553" s="400"/>
      <c r="G26553" s="401"/>
      <c r="H26553" s="401"/>
      <c r="I26553" s="401"/>
      <c r="J26553" s="194"/>
      <c r="K26553" s="194"/>
      <c r="L26553" s="195"/>
      <c r="M26553" s="196"/>
      <c r="N26553" s="197"/>
      <c r="O26553" s="197"/>
      <c r="P26553" s="231"/>
    </row>
    <row r="26554" spans="2:16">
      <c r="B26554" s="351"/>
      <c r="C26554" s="435"/>
      <c r="D26554" s="399"/>
      <c r="E26554" s="400"/>
      <c r="G26554" s="401"/>
      <c r="H26554" s="401"/>
      <c r="I26554" s="401"/>
      <c r="J26554" s="194"/>
      <c r="K26554" s="194"/>
      <c r="L26554" s="195"/>
      <c r="M26554" s="196"/>
      <c r="N26554" s="197"/>
      <c r="O26554" s="197"/>
      <c r="P26554" s="231"/>
    </row>
    <row r="26555" spans="2:16">
      <c r="B26555" s="351"/>
      <c r="C26555" s="435"/>
      <c r="D26555" s="399"/>
      <c r="E26555" s="400"/>
      <c r="G26555" s="401"/>
      <c r="H26555" s="401"/>
      <c r="I26555" s="401"/>
      <c r="J26555" s="194"/>
      <c r="K26555" s="194"/>
      <c r="L26555" s="195"/>
      <c r="M26555" s="196"/>
      <c r="N26555" s="197"/>
      <c r="O26555" s="197"/>
      <c r="P26555" s="231"/>
    </row>
    <row r="26556" spans="2:16">
      <c r="B26556" s="351"/>
      <c r="C26556" s="435"/>
      <c r="D26556" s="399"/>
      <c r="E26556" s="400"/>
      <c r="G26556" s="401"/>
      <c r="H26556" s="401"/>
      <c r="I26556" s="401"/>
      <c r="J26556" s="194"/>
      <c r="K26556" s="194"/>
      <c r="L26556" s="195"/>
      <c r="M26556" s="196"/>
      <c r="N26556" s="197"/>
      <c r="O26556" s="197"/>
      <c r="P26556" s="231"/>
    </row>
    <row r="26557" spans="2:16">
      <c r="B26557" s="351"/>
      <c r="C26557" s="435"/>
      <c r="D26557" s="399"/>
      <c r="E26557" s="400"/>
      <c r="G26557" s="401"/>
      <c r="H26557" s="401"/>
      <c r="I26557" s="401"/>
      <c r="J26557" s="194"/>
      <c r="K26557" s="194"/>
      <c r="L26557" s="195"/>
      <c r="M26557" s="196"/>
      <c r="N26557" s="197"/>
      <c r="O26557" s="197"/>
      <c r="P26557" s="231"/>
    </row>
    <row r="26558" spans="2:16">
      <c r="B26558" s="351"/>
      <c r="C26558" s="435"/>
      <c r="D26558" s="399"/>
      <c r="E26558" s="400"/>
      <c r="G26558" s="401"/>
      <c r="H26558" s="401"/>
      <c r="I26558" s="401"/>
      <c r="J26558" s="194"/>
      <c r="K26558" s="194"/>
      <c r="L26558" s="195"/>
      <c r="M26558" s="196"/>
      <c r="N26558" s="197"/>
      <c r="O26558" s="197"/>
      <c r="P26558" s="231"/>
    </row>
    <row r="26559" spans="2:16">
      <c r="B26559" s="351"/>
      <c r="C26559" s="435"/>
      <c r="D26559" s="399"/>
      <c r="E26559" s="400"/>
      <c r="G26559" s="401"/>
      <c r="H26559" s="401"/>
      <c r="I26559" s="401"/>
      <c r="J26559" s="194"/>
      <c r="K26559" s="194"/>
      <c r="L26559" s="195"/>
      <c r="M26559" s="196"/>
      <c r="N26559" s="197"/>
      <c r="O26559" s="197"/>
      <c r="P26559" s="231"/>
    </row>
    <row r="26560" spans="2:16">
      <c r="B26560" s="351"/>
      <c r="C26560" s="435"/>
      <c r="D26560" s="399"/>
      <c r="E26560" s="400"/>
      <c r="G26560" s="401"/>
      <c r="H26560" s="401"/>
      <c r="I26560" s="401"/>
      <c r="J26560" s="194"/>
      <c r="K26560" s="194"/>
      <c r="L26560" s="195"/>
      <c r="M26560" s="196"/>
      <c r="N26560" s="197"/>
      <c r="O26560" s="197"/>
      <c r="P26560" s="231"/>
    </row>
    <row r="26561" spans="2:16">
      <c r="B26561" s="351"/>
      <c r="C26561" s="435"/>
      <c r="D26561" s="399"/>
      <c r="E26561" s="400"/>
      <c r="G26561" s="401"/>
      <c r="H26561" s="401"/>
      <c r="I26561" s="401"/>
      <c r="J26561" s="194"/>
      <c r="K26561" s="194"/>
      <c r="L26561" s="195"/>
      <c r="M26561" s="196"/>
      <c r="N26561" s="197"/>
      <c r="O26561" s="197"/>
      <c r="P26561" s="231"/>
    </row>
    <row r="26562" spans="2:16">
      <c r="B26562" s="351"/>
      <c r="C26562" s="435"/>
      <c r="D26562" s="399"/>
      <c r="E26562" s="400"/>
      <c r="G26562" s="401"/>
      <c r="H26562" s="401"/>
      <c r="I26562" s="401"/>
      <c r="J26562" s="194"/>
      <c r="K26562" s="194"/>
      <c r="L26562" s="195"/>
      <c r="M26562" s="196"/>
      <c r="N26562" s="197"/>
      <c r="O26562" s="197"/>
      <c r="P26562" s="231"/>
    </row>
    <row r="26563" spans="2:16">
      <c r="B26563" s="351"/>
      <c r="C26563" s="435"/>
      <c r="D26563" s="399"/>
      <c r="E26563" s="400"/>
      <c r="G26563" s="401"/>
      <c r="H26563" s="401"/>
      <c r="I26563" s="401"/>
      <c r="J26563" s="194"/>
      <c r="K26563" s="194"/>
      <c r="L26563" s="195"/>
      <c r="M26563" s="196"/>
      <c r="N26563" s="197"/>
      <c r="O26563" s="197"/>
      <c r="P26563" s="231"/>
    </row>
    <row r="26564" spans="2:16">
      <c r="B26564" s="351"/>
      <c r="C26564" s="435"/>
      <c r="D26564" s="399"/>
      <c r="E26564" s="400"/>
      <c r="G26564" s="401"/>
      <c r="H26564" s="401"/>
      <c r="I26564" s="401"/>
      <c r="J26564" s="194"/>
      <c r="K26564" s="194"/>
      <c r="L26564" s="195"/>
      <c r="M26564" s="196"/>
      <c r="N26564" s="197"/>
      <c r="O26564" s="197"/>
      <c r="P26564" s="231"/>
    </row>
    <row r="26565" spans="2:16">
      <c r="B26565" s="351"/>
      <c r="C26565" s="435"/>
      <c r="D26565" s="399"/>
      <c r="E26565" s="400"/>
      <c r="G26565" s="401"/>
      <c r="H26565" s="401"/>
      <c r="I26565" s="401"/>
      <c r="J26565" s="194"/>
      <c r="K26565" s="194"/>
      <c r="L26565" s="195"/>
      <c r="M26565" s="196"/>
      <c r="N26565" s="197"/>
      <c r="O26565" s="197"/>
      <c r="P26565" s="231"/>
    </row>
    <row r="26566" spans="2:16">
      <c r="B26566" s="351"/>
      <c r="C26566" s="435"/>
      <c r="D26566" s="399"/>
      <c r="E26566" s="400"/>
      <c r="G26566" s="401"/>
      <c r="H26566" s="401"/>
      <c r="I26566" s="401"/>
      <c r="J26566" s="194"/>
      <c r="K26566" s="194"/>
      <c r="L26566" s="195"/>
      <c r="M26566" s="196"/>
      <c r="N26566" s="197"/>
      <c r="O26566" s="197"/>
      <c r="P26566" s="231"/>
    </row>
    <row r="26567" spans="2:16">
      <c r="B26567" s="351"/>
      <c r="C26567" s="435"/>
      <c r="D26567" s="399"/>
      <c r="E26567" s="400"/>
      <c r="G26567" s="401"/>
      <c r="H26567" s="401"/>
      <c r="I26567" s="401"/>
      <c r="J26567" s="194"/>
      <c r="K26567" s="194"/>
      <c r="L26567" s="195"/>
      <c r="M26567" s="196"/>
      <c r="N26567" s="197"/>
      <c r="O26567" s="197"/>
      <c r="P26567" s="231"/>
    </row>
    <row r="26568" spans="2:16">
      <c r="B26568" s="351"/>
      <c r="C26568" s="435"/>
      <c r="D26568" s="399"/>
      <c r="E26568" s="400"/>
      <c r="G26568" s="401"/>
      <c r="H26568" s="401"/>
      <c r="I26568" s="401"/>
      <c r="J26568" s="194"/>
      <c r="K26568" s="194"/>
      <c r="L26568" s="195"/>
      <c r="M26568" s="196"/>
      <c r="N26568" s="197"/>
      <c r="O26568" s="197"/>
      <c r="P26568" s="231"/>
    </row>
    <row r="26569" spans="2:16">
      <c r="B26569" s="351"/>
      <c r="C26569" s="435"/>
      <c r="D26569" s="399"/>
      <c r="E26569" s="400"/>
      <c r="G26569" s="401"/>
      <c r="H26569" s="401"/>
      <c r="I26569" s="401"/>
      <c r="J26569" s="194"/>
      <c r="K26569" s="194"/>
      <c r="L26569" s="195"/>
      <c r="M26569" s="196"/>
      <c r="N26569" s="197"/>
      <c r="O26569" s="197"/>
      <c r="P26569" s="231"/>
    </row>
    <row r="26570" spans="2:16">
      <c r="B26570" s="351"/>
      <c r="C26570" s="435"/>
      <c r="D26570" s="399"/>
      <c r="E26570" s="400"/>
      <c r="G26570" s="401"/>
      <c r="H26570" s="401"/>
      <c r="I26570" s="401"/>
      <c r="J26570" s="194"/>
      <c r="K26570" s="194"/>
      <c r="L26570" s="195"/>
      <c r="M26570" s="196"/>
      <c r="N26570" s="197"/>
      <c r="O26570" s="197"/>
      <c r="P26570" s="231"/>
    </row>
    <row r="26571" spans="2:16">
      <c r="B26571" s="351"/>
      <c r="C26571" s="435"/>
      <c r="D26571" s="399"/>
      <c r="E26571" s="400"/>
      <c r="G26571" s="401"/>
      <c r="H26571" s="401"/>
      <c r="I26571" s="401"/>
      <c r="J26571" s="194"/>
      <c r="K26571" s="194"/>
      <c r="L26571" s="195"/>
      <c r="M26571" s="196"/>
      <c r="N26571" s="197"/>
      <c r="O26571" s="197"/>
      <c r="P26571" s="231"/>
    </row>
    <row r="26572" spans="2:16">
      <c r="B26572" s="351"/>
      <c r="C26572" s="435"/>
      <c r="D26572" s="399"/>
      <c r="E26572" s="400"/>
      <c r="G26572" s="401"/>
      <c r="H26572" s="401"/>
      <c r="I26572" s="401"/>
      <c r="J26572" s="194"/>
      <c r="K26572" s="194"/>
      <c r="L26572" s="195"/>
      <c r="M26572" s="196"/>
      <c r="N26572" s="197"/>
      <c r="O26572" s="197"/>
      <c r="P26572" s="231"/>
    </row>
    <row r="26573" spans="2:16">
      <c r="B26573" s="351"/>
      <c r="C26573" s="435"/>
      <c r="D26573" s="399"/>
      <c r="E26573" s="400"/>
      <c r="G26573" s="401"/>
      <c r="H26573" s="401"/>
      <c r="I26573" s="401"/>
      <c r="J26573" s="194"/>
      <c r="K26573" s="194"/>
      <c r="L26573" s="195"/>
      <c r="M26573" s="196"/>
      <c r="N26573" s="197"/>
      <c r="O26573" s="197"/>
      <c r="P26573" s="231"/>
    </row>
    <row r="26574" spans="2:16">
      <c r="B26574" s="351"/>
      <c r="C26574" s="435"/>
      <c r="D26574" s="399"/>
      <c r="E26574" s="400"/>
      <c r="G26574" s="401"/>
      <c r="H26574" s="401"/>
      <c r="I26574" s="401"/>
      <c r="J26574" s="194"/>
      <c r="K26574" s="194"/>
      <c r="L26574" s="195"/>
      <c r="M26574" s="196"/>
      <c r="N26574" s="197"/>
      <c r="O26574" s="197"/>
      <c r="P26574" s="231"/>
    </row>
    <row r="26575" spans="2:16">
      <c r="B26575" s="351"/>
      <c r="C26575" s="435"/>
      <c r="D26575" s="399"/>
      <c r="E26575" s="400"/>
      <c r="G26575" s="401"/>
      <c r="H26575" s="401"/>
      <c r="I26575" s="401"/>
      <c r="J26575" s="194"/>
      <c r="K26575" s="194"/>
      <c r="L26575" s="195"/>
      <c r="M26575" s="196"/>
      <c r="N26575" s="197"/>
      <c r="O26575" s="197"/>
      <c r="P26575" s="231"/>
    </row>
    <row r="26576" spans="2:16">
      <c r="B26576" s="351"/>
      <c r="C26576" s="435"/>
      <c r="D26576" s="399"/>
      <c r="E26576" s="400"/>
      <c r="G26576" s="401"/>
      <c r="H26576" s="401"/>
      <c r="I26576" s="401"/>
      <c r="J26576" s="194"/>
      <c r="K26576" s="194"/>
      <c r="L26576" s="195"/>
      <c r="M26576" s="196"/>
      <c r="N26576" s="197"/>
      <c r="O26576" s="197"/>
      <c r="P26576" s="231"/>
    </row>
    <row r="26577" spans="2:16">
      <c r="B26577" s="351"/>
      <c r="C26577" s="435"/>
      <c r="D26577" s="399"/>
      <c r="E26577" s="400"/>
      <c r="G26577" s="401"/>
      <c r="H26577" s="401"/>
      <c r="I26577" s="401"/>
      <c r="J26577" s="194"/>
      <c r="K26577" s="194"/>
      <c r="L26577" s="195"/>
      <c r="M26577" s="196"/>
      <c r="N26577" s="197"/>
      <c r="O26577" s="197"/>
      <c r="P26577" s="231"/>
    </row>
    <row r="26578" spans="2:16">
      <c r="B26578" s="351"/>
      <c r="C26578" s="435"/>
      <c r="D26578" s="399"/>
      <c r="E26578" s="400"/>
      <c r="G26578" s="401"/>
      <c r="H26578" s="401"/>
      <c r="I26578" s="401"/>
      <c r="J26578" s="194"/>
      <c r="K26578" s="194"/>
      <c r="L26578" s="195"/>
      <c r="M26578" s="196"/>
      <c r="N26578" s="197"/>
      <c r="O26578" s="197"/>
      <c r="P26578" s="231"/>
    </row>
    <row r="26579" spans="2:16">
      <c r="B26579" s="351"/>
      <c r="C26579" s="435"/>
      <c r="D26579" s="399"/>
      <c r="E26579" s="400"/>
      <c r="G26579" s="401"/>
      <c r="H26579" s="401"/>
      <c r="I26579" s="401"/>
      <c r="J26579" s="194"/>
      <c r="K26579" s="194"/>
      <c r="L26579" s="195"/>
      <c r="M26579" s="196"/>
      <c r="N26579" s="197"/>
      <c r="O26579" s="197"/>
      <c r="P26579" s="231"/>
    </row>
    <row r="26580" spans="2:16">
      <c r="B26580" s="351"/>
      <c r="C26580" s="435"/>
      <c r="D26580" s="399"/>
      <c r="E26580" s="400"/>
      <c r="G26580" s="401"/>
      <c r="H26580" s="401"/>
      <c r="I26580" s="401"/>
      <c r="J26580" s="194"/>
      <c r="K26580" s="194"/>
      <c r="L26580" s="195"/>
      <c r="M26580" s="196"/>
      <c r="N26580" s="197"/>
      <c r="O26580" s="197"/>
      <c r="P26580" s="231"/>
    </row>
    <row r="26581" spans="2:16">
      <c r="B26581" s="351"/>
      <c r="C26581" s="435"/>
      <c r="D26581" s="399"/>
      <c r="E26581" s="400"/>
      <c r="G26581" s="401"/>
      <c r="H26581" s="401"/>
      <c r="I26581" s="401"/>
      <c r="J26581" s="194"/>
      <c r="K26581" s="194"/>
      <c r="L26581" s="195"/>
      <c r="M26581" s="196"/>
      <c r="N26581" s="197"/>
      <c r="O26581" s="197"/>
      <c r="P26581" s="231"/>
    </row>
    <row r="26582" spans="2:16">
      <c r="B26582" s="351"/>
      <c r="C26582" s="435"/>
      <c r="D26582" s="399"/>
      <c r="E26582" s="400"/>
      <c r="G26582" s="401"/>
      <c r="H26582" s="401"/>
      <c r="I26582" s="401"/>
      <c r="J26582" s="194"/>
      <c r="K26582" s="194"/>
      <c r="L26582" s="195"/>
      <c r="M26582" s="196"/>
      <c r="N26582" s="197"/>
      <c r="O26582" s="197"/>
      <c r="P26582" s="231"/>
    </row>
    <row r="26583" spans="2:16">
      <c r="B26583" s="351"/>
      <c r="C26583" s="435"/>
      <c r="D26583" s="399"/>
      <c r="E26583" s="400"/>
      <c r="G26583" s="401"/>
      <c r="H26583" s="401"/>
      <c r="I26583" s="401"/>
      <c r="J26583" s="194"/>
      <c r="K26583" s="194"/>
      <c r="L26583" s="195"/>
      <c r="M26583" s="196"/>
      <c r="N26583" s="197"/>
      <c r="O26583" s="197"/>
      <c r="P26583" s="231"/>
    </row>
    <row r="26584" spans="2:16">
      <c r="B26584" s="351"/>
      <c r="C26584" s="435"/>
      <c r="D26584" s="399"/>
      <c r="E26584" s="400"/>
      <c r="G26584" s="401"/>
      <c r="H26584" s="401"/>
      <c r="I26584" s="401"/>
      <c r="J26584" s="194"/>
      <c r="K26584" s="194"/>
      <c r="L26584" s="195"/>
      <c r="M26584" s="196"/>
      <c r="N26584" s="197"/>
      <c r="O26584" s="197"/>
      <c r="P26584" s="231"/>
    </row>
    <row r="26585" spans="2:16">
      <c r="B26585" s="351"/>
      <c r="C26585" s="435"/>
      <c r="D26585" s="399"/>
      <c r="E26585" s="400"/>
      <c r="G26585" s="401"/>
      <c r="H26585" s="401"/>
      <c r="I26585" s="401"/>
      <c r="J26585" s="194"/>
      <c r="K26585" s="194"/>
      <c r="L26585" s="195"/>
      <c r="M26585" s="196"/>
      <c r="N26585" s="197"/>
      <c r="O26585" s="197"/>
      <c r="P26585" s="231"/>
    </row>
    <row r="26586" spans="2:16">
      <c r="B26586" s="351"/>
      <c r="C26586" s="435"/>
      <c r="D26586" s="399"/>
      <c r="E26586" s="400"/>
      <c r="G26586" s="401"/>
      <c r="H26586" s="401"/>
      <c r="I26586" s="401"/>
      <c r="J26586" s="194"/>
      <c r="K26586" s="194"/>
      <c r="L26586" s="195"/>
      <c r="M26586" s="196"/>
      <c r="N26586" s="197"/>
      <c r="O26586" s="197"/>
      <c r="P26586" s="231"/>
    </row>
    <row r="26587" spans="2:16">
      <c r="B26587" s="402"/>
      <c r="C26587" s="435"/>
      <c r="D26587" s="404"/>
      <c r="E26587" s="405"/>
      <c r="G26587" s="406"/>
      <c r="H26587" s="406"/>
      <c r="I26587" s="406"/>
      <c r="J26587" s="194"/>
      <c r="K26587" s="194"/>
      <c r="L26587" s="195"/>
      <c r="M26587" s="196"/>
      <c r="N26587" s="197"/>
      <c r="O26587" s="197"/>
      <c r="P26587" s="221"/>
    </row>
    <row r="26588" spans="2:16">
      <c r="B26588" s="351"/>
      <c r="C26588" s="435"/>
      <c r="D26588" s="399"/>
      <c r="E26588" s="400"/>
      <c r="G26588" s="401"/>
      <c r="H26588" s="401"/>
      <c r="I26588" s="401"/>
      <c r="J26588" s="194"/>
      <c r="K26588" s="194"/>
      <c r="L26588" s="195"/>
      <c r="M26588" s="196"/>
      <c r="N26588" s="197"/>
      <c r="O26588" s="197"/>
      <c r="P26588" s="231"/>
    </row>
    <row r="26589" spans="2:16">
      <c r="B26589" s="351"/>
      <c r="C26589" s="435"/>
      <c r="D26589" s="399"/>
      <c r="E26589" s="400"/>
      <c r="G26589" s="401"/>
      <c r="H26589" s="401"/>
      <c r="I26589" s="401"/>
      <c r="J26589" s="194"/>
      <c r="K26589" s="194"/>
      <c r="L26589" s="195"/>
      <c r="M26589" s="196"/>
      <c r="N26589" s="197"/>
      <c r="O26589" s="197"/>
      <c r="P26589" s="231"/>
    </row>
    <row r="26590" spans="2:16">
      <c r="B26590" s="351"/>
      <c r="C26590" s="435"/>
      <c r="D26590" s="399"/>
      <c r="E26590" s="400"/>
      <c r="G26590" s="401"/>
      <c r="H26590" s="401"/>
      <c r="I26590" s="401"/>
      <c r="J26590" s="194"/>
      <c r="K26590" s="194"/>
      <c r="L26590" s="195"/>
      <c r="M26590" s="196"/>
      <c r="N26590" s="197"/>
      <c r="O26590" s="197"/>
      <c r="P26590" s="231"/>
    </row>
    <row r="26591" spans="2:16">
      <c r="B26591" s="351"/>
      <c r="C26591" s="435"/>
      <c r="D26591" s="399"/>
      <c r="E26591" s="400"/>
      <c r="G26591" s="401"/>
      <c r="H26591" s="401"/>
      <c r="I26591" s="401"/>
      <c r="J26591" s="194"/>
      <c r="K26591" s="194"/>
      <c r="L26591" s="195"/>
      <c r="M26591" s="196"/>
      <c r="N26591" s="197"/>
      <c r="O26591" s="197"/>
      <c r="P26591" s="231"/>
    </row>
    <row r="26592" spans="2:16">
      <c r="B26592" s="351"/>
      <c r="C26592" s="435"/>
      <c r="D26592" s="399"/>
      <c r="E26592" s="400"/>
      <c r="G26592" s="401"/>
      <c r="H26592" s="401"/>
      <c r="I26592" s="401"/>
      <c r="J26592" s="194"/>
      <c r="K26592" s="194"/>
      <c r="L26592" s="195"/>
      <c r="M26592" s="196"/>
      <c r="N26592" s="197"/>
      <c r="O26592" s="197"/>
      <c r="P26592" s="231"/>
    </row>
    <row r="26593" spans="2:16">
      <c r="B26593" s="351"/>
      <c r="C26593" s="435"/>
      <c r="D26593" s="399"/>
      <c r="E26593" s="400"/>
      <c r="G26593" s="401"/>
      <c r="H26593" s="401"/>
      <c r="I26593" s="401"/>
      <c r="J26593" s="194"/>
      <c r="K26593" s="194"/>
      <c r="L26593" s="195"/>
      <c r="M26593" s="196"/>
      <c r="N26593" s="197"/>
      <c r="O26593" s="197"/>
      <c r="P26593" s="231"/>
    </row>
    <row r="26594" spans="2:16">
      <c r="B26594" s="351"/>
      <c r="C26594" s="435"/>
      <c r="D26594" s="399"/>
      <c r="E26594" s="400"/>
      <c r="G26594" s="401"/>
      <c r="H26594" s="401"/>
      <c r="I26594" s="401"/>
      <c r="J26594" s="194"/>
      <c r="K26594" s="194"/>
      <c r="L26594" s="195"/>
      <c r="M26594" s="196"/>
      <c r="N26594" s="197"/>
      <c r="O26594" s="197"/>
      <c r="P26594" s="231"/>
    </row>
    <row r="26595" spans="2:16">
      <c r="B26595" s="351"/>
      <c r="C26595" s="435"/>
      <c r="D26595" s="399"/>
      <c r="E26595" s="400"/>
      <c r="G26595" s="401"/>
      <c r="H26595" s="401"/>
      <c r="I26595" s="401"/>
      <c r="J26595" s="194"/>
      <c r="K26595" s="194"/>
      <c r="L26595" s="195"/>
      <c r="M26595" s="196"/>
      <c r="N26595" s="197"/>
      <c r="O26595" s="197"/>
      <c r="P26595" s="231"/>
    </row>
    <row r="26596" spans="2:16">
      <c r="B26596" s="351"/>
      <c r="C26596" s="435"/>
      <c r="D26596" s="399"/>
      <c r="E26596" s="400"/>
      <c r="G26596" s="401"/>
      <c r="H26596" s="401"/>
      <c r="I26596" s="401"/>
      <c r="J26596" s="194"/>
      <c r="K26596" s="194"/>
      <c r="L26596" s="195"/>
      <c r="M26596" s="196"/>
      <c r="N26596" s="197"/>
      <c r="O26596" s="197"/>
      <c r="P26596" s="231"/>
    </row>
    <row r="26597" spans="2:16">
      <c r="B26597" s="351"/>
      <c r="C26597" s="435"/>
      <c r="D26597" s="399"/>
      <c r="E26597" s="400"/>
      <c r="G26597" s="401"/>
      <c r="H26597" s="401"/>
      <c r="I26597" s="401"/>
      <c r="J26597" s="194"/>
      <c r="K26597" s="194"/>
      <c r="L26597" s="195"/>
      <c r="M26597" s="196"/>
      <c r="N26597" s="197"/>
      <c r="O26597" s="197"/>
      <c r="P26597" s="231"/>
    </row>
    <row r="26598" spans="2:16">
      <c r="B26598" s="351"/>
      <c r="C26598" s="435"/>
      <c r="D26598" s="399"/>
      <c r="E26598" s="400"/>
      <c r="G26598" s="401"/>
      <c r="H26598" s="401"/>
      <c r="I26598" s="401"/>
      <c r="J26598" s="194"/>
      <c r="K26598" s="194"/>
      <c r="L26598" s="195"/>
      <c r="M26598" s="196"/>
      <c r="N26598" s="197"/>
      <c r="O26598" s="197"/>
      <c r="P26598" s="231"/>
    </row>
    <row r="26599" spans="2:16">
      <c r="B26599" s="351"/>
      <c r="C26599" s="435"/>
      <c r="D26599" s="399"/>
      <c r="E26599" s="400"/>
      <c r="G26599" s="401"/>
      <c r="H26599" s="401"/>
      <c r="I26599" s="401"/>
      <c r="J26599" s="194"/>
      <c r="K26599" s="194"/>
      <c r="L26599" s="195"/>
      <c r="M26599" s="196"/>
      <c r="N26599" s="197"/>
      <c r="O26599" s="197"/>
      <c r="P26599" s="231"/>
    </row>
    <row r="26600" spans="2:16">
      <c r="B26600" s="351"/>
      <c r="C26600" s="435"/>
      <c r="D26600" s="399"/>
      <c r="E26600" s="400"/>
      <c r="G26600" s="401"/>
      <c r="H26600" s="401"/>
      <c r="I26600" s="401"/>
      <c r="J26600" s="194"/>
      <c r="K26600" s="194"/>
      <c r="L26600" s="195"/>
      <c r="M26600" s="196"/>
      <c r="N26600" s="197"/>
      <c r="O26600" s="197"/>
      <c r="P26600" s="231"/>
    </row>
    <row r="26601" spans="2:16">
      <c r="B26601" s="351"/>
      <c r="C26601" s="435"/>
      <c r="D26601" s="399"/>
      <c r="E26601" s="400"/>
      <c r="G26601" s="401"/>
      <c r="H26601" s="401"/>
      <c r="I26601" s="401"/>
      <c r="J26601" s="194"/>
      <c r="K26601" s="194"/>
      <c r="L26601" s="195"/>
      <c r="M26601" s="196"/>
      <c r="N26601" s="197"/>
      <c r="O26601" s="197"/>
      <c r="P26601" s="231"/>
    </row>
    <row r="26602" spans="2:16">
      <c r="B26602" s="351"/>
      <c r="C26602" s="435"/>
      <c r="D26602" s="399"/>
      <c r="E26602" s="400"/>
      <c r="G26602" s="401"/>
      <c r="H26602" s="401"/>
      <c r="I26602" s="401"/>
      <c r="J26602" s="194"/>
      <c r="K26602" s="194"/>
      <c r="L26602" s="195"/>
      <c r="M26602" s="196"/>
      <c r="N26602" s="197"/>
      <c r="O26602" s="197"/>
      <c r="P26602" s="231"/>
    </row>
    <row r="26603" spans="2:16">
      <c r="B26603" s="351"/>
      <c r="C26603" s="435"/>
      <c r="D26603" s="399"/>
      <c r="E26603" s="400"/>
      <c r="G26603" s="401"/>
      <c r="H26603" s="401"/>
      <c r="I26603" s="401"/>
      <c r="J26603" s="194"/>
      <c r="K26603" s="194"/>
      <c r="L26603" s="195"/>
      <c r="M26603" s="196"/>
      <c r="N26603" s="197"/>
      <c r="O26603" s="197"/>
      <c r="P26603" s="231"/>
    </row>
    <row r="26604" spans="2:16">
      <c r="B26604" s="351"/>
      <c r="C26604" s="435"/>
      <c r="D26604" s="399"/>
      <c r="E26604" s="400"/>
      <c r="G26604" s="401"/>
      <c r="H26604" s="401"/>
      <c r="I26604" s="401"/>
      <c r="J26604" s="194"/>
      <c r="K26604" s="194"/>
      <c r="L26604" s="195"/>
      <c r="M26604" s="196"/>
      <c r="N26604" s="197"/>
      <c r="O26604" s="197"/>
      <c r="P26604" s="231"/>
    </row>
    <row r="26605" spans="2:16">
      <c r="B26605" s="351"/>
      <c r="C26605" s="435"/>
      <c r="D26605" s="399"/>
      <c r="E26605" s="400"/>
      <c r="G26605" s="401"/>
      <c r="H26605" s="401"/>
      <c r="I26605" s="401"/>
      <c r="J26605" s="194"/>
      <c r="K26605" s="194"/>
      <c r="L26605" s="195"/>
      <c r="M26605" s="196"/>
      <c r="N26605" s="197"/>
      <c r="O26605" s="197"/>
      <c r="P26605" s="231"/>
    </row>
    <row r="26606" spans="2:16">
      <c r="B26606" s="351"/>
      <c r="C26606" s="435"/>
      <c r="D26606" s="399"/>
      <c r="E26606" s="400"/>
      <c r="G26606" s="401"/>
      <c r="H26606" s="401"/>
      <c r="I26606" s="401"/>
      <c r="J26606" s="194"/>
      <c r="K26606" s="194"/>
      <c r="L26606" s="195"/>
      <c r="M26606" s="196"/>
      <c r="N26606" s="197"/>
      <c r="O26606" s="197"/>
      <c r="P26606" s="231"/>
    </row>
    <row r="26607" spans="2:16">
      <c r="B26607" s="351"/>
      <c r="C26607" s="435"/>
      <c r="D26607" s="399"/>
      <c r="E26607" s="400"/>
      <c r="G26607" s="401"/>
      <c r="H26607" s="401"/>
      <c r="I26607" s="401"/>
      <c r="J26607" s="194"/>
      <c r="K26607" s="194"/>
      <c r="L26607" s="195"/>
      <c r="M26607" s="196"/>
      <c r="N26607" s="197"/>
      <c r="O26607" s="197"/>
      <c r="P26607" s="231"/>
    </row>
    <row r="26608" spans="2:16">
      <c r="B26608" s="351"/>
      <c r="C26608" s="435"/>
      <c r="D26608" s="399"/>
      <c r="E26608" s="400"/>
      <c r="G26608" s="401"/>
      <c r="H26608" s="401"/>
      <c r="I26608" s="401"/>
      <c r="J26608" s="194"/>
      <c r="K26608" s="194"/>
      <c r="L26608" s="195"/>
      <c r="M26608" s="196"/>
      <c r="N26608" s="197"/>
      <c r="O26608" s="197"/>
      <c r="P26608" s="231"/>
    </row>
    <row r="26609" spans="2:16">
      <c r="B26609" s="351"/>
      <c r="C26609" s="435"/>
      <c r="D26609" s="399"/>
      <c r="E26609" s="400"/>
      <c r="G26609" s="401"/>
      <c r="H26609" s="401"/>
      <c r="I26609" s="401"/>
      <c r="J26609" s="194"/>
      <c r="K26609" s="194"/>
      <c r="L26609" s="195"/>
      <c r="M26609" s="196"/>
      <c r="N26609" s="197"/>
      <c r="O26609" s="197"/>
      <c r="P26609" s="231"/>
    </row>
    <row r="26610" spans="2:16">
      <c r="B26610" s="351"/>
      <c r="C26610" s="435"/>
      <c r="D26610" s="399"/>
      <c r="E26610" s="400"/>
      <c r="G26610" s="401"/>
      <c r="H26610" s="401"/>
      <c r="I26610" s="401"/>
      <c r="J26610" s="194"/>
      <c r="K26610" s="194"/>
      <c r="L26610" s="195"/>
      <c r="M26610" s="196"/>
      <c r="N26610" s="197"/>
      <c r="O26610" s="197"/>
      <c r="P26610" s="231"/>
    </row>
    <row r="26611" spans="2:16">
      <c r="B26611" s="351"/>
      <c r="C26611" s="435"/>
      <c r="D26611" s="399"/>
      <c r="E26611" s="400"/>
      <c r="G26611" s="401"/>
      <c r="H26611" s="401"/>
      <c r="I26611" s="401"/>
      <c r="J26611" s="194"/>
      <c r="K26611" s="194"/>
      <c r="L26611" s="195"/>
      <c r="M26611" s="196"/>
      <c r="N26611" s="197"/>
      <c r="O26611" s="197"/>
      <c r="P26611" s="231"/>
    </row>
    <row r="26612" spans="2:16">
      <c r="B26612" s="351"/>
      <c r="C26612" s="435"/>
      <c r="D26612" s="399"/>
      <c r="E26612" s="400"/>
      <c r="G26612" s="401"/>
      <c r="H26612" s="401"/>
      <c r="I26612" s="401"/>
      <c r="J26612" s="194"/>
      <c r="K26612" s="194"/>
      <c r="L26612" s="195"/>
      <c r="M26612" s="196"/>
      <c r="N26612" s="197"/>
      <c r="O26612" s="197"/>
      <c r="P26612" s="231"/>
    </row>
    <row r="26613" spans="2:16">
      <c r="B26613" s="351"/>
      <c r="C26613" s="435"/>
      <c r="D26613" s="399"/>
      <c r="E26613" s="400"/>
      <c r="G26613" s="401"/>
      <c r="H26613" s="401"/>
      <c r="I26613" s="401"/>
      <c r="J26613" s="194"/>
      <c r="K26613" s="194"/>
      <c r="L26613" s="195"/>
      <c r="M26613" s="196"/>
      <c r="N26613" s="197"/>
      <c r="O26613" s="197"/>
      <c r="P26613" s="231"/>
    </row>
    <row r="26614" spans="2:16">
      <c r="B26614" s="351"/>
      <c r="C26614" s="435"/>
      <c r="D26614" s="399"/>
      <c r="E26614" s="400"/>
      <c r="G26614" s="401"/>
      <c r="H26614" s="401"/>
      <c r="I26614" s="401"/>
      <c r="J26614" s="194"/>
      <c r="K26614" s="194"/>
      <c r="L26614" s="195"/>
      <c r="M26614" s="196"/>
      <c r="N26614" s="197"/>
      <c r="O26614" s="197"/>
      <c r="P26614" s="231"/>
    </row>
    <row r="26615" spans="2:16">
      <c r="B26615" s="351"/>
      <c r="C26615" s="435"/>
      <c r="D26615" s="399"/>
      <c r="E26615" s="400"/>
      <c r="G26615" s="401"/>
      <c r="H26615" s="401"/>
      <c r="I26615" s="401"/>
      <c r="J26615" s="194"/>
      <c r="K26615" s="194"/>
      <c r="L26615" s="195"/>
      <c r="M26615" s="196"/>
      <c r="N26615" s="197"/>
      <c r="O26615" s="197"/>
      <c r="P26615" s="231"/>
    </row>
    <row r="26616" spans="2:16">
      <c r="B26616" s="351"/>
      <c r="C26616" s="435"/>
      <c r="D26616" s="399"/>
      <c r="E26616" s="400"/>
      <c r="G26616" s="401"/>
      <c r="H26616" s="401"/>
      <c r="I26616" s="401"/>
      <c r="J26616" s="194"/>
      <c r="K26616" s="194"/>
      <c r="L26616" s="195"/>
      <c r="M26616" s="196"/>
      <c r="N26616" s="197"/>
      <c r="O26616" s="197"/>
      <c r="P26616" s="231"/>
    </row>
    <row r="26617" spans="2:16">
      <c r="B26617" s="351"/>
      <c r="C26617" s="435"/>
      <c r="D26617" s="399"/>
      <c r="E26617" s="400"/>
      <c r="G26617" s="401"/>
      <c r="H26617" s="401"/>
      <c r="I26617" s="401"/>
      <c r="J26617" s="194"/>
      <c r="K26617" s="194"/>
      <c r="L26617" s="195"/>
      <c r="M26617" s="196"/>
      <c r="N26617" s="197"/>
      <c r="O26617" s="197"/>
      <c r="P26617" s="231"/>
    </row>
    <row r="26618" spans="2:16">
      <c r="B26618" s="351"/>
      <c r="C26618" s="435"/>
      <c r="D26618" s="399"/>
      <c r="E26618" s="400"/>
      <c r="G26618" s="401"/>
      <c r="H26618" s="401"/>
      <c r="I26618" s="401"/>
      <c r="J26618" s="194"/>
      <c r="K26618" s="194"/>
      <c r="L26618" s="195"/>
      <c r="M26618" s="196"/>
      <c r="N26618" s="197"/>
      <c r="O26618" s="197"/>
      <c r="P26618" s="231"/>
    </row>
    <row r="26619" spans="2:16">
      <c r="B26619" s="351"/>
      <c r="C26619" s="435"/>
      <c r="D26619" s="399"/>
      <c r="E26619" s="400"/>
      <c r="G26619" s="401"/>
      <c r="H26619" s="401"/>
      <c r="I26619" s="401"/>
      <c r="J26619" s="194"/>
      <c r="K26619" s="194"/>
      <c r="L26619" s="195"/>
      <c r="M26619" s="196"/>
      <c r="N26619" s="197"/>
      <c r="O26619" s="197"/>
      <c r="P26619" s="231"/>
    </row>
    <row r="26620" spans="2:16">
      <c r="B26620" s="351"/>
      <c r="C26620" s="435"/>
      <c r="D26620" s="399"/>
      <c r="E26620" s="400"/>
      <c r="G26620" s="401"/>
      <c r="H26620" s="401"/>
      <c r="I26620" s="401"/>
      <c r="J26620" s="194"/>
      <c r="K26620" s="194"/>
      <c r="L26620" s="195"/>
      <c r="M26620" s="196"/>
      <c r="N26620" s="197"/>
      <c r="O26620" s="197"/>
      <c r="P26620" s="231"/>
    </row>
    <row r="26621" spans="2:16">
      <c r="B26621" s="351"/>
      <c r="C26621" s="435"/>
      <c r="D26621" s="399"/>
      <c r="E26621" s="400"/>
      <c r="G26621" s="401"/>
      <c r="H26621" s="401"/>
      <c r="I26621" s="401"/>
      <c r="J26621" s="194"/>
      <c r="K26621" s="194"/>
      <c r="L26621" s="195"/>
      <c r="M26621" s="196"/>
      <c r="N26621" s="197"/>
      <c r="O26621" s="197"/>
      <c r="P26621" s="231"/>
    </row>
    <row r="26622" spans="2:16">
      <c r="B26622" s="351"/>
      <c r="C26622" s="435"/>
      <c r="D26622" s="399"/>
      <c r="E26622" s="400"/>
      <c r="G26622" s="401"/>
      <c r="H26622" s="401"/>
      <c r="I26622" s="401"/>
      <c r="J26622" s="194"/>
      <c r="K26622" s="194"/>
      <c r="L26622" s="195"/>
      <c r="M26622" s="196"/>
      <c r="N26622" s="197"/>
      <c r="O26622" s="197"/>
      <c r="P26622" s="231"/>
    </row>
    <row r="26623" spans="2:16">
      <c r="B26623" s="351"/>
      <c r="C26623" s="435"/>
      <c r="D26623" s="399"/>
      <c r="E26623" s="400"/>
      <c r="G26623" s="401"/>
      <c r="H26623" s="401"/>
      <c r="I26623" s="401"/>
      <c r="J26623" s="194"/>
      <c r="K26623" s="194"/>
      <c r="L26623" s="195"/>
      <c r="M26623" s="196"/>
      <c r="N26623" s="197"/>
      <c r="O26623" s="197"/>
      <c r="P26623" s="231"/>
    </row>
    <row r="26624" spans="2:16">
      <c r="B26624" s="351"/>
      <c r="C26624" s="435"/>
      <c r="D26624" s="399"/>
      <c r="E26624" s="400"/>
      <c r="G26624" s="401"/>
      <c r="H26624" s="401"/>
      <c r="I26624" s="401"/>
      <c r="J26624" s="194"/>
      <c r="K26624" s="194"/>
      <c r="L26624" s="195"/>
      <c r="M26624" s="196"/>
      <c r="N26624" s="197"/>
      <c r="O26624" s="197"/>
      <c r="P26624" s="231"/>
    </row>
    <row r="26625" spans="2:16">
      <c r="B26625" s="351"/>
      <c r="C26625" s="435"/>
      <c r="D26625" s="399"/>
      <c r="E26625" s="400"/>
      <c r="G26625" s="401"/>
      <c r="H26625" s="401"/>
      <c r="I26625" s="401"/>
      <c r="J26625" s="194"/>
      <c r="K26625" s="194"/>
      <c r="L26625" s="195"/>
      <c r="M26625" s="196"/>
      <c r="N26625" s="197"/>
      <c r="O26625" s="197"/>
      <c r="P26625" s="231"/>
    </row>
    <row r="26626" spans="2:16">
      <c r="B26626" s="351"/>
      <c r="C26626" s="435"/>
      <c r="D26626" s="399"/>
      <c r="E26626" s="400"/>
      <c r="G26626" s="401"/>
      <c r="H26626" s="401"/>
      <c r="I26626" s="401"/>
      <c r="J26626" s="194"/>
      <c r="K26626" s="194"/>
      <c r="L26626" s="195"/>
      <c r="M26626" s="196"/>
      <c r="N26626" s="197"/>
      <c r="O26626" s="197"/>
      <c r="P26626" s="231"/>
    </row>
    <row r="26627" spans="2:16">
      <c r="B26627" s="351"/>
      <c r="C26627" s="435"/>
      <c r="D26627" s="399"/>
      <c r="E26627" s="400"/>
      <c r="G26627" s="401"/>
      <c r="H26627" s="401"/>
      <c r="I26627" s="401"/>
      <c r="J26627" s="194"/>
      <c r="K26627" s="194"/>
      <c r="L26627" s="195"/>
      <c r="M26627" s="196"/>
      <c r="N26627" s="197"/>
      <c r="O26627" s="197"/>
      <c r="P26627" s="231"/>
    </row>
    <row r="26628" spans="2:16">
      <c r="B26628" s="402"/>
      <c r="C26628" s="435"/>
      <c r="D26628" s="404"/>
      <c r="E26628" s="405"/>
      <c r="G26628" s="406"/>
      <c r="H26628" s="406"/>
      <c r="I26628" s="406"/>
      <c r="J26628" s="194"/>
      <c r="K26628" s="194"/>
      <c r="L26628" s="195"/>
      <c r="M26628" s="196"/>
      <c r="N26628" s="197"/>
      <c r="O26628" s="197"/>
      <c r="P26628" s="221"/>
    </row>
    <row r="26629" spans="2:16">
      <c r="B26629" s="351"/>
      <c r="C26629" s="435"/>
      <c r="D26629" s="399"/>
      <c r="E26629" s="400"/>
      <c r="G26629" s="401"/>
      <c r="H26629" s="401"/>
      <c r="I26629" s="401"/>
      <c r="J26629" s="194"/>
      <c r="K26629" s="194"/>
      <c r="L26629" s="195"/>
      <c r="M26629" s="196"/>
      <c r="N26629" s="197"/>
      <c r="O26629" s="197"/>
      <c r="P26629" s="231"/>
    </row>
    <row r="26630" spans="2:16">
      <c r="B26630" s="351"/>
      <c r="C26630" s="435"/>
      <c r="D26630" s="399"/>
      <c r="E26630" s="400"/>
      <c r="G26630" s="401"/>
      <c r="H26630" s="401"/>
      <c r="I26630" s="401"/>
      <c r="J26630" s="194"/>
      <c r="K26630" s="194"/>
      <c r="L26630" s="195"/>
      <c r="M26630" s="196"/>
      <c r="N26630" s="197"/>
      <c r="O26630" s="197"/>
      <c r="P26630" s="231"/>
    </row>
    <row r="26631" spans="2:16">
      <c r="B26631" s="351"/>
      <c r="C26631" s="435"/>
      <c r="D26631" s="399"/>
      <c r="E26631" s="400"/>
      <c r="G26631" s="401"/>
      <c r="H26631" s="401"/>
      <c r="I26631" s="401"/>
      <c r="J26631" s="194"/>
      <c r="K26631" s="194"/>
      <c r="L26631" s="195"/>
      <c r="M26631" s="196"/>
      <c r="N26631" s="197"/>
      <c r="O26631" s="197"/>
      <c r="P26631" s="231"/>
    </row>
    <row r="26632" spans="2:16">
      <c r="B26632" s="351"/>
      <c r="C26632" s="435"/>
      <c r="D26632" s="399"/>
      <c r="E26632" s="400"/>
      <c r="G26632" s="401"/>
      <c r="H26632" s="401"/>
      <c r="I26632" s="401"/>
      <c r="J26632" s="194"/>
      <c r="K26632" s="194"/>
      <c r="L26632" s="195"/>
      <c r="M26632" s="196"/>
      <c r="N26632" s="197"/>
      <c r="O26632" s="197"/>
      <c r="P26632" s="231"/>
    </row>
    <row r="26633" spans="2:16">
      <c r="B26633" s="351"/>
      <c r="C26633" s="435"/>
      <c r="D26633" s="399"/>
      <c r="E26633" s="400"/>
      <c r="G26633" s="401"/>
      <c r="H26633" s="401"/>
      <c r="I26633" s="401"/>
      <c r="J26633" s="194"/>
      <c r="K26633" s="194"/>
      <c r="L26633" s="195"/>
      <c r="M26633" s="196"/>
      <c r="N26633" s="197"/>
      <c r="O26633" s="197"/>
      <c r="P26633" s="231"/>
    </row>
    <row r="26634" spans="2:16">
      <c r="B26634" s="351"/>
      <c r="C26634" s="435"/>
      <c r="D26634" s="399"/>
      <c r="E26634" s="400"/>
      <c r="G26634" s="401"/>
      <c r="H26634" s="401"/>
      <c r="I26634" s="401"/>
      <c r="J26634" s="194"/>
      <c r="K26634" s="194"/>
      <c r="L26634" s="195"/>
      <c r="M26634" s="196"/>
      <c r="N26634" s="197"/>
      <c r="O26634" s="197"/>
      <c r="P26634" s="231"/>
    </row>
    <row r="26635" spans="2:16">
      <c r="B26635" s="351"/>
      <c r="C26635" s="435"/>
      <c r="D26635" s="399"/>
      <c r="E26635" s="400"/>
      <c r="G26635" s="401"/>
      <c r="H26635" s="401"/>
      <c r="I26635" s="401"/>
      <c r="J26635" s="194"/>
      <c r="K26635" s="194"/>
      <c r="L26635" s="195"/>
      <c r="M26635" s="196"/>
      <c r="N26635" s="197"/>
      <c r="O26635" s="197"/>
      <c r="P26635" s="231"/>
    </row>
    <row r="26636" spans="2:16">
      <c r="B26636" s="351"/>
      <c r="C26636" s="435"/>
      <c r="D26636" s="399"/>
      <c r="E26636" s="400"/>
      <c r="G26636" s="401"/>
      <c r="H26636" s="401"/>
      <c r="I26636" s="401"/>
      <c r="J26636" s="194"/>
      <c r="K26636" s="194"/>
      <c r="L26636" s="195"/>
      <c r="M26636" s="196"/>
      <c r="N26636" s="197"/>
      <c r="O26636" s="197"/>
      <c r="P26636" s="231"/>
    </row>
    <row r="26637" spans="2:16">
      <c r="B26637" s="351"/>
      <c r="C26637" s="435"/>
      <c r="D26637" s="399"/>
      <c r="E26637" s="400"/>
      <c r="G26637" s="401"/>
      <c r="H26637" s="401"/>
      <c r="I26637" s="401"/>
      <c r="J26637" s="194"/>
      <c r="K26637" s="194"/>
      <c r="L26637" s="195"/>
      <c r="M26637" s="196"/>
      <c r="N26637" s="197"/>
      <c r="O26637" s="197"/>
      <c r="P26637" s="231"/>
    </row>
    <row r="26638" spans="2:16">
      <c r="B26638" s="351"/>
      <c r="C26638" s="435"/>
      <c r="D26638" s="399"/>
      <c r="E26638" s="400"/>
      <c r="G26638" s="401"/>
      <c r="H26638" s="401"/>
      <c r="I26638" s="401"/>
      <c r="J26638" s="194"/>
      <c r="K26638" s="194"/>
      <c r="L26638" s="195"/>
      <c r="M26638" s="196"/>
      <c r="N26638" s="197"/>
      <c r="O26638" s="197"/>
      <c r="P26638" s="231"/>
    </row>
    <row r="26639" spans="2:16">
      <c r="B26639" s="351"/>
      <c r="C26639" s="435"/>
      <c r="D26639" s="399"/>
      <c r="E26639" s="400"/>
      <c r="G26639" s="401"/>
      <c r="H26639" s="401"/>
      <c r="I26639" s="401"/>
      <c r="J26639" s="194"/>
      <c r="K26639" s="194"/>
      <c r="L26639" s="195"/>
      <c r="M26639" s="196"/>
      <c r="N26639" s="197"/>
      <c r="O26639" s="197"/>
      <c r="P26639" s="231"/>
    </row>
    <row r="26640" spans="2:16">
      <c r="B26640" s="351"/>
      <c r="C26640" s="435"/>
      <c r="D26640" s="399"/>
      <c r="E26640" s="400"/>
      <c r="G26640" s="401"/>
      <c r="H26640" s="401"/>
      <c r="I26640" s="401"/>
      <c r="J26640" s="194"/>
      <c r="K26640" s="194"/>
      <c r="L26640" s="195"/>
      <c r="M26640" s="196"/>
      <c r="N26640" s="197"/>
      <c r="O26640" s="197"/>
      <c r="P26640" s="231"/>
    </row>
    <row r="26641" spans="2:16">
      <c r="B26641" s="351"/>
      <c r="C26641" s="435"/>
      <c r="D26641" s="399"/>
      <c r="E26641" s="400"/>
      <c r="G26641" s="401"/>
      <c r="H26641" s="401"/>
      <c r="I26641" s="401"/>
      <c r="J26641" s="194"/>
      <c r="K26641" s="194"/>
      <c r="L26641" s="195"/>
      <c r="M26641" s="196"/>
      <c r="N26641" s="197"/>
      <c r="O26641" s="197"/>
      <c r="P26641" s="231"/>
    </row>
    <row r="26642" spans="2:16">
      <c r="B26642" s="351"/>
      <c r="C26642" s="435"/>
      <c r="D26642" s="399"/>
      <c r="E26642" s="400"/>
      <c r="G26642" s="401"/>
      <c r="H26642" s="401"/>
      <c r="I26642" s="401"/>
      <c r="J26642" s="194"/>
      <c r="K26642" s="194"/>
      <c r="L26642" s="195"/>
      <c r="M26642" s="196"/>
      <c r="N26642" s="197"/>
      <c r="O26642" s="197"/>
      <c r="P26642" s="231"/>
    </row>
    <row r="26643" spans="2:16">
      <c r="B26643" s="351"/>
      <c r="C26643" s="435"/>
      <c r="D26643" s="399"/>
      <c r="E26643" s="400"/>
      <c r="G26643" s="401"/>
      <c r="H26643" s="401"/>
      <c r="I26643" s="401"/>
      <c r="J26643" s="194"/>
      <c r="K26643" s="194"/>
      <c r="L26643" s="195"/>
      <c r="M26643" s="196"/>
      <c r="N26643" s="197"/>
      <c r="O26643" s="197"/>
      <c r="P26643" s="231"/>
    </row>
    <row r="26644" spans="2:16">
      <c r="B26644" s="351"/>
      <c r="C26644" s="435"/>
      <c r="D26644" s="399"/>
      <c r="E26644" s="400"/>
      <c r="G26644" s="401"/>
      <c r="H26644" s="401"/>
      <c r="I26644" s="401"/>
      <c r="J26644" s="194"/>
      <c r="K26644" s="194"/>
      <c r="L26644" s="195"/>
      <c r="M26644" s="196"/>
      <c r="N26644" s="197"/>
      <c r="O26644" s="197"/>
      <c r="P26644" s="231"/>
    </row>
    <row r="26645" spans="2:16">
      <c r="B26645" s="351"/>
      <c r="C26645" s="435"/>
      <c r="D26645" s="399"/>
      <c r="E26645" s="400"/>
      <c r="G26645" s="401"/>
      <c r="H26645" s="401"/>
      <c r="I26645" s="401"/>
      <c r="J26645" s="194"/>
      <c r="K26645" s="194"/>
      <c r="L26645" s="195"/>
      <c r="M26645" s="196"/>
      <c r="N26645" s="197"/>
      <c r="O26645" s="197"/>
      <c r="P26645" s="231"/>
    </row>
    <row r="26646" spans="2:16">
      <c r="B26646" s="351"/>
      <c r="C26646" s="435"/>
      <c r="D26646" s="399"/>
      <c r="E26646" s="400"/>
      <c r="G26646" s="401"/>
      <c r="H26646" s="401"/>
      <c r="I26646" s="401"/>
      <c r="J26646" s="194"/>
      <c r="K26646" s="194"/>
      <c r="L26646" s="195"/>
      <c r="M26646" s="196"/>
      <c r="N26646" s="197"/>
      <c r="O26646" s="197"/>
      <c r="P26646" s="231"/>
    </row>
    <row r="26647" spans="2:16">
      <c r="B26647" s="351"/>
      <c r="C26647" s="435"/>
      <c r="D26647" s="399"/>
      <c r="E26647" s="400"/>
      <c r="G26647" s="401"/>
      <c r="H26647" s="401"/>
      <c r="I26647" s="401"/>
      <c r="J26647" s="194"/>
      <c r="K26647" s="194"/>
      <c r="L26647" s="195"/>
      <c r="M26647" s="196"/>
      <c r="N26647" s="197"/>
      <c r="O26647" s="197"/>
      <c r="P26647" s="231"/>
    </row>
    <row r="26648" spans="2:16">
      <c r="B26648" s="351"/>
      <c r="C26648" s="435"/>
      <c r="D26648" s="399"/>
      <c r="E26648" s="400"/>
      <c r="G26648" s="401"/>
      <c r="H26648" s="401"/>
      <c r="I26648" s="401"/>
      <c r="J26648" s="194"/>
      <c r="K26648" s="194"/>
      <c r="L26648" s="195"/>
      <c r="M26648" s="196"/>
      <c r="N26648" s="197"/>
      <c r="O26648" s="197"/>
      <c r="P26648" s="231"/>
    </row>
    <row r="26649" spans="2:16">
      <c r="B26649" s="351"/>
      <c r="C26649" s="435"/>
      <c r="D26649" s="399"/>
      <c r="E26649" s="400"/>
      <c r="G26649" s="401"/>
      <c r="H26649" s="401"/>
      <c r="I26649" s="401"/>
      <c r="J26649" s="194"/>
      <c r="K26649" s="194"/>
      <c r="L26649" s="195"/>
      <c r="M26649" s="196"/>
      <c r="N26649" s="197"/>
      <c r="O26649" s="197"/>
      <c r="P26649" s="231"/>
    </row>
    <row r="26650" spans="2:16">
      <c r="B26650" s="351"/>
      <c r="C26650" s="435"/>
      <c r="D26650" s="399"/>
      <c r="E26650" s="400"/>
      <c r="G26650" s="401"/>
      <c r="H26650" s="401"/>
      <c r="I26650" s="401"/>
      <c r="J26650" s="194"/>
      <c r="K26650" s="194"/>
      <c r="L26650" s="195"/>
      <c r="M26650" s="196"/>
      <c r="N26650" s="197"/>
      <c r="O26650" s="197"/>
      <c r="P26650" s="231"/>
    </row>
    <row r="26651" spans="2:16">
      <c r="B26651" s="351"/>
      <c r="C26651" s="435"/>
      <c r="D26651" s="399"/>
      <c r="E26651" s="400"/>
      <c r="G26651" s="401"/>
      <c r="H26651" s="401"/>
      <c r="I26651" s="401"/>
      <c r="J26651" s="194"/>
      <c r="K26651" s="194"/>
      <c r="L26651" s="195"/>
      <c r="M26651" s="196"/>
      <c r="N26651" s="197"/>
      <c r="O26651" s="197"/>
      <c r="P26651" s="231"/>
    </row>
    <row r="26652" spans="2:16">
      <c r="B26652" s="351"/>
      <c r="C26652" s="435"/>
      <c r="D26652" s="399"/>
      <c r="E26652" s="400"/>
      <c r="G26652" s="401"/>
      <c r="H26652" s="401"/>
      <c r="I26652" s="401"/>
      <c r="J26652" s="194"/>
      <c r="K26652" s="194"/>
      <c r="L26652" s="195"/>
      <c r="M26652" s="196"/>
      <c r="N26652" s="197"/>
      <c r="O26652" s="197"/>
      <c r="P26652" s="231"/>
    </row>
    <row r="26653" spans="2:16">
      <c r="B26653" s="351"/>
      <c r="C26653" s="435"/>
      <c r="D26653" s="399"/>
      <c r="E26653" s="400"/>
      <c r="G26653" s="401"/>
      <c r="H26653" s="401"/>
      <c r="I26653" s="401"/>
      <c r="J26653" s="194"/>
      <c r="K26653" s="194"/>
      <c r="L26653" s="195"/>
      <c r="M26653" s="196"/>
      <c r="N26653" s="197"/>
      <c r="O26653" s="197"/>
      <c r="P26653" s="231"/>
    </row>
    <row r="26654" spans="2:16">
      <c r="B26654" s="351"/>
      <c r="C26654" s="435"/>
      <c r="D26654" s="399"/>
      <c r="E26654" s="400"/>
      <c r="G26654" s="401"/>
      <c r="H26654" s="401"/>
      <c r="I26654" s="401"/>
      <c r="J26654" s="194"/>
      <c r="K26654" s="194"/>
      <c r="L26654" s="195"/>
      <c r="M26654" s="196"/>
      <c r="N26654" s="197"/>
      <c r="O26654" s="197"/>
      <c r="P26654" s="231"/>
    </row>
    <row r="26655" spans="2:16">
      <c r="B26655" s="351"/>
      <c r="C26655" s="435"/>
      <c r="D26655" s="399"/>
      <c r="E26655" s="400"/>
      <c r="G26655" s="401"/>
      <c r="H26655" s="401"/>
      <c r="I26655" s="401"/>
      <c r="J26655" s="194"/>
      <c r="K26655" s="194"/>
      <c r="L26655" s="195"/>
      <c r="M26655" s="196"/>
      <c r="N26655" s="197"/>
      <c r="O26655" s="197"/>
      <c r="P26655" s="231"/>
    </row>
    <row r="26656" spans="2:16">
      <c r="B26656" s="351"/>
      <c r="C26656" s="435"/>
      <c r="D26656" s="399"/>
      <c r="E26656" s="400"/>
      <c r="G26656" s="401"/>
      <c r="H26656" s="401"/>
      <c r="I26656" s="401"/>
      <c r="J26656" s="194"/>
      <c r="K26656" s="194"/>
      <c r="L26656" s="195"/>
      <c r="M26656" s="196"/>
      <c r="N26656" s="197"/>
      <c r="O26656" s="197"/>
      <c r="P26656" s="231"/>
    </row>
    <row r="26657" spans="2:16">
      <c r="B26657" s="351"/>
      <c r="C26657" s="435"/>
      <c r="D26657" s="399"/>
      <c r="E26657" s="400"/>
      <c r="G26657" s="401"/>
      <c r="H26657" s="401"/>
      <c r="I26657" s="401"/>
      <c r="J26657" s="194"/>
      <c r="K26657" s="194"/>
      <c r="L26657" s="195"/>
      <c r="M26657" s="196"/>
      <c r="N26657" s="197"/>
      <c r="O26657" s="197"/>
      <c r="P26657" s="231"/>
    </row>
    <row r="26658" spans="2:16">
      <c r="B26658" s="351"/>
      <c r="C26658" s="435"/>
      <c r="D26658" s="399"/>
      <c r="E26658" s="400"/>
      <c r="G26658" s="401"/>
      <c r="H26658" s="401"/>
      <c r="I26658" s="401"/>
      <c r="J26658" s="194"/>
      <c r="K26658" s="194"/>
      <c r="L26658" s="195"/>
      <c r="M26658" s="196"/>
      <c r="N26658" s="197"/>
      <c r="O26658" s="197"/>
      <c r="P26658" s="231"/>
    </row>
    <row r="26659" spans="2:16">
      <c r="B26659" s="351"/>
      <c r="C26659" s="435"/>
      <c r="D26659" s="399"/>
      <c r="E26659" s="400"/>
      <c r="G26659" s="401"/>
      <c r="H26659" s="401"/>
      <c r="I26659" s="401"/>
      <c r="J26659" s="194"/>
      <c r="K26659" s="194"/>
      <c r="L26659" s="195"/>
      <c r="M26659" s="196"/>
      <c r="N26659" s="197"/>
      <c r="O26659" s="197"/>
      <c r="P26659" s="231"/>
    </row>
    <row r="26660" spans="2:16">
      <c r="B26660" s="351"/>
      <c r="C26660" s="435"/>
      <c r="D26660" s="399"/>
      <c r="E26660" s="400"/>
      <c r="G26660" s="401"/>
      <c r="H26660" s="401"/>
      <c r="I26660" s="401"/>
      <c r="J26660" s="194"/>
      <c r="K26660" s="194"/>
      <c r="L26660" s="195"/>
      <c r="M26660" s="196"/>
      <c r="N26660" s="197"/>
      <c r="O26660" s="197"/>
      <c r="P26660" s="231"/>
    </row>
    <row r="26661" spans="2:16">
      <c r="B26661" s="351"/>
      <c r="C26661" s="435"/>
      <c r="D26661" s="399"/>
      <c r="E26661" s="400"/>
      <c r="G26661" s="401"/>
      <c r="H26661" s="401"/>
      <c r="I26661" s="401"/>
      <c r="J26661" s="194"/>
      <c r="K26661" s="194"/>
      <c r="L26661" s="195"/>
      <c r="M26661" s="196"/>
      <c r="N26661" s="197"/>
      <c r="O26661" s="197"/>
      <c r="P26661" s="231"/>
    </row>
    <row r="26662" spans="2:16">
      <c r="B26662" s="351"/>
      <c r="C26662" s="435"/>
      <c r="D26662" s="399"/>
      <c r="E26662" s="400"/>
      <c r="G26662" s="401"/>
      <c r="H26662" s="401"/>
      <c r="I26662" s="401"/>
      <c r="J26662" s="194"/>
      <c r="K26662" s="194"/>
      <c r="L26662" s="195"/>
      <c r="M26662" s="196"/>
      <c r="N26662" s="197"/>
      <c r="O26662" s="197"/>
      <c r="P26662" s="231"/>
    </row>
    <row r="26663" spans="2:16">
      <c r="B26663" s="351"/>
      <c r="C26663" s="435"/>
      <c r="D26663" s="399"/>
      <c r="E26663" s="400"/>
      <c r="G26663" s="401"/>
      <c r="H26663" s="401"/>
      <c r="I26663" s="401"/>
      <c r="J26663" s="194"/>
      <c r="K26663" s="194"/>
      <c r="L26663" s="195"/>
      <c r="M26663" s="196"/>
      <c r="N26663" s="197"/>
      <c r="O26663" s="197"/>
      <c r="P26663" s="231"/>
    </row>
    <row r="26664" spans="2:16">
      <c r="B26664" s="351"/>
      <c r="C26664" s="435"/>
      <c r="D26664" s="399"/>
      <c r="E26664" s="400"/>
      <c r="G26664" s="401"/>
      <c r="H26664" s="401"/>
      <c r="I26664" s="401"/>
      <c r="J26664" s="194"/>
      <c r="K26664" s="194"/>
      <c r="L26664" s="195"/>
      <c r="M26664" s="196"/>
      <c r="N26664" s="197"/>
      <c r="O26664" s="197"/>
      <c r="P26664" s="231"/>
    </row>
    <row r="26665" spans="2:16">
      <c r="B26665" s="351"/>
      <c r="C26665" s="435"/>
      <c r="D26665" s="399"/>
      <c r="E26665" s="400"/>
      <c r="G26665" s="401"/>
      <c r="H26665" s="401"/>
      <c r="I26665" s="401"/>
      <c r="J26665" s="194"/>
      <c r="K26665" s="194"/>
      <c r="L26665" s="195"/>
      <c r="M26665" s="196"/>
      <c r="N26665" s="197"/>
      <c r="O26665" s="197"/>
      <c r="P26665" s="231"/>
    </row>
    <row r="26666" spans="2:16">
      <c r="B26666" s="351"/>
      <c r="C26666" s="435"/>
      <c r="D26666" s="399"/>
      <c r="E26666" s="400"/>
      <c r="G26666" s="401"/>
      <c r="H26666" s="401"/>
      <c r="I26666" s="401"/>
      <c r="J26666" s="194"/>
      <c r="K26666" s="194"/>
      <c r="L26666" s="195"/>
      <c r="M26666" s="196"/>
      <c r="N26666" s="197"/>
      <c r="O26666" s="197"/>
      <c r="P26666" s="231"/>
    </row>
    <row r="26667" spans="2:16">
      <c r="B26667" s="351"/>
      <c r="C26667" s="435"/>
      <c r="D26667" s="399"/>
      <c r="E26667" s="400"/>
      <c r="G26667" s="401"/>
      <c r="H26667" s="401"/>
      <c r="I26667" s="401"/>
      <c r="J26667" s="194"/>
      <c r="K26667" s="194"/>
      <c r="L26667" s="195"/>
      <c r="M26667" s="196"/>
      <c r="N26667" s="197"/>
      <c r="O26667" s="197"/>
      <c r="P26667" s="231"/>
    </row>
    <row r="26668" spans="2:16">
      <c r="B26668" s="351"/>
      <c r="C26668" s="435"/>
      <c r="D26668" s="399"/>
      <c r="E26668" s="400"/>
      <c r="G26668" s="401"/>
      <c r="H26668" s="401"/>
      <c r="I26668" s="401"/>
      <c r="J26668" s="194"/>
      <c r="K26668" s="194"/>
      <c r="L26668" s="195"/>
      <c r="M26668" s="196"/>
      <c r="N26668" s="197"/>
      <c r="O26668" s="197"/>
      <c r="P26668" s="231"/>
    </row>
    <row r="26669" spans="2:16">
      <c r="B26669" s="402"/>
      <c r="C26669" s="435"/>
      <c r="D26669" s="404"/>
      <c r="E26669" s="405"/>
      <c r="G26669" s="406"/>
      <c r="H26669" s="406"/>
      <c r="I26669" s="406"/>
      <c r="J26669" s="194"/>
      <c r="K26669" s="194"/>
      <c r="L26669" s="195"/>
      <c r="M26669" s="196"/>
      <c r="N26669" s="197"/>
      <c r="O26669" s="197"/>
      <c r="P26669" s="221"/>
    </row>
    <row r="26670" spans="2:16">
      <c r="B26670" s="351"/>
      <c r="C26670" s="435"/>
      <c r="D26670" s="399"/>
      <c r="E26670" s="400"/>
      <c r="G26670" s="401"/>
      <c r="H26670" s="401"/>
      <c r="I26670" s="401"/>
      <c r="J26670" s="194"/>
      <c r="K26670" s="194"/>
      <c r="L26670" s="195"/>
      <c r="M26670" s="196"/>
      <c r="N26670" s="197"/>
      <c r="O26670" s="197"/>
      <c r="P26670" s="231"/>
    </row>
    <row r="26671" spans="2:16">
      <c r="B26671" s="351"/>
      <c r="C26671" s="435"/>
      <c r="D26671" s="399"/>
      <c r="E26671" s="400"/>
      <c r="G26671" s="401"/>
      <c r="H26671" s="401"/>
      <c r="I26671" s="401"/>
      <c r="J26671" s="194"/>
      <c r="K26671" s="194"/>
      <c r="L26671" s="195"/>
      <c r="M26671" s="196"/>
      <c r="N26671" s="197"/>
      <c r="O26671" s="197"/>
      <c r="P26671" s="231"/>
    </row>
    <row r="26672" spans="2:16">
      <c r="B26672" s="351"/>
      <c r="C26672" s="435"/>
      <c r="D26672" s="399"/>
      <c r="E26672" s="400"/>
      <c r="G26672" s="401"/>
      <c r="H26672" s="401"/>
      <c r="I26672" s="401"/>
      <c r="J26672" s="194"/>
      <c r="K26672" s="194"/>
      <c r="L26672" s="195"/>
      <c r="M26672" s="196"/>
      <c r="N26672" s="197"/>
      <c r="O26672" s="197"/>
      <c r="P26672" s="231"/>
    </row>
    <row r="26673" spans="2:16">
      <c r="B26673" s="351"/>
      <c r="C26673" s="435"/>
      <c r="D26673" s="399"/>
      <c r="E26673" s="400"/>
      <c r="G26673" s="401"/>
      <c r="H26673" s="401"/>
      <c r="I26673" s="401"/>
      <c r="J26673" s="194"/>
      <c r="K26673" s="194"/>
      <c r="L26673" s="195"/>
      <c r="M26673" s="196"/>
      <c r="N26673" s="197"/>
      <c r="O26673" s="197"/>
      <c r="P26673" s="231"/>
    </row>
    <row r="26674" spans="2:16">
      <c r="B26674" s="351"/>
      <c r="C26674" s="435"/>
      <c r="D26674" s="399"/>
      <c r="E26674" s="400"/>
      <c r="G26674" s="401"/>
      <c r="H26674" s="401"/>
      <c r="I26674" s="401"/>
      <c r="J26674" s="194"/>
      <c r="K26674" s="194"/>
      <c r="L26674" s="195"/>
      <c r="M26674" s="196"/>
      <c r="N26674" s="197"/>
      <c r="O26674" s="197"/>
      <c r="P26674" s="231"/>
    </row>
    <row r="26675" spans="2:16">
      <c r="B26675" s="351"/>
      <c r="C26675" s="435"/>
      <c r="D26675" s="399"/>
      <c r="E26675" s="400"/>
      <c r="G26675" s="401"/>
      <c r="H26675" s="401"/>
      <c r="I26675" s="401"/>
      <c r="J26675" s="194"/>
      <c r="K26675" s="194"/>
      <c r="L26675" s="195"/>
      <c r="M26675" s="196"/>
      <c r="N26675" s="197"/>
      <c r="O26675" s="197"/>
      <c r="P26675" s="231"/>
    </row>
    <row r="26676" spans="2:16">
      <c r="B26676" s="351"/>
      <c r="C26676" s="435"/>
      <c r="D26676" s="399"/>
      <c r="E26676" s="400"/>
      <c r="G26676" s="401"/>
      <c r="H26676" s="401"/>
      <c r="I26676" s="401"/>
      <c r="J26676" s="194"/>
      <c r="K26676" s="194"/>
      <c r="L26676" s="195"/>
      <c r="M26676" s="196"/>
      <c r="N26676" s="197"/>
      <c r="O26676" s="197"/>
      <c r="P26676" s="231"/>
    </row>
    <row r="26677" spans="2:16">
      <c r="B26677" s="351"/>
      <c r="C26677" s="435"/>
      <c r="D26677" s="399"/>
      <c r="E26677" s="400"/>
      <c r="G26677" s="401"/>
      <c r="H26677" s="401"/>
      <c r="I26677" s="401"/>
      <c r="J26677" s="194"/>
      <c r="K26677" s="194"/>
      <c r="L26677" s="195"/>
      <c r="M26677" s="196"/>
      <c r="N26677" s="197"/>
      <c r="O26677" s="197"/>
      <c r="P26677" s="231"/>
    </row>
    <row r="26678" spans="2:16">
      <c r="B26678" s="351"/>
      <c r="C26678" s="435"/>
      <c r="D26678" s="399"/>
      <c r="E26678" s="400"/>
      <c r="G26678" s="401"/>
      <c r="H26678" s="401"/>
      <c r="I26678" s="401"/>
      <c r="J26678" s="194"/>
      <c r="K26678" s="194"/>
      <c r="L26678" s="195"/>
      <c r="M26678" s="196"/>
      <c r="N26678" s="197"/>
      <c r="O26678" s="197"/>
      <c r="P26678" s="231"/>
    </row>
    <row r="26679" spans="2:16">
      <c r="B26679" s="351"/>
      <c r="C26679" s="435"/>
      <c r="D26679" s="399"/>
      <c r="E26679" s="400"/>
      <c r="G26679" s="401"/>
      <c r="H26679" s="401"/>
      <c r="I26679" s="401"/>
      <c r="J26679" s="194"/>
      <c r="K26679" s="194"/>
      <c r="L26679" s="195"/>
      <c r="M26679" s="196"/>
      <c r="N26679" s="197"/>
      <c r="O26679" s="197"/>
      <c r="P26679" s="231"/>
    </row>
    <row r="26680" spans="2:16">
      <c r="B26680" s="351"/>
      <c r="C26680" s="435"/>
      <c r="D26680" s="399"/>
      <c r="E26680" s="400"/>
      <c r="G26680" s="401"/>
      <c r="H26680" s="401"/>
      <c r="I26680" s="401"/>
      <c r="J26680" s="194"/>
      <c r="K26680" s="194"/>
      <c r="L26680" s="195"/>
      <c r="M26680" s="196"/>
      <c r="N26680" s="197"/>
      <c r="O26680" s="197"/>
      <c r="P26680" s="231"/>
    </row>
    <row r="26681" spans="2:16">
      <c r="B26681" s="351"/>
      <c r="C26681" s="435"/>
      <c r="D26681" s="399"/>
      <c r="E26681" s="400"/>
      <c r="G26681" s="401"/>
      <c r="H26681" s="401"/>
      <c r="I26681" s="401"/>
      <c r="J26681" s="194"/>
      <c r="K26681" s="194"/>
      <c r="L26681" s="195"/>
      <c r="M26681" s="196"/>
      <c r="N26681" s="197"/>
      <c r="O26681" s="197"/>
      <c r="P26681" s="231"/>
    </row>
    <row r="26682" spans="2:16">
      <c r="B26682" s="351"/>
      <c r="C26682" s="435"/>
      <c r="D26682" s="399"/>
      <c r="E26682" s="400"/>
      <c r="G26682" s="401"/>
      <c r="H26682" s="401"/>
      <c r="I26682" s="401"/>
      <c r="J26682" s="194"/>
      <c r="K26682" s="194"/>
      <c r="L26682" s="195"/>
      <c r="M26682" s="196"/>
      <c r="N26682" s="197"/>
      <c r="O26682" s="197"/>
      <c r="P26682" s="231"/>
    </row>
    <row r="26683" spans="2:16">
      <c r="B26683" s="351"/>
      <c r="C26683" s="435"/>
      <c r="D26683" s="399"/>
      <c r="E26683" s="400"/>
      <c r="G26683" s="401"/>
      <c r="H26683" s="401"/>
      <c r="I26683" s="401"/>
      <c r="J26683" s="194"/>
      <c r="K26683" s="194"/>
      <c r="L26683" s="195"/>
      <c r="M26683" s="196"/>
      <c r="N26683" s="197"/>
      <c r="O26683" s="197"/>
      <c r="P26683" s="231"/>
    </row>
    <row r="26684" spans="2:16">
      <c r="B26684" s="351"/>
      <c r="C26684" s="435"/>
      <c r="D26684" s="399"/>
      <c r="E26684" s="400"/>
      <c r="G26684" s="401"/>
      <c r="H26684" s="401"/>
      <c r="I26684" s="401"/>
      <c r="J26684" s="194"/>
      <c r="K26684" s="194"/>
      <c r="L26684" s="195"/>
      <c r="M26684" s="196"/>
      <c r="N26684" s="197"/>
      <c r="O26684" s="197"/>
      <c r="P26684" s="231"/>
    </row>
    <row r="26685" spans="2:16">
      <c r="B26685" s="351"/>
      <c r="C26685" s="435"/>
      <c r="D26685" s="399"/>
      <c r="E26685" s="400"/>
      <c r="G26685" s="401"/>
      <c r="H26685" s="401"/>
      <c r="I26685" s="401"/>
      <c r="J26685" s="194"/>
      <c r="K26685" s="194"/>
      <c r="L26685" s="195"/>
      <c r="M26685" s="196"/>
      <c r="N26685" s="197"/>
      <c r="O26685" s="197"/>
      <c r="P26685" s="231"/>
    </row>
    <row r="26686" spans="2:16">
      <c r="B26686" s="351"/>
      <c r="C26686" s="435"/>
      <c r="D26686" s="399"/>
      <c r="E26686" s="400"/>
      <c r="G26686" s="401"/>
      <c r="H26686" s="401"/>
      <c r="I26686" s="401"/>
      <c r="J26686" s="194"/>
      <c r="K26686" s="194"/>
      <c r="L26686" s="195"/>
      <c r="M26686" s="196"/>
      <c r="N26686" s="197"/>
      <c r="O26686" s="197"/>
      <c r="P26686" s="231"/>
    </row>
    <row r="26687" spans="2:16">
      <c r="B26687" s="351"/>
      <c r="C26687" s="435"/>
      <c r="D26687" s="399"/>
      <c r="E26687" s="400"/>
      <c r="G26687" s="401"/>
      <c r="H26687" s="401"/>
      <c r="I26687" s="401"/>
      <c r="J26687" s="194"/>
      <c r="K26687" s="194"/>
      <c r="L26687" s="195"/>
      <c r="M26687" s="196"/>
      <c r="N26687" s="197"/>
      <c r="O26687" s="197"/>
      <c r="P26687" s="231"/>
    </row>
    <row r="26688" spans="2:16">
      <c r="B26688" s="351"/>
      <c r="C26688" s="435"/>
      <c r="D26688" s="399"/>
      <c r="E26688" s="400"/>
      <c r="G26688" s="401"/>
      <c r="H26688" s="401"/>
      <c r="I26688" s="401"/>
      <c r="J26688" s="194"/>
      <c r="K26688" s="194"/>
      <c r="L26688" s="195"/>
      <c r="M26688" s="196"/>
      <c r="N26688" s="197"/>
      <c r="O26688" s="197"/>
      <c r="P26688" s="231"/>
    </row>
    <row r="26689" spans="2:16">
      <c r="B26689" s="351"/>
      <c r="C26689" s="435"/>
      <c r="D26689" s="399"/>
      <c r="E26689" s="400"/>
      <c r="G26689" s="401"/>
      <c r="H26689" s="401"/>
      <c r="I26689" s="401"/>
      <c r="J26689" s="194"/>
      <c r="K26689" s="194"/>
      <c r="L26689" s="195"/>
      <c r="M26689" s="196"/>
      <c r="N26689" s="197"/>
      <c r="O26689" s="197"/>
      <c r="P26689" s="231"/>
    </row>
    <row r="26690" spans="2:16">
      <c r="B26690" s="351"/>
      <c r="C26690" s="435"/>
      <c r="D26690" s="399"/>
      <c r="E26690" s="400"/>
      <c r="G26690" s="401"/>
      <c r="H26690" s="401"/>
      <c r="I26690" s="401"/>
      <c r="J26690" s="194"/>
      <c r="K26690" s="194"/>
      <c r="L26690" s="195"/>
      <c r="M26690" s="196"/>
      <c r="N26690" s="197"/>
      <c r="O26690" s="197"/>
      <c r="P26690" s="231"/>
    </row>
    <row r="26691" spans="2:16">
      <c r="B26691" s="351"/>
      <c r="C26691" s="435"/>
      <c r="D26691" s="399"/>
      <c r="E26691" s="400"/>
      <c r="G26691" s="401"/>
      <c r="H26691" s="401"/>
      <c r="I26691" s="401"/>
      <c r="J26691" s="194"/>
      <c r="K26691" s="194"/>
      <c r="L26691" s="195"/>
      <c r="M26691" s="196"/>
      <c r="N26691" s="197"/>
      <c r="O26691" s="197"/>
      <c r="P26691" s="231"/>
    </row>
    <row r="26692" spans="2:16">
      <c r="B26692" s="402"/>
      <c r="C26692" s="435"/>
      <c r="D26692" s="404"/>
      <c r="E26692" s="405"/>
      <c r="G26692" s="406"/>
      <c r="H26692" s="406"/>
      <c r="I26692" s="406"/>
      <c r="J26692" s="194"/>
      <c r="K26692" s="194"/>
      <c r="L26692" s="195"/>
      <c r="M26692" s="196"/>
      <c r="N26692" s="197"/>
      <c r="O26692" s="197"/>
      <c r="P26692" s="221"/>
    </row>
    <row r="26693" spans="2:16">
      <c r="B26693" s="351"/>
      <c r="C26693" s="435"/>
      <c r="D26693" s="399"/>
      <c r="E26693" s="400"/>
      <c r="G26693" s="401"/>
      <c r="H26693" s="401"/>
      <c r="I26693" s="401"/>
      <c r="J26693" s="194"/>
      <c r="K26693" s="194"/>
      <c r="L26693" s="195"/>
      <c r="M26693" s="196"/>
      <c r="N26693" s="197"/>
      <c r="O26693" s="197"/>
      <c r="P26693" s="231"/>
    </row>
    <row r="26694" spans="2:16">
      <c r="B26694" s="351"/>
      <c r="C26694" s="435"/>
      <c r="D26694" s="399"/>
      <c r="E26694" s="400"/>
      <c r="G26694" s="401"/>
      <c r="H26694" s="401"/>
      <c r="I26694" s="401"/>
      <c r="J26694" s="194"/>
      <c r="K26694" s="194"/>
      <c r="L26694" s="195"/>
      <c r="M26694" s="196"/>
      <c r="N26694" s="197"/>
      <c r="O26694" s="197"/>
      <c r="P26694" s="231"/>
    </row>
    <row r="26695" spans="2:16">
      <c r="B26695" s="351"/>
      <c r="C26695" s="435"/>
      <c r="D26695" s="399"/>
      <c r="E26695" s="400"/>
      <c r="G26695" s="401"/>
      <c r="H26695" s="401"/>
      <c r="I26695" s="401"/>
      <c r="J26695" s="194"/>
      <c r="K26695" s="194"/>
      <c r="L26695" s="195"/>
      <c r="M26695" s="196"/>
      <c r="N26695" s="197"/>
      <c r="O26695" s="197"/>
      <c r="P26695" s="231"/>
    </row>
    <row r="26696" spans="2:16">
      <c r="B26696" s="351"/>
      <c r="C26696" s="435"/>
      <c r="D26696" s="399"/>
      <c r="E26696" s="400"/>
      <c r="G26696" s="401"/>
      <c r="H26696" s="401"/>
      <c r="I26696" s="401"/>
      <c r="J26696" s="194"/>
      <c r="K26696" s="194"/>
      <c r="L26696" s="195"/>
      <c r="M26696" s="196"/>
      <c r="N26696" s="197"/>
      <c r="O26696" s="197"/>
      <c r="P26696" s="231"/>
    </row>
    <row r="26697" spans="2:16">
      <c r="B26697" s="351"/>
      <c r="C26697" s="435"/>
      <c r="D26697" s="399"/>
      <c r="E26697" s="400"/>
      <c r="G26697" s="401"/>
      <c r="H26697" s="401"/>
      <c r="I26697" s="401"/>
      <c r="J26697" s="194"/>
      <c r="K26697" s="194"/>
      <c r="L26697" s="195"/>
      <c r="M26697" s="196"/>
      <c r="N26697" s="197"/>
      <c r="O26697" s="197"/>
      <c r="P26697" s="231"/>
    </row>
    <row r="26698" spans="2:16">
      <c r="B26698" s="351"/>
      <c r="C26698" s="435"/>
      <c r="D26698" s="399"/>
      <c r="E26698" s="400"/>
      <c r="G26698" s="401"/>
      <c r="H26698" s="401"/>
      <c r="I26698" s="401"/>
      <c r="J26698" s="194"/>
      <c r="K26698" s="194"/>
      <c r="L26698" s="195"/>
      <c r="M26698" s="196"/>
      <c r="N26698" s="197"/>
      <c r="O26698" s="197"/>
      <c r="P26698" s="231"/>
    </row>
    <row r="26699" spans="2:16">
      <c r="B26699" s="351"/>
      <c r="C26699" s="435"/>
      <c r="D26699" s="399"/>
      <c r="E26699" s="400"/>
      <c r="G26699" s="401"/>
      <c r="H26699" s="401"/>
      <c r="I26699" s="401"/>
      <c r="J26699" s="194"/>
      <c r="K26699" s="194"/>
      <c r="L26699" s="195"/>
      <c r="M26699" s="196"/>
      <c r="N26699" s="197"/>
      <c r="O26699" s="197"/>
      <c r="P26699" s="231"/>
    </row>
    <row r="26700" spans="2:16">
      <c r="B26700" s="351"/>
      <c r="C26700" s="435"/>
      <c r="D26700" s="399"/>
      <c r="E26700" s="400"/>
      <c r="G26700" s="401"/>
      <c r="H26700" s="401"/>
      <c r="I26700" s="401"/>
      <c r="J26700" s="194"/>
      <c r="K26700" s="194"/>
      <c r="L26700" s="195"/>
      <c r="M26700" s="196"/>
      <c r="N26700" s="197"/>
      <c r="O26700" s="197"/>
      <c r="P26700" s="231"/>
    </row>
    <row r="26701" spans="2:16">
      <c r="B26701" s="351"/>
      <c r="C26701" s="435"/>
      <c r="D26701" s="399"/>
      <c r="E26701" s="400"/>
      <c r="G26701" s="401"/>
      <c r="H26701" s="401"/>
      <c r="I26701" s="401"/>
      <c r="J26701" s="194"/>
      <c r="K26701" s="194"/>
      <c r="L26701" s="195"/>
      <c r="M26701" s="196"/>
      <c r="N26701" s="197"/>
      <c r="O26701" s="197"/>
      <c r="P26701" s="231"/>
    </row>
    <row r="26702" spans="2:16">
      <c r="B26702" s="351"/>
      <c r="C26702" s="435"/>
      <c r="D26702" s="399"/>
      <c r="E26702" s="400"/>
      <c r="G26702" s="401"/>
      <c r="H26702" s="401"/>
      <c r="I26702" s="401"/>
      <c r="J26702" s="194"/>
      <c r="K26702" s="194"/>
      <c r="L26702" s="195"/>
      <c r="M26702" s="196"/>
      <c r="N26702" s="197"/>
      <c r="O26702" s="197"/>
      <c r="P26702" s="231"/>
    </row>
    <row r="26703" spans="2:16">
      <c r="B26703" s="351"/>
      <c r="C26703" s="435"/>
      <c r="D26703" s="399"/>
      <c r="E26703" s="400"/>
      <c r="G26703" s="401"/>
      <c r="H26703" s="401"/>
      <c r="I26703" s="401"/>
      <c r="J26703" s="194"/>
      <c r="K26703" s="194"/>
      <c r="L26703" s="195"/>
      <c r="M26703" s="196"/>
      <c r="N26703" s="197"/>
      <c r="O26703" s="197"/>
      <c r="P26703" s="231"/>
    </row>
    <row r="26704" spans="2:16">
      <c r="B26704" s="351"/>
      <c r="C26704" s="435"/>
      <c r="D26704" s="399"/>
      <c r="E26704" s="400"/>
      <c r="G26704" s="401"/>
      <c r="H26704" s="401"/>
      <c r="I26704" s="401"/>
      <c r="J26704" s="194"/>
      <c r="K26704" s="194"/>
      <c r="L26704" s="195"/>
      <c r="M26704" s="196"/>
      <c r="N26704" s="197"/>
      <c r="O26704" s="197"/>
      <c r="P26704" s="231"/>
    </row>
    <row r="26705" spans="2:16">
      <c r="B26705" s="351"/>
      <c r="C26705" s="435"/>
      <c r="D26705" s="399"/>
      <c r="E26705" s="400"/>
      <c r="G26705" s="401"/>
      <c r="H26705" s="401"/>
      <c r="I26705" s="401"/>
      <c r="J26705" s="194"/>
      <c r="K26705" s="194"/>
      <c r="L26705" s="195"/>
      <c r="M26705" s="196"/>
      <c r="N26705" s="197"/>
      <c r="O26705" s="197"/>
      <c r="P26705" s="231"/>
    </row>
    <row r="26706" spans="2:16">
      <c r="B26706" s="351"/>
      <c r="C26706" s="435"/>
      <c r="D26706" s="399"/>
      <c r="E26706" s="400"/>
      <c r="G26706" s="401"/>
      <c r="H26706" s="401"/>
      <c r="I26706" s="401"/>
      <c r="J26706" s="194"/>
      <c r="K26706" s="194"/>
      <c r="L26706" s="195"/>
      <c r="M26706" s="196"/>
      <c r="N26706" s="197"/>
      <c r="O26706" s="197"/>
      <c r="P26706" s="231"/>
    </row>
    <row r="26707" spans="2:16">
      <c r="B26707" s="351"/>
      <c r="C26707" s="435"/>
      <c r="D26707" s="399"/>
      <c r="E26707" s="400"/>
      <c r="G26707" s="401"/>
      <c r="H26707" s="401"/>
      <c r="I26707" s="401"/>
      <c r="J26707" s="194"/>
      <c r="K26707" s="194"/>
      <c r="L26707" s="195"/>
      <c r="M26707" s="196"/>
      <c r="N26707" s="197"/>
      <c r="O26707" s="197"/>
      <c r="P26707" s="231"/>
    </row>
    <row r="26708" spans="2:16">
      <c r="B26708" s="351"/>
      <c r="C26708" s="435"/>
      <c r="D26708" s="399"/>
      <c r="E26708" s="400"/>
      <c r="G26708" s="401"/>
      <c r="H26708" s="401"/>
      <c r="I26708" s="401"/>
      <c r="J26708" s="194"/>
      <c r="K26708" s="194"/>
      <c r="L26708" s="195"/>
      <c r="M26708" s="196"/>
      <c r="N26708" s="197"/>
      <c r="O26708" s="197"/>
      <c r="P26708" s="231"/>
    </row>
    <row r="26709" spans="2:16">
      <c r="B26709" s="351"/>
      <c r="C26709" s="435"/>
      <c r="D26709" s="399"/>
      <c r="E26709" s="400"/>
      <c r="G26709" s="401"/>
      <c r="H26709" s="401"/>
      <c r="I26709" s="401"/>
      <c r="J26709" s="194"/>
      <c r="K26709" s="194"/>
      <c r="L26709" s="195"/>
      <c r="M26709" s="196"/>
      <c r="N26709" s="197"/>
      <c r="O26709" s="197"/>
      <c r="P26709" s="231"/>
    </row>
    <row r="26710" spans="2:16">
      <c r="B26710" s="351"/>
      <c r="C26710" s="435"/>
      <c r="D26710" s="399"/>
      <c r="E26710" s="400"/>
      <c r="G26710" s="401"/>
      <c r="H26710" s="401"/>
      <c r="I26710" s="401"/>
      <c r="J26710" s="194"/>
      <c r="K26710" s="194"/>
      <c r="L26710" s="195"/>
      <c r="M26710" s="196"/>
      <c r="N26710" s="197"/>
      <c r="O26710" s="197"/>
      <c r="P26710" s="231"/>
    </row>
    <row r="26711" spans="2:16">
      <c r="B26711" s="351"/>
      <c r="C26711" s="435"/>
      <c r="D26711" s="399"/>
      <c r="E26711" s="400"/>
      <c r="G26711" s="401"/>
      <c r="H26711" s="401"/>
      <c r="I26711" s="401"/>
      <c r="J26711" s="194"/>
      <c r="K26711" s="194"/>
      <c r="L26711" s="195"/>
      <c r="M26711" s="196"/>
      <c r="N26711" s="197"/>
      <c r="O26711" s="197"/>
      <c r="P26711" s="231"/>
    </row>
    <row r="26712" spans="2:16">
      <c r="B26712" s="351"/>
      <c r="C26712" s="435"/>
      <c r="D26712" s="399"/>
      <c r="E26712" s="400"/>
      <c r="G26712" s="401"/>
      <c r="H26712" s="401"/>
      <c r="I26712" s="401"/>
      <c r="J26712" s="194"/>
      <c r="K26712" s="194"/>
      <c r="L26712" s="195"/>
      <c r="M26712" s="196"/>
      <c r="N26712" s="197"/>
      <c r="O26712" s="197"/>
      <c r="P26712" s="231"/>
    </row>
    <row r="26713" spans="2:16">
      <c r="B26713" s="351"/>
      <c r="C26713" s="435"/>
      <c r="D26713" s="399"/>
      <c r="E26713" s="400"/>
      <c r="G26713" s="401"/>
      <c r="H26713" s="401"/>
      <c r="I26713" s="401"/>
      <c r="J26713" s="194"/>
      <c r="K26713" s="194"/>
      <c r="L26713" s="195"/>
      <c r="M26713" s="196"/>
      <c r="N26713" s="197"/>
      <c r="O26713" s="197"/>
      <c r="P26713" s="231"/>
    </row>
    <row r="26714" spans="2:16">
      <c r="B26714" s="351"/>
      <c r="C26714" s="435"/>
      <c r="D26714" s="399"/>
      <c r="E26714" s="400"/>
      <c r="G26714" s="401"/>
      <c r="H26714" s="401"/>
      <c r="I26714" s="401"/>
      <c r="J26714" s="194"/>
      <c r="K26714" s="194"/>
      <c r="L26714" s="195"/>
      <c r="M26714" s="196"/>
      <c r="N26714" s="197"/>
      <c r="O26714" s="197"/>
      <c r="P26714" s="231"/>
    </row>
    <row r="26715" spans="2:16">
      <c r="B26715" s="351"/>
      <c r="C26715" s="435"/>
      <c r="D26715" s="399"/>
      <c r="E26715" s="400"/>
      <c r="G26715" s="401"/>
      <c r="H26715" s="401"/>
      <c r="I26715" s="401"/>
      <c r="J26715" s="194"/>
      <c r="K26715" s="194"/>
      <c r="L26715" s="195"/>
      <c r="M26715" s="196"/>
      <c r="N26715" s="197"/>
      <c r="O26715" s="197"/>
      <c r="P26715" s="231"/>
    </row>
    <row r="26716" spans="2:16">
      <c r="B26716" s="351"/>
      <c r="C26716" s="435"/>
      <c r="D26716" s="399"/>
      <c r="E26716" s="400"/>
      <c r="G26716" s="401"/>
      <c r="H26716" s="401"/>
      <c r="I26716" s="401"/>
      <c r="J26716" s="194"/>
      <c r="K26716" s="194"/>
      <c r="L26716" s="195"/>
      <c r="M26716" s="196"/>
      <c r="N26716" s="197"/>
      <c r="O26716" s="197"/>
      <c r="P26716" s="231"/>
    </row>
    <row r="26717" spans="2:16">
      <c r="B26717" s="351"/>
      <c r="C26717" s="435"/>
      <c r="D26717" s="399"/>
      <c r="E26717" s="400"/>
      <c r="G26717" s="401"/>
      <c r="H26717" s="401"/>
      <c r="I26717" s="401"/>
      <c r="J26717" s="194"/>
      <c r="K26717" s="194"/>
      <c r="L26717" s="195"/>
      <c r="M26717" s="196"/>
      <c r="N26717" s="197"/>
      <c r="O26717" s="197"/>
      <c r="P26717" s="231"/>
    </row>
    <row r="26718" spans="2:16">
      <c r="B26718" s="351"/>
      <c r="C26718" s="435"/>
      <c r="D26718" s="399"/>
      <c r="E26718" s="400"/>
      <c r="G26718" s="401"/>
      <c r="H26718" s="401"/>
      <c r="I26718" s="401"/>
      <c r="J26718" s="194"/>
      <c r="K26718" s="194"/>
      <c r="L26718" s="195"/>
      <c r="M26718" s="196"/>
      <c r="N26718" s="197"/>
      <c r="O26718" s="197"/>
      <c r="P26718" s="231"/>
    </row>
    <row r="26719" spans="2:16">
      <c r="B26719" s="351"/>
      <c r="C26719" s="435"/>
      <c r="D26719" s="399"/>
      <c r="E26719" s="400"/>
      <c r="G26719" s="401"/>
      <c r="H26719" s="401"/>
      <c r="I26719" s="401"/>
      <c r="J26719" s="194"/>
      <c r="K26719" s="194"/>
      <c r="L26719" s="195"/>
      <c r="M26719" s="196"/>
      <c r="N26719" s="197"/>
      <c r="O26719" s="197"/>
      <c r="P26719" s="231"/>
    </row>
    <row r="26720" spans="2:16">
      <c r="B26720" s="351"/>
      <c r="C26720" s="435"/>
      <c r="D26720" s="399"/>
      <c r="E26720" s="400"/>
      <c r="G26720" s="401"/>
      <c r="H26720" s="401"/>
      <c r="I26720" s="401"/>
      <c r="J26720" s="194"/>
      <c r="K26720" s="194"/>
      <c r="L26720" s="195"/>
      <c r="M26720" s="196"/>
      <c r="N26720" s="197"/>
      <c r="O26720" s="197"/>
      <c r="P26720" s="231"/>
    </row>
    <row r="26721" spans="2:16">
      <c r="B26721" s="351"/>
      <c r="C26721" s="435"/>
      <c r="D26721" s="399"/>
      <c r="E26721" s="400"/>
      <c r="G26721" s="401"/>
      <c r="H26721" s="401"/>
      <c r="I26721" s="401"/>
      <c r="J26721" s="194"/>
      <c r="K26721" s="194"/>
      <c r="L26721" s="195"/>
      <c r="M26721" s="196"/>
      <c r="N26721" s="197"/>
      <c r="O26721" s="197"/>
      <c r="P26721" s="231"/>
    </row>
    <row r="26722" spans="2:16">
      <c r="B26722" s="351"/>
      <c r="C26722" s="435"/>
      <c r="D26722" s="399"/>
      <c r="E26722" s="400"/>
      <c r="G26722" s="401"/>
      <c r="H26722" s="401"/>
      <c r="I26722" s="401"/>
      <c r="J26722" s="194"/>
      <c r="K26722" s="194"/>
      <c r="L26722" s="195"/>
      <c r="M26722" s="196"/>
      <c r="N26722" s="197"/>
      <c r="O26722" s="197"/>
      <c r="P26722" s="231"/>
    </row>
    <row r="26723" spans="2:16">
      <c r="B26723" s="351"/>
      <c r="C26723" s="435"/>
      <c r="D26723" s="399"/>
      <c r="E26723" s="400"/>
      <c r="G26723" s="401"/>
      <c r="H26723" s="401"/>
      <c r="I26723" s="401"/>
      <c r="J26723" s="194"/>
      <c r="K26723" s="194"/>
      <c r="L26723" s="195"/>
      <c r="M26723" s="196"/>
      <c r="N26723" s="197"/>
      <c r="O26723" s="197"/>
      <c r="P26723" s="231"/>
    </row>
    <row r="26724" spans="2:16">
      <c r="B26724" s="351"/>
      <c r="C26724" s="435"/>
      <c r="D26724" s="399"/>
      <c r="E26724" s="400"/>
      <c r="G26724" s="401"/>
      <c r="H26724" s="401"/>
      <c r="I26724" s="401"/>
      <c r="J26724" s="194"/>
      <c r="K26724" s="194"/>
      <c r="L26724" s="195"/>
      <c r="M26724" s="196"/>
      <c r="N26724" s="197"/>
      <c r="O26724" s="197"/>
      <c r="P26724" s="231"/>
    </row>
    <row r="26725" spans="2:16">
      <c r="B26725" s="351"/>
      <c r="C26725" s="435"/>
      <c r="D26725" s="399"/>
      <c r="E26725" s="400"/>
      <c r="G26725" s="401"/>
      <c r="H26725" s="401"/>
      <c r="I26725" s="401"/>
      <c r="J26725" s="194"/>
      <c r="K26725" s="194"/>
      <c r="L26725" s="195"/>
      <c r="M26725" s="196"/>
      <c r="N26725" s="197"/>
      <c r="O26725" s="197"/>
      <c r="P26725" s="231"/>
    </row>
    <row r="26726" spans="2:16">
      <c r="B26726" s="351"/>
      <c r="C26726" s="435"/>
      <c r="D26726" s="399"/>
      <c r="E26726" s="400"/>
      <c r="G26726" s="401"/>
      <c r="H26726" s="401"/>
      <c r="I26726" s="401"/>
      <c r="J26726" s="194"/>
      <c r="K26726" s="194"/>
      <c r="L26726" s="195"/>
      <c r="M26726" s="196"/>
      <c r="N26726" s="197"/>
      <c r="O26726" s="197"/>
      <c r="P26726" s="231"/>
    </row>
    <row r="26727" spans="2:16">
      <c r="B26727" s="351"/>
      <c r="C26727" s="435"/>
      <c r="D26727" s="399"/>
      <c r="E26727" s="400"/>
      <c r="G26727" s="401"/>
      <c r="H26727" s="401"/>
      <c r="I26727" s="401"/>
      <c r="J26727" s="194"/>
      <c r="K26727" s="194"/>
      <c r="L26727" s="195"/>
      <c r="M26727" s="196"/>
      <c r="N26727" s="197"/>
      <c r="O26727" s="197"/>
      <c r="P26727" s="231"/>
    </row>
    <row r="26728" spans="2:16">
      <c r="B26728" s="351"/>
      <c r="C26728" s="435"/>
      <c r="D26728" s="399"/>
      <c r="E26728" s="400"/>
      <c r="G26728" s="401"/>
      <c r="H26728" s="401"/>
      <c r="I26728" s="401"/>
      <c r="J26728" s="194"/>
      <c r="K26728" s="194"/>
      <c r="L26728" s="195"/>
      <c r="M26728" s="196"/>
      <c r="N26728" s="197"/>
      <c r="O26728" s="197"/>
      <c r="P26728" s="231"/>
    </row>
    <row r="26729" spans="2:16">
      <c r="B26729" s="351"/>
      <c r="C26729" s="435"/>
      <c r="D26729" s="399"/>
      <c r="E26729" s="400"/>
      <c r="G26729" s="401"/>
      <c r="H26729" s="401"/>
      <c r="I26729" s="401"/>
      <c r="J26729" s="194"/>
      <c r="K26729" s="194"/>
      <c r="L26729" s="195"/>
      <c r="M26729" s="196"/>
      <c r="N26729" s="197"/>
      <c r="O26729" s="197"/>
      <c r="P26729" s="231"/>
    </row>
    <row r="26730" spans="2:16">
      <c r="B26730" s="351"/>
      <c r="C26730" s="435"/>
      <c r="D26730" s="399"/>
      <c r="E26730" s="400"/>
      <c r="G26730" s="401"/>
      <c r="H26730" s="401"/>
      <c r="I26730" s="401"/>
      <c r="J26730" s="194"/>
      <c r="K26730" s="194"/>
      <c r="L26730" s="195"/>
      <c r="M26730" s="196"/>
      <c r="N26730" s="197"/>
      <c r="O26730" s="197"/>
      <c r="P26730" s="231"/>
    </row>
    <row r="26731" spans="2:16">
      <c r="B26731" s="351"/>
      <c r="C26731" s="435"/>
      <c r="D26731" s="399"/>
      <c r="E26731" s="400"/>
      <c r="G26731" s="401"/>
      <c r="H26731" s="401"/>
      <c r="I26731" s="401"/>
      <c r="J26731" s="194"/>
      <c r="K26731" s="194"/>
      <c r="L26731" s="195"/>
      <c r="M26731" s="196"/>
      <c r="N26731" s="197"/>
      <c r="O26731" s="197"/>
      <c r="P26731" s="231"/>
    </row>
    <row r="26732" spans="2:16">
      <c r="B26732" s="351"/>
      <c r="C26732" s="435"/>
      <c r="D26732" s="399"/>
      <c r="E26732" s="400"/>
      <c r="G26732" s="401"/>
      <c r="H26732" s="401"/>
      <c r="I26732" s="401"/>
      <c r="J26732" s="194"/>
      <c r="K26732" s="194"/>
      <c r="L26732" s="195"/>
      <c r="M26732" s="196"/>
      <c r="N26732" s="197"/>
      <c r="O26732" s="197"/>
      <c r="P26732" s="231"/>
    </row>
    <row r="26733" spans="2:16">
      <c r="B26733" s="351"/>
      <c r="C26733" s="435"/>
      <c r="D26733" s="399"/>
      <c r="E26733" s="400"/>
      <c r="G26733" s="401"/>
      <c r="H26733" s="401"/>
      <c r="I26733" s="401"/>
      <c r="J26733" s="194"/>
      <c r="K26733" s="194"/>
      <c r="L26733" s="195"/>
      <c r="M26733" s="196"/>
      <c r="N26733" s="197"/>
      <c r="O26733" s="197"/>
      <c r="P26733" s="231"/>
    </row>
    <row r="26734" spans="2:16">
      <c r="B26734" s="351"/>
      <c r="C26734" s="435"/>
      <c r="D26734" s="399"/>
      <c r="E26734" s="400"/>
      <c r="G26734" s="401"/>
      <c r="H26734" s="401"/>
      <c r="I26734" s="401"/>
      <c r="J26734" s="194"/>
      <c r="K26734" s="194"/>
      <c r="L26734" s="195"/>
      <c r="M26734" s="196"/>
      <c r="N26734" s="197"/>
      <c r="O26734" s="197"/>
      <c r="P26734" s="231"/>
    </row>
    <row r="26735" spans="2:16">
      <c r="B26735" s="351"/>
      <c r="C26735" s="435"/>
      <c r="D26735" s="399"/>
      <c r="E26735" s="400"/>
      <c r="G26735" s="401"/>
      <c r="H26735" s="401"/>
      <c r="I26735" s="401"/>
      <c r="J26735" s="194"/>
      <c r="K26735" s="194"/>
      <c r="L26735" s="195"/>
      <c r="M26735" s="196"/>
      <c r="N26735" s="197"/>
      <c r="O26735" s="197"/>
      <c r="P26735" s="231"/>
    </row>
    <row r="26736" spans="2:16">
      <c r="B26736" s="351"/>
      <c r="C26736" s="435"/>
      <c r="D26736" s="399"/>
      <c r="E26736" s="400"/>
      <c r="G26736" s="401"/>
      <c r="H26736" s="401"/>
      <c r="I26736" s="401"/>
      <c r="J26736" s="194"/>
      <c r="K26736" s="194"/>
      <c r="L26736" s="195"/>
      <c r="M26736" s="196"/>
      <c r="N26736" s="197"/>
      <c r="O26736" s="197"/>
      <c r="P26736" s="231"/>
    </row>
    <row r="26737" spans="2:16">
      <c r="B26737" s="351"/>
      <c r="C26737" s="435"/>
      <c r="D26737" s="399"/>
      <c r="E26737" s="400"/>
      <c r="G26737" s="401"/>
      <c r="H26737" s="401"/>
      <c r="I26737" s="401"/>
      <c r="J26737" s="194"/>
      <c r="K26737" s="194"/>
      <c r="L26737" s="195"/>
      <c r="M26737" s="196"/>
      <c r="N26737" s="197"/>
      <c r="O26737" s="197"/>
      <c r="P26737" s="231"/>
    </row>
    <row r="26738" spans="2:16">
      <c r="B26738" s="351"/>
      <c r="C26738" s="435"/>
      <c r="D26738" s="399"/>
      <c r="E26738" s="400"/>
      <c r="G26738" s="401"/>
      <c r="H26738" s="401"/>
      <c r="I26738" s="401"/>
      <c r="J26738" s="194"/>
      <c r="K26738" s="194"/>
      <c r="L26738" s="195"/>
      <c r="M26738" s="196"/>
      <c r="N26738" s="197"/>
      <c r="O26738" s="197"/>
      <c r="P26738" s="231"/>
    </row>
    <row r="26739" spans="2:16">
      <c r="B26739" s="351"/>
      <c r="C26739" s="435"/>
      <c r="D26739" s="399"/>
      <c r="E26739" s="400"/>
      <c r="G26739" s="401"/>
      <c r="H26739" s="401"/>
      <c r="I26739" s="401"/>
      <c r="J26739" s="194"/>
      <c r="K26739" s="194"/>
      <c r="L26739" s="195"/>
      <c r="M26739" s="196"/>
      <c r="N26739" s="197"/>
      <c r="O26739" s="197"/>
      <c r="P26739" s="231"/>
    </row>
    <row r="26740" spans="2:16">
      <c r="B26740" s="351"/>
      <c r="C26740" s="435"/>
      <c r="D26740" s="399"/>
      <c r="E26740" s="400"/>
      <c r="G26740" s="401"/>
      <c r="H26740" s="401"/>
      <c r="I26740" s="401"/>
      <c r="J26740" s="194"/>
      <c r="K26740" s="194"/>
      <c r="L26740" s="195"/>
      <c r="M26740" s="196"/>
      <c r="N26740" s="197"/>
      <c r="O26740" s="197"/>
      <c r="P26740" s="231"/>
    </row>
    <row r="26741" spans="2:16">
      <c r="B26741" s="351"/>
      <c r="C26741" s="435"/>
      <c r="D26741" s="399"/>
      <c r="E26741" s="400"/>
      <c r="G26741" s="401"/>
      <c r="H26741" s="401"/>
      <c r="I26741" s="401"/>
      <c r="J26741" s="194"/>
      <c r="K26741" s="194"/>
      <c r="L26741" s="195"/>
      <c r="M26741" s="196"/>
      <c r="N26741" s="197"/>
      <c r="O26741" s="197"/>
      <c r="P26741" s="231"/>
    </row>
    <row r="26742" spans="2:16">
      <c r="B26742" s="351"/>
      <c r="C26742" s="435"/>
      <c r="D26742" s="399"/>
      <c r="E26742" s="400"/>
      <c r="G26742" s="401"/>
      <c r="H26742" s="401"/>
      <c r="I26742" s="401"/>
      <c r="J26742" s="194"/>
      <c r="K26742" s="194"/>
      <c r="L26742" s="195"/>
      <c r="M26742" s="196"/>
      <c r="N26742" s="197"/>
      <c r="O26742" s="197"/>
      <c r="P26742" s="231"/>
    </row>
    <row r="26743" spans="2:16">
      <c r="B26743" s="351"/>
      <c r="C26743" s="435"/>
      <c r="D26743" s="399"/>
      <c r="E26743" s="400"/>
      <c r="G26743" s="401"/>
      <c r="H26743" s="401"/>
      <c r="I26743" s="401"/>
      <c r="J26743" s="194"/>
      <c r="K26743" s="194"/>
      <c r="L26743" s="195"/>
      <c r="M26743" s="196"/>
      <c r="N26743" s="197"/>
      <c r="O26743" s="197"/>
      <c r="P26743" s="231"/>
    </row>
    <row r="26744" spans="2:16">
      <c r="B26744" s="351"/>
      <c r="C26744" s="435"/>
      <c r="D26744" s="399"/>
      <c r="E26744" s="400"/>
      <c r="G26744" s="401"/>
      <c r="H26744" s="401"/>
      <c r="I26744" s="401"/>
      <c r="J26744" s="194"/>
      <c r="K26744" s="194"/>
      <c r="L26744" s="195"/>
      <c r="M26744" s="196"/>
      <c r="N26744" s="197"/>
      <c r="O26744" s="197"/>
      <c r="P26744" s="231"/>
    </row>
    <row r="26745" spans="2:16">
      <c r="B26745" s="351"/>
      <c r="C26745" s="435"/>
      <c r="D26745" s="399"/>
      <c r="E26745" s="400"/>
      <c r="G26745" s="401"/>
      <c r="H26745" s="401"/>
      <c r="I26745" s="401"/>
      <c r="J26745" s="194"/>
      <c r="K26745" s="194"/>
      <c r="L26745" s="195"/>
      <c r="M26745" s="196"/>
      <c r="N26745" s="197"/>
      <c r="O26745" s="197"/>
      <c r="P26745" s="231"/>
    </row>
    <row r="26746" spans="2:16">
      <c r="B26746" s="351"/>
      <c r="C26746" s="435"/>
      <c r="D26746" s="399"/>
      <c r="E26746" s="400"/>
      <c r="G26746" s="401"/>
      <c r="H26746" s="401"/>
      <c r="I26746" s="401"/>
      <c r="J26746" s="194"/>
      <c r="K26746" s="194"/>
      <c r="L26746" s="195"/>
      <c r="M26746" s="196"/>
      <c r="N26746" s="197"/>
      <c r="O26746" s="197"/>
      <c r="P26746" s="231"/>
    </row>
    <row r="26747" spans="2:16">
      <c r="B26747" s="351"/>
      <c r="C26747" s="435"/>
      <c r="D26747" s="399"/>
      <c r="E26747" s="400"/>
      <c r="G26747" s="401"/>
      <c r="H26747" s="401"/>
      <c r="I26747" s="401"/>
      <c r="J26747" s="194"/>
      <c r="K26747" s="194"/>
      <c r="L26747" s="195"/>
      <c r="M26747" s="196"/>
      <c r="N26747" s="197"/>
      <c r="O26747" s="197"/>
      <c r="P26747" s="231"/>
    </row>
    <row r="26748" spans="2:16">
      <c r="B26748" s="351"/>
      <c r="C26748" s="435"/>
      <c r="D26748" s="399"/>
      <c r="E26748" s="400"/>
      <c r="G26748" s="401"/>
      <c r="H26748" s="401"/>
      <c r="I26748" s="401"/>
      <c r="J26748" s="194"/>
      <c r="K26748" s="194"/>
      <c r="L26748" s="195"/>
      <c r="M26748" s="196"/>
      <c r="N26748" s="197"/>
      <c r="O26748" s="197"/>
      <c r="P26748" s="231"/>
    </row>
    <row r="26749" spans="2:16">
      <c r="B26749" s="351"/>
      <c r="C26749" s="435"/>
      <c r="D26749" s="399"/>
      <c r="E26749" s="400"/>
      <c r="G26749" s="401"/>
      <c r="H26749" s="401"/>
      <c r="I26749" s="401"/>
      <c r="J26749" s="194"/>
      <c r="K26749" s="194"/>
      <c r="L26749" s="195"/>
      <c r="M26749" s="196"/>
      <c r="N26749" s="197"/>
      <c r="O26749" s="197"/>
      <c r="P26749" s="231"/>
    </row>
    <row r="26750" spans="2:16">
      <c r="B26750" s="351"/>
      <c r="C26750" s="435"/>
      <c r="D26750" s="399"/>
      <c r="E26750" s="400"/>
      <c r="G26750" s="401"/>
      <c r="H26750" s="401"/>
      <c r="I26750" s="401"/>
      <c r="J26750" s="194"/>
      <c r="K26750" s="194"/>
      <c r="L26750" s="195"/>
      <c r="M26750" s="196"/>
      <c r="N26750" s="197"/>
      <c r="O26750" s="197"/>
      <c r="P26750" s="231"/>
    </row>
    <row r="26751" spans="2:16">
      <c r="B26751" s="351"/>
      <c r="C26751" s="435"/>
      <c r="D26751" s="399"/>
      <c r="E26751" s="400"/>
      <c r="G26751" s="401"/>
      <c r="H26751" s="401"/>
      <c r="I26751" s="401"/>
      <c r="J26751" s="194"/>
      <c r="K26751" s="194"/>
      <c r="L26751" s="195"/>
      <c r="M26751" s="196"/>
      <c r="N26751" s="197"/>
      <c r="O26751" s="197"/>
      <c r="P26751" s="231"/>
    </row>
    <row r="26752" spans="2:16">
      <c r="B26752" s="351"/>
      <c r="C26752" s="435"/>
      <c r="D26752" s="399"/>
      <c r="E26752" s="400"/>
      <c r="G26752" s="401"/>
      <c r="H26752" s="401"/>
      <c r="I26752" s="401"/>
      <c r="J26752" s="194"/>
      <c r="K26752" s="194"/>
      <c r="L26752" s="195"/>
      <c r="M26752" s="196"/>
      <c r="N26752" s="197"/>
      <c r="O26752" s="197"/>
      <c r="P26752" s="231"/>
    </row>
    <row r="26753" spans="2:16">
      <c r="B26753" s="351"/>
      <c r="C26753" s="435"/>
      <c r="D26753" s="399"/>
      <c r="E26753" s="400"/>
      <c r="G26753" s="401"/>
      <c r="H26753" s="401"/>
      <c r="I26753" s="401"/>
      <c r="J26753" s="194"/>
      <c r="K26753" s="194"/>
      <c r="L26753" s="195"/>
      <c r="M26753" s="196"/>
      <c r="N26753" s="197"/>
      <c r="O26753" s="197"/>
      <c r="P26753" s="231"/>
    </row>
    <row r="26754" spans="2:16">
      <c r="B26754" s="351"/>
      <c r="C26754" s="435"/>
      <c r="D26754" s="399"/>
      <c r="E26754" s="400"/>
      <c r="G26754" s="401"/>
      <c r="H26754" s="401"/>
      <c r="I26754" s="401"/>
      <c r="J26754" s="194"/>
      <c r="K26754" s="194"/>
      <c r="L26754" s="195"/>
      <c r="M26754" s="196"/>
      <c r="N26754" s="197"/>
      <c r="O26754" s="197"/>
      <c r="P26754" s="231"/>
    </row>
    <row r="26755" spans="2:16">
      <c r="B26755" s="351"/>
      <c r="C26755" s="435"/>
      <c r="D26755" s="399"/>
      <c r="E26755" s="400"/>
      <c r="G26755" s="401"/>
      <c r="H26755" s="401"/>
      <c r="I26755" s="401"/>
      <c r="J26755" s="194"/>
      <c r="K26755" s="194"/>
      <c r="L26755" s="195"/>
      <c r="M26755" s="196"/>
      <c r="N26755" s="197"/>
      <c r="O26755" s="197"/>
      <c r="P26755" s="231"/>
    </row>
    <row r="26756" spans="2:16">
      <c r="B26756" s="351"/>
      <c r="C26756" s="435"/>
      <c r="D26756" s="399"/>
      <c r="E26756" s="400"/>
      <c r="G26756" s="401"/>
      <c r="H26756" s="401"/>
      <c r="I26756" s="401"/>
      <c r="J26756" s="194"/>
      <c r="K26756" s="194"/>
      <c r="L26756" s="195"/>
      <c r="M26756" s="196"/>
      <c r="N26756" s="197"/>
      <c r="O26756" s="197"/>
      <c r="P26756" s="231"/>
    </row>
    <row r="26757" spans="2:16">
      <c r="B26757" s="351"/>
      <c r="C26757" s="435"/>
      <c r="D26757" s="399"/>
      <c r="E26757" s="400"/>
      <c r="G26757" s="401"/>
      <c r="H26757" s="401"/>
      <c r="I26757" s="401"/>
      <c r="J26757" s="194"/>
      <c r="K26757" s="194"/>
      <c r="L26757" s="195"/>
      <c r="M26757" s="196"/>
      <c r="N26757" s="197"/>
      <c r="O26757" s="197"/>
      <c r="P26757" s="231"/>
    </row>
    <row r="26758" spans="2:16">
      <c r="B26758" s="351"/>
      <c r="C26758" s="435"/>
      <c r="D26758" s="399"/>
      <c r="E26758" s="400"/>
      <c r="G26758" s="401"/>
      <c r="H26758" s="401"/>
      <c r="I26758" s="401"/>
      <c r="J26758" s="194"/>
      <c r="K26758" s="194"/>
      <c r="L26758" s="195"/>
      <c r="M26758" s="196"/>
      <c r="N26758" s="197"/>
      <c r="O26758" s="197"/>
      <c r="P26758" s="231"/>
    </row>
    <row r="26759" spans="2:16">
      <c r="B26759" s="351"/>
      <c r="C26759" s="435"/>
      <c r="D26759" s="399"/>
      <c r="E26759" s="400"/>
      <c r="G26759" s="401"/>
      <c r="H26759" s="401"/>
      <c r="I26759" s="401"/>
      <c r="J26759" s="194"/>
      <c r="K26759" s="194"/>
      <c r="L26759" s="195"/>
      <c r="M26759" s="196"/>
      <c r="N26759" s="197"/>
      <c r="O26759" s="197"/>
      <c r="P26759" s="231"/>
    </row>
    <row r="26760" spans="2:16">
      <c r="B26760" s="351"/>
      <c r="C26760" s="435"/>
      <c r="D26760" s="399"/>
      <c r="E26760" s="400"/>
      <c r="G26760" s="401"/>
      <c r="H26760" s="401"/>
      <c r="I26760" s="401"/>
      <c r="J26760" s="194"/>
      <c r="K26760" s="194"/>
      <c r="L26760" s="195"/>
      <c r="M26760" s="196"/>
      <c r="N26760" s="197"/>
      <c r="O26760" s="197"/>
      <c r="P26760" s="231"/>
    </row>
    <row r="26761" spans="2:16">
      <c r="B26761" s="351"/>
      <c r="C26761" s="435"/>
      <c r="D26761" s="399"/>
      <c r="E26761" s="400"/>
      <c r="G26761" s="401"/>
      <c r="H26761" s="401"/>
      <c r="I26761" s="401"/>
      <c r="J26761" s="194"/>
      <c r="K26761" s="194"/>
      <c r="L26761" s="195"/>
      <c r="M26761" s="196"/>
      <c r="N26761" s="197"/>
      <c r="O26761" s="197"/>
      <c r="P26761" s="231"/>
    </row>
    <row r="26762" spans="2:16">
      <c r="B26762" s="351"/>
      <c r="C26762" s="435"/>
      <c r="D26762" s="399"/>
      <c r="E26762" s="400"/>
      <c r="G26762" s="401"/>
      <c r="H26762" s="401"/>
      <c r="I26762" s="401"/>
      <c r="J26762" s="194"/>
      <c r="K26762" s="194"/>
      <c r="L26762" s="195"/>
      <c r="M26762" s="196"/>
      <c r="N26762" s="197"/>
      <c r="O26762" s="197"/>
      <c r="P26762" s="231"/>
    </row>
    <row r="26763" spans="2:16">
      <c r="B26763" s="351"/>
      <c r="C26763" s="435"/>
      <c r="D26763" s="399"/>
      <c r="E26763" s="400"/>
      <c r="G26763" s="401"/>
      <c r="H26763" s="401"/>
      <c r="I26763" s="401"/>
      <c r="J26763" s="194"/>
      <c r="K26763" s="194"/>
      <c r="L26763" s="195"/>
      <c r="M26763" s="196"/>
      <c r="N26763" s="197"/>
      <c r="O26763" s="197"/>
      <c r="P26763" s="231"/>
    </row>
    <row r="26764" spans="2:16">
      <c r="B26764" s="351"/>
      <c r="C26764" s="435"/>
      <c r="D26764" s="399"/>
      <c r="E26764" s="400"/>
      <c r="G26764" s="401"/>
      <c r="H26764" s="401"/>
      <c r="I26764" s="401"/>
      <c r="J26764" s="194"/>
      <c r="K26764" s="194"/>
      <c r="L26764" s="195"/>
      <c r="M26764" s="196"/>
      <c r="N26764" s="197"/>
      <c r="O26764" s="197"/>
      <c r="P26764" s="231"/>
    </row>
    <row r="26765" spans="2:16">
      <c r="B26765" s="351"/>
      <c r="C26765" s="435"/>
      <c r="D26765" s="399"/>
      <c r="E26765" s="400"/>
      <c r="G26765" s="401"/>
      <c r="H26765" s="401"/>
      <c r="I26765" s="401"/>
      <c r="J26765" s="194"/>
      <c r="K26765" s="194"/>
      <c r="L26765" s="195"/>
      <c r="M26765" s="196"/>
      <c r="N26765" s="197"/>
      <c r="O26765" s="197"/>
      <c r="P26765" s="231"/>
    </row>
    <row r="26766" spans="2:16">
      <c r="B26766" s="351"/>
      <c r="C26766" s="435"/>
      <c r="D26766" s="399"/>
      <c r="E26766" s="400"/>
      <c r="G26766" s="401"/>
      <c r="H26766" s="401"/>
      <c r="I26766" s="401"/>
      <c r="J26766" s="194"/>
      <c r="K26766" s="194"/>
      <c r="L26766" s="195"/>
      <c r="M26766" s="196"/>
      <c r="N26766" s="197"/>
      <c r="O26766" s="197"/>
      <c r="P26766" s="231"/>
    </row>
    <row r="26767" spans="2:16">
      <c r="B26767" s="351"/>
      <c r="C26767" s="435"/>
      <c r="D26767" s="399"/>
      <c r="E26767" s="400"/>
      <c r="G26767" s="401"/>
      <c r="H26767" s="401"/>
      <c r="I26767" s="401"/>
      <c r="J26767" s="194"/>
      <c r="K26767" s="194"/>
      <c r="L26767" s="195"/>
      <c r="M26767" s="196"/>
      <c r="N26767" s="197"/>
      <c r="O26767" s="197"/>
      <c r="P26767" s="231"/>
    </row>
    <row r="26768" spans="2:16">
      <c r="B26768" s="351"/>
      <c r="C26768" s="435"/>
      <c r="D26768" s="399"/>
      <c r="E26768" s="400"/>
      <c r="G26768" s="401"/>
      <c r="H26768" s="401"/>
      <c r="I26768" s="401"/>
      <c r="J26768" s="194"/>
      <c r="K26768" s="194"/>
      <c r="L26768" s="195"/>
      <c r="M26768" s="196"/>
      <c r="N26768" s="197"/>
      <c r="O26768" s="197"/>
      <c r="P26768" s="231"/>
    </row>
    <row r="26769" spans="2:16">
      <c r="B26769" s="351"/>
      <c r="C26769" s="435"/>
      <c r="D26769" s="399"/>
      <c r="E26769" s="400"/>
      <c r="G26769" s="401"/>
      <c r="H26769" s="401"/>
      <c r="I26769" s="401"/>
      <c r="J26769" s="194"/>
      <c r="K26769" s="194"/>
      <c r="L26769" s="195"/>
      <c r="M26769" s="196"/>
      <c r="N26769" s="197"/>
      <c r="O26769" s="197"/>
      <c r="P26769" s="231"/>
    </row>
    <row r="26770" spans="2:16">
      <c r="B26770" s="351"/>
      <c r="C26770" s="435"/>
      <c r="D26770" s="399"/>
      <c r="E26770" s="400"/>
      <c r="G26770" s="401"/>
      <c r="H26770" s="401"/>
      <c r="I26770" s="401"/>
      <c r="J26770" s="194"/>
      <c r="K26770" s="194"/>
      <c r="L26770" s="195"/>
      <c r="M26770" s="196"/>
      <c r="N26770" s="197"/>
      <c r="O26770" s="197"/>
      <c r="P26770" s="231"/>
    </row>
    <row r="26771" spans="2:16">
      <c r="B26771" s="402"/>
      <c r="C26771" s="435"/>
      <c r="D26771" s="404"/>
      <c r="E26771" s="405"/>
      <c r="G26771" s="406"/>
      <c r="H26771" s="406"/>
      <c r="I26771" s="406"/>
      <c r="J26771" s="194"/>
      <c r="K26771" s="194"/>
      <c r="L26771" s="195"/>
      <c r="M26771" s="196"/>
      <c r="N26771" s="197"/>
      <c r="O26771" s="197"/>
      <c r="P26771" s="221"/>
    </row>
    <row r="26772" spans="2:16">
      <c r="B26772" s="351"/>
      <c r="C26772" s="435"/>
      <c r="D26772" s="399"/>
      <c r="E26772" s="400"/>
      <c r="G26772" s="401"/>
      <c r="H26772" s="401"/>
      <c r="I26772" s="401"/>
      <c r="J26772" s="194"/>
      <c r="K26772" s="194"/>
      <c r="L26772" s="195"/>
      <c r="M26772" s="196"/>
      <c r="N26772" s="197"/>
      <c r="O26772" s="197"/>
      <c r="P26772" s="231"/>
    </row>
    <row r="26773" spans="2:16">
      <c r="B26773" s="351"/>
      <c r="C26773" s="435"/>
      <c r="D26773" s="399"/>
      <c r="E26773" s="400"/>
      <c r="G26773" s="401"/>
      <c r="H26773" s="401"/>
      <c r="I26773" s="401"/>
      <c r="J26773" s="194"/>
      <c r="K26773" s="194"/>
      <c r="L26773" s="195"/>
      <c r="M26773" s="196"/>
      <c r="N26773" s="197"/>
      <c r="O26773" s="197"/>
      <c r="P26773" s="231"/>
    </row>
    <row r="26774" spans="2:16">
      <c r="B26774" s="351"/>
      <c r="C26774" s="435"/>
      <c r="D26774" s="399"/>
      <c r="E26774" s="400"/>
      <c r="G26774" s="401"/>
      <c r="H26774" s="401"/>
      <c r="I26774" s="401"/>
      <c r="J26774" s="194"/>
      <c r="K26774" s="194"/>
      <c r="L26774" s="195"/>
      <c r="M26774" s="196"/>
      <c r="N26774" s="197"/>
      <c r="O26774" s="197"/>
      <c r="P26774" s="231"/>
    </row>
    <row r="26775" spans="2:16">
      <c r="B26775" s="351"/>
      <c r="C26775" s="435"/>
      <c r="D26775" s="399"/>
      <c r="E26775" s="400"/>
      <c r="G26775" s="401"/>
      <c r="H26775" s="401"/>
      <c r="I26775" s="401"/>
      <c r="J26775" s="194"/>
      <c r="K26775" s="194"/>
      <c r="L26775" s="195"/>
      <c r="M26775" s="196"/>
      <c r="N26775" s="197"/>
      <c r="O26775" s="197"/>
      <c r="P26775" s="231"/>
    </row>
    <row r="26776" spans="2:16">
      <c r="B26776" s="351"/>
      <c r="C26776" s="435"/>
      <c r="D26776" s="399"/>
      <c r="E26776" s="400"/>
      <c r="G26776" s="401"/>
      <c r="H26776" s="401"/>
      <c r="I26776" s="401"/>
      <c r="J26776" s="194"/>
      <c r="K26776" s="194"/>
      <c r="L26776" s="195"/>
      <c r="M26776" s="196"/>
      <c r="N26776" s="197"/>
      <c r="O26776" s="197"/>
      <c r="P26776" s="231"/>
    </row>
    <row r="26777" spans="2:16">
      <c r="B26777" s="351"/>
      <c r="C26777" s="435"/>
      <c r="D26777" s="399"/>
      <c r="E26777" s="400"/>
      <c r="G26777" s="401"/>
      <c r="H26777" s="401"/>
      <c r="I26777" s="401"/>
      <c r="J26777" s="194"/>
      <c r="K26777" s="194"/>
      <c r="L26777" s="195"/>
      <c r="M26777" s="196"/>
      <c r="N26777" s="197"/>
      <c r="O26777" s="197"/>
      <c r="P26777" s="231"/>
    </row>
    <row r="26778" spans="2:16">
      <c r="B26778" s="351"/>
      <c r="C26778" s="435"/>
      <c r="D26778" s="399"/>
      <c r="E26778" s="400"/>
      <c r="G26778" s="401"/>
      <c r="H26778" s="401"/>
      <c r="I26778" s="401"/>
      <c r="J26778" s="194"/>
      <c r="K26778" s="194"/>
      <c r="L26778" s="195"/>
      <c r="M26778" s="196"/>
      <c r="N26778" s="197"/>
      <c r="O26778" s="197"/>
      <c r="P26778" s="231"/>
    </row>
    <row r="26779" spans="2:16">
      <c r="B26779" s="351"/>
      <c r="C26779" s="435"/>
      <c r="D26779" s="399"/>
      <c r="E26779" s="400"/>
      <c r="G26779" s="401"/>
      <c r="H26779" s="401"/>
      <c r="I26779" s="401"/>
      <c r="J26779" s="194"/>
      <c r="K26779" s="194"/>
      <c r="L26779" s="195"/>
      <c r="M26779" s="196"/>
      <c r="N26779" s="197"/>
      <c r="O26779" s="197"/>
      <c r="P26779" s="231"/>
    </row>
    <row r="26780" spans="2:16">
      <c r="B26780" s="351"/>
      <c r="C26780" s="435"/>
      <c r="D26780" s="399"/>
      <c r="E26780" s="400"/>
      <c r="G26780" s="401"/>
      <c r="H26780" s="401"/>
      <c r="I26780" s="401"/>
      <c r="J26780" s="194"/>
      <c r="K26780" s="194"/>
      <c r="L26780" s="195"/>
      <c r="M26780" s="196"/>
      <c r="N26780" s="197"/>
      <c r="O26780" s="197"/>
      <c r="P26780" s="231"/>
    </row>
    <row r="26781" spans="2:16">
      <c r="B26781" s="351"/>
      <c r="C26781" s="435"/>
      <c r="D26781" s="399"/>
      <c r="E26781" s="400"/>
      <c r="G26781" s="401"/>
      <c r="H26781" s="401"/>
      <c r="I26781" s="401"/>
      <c r="J26781" s="194"/>
      <c r="K26781" s="194"/>
      <c r="L26781" s="195"/>
      <c r="M26781" s="196"/>
      <c r="N26781" s="197"/>
      <c r="O26781" s="197"/>
      <c r="P26781" s="231"/>
    </row>
    <row r="26782" spans="2:16">
      <c r="B26782" s="351"/>
      <c r="C26782" s="435"/>
      <c r="D26782" s="399"/>
      <c r="E26782" s="400"/>
      <c r="G26782" s="401"/>
      <c r="H26782" s="401"/>
      <c r="I26782" s="401"/>
      <c r="J26782" s="194"/>
      <c r="K26782" s="194"/>
      <c r="L26782" s="195"/>
      <c r="M26782" s="196"/>
      <c r="N26782" s="197"/>
      <c r="O26782" s="197"/>
      <c r="P26782" s="231"/>
    </row>
    <row r="26783" spans="2:16">
      <c r="B26783" s="351"/>
      <c r="C26783" s="435"/>
      <c r="D26783" s="399"/>
      <c r="E26783" s="400"/>
      <c r="G26783" s="401"/>
      <c r="H26783" s="401"/>
      <c r="I26783" s="401"/>
      <c r="J26783" s="194"/>
      <c r="K26783" s="194"/>
      <c r="L26783" s="195"/>
      <c r="M26783" s="196"/>
      <c r="N26783" s="197"/>
      <c r="O26783" s="197"/>
      <c r="P26783" s="231"/>
    </row>
    <row r="26784" spans="2:16">
      <c r="B26784" s="351"/>
      <c r="C26784" s="435"/>
      <c r="D26784" s="399"/>
      <c r="E26784" s="400"/>
      <c r="G26784" s="401"/>
      <c r="H26784" s="401"/>
      <c r="I26784" s="401"/>
      <c r="J26784" s="194"/>
      <c r="K26784" s="194"/>
      <c r="L26784" s="195"/>
      <c r="M26784" s="196"/>
      <c r="N26784" s="197"/>
      <c r="O26784" s="197"/>
      <c r="P26784" s="231"/>
    </row>
    <row r="26785" spans="2:16">
      <c r="B26785" s="351"/>
      <c r="C26785" s="435"/>
      <c r="D26785" s="399"/>
      <c r="E26785" s="400"/>
      <c r="G26785" s="401"/>
      <c r="H26785" s="401"/>
      <c r="I26785" s="401"/>
      <c r="J26785" s="194"/>
      <c r="K26785" s="194"/>
      <c r="L26785" s="195"/>
      <c r="M26785" s="196"/>
      <c r="N26785" s="197"/>
      <c r="O26785" s="197"/>
      <c r="P26785" s="231"/>
    </row>
    <row r="26786" spans="2:16">
      <c r="B26786" s="351"/>
      <c r="C26786" s="435"/>
      <c r="D26786" s="399"/>
      <c r="E26786" s="400"/>
      <c r="G26786" s="401"/>
      <c r="H26786" s="401"/>
      <c r="I26786" s="401"/>
      <c r="J26786" s="194"/>
      <c r="K26786" s="194"/>
      <c r="L26786" s="195"/>
      <c r="M26786" s="196"/>
      <c r="N26786" s="197"/>
      <c r="O26786" s="197"/>
      <c r="P26786" s="231"/>
    </row>
    <row r="26787" spans="2:16">
      <c r="B26787" s="351"/>
      <c r="C26787" s="435"/>
      <c r="D26787" s="399"/>
      <c r="E26787" s="400"/>
      <c r="G26787" s="401"/>
      <c r="H26787" s="401"/>
      <c r="I26787" s="401"/>
      <c r="J26787" s="194"/>
      <c r="K26787" s="194"/>
      <c r="L26787" s="195"/>
      <c r="M26787" s="196"/>
      <c r="N26787" s="197"/>
      <c r="O26787" s="197"/>
      <c r="P26787" s="231"/>
    </row>
    <row r="26788" spans="2:16">
      <c r="B26788" s="351"/>
      <c r="C26788" s="435"/>
      <c r="D26788" s="399"/>
      <c r="E26788" s="400"/>
      <c r="G26788" s="401"/>
      <c r="H26788" s="401"/>
      <c r="I26788" s="401"/>
      <c r="J26788" s="194"/>
      <c r="K26788" s="194"/>
      <c r="L26788" s="195"/>
      <c r="M26788" s="196"/>
      <c r="N26788" s="197"/>
      <c r="O26788" s="197"/>
      <c r="P26788" s="231"/>
    </row>
    <row r="26789" spans="2:16">
      <c r="B26789" s="351"/>
      <c r="C26789" s="435"/>
      <c r="D26789" s="399"/>
      <c r="E26789" s="400"/>
      <c r="G26789" s="401"/>
      <c r="H26789" s="401"/>
      <c r="I26789" s="401"/>
      <c r="J26789" s="194"/>
      <c r="K26789" s="194"/>
      <c r="L26789" s="195"/>
      <c r="M26789" s="196"/>
      <c r="N26789" s="197"/>
      <c r="O26789" s="197"/>
      <c r="P26789" s="231"/>
    </row>
    <row r="26790" spans="2:16">
      <c r="B26790" s="351"/>
      <c r="C26790" s="435"/>
      <c r="D26790" s="399"/>
      <c r="E26790" s="400"/>
      <c r="G26790" s="401"/>
      <c r="H26790" s="401"/>
      <c r="I26790" s="401"/>
      <c r="J26790" s="194"/>
      <c r="K26790" s="194"/>
      <c r="L26790" s="195"/>
      <c r="M26790" s="196"/>
      <c r="N26790" s="197"/>
      <c r="O26790" s="197"/>
      <c r="P26790" s="231"/>
    </row>
    <row r="26791" spans="2:16">
      <c r="B26791" s="351"/>
      <c r="C26791" s="435"/>
      <c r="D26791" s="399"/>
      <c r="E26791" s="400"/>
      <c r="G26791" s="401"/>
      <c r="H26791" s="401"/>
      <c r="I26791" s="401"/>
      <c r="J26791" s="194"/>
      <c r="K26791" s="194"/>
      <c r="L26791" s="195"/>
      <c r="M26791" s="196"/>
      <c r="N26791" s="197"/>
      <c r="O26791" s="197"/>
      <c r="P26791" s="231"/>
    </row>
    <row r="26792" spans="2:16">
      <c r="B26792" s="351"/>
      <c r="C26792" s="435"/>
      <c r="D26792" s="399"/>
      <c r="E26792" s="400"/>
      <c r="G26792" s="401"/>
      <c r="H26792" s="401"/>
      <c r="I26792" s="401"/>
      <c r="J26792" s="194"/>
      <c r="K26792" s="194"/>
      <c r="L26792" s="195"/>
      <c r="M26792" s="196"/>
      <c r="N26792" s="197"/>
      <c r="O26792" s="197"/>
      <c r="P26792" s="231"/>
    </row>
    <row r="26793" spans="2:16">
      <c r="B26793" s="351"/>
      <c r="C26793" s="435"/>
      <c r="D26793" s="399"/>
      <c r="E26793" s="400"/>
      <c r="G26793" s="401"/>
      <c r="H26793" s="401"/>
      <c r="I26793" s="401"/>
      <c r="J26793" s="194"/>
      <c r="K26793" s="194"/>
      <c r="L26793" s="195"/>
      <c r="M26793" s="196"/>
      <c r="N26793" s="197"/>
      <c r="O26793" s="197"/>
      <c r="P26793" s="231"/>
    </row>
    <row r="26794" spans="2:16">
      <c r="B26794" s="351"/>
      <c r="C26794" s="435"/>
      <c r="D26794" s="399"/>
      <c r="E26794" s="400"/>
      <c r="G26794" s="401"/>
      <c r="H26794" s="401"/>
      <c r="I26794" s="401"/>
      <c r="J26794" s="194"/>
      <c r="K26794" s="194"/>
      <c r="L26794" s="195"/>
      <c r="M26794" s="196"/>
      <c r="N26794" s="197"/>
      <c r="O26794" s="197"/>
      <c r="P26794" s="231"/>
    </row>
    <row r="26795" spans="2:16">
      <c r="B26795" s="351"/>
      <c r="C26795" s="435"/>
      <c r="D26795" s="399"/>
      <c r="E26795" s="400"/>
      <c r="G26795" s="401"/>
      <c r="H26795" s="401"/>
      <c r="I26795" s="401"/>
      <c r="J26795" s="194"/>
      <c r="K26795" s="194"/>
      <c r="L26795" s="195"/>
      <c r="M26795" s="196"/>
      <c r="N26795" s="197"/>
      <c r="O26795" s="197"/>
      <c r="P26795" s="231"/>
    </row>
    <row r="26796" spans="2:16">
      <c r="B26796" s="351"/>
      <c r="C26796" s="435"/>
      <c r="D26796" s="399"/>
      <c r="E26796" s="400"/>
      <c r="G26796" s="401"/>
      <c r="H26796" s="401"/>
      <c r="I26796" s="401"/>
      <c r="J26796" s="194"/>
      <c r="K26796" s="194"/>
      <c r="L26796" s="195"/>
      <c r="M26796" s="196"/>
      <c r="N26796" s="197"/>
      <c r="O26796" s="197"/>
      <c r="P26796" s="231"/>
    </row>
    <row r="26797" spans="2:16">
      <c r="B26797" s="351"/>
      <c r="C26797" s="435"/>
      <c r="D26797" s="399"/>
      <c r="E26797" s="400"/>
      <c r="G26797" s="401"/>
      <c r="H26797" s="401"/>
      <c r="I26797" s="401"/>
      <c r="J26797" s="194"/>
      <c r="K26797" s="194"/>
      <c r="L26797" s="195"/>
      <c r="M26797" s="196"/>
      <c r="N26797" s="197"/>
      <c r="O26797" s="197"/>
      <c r="P26797" s="231"/>
    </row>
    <row r="26798" spans="2:16">
      <c r="B26798" s="351"/>
      <c r="C26798" s="435"/>
      <c r="D26798" s="399"/>
      <c r="E26798" s="400"/>
      <c r="G26798" s="401"/>
      <c r="H26798" s="401"/>
      <c r="I26798" s="401"/>
      <c r="J26798" s="194"/>
      <c r="K26798" s="194"/>
      <c r="L26798" s="195"/>
      <c r="M26798" s="196"/>
      <c r="N26798" s="197"/>
      <c r="O26798" s="197"/>
      <c r="P26798" s="231"/>
    </row>
    <row r="26799" spans="2:16">
      <c r="B26799" s="351"/>
      <c r="C26799" s="435"/>
      <c r="D26799" s="399"/>
      <c r="E26799" s="400"/>
      <c r="G26799" s="401"/>
      <c r="H26799" s="401"/>
      <c r="I26799" s="401"/>
      <c r="J26799" s="194"/>
      <c r="K26799" s="194"/>
      <c r="L26799" s="195"/>
      <c r="M26799" s="196"/>
      <c r="N26799" s="197"/>
      <c r="O26799" s="197"/>
      <c r="P26799" s="231"/>
    </row>
    <row r="26800" spans="2:16">
      <c r="B26800" s="351"/>
      <c r="C26800" s="435"/>
      <c r="D26800" s="399"/>
      <c r="E26800" s="400"/>
      <c r="G26800" s="401"/>
      <c r="H26800" s="401"/>
      <c r="I26800" s="401"/>
      <c r="J26800" s="194"/>
      <c r="K26800" s="194"/>
      <c r="L26800" s="195"/>
      <c r="M26800" s="196"/>
      <c r="N26800" s="197"/>
      <c r="O26800" s="197"/>
      <c r="P26800" s="231"/>
    </row>
    <row r="26801" spans="2:16">
      <c r="B26801" s="351"/>
      <c r="C26801" s="435"/>
      <c r="D26801" s="399"/>
      <c r="E26801" s="400"/>
      <c r="G26801" s="401"/>
      <c r="H26801" s="401"/>
      <c r="I26801" s="401"/>
      <c r="J26801" s="194"/>
      <c r="K26801" s="194"/>
      <c r="L26801" s="195"/>
      <c r="M26801" s="196"/>
      <c r="N26801" s="197"/>
      <c r="O26801" s="197"/>
      <c r="P26801" s="231"/>
    </row>
    <row r="26802" spans="2:16">
      <c r="B26802" s="351"/>
      <c r="C26802" s="435"/>
      <c r="D26802" s="399"/>
      <c r="E26802" s="400"/>
      <c r="G26802" s="401"/>
      <c r="H26802" s="401"/>
      <c r="I26802" s="401"/>
      <c r="J26802" s="194"/>
      <c r="K26802" s="194"/>
      <c r="L26802" s="195"/>
      <c r="M26802" s="196"/>
      <c r="N26802" s="197"/>
      <c r="O26802" s="197"/>
      <c r="P26802" s="231"/>
    </row>
    <row r="26803" spans="2:16">
      <c r="B26803" s="351"/>
      <c r="C26803" s="435"/>
      <c r="D26803" s="399"/>
      <c r="E26803" s="400"/>
      <c r="G26803" s="401"/>
      <c r="H26803" s="401"/>
      <c r="I26803" s="401"/>
      <c r="J26803" s="194"/>
      <c r="K26803" s="194"/>
      <c r="L26803" s="195"/>
      <c r="M26803" s="196"/>
      <c r="N26803" s="197"/>
      <c r="O26803" s="197"/>
      <c r="P26803" s="231"/>
    </row>
    <row r="26804" spans="2:16">
      <c r="B26804" s="351"/>
      <c r="C26804" s="435"/>
      <c r="D26804" s="399"/>
      <c r="E26804" s="400"/>
      <c r="G26804" s="401"/>
      <c r="H26804" s="401"/>
      <c r="I26804" s="401"/>
      <c r="J26804" s="194"/>
      <c r="K26804" s="194"/>
      <c r="L26804" s="195"/>
      <c r="M26804" s="196"/>
      <c r="N26804" s="197"/>
      <c r="O26804" s="197"/>
      <c r="P26804" s="231"/>
    </row>
    <row r="26805" spans="2:16">
      <c r="B26805" s="351"/>
      <c r="C26805" s="435"/>
      <c r="D26805" s="399"/>
      <c r="E26805" s="400"/>
      <c r="G26805" s="401"/>
      <c r="H26805" s="401"/>
      <c r="I26805" s="401"/>
      <c r="J26805" s="194"/>
      <c r="K26805" s="194"/>
      <c r="L26805" s="195"/>
      <c r="M26805" s="196"/>
      <c r="N26805" s="197"/>
      <c r="O26805" s="197"/>
      <c r="P26805" s="231"/>
    </row>
    <row r="26806" spans="2:16">
      <c r="B26806" s="351"/>
      <c r="C26806" s="435"/>
      <c r="D26806" s="399"/>
      <c r="E26806" s="400"/>
      <c r="G26806" s="401"/>
      <c r="H26806" s="401"/>
      <c r="I26806" s="401"/>
      <c r="J26806" s="194"/>
      <c r="K26806" s="194"/>
      <c r="L26806" s="195"/>
      <c r="M26806" s="196"/>
      <c r="N26806" s="197"/>
      <c r="O26806" s="197"/>
      <c r="P26806" s="231"/>
    </row>
    <row r="26807" spans="2:16">
      <c r="B26807" s="351"/>
      <c r="C26807" s="435"/>
      <c r="D26807" s="399"/>
      <c r="E26807" s="400"/>
      <c r="G26807" s="401"/>
      <c r="H26807" s="401"/>
      <c r="I26807" s="401"/>
      <c r="J26807" s="194"/>
      <c r="K26807" s="194"/>
      <c r="L26807" s="195"/>
      <c r="M26807" s="196"/>
      <c r="N26807" s="197"/>
      <c r="O26807" s="197"/>
      <c r="P26807" s="231"/>
    </row>
    <row r="26808" spans="2:16">
      <c r="B26808" s="351"/>
      <c r="C26808" s="435"/>
      <c r="D26808" s="399"/>
      <c r="E26808" s="400"/>
      <c r="G26808" s="401"/>
      <c r="H26808" s="401"/>
      <c r="I26808" s="401"/>
      <c r="J26808" s="194"/>
      <c r="K26808" s="194"/>
      <c r="L26808" s="195"/>
      <c r="M26808" s="196"/>
      <c r="N26808" s="197"/>
      <c r="O26808" s="197"/>
      <c r="P26808" s="231"/>
    </row>
    <row r="26809" spans="2:16">
      <c r="B26809" s="351"/>
      <c r="C26809" s="435"/>
      <c r="D26809" s="399"/>
      <c r="E26809" s="400"/>
      <c r="G26809" s="401"/>
      <c r="H26809" s="401"/>
      <c r="I26809" s="401"/>
      <c r="J26809" s="194"/>
      <c r="K26809" s="194"/>
      <c r="L26809" s="195"/>
      <c r="M26809" s="196"/>
      <c r="N26809" s="197"/>
      <c r="O26809" s="197"/>
      <c r="P26809" s="231"/>
    </row>
    <row r="26810" spans="2:16">
      <c r="B26810" s="351"/>
      <c r="C26810" s="435"/>
      <c r="D26810" s="399"/>
      <c r="E26810" s="400"/>
      <c r="G26810" s="401"/>
      <c r="H26810" s="401"/>
      <c r="I26810" s="401"/>
      <c r="J26810" s="194"/>
      <c r="K26810" s="194"/>
      <c r="L26810" s="195"/>
      <c r="M26810" s="196"/>
      <c r="N26810" s="197"/>
      <c r="O26810" s="197"/>
      <c r="P26810" s="231"/>
    </row>
    <row r="26811" spans="2:16">
      <c r="B26811" s="351"/>
      <c r="C26811" s="435"/>
      <c r="D26811" s="399"/>
      <c r="E26811" s="400"/>
      <c r="G26811" s="401"/>
      <c r="H26811" s="401"/>
      <c r="I26811" s="401"/>
      <c r="J26811" s="194"/>
      <c r="K26811" s="194"/>
      <c r="L26811" s="195"/>
      <c r="M26811" s="196"/>
      <c r="N26811" s="197"/>
      <c r="O26811" s="197"/>
      <c r="P26811" s="231"/>
    </row>
    <row r="26812" spans="2:16">
      <c r="B26812" s="351"/>
      <c r="C26812" s="435"/>
      <c r="D26812" s="399"/>
      <c r="E26812" s="400"/>
      <c r="G26812" s="401"/>
      <c r="H26812" s="401"/>
      <c r="I26812" s="401"/>
      <c r="J26812" s="194"/>
      <c r="K26812" s="194"/>
      <c r="L26812" s="195"/>
      <c r="M26812" s="196"/>
      <c r="N26812" s="197"/>
      <c r="O26812" s="197"/>
      <c r="P26812" s="231"/>
    </row>
    <row r="26813" spans="2:16">
      <c r="B26813" s="351"/>
      <c r="C26813" s="435"/>
      <c r="D26813" s="399"/>
      <c r="E26813" s="400"/>
      <c r="G26813" s="401"/>
      <c r="H26813" s="401"/>
      <c r="I26813" s="401"/>
      <c r="J26813" s="194"/>
      <c r="K26813" s="194"/>
      <c r="L26813" s="195"/>
      <c r="M26813" s="196"/>
      <c r="N26813" s="197"/>
      <c r="O26813" s="197"/>
      <c r="P26813" s="231"/>
    </row>
    <row r="26814" spans="2:16">
      <c r="B26814" s="351"/>
      <c r="C26814" s="435"/>
      <c r="D26814" s="399"/>
      <c r="E26814" s="400"/>
      <c r="G26814" s="401"/>
      <c r="H26814" s="401"/>
      <c r="I26814" s="401"/>
      <c r="J26814" s="194"/>
      <c r="K26814" s="194"/>
      <c r="L26814" s="195"/>
      <c r="M26814" s="196"/>
      <c r="N26814" s="197"/>
      <c r="O26814" s="197"/>
      <c r="P26814" s="231"/>
    </row>
    <row r="26815" spans="2:16">
      <c r="B26815" s="351"/>
      <c r="C26815" s="435"/>
      <c r="D26815" s="399"/>
      <c r="E26815" s="400"/>
      <c r="G26815" s="401"/>
      <c r="H26815" s="401"/>
      <c r="I26815" s="401"/>
      <c r="J26815" s="194"/>
      <c r="K26815" s="194"/>
      <c r="L26815" s="195"/>
      <c r="M26815" s="196"/>
      <c r="N26815" s="197"/>
      <c r="O26815" s="197"/>
      <c r="P26815" s="231"/>
    </row>
    <row r="26816" spans="2:16">
      <c r="B26816" s="351"/>
      <c r="C26816" s="435"/>
      <c r="D26816" s="399"/>
      <c r="E26816" s="400"/>
      <c r="G26816" s="401"/>
      <c r="H26816" s="401"/>
      <c r="I26816" s="401"/>
      <c r="J26816" s="194"/>
      <c r="K26816" s="194"/>
      <c r="L26816" s="195"/>
      <c r="M26816" s="196"/>
      <c r="N26816" s="197"/>
      <c r="O26816" s="197"/>
      <c r="P26816" s="231"/>
    </row>
    <row r="26817" spans="2:16">
      <c r="B26817" s="351"/>
      <c r="C26817" s="435"/>
      <c r="D26817" s="399"/>
      <c r="E26817" s="400"/>
      <c r="G26817" s="401"/>
      <c r="H26817" s="401"/>
      <c r="I26817" s="401"/>
      <c r="J26817" s="194"/>
      <c r="K26817" s="194"/>
      <c r="L26817" s="195"/>
      <c r="M26817" s="196"/>
      <c r="N26817" s="197"/>
      <c r="O26817" s="197"/>
      <c r="P26817" s="231"/>
    </row>
    <row r="26818" spans="2:16">
      <c r="B26818" s="351"/>
      <c r="C26818" s="435"/>
      <c r="D26818" s="399"/>
      <c r="E26818" s="400"/>
      <c r="G26818" s="401"/>
      <c r="H26818" s="401"/>
      <c r="I26818" s="401"/>
      <c r="J26818" s="194"/>
      <c r="K26818" s="194"/>
      <c r="L26818" s="195"/>
      <c r="M26818" s="196"/>
      <c r="N26818" s="197"/>
      <c r="O26818" s="197"/>
      <c r="P26818" s="231"/>
    </row>
    <row r="26819" spans="2:16">
      <c r="B26819" s="351"/>
      <c r="C26819" s="435"/>
      <c r="D26819" s="399"/>
      <c r="E26819" s="400"/>
      <c r="G26819" s="401"/>
      <c r="H26819" s="401"/>
      <c r="I26819" s="401"/>
      <c r="J26819" s="194"/>
      <c r="K26819" s="194"/>
      <c r="L26819" s="195"/>
      <c r="M26819" s="196"/>
      <c r="N26819" s="197"/>
      <c r="O26819" s="197"/>
      <c r="P26819" s="231"/>
    </row>
    <row r="26820" spans="2:16">
      <c r="B26820" s="351"/>
      <c r="C26820" s="435"/>
      <c r="D26820" s="399"/>
      <c r="E26820" s="400"/>
      <c r="G26820" s="401"/>
      <c r="H26820" s="401"/>
      <c r="I26820" s="401"/>
      <c r="J26820" s="194"/>
      <c r="K26820" s="194"/>
      <c r="L26820" s="195"/>
      <c r="M26820" s="196"/>
      <c r="N26820" s="197"/>
      <c r="O26820" s="197"/>
      <c r="P26820" s="231"/>
    </row>
    <row r="26821" spans="2:16">
      <c r="B26821" s="351"/>
      <c r="C26821" s="435"/>
      <c r="D26821" s="399"/>
      <c r="E26821" s="400"/>
      <c r="G26821" s="401"/>
      <c r="H26821" s="401"/>
      <c r="I26821" s="401"/>
      <c r="J26821" s="194"/>
      <c r="K26821" s="194"/>
      <c r="L26821" s="195"/>
      <c r="M26821" s="196"/>
      <c r="N26821" s="197"/>
      <c r="O26821" s="197"/>
      <c r="P26821" s="231"/>
    </row>
    <row r="26822" spans="2:16">
      <c r="B26822" s="351"/>
      <c r="C26822" s="435"/>
      <c r="D26822" s="399"/>
      <c r="E26822" s="400"/>
      <c r="G26822" s="401"/>
      <c r="H26822" s="401"/>
      <c r="I26822" s="401"/>
      <c r="J26822" s="194"/>
      <c r="K26822" s="194"/>
      <c r="L26822" s="195"/>
      <c r="M26822" s="196"/>
      <c r="N26822" s="197"/>
      <c r="O26822" s="197"/>
      <c r="P26822" s="231"/>
    </row>
    <row r="26823" spans="2:16">
      <c r="B26823" s="351"/>
      <c r="C26823" s="435"/>
      <c r="D26823" s="399"/>
      <c r="E26823" s="400"/>
      <c r="G26823" s="401"/>
      <c r="H26823" s="401"/>
      <c r="I26823" s="401"/>
      <c r="J26823" s="194"/>
      <c r="K26823" s="194"/>
      <c r="L26823" s="195"/>
      <c r="M26823" s="196"/>
      <c r="N26823" s="197"/>
      <c r="O26823" s="197"/>
      <c r="P26823" s="231"/>
    </row>
    <row r="26824" spans="2:16">
      <c r="B26824" s="351"/>
      <c r="C26824" s="435"/>
      <c r="D26824" s="399"/>
      <c r="E26824" s="400"/>
      <c r="G26824" s="401"/>
      <c r="H26824" s="401"/>
      <c r="I26824" s="401"/>
      <c r="J26824" s="194"/>
      <c r="K26824" s="194"/>
      <c r="L26824" s="195"/>
      <c r="M26824" s="196"/>
      <c r="N26824" s="197"/>
      <c r="O26824" s="197"/>
      <c r="P26824" s="231"/>
    </row>
    <row r="26825" spans="2:16">
      <c r="B26825" s="351"/>
      <c r="C26825" s="435"/>
      <c r="D26825" s="399"/>
      <c r="E26825" s="400"/>
      <c r="G26825" s="401"/>
      <c r="H26825" s="401"/>
      <c r="I26825" s="401"/>
      <c r="J26825" s="194"/>
      <c r="K26825" s="194"/>
      <c r="L26825" s="195"/>
      <c r="M26825" s="196"/>
      <c r="N26825" s="197"/>
      <c r="O26825" s="197"/>
      <c r="P26825" s="231"/>
    </row>
    <row r="26826" spans="2:16">
      <c r="B26826" s="351"/>
      <c r="C26826" s="435"/>
      <c r="D26826" s="399"/>
      <c r="E26826" s="400"/>
      <c r="G26826" s="401"/>
      <c r="H26826" s="401"/>
      <c r="I26826" s="401"/>
      <c r="J26826" s="194"/>
      <c r="K26826" s="194"/>
      <c r="L26826" s="195"/>
      <c r="M26826" s="196"/>
      <c r="N26826" s="197"/>
      <c r="O26826" s="197"/>
      <c r="P26826" s="231"/>
    </row>
    <row r="26827" spans="2:16">
      <c r="B26827" s="351"/>
      <c r="C26827" s="435"/>
      <c r="D26827" s="399"/>
      <c r="E26827" s="400"/>
      <c r="G26827" s="401"/>
      <c r="H26827" s="401"/>
      <c r="I26827" s="401"/>
      <c r="J26827" s="194"/>
      <c r="K26827" s="194"/>
      <c r="L26827" s="195"/>
      <c r="M26827" s="196"/>
      <c r="N26827" s="197"/>
      <c r="O26827" s="197"/>
      <c r="P26827" s="231"/>
    </row>
    <row r="26828" spans="2:16">
      <c r="B26828" s="351"/>
      <c r="C26828" s="435"/>
      <c r="D26828" s="399"/>
      <c r="E26828" s="400"/>
      <c r="G26828" s="401"/>
      <c r="H26828" s="401"/>
      <c r="I26828" s="401"/>
      <c r="J26828" s="194"/>
      <c r="K26828" s="194"/>
      <c r="L26828" s="195"/>
      <c r="M26828" s="196"/>
      <c r="N26828" s="197"/>
      <c r="O26828" s="197"/>
      <c r="P26828" s="231"/>
    </row>
    <row r="26829" spans="2:16">
      <c r="B26829" s="351"/>
      <c r="C26829" s="435"/>
      <c r="D26829" s="399"/>
      <c r="E26829" s="400"/>
      <c r="G26829" s="401"/>
      <c r="H26829" s="401"/>
      <c r="I26829" s="401"/>
      <c r="J26829" s="194"/>
      <c r="K26829" s="194"/>
      <c r="L26829" s="195"/>
      <c r="M26829" s="196"/>
      <c r="N26829" s="197"/>
      <c r="O26829" s="197"/>
      <c r="P26829" s="231"/>
    </row>
    <row r="26830" spans="2:16">
      <c r="B26830" s="351"/>
      <c r="C26830" s="435"/>
      <c r="D26830" s="399"/>
      <c r="E26830" s="400"/>
      <c r="G26830" s="401"/>
      <c r="H26830" s="401"/>
      <c r="I26830" s="401"/>
      <c r="J26830" s="194"/>
      <c r="K26830" s="194"/>
      <c r="L26830" s="195"/>
      <c r="M26830" s="196"/>
      <c r="N26830" s="197"/>
      <c r="O26830" s="197"/>
      <c r="P26830" s="231"/>
    </row>
    <row r="26831" spans="2:16">
      <c r="B26831" s="351"/>
      <c r="C26831" s="435"/>
      <c r="D26831" s="399"/>
      <c r="E26831" s="400"/>
      <c r="G26831" s="401"/>
      <c r="H26831" s="401"/>
      <c r="I26831" s="401"/>
      <c r="J26831" s="194"/>
      <c r="K26831" s="194"/>
      <c r="L26831" s="195"/>
      <c r="M26831" s="196"/>
      <c r="N26831" s="197"/>
      <c r="O26831" s="197"/>
      <c r="P26831" s="231"/>
    </row>
    <row r="26832" spans="2:16">
      <c r="B26832" s="351"/>
      <c r="C26832" s="435"/>
      <c r="D26832" s="399"/>
      <c r="E26832" s="400"/>
      <c r="G26832" s="401"/>
      <c r="H26832" s="401"/>
      <c r="I26832" s="401"/>
      <c r="J26832" s="194"/>
      <c r="K26832" s="194"/>
      <c r="L26832" s="195"/>
      <c r="M26832" s="196"/>
      <c r="N26832" s="197"/>
      <c r="O26832" s="197"/>
      <c r="P26832" s="231"/>
    </row>
    <row r="26833" spans="2:16">
      <c r="B26833" s="351"/>
      <c r="C26833" s="435"/>
      <c r="D26833" s="399"/>
      <c r="E26833" s="400"/>
      <c r="G26833" s="401"/>
      <c r="H26833" s="401"/>
      <c r="I26833" s="401"/>
      <c r="J26833" s="194"/>
      <c r="K26833" s="194"/>
      <c r="L26833" s="195"/>
      <c r="M26833" s="196"/>
      <c r="N26833" s="197"/>
      <c r="O26833" s="197"/>
      <c r="P26833" s="231"/>
    </row>
    <row r="26834" spans="2:16">
      <c r="B26834" s="351"/>
      <c r="C26834" s="435"/>
      <c r="D26834" s="399"/>
      <c r="E26834" s="400"/>
      <c r="G26834" s="401"/>
      <c r="H26834" s="401"/>
      <c r="I26834" s="401"/>
      <c r="J26834" s="194"/>
      <c r="K26834" s="194"/>
      <c r="L26834" s="195"/>
      <c r="M26834" s="196"/>
      <c r="N26834" s="197"/>
      <c r="O26834" s="197"/>
      <c r="P26834" s="231"/>
    </row>
    <row r="26835" spans="2:16">
      <c r="B26835" s="351"/>
      <c r="C26835" s="435"/>
      <c r="D26835" s="399"/>
      <c r="E26835" s="400"/>
      <c r="G26835" s="401"/>
      <c r="H26835" s="401"/>
      <c r="I26835" s="401"/>
      <c r="J26835" s="194"/>
      <c r="K26835" s="194"/>
      <c r="L26835" s="195"/>
      <c r="M26835" s="196"/>
      <c r="N26835" s="197"/>
      <c r="O26835" s="197"/>
      <c r="P26835" s="231"/>
    </row>
    <row r="26836" spans="2:16">
      <c r="B26836" s="351"/>
      <c r="C26836" s="435"/>
      <c r="D26836" s="399"/>
      <c r="E26836" s="400"/>
      <c r="G26836" s="401"/>
      <c r="H26836" s="401"/>
      <c r="I26836" s="401"/>
      <c r="J26836" s="194"/>
      <c r="K26836" s="194"/>
      <c r="L26836" s="195"/>
      <c r="M26836" s="196"/>
      <c r="N26836" s="197"/>
      <c r="O26836" s="197"/>
      <c r="P26836" s="231"/>
    </row>
    <row r="26837" spans="2:16">
      <c r="B26837" s="351"/>
      <c r="C26837" s="435"/>
      <c r="D26837" s="399"/>
      <c r="E26837" s="400"/>
      <c r="G26837" s="401"/>
      <c r="H26837" s="401"/>
      <c r="I26837" s="401"/>
      <c r="J26837" s="194"/>
      <c r="K26837" s="194"/>
      <c r="L26837" s="195"/>
      <c r="M26837" s="196"/>
      <c r="N26837" s="197"/>
      <c r="O26837" s="197"/>
      <c r="P26837" s="231"/>
    </row>
    <row r="26838" spans="2:16">
      <c r="B26838" s="351"/>
      <c r="C26838" s="435"/>
      <c r="D26838" s="399"/>
      <c r="E26838" s="400"/>
      <c r="G26838" s="401"/>
      <c r="H26838" s="401"/>
      <c r="I26838" s="401"/>
      <c r="J26838" s="194"/>
      <c r="K26838" s="194"/>
      <c r="L26838" s="195"/>
      <c r="M26838" s="196"/>
      <c r="N26838" s="197"/>
      <c r="O26838" s="197"/>
      <c r="P26838" s="231"/>
    </row>
    <row r="26839" spans="2:16">
      <c r="B26839" s="351"/>
      <c r="C26839" s="435"/>
      <c r="D26839" s="399"/>
      <c r="E26839" s="400"/>
      <c r="G26839" s="401"/>
      <c r="H26839" s="401"/>
      <c r="I26839" s="401"/>
      <c r="J26839" s="194"/>
      <c r="K26839" s="194"/>
      <c r="L26839" s="195"/>
      <c r="M26839" s="196"/>
      <c r="N26839" s="197"/>
      <c r="O26839" s="197"/>
      <c r="P26839" s="231"/>
    </row>
    <row r="26840" spans="2:16">
      <c r="B26840" s="351"/>
      <c r="C26840" s="435"/>
      <c r="D26840" s="399"/>
      <c r="E26840" s="400"/>
      <c r="G26840" s="401"/>
      <c r="H26840" s="401"/>
      <c r="I26840" s="401"/>
      <c r="J26840" s="194"/>
      <c r="K26840" s="194"/>
      <c r="L26840" s="195"/>
      <c r="M26840" s="196"/>
      <c r="N26840" s="197"/>
      <c r="O26840" s="197"/>
      <c r="P26840" s="231"/>
    </row>
    <row r="26841" spans="2:16">
      <c r="B26841" s="351"/>
      <c r="C26841" s="435"/>
      <c r="D26841" s="399"/>
      <c r="E26841" s="400"/>
      <c r="G26841" s="401"/>
      <c r="H26841" s="401"/>
      <c r="I26841" s="401"/>
      <c r="J26841" s="194"/>
      <c r="K26841" s="194"/>
      <c r="L26841" s="195"/>
      <c r="M26841" s="196"/>
      <c r="N26841" s="197"/>
      <c r="O26841" s="197"/>
      <c r="P26841" s="231"/>
    </row>
    <row r="26842" spans="2:16">
      <c r="B26842" s="351"/>
      <c r="C26842" s="435"/>
      <c r="D26842" s="399"/>
      <c r="E26842" s="400"/>
      <c r="G26842" s="401"/>
      <c r="H26842" s="401"/>
      <c r="I26842" s="401"/>
      <c r="J26842" s="194"/>
      <c r="K26842" s="194"/>
      <c r="L26842" s="195"/>
      <c r="M26842" s="196"/>
      <c r="N26842" s="197"/>
      <c r="O26842" s="197"/>
      <c r="P26842" s="231"/>
    </row>
    <row r="26843" spans="2:16">
      <c r="B26843" s="351"/>
      <c r="C26843" s="435"/>
      <c r="D26843" s="399"/>
      <c r="E26843" s="400"/>
      <c r="G26843" s="401"/>
      <c r="H26843" s="401"/>
      <c r="I26843" s="401"/>
      <c r="J26843" s="194"/>
      <c r="K26843" s="194"/>
      <c r="L26843" s="195"/>
      <c r="M26843" s="196"/>
      <c r="N26843" s="197"/>
      <c r="O26843" s="197"/>
      <c r="P26843" s="231"/>
    </row>
    <row r="26844" spans="2:16">
      <c r="B26844" s="402"/>
      <c r="C26844" s="435"/>
      <c r="D26844" s="404"/>
      <c r="E26844" s="405"/>
      <c r="G26844" s="406"/>
      <c r="H26844" s="406"/>
      <c r="I26844" s="406"/>
      <c r="J26844" s="194"/>
      <c r="K26844" s="194"/>
      <c r="L26844" s="195"/>
      <c r="M26844" s="196"/>
      <c r="N26844" s="197"/>
      <c r="O26844" s="197"/>
      <c r="P26844" s="221"/>
    </row>
    <row r="26845" spans="2:16">
      <c r="B26845" s="351"/>
      <c r="C26845" s="435"/>
      <c r="D26845" s="399"/>
      <c r="E26845" s="400"/>
      <c r="G26845" s="401"/>
      <c r="H26845" s="401"/>
      <c r="I26845" s="401"/>
      <c r="J26845" s="194"/>
      <c r="K26845" s="194"/>
      <c r="L26845" s="195"/>
      <c r="M26845" s="196"/>
      <c r="N26845" s="197"/>
      <c r="O26845" s="197"/>
      <c r="P26845" s="231"/>
    </row>
    <row r="26846" spans="2:16">
      <c r="B26846" s="351"/>
      <c r="C26846" s="435"/>
      <c r="D26846" s="399"/>
      <c r="E26846" s="400"/>
      <c r="G26846" s="401"/>
      <c r="H26846" s="401"/>
      <c r="I26846" s="401"/>
      <c r="J26846" s="194"/>
      <c r="K26846" s="194"/>
      <c r="L26846" s="195"/>
      <c r="M26846" s="196"/>
      <c r="N26846" s="197"/>
      <c r="O26846" s="197"/>
      <c r="P26846" s="231"/>
    </row>
    <row r="26847" spans="2:16">
      <c r="B26847" s="351"/>
      <c r="C26847" s="435"/>
      <c r="D26847" s="399"/>
      <c r="E26847" s="400"/>
      <c r="G26847" s="401"/>
      <c r="H26847" s="401"/>
      <c r="I26847" s="401"/>
      <c r="J26847" s="194"/>
      <c r="K26847" s="194"/>
      <c r="L26847" s="195"/>
      <c r="M26847" s="196"/>
      <c r="N26847" s="197"/>
      <c r="O26847" s="197"/>
      <c r="P26847" s="231"/>
    </row>
    <row r="26848" spans="2:16">
      <c r="B26848" s="351"/>
      <c r="C26848" s="435"/>
      <c r="D26848" s="399"/>
      <c r="E26848" s="400"/>
      <c r="G26848" s="401"/>
      <c r="H26848" s="401"/>
      <c r="I26848" s="401"/>
      <c r="J26848" s="194"/>
      <c r="K26848" s="194"/>
      <c r="L26848" s="195"/>
      <c r="M26848" s="196"/>
      <c r="N26848" s="197"/>
      <c r="O26848" s="197"/>
      <c r="P26848" s="231"/>
    </row>
    <row r="26849" spans="2:16">
      <c r="B26849" s="351"/>
      <c r="C26849" s="435"/>
      <c r="D26849" s="399"/>
      <c r="E26849" s="400"/>
      <c r="G26849" s="401"/>
      <c r="H26849" s="401"/>
      <c r="I26849" s="401"/>
      <c r="J26849" s="194"/>
      <c r="K26849" s="194"/>
      <c r="L26849" s="195"/>
      <c r="M26849" s="196"/>
      <c r="N26849" s="197"/>
      <c r="O26849" s="197"/>
      <c r="P26849" s="231"/>
    </row>
    <row r="26850" spans="2:16">
      <c r="B26850" s="351"/>
      <c r="C26850" s="435"/>
      <c r="D26850" s="399"/>
      <c r="E26850" s="400"/>
      <c r="G26850" s="401"/>
      <c r="H26850" s="401"/>
      <c r="I26850" s="401"/>
      <c r="J26850" s="194"/>
      <c r="K26850" s="194"/>
      <c r="L26850" s="195"/>
      <c r="M26850" s="196"/>
      <c r="N26850" s="197"/>
      <c r="O26850" s="197"/>
      <c r="P26850" s="231"/>
    </row>
    <row r="26851" spans="2:16">
      <c r="B26851" s="351"/>
      <c r="C26851" s="435"/>
      <c r="D26851" s="399"/>
      <c r="E26851" s="400"/>
      <c r="G26851" s="401"/>
      <c r="H26851" s="401"/>
      <c r="I26851" s="401"/>
      <c r="J26851" s="194"/>
      <c r="K26851" s="194"/>
      <c r="L26851" s="195"/>
      <c r="M26851" s="196"/>
      <c r="N26851" s="197"/>
      <c r="O26851" s="197"/>
      <c r="P26851" s="231"/>
    </row>
    <row r="26852" spans="2:16">
      <c r="B26852" s="351"/>
      <c r="C26852" s="435"/>
      <c r="D26852" s="399"/>
      <c r="E26852" s="400"/>
      <c r="G26852" s="401"/>
      <c r="H26852" s="401"/>
      <c r="I26852" s="401"/>
      <c r="J26852" s="194"/>
      <c r="K26852" s="194"/>
      <c r="L26852" s="195"/>
      <c r="M26852" s="196"/>
      <c r="N26852" s="197"/>
      <c r="O26852" s="197"/>
      <c r="P26852" s="231"/>
    </row>
    <row r="26853" spans="2:16">
      <c r="B26853" s="351"/>
      <c r="C26853" s="435"/>
      <c r="D26853" s="399"/>
      <c r="E26853" s="400"/>
      <c r="G26853" s="401"/>
      <c r="H26853" s="401"/>
      <c r="I26853" s="401"/>
      <c r="J26853" s="194"/>
      <c r="K26853" s="194"/>
      <c r="L26853" s="195"/>
      <c r="M26853" s="196"/>
      <c r="N26853" s="197"/>
      <c r="O26853" s="197"/>
      <c r="P26853" s="231"/>
    </row>
    <row r="26854" spans="2:16">
      <c r="B26854" s="351"/>
      <c r="C26854" s="435"/>
      <c r="D26854" s="399"/>
      <c r="E26854" s="400"/>
      <c r="G26854" s="401"/>
      <c r="H26854" s="401"/>
      <c r="I26854" s="401"/>
      <c r="J26854" s="194"/>
      <c r="K26854" s="194"/>
      <c r="L26854" s="195"/>
      <c r="M26854" s="196"/>
      <c r="N26854" s="197"/>
      <c r="O26854" s="197"/>
      <c r="P26854" s="231"/>
    </row>
    <row r="26855" spans="2:16">
      <c r="B26855" s="351"/>
      <c r="C26855" s="435"/>
      <c r="D26855" s="399"/>
      <c r="E26855" s="400"/>
      <c r="G26855" s="401"/>
      <c r="H26855" s="401"/>
      <c r="I26855" s="401"/>
      <c r="J26855" s="194"/>
      <c r="K26855" s="194"/>
      <c r="L26855" s="195"/>
      <c r="M26855" s="196"/>
      <c r="N26855" s="197"/>
      <c r="O26855" s="197"/>
      <c r="P26855" s="231"/>
    </row>
    <row r="26856" spans="2:16">
      <c r="B26856" s="351"/>
      <c r="C26856" s="435"/>
      <c r="D26856" s="399"/>
      <c r="E26856" s="400"/>
      <c r="G26856" s="401"/>
      <c r="H26856" s="401"/>
      <c r="I26856" s="401"/>
      <c r="J26856" s="194"/>
      <c r="K26856" s="194"/>
      <c r="L26856" s="195"/>
      <c r="M26856" s="196"/>
      <c r="N26856" s="197"/>
      <c r="O26856" s="197"/>
      <c r="P26856" s="231"/>
    </row>
    <row r="26857" spans="2:16">
      <c r="B26857" s="351"/>
      <c r="C26857" s="435"/>
      <c r="D26857" s="399"/>
      <c r="E26857" s="400"/>
      <c r="G26857" s="401"/>
      <c r="H26857" s="401"/>
      <c r="I26857" s="401"/>
      <c r="J26857" s="194"/>
      <c r="K26857" s="194"/>
      <c r="L26857" s="195"/>
      <c r="M26857" s="196"/>
      <c r="N26857" s="197"/>
      <c r="O26857" s="197"/>
      <c r="P26857" s="231"/>
    </row>
    <row r="26858" spans="2:16">
      <c r="B26858" s="351"/>
      <c r="C26858" s="435"/>
      <c r="D26858" s="399"/>
      <c r="E26858" s="400"/>
      <c r="G26858" s="401"/>
      <c r="H26858" s="401"/>
      <c r="I26858" s="401"/>
      <c r="J26858" s="194"/>
      <c r="K26858" s="194"/>
      <c r="L26858" s="195"/>
      <c r="M26858" s="196"/>
      <c r="N26858" s="197"/>
      <c r="O26858" s="197"/>
      <c r="P26858" s="231"/>
    </row>
    <row r="26859" spans="2:16">
      <c r="B26859" s="351"/>
      <c r="C26859" s="435"/>
      <c r="D26859" s="399"/>
      <c r="E26859" s="400"/>
      <c r="G26859" s="401"/>
      <c r="H26859" s="401"/>
      <c r="I26859" s="401"/>
      <c r="J26859" s="194"/>
      <c r="K26859" s="194"/>
      <c r="L26859" s="195"/>
      <c r="M26859" s="196"/>
      <c r="N26859" s="197"/>
      <c r="O26859" s="197"/>
      <c r="P26859" s="231"/>
    </row>
    <row r="26860" spans="2:16">
      <c r="B26860" s="351"/>
      <c r="C26860" s="435"/>
      <c r="D26860" s="399"/>
      <c r="E26860" s="400"/>
      <c r="G26860" s="401"/>
      <c r="H26860" s="401"/>
      <c r="I26860" s="401"/>
      <c r="J26860" s="194"/>
      <c r="K26860" s="194"/>
      <c r="L26860" s="195"/>
      <c r="M26860" s="196"/>
      <c r="N26860" s="197"/>
      <c r="O26860" s="197"/>
      <c r="P26860" s="231"/>
    </row>
    <row r="26861" spans="2:16">
      <c r="B26861" s="351"/>
      <c r="C26861" s="435"/>
      <c r="D26861" s="399"/>
      <c r="E26861" s="400"/>
      <c r="G26861" s="401"/>
      <c r="H26861" s="401"/>
      <c r="I26861" s="401"/>
      <c r="J26861" s="194"/>
      <c r="K26861" s="194"/>
      <c r="L26861" s="195"/>
      <c r="M26861" s="196"/>
      <c r="N26861" s="197"/>
      <c r="O26861" s="197"/>
      <c r="P26861" s="231"/>
    </row>
    <row r="26862" spans="2:16">
      <c r="B26862" s="351"/>
      <c r="C26862" s="435"/>
      <c r="D26862" s="399"/>
      <c r="E26862" s="400"/>
      <c r="G26862" s="401"/>
      <c r="H26862" s="401"/>
      <c r="I26862" s="401"/>
      <c r="J26862" s="194"/>
      <c r="K26862" s="194"/>
      <c r="L26862" s="195"/>
      <c r="M26862" s="196"/>
      <c r="N26862" s="197"/>
      <c r="O26862" s="197"/>
      <c r="P26862" s="231"/>
    </row>
    <row r="26863" spans="2:16">
      <c r="B26863" s="351"/>
      <c r="C26863" s="435"/>
      <c r="D26863" s="399"/>
      <c r="E26863" s="400"/>
      <c r="G26863" s="401"/>
      <c r="H26863" s="401"/>
      <c r="I26863" s="401"/>
      <c r="J26863" s="194"/>
      <c r="K26863" s="194"/>
      <c r="L26863" s="195"/>
      <c r="M26863" s="196"/>
      <c r="N26863" s="197"/>
      <c r="O26863" s="197"/>
      <c r="P26863" s="231"/>
    </row>
    <row r="26864" spans="2:16">
      <c r="B26864" s="351"/>
      <c r="C26864" s="435"/>
      <c r="D26864" s="399"/>
      <c r="E26864" s="400"/>
      <c r="G26864" s="401"/>
      <c r="H26864" s="401"/>
      <c r="I26864" s="401"/>
      <c r="J26864" s="194"/>
      <c r="K26864" s="194"/>
      <c r="L26864" s="195"/>
      <c r="M26864" s="196"/>
      <c r="N26864" s="197"/>
      <c r="O26864" s="197"/>
      <c r="P26864" s="231"/>
    </row>
    <row r="26865" spans="2:16">
      <c r="B26865" s="351"/>
      <c r="C26865" s="435"/>
      <c r="D26865" s="399"/>
      <c r="E26865" s="400"/>
      <c r="G26865" s="401"/>
      <c r="H26865" s="401"/>
      <c r="I26865" s="401"/>
      <c r="J26865" s="194"/>
      <c r="K26865" s="194"/>
      <c r="L26865" s="195"/>
      <c r="M26865" s="196"/>
      <c r="N26865" s="197"/>
      <c r="O26865" s="197"/>
      <c r="P26865" s="231"/>
    </row>
    <row r="26866" spans="2:16">
      <c r="B26866" s="351"/>
      <c r="C26866" s="435"/>
      <c r="D26866" s="399"/>
      <c r="E26866" s="400"/>
      <c r="G26866" s="401"/>
      <c r="H26866" s="401"/>
      <c r="I26866" s="401"/>
      <c r="J26866" s="194"/>
      <c r="K26866" s="194"/>
      <c r="L26866" s="195"/>
      <c r="M26866" s="196"/>
      <c r="N26866" s="197"/>
      <c r="O26866" s="197"/>
      <c r="P26866" s="231"/>
    </row>
    <row r="26867" spans="2:16">
      <c r="B26867" s="351"/>
      <c r="C26867" s="435"/>
      <c r="D26867" s="399"/>
      <c r="E26867" s="400"/>
      <c r="G26867" s="401"/>
      <c r="H26867" s="401"/>
      <c r="I26867" s="401"/>
      <c r="J26867" s="194"/>
      <c r="K26867" s="194"/>
      <c r="L26867" s="195"/>
      <c r="M26867" s="196"/>
      <c r="N26867" s="197"/>
      <c r="O26867" s="197"/>
      <c r="P26867" s="231"/>
    </row>
    <row r="26868" spans="2:16">
      <c r="B26868" s="351"/>
      <c r="C26868" s="435"/>
      <c r="D26868" s="399"/>
      <c r="E26868" s="400"/>
      <c r="G26868" s="401"/>
      <c r="H26868" s="401"/>
      <c r="I26868" s="401"/>
      <c r="J26868" s="194"/>
      <c r="K26868" s="194"/>
      <c r="L26868" s="195"/>
      <c r="M26868" s="196"/>
      <c r="N26868" s="197"/>
      <c r="O26868" s="197"/>
      <c r="P26868" s="231"/>
    </row>
    <row r="26869" spans="2:16">
      <c r="B26869" s="351"/>
      <c r="C26869" s="435"/>
      <c r="D26869" s="399"/>
      <c r="E26869" s="400"/>
      <c r="G26869" s="401"/>
      <c r="H26869" s="401"/>
      <c r="I26869" s="401"/>
      <c r="J26869" s="194"/>
      <c r="K26869" s="194"/>
      <c r="L26869" s="195"/>
      <c r="M26869" s="196"/>
      <c r="N26869" s="197"/>
      <c r="O26869" s="197"/>
      <c r="P26869" s="231"/>
    </row>
    <row r="26870" spans="2:16">
      <c r="B26870" s="351"/>
      <c r="C26870" s="435"/>
      <c r="D26870" s="399"/>
      <c r="E26870" s="400"/>
      <c r="G26870" s="401"/>
      <c r="H26870" s="401"/>
      <c r="I26870" s="401"/>
      <c r="J26870" s="194"/>
      <c r="K26870" s="194"/>
      <c r="L26870" s="195"/>
      <c r="M26870" s="196"/>
      <c r="N26870" s="197"/>
      <c r="O26870" s="197"/>
      <c r="P26870" s="231"/>
    </row>
    <row r="26871" spans="2:16">
      <c r="B26871" s="351"/>
      <c r="C26871" s="435"/>
      <c r="D26871" s="399"/>
      <c r="E26871" s="400"/>
      <c r="G26871" s="401"/>
      <c r="H26871" s="401"/>
      <c r="I26871" s="401"/>
      <c r="J26871" s="194"/>
      <c r="K26871" s="194"/>
      <c r="L26871" s="195"/>
      <c r="M26871" s="196"/>
      <c r="N26871" s="197"/>
      <c r="O26871" s="197"/>
      <c r="P26871" s="231"/>
    </row>
    <row r="26872" spans="2:16">
      <c r="B26872" s="351"/>
      <c r="C26872" s="435"/>
      <c r="D26872" s="399"/>
      <c r="E26872" s="400"/>
      <c r="G26872" s="401"/>
      <c r="H26872" s="401"/>
      <c r="I26872" s="401"/>
      <c r="J26872" s="194"/>
      <c r="K26872" s="194"/>
      <c r="L26872" s="195"/>
      <c r="M26872" s="196"/>
      <c r="N26872" s="197"/>
      <c r="O26872" s="197"/>
      <c r="P26872" s="231"/>
    </row>
    <row r="26873" spans="2:16">
      <c r="B26873" s="351"/>
      <c r="C26873" s="435"/>
      <c r="D26873" s="399"/>
      <c r="E26873" s="400"/>
      <c r="G26873" s="401"/>
      <c r="H26873" s="401"/>
      <c r="I26873" s="401"/>
      <c r="J26873" s="194"/>
      <c r="K26873" s="194"/>
      <c r="L26873" s="195"/>
      <c r="M26873" s="196"/>
      <c r="N26873" s="197"/>
      <c r="O26873" s="197"/>
      <c r="P26873" s="231"/>
    </row>
    <row r="26874" spans="2:16">
      <c r="B26874" s="351"/>
      <c r="C26874" s="435"/>
      <c r="D26874" s="399"/>
      <c r="E26874" s="400"/>
      <c r="G26874" s="401"/>
      <c r="H26874" s="401"/>
      <c r="I26874" s="401"/>
      <c r="J26874" s="194"/>
      <c r="K26874" s="194"/>
      <c r="L26874" s="195"/>
      <c r="M26874" s="196"/>
      <c r="N26874" s="197"/>
      <c r="O26874" s="197"/>
      <c r="P26874" s="231"/>
    </row>
    <row r="26875" spans="2:16">
      <c r="B26875" s="351"/>
      <c r="C26875" s="435"/>
      <c r="D26875" s="399"/>
      <c r="E26875" s="400"/>
      <c r="G26875" s="401"/>
      <c r="H26875" s="401"/>
      <c r="I26875" s="401"/>
      <c r="J26875" s="194"/>
      <c r="K26875" s="194"/>
      <c r="L26875" s="195"/>
      <c r="M26875" s="196"/>
      <c r="N26875" s="197"/>
      <c r="O26875" s="197"/>
      <c r="P26875" s="231"/>
    </row>
    <row r="26876" spans="2:16">
      <c r="B26876" s="351"/>
      <c r="C26876" s="435"/>
      <c r="D26876" s="399"/>
      <c r="E26876" s="400"/>
      <c r="G26876" s="401"/>
      <c r="H26876" s="401"/>
      <c r="I26876" s="401"/>
      <c r="J26876" s="194"/>
      <c r="K26876" s="194"/>
      <c r="L26876" s="195"/>
      <c r="M26876" s="196"/>
      <c r="N26876" s="197"/>
      <c r="O26876" s="197"/>
      <c r="P26876" s="231"/>
    </row>
    <row r="26877" spans="2:16">
      <c r="B26877" s="402"/>
      <c r="C26877" s="435"/>
      <c r="D26877" s="404"/>
      <c r="E26877" s="405"/>
      <c r="G26877" s="406"/>
      <c r="H26877" s="406"/>
      <c r="I26877" s="406"/>
      <c r="J26877" s="194"/>
      <c r="K26877" s="194"/>
      <c r="L26877" s="195"/>
      <c r="M26877" s="196"/>
      <c r="N26877" s="197"/>
      <c r="O26877" s="197"/>
      <c r="P26877" s="221"/>
    </row>
    <row r="26878" spans="2:16">
      <c r="B26878" s="351"/>
      <c r="C26878" s="435"/>
      <c r="D26878" s="399"/>
      <c r="E26878" s="400"/>
      <c r="G26878" s="401"/>
      <c r="H26878" s="401"/>
      <c r="I26878" s="401"/>
      <c r="J26878" s="194"/>
      <c r="K26878" s="194"/>
      <c r="L26878" s="195"/>
      <c r="M26878" s="196"/>
      <c r="N26878" s="197"/>
      <c r="O26878" s="197"/>
      <c r="P26878" s="231"/>
    </row>
    <row r="26879" spans="2:16">
      <c r="B26879" s="351"/>
      <c r="C26879" s="435"/>
      <c r="D26879" s="399"/>
      <c r="E26879" s="400"/>
      <c r="G26879" s="401"/>
      <c r="H26879" s="401"/>
      <c r="I26879" s="401"/>
      <c r="J26879" s="194"/>
      <c r="K26879" s="194"/>
      <c r="L26879" s="195"/>
      <c r="M26879" s="196"/>
      <c r="N26879" s="197"/>
      <c r="O26879" s="197"/>
      <c r="P26879" s="231"/>
    </row>
    <row r="26880" spans="2:16">
      <c r="B26880" s="351"/>
      <c r="C26880" s="435"/>
      <c r="D26880" s="399"/>
      <c r="E26880" s="400"/>
      <c r="G26880" s="401"/>
      <c r="H26880" s="401"/>
      <c r="I26880" s="401"/>
      <c r="J26880" s="194"/>
      <c r="K26880" s="194"/>
      <c r="L26880" s="195"/>
      <c r="M26880" s="196"/>
      <c r="N26880" s="197"/>
      <c r="O26880" s="197"/>
      <c r="P26880" s="231"/>
    </row>
    <row r="26881" spans="2:16">
      <c r="B26881" s="351"/>
      <c r="C26881" s="435"/>
      <c r="D26881" s="399"/>
      <c r="E26881" s="400"/>
      <c r="G26881" s="401"/>
      <c r="H26881" s="401"/>
      <c r="I26881" s="401"/>
      <c r="J26881" s="194"/>
      <c r="K26881" s="194"/>
      <c r="L26881" s="195"/>
      <c r="M26881" s="196"/>
      <c r="N26881" s="197"/>
      <c r="O26881" s="197"/>
      <c r="P26881" s="231"/>
    </row>
    <row r="26882" spans="2:16">
      <c r="B26882" s="351"/>
      <c r="C26882" s="435"/>
      <c r="D26882" s="399"/>
      <c r="E26882" s="400"/>
      <c r="G26882" s="401"/>
      <c r="H26882" s="401"/>
      <c r="I26882" s="401"/>
      <c r="J26882" s="194"/>
      <c r="K26882" s="194"/>
      <c r="L26882" s="195"/>
      <c r="M26882" s="196"/>
      <c r="N26882" s="197"/>
      <c r="O26882" s="197"/>
      <c r="P26882" s="231"/>
    </row>
    <row r="26883" spans="2:16">
      <c r="B26883" s="351"/>
      <c r="C26883" s="435"/>
      <c r="D26883" s="399"/>
      <c r="E26883" s="400"/>
      <c r="G26883" s="401"/>
      <c r="H26883" s="401"/>
      <c r="I26883" s="401"/>
      <c r="J26883" s="194"/>
      <c r="K26883" s="194"/>
      <c r="L26883" s="195"/>
      <c r="M26883" s="196"/>
      <c r="N26883" s="197"/>
      <c r="O26883" s="197"/>
      <c r="P26883" s="231"/>
    </row>
    <row r="26884" spans="2:16">
      <c r="B26884" s="351"/>
      <c r="C26884" s="435"/>
      <c r="D26884" s="399"/>
      <c r="E26884" s="400"/>
      <c r="G26884" s="401"/>
      <c r="H26884" s="401"/>
      <c r="I26884" s="401"/>
      <c r="J26884" s="194"/>
      <c r="K26884" s="194"/>
      <c r="L26884" s="195"/>
      <c r="M26884" s="196"/>
      <c r="N26884" s="197"/>
      <c r="O26884" s="197"/>
      <c r="P26884" s="231"/>
    </row>
    <row r="26885" spans="2:16">
      <c r="B26885" s="351"/>
      <c r="C26885" s="435"/>
      <c r="D26885" s="399"/>
      <c r="E26885" s="400"/>
      <c r="G26885" s="401"/>
      <c r="H26885" s="401"/>
      <c r="I26885" s="401"/>
      <c r="J26885" s="194"/>
      <c r="K26885" s="194"/>
      <c r="L26885" s="195"/>
      <c r="M26885" s="196"/>
      <c r="N26885" s="197"/>
      <c r="O26885" s="197"/>
      <c r="P26885" s="231"/>
    </row>
    <row r="26886" spans="2:16">
      <c r="B26886" s="351"/>
      <c r="C26886" s="435"/>
      <c r="D26886" s="399"/>
      <c r="E26886" s="400"/>
      <c r="G26886" s="401"/>
      <c r="H26886" s="401"/>
      <c r="I26886" s="401"/>
      <c r="J26886" s="194"/>
      <c r="K26886" s="194"/>
      <c r="L26886" s="195"/>
      <c r="M26886" s="196"/>
      <c r="N26886" s="197"/>
      <c r="O26886" s="197"/>
      <c r="P26886" s="231"/>
    </row>
    <row r="26887" spans="2:16">
      <c r="B26887" s="351"/>
      <c r="C26887" s="435"/>
      <c r="D26887" s="399"/>
      <c r="E26887" s="400"/>
      <c r="G26887" s="401"/>
      <c r="H26887" s="401"/>
      <c r="I26887" s="401"/>
      <c r="J26887" s="194"/>
      <c r="K26887" s="194"/>
      <c r="L26887" s="195"/>
      <c r="M26887" s="196"/>
      <c r="N26887" s="197"/>
      <c r="O26887" s="197"/>
      <c r="P26887" s="231"/>
    </row>
    <row r="26888" spans="2:16">
      <c r="B26888" s="351"/>
      <c r="C26888" s="435"/>
      <c r="D26888" s="399"/>
      <c r="E26888" s="400"/>
      <c r="G26888" s="401"/>
      <c r="H26888" s="401"/>
      <c r="I26888" s="401"/>
      <c r="J26888" s="194"/>
      <c r="K26888" s="194"/>
      <c r="L26888" s="195"/>
      <c r="M26888" s="196"/>
      <c r="N26888" s="197"/>
      <c r="O26888" s="197"/>
      <c r="P26888" s="231"/>
    </row>
    <row r="26889" spans="2:16">
      <c r="B26889" s="351"/>
      <c r="C26889" s="435"/>
      <c r="D26889" s="399"/>
      <c r="E26889" s="400"/>
      <c r="G26889" s="401"/>
      <c r="H26889" s="401"/>
      <c r="I26889" s="401"/>
      <c r="J26889" s="194"/>
      <c r="K26889" s="194"/>
      <c r="L26889" s="195"/>
      <c r="M26889" s="196"/>
      <c r="N26889" s="197"/>
      <c r="O26889" s="197"/>
      <c r="P26889" s="231"/>
    </row>
    <row r="26890" spans="2:16">
      <c r="B26890" s="351"/>
      <c r="C26890" s="435"/>
      <c r="D26890" s="399"/>
      <c r="E26890" s="400"/>
      <c r="G26890" s="401"/>
      <c r="H26890" s="401"/>
      <c r="I26890" s="401"/>
      <c r="J26890" s="194"/>
      <c r="K26890" s="194"/>
      <c r="L26890" s="195"/>
      <c r="M26890" s="196"/>
      <c r="N26890" s="197"/>
      <c r="O26890" s="197"/>
      <c r="P26890" s="231"/>
    </row>
    <row r="26891" spans="2:16">
      <c r="B26891" s="351"/>
      <c r="C26891" s="435"/>
      <c r="D26891" s="399"/>
      <c r="E26891" s="400"/>
      <c r="G26891" s="401"/>
      <c r="H26891" s="401"/>
      <c r="I26891" s="401"/>
      <c r="J26891" s="194"/>
      <c r="K26891" s="194"/>
      <c r="L26891" s="195"/>
      <c r="M26891" s="196"/>
      <c r="N26891" s="197"/>
      <c r="O26891" s="197"/>
      <c r="P26891" s="231"/>
    </row>
    <row r="26892" spans="2:16">
      <c r="B26892" s="351"/>
      <c r="C26892" s="435"/>
      <c r="D26892" s="399"/>
      <c r="E26892" s="400"/>
      <c r="G26892" s="401"/>
      <c r="H26892" s="401"/>
      <c r="I26892" s="401"/>
      <c r="J26892" s="194"/>
      <c r="K26892" s="194"/>
      <c r="L26892" s="195"/>
      <c r="M26892" s="196"/>
      <c r="N26892" s="197"/>
      <c r="O26892" s="197"/>
      <c r="P26892" s="231"/>
    </row>
    <row r="26893" spans="2:16">
      <c r="B26893" s="351"/>
      <c r="C26893" s="435"/>
      <c r="D26893" s="399"/>
      <c r="E26893" s="400"/>
      <c r="G26893" s="401"/>
      <c r="H26893" s="401"/>
      <c r="I26893" s="401"/>
      <c r="J26893" s="194"/>
      <c r="K26893" s="194"/>
      <c r="L26893" s="195"/>
      <c r="M26893" s="196"/>
      <c r="N26893" s="197"/>
      <c r="O26893" s="197"/>
      <c r="P26893" s="231"/>
    </row>
    <row r="26894" spans="2:16">
      <c r="B26894" s="351"/>
      <c r="C26894" s="435"/>
      <c r="D26894" s="399"/>
      <c r="E26894" s="400"/>
      <c r="G26894" s="401"/>
      <c r="H26894" s="401"/>
      <c r="I26894" s="401"/>
      <c r="J26894" s="194"/>
      <c r="K26894" s="194"/>
      <c r="L26894" s="195"/>
      <c r="M26894" s="196"/>
      <c r="N26894" s="197"/>
      <c r="O26894" s="197"/>
      <c r="P26894" s="231"/>
    </row>
    <row r="26895" spans="2:16">
      <c r="B26895" s="351"/>
      <c r="C26895" s="435"/>
      <c r="D26895" s="399"/>
      <c r="E26895" s="400"/>
      <c r="G26895" s="401"/>
      <c r="H26895" s="401"/>
      <c r="I26895" s="401"/>
      <c r="J26895" s="194"/>
      <c r="K26895" s="194"/>
      <c r="L26895" s="195"/>
      <c r="M26895" s="196"/>
      <c r="N26895" s="197"/>
      <c r="O26895" s="197"/>
      <c r="P26895" s="231"/>
    </row>
    <row r="26896" spans="2:16">
      <c r="B26896" s="351"/>
      <c r="C26896" s="435"/>
      <c r="D26896" s="399"/>
      <c r="E26896" s="400"/>
      <c r="G26896" s="401"/>
      <c r="H26896" s="401"/>
      <c r="I26896" s="401"/>
      <c r="J26896" s="194"/>
      <c r="K26896" s="194"/>
      <c r="L26896" s="195"/>
      <c r="M26896" s="196"/>
      <c r="N26896" s="197"/>
      <c r="O26896" s="197"/>
      <c r="P26896" s="231"/>
    </row>
    <row r="26897" spans="2:16">
      <c r="B26897" s="351"/>
      <c r="C26897" s="435"/>
      <c r="D26897" s="399"/>
      <c r="E26897" s="400"/>
      <c r="G26897" s="401"/>
      <c r="H26897" s="401"/>
      <c r="I26897" s="401"/>
      <c r="J26897" s="194"/>
      <c r="K26897" s="194"/>
      <c r="L26897" s="195"/>
      <c r="M26897" s="196"/>
      <c r="N26897" s="197"/>
      <c r="O26897" s="197"/>
      <c r="P26897" s="231"/>
    </row>
    <row r="26898" spans="2:16">
      <c r="B26898" s="351"/>
      <c r="C26898" s="435"/>
      <c r="D26898" s="399"/>
      <c r="E26898" s="400"/>
      <c r="G26898" s="401"/>
      <c r="H26898" s="401"/>
      <c r="I26898" s="401"/>
      <c r="J26898" s="194"/>
      <c r="K26898" s="194"/>
      <c r="L26898" s="195"/>
      <c r="M26898" s="196"/>
      <c r="N26898" s="197"/>
      <c r="O26898" s="197"/>
      <c r="P26898" s="231"/>
    </row>
    <row r="26899" spans="2:16">
      <c r="B26899" s="351"/>
      <c r="C26899" s="435"/>
      <c r="D26899" s="399"/>
      <c r="E26899" s="400"/>
      <c r="G26899" s="401"/>
      <c r="H26899" s="401"/>
      <c r="I26899" s="401"/>
      <c r="J26899" s="194"/>
      <c r="K26899" s="194"/>
      <c r="L26899" s="195"/>
      <c r="M26899" s="196"/>
      <c r="N26899" s="197"/>
      <c r="O26899" s="197"/>
      <c r="P26899" s="231"/>
    </row>
    <row r="26900" spans="2:16">
      <c r="B26900" s="351"/>
      <c r="C26900" s="435"/>
      <c r="D26900" s="399"/>
      <c r="E26900" s="400"/>
      <c r="G26900" s="401"/>
      <c r="H26900" s="401"/>
      <c r="I26900" s="401"/>
      <c r="J26900" s="194"/>
      <c r="K26900" s="194"/>
      <c r="L26900" s="195"/>
      <c r="M26900" s="196"/>
      <c r="N26900" s="197"/>
      <c r="O26900" s="197"/>
      <c r="P26900" s="231"/>
    </row>
    <row r="26901" spans="2:16">
      <c r="B26901" s="351"/>
      <c r="C26901" s="435"/>
      <c r="D26901" s="399"/>
      <c r="E26901" s="400"/>
      <c r="G26901" s="401"/>
      <c r="H26901" s="401"/>
      <c r="I26901" s="401"/>
      <c r="J26901" s="194"/>
      <c r="K26901" s="194"/>
      <c r="L26901" s="195"/>
      <c r="M26901" s="196"/>
      <c r="N26901" s="197"/>
      <c r="O26901" s="197"/>
      <c r="P26901" s="231"/>
    </row>
    <row r="26902" spans="2:16">
      <c r="B26902" s="351"/>
      <c r="C26902" s="435"/>
      <c r="D26902" s="399"/>
      <c r="E26902" s="400"/>
      <c r="G26902" s="401"/>
      <c r="H26902" s="401"/>
      <c r="I26902" s="401"/>
      <c r="J26902" s="194"/>
      <c r="K26902" s="194"/>
      <c r="L26902" s="195"/>
      <c r="M26902" s="196"/>
      <c r="N26902" s="197"/>
      <c r="O26902" s="197"/>
      <c r="P26902" s="231"/>
    </row>
    <row r="26903" spans="2:16">
      <c r="B26903" s="351"/>
      <c r="C26903" s="435"/>
      <c r="D26903" s="399"/>
      <c r="E26903" s="400"/>
      <c r="G26903" s="401"/>
      <c r="H26903" s="401"/>
      <c r="I26903" s="401"/>
      <c r="J26903" s="194"/>
      <c r="K26903" s="194"/>
      <c r="L26903" s="195"/>
      <c r="M26903" s="196"/>
      <c r="N26903" s="197"/>
      <c r="O26903" s="197"/>
      <c r="P26903" s="231"/>
    </row>
    <row r="26904" spans="2:16">
      <c r="B26904" s="351"/>
      <c r="C26904" s="435"/>
      <c r="D26904" s="399"/>
      <c r="E26904" s="400"/>
      <c r="G26904" s="401"/>
      <c r="H26904" s="401"/>
      <c r="I26904" s="401"/>
      <c r="J26904" s="194"/>
      <c r="K26904" s="194"/>
      <c r="L26904" s="195"/>
      <c r="M26904" s="196"/>
      <c r="N26904" s="197"/>
      <c r="O26904" s="197"/>
      <c r="P26904" s="231"/>
    </row>
    <row r="26905" spans="2:16">
      <c r="B26905" s="351"/>
      <c r="C26905" s="435"/>
      <c r="D26905" s="399"/>
      <c r="E26905" s="400"/>
      <c r="G26905" s="401"/>
      <c r="H26905" s="401"/>
      <c r="I26905" s="401"/>
      <c r="J26905" s="194"/>
      <c r="K26905" s="194"/>
      <c r="L26905" s="195"/>
      <c r="M26905" s="196"/>
      <c r="N26905" s="197"/>
      <c r="O26905" s="197"/>
      <c r="P26905" s="231"/>
    </row>
    <row r="26906" spans="2:16">
      <c r="B26906" s="351"/>
      <c r="C26906" s="435"/>
      <c r="D26906" s="399"/>
      <c r="E26906" s="400"/>
      <c r="G26906" s="401"/>
      <c r="H26906" s="401"/>
      <c r="I26906" s="401"/>
      <c r="J26906" s="194"/>
      <c r="K26906" s="194"/>
      <c r="L26906" s="195"/>
      <c r="M26906" s="196"/>
      <c r="N26906" s="197"/>
      <c r="O26906" s="197"/>
      <c r="P26906" s="231"/>
    </row>
    <row r="26907" spans="2:16">
      <c r="B26907" s="351"/>
      <c r="C26907" s="435"/>
      <c r="D26907" s="399"/>
      <c r="E26907" s="400"/>
      <c r="G26907" s="401"/>
      <c r="H26907" s="401"/>
      <c r="I26907" s="401"/>
      <c r="J26907" s="194"/>
      <c r="K26907" s="194"/>
      <c r="L26907" s="195"/>
      <c r="M26907" s="196"/>
      <c r="N26907" s="197"/>
      <c r="O26907" s="197"/>
      <c r="P26907" s="231"/>
    </row>
    <row r="26908" spans="2:16">
      <c r="B26908" s="351"/>
      <c r="C26908" s="435"/>
      <c r="D26908" s="399"/>
      <c r="E26908" s="400"/>
      <c r="G26908" s="401"/>
      <c r="H26908" s="401"/>
      <c r="I26908" s="401"/>
      <c r="J26908" s="194"/>
      <c r="K26908" s="194"/>
      <c r="L26908" s="195"/>
      <c r="M26908" s="196"/>
      <c r="N26908" s="197"/>
      <c r="O26908" s="197"/>
      <c r="P26908" s="231"/>
    </row>
    <row r="26909" spans="2:16">
      <c r="B26909" s="351"/>
      <c r="C26909" s="435"/>
      <c r="D26909" s="399"/>
      <c r="E26909" s="400"/>
      <c r="G26909" s="401"/>
      <c r="H26909" s="401"/>
      <c r="I26909" s="401"/>
      <c r="J26909" s="194"/>
      <c r="K26909" s="194"/>
      <c r="L26909" s="195"/>
      <c r="M26909" s="196"/>
      <c r="N26909" s="197"/>
      <c r="O26909" s="197"/>
      <c r="P26909" s="231"/>
    </row>
    <row r="26910" spans="2:16">
      <c r="B26910" s="351"/>
      <c r="C26910" s="435"/>
      <c r="D26910" s="399"/>
      <c r="E26910" s="400"/>
      <c r="G26910" s="401"/>
      <c r="H26910" s="401"/>
      <c r="I26910" s="401"/>
      <c r="J26910" s="194"/>
      <c r="K26910" s="194"/>
      <c r="L26910" s="195"/>
      <c r="M26910" s="196"/>
      <c r="N26910" s="197"/>
      <c r="O26910" s="197"/>
      <c r="P26910" s="231"/>
    </row>
    <row r="26911" spans="2:16">
      <c r="B26911" s="351"/>
      <c r="C26911" s="435"/>
      <c r="D26911" s="399"/>
      <c r="E26911" s="400"/>
      <c r="G26911" s="401"/>
      <c r="H26911" s="401"/>
      <c r="I26911" s="401"/>
      <c r="J26911" s="194"/>
      <c r="K26911" s="194"/>
      <c r="L26911" s="195"/>
      <c r="M26911" s="196"/>
      <c r="N26911" s="197"/>
      <c r="O26911" s="197"/>
      <c r="P26911" s="231"/>
    </row>
    <row r="26912" spans="2:16">
      <c r="B26912" s="351"/>
      <c r="C26912" s="435"/>
      <c r="D26912" s="399"/>
      <c r="E26912" s="400"/>
      <c r="G26912" s="401"/>
      <c r="H26912" s="401"/>
      <c r="I26912" s="401"/>
      <c r="J26912" s="194"/>
      <c r="K26912" s="194"/>
      <c r="L26912" s="195"/>
      <c r="M26912" s="196"/>
      <c r="N26912" s="197"/>
      <c r="O26912" s="197"/>
      <c r="P26912" s="231"/>
    </row>
    <row r="26913" spans="2:16">
      <c r="B26913" s="351"/>
      <c r="C26913" s="435"/>
      <c r="D26913" s="399"/>
      <c r="E26913" s="400"/>
      <c r="G26913" s="401"/>
      <c r="H26913" s="401"/>
      <c r="I26913" s="401"/>
      <c r="J26913" s="194"/>
      <c r="K26913" s="194"/>
      <c r="L26913" s="195"/>
      <c r="M26913" s="196"/>
      <c r="N26913" s="197"/>
      <c r="O26913" s="197"/>
      <c r="P26913" s="231"/>
    </row>
    <row r="26914" spans="2:16">
      <c r="B26914" s="351"/>
      <c r="C26914" s="435"/>
      <c r="D26914" s="399"/>
      <c r="E26914" s="400"/>
      <c r="G26914" s="401"/>
      <c r="H26914" s="401"/>
      <c r="I26914" s="401"/>
      <c r="J26914" s="194"/>
      <c r="K26914" s="194"/>
      <c r="L26914" s="195"/>
      <c r="M26914" s="196"/>
      <c r="N26914" s="197"/>
      <c r="O26914" s="197"/>
      <c r="P26914" s="231"/>
    </row>
    <row r="26915" spans="2:16">
      <c r="B26915" s="351"/>
      <c r="C26915" s="435"/>
      <c r="D26915" s="399"/>
      <c r="E26915" s="400"/>
      <c r="G26915" s="401"/>
      <c r="H26915" s="401"/>
      <c r="I26915" s="401"/>
      <c r="J26915" s="194"/>
      <c r="K26915" s="194"/>
      <c r="L26915" s="195"/>
      <c r="M26915" s="196"/>
      <c r="N26915" s="197"/>
      <c r="O26915" s="197"/>
      <c r="P26915" s="231"/>
    </row>
    <row r="26916" spans="2:16">
      <c r="B26916" s="351"/>
      <c r="C26916" s="435"/>
      <c r="D26916" s="399"/>
      <c r="E26916" s="400"/>
      <c r="G26916" s="401"/>
      <c r="H26916" s="401"/>
      <c r="I26916" s="401"/>
      <c r="J26916" s="194"/>
      <c r="K26916" s="194"/>
      <c r="L26916" s="195"/>
      <c r="M26916" s="196"/>
      <c r="N26916" s="197"/>
      <c r="O26916" s="197"/>
      <c r="P26916" s="231"/>
    </row>
    <row r="26917" spans="2:16">
      <c r="B26917" s="351"/>
      <c r="C26917" s="435"/>
      <c r="D26917" s="399"/>
      <c r="E26917" s="400"/>
      <c r="G26917" s="401"/>
      <c r="H26917" s="401"/>
      <c r="I26917" s="401"/>
      <c r="J26917" s="194"/>
      <c r="K26917" s="194"/>
      <c r="L26917" s="195"/>
      <c r="M26917" s="196"/>
      <c r="N26917" s="197"/>
      <c r="O26917" s="197"/>
      <c r="P26917" s="231"/>
    </row>
    <row r="26918" spans="2:16">
      <c r="B26918" s="351"/>
      <c r="C26918" s="435"/>
      <c r="D26918" s="399"/>
      <c r="E26918" s="400"/>
      <c r="G26918" s="401"/>
      <c r="H26918" s="401"/>
      <c r="I26918" s="401"/>
      <c r="J26918" s="194"/>
      <c r="K26918" s="194"/>
      <c r="L26918" s="195"/>
      <c r="M26918" s="196"/>
      <c r="N26918" s="197"/>
      <c r="O26918" s="197"/>
      <c r="P26918" s="231"/>
    </row>
    <row r="26919" spans="2:16">
      <c r="B26919" s="351"/>
      <c r="C26919" s="435"/>
      <c r="D26919" s="399"/>
      <c r="E26919" s="400"/>
      <c r="G26919" s="401"/>
      <c r="H26919" s="401"/>
      <c r="I26919" s="401"/>
      <c r="J26919" s="194"/>
      <c r="K26919" s="194"/>
      <c r="L26919" s="195"/>
      <c r="M26919" s="196"/>
      <c r="N26919" s="197"/>
      <c r="O26919" s="197"/>
      <c r="P26919" s="231"/>
    </row>
    <row r="26920" spans="2:16">
      <c r="B26920" s="351"/>
      <c r="C26920" s="435"/>
      <c r="D26920" s="399"/>
      <c r="E26920" s="400"/>
      <c r="G26920" s="401"/>
      <c r="H26920" s="401"/>
      <c r="I26920" s="401"/>
      <c r="J26920" s="194"/>
      <c r="K26920" s="194"/>
      <c r="L26920" s="195"/>
      <c r="M26920" s="196"/>
      <c r="N26920" s="197"/>
      <c r="O26920" s="197"/>
      <c r="P26920" s="231"/>
    </row>
    <row r="26921" spans="2:16">
      <c r="B26921" s="351"/>
      <c r="C26921" s="435"/>
      <c r="D26921" s="399"/>
      <c r="E26921" s="400"/>
      <c r="G26921" s="401"/>
      <c r="H26921" s="401"/>
      <c r="I26921" s="401"/>
      <c r="J26921" s="194"/>
      <c r="K26921" s="194"/>
      <c r="L26921" s="195"/>
      <c r="M26921" s="196"/>
      <c r="N26921" s="197"/>
      <c r="O26921" s="197"/>
      <c r="P26921" s="231"/>
    </row>
    <row r="26922" spans="2:16">
      <c r="B26922" s="351"/>
      <c r="C26922" s="435"/>
      <c r="D26922" s="399"/>
      <c r="E26922" s="400"/>
      <c r="G26922" s="401"/>
      <c r="H26922" s="401"/>
      <c r="I26922" s="401"/>
      <c r="J26922" s="194"/>
      <c r="K26922" s="194"/>
      <c r="L26922" s="195"/>
      <c r="M26922" s="196"/>
      <c r="N26922" s="197"/>
      <c r="O26922" s="197"/>
      <c r="P26922" s="231"/>
    </row>
    <row r="26923" spans="2:16">
      <c r="B26923" s="351"/>
      <c r="C26923" s="435"/>
      <c r="D26923" s="399"/>
      <c r="E26923" s="400"/>
      <c r="G26923" s="401"/>
      <c r="H26923" s="401"/>
      <c r="I26923" s="401"/>
      <c r="J26923" s="194"/>
      <c r="K26923" s="194"/>
      <c r="L26923" s="195"/>
      <c r="M26923" s="196"/>
      <c r="N26923" s="197"/>
      <c r="O26923" s="197"/>
      <c r="P26923" s="231"/>
    </row>
    <row r="26924" spans="2:16">
      <c r="B26924" s="351"/>
      <c r="C26924" s="435"/>
      <c r="D26924" s="399"/>
      <c r="E26924" s="400"/>
      <c r="G26924" s="401"/>
      <c r="H26924" s="401"/>
      <c r="I26924" s="401"/>
      <c r="J26924" s="194"/>
      <c r="K26924" s="194"/>
      <c r="L26924" s="195"/>
      <c r="M26924" s="196"/>
      <c r="N26924" s="197"/>
      <c r="O26924" s="197"/>
      <c r="P26924" s="231"/>
    </row>
    <row r="26925" spans="2:16">
      <c r="B26925" s="351"/>
      <c r="C26925" s="435"/>
      <c r="D26925" s="399"/>
      <c r="E26925" s="400"/>
      <c r="G26925" s="401"/>
      <c r="H26925" s="401"/>
      <c r="I26925" s="401"/>
      <c r="J26925" s="194"/>
      <c r="K26925" s="194"/>
      <c r="L26925" s="195"/>
      <c r="M26925" s="196"/>
      <c r="N26925" s="197"/>
      <c r="O26925" s="197"/>
      <c r="P26925" s="231"/>
    </row>
    <row r="26926" spans="2:16">
      <c r="B26926" s="351"/>
      <c r="C26926" s="435"/>
      <c r="D26926" s="399"/>
      <c r="E26926" s="400"/>
      <c r="G26926" s="401"/>
      <c r="H26926" s="401"/>
      <c r="I26926" s="401"/>
      <c r="J26926" s="194"/>
      <c r="K26926" s="194"/>
      <c r="L26926" s="195"/>
      <c r="M26926" s="196"/>
      <c r="N26926" s="197"/>
      <c r="O26926" s="197"/>
      <c r="P26926" s="231"/>
    </row>
    <row r="26927" spans="2:16">
      <c r="B26927" s="402"/>
      <c r="C26927" s="435"/>
      <c r="D26927" s="404"/>
      <c r="E26927" s="405"/>
      <c r="G26927" s="406"/>
      <c r="H26927" s="406"/>
      <c r="I26927" s="406"/>
      <c r="J26927" s="194"/>
      <c r="K26927" s="194"/>
      <c r="L26927" s="195"/>
      <c r="M26927" s="196"/>
      <c r="N26927" s="197"/>
      <c r="O26927" s="197"/>
      <c r="P26927" s="221"/>
    </row>
    <row r="26928" spans="2:16">
      <c r="B26928" s="351"/>
      <c r="C26928" s="435"/>
      <c r="D26928" s="399"/>
      <c r="E26928" s="400"/>
      <c r="G26928" s="401"/>
      <c r="H26928" s="401"/>
      <c r="I26928" s="401"/>
      <c r="J26928" s="194"/>
      <c r="K26928" s="194"/>
      <c r="L26928" s="195"/>
      <c r="M26928" s="196"/>
      <c r="N26928" s="197"/>
      <c r="O26928" s="197"/>
      <c r="P26928" s="231"/>
    </row>
    <row r="26929" spans="2:16">
      <c r="B26929" s="351"/>
      <c r="C26929" s="435"/>
      <c r="D26929" s="399"/>
      <c r="E26929" s="400"/>
      <c r="G26929" s="401"/>
      <c r="H26929" s="401"/>
      <c r="I26929" s="401"/>
      <c r="J26929" s="194"/>
      <c r="K26929" s="194"/>
      <c r="L26929" s="195"/>
      <c r="M26929" s="196"/>
      <c r="N26929" s="197"/>
      <c r="O26929" s="197"/>
      <c r="P26929" s="231"/>
    </row>
    <row r="26930" spans="2:16">
      <c r="B26930" s="351"/>
      <c r="C26930" s="435"/>
      <c r="D26930" s="399"/>
      <c r="E26930" s="400"/>
      <c r="G26930" s="401"/>
      <c r="H26930" s="401"/>
      <c r="I26930" s="401"/>
      <c r="J26930" s="194"/>
      <c r="K26930" s="194"/>
      <c r="L26930" s="195"/>
      <c r="M26930" s="196"/>
      <c r="N26930" s="197"/>
      <c r="O26930" s="197"/>
      <c r="P26930" s="231"/>
    </row>
    <row r="26931" spans="2:16">
      <c r="B26931" s="351"/>
      <c r="C26931" s="435"/>
      <c r="D26931" s="399"/>
      <c r="E26931" s="400"/>
      <c r="G26931" s="401"/>
      <c r="H26931" s="401"/>
      <c r="I26931" s="401"/>
      <c r="J26931" s="194"/>
      <c r="K26931" s="194"/>
      <c r="L26931" s="195"/>
      <c r="M26931" s="196"/>
      <c r="N26931" s="197"/>
      <c r="O26931" s="197"/>
      <c r="P26931" s="231"/>
    </row>
    <row r="26932" spans="2:16">
      <c r="B26932" s="351"/>
      <c r="C26932" s="435"/>
      <c r="D26932" s="399"/>
      <c r="E26932" s="400"/>
      <c r="G26932" s="401"/>
      <c r="H26932" s="401"/>
      <c r="I26932" s="401"/>
      <c r="J26932" s="194"/>
      <c r="K26932" s="194"/>
      <c r="L26932" s="195"/>
      <c r="M26932" s="196"/>
      <c r="N26932" s="197"/>
      <c r="O26932" s="197"/>
      <c r="P26932" s="231"/>
    </row>
    <row r="26933" spans="2:16">
      <c r="B26933" s="351"/>
      <c r="C26933" s="435"/>
      <c r="D26933" s="399"/>
      <c r="E26933" s="400"/>
      <c r="G26933" s="401"/>
      <c r="H26933" s="401"/>
      <c r="I26933" s="401"/>
      <c r="J26933" s="194"/>
      <c r="K26933" s="194"/>
      <c r="L26933" s="195"/>
      <c r="M26933" s="196"/>
      <c r="N26933" s="197"/>
      <c r="O26933" s="197"/>
      <c r="P26933" s="231"/>
    </row>
    <row r="26934" spans="2:16">
      <c r="B26934" s="351"/>
      <c r="C26934" s="435"/>
      <c r="D26934" s="399"/>
      <c r="E26934" s="400"/>
      <c r="G26934" s="401"/>
      <c r="H26934" s="401"/>
      <c r="I26934" s="401"/>
      <c r="J26934" s="194"/>
      <c r="K26934" s="194"/>
      <c r="L26934" s="195"/>
      <c r="M26934" s="196"/>
      <c r="N26934" s="197"/>
      <c r="O26934" s="197"/>
      <c r="P26934" s="231"/>
    </row>
    <row r="26935" spans="2:16">
      <c r="B26935" s="351"/>
      <c r="C26935" s="435"/>
      <c r="D26935" s="399"/>
      <c r="E26935" s="400"/>
      <c r="G26935" s="401"/>
      <c r="H26935" s="401"/>
      <c r="I26935" s="401"/>
      <c r="J26935" s="194"/>
      <c r="K26935" s="194"/>
      <c r="L26935" s="195"/>
      <c r="M26935" s="196"/>
      <c r="N26935" s="197"/>
      <c r="O26935" s="197"/>
      <c r="P26935" s="231"/>
    </row>
    <row r="26936" spans="2:16">
      <c r="B26936" s="351"/>
      <c r="C26936" s="435"/>
      <c r="D26936" s="399"/>
      <c r="E26936" s="400"/>
      <c r="G26936" s="401"/>
      <c r="H26936" s="401"/>
      <c r="I26936" s="401"/>
      <c r="J26936" s="194"/>
      <c r="K26936" s="194"/>
      <c r="L26936" s="195"/>
      <c r="M26936" s="196"/>
      <c r="N26936" s="197"/>
      <c r="O26936" s="197"/>
      <c r="P26936" s="231"/>
    </row>
    <row r="26937" spans="2:16">
      <c r="B26937" s="351"/>
      <c r="C26937" s="435"/>
      <c r="D26937" s="399"/>
      <c r="E26937" s="400"/>
      <c r="G26937" s="401"/>
      <c r="H26937" s="401"/>
      <c r="I26937" s="401"/>
      <c r="J26937" s="194"/>
      <c r="K26937" s="194"/>
      <c r="L26937" s="195"/>
      <c r="M26937" s="196"/>
      <c r="N26937" s="197"/>
      <c r="O26937" s="197"/>
      <c r="P26937" s="231"/>
    </row>
    <row r="26938" spans="2:16">
      <c r="B26938" s="351"/>
      <c r="C26938" s="435"/>
      <c r="D26938" s="399"/>
      <c r="E26938" s="400"/>
      <c r="G26938" s="401"/>
      <c r="H26938" s="401"/>
      <c r="I26938" s="401"/>
      <c r="J26938" s="194"/>
      <c r="K26938" s="194"/>
      <c r="L26938" s="195"/>
      <c r="M26938" s="196"/>
      <c r="N26938" s="197"/>
      <c r="O26938" s="197"/>
      <c r="P26938" s="231"/>
    </row>
    <row r="26939" spans="2:16">
      <c r="B26939" s="351"/>
      <c r="C26939" s="435"/>
      <c r="D26939" s="399"/>
      <c r="E26939" s="400"/>
      <c r="G26939" s="401"/>
      <c r="H26939" s="401"/>
      <c r="I26939" s="401"/>
      <c r="J26939" s="194"/>
      <c r="K26939" s="194"/>
      <c r="L26939" s="195"/>
      <c r="M26939" s="196"/>
      <c r="N26939" s="197"/>
      <c r="O26939" s="197"/>
      <c r="P26939" s="231"/>
    </row>
    <row r="26940" spans="2:16">
      <c r="B26940" s="351"/>
      <c r="C26940" s="435"/>
      <c r="D26940" s="399"/>
      <c r="E26940" s="400"/>
      <c r="G26940" s="401"/>
      <c r="H26940" s="401"/>
      <c r="I26940" s="401"/>
      <c r="J26940" s="194"/>
      <c r="K26940" s="194"/>
      <c r="L26940" s="195"/>
      <c r="M26940" s="196"/>
      <c r="N26940" s="197"/>
      <c r="O26940" s="197"/>
      <c r="P26940" s="231"/>
    </row>
    <row r="26941" spans="2:16">
      <c r="B26941" s="351"/>
      <c r="C26941" s="435"/>
      <c r="D26941" s="399"/>
      <c r="E26941" s="400"/>
      <c r="G26941" s="401"/>
      <c r="H26941" s="401"/>
      <c r="I26941" s="401"/>
      <c r="J26941" s="194"/>
      <c r="K26941" s="194"/>
      <c r="L26941" s="195"/>
      <c r="M26941" s="196"/>
      <c r="N26941" s="197"/>
      <c r="O26941" s="197"/>
      <c r="P26941" s="231"/>
    </row>
    <row r="26942" spans="2:16">
      <c r="B26942" s="351"/>
      <c r="C26942" s="435"/>
      <c r="D26942" s="399"/>
      <c r="E26942" s="400"/>
      <c r="G26942" s="401"/>
      <c r="H26942" s="401"/>
      <c r="I26942" s="401"/>
      <c r="J26942" s="194"/>
      <c r="K26942" s="194"/>
      <c r="L26942" s="195"/>
      <c r="M26942" s="196"/>
      <c r="N26942" s="197"/>
      <c r="O26942" s="197"/>
      <c r="P26942" s="231"/>
    </row>
    <row r="26943" spans="2:16">
      <c r="B26943" s="351"/>
      <c r="C26943" s="435"/>
      <c r="D26943" s="399"/>
      <c r="E26943" s="400"/>
      <c r="G26943" s="401"/>
      <c r="H26943" s="401"/>
      <c r="I26943" s="401"/>
      <c r="J26943" s="194"/>
      <c r="K26943" s="194"/>
      <c r="L26943" s="195"/>
      <c r="M26943" s="196"/>
      <c r="N26943" s="197"/>
      <c r="O26943" s="197"/>
      <c r="P26943" s="231"/>
    </row>
    <row r="26944" spans="2:16">
      <c r="B26944" s="351"/>
      <c r="C26944" s="435"/>
      <c r="D26944" s="399"/>
      <c r="E26944" s="400"/>
      <c r="G26944" s="401"/>
      <c r="H26944" s="401"/>
      <c r="I26944" s="401"/>
      <c r="J26944" s="194"/>
      <c r="K26944" s="194"/>
      <c r="L26944" s="195"/>
      <c r="M26944" s="196"/>
      <c r="N26944" s="197"/>
      <c r="O26944" s="197"/>
      <c r="P26944" s="231"/>
    </row>
    <row r="26945" spans="2:16">
      <c r="B26945" s="351"/>
      <c r="C26945" s="435"/>
      <c r="D26945" s="399"/>
      <c r="E26945" s="400"/>
      <c r="G26945" s="401"/>
      <c r="H26945" s="401"/>
      <c r="I26945" s="401"/>
      <c r="J26945" s="194"/>
      <c r="K26945" s="194"/>
      <c r="L26945" s="195"/>
      <c r="M26945" s="196"/>
      <c r="N26945" s="197"/>
      <c r="O26945" s="197"/>
      <c r="P26945" s="231"/>
    </row>
    <row r="26946" spans="2:16">
      <c r="B26946" s="351"/>
      <c r="C26946" s="435"/>
      <c r="D26946" s="399"/>
      <c r="E26946" s="400"/>
      <c r="G26946" s="401"/>
      <c r="H26946" s="401"/>
      <c r="I26946" s="401"/>
      <c r="J26946" s="194"/>
      <c r="K26946" s="194"/>
      <c r="L26946" s="195"/>
      <c r="M26946" s="196"/>
      <c r="N26946" s="197"/>
      <c r="O26946" s="197"/>
      <c r="P26946" s="231"/>
    </row>
    <row r="26947" spans="2:16">
      <c r="B26947" s="351"/>
      <c r="C26947" s="435"/>
      <c r="D26947" s="399"/>
      <c r="E26947" s="400"/>
      <c r="G26947" s="401"/>
      <c r="H26947" s="401"/>
      <c r="I26947" s="401"/>
      <c r="J26947" s="194"/>
      <c r="K26947" s="194"/>
      <c r="L26947" s="195"/>
      <c r="M26947" s="196"/>
      <c r="N26947" s="197"/>
      <c r="O26947" s="197"/>
      <c r="P26947" s="231"/>
    </row>
    <row r="26948" spans="2:16">
      <c r="B26948" s="351"/>
      <c r="C26948" s="435"/>
      <c r="D26948" s="399"/>
      <c r="E26948" s="400"/>
      <c r="G26948" s="401"/>
      <c r="H26948" s="401"/>
      <c r="I26948" s="401"/>
      <c r="J26948" s="194"/>
      <c r="K26948" s="194"/>
      <c r="L26948" s="195"/>
      <c r="M26948" s="196"/>
      <c r="N26948" s="197"/>
      <c r="O26948" s="197"/>
      <c r="P26948" s="231"/>
    </row>
    <row r="26949" spans="2:16">
      <c r="B26949" s="351"/>
      <c r="C26949" s="435"/>
      <c r="D26949" s="399"/>
      <c r="E26949" s="400"/>
      <c r="G26949" s="401"/>
      <c r="H26949" s="401"/>
      <c r="I26949" s="401"/>
      <c r="J26949" s="194"/>
      <c r="K26949" s="194"/>
      <c r="L26949" s="195"/>
      <c r="M26949" s="196"/>
      <c r="N26949" s="197"/>
      <c r="O26949" s="197"/>
      <c r="P26949" s="231"/>
    </row>
    <row r="26950" spans="2:16">
      <c r="B26950" s="351"/>
      <c r="C26950" s="435"/>
      <c r="D26950" s="399"/>
      <c r="E26950" s="400"/>
      <c r="G26950" s="401"/>
      <c r="H26950" s="401"/>
      <c r="I26950" s="401"/>
      <c r="J26950" s="194"/>
      <c r="K26950" s="194"/>
      <c r="L26950" s="195"/>
      <c r="M26950" s="196"/>
      <c r="N26950" s="197"/>
      <c r="O26950" s="197"/>
      <c r="P26950" s="231"/>
    </row>
    <row r="26951" spans="2:16">
      <c r="B26951" s="351"/>
      <c r="C26951" s="435"/>
      <c r="D26951" s="399"/>
      <c r="E26951" s="400"/>
      <c r="G26951" s="401"/>
      <c r="H26951" s="401"/>
      <c r="I26951" s="401"/>
      <c r="J26951" s="194"/>
      <c r="K26951" s="194"/>
      <c r="L26951" s="195"/>
      <c r="M26951" s="196"/>
      <c r="N26951" s="197"/>
      <c r="O26951" s="197"/>
      <c r="P26951" s="231"/>
    </row>
    <row r="26952" spans="2:16">
      <c r="B26952" s="351"/>
      <c r="C26952" s="435"/>
      <c r="D26952" s="399"/>
      <c r="E26952" s="400"/>
      <c r="G26952" s="401"/>
      <c r="H26952" s="401"/>
      <c r="I26952" s="401"/>
      <c r="J26952" s="194"/>
      <c r="K26952" s="194"/>
      <c r="L26952" s="195"/>
      <c r="M26952" s="196"/>
      <c r="N26952" s="197"/>
      <c r="O26952" s="197"/>
      <c r="P26952" s="231"/>
    </row>
    <row r="26953" spans="2:16">
      <c r="B26953" s="351"/>
      <c r="C26953" s="435"/>
      <c r="D26953" s="399"/>
      <c r="E26953" s="400"/>
      <c r="G26953" s="401"/>
      <c r="H26953" s="401"/>
      <c r="I26953" s="401"/>
      <c r="J26953" s="194"/>
      <c r="K26953" s="194"/>
      <c r="L26953" s="195"/>
      <c r="M26953" s="196"/>
      <c r="N26953" s="197"/>
      <c r="O26953" s="197"/>
      <c r="P26953" s="231"/>
    </row>
    <row r="26954" spans="2:16">
      <c r="B26954" s="351"/>
      <c r="C26954" s="435"/>
      <c r="D26954" s="399"/>
      <c r="E26954" s="400"/>
      <c r="G26954" s="401"/>
      <c r="H26954" s="401"/>
      <c r="I26954" s="401"/>
      <c r="J26954" s="194"/>
      <c r="K26954" s="194"/>
      <c r="L26954" s="195"/>
      <c r="M26954" s="196"/>
      <c r="N26954" s="197"/>
      <c r="O26954" s="197"/>
      <c r="P26954" s="231"/>
    </row>
    <row r="26955" spans="2:16">
      <c r="B26955" s="351"/>
      <c r="C26955" s="435"/>
      <c r="D26955" s="399"/>
      <c r="E26955" s="400"/>
      <c r="G26955" s="401"/>
      <c r="H26955" s="401"/>
      <c r="I26955" s="401"/>
      <c r="J26955" s="194"/>
      <c r="K26955" s="194"/>
      <c r="L26955" s="195"/>
      <c r="M26955" s="196"/>
      <c r="N26955" s="197"/>
      <c r="O26955" s="197"/>
      <c r="P26955" s="231"/>
    </row>
    <row r="26956" spans="2:16">
      <c r="B26956" s="351"/>
      <c r="C26956" s="435"/>
      <c r="D26956" s="399"/>
      <c r="E26956" s="400"/>
      <c r="G26956" s="401"/>
      <c r="H26956" s="401"/>
      <c r="I26956" s="401"/>
      <c r="J26956" s="194"/>
      <c r="K26956" s="194"/>
      <c r="L26956" s="195"/>
      <c r="M26956" s="196"/>
      <c r="N26956" s="197"/>
      <c r="O26956" s="197"/>
      <c r="P26956" s="231"/>
    </row>
    <row r="26957" spans="2:16">
      <c r="B26957" s="351"/>
      <c r="C26957" s="435"/>
      <c r="D26957" s="399"/>
      <c r="E26957" s="400"/>
      <c r="G26957" s="401"/>
      <c r="H26957" s="401"/>
      <c r="I26957" s="401"/>
      <c r="J26957" s="194"/>
      <c r="K26957" s="194"/>
      <c r="L26957" s="195"/>
      <c r="M26957" s="196"/>
      <c r="N26957" s="197"/>
      <c r="O26957" s="197"/>
      <c r="P26957" s="231"/>
    </row>
    <row r="26958" spans="2:16">
      <c r="B26958" s="351"/>
      <c r="C26958" s="435"/>
      <c r="D26958" s="399"/>
      <c r="E26958" s="400"/>
      <c r="G26958" s="401"/>
      <c r="H26958" s="401"/>
      <c r="I26958" s="401"/>
      <c r="J26958" s="194"/>
      <c r="K26958" s="194"/>
      <c r="L26958" s="195"/>
      <c r="M26958" s="196"/>
      <c r="N26958" s="197"/>
      <c r="O26958" s="197"/>
      <c r="P26958" s="231"/>
    </row>
    <row r="26959" spans="2:16">
      <c r="B26959" s="351"/>
      <c r="C26959" s="435"/>
      <c r="D26959" s="399"/>
      <c r="E26959" s="400"/>
      <c r="G26959" s="401"/>
      <c r="H26959" s="401"/>
      <c r="I26959" s="401"/>
      <c r="J26959" s="194"/>
      <c r="K26959" s="194"/>
      <c r="L26959" s="195"/>
      <c r="M26959" s="196"/>
      <c r="N26959" s="197"/>
      <c r="O26959" s="197"/>
      <c r="P26959" s="231"/>
    </row>
    <row r="26960" spans="2:16">
      <c r="B26960" s="351"/>
      <c r="C26960" s="435"/>
      <c r="D26960" s="399"/>
      <c r="E26960" s="400"/>
      <c r="G26960" s="401"/>
      <c r="H26960" s="401"/>
      <c r="I26960" s="401"/>
      <c r="J26960" s="194"/>
      <c r="K26960" s="194"/>
      <c r="L26960" s="195"/>
      <c r="M26960" s="196"/>
      <c r="N26960" s="197"/>
      <c r="O26960" s="197"/>
      <c r="P26960" s="231"/>
    </row>
    <row r="26961" spans="2:16">
      <c r="B26961" s="351"/>
      <c r="C26961" s="435"/>
      <c r="D26961" s="399"/>
      <c r="E26961" s="400"/>
      <c r="G26961" s="401"/>
      <c r="H26961" s="401"/>
      <c r="I26961" s="401"/>
      <c r="J26961" s="194"/>
      <c r="K26961" s="194"/>
      <c r="L26961" s="195"/>
      <c r="M26961" s="196"/>
      <c r="N26961" s="197"/>
      <c r="O26961" s="197"/>
      <c r="P26961" s="231"/>
    </row>
    <row r="26962" spans="2:16">
      <c r="B26962" s="351"/>
      <c r="C26962" s="435"/>
      <c r="D26962" s="399"/>
      <c r="E26962" s="400"/>
      <c r="G26962" s="401"/>
      <c r="H26962" s="401"/>
      <c r="I26962" s="401"/>
      <c r="J26962" s="194"/>
      <c r="K26962" s="194"/>
      <c r="L26962" s="195"/>
      <c r="M26962" s="196"/>
      <c r="N26962" s="197"/>
      <c r="O26962" s="197"/>
      <c r="P26962" s="231"/>
    </row>
    <row r="26963" spans="2:16">
      <c r="B26963" s="402"/>
      <c r="C26963" s="435"/>
      <c r="D26963" s="404"/>
      <c r="E26963" s="405"/>
      <c r="G26963" s="406"/>
      <c r="H26963" s="406"/>
      <c r="I26963" s="406"/>
      <c r="J26963" s="194"/>
      <c r="K26963" s="194"/>
      <c r="L26963" s="195"/>
      <c r="M26963" s="196"/>
      <c r="N26963" s="197"/>
      <c r="O26963" s="197"/>
      <c r="P26963" s="221"/>
    </row>
    <row r="26964" spans="2:16">
      <c r="B26964" s="351"/>
      <c r="C26964" s="435"/>
      <c r="D26964" s="399"/>
      <c r="E26964" s="400"/>
      <c r="G26964" s="401"/>
      <c r="H26964" s="401"/>
      <c r="I26964" s="401"/>
      <c r="J26964" s="194"/>
      <c r="K26964" s="194"/>
      <c r="L26964" s="195"/>
      <c r="M26964" s="196"/>
      <c r="N26964" s="197"/>
      <c r="O26964" s="197"/>
      <c r="P26964" s="231"/>
    </row>
    <row r="26965" spans="2:16">
      <c r="B26965" s="351"/>
      <c r="C26965" s="435"/>
      <c r="D26965" s="399"/>
      <c r="E26965" s="400"/>
      <c r="G26965" s="401"/>
      <c r="H26965" s="401"/>
      <c r="I26965" s="401"/>
      <c r="J26965" s="194"/>
      <c r="K26965" s="194"/>
      <c r="L26965" s="195"/>
      <c r="M26965" s="196"/>
      <c r="N26965" s="197"/>
      <c r="O26965" s="197"/>
      <c r="P26965" s="231"/>
    </row>
    <row r="26966" spans="2:16">
      <c r="B26966" s="351"/>
      <c r="C26966" s="435"/>
      <c r="D26966" s="399"/>
      <c r="E26966" s="400"/>
      <c r="G26966" s="401"/>
      <c r="H26966" s="401"/>
      <c r="I26966" s="401"/>
      <c r="J26966" s="194"/>
      <c r="K26966" s="194"/>
      <c r="L26966" s="195"/>
      <c r="M26966" s="196"/>
      <c r="N26966" s="197"/>
      <c r="O26966" s="197"/>
      <c r="P26966" s="231"/>
    </row>
    <row r="26967" spans="2:16">
      <c r="B26967" s="351"/>
      <c r="C26967" s="435"/>
      <c r="D26967" s="399"/>
      <c r="E26967" s="400"/>
      <c r="G26967" s="401"/>
      <c r="H26967" s="401"/>
      <c r="I26967" s="401"/>
      <c r="J26967" s="194"/>
      <c r="K26967" s="194"/>
      <c r="L26967" s="195"/>
      <c r="M26967" s="196"/>
      <c r="N26967" s="197"/>
      <c r="O26967" s="197"/>
      <c r="P26967" s="231"/>
    </row>
    <row r="26968" spans="2:16">
      <c r="B26968" s="351"/>
      <c r="C26968" s="435"/>
      <c r="D26968" s="399"/>
      <c r="E26968" s="400"/>
      <c r="G26968" s="401"/>
      <c r="H26968" s="401"/>
      <c r="I26968" s="401"/>
      <c r="J26968" s="194"/>
      <c r="K26968" s="194"/>
      <c r="L26968" s="195"/>
      <c r="M26968" s="196"/>
      <c r="N26968" s="197"/>
      <c r="O26968" s="197"/>
      <c r="P26968" s="231"/>
    </row>
    <row r="26969" spans="2:16">
      <c r="B26969" s="351"/>
      <c r="C26969" s="435"/>
      <c r="D26969" s="399"/>
      <c r="E26969" s="400"/>
      <c r="G26969" s="401"/>
      <c r="H26969" s="401"/>
      <c r="I26969" s="401"/>
      <c r="J26969" s="194"/>
      <c r="K26969" s="194"/>
      <c r="L26969" s="195"/>
      <c r="M26969" s="196"/>
      <c r="N26969" s="197"/>
      <c r="O26969" s="197"/>
      <c r="P26969" s="231"/>
    </row>
    <row r="26970" spans="2:16">
      <c r="B26970" s="351"/>
      <c r="C26970" s="435"/>
      <c r="D26970" s="399"/>
      <c r="E26970" s="400"/>
      <c r="G26970" s="401"/>
      <c r="H26970" s="401"/>
      <c r="I26970" s="401"/>
      <c r="J26970" s="194"/>
      <c r="K26970" s="194"/>
      <c r="L26970" s="195"/>
      <c r="M26970" s="196"/>
      <c r="N26970" s="197"/>
      <c r="O26970" s="197"/>
      <c r="P26970" s="231"/>
    </row>
    <row r="26971" spans="2:16">
      <c r="B26971" s="351"/>
      <c r="C26971" s="435"/>
      <c r="D26971" s="399"/>
      <c r="E26971" s="400"/>
      <c r="G26971" s="401"/>
      <c r="H26971" s="401"/>
      <c r="I26971" s="401"/>
      <c r="J26971" s="194"/>
      <c r="K26971" s="194"/>
      <c r="L26971" s="195"/>
      <c r="M26971" s="196"/>
      <c r="N26971" s="197"/>
      <c r="O26971" s="197"/>
      <c r="P26971" s="231"/>
    </row>
    <row r="26972" spans="2:16">
      <c r="B26972" s="351"/>
      <c r="C26972" s="435"/>
      <c r="D26972" s="399"/>
      <c r="E26972" s="400"/>
      <c r="G26972" s="401"/>
      <c r="H26972" s="401"/>
      <c r="I26972" s="401"/>
      <c r="J26972" s="194"/>
      <c r="K26972" s="194"/>
      <c r="L26972" s="195"/>
      <c r="M26972" s="196"/>
      <c r="N26972" s="197"/>
      <c r="O26972" s="197"/>
      <c r="P26972" s="231"/>
    </row>
    <row r="26973" spans="2:16">
      <c r="B26973" s="351"/>
      <c r="C26973" s="435"/>
      <c r="D26973" s="399"/>
      <c r="E26973" s="400"/>
      <c r="G26973" s="401"/>
      <c r="H26973" s="401"/>
      <c r="I26973" s="401"/>
      <c r="J26973" s="194"/>
      <c r="K26973" s="194"/>
      <c r="L26973" s="195"/>
      <c r="M26973" s="196"/>
      <c r="N26973" s="197"/>
      <c r="O26973" s="197"/>
      <c r="P26973" s="231"/>
    </row>
    <row r="26974" spans="2:16">
      <c r="B26974" s="351"/>
      <c r="C26974" s="435"/>
      <c r="D26974" s="399"/>
      <c r="E26974" s="400"/>
      <c r="G26974" s="401"/>
      <c r="H26974" s="401"/>
      <c r="I26974" s="401"/>
      <c r="J26974" s="194"/>
      <c r="K26974" s="194"/>
      <c r="L26974" s="195"/>
      <c r="M26974" s="196"/>
      <c r="N26974" s="197"/>
      <c r="O26974" s="197"/>
      <c r="P26974" s="231"/>
    </row>
    <row r="26975" spans="2:16">
      <c r="B26975" s="351"/>
      <c r="C26975" s="435"/>
      <c r="D26975" s="399"/>
      <c r="E26975" s="400"/>
      <c r="G26975" s="401"/>
      <c r="H26975" s="401"/>
      <c r="I26975" s="401"/>
      <c r="J26975" s="194"/>
      <c r="K26975" s="194"/>
      <c r="L26975" s="195"/>
      <c r="M26975" s="196"/>
      <c r="N26975" s="197"/>
      <c r="O26975" s="197"/>
      <c r="P26975" s="231"/>
    </row>
    <row r="26976" spans="2:16">
      <c r="B26976" s="351"/>
      <c r="C26976" s="435"/>
      <c r="D26976" s="399"/>
      <c r="E26976" s="400"/>
      <c r="G26976" s="401"/>
      <c r="H26976" s="401"/>
      <c r="I26976" s="401"/>
      <c r="J26976" s="194"/>
      <c r="K26976" s="194"/>
      <c r="L26976" s="195"/>
      <c r="M26976" s="196"/>
      <c r="N26976" s="197"/>
      <c r="O26976" s="197"/>
      <c r="P26976" s="231"/>
    </row>
    <row r="26977" spans="2:16">
      <c r="B26977" s="351"/>
      <c r="C26977" s="435"/>
      <c r="D26977" s="399"/>
      <c r="E26977" s="400"/>
      <c r="G26977" s="401"/>
      <c r="H26977" s="401"/>
      <c r="I26977" s="401"/>
      <c r="J26977" s="194"/>
      <c r="K26977" s="194"/>
      <c r="L26977" s="195"/>
      <c r="M26977" s="196"/>
      <c r="N26977" s="197"/>
      <c r="O26977" s="197"/>
      <c r="P26977" s="231"/>
    </row>
    <row r="26978" spans="2:16">
      <c r="B26978" s="351"/>
      <c r="C26978" s="435"/>
      <c r="D26978" s="399"/>
      <c r="E26978" s="400"/>
      <c r="G26978" s="401"/>
      <c r="H26978" s="401"/>
      <c r="I26978" s="401"/>
      <c r="J26978" s="194"/>
      <c r="K26978" s="194"/>
      <c r="L26978" s="195"/>
      <c r="M26978" s="196"/>
      <c r="N26978" s="197"/>
      <c r="O26978" s="197"/>
      <c r="P26978" s="231"/>
    </row>
    <row r="26979" spans="2:16">
      <c r="B26979" s="351"/>
      <c r="C26979" s="435"/>
      <c r="D26979" s="399"/>
      <c r="E26979" s="400"/>
      <c r="G26979" s="401"/>
      <c r="H26979" s="401"/>
      <c r="I26979" s="401"/>
      <c r="J26979" s="194"/>
      <c r="K26979" s="194"/>
      <c r="L26979" s="195"/>
      <c r="M26979" s="196"/>
      <c r="N26979" s="197"/>
      <c r="O26979" s="197"/>
      <c r="P26979" s="231"/>
    </row>
    <row r="26980" spans="2:16">
      <c r="B26980" s="351"/>
      <c r="C26980" s="435"/>
      <c r="D26980" s="399"/>
      <c r="E26980" s="400"/>
      <c r="G26980" s="401"/>
      <c r="H26980" s="401"/>
      <c r="I26980" s="401"/>
      <c r="J26980" s="194"/>
      <c r="K26980" s="194"/>
      <c r="L26980" s="195"/>
      <c r="M26980" s="196"/>
      <c r="N26980" s="197"/>
      <c r="O26980" s="197"/>
      <c r="P26980" s="231"/>
    </row>
    <row r="26981" spans="2:16">
      <c r="B26981" s="351"/>
      <c r="C26981" s="435"/>
      <c r="D26981" s="399"/>
      <c r="E26981" s="400"/>
      <c r="G26981" s="401"/>
      <c r="H26981" s="401"/>
      <c r="I26981" s="401"/>
      <c r="J26981" s="194"/>
      <c r="K26981" s="194"/>
      <c r="L26981" s="195"/>
      <c r="M26981" s="196"/>
      <c r="N26981" s="197"/>
      <c r="O26981" s="197"/>
      <c r="P26981" s="231"/>
    </row>
    <row r="26982" spans="2:16">
      <c r="B26982" s="351"/>
      <c r="C26982" s="435"/>
      <c r="D26982" s="399"/>
      <c r="E26982" s="400"/>
      <c r="G26982" s="401"/>
      <c r="H26982" s="401"/>
      <c r="I26982" s="401"/>
      <c r="J26982" s="194"/>
      <c r="K26982" s="194"/>
      <c r="L26982" s="195"/>
      <c r="M26982" s="196"/>
      <c r="N26982" s="197"/>
      <c r="O26982" s="197"/>
      <c r="P26982" s="231"/>
    </row>
    <row r="26983" spans="2:16">
      <c r="B26983" s="351"/>
      <c r="C26983" s="435"/>
      <c r="D26983" s="399"/>
      <c r="E26983" s="400"/>
      <c r="G26983" s="401"/>
      <c r="H26983" s="401"/>
      <c r="I26983" s="401"/>
      <c r="J26983" s="194"/>
      <c r="K26983" s="194"/>
      <c r="L26983" s="195"/>
      <c r="M26983" s="196"/>
      <c r="N26983" s="197"/>
      <c r="O26983" s="197"/>
      <c r="P26983" s="231"/>
    </row>
    <row r="26984" spans="2:16">
      <c r="B26984" s="351"/>
      <c r="C26984" s="435"/>
      <c r="D26984" s="399"/>
      <c r="E26984" s="400"/>
      <c r="G26984" s="401"/>
      <c r="H26984" s="401"/>
      <c r="I26984" s="401"/>
      <c r="J26984" s="194"/>
      <c r="K26984" s="194"/>
      <c r="L26984" s="195"/>
      <c r="M26984" s="196"/>
      <c r="N26984" s="197"/>
      <c r="O26984" s="197"/>
      <c r="P26984" s="231"/>
    </row>
    <row r="26985" spans="2:16">
      <c r="B26985" s="351"/>
      <c r="C26985" s="435"/>
      <c r="D26985" s="399"/>
      <c r="E26985" s="400"/>
      <c r="G26985" s="401"/>
      <c r="H26985" s="401"/>
      <c r="I26985" s="401"/>
      <c r="J26985" s="194"/>
      <c r="K26985" s="194"/>
      <c r="L26985" s="195"/>
      <c r="M26985" s="196"/>
      <c r="N26985" s="197"/>
      <c r="O26985" s="197"/>
      <c r="P26985" s="231"/>
    </row>
    <row r="26986" spans="2:16">
      <c r="B26986" s="351"/>
      <c r="C26986" s="435"/>
      <c r="D26986" s="399"/>
      <c r="E26986" s="400"/>
      <c r="G26986" s="401"/>
      <c r="H26986" s="401"/>
      <c r="I26986" s="401"/>
      <c r="J26986" s="194"/>
      <c r="K26986" s="194"/>
      <c r="L26986" s="195"/>
      <c r="M26986" s="196"/>
      <c r="N26986" s="197"/>
      <c r="O26986" s="197"/>
      <c r="P26986" s="231"/>
    </row>
    <row r="26987" spans="2:16">
      <c r="B26987" s="351"/>
      <c r="C26987" s="435"/>
      <c r="D26987" s="399"/>
      <c r="E26987" s="400"/>
      <c r="G26987" s="401"/>
      <c r="H26987" s="401"/>
      <c r="I26987" s="401"/>
      <c r="J26987" s="194"/>
      <c r="K26987" s="194"/>
      <c r="L26987" s="195"/>
      <c r="M26987" s="196"/>
      <c r="N26987" s="197"/>
      <c r="O26987" s="197"/>
      <c r="P26987" s="231"/>
    </row>
    <row r="26988" spans="2:16">
      <c r="B26988" s="351"/>
      <c r="C26988" s="435"/>
      <c r="D26988" s="399"/>
      <c r="E26988" s="400"/>
      <c r="G26988" s="401"/>
      <c r="H26988" s="401"/>
      <c r="I26988" s="401"/>
      <c r="J26988" s="194"/>
      <c r="K26988" s="194"/>
      <c r="L26988" s="195"/>
      <c r="M26988" s="196"/>
      <c r="N26988" s="197"/>
      <c r="O26988" s="197"/>
      <c r="P26988" s="231"/>
    </row>
    <row r="26989" spans="2:16">
      <c r="B26989" s="351"/>
      <c r="C26989" s="435"/>
      <c r="D26989" s="399"/>
      <c r="E26989" s="400"/>
      <c r="G26989" s="401"/>
      <c r="H26989" s="401"/>
      <c r="I26989" s="401"/>
      <c r="J26989" s="194"/>
      <c r="K26989" s="194"/>
      <c r="L26989" s="195"/>
      <c r="M26989" s="196"/>
      <c r="N26989" s="197"/>
      <c r="O26989" s="197"/>
      <c r="P26989" s="231"/>
    </row>
    <row r="26990" spans="2:16">
      <c r="B26990" s="351"/>
      <c r="C26990" s="435"/>
      <c r="D26990" s="399"/>
      <c r="E26990" s="400"/>
      <c r="G26990" s="401"/>
      <c r="H26990" s="401"/>
      <c r="I26990" s="401"/>
      <c r="J26990" s="194"/>
      <c r="K26990" s="194"/>
      <c r="L26990" s="195"/>
      <c r="M26990" s="196"/>
      <c r="N26990" s="197"/>
      <c r="O26990" s="197"/>
      <c r="P26990" s="231"/>
    </row>
    <row r="26991" spans="2:16">
      <c r="B26991" s="351"/>
      <c r="C26991" s="435"/>
      <c r="D26991" s="399"/>
      <c r="E26991" s="400"/>
      <c r="G26991" s="401"/>
      <c r="H26991" s="401"/>
      <c r="I26991" s="401"/>
      <c r="J26991" s="194"/>
      <c r="K26991" s="194"/>
      <c r="L26991" s="195"/>
      <c r="M26991" s="196"/>
      <c r="N26991" s="197"/>
      <c r="O26991" s="197"/>
      <c r="P26991" s="231"/>
    </row>
    <row r="26992" spans="2:16">
      <c r="B26992" s="351"/>
      <c r="C26992" s="435"/>
      <c r="D26992" s="399"/>
      <c r="E26992" s="400"/>
      <c r="G26992" s="401"/>
      <c r="H26992" s="401"/>
      <c r="I26992" s="401"/>
      <c r="J26992" s="194"/>
      <c r="K26992" s="194"/>
      <c r="L26992" s="195"/>
      <c r="M26992" s="196"/>
      <c r="N26992" s="197"/>
      <c r="O26992" s="197"/>
      <c r="P26992" s="231"/>
    </row>
    <row r="26993" spans="2:16">
      <c r="B26993" s="351"/>
      <c r="C26993" s="435"/>
      <c r="D26993" s="399"/>
      <c r="E26993" s="400"/>
      <c r="G26993" s="401"/>
      <c r="H26993" s="401"/>
      <c r="I26993" s="401"/>
      <c r="J26993" s="194"/>
      <c r="K26993" s="194"/>
      <c r="L26993" s="195"/>
      <c r="M26993" s="196"/>
      <c r="N26993" s="197"/>
      <c r="O26993" s="197"/>
      <c r="P26993" s="231"/>
    </row>
    <row r="26994" spans="2:16">
      <c r="B26994" s="351"/>
      <c r="C26994" s="435"/>
      <c r="D26994" s="399"/>
      <c r="E26994" s="400"/>
      <c r="G26994" s="401"/>
      <c r="H26994" s="401"/>
      <c r="I26994" s="401"/>
      <c r="J26994" s="194"/>
      <c r="K26994" s="194"/>
      <c r="L26994" s="195"/>
      <c r="M26994" s="196"/>
      <c r="N26994" s="197"/>
      <c r="O26994" s="197"/>
      <c r="P26994" s="231"/>
    </row>
    <row r="26995" spans="2:16">
      <c r="B26995" s="351"/>
      <c r="C26995" s="435"/>
      <c r="D26995" s="399"/>
      <c r="E26995" s="400"/>
      <c r="G26995" s="401"/>
      <c r="H26995" s="401"/>
      <c r="I26995" s="401"/>
      <c r="J26995" s="194"/>
      <c r="K26995" s="194"/>
      <c r="L26995" s="195"/>
      <c r="M26995" s="196"/>
      <c r="N26995" s="197"/>
      <c r="O26995" s="197"/>
      <c r="P26995" s="231"/>
    </row>
    <row r="26996" spans="2:16">
      <c r="B26996" s="402"/>
      <c r="C26996" s="435"/>
      <c r="D26996" s="404"/>
      <c r="E26996" s="405"/>
      <c r="G26996" s="406"/>
      <c r="H26996" s="406"/>
      <c r="I26996" s="406"/>
      <c r="J26996" s="194"/>
      <c r="K26996" s="194"/>
      <c r="L26996" s="195"/>
      <c r="M26996" s="196"/>
      <c r="N26996" s="197"/>
      <c r="O26996" s="197"/>
      <c r="P26996" s="221"/>
    </row>
    <row r="26997" spans="2:16">
      <c r="B26997" s="351"/>
      <c r="C26997" s="435"/>
      <c r="D26997" s="399"/>
      <c r="E26997" s="400"/>
      <c r="G26997" s="401"/>
      <c r="H26997" s="401"/>
      <c r="I26997" s="401"/>
      <c r="J26997" s="194"/>
      <c r="K26997" s="194"/>
      <c r="L26997" s="195"/>
      <c r="M26997" s="196"/>
      <c r="N26997" s="197"/>
      <c r="O26997" s="197"/>
      <c r="P26997" s="231"/>
    </row>
    <row r="26998" spans="2:16">
      <c r="B26998" s="351"/>
      <c r="C26998" s="435"/>
      <c r="D26998" s="399"/>
      <c r="E26998" s="400"/>
      <c r="G26998" s="401"/>
      <c r="H26998" s="401"/>
      <c r="I26998" s="401"/>
      <c r="J26998" s="194"/>
      <c r="K26998" s="194"/>
      <c r="L26998" s="195"/>
      <c r="M26998" s="196"/>
      <c r="N26998" s="197"/>
      <c r="O26998" s="197"/>
      <c r="P26998" s="231"/>
    </row>
    <row r="26999" spans="2:16">
      <c r="B26999" s="351"/>
      <c r="C26999" s="435"/>
      <c r="D26999" s="399"/>
      <c r="E26999" s="400"/>
      <c r="G26999" s="401"/>
      <c r="H26999" s="401"/>
      <c r="I26999" s="401"/>
      <c r="J26999" s="194"/>
      <c r="K26999" s="194"/>
      <c r="L26999" s="195"/>
      <c r="M26999" s="196"/>
      <c r="N26999" s="197"/>
      <c r="O26999" s="197"/>
      <c r="P26999" s="231"/>
    </row>
    <row r="27000" spans="2:16">
      <c r="B27000" s="351"/>
      <c r="C27000" s="435"/>
      <c r="D27000" s="399"/>
      <c r="E27000" s="400"/>
      <c r="G27000" s="401"/>
      <c r="H27000" s="401"/>
      <c r="I27000" s="401"/>
      <c r="J27000" s="194"/>
      <c r="K27000" s="194"/>
      <c r="L27000" s="195"/>
      <c r="M27000" s="196"/>
      <c r="N27000" s="197"/>
      <c r="O27000" s="197"/>
      <c r="P27000" s="231"/>
    </row>
    <row r="27001" spans="2:16">
      <c r="B27001" s="351"/>
      <c r="C27001" s="435"/>
      <c r="D27001" s="399"/>
      <c r="E27001" s="400"/>
      <c r="G27001" s="401"/>
      <c r="H27001" s="401"/>
      <c r="I27001" s="401"/>
      <c r="J27001" s="194"/>
      <c r="K27001" s="194"/>
      <c r="L27001" s="195"/>
      <c r="M27001" s="196"/>
      <c r="N27001" s="197"/>
      <c r="O27001" s="197"/>
      <c r="P27001" s="231"/>
    </row>
    <row r="27002" spans="2:16">
      <c r="B27002" s="351"/>
      <c r="C27002" s="435"/>
      <c r="D27002" s="399"/>
      <c r="E27002" s="400"/>
      <c r="G27002" s="401"/>
      <c r="H27002" s="401"/>
      <c r="I27002" s="401"/>
      <c r="J27002" s="194"/>
      <c r="K27002" s="194"/>
      <c r="L27002" s="195"/>
      <c r="M27002" s="196"/>
      <c r="N27002" s="197"/>
      <c r="O27002" s="197"/>
      <c r="P27002" s="231"/>
    </row>
    <row r="27003" spans="2:16">
      <c r="B27003" s="351"/>
      <c r="C27003" s="435"/>
      <c r="D27003" s="399"/>
      <c r="E27003" s="400"/>
      <c r="G27003" s="401"/>
      <c r="H27003" s="401"/>
      <c r="I27003" s="401"/>
      <c r="J27003" s="194"/>
      <c r="K27003" s="194"/>
      <c r="L27003" s="195"/>
      <c r="M27003" s="196"/>
      <c r="N27003" s="197"/>
      <c r="O27003" s="197"/>
      <c r="P27003" s="231"/>
    </row>
    <row r="27004" spans="2:16">
      <c r="B27004" s="351"/>
      <c r="C27004" s="435"/>
      <c r="D27004" s="399"/>
      <c r="E27004" s="400"/>
      <c r="G27004" s="401"/>
      <c r="H27004" s="401"/>
      <c r="I27004" s="401"/>
      <c r="J27004" s="194"/>
      <c r="K27004" s="194"/>
      <c r="L27004" s="195"/>
      <c r="M27004" s="196"/>
      <c r="N27004" s="197"/>
      <c r="O27004" s="197"/>
      <c r="P27004" s="231"/>
    </row>
    <row r="27005" spans="2:16">
      <c r="B27005" s="351"/>
      <c r="C27005" s="435"/>
      <c r="D27005" s="399"/>
      <c r="E27005" s="400"/>
      <c r="G27005" s="401"/>
      <c r="H27005" s="401"/>
      <c r="I27005" s="401"/>
      <c r="J27005" s="194"/>
      <c r="K27005" s="194"/>
      <c r="L27005" s="195"/>
      <c r="M27005" s="196"/>
      <c r="N27005" s="197"/>
      <c r="O27005" s="197"/>
      <c r="P27005" s="231"/>
    </row>
    <row r="27006" spans="2:16">
      <c r="B27006" s="351"/>
      <c r="C27006" s="435"/>
      <c r="D27006" s="399"/>
      <c r="E27006" s="400"/>
      <c r="G27006" s="401"/>
      <c r="H27006" s="401"/>
      <c r="I27006" s="401"/>
      <c r="J27006" s="194"/>
      <c r="K27006" s="194"/>
      <c r="L27006" s="195"/>
      <c r="M27006" s="196"/>
      <c r="N27006" s="197"/>
      <c r="O27006" s="197"/>
      <c r="P27006" s="231"/>
    </row>
    <row r="27007" spans="2:16">
      <c r="B27007" s="351"/>
      <c r="C27007" s="435"/>
      <c r="D27007" s="399"/>
      <c r="E27007" s="400"/>
      <c r="G27007" s="401"/>
      <c r="H27007" s="401"/>
      <c r="I27007" s="401"/>
      <c r="J27007" s="194"/>
      <c r="K27007" s="194"/>
      <c r="L27007" s="195"/>
      <c r="M27007" s="196"/>
      <c r="N27007" s="197"/>
      <c r="O27007" s="197"/>
      <c r="P27007" s="231"/>
    </row>
    <row r="27008" spans="2:16">
      <c r="B27008" s="351"/>
      <c r="C27008" s="435"/>
      <c r="D27008" s="399"/>
      <c r="E27008" s="400"/>
      <c r="G27008" s="401"/>
      <c r="H27008" s="401"/>
      <c r="I27008" s="401"/>
      <c r="J27008" s="194"/>
      <c r="K27008" s="194"/>
      <c r="L27008" s="195"/>
      <c r="M27008" s="196"/>
      <c r="N27008" s="197"/>
      <c r="O27008" s="197"/>
      <c r="P27008" s="231"/>
    </row>
    <row r="27009" spans="2:16">
      <c r="B27009" s="351"/>
      <c r="C27009" s="435"/>
      <c r="D27009" s="399"/>
      <c r="E27009" s="400"/>
      <c r="G27009" s="401"/>
      <c r="H27009" s="401"/>
      <c r="I27009" s="401"/>
      <c r="J27009" s="194"/>
      <c r="K27009" s="194"/>
      <c r="L27009" s="195"/>
      <c r="M27009" s="196"/>
      <c r="N27009" s="197"/>
      <c r="O27009" s="197"/>
      <c r="P27009" s="231"/>
    </row>
    <row r="27010" spans="2:16">
      <c r="B27010" s="351"/>
      <c r="C27010" s="435"/>
      <c r="D27010" s="399"/>
      <c r="E27010" s="400"/>
      <c r="G27010" s="401"/>
      <c r="H27010" s="401"/>
      <c r="I27010" s="401"/>
      <c r="J27010" s="194"/>
      <c r="K27010" s="194"/>
      <c r="L27010" s="195"/>
      <c r="M27010" s="196"/>
      <c r="N27010" s="197"/>
      <c r="O27010" s="197"/>
      <c r="P27010" s="231"/>
    </row>
    <row r="27011" spans="2:16">
      <c r="B27011" s="351"/>
      <c r="C27011" s="435"/>
      <c r="D27011" s="399"/>
      <c r="E27011" s="400"/>
      <c r="G27011" s="401"/>
      <c r="H27011" s="401"/>
      <c r="I27011" s="401"/>
      <c r="J27011" s="194"/>
      <c r="K27011" s="194"/>
      <c r="L27011" s="195"/>
      <c r="M27011" s="196"/>
      <c r="N27011" s="197"/>
      <c r="O27011" s="197"/>
      <c r="P27011" s="231"/>
    </row>
    <row r="27012" spans="2:16">
      <c r="B27012" s="351"/>
      <c r="C27012" s="435"/>
      <c r="D27012" s="399"/>
      <c r="E27012" s="400"/>
      <c r="G27012" s="401"/>
      <c r="H27012" s="401"/>
      <c r="I27012" s="401"/>
      <c r="J27012" s="194"/>
      <c r="K27012" s="194"/>
      <c r="L27012" s="195"/>
      <c r="M27012" s="196"/>
      <c r="N27012" s="197"/>
      <c r="O27012" s="197"/>
      <c r="P27012" s="231"/>
    </row>
    <row r="27013" spans="2:16">
      <c r="B27013" s="351"/>
      <c r="C27013" s="435"/>
      <c r="D27013" s="399"/>
      <c r="E27013" s="400"/>
      <c r="G27013" s="401"/>
      <c r="H27013" s="401"/>
      <c r="I27013" s="401"/>
      <c r="J27013" s="194"/>
      <c r="K27013" s="194"/>
      <c r="L27013" s="195"/>
      <c r="M27013" s="196"/>
      <c r="N27013" s="197"/>
      <c r="O27013" s="197"/>
      <c r="P27013" s="231"/>
    </row>
    <row r="27014" spans="2:16">
      <c r="B27014" s="351"/>
      <c r="C27014" s="435"/>
      <c r="D27014" s="399"/>
      <c r="E27014" s="400"/>
      <c r="G27014" s="401"/>
      <c r="H27014" s="401"/>
      <c r="I27014" s="401"/>
      <c r="J27014" s="194"/>
      <c r="K27014" s="194"/>
      <c r="L27014" s="195"/>
      <c r="M27014" s="196"/>
      <c r="N27014" s="197"/>
      <c r="O27014" s="197"/>
      <c r="P27014" s="231"/>
    </row>
    <row r="27015" spans="2:16">
      <c r="B27015" s="351"/>
      <c r="C27015" s="435"/>
      <c r="D27015" s="399"/>
      <c r="E27015" s="400"/>
      <c r="G27015" s="401"/>
      <c r="H27015" s="401"/>
      <c r="I27015" s="401"/>
      <c r="J27015" s="194"/>
      <c r="K27015" s="194"/>
      <c r="L27015" s="195"/>
      <c r="M27015" s="196"/>
      <c r="N27015" s="197"/>
      <c r="O27015" s="197"/>
      <c r="P27015" s="231"/>
    </row>
    <row r="27016" spans="2:16">
      <c r="B27016" s="351"/>
      <c r="C27016" s="435"/>
      <c r="D27016" s="399"/>
      <c r="E27016" s="400"/>
      <c r="G27016" s="401"/>
      <c r="H27016" s="401"/>
      <c r="I27016" s="401"/>
      <c r="J27016" s="194"/>
      <c r="K27016" s="194"/>
      <c r="L27016" s="195"/>
      <c r="M27016" s="196"/>
      <c r="N27016" s="197"/>
      <c r="O27016" s="197"/>
      <c r="P27016" s="231"/>
    </row>
    <row r="27017" spans="2:16">
      <c r="B27017" s="351"/>
      <c r="C27017" s="435"/>
      <c r="D27017" s="399"/>
      <c r="E27017" s="400"/>
      <c r="G27017" s="401"/>
      <c r="H27017" s="401"/>
      <c r="I27017" s="401"/>
      <c r="J27017" s="194"/>
      <c r="K27017" s="194"/>
      <c r="L27017" s="195"/>
      <c r="M27017" s="196"/>
      <c r="N27017" s="197"/>
      <c r="O27017" s="197"/>
      <c r="P27017" s="231"/>
    </row>
    <row r="27018" spans="2:16">
      <c r="B27018" s="351"/>
      <c r="C27018" s="435"/>
      <c r="D27018" s="399"/>
      <c r="E27018" s="400"/>
      <c r="G27018" s="401"/>
      <c r="H27018" s="401"/>
      <c r="I27018" s="401"/>
      <c r="J27018" s="194"/>
      <c r="K27018" s="194"/>
      <c r="L27018" s="195"/>
      <c r="M27018" s="196"/>
      <c r="N27018" s="197"/>
      <c r="O27018" s="197"/>
      <c r="P27018" s="231"/>
    </row>
    <row r="27019" spans="2:16">
      <c r="B27019" s="351"/>
      <c r="C27019" s="435"/>
      <c r="D27019" s="399"/>
      <c r="E27019" s="400"/>
      <c r="G27019" s="401"/>
      <c r="H27019" s="401"/>
      <c r="I27019" s="401"/>
      <c r="J27019" s="194"/>
      <c r="K27019" s="194"/>
      <c r="L27019" s="195"/>
      <c r="M27019" s="196"/>
      <c r="N27019" s="197"/>
      <c r="O27019" s="197"/>
      <c r="P27019" s="231"/>
    </row>
    <row r="27020" spans="2:16">
      <c r="B27020" s="351"/>
      <c r="C27020" s="435"/>
      <c r="D27020" s="399"/>
      <c r="E27020" s="400"/>
      <c r="G27020" s="401"/>
      <c r="H27020" s="401"/>
      <c r="I27020" s="401"/>
      <c r="J27020" s="194"/>
      <c r="K27020" s="194"/>
      <c r="L27020" s="195"/>
      <c r="M27020" s="196"/>
      <c r="N27020" s="197"/>
      <c r="O27020" s="197"/>
      <c r="P27020" s="231"/>
    </row>
    <row r="27021" spans="2:16">
      <c r="B27021" s="351"/>
      <c r="C27021" s="435"/>
      <c r="D27021" s="399"/>
      <c r="E27021" s="400"/>
      <c r="G27021" s="401"/>
      <c r="H27021" s="401"/>
      <c r="I27021" s="401"/>
      <c r="J27021" s="194"/>
      <c r="K27021" s="194"/>
      <c r="L27021" s="195"/>
      <c r="M27021" s="196"/>
      <c r="N27021" s="197"/>
      <c r="O27021" s="197"/>
      <c r="P27021" s="231"/>
    </row>
    <row r="27022" spans="2:16">
      <c r="B27022" s="402"/>
      <c r="C27022" s="435"/>
      <c r="D27022" s="404"/>
      <c r="E27022" s="405"/>
      <c r="G27022" s="406"/>
      <c r="H27022" s="406"/>
      <c r="I27022" s="406"/>
      <c r="J27022" s="194"/>
      <c r="K27022" s="194"/>
      <c r="L27022" s="195"/>
      <c r="M27022" s="196"/>
      <c r="N27022" s="197"/>
      <c r="O27022" s="197"/>
      <c r="P27022" s="221"/>
    </row>
    <row r="27023" spans="2:16">
      <c r="B27023" s="351"/>
      <c r="C27023" s="435"/>
      <c r="D27023" s="399"/>
      <c r="E27023" s="400"/>
      <c r="G27023" s="401"/>
      <c r="H27023" s="401"/>
      <c r="I27023" s="401"/>
      <c r="J27023" s="194"/>
      <c r="K27023" s="194"/>
      <c r="L27023" s="195"/>
      <c r="M27023" s="196"/>
      <c r="N27023" s="197"/>
      <c r="O27023" s="197"/>
      <c r="P27023" s="231"/>
    </row>
    <row r="27024" spans="2:16">
      <c r="B27024" s="351"/>
      <c r="C27024" s="435"/>
      <c r="D27024" s="399"/>
      <c r="E27024" s="400"/>
      <c r="G27024" s="401"/>
      <c r="H27024" s="401"/>
      <c r="I27024" s="401"/>
      <c r="J27024" s="194"/>
      <c r="K27024" s="194"/>
      <c r="L27024" s="195"/>
      <c r="M27024" s="196"/>
      <c r="N27024" s="197"/>
      <c r="O27024" s="197"/>
      <c r="P27024" s="231"/>
    </row>
    <row r="27025" spans="2:16">
      <c r="B27025" s="351"/>
      <c r="C27025" s="435"/>
      <c r="D27025" s="399"/>
      <c r="E27025" s="400"/>
      <c r="G27025" s="401"/>
      <c r="H27025" s="401"/>
      <c r="I27025" s="401"/>
      <c r="J27025" s="194"/>
      <c r="K27025" s="194"/>
      <c r="L27025" s="195"/>
      <c r="M27025" s="196"/>
      <c r="N27025" s="197"/>
      <c r="O27025" s="197"/>
      <c r="P27025" s="231"/>
    </row>
    <row r="27026" spans="2:16">
      <c r="B27026" s="351"/>
      <c r="C27026" s="435"/>
      <c r="D27026" s="399"/>
      <c r="E27026" s="400"/>
      <c r="G27026" s="401"/>
      <c r="H27026" s="401"/>
      <c r="I27026" s="401"/>
      <c r="J27026" s="194"/>
      <c r="K27026" s="194"/>
      <c r="L27026" s="195"/>
      <c r="M27026" s="196"/>
      <c r="N27026" s="197"/>
      <c r="O27026" s="197"/>
      <c r="P27026" s="231"/>
    </row>
    <row r="27027" spans="2:16">
      <c r="B27027" s="351"/>
      <c r="C27027" s="435"/>
      <c r="D27027" s="399"/>
      <c r="E27027" s="400"/>
      <c r="G27027" s="401"/>
      <c r="H27027" s="401"/>
      <c r="I27027" s="401"/>
      <c r="J27027" s="194"/>
      <c r="K27027" s="194"/>
      <c r="L27027" s="195"/>
      <c r="M27027" s="196"/>
      <c r="N27027" s="197"/>
      <c r="O27027" s="197"/>
      <c r="P27027" s="231"/>
    </row>
    <row r="27028" spans="2:16">
      <c r="B27028" s="351"/>
      <c r="C27028" s="435"/>
      <c r="D27028" s="399"/>
      <c r="E27028" s="400"/>
      <c r="G27028" s="401"/>
      <c r="H27028" s="401"/>
      <c r="I27028" s="401"/>
      <c r="J27028" s="194"/>
      <c r="K27028" s="194"/>
      <c r="L27028" s="195"/>
      <c r="M27028" s="196"/>
      <c r="N27028" s="197"/>
      <c r="O27028" s="197"/>
      <c r="P27028" s="231"/>
    </row>
    <row r="27029" spans="2:16">
      <c r="B27029" s="351"/>
      <c r="C27029" s="435"/>
      <c r="D27029" s="399"/>
      <c r="E27029" s="400"/>
      <c r="G27029" s="401"/>
      <c r="H27029" s="401"/>
      <c r="I27029" s="401"/>
      <c r="J27029" s="194"/>
      <c r="K27029" s="194"/>
      <c r="L27029" s="195"/>
      <c r="M27029" s="196"/>
      <c r="N27029" s="197"/>
      <c r="O27029" s="197"/>
      <c r="P27029" s="231"/>
    </row>
    <row r="27030" spans="2:16">
      <c r="B27030" s="351"/>
      <c r="C27030" s="435"/>
      <c r="D27030" s="399"/>
      <c r="E27030" s="400"/>
      <c r="G27030" s="401"/>
      <c r="H27030" s="401"/>
      <c r="I27030" s="401"/>
      <c r="J27030" s="194"/>
      <c r="K27030" s="194"/>
      <c r="L27030" s="195"/>
      <c r="M27030" s="196"/>
      <c r="N27030" s="197"/>
      <c r="O27030" s="197"/>
      <c r="P27030" s="231"/>
    </row>
    <row r="27031" spans="2:16">
      <c r="B27031" s="351"/>
      <c r="C27031" s="435"/>
      <c r="D27031" s="399"/>
      <c r="E27031" s="400"/>
      <c r="G27031" s="401"/>
      <c r="H27031" s="401"/>
      <c r="I27031" s="401"/>
      <c r="J27031" s="194"/>
      <c r="K27031" s="194"/>
      <c r="L27031" s="195"/>
      <c r="M27031" s="196"/>
      <c r="N27031" s="197"/>
      <c r="O27031" s="197"/>
      <c r="P27031" s="231"/>
    </row>
    <row r="27032" spans="2:16">
      <c r="B27032" s="351"/>
      <c r="C27032" s="435"/>
      <c r="D27032" s="399"/>
      <c r="E27032" s="400"/>
      <c r="G27032" s="401"/>
      <c r="H27032" s="401"/>
      <c r="I27032" s="401"/>
      <c r="J27032" s="194"/>
      <c r="K27032" s="194"/>
      <c r="L27032" s="195"/>
      <c r="M27032" s="196"/>
      <c r="N27032" s="197"/>
      <c r="O27032" s="197"/>
      <c r="P27032" s="231"/>
    </row>
    <row r="27033" spans="2:16">
      <c r="B27033" s="351"/>
      <c r="C27033" s="435"/>
      <c r="D27033" s="399"/>
      <c r="E27033" s="400"/>
      <c r="G27033" s="401"/>
      <c r="H27033" s="401"/>
      <c r="I27033" s="401"/>
      <c r="J27033" s="194"/>
      <c r="K27033" s="194"/>
      <c r="L27033" s="195"/>
      <c r="M27033" s="196"/>
      <c r="N27033" s="197"/>
      <c r="O27033" s="197"/>
      <c r="P27033" s="231"/>
    </row>
    <row r="27034" spans="2:16">
      <c r="B27034" s="351"/>
      <c r="C27034" s="435"/>
      <c r="D27034" s="399"/>
      <c r="E27034" s="400"/>
      <c r="G27034" s="401"/>
      <c r="H27034" s="401"/>
      <c r="I27034" s="401"/>
      <c r="J27034" s="194"/>
      <c r="K27034" s="194"/>
      <c r="L27034" s="195"/>
      <c r="M27034" s="196"/>
      <c r="N27034" s="197"/>
      <c r="O27034" s="197"/>
      <c r="P27034" s="231"/>
    </row>
    <row r="27035" spans="2:16">
      <c r="B27035" s="351"/>
      <c r="C27035" s="435"/>
      <c r="D27035" s="399"/>
      <c r="E27035" s="400"/>
      <c r="G27035" s="401"/>
      <c r="H27035" s="401"/>
      <c r="I27035" s="401"/>
      <c r="J27035" s="194"/>
      <c r="K27035" s="194"/>
      <c r="L27035" s="195"/>
      <c r="M27035" s="196"/>
      <c r="N27035" s="197"/>
      <c r="O27035" s="197"/>
      <c r="P27035" s="231"/>
    </row>
    <row r="27036" spans="2:16">
      <c r="B27036" s="351"/>
      <c r="C27036" s="435"/>
      <c r="D27036" s="399"/>
      <c r="E27036" s="400"/>
      <c r="G27036" s="401"/>
      <c r="H27036" s="401"/>
      <c r="I27036" s="401"/>
      <c r="J27036" s="194"/>
      <c r="K27036" s="194"/>
      <c r="L27036" s="195"/>
      <c r="M27036" s="196"/>
      <c r="N27036" s="197"/>
      <c r="O27036" s="197"/>
      <c r="P27036" s="231"/>
    </row>
    <row r="27037" spans="2:16">
      <c r="B27037" s="351"/>
      <c r="C27037" s="435"/>
      <c r="D27037" s="399"/>
      <c r="E27037" s="400"/>
      <c r="G27037" s="401"/>
      <c r="H27037" s="401"/>
      <c r="I27037" s="401"/>
      <c r="J27037" s="194"/>
      <c r="K27037" s="194"/>
      <c r="L27037" s="195"/>
      <c r="M27037" s="196"/>
      <c r="N27037" s="197"/>
      <c r="O27037" s="197"/>
      <c r="P27037" s="231"/>
    </row>
    <row r="27038" spans="2:16">
      <c r="B27038" s="351"/>
      <c r="C27038" s="435"/>
      <c r="D27038" s="399"/>
      <c r="E27038" s="400"/>
      <c r="G27038" s="401"/>
      <c r="H27038" s="401"/>
      <c r="I27038" s="401"/>
      <c r="J27038" s="194"/>
      <c r="K27038" s="194"/>
      <c r="L27038" s="195"/>
      <c r="M27038" s="196"/>
      <c r="N27038" s="197"/>
      <c r="O27038" s="197"/>
      <c r="P27038" s="231"/>
    </row>
    <row r="27039" spans="2:16">
      <c r="B27039" s="351"/>
      <c r="C27039" s="435"/>
      <c r="D27039" s="399"/>
      <c r="E27039" s="400"/>
      <c r="G27039" s="401"/>
      <c r="H27039" s="401"/>
      <c r="I27039" s="401"/>
      <c r="J27039" s="194"/>
      <c r="K27039" s="194"/>
      <c r="L27039" s="195"/>
      <c r="M27039" s="196"/>
      <c r="N27039" s="197"/>
      <c r="O27039" s="197"/>
      <c r="P27039" s="231"/>
    </row>
    <row r="27040" spans="2:16">
      <c r="B27040" s="351"/>
      <c r="C27040" s="435"/>
      <c r="D27040" s="399"/>
      <c r="E27040" s="400"/>
      <c r="G27040" s="401"/>
      <c r="H27040" s="401"/>
      <c r="I27040" s="401"/>
      <c r="J27040" s="194"/>
      <c r="K27040" s="194"/>
      <c r="L27040" s="195"/>
      <c r="M27040" s="196"/>
      <c r="N27040" s="197"/>
      <c r="O27040" s="197"/>
      <c r="P27040" s="231"/>
    </row>
    <row r="27041" spans="2:16">
      <c r="B27041" s="351"/>
      <c r="C27041" s="435"/>
      <c r="D27041" s="399"/>
      <c r="E27041" s="400"/>
      <c r="G27041" s="401"/>
      <c r="H27041" s="401"/>
      <c r="I27041" s="401"/>
      <c r="J27041" s="194"/>
      <c r="K27041" s="194"/>
      <c r="L27041" s="195"/>
      <c r="M27041" s="196"/>
      <c r="N27041" s="197"/>
      <c r="O27041" s="197"/>
      <c r="P27041" s="231"/>
    </row>
    <row r="27042" spans="2:16">
      <c r="B27042" s="351"/>
      <c r="C27042" s="435"/>
      <c r="D27042" s="399"/>
      <c r="E27042" s="400"/>
      <c r="G27042" s="401"/>
      <c r="H27042" s="401"/>
      <c r="I27042" s="401"/>
      <c r="J27042" s="194"/>
      <c r="K27042" s="194"/>
      <c r="L27042" s="195"/>
      <c r="M27042" s="196"/>
      <c r="N27042" s="197"/>
      <c r="O27042" s="197"/>
      <c r="P27042" s="231"/>
    </row>
    <row r="27043" spans="2:16">
      <c r="B27043" s="351"/>
      <c r="C27043" s="435"/>
      <c r="D27043" s="399"/>
      <c r="E27043" s="400"/>
      <c r="G27043" s="401"/>
      <c r="H27043" s="401"/>
      <c r="I27043" s="401"/>
      <c r="J27043" s="194"/>
      <c r="K27043" s="194"/>
      <c r="L27043" s="195"/>
      <c r="M27043" s="196"/>
      <c r="N27043" s="197"/>
      <c r="O27043" s="197"/>
      <c r="P27043" s="231"/>
    </row>
    <row r="27044" spans="2:16">
      <c r="B27044" s="351"/>
      <c r="C27044" s="435"/>
      <c r="D27044" s="399"/>
      <c r="E27044" s="400"/>
      <c r="G27044" s="401"/>
      <c r="H27044" s="401"/>
      <c r="I27044" s="401"/>
      <c r="J27044" s="194"/>
      <c r="K27044" s="194"/>
      <c r="L27044" s="195"/>
      <c r="M27044" s="196"/>
      <c r="N27044" s="197"/>
      <c r="O27044" s="197"/>
      <c r="P27044" s="231"/>
    </row>
    <row r="27045" spans="2:16">
      <c r="B27045" s="351"/>
      <c r="C27045" s="435"/>
      <c r="D27045" s="399"/>
      <c r="E27045" s="400"/>
      <c r="G27045" s="401"/>
      <c r="H27045" s="401"/>
      <c r="I27045" s="401"/>
      <c r="J27045" s="194"/>
      <c r="K27045" s="194"/>
      <c r="L27045" s="195"/>
      <c r="M27045" s="196"/>
      <c r="N27045" s="197"/>
      <c r="O27045" s="197"/>
      <c r="P27045" s="231"/>
    </row>
    <row r="27046" spans="2:16">
      <c r="B27046" s="351"/>
      <c r="C27046" s="435"/>
      <c r="D27046" s="399"/>
      <c r="E27046" s="400"/>
      <c r="G27046" s="401"/>
      <c r="H27046" s="401"/>
      <c r="I27046" s="401"/>
      <c r="J27046" s="194"/>
      <c r="K27046" s="194"/>
      <c r="L27046" s="195"/>
      <c r="M27046" s="196"/>
      <c r="N27046" s="197"/>
      <c r="O27046" s="197"/>
      <c r="P27046" s="231"/>
    </row>
    <row r="27047" spans="2:16">
      <c r="B27047" s="351"/>
      <c r="C27047" s="435"/>
      <c r="D27047" s="399"/>
      <c r="E27047" s="400"/>
      <c r="G27047" s="401"/>
      <c r="H27047" s="401"/>
      <c r="I27047" s="401"/>
      <c r="J27047" s="194"/>
      <c r="K27047" s="194"/>
      <c r="L27047" s="195"/>
      <c r="M27047" s="196"/>
      <c r="N27047" s="197"/>
      <c r="O27047" s="197"/>
      <c r="P27047" s="231"/>
    </row>
    <row r="27048" spans="2:16">
      <c r="B27048" s="351"/>
      <c r="C27048" s="435"/>
      <c r="D27048" s="399"/>
      <c r="E27048" s="400"/>
      <c r="G27048" s="401"/>
      <c r="H27048" s="401"/>
      <c r="I27048" s="401"/>
      <c r="J27048" s="194"/>
      <c r="K27048" s="194"/>
      <c r="L27048" s="195"/>
      <c r="M27048" s="196"/>
      <c r="N27048" s="197"/>
      <c r="O27048" s="197"/>
      <c r="P27048" s="231"/>
    </row>
    <row r="27049" spans="2:16">
      <c r="B27049" s="351"/>
      <c r="C27049" s="435"/>
      <c r="D27049" s="399"/>
      <c r="E27049" s="400"/>
      <c r="G27049" s="401"/>
      <c r="H27049" s="401"/>
      <c r="I27049" s="401"/>
      <c r="J27049" s="194"/>
      <c r="K27049" s="194"/>
      <c r="L27049" s="195"/>
      <c r="M27049" s="196"/>
      <c r="N27049" s="197"/>
      <c r="O27049" s="197"/>
      <c r="P27049" s="231"/>
    </row>
    <row r="27050" spans="2:16">
      <c r="B27050" s="351"/>
      <c r="C27050" s="435"/>
      <c r="D27050" s="399"/>
      <c r="E27050" s="400"/>
      <c r="G27050" s="401"/>
      <c r="H27050" s="401"/>
      <c r="I27050" s="401"/>
      <c r="J27050" s="194"/>
      <c r="K27050" s="194"/>
      <c r="L27050" s="195"/>
      <c r="M27050" s="196"/>
      <c r="N27050" s="197"/>
      <c r="O27050" s="197"/>
      <c r="P27050" s="231"/>
    </row>
    <row r="27051" spans="2:16">
      <c r="B27051" s="351"/>
      <c r="C27051" s="435"/>
      <c r="D27051" s="399"/>
      <c r="E27051" s="400"/>
      <c r="G27051" s="401"/>
      <c r="H27051" s="401"/>
      <c r="I27051" s="401"/>
      <c r="J27051" s="194"/>
      <c r="K27051" s="194"/>
      <c r="L27051" s="195"/>
      <c r="M27051" s="196"/>
      <c r="N27051" s="197"/>
      <c r="O27051" s="197"/>
      <c r="P27051" s="231"/>
    </row>
    <row r="27052" spans="2:16">
      <c r="B27052" s="351"/>
      <c r="C27052" s="435"/>
      <c r="D27052" s="399"/>
      <c r="E27052" s="400"/>
      <c r="G27052" s="401"/>
      <c r="H27052" s="401"/>
      <c r="I27052" s="401"/>
      <c r="J27052" s="194"/>
      <c r="K27052" s="194"/>
      <c r="L27052" s="195"/>
      <c r="M27052" s="196"/>
      <c r="N27052" s="197"/>
      <c r="O27052" s="197"/>
      <c r="P27052" s="231"/>
    </row>
    <row r="27053" spans="2:16">
      <c r="B27053" s="351"/>
      <c r="C27053" s="435"/>
      <c r="D27053" s="399"/>
      <c r="E27053" s="400"/>
      <c r="G27053" s="401"/>
      <c r="H27053" s="401"/>
      <c r="I27053" s="401"/>
      <c r="J27053" s="194"/>
      <c r="K27053" s="194"/>
      <c r="L27053" s="195"/>
      <c r="M27053" s="196"/>
      <c r="N27053" s="197"/>
      <c r="O27053" s="197"/>
      <c r="P27053" s="231"/>
    </row>
    <row r="27054" spans="2:16">
      <c r="B27054" s="351"/>
      <c r="C27054" s="435"/>
      <c r="D27054" s="399"/>
      <c r="E27054" s="400"/>
      <c r="G27054" s="401"/>
      <c r="H27054" s="401"/>
      <c r="I27054" s="401"/>
      <c r="J27054" s="194"/>
      <c r="K27054" s="194"/>
      <c r="L27054" s="195"/>
      <c r="M27054" s="196"/>
      <c r="N27054" s="197"/>
      <c r="O27054" s="197"/>
      <c r="P27054" s="231"/>
    </row>
    <row r="27055" spans="2:16">
      <c r="B27055" s="351"/>
      <c r="C27055" s="435"/>
      <c r="D27055" s="399"/>
      <c r="E27055" s="400"/>
      <c r="G27055" s="401"/>
      <c r="H27055" s="401"/>
      <c r="I27055" s="401"/>
      <c r="J27055" s="194"/>
      <c r="K27055" s="194"/>
      <c r="L27055" s="195"/>
      <c r="M27055" s="196"/>
      <c r="N27055" s="197"/>
      <c r="O27055" s="197"/>
      <c r="P27055" s="231"/>
    </row>
    <row r="27056" spans="2:16">
      <c r="B27056" s="351"/>
      <c r="C27056" s="435"/>
      <c r="D27056" s="399"/>
      <c r="E27056" s="400"/>
      <c r="G27056" s="401"/>
      <c r="H27056" s="401"/>
      <c r="I27056" s="401"/>
      <c r="J27056" s="194"/>
      <c r="K27056" s="194"/>
      <c r="L27056" s="195"/>
      <c r="M27056" s="196"/>
      <c r="N27056" s="197"/>
      <c r="O27056" s="197"/>
      <c r="P27056" s="231"/>
    </row>
    <row r="27057" spans="2:16">
      <c r="B27057" s="351"/>
      <c r="C27057" s="435"/>
      <c r="D27057" s="399"/>
      <c r="E27057" s="400"/>
      <c r="G27057" s="401"/>
      <c r="H27057" s="401"/>
      <c r="I27057" s="401"/>
      <c r="J27057" s="194"/>
      <c r="K27057" s="194"/>
      <c r="L27057" s="195"/>
      <c r="M27057" s="196"/>
      <c r="N27057" s="197"/>
      <c r="O27057" s="197"/>
      <c r="P27057" s="231"/>
    </row>
    <row r="27058" spans="2:16">
      <c r="B27058" s="351"/>
      <c r="C27058" s="435"/>
      <c r="D27058" s="399"/>
      <c r="E27058" s="400"/>
      <c r="G27058" s="401"/>
      <c r="H27058" s="401"/>
      <c r="I27058" s="401"/>
      <c r="J27058" s="194"/>
      <c r="K27058" s="194"/>
      <c r="L27058" s="195"/>
      <c r="M27058" s="196"/>
      <c r="N27058" s="197"/>
      <c r="O27058" s="197"/>
      <c r="P27058" s="231"/>
    </row>
    <row r="27059" spans="2:16">
      <c r="B27059" s="351"/>
      <c r="C27059" s="435"/>
      <c r="D27059" s="399"/>
      <c r="E27059" s="400"/>
      <c r="G27059" s="401"/>
      <c r="H27059" s="401"/>
      <c r="I27059" s="401"/>
      <c r="J27059" s="194"/>
      <c r="K27059" s="194"/>
      <c r="L27059" s="195"/>
      <c r="M27059" s="196"/>
      <c r="N27059" s="197"/>
      <c r="O27059" s="197"/>
      <c r="P27059" s="231"/>
    </row>
    <row r="27060" spans="2:16">
      <c r="B27060" s="351"/>
      <c r="C27060" s="435"/>
      <c r="D27060" s="399"/>
      <c r="E27060" s="400"/>
      <c r="G27060" s="401"/>
      <c r="H27060" s="401"/>
      <c r="I27060" s="401"/>
      <c r="J27060" s="194"/>
      <c r="K27060" s="194"/>
      <c r="L27060" s="195"/>
      <c r="M27060" s="196"/>
      <c r="N27060" s="197"/>
      <c r="O27060" s="197"/>
      <c r="P27060" s="231"/>
    </row>
    <row r="27061" spans="2:16">
      <c r="B27061" s="351"/>
      <c r="C27061" s="435"/>
      <c r="D27061" s="399"/>
      <c r="E27061" s="400"/>
      <c r="G27061" s="401"/>
      <c r="H27061" s="401"/>
      <c r="I27061" s="401"/>
      <c r="J27061" s="194"/>
      <c r="K27061" s="194"/>
      <c r="L27061" s="195"/>
      <c r="M27061" s="196"/>
      <c r="N27061" s="197"/>
      <c r="O27061" s="197"/>
      <c r="P27061" s="231"/>
    </row>
    <row r="27062" spans="2:16">
      <c r="B27062" s="351"/>
      <c r="C27062" s="435"/>
      <c r="D27062" s="399"/>
      <c r="E27062" s="400"/>
      <c r="G27062" s="401"/>
      <c r="H27062" s="401"/>
      <c r="I27062" s="401"/>
      <c r="J27062" s="194"/>
      <c r="K27062" s="194"/>
      <c r="L27062" s="195"/>
      <c r="M27062" s="196"/>
      <c r="N27062" s="197"/>
      <c r="O27062" s="197"/>
      <c r="P27062" s="231"/>
    </row>
    <row r="27063" spans="2:16">
      <c r="B27063" s="351"/>
      <c r="C27063" s="435"/>
      <c r="D27063" s="399"/>
      <c r="E27063" s="400"/>
      <c r="G27063" s="401"/>
      <c r="H27063" s="401"/>
      <c r="I27063" s="401"/>
      <c r="J27063" s="194"/>
      <c r="K27063" s="194"/>
      <c r="L27063" s="195"/>
      <c r="M27063" s="196"/>
      <c r="N27063" s="197"/>
      <c r="O27063" s="197"/>
      <c r="P27063" s="231"/>
    </row>
    <row r="27064" spans="2:16">
      <c r="B27064" s="351"/>
      <c r="C27064" s="435"/>
      <c r="D27064" s="399"/>
      <c r="E27064" s="400"/>
      <c r="G27064" s="401"/>
      <c r="H27064" s="401"/>
      <c r="I27064" s="401"/>
      <c r="J27064" s="194"/>
      <c r="K27064" s="194"/>
      <c r="L27064" s="195"/>
      <c r="M27064" s="196"/>
      <c r="N27064" s="197"/>
      <c r="O27064" s="197"/>
      <c r="P27064" s="231"/>
    </row>
    <row r="27065" spans="2:16">
      <c r="B27065" s="351"/>
      <c r="C27065" s="435"/>
      <c r="D27065" s="399"/>
      <c r="E27065" s="400"/>
      <c r="G27065" s="401"/>
      <c r="H27065" s="401"/>
      <c r="I27065" s="401"/>
      <c r="J27065" s="194"/>
      <c r="K27065" s="194"/>
      <c r="L27065" s="195"/>
      <c r="M27065" s="196"/>
      <c r="N27065" s="197"/>
      <c r="O27065" s="197"/>
      <c r="P27065" s="231"/>
    </row>
    <row r="27066" spans="2:16">
      <c r="B27066" s="351"/>
      <c r="C27066" s="435"/>
      <c r="D27066" s="399"/>
      <c r="E27066" s="400"/>
      <c r="G27066" s="401"/>
      <c r="H27066" s="401"/>
      <c r="I27066" s="401"/>
      <c r="J27066" s="194"/>
      <c r="K27066" s="194"/>
      <c r="L27066" s="195"/>
      <c r="M27066" s="196"/>
      <c r="N27066" s="197"/>
      <c r="O27066" s="197"/>
      <c r="P27066" s="231"/>
    </row>
    <row r="27067" spans="2:16">
      <c r="B27067" s="351"/>
      <c r="C27067" s="435"/>
      <c r="D27067" s="399"/>
      <c r="E27067" s="400"/>
      <c r="G27067" s="401"/>
      <c r="H27067" s="401"/>
      <c r="I27067" s="401"/>
      <c r="J27067" s="194"/>
      <c r="K27067" s="194"/>
      <c r="L27067" s="195"/>
      <c r="M27067" s="196"/>
      <c r="N27067" s="197"/>
      <c r="O27067" s="197"/>
      <c r="P27067" s="231"/>
    </row>
    <row r="27068" spans="2:16">
      <c r="B27068" s="351"/>
      <c r="C27068" s="435"/>
      <c r="D27068" s="399"/>
      <c r="E27068" s="400"/>
      <c r="G27068" s="401"/>
      <c r="H27068" s="401"/>
      <c r="I27068" s="401"/>
      <c r="J27068" s="194"/>
      <c r="K27068" s="194"/>
      <c r="L27068" s="195"/>
      <c r="M27068" s="196"/>
      <c r="N27068" s="197"/>
      <c r="O27068" s="197"/>
      <c r="P27068" s="231"/>
    </row>
    <row r="27069" spans="2:16">
      <c r="B27069" s="351"/>
      <c r="C27069" s="435"/>
      <c r="D27069" s="399"/>
      <c r="E27069" s="400"/>
      <c r="G27069" s="401"/>
      <c r="H27069" s="401"/>
      <c r="I27069" s="401"/>
      <c r="J27069" s="194"/>
      <c r="K27069" s="194"/>
      <c r="L27069" s="195"/>
      <c r="M27069" s="196"/>
      <c r="N27069" s="197"/>
      <c r="O27069" s="197"/>
      <c r="P27069" s="231"/>
    </row>
    <row r="27070" spans="2:16">
      <c r="B27070" s="351"/>
      <c r="C27070" s="435"/>
      <c r="D27070" s="399"/>
      <c r="E27070" s="400"/>
      <c r="G27070" s="401"/>
      <c r="H27070" s="401"/>
      <c r="I27070" s="401"/>
      <c r="J27070" s="194"/>
      <c r="K27070" s="194"/>
      <c r="L27070" s="195"/>
      <c r="M27070" s="196"/>
      <c r="N27070" s="197"/>
      <c r="O27070" s="197"/>
      <c r="P27070" s="231"/>
    </row>
    <row r="27071" spans="2:16">
      <c r="B27071" s="351"/>
      <c r="C27071" s="435"/>
      <c r="D27071" s="399"/>
      <c r="E27071" s="400"/>
      <c r="G27071" s="401"/>
      <c r="H27071" s="401"/>
      <c r="I27071" s="401"/>
      <c r="J27071" s="194"/>
      <c r="K27071" s="194"/>
      <c r="L27071" s="195"/>
      <c r="M27071" s="196"/>
      <c r="N27071" s="197"/>
      <c r="O27071" s="197"/>
      <c r="P27071" s="231"/>
    </row>
    <row r="27072" spans="2:16">
      <c r="B27072" s="351"/>
      <c r="C27072" s="435"/>
      <c r="D27072" s="399"/>
      <c r="E27072" s="400"/>
      <c r="G27072" s="401"/>
      <c r="H27072" s="401"/>
      <c r="I27072" s="401"/>
      <c r="J27072" s="194"/>
      <c r="K27072" s="194"/>
      <c r="L27072" s="195"/>
      <c r="M27072" s="196"/>
      <c r="N27072" s="197"/>
      <c r="O27072" s="197"/>
      <c r="P27072" s="231"/>
    </row>
    <row r="27073" spans="2:16">
      <c r="B27073" s="351"/>
      <c r="C27073" s="435"/>
      <c r="D27073" s="399"/>
      <c r="E27073" s="400"/>
      <c r="G27073" s="401"/>
      <c r="H27073" s="401"/>
      <c r="I27073" s="401"/>
      <c r="J27073" s="194"/>
      <c r="K27073" s="194"/>
      <c r="L27073" s="195"/>
      <c r="M27073" s="196"/>
      <c r="N27073" s="197"/>
      <c r="O27073" s="197"/>
      <c r="P27073" s="231"/>
    </row>
    <row r="27074" spans="2:16">
      <c r="B27074" s="351"/>
      <c r="C27074" s="435"/>
      <c r="D27074" s="399"/>
      <c r="E27074" s="400"/>
      <c r="G27074" s="401"/>
      <c r="H27074" s="401"/>
      <c r="I27074" s="401"/>
      <c r="J27074" s="194"/>
      <c r="K27074" s="194"/>
      <c r="L27074" s="195"/>
      <c r="M27074" s="196"/>
      <c r="N27074" s="197"/>
      <c r="O27074" s="197"/>
      <c r="P27074" s="231"/>
    </row>
    <row r="27075" spans="2:16">
      <c r="B27075" s="351"/>
      <c r="C27075" s="435"/>
      <c r="D27075" s="399"/>
      <c r="E27075" s="400"/>
      <c r="G27075" s="401"/>
      <c r="H27075" s="401"/>
      <c r="I27075" s="401"/>
      <c r="J27075" s="194"/>
      <c r="K27075" s="194"/>
      <c r="L27075" s="195"/>
      <c r="M27075" s="196"/>
      <c r="N27075" s="197"/>
      <c r="O27075" s="197"/>
      <c r="P27075" s="231"/>
    </row>
    <row r="27076" spans="2:16">
      <c r="B27076" s="351"/>
      <c r="C27076" s="435"/>
      <c r="D27076" s="399"/>
      <c r="E27076" s="400"/>
      <c r="G27076" s="401"/>
      <c r="H27076" s="401"/>
      <c r="I27076" s="401"/>
      <c r="J27076" s="194"/>
      <c r="K27076" s="194"/>
      <c r="L27076" s="195"/>
      <c r="M27076" s="196"/>
      <c r="N27076" s="197"/>
      <c r="O27076" s="197"/>
      <c r="P27076" s="231"/>
    </row>
    <row r="27077" spans="2:16">
      <c r="B27077" s="351"/>
      <c r="C27077" s="435"/>
      <c r="D27077" s="399"/>
      <c r="E27077" s="400"/>
      <c r="G27077" s="401"/>
      <c r="H27077" s="401"/>
      <c r="I27077" s="401"/>
      <c r="J27077" s="194"/>
      <c r="K27077" s="194"/>
      <c r="L27077" s="195"/>
      <c r="M27077" s="196"/>
      <c r="N27077" s="197"/>
      <c r="O27077" s="197"/>
      <c r="P27077" s="231"/>
    </row>
    <row r="27078" spans="2:16">
      <c r="B27078" s="351"/>
      <c r="C27078" s="435"/>
      <c r="D27078" s="399"/>
      <c r="E27078" s="400"/>
      <c r="G27078" s="401"/>
      <c r="H27078" s="401"/>
      <c r="I27078" s="401"/>
      <c r="J27078" s="194"/>
      <c r="K27078" s="194"/>
      <c r="L27078" s="195"/>
      <c r="M27078" s="196"/>
      <c r="N27078" s="197"/>
      <c r="O27078" s="197"/>
      <c r="P27078" s="231"/>
    </row>
    <row r="27079" spans="2:16">
      <c r="B27079" s="402"/>
      <c r="C27079" s="435"/>
      <c r="D27079" s="404"/>
      <c r="E27079" s="405"/>
      <c r="G27079" s="406"/>
      <c r="H27079" s="406"/>
      <c r="I27079" s="406"/>
      <c r="J27079" s="194"/>
      <c r="K27079" s="194"/>
      <c r="L27079" s="195"/>
      <c r="M27079" s="196"/>
      <c r="N27079" s="197"/>
      <c r="O27079" s="197"/>
      <c r="P27079" s="221"/>
    </row>
    <row r="27080" spans="2:16">
      <c r="B27080" s="351"/>
      <c r="C27080" s="435"/>
      <c r="D27080" s="399"/>
      <c r="E27080" s="400"/>
      <c r="G27080" s="401"/>
      <c r="H27080" s="401"/>
      <c r="I27080" s="401"/>
      <c r="J27080" s="194"/>
      <c r="K27080" s="194"/>
      <c r="L27080" s="195"/>
      <c r="M27080" s="196"/>
      <c r="N27080" s="197"/>
      <c r="O27080" s="197"/>
      <c r="P27080" s="231"/>
    </row>
    <row r="27081" spans="2:16">
      <c r="B27081" s="351"/>
      <c r="C27081" s="435"/>
      <c r="D27081" s="399"/>
      <c r="E27081" s="400"/>
      <c r="G27081" s="401"/>
      <c r="H27081" s="401"/>
      <c r="I27081" s="401"/>
      <c r="J27081" s="194"/>
      <c r="K27081" s="194"/>
      <c r="L27081" s="195"/>
      <c r="M27081" s="196"/>
      <c r="N27081" s="197"/>
      <c r="O27081" s="197"/>
      <c r="P27081" s="231"/>
    </row>
    <row r="27082" spans="2:16">
      <c r="B27082" s="351"/>
      <c r="C27082" s="435"/>
      <c r="D27082" s="399"/>
      <c r="E27082" s="400"/>
      <c r="G27082" s="401"/>
      <c r="H27082" s="401"/>
      <c r="I27082" s="401"/>
      <c r="J27082" s="194"/>
      <c r="K27082" s="194"/>
      <c r="L27082" s="195"/>
      <c r="M27082" s="196"/>
      <c r="N27082" s="197"/>
      <c r="O27082" s="197"/>
      <c r="P27082" s="231"/>
    </row>
    <row r="27083" spans="2:16">
      <c r="B27083" s="351"/>
      <c r="C27083" s="435"/>
      <c r="D27083" s="399"/>
      <c r="E27083" s="400"/>
      <c r="G27083" s="401"/>
      <c r="H27083" s="401"/>
      <c r="I27083" s="401"/>
      <c r="J27083" s="194"/>
      <c r="K27083" s="194"/>
      <c r="L27083" s="195"/>
      <c r="M27083" s="196"/>
      <c r="N27083" s="197"/>
      <c r="O27083" s="197"/>
      <c r="P27083" s="231"/>
    </row>
    <row r="27084" spans="2:16">
      <c r="B27084" s="351"/>
      <c r="C27084" s="435"/>
      <c r="D27084" s="399"/>
      <c r="E27084" s="400"/>
      <c r="G27084" s="401"/>
      <c r="H27084" s="401"/>
      <c r="I27084" s="401"/>
      <c r="J27084" s="194"/>
      <c r="K27084" s="194"/>
      <c r="L27084" s="195"/>
      <c r="M27084" s="196"/>
      <c r="N27084" s="197"/>
      <c r="O27084" s="197"/>
      <c r="P27084" s="231"/>
    </row>
    <row r="27085" spans="2:16">
      <c r="B27085" s="351"/>
      <c r="C27085" s="435"/>
      <c r="D27085" s="399"/>
      <c r="E27085" s="400"/>
      <c r="G27085" s="401"/>
      <c r="H27085" s="401"/>
      <c r="I27085" s="401"/>
      <c r="J27085" s="194"/>
      <c r="K27085" s="194"/>
      <c r="L27085" s="195"/>
      <c r="M27085" s="196"/>
      <c r="N27085" s="197"/>
      <c r="O27085" s="197"/>
      <c r="P27085" s="231"/>
    </row>
    <row r="27086" spans="2:16">
      <c r="B27086" s="351"/>
      <c r="C27086" s="435"/>
      <c r="D27086" s="399"/>
      <c r="E27086" s="400"/>
      <c r="G27086" s="401"/>
      <c r="H27086" s="401"/>
      <c r="I27086" s="401"/>
      <c r="J27086" s="194"/>
      <c r="K27086" s="194"/>
      <c r="L27086" s="195"/>
      <c r="M27086" s="196"/>
      <c r="N27086" s="197"/>
      <c r="O27086" s="197"/>
      <c r="P27086" s="231"/>
    </row>
    <row r="27087" spans="2:16">
      <c r="B27087" s="351"/>
      <c r="C27087" s="435"/>
      <c r="D27087" s="399"/>
      <c r="E27087" s="400"/>
      <c r="G27087" s="401"/>
      <c r="H27087" s="401"/>
      <c r="I27087" s="401"/>
      <c r="J27087" s="194"/>
      <c r="K27087" s="194"/>
      <c r="L27087" s="195"/>
      <c r="M27087" s="196"/>
      <c r="N27087" s="197"/>
      <c r="O27087" s="197"/>
      <c r="P27087" s="231"/>
    </row>
    <row r="27088" spans="2:16">
      <c r="B27088" s="351"/>
      <c r="C27088" s="435"/>
      <c r="D27088" s="399"/>
      <c r="E27088" s="400"/>
      <c r="G27088" s="401"/>
      <c r="H27088" s="401"/>
      <c r="I27088" s="401"/>
      <c r="J27088" s="194"/>
      <c r="K27088" s="194"/>
      <c r="L27088" s="195"/>
      <c r="M27088" s="196"/>
      <c r="N27088" s="197"/>
      <c r="O27088" s="197"/>
      <c r="P27088" s="231"/>
    </row>
    <row r="27089" spans="2:16">
      <c r="B27089" s="351"/>
      <c r="C27089" s="435"/>
      <c r="D27089" s="399"/>
      <c r="E27089" s="400"/>
      <c r="G27089" s="401"/>
      <c r="H27089" s="401"/>
      <c r="I27089" s="401"/>
      <c r="J27089" s="194"/>
      <c r="K27089" s="194"/>
      <c r="L27089" s="195"/>
      <c r="M27089" s="196"/>
      <c r="N27089" s="197"/>
      <c r="O27089" s="197"/>
      <c r="P27089" s="231"/>
    </row>
    <row r="27090" spans="2:16">
      <c r="B27090" s="351"/>
      <c r="C27090" s="435"/>
      <c r="D27090" s="399"/>
      <c r="E27090" s="400"/>
      <c r="G27090" s="401"/>
      <c r="H27090" s="401"/>
      <c r="I27090" s="401"/>
      <c r="J27090" s="194"/>
      <c r="K27090" s="194"/>
      <c r="L27090" s="195"/>
      <c r="M27090" s="196"/>
      <c r="N27090" s="197"/>
      <c r="O27090" s="197"/>
      <c r="P27090" s="231"/>
    </row>
    <row r="27091" spans="2:16">
      <c r="B27091" s="351"/>
      <c r="C27091" s="435"/>
      <c r="D27091" s="399"/>
      <c r="E27091" s="400"/>
      <c r="G27091" s="401"/>
      <c r="H27091" s="401"/>
      <c r="I27091" s="401"/>
      <c r="J27091" s="194"/>
      <c r="K27091" s="194"/>
      <c r="L27091" s="195"/>
      <c r="M27091" s="196"/>
      <c r="N27091" s="197"/>
      <c r="O27091" s="197"/>
      <c r="P27091" s="231"/>
    </row>
    <row r="27092" spans="2:16">
      <c r="B27092" s="351"/>
      <c r="C27092" s="435"/>
      <c r="D27092" s="399"/>
      <c r="E27092" s="400"/>
      <c r="G27092" s="401"/>
      <c r="H27092" s="401"/>
      <c r="I27092" s="401"/>
      <c r="J27092" s="194"/>
      <c r="K27092" s="194"/>
      <c r="L27092" s="195"/>
      <c r="M27092" s="196"/>
      <c r="N27092" s="197"/>
      <c r="O27092" s="197"/>
      <c r="P27092" s="231"/>
    </row>
    <row r="27093" spans="2:16">
      <c r="B27093" s="351"/>
      <c r="C27093" s="435"/>
      <c r="D27093" s="399"/>
      <c r="E27093" s="400"/>
      <c r="G27093" s="401"/>
      <c r="H27093" s="401"/>
      <c r="I27093" s="401"/>
      <c r="J27093" s="194"/>
      <c r="K27093" s="194"/>
      <c r="L27093" s="195"/>
      <c r="M27093" s="196"/>
      <c r="N27093" s="197"/>
      <c r="O27093" s="197"/>
      <c r="P27093" s="231"/>
    </row>
    <row r="27094" spans="2:16">
      <c r="B27094" s="351"/>
      <c r="C27094" s="435"/>
      <c r="D27094" s="399"/>
      <c r="E27094" s="400"/>
      <c r="G27094" s="401"/>
      <c r="H27094" s="401"/>
      <c r="I27094" s="401"/>
      <c r="J27094" s="194"/>
      <c r="K27094" s="194"/>
      <c r="L27094" s="195"/>
      <c r="M27094" s="196"/>
      <c r="N27094" s="197"/>
      <c r="O27094" s="197"/>
      <c r="P27094" s="231"/>
    </row>
    <row r="27095" spans="2:16">
      <c r="B27095" s="351"/>
      <c r="C27095" s="435"/>
      <c r="D27095" s="399"/>
      <c r="E27095" s="400"/>
      <c r="G27095" s="401"/>
      <c r="H27095" s="401"/>
      <c r="I27095" s="401"/>
      <c r="J27095" s="194"/>
      <c r="K27095" s="194"/>
      <c r="L27095" s="195"/>
      <c r="M27095" s="196"/>
      <c r="N27095" s="197"/>
      <c r="O27095" s="197"/>
      <c r="P27095" s="231"/>
    </row>
    <row r="27096" spans="2:16">
      <c r="B27096" s="351"/>
      <c r="C27096" s="435"/>
      <c r="D27096" s="399"/>
      <c r="E27096" s="400"/>
      <c r="G27096" s="401"/>
      <c r="H27096" s="401"/>
      <c r="I27096" s="401"/>
      <c r="J27096" s="194"/>
      <c r="K27096" s="194"/>
      <c r="L27096" s="195"/>
      <c r="M27096" s="196"/>
      <c r="N27096" s="197"/>
      <c r="O27096" s="197"/>
      <c r="P27096" s="231"/>
    </row>
    <row r="27097" spans="2:16">
      <c r="B27097" s="351"/>
      <c r="C27097" s="435"/>
      <c r="D27097" s="399"/>
      <c r="E27097" s="400"/>
      <c r="G27097" s="401"/>
      <c r="H27097" s="401"/>
      <c r="I27097" s="401"/>
      <c r="J27097" s="194"/>
      <c r="K27097" s="194"/>
      <c r="L27097" s="195"/>
      <c r="M27097" s="196"/>
      <c r="N27097" s="197"/>
      <c r="O27097" s="197"/>
      <c r="P27097" s="231"/>
    </row>
    <row r="27098" spans="2:16">
      <c r="B27098" s="351"/>
      <c r="C27098" s="435"/>
      <c r="D27098" s="399"/>
      <c r="E27098" s="400"/>
      <c r="G27098" s="401"/>
      <c r="H27098" s="401"/>
      <c r="I27098" s="401"/>
      <c r="J27098" s="194"/>
      <c r="K27098" s="194"/>
      <c r="L27098" s="195"/>
      <c r="M27098" s="196"/>
      <c r="N27098" s="197"/>
      <c r="O27098" s="197"/>
      <c r="P27098" s="231"/>
    </row>
    <row r="27099" spans="2:16">
      <c r="B27099" s="351"/>
      <c r="C27099" s="435"/>
      <c r="D27099" s="399"/>
      <c r="E27099" s="400"/>
      <c r="G27099" s="401"/>
      <c r="H27099" s="401"/>
      <c r="I27099" s="401"/>
      <c r="J27099" s="194"/>
      <c r="K27099" s="194"/>
      <c r="L27099" s="195"/>
      <c r="M27099" s="196"/>
      <c r="N27099" s="197"/>
      <c r="O27099" s="197"/>
      <c r="P27099" s="231"/>
    </row>
    <row r="27100" spans="2:16">
      <c r="B27100" s="351"/>
      <c r="C27100" s="435"/>
      <c r="D27100" s="399"/>
      <c r="E27100" s="400"/>
      <c r="G27100" s="401"/>
      <c r="H27100" s="401"/>
      <c r="I27100" s="401"/>
      <c r="J27100" s="194"/>
      <c r="K27100" s="194"/>
      <c r="L27100" s="195"/>
      <c r="M27100" s="196"/>
      <c r="N27100" s="197"/>
      <c r="O27100" s="197"/>
      <c r="P27100" s="231"/>
    </row>
    <row r="27101" spans="2:16">
      <c r="B27101" s="351"/>
      <c r="C27101" s="435"/>
      <c r="D27101" s="399"/>
      <c r="E27101" s="400"/>
      <c r="G27101" s="401"/>
      <c r="H27101" s="401"/>
      <c r="I27101" s="401"/>
      <c r="J27101" s="194"/>
      <c r="K27101" s="194"/>
      <c r="L27101" s="195"/>
      <c r="M27101" s="196"/>
      <c r="N27101" s="197"/>
      <c r="O27101" s="197"/>
      <c r="P27101" s="231"/>
    </row>
    <row r="27102" spans="2:16">
      <c r="B27102" s="351"/>
      <c r="C27102" s="435"/>
      <c r="D27102" s="399"/>
      <c r="E27102" s="400"/>
      <c r="G27102" s="401"/>
      <c r="H27102" s="401"/>
      <c r="I27102" s="401"/>
      <c r="J27102" s="194"/>
      <c r="K27102" s="194"/>
      <c r="L27102" s="195"/>
      <c r="M27102" s="196"/>
      <c r="N27102" s="197"/>
      <c r="O27102" s="197"/>
      <c r="P27102" s="231"/>
    </row>
    <row r="27103" spans="2:16">
      <c r="B27103" s="351"/>
      <c r="C27103" s="435"/>
      <c r="D27103" s="399"/>
      <c r="E27103" s="400"/>
      <c r="G27103" s="401"/>
      <c r="H27103" s="401"/>
      <c r="I27103" s="401"/>
      <c r="J27103" s="194"/>
      <c r="K27103" s="194"/>
      <c r="L27103" s="195"/>
      <c r="M27103" s="196"/>
      <c r="N27103" s="197"/>
      <c r="O27103" s="197"/>
      <c r="P27103" s="231"/>
    </row>
    <row r="27104" spans="2:16">
      <c r="B27104" s="351"/>
      <c r="C27104" s="435"/>
      <c r="D27104" s="399"/>
      <c r="E27104" s="400"/>
      <c r="G27104" s="401"/>
      <c r="H27104" s="401"/>
      <c r="I27104" s="401"/>
      <c r="J27104" s="194"/>
      <c r="K27104" s="194"/>
      <c r="L27104" s="195"/>
      <c r="M27104" s="196"/>
      <c r="N27104" s="197"/>
      <c r="O27104" s="197"/>
      <c r="P27104" s="231"/>
    </row>
    <row r="27105" spans="2:16">
      <c r="B27105" s="351"/>
      <c r="C27105" s="435"/>
      <c r="D27105" s="399"/>
      <c r="E27105" s="400"/>
      <c r="G27105" s="401"/>
      <c r="H27105" s="401"/>
      <c r="I27105" s="401"/>
      <c r="J27105" s="194"/>
      <c r="K27105" s="194"/>
      <c r="L27105" s="195"/>
      <c r="M27105" s="196"/>
      <c r="N27105" s="197"/>
      <c r="O27105" s="197"/>
      <c r="P27105" s="231"/>
    </row>
    <row r="27106" spans="2:16">
      <c r="B27106" s="351"/>
      <c r="C27106" s="435"/>
      <c r="D27106" s="399"/>
      <c r="E27106" s="400"/>
      <c r="G27106" s="401"/>
      <c r="H27106" s="401"/>
      <c r="I27106" s="401"/>
      <c r="J27106" s="194"/>
      <c r="K27106" s="194"/>
      <c r="L27106" s="195"/>
      <c r="M27106" s="196"/>
      <c r="N27106" s="197"/>
      <c r="O27106" s="197"/>
      <c r="P27106" s="231"/>
    </row>
    <row r="27107" spans="2:16">
      <c r="B27107" s="351"/>
      <c r="C27107" s="435"/>
      <c r="D27107" s="399"/>
      <c r="E27107" s="400"/>
      <c r="G27107" s="401"/>
      <c r="H27107" s="401"/>
      <c r="I27107" s="401"/>
      <c r="J27107" s="194"/>
      <c r="K27107" s="194"/>
      <c r="L27107" s="195"/>
      <c r="M27107" s="196"/>
      <c r="N27107" s="197"/>
      <c r="O27107" s="197"/>
      <c r="P27107" s="231"/>
    </row>
    <row r="27108" spans="2:16">
      <c r="B27108" s="351"/>
      <c r="C27108" s="435"/>
      <c r="D27108" s="399"/>
      <c r="E27108" s="400"/>
      <c r="G27108" s="401"/>
      <c r="H27108" s="401"/>
      <c r="I27108" s="401"/>
      <c r="J27108" s="194"/>
      <c r="K27108" s="194"/>
      <c r="L27108" s="195"/>
      <c r="M27108" s="196"/>
      <c r="N27108" s="197"/>
      <c r="O27108" s="197"/>
      <c r="P27108" s="231"/>
    </row>
    <row r="27109" spans="2:16">
      <c r="B27109" s="351"/>
      <c r="C27109" s="435"/>
      <c r="D27109" s="399"/>
      <c r="E27109" s="400"/>
      <c r="G27109" s="401"/>
      <c r="H27109" s="401"/>
      <c r="I27109" s="401"/>
      <c r="J27109" s="194"/>
      <c r="K27109" s="194"/>
      <c r="L27109" s="195"/>
      <c r="M27109" s="196"/>
      <c r="N27109" s="197"/>
      <c r="O27109" s="197"/>
      <c r="P27109" s="231"/>
    </row>
    <row r="27110" spans="2:16">
      <c r="B27110" s="351"/>
      <c r="C27110" s="435"/>
      <c r="D27110" s="399"/>
      <c r="E27110" s="400"/>
      <c r="G27110" s="401"/>
      <c r="H27110" s="401"/>
      <c r="I27110" s="401"/>
      <c r="J27110" s="194"/>
      <c r="K27110" s="194"/>
      <c r="L27110" s="195"/>
      <c r="M27110" s="196"/>
      <c r="N27110" s="197"/>
      <c r="O27110" s="197"/>
      <c r="P27110" s="231"/>
    </row>
    <row r="27111" spans="2:16">
      <c r="B27111" s="351"/>
      <c r="C27111" s="435"/>
      <c r="D27111" s="399"/>
      <c r="E27111" s="400"/>
      <c r="G27111" s="401"/>
      <c r="H27111" s="401"/>
      <c r="I27111" s="401"/>
      <c r="J27111" s="194"/>
      <c r="K27111" s="194"/>
      <c r="L27111" s="195"/>
      <c r="M27111" s="196"/>
      <c r="N27111" s="197"/>
      <c r="O27111" s="197"/>
      <c r="P27111" s="231"/>
    </row>
    <row r="27112" spans="2:16">
      <c r="B27112" s="351"/>
      <c r="C27112" s="435"/>
      <c r="D27112" s="399"/>
      <c r="E27112" s="400"/>
      <c r="G27112" s="401"/>
      <c r="H27112" s="401"/>
      <c r="I27112" s="401"/>
      <c r="J27112" s="194"/>
      <c r="K27112" s="194"/>
      <c r="L27112" s="195"/>
      <c r="M27112" s="196"/>
      <c r="N27112" s="197"/>
      <c r="O27112" s="197"/>
      <c r="P27112" s="231"/>
    </row>
    <row r="27113" spans="2:16">
      <c r="B27113" s="351"/>
      <c r="C27113" s="435"/>
      <c r="D27113" s="399"/>
      <c r="E27113" s="400"/>
      <c r="G27113" s="401"/>
      <c r="H27113" s="401"/>
      <c r="I27113" s="401"/>
      <c r="J27113" s="194"/>
      <c r="K27113" s="194"/>
      <c r="L27113" s="195"/>
      <c r="M27113" s="196"/>
      <c r="N27113" s="197"/>
      <c r="O27113" s="197"/>
      <c r="P27113" s="231"/>
    </row>
    <row r="27114" spans="2:16">
      <c r="B27114" s="351"/>
      <c r="C27114" s="435"/>
      <c r="D27114" s="399"/>
      <c r="E27114" s="400"/>
      <c r="G27114" s="401"/>
      <c r="H27114" s="401"/>
      <c r="I27114" s="401"/>
      <c r="J27114" s="194"/>
      <c r="K27114" s="194"/>
      <c r="L27114" s="195"/>
      <c r="M27114" s="196"/>
      <c r="N27114" s="197"/>
      <c r="O27114" s="197"/>
      <c r="P27114" s="231"/>
    </row>
    <row r="27115" spans="2:16">
      <c r="B27115" s="351"/>
      <c r="C27115" s="435"/>
      <c r="D27115" s="399"/>
      <c r="E27115" s="400"/>
      <c r="G27115" s="401"/>
      <c r="H27115" s="401"/>
      <c r="I27115" s="401"/>
      <c r="J27115" s="194"/>
      <c r="K27115" s="194"/>
      <c r="L27115" s="195"/>
      <c r="M27115" s="196"/>
      <c r="N27115" s="197"/>
      <c r="O27115" s="197"/>
      <c r="P27115" s="231"/>
    </row>
    <row r="27116" spans="2:16">
      <c r="B27116" s="351"/>
      <c r="C27116" s="435"/>
      <c r="D27116" s="399"/>
      <c r="E27116" s="400"/>
      <c r="G27116" s="401"/>
      <c r="H27116" s="401"/>
      <c r="I27116" s="401"/>
      <c r="J27116" s="194"/>
      <c r="K27116" s="194"/>
      <c r="L27116" s="195"/>
      <c r="M27116" s="196"/>
      <c r="N27116" s="197"/>
      <c r="O27116" s="197"/>
      <c r="P27116" s="231"/>
    </row>
    <row r="27117" spans="2:16">
      <c r="B27117" s="351"/>
      <c r="C27117" s="435"/>
      <c r="D27117" s="399"/>
      <c r="E27117" s="400"/>
      <c r="G27117" s="401"/>
      <c r="H27117" s="401"/>
      <c r="I27117" s="401"/>
      <c r="J27117" s="194"/>
      <c r="K27117" s="194"/>
      <c r="L27117" s="195"/>
      <c r="M27117" s="196"/>
      <c r="N27117" s="197"/>
      <c r="O27117" s="197"/>
      <c r="P27117" s="231"/>
    </row>
    <row r="27118" spans="2:16">
      <c r="B27118" s="351"/>
      <c r="C27118" s="435"/>
      <c r="D27118" s="399"/>
      <c r="E27118" s="400"/>
      <c r="G27118" s="401"/>
      <c r="H27118" s="401"/>
      <c r="I27118" s="401"/>
      <c r="J27118" s="194"/>
      <c r="K27118" s="194"/>
      <c r="L27118" s="195"/>
      <c r="M27118" s="196"/>
      <c r="N27118" s="197"/>
      <c r="O27118" s="197"/>
      <c r="P27118" s="231"/>
    </row>
    <row r="27119" spans="2:16">
      <c r="B27119" s="351"/>
      <c r="C27119" s="435"/>
      <c r="D27119" s="399"/>
      <c r="E27119" s="400"/>
      <c r="G27119" s="401"/>
      <c r="H27119" s="401"/>
      <c r="I27119" s="401"/>
      <c r="J27119" s="194"/>
      <c r="K27119" s="194"/>
      <c r="L27119" s="195"/>
      <c r="M27119" s="196"/>
      <c r="N27119" s="197"/>
      <c r="O27119" s="197"/>
      <c r="P27119" s="231"/>
    </row>
    <row r="27120" spans="2:16">
      <c r="B27120" s="351"/>
      <c r="C27120" s="435"/>
      <c r="D27120" s="399"/>
      <c r="E27120" s="400"/>
      <c r="G27120" s="401"/>
      <c r="H27120" s="401"/>
      <c r="I27120" s="401"/>
      <c r="J27120" s="194"/>
      <c r="K27120" s="194"/>
      <c r="L27120" s="195"/>
      <c r="M27120" s="196"/>
      <c r="N27120" s="197"/>
      <c r="O27120" s="197"/>
      <c r="P27120" s="231"/>
    </row>
    <row r="27121" spans="2:16">
      <c r="B27121" s="351"/>
      <c r="C27121" s="435"/>
      <c r="D27121" s="399"/>
      <c r="E27121" s="400"/>
      <c r="G27121" s="401"/>
      <c r="H27121" s="401"/>
      <c r="I27121" s="401"/>
      <c r="J27121" s="194"/>
      <c r="K27121" s="194"/>
      <c r="L27121" s="195"/>
      <c r="M27121" s="196"/>
      <c r="N27121" s="197"/>
      <c r="O27121" s="197"/>
      <c r="P27121" s="231"/>
    </row>
    <row r="27122" spans="2:16">
      <c r="B27122" s="351"/>
      <c r="C27122" s="435"/>
      <c r="D27122" s="399"/>
      <c r="E27122" s="400"/>
      <c r="G27122" s="401"/>
      <c r="H27122" s="401"/>
      <c r="I27122" s="401"/>
      <c r="J27122" s="194"/>
      <c r="K27122" s="194"/>
      <c r="L27122" s="195"/>
      <c r="M27122" s="196"/>
      <c r="N27122" s="197"/>
      <c r="O27122" s="197"/>
      <c r="P27122" s="231"/>
    </row>
    <row r="27123" spans="2:16">
      <c r="B27123" s="351"/>
      <c r="C27123" s="435"/>
      <c r="D27123" s="399"/>
      <c r="E27123" s="400"/>
      <c r="G27123" s="401"/>
      <c r="H27123" s="401"/>
      <c r="I27123" s="401"/>
      <c r="J27123" s="194"/>
      <c r="K27123" s="194"/>
      <c r="L27123" s="195"/>
      <c r="M27123" s="196"/>
      <c r="N27123" s="197"/>
      <c r="O27123" s="197"/>
      <c r="P27123" s="231"/>
    </row>
    <row r="27124" spans="2:16">
      <c r="B27124" s="351"/>
      <c r="C27124" s="435"/>
      <c r="D27124" s="399"/>
      <c r="E27124" s="400"/>
      <c r="G27124" s="401"/>
      <c r="H27124" s="401"/>
      <c r="I27124" s="401"/>
      <c r="J27124" s="194"/>
      <c r="K27124" s="194"/>
      <c r="L27124" s="195"/>
      <c r="M27124" s="196"/>
      <c r="N27124" s="197"/>
      <c r="O27124" s="197"/>
      <c r="P27124" s="231"/>
    </row>
    <row r="27125" spans="2:16">
      <c r="B27125" s="351"/>
      <c r="C27125" s="435"/>
      <c r="D27125" s="399"/>
      <c r="E27125" s="400"/>
      <c r="G27125" s="401"/>
      <c r="H27125" s="401"/>
      <c r="I27125" s="401"/>
      <c r="J27125" s="194"/>
      <c r="K27125" s="194"/>
      <c r="L27125" s="195"/>
      <c r="M27125" s="196"/>
      <c r="N27125" s="197"/>
      <c r="O27125" s="197"/>
      <c r="P27125" s="231"/>
    </row>
    <row r="27126" spans="2:16">
      <c r="B27126" s="351"/>
      <c r="C27126" s="435"/>
      <c r="D27126" s="399"/>
      <c r="E27126" s="400"/>
      <c r="G27126" s="401"/>
      <c r="H27126" s="401"/>
      <c r="I27126" s="401"/>
      <c r="J27126" s="194"/>
      <c r="K27126" s="194"/>
      <c r="L27126" s="195"/>
      <c r="M27126" s="196"/>
      <c r="N27126" s="197"/>
      <c r="O27126" s="197"/>
      <c r="P27126" s="231"/>
    </row>
    <row r="27127" spans="2:16">
      <c r="B27127" s="351"/>
      <c r="C27127" s="435"/>
      <c r="D27127" s="399"/>
      <c r="E27127" s="400"/>
      <c r="G27127" s="401"/>
      <c r="H27127" s="401"/>
      <c r="I27127" s="401"/>
      <c r="J27127" s="194"/>
      <c r="K27127" s="194"/>
      <c r="L27127" s="195"/>
      <c r="M27127" s="196"/>
      <c r="N27127" s="197"/>
      <c r="O27127" s="197"/>
      <c r="P27127" s="231"/>
    </row>
    <row r="27128" spans="2:16">
      <c r="B27128" s="351"/>
      <c r="C27128" s="435"/>
      <c r="D27128" s="399"/>
      <c r="E27128" s="400"/>
      <c r="G27128" s="401"/>
      <c r="H27128" s="401"/>
      <c r="I27128" s="401"/>
      <c r="J27128" s="194"/>
      <c r="K27128" s="194"/>
      <c r="L27128" s="195"/>
      <c r="M27128" s="196"/>
      <c r="N27128" s="197"/>
      <c r="O27128" s="197"/>
      <c r="P27128" s="231"/>
    </row>
    <row r="27129" spans="2:16">
      <c r="B27129" s="351"/>
      <c r="C27129" s="435"/>
      <c r="D27129" s="399"/>
      <c r="E27129" s="400"/>
      <c r="G27129" s="401"/>
      <c r="H27129" s="401"/>
      <c r="I27129" s="401"/>
      <c r="J27129" s="194"/>
      <c r="K27129" s="194"/>
      <c r="L27129" s="195"/>
      <c r="M27129" s="196"/>
      <c r="N27129" s="197"/>
      <c r="O27129" s="197"/>
      <c r="P27129" s="231"/>
    </row>
    <row r="27130" spans="2:16">
      <c r="B27130" s="351"/>
      <c r="C27130" s="435"/>
      <c r="D27130" s="399"/>
      <c r="E27130" s="400"/>
      <c r="G27130" s="401"/>
      <c r="H27130" s="401"/>
      <c r="I27130" s="401"/>
      <c r="J27130" s="194"/>
      <c r="K27130" s="194"/>
      <c r="L27130" s="195"/>
      <c r="M27130" s="196"/>
      <c r="N27130" s="197"/>
      <c r="O27130" s="197"/>
      <c r="P27130" s="231"/>
    </row>
    <row r="27131" spans="2:16">
      <c r="B27131" s="351"/>
      <c r="C27131" s="435"/>
      <c r="D27131" s="399"/>
      <c r="E27131" s="400"/>
      <c r="G27131" s="401"/>
      <c r="H27131" s="401"/>
      <c r="I27131" s="401"/>
      <c r="J27131" s="194"/>
      <c r="K27131" s="194"/>
      <c r="L27131" s="195"/>
      <c r="M27131" s="196"/>
      <c r="N27131" s="197"/>
      <c r="O27131" s="197"/>
      <c r="P27131" s="231"/>
    </row>
    <row r="27132" spans="2:16">
      <c r="B27132" s="351"/>
      <c r="C27132" s="435"/>
      <c r="D27132" s="399"/>
      <c r="E27132" s="400"/>
      <c r="G27132" s="401"/>
      <c r="H27132" s="401"/>
      <c r="I27132" s="401"/>
      <c r="J27132" s="194"/>
      <c r="K27132" s="194"/>
      <c r="L27132" s="195"/>
      <c r="M27132" s="196"/>
      <c r="N27132" s="197"/>
      <c r="O27132" s="197"/>
      <c r="P27132" s="231"/>
    </row>
    <row r="27133" spans="2:16">
      <c r="B27133" s="351"/>
      <c r="C27133" s="435"/>
      <c r="D27133" s="399"/>
      <c r="E27133" s="400"/>
      <c r="G27133" s="401"/>
      <c r="H27133" s="401"/>
      <c r="I27133" s="401"/>
      <c r="J27133" s="194"/>
      <c r="K27133" s="194"/>
      <c r="L27133" s="195"/>
      <c r="M27133" s="196"/>
      <c r="N27133" s="197"/>
      <c r="O27133" s="197"/>
      <c r="P27133" s="231"/>
    </row>
    <row r="27134" spans="2:16">
      <c r="B27134" s="351"/>
      <c r="C27134" s="435"/>
      <c r="D27134" s="399"/>
      <c r="E27134" s="400"/>
      <c r="G27134" s="401"/>
      <c r="H27134" s="401"/>
      <c r="I27134" s="401"/>
      <c r="J27134" s="194"/>
      <c r="K27134" s="194"/>
      <c r="L27134" s="195"/>
      <c r="M27134" s="196"/>
      <c r="N27134" s="197"/>
      <c r="O27134" s="197"/>
      <c r="P27134" s="231"/>
    </row>
    <row r="27135" spans="2:16">
      <c r="B27135" s="351"/>
      <c r="C27135" s="435"/>
      <c r="D27135" s="399"/>
      <c r="E27135" s="400"/>
      <c r="G27135" s="401"/>
      <c r="H27135" s="401"/>
      <c r="I27135" s="401"/>
      <c r="J27135" s="194"/>
      <c r="K27135" s="194"/>
      <c r="L27135" s="195"/>
      <c r="M27135" s="196"/>
      <c r="N27135" s="197"/>
      <c r="O27135" s="197"/>
      <c r="P27135" s="231"/>
    </row>
    <row r="27136" spans="2:16">
      <c r="B27136" s="351"/>
      <c r="C27136" s="435"/>
      <c r="D27136" s="399"/>
      <c r="E27136" s="400"/>
      <c r="G27136" s="401"/>
      <c r="H27136" s="401"/>
      <c r="I27136" s="401"/>
      <c r="J27136" s="194"/>
      <c r="K27136" s="194"/>
      <c r="L27136" s="195"/>
      <c r="M27136" s="196"/>
      <c r="N27136" s="197"/>
      <c r="O27136" s="197"/>
      <c r="P27136" s="231"/>
    </row>
    <row r="27137" spans="2:16">
      <c r="B27137" s="351"/>
      <c r="C27137" s="435"/>
      <c r="D27137" s="399"/>
      <c r="E27137" s="400"/>
      <c r="G27137" s="401"/>
      <c r="H27137" s="401"/>
      <c r="I27137" s="401"/>
      <c r="J27137" s="194"/>
      <c r="K27137" s="194"/>
      <c r="L27137" s="195"/>
      <c r="M27137" s="196"/>
      <c r="N27137" s="197"/>
      <c r="O27137" s="197"/>
      <c r="P27137" s="231"/>
    </row>
    <row r="27138" spans="2:16">
      <c r="B27138" s="351"/>
      <c r="C27138" s="435"/>
      <c r="D27138" s="399"/>
      <c r="E27138" s="400"/>
      <c r="G27138" s="401"/>
      <c r="H27138" s="401"/>
      <c r="I27138" s="401"/>
      <c r="J27138" s="194"/>
      <c r="K27138" s="194"/>
      <c r="L27138" s="195"/>
      <c r="M27138" s="196"/>
      <c r="N27138" s="197"/>
      <c r="O27138" s="197"/>
      <c r="P27138" s="231"/>
    </row>
    <row r="27139" spans="2:16">
      <c r="B27139" s="351"/>
      <c r="C27139" s="435"/>
      <c r="D27139" s="399"/>
      <c r="E27139" s="400"/>
      <c r="G27139" s="401"/>
      <c r="H27139" s="401"/>
      <c r="I27139" s="401"/>
      <c r="J27139" s="194"/>
      <c r="K27139" s="194"/>
      <c r="L27139" s="195"/>
      <c r="M27139" s="196"/>
      <c r="N27139" s="197"/>
      <c r="O27139" s="197"/>
      <c r="P27139" s="231"/>
    </row>
    <row r="27140" spans="2:16">
      <c r="B27140" s="351"/>
      <c r="C27140" s="435"/>
      <c r="D27140" s="399"/>
      <c r="E27140" s="400"/>
      <c r="G27140" s="401"/>
      <c r="H27140" s="401"/>
      <c r="I27140" s="401"/>
      <c r="J27140" s="194"/>
      <c r="K27140" s="194"/>
      <c r="L27140" s="195"/>
      <c r="M27140" s="196"/>
      <c r="N27140" s="197"/>
      <c r="O27140" s="197"/>
      <c r="P27140" s="231"/>
    </row>
    <row r="27141" spans="2:16">
      <c r="B27141" s="351"/>
      <c r="C27141" s="435"/>
      <c r="D27141" s="399"/>
      <c r="E27141" s="400"/>
      <c r="G27141" s="401"/>
      <c r="H27141" s="401"/>
      <c r="I27141" s="401"/>
      <c r="J27141" s="194"/>
      <c r="K27141" s="194"/>
      <c r="L27141" s="195"/>
      <c r="M27141" s="196"/>
      <c r="N27141" s="197"/>
      <c r="O27141" s="197"/>
      <c r="P27141" s="231"/>
    </row>
    <row r="27142" spans="2:16">
      <c r="B27142" s="351"/>
      <c r="C27142" s="435"/>
      <c r="D27142" s="399"/>
      <c r="E27142" s="400"/>
      <c r="G27142" s="401"/>
      <c r="H27142" s="401"/>
      <c r="I27142" s="401"/>
      <c r="J27142" s="194"/>
      <c r="K27142" s="194"/>
      <c r="L27142" s="195"/>
      <c r="M27142" s="196"/>
      <c r="N27142" s="197"/>
      <c r="O27142" s="197"/>
      <c r="P27142" s="231"/>
    </row>
    <row r="27143" spans="2:16">
      <c r="B27143" s="351"/>
      <c r="C27143" s="435"/>
      <c r="D27143" s="399"/>
      <c r="E27143" s="400"/>
      <c r="G27143" s="401"/>
      <c r="H27143" s="401"/>
      <c r="I27143" s="401"/>
      <c r="J27143" s="194"/>
      <c r="K27143" s="194"/>
      <c r="L27143" s="195"/>
      <c r="M27143" s="196"/>
      <c r="N27143" s="197"/>
      <c r="O27143" s="197"/>
      <c r="P27143" s="231"/>
    </row>
    <row r="27144" spans="2:16">
      <c r="B27144" s="351"/>
      <c r="C27144" s="435"/>
      <c r="D27144" s="399"/>
      <c r="E27144" s="400"/>
      <c r="G27144" s="401"/>
      <c r="H27144" s="401"/>
      <c r="I27144" s="401"/>
      <c r="J27144" s="194"/>
      <c r="K27144" s="194"/>
      <c r="L27144" s="195"/>
      <c r="M27144" s="196"/>
      <c r="N27144" s="197"/>
      <c r="O27144" s="197"/>
      <c r="P27144" s="231"/>
    </row>
    <row r="27145" spans="2:16">
      <c r="B27145" s="402"/>
      <c r="C27145" s="435"/>
      <c r="D27145" s="404"/>
      <c r="E27145" s="405"/>
      <c r="G27145" s="406"/>
      <c r="H27145" s="406"/>
      <c r="I27145" s="406"/>
      <c r="J27145" s="194"/>
      <c r="K27145" s="194"/>
      <c r="L27145" s="195"/>
      <c r="M27145" s="196"/>
      <c r="N27145" s="197"/>
      <c r="O27145" s="197"/>
      <c r="P27145" s="221"/>
    </row>
    <row r="27146" spans="2:16">
      <c r="B27146" s="351"/>
      <c r="C27146" s="435"/>
      <c r="D27146" s="399"/>
      <c r="E27146" s="400"/>
      <c r="G27146" s="401"/>
      <c r="H27146" s="401"/>
      <c r="I27146" s="401"/>
      <c r="J27146" s="194"/>
      <c r="K27146" s="194"/>
      <c r="L27146" s="195"/>
      <c r="M27146" s="196"/>
      <c r="N27146" s="197"/>
      <c r="O27146" s="197"/>
      <c r="P27146" s="231"/>
    </row>
    <row r="27147" spans="2:16">
      <c r="B27147" s="351"/>
      <c r="C27147" s="435"/>
      <c r="D27147" s="399"/>
      <c r="E27147" s="400"/>
      <c r="G27147" s="401"/>
      <c r="H27147" s="401"/>
      <c r="I27147" s="401"/>
      <c r="J27147" s="194"/>
      <c r="K27147" s="194"/>
      <c r="L27147" s="195"/>
      <c r="M27147" s="196"/>
      <c r="N27147" s="197"/>
      <c r="O27147" s="197"/>
      <c r="P27147" s="231"/>
    </row>
    <row r="27148" spans="2:16">
      <c r="B27148" s="351"/>
      <c r="C27148" s="435"/>
      <c r="D27148" s="399"/>
      <c r="E27148" s="400"/>
      <c r="G27148" s="401"/>
      <c r="H27148" s="401"/>
      <c r="I27148" s="401"/>
      <c r="J27148" s="194"/>
      <c r="K27148" s="194"/>
      <c r="L27148" s="195"/>
      <c r="M27148" s="196"/>
      <c r="N27148" s="197"/>
      <c r="O27148" s="197"/>
      <c r="P27148" s="231"/>
    </row>
    <row r="27149" spans="2:16">
      <c r="B27149" s="351"/>
      <c r="C27149" s="435"/>
      <c r="D27149" s="399"/>
      <c r="E27149" s="400"/>
      <c r="G27149" s="401"/>
      <c r="H27149" s="401"/>
      <c r="I27149" s="401"/>
      <c r="J27149" s="194"/>
      <c r="K27149" s="194"/>
      <c r="L27149" s="195"/>
      <c r="M27149" s="196"/>
      <c r="N27149" s="197"/>
      <c r="O27149" s="197"/>
      <c r="P27149" s="231"/>
    </row>
    <row r="27150" spans="2:16">
      <c r="B27150" s="351"/>
      <c r="C27150" s="435"/>
      <c r="D27150" s="399"/>
      <c r="E27150" s="400"/>
      <c r="G27150" s="401"/>
      <c r="H27150" s="401"/>
      <c r="I27150" s="401"/>
      <c r="J27150" s="194"/>
      <c r="K27150" s="194"/>
      <c r="L27150" s="195"/>
      <c r="M27150" s="196"/>
      <c r="N27150" s="197"/>
      <c r="O27150" s="197"/>
      <c r="P27150" s="231"/>
    </row>
    <row r="27151" spans="2:16">
      <c r="B27151" s="351"/>
      <c r="C27151" s="435"/>
      <c r="D27151" s="399"/>
      <c r="E27151" s="400"/>
      <c r="G27151" s="401"/>
      <c r="H27151" s="401"/>
      <c r="I27151" s="401"/>
      <c r="J27151" s="194"/>
      <c r="K27151" s="194"/>
      <c r="L27151" s="195"/>
      <c r="M27151" s="196"/>
      <c r="N27151" s="197"/>
      <c r="O27151" s="197"/>
      <c r="P27151" s="231"/>
    </row>
    <row r="27152" spans="2:16">
      <c r="B27152" s="351"/>
      <c r="C27152" s="435"/>
      <c r="D27152" s="399"/>
      <c r="E27152" s="400"/>
      <c r="G27152" s="401"/>
      <c r="H27152" s="401"/>
      <c r="I27152" s="401"/>
      <c r="J27152" s="194"/>
      <c r="K27152" s="194"/>
      <c r="L27152" s="195"/>
      <c r="M27152" s="196"/>
      <c r="N27152" s="197"/>
      <c r="O27152" s="197"/>
      <c r="P27152" s="231"/>
    </row>
    <row r="27153" spans="2:16">
      <c r="B27153" s="351"/>
      <c r="C27153" s="435"/>
      <c r="D27153" s="399"/>
      <c r="E27153" s="400"/>
      <c r="G27153" s="401"/>
      <c r="H27153" s="401"/>
      <c r="I27153" s="401"/>
      <c r="J27153" s="194"/>
      <c r="K27153" s="194"/>
      <c r="L27153" s="195"/>
      <c r="M27153" s="196"/>
      <c r="N27153" s="197"/>
      <c r="O27153" s="197"/>
      <c r="P27153" s="231"/>
    </row>
    <row r="27154" spans="2:16">
      <c r="B27154" s="351"/>
      <c r="C27154" s="435"/>
      <c r="D27154" s="399"/>
      <c r="E27154" s="400"/>
      <c r="G27154" s="401"/>
      <c r="H27154" s="401"/>
      <c r="I27154" s="401"/>
      <c r="J27154" s="194"/>
      <c r="K27154" s="194"/>
      <c r="L27154" s="195"/>
      <c r="M27154" s="196"/>
      <c r="N27154" s="197"/>
      <c r="O27154" s="197"/>
      <c r="P27154" s="231"/>
    </row>
    <row r="27155" spans="2:16">
      <c r="B27155" s="351"/>
      <c r="C27155" s="435"/>
      <c r="D27155" s="399"/>
      <c r="E27155" s="400"/>
      <c r="G27155" s="401"/>
      <c r="H27155" s="401"/>
      <c r="I27155" s="401"/>
      <c r="J27155" s="194"/>
      <c r="K27155" s="194"/>
      <c r="L27155" s="195"/>
      <c r="M27155" s="196"/>
      <c r="N27155" s="197"/>
      <c r="O27155" s="197"/>
      <c r="P27155" s="231"/>
    </row>
    <row r="27156" spans="2:16">
      <c r="B27156" s="351"/>
      <c r="C27156" s="435"/>
      <c r="D27156" s="399"/>
      <c r="E27156" s="400"/>
      <c r="G27156" s="401"/>
      <c r="H27156" s="401"/>
      <c r="I27156" s="401"/>
      <c r="J27156" s="194"/>
      <c r="K27156" s="194"/>
      <c r="L27156" s="195"/>
      <c r="M27156" s="196"/>
      <c r="N27156" s="197"/>
      <c r="O27156" s="197"/>
      <c r="P27156" s="231"/>
    </row>
    <row r="27157" spans="2:16">
      <c r="B27157" s="351"/>
      <c r="C27157" s="435"/>
      <c r="D27157" s="399"/>
      <c r="E27157" s="400"/>
      <c r="G27157" s="401"/>
      <c r="H27157" s="401"/>
      <c r="I27157" s="401"/>
      <c r="J27157" s="194"/>
      <c r="K27157" s="194"/>
      <c r="L27157" s="195"/>
      <c r="M27157" s="196"/>
      <c r="N27157" s="197"/>
      <c r="O27157" s="197"/>
      <c r="P27157" s="231"/>
    </row>
    <row r="27158" spans="2:16">
      <c r="B27158" s="351"/>
      <c r="C27158" s="435"/>
      <c r="D27158" s="399"/>
      <c r="E27158" s="400"/>
      <c r="G27158" s="401"/>
      <c r="H27158" s="401"/>
      <c r="I27158" s="401"/>
      <c r="J27158" s="194"/>
      <c r="K27158" s="194"/>
      <c r="L27158" s="195"/>
      <c r="M27158" s="196"/>
      <c r="N27158" s="197"/>
      <c r="O27158" s="197"/>
      <c r="P27158" s="231"/>
    </row>
    <row r="27159" spans="2:16">
      <c r="B27159" s="351"/>
      <c r="C27159" s="435"/>
      <c r="D27159" s="399"/>
      <c r="E27159" s="400"/>
      <c r="G27159" s="401"/>
      <c r="H27159" s="401"/>
      <c r="I27159" s="401"/>
      <c r="J27159" s="194"/>
      <c r="K27159" s="194"/>
      <c r="L27159" s="195"/>
      <c r="M27159" s="196"/>
      <c r="N27159" s="197"/>
      <c r="O27159" s="197"/>
      <c r="P27159" s="231"/>
    </row>
    <row r="27160" spans="2:16">
      <c r="B27160" s="351"/>
      <c r="C27160" s="435"/>
      <c r="D27160" s="399"/>
      <c r="E27160" s="400"/>
      <c r="G27160" s="401"/>
      <c r="H27160" s="401"/>
      <c r="I27160" s="401"/>
      <c r="J27160" s="194"/>
      <c r="K27160" s="194"/>
      <c r="L27160" s="195"/>
      <c r="M27160" s="196"/>
      <c r="N27160" s="197"/>
      <c r="O27160" s="197"/>
      <c r="P27160" s="231"/>
    </row>
    <row r="27161" spans="2:16">
      <c r="B27161" s="351"/>
      <c r="C27161" s="435"/>
      <c r="D27161" s="399"/>
      <c r="E27161" s="400"/>
      <c r="G27161" s="401"/>
      <c r="H27161" s="401"/>
      <c r="I27161" s="401"/>
      <c r="J27161" s="194"/>
      <c r="K27161" s="194"/>
      <c r="L27161" s="195"/>
      <c r="M27161" s="196"/>
      <c r="N27161" s="197"/>
      <c r="O27161" s="197"/>
      <c r="P27161" s="231"/>
    </row>
    <row r="27162" spans="2:16">
      <c r="B27162" s="351"/>
      <c r="C27162" s="435"/>
      <c r="D27162" s="399"/>
      <c r="E27162" s="400"/>
      <c r="G27162" s="401"/>
      <c r="H27162" s="401"/>
      <c r="I27162" s="401"/>
      <c r="J27162" s="194"/>
      <c r="K27162" s="194"/>
      <c r="L27162" s="195"/>
      <c r="M27162" s="196"/>
      <c r="N27162" s="197"/>
      <c r="O27162" s="197"/>
      <c r="P27162" s="231"/>
    </row>
    <row r="27163" spans="2:16">
      <c r="B27163" s="351"/>
      <c r="C27163" s="435"/>
      <c r="D27163" s="399"/>
      <c r="E27163" s="400"/>
      <c r="G27163" s="401"/>
      <c r="H27163" s="401"/>
      <c r="I27163" s="401"/>
      <c r="J27163" s="194"/>
      <c r="K27163" s="194"/>
      <c r="L27163" s="195"/>
      <c r="M27163" s="196"/>
      <c r="N27163" s="197"/>
      <c r="O27163" s="197"/>
      <c r="P27163" s="231"/>
    </row>
    <row r="27164" spans="2:16">
      <c r="B27164" s="351"/>
      <c r="C27164" s="435"/>
      <c r="D27164" s="399"/>
      <c r="E27164" s="400"/>
      <c r="G27164" s="401"/>
      <c r="H27164" s="401"/>
      <c r="I27164" s="401"/>
      <c r="J27164" s="194"/>
      <c r="K27164" s="194"/>
      <c r="L27164" s="195"/>
      <c r="M27164" s="196"/>
      <c r="N27164" s="197"/>
      <c r="O27164" s="197"/>
      <c r="P27164" s="231"/>
    </row>
    <row r="27165" spans="2:16">
      <c r="B27165" s="351"/>
      <c r="C27165" s="435"/>
      <c r="D27165" s="399"/>
      <c r="E27165" s="400"/>
      <c r="G27165" s="401"/>
      <c r="H27165" s="401"/>
      <c r="I27165" s="401"/>
      <c r="J27165" s="194"/>
      <c r="K27165" s="194"/>
      <c r="L27165" s="195"/>
      <c r="M27165" s="196"/>
      <c r="N27165" s="197"/>
      <c r="O27165" s="197"/>
      <c r="P27165" s="231"/>
    </row>
    <row r="27166" spans="2:16">
      <c r="B27166" s="351"/>
      <c r="C27166" s="435"/>
      <c r="D27166" s="399"/>
      <c r="E27166" s="400"/>
      <c r="G27166" s="401"/>
      <c r="H27166" s="401"/>
      <c r="I27166" s="401"/>
      <c r="J27166" s="194"/>
      <c r="K27166" s="194"/>
      <c r="L27166" s="195"/>
      <c r="M27166" s="196"/>
      <c r="N27166" s="197"/>
      <c r="O27166" s="197"/>
      <c r="P27166" s="231"/>
    </row>
    <row r="27167" spans="2:16">
      <c r="B27167" s="351"/>
      <c r="C27167" s="435"/>
      <c r="D27167" s="399"/>
      <c r="E27167" s="400"/>
      <c r="G27167" s="401"/>
      <c r="H27167" s="401"/>
      <c r="I27167" s="401"/>
      <c r="J27167" s="194"/>
      <c r="K27167" s="194"/>
      <c r="L27167" s="195"/>
      <c r="M27167" s="196"/>
      <c r="N27167" s="197"/>
      <c r="O27167" s="197"/>
      <c r="P27167" s="231"/>
    </row>
    <row r="27168" spans="2:16">
      <c r="B27168" s="351"/>
      <c r="C27168" s="435"/>
      <c r="D27168" s="399"/>
      <c r="E27168" s="400"/>
      <c r="G27168" s="401"/>
      <c r="H27168" s="401"/>
      <c r="I27168" s="401"/>
      <c r="J27168" s="194"/>
      <c r="K27168" s="194"/>
      <c r="L27168" s="195"/>
      <c r="M27168" s="196"/>
      <c r="N27168" s="197"/>
      <c r="O27168" s="197"/>
      <c r="P27168" s="231"/>
    </row>
    <row r="27169" spans="2:16">
      <c r="B27169" s="351"/>
      <c r="C27169" s="435"/>
      <c r="D27169" s="399"/>
      <c r="E27169" s="400"/>
      <c r="G27169" s="401"/>
      <c r="H27169" s="401"/>
      <c r="I27169" s="401"/>
      <c r="J27169" s="194"/>
      <c r="K27169" s="194"/>
      <c r="L27169" s="195"/>
      <c r="M27169" s="196"/>
      <c r="N27169" s="197"/>
      <c r="O27169" s="197"/>
      <c r="P27169" s="231"/>
    </row>
    <row r="27170" spans="2:16">
      <c r="B27170" s="351"/>
      <c r="C27170" s="435"/>
      <c r="D27170" s="399"/>
      <c r="E27170" s="400"/>
      <c r="G27170" s="401"/>
      <c r="H27170" s="401"/>
      <c r="I27170" s="401"/>
      <c r="J27170" s="194"/>
      <c r="K27170" s="194"/>
      <c r="L27170" s="195"/>
      <c r="M27170" s="196"/>
      <c r="N27170" s="197"/>
      <c r="O27170" s="197"/>
      <c r="P27170" s="231"/>
    </row>
    <row r="27171" spans="2:16">
      <c r="B27171" s="351"/>
      <c r="C27171" s="435"/>
      <c r="D27171" s="399"/>
      <c r="E27171" s="400"/>
      <c r="G27171" s="401"/>
      <c r="H27171" s="401"/>
      <c r="I27171" s="401"/>
      <c r="J27171" s="194"/>
      <c r="K27171" s="194"/>
      <c r="L27171" s="195"/>
      <c r="M27171" s="196"/>
      <c r="N27171" s="197"/>
      <c r="O27171" s="197"/>
      <c r="P27171" s="231"/>
    </row>
    <row r="27172" spans="2:16">
      <c r="B27172" s="351"/>
      <c r="C27172" s="435"/>
      <c r="D27172" s="399"/>
      <c r="E27172" s="400"/>
      <c r="G27172" s="401"/>
      <c r="H27172" s="401"/>
      <c r="I27172" s="401"/>
      <c r="J27172" s="194"/>
      <c r="K27172" s="194"/>
      <c r="L27172" s="195"/>
      <c r="M27172" s="196"/>
      <c r="N27172" s="197"/>
      <c r="O27172" s="197"/>
      <c r="P27172" s="231"/>
    </row>
    <row r="27173" spans="2:16">
      <c r="B27173" s="351"/>
      <c r="C27173" s="435"/>
      <c r="D27173" s="399"/>
      <c r="E27173" s="400"/>
      <c r="G27173" s="401"/>
      <c r="H27173" s="401"/>
      <c r="I27173" s="401"/>
      <c r="J27173" s="194"/>
      <c r="K27173" s="194"/>
      <c r="L27173" s="195"/>
      <c r="M27173" s="196"/>
      <c r="N27173" s="197"/>
      <c r="O27173" s="197"/>
      <c r="P27173" s="231"/>
    </row>
    <row r="27174" spans="2:16">
      <c r="B27174" s="351"/>
      <c r="C27174" s="435"/>
      <c r="D27174" s="399"/>
      <c r="E27174" s="400"/>
      <c r="G27174" s="401"/>
      <c r="H27174" s="401"/>
      <c r="I27174" s="401"/>
      <c r="J27174" s="194"/>
      <c r="K27174" s="194"/>
      <c r="L27174" s="195"/>
      <c r="M27174" s="196"/>
      <c r="N27174" s="197"/>
      <c r="O27174" s="197"/>
      <c r="P27174" s="231"/>
    </row>
    <row r="27175" spans="2:16">
      <c r="B27175" s="351"/>
      <c r="C27175" s="435"/>
      <c r="D27175" s="399"/>
      <c r="E27175" s="400"/>
      <c r="G27175" s="401"/>
      <c r="H27175" s="401"/>
      <c r="I27175" s="401"/>
      <c r="J27175" s="194"/>
      <c r="K27175" s="194"/>
      <c r="L27175" s="195"/>
      <c r="M27175" s="196"/>
      <c r="N27175" s="197"/>
      <c r="O27175" s="197"/>
      <c r="P27175" s="231"/>
    </row>
    <row r="27176" spans="2:16">
      <c r="B27176" s="351"/>
      <c r="C27176" s="435"/>
      <c r="D27176" s="399"/>
      <c r="E27176" s="400"/>
      <c r="G27176" s="401"/>
      <c r="H27176" s="401"/>
      <c r="I27176" s="401"/>
      <c r="J27176" s="194"/>
      <c r="K27176" s="194"/>
      <c r="L27176" s="195"/>
      <c r="M27176" s="196"/>
      <c r="N27176" s="197"/>
      <c r="O27176" s="197"/>
      <c r="P27176" s="231"/>
    </row>
    <row r="27177" spans="2:16">
      <c r="B27177" s="351"/>
      <c r="C27177" s="435"/>
      <c r="D27177" s="399"/>
      <c r="E27177" s="400"/>
      <c r="G27177" s="401"/>
      <c r="H27177" s="401"/>
      <c r="I27177" s="401"/>
      <c r="J27177" s="194"/>
      <c r="K27177" s="194"/>
      <c r="L27177" s="195"/>
      <c r="M27177" s="196"/>
      <c r="N27177" s="197"/>
      <c r="O27177" s="197"/>
      <c r="P27177" s="231"/>
    </row>
    <row r="27178" spans="2:16">
      <c r="B27178" s="351"/>
      <c r="C27178" s="435"/>
      <c r="D27178" s="399"/>
      <c r="E27178" s="400"/>
      <c r="G27178" s="401"/>
      <c r="H27178" s="401"/>
      <c r="I27178" s="401"/>
      <c r="J27178" s="194"/>
      <c r="K27178" s="194"/>
      <c r="L27178" s="195"/>
      <c r="M27178" s="196"/>
      <c r="N27178" s="197"/>
      <c r="O27178" s="197"/>
      <c r="P27178" s="231"/>
    </row>
    <row r="27179" spans="2:16">
      <c r="B27179" s="351"/>
      <c r="C27179" s="435"/>
      <c r="D27179" s="399"/>
      <c r="E27179" s="400"/>
      <c r="G27179" s="401"/>
      <c r="H27179" s="401"/>
      <c r="I27179" s="401"/>
      <c r="J27179" s="194"/>
      <c r="K27179" s="194"/>
      <c r="L27179" s="195"/>
      <c r="M27179" s="196"/>
      <c r="N27179" s="197"/>
      <c r="O27179" s="197"/>
      <c r="P27179" s="231"/>
    </row>
    <row r="27180" spans="2:16">
      <c r="B27180" s="351"/>
      <c r="C27180" s="435"/>
      <c r="D27180" s="399"/>
      <c r="E27180" s="400"/>
      <c r="G27180" s="401"/>
      <c r="H27180" s="401"/>
      <c r="I27180" s="401"/>
      <c r="J27180" s="194"/>
      <c r="K27180" s="194"/>
      <c r="L27180" s="195"/>
      <c r="M27180" s="196"/>
      <c r="N27180" s="197"/>
      <c r="O27180" s="197"/>
      <c r="P27180" s="231"/>
    </row>
    <row r="27181" spans="2:16">
      <c r="B27181" s="351"/>
      <c r="C27181" s="435"/>
      <c r="D27181" s="399"/>
      <c r="E27181" s="400"/>
      <c r="G27181" s="401"/>
      <c r="H27181" s="401"/>
      <c r="I27181" s="401"/>
      <c r="J27181" s="194"/>
      <c r="K27181" s="194"/>
      <c r="L27181" s="195"/>
      <c r="M27181" s="196"/>
      <c r="N27181" s="197"/>
      <c r="O27181" s="197"/>
      <c r="P27181" s="231"/>
    </row>
    <row r="27182" spans="2:16">
      <c r="B27182" s="351"/>
      <c r="C27182" s="435"/>
      <c r="D27182" s="399"/>
      <c r="E27182" s="400"/>
      <c r="G27182" s="401"/>
      <c r="H27182" s="401"/>
      <c r="I27182" s="401"/>
      <c r="J27182" s="194"/>
      <c r="K27182" s="194"/>
      <c r="L27182" s="195"/>
      <c r="M27182" s="196"/>
      <c r="N27182" s="197"/>
      <c r="O27182" s="197"/>
      <c r="P27182" s="231"/>
    </row>
    <row r="27183" spans="2:16">
      <c r="B27183" s="351"/>
      <c r="C27183" s="435"/>
      <c r="D27183" s="399"/>
      <c r="E27183" s="400"/>
      <c r="G27183" s="401"/>
      <c r="H27183" s="401"/>
      <c r="I27183" s="401"/>
      <c r="J27183" s="194"/>
      <c r="K27183" s="194"/>
      <c r="L27183" s="195"/>
      <c r="M27183" s="196"/>
      <c r="N27183" s="197"/>
      <c r="O27183" s="197"/>
      <c r="P27183" s="231"/>
    </row>
    <row r="27184" spans="2:16">
      <c r="B27184" s="351"/>
      <c r="C27184" s="435"/>
      <c r="D27184" s="399"/>
      <c r="E27184" s="400"/>
      <c r="G27184" s="401"/>
      <c r="H27184" s="401"/>
      <c r="I27184" s="401"/>
      <c r="J27184" s="194"/>
      <c r="K27184" s="194"/>
      <c r="L27184" s="195"/>
      <c r="M27184" s="196"/>
      <c r="N27184" s="197"/>
      <c r="O27184" s="197"/>
      <c r="P27184" s="231"/>
    </row>
    <row r="27185" spans="2:16">
      <c r="B27185" s="351"/>
      <c r="C27185" s="435"/>
      <c r="D27185" s="399"/>
      <c r="E27185" s="400"/>
      <c r="G27185" s="401"/>
      <c r="H27185" s="401"/>
      <c r="I27185" s="401"/>
      <c r="J27185" s="194"/>
      <c r="K27185" s="194"/>
      <c r="L27185" s="195"/>
      <c r="M27185" s="196"/>
      <c r="N27185" s="197"/>
      <c r="O27185" s="197"/>
      <c r="P27185" s="231"/>
    </row>
    <row r="27186" spans="2:16">
      <c r="B27186" s="351"/>
      <c r="C27186" s="435"/>
      <c r="D27186" s="399"/>
      <c r="E27186" s="400"/>
      <c r="G27186" s="401"/>
      <c r="H27186" s="401"/>
      <c r="I27186" s="401"/>
      <c r="J27186" s="194"/>
      <c r="K27186" s="194"/>
      <c r="L27186" s="195"/>
      <c r="M27186" s="196"/>
      <c r="N27186" s="197"/>
      <c r="O27186" s="197"/>
      <c r="P27186" s="231"/>
    </row>
    <row r="27187" spans="2:16">
      <c r="B27187" s="351"/>
      <c r="C27187" s="435"/>
      <c r="D27187" s="399"/>
      <c r="E27187" s="400"/>
      <c r="G27187" s="401"/>
      <c r="H27187" s="401"/>
      <c r="I27187" s="401"/>
      <c r="J27187" s="194"/>
      <c r="K27187" s="194"/>
      <c r="L27187" s="195"/>
      <c r="M27187" s="196"/>
      <c r="N27187" s="197"/>
      <c r="O27187" s="197"/>
      <c r="P27187" s="231"/>
    </row>
    <row r="27188" spans="2:16">
      <c r="B27188" s="351"/>
      <c r="C27188" s="435"/>
      <c r="D27188" s="399"/>
      <c r="E27188" s="400"/>
      <c r="G27188" s="401"/>
      <c r="H27188" s="401"/>
      <c r="I27188" s="401"/>
      <c r="J27188" s="194"/>
      <c r="K27188" s="194"/>
      <c r="L27188" s="195"/>
      <c r="M27188" s="196"/>
      <c r="N27188" s="197"/>
      <c r="O27188" s="197"/>
      <c r="P27188" s="231"/>
    </row>
    <row r="27189" spans="2:16">
      <c r="B27189" s="351"/>
      <c r="C27189" s="435"/>
      <c r="D27189" s="399"/>
      <c r="E27189" s="400"/>
      <c r="G27189" s="401"/>
      <c r="H27189" s="401"/>
      <c r="I27189" s="401"/>
      <c r="J27189" s="194"/>
      <c r="K27189" s="194"/>
      <c r="L27189" s="195"/>
      <c r="M27189" s="196"/>
      <c r="N27189" s="197"/>
      <c r="O27189" s="197"/>
      <c r="P27189" s="231"/>
    </row>
    <row r="27190" spans="2:16">
      <c r="B27190" s="351"/>
      <c r="C27190" s="435"/>
      <c r="D27190" s="399"/>
      <c r="E27190" s="400"/>
      <c r="G27190" s="401"/>
      <c r="H27190" s="401"/>
      <c r="I27190" s="401"/>
      <c r="J27190" s="194"/>
      <c r="K27190" s="194"/>
      <c r="L27190" s="195"/>
      <c r="M27190" s="196"/>
      <c r="N27190" s="197"/>
      <c r="O27190" s="197"/>
      <c r="P27190" s="231"/>
    </row>
    <row r="27191" spans="2:16">
      <c r="B27191" s="351"/>
      <c r="C27191" s="435"/>
      <c r="D27191" s="399"/>
      <c r="E27191" s="400"/>
      <c r="G27191" s="401"/>
      <c r="H27191" s="401"/>
      <c r="I27191" s="401"/>
      <c r="J27191" s="194"/>
      <c r="K27191" s="194"/>
      <c r="L27191" s="195"/>
      <c r="M27191" s="196"/>
      <c r="N27191" s="197"/>
      <c r="O27191" s="197"/>
      <c r="P27191" s="231"/>
    </row>
    <row r="27192" spans="2:16">
      <c r="B27192" s="351"/>
      <c r="C27192" s="435"/>
      <c r="D27192" s="399"/>
      <c r="E27192" s="400"/>
      <c r="G27192" s="401"/>
      <c r="H27192" s="401"/>
      <c r="I27192" s="401"/>
      <c r="J27192" s="194"/>
      <c r="K27192" s="194"/>
      <c r="L27192" s="195"/>
      <c r="M27192" s="196"/>
      <c r="N27192" s="197"/>
      <c r="O27192" s="197"/>
      <c r="P27192" s="231"/>
    </row>
    <row r="27193" spans="2:16">
      <c r="B27193" s="351"/>
      <c r="C27193" s="435"/>
      <c r="D27193" s="399"/>
      <c r="E27193" s="400"/>
      <c r="G27193" s="401"/>
      <c r="H27193" s="401"/>
      <c r="I27193" s="401"/>
      <c r="J27193" s="194"/>
      <c r="K27193" s="194"/>
      <c r="L27193" s="195"/>
      <c r="M27193" s="196"/>
      <c r="N27193" s="197"/>
      <c r="O27193" s="197"/>
      <c r="P27193" s="231"/>
    </row>
    <row r="27194" spans="2:16">
      <c r="B27194" s="351"/>
      <c r="C27194" s="435"/>
      <c r="D27194" s="399"/>
      <c r="E27194" s="400"/>
      <c r="G27194" s="401"/>
      <c r="H27194" s="401"/>
      <c r="I27194" s="401"/>
      <c r="J27194" s="194"/>
      <c r="K27194" s="194"/>
      <c r="L27194" s="195"/>
      <c r="M27194" s="196"/>
      <c r="N27194" s="197"/>
      <c r="O27194" s="197"/>
      <c r="P27194" s="231"/>
    </row>
    <row r="27195" spans="2:16">
      <c r="B27195" s="351"/>
      <c r="C27195" s="435"/>
      <c r="D27195" s="399"/>
      <c r="E27195" s="400"/>
      <c r="G27195" s="401"/>
      <c r="H27195" s="401"/>
      <c r="I27195" s="401"/>
      <c r="J27195" s="194"/>
      <c r="K27195" s="194"/>
      <c r="L27195" s="195"/>
      <c r="M27195" s="196"/>
      <c r="N27195" s="197"/>
      <c r="O27195" s="197"/>
      <c r="P27195" s="231"/>
    </row>
    <row r="27196" spans="2:16">
      <c r="B27196" s="351"/>
      <c r="C27196" s="435"/>
      <c r="D27196" s="399"/>
      <c r="E27196" s="400"/>
      <c r="G27196" s="401"/>
      <c r="H27196" s="401"/>
      <c r="I27196" s="401"/>
      <c r="J27196" s="194"/>
      <c r="K27196" s="194"/>
      <c r="L27196" s="195"/>
      <c r="M27196" s="196"/>
      <c r="N27196" s="197"/>
      <c r="O27196" s="197"/>
      <c r="P27196" s="231"/>
    </row>
    <row r="27197" spans="2:16">
      <c r="B27197" s="351"/>
      <c r="C27197" s="435"/>
      <c r="D27197" s="399"/>
      <c r="E27197" s="400"/>
      <c r="G27197" s="401"/>
      <c r="H27197" s="401"/>
      <c r="I27197" s="401"/>
      <c r="J27197" s="194"/>
      <c r="K27197" s="194"/>
      <c r="L27197" s="195"/>
      <c r="M27197" s="196"/>
      <c r="N27197" s="197"/>
      <c r="O27197" s="197"/>
      <c r="P27197" s="231"/>
    </row>
    <row r="27198" spans="2:16">
      <c r="B27198" s="351"/>
      <c r="C27198" s="435"/>
      <c r="D27198" s="399"/>
      <c r="E27198" s="400"/>
      <c r="G27198" s="401"/>
      <c r="H27198" s="401"/>
      <c r="I27198" s="401"/>
      <c r="J27198" s="194"/>
      <c r="K27198" s="194"/>
      <c r="L27198" s="195"/>
      <c r="M27198" s="196"/>
      <c r="N27198" s="197"/>
      <c r="O27198" s="197"/>
      <c r="P27198" s="231"/>
    </row>
    <row r="27199" spans="2:16">
      <c r="B27199" s="351"/>
      <c r="C27199" s="435"/>
      <c r="D27199" s="399"/>
      <c r="E27199" s="400"/>
      <c r="G27199" s="401"/>
      <c r="H27199" s="401"/>
      <c r="I27199" s="401"/>
      <c r="J27199" s="194"/>
      <c r="K27199" s="194"/>
      <c r="L27199" s="195"/>
      <c r="M27199" s="196"/>
      <c r="N27199" s="197"/>
      <c r="O27199" s="197"/>
      <c r="P27199" s="231"/>
    </row>
    <row r="27200" spans="2:16">
      <c r="B27200" s="351"/>
      <c r="C27200" s="435"/>
      <c r="D27200" s="399"/>
      <c r="E27200" s="400"/>
      <c r="G27200" s="401"/>
      <c r="H27200" s="401"/>
      <c r="I27200" s="401"/>
      <c r="J27200" s="194"/>
      <c r="K27200" s="194"/>
      <c r="L27200" s="195"/>
      <c r="M27200" s="196"/>
      <c r="N27200" s="197"/>
      <c r="O27200" s="197"/>
      <c r="P27200" s="231"/>
    </row>
    <row r="27201" spans="2:16">
      <c r="B27201" s="351"/>
      <c r="C27201" s="435"/>
      <c r="D27201" s="399"/>
      <c r="E27201" s="400"/>
      <c r="G27201" s="401"/>
      <c r="H27201" s="401"/>
      <c r="I27201" s="401"/>
      <c r="J27201" s="194"/>
      <c r="K27201" s="194"/>
      <c r="L27201" s="195"/>
      <c r="M27201" s="196"/>
      <c r="N27201" s="197"/>
      <c r="O27201" s="197"/>
      <c r="P27201" s="231"/>
    </row>
    <row r="27202" spans="2:16">
      <c r="B27202" s="351"/>
      <c r="C27202" s="435"/>
      <c r="D27202" s="399"/>
      <c r="E27202" s="400"/>
      <c r="G27202" s="401"/>
      <c r="H27202" s="401"/>
      <c r="I27202" s="401"/>
      <c r="J27202" s="194"/>
      <c r="K27202" s="194"/>
      <c r="L27202" s="195"/>
      <c r="M27202" s="196"/>
      <c r="N27202" s="197"/>
      <c r="O27202" s="197"/>
      <c r="P27202" s="231"/>
    </row>
    <row r="27203" spans="2:16">
      <c r="B27203" s="351"/>
      <c r="C27203" s="435"/>
      <c r="D27203" s="399"/>
      <c r="E27203" s="400"/>
      <c r="G27203" s="401"/>
      <c r="H27203" s="401"/>
      <c r="I27203" s="401"/>
      <c r="J27203" s="194"/>
      <c r="K27203" s="194"/>
      <c r="L27203" s="195"/>
      <c r="M27203" s="196"/>
      <c r="N27203" s="197"/>
      <c r="O27203" s="197"/>
      <c r="P27203" s="231"/>
    </row>
    <row r="27204" spans="2:16">
      <c r="B27204" s="351"/>
      <c r="C27204" s="435"/>
      <c r="D27204" s="399"/>
      <c r="E27204" s="400"/>
      <c r="G27204" s="401"/>
      <c r="H27204" s="401"/>
      <c r="I27204" s="401"/>
      <c r="J27204" s="194"/>
      <c r="K27204" s="194"/>
      <c r="L27204" s="195"/>
      <c r="M27204" s="196"/>
      <c r="N27204" s="197"/>
      <c r="O27204" s="197"/>
      <c r="P27204" s="231"/>
    </row>
    <row r="27205" spans="2:16">
      <c r="B27205" s="351"/>
      <c r="C27205" s="435"/>
      <c r="D27205" s="399"/>
      <c r="E27205" s="400"/>
      <c r="G27205" s="401"/>
      <c r="H27205" s="401"/>
      <c r="I27205" s="401"/>
      <c r="J27205" s="194"/>
      <c r="K27205" s="194"/>
      <c r="L27205" s="195"/>
      <c r="M27205" s="196"/>
      <c r="N27205" s="197"/>
      <c r="O27205" s="197"/>
      <c r="P27205" s="231"/>
    </row>
    <row r="27206" spans="2:16">
      <c r="B27206" s="351"/>
      <c r="C27206" s="435"/>
      <c r="D27206" s="399"/>
      <c r="E27206" s="400"/>
      <c r="G27206" s="401"/>
      <c r="H27206" s="401"/>
      <c r="I27206" s="401"/>
      <c r="J27206" s="194"/>
      <c r="K27206" s="194"/>
      <c r="L27206" s="195"/>
      <c r="M27206" s="196"/>
      <c r="N27206" s="197"/>
      <c r="O27206" s="197"/>
      <c r="P27206" s="231"/>
    </row>
    <row r="27207" spans="2:16">
      <c r="B27207" s="351"/>
      <c r="C27207" s="435"/>
      <c r="D27207" s="399"/>
      <c r="E27207" s="400"/>
      <c r="G27207" s="401"/>
      <c r="H27207" s="401"/>
      <c r="I27207" s="401"/>
      <c r="J27207" s="194"/>
      <c r="K27207" s="194"/>
      <c r="L27207" s="195"/>
      <c r="M27207" s="196"/>
      <c r="N27207" s="197"/>
      <c r="O27207" s="197"/>
      <c r="P27207" s="231"/>
    </row>
    <row r="27208" spans="2:16">
      <c r="B27208" s="351"/>
      <c r="C27208" s="435"/>
      <c r="D27208" s="399"/>
      <c r="E27208" s="400"/>
      <c r="G27208" s="401"/>
      <c r="H27208" s="401"/>
      <c r="I27208" s="401"/>
      <c r="J27208" s="194"/>
      <c r="K27208" s="194"/>
      <c r="L27208" s="195"/>
      <c r="M27208" s="196"/>
      <c r="N27208" s="197"/>
      <c r="O27208" s="197"/>
      <c r="P27208" s="231"/>
    </row>
    <row r="27209" spans="2:16">
      <c r="B27209" s="351"/>
      <c r="C27209" s="435"/>
      <c r="D27209" s="399"/>
      <c r="E27209" s="400"/>
      <c r="G27209" s="401"/>
      <c r="H27209" s="401"/>
      <c r="I27209" s="401"/>
      <c r="J27209" s="194"/>
      <c r="K27209" s="194"/>
      <c r="L27209" s="195"/>
      <c r="M27209" s="196"/>
      <c r="N27209" s="197"/>
      <c r="O27209" s="197"/>
      <c r="P27209" s="231"/>
    </row>
    <row r="27210" spans="2:16">
      <c r="B27210" s="351"/>
      <c r="C27210" s="435"/>
      <c r="D27210" s="399"/>
      <c r="E27210" s="400"/>
      <c r="G27210" s="401"/>
      <c r="H27210" s="401"/>
      <c r="I27210" s="401"/>
      <c r="J27210" s="194"/>
      <c r="K27210" s="194"/>
      <c r="L27210" s="195"/>
      <c r="M27210" s="196"/>
      <c r="N27210" s="197"/>
      <c r="O27210" s="197"/>
      <c r="P27210" s="231"/>
    </row>
    <row r="27211" spans="2:16">
      <c r="B27211" s="351"/>
      <c r="C27211" s="435"/>
      <c r="D27211" s="399"/>
      <c r="E27211" s="400"/>
      <c r="G27211" s="401"/>
      <c r="H27211" s="401"/>
      <c r="I27211" s="401"/>
      <c r="J27211" s="194"/>
      <c r="K27211" s="194"/>
      <c r="L27211" s="195"/>
      <c r="M27211" s="196"/>
      <c r="N27211" s="197"/>
      <c r="O27211" s="197"/>
      <c r="P27211" s="231"/>
    </row>
    <row r="27212" spans="2:16">
      <c r="B27212" s="351"/>
      <c r="C27212" s="435"/>
      <c r="D27212" s="399"/>
      <c r="E27212" s="400"/>
      <c r="G27212" s="401"/>
      <c r="H27212" s="401"/>
      <c r="I27212" s="401"/>
      <c r="J27212" s="194"/>
      <c r="K27212" s="194"/>
      <c r="L27212" s="195"/>
      <c r="M27212" s="196"/>
      <c r="N27212" s="197"/>
      <c r="O27212" s="197"/>
      <c r="P27212" s="231"/>
    </row>
    <row r="27213" spans="2:16">
      <c r="B27213" s="351"/>
      <c r="C27213" s="435"/>
      <c r="D27213" s="399"/>
      <c r="E27213" s="400"/>
      <c r="G27213" s="401"/>
      <c r="H27213" s="401"/>
      <c r="I27213" s="401"/>
      <c r="J27213" s="194"/>
      <c r="K27213" s="194"/>
      <c r="L27213" s="195"/>
      <c r="M27213" s="196"/>
      <c r="N27213" s="197"/>
      <c r="O27213" s="197"/>
      <c r="P27213" s="231"/>
    </row>
    <row r="27214" spans="2:16">
      <c r="B27214" s="351"/>
      <c r="C27214" s="435"/>
      <c r="D27214" s="399"/>
      <c r="E27214" s="400"/>
      <c r="G27214" s="401"/>
      <c r="H27214" s="401"/>
      <c r="I27214" s="401"/>
      <c r="J27214" s="194"/>
      <c r="K27214" s="194"/>
      <c r="L27214" s="195"/>
      <c r="M27214" s="196"/>
      <c r="N27214" s="197"/>
      <c r="O27214" s="197"/>
      <c r="P27214" s="231"/>
    </row>
    <row r="27215" spans="2:16">
      <c r="B27215" s="402"/>
      <c r="C27215" s="435"/>
      <c r="D27215" s="404"/>
      <c r="E27215" s="405"/>
      <c r="G27215" s="406"/>
      <c r="H27215" s="406"/>
      <c r="I27215" s="406"/>
      <c r="J27215" s="194"/>
      <c r="K27215" s="194"/>
      <c r="L27215" s="195"/>
      <c r="M27215" s="196"/>
      <c r="N27215" s="197"/>
      <c r="O27215" s="197"/>
      <c r="P27215" s="221"/>
    </row>
    <row r="27216" spans="2:16">
      <c r="B27216" s="351"/>
      <c r="C27216" s="435"/>
      <c r="D27216" s="399"/>
      <c r="E27216" s="400"/>
      <c r="G27216" s="401"/>
      <c r="H27216" s="401"/>
      <c r="I27216" s="401"/>
      <c r="J27216" s="194"/>
      <c r="K27216" s="194"/>
      <c r="L27216" s="195"/>
      <c r="M27216" s="196"/>
      <c r="N27216" s="197"/>
      <c r="O27216" s="197"/>
      <c r="P27216" s="231"/>
    </row>
    <row r="27217" spans="2:16">
      <c r="B27217" s="351"/>
      <c r="C27217" s="435"/>
      <c r="D27217" s="399"/>
      <c r="E27217" s="400"/>
      <c r="G27217" s="401"/>
      <c r="H27217" s="401"/>
      <c r="I27217" s="401"/>
      <c r="J27217" s="194"/>
      <c r="K27217" s="194"/>
      <c r="L27217" s="195"/>
      <c r="M27217" s="196"/>
      <c r="N27217" s="197"/>
      <c r="O27217" s="197"/>
      <c r="P27217" s="231"/>
    </row>
    <row r="27218" spans="2:16">
      <c r="B27218" s="351"/>
      <c r="C27218" s="435"/>
      <c r="D27218" s="399"/>
      <c r="E27218" s="400"/>
      <c r="G27218" s="401"/>
      <c r="H27218" s="401"/>
      <c r="I27218" s="401"/>
      <c r="J27218" s="194"/>
      <c r="K27218" s="194"/>
      <c r="L27218" s="195"/>
      <c r="M27218" s="196"/>
      <c r="N27218" s="197"/>
      <c r="O27218" s="197"/>
      <c r="P27218" s="231"/>
    </row>
    <row r="27219" spans="2:16">
      <c r="B27219" s="351"/>
      <c r="C27219" s="435"/>
      <c r="D27219" s="399"/>
      <c r="E27219" s="400"/>
      <c r="G27219" s="401"/>
      <c r="H27219" s="401"/>
      <c r="I27219" s="401"/>
      <c r="J27219" s="194"/>
      <c r="K27219" s="194"/>
      <c r="L27219" s="195"/>
      <c r="M27219" s="196"/>
      <c r="N27219" s="197"/>
      <c r="O27219" s="197"/>
      <c r="P27219" s="231"/>
    </row>
    <row r="27220" spans="2:16">
      <c r="B27220" s="351"/>
      <c r="C27220" s="435"/>
      <c r="D27220" s="399"/>
      <c r="E27220" s="400"/>
      <c r="G27220" s="401"/>
      <c r="H27220" s="401"/>
      <c r="I27220" s="401"/>
      <c r="J27220" s="194"/>
      <c r="K27220" s="194"/>
      <c r="L27220" s="195"/>
      <c r="M27220" s="196"/>
      <c r="N27220" s="197"/>
      <c r="O27220" s="197"/>
      <c r="P27220" s="231"/>
    </row>
    <row r="27221" spans="2:16">
      <c r="B27221" s="351"/>
      <c r="C27221" s="435"/>
      <c r="D27221" s="399"/>
      <c r="E27221" s="400"/>
      <c r="G27221" s="401"/>
      <c r="H27221" s="401"/>
      <c r="I27221" s="401"/>
      <c r="J27221" s="194"/>
      <c r="K27221" s="194"/>
      <c r="L27221" s="195"/>
      <c r="M27221" s="196"/>
      <c r="N27221" s="197"/>
      <c r="O27221" s="197"/>
      <c r="P27221" s="231"/>
    </row>
    <row r="27222" spans="2:16">
      <c r="B27222" s="351"/>
      <c r="C27222" s="435"/>
      <c r="D27222" s="399"/>
      <c r="E27222" s="400"/>
      <c r="G27222" s="401"/>
      <c r="H27222" s="401"/>
      <c r="I27222" s="401"/>
      <c r="J27222" s="194"/>
      <c r="K27222" s="194"/>
      <c r="L27222" s="195"/>
      <c r="M27222" s="196"/>
      <c r="N27222" s="197"/>
      <c r="O27222" s="197"/>
      <c r="P27222" s="231"/>
    </row>
    <row r="27223" spans="2:16">
      <c r="B27223" s="351"/>
      <c r="C27223" s="435"/>
      <c r="D27223" s="399"/>
      <c r="E27223" s="400"/>
      <c r="G27223" s="401"/>
      <c r="H27223" s="401"/>
      <c r="I27223" s="401"/>
      <c r="J27223" s="194"/>
      <c r="K27223" s="194"/>
      <c r="L27223" s="195"/>
      <c r="M27223" s="196"/>
      <c r="N27223" s="197"/>
      <c r="O27223" s="197"/>
      <c r="P27223" s="231"/>
    </row>
    <row r="27224" spans="2:16">
      <c r="B27224" s="351"/>
      <c r="C27224" s="435"/>
      <c r="D27224" s="399"/>
      <c r="E27224" s="400"/>
      <c r="G27224" s="401"/>
      <c r="H27224" s="401"/>
      <c r="I27224" s="401"/>
      <c r="J27224" s="194"/>
      <c r="K27224" s="194"/>
      <c r="L27224" s="195"/>
      <c r="M27224" s="196"/>
      <c r="N27224" s="197"/>
      <c r="O27224" s="197"/>
      <c r="P27224" s="231"/>
    </row>
    <row r="27225" spans="2:16">
      <c r="B27225" s="351"/>
      <c r="C27225" s="435"/>
      <c r="D27225" s="399"/>
      <c r="E27225" s="400"/>
      <c r="G27225" s="401"/>
      <c r="H27225" s="401"/>
      <c r="I27225" s="401"/>
      <c r="J27225" s="194"/>
      <c r="K27225" s="194"/>
      <c r="L27225" s="195"/>
      <c r="M27225" s="196"/>
      <c r="N27225" s="197"/>
      <c r="O27225" s="197"/>
      <c r="P27225" s="231"/>
    </row>
    <row r="27226" spans="2:16">
      <c r="B27226" s="351"/>
      <c r="C27226" s="435"/>
      <c r="D27226" s="399"/>
      <c r="E27226" s="400"/>
      <c r="G27226" s="401"/>
      <c r="H27226" s="401"/>
      <c r="I27226" s="401"/>
      <c r="J27226" s="194"/>
      <c r="K27226" s="194"/>
      <c r="L27226" s="195"/>
      <c r="M27226" s="196"/>
      <c r="N27226" s="197"/>
      <c r="O27226" s="197"/>
      <c r="P27226" s="231"/>
    </row>
    <row r="27227" spans="2:16">
      <c r="B27227" s="351"/>
      <c r="C27227" s="435"/>
      <c r="D27227" s="399"/>
      <c r="E27227" s="400"/>
      <c r="G27227" s="401"/>
      <c r="H27227" s="401"/>
      <c r="I27227" s="401"/>
      <c r="J27227" s="194"/>
      <c r="K27227" s="194"/>
      <c r="L27227" s="195"/>
      <c r="M27227" s="196"/>
      <c r="N27227" s="197"/>
      <c r="O27227" s="197"/>
      <c r="P27227" s="231"/>
    </row>
    <row r="27228" spans="2:16">
      <c r="B27228" s="351"/>
      <c r="C27228" s="435"/>
      <c r="D27228" s="399"/>
      <c r="E27228" s="400"/>
      <c r="G27228" s="401"/>
      <c r="H27228" s="401"/>
      <c r="I27228" s="401"/>
      <c r="J27228" s="194"/>
      <c r="K27228" s="194"/>
      <c r="L27228" s="195"/>
      <c r="M27228" s="196"/>
      <c r="N27228" s="197"/>
      <c r="O27228" s="197"/>
      <c r="P27228" s="231"/>
    </row>
    <row r="27229" spans="2:16">
      <c r="B27229" s="351"/>
      <c r="C27229" s="435"/>
      <c r="D27229" s="399"/>
      <c r="E27229" s="400"/>
      <c r="G27229" s="401"/>
      <c r="H27229" s="401"/>
      <c r="I27229" s="401"/>
      <c r="J27229" s="194"/>
      <c r="K27229" s="194"/>
      <c r="L27229" s="195"/>
      <c r="M27229" s="196"/>
      <c r="N27229" s="197"/>
      <c r="O27229" s="197"/>
      <c r="P27229" s="231"/>
    </row>
    <row r="27230" spans="2:16">
      <c r="B27230" s="351"/>
      <c r="C27230" s="435"/>
      <c r="D27230" s="399"/>
      <c r="E27230" s="400"/>
      <c r="G27230" s="401"/>
      <c r="H27230" s="401"/>
      <c r="I27230" s="401"/>
      <c r="J27230" s="194"/>
      <c r="K27230" s="194"/>
      <c r="L27230" s="195"/>
      <c r="M27230" s="196"/>
      <c r="N27230" s="197"/>
      <c r="O27230" s="197"/>
      <c r="P27230" s="231"/>
    </row>
    <row r="27231" spans="2:16">
      <c r="B27231" s="351"/>
      <c r="C27231" s="435"/>
      <c r="D27231" s="399"/>
      <c r="E27231" s="400"/>
      <c r="G27231" s="401"/>
      <c r="H27231" s="401"/>
      <c r="I27231" s="401"/>
      <c r="J27231" s="194"/>
      <c r="K27231" s="194"/>
      <c r="L27231" s="195"/>
      <c r="M27231" s="196"/>
      <c r="N27231" s="197"/>
      <c r="O27231" s="197"/>
      <c r="P27231" s="231"/>
    </row>
    <row r="27232" spans="2:16">
      <c r="B27232" s="351"/>
      <c r="C27232" s="435"/>
      <c r="D27232" s="399"/>
      <c r="E27232" s="400"/>
      <c r="G27232" s="401"/>
      <c r="H27232" s="401"/>
      <c r="I27232" s="401"/>
      <c r="J27232" s="194"/>
      <c r="K27232" s="194"/>
      <c r="L27232" s="195"/>
      <c r="M27232" s="196"/>
      <c r="N27232" s="197"/>
      <c r="O27232" s="197"/>
      <c r="P27232" s="231"/>
    </row>
    <row r="27233" spans="2:16">
      <c r="B27233" s="351"/>
      <c r="C27233" s="435"/>
      <c r="D27233" s="399"/>
      <c r="E27233" s="400"/>
      <c r="G27233" s="401"/>
      <c r="H27233" s="401"/>
      <c r="I27233" s="401"/>
      <c r="J27233" s="194"/>
      <c r="K27233" s="194"/>
      <c r="L27233" s="195"/>
      <c r="M27233" s="196"/>
      <c r="N27233" s="197"/>
      <c r="O27233" s="197"/>
      <c r="P27233" s="231"/>
    </row>
    <row r="27234" spans="2:16">
      <c r="B27234" s="351"/>
      <c r="C27234" s="435"/>
      <c r="D27234" s="399"/>
      <c r="E27234" s="400"/>
      <c r="G27234" s="401"/>
      <c r="H27234" s="401"/>
      <c r="I27234" s="401"/>
      <c r="J27234" s="194"/>
      <c r="K27234" s="194"/>
      <c r="L27234" s="195"/>
      <c r="M27234" s="196"/>
      <c r="N27234" s="197"/>
      <c r="O27234" s="197"/>
      <c r="P27234" s="231"/>
    </row>
    <row r="27235" spans="2:16">
      <c r="B27235" s="351"/>
      <c r="C27235" s="435"/>
      <c r="D27235" s="399"/>
      <c r="E27235" s="400"/>
      <c r="G27235" s="401"/>
      <c r="H27235" s="401"/>
      <c r="I27235" s="401"/>
      <c r="J27235" s="194"/>
      <c r="K27235" s="194"/>
      <c r="L27235" s="195"/>
      <c r="M27235" s="196"/>
      <c r="N27235" s="197"/>
      <c r="O27235" s="197"/>
      <c r="P27235" s="231"/>
    </row>
    <row r="27236" spans="2:16">
      <c r="B27236" s="351"/>
      <c r="C27236" s="435"/>
      <c r="D27236" s="399"/>
      <c r="E27236" s="400"/>
      <c r="G27236" s="401"/>
      <c r="H27236" s="401"/>
      <c r="I27236" s="401"/>
      <c r="J27236" s="194"/>
      <c r="K27236" s="194"/>
      <c r="L27236" s="195"/>
      <c r="M27236" s="196"/>
      <c r="N27236" s="197"/>
      <c r="O27236" s="197"/>
      <c r="P27236" s="231"/>
    </row>
    <row r="27237" spans="2:16">
      <c r="B27237" s="351"/>
      <c r="C27237" s="435"/>
      <c r="D27237" s="399"/>
      <c r="E27237" s="400"/>
      <c r="G27237" s="401"/>
      <c r="H27237" s="401"/>
      <c r="I27237" s="401"/>
      <c r="J27237" s="194"/>
      <c r="K27237" s="194"/>
      <c r="L27237" s="195"/>
      <c r="M27237" s="196"/>
      <c r="N27237" s="197"/>
      <c r="O27237" s="197"/>
      <c r="P27237" s="231"/>
    </row>
    <row r="27238" spans="2:16">
      <c r="B27238" s="351"/>
      <c r="C27238" s="435"/>
      <c r="D27238" s="399"/>
      <c r="E27238" s="400"/>
      <c r="G27238" s="401"/>
      <c r="H27238" s="401"/>
      <c r="I27238" s="401"/>
      <c r="J27238" s="194"/>
      <c r="K27238" s="194"/>
      <c r="L27238" s="195"/>
      <c r="M27238" s="196"/>
      <c r="N27238" s="197"/>
      <c r="O27238" s="197"/>
      <c r="P27238" s="231"/>
    </row>
    <row r="27239" spans="2:16">
      <c r="B27239" s="351"/>
      <c r="C27239" s="435"/>
      <c r="D27239" s="399"/>
      <c r="E27239" s="400"/>
      <c r="G27239" s="401"/>
      <c r="H27239" s="401"/>
      <c r="I27239" s="401"/>
      <c r="J27239" s="194"/>
      <c r="K27239" s="194"/>
      <c r="L27239" s="195"/>
      <c r="M27239" s="196"/>
      <c r="N27239" s="197"/>
      <c r="O27239" s="197"/>
      <c r="P27239" s="231"/>
    </row>
    <row r="27240" spans="2:16">
      <c r="B27240" s="351"/>
      <c r="C27240" s="435"/>
      <c r="D27240" s="399"/>
      <c r="E27240" s="400"/>
      <c r="G27240" s="401"/>
      <c r="H27240" s="401"/>
      <c r="I27240" s="401"/>
      <c r="J27240" s="194"/>
      <c r="K27240" s="194"/>
      <c r="L27240" s="195"/>
      <c r="M27240" s="196"/>
      <c r="N27240" s="197"/>
      <c r="O27240" s="197"/>
      <c r="P27240" s="231"/>
    </row>
    <row r="27241" spans="2:16">
      <c r="B27241" s="351"/>
      <c r="C27241" s="435"/>
      <c r="D27241" s="399"/>
      <c r="E27241" s="400"/>
      <c r="G27241" s="401"/>
      <c r="H27241" s="401"/>
      <c r="I27241" s="401"/>
      <c r="J27241" s="194"/>
      <c r="K27241" s="194"/>
      <c r="L27241" s="195"/>
      <c r="M27241" s="196"/>
      <c r="N27241" s="197"/>
      <c r="O27241" s="197"/>
      <c r="P27241" s="231"/>
    </row>
    <row r="27242" spans="2:16">
      <c r="B27242" s="351"/>
      <c r="C27242" s="435"/>
      <c r="D27242" s="399"/>
      <c r="E27242" s="400"/>
      <c r="G27242" s="401"/>
      <c r="H27242" s="401"/>
      <c r="I27242" s="401"/>
      <c r="J27242" s="194"/>
      <c r="K27242" s="194"/>
      <c r="L27242" s="195"/>
      <c r="M27242" s="196"/>
      <c r="N27242" s="197"/>
      <c r="O27242" s="197"/>
      <c r="P27242" s="231"/>
    </row>
    <row r="27243" spans="2:16">
      <c r="B27243" s="351"/>
      <c r="C27243" s="435"/>
      <c r="D27243" s="399"/>
      <c r="E27243" s="400"/>
      <c r="G27243" s="401"/>
      <c r="H27243" s="401"/>
      <c r="I27243" s="401"/>
      <c r="J27243" s="194"/>
      <c r="K27243" s="194"/>
      <c r="L27243" s="195"/>
      <c r="M27243" s="196"/>
      <c r="N27243" s="197"/>
      <c r="O27243" s="197"/>
      <c r="P27243" s="231"/>
    </row>
    <row r="27244" spans="2:16">
      <c r="B27244" s="351"/>
      <c r="C27244" s="435"/>
      <c r="D27244" s="399"/>
      <c r="E27244" s="400"/>
      <c r="G27244" s="401"/>
      <c r="H27244" s="401"/>
      <c r="I27244" s="401"/>
      <c r="J27244" s="194"/>
      <c r="K27244" s="194"/>
      <c r="L27244" s="195"/>
      <c r="M27244" s="196"/>
      <c r="N27244" s="197"/>
      <c r="O27244" s="197"/>
      <c r="P27244" s="231"/>
    </row>
    <row r="27245" spans="2:16">
      <c r="B27245" s="351"/>
      <c r="C27245" s="435"/>
      <c r="D27245" s="399"/>
      <c r="E27245" s="400"/>
      <c r="G27245" s="401"/>
      <c r="H27245" s="401"/>
      <c r="I27245" s="401"/>
      <c r="J27245" s="194"/>
      <c r="K27245" s="194"/>
      <c r="L27245" s="195"/>
      <c r="M27245" s="196"/>
      <c r="N27245" s="197"/>
      <c r="O27245" s="197"/>
      <c r="P27245" s="231"/>
    </row>
    <row r="27246" spans="2:16">
      <c r="B27246" s="351"/>
      <c r="C27246" s="435"/>
      <c r="D27246" s="399"/>
      <c r="E27246" s="400"/>
      <c r="G27246" s="401"/>
      <c r="H27246" s="401"/>
      <c r="I27246" s="401"/>
      <c r="J27246" s="194"/>
      <c r="K27246" s="194"/>
      <c r="L27246" s="195"/>
      <c r="M27246" s="196"/>
      <c r="N27246" s="197"/>
      <c r="O27246" s="197"/>
      <c r="P27246" s="231"/>
    </row>
    <row r="27247" spans="2:16">
      <c r="B27247" s="351"/>
      <c r="C27247" s="435"/>
      <c r="D27247" s="399"/>
      <c r="E27247" s="400"/>
      <c r="G27247" s="401"/>
      <c r="H27247" s="401"/>
      <c r="I27247" s="401"/>
      <c r="J27247" s="194"/>
      <c r="K27247" s="194"/>
      <c r="L27247" s="195"/>
      <c r="M27247" s="196"/>
      <c r="N27247" s="197"/>
      <c r="O27247" s="197"/>
      <c r="P27247" s="231"/>
    </row>
    <row r="27248" spans="2:16">
      <c r="B27248" s="351"/>
      <c r="C27248" s="435"/>
      <c r="D27248" s="399"/>
      <c r="E27248" s="400"/>
      <c r="G27248" s="401"/>
      <c r="H27248" s="401"/>
      <c r="I27248" s="401"/>
      <c r="J27248" s="194"/>
      <c r="K27248" s="194"/>
      <c r="L27248" s="195"/>
      <c r="M27248" s="196"/>
      <c r="N27248" s="197"/>
      <c r="O27248" s="197"/>
      <c r="P27248" s="231"/>
    </row>
    <row r="27249" spans="2:16">
      <c r="B27249" s="351"/>
      <c r="C27249" s="435"/>
      <c r="D27249" s="399"/>
      <c r="E27249" s="400"/>
      <c r="G27249" s="401"/>
      <c r="H27249" s="401"/>
      <c r="I27249" s="401"/>
      <c r="J27249" s="194"/>
      <c r="K27249" s="194"/>
      <c r="L27249" s="195"/>
      <c r="M27249" s="196"/>
      <c r="N27249" s="197"/>
      <c r="O27249" s="197"/>
      <c r="P27249" s="231"/>
    </row>
    <row r="27250" spans="2:16">
      <c r="B27250" s="351"/>
      <c r="C27250" s="435"/>
      <c r="D27250" s="399"/>
      <c r="E27250" s="400"/>
      <c r="G27250" s="401"/>
      <c r="H27250" s="401"/>
      <c r="I27250" s="401"/>
      <c r="J27250" s="194"/>
      <c r="K27250" s="194"/>
      <c r="L27250" s="195"/>
      <c r="M27250" s="196"/>
      <c r="N27250" s="197"/>
      <c r="O27250" s="197"/>
      <c r="P27250" s="231"/>
    </row>
    <row r="27251" spans="2:16">
      <c r="B27251" s="351"/>
      <c r="C27251" s="435"/>
      <c r="D27251" s="399"/>
      <c r="E27251" s="400"/>
      <c r="G27251" s="401"/>
      <c r="H27251" s="401"/>
      <c r="I27251" s="401"/>
      <c r="J27251" s="194"/>
      <c r="K27251" s="194"/>
      <c r="L27251" s="195"/>
      <c r="M27251" s="196"/>
      <c r="N27251" s="197"/>
      <c r="O27251" s="197"/>
      <c r="P27251" s="231"/>
    </row>
    <row r="27252" spans="2:16">
      <c r="B27252" s="351"/>
      <c r="C27252" s="435"/>
      <c r="D27252" s="399"/>
      <c r="E27252" s="400"/>
      <c r="G27252" s="401"/>
      <c r="H27252" s="401"/>
      <c r="I27252" s="401"/>
      <c r="J27252" s="194"/>
      <c r="K27252" s="194"/>
      <c r="L27252" s="195"/>
      <c r="M27252" s="196"/>
      <c r="N27252" s="197"/>
      <c r="O27252" s="197"/>
      <c r="P27252" s="231"/>
    </row>
    <row r="27253" spans="2:16">
      <c r="B27253" s="351"/>
      <c r="C27253" s="435"/>
      <c r="D27253" s="399"/>
      <c r="E27253" s="400"/>
      <c r="G27253" s="401"/>
      <c r="H27253" s="401"/>
      <c r="I27253" s="401"/>
      <c r="J27253" s="194"/>
      <c r="K27253" s="194"/>
      <c r="L27253" s="195"/>
      <c r="M27253" s="196"/>
      <c r="N27253" s="197"/>
      <c r="O27253" s="197"/>
      <c r="P27253" s="231"/>
    </row>
    <row r="27254" spans="2:16">
      <c r="B27254" s="351"/>
      <c r="C27254" s="435"/>
      <c r="D27254" s="399"/>
      <c r="E27254" s="400"/>
      <c r="G27254" s="401"/>
      <c r="H27254" s="401"/>
      <c r="I27254" s="401"/>
      <c r="J27254" s="194"/>
      <c r="K27254" s="194"/>
      <c r="L27254" s="195"/>
      <c r="M27254" s="196"/>
      <c r="N27254" s="197"/>
      <c r="O27254" s="197"/>
      <c r="P27254" s="231"/>
    </row>
    <row r="27255" spans="2:16">
      <c r="B27255" s="351"/>
      <c r="C27255" s="435"/>
      <c r="D27255" s="399"/>
      <c r="E27255" s="400"/>
      <c r="G27255" s="401"/>
      <c r="H27255" s="401"/>
      <c r="I27255" s="401"/>
      <c r="J27255" s="194"/>
      <c r="K27255" s="194"/>
      <c r="L27255" s="195"/>
      <c r="M27255" s="196"/>
      <c r="N27255" s="197"/>
      <c r="O27255" s="197"/>
      <c r="P27255" s="231"/>
    </row>
    <row r="27256" spans="2:16">
      <c r="B27256" s="351"/>
      <c r="C27256" s="435"/>
      <c r="D27256" s="399"/>
      <c r="E27256" s="400"/>
      <c r="G27256" s="401"/>
      <c r="H27256" s="401"/>
      <c r="I27256" s="401"/>
      <c r="J27256" s="194"/>
      <c r="K27256" s="194"/>
      <c r="L27256" s="195"/>
      <c r="M27256" s="196"/>
      <c r="N27256" s="197"/>
      <c r="O27256" s="197"/>
      <c r="P27256" s="231"/>
    </row>
    <row r="27257" spans="2:16">
      <c r="B27257" s="402"/>
      <c r="C27257" s="435"/>
      <c r="D27257" s="404"/>
      <c r="E27257" s="405"/>
      <c r="G27257" s="406"/>
      <c r="H27257" s="406"/>
      <c r="I27257" s="406"/>
      <c r="J27257" s="194"/>
      <c r="K27257" s="194"/>
      <c r="L27257" s="195"/>
      <c r="M27257" s="196"/>
      <c r="N27257" s="197"/>
      <c r="O27257" s="197"/>
      <c r="P27257" s="221"/>
    </row>
    <row r="27258" spans="2:16">
      <c r="B27258" s="351"/>
      <c r="C27258" s="435"/>
      <c r="D27258" s="399"/>
      <c r="E27258" s="400"/>
      <c r="G27258" s="401"/>
      <c r="H27258" s="401"/>
      <c r="I27258" s="401"/>
      <c r="J27258" s="194"/>
      <c r="K27258" s="194"/>
      <c r="L27258" s="195"/>
      <c r="M27258" s="196"/>
      <c r="N27258" s="197"/>
      <c r="O27258" s="197"/>
      <c r="P27258" s="231"/>
    </row>
    <row r="27259" spans="2:16">
      <c r="B27259" s="351"/>
      <c r="C27259" s="435"/>
      <c r="D27259" s="399"/>
      <c r="E27259" s="400"/>
      <c r="G27259" s="401"/>
      <c r="H27259" s="401"/>
      <c r="I27259" s="401"/>
      <c r="J27259" s="194"/>
      <c r="K27259" s="194"/>
      <c r="L27259" s="195"/>
      <c r="M27259" s="196"/>
      <c r="N27259" s="197"/>
      <c r="O27259" s="197"/>
      <c r="P27259" s="231"/>
    </row>
    <row r="27260" spans="2:16">
      <c r="B27260" s="351"/>
      <c r="C27260" s="435"/>
      <c r="D27260" s="399"/>
      <c r="E27260" s="400"/>
      <c r="G27260" s="401"/>
      <c r="H27260" s="401"/>
      <c r="I27260" s="401"/>
      <c r="J27260" s="194"/>
      <c r="K27260" s="194"/>
      <c r="L27260" s="195"/>
      <c r="M27260" s="196"/>
      <c r="N27260" s="197"/>
      <c r="O27260" s="197"/>
      <c r="P27260" s="231"/>
    </row>
    <row r="27261" spans="2:16">
      <c r="B27261" s="351"/>
      <c r="C27261" s="435"/>
      <c r="D27261" s="399"/>
      <c r="E27261" s="400"/>
      <c r="G27261" s="401"/>
      <c r="H27261" s="401"/>
      <c r="I27261" s="401"/>
      <c r="J27261" s="194"/>
      <c r="K27261" s="194"/>
      <c r="L27261" s="195"/>
      <c r="M27261" s="196"/>
      <c r="N27261" s="197"/>
      <c r="O27261" s="197"/>
      <c r="P27261" s="231"/>
    </row>
    <row r="27262" spans="2:16">
      <c r="B27262" s="351"/>
      <c r="C27262" s="435"/>
      <c r="D27262" s="399"/>
      <c r="E27262" s="400"/>
      <c r="G27262" s="401"/>
      <c r="H27262" s="401"/>
      <c r="I27262" s="401"/>
      <c r="J27262" s="194"/>
      <c r="K27262" s="194"/>
      <c r="L27262" s="195"/>
      <c r="M27262" s="196"/>
      <c r="N27262" s="197"/>
      <c r="O27262" s="197"/>
      <c r="P27262" s="231"/>
    </row>
    <row r="27263" spans="2:16">
      <c r="B27263" s="351"/>
      <c r="C27263" s="435"/>
      <c r="D27263" s="399"/>
      <c r="E27263" s="400"/>
      <c r="G27263" s="401"/>
      <c r="H27263" s="401"/>
      <c r="I27263" s="401"/>
      <c r="J27263" s="194"/>
      <c r="K27263" s="194"/>
      <c r="L27263" s="195"/>
      <c r="M27263" s="196"/>
      <c r="N27263" s="197"/>
      <c r="O27263" s="197"/>
      <c r="P27263" s="231"/>
    </row>
    <row r="27264" spans="2:16">
      <c r="B27264" s="351"/>
      <c r="C27264" s="435"/>
      <c r="D27264" s="399"/>
      <c r="E27264" s="400"/>
      <c r="G27264" s="401"/>
      <c r="H27264" s="401"/>
      <c r="I27264" s="401"/>
      <c r="J27264" s="194"/>
      <c r="K27264" s="194"/>
      <c r="L27264" s="195"/>
      <c r="M27264" s="196"/>
      <c r="N27264" s="197"/>
      <c r="O27264" s="197"/>
      <c r="P27264" s="231"/>
    </row>
    <row r="27265" spans="2:16">
      <c r="B27265" s="351"/>
      <c r="C27265" s="435"/>
      <c r="D27265" s="399"/>
      <c r="E27265" s="400"/>
      <c r="G27265" s="401"/>
      <c r="H27265" s="401"/>
      <c r="I27265" s="401"/>
      <c r="J27265" s="194"/>
      <c r="K27265" s="194"/>
      <c r="L27265" s="195"/>
      <c r="M27265" s="196"/>
      <c r="N27265" s="197"/>
      <c r="O27265" s="197"/>
      <c r="P27265" s="231"/>
    </row>
    <row r="27266" spans="2:16">
      <c r="B27266" s="351"/>
      <c r="C27266" s="435"/>
      <c r="D27266" s="399"/>
      <c r="E27266" s="400"/>
      <c r="G27266" s="401"/>
      <c r="H27266" s="401"/>
      <c r="I27266" s="401"/>
      <c r="J27266" s="194"/>
      <c r="K27266" s="194"/>
      <c r="L27266" s="195"/>
      <c r="M27266" s="196"/>
      <c r="N27266" s="197"/>
      <c r="O27266" s="197"/>
      <c r="P27266" s="231"/>
    </row>
    <row r="27267" spans="2:16">
      <c r="B27267" s="351"/>
      <c r="C27267" s="435"/>
      <c r="D27267" s="399"/>
      <c r="E27267" s="400"/>
      <c r="G27267" s="401"/>
      <c r="H27267" s="401"/>
      <c r="I27267" s="401"/>
      <c r="J27267" s="194"/>
      <c r="K27267" s="194"/>
      <c r="L27267" s="195"/>
      <c r="M27267" s="196"/>
      <c r="N27267" s="197"/>
      <c r="O27267" s="197"/>
      <c r="P27267" s="231"/>
    </row>
    <row r="27268" spans="2:16">
      <c r="B27268" s="351"/>
      <c r="C27268" s="435"/>
      <c r="D27268" s="399"/>
      <c r="E27268" s="400"/>
      <c r="G27268" s="401"/>
      <c r="H27268" s="401"/>
      <c r="I27268" s="401"/>
      <c r="J27268" s="194"/>
      <c r="K27268" s="194"/>
      <c r="L27268" s="195"/>
      <c r="M27268" s="196"/>
      <c r="N27268" s="197"/>
      <c r="O27268" s="197"/>
      <c r="P27268" s="231"/>
    </row>
    <row r="27269" spans="2:16">
      <c r="B27269" s="351"/>
      <c r="C27269" s="435"/>
      <c r="D27269" s="399"/>
      <c r="E27269" s="400"/>
      <c r="G27269" s="401"/>
      <c r="H27269" s="401"/>
      <c r="I27269" s="401"/>
      <c r="J27269" s="194"/>
      <c r="K27269" s="194"/>
      <c r="L27269" s="195"/>
      <c r="M27269" s="196"/>
      <c r="N27269" s="197"/>
      <c r="O27269" s="197"/>
      <c r="P27269" s="231"/>
    </row>
    <row r="27270" spans="2:16">
      <c r="B27270" s="351"/>
      <c r="C27270" s="435"/>
      <c r="D27270" s="399"/>
      <c r="E27270" s="400"/>
      <c r="G27270" s="401"/>
      <c r="H27270" s="401"/>
      <c r="I27270" s="401"/>
      <c r="J27270" s="194"/>
      <c r="K27270" s="194"/>
      <c r="L27270" s="195"/>
      <c r="M27270" s="196"/>
      <c r="N27270" s="197"/>
      <c r="O27270" s="197"/>
      <c r="P27270" s="231"/>
    </row>
    <row r="27271" spans="2:16">
      <c r="B27271" s="351"/>
      <c r="C27271" s="435"/>
      <c r="D27271" s="399"/>
      <c r="E27271" s="400"/>
      <c r="G27271" s="401"/>
      <c r="H27271" s="401"/>
      <c r="I27271" s="401"/>
      <c r="J27271" s="194"/>
      <c r="K27271" s="194"/>
      <c r="L27271" s="195"/>
      <c r="M27271" s="196"/>
      <c r="N27271" s="197"/>
      <c r="O27271" s="197"/>
      <c r="P27271" s="231"/>
    </row>
    <row r="27272" spans="2:16">
      <c r="B27272" s="351"/>
      <c r="C27272" s="435"/>
      <c r="D27272" s="399"/>
      <c r="E27272" s="400"/>
      <c r="G27272" s="401"/>
      <c r="H27272" s="401"/>
      <c r="I27272" s="401"/>
      <c r="J27272" s="194"/>
      <c r="K27272" s="194"/>
      <c r="L27272" s="195"/>
      <c r="M27272" s="196"/>
      <c r="N27272" s="197"/>
      <c r="O27272" s="197"/>
      <c r="P27272" s="231"/>
    </row>
    <row r="27273" spans="2:16">
      <c r="B27273" s="351"/>
      <c r="C27273" s="435"/>
      <c r="D27273" s="399"/>
      <c r="E27273" s="400"/>
      <c r="G27273" s="401"/>
      <c r="H27273" s="401"/>
      <c r="I27273" s="401"/>
      <c r="J27273" s="194"/>
      <c r="K27273" s="194"/>
      <c r="L27273" s="195"/>
      <c r="M27273" s="196"/>
      <c r="N27273" s="197"/>
      <c r="O27273" s="197"/>
      <c r="P27273" s="231"/>
    </row>
    <row r="27274" spans="2:16">
      <c r="B27274" s="351"/>
      <c r="C27274" s="435"/>
      <c r="D27274" s="399"/>
      <c r="E27274" s="400"/>
      <c r="G27274" s="401"/>
      <c r="H27274" s="401"/>
      <c r="I27274" s="401"/>
      <c r="J27274" s="194"/>
      <c r="K27274" s="194"/>
      <c r="L27274" s="195"/>
      <c r="M27274" s="196"/>
      <c r="N27274" s="197"/>
      <c r="O27274" s="197"/>
      <c r="P27274" s="231"/>
    </row>
    <row r="27275" spans="2:16">
      <c r="B27275" s="351"/>
      <c r="C27275" s="435"/>
      <c r="D27275" s="399"/>
      <c r="E27275" s="400"/>
      <c r="G27275" s="401"/>
      <c r="H27275" s="401"/>
      <c r="I27275" s="401"/>
      <c r="J27275" s="194"/>
      <c r="K27275" s="194"/>
      <c r="L27275" s="195"/>
      <c r="M27275" s="196"/>
      <c r="N27275" s="197"/>
      <c r="O27275" s="197"/>
      <c r="P27275" s="231"/>
    </row>
    <row r="27276" spans="2:16">
      <c r="B27276" s="351"/>
      <c r="C27276" s="435"/>
      <c r="D27276" s="399"/>
      <c r="E27276" s="400"/>
      <c r="G27276" s="401"/>
      <c r="H27276" s="401"/>
      <c r="I27276" s="401"/>
      <c r="J27276" s="194"/>
      <c r="K27276" s="194"/>
      <c r="L27276" s="195"/>
      <c r="M27276" s="196"/>
      <c r="N27276" s="197"/>
      <c r="O27276" s="197"/>
      <c r="P27276" s="231"/>
    </row>
    <row r="27277" spans="2:16">
      <c r="B27277" s="351"/>
      <c r="C27277" s="435"/>
      <c r="D27277" s="399"/>
      <c r="E27277" s="400"/>
      <c r="G27277" s="401"/>
      <c r="H27277" s="401"/>
      <c r="I27277" s="401"/>
      <c r="J27277" s="194"/>
      <c r="K27277" s="194"/>
      <c r="L27277" s="195"/>
      <c r="M27277" s="196"/>
      <c r="N27277" s="197"/>
      <c r="O27277" s="197"/>
      <c r="P27277" s="231"/>
    </row>
    <row r="27278" spans="2:16">
      <c r="B27278" s="351"/>
      <c r="C27278" s="435"/>
      <c r="D27278" s="399"/>
      <c r="E27278" s="400"/>
      <c r="G27278" s="401"/>
      <c r="H27278" s="401"/>
      <c r="I27278" s="401"/>
      <c r="J27278" s="194"/>
      <c r="K27278" s="194"/>
      <c r="L27278" s="195"/>
      <c r="M27278" s="196"/>
      <c r="N27278" s="197"/>
      <c r="O27278" s="197"/>
      <c r="P27278" s="231"/>
    </row>
    <row r="27279" spans="2:16">
      <c r="B27279" s="351"/>
      <c r="C27279" s="435"/>
      <c r="D27279" s="399"/>
      <c r="E27279" s="400"/>
      <c r="G27279" s="401"/>
      <c r="H27279" s="401"/>
      <c r="I27279" s="401"/>
      <c r="J27279" s="194"/>
      <c r="K27279" s="194"/>
      <c r="L27279" s="195"/>
      <c r="M27279" s="196"/>
      <c r="N27279" s="197"/>
      <c r="O27279" s="197"/>
      <c r="P27279" s="231"/>
    </row>
    <row r="27280" spans="2:16">
      <c r="B27280" s="351"/>
      <c r="C27280" s="435"/>
      <c r="D27280" s="399"/>
      <c r="E27280" s="400"/>
      <c r="G27280" s="401"/>
      <c r="H27280" s="401"/>
      <c r="I27280" s="401"/>
      <c r="J27280" s="194"/>
      <c r="K27280" s="194"/>
      <c r="L27280" s="195"/>
      <c r="M27280" s="196"/>
      <c r="N27280" s="197"/>
      <c r="O27280" s="197"/>
      <c r="P27280" s="231"/>
    </row>
    <row r="27281" spans="2:16">
      <c r="B27281" s="402"/>
      <c r="C27281" s="435"/>
      <c r="D27281" s="404"/>
      <c r="E27281" s="405"/>
      <c r="G27281" s="406"/>
      <c r="H27281" s="406"/>
      <c r="I27281" s="406"/>
      <c r="J27281" s="194"/>
      <c r="K27281" s="194"/>
      <c r="L27281" s="195"/>
      <c r="M27281" s="196"/>
      <c r="N27281" s="197"/>
      <c r="O27281" s="197"/>
      <c r="P27281" s="221"/>
    </row>
    <row r="27282" spans="2:16">
      <c r="B27282" s="351"/>
      <c r="C27282" s="435"/>
      <c r="D27282" s="399"/>
      <c r="E27282" s="400"/>
      <c r="G27282" s="401"/>
      <c r="H27282" s="401"/>
      <c r="I27282" s="401"/>
      <c r="J27282" s="194"/>
      <c r="K27282" s="194"/>
      <c r="L27282" s="195"/>
      <c r="M27282" s="196"/>
      <c r="N27282" s="197"/>
      <c r="O27282" s="197"/>
      <c r="P27282" s="231"/>
    </row>
    <row r="27283" spans="2:16">
      <c r="B27283" s="351"/>
      <c r="C27283" s="435"/>
      <c r="D27283" s="399"/>
      <c r="E27283" s="400"/>
      <c r="G27283" s="401"/>
      <c r="H27283" s="401"/>
      <c r="I27283" s="401"/>
      <c r="J27283" s="194"/>
      <c r="K27283" s="194"/>
      <c r="L27283" s="195"/>
      <c r="M27283" s="196"/>
      <c r="N27283" s="197"/>
      <c r="O27283" s="197"/>
      <c r="P27283" s="231"/>
    </row>
    <row r="27284" spans="2:16">
      <c r="B27284" s="351"/>
      <c r="C27284" s="435"/>
      <c r="D27284" s="399"/>
      <c r="E27284" s="400"/>
      <c r="G27284" s="401"/>
      <c r="H27284" s="401"/>
      <c r="I27284" s="401"/>
      <c r="J27284" s="194"/>
      <c r="K27284" s="194"/>
      <c r="L27284" s="195"/>
      <c r="M27284" s="196"/>
      <c r="N27284" s="197"/>
      <c r="O27284" s="197"/>
      <c r="P27284" s="231"/>
    </row>
    <row r="27285" spans="2:16">
      <c r="B27285" s="351"/>
      <c r="C27285" s="435"/>
      <c r="D27285" s="399"/>
      <c r="E27285" s="400"/>
      <c r="G27285" s="401"/>
      <c r="H27285" s="401"/>
      <c r="I27285" s="401"/>
      <c r="J27285" s="194"/>
      <c r="K27285" s="194"/>
      <c r="L27285" s="195"/>
      <c r="M27285" s="196"/>
      <c r="N27285" s="197"/>
      <c r="O27285" s="197"/>
      <c r="P27285" s="231"/>
    </row>
    <row r="27286" spans="2:16">
      <c r="B27286" s="351"/>
      <c r="C27286" s="435"/>
      <c r="D27286" s="399"/>
      <c r="E27286" s="400"/>
      <c r="G27286" s="401"/>
      <c r="H27286" s="401"/>
      <c r="I27286" s="401"/>
      <c r="J27286" s="194"/>
      <c r="K27286" s="194"/>
      <c r="L27286" s="195"/>
      <c r="M27286" s="196"/>
      <c r="N27286" s="197"/>
      <c r="O27286" s="197"/>
      <c r="P27286" s="231"/>
    </row>
    <row r="27287" spans="2:16">
      <c r="B27287" s="351"/>
      <c r="C27287" s="435"/>
      <c r="D27287" s="399"/>
      <c r="E27287" s="400"/>
      <c r="G27287" s="401"/>
      <c r="H27287" s="401"/>
      <c r="I27287" s="401"/>
      <c r="J27287" s="194"/>
      <c r="K27287" s="194"/>
      <c r="L27287" s="195"/>
      <c r="M27287" s="196"/>
      <c r="N27287" s="197"/>
      <c r="O27287" s="197"/>
      <c r="P27287" s="231"/>
    </row>
    <row r="27288" spans="2:16">
      <c r="B27288" s="351"/>
      <c r="C27288" s="435"/>
      <c r="D27288" s="399"/>
      <c r="E27288" s="400"/>
      <c r="G27288" s="401"/>
      <c r="H27288" s="401"/>
      <c r="I27288" s="401"/>
      <c r="J27288" s="194"/>
      <c r="K27288" s="194"/>
      <c r="L27288" s="195"/>
      <c r="M27288" s="196"/>
      <c r="N27288" s="197"/>
      <c r="O27288" s="197"/>
      <c r="P27288" s="231"/>
    </row>
    <row r="27289" spans="2:16">
      <c r="B27289" s="351"/>
      <c r="C27289" s="435"/>
      <c r="D27289" s="399"/>
      <c r="E27289" s="400"/>
      <c r="G27289" s="401"/>
      <c r="H27289" s="401"/>
      <c r="I27289" s="401"/>
      <c r="J27289" s="194"/>
      <c r="K27289" s="194"/>
      <c r="L27289" s="195"/>
      <c r="M27289" s="196"/>
      <c r="N27289" s="197"/>
      <c r="O27289" s="197"/>
      <c r="P27289" s="231"/>
    </row>
    <row r="27290" spans="2:16">
      <c r="B27290" s="351"/>
      <c r="C27290" s="435"/>
      <c r="D27290" s="399"/>
      <c r="E27290" s="400"/>
      <c r="G27290" s="401"/>
      <c r="H27290" s="401"/>
      <c r="I27290" s="401"/>
      <c r="J27290" s="194"/>
      <c r="K27290" s="194"/>
      <c r="L27290" s="195"/>
      <c r="M27290" s="196"/>
      <c r="N27290" s="197"/>
      <c r="O27290" s="197"/>
      <c r="P27290" s="231"/>
    </row>
    <row r="27291" spans="2:16">
      <c r="B27291" s="351"/>
      <c r="C27291" s="435"/>
      <c r="D27291" s="399"/>
      <c r="E27291" s="400"/>
      <c r="G27291" s="401"/>
      <c r="H27291" s="401"/>
      <c r="I27291" s="401"/>
      <c r="J27291" s="194"/>
      <c r="K27291" s="194"/>
      <c r="L27291" s="195"/>
      <c r="M27291" s="196"/>
      <c r="N27291" s="197"/>
      <c r="O27291" s="197"/>
      <c r="P27291" s="231"/>
    </row>
    <row r="27292" spans="2:16">
      <c r="B27292" s="351"/>
      <c r="C27292" s="435"/>
      <c r="D27292" s="399"/>
      <c r="E27292" s="400"/>
      <c r="G27292" s="401"/>
      <c r="H27292" s="401"/>
      <c r="I27292" s="401"/>
      <c r="J27292" s="194"/>
      <c r="K27292" s="194"/>
      <c r="L27292" s="195"/>
      <c r="M27292" s="196"/>
      <c r="N27292" s="197"/>
      <c r="O27292" s="197"/>
      <c r="P27292" s="231"/>
    </row>
    <row r="27293" spans="2:16">
      <c r="B27293" s="351"/>
      <c r="C27293" s="435"/>
      <c r="D27293" s="399"/>
      <c r="E27293" s="400"/>
      <c r="G27293" s="401"/>
      <c r="H27293" s="401"/>
      <c r="I27293" s="401"/>
      <c r="J27293" s="194"/>
      <c r="K27293" s="194"/>
      <c r="L27293" s="195"/>
      <c r="M27293" s="196"/>
      <c r="N27293" s="197"/>
      <c r="O27293" s="197"/>
      <c r="P27293" s="231"/>
    </row>
    <row r="27294" spans="2:16">
      <c r="B27294" s="351"/>
      <c r="C27294" s="435"/>
      <c r="D27294" s="399"/>
      <c r="E27294" s="400"/>
      <c r="G27294" s="401"/>
      <c r="H27294" s="401"/>
      <c r="I27294" s="401"/>
      <c r="J27294" s="194"/>
      <c r="K27294" s="194"/>
      <c r="L27294" s="195"/>
      <c r="M27294" s="196"/>
      <c r="N27294" s="197"/>
      <c r="O27294" s="197"/>
      <c r="P27294" s="231"/>
    </row>
    <row r="27295" spans="2:16">
      <c r="B27295" s="351"/>
      <c r="C27295" s="435"/>
      <c r="D27295" s="399"/>
      <c r="E27295" s="400"/>
      <c r="G27295" s="401"/>
      <c r="H27295" s="401"/>
      <c r="I27295" s="401"/>
      <c r="J27295" s="194"/>
      <c r="K27295" s="194"/>
      <c r="L27295" s="195"/>
      <c r="M27295" s="196"/>
      <c r="N27295" s="197"/>
      <c r="O27295" s="197"/>
      <c r="P27295" s="231"/>
    </row>
    <row r="27296" spans="2:16">
      <c r="B27296" s="351"/>
      <c r="C27296" s="435"/>
      <c r="D27296" s="399"/>
      <c r="E27296" s="400"/>
      <c r="G27296" s="401"/>
      <c r="H27296" s="401"/>
      <c r="I27296" s="401"/>
      <c r="J27296" s="194"/>
      <c r="K27296" s="194"/>
      <c r="L27296" s="195"/>
      <c r="M27296" s="196"/>
      <c r="N27296" s="197"/>
      <c r="O27296" s="197"/>
      <c r="P27296" s="231"/>
    </row>
    <row r="27297" spans="2:16">
      <c r="B27297" s="351"/>
      <c r="C27297" s="435"/>
      <c r="D27297" s="399"/>
      <c r="E27297" s="400"/>
      <c r="G27297" s="401"/>
      <c r="H27297" s="401"/>
      <c r="I27297" s="401"/>
      <c r="J27297" s="194"/>
      <c r="K27297" s="194"/>
      <c r="L27297" s="195"/>
      <c r="M27297" s="196"/>
      <c r="N27297" s="197"/>
      <c r="O27297" s="197"/>
      <c r="P27297" s="231"/>
    </row>
    <row r="27298" spans="2:16">
      <c r="B27298" s="351"/>
      <c r="C27298" s="435"/>
      <c r="D27298" s="399"/>
      <c r="E27298" s="400"/>
      <c r="G27298" s="401"/>
      <c r="H27298" s="401"/>
      <c r="I27298" s="401"/>
      <c r="J27298" s="194"/>
      <c r="K27298" s="194"/>
      <c r="L27298" s="195"/>
      <c r="M27298" s="196"/>
      <c r="N27298" s="197"/>
      <c r="O27298" s="197"/>
      <c r="P27298" s="231"/>
    </row>
    <row r="27299" spans="2:16">
      <c r="B27299" s="351"/>
      <c r="C27299" s="435"/>
      <c r="D27299" s="399"/>
      <c r="E27299" s="400"/>
      <c r="G27299" s="401"/>
      <c r="H27299" s="401"/>
      <c r="I27299" s="401"/>
      <c r="J27299" s="194"/>
      <c r="K27299" s="194"/>
      <c r="L27299" s="195"/>
      <c r="M27299" s="196"/>
      <c r="N27299" s="197"/>
      <c r="O27299" s="197"/>
      <c r="P27299" s="231"/>
    </row>
    <row r="27300" spans="2:16">
      <c r="B27300" s="351"/>
      <c r="C27300" s="435"/>
      <c r="D27300" s="399"/>
      <c r="E27300" s="400"/>
      <c r="G27300" s="401"/>
      <c r="H27300" s="401"/>
      <c r="I27300" s="401"/>
      <c r="J27300" s="194"/>
      <c r="K27300" s="194"/>
      <c r="L27300" s="195"/>
      <c r="M27300" s="196"/>
      <c r="N27300" s="197"/>
      <c r="O27300" s="197"/>
      <c r="P27300" s="231"/>
    </row>
    <row r="27301" spans="2:16">
      <c r="B27301" s="351"/>
      <c r="C27301" s="435"/>
      <c r="D27301" s="399"/>
      <c r="E27301" s="400"/>
      <c r="G27301" s="401"/>
      <c r="H27301" s="401"/>
      <c r="I27301" s="401"/>
      <c r="J27301" s="194"/>
      <c r="K27301" s="194"/>
      <c r="L27301" s="195"/>
      <c r="M27301" s="196"/>
      <c r="N27301" s="197"/>
      <c r="O27301" s="197"/>
      <c r="P27301" s="231"/>
    </row>
    <row r="27302" spans="2:16">
      <c r="B27302" s="351"/>
      <c r="C27302" s="435"/>
      <c r="D27302" s="399"/>
      <c r="E27302" s="400"/>
      <c r="G27302" s="401"/>
      <c r="H27302" s="401"/>
      <c r="I27302" s="401"/>
      <c r="J27302" s="194"/>
      <c r="K27302" s="194"/>
      <c r="L27302" s="195"/>
      <c r="M27302" s="196"/>
      <c r="N27302" s="197"/>
      <c r="O27302" s="197"/>
      <c r="P27302" s="231"/>
    </row>
    <row r="27303" spans="2:16">
      <c r="B27303" s="351"/>
      <c r="C27303" s="435"/>
      <c r="D27303" s="399"/>
      <c r="E27303" s="400"/>
      <c r="G27303" s="401"/>
      <c r="H27303" s="401"/>
      <c r="I27303" s="401"/>
      <c r="J27303" s="194"/>
      <c r="K27303" s="194"/>
      <c r="L27303" s="195"/>
      <c r="M27303" s="196"/>
      <c r="N27303" s="197"/>
      <c r="O27303" s="197"/>
      <c r="P27303" s="231"/>
    </row>
    <row r="27304" spans="2:16">
      <c r="B27304" s="351"/>
      <c r="C27304" s="435"/>
      <c r="D27304" s="399"/>
      <c r="E27304" s="400"/>
      <c r="G27304" s="401"/>
      <c r="H27304" s="401"/>
      <c r="I27304" s="401"/>
      <c r="J27304" s="194"/>
      <c r="K27304" s="194"/>
      <c r="L27304" s="195"/>
      <c r="M27304" s="196"/>
      <c r="N27304" s="197"/>
      <c r="O27304" s="197"/>
      <c r="P27304" s="231"/>
    </row>
    <row r="27305" spans="2:16">
      <c r="B27305" s="351"/>
      <c r="C27305" s="435"/>
      <c r="D27305" s="399"/>
      <c r="E27305" s="400"/>
      <c r="G27305" s="401"/>
      <c r="H27305" s="401"/>
      <c r="I27305" s="401"/>
      <c r="J27305" s="194"/>
      <c r="K27305" s="194"/>
      <c r="L27305" s="195"/>
      <c r="M27305" s="196"/>
      <c r="N27305" s="197"/>
      <c r="O27305" s="197"/>
      <c r="P27305" s="231"/>
    </row>
    <row r="27306" spans="2:16">
      <c r="B27306" s="351"/>
      <c r="C27306" s="435"/>
      <c r="D27306" s="399"/>
      <c r="E27306" s="400"/>
      <c r="G27306" s="401"/>
      <c r="H27306" s="401"/>
      <c r="I27306" s="401"/>
      <c r="J27306" s="194"/>
      <c r="K27306" s="194"/>
      <c r="L27306" s="195"/>
      <c r="M27306" s="196"/>
      <c r="N27306" s="197"/>
      <c r="O27306" s="197"/>
      <c r="P27306" s="231"/>
    </row>
    <row r="27307" spans="2:16">
      <c r="B27307" s="351"/>
      <c r="C27307" s="435"/>
      <c r="D27307" s="399"/>
      <c r="E27307" s="400"/>
      <c r="G27307" s="401"/>
      <c r="H27307" s="401"/>
      <c r="I27307" s="401"/>
      <c r="J27307" s="194"/>
      <c r="K27307" s="194"/>
      <c r="L27307" s="195"/>
      <c r="M27307" s="196"/>
      <c r="N27307" s="197"/>
      <c r="O27307" s="197"/>
      <c r="P27307" s="231"/>
    </row>
    <row r="27308" spans="2:16">
      <c r="B27308" s="351"/>
      <c r="C27308" s="435"/>
      <c r="D27308" s="399"/>
      <c r="E27308" s="400"/>
      <c r="G27308" s="401"/>
      <c r="H27308" s="401"/>
      <c r="I27308" s="401"/>
      <c r="J27308" s="194"/>
      <c r="K27308" s="194"/>
      <c r="L27308" s="195"/>
      <c r="M27308" s="196"/>
      <c r="N27308" s="197"/>
      <c r="O27308" s="197"/>
      <c r="P27308" s="231"/>
    </row>
    <row r="27309" spans="2:16">
      <c r="B27309" s="351"/>
      <c r="C27309" s="435"/>
      <c r="D27309" s="399"/>
      <c r="E27309" s="400"/>
      <c r="G27309" s="401"/>
      <c r="H27309" s="401"/>
      <c r="I27309" s="401"/>
      <c r="J27309" s="194"/>
      <c r="K27309" s="194"/>
      <c r="L27309" s="195"/>
      <c r="M27309" s="196"/>
      <c r="N27309" s="197"/>
      <c r="O27309" s="197"/>
      <c r="P27309" s="231"/>
    </row>
    <row r="27310" spans="2:16">
      <c r="B27310" s="351"/>
      <c r="C27310" s="435"/>
      <c r="D27310" s="399"/>
      <c r="E27310" s="400"/>
      <c r="G27310" s="401"/>
      <c r="H27310" s="401"/>
      <c r="I27310" s="401"/>
      <c r="J27310" s="194"/>
      <c r="K27310" s="194"/>
      <c r="L27310" s="195"/>
      <c r="M27310" s="196"/>
      <c r="N27310" s="197"/>
      <c r="O27310" s="197"/>
      <c r="P27310" s="231"/>
    </row>
    <row r="27311" spans="2:16">
      <c r="B27311" s="402"/>
      <c r="C27311" s="435"/>
      <c r="D27311" s="404"/>
      <c r="E27311" s="405"/>
      <c r="G27311" s="406"/>
      <c r="H27311" s="406"/>
      <c r="I27311" s="406"/>
      <c r="J27311" s="194"/>
      <c r="K27311" s="194"/>
      <c r="L27311" s="195"/>
      <c r="M27311" s="196"/>
      <c r="N27311" s="197"/>
      <c r="O27311" s="197"/>
      <c r="P27311" s="221"/>
    </row>
    <row r="27312" spans="2:16">
      <c r="B27312" s="351"/>
      <c r="C27312" s="435"/>
      <c r="D27312" s="399"/>
      <c r="E27312" s="400"/>
      <c r="G27312" s="401"/>
      <c r="H27312" s="401"/>
      <c r="I27312" s="401"/>
      <c r="J27312" s="194"/>
      <c r="K27312" s="194"/>
      <c r="L27312" s="195"/>
      <c r="M27312" s="196"/>
      <c r="N27312" s="197"/>
      <c r="O27312" s="197"/>
      <c r="P27312" s="231"/>
    </row>
    <row r="27313" spans="2:16">
      <c r="B27313" s="351"/>
      <c r="C27313" s="435"/>
      <c r="D27313" s="399"/>
      <c r="E27313" s="400"/>
      <c r="G27313" s="401"/>
      <c r="H27313" s="401"/>
      <c r="I27313" s="401"/>
      <c r="J27313" s="194"/>
      <c r="K27313" s="194"/>
      <c r="L27313" s="195"/>
      <c r="M27313" s="196"/>
      <c r="N27313" s="197"/>
      <c r="O27313" s="197"/>
      <c r="P27313" s="231"/>
    </row>
    <row r="27314" spans="2:16">
      <c r="B27314" s="351"/>
      <c r="C27314" s="435"/>
      <c r="D27314" s="399"/>
      <c r="E27314" s="400"/>
      <c r="G27314" s="401"/>
      <c r="H27314" s="401"/>
      <c r="I27314" s="401"/>
      <c r="J27314" s="194"/>
      <c r="K27314" s="194"/>
      <c r="L27314" s="195"/>
      <c r="M27314" s="196"/>
      <c r="N27314" s="197"/>
      <c r="O27314" s="197"/>
      <c r="P27314" s="231"/>
    </row>
    <row r="27315" spans="2:16">
      <c r="B27315" s="351"/>
      <c r="C27315" s="435"/>
      <c r="D27315" s="399"/>
      <c r="E27315" s="400"/>
      <c r="G27315" s="401"/>
      <c r="H27315" s="401"/>
      <c r="I27315" s="401"/>
      <c r="J27315" s="194"/>
      <c r="K27315" s="194"/>
      <c r="L27315" s="195"/>
      <c r="M27315" s="196"/>
      <c r="N27315" s="197"/>
      <c r="O27315" s="197"/>
      <c r="P27315" s="231"/>
    </row>
    <row r="27316" spans="2:16">
      <c r="B27316" s="351"/>
      <c r="C27316" s="435"/>
      <c r="D27316" s="399"/>
      <c r="E27316" s="400"/>
      <c r="G27316" s="401"/>
      <c r="H27316" s="401"/>
      <c r="I27316" s="401"/>
      <c r="J27316" s="194"/>
      <c r="K27316" s="194"/>
      <c r="L27316" s="195"/>
      <c r="M27316" s="196"/>
      <c r="N27316" s="197"/>
      <c r="O27316" s="197"/>
      <c r="P27316" s="231"/>
    </row>
    <row r="27317" spans="2:16">
      <c r="B27317" s="351"/>
      <c r="C27317" s="435"/>
      <c r="D27317" s="399"/>
      <c r="E27317" s="400"/>
      <c r="G27317" s="401"/>
      <c r="H27317" s="401"/>
      <c r="I27317" s="401"/>
      <c r="J27317" s="194"/>
      <c r="K27317" s="194"/>
      <c r="L27317" s="195"/>
      <c r="M27317" s="196"/>
      <c r="N27317" s="197"/>
      <c r="O27317" s="197"/>
      <c r="P27317" s="231"/>
    </row>
    <row r="27318" spans="2:16">
      <c r="B27318" s="351"/>
      <c r="C27318" s="435"/>
      <c r="D27318" s="399"/>
      <c r="E27318" s="400"/>
      <c r="G27318" s="401"/>
      <c r="H27318" s="401"/>
      <c r="I27318" s="401"/>
      <c r="J27318" s="194"/>
      <c r="K27318" s="194"/>
      <c r="L27318" s="195"/>
      <c r="M27318" s="196"/>
      <c r="N27318" s="197"/>
      <c r="O27318" s="197"/>
      <c r="P27318" s="231"/>
    </row>
    <row r="27319" spans="2:16">
      <c r="B27319" s="351"/>
      <c r="C27319" s="435"/>
      <c r="D27319" s="399"/>
      <c r="E27319" s="400"/>
      <c r="G27319" s="401"/>
      <c r="H27319" s="401"/>
      <c r="I27319" s="401"/>
      <c r="J27319" s="194"/>
      <c r="K27319" s="194"/>
      <c r="L27319" s="195"/>
      <c r="M27319" s="196"/>
      <c r="N27319" s="197"/>
      <c r="O27319" s="197"/>
      <c r="P27319" s="231"/>
    </row>
    <row r="27320" spans="2:16">
      <c r="B27320" s="351"/>
      <c r="C27320" s="435"/>
      <c r="D27320" s="399"/>
      <c r="E27320" s="400"/>
      <c r="G27320" s="401"/>
      <c r="H27320" s="401"/>
      <c r="I27320" s="401"/>
      <c r="J27320" s="194"/>
      <c r="K27320" s="194"/>
      <c r="L27320" s="195"/>
      <c r="M27320" s="196"/>
      <c r="N27320" s="197"/>
      <c r="O27320" s="197"/>
      <c r="P27320" s="231"/>
    </row>
    <row r="27321" spans="2:16">
      <c r="B27321" s="351"/>
      <c r="C27321" s="435"/>
      <c r="D27321" s="399"/>
      <c r="E27321" s="400"/>
      <c r="G27321" s="401"/>
      <c r="H27321" s="401"/>
      <c r="I27321" s="401"/>
      <c r="J27321" s="194"/>
      <c r="K27321" s="194"/>
      <c r="L27321" s="195"/>
      <c r="M27321" s="196"/>
      <c r="N27321" s="197"/>
      <c r="O27321" s="197"/>
      <c r="P27321" s="231"/>
    </row>
    <row r="27322" spans="2:16">
      <c r="B27322" s="351"/>
      <c r="C27322" s="435"/>
      <c r="D27322" s="399"/>
      <c r="E27322" s="400"/>
      <c r="G27322" s="401"/>
      <c r="H27322" s="401"/>
      <c r="I27322" s="401"/>
      <c r="J27322" s="194"/>
      <c r="K27322" s="194"/>
      <c r="L27322" s="195"/>
      <c r="M27322" s="196"/>
      <c r="N27322" s="197"/>
      <c r="O27322" s="197"/>
      <c r="P27322" s="231"/>
    </row>
    <row r="27323" spans="2:16">
      <c r="B27323" s="351"/>
      <c r="C27323" s="435"/>
      <c r="D27323" s="399"/>
      <c r="E27323" s="400"/>
      <c r="G27323" s="401"/>
      <c r="H27323" s="401"/>
      <c r="I27323" s="401"/>
      <c r="J27323" s="194"/>
      <c r="K27323" s="194"/>
      <c r="L27323" s="195"/>
      <c r="M27323" s="196"/>
      <c r="N27323" s="197"/>
      <c r="O27323" s="197"/>
      <c r="P27323" s="231"/>
    </row>
    <row r="27324" spans="2:16">
      <c r="B27324" s="351"/>
      <c r="C27324" s="435"/>
      <c r="D27324" s="399"/>
      <c r="E27324" s="400"/>
      <c r="G27324" s="401"/>
      <c r="H27324" s="401"/>
      <c r="I27324" s="401"/>
      <c r="J27324" s="194"/>
      <c r="K27324" s="194"/>
      <c r="L27324" s="195"/>
      <c r="M27324" s="196"/>
      <c r="N27324" s="197"/>
      <c r="O27324" s="197"/>
      <c r="P27324" s="231"/>
    </row>
    <row r="27325" spans="2:16">
      <c r="B27325" s="351"/>
      <c r="C27325" s="435"/>
      <c r="D27325" s="399"/>
      <c r="E27325" s="400"/>
      <c r="G27325" s="401"/>
      <c r="H27325" s="401"/>
      <c r="I27325" s="401"/>
      <c r="J27325" s="194"/>
      <c r="K27325" s="194"/>
      <c r="L27325" s="195"/>
      <c r="M27325" s="196"/>
      <c r="N27325" s="197"/>
      <c r="O27325" s="197"/>
      <c r="P27325" s="231"/>
    </row>
    <row r="27326" spans="2:16">
      <c r="B27326" s="351"/>
      <c r="C27326" s="435"/>
      <c r="D27326" s="399"/>
      <c r="E27326" s="400"/>
      <c r="G27326" s="401"/>
      <c r="H27326" s="401"/>
      <c r="I27326" s="401"/>
      <c r="J27326" s="194"/>
      <c r="K27326" s="194"/>
      <c r="L27326" s="195"/>
      <c r="M27326" s="196"/>
      <c r="N27326" s="197"/>
      <c r="O27326" s="197"/>
      <c r="P27326" s="231"/>
    </row>
    <row r="27327" spans="2:16">
      <c r="B27327" s="351"/>
      <c r="C27327" s="435"/>
      <c r="D27327" s="399"/>
      <c r="E27327" s="400"/>
      <c r="G27327" s="401"/>
      <c r="H27327" s="401"/>
      <c r="I27327" s="401"/>
      <c r="J27327" s="194"/>
      <c r="K27327" s="194"/>
      <c r="L27327" s="195"/>
      <c r="M27327" s="196"/>
      <c r="N27327" s="197"/>
      <c r="O27327" s="197"/>
      <c r="P27327" s="231"/>
    </row>
    <row r="27328" spans="2:16">
      <c r="B27328" s="351"/>
      <c r="C27328" s="435"/>
      <c r="D27328" s="399"/>
      <c r="E27328" s="400"/>
      <c r="G27328" s="401"/>
      <c r="H27328" s="401"/>
      <c r="I27328" s="401"/>
      <c r="J27328" s="194"/>
      <c r="K27328" s="194"/>
      <c r="L27328" s="195"/>
      <c r="M27328" s="196"/>
      <c r="N27328" s="197"/>
      <c r="O27328" s="197"/>
      <c r="P27328" s="231"/>
    </row>
    <row r="27329" spans="2:16">
      <c r="B27329" s="351"/>
      <c r="C27329" s="435"/>
      <c r="D27329" s="399"/>
      <c r="E27329" s="400"/>
      <c r="G27329" s="401"/>
      <c r="H27329" s="401"/>
      <c r="I27329" s="401"/>
      <c r="J27329" s="194"/>
      <c r="K27329" s="194"/>
      <c r="L27329" s="195"/>
      <c r="M27329" s="196"/>
      <c r="N27329" s="197"/>
      <c r="O27329" s="197"/>
      <c r="P27329" s="231"/>
    </row>
    <row r="27330" spans="2:16">
      <c r="B27330" s="351"/>
      <c r="C27330" s="435"/>
      <c r="D27330" s="399"/>
      <c r="E27330" s="400"/>
      <c r="G27330" s="401"/>
      <c r="H27330" s="401"/>
      <c r="I27330" s="401"/>
      <c r="J27330" s="194"/>
      <c r="K27330" s="194"/>
      <c r="L27330" s="195"/>
      <c r="M27330" s="196"/>
      <c r="N27330" s="197"/>
      <c r="O27330" s="197"/>
      <c r="P27330" s="231"/>
    </row>
    <row r="27331" spans="2:16">
      <c r="B27331" s="351"/>
      <c r="C27331" s="435"/>
      <c r="D27331" s="399"/>
      <c r="E27331" s="400"/>
      <c r="G27331" s="401"/>
      <c r="H27331" s="401"/>
      <c r="I27331" s="401"/>
      <c r="J27331" s="194"/>
      <c r="K27331" s="194"/>
      <c r="L27331" s="195"/>
      <c r="M27331" s="196"/>
      <c r="N27331" s="197"/>
      <c r="O27331" s="197"/>
      <c r="P27331" s="231"/>
    </row>
    <row r="27332" spans="2:16">
      <c r="B27332" s="351"/>
      <c r="C27332" s="435"/>
      <c r="D27332" s="399"/>
      <c r="E27332" s="400"/>
      <c r="G27332" s="401"/>
      <c r="H27332" s="401"/>
      <c r="I27332" s="401"/>
      <c r="J27332" s="194"/>
      <c r="K27332" s="194"/>
      <c r="L27332" s="195"/>
      <c r="M27332" s="196"/>
      <c r="N27332" s="197"/>
      <c r="O27332" s="197"/>
      <c r="P27332" s="231"/>
    </row>
    <row r="27333" spans="2:16">
      <c r="B27333" s="351"/>
      <c r="C27333" s="435"/>
      <c r="D27333" s="399"/>
      <c r="E27333" s="400"/>
      <c r="G27333" s="401"/>
      <c r="H27333" s="401"/>
      <c r="I27333" s="401"/>
      <c r="J27333" s="194"/>
      <c r="K27333" s="194"/>
      <c r="L27333" s="195"/>
      <c r="M27333" s="196"/>
      <c r="N27333" s="197"/>
      <c r="O27333" s="197"/>
      <c r="P27333" s="231"/>
    </row>
    <row r="27334" spans="2:16">
      <c r="B27334" s="402"/>
      <c r="C27334" s="435"/>
      <c r="D27334" s="404"/>
      <c r="E27334" s="405"/>
      <c r="G27334" s="406"/>
      <c r="H27334" s="406"/>
      <c r="I27334" s="406"/>
      <c r="J27334" s="194"/>
      <c r="K27334" s="194"/>
      <c r="L27334" s="195"/>
      <c r="M27334" s="196"/>
      <c r="N27334" s="197"/>
      <c r="O27334" s="197"/>
      <c r="P27334" s="221"/>
    </row>
    <row r="27335" spans="2:16">
      <c r="B27335" s="351"/>
      <c r="C27335" s="435"/>
      <c r="D27335" s="399"/>
      <c r="E27335" s="400"/>
      <c r="G27335" s="401"/>
      <c r="H27335" s="401"/>
      <c r="I27335" s="401"/>
      <c r="J27335" s="194"/>
      <c r="K27335" s="194"/>
      <c r="L27335" s="195"/>
      <c r="M27335" s="196"/>
      <c r="N27335" s="197"/>
      <c r="O27335" s="197"/>
      <c r="P27335" s="231"/>
    </row>
    <row r="27336" spans="2:16">
      <c r="B27336" s="351"/>
      <c r="C27336" s="435"/>
      <c r="D27336" s="399"/>
      <c r="E27336" s="400"/>
      <c r="G27336" s="401"/>
      <c r="H27336" s="401"/>
      <c r="I27336" s="401"/>
      <c r="J27336" s="194"/>
      <c r="K27336" s="194"/>
      <c r="L27336" s="195"/>
      <c r="M27336" s="196"/>
      <c r="N27336" s="197"/>
      <c r="O27336" s="197"/>
      <c r="P27336" s="231"/>
    </row>
    <row r="27337" spans="2:16">
      <c r="B27337" s="351"/>
      <c r="C27337" s="435"/>
      <c r="D27337" s="399"/>
      <c r="E27337" s="400"/>
      <c r="G27337" s="401"/>
      <c r="H27337" s="401"/>
      <c r="I27337" s="401"/>
      <c r="J27337" s="194"/>
      <c r="K27337" s="194"/>
      <c r="L27337" s="195"/>
      <c r="M27337" s="196"/>
      <c r="N27337" s="197"/>
      <c r="O27337" s="197"/>
      <c r="P27337" s="231"/>
    </row>
    <row r="27338" spans="2:16">
      <c r="B27338" s="351"/>
      <c r="C27338" s="435"/>
      <c r="D27338" s="399"/>
      <c r="E27338" s="400"/>
      <c r="G27338" s="401"/>
      <c r="H27338" s="401"/>
      <c r="I27338" s="401"/>
      <c r="J27338" s="194"/>
      <c r="K27338" s="194"/>
      <c r="L27338" s="195"/>
      <c r="M27338" s="196"/>
      <c r="N27338" s="197"/>
      <c r="O27338" s="197"/>
      <c r="P27338" s="231"/>
    </row>
    <row r="27339" spans="2:16">
      <c r="B27339" s="351"/>
      <c r="C27339" s="435"/>
      <c r="D27339" s="399"/>
      <c r="E27339" s="400"/>
      <c r="G27339" s="401"/>
      <c r="H27339" s="401"/>
      <c r="I27339" s="401"/>
      <c r="J27339" s="194"/>
      <c r="K27339" s="194"/>
      <c r="L27339" s="195"/>
      <c r="M27339" s="196"/>
      <c r="N27339" s="197"/>
      <c r="O27339" s="197"/>
      <c r="P27339" s="231"/>
    </row>
    <row r="27340" spans="2:16">
      <c r="B27340" s="351"/>
      <c r="C27340" s="435"/>
      <c r="D27340" s="399"/>
      <c r="E27340" s="400"/>
      <c r="G27340" s="401"/>
      <c r="H27340" s="401"/>
      <c r="I27340" s="401"/>
      <c r="J27340" s="194"/>
      <c r="K27340" s="194"/>
      <c r="L27340" s="195"/>
      <c r="M27340" s="196"/>
      <c r="N27340" s="197"/>
      <c r="O27340" s="197"/>
      <c r="P27340" s="231"/>
    </row>
    <row r="27341" spans="2:16">
      <c r="B27341" s="351"/>
      <c r="C27341" s="435"/>
      <c r="D27341" s="399"/>
      <c r="E27341" s="400"/>
      <c r="G27341" s="401"/>
      <c r="H27341" s="401"/>
      <c r="I27341" s="401"/>
      <c r="J27341" s="194"/>
      <c r="K27341" s="194"/>
      <c r="L27341" s="195"/>
      <c r="M27341" s="196"/>
      <c r="N27341" s="197"/>
      <c r="O27341" s="197"/>
      <c r="P27341" s="231"/>
    </row>
    <row r="27342" spans="2:16">
      <c r="B27342" s="351"/>
      <c r="C27342" s="435"/>
      <c r="D27342" s="399"/>
      <c r="E27342" s="400"/>
      <c r="G27342" s="401"/>
      <c r="H27342" s="401"/>
      <c r="I27342" s="401"/>
      <c r="J27342" s="194"/>
      <c r="K27342" s="194"/>
      <c r="L27342" s="195"/>
      <c r="M27342" s="196"/>
      <c r="N27342" s="197"/>
      <c r="O27342" s="197"/>
      <c r="P27342" s="231"/>
    </row>
    <row r="27343" spans="2:16">
      <c r="B27343" s="351"/>
      <c r="C27343" s="435"/>
      <c r="D27343" s="399"/>
      <c r="E27343" s="400"/>
      <c r="G27343" s="401"/>
      <c r="H27343" s="401"/>
      <c r="I27343" s="401"/>
      <c r="J27343" s="194"/>
      <c r="K27343" s="194"/>
      <c r="L27343" s="195"/>
      <c r="M27343" s="196"/>
      <c r="N27343" s="197"/>
      <c r="O27343" s="197"/>
      <c r="P27343" s="231"/>
    </row>
    <row r="27344" spans="2:16">
      <c r="B27344" s="351"/>
      <c r="C27344" s="435"/>
      <c r="D27344" s="399"/>
      <c r="E27344" s="400"/>
      <c r="G27344" s="401"/>
      <c r="H27344" s="401"/>
      <c r="I27344" s="401"/>
      <c r="J27344" s="194"/>
      <c r="K27344" s="194"/>
      <c r="L27344" s="195"/>
      <c r="M27344" s="196"/>
      <c r="N27344" s="197"/>
      <c r="O27344" s="197"/>
      <c r="P27344" s="231"/>
    </row>
    <row r="27345" spans="2:16">
      <c r="B27345" s="351"/>
      <c r="C27345" s="435"/>
      <c r="D27345" s="399"/>
      <c r="E27345" s="400"/>
      <c r="G27345" s="401"/>
      <c r="H27345" s="401"/>
      <c r="I27345" s="401"/>
      <c r="J27345" s="194"/>
      <c r="K27345" s="194"/>
      <c r="L27345" s="195"/>
      <c r="M27345" s="196"/>
      <c r="N27345" s="197"/>
      <c r="O27345" s="197"/>
      <c r="P27345" s="231"/>
    </row>
    <row r="27346" spans="2:16">
      <c r="B27346" s="351"/>
      <c r="C27346" s="435"/>
      <c r="D27346" s="399"/>
      <c r="E27346" s="400"/>
      <c r="G27346" s="401"/>
      <c r="H27346" s="401"/>
      <c r="I27346" s="401"/>
      <c r="J27346" s="194"/>
      <c r="K27346" s="194"/>
      <c r="L27346" s="195"/>
      <c r="M27346" s="196"/>
      <c r="N27346" s="197"/>
      <c r="O27346" s="197"/>
      <c r="P27346" s="231"/>
    </row>
    <row r="27347" spans="2:16">
      <c r="B27347" s="351"/>
      <c r="C27347" s="435"/>
      <c r="D27347" s="399"/>
      <c r="E27347" s="400"/>
      <c r="G27347" s="401"/>
      <c r="H27347" s="401"/>
      <c r="I27347" s="401"/>
      <c r="J27347" s="194"/>
      <c r="K27347" s="194"/>
      <c r="L27347" s="195"/>
      <c r="M27347" s="196"/>
      <c r="N27347" s="197"/>
      <c r="O27347" s="197"/>
      <c r="P27347" s="231"/>
    </row>
    <row r="27348" spans="2:16">
      <c r="B27348" s="351"/>
      <c r="C27348" s="435"/>
      <c r="D27348" s="399"/>
      <c r="E27348" s="400"/>
      <c r="G27348" s="401"/>
      <c r="H27348" s="401"/>
      <c r="I27348" s="401"/>
      <c r="J27348" s="194"/>
      <c r="K27348" s="194"/>
      <c r="L27348" s="195"/>
      <c r="M27348" s="196"/>
      <c r="N27348" s="197"/>
      <c r="O27348" s="197"/>
      <c r="P27348" s="231"/>
    </row>
    <row r="27349" spans="2:16">
      <c r="B27349" s="351"/>
      <c r="C27349" s="435"/>
      <c r="D27349" s="399"/>
      <c r="E27349" s="400"/>
      <c r="G27349" s="401"/>
      <c r="H27349" s="401"/>
      <c r="I27349" s="401"/>
      <c r="J27349" s="194"/>
      <c r="K27349" s="194"/>
      <c r="L27349" s="195"/>
      <c r="M27349" s="196"/>
      <c r="N27349" s="197"/>
      <c r="O27349" s="197"/>
      <c r="P27349" s="231"/>
    </row>
    <row r="27350" spans="2:16">
      <c r="B27350" s="351"/>
      <c r="C27350" s="435"/>
      <c r="D27350" s="399"/>
      <c r="E27350" s="400"/>
      <c r="G27350" s="401"/>
      <c r="H27350" s="401"/>
      <c r="I27350" s="401"/>
      <c r="J27350" s="194"/>
      <c r="K27350" s="194"/>
      <c r="L27350" s="195"/>
      <c r="M27350" s="196"/>
      <c r="N27350" s="197"/>
      <c r="O27350" s="197"/>
      <c r="P27350" s="231"/>
    </row>
    <row r="27351" spans="2:16">
      <c r="B27351" s="351"/>
      <c r="C27351" s="435"/>
      <c r="D27351" s="399"/>
      <c r="E27351" s="400"/>
      <c r="G27351" s="401"/>
      <c r="H27351" s="401"/>
      <c r="I27351" s="401"/>
      <c r="J27351" s="194"/>
      <c r="K27351" s="194"/>
      <c r="L27351" s="195"/>
      <c r="M27351" s="196"/>
      <c r="N27351" s="197"/>
      <c r="O27351" s="197"/>
      <c r="P27351" s="231"/>
    </row>
    <row r="27352" spans="2:16">
      <c r="B27352" s="351"/>
      <c r="C27352" s="435"/>
      <c r="D27352" s="399"/>
      <c r="E27352" s="400"/>
      <c r="G27352" s="401"/>
      <c r="H27352" s="401"/>
      <c r="I27352" s="401"/>
      <c r="J27352" s="194"/>
      <c r="K27352" s="194"/>
      <c r="L27352" s="195"/>
      <c r="M27352" s="196"/>
      <c r="N27352" s="197"/>
      <c r="O27352" s="197"/>
      <c r="P27352" s="231"/>
    </row>
    <row r="27353" spans="2:16">
      <c r="B27353" s="351"/>
      <c r="C27353" s="435"/>
      <c r="D27353" s="399"/>
      <c r="E27353" s="400"/>
      <c r="G27353" s="401"/>
      <c r="H27353" s="401"/>
      <c r="I27353" s="401"/>
      <c r="J27353" s="194"/>
      <c r="K27353" s="194"/>
      <c r="L27353" s="195"/>
      <c r="M27353" s="196"/>
      <c r="N27353" s="197"/>
      <c r="O27353" s="197"/>
      <c r="P27353" s="231"/>
    </row>
    <row r="27354" spans="2:16">
      <c r="B27354" s="351"/>
      <c r="C27354" s="435"/>
      <c r="D27354" s="399"/>
      <c r="E27354" s="400"/>
      <c r="G27354" s="401"/>
      <c r="H27354" s="401"/>
      <c r="I27354" s="401"/>
      <c r="J27354" s="194"/>
      <c r="K27354" s="194"/>
      <c r="L27354" s="195"/>
      <c r="M27354" s="196"/>
      <c r="N27354" s="197"/>
      <c r="O27354" s="197"/>
      <c r="P27354" s="231"/>
    </row>
    <row r="27355" spans="2:16">
      <c r="B27355" s="351"/>
      <c r="C27355" s="435"/>
      <c r="D27355" s="399"/>
      <c r="E27355" s="400"/>
      <c r="G27355" s="401"/>
      <c r="H27355" s="401"/>
      <c r="I27355" s="401"/>
      <c r="J27355" s="194"/>
      <c r="K27355" s="194"/>
      <c r="L27355" s="195"/>
      <c r="M27355" s="196"/>
      <c r="N27355" s="197"/>
      <c r="O27355" s="197"/>
      <c r="P27355" s="231"/>
    </row>
    <row r="27356" spans="2:16">
      <c r="B27356" s="351"/>
      <c r="C27356" s="435"/>
      <c r="D27356" s="399"/>
      <c r="E27356" s="400"/>
      <c r="G27356" s="401"/>
      <c r="H27356" s="401"/>
      <c r="I27356" s="401"/>
      <c r="J27356" s="194"/>
      <c r="K27356" s="194"/>
      <c r="L27356" s="195"/>
      <c r="M27356" s="196"/>
      <c r="N27356" s="197"/>
      <c r="O27356" s="197"/>
      <c r="P27356" s="231"/>
    </row>
    <row r="27357" spans="2:16">
      <c r="B27357" s="351"/>
      <c r="C27357" s="435"/>
      <c r="D27357" s="399"/>
      <c r="E27357" s="400"/>
      <c r="G27357" s="401"/>
      <c r="H27357" s="401"/>
      <c r="I27357" s="401"/>
      <c r="J27357" s="194"/>
      <c r="K27357" s="194"/>
      <c r="L27357" s="195"/>
      <c r="M27357" s="196"/>
      <c r="N27357" s="197"/>
      <c r="O27357" s="197"/>
      <c r="P27357" s="231"/>
    </row>
    <row r="27358" spans="2:16">
      <c r="B27358" s="351"/>
      <c r="C27358" s="435"/>
      <c r="D27358" s="399"/>
      <c r="E27358" s="400"/>
      <c r="G27358" s="401"/>
      <c r="H27358" s="401"/>
      <c r="I27358" s="401"/>
      <c r="J27358" s="194"/>
      <c r="K27358" s="194"/>
      <c r="L27358" s="195"/>
      <c r="M27358" s="196"/>
      <c r="N27358" s="197"/>
      <c r="O27358" s="197"/>
      <c r="P27358" s="231"/>
    </row>
    <row r="27359" spans="2:16">
      <c r="B27359" s="351"/>
      <c r="C27359" s="435"/>
      <c r="D27359" s="399"/>
      <c r="E27359" s="400"/>
      <c r="G27359" s="401"/>
      <c r="H27359" s="401"/>
      <c r="I27359" s="401"/>
      <c r="J27359" s="194"/>
      <c r="K27359" s="194"/>
      <c r="L27359" s="195"/>
      <c r="M27359" s="196"/>
      <c r="N27359" s="197"/>
      <c r="O27359" s="197"/>
      <c r="P27359" s="231"/>
    </row>
    <row r="27360" spans="2:16">
      <c r="B27360" s="351"/>
      <c r="C27360" s="435"/>
      <c r="D27360" s="399"/>
      <c r="E27360" s="400"/>
      <c r="G27360" s="401"/>
      <c r="H27360" s="401"/>
      <c r="I27360" s="401"/>
      <c r="J27360" s="194"/>
      <c r="K27360" s="194"/>
      <c r="L27360" s="195"/>
      <c r="M27360" s="196"/>
      <c r="N27360" s="197"/>
      <c r="O27360" s="197"/>
      <c r="P27360" s="231"/>
    </row>
    <row r="27361" spans="2:16">
      <c r="B27361" s="351"/>
      <c r="C27361" s="435"/>
      <c r="D27361" s="399"/>
      <c r="E27361" s="400"/>
      <c r="G27361" s="401"/>
      <c r="H27361" s="401"/>
      <c r="I27361" s="401"/>
      <c r="J27361" s="194"/>
      <c r="K27361" s="194"/>
      <c r="L27361" s="195"/>
      <c r="M27361" s="196"/>
      <c r="N27361" s="197"/>
      <c r="O27361" s="197"/>
      <c r="P27361" s="231"/>
    </row>
    <row r="27362" spans="2:16">
      <c r="B27362" s="351"/>
      <c r="C27362" s="435"/>
      <c r="D27362" s="399"/>
      <c r="E27362" s="400"/>
      <c r="G27362" s="401"/>
      <c r="H27362" s="401"/>
      <c r="I27362" s="401"/>
      <c r="J27362" s="194"/>
      <c r="K27362" s="194"/>
      <c r="L27362" s="195"/>
      <c r="M27362" s="196"/>
      <c r="N27362" s="197"/>
      <c r="O27362" s="197"/>
      <c r="P27362" s="231"/>
    </row>
    <row r="27363" spans="2:16">
      <c r="B27363" s="351"/>
      <c r="C27363" s="435"/>
      <c r="D27363" s="399"/>
      <c r="E27363" s="400"/>
      <c r="G27363" s="401"/>
      <c r="H27363" s="401"/>
      <c r="I27363" s="401"/>
      <c r="J27363" s="194"/>
      <c r="K27363" s="194"/>
      <c r="L27363" s="195"/>
      <c r="M27363" s="196"/>
      <c r="N27363" s="197"/>
      <c r="O27363" s="197"/>
      <c r="P27363" s="231"/>
    </row>
    <row r="27364" spans="2:16">
      <c r="B27364" s="351"/>
      <c r="C27364" s="435"/>
      <c r="D27364" s="399"/>
      <c r="E27364" s="400"/>
      <c r="G27364" s="401"/>
      <c r="H27364" s="401"/>
      <c r="I27364" s="401"/>
      <c r="J27364" s="194"/>
      <c r="K27364" s="194"/>
      <c r="L27364" s="195"/>
      <c r="M27364" s="196"/>
      <c r="N27364" s="197"/>
      <c r="O27364" s="197"/>
      <c r="P27364" s="231"/>
    </row>
    <row r="27365" spans="2:16">
      <c r="B27365" s="351"/>
      <c r="C27365" s="435"/>
      <c r="D27365" s="399"/>
      <c r="E27365" s="400"/>
      <c r="G27365" s="401"/>
      <c r="H27365" s="401"/>
      <c r="I27365" s="401"/>
      <c r="J27365" s="194"/>
      <c r="K27365" s="194"/>
      <c r="L27365" s="195"/>
      <c r="M27365" s="196"/>
      <c r="N27365" s="197"/>
      <c r="O27365" s="197"/>
      <c r="P27365" s="231"/>
    </row>
    <row r="27366" spans="2:16">
      <c r="B27366" s="351"/>
      <c r="C27366" s="435"/>
      <c r="D27366" s="399"/>
      <c r="E27366" s="400"/>
      <c r="G27366" s="401"/>
      <c r="H27366" s="401"/>
      <c r="I27366" s="401"/>
      <c r="J27366" s="194"/>
      <c r="K27366" s="194"/>
      <c r="L27366" s="195"/>
      <c r="M27366" s="196"/>
      <c r="N27366" s="197"/>
      <c r="O27366" s="197"/>
      <c r="P27366" s="231"/>
    </row>
    <row r="27367" spans="2:16">
      <c r="B27367" s="351"/>
      <c r="C27367" s="435"/>
      <c r="D27367" s="399"/>
      <c r="E27367" s="400"/>
      <c r="G27367" s="401"/>
      <c r="H27367" s="401"/>
      <c r="I27367" s="401"/>
      <c r="J27367" s="194"/>
      <c r="K27367" s="194"/>
      <c r="L27367" s="195"/>
      <c r="M27367" s="196"/>
      <c r="N27367" s="197"/>
      <c r="O27367" s="197"/>
      <c r="P27367" s="231"/>
    </row>
    <row r="27368" spans="2:16">
      <c r="B27368" s="351"/>
      <c r="C27368" s="435"/>
      <c r="D27368" s="399"/>
      <c r="E27368" s="400"/>
      <c r="G27368" s="401"/>
      <c r="H27368" s="401"/>
      <c r="I27368" s="401"/>
      <c r="J27368" s="194"/>
      <c r="K27368" s="194"/>
      <c r="L27368" s="195"/>
      <c r="M27368" s="196"/>
      <c r="N27368" s="197"/>
      <c r="O27368" s="197"/>
      <c r="P27368" s="231"/>
    </row>
    <row r="27369" spans="2:16">
      <c r="B27369" s="351"/>
      <c r="C27369" s="435"/>
      <c r="D27369" s="399"/>
      <c r="E27369" s="400"/>
      <c r="G27369" s="401"/>
      <c r="H27369" s="401"/>
      <c r="I27369" s="401"/>
      <c r="J27369" s="194"/>
      <c r="K27369" s="194"/>
      <c r="L27369" s="195"/>
      <c r="M27369" s="196"/>
      <c r="N27369" s="197"/>
      <c r="O27369" s="197"/>
      <c r="P27369" s="231"/>
    </row>
    <row r="27370" spans="2:16">
      <c r="B27370" s="351"/>
      <c r="C27370" s="435"/>
      <c r="D27370" s="399"/>
      <c r="E27370" s="400"/>
      <c r="G27370" s="401"/>
      <c r="H27370" s="401"/>
      <c r="I27370" s="401"/>
      <c r="J27370" s="194"/>
      <c r="K27370" s="194"/>
      <c r="L27370" s="195"/>
      <c r="M27370" s="196"/>
      <c r="N27370" s="197"/>
      <c r="O27370" s="197"/>
      <c r="P27370" s="231"/>
    </row>
    <row r="27371" spans="2:16">
      <c r="B27371" s="351"/>
      <c r="C27371" s="435"/>
      <c r="D27371" s="399"/>
      <c r="E27371" s="400"/>
      <c r="G27371" s="401"/>
      <c r="H27371" s="401"/>
      <c r="I27371" s="401"/>
      <c r="J27371" s="194"/>
      <c r="K27371" s="194"/>
      <c r="L27371" s="195"/>
      <c r="M27371" s="196"/>
      <c r="N27371" s="197"/>
      <c r="O27371" s="197"/>
      <c r="P27371" s="231"/>
    </row>
    <row r="27372" spans="2:16">
      <c r="B27372" s="402"/>
      <c r="C27372" s="435"/>
      <c r="D27372" s="404"/>
      <c r="E27372" s="405"/>
      <c r="G27372" s="406"/>
      <c r="H27372" s="406"/>
      <c r="I27372" s="406"/>
      <c r="J27372" s="194"/>
      <c r="K27372" s="194"/>
      <c r="L27372" s="195"/>
      <c r="M27372" s="196"/>
      <c r="N27372" s="197"/>
      <c r="O27372" s="197"/>
      <c r="P27372" s="221"/>
    </row>
    <row r="27373" spans="2:16">
      <c r="B27373" s="351"/>
      <c r="C27373" s="435"/>
      <c r="D27373" s="399"/>
      <c r="E27373" s="400"/>
      <c r="G27373" s="401"/>
      <c r="H27373" s="401"/>
      <c r="I27373" s="401"/>
      <c r="J27373" s="194"/>
      <c r="K27373" s="194"/>
      <c r="L27373" s="195"/>
      <c r="M27373" s="196"/>
      <c r="N27373" s="197"/>
      <c r="O27373" s="197"/>
      <c r="P27373" s="231"/>
    </row>
    <row r="27374" spans="2:16">
      <c r="B27374" s="351"/>
      <c r="C27374" s="435"/>
      <c r="D27374" s="399"/>
      <c r="E27374" s="400"/>
      <c r="G27374" s="401"/>
      <c r="H27374" s="401"/>
      <c r="I27374" s="401"/>
      <c r="J27374" s="194"/>
      <c r="K27374" s="194"/>
      <c r="L27374" s="195"/>
      <c r="M27374" s="196"/>
      <c r="N27374" s="197"/>
      <c r="O27374" s="197"/>
      <c r="P27374" s="231"/>
    </row>
    <row r="27375" spans="2:16">
      <c r="B27375" s="351"/>
      <c r="C27375" s="435"/>
      <c r="D27375" s="399"/>
      <c r="E27375" s="400"/>
      <c r="G27375" s="401"/>
      <c r="H27375" s="401"/>
      <c r="I27375" s="401"/>
      <c r="J27375" s="194"/>
      <c r="K27375" s="194"/>
      <c r="L27375" s="195"/>
      <c r="M27375" s="196"/>
      <c r="N27375" s="197"/>
      <c r="O27375" s="197"/>
      <c r="P27375" s="231"/>
    </row>
    <row r="27376" spans="2:16">
      <c r="B27376" s="351"/>
      <c r="C27376" s="435"/>
      <c r="D27376" s="399"/>
      <c r="E27376" s="400"/>
      <c r="G27376" s="401"/>
      <c r="H27376" s="401"/>
      <c r="I27376" s="401"/>
      <c r="J27376" s="194"/>
      <c r="K27376" s="194"/>
      <c r="L27376" s="195"/>
      <c r="M27376" s="196"/>
      <c r="N27376" s="197"/>
      <c r="O27376" s="197"/>
      <c r="P27376" s="231"/>
    </row>
    <row r="27377" spans="2:16">
      <c r="B27377" s="351"/>
      <c r="C27377" s="435"/>
      <c r="D27377" s="399"/>
      <c r="E27377" s="400"/>
      <c r="G27377" s="401"/>
      <c r="H27377" s="401"/>
      <c r="I27377" s="401"/>
      <c r="J27377" s="194"/>
      <c r="K27377" s="194"/>
      <c r="L27377" s="195"/>
      <c r="M27377" s="196"/>
      <c r="N27377" s="197"/>
      <c r="O27377" s="197"/>
      <c r="P27377" s="231"/>
    </row>
    <row r="27378" spans="2:16">
      <c r="B27378" s="351"/>
      <c r="C27378" s="435"/>
      <c r="D27378" s="399"/>
      <c r="E27378" s="400"/>
      <c r="G27378" s="401"/>
      <c r="H27378" s="401"/>
      <c r="I27378" s="401"/>
      <c r="J27378" s="194"/>
      <c r="K27378" s="194"/>
      <c r="L27378" s="195"/>
      <c r="M27378" s="196"/>
      <c r="N27378" s="197"/>
      <c r="O27378" s="197"/>
      <c r="P27378" s="231"/>
    </row>
    <row r="27379" spans="2:16">
      <c r="B27379" s="351"/>
      <c r="C27379" s="435"/>
      <c r="D27379" s="399"/>
      <c r="E27379" s="400"/>
      <c r="G27379" s="401"/>
      <c r="H27379" s="401"/>
      <c r="I27379" s="401"/>
      <c r="J27379" s="194"/>
      <c r="K27379" s="194"/>
      <c r="L27379" s="195"/>
      <c r="M27379" s="196"/>
      <c r="N27379" s="197"/>
      <c r="O27379" s="197"/>
      <c r="P27379" s="231"/>
    </row>
    <row r="27380" spans="2:16">
      <c r="B27380" s="351"/>
      <c r="C27380" s="435"/>
      <c r="D27380" s="399"/>
      <c r="E27380" s="400"/>
      <c r="G27380" s="401"/>
      <c r="H27380" s="401"/>
      <c r="I27380" s="401"/>
      <c r="J27380" s="194"/>
      <c r="K27380" s="194"/>
      <c r="L27380" s="195"/>
      <c r="M27380" s="196"/>
      <c r="N27380" s="197"/>
      <c r="O27380" s="197"/>
      <c r="P27380" s="231"/>
    </row>
    <row r="27381" spans="2:16">
      <c r="B27381" s="351"/>
      <c r="C27381" s="435"/>
      <c r="D27381" s="399"/>
      <c r="E27381" s="400"/>
      <c r="G27381" s="401"/>
      <c r="H27381" s="401"/>
      <c r="I27381" s="401"/>
      <c r="J27381" s="194"/>
      <c r="K27381" s="194"/>
      <c r="L27381" s="195"/>
      <c r="M27381" s="196"/>
      <c r="N27381" s="197"/>
      <c r="O27381" s="197"/>
      <c r="P27381" s="231"/>
    </row>
    <row r="27382" spans="2:16">
      <c r="B27382" s="351"/>
      <c r="C27382" s="435"/>
      <c r="D27382" s="399"/>
      <c r="E27382" s="400"/>
      <c r="G27382" s="401"/>
      <c r="H27382" s="401"/>
      <c r="I27382" s="401"/>
      <c r="J27382" s="194"/>
      <c r="K27382" s="194"/>
      <c r="L27382" s="195"/>
      <c r="M27382" s="196"/>
      <c r="N27382" s="197"/>
      <c r="O27382" s="197"/>
      <c r="P27382" s="231"/>
    </row>
    <row r="27383" spans="2:16">
      <c r="B27383" s="351"/>
      <c r="C27383" s="435"/>
      <c r="D27383" s="399"/>
      <c r="E27383" s="400"/>
      <c r="G27383" s="401"/>
      <c r="H27383" s="401"/>
      <c r="I27383" s="401"/>
      <c r="J27383" s="194"/>
      <c r="K27383" s="194"/>
      <c r="L27383" s="195"/>
      <c r="M27383" s="196"/>
      <c r="N27383" s="197"/>
      <c r="O27383" s="197"/>
      <c r="P27383" s="231"/>
    </row>
    <row r="27384" spans="2:16">
      <c r="B27384" s="351"/>
      <c r="C27384" s="435"/>
      <c r="D27384" s="399"/>
      <c r="E27384" s="400"/>
      <c r="G27384" s="401"/>
      <c r="H27384" s="401"/>
      <c r="I27384" s="401"/>
      <c r="J27384" s="194"/>
      <c r="K27384" s="194"/>
      <c r="L27384" s="195"/>
      <c r="M27384" s="196"/>
      <c r="N27384" s="197"/>
      <c r="O27384" s="197"/>
      <c r="P27384" s="231"/>
    </row>
    <row r="27385" spans="2:16">
      <c r="B27385" s="351"/>
      <c r="C27385" s="435"/>
      <c r="D27385" s="399"/>
      <c r="E27385" s="400"/>
      <c r="G27385" s="401"/>
      <c r="H27385" s="401"/>
      <c r="I27385" s="401"/>
      <c r="J27385" s="194"/>
      <c r="K27385" s="194"/>
      <c r="L27385" s="195"/>
      <c r="M27385" s="196"/>
      <c r="N27385" s="197"/>
      <c r="O27385" s="197"/>
      <c r="P27385" s="231"/>
    </row>
    <row r="27386" spans="2:16">
      <c r="B27386" s="351"/>
      <c r="C27386" s="435"/>
      <c r="D27386" s="399"/>
      <c r="E27386" s="400"/>
      <c r="G27386" s="401"/>
      <c r="H27386" s="401"/>
      <c r="I27386" s="401"/>
      <c r="J27386" s="194"/>
      <c r="K27386" s="194"/>
      <c r="L27386" s="195"/>
      <c r="M27386" s="196"/>
      <c r="N27386" s="197"/>
      <c r="O27386" s="197"/>
      <c r="P27386" s="231"/>
    </row>
    <row r="27387" spans="2:16">
      <c r="B27387" s="351"/>
      <c r="C27387" s="435"/>
      <c r="D27387" s="399"/>
      <c r="E27387" s="400"/>
      <c r="G27387" s="401"/>
      <c r="H27387" s="401"/>
      <c r="I27387" s="401"/>
      <c r="J27387" s="194"/>
      <c r="K27387" s="194"/>
      <c r="L27387" s="195"/>
      <c r="M27387" s="196"/>
      <c r="N27387" s="197"/>
      <c r="O27387" s="197"/>
      <c r="P27387" s="231"/>
    </row>
    <row r="27388" spans="2:16">
      <c r="B27388" s="351"/>
      <c r="C27388" s="435"/>
      <c r="D27388" s="399"/>
      <c r="E27388" s="400"/>
      <c r="G27388" s="401"/>
      <c r="H27388" s="401"/>
      <c r="I27388" s="401"/>
      <c r="J27388" s="194"/>
      <c r="K27388" s="194"/>
      <c r="L27388" s="195"/>
      <c r="M27388" s="196"/>
      <c r="N27388" s="197"/>
      <c r="O27388" s="197"/>
      <c r="P27388" s="231"/>
    </row>
    <row r="27389" spans="2:16">
      <c r="B27389" s="351"/>
      <c r="C27389" s="435"/>
      <c r="D27389" s="399"/>
      <c r="E27389" s="400"/>
      <c r="G27389" s="401"/>
      <c r="H27389" s="401"/>
      <c r="I27389" s="401"/>
      <c r="J27389" s="194"/>
      <c r="K27389" s="194"/>
      <c r="L27389" s="195"/>
      <c r="M27389" s="196"/>
      <c r="N27389" s="197"/>
      <c r="O27389" s="197"/>
      <c r="P27389" s="231"/>
    </row>
    <row r="27390" spans="2:16">
      <c r="B27390" s="351"/>
      <c r="C27390" s="435"/>
      <c r="D27390" s="399"/>
      <c r="E27390" s="400"/>
      <c r="G27390" s="401"/>
      <c r="H27390" s="401"/>
      <c r="I27390" s="401"/>
      <c r="J27390" s="194"/>
      <c r="K27390" s="194"/>
      <c r="L27390" s="195"/>
      <c r="M27390" s="196"/>
      <c r="N27390" s="197"/>
      <c r="O27390" s="197"/>
      <c r="P27390" s="231"/>
    </row>
    <row r="27391" spans="2:16">
      <c r="B27391" s="351"/>
      <c r="C27391" s="435"/>
      <c r="D27391" s="399"/>
      <c r="E27391" s="400"/>
      <c r="G27391" s="401"/>
      <c r="H27391" s="401"/>
      <c r="I27391" s="401"/>
      <c r="J27391" s="194"/>
      <c r="K27391" s="194"/>
      <c r="L27391" s="195"/>
      <c r="M27391" s="196"/>
      <c r="N27391" s="197"/>
      <c r="O27391" s="197"/>
      <c r="P27391" s="231"/>
    </row>
    <row r="27392" spans="2:16">
      <c r="B27392" s="351"/>
      <c r="C27392" s="435"/>
      <c r="D27392" s="399"/>
      <c r="E27392" s="400"/>
      <c r="G27392" s="401"/>
      <c r="H27392" s="401"/>
      <c r="I27392" s="401"/>
      <c r="J27392" s="194"/>
      <c r="K27392" s="194"/>
      <c r="L27392" s="195"/>
      <c r="M27392" s="196"/>
      <c r="N27392" s="197"/>
      <c r="O27392" s="197"/>
      <c r="P27392" s="231"/>
    </row>
    <row r="27393" spans="2:16">
      <c r="B27393" s="351"/>
      <c r="C27393" s="435"/>
      <c r="D27393" s="399"/>
      <c r="E27393" s="400"/>
      <c r="G27393" s="401"/>
      <c r="H27393" s="401"/>
      <c r="I27393" s="401"/>
      <c r="J27393" s="194"/>
      <c r="K27393" s="194"/>
      <c r="L27393" s="195"/>
      <c r="M27393" s="196"/>
      <c r="N27393" s="197"/>
      <c r="O27393" s="197"/>
      <c r="P27393" s="231"/>
    </row>
    <row r="27394" spans="2:16">
      <c r="B27394" s="351"/>
      <c r="C27394" s="435"/>
      <c r="D27394" s="399"/>
      <c r="E27394" s="400"/>
      <c r="G27394" s="401"/>
      <c r="H27394" s="401"/>
      <c r="I27394" s="401"/>
      <c r="J27394" s="194"/>
      <c r="K27394" s="194"/>
      <c r="L27394" s="195"/>
      <c r="M27394" s="196"/>
      <c r="N27394" s="197"/>
      <c r="O27394" s="197"/>
      <c r="P27394" s="231"/>
    </row>
    <row r="27395" spans="2:16">
      <c r="B27395" s="351"/>
      <c r="C27395" s="435"/>
      <c r="D27395" s="399"/>
      <c r="E27395" s="400"/>
      <c r="G27395" s="401"/>
      <c r="H27395" s="401"/>
      <c r="I27395" s="401"/>
      <c r="J27395" s="194"/>
      <c r="K27395" s="194"/>
      <c r="L27395" s="195"/>
      <c r="M27395" s="196"/>
      <c r="N27395" s="197"/>
      <c r="O27395" s="197"/>
      <c r="P27395" s="231"/>
    </row>
    <row r="27396" spans="2:16">
      <c r="B27396" s="351"/>
      <c r="C27396" s="435"/>
      <c r="D27396" s="399"/>
      <c r="E27396" s="400"/>
      <c r="G27396" s="401"/>
      <c r="H27396" s="401"/>
      <c r="I27396" s="401"/>
      <c r="J27396" s="194"/>
      <c r="K27396" s="194"/>
      <c r="L27396" s="195"/>
      <c r="M27396" s="196"/>
      <c r="N27396" s="197"/>
      <c r="O27396" s="197"/>
      <c r="P27396" s="231"/>
    </row>
    <row r="27397" spans="2:16">
      <c r="B27397" s="351"/>
      <c r="C27397" s="435"/>
      <c r="D27397" s="399"/>
      <c r="E27397" s="400"/>
      <c r="G27397" s="401"/>
      <c r="H27397" s="401"/>
      <c r="I27397" s="401"/>
      <c r="J27397" s="194"/>
      <c r="K27397" s="194"/>
      <c r="L27397" s="195"/>
      <c r="M27397" s="196"/>
      <c r="N27397" s="197"/>
      <c r="O27397" s="197"/>
      <c r="P27397" s="231"/>
    </row>
    <row r="27398" spans="2:16">
      <c r="B27398" s="351"/>
      <c r="C27398" s="435"/>
      <c r="D27398" s="399"/>
      <c r="E27398" s="400"/>
      <c r="G27398" s="401"/>
      <c r="H27398" s="401"/>
      <c r="I27398" s="401"/>
      <c r="J27398" s="194"/>
      <c r="K27398" s="194"/>
      <c r="L27398" s="195"/>
      <c r="M27398" s="196"/>
      <c r="N27398" s="197"/>
      <c r="O27398" s="197"/>
      <c r="P27398" s="231"/>
    </row>
    <row r="27399" spans="2:16">
      <c r="B27399" s="351"/>
      <c r="C27399" s="435"/>
      <c r="D27399" s="399"/>
      <c r="E27399" s="400"/>
      <c r="G27399" s="401"/>
      <c r="H27399" s="401"/>
      <c r="I27399" s="401"/>
      <c r="J27399" s="194"/>
      <c r="K27399" s="194"/>
      <c r="L27399" s="195"/>
      <c r="M27399" s="196"/>
      <c r="N27399" s="197"/>
      <c r="O27399" s="197"/>
      <c r="P27399" s="231"/>
    </row>
    <row r="27400" spans="2:16">
      <c r="B27400" s="351"/>
      <c r="C27400" s="435"/>
      <c r="D27400" s="399"/>
      <c r="E27400" s="400"/>
      <c r="G27400" s="401"/>
      <c r="H27400" s="401"/>
      <c r="I27400" s="401"/>
      <c r="J27400" s="194"/>
      <c r="K27400" s="194"/>
      <c r="L27400" s="195"/>
      <c r="M27400" s="196"/>
      <c r="N27400" s="197"/>
      <c r="O27400" s="197"/>
      <c r="P27400" s="231"/>
    </row>
    <row r="27401" spans="2:16">
      <c r="B27401" s="351"/>
      <c r="C27401" s="435"/>
      <c r="D27401" s="399"/>
      <c r="E27401" s="400"/>
      <c r="G27401" s="401"/>
      <c r="H27401" s="401"/>
      <c r="I27401" s="401"/>
      <c r="J27401" s="194"/>
      <c r="K27401" s="194"/>
      <c r="L27401" s="195"/>
      <c r="M27401" s="196"/>
      <c r="N27401" s="197"/>
      <c r="O27401" s="197"/>
      <c r="P27401" s="231"/>
    </row>
    <row r="27402" spans="2:16">
      <c r="B27402" s="351"/>
      <c r="C27402" s="435"/>
      <c r="D27402" s="399"/>
      <c r="E27402" s="400"/>
      <c r="G27402" s="401"/>
      <c r="H27402" s="401"/>
      <c r="I27402" s="401"/>
      <c r="J27402" s="194"/>
      <c r="K27402" s="194"/>
      <c r="L27402" s="195"/>
      <c r="M27402" s="196"/>
      <c r="N27402" s="197"/>
      <c r="O27402" s="197"/>
      <c r="P27402" s="231"/>
    </row>
    <row r="27403" spans="2:16">
      <c r="B27403" s="351"/>
      <c r="C27403" s="435"/>
      <c r="D27403" s="399"/>
      <c r="E27403" s="400"/>
      <c r="G27403" s="401"/>
      <c r="H27403" s="401"/>
      <c r="I27403" s="401"/>
      <c r="J27403" s="194"/>
      <c r="K27403" s="194"/>
      <c r="L27403" s="195"/>
      <c r="M27403" s="196"/>
      <c r="N27403" s="197"/>
      <c r="O27403" s="197"/>
      <c r="P27403" s="231"/>
    </row>
    <row r="27404" spans="2:16">
      <c r="B27404" s="351"/>
      <c r="C27404" s="435"/>
      <c r="D27404" s="399"/>
      <c r="E27404" s="400"/>
      <c r="G27404" s="401"/>
      <c r="H27404" s="401"/>
      <c r="I27404" s="401"/>
      <c r="J27404" s="194"/>
      <c r="K27404" s="194"/>
      <c r="L27404" s="195"/>
      <c r="M27404" s="196"/>
      <c r="N27404" s="197"/>
      <c r="O27404" s="197"/>
      <c r="P27404" s="231"/>
    </row>
    <row r="27405" spans="2:16">
      <c r="B27405" s="351"/>
      <c r="C27405" s="435"/>
      <c r="D27405" s="399"/>
      <c r="E27405" s="400"/>
      <c r="G27405" s="401"/>
      <c r="H27405" s="401"/>
      <c r="I27405" s="401"/>
      <c r="J27405" s="194"/>
      <c r="K27405" s="194"/>
      <c r="L27405" s="195"/>
      <c r="M27405" s="196"/>
      <c r="N27405" s="197"/>
      <c r="O27405" s="197"/>
      <c r="P27405" s="231"/>
    </row>
    <row r="27406" spans="2:16">
      <c r="B27406" s="351"/>
      <c r="C27406" s="435"/>
      <c r="D27406" s="399"/>
      <c r="E27406" s="400"/>
      <c r="G27406" s="401"/>
      <c r="H27406" s="401"/>
      <c r="I27406" s="401"/>
      <c r="J27406" s="194"/>
      <c r="K27406" s="194"/>
      <c r="L27406" s="195"/>
      <c r="M27406" s="196"/>
      <c r="N27406" s="197"/>
      <c r="O27406" s="197"/>
      <c r="P27406" s="231"/>
    </row>
    <row r="27407" spans="2:16">
      <c r="B27407" s="351"/>
      <c r="C27407" s="435"/>
      <c r="D27407" s="399"/>
      <c r="E27407" s="400"/>
      <c r="G27407" s="401"/>
      <c r="H27407" s="401"/>
      <c r="I27407" s="401"/>
      <c r="J27407" s="194"/>
      <c r="K27407" s="194"/>
      <c r="L27407" s="195"/>
      <c r="M27407" s="196"/>
      <c r="N27407" s="197"/>
      <c r="O27407" s="197"/>
      <c r="P27407" s="231"/>
    </row>
    <row r="27408" spans="2:16">
      <c r="B27408" s="351"/>
      <c r="C27408" s="435"/>
      <c r="D27408" s="399"/>
      <c r="E27408" s="400"/>
      <c r="G27408" s="401"/>
      <c r="H27408" s="401"/>
      <c r="I27408" s="401"/>
      <c r="J27408" s="194"/>
      <c r="K27408" s="194"/>
      <c r="L27408" s="195"/>
      <c r="M27408" s="196"/>
      <c r="N27408" s="197"/>
      <c r="O27408" s="197"/>
      <c r="P27408" s="231"/>
    </row>
    <row r="27409" spans="2:16">
      <c r="B27409" s="351"/>
      <c r="C27409" s="435"/>
      <c r="D27409" s="399"/>
      <c r="E27409" s="400"/>
      <c r="G27409" s="401"/>
      <c r="H27409" s="401"/>
      <c r="I27409" s="401"/>
      <c r="J27409" s="194"/>
      <c r="K27409" s="194"/>
      <c r="L27409" s="195"/>
      <c r="M27409" s="196"/>
      <c r="N27409" s="197"/>
      <c r="O27409" s="197"/>
      <c r="P27409" s="231"/>
    </row>
    <row r="27410" spans="2:16">
      <c r="B27410" s="351"/>
      <c r="C27410" s="435"/>
      <c r="D27410" s="399"/>
      <c r="E27410" s="400"/>
      <c r="G27410" s="401"/>
      <c r="H27410" s="401"/>
      <c r="I27410" s="401"/>
      <c r="J27410" s="194"/>
      <c r="K27410" s="194"/>
      <c r="L27410" s="195"/>
      <c r="M27410" s="196"/>
      <c r="N27410" s="197"/>
      <c r="O27410" s="197"/>
      <c r="P27410" s="231"/>
    </row>
    <row r="27411" spans="2:16">
      <c r="B27411" s="351"/>
      <c r="C27411" s="435"/>
      <c r="D27411" s="399"/>
      <c r="E27411" s="400"/>
      <c r="G27411" s="401"/>
      <c r="H27411" s="401"/>
      <c r="I27411" s="401"/>
      <c r="J27411" s="194"/>
      <c r="K27411" s="194"/>
      <c r="L27411" s="195"/>
      <c r="M27411" s="196"/>
      <c r="N27411" s="197"/>
      <c r="O27411" s="197"/>
      <c r="P27411" s="231"/>
    </row>
    <row r="27412" spans="2:16">
      <c r="B27412" s="351"/>
      <c r="C27412" s="435"/>
      <c r="D27412" s="399"/>
      <c r="E27412" s="400"/>
      <c r="G27412" s="401"/>
      <c r="H27412" s="401"/>
      <c r="I27412" s="401"/>
      <c r="J27412" s="194"/>
      <c r="K27412" s="194"/>
      <c r="L27412" s="195"/>
      <c r="M27412" s="196"/>
      <c r="N27412" s="197"/>
      <c r="O27412" s="197"/>
      <c r="P27412" s="231"/>
    </row>
    <row r="27413" spans="2:16">
      <c r="B27413" s="351"/>
      <c r="C27413" s="435"/>
      <c r="D27413" s="399"/>
      <c r="E27413" s="400"/>
      <c r="G27413" s="401"/>
      <c r="H27413" s="401"/>
      <c r="I27413" s="401"/>
      <c r="J27413" s="194"/>
      <c r="K27413" s="194"/>
      <c r="L27413" s="195"/>
      <c r="M27413" s="196"/>
      <c r="N27413" s="197"/>
      <c r="O27413" s="197"/>
      <c r="P27413" s="231"/>
    </row>
    <row r="27414" spans="2:16">
      <c r="B27414" s="351"/>
      <c r="C27414" s="435"/>
      <c r="D27414" s="399"/>
      <c r="E27414" s="400"/>
      <c r="G27414" s="401"/>
      <c r="H27414" s="401"/>
      <c r="I27414" s="401"/>
      <c r="J27414" s="194"/>
      <c r="K27414" s="194"/>
      <c r="L27414" s="195"/>
      <c r="M27414" s="196"/>
      <c r="N27414" s="197"/>
      <c r="O27414" s="197"/>
      <c r="P27414" s="231"/>
    </row>
    <row r="27415" spans="2:16">
      <c r="B27415" s="351"/>
      <c r="C27415" s="435"/>
      <c r="D27415" s="399"/>
      <c r="E27415" s="400"/>
      <c r="G27415" s="401"/>
      <c r="H27415" s="401"/>
      <c r="I27415" s="401"/>
      <c r="J27415" s="194"/>
      <c r="K27415" s="194"/>
      <c r="L27415" s="195"/>
      <c r="M27415" s="196"/>
      <c r="N27415" s="197"/>
      <c r="O27415" s="197"/>
      <c r="P27415" s="231"/>
    </row>
    <row r="27416" spans="2:16">
      <c r="B27416" s="351"/>
      <c r="C27416" s="435"/>
      <c r="D27416" s="399"/>
      <c r="E27416" s="400"/>
      <c r="G27416" s="401"/>
      <c r="H27416" s="401"/>
      <c r="I27416" s="401"/>
      <c r="J27416" s="194"/>
      <c r="K27416" s="194"/>
      <c r="L27416" s="195"/>
      <c r="M27416" s="196"/>
      <c r="N27416" s="197"/>
      <c r="O27416" s="197"/>
      <c r="P27416" s="231"/>
    </row>
    <row r="27417" spans="2:16">
      <c r="B27417" s="351"/>
      <c r="C27417" s="435"/>
      <c r="D27417" s="399"/>
      <c r="E27417" s="400"/>
      <c r="G27417" s="401"/>
      <c r="H27417" s="401"/>
      <c r="I27417" s="401"/>
      <c r="J27417" s="194"/>
      <c r="K27417" s="194"/>
      <c r="L27417" s="195"/>
      <c r="M27417" s="196"/>
      <c r="N27417" s="197"/>
      <c r="O27417" s="197"/>
      <c r="P27417" s="231"/>
    </row>
    <row r="27418" spans="2:16">
      <c r="B27418" s="351"/>
      <c r="C27418" s="435"/>
      <c r="D27418" s="399"/>
      <c r="E27418" s="400"/>
      <c r="G27418" s="401"/>
      <c r="H27418" s="401"/>
      <c r="I27418" s="401"/>
      <c r="J27418" s="194"/>
      <c r="K27418" s="194"/>
      <c r="L27418" s="195"/>
      <c r="M27418" s="196"/>
      <c r="N27418" s="197"/>
      <c r="O27418" s="197"/>
      <c r="P27418" s="231"/>
    </row>
    <row r="27419" spans="2:16">
      <c r="B27419" s="351"/>
      <c r="C27419" s="435"/>
      <c r="D27419" s="399"/>
      <c r="E27419" s="400"/>
      <c r="G27419" s="401"/>
      <c r="H27419" s="401"/>
      <c r="I27419" s="401"/>
      <c r="J27419" s="194"/>
      <c r="K27419" s="194"/>
      <c r="L27419" s="195"/>
      <c r="M27419" s="196"/>
      <c r="N27419" s="197"/>
      <c r="O27419" s="197"/>
      <c r="P27419" s="231"/>
    </row>
    <row r="27420" spans="2:16">
      <c r="B27420" s="351"/>
      <c r="C27420" s="435"/>
      <c r="D27420" s="399"/>
      <c r="E27420" s="400"/>
      <c r="G27420" s="401"/>
      <c r="H27420" s="401"/>
      <c r="I27420" s="401"/>
      <c r="J27420" s="194"/>
      <c r="K27420" s="194"/>
      <c r="L27420" s="195"/>
      <c r="M27420" s="196"/>
      <c r="N27420" s="197"/>
      <c r="O27420" s="197"/>
      <c r="P27420" s="231"/>
    </row>
    <row r="27421" spans="2:16">
      <c r="B27421" s="351"/>
      <c r="C27421" s="435"/>
      <c r="D27421" s="399"/>
      <c r="E27421" s="400"/>
      <c r="G27421" s="401"/>
      <c r="H27421" s="401"/>
      <c r="I27421" s="401"/>
      <c r="J27421" s="194"/>
      <c r="K27421" s="194"/>
      <c r="L27421" s="195"/>
      <c r="M27421" s="196"/>
      <c r="N27421" s="197"/>
      <c r="O27421" s="197"/>
      <c r="P27421" s="231"/>
    </row>
    <row r="27422" spans="2:16">
      <c r="B27422" s="351"/>
      <c r="C27422" s="435"/>
      <c r="D27422" s="399"/>
      <c r="E27422" s="400"/>
      <c r="G27422" s="401"/>
      <c r="H27422" s="401"/>
      <c r="I27422" s="401"/>
      <c r="J27422" s="194"/>
      <c r="K27422" s="194"/>
      <c r="L27422" s="195"/>
      <c r="M27422" s="196"/>
      <c r="N27422" s="197"/>
      <c r="O27422" s="197"/>
      <c r="P27422" s="231"/>
    </row>
    <row r="27423" spans="2:16">
      <c r="B27423" s="402"/>
      <c r="C27423" s="435"/>
      <c r="D27423" s="404"/>
      <c r="E27423" s="405"/>
      <c r="G27423" s="406"/>
      <c r="H27423" s="406"/>
      <c r="I27423" s="406"/>
      <c r="J27423" s="194"/>
      <c r="K27423" s="194"/>
      <c r="L27423" s="195"/>
      <c r="M27423" s="196"/>
      <c r="N27423" s="197"/>
      <c r="O27423" s="197"/>
      <c r="P27423" s="221"/>
    </row>
    <row r="27424" spans="2:16">
      <c r="B27424" s="351"/>
      <c r="C27424" s="435"/>
      <c r="D27424" s="399"/>
      <c r="E27424" s="400"/>
      <c r="G27424" s="401"/>
      <c r="H27424" s="401"/>
      <c r="I27424" s="401"/>
      <c r="J27424" s="194"/>
      <c r="K27424" s="194"/>
      <c r="L27424" s="195"/>
      <c r="M27424" s="196"/>
      <c r="N27424" s="197"/>
      <c r="O27424" s="197"/>
      <c r="P27424" s="231"/>
    </row>
    <row r="27425" spans="2:16">
      <c r="B27425" s="351"/>
      <c r="C27425" s="435"/>
      <c r="D27425" s="399"/>
      <c r="E27425" s="400"/>
      <c r="G27425" s="401"/>
      <c r="H27425" s="401"/>
      <c r="I27425" s="401"/>
      <c r="J27425" s="194"/>
      <c r="K27425" s="194"/>
      <c r="L27425" s="195"/>
      <c r="M27425" s="196"/>
      <c r="N27425" s="197"/>
      <c r="O27425" s="197"/>
      <c r="P27425" s="231"/>
    </row>
    <row r="27426" spans="2:16">
      <c r="B27426" s="351"/>
      <c r="C27426" s="435"/>
      <c r="D27426" s="399"/>
      <c r="E27426" s="400"/>
      <c r="G27426" s="401"/>
      <c r="H27426" s="401"/>
      <c r="I27426" s="401"/>
      <c r="J27426" s="194"/>
      <c r="K27426" s="194"/>
      <c r="L27426" s="195"/>
      <c r="M27426" s="196"/>
      <c r="N27426" s="197"/>
      <c r="O27426" s="197"/>
      <c r="P27426" s="231"/>
    </row>
    <row r="27427" spans="2:16">
      <c r="B27427" s="351"/>
      <c r="C27427" s="435"/>
      <c r="D27427" s="399"/>
      <c r="E27427" s="400"/>
      <c r="G27427" s="401"/>
      <c r="H27427" s="401"/>
      <c r="I27427" s="401"/>
      <c r="J27427" s="194"/>
      <c r="K27427" s="194"/>
      <c r="L27427" s="195"/>
      <c r="M27427" s="196"/>
      <c r="N27427" s="197"/>
      <c r="O27427" s="197"/>
      <c r="P27427" s="231"/>
    </row>
    <row r="27428" spans="2:16">
      <c r="B27428" s="351"/>
      <c r="C27428" s="435"/>
      <c r="D27428" s="399"/>
      <c r="E27428" s="400"/>
      <c r="G27428" s="401"/>
      <c r="H27428" s="401"/>
      <c r="I27428" s="401"/>
      <c r="J27428" s="194"/>
      <c r="K27428" s="194"/>
      <c r="L27428" s="195"/>
      <c r="M27428" s="196"/>
      <c r="N27428" s="197"/>
      <c r="O27428" s="197"/>
      <c r="P27428" s="231"/>
    </row>
    <row r="27429" spans="2:16">
      <c r="B27429" s="351"/>
      <c r="C27429" s="435"/>
      <c r="D27429" s="399"/>
      <c r="E27429" s="400"/>
      <c r="G27429" s="401"/>
      <c r="H27429" s="401"/>
      <c r="I27429" s="401"/>
      <c r="J27429" s="194"/>
      <c r="K27429" s="194"/>
      <c r="L27429" s="195"/>
      <c r="M27429" s="196"/>
      <c r="N27429" s="197"/>
      <c r="O27429" s="197"/>
      <c r="P27429" s="231"/>
    </row>
    <row r="27430" spans="2:16">
      <c r="B27430" s="351"/>
      <c r="C27430" s="435"/>
      <c r="D27430" s="399"/>
      <c r="E27430" s="400"/>
      <c r="G27430" s="401"/>
      <c r="H27430" s="401"/>
      <c r="I27430" s="401"/>
      <c r="J27430" s="194"/>
      <c r="K27430" s="194"/>
      <c r="L27430" s="195"/>
      <c r="M27430" s="196"/>
      <c r="N27430" s="197"/>
      <c r="O27430" s="197"/>
      <c r="P27430" s="231"/>
    </row>
    <row r="27431" spans="2:16">
      <c r="B27431" s="351"/>
      <c r="C27431" s="435"/>
      <c r="D27431" s="399"/>
      <c r="E27431" s="400"/>
      <c r="G27431" s="401"/>
      <c r="H27431" s="401"/>
      <c r="I27431" s="401"/>
      <c r="J27431" s="194"/>
      <c r="K27431" s="194"/>
      <c r="L27431" s="195"/>
      <c r="M27431" s="196"/>
      <c r="N27431" s="197"/>
      <c r="O27431" s="197"/>
      <c r="P27431" s="231"/>
    </row>
    <row r="27432" spans="2:16">
      <c r="B27432" s="351"/>
      <c r="C27432" s="435"/>
      <c r="D27432" s="399"/>
      <c r="E27432" s="400"/>
      <c r="G27432" s="401"/>
      <c r="H27432" s="401"/>
      <c r="I27432" s="401"/>
      <c r="J27432" s="194"/>
      <c r="K27432" s="194"/>
      <c r="L27432" s="195"/>
      <c r="M27432" s="196"/>
      <c r="N27432" s="197"/>
      <c r="O27432" s="197"/>
      <c r="P27432" s="231"/>
    </row>
    <row r="27433" spans="2:16">
      <c r="B27433" s="351"/>
      <c r="C27433" s="435"/>
      <c r="D27433" s="399"/>
      <c r="E27433" s="400"/>
      <c r="G27433" s="401"/>
      <c r="H27433" s="401"/>
      <c r="I27433" s="401"/>
      <c r="J27433" s="194"/>
      <c r="K27433" s="194"/>
      <c r="L27433" s="195"/>
      <c r="M27433" s="196"/>
      <c r="N27433" s="197"/>
      <c r="O27433" s="197"/>
      <c r="P27433" s="231"/>
    </row>
    <row r="27434" spans="2:16">
      <c r="B27434" s="351"/>
      <c r="C27434" s="435"/>
      <c r="D27434" s="399"/>
      <c r="E27434" s="400"/>
      <c r="G27434" s="401"/>
      <c r="H27434" s="401"/>
      <c r="I27434" s="401"/>
      <c r="J27434" s="194"/>
      <c r="K27434" s="194"/>
      <c r="L27434" s="195"/>
      <c r="M27434" s="196"/>
      <c r="N27434" s="197"/>
      <c r="O27434" s="197"/>
      <c r="P27434" s="231"/>
    </row>
    <row r="27435" spans="2:16">
      <c r="B27435" s="351"/>
      <c r="C27435" s="435"/>
      <c r="D27435" s="399"/>
      <c r="E27435" s="400"/>
      <c r="G27435" s="401"/>
      <c r="H27435" s="401"/>
      <c r="I27435" s="401"/>
      <c r="J27435" s="194"/>
      <c r="K27435" s="194"/>
      <c r="L27435" s="195"/>
      <c r="M27435" s="196"/>
      <c r="N27435" s="197"/>
      <c r="O27435" s="197"/>
      <c r="P27435" s="231"/>
    </row>
    <row r="27436" spans="2:16">
      <c r="B27436" s="351"/>
      <c r="C27436" s="435"/>
      <c r="D27436" s="399"/>
      <c r="E27436" s="400"/>
      <c r="G27436" s="401"/>
      <c r="H27436" s="401"/>
      <c r="I27436" s="401"/>
      <c r="J27436" s="194"/>
      <c r="K27436" s="194"/>
      <c r="L27436" s="195"/>
      <c r="M27436" s="196"/>
      <c r="N27436" s="197"/>
      <c r="O27436" s="197"/>
      <c r="P27436" s="231"/>
    </row>
    <row r="27437" spans="2:16">
      <c r="B27437" s="351"/>
      <c r="C27437" s="435"/>
      <c r="D27437" s="399"/>
      <c r="E27437" s="400"/>
      <c r="G27437" s="401"/>
      <c r="H27437" s="401"/>
      <c r="I27437" s="401"/>
      <c r="J27437" s="194"/>
      <c r="K27437" s="194"/>
      <c r="L27437" s="195"/>
      <c r="M27437" s="196"/>
      <c r="N27437" s="197"/>
      <c r="O27437" s="197"/>
      <c r="P27437" s="231"/>
    </row>
    <row r="27438" spans="2:16">
      <c r="B27438" s="351"/>
      <c r="C27438" s="435"/>
      <c r="D27438" s="399"/>
      <c r="E27438" s="400"/>
      <c r="G27438" s="401"/>
      <c r="H27438" s="401"/>
      <c r="I27438" s="401"/>
      <c r="J27438" s="194"/>
      <c r="K27438" s="194"/>
      <c r="L27438" s="195"/>
      <c r="M27438" s="196"/>
      <c r="N27438" s="197"/>
      <c r="O27438" s="197"/>
      <c r="P27438" s="231"/>
    </row>
    <row r="27439" spans="2:16">
      <c r="B27439" s="351"/>
      <c r="C27439" s="435"/>
      <c r="D27439" s="399"/>
      <c r="E27439" s="400"/>
      <c r="G27439" s="401"/>
      <c r="H27439" s="401"/>
      <c r="I27439" s="401"/>
      <c r="J27439" s="194"/>
      <c r="K27439" s="194"/>
      <c r="L27439" s="195"/>
      <c r="M27439" s="196"/>
      <c r="N27439" s="197"/>
      <c r="O27439" s="197"/>
      <c r="P27439" s="231"/>
    </row>
    <row r="27440" spans="2:16">
      <c r="B27440" s="351"/>
      <c r="C27440" s="435"/>
      <c r="D27440" s="399"/>
      <c r="E27440" s="400"/>
      <c r="G27440" s="401"/>
      <c r="H27440" s="401"/>
      <c r="I27440" s="401"/>
      <c r="J27440" s="194"/>
      <c r="K27440" s="194"/>
      <c r="L27440" s="195"/>
      <c r="M27440" s="196"/>
      <c r="N27440" s="197"/>
      <c r="O27440" s="197"/>
      <c r="P27440" s="231"/>
    </row>
    <row r="27441" spans="2:16">
      <c r="B27441" s="351"/>
      <c r="C27441" s="435"/>
      <c r="D27441" s="399"/>
      <c r="E27441" s="400"/>
      <c r="G27441" s="401"/>
      <c r="H27441" s="401"/>
      <c r="I27441" s="401"/>
      <c r="J27441" s="194"/>
      <c r="K27441" s="194"/>
      <c r="L27441" s="195"/>
      <c r="M27441" s="196"/>
      <c r="N27441" s="197"/>
      <c r="O27441" s="197"/>
      <c r="P27441" s="231"/>
    </row>
    <row r="27442" spans="2:16">
      <c r="B27442" s="351"/>
      <c r="C27442" s="435"/>
      <c r="D27442" s="399"/>
      <c r="E27442" s="400"/>
      <c r="G27442" s="401"/>
      <c r="H27442" s="401"/>
      <c r="I27442" s="401"/>
      <c r="J27442" s="194"/>
      <c r="K27442" s="194"/>
      <c r="L27442" s="195"/>
      <c r="M27442" s="196"/>
      <c r="N27442" s="197"/>
      <c r="O27442" s="197"/>
      <c r="P27442" s="231"/>
    </row>
    <row r="27443" spans="2:16">
      <c r="B27443" s="351"/>
      <c r="C27443" s="435"/>
      <c r="D27443" s="399"/>
      <c r="E27443" s="400"/>
      <c r="G27443" s="401"/>
      <c r="H27443" s="401"/>
      <c r="I27443" s="401"/>
      <c r="J27443" s="194"/>
      <c r="K27443" s="194"/>
      <c r="L27443" s="195"/>
      <c r="M27443" s="196"/>
      <c r="N27443" s="197"/>
      <c r="O27443" s="197"/>
      <c r="P27443" s="231"/>
    </row>
    <row r="27444" spans="2:16">
      <c r="B27444" s="351"/>
      <c r="C27444" s="435"/>
      <c r="D27444" s="399"/>
      <c r="E27444" s="400"/>
      <c r="G27444" s="401"/>
      <c r="H27444" s="401"/>
      <c r="I27444" s="401"/>
      <c r="J27444" s="194"/>
      <c r="K27444" s="194"/>
      <c r="L27444" s="195"/>
      <c r="M27444" s="196"/>
      <c r="N27444" s="197"/>
      <c r="O27444" s="197"/>
      <c r="P27444" s="231"/>
    </row>
    <row r="27445" spans="2:16">
      <c r="B27445" s="351"/>
      <c r="C27445" s="435"/>
      <c r="D27445" s="399"/>
      <c r="E27445" s="400"/>
      <c r="G27445" s="401"/>
      <c r="H27445" s="401"/>
      <c r="I27445" s="401"/>
      <c r="J27445" s="194"/>
      <c r="K27445" s="194"/>
      <c r="L27445" s="195"/>
      <c r="M27445" s="196"/>
      <c r="N27445" s="197"/>
      <c r="O27445" s="197"/>
      <c r="P27445" s="231"/>
    </row>
    <row r="27446" spans="2:16">
      <c r="B27446" s="351"/>
      <c r="C27446" s="435"/>
      <c r="D27446" s="399"/>
      <c r="E27446" s="400"/>
      <c r="G27446" s="401"/>
      <c r="H27446" s="401"/>
      <c r="I27446" s="401"/>
      <c r="J27446" s="194"/>
      <c r="K27446" s="194"/>
      <c r="L27446" s="195"/>
      <c r="M27446" s="196"/>
      <c r="N27446" s="197"/>
      <c r="O27446" s="197"/>
      <c r="P27446" s="231"/>
    </row>
    <row r="27447" spans="2:16">
      <c r="B27447" s="351"/>
      <c r="C27447" s="435"/>
      <c r="D27447" s="399"/>
      <c r="E27447" s="400"/>
      <c r="G27447" s="401"/>
      <c r="H27447" s="401"/>
      <c r="I27447" s="401"/>
      <c r="J27447" s="194"/>
      <c r="K27447" s="194"/>
      <c r="L27447" s="195"/>
      <c r="M27447" s="196"/>
      <c r="N27447" s="197"/>
      <c r="O27447" s="197"/>
      <c r="P27447" s="231"/>
    </row>
    <row r="27448" spans="2:16">
      <c r="B27448" s="351"/>
      <c r="C27448" s="435"/>
      <c r="D27448" s="399"/>
      <c r="E27448" s="400"/>
      <c r="G27448" s="401"/>
      <c r="H27448" s="401"/>
      <c r="I27448" s="401"/>
      <c r="J27448" s="194"/>
      <c r="K27448" s="194"/>
      <c r="L27448" s="195"/>
      <c r="M27448" s="196"/>
      <c r="N27448" s="197"/>
      <c r="O27448" s="197"/>
      <c r="P27448" s="231"/>
    </row>
    <row r="27449" spans="2:16">
      <c r="B27449" s="351"/>
      <c r="C27449" s="435"/>
      <c r="D27449" s="399"/>
      <c r="E27449" s="400"/>
      <c r="G27449" s="401"/>
      <c r="H27449" s="401"/>
      <c r="I27449" s="401"/>
      <c r="J27449" s="194"/>
      <c r="K27449" s="194"/>
      <c r="L27449" s="195"/>
      <c r="M27449" s="196"/>
      <c r="N27449" s="197"/>
      <c r="O27449" s="197"/>
      <c r="P27449" s="231"/>
    </row>
    <row r="27450" spans="2:16">
      <c r="B27450" s="351"/>
      <c r="C27450" s="435"/>
      <c r="D27450" s="399"/>
      <c r="E27450" s="400"/>
      <c r="G27450" s="401"/>
      <c r="H27450" s="401"/>
      <c r="I27450" s="401"/>
      <c r="J27450" s="194"/>
      <c r="K27450" s="194"/>
      <c r="L27450" s="195"/>
      <c r="M27450" s="196"/>
      <c r="N27450" s="197"/>
      <c r="O27450" s="197"/>
      <c r="P27450" s="231"/>
    </row>
    <row r="27451" spans="2:16">
      <c r="B27451" s="351"/>
      <c r="C27451" s="435"/>
      <c r="D27451" s="399"/>
      <c r="E27451" s="400"/>
      <c r="G27451" s="401"/>
      <c r="H27451" s="401"/>
      <c r="I27451" s="401"/>
      <c r="J27451" s="194"/>
      <c r="K27451" s="194"/>
      <c r="L27451" s="195"/>
      <c r="M27451" s="196"/>
      <c r="N27451" s="197"/>
      <c r="O27451" s="197"/>
      <c r="P27451" s="231"/>
    </row>
    <row r="27452" spans="2:16">
      <c r="B27452" s="351"/>
      <c r="C27452" s="435"/>
      <c r="D27452" s="399"/>
      <c r="E27452" s="400"/>
      <c r="G27452" s="401"/>
      <c r="H27452" s="401"/>
      <c r="I27452" s="401"/>
      <c r="J27452" s="194"/>
      <c r="K27452" s="194"/>
      <c r="L27452" s="195"/>
      <c r="M27452" s="196"/>
      <c r="N27452" s="197"/>
      <c r="O27452" s="197"/>
      <c r="P27452" s="231"/>
    </row>
    <row r="27453" spans="2:16">
      <c r="B27453" s="351"/>
      <c r="C27453" s="435"/>
      <c r="D27453" s="399"/>
      <c r="E27453" s="400"/>
      <c r="G27453" s="401"/>
      <c r="H27453" s="401"/>
      <c r="I27453" s="401"/>
      <c r="J27453" s="194"/>
      <c r="K27453" s="194"/>
      <c r="L27453" s="195"/>
      <c r="M27453" s="196"/>
      <c r="N27453" s="197"/>
      <c r="O27453" s="197"/>
      <c r="P27453" s="231"/>
    </row>
    <row r="27454" spans="2:16">
      <c r="B27454" s="351"/>
      <c r="C27454" s="435"/>
      <c r="D27454" s="399"/>
      <c r="E27454" s="400"/>
      <c r="G27454" s="401"/>
      <c r="H27454" s="401"/>
      <c r="I27454" s="401"/>
      <c r="J27454" s="194"/>
      <c r="K27454" s="194"/>
      <c r="L27454" s="195"/>
      <c r="M27454" s="196"/>
      <c r="N27454" s="197"/>
      <c r="O27454" s="197"/>
      <c r="P27454" s="231"/>
    </row>
    <row r="27455" spans="2:16">
      <c r="B27455" s="351"/>
      <c r="C27455" s="435"/>
      <c r="D27455" s="399"/>
      <c r="E27455" s="400"/>
      <c r="G27455" s="401"/>
      <c r="H27455" s="401"/>
      <c r="I27455" s="401"/>
      <c r="J27455" s="194"/>
      <c r="K27455" s="194"/>
      <c r="L27455" s="195"/>
      <c r="M27455" s="196"/>
      <c r="N27455" s="197"/>
      <c r="O27455" s="197"/>
      <c r="P27455" s="231"/>
    </row>
    <row r="27456" spans="2:16">
      <c r="B27456" s="351"/>
      <c r="C27456" s="435"/>
      <c r="D27456" s="399"/>
      <c r="E27456" s="400"/>
      <c r="G27456" s="401"/>
      <c r="H27456" s="401"/>
      <c r="I27456" s="401"/>
      <c r="J27456" s="194"/>
      <c r="K27456" s="194"/>
      <c r="L27456" s="195"/>
      <c r="M27456" s="196"/>
      <c r="N27456" s="197"/>
      <c r="O27456" s="197"/>
      <c r="P27456" s="231"/>
    </row>
    <row r="27457" spans="2:16">
      <c r="B27457" s="351"/>
      <c r="C27457" s="435"/>
      <c r="D27457" s="399"/>
      <c r="E27457" s="400"/>
      <c r="G27457" s="401"/>
      <c r="H27457" s="401"/>
      <c r="I27457" s="401"/>
      <c r="J27457" s="194"/>
      <c r="K27457" s="194"/>
      <c r="L27457" s="195"/>
      <c r="M27457" s="196"/>
      <c r="N27457" s="197"/>
      <c r="O27457" s="197"/>
      <c r="P27457" s="231"/>
    </row>
    <row r="27458" spans="2:16">
      <c r="B27458" s="351"/>
      <c r="C27458" s="435"/>
      <c r="D27458" s="399"/>
      <c r="E27458" s="400"/>
      <c r="G27458" s="401"/>
      <c r="H27458" s="401"/>
      <c r="I27458" s="401"/>
      <c r="J27458" s="194"/>
      <c r="K27458" s="194"/>
      <c r="L27458" s="195"/>
      <c r="M27458" s="196"/>
      <c r="N27458" s="197"/>
      <c r="O27458" s="197"/>
      <c r="P27458" s="231"/>
    </row>
    <row r="27459" spans="2:16">
      <c r="B27459" s="351"/>
      <c r="C27459" s="435"/>
      <c r="D27459" s="399"/>
      <c r="E27459" s="400"/>
      <c r="G27459" s="401"/>
      <c r="H27459" s="401"/>
      <c r="I27459" s="401"/>
      <c r="J27459" s="194"/>
      <c r="K27459" s="194"/>
      <c r="L27459" s="195"/>
      <c r="M27459" s="196"/>
      <c r="N27459" s="197"/>
      <c r="O27459" s="197"/>
      <c r="P27459" s="231"/>
    </row>
    <row r="27460" spans="2:16">
      <c r="B27460" s="351"/>
      <c r="C27460" s="435"/>
      <c r="D27460" s="399"/>
      <c r="E27460" s="400"/>
      <c r="G27460" s="401"/>
      <c r="H27460" s="401"/>
      <c r="I27460" s="401"/>
      <c r="J27460" s="194"/>
      <c r="K27460" s="194"/>
      <c r="L27460" s="195"/>
      <c r="M27460" s="196"/>
      <c r="N27460" s="197"/>
      <c r="O27460" s="197"/>
      <c r="P27460" s="231"/>
    </row>
    <row r="27461" spans="2:16">
      <c r="B27461" s="351"/>
      <c r="C27461" s="435"/>
      <c r="D27461" s="399"/>
      <c r="E27461" s="400"/>
      <c r="G27461" s="401"/>
      <c r="H27461" s="401"/>
      <c r="I27461" s="401"/>
      <c r="J27461" s="194"/>
      <c r="K27461" s="194"/>
      <c r="L27461" s="195"/>
      <c r="M27461" s="196"/>
      <c r="N27461" s="197"/>
      <c r="O27461" s="197"/>
      <c r="P27461" s="231"/>
    </row>
    <row r="27462" spans="2:16">
      <c r="B27462" s="351"/>
      <c r="C27462" s="435"/>
      <c r="D27462" s="399"/>
      <c r="E27462" s="400"/>
      <c r="G27462" s="401"/>
      <c r="H27462" s="401"/>
      <c r="I27462" s="401"/>
      <c r="J27462" s="194"/>
      <c r="K27462" s="194"/>
      <c r="L27462" s="195"/>
      <c r="M27462" s="196"/>
      <c r="N27462" s="197"/>
      <c r="O27462" s="197"/>
      <c r="P27462" s="231"/>
    </row>
    <row r="27463" spans="2:16">
      <c r="B27463" s="351"/>
      <c r="C27463" s="435"/>
      <c r="D27463" s="399"/>
      <c r="E27463" s="400"/>
      <c r="G27463" s="401"/>
      <c r="H27463" s="401"/>
      <c r="I27463" s="401"/>
      <c r="J27463" s="194"/>
      <c r="K27463" s="194"/>
      <c r="L27463" s="195"/>
      <c r="M27463" s="196"/>
      <c r="N27463" s="197"/>
      <c r="O27463" s="197"/>
      <c r="P27463" s="231"/>
    </row>
    <row r="27464" spans="2:16">
      <c r="B27464" s="351"/>
      <c r="C27464" s="435"/>
      <c r="D27464" s="399"/>
      <c r="E27464" s="400"/>
      <c r="G27464" s="401"/>
      <c r="H27464" s="401"/>
      <c r="I27464" s="401"/>
      <c r="J27464" s="194"/>
      <c r="K27464" s="194"/>
      <c r="L27464" s="195"/>
      <c r="M27464" s="196"/>
      <c r="N27464" s="197"/>
      <c r="O27464" s="197"/>
      <c r="P27464" s="231"/>
    </row>
    <row r="27465" spans="2:16">
      <c r="B27465" s="351"/>
      <c r="C27465" s="435"/>
      <c r="D27465" s="399"/>
      <c r="E27465" s="400"/>
      <c r="G27465" s="401"/>
      <c r="H27465" s="401"/>
      <c r="I27465" s="401"/>
      <c r="J27465" s="194"/>
      <c r="K27465" s="194"/>
      <c r="L27465" s="195"/>
      <c r="M27465" s="196"/>
      <c r="N27465" s="197"/>
      <c r="O27465" s="197"/>
      <c r="P27465" s="231"/>
    </row>
    <row r="27466" spans="2:16">
      <c r="B27466" s="351"/>
      <c r="C27466" s="435"/>
      <c r="D27466" s="399"/>
      <c r="E27466" s="400"/>
      <c r="G27466" s="401"/>
      <c r="H27466" s="401"/>
      <c r="I27466" s="401"/>
      <c r="J27466" s="194"/>
      <c r="K27466" s="194"/>
      <c r="L27466" s="195"/>
      <c r="M27466" s="196"/>
      <c r="N27466" s="197"/>
      <c r="O27466" s="197"/>
      <c r="P27466" s="231"/>
    </row>
    <row r="27467" spans="2:16">
      <c r="B27467" s="351"/>
      <c r="C27467" s="435"/>
      <c r="D27467" s="399"/>
      <c r="E27467" s="400"/>
      <c r="G27467" s="401"/>
      <c r="H27467" s="401"/>
      <c r="I27467" s="401"/>
      <c r="J27467" s="194"/>
      <c r="K27467" s="194"/>
      <c r="L27467" s="195"/>
      <c r="M27467" s="196"/>
      <c r="N27467" s="197"/>
      <c r="O27467" s="197"/>
      <c r="P27467" s="231"/>
    </row>
    <row r="27468" spans="2:16">
      <c r="B27468" s="351"/>
      <c r="C27468" s="435"/>
      <c r="D27468" s="399"/>
      <c r="E27468" s="400"/>
      <c r="G27468" s="401"/>
      <c r="H27468" s="401"/>
      <c r="I27468" s="401"/>
      <c r="J27468" s="194"/>
      <c r="K27468" s="194"/>
      <c r="L27468" s="195"/>
      <c r="M27468" s="196"/>
      <c r="N27468" s="197"/>
      <c r="O27468" s="197"/>
      <c r="P27468" s="231"/>
    </row>
    <row r="27469" spans="2:16">
      <c r="B27469" s="351"/>
      <c r="C27469" s="435"/>
      <c r="D27469" s="399"/>
      <c r="E27469" s="400"/>
      <c r="G27469" s="401"/>
      <c r="H27469" s="401"/>
      <c r="I27469" s="401"/>
      <c r="J27469" s="194"/>
      <c r="K27469" s="194"/>
      <c r="L27469" s="195"/>
      <c r="M27469" s="196"/>
      <c r="N27469" s="197"/>
      <c r="O27469" s="197"/>
      <c r="P27469" s="231"/>
    </row>
    <row r="27470" spans="2:16">
      <c r="B27470" s="351"/>
      <c r="C27470" s="435"/>
      <c r="D27470" s="399"/>
      <c r="E27470" s="400"/>
      <c r="G27470" s="401"/>
      <c r="H27470" s="401"/>
      <c r="I27470" s="401"/>
      <c r="J27470" s="194"/>
      <c r="K27470" s="194"/>
      <c r="L27470" s="195"/>
      <c r="M27470" s="196"/>
      <c r="N27470" s="197"/>
      <c r="O27470" s="197"/>
      <c r="P27470" s="231"/>
    </row>
    <row r="27471" spans="2:16">
      <c r="B27471" s="351"/>
      <c r="C27471" s="435"/>
      <c r="D27471" s="399"/>
      <c r="E27471" s="400"/>
      <c r="G27471" s="401"/>
      <c r="H27471" s="401"/>
      <c r="I27471" s="401"/>
      <c r="J27471" s="194"/>
      <c r="K27471" s="194"/>
      <c r="L27471" s="195"/>
      <c r="M27471" s="196"/>
      <c r="N27471" s="197"/>
      <c r="O27471" s="197"/>
      <c r="P27471" s="231"/>
    </row>
    <row r="27472" spans="2:16">
      <c r="B27472" s="351"/>
      <c r="C27472" s="435"/>
      <c r="D27472" s="399"/>
      <c r="E27472" s="400"/>
      <c r="G27472" s="401"/>
      <c r="H27472" s="401"/>
      <c r="I27472" s="401"/>
      <c r="J27472" s="194"/>
      <c r="K27472" s="194"/>
      <c r="L27472" s="195"/>
      <c r="M27472" s="196"/>
      <c r="N27472" s="197"/>
      <c r="O27472" s="197"/>
      <c r="P27472" s="231"/>
    </row>
    <row r="27473" spans="2:16">
      <c r="B27473" s="351"/>
      <c r="C27473" s="435"/>
      <c r="D27473" s="399"/>
      <c r="E27473" s="400"/>
      <c r="G27473" s="401"/>
      <c r="H27473" s="401"/>
      <c r="I27473" s="401"/>
      <c r="J27473" s="194"/>
      <c r="K27473" s="194"/>
      <c r="L27473" s="195"/>
      <c r="M27473" s="196"/>
      <c r="N27473" s="197"/>
      <c r="O27473" s="197"/>
      <c r="P27473" s="231"/>
    </row>
    <row r="27474" spans="2:16">
      <c r="B27474" s="351"/>
      <c r="C27474" s="435"/>
      <c r="D27474" s="399"/>
      <c r="E27474" s="400"/>
      <c r="G27474" s="401"/>
      <c r="H27474" s="401"/>
      <c r="I27474" s="401"/>
      <c r="J27474" s="194"/>
      <c r="K27474" s="194"/>
      <c r="L27474" s="195"/>
      <c r="M27474" s="196"/>
      <c r="N27474" s="197"/>
      <c r="O27474" s="197"/>
      <c r="P27474" s="231"/>
    </row>
    <row r="27475" spans="2:16">
      <c r="B27475" s="402"/>
      <c r="C27475" s="435"/>
      <c r="D27475" s="404"/>
      <c r="E27475" s="405"/>
      <c r="G27475" s="406"/>
      <c r="H27475" s="406"/>
      <c r="I27475" s="406"/>
      <c r="J27475" s="194"/>
      <c r="K27475" s="194"/>
      <c r="L27475" s="195"/>
      <c r="M27475" s="196"/>
      <c r="N27475" s="197"/>
      <c r="O27475" s="197"/>
      <c r="P27475" s="221"/>
    </row>
    <row r="27476" spans="2:16">
      <c r="B27476" s="351"/>
      <c r="C27476" s="435"/>
      <c r="D27476" s="399"/>
      <c r="E27476" s="400"/>
      <c r="G27476" s="401"/>
      <c r="H27476" s="401"/>
      <c r="I27476" s="401"/>
      <c r="J27476" s="194"/>
      <c r="K27476" s="194"/>
      <c r="L27476" s="195"/>
      <c r="M27476" s="196"/>
      <c r="N27476" s="197"/>
      <c r="O27476" s="197"/>
      <c r="P27476" s="231"/>
    </row>
    <row r="27477" spans="2:16">
      <c r="B27477" s="351"/>
      <c r="C27477" s="435"/>
      <c r="D27477" s="399"/>
      <c r="E27477" s="400"/>
      <c r="G27477" s="401"/>
      <c r="H27477" s="401"/>
      <c r="I27477" s="401"/>
      <c r="J27477" s="194"/>
      <c r="K27477" s="194"/>
      <c r="L27477" s="195"/>
      <c r="M27477" s="196"/>
      <c r="N27477" s="197"/>
      <c r="O27477" s="197"/>
      <c r="P27477" s="231"/>
    </row>
    <row r="27478" spans="2:16">
      <c r="B27478" s="351"/>
      <c r="C27478" s="435"/>
      <c r="D27478" s="399"/>
      <c r="E27478" s="400"/>
      <c r="G27478" s="401"/>
      <c r="H27478" s="401"/>
      <c r="I27478" s="401"/>
      <c r="J27478" s="194"/>
      <c r="K27478" s="194"/>
      <c r="L27478" s="195"/>
      <c r="M27478" s="196"/>
      <c r="N27478" s="197"/>
      <c r="O27478" s="197"/>
      <c r="P27478" s="231"/>
    </row>
    <row r="27479" spans="2:16">
      <c r="B27479" s="351"/>
      <c r="C27479" s="435"/>
      <c r="D27479" s="399"/>
      <c r="E27479" s="400"/>
      <c r="G27479" s="401"/>
      <c r="H27479" s="401"/>
      <c r="I27479" s="401"/>
      <c r="J27479" s="194"/>
      <c r="K27479" s="194"/>
      <c r="L27479" s="195"/>
      <c r="M27479" s="196"/>
      <c r="N27479" s="197"/>
      <c r="O27479" s="197"/>
      <c r="P27479" s="231"/>
    </row>
    <row r="27480" spans="2:16">
      <c r="B27480" s="351"/>
      <c r="C27480" s="435"/>
      <c r="D27480" s="399"/>
      <c r="E27480" s="400"/>
      <c r="G27480" s="401"/>
      <c r="H27480" s="401"/>
      <c r="I27480" s="401"/>
      <c r="J27480" s="194"/>
      <c r="K27480" s="194"/>
      <c r="L27480" s="195"/>
      <c r="M27480" s="196"/>
      <c r="N27480" s="197"/>
      <c r="O27480" s="197"/>
      <c r="P27480" s="231"/>
    </row>
    <row r="27481" spans="2:16">
      <c r="B27481" s="351"/>
      <c r="C27481" s="435"/>
      <c r="D27481" s="399"/>
      <c r="E27481" s="400"/>
      <c r="G27481" s="401"/>
      <c r="H27481" s="401"/>
      <c r="I27481" s="401"/>
      <c r="J27481" s="194"/>
      <c r="K27481" s="194"/>
      <c r="L27481" s="195"/>
      <c r="M27481" s="196"/>
      <c r="N27481" s="197"/>
      <c r="O27481" s="197"/>
      <c r="P27481" s="231"/>
    </row>
    <row r="27482" spans="2:16">
      <c r="B27482" s="351"/>
      <c r="C27482" s="435"/>
      <c r="D27482" s="399"/>
      <c r="E27482" s="400"/>
      <c r="G27482" s="401"/>
      <c r="H27482" s="401"/>
      <c r="I27482" s="401"/>
      <c r="J27482" s="194"/>
      <c r="K27482" s="194"/>
      <c r="L27482" s="195"/>
      <c r="M27482" s="196"/>
      <c r="N27482" s="197"/>
      <c r="O27482" s="197"/>
      <c r="P27482" s="231"/>
    </row>
    <row r="27483" spans="2:16">
      <c r="B27483" s="351"/>
      <c r="C27483" s="435"/>
      <c r="D27483" s="399"/>
      <c r="E27483" s="400"/>
      <c r="G27483" s="401"/>
      <c r="H27483" s="401"/>
      <c r="I27483" s="401"/>
      <c r="J27483" s="194"/>
      <c r="K27483" s="194"/>
      <c r="L27483" s="195"/>
      <c r="M27483" s="196"/>
      <c r="N27483" s="197"/>
      <c r="O27483" s="197"/>
      <c r="P27483" s="231"/>
    </row>
    <row r="27484" spans="2:16">
      <c r="B27484" s="351"/>
      <c r="C27484" s="435"/>
      <c r="D27484" s="399"/>
      <c r="E27484" s="400"/>
      <c r="G27484" s="401"/>
      <c r="H27484" s="401"/>
      <c r="I27484" s="401"/>
      <c r="J27484" s="194"/>
      <c r="K27484" s="194"/>
      <c r="L27484" s="195"/>
      <c r="M27484" s="196"/>
      <c r="N27484" s="197"/>
      <c r="O27484" s="197"/>
      <c r="P27484" s="231"/>
    </row>
    <row r="27485" spans="2:16">
      <c r="B27485" s="351"/>
      <c r="C27485" s="435"/>
      <c r="D27485" s="399"/>
      <c r="E27485" s="400"/>
      <c r="G27485" s="401"/>
      <c r="H27485" s="401"/>
      <c r="I27485" s="401"/>
      <c r="J27485" s="194"/>
      <c r="K27485" s="194"/>
      <c r="L27485" s="195"/>
      <c r="M27485" s="196"/>
      <c r="N27485" s="197"/>
      <c r="O27485" s="197"/>
      <c r="P27485" s="231"/>
    </row>
    <row r="27486" spans="2:16">
      <c r="B27486" s="351"/>
      <c r="C27486" s="435"/>
      <c r="D27486" s="399"/>
      <c r="E27486" s="400"/>
      <c r="G27486" s="401"/>
      <c r="H27486" s="401"/>
      <c r="I27486" s="401"/>
      <c r="J27486" s="194"/>
      <c r="K27486" s="194"/>
      <c r="L27486" s="195"/>
      <c r="M27486" s="196"/>
      <c r="N27486" s="197"/>
      <c r="O27486" s="197"/>
      <c r="P27486" s="231"/>
    </row>
    <row r="27487" spans="2:16">
      <c r="B27487" s="351"/>
      <c r="C27487" s="435"/>
      <c r="D27487" s="399"/>
      <c r="E27487" s="400"/>
      <c r="G27487" s="401"/>
      <c r="H27487" s="401"/>
      <c r="I27487" s="401"/>
      <c r="J27487" s="194"/>
      <c r="K27487" s="194"/>
      <c r="L27487" s="195"/>
      <c r="M27487" s="196"/>
      <c r="N27487" s="197"/>
      <c r="O27487" s="197"/>
      <c r="P27487" s="231"/>
    </row>
    <row r="27488" spans="2:16">
      <c r="B27488" s="351"/>
      <c r="C27488" s="435"/>
      <c r="D27488" s="399"/>
      <c r="E27488" s="400"/>
      <c r="G27488" s="401"/>
      <c r="H27488" s="401"/>
      <c r="I27488" s="401"/>
      <c r="J27488" s="194"/>
      <c r="K27488" s="194"/>
      <c r="L27488" s="195"/>
      <c r="M27488" s="196"/>
      <c r="N27488" s="197"/>
      <c r="O27488" s="197"/>
      <c r="P27488" s="231"/>
    </row>
    <row r="27489" spans="2:16">
      <c r="B27489" s="351"/>
      <c r="C27489" s="435"/>
      <c r="D27489" s="399"/>
      <c r="E27489" s="400"/>
      <c r="G27489" s="401"/>
      <c r="H27489" s="401"/>
      <c r="I27489" s="401"/>
      <c r="J27489" s="194"/>
      <c r="K27489" s="194"/>
      <c r="L27489" s="195"/>
      <c r="M27489" s="196"/>
      <c r="N27489" s="197"/>
      <c r="O27489" s="197"/>
      <c r="P27489" s="231"/>
    </row>
    <row r="27490" spans="2:16">
      <c r="B27490" s="351"/>
      <c r="C27490" s="435"/>
      <c r="D27490" s="399"/>
      <c r="E27490" s="400"/>
      <c r="G27490" s="401"/>
      <c r="H27490" s="401"/>
      <c r="I27490" s="401"/>
      <c r="J27490" s="194"/>
      <c r="K27490" s="194"/>
      <c r="L27490" s="195"/>
      <c r="M27490" s="196"/>
      <c r="N27490" s="197"/>
      <c r="O27490" s="197"/>
      <c r="P27490" s="231"/>
    </row>
    <row r="27491" spans="2:16">
      <c r="B27491" s="351"/>
      <c r="C27491" s="435"/>
      <c r="D27491" s="399"/>
      <c r="E27491" s="400"/>
      <c r="G27491" s="401"/>
      <c r="H27491" s="401"/>
      <c r="I27491" s="401"/>
      <c r="J27491" s="194"/>
      <c r="K27491" s="194"/>
      <c r="L27491" s="195"/>
      <c r="M27491" s="196"/>
      <c r="N27491" s="197"/>
      <c r="O27491" s="197"/>
      <c r="P27491" s="231"/>
    </row>
    <row r="27492" spans="2:16">
      <c r="B27492" s="351"/>
      <c r="C27492" s="435"/>
      <c r="D27492" s="399"/>
      <c r="E27492" s="400"/>
      <c r="G27492" s="401"/>
      <c r="H27492" s="401"/>
      <c r="I27492" s="401"/>
      <c r="J27492" s="194"/>
      <c r="K27492" s="194"/>
      <c r="L27492" s="195"/>
      <c r="M27492" s="196"/>
      <c r="N27492" s="197"/>
      <c r="O27492" s="197"/>
      <c r="P27492" s="231"/>
    </row>
    <row r="27493" spans="2:16">
      <c r="B27493" s="351"/>
      <c r="C27493" s="435"/>
      <c r="D27493" s="399"/>
      <c r="E27493" s="400"/>
      <c r="G27493" s="401"/>
      <c r="H27493" s="401"/>
      <c r="I27493" s="401"/>
      <c r="J27493" s="194"/>
      <c r="K27493" s="194"/>
      <c r="L27493" s="195"/>
      <c r="M27493" s="196"/>
      <c r="N27493" s="197"/>
      <c r="O27493" s="197"/>
      <c r="P27493" s="231"/>
    </row>
    <row r="27494" spans="2:16">
      <c r="B27494" s="351"/>
      <c r="C27494" s="435"/>
      <c r="D27494" s="399"/>
      <c r="E27494" s="400"/>
      <c r="G27494" s="401"/>
      <c r="H27494" s="401"/>
      <c r="I27494" s="401"/>
      <c r="J27494" s="194"/>
      <c r="K27494" s="194"/>
      <c r="L27494" s="195"/>
      <c r="M27494" s="196"/>
      <c r="N27494" s="197"/>
      <c r="O27494" s="197"/>
      <c r="P27494" s="231"/>
    </row>
    <row r="27495" spans="2:16">
      <c r="B27495" s="351"/>
      <c r="C27495" s="435"/>
      <c r="D27495" s="399"/>
      <c r="E27495" s="400"/>
      <c r="G27495" s="401"/>
      <c r="H27495" s="401"/>
      <c r="I27495" s="401"/>
      <c r="J27495" s="194"/>
      <c r="K27495" s="194"/>
      <c r="L27495" s="195"/>
      <c r="M27495" s="196"/>
      <c r="N27495" s="197"/>
      <c r="O27495" s="197"/>
      <c r="P27495" s="231"/>
    </row>
    <row r="27496" spans="2:16">
      <c r="B27496" s="351"/>
      <c r="C27496" s="435"/>
      <c r="D27496" s="399"/>
      <c r="E27496" s="400"/>
      <c r="G27496" s="401"/>
      <c r="H27496" s="401"/>
      <c r="I27496" s="401"/>
      <c r="J27496" s="194"/>
      <c r="K27496" s="194"/>
      <c r="L27496" s="195"/>
      <c r="M27496" s="196"/>
      <c r="N27496" s="197"/>
      <c r="O27496" s="197"/>
      <c r="P27496" s="231"/>
    </row>
    <row r="27497" spans="2:16">
      <c r="B27497" s="351"/>
      <c r="C27497" s="435"/>
      <c r="D27497" s="399"/>
      <c r="E27497" s="400"/>
      <c r="G27497" s="401"/>
      <c r="H27497" s="401"/>
      <c r="I27497" s="401"/>
      <c r="J27497" s="194"/>
      <c r="K27497" s="194"/>
      <c r="L27497" s="195"/>
      <c r="M27497" s="196"/>
      <c r="N27497" s="197"/>
      <c r="O27497" s="197"/>
      <c r="P27497" s="231"/>
    </row>
    <row r="27498" spans="2:16">
      <c r="B27498" s="351"/>
      <c r="C27498" s="435"/>
      <c r="D27498" s="399"/>
      <c r="E27498" s="400"/>
      <c r="G27498" s="401"/>
      <c r="H27498" s="401"/>
      <c r="I27498" s="401"/>
      <c r="J27498" s="194"/>
      <c r="K27498" s="194"/>
      <c r="L27498" s="195"/>
      <c r="M27498" s="196"/>
      <c r="N27498" s="197"/>
      <c r="O27498" s="197"/>
      <c r="P27498" s="231"/>
    </row>
    <row r="27499" spans="2:16">
      <c r="B27499" s="351"/>
      <c r="C27499" s="435"/>
      <c r="D27499" s="399"/>
      <c r="E27499" s="400"/>
      <c r="G27499" s="401"/>
      <c r="H27499" s="401"/>
      <c r="I27499" s="401"/>
      <c r="J27499" s="194"/>
      <c r="K27499" s="194"/>
      <c r="L27499" s="195"/>
      <c r="M27499" s="196"/>
      <c r="N27499" s="197"/>
      <c r="O27499" s="197"/>
      <c r="P27499" s="231"/>
    </row>
    <row r="27500" spans="2:16">
      <c r="B27500" s="351"/>
      <c r="C27500" s="435"/>
      <c r="D27500" s="399"/>
      <c r="E27500" s="400"/>
      <c r="G27500" s="401"/>
      <c r="H27500" s="401"/>
      <c r="I27500" s="401"/>
      <c r="J27500" s="194"/>
      <c r="K27500" s="194"/>
      <c r="L27500" s="195"/>
      <c r="M27500" s="196"/>
      <c r="N27500" s="197"/>
      <c r="O27500" s="197"/>
      <c r="P27500" s="231"/>
    </row>
    <row r="27501" spans="2:16">
      <c r="B27501" s="351"/>
      <c r="C27501" s="435"/>
      <c r="D27501" s="399"/>
      <c r="E27501" s="400"/>
      <c r="G27501" s="401"/>
      <c r="H27501" s="401"/>
      <c r="I27501" s="401"/>
      <c r="J27501" s="194"/>
      <c r="K27501" s="194"/>
      <c r="L27501" s="195"/>
      <c r="M27501" s="196"/>
      <c r="N27501" s="197"/>
      <c r="O27501" s="197"/>
      <c r="P27501" s="231"/>
    </row>
    <row r="27502" spans="2:16">
      <c r="B27502" s="351"/>
      <c r="C27502" s="435"/>
      <c r="D27502" s="399"/>
      <c r="E27502" s="400"/>
      <c r="G27502" s="401"/>
      <c r="H27502" s="401"/>
      <c r="I27502" s="401"/>
      <c r="J27502" s="194"/>
      <c r="K27502" s="194"/>
      <c r="L27502" s="195"/>
      <c r="M27502" s="196"/>
      <c r="N27502" s="197"/>
      <c r="O27502" s="197"/>
      <c r="P27502" s="231"/>
    </row>
    <row r="27503" spans="2:16">
      <c r="B27503" s="351"/>
      <c r="C27503" s="435"/>
      <c r="D27503" s="399"/>
      <c r="E27503" s="400"/>
      <c r="G27503" s="401"/>
      <c r="H27503" s="401"/>
      <c r="I27503" s="401"/>
      <c r="J27503" s="194"/>
      <c r="K27503" s="194"/>
      <c r="L27503" s="195"/>
      <c r="M27503" s="196"/>
      <c r="N27503" s="197"/>
      <c r="O27503" s="197"/>
      <c r="P27503" s="231"/>
    </row>
    <row r="27504" spans="2:16">
      <c r="B27504" s="351"/>
      <c r="C27504" s="435"/>
      <c r="D27504" s="399"/>
      <c r="E27504" s="400"/>
      <c r="G27504" s="401"/>
      <c r="H27504" s="401"/>
      <c r="I27504" s="401"/>
      <c r="J27504" s="194"/>
      <c r="K27504" s="194"/>
      <c r="L27504" s="195"/>
      <c r="M27504" s="196"/>
      <c r="N27504" s="197"/>
      <c r="O27504" s="197"/>
      <c r="P27504" s="231"/>
    </row>
    <row r="27505" spans="2:16">
      <c r="B27505" s="351"/>
      <c r="C27505" s="435"/>
      <c r="D27505" s="399"/>
      <c r="E27505" s="400"/>
      <c r="G27505" s="401"/>
      <c r="H27505" s="401"/>
      <c r="I27505" s="401"/>
      <c r="J27505" s="194"/>
      <c r="K27505" s="194"/>
      <c r="L27505" s="195"/>
      <c r="M27505" s="196"/>
      <c r="N27505" s="197"/>
      <c r="O27505" s="197"/>
      <c r="P27505" s="231"/>
    </row>
    <row r="27506" spans="2:16">
      <c r="B27506" s="351"/>
      <c r="C27506" s="435"/>
      <c r="D27506" s="399"/>
      <c r="E27506" s="400"/>
      <c r="G27506" s="401"/>
      <c r="H27506" s="401"/>
      <c r="I27506" s="401"/>
      <c r="J27506" s="194"/>
      <c r="K27506" s="194"/>
      <c r="L27506" s="195"/>
      <c r="M27506" s="196"/>
      <c r="N27506" s="197"/>
      <c r="O27506" s="197"/>
      <c r="P27506" s="231"/>
    </row>
    <row r="27507" spans="2:16">
      <c r="B27507" s="351"/>
      <c r="C27507" s="435"/>
      <c r="D27507" s="399"/>
      <c r="E27507" s="400"/>
      <c r="G27507" s="401"/>
      <c r="H27507" s="401"/>
      <c r="I27507" s="401"/>
      <c r="J27507" s="194"/>
      <c r="K27507" s="194"/>
      <c r="L27507" s="195"/>
      <c r="M27507" s="196"/>
      <c r="N27507" s="197"/>
      <c r="O27507" s="197"/>
      <c r="P27507" s="231"/>
    </row>
    <row r="27508" spans="2:16">
      <c r="B27508" s="351"/>
      <c r="C27508" s="435"/>
      <c r="D27508" s="399"/>
      <c r="E27508" s="400"/>
      <c r="G27508" s="401"/>
      <c r="H27508" s="401"/>
      <c r="I27508" s="401"/>
      <c r="J27508" s="194"/>
      <c r="K27508" s="194"/>
      <c r="L27508" s="195"/>
      <c r="M27508" s="196"/>
      <c r="N27508" s="197"/>
      <c r="O27508" s="197"/>
      <c r="P27508" s="231"/>
    </row>
    <row r="27509" spans="2:16">
      <c r="B27509" s="351"/>
      <c r="C27509" s="435"/>
      <c r="D27509" s="399"/>
      <c r="E27509" s="400"/>
      <c r="G27509" s="401"/>
      <c r="H27509" s="401"/>
      <c r="I27509" s="401"/>
      <c r="J27509" s="194"/>
      <c r="K27509" s="194"/>
      <c r="L27509" s="195"/>
      <c r="M27509" s="196"/>
      <c r="N27509" s="197"/>
      <c r="O27509" s="197"/>
      <c r="P27509" s="231"/>
    </row>
    <row r="27510" spans="2:16">
      <c r="B27510" s="351"/>
      <c r="C27510" s="435"/>
      <c r="D27510" s="399"/>
      <c r="E27510" s="400"/>
      <c r="G27510" s="401"/>
      <c r="H27510" s="401"/>
      <c r="I27510" s="401"/>
      <c r="J27510" s="194"/>
      <c r="K27510" s="194"/>
      <c r="L27510" s="195"/>
      <c r="M27510" s="196"/>
      <c r="N27510" s="197"/>
      <c r="O27510" s="197"/>
      <c r="P27510" s="231"/>
    </row>
    <row r="27511" spans="2:16">
      <c r="B27511" s="351"/>
      <c r="C27511" s="435"/>
      <c r="D27511" s="399"/>
      <c r="E27511" s="400"/>
      <c r="G27511" s="401"/>
      <c r="H27511" s="401"/>
      <c r="I27511" s="401"/>
      <c r="J27511" s="194"/>
      <c r="K27511" s="194"/>
      <c r="L27511" s="195"/>
      <c r="M27511" s="196"/>
      <c r="N27511" s="197"/>
      <c r="O27511" s="197"/>
      <c r="P27511" s="231"/>
    </row>
    <row r="27512" spans="2:16">
      <c r="B27512" s="351"/>
      <c r="C27512" s="435"/>
      <c r="D27512" s="399"/>
      <c r="E27512" s="400"/>
      <c r="G27512" s="401"/>
      <c r="H27512" s="401"/>
      <c r="I27512" s="401"/>
      <c r="J27512" s="194"/>
      <c r="K27512" s="194"/>
      <c r="L27512" s="195"/>
      <c r="M27512" s="196"/>
      <c r="N27512" s="197"/>
      <c r="O27512" s="197"/>
      <c r="P27512" s="231"/>
    </row>
    <row r="27513" spans="2:16">
      <c r="B27513" s="351"/>
      <c r="C27513" s="435"/>
      <c r="D27513" s="399"/>
      <c r="E27513" s="400"/>
      <c r="G27513" s="401"/>
      <c r="H27513" s="401"/>
      <c r="I27513" s="401"/>
      <c r="J27513" s="194"/>
      <c r="K27513" s="194"/>
      <c r="L27513" s="195"/>
      <c r="M27513" s="196"/>
      <c r="N27513" s="197"/>
      <c r="O27513" s="197"/>
      <c r="P27513" s="231"/>
    </row>
    <row r="27514" spans="2:16">
      <c r="B27514" s="351"/>
      <c r="C27514" s="435"/>
      <c r="D27514" s="399"/>
      <c r="E27514" s="400"/>
      <c r="G27514" s="401"/>
      <c r="H27514" s="401"/>
      <c r="I27514" s="401"/>
      <c r="J27514" s="194"/>
      <c r="K27514" s="194"/>
      <c r="L27514" s="195"/>
      <c r="M27514" s="196"/>
      <c r="N27514" s="197"/>
      <c r="O27514" s="197"/>
      <c r="P27514" s="231"/>
    </row>
    <row r="27515" spans="2:16">
      <c r="B27515" s="351"/>
      <c r="C27515" s="435"/>
      <c r="D27515" s="399"/>
      <c r="E27515" s="400"/>
      <c r="G27515" s="401"/>
      <c r="H27515" s="401"/>
      <c r="I27515" s="401"/>
      <c r="J27515" s="194"/>
      <c r="K27515" s="194"/>
      <c r="L27515" s="195"/>
      <c r="M27515" s="196"/>
      <c r="N27515" s="197"/>
      <c r="O27515" s="197"/>
      <c r="P27515" s="231"/>
    </row>
    <row r="27516" spans="2:16">
      <c r="B27516" s="351"/>
      <c r="C27516" s="435"/>
      <c r="D27516" s="399"/>
      <c r="E27516" s="400"/>
      <c r="G27516" s="401"/>
      <c r="H27516" s="401"/>
      <c r="I27516" s="401"/>
      <c r="J27516" s="194"/>
      <c r="K27516" s="194"/>
      <c r="L27516" s="195"/>
      <c r="M27516" s="196"/>
      <c r="N27516" s="197"/>
      <c r="O27516" s="197"/>
      <c r="P27516" s="231"/>
    </row>
    <row r="27517" spans="2:16">
      <c r="B27517" s="351"/>
      <c r="C27517" s="435"/>
      <c r="D27517" s="399"/>
      <c r="E27517" s="400"/>
      <c r="G27517" s="401"/>
      <c r="H27517" s="401"/>
      <c r="I27517" s="401"/>
      <c r="J27517" s="194"/>
      <c r="K27517" s="194"/>
      <c r="L27517" s="195"/>
      <c r="M27517" s="196"/>
      <c r="N27517" s="197"/>
      <c r="O27517" s="197"/>
      <c r="P27517" s="231"/>
    </row>
    <row r="27518" spans="2:16">
      <c r="B27518" s="351"/>
      <c r="C27518" s="435"/>
      <c r="D27518" s="399"/>
      <c r="E27518" s="400"/>
      <c r="G27518" s="401"/>
      <c r="H27518" s="401"/>
      <c r="I27518" s="401"/>
      <c r="J27518" s="194"/>
      <c r="K27518" s="194"/>
      <c r="L27518" s="195"/>
      <c r="M27518" s="196"/>
      <c r="N27518" s="197"/>
      <c r="O27518" s="197"/>
      <c r="P27518" s="231"/>
    </row>
    <row r="27519" spans="2:16">
      <c r="B27519" s="351"/>
      <c r="C27519" s="435"/>
      <c r="D27519" s="399"/>
      <c r="E27519" s="400"/>
      <c r="G27519" s="401"/>
      <c r="H27519" s="401"/>
      <c r="I27519" s="401"/>
      <c r="J27519" s="194"/>
      <c r="K27519" s="194"/>
      <c r="L27519" s="195"/>
      <c r="M27519" s="196"/>
      <c r="N27519" s="197"/>
      <c r="O27519" s="197"/>
      <c r="P27519" s="231"/>
    </row>
    <row r="27520" spans="2:16">
      <c r="B27520" s="351"/>
      <c r="C27520" s="435"/>
      <c r="D27520" s="399"/>
      <c r="E27520" s="400"/>
      <c r="G27520" s="401"/>
      <c r="H27520" s="401"/>
      <c r="I27520" s="401"/>
      <c r="J27520" s="194"/>
      <c r="K27520" s="194"/>
      <c r="L27520" s="195"/>
      <c r="M27520" s="196"/>
      <c r="N27520" s="197"/>
      <c r="O27520" s="197"/>
      <c r="P27520" s="231"/>
    </row>
    <row r="27521" spans="2:16">
      <c r="B27521" s="351"/>
      <c r="C27521" s="435"/>
      <c r="D27521" s="399"/>
      <c r="E27521" s="400"/>
      <c r="G27521" s="401"/>
      <c r="H27521" s="401"/>
      <c r="I27521" s="401"/>
      <c r="J27521" s="194"/>
      <c r="K27521" s="194"/>
      <c r="L27521" s="195"/>
      <c r="M27521" s="196"/>
      <c r="N27521" s="197"/>
      <c r="O27521" s="197"/>
      <c r="P27521" s="231"/>
    </row>
    <row r="27522" spans="2:16">
      <c r="B27522" s="351"/>
      <c r="C27522" s="435"/>
      <c r="D27522" s="399"/>
      <c r="E27522" s="400"/>
      <c r="G27522" s="401"/>
      <c r="H27522" s="401"/>
      <c r="I27522" s="401"/>
      <c r="J27522" s="194"/>
      <c r="K27522" s="194"/>
      <c r="L27522" s="195"/>
      <c r="M27522" s="196"/>
      <c r="N27522" s="197"/>
      <c r="O27522" s="197"/>
      <c r="P27522" s="231"/>
    </row>
    <row r="27523" spans="2:16">
      <c r="B27523" s="351"/>
      <c r="C27523" s="435"/>
      <c r="D27523" s="399"/>
      <c r="E27523" s="400"/>
      <c r="G27523" s="401"/>
      <c r="H27523" s="401"/>
      <c r="I27523" s="401"/>
      <c r="J27523" s="194"/>
      <c r="K27523" s="194"/>
      <c r="L27523" s="195"/>
      <c r="M27523" s="196"/>
      <c r="N27523" s="197"/>
      <c r="O27523" s="197"/>
      <c r="P27523" s="231"/>
    </row>
    <row r="27524" spans="2:16">
      <c r="B27524" s="351"/>
      <c r="C27524" s="435"/>
      <c r="D27524" s="399"/>
      <c r="E27524" s="400"/>
      <c r="G27524" s="401"/>
      <c r="H27524" s="401"/>
      <c r="I27524" s="401"/>
      <c r="J27524" s="194"/>
      <c r="K27524" s="194"/>
      <c r="L27524" s="195"/>
      <c r="M27524" s="196"/>
      <c r="N27524" s="197"/>
      <c r="O27524" s="197"/>
      <c r="P27524" s="231"/>
    </row>
    <row r="27525" spans="2:16">
      <c r="B27525" s="351"/>
      <c r="C27525" s="435"/>
      <c r="D27525" s="399"/>
      <c r="E27525" s="400"/>
      <c r="G27525" s="401"/>
      <c r="H27525" s="401"/>
      <c r="I27525" s="401"/>
      <c r="J27525" s="194"/>
      <c r="K27525" s="194"/>
      <c r="L27525" s="195"/>
      <c r="M27525" s="196"/>
      <c r="N27525" s="197"/>
      <c r="O27525" s="197"/>
      <c r="P27525" s="231"/>
    </row>
    <row r="27526" spans="2:16">
      <c r="B27526" s="351"/>
      <c r="C27526" s="435"/>
      <c r="D27526" s="399"/>
      <c r="E27526" s="400"/>
      <c r="G27526" s="401"/>
      <c r="H27526" s="401"/>
      <c r="I27526" s="401"/>
      <c r="J27526" s="194"/>
      <c r="K27526" s="194"/>
      <c r="L27526" s="195"/>
      <c r="M27526" s="196"/>
      <c r="N27526" s="197"/>
      <c r="O27526" s="197"/>
      <c r="P27526" s="231"/>
    </row>
    <row r="27527" spans="2:16">
      <c r="B27527" s="351"/>
      <c r="C27527" s="435"/>
      <c r="D27527" s="399"/>
      <c r="E27527" s="400"/>
      <c r="G27527" s="401"/>
      <c r="H27527" s="401"/>
      <c r="I27527" s="401"/>
      <c r="J27527" s="194"/>
      <c r="K27527" s="194"/>
      <c r="L27527" s="195"/>
      <c r="M27527" s="196"/>
      <c r="N27527" s="197"/>
      <c r="O27527" s="197"/>
      <c r="P27527" s="231"/>
    </row>
    <row r="27528" spans="2:16">
      <c r="B27528" s="351"/>
      <c r="C27528" s="435"/>
      <c r="D27528" s="399"/>
      <c r="E27528" s="400"/>
      <c r="G27528" s="401"/>
      <c r="H27528" s="401"/>
      <c r="I27528" s="401"/>
      <c r="J27528" s="194"/>
      <c r="K27528" s="194"/>
      <c r="L27528" s="195"/>
      <c r="M27528" s="196"/>
      <c r="N27528" s="197"/>
      <c r="O27528" s="197"/>
      <c r="P27528" s="231"/>
    </row>
    <row r="27529" spans="2:16">
      <c r="B27529" s="351"/>
      <c r="C27529" s="435"/>
      <c r="D27529" s="399"/>
      <c r="E27529" s="400"/>
      <c r="G27529" s="401"/>
      <c r="H27529" s="401"/>
      <c r="I27529" s="401"/>
      <c r="J27529" s="194"/>
      <c r="K27529" s="194"/>
      <c r="L27529" s="195"/>
      <c r="M27529" s="196"/>
      <c r="N27529" s="197"/>
      <c r="O27529" s="197"/>
      <c r="P27529" s="231"/>
    </row>
    <row r="27530" spans="2:16">
      <c r="B27530" s="351"/>
      <c r="C27530" s="435"/>
      <c r="D27530" s="399"/>
      <c r="E27530" s="400"/>
      <c r="G27530" s="401"/>
      <c r="H27530" s="401"/>
      <c r="I27530" s="401"/>
      <c r="J27530" s="194"/>
      <c r="K27530" s="194"/>
      <c r="L27530" s="195"/>
      <c r="M27530" s="196"/>
      <c r="N27530" s="197"/>
      <c r="O27530" s="197"/>
      <c r="P27530" s="231"/>
    </row>
    <row r="27531" spans="2:16">
      <c r="B27531" s="351"/>
      <c r="C27531" s="435"/>
      <c r="D27531" s="399"/>
      <c r="E27531" s="400"/>
      <c r="G27531" s="401"/>
      <c r="H27531" s="401"/>
      <c r="I27531" s="401"/>
      <c r="J27531" s="194"/>
      <c r="K27531" s="194"/>
      <c r="L27531" s="195"/>
      <c r="M27531" s="196"/>
      <c r="N27531" s="197"/>
      <c r="O27531" s="197"/>
      <c r="P27531" s="231"/>
    </row>
    <row r="27532" spans="2:16">
      <c r="B27532" s="402"/>
      <c r="C27532" s="435"/>
      <c r="D27532" s="404"/>
      <c r="E27532" s="405"/>
      <c r="G27532" s="406"/>
      <c r="H27532" s="406"/>
      <c r="I27532" s="406"/>
      <c r="J27532" s="194"/>
      <c r="K27532" s="194"/>
      <c r="L27532" s="195"/>
      <c r="M27532" s="196"/>
      <c r="N27532" s="197"/>
      <c r="O27532" s="197"/>
      <c r="P27532" s="221"/>
    </row>
    <row r="27533" spans="2:16">
      <c r="B27533" s="351"/>
      <c r="C27533" s="435"/>
      <c r="D27533" s="399"/>
      <c r="E27533" s="400"/>
      <c r="G27533" s="401"/>
      <c r="H27533" s="401"/>
      <c r="I27533" s="401"/>
      <c r="J27533" s="194"/>
      <c r="K27533" s="194"/>
      <c r="L27533" s="195"/>
      <c r="M27533" s="196"/>
      <c r="N27533" s="197"/>
      <c r="O27533" s="197"/>
      <c r="P27533" s="231"/>
    </row>
    <row r="27534" spans="2:16">
      <c r="B27534" s="351"/>
      <c r="C27534" s="435"/>
      <c r="D27534" s="399"/>
      <c r="E27534" s="400"/>
      <c r="G27534" s="401"/>
      <c r="H27534" s="401"/>
      <c r="I27534" s="401"/>
      <c r="J27534" s="194"/>
      <c r="K27534" s="194"/>
      <c r="L27534" s="195"/>
      <c r="M27534" s="196"/>
      <c r="N27534" s="197"/>
      <c r="O27534" s="197"/>
      <c r="P27534" s="231"/>
    </row>
    <row r="27535" spans="2:16">
      <c r="B27535" s="351"/>
      <c r="C27535" s="435"/>
      <c r="D27535" s="399"/>
      <c r="E27535" s="400"/>
      <c r="G27535" s="401"/>
      <c r="H27535" s="401"/>
      <c r="I27535" s="401"/>
      <c r="J27535" s="194"/>
      <c r="K27535" s="194"/>
      <c r="L27535" s="195"/>
      <c r="M27535" s="196"/>
      <c r="N27535" s="197"/>
      <c r="O27535" s="197"/>
      <c r="P27535" s="231"/>
    </row>
    <row r="27536" spans="2:16">
      <c r="B27536" s="351"/>
      <c r="C27536" s="435"/>
      <c r="D27536" s="399"/>
      <c r="E27536" s="400"/>
      <c r="G27536" s="401"/>
      <c r="H27536" s="401"/>
      <c r="I27536" s="401"/>
      <c r="J27536" s="194"/>
      <c r="K27536" s="194"/>
      <c r="L27536" s="195"/>
      <c r="M27536" s="196"/>
      <c r="N27536" s="197"/>
      <c r="O27536" s="197"/>
      <c r="P27536" s="231"/>
    </row>
    <row r="27537" spans="2:16">
      <c r="B27537" s="351"/>
      <c r="C27537" s="435"/>
      <c r="D27537" s="399"/>
      <c r="E27537" s="400"/>
      <c r="G27537" s="401"/>
      <c r="H27537" s="401"/>
      <c r="I27537" s="401"/>
      <c r="J27537" s="194"/>
      <c r="K27537" s="194"/>
      <c r="L27537" s="195"/>
      <c r="M27537" s="196"/>
      <c r="N27537" s="197"/>
      <c r="O27537" s="197"/>
      <c r="P27537" s="231"/>
    </row>
    <row r="27538" spans="2:16">
      <c r="B27538" s="351"/>
      <c r="C27538" s="435"/>
      <c r="D27538" s="399"/>
      <c r="E27538" s="400"/>
      <c r="G27538" s="401"/>
      <c r="H27538" s="401"/>
      <c r="I27538" s="401"/>
      <c r="J27538" s="194"/>
      <c r="K27538" s="194"/>
      <c r="L27538" s="195"/>
      <c r="M27538" s="196"/>
      <c r="N27538" s="197"/>
      <c r="O27538" s="197"/>
      <c r="P27538" s="231"/>
    </row>
    <row r="27539" spans="2:16">
      <c r="B27539" s="351"/>
      <c r="C27539" s="435"/>
      <c r="D27539" s="399"/>
      <c r="E27539" s="400"/>
      <c r="G27539" s="401"/>
      <c r="H27539" s="401"/>
      <c r="I27539" s="401"/>
      <c r="J27539" s="194"/>
      <c r="K27539" s="194"/>
      <c r="L27539" s="195"/>
      <c r="M27539" s="196"/>
      <c r="N27539" s="197"/>
      <c r="O27539" s="197"/>
      <c r="P27539" s="231"/>
    </row>
    <row r="27540" spans="2:16">
      <c r="B27540" s="351"/>
      <c r="C27540" s="435"/>
      <c r="D27540" s="399"/>
      <c r="E27540" s="400"/>
      <c r="G27540" s="401"/>
      <c r="H27540" s="401"/>
      <c r="I27540" s="401"/>
      <c r="J27540" s="194"/>
      <c r="K27540" s="194"/>
      <c r="L27540" s="195"/>
      <c r="M27540" s="196"/>
      <c r="N27540" s="197"/>
      <c r="O27540" s="197"/>
      <c r="P27540" s="231"/>
    </row>
    <row r="27541" spans="2:16">
      <c r="B27541" s="351"/>
      <c r="C27541" s="435"/>
      <c r="D27541" s="399"/>
      <c r="E27541" s="400"/>
      <c r="G27541" s="401"/>
      <c r="H27541" s="401"/>
      <c r="I27541" s="401"/>
      <c r="J27541" s="194"/>
      <c r="K27541" s="194"/>
      <c r="L27541" s="195"/>
      <c r="M27541" s="196"/>
      <c r="N27541" s="197"/>
      <c r="O27541" s="197"/>
      <c r="P27541" s="231"/>
    </row>
    <row r="27542" spans="2:16">
      <c r="B27542" s="351"/>
      <c r="C27542" s="435"/>
      <c r="D27542" s="399"/>
      <c r="E27542" s="400"/>
      <c r="G27542" s="401"/>
      <c r="H27542" s="401"/>
      <c r="I27542" s="401"/>
      <c r="J27542" s="194"/>
      <c r="K27542" s="194"/>
      <c r="L27542" s="195"/>
      <c r="M27542" s="196"/>
      <c r="N27542" s="197"/>
      <c r="O27542" s="197"/>
      <c r="P27542" s="231"/>
    </row>
    <row r="27543" spans="2:16">
      <c r="B27543" s="351"/>
      <c r="C27543" s="435"/>
      <c r="D27543" s="399"/>
      <c r="E27543" s="400"/>
      <c r="G27543" s="401"/>
      <c r="H27543" s="401"/>
      <c r="I27543" s="401"/>
      <c r="J27543" s="194"/>
      <c r="K27543" s="194"/>
      <c r="L27543" s="195"/>
      <c r="M27543" s="196"/>
      <c r="N27543" s="197"/>
      <c r="O27543" s="197"/>
      <c r="P27543" s="231"/>
    </row>
    <row r="27544" spans="2:16">
      <c r="B27544" s="351"/>
      <c r="C27544" s="435"/>
      <c r="D27544" s="399"/>
      <c r="E27544" s="400"/>
      <c r="G27544" s="401"/>
      <c r="H27544" s="401"/>
      <c r="I27544" s="401"/>
      <c r="J27544" s="194"/>
      <c r="K27544" s="194"/>
      <c r="L27544" s="195"/>
      <c r="M27544" s="196"/>
      <c r="N27544" s="197"/>
      <c r="O27544" s="197"/>
      <c r="P27544" s="231"/>
    </row>
    <row r="27545" spans="2:16">
      <c r="B27545" s="351"/>
      <c r="C27545" s="435"/>
      <c r="D27545" s="399"/>
      <c r="E27545" s="400"/>
      <c r="G27545" s="401"/>
      <c r="H27545" s="401"/>
      <c r="I27545" s="401"/>
      <c r="J27545" s="194"/>
      <c r="K27545" s="194"/>
      <c r="L27545" s="195"/>
      <c r="M27545" s="196"/>
      <c r="N27545" s="197"/>
      <c r="O27545" s="197"/>
      <c r="P27545" s="231"/>
    </row>
    <row r="27546" spans="2:16">
      <c r="B27546" s="351"/>
      <c r="C27546" s="435"/>
      <c r="D27546" s="399"/>
      <c r="E27546" s="400"/>
      <c r="G27546" s="401"/>
      <c r="H27546" s="401"/>
      <c r="I27546" s="401"/>
      <c r="J27546" s="194"/>
      <c r="K27546" s="194"/>
      <c r="L27546" s="195"/>
      <c r="M27546" s="196"/>
      <c r="N27546" s="197"/>
      <c r="O27546" s="197"/>
      <c r="P27546" s="231"/>
    </row>
    <row r="27547" spans="2:16">
      <c r="B27547" s="351"/>
      <c r="C27547" s="435"/>
      <c r="D27547" s="399"/>
      <c r="E27547" s="400"/>
      <c r="G27547" s="401"/>
      <c r="H27547" s="401"/>
      <c r="I27547" s="401"/>
      <c r="J27547" s="194"/>
      <c r="K27547" s="194"/>
      <c r="L27547" s="195"/>
      <c r="M27547" s="196"/>
      <c r="N27547" s="197"/>
      <c r="O27547" s="197"/>
      <c r="P27547" s="231"/>
    </row>
    <row r="27548" spans="2:16">
      <c r="B27548" s="351"/>
      <c r="C27548" s="435"/>
      <c r="D27548" s="399"/>
      <c r="E27548" s="400"/>
      <c r="G27548" s="401"/>
      <c r="H27548" s="401"/>
      <c r="I27548" s="401"/>
      <c r="J27548" s="194"/>
      <c r="K27548" s="194"/>
      <c r="L27548" s="195"/>
      <c r="M27548" s="196"/>
      <c r="N27548" s="197"/>
      <c r="O27548" s="197"/>
      <c r="P27548" s="231"/>
    </row>
    <row r="27549" spans="2:16">
      <c r="B27549" s="351"/>
      <c r="C27549" s="435"/>
      <c r="D27549" s="399"/>
      <c r="E27549" s="400"/>
      <c r="G27549" s="401"/>
      <c r="H27549" s="401"/>
      <c r="I27549" s="401"/>
      <c r="J27549" s="194"/>
      <c r="K27549" s="194"/>
      <c r="L27549" s="195"/>
      <c r="M27549" s="196"/>
      <c r="N27549" s="197"/>
      <c r="O27549" s="197"/>
      <c r="P27549" s="231"/>
    </row>
    <row r="27550" spans="2:16">
      <c r="B27550" s="351"/>
      <c r="C27550" s="435"/>
      <c r="D27550" s="399"/>
      <c r="E27550" s="400"/>
      <c r="G27550" s="401"/>
      <c r="H27550" s="401"/>
      <c r="I27550" s="401"/>
      <c r="J27550" s="194"/>
      <c r="K27550" s="194"/>
      <c r="L27550" s="195"/>
      <c r="M27550" s="196"/>
      <c r="N27550" s="197"/>
      <c r="O27550" s="197"/>
      <c r="P27550" s="231"/>
    </row>
    <row r="27551" spans="2:16">
      <c r="B27551" s="351"/>
      <c r="C27551" s="435"/>
      <c r="D27551" s="399"/>
      <c r="E27551" s="400"/>
      <c r="G27551" s="401"/>
      <c r="H27551" s="401"/>
      <c r="I27551" s="401"/>
      <c r="J27551" s="194"/>
      <c r="K27551" s="194"/>
      <c r="L27551" s="195"/>
      <c r="M27551" s="196"/>
      <c r="N27551" s="197"/>
      <c r="O27551" s="197"/>
      <c r="P27551" s="231"/>
    </row>
    <row r="27552" spans="2:16">
      <c r="B27552" s="351"/>
      <c r="C27552" s="435"/>
      <c r="D27552" s="399"/>
      <c r="E27552" s="400"/>
      <c r="G27552" s="401"/>
      <c r="H27552" s="401"/>
      <c r="I27552" s="401"/>
      <c r="J27552" s="194"/>
      <c r="K27552" s="194"/>
      <c r="L27552" s="195"/>
      <c r="M27552" s="196"/>
      <c r="N27552" s="197"/>
      <c r="O27552" s="197"/>
      <c r="P27552" s="231"/>
    </row>
    <row r="27553" spans="2:16">
      <c r="B27553" s="351"/>
      <c r="C27553" s="435"/>
      <c r="D27553" s="399"/>
      <c r="E27553" s="400"/>
      <c r="G27553" s="401"/>
      <c r="H27553" s="401"/>
      <c r="I27553" s="401"/>
      <c r="J27553" s="194"/>
      <c r="K27553" s="194"/>
      <c r="L27553" s="195"/>
      <c r="M27553" s="196"/>
      <c r="N27553" s="197"/>
      <c r="O27553" s="197"/>
      <c r="P27553" s="231"/>
    </row>
    <row r="27554" spans="2:16">
      <c r="B27554" s="351"/>
      <c r="C27554" s="435"/>
      <c r="D27554" s="399"/>
      <c r="E27554" s="400"/>
      <c r="G27554" s="401"/>
      <c r="H27554" s="401"/>
      <c r="I27554" s="401"/>
      <c r="J27554" s="194"/>
      <c r="K27554" s="194"/>
      <c r="L27554" s="195"/>
      <c r="M27554" s="196"/>
      <c r="N27554" s="197"/>
      <c r="O27554" s="197"/>
      <c r="P27554" s="231"/>
    </row>
    <row r="27555" spans="2:16">
      <c r="B27555" s="351"/>
      <c r="C27555" s="435"/>
      <c r="D27555" s="399"/>
      <c r="E27555" s="400"/>
      <c r="G27555" s="401"/>
      <c r="H27555" s="401"/>
      <c r="I27555" s="401"/>
      <c r="J27555" s="194"/>
      <c r="K27555" s="194"/>
      <c r="L27555" s="195"/>
      <c r="M27555" s="196"/>
      <c r="N27555" s="197"/>
      <c r="O27555" s="197"/>
      <c r="P27555" s="231"/>
    </row>
    <row r="27556" spans="2:16">
      <c r="B27556" s="351"/>
      <c r="C27556" s="435"/>
      <c r="D27556" s="399"/>
      <c r="E27556" s="400"/>
      <c r="G27556" s="401"/>
      <c r="H27556" s="401"/>
      <c r="I27556" s="401"/>
      <c r="J27556" s="194"/>
      <c r="K27556" s="194"/>
      <c r="L27556" s="195"/>
      <c r="M27556" s="196"/>
      <c r="N27556" s="197"/>
      <c r="O27556" s="197"/>
      <c r="P27556" s="231"/>
    </row>
    <row r="27557" spans="2:16">
      <c r="B27557" s="351"/>
      <c r="C27557" s="435"/>
      <c r="D27557" s="399"/>
      <c r="E27557" s="400"/>
      <c r="G27557" s="401"/>
      <c r="H27557" s="401"/>
      <c r="I27557" s="401"/>
      <c r="J27557" s="194"/>
      <c r="K27557" s="194"/>
      <c r="L27557" s="195"/>
      <c r="M27557" s="196"/>
      <c r="N27557" s="197"/>
      <c r="O27557" s="197"/>
      <c r="P27557" s="231"/>
    </row>
    <row r="27558" spans="2:16">
      <c r="B27558" s="351"/>
      <c r="C27558" s="435"/>
      <c r="D27558" s="399"/>
      <c r="E27558" s="400"/>
      <c r="G27558" s="401"/>
      <c r="H27558" s="401"/>
      <c r="I27558" s="401"/>
      <c r="J27558" s="194"/>
      <c r="K27558" s="194"/>
      <c r="L27558" s="195"/>
      <c r="M27558" s="196"/>
      <c r="N27558" s="197"/>
      <c r="O27558" s="197"/>
      <c r="P27558" s="231"/>
    </row>
    <row r="27559" spans="2:16">
      <c r="B27559" s="351"/>
      <c r="C27559" s="435"/>
      <c r="D27559" s="399"/>
      <c r="E27559" s="400"/>
      <c r="G27559" s="401"/>
      <c r="H27559" s="401"/>
      <c r="I27559" s="401"/>
      <c r="J27559" s="194"/>
      <c r="K27559" s="194"/>
      <c r="L27559" s="195"/>
      <c r="M27559" s="196"/>
      <c r="N27559" s="197"/>
      <c r="O27559" s="197"/>
      <c r="P27559" s="231"/>
    </row>
    <row r="27560" spans="2:16">
      <c r="B27560" s="351"/>
      <c r="C27560" s="435"/>
      <c r="D27560" s="399"/>
      <c r="E27560" s="400"/>
      <c r="G27560" s="401"/>
      <c r="H27560" s="401"/>
      <c r="I27560" s="401"/>
      <c r="J27560" s="194"/>
      <c r="K27560" s="194"/>
      <c r="L27560" s="195"/>
      <c r="M27560" s="196"/>
      <c r="N27560" s="197"/>
      <c r="O27560" s="197"/>
      <c r="P27560" s="231"/>
    </row>
    <row r="27561" spans="2:16">
      <c r="B27561" s="351"/>
      <c r="C27561" s="435"/>
      <c r="D27561" s="399"/>
      <c r="E27561" s="400"/>
      <c r="G27561" s="401"/>
      <c r="H27561" s="401"/>
      <c r="I27561" s="401"/>
      <c r="J27561" s="194"/>
      <c r="K27561" s="194"/>
      <c r="L27561" s="195"/>
      <c r="M27561" s="196"/>
      <c r="N27561" s="197"/>
      <c r="O27561" s="197"/>
      <c r="P27561" s="231"/>
    </row>
    <row r="27562" spans="2:16">
      <c r="B27562" s="351"/>
      <c r="C27562" s="435"/>
      <c r="D27562" s="399"/>
      <c r="E27562" s="400"/>
      <c r="G27562" s="401"/>
      <c r="H27562" s="401"/>
      <c r="I27562" s="401"/>
      <c r="J27562" s="194"/>
      <c r="K27562" s="194"/>
      <c r="L27562" s="195"/>
      <c r="M27562" s="196"/>
      <c r="N27562" s="197"/>
      <c r="O27562" s="197"/>
      <c r="P27562" s="231"/>
    </row>
    <row r="27563" spans="2:16">
      <c r="B27563" s="351"/>
      <c r="C27563" s="435"/>
      <c r="D27563" s="399"/>
      <c r="E27563" s="400"/>
      <c r="G27563" s="401"/>
      <c r="H27563" s="401"/>
      <c r="I27563" s="401"/>
      <c r="J27563" s="194"/>
      <c r="K27563" s="194"/>
      <c r="L27563" s="195"/>
      <c r="M27563" s="196"/>
      <c r="N27563" s="197"/>
      <c r="O27563" s="197"/>
      <c r="P27563" s="231"/>
    </row>
    <row r="27564" spans="2:16">
      <c r="B27564" s="351"/>
      <c r="C27564" s="435"/>
      <c r="D27564" s="399"/>
      <c r="E27564" s="400"/>
      <c r="G27564" s="401"/>
      <c r="H27564" s="401"/>
      <c r="I27564" s="401"/>
      <c r="J27564" s="194"/>
      <c r="K27564" s="194"/>
      <c r="L27564" s="195"/>
      <c r="M27564" s="196"/>
      <c r="N27564" s="197"/>
      <c r="O27564" s="197"/>
      <c r="P27564" s="231"/>
    </row>
    <row r="27565" spans="2:16">
      <c r="B27565" s="351"/>
      <c r="C27565" s="435"/>
      <c r="D27565" s="399"/>
      <c r="E27565" s="400"/>
      <c r="G27565" s="401"/>
      <c r="H27565" s="401"/>
      <c r="I27565" s="401"/>
      <c r="J27565" s="194"/>
      <c r="K27565" s="194"/>
      <c r="L27565" s="195"/>
      <c r="M27565" s="196"/>
      <c r="N27565" s="197"/>
      <c r="O27565" s="197"/>
      <c r="P27565" s="231"/>
    </row>
    <row r="27566" spans="2:16">
      <c r="B27566" s="351"/>
      <c r="C27566" s="435"/>
      <c r="D27566" s="399"/>
      <c r="E27566" s="400"/>
      <c r="G27566" s="401"/>
      <c r="H27566" s="401"/>
      <c r="I27566" s="401"/>
      <c r="J27566" s="194"/>
      <c r="K27566" s="194"/>
      <c r="L27566" s="195"/>
      <c r="M27566" s="196"/>
      <c r="N27566" s="197"/>
      <c r="O27566" s="197"/>
      <c r="P27566" s="231"/>
    </row>
    <row r="27567" spans="2:16">
      <c r="B27567" s="402"/>
      <c r="C27567" s="435"/>
      <c r="D27567" s="404"/>
      <c r="E27567" s="405"/>
      <c r="G27567" s="406"/>
      <c r="H27567" s="406"/>
      <c r="I27567" s="406"/>
      <c r="J27567" s="194"/>
      <c r="K27567" s="194"/>
      <c r="L27567" s="195"/>
      <c r="M27567" s="196"/>
      <c r="N27567" s="197"/>
      <c r="O27567" s="197"/>
      <c r="P27567" s="221"/>
    </row>
    <row r="27568" spans="2:16">
      <c r="B27568" s="351"/>
      <c r="C27568" s="435"/>
      <c r="D27568" s="399"/>
      <c r="E27568" s="400"/>
      <c r="G27568" s="401"/>
      <c r="H27568" s="401"/>
      <c r="I27568" s="401"/>
      <c r="J27568" s="194"/>
      <c r="K27568" s="194"/>
      <c r="L27568" s="195"/>
      <c r="M27568" s="196"/>
      <c r="N27568" s="197"/>
      <c r="O27568" s="197"/>
      <c r="P27568" s="231"/>
    </row>
    <row r="27569" spans="2:16">
      <c r="B27569" s="351"/>
      <c r="C27569" s="435"/>
      <c r="D27569" s="399"/>
      <c r="E27569" s="400"/>
      <c r="G27569" s="401"/>
      <c r="H27569" s="401"/>
      <c r="I27569" s="401"/>
      <c r="J27569" s="194"/>
      <c r="K27569" s="194"/>
      <c r="L27569" s="195"/>
      <c r="M27569" s="196"/>
      <c r="N27569" s="197"/>
      <c r="O27569" s="197"/>
      <c r="P27569" s="231"/>
    </row>
    <row r="27570" spans="2:16">
      <c r="B27570" s="351"/>
      <c r="C27570" s="435"/>
      <c r="D27570" s="399"/>
      <c r="E27570" s="400"/>
      <c r="G27570" s="401"/>
      <c r="H27570" s="401"/>
      <c r="I27570" s="401"/>
      <c r="J27570" s="194"/>
      <c r="K27570" s="194"/>
      <c r="L27570" s="195"/>
      <c r="M27570" s="196"/>
      <c r="N27570" s="197"/>
      <c r="O27570" s="197"/>
      <c r="P27570" s="231"/>
    </row>
    <row r="27571" spans="2:16">
      <c r="B27571" s="351"/>
      <c r="C27571" s="435"/>
      <c r="D27571" s="399"/>
      <c r="E27571" s="400"/>
      <c r="G27571" s="401"/>
      <c r="H27571" s="401"/>
      <c r="I27571" s="401"/>
      <c r="J27571" s="194"/>
      <c r="K27571" s="194"/>
      <c r="L27571" s="195"/>
      <c r="M27571" s="196"/>
      <c r="N27571" s="197"/>
      <c r="O27571" s="197"/>
      <c r="P27571" s="231"/>
    </row>
    <row r="27572" spans="2:16">
      <c r="B27572" s="351"/>
      <c r="C27572" s="435"/>
      <c r="D27572" s="399"/>
      <c r="E27572" s="400"/>
      <c r="G27572" s="401"/>
      <c r="H27572" s="401"/>
      <c r="I27572" s="401"/>
      <c r="J27572" s="194"/>
      <c r="K27572" s="194"/>
      <c r="L27572" s="195"/>
      <c r="M27572" s="196"/>
      <c r="N27572" s="197"/>
      <c r="O27572" s="197"/>
      <c r="P27572" s="231"/>
    </row>
    <row r="27573" spans="2:16">
      <c r="B27573" s="351"/>
      <c r="C27573" s="435"/>
      <c r="D27573" s="399"/>
      <c r="E27573" s="400"/>
      <c r="G27573" s="401"/>
      <c r="H27573" s="401"/>
      <c r="I27573" s="401"/>
      <c r="J27573" s="194"/>
      <c r="K27573" s="194"/>
      <c r="L27573" s="195"/>
      <c r="M27573" s="196"/>
      <c r="N27573" s="197"/>
      <c r="O27573" s="197"/>
      <c r="P27573" s="231"/>
    </row>
    <row r="27574" spans="2:16">
      <c r="B27574" s="351"/>
      <c r="C27574" s="435"/>
      <c r="D27574" s="399"/>
      <c r="E27574" s="400"/>
      <c r="G27574" s="401"/>
      <c r="H27574" s="401"/>
      <c r="I27574" s="401"/>
      <c r="J27574" s="194"/>
      <c r="K27574" s="194"/>
      <c r="L27574" s="195"/>
      <c r="M27574" s="196"/>
      <c r="N27574" s="197"/>
      <c r="O27574" s="197"/>
      <c r="P27574" s="231"/>
    </row>
    <row r="27575" spans="2:16">
      <c r="B27575" s="351"/>
      <c r="C27575" s="435"/>
      <c r="D27575" s="399"/>
      <c r="E27575" s="400"/>
      <c r="G27575" s="401"/>
      <c r="H27575" s="401"/>
      <c r="I27575" s="401"/>
      <c r="J27575" s="194"/>
      <c r="K27575" s="194"/>
      <c r="L27575" s="195"/>
      <c r="M27575" s="196"/>
      <c r="N27575" s="197"/>
      <c r="O27575" s="197"/>
      <c r="P27575" s="231"/>
    </row>
    <row r="27576" spans="2:16">
      <c r="B27576" s="351"/>
      <c r="C27576" s="435"/>
      <c r="D27576" s="399"/>
      <c r="E27576" s="400"/>
      <c r="G27576" s="401"/>
      <c r="H27576" s="401"/>
      <c r="I27576" s="401"/>
      <c r="J27576" s="194"/>
      <c r="K27576" s="194"/>
      <c r="L27576" s="195"/>
      <c r="M27576" s="196"/>
      <c r="N27576" s="197"/>
      <c r="O27576" s="197"/>
      <c r="P27576" s="231"/>
    </row>
    <row r="27577" spans="2:16">
      <c r="B27577" s="351"/>
      <c r="C27577" s="435"/>
      <c r="D27577" s="399"/>
      <c r="E27577" s="400"/>
      <c r="G27577" s="401"/>
      <c r="H27577" s="401"/>
      <c r="I27577" s="401"/>
      <c r="J27577" s="194"/>
      <c r="K27577" s="194"/>
      <c r="L27577" s="195"/>
      <c r="M27577" s="196"/>
      <c r="N27577" s="197"/>
      <c r="O27577" s="197"/>
      <c r="P27577" s="231"/>
    </row>
    <row r="27578" spans="2:16">
      <c r="B27578" s="351"/>
      <c r="C27578" s="435"/>
      <c r="D27578" s="399"/>
      <c r="E27578" s="400"/>
      <c r="G27578" s="401"/>
      <c r="H27578" s="401"/>
      <c r="I27578" s="401"/>
      <c r="J27578" s="194"/>
      <c r="K27578" s="194"/>
      <c r="L27578" s="195"/>
      <c r="M27578" s="196"/>
      <c r="N27578" s="197"/>
      <c r="O27578" s="197"/>
      <c r="P27578" s="231"/>
    </row>
    <row r="27579" spans="2:16">
      <c r="B27579" s="351"/>
      <c r="C27579" s="435"/>
      <c r="D27579" s="399"/>
      <c r="E27579" s="400"/>
      <c r="G27579" s="401"/>
      <c r="H27579" s="401"/>
      <c r="I27579" s="401"/>
      <c r="J27579" s="194"/>
      <c r="K27579" s="194"/>
      <c r="L27579" s="195"/>
      <c r="M27579" s="196"/>
      <c r="N27579" s="197"/>
      <c r="O27579" s="197"/>
      <c r="P27579" s="231"/>
    </row>
    <row r="27580" spans="2:16">
      <c r="B27580" s="351"/>
      <c r="C27580" s="435"/>
      <c r="D27580" s="399"/>
      <c r="E27580" s="400"/>
      <c r="G27580" s="401"/>
      <c r="H27580" s="401"/>
      <c r="I27580" s="401"/>
      <c r="J27580" s="194"/>
      <c r="K27580" s="194"/>
      <c r="L27580" s="195"/>
      <c r="M27580" s="196"/>
      <c r="N27580" s="197"/>
      <c r="O27580" s="197"/>
      <c r="P27580" s="231"/>
    </row>
    <row r="27581" spans="2:16">
      <c r="B27581" s="351"/>
      <c r="C27581" s="435"/>
      <c r="D27581" s="399"/>
      <c r="E27581" s="400"/>
      <c r="G27581" s="401"/>
      <c r="H27581" s="401"/>
      <c r="I27581" s="401"/>
      <c r="J27581" s="194"/>
      <c r="K27581" s="194"/>
      <c r="L27581" s="195"/>
      <c r="M27581" s="196"/>
      <c r="N27581" s="197"/>
      <c r="O27581" s="197"/>
      <c r="P27581" s="231"/>
    </row>
    <row r="27582" spans="2:16">
      <c r="B27582" s="351"/>
      <c r="C27582" s="435"/>
      <c r="D27582" s="399"/>
      <c r="E27582" s="400"/>
      <c r="G27582" s="401"/>
      <c r="H27582" s="401"/>
      <c r="I27582" s="401"/>
      <c r="J27582" s="194"/>
      <c r="K27582" s="194"/>
      <c r="L27582" s="195"/>
      <c r="M27582" s="196"/>
      <c r="N27582" s="197"/>
      <c r="O27582" s="197"/>
      <c r="P27582" s="231"/>
    </row>
    <row r="27583" spans="2:16">
      <c r="B27583" s="351"/>
      <c r="C27583" s="435"/>
      <c r="D27583" s="399"/>
      <c r="E27583" s="400"/>
      <c r="G27583" s="401"/>
      <c r="H27583" s="401"/>
      <c r="I27583" s="401"/>
      <c r="J27583" s="194"/>
      <c r="K27583" s="194"/>
      <c r="L27583" s="195"/>
      <c r="M27583" s="196"/>
      <c r="N27583" s="197"/>
      <c r="O27583" s="197"/>
      <c r="P27583" s="231"/>
    </row>
    <row r="27584" spans="2:16">
      <c r="B27584" s="351"/>
      <c r="C27584" s="435"/>
      <c r="D27584" s="399"/>
      <c r="E27584" s="400"/>
      <c r="G27584" s="401"/>
      <c r="H27584" s="401"/>
      <c r="I27584" s="401"/>
      <c r="J27584" s="194"/>
      <c r="K27584" s="194"/>
      <c r="L27584" s="195"/>
      <c r="M27584" s="196"/>
      <c r="N27584" s="197"/>
      <c r="O27584" s="197"/>
      <c r="P27584" s="231"/>
    </row>
    <row r="27585" spans="2:16">
      <c r="B27585" s="351"/>
      <c r="C27585" s="435"/>
      <c r="D27585" s="399"/>
      <c r="E27585" s="400"/>
      <c r="G27585" s="401"/>
      <c r="H27585" s="401"/>
      <c r="I27585" s="401"/>
      <c r="J27585" s="194"/>
      <c r="K27585" s="194"/>
      <c r="L27585" s="195"/>
      <c r="M27585" s="196"/>
      <c r="N27585" s="197"/>
      <c r="O27585" s="197"/>
      <c r="P27585" s="231"/>
    </row>
    <row r="27586" spans="2:16">
      <c r="B27586" s="351"/>
      <c r="C27586" s="435"/>
      <c r="D27586" s="399"/>
      <c r="E27586" s="400"/>
      <c r="G27586" s="401"/>
      <c r="H27586" s="401"/>
      <c r="I27586" s="401"/>
      <c r="J27586" s="194"/>
      <c r="K27586" s="194"/>
      <c r="L27586" s="195"/>
      <c r="M27586" s="196"/>
      <c r="N27586" s="197"/>
      <c r="O27586" s="197"/>
      <c r="P27586" s="231"/>
    </row>
    <row r="27587" spans="2:16">
      <c r="B27587" s="351"/>
      <c r="C27587" s="435"/>
      <c r="D27587" s="399"/>
      <c r="E27587" s="400"/>
      <c r="G27587" s="401"/>
      <c r="H27587" s="401"/>
      <c r="I27587" s="401"/>
      <c r="J27587" s="194"/>
      <c r="K27587" s="194"/>
      <c r="L27587" s="195"/>
      <c r="M27587" s="196"/>
      <c r="N27587" s="197"/>
      <c r="O27587" s="197"/>
      <c r="P27587" s="231"/>
    </row>
    <row r="27588" spans="2:16">
      <c r="B27588" s="351"/>
      <c r="C27588" s="435"/>
      <c r="D27588" s="399"/>
      <c r="E27588" s="400"/>
      <c r="G27588" s="401"/>
      <c r="H27588" s="401"/>
      <c r="I27588" s="401"/>
      <c r="J27588" s="194"/>
      <c r="K27588" s="194"/>
      <c r="L27588" s="195"/>
      <c r="M27588" s="196"/>
      <c r="N27588" s="197"/>
      <c r="O27588" s="197"/>
      <c r="P27588" s="231"/>
    </row>
    <row r="27589" spans="2:16">
      <c r="B27589" s="351"/>
      <c r="C27589" s="435"/>
      <c r="D27589" s="399"/>
      <c r="E27589" s="400"/>
      <c r="G27589" s="401"/>
      <c r="H27589" s="401"/>
      <c r="I27589" s="401"/>
      <c r="J27589" s="194"/>
      <c r="K27589" s="194"/>
      <c r="L27589" s="195"/>
      <c r="M27589" s="196"/>
      <c r="N27589" s="197"/>
      <c r="O27589" s="197"/>
      <c r="P27589" s="231"/>
    </row>
    <row r="27590" spans="2:16">
      <c r="B27590" s="351"/>
      <c r="C27590" s="435"/>
      <c r="D27590" s="399"/>
      <c r="E27590" s="400"/>
      <c r="G27590" s="401"/>
      <c r="H27590" s="401"/>
      <c r="I27590" s="401"/>
      <c r="J27590" s="194"/>
      <c r="K27590" s="194"/>
      <c r="L27590" s="195"/>
      <c r="M27590" s="196"/>
      <c r="N27590" s="197"/>
      <c r="O27590" s="197"/>
      <c r="P27590" s="231"/>
    </row>
    <row r="27591" spans="2:16">
      <c r="B27591" s="351"/>
      <c r="C27591" s="435"/>
      <c r="D27591" s="399"/>
      <c r="E27591" s="400"/>
      <c r="G27591" s="401"/>
      <c r="H27591" s="401"/>
      <c r="I27591" s="401"/>
      <c r="J27591" s="194"/>
      <c r="K27591" s="194"/>
      <c r="L27591" s="195"/>
      <c r="M27591" s="196"/>
      <c r="N27591" s="197"/>
      <c r="O27591" s="197"/>
      <c r="P27591" s="231"/>
    </row>
    <row r="27592" spans="2:16">
      <c r="B27592" s="351"/>
      <c r="C27592" s="435"/>
      <c r="D27592" s="399"/>
      <c r="E27592" s="400"/>
      <c r="G27592" s="401"/>
      <c r="H27592" s="401"/>
      <c r="I27592" s="401"/>
      <c r="J27592" s="194"/>
      <c r="K27592" s="194"/>
      <c r="L27592" s="195"/>
      <c r="M27592" s="196"/>
      <c r="N27592" s="197"/>
      <c r="O27592" s="197"/>
      <c r="P27592" s="231"/>
    </row>
    <row r="27593" spans="2:16">
      <c r="B27593" s="351"/>
      <c r="C27593" s="435"/>
      <c r="D27593" s="399"/>
      <c r="E27593" s="400"/>
      <c r="G27593" s="401"/>
      <c r="H27593" s="401"/>
      <c r="I27593" s="401"/>
      <c r="J27593" s="194"/>
      <c r="K27593" s="194"/>
      <c r="L27593" s="195"/>
      <c r="M27593" s="196"/>
      <c r="N27593" s="197"/>
      <c r="O27593" s="197"/>
      <c r="P27593" s="231"/>
    </row>
    <row r="27594" spans="2:16">
      <c r="B27594" s="402"/>
      <c r="C27594" s="435"/>
      <c r="D27594" s="404"/>
      <c r="E27594" s="405"/>
      <c r="G27594" s="406"/>
      <c r="H27594" s="406"/>
      <c r="I27594" s="406"/>
      <c r="J27594" s="194"/>
      <c r="K27594" s="194"/>
      <c r="L27594" s="195"/>
      <c r="M27594" s="196"/>
      <c r="N27594" s="197"/>
      <c r="O27594" s="197"/>
      <c r="P27594" s="221"/>
    </row>
    <row r="27595" spans="2:16">
      <c r="B27595" s="351"/>
      <c r="C27595" s="435"/>
      <c r="D27595" s="399"/>
      <c r="E27595" s="400"/>
      <c r="G27595" s="401"/>
      <c r="H27595" s="401"/>
      <c r="I27595" s="401"/>
      <c r="J27595" s="194"/>
      <c r="K27595" s="194"/>
      <c r="L27595" s="195"/>
      <c r="M27595" s="196"/>
      <c r="N27595" s="197"/>
      <c r="O27595" s="197"/>
      <c r="P27595" s="231"/>
    </row>
    <row r="27596" spans="2:16">
      <c r="B27596" s="351"/>
      <c r="C27596" s="435"/>
      <c r="D27596" s="399"/>
      <c r="E27596" s="400"/>
      <c r="G27596" s="401"/>
      <c r="H27596" s="401"/>
      <c r="I27596" s="401"/>
      <c r="J27596" s="194"/>
      <c r="K27596" s="194"/>
      <c r="L27596" s="195"/>
      <c r="M27596" s="196"/>
      <c r="N27596" s="197"/>
      <c r="O27596" s="197"/>
      <c r="P27596" s="231"/>
    </row>
    <row r="27597" spans="2:16">
      <c r="B27597" s="351"/>
      <c r="C27597" s="435"/>
      <c r="D27597" s="399"/>
      <c r="E27597" s="400"/>
      <c r="G27597" s="401"/>
      <c r="H27597" s="401"/>
      <c r="I27597" s="401"/>
      <c r="J27597" s="194"/>
      <c r="K27597" s="194"/>
      <c r="L27597" s="195"/>
      <c r="M27597" s="196"/>
      <c r="N27597" s="197"/>
      <c r="O27597" s="197"/>
      <c r="P27597" s="231"/>
    </row>
    <row r="27598" spans="2:16">
      <c r="B27598" s="351"/>
      <c r="C27598" s="435"/>
      <c r="D27598" s="399"/>
      <c r="E27598" s="400"/>
      <c r="G27598" s="401"/>
      <c r="H27598" s="401"/>
      <c r="I27598" s="401"/>
      <c r="J27598" s="194"/>
      <c r="K27598" s="194"/>
      <c r="L27598" s="195"/>
      <c r="M27598" s="196"/>
      <c r="N27598" s="197"/>
      <c r="O27598" s="197"/>
      <c r="P27598" s="231"/>
    </row>
    <row r="27599" spans="2:16">
      <c r="B27599" s="351"/>
      <c r="C27599" s="435"/>
      <c r="D27599" s="399"/>
      <c r="E27599" s="400"/>
      <c r="G27599" s="401"/>
      <c r="H27599" s="401"/>
      <c r="I27599" s="401"/>
      <c r="J27599" s="194"/>
      <c r="K27599" s="194"/>
      <c r="L27599" s="195"/>
      <c r="M27599" s="196"/>
      <c r="N27599" s="197"/>
      <c r="O27599" s="197"/>
      <c r="P27599" s="231"/>
    </row>
    <row r="27600" spans="2:16">
      <c r="B27600" s="351"/>
      <c r="C27600" s="435"/>
      <c r="D27600" s="399"/>
      <c r="E27600" s="400"/>
      <c r="G27600" s="401"/>
      <c r="H27600" s="401"/>
      <c r="I27600" s="401"/>
      <c r="J27600" s="194"/>
      <c r="K27600" s="194"/>
      <c r="L27600" s="195"/>
      <c r="M27600" s="196"/>
      <c r="N27600" s="197"/>
      <c r="O27600" s="197"/>
      <c r="P27600" s="231"/>
    </row>
    <row r="27601" spans="2:16">
      <c r="B27601" s="351"/>
      <c r="C27601" s="435"/>
      <c r="D27601" s="399"/>
      <c r="E27601" s="400"/>
      <c r="G27601" s="401"/>
      <c r="H27601" s="401"/>
      <c r="I27601" s="401"/>
      <c r="J27601" s="194"/>
      <c r="K27601" s="194"/>
      <c r="L27601" s="195"/>
      <c r="M27601" s="196"/>
      <c r="N27601" s="197"/>
      <c r="O27601" s="197"/>
      <c r="P27601" s="231"/>
    </row>
    <row r="27602" spans="2:16">
      <c r="B27602" s="351"/>
      <c r="C27602" s="435"/>
      <c r="D27602" s="399"/>
      <c r="E27602" s="400"/>
      <c r="G27602" s="401"/>
      <c r="H27602" s="401"/>
      <c r="I27602" s="401"/>
      <c r="J27602" s="194"/>
      <c r="K27602" s="194"/>
      <c r="L27602" s="195"/>
      <c r="M27602" s="196"/>
      <c r="N27602" s="197"/>
      <c r="O27602" s="197"/>
      <c r="P27602" s="231"/>
    </row>
    <row r="27603" spans="2:16">
      <c r="B27603" s="351"/>
      <c r="C27603" s="435"/>
      <c r="D27603" s="399"/>
      <c r="E27603" s="400"/>
      <c r="G27603" s="401"/>
      <c r="H27603" s="401"/>
      <c r="I27603" s="401"/>
      <c r="J27603" s="194"/>
      <c r="K27603" s="194"/>
      <c r="L27603" s="195"/>
      <c r="M27603" s="196"/>
      <c r="N27603" s="197"/>
      <c r="O27603" s="197"/>
      <c r="P27603" s="231"/>
    </row>
    <row r="27604" spans="2:16">
      <c r="B27604" s="351"/>
      <c r="C27604" s="435"/>
      <c r="D27604" s="399"/>
      <c r="E27604" s="400"/>
      <c r="G27604" s="401"/>
      <c r="H27604" s="401"/>
      <c r="I27604" s="401"/>
      <c r="J27604" s="194"/>
      <c r="K27604" s="194"/>
      <c r="L27604" s="195"/>
      <c r="M27604" s="196"/>
      <c r="N27604" s="197"/>
      <c r="O27604" s="197"/>
      <c r="P27604" s="231"/>
    </row>
    <row r="27605" spans="2:16">
      <c r="B27605" s="351"/>
      <c r="C27605" s="435"/>
      <c r="D27605" s="399"/>
      <c r="E27605" s="400"/>
      <c r="G27605" s="401"/>
      <c r="H27605" s="401"/>
      <c r="I27605" s="401"/>
      <c r="J27605" s="194"/>
      <c r="K27605" s="194"/>
      <c r="L27605" s="195"/>
      <c r="M27605" s="196"/>
      <c r="N27605" s="197"/>
      <c r="O27605" s="197"/>
      <c r="P27605" s="231"/>
    </row>
    <row r="27606" spans="2:16">
      <c r="B27606" s="351"/>
      <c r="C27606" s="435"/>
      <c r="D27606" s="399"/>
      <c r="E27606" s="400"/>
      <c r="G27606" s="401"/>
      <c r="H27606" s="401"/>
      <c r="I27606" s="401"/>
      <c r="J27606" s="194"/>
      <c r="K27606" s="194"/>
      <c r="L27606" s="195"/>
      <c r="M27606" s="196"/>
      <c r="N27606" s="197"/>
      <c r="O27606" s="197"/>
      <c r="P27606" s="231"/>
    </row>
    <row r="27607" spans="2:16">
      <c r="B27607" s="351"/>
      <c r="C27607" s="435"/>
      <c r="D27607" s="399"/>
      <c r="E27607" s="400"/>
      <c r="G27607" s="401"/>
      <c r="H27607" s="401"/>
      <c r="I27607" s="401"/>
      <c r="J27607" s="194"/>
      <c r="K27607" s="194"/>
      <c r="L27607" s="195"/>
      <c r="M27607" s="196"/>
      <c r="N27607" s="197"/>
      <c r="O27607" s="197"/>
      <c r="P27607" s="231"/>
    </row>
    <row r="27608" spans="2:16">
      <c r="B27608" s="351"/>
      <c r="C27608" s="435"/>
      <c r="D27608" s="399"/>
      <c r="E27608" s="400"/>
      <c r="G27608" s="401"/>
      <c r="H27608" s="401"/>
      <c r="I27608" s="401"/>
      <c r="J27608" s="194"/>
      <c r="K27608" s="194"/>
      <c r="L27608" s="195"/>
      <c r="M27608" s="196"/>
      <c r="N27608" s="197"/>
      <c r="O27608" s="197"/>
      <c r="P27608" s="231"/>
    </row>
    <row r="27609" spans="2:16">
      <c r="B27609" s="351"/>
      <c r="C27609" s="435"/>
      <c r="D27609" s="399"/>
      <c r="E27609" s="400"/>
      <c r="G27609" s="401"/>
      <c r="H27609" s="401"/>
      <c r="I27609" s="401"/>
      <c r="J27609" s="194"/>
      <c r="K27609" s="194"/>
      <c r="L27609" s="195"/>
      <c r="M27609" s="196"/>
      <c r="N27609" s="197"/>
      <c r="O27609" s="197"/>
      <c r="P27609" s="231"/>
    </row>
    <row r="27610" spans="2:16">
      <c r="B27610" s="351"/>
      <c r="C27610" s="435"/>
      <c r="D27610" s="399"/>
      <c r="E27610" s="400"/>
      <c r="G27610" s="401"/>
      <c r="H27610" s="401"/>
      <c r="I27610" s="401"/>
      <c r="J27610" s="194"/>
      <c r="K27610" s="194"/>
      <c r="L27610" s="195"/>
      <c r="M27610" s="196"/>
      <c r="N27610" s="197"/>
      <c r="O27610" s="197"/>
      <c r="P27610" s="231"/>
    </row>
    <row r="27611" spans="2:16">
      <c r="B27611" s="351"/>
      <c r="C27611" s="435"/>
      <c r="D27611" s="399"/>
      <c r="E27611" s="400"/>
      <c r="G27611" s="401"/>
      <c r="H27611" s="401"/>
      <c r="I27611" s="401"/>
      <c r="J27611" s="194"/>
      <c r="K27611" s="194"/>
      <c r="L27611" s="195"/>
      <c r="M27611" s="196"/>
      <c r="N27611" s="197"/>
      <c r="O27611" s="197"/>
      <c r="P27611" s="231"/>
    </row>
    <row r="27612" spans="2:16">
      <c r="B27612" s="351"/>
      <c r="C27612" s="435"/>
      <c r="D27612" s="399"/>
      <c r="E27612" s="400"/>
      <c r="G27612" s="401"/>
      <c r="H27612" s="401"/>
      <c r="I27612" s="401"/>
      <c r="J27612" s="194"/>
      <c r="K27612" s="194"/>
      <c r="L27612" s="195"/>
      <c r="M27612" s="196"/>
      <c r="N27612" s="197"/>
      <c r="O27612" s="197"/>
      <c r="P27612" s="231"/>
    </row>
    <row r="27613" spans="2:16">
      <c r="B27613" s="351"/>
      <c r="C27613" s="435"/>
      <c r="D27613" s="399"/>
      <c r="E27613" s="400"/>
      <c r="G27613" s="401"/>
      <c r="H27613" s="401"/>
      <c r="I27613" s="401"/>
      <c r="J27613" s="194"/>
      <c r="K27613" s="194"/>
      <c r="L27613" s="195"/>
      <c r="M27613" s="196"/>
      <c r="N27613" s="197"/>
      <c r="O27613" s="197"/>
      <c r="P27613" s="231"/>
    </row>
    <row r="27614" spans="2:16">
      <c r="B27614" s="351"/>
      <c r="C27614" s="435"/>
      <c r="D27614" s="399"/>
      <c r="E27614" s="400"/>
      <c r="G27614" s="401"/>
      <c r="H27614" s="401"/>
      <c r="I27614" s="401"/>
      <c r="J27614" s="194"/>
      <c r="K27614" s="194"/>
      <c r="L27614" s="195"/>
      <c r="M27614" s="196"/>
      <c r="N27614" s="197"/>
      <c r="O27614" s="197"/>
      <c r="P27614" s="231"/>
    </row>
    <row r="27615" spans="2:16">
      <c r="B27615" s="351"/>
      <c r="C27615" s="435"/>
      <c r="D27615" s="399"/>
      <c r="E27615" s="400"/>
      <c r="G27615" s="401"/>
      <c r="H27615" s="401"/>
      <c r="I27615" s="401"/>
      <c r="J27615" s="194"/>
      <c r="K27615" s="194"/>
      <c r="L27615" s="195"/>
      <c r="M27615" s="196"/>
      <c r="N27615" s="197"/>
      <c r="O27615" s="197"/>
      <c r="P27615" s="231"/>
    </row>
    <row r="27616" spans="2:16">
      <c r="B27616" s="351"/>
      <c r="C27616" s="435"/>
      <c r="D27616" s="399"/>
      <c r="E27616" s="400"/>
      <c r="G27616" s="401"/>
      <c r="H27616" s="401"/>
      <c r="I27616" s="401"/>
      <c r="J27616" s="194"/>
      <c r="K27616" s="194"/>
      <c r="L27616" s="195"/>
      <c r="M27616" s="196"/>
      <c r="N27616" s="197"/>
      <c r="O27616" s="197"/>
      <c r="P27616" s="231"/>
    </row>
    <row r="27617" spans="2:16">
      <c r="B27617" s="351"/>
      <c r="C27617" s="435"/>
      <c r="D27617" s="399"/>
      <c r="E27617" s="400"/>
      <c r="G27617" s="401"/>
      <c r="H27617" s="401"/>
      <c r="I27617" s="401"/>
      <c r="J27617" s="194"/>
      <c r="K27617" s="194"/>
      <c r="L27617" s="195"/>
      <c r="M27617" s="196"/>
      <c r="N27617" s="197"/>
      <c r="O27617" s="197"/>
      <c r="P27617" s="231"/>
    </row>
    <row r="27618" spans="2:16">
      <c r="B27618" s="351"/>
      <c r="C27618" s="435"/>
      <c r="D27618" s="399"/>
      <c r="E27618" s="400"/>
      <c r="G27618" s="401"/>
      <c r="H27618" s="401"/>
      <c r="I27618" s="401"/>
      <c r="J27618" s="194"/>
      <c r="K27618" s="194"/>
      <c r="L27618" s="195"/>
      <c r="M27618" s="196"/>
      <c r="N27618" s="197"/>
      <c r="O27618" s="197"/>
      <c r="P27618" s="231"/>
    </row>
    <row r="27619" spans="2:16">
      <c r="B27619" s="351"/>
      <c r="C27619" s="435"/>
      <c r="D27619" s="399"/>
      <c r="E27619" s="400"/>
      <c r="G27619" s="401"/>
      <c r="H27619" s="401"/>
      <c r="I27619" s="401"/>
      <c r="J27619" s="194"/>
      <c r="K27619" s="194"/>
      <c r="L27619" s="195"/>
      <c r="M27619" s="196"/>
      <c r="N27619" s="197"/>
      <c r="O27619" s="197"/>
      <c r="P27619" s="231"/>
    </row>
    <row r="27620" spans="2:16">
      <c r="B27620" s="351"/>
      <c r="C27620" s="435"/>
      <c r="D27620" s="399"/>
      <c r="E27620" s="400"/>
      <c r="G27620" s="401"/>
      <c r="H27620" s="401"/>
      <c r="I27620" s="401"/>
      <c r="J27620" s="194"/>
      <c r="K27620" s="194"/>
      <c r="L27620" s="195"/>
      <c r="M27620" s="196"/>
      <c r="N27620" s="197"/>
      <c r="O27620" s="197"/>
      <c r="P27620" s="231"/>
    </row>
    <row r="27621" spans="2:16">
      <c r="B27621" s="351"/>
      <c r="C27621" s="435"/>
      <c r="D27621" s="399"/>
      <c r="E27621" s="400"/>
      <c r="G27621" s="401"/>
      <c r="H27621" s="401"/>
      <c r="I27621" s="401"/>
      <c r="J27621" s="194"/>
      <c r="K27621" s="194"/>
      <c r="L27621" s="195"/>
      <c r="M27621" s="196"/>
      <c r="N27621" s="197"/>
      <c r="O27621" s="197"/>
      <c r="P27621" s="231"/>
    </row>
    <row r="27622" spans="2:16">
      <c r="B27622" s="351"/>
      <c r="C27622" s="435"/>
      <c r="D27622" s="399"/>
      <c r="E27622" s="400"/>
      <c r="G27622" s="401"/>
      <c r="H27622" s="401"/>
      <c r="I27622" s="401"/>
      <c r="J27622" s="194"/>
      <c r="K27622" s="194"/>
      <c r="L27622" s="195"/>
      <c r="M27622" s="196"/>
      <c r="N27622" s="197"/>
      <c r="O27622" s="197"/>
      <c r="P27622" s="231"/>
    </row>
    <row r="27623" spans="2:16">
      <c r="B27623" s="351"/>
      <c r="C27623" s="435"/>
      <c r="D27623" s="399"/>
      <c r="E27623" s="400"/>
      <c r="G27623" s="401"/>
      <c r="H27623" s="401"/>
      <c r="I27623" s="401"/>
      <c r="J27623" s="194"/>
      <c r="K27623" s="194"/>
      <c r="L27623" s="195"/>
      <c r="M27623" s="196"/>
      <c r="N27623" s="197"/>
      <c r="O27623" s="197"/>
      <c r="P27623" s="231"/>
    </row>
    <row r="27624" spans="2:16">
      <c r="B27624" s="351"/>
      <c r="C27624" s="435"/>
      <c r="D27624" s="399"/>
      <c r="E27624" s="400"/>
      <c r="G27624" s="401"/>
      <c r="H27624" s="401"/>
      <c r="I27624" s="401"/>
      <c r="J27624" s="194"/>
      <c r="K27624" s="194"/>
      <c r="L27624" s="195"/>
      <c r="M27624" s="196"/>
      <c r="N27624" s="197"/>
      <c r="O27624" s="197"/>
      <c r="P27624" s="231"/>
    </row>
    <row r="27625" spans="2:16">
      <c r="B27625" s="351"/>
      <c r="C27625" s="435"/>
      <c r="D27625" s="399"/>
      <c r="E27625" s="400"/>
      <c r="G27625" s="401"/>
      <c r="H27625" s="401"/>
      <c r="I27625" s="401"/>
      <c r="J27625" s="194"/>
      <c r="K27625" s="194"/>
      <c r="L27625" s="195"/>
      <c r="M27625" s="196"/>
      <c r="N27625" s="197"/>
      <c r="O27625" s="197"/>
      <c r="P27625" s="231"/>
    </row>
    <row r="27626" spans="2:16">
      <c r="B27626" s="351"/>
      <c r="C27626" s="435"/>
      <c r="D27626" s="399"/>
      <c r="E27626" s="400"/>
      <c r="G27626" s="401"/>
      <c r="H27626" s="401"/>
      <c r="I27626" s="401"/>
      <c r="J27626" s="194"/>
      <c r="K27626" s="194"/>
      <c r="L27626" s="195"/>
      <c r="M27626" s="196"/>
      <c r="N27626" s="197"/>
      <c r="O27626" s="197"/>
      <c r="P27626" s="231"/>
    </row>
    <row r="27627" spans="2:16">
      <c r="B27627" s="351"/>
      <c r="C27627" s="435"/>
      <c r="D27627" s="399"/>
      <c r="E27627" s="400"/>
      <c r="G27627" s="401"/>
      <c r="H27627" s="401"/>
      <c r="I27627" s="401"/>
      <c r="J27627" s="194"/>
      <c r="K27627" s="194"/>
      <c r="L27627" s="195"/>
      <c r="M27627" s="196"/>
      <c r="N27627" s="197"/>
      <c r="O27627" s="197"/>
      <c r="P27627" s="231"/>
    </row>
    <row r="27628" spans="2:16">
      <c r="B27628" s="351"/>
      <c r="C27628" s="435"/>
      <c r="D27628" s="399"/>
      <c r="E27628" s="400"/>
      <c r="G27628" s="401"/>
      <c r="H27628" s="401"/>
      <c r="I27628" s="401"/>
      <c r="J27628" s="194"/>
      <c r="K27628" s="194"/>
      <c r="L27628" s="195"/>
      <c r="M27628" s="196"/>
      <c r="N27628" s="197"/>
      <c r="O27628" s="197"/>
      <c r="P27628" s="231"/>
    </row>
    <row r="27629" spans="2:16">
      <c r="B27629" s="351"/>
      <c r="C27629" s="435"/>
      <c r="D27629" s="399"/>
      <c r="E27629" s="400"/>
      <c r="G27629" s="401"/>
      <c r="H27629" s="401"/>
      <c r="I27629" s="401"/>
      <c r="J27629" s="194"/>
      <c r="K27629" s="194"/>
      <c r="L27629" s="195"/>
      <c r="M27629" s="196"/>
      <c r="N27629" s="197"/>
      <c r="O27629" s="197"/>
      <c r="P27629" s="231"/>
    </row>
    <row r="27630" spans="2:16">
      <c r="B27630" s="351"/>
      <c r="C27630" s="435"/>
      <c r="D27630" s="399"/>
      <c r="E27630" s="400"/>
      <c r="G27630" s="401"/>
      <c r="H27630" s="401"/>
      <c r="I27630" s="401"/>
      <c r="J27630" s="194"/>
      <c r="K27630" s="194"/>
      <c r="L27630" s="195"/>
      <c r="M27630" s="196"/>
      <c r="N27630" s="197"/>
      <c r="O27630" s="197"/>
      <c r="P27630" s="231"/>
    </row>
    <row r="27631" spans="2:16">
      <c r="B27631" s="351"/>
      <c r="C27631" s="435"/>
      <c r="D27631" s="399"/>
      <c r="E27631" s="400"/>
      <c r="G27631" s="401"/>
      <c r="H27631" s="401"/>
      <c r="I27631" s="401"/>
      <c r="J27631" s="194"/>
      <c r="K27631" s="194"/>
      <c r="L27631" s="195"/>
      <c r="M27631" s="196"/>
      <c r="N27631" s="197"/>
      <c r="O27631" s="197"/>
      <c r="P27631" s="231"/>
    </row>
    <row r="27632" spans="2:16">
      <c r="B27632" s="351"/>
      <c r="C27632" s="435"/>
      <c r="D27632" s="399"/>
      <c r="E27632" s="400"/>
      <c r="G27632" s="401"/>
      <c r="H27632" s="401"/>
      <c r="I27632" s="401"/>
      <c r="J27632" s="194"/>
      <c r="K27632" s="194"/>
      <c r="L27632" s="195"/>
      <c r="M27632" s="196"/>
      <c r="N27632" s="197"/>
      <c r="O27632" s="197"/>
      <c r="P27632" s="231"/>
    </row>
    <row r="27633" spans="2:16">
      <c r="B27633" s="351"/>
      <c r="C27633" s="435"/>
      <c r="D27633" s="399"/>
      <c r="E27633" s="400"/>
      <c r="G27633" s="401"/>
      <c r="H27633" s="401"/>
      <c r="I27633" s="401"/>
      <c r="J27633" s="194"/>
      <c r="K27633" s="194"/>
      <c r="L27633" s="195"/>
      <c r="M27633" s="196"/>
      <c r="N27633" s="197"/>
      <c r="O27633" s="197"/>
      <c r="P27633" s="231"/>
    </row>
    <row r="27634" spans="2:16">
      <c r="B27634" s="351"/>
      <c r="C27634" s="435"/>
      <c r="D27634" s="399"/>
      <c r="E27634" s="400"/>
      <c r="G27634" s="401"/>
      <c r="H27634" s="401"/>
      <c r="I27634" s="401"/>
      <c r="J27634" s="194"/>
      <c r="K27634" s="194"/>
      <c r="L27634" s="195"/>
      <c r="M27634" s="196"/>
      <c r="N27634" s="197"/>
      <c r="O27634" s="197"/>
      <c r="P27634" s="231"/>
    </row>
    <row r="27635" spans="2:16">
      <c r="B27635" s="351"/>
      <c r="C27635" s="435"/>
      <c r="D27635" s="399"/>
      <c r="E27635" s="400"/>
      <c r="G27635" s="401"/>
      <c r="H27635" s="401"/>
      <c r="I27635" s="401"/>
      <c r="J27635" s="194"/>
      <c r="K27635" s="194"/>
      <c r="L27635" s="195"/>
      <c r="M27635" s="196"/>
      <c r="N27635" s="197"/>
      <c r="O27635" s="197"/>
      <c r="P27635" s="231"/>
    </row>
    <row r="27636" spans="2:16">
      <c r="B27636" s="351"/>
      <c r="C27636" s="435"/>
      <c r="D27636" s="399"/>
      <c r="E27636" s="400"/>
      <c r="G27636" s="401"/>
      <c r="H27636" s="401"/>
      <c r="I27636" s="401"/>
      <c r="J27636" s="194"/>
      <c r="K27636" s="194"/>
      <c r="L27636" s="195"/>
      <c r="M27636" s="196"/>
      <c r="N27636" s="197"/>
      <c r="O27636" s="197"/>
      <c r="P27636" s="231"/>
    </row>
    <row r="27637" spans="2:16">
      <c r="B27637" s="351"/>
      <c r="C27637" s="435"/>
      <c r="D27637" s="399"/>
      <c r="E27637" s="400"/>
      <c r="G27637" s="401"/>
      <c r="H27637" s="401"/>
      <c r="I27637" s="401"/>
      <c r="J27637" s="194"/>
      <c r="K27637" s="194"/>
      <c r="L27637" s="195"/>
      <c r="M27637" s="196"/>
      <c r="N27637" s="197"/>
      <c r="O27637" s="197"/>
      <c r="P27637" s="231"/>
    </row>
    <row r="27638" spans="2:16">
      <c r="B27638" s="351"/>
      <c r="C27638" s="435"/>
      <c r="D27638" s="399"/>
      <c r="E27638" s="400"/>
      <c r="G27638" s="401"/>
      <c r="H27638" s="401"/>
      <c r="I27638" s="401"/>
      <c r="J27638" s="194"/>
      <c r="K27638" s="194"/>
      <c r="L27638" s="195"/>
      <c r="M27638" s="196"/>
      <c r="N27638" s="197"/>
      <c r="O27638" s="197"/>
      <c r="P27638" s="231"/>
    </row>
    <row r="27639" spans="2:16">
      <c r="B27639" s="351"/>
      <c r="C27639" s="435"/>
      <c r="D27639" s="399"/>
      <c r="E27639" s="400"/>
      <c r="G27639" s="401"/>
      <c r="H27639" s="401"/>
      <c r="I27639" s="401"/>
      <c r="J27639" s="194"/>
      <c r="K27639" s="194"/>
      <c r="L27639" s="195"/>
      <c r="M27639" s="196"/>
      <c r="N27639" s="197"/>
      <c r="O27639" s="197"/>
      <c r="P27639" s="231"/>
    </row>
    <row r="27640" spans="2:16">
      <c r="B27640" s="351"/>
      <c r="C27640" s="435"/>
      <c r="D27640" s="399"/>
      <c r="E27640" s="400"/>
      <c r="G27640" s="401"/>
      <c r="H27640" s="401"/>
      <c r="I27640" s="401"/>
      <c r="J27640" s="194"/>
      <c r="K27640" s="194"/>
      <c r="L27640" s="195"/>
      <c r="M27640" s="196"/>
      <c r="N27640" s="197"/>
      <c r="O27640" s="197"/>
      <c r="P27640" s="231"/>
    </row>
    <row r="27641" spans="2:16">
      <c r="B27641" s="351"/>
      <c r="C27641" s="435"/>
      <c r="D27641" s="399"/>
      <c r="E27641" s="400"/>
      <c r="G27641" s="401"/>
      <c r="H27641" s="401"/>
      <c r="I27641" s="401"/>
      <c r="J27641" s="194"/>
      <c r="K27641" s="194"/>
      <c r="L27641" s="195"/>
      <c r="M27641" s="196"/>
      <c r="N27641" s="197"/>
      <c r="O27641" s="197"/>
      <c r="P27641" s="231"/>
    </row>
    <row r="27642" spans="2:16">
      <c r="B27642" s="351"/>
      <c r="C27642" s="435"/>
      <c r="D27642" s="399"/>
      <c r="E27642" s="400"/>
      <c r="G27642" s="401"/>
      <c r="H27642" s="401"/>
      <c r="I27642" s="401"/>
      <c r="J27642" s="194"/>
      <c r="K27642" s="194"/>
      <c r="L27642" s="195"/>
      <c r="M27642" s="196"/>
      <c r="N27642" s="197"/>
      <c r="O27642" s="197"/>
      <c r="P27642" s="231"/>
    </row>
    <row r="27643" spans="2:16">
      <c r="B27643" s="351"/>
      <c r="C27643" s="435"/>
      <c r="D27643" s="399"/>
      <c r="E27643" s="400"/>
      <c r="G27643" s="401"/>
      <c r="H27643" s="401"/>
      <c r="I27643" s="401"/>
      <c r="J27643" s="194"/>
      <c r="K27643" s="194"/>
      <c r="L27643" s="195"/>
      <c r="M27643" s="196"/>
      <c r="N27643" s="197"/>
      <c r="O27643" s="197"/>
      <c r="P27643" s="231"/>
    </row>
    <row r="27644" spans="2:16">
      <c r="B27644" s="351"/>
      <c r="C27644" s="435"/>
      <c r="D27644" s="399"/>
      <c r="E27644" s="400"/>
      <c r="G27644" s="401"/>
      <c r="H27644" s="401"/>
      <c r="I27644" s="401"/>
      <c r="J27644" s="194"/>
      <c r="K27644" s="194"/>
      <c r="L27644" s="195"/>
      <c r="M27644" s="196"/>
      <c r="N27644" s="197"/>
      <c r="O27644" s="197"/>
      <c r="P27644" s="231"/>
    </row>
    <row r="27645" spans="2:16">
      <c r="B27645" s="351"/>
      <c r="C27645" s="435"/>
      <c r="D27645" s="399"/>
      <c r="E27645" s="400"/>
      <c r="G27645" s="401"/>
      <c r="H27645" s="401"/>
      <c r="I27645" s="401"/>
      <c r="J27645" s="194"/>
      <c r="K27645" s="194"/>
      <c r="L27645" s="195"/>
      <c r="M27645" s="196"/>
      <c r="N27645" s="197"/>
      <c r="O27645" s="197"/>
      <c r="P27645" s="231"/>
    </row>
    <row r="27646" spans="2:16">
      <c r="B27646" s="351"/>
      <c r="C27646" s="435"/>
      <c r="D27646" s="399"/>
      <c r="E27646" s="400"/>
      <c r="G27646" s="401"/>
      <c r="H27646" s="401"/>
      <c r="I27646" s="401"/>
      <c r="J27646" s="194"/>
      <c r="K27646" s="194"/>
      <c r="L27646" s="195"/>
      <c r="M27646" s="196"/>
      <c r="N27646" s="197"/>
      <c r="O27646" s="197"/>
      <c r="P27646" s="231"/>
    </row>
    <row r="27647" spans="2:16">
      <c r="B27647" s="351"/>
      <c r="C27647" s="435"/>
      <c r="D27647" s="399"/>
      <c r="E27647" s="400"/>
      <c r="G27647" s="401"/>
      <c r="H27647" s="401"/>
      <c r="I27647" s="401"/>
      <c r="J27647" s="194"/>
      <c r="K27647" s="194"/>
      <c r="L27647" s="195"/>
      <c r="M27647" s="196"/>
      <c r="N27647" s="197"/>
      <c r="O27647" s="197"/>
      <c r="P27647" s="231"/>
    </row>
    <row r="27648" spans="2:16">
      <c r="B27648" s="351"/>
      <c r="C27648" s="435"/>
      <c r="D27648" s="399"/>
      <c r="E27648" s="400"/>
      <c r="G27648" s="401"/>
      <c r="H27648" s="401"/>
      <c r="I27648" s="401"/>
      <c r="J27648" s="194"/>
      <c r="K27648" s="194"/>
      <c r="L27648" s="195"/>
      <c r="M27648" s="196"/>
      <c r="N27648" s="197"/>
      <c r="O27648" s="197"/>
      <c r="P27648" s="231"/>
    </row>
    <row r="27649" spans="2:16">
      <c r="B27649" s="351"/>
      <c r="C27649" s="435"/>
      <c r="D27649" s="399"/>
      <c r="E27649" s="400"/>
      <c r="G27649" s="401"/>
      <c r="H27649" s="401"/>
      <c r="I27649" s="401"/>
      <c r="J27649" s="194"/>
      <c r="K27649" s="194"/>
      <c r="L27649" s="195"/>
      <c r="M27649" s="196"/>
      <c r="N27649" s="197"/>
      <c r="O27649" s="197"/>
      <c r="P27649" s="231"/>
    </row>
    <row r="27650" spans="2:16">
      <c r="B27650" s="351"/>
      <c r="C27650" s="435"/>
      <c r="D27650" s="399"/>
      <c r="E27650" s="400"/>
      <c r="G27650" s="401"/>
      <c r="H27650" s="401"/>
      <c r="I27650" s="401"/>
      <c r="J27650" s="194"/>
      <c r="K27650" s="194"/>
      <c r="L27650" s="195"/>
      <c r="M27650" s="196"/>
      <c r="N27650" s="197"/>
      <c r="O27650" s="197"/>
      <c r="P27650" s="231"/>
    </row>
    <row r="27651" spans="2:16">
      <c r="B27651" s="351"/>
      <c r="C27651" s="435"/>
      <c r="D27651" s="399"/>
      <c r="E27651" s="400"/>
      <c r="G27651" s="401"/>
      <c r="H27651" s="401"/>
      <c r="I27651" s="401"/>
      <c r="J27651" s="194"/>
      <c r="K27651" s="194"/>
      <c r="L27651" s="195"/>
      <c r="M27651" s="196"/>
      <c r="N27651" s="197"/>
      <c r="O27651" s="197"/>
      <c r="P27651" s="231"/>
    </row>
    <row r="27652" spans="2:16">
      <c r="B27652" s="351"/>
      <c r="C27652" s="435"/>
      <c r="D27652" s="399"/>
      <c r="E27652" s="400"/>
      <c r="G27652" s="401"/>
      <c r="H27652" s="401"/>
      <c r="I27652" s="401"/>
      <c r="J27652" s="194"/>
      <c r="K27652" s="194"/>
      <c r="L27652" s="195"/>
      <c r="M27652" s="196"/>
      <c r="N27652" s="197"/>
      <c r="O27652" s="197"/>
      <c r="P27652" s="231"/>
    </row>
    <row r="27653" spans="2:16">
      <c r="B27653" s="351"/>
      <c r="C27653" s="435"/>
      <c r="D27653" s="399"/>
      <c r="E27653" s="400"/>
      <c r="G27653" s="401"/>
      <c r="H27653" s="401"/>
      <c r="I27653" s="401"/>
      <c r="J27653" s="194"/>
      <c r="K27653" s="194"/>
      <c r="L27653" s="195"/>
      <c r="M27653" s="196"/>
      <c r="N27653" s="197"/>
      <c r="O27653" s="197"/>
      <c r="P27653" s="231"/>
    </row>
    <row r="27654" spans="2:16">
      <c r="B27654" s="351"/>
      <c r="C27654" s="435"/>
      <c r="D27654" s="399"/>
      <c r="E27654" s="400"/>
      <c r="G27654" s="401"/>
      <c r="H27654" s="401"/>
      <c r="I27654" s="401"/>
      <c r="J27654" s="194"/>
      <c r="K27654" s="194"/>
      <c r="L27654" s="195"/>
      <c r="M27654" s="196"/>
      <c r="N27654" s="197"/>
      <c r="O27654" s="197"/>
      <c r="P27654" s="231"/>
    </row>
    <row r="27655" spans="2:16">
      <c r="B27655" s="351"/>
      <c r="C27655" s="435"/>
      <c r="D27655" s="399"/>
      <c r="E27655" s="400"/>
      <c r="G27655" s="401"/>
      <c r="H27655" s="401"/>
      <c r="I27655" s="401"/>
      <c r="J27655" s="194"/>
      <c r="K27655" s="194"/>
      <c r="L27655" s="195"/>
      <c r="M27655" s="196"/>
      <c r="N27655" s="197"/>
      <c r="O27655" s="197"/>
      <c r="P27655" s="231"/>
    </row>
    <row r="27656" spans="2:16">
      <c r="B27656" s="351"/>
      <c r="C27656" s="435"/>
      <c r="D27656" s="399"/>
      <c r="E27656" s="400"/>
      <c r="G27656" s="401"/>
      <c r="H27656" s="401"/>
      <c r="I27656" s="401"/>
      <c r="J27656" s="194"/>
      <c r="K27656" s="194"/>
      <c r="L27656" s="195"/>
      <c r="M27656" s="196"/>
      <c r="N27656" s="197"/>
      <c r="O27656" s="197"/>
      <c r="P27656" s="231"/>
    </row>
    <row r="27657" spans="2:16">
      <c r="B27657" s="351"/>
      <c r="C27657" s="435"/>
      <c r="D27657" s="399"/>
      <c r="E27657" s="400"/>
      <c r="G27657" s="401"/>
      <c r="H27657" s="401"/>
      <c r="I27657" s="401"/>
      <c r="J27657" s="194"/>
      <c r="K27657" s="194"/>
      <c r="L27657" s="195"/>
      <c r="M27657" s="196"/>
      <c r="N27657" s="197"/>
      <c r="O27657" s="197"/>
      <c r="P27657" s="231"/>
    </row>
    <row r="27658" spans="2:16">
      <c r="B27658" s="351"/>
      <c r="C27658" s="435"/>
      <c r="D27658" s="399"/>
      <c r="E27658" s="400"/>
      <c r="G27658" s="401"/>
      <c r="H27658" s="401"/>
      <c r="I27658" s="401"/>
      <c r="J27658" s="194"/>
      <c r="K27658" s="194"/>
      <c r="L27658" s="195"/>
      <c r="M27658" s="196"/>
      <c r="N27658" s="197"/>
      <c r="O27658" s="197"/>
      <c r="P27658" s="231"/>
    </row>
    <row r="27659" spans="2:16">
      <c r="B27659" s="351"/>
      <c r="C27659" s="435"/>
      <c r="D27659" s="399"/>
      <c r="E27659" s="400"/>
      <c r="G27659" s="401"/>
      <c r="H27659" s="401"/>
      <c r="I27659" s="401"/>
      <c r="J27659" s="194"/>
      <c r="K27659" s="194"/>
      <c r="L27659" s="195"/>
      <c r="M27659" s="196"/>
      <c r="N27659" s="197"/>
      <c r="O27659" s="197"/>
      <c r="P27659" s="231"/>
    </row>
    <row r="27660" spans="2:16">
      <c r="B27660" s="351"/>
      <c r="C27660" s="435"/>
      <c r="D27660" s="399"/>
      <c r="E27660" s="400"/>
      <c r="G27660" s="401"/>
      <c r="H27660" s="401"/>
      <c r="I27660" s="401"/>
      <c r="J27660" s="194"/>
      <c r="K27660" s="194"/>
      <c r="L27660" s="195"/>
      <c r="M27660" s="196"/>
      <c r="N27660" s="197"/>
      <c r="O27660" s="197"/>
      <c r="P27660" s="231"/>
    </row>
    <row r="27661" spans="2:16">
      <c r="B27661" s="351"/>
      <c r="C27661" s="435"/>
      <c r="D27661" s="399"/>
      <c r="E27661" s="400"/>
      <c r="G27661" s="401"/>
      <c r="H27661" s="401"/>
      <c r="I27661" s="401"/>
      <c r="J27661" s="194"/>
      <c r="K27661" s="194"/>
      <c r="L27661" s="195"/>
      <c r="M27661" s="196"/>
      <c r="N27661" s="197"/>
      <c r="O27661" s="197"/>
      <c r="P27661" s="231"/>
    </row>
    <row r="27662" spans="2:16">
      <c r="B27662" s="351"/>
      <c r="C27662" s="435"/>
      <c r="D27662" s="399"/>
      <c r="E27662" s="400"/>
      <c r="G27662" s="401"/>
      <c r="H27662" s="401"/>
      <c r="I27662" s="401"/>
      <c r="J27662" s="194"/>
      <c r="K27662" s="194"/>
      <c r="L27662" s="195"/>
      <c r="M27662" s="196"/>
      <c r="N27662" s="197"/>
      <c r="O27662" s="197"/>
      <c r="P27662" s="231"/>
    </row>
    <row r="27663" spans="2:16">
      <c r="B27663" s="351"/>
      <c r="C27663" s="435"/>
      <c r="D27663" s="399"/>
      <c r="E27663" s="400"/>
      <c r="G27663" s="401"/>
      <c r="H27663" s="401"/>
      <c r="I27663" s="401"/>
      <c r="J27663" s="194"/>
      <c r="K27663" s="194"/>
      <c r="L27663" s="195"/>
      <c r="M27663" s="196"/>
      <c r="N27663" s="197"/>
      <c r="O27663" s="197"/>
      <c r="P27663" s="231"/>
    </row>
    <row r="27664" spans="2:16">
      <c r="B27664" s="351"/>
      <c r="C27664" s="435"/>
      <c r="D27664" s="399"/>
      <c r="E27664" s="400"/>
      <c r="G27664" s="401"/>
      <c r="H27664" s="401"/>
      <c r="I27664" s="401"/>
      <c r="J27664" s="194"/>
      <c r="K27664" s="194"/>
      <c r="L27664" s="195"/>
      <c r="M27664" s="196"/>
      <c r="N27664" s="197"/>
      <c r="O27664" s="197"/>
      <c r="P27664" s="231"/>
    </row>
    <row r="27665" spans="2:16">
      <c r="B27665" s="351"/>
      <c r="C27665" s="435"/>
      <c r="D27665" s="399"/>
      <c r="E27665" s="400"/>
      <c r="G27665" s="401"/>
      <c r="H27665" s="401"/>
      <c r="I27665" s="401"/>
      <c r="J27665" s="194"/>
      <c r="K27665" s="194"/>
      <c r="L27665" s="195"/>
      <c r="M27665" s="196"/>
      <c r="N27665" s="197"/>
      <c r="O27665" s="197"/>
      <c r="P27665" s="231"/>
    </row>
    <row r="27666" spans="2:16">
      <c r="B27666" s="351"/>
      <c r="C27666" s="435"/>
      <c r="D27666" s="399"/>
      <c r="E27666" s="400"/>
      <c r="G27666" s="401"/>
      <c r="H27666" s="401"/>
      <c r="I27666" s="401"/>
      <c r="J27666" s="194"/>
      <c r="K27666" s="194"/>
      <c r="L27666" s="195"/>
      <c r="M27666" s="196"/>
      <c r="N27666" s="197"/>
      <c r="O27666" s="197"/>
      <c r="P27666" s="231"/>
    </row>
    <row r="27667" spans="2:16">
      <c r="B27667" s="351"/>
      <c r="C27667" s="435"/>
      <c r="D27667" s="399"/>
      <c r="E27667" s="400"/>
      <c r="G27667" s="401"/>
      <c r="H27667" s="401"/>
      <c r="I27667" s="401"/>
      <c r="J27667" s="194"/>
      <c r="K27667" s="194"/>
      <c r="L27667" s="195"/>
      <c r="M27667" s="196"/>
      <c r="N27667" s="197"/>
      <c r="O27667" s="197"/>
      <c r="P27667" s="231"/>
    </row>
    <row r="27668" spans="2:16">
      <c r="B27668" s="351"/>
      <c r="C27668" s="435"/>
      <c r="D27668" s="399"/>
      <c r="E27668" s="400"/>
      <c r="G27668" s="401"/>
      <c r="H27668" s="401"/>
      <c r="I27668" s="401"/>
      <c r="J27668" s="194"/>
      <c r="K27668" s="194"/>
      <c r="L27668" s="195"/>
      <c r="M27668" s="196"/>
      <c r="N27668" s="197"/>
      <c r="O27668" s="197"/>
      <c r="P27668" s="231"/>
    </row>
    <row r="27669" spans="2:16">
      <c r="B27669" s="351"/>
      <c r="C27669" s="435"/>
      <c r="D27669" s="399"/>
      <c r="E27669" s="400"/>
      <c r="G27669" s="401"/>
      <c r="H27669" s="401"/>
      <c r="I27669" s="401"/>
      <c r="J27669" s="194"/>
      <c r="K27669" s="194"/>
      <c r="L27669" s="195"/>
      <c r="M27669" s="196"/>
      <c r="N27669" s="197"/>
      <c r="O27669" s="197"/>
      <c r="P27669" s="231"/>
    </row>
    <row r="27670" spans="2:16">
      <c r="B27670" s="351"/>
      <c r="C27670" s="435"/>
      <c r="D27670" s="399"/>
      <c r="E27670" s="400"/>
      <c r="G27670" s="401"/>
      <c r="H27670" s="401"/>
      <c r="I27670" s="401"/>
      <c r="J27670" s="194"/>
      <c r="K27670" s="194"/>
      <c r="L27670" s="195"/>
      <c r="M27670" s="196"/>
      <c r="N27670" s="197"/>
      <c r="O27670" s="197"/>
      <c r="P27670" s="231"/>
    </row>
    <row r="27671" spans="2:16">
      <c r="B27671" s="351"/>
      <c r="C27671" s="435"/>
      <c r="D27671" s="399"/>
      <c r="E27671" s="400"/>
      <c r="G27671" s="401"/>
      <c r="H27671" s="401"/>
      <c r="I27671" s="401"/>
      <c r="J27671" s="194"/>
      <c r="K27671" s="194"/>
      <c r="L27671" s="195"/>
      <c r="M27671" s="196"/>
      <c r="N27671" s="197"/>
      <c r="O27671" s="197"/>
      <c r="P27671" s="231"/>
    </row>
    <row r="27672" spans="2:16">
      <c r="B27672" s="351"/>
      <c r="C27672" s="435"/>
      <c r="D27672" s="399"/>
      <c r="E27672" s="400"/>
      <c r="G27672" s="401"/>
      <c r="H27672" s="401"/>
      <c r="I27672" s="401"/>
      <c r="J27672" s="194"/>
      <c r="K27672" s="194"/>
      <c r="L27672" s="195"/>
      <c r="M27672" s="196"/>
      <c r="N27672" s="197"/>
      <c r="O27672" s="197"/>
      <c r="P27672" s="231"/>
    </row>
    <row r="27673" spans="2:16">
      <c r="B27673" s="351"/>
      <c r="C27673" s="435"/>
      <c r="D27673" s="399"/>
      <c r="E27673" s="400"/>
      <c r="G27673" s="401"/>
      <c r="H27673" s="401"/>
      <c r="I27673" s="401"/>
      <c r="J27673" s="194"/>
      <c r="K27673" s="194"/>
      <c r="L27673" s="195"/>
      <c r="M27673" s="196"/>
      <c r="N27673" s="197"/>
      <c r="O27673" s="197"/>
      <c r="P27673" s="231"/>
    </row>
    <row r="27674" spans="2:16">
      <c r="B27674" s="351"/>
      <c r="C27674" s="435"/>
      <c r="D27674" s="399"/>
      <c r="E27674" s="400"/>
      <c r="G27674" s="401"/>
      <c r="H27674" s="401"/>
      <c r="I27674" s="401"/>
      <c r="J27674" s="194"/>
      <c r="K27674" s="194"/>
      <c r="L27674" s="195"/>
      <c r="M27674" s="196"/>
      <c r="N27674" s="197"/>
      <c r="O27674" s="197"/>
      <c r="P27674" s="231"/>
    </row>
    <row r="27675" spans="2:16">
      <c r="B27675" s="351"/>
      <c r="C27675" s="435"/>
      <c r="D27675" s="399"/>
      <c r="E27675" s="400"/>
      <c r="G27675" s="401"/>
      <c r="H27675" s="401"/>
      <c r="I27675" s="401"/>
      <c r="J27675" s="194"/>
      <c r="K27675" s="194"/>
      <c r="L27675" s="195"/>
      <c r="M27675" s="196"/>
      <c r="N27675" s="197"/>
      <c r="O27675" s="197"/>
      <c r="P27675" s="231"/>
    </row>
    <row r="27676" spans="2:16">
      <c r="B27676" s="351"/>
      <c r="C27676" s="435"/>
      <c r="D27676" s="399"/>
      <c r="E27676" s="400"/>
      <c r="G27676" s="401"/>
      <c r="H27676" s="401"/>
      <c r="I27676" s="401"/>
      <c r="J27676" s="194"/>
      <c r="K27676" s="194"/>
      <c r="L27676" s="195"/>
      <c r="M27676" s="196"/>
      <c r="N27676" s="197"/>
      <c r="O27676" s="197"/>
      <c r="P27676" s="231"/>
    </row>
    <row r="27677" spans="2:16">
      <c r="B27677" s="402"/>
      <c r="C27677" s="435"/>
      <c r="D27677" s="404"/>
      <c r="E27677" s="405"/>
      <c r="G27677" s="406"/>
      <c r="H27677" s="406"/>
      <c r="I27677" s="406"/>
      <c r="J27677" s="194"/>
      <c r="K27677" s="194"/>
      <c r="L27677" s="195"/>
      <c r="M27677" s="196"/>
      <c r="N27677" s="197"/>
      <c r="O27677" s="197"/>
      <c r="P27677" s="221"/>
    </row>
    <row r="27678" spans="2:16">
      <c r="B27678" s="351"/>
      <c r="C27678" s="435"/>
      <c r="D27678" s="399"/>
      <c r="E27678" s="400"/>
      <c r="G27678" s="401"/>
      <c r="H27678" s="401"/>
      <c r="I27678" s="401"/>
      <c r="J27678" s="194"/>
      <c r="K27678" s="194"/>
      <c r="L27678" s="195"/>
      <c r="M27678" s="196"/>
      <c r="N27678" s="197"/>
      <c r="O27678" s="197"/>
      <c r="P27678" s="231"/>
    </row>
    <row r="27679" spans="2:16">
      <c r="B27679" s="351"/>
      <c r="C27679" s="435"/>
      <c r="D27679" s="399"/>
      <c r="E27679" s="400"/>
      <c r="G27679" s="401"/>
      <c r="H27679" s="401"/>
      <c r="I27679" s="401"/>
      <c r="J27679" s="194"/>
      <c r="K27679" s="194"/>
      <c r="L27679" s="195"/>
      <c r="M27679" s="196"/>
      <c r="N27679" s="197"/>
      <c r="O27679" s="197"/>
      <c r="P27679" s="231"/>
    </row>
    <row r="27680" spans="2:16">
      <c r="B27680" s="351"/>
      <c r="C27680" s="435"/>
      <c r="D27680" s="399"/>
      <c r="E27680" s="400"/>
      <c r="G27680" s="401"/>
      <c r="H27680" s="401"/>
      <c r="I27680" s="401"/>
      <c r="J27680" s="194"/>
      <c r="K27680" s="194"/>
      <c r="L27680" s="195"/>
      <c r="M27680" s="196"/>
      <c r="N27680" s="197"/>
      <c r="O27680" s="197"/>
      <c r="P27680" s="231"/>
    </row>
    <row r="27681" spans="2:16">
      <c r="B27681" s="351"/>
      <c r="C27681" s="435"/>
      <c r="D27681" s="399"/>
      <c r="E27681" s="400"/>
      <c r="G27681" s="401"/>
      <c r="H27681" s="401"/>
      <c r="I27681" s="401"/>
      <c r="J27681" s="194"/>
      <c r="K27681" s="194"/>
      <c r="L27681" s="195"/>
      <c r="M27681" s="196"/>
      <c r="N27681" s="197"/>
      <c r="O27681" s="197"/>
      <c r="P27681" s="231"/>
    </row>
    <row r="27682" spans="2:16">
      <c r="B27682" s="351"/>
      <c r="C27682" s="435"/>
      <c r="D27682" s="399"/>
      <c r="E27682" s="400"/>
      <c r="G27682" s="401"/>
      <c r="H27682" s="401"/>
      <c r="I27682" s="401"/>
      <c r="J27682" s="194"/>
      <c r="K27682" s="194"/>
      <c r="L27682" s="195"/>
      <c r="M27682" s="196"/>
      <c r="N27682" s="197"/>
      <c r="O27682" s="197"/>
      <c r="P27682" s="231"/>
    </row>
    <row r="27683" spans="2:16">
      <c r="B27683" s="351"/>
      <c r="C27683" s="435"/>
      <c r="D27683" s="399"/>
      <c r="E27683" s="400"/>
      <c r="G27683" s="401"/>
      <c r="H27683" s="401"/>
      <c r="I27683" s="401"/>
      <c r="J27683" s="194"/>
      <c r="K27683" s="194"/>
      <c r="L27683" s="195"/>
      <c r="M27683" s="196"/>
      <c r="N27683" s="197"/>
      <c r="O27683" s="197"/>
      <c r="P27683" s="231"/>
    </row>
    <row r="27684" spans="2:16">
      <c r="B27684" s="351"/>
      <c r="C27684" s="435"/>
      <c r="D27684" s="399"/>
      <c r="E27684" s="400"/>
      <c r="G27684" s="401"/>
      <c r="H27684" s="401"/>
      <c r="I27684" s="401"/>
      <c r="J27684" s="194"/>
      <c r="K27684" s="194"/>
      <c r="L27684" s="195"/>
      <c r="M27684" s="196"/>
      <c r="N27684" s="197"/>
      <c r="O27684" s="197"/>
      <c r="P27684" s="231"/>
    </row>
    <row r="27685" spans="2:16">
      <c r="B27685" s="351"/>
      <c r="C27685" s="435"/>
      <c r="D27685" s="399"/>
      <c r="E27685" s="400"/>
      <c r="G27685" s="401"/>
      <c r="H27685" s="401"/>
      <c r="I27685" s="401"/>
      <c r="J27685" s="194"/>
      <c r="K27685" s="194"/>
      <c r="L27685" s="195"/>
      <c r="M27685" s="196"/>
      <c r="N27685" s="197"/>
      <c r="O27685" s="197"/>
      <c r="P27685" s="231"/>
    </row>
    <row r="27686" spans="2:16">
      <c r="B27686" s="351"/>
      <c r="C27686" s="435"/>
      <c r="D27686" s="399"/>
      <c r="E27686" s="400"/>
      <c r="G27686" s="401"/>
      <c r="H27686" s="401"/>
      <c r="I27686" s="401"/>
      <c r="J27686" s="194"/>
      <c r="K27686" s="194"/>
      <c r="L27686" s="195"/>
      <c r="M27686" s="196"/>
      <c r="N27686" s="197"/>
      <c r="O27686" s="197"/>
      <c r="P27686" s="231"/>
    </row>
    <row r="27687" spans="2:16">
      <c r="B27687" s="351"/>
      <c r="C27687" s="435"/>
      <c r="D27687" s="399"/>
      <c r="E27687" s="400"/>
      <c r="G27687" s="401"/>
      <c r="H27687" s="401"/>
      <c r="I27687" s="401"/>
      <c r="J27687" s="194"/>
      <c r="K27687" s="194"/>
      <c r="L27687" s="195"/>
      <c r="M27687" s="196"/>
      <c r="N27687" s="197"/>
      <c r="O27687" s="197"/>
      <c r="P27687" s="231"/>
    </row>
    <row r="27688" spans="2:16">
      <c r="B27688" s="351"/>
      <c r="C27688" s="435"/>
      <c r="D27688" s="399"/>
      <c r="E27688" s="400"/>
      <c r="G27688" s="401"/>
      <c r="H27688" s="401"/>
      <c r="I27688" s="401"/>
      <c r="J27688" s="194"/>
      <c r="K27688" s="194"/>
      <c r="L27688" s="195"/>
      <c r="M27688" s="196"/>
      <c r="N27688" s="197"/>
      <c r="O27688" s="197"/>
      <c r="P27688" s="231"/>
    </row>
    <row r="27689" spans="2:16">
      <c r="B27689" s="351"/>
      <c r="C27689" s="435"/>
      <c r="D27689" s="399"/>
      <c r="E27689" s="400"/>
      <c r="G27689" s="401"/>
      <c r="H27689" s="401"/>
      <c r="I27689" s="401"/>
      <c r="J27689" s="194"/>
      <c r="K27689" s="194"/>
      <c r="L27689" s="195"/>
      <c r="M27689" s="196"/>
      <c r="N27689" s="197"/>
      <c r="O27689" s="197"/>
      <c r="P27689" s="231"/>
    </row>
    <row r="27690" spans="2:16">
      <c r="B27690" s="351"/>
      <c r="C27690" s="435"/>
      <c r="D27690" s="399"/>
      <c r="E27690" s="400"/>
      <c r="G27690" s="401"/>
      <c r="H27690" s="401"/>
      <c r="I27690" s="401"/>
      <c r="J27690" s="194"/>
      <c r="K27690" s="194"/>
      <c r="L27690" s="195"/>
      <c r="M27690" s="196"/>
      <c r="N27690" s="197"/>
      <c r="O27690" s="197"/>
      <c r="P27690" s="231"/>
    </row>
    <row r="27691" spans="2:16">
      <c r="B27691" s="351"/>
      <c r="C27691" s="435"/>
      <c r="D27691" s="399"/>
      <c r="E27691" s="400"/>
      <c r="G27691" s="401"/>
      <c r="H27691" s="401"/>
      <c r="I27691" s="401"/>
      <c r="J27691" s="194"/>
      <c r="K27691" s="194"/>
      <c r="L27691" s="195"/>
      <c r="M27691" s="196"/>
      <c r="N27691" s="197"/>
      <c r="O27691" s="197"/>
      <c r="P27691" s="231"/>
    </row>
    <row r="27692" spans="2:16">
      <c r="B27692" s="351"/>
      <c r="C27692" s="435"/>
      <c r="D27692" s="399"/>
      <c r="E27692" s="400"/>
      <c r="G27692" s="401"/>
      <c r="H27692" s="401"/>
      <c r="I27692" s="401"/>
      <c r="J27692" s="194"/>
      <c r="K27692" s="194"/>
      <c r="L27692" s="195"/>
      <c r="M27692" s="196"/>
      <c r="N27692" s="197"/>
      <c r="O27692" s="197"/>
      <c r="P27692" s="231"/>
    </row>
    <row r="27693" spans="2:16">
      <c r="B27693" s="351"/>
      <c r="C27693" s="435"/>
      <c r="D27693" s="399"/>
      <c r="E27693" s="400"/>
      <c r="G27693" s="401"/>
      <c r="H27693" s="401"/>
      <c r="I27693" s="401"/>
      <c r="J27693" s="194"/>
      <c r="K27693" s="194"/>
      <c r="L27693" s="195"/>
      <c r="M27693" s="196"/>
      <c r="N27693" s="197"/>
      <c r="O27693" s="197"/>
      <c r="P27693" s="231"/>
    </row>
    <row r="27694" spans="2:16">
      <c r="B27694" s="351"/>
      <c r="C27694" s="435"/>
      <c r="D27694" s="399"/>
      <c r="E27694" s="400"/>
      <c r="G27694" s="401"/>
      <c r="H27694" s="401"/>
      <c r="I27694" s="401"/>
      <c r="J27694" s="194"/>
      <c r="K27694" s="194"/>
      <c r="L27694" s="195"/>
      <c r="M27694" s="196"/>
      <c r="N27694" s="197"/>
      <c r="O27694" s="197"/>
      <c r="P27694" s="231"/>
    </row>
    <row r="27695" spans="2:16">
      <c r="B27695" s="351"/>
      <c r="C27695" s="435"/>
      <c r="D27695" s="399"/>
      <c r="E27695" s="400"/>
      <c r="G27695" s="401"/>
      <c r="H27695" s="401"/>
      <c r="I27695" s="401"/>
      <c r="J27695" s="194"/>
      <c r="K27695" s="194"/>
      <c r="L27695" s="195"/>
      <c r="M27695" s="196"/>
      <c r="N27695" s="197"/>
      <c r="O27695" s="197"/>
      <c r="P27695" s="231"/>
    </row>
    <row r="27696" spans="2:16">
      <c r="B27696" s="351"/>
      <c r="C27696" s="435"/>
      <c r="D27696" s="399"/>
      <c r="E27696" s="400"/>
      <c r="G27696" s="401"/>
      <c r="H27696" s="401"/>
      <c r="I27696" s="401"/>
      <c r="J27696" s="194"/>
      <c r="K27696" s="194"/>
      <c r="L27696" s="195"/>
      <c r="M27696" s="196"/>
      <c r="N27696" s="197"/>
      <c r="O27696" s="197"/>
      <c r="P27696" s="231"/>
    </row>
    <row r="27697" spans="2:16">
      <c r="B27697" s="351"/>
      <c r="C27697" s="435"/>
      <c r="D27697" s="399"/>
      <c r="E27697" s="400"/>
      <c r="G27697" s="401"/>
      <c r="H27697" s="401"/>
      <c r="I27697" s="401"/>
      <c r="J27697" s="194"/>
      <c r="K27697" s="194"/>
      <c r="L27697" s="195"/>
      <c r="M27697" s="196"/>
      <c r="N27697" s="197"/>
      <c r="O27697" s="197"/>
      <c r="P27697" s="231"/>
    </row>
    <row r="27698" spans="2:16">
      <c r="B27698" s="351"/>
      <c r="C27698" s="435"/>
      <c r="D27698" s="399"/>
      <c r="E27698" s="400"/>
      <c r="G27698" s="401"/>
      <c r="H27698" s="401"/>
      <c r="I27698" s="401"/>
      <c r="J27698" s="194"/>
      <c r="K27698" s="194"/>
      <c r="L27698" s="195"/>
      <c r="M27698" s="196"/>
      <c r="N27698" s="197"/>
      <c r="O27698" s="197"/>
      <c r="P27698" s="231"/>
    </row>
    <row r="27699" spans="2:16">
      <c r="B27699" s="351"/>
      <c r="C27699" s="435"/>
      <c r="D27699" s="399"/>
      <c r="E27699" s="400"/>
      <c r="G27699" s="401"/>
      <c r="H27699" s="401"/>
      <c r="I27699" s="401"/>
      <c r="J27699" s="194"/>
      <c r="K27699" s="194"/>
      <c r="L27699" s="195"/>
      <c r="M27699" s="196"/>
      <c r="N27699" s="197"/>
      <c r="O27699" s="197"/>
      <c r="P27699" s="231"/>
    </row>
    <row r="27700" spans="2:16">
      <c r="B27700" s="351"/>
      <c r="C27700" s="435"/>
      <c r="D27700" s="399"/>
      <c r="E27700" s="400"/>
      <c r="G27700" s="401"/>
      <c r="H27700" s="401"/>
      <c r="I27700" s="401"/>
      <c r="J27700" s="194"/>
      <c r="K27700" s="194"/>
      <c r="L27700" s="195"/>
      <c r="M27700" s="196"/>
      <c r="N27700" s="197"/>
      <c r="O27700" s="197"/>
      <c r="P27700" s="231"/>
    </row>
    <row r="27701" spans="2:16">
      <c r="B27701" s="351"/>
      <c r="C27701" s="435"/>
      <c r="D27701" s="399"/>
      <c r="E27701" s="400"/>
      <c r="G27701" s="401"/>
      <c r="H27701" s="401"/>
      <c r="I27701" s="401"/>
      <c r="J27701" s="194"/>
      <c r="K27701" s="194"/>
      <c r="L27701" s="195"/>
      <c r="M27701" s="196"/>
      <c r="N27701" s="197"/>
      <c r="O27701" s="197"/>
      <c r="P27701" s="231"/>
    </row>
    <row r="27702" spans="2:16">
      <c r="B27702" s="351"/>
      <c r="C27702" s="435"/>
      <c r="D27702" s="399"/>
      <c r="E27702" s="400"/>
      <c r="G27702" s="401"/>
      <c r="H27702" s="401"/>
      <c r="I27702" s="401"/>
      <c r="J27702" s="194"/>
      <c r="K27702" s="194"/>
      <c r="L27702" s="195"/>
      <c r="M27702" s="196"/>
      <c r="N27702" s="197"/>
      <c r="O27702" s="197"/>
      <c r="P27702" s="231"/>
    </row>
    <row r="27703" spans="2:16">
      <c r="B27703" s="351"/>
      <c r="C27703" s="435"/>
      <c r="D27703" s="399"/>
      <c r="E27703" s="400"/>
      <c r="G27703" s="401"/>
      <c r="H27703" s="401"/>
      <c r="I27703" s="401"/>
      <c r="J27703" s="194"/>
      <c r="K27703" s="194"/>
      <c r="L27703" s="195"/>
      <c r="M27703" s="196"/>
      <c r="N27703" s="197"/>
      <c r="O27703" s="197"/>
      <c r="P27703" s="231"/>
    </row>
    <row r="27704" spans="2:16">
      <c r="B27704" s="351"/>
      <c r="C27704" s="435"/>
      <c r="D27704" s="399"/>
      <c r="E27704" s="400"/>
      <c r="G27704" s="401"/>
      <c r="H27704" s="401"/>
      <c r="I27704" s="401"/>
      <c r="J27704" s="194"/>
      <c r="K27704" s="194"/>
      <c r="L27704" s="195"/>
      <c r="M27704" s="196"/>
      <c r="N27704" s="197"/>
      <c r="O27704" s="197"/>
      <c r="P27704" s="231"/>
    </row>
    <row r="27705" spans="2:16">
      <c r="B27705" s="351"/>
      <c r="C27705" s="435"/>
      <c r="D27705" s="399"/>
      <c r="E27705" s="400"/>
      <c r="G27705" s="401"/>
      <c r="H27705" s="401"/>
      <c r="I27705" s="401"/>
      <c r="J27705" s="194"/>
      <c r="K27705" s="194"/>
      <c r="L27705" s="195"/>
      <c r="M27705" s="196"/>
      <c r="N27705" s="197"/>
      <c r="O27705" s="197"/>
      <c r="P27705" s="231"/>
    </row>
    <row r="27706" spans="2:16">
      <c r="B27706" s="351"/>
      <c r="C27706" s="435"/>
      <c r="D27706" s="399"/>
      <c r="E27706" s="400"/>
      <c r="G27706" s="401"/>
      <c r="H27706" s="401"/>
      <c r="I27706" s="401"/>
      <c r="J27706" s="194"/>
      <c r="K27706" s="194"/>
      <c r="L27706" s="195"/>
      <c r="M27706" s="196"/>
      <c r="N27706" s="197"/>
      <c r="O27706" s="197"/>
      <c r="P27706" s="231"/>
    </row>
    <row r="27707" spans="2:16">
      <c r="B27707" s="351"/>
      <c r="C27707" s="435"/>
      <c r="D27707" s="399"/>
      <c r="E27707" s="400"/>
      <c r="G27707" s="401"/>
      <c r="H27707" s="401"/>
      <c r="I27707" s="401"/>
      <c r="J27707" s="194"/>
      <c r="K27707" s="194"/>
      <c r="L27707" s="195"/>
      <c r="M27707" s="196"/>
      <c r="N27707" s="197"/>
      <c r="O27707" s="197"/>
      <c r="P27707" s="231"/>
    </row>
    <row r="27708" spans="2:16">
      <c r="B27708" s="351"/>
      <c r="C27708" s="435"/>
      <c r="D27708" s="399"/>
      <c r="E27708" s="400"/>
      <c r="G27708" s="401"/>
      <c r="H27708" s="401"/>
      <c r="I27708" s="401"/>
      <c r="J27708" s="194"/>
      <c r="K27708" s="194"/>
      <c r="L27708" s="195"/>
      <c r="M27708" s="196"/>
      <c r="N27708" s="197"/>
      <c r="O27708" s="197"/>
      <c r="P27708" s="231"/>
    </row>
    <row r="27709" spans="2:16">
      <c r="B27709" s="351"/>
      <c r="C27709" s="435"/>
      <c r="D27709" s="399"/>
      <c r="E27709" s="400"/>
      <c r="G27709" s="401"/>
      <c r="H27709" s="401"/>
      <c r="I27709" s="401"/>
      <c r="J27709" s="194"/>
      <c r="K27709" s="194"/>
      <c r="L27709" s="195"/>
      <c r="M27709" s="196"/>
      <c r="N27709" s="197"/>
      <c r="O27709" s="197"/>
      <c r="P27709" s="231"/>
    </row>
    <row r="27710" spans="2:16">
      <c r="B27710" s="351"/>
      <c r="C27710" s="435"/>
      <c r="D27710" s="399"/>
      <c r="E27710" s="400"/>
      <c r="G27710" s="401"/>
      <c r="H27710" s="401"/>
      <c r="I27710" s="401"/>
      <c r="J27710" s="194"/>
      <c r="K27710" s="194"/>
      <c r="L27710" s="195"/>
      <c r="M27710" s="196"/>
      <c r="N27710" s="197"/>
      <c r="O27710" s="197"/>
      <c r="P27710" s="231"/>
    </row>
    <row r="27711" spans="2:16">
      <c r="B27711" s="351"/>
      <c r="C27711" s="435"/>
      <c r="D27711" s="399"/>
      <c r="E27711" s="400"/>
      <c r="G27711" s="401"/>
      <c r="H27711" s="401"/>
      <c r="I27711" s="401"/>
      <c r="J27711" s="194"/>
      <c r="K27711" s="194"/>
      <c r="L27711" s="195"/>
      <c r="M27711" s="196"/>
      <c r="N27711" s="197"/>
      <c r="O27711" s="197"/>
      <c r="P27711" s="231"/>
    </row>
    <row r="27712" spans="2:16">
      <c r="B27712" s="351"/>
      <c r="C27712" s="435"/>
      <c r="D27712" s="399"/>
      <c r="E27712" s="400"/>
      <c r="G27712" s="401"/>
      <c r="H27712" s="401"/>
      <c r="I27712" s="401"/>
      <c r="J27712" s="194"/>
      <c r="K27712" s="194"/>
      <c r="L27712" s="195"/>
      <c r="M27712" s="196"/>
      <c r="N27712" s="197"/>
      <c r="O27712" s="197"/>
      <c r="P27712" s="231"/>
    </row>
    <row r="27713" spans="2:16">
      <c r="B27713" s="351"/>
      <c r="C27713" s="435"/>
      <c r="D27713" s="399"/>
      <c r="E27713" s="400"/>
      <c r="G27713" s="401"/>
      <c r="H27713" s="401"/>
      <c r="I27713" s="401"/>
      <c r="J27713" s="194"/>
      <c r="K27713" s="194"/>
      <c r="L27713" s="195"/>
      <c r="M27713" s="196"/>
      <c r="N27713" s="197"/>
      <c r="O27713" s="197"/>
      <c r="P27713" s="231"/>
    </row>
    <row r="27714" spans="2:16">
      <c r="B27714" s="351"/>
      <c r="C27714" s="435"/>
      <c r="D27714" s="399"/>
      <c r="E27714" s="400"/>
      <c r="G27714" s="401"/>
      <c r="H27714" s="401"/>
      <c r="I27714" s="401"/>
      <c r="J27714" s="194"/>
      <c r="K27714" s="194"/>
      <c r="L27714" s="195"/>
      <c r="M27714" s="196"/>
      <c r="N27714" s="197"/>
      <c r="O27714" s="197"/>
      <c r="P27714" s="231"/>
    </row>
    <row r="27715" spans="2:16">
      <c r="B27715" s="351"/>
      <c r="C27715" s="435"/>
      <c r="D27715" s="399"/>
      <c r="E27715" s="400"/>
      <c r="G27715" s="401"/>
      <c r="H27715" s="401"/>
      <c r="I27715" s="401"/>
      <c r="J27715" s="194"/>
      <c r="K27715" s="194"/>
      <c r="L27715" s="195"/>
      <c r="M27715" s="196"/>
      <c r="N27715" s="197"/>
      <c r="O27715" s="197"/>
      <c r="P27715" s="231"/>
    </row>
    <row r="27716" spans="2:16">
      <c r="B27716" s="351"/>
      <c r="C27716" s="435"/>
      <c r="D27716" s="399"/>
      <c r="E27716" s="400"/>
      <c r="G27716" s="401"/>
      <c r="H27716" s="401"/>
      <c r="I27716" s="401"/>
      <c r="J27716" s="194"/>
      <c r="K27716" s="194"/>
      <c r="L27716" s="195"/>
      <c r="M27716" s="196"/>
      <c r="N27716" s="197"/>
      <c r="O27716" s="197"/>
      <c r="P27716" s="231"/>
    </row>
    <row r="27717" spans="2:16">
      <c r="B27717" s="351"/>
      <c r="C27717" s="435"/>
      <c r="D27717" s="399"/>
      <c r="E27717" s="400"/>
      <c r="G27717" s="401"/>
      <c r="H27717" s="401"/>
      <c r="I27717" s="401"/>
      <c r="J27717" s="194"/>
      <c r="K27717" s="194"/>
      <c r="L27717" s="195"/>
      <c r="M27717" s="196"/>
      <c r="N27717" s="197"/>
      <c r="O27717" s="197"/>
      <c r="P27717" s="231"/>
    </row>
    <row r="27718" spans="2:16">
      <c r="B27718" s="351"/>
      <c r="C27718" s="435"/>
      <c r="D27718" s="399"/>
      <c r="E27718" s="400"/>
      <c r="G27718" s="401"/>
      <c r="H27718" s="401"/>
      <c r="I27718" s="401"/>
      <c r="J27718" s="194"/>
      <c r="K27718" s="194"/>
      <c r="L27718" s="195"/>
      <c r="M27718" s="196"/>
      <c r="N27718" s="197"/>
      <c r="O27718" s="197"/>
      <c r="P27718" s="231"/>
    </row>
    <row r="27719" spans="2:16">
      <c r="B27719" s="351"/>
      <c r="C27719" s="435"/>
      <c r="D27719" s="399"/>
      <c r="E27719" s="400"/>
      <c r="G27719" s="401"/>
      <c r="H27719" s="401"/>
      <c r="I27719" s="401"/>
      <c r="J27719" s="194"/>
      <c r="K27719" s="194"/>
      <c r="L27719" s="195"/>
      <c r="M27719" s="196"/>
      <c r="N27719" s="197"/>
      <c r="O27719" s="197"/>
      <c r="P27719" s="231"/>
    </row>
    <row r="27720" spans="2:16">
      <c r="B27720" s="351"/>
      <c r="C27720" s="435"/>
      <c r="D27720" s="399"/>
      <c r="E27720" s="400"/>
      <c r="G27720" s="401"/>
      <c r="H27720" s="401"/>
      <c r="I27720" s="401"/>
      <c r="J27720" s="194"/>
      <c r="K27720" s="194"/>
      <c r="L27720" s="195"/>
      <c r="M27720" s="196"/>
      <c r="N27720" s="197"/>
      <c r="O27720" s="197"/>
      <c r="P27720" s="231"/>
    </row>
    <row r="27721" spans="2:16">
      <c r="B27721" s="351"/>
      <c r="C27721" s="435"/>
      <c r="D27721" s="399"/>
      <c r="E27721" s="400"/>
      <c r="G27721" s="401"/>
      <c r="H27721" s="401"/>
      <c r="I27721" s="401"/>
      <c r="J27721" s="194"/>
      <c r="K27721" s="194"/>
      <c r="L27721" s="195"/>
      <c r="M27721" s="196"/>
      <c r="N27721" s="197"/>
      <c r="O27721" s="197"/>
      <c r="P27721" s="231"/>
    </row>
    <row r="27722" spans="2:16">
      <c r="B27722" s="351"/>
      <c r="C27722" s="435"/>
      <c r="D27722" s="399"/>
      <c r="E27722" s="400"/>
      <c r="G27722" s="401"/>
      <c r="H27722" s="401"/>
      <c r="I27722" s="401"/>
      <c r="J27722" s="194"/>
      <c r="K27722" s="194"/>
      <c r="L27722" s="195"/>
      <c r="M27722" s="196"/>
      <c r="N27722" s="197"/>
      <c r="O27722" s="197"/>
      <c r="P27722" s="231"/>
    </row>
    <row r="27723" spans="2:16">
      <c r="B27723" s="351"/>
      <c r="C27723" s="435"/>
      <c r="D27723" s="399"/>
      <c r="E27723" s="400"/>
      <c r="G27723" s="401"/>
      <c r="H27723" s="401"/>
      <c r="I27723" s="401"/>
      <c r="J27723" s="194"/>
      <c r="K27723" s="194"/>
      <c r="L27723" s="195"/>
      <c r="M27723" s="196"/>
      <c r="N27723" s="197"/>
      <c r="O27723" s="197"/>
      <c r="P27723" s="231"/>
    </row>
    <row r="27724" spans="2:16">
      <c r="B27724" s="351"/>
      <c r="C27724" s="435"/>
      <c r="D27724" s="399"/>
      <c r="E27724" s="400"/>
      <c r="G27724" s="401"/>
      <c r="H27724" s="401"/>
      <c r="I27724" s="401"/>
      <c r="J27724" s="194"/>
      <c r="K27724" s="194"/>
      <c r="L27724" s="195"/>
      <c r="M27724" s="196"/>
      <c r="N27724" s="197"/>
      <c r="O27724" s="197"/>
      <c r="P27724" s="231"/>
    </row>
    <row r="27725" spans="2:16">
      <c r="B27725" s="351"/>
      <c r="C27725" s="435"/>
      <c r="D27725" s="399"/>
      <c r="E27725" s="400"/>
      <c r="G27725" s="401"/>
      <c r="H27725" s="401"/>
      <c r="I27725" s="401"/>
      <c r="J27725" s="194"/>
      <c r="K27725" s="194"/>
      <c r="L27725" s="195"/>
      <c r="M27725" s="196"/>
      <c r="N27725" s="197"/>
      <c r="O27725" s="197"/>
      <c r="P27725" s="231"/>
    </row>
    <row r="27726" spans="2:16">
      <c r="B27726" s="351"/>
      <c r="C27726" s="435"/>
      <c r="D27726" s="399"/>
      <c r="E27726" s="400"/>
      <c r="G27726" s="401"/>
      <c r="H27726" s="401"/>
      <c r="I27726" s="401"/>
      <c r="J27726" s="194"/>
      <c r="K27726" s="194"/>
      <c r="L27726" s="195"/>
      <c r="M27726" s="196"/>
      <c r="N27726" s="197"/>
      <c r="O27726" s="197"/>
      <c r="P27726" s="231"/>
    </row>
    <row r="27727" spans="2:16">
      <c r="B27727" s="351"/>
      <c r="C27727" s="435"/>
      <c r="D27727" s="399"/>
      <c r="E27727" s="400"/>
      <c r="G27727" s="401"/>
      <c r="H27727" s="401"/>
      <c r="I27727" s="401"/>
      <c r="J27727" s="194"/>
      <c r="K27727" s="194"/>
      <c r="L27727" s="195"/>
      <c r="M27727" s="196"/>
      <c r="N27727" s="197"/>
      <c r="O27727" s="197"/>
      <c r="P27727" s="231"/>
    </row>
    <row r="27728" spans="2:16">
      <c r="B27728" s="351"/>
      <c r="C27728" s="435"/>
      <c r="D27728" s="399"/>
      <c r="E27728" s="400"/>
      <c r="G27728" s="401"/>
      <c r="H27728" s="401"/>
      <c r="I27728" s="401"/>
      <c r="J27728" s="194"/>
      <c r="K27728" s="194"/>
      <c r="L27728" s="195"/>
      <c r="M27728" s="196"/>
      <c r="N27728" s="197"/>
      <c r="O27728" s="197"/>
      <c r="P27728" s="231"/>
    </row>
    <row r="27729" spans="2:16">
      <c r="B27729" s="351"/>
      <c r="C27729" s="435"/>
      <c r="D27729" s="399"/>
      <c r="E27729" s="400"/>
      <c r="G27729" s="401"/>
      <c r="H27729" s="401"/>
      <c r="I27729" s="401"/>
      <c r="J27729" s="194"/>
      <c r="K27729" s="194"/>
      <c r="L27729" s="195"/>
      <c r="M27729" s="196"/>
      <c r="N27729" s="197"/>
      <c r="O27729" s="197"/>
      <c r="P27729" s="231"/>
    </row>
    <row r="27730" spans="2:16">
      <c r="B27730" s="351"/>
      <c r="C27730" s="435"/>
      <c r="D27730" s="399"/>
      <c r="E27730" s="400"/>
      <c r="G27730" s="401"/>
      <c r="H27730" s="401"/>
      <c r="I27730" s="401"/>
      <c r="J27730" s="194"/>
      <c r="K27730" s="194"/>
      <c r="L27730" s="195"/>
      <c r="M27730" s="196"/>
      <c r="N27730" s="197"/>
      <c r="O27730" s="197"/>
      <c r="P27730" s="231"/>
    </row>
    <row r="27731" spans="2:16">
      <c r="B27731" s="351"/>
      <c r="C27731" s="435"/>
      <c r="D27731" s="399"/>
      <c r="E27731" s="400"/>
      <c r="G27731" s="401"/>
      <c r="H27731" s="401"/>
      <c r="I27731" s="401"/>
      <c r="J27731" s="194"/>
      <c r="K27731" s="194"/>
      <c r="L27731" s="195"/>
      <c r="M27731" s="196"/>
      <c r="N27731" s="197"/>
      <c r="O27731" s="197"/>
      <c r="P27731" s="231"/>
    </row>
    <row r="27732" spans="2:16">
      <c r="B27732" s="351"/>
      <c r="C27732" s="435"/>
      <c r="D27732" s="399"/>
      <c r="E27732" s="400"/>
      <c r="G27732" s="401"/>
      <c r="H27732" s="401"/>
      <c r="I27732" s="401"/>
      <c r="J27732" s="194"/>
      <c r="K27732" s="194"/>
      <c r="L27732" s="195"/>
      <c r="M27732" s="196"/>
      <c r="N27732" s="197"/>
      <c r="O27732" s="197"/>
      <c r="P27732" s="231"/>
    </row>
    <row r="27733" spans="2:16">
      <c r="B27733" s="351"/>
      <c r="C27733" s="435"/>
      <c r="D27733" s="399"/>
      <c r="E27733" s="400"/>
      <c r="G27733" s="401"/>
      <c r="H27733" s="401"/>
      <c r="I27733" s="401"/>
      <c r="J27733" s="194"/>
      <c r="K27733" s="194"/>
      <c r="L27733" s="195"/>
      <c r="M27733" s="196"/>
      <c r="N27733" s="197"/>
      <c r="O27733" s="197"/>
      <c r="P27733" s="231"/>
    </row>
    <row r="27734" spans="2:16">
      <c r="B27734" s="351"/>
      <c r="C27734" s="435"/>
      <c r="D27734" s="399"/>
      <c r="E27734" s="400"/>
      <c r="G27734" s="401"/>
      <c r="H27734" s="401"/>
      <c r="I27734" s="401"/>
      <c r="J27734" s="194"/>
      <c r="K27734" s="194"/>
      <c r="L27734" s="195"/>
      <c r="M27734" s="196"/>
      <c r="N27734" s="197"/>
      <c r="O27734" s="197"/>
      <c r="P27734" s="231"/>
    </row>
    <row r="27735" spans="2:16">
      <c r="B27735" s="351"/>
      <c r="C27735" s="435"/>
      <c r="D27735" s="399"/>
      <c r="E27735" s="400"/>
      <c r="G27735" s="401"/>
      <c r="H27735" s="401"/>
      <c r="I27735" s="401"/>
      <c r="J27735" s="194"/>
      <c r="K27735" s="194"/>
      <c r="L27735" s="195"/>
      <c r="M27735" s="196"/>
      <c r="N27735" s="197"/>
      <c r="O27735" s="197"/>
      <c r="P27735" s="231"/>
    </row>
    <row r="27736" spans="2:16">
      <c r="B27736" s="351"/>
      <c r="C27736" s="435"/>
      <c r="D27736" s="399"/>
      <c r="E27736" s="400"/>
      <c r="G27736" s="401"/>
      <c r="H27736" s="401"/>
      <c r="I27736" s="401"/>
      <c r="J27736" s="194"/>
      <c r="K27736" s="194"/>
      <c r="L27736" s="195"/>
      <c r="M27736" s="196"/>
      <c r="N27736" s="197"/>
      <c r="O27736" s="197"/>
      <c r="P27736" s="231"/>
    </row>
    <row r="27737" spans="2:16">
      <c r="B27737" s="402"/>
      <c r="C27737" s="435"/>
      <c r="D27737" s="404"/>
      <c r="E27737" s="405"/>
      <c r="G27737" s="406"/>
      <c r="H27737" s="406"/>
      <c r="I27737" s="406"/>
      <c r="J27737" s="194"/>
      <c r="K27737" s="194"/>
      <c r="L27737" s="195"/>
      <c r="M27737" s="196"/>
      <c r="N27737" s="197"/>
      <c r="O27737" s="197"/>
      <c r="P27737" s="221"/>
    </row>
    <row r="27738" spans="2:16">
      <c r="B27738" s="351"/>
      <c r="C27738" s="435"/>
      <c r="D27738" s="399"/>
      <c r="E27738" s="400"/>
      <c r="G27738" s="401"/>
      <c r="H27738" s="401"/>
      <c r="I27738" s="401"/>
      <c r="J27738" s="194"/>
      <c r="K27738" s="194"/>
      <c r="L27738" s="195"/>
      <c r="M27738" s="196"/>
      <c r="N27738" s="197"/>
      <c r="O27738" s="197"/>
      <c r="P27738" s="231"/>
    </row>
    <row r="27739" spans="2:16">
      <c r="B27739" s="351"/>
      <c r="C27739" s="435"/>
      <c r="D27739" s="399"/>
      <c r="E27739" s="400"/>
      <c r="G27739" s="401"/>
      <c r="H27739" s="401"/>
      <c r="I27739" s="401"/>
      <c r="J27739" s="194"/>
      <c r="K27739" s="194"/>
      <c r="L27739" s="195"/>
      <c r="M27739" s="196"/>
      <c r="N27739" s="197"/>
      <c r="O27739" s="197"/>
      <c r="P27739" s="231"/>
    </row>
    <row r="27740" spans="2:16">
      <c r="B27740" s="351"/>
      <c r="C27740" s="435"/>
      <c r="D27740" s="399"/>
      <c r="E27740" s="400"/>
      <c r="G27740" s="401"/>
      <c r="H27740" s="401"/>
      <c r="I27740" s="401"/>
      <c r="J27740" s="194"/>
      <c r="K27740" s="194"/>
      <c r="L27740" s="195"/>
      <c r="M27740" s="196"/>
      <c r="N27740" s="197"/>
      <c r="O27740" s="197"/>
      <c r="P27740" s="231"/>
    </row>
    <row r="27741" spans="2:16">
      <c r="B27741" s="351"/>
      <c r="C27741" s="435"/>
      <c r="D27741" s="399"/>
      <c r="E27741" s="400"/>
      <c r="G27741" s="401"/>
      <c r="H27741" s="401"/>
      <c r="I27741" s="401"/>
      <c r="J27741" s="194"/>
      <c r="K27741" s="194"/>
      <c r="L27741" s="195"/>
      <c r="M27741" s="196"/>
      <c r="N27741" s="197"/>
      <c r="O27741" s="197"/>
      <c r="P27741" s="231"/>
    </row>
    <row r="27742" spans="2:16">
      <c r="B27742" s="351"/>
      <c r="C27742" s="435"/>
      <c r="D27742" s="399"/>
      <c r="E27742" s="400"/>
      <c r="G27742" s="401"/>
      <c r="H27742" s="401"/>
      <c r="I27742" s="401"/>
      <c r="J27742" s="194"/>
      <c r="K27742" s="194"/>
      <c r="L27742" s="195"/>
      <c r="M27742" s="196"/>
      <c r="N27742" s="197"/>
      <c r="O27742" s="197"/>
      <c r="P27742" s="231"/>
    </row>
    <row r="27743" spans="2:16">
      <c r="B27743" s="351"/>
      <c r="C27743" s="435"/>
      <c r="D27743" s="399"/>
      <c r="E27743" s="400"/>
      <c r="G27743" s="401"/>
      <c r="H27743" s="401"/>
      <c r="I27743" s="401"/>
      <c r="J27743" s="194"/>
      <c r="K27743" s="194"/>
      <c r="L27743" s="195"/>
      <c r="M27743" s="196"/>
      <c r="N27743" s="197"/>
      <c r="O27743" s="197"/>
      <c r="P27743" s="231"/>
    </row>
    <row r="27744" spans="2:16">
      <c r="B27744" s="351"/>
      <c r="C27744" s="435"/>
      <c r="D27744" s="399"/>
      <c r="E27744" s="400"/>
      <c r="G27744" s="401"/>
      <c r="H27744" s="401"/>
      <c r="I27744" s="401"/>
      <c r="J27744" s="194"/>
      <c r="K27744" s="194"/>
      <c r="L27744" s="195"/>
      <c r="M27744" s="196"/>
      <c r="N27744" s="197"/>
      <c r="O27744" s="197"/>
      <c r="P27744" s="231"/>
    </row>
    <row r="27745" spans="2:16">
      <c r="B27745" s="351"/>
      <c r="C27745" s="435"/>
      <c r="D27745" s="399"/>
      <c r="E27745" s="400"/>
      <c r="G27745" s="401"/>
      <c r="H27745" s="401"/>
      <c r="I27745" s="401"/>
      <c r="J27745" s="194"/>
      <c r="K27745" s="194"/>
      <c r="L27745" s="195"/>
      <c r="M27745" s="196"/>
      <c r="N27745" s="197"/>
      <c r="O27745" s="197"/>
      <c r="P27745" s="231"/>
    </row>
    <row r="27746" spans="2:16">
      <c r="B27746" s="351"/>
      <c r="C27746" s="435"/>
      <c r="D27746" s="399"/>
      <c r="E27746" s="400"/>
      <c r="G27746" s="401"/>
      <c r="H27746" s="401"/>
      <c r="I27746" s="401"/>
      <c r="J27746" s="194"/>
      <c r="K27746" s="194"/>
      <c r="L27746" s="195"/>
      <c r="M27746" s="196"/>
      <c r="N27746" s="197"/>
      <c r="O27746" s="197"/>
      <c r="P27746" s="231"/>
    </row>
    <row r="27747" spans="2:16">
      <c r="B27747" s="351"/>
      <c r="C27747" s="435"/>
      <c r="D27747" s="399"/>
      <c r="E27747" s="400"/>
      <c r="G27747" s="401"/>
      <c r="H27747" s="401"/>
      <c r="I27747" s="401"/>
      <c r="J27747" s="194"/>
      <c r="K27747" s="194"/>
      <c r="L27747" s="195"/>
      <c r="M27747" s="196"/>
      <c r="N27747" s="197"/>
      <c r="O27747" s="197"/>
      <c r="P27747" s="231"/>
    </row>
    <row r="27748" spans="2:16">
      <c r="B27748" s="351"/>
      <c r="C27748" s="435"/>
      <c r="D27748" s="399"/>
      <c r="E27748" s="400"/>
      <c r="G27748" s="401"/>
      <c r="H27748" s="401"/>
      <c r="I27748" s="401"/>
      <c r="J27748" s="194"/>
      <c r="K27748" s="194"/>
      <c r="L27748" s="195"/>
      <c r="M27748" s="196"/>
      <c r="N27748" s="197"/>
      <c r="O27748" s="197"/>
      <c r="P27748" s="231"/>
    </row>
    <row r="27749" spans="2:16">
      <c r="B27749" s="351"/>
      <c r="C27749" s="435"/>
      <c r="D27749" s="399"/>
      <c r="E27749" s="400"/>
      <c r="G27749" s="401"/>
      <c r="H27749" s="401"/>
      <c r="I27749" s="401"/>
      <c r="J27749" s="194"/>
      <c r="K27749" s="194"/>
      <c r="L27749" s="195"/>
      <c r="M27749" s="196"/>
      <c r="N27749" s="197"/>
      <c r="O27749" s="197"/>
      <c r="P27749" s="231"/>
    </row>
    <row r="27750" spans="2:16">
      <c r="B27750" s="351"/>
      <c r="C27750" s="435"/>
      <c r="D27750" s="399"/>
      <c r="E27750" s="400"/>
      <c r="G27750" s="401"/>
      <c r="H27750" s="401"/>
      <c r="I27750" s="401"/>
      <c r="J27750" s="194"/>
      <c r="K27750" s="194"/>
      <c r="L27750" s="195"/>
      <c r="M27750" s="196"/>
      <c r="N27750" s="197"/>
      <c r="O27750" s="197"/>
      <c r="P27750" s="231"/>
    </row>
    <row r="27751" spans="2:16">
      <c r="B27751" s="351"/>
      <c r="C27751" s="435"/>
      <c r="D27751" s="399"/>
      <c r="E27751" s="400"/>
      <c r="G27751" s="401"/>
      <c r="H27751" s="401"/>
      <c r="I27751" s="401"/>
      <c r="J27751" s="194"/>
      <c r="K27751" s="194"/>
      <c r="L27751" s="195"/>
      <c r="M27751" s="196"/>
      <c r="N27751" s="197"/>
      <c r="O27751" s="197"/>
      <c r="P27751" s="231"/>
    </row>
    <row r="27752" spans="2:16">
      <c r="B27752" s="351"/>
      <c r="C27752" s="435"/>
      <c r="D27752" s="399"/>
      <c r="E27752" s="400"/>
      <c r="G27752" s="401"/>
      <c r="H27752" s="401"/>
      <c r="I27752" s="401"/>
      <c r="J27752" s="194"/>
      <c r="K27752" s="194"/>
      <c r="L27752" s="195"/>
      <c r="M27752" s="196"/>
      <c r="N27752" s="197"/>
      <c r="O27752" s="197"/>
      <c r="P27752" s="231"/>
    </row>
    <row r="27753" spans="2:16">
      <c r="B27753" s="351"/>
      <c r="C27753" s="435"/>
      <c r="D27753" s="399"/>
      <c r="E27753" s="400"/>
      <c r="G27753" s="401"/>
      <c r="H27753" s="401"/>
      <c r="I27753" s="401"/>
      <c r="J27753" s="194"/>
      <c r="K27753" s="194"/>
      <c r="L27753" s="195"/>
      <c r="M27753" s="196"/>
      <c r="N27753" s="197"/>
      <c r="O27753" s="197"/>
      <c r="P27753" s="231"/>
    </row>
    <row r="27754" spans="2:16">
      <c r="B27754" s="351"/>
      <c r="C27754" s="435"/>
      <c r="D27754" s="399"/>
      <c r="E27754" s="400"/>
      <c r="G27754" s="401"/>
      <c r="H27754" s="401"/>
      <c r="I27754" s="401"/>
      <c r="J27754" s="194"/>
      <c r="K27754" s="194"/>
      <c r="L27754" s="195"/>
      <c r="M27754" s="196"/>
      <c r="N27754" s="197"/>
      <c r="O27754" s="197"/>
      <c r="P27754" s="231"/>
    </row>
    <row r="27755" spans="2:16">
      <c r="B27755" s="351"/>
      <c r="C27755" s="435"/>
      <c r="D27755" s="399"/>
      <c r="E27755" s="400"/>
      <c r="G27755" s="401"/>
      <c r="H27755" s="401"/>
      <c r="I27755" s="401"/>
      <c r="J27755" s="194"/>
      <c r="K27755" s="194"/>
      <c r="L27755" s="195"/>
      <c r="M27755" s="196"/>
      <c r="N27755" s="197"/>
      <c r="O27755" s="197"/>
      <c r="P27755" s="231"/>
    </row>
    <row r="27756" spans="2:16">
      <c r="B27756" s="351"/>
      <c r="C27756" s="435"/>
      <c r="D27756" s="399"/>
      <c r="E27756" s="400"/>
      <c r="G27756" s="401"/>
      <c r="H27756" s="401"/>
      <c r="I27756" s="401"/>
      <c r="J27756" s="194"/>
      <c r="K27756" s="194"/>
      <c r="L27756" s="195"/>
      <c r="M27756" s="196"/>
      <c r="N27756" s="197"/>
      <c r="O27756" s="197"/>
      <c r="P27756" s="231"/>
    </row>
    <row r="27757" spans="2:16">
      <c r="B27757" s="351"/>
      <c r="C27757" s="435"/>
      <c r="D27757" s="399"/>
      <c r="E27757" s="400"/>
      <c r="G27757" s="401"/>
      <c r="H27757" s="401"/>
      <c r="I27757" s="401"/>
      <c r="J27757" s="194"/>
      <c r="K27757" s="194"/>
      <c r="L27757" s="195"/>
      <c r="M27757" s="196"/>
      <c r="N27757" s="197"/>
      <c r="O27757" s="197"/>
      <c r="P27757" s="231"/>
    </row>
    <row r="27758" spans="2:16">
      <c r="B27758" s="351"/>
      <c r="C27758" s="435"/>
      <c r="D27758" s="399"/>
      <c r="E27758" s="400"/>
      <c r="G27758" s="401"/>
      <c r="H27758" s="401"/>
      <c r="I27758" s="401"/>
      <c r="J27758" s="194"/>
      <c r="K27758" s="194"/>
      <c r="L27758" s="195"/>
      <c r="M27758" s="196"/>
      <c r="N27758" s="197"/>
      <c r="O27758" s="197"/>
      <c r="P27758" s="231"/>
    </row>
    <row r="27759" spans="2:16">
      <c r="B27759" s="351"/>
      <c r="C27759" s="435"/>
      <c r="D27759" s="399"/>
      <c r="E27759" s="400"/>
      <c r="G27759" s="401"/>
      <c r="H27759" s="401"/>
      <c r="I27759" s="401"/>
      <c r="J27759" s="194"/>
      <c r="K27759" s="194"/>
      <c r="L27759" s="195"/>
      <c r="M27759" s="196"/>
      <c r="N27759" s="197"/>
      <c r="O27759" s="197"/>
      <c r="P27759" s="231"/>
    </row>
    <row r="27760" spans="2:16">
      <c r="B27760" s="351"/>
      <c r="C27760" s="435"/>
      <c r="D27760" s="399"/>
      <c r="E27760" s="400"/>
      <c r="G27760" s="401"/>
      <c r="H27760" s="401"/>
      <c r="I27760" s="401"/>
      <c r="J27760" s="194"/>
      <c r="K27760" s="194"/>
      <c r="L27760" s="195"/>
      <c r="M27760" s="196"/>
      <c r="N27760" s="197"/>
      <c r="O27760" s="197"/>
      <c r="P27760" s="231"/>
    </row>
    <row r="27761" spans="2:16">
      <c r="B27761" s="351"/>
      <c r="C27761" s="435"/>
      <c r="D27761" s="399"/>
      <c r="E27761" s="400"/>
      <c r="G27761" s="401"/>
      <c r="H27761" s="401"/>
      <c r="I27761" s="401"/>
      <c r="J27761" s="194"/>
      <c r="K27761" s="194"/>
      <c r="L27761" s="195"/>
      <c r="M27761" s="196"/>
      <c r="N27761" s="197"/>
      <c r="O27761" s="197"/>
      <c r="P27761" s="231"/>
    </row>
    <row r="27762" spans="2:16">
      <c r="B27762" s="351"/>
      <c r="C27762" s="435"/>
      <c r="D27762" s="399"/>
      <c r="E27762" s="400"/>
      <c r="G27762" s="401"/>
      <c r="H27762" s="401"/>
      <c r="I27762" s="401"/>
      <c r="J27762" s="194"/>
      <c r="K27762" s="194"/>
      <c r="L27762" s="195"/>
      <c r="M27762" s="196"/>
      <c r="N27762" s="197"/>
      <c r="O27762" s="197"/>
      <c r="P27762" s="231"/>
    </row>
    <row r="27763" spans="2:16">
      <c r="B27763" s="351"/>
      <c r="C27763" s="435"/>
      <c r="D27763" s="399"/>
      <c r="E27763" s="400"/>
      <c r="G27763" s="401"/>
      <c r="H27763" s="401"/>
      <c r="I27763" s="401"/>
      <c r="J27763" s="194"/>
      <c r="K27763" s="194"/>
      <c r="L27763" s="195"/>
      <c r="M27763" s="196"/>
      <c r="N27763" s="197"/>
      <c r="O27763" s="197"/>
      <c r="P27763" s="231"/>
    </row>
    <row r="27764" spans="2:16">
      <c r="B27764" s="351"/>
      <c r="C27764" s="435"/>
      <c r="D27764" s="399"/>
      <c r="E27764" s="400"/>
      <c r="G27764" s="401"/>
      <c r="H27764" s="401"/>
      <c r="I27764" s="401"/>
      <c r="J27764" s="194"/>
      <c r="K27764" s="194"/>
      <c r="L27764" s="195"/>
      <c r="M27764" s="196"/>
      <c r="N27764" s="197"/>
      <c r="O27764" s="197"/>
      <c r="P27764" s="231"/>
    </row>
    <row r="27765" spans="2:16">
      <c r="B27765" s="351"/>
      <c r="C27765" s="435"/>
      <c r="D27765" s="399"/>
      <c r="E27765" s="400"/>
      <c r="G27765" s="401"/>
      <c r="H27765" s="401"/>
      <c r="I27765" s="401"/>
      <c r="J27765" s="194"/>
      <c r="K27765" s="194"/>
      <c r="L27765" s="195"/>
      <c r="M27765" s="196"/>
      <c r="N27765" s="197"/>
      <c r="O27765" s="197"/>
      <c r="P27765" s="231"/>
    </row>
    <row r="27766" spans="2:16">
      <c r="B27766" s="351"/>
      <c r="C27766" s="435"/>
      <c r="D27766" s="399"/>
      <c r="E27766" s="400"/>
      <c r="G27766" s="401"/>
      <c r="H27766" s="401"/>
      <c r="I27766" s="401"/>
      <c r="J27766" s="194"/>
      <c r="K27766" s="194"/>
      <c r="L27766" s="195"/>
      <c r="M27766" s="196"/>
      <c r="N27766" s="197"/>
      <c r="O27766" s="197"/>
      <c r="P27766" s="231"/>
    </row>
    <row r="27767" spans="2:16">
      <c r="B27767" s="351"/>
      <c r="C27767" s="435"/>
      <c r="D27767" s="399"/>
      <c r="E27767" s="400"/>
      <c r="G27767" s="401"/>
      <c r="H27767" s="401"/>
      <c r="I27767" s="401"/>
      <c r="J27767" s="194"/>
      <c r="K27767" s="194"/>
      <c r="L27767" s="195"/>
      <c r="M27767" s="196"/>
      <c r="N27767" s="197"/>
      <c r="O27767" s="197"/>
      <c r="P27767" s="231"/>
    </row>
    <row r="27768" spans="2:16">
      <c r="B27768" s="351"/>
      <c r="C27768" s="435"/>
      <c r="D27768" s="399"/>
      <c r="E27768" s="400"/>
      <c r="G27768" s="401"/>
      <c r="H27768" s="401"/>
      <c r="I27768" s="401"/>
      <c r="J27768" s="194"/>
      <c r="K27768" s="194"/>
      <c r="L27768" s="195"/>
      <c r="M27768" s="196"/>
      <c r="N27768" s="197"/>
      <c r="O27768" s="197"/>
      <c r="P27768" s="231"/>
    </row>
    <row r="27769" spans="2:16">
      <c r="B27769" s="351"/>
      <c r="C27769" s="435"/>
      <c r="D27769" s="399"/>
      <c r="E27769" s="400"/>
      <c r="G27769" s="401"/>
      <c r="H27769" s="401"/>
      <c r="I27769" s="401"/>
      <c r="J27769" s="194"/>
      <c r="K27769" s="194"/>
      <c r="L27769" s="195"/>
      <c r="M27769" s="196"/>
      <c r="N27769" s="197"/>
      <c r="O27769" s="197"/>
      <c r="P27769" s="231"/>
    </row>
    <row r="27770" spans="2:16">
      <c r="B27770" s="351"/>
      <c r="C27770" s="435"/>
      <c r="D27770" s="399"/>
      <c r="E27770" s="400"/>
      <c r="G27770" s="401"/>
      <c r="H27770" s="401"/>
      <c r="I27770" s="401"/>
      <c r="J27770" s="194"/>
      <c r="K27770" s="194"/>
      <c r="L27770" s="195"/>
      <c r="M27770" s="196"/>
      <c r="N27770" s="197"/>
      <c r="O27770" s="197"/>
      <c r="P27770" s="231"/>
    </row>
    <row r="27771" spans="2:16">
      <c r="B27771" s="351"/>
      <c r="C27771" s="435"/>
      <c r="D27771" s="399"/>
      <c r="E27771" s="400"/>
      <c r="G27771" s="401"/>
      <c r="H27771" s="401"/>
      <c r="I27771" s="401"/>
      <c r="J27771" s="194"/>
      <c r="K27771" s="194"/>
      <c r="L27771" s="195"/>
      <c r="M27771" s="196"/>
      <c r="N27771" s="197"/>
      <c r="O27771" s="197"/>
      <c r="P27771" s="231"/>
    </row>
    <row r="27772" spans="2:16">
      <c r="B27772" s="351"/>
      <c r="C27772" s="435"/>
      <c r="D27772" s="399"/>
      <c r="E27772" s="400"/>
      <c r="G27772" s="401"/>
      <c r="H27772" s="401"/>
      <c r="I27772" s="401"/>
      <c r="J27772" s="194"/>
      <c r="K27772" s="194"/>
      <c r="L27772" s="195"/>
      <c r="M27772" s="196"/>
      <c r="N27772" s="197"/>
      <c r="O27772" s="197"/>
      <c r="P27772" s="231"/>
    </row>
    <row r="27773" spans="2:16">
      <c r="B27773" s="351"/>
      <c r="C27773" s="435"/>
      <c r="D27773" s="399"/>
      <c r="E27773" s="400"/>
      <c r="G27773" s="401"/>
      <c r="H27773" s="401"/>
      <c r="I27773" s="401"/>
      <c r="J27773" s="194"/>
      <c r="K27773" s="194"/>
      <c r="L27773" s="195"/>
      <c r="M27773" s="196"/>
      <c r="N27773" s="197"/>
      <c r="O27773" s="197"/>
      <c r="P27773" s="231"/>
    </row>
    <row r="27774" spans="2:16">
      <c r="B27774" s="351"/>
      <c r="C27774" s="435"/>
      <c r="D27774" s="399"/>
      <c r="E27774" s="400"/>
      <c r="G27774" s="401"/>
      <c r="H27774" s="401"/>
      <c r="I27774" s="401"/>
      <c r="J27774" s="194"/>
      <c r="K27774" s="194"/>
      <c r="L27774" s="195"/>
      <c r="M27774" s="196"/>
      <c r="N27774" s="197"/>
      <c r="O27774" s="197"/>
      <c r="P27774" s="231"/>
    </row>
    <row r="27775" spans="2:16">
      <c r="B27775" s="351"/>
      <c r="C27775" s="435"/>
      <c r="D27775" s="399"/>
      <c r="E27775" s="400"/>
      <c r="G27775" s="401"/>
      <c r="H27775" s="401"/>
      <c r="I27775" s="401"/>
      <c r="J27775" s="194"/>
      <c r="K27775" s="194"/>
      <c r="L27775" s="195"/>
      <c r="M27775" s="196"/>
      <c r="N27775" s="197"/>
      <c r="O27775" s="197"/>
      <c r="P27775" s="231"/>
    </row>
    <row r="27776" spans="2:16">
      <c r="B27776" s="351"/>
      <c r="C27776" s="435"/>
      <c r="D27776" s="399"/>
      <c r="E27776" s="400"/>
      <c r="G27776" s="401"/>
      <c r="H27776" s="401"/>
      <c r="I27776" s="401"/>
      <c r="J27776" s="194"/>
      <c r="K27776" s="194"/>
      <c r="L27776" s="195"/>
      <c r="M27776" s="196"/>
      <c r="N27776" s="197"/>
      <c r="O27776" s="197"/>
      <c r="P27776" s="231"/>
    </row>
    <row r="27777" spans="2:16">
      <c r="B27777" s="402"/>
      <c r="C27777" s="435"/>
      <c r="D27777" s="404"/>
      <c r="E27777" s="405"/>
      <c r="G27777" s="406"/>
      <c r="H27777" s="406"/>
      <c r="I27777" s="406"/>
      <c r="J27777" s="194"/>
      <c r="K27777" s="194"/>
      <c r="L27777" s="195"/>
      <c r="M27777" s="196"/>
      <c r="N27777" s="197"/>
      <c r="O27777" s="197"/>
      <c r="P27777" s="221"/>
    </row>
    <row r="27778" spans="2:16">
      <c r="B27778" s="351"/>
      <c r="C27778" s="435"/>
      <c r="D27778" s="399"/>
      <c r="E27778" s="400"/>
      <c r="G27778" s="401"/>
      <c r="H27778" s="401"/>
      <c r="I27778" s="401"/>
      <c r="J27778" s="194"/>
      <c r="K27778" s="194"/>
      <c r="L27778" s="195"/>
      <c r="M27778" s="196"/>
      <c r="N27778" s="197"/>
      <c r="O27778" s="197"/>
      <c r="P27778" s="231"/>
    </row>
    <row r="27779" spans="2:16">
      <c r="B27779" s="351"/>
      <c r="C27779" s="435"/>
      <c r="D27779" s="399"/>
      <c r="E27779" s="400"/>
      <c r="G27779" s="401"/>
      <c r="H27779" s="401"/>
      <c r="I27779" s="401"/>
      <c r="J27779" s="194"/>
      <c r="K27779" s="194"/>
      <c r="L27779" s="195"/>
      <c r="M27779" s="196"/>
      <c r="N27779" s="197"/>
      <c r="O27779" s="197"/>
      <c r="P27779" s="231"/>
    </row>
    <row r="27780" spans="2:16">
      <c r="B27780" s="351"/>
      <c r="C27780" s="435"/>
      <c r="D27780" s="399"/>
      <c r="E27780" s="400"/>
      <c r="G27780" s="401"/>
      <c r="H27780" s="401"/>
      <c r="I27780" s="401"/>
      <c r="J27780" s="194"/>
      <c r="K27780" s="194"/>
      <c r="L27780" s="195"/>
      <c r="M27780" s="196"/>
      <c r="N27780" s="197"/>
      <c r="O27780" s="197"/>
      <c r="P27780" s="231"/>
    </row>
    <row r="27781" spans="2:16">
      <c r="B27781" s="351"/>
      <c r="C27781" s="435"/>
      <c r="D27781" s="399"/>
      <c r="E27781" s="400"/>
      <c r="G27781" s="401"/>
      <c r="H27781" s="401"/>
      <c r="I27781" s="401"/>
      <c r="J27781" s="194"/>
      <c r="K27781" s="194"/>
      <c r="L27781" s="195"/>
      <c r="M27781" s="196"/>
      <c r="N27781" s="197"/>
      <c r="O27781" s="197"/>
      <c r="P27781" s="231"/>
    </row>
    <row r="27782" spans="2:16">
      <c r="B27782" s="351"/>
      <c r="C27782" s="435"/>
      <c r="D27782" s="399"/>
      <c r="E27782" s="400"/>
      <c r="G27782" s="401"/>
      <c r="H27782" s="401"/>
      <c r="I27782" s="401"/>
      <c r="J27782" s="194"/>
      <c r="K27782" s="194"/>
      <c r="L27782" s="195"/>
      <c r="M27782" s="196"/>
      <c r="N27782" s="197"/>
      <c r="O27782" s="197"/>
      <c r="P27782" s="231"/>
    </row>
    <row r="27783" spans="2:16">
      <c r="B27783" s="351"/>
      <c r="C27783" s="435"/>
      <c r="D27783" s="399"/>
      <c r="E27783" s="400"/>
      <c r="G27783" s="401"/>
      <c r="H27783" s="401"/>
      <c r="I27783" s="401"/>
      <c r="J27783" s="194"/>
      <c r="K27783" s="194"/>
      <c r="L27783" s="195"/>
      <c r="M27783" s="196"/>
      <c r="N27783" s="197"/>
      <c r="O27783" s="197"/>
      <c r="P27783" s="231"/>
    </row>
    <row r="27784" spans="2:16">
      <c r="B27784" s="351"/>
      <c r="C27784" s="435"/>
      <c r="D27784" s="399"/>
      <c r="E27784" s="400"/>
      <c r="G27784" s="401"/>
      <c r="H27784" s="401"/>
      <c r="I27784" s="401"/>
      <c r="J27784" s="194"/>
      <c r="K27784" s="194"/>
      <c r="L27784" s="195"/>
      <c r="M27784" s="196"/>
      <c r="N27784" s="197"/>
      <c r="O27784" s="197"/>
      <c r="P27784" s="231"/>
    </row>
    <row r="27785" spans="2:16">
      <c r="B27785" s="351"/>
      <c r="C27785" s="435"/>
      <c r="D27785" s="399"/>
      <c r="E27785" s="400"/>
      <c r="G27785" s="401"/>
      <c r="H27785" s="401"/>
      <c r="I27785" s="401"/>
      <c r="J27785" s="194"/>
      <c r="K27785" s="194"/>
      <c r="L27785" s="195"/>
      <c r="M27785" s="196"/>
      <c r="N27785" s="197"/>
      <c r="O27785" s="197"/>
      <c r="P27785" s="231"/>
    </row>
    <row r="27786" spans="2:16">
      <c r="B27786" s="351"/>
      <c r="C27786" s="435"/>
      <c r="D27786" s="399"/>
      <c r="E27786" s="400"/>
      <c r="G27786" s="401"/>
      <c r="H27786" s="401"/>
      <c r="I27786" s="401"/>
      <c r="J27786" s="194"/>
      <c r="K27786" s="194"/>
      <c r="L27786" s="195"/>
      <c r="M27786" s="196"/>
      <c r="N27786" s="197"/>
      <c r="O27786" s="197"/>
      <c r="P27786" s="231"/>
    </row>
    <row r="27787" spans="2:16">
      <c r="B27787" s="351"/>
      <c r="C27787" s="435"/>
      <c r="D27787" s="399"/>
      <c r="E27787" s="400"/>
      <c r="G27787" s="401"/>
      <c r="H27787" s="401"/>
      <c r="I27787" s="401"/>
      <c r="J27787" s="194"/>
      <c r="K27787" s="194"/>
      <c r="L27787" s="195"/>
      <c r="M27787" s="196"/>
      <c r="N27787" s="197"/>
      <c r="O27787" s="197"/>
      <c r="P27787" s="231"/>
    </row>
    <row r="27788" spans="2:16">
      <c r="B27788" s="351"/>
      <c r="C27788" s="435"/>
      <c r="D27788" s="399"/>
      <c r="E27788" s="400"/>
      <c r="G27788" s="401"/>
      <c r="H27788" s="401"/>
      <c r="I27788" s="401"/>
      <c r="J27788" s="194"/>
      <c r="K27788" s="194"/>
      <c r="L27788" s="195"/>
      <c r="M27788" s="196"/>
      <c r="N27788" s="197"/>
      <c r="O27788" s="197"/>
      <c r="P27788" s="231"/>
    </row>
    <row r="27789" spans="2:16">
      <c r="B27789" s="351"/>
      <c r="C27789" s="435"/>
      <c r="D27789" s="399"/>
      <c r="E27789" s="400"/>
      <c r="G27789" s="401"/>
      <c r="H27789" s="401"/>
      <c r="I27789" s="401"/>
      <c r="J27789" s="194"/>
      <c r="K27789" s="194"/>
      <c r="L27789" s="195"/>
      <c r="M27789" s="196"/>
      <c r="N27789" s="197"/>
      <c r="O27789" s="197"/>
      <c r="P27789" s="231"/>
    </row>
    <row r="27790" spans="2:16">
      <c r="B27790" s="351"/>
      <c r="C27790" s="435"/>
      <c r="D27790" s="399"/>
      <c r="E27790" s="400"/>
      <c r="G27790" s="401"/>
      <c r="H27790" s="401"/>
      <c r="I27790" s="401"/>
      <c r="J27790" s="194"/>
      <c r="K27790" s="194"/>
      <c r="L27790" s="195"/>
      <c r="M27790" s="196"/>
      <c r="N27790" s="197"/>
      <c r="O27790" s="197"/>
      <c r="P27790" s="231"/>
    </row>
    <row r="27791" spans="2:16">
      <c r="B27791" s="351"/>
      <c r="C27791" s="435"/>
      <c r="D27791" s="399"/>
      <c r="E27791" s="400"/>
      <c r="G27791" s="401"/>
      <c r="H27791" s="401"/>
      <c r="I27791" s="401"/>
      <c r="J27791" s="194"/>
      <c r="K27791" s="194"/>
      <c r="L27791" s="195"/>
      <c r="M27791" s="196"/>
      <c r="N27791" s="197"/>
      <c r="O27791" s="197"/>
      <c r="P27791" s="231"/>
    </row>
    <row r="27792" spans="2:16">
      <c r="B27792" s="351"/>
      <c r="C27792" s="435"/>
      <c r="D27792" s="399"/>
      <c r="E27792" s="400"/>
      <c r="G27792" s="401"/>
      <c r="H27792" s="401"/>
      <c r="I27792" s="401"/>
      <c r="J27792" s="194"/>
      <c r="K27792" s="194"/>
      <c r="L27792" s="195"/>
      <c r="M27792" s="196"/>
      <c r="N27792" s="197"/>
      <c r="O27792" s="197"/>
      <c r="P27792" s="231"/>
    </row>
    <row r="27793" spans="2:16">
      <c r="B27793" s="351"/>
      <c r="C27793" s="435"/>
      <c r="D27793" s="399"/>
      <c r="E27793" s="400"/>
      <c r="G27793" s="401"/>
      <c r="H27793" s="401"/>
      <c r="I27793" s="401"/>
      <c r="J27793" s="194"/>
      <c r="K27793" s="194"/>
      <c r="L27793" s="195"/>
      <c r="M27793" s="196"/>
      <c r="N27793" s="197"/>
      <c r="O27793" s="197"/>
      <c r="P27793" s="231"/>
    </row>
    <row r="27794" spans="2:16">
      <c r="B27794" s="351"/>
      <c r="C27794" s="435"/>
      <c r="D27794" s="399"/>
      <c r="E27794" s="400"/>
      <c r="G27794" s="401"/>
      <c r="H27794" s="401"/>
      <c r="I27794" s="401"/>
      <c r="J27794" s="194"/>
      <c r="K27794" s="194"/>
      <c r="L27794" s="195"/>
      <c r="M27794" s="196"/>
      <c r="N27794" s="197"/>
      <c r="O27794" s="197"/>
      <c r="P27794" s="231"/>
    </row>
    <row r="27795" spans="2:16">
      <c r="B27795" s="351"/>
      <c r="C27795" s="435"/>
      <c r="D27795" s="399"/>
      <c r="E27795" s="400"/>
      <c r="G27795" s="401"/>
      <c r="H27795" s="401"/>
      <c r="I27795" s="401"/>
      <c r="J27795" s="194"/>
      <c r="K27795" s="194"/>
      <c r="L27795" s="195"/>
      <c r="M27795" s="196"/>
      <c r="N27795" s="197"/>
      <c r="O27795" s="197"/>
      <c r="P27795" s="231"/>
    </row>
    <row r="27796" spans="2:16">
      <c r="B27796" s="351"/>
      <c r="C27796" s="435"/>
      <c r="D27796" s="399"/>
      <c r="E27796" s="400"/>
      <c r="G27796" s="401"/>
      <c r="H27796" s="401"/>
      <c r="I27796" s="401"/>
      <c r="J27796" s="194"/>
      <c r="K27796" s="194"/>
      <c r="L27796" s="195"/>
      <c r="M27796" s="196"/>
      <c r="N27796" s="197"/>
      <c r="O27796" s="197"/>
      <c r="P27796" s="231"/>
    </row>
    <row r="27797" spans="2:16">
      <c r="B27797" s="351"/>
      <c r="C27797" s="435"/>
      <c r="D27797" s="399"/>
      <c r="E27797" s="400"/>
      <c r="G27797" s="401"/>
      <c r="H27797" s="401"/>
      <c r="I27797" s="401"/>
      <c r="J27797" s="194"/>
      <c r="K27797" s="194"/>
      <c r="L27797" s="195"/>
      <c r="M27797" s="196"/>
      <c r="N27797" s="197"/>
      <c r="O27797" s="197"/>
      <c r="P27797" s="231"/>
    </row>
    <row r="27798" spans="2:16">
      <c r="B27798" s="351"/>
      <c r="C27798" s="435"/>
      <c r="D27798" s="399"/>
      <c r="E27798" s="400"/>
      <c r="G27798" s="401"/>
      <c r="H27798" s="401"/>
      <c r="I27798" s="401"/>
      <c r="J27798" s="194"/>
      <c r="K27798" s="194"/>
      <c r="L27798" s="195"/>
      <c r="M27798" s="196"/>
      <c r="N27798" s="197"/>
      <c r="O27798" s="197"/>
      <c r="P27798" s="231"/>
    </row>
    <row r="27799" spans="2:16">
      <c r="B27799" s="351"/>
      <c r="C27799" s="435"/>
      <c r="D27799" s="399"/>
      <c r="E27799" s="400"/>
      <c r="G27799" s="401"/>
      <c r="H27799" s="401"/>
      <c r="I27799" s="401"/>
      <c r="J27799" s="194"/>
      <c r="K27799" s="194"/>
      <c r="L27799" s="195"/>
      <c r="M27799" s="196"/>
      <c r="N27799" s="197"/>
      <c r="O27799" s="197"/>
      <c r="P27799" s="231"/>
    </row>
    <row r="27800" spans="2:16">
      <c r="B27800" s="351"/>
      <c r="C27800" s="435"/>
      <c r="D27800" s="399"/>
      <c r="E27800" s="400"/>
      <c r="G27800" s="401"/>
      <c r="H27800" s="401"/>
      <c r="I27800" s="401"/>
      <c r="J27800" s="194"/>
      <c r="K27800" s="194"/>
      <c r="L27800" s="195"/>
      <c r="M27800" s="196"/>
      <c r="N27800" s="197"/>
      <c r="O27800" s="197"/>
      <c r="P27800" s="231"/>
    </row>
    <row r="27801" spans="2:16">
      <c r="B27801" s="351"/>
      <c r="C27801" s="435"/>
      <c r="D27801" s="399"/>
      <c r="E27801" s="400"/>
      <c r="G27801" s="401"/>
      <c r="H27801" s="401"/>
      <c r="I27801" s="401"/>
      <c r="J27801" s="194"/>
      <c r="K27801" s="194"/>
      <c r="L27801" s="195"/>
      <c r="M27801" s="196"/>
      <c r="N27801" s="197"/>
      <c r="O27801" s="197"/>
      <c r="P27801" s="231"/>
    </row>
    <row r="27802" spans="2:16">
      <c r="B27802" s="351"/>
      <c r="C27802" s="435"/>
      <c r="D27802" s="399"/>
      <c r="E27802" s="400"/>
      <c r="G27802" s="401"/>
      <c r="H27802" s="401"/>
      <c r="I27802" s="401"/>
      <c r="J27802" s="194"/>
      <c r="K27802" s="194"/>
      <c r="L27802" s="195"/>
      <c r="M27802" s="196"/>
      <c r="N27802" s="197"/>
      <c r="O27802" s="197"/>
      <c r="P27802" s="231"/>
    </row>
    <row r="27803" spans="2:16">
      <c r="B27803" s="351"/>
      <c r="C27803" s="435"/>
      <c r="D27803" s="399"/>
      <c r="E27803" s="400"/>
      <c r="G27803" s="401"/>
      <c r="H27803" s="401"/>
      <c r="I27803" s="401"/>
      <c r="J27803" s="194"/>
      <c r="K27803" s="194"/>
      <c r="L27803" s="195"/>
      <c r="M27803" s="196"/>
      <c r="N27803" s="197"/>
      <c r="O27803" s="197"/>
      <c r="P27803" s="231"/>
    </row>
    <row r="27804" spans="2:16">
      <c r="B27804" s="351"/>
      <c r="C27804" s="435"/>
      <c r="D27804" s="399"/>
      <c r="E27804" s="400"/>
      <c r="G27804" s="401"/>
      <c r="H27804" s="401"/>
      <c r="I27804" s="401"/>
      <c r="J27804" s="194"/>
      <c r="K27804" s="194"/>
      <c r="L27804" s="195"/>
      <c r="M27804" s="196"/>
      <c r="N27804" s="197"/>
      <c r="O27804" s="197"/>
      <c r="P27804" s="231"/>
    </row>
    <row r="27805" spans="2:16">
      <c r="B27805" s="351"/>
      <c r="C27805" s="435"/>
      <c r="D27805" s="399"/>
      <c r="E27805" s="400"/>
      <c r="G27805" s="401"/>
      <c r="H27805" s="401"/>
      <c r="I27805" s="401"/>
      <c r="J27805" s="194"/>
      <c r="K27805" s="194"/>
      <c r="L27805" s="195"/>
      <c r="M27805" s="196"/>
      <c r="N27805" s="197"/>
      <c r="O27805" s="197"/>
      <c r="P27805" s="231"/>
    </row>
    <row r="27806" spans="2:16">
      <c r="B27806" s="351"/>
      <c r="C27806" s="435"/>
      <c r="D27806" s="399"/>
      <c r="E27806" s="400"/>
      <c r="G27806" s="401"/>
      <c r="H27806" s="401"/>
      <c r="I27806" s="401"/>
      <c r="J27806" s="194"/>
      <c r="K27806" s="194"/>
      <c r="L27806" s="195"/>
      <c r="M27806" s="196"/>
      <c r="N27806" s="197"/>
      <c r="O27806" s="197"/>
      <c r="P27806" s="231"/>
    </row>
    <row r="27807" spans="2:16">
      <c r="B27807" s="351"/>
      <c r="C27807" s="435"/>
      <c r="D27807" s="399"/>
      <c r="E27807" s="400"/>
      <c r="G27807" s="401"/>
      <c r="H27807" s="401"/>
      <c r="I27807" s="401"/>
      <c r="J27807" s="194"/>
      <c r="K27807" s="194"/>
      <c r="L27807" s="195"/>
      <c r="M27807" s="196"/>
      <c r="N27807" s="197"/>
      <c r="O27807" s="197"/>
      <c r="P27807" s="231"/>
    </row>
    <row r="27808" spans="2:16">
      <c r="B27808" s="351"/>
      <c r="C27808" s="435"/>
      <c r="D27808" s="399"/>
      <c r="E27808" s="400"/>
      <c r="G27808" s="401"/>
      <c r="H27808" s="401"/>
      <c r="I27808" s="401"/>
      <c r="J27808" s="194"/>
      <c r="K27808" s="194"/>
      <c r="L27808" s="195"/>
      <c r="M27808" s="196"/>
      <c r="N27808" s="197"/>
      <c r="O27808" s="197"/>
      <c r="P27808" s="231"/>
    </row>
    <row r="27809" spans="2:16">
      <c r="B27809" s="351"/>
      <c r="C27809" s="435"/>
      <c r="D27809" s="399"/>
      <c r="E27809" s="400"/>
      <c r="G27809" s="401"/>
      <c r="H27809" s="401"/>
      <c r="I27809" s="401"/>
      <c r="J27809" s="194"/>
      <c r="K27809" s="194"/>
      <c r="L27809" s="195"/>
      <c r="M27809" s="196"/>
      <c r="N27809" s="197"/>
      <c r="O27809" s="197"/>
      <c r="P27809" s="231"/>
    </row>
    <row r="27810" spans="2:16">
      <c r="B27810" s="351"/>
      <c r="C27810" s="435"/>
      <c r="D27810" s="399"/>
      <c r="E27810" s="400"/>
      <c r="G27810" s="401"/>
      <c r="H27810" s="401"/>
      <c r="I27810" s="401"/>
      <c r="J27810" s="194"/>
      <c r="K27810" s="194"/>
      <c r="L27810" s="195"/>
      <c r="M27810" s="196"/>
      <c r="N27810" s="197"/>
      <c r="O27810" s="197"/>
      <c r="P27810" s="231"/>
    </row>
    <row r="27811" spans="2:16">
      <c r="B27811" s="351"/>
      <c r="C27811" s="435"/>
      <c r="D27811" s="399"/>
      <c r="E27811" s="400"/>
      <c r="G27811" s="401"/>
      <c r="H27811" s="401"/>
      <c r="I27811" s="401"/>
      <c r="J27811" s="194"/>
      <c r="K27811" s="194"/>
      <c r="L27811" s="195"/>
      <c r="M27811" s="196"/>
      <c r="N27811" s="197"/>
      <c r="O27811" s="197"/>
      <c r="P27811" s="231"/>
    </row>
    <row r="27812" spans="2:16">
      <c r="B27812" s="351"/>
      <c r="C27812" s="435"/>
      <c r="D27812" s="399"/>
      <c r="E27812" s="400"/>
      <c r="G27812" s="401"/>
      <c r="H27812" s="401"/>
      <c r="I27812" s="401"/>
      <c r="J27812" s="194"/>
      <c r="K27812" s="194"/>
      <c r="L27812" s="195"/>
      <c r="M27812" s="196"/>
      <c r="N27812" s="197"/>
      <c r="O27812" s="197"/>
      <c r="P27812" s="231"/>
    </row>
    <row r="27813" spans="2:16">
      <c r="B27813" s="351"/>
      <c r="C27813" s="435"/>
      <c r="D27813" s="399"/>
      <c r="E27813" s="400"/>
      <c r="G27813" s="401"/>
      <c r="H27813" s="401"/>
      <c r="I27813" s="401"/>
      <c r="J27813" s="194"/>
      <c r="K27813" s="194"/>
      <c r="L27813" s="195"/>
      <c r="M27813" s="196"/>
      <c r="N27813" s="197"/>
      <c r="O27813" s="197"/>
      <c r="P27813" s="231"/>
    </row>
    <row r="27814" spans="2:16">
      <c r="B27814" s="351"/>
      <c r="C27814" s="435"/>
      <c r="D27814" s="399"/>
      <c r="E27814" s="400"/>
      <c r="G27814" s="401"/>
      <c r="H27814" s="401"/>
      <c r="I27814" s="401"/>
      <c r="J27814" s="194"/>
      <c r="K27814" s="194"/>
      <c r="L27814" s="195"/>
      <c r="M27814" s="196"/>
      <c r="N27814" s="197"/>
      <c r="O27814" s="197"/>
      <c r="P27814" s="231"/>
    </row>
    <row r="27815" spans="2:16">
      <c r="B27815" s="351"/>
      <c r="C27815" s="435"/>
      <c r="D27815" s="399"/>
      <c r="E27815" s="400"/>
      <c r="G27815" s="401"/>
      <c r="H27815" s="401"/>
      <c r="I27815" s="401"/>
      <c r="J27815" s="194"/>
      <c r="K27815" s="194"/>
      <c r="L27815" s="195"/>
      <c r="M27815" s="196"/>
      <c r="N27815" s="197"/>
      <c r="O27815" s="197"/>
      <c r="P27815" s="231"/>
    </row>
    <row r="27816" spans="2:16">
      <c r="B27816" s="351"/>
      <c r="C27816" s="435"/>
      <c r="D27816" s="399"/>
      <c r="E27816" s="400"/>
      <c r="G27816" s="401"/>
      <c r="H27816" s="401"/>
      <c r="I27816" s="401"/>
      <c r="J27816" s="194"/>
      <c r="K27816" s="194"/>
      <c r="L27816" s="195"/>
      <c r="M27816" s="196"/>
      <c r="N27816" s="197"/>
      <c r="O27816" s="197"/>
      <c r="P27816" s="231"/>
    </row>
    <row r="27817" spans="2:16">
      <c r="B27817" s="351"/>
      <c r="C27817" s="435"/>
      <c r="D27817" s="399"/>
      <c r="E27817" s="400"/>
      <c r="G27817" s="401"/>
      <c r="H27817" s="401"/>
      <c r="I27817" s="401"/>
      <c r="J27817" s="194"/>
      <c r="K27817" s="194"/>
      <c r="L27817" s="195"/>
      <c r="M27817" s="196"/>
      <c r="N27817" s="197"/>
      <c r="O27817" s="197"/>
      <c r="P27817" s="231"/>
    </row>
    <row r="27818" spans="2:16">
      <c r="B27818" s="351"/>
      <c r="C27818" s="435"/>
      <c r="D27818" s="399"/>
      <c r="E27818" s="400"/>
      <c r="G27818" s="401"/>
      <c r="H27818" s="401"/>
      <c r="I27818" s="401"/>
      <c r="J27818" s="194"/>
      <c r="K27818" s="194"/>
      <c r="L27818" s="195"/>
      <c r="M27818" s="196"/>
      <c r="N27818" s="197"/>
      <c r="O27818" s="197"/>
      <c r="P27818" s="231"/>
    </row>
    <row r="27819" spans="2:16">
      <c r="B27819" s="351"/>
      <c r="C27819" s="435"/>
      <c r="D27819" s="399"/>
      <c r="E27819" s="400"/>
      <c r="G27819" s="401"/>
      <c r="H27819" s="401"/>
      <c r="I27819" s="401"/>
      <c r="J27819" s="194"/>
      <c r="K27819" s="194"/>
      <c r="L27819" s="195"/>
      <c r="M27819" s="196"/>
      <c r="N27819" s="197"/>
      <c r="O27819" s="197"/>
      <c r="P27819" s="231"/>
    </row>
    <row r="27820" spans="2:16">
      <c r="B27820" s="351"/>
      <c r="C27820" s="435"/>
      <c r="D27820" s="399"/>
      <c r="E27820" s="400"/>
      <c r="G27820" s="401"/>
      <c r="H27820" s="401"/>
      <c r="I27820" s="401"/>
      <c r="J27820" s="194"/>
      <c r="K27820" s="194"/>
      <c r="L27820" s="195"/>
      <c r="M27820" s="196"/>
      <c r="N27820" s="197"/>
      <c r="O27820" s="197"/>
      <c r="P27820" s="231"/>
    </row>
    <row r="27821" spans="2:16">
      <c r="B27821" s="351"/>
      <c r="C27821" s="435"/>
      <c r="D27821" s="399"/>
      <c r="E27821" s="400"/>
      <c r="G27821" s="401"/>
      <c r="H27821" s="401"/>
      <c r="I27821" s="401"/>
      <c r="J27821" s="194"/>
      <c r="K27821" s="194"/>
      <c r="L27821" s="195"/>
      <c r="M27821" s="196"/>
      <c r="N27821" s="197"/>
      <c r="O27821" s="197"/>
      <c r="P27821" s="231"/>
    </row>
    <row r="27822" spans="2:16">
      <c r="B27822" s="351"/>
      <c r="C27822" s="435"/>
      <c r="D27822" s="399"/>
      <c r="E27822" s="400"/>
      <c r="G27822" s="401"/>
      <c r="H27822" s="401"/>
      <c r="I27822" s="401"/>
      <c r="J27822" s="194"/>
      <c r="K27822" s="194"/>
      <c r="L27822" s="195"/>
      <c r="M27822" s="196"/>
      <c r="N27822" s="197"/>
      <c r="O27822" s="197"/>
      <c r="P27822" s="231"/>
    </row>
    <row r="27823" spans="2:16">
      <c r="B27823" s="351"/>
      <c r="C27823" s="435"/>
      <c r="D27823" s="399"/>
      <c r="E27823" s="400"/>
      <c r="G27823" s="401"/>
      <c r="H27823" s="401"/>
      <c r="I27823" s="401"/>
      <c r="J27823" s="194"/>
      <c r="K27823" s="194"/>
      <c r="L27823" s="195"/>
      <c r="M27823" s="196"/>
      <c r="N27823" s="197"/>
      <c r="O27823" s="197"/>
      <c r="P27823" s="231"/>
    </row>
    <row r="27824" spans="2:16">
      <c r="B27824" s="351"/>
      <c r="C27824" s="435"/>
      <c r="D27824" s="399"/>
      <c r="E27824" s="400"/>
      <c r="G27824" s="401"/>
      <c r="H27824" s="401"/>
      <c r="I27824" s="401"/>
      <c r="J27824" s="194"/>
      <c r="K27824" s="194"/>
      <c r="L27824" s="195"/>
      <c r="M27824" s="196"/>
      <c r="N27824" s="197"/>
      <c r="O27824" s="197"/>
      <c r="P27824" s="231"/>
    </row>
    <row r="27825" spans="2:16">
      <c r="B27825" s="351"/>
      <c r="C27825" s="435"/>
      <c r="D27825" s="399"/>
      <c r="E27825" s="400"/>
      <c r="G27825" s="401"/>
      <c r="H27825" s="401"/>
      <c r="I27825" s="401"/>
      <c r="J27825" s="194"/>
      <c r="K27825" s="194"/>
      <c r="L27825" s="195"/>
      <c r="M27825" s="196"/>
      <c r="N27825" s="197"/>
      <c r="O27825" s="197"/>
      <c r="P27825" s="231"/>
    </row>
    <row r="27826" spans="2:16">
      <c r="B27826" s="351"/>
      <c r="C27826" s="435"/>
      <c r="D27826" s="399"/>
      <c r="E27826" s="400"/>
      <c r="G27826" s="401"/>
      <c r="H27826" s="401"/>
      <c r="I27826" s="401"/>
      <c r="J27826" s="194"/>
      <c r="K27826" s="194"/>
      <c r="L27826" s="195"/>
      <c r="M27826" s="196"/>
      <c r="N27826" s="197"/>
      <c r="O27826" s="197"/>
      <c r="P27826" s="231"/>
    </row>
    <row r="27827" spans="2:16">
      <c r="B27827" s="351"/>
      <c r="C27827" s="435"/>
      <c r="D27827" s="399"/>
      <c r="E27827" s="400"/>
      <c r="G27827" s="401"/>
      <c r="H27827" s="401"/>
      <c r="I27827" s="401"/>
      <c r="J27827" s="194"/>
      <c r="K27827" s="194"/>
      <c r="L27827" s="195"/>
      <c r="M27827" s="196"/>
      <c r="N27827" s="197"/>
      <c r="O27827" s="197"/>
      <c r="P27827" s="231"/>
    </row>
    <row r="27828" spans="2:16">
      <c r="B27828" s="351"/>
      <c r="C27828" s="435"/>
      <c r="D27828" s="399"/>
      <c r="E27828" s="400"/>
      <c r="G27828" s="401"/>
      <c r="H27828" s="401"/>
      <c r="I27828" s="401"/>
      <c r="J27828" s="194"/>
      <c r="K27828" s="194"/>
      <c r="L27828" s="195"/>
      <c r="M27828" s="196"/>
      <c r="N27828" s="197"/>
      <c r="O27828" s="197"/>
      <c r="P27828" s="231"/>
    </row>
    <row r="27829" spans="2:16">
      <c r="B27829" s="351"/>
      <c r="C27829" s="435"/>
      <c r="D27829" s="399"/>
      <c r="E27829" s="400"/>
      <c r="G27829" s="401"/>
      <c r="H27829" s="401"/>
      <c r="I27829" s="401"/>
      <c r="J27829" s="194"/>
      <c r="K27829" s="194"/>
      <c r="L27829" s="195"/>
      <c r="M27829" s="196"/>
      <c r="N27829" s="197"/>
      <c r="O27829" s="197"/>
      <c r="P27829" s="231"/>
    </row>
    <row r="27830" spans="2:16">
      <c r="B27830" s="351"/>
      <c r="C27830" s="435"/>
      <c r="D27830" s="399"/>
      <c r="E27830" s="400"/>
      <c r="G27830" s="401"/>
      <c r="H27830" s="401"/>
      <c r="I27830" s="401"/>
      <c r="J27830" s="194"/>
      <c r="K27830" s="194"/>
      <c r="L27830" s="195"/>
      <c r="M27830" s="196"/>
      <c r="N27830" s="197"/>
      <c r="O27830" s="197"/>
      <c r="P27830" s="231"/>
    </row>
    <row r="27831" spans="2:16">
      <c r="B27831" s="351"/>
      <c r="C27831" s="435"/>
      <c r="D27831" s="399"/>
      <c r="E27831" s="400"/>
      <c r="G27831" s="401"/>
      <c r="H27831" s="401"/>
      <c r="I27831" s="401"/>
      <c r="J27831" s="194"/>
      <c r="K27831" s="194"/>
      <c r="L27831" s="195"/>
      <c r="M27831" s="196"/>
      <c r="N27831" s="197"/>
      <c r="O27831" s="197"/>
      <c r="P27831" s="231"/>
    </row>
    <row r="27832" spans="2:16">
      <c r="B27832" s="351"/>
      <c r="C27832" s="435"/>
      <c r="D27832" s="399"/>
      <c r="E27832" s="400"/>
      <c r="G27832" s="401"/>
      <c r="H27832" s="401"/>
      <c r="I27832" s="401"/>
      <c r="J27832" s="194"/>
      <c r="K27832" s="194"/>
      <c r="L27832" s="195"/>
      <c r="M27832" s="196"/>
      <c r="N27832" s="197"/>
      <c r="O27832" s="197"/>
      <c r="P27832" s="231"/>
    </row>
    <row r="27833" spans="2:16">
      <c r="B27833" s="402"/>
      <c r="C27833" s="435"/>
      <c r="D27833" s="404"/>
      <c r="E27833" s="405"/>
      <c r="G27833" s="406"/>
      <c r="H27833" s="406"/>
      <c r="I27833" s="406"/>
      <c r="J27833" s="194"/>
      <c r="K27833" s="194"/>
      <c r="L27833" s="195"/>
      <c r="M27833" s="196"/>
      <c r="N27833" s="197"/>
      <c r="O27833" s="197"/>
      <c r="P27833" s="221"/>
    </row>
    <row r="27834" spans="2:16">
      <c r="B27834" s="351"/>
      <c r="C27834" s="435"/>
      <c r="D27834" s="399"/>
      <c r="E27834" s="400"/>
      <c r="G27834" s="401"/>
      <c r="H27834" s="401"/>
      <c r="I27834" s="401"/>
      <c r="J27834" s="194"/>
      <c r="K27834" s="194"/>
      <c r="L27834" s="195"/>
      <c r="M27834" s="196"/>
      <c r="N27834" s="197"/>
      <c r="O27834" s="197"/>
      <c r="P27834" s="231"/>
    </row>
    <row r="27835" spans="2:16">
      <c r="B27835" s="351"/>
      <c r="C27835" s="435"/>
      <c r="D27835" s="399"/>
      <c r="E27835" s="400"/>
      <c r="G27835" s="401"/>
      <c r="H27835" s="401"/>
      <c r="I27835" s="401"/>
      <c r="J27835" s="194"/>
      <c r="K27835" s="194"/>
      <c r="L27835" s="195"/>
      <c r="M27835" s="196"/>
      <c r="N27835" s="197"/>
      <c r="O27835" s="197"/>
      <c r="P27835" s="231"/>
    </row>
    <row r="27836" spans="2:16">
      <c r="B27836" s="351"/>
      <c r="C27836" s="435"/>
      <c r="D27836" s="399"/>
      <c r="E27836" s="400"/>
      <c r="G27836" s="401"/>
      <c r="H27836" s="401"/>
      <c r="I27836" s="401"/>
      <c r="J27836" s="194"/>
      <c r="K27836" s="194"/>
      <c r="L27836" s="195"/>
      <c r="M27836" s="196"/>
      <c r="N27836" s="197"/>
      <c r="O27836" s="197"/>
      <c r="P27836" s="231"/>
    </row>
    <row r="27837" spans="2:16">
      <c r="B27837" s="351"/>
      <c r="C27837" s="435"/>
      <c r="D27837" s="399"/>
      <c r="E27837" s="400"/>
      <c r="G27837" s="401"/>
      <c r="H27837" s="401"/>
      <c r="I27837" s="401"/>
      <c r="J27837" s="194"/>
      <c r="K27837" s="194"/>
      <c r="L27837" s="195"/>
      <c r="M27837" s="196"/>
      <c r="N27837" s="197"/>
      <c r="O27837" s="197"/>
      <c r="P27837" s="231"/>
    </row>
    <row r="27838" spans="2:16">
      <c r="B27838" s="351"/>
      <c r="C27838" s="435"/>
      <c r="D27838" s="399"/>
      <c r="E27838" s="400"/>
      <c r="G27838" s="401"/>
      <c r="H27838" s="401"/>
      <c r="I27838" s="401"/>
      <c r="J27838" s="194"/>
      <c r="K27838" s="194"/>
      <c r="L27838" s="195"/>
      <c r="M27838" s="196"/>
      <c r="N27838" s="197"/>
      <c r="O27838" s="197"/>
      <c r="P27838" s="231"/>
    </row>
    <row r="27839" spans="2:16">
      <c r="B27839" s="351"/>
      <c r="C27839" s="435"/>
      <c r="D27839" s="399"/>
      <c r="E27839" s="400"/>
      <c r="G27839" s="401"/>
      <c r="H27839" s="401"/>
      <c r="I27839" s="401"/>
      <c r="J27839" s="194"/>
      <c r="K27839" s="194"/>
      <c r="L27839" s="195"/>
      <c r="M27839" s="196"/>
      <c r="N27839" s="197"/>
      <c r="O27839" s="197"/>
      <c r="P27839" s="231"/>
    </row>
    <row r="27840" spans="2:16">
      <c r="B27840" s="351"/>
      <c r="C27840" s="435"/>
      <c r="D27840" s="399"/>
      <c r="E27840" s="400"/>
      <c r="G27840" s="401"/>
      <c r="H27840" s="401"/>
      <c r="I27840" s="401"/>
      <c r="J27840" s="194"/>
      <c r="K27840" s="194"/>
      <c r="L27840" s="195"/>
      <c r="M27840" s="196"/>
      <c r="N27840" s="197"/>
      <c r="O27840" s="197"/>
      <c r="P27840" s="231"/>
    </row>
    <row r="27841" spans="2:16">
      <c r="B27841" s="351"/>
      <c r="C27841" s="435"/>
      <c r="D27841" s="399"/>
      <c r="E27841" s="400"/>
      <c r="G27841" s="401"/>
      <c r="H27841" s="401"/>
      <c r="I27841" s="401"/>
      <c r="J27841" s="194"/>
      <c r="K27841" s="194"/>
      <c r="L27841" s="195"/>
      <c r="M27841" s="196"/>
      <c r="N27841" s="197"/>
      <c r="O27841" s="197"/>
      <c r="P27841" s="231"/>
    </row>
    <row r="27842" spans="2:16">
      <c r="B27842" s="351"/>
      <c r="C27842" s="435"/>
      <c r="D27842" s="399"/>
      <c r="E27842" s="400"/>
      <c r="G27842" s="401"/>
      <c r="H27842" s="401"/>
      <c r="I27842" s="401"/>
      <c r="J27842" s="194"/>
      <c r="K27842" s="194"/>
      <c r="L27842" s="195"/>
      <c r="M27842" s="196"/>
      <c r="N27842" s="197"/>
      <c r="O27842" s="197"/>
      <c r="P27842" s="231"/>
    </row>
    <row r="27843" spans="2:16">
      <c r="B27843" s="351"/>
      <c r="C27843" s="435"/>
      <c r="D27843" s="399"/>
      <c r="E27843" s="400"/>
      <c r="G27843" s="401"/>
      <c r="H27843" s="401"/>
      <c r="I27843" s="401"/>
      <c r="J27843" s="194"/>
      <c r="K27843" s="194"/>
      <c r="L27843" s="195"/>
      <c r="M27843" s="196"/>
      <c r="N27843" s="197"/>
      <c r="O27843" s="197"/>
      <c r="P27843" s="231"/>
    </row>
    <row r="27844" spans="2:16">
      <c r="B27844" s="351"/>
      <c r="C27844" s="435"/>
      <c r="D27844" s="399"/>
      <c r="E27844" s="400"/>
      <c r="G27844" s="401"/>
      <c r="H27844" s="401"/>
      <c r="I27844" s="401"/>
      <c r="J27844" s="194"/>
      <c r="K27844" s="194"/>
      <c r="L27844" s="195"/>
      <c r="M27844" s="196"/>
      <c r="N27844" s="197"/>
      <c r="O27844" s="197"/>
      <c r="P27844" s="231"/>
    </row>
    <row r="27845" spans="2:16">
      <c r="B27845" s="351"/>
      <c r="C27845" s="435"/>
      <c r="D27845" s="399"/>
      <c r="E27845" s="400"/>
      <c r="G27845" s="401"/>
      <c r="H27845" s="401"/>
      <c r="I27845" s="401"/>
      <c r="J27845" s="194"/>
      <c r="K27845" s="194"/>
      <c r="L27845" s="195"/>
      <c r="M27845" s="196"/>
      <c r="N27845" s="197"/>
      <c r="O27845" s="197"/>
      <c r="P27845" s="231"/>
    </row>
    <row r="27846" spans="2:16">
      <c r="B27846" s="351"/>
      <c r="C27846" s="435"/>
      <c r="D27846" s="399"/>
      <c r="E27846" s="400"/>
      <c r="G27846" s="401"/>
      <c r="H27846" s="401"/>
      <c r="I27846" s="401"/>
      <c r="J27846" s="194"/>
      <c r="K27846" s="194"/>
      <c r="L27846" s="195"/>
      <c r="M27846" s="196"/>
      <c r="N27846" s="197"/>
      <c r="O27846" s="197"/>
      <c r="P27846" s="231"/>
    </row>
    <row r="27847" spans="2:16">
      <c r="B27847" s="351"/>
      <c r="C27847" s="435"/>
      <c r="D27847" s="399"/>
      <c r="E27847" s="400"/>
      <c r="G27847" s="401"/>
      <c r="H27847" s="401"/>
      <c r="I27847" s="401"/>
      <c r="J27847" s="194"/>
      <c r="K27847" s="194"/>
      <c r="L27847" s="195"/>
      <c r="M27847" s="196"/>
      <c r="N27847" s="197"/>
      <c r="O27847" s="197"/>
      <c r="P27847" s="231"/>
    </row>
    <row r="27848" spans="2:16">
      <c r="B27848" s="351"/>
      <c r="C27848" s="435"/>
      <c r="D27848" s="399"/>
      <c r="E27848" s="400"/>
      <c r="G27848" s="401"/>
      <c r="H27848" s="401"/>
      <c r="I27848" s="401"/>
      <c r="J27848" s="194"/>
      <c r="K27848" s="194"/>
      <c r="L27848" s="195"/>
      <c r="M27848" s="196"/>
      <c r="N27848" s="197"/>
      <c r="O27848" s="197"/>
      <c r="P27848" s="231"/>
    </row>
    <row r="27849" spans="2:16">
      <c r="B27849" s="351"/>
      <c r="C27849" s="435"/>
      <c r="D27849" s="399"/>
      <c r="E27849" s="400"/>
      <c r="G27849" s="401"/>
      <c r="H27849" s="401"/>
      <c r="I27849" s="401"/>
      <c r="J27849" s="194"/>
      <c r="K27849" s="194"/>
      <c r="L27849" s="195"/>
      <c r="M27849" s="196"/>
      <c r="N27849" s="197"/>
      <c r="O27849" s="197"/>
      <c r="P27849" s="231"/>
    </row>
    <row r="27850" spans="2:16">
      <c r="B27850" s="351"/>
      <c r="C27850" s="435"/>
      <c r="D27850" s="399"/>
      <c r="E27850" s="400"/>
      <c r="G27850" s="401"/>
      <c r="H27850" s="401"/>
      <c r="I27850" s="401"/>
      <c r="J27850" s="194"/>
      <c r="K27850" s="194"/>
      <c r="L27850" s="195"/>
      <c r="M27850" s="196"/>
      <c r="N27850" s="197"/>
      <c r="O27850" s="197"/>
      <c r="P27850" s="231"/>
    </row>
    <row r="27851" spans="2:16">
      <c r="B27851" s="351"/>
      <c r="C27851" s="435"/>
      <c r="D27851" s="399"/>
      <c r="E27851" s="400"/>
      <c r="G27851" s="401"/>
      <c r="H27851" s="401"/>
      <c r="I27851" s="401"/>
      <c r="J27851" s="194"/>
      <c r="K27851" s="194"/>
      <c r="L27851" s="195"/>
      <c r="M27851" s="196"/>
      <c r="N27851" s="197"/>
      <c r="O27851" s="197"/>
      <c r="P27851" s="231"/>
    </row>
    <row r="27852" spans="2:16">
      <c r="B27852" s="351"/>
      <c r="C27852" s="435"/>
      <c r="D27852" s="399"/>
      <c r="E27852" s="400"/>
      <c r="G27852" s="401"/>
      <c r="H27852" s="401"/>
      <c r="I27852" s="401"/>
      <c r="J27852" s="194"/>
      <c r="K27852" s="194"/>
      <c r="L27852" s="195"/>
      <c r="M27852" s="196"/>
      <c r="N27852" s="197"/>
      <c r="O27852" s="197"/>
      <c r="P27852" s="231"/>
    </row>
    <row r="27853" spans="2:16">
      <c r="B27853" s="351"/>
      <c r="C27853" s="435"/>
      <c r="D27853" s="399"/>
      <c r="E27853" s="400"/>
      <c r="G27853" s="401"/>
      <c r="H27853" s="401"/>
      <c r="I27853" s="401"/>
      <c r="J27853" s="194"/>
      <c r="K27853" s="194"/>
      <c r="L27853" s="195"/>
      <c r="M27853" s="196"/>
      <c r="N27853" s="197"/>
      <c r="O27853" s="197"/>
      <c r="P27853" s="231"/>
    </row>
    <row r="27854" spans="2:16">
      <c r="B27854" s="351"/>
      <c r="C27854" s="435"/>
      <c r="D27854" s="399"/>
      <c r="E27854" s="400"/>
      <c r="G27854" s="401"/>
      <c r="H27854" s="401"/>
      <c r="I27854" s="401"/>
      <c r="J27854" s="194"/>
      <c r="K27854" s="194"/>
      <c r="L27854" s="195"/>
      <c r="M27854" s="196"/>
      <c r="N27854" s="197"/>
      <c r="O27854" s="197"/>
      <c r="P27854" s="231"/>
    </row>
    <row r="27855" spans="2:16">
      <c r="B27855" s="351"/>
      <c r="C27855" s="435"/>
      <c r="D27855" s="399"/>
      <c r="E27855" s="400"/>
      <c r="G27855" s="401"/>
      <c r="H27855" s="401"/>
      <c r="I27855" s="401"/>
      <c r="J27855" s="194"/>
      <c r="K27855" s="194"/>
      <c r="L27855" s="195"/>
      <c r="M27855" s="196"/>
      <c r="N27855" s="197"/>
      <c r="O27855" s="197"/>
      <c r="P27855" s="231"/>
    </row>
    <row r="27856" spans="2:16">
      <c r="B27856" s="351"/>
      <c r="C27856" s="435"/>
      <c r="D27856" s="399"/>
      <c r="E27856" s="400"/>
      <c r="G27856" s="401"/>
      <c r="H27856" s="401"/>
      <c r="I27856" s="401"/>
      <c r="J27856" s="194"/>
      <c r="K27856" s="194"/>
      <c r="L27856" s="195"/>
      <c r="M27856" s="196"/>
      <c r="N27856" s="197"/>
      <c r="O27856" s="197"/>
      <c r="P27856" s="231"/>
    </row>
    <row r="27857" spans="2:16">
      <c r="B27857" s="351"/>
      <c r="C27857" s="435"/>
      <c r="D27857" s="399"/>
      <c r="E27857" s="400"/>
      <c r="G27857" s="401"/>
      <c r="H27857" s="401"/>
      <c r="I27857" s="401"/>
      <c r="J27857" s="194"/>
      <c r="K27857" s="194"/>
      <c r="L27857" s="195"/>
      <c r="M27857" s="196"/>
      <c r="N27857" s="197"/>
      <c r="O27857" s="197"/>
      <c r="P27857" s="231"/>
    </row>
    <row r="27858" spans="2:16">
      <c r="B27858" s="351"/>
      <c r="C27858" s="435"/>
      <c r="D27858" s="399"/>
      <c r="E27858" s="400"/>
      <c r="G27858" s="401"/>
      <c r="H27858" s="401"/>
      <c r="I27858" s="401"/>
      <c r="J27858" s="194"/>
      <c r="K27858" s="194"/>
      <c r="L27858" s="195"/>
      <c r="M27858" s="196"/>
      <c r="N27858" s="197"/>
      <c r="O27858" s="197"/>
      <c r="P27858" s="231"/>
    </row>
    <row r="27859" spans="2:16">
      <c r="B27859" s="351"/>
      <c r="C27859" s="435"/>
      <c r="D27859" s="399"/>
      <c r="E27859" s="400"/>
      <c r="G27859" s="401"/>
      <c r="H27859" s="401"/>
      <c r="I27859" s="401"/>
      <c r="J27859" s="194"/>
      <c r="K27859" s="194"/>
      <c r="L27859" s="195"/>
      <c r="M27859" s="196"/>
      <c r="N27859" s="197"/>
      <c r="O27859" s="197"/>
      <c r="P27859" s="231"/>
    </row>
    <row r="27860" spans="2:16">
      <c r="B27860" s="351"/>
      <c r="C27860" s="435"/>
      <c r="D27860" s="399"/>
      <c r="E27860" s="400"/>
      <c r="G27860" s="401"/>
      <c r="H27860" s="401"/>
      <c r="I27860" s="401"/>
      <c r="J27860" s="194"/>
      <c r="K27860" s="194"/>
      <c r="L27860" s="195"/>
      <c r="M27860" s="196"/>
      <c r="N27860" s="197"/>
      <c r="O27860" s="197"/>
      <c r="P27860" s="231"/>
    </row>
    <row r="27861" spans="2:16">
      <c r="B27861" s="351"/>
      <c r="C27861" s="435"/>
      <c r="D27861" s="399"/>
      <c r="E27861" s="400"/>
      <c r="G27861" s="401"/>
      <c r="H27861" s="401"/>
      <c r="I27861" s="401"/>
      <c r="J27861" s="194"/>
      <c r="K27861" s="194"/>
      <c r="L27861" s="195"/>
      <c r="M27861" s="196"/>
      <c r="N27861" s="197"/>
      <c r="O27861" s="197"/>
      <c r="P27861" s="231"/>
    </row>
    <row r="27862" spans="2:16">
      <c r="B27862" s="351"/>
      <c r="C27862" s="435"/>
      <c r="D27862" s="399"/>
      <c r="E27862" s="400"/>
      <c r="G27862" s="401"/>
      <c r="H27862" s="401"/>
      <c r="I27862" s="401"/>
      <c r="J27862" s="194"/>
      <c r="K27862" s="194"/>
      <c r="L27862" s="195"/>
      <c r="M27862" s="196"/>
      <c r="N27862" s="197"/>
      <c r="O27862" s="197"/>
      <c r="P27862" s="231"/>
    </row>
    <row r="27863" spans="2:16">
      <c r="B27863" s="351"/>
      <c r="C27863" s="435"/>
      <c r="D27863" s="399"/>
      <c r="E27863" s="400"/>
      <c r="G27863" s="401"/>
      <c r="H27863" s="401"/>
      <c r="I27863" s="401"/>
      <c r="J27863" s="194"/>
      <c r="K27863" s="194"/>
      <c r="L27863" s="195"/>
      <c r="M27863" s="196"/>
      <c r="N27863" s="197"/>
      <c r="O27863" s="197"/>
      <c r="P27863" s="231"/>
    </row>
    <row r="27864" spans="2:16">
      <c r="B27864" s="351"/>
      <c r="C27864" s="435"/>
      <c r="D27864" s="399"/>
      <c r="E27864" s="400"/>
      <c r="G27864" s="401"/>
      <c r="H27864" s="401"/>
      <c r="I27864" s="401"/>
      <c r="J27864" s="194"/>
      <c r="K27864" s="194"/>
      <c r="L27864" s="195"/>
      <c r="M27864" s="196"/>
      <c r="N27864" s="197"/>
      <c r="O27864" s="197"/>
      <c r="P27864" s="231"/>
    </row>
    <row r="27865" spans="2:16">
      <c r="B27865" s="351"/>
      <c r="C27865" s="435"/>
      <c r="D27865" s="399"/>
      <c r="E27865" s="400"/>
      <c r="G27865" s="401"/>
      <c r="H27865" s="401"/>
      <c r="I27865" s="401"/>
      <c r="J27865" s="194"/>
      <c r="K27865" s="194"/>
      <c r="L27865" s="195"/>
      <c r="M27865" s="196"/>
      <c r="N27865" s="197"/>
      <c r="O27865" s="197"/>
      <c r="P27865" s="231"/>
    </row>
    <row r="27866" spans="2:16">
      <c r="B27866" s="351"/>
      <c r="C27866" s="435"/>
      <c r="D27866" s="399"/>
      <c r="E27866" s="400"/>
      <c r="G27866" s="401"/>
      <c r="H27866" s="401"/>
      <c r="I27866" s="401"/>
      <c r="J27866" s="194"/>
      <c r="K27866" s="194"/>
      <c r="L27866" s="195"/>
      <c r="M27866" s="196"/>
      <c r="N27866" s="197"/>
      <c r="O27866" s="197"/>
      <c r="P27866" s="231"/>
    </row>
    <row r="27867" spans="2:16">
      <c r="B27867" s="351"/>
      <c r="C27867" s="435"/>
      <c r="D27867" s="399"/>
      <c r="E27867" s="400"/>
      <c r="G27867" s="401"/>
      <c r="H27867" s="401"/>
      <c r="I27867" s="401"/>
      <c r="J27867" s="194"/>
      <c r="K27867" s="194"/>
      <c r="L27867" s="195"/>
      <c r="M27867" s="196"/>
      <c r="N27867" s="197"/>
      <c r="O27867" s="197"/>
      <c r="P27867" s="231"/>
    </row>
    <row r="27868" spans="2:16">
      <c r="B27868" s="351"/>
      <c r="C27868" s="435"/>
      <c r="D27868" s="399"/>
      <c r="E27868" s="400"/>
      <c r="G27868" s="401"/>
      <c r="H27868" s="401"/>
      <c r="I27868" s="401"/>
      <c r="J27868" s="194"/>
      <c r="K27868" s="194"/>
      <c r="L27868" s="195"/>
      <c r="M27868" s="196"/>
      <c r="N27868" s="197"/>
      <c r="O27868" s="197"/>
      <c r="P27868" s="231"/>
    </row>
    <row r="27869" spans="2:16">
      <c r="B27869" s="351"/>
      <c r="C27869" s="435"/>
      <c r="D27869" s="399"/>
      <c r="E27869" s="400"/>
      <c r="G27869" s="401"/>
      <c r="H27869" s="401"/>
      <c r="I27869" s="401"/>
      <c r="J27869" s="194"/>
      <c r="K27869" s="194"/>
      <c r="L27869" s="195"/>
      <c r="M27869" s="196"/>
      <c r="N27869" s="197"/>
      <c r="O27869" s="197"/>
      <c r="P27869" s="231"/>
    </row>
    <row r="27870" spans="2:16">
      <c r="B27870" s="351"/>
      <c r="C27870" s="435"/>
      <c r="D27870" s="399"/>
      <c r="E27870" s="400"/>
      <c r="G27870" s="401"/>
      <c r="H27870" s="401"/>
      <c r="I27870" s="401"/>
      <c r="J27870" s="194"/>
      <c r="K27870" s="194"/>
      <c r="L27870" s="195"/>
      <c r="M27870" s="196"/>
      <c r="N27870" s="197"/>
      <c r="O27870" s="197"/>
      <c r="P27870" s="231"/>
    </row>
    <row r="27871" spans="2:16">
      <c r="B27871" s="351"/>
      <c r="C27871" s="435"/>
      <c r="D27871" s="399"/>
      <c r="E27871" s="400"/>
      <c r="G27871" s="401"/>
      <c r="H27871" s="401"/>
      <c r="I27871" s="401"/>
      <c r="J27871" s="194"/>
      <c r="K27871" s="194"/>
      <c r="L27871" s="195"/>
      <c r="M27871" s="196"/>
      <c r="N27871" s="197"/>
      <c r="O27871" s="197"/>
      <c r="P27871" s="231"/>
    </row>
    <row r="27872" spans="2:16">
      <c r="B27872" s="351"/>
      <c r="C27872" s="435"/>
      <c r="D27872" s="399"/>
      <c r="E27872" s="400"/>
      <c r="G27872" s="401"/>
      <c r="H27872" s="401"/>
      <c r="I27872" s="401"/>
      <c r="J27872" s="194"/>
      <c r="K27872" s="194"/>
      <c r="L27872" s="195"/>
      <c r="M27872" s="196"/>
      <c r="N27872" s="197"/>
      <c r="O27872" s="197"/>
      <c r="P27872" s="231"/>
    </row>
    <row r="27873" spans="2:16">
      <c r="B27873" s="351"/>
      <c r="C27873" s="435"/>
      <c r="D27873" s="399"/>
      <c r="E27873" s="400"/>
      <c r="G27873" s="401"/>
      <c r="H27873" s="401"/>
      <c r="I27873" s="401"/>
      <c r="J27873" s="194"/>
      <c r="K27873" s="194"/>
      <c r="L27873" s="195"/>
      <c r="M27873" s="196"/>
      <c r="N27873" s="197"/>
      <c r="O27873" s="197"/>
      <c r="P27873" s="231"/>
    </row>
    <row r="27874" spans="2:16">
      <c r="B27874" s="351"/>
      <c r="C27874" s="435"/>
      <c r="D27874" s="399"/>
      <c r="E27874" s="400"/>
      <c r="G27874" s="401"/>
      <c r="H27874" s="401"/>
      <c r="I27874" s="401"/>
      <c r="J27874" s="194"/>
      <c r="K27874" s="194"/>
      <c r="L27874" s="195"/>
      <c r="M27874" s="196"/>
      <c r="N27874" s="197"/>
      <c r="O27874" s="197"/>
      <c r="P27874" s="231"/>
    </row>
    <row r="27875" spans="2:16">
      <c r="B27875" s="351"/>
      <c r="C27875" s="435"/>
      <c r="D27875" s="399"/>
      <c r="E27875" s="400"/>
      <c r="G27875" s="401"/>
      <c r="H27875" s="401"/>
      <c r="I27875" s="401"/>
      <c r="J27875" s="194"/>
      <c r="K27875" s="194"/>
      <c r="L27875" s="195"/>
      <c r="M27875" s="196"/>
      <c r="N27875" s="197"/>
      <c r="O27875" s="197"/>
      <c r="P27875" s="231"/>
    </row>
    <row r="27876" spans="2:16">
      <c r="B27876" s="351"/>
      <c r="C27876" s="435"/>
      <c r="D27876" s="399"/>
      <c r="E27876" s="400"/>
      <c r="G27876" s="401"/>
      <c r="H27876" s="401"/>
      <c r="I27876" s="401"/>
      <c r="J27876" s="194"/>
      <c r="K27876" s="194"/>
      <c r="L27876" s="195"/>
      <c r="M27876" s="196"/>
      <c r="N27876" s="197"/>
      <c r="O27876" s="197"/>
      <c r="P27876" s="231"/>
    </row>
    <row r="27877" spans="2:16">
      <c r="B27877" s="351"/>
      <c r="C27877" s="435"/>
      <c r="D27877" s="399"/>
      <c r="E27877" s="400"/>
      <c r="G27877" s="401"/>
      <c r="H27877" s="401"/>
      <c r="I27877" s="401"/>
      <c r="J27877" s="194"/>
      <c r="K27877" s="194"/>
      <c r="L27877" s="195"/>
      <c r="M27877" s="196"/>
      <c r="N27877" s="197"/>
      <c r="O27877" s="197"/>
      <c r="P27877" s="231"/>
    </row>
    <row r="27878" spans="2:16">
      <c r="B27878" s="351"/>
      <c r="C27878" s="435"/>
      <c r="D27878" s="399"/>
      <c r="E27878" s="400"/>
      <c r="G27878" s="401"/>
      <c r="H27878" s="401"/>
      <c r="I27878" s="401"/>
      <c r="J27878" s="194"/>
      <c r="K27878" s="194"/>
      <c r="L27878" s="195"/>
      <c r="M27878" s="196"/>
      <c r="N27878" s="197"/>
      <c r="O27878" s="197"/>
      <c r="P27878" s="231"/>
    </row>
    <row r="27879" spans="2:16">
      <c r="B27879" s="351"/>
      <c r="C27879" s="435"/>
      <c r="D27879" s="399"/>
      <c r="E27879" s="400"/>
      <c r="G27879" s="401"/>
      <c r="H27879" s="401"/>
      <c r="I27879" s="401"/>
      <c r="J27879" s="194"/>
      <c r="K27879" s="194"/>
      <c r="L27879" s="195"/>
      <c r="M27879" s="196"/>
      <c r="N27879" s="197"/>
      <c r="O27879" s="197"/>
      <c r="P27879" s="231"/>
    </row>
    <row r="27880" spans="2:16">
      <c r="B27880" s="351"/>
      <c r="C27880" s="435"/>
      <c r="D27880" s="399"/>
      <c r="E27880" s="400"/>
      <c r="G27880" s="401"/>
      <c r="H27880" s="401"/>
      <c r="I27880" s="401"/>
      <c r="J27880" s="194"/>
      <c r="K27880" s="194"/>
      <c r="L27880" s="195"/>
      <c r="M27880" s="196"/>
      <c r="N27880" s="197"/>
      <c r="O27880" s="197"/>
      <c r="P27880" s="231"/>
    </row>
    <row r="27881" spans="2:16">
      <c r="B27881" s="351"/>
      <c r="C27881" s="435"/>
      <c r="D27881" s="399"/>
      <c r="E27881" s="400"/>
      <c r="G27881" s="401"/>
      <c r="H27881" s="401"/>
      <c r="I27881" s="401"/>
      <c r="J27881" s="194"/>
      <c r="K27881" s="194"/>
      <c r="L27881" s="195"/>
      <c r="M27881" s="196"/>
      <c r="N27881" s="197"/>
      <c r="O27881" s="197"/>
      <c r="P27881" s="231"/>
    </row>
    <row r="27882" spans="2:16">
      <c r="B27882" s="351"/>
      <c r="C27882" s="435"/>
      <c r="D27882" s="399"/>
      <c r="E27882" s="400"/>
      <c r="G27882" s="401"/>
      <c r="H27882" s="401"/>
      <c r="I27882" s="401"/>
      <c r="J27882" s="194"/>
      <c r="K27882" s="194"/>
      <c r="L27882" s="195"/>
      <c r="M27882" s="196"/>
      <c r="N27882" s="197"/>
      <c r="O27882" s="197"/>
      <c r="P27882" s="231"/>
    </row>
    <row r="27883" spans="2:16">
      <c r="B27883" s="351"/>
      <c r="C27883" s="435"/>
      <c r="D27883" s="399"/>
      <c r="E27883" s="400"/>
      <c r="G27883" s="401"/>
      <c r="H27883" s="401"/>
      <c r="I27883" s="401"/>
      <c r="J27883" s="194"/>
      <c r="K27883" s="194"/>
      <c r="L27883" s="195"/>
      <c r="M27883" s="196"/>
      <c r="N27883" s="197"/>
      <c r="O27883" s="197"/>
      <c r="P27883" s="231"/>
    </row>
    <row r="27884" spans="2:16">
      <c r="B27884" s="402"/>
      <c r="C27884" s="435"/>
      <c r="D27884" s="404"/>
      <c r="E27884" s="405"/>
      <c r="G27884" s="406"/>
      <c r="H27884" s="406"/>
      <c r="I27884" s="406"/>
      <c r="J27884" s="194"/>
      <c r="K27884" s="194"/>
      <c r="L27884" s="195"/>
      <c r="M27884" s="196"/>
      <c r="N27884" s="197"/>
      <c r="O27884" s="197"/>
      <c r="P27884" s="221"/>
    </row>
    <row r="27885" spans="2:16">
      <c r="B27885" s="351"/>
      <c r="C27885" s="435"/>
      <c r="D27885" s="399"/>
      <c r="E27885" s="400"/>
      <c r="G27885" s="401"/>
      <c r="H27885" s="401"/>
      <c r="I27885" s="401"/>
      <c r="J27885" s="194"/>
      <c r="K27885" s="194"/>
      <c r="L27885" s="195"/>
      <c r="M27885" s="196"/>
      <c r="N27885" s="197"/>
      <c r="O27885" s="197"/>
      <c r="P27885" s="231"/>
    </row>
    <row r="27886" spans="2:16">
      <c r="B27886" s="351"/>
      <c r="C27886" s="435"/>
      <c r="D27886" s="399"/>
      <c r="E27886" s="400"/>
      <c r="G27886" s="401"/>
      <c r="H27886" s="401"/>
      <c r="I27886" s="401"/>
      <c r="J27886" s="194"/>
      <c r="K27886" s="194"/>
      <c r="L27886" s="195"/>
      <c r="M27886" s="196"/>
      <c r="N27886" s="197"/>
      <c r="O27886" s="197"/>
      <c r="P27886" s="231"/>
    </row>
    <row r="27887" spans="2:16">
      <c r="B27887" s="351"/>
      <c r="C27887" s="435"/>
      <c r="D27887" s="399"/>
      <c r="E27887" s="400"/>
      <c r="G27887" s="401"/>
      <c r="H27887" s="401"/>
      <c r="I27887" s="401"/>
      <c r="J27887" s="194"/>
      <c r="K27887" s="194"/>
      <c r="L27887" s="195"/>
      <c r="M27887" s="196"/>
      <c r="N27887" s="197"/>
      <c r="O27887" s="197"/>
      <c r="P27887" s="231"/>
    </row>
    <row r="27888" spans="2:16">
      <c r="B27888" s="351"/>
      <c r="C27888" s="435"/>
      <c r="D27888" s="399"/>
      <c r="E27888" s="400"/>
      <c r="G27888" s="401"/>
      <c r="H27888" s="401"/>
      <c r="I27888" s="401"/>
      <c r="J27888" s="194"/>
      <c r="K27888" s="194"/>
      <c r="L27888" s="195"/>
      <c r="M27888" s="196"/>
      <c r="N27888" s="197"/>
      <c r="O27888" s="197"/>
      <c r="P27888" s="231"/>
    </row>
    <row r="27889" spans="2:16">
      <c r="B27889" s="351"/>
      <c r="C27889" s="435"/>
      <c r="D27889" s="399"/>
      <c r="E27889" s="400"/>
      <c r="G27889" s="401"/>
      <c r="H27889" s="401"/>
      <c r="I27889" s="401"/>
      <c r="J27889" s="194"/>
      <c r="K27889" s="194"/>
      <c r="L27889" s="195"/>
      <c r="M27889" s="196"/>
      <c r="N27889" s="197"/>
      <c r="O27889" s="197"/>
      <c r="P27889" s="231"/>
    </row>
    <row r="27890" spans="2:16">
      <c r="B27890" s="351"/>
      <c r="C27890" s="435"/>
      <c r="D27890" s="399"/>
      <c r="E27890" s="400"/>
      <c r="G27890" s="401"/>
      <c r="H27890" s="401"/>
      <c r="I27890" s="401"/>
      <c r="J27890" s="194"/>
      <c r="K27890" s="194"/>
      <c r="L27890" s="195"/>
      <c r="M27890" s="196"/>
      <c r="N27890" s="197"/>
      <c r="O27890" s="197"/>
      <c r="P27890" s="231"/>
    </row>
    <row r="27891" spans="2:16">
      <c r="B27891" s="351"/>
      <c r="C27891" s="435"/>
      <c r="D27891" s="399"/>
      <c r="E27891" s="400"/>
      <c r="G27891" s="401"/>
      <c r="H27891" s="401"/>
      <c r="I27891" s="401"/>
      <c r="J27891" s="194"/>
      <c r="K27891" s="194"/>
      <c r="L27891" s="195"/>
      <c r="M27891" s="196"/>
      <c r="N27891" s="197"/>
      <c r="O27891" s="197"/>
      <c r="P27891" s="231"/>
    </row>
    <row r="27892" spans="2:16">
      <c r="B27892" s="351"/>
      <c r="C27892" s="435"/>
      <c r="D27892" s="399"/>
      <c r="E27892" s="400"/>
      <c r="G27892" s="401"/>
      <c r="H27892" s="401"/>
      <c r="I27892" s="401"/>
      <c r="J27892" s="194"/>
      <c r="K27892" s="194"/>
      <c r="L27892" s="195"/>
      <c r="M27892" s="196"/>
      <c r="N27892" s="197"/>
      <c r="O27892" s="197"/>
      <c r="P27892" s="231"/>
    </row>
    <row r="27893" spans="2:16">
      <c r="B27893" s="351"/>
      <c r="C27893" s="435"/>
      <c r="D27893" s="399"/>
      <c r="E27893" s="400"/>
      <c r="G27893" s="401"/>
      <c r="H27893" s="401"/>
      <c r="I27893" s="401"/>
      <c r="J27893" s="194"/>
      <c r="K27893" s="194"/>
      <c r="L27893" s="195"/>
      <c r="M27893" s="196"/>
      <c r="N27893" s="197"/>
      <c r="O27893" s="197"/>
      <c r="P27893" s="231"/>
    </row>
    <row r="27894" spans="2:16">
      <c r="B27894" s="351"/>
      <c r="C27894" s="435"/>
      <c r="D27894" s="399"/>
      <c r="E27894" s="400"/>
      <c r="G27894" s="401"/>
      <c r="H27894" s="401"/>
      <c r="I27894" s="401"/>
      <c r="J27894" s="194"/>
      <c r="K27894" s="194"/>
      <c r="L27894" s="195"/>
      <c r="M27894" s="196"/>
      <c r="N27894" s="197"/>
      <c r="O27894" s="197"/>
      <c r="P27894" s="231"/>
    </row>
    <row r="27895" spans="2:16">
      <c r="B27895" s="351"/>
      <c r="C27895" s="435"/>
      <c r="D27895" s="399"/>
      <c r="E27895" s="400"/>
      <c r="G27895" s="401"/>
      <c r="H27895" s="401"/>
      <c r="I27895" s="401"/>
      <c r="J27895" s="194"/>
      <c r="K27895" s="194"/>
      <c r="L27895" s="195"/>
      <c r="M27895" s="196"/>
      <c r="N27895" s="197"/>
      <c r="O27895" s="197"/>
      <c r="P27895" s="231"/>
    </row>
    <row r="27896" spans="2:16">
      <c r="B27896" s="351"/>
      <c r="C27896" s="435"/>
      <c r="D27896" s="399"/>
      <c r="E27896" s="400"/>
      <c r="G27896" s="401"/>
      <c r="H27896" s="401"/>
      <c r="I27896" s="401"/>
      <c r="J27896" s="194"/>
      <c r="K27896" s="194"/>
      <c r="L27896" s="195"/>
      <c r="M27896" s="196"/>
      <c r="N27896" s="197"/>
      <c r="O27896" s="197"/>
      <c r="P27896" s="231"/>
    </row>
    <row r="27897" spans="2:16">
      <c r="B27897" s="351"/>
      <c r="C27897" s="435"/>
      <c r="D27897" s="399"/>
      <c r="E27897" s="400"/>
      <c r="G27897" s="401"/>
      <c r="H27897" s="401"/>
      <c r="I27897" s="401"/>
      <c r="J27897" s="194"/>
      <c r="K27897" s="194"/>
      <c r="L27897" s="195"/>
      <c r="M27897" s="196"/>
      <c r="N27897" s="197"/>
      <c r="O27897" s="197"/>
      <c r="P27897" s="231"/>
    </row>
    <row r="27898" spans="2:16">
      <c r="B27898" s="351"/>
      <c r="C27898" s="435"/>
      <c r="D27898" s="399"/>
      <c r="E27898" s="400"/>
      <c r="G27898" s="401"/>
      <c r="H27898" s="401"/>
      <c r="I27898" s="401"/>
      <c r="J27898" s="194"/>
      <c r="K27898" s="194"/>
      <c r="L27898" s="195"/>
      <c r="M27898" s="196"/>
      <c r="N27898" s="197"/>
      <c r="O27898" s="197"/>
      <c r="P27898" s="231"/>
    </row>
    <row r="27899" spans="2:16">
      <c r="B27899" s="351"/>
      <c r="C27899" s="435"/>
      <c r="D27899" s="399"/>
      <c r="E27899" s="400"/>
      <c r="G27899" s="401"/>
      <c r="H27899" s="401"/>
      <c r="I27899" s="401"/>
      <c r="J27899" s="194"/>
      <c r="K27899" s="194"/>
      <c r="L27899" s="195"/>
      <c r="M27899" s="196"/>
      <c r="N27899" s="197"/>
      <c r="O27899" s="197"/>
      <c r="P27899" s="231"/>
    </row>
    <row r="27900" spans="2:16">
      <c r="B27900" s="351"/>
      <c r="C27900" s="435"/>
      <c r="D27900" s="399"/>
      <c r="E27900" s="400"/>
      <c r="G27900" s="401"/>
      <c r="H27900" s="401"/>
      <c r="I27900" s="401"/>
      <c r="J27900" s="194"/>
      <c r="K27900" s="194"/>
      <c r="L27900" s="195"/>
      <c r="M27900" s="196"/>
      <c r="N27900" s="197"/>
      <c r="O27900" s="197"/>
      <c r="P27900" s="231"/>
    </row>
    <row r="27901" spans="2:16">
      <c r="B27901" s="351"/>
      <c r="C27901" s="435"/>
      <c r="D27901" s="399"/>
      <c r="E27901" s="400"/>
      <c r="G27901" s="401"/>
      <c r="H27901" s="401"/>
      <c r="I27901" s="401"/>
      <c r="J27901" s="194"/>
      <c r="K27901" s="194"/>
      <c r="L27901" s="195"/>
      <c r="M27901" s="196"/>
      <c r="N27901" s="197"/>
      <c r="O27901" s="197"/>
      <c r="P27901" s="231"/>
    </row>
    <row r="27902" spans="2:16">
      <c r="B27902" s="351"/>
      <c r="C27902" s="435"/>
      <c r="D27902" s="399"/>
      <c r="E27902" s="400"/>
      <c r="G27902" s="401"/>
      <c r="H27902" s="401"/>
      <c r="I27902" s="401"/>
      <c r="J27902" s="194"/>
      <c r="K27902" s="194"/>
      <c r="L27902" s="195"/>
      <c r="M27902" s="196"/>
      <c r="N27902" s="197"/>
      <c r="O27902" s="197"/>
      <c r="P27902" s="231"/>
    </row>
    <row r="27903" spans="2:16">
      <c r="B27903" s="351"/>
      <c r="C27903" s="435"/>
      <c r="D27903" s="399"/>
      <c r="E27903" s="400"/>
      <c r="G27903" s="401"/>
      <c r="H27903" s="401"/>
      <c r="I27903" s="401"/>
      <c r="J27903" s="194"/>
      <c r="K27903" s="194"/>
      <c r="L27903" s="195"/>
      <c r="M27903" s="196"/>
      <c r="N27903" s="197"/>
      <c r="O27903" s="197"/>
      <c r="P27903" s="231"/>
    </row>
    <row r="27904" spans="2:16">
      <c r="B27904" s="351"/>
      <c r="C27904" s="435"/>
      <c r="D27904" s="399"/>
      <c r="E27904" s="400"/>
      <c r="G27904" s="401"/>
      <c r="H27904" s="401"/>
      <c r="I27904" s="401"/>
      <c r="J27904" s="194"/>
      <c r="K27904" s="194"/>
      <c r="L27904" s="195"/>
      <c r="M27904" s="196"/>
      <c r="N27904" s="197"/>
      <c r="O27904" s="197"/>
      <c r="P27904" s="231"/>
    </row>
    <row r="27905" spans="2:16">
      <c r="B27905" s="351"/>
      <c r="C27905" s="435"/>
      <c r="D27905" s="399"/>
      <c r="E27905" s="400"/>
      <c r="G27905" s="401"/>
      <c r="H27905" s="401"/>
      <c r="I27905" s="401"/>
      <c r="J27905" s="194"/>
      <c r="K27905" s="194"/>
      <c r="L27905" s="195"/>
      <c r="M27905" s="196"/>
      <c r="N27905" s="197"/>
      <c r="O27905" s="197"/>
      <c r="P27905" s="231"/>
    </row>
    <row r="27906" spans="2:16">
      <c r="B27906" s="351"/>
      <c r="C27906" s="435"/>
      <c r="D27906" s="399"/>
      <c r="E27906" s="400"/>
      <c r="G27906" s="401"/>
      <c r="H27906" s="401"/>
      <c r="I27906" s="401"/>
      <c r="J27906" s="194"/>
      <c r="K27906" s="194"/>
      <c r="L27906" s="195"/>
      <c r="M27906" s="196"/>
      <c r="N27906" s="197"/>
      <c r="O27906" s="197"/>
      <c r="P27906" s="231"/>
    </row>
    <row r="27907" spans="2:16">
      <c r="B27907" s="351"/>
      <c r="C27907" s="435"/>
      <c r="D27907" s="399"/>
      <c r="E27907" s="400"/>
      <c r="G27907" s="401"/>
      <c r="H27907" s="401"/>
      <c r="I27907" s="401"/>
      <c r="J27907" s="194"/>
      <c r="K27907" s="194"/>
      <c r="L27907" s="195"/>
      <c r="M27907" s="196"/>
      <c r="N27907" s="197"/>
      <c r="O27907" s="197"/>
      <c r="P27907" s="231"/>
    </row>
    <row r="27908" spans="2:16">
      <c r="B27908" s="351"/>
      <c r="C27908" s="435"/>
      <c r="D27908" s="399"/>
      <c r="E27908" s="400"/>
      <c r="G27908" s="401"/>
      <c r="H27908" s="401"/>
      <c r="I27908" s="401"/>
      <c r="J27908" s="194"/>
      <c r="K27908" s="194"/>
      <c r="L27908" s="195"/>
      <c r="M27908" s="196"/>
      <c r="N27908" s="197"/>
      <c r="O27908" s="197"/>
      <c r="P27908" s="231"/>
    </row>
    <row r="27909" spans="2:16">
      <c r="B27909" s="351"/>
      <c r="C27909" s="435"/>
      <c r="D27909" s="399"/>
      <c r="E27909" s="400"/>
      <c r="G27909" s="401"/>
      <c r="H27909" s="401"/>
      <c r="I27909" s="401"/>
      <c r="J27909" s="194"/>
      <c r="K27909" s="194"/>
      <c r="L27909" s="195"/>
      <c r="M27909" s="196"/>
      <c r="N27909" s="197"/>
      <c r="O27909" s="197"/>
      <c r="P27909" s="231"/>
    </row>
    <row r="27910" spans="2:16">
      <c r="B27910" s="351"/>
      <c r="C27910" s="435"/>
      <c r="D27910" s="399"/>
      <c r="E27910" s="400"/>
      <c r="G27910" s="401"/>
      <c r="H27910" s="401"/>
      <c r="I27910" s="401"/>
      <c r="J27910" s="194"/>
      <c r="K27910" s="194"/>
      <c r="L27910" s="195"/>
      <c r="M27910" s="196"/>
      <c r="N27910" s="197"/>
      <c r="O27910" s="197"/>
      <c r="P27910" s="231"/>
    </row>
    <row r="27911" spans="2:16">
      <c r="B27911" s="351"/>
      <c r="C27911" s="435"/>
      <c r="D27911" s="399"/>
      <c r="E27911" s="400"/>
      <c r="G27911" s="401"/>
      <c r="H27911" s="401"/>
      <c r="I27911" s="401"/>
      <c r="J27911" s="194"/>
      <c r="K27911" s="194"/>
      <c r="L27911" s="195"/>
      <c r="M27911" s="196"/>
      <c r="N27911" s="197"/>
      <c r="O27911" s="197"/>
      <c r="P27911" s="231"/>
    </row>
    <row r="27912" spans="2:16">
      <c r="B27912" s="351"/>
      <c r="C27912" s="435"/>
      <c r="D27912" s="399"/>
      <c r="E27912" s="400"/>
      <c r="G27912" s="401"/>
      <c r="H27912" s="401"/>
      <c r="I27912" s="401"/>
      <c r="J27912" s="194"/>
      <c r="K27912" s="194"/>
      <c r="L27912" s="195"/>
      <c r="M27912" s="196"/>
      <c r="N27912" s="197"/>
      <c r="O27912" s="197"/>
      <c r="P27912" s="231"/>
    </row>
    <row r="27913" spans="2:16">
      <c r="B27913" s="402"/>
      <c r="C27913" s="435"/>
      <c r="D27913" s="404"/>
      <c r="E27913" s="405"/>
      <c r="G27913" s="406"/>
      <c r="H27913" s="406"/>
      <c r="I27913" s="406"/>
      <c r="J27913" s="194"/>
      <c r="K27913" s="194"/>
      <c r="L27913" s="195"/>
      <c r="M27913" s="196"/>
      <c r="N27913" s="197"/>
      <c r="O27913" s="197"/>
      <c r="P27913" s="221"/>
    </row>
    <row r="27914" spans="2:16">
      <c r="B27914" s="351"/>
      <c r="C27914" s="435"/>
      <c r="D27914" s="399"/>
      <c r="E27914" s="400"/>
      <c r="G27914" s="401"/>
      <c r="H27914" s="401"/>
      <c r="I27914" s="401"/>
      <c r="J27914" s="194"/>
      <c r="K27914" s="194"/>
      <c r="L27914" s="195"/>
      <c r="M27914" s="196"/>
      <c r="N27914" s="197"/>
      <c r="O27914" s="197"/>
      <c r="P27914" s="231"/>
    </row>
    <row r="27915" spans="2:16">
      <c r="B27915" s="351"/>
      <c r="C27915" s="435"/>
      <c r="D27915" s="399"/>
      <c r="E27915" s="400"/>
      <c r="G27915" s="401"/>
      <c r="H27915" s="401"/>
      <c r="I27915" s="401"/>
      <c r="J27915" s="194"/>
      <c r="K27915" s="194"/>
      <c r="L27915" s="195"/>
      <c r="M27915" s="196"/>
      <c r="N27915" s="197"/>
      <c r="O27915" s="197"/>
      <c r="P27915" s="231"/>
    </row>
    <row r="27916" spans="2:16">
      <c r="B27916" s="351"/>
      <c r="C27916" s="435"/>
      <c r="D27916" s="399"/>
      <c r="E27916" s="400"/>
      <c r="G27916" s="401"/>
      <c r="H27916" s="401"/>
      <c r="I27916" s="401"/>
      <c r="J27916" s="194"/>
      <c r="K27916" s="194"/>
      <c r="L27916" s="195"/>
      <c r="M27916" s="196"/>
      <c r="N27916" s="197"/>
      <c r="O27916" s="197"/>
      <c r="P27916" s="231"/>
    </row>
    <row r="27917" spans="2:16">
      <c r="B27917" s="351"/>
      <c r="C27917" s="435"/>
      <c r="D27917" s="399"/>
      <c r="E27917" s="400"/>
      <c r="G27917" s="401"/>
      <c r="H27917" s="401"/>
      <c r="I27917" s="401"/>
      <c r="J27917" s="194"/>
      <c r="K27917" s="194"/>
      <c r="L27917" s="195"/>
      <c r="M27917" s="196"/>
      <c r="N27917" s="197"/>
      <c r="O27917" s="197"/>
      <c r="P27917" s="231"/>
    </row>
    <row r="27918" spans="2:16">
      <c r="B27918" s="351"/>
      <c r="C27918" s="435"/>
      <c r="D27918" s="399"/>
      <c r="E27918" s="400"/>
      <c r="G27918" s="401"/>
      <c r="H27918" s="401"/>
      <c r="I27918" s="401"/>
      <c r="J27918" s="194"/>
      <c r="K27918" s="194"/>
      <c r="L27918" s="195"/>
      <c r="M27918" s="196"/>
      <c r="N27918" s="197"/>
      <c r="O27918" s="197"/>
      <c r="P27918" s="231"/>
    </row>
    <row r="27919" spans="2:16">
      <c r="B27919" s="351"/>
      <c r="C27919" s="435"/>
      <c r="D27919" s="399"/>
      <c r="E27919" s="400"/>
      <c r="G27919" s="401"/>
      <c r="H27919" s="401"/>
      <c r="I27919" s="401"/>
      <c r="J27919" s="194"/>
      <c r="K27919" s="194"/>
      <c r="L27919" s="195"/>
      <c r="M27919" s="196"/>
      <c r="N27919" s="197"/>
      <c r="O27919" s="197"/>
      <c r="P27919" s="231"/>
    </row>
    <row r="27920" spans="2:16">
      <c r="B27920" s="351"/>
      <c r="C27920" s="435"/>
      <c r="D27920" s="399"/>
      <c r="E27920" s="400"/>
      <c r="G27920" s="401"/>
      <c r="H27920" s="401"/>
      <c r="I27920" s="401"/>
      <c r="J27920" s="194"/>
      <c r="K27920" s="194"/>
      <c r="L27920" s="195"/>
      <c r="M27920" s="196"/>
      <c r="N27920" s="197"/>
      <c r="O27920" s="197"/>
      <c r="P27920" s="231"/>
    </row>
    <row r="27921" spans="2:16">
      <c r="B27921" s="351"/>
      <c r="C27921" s="435"/>
      <c r="D27921" s="399"/>
      <c r="E27921" s="400"/>
      <c r="G27921" s="401"/>
      <c r="H27921" s="401"/>
      <c r="I27921" s="401"/>
      <c r="J27921" s="194"/>
      <c r="K27921" s="194"/>
      <c r="L27921" s="195"/>
      <c r="M27921" s="196"/>
      <c r="N27921" s="197"/>
      <c r="O27921" s="197"/>
      <c r="P27921" s="231"/>
    </row>
    <row r="27922" spans="2:16">
      <c r="B27922" s="351"/>
      <c r="C27922" s="435"/>
      <c r="D27922" s="399"/>
      <c r="E27922" s="400"/>
      <c r="G27922" s="401"/>
      <c r="H27922" s="401"/>
      <c r="I27922" s="401"/>
      <c r="J27922" s="194"/>
      <c r="K27922" s="194"/>
      <c r="L27922" s="195"/>
      <c r="M27922" s="196"/>
      <c r="N27922" s="197"/>
      <c r="O27922" s="197"/>
      <c r="P27922" s="231"/>
    </row>
    <row r="27923" spans="2:16">
      <c r="B27923" s="402"/>
      <c r="C27923" s="435"/>
      <c r="D27923" s="404"/>
      <c r="E27923" s="405"/>
      <c r="G27923" s="406"/>
      <c r="H27923" s="406"/>
      <c r="I27923" s="406"/>
      <c r="J27923" s="194"/>
      <c r="K27923" s="194"/>
      <c r="L27923" s="195"/>
      <c r="M27923" s="196"/>
      <c r="N27923" s="197"/>
      <c r="O27923" s="197"/>
      <c r="P27923" s="221"/>
    </row>
    <row r="27924" spans="2:16">
      <c r="B27924" s="351"/>
      <c r="C27924" s="435"/>
      <c r="D27924" s="399"/>
      <c r="E27924" s="400"/>
      <c r="G27924" s="401"/>
      <c r="H27924" s="401"/>
      <c r="I27924" s="401"/>
      <c r="J27924" s="194"/>
      <c r="K27924" s="194"/>
      <c r="L27924" s="195"/>
      <c r="M27924" s="196"/>
      <c r="N27924" s="197"/>
      <c r="O27924" s="197"/>
      <c r="P27924" s="231"/>
    </row>
    <row r="27925" spans="2:16">
      <c r="B27925" s="351"/>
      <c r="C27925" s="435"/>
      <c r="D27925" s="399"/>
      <c r="E27925" s="400"/>
      <c r="G27925" s="401"/>
      <c r="H27925" s="401"/>
      <c r="I27925" s="401"/>
      <c r="J27925" s="194"/>
      <c r="K27925" s="194"/>
      <c r="L27925" s="195"/>
      <c r="M27925" s="196"/>
      <c r="N27925" s="197"/>
      <c r="O27925" s="197"/>
      <c r="P27925" s="231"/>
    </row>
    <row r="27926" spans="2:16">
      <c r="B27926" s="351"/>
      <c r="C27926" s="435"/>
      <c r="D27926" s="399"/>
      <c r="E27926" s="400"/>
      <c r="G27926" s="401"/>
      <c r="H27926" s="401"/>
      <c r="I27926" s="401"/>
      <c r="J27926" s="194"/>
      <c r="K27926" s="194"/>
      <c r="L27926" s="195"/>
      <c r="M27926" s="196"/>
      <c r="N27926" s="197"/>
      <c r="O27926" s="197"/>
      <c r="P27926" s="231"/>
    </row>
    <row r="27927" spans="2:16">
      <c r="B27927" s="351"/>
      <c r="C27927" s="435"/>
      <c r="D27927" s="399"/>
      <c r="E27927" s="400"/>
      <c r="G27927" s="401"/>
      <c r="H27927" s="401"/>
      <c r="I27927" s="401"/>
      <c r="J27927" s="194"/>
      <c r="K27927" s="194"/>
      <c r="L27927" s="195"/>
      <c r="M27927" s="196"/>
      <c r="N27927" s="197"/>
      <c r="O27927" s="197"/>
      <c r="P27927" s="231"/>
    </row>
    <row r="27928" spans="2:16">
      <c r="B27928" s="351"/>
      <c r="C27928" s="435"/>
      <c r="D27928" s="399"/>
      <c r="E27928" s="400"/>
      <c r="G27928" s="401"/>
      <c r="H27928" s="401"/>
      <c r="I27928" s="401"/>
      <c r="J27928" s="194"/>
      <c r="K27928" s="194"/>
      <c r="L27928" s="195"/>
      <c r="M27928" s="196"/>
      <c r="N27928" s="197"/>
      <c r="O27928" s="197"/>
      <c r="P27928" s="231"/>
    </row>
    <row r="27929" spans="2:16">
      <c r="B27929" s="351"/>
      <c r="C27929" s="435"/>
      <c r="D27929" s="399"/>
      <c r="E27929" s="400"/>
      <c r="G27929" s="401"/>
      <c r="H27929" s="401"/>
      <c r="I27929" s="401"/>
      <c r="J27929" s="194"/>
      <c r="K27929" s="194"/>
      <c r="L27929" s="195"/>
      <c r="M27929" s="196"/>
      <c r="N27929" s="197"/>
      <c r="O27929" s="197"/>
      <c r="P27929" s="231"/>
    </row>
    <row r="27930" spans="2:16">
      <c r="B27930" s="351"/>
      <c r="C27930" s="435"/>
      <c r="D27930" s="399"/>
      <c r="E27930" s="400"/>
      <c r="G27930" s="401"/>
      <c r="H27930" s="401"/>
      <c r="I27930" s="401"/>
      <c r="J27930" s="194"/>
      <c r="K27930" s="194"/>
      <c r="L27930" s="195"/>
      <c r="M27930" s="196"/>
      <c r="N27930" s="197"/>
      <c r="O27930" s="197"/>
      <c r="P27930" s="231"/>
    </row>
    <row r="27931" spans="2:16">
      <c r="B27931" s="351"/>
      <c r="C27931" s="435"/>
      <c r="D27931" s="399"/>
      <c r="E27931" s="400"/>
      <c r="G27931" s="401"/>
      <c r="H27931" s="401"/>
      <c r="I27931" s="401"/>
      <c r="J27931" s="194"/>
      <c r="K27931" s="194"/>
      <c r="L27931" s="195"/>
      <c r="M27931" s="196"/>
      <c r="N27931" s="197"/>
      <c r="O27931" s="197"/>
      <c r="P27931" s="231"/>
    </row>
    <row r="27932" spans="2:16">
      <c r="B27932" s="351"/>
      <c r="C27932" s="435"/>
      <c r="D27932" s="399"/>
      <c r="E27932" s="400"/>
      <c r="G27932" s="401"/>
      <c r="H27932" s="401"/>
      <c r="I27932" s="401"/>
      <c r="J27932" s="194"/>
      <c r="K27932" s="194"/>
      <c r="L27932" s="195"/>
      <c r="M27932" s="196"/>
      <c r="N27932" s="197"/>
      <c r="O27932" s="197"/>
      <c r="P27932" s="231"/>
    </row>
    <row r="27933" spans="2:16">
      <c r="B27933" s="351"/>
      <c r="C27933" s="435"/>
      <c r="D27933" s="399"/>
      <c r="E27933" s="400"/>
      <c r="G27933" s="401"/>
      <c r="H27933" s="401"/>
      <c r="I27933" s="401"/>
      <c r="J27933" s="194"/>
      <c r="K27933" s="194"/>
      <c r="L27933" s="195"/>
      <c r="M27933" s="196"/>
      <c r="N27933" s="197"/>
      <c r="O27933" s="197"/>
      <c r="P27933" s="231"/>
    </row>
    <row r="27934" spans="2:16">
      <c r="B27934" s="351"/>
      <c r="C27934" s="435"/>
      <c r="D27934" s="399"/>
      <c r="E27934" s="400"/>
      <c r="G27934" s="401"/>
      <c r="H27934" s="401"/>
      <c r="I27934" s="401"/>
      <c r="J27934" s="194"/>
      <c r="K27934" s="194"/>
      <c r="L27934" s="195"/>
      <c r="M27934" s="196"/>
      <c r="N27934" s="197"/>
      <c r="O27934" s="197"/>
      <c r="P27934" s="231"/>
    </row>
    <row r="27935" spans="2:16">
      <c r="B27935" s="351"/>
      <c r="C27935" s="435"/>
      <c r="D27935" s="399"/>
      <c r="E27935" s="400"/>
      <c r="G27935" s="401"/>
      <c r="H27935" s="401"/>
      <c r="I27935" s="401"/>
      <c r="J27935" s="194"/>
      <c r="K27935" s="194"/>
      <c r="L27935" s="195"/>
      <c r="M27935" s="196"/>
      <c r="N27935" s="197"/>
      <c r="O27935" s="197"/>
      <c r="P27935" s="231"/>
    </row>
    <row r="27936" spans="2:16">
      <c r="B27936" s="351"/>
      <c r="C27936" s="435"/>
      <c r="D27936" s="399"/>
      <c r="E27936" s="400"/>
      <c r="G27936" s="401"/>
      <c r="H27936" s="401"/>
      <c r="I27936" s="401"/>
      <c r="J27936" s="194"/>
      <c r="K27936" s="194"/>
      <c r="L27936" s="195"/>
      <c r="M27936" s="196"/>
      <c r="N27936" s="197"/>
      <c r="O27936" s="197"/>
      <c r="P27936" s="231"/>
    </row>
    <row r="27937" spans="2:16">
      <c r="B27937" s="351"/>
      <c r="C27937" s="435"/>
      <c r="D27937" s="399"/>
      <c r="E27937" s="400"/>
      <c r="G27937" s="401"/>
      <c r="H27937" s="401"/>
      <c r="I27937" s="401"/>
      <c r="J27937" s="194"/>
      <c r="K27937" s="194"/>
      <c r="L27937" s="195"/>
      <c r="M27937" s="196"/>
      <c r="N27937" s="197"/>
      <c r="O27937" s="197"/>
      <c r="P27937" s="231"/>
    </row>
    <row r="27938" spans="2:16">
      <c r="B27938" s="351"/>
      <c r="C27938" s="435"/>
      <c r="D27938" s="399"/>
      <c r="E27938" s="400"/>
      <c r="G27938" s="401"/>
      <c r="H27938" s="401"/>
      <c r="I27938" s="401"/>
      <c r="J27938" s="194"/>
      <c r="K27938" s="194"/>
      <c r="L27938" s="195"/>
      <c r="M27938" s="196"/>
      <c r="N27938" s="197"/>
      <c r="O27938" s="197"/>
      <c r="P27938" s="231"/>
    </row>
    <row r="27939" spans="2:16">
      <c r="B27939" s="351"/>
      <c r="C27939" s="435"/>
      <c r="D27939" s="399"/>
      <c r="E27939" s="400"/>
      <c r="G27939" s="401"/>
      <c r="H27939" s="401"/>
      <c r="I27939" s="401"/>
      <c r="J27939" s="194"/>
      <c r="K27939" s="194"/>
      <c r="L27939" s="195"/>
      <c r="M27939" s="196"/>
      <c r="N27939" s="197"/>
      <c r="O27939" s="197"/>
      <c r="P27939" s="231"/>
    </row>
    <row r="27940" spans="2:16">
      <c r="B27940" s="351"/>
      <c r="C27940" s="435"/>
      <c r="D27940" s="399"/>
      <c r="E27940" s="400"/>
      <c r="G27940" s="401"/>
      <c r="H27940" s="401"/>
      <c r="I27940" s="401"/>
      <c r="J27940" s="194"/>
      <c r="K27940" s="194"/>
      <c r="L27940" s="195"/>
      <c r="M27940" s="196"/>
      <c r="N27940" s="197"/>
      <c r="O27940" s="197"/>
      <c r="P27940" s="231"/>
    </row>
    <row r="27941" spans="2:16">
      <c r="B27941" s="351"/>
      <c r="C27941" s="435"/>
      <c r="D27941" s="399"/>
      <c r="E27941" s="400"/>
      <c r="G27941" s="401"/>
      <c r="H27941" s="401"/>
      <c r="I27941" s="401"/>
      <c r="J27941" s="194"/>
      <c r="K27941" s="194"/>
      <c r="L27941" s="195"/>
      <c r="M27941" s="196"/>
      <c r="N27941" s="197"/>
      <c r="O27941" s="197"/>
      <c r="P27941" s="231"/>
    </row>
    <row r="27942" spans="2:16">
      <c r="B27942" s="351"/>
      <c r="C27942" s="435"/>
      <c r="D27942" s="399"/>
      <c r="E27942" s="400"/>
      <c r="G27942" s="401"/>
      <c r="H27942" s="401"/>
      <c r="I27942" s="401"/>
      <c r="J27942" s="194"/>
      <c r="K27942" s="194"/>
      <c r="L27942" s="195"/>
      <c r="M27942" s="196"/>
      <c r="N27942" s="197"/>
      <c r="O27942" s="197"/>
      <c r="P27942" s="231"/>
    </row>
    <row r="27943" spans="2:16">
      <c r="B27943" s="351"/>
      <c r="C27943" s="435"/>
      <c r="D27943" s="399"/>
      <c r="E27943" s="400"/>
      <c r="G27943" s="401"/>
      <c r="H27943" s="401"/>
      <c r="I27943" s="401"/>
      <c r="J27943" s="194"/>
      <c r="K27943" s="194"/>
      <c r="L27943" s="195"/>
      <c r="M27943" s="196"/>
      <c r="N27943" s="197"/>
      <c r="O27943" s="197"/>
      <c r="P27943" s="231"/>
    </row>
    <row r="27944" spans="2:16">
      <c r="B27944" s="351"/>
      <c r="C27944" s="435"/>
      <c r="D27944" s="399"/>
      <c r="E27944" s="400"/>
      <c r="G27944" s="401"/>
      <c r="H27944" s="401"/>
      <c r="I27944" s="401"/>
      <c r="J27944" s="194"/>
      <c r="K27944" s="194"/>
      <c r="L27944" s="195"/>
      <c r="M27944" s="196"/>
      <c r="N27944" s="197"/>
      <c r="O27944" s="197"/>
      <c r="P27944" s="231"/>
    </row>
    <row r="27945" spans="2:16">
      <c r="B27945" s="351"/>
      <c r="C27945" s="435"/>
      <c r="D27945" s="399"/>
      <c r="E27945" s="400"/>
      <c r="G27945" s="401"/>
      <c r="H27945" s="401"/>
      <c r="I27945" s="401"/>
      <c r="J27945" s="194"/>
      <c r="K27945" s="194"/>
      <c r="L27945" s="195"/>
      <c r="M27945" s="196"/>
      <c r="N27945" s="197"/>
      <c r="O27945" s="197"/>
      <c r="P27945" s="231"/>
    </row>
    <row r="27946" spans="2:16">
      <c r="B27946" s="351"/>
      <c r="C27946" s="435"/>
      <c r="D27946" s="399"/>
      <c r="E27946" s="400"/>
      <c r="G27946" s="401"/>
      <c r="H27946" s="401"/>
      <c r="I27946" s="401"/>
      <c r="J27946" s="194"/>
      <c r="K27946" s="194"/>
      <c r="L27946" s="195"/>
      <c r="M27946" s="196"/>
      <c r="N27946" s="197"/>
      <c r="O27946" s="197"/>
      <c r="P27946" s="231"/>
    </row>
    <row r="27947" spans="2:16">
      <c r="B27947" s="351"/>
      <c r="C27947" s="435"/>
      <c r="D27947" s="399"/>
      <c r="E27947" s="400"/>
      <c r="G27947" s="401"/>
      <c r="H27947" s="401"/>
      <c r="I27947" s="401"/>
      <c r="J27947" s="194"/>
      <c r="K27947" s="194"/>
      <c r="L27947" s="195"/>
      <c r="M27947" s="196"/>
      <c r="N27947" s="197"/>
      <c r="O27947" s="197"/>
      <c r="P27947" s="231"/>
    </row>
    <row r="27948" spans="2:16">
      <c r="B27948" s="351"/>
      <c r="C27948" s="435"/>
      <c r="D27948" s="399"/>
      <c r="E27948" s="400"/>
      <c r="G27948" s="401"/>
      <c r="H27948" s="401"/>
      <c r="I27948" s="401"/>
      <c r="J27948" s="194"/>
      <c r="K27948" s="194"/>
      <c r="L27948" s="195"/>
      <c r="M27948" s="196"/>
      <c r="N27948" s="197"/>
      <c r="O27948" s="197"/>
      <c r="P27948" s="231"/>
    </row>
    <row r="27949" spans="2:16">
      <c r="B27949" s="351"/>
      <c r="C27949" s="435"/>
      <c r="D27949" s="399"/>
      <c r="E27949" s="400"/>
      <c r="G27949" s="401"/>
      <c r="H27949" s="401"/>
      <c r="I27949" s="401"/>
      <c r="J27949" s="194"/>
      <c r="K27949" s="194"/>
      <c r="L27949" s="195"/>
      <c r="M27949" s="196"/>
      <c r="N27949" s="197"/>
      <c r="O27949" s="197"/>
      <c r="P27949" s="231"/>
    </row>
    <row r="27950" spans="2:16">
      <c r="B27950" s="351"/>
      <c r="C27950" s="435"/>
      <c r="D27950" s="399"/>
      <c r="E27950" s="400"/>
      <c r="G27950" s="401"/>
      <c r="H27950" s="401"/>
      <c r="I27950" s="401"/>
      <c r="J27950" s="194"/>
      <c r="K27950" s="194"/>
      <c r="L27950" s="195"/>
      <c r="M27950" s="196"/>
      <c r="N27950" s="197"/>
      <c r="O27950" s="197"/>
      <c r="P27950" s="231"/>
    </row>
    <row r="27951" spans="2:16">
      <c r="B27951" s="351"/>
      <c r="C27951" s="435"/>
      <c r="D27951" s="399"/>
      <c r="E27951" s="400"/>
      <c r="G27951" s="401"/>
      <c r="H27951" s="401"/>
      <c r="I27951" s="401"/>
      <c r="J27951" s="194"/>
      <c r="K27951" s="194"/>
      <c r="L27951" s="195"/>
      <c r="M27951" s="196"/>
      <c r="N27951" s="197"/>
      <c r="O27951" s="197"/>
      <c r="P27951" s="231"/>
    </row>
    <row r="27952" spans="2:16">
      <c r="B27952" s="351"/>
      <c r="C27952" s="435"/>
      <c r="D27952" s="399"/>
      <c r="E27952" s="400"/>
      <c r="G27952" s="401"/>
      <c r="H27952" s="401"/>
      <c r="I27952" s="401"/>
      <c r="J27952" s="194"/>
      <c r="K27952" s="194"/>
      <c r="L27952" s="195"/>
      <c r="M27952" s="196"/>
      <c r="N27952" s="197"/>
      <c r="O27952" s="197"/>
      <c r="P27952" s="231"/>
    </row>
    <row r="27953" spans="2:16">
      <c r="B27953" s="351"/>
      <c r="C27953" s="435"/>
      <c r="D27953" s="399"/>
      <c r="E27953" s="400"/>
      <c r="G27953" s="401"/>
      <c r="H27953" s="401"/>
      <c r="I27953" s="401"/>
      <c r="J27953" s="194"/>
      <c r="K27953" s="194"/>
      <c r="L27953" s="195"/>
      <c r="M27953" s="196"/>
      <c r="N27953" s="197"/>
      <c r="O27953" s="197"/>
      <c r="P27953" s="231"/>
    </row>
    <row r="27954" spans="2:16">
      <c r="B27954" s="351"/>
      <c r="C27954" s="435"/>
      <c r="D27954" s="399"/>
      <c r="E27954" s="400"/>
      <c r="G27954" s="401"/>
      <c r="H27954" s="401"/>
      <c r="I27954" s="401"/>
      <c r="J27954" s="194"/>
      <c r="K27954" s="194"/>
      <c r="L27954" s="195"/>
      <c r="M27954" s="196"/>
      <c r="N27954" s="197"/>
      <c r="O27954" s="197"/>
      <c r="P27954" s="231"/>
    </row>
    <row r="27955" spans="2:16">
      <c r="B27955" s="351"/>
      <c r="C27955" s="435"/>
      <c r="D27955" s="399"/>
      <c r="E27955" s="400"/>
      <c r="G27955" s="401"/>
      <c r="H27955" s="401"/>
      <c r="I27955" s="401"/>
      <c r="J27955" s="194"/>
      <c r="K27955" s="194"/>
      <c r="L27955" s="195"/>
      <c r="M27955" s="196"/>
      <c r="N27955" s="197"/>
      <c r="O27955" s="197"/>
      <c r="P27955" s="231"/>
    </row>
    <row r="27956" spans="2:16">
      <c r="B27956" s="351"/>
      <c r="C27956" s="435"/>
      <c r="D27956" s="399"/>
      <c r="E27956" s="400"/>
      <c r="G27956" s="401"/>
      <c r="H27956" s="401"/>
      <c r="I27956" s="401"/>
      <c r="J27956" s="194"/>
      <c r="K27956" s="194"/>
      <c r="L27956" s="195"/>
      <c r="M27956" s="196"/>
      <c r="N27956" s="197"/>
      <c r="O27956" s="197"/>
      <c r="P27956" s="231"/>
    </row>
    <row r="27957" spans="2:16">
      <c r="B27957" s="351"/>
      <c r="C27957" s="435"/>
      <c r="D27957" s="399"/>
      <c r="E27957" s="400"/>
      <c r="G27957" s="401"/>
      <c r="H27957" s="401"/>
      <c r="I27957" s="401"/>
      <c r="J27957" s="194"/>
      <c r="K27957" s="194"/>
      <c r="L27957" s="195"/>
      <c r="M27957" s="196"/>
      <c r="N27957" s="197"/>
      <c r="O27957" s="197"/>
      <c r="P27957" s="231"/>
    </row>
    <row r="27958" spans="2:16">
      <c r="B27958" s="351"/>
      <c r="C27958" s="435"/>
      <c r="D27958" s="399"/>
      <c r="E27958" s="400"/>
      <c r="G27958" s="401"/>
      <c r="H27958" s="401"/>
      <c r="I27958" s="401"/>
      <c r="J27958" s="194"/>
      <c r="K27958" s="194"/>
      <c r="L27958" s="195"/>
      <c r="M27958" s="196"/>
      <c r="N27958" s="197"/>
      <c r="O27958" s="197"/>
      <c r="P27958" s="231"/>
    </row>
    <row r="27959" spans="2:16">
      <c r="B27959" s="351"/>
      <c r="C27959" s="435"/>
      <c r="D27959" s="399"/>
      <c r="E27959" s="400"/>
      <c r="G27959" s="401"/>
      <c r="H27959" s="401"/>
      <c r="I27959" s="401"/>
      <c r="J27959" s="194"/>
      <c r="K27959" s="194"/>
      <c r="L27959" s="195"/>
      <c r="M27959" s="196"/>
      <c r="N27959" s="197"/>
      <c r="O27959" s="197"/>
      <c r="P27959" s="231"/>
    </row>
    <row r="27960" spans="2:16">
      <c r="B27960" s="351"/>
      <c r="C27960" s="435"/>
      <c r="D27960" s="399"/>
      <c r="E27960" s="400"/>
      <c r="G27960" s="401"/>
      <c r="H27960" s="401"/>
      <c r="I27960" s="401"/>
      <c r="J27960" s="194"/>
      <c r="K27960" s="194"/>
      <c r="L27960" s="195"/>
      <c r="M27960" s="196"/>
      <c r="N27960" s="197"/>
      <c r="O27960" s="197"/>
      <c r="P27960" s="231"/>
    </row>
    <row r="27961" spans="2:16">
      <c r="B27961" s="351"/>
      <c r="C27961" s="435"/>
      <c r="D27961" s="399"/>
      <c r="E27961" s="400"/>
      <c r="G27961" s="401"/>
      <c r="H27961" s="401"/>
      <c r="I27961" s="401"/>
      <c r="J27961" s="194"/>
      <c r="K27961" s="194"/>
      <c r="L27961" s="195"/>
      <c r="M27961" s="196"/>
      <c r="N27961" s="197"/>
      <c r="O27961" s="197"/>
      <c r="P27961" s="231"/>
    </row>
    <row r="27962" spans="2:16">
      <c r="B27962" s="351"/>
      <c r="C27962" s="435"/>
      <c r="D27962" s="399"/>
      <c r="E27962" s="400"/>
      <c r="G27962" s="401"/>
      <c r="H27962" s="401"/>
      <c r="I27962" s="401"/>
      <c r="J27962" s="194"/>
      <c r="K27962" s="194"/>
      <c r="L27962" s="195"/>
      <c r="M27962" s="196"/>
      <c r="N27962" s="197"/>
      <c r="O27962" s="197"/>
      <c r="P27962" s="231"/>
    </row>
    <row r="27963" spans="2:16">
      <c r="B27963" s="351"/>
      <c r="C27963" s="435"/>
      <c r="D27963" s="399"/>
      <c r="E27963" s="400"/>
      <c r="G27963" s="401"/>
      <c r="H27963" s="401"/>
      <c r="I27963" s="401"/>
      <c r="J27963" s="194"/>
      <c r="K27963" s="194"/>
      <c r="L27963" s="195"/>
      <c r="M27963" s="196"/>
      <c r="N27963" s="197"/>
      <c r="O27963" s="197"/>
      <c r="P27963" s="231"/>
    </row>
    <row r="27964" spans="2:16">
      <c r="B27964" s="351"/>
      <c r="C27964" s="435"/>
      <c r="D27964" s="399"/>
      <c r="E27964" s="400"/>
      <c r="G27964" s="401"/>
      <c r="H27964" s="401"/>
      <c r="I27964" s="401"/>
      <c r="J27964" s="194"/>
      <c r="K27964" s="194"/>
      <c r="L27964" s="195"/>
      <c r="M27964" s="196"/>
      <c r="N27964" s="197"/>
      <c r="O27964" s="197"/>
      <c r="P27964" s="231"/>
    </row>
    <row r="27965" spans="2:16">
      <c r="B27965" s="351"/>
      <c r="C27965" s="435"/>
      <c r="D27965" s="399"/>
      <c r="E27965" s="400"/>
      <c r="G27965" s="401"/>
      <c r="H27965" s="401"/>
      <c r="I27965" s="401"/>
      <c r="J27965" s="194"/>
      <c r="K27965" s="194"/>
      <c r="L27965" s="195"/>
      <c r="M27965" s="196"/>
      <c r="N27965" s="197"/>
      <c r="O27965" s="197"/>
      <c r="P27965" s="231"/>
    </row>
    <row r="27966" spans="2:16">
      <c r="B27966" s="351"/>
      <c r="C27966" s="435"/>
      <c r="D27966" s="399"/>
      <c r="E27966" s="400"/>
      <c r="G27966" s="401"/>
      <c r="H27966" s="401"/>
      <c r="I27966" s="401"/>
      <c r="J27966" s="194"/>
      <c r="K27966" s="194"/>
      <c r="L27966" s="195"/>
      <c r="M27966" s="196"/>
      <c r="N27966" s="197"/>
      <c r="O27966" s="197"/>
      <c r="P27966" s="231"/>
    </row>
    <row r="27967" spans="2:16">
      <c r="B27967" s="351"/>
      <c r="C27967" s="435"/>
      <c r="D27967" s="399"/>
      <c r="E27967" s="400"/>
      <c r="G27967" s="401"/>
      <c r="H27967" s="401"/>
      <c r="I27967" s="401"/>
      <c r="J27967" s="194"/>
      <c r="K27967" s="194"/>
      <c r="L27967" s="195"/>
      <c r="M27967" s="196"/>
      <c r="N27967" s="197"/>
      <c r="O27967" s="197"/>
      <c r="P27967" s="231"/>
    </row>
    <row r="27968" spans="2:16">
      <c r="B27968" s="351"/>
      <c r="C27968" s="435"/>
      <c r="D27968" s="399"/>
      <c r="E27968" s="400"/>
      <c r="G27968" s="401"/>
      <c r="H27968" s="401"/>
      <c r="I27968" s="401"/>
      <c r="J27968" s="194"/>
      <c r="K27968" s="194"/>
      <c r="L27968" s="195"/>
      <c r="M27968" s="196"/>
      <c r="N27968" s="197"/>
      <c r="O27968" s="197"/>
      <c r="P27968" s="231"/>
    </row>
    <row r="27969" spans="2:16">
      <c r="B27969" s="351"/>
      <c r="C27969" s="435"/>
      <c r="D27969" s="399"/>
      <c r="E27969" s="400"/>
      <c r="G27969" s="401"/>
      <c r="H27969" s="401"/>
      <c r="I27969" s="401"/>
      <c r="J27969" s="194"/>
      <c r="K27969" s="194"/>
      <c r="L27969" s="195"/>
      <c r="M27969" s="196"/>
      <c r="N27969" s="197"/>
      <c r="O27969" s="197"/>
      <c r="P27969" s="231"/>
    </row>
    <row r="27970" spans="2:16">
      <c r="B27970" s="351"/>
      <c r="C27970" s="435"/>
      <c r="D27970" s="399"/>
      <c r="E27970" s="400"/>
      <c r="G27970" s="401"/>
      <c r="H27970" s="401"/>
      <c r="I27970" s="401"/>
      <c r="J27970" s="194"/>
      <c r="K27970" s="194"/>
      <c r="L27970" s="195"/>
      <c r="M27970" s="196"/>
      <c r="N27970" s="197"/>
      <c r="O27970" s="197"/>
      <c r="P27970" s="231"/>
    </row>
    <row r="27971" spans="2:16">
      <c r="B27971" s="351"/>
      <c r="C27971" s="435"/>
      <c r="D27971" s="399"/>
      <c r="E27971" s="400"/>
      <c r="G27971" s="401"/>
      <c r="H27971" s="401"/>
      <c r="I27971" s="401"/>
      <c r="J27971" s="194"/>
      <c r="K27971" s="194"/>
      <c r="L27971" s="195"/>
      <c r="M27971" s="196"/>
      <c r="N27971" s="197"/>
      <c r="O27971" s="197"/>
      <c r="P27971" s="231"/>
    </row>
    <row r="27972" spans="2:16">
      <c r="B27972" s="351"/>
      <c r="C27972" s="435"/>
      <c r="D27972" s="399"/>
      <c r="E27972" s="400"/>
      <c r="G27972" s="401"/>
      <c r="H27972" s="401"/>
      <c r="I27972" s="401"/>
      <c r="J27972" s="194"/>
      <c r="K27972" s="194"/>
      <c r="L27972" s="195"/>
      <c r="M27972" s="196"/>
      <c r="N27972" s="197"/>
      <c r="O27972" s="197"/>
      <c r="P27972" s="231"/>
    </row>
    <row r="27973" spans="2:16">
      <c r="B27973" s="351"/>
      <c r="C27973" s="435"/>
      <c r="D27973" s="399"/>
      <c r="E27973" s="400"/>
      <c r="G27973" s="401"/>
      <c r="H27973" s="401"/>
      <c r="I27973" s="401"/>
      <c r="J27973" s="194"/>
      <c r="K27973" s="194"/>
      <c r="L27973" s="195"/>
      <c r="M27973" s="196"/>
      <c r="N27973" s="197"/>
      <c r="O27973" s="197"/>
      <c r="P27973" s="231"/>
    </row>
    <row r="27974" spans="2:16">
      <c r="B27974" s="351"/>
      <c r="C27974" s="435"/>
      <c r="D27974" s="399"/>
      <c r="E27974" s="400"/>
      <c r="G27974" s="401"/>
      <c r="H27974" s="401"/>
      <c r="I27974" s="401"/>
      <c r="J27974" s="194"/>
      <c r="K27974" s="194"/>
      <c r="L27974" s="195"/>
      <c r="M27974" s="196"/>
      <c r="N27974" s="197"/>
      <c r="O27974" s="197"/>
      <c r="P27974" s="231"/>
    </row>
    <row r="27975" spans="2:16">
      <c r="B27975" s="351"/>
      <c r="C27975" s="435"/>
      <c r="D27975" s="399"/>
      <c r="E27975" s="400"/>
      <c r="G27975" s="401"/>
      <c r="H27975" s="401"/>
      <c r="I27975" s="401"/>
      <c r="J27975" s="194"/>
      <c r="K27975" s="194"/>
      <c r="L27975" s="195"/>
      <c r="M27975" s="196"/>
      <c r="N27975" s="197"/>
      <c r="O27975" s="197"/>
      <c r="P27975" s="231"/>
    </row>
    <row r="27976" spans="2:16">
      <c r="B27976" s="351"/>
      <c r="C27976" s="435"/>
      <c r="D27976" s="399"/>
      <c r="E27976" s="400"/>
      <c r="G27976" s="401"/>
      <c r="H27976" s="401"/>
      <c r="I27976" s="401"/>
      <c r="J27976" s="194"/>
      <c r="K27976" s="194"/>
      <c r="L27976" s="195"/>
      <c r="M27976" s="196"/>
      <c r="N27976" s="197"/>
      <c r="O27976" s="197"/>
      <c r="P27976" s="231"/>
    </row>
    <row r="27977" spans="2:16">
      <c r="B27977" s="351"/>
      <c r="C27977" s="435"/>
      <c r="D27977" s="399"/>
      <c r="E27977" s="400"/>
      <c r="G27977" s="401"/>
      <c r="H27977" s="401"/>
      <c r="I27977" s="401"/>
      <c r="J27977" s="194"/>
      <c r="K27977" s="194"/>
      <c r="L27977" s="195"/>
      <c r="M27977" s="196"/>
      <c r="N27977" s="197"/>
      <c r="O27977" s="197"/>
      <c r="P27977" s="231"/>
    </row>
    <row r="27978" spans="2:16">
      <c r="B27978" s="351"/>
      <c r="C27978" s="435"/>
      <c r="D27978" s="399"/>
      <c r="E27978" s="400"/>
      <c r="G27978" s="401"/>
      <c r="H27978" s="401"/>
      <c r="I27978" s="401"/>
      <c r="J27978" s="194"/>
      <c r="K27978" s="194"/>
      <c r="L27978" s="195"/>
      <c r="M27978" s="196"/>
      <c r="N27978" s="197"/>
      <c r="O27978" s="197"/>
      <c r="P27978" s="231"/>
    </row>
    <row r="27979" spans="2:16">
      <c r="B27979" s="351"/>
      <c r="C27979" s="435"/>
      <c r="D27979" s="399"/>
      <c r="E27979" s="400"/>
      <c r="G27979" s="401"/>
      <c r="H27979" s="401"/>
      <c r="I27979" s="401"/>
      <c r="J27979" s="194"/>
      <c r="K27979" s="194"/>
      <c r="L27979" s="195"/>
      <c r="M27979" s="196"/>
      <c r="N27979" s="197"/>
      <c r="O27979" s="197"/>
      <c r="P27979" s="231"/>
    </row>
    <row r="27980" spans="2:16">
      <c r="B27980" s="351"/>
      <c r="C27980" s="435"/>
      <c r="D27980" s="399"/>
      <c r="E27980" s="400"/>
      <c r="G27980" s="401"/>
      <c r="H27980" s="401"/>
      <c r="I27980" s="401"/>
      <c r="J27980" s="194"/>
      <c r="K27980" s="194"/>
      <c r="L27980" s="195"/>
      <c r="M27980" s="196"/>
      <c r="N27980" s="197"/>
      <c r="O27980" s="197"/>
      <c r="P27980" s="231"/>
    </row>
    <row r="27981" spans="2:16">
      <c r="B27981" s="351"/>
      <c r="C27981" s="435"/>
      <c r="D27981" s="399"/>
      <c r="E27981" s="400"/>
      <c r="G27981" s="401"/>
      <c r="H27981" s="401"/>
      <c r="I27981" s="401"/>
      <c r="J27981" s="194"/>
      <c r="K27981" s="194"/>
      <c r="L27981" s="195"/>
      <c r="M27981" s="196"/>
      <c r="N27981" s="197"/>
      <c r="O27981" s="197"/>
      <c r="P27981" s="231"/>
    </row>
    <row r="27982" spans="2:16">
      <c r="B27982" s="351"/>
      <c r="C27982" s="435"/>
      <c r="D27982" s="399"/>
      <c r="E27982" s="400"/>
      <c r="G27982" s="401"/>
      <c r="H27982" s="401"/>
      <c r="I27982" s="401"/>
      <c r="J27982" s="194"/>
      <c r="K27982" s="194"/>
      <c r="L27982" s="195"/>
      <c r="M27982" s="196"/>
      <c r="N27982" s="197"/>
      <c r="O27982" s="197"/>
      <c r="P27982" s="231"/>
    </row>
    <row r="27983" spans="2:16">
      <c r="B27983" s="351"/>
      <c r="C27983" s="435"/>
      <c r="D27983" s="399"/>
      <c r="E27983" s="400"/>
      <c r="G27983" s="401"/>
      <c r="H27983" s="401"/>
      <c r="I27983" s="401"/>
      <c r="J27983" s="194"/>
      <c r="K27983" s="194"/>
      <c r="L27983" s="195"/>
      <c r="M27983" s="196"/>
      <c r="N27983" s="197"/>
      <c r="O27983" s="197"/>
      <c r="P27983" s="231"/>
    </row>
    <row r="27984" spans="2:16">
      <c r="B27984" s="351"/>
      <c r="C27984" s="435"/>
      <c r="D27984" s="399"/>
      <c r="E27984" s="400"/>
      <c r="G27984" s="401"/>
      <c r="H27984" s="401"/>
      <c r="I27984" s="401"/>
      <c r="J27984" s="194"/>
      <c r="K27984" s="194"/>
      <c r="L27984" s="195"/>
      <c r="M27984" s="196"/>
      <c r="N27984" s="197"/>
      <c r="O27984" s="197"/>
      <c r="P27984" s="231"/>
    </row>
    <row r="27985" spans="2:16">
      <c r="B27985" s="351"/>
      <c r="C27985" s="435"/>
      <c r="D27985" s="399"/>
      <c r="E27985" s="400"/>
      <c r="G27985" s="401"/>
      <c r="H27985" s="401"/>
      <c r="I27985" s="401"/>
      <c r="J27985" s="194"/>
      <c r="K27985" s="194"/>
      <c r="L27985" s="195"/>
      <c r="M27985" s="196"/>
      <c r="N27985" s="197"/>
      <c r="O27985" s="197"/>
      <c r="P27985" s="231"/>
    </row>
    <row r="27986" spans="2:16">
      <c r="B27986" s="351"/>
      <c r="C27986" s="435"/>
      <c r="D27986" s="399"/>
      <c r="E27986" s="400"/>
      <c r="G27986" s="401"/>
      <c r="H27986" s="401"/>
      <c r="I27986" s="401"/>
      <c r="J27986" s="194"/>
      <c r="K27986" s="194"/>
      <c r="L27986" s="195"/>
      <c r="M27986" s="196"/>
      <c r="N27986" s="197"/>
      <c r="O27986" s="197"/>
      <c r="P27986" s="231"/>
    </row>
    <row r="27987" spans="2:16">
      <c r="B27987" s="351"/>
      <c r="C27987" s="435"/>
      <c r="D27987" s="399"/>
      <c r="E27987" s="400"/>
      <c r="G27987" s="401"/>
      <c r="H27987" s="401"/>
      <c r="I27987" s="401"/>
      <c r="J27987" s="194"/>
      <c r="K27987" s="194"/>
      <c r="L27987" s="195"/>
      <c r="M27987" s="196"/>
      <c r="N27987" s="197"/>
      <c r="O27987" s="197"/>
      <c r="P27987" s="231"/>
    </row>
    <row r="27988" spans="2:16">
      <c r="B27988" s="351"/>
      <c r="C27988" s="435"/>
      <c r="D27988" s="399"/>
      <c r="E27988" s="400"/>
      <c r="G27988" s="401"/>
      <c r="H27988" s="401"/>
      <c r="I27988" s="401"/>
      <c r="J27988" s="194"/>
      <c r="K27988" s="194"/>
      <c r="L27988" s="195"/>
      <c r="M27988" s="196"/>
      <c r="N27988" s="197"/>
      <c r="O27988" s="197"/>
      <c r="P27988" s="231"/>
    </row>
    <row r="27989" spans="2:16">
      <c r="B27989" s="351"/>
      <c r="C27989" s="435"/>
      <c r="D27989" s="399"/>
      <c r="E27989" s="400"/>
      <c r="G27989" s="401"/>
      <c r="H27989" s="401"/>
      <c r="I27989" s="401"/>
      <c r="J27989" s="194"/>
      <c r="K27989" s="194"/>
      <c r="L27989" s="195"/>
      <c r="M27989" s="196"/>
      <c r="N27989" s="197"/>
      <c r="O27989" s="197"/>
      <c r="P27989" s="231"/>
    </row>
    <row r="27990" spans="2:16">
      <c r="B27990" s="351"/>
      <c r="C27990" s="435"/>
      <c r="D27990" s="399"/>
      <c r="E27990" s="400"/>
      <c r="G27990" s="401"/>
      <c r="H27990" s="401"/>
      <c r="I27990" s="401"/>
      <c r="J27990" s="194"/>
      <c r="K27990" s="194"/>
      <c r="L27990" s="195"/>
      <c r="M27990" s="196"/>
      <c r="N27990" s="197"/>
      <c r="O27990" s="197"/>
      <c r="P27990" s="231"/>
    </row>
    <row r="27991" spans="2:16">
      <c r="B27991" s="351"/>
      <c r="C27991" s="435"/>
      <c r="D27991" s="399"/>
      <c r="E27991" s="400"/>
      <c r="G27991" s="401"/>
      <c r="H27991" s="401"/>
      <c r="I27991" s="401"/>
      <c r="J27991" s="194"/>
      <c r="K27991" s="194"/>
      <c r="L27991" s="195"/>
      <c r="M27991" s="196"/>
      <c r="N27991" s="197"/>
      <c r="O27991" s="197"/>
      <c r="P27991" s="231"/>
    </row>
    <row r="27992" spans="2:16">
      <c r="B27992" s="351"/>
      <c r="C27992" s="435"/>
      <c r="D27992" s="399"/>
      <c r="E27992" s="400"/>
      <c r="G27992" s="401"/>
      <c r="H27992" s="401"/>
      <c r="I27992" s="401"/>
      <c r="J27992" s="194"/>
      <c r="K27992" s="194"/>
      <c r="L27992" s="195"/>
      <c r="M27992" s="196"/>
      <c r="N27992" s="197"/>
      <c r="O27992" s="197"/>
      <c r="P27992" s="231"/>
    </row>
    <row r="27993" spans="2:16">
      <c r="B27993" s="351"/>
      <c r="C27993" s="435"/>
      <c r="D27993" s="399"/>
      <c r="E27993" s="400"/>
      <c r="G27993" s="401"/>
      <c r="H27993" s="401"/>
      <c r="I27993" s="401"/>
      <c r="J27993" s="194"/>
      <c r="K27993" s="194"/>
      <c r="L27993" s="195"/>
      <c r="M27993" s="196"/>
      <c r="N27993" s="197"/>
      <c r="O27993" s="197"/>
      <c r="P27993" s="231"/>
    </row>
    <row r="27994" spans="2:16">
      <c r="B27994" s="351"/>
      <c r="C27994" s="435"/>
      <c r="D27994" s="399"/>
      <c r="E27994" s="400"/>
      <c r="G27994" s="401"/>
      <c r="H27994" s="401"/>
      <c r="I27994" s="401"/>
      <c r="J27994" s="194"/>
      <c r="K27994" s="194"/>
      <c r="L27994" s="195"/>
      <c r="M27994" s="196"/>
      <c r="N27994" s="197"/>
      <c r="O27994" s="197"/>
      <c r="P27994" s="231"/>
    </row>
    <row r="27995" spans="2:16">
      <c r="B27995" s="351"/>
      <c r="C27995" s="435"/>
      <c r="D27995" s="399"/>
      <c r="E27995" s="400"/>
      <c r="G27995" s="401"/>
      <c r="H27995" s="401"/>
      <c r="I27995" s="401"/>
      <c r="J27995" s="194"/>
      <c r="K27995" s="194"/>
      <c r="L27995" s="195"/>
      <c r="M27995" s="196"/>
      <c r="N27995" s="197"/>
      <c r="O27995" s="197"/>
      <c r="P27995" s="231"/>
    </row>
    <row r="27996" spans="2:16">
      <c r="B27996" s="351"/>
      <c r="C27996" s="435"/>
      <c r="D27996" s="399"/>
      <c r="E27996" s="400"/>
      <c r="G27996" s="401"/>
      <c r="H27996" s="401"/>
      <c r="I27996" s="401"/>
      <c r="J27996" s="194"/>
      <c r="K27996" s="194"/>
      <c r="L27996" s="195"/>
      <c r="M27996" s="196"/>
      <c r="N27996" s="197"/>
      <c r="O27996" s="197"/>
      <c r="P27996" s="231"/>
    </row>
    <row r="27997" spans="2:16">
      <c r="B27997" s="351"/>
      <c r="C27997" s="435"/>
      <c r="D27997" s="399"/>
      <c r="E27997" s="400"/>
      <c r="G27997" s="401"/>
      <c r="H27997" s="401"/>
      <c r="I27997" s="401"/>
      <c r="J27997" s="194"/>
      <c r="K27997" s="194"/>
      <c r="L27997" s="195"/>
      <c r="M27997" s="196"/>
      <c r="N27997" s="197"/>
      <c r="O27997" s="197"/>
      <c r="P27997" s="231"/>
    </row>
    <row r="27998" spans="2:16">
      <c r="B27998" s="351"/>
      <c r="C27998" s="435"/>
      <c r="D27998" s="399"/>
      <c r="E27998" s="400"/>
      <c r="G27998" s="401"/>
      <c r="H27998" s="401"/>
      <c r="I27998" s="401"/>
      <c r="J27998" s="194"/>
      <c r="K27998" s="194"/>
      <c r="L27998" s="195"/>
      <c r="M27998" s="196"/>
      <c r="N27998" s="197"/>
      <c r="O27998" s="197"/>
      <c r="P27998" s="231"/>
    </row>
    <row r="27999" spans="2:16">
      <c r="B27999" s="351"/>
      <c r="C27999" s="435"/>
      <c r="D27999" s="399"/>
      <c r="E27999" s="400"/>
      <c r="G27999" s="401"/>
      <c r="H27999" s="401"/>
      <c r="I27999" s="401"/>
      <c r="J27999" s="194"/>
      <c r="K27999" s="194"/>
      <c r="L27999" s="195"/>
      <c r="M27999" s="196"/>
      <c r="N27999" s="197"/>
      <c r="O27999" s="197"/>
      <c r="P27999" s="231"/>
    </row>
    <row r="28000" spans="2:16">
      <c r="B28000" s="351"/>
      <c r="C28000" s="435"/>
      <c r="D28000" s="399"/>
      <c r="E28000" s="400"/>
      <c r="G28000" s="401"/>
      <c r="H28000" s="401"/>
      <c r="I28000" s="401"/>
      <c r="J28000" s="194"/>
      <c r="K28000" s="194"/>
      <c r="L28000" s="195"/>
      <c r="M28000" s="196"/>
      <c r="N28000" s="197"/>
      <c r="O28000" s="197"/>
      <c r="P28000" s="231"/>
    </row>
    <row r="28001" spans="2:16">
      <c r="B28001" s="351"/>
      <c r="C28001" s="435"/>
      <c r="D28001" s="399"/>
      <c r="E28001" s="400"/>
      <c r="G28001" s="401"/>
      <c r="H28001" s="401"/>
      <c r="I28001" s="401"/>
      <c r="J28001" s="194"/>
      <c r="K28001" s="194"/>
      <c r="L28001" s="195"/>
      <c r="M28001" s="196"/>
      <c r="N28001" s="197"/>
      <c r="O28001" s="197"/>
      <c r="P28001" s="231"/>
    </row>
    <row r="28002" spans="2:16">
      <c r="B28002" s="351"/>
      <c r="C28002" s="435"/>
      <c r="D28002" s="399"/>
      <c r="E28002" s="400"/>
      <c r="G28002" s="401"/>
      <c r="H28002" s="401"/>
      <c r="I28002" s="401"/>
      <c r="J28002" s="194"/>
      <c r="K28002" s="194"/>
      <c r="L28002" s="195"/>
      <c r="M28002" s="196"/>
      <c r="N28002" s="197"/>
      <c r="O28002" s="197"/>
      <c r="P28002" s="231"/>
    </row>
    <row r="28003" spans="2:16">
      <c r="B28003" s="351"/>
      <c r="C28003" s="435"/>
      <c r="D28003" s="399"/>
      <c r="E28003" s="400"/>
      <c r="G28003" s="401"/>
      <c r="H28003" s="401"/>
      <c r="I28003" s="401"/>
      <c r="J28003" s="194"/>
      <c r="K28003" s="194"/>
      <c r="L28003" s="195"/>
      <c r="M28003" s="196"/>
      <c r="N28003" s="197"/>
      <c r="O28003" s="197"/>
      <c r="P28003" s="231"/>
    </row>
    <row r="28004" spans="2:16">
      <c r="B28004" s="402"/>
      <c r="C28004" s="435"/>
      <c r="D28004" s="404"/>
      <c r="E28004" s="405"/>
      <c r="G28004" s="406"/>
      <c r="H28004" s="406"/>
      <c r="I28004" s="406"/>
      <c r="J28004" s="194"/>
      <c r="K28004" s="194"/>
      <c r="L28004" s="195"/>
      <c r="M28004" s="196"/>
      <c r="N28004" s="197"/>
      <c r="O28004" s="197"/>
      <c r="P28004" s="221"/>
    </row>
    <row r="28005" spans="2:16">
      <c r="B28005" s="351"/>
      <c r="C28005" s="435"/>
      <c r="D28005" s="399"/>
      <c r="E28005" s="400"/>
      <c r="G28005" s="401"/>
      <c r="H28005" s="401"/>
      <c r="I28005" s="401"/>
      <c r="J28005" s="194"/>
      <c r="K28005" s="194"/>
      <c r="L28005" s="195"/>
      <c r="M28005" s="196"/>
      <c r="N28005" s="197"/>
      <c r="O28005" s="197"/>
      <c r="P28005" s="231"/>
    </row>
    <row r="28006" spans="2:16">
      <c r="B28006" s="351"/>
      <c r="C28006" s="435"/>
      <c r="D28006" s="399"/>
      <c r="E28006" s="400"/>
      <c r="G28006" s="401"/>
      <c r="H28006" s="401"/>
      <c r="I28006" s="401"/>
      <c r="J28006" s="194"/>
      <c r="K28006" s="194"/>
      <c r="L28006" s="195"/>
      <c r="M28006" s="196"/>
      <c r="N28006" s="197"/>
      <c r="O28006" s="197"/>
      <c r="P28006" s="231"/>
    </row>
    <row r="28007" spans="2:16">
      <c r="B28007" s="351"/>
      <c r="C28007" s="435"/>
      <c r="D28007" s="399"/>
      <c r="E28007" s="400"/>
      <c r="G28007" s="401"/>
      <c r="H28007" s="401"/>
      <c r="I28007" s="401"/>
      <c r="J28007" s="194"/>
      <c r="K28007" s="194"/>
      <c r="L28007" s="195"/>
      <c r="M28007" s="196"/>
      <c r="N28007" s="197"/>
      <c r="O28007" s="197"/>
      <c r="P28007" s="231"/>
    </row>
    <row r="28008" spans="2:16">
      <c r="B28008" s="351"/>
      <c r="C28008" s="435"/>
      <c r="D28008" s="399"/>
      <c r="E28008" s="400"/>
      <c r="G28008" s="401"/>
      <c r="H28008" s="401"/>
      <c r="I28008" s="401"/>
      <c r="J28008" s="194"/>
      <c r="K28008" s="194"/>
      <c r="L28008" s="195"/>
      <c r="M28008" s="196"/>
      <c r="N28008" s="197"/>
      <c r="O28008" s="197"/>
      <c r="P28008" s="231"/>
    </row>
    <row r="28009" spans="2:16">
      <c r="B28009" s="351"/>
      <c r="C28009" s="435"/>
      <c r="D28009" s="399"/>
      <c r="E28009" s="400"/>
      <c r="G28009" s="401"/>
      <c r="H28009" s="401"/>
      <c r="I28009" s="401"/>
      <c r="J28009" s="194"/>
      <c r="K28009" s="194"/>
      <c r="L28009" s="195"/>
      <c r="M28009" s="196"/>
      <c r="N28009" s="197"/>
      <c r="O28009" s="197"/>
      <c r="P28009" s="231"/>
    </row>
    <row r="28010" spans="2:16">
      <c r="B28010" s="351"/>
      <c r="C28010" s="435"/>
      <c r="D28010" s="399"/>
      <c r="E28010" s="400"/>
      <c r="G28010" s="401"/>
      <c r="H28010" s="401"/>
      <c r="I28010" s="401"/>
      <c r="J28010" s="194"/>
      <c r="K28010" s="194"/>
      <c r="L28010" s="195"/>
      <c r="M28010" s="196"/>
      <c r="N28010" s="197"/>
      <c r="O28010" s="197"/>
      <c r="P28010" s="231"/>
    </row>
    <row r="28011" spans="2:16">
      <c r="B28011" s="351"/>
      <c r="C28011" s="435"/>
      <c r="D28011" s="399"/>
      <c r="E28011" s="400"/>
      <c r="G28011" s="401"/>
      <c r="H28011" s="401"/>
      <c r="I28011" s="401"/>
      <c r="J28011" s="194"/>
      <c r="K28011" s="194"/>
      <c r="L28011" s="195"/>
      <c r="M28011" s="196"/>
      <c r="N28011" s="197"/>
      <c r="O28011" s="197"/>
      <c r="P28011" s="231"/>
    </row>
    <row r="28012" spans="2:16">
      <c r="B28012" s="351"/>
      <c r="C28012" s="435"/>
      <c r="D28012" s="399"/>
      <c r="E28012" s="400"/>
      <c r="G28012" s="401"/>
      <c r="H28012" s="401"/>
      <c r="I28012" s="401"/>
      <c r="J28012" s="194"/>
      <c r="K28012" s="194"/>
      <c r="L28012" s="195"/>
      <c r="M28012" s="196"/>
      <c r="N28012" s="197"/>
      <c r="O28012" s="197"/>
      <c r="P28012" s="231"/>
    </row>
    <row r="28013" spans="2:16">
      <c r="B28013" s="351"/>
      <c r="C28013" s="435"/>
      <c r="D28013" s="399"/>
      <c r="E28013" s="400"/>
      <c r="G28013" s="401"/>
      <c r="H28013" s="401"/>
      <c r="I28013" s="401"/>
      <c r="J28013" s="194"/>
      <c r="K28013" s="194"/>
      <c r="L28013" s="195"/>
      <c r="M28013" s="196"/>
      <c r="N28013" s="197"/>
      <c r="O28013" s="197"/>
      <c r="P28013" s="231"/>
    </row>
    <row r="28014" spans="2:16">
      <c r="B28014" s="351"/>
      <c r="C28014" s="435"/>
      <c r="D28014" s="399"/>
      <c r="E28014" s="400"/>
      <c r="G28014" s="401"/>
      <c r="H28014" s="401"/>
      <c r="I28014" s="401"/>
      <c r="J28014" s="194"/>
      <c r="K28014" s="194"/>
      <c r="L28014" s="195"/>
      <c r="M28014" s="196"/>
      <c r="N28014" s="197"/>
      <c r="O28014" s="197"/>
      <c r="P28014" s="231"/>
    </row>
    <row r="28015" spans="2:16">
      <c r="B28015" s="351"/>
      <c r="C28015" s="435"/>
      <c r="D28015" s="399"/>
      <c r="E28015" s="400"/>
      <c r="G28015" s="401"/>
      <c r="H28015" s="401"/>
      <c r="I28015" s="401"/>
      <c r="J28015" s="194"/>
      <c r="K28015" s="194"/>
      <c r="L28015" s="195"/>
      <c r="M28015" s="196"/>
      <c r="N28015" s="197"/>
      <c r="O28015" s="197"/>
      <c r="P28015" s="231"/>
    </row>
    <row r="28016" spans="2:16">
      <c r="B28016" s="351"/>
      <c r="C28016" s="435"/>
      <c r="D28016" s="399"/>
      <c r="E28016" s="400"/>
      <c r="G28016" s="401"/>
      <c r="H28016" s="401"/>
      <c r="I28016" s="401"/>
      <c r="J28016" s="194"/>
      <c r="K28016" s="194"/>
      <c r="L28016" s="195"/>
      <c r="M28016" s="196"/>
      <c r="N28016" s="197"/>
      <c r="O28016" s="197"/>
      <c r="P28016" s="231"/>
    </row>
    <row r="28017" spans="2:16">
      <c r="B28017" s="351"/>
      <c r="C28017" s="435"/>
      <c r="D28017" s="399"/>
      <c r="E28017" s="400"/>
      <c r="G28017" s="401"/>
      <c r="H28017" s="401"/>
      <c r="I28017" s="401"/>
      <c r="J28017" s="194"/>
      <c r="K28017" s="194"/>
      <c r="L28017" s="195"/>
      <c r="M28017" s="196"/>
      <c r="N28017" s="197"/>
      <c r="O28017" s="197"/>
      <c r="P28017" s="231"/>
    </row>
    <row r="28018" spans="2:16">
      <c r="B28018" s="351"/>
      <c r="C28018" s="435"/>
      <c r="D28018" s="399"/>
      <c r="E28018" s="400"/>
      <c r="G28018" s="401"/>
      <c r="H28018" s="401"/>
      <c r="I28018" s="401"/>
      <c r="J28018" s="194"/>
      <c r="K28018" s="194"/>
      <c r="L28018" s="195"/>
      <c r="M28018" s="196"/>
      <c r="N28018" s="197"/>
      <c r="O28018" s="197"/>
      <c r="P28018" s="231"/>
    </row>
    <row r="28019" spans="2:16">
      <c r="B28019" s="351"/>
      <c r="C28019" s="435"/>
      <c r="D28019" s="399"/>
      <c r="E28019" s="400"/>
      <c r="G28019" s="401"/>
      <c r="H28019" s="401"/>
      <c r="I28019" s="401"/>
      <c r="J28019" s="194"/>
      <c r="K28019" s="194"/>
      <c r="L28019" s="195"/>
      <c r="M28019" s="196"/>
      <c r="N28019" s="197"/>
      <c r="O28019" s="197"/>
      <c r="P28019" s="231"/>
    </row>
    <row r="28020" spans="2:16">
      <c r="B28020" s="351"/>
      <c r="C28020" s="435"/>
      <c r="D28020" s="399"/>
      <c r="E28020" s="400"/>
      <c r="G28020" s="401"/>
      <c r="H28020" s="401"/>
      <c r="I28020" s="401"/>
      <c r="J28020" s="194"/>
      <c r="K28020" s="194"/>
      <c r="L28020" s="195"/>
      <c r="M28020" s="196"/>
      <c r="N28020" s="197"/>
      <c r="O28020" s="197"/>
      <c r="P28020" s="231"/>
    </row>
    <row r="28021" spans="2:16">
      <c r="B28021" s="351"/>
      <c r="C28021" s="435"/>
      <c r="D28021" s="399"/>
      <c r="E28021" s="400"/>
      <c r="G28021" s="401"/>
      <c r="H28021" s="401"/>
      <c r="I28021" s="401"/>
      <c r="J28021" s="194"/>
      <c r="K28021" s="194"/>
      <c r="L28021" s="195"/>
      <c r="M28021" s="196"/>
      <c r="N28021" s="197"/>
      <c r="O28021" s="197"/>
      <c r="P28021" s="231"/>
    </row>
    <row r="28022" spans="2:16">
      <c r="B28022" s="351"/>
      <c r="C28022" s="435"/>
      <c r="D28022" s="399"/>
      <c r="E28022" s="400"/>
      <c r="G28022" s="401"/>
      <c r="H28022" s="401"/>
      <c r="I28022" s="401"/>
      <c r="J28022" s="194"/>
      <c r="K28022" s="194"/>
      <c r="L28022" s="195"/>
      <c r="M28022" s="196"/>
      <c r="N28022" s="197"/>
      <c r="O28022" s="197"/>
      <c r="P28022" s="231"/>
    </row>
    <row r="28023" spans="2:16">
      <c r="B28023" s="351"/>
      <c r="C28023" s="435"/>
      <c r="D28023" s="399"/>
      <c r="E28023" s="400"/>
      <c r="G28023" s="401"/>
      <c r="H28023" s="401"/>
      <c r="I28023" s="401"/>
      <c r="J28023" s="194"/>
      <c r="K28023" s="194"/>
      <c r="L28023" s="195"/>
      <c r="M28023" s="196"/>
      <c r="N28023" s="197"/>
      <c r="O28023" s="197"/>
      <c r="P28023" s="231"/>
    </row>
    <row r="28024" spans="2:16">
      <c r="B28024" s="351"/>
      <c r="C28024" s="435"/>
      <c r="D28024" s="399"/>
      <c r="E28024" s="400"/>
      <c r="G28024" s="401"/>
      <c r="H28024" s="401"/>
      <c r="I28024" s="401"/>
      <c r="J28024" s="194"/>
      <c r="K28024" s="194"/>
      <c r="L28024" s="195"/>
      <c r="M28024" s="196"/>
      <c r="N28024" s="197"/>
      <c r="O28024" s="197"/>
      <c r="P28024" s="231"/>
    </row>
    <row r="28025" spans="2:16">
      <c r="B28025" s="351"/>
      <c r="C28025" s="435"/>
      <c r="D28025" s="399"/>
      <c r="E28025" s="400"/>
      <c r="G28025" s="401"/>
      <c r="H28025" s="401"/>
      <c r="I28025" s="401"/>
      <c r="J28025" s="194"/>
      <c r="K28025" s="194"/>
      <c r="L28025" s="195"/>
      <c r="M28025" s="196"/>
      <c r="N28025" s="197"/>
      <c r="O28025" s="197"/>
      <c r="P28025" s="231"/>
    </row>
    <row r="28026" spans="2:16">
      <c r="B28026" s="351"/>
      <c r="C28026" s="435"/>
      <c r="D28026" s="399"/>
      <c r="E28026" s="400"/>
      <c r="G28026" s="401"/>
      <c r="H28026" s="401"/>
      <c r="I28026" s="401"/>
      <c r="J28026" s="194"/>
      <c r="K28026" s="194"/>
      <c r="L28026" s="195"/>
      <c r="M28026" s="196"/>
      <c r="N28026" s="197"/>
      <c r="O28026" s="197"/>
      <c r="P28026" s="231"/>
    </row>
    <row r="28027" spans="2:16">
      <c r="B28027" s="351"/>
      <c r="C28027" s="435"/>
      <c r="D28027" s="399"/>
      <c r="E28027" s="400"/>
      <c r="G28027" s="401"/>
      <c r="H28027" s="401"/>
      <c r="I28027" s="401"/>
      <c r="J28027" s="194"/>
      <c r="K28027" s="194"/>
      <c r="L28027" s="195"/>
      <c r="M28027" s="196"/>
      <c r="N28027" s="197"/>
      <c r="O28027" s="197"/>
      <c r="P28027" s="231"/>
    </row>
    <row r="28028" spans="2:16">
      <c r="B28028" s="351"/>
      <c r="C28028" s="435"/>
      <c r="D28028" s="399"/>
      <c r="E28028" s="400"/>
      <c r="G28028" s="401"/>
      <c r="H28028" s="401"/>
      <c r="I28028" s="401"/>
      <c r="J28028" s="194"/>
      <c r="K28028" s="194"/>
      <c r="L28028" s="195"/>
      <c r="M28028" s="196"/>
      <c r="N28028" s="197"/>
      <c r="O28028" s="197"/>
      <c r="P28028" s="231"/>
    </row>
    <row r="28029" spans="2:16">
      <c r="B28029" s="351"/>
      <c r="C28029" s="435"/>
      <c r="D28029" s="399"/>
      <c r="E28029" s="400"/>
      <c r="G28029" s="401"/>
      <c r="H28029" s="401"/>
      <c r="I28029" s="401"/>
      <c r="J28029" s="194"/>
      <c r="K28029" s="194"/>
      <c r="L28029" s="195"/>
      <c r="M28029" s="196"/>
      <c r="N28029" s="197"/>
      <c r="O28029" s="197"/>
      <c r="P28029" s="231"/>
    </row>
    <row r="28030" spans="2:16">
      <c r="B28030" s="351"/>
      <c r="C28030" s="435"/>
      <c r="D28030" s="399"/>
      <c r="E28030" s="400"/>
      <c r="G28030" s="401"/>
      <c r="H28030" s="401"/>
      <c r="I28030" s="401"/>
      <c r="J28030" s="194"/>
      <c r="K28030" s="194"/>
      <c r="L28030" s="195"/>
      <c r="M28030" s="196"/>
      <c r="N28030" s="197"/>
      <c r="O28030" s="197"/>
      <c r="P28030" s="231"/>
    </row>
    <row r="28031" spans="2:16">
      <c r="B28031" s="351"/>
      <c r="C28031" s="435"/>
      <c r="D28031" s="399"/>
      <c r="E28031" s="400"/>
      <c r="G28031" s="401"/>
      <c r="H28031" s="401"/>
      <c r="I28031" s="401"/>
      <c r="J28031" s="194"/>
      <c r="K28031" s="194"/>
      <c r="L28031" s="195"/>
      <c r="M28031" s="196"/>
      <c r="N28031" s="197"/>
      <c r="O28031" s="197"/>
      <c r="P28031" s="231"/>
    </row>
    <row r="28032" spans="2:16">
      <c r="B28032" s="351"/>
      <c r="C28032" s="435"/>
      <c r="D28032" s="399"/>
      <c r="E28032" s="400"/>
      <c r="G28032" s="401"/>
      <c r="H28032" s="401"/>
      <c r="I28032" s="401"/>
      <c r="J28032" s="194"/>
      <c r="K28032" s="194"/>
      <c r="L28032" s="195"/>
      <c r="M28032" s="196"/>
      <c r="N28032" s="197"/>
      <c r="O28032" s="197"/>
      <c r="P28032" s="231"/>
    </row>
    <row r="28033" spans="2:16">
      <c r="B28033" s="351"/>
      <c r="C28033" s="435"/>
      <c r="D28033" s="399"/>
      <c r="E28033" s="400"/>
      <c r="G28033" s="401"/>
      <c r="H28033" s="401"/>
      <c r="I28033" s="401"/>
      <c r="J28033" s="194"/>
      <c r="K28033" s="194"/>
      <c r="L28033" s="195"/>
      <c r="M28033" s="196"/>
      <c r="N28033" s="197"/>
      <c r="O28033" s="197"/>
      <c r="P28033" s="231"/>
    </row>
    <row r="28034" spans="2:16">
      <c r="B28034" s="351"/>
      <c r="C28034" s="435"/>
      <c r="D28034" s="399"/>
      <c r="E28034" s="400"/>
      <c r="G28034" s="401"/>
      <c r="H28034" s="401"/>
      <c r="I28034" s="401"/>
      <c r="J28034" s="194"/>
      <c r="K28034" s="194"/>
      <c r="L28034" s="195"/>
      <c r="M28034" s="196"/>
      <c r="N28034" s="197"/>
      <c r="O28034" s="197"/>
      <c r="P28034" s="231"/>
    </row>
    <row r="28035" spans="2:16">
      <c r="B28035" s="351"/>
      <c r="C28035" s="435"/>
      <c r="D28035" s="399"/>
      <c r="E28035" s="400"/>
      <c r="G28035" s="401"/>
      <c r="H28035" s="401"/>
      <c r="I28035" s="401"/>
      <c r="J28035" s="194"/>
      <c r="K28035" s="194"/>
      <c r="L28035" s="195"/>
      <c r="M28035" s="196"/>
      <c r="N28035" s="197"/>
      <c r="O28035" s="197"/>
      <c r="P28035" s="231"/>
    </row>
    <row r="28036" spans="2:16">
      <c r="B28036" s="351"/>
      <c r="C28036" s="435"/>
      <c r="D28036" s="399"/>
      <c r="E28036" s="400"/>
      <c r="G28036" s="401"/>
      <c r="H28036" s="401"/>
      <c r="I28036" s="401"/>
      <c r="J28036" s="194"/>
      <c r="K28036" s="194"/>
      <c r="L28036" s="195"/>
      <c r="M28036" s="196"/>
      <c r="N28036" s="197"/>
      <c r="O28036" s="197"/>
      <c r="P28036" s="231"/>
    </row>
    <row r="28037" spans="2:16">
      <c r="B28037" s="351"/>
      <c r="C28037" s="435"/>
      <c r="D28037" s="399"/>
      <c r="E28037" s="400"/>
      <c r="G28037" s="401"/>
      <c r="H28037" s="401"/>
      <c r="I28037" s="401"/>
      <c r="J28037" s="194"/>
      <c r="K28037" s="194"/>
      <c r="L28037" s="195"/>
      <c r="M28037" s="196"/>
      <c r="N28037" s="197"/>
      <c r="O28037" s="197"/>
      <c r="P28037" s="231"/>
    </row>
    <row r="28038" spans="2:16">
      <c r="B28038" s="351"/>
      <c r="C28038" s="435"/>
      <c r="D28038" s="399"/>
      <c r="E28038" s="400"/>
      <c r="G28038" s="401"/>
      <c r="H28038" s="401"/>
      <c r="I28038" s="401"/>
      <c r="J28038" s="194"/>
      <c r="K28038" s="194"/>
      <c r="L28038" s="195"/>
      <c r="M28038" s="196"/>
      <c r="N28038" s="197"/>
      <c r="O28038" s="197"/>
      <c r="P28038" s="231"/>
    </row>
    <row r="28039" spans="2:16">
      <c r="B28039" s="351"/>
      <c r="C28039" s="435"/>
      <c r="D28039" s="399"/>
      <c r="E28039" s="400"/>
      <c r="G28039" s="401"/>
      <c r="H28039" s="401"/>
      <c r="I28039" s="401"/>
      <c r="J28039" s="194"/>
      <c r="K28039" s="194"/>
      <c r="L28039" s="195"/>
      <c r="M28039" s="196"/>
      <c r="N28039" s="197"/>
      <c r="O28039" s="197"/>
      <c r="P28039" s="231"/>
    </row>
    <row r="28040" spans="2:16">
      <c r="B28040" s="351"/>
      <c r="C28040" s="435"/>
      <c r="D28040" s="399"/>
      <c r="E28040" s="400"/>
      <c r="G28040" s="401"/>
      <c r="H28040" s="401"/>
      <c r="I28040" s="401"/>
      <c r="J28040" s="194"/>
      <c r="K28040" s="194"/>
      <c r="L28040" s="195"/>
      <c r="M28040" s="196"/>
      <c r="N28040" s="197"/>
      <c r="O28040" s="197"/>
      <c r="P28040" s="231"/>
    </row>
    <row r="28041" spans="2:16">
      <c r="B28041" s="351"/>
      <c r="C28041" s="435"/>
      <c r="D28041" s="399"/>
      <c r="E28041" s="400"/>
      <c r="G28041" s="401"/>
      <c r="H28041" s="401"/>
      <c r="I28041" s="401"/>
      <c r="J28041" s="194"/>
      <c r="K28041" s="194"/>
      <c r="L28041" s="195"/>
      <c r="M28041" s="196"/>
      <c r="N28041" s="197"/>
      <c r="O28041" s="197"/>
      <c r="P28041" s="231"/>
    </row>
    <row r="28042" spans="2:16">
      <c r="B28042" s="351"/>
      <c r="C28042" s="435"/>
      <c r="D28042" s="399"/>
      <c r="E28042" s="400"/>
      <c r="G28042" s="401"/>
      <c r="H28042" s="401"/>
      <c r="I28042" s="401"/>
      <c r="J28042" s="194"/>
      <c r="K28042" s="194"/>
      <c r="L28042" s="195"/>
      <c r="M28042" s="196"/>
      <c r="N28042" s="197"/>
      <c r="O28042" s="197"/>
      <c r="P28042" s="231"/>
    </row>
    <row r="28043" spans="2:16">
      <c r="B28043" s="351"/>
      <c r="C28043" s="435"/>
      <c r="D28043" s="399"/>
      <c r="E28043" s="400"/>
      <c r="G28043" s="401"/>
      <c r="H28043" s="401"/>
      <c r="I28043" s="401"/>
      <c r="J28043" s="194"/>
      <c r="K28043" s="194"/>
      <c r="L28043" s="195"/>
      <c r="M28043" s="196"/>
      <c r="N28043" s="197"/>
      <c r="O28043" s="197"/>
      <c r="P28043" s="231"/>
    </row>
    <row r="28044" spans="2:16">
      <c r="B28044" s="351"/>
      <c r="C28044" s="435"/>
      <c r="D28044" s="399"/>
      <c r="E28044" s="400"/>
      <c r="G28044" s="401"/>
      <c r="H28044" s="401"/>
      <c r="I28044" s="401"/>
      <c r="J28044" s="194"/>
      <c r="K28044" s="194"/>
      <c r="L28044" s="195"/>
      <c r="M28044" s="196"/>
      <c r="N28044" s="197"/>
      <c r="O28044" s="197"/>
      <c r="P28044" s="231"/>
    </row>
    <row r="28045" spans="2:16">
      <c r="B28045" s="351"/>
      <c r="C28045" s="435"/>
      <c r="D28045" s="399"/>
      <c r="E28045" s="400"/>
      <c r="G28045" s="401"/>
      <c r="H28045" s="401"/>
      <c r="I28045" s="401"/>
      <c r="J28045" s="194"/>
      <c r="K28045" s="194"/>
      <c r="L28045" s="195"/>
      <c r="M28045" s="196"/>
      <c r="N28045" s="197"/>
      <c r="O28045" s="197"/>
      <c r="P28045" s="231"/>
    </row>
    <row r="28046" spans="2:16">
      <c r="B28046" s="351"/>
      <c r="C28046" s="435"/>
      <c r="D28046" s="399"/>
      <c r="E28046" s="400"/>
      <c r="G28046" s="401"/>
      <c r="H28046" s="401"/>
      <c r="I28046" s="401"/>
      <c r="J28046" s="194"/>
      <c r="K28046" s="194"/>
      <c r="L28046" s="195"/>
      <c r="M28046" s="196"/>
      <c r="N28046" s="197"/>
      <c r="O28046" s="197"/>
      <c r="P28046" s="231"/>
    </row>
    <row r="28047" spans="2:16">
      <c r="B28047" s="351"/>
      <c r="C28047" s="435"/>
      <c r="D28047" s="399"/>
      <c r="E28047" s="400"/>
      <c r="G28047" s="401"/>
      <c r="H28047" s="401"/>
      <c r="I28047" s="401"/>
      <c r="J28047" s="194"/>
      <c r="K28047" s="194"/>
      <c r="L28047" s="195"/>
      <c r="M28047" s="196"/>
      <c r="N28047" s="197"/>
      <c r="O28047" s="197"/>
      <c r="P28047" s="231"/>
    </row>
    <row r="28048" spans="2:16">
      <c r="B28048" s="351"/>
      <c r="C28048" s="435"/>
      <c r="D28048" s="399"/>
      <c r="E28048" s="400"/>
      <c r="G28048" s="401"/>
      <c r="H28048" s="401"/>
      <c r="I28048" s="401"/>
      <c r="J28048" s="194"/>
      <c r="K28048" s="194"/>
      <c r="L28048" s="195"/>
      <c r="M28048" s="196"/>
      <c r="N28048" s="197"/>
      <c r="O28048" s="197"/>
      <c r="P28048" s="231"/>
    </row>
    <row r="28049" spans="2:16">
      <c r="B28049" s="351"/>
      <c r="C28049" s="435"/>
      <c r="D28049" s="399"/>
      <c r="E28049" s="400"/>
      <c r="G28049" s="401"/>
      <c r="H28049" s="401"/>
      <c r="I28049" s="401"/>
      <c r="J28049" s="194"/>
      <c r="K28049" s="194"/>
      <c r="L28049" s="195"/>
      <c r="M28049" s="196"/>
      <c r="N28049" s="197"/>
      <c r="O28049" s="197"/>
      <c r="P28049" s="231"/>
    </row>
    <row r="28050" spans="2:16">
      <c r="B28050" s="351"/>
      <c r="C28050" s="435"/>
      <c r="D28050" s="399"/>
      <c r="E28050" s="400"/>
      <c r="G28050" s="401"/>
      <c r="H28050" s="401"/>
      <c r="I28050" s="401"/>
      <c r="J28050" s="194"/>
      <c r="K28050" s="194"/>
      <c r="L28050" s="195"/>
      <c r="M28050" s="196"/>
      <c r="N28050" s="197"/>
      <c r="O28050" s="197"/>
      <c r="P28050" s="231"/>
    </row>
    <row r="28051" spans="2:16">
      <c r="B28051" s="351"/>
      <c r="C28051" s="435"/>
      <c r="D28051" s="399"/>
      <c r="E28051" s="400"/>
      <c r="G28051" s="401"/>
      <c r="H28051" s="401"/>
      <c r="I28051" s="401"/>
      <c r="J28051" s="194"/>
      <c r="K28051" s="194"/>
      <c r="L28051" s="195"/>
      <c r="M28051" s="196"/>
      <c r="N28051" s="197"/>
      <c r="O28051" s="197"/>
      <c r="P28051" s="231"/>
    </row>
    <row r="28052" spans="2:16">
      <c r="B28052" s="402"/>
      <c r="C28052" s="435"/>
      <c r="D28052" s="404"/>
      <c r="E28052" s="405"/>
      <c r="G28052" s="406"/>
      <c r="H28052" s="406"/>
      <c r="I28052" s="406"/>
      <c r="J28052" s="194"/>
      <c r="K28052" s="194"/>
      <c r="L28052" s="195"/>
      <c r="M28052" s="196"/>
      <c r="N28052" s="197"/>
      <c r="O28052" s="197"/>
      <c r="P28052" s="221"/>
    </row>
    <row r="28053" spans="2:16">
      <c r="B28053" s="351"/>
      <c r="C28053" s="435"/>
      <c r="D28053" s="399"/>
      <c r="E28053" s="400"/>
      <c r="G28053" s="401"/>
      <c r="H28053" s="401"/>
      <c r="I28053" s="401"/>
      <c r="J28053" s="194"/>
      <c r="K28053" s="194"/>
      <c r="L28053" s="195"/>
      <c r="M28053" s="196"/>
      <c r="N28053" s="197"/>
      <c r="O28053" s="197"/>
      <c r="P28053" s="231"/>
    </row>
    <row r="28054" spans="2:16">
      <c r="B28054" s="351"/>
      <c r="C28054" s="435"/>
      <c r="D28054" s="399"/>
      <c r="E28054" s="400"/>
      <c r="G28054" s="401"/>
      <c r="H28054" s="401"/>
      <c r="I28054" s="401"/>
      <c r="J28054" s="194"/>
      <c r="K28054" s="194"/>
      <c r="L28054" s="195"/>
      <c r="M28054" s="196"/>
      <c r="N28054" s="197"/>
      <c r="O28054" s="197"/>
      <c r="P28054" s="231"/>
    </row>
    <row r="28055" spans="2:16">
      <c r="B28055" s="351"/>
      <c r="C28055" s="435"/>
      <c r="D28055" s="399"/>
      <c r="E28055" s="400"/>
      <c r="G28055" s="401"/>
      <c r="H28055" s="401"/>
      <c r="I28055" s="401"/>
      <c r="J28055" s="194"/>
      <c r="K28055" s="194"/>
      <c r="L28055" s="195"/>
      <c r="M28055" s="196"/>
      <c r="N28055" s="197"/>
      <c r="O28055" s="197"/>
      <c r="P28055" s="231"/>
    </row>
    <row r="28056" spans="2:16">
      <c r="B28056" s="351"/>
      <c r="C28056" s="435"/>
      <c r="D28056" s="399"/>
      <c r="E28056" s="400"/>
      <c r="G28056" s="401"/>
      <c r="H28056" s="401"/>
      <c r="I28056" s="401"/>
      <c r="J28056" s="194"/>
      <c r="K28056" s="194"/>
      <c r="L28056" s="195"/>
      <c r="M28056" s="196"/>
      <c r="N28056" s="197"/>
      <c r="O28056" s="197"/>
      <c r="P28056" s="231"/>
    </row>
    <row r="28057" spans="2:16">
      <c r="B28057" s="351"/>
      <c r="C28057" s="435"/>
      <c r="D28057" s="399"/>
      <c r="E28057" s="400"/>
      <c r="G28057" s="401"/>
      <c r="H28057" s="401"/>
      <c r="I28057" s="401"/>
      <c r="J28057" s="194"/>
      <c r="K28057" s="194"/>
      <c r="L28057" s="195"/>
      <c r="M28057" s="196"/>
      <c r="N28057" s="197"/>
      <c r="O28057" s="197"/>
      <c r="P28057" s="231"/>
    </row>
    <row r="28058" spans="2:16">
      <c r="B28058" s="351"/>
      <c r="C28058" s="435"/>
      <c r="D28058" s="399"/>
      <c r="E28058" s="400"/>
      <c r="G28058" s="401"/>
      <c r="H28058" s="401"/>
      <c r="I28058" s="401"/>
      <c r="J28058" s="194"/>
      <c r="K28058" s="194"/>
      <c r="L28058" s="195"/>
      <c r="M28058" s="196"/>
      <c r="N28058" s="197"/>
      <c r="O28058" s="197"/>
      <c r="P28058" s="231"/>
    </row>
    <row r="28059" spans="2:16">
      <c r="B28059" s="351"/>
      <c r="C28059" s="435"/>
      <c r="D28059" s="399"/>
      <c r="E28059" s="400"/>
      <c r="G28059" s="401"/>
      <c r="H28059" s="401"/>
      <c r="I28059" s="401"/>
      <c r="J28059" s="194"/>
      <c r="K28059" s="194"/>
      <c r="L28059" s="195"/>
      <c r="M28059" s="196"/>
      <c r="N28059" s="197"/>
      <c r="O28059" s="197"/>
      <c r="P28059" s="231"/>
    </row>
    <row r="28060" spans="2:16">
      <c r="B28060" s="351"/>
      <c r="C28060" s="435"/>
      <c r="D28060" s="399"/>
      <c r="E28060" s="400"/>
      <c r="G28060" s="401"/>
      <c r="H28060" s="401"/>
      <c r="I28060" s="401"/>
      <c r="J28060" s="194"/>
      <c r="K28060" s="194"/>
      <c r="L28060" s="195"/>
      <c r="M28060" s="196"/>
      <c r="N28060" s="197"/>
      <c r="O28060" s="197"/>
      <c r="P28060" s="231"/>
    </row>
    <row r="28061" spans="2:16">
      <c r="B28061" s="351"/>
      <c r="C28061" s="435"/>
      <c r="D28061" s="399"/>
      <c r="E28061" s="400"/>
      <c r="G28061" s="401"/>
      <c r="H28061" s="401"/>
      <c r="I28061" s="401"/>
      <c r="J28061" s="194"/>
      <c r="K28061" s="194"/>
      <c r="L28061" s="195"/>
      <c r="M28061" s="196"/>
      <c r="N28061" s="197"/>
      <c r="O28061" s="197"/>
      <c r="P28061" s="231"/>
    </row>
    <row r="28062" spans="2:16">
      <c r="B28062" s="351"/>
      <c r="C28062" s="435"/>
      <c r="D28062" s="399"/>
      <c r="E28062" s="400"/>
      <c r="G28062" s="401"/>
      <c r="H28062" s="401"/>
      <c r="I28062" s="401"/>
      <c r="J28062" s="194"/>
      <c r="K28062" s="194"/>
      <c r="L28062" s="195"/>
      <c r="M28062" s="196"/>
      <c r="N28062" s="197"/>
      <c r="O28062" s="197"/>
      <c r="P28062" s="231"/>
    </row>
    <row r="28063" spans="2:16">
      <c r="B28063" s="351"/>
      <c r="C28063" s="435"/>
      <c r="D28063" s="399"/>
      <c r="E28063" s="400"/>
      <c r="G28063" s="401"/>
      <c r="H28063" s="401"/>
      <c r="I28063" s="401"/>
      <c r="J28063" s="194"/>
      <c r="K28063" s="194"/>
      <c r="L28063" s="195"/>
      <c r="M28063" s="196"/>
      <c r="N28063" s="197"/>
      <c r="O28063" s="197"/>
      <c r="P28063" s="231"/>
    </row>
    <row r="28064" spans="2:16">
      <c r="B28064" s="351"/>
      <c r="C28064" s="435"/>
      <c r="D28064" s="399"/>
      <c r="E28064" s="400"/>
      <c r="G28064" s="401"/>
      <c r="H28064" s="401"/>
      <c r="I28064" s="401"/>
      <c r="J28064" s="194"/>
      <c r="K28064" s="194"/>
      <c r="L28064" s="195"/>
      <c r="M28064" s="196"/>
      <c r="N28064" s="197"/>
      <c r="O28064" s="197"/>
      <c r="P28064" s="231"/>
    </row>
    <row r="28065" spans="2:16">
      <c r="B28065" s="351"/>
      <c r="C28065" s="435"/>
      <c r="D28065" s="399"/>
      <c r="E28065" s="400"/>
      <c r="G28065" s="401"/>
      <c r="H28065" s="401"/>
      <c r="I28065" s="401"/>
      <c r="J28065" s="194"/>
      <c r="K28065" s="194"/>
      <c r="L28065" s="195"/>
      <c r="M28065" s="196"/>
      <c r="N28065" s="197"/>
      <c r="O28065" s="197"/>
      <c r="P28065" s="231"/>
    </row>
    <row r="28066" spans="2:16">
      <c r="B28066" s="351"/>
      <c r="C28066" s="435"/>
      <c r="D28066" s="399"/>
      <c r="E28066" s="400"/>
      <c r="G28066" s="401"/>
      <c r="H28066" s="401"/>
      <c r="I28066" s="401"/>
      <c r="J28066" s="194"/>
      <c r="K28066" s="194"/>
      <c r="L28066" s="195"/>
      <c r="M28066" s="196"/>
      <c r="N28066" s="197"/>
      <c r="O28066" s="197"/>
      <c r="P28066" s="231"/>
    </row>
    <row r="28067" spans="2:16">
      <c r="B28067" s="351"/>
      <c r="C28067" s="435"/>
      <c r="D28067" s="399"/>
      <c r="E28067" s="400"/>
      <c r="G28067" s="401"/>
      <c r="H28067" s="401"/>
      <c r="I28067" s="401"/>
      <c r="J28067" s="194"/>
      <c r="K28067" s="194"/>
      <c r="L28067" s="195"/>
      <c r="M28067" s="196"/>
      <c r="N28067" s="197"/>
      <c r="O28067" s="197"/>
      <c r="P28067" s="231"/>
    </row>
    <row r="28068" spans="2:16">
      <c r="B28068" s="351"/>
      <c r="C28068" s="435"/>
      <c r="D28068" s="399"/>
      <c r="E28068" s="400"/>
      <c r="G28068" s="401"/>
      <c r="H28068" s="401"/>
      <c r="I28068" s="401"/>
      <c r="J28068" s="194"/>
      <c r="K28068" s="194"/>
      <c r="L28068" s="195"/>
      <c r="M28068" s="196"/>
      <c r="N28068" s="197"/>
      <c r="O28068" s="197"/>
      <c r="P28068" s="231"/>
    </row>
    <row r="28069" spans="2:16">
      <c r="B28069" s="351"/>
      <c r="C28069" s="435"/>
      <c r="D28069" s="399"/>
      <c r="E28069" s="400"/>
      <c r="G28069" s="401"/>
      <c r="H28069" s="401"/>
      <c r="I28069" s="401"/>
      <c r="J28069" s="194"/>
      <c r="K28069" s="194"/>
      <c r="L28069" s="195"/>
      <c r="M28069" s="196"/>
      <c r="N28069" s="197"/>
      <c r="O28069" s="197"/>
      <c r="P28069" s="231"/>
    </row>
    <row r="28070" spans="2:16">
      <c r="B28070" s="351"/>
      <c r="C28070" s="435"/>
      <c r="D28070" s="399"/>
      <c r="E28070" s="400"/>
      <c r="G28070" s="401"/>
      <c r="H28070" s="401"/>
      <c r="I28070" s="401"/>
      <c r="J28070" s="194"/>
      <c r="K28070" s="194"/>
      <c r="L28070" s="195"/>
      <c r="M28070" s="196"/>
      <c r="N28070" s="197"/>
      <c r="O28070" s="197"/>
      <c r="P28070" s="231"/>
    </row>
    <row r="28071" spans="2:16">
      <c r="B28071" s="351"/>
      <c r="C28071" s="435"/>
      <c r="D28071" s="399"/>
      <c r="E28071" s="400"/>
      <c r="G28071" s="401"/>
      <c r="H28071" s="401"/>
      <c r="I28071" s="401"/>
      <c r="J28071" s="194"/>
      <c r="K28071" s="194"/>
      <c r="L28071" s="195"/>
      <c r="M28071" s="196"/>
      <c r="N28071" s="197"/>
      <c r="O28071" s="197"/>
      <c r="P28071" s="231"/>
    </row>
    <row r="28072" spans="2:16">
      <c r="B28072" s="351"/>
      <c r="C28072" s="435"/>
      <c r="D28072" s="399"/>
      <c r="E28072" s="400"/>
      <c r="G28072" s="401"/>
      <c r="H28072" s="401"/>
      <c r="I28072" s="401"/>
      <c r="J28072" s="194"/>
      <c r="K28072" s="194"/>
      <c r="L28072" s="195"/>
      <c r="M28072" s="196"/>
      <c r="N28072" s="197"/>
      <c r="O28072" s="197"/>
      <c r="P28072" s="231"/>
    </row>
    <row r="28073" spans="2:16">
      <c r="B28073" s="351"/>
      <c r="C28073" s="435"/>
      <c r="D28073" s="399"/>
      <c r="E28073" s="400"/>
      <c r="G28073" s="401"/>
      <c r="H28073" s="401"/>
      <c r="I28073" s="401"/>
      <c r="J28073" s="194"/>
      <c r="K28073" s="194"/>
      <c r="L28073" s="195"/>
      <c r="M28073" s="196"/>
      <c r="N28073" s="197"/>
      <c r="O28073" s="197"/>
      <c r="P28073" s="231"/>
    </row>
    <row r="28074" spans="2:16">
      <c r="B28074" s="351"/>
      <c r="C28074" s="435"/>
      <c r="D28074" s="399"/>
      <c r="E28074" s="400"/>
      <c r="G28074" s="401"/>
      <c r="H28074" s="401"/>
      <c r="I28074" s="401"/>
      <c r="J28074" s="194"/>
      <c r="K28074" s="194"/>
      <c r="L28074" s="195"/>
      <c r="M28074" s="196"/>
      <c r="N28074" s="197"/>
      <c r="O28074" s="197"/>
      <c r="P28074" s="231"/>
    </row>
    <row r="28075" spans="2:16">
      <c r="B28075" s="351"/>
      <c r="C28075" s="435"/>
      <c r="D28075" s="399"/>
      <c r="E28075" s="400"/>
      <c r="G28075" s="401"/>
      <c r="H28075" s="401"/>
      <c r="I28075" s="401"/>
      <c r="J28075" s="194"/>
      <c r="K28075" s="194"/>
      <c r="L28075" s="195"/>
      <c r="M28075" s="196"/>
      <c r="N28075" s="197"/>
      <c r="O28075" s="197"/>
      <c r="P28075" s="231"/>
    </row>
    <row r="28076" spans="2:16">
      <c r="B28076" s="351"/>
      <c r="C28076" s="435"/>
      <c r="D28076" s="399"/>
      <c r="E28076" s="400"/>
      <c r="G28076" s="401"/>
      <c r="H28076" s="401"/>
      <c r="I28076" s="401"/>
      <c r="J28076" s="194"/>
      <c r="K28076" s="194"/>
      <c r="L28076" s="195"/>
      <c r="M28076" s="196"/>
      <c r="N28076" s="197"/>
      <c r="O28076" s="197"/>
      <c r="P28076" s="231"/>
    </row>
    <row r="28077" spans="2:16">
      <c r="B28077" s="351"/>
      <c r="C28077" s="435"/>
      <c r="D28077" s="399"/>
      <c r="E28077" s="400"/>
      <c r="G28077" s="401"/>
      <c r="H28077" s="401"/>
      <c r="I28077" s="401"/>
      <c r="J28077" s="194"/>
      <c r="K28077" s="194"/>
      <c r="L28077" s="195"/>
      <c r="M28077" s="196"/>
      <c r="N28077" s="197"/>
      <c r="O28077" s="197"/>
      <c r="P28077" s="231"/>
    </row>
    <row r="28078" spans="2:16">
      <c r="B28078" s="351"/>
      <c r="C28078" s="435"/>
      <c r="D28078" s="399"/>
      <c r="E28078" s="400"/>
      <c r="G28078" s="401"/>
      <c r="H28078" s="401"/>
      <c r="I28078" s="401"/>
      <c r="J28078" s="194"/>
      <c r="K28078" s="194"/>
      <c r="L28078" s="195"/>
      <c r="M28078" s="196"/>
      <c r="N28078" s="197"/>
      <c r="O28078" s="197"/>
      <c r="P28078" s="231"/>
    </row>
    <row r="28079" spans="2:16">
      <c r="B28079" s="351"/>
      <c r="C28079" s="435"/>
      <c r="D28079" s="399"/>
      <c r="E28079" s="400"/>
      <c r="G28079" s="401"/>
      <c r="H28079" s="401"/>
      <c r="I28079" s="401"/>
      <c r="J28079" s="194"/>
      <c r="K28079" s="194"/>
      <c r="L28079" s="195"/>
      <c r="M28079" s="196"/>
      <c r="N28079" s="197"/>
      <c r="O28079" s="197"/>
      <c r="P28079" s="231"/>
    </row>
    <row r="28080" spans="2:16">
      <c r="B28080" s="351"/>
      <c r="C28080" s="435"/>
      <c r="D28080" s="399"/>
      <c r="E28080" s="400"/>
      <c r="G28080" s="401"/>
      <c r="H28080" s="401"/>
      <c r="I28080" s="401"/>
      <c r="J28080" s="194"/>
      <c r="K28080" s="194"/>
      <c r="L28080" s="195"/>
      <c r="M28080" s="196"/>
      <c r="N28080" s="197"/>
      <c r="O28080" s="197"/>
      <c r="P28080" s="231"/>
    </row>
    <row r="28081" spans="2:16">
      <c r="B28081" s="351"/>
      <c r="C28081" s="435"/>
      <c r="D28081" s="399"/>
      <c r="E28081" s="400"/>
      <c r="G28081" s="401"/>
      <c r="H28081" s="401"/>
      <c r="I28081" s="401"/>
      <c r="J28081" s="194"/>
      <c r="K28081" s="194"/>
      <c r="L28081" s="195"/>
      <c r="M28081" s="196"/>
      <c r="N28081" s="197"/>
      <c r="O28081" s="197"/>
      <c r="P28081" s="231"/>
    </row>
    <row r="28082" spans="2:16">
      <c r="B28082" s="351"/>
      <c r="C28082" s="435"/>
      <c r="D28082" s="399"/>
      <c r="E28082" s="400"/>
      <c r="G28082" s="401"/>
      <c r="H28082" s="401"/>
      <c r="I28082" s="401"/>
      <c r="J28082" s="194"/>
      <c r="K28082" s="194"/>
      <c r="L28082" s="195"/>
      <c r="M28082" s="196"/>
      <c r="N28082" s="197"/>
      <c r="O28082" s="197"/>
      <c r="P28082" s="231"/>
    </row>
    <row r="28083" spans="2:16">
      <c r="B28083" s="351"/>
      <c r="C28083" s="435"/>
      <c r="D28083" s="399"/>
      <c r="E28083" s="400"/>
      <c r="G28083" s="401"/>
      <c r="H28083" s="401"/>
      <c r="I28083" s="401"/>
      <c r="J28083" s="194"/>
      <c r="K28083" s="194"/>
      <c r="L28083" s="195"/>
      <c r="M28083" s="196"/>
      <c r="N28083" s="197"/>
      <c r="O28083" s="197"/>
      <c r="P28083" s="231"/>
    </row>
    <row r="28084" spans="2:16">
      <c r="B28084" s="351"/>
      <c r="C28084" s="435"/>
      <c r="D28084" s="399"/>
      <c r="E28084" s="400"/>
      <c r="G28084" s="401"/>
      <c r="H28084" s="401"/>
      <c r="I28084" s="401"/>
      <c r="J28084" s="194"/>
      <c r="K28084" s="194"/>
      <c r="L28084" s="195"/>
      <c r="M28084" s="196"/>
      <c r="N28084" s="197"/>
      <c r="O28084" s="197"/>
      <c r="P28084" s="231"/>
    </row>
    <row r="28085" spans="2:16">
      <c r="B28085" s="351"/>
      <c r="C28085" s="435"/>
      <c r="D28085" s="399"/>
      <c r="E28085" s="400"/>
      <c r="G28085" s="401"/>
      <c r="H28085" s="401"/>
      <c r="I28085" s="401"/>
      <c r="J28085" s="194"/>
      <c r="K28085" s="194"/>
      <c r="L28085" s="195"/>
      <c r="M28085" s="196"/>
      <c r="N28085" s="197"/>
      <c r="O28085" s="197"/>
      <c r="P28085" s="231"/>
    </row>
    <row r="28086" spans="2:16">
      <c r="B28086" s="351"/>
      <c r="C28086" s="435"/>
      <c r="D28086" s="399"/>
      <c r="E28086" s="400"/>
      <c r="G28086" s="401"/>
      <c r="H28086" s="401"/>
      <c r="I28086" s="401"/>
      <c r="J28086" s="194"/>
      <c r="K28086" s="194"/>
      <c r="L28086" s="195"/>
      <c r="M28086" s="196"/>
      <c r="N28086" s="197"/>
      <c r="O28086" s="197"/>
      <c r="P28086" s="231"/>
    </row>
    <row r="28087" spans="2:16">
      <c r="B28087" s="351"/>
      <c r="C28087" s="435"/>
      <c r="D28087" s="399"/>
      <c r="E28087" s="400"/>
      <c r="G28087" s="401"/>
      <c r="H28087" s="401"/>
      <c r="I28087" s="401"/>
      <c r="J28087" s="194"/>
      <c r="K28087" s="194"/>
      <c r="L28087" s="195"/>
      <c r="M28087" s="196"/>
      <c r="N28087" s="197"/>
      <c r="O28087" s="197"/>
      <c r="P28087" s="231"/>
    </row>
    <row r="28088" spans="2:16">
      <c r="B28088" s="351"/>
      <c r="C28088" s="435"/>
      <c r="D28088" s="399"/>
      <c r="E28088" s="400"/>
      <c r="G28088" s="401"/>
      <c r="H28088" s="401"/>
      <c r="I28088" s="401"/>
      <c r="J28088" s="194"/>
      <c r="K28088" s="194"/>
      <c r="L28088" s="195"/>
      <c r="M28088" s="196"/>
      <c r="N28088" s="197"/>
      <c r="O28088" s="197"/>
      <c r="P28088" s="231"/>
    </row>
    <row r="28089" spans="2:16">
      <c r="B28089" s="351"/>
      <c r="C28089" s="435"/>
      <c r="D28089" s="399"/>
      <c r="E28089" s="400"/>
      <c r="G28089" s="401"/>
      <c r="H28089" s="401"/>
      <c r="I28089" s="401"/>
      <c r="J28089" s="194"/>
      <c r="K28089" s="194"/>
      <c r="L28089" s="195"/>
      <c r="M28089" s="196"/>
      <c r="N28089" s="197"/>
      <c r="O28089" s="197"/>
      <c r="P28089" s="231"/>
    </row>
    <row r="28090" spans="2:16">
      <c r="B28090" s="351"/>
      <c r="C28090" s="435"/>
      <c r="D28090" s="399"/>
      <c r="E28090" s="400"/>
      <c r="G28090" s="401"/>
      <c r="H28090" s="401"/>
      <c r="I28090" s="401"/>
      <c r="J28090" s="194"/>
      <c r="K28090" s="194"/>
      <c r="L28090" s="195"/>
      <c r="M28090" s="196"/>
      <c r="N28090" s="197"/>
      <c r="O28090" s="197"/>
      <c r="P28090" s="231"/>
    </row>
    <row r="28091" spans="2:16">
      <c r="B28091" s="351"/>
      <c r="C28091" s="435"/>
      <c r="D28091" s="399"/>
      <c r="E28091" s="400"/>
      <c r="G28091" s="401"/>
      <c r="H28091" s="401"/>
      <c r="I28091" s="401"/>
      <c r="J28091" s="194"/>
      <c r="K28091" s="194"/>
      <c r="L28091" s="195"/>
      <c r="M28091" s="196"/>
      <c r="N28091" s="197"/>
      <c r="O28091" s="197"/>
      <c r="P28091" s="231"/>
    </row>
    <row r="28092" spans="2:16">
      <c r="B28092" s="351"/>
      <c r="C28092" s="435"/>
      <c r="D28092" s="399"/>
      <c r="E28092" s="400"/>
      <c r="G28092" s="401"/>
      <c r="H28092" s="401"/>
      <c r="I28092" s="401"/>
      <c r="J28092" s="194"/>
      <c r="K28092" s="194"/>
      <c r="L28092" s="195"/>
      <c r="M28092" s="196"/>
      <c r="N28092" s="197"/>
      <c r="O28092" s="197"/>
      <c r="P28092" s="231"/>
    </row>
    <row r="28093" spans="2:16">
      <c r="B28093" s="351"/>
      <c r="C28093" s="435"/>
      <c r="D28093" s="399"/>
      <c r="E28093" s="400"/>
      <c r="G28093" s="401"/>
      <c r="H28093" s="401"/>
      <c r="I28093" s="401"/>
      <c r="J28093" s="194"/>
      <c r="K28093" s="194"/>
      <c r="L28093" s="195"/>
      <c r="M28093" s="196"/>
      <c r="N28093" s="197"/>
      <c r="O28093" s="197"/>
      <c r="P28093" s="231"/>
    </row>
    <row r="28094" spans="2:16">
      <c r="B28094" s="351"/>
      <c r="C28094" s="435"/>
      <c r="D28094" s="399"/>
      <c r="E28094" s="400"/>
      <c r="G28094" s="401"/>
      <c r="H28094" s="401"/>
      <c r="I28094" s="401"/>
      <c r="J28094" s="194"/>
      <c r="K28094" s="194"/>
      <c r="L28094" s="195"/>
      <c r="M28094" s="196"/>
      <c r="N28094" s="197"/>
      <c r="O28094" s="197"/>
      <c r="P28094" s="231"/>
    </row>
    <row r="28095" spans="2:16">
      <c r="B28095" s="351"/>
      <c r="C28095" s="435"/>
      <c r="D28095" s="399"/>
      <c r="E28095" s="400"/>
      <c r="G28095" s="401"/>
      <c r="H28095" s="401"/>
      <c r="I28095" s="401"/>
      <c r="J28095" s="194"/>
      <c r="K28095" s="194"/>
      <c r="L28095" s="195"/>
      <c r="M28095" s="196"/>
      <c r="N28095" s="197"/>
      <c r="O28095" s="197"/>
      <c r="P28095" s="231"/>
    </row>
    <row r="28096" spans="2:16">
      <c r="B28096" s="351"/>
      <c r="C28096" s="435"/>
      <c r="D28096" s="399"/>
      <c r="E28096" s="400"/>
      <c r="G28096" s="401"/>
      <c r="H28096" s="401"/>
      <c r="I28096" s="401"/>
      <c r="J28096" s="194"/>
      <c r="K28096" s="194"/>
      <c r="L28096" s="195"/>
      <c r="M28096" s="196"/>
      <c r="N28096" s="197"/>
      <c r="O28096" s="197"/>
      <c r="P28096" s="231"/>
    </row>
    <row r="28097" spans="2:16">
      <c r="B28097" s="351"/>
      <c r="C28097" s="435"/>
      <c r="D28097" s="399"/>
      <c r="E28097" s="400"/>
      <c r="G28097" s="401"/>
      <c r="H28097" s="401"/>
      <c r="I28097" s="401"/>
      <c r="J28097" s="194"/>
      <c r="K28097" s="194"/>
      <c r="L28097" s="195"/>
      <c r="M28097" s="196"/>
      <c r="N28097" s="197"/>
      <c r="O28097" s="197"/>
      <c r="P28097" s="231"/>
    </row>
    <row r="28098" spans="2:16">
      <c r="B28098" s="351"/>
      <c r="C28098" s="435"/>
      <c r="D28098" s="399"/>
      <c r="E28098" s="400"/>
      <c r="G28098" s="401"/>
      <c r="H28098" s="401"/>
      <c r="I28098" s="401"/>
      <c r="J28098" s="194"/>
      <c r="K28098" s="194"/>
      <c r="L28098" s="195"/>
      <c r="M28098" s="196"/>
      <c r="N28098" s="197"/>
      <c r="O28098" s="197"/>
      <c r="P28098" s="231"/>
    </row>
    <row r="28099" spans="2:16">
      <c r="B28099" s="351"/>
      <c r="C28099" s="435"/>
      <c r="D28099" s="399"/>
      <c r="E28099" s="400"/>
      <c r="G28099" s="401"/>
      <c r="H28099" s="401"/>
      <c r="I28099" s="401"/>
      <c r="J28099" s="194"/>
      <c r="K28099" s="194"/>
      <c r="L28099" s="195"/>
      <c r="M28099" s="196"/>
      <c r="N28099" s="197"/>
      <c r="O28099" s="197"/>
      <c r="P28099" s="231"/>
    </row>
    <row r="28100" spans="2:16">
      <c r="B28100" s="351"/>
      <c r="C28100" s="435"/>
      <c r="D28100" s="399"/>
      <c r="E28100" s="400"/>
      <c r="G28100" s="401"/>
      <c r="H28100" s="401"/>
      <c r="I28100" s="401"/>
      <c r="J28100" s="194"/>
      <c r="K28100" s="194"/>
      <c r="L28100" s="195"/>
      <c r="M28100" s="196"/>
      <c r="N28100" s="197"/>
      <c r="O28100" s="197"/>
      <c r="P28100" s="231"/>
    </row>
    <row r="28101" spans="2:16">
      <c r="B28101" s="351"/>
      <c r="C28101" s="435"/>
      <c r="D28101" s="399"/>
      <c r="E28101" s="400"/>
      <c r="G28101" s="401"/>
      <c r="H28101" s="401"/>
      <c r="I28101" s="401"/>
      <c r="J28101" s="194"/>
      <c r="K28101" s="194"/>
      <c r="L28101" s="195"/>
      <c r="M28101" s="196"/>
      <c r="N28101" s="197"/>
      <c r="O28101" s="197"/>
      <c r="P28101" s="231"/>
    </row>
    <row r="28102" spans="2:16">
      <c r="B28102" s="351"/>
      <c r="C28102" s="435"/>
      <c r="D28102" s="399"/>
      <c r="E28102" s="400"/>
      <c r="G28102" s="401"/>
      <c r="H28102" s="401"/>
      <c r="I28102" s="401"/>
      <c r="J28102" s="194"/>
      <c r="K28102" s="194"/>
      <c r="L28102" s="195"/>
      <c r="M28102" s="196"/>
      <c r="N28102" s="197"/>
      <c r="O28102" s="197"/>
      <c r="P28102" s="231"/>
    </row>
    <row r="28103" spans="2:16">
      <c r="B28103" s="351"/>
      <c r="C28103" s="435"/>
      <c r="D28103" s="399"/>
      <c r="E28103" s="400"/>
      <c r="G28103" s="401"/>
      <c r="H28103" s="401"/>
      <c r="I28103" s="401"/>
      <c r="J28103" s="194"/>
      <c r="K28103" s="194"/>
      <c r="L28103" s="195"/>
      <c r="M28103" s="196"/>
      <c r="N28103" s="197"/>
      <c r="O28103" s="197"/>
      <c r="P28103" s="231"/>
    </row>
    <row r="28104" spans="2:16">
      <c r="B28104" s="351"/>
      <c r="C28104" s="435"/>
      <c r="D28104" s="399"/>
      <c r="E28104" s="400"/>
      <c r="G28104" s="401"/>
      <c r="H28104" s="401"/>
      <c r="I28104" s="401"/>
      <c r="J28104" s="194"/>
      <c r="K28104" s="194"/>
      <c r="L28104" s="195"/>
      <c r="M28104" s="196"/>
      <c r="N28104" s="197"/>
      <c r="O28104" s="197"/>
      <c r="P28104" s="231"/>
    </row>
    <row r="28105" spans="2:16">
      <c r="B28105" s="351"/>
      <c r="C28105" s="435"/>
      <c r="D28105" s="399"/>
      <c r="E28105" s="400"/>
      <c r="G28105" s="401"/>
      <c r="H28105" s="401"/>
      <c r="I28105" s="401"/>
      <c r="J28105" s="194"/>
      <c r="K28105" s="194"/>
      <c r="L28105" s="195"/>
      <c r="M28105" s="196"/>
      <c r="N28105" s="197"/>
      <c r="O28105" s="197"/>
      <c r="P28105" s="231"/>
    </row>
    <row r="28106" spans="2:16">
      <c r="B28106" s="351"/>
      <c r="C28106" s="435"/>
      <c r="D28106" s="399"/>
      <c r="E28106" s="400"/>
      <c r="G28106" s="401"/>
      <c r="H28106" s="401"/>
      <c r="I28106" s="401"/>
      <c r="J28106" s="194"/>
      <c r="K28106" s="194"/>
      <c r="L28106" s="195"/>
      <c r="M28106" s="196"/>
      <c r="N28106" s="197"/>
      <c r="O28106" s="197"/>
      <c r="P28106" s="231"/>
    </row>
    <row r="28107" spans="2:16">
      <c r="B28107" s="351"/>
      <c r="C28107" s="435"/>
      <c r="D28107" s="399"/>
      <c r="E28107" s="400"/>
      <c r="G28107" s="401"/>
      <c r="H28107" s="401"/>
      <c r="I28107" s="401"/>
      <c r="J28107" s="194"/>
      <c r="K28107" s="194"/>
      <c r="L28107" s="195"/>
      <c r="M28107" s="196"/>
      <c r="N28107" s="197"/>
      <c r="O28107" s="197"/>
      <c r="P28107" s="231"/>
    </row>
    <row r="28108" spans="2:16">
      <c r="B28108" s="351"/>
      <c r="C28108" s="435"/>
      <c r="D28108" s="399"/>
      <c r="E28108" s="400"/>
      <c r="G28108" s="401"/>
      <c r="H28108" s="401"/>
      <c r="I28108" s="401"/>
      <c r="J28108" s="194"/>
      <c r="K28108" s="194"/>
      <c r="L28108" s="195"/>
      <c r="M28108" s="196"/>
      <c r="N28108" s="197"/>
      <c r="O28108" s="197"/>
      <c r="P28108" s="231"/>
    </row>
    <row r="28109" spans="2:16">
      <c r="B28109" s="351"/>
      <c r="C28109" s="435"/>
      <c r="D28109" s="399"/>
      <c r="E28109" s="400"/>
      <c r="G28109" s="401"/>
      <c r="H28109" s="401"/>
      <c r="I28109" s="401"/>
      <c r="J28109" s="194"/>
      <c r="K28109" s="194"/>
      <c r="L28109" s="195"/>
      <c r="M28109" s="196"/>
      <c r="N28109" s="197"/>
      <c r="O28109" s="197"/>
      <c r="P28109" s="231"/>
    </row>
    <row r="28110" spans="2:16">
      <c r="B28110" s="351"/>
      <c r="C28110" s="435"/>
      <c r="D28110" s="399"/>
      <c r="E28110" s="400"/>
      <c r="G28110" s="401"/>
      <c r="H28110" s="401"/>
      <c r="I28110" s="401"/>
      <c r="J28110" s="194"/>
      <c r="K28110" s="194"/>
      <c r="L28110" s="195"/>
      <c r="M28110" s="196"/>
      <c r="N28110" s="197"/>
      <c r="O28110" s="197"/>
      <c r="P28110" s="231"/>
    </row>
    <row r="28111" spans="2:16">
      <c r="B28111" s="351"/>
      <c r="C28111" s="435"/>
      <c r="D28111" s="399"/>
      <c r="E28111" s="400"/>
      <c r="G28111" s="401"/>
      <c r="H28111" s="401"/>
      <c r="I28111" s="401"/>
      <c r="J28111" s="194"/>
      <c r="K28111" s="194"/>
      <c r="L28111" s="195"/>
      <c r="M28111" s="196"/>
      <c r="N28111" s="197"/>
      <c r="O28111" s="197"/>
      <c r="P28111" s="231"/>
    </row>
    <row r="28112" spans="2:16">
      <c r="B28112" s="351"/>
      <c r="C28112" s="435"/>
      <c r="D28112" s="399"/>
      <c r="E28112" s="400"/>
      <c r="G28112" s="401"/>
      <c r="H28112" s="401"/>
      <c r="I28112" s="401"/>
      <c r="J28112" s="194"/>
      <c r="K28112" s="194"/>
      <c r="L28112" s="195"/>
      <c r="M28112" s="196"/>
      <c r="N28112" s="197"/>
      <c r="O28112" s="197"/>
      <c r="P28112" s="231"/>
    </row>
    <row r="28113" spans="2:16">
      <c r="B28113" s="351"/>
      <c r="C28113" s="435"/>
      <c r="D28113" s="399"/>
      <c r="E28113" s="400"/>
      <c r="G28113" s="401"/>
      <c r="H28113" s="401"/>
      <c r="I28113" s="401"/>
      <c r="J28113" s="194"/>
      <c r="K28113" s="194"/>
      <c r="L28113" s="195"/>
      <c r="M28113" s="196"/>
      <c r="N28113" s="197"/>
      <c r="O28113" s="197"/>
      <c r="P28113" s="231"/>
    </row>
    <row r="28114" spans="2:16">
      <c r="B28114" s="351"/>
      <c r="C28114" s="435"/>
      <c r="D28114" s="399"/>
      <c r="E28114" s="400"/>
      <c r="G28114" s="401"/>
      <c r="H28114" s="401"/>
      <c r="I28114" s="401"/>
      <c r="J28114" s="194"/>
      <c r="K28114" s="194"/>
      <c r="L28114" s="195"/>
      <c r="M28114" s="196"/>
      <c r="N28114" s="197"/>
      <c r="O28114" s="197"/>
      <c r="P28114" s="231"/>
    </row>
    <row r="28115" spans="2:16">
      <c r="B28115" s="351"/>
      <c r="C28115" s="435"/>
      <c r="D28115" s="399"/>
      <c r="E28115" s="400"/>
      <c r="G28115" s="401"/>
      <c r="H28115" s="401"/>
      <c r="I28115" s="401"/>
      <c r="J28115" s="194"/>
      <c r="K28115" s="194"/>
      <c r="L28115" s="195"/>
      <c r="M28115" s="196"/>
      <c r="N28115" s="197"/>
      <c r="O28115" s="197"/>
      <c r="P28115" s="231"/>
    </row>
    <row r="28116" spans="2:16">
      <c r="B28116" s="351"/>
      <c r="C28116" s="435"/>
      <c r="D28116" s="399"/>
      <c r="E28116" s="400"/>
      <c r="G28116" s="401"/>
      <c r="H28116" s="401"/>
      <c r="I28116" s="401"/>
      <c r="J28116" s="194"/>
      <c r="K28116" s="194"/>
      <c r="L28116" s="195"/>
      <c r="M28116" s="196"/>
      <c r="N28116" s="197"/>
      <c r="O28116" s="197"/>
      <c r="P28116" s="231"/>
    </row>
    <row r="28117" spans="2:16">
      <c r="B28117" s="351"/>
      <c r="C28117" s="435"/>
      <c r="D28117" s="399"/>
      <c r="E28117" s="400"/>
      <c r="G28117" s="401"/>
      <c r="H28117" s="401"/>
      <c r="I28117" s="401"/>
      <c r="J28117" s="194"/>
      <c r="K28117" s="194"/>
      <c r="L28117" s="195"/>
      <c r="M28117" s="196"/>
      <c r="N28117" s="197"/>
      <c r="O28117" s="197"/>
      <c r="P28117" s="231"/>
    </row>
    <row r="28118" spans="2:16">
      <c r="B28118" s="351"/>
      <c r="C28118" s="435"/>
      <c r="D28118" s="399"/>
      <c r="E28118" s="400"/>
      <c r="G28118" s="401"/>
      <c r="H28118" s="401"/>
      <c r="I28118" s="401"/>
      <c r="J28118" s="194"/>
      <c r="K28118" s="194"/>
      <c r="L28118" s="195"/>
      <c r="M28118" s="196"/>
      <c r="N28118" s="197"/>
      <c r="O28118" s="197"/>
      <c r="P28118" s="231"/>
    </row>
    <row r="28119" spans="2:16">
      <c r="B28119" s="351"/>
      <c r="C28119" s="435"/>
      <c r="D28119" s="399"/>
      <c r="E28119" s="400"/>
      <c r="G28119" s="401"/>
      <c r="H28119" s="401"/>
      <c r="I28119" s="401"/>
      <c r="J28119" s="194"/>
      <c r="K28119" s="194"/>
      <c r="L28119" s="195"/>
      <c r="M28119" s="196"/>
      <c r="N28119" s="197"/>
      <c r="O28119" s="197"/>
      <c r="P28119" s="231"/>
    </row>
    <row r="28120" spans="2:16">
      <c r="B28120" s="351"/>
      <c r="C28120" s="435"/>
      <c r="D28120" s="399"/>
      <c r="E28120" s="400"/>
      <c r="G28120" s="401"/>
      <c r="H28120" s="401"/>
      <c r="I28120" s="401"/>
      <c r="J28120" s="194"/>
      <c r="K28120" s="194"/>
      <c r="L28120" s="195"/>
      <c r="M28120" s="196"/>
      <c r="N28120" s="197"/>
      <c r="O28120" s="197"/>
      <c r="P28120" s="231"/>
    </row>
    <row r="28121" spans="2:16">
      <c r="B28121" s="351"/>
      <c r="C28121" s="435"/>
      <c r="D28121" s="399"/>
      <c r="E28121" s="400"/>
      <c r="G28121" s="401"/>
      <c r="H28121" s="401"/>
      <c r="I28121" s="401"/>
      <c r="J28121" s="194"/>
      <c r="K28121" s="194"/>
      <c r="L28121" s="195"/>
      <c r="M28121" s="196"/>
      <c r="N28121" s="197"/>
      <c r="O28121" s="197"/>
      <c r="P28121" s="231"/>
    </row>
    <row r="28122" spans="2:16">
      <c r="B28122" s="351"/>
      <c r="C28122" s="435"/>
      <c r="D28122" s="399"/>
      <c r="E28122" s="400"/>
      <c r="G28122" s="401"/>
      <c r="H28122" s="401"/>
      <c r="I28122" s="401"/>
      <c r="J28122" s="194"/>
      <c r="K28122" s="194"/>
      <c r="L28122" s="195"/>
      <c r="M28122" s="196"/>
      <c r="N28122" s="197"/>
      <c r="O28122" s="197"/>
      <c r="P28122" s="231"/>
    </row>
    <row r="28123" spans="2:16">
      <c r="B28123" s="351"/>
      <c r="C28123" s="435"/>
      <c r="D28123" s="399"/>
      <c r="E28123" s="400"/>
      <c r="G28123" s="401"/>
      <c r="H28123" s="401"/>
      <c r="I28123" s="401"/>
      <c r="J28123" s="194"/>
      <c r="K28123" s="194"/>
      <c r="L28123" s="195"/>
      <c r="M28123" s="196"/>
      <c r="N28123" s="197"/>
      <c r="O28123" s="197"/>
      <c r="P28123" s="231"/>
    </row>
    <row r="28124" spans="2:16">
      <c r="B28124" s="351"/>
      <c r="C28124" s="435"/>
      <c r="D28124" s="399"/>
      <c r="E28124" s="400"/>
      <c r="G28124" s="401"/>
      <c r="H28124" s="401"/>
      <c r="I28124" s="401"/>
      <c r="J28124" s="194"/>
      <c r="K28124" s="194"/>
      <c r="L28124" s="195"/>
      <c r="M28124" s="196"/>
      <c r="N28124" s="197"/>
      <c r="O28124" s="197"/>
      <c r="P28124" s="231"/>
    </row>
    <row r="28125" spans="2:16">
      <c r="B28125" s="351"/>
      <c r="C28125" s="435"/>
      <c r="D28125" s="399"/>
      <c r="E28125" s="400"/>
      <c r="G28125" s="401"/>
      <c r="H28125" s="401"/>
      <c r="I28125" s="401"/>
      <c r="J28125" s="194"/>
      <c r="K28125" s="194"/>
      <c r="L28125" s="195"/>
      <c r="M28125" s="196"/>
      <c r="N28125" s="197"/>
      <c r="O28125" s="197"/>
      <c r="P28125" s="231"/>
    </row>
    <row r="28126" spans="2:16">
      <c r="B28126" s="351"/>
      <c r="C28126" s="435"/>
      <c r="D28126" s="399"/>
      <c r="E28126" s="400"/>
      <c r="G28126" s="401"/>
      <c r="H28126" s="401"/>
      <c r="I28126" s="401"/>
      <c r="J28126" s="194"/>
      <c r="K28126" s="194"/>
      <c r="L28126" s="195"/>
      <c r="M28126" s="196"/>
      <c r="N28126" s="197"/>
      <c r="O28126" s="197"/>
      <c r="P28126" s="231"/>
    </row>
    <row r="28127" spans="2:16">
      <c r="B28127" s="351"/>
      <c r="C28127" s="435"/>
      <c r="D28127" s="399"/>
      <c r="E28127" s="400"/>
      <c r="G28127" s="401"/>
      <c r="H28127" s="401"/>
      <c r="I28127" s="401"/>
      <c r="J28127" s="194"/>
      <c r="K28127" s="194"/>
      <c r="L28127" s="195"/>
      <c r="M28127" s="196"/>
      <c r="N28127" s="197"/>
      <c r="O28127" s="197"/>
      <c r="P28127" s="231"/>
    </row>
    <row r="28128" spans="2:16">
      <c r="B28128" s="351"/>
      <c r="C28128" s="435"/>
      <c r="D28128" s="399"/>
      <c r="E28128" s="400"/>
      <c r="G28128" s="401"/>
      <c r="H28128" s="401"/>
      <c r="I28128" s="401"/>
      <c r="J28128" s="194"/>
      <c r="K28128" s="194"/>
      <c r="L28128" s="195"/>
      <c r="M28128" s="196"/>
      <c r="N28128" s="197"/>
      <c r="O28128" s="197"/>
      <c r="P28128" s="231"/>
    </row>
    <row r="28129" spans="2:16">
      <c r="B28129" s="351"/>
      <c r="C28129" s="435"/>
      <c r="D28129" s="399"/>
      <c r="E28129" s="400"/>
      <c r="G28129" s="401"/>
      <c r="H28129" s="401"/>
      <c r="I28129" s="401"/>
      <c r="J28129" s="194"/>
      <c r="K28129" s="194"/>
      <c r="L28129" s="195"/>
      <c r="M28129" s="196"/>
      <c r="N28129" s="197"/>
      <c r="O28129" s="197"/>
      <c r="P28129" s="231"/>
    </row>
    <row r="28130" spans="2:16">
      <c r="B28130" s="351"/>
      <c r="C28130" s="435"/>
      <c r="D28130" s="399"/>
      <c r="E28130" s="400"/>
      <c r="G28130" s="401"/>
      <c r="H28130" s="401"/>
      <c r="I28130" s="401"/>
      <c r="J28130" s="194"/>
      <c r="K28130" s="194"/>
      <c r="L28130" s="195"/>
      <c r="M28130" s="196"/>
      <c r="N28130" s="197"/>
      <c r="O28130" s="197"/>
      <c r="P28130" s="231"/>
    </row>
    <row r="28131" spans="2:16">
      <c r="B28131" s="351"/>
      <c r="C28131" s="435"/>
      <c r="D28131" s="399"/>
      <c r="E28131" s="400"/>
      <c r="G28131" s="401"/>
      <c r="H28131" s="401"/>
      <c r="I28131" s="401"/>
      <c r="J28131" s="194"/>
      <c r="K28131" s="194"/>
      <c r="L28131" s="195"/>
      <c r="M28131" s="196"/>
      <c r="N28131" s="197"/>
      <c r="O28131" s="197"/>
      <c r="P28131" s="231"/>
    </row>
    <row r="28132" spans="2:16">
      <c r="B28132" s="351"/>
      <c r="C28132" s="435"/>
      <c r="D28132" s="399"/>
      <c r="E28132" s="400"/>
      <c r="G28132" s="401"/>
      <c r="H28132" s="401"/>
      <c r="I28132" s="401"/>
      <c r="J28132" s="194"/>
      <c r="K28132" s="194"/>
      <c r="L28132" s="195"/>
      <c r="M28132" s="196"/>
      <c r="N28132" s="197"/>
      <c r="O28132" s="197"/>
      <c r="P28132" s="231"/>
    </row>
    <row r="28133" spans="2:16">
      <c r="B28133" s="351"/>
      <c r="C28133" s="435"/>
      <c r="D28133" s="399"/>
      <c r="E28133" s="400"/>
      <c r="G28133" s="401"/>
      <c r="H28133" s="401"/>
      <c r="I28133" s="401"/>
      <c r="J28133" s="194"/>
      <c r="K28133" s="194"/>
      <c r="L28133" s="195"/>
      <c r="M28133" s="196"/>
      <c r="N28133" s="197"/>
      <c r="O28133" s="197"/>
      <c r="P28133" s="231"/>
    </row>
    <row r="28134" spans="2:16">
      <c r="B28134" s="351"/>
      <c r="C28134" s="435"/>
      <c r="D28134" s="399"/>
      <c r="E28134" s="400"/>
      <c r="G28134" s="401"/>
      <c r="H28134" s="401"/>
      <c r="I28134" s="401"/>
      <c r="J28134" s="194"/>
      <c r="K28134" s="194"/>
      <c r="L28134" s="195"/>
      <c r="M28134" s="196"/>
      <c r="N28134" s="197"/>
      <c r="O28134" s="197"/>
      <c r="P28134" s="231"/>
    </row>
    <row r="28135" spans="2:16">
      <c r="B28135" s="351"/>
      <c r="C28135" s="435"/>
      <c r="D28135" s="399"/>
      <c r="E28135" s="400"/>
      <c r="G28135" s="401"/>
      <c r="H28135" s="401"/>
      <c r="I28135" s="401"/>
      <c r="J28135" s="194"/>
      <c r="K28135" s="194"/>
      <c r="L28135" s="195"/>
      <c r="M28135" s="196"/>
      <c r="N28135" s="197"/>
      <c r="O28135" s="197"/>
      <c r="P28135" s="231"/>
    </row>
    <row r="28136" spans="2:16">
      <c r="B28136" s="351"/>
      <c r="C28136" s="435"/>
      <c r="D28136" s="399"/>
      <c r="E28136" s="400"/>
      <c r="G28136" s="401"/>
      <c r="H28136" s="401"/>
      <c r="I28136" s="401"/>
      <c r="J28136" s="194"/>
      <c r="K28136" s="194"/>
      <c r="L28136" s="195"/>
      <c r="M28136" s="196"/>
      <c r="N28136" s="197"/>
      <c r="O28136" s="197"/>
      <c r="P28136" s="231"/>
    </row>
    <row r="28137" spans="2:16">
      <c r="B28137" s="351"/>
      <c r="C28137" s="435"/>
      <c r="D28137" s="399"/>
      <c r="E28137" s="400"/>
      <c r="G28137" s="401"/>
      <c r="H28137" s="401"/>
      <c r="I28137" s="401"/>
      <c r="J28137" s="194"/>
      <c r="K28137" s="194"/>
      <c r="L28137" s="195"/>
      <c r="M28137" s="196"/>
      <c r="N28137" s="197"/>
      <c r="O28137" s="197"/>
      <c r="P28137" s="231"/>
    </row>
    <row r="28138" spans="2:16">
      <c r="B28138" s="351"/>
      <c r="C28138" s="435"/>
      <c r="D28138" s="399"/>
      <c r="E28138" s="400"/>
      <c r="G28138" s="401"/>
      <c r="H28138" s="401"/>
      <c r="I28138" s="401"/>
      <c r="J28138" s="194"/>
      <c r="K28138" s="194"/>
      <c r="L28138" s="195"/>
      <c r="M28138" s="196"/>
      <c r="N28138" s="197"/>
      <c r="O28138" s="197"/>
      <c r="P28138" s="231"/>
    </row>
    <row r="28139" spans="2:16">
      <c r="B28139" s="351"/>
      <c r="C28139" s="435"/>
      <c r="D28139" s="399"/>
      <c r="E28139" s="400"/>
      <c r="G28139" s="401"/>
      <c r="H28139" s="401"/>
      <c r="I28139" s="401"/>
      <c r="J28139" s="194"/>
      <c r="K28139" s="194"/>
      <c r="L28139" s="195"/>
      <c r="M28139" s="196"/>
      <c r="N28139" s="197"/>
      <c r="O28139" s="197"/>
      <c r="P28139" s="231"/>
    </row>
    <row r="28140" spans="2:16">
      <c r="B28140" s="351"/>
      <c r="C28140" s="435"/>
      <c r="D28140" s="399"/>
      <c r="E28140" s="400"/>
      <c r="G28140" s="401"/>
      <c r="H28140" s="401"/>
      <c r="I28140" s="401"/>
      <c r="J28140" s="194"/>
      <c r="K28140" s="194"/>
      <c r="L28140" s="195"/>
      <c r="M28140" s="196"/>
      <c r="N28140" s="197"/>
      <c r="O28140" s="197"/>
      <c r="P28140" s="231"/>
    </row>
    <row r="28141" spans="2:16">
      <c r="B28141" s="351"/>
      <c r="C28141" s="435"/>
      <c r="D28141" s="399"/>
      <c r="E28141" s="400"/>
      <c r="G28141" s="401"/>
      <c r="H28141" s="401"/>
      <c r="I28141" s="401"/>
      <c r="J28141" s="194"/>
      <c r="K28141" s="194"/>
      <c r="L28141" s="195"/>
      <c r="M28141" s="196"/>
      <c r="N28141" s="197"/>
      <c r="O28141" s="197"/>
      <c r="P28141" s="231"/>
    </row>
    <row r="28142" spans="2:16">
      <c r="B28142" s="351"/>
      <c r="C28142" s="435"/>
      <c r="D28142" s="399"/>
      <c r="E28142" s="400"/>
      <c r="G28142" s="401"/>
      <c r="H28142" s="401"/>
      <c r="I28142" s="401"/>
      <c r="J28142" s="194"/>
      <c r="K28142" s="194"/>
      <c r="L28142" s="195"/>
      <c r="M28142" s="196"/>
      <c r="N28142" s="197"/>
      <c r="O28142" s="197"/>
      <c r="P28142" s="231"/>
    </row>
    <row r="28143" spans="2:16">
      <c r="B28143" s="351"/>
      <c r="C28143" s="435"/>
      <c r="D28143" s="399"/>
      <c r="E28143" s="400"/>
      <c r="G28143" s="401"/>
      <c r="H28143" s="401"/>
      <c r="I28143" s="401"/>
      <c r="J28143" s="194"/>
      <c r="K28143" s="194"/>
      <c r="L28143" s="195"/>
      <c r="M28143" s="196"/>
      <c r="N28143" s="197"/>
      <c r="O28143" s="197"/>
      <c r="P28143" s="231"/>
    </row>
    <row r="28144" spans="2:16">
      <c r="B28144" s="351"/>
      <c r="C28144" s="435"/>
      <c r="D28144" s="399"/>
      <c r="E28144" s="400"/>
      <c r="G28144" s="401"/>
      <c r="H28144" s="401"/>
      <c r="I28144" s="401"/>
      <c r="J28144" s="194"/>
      <c r="K28144" s="194"/>
      <c r="L28144" s="195"/>
      <c r="M28144" s="196"/>
      <c r="N28144" s="197"/>
      <c r="O28144" s="197"/>
      <c r="P28144" s="231"/>
    </row>
    <row r="28145" spans="2:16">
      <c r="B28145" s="402"/>
      <c r="C28145" s="435"/>
      <c r="D28145" s="404"/>
      <c r="E28145" s="405"/>
      <c r="G28145" s="406"/>
      <c r="H28145" s="406"/>
      <c r="I28145" s="406"/>
      <c r="J28145" s="194"/>
      <c r="K28145" s="194"/>
      <c r="L28145" s="195"/>
      <c r="M28145" s="196"/>
      <c r="N28145" s="197"/>
      <c r="O28145" s="197"/>
      <c r="P28145" s="221"/>
    </row>
    <row r="28146" spans="2:16">
      <c r="B28146" s="351"/>
      <c r="C28146" s="435"/>
      <c r="D28146" s="399"/>
      <c r="E28146" s="400"/>
      <c r="G28146" s="401"/>
      <c r="H28146" s="401"/>
      <c r="I28146" s="401"/>
      <c r="J28146" s="194"/>
      <c r="K28146" s="194"/>
      <c r="L28146" s="195"/>
      <c r="M28146" s="196"/>
      <c r="N28146" s="197"/>
      <c r="O28146" s="197"/>
      <c r="P28146" s="231"/>
    </row>
    <row r="28147" spans="2:16">
      <c r="B28147" s="351"/>
      <c r="C28147" s="435"/>
      <c r="D28147" s="399"/>
      <c r="E28147" s="400"/>
      <c r="G28147" s="401"/>
      <c r="H28147" s="401"/>
      <c r="I28147" s="401"/>
      <c r="J28147" s="194"/>
      <c r="K28147" s="194"/>
      <c r="L28147" s="195"/>
      <c r="M28147" s="196"/>
      <c r="N28147" s="197"/>
      <c r="O28147" s="197"/>
      <c r="P28147" s="231"/>
    </row>
    <row r="28148" spans="2:16">
      <c r="B28148" s="351"/>
      <c r="C28148" s="435"/>
      <c r="D28148" s="399"/>
      <c r="E28148" s="400"/>
      <c r="G28148" s="401"/>
      <c r="H28148" s="401"/>
      <c r="I28148" s="401"/>
      <c r="J28148" s="194"/>
      <c r="K28148" s="194"/>
      <c r="L28148" s="195"/>
      <c r="M28148" s="196"/>
      <c r="N28148" s="197"/>
      <c r="O28148" s="197"/>
      <c r="P28148" s="231"/>
    </row>
    <row r="28149" spans="2:16">
      <c r="B28149" s="351"/>
      <c r="C28149" s="435"/>
      <c r="D28149" s="399"/>
      <c r="E28149" s="400"/>
      <c r="G28149" s="401"/>
      <c r="H28149" s="401"/>
      <c r="I28149" s="401"/>
      <c r="J28149" s="194"/>
      <c r="K28149" s="194"/>
      <c r="L28149" s="195"/>
      <c r="M28149" s="196"/>
      <c r="N28149" s="197"/>
      <c r="O28149" s="197"/>
      <c r="P28149" s="231"/>
    </row>
    <row r="28150" spans="2:16">
      <c r="B28150" s="351"/>
      <c r="C28150" s="435"/>
      <c r="D28150" s="399"/>
      <c r="E28150" s="400"/>
      <c r="G28150" s="401"/>
      <c r="H28150" s="401"/>
      <c r="I28150" s="401"/>
      <c r="J28150" s="194"/>
      <c r="K28150" s="194"/>
      <c r="L28150" s="195"/>
      <c r="M28150" s="196"/>
      <c r="N28150" s="197"/>
      <c r="O28150" s="197"/>
      <c r="P28150" s="231"/>
    </row>
    <row r="28151" spans="2:16">
      <c r="B28151" s="351"/>
      <c r="C28151" s="435"/>
      <c r="D28151" s="399"/>
      <c r="E28151" s="400"/>
      <c r="G28151" s="401"/>
      <c r="H28151" s="401"/>
      <c r="I28151" s="401"/>
      <c r="J28151" s="194"/>
      <c r="K28151" s="194"/>
      <c r="L28151" s="195"/>
      <c r="M28151" s="196"/>
      <c r="N28151" s="197"/>
      <c r="O28151" s="197"/>
      <c r="P28151" s="231"/>
    </row>
    <row r="28152" spans="2:16">
      <c r="B28152" s="351"/>
      <c r="C28152" s="435"/>
      <c r="D28152" s="399"/>
      <c r="E28152" s="400"/>
      <c r="G28152" s="401"/>
      <c r="H28152" s="401"/>
      <c r="I28152" s="401"/>
      <c r="J28152" s="194"/>
      <c r="K28152" s="194"/>
      <c r="L28152" s="195"/>
      <c r="M28152" s="196"/>
      <c r="N28152" s="197"/>
      <c r="O28152" s="197"/>
      <c r="P28152" s="231"/>
    </row>
    <row r="28153" spans="2:16">
      <c r="B28153" s="351"/>
      <c r="C28153" s="435"/>
      <c r="D28153" s="399"/>
      <c r="E28153" s="400"/>
      <c r="G28153" s="401"/>
      <c r="H28153" s="401"/>
      <c r="I28153" s="401"/>
      <c r="J28153" s="194"/>
      <c r="K28153" s="194"/>
      <c r="L28153" s="195"/>
      <c r="M28153" s="196"/>
      <c r="N28153" s="197"/>
      <c r="O28153" s="197"/>
      <c r="P28153" s="231"/>
    </row>
    <row r="28154" spans="2:16">
      <c r="B28154" s="351"/>
      <c r="C28154" s="435"/>
      <c r="D28154" s="399"/>
      <c r="E28154" s="400"/>
      <c r="G28154" s="401"/>
      <c r="H28154" s="401"/>
      <c r="I28154" s="401"/>
      <c r="J28154" s="194"/>
      <c r="K28154" s="194"/>
      <c r="L28154" s="195"/>
      <c r="M28154" s="196"/>
      <c r="N28154" s="197"/>
      <c r="O28154" s="197"/>
      <c r="P28154" s="231"/>
    </row>
    <row r="28155" spans="2:16">
      <c r="B28155" s="351"/>
      <c r="C28155" s="435"/>
      <c r="D28155" s="399"/>
      <c r="E28155" s="400"/>
      <c r="G28155" s="401"/>
      <c r="H28155" s="401"/>
      <c r="I28155" s="401"/>
      <c r="J28155" s="194"/>
      <c r="K28155" s="194"/>
      <c r="L28155" s="195"/>
      <c r="M28155" s="196"/>
      <c r="N28155" s="197"/>
      <c r="O28155" s="197"/>
      <c r="P28155" s="231"/>
    </row>
    <row r="28156" spans="2:16">
      <c r="B28156" s="351"/>
      <c r="C28156" s="435"/>
      <c r="D28156" s="399"/>
      <c r="E28156" s="400"/>
      <c r="G28156" s="401"/>
      <c r="H28156" s="401"/>
      <c r="I28156" s="401"/>
      <c r="J28156" s="194"/>
      <c r="K28156" s="194"/>
      <c r="L28156" s="195"/>
      <c r="M28156" s="196"/>
      <c r="N28156" s="197"/>
      <c r="O28156" s="197"/>
      <c r="P28156" s="231"/>
    </row>
    <row r="28157" spans="2:16">
      <c r="B28157" s="351"/>
      <c r="C28157" s="435"/>
      <c r="D28157" s="399"/>
      <c r="E28157" s="400"/>
      <c r="G28157" s="401"/>
      <c r="H28157" s="401"/>
      <c r="I28157" s="401"/>
      <c r="J28157" s="194"/>
      <c r="K28157" s="194"/>
      <c r="L28157" s="195"/>
      <c r="M28157" s="196"/>
      <c r="N28157" s="197"/>
      <c r="O28157" s="197"/>
      <c r="P28157" s="231"/>
    </row>
    <row r="28158" spans="2:16">
      <c r="B28158" s="351"/>
      <c r="C28158" s="435"/>
      <c r="D28158" s="399"/>
      <c r="E28158" s="400"/>
      <c r="G28158" s="401"/>
      <c r="H28158" s="401"/>
      <c r="I28158" s="401"/>
      <c r="J28158" s="194"/>
      <c r="K28158" s="194"/>
      <c r="L28158" s="195"/>
      <c r="M28158" s="196"/>
      <c r="N28158" s="197"/>
      <c r="O28158" s="197"/>
      <c r="P28158" s="231"/>
    </row>
    <row r="28159" spans="2:16">
      <c r="B28159" s="351"/>
      <c r="C28159" s="435"/>
      <c r="D28159" s="399"/>
      <c r="E28159" s="400"/>
      <c r="G28159" s="401"/>
      <c r="H28159" s="401"/>
      <c r="I28159" s="401"/>
      <c r="J28159" s="194"/>
      <c r="K28159" s="194"/>
      <c r="L28159" s="195"/>
      <c r="M28159" s="196"/>
      <c r="N28159" s="197"/>
      <c r="O28159" s="197"/>
      <c r="P28159" s="231"/>
    </row>
    <row r="28160" spans="2:16">
      <c r="B28160" s="351"/>
      <c r="C28160" s="435"/>
      <c r="D28160" s="399"/>
      <c r="E28160" s="400"/>
      <c r="G28160" s="401"/>
      <c r="H28160" s="401"/>
      <c r="I28160" s="401"/>
      <c r="J28160" s="194"/>
      <c r="K28160" s="194"/>
      <c r="L28160" s="195"/>
      <c r="M28160" s="196"/>
      <c r="N28160" s="197"/>
      <c r="O28160" s="197"/>
      <c r="P28160" s="231"/>
    </row>
    <row r="28161" spans="2:16">
      <c r="B28161" s="351"/>
      <c r="C28161" s="435"/>
      <c r="D28161" s="399"/>
      <c r="E28161" s="400"/>
      <c r="G28161" s="401"/>
      <c r="H28161" s="401"/>
      <c r="I28161" s="401"/>
      <c r="J28161" s="194"/>
      <c r="K28161" s="194"/>
      <c r="L28161" s="195"/>
      <c r="M28161" s="196"/>
      <c r="N28161" s="197"/>
      <c r="O28161" s="197"/>
      <c r="P28161" s="231"/>
    </row>
    <row r="28162" spans="2:16">
      <c r="B28162" s="351"/>
      <c r="C28162" s="435"/>
      <c r="D28162" s="399"/>
      <c r="E28162" s="400"/>
      <c r="G28162" s="401"/>
      <c r="H28162" s="401"/>
      <c r="I28162" s="401"/>
      <c r="J28162" s="194"/>
      <c r="K28162" s="194"/>
      <c r="L28162" s="195"/>
      <c r="M28162" s="196"/>
      <c r="N28162" s="197"/>
      <c r="O28162" s="197"/>
      <c r="P28162" s="231"/>
    </row>
    <row r="28163" spans="2:16">
      <c r="B28163" s="351"/>
      <c r="C28163" s="435"/>
      <c r="D28163" s="399"/>
      <c r="E28163" s="400"/>
      <c r="G28163" s="401"/>
      <c r="H28163" s="401"/>
      <c r="I28163" s="401"/>
      <c r="J28163" s="194"/>
      <c r="K28163" s="194"/>
      <c r="L28163" s="195"/>
      <c r="M28163" s="196"/>
      <c r="N28163" s="197"/>
      <c r="O28163" s="197"/>
      <c r="P28163" s="231"/>
    </row>
    <row r="28164" spans="2:16">
      <c r="B28164" s="351"/>
      <c r="C28164" s="435"/>
      <c r="D28164" s="399"/>
      <c r="E28164" s="400"/>
      <c r="G28164" s="401"/>
      <c r="H28164" s="401"/>
      <c r="I28164" s="401"/>
      <c r="J28164" s="194"/>
      <c r="K28164" s="194"/>
      <c r="L28164" s="195"/>
      <c r="M28164" s="196"/>
      <c r="N28164" s="197"/>
      <c r="O28164" s="197"/>
      <c r="P28164" s="231"/>
    </row>
    <row r="28165" spans="2:16">
      <c r="B28165" s="351"/>
      <c r="C28165" s="435"/>
      <c r="D28165" s="399"/>
      <c r="E28165" s="400"/>
      <c r="G28165" s="401"/>
      <c r="H28165" s="401"/>
      <c r="I28165" s="401"/>
      <c r="J28165" s="194"/>
      <c r="K28165" s="194"/>
      <c r="L28165" s="195"/>
      <c r="M28165" s="196"/>
      <c r="N28165" s="197"/>
      <c r="O28165" s="197"/>
      <c r="P28165" s="231"/>
    </row>
    <row r="28166" spans="2:16">
      <c r="B28166" s="351"/>
      <c r="C28166" s="435"/>
      <c r="D28166" s="399"/>
      <c r="E28166" s="400"/>
      <c r="G28166" s="401"/>
      <c r="H28166" s="401"/>
      <c r="I28166" s="401"/>
      <c r="J28166" s="194"/>
      <c r="K28166" s="194"/>
      <c r="L28166" s="195"/>
      <c r="M28166" s="196"/>
      <c r="N28166" s="197"/>
      <c r="O28166" s="197"/>
      <c r="P28166" s="231"/>
    </row>
    <row r="28167" spans="2:16">
      <c r="B28167" s="351"/>
      <c r="C28167" s="435"/>
      <c r="D28167" s="399"/>
      <c r="E28167" s="400"/>
      <c r="G28167" s="401"/>
      <c r="H28167" s="401"/>
      <c r="I28167" s="401"/>
      <c r="J28167" s="194"/>
      <c r="K28167" s="194"/>
      <c r="L28167" s="195"/>
      <c r="M28167" s="196"/>
      <c r="N28167" s="197"/>
      <c r="O28167" s="197"/>
      <c r="P28167" s="231"/>
    </row>
    <row r="28168" spans="2:16">
      <c r="B28168" s="351"/>
      <c r="C28168" s="435"/>
      <c r="D28168" s="399"/>
      <c r="E28168" s="400"/>
      <c r="G28168" s="401"/>
      <c r="H28168" s="401"/>
      <c r="I28168" s="401"/>
      <c r="J28168" s="194"/>
      <c r="K28168" s="194"/>
      <c r="L28168" s="195"/>
      <c r="M28168" s="196"/>
      <c r="N28168" s="197"/>
      <c r="O28168" s="197"/>
      <c r="P28168" s="231"/>
    </row>
    <row r="28169" spans="2:16">
      <c r="B28169" s="351"/>
      <c r="C28169" s="435"/>
      <c r="D28169" s="399"/>
      <c r="E28169" s="400"/>
      <c r="G28169" s="401"/>
      <c r="H28169" s="401"/>
      <c r="I28169" s="401"/>
      <c r="J28169" s="194"/>
      <c r="K28169" s="194"/>
      <c r="L28169" s="195"/>
      <c r="M28169" s="196"/>
      <c r="N28169" s="197"/>
      <c r="O28169" s="197"/>
      <c r="P28169" s="231"/>
    </row>
    <row r="28170" spans="2:16">
      <c r="B28170" s="351"/>
      <c r="C28170" s="435"/>
      <c r="D28170" s="399"/>
      <c r="E28170" s="400"/>
      <c r="G28170" s="401"/>
      <c r="H28170" s="401"/>
      <c r="I28170" s="401"/>
      <c r="J28170" s="194"/>
      <c r="K28170" s="194"/>
      <c r="L28170" s="195"/>
      <c r="M28170" s="196"/>
      <c r="N28170" s="197"/>
      <c r="O28170" s="197"/>
      <c r="P28170" s="231"/>
    </row>
    <row r="28171" spans="2:16">
      <c r="B28171" s="351"/>
      <c r="C28171" s="435"/>
      <c r="D28171" s="399"/>
      <c r="E28171" s="400"/>
      <c r="G28171" s="401"/>
      <c r="H28171" s="401"/>
      <c r="I28171" s="401"/>
      <c r="J28171" s="194"/>
      <c r="K28171" s="194"/>
      <c r="L28171" s="195"/>
      <c r="M28171" s="196"/>
      <c r="N28171" s="197"/>
      <c r="O28171" s="197"/>
      <c r="P28171" s="231"/>
    </row>
    <row r="28172" spans="2:16">
      <c r="B28172" s="351"/>
      <c r="C28172" s="435"/>
      <c r="D28172" s="399"/>
      <c r="E28172" s="400"/>
      <c r="G28172" s="401"/>
      <c r="H28172" s="401"/>
      <c r="I28172" s="401"/>
      <c r="J28172" s="194"/>
      <c r="K28172" s="194"/>
      <c r="L28172" s="195"/>
      <c r="M28172" s="196"/>
      <c r="N28172" s="197"/>
      <c r="O28172" s="197"/>
      <c r="P28172" s="231"/>
    </row>
    <row r="28173" spans="2:16">
      <c r="B28173" s="351"/>
      <c r="C28173" s="435"/>
      <c r="D28173" s="399"/>
      <c r="E28173" s="400"/>
      <c r="G28173" s="401"/>
      <c r="H28173" s="401"/>
      <c r="I28173" s="401"/>
      <c r="J28173" s="194"/>
      <c r="K28173" s="194"/>
      <c r="L28173" s="195"/>
      <c r="M28173" s="196"/>
      <c r="N28173" s="197"/>
      <c r="O28173" s="197"/>
      <c r="P28173" s="231"/>
    </row>
    <row r="28174" spans="2:16">
      <c r="B28174" s="351"/>
      <c r="C28174" s="435"/>
      <c r="D28174" s="399"/>
      <c r="E28174" s="400"/>
      <c r="G28174" s="401"/>
      <c r="H28174" s="401"/>
      <c r="I28174" s="401"/>
      <c r="J28174" s="194"/>
      <c r="K28174" s="194"/>
      <c r="L28174" s="195"/>
      <c r="M28174" s="196"/>
      <c r="N28174" s="197"/>
      <c r="O28174" s="197"/>
      <c r="P28174" s="231"/>
    </row>
    <row r="28175" spans="2:16">
      <c r="B28175" s="351"/>
      <c r="C28175" s="435"/>
      <c r="D28175" s="399"/>
      <c r="E28175" s="400"/>
      <c r="G28175" s="401"/>
      <c r="H28175" s="401"/>
      <c r="I28175" s="401"/>
      <c r="J28175" s="194"/>
      <c r="K28175" s="194"/>
      <c r="L28175" s="195"/>
      <c r="M28175" s="196"/>
      <c r="N28175" s="197"/>
      <c r="O28175" s="197"/>
      <c r="P28175" s="231"/>
    </row>
    <row r="28176" spans="2:16">
      <c r="B28176" s="351"/>
      <c r="C28176" s="435"/>
      <c r="D28176" s="399"/>
      <c r="E28176" s="400"/>
      <c r="G28176" s="401"/>
      <c r="H28176" s="401"/>
      <c r="I28176" s="401"/>
      <c r="J28176" s="194"/>
      <c r="K28176" s="194"/>
      <c r="L28176" s="195"/>
      <c r="M28176" s="196"/>
      <c r="N28176" s="197"/>
      <c r="O28176" s="197"/>
      <c r="P28176" s="231"/>
    </row>
    <row r="28177" spans="2:16">
      <c r="B28177" s="351"/>
      <c r="C28177" s="435"/>
      <c r="D28177" s="399"/>
      <c r="E28177" s="400"/>
      <c r="G28177" s="401"/>
      <c r="H28177" s="401"/>
      <c r="I28177" s="401"/>
      <c r="J28177" s="194"/>
      <c r="K28177" s="194"/>
      <c r="L28177" s="195"/>
      <c r="M28177" s="196"/>
      <c r="N28177" s="197"/>
      <c r="O28177" s="197"/>
      <c r="P28177" s="231"/>
    </row>
    <row r="28178" spans="2:16">
      <c r="B28178" s="351"/>
      <c r="C28178" s="435"/>
      <c r="D28178" s="399"/>
      <c r="E28178" s="400"/>
      <c r="G28178" s="401"/>
      <c r="H28178" s="401"/>
      <c r="I28178" s="401"/>
      <c r="J28178" s="194"/>
      <c r="K28178" s="194"/>
      <c r="L28178" s="195"/>
      <c r="M28178" s="196"/>
      <c r="N28178" s="197"/>
      <c r="O28178" s="197"/>
      <c r="P28178" s="231"/>
    </row>
    <row r="28179" spans="2:16">
      <c r="B28179" s="351"/>
      <c r="C28179" s="435"/>
      <c r="D28179" s="399"/>
      <c r="E28179" s="400"/>
      <c r="G28179" s="401"/>
      <c r="H28179" s="401"/>
      <c r="I28179" s="401"/>
      <c r="J28179" s="194"/>
      <c r="K28179" s="194"/>
      <c r="L28179" s="195"/>
      <c r="M28179" s="196"/>
      <c r="N28179" s="197"/>
      <c r="O28179" s="197"/>
      <c r="P28179" s="231"/>
    </row>
    <row r="28180" spans="2:16">
      <c r="B28180" s="351"/>
      <c r="C28180" s="435"/>
      <c r="D28180" s="399"/>
      <c r="E28180" s="400"/>
      <c r="G28180" s="401"/>
      <c r="H28180" s="401"/>
      <c r="I28180" s="401"/>
      <c r="J28180" s="194"/>
      <c r="K28180" s="194"/>
      <c r="L28180" s="195"/>
      <c r="M28180" s="196"/>
      <c r="N28180" s="197"/>
      <c r="O28180" s="197"/>
      <c r="P28180" s="231"/>
    </row>
    <row r="28181" spans="2:16">
      <c r="B28181" s="351"/>
      <c r="C28181" s="435"/>
      <c r="D28181" s="399"/>
      <c r="E28181" s="400"/>
      <c r="G28181" s="401"/>
      <c r="H28181" s="401"/>
      <c r="I28181" s="401"/>
      <c r="J28181" s="194"/>
      <c r="K28181" s="194"/>
      <c r="L28181" s="195"/>
      <c r="M28181" s="196"/>
      <c r="N28181" s="197"/>
      <c r="O28181" s="197"/>
      <c r="P28181" s="231"/>
    </row>
    <row r="28182" spans="2:16">
      <c r="B28182" s="351"/>
      <c r="C28182" s="435"/>
      <c r="D28182" s="399"/>
      <c r="E28182" s="400"/>
      <c r="G28182" s="401"/>
      <c r="H28182" s="401"/>
      <c r="I28182" s="401"/>
      <c r="J28182" s="194"/>
      <c r="K28182" s="194"/>
      <c r="L28182" s="195"/>
      <c r="M28182" s="196"/>
      <c r="N28182" s="197"/>
      <c r="O28182" s="197"/>
      <c r="P28182" s="231"/>
    </row>
    <row r="28183" spans="2:16">
      <c r="B28183" s="351"/>
      <c r="C28183" s="435"/>
      <c r="D28183" s="399"/>
      <c r="E28183" s="400"/>
      <c r="G28183" s="401"/>
      <c r="H28183" s="401"/>
      <c r="I28183" s="401"/>
      <c r="J28183" s="194"/>
      <c r="K28183" s="194"/>
      <c r="L28183" s="195"/>
      <c r="M28183" s="196"/>
      <c r="N28183" s="197"/>
      <c r="O28183" s="197"/>
      <c r="P28183" s="231"/>
    </row>
    <row r="28184" spans="2:16">
      <c r="B28184" s="351"/>
      <c r="C28184" s="435"/>
      <c r="D28184" s="399"/>
      <c r="E28184" s="400"/>
      <c r="G28184" s="401"/>
      <c r="H28184" s="401"/>
      <c r="I28184" s="401"/>
      <c r="J28184" s="194"/>
      <c r="K28184" s="194"/>
      <c r="L28184" s="195"/>
      <c r="M28184" s="196"/>
      <c r="N28184" s="197"/>
      <c r="O28184" s="197"/>
      <c r="P28184" s="231"/>
    </row>
    <row r="28185" spans="2:16">
      <c r="B28185" s="351"/>
      <c r="C28185" s="435"/>
      <c r="D28185" s="399"/>
      <c r="E28185" s="400"/>
      <c r="G28185" s="401"/>
      <c r="H28185" s="401"/>
      <c r="I28185" s="401"/>
      <c r="J28185" s="194"/>
      <c r="K28185" s="194"/>
      <c r="L28185" s="195"/>
      <c r="M28185" s="196"/>
      <c r="N28185" s="197"/>
      <c r="O28185" s="197"/>
      <c r="P28185" s="231"/>
    </row>
    <row r="28186" spans="2:16">
      <c r="B28186" s="351"/>
      <c r="C28186" s="435"/>
      <c r="D28186" s="399"/>
      <c r="E28186" s="400"/>
      <c r="G28186" s="401"/>
      <c r="H28186" s="401"/>
      <c r="I28186" s="401"/>
      <c r="J28186" s="194"/>
      <c r="K28186" s="194"/>
      <c r="L28186" s="195"/>
      <c r="M28186" s="196"/>
      <c r="N28186" s="197"/>
      <c r="O28186" s="197"/>
      <c r="P28186" s="231"/>
    </row>
    <row r="28187" spans="2:16">
      <c r="B28187" s="351"/>
      <c r="C28187" s="435"/>
      <c r="D28187" s="399"/>
      <c r="E28187" s="400"/>
      <c r="G28187" s="401"/>
      <c r="H28187" s="401"/>
      <c r="I28187" s="401"/>
      <c r="J28187" s="194"/>
      <c r="K28187" s="194"/>
      <c r="L28187" s="195"/>
      <c r="M28187" s="196"/>
      <c r="N28187" s="197"/>
      <c r="O28187" s="197"/>
      <c r="P28187" s="231"/>
    </row>
    <row r="28188" spans="2:16">
      <c r="B28188" s="351"/>
      <c r="C28188" s="435"/>
      <c r="D28188" s="399"/>
      <c r="E28188" s="400"/>
      <c r="G28188" s="401"/>
      <c r="H28188" s="401"/>
      <c r="I28188" s="401"/>
      <c r="J28188" s="194"/>
      <c r="K28188" s="194"/>
      <c r="L28188" s="195"/>
      <c r="M28188" s="196"/>
      <c r="N28188" s="197"/>
      <c r="O28188" s="197"/>
      <c r="P28188" s="231"/>
    </row>
    <row r="28189" spans="2:16">
      <c r="B28189" s="351"/>
      <c r="C28189" s="435"/>
      <c r="D28189" s="399"/>
      <c r="E28189" s="400"/>
      <c r="G28189" s="401"/>
      <c r="H28189" s="401"/>
      <c r="I28189" s="401"/>
      <c r="J28189" s="194"/>
      <c r="K28189" s="194"/>
      <c r="L28189" s="195"/>
      <c r="M28189" s="196"/>
      <c r="N28189" s="197"/>
      <c r="O28189" s="197"/>
      <c r="P28189" s="231"/>
    </row>
    <row r="28190" spans="2:16">
      <c r="B28190" s="351"/>
      <c r="C28190" s="435"/>
      <c r="D28190" s="399"/>
      <c r="E28190" s="400"/>
      <c r="G28190" s="401"/>
      <c r="H28190" s="401"/>
      <c r="I28190" s="401"/>
      <c r="J28190" s="194"/>
      <c r="K28190" s="194"/>
      <c r="L28190" s="195"/>
      <c r="M28190" s="196"/>
      <c r="N28190" s="197"/>
      <c r="O28190" s="197"/>
      <c r="P28190" s="231"/>
    </row>
    <row r="28191" spans="2:16">
      <c r="B28191" s="351"/>
      <c r="C28191" s="435"/>
      <c r="D28191" s="399"/>
      <c r="E28191" s="400"/>
      <c r="G28191" s="401"/>
      <c r="H28191" s="401"/>
      <c r="I28191" s="401"/>
      <c r="J28191" s="194"/>
      <c r="K28191" s="194"/>
      <c r="L28191" s="195"/>
      <c r="M28191" s="196"/>
      <c r="N28191" s="197"/>
      <c r="O28191" s="197"/>
      <c r="P28191" s="231"/>
    </row>
    <row r="28192" spans="2:16">
      <c r="B28192" s="351"/>
      <c r="C28192" s="435"/>
      <c r="D28192" s="399"/>
      <c r="E28192" s="400"/>
      <c r="G28192" s="401"/>
      <c r="H28192" s="401"/>
      <c r="I28192" s="401"/>
      <c r="J28192" s="194"/>
      <c r="K28192" s="194"/>
      <c r="L28192" s="195"/>
      <c r="M28192" s="196"/>
      <c r="N28192" s="197"/>
      <c r="O28192" s="197"/>
      <c r="P28192" s="231"/>
    </row>
    <row r="28193" spans="2:16">
      <c r="B28193" s="402"/>
      <c r="C28193" s="435"/>
      <c r="D28193" s="404"/>
      <c r="E28193" s="405"/>
      <c r="G28193" s="406"/>
      <c r="H28193" s="406"/>
      <c r="I28193" s="406"/>
      <c r="J28193" s="194"/>
      <c r="K28193" s="194"/>
      <c r="L28193" s="195"/>
      <c r="M28193" s="196"/>
      <c r="N28193" s="197"/>
      <c r="O28193" s="197"/>
      <c r="P28193" s="221"/>
    </row>
    <row r="28194" spans="2:16">
      <c r="B28194" s="351"/>
      <c r="C28194" s="435"/>
      <c r="D28194" s="399"/>
      <c r="E28194" s="400"/>
      <c r="G28194" s="401"/>
      <c r="H28194" s="401"/>
      <c r="I28194" s="401"/>
      <c r="J28194" s="194"/>
      <c r="K28194" s="194"/>
      <c r="L28194" s="195"/>
      <c r="M28194" s="196"/>
      <c r="N28194" s="197"/>
      <c r="O28194" s="197"/>
      <c r="P28194" s="231"/>
    </row>
    <row r="28195" spans="2:16">
      <c r="B28195" s="351"/>
      <c r="C28195" s="435"/>
      <c r="D28195" s="399"/>
      <c r="E28195" s="400"/>
      <c r="G28195" s="401"/>
      <c r="H28195" s="401"/>
      <c r="I28195" s="401"/>
      <c r="J28195" s="194"/>
      <c r="K28195" s="194"/>
      <c r="L28195" s="195"/>
      <c r="M28195" s="196"/>
      <c r="N28195" s="197"/>
      <c r="O28195" s="197"/>
      <c r="P28195" s="231"/>
    </row>
    <row r="28196" spans="2:16">
      <c r="B28196" s="351"/>
      <c r="C28196" s="435"/>
      <c r="D28196" s="399"/>
      <c r="E28196" s="400"/>
      <c r="G28196" s="401"/>
      <c r="H28196" s="401"/>
      <c r="I28196" s="401"/>
      <c r="J28196" s="194"/>
      <c r="K28196" s="194"/>
      <c r="L28196" s="195"/>
      <c r="M28196" s="196"/>
      <c r="N28196" s="197"/>
      <c r="O28196" s="197"/>
      <c r="P28196" s="231"/>
    </row>
    <row r="28197" spans="2:16">
      <c r="B28197" s="351"/>
      <c r="C28197" s="435"/>
      <c r="D28197" s="399"/>
      <c r="E28197" s="400"/>
      <c r="G28197" s="401"/>
      <c r="H28197" s="401"/>
      <c r="I28197" s="401"/>
      <c r="J28197" s="194"/>
      <c r="K28197" s="194"/>
      <c r="L28197" s="195"/>
      <c r="M28197" s="196"/>
      <c r="N28197" s="197"/>
      <c r="O28197" s="197"/>
      <c r="P28197" s="231"/>
    </row>
    <row r="28198" spans="2:16">
      <c r="B28198" s="351"/>
      <c r="C28198" s="435"/>
      <c r="D28198" s="399"/>
      <c r="E28198" s="400"/>
      <c r="G28198" s="401"/>
      <c r="H28198" s="401"/>
      <c r="I28198" s="401"/>
      <c r="J28198" s="194"/>
      <c r="K28198" s="194"/>
      <c r="L28198" s="195"/>
      <c r="M28198" s="196"/>
      <c r="N28198" s="197"/>
      <c r="O28198" s="197"/>
      <c r="P28198" s="231"/>
    </row>
    <row r="28199" spans="2:16">
      <c r="B28199" s="351"/>
      <c r="C28199" s="435"/>
      <c r="D28199" s="399"/>
      <c r="E28199" s="400"/>
      <c r="G28199" s="401"/>
      <c r="H28199" s="401"/>
      <c r="I28199" s="401"/>
      <c r="J28199" s="194"/>
      <c r="K28199" s="194"/>
      <c r="L28199" s="195"/>
      <c r="M28199" s="196"/>
      <c r="N28199" s="197"/>
      <c r="O28199" s="197"/>
      <c r="P28199" s="231"/>
    </row>
    <row r="28200" spans="2:16">
      <c r="B28200" s="351"/>
      <c r="C28200" s="435"/>
      <c r="D28200" s="399"/>
      <c r="E28200" s="400"/>
      <c r="G28200" s="401"/>
      <c r="H28200" s="401"/>
      <c r="I28200" s="401"/>
      <c r="J28200" s="194"/>
      <c r="K28200" s="194"/>
      <c r="L28200" s="195"/>
      <c r="M28200" s="196"/>
      <c r="N28200" s="197"/>
      <c r="O28200" s="197"/>
      <c r="P28200" s="231"/>
    </row>
    <row r="28201" spans="2:16">
      <c r="B28201" s="351"/>
      <c r="C28201" s="435"/>
      <c r="D28201" s="399"/>
      <c r="E28201" s="400"/>
      <c r="G28201" s="401"/>
      <c r="H28201" s="401"/>
      <c r="I28201" s="401"/>
      <c r="J28201" s="194"/>
      <c r="K28201" s="194"/>
      <c r="L28201" s="195"/>
      <c r="M28201" s="196"/>
      <c r="N28201" s="197"/>
      <c r="O28201" s="197"/>
      <c r="P28201" s="231"/>
    </row>
    <row r="28202" spans="2:16">
      <c r="B28202" s="351"/>
      <c r="C28202" s="435"/>
      <c r="D28202" s="399"/>
      <c r="E28202" s="400"/>
      <c r="G28202" s="401"/>
      <c r="H28202" s="401"/>
      <c r="I28202" s="401"/>
      <c r="J28202" s="194"/>
      <c r="K28202" s="194"/>
      <c r="L28202" s="195"/>
      <c r="M28202" s="196"/>
      <c r="N28202" s="197"/>
      <c r="O28202" s="197"/>
      <c r="P28202" s="231"/>
    </row>
    <row r="28203" spans="2:16">
      <c r="B28203" s="351"/>
      <c r="C28203" s="435"/>
      <c r="D28203" s="399"/>
      <c r="E28203" s="400"/>
      <c r="G28203" s="401"/>
      <c r="H28203" s="401"/>
      <c r="I28203" s="401"/>
      <c r="J28203" s="194"/>
      <c r="K28203" s="194"/>
      <c r="L28203" s="195"/>
      <c r="M28203" s="196"/>
      <c r="N28203" s="197"/>
      <c r="O28203" s="197"/>
      <c r="P28203" s="231"/>
    </row>
    <row r="28204" spans="2:16">
      <c r="B28204" s="351"/>
      <c r="C28204" s="435"/>
      <c r="D28204" s="399"/>
      <c r="E28204" s="400"/>
      <c r="G28204" s="401"/>
      <c r="H28204" s="401"/>
      <c r="I28204" s="401"/>
      <c r="J28204" s="194"/>
      <c r="K28204" s="194"/>
      <c r="L28204" s="195"/>
      <c r="M28204" s="196"/>
      <c r="N28204" s="197"/>
      <c r="O28204" s="197"/>
      <c r="P28204" s="231"/>
    </row>
    <row r="28205" spans="2:16">
      <c r="B28205" s="351"/>
      <c r="C28205" s="435"/>
      <c r="D28205" s="399"/>
      <c r="E28205" s="400"/>
      <c r="G28205" s="401"/>
      <c r="H28205" s="401"/>
      <c r="I28205" s="401"/>
      <c r="J28205" s="194"/>
      <c r="K28205" s="194"/>
      <c r="L28205" s="195"/>
      <c r="M28205" s="196"/>
      <c r="N28205" s="197"/>
      <c r="O28205" s="197"/>
      <c r="P28205" s="231"/>
    </row>
    <row r="28206" spans="2:16">
      <c r="B28206" s="351"/>
      <c r="C28206" s="435"/>
      <c r="D28206" s="399"/>
      <c r="E28206" s="400"/>
      <c r="G28206" s="401"/>
      <c r="H28206" s="401"/>
      <c r="I28206" s="401"/>
      <c r="J28206" s="194"/>
      <c r="K28206" s="194"/>
      <c r="L28206" s="195"/>
      <c r="M28206" s="196"/>
      <c r="N28206" s="197"/>
      <c r="O28206" s="197"/>
      <c r="P28206" s="231"/>
    </row>
    <row r="28207" spans="2:16">
      <c r="B28207" s="351"/>
      <c r="C28207" s="435"/>
      <c r="D28207" s="399"/>
      <c r="E28207" s="400"/>
      <c r="G28207" s="401"/>
      <c r="H28207" s="401"/>
      <c r="I28207" s="401"/>
      <c r="J28207" s="194"/>
      <c r="K28207" s="194"/>
      <c r="L28207" s="195"/>
      <c r="M28207" s="196"/>
      <c r="N28207" s="197"/>
      <c r="O28207" s="197"/>
      <c r="P28207" s="231"/>
    </row>
    <row r="28208" spans="2:16">
      <c r="B28208" s="351"/>
      <c r="C28208" s="435"/>
      <c r="D28208" s="399"/>
      <c r="E28208" s="400"/>
      <c r="G28208" s="401"/>
      <c r="H28208" s="401"/>
      <c r="I28208" s="401"/>
      <c r="J28208" s="194"/>
      <c r="K28208" s="194"/>
      <c r="L28208" s="195"/>
      <c r="M28208" s="196"/>
      <c r="N28208" s="197"/>
      <c r="O28208" s="197"/>
      <c r="P28208" s="231"/>
    </row>
    <row r="28209" spans="2:16">
      <c r="B28209" s="351"/>
      <c r="C28209" s="435"/>
      <c r="D28209" s="399"/>
      <c r="E28209" s="400"/>
      <c r="G28209" s="401"/>
      <c r="H28209" s="401"/>
      <c r="I28209" s="401"/>
      <c r="J28209" s="194"/>
      <c r="K28209" s="194"/>
      <c r="L28209" s="195"/>
      <c r="M28209" s="196"/>
      <c r="N28209" s="197"/>
      <c r="O28209" s="197"/>
      <c r="P28209" s="231"/>
    </row>
    <row r="28210" spans="2:16">
      <c r="B28210" s="351"/>
      <c r="C28210" s="435"/>
      <c r="D28210" s="399"/>
      <c r="E28210" s="400"/>
      <c r="G28210" s="401"/>
      <c r="H28210" s="401"/>
      <c r="I28210" s="401"/>
      <c r="J28210" s="194"/>
      <c r="K28210" s="194"/>
      <c r="L28210" s="195"/>
      <c r="M28210" s="196"/>
      <c r="N28210" s="197"/>
      <c r="O28210" s="197"/>
      <c r="P28210" s="231"/>
    </row>
    <row r="28211" spans="2:16">
      <c r="B28211" s="351"/>
      <c r="C28211" s="435"/>
      <c r="D28211" s="399"/>
      <c r="E28211" s="400"/>
      <c r="G28211" s="401"/>
      <c r="H28211" s="401"/>
      <c r="I28211" s="401"/>
      <c r="J28211" s="194"/>
      <c r="K28211" s="194"/>
      <c r="L28211" s="195"/>
      <c r="M28211" s="196"/>
      <c r="N28211" s="197"/>
      <c r="O28211" s="197"/>
      <c r="P28211" s="231"/>
    </row>
    <row r="28212" spans="2:16">
      <c r="B28212" s="351"/>
      <c r="C28212" s="435"/>
      <c r="D28212" s="399"/>
      <c r="E28212" s="400"/>
      <c r="G28212" s="401"/>
      <c r="H28212" s="401"/>
      <c r="I28212" s="401"/>
      <c r="J28212" s="194"/>
      <c r="K28212" s="194"/>
      <c r="L28212" s="195"/>
      <c r="M28212" s="196"/>
      <c r="N28212" s="197"/>
      <c r="O28212" s="197"/>
      <c r="P28212" s="231"/>
    </row>
    <row r="28213" spans="2:16">
      <c r="B28213" s="351"/>
      <c r="C28213" s="435"/>
      <c r="D28213" s="399"/>
      <c r="E28213" s="400"/>
      <c r="G28213" s="401"/>
      <c r="H28213" s="401"/>
      <c r="I28213" s="401"/>
      <c r="J28213" s="194"/>
      <c r="K28213" s="194"/>
      <c r="L28213" s="195"/>
      <c r="M28213" s="196"/>
      <c r="N28213" s="197"/>
      <c r="O28213" s="197"/>
      <c r="P28213" s="231"/>
    </row>
    <row r="28214" spans="2:16">
      <c r="B28214" s="351"/>
      <c r="C28214" s="435"/>
      <c r="D28214" s="399"/>
      <c r="E28214" s="400"/>
      <c r="G28214" s="401"/>
      <c r="H28214" s="401"/>
      <c r="I28214" s="401"/>
      <c r="J28214" s="194"/>
      <c r="K28214" s="194"/>
      <c r="L28214" s="195"/>
      <c r="M28214" s="196"/>
      <c r="N28214" s="197"/>
      <c r="O28214" s="197"/>
      <c r="P28214" s="231"/>
    </row>
    <row r="28215" spans="2:16">
      <c r="B28215" s="351"/>
      <c r="C28215" s="435"/>
      <c r="D28215" s="399"/>
      <c r="E28215" s="400"/>
      <c r="G28215" s="401"/>
      <c r="H28215" s="401"/>
      <c r="I28215" s="401"/>
      <c r="J28215" s="194"/>
      <c r="K28215" s="194"/>
      <c r="L28215" s="195"/>
      <c r="M28215" s="196"/>
      <c r="N28215" s="197"/>
      <c r="O28215" s="197"/>
      <c r="P28215" s="231"/>
    </row>
    <row r="28216" spans="2:16">
      <c r="B28216" s="351"/>
      <c r="C28216" s="435"/>
      <c r="D28216" s="399"/>
      <c r="E28216" s="400"/>
      <c r="G28216" s="401"/>
      <c r="H28216" s="401"/>
      <c r="I28216" s="401"/>
      <c r="J28216" s="194"/>
      <c r="K28216" s="194"/>
      <c r="L28216" s="195"/>
      <c r="M28216" s="196"/>
      <c r="N28216" s="197"/>
      <c r="O28216" s="197"/>
      <c r="P28216" s="231"/>
    </row>
    <row r="28217" spans="2:16">
      <c r="B28217" s="351"/>
      <c r="C28217" s="435"/>
      <c r="D28217" s="399"/>
      <c r="E28217" s="400"/>
      <c r="G28217" s="401"/>
      <c r="H28217" s="401"/>
      <c r="I28217" s="401"/>
      <c r="J28217" s="194"/>
      <c r="K28217" s="194"/>
      <c r="L28217" s="195"/>
      <c r="M28217" s="196"/>
      <c r="N28217" s="197"/>
      <c r="O28217" s="197"/>
      <c r="P28217" s="231"/>
    </row>
    <row r="28218" spans="2:16">
      <c r="B28218" s="351"/>
      <c r="C28218" s="435"/>
      <c r="D28218" s="399"/>
      <c r="E28218" s="400"/>
      <c r="G28218" s="401"/>
      <c r="H28218" s="401"/>
      <c r="I28218" s="401"/>
      <c r="J28218" s="194"/>
      <c r="K28218" s="194"/>
      <c r="L28218" s="195"/>
      <c r="M28218" s="196"/>
      <c r="N28218" s="197"/>
      <c r="O28218" s="197"/>
      <c r="P28218" s="231"/>
    </row>
    <row r="28219" spans="2:16">
      <c r="B28219" s="351"/>
      <c r="C28219" s="435"/>
      <c r="D28219" s="399"/>
      <c r="E28219" s="400"/>
      <c r="G28219" s="401"/>
      <c r="H28219" s="401"/>
      <c r="I28219" s="401"/>
      <c r="J28219" s="194"/>
      <c r="K28219" s="194"/>
      <c r="L28219" s="195"/>
      <c r="M28219" s="196"/>
      <c r="N28219" s="197"/>
      <c r="O28219" s="197"/>
      <c r="P28219" s="231"/>
    </row>
    <row r="28220" spans="2:16">
      <c r="B28220" s="351"/>
      <c r="C28220" s="435"/>
      <c r="D28220" s="399"/>
      <c r="E28220" s="400"/>
      <c r="G28220" s="401"/>
      <c r="H28220" s="401"/>
      <c r="I28220" s="401"/>
      <c r="J28220" s="194"/>
      <c r="K28220" s="194"/>
      <c r="L28220" s="195"/>
      <c r="M28220" s="196"/>
      <c r="N28220" s="197"/>
      <c r="O28220" s="197"/>
      <c r="P28220" s="231"/>
    </row>
    <row r="28221" spans="2:16">
      <c r="B28221" s="351"/>
      <c r="C28221" s="435"/>
      <c r="D28221" s="399"/>
      <c r="E28221" s="400"/>
      <c r="G28221" s="401"/>
      <c r="H28221" s="401"/>
      <c r="I28221" s="401"/>
      <c r="J28221" s="194"/>
      <c r="K28221" s="194"/>
      <c r="L28221" s="195"/>
      <c r="M28221" s="196"/>
      <c r="N28221" s="197"/>
      <c r="O28221" s="197"/>
      <c r="P28221" s="231"/>
    </row>
    <row r="28222" spans="2:16">
      <c r="B28222" s="351"/>
      <c r="C28222" s="435"/>
      <c r="D28222" s="399"/>
      <c r="E28222" s="400"/>
      <c r="G28222" s="401"/>
      <c r="H28222" s="401"/>
      <c r="I28222" s="401"/>
      <c r="J28222" s="194"/>
      <c r="K28222" s="194"/>
      <c r="L28222" s="195"/>
      <c r="M28222" s="196"/>
      <c r="N28222" s="197"/>
      <c r="O28222" s="197"/>
      <c r="P28222" s="231"/>
    </row>
    <row r="28223" spans="2:16">
      <c r="B28223" s="351"/>
      <c r="C28223" s="435"/>
      <c r="D28223" s="399"/>
      <c r="E28223" s="400"/>
      <c r="G28223" s="401"/>
      <c r="H28223" s="401"/>
      <c r="I28223" s="401"/>
      <c r="J28223" s="194"/>
      <c r="K28223" s="194"/>
      <c r="L28223" s="195"/>
      <c r="M28223" s="196"/>
      <c r="N28223" s="197"/>
      <c r="O28223" s="197"/>
      <c r="P28223" s="231"/>
    </row>
    <row r="28224" spans="2:16">
      <c r="B28224" s="351"/>
      <c r="C28224" s="435"/>
      <c r="D28224" s="399"/>
      <c r="E28224" s="400"/>
      <c r="G28224" s="401"/>
      <c r="H28224" s="401"/>
      <c r="I28224" s="401"/>
      <c r="J28224" s="194"/>
      <c r="K28224" s="194"/>
      <c r="L28224" s="195"/>
      <c r="M28224" s="196"/>
      <c r="N28224" s="197"/>
      <c r="O28224" s="197"/>
      <c r="P28224" s="231"/>
    </row>
    <row r="28225" spans="2:16">
      <c r="B28225" s="351"/>
      <c r="C28225" s="435"/>
      <c r="D28225" s="399"/>
      <c r="E28225" s="400"/>
      <c r="G28225" s="401"/>
      <c r="H28225" s="401"/>
      <c r="I28225" s="401"/>
      <c r="J28225" s="194"/>
      <c r="K28225" s="194"/>
      <c r="L28225" s="195"/>
      <c r="M28225" s="196"/>
      <c r="N28225" s="197"/>
      <c r="O28225" s="197"/>
      <c r="P28225" s="231"/>
    </row>
    <row r="28226" spans="2:16">
      <c r="B28226" s="351"/>
      <c r="C28226" s="435"/>
      <c r="D28226" s="399"/>
      <c r="E28226" s="400"/>
      <c r="G28226" s="401"/>
      <c r="H28226" s="401"/>
      <c r="I28226" s="401"/>
      <c r="J28226" s="194"/>
      <c r="K28226" s="194"/>
      <c r="L28226" s="195"/>
      <c r="M28226" s="196"/>
      <c r="N28226" s="197"/>
      <c r="O28226" s="197"/>
      <c r="P28226" s="231"/>
    </row>
    <row r="28227" spans="2:16">
      <c r="B28227" s="351"/>
      <c r="C28227" s="435"/>
      <c r="D28227" s="399"/>
      <c r="E28227" s="400"/>
      <c r="G28227" s="401"/>
      <c r="H28227" s="401"/>
      <c r="I28227" s="401"/>
      <c r="J28227" s="194"/>
      <c r="K28227" s="194"/>
      <c r="L28227" s="195"/>
      <c r="M28227" s="196"/>
      <c r="N28227" s="197"/>
      <c r="O28227" s="197"/>
      <c r="P28227" s="231"/>
    </row>
    <row r="28228" spans="2:16">
      <c r="B28228" s="351"/>
      <c r="C28228" s="435"/>
      <c r="D28228" s="399"/>
      <c r="E28228" s="400"/>
      <c r="G28228" s="401"/>
      <c r="H28228" s="401"/>
      <c r="I28228" s="401"/>
      <c r="J28228" s="194"/>
      <c r="K28228" s="194"/>
      <c r="L28228" s="195"/>
      <c r="M28228" s="196"/>
      <c r="N28228" s="197"/>
      <c r="O28228" s="197"/>
      <c r="P28228" s="231"/>
    </row>
    <row r="28229" spans="2:16">
      <c r="B28229" s="351"/>
      <c r="C28229" s="435"/>
      <c r="D28229" s="399"/>
      <c r="E28229" s="400"/>
      <c r="G28229" s="401"/>
      <c r="H28229" s="401"/>
      <c r="I28229" s="401"/>
      <c r="J28229" s="194"/>
      <c r="K28229" s="194"/>
      <c r="L28229" s="195"/>
      <c r="M28229" s="196"/>
      <c r="N28229" s="197"/>
      <c r="O28229" s="197"/>
      <c r="P28229" s="231"/>
    </row>
    <row r="28230" spans="2:16">
      <c r="B28230" s="351"/>
      <c r="C28230" s="435"/>
      <c r="D28230" s="399"/>
      <c r="E28230" s="400"/>
      <c r="G28230" s="401"/>
      <c r="H28230" s="401"/>
      <c r="I28230" s="401"/>
      <c r="J28230" s="194"/>
      <c r="K28230" s="194"/>
      <c r="L28230" s="195"/>
      <c r="M28230" s="196"/>
      <c r="N28230" s="197"/>
      <c r="O28230" s="197"/>
      <c r="P28230" s="231"/>
    </row>
    <row r="28231" spans="2:16">
      <c r="B28231" s="351"/>
      <c r="C28231" s="435"/>
      <c r="D28231" s="399"/>
      <c r="E28231" s="400"/>
      <c r="G28231" s="401"/>
      <c r="H28231" s="401"/>
      <c r="I28231" s="401"/>
      <c r="J28231" s="194"/>
      <c r="K28231" s="194"/>
      <c r="L28231" s="195"/>
      <c r="M28231" s="196"/>
      <c r="N28231" s="197"/>
      <c r="O28231" s="197"/>
      <c r="P28231" s="231"/>
    </row>
    <row r="28232" spans="2:16">
      <c r="B28232" s="351"/>
      <c r="C28232" s="435"/>
      <c r="D28232" s="399"/>
      <c r="E28232" s="400"/>
      <c r="G28232" s="401"/>
      <c r="H28232" s="401"/>
      <c r="I28232" s="401"/>
      <c r="J28232" s="194"/>
      <c r="K28232" s="194"/>
      <c r="L28232" s="195"/>
      <c r="M28232" s="196"/>
      <c r="N28232" s="197"/>
      <c r="O28232" s="197"/>
      <c r="P28232" s="231"/>
    </row>
    <row r="28233" spans="2:16">
      <c r="B28233" s="351"/>
      <c r="C28233" s="435"/>
      <c r="D28233" s="399"/>
      <c r="E28233" s="400"/>
      <c r="G28233" s="401"/>
      <c r="H28233" s="401"/>
      <c r="I28233" s="401"/>
      <c r="J28233" s="194"/>
      <c r="K28233" s="194"/>
      <c r="L28233" s="195"/>
      <c r="M28233" s="196"/>
      <c r="N28233" s="197"/>
      <c r="O28233" s="197"/>
      <c r="P28233" s="231"/>
    </row>
    <row r="28234" spans="2:16">
      <c r="B28234" s="351"/>
      <c r="C28234" s="435"/>
      <c r="D28234" s="399"/>
      <c r="E28234" s="400"/>
      <c r="G28234" s="401"/>
      <c r="H28234" s="401"/>
      <c r="I28234" s="401"/>
      <c r="J28234" s="194"/>
      <c r="K28234" s="194"/>
      <c r="L28234" s="195"/>
      <c r="M28234" s="196"/>
      <c r="N28234" s="197"/>
      <c r="O28234" s="197"/>
      <c r="P28234" s="231"/>
    </row>
    <row r="28235" spans="2:16">
      <c r="B28235" s="351"/>
      <c r="C28235" s="435"/>
      <c r="D28235" s="399"/>
      <c r="E28235" s="400"/>
      <c r="G28235" s="401"/>
      <c r="H28235" s="401"/>
      <c r="I28235" s="401"/>
      <c r="J28235" s="194"/>
      <c r="K28235" s="194"/>
      <c r="L28235" s="195"/>
      <c r="M28235" s="196"/>
      <c r="N28235" s="197"/>
      <c r="O28235" s="197"/>
      <c r="P28235" s="231"/>
    </row>
    <row r="28236" spans="2:16">
      <c r="B28236" s="351"/>
      <c r="C28236" s="435"/>
      <c r="D28236" s="399"/>
      <c r="E28236" s="400"/>
      <c r="G28236" s="401"/>
      <c r="H28236" s="401"/>
      <c r="I28236" s="401"/>
      <c r="J28236" s="194"/>
      <c r="K28236" s="194"/>
      <c r="L28236" s="195"/>
      <c r="M28236" s="196"/>
      <c r="N28236" s="197"/>
      <c r="O28236" s="197"/>
      <c r="P28236" s="231"/>
    </row>
    <row r="28237" spans="2:16">
      <c r="B28237" s="351"/>
      <c r="C28237" s="435"/>
      <c r="D28237" s="399"/>
      <c r="E28237" s="400"/>
      <c r="G28237" s="401"/>
      <c r="H28237" s="401"/>
      <c r="I28237" s="401"/>
      <c r="J28237" s="194"/>
      <c r="K28237" s="194"/>
      <c r="L28237" s="195"/>
      <c r="M28237" s="196"/>
      <c r="N28237" s="197"/>
      <c r="O28237" s="197"/>
      <c r="P28237" s="231"/>
    </row>
    <row r="28238" spans="2:16">
      <c r="B28238" s="351"/>
      <c r="C28238" s="435"/>
      <c r="D28238" s="399"/>
      <c r="E28238" s="400"/>
      <c r="G28238" s="401"/>
      <c r="H28238" s="401"/>
      <c r="I28238" s="401"/>
      <c r="J28238" s="194"/>
      <c r="K28238" s="194"/>
      <c r="L28238" s="195"/>
      <c r="M28238" s="196"/>
      <c r="N28238" s="197"/>
      <c r="O28238" s="197"/>
      <c r="P28238" s="231"/>
    </row>
    <row r="28239" spans="2:16">
      <c r="B28239" s="351"/>
      <c r="C28239" s="435"/>
      <c r="D28239" s="399"/>
      <c r="E28239" s="400"/>
      <c r="G28239" s="401"/>
      <c r="H28239" s="401"/>
      <c r="I28239" s="401"/>
      <c r="J28239" s="194"/>
      <c r="K28239" s="194"/>
      <c r="L28239" s="195"/>
      <c r="M28239" s="196"/>
      <c r="N28239" s="197"/>
      <c r="O28239" s="197"/>
      <c r="P28239" s="231"/>
    </row>
    <row r="28240" spans="2:16">
      <c r="B28240" s="402"/>
      <c r="C28240" s="435"/>
      <c r="D28240" s="404"/>
      <c r="E28240" s="405"/>
      <c r="G28240" s="406"/>
      <c r="H28240" s="406"/>
      <c r="I28240" s="406"/>
      <c r="J28240" s="194"/>
      <c r="K28240" s="194"/>
      <c r="L28240" s="195"/>
      <c r="M28240" s="196"/>
      <c r="N28240" s="197"/>
      <c r="O28240" s="197"/>
      <c r="P28240" s="221"/>
    </row>
    <row r="28241" spans="2:16">
      <c r="B28241" s="351"/>
      <c r="C28241" s="435"/>
      <c r="D28241" s="399"/>
      <c r="E28241" s="400"/>
      <c r="G28241" s="401"/>
      <c r="H28241" s="401"/>
      <c r="I28241" s="401"/>
      <c r="J28241" s="194"/>
      <c r="K28241" s="194"/>
      <c r="L28241" s="195"/>
      <c r="M28241" s="196"/>
      <c r="N28241" s="197"/>
      <c r="O28241" s="197"/>
      <c r="P28241" s="231"/>
    </row>
    <row r="28242" spans="2:16">
      <c r="B28242" s="351"/>
      <c r="C28242" s="435"/>
      <c r="D28242" s="399"/>
      <c r="E28242" s="400"/>
      <c r="G28242" s="401"/>
      <c r="H28242" s="401"/>
      <c r="I28242" s="401"/>
      <c r="J28242" s="194"/>
      <c r="K28242" s="194"/>
      <c r="L28242" s="195"/>
      <c r="M28242" s="196"/>
      <c r="N28242" s="197"/>
      <c r="O28242" s="197"/>
      <c r="P28242" s="231"/>
    </row>
    <row r="28243" spans="2:16">
      <c r="B28243" s="351"/>
      <c r="C28243" s="435"/>
      <c r="D28243" s="399"/>
      <c r="E28243" s="400"/>
      <c r="G28243" s="401"/>
      <c r="H28243" s="401"/>
      <c r="I28243" s="401"/>
      <c r="J28243" s="194"/>
      <c r="K28243" s="194"/>
      <c r="L28243" s="195"/>
      <c r="M28243" s="196"/>
      <c r="N28243" s="197"/>
      <c r="O28243" s="197"/>
      <c r="P28243" s="231"/>
    </row>
    <row r="28244" spans="2:16">
      <c r="B28244" s="351"/>
      <c r="C28244" s="435"/>
      <c r="D28244" s="399"/>
      <c r="E28244" s="400"/>
      <c r="G28244" s="401"/>
      <c r="H28244" s="401"/>
      <c r="I28244" s="401"/>
      <c r="J28244" s="194"/>
      <c r="K28244" s="194"/>
      <c r="L28244" s="195"/>
      <c r="M28244" s="196"/>
      <c r="N28244" s="197"/>
      <c r="O28244" s="197"/>
      <c r="P28244" s="231"/>
    </row>
    <row r="28245" spans="2:16">
      <c r="B28245" s="351"/>
      <c r="C28245" s="435"/>
      <c r="D28245" s="399"/>
      <c r="E28245" s="400"/>
      <c r="G28245" s="401"/>
      <c r="H28245" s="401"/>
      <c r="I28245" s="401"/>
      <c r="J28245" s="194"/>
      <c r="K28245" s="194"/>
      <c r="L28245" s="195"/>
      <c r="M28245" s="196"/>
      <c r="N28245" s="197"/>
      <c r="O28245" s="197"/>
      <c r="P28245" s="231"/>
    </row>
    <row r="28246" spans="2:16">
      <c r="B28246" s="351"/>
      <c r="C28246" s="435"/>
      <c r="D28246" s="399"/>
      <c r="E28246" s="400"/>
      <c r="G28246" s="401"/>
      <c r="H28246" s="401"/>
      <c r="I28246" s="401"/>
      <c r="J28246" s="194"/>
      <c r="K28246" s="194"/>
      <c r="L28246" s="195"/>
      <c r="M28246" s="196"/>
      <c r="N28246" s="197"/>
      <c r="O28246" s="197"/>
      <c r="P28246" s="231"/>
    </row>
    <row r="28247" spans="2:16">
      <c r="B28247" s="351"/>
      <c r="C28247" s="435"/>
      <c r="D28247" s="399"/>
      <c r="E28247" s="400"/>
      <c r="G28247" s="401"/>
      <c r="H28247" s="401"/>
      <c r="I28247" s="401"/>
      <c r="J28247" s="194"/>
      <c r="K28247" s="194"/>
      <c r="L28247" s="195"/>
      <c r="M28247" s="196"/>
      <c r="N28247" s="197"/>
      <c r="O28247" s="197"/>
      <c r="P28247" s="231"/>
    </row>
    <row r="28248" spans="2:16">
      <c r="B28248" s="351"/>
      <c r="C28248" s="435"/>
      <c r="D28248" s="399"/>
      <c r="E28248" s="400"/>
      <c r="G28248" s="401"/>
      <c r="H28248" s="401"/>
      <c r="I28248" s="401"/>
      <c r="J28248" s="194"/>
      <c r="K28248" s="194"/>
      <c r="L28248" s="195"/>
      <c r="M28248" s="196"/>
      <c r="N28248" s="197"/>
      <c r="O28248" s="197"/>
      <c r="P28248" s="231"/>
    </row>
    <row r="28249" spans="2:16">
      <c r="B28249" s="351"/>
      <c r="C28249" s="435"/>
      <c r="D28249" s="399"/>
      <c r="E28249" s="400"/>
      <c r="G28249" s="401"/>
      <c r="H28249" s="401"/>
      <c r="I28249" s="401"/>
      <c r="J28249" s="194"/>
      <c r="K28249" s="194"/>
      <c r="L28249" s="195"/>
      <c r="M28249" s="196"/>
      <c r="N28249" s="197"/>
      <c r="O28249" s="197"/>
      <c r="P28249" s="231"/>
    </row>
    <row r="28250" spans="2:16">
      <c r="B28250" s="351"/>
      <c r="C28250" s="435"/>
      <c r="D28250" s="399"/>
      <c r="E28250" s="400"/>
      <c r="G28250" s="401"/>
      <c r="H28250" s="401"/>
      <c r="I28250" s="401"/>
      <c r="J28250" s="194"/>
      <c r="K28250" s="194"/>
      <c r="L28250" s="195"/>
      <c r="M28250" s="196"/>
      <c r="N28250" s="197"/>
      <c r="O28250" s="197"/>
      <c r="P28250" s="231"/>
    </row>
    <row r="28251" spans="2:16">
      <c r="B28251" s="351"/>
      <c r="C28251" s="435"/>
      <c r="D28251" s="399"/>
      <c r="E28251" s="400"/>
      <c r="G28251" s="401"/>
      <c r="H28251" s="401"/>
      <c r="I28251" s="401"/>
      <c r="J28251" s="194"/>
      <c r="K28251" s="194"/>
      <c r="L28251" s="195"/>
      <c r="M28251" s="196"/>
      <c r="N28251" s="197"/>
      <c r="O28251" s="197"/>
      <c r="P28251" s="231"/>
    </row>
    <row r="28252" spans="2:16">
      <c r="B28252" s="351"/>
      <c r="C28252" s="435"/>
      <c r="D28252" s="399"/>
      <c r="E28252" s="400"/>
      <c r="G28252" s="401"/>
      <c r="H28252" s="401"/>
      <c r="I28252" s="401"/>
      <c r="J28252" s="194"/>
      <c r="K28252" s="194"/>
      <c r="L28252" s="195"/>
      <c r="M28252" s="196"/>
      <c r="N28252" s="197"/>
      <c r="O28252" s="197"/>
      <c r="P28252" s="231"/>
    </row>
    <row r="28253" spans="2:16">
      <c r="B28253" s="351"/>
      <c r="C28253" s="435"/>
      <c r="D28253" s="399"/>
      <c r="E28253" s="400"/>
      <c r="G28253" s="401"/>
      <c r="H28253" s="401"/>
      <c r="I28253" s="401"/>
      <c r="J28253" s="194"/>
      <c r="K28253" s="194"/>
      <c r="L28253" s="195"/>
      <c r="M28253" s="196"/>
      <c r="N28253" s="197"/>
      <c r="O28253" s="197"/>
      <c r="P28253" s="231"/>
    </row>
    <row r="28254" spans="2:16">
      <c r="B28254" s="351"/>
      <c r="C28254" s="435"/>
      <c r="D28254" s="399"/>
      <c r="E28254" s="400"/>
      <c r="G28254" s="401"/>
      <c r="H28254" s="401"/>
      <c r="I28254" s="401"/>
      <c r="J28254" s="194"/>
      <c r="K28254" s="194"/>
      <c r="L28254" s="195"/>
      <c r="M28254" s="196"/>
      <c r="N28254" s="197"/>
      <c r="O28254" s="197"/>
      <c r="P28254" s="231"/>
    </row>
    <row r="28255" spans="2:16">
      <c r="B28255" s="351"/>
      <c r="C28255" s="435"/>
      <c r="D28255" s="399"/>
      <c r="E28255" s="400"/>
      <c r="G28255" s="401"/>
      <c r="H28255" s="401"/>
      <c r="I28255" s="401"/>
      <c r="J28255" s="194"/>
      <c r="K28255" s="194"/>
      <c r="L28255" s="195"/>
      <c r="M28255" s="196"/>
      <c r="N28255" s="197"/>
      <c r="O28255" s="197"/>
      <c r="P28255" s="231"/>
    </row>
    <row r="28256" spans="2:16">
      <c r="B28256" s="351"/>
      <c r="C28256" s="435"/>
      <c r="D28256" s="399"/>
      <c r="E28256" s="400"/>
      <c r="G28256" s="401"/>
      <c r="H28256" s="401"/>
      <c r="I28256" s="401"/>
      <c r="J28256" s="194"/>
      <c r="K28256" s="194"/>
      <c r="L28256" s="195"/>
      <c r="M28256" s="196"/>
      <c r="N28256" s="197"/>
      <c r="O28256" s="197"/>
      <c r="P28256" s="231"/>
    </row>
    <row r="28257" spans="2:16">
      <c r="B28257" s="351"/>
      <c r="C28257" s="435"/>
      <c r="D28257" s="399"/>
      <c r="E28257" s="400"/>
      <c r="G28257" s="401"/>
      <c r="H28257" s="401"/>
      <c r="I28257" s="401"/>
      <c r="J28257" s="194"/>
      <c r="K28257" s="194"/>
      <c r="L28257" s="195"/>
      <c r="M28257" s="196"/>
      <c r="N28257" s="197"/>
      <c r="O28257" s="197"/>
      <c r="P28257" s="231"/>
    </row>
    <row r="28258" spans="2:16">
      <c r="B28258" s="351"/>
      <c r="C28258" s="435"/>
      <c r="D28258" s="399"/>
      <c r="E28258" s="400"/>
      <c r="G28258" s="401"/>
      <c r="H28258" s="401"/>
      <c r="I28258" s="401"/>
      <c r="J28258" s="194"/>
      <c r="K28258" s="194"/>
      <c r="L28258" s="195"/>
      <c r="M28258" s="196"/>
      <c r="N28258" s="197"/>
      <c r="O28258" s="197"/>
      <c r="P28258" s="231"/>
    </row>
    <row r="28259" spans="2:16">
      <c r="B28259" s="351"/>
      <c r="C28259" s="435"/>
      <c r="D28259" s="399"/>
      <c r="E28259" s="400"/>
      <c r="G28259" s="401"/>
      <c r="H28259" s="401"/>
      <c r="I28259" s="401"/>
      <c r="J28259" s="194"/>
      <c r="K28259" s="194"/>
      <c r="L28259" s="195"/>
      <c r="M28259" s="196"/>
      <c r="N28259" s="197"/>
      <c r="O28259" s="197"/>
      <c r="P28259" s="231"/>
    </row>
    <row r="28260" spans="2:16">
      <c r="B28260" s="351"/>
      <c r="C28260" s="435"/>
      <c r="D28260" s="399"/>
      <c r="E28260" s="400"/>
      <c r="G28260" s="401"/>
      <c r="H28260" s="401"/>
      <c r="I28260" s="401"/>
      <c r="J28260" s="194"/>
      <c r="K28260" s="194"/>
      <c r="L28260" s="195"/>
      <c r="M28260" s="196"/>
      <c r="N28260" s="197"/>
      <c r="O28260" s="197"/>
      <c r="P28260" s="231"/>
    </row>
    <row r="28261" spans="2:16">
      <c r="B28261" s="351"/>
      <c r="C28261" s="435"/>
      <c r="D28261" s="399"/>
      <c r="E28261" s="400"/>
      <c r="G28261" s="401"/>
      <c r="H28261" s="401"/>
      <c r="I28261" s="401"/>
      <c r="J28261" s="194"/>
      <c r="K28261" s="194"/>
      <c r="L28261" s="195"/>
      <c r="M28261" s="196"/>
      <c r="N28261" s="197"/>
      <c r="O28261" s="197"/>
      <c r="P28261" s="231"/>
    </row>
    <row r="28262" spans="2:16">
      <c r="B28262" s="351"/>
      <c r="C28262" s="435"/>
      <c r="D28262" s="399"/>
      <c r="E28262" s="400"/>
      <c r="G28262" s="401"/>
      <c r="H28262" s="401"/>
      <c r="I28262" s="401"/>
      <c r="J28262" s="194"/>
      <c r="K28262" s="194"/>
      <c r="L28262" s="195"/>
      <c r="M28262" s="196"/>
      <c r="N28262" s="197"/>
      <c r="O28262" s="197"/>
      <c r="P28262" s="231"/>
    </row>
    <row r="28263" spans="2:16">
      <c r="B28263" s="351"/>
      <c r="C28263" s="435"/>
      <c r="D28263" s="399"/>
      <c r="E28263" s="400"/>
      <c r="G28263" s="401"/>
      <c r="H28263" s="401"/>
      <c r="I28263" s="401"/>
      <c r="J28263" s="194"/>
      <c r="K28263" s="194"/>
      <c r="L28263" s="195"/>
      <c r="M28263" s="196"/>
      <c r="N28263" s="197"/>
      <c r="O28263" s="197"/>
      <c r="P28263" s="231"/>
    </row>
    <row r="28264" spans="2:16">
      <c r="B28264" s="351"/>
      <c r="C28264" s="435"/>
      <c r="D28264" s="399"/>
      <c r="E28264" s="400"/>
      <c r="G28264" s="401"/>
      <c r="H28264" s="401"/>
      <c r="I28264" s="401"/>
      <c r="J28264" s="194"/>
      <c r="K28264" s="194"/>
      <c r="L28264" s="195"/>
      <c r="M28264" s="196"/>
      <c r="N28264" s="197"/>
      <c r="O28264" s="197"/>
      <c r="P28264" s="231"/>
    </row>
    <row r="28265" spans="2:16">
      <c r="B28265" s="351"/>
      <c r="C28265" s="435"/>
      <c r="D28265" s="399"/>
      <c r="E28265" s="400"/>
      <c r="G28265" s="401"/>
      <c r="H28265" s="401"/>
      <c r="I28265" s="401"/>
      <c r="J28265" s="194"/>
      <c r="K28265" s="194"/>
      <c r="L28265" s="195"/>
      <c r="M28265" s="196"/>
      <c r="N28265" s="197"/>
      <c r="O28265" s="197"/>
      <c r="P28265" s="231"/>
    </row>
    <row r="28266" spans="2:16">
      <c r="B28266" s="351"/>
      <c r="C28266" s="435"/>
      <c r="D28266" s="399"/>
      <c r="E28266" s="400"/>
      <c r="G28266" s="401"/>
      <c r="H28266" s="401"/>
      <c r="I28266" s="401"/>
      <c r="J28266" s="194"/>
      <c r="K28266" s="194"/>
      <c r="L28266" s="195"/>
      <c r="M28266" s="196"/>
      <c r="N28266" s="197"/>
      <c r="O28266" s="197"/>
      <c r="P28266" s="231"/>
    </row>
    <row r="28267" spans="2:16">
      <c r="B28267" s="351"/>
      <c r="C28267" s="435"/>
      <c r="D28267" s="399"/>
      <c r="E28267" s="400"/>
      <c r="G28267" s="401"/>
      <c r="H28267" s="401"/>
      <c r="I28267" s="401"/>
      <c r="J28267" s="194"/>
      <c r="K28267" s="194"/>
      <c r="L28267" s="195"/>
      <c r="M28267" s="196"/>
      <c r="N28267" s="197"/>
      <c r="O28267" s="197"/>
      <c r="P28267" s="231"/>
    </row>
    <row r="28268" spans="2:16">
      <c r="B28268" s="351"/>
      <c r="C28268" s="435"/>
      <c r="D28268" s="399"/>
      <c r="E28268" s="400"/>
      <c r="G28268" s="401"/>
      <c r="H28268" s="401"/>
      <c r="I28268" s="401"/>
      <c r="J28268" s="194"/>
      <c r="K28268" s="194"/>
      <c r="L28268" s="195"/>
      <c r="M28268" s="196"/>
      <c r="N28268" s="197"/>
      <c r="O28268" s="197"/>
      <c r="P28268" s="231"/>
    </row>
    <row r="28269" spans="2:16">
      <c r="B28269" s="351"/>
      <c r="C28269" s="435"/>
      <c r="D28269" s="399"/>
      <c r="E28269" s="400"/>
      <c r="G28269" s="401"/>
      <c r="H28269" s="401"/>
      <c r="I28269" s="401"/>
      <c r="J28269" s="194"/>
      <c r="K28269" s="194"/>
      <c r="L28269" s="195"/>
      <c r="M28269" s="196"/>
      <c r="N28269" s="197"/>
      <c r="O28269" s="197"/>
      <c r="P28269" s="231"/>
    </row>
    <row r="28270" spans="2:16">
      <c r="B28270" s="351"/>
      <c r="C28270" s="435"/>
      <c r="D28270" s="399"/>
      <c r="E28270" s="400"/>
      <c r="G28270" s="401"/>
      <c r="H28270" s="401"/>
      <c r="I28270" s="401"/>
      <c r="J28270" s="194"/>
      <c r="K28270" s="194"/>
      <c r="L28270" s="195"/>
      <c r="M28270" s="196"/>
      <c r="N28270" s="197"/>
      <c r="O28270" s="197"/>
      <c r="P28270" s="231"/>
    </row>
    <row r="28271" spans="2:16">
      <c r="B28271" s="351"/>
      <c r="C28271" s="435"/>
      <c r="D28271" s="399"/>
      <c r="E28271" s="400"/>
      <c r="G28271" s="401"/>
      <c r="H28271" s="401"/>
      <c r="I28271" s="401"/>
      <c r="J28271" s="194"/>
      <c r="K28271" s="194"/>
      <c r="L28271" s="195"/>
      <c r="M28271" s="196"/>
      <c r="N28271" s="197"/>
      <c r="O28271" s="197"/>
      <c r="P28271" s="231"/>
    </row>
    <row r="28272" spans="2:16">
      <c r="B28272" s="351"/>
      <c r="C28272" s="435"/>
      <c r="D28272" s="399"/>
      <c r="E28272" s="400"/>
      <c r="G28272" s="401"/>
      <c r="H28272" s="401"/>
      <c r="I28272" s="401"/>
      <c r="J28272" s="194"/>
      <c r="K28272" s="194"/>
      <c r="L28272" s="195"/>
      <c r="M28272" s="196"/>
      <c r="N28272" s="197"/>
      <c r="O28272" s="197"/>
      <c r="P28272" s="231"/>
    </row>
    <row r="28273" spans="2:16">
      <c r="B28273" s="351"/>
      <c r="C28273" s="435"/>
      <c r="D28273" s="399"/>
      <c r="E28273" s="400"/>
      <c r="G28273" s="401"/>
      <c r="H28273" s="401"/>
      <c r="I28273" s="401"/>
      <c r="J28273" s="194"/>
      <c r="K28273" s="194"/>
      <c r="L28273" s="195"/>
      <c r="M28273" s="196"/>
      <c r="N28273" s="197"/>
      <c r="O28273" s="197"/>
      <c r="P28273" s="231"/>
    </row>
    <row r="28274" spans="2:16">
      <c r="B28274" s="351"/>
      <c r="C28274" s="435"/>
      <c r="D28274" s="399"/>
      <c r="E28274" s="400"/>
      <c r="G28274" s="401"/>
      <c r="H28274" s="401"/>
      <c r="I28274" s="401"/>
      <c r="J28274" s="194"/>
      <c r="K28274" s="194"/>
      <c r="L28274" s="195"/>
      <c r="M28274" s="196"/>
      <c r="N28274" s="197"/>
      <c r="O28274" s="197"/>
      <c r="P28274" s="231"/>
    </row>
    <row r="28275" spans="2:16">
      <c r="B28275" s="351"/>
      <c r="C28275" s="435"/>
      <c r="D28275" s="399"/>
      <c r="E28275" s="400"/>
      <c r="G28275" s="401"/>
      <c r="H28275" s="401"/>
      <c r="I28275" s="401"/>
      <c r="J28275" s="194"/>
      <c r="K28275" s="194"/>
      <c r="L28275" s="195"/>
      <c r="M28275" s="196"/>
      <c r="N28275" s="197"/>
      <c r="O28275" s="197"/>
      <c r="P28275" s="231"/>
    </row>
    <row r="28276" spans="2:16">
      <c r="B28276" s="351"/>
      <c r="C28276" s="435"/>
      <c r="D28276" s="399"/>
      <c r="E28276" s="400"/>
      <c r="G28276" s="401"/>
      <c r="H28276" s="401"/>
      <c r="I28276" s="401"/>
      <c r="J28276" s="194"/>
      <c r="K28276" s="194"/>
      <c r="L28276" s="195"/>
      <c r="M28276" s="196"/>
      <c r="N28276" s="197"/>
      <c r="O28276" s="197"/>
      <c r="P28276" s="231"/>
    </row>
    <row r="28277" spans="2:16">
      <c r="B28277" s="351"/>
      <c r="C28277" s="435"/>
      <c r="D28277" s="399"/>
      <c r="E28277" s="400"/>
      <c r="G28277" s="401"/>
      <c r="H28277" s="401"/>
      <c r="I28277" s="401"/>
      <c r="J28277" s="194"/>
      <c r="K28277" s="194"/>
      <c r="L28277" s="195"/>
      <c r="M28277" s="196"/>
      <c r="N28277" s="197"/>
      <c r="O28277" s="197"/>
      <c r="P28277" s="231"/>
    </row>
    <row r="28278" spans="2:16">
      <c r="B28278" s="351"/>
      <c r="C28278" s="435"/>
      <c r="D28278" s="399"/>
      <c r="E28278" s="400"/>
      <c r="G28278" s="401"/>
      <c r="H28278" s="401"/>
      <c r="I28278" s="401"/>
      <c r="J28278" s="194"/>
      <c r="K28278" s="194"/>
      <c r="L28278" s="195"/>
      <c r="M28278" s="196"/>
      <c r="N28278" s="197"/>
      <c r="O28278" s="197"/>
      <c r="P28278" s="231"/>
    </row>
    <row r="28279" spans="2:16">
      <c r="B28279" s="351"/>
      <c r="C28279" s="435"/>
      <c r="D28279" s="399"/>
      <c r="E28279" s="400"/>
      <c r="G28279" s="401"/>
      <c r="H28279" s="401"/>
      <c r="I28279" s="401"/>
      <c r="J28279" s="194"/>
      <c r="K28279" s="194"/>
      <c r="L28279" s="195"/>
      <c r="M28279" s="196"/>
      <c r="N28279" s="197"/>
      <c r="O28279" s="197"/>
      <c r="P28279" s="231"/>
    </row>
    <row r="28280" spans="2:16">
      <c r="B28280" s="351"/>
      <c r="C28280" s="435"/>
      <c r="D28280" s="399"/>
      <c r="E28280" s="400"/>
      <c r="G28280" s="401"/>
      <c r="H28280" s="401"/>
      <c r="I28280" s="401"/>
      <c r="J28280" s="194"/>
      <c r="K28280" s="194"/>
      <c r="L28280" s="195"/>
      <c r="M28280" s="196"/>
      <c r="N28280" s="197"/>
      <c r="O28280" s="197"/>
      <c r="P28280" s="231"/>
    </row>
    <row r="28281" spans="2:16">
      <c r="B28281" s="351"/>
      <c r="C28281" s="435"/>
      <c r="D28281" s="399"/>
      <c r="E28281" s="400"/>
      <c r="G28281" s="401"/>
      <c r="H28281" s="401"/>
      <c r="I28281" s="401"/>
      <c r="J28281" s="194"/>
      <c r="K28281" s="194"/>
      <c r="L28281" s="195"/>
      <c r="M28281" s="196"/>
      <c r="N28281" s="197"/>
      <c r="O28281" s="197"/>
      <c r="P28281" s="231"/>
    </row>
    <row r="28282" spans="2:16">
      <c r="B28282" s="351"/>
      <c r="C28282" s="435"/>
      <c r="D28282" s="399"/>
      <c r="E28282" s="400"/>
      <c r="G28282" s="401"/>
      <c r="H28282" s="401"/>
      <c r="I28282" s="401"/>
      <c r="J28282" s="194"/>
      <c r="K28282" s="194"/>
      <c r="L28282" s="195"/>
      <c r="M28282" s="196"/>
      <c r="N28282" s="197"/>
      <c r="O28282" s="197"/>
      <c r="P28282" s="231"/>
    </row>
    <row r="28283" spans="2:16">
      <c r="B28283" s="351"/>
      <c r="C28283" s="435"/>
      <c r="D28283" s="399"/>
      <c r="E28283" s="400"/>
      <c r="G28283" s="401"/>
      <c r="H28283" s="401"/>
      <c r="I28283" s="401"/>
      <c r="J28283" s="194"/>
      <c r="K28283" s="194"/>
      <c r="L28283" s="195"/>
      <c r="M28283" s="196"/>
      <c r="N28283" s="197"/>
      <c r="O28283" s="197"/>
      <c r="P28283" s="231"/>
    </row>
    <row r="28284" spans="2:16">
      <c r="B28284" s="351"/>
      <c r="C28284" s="435"/>
      <c r="D28284" s="399"/>
      <c r="E28284" s="400"/>
      <c r="G28284" s="401"/>
      <c r="H28284" s="401"/>
      <c r="I28284" s="401"/>
      <c r="J28284" s="194"/>
      <c r="K28284" s="194"/>
      <c r="L28284" s="195"/>
      <c r="M28284" s="196"/>
      <c r="N28284" s="197"/>
      <c r="O28284" s="197"/>
      <c r="P28284" s="231"/>
    </row>
    <row r="28285" spans="2:16">
      <c r="B28285" s="351"/>
      <c r="C28285" s="435"/>
      <c r="D28285" s="399"/>
      <c r="E28285" s="400"/>
      <c r="G28285" s="401"/>
      <c r="H28285" s="401"/>
      <c r="I28285" s="401"/>
      <c r="J28285" s="194"/>
      <c r="K28285" s="194"/>
      <c r="L28285" s="195"/>
      <c r="M28285" s="196"/>
      <c r="N28285" s="197"/>
      <c r="O28285" s="197"/>
      <c r="P28285" s="231"/>
    </row>
    <row r="28286" spans="2:16">
      <c r="B28286" s="351"/>
      <c r="C28286" s="435"/>
      <c r="D28286" s="399"/>
      <c r="E28286" s="400"/>
      <c r="G28286" s="401"/>
      <c r="H28286" s="401"/>
      <c r="I28286" s="401"/>
      <c r="J28286" s="194"/>
      <c r="K28286" s="194"/>
      <c r="L28286" s="195"/>
      <c r="M28286" s="196"/>
      <c r="N28286" s="197"/>
      <c r="O28286" s="197"/>
      <c r="P28286" s="231"/>
    </row>
    <row r="28287" spans="2:16">
      <c r="B28287" s="351"/>
      <c r="C28287" s="435"/>
      <c r="D28287" s="399"/>
      <c r="E28287" s="400"/>
      <c r="G28287" s="401"/>
      <c r="H28287" s="401"/>
      <c r="I28287" s="401"/>
      <c r="J28287" s="194"/>
      <c r="K28287" s="194"/>
      <c r="L28287" s="195"/>
      <c r="M28287" s="196"/>
      <c r="N28287" s="197"/>
      <c r="O28287" s="197"/>
      <c r="P28287" s="231"/>
    </row>
    <row r="28288" spans="2:16">
      <c r="B28288" s="351"/>
      <c r="C28288" s="435"/>
      <c r="D28288" s="399"/>
      <c r="E28288" s="400"/>
      <c r="G28288" s="401"/>
      <c r="H28288" s="401"/>
      <c r="I28288" s="401"/>
      <c r="J28288" s="194"/>
      <c r="K28288" s="194"/>
      <c r="L28288" s="195"/>
      <c r="M28288" s="196"/>
      <c r="N28288" s="197"/>
      <c r="O28288" s="197"/>
      <c r="P28288" s="231"/>
    </row>
    <row r="28289" spans="2:16">
      <c r="B28289" s="351"/>
      <c r="C28289" s="435"/>
      <c r="D28289" s="399"/>
      <c r="E28289" s="400"/>
      <c r="G28289" s="401"/>
      <c r="H28289" s="401"/>
      <c r="I28289" s="401"/>
      <c r="J28289" s="194"/>
      <c r="K28289" s="194"/>
      <c r="L28289" s="195"/>
      <c r="M28289" s="196"/>
      <c r="N28289" s="197"/>
      <c r="O28289" s="197"/>
      <c r="P28289" s="231"/>
    </row>
    <row r="28290" spans="2:16">
      <c r="B28290" s="351"/>
      <c r="C28290" s="435"/>
      <c r="D28290" s="399"/>
      <c r="E28290" s="400"/>
      <c r="G28290" s="401"/>
      <c r="H28290" s="401"/>
      <c r="I28290" s="401"/>
      <c r="J28290" s="194"/>
      <c r="K28290" s="194"/>
      <c r="L28290" s="195"/>
      <c r="M28290" s="196"/>
      <c r="N28290" s="197"/>
      <c r="O28290" s="197"/>
      <c r="P28290" s="231"/>
    </row>
    <row r="28291" spans="2:16">
      <c r="B28291" s="351"/>
      <c r="C28291" s="435"/>
      <c r="D28291" s="399"/>
      <c r="E28291" s="400"/>
      <c r="G28291" s="401"/>
      <c r="H28291" s="401"/>
      <c r="I28291" s="401"/>
      <c r="J28291" s="194"/>
      <c r="K28291" s="194"/>
      <c r="L28291" s="195"/>
      <c r="M28291" s="196"/>
      <c r="N28291" s="197"/>
      <c r="O28291" s="197"/>
      <c r="P28291" s="231"/>
    </row>
    <row r="28292" spans="2:16">
      <c r="B28292" s="351"/>
      <c r="C28292" s="435"/>
      <c r="D28292" s="399"/>
      <c r="E28292" s="400"/>
      <c r="G28292" s="401"/>
      <c r="H28292" s="401"/>
      <c r="I28292" s="401"/>
      <c r="J28292" s="194"/>
      <c r="K28292" s="194"/>
      <c r="L28292" s="195"/>
      <c r="M28292" s="196"/>
      <c r="N28292" s="197"/>
      <c r="O28292" s="197"/>
      <c r="P28292" s="231"/>
    </row>
    <row r="28293" spans="2:16">
      <c r="B28293" s="351"/>
      <c r="C28293" s="435"/>
      <c r="D28293" s="399"/>
      <c r="E28293" s="400"/>
      <c r="G28293" s="401"/>
      <c r="H28293" s="401"/>
      <c r="I28293" s="401"/>
      <c r="J28293" s="194"/>
      <c r="K28293" s="194"/>
      <c r="L28293" s="195"/>
      <c r="M28293" s="196"/>
      <c r="N28293" s="197"/>
      <c r="O28293" s="197"/>
      <c r="P28293" s="231"/>
    </row>
    <row r="28294" spans="2:16">
      <c r="B28294" s="351"/>
      <c r="C28294" s="435"/>
      <c r="D28294" s="399"/>
      <c r="E28294" s="400"/>
      <c r="G28294" s="401"/>
      <c r="H28294" s="401"/>
      <c r="I28294" s="401"/>
      <c r="J28294" s="194"/>
      <c r="K28294" s="194"/>
      <c r="L28294" s="195"/>
      <c r="M28294" s="196"/>
      <c r="N28294" s="197"/>
      <c r="O28294" s="197"/>
      <c r="P28294" s="231"/>
    </row>
    <row r="28295" spans="2:16">
      <c r="B28295" s="351"/>
      <c r="C28295" s="435"/>
      <c r="D28295" s="399"/>
      <c r="E28295" s="400"/>
      <c r="G28295" s="401"/>
      <c r="H28295" s="401"/>
      <c r="I28295" s="401"/>
      <c r="J28295" s="194"/>
      <c r="K28295" s="194"/>
      <c r="L28295" s="195"/>
      <c r="M28295" s="196"/>
      <c r="N28295" s="197"/>
      <c r="O28295" s="197"/>
      <c r="P28295" s="231"/>
    </row>
    <row r="28296" spans="2:16">
      <c r="B28296" s="351"/>
      <c r="C28296" s="435"/>
      <c r="D28296" s="399"/>
      <c r="E28296" s="400"/>
      <c r="G28296" s="401"/>
      <c r="H28296" s="401"/>
      <c r="I28296" s="401"/>
      <c r="J28296" s="194"/>
      <c r="K28296" s="194"/>
      <c r="L28296" s="195"/>
      <c r="M28296" s="196"/>
      <c r="N28296" s="197"/>
      <c r="O28296" s="197"/>
      <c r="P28296" s="231"/>
    </row>
    <row r="28297" spans="2:16">
      <c r="B28297" s="351"/>
      <c r="C28297" s="435"/>
      <c r="D28297" s="399"/>
      <c r="E28297" s="400"/>
      <c r="G28297" s="401"/>
      <c r="H28297" s="401"/>
      <c r="I28297" s="401"/>
      <c r="J28297" s="194"/>
      <c r="K28297" s="194"/>
      <c r="L28297" s="195"/>
      <c r="M28297" s="196"/>
      <c r="N28297" s="197"/>
      <c r="O28297" s="197"/>
      <c r="P28297" s="231"/>
    </row>
    <row r="28298" spans="2:16">
      <c r="B28298" s="351"/>
      <c r="C28298" s="435"/>
      <c r="D28298" s="399"/>
      <c r="E28298" s="400"/>
      <c r="G28298" s="401"/>
      <c r="H28298" s="401"/>
      <c r="I28298" s="401"/>
      <c r="J28298" s="194"/>
      <c r="K28298" s="194"/>
      <c r="L28298" s="195"/>
      <c r="M28298" s="196"/>
      <c r="N28298" s="197"/>
      <c r="O28298" s="197"/>
      <c r="P28298" s="231"/>
    </row>
    <row r="28299" spans="2:16">
      <c r="B28299" s="351"/>
      <c r="C28299" s="435"/>
      <c r="D28299" s="399"/>
      <c r="E28299" s="400"/>
      <c r="G28299" s="401"/>
      <c r="H28299" s="401"/>
      <c r="I28299" s="401"/>
      <c r="J28299" s="194"/>
      <c r="K28299" s="194"/>
      <c r="L28299" s="195"/>
      <c r="M28299" s="196"/>
      <c r="N28299" s="197"/>
      <c r="O28299" s="197"/>
      <c r="P28299" s="231"/>
    </row>
    <row r="28300" spans="2:16">
      <c r="B28300" s="351"/>
      <c r="C28300" s="435"/>
      <c r="D28300" s="399"/>
      <c r="E28300" s="400"/>
      <c r="G28300" s="401"/>
      <c r="H28300" s="401"/>
      <c r="I28300" s="401"/>
      <c r="J28300" s="194"/>
      <c r="K28300" s="194"/>
      <c r="L28300" s="195"/>
      <c r="M28300" s="196"/>
      <c r="N28300" s="197"/>
      <c r="O28300" s="197"/>
      <c r="P28300" s="231"/>
    </row>
    <row r="28301" spans="2:16">
      <c r="B28301" s="351"/>
      <c r="C28301" s="435"/>
      <c r="D28301" s="399"/>
      <c r="E28301" s="400"/>
      <c r="G28301" s="401"/>
      <c r="H28301" s="401"/>
      <c r="I28301" s="401"/>
      <c r="J28301" s="194"/>
      <c r="K28301" s="194"/>
      <c r="L28301" s="195"/>
      <c r="M28301" s="196"/>
      <c r="N28301" s="197"/>
      <c r="O28301" s="197"/>
      <c r="P28301" s="231"/>
    </row>
    <row r="28302" spans="2:16">
      <c r="B28302" s="351"/>
      <c r="C28302" s="435"/>
      <c r="D28302" s="399"/>
      <c r="E28302" s="400"/>
      <c r="G28302" s="401"/>
      <c r="H28302" s="401"/>
      <c r="I28302" s="401"/>
      <c r="J28302" s="194"/>
      <c r="K28302" s="194"/>
      <c r="L28302" s="195"/>
      <c r="M28302" s="196"/>
      <c r="N28302" s="197"/>
      <c r="O28302" s="197"/>
      <c r="P28302" s="231"/>
    </row>
    <row r="28303" spans="2:16">
      <c r="B28303" s="351"/>
      <c r="C28303" s="435"/>
      <c r="D28303" s="399"/>
      <c r="E28303" s="400"/>
      <c r="G28303" s="401"/>
      <c r="H28303" s="401"/>
      <c r="I28303" s="401"/>
      <c r="J28303" s="194"/>
      <c r="K28303" s="194"/>
      <c r="L28303" s="195"/>
      <c r="M28303" s="196"/>
      <c r="N28303" s="197"/>
      <c r="O28303" s="197"/>
      <c r="P28303" s="231"/>
    </row>
    <row r="28304" spans="2:16">
      <c r="B28304" s="351"/>
      <c r="C28304" s="435"/>
      <c r="D28304" s="399"/>
      <c r="E28304" s="400"/>
      <c r="G28304" s="401"/>
      <c r="H28304" s="401"/>
      <c r="I28304" s="401"/>
      <c r="J28304" s="194"/>
      <c r="K28304" s="194"/>
      <c r="L28304" s="195"/>
      <c r="M28304" s="196"/>
      <c r="N28304" s="197"/>
      <c r="O28304" s="197"/>
      <c r="P28304" s="231"/>
    </row>
    <row r="28305" spans="2:16">
      <c r="B28305" s="351"/>
      <c r="C28305" s="435"/>
      <c r="D28305" s="399"/>
      <c r="E28305" s="400"/>
      <c r="G28305" s="401"/>
      <c r="H28305" s="401"/>
      <c r="I28305" s="401"/>
      <c r="J28305" s="194"/>
      <c r="K28305" s="194"/>
      <c r="L28305" s="195"/>
      <c r="M28305" s="196"/>
      <c r="N28305" s="197"/>
      <c r="O28305" s="197"/>
      <c r="P28305" s="231"/>
    </row>
    <row r="28306" spans="2:16">
      <c r="B28306" s="351"/>
      <c r="C28306" s="435"/>
      <c r="D28306" s="399"/>
      <c r="E28306" s="400"/>
      <c r="G28306" s="401"/>
      <c r="H28306" s="401"/>
      <c r="I28306" s="401"/>
      <c r="J28306" s="194"/>
      <c r="K28306" s="194"/>
      <c r="L28306" s="195"/>
      <c r="M28306" s="196"/>
      <c r="N28306" s="197"/>
      <c r="O28306" s="197"/>
      <c r="P28306" s="231"/>
    </row>
    <row r="28307" spans="2:16">
      <c r="B28307" s="351"/>
      <c r="C28307" s="435"/>
      <c r="D28307" s="399"/>
      <c r="E28307" s="400"/>
      <c r="G28307" s="401"/>
      <c r="H28307" s="401"/>
      <c r="I28307" s="401"/>
      <c r="J28307" s="194"/>
      <c r="K28307" s="194"/>
      <c r="L28307" s="195"/>
      <c r="M28307" s="196"/>
      <c r="N28307" s="197"/>
      <c r="O28307" s="197"/>
      <c r="P28307" s="231"/>
    </row>
    <row r="28308" spans="2:16">
      <c r="B28308" s="351"/>
      <c r="C28308" s="435"/>
      <c r="D28308" s="399"/>
      <c r="E28308" s="400"/>
      <c r="G28308" s="401"/>
      <c r="H28308" s="401"/>
      <c r="I28308" s="401"/>
      <c r="J28308" s="194"/>
      <c r="K28308" s="194"/>
      <c r="L28308" s="195"/>
      <c r="M28308" s="196"/>
      <c r="N28308" s="197"/>
      <c r="O28308" s="197"/>
      <c r="P28308" s="231"/>
    </row>
    <row r="28309" spans="2:16">
      <c r="B28309" s="351"/>
      <c r="C28309" s="435"/>
      <c r="D28309" s="399"/>
      <c r="E28309" s="400"/>
      <c r="G28309" s="401"/>
      <c r="H28309" s="401"/>
      <c r="I28309" s="401"/>
      <c r="J28309" s="194"/>
      <c r="K28309" s="194"/>
      <c r="L28309" s="195"/>
      <c r="M28309" s="196"/>
      <c r="N28309" s="197"/>
      <c r="O28309" s="197"/>
      <c r="P28309" s="231"/>
    </row>
    <row r="28310" spans="2:16">
      <c r="B28310" s="351"/>
      <c r="C28310" s="435"/>
      <c r="D28310" s="399"/>
      <c r="E28310" s="400"/>
      <c r="G28310" s="401"/>
      <c r="H28310" s="401"/>
      <c r="I28310" s="401"/>
      <c r="J28310" s="194"/>
      <c r="K28310" s="194"/>
      <c r="L28310" s="195"/>
      <c r="M28310" s="196"/>
      <c r="N28310" s="197"/>
      <c r="O28310" s="197"/>
      <c r="P28310" s="231"/>
    </row>
    <row r="28311" spans="2:16">
      <c r="B28311" s="351"/>
      <c r="C28311" s="435"/>
      <c r="D28311" s="399"/>
      <c r="E28311" s="400"/>
      <c r="G28311" s="401"/>
      <c r="H28311" s="401"/>
      <c r="I28311" s="401"/>
      <c r="J28311" s="194"/>
      <c r="K28311" s="194"/>
      <c r="L28311" s="195"/>
      <c r="M28311" s="196"/>
      <c r="N28311" s="197"/>
      <c r="O28311" s="197"/>
      <c r="P28311" s="231"/>
    </row>
    <row r="28312" spans="2:16">
      <c r="B28312" s="351"/>
      <c r="C28312" s="435"/>
      <c r="D28312" s="399"/>
      <c r="E28312" s="400"/>
      <c r="G28312" s="401"/>
      <c r="H28312" s="401"/>
      <c r="I28312" s="401"/>
      <c r="J28312" s="194"/>
      <c r="K28312" s="194"/>
      <c r="L28312" s="195"/>
      <c r="M28312" s="196"/>
      <c r="N28312" s="197"/>
      <c r="O28312" s="197"/>
      <c r="P28312" s="231"/>
    </row>
    <row r="28313" spans="2:16">
      <c r="B28313" s="351"/>
      <c r="C28313" s="435"/>
      <c r="D28313" s="399"/>
      <c r="E28313" s="400"/>
      <c r="G28313" s="401"/>
      <c r="H28313" s="401"/>
      <c r="I28313" s="401"/>
      <c r="J28313" s="194"/>
      <c r="K28313" s="194"/>
      <c r="L28313" s="195"/>
      <c r="M28313" s="196"/>
      <c r="N28313" s="197"/>
      <c r="O28313" s="197"/>
      <c r="P28313" s="231"/>
    </row>
    <row r="28314" spans="2:16">
      <c r="B28314" s="351"/>
      <c r="C28314" s="435"/>
      <c r="D28314" s="399"/>
      <c r="E28314" s="400"/>
      <c r="G28314" s="401"/>
      <c r="H28314" s="401"/>
      <c r="I28314" s="401"/>
      <c r="J28314" s="194"/>
      <c r="K28314" s="194"/>
      <c r="L28314" s="195"/>
      <c r="M28314" s="196"/>
      <c r="N28314" s="197"/>
      <c r="O28314" s="197"/>
      <c r="P28314" s="231"/>
    </row>
    <row r="28315" spans="2:16">
      <c r="B28315" s="351"/>
      <c r="C28315" s="435"/>
      <c r="D28315" s="399"/>
      <c r="E28315" s="400"/>
      <c r="G28315" s="401"/>
      <c r="H28315" s="401"/>
      <c r="I28315" s="401"/>
      <c r="J28315" s="194"/>
      <c r="K28315" s="194"/>
      <c r="L28315" s="195"/>
      <c r="M28315" s="196"/>
      <c r="N28315" s="197"/>
      <c r="O28315" s="197"/>
      <c r="P28315" s="231"/>
    </row>
    <row r="28316" spans="2:16">
      <c r="B28316" s="351"/>
      <c r="C28316" s="435"/>
      <c r="D28316" s="399"/>
      <c r="E28316" s="400"/>
      <c r="G28316" s="401"/>
      <c r="H28316" s="401"/>
      <c r="I28316" s="401"/>
      <c r="J28316" s="194"/>
      <c r="K28316" s="194"/>
      <c r="L28316" s="195"/>
      <c r="M28316" s="196"/>
      <c r="N28316" s="197"/>
      <c r="O28316" s="197"/>
      <c r="P28316" s="231"/>
    </row>
    <row r="28317" spans="2:16">
      <c r="B28317" s="351"/>
      <c r="C28317" s="435"/>
      <c r="D28317" s="399"/>
      <c r="E28317" s="400"/>
      <c r="G28317" s="401"/>
      <c r="H28317" s="401"/>
      <c r="I28317" s="401"/>
      <c r="J28317" s="194"/>
      <c r="K28317" s="194"/>
      <c r="L28317" s="195"/>
      <c r="M28317" s="196"/>
      <c r="N28317" s="197"/>
      <c r="O28317" s="197"/>
      <c r="P28317" s="231"/>
    </row>
    <row r="28318" spans="2:16">
      <c r="B28318" s="351"/>
      <c r="C28318" s="435"/>
      <c r="D28318" s="399"/>
      <c r="E28318" s="400"/>
      <c r="G28318" s="401"/>
      <c r="H28318" s="401"/>
      <c r="I28318" s="401"/>
      <c r="J28318" s="194"/>
      <c r="K28318" s="194"/>
      <c r="L28318" s="195"/>
      <c r="M28318" s="196"/>
      <c r="N28318" s="197"/>
      <c r="O28318" s="197"/>
      <c r="P28318" s="231"/>
    </row>
    <row r="28319" spans="2:16">
      <c r="B28319" s="351"/>
      <c r="C28319" s="435"/>
      <c r="D28319" s="399"/>
      <c r="E28319" s="400"/>
      <c r="G28319" s="401"/>
      <c r="H28319" s="401"/>
      <c r="I28319" s="401"/>
      <c r="J28319" s="194"/>
      <c r="K28319" s="194"/>
      <c r="L28319" s="195"/>
      <c r="M28319" s="196"/>
      <c r="N28319" s="197"/>
      <c r="O28319" s="197"/>
      <c r="P28319" s="231"/>
    </row>
    <row r="28320" spans="2:16">
      <c r="B28320" s="351"/>
      <c r="C28320" s="435"/>
      <c r="D28320" s="399"/>
      <c r="E28320" s="400"/>
      <c r="G28320" s="401"/>
      <c r="H28320" s="401"/>
      <c r="I28320" s="401"/>
      <c r="J28320" s="194"/>
      <c r="K28320" s="194"/>
      <c r="L28320" s="195"/>
      <c r="M28320" s="196"/>
      <c r="N28320" s="197"/>
      <c r="O28320" s="197"/>
      <c r="P28320" s="231"/>
    </row>
    <row r="28321" spans="2:16">
      <c r="B28321" s="351"/>
      <c r="C28321" s="435"/>
      <c r="D28321" s="399"/>
      <c r="E28321" s="400"/>
      <c r="G28321" s="401"/>
      <c r="H28321" s="401"/>
      <c r="I28321" s="401"/>
      <c r="J28321" s="194"/>
      <c r="K28321" s="194"/>
      <c r="L28321" s="195"/>
      <c r="M28321" s="196"/>
      <c r="N28321" s="197"/>
      <c r="O28321" s="197"/>
      <c r="P28321" s="231"/>
    </row>
    <row r="28322" spans="2:16">
      <c r="B28322" s="351"/>
      <c r="C28322" s="435"/>
      <c r="D28322" s="399"/>
      <c r="E28322" s="400"/>
      <c r="G28322" s="401"/>
      <c r="H28322" s="401"/>
      <c r="I28322" s="401"/>
      <c r="J28322" s="194"/>
      <c r="K28322" s="194"/>
      <c r="L28322" s="195"/>
      <c r="M28322" s="196"/>
      <c r="N28322" s="197"/>
      <c r="O28322" s="197"/>
      <c r="P28322" s="231"/>
    </row>
    <row r="28323" spans="2:16">
      <c r="B28323" s="402"/>
      <c r="C28323" s="435"/>
      <c r="D28323" s="404"/>
      <c r="E28323" s="405"/>
      <c r="G28323" s="406"/>
      <c r="H28323" s="406"/>
      <c r="I28323" s="406"/>
      <c r="J28323" s="194"/>
      <c r="K28323" s="194"/>
      <c r="L28323" s="195"/>
      <c r="M28323" s="196"/>
      <c r="N28323" s="197"/>
      <c r="O28323" s="197"/>
      <c r="P28323" s="221"/>
    </row>
    <row r="28324" spans="2:16">
      <c r="B28324" s="351"/>
      <c r="C28324" s="435"/>
      <c r="D28324" s="399"/>
      <c r="E28324" s="400"/>
      <c r="G28324" s="401"/>
      <c r="H28324" s="401"/>
      <c r="I28324" s="401"/>
      <c r="J28324" s="194"/>
      <c r="K28324" s="194"/>
      <c r="L28324" s="195"/>
      <c r="M28324" s="196"/>
      <c r="N28324" s="197"/>
      <c r="O28324" s="197"/>
      <c r="P28324" s="231"/>
    </row>
    <row r="28325" spans="2:16">
      <c r="B28325" s="351"/>
      <c r="C28325" s="435"/>
      <c r="D28325" s="399"/>
      <c r="E28325" s="400"/>
      <c r="G28325" s="401"/>
      <c r="H28325" s="401"/>
      <c r="I28325" s="401"/>
      <c r="J28325" s="194"/>
      <c r="K28325" s="194"/>
      <c r="L28325" s="195"/>
      <c r="M28325" s="196"/>
      <c r="N28325" s="197"/>
      <c r="O28325" s="197"/>
      <c r="P28325" s="231"/>
    </row>
    <row r="28326" spans="2:16">
      <c r="B28326" s="351"/>
      <c r="C28326" s="435"/>
      <c r="D28326" s="399"/>
      <c r="E28326" s="400"/>
      <c r="G28326" s="401"/>
      <c r="H28326" s="401"/>
      <c r="I28326" s="401"/>
      <c r="J28326" s="194"/>
      <c r="K28326" s="194"/>
      <c r="L28326" s="195"/>
      <c r="M28326" s="196"/>
      <c r="N28326" s="197"/>
      <c r="O28326" s="197"/>
      <c r="P28326" s="231"/>
    </row>
    <row r="28327" spans="2:16">
      <c r="B28327" s="351"/>
      <c r="C28327" s="435"/>
      <c r="D28327" s="399"/>
      <c r="E28327" s="400"/>
      <c r="G28327" s="401"/>
      <c r="H28327" s="401"/>
      <c r="I28327" s="401"/>
      <c r="J28327" s="194"/>
      <c r="K28327" s="194"/>
      <c r="L28327" s="195"/>
      <c r="M28327" s="196"/>
      <c r="N28327" s="197"/>
      <c r="O28327" s="197"/>
      <c r="P28327" s="231"/>
    </row>
    <row r="28328" spans="2:16">
      <c r="B28328" s="351"/>
      <c r="C28328" s="435"/>
      <c r="D28328" s="399"/>
      <c r="E28328" s="400"/>
      <c r="G28328" s="401"/>
      <c r="H28328" s="401"/>
      <c r="I28328" s="401"/>
      <c r="J28328" s="194"/>
      <c r="K28328" s="194"/>
      <c r="L28328" s="195"/>
      <c r="M28328" s="196"/>
      <c r="N28328" s="197"/>
      <c r="O28328" s="197"/>
      <c r="P28328" s="231"/>
    </row>
    <row r="28329" spans="2:16">
      <c r="B28329" s="351"/>
      <c r="C28329" s="435"/>
      <c r="D28329" s="399"/>
      <c r="E28329" s="400"/>
      <c r="G28329" s="401"/>
      <c r="H28329" s="401"/>
      <c r="I28329" s="401"/>
      <c r="J28329" s="194"/>
      <c r="K28329" s="194"/>
      <c r="L28329" s="195"/>
      <c r="M28329" s="196"/>
      <c r="N28329" s="197"/>
      <c r="O28329" s="197"/>
      <c r="P28329" s="231"/>
    </row>
    <row r="28330" spans="2:16">
      <c r="B28330" s="351"/>
      <c r="C28330" s="435"/>
      <c r="D28330" s="399"/>
      <c r="E28330" s="400"/>
      <c r="G28330" s="401"/>
      <c r="H28330" s="401"/>
      <c r="I28330" s="401"/>
      <c r="J28330" s="194"/>
      <c r="K28330" s="194"/>
      <c r="L28330" s="195"/>
      <c r="M28330" s="196"/>
      <c r="N28330" s="197"/>
      <c r="O28330" s="197"/>
      <c r="P28330" s="231"/>
    </row>
    <row r="28331" spans="2:16">
      <c r="B28331" s="351"/>
      <c r="C28331" s="435"/>
      <c r="D28331" s="399"/>
      <c r="E28331" s="400"/>
      <c r="G28331" s="401"/>
      <c r="H28331" s="401"/>
      <c r="I28331" s="401"/>
      <c r="J28331" s="194"/>
      <c r="K28331" s="194"/>
      <c r="L28331" s="195"/>
      <c r="M28331" s="196"/>
      <c r="N28331" s="197"/>
      <c r="O28331" s="197"/>
      <c r="P28331" s="231"/>
    </row>
    <row r="28332" spans="2:16">
      <c r="B28332" s="351"/>
      <c r="C28332" s="435"/>
      <c r="D28332" s="399"/>
      <c r="E28332" s="400"/>
      <c r="G28332" s="401"/>
      <c r="H28332" s="401"/>
      <c r="I28332" s="401"/>
      <c r="J28332" s="194"/>
      <c r="K28332" s="194"/>
      <c r="L28332" s="195"/>
      <c r="M28332" s="196"/>
      <c r="N28332" s="197"/>
      <c r="O28332" s="197"/>
      <c r="P28332" s="231"/>
    </row>
    <row r="28333" spans="2:16">
      <c r="B28333" s="351"/>
      <c r="C28333" s="435"/>
      <c r="D28333" s="399"/>
      <c r="E28333" s="400"/>
      <c r="G28333" s="401"/>
      <c r="H28333" s="401"/>
      <c r="I28333" s="401"/>
      <c r="J28333" s="194"/>
      <c r="K28333" s="194"/>
      <c r="L28333" s="195"/>
      <c r="M28333" s="196"/>
      <c r="N28333" s="197"/>
      <c r="O28333" s="197"/>
      <c r="P28333" s="231"/>
    </row>
    <row r="28334" spans="2:16">
      <c r="B28334" s="351"/>
      <c r="C28334" s="435"/>
      <c r="D28334" s="399"/>
      <c r="E28334" s="400"/>
      <c r="G28334" s="401"/>
      <c r="H28334" s="401"/>
      <c r="I28334" s="401"/>
      <c r="J28334" s="194"/>
      <c r="K28334" s="194"/>
      <c r="L28334" s="195"/>
      <c r="M28334" s="196"/>
      <c r="N28334" s="197"/>
      <c r="O28334" s="197"/>
      <c r="P28334" s="231"/>
    </row>
    <row r="28335" spans="2:16">
      <c r="B28335" s="351"/>
      <c r="C28335" s="435"/>
      <c r="D28335" s="399"/>
      <c r="E28335" s="400"/>
      <c r="G28335" s="401"/>
      <c r="H28335" s="401"/>
      <c r="I28335" s="401"/>
      <c r="J28335" s="194"/>
      <c r="K28335" s="194"/>
      <c r="L28335" s="195"/>
      <c r="M28335" s="196"/>
      <c r="N28335" s="197"/>
      <c r="O28335" s="197"/>
      <c r="P28335" s="231"/>
    </row>
    <row r="28336" spans="2:16">
      <c r="B28336" s="351"/>
      <c r="C28336" s="435"/>
      <c r="D28336" s="399"/>
      <c r="E28336" s="400"/>
      <c r="G28336" s="401"/>
      <c r="H28336" s="401"/>
      <c r="I28336" s="401"/>
      <c r="J28336" s="194"/>
      <c r="K28336" s="194"/>
      <c r="L28336" s="195"/>
      <c r="M28336" s="196"/>
      <c r="N28336" s="197"/>
      <c r="O28336" s="197"/>
      <c r="P28336" s="231"/>
    </row>
    <row r="28337" spans="2:16">
      <c r="B28337" s="351"/>
      <c r="C28337" s="435"/>
      <c r="D28337" s="399"/>
      <c r="E28337" s="400"/>
      <c r="G28337" s="401"/>
      <c r="H28337" s="401"/>
      <c r="I28337" s="401"/>
      <c r="J28337" s="194"/>
      <c r="K28337" s="194"/>
      <c r="L28337" s="195"/>
      <c r="M28337" s="196"/>
      <c r="N28337" s="197"/>
      <c r="O28337" s="197"/>
      <c r="P28337" s="231"/>
    </row>
    <row r="28338" spans="2:16">
      <c r="B28338" s="351"/>
      <c r="C28338" s="435"/>
      <c r="D28338" s="399"/>
      <c r="E28338" s="400"/>
      <c r="G28338" s="401"/>
      <c r="H28338" s="401"/>
      <c r="I28338" s="401"/>
      <c r="J28338" s="194"/>
      <c r="K28338" s="194"/>
      <c r="L28338" s="195"/>
      <c r="M28338" s="196"/>
      <c r="N28338" s="197"/>
      <c r="O28338" s="197"/>
      <c r="P28338" s="231"/>
    </row>
    <row r="28339" spans="2:16">
      <c r="B28339" s="351"/>
      <c r="C28339" s="435"/>
      <c r="D28339" s="399"/>
      <c r="E28339" s="400"/>
      <c r="G28339" s="401"/>
      <c r="H28339" s="401"/>
      <c r="I28339" s="401"/>
      <c r="J28339" s="194"/>
      <c r="K28339" s="194"/>
      <c r="L28339" s="195"/>
      <c r="M28339" s="196"/>
      <c r="N28339" s="197"/>
      <c r="O28339" s="197"/>
      <c r="P28339" s="231"/>
    </row>
    <row r="28340" spans="2:16">
      <c r="B28340" s="351"/>
      <c r="C28340" s="435"/>
      <c r="D28340" s="399"/>
      <c r="E28340" s="400"/>
      <c r="G28340" s="401"/>
      <c r="H28340" s="401"/>
      <c r="I28340" s="401"/>
      <c r="J28340" s="194"/>
      <c r="K28340" s="194"/>
      <c r="L28340" s="195"/>
      <c r="M28340" s="196"/>
      <c r="N28340" s="197"/>
      <c r="O28340" s="197"/>
      <c r="P28340" s="231"/>
    </row>
    <row r="28341" spans="2:16">
      <c r="B28341" s="351"/>
      <c r="C28341" s="435"/>
      <c r="D28341" s="399"/>
      <c r="E28341" s="400"/>
      <c r="G28341" s="401"/>
      <c r="H28341" s="401"/>
      <c r="I28341" s="401"/>
      <c r="J28341" s="194"/>
      <c r="K28341" s="194"/>
      <c r="L28341" s="195"/>
      <c r="M28341" s="196"/>
      <c r="N28341" s="197"/>
      <c r="O28341" s="197"/>
      <c r="P28341" s="231"/>
    </row>
    <row r="28342" spans="2:16">
      <c r="B28342" s="351"/>
      <c r="C28342" s="435"/>
      <c r="D28342" s="399"/>
      <c r="E28342" s="400"/>
      <c r="G28342" s="401"/>
      <c r="H28342" s="401"/>
      <c r="I28342" s="401"/>
      <c r="J28342" s="194"/>
      <c r="K28342" s="194"/>
      <c r="L28342" s="195"/>
      <c r="M28342" s="196"/>
      <c r="N28342" s="197"/>
      <c r="O28342" s="197"/>
      <c r="P28342" s="231"/>
    </row>
    <row r="28343" spans="2:16">
      <c r="B28343" s="351"/>
      <c r="C28343" s="435"/>
      <c r="D28343" s="399"/>
      <c r="E28343" s="400"/>
      <c r="G28343" s="401"/>
      <c r="H28343" s="401"/>
      <c r="I28343" s="401"/>
      <c r="J28343" s="194"/>
      <c r="K28343" s="194"/>
      <c r="L28343" s="195"/>
      <c r="M28343" s="196"/>
      <c r="N28343" s="197"/>
      <c r="O28343" s="197"/>
      <c r="P28343" s="231"/>
    </row>
    <row r="28344" spans="2:16">
      <c r="B28344" s="351"/>
      <c r="C28344" s="435"/>
      <c r="D28344" s="399"/>
      <c r="E28344" s="400"/>
      <c r="G28344" s="401"/>
      <c r="H28344" s="401"/>
      <c r="I28344" s="401"/>
      <c r="J28344" s="194"/>
      <c r="K28344" s="194"/>
      <c r="L28344" s="195"/>
      <c r="M28344" s="196"/>
      <c r="N28344" s="197"/>
      <c r="O28344" s="197"/>
      <c r="P28344" s="231"/>
    </row>
    <row r="28345" spans="2:16">
      <c r="B28345" s="351"/>
      <c r="C28345" s="435"/>
      <c r="D28345" s="399"/>
      <c r="E28345" s="400"/>
      <c r="G28345" s="401"/>
      <c r="H28345" s="401"/>
      <c r="I28345" s="401"/>
      <c r="J28345" s="194"/>
      <c r="K28345" s="194"/>
      <c r="L28345" s="195"/>
      <c r="M28345" s="196"/>
      <c r="N28345" s="197"/>
      <c r="O28345" s="197"/>
      <c r="P28345" s="231"/>
    </row>
    <row r="28346" spans="2:16">
      <c r="B28346" s="351"/>
      <c r="C28346" s="435"/>
      <c r="D28346" s="399"/>
      <c r="E28346" s="400"/>
      <c r="G28346" s="401"/>
      <c r="H28346" s="401"/>
      <c r="I28346" s="401"/>
      <c r="J28346" s="194"/>
      <c r="K28346" s="194"/>
      <c r="L28346" s="195"/>
      <c r="M28346" s="196"/>
      <c r="N28346" s="197"/>
      <c r="O28346" s="197"/>
      <c r="P28346" s="231"/>
    </row>
    <row r="28347" spans="2:16">
      <c r="B28347" s="351"/>
      <c r="C28347" s="435"/>
      <c r="D28347" s="399"/>
      <c r="E28347" s="400"/>
      <c r="G28347" s="401"/>
      <c r="H28347" s="401"/>
      <c r="I28347" s="401"/>
      <c r="J28347" s="194"/>
      <c r="K28347" s="194"/>
      <c r="L28347" s="195"/>
      <c r="M28347" s="196"/>
      <c r="N28347" s="197"/>
      <c r="O28347" s="197"/>
      <c r="P28347" s="231"/>
    </row>
    <row r="28348" spans="2:16">
      <c r="B28348" s="351"/>
      <c r="C28348" s="435"/>
      <c r="D28348" s="399"/>
      <c r="E28348" s="400"/>
      <c r="G28348" s="401"/>
      <c r="H28348" s="401"/>
      <c r="I28348" s="401"/>
      <c r="J28348" s="194"/>
      <c r="K28348" s="194"/>
      <c r="L28348" s="195"/>
      <c r="M28348" s="196"/>
      <c r="N28348" s="197"/>
      <c r="O28348" s="197"/>
      <c r="P28348" s="231"/>
    </row>
    <row r="28349" spans="2:16">
      <c r="B28349" s="351"/>
      <c r="C28349" s="435"/>
      <c r="D28349" s="399"/>
      <c r="E28349" s="400"/>
      <c r="G28349" s="401"/>
      <c r="H28349" s="401"/>
      <c r="I28349" s="401"/>
      <c r="J28349" s="194"/>
      <c r="K28349" s="194"/>
      <c r="L28349" s="195"/>
      <c r="M28349" s="196"/>
      <c r="N28349" s="197"/>
      <c r="O28349" s="197"/>
      <c r="P28349" s="231"/>
    </row>
    <row r="28350" spans="2:16">
      <c r="B28350" s="351"/>
      <c r="C28350" s="435"/>
      <c r="D28350" s="399"/>
      <c r="E28350" s="400"/>
      <c r="G28350" s="401"/>
      <c r="H28350" s="401"/>
      <c r="I28350" s="401"/>
      <c r="J28350" s="194"/>
      <c r="K28350" s="194"/>
      <c r="L28350" s="195"/>
      <c r="M28350" s="196"/>
      <c r="N28350" s="197"/>
      <c r="O28350" s="197"/>
      <c r="P28350" s="231"/>
    </row>
    <row r="28351" spans="2:16">
      <c r="B28351" s="351"/>
      <c r="C28351" s="435"/>
      <c r="D28351" s="399"/>
      <c r="E28351" s="400"/>
      <c r="G28351" s="401"/>
      <c r="H28351" s="401"/>
      <c r="I28351" s="401"/>
      <c r="J28351" s="194"/>
      <c r="K28351" s="194"/>
      <c r="L28351" s="195"/>
      <c r="M28351" s="196"/>
      <c r="N28351" s="197"/>
      <c r="O28351" s="197"/>
      <c r="P28351" s="231"/>
    </row>
    <row r="28352" spans="2:16">
      <c r="B28352" s="351"/>
      <c r="C28352" s="435"/>
      <c r="D28352" s="399"/>
      <c r="E28352" s="400"/>
      <c r="G28352" s="401"/>
      <c r="H28352" s="401"/>
      <c r="I28352" s="401"/>
      <c r="J28352" s="194"/>
      <c r="K28352" s="194"/>
      <c r="L28352" s="195"/>
      <c r="M28352" s="196"/>
      <c r="N28352" s="197"/>
      <c r="O28352" s="197"/>
      <c r="P28352" s="231"/>
    </row>
    <row r="28353" spans="2:16">
      <c r="B28353" s="351"/>
      <c r="C28353" s="435"/>
      <c r="D28353" s="399"/>
      <c r="E28353" s="400"/>
      <c r="G28353" s="401"/>
      <c r="H28353" s="401"/>
      <c r="I28353" s="401"/>
      <c r="J28353" s="194"/>
      <c r="K28353" s="194"/>
      <c r="L28353" s="195"/>
      <c r="M28353" s="196"/>
      <c r="N28353" s="197"/>
      <c r="O28353" s="197"/>
      <c r="P28353" s="231"/>
    </row>
    <row r="28354" spans="2:16">
      <c r="B28354" s="351"/>
      <c r="C28354" s="398"/>
      <c r="D28354" s="399"/>
      <c r="E28354" s="400"/>
      <c r="G28354" s="401"/>
      <c r="H28354" s="401"/>
      <c r="I28354" s="401"/>
      <c r="J28354" s="194"/>
      <c r="K28354" s="194"/>
      <c r="L28354" s="195"/>
      <c r="M28354" s="196"/>
      <c r="N28354" s="197"/>
      <c r="O28354" s="197"/>
      <c r="P28354" s="231"/>
    </row>
    <row r="28355" spans="2:16">
      <c r="B28355" s="351"/>
      <c r="C28355" s="398"/>
      <c r="D28355" s="399"/>
      <c r="E28355" s="400"/>
      <c r="G28355" s="401"/>
      <c r="H28355" s="401"/>
      <c r="I28355" s="401"/>
      <c r="J28355" s="194"/>
      <c r="K28355" s="194"/>
      <c r="L28355" s="195"/>
      <c r="M28355" s="196"/>
      <c r="N28355" s="197"/>
      <c r="O28355" s="197"/>
      <c r="P28355" s="231"/>
    </row>
    <row r="28356" spans="2:16">
      <c r="B28356" s="351"/>
      <c r="C28356" s="398"/>
      <c r="D28356" s="399"/>
      <c r="E28356" s="400"/>
      <c r="G28356" s="401"/>
      <c r="H28356" s="401"/>
      <c r="I28356" s="401"/>
      <c r="J28356" s="194"/>
      <c r="K28356" s="194"/>
      <c r="L28356" s="195"/>
      <c r="M28356" s="196"/>
      <c r="N28356" s="197"/>
      <c r="O28356" s="197"/>
      <c r="P28356" s="231"/>
    </row>
    <row r="28357" spans="2:16">
      <c r="B28357" s="351"/>
      <c r="C28357" s="398"/>
      <c r="D28357" s="399"/>
      <c r="E28357" s="400"/>
      <c r="G28357" s="401"/>
      <c r="H28357" s="401"/>
      <c r="I28357" s="401"/>
      <c r="J28357" s="194"/>
      <c r="K28357" s="194"/>
      <c r="L28357" s="195"/>
      <c r="M28357" s="196"/>
      <c r="N28357" s="197"/>
      <c r="O28357" s="197"/>
      <c r="P28357" s="231"/>
    </row>
    <row r="28358" spans="2:16">
      <c r="B28358" s="351"/>
      <c r="C28358" s="398"/>
      <c r="D28358" s="399"/>
      <c r="E28358" s="400"/>
      <c r="G28358" s="401"/>
      <c r="H28358" s="401"/>
      <c r="I28358" s="401"/>
      <c r="J28358" s="194"/>
      <c r="K28358" s="194"/>
      <c r="L28358" s="195"/>
      <c r="M28358" s="196"/>
      <c r="N28358" s="197"/>
      <c r="O28358" s="197"/>
      <c r="P28358" s="231"/>
    </row>
    <row r="28359" spans="2:16">
      <c r="B28359" s="351"/>
      <c r="C28359" s="398"/>
      <c r="D28359" s="399"/>
      <c r="E28359" s="400"/>
      <c r="G28359" s="401"/>
      <c r="H28359" s="401"/>
      <c r="I28359" s="401"/>
      <c r="J28359" s="194"/>
      <c r="K28359" s="194"/>
      <c r="L28359" s="195"/>
      <c r="M28359" s="196"/>
      <c r="N28359" s="197"/>
      <c r="O28359" s="197"/>
      <c r="P28359" s="231"/>
    </row>
    <row r="28360" spans="2:16">
      <c r="B28360" s="351"/>
      <c r="C28360" s="398"/>
      <c r="D28360" s="399"/>
      <c r="E28360" s="400"/>
      <c r="G28360" s="401"/>
      <c r="H28360" s="401"/>
      <c r="I28360" s="401"/>
      <c r="J28360" s="194"/>
      <c r="K28360" s="194"/>
      <c r="L28360" s="195"/>
      <c r="M28360" s="196"/>
      <c r="N28360" s="197"/>
      <c r="O28360" s="197"/>
      <c r="P28360" s="231"/>
    </row>
    <row r="28361" spans="2:16">
      <c r="B28361" s="351"/>
      <c r="C28361" s="398"/>
      <c r="D28361" s="399"/>
      <c r="E28361" s="400"/>
      <c r="G28361" s="401"/>
      <c r="H28361" s="401"/>
      <c r="I28361" s="401"/>
      <c r="J28361" s="194"/>
      <c r="K28361" s="194"/>
      <c r="L28361" s="195"/>
      <c r="M28361" s="196"/>
      <c r="N28361" s="197"/>
      <c r="O28361" s="197"/>
      <c r="P28361" s="231"/>
    </row>
    <row r="28362" spans="2:16">
      <c r="B28362" s="351"/>
      <c r="C28362" s="398"/>
      <c r="D28362" s="399"/>
      <c r="E28362" s="400"/>
      <c r="G28362" s="401"/>
      <c r="H28362" s="401"/>
      <c r="I28362" s="401"/>
      <c r="J28362" s="194"/>
      <c r="K28362" s="194"/>
      <c r="L28362" s="195"/>
      <c r="M28362" s="196"/>
      <c r="N28362" s="197"/>
      <c r="O28362" s="197"/>
      <c r="P28362" s="231"/>
    </row>
    <row r="28363" spans="2:16">
      <c r="B28363" s="351"/>
      <c r="C28363" s="398"/>
      <c r="D28363" s="399"/>
      <c r="E28363" s="400"/>
      <c r="G28363" s="401"/>
      <c r="H28363" s="401"/>
      <c r="I28363" s="401"/>
      <c r="J28363" s="194"/>
      <c r="K28363" s="194"/>
      <c r="L28363" s="195"/>
      <c r="M28363" s="196"/>
      <c r="N28363" s="197"/>
      <c r="O28363" s="197"/>
      <c r="P28363" s="231"/>
    </row>
    <row r="28364" spans="2:16">
      <c r="B28364" s="351"/>
      <c r="C28364" s="398"/>
      <c r="D28364" s="399"/>
      <c r="E28364" s="400"/>
      <c r="G28364" s="401"/>
      <c r="H28364" s="401"/>
      <c r="I28364" s="401"/>
      <c r="J28364" s="194"/>
      <c r="K28364" s="194"/>
      <c r="L28364" s="195"/>
      <c r="M28364" s="196"/>
      <c r="N28364" s="197"/>
      <c r="O28364" s="197"/>
      <c r="P28364" s="231"/>
    </row>
    <row r="28365" spans="2:16">
      <c r="B28365" s="351"/>
      <c r="C28365" s="398"/>
      <c r="D28365" s="399"/>
      <c r="E28365" s="400"/>
      <c r="G28365" s="401"/>
      <c r="H28365" s="401"/>
      <c r="I28365" s="401"/>
      <c r="J28365" s="194"/>
      <c r="K28365" s="194"/>
      <c r="L28365" s="195"/>
      <c r="M28365" s="196"/>
      <c r="N28365" s="197"/>
      <c r="O28365" s="197"/>
      <c r="P28365" s="231"/>
    </row>
    <row r="28366" spans="2:16">
      <c r="B28366" s="351"/>
      <c r="C28366" s="398"/>
      <c r="D28366" s="399"/>
      <c r="E28366" s="400"/>
      <c r="G28366" s="401"/>
      <c r="H28366" s="401"/>
      <c r="I28366" s="401"/>
      <c r="J28366" s="194"/>
      <c r="K28366" s="194"/>
      <c r="L28366" s="195"/>
      <c r="M28366" s="196"/>
      <c r="N28366" s="197"/>
      <c r="O28366" s="197"/>
      <c r="P28366" s="231"/>
    </row>
    <row r="28367" spans="2:16">
      <c r="B28367" s="351"/>
      <c r="C28367" s="398"/>
      <c r="D28367" s="399"/>
      <c r="E28367" s="400"/>
      <c r="G28367" s="401"/>
      <c r="H28367" s="401"/>
      <c r="I28367" s="401"/>
      <c r="J28367" s="194"/>
      <c r="K28367" s="194"/>
      <c r="L28367" s="195"/>
      <c r="M28367" s="196"/>
      <c r="N28367" s="197"/>
      <c r="O28367" s="197"/>
      <c r="P28367" s="231"/>
    </row>
    <row r="28368" spans="2:16">
      <c r="B28368" s="351"/>
      <c r="C28368" s="398"/>
      <c r="D28368" s="399"/>
      <c r="E28368" s="400"/>
      <c r="G28368" s="401"/>
      <c r="H28368" s="401"/>
      <c r="I28368" s="401"/>
      <c r="J28368" s="194"/>
      <c r="K28368" s="194"/>
      <c r="L28368" s="195"/>
      <c r="M28368" s="196"/>
      <c r="N28368" s="197"/>
      <c r="O28368" s="197"/>
      <c r="P28368" s="231"/>
    </row>
    <row r="28369" spans="2:16">
      <c r="B28369" s="351"/>
      <c r="C28369" s="398"/>
      <c r="D28369" s="399"/>
      <c r="E28369" s="400"/>
      <c r="G28369" s="401"/>
      <c r="H28369" s="401"/>
      <c r="I28369" s="401"/>
      <c r="J28369" s="194"/>
      <c r="K28369" s="194"/>
      <c r="L28369" s="195"/>
      <c r="M28369" s="196"/>
      <c r="N28369" s="197"/>
      <c r="O28369" s="197"/>
      <c r="P28369" s="231"/>
    </row>
    <row r="28370" spans="2:16">
      <c r="B28370" s="351"/>
      <c r="C28370" s="398"/>
      <c r="D28370" s="399"/>
      <c r="E28370" s="400"/>
      <c r="G28370" s="401"/>
      <c r="H28370" s="401"/>
      <c r="I28370" s="401"/>
      <c r="J28370" s="194"/>
      <c r="K28370" s="194"/>
      <c r="L28370" s="195"/>
      <c r="M28370" s="196"/>
      <c r="N28370" s="197"/>
      <c r="O28370" s="197"/>
      <c r="P28370" s="231"/>
    </row>
    <row r="28371" spans="2:16">
      <c r="B28371" s="351"/>
      <c r="C28371" s="398"/>
      <c r="D28371" s="399"/>
      <c r="E28371" s="400"/>
      <c r="G28371" s="401"/>
      <c r="H28371" s="401"/>
      <c r="I28371" s="401"/>
      <c r="J28371" s="194"/>
      <c r="K28371" s="194"/>
      <c r="L28371" s="195"/>
      <c r="M28371" s="196"/>
      <c r="N28371" s="197"/>
      <c r="O28371" s="197"/>
      <c r="P28371" s="231"/>
    </row>
    <row r="28372" spans="2:16">
      <c r="B28372" s="351"/>
      <c r="C28372" s="398"/>
      <c r="D28372" s="399"/>
      <c r="E28372" s="400"/>
      <c r="G28372" s="401"/>
      <c r="H28372" s="401"/>
      <c r="I28372" s="401"/>
      <c r="J28372" s="194"/>
      <c r="K28372" s="194"/>
      <c r="L28372" s="195"/>
      <c r="M28372" s="196"/>
      <c r="N28372" s="197"/>
      <c r="O28372" s="197"/>
      <c r="P28372" s="231"/>
    </row>
    <row r="28373" spans="2:16">
      <c r="B28373" s="351"/>
      <c r="C28373" s="398"/>
      <c r="D28373" s="399"/>
      <c r="E28373" s="400"/>
      <c r="G28373" s="401"/>
      <c r="H28373" s="401"/>
      <c r="I28373" s="401"/>
      <c r="J28373" s="194"/>
      <c r="K28373" s="194"/>
      <c r="L28373" s="195"/>
      <c r="M28373" s="196"/>
      <c r="N28373" s="197"/>
      <c r="O28373" s="197"/>
      <c r="P28373" s="231"/>
    </row>
    <row r="28374" spans="2:16">
      <c r="B28374" s="351"/>
      <c r="C28374" s="398"/>
      <c r="D28374" s="399"/>
      <c r="E28374" s="400"/>
      <c r="G28374" s="401"/>
      <c r="H28374" s="401"/>
      <c r="I28374" s="401"/>
      <c r="J28374" s="194"/>
      <c r="K28374" s="194"/>
      <c r="L28374" s="195"/>
      <c r="M28374" s="196"/>
      <c r="N28374" s="197"/>
      <c r="O28374" s="197"/>
      <c r="P28374" s="231"/>
    </row>
    <row r="28375" spans="2:16">
      <c r="B28375" s="351"/>
      <c r="C28375" s="398"/>
      <c r="D28375" s="399"/>
      <c r="E28375" s="400"/>
      <c r="G28375" s="401"/>
      <c r="H28375" s="401"/>
      <c r="I28375" s="401"/>
      <c r="J28375" s="194"/>
      <c r="K28375" s="194"/>
      <c r="L28375" s="195"/>
      <c r="M28375" s="196"/>
      <c r="N28375" s="197"/>
      <c r="O28375" s="197"/>
      <c r="P28375" s="231"/>
    </row>
    <row r="28376" spans="2:16">
      <c r="B28376" s="351"/>
      <c r="C28376" s="398"/>
      <c r="D28376" s="399"/>
      <c r="E28376" s="400"/>
      <c r="G28376" s="401"/>
      <c r="H28376" s="401"/>
      <c r="I28376" s="401"/>
      <c r="J28376" s="194"/>
      <c r="K28376" s="194"/>
      <c r="L28376" s="195"/>
      <c r="M28376" s="196"/>
      <c r="N28376" s="197"/>
      <c r="O28376" s="197"/>
      <c r="P28376" s="231"/>
    </row>
    <row r="28377" spans="2:16">
      <c r="B28377" s="351"/>
      <c r="C28377" s="398"/>
      <c r="D28377" s="399"/>
      <c r="E28377" s="400"/>
      <c r="G28377" s="401"/>
      <c r="H28377" s="401"/>
      <c r="I28377" s="401"/>
      <c r="J28377" s="194"/>
      <c r="K28377" s="194"/>
      <c r="L28377" s="195"/>
      <c r="M28377" s="196"/>
      <c r="N28377" s="197"/>
      <c r="O28377" s="197"/>
      <c r="P28377" s="231"/>
    </row>
    <row r="28378" spans="2:16">
      <c r="B28378" s="351"/>
      <c r="C28378" s="398"/>
      <c r="D28378" s="399"/>
      <c r="E28378" s="400"/>
      <c r="G28378" s="401"/>
      <c r="H28378" s="401"/>
      <c r="I28378" s="401"/>
      <c r="J28378" s="194"/>
      <c r="K28378" s="194"/>
      <c r="L28378" s="195"/>
      <c r="M28378" s="196"/>
      <c r="N28378" s="197"/>
      <c r="O28378" s="197"/>
      <c r="P28378" s="231"/>
    </row>
    <row r="28379" spans="2:16">
      <c r="B28379" s="351"/>
      <c r="C28379" s="398"/>
      <c r="D28379" s="399"/>
      <c r="E28379" s="400"/>
      <c r="G28379" s="401"/>
      <c r="H28379" s="401"/>
      <c r="I28379" s="401"/>
      <c r="J28379" s="194"/>
      <c r="K28379" s="194"/>
      <c r="L28379" s="195"/>
      <c r="M28379" s="196"/>
      <c r="N28379" s="197"/>
      <c r="O28379" s="197"/>
      <c r="P28379" s="231"/>
    </row>
    <row r="28380" spans="2:16">
      <c r="B28380" s="351"/>
      <c r="C28380" s="398"/>
      <c r="D28380" s="399"/>
      <c r="E28380" s="400"/>
      <c r="G28380" s="401"/>
      <c r="H28380" s="401"/>
      <c r="I28380" s="401"/>
      <c r="J28380" s="194"/>
      <c r="K28380" s="194"/>
      <c r="L28380" s="195"/>
      <c r="M28380" s="196"/>
      <c r="N28380" s="197"/>
      <c r="O28380" s="197"/>
      <c r="P28380" s="231"/>
    </row>
    <row r="28381" spans="2:16">
      <c r="B28381" s="351"/>
      <c r="C28381" s="398"/>
      <c r="D28381" s="399"/>
      <c r="E28381" s="400"/>
      <c r="G28381" s="401"/>
      <c r="H28381" s="401"/>
      <c r="I28381" s="401"/>
      <c r="J28381" s="194"/>
      <c r="K28381" s="194"/>
      <c r="L28381" s="195"/>
      <c r="M28381" s="196"/>
      <c r="N28381" s="197"/>
      <c r="O28381" s="197"/>
      <c r="P28381" s="231"/>
    </row>
    <row r="28382" spans="2:16">
      <c r="B28382" s="351"/>
      <c r="C28382" s="398"/>
      <c r="D28382" s="399"/>
      <c r="E28382" s="400"/>
      <c r="G28382" s="401"/>
      <c r="H28382" s="401"/>
      <c r="I28382" s="401"/>
      <c r="J28382" s="194"/>
      <c r="K28382" s="194"/>
      <c r="L28382" s="195"/>
      <c r="M28382" s="196"/>
      <c r="N28382" s="197"/>
      <c r="O28382" s="197"/>
      <c r="P28382" s="231"/>
    </row>
    <row r="28383" spans="2:16">
      <c r="B28383" s="351"/>
      <c r="C28383" s="398"/>
      <c r="D28383" s="399"/>
      <c r="E28383" s="400"/>
      <c r="G28383" s="401"/>
      <c r="H28383" s="401"/>
      <c r="I28383" s="401"/>
      <c r="J28383" s="194"/>
      <c r="K28383" s="194"/>
      <c r="L28383" s="195"/>
      <c r="M28383" s="196"/>
      <c r="N28383" s="197"/>
      <c r="O28383" s="197"/>
      <c r="P28383" s="231"/>
    </row>
    <row r="28384" spans="2:16">
      <c r="B28384" s="351"/>
      <c r="C28384" s="398"/>
      <c r="D28384" s="399"/>
      <c r="E28384" s="400"/>
      <c r="G28384" s="401"/>
      <c r="H28384" s="401"/>
      <c r="I28384" s="401"/>
      <c r="J28384" s="194"/>
      <c r="K28384" s="194"/>
      <c r="L28384" s="195"/>
      <c r="M28384" s="196"/>
      <c r="N28384" s="197"/>
      <c r="O28384" s="197"/>
      <c r="P28384" s="231"/>
    </row>
    <row r="28385" spans="2:16">
      <c r="B28385" s="351"/>
      <c r="C28385" s="398"/>
      <c r="D28385" s="399"/>
      <c r="E28385" s="400"/>
      <c r="G28385" s="401"/>
      <c r="H28385" s="401"/>
      <c r="I28385" s="401"/>
      <c r="J28385" s="194"/>
      <c r="K28385" s="194"/>
      <c r="L28385" s="195"/>
      <c r="M28385" s="196"/>
      <c r="N28385" s="197"/>
      <c r="O28385" s="197"/>
      <c r="P28385" s="231"/>
    </row>
    <row r="28386" spans="2:16">
      <c r="B28386" s="351"/>
      <c r="C28386" s="398"/>
      <c r="D28386" s="399"/>
      <c r="E28386" s="400"/>
      <c r="G28386" s="401"/>
      <c r="H28386" s="401"/>
      <c r="I28386" s="401"/>
      <c r="J28386" s="194"/>
      <c r="K28386" s="194"/>
      <c r="L28386" s="195"/>
      <c r="M28386" s="196"/>
      <c r="N28386" s="197"/>
      <c r="O28386" s="197"/>
      <c r="P28386" s="231"/>
    </row>
    <row r="28387" spans="2:16">
      <c r="B28387" s="351"/>
      <c r="C28387" s="398"/>
      <c r="D28387" s="399"/>
      <c r="E28387" s="400"/>
      <c r="G28387" s="401"/>
      <c r="H28387" s="401"/>
      <c r="I28387" s="401"/>
      <c r="J28387" s="194"/>
      <c r="K28387" s="194"/>
      <c r="L28387" s="195"/>
      <c r="M28387" s="196"/>
      <c r="N28387" s="197"/>
      <c r="O28387" s="197"/>
      <c r="P28387" s="231"/>
    </row>
    <row r="28388" spans="2:16">
      <c r="B28388" s="351"/>
      <c r="C28388" s="398"/>
      <c r="D28388" s="399"/>
      <c r="E28388" s="400"/>
      <c r="G28388" s="401"/>
      <c r="H28388" s="401"/>
      <c r="I28388" s="401"/>
      <c r="J28388" s="194"/>
      <c r="K28388" s="194"/>
      <c r="L28388" s="195"/>
      <c r="M28388" s="196"/>
      <c r="N28388" s="197"/>
      <c r="O28388" s="197"/>
      <c r="P28388" s="231"/>
    </row>
    <row r="28389" spans="2:16">
      <c r="B28389" s="351"/>
      <c r="C28389" s="398"/>
      <c r="D28389" s="399"/>
      <c r="E28389" s="400"/>
      <c r="G28389" s="401"/>
      <c r="H28389" s="401"/>
      <c r="I28389" s="401"/>
      <c r="J28389" s="194"/>
      <c r="K28389" s="194"/>
      <c r="L28389" s="195"/>
      <c r="M28389" s="196"/>
      <c r="N28389" s="197"/>
      <c r="O28389" s="197"/>
      <c r="P28389" s="231"/>
    </row>
    <row r="28390" spans="2:16">
      <c r="B28390" s="351"/>
      <c r="C28390" s="398"/>
      <c r="D28390" s="399"/>
      <c r="E28390" s="400"/>
      <c r="G28390" s="401"/>
      <c r="H28390" s="401"/>
      <c r="I28390" s="401"/>
      <c r="J28390" s="194"/>
      <c r="K28390" s="194"/>
      <c r="L28390" s="195"/>
      <c r="M28390" s="196"/>
      <c r="N28390" s="197"/>
      <c r="O28390" s="197"/>
      <c r="P28390" s="231"/>
    </row>
    <row r="28391" spans="2:16">
      <c r="B28391" s="351"/>
      <c r="C28391" s="398"/>
      <c r="D28391" s="399"/>
      <c r="E28391" s="400"/>
      <c r="G28391" s="401"/>
      <c r="H28391" s="401"/>
      <c r="I28391" s="401"/>
      <c r="J28391" s="194"/>
      <c r="K28391" s="194"/>
      <c r="L28391" s="195"/>
      <c r="M28391" s="196"/>
      <c r="N28391" s="197"/>
      <c r="O28391" s="197"/>
      <c r="P28391" s="231"/>
    </row>
    <row r="28392" spans="2:16">
      <c r="B28392" s="351"/>
      <c r="C28392" s="398"/>
      <c r="D28392" s="399"/>
      <c r="E28392" s="400"/>
      <c r="G28392" s="401"/>
      <c r="H28392" s="401"/>
      <c r="I28392" s="401"/>
      <c r="J28392" s="194"/>
      <c r="K28392" s="194"/>
      <c r="L28392" s="195"/>
      <c r="M28392" s="196"/>
      <c r="N28392" s="197"/>
      <c r="O28392" s="197"/>
      <c r="P28392" s="231"/>
    </row>
    <row r="28393" spans="2:16">
      <c r="B28393" s="351"/>
      <c r="C28393" s="398"/>
      <c r="D28393" s="399"/>
      <c r="E28393" s="400"/>
      <c r="G28393" s="401"/>
      <c r="H28393" s="401"/>
      <c r="I28393" s="401"/>
      <c r="J28393" s="194"/>
      <c r="K28393" s="194"/>
      <c r="L28393" s="195"/>
      <c r="M28393" s="196"/>
      <c r="N28393" s="197"/>
      <c r="O28393" s="197"/>
      <c r="P28393" s="231"/>
    </row>
    <row r="28394" spans="2:16">
      <c r="B28394" s="351"/>
      <c r="C28394" s="398"/>
      <c r="D28394" s="399"/>
      <c r="E28394" s="400"/>
      <c r="G28394" s="401"/>
      <c r="H28394" s="401"/>
      <c r="I28394" s="401"/>
      <c r="J28394" s="194"/>
      <c r="K28394" s="194"/>
      <c r="L28394" s="195"/>
      <c r="M28394" s="196"/>
      <c r="N28394" s="197"/>
      <c r="O28394" s="197"/>
      <c r="P28394" s="231"/>
    </row>
    <row r="28395" spans="2:16">
      <c r="B28395" s="351"/>
      <c r="C28395" s="398"/>
      <c r="D28395" s="399"/>
      <c r="E28395" s="400"/>
      <c r="G28395" s="401"/>
      <c r="H28395" s="401"/>
      <c r="I28395" s="401"/>
      <c r="J28395" s="194"/>
      <c r="K28395" s="194"/>
      <c r="L28395" s="195"/>
      <c r="M28395" s="196"/>
      <c r="N28395" s="197"/>
      <c r="O28395" s="197"/>
      <c r="P28395" s="231"/>
    </row>
    <row r="28396" spans="2:16">
      <c r="B28396" s="351"/>
      <c r="C28396" s="398"/>
      <c r="D28396" s="399"/>
      <c r="E28396" s="400"/>
      <c r="G28396" s="401"/>
      <c r="H28396" s="401"/>
      <c r="I28396" s="401"/>
      <c r="J28396" s="194"/>
      <c r="K28396" s="194"/>
      <c r="L28396" s="195"/>
      <c r="M28396" s="196"/>
      <c r="N28396" s="197"/>
      <c r="O28396" s="197"/>
      <c r="P28396" s="231"/>
    </row>
    <row r="28397" spans="2:16">
      <c r="B28397" s="351"/>
      <c r="C28397" s="398"/>
      <c r="D28397" s="399"/>
      <c r="E28397" s="400"/>
      <c r="G28397" s="401"/>
      <c r="H28397" s="401"/>
      <c r="I28397" s="401"/>
      <c r="J28397" s="194"/>
      <c r="K28397" s="194"/>
      <c r="L28397" s="195"/>
      <c r="M28397" s="196"/>
      <c r="N28397" s="197"/>
      <c r="O28397" s="197"/>
      <c r="P28397" s="231"/>
    </row>
    <row r="28398" spans="2:16">
      <c r="B28398" s="351"/>
      <c r="C28398" s="398"/>
      <c r="D28398" s="399"/>
      <c r="E28398" s="400"/>
      <c r="G28398" s="401"/>
      <c r="H28398" s="401"/>
      <c r="I28398" s="401"/>
      <c r="J28398" s="194"/>
      <c r="K28398" s="194"/>
      <c r="L28398" s="195"/>
      <c r="M28398" s="196"/>
      <c r="N28398" s="197"/>
      <c r="O28398" s="197"/>
      <c r="P28398" s="231"/>
    </row>
    <row r="28399" spans="2:16">
      <c r="B28399" s="351"/>
      <c r="C28399" s="398"/>
      <c r="D28399" s="399"/>
      <c r="E28399" s="400"/>
      <c r="G28399" s="401"/>
      <c r="H28399" s="401"/>
      <c r="I28399" s="401"/>
      <c r="J28399" s="194"/>
      <c r="K28399" s="194"/>
      <c r="L28399" s="195"/>
      <c r="M28399" s="196"/>
      <c r="N28399" s="197"/>
      <c r="O28399" s="197"/>
      <c r="P28399" s="231"/>
    </row>
    <row r="28400" spans="2:16">
      <c r="B28400" s="351"/>
      <c r="C28400" s="398"/>
      <c r="D28400" s="399"/>
      <c r="E28400" s="400"/>
      <c r="G28400" s="401"/>
      <c r="H28400" s="401"/>
      <c r="I28400" s="401"/>
      <c r="J28400" s="194"/>
      <c r="K28400" s="194"/>
      <c r="L28400" s="195"/>
      <c r="M28400" s="196"/>
      <c r="N28400" s="197"/>
      <c r="O28400" s="197"/>
      <c r="P28400" s="231"/>
    </row>
    <row r="28401" spans="2:16">
      <c r="B28401" s="351"/>
      <c r="C28401" s="398"/>
      <c r="D28401" s="399"/>
      <c r="E28401" s="400"/>
      <c r="G28401" s="401"/>
      <c r="H28401" s="401"/>
      <c r="I28401" s="401"/>
      <c r="J28401" s="194"/>
      <c r="K28401" s="194"/>
      <c r="L28401" s="195"/>
      <c r="M28401" s="196"/>
      <c r="N28401" s="197"/>
      <c r="O28401" s="197"/>
      <c r="P28401" s="231"/>
    </row>
    <row r="28402" spans="2:16">
      <c r="B28402" s="351"/>
      <c r="C28402" s="398"/>
      <c r="D28402" s="399"/>
      <c r="E28402" s="400"/>
      <c r="G28402" s="401"/>
      <c r="H28402" s="401"/>
      <c r="I28402" s="401"/>
      <c r="J28402" s="194"/>
      <c r="K28402" s="194"/>
      <c r="L28402" s="195"/>
      <c r="M28402" s="196"/>
      <c r="N28402" s="197"/>
      <c r="O28402" s="197"/>
      <c r="P28402" s="231"/>
    </row>
    <row r="28403" spans="2:16">
      <c r="B28403" s="351"/>
      <c r="C28403" s="398"/>
      <c r="D28403" s="399"/>
      <c r="E28403" s="400"/>
      <c r="G28403" s="401"/>
      <c r="H28403" s="401"/>
      <c r="I28403" s="401"/>
      <c r="J28403" s="194"/>
      <c r="K28403" s="194"/>
      <c r="L28403" s="195"/>
      <c r="M28403" s="196"/>
      <c r="N28403" s="197"/>
      <c r="O28403" s="197"/>
      <c r="P28403" s="231"/>
    </row>
    <row r="28404" spans="2:16">
      <c r="B28404" s="351"/>
      <c r="C28404" s="398"/>
      <c r="D28404" s="399"/>
      <c r="E28404" s="400"/>
      <c r="G28404" s="401"/>
      <c r="H28404" s="401"/>
      <c r="I28404" s="401"/>
      <c r="J28404" s="194"/>
      <c r="K28404" s="194"/>
      <c r="L28404" s="195"/>
      <c r="M28404" s="196"/>
      <c r="N28404" s="197"/>
      <c r="O28404" s="197"/>
      <c r="P28404" s="231"/>
    </row>
    <row r="28405" spans="2:16">
      <c r="B28405" s="351"/>
      <c r="C28405" s="398"/>
      <c r="D28405" s="399"/>
      <c r="E28405" s="400"/>
      <c r="G28405" s="401"/>
      <c r="H28405" s="401"/>
      <c r="I28405" s="401"/>
      <c r="J28405" s="194"/>
      <c r="K28405" s="194"/>
      <c r="L28405" s="195"/>
      <c r="M28405" s="196"/>
      <c r="N28405" s="197"/>
      <c r="O28405" s="197"/>
      <c r="P28405" s="231"/>
    </row>
    <row r="28406" spans="2:16">
      <c r="B28406" s="351"/>
      <c r="C28406" s="398"/>
      <c r="D28406" s="399"/>
      <c r="E28406" s="400"/>
      <c r="G28406" s="401"/>
      <c r="H28406" s="401"/>
      <c r="I28406" s="401"/>
      <c r="J28406" s="194"/>
      <c r="K28406" s="194"/>
      <c r="L28406" s="195"/>
      <c r="M28406" s="196"/>
      <c r="N28406" s="197"/>
      <c r="O28406" s="197"/>
      <c r="P28406" s="231"/>
    </row>
    <row r="28407" spans="2:16">
      <c r="B28407" s="351"/>
      <c r="C28407" s="398"/>
      <c r="D28407" s="399"/>
      <c r="E28407" s="400"/>
      <c r="G28407" s="401"/>
      <c r="H28407" s="401"/>
      <c r="I28407" s="401"/>
      <c r="J28407" s="194"/>
      <c r="K28407" s="194"/>
      <c r="L28407" s="195"/>
      <c r="M28407" s="196"/>
      <c r="N28407" s="197"/>
      <c r="O28407" s="197"/>
      <c r="P28407" s="231"/>
    </row>
    <row r="28408" spans="2:16">
      <c r="B28408" s="351"/>
      <c r="C28408" s="398"/>
      <c r="D28408" s="399"/>
      <c r="E28408" s="400"/>
      <c r="G28408" s="401"/>
      <c r="H28408" s="401"/>
      <c r="I28408" s="401"/>
      <c r="J28408" s="194"/>
      <c r="K28408" s="194"/>
      <c r="L28408" s="195"/>
      <c r="M28408" s="196"/>
      <c r="N28408" s="197"/>
      <c r="O28408" s="197"/>
      <c r="P28408" s="231"/>
    </row>
    <row r="28409" spans="2:16">
      <c r="B28409" s="351"/>
      <c r="C28409" s="398"/>
      <c r="D28409" s="399"/>
      <c r="E28409" s="400"/>
      <c r="G28409" s="401"/>
      <c r="H28409" s="401"/>
      <c r="I28409" s="401"/>
      <c r="J28409" s="194"/>
      <c r="K28409" s="194"/>
      <c r="L28409" s="195"/>
      <c r="M28409" s="196"/>
      <c r="N28409" s="197"/>
      <c r="O28409" s="197"/>
      <c r="P28409" s="231"/>
    </row>
    <row r="28410" spans="2:16">
      <c r="B28410" s="351"/>
      <c r="C28410" s="398"/>
      <c r="D28410" s="399"/>
      <c r="E28410" s="400"/>
      <c r="G28410" s="401"/>
      <c r="H28410" s="401"/>
      <c r="I28410" s="401"/>
      <c r="J28410" s="194"/>
      <c r="K28410" s="194"/>
      <c r="L28410" s="195"/>
      <c r="M28410" s="196"/>
      <c r="N28410" s="197"/>
      <c r="O28410" s="197"/>
      <c r="P28410" s="231"/>
    </row>
    <row r="28411" spans="2:16">
      <c r="B28411" s="351"/>
      <c r="C28411" s="398"/>
      <c r="D28411" s="399"/>
      <c r="E28411" s="400"/>
      <c r="G28411" s="401"/>
      <c r="H28411" s="401"/>
      <c r="I28411" s="401"/>
      <c r="J28411" s="194"/>
      <c r="K28411" s="194"/>
      <c r="L28411" s="195"/>
      <c r="M28411" s="196"/>
      <c r="N28411" s="197"/>
      <c r="O28411" s="197"/>
      <c r="P28411" s="231"/>
    </row>
    <row r="28412" spans="2:16">
      <c r="B28412" s="351"/>
      <c r="C28412" s="398"/>
      <c r="D28412" s="399"/>
      <c r="E28412" s="400"/>
      <c r="G28412" s="401"/>
      <c r="H28412" s="401"/>
      <c r="I28412" s="401"/>
      <c r="J28412" s="194"/>
      <c r="K28412" s="194"/>
      <c r="L28412" s="195"/>
      <c r="M28412" s="196"/>
      <c r="N28412" s="197"/>
      <c r="O28412" s="197"/>
      <c r="P28412" s="231"/>
    </row>
    <row r="28413" spans="2:16">
      <c r="B28413" s="351"/>
      <c r="C28413" s="398"/>
      <c r="D28413" s="399"/>
      <c r="E28413" s="400"/>
      <c r="G28413" s="401"/>
      <c r="H28413" s="401"/>
      <c r="I28413" s="401"/>
      <c r="J28413" s="194"/>
      <c r="K28413" s="194"/>
      <c r="L28413" s="195"/>
      <c r="M28413" s="196"/>
      <c r="N28413" s="197"/>
      <c r="O28413" s="197"/>
      <c r="P28413" s="231"/>
    </row>
    <row r="28414" spans="2:16">
      <c r="B28414" s="351"/>
      <c r="C28414" s="398"/>
      <c r="D28414" s="399"/>
      <c r="E28414" s="400"/>
      <c r="G28414" s="401"/>
      <c r="H28414" s="401"/>
      <c r="I28414" s="401"/>
      <c r="J28414" s="194"/>
      <c r="K28414" s="194"/>
      <c r="L28414" s="195"/>
      <c r="M28414" s="196"/>
      <c r="N28414" s="197"/>
      <c r="O28414" s="197"/>
      <c r="P28414" s="231"/>
    </row>
    <row r="28415" spans="2:16">
      <c r="B28415" s="351"/>
      <c r="C28415" s="398"/>
      <c r="D28415" s="399"/>
      <c r="E28415" s="400"/>
      <c r="G28415" s="401"/>
      <c r="H28415" s="401"/>
      <c r="I28415" s="401"/>
      <c r="J28415" s="194"/>
      <c r="K28415" s="194"/>
      <c r="L28415" s="195"/>
      <c r="M28415" s="196"/>
      <c r="N28415" s="197"/>
      <c r="O28415" s="197"/>
      <c r="P28415" s="231"/>
    </row>
    <row r="28416" spans="2:16">
      <c r="B28416" s="351"/>
      <c r="C28416" s="398"/>
      <c r="D28416" s="399"/>
      <c r="E28416" s="400"/>
      <c r="G28416" s="401"/>
      <c r="H28416" s="401"/>
      <c r="I28416" s="401"/>
      <c r="J28416" s="194"/>
      <c r="K28416" s="194"/>
      <c r="L28416" s="195"/>
      <c r="M28416" s="196"/>
      <c r="N28416" s="197"/>
      <c r="O28416" s="197"/>
      <c r="P28416" s="231"/>
    </row>
    <row r="28417" spans="2:16">
      <c r="B28417" s="351"/>
      <c r="C28417" s="398"/>
      <c r="D28417" s="399"/>
      <c r="E28417" s="400"/>
      <c r="G28417" s="401"/>
      <c r="H28417" s="401"/>
      <c r="I28417" s="401"/>
      <c r="J28417" s="194"/>
      <c r="K28417" s="194"/>
      <c r="L28417" s="195"/>
      <c r="M28417" s="196"/>
      <c r="N28417" s="197"/>
      <c r="O28417" s="197"/>
      <c r="P28417" s="231"/>
    </row>
    <row r="28418" spans="2:16">
      <c r="B28418" s="351"/>
      <c r="C28418" s="398"/>
      <c r="D28418" s="399"/>
      <c r="E28418" s="400"/>
      <c r="G28418" s="401"/>
      <c r="H28418" s="401"/>
      <c r="I28418" s="401"/>
      <c r="J28418" s="194"/>
      <c r="K28418" s="194"/>
      <c r="L28418" s="195"/>
      <c r="M28418" s="196"/>
      <c r="N28418" s="197"/>
      <c r="O28418" s="197"/>
      <c r="P28418" s="231"/>
    </row>
    <row r="28419" spans="2:16">
      <c r="B28419" s="351"/>
      <c r="C28419" s="398"/>
      <c r="D28419" s="399"/>
      <c r="E28419" s="400"/>
      <c r="G28419" s="401"/>
      <c r="H28419" s="401"/>
      <c r="I28419" s="401"/>
      <c r="J28419" s="194"/>
      <c r="K28419" s="194"/>
      <c r="L28419" s="195"/>
      <c r="M28419" s="196"/>
      <c r="N28419" s="197"/>
      <c r="O28419" s="197"/>
      <c r="P28419" s="231"/>
    </row>
    <row r="28420" spans="2:16">
      <c r="B28420" s="351"/>
      <c r="C28420" s="398"/>
      <c r="D28420" s="399"/>
      <c r="E28420" s="400"/>
      <c r="G28420" s="401"/>
      <c r="H28420" s="401"/>
      <c r="I28420" s="401"/>
      <c r="J28420" s="194"/>
      <c r="K28420" s="194"/>
      <c r="L28420" s="195"/>
      <c r="M28420" s="196"/>
      <c r="N28420" s="197"/>
      <c r="O28420" s="197"/>
      <c r="P28420" s="231"/>
    </row>
    <row r="28421" spans="2:16">
      <c r="B28421" s="351"/>
      <c r="C28421" s="398"/>
      <c r="D28421" s="399"/>
      <c r="E28421" s="400"/>
      <c r="G28421" s="401"/>
      <c r="H28421" s="401"/>
      <c r="I28421" s="401"/>
      <c r="J28421" s="194"/>
      <c r="K28421" s="194"/>
      <c r="L28421" s="195"/>
      <c r="M28421" s="196"/>
      <c r="N28421" s="197"/>
      <c r="O28421" s="197"/>
      <c r="P28421" s="231"/>
    </row>
    <row r="28422" spans="2:16">
      <c r="B28422" s="351"/>
      <c r="C28422" s="398"/>
      <c r="D28422" s="399"/>
      <c r="E28422" s="400"/>
      <c r="G28422" s="401"/>
      <c r="H28422" s="401"/>
      <c r="I28422" s="401"/>
      <c r="J28422" s="194"/>
      <c r="K28422" s="194"/>
      <c r="L28422" s="195"/>
      <c r="M28422" s="196"/>
      <c r="N28422" s="197"/>
      <c r="O28422" s="197"/>
      <c r="P28422" s="231"/>
    </row>
    <row r="28423" spans="2:16">
      <c r="B28423" s="351"/>
      <c r="C28423" s="398"/>
      <c r="D28423" s="399"/>
      <c r="E28423" s="400"/>
      <c r="G28423" s="401"/>
      <c r="H28423" s="401"/>
      <c r="I28423" s="401"/>
      <c r="J28423" s="194"/>
      <c r="K28423" s="194"/>
      <c r="L28423" s="195"/>
      <c r="M28423" s="196"/>
      <c r="N28423" s="197"/>
      <c r="O28423" s="197"/>
      <c r="P28423" s="231"/>
    </row>
    <row r="28424" spans="2:16">
      <c r="B28424" s="351"/>
      <c r="C28424" s="398"/>
      <c r="D28424" s="399"/>
      <c r="E28424" s="400"/>
      <c r="G28424" s="401"/>
      <c r="H28424" s="401"/>
      <c r="I28424" s="401"/>
      <c r="J28424" s="194"/>
      <c r="K28424" s="194"/>
      <c r="L28424" s="195"/>
      <c r="M28424" s="196"/>
      <c r="N28424" s="197"/>
      <c r="O28424" s="197"/>
      <c r="P28424" s="231"/>
    </row>
    <row r="28425" spans="2:16">
      <c r="B28425" s="351"/>
      <c r="C28425" s="398"/>
      <c r="D28425" s="399"/>
      <c r="E28425" s="400"/>
      <c r="G28425" s="401"/>
      <c r="H28425" s="401"/>
      <c r="I28425" s="401"/>
      <c r="J28425" s="194"/>
      <c r="K28425" s="194"/>
      <c r="L28425" s="195"/>
      <c r="M28425" s="196"/>
      <c r="N28425" s="197"/>
      <c r="O28425" s="197"/>
      <c r="P28425" s="231"/>
    </row>
    <row r="28426" spans="2:16">
      <c r="B28426" s="351"/>
      <c r="C28426" s="398"/>
      <c r="D28426" s="399"/>
      <c r="E28426" s="400"/>
      <c r="G28426" s="401"/>
      <c r="H28426" s="401"/>
      <c r="I28426" s="401"/>
      <c r="J28426" s="194"/>
      <c r="K28426" s="194"/>
      <c r="L28426" s="195"/>
      <c r="M28426" s="196"/>
      <c r="N28426" s="197"/>
      <c r="O28426" s="197"/>
      <c r="P28426" s="231"/>
    </row>
    <row r="28427" spans="2:16">
      <c r="B28427" s="351"/>
      <c r="C28427" s="398"/>
      <c r="D28427" s="399"/>
      <c r="E28427" s="400"/>
      <c r="G28427" s="401"/>
      <c r="H28427" s="401"/>
      <c r="I28427" s="401"/>
      <c r="J28427" s="194"/>
      <c r="K28427" s="194"/>
      <c r="L28427" s="195"/>
      <c r="M28427" s="196"/>
      <c r="N28427" s="197"/>
      <c r="O28427" s="197"/>
      <c r="P28427" s="231"/>
    </row>
    <row r="28428" spans="2:16">
      <c r="B28428" s="351"/>
      <c r="C28428" s="398"/>
      <c r="D28428" s="399"/>
      <c r="E28428" s="400"/>
      <c r="G28428" s="401"/>
      <c r="H28428" s="401"/>
      <c r="I28428" s="401"/>
      <c r="J28428" s="194"/>
      <c r="K28428" s="194"/>
      <c r="L28428" s="195"/>
      <c r="M28428" s="196"/>
      <c r="N28428" s="197"/>
      <c r="O28428" s="197"/>
      <c r="P28428" s="231"/>
    </row>
    <row r="28429" spans="2:16">
      <c r="B28429" s="351"/>
      <c r="C28429" s="398"/>
      <c r="D28429" s="399"/>
      <c r="E28429" s="400"/>
      <c r="G28429" s="401"/>
      <c r="H28429" s="401"/>
      <c r="I28429" s="401"/>
      <c r="J28429" s="194"/>
      <c r="K28429" s="194"/>
      <c r="L28429" s="195"/>
      <c r="M28429" s="196"/>
      <c r="N28429" s="197"/>
      <c r="O28429" s="197"/>
      <c r="P28429" s="231"/>
    </row>
    <row r="28430" spans="2:16">
      <c r="B28430" s="351"/>
      <c r="C28430" s="398"/>
      <c r="D28430" s="399"/>
      <c r="E28430" s="400"/>
      <c r="G28430" s="401"/>
      <c r="H28430" s="401"/>
      <c r="I28430" s="401"/>
      <c r="J28430" s="194"/>
      <c r="K28430" s="194"/>
      <c r="L28430" s="195"/>
      <c r="M28430" s="196"/>
      <c r="N28430" s="197"/>
      <c r="O28430" s="197"/>
      <c r="P28430" s="231"/>
    </row>
    <row r="28431" spans="2:16">
      <c r="B28431" s="351"/>
      <c r="C28431" s="398"/>
      <c r="D28431" s="399"/>
      <c r="E28431" s="400"/>
      <c r="G28431" s="401"/>
      <c r="H28431" s="401"/>
      <c r="I28431" s="401"/>
      <c r="J28431" s="194"/>
      <c r="K28431" s="194"/>
      <c r="L28431" s="195"/>
      <c r="M28431" s="196"/>
      <c r="N28431" s="197"/>
      <c r="O28431" s="197"/>
      <c r="P28431" s="231"/>
    </row>
    <row r="28432" spans="2:16">
      <c r="B28432" s="351"/>
      <c r="C28432" s="398"/>
      <c r="D28432" s="399"/>
      <c r="E28432" s="400"/>
      <c r="G28432" s="401"/>
      <c r="H28432" s="401"/>
      <c r="I28432" s="401"/>
      <c r="J28432" s="194"/>
      <c r="K28432" s="194"/>
      <c r="L28432" s="195"/>
      <c r="M28432" s="196"/>
      <c r="N28432" s="197"/>
      <c r="O28432" s="197"/>
      <c r="P28432" s="231"/>
    </row>
    <row r="28433" spans="2:16">
      <c r="B28433" s="351"/>
      <c r="C28433" s="398"/>
      <c r="D28433" s="399"/>
      <c r="E28433" s="400"/>
      <c r="G28433" s="401"/>
      <c r="H28433" s="401"/>
      <c r="I28433" s="401"/>
      <c r="J28433" s="194"/>
      <c r="K28433" s="194"/>
      <c r="L28433" s="195"/>
      <c r="M28433" s="196"/>
      <c r="N28433" s="197"/>
      <c r="O28433" s="197"/>
      <c r="P28433" s="231"/>
    </row>
    <row r="28434" spans="2:16">
      <c r="B28434" s="351"/>
      <c r="C28434" s="398"/>
      <c r="D28434" s="399"/>
      <c r="E28434" s="400"/>
      <c r="G28434" s="401"/>
      <c r="H28434" s="401"/>
      <c r="I28434" s="401"/>
      <c r="J28434" s="194"/>
      <c r="K28434" s="194"/>
      <c r="L28434" s="195"/>
      <c r="M28434" s="196"/>
      <c r="N28434" s="197"/>
      <c r="O28434" s="197"/>
      <c r="P28434" s="231"/>
    </row>
    <row r="28435" spans="2:16">
      <c r="B28435" s="351"/>
      <c r="C28435" s="398"/>
      <c r="D28435" s="399"/>
      <c r="E28435" s="400"/>
      <c r="G28435" s="401"/>
      <c r="H28435" s="401"/>
      <c r="I28435" s="401"/>
      <c r="J28435" s="194"/>
      <c r="K28435" s="194"/>
      <c r="L28435" s="195"/>
      <c r="M28435" s="196"/>
      <c r="N28435" s="197"/>
      <c r="O28435" s="197"/>
      <c r="P28435" s="231"/>
    </row>
    <row r="28436" spans="2:16">
      <c r="B28436" s="351"/>
      <c r="C28436" s="398"/>
      <c r="D28436" s="399"/>
      <c r="E28436" s="400"/>
      <c r="G28436" s="401"/>
      <c r="H28436" s="401"/>
      <c r="I28436" s="401"/>
      <c r="J28436" s="194"/>
      <c r="K28436" s="194"/>
      <c r="L28436" s="195"/>
      <c r="M28436" s="196"/>
      <c r="N28436" s="197"/>
      <c r="O28436" s="197"/>
      <c r="P28436" s="231"/>
    </row>
    <row r="28437" spans="2:16">
      <c r="B28437" s="351"/>
      <c r="C28437" s="398"/>
      <c r="D28437" s="399"/>
      <c r="E28437" s="400"/>
      <c r="G28437" s="401"/>
      <c r="H28437" s="401"/>
      <c r="I28437" s="401"/>
      <c r="J28437" s="194"/>
      <c r="K28437" s="194"/>
      <c r="L28437" s="195"/>
      <c r="M28437" s="196"/>
      <c r="N28437" s="197"/>
      <c r="O28437" s="197"/>
      <c r="P28437" s="231"/>
    </row>
    <row r="28438" spans="2:16">
      <c r="B28438" s="351"/>
      <c r="C28438" s="398"/>
      <c r="D28438" s="399"/>
      <c r="E28438" s="400"/>
      <c r="G28438" s="401"/>
      <c r="H28438" s="401"/>
      <c r="I28438" s="401"/>
      <c r="J28438" s="194"/>
      <c r="K28438" s="194"/>
      <c r="L28438" s="195"/>
      <c r="M28438" s="196"/>
      <c r="N28438" s="197"/>
      <c r="O28438" s="197"/>
      <c r="P28438" s="231"/>
    </row>
    <row r="28439" spans="2:16">
      <c r="B28439" s="351"/>
      <c r="C28439" s="398"/>
      <c r="D28439" s="399"/>
      <c r="E28439" s="400"/>
      <c r="G28439" s="401"/>
      <c r="H28439" s="401"/>
      <c r="I28439" s="401"/>
      <c r="J28439" s="194"/>
      <c r="K28439" s="194"/>
      <c r="L28439" s="195"/>
      <c r="M28439" s="196"/>
      <c r="N28439" s="197"/>
      <c r="O28439" s="197"/>
      <c r="P28439" s="231"/>
    </row>
    <row r="28440" spans="2:16">
      <c r="B28440" s="351"/>
      <c r="C28440" s="398"/>
      <c r="D28440" s="399"/>
      <c r="E28440" s="400"/>
      <c r="G28440" s="401"/>
      <c r="H28440" s="401"/>
      <c r="I28440" s="401"/>
      <c r="J28440" s="194"/>
      <c r="K28440" s="194"/>
      <c r="L28440" s="195"/>
      <c r="M28440" s="196"/>
      <c r="N28440" s="197"/>
      <c r="O28440" s="197"/>
      <c r="P28440" s="231"/>
    </row>
    <row r="28441" spans="2:16">
      <c r="B28441" s="351"/>
      <c r="C28441" s="398"/>
      <c r="D28441" s="399"/>
      <c r="E28441" s="400"/>
      <c r="G28441" s="401"/>
      <c r="H28441" s="401"/>
      <c r="I28441" s="401"/>
      <c r="J28441" s="194"/>
      <c r="K28441" s="194"/>
      <c r="L28441" s="195"/>
      <c r="M28441" s="196"/>
      <c r="N28441" s="197"/>
      <c r="O28441" s="197"/>
      <c r="P28441" s="231"/>
    </row>
    <row r="28442" spans="2:16">
      <c r="B28442" s="351"/>
      <c r="C28442" s="398"/>
      <c r="D28442" s="399"/>
      <c r="E28442" s="400"/>
      <c r="G28442" s="401"/>
      <c r="H28442" s="401"/>
      <c r="I28442" s="401"/>
      <c r="J28442" s="194"/>
      <c r="K28442" s="194"/>
      <c r="L28442" s="195"/>
      <c r="M28442" s="196"/>
      <c r="N28442" s="197"/>
      <c r="O28442" s="197"/>
      <c r="P28442" s="231"/>
    </row>
    <row r="28443" spans="2:16">
      <c r="B28443" s="351"/>
      <c r="C28443" s="398"/>
      <c r="D28443" s="399"/>
      <c r="E28443" s="400"/>
      <c r="G28443" s="401"/>
      <c r="H28443" s="401"/>
      <c r="I28443" s="401"/>
      <c r="J28443" s="194"/>
      <c r="K28443" s="194"/>
      <c r="L28443" s="195"/>
      <c r="M28443" s="196"/>
      <c r="N28443" s="197"/>
      <c r="O28443" s="197"/>
      <c r="P28443" s="231"/>
    </row>
    <row r="28444" spans="2:16">
      <c r="B28444" s="351"/>
      <c r="C28444" s="398"/>
      <c r="D28444" s="399"/>
      <c r="E28444" s="400"/>
      <c r="G28444" s="401"/>
      <c r="H28444" s="401"/>
      <c r="I28444" s="401"/>
      <c r="J28444" s="194"/>
      <c r="K28444" s="194"/>
      <c r="L28444" s="195"/>
      <c r="M28444" s="196"/>
      <c r="N28444" s="197"/>
      <c r="O28444" s="197"/>
      <c r="P28444" s="231"/>
    </row>
    <row r="28445" spans="2:16">
      <c r="B28445" s="351"/>
      <c r="C28445" s="398"/>
      <c r="D28445" s="399"/>
      <c r="E28445" s="400"/>
      <c r="G28445" s="401"/>
      <c r="H28445" s="401"/>
      <c r="I28445" s="401"/>
      <c r="J28445" s="194"/>
      <c r="K28445" s="194"/>
      <c r="L28445" s="195"/>
      <c r="M28445" s="196"/>
      <c r="N28445" s="197"/>
      <c r="O28445" s="197"/>
      <c r="P28445" s="231"/>
    </row>
    <row r="28446" spans="2:16">
      <c r="B28446" s="351"/>
      <c r="C28446" s="398"/>
      <c r="D28446" s="399"/>
      <c r="E28446" s="400"/>
      <c r="G28446" s="401"/>
      <c r="H28446" s="401"/>
      <c r="I28446" s="401"/>
      <c r="J28446" s="194"/>
      <c r="K28446" s="194"/>
      <c r="L28446" s="195"/>
      <c r="M28446" s="196"/>
      <c r="N28446" s="197"/>
      <c r="O28446" s="197"/>
      <c r="P28446" s="231"/>
    </row>
    <row r="28447" spans="2:16">
      <c r="B28447" s="351"/>
      <c r="C28447" s="398"/>
      <c r="D28447" s="399"/>
      <c r="E28447" s="400"/>
      <c r="G28447" s="401"/>
      <c r="H28447" s="401"/>
      <c r="I28447" s="401"/>
      <c r="J28447" s="194"/>
      <c r="K28447" s="194"/>
      <c r="L28447" s="195"/>
      <c r="M28447" s="196"/>
      <c r="N28447" s="197"/>
      <c r="O28447" s="197"/>
      <c r="P28447" s="231"/>
    </row>
    <row r="28448" spans="2:16">
      <c r="B28448" s="351"/>
      <c r="C28448" s="398"/>
      <c r="D28448" s="399"/>
      <c r="E28448" s="400"/>
      <c r="G28448" s="401"/>
      <c r="H28448" s="401"/>
      <c r="I28448" s="401"/>
      <c r="J28448" s="194"/>
      <c r="K28448" s="194"/>
      <c r="L28448" s="195"/>
      <c r="M28448" s="196"/>
      <c r="N28448" s="197"/>
      <c r="O28448" s="197"/>
      <c r="P28448" s="231"/>
    </row>
    <row r="28449" spans="2:16">
      <c r="B28449" s="351"/>
      <c r="C28449" s="398"/>
      <c r="D28449" s="399"/>
      <c r="E28449" s="400"/>
      <c r="G28449" s="401"/>
      <c r="H28449" s="401"/>
      <c r="I28449" s="401"/>
      <c r="J28449" s="194"/>
      <c r="K28449" s="194"/>
      <c r="L28449" s="195"/>
      <c r="M28449" s="196"/>
      <c r="N28449" s="197"/>
      <c r="O28449" s="197"/>
      <c r="P28449" s="231"/>
    </row>
    <row r="28450" spans="2:16">
      <c r="B28450" s="351"/>
      <c r="C28450" s="398"/>
      <c r="D28450" s="399"/>
      <c r="E28450" s="400"/>
      <c r="G28450" s="401"/>
      <c r="H28450" s="401"/>
      <c r="I28450" s="401"/>
      <c r="J28450" s="194"/>
      <c r="K28450" s="194"/>
      <c r="L28450" s="195"/>
      <c r="M28450" s="196"/>
      <c r="N28450" s="197"/>
      <c r="O28450" s="197"/>
      <c r="P28450" s="231"/>
    </row>
    <row r="28451" spans="2:16">
      <c r="B28451" s="351"/>
      <c r="C28451" s="398"/>
      <c r="D28451" s="399"/>
      <c r="E28451" s="400"/>
      <c r="G28451" s="401"/>
      <c r="H28451" s="401"/>
      <c r="I28451" s="401"/>
      <c r="J28451" s="194"/>
      <c r="K28451" s="194"/>
      <c r="L28451" s="195"/>
      <c r="M28451" s="196"/>
      <c r="N28451" s="197"/>
      <c r="O28451" s="197"/>
      <c r="P28451" s="231"/>
    </row>
    <row r="28452" spans="2:16">
      <c r="B28452" s="351"/>
      <c r="C28452" s="398"/>
      <c r="D28452" s="399"/>
      <c r="E28452" s="400"/>
      <c r="G28452" s="401"/>
      <c r="H28452" s="401"/>
      <c r="I28452" s="401"/>
      <c r="J28452" s="194"/>
      <c r="K28452" s="194"/>
      <c r="L28452" s="195"/>
      <c r="M28452" s="196"/>
      <c r="N28452" s="197"/>
      <c r="O28452" s="197"/>
      <c r="P28452" s="231"/>
    </row>
    <row r="28453" spans="2:16">
      <c r="B28453" s="351"/>
      <c r="C28453" s="398"/>
      <c r="D28453" s="399"/>
      <c r="E28453" s="400"/>
      <c r="G28453" s="401"/>
      <c r="H28453" s="401"/>
      <c r="I28453" s="401"/>
      <c r="J28453" s="194"/>
      <c r="K28453" s="194"/>
      <c r="L28453" s="195"/>
      <c r="M28453" s="196"/>
      <c r="N28453" s="197"/>
      <c r="O28453" s="197"/>
      <c r="P28453" s="231"/>
    </row>
    <row r="28454" spans="2:16">
      <c r="B28454" s="351"/>
      <c r="C28454" s="398"/>
      <c r="D28454" s="399"/>
      <c r="E28454" s="400"/>
      <c r="G28454" s="401"/>
      <c r="H28454" s="401"/>
      <c r="I28454" s="401"/>
      <c r="J28454" s="194"/>
      <c r="K28454" s="194"/>
      <c r="L28454" s="195"/>
      <c r="M28454" s="196"/>
      <c r="N28454" s="197"/>
      <c r="O28454" s="197"/>
      <c r="P28454" s="231"/>
    </row>
    <row r="28455" spans="2:16">
      <c r="B28455" s="351"/>
      <c r="C28455" s="398"/>
      <c r="D28455" s="399"/>
      <c r="E28455" s="400"/>
      <c r="G28455" s="401"/>
      <c r="H28455" s="401"/>
      <c r="I28455" s="401"/>
      <c r="J28455" s="194"/>
      <c r="K28455" s="194"/>
      <c r="L28455" s="195"/>
      <c r="M28455" s="196"/>
      <c r="N28455" s="197"/>
      <c r="O28455" s="197"/>
      <c r="P28455" s="231"/>
    </row>
    <row r="28456" spans="2:16">
      <c r="B28456" s="351"/>
      <c r="C28456" s="398"/>
      <c r="D28456" s="399"/>
      <c r="E28456" s="400"/>
      <c r="G28456" s="401"/>
      <c r="H28456" s="401"/>
      <c r="I28456" s="401"/>
      <c r="J28456" s="194"/>
      <c r="K28456" s="194"/>
      <c r="L28456" s="195"/>
      <c r="M28456" s="196"/>
      <c r="N28456" s="197"/>
      <c r="O28456" s="197"/>
      <c r="P28456" s="231"/>
    </row>
    <row r="28457" spans="2:16">
      <c r="B28457" s="351"/>
      <c r="C28457" s="398"/>
      <c r="D28457" s="399"/>
      <c r="E28457" s="400"/>
      <c r="G28457" s="401"/>
      <c r="H28457" s="401"/>
      <c r="I28457" s="401"/>
      <c r="J28457" s="194"/>
      <c r="K28457" s="194"/>
      <c r="L28457" s="195"/>
      <c r="M28457" s="196"/>
      <c r="N28457" s="197"/>
      <c r="O28457" s="197"/>
      <c r="P28457" s="231"/>
    </row>
    <row r="28458" spans="2:16">
      <c r="B28458" s="351"/>
      <c r="C28458" s="398"/>
      <c r="D28458" s="399"/>
      <c r="E28458" s="400"/>
      <c r="G28458" s="401"/>
      <c r="H28458" s="401"/>
      <c r="I28458" s="401"/>
      <c r="J28458" s="194"/>
      <c r="K28458" s="194"/>
      <c r="L28458" s="195"/>
      <c r="M28458" s="196"/>
      <c r="N28458" s="197"/>
      <c r="O28458" s="197"/>
      <c r="P28458" s="231"/>
    </row>
    <row r="28459" spans="2:16">
      <c r="B28459" s="351"/>
      <c r="C28459" s="398"/>
      <c r="D28459" s="399"/>
      <c r="E28459" s="400"/>
      <c r="G28459" s="401"/>
      <c r="H28459" s="401"/>
      <c r="I28459" s="401"/>
      <c r="J28459" s="194"/>
      <c r="K28459" s="194"/>
      <c r="L28459" s="195"/>
      <c r="M28459" s="196"/>
      <c r="N28459" s="197"/>
      <c r="O28459" s="197"/>
      <c r="P28459" s="231"/>
    </row>
    <row r="28460" spans="2:16">
      <c r="B28460" s="351"/>
      <c r="C28460" s="398"/>
      <c r="D28460" s="399"/>
      <c r="E28460" s="400"/>
      <c r="G28460" s="401"/>
      <c r="H28460" s="401"/>
      <c r="I28460" s="401"/>
      <c r="J28460" s="194"/>
      <c r="K28460" s="194"/>
      <c r="L28460" s="195"/>
      <c r="M28460" s="196"/>
      <c r="N28460" s="197"/>
      <c r="O28460" s="197"/>
      <c r="P28460" s="231"/>
    </row>
    <row r="28461" spans="2:16">
      <c r="B28461" s="351"/>
      <c r="C28461" s="398"/>
      <c r="D28461" s="399"/>
      <c r="E28461" s="400"/>
      <c r="G28461" s="401"/>
      <c r="H28461" s="401"/>
      <c r="I28461" s="401"/>
      <c r="J28461" s="194"/>
      <c r="K28461" s="194"/>
      <c r="L28461" s="195"/>
      <c r="M28461" s="196"/>
      <c r="N28461" s="197"/>
      <c r="O28461" s="197"/>
      <c r="P28461" s="231"/>
    </row>
    <row r="28462" spans="2:16">
      <c r="B28462" s="351"/>
      <c r="C28462" s="398"/>
      <c r="D28462" s="399"/>
      <c r="E28462" s="400"/>
      <c r="G28462" s="401"/>
      <c r="H28462" s="401"/>
      <c r="I28462" s="401"/>
      <c r="J28462" s="194"/>
      <c r="K28462" s="194"/>
      <c r="L28462" s="195"/>
      <c r="M28462" s="196"/>
      <c r="N28462" s="197"/>
      <c r="O28462" s="197"/>
      <c r="P28462" s="231"/>
    </row>
    <row r="28463" spans="2:16">
      <c r="B28463" s="351"/>
      <c r="C28463" s="398"/>
      <c r="D28463" s="399"/>
      <c r="E28463" s="400"/>
      <c r="G28463" s="401"/>
      <c r="H28463" s="401"/>
      <c r="I28463" s="401"/>
      <c r="J28463" s="194"/>
      <c r="K28463" s="194"/>
      <c r="L28463" s="195"/>
      <c r="M28463" s="196"/>
      <c r="N28463" s="197"/>
      <c r="O28463" s="197"/>
      <c r="P28463" s="231"/>
    </row>
    <row r="28464" spans="2:16">
      <c r="B28464" s="351"/>
      <c r="C28464" s="398"/>
      <c r="D28464" s="399"/>
      <c r="E28464" s="400"/>
      <c r="G28464" s="401"/>
      <c r="H28464" s="401"/>
      <c r="I28464" s="401"/>
      <c r="J28464" s="194"/>
      <c r="K28464" s="194"/>
      <c r="L28464" s="195"/>
      <c r="M28464" s="196"/>
      <c r="N28464" s="197"/>
      <c r="O28464" s="197"/>
      <c r="P28464" s="231"/>
    </row>
    <row r="28465" spans="2:16">
      <c r="B28465" s="351"/>
      <c r="C28465" s="398"/>
      <c r="D28465" s="399"/>
      <c r="E28465" s="400"/>
      <c r="G28465" s="401"/>
      <c r="H28465" s="401"/>
      <c r="I28465" s="401"/>
      <c r="J28465" s="194"/>
      <c r="K28465" s="194"/>
      <c r="L28465" s="195"/>
      <c r="M28465" s="196"/>
      <c r="N28465" s="197"/>
      <c r="O28465" s="197"/>
      <c r="P28465" s="231"/>
    </row>
    <row r="28466" spans="2:16">
      <c r="B28466" s="351"/>
      <c r="C28466" s="398"/>
      <c r="D28466" s="399"/>
      <c r="E28466" s="400"/>
      <c r="G28466" s="401"/>
      <c r="H28466" s="401"/>
      <c r="I28466" s="401"/>
      <c r="J28466" s="194"/>
      <c r="K28466" s="194"/>
      <c r="L28466" s="195"/>
      <c r="M28466" s="196"/>
      <c r="N28466" s="197"/>
      <c r="O28466" s="197"/>
      <c r="P28466" s="231"/>
    </row>
    <row r="28467" spans="2:16">
      <c r="B28467" s="351"/>
      <c r="C28467" s="398"/>
      <c r="D28467" s="399"/>
      <c r="E28467" s="400"/>
      <c r="G28467" s="401"/>
      <c r="H28467" s="401"/>
      <c r="I28467" s="401"/>
      <c r="J28467" s="194"/>
      <c r="K28467" s="194"/>
      <c r="L28467" s="195"/>
      <c r="M28467" s="196"/>
      <c r="N28467" s="197"/>
      <c r="O28467" s="197"/>
      <c r="P28467" s="231"/>
    </row>
    <row r="28468" spans="2:16">
      <c r="B28468" s="351"/>
      <c r="C28468" s="398"/>
      <c r="D28468" s="399"/>
      <c r="E28468" s="400"/>
      <c r="G28468" s="401"/>
      <c r="H28468" s="401"/>
      <c r="I28468" s="401"/>
      <c r="J28468" s="194"/>
      <c r="K28468" s="194"/>
      <c r="L28468" s="195"/>
      <c r="M28468" s="196"/>
      <c r="N28468" s="197"/>
      <c r="O28468" s="197"/>
      <c r="P28468" s="231"/>
    </row>
    <row r="28469" spans="2:16">
      <c r="B28469" s="351"/>
      <c r="C28469" s="398"/>
      <c r="D28469" s="399"/>
      <c r="E28469" s="400"/>
      <c r="G28469" s="401"/>
      <c r="H28469" s="401"/>
      <c r="I28469" s="401"/>
      <c r="J28469" s="194"/>
      <c r="K28469" s="194"/>
      <c r="L28469" s="195"/>
      <c r="M28469" s="196"/>
      <c r="N28469" s="197"/>
      <c r="O28469" s="197"/>
      <c r="P28469" s="231"/>
    </row>
    <row r="28470" spans="2:16">
      <c r="B28470" s="351"/>
      <c r="C28470" s="398"/>
      <c r="D28470" s="399"/>
      <c r="E28470" s="400"/>
      <c r="G28470" s="401"/>
      <c r="H28470" s="401"/>
      <c r="I28470" s="401"/>
      <c r="J28470" s="194"/>
      <c r="K28470" s="194"/>
      <c r="L28470" s="195"/>
      <c r="M28470" s="196"/>
      <c r="N28470" s="197"/>
      <c r="O28470" s="197"/>
      <c r="P28470" s="231"/>
    </row>
    <row r="28471" spans="2:16">
      <c r="B28471" s="351"/>
      <c r="C28471" s="398"/>
      <c r="D28471" s="399"/>
      <c r="E28471" s="400"/>
      <c r="G28471" s="401"/>
      <c r="H28471" s="401"/>
      <c r="I28471" s="401"/>
      <c r="J28471" s="194"/>
      <c r="K28471" s="194"/>
      <c r="L28471" s="195"/>
      <c r="M28471" s="196"/>
      <c r="N28471" s="197"/>
      <c r="O28471" s="197"/>
      <c r="P28471" s="231"/>
    </row>
    <row r="28472" spans="2:16">
      <c r="B28472" s="351"/>
      <c r="C28472" s="398"/>
      <c r="D28472" s="399"/>
      <c r="E28472" s="400"/>
      <c r="G28472" s="401"/>
      <c r="H28472" s="401"/>
      <c r="I28472" s="401"/>
      <c r="J28472" s="194"/>
      <c r="K28472" s="194"/>
      <c r="L28472" s="195"/>
      <c r="M28472" s="196"/>
      <c r="N28472" s="197"/>
      <c r="O28472" s="197"/>
      <c r="P28472" s="231"/>
    </row>
    <row r="28473" spans="2:16">
      <c r="B28473" s="351"/>
      <c r="C28473" s="398"/>
      <c r="D28473" s="399"/>
      <c r="E28473" s="400"/>
      <c r="G28473" s="401"/>
      <c r="H28473" s="401"/>
      <c r="I28473" s="401"/>
      <c r="J28473" s="194"/>
      <c r="K28473" s="194"/>
      <c r="L28473" s="195"/>
      <c r="M28473" s="196"/>
      <c r="N28473" s="197"/>
      <c r="O28473" s="197"/>
      <c r="P28473" s="231"/>
    </row>
    <row r="28474" spans="2:16">
      <c r="B28474" s="351"/>
      <c r="C28474" s="398"/>
      <c r="D28474" s="399"/>
      <c r="E28474" s="400"/>
      <c r="G28474" s="401"/>
      <c r="H28474" s="401"/>
      <c r="I28474" s="401"/>
      <c r="J28474" s="194"/>
      <c r="K28474" s="194"/>
      <c r="L28474" s="195"/>
      <c r="M28474" s="196"/>
      <c r="N28474" s="197"/>
      <c r="O28474" s="197"/>
      <c r="P28474" s="231"/>
    </row>
    <row r="28475" spans="2:16">
      <c r="B28475" s="351"/>
      <c r="C28475" s="398"/>
      <c r="D28475" s="399"/>
      <c r="E28475" s="400"/>
      <c r="G28475" s="401"/>
      <c r="H28475" s="401"/>
      <c r="I28475" s="401"/>
      <c r="J28475" s="194"/>
      <c r="K28475" s="194"/>
      <c r="L28475" s="195"/>
      <c r="M28475" s="196"/>
      <c r="N28475" s="197"/>
      <c r="O28475" s="197"/>
      <c r="P28475" s="231"/>
    </row>
    <row r="28476" spans="2:16">
      <c r="B28476" s="351"/>
      <c r="C28476" s="398"/>
      <c r="D28476" s="399"/>
      <c r="E28476" s="400"/>
      <c r="G28476" s="401"/>
      <c r="H28476" s="401"/>
      <c r="I28476" s="401"/>
      <c r="J28476" s="194"/>
      <c r="K28476" s="194"/>
      <c r="L28476" s="195"/>
      <c r="M28476" s="196"/>
      <c r="N28476" s="197"/>
      <c r="O28476" s="197"/>
      <c r="P28476" s="231"/>
    </row>
    <row r="28477" spans="2:16">
      <c r="B28477" s="351"/>
      <c r="C28477" s="398"/>
      <c r="D28477" s="399"/>
      <c r="E28477" s="400"/>
      <c r="G28477" s="401"/>
      <c r="H28477" s="401"/>
      <c r="I28477" s="401"/>
      <c r="J28477" s="194"/>
      <c r="K28477" s="194"/>
      <c r="L28477" s="195"/>
      <c r="M28477" s="196"/>
      <c r="N28477" s="197"/>
      <c r="O28477" s="197"/>
      <c r="P28477" s="231"/>
    </row>
    <row r="28478" spans="2:16">
      <c r="B28478" s="351"/>
      <c r="C28478" s="398"/>
      <c r="D28478" s="399"/>
      <c r="E28478" s="400"/>
      <c r="G28478" s="401"/>
      <c r="H28478" s="401"/>
      <c r="I28478" s="401"/>
      <c r="J28478" s="194"/>
      <c r="K28478" s="194"/>
      <c r="L28478" s="195"/>
      <c r="M28478" s="196"/>
      <c r="N28478" s="197"/>
      <c r="O28478" s="197"/>
      <c r="P28478" s="231"/>
    </row>
    <row r="28479" spans="2:16">
      <c r="B28479" s="351"/>
      <c r="C28479" s="398"/>
      <c r="D28479" s="399"/>
      <c r="E28479" s="400"/>
      <c r="G28479" s="401"/>
      <c r="H28479" s="401"/>
      <c r="I28479" s="401"/>
      <c r="J28479" s="194"/>
      <c r="K28479" s="194"/>
      <c r="L28479" s="195"/>
      <c r="M28479" s="196"/>
      <c r="N28479" s="197"/>
      <c r="O28479" s="197"/>
      <c r="P28479" s="231"/>
    </row>
    <row r="28480" spans="2:16">
      <c r="B28480" s="351"/>
      <c r="C28480" s="398"/>
      <c r="D28480" s="399"/>
      <c r="E28480" s="400"/>
      <c r="G28480" s="401"/>
      <c r="H28480" s="401"/>
      <c r="I28480" s="401"/>
      <c r="J28480" s="194"/>
      <c r="K28480" s="194"/>
      <c r="L28480" s="195"/>
      <c r="M28480" s="196"/>
      <c r="N28480" s="197"/>
      <c r="O28480" s="197"/>
      <c r="P28480" s="231"/>
    </row>
    <row r="28481" spans="2:16">
      <c r="B28481" s="351"/>
      <c r="C28481" s="398"/>
      <c r="D28481" s="399"/>
      <c r="E28481" s="400"/>
      <c r="G28481" s="401"/>
      <c r="H28481" s="401"/>
      <c r="I28481" s="401"/>
      <c r="J28481" s="194"/>
      <c r="K28481" s="194"/>
      <c r="L28481" s="195"/>
      <c r="M28481" s="196"/>
      <c r="N28481" s="197"/>
      <c r="O28481" s="197"/>
      <c r="P28481" s="231"/>
    </row>
    <row r="28482" spans="2:16">
      <c r="B28482" s="351"/>
      <c r="C28482" s="398"/>
      <c r="D28482" s="399"/>
      <c r="E28482" s="400"/>
      <c r="G28482" s="401"/>
      <c r="H28482" s="401"/>
      <c r="I28482" s="401"/>
      <c r="J28482" s="194"/>
      <c r="K28482" s="194"/>
      <c r="L28482" s="195"/>
      <c r="M28482" s="196"/>
      <c r="N28482" s="197"/>
      <c r="O28482" s="197"/>
      <c r="P28482" s="231"/>
    </row>
    <row r="28483" spans="2:16">
      <c r="B28483" s="351"/>
      <c r="C28483" s="398"/>
      <c r="D28483" s="399"/>
      <c r="E28483" s="400"/>
      <c r="G28483" s="401"/>
      <c r="H28483" s="401"/>
      <c r="I28483" s="401"/>
      <c r="J28483" s="194"/>
      <c r="K28483" s="194"/>
      <c r="L28483" s="195"/>
      <c r="M28483" s="196"/>
      <c r="N28483" s="197"/>
      <c r="O28483" s="197"/>
      <c r="P28483" s="231"/>
    </row>
    <row r="28484" spans="2:16">
      <c r="B28484" s="351"/>
      <c r="C28484" s="398"/>
      <c r="D28484" s="399"/>
      <c r="E28484" s="400"/>
      <c r="G28484" s="401"/>
      <c r="H28484" s="401"/>
      <c r="I28484" s="401"/>
      <c r="J28484" s="194"/>
      <c r="K28484" s="194"/>
      <c r="L28484" s="195"/>
      <c r="M28484" s="196"/>
      <c r="N28484" s="197"/>
      <c r="O28484" s="197"/>
      <c r="P28484" s="231"/>
    </row>
    <row r="28485" spans="2:16">
      <c r="B28485" s="351"/>
      <c r="C28485" s="398"/>
      <c r="D28485" s="399"/>
      <c r="E28485" s="400"/>
      <c r="G28485" s="401"/>
      <c r="H28485" s="401"/>
      <c r="I28485" s="401"/>
      <c r="J28485" s="194"/>
      <c r="K28485" s="194"/>
      <c r="L28485" s="195"/>
      <c r="M28485" s="196"/>
      <c r="N28485" s="197"/>
      <c r="O28485" s="197"/>
      <c r="P28485" s="231"/>
    </row>
    <row r="28486" spans="2:16">
      <c r="B28486" s="351"/>
      <c r="C28486" s="398"/>
      <c r="D28486" s="399"/>
      <c r="E28486" s="400"/>
      <c r="G28486" s="401"/>
      <c r="H28486" s="401"/>
      <c r="I28486" s="401"/>
      <c r="J28486" s="194"/>
      <c r="K28486" s="194"/>
      <c r="L28486" s="195"/>
      <c r="M28486" s="196"/>
      <c r="N28486" s="197"/>
      <c r="O28486" s="197"/>
      <c r="P28486" s="231"/>
    </row>
    <row r="28487" spans="2:16">
      <c r="B28487" s="351"/>
      <c r="C28487" s="398"/>
      <c r="D28487" s="399"/>
      <c r="E28487" s="400"/>
      <c r="G28487" s="401"/>
      <c r="H28487" s="401"/>
      <c r="I28487" s="401"/>
      <c r="J28487" s="194"/>
      <c r="K28487" s="194"/>
      <c r="L28487" s="195"/>
      <c r="M28487" s="196"/>
      <c r="N28487" s="197"/>
      <c r="O28487" s="197"/>
      <c r="P28487" s="231"/>
    </row>
    <row r="28488" spans="2:16">
      <c r="B28488" s="351"/>
      <c r="C28488" s="398"/>
      <c r="D28488" s="399"/>
      <c r="E28488" s="400"/>
      <c r="G28488" s="401"/>
      <c r="H28488" s="401"/>
      <c r="I28488" s="401"/>
      <c r="J28488" s="194"/>
      <c r="K28488" s="194"/>
      <c r="L28488" s="195"/>
      <c r="M28488" s="196"/>
      <c r="N28488" s="197"/>
      <c r="O28488" s="197"/>
      <c r="P28488" s="231"/>
    </row>
    <row r="28489" spans="2:16">
      <c r="B28489" s="351"/>
      <c r="C28489" s="398"/>
      <c r="D28489" s="399"/>
      <c r="E28489" s="400"/>
      <c r="G28489" s="401"/>
      <c r="H28489" s="401"/>
      <c r="I28489" s="401"/>
      <c r="J28489" s="194"/>
      <c r="K28489" s="194"/>
      <c r="L28489" s="195"/>
      <c r="M28489" s="196"/>
      <c r="N28489" s="197"/>
      <c r="O28489" s="197"/>
      <c r="P28489" s="231"/>
    </row>
    <row r="28490" spans="2:16">
      <c r="B28490" s="351"/>
      <c r="C28490" s="398"/>
      <c r="D28490" s="399"/>
      <c r="E28490" s="400"/>
      <c r="G28490" s="401"/>
      <c r="H28490" s="401"/>
      <c r="I28490" s="401"/>
      <c r="J28490" s="194"/>
      <c r="K28490" s="194"/>
      <c r="L28490" s="195"/>
      <c r="M28490" s="196"/>
      <c r="N28490" s="197"/>
      <c r="O28490" s="197"/>
      <c r="P28490" s="231"/>
    </row>
    <row r="28491" spans="2:16">
      <c r="B28491" s="351"/>
      <c r="C28491" s="398"/>
      <c r="D28491" s="399"/>
      <c r="E28491" s="400"/>
      <c r="G28491" s="401"/>
      <c r="H28491" s="401"/>
      <c r="I28491" s="401"/>
      <c r="J28491" s="194"/>
      <c r="K28491" s="194"/>
      <c r="L28491" s="195"/>
      <c r="M28491" s="196"/>
      <c r="N28491" s="197"/>
      <c r="O28491" s="197"/>
      <c r="P28491" s="231"/>
    </row>
    <row r="28492" spans="2:16">
      <c r="B28492" s="351"/>
      <c r="C28492" s="398"/>
      <c r="D28492" s="399"/>
      <c r="E28492" s="400"/>
      <c r="G28492" s="401"/>
      <c r="H28492" s="401"/>
      <c r="I28492" s="401"/>
      <c r="J28492" s="194"/>
      <c r="K28492" s="194"/>
      <c r="L28492" s="195"/>
      <c r="M28492" s="196"/>
      <c r="N28492" s="197"/>
      <c r="O28492" s="197"/>
      <c r="P28492" s="231"/>
    </row>
    <row r="28493" spans="2:16">
      <c r="B28493" s="351"/>
      <c r="C28493" s="398"/>
      <c r="D28493" s="399"/>
      <c r="E28493" s="400"/>
      <c r="G28493" s="401"/>
      <c r="H28493" s="401"/>
      <c r="I28493" s="401"/>
      <c r="J28493" s="194"/>
      <c r="K28493" s="194"/>
      <c r="L28493" s="195"/>
      <c r="M28493" s="196"/>
      <c r="N28493" s="197"/>
      <c r="O28493" s="197"/>
      <c r="P28493" s="231"/>
    </row>
    <row r="28494" spans="2:16">
      <c r="B28494" s="351"/>
      <c r="C28494" s="398"/>
      <c r="D28494" s="399"/>
      <c r="E28494" s="400"/>
      <c r="G28494" s="401"/>
      <c r="H28494" s="401"/>
      <c r="I28494" s="401"/>
      <c r="J28494" s="194"/>
      <c r="K28494" s="194"/>
      <c r="L28494" s="195"/>
      <c r="M28494" s="196"/>
      <c r="N28494" s="197"/>
      <c r="O28494" s="197"/>
      <c r="P28494" s="231"/>
    </row>
    <row r="28495" spans="2:16">
      <c r="B28495" s="351"/>
      <c r="C28495" s="398"/>
      <c r="D28495" s="399"/>
      <c r="E28495" s="400"/>
      <c r="G28495" s="401"/>
      <c r="H28495" s="401"/>
      <c r="I28495" s="401"/>
      <c r="J28495" s="194"/>
      <c r="K28495" s="194"/>
      <c r="L28495" s="195"/>
      <c r="M28495" s="196"/>
      <c r="N28495" s="197"/>
      <c r="O28495" s="197"/>
      <c r="P28495" s="231"/>
    </row>
    <row r="28496" spans="2:16">
      <c r="B28496" s="351"/>
      <c r="C28496" s="398"/>
      <c r="D28496" s="399"/>
      <c r="E28496" s="400"/>
      <c r="G28496" s="401"/>
      <c r="H28496" s="401"/>
      <c r="I28496" s="401"/>
      <c r="J28496" s="194"/>
      <c r="K28496" s="194"/>
      <c r="L28496" s="195"/>
      <c r="M28496" s="196"/>
      <c r="N28496" s="197"/>
      <c r="O28496" s="197"/>
      <c r="P28496" s="231"/>
    </row>
    <row r="28497" spans="2:16">
      <c r="B28497" s="351"/>
      <c r="C28497" s="398"/>
      <c r="D28497" s="399"/>
      <c r="E28497" s="400"/>
      <c r="G28497" s="401"/>
      <c r="H28497" s="401"/>
      <c r="I28497" s="401"/>
      <c r="J28497" s="194"/>
      <c r="K28497" s="194"/>
      <c r="L28497" s="195"/>
      <c r="M28497" s="196"/>
      <c r="N28497" s="197"/>
      <c r="O28497" s="197"/>
      <c r="P28497" s="231"/>
    </row>
    <row r="28498" spans="2:16">
      <c r="B28498" s="351"/>
      <c r="C28498" s="398"/>
      <c r="D28498" s="399"/>
      <c r="E28498" s="400"/>
      <c r="G28498" s="401"/>
      <c r="H28498" s="401"/>
      <c r="I28498" s="401"/>
      <c r="J28498" s="194"/>
      <c r="K28498" s="194"/>
      <c r="L28498" s="195"/>
      <c r="M28498" s="196"/>
      <c r="N28498" s="197"/>
      <c r="O28498" s="197"/>
      <c r="P28498" s="231"/>
    </row>
    <row r="28499" spans="2:16">
      <c r="B28499" s="351"/>
      <c r="C28499" s="398"/>
      <c r="D28499" s="399"/>
      <c r="E28499" s="400"/>
      <c r="G28499" s="401"/>
      <c r="H28499" s="401"/>
      <c r="I28499" s="401"/>
      <c r="J28499" s="194"/>
      <c r="K28499" s="194"/>
      <c r="L28499" s="195"/>
      <c r="M28499" s="196"/>
      <c r="N28499" s="197"/>
      <c r="O28499" s="197"/>
      <c r="P28499" s="231"/>
    </row>
    <row r="28500" spans="2:16">
      <c r="B28500" s="351"/>
      <c r="C28500" s="398"/>
      <c r="D28500" s="399"/>
      <c r="E28500" s="400"/>
      <c r="G28500" s="401"/>
      <c r="H28500" s="401"/>
      <c r="I28500" s="401"/>
      <c r="J28500" s="194"/>
      <c r="K28500" s="194"/>
      <c r="L28500" s="195"/>
      <c r="M28500" s="196"/>
      <c r="N28500" s="197"/>
      <c r="O28500" s="197"/>
      <c r="P28500" s="231"/>
    </row>
    <row r="28501" spans="2:16">
      <c r="B28501" s="351"/>
      <c r="C28501" s="398"/>
      <c r="D28501" s="399"/>
      <c r="E28501" s="400"/>
      <c r="G28501" s="401"/>
      <c r="H28501" s="401"/>
      <c r="I28501" s="401"/>
      <c r="J28501" s="194"/>
      <c r="K28501" s="194"/>
      <c r="L28501" s="195"/>
      <c r="M28501" s="196"/>
      <c r="N28501" s="197"/>
      <c r="O28501" s="197"/>
      <c r="P28501" s="231"/>
    </row>
    <row r="28502" spans="2:16">
      <c r="B28502" s="351"/>
      <c r="C28502" s="398"/>
      <c r="D28502" s="399"/>
      <c r="E28502" s="400"/>
      <c r="G28502" s="401"/>
      <c r="H28502" s="401"/>
      <c r="I28502" s="401"/>
      <c r="J28502" s="194"/>
      <c r="K28502" s="194"/>
      <c r="L28502" s="195"/>
      <c r="M28502" s="196"/>
      <c r="N28502" s="197"/>
      <c r="O28502" s="197"/>
      <c r="P28502" s="231"/>
    </row>
    <row r="28503" spans="2:16">
      <c r="B28503" s="351"/>
      <c r="C28503" s="398"/>
      <c r="D28503" s="399"/>
      <c r="E28503" s="400"/>
      <c r="G28503" s="401"/>
      <c r="H28503" s="401"/>
      <c r="I28503" s="401"/>
      <c r="J28503" s="194"/>
      <c r="K28503" s="194"/>
      <c r="L28503" s="195"/>
      <c r="M28503" s="196"/>
      <c r="N28503" s="197"/>
      <c r="O28503" s="197"/>
      <c r="P28503" s="231"/>
    </row>
    <row r="28504" spans="2:16">
      <c r="B28504" s="351"/>
      <c r="C28504" s="398"/>
      <c r="D28504" s="399"/>
      <c r="E28504" s="400"/>
      <c r="G28504" s="401"/>
      <c r="H28504" s="401"/>
      <c r="I28504" s="401"/>
      <c r="J28504" s="194"/>
      <c r="K28504" s="194"/>
      <c r="L28504" s="195"/>
      <c r="M28504" s="196"/>
      <c r="N28504" s="197"/>
      <c r="O28504" s="197"/>
      <c r="P28504" s="231"/>
    </row>
    <row r="28505" spans="2:16">
      <c r="B28505" s="351"/>
      <c r="C28505" s="398"/>
      <c r="D28505" s="399"/>
      <c r="E28505" s="400"/>
      <c r="G28505" s="401"/>
      <c r="H28505" s="401"/>
      <c r="I28505" s="401"/>
      <c r="J28505" s="194"/>
      <c r="K28505" s="194"/>
      <c r="L28505" s="195"/>
      <c r="M28505" s="196"/>
      <c r="N28505" s="197"/>
      <c r="O28505" s="197"/>
      <c r="P28505" s="231"/>
    </row>
    <row r="28506" spans="2:16">
      <c r="B28506" s="351"/>
      <c r="C28506" s="398"/>
      <c r="D28506" s="399"/>
      <c r="E28506" s="400"/>
      <c r="G28506" s="401"/>
      <c r="H28506" s="401"/>
      <c r="I28506" s="401"/>
      <c r="J28506" s="194"/>
      <c r="K28506" s="194"/>
      <c r="L28506" s="195"/>
      <c r="M28506" s="196"/>
      <c r="N28506" s="197"/>
      <c r="O28506" s="197"/>
      <c r="P28506" s="231"/>
    </row>
    <row r="28507" spans="2:16">
      <c r="B28507" s="351"/>
      <c r="C28507" s="398"/>
      <c r="D28507" s="399"/>
      <c r="E28507" s="400"/>
      <c r="G28507" s="401"/>
      <c r="H28507" s="401"/>
      <c r="I28507" s="401"/>
      <c r="J28507" s="194"/>
      <c r="K28507" s="194"/>
      <c r="L28507" s="195"/>
      <c r="M28507" s="196"/>
      <c r="N28507" s="197"/>
      <c r="O28507" s="197"/>
      <c r="P28507" s="231"/>
    </row>
    <row r="28508" spans="2:16">
      <c r="B28508" s="351"/>
      <c r="C28508" s="403"/>
      <c r="D28508" s="404"/>
      <c r="E28508" s="405"/>
      <c r="G28508" s="406"/>
      <c r="H28508" s="406"/>
      <c r="I28508" s="406"/>
      <c r="J28508" s="194"/>
      <c r="K28508" s="194"/>
      <c r="L28508" s="195"/>
      <c r="M28508" s="196"/>
      <c r="N28508" s="197"/>
      <c r="O28508" s="197"/>
      <c r="P28508" s="221"/>
    </row>
    <row r="28509" spans="2:16">
      <c r="B28509" s="351"/>
      <c r="C28509" s="398"/>
      <c r="D28509" s="399"/>
      <c r="E28509" s="400"/>
      <c r="G28509" s="401"/>
      <c r="H28509" s="401"/>
      <c r="I28509" s="401"/>
      <c r="J28509" s="194"/>
      <c r="K28509" s="194"/>
      <c r="L28509" s="195"/>
      <c r="M28509" s="196"/>
      <c r="N28509" s="197"/>
      <c r="O28509" s="197"/>
      <c r="P28509" s="231"/>
    </row>
    <row r="28510" spans="2:16">
      <c r="B28510" s="351"/>
      <c r="C28510" s="398"/>
      <c r="D28510" s="399"/>
      <c r="E28510" s="400"/>
      <c r="G28510" s="401"/>
      <c r="H28510" s="401"/>
      <c r="I28510" s="401"/>
      <c r="J28510" s="194"/>
      <c r="K28510" s="194"/>
      <c r="L28510" s="195"/>
      <c r="M28510" s="196"/>
      <c r="N28510" s="197"/>
      <c r="O28510" s="197"/>
      <c r="P28510" s="231"/>
    </row>
    <row r="28511" spans="2:16">
      <c r="B28511" s="351"/>
      <c r="C28511" s="398"/>
      <c r="D28511" s="399"/>
      <c r="E28511" s="400"/>
      <c r="G28511" s="401"/>
      <c r="H28511" s="401"/>
      <c r="I28511" s="401"/>
      <c r="J28511" s="194"/>
      <c r="K28511" s="194"/>
      <c r="L28511" s="195"/>
      <c r="M28511" s="196"/>
      <c r="N28511" s="197"/>
      <c r="O28511" s="197"/>
      <c r="P28511" s="231"/>
    </row>
    <row r="28512" spans="2:16">
      <c r="B28512" s="351"/>
      <c r="C28512" s="398"/>
      <c r="D28512" s="399"/>
      <c r="E28512" s="400"/>
      <c r="G28512" s="401"/>
      <c r="H28512" s="401"/>
      <c r="I28512" s="401"/>
      <c r="J28512" s="194"/>
      <c r="K28512" s="194"/>
      <c r="L28512" s="195"/>
      <c r="M28512" s="196"/>
      <c r="N28512" s="197"/>
      <c r="O28512" s="197"/>
      <c r="P28512" s="231"/>
    </row>
    <row r="28513" spans="2:16">
      <c r="B28513" s="351"/>
      <c r="C28513" s="398"/>
      <c r="D28513" s="399"/>
      <c r="E28513" s="400"/>
      <c r="G28513" s="401"/>
      <c r="H28513" s="401"/>
      <c r="I28513" s="401"/>
      <c r="J28513" s="194"/>
      <c r="K28513" s="194"/>
      <c r="L28513" s="195"/>
      <c r="M28513" s="196"/>
      <c r="N28513" s="197"/>
      <c r="O28513" s="197"/>
      <c r="P28513" s="231"/>
    </row>
    <row r="28514" spans="2:16">
      <c r="B28514" s="351"/>
      <c r="C28514" s="398"/>
      <c r="D28514" s="399"/>
      <c r="E28514" s="400"/>
      <c r="G28514" s="401"/>
      <c r="H28514" s="401"/>
      <c r="I28514" s="401"/>
      <c r="J28514" s="194"/>
      <c r="K28514" s="194"/>
      <c r="L28514" s="195"/>
      <c r="M28514" s="196"/>
      <c r="N28514" s="197"/>
      <c r="O28514" s="197"/>
      <c r="P28514" s="231"/>
    </row>
    <row r="28515" spans="2:16">
      <c r="B28515" s="351"/>
      <c r="C28515" s="398"/>
      <c r="D28515" s="399"/>
      <c r="E28515" s="400"/>
      <c r="G28515" s="401"/>
      <c r="H28515" s="401"/>
      <c r="I28515" s="401"/>
      <c r="J28515" s="194"/>
      <c r="K28515" s="194"/>
      <c r="L28515" s="195"/>
      <c r="M28515" s="196"/>
      <c r="N28515" s="197"/>
      <c r="O28515" s="197"/>
      <c r="P28515" s="231"/>
    </row>
    <row r="28516" spans="2:16">
      <c r="B28516" s="351"/>
      <c r="C28516" s="398"/>
      <c r="D28516" s="399"/>
      <c r="E28516" s="400"/>
      <c r="G28516" s="401"/>
      <c r="H28516" s="401"/>
      <c r="I28516" s="401"/>
      <c r="J28516" s="194"/>
      <c r="K28516" s="194"/>
      <c r="L28516" s="195"/>
      <c r="M28516" s="196"/>
      <c r="N28516" s="197"/>
      <c r="O28516" s="197"/>
      <c r="P28516" s="231"/>
    </row>
    <row r="28517" spans="2:16">
      <c r="B28517" s="351"/>
      <c r="C28517" s="398"/>
      <c r="D28517" s="399"/>
      <c r="E28517" s="400"/>
      <c r="G28517" s="401"/>
      <c r="H28517" s="401"/>
      <c r="I28517" s="401"/>
      <c r="J28517" s="194"/>
      <c r="K28517" s="194"/>
      <c r="L28517" s="195"/>
      <c r="M28517" s="196"/>
      <c r="N28517" s="197"/>
      <c r="O28517" s="197"/>
      <c r="P28517" s="231"/>
    </row>
    <row r="28518" spans="2:16">
      <c r="B28518" s="351"/>
      <c r="C28518" s="398"/>
      <c r="D28518" s="399"/>
      <c r="E28518" s="400"/>
      <c r="G28518" s="401"/>
      <c r="H28518" s="401"/>
      <c r="I28518" s="401"/>
      <c r="J28518" s="194"/>
      <c r="K28518" s="194"/>
      <c r="L28518" s="195"/>
      <c r="M28518" s="196"/>
      <c r="N28518" s="197"/>
      <c r="O28518" s="197"/>
      <c r="P28518" s="231"/>
    </row>
    <row r="28519" spans="2:16">
      <c r="B28519" s="351"/>
      <c r="C28519" s="398"/>
      <c r="D28519" s="399"/>
      <c r="E28519" s="400"/>
      <c r="G28519" s="401"/>
      <c r="H28519" s="401"/>
      <c r="I28519" s="401"/>
      <c r="J28519" s="194"/>
      <c r="K28519" s="194"/>
      <c r="L28519" s="195"/>
      <c r="M28519" s="196"/>
      <c r="N28519" s="197"/>
      <c r="O28519" s="197"/>
      <c r="P28519" s="231"/>
    </row>
    <row r="28520" spans="2:16">
      <c r="B28520" s="351"/>
      <c r="C28520" s="398"/>
      <c r="D28520" s="399"/>
      <c r="E28520" s="400"/>
      <c r="G28520" s="401"/>
      <c r="H28520" s="401"/>
      <c r="I28520" s="401"/>
      <c r="J28520" s="194"/>
      <c r="K28520" s="194"/>
      <c r="L28520" s="195"/>
      <c r="M28520" s="196"/>
      <c r="N28520" s="197"/>
      <c r="O28520" s="197"/>
      <c r="P28520" s="231"/>
    </row>
    <row r="28521" spans="2:16">
      <c r="B28521" s="351"/>
      <c r="C28521" s="398"/>
      <c r="D28521" s="399"/>
      <c r="E28521" s="400"/>
      <c r="G28521" s="401"/>
      <c r="H28521" s="401"/>
      <c r="I28521" s="401"/>
      <c r="J28521" s="194"/>
      <c r="K28521" s="194"/>
      <c r="L28521" s="195"/>
      <c r="M28521" s="196"/>
      <c r="N28521" s="197"/>
      <c r="O28521" s="197"/>
      <c r="P28521" s="231"/>
    </row>
    <row r="28522" spans="2:16">
      <c r="B28522" s="351"/>
      <c r="C28522" s="398"/>
      <c r="D28522" s="399"/>
      <c r="E28522" s="400"/>
      <c r="G28522" s="401"/>
      <c r="H28522" s="401"/>
      <c r="I28522" s="401"/>
      <c r="J28522" s="194"/>
      <c r="K28522" s="194"/>
      <c r="L28522" s="195"/>
      <c r="M28522" s="196"/>
      <c r="N28522" s="197"/>
      <c r="O28522" s="197"/>
      <c r="P28522" s="231"/>
    </row>
    <row r="28523" spans="2:16">
      <c r="B28523" s="351"/>
      <c r="C28523" s="398"/>
      <c r="D28523" s="399"/>
      <c r="E28523" s="400"/>
      <c r="G28523" s="401"/>
      <c r="H28523" s="401"/>
      <c r="I28523" s="401"/>
      <c r="J28523" s="194"/>
      <c r="K28523" s="194"/>
      <c r="L28523" s="195"/>
      <c r="M28523" s="196"/>
      <c r="N28523" s="197"/>
      <c r="O28523" s="197"/>
      <c r="P28523" s="231"/>
    </row>
    <row r="28524" spans="2:16">
      <c r="B28524" s="351"/>
      <c r="C28524" s="398"/>
      <c r="D28524" s="399"/>
      <c r="E28524" s="400"/>
      <c r="G28524" s="401"/>
      <c r="H28524" s="401"/>
      <c r="I28524" s="401"/>
      <c r="J28524" s="194"/>
      <c r="K28524" s="194"/>
      <c r="L28524" s="195"/>
      <c r="M28524" s="196"/>
      <c r="N28524" s="197"/>
      <c r="O28524" s="197"/>
      <c r="P28524" s="231"/>
    </row>
    <row r="28525" spans="2:16">
      <c r="B28525" s="351"/>
      <c r="C28525" s="398"/>
      <c r="D28525" s="399"/>
      <c r="E28525" s="400"/>
      <c r="G28525" s="401"/>
      <c r="H28525" s="401"/>
      <c r="I28525" s="401"/>
      <c r="J28525" s="194"/>
      <c r="K28525" s="194"/>
      <c r="L28525" s="195"/>
      <c r="M28525" s="196"/>
      <c r="N28525" s="197"/>
      <c r="O28525" s="197"/>
      <c r="P28525" s="231"/>
    </row>
    <row r="28526" spans="2:16">
      <c r="B28526" s="351"/>
      <c r="C28526" s="398"/>
      <c r="D28526" s="399"/>
      <c r="E28526" s="400"/>
      <c r="G28526" s="401"/>
      <c r="H28526" s="401"/>
      <c r="I28526" s="401"/>
      <c r="J28526" s="194"/>
      <c r="K28526" s="194"/>
      <c r="L28526" s="195"/>
      <c r="M28526" s="196"/>
      <c r="N28526" s="197"/>
      <c r="O28526" s="197"/>
      <c r="P28526" s="231"/>
    </row>
    <row r="28527" spans="2:16">
      <c r="B28527" s="351"/>
      <c r="C28527" s="398"/>
      <c r="D28527" s="399"/>
      <c r="E28527" s="400"/>
      <c r="G28527" s="401"/>
      <c r="H28527" s="401"/>
      <c r="I28527" s="401"/>
      <c r="J28527" s="194"/>
      <c r="K28527" s="194"/>
      <c r="L28527" s="195"/>
      <c r="M28527" s="196"/>
      <c r="N28527" s="197"/>
      <c r="O28527" s="197"/>
      <c r="P28527" s="231"/>
    </row>
    <row r="28528" spans="2:16">
      <c r="B28528" s="351"/>
      <c r="C28528" s="398"/>
      <c r="D28528" s="399"/>
      <c r="E28528" s="400"/>
      <c r="G28528" s="401"/>
      <c r="H28528" s="401"/>
      <c r="I28528" s="401"/>
      <c r="J28528" s="194"/>
      <c r="K28528" s="194"/>
      <c r="L28528" s="195"/>
      <c r="M28528" s="196"/>
      <c r="N28528" s="197"/>
      <c r="O28528" s="197"/>
      <c r="P28528" s="231"/>
    </row>
    <row r="28529" spans="2:16">
      <c r="B28529" s="351"/>
      <c r="C28529" s="398"/>
      <c r="D28529" s="399"/>
      <c r="E28529" s="400"/>
      <c r="G28529" s="401"/>
      <c r="H28529" s="401"/>
      <c r="I28529" s="401"/>
      <c r="J28529" s="194"/>
      <c r="K28529" s="194"/>
      <c r="L28529" s="195"/>
      <c r="M28529" s="196"/>
      <c r="N28529" s="197"/>
      <c r="O28529" s="197"/>
      <c r="P28529" s="231"/>
    </row>
    <row r="28530" spans="2:16">
      <c r="B28530" s="351"/>
      <c r="C28530" s="398"/>
      <c r="D28530" s="399"/>
      <c r="E28530" s="400"/>
      <c r="G28530" s="401"/>
      <c r="H28530" s="401"/>
      <c r="I28530" s="401"/>
      <c r="J28530" s="194"/>
      <c r="K28530" s="194"/>
      <c r="L28530" s="195"/>
      <c r="M28530" s="196"/>
      <c r="N28530" s="197"/>
      <c r="O28530" s="197"/>
      <c r="P28530" s="231"/>
    </row>
    <row r="28531" spans="2:16">
      <c r="B28531" s="351"/>
      <c r="C28531" s="398"/>
      <c r="D28531" s="399"/>
      <c r="E28531" s="400"/>
      <c r="G28531" s="401"/>
      <c r="H28531" s="401"/>
      <c r="I28531" s="401"/>
      <c r="J28531" s="194"/>
      <c r="K28531" s="194"/>
      <c r="L28531" s="195"/>
      <c r="M28531" s="196"/>
      <c r="N28531" s="197"/>
      <c r="O28531" s="197"/>
      <c r="P28531" s="231"/>
    </row>
    <row r="28532" spans="2:16">
      <c r="B28532" s="351"/>
      <c r="C28532" s="398"/>
      <c r="D28532" s="399"/>
      <c r="E28532" s="400"/>
      <c r="G28532" s="401"/>
      <c r="H28532" s="401"/>
      <c r="I28532" s="401"/>
      <c r="J28532" s="194"/>
      <c r="K28532" s="194"/>
      <c r="L28532" s="195"/>
      <c r="M28532" s="196"/>
      <c r="N28532" s="197"/>
      <c r="O28532" s="197"/>
      <c r="P28532" s="231"/>
    </row>
    <row r="28533" spans="2:16">
      <c r="B28533" s="351"/>
      <c r="C28533" s="398"/>
      <c r="D28533" s="399"/>
      <c r="E28533" s="400"/>
      <c r="G28533" s="401"/>
      <c r="H28533" s="401"/>
      <c r="I28533" s="401"/>
      <c r="J28533" s="194"/>
      <c r="K28533" s="194"/>
      <c r="L28533" s="195"/>
      <c r="M28533" s="196"/>
      <c r="N28533" s="197"/>
      <c r="O28533" s="197"/>
      <c r="P28533" s="231"/>
    </row>
    <row r="28534" spans="2:16">
      <c r="B28534" s="351"/>
      <c r="C28534" s="398"/>
      <c r="D28534" s="399"/>
      <c r="E28534" s="400"/>
      <c r="G28534" s="401"/>
      <c r="H28534" s="401"/>
      <c r="I28534" s="401"/>
      <c r="J28534" s="194"/>
      <c r="K28534" s="194"/>
      <c r="L28534" s="195"/>
      <c r="M28534" s="196"/>
      <c r="N28534" s="197"/>
      <c r="O28534" s="197"/>
      <c r="P28534" s="231"/>
    </row>
    <row r="28535" spans="2:16">
      <c r="B28535" s="351"/>
      <c r="C28535" s="398"/>
      <c r="D28535" s="399"/>
      <c r="E28535" s="400"/>
      <c r="G28535" s="401"/>
      <c r="H28535" s="401"/>
      <c r="I28535" s="401"/>
      <c r="J28535" s="194"/>
      <c r="K28535" s="194"/>
      <c r="L28535" s="195"/>
      <c r="M28535" s="196"/>
      <c r="N28535" s="197"/>
      <c r="O28535" s="197"/>
      <c r="P28535" s="231"/>
    </row>
    <row r="28536" spans="2:16">
      <c r="B28536" s="351"/>
      <c r="C28536" s="398"/>
      <c r="D28536" s="399"/>
      <c r="E28536" s="400"/>
      <c r="G28536" s="401"/>
      <c r="H28536" s="401"/>
      <c r="I28536" s="401"/>
      <c r="J28536" s="194"/>
      <c r="K28536" s="194"/>
      <c r="L28536" s="195"/>
      <c r="M28536" s="196"/>
      <c r="N28536" s="197"/>
      <c r="O28536" s="197"/>
      <c r="P28536" s="231"/>
    </row>
    <row r="28537" spans="2:16">
      <c r="B28537" s="351"/>
      <c r="C28537" s="398"/>
      <c r="D28537" s="399"/>
      <c r="E28537" s="400"/>
      <c r="G28537" s="401"/>
      <c r="H28537" s="401"/>
      <c r="I28537" s="401"/>
      <c r="J28537" s="194"/>
      <c r="K28537" s="194"/>
      <c r="L28537" s="195"/>
      <c r="M28537" s="196"/>
      <c r="N28537" s="197"/>
      <c r="O28537" s="197"/>
      <c r="P28537" s="231"/>
    </row>
    <row r="28538" spans="2:16">
      <c r="B28538" s="351"/>
      <c r="C28538" s="398"/>
      <c r="D28538" s="399"/>
      <c r="E28538" s="400"/>
      <c r="G28538" s="401"/>
      <c r="H28538" s="401"/>
      <c r="I28538" s="401"/>
      <c r="J28538" s="194"/>
      <c r="K28538" s="194"/>
      <c r="L28538" s="195"/>
      <c r="M28538" s="196"/>
      <c r="N28538" s="197"/>
      <c r="O28538" s="197"/>
      <c r="P28538" s="231"/>
    </row>
    <row r="28539" spans="2:16">
      <c r="B28539" s="351"/>
      <c r="C28539" s="398"/>
      <c r="D28539" s="399"/>
      <c r="E28539" s="400"/>
      <c r="G28539" s="401"/>
      <c r="H28539" s="401"/>
      <c r="I28539" s="401"/>
      <c r="J28539" s="194"/>
      <c r="K28539" s="194"/>
      <c r="L28539" s="195"/>
      <c r="M28539" s="196"/>
      <c r="N28539" s="197"/>
      <c r="O28539" s="197"/>
      <c r="P28539" s="231"/>
    </row>
    <row r="28540" spans="2:16">
      <c r="B28540" s="351"/>
      <c r="C28540" s="398"/>
      <c r="D28540" s="399"/>
      <c r="E28540" s="400"/>
      <c r="G28540" s="401"/>
      <c r="H28540" s="401"/>
      <c r="I28540" s="401"/>
      <c r="J28540" s="194"/>
      <c r="K28540" s="194"/>
      <c r="L28540" s="195"/>
      <c r="M28540" s="196"/>
      <c r="N28540" s="197"/>
      <c r="O28540" s="197"/>
      <c r="P28540" s="231"/>
    </row>
    <row r="28541" spans="2:16">
      <c r="B28541" s="351"/>
      <c r="C28541" s="398"/>
      <c r="D28541" s="399"/>
      <c r="E28541" s="400"/>
      <c r="G28541" s="401"/>
      <c r="H28541" s="401"/>
      <c r="I28541" s="401"/>
      <c r="J28541" s="194"/>
      <c r="K28541" s="194"/>
      <c r="L28541" s="195"/>
      <c r="M28541" s="196"/>
      <c r="N28541" s="197"/>
      <c r="O28541" s="197"/>
      <c r="P28541" s="231"/>
    </row>
    <row r="28542" spans="2:16">
      <c r="B28542" s="351"/>
      <c r="C28542" s="398"/>
      <c r="D28542" s="399"/>
      <c r="E28542" s="400"/>
      <c r="G28542" s="401"/>
      <c r="H28542" s="401"/>
      <c r="I28542" s="401"/>
      <c r="J28542" s="194"/>
      <c r="K28542" s="194"/>
      <c r="L28542" s="195"/>
      <c r="M28542" s="196"/>
      <c r="N28542" s="197"/>
      <c r="O28542" s="197"/>
      <c r="P28542" s="231"/>
    </row>
    <row r="28543" spans="2:16">
      <c r="B28543" s="351"/>
      <c r="C28543" s="398"/>
      <c r="D28543" s="399"/>
      <c r="E28543" s="400"/>
      <c r="G28543" s="401"/>
      <c r="H28543" s="401"/>
      <c r="I28543" s="401"/>
      <c r="J28543" s="194"/>
      <c r="K28543" s="194"/>
      <c r="L28543" s="195"/>
      <c r="M28543" s="196"/>
      <c r="N28543" s="197"/>
      <c r="O28543" s="197"/>
      <c r="P28543" s="231"/>
    </row>
    <row r="28544" spans="2:16">
      <c r="B28544" s="351"/>
      <c r="C28544" s="398"/>
      <c r="D28544" s="399"/>
      <c r="E28544" s="400"/>
      <c r="G28544" s="401"/>
      <c r="H28544" s="401"/>
      <c r="I28544" s="401"/>
      <c r="J28544" s="194"/>
      <c r="K28544" s="194"/>
      <c r="L28544" s="195"/>
      <c r="M28544" s="196"/>
      <c r="N28544" s="197"/>
      <c r="O28544" s="197"/>
      <c r="P28544" s="231"/>
    </row>
    <row r="28545" spans="2:16">
      <c r="B28545" s="351"/>
      <c r="C28545" s="398"/>
      <c r="D28545" s="399"/>
      <c r="E28545" s="400"/>
      <c r="G28545" s="401"/>
      <c r="H28545" s="401"/>
      <c r="I28545" s="401"/>
      <c r="J28545" s="194"/>
      <c r="K28545" s="194"/>
      <c r="L28545" s="195"/>
      <c r="M28545" s="196"/>
      <c r="N28545" s="197"/>
      <c r="O28545" s="197"/>
      <c r="P28545" s="231"/>
    </row>
    <row r="28546" spans="2:16">
      <c r="B28546" s="351"/>
      <c r="C28546" s="398"/>
      <c r="D28546" s="399"/>
      <c r="E28546" s="400"/>
      <c r="G28546" s="401"/>
      <c r="H28546" s="401"/>
      <c r="I28546" s="401"/>
      <c r="J28546" s="194"/>
      <c r="K28546" s="194"/>
      <c r="L28546" s="195"/>
      <c r="M28546" s="196"/>
      <c r="N28546" s="197"/>
      <c r="O28546" s="197"/>
      <c r="P28546" s="231"/>
    </row>
    <row r="28547" spans="2:16">
      <c r="B28547" s="351"/>
      <c r="C28547" s="398"/>
      <c r="D28547" s="399"/>
      <c r="E28547" s="400"/>
      <c r="G28547" s="401"/>
      <c r="H28547" s="401"/>
      <c r="I28547" s="401"/>
      <c r="J28547" s="194"/>
      <c r="K28547" s="194"/>
      <c r="L28547" s="195"/>
      <c r="M28547" s="196"/>
      <c r="N28547" s="197"/>
      <c r="O28547" s="197"/>
      <c r="P28547" s="231"/>
    </row>
    <row r="28548" spans="2:16">
      <c r="B28548" s="351"/>
      <c r="C28548" s="398"/>
      <c r="D28548" s="399"/>
      <c r="E28548" s="400"/>
      <c r="G28548" s="401"/>
      <c r="H28548" s="401"/>
      <c r="I28548" s="401"/>
      <c r="J28548" s="194"/>
      <c r="K28548" s="194"/>
      <c r="L28548" s="195"/>
      <c r="M28548" s="196"/>
      <c r="N28548" s="197"/>
      <c r="O28548" s="197"/>
      <c r="P28548" s="231"/>
    </row>
    <row r="28549" spans="2:16">
      <c r="B28549" s="351"/>
      <c r="C28549" s="398"/>
      <c r="D28549" s="399"/>
      <c r="E28549" s="400"/>
      <c r="G28549" s="401"/>
      <c r="H28549" s="401"/>
      <c r="I28549" s="401"/>
      <c r="J28549" s="194"/>
      <c r="K28549" s="194"/>
      <c r="L28549" s="195"/>
      <c r="M28549" s="196"/>
      <c r="N28549" s="197"/>
      <c r="O28549" s="197"/>
      <c r="P28549" s="231"/>
    </row>
    <row r="28550" spans="2:16">
      <c r="B28550" s="351"/>
      <c r="C28550" s="398"/>
      <c r="D28550" s="399"/>
      <c r="E28550" s="400"/>
      <c r="G28550" s="401"/>
      <c r="H28550" s="401"/>
      <c r="I28550" s="401"/>
      <c r="J28550" s="194"/>
      <c r="K28550" s="194"/>
      <c r="L28550" s="195"/>
      <c r="M28550" s="196"/>
      <c r="N28550" s="197"/>
      <c r="O28550" s="197"/>
      <c r="P28550" s="231"/>
    </row>
    <row r="28551" spans="2:16">
      <c r="B28551" s="351"/>
      <c r="C28551" s="398"/>
      <c r="D28551" s="399"/>
      <c r="E28551" s="400"/>
      <c r="G28551" s="401"/>
      <c r="H28551" s="401"/>
      <c r="I28551" s="401"/>
      <c r="J28551" s="194"/>
      <c r="K28551" s="194"/>
      <c r="L28551" s="195"/>
      <c r="M28551" s="196"/>
      <c r="N28551" s="197"/>
      <c r="O28551" s="197"/>
      <c r="P28551" s="231"/>
    </row>
    <row r="28552" spans="2:16">
      <c r="B28552" s="351"/>
      <c r="C28552" s="398"/>
      <c r="D28552" s="399"/>
      <c r="E28552" s="400"/>
      <c r="G28552" s="401"/>
      <c r="H28552" s="401"/>
      <c r="I28552" s="401"/>
      <c r="J28552" s="194"/>
      <c r="K28552" s="194"/>
      <c r="L28552" s="195"/>
      <c r="M28552" s="196"/>
      <c r="N28552" s="197"/>
      <c r="O28552" s="197"/>
      <c r="P28552" s="231"/>
    </row>
    <row r="28553" spans="2:16">
      <c r="B28553" s="351"/>
      <c r="C28553" s="398"/>
      <c r="D28553" s="399"/>
      <c r="E28553" s="400"/>
      <c r="G28553" s="401"/>
      <c r="H28553" s="401"/>
      <c r="I28553" s="401"/>
      <c r="J28553" s="194"/>
      <c r="K28553" s="194"/>
      <c r="L28553" s="195"/>
      <c r="M28553" s="196"/>
      <c r="N28553" s="197"/>
      <c r="O28553" s="197"/>
      <c r="P28553" s="231"/>
    </row>
    <row r="28554" spans="2:16">
      <c r="B28554" s="351"/>
      <c r="C28554" s="398"/>
      <c r="D28554" s="399"/>
      <c r="E28554" s="400"/>
      <c r="G28554" s="401"/>
      <c r="H28554" s="401"/>
      <c r="I28554" s="401"/>
      <c r="J28554" s="194"/>
      <c r="K28554" s="194"/>
      <c r="L28554" s="195"/>
      <c r="M28554" s="196"/>
      <c r="N28554" s="197"/>
      <c r="O28554" s="197"/>
      <c r="P28554" s="231"/>
    </row>
    <row r="28555" spans="2:16">
      <c r="B28555" s="351"/>
      <c r="C28555" s="398"/>
      <c r="D28555" s="399"/>
      <c r="E28555" s="400"/>
      <c r="G28555" s="401"/>
      <c r="H28555" s="401"/>
      <c r="I28555" s="401"/>
      <c r="J28555" s="194"/>
      <c r="K28555" s="194"/>
      <c r="L28555" s="195"/>
      <c r="M28555" s="196"/>
      <c r="N28555" s="197"/>
      <c r="O28555" s="197"/>
      <c r="P28555" s="231"/>
    </row>
    <row r="28556" spans="2:16">
      <c r="B28556" s="351"/>
      <c r="C28556" s="398"/>
      <c r="D28556" s="399"/>
      <c r="E28556" s="400"/>
      <c r="G28556" s="401"/>
      <c r="H28556" s="401"/>
      <c r="I28556" s="401"/>
      <c r="J28556" s="194"/>
      <c r="K28556" s="194"/>
      <c r="L28556" s="195"/>
      <c r="M28556" s="196"/>
      <c r="N28556" s="197"/>
      <c r="O28556" s="197"/>
      <c r="P28556" s="231"/>
    </row>
    <row r="28557" spans="2:16">
      <c r="B28557" s="351"/>
      <c r="C28557" s="398"/>
      <c r="D28557" s="399"/>
      <c r="E28557" s="400"/>
      <c r="G28557" s="401"/>
      <c r="H28557" s="401"/>
      <c r="I28557" s="401"/>
      <c r="J28557" s="194"/>
      <c r="K28557" s="194"/>
      <c r="L28557" s="195"/>
      <c r="M28557" s="196"/>
      <c r="N28557" s="197"/>
      <c r="O28557" s="197"/>
      <c r="P28557" s="231"/>
    </row>
    <row r="28558" spans="2:16">
      <c r="B28558" s="351"/>
      <c r="C28558" s="398"/>
      <c r="D28558" s="399"/>
      <c r="E28558" s="400"/>
      <c r="G28558" s="401"/>
      <c r="H28558" s="401"/>
      <c r="I28558" s="401"/>
      <c r="J28558" s="194"/>
      <c r="K28558" s="194"/>
      <c r="L28558" s="195"/>
      <c r="M28558" s="196"/>
      <c r="N28558" s="197"/>
      <c r="O28558" s="197"/>
      <c r="P28558" s="231"/>
    </row>
    <row r="28559" spans="2:16">
      <c r="B28559" s="351"/>
      <c r="C28559" s="398"/>
      <c r="D28559" s="399"/>
      <c r="E28559" s="400"/>
      <c r="G28559" s="401"/>
      <c r="H28559" s="401"/>
      <c r="I28559" s="401"/>
      <c r="J28559" s="194"/>
      <c r="K28559" s="194"/>
      <c r="L28559" s="195"/>
      <c r="M28559" s="196"/>
      <c r="N28559" s="197"/>
      <c r="O28559" s="197"/>
      <c r="P28559" s="231"/>
    </row>
    <row r="28560" spans="2:16">
      <c r="B28560" s="351"/>
      <c r="C28560" s="398"/>
      <c r="D28560" s="399"/>
      <c r="E28560" s="400"/>
      <c r="G28560" s="401"/>
      <c r="H28560" s="401"/>
      <c r="I28560" s="401"/>
      <c r="J28560" s="194"/>
      <c r="K28560" s="194"/>
      <c r="L28560" s="195"/>
      <c r="M28560" s="196"/>
      <c r="N28560" s="197"/>
      <c r="O28560" s="197"/>
      <c r="P28560" s="231"/>
    </row>
    <row r="28561" spans="2:16">
      <c r="B28561" s="351"/>
      <c r="C28561" s="398"/>
      <c r="D28561" s="399"/>
      <c r="E28561" s="400"/>
      <c r="G28561" s="401"/>
      <c r="H28561" s="401"/>
      <c r="I28561" s="401"/>
      <c r="J28561" s="194"/>
      <c r="K28561" s="194"/>
      <c r="L28561" s="195"/>
      <c r="M28561" s="196"/>
      <c r="N28561" s="197"/>
      <c r="O28561" s="197"/>
      <c r="P28561" s="231"/>
    </row>
    <row r="28562" spans="2:16">
      <c r="B28562" s="351"/>
      <c r="C28562" s="398"/>
      <c r="D28562" s="399"/>
      <c r="E28562" s="400"/>
      <c r="G28562" s="401"/>
      <c r="H28562" s="401"/>
      <c r="I28562" s="401"/>
      <c r="J28562" s="194"/>
      <c r="K28562" s="194"/>
      <c r="L28562" s="195"/>
      <c r="M28562" s="196"/>
      <c r="N28562" s="197"/>
      <c r="O28562" s="197"/>
      <c r="P28562" s="231"/>
    </row>
    <row r="28563" spans="2:16">
      <c r="B28563" s="351"/>
      <c r="C28563" s="398"/>
      <c r="D28563" s="399"/>
      <c r="E28563" s="400"/>
      <c r="G28563" s="401"/>
      <c r="H28563" s="401"/>
      <c r="I28563" s="401"/>
      <c r="J28563" s="194"/>
      <c r="K28563" s="194"/>
      <c r="L28563" s="195"/>
      <c r="M28563" s="196"/>
      <c r="N28563" s="197"/>
      <c r="O28563" s="197"/>
      <c r="P28563" s="231"/>
    </row>
    <row r="28564" spans="2:16">
      <c r="B28564" s="351"/>
      <c r="C28564" s="398"/>
      <c r="D28564" s="399"/>
      <c r="E28564" s="400"/>
      <c r="G28564" s="401"/>
      <c r="H28564" s="401"/>
      <c r="I28564" s="401"/>
      <c r="J28564" s="194"/>
      <c r="K28564" s="194"/>
      <c r="L28564" s="195"/>
      <c r="M28564" s="196"/>
      <c r="N28564" s="197"/>
      <c r="O28564" s="197"/>
      <c r="P28564" s="231"/>
    </row>
    <row r="28565" spans="2:16">
      <c r="B28565" s="351"/>
      <c r="C28565" s="398"/>
      <c r="D28565" s="399"/>
      <c r="E28565" s="400"/>
      <c r="G28565" s="401"/>
      <c r="H28565" s="401"/>
      <c r="I28565" s="401"/>
      <c r="J28565" s="194"/>
      <c r="K28565" s="194"/>
      <c r="L28565" s="195"/>
      <c r="M28565" s="196"/>
      <c r="N28565" s="197"/>
      <c r="O28565" s="197"/>
      <c r="P28565" s="231"/>
    </row>
    <row r="28566" spans="2:16">
      <c r="B28566" s="351"/>
      <c r="C28566" s="398"/>
      <c r="D28566" s="399"/>
      <c r="E28566" s="400"/>
      <c r="G28566" s="401"/>
      <c r="H28566" s="401"/>
      <c r="I28566" s="401"/>
      <c r="J28566" s="194"/>
      <c r="K28566" s="194"/>
      <c r="L28566" s="195"/>
      <c r="M28566" s="196"/>
      <c r="N28566" s="197"/>
      <c r="O28566" s="197"/>
      <c r="P28566" s="231"/>
    </row>
    <row r="28567" spans="2:16">
      <c r="B28567" s="351"/>
      <c r="C28567" s="398"/>
      <c r="D28567" s="399"/>
      <c r="E28567" s="400"/>
      <c r="G28567" s="401"/>
      <c r="H28567" s="401"/>
      <c r="I28567" s="401"/>
      <c r="J28567" s="194"/>
      <c r="K28567" s="194"/>
      <c r="L28567" s="195"/>
      <c r="M28567" s="196"/>
      <c r="N28567" s="197"/>
      <c r="O28567" s="197"/>
      <c r="P28567" s="231"/>
    </row>
    <row r="28568" spans="2:16">
      <c r="B28568" s="351"/>
      <c r="C28568" s="398"/>
      <c r="D28568" s="399"/>
      <c r="E28568" s="400"/>
      <c r="G28568" s="401"/>
      <c r="H28568" s="401"/>
      <c r="I28568" s="401"/>
      <c r="J28568" s="194"/>
      <c r="K28568" s="194"/>
      <c r="L28568" s="195"/>
      <c r="M28568" s="196"/>
      <c r="N28568" s="197"/>
      <c r="O28568" s="197"/>
      <c r="P28568" s="231"/>
    </row>
    <row r="28569" spans="2:16">
      <c r="B28569" s="351"/>
      <c r="C28569" s="398"/>
      <c r="D28569" s="399"/>
      <c r="E28569" s="400"/>
      <c r="G28569" s="401"/>
      <c r="H28569" s="401"/>
      <c r="I28569" s="401"/>
      <c r="J28569" s="194"/>
      <c r="K28569" s="194"/>
      <c r="L28569" s="195"/>
      <c r="M28569" s="196"/>
      <c r="N28569" s="197"/>
      <c r="O28569" s="197"/>
      <c r="P28569" s="231"/>
    </row>
    <row r="28570" spans="2:16">
      <c r="B28570" s="351"/>
      <c r="C28570" s="398"/>
      <c r="D28570" s="399"/>
      <c r="E28570" s="400"/>
      <c r="G28570" s="401"/>
      <c r="H28570" s="401"/>
      <c r="I28570" s="401"/>
      <c r="J28570" s="194"/>
      <c r="K28570" s="194"/>
      <c r="L28570" s="195"/>
      <c r="M28570" s="196"/>
      <c r="N28570" s="197"/>
      <c r="O28570" s="197"/>
      <c r="P28570" s="231"/>
    </row>
    <row r="28571" spans="2:16">
      <c r="B28571" s="351"/>
      <c r="C28571" s="398"/>
      <c r="D28571" s="399"/>
      <c r="E28571" s="400"/>
      <c r="G28571" s="401"/>
      <c r="H28571" s="401"/>
      <c r="I28571" s="401"/>
      <c r="J28571" s="194"/>
      <c r="K28571" s="194"/>
      <c r="L28571" s="195"/>
      <c r="M28571" s="196"/>
      <c r="N28571" s="197"/>
      <c r="O28571" s="197"/>
      <c r="P28571" s="231"/>
    </row>
    <row r="28572" spans="2:16">
      <c r="B28572" s="351"/>
      <c r="C28572" s="398"/>
      <c r="D28572" s="399"/>
      <c r="E28572" s="400"/>
      <c r="G28572" s="401"/>
      <c r="H28572" s="401"/>
      <c r="I28572" s="401"/>
      <c r="J28572" s="194"/>
      <c r="K28572" s="194"/>
      <c r="L28572" s="195"/>
      <c r="M28572" s="196"/>
      <c r="N28572" s="197"/>
      <c r="O28572" s="197"/>
      <c r="P28572" s="231"/>
    </row>
    <row r="28573" spans="2:16">
      <c r="B28573" s="351"/>
      <c r="C28573" s="398"/>
      <c r="D28573" s="399"/>
      <c r="E28573" s="400"/>
      <c r="G28573" s="401"/>
      <c r="H28573" s="401"/>
      <c r="I28573" s="401"/>
      <c r="J28573" s="194"/>
      <c r="K28573" s="194"/>
      <c r="L28573" s="195"/>
      <c r="M28573" s="196"/>
      <c r="N28573" s="197"/>
      <c r="O28573" s="197"/>
      <c r="P28573" s="231"/>
    </row>
    <row r="28574" spans="2:16">
      <c r="B28574" s="351"/>
      <c r="C28574" s="398"/>
      <c r="D28574" s="399"/>
      <c r="E28574" s="400"/>
      <c r="G28574" s="401"/>
      <c r="H28574" s="401"/>
      <c r="I28574" s="401"/>
      <c r="J28574" s="194"/>
      <c r="K28574" s="194"/>
      <c r="L28574" s="195"/>
      <c r="M28574" s="196"/>
      <c r="N28574" s="197"/>
      <c r="O28574" s="197"/>
      <c r="P28574" s="231"/>
    </row>
    <row r="28575" spans="2:16">
      <c r="B28575" s="351"/>
      <c r="C28575" s="398"/>
      <c r="D28575" s="399"/>
      <c r="E28575" s="400"/>
      <c r="G28575" s="401"/>
      <c r="H28575" s="401"/>
      <c r="I28575" s="401"/>
      <c r="J28575" s="194"/>
      <c r="K28575" s="194"/>
      <c r="L28575" s="195"/>
      <c r="M28575" s="196"/>
      <c r="N28575" s="197"/>
      <c r="O28575" s="197"/>
      <c r="P28575" s="231"/>
    </row>
    <row r="28576" spans="2:16">
      <c r="B28576" s="351"/>
      <c r="C28576" s="398"/>
      <c r="D28576" s="399"/>
      <c r="E28576" s="400"/>
      <c r="G28576" s="401"/>
      <c r="H28576" s="401"/>
      <c r="I28576" s="401"/>
      <c r="J28576" s="194"/>
      <c r="K28576" s="194"/>
      <c r="L28576" s="195"/>
      <c r="M28576" s="196"/>
      <c r="N28576" s="197"/>
      <c r="O28576" s="197"/>
      <c r="P28576" s="231"/>
    </row>
    <row r="28577" spans="2:16">
      <c r="B28577" s="351"/>
      <c r="C28577" s="398"/>
      <c r="D28577" s="399"/>
      <c r="E28577" s="400"/>
      <c r="G28577" s="401"/>
      <c r="H28577" s="401"/>
      <c r="I28577" s="401"/>
      <c r="J28577" s="194"/>
      <c r="K28577" s="194"/>
      <c r="L28577" s="195"/>
      <c r="M28577" s="196"/>
      <c r="N28577" s="197"/>
      <c r="O28577" s="197"/>
      <c r="P28577" s="231"/>
    </row>
    <row r="28578" spans="2:16">
      <c r="B28578" s="351"/>
      <c r="C28578" s="398"/>
      <c r="D28578" s="399"/>
      <c r="E28578" s="400"/>
      <c r="G28578" s="401"/>
      <c r="H28578" s="401"/>
      <c r="I28578" s="401"/>
      <c r="J28578" s="194"/>
      <c r="K28578" s="194"/>
      <c r="L28578" s="195"/>
      <c r="M28578" s="196"/>
      <c r="N28578" s="197"/>
      <c r="O28578" s="197"/>
      <c r="P28578" s="231"/>
    </row>
    <row r="28579" spans="2:16">
      <c r="B28579" s="351"/>
      <c r="C28579" s="398"/>
      <c r="D28579" s="399"/>
      <c r="E28579" s="400"/>
      <c r="G28579" s="401"/>
      <c r="H28579" s="401"/>
      <c r="I28579" s="401"/>
      <c r="J28579" s="194"/>
      <c r="K28579" s="194"/>
      <c r="L28579" s="195"/>
      <c r="M28579" s="196"/>
      <c r="N28579" s="197"/>
      <c r="O28579" s="197"/>
      <c r="P28579" s="231"/>
    </row>
    <row r="28580" spans="2:16">
      <c r="B28580" s="351"/>
      <c r="C28580" s="398"/>
      <c r="D28580" s="399"/>
      <c r="E28580" s="400"/>
      <c r="G28580" s="401"/>
      <c r="H28580" s="401"/>
      <c r="I28580" s="401"/>
      <c r="J28580" s="194"/>
      <c r="K28580" s="194"/>
      <c r="L28580" s="195"/>
      <c r="M28580" s="196"/>
      <c r="N28580" s="197"/>
      <c r="O28580" s="197"/>
      <c r="P28580" s="231"/>
    </row>
    <row r="28581" spans="2:16">
      <c r="B28581" s="351"/>
      <c r="C28581" s="398"/>
      <c r="D28581" s="399"/>
      <c r="E28581" s="400"/>
      <c r="G28581" s="401"/>
      <c r="H28581" s="401"/>
      <c r="I28581" s="401"/>
      <c r="J28581" s="194"/>
      <c r="K28581" s="194"/>
      <c r="L28581" s="195"/>
      <c r="M28581" s="196"/>
      <c r="N28581" s="197"/>
      <c r="O28581" s="197"/>
      <c r="P28581" s="231"/>
    </row>
    <row r="28582" spans="2:16">
      <c r="B28582" s="351"/>
      <c r="C28582" s="398"/>
      <c r="D28582" s="399"/>
      <c r="E28582" s="400"/>
      <c r="G28582" s="401"/>
      <c r="H28582" s="401"/>
      <c r="I28582" s="401"/>
      <c r="J28582" s="194"/>
      <c r="K28582" s="194"/>
      <c r="L28582" s="195"/>
      <c r="M28582" s="196"/>
      <c r="N28582" s="197"/>
      <c r="O28582" s="197"/>
      <c r="P28582" s="231"/>
    </row>
    <row r="28583" spans="2:16">
      <c r="B28583" s="351"/>
      <c r="C28583" s="398"/>
      <c r="D28583" s="399"/>
      <c r="E28583" s="400"/>
      <c r="G28583" s="401"/>
      <c r="H28583" s="401"/>
      <c r="I28583" s="401"/>
      <c r="J28583" s="194"/>
      <c r="K28583" s="194"/>
      <c r="L28583" s="195"/>
      <c r="M28583" s="196"/>
      <c r="N28583" s="197"/>
      <c r="O28583" s="197"/>
      <c r="P28583" s="231"/>
    </row>
    <row r="28584" spans="2:16">
      <c r="B28584" s="351"/>
      <c r="C28584" s="398"/>
      <c r="D28584" s="399"/>
      <c r="E28584" s="400"/>
      <c r="G28584" s="401"/>
      <c r="H28584" s="401"/>
      <c r="I28584" s="401"/>
      <c r="J28584" s="194"/>
      <c r="K28584" s="194"/>
      <c r="L28584" s="195"/>
      <c r="M28584" s="196"/>
      <c r="N28584" s="197"/>
      <c r="O28584" s="197"/>
      <c r="P28584" s="231"/>
    </row>
    <row r="28585" spans="2:16">
      <c r="B28585" s="351"/>
      <c r="C28585" s="398"/>
      <c r="D28585" s="399"/>
      <c r="E28585" s="400"/>
      <c r="G28585" s="401"/>
      <c r="H28585" s="401"/>
      <c r="I28585" s="401"/>
      <c r="J28585" s="194"/>
      <c r="K28585" s="194"/>
      <c r="L28585" s="195"/>
      <c r="M28585" s="196"/>
      <c r="N28585" s="197"/>
      <c r="O28585" s="197"/>
      <c r="P28585" s="231"/>
    </row>
    <row r="28586" spans="2:16">
      <c r="B28586" s="351"/>
      <c r="C28586" s="398"/>
      <c r="D28586" s="399"/>
      <c r="E28586" s="400"/>
      <c r="G28586" s="401"/>
      <c r="H28586" s="401"/>
      <c r="I28586" s="401"/>
      <c r="J28586" s="194"/>
      <c r="K28586" s="194"/>
      <c r="L28586" s="195"/>
      <c r="M28586" s="196"/>
      <c r="N28586" s="197"/>
      <c r="O28586" s="197"/>
      <c r="P28586" s="231"/>
    </row>
    <row r="28587" spans="2:16">
      <c r="B28587" s="351"/>
      <c r="C28587" s="398"/>
      <c r="D28587" s="399"/>
      <c r="E28587" s="400"/>
      <c r="G28587" s="401"/>
      <c r="H28587" s="401"/>
      <c r="I28587" s="401"/>
      <c r="J28587" s="194"/>
      <c r="K28587" s="194"/>
      <c r="L28587" s="195"/>
      <c r="M28587" s="196"/>
      <c r="N28587" s="197"/>
      <c r="O28587" s="197"/>
      <c r="P28587" s="231"/>
    </row>
    <row r="28588" spans="2:16">
      <c r="B28588" s="351"/>
      <c r="C28588" s="398"/>
      <c r="D28588" s="399"/>
      <c r="E28588" s="400"/>
      <c r="G28588" s="401"/>
      <c r="H28588" s="401"/>
      <c r="I28588" s="401"/>
      <c r="J28588" s="194"/>
      <c r="K28588" s="194"/>
      <c r="L28588" s="195"/>
      <c r="M28588" s="196"/>
      <c r="N28588" s="197"/>
      <c r="O28588" s="197"/>
      <c r="P28588" s="231"/>
    </row>
    <row r="28589" spans="2:16">
      <c r="B28589" s="351"/>
      <c r="C28589" s="398"/>
      <c r="D28589" s="399"/>
      <c r="E28589" s="400"/>
      <c r="G28589" s="401"/>
      <c r="H28589" s="401"/>
      <c r="I28589" s="401"/>
      <c r="J28589" s="194"/>
      <c r="K28589" s="194"/>
      <c r="L28589" s="195"/>
      <c r="M28589" s="196"/>
      <c r="N28589" s="197"/>
      <c r="O28589" s="197"/>
      <c r="P28589" s="231"/>
    </row>
    <row r="28590" spans="2:16">
      <c r="B28590" s="351"/>
      <c r="C28590" s="398"/>
      <c r="D28590" s="399"/>
      <c r="E28590" s="400"/>
      <c r="G28590" s="401"/>
      <c r="H28590" s="401"/>
      <c r="I28590" s="401"/>
      <c r="J28590" s="194"/>
      <c r="K28590" s="194"/>
      <c r="L28590" s="195"/>
      <c r="M28590" s="196"/>
      <c r="N28590" s="197"/>
      <c r="O28590" s="197"/>
      <c r="P28590" s="231"/>
    </row>
    <row r="28591" spans="2:16">
      <c r="B28591" s="351"/>
      <c r="C28591" s="398"/>
      <c r="D28591" s="399"/>
      <c r="E28591" s="400"/>
      <c r="G28591" s="401"/>
      <c r="H28591" s="401"/>
      <c r="I28591" s="401"/>
      <c r="J28591" s="194"/>
      <c r="K28591" s="194"/>
      <c r="L28591" s="195"/>
      <c r="M28591" s="196"/>
      <c r="N28591" s="197"/>
      <c r="O28591" s="197"/>
      <c r="P28591" s="231"/>
    </row>
    <row r="28592" spans="2:16">
      <c r="B28592" s="351"/>
      <c r="C28592" s="398"/>
      <c r="D28592" s="399"/>
      <c r="E28592" s="400"/>
      <c r="G28592" s="401"/>
      <c r="H28592" s="401"/>
      <c r="I28592" s="401"/>
      <c r="J28592" s="194"/>
      <c r="K28592" s="194"/>
      <c r="L28592" s="195"/>
      <c r="M28592" s="196"/>
      <c r="N28592" s="197"/>
      <c r="O28592" s="197"/>
      <c r="P28592" s="231"/>
    </row>
    <row r="28593" spans="2:16">
      <c r="B28593" s="351"/>
      <c r="C28593" s="398"/>
      <c r="D28593" s="399"/>
      <c r="E28593" s="400"/>
      <c r="G28593" s="401"/>
      <c r="H28593" s="401"/>
      <c r="I28593" s="401"/>
      <c r="J28593" s="194"/>
      <c r="K28593" s="194"/>
      <c r="L28593" s="195"/>
      <c r="M28593" s="196"/>
      <c r="N28593" s="197"/>
      <c r="O28593" s="197"/>
      <c r="P28593" s="231"/>
    </row>
    <row r="28594" spans="2:16">
      <c r="B28594" s="351"/>
      <c r="C28594" s="398"/>
      <c r="D28594" s="399"/>
      <c r="E28594" s="400"/>
      <c r="G28594" s="401"/>
      <c r="H28594" s="401"/>
      <c r="I28594" s="401"/>
      <c r="J28594" s="194"/>
      <c r="K28594" s="194"/>
      <c r="L28594" s="195"/>
      <c r="M28594" s="196"/>
      <c r="N28594" s="197"/>
      <c r="O28594" s="197"/>
      <c r="P28594" s="231"/>
    </row>
    <row r="28595" spans="2:16">
      <c r="B28595" s="351"/>
      <c r="C28595" s="398"/>
      <c r="D28595" s="399"/>
      <c r="E28595" s="400"/>
      <c r="G28595" s="401"/>
      <c r="H28595" s="401"/>
      <c r="I28595" s="401"/>
      <c r="J28595" s="194"/>
      <c r="K28595" s="194"/>
      <c r="L28595" s="195"/>
      <c r="M28595" s="196"/>
      <c r="N28595" s="197"/>
      <c r="O28595" s="197"/>
      <c r="P28595" s="231"/>
    </row>
    <row r="28596" spans="2:16">
      <c r="B28596" s="351"/>
      <c r="C28596" s="398"/>
      <c r="D28596" s="399"/>
      <c r="E28596" s="400"/>
      <c r="G28596" s="401"/>
      <c r="H28596" s="401"/>
      <c r="I28596" s="401"/>
      <c r="J28596" s="194"/>
      <c r="K28596" s="194"/>
      <c r="L28596" s="195"/>
      <c r="M28596" s="196"/>
      <c r="N28596" s="197"/>
      <c r="O28596" s="197"/>
      <c r="P28596" s="231"/>
    </row>
    <row r="28597" spans="2:16">
      <c r="B28597" s="351"/>
      <c r="C28597" s="398"/>
      <c r="D28597" s="399"/>
      <c r="E28597" s="400"/>
      <c r="G28597" s="401"/>
      <c r="H28597" s="401"/>
      <c r="I28597" s="401"/>
      <c r="J28597" s="194"/>
      <c r="K28597" s="194"/>
      <c r="L28597" s="195"/>
      <c r="M28597" s="196"/>
      <c r="N28597" s="197"/>
      <c r="O28597" s="197"/>
      <c r="P28597" s="231"/>
    </row>
    <row r="28598" spans="2:16">
      <c r="B28598" s="351"/>
      <c r="C28598" s="398"/>
      <c r="D28598" s="399"/>
      <c r="E28598" s="400"/>
      <c r="G28598" s="401"/>
      <c r="H28598" s="401"/>
      <c r="I28598" s="401"/>
      <c r="J28598" s="194"/>
      <c r="K28598" s="194"/>
      <c r="L28598" s="195"/>
      <c r="M28598" s="196"/>
      <c r="N28598" s="197"/>
      <c r="O28598" s="197"/>
      <c r="P28598" s="231"/>
    </row>
    <row r="28599" spans="2:16">
      <c r="B28599" s="351"/>
      <c r="C28599" s="398"/>
      <c r="D28599" s="399"/>
      <c r="E28599" s="400"/>
      <c r="G28599" s="401"/>
      <c r="H28599" s="401"/>
      <c r="I28599" s="401"/>
      <c r="J28599" s="194"/>
      <c r="K28599" s="194"/>
      <c r="L28599" s="195"/>
      <c r="M28599" s="196"/>
      <c r="N28599" s="197"/>
      <c r="O28599" s="197"/>
      <c r="P28599" s="231"/>
    </row>
    <row r="28600" spans="2:16">
      <c r="B28600" s="351"/>
      <c r="C28600" s="398"/>
      <c r="D28600" s="399"/>
      <c r="E28600" s="400"/>
      <c r="G28600" s="401"/>
      <c r="H28600" s="401"/>
      <c r="I28600" s="401"/>
      <c r="J28600" s="194"/>
      <c r="K28600" s="194"/>
      <c r="L28600" s="195"/>
      <c r="M28600" s="196"/>
      <c r="N28600" s="197"/>
      <c r="O28600" s="197"/>
      <c r="P28600" s="231"/>
    </row>
    <row r="28601" spans="2:16">
      <c r="B28601" s="351"/>
      <c r="C28601" s="398"/>
      <c r="D28601" s="399"/>
      <c r="E28601" s="400"/>
      <c r="G28601" s="401"/>
      <c r="H28601" s="401"/>
      <c r="I28601" s="401"/>
      <c r="J28601" s="194"/>
      <c r="K28601" s="194"/>
      <c r="L28601" s="195"/>
      <c r="M28601" s="196"/>
      <c r="N28601" s="197"/>
      <c r="O28601" s="197"/>
      <c r="P28601" s="231"/>
    </row>
    <row r="28602" spans="2:16">
      <c r="B28602" s="351"/>
      <c r="C28602" s="398"/>
      <c r="D28602" s="399"/>
      <c r="E28602" s="400"/>
      <c r="G28602" s="401"/>
      <c r="H28602" s="401"/>
      <c r="I28602" s="401"/>
      <c r="J28602" s="194"/>
      <c r="K28602" s="194"/>
      <c r="L28602" s="195"/>
      <c r="M28602" s="196"/>
      <c r="N28602" s="197"/>
      <c r="O28602" s="197"/>
      <c r="P28602" s="231"/>
    </row>
    <row r="28603" spans="2:16">
      <c r="B28603" s="351"/>
      <c r="C28603" s="398"/>
      <c r="D28603" s="399"/>
      <c r="E28603" s="400"/>
      <c r="G28603" s="401"/>
      <c r="H28603" s="401"/>
      <c r="I28603" s="401"/>
      <c r="J28603" s="194"/>
      <c r="K28603" s="194"/>
      <c r="L28603" s="195"/>
      <c r="M28603" s="196"/>
      <c r="N28603" s="197"/>
      <c r="O28603" s="197"/>
      <c r="P28603" s="231"/>
    </row>
    <row r="28604" spans="2:16">
      <c r="B28604" s="351"/>
      <c r="C28604" s="398"/>
      <c r="D28604" s="399"/>
      <c r="E28604" s="400"/>
      <c r="G28604" s="401"/>
      <c r="H28604" s="401"/>
      <c r="I28604" s="401"/>
      <c r="J28604" s="194"/>
      <c r="K28604" s="194"/>
      <c r="L28604" s="195"/>
      <c r="M28604" s="196"/>
      <c r="N28604" s="197"/>
      <c r="O28604" s="197"/>
      <c r="P28604" s="231"/>
    </row>
    <row r="28605" spans="2:16">
      <c r="B28605" s="351"/>
      <c r="C28605" s="398"/>
      <c r="D28605" s="399"/>
      <c r="E28605" s="400"/>
      <c r="G28605" s="401"/>
      <c r="H28605" s="401"/>
      <c r="I28605" s="401"/>
      <c r="J28605" s="194"/>
      <c r="K28605" s="194"/>
      <c r="L28605" s="195"/>
      <c r="M28605" s="196"/>
      <c r="N28605" s="197"/>
      <c r="O28605" s="197"/>
      <c r="P28605" s="231"/>
    </row>
    <row r="28606" spans="2:16">
      <c r="B28606" s="351"/>
      <c r="C28606" s="398"/>
      <c r="D28606" s="399"/>
      <c r="E28606" s="400"/>
      <c r="G28606" s="401"/>
      <c r="H28606" s="401"/>
      <c r="I28606" s="401"/>
      <c r="J28606" s="194"/>
      <c r="K28606" s="194"/>
      <c r="L28606" s="195"/>
      <c r="M28606" s="196"/>
      <c r="N28606" s="197"/>
      <c r="O28606" s="197"/>
      <c r="P28606" s="231"/>
    </row>
    <row r="28607" spans="2:16">
      <c r="B28607" s="351"/>
      <c r="C28607" s="398"/>
      <c r="D28607" s="399"/>
      <c r="E28607" s="400"/>
      <c r="G28607" s="401"/>
      <c r="H28607" s="401"/>
      <c r="I28607" s="401"/>
      <c r="J28607" s="194"/>
      <c r="K28607" s="194"/>
      <c r="L28607" s="195"/>
      <c r="M28607" s="196"/>
      <c r="N28607" s="197"/>
      <c r="O28607" s="197"/>
      <c r="P28607" s="231"/>
    </row>
    <row r="28608" spans="2:16">
      <c r="B28608" s="351"/>
      <c r="C28608" s="398"/>
      <c r="D28608" s="399"/>
      <c r="E28608" s="400"/>
      <c r="G28608" s="401"/>
      <c r="H28608" s="401"/>
      <c r="I28608" s="401"/>
      <c r="J28608" s="194"/>
      <c r="K28608" s="194"/>
      <c r="L28608" s="195"/>
      <c r="M28608" s="196"/>
      <c r="N28608" s="197"/>
      <c r="O28608" s="197"/>
      <c r="P28608" s="231"/>
    </row>
    <row r="28609" spans="2:16">
      <c r="B28609" s="351"/>
      <c r="C28609" s="398"/>
      <c r="D28609" s="399"/>
      <c r="E28609" s="400"/>
      <c r="G28609" s="401"/>
      <c r="H28609" s="401"/>
      <c r="I28609" s="401"/>
      <c r="J28609" s="194"/>
      <c r="K28609" s="194"/>
      <c r="L28609" s="195"/>
      <c r="M28609" s="196"/>
      <c r="N28609" s="197"/>
      <c r="O28609" s="197"/>
      <c r="P28609" s="231"/>
    </row>
    <row r="28610" spans="2:16">
      <c r="B28610" s="351"/>
      <c r="C28610" s="398"/>
      <c r="D28610" s="399"/>
      <c r="E28610" s="400"/>
      <c r="G28610" s="401"/>
      <c r="H28610" s="401"/>
      <c r="I28610" s="401"/>
      <c r="J28610" s="194"/>
      <c r="K28610" s="194"/>
      <c r="L28610" s="195"/>
      <c r="M28610" s="196"/>
      <c r="N28610" s="197"/>
      <c r="O28610" s="197"/>
      <c r="P28610" s="231"/>
    </row>
    <row r="28611" spans="2:16">
      <c r="B28611" s="351"/>
      <c r="C28611" s="398"/>
      <c r="D28611" s="399"/>
      <c r="E28611" s="400"/>
      <c r="G28611" s="401"/>
      <c r="H28611" s="401"/>
      <c r="I28611" s="401"/>
      <c r="J28611" s="194"/>
      <c r="K28611" s="194"/>
      <c r="L28611" s="195"/>
      <c r="M28611" s="196"/>
      <c r="N28611" s="197"/>
      <c r="O28611" s="197"/>
      <c r="P28611" s="231"/>
    </row>
    <row r="28612" spans="2:16">
      <c r="B28612" s="351"/>
      <c r="C28612" s="398"/>
      <c r="D28612" s="399"/>
      <c r="E28612" s="400"/>
      <c r="G28612" s="401"/>
      <c r="H28612" s="401"/>
      <c r="I28612" s="401"/>
      <c r="J28612" s="194"/>
      <c r="K28612" s="194"/>
      <c r="L28612" s="195"/>
      <c r="M28612" s="196"/>
      <c r="N28612" s="197"/>
      <c r="O28612" s="197"/>
      <c r="P28612" s="231"/>
    </row>
    <row r="28613" spans="2:16">
      <c r="B28613" s="351"/>
      <c r="C28613" s="398"/>
      <c r="D28613" s="399"/>
      <c r="E28613" s="400"/>
      <c r="G28613" s="401"/>
      <c r="H28613" s="401"/>
      <c r="I28613" s="401"/>
      <c r="J28613" s="194"/>
      <c r="K28613" s="194"/>
      <c r="L28613" s="195"/>
      <c r="M28613" s="196"/>
      <c r="N28613" s="197"/>
      <c r="O28613" s="197"/>
      <c r="P28613" s="231"/>
    </row>
    <row r="28614" spans="2:16">
      <c r="B28614" s="351"/>
      <c r="C28614" s="398"/>
      <c r="D28614" s="399"/>
      <c r="E28614" s="400"/>
      <c r="G28614" s="401"/>
      <c r="H28614" s="401"/>
      <c r="I28614" s="401"/>
      <c r="J28614" s="194"/>
      <c r="K28614" s="194"/>
      <c r="L28614" s="195"/>
      <c r="M28614" s="196"/>
      <c r="N28614" s="197"/>
      <c r="O28614" s="197"/>
      <c r="P28614" s="231"/>
    </row>
    <row r="28615" spans="2:16">
      <c r="B28615" s="351"/>
      <c r="C28615" s="398"/>
      <c r="D28615" s="399"/>
      <c r="E28615" s="400"/>
      <c r="G28615" s="401"/>
      <c r="H28615" s="401"/>
      <c r="I28615" s="401"/>
      <c r="J28615" s="194"/>
      <c r="K28615" s="194"/>
      <c r="L28615" s="195"/>
      <c r="M28615" s="196"/>
      <c r="N28615" s="197"/>
      <c r="O28615" s="197"/>
      <c r="P28615" s="231"/>
    </row>
    <row r="28616" spans="2:16">
      <c r="B28616" s="351"/>
      <c r="C28616" s="398"/>
      <c r="D28616" s="399"/>
      <c r="E28616" s="400"/>
      <c r="G28616" s="401"/>
      <c r="H28616" s="401"/>
      <c r="I28616" s="401"/>
      <c r="J28616" s="194"/>
      <c r="K28616" s="194"/>
      <c r="L28616" s="195"/>
      <c r="M28616" s="196"/>
      <c r="N28616" s="197"/>
      <c r="O28616" s="197"/>
      <c r="P28616" s="231"/>
    </row>
    <row r="28617" spans="2:16">
      <c r="B28617" s="351"/>
      <c r="C28617" s="398"/>
      <c r="D28617" s="399"/>
      <c r="E28617" s="400"/>
      <c r="G28617" s="401"/>
      <c r="H28617" s="401"/>
      <c r="I28617" s="401"/>
      <c r="J28617" s="194"/>
      <c r="K28617" s="194"/>
      <c r="L28617" s="195"/>
      <c r="M28617" s="196"/>
      <c r="N28617" s="197"/>
      <c r="O28617" s="197"/>
      <c r="P28617" s="231"/>
    </row>
    <row r="28618" spans="2:16">
      <c r="B28618" s="351"/>
      <c r="C28618" s="398"/>
      <c r="D28618" s="399"/>
      <c r="E28618" s="400"/>
      <c r="G28618" s="401"/>
      <c r="H28618" s="401"/>
      <c r="I28618" s="401"/>
      <c r="J28618" s="194"/>
      <c r="K28618" s="194"/>
      <c r="L28618" s="195"/>
      <c r="M28618" s="196"/>
      <c r="N28618" s="197"/>
      <c r="O28618" s="197"/>
      <c r="P28618" s="231"/>
    </row>
    <row r="28619" spans="2:16">
      <c r="B28619" s="351"/>
      <c r="C28619" s="398"/>
      <c r="D28619" s="399"/>
      <c r="E28619" s="400"/>
      <c r="G28619" s="401"/>
      <c r="H28619" s="401"/>
      <c r="I28619" s="401"/>
      <c r="J28619" s="194"/>
      <c r="K28619" s="194"/>
      <c r="L28619" s="195"/>
      <c r="M28619" s="196"/>
      <c r="N28619" s="197"/>
      <c r="O28619" s="197"/>
      <c r="P28619" s="231"/>
    </row>
    <row r="28620" spans="2:16">
      <c r="B28620" s="351"/>
      <c r="C28620" s="398"/>
      <c r="D28620" s="399"/>
      <c r="E28620" s="400"/>
      <c r="G28620" s="401"/>
      <c r="H28620" s="401"/>
      <c r="I28620" s="401"/>
      <c r="J28620" s="194"/>
      <c r="K28620" s="194"/>
      <c r="L28620" s="195"/>
      <c r="M28620" s="196"/>
      <c r="N28620" s="197"/>
      <c r="O28620" s="197"/>
      <c r="P28620" s="231"/>
    </row>
    <row r="28621" spans="2:16">
      <c r="B28621" s="351"/>
      <c r="C28621" s="398"/>
      <c r="D28621" s="399"/>
      <c r="E28621" s="400"/>
      <c r="G28621" s="401"/>
      <c r="H28621" s="401"/>
      <c r="I28621" s="401"/>
      <c r="J28621" s="194"/>
      <c r="K28621" s="194"/>
      <c r="L28621" s="195"/>
      <c r="M28621" s="196"/>
      <c r="N28621" s="197"/>
      <c r="O28621" s="197"/>
      <c r="P28621" s="231"/>
    </row>
    <row r="28622" spans="2:16">
      <c r="B28622" s="351"/>
      <c r="C28622" s="403"/>
      <c r="D28622" s="404"/>
      <c r="E28622" s="405"/>
      <c r="G28622" s="406"/>
      <c r="H28622" s="406"/>
      <c r="I28622" s="406"/>
      <c r="J28622" s="194"/>
      <c r="K28622" s="194"/>
      <c r="L28622" s="195"/>
      <c r="M28622" s="196"/>
      <c r="N28622" s="197"/>
      <c r="O28622" s="197"/>
      <c r="P28622" s="221"/>
    </row>
    <row r="28623" spans="2:16">
      <c r="B28623" s="351"/>
      <c r="C28623" s="398"/>
      <c r="D28623" s="399"/>
      <c r="E28623" s="400"/>
      <c r="G28623" s="401"/>
      <c r="H28623" s="401"/>
      <c r="I28623" s="401"/>
      <c r="J28623" s="194"/>
      <c r="K28623" s="194"/>
      <c r="L28623" s="195"/>
      <c r="M28623" s="196"/>
      <c r="N28623" s="197"/>
      <c r="O28623" s="197"/>
      <c r="P28623" s="231"/>
    </row>
    <row r="28624" spans="2:16">
      <c r="B28624" s="351"/>
      <c r="C28624" s="398"/>
      <c r="D28624" s="399"/>
      <c r="E28624" s="400"/>
      <c r="G28624" s="401"/>
      <c r="H28624" s="401"/>
      <c r="I28624" s="401"/>
      <c r="J28624" s="194"/>
      <c r="K28624" s="194"/>
      <c r="L28624" s="195"/>
      <c r="M28624" s="196"/>
      <c r="N28624" s="197"/>
      <c r="O28624" s="197"/>
      <c r="P28624" s="231"/>
    </row>
    <row r="28625" spans="2:16">
      <c r="B28625" s="351"/>
      <c r="C28625" s="398"/>
      <c r="D28625" s="399"/>
      <c r="E28625" s="400"/>
      <c r="G28625" s="401"/>
      <c r="H28625" s="401"/>
      <c r="I28625" s="401"/>
      <c r="J28625" s="194"/>
      <c r="K28625" s="194"/>
      <c r="L28625" s="195"/>
      <c r="M28625" s="196"/>
      <c r="N28625" s="197"/>
      <c r="O28625" s="197"/>
      <c r="P28625" s="231"/>
    </row>
    <row r="28626" spans="2:16">
      <c r="B28626" s="351"/>
      <c r="C28626" s="398"/>
      <c r="D28626" s="399"/>
      <c r="E28626" s="400"/>
      <c r="G28626" s="401"/>
      <c r="H28626" s="401"/>
      <c r="I28626" s="401"/>
      <c r="J28626" s="194"/>
      <c r="K28626" s="194"/>
      <c r="L28626" s="195"/>
      <c r="M28626" s="196"/>
      <c r="N28626" s="197"/>
      <c r="O28626" s="197"/>
      <c r="P28626" s="231"/>
    </row>
    <row r="28627" spans="2:16">
      <c r="B28627" s="351"/>
      <c r="C28627" s="398"/>
      <c r="D28627" s="399"/>
      <c r="E28627" s="400"/>
      <c r="G28627" s="401"/>
      <c r="H28627" s="401"/>
      <c r="I28627" s="401"/>
      <c r="J28627" s="194"/>
      <c r="K28627" s="194"/>
      <c r="L28627" s="195"/>
      <c r="M28627" s="196"/>
      <c r="N28627" s="197"/>
      <c r="O28627" s="197"/>
      <c r="P28627" s="231"/>
    </row>
    <row r="28628" spans="2:16">
      <c r="B28628" s="351"/>
      <c r="C28628" s="398"/>
      <c r="D28628" s="399"/>
      <c r="E28628" s="400"/>
      <c r="G28628" s="401"/>
      <c r="H28628" s="401"/>
      <c r="I28628" s="401"/>
      <c r="J28628" s="194"/>
      <c r="K28628" s="194"/>
      <c r="L28628" s="195"/>
      <c r="M28628" s="196"/>
      <c r="N28628" s="197"/>
      <c r="O28628" s="197"/>
      <c r="P28628" s="231"/>
    </row>
    <row r="28629" spans="2:16">
      <c r="B28629" s="351"/>
      <c r="C28629" s="398"/>
      <c r="D28629" s="399"/>
      <c r="E28629" s="400"/>
      <c r="G28629" s="401"/>
      <c r="H28629" s="401"/>
      <c r="I28629" s="401"/>
      <c r="J28629" s="194"/>
      <c r="K28629" s="194"/>
      <c r="L28629" s="195"/>
      <c r="M28629" s="196"/>
      <c r="N28629" s="197"/>
      <c r="O28629" s="197"/>
      <c r="P28629" s="231"/>
    </row>
    <row r="28630" spans="2:16">
      <c r="B28630" s="351"/>
      <c r="C28630" s="398"/>
      <c r="D28630" s="399"/>
      <c r="E28630" s="400"/>
      <c r="G28630" s="401"/>
      <c r="H28630" s="401"/>
      <c r="I28630" s="401"/>
      <c r="J28630" s="194"/>
      <c r="K28630" s="194"/>
      <c r="L28630" s="195"/>
      <c r="M28630" s="196"/>
      <c r="N28630" s="197"/>
      <c r="O28630" s="197"/>
      <c r="P28630" s="231"/>
    </row>
    <row r="28631" spans="2:16">
      <c r="B28631" s="351"/>
      <c r="C28631" s="398"/>
      <c r="D28631" s="399"/>
      <c r="E28631" s="400"/>
      <c r="G28631" s="401"/>
      <c r="H28631" s="401"/>
      <c r="I28631" s="401"/>
      <c r="J28631" s="194"/>
      <c r="K28631" s="194"/>
      <c r="L28631" s="195"/>
      <c r="M28631" s="196"/>
      <c r="N28631" s="197"/>
      <c r="O28631" s="197"/>
      <c r="P28631" s="231"/>
    </row>
    <row r="28632" spans="2:16">
      <c r="B28632" s="351"/>
      <c r="C28632" s="398"/>
      <c r="D28632" s="399"/>
      <c r="E28632" s="400"/>
      <c r="G28632" s="401"/>
      <c r="H28632" s="401"/>
      <c r="I28632" s="401"/>
      <c r="J28632" s="194"/>
      <c r="K28632" s="194"/>
      <c r="L28632" s="195"/>
      <c r="M28632" s="196"/>
      <c r="N28632" s="197"/>
      <c r="O28632" s="197"/>
      <c r="P28632" s="231"/>
    </row>
    <row r="28633" spans="2:16">
      <c r="B28633" s="351"/>
      <c r="C28633" s="398"/>
      <c r="D28633" s="399"/>
      <c r="E28633" s="400"/>
      <c r="G28633" s="401"/>
      <c r="H28633" s="401"/>
      <c r="I28633" s="401"/>
      <c r="J28633" s="194"/>
      <c r="K28633" s="194"/>
      <c r="L28633" s="195"/>
      <c r="M28633" s="196"/>
      <c r="N28633" s="197"/>
      <c r="O28633" s="197"/>
      <c r="P28633" s="231"/>
    </row>
    <row r="28634" spans="2:16">
      <c r="B28634" s="351"/>
      <c r="C28634" s="398"/>
      <c r="D28634" s="399"/>
      <c r="E28634" s="400"/>
      <c r="G28634" s="401"/>
      <c r="H28634" s="401"/>
      <c r="I28634" s="401"/>
      <c r="J28634" s="194"/>
      <c r="K28634" s="194"/>
      <c r="L28634" s="195"/>
      <c r="M28634" s="196"/>
      <c r="N28634" s="197"/>
      <c r="O28634" s="197"/>
      <c r="P28634" s="231"/>
    </row>
    <row r="28635" spans="2:16">
      <c r="B28635" s="351"/>
      <c r="C28635" s="398"/>
      <c r="D28635" s="399"/>
      <c r="E28635" s="400"/>
      <c r="G28635" s="401"/>
      <c r="H28635" s="401"/>
      <c r="I28635" s="401"/>
      <c r="J28635" s="194"/>
      <c r="K28635" s="194"/>
      <c r="L28635" s="195"/>
      <c r="M28635" s="196"/>
      <c r="N28635" s="197"/>
      <c r="O28635" s="197"/>
      <c r="P28635" s="231"/>
    </row>
    <row r="28636" spans="2:16">
      <c r="B28636" s="351"/>
      <c r="C28636" s="398"/>
      <c r="D28636" s="399"/>
      <c r="E28636" s="400"/>
      <c r="G28636" s="401"/>
      <c r="H28636" s="401"/>
      <c r="I28636" s="401"/>
      <c r="J28636" s="194"/>
      <c r="K28636" s="194"/>
      <c r="L28636" s="195"/>
      <c r="M28636" s="196"/>
      <c r="N28636" s="197"/>
      <c r="O28636" s="197"/>
      <c r="P28636" s="231"/>
    </row>
    <row r="28637" spans="2:16">
      <c r="B28637" s="351"/>
      <c r="C28637" s="398"/>
      <c r="D28637" s="399"/>
      <c r="E28637" s="400"/>
      <c r="G28637" s="401"/>
      <c r="H28637" s="401"/>
      <c r="I28637" s="401"/>
      <c r="J28637" s="194"/>
      <c r="K28637" s="194"/>
      <c r="L28637" s="195"/>
      <c r="M28637" s="196"/>
      <c r="N28637" s="197"/>
      <c r="O28637" s="197"/>
      <c r="P28637" s="231"/>
    </row>
    <row r="28638" spans="2:16">
      <c r="B28638" s="351"/>
      <c r="C28638" s="398"/>
      <c r="D28638" s="399"/>
      <c r="E28638" s="400"/>
      <c r="G28638" s="401"/>
      <c r="H28638" s="401"/>
      <c r="I28638" s="401"/>
      <c r="J28638" s="194"/>
      <c r="K28638" s="194"/>
      <c r="L28638" s="195"/>
      <c r="M28638" s="196"/>
      <c r="N28638" s="197"/>
      <c r="O28638" s="197"/>
      <c r="P28638" s="231"/>
    </row>
    <row r="28639" spans="2:16">
      <c r="B28639" s="351"/>
      <c r="C28639" s="398"/>
      <c r="D28639" s="399"/>
      <c r="E28639" s="400"/>
      <c r="G28639" s="401"/>
      <c r="H28639" s="401"/>
      <c r="I28639" s="401"/>
      <c r="J28639" s="194"/>
      <c r="K28639" s="194"/>
      <c r="L28639" s="195"/>
      <c r="M28639" s="196"/>
      <c r="N28639" s="197"/>
      <c r="O28639" s="197"/>
      <c r="P28639" s="231"/>
    </row>
    <row r="28640" spans="2:16">
      <c r="B28640" s="351"/>
      <c r="C28640" s="398"/>
      <c r="D28640" s="399"/>
      <c r="E28640" s="400"/>
      <c r="G28640" s="401"/>
      <c r="H28640" s="401"/>
      <c r="I28640" s="401"/>
      <c r="J28640" s="194"/>
      <c r="K28640" s="194"/>
      <c r="L28640" s="195"/>
      <c r="M28640" s="196"/>
      <c r="N28640" s="197"/>
      <c r="O28640" s="197"/>
      <c r="P28640" s="231"/>
    </row>
    <row r="28641" spans="2:16">
      <c r="B28641" s="351"/>
      <c r="C28641" s="398"/>
      <c r="D28641" s="399"/>
      <c r="E28641" s="400"/>
      <c r="G28641" s="401"/>
      <c r="H28641" s="401"/>
      <c r="I28641" s="401"/>
      <c r="J28641" s="194"/>
      <c r="K28641" s="194"/>
      <c r="L28641" s="195"/>
      <c r="M28641" s="196"/>
      <c r="N28641" s="197"/>
      <c r="O28641" s="197"/>
      <c r="P28641" s="231"/>
    </row>
    <row r="28642" spans="2:16">
      <c r="B28642" s="351"/>
      <c r="C28642" s="398"/>
      <c r="D28642" s="399"/>
      <c r="E28642" s="400"/>
      <c r="G28642" s="401"/>
      <c r="H28642" s="401"/>
      <c r="I28642" s="401"/>
      <c r="J28642" s="194"/>
      <c r="K28642" s="194"/>
      <c r="L28642" s="195"/>
      <c r="M28642" s="196"/>
      <c r="N28642" s="197"/>
      <c r="O28642" s="197"/>
      <c r="P28642" s="231"/>
    </row>
    <row r="28643" spans="2:16">
      <c r="B28643" s="351"/>
      <c r="C28643" s="398"/>
      <c r="D28643" s="399"/>
      <c r="E28643" s="400"/>
      <c r="G28643" s="401"/>
      <c r="H28643" s="401"/>
      <c r="I28643" s="401"/>
      <c r="J28643" s="194"/>
      <c r="K28643" s="194"/>
      <c r="L28643" s="195"/>
      <c r="M28643" s="196"/>
      <c r="N28643" s="197"/>
      <c r="O28643" s="197"/>
      <c r="P28643" s="231"/>
    </row>
    <row r="28644" spans="2:16">
      <c r="B28644" s="351"/>
      <c r="C28644" s="398"/>
      <c r="D28644" s="399"/>
      <c r="E28644" s="400"/>
      <c r="G28644" s="401"/>
      <c r="H28644" s="401"/>
      <c r="I28644" s="401"/>
      <c r="J28644" s="194"/>
      <c r="K28644" s="194"/>
      <c r="L28644" s="195"/>
      <c r="M28644" s="196"/>
      <c r="N28644" s="197"/>
      <c r="O28644" s="197"/>
      <c r="P28644" s="231"/>
    </row>
    <row r="28645" spans="2:16">
      <c r="B28645" s="351"/>
      <c r="C28645" s="398"/>
      <c r="D28645" s="399"/>
      <c r="E28645" s="400"/>
      <c r="G28645" s="401"/>
      <c r="H28645" s="401"/>
      <c r="I28645" s="401"/>
      <c r="J28645" s="194"/>
      <c r="K28645" s="194"/>
      <c r="L28645" s="195"/>
      <c r="M28645" s="196"/>
      <c r="N28645" s="197"/>
      <c r="O28645" s="197"/>
      <c r="P28645" s="231"/>
    </row>
    <row r="28646" spans="2:16">
      <c r="B28646" s="351"/>
      <c r="C28646" s="398"/>
      <c r="D28646" s="399"/>
      <c r="E28646" s="400"/>
      <c r="G28646" s="401"/>
      <c r="H28646" s="401"/>
      <c r="I28646" s="401"/>
      <c r="J28646" s="194"/>
      <c r="K28646" s="194"/>
      <c r="L28646" s="195"/>
      <c r="M28646" s="196"/>
      <c r="N28646" s="197"/>
      <c r="O28646" s="197"/>
      <c r="P28646" s="231"/>
    </row>
    <row r="28647" spans="2:16">
      <c r="B28647" s="351"/>
      <c r="C28647" s="398"/>
      <c r="D28647" s="399"/>
      <c r="E28647" s="400"/>
      <c r="G28647" s="401"/>
      <c r="H28647" s="401"/>
      <c r="I28647" s="401"/>
      <c r="J28647" s="194"/>
      <c r="K28647" s="194"/>
      <c r="L28647" s="195"/>
      <c r="M28647" s="196"/>
      <c r="N28647" s="197"/>
      <c r="O28647" s="197"/>
      <c r="P28647" s="231"/>
    </row>
    <row r="28648" spans="2:16">
      <c r="B28648" s="351"/>
      <c r="C28648" s="398"/>
      <c r="D28648" s="399"/>
      <c r="E28648" s="400"/>
      <c r="G28648" s="401"/>
      <c r="H28648" s="401"/>
      <c r="I28648" s="401"/>
      <c r="J28648" s="194"/>
      <c r="K28648" s="194"/>
      <c r="L28648" s="195"/>
      <c r="M28648" s="196"/>
      <c r="N28648" s="197"/>
      <c r="O28648" s="197"/>
      <c r="P28648" s="231"/>
    </row>
    <row r="28649" spans="2:16">
      <c r="B28649" s="351"/>
      <c r="C28649" s="398"/>
      <c r="D28649" s="399"/>
      <c r="E28649" s="400"/>
      <c r="G28649" s="401"/>
      <c r="H28649" s="401"/>
      <c r="I28649" s="401"/>
      <c r="J28649" s="194"/>
      <c r="K28649" s="194"/>
      <c r="L28649" s="195"/>
      <c r="M28649" s="196"/>
      <c r="N28649" s="197"/>
      <c r="O28649" s="197"/>
      <c r="P28649" s="231"/>
    </row>
    <row r="28650" spans="2:16">
      <c r="B28650" s="351"/>
      <c r="C28650" s="398"/>
      <c r="D28650" s="399"/>
      <c r="E28650" s="400"/>
      <c r="G28650" s="401"/>
      <c r="H28650" s="401"/>
      <c r="I28650" s="401"/>
      <c r="J28650" s="194"/>
      <c r="K28650" s="194"/>
      <c r="L28650" s="195"/>
      <c r="M28650" s="196"/>
      <c r="N28650" s="197"/>
      <c r="O28650" s="197"/>
      <c r="P28650" s="231"/>
    </row>
    <row r="28651" spans="2:16">
      <c r="B28651" s="351"/>
      <c r="C28651" s="398"/>
      <c r="D28651" s="399"/>
      <c r="E28651" s="400"/>
      <c r="G28651" s="401"/>
      <c r="H28651" s="401"/>
      <c r="I28651" s="401"/>
      <c r="J28651" s="194"/>
      <c r="K28651" s="194"/>
      <c r="L28651" s="195"/>
      <c r="M28651" s="196"/>
      <c r="N28651" s="197"/>
      <c r="O28651" s="197"/>
      <c r="P28651" s="231"/>
    </row>
    <row r="28652" spans="2:16">
      <c r="B28652" s="351"/>
      <c r="C28652" s="398"/>
      <c r="D28652" s="399"/>
      <c r="E28652" s="400"/>
      <c r="G28652" s="401"/>
      <c r="H28652" s="401"/>
      <c r="I28652" s="401"/>
      <c r="J28652" s="194"/>
      <c r="K28652" s="194"/>
      <c r="L28652" s="195"/>
      <c r="M28652" s="196"/>
      <c r="N28652" s="197"/>
      <c r="O28652" s="197"/>
      <c r="P28652" s="231"/>
    </row>
    <row r="28653" spans="2:16">
      <c r="B28653" s="351"/>
      <c r="C28653" s="398"/>
      <c r="D28653" s="399"/>
      <c r="E28653" s="400"/>
      <c r="G28653" s="401"/>
      <c r="H28653" s="401"/>
      <c r="I28653" s="401"/>
      <c r="J28653" s="194"/>
      <c r="K28653" s="194"/>
      <c r="L28653" s="195"/>
      <c r="M28653" s="196"/>
      <c r="N28653" s="197"/>
      <c r="O28653" s="197"/>
      <c r="P28653" s="231"/>
    </row>
    <row r="28654" spans="2:16">
      <c r="B28654" s="351"/>
      <c r="C28654" s="398"/>
      <c r="D28654" s="399"/>
      <c r="E28654" s="400"/>
      <c r="G28654" s="401"/>
      <c r="H28654" s="401"/>
      <c r="I28654" s="401"/>
      <c r="J28654" s="194"/>
      <c r="K28654" s="194"/>
      <c r="L28654" s="195"/>
      <c r="M28654" s="196"/>
      <c r="N28654" s="197"/>
      <c r="O28654" s="197"/>
      <c r="P28654" s="231"/>
    </row>
    <row r="28655" spans="2:16">
      <c r="B28655" s="351"/>
      <c r="C28655" s="398"/>
      <c r="D28655" s="399"/>
      <c r="E28655" s="400"/>
      <c r="G28655" s="401"/>
      <c r="H28655" s="401"/>
      <c r="I28655" s="401"/>
      <c r="J28655" s="194"/>
      <c r="K28655" s="194"/>
      <c r="L28655" s="195"/>
      <c r="M28655" s="196"/>
      <c r="N28655" s="197"/>
      <c r="O28655" s="197"/>
      <c r="P28655" s="231"/>
    </row>
    <row r="28656" spans="2:16">
      <c r="B28656" s="351"/>
      <c r="C28656" s="398"/>
      <c r="D28656" s="399"/>
      <c r="E28656" s="400"/>
      <c r="G28656" s="401"/>
      <c r="H28656" s="401"/>
      <c r="I28656" s="401"/>
      <c r="J28656" s="194"/>
      <c r="K28656" s="194"/>
      <c r="L28656" s="195"/>
      <c r="M28656" s="196"/>
      <c r="N28656" s="197"/>
      <c r="O28656" s="197"/>
      <c r="P28656" s="231"/>
    </row>
    <row r="28657" spans="2:16">
      <c r="B28657" s="351"/>
      <c r="C28657" s="398"/>
      <c r="D28657" s="399"/>
      <c r="E28657" s="400"/>
      <c r="G28657" s="401"/>
      <c r="H28657" s="401"/>
      <c r="I28657" s="401"/>
      <c r="J28657" s="194"/>
      <c r="K28657" s="194"/>
      <c r="L28657" s="195"/>
      <c r="M28657" s="196"/>
      <c r="N28657" s="197"/>
      <c r="O28657" s="197"/>
      <c r="P28657" s="231"/>
    </row>
    <row r="28658" spans="2:16">
      <c r="B28658" s="351"/>
      <c r="C28658" s="398"/>
      <c r="D28658" s="399"/>
      <c r="E28658" s="400"/>
      <c r="G28658" s="401"/>
      <c r="H28658" s="401"/>
      <c r="I28658" s="401"/>
      <c r="J28658" s="194"/>
      <c r="K28658" s="194"/>
      <c r="L28658" s="195"/>
      <c r="M28658" s="196"/>
      <c r="N28658" s="197"/>
      <c r="O28658" s="197"/>
      <c r="P28658" s="231"/>
    </row>
    <row r="28659" spans="2:16">
      <c r="B28659" s="351"/>
      <c r="C28659" s="398"/>
      <c r="D28659" s="399"/>
      <c r="E28659" s="400"/>
      <c r="G28659" s="401"/>
      <c r="H28659" s="401"/>
      <c r="I28659" s="401"/>
      <c r="J28659" s="194"/>
      <c r="K28659" s="194"/>
      <c r="L28659" s="195"/>
      <c r="M28659" s="196"/>
      <c r="N28659" s="197"/>
      <c r="O28659" s="197"/>
      <c r="P28659" s="231"/>
    </row>
    <row r="28660" spans="2:16">
      <c r="B28660" s="351"/>
      <c r="C28660" s="398"/>
      <c r="D28660" s="399"/>
      <c r="E28660" s="400"/>
      <c r="G28660" s="401"/>
      <c r="H28660" s="401"/>
      <c r="I28660" s="401"/>
      <c r="J28660" s="194"/>
      <c r="K28660" s="194"/>
      <c r="L28660" s="195"/>
      <c r="M28660" s="196"/>
      <c r="N28660" s="197"/>
      <c r="O28660" s="197"/>
      <c r="P28660" s="231"/>
    </row>
    <row r="28661" spans="2:16">
      <c r="B28661" s="351"/>
      <c r="C28661" s="398"/>
      <c r="D28661" s="399"/>
      <c r="E28661" s="400"/>
      <c r="G28661" s="401"/>
      <c r="H28661" s="401"/>
      <c r="I28661" s="401"/>
      <c r="J28661" s="194"/>
      <c r="K28661" s="194"/>
      <c r="L28661" s="195"/>
      <c r="M28661" s="196"/>
      <c r="N28661" s="197"/>
      <c r="O28661" s="197"/>
      <c r="P28661" s="231"/>
    </row>
    <row r="28662" spans="2:16">
      <c r="B28662" s="351"/>
      <c r="C28662" s="398"/>
      <c r="D28662" s="399"/>
      <c r="E28662" s="400"/>
      <c r="G28662" s="401"/>
      <c r="H28662" s="401"/>
      <c r="I28662" s="401"/>
      <c r="J28662" s="194"/>
      <c r="K28662" s="194"/>
      <c r="L28662" s="195"/>
      <c r="M28662" s="196"/>
      <c r="N28662" s="197"/>
      <c r="O28662" s="197"/>
      <c r="P28662" s="231"/>
    </row>
    <row r="28663" spans="2:16">
      <c r="B28663" s="351"/>
      <c r="C28663" s="398"/>
      <c r="D28663" s="399"/>
      <c r="E28663" s="400"/>
      <c r="G28663" s="401"/>
      <c r="H28663" s="401"/>
      <c r="I28663" s="401"/>
      <c r="J28663" s="194"/>
      <c r="K28663" s="194"/>
      <c r="L28663" s="195"/>
      <c r="M28663" s="196"/>
      <c r="N28663" s="197"/>
      <c r="O28663" s="197"/>
      <c r="P28663" s="231"/>
    </row>
    <row r="28664" spans="2:16">
      <c r="B28664" s="351"/>
      <c r="C28664" s="398"/>
      <c r="D28664" s="399"/>
      <c r="E28664" s="400"/>
      <c r="G28664" s="401"/>
      <c r="H28664" s="401"/>
      <c r="I28664" s="401"/>
      <c r="J28664" s="194"/>
      <c r="K28664" s="194"/>
      <c r="L28664" s="195"/>
      <c r="M28664" s="196"/>
      <c r="N28664" s="197"/>
      <c r="O28664" s="197"/>
      <c r="P28664" s="231"/>
    </row>
    <row r="28665" spans="2:16">
      <c r="B28665" s="351"/>
      <c r="C28665" s="398"/>
      <c r="D28665" s="399"/>
      <c r="E28665" s="400"/>
      <c r="G28665" s="401"/>
      <c r="H28665" s="401"/>
      <c r="I28665" s="401"/>
      <c r="J28665" s="194"/>
      <c r="K28665" s="194"/>
      <c r="L28665" s="195"/>
      <c r="M28665" s="196"/>
      <c r="N28665" s="197"/>
      <c r="O28665" s="197"/>
      <c r="P28665" s="231"/>
    </row>
    <row r="28666" spans="2:16">
      <c r="B28666" s="351"/>
      <c r="C28666" s="398"/>
      <c r="D28666" s="399"/>
      <c r="E28666" s="400"/>
      <c r="G28666" s="401"/>
      <c r="H28666" s="401"/>
      <c r="I28666" s="401"/>
      <c r="J28666" s="194"/>
      <c r="K28666" s="194"/>
      <c r="L28666" s="195"/>
      <c r="M28666" s="196"/>
      <c r="N28666" s="197"/>
      <c r="O28666" s="197"/>
      <c r="P28666" s="231"/>
    </row>
    <row r="28667" spans="2:16">
      <c r="B28667" s="351"/>
      <c r="C28667" s="398"/>
      <c r="D28667" s="399"/>
      <c r="E28667" s="400"/>
      <c r="G28667" s="401"/>
      <c r="H28667" s="401"/>
      <c r="I28667" s="401"/>
      <c r="J28667" s="194"/>
      <c r="K28667" s="194"/>
      <c r="L28667" s="195"/>
      <c r="M28667" s="196"/>
      <c r="N28667" s="197"/>
      <c r="O28667" s="197"/>
      <c r="P28667" s="231"/>
    </row>
    <row r="28668" spans="2:16">
      <c r="B28668" s="351"/>
      <c r="C28668" s="398"/>
      <c r="D28668" s="399"/>
      <c r="E28668" s="400"/>
      <c r="G28668" s="401"/>
      <c r="H28668" s="401"/>
      <c r="I28668" s="401"/>
      <c r="J28668" s="194"/>
      <c r="K28668" s="194"/>
      <c r="L28668" s="195"/>
      <c r="M28668" s="196"/>
      <c r="N28668" s="197"/>
      <c r="O28668" s="197"/>
      <c r="P28668" s="231"/>
    </row>
    <row r="28669" spans="2:16">
      <c r="B28669" s="351"/>
      <c r="C28669" s="398"/>
      <c r="D28669" s="399"/>
      <c r="E28669" s="400"/>
      <c r="G28669" s="401"/>
      <c r="H28669" s="401"/>
      <c r="I28669" s="401"/>
      <c r="J28669" s="194"/>
      <c r="K28669" s="194"/>
      <c r="L28669" s="195"/>
      <c r="M28669" s="196"/>
      <c r="N28669" s="197"/>
      <c r="O28669" s="197"/>
      <c r="P28669" s="231"/>
    </row>
    <row r="28670" spans="2:16">
      <c r="B28670" s="351"/>
      <c r="C28670" s="398"/>
      <c r="D28670" s="399"/>
      <c r="E28670" s="400"/>
      <c r="G28670" s="401"/>
      <c r="H28670" s="401"/>
      <c r="I28670" s="401"/>
      <c r="J28670" s="194"/>
      <c r="K28670" s="194"/>
      <c r="L28670" s="195"/>
      <c r="M28670" s="196"/>
      <c r="N28670" s="197"/>
      <c r="O28670" s="197"/>
      <c r="P28670" s="231"/>
    </row>
    <row r="28671" spans="2:16">
      <c r="B28671" s="351"/>
      <c r="C28671" s="398"/>
      <c r="D28671" s="399"/>
      <c r="E28671" s="400"/>
      <c r="G28671" s="401"/>
      <c r="H28671" s="401"/>
      <c r="I28671" s="401"/>
      <c r="J28671" s="194"/>
      <c r="K28671" s="194"/>
      <c r="L28671" s="195"/>
      <c r="M28671" s="196"/>
      <c r="N28671" s="197"/>
      <c r="O28671" s="197"/>
      <c r="P28671" s="231"/>
    </row>
    <row r="28672" spans="2:16">
      <c r="B28672" s="351"/>
      <c r="C28672" s="398"/>
      <c r="D28672" s="399"/>
      <c r="E28672" s="400"/>
      <c r="G28672" s="401"/>
      <c r="H28672" s="401"/>
      <c r="I28672" s="401"/>
      <c r="J28672" s="194"/>
      <c r="K28672" s="194"/>
      <c r="L28672" s="195"/>
      <c r="M28672" s="196"/>
      <c r="N28672" s="197"/>
      <c r="O28672" s="197"/>
      <c r="P28672" s="231"/>
    </row>
    <row r="28673" spans="2:16">
      <c r="B28673" s="351"/>
      <c r="C28673" s="398"/>
      <c r="D28673" s="399"/>
      <c r="E28673" s="400"/>
      <c r="G28673" s="401"/>
      <c r="H28673" s="401"/>
      <c r="I28673" s="401"/>
      <c r="J28673" s="194"/>
      <c r="K28673" s="194"/>
      <c r="L28673" s="195"/>
      <c r="M28673" s="196"/>
      <c r="N28673" s="197"/>
      <c r="O28673" s="197"/>
      <c r="P28673" s="231"/>
    </row>
    <row r="28674" spans="2:16">
      <c r="B28674" s="351"/>
      <c r="C28674" s="398"/>
      <c r="D28674" s="399"/>
      <c r="E28674" s="400"/>
      <c r="G28674" s="401"/>
      <c r="H28674" s="401"/>
      <c r="I28674" s="401"/>
      <c r="J28674" s="194"/>
      <c r="K28674" s="194"/>
      <c r="L28674" s="195"/>
      <c r="M28674" s="196"/>
      <c r="N28674" s="197"/>
      <c r="O28674" s="197"/>
      <c r="P28674" s="231"/>
    </row>
    <row r="28675" spans="2:16">
      <c r="B28675" s="351"/>
      <c r="C28675" s="398"/>
      <c r="D28675" s="399"/>
      <c r="E28675" s="400"/>
      <c r="G28675" s="401"/>
      <c r="H28675" s="401"/>
      <c r="I28675" s="401"/>
      <c r="J28675" s="194"/>
      <c r="K28675" s="194"/>
      <c r="L28675" s="195"/>
      <c r="M28675" s="196"/>
      <c r="N28675" s="197"/>
      <c r="O28675" s="197"/>
      <c r="P28675" s="231"/>
    </row>
    <row r="28676" spans="2:16">
      <c r="B28676" s="351"/>
      <c r="C28676" s="398"/>
      <c r="D28676" s="399"/>
      <c r="E28676" s="400"/>
      <c r="G28676" s="401"/>
      <c r="H28676" s="401"/>
      <c r="I28676" s="401"/>
      <c r="J28676" s="194"/>
      <c r="K28676" s="194"/>
      <c r="L28676" s="195"/>
      <c r="M28676" s="196"/>
      <c r="N28676" s="197"/>
      <c r="O28676" s="197"/>
      <c r="P28676" s="231"/>
    </row>
    <row r="28677" spans="2:16">
      <c r="B28677" s="351"/>
      <c r="C28677" s="398"/>
      <c r="D28677" s="399"/>
      <c r="E28677" s="400"/>
      <c r="G28677" s="401"/>
      <c r="H28677" s="401"/>
      <c r="I28677" s="401"/>
      <c r="J28677" s="194"/>
      <c r="K28677" s="194"/>
      <c r="L28677" s="195"/>
      <c r="M28677" s="196"/>
      <c r="N28677" s="197"/>
      <c r="O28677" s="197"/>
      <c r="P28677" s="231"/>
    </row>
    <row r="28678" spans="2:16">
      <c r="B28678" s="351"/>
      <c r="C28678" s="398"/>
      <c r="D28678" s="399"/>
      <c r="E28678" s="400"/>
      <c r="G28678" s="401"/>
      <c r="H28678" s="401"/>
      <c r="I28678" s="401"/>
      <c r="J28678" s="194"/>
      <c r="K28678" s="194"/>
      <c r="L28678" s="195"/>
      <c r="M28678" s="196"/>
      <c r="N28678" s="197"/>
      <c r="O28678" s="197"/>
      <c r="P28678" s="231"/>
    </row>
    <row r="28679" spans="2:16">
      <c r="B28679" s="351"/>
      <c r="C28679" s="398"/>
      <c r="D28679" s="399"/>
      <c r="E28679" s="400"/>
      <c r="G28679" s="401"/>
      <c r="H28679" s="401"/>
      <c r="I28679" s="401"/>
      <c r="J28679" s="194"/>
      <c r="K28679" s="194"/>
      <c r="L28679" s="195"/>
      <c r="M28679" s="196"/>
      <c r="N28679" s="197"/>
      <c r="O28679" s="197"/>
      <c r="P28679" s="231"/>
    </row>
    <row r="28680" spans="2:16">
      <c r="B28680" s="351"/>
      <c r="C28680" s="398"/>
      <c r="D28680" s="399"/>
      <c r="E28680" s="400"/>
      <c r="G28680" s="401"/>
      <c r="H28680" s="401"/>
      <c r="I28680" s="401"/>
      <c r="J28680" s="194"/>
      <c r="K28680" s="194"/>
      <c r="L28680" s="195"/>
      <c r="M28680" s="196"/>
      <c r="N28680" s="197"/>
      <c r="O28680" s="197"/>
      <c r="P28680" s="231"/>
    </row>
    <row r="28681" spans="2:16">
      <c r="B28681" s="351"/>
      <c r="C28681" s="398"/>
      <c r="D28681" s="399"/>
      <c r="E28681" s="400"/>
      <c r="G28681" s="401"/>
      <c r="H28681" s="401"/>
      <c r="I28681" s="401"/>
      <c r="J28681" s="194"/>
      <c r="K28681" s="194"/>
      <c r="L28681" s="195"/>
      <c r="M28681" s="196"/>
      <c r="N28681" s="197"/>
      <c r="O28681" s="197"/>
      <c r="P28681" s="231"/>
    </row>
    <row r="28682" spans="2:16">
      <c r="B28682" s="351"/>
      <c r="C28682" s="398"/>
      <c r="D28682" s="399"/>
      <c r="E28682" s="400"/>
      <c r="G28682" s="401"/>
      <c r="H28682" s="401"/>
      <c r="I28682" s="401"/>
      <c r="J28682" s="194"/>
      <c r="K28682" s="194"/>
      <c r="L28682" s="195"/>
      <c r="M28682" s="196"/>
      <c r="N28682" s="197"/>
      <c r="O28682" s="197"/>
      <c r="P28682" s="231"/>
    </row>
    <row r="28683" spans="2:16">
      <c r="B28683" s="351"/>
      <c r="C28683" s="398"/>
      <c r="D28683" s="399"/>
      <c r="E28683" s="400"/>
      <c r="G28683" s="401"/>
      <c r="H28683" s="401"/>
      <c r="I28683" s="401"/>
      <c r="J28683" s="194"/>
      <c r="K28683" s="194"/>
      <c r="L28683" s="195"/>
      <c r="M28683" s="196"/>
      <c r="N28683" s="197"/>
      <c r="O28683" s="197"/>
      <c r="P28683" s="231"/>
    </row>
    <row r="28684" spans="2:16">
      <c r="B28684" s="351"/>
      <c r="C28684" s="398"/>
      <c r="D28684" s="399"/>
      <c r="E28684" s="400"/>
      <c r="G28684" s="401"/>
      <c r="H28684" s="401"/>
      <c r="I28684" s="401"/>
      <c r="J28684" s="194"/>
      <c r="K28684" s="194"/>
      <c r="L28684" s="195"/>
      <c r="M28684" s="196"/>
      <c r="N28684" s="197"/>
      <c r="O28684" s="197"/>
      <c r="P28684" s="231"/>
    </row>
    <row r="28685" spans="2:16">
      <c r="B28685" s="351"/>
      <c r="C28685" s="398"/>
      <c r="D28685" s="399"/>
      <c r="E28685" s="400"/>
      <c r="G28685" s="401"/>
      <c r="H28685" s="401"/>
      <c r="I28685" s="401"/>
      <c r="J28685" s="194"/>
      <c r="K28685" s="194"/>
      <c r="L28685" s="195"/>
      <c r="M28685" s="196"/>
      <c r="N28685" s="197"/>
      <c r="O28685" s="197"/>
      <c r="P28685" s="231"/>
    </row>
    <row r="28686" spans="2:16">
      <c r="B28686" s="351"/>
      <c r="C28686" s="398"/>
      <c r="D28686" s="399"/>
      <c r="E28686" s="400"/>
      <c r="G28686" s="401"/>
      <c r="H28686" s="401"/>
      <c r="I28686" s="401"/>
      <c r="J28686" s="194"/>
      <c r="K28686" s="194"/>
      <c r="L28686" s="195"/>
      <c r="M28686" s="196"/>
      <c r="N28686" s="197"/>
      <c r="O28686" s="197"/>
      <c r="P28686" s="231"/>
    </row>
    <row r="28687" spans="2:16">
      <c r="B28687" s="351"/>
      <c r="C28687" s="398"/>
      <c r="D28687" s="399"/>
      <c r="E28687" s="400"/>
      <c r="G28687" s="401"/>
      <c r="H28687" s="401"/>
      <c r="I28687" s="401"/>
      <c r="J28687" s="194"/>
      <c r="K28687" s="194"/>
      <c r="L28687" s="195"/>
      <c r="M28687" s="196"/>
      <c r="N28687" s="197"/>
      <c r="O28687" s="197"/>
      <c r="P28687" s="231"/>
    </row>
    <row r="28688" spans="2:16">
      <c r="B28688" s="351"/>
      <c r="C28688" s="398"/>
      <c r="D28688" s="399"/>
      <c r="E28688" s="400"/>
      <c r="G28688" s="401"/>
      <c r="H28688" s="401"/>
      <c r="I28688" s="401"/>
      <c r="J28688" s="194"/>
      <c r="K28688" s="194"/>
      <c r="L28688" s="195"/>
      <c r="M28688" s="196"/>
      <c r="N28688" s="197"/>
      <c r="O28688" s="197"/>
      <c r="P28688" s="231"/>
    </row>
    <row r="28689" spans="2:16">
      <c r="B28689" s="351"/>
      <c r="C28689" s="398"/>
      <c r="D28689" s="399"/>
      <c r="E28689" s="400"/>
      <c r="G28689" s="401"/>
      <c r="H28689" s="401"/>
      <c r="I28689" s="401"/>
      <c r="J28689" s="194"/>
      <c r="K28689" s="194"/>
      <c r="L28689" s="195"/>
      <c r="M28689" s="196"/>
      <c r="N28689" s="197"/>
      <c r="O28689" s="197"/>
      <c r="P28689" s="231"/>
    </row>
    <row r="28690" spans="2:16">
      <c r="B28690" s="351"/>
      <c r="C28690" s="398"/>
      <c r="D28690" s="399"/>
      <c r="E28690" s="400"/>
      <c r="G28690" s="401"/>
      <c r="H28690" s="401"/>
      <c r="I28690" s="401"/>
      <c r="J28690" s="194"/>
      <c r="K28690" s="194"/>
      <c r="L28690" s="195"/>
      <c r="M28690" s="196"/>
      <c r="N28690" s="197"/>
      <c r="O28690" s="197"/>
      <c r="P28690" s="231"/>
    </row>
    <row r="28691" spans="2:16">
      <c r="B28691" s="351"/>
      <c r="C28691" s="398"/>
      <c r="D28691" s="399"/>
      <c r="E28691" s="400"/>
      <c r="G28691" s="401"/>
      <c r="H28691" s="401"/>
      <c r="I28691" s="401"/>
      <c r="J28691" s="194"/>
      <c r="K28691" s="194"/>
      <c r="L28691" s="195"/>
      <c r="M28691" s="196"/>
      <c r="N28691" s="197"/>
      <c r="O28691" s="197"/>
      <c r="P28691" s="231"/>
    </row>
    <row r="28692" spans="2:16">
      <c r="B28692" s="351"/>
      <c r="C28692" s="398"/>
      <c r="D28692" s="399"/>
      <c r="E28692" s="400"/>
      <c r="G28692" s="401"/>
      <c r="H28692" s="401"/>
      <c r="I28692" s="401"/>
      <c r="J28692" s="194"/>
      <c r="K28692" s="194"/>
      <c r="L28692" s="195"/>
      <c r="M28692" s="196"/>
      <c r="N28692" s="197"/>
      <c r="O28692" s="197"/>
      <c r="P28692" s="231"/>
    </row>
    <row r="28693" spans="2:16">
      <c r="B28693" s="351"/>
      <c r="C28693" s="398"/>
      <c r="D28693" s="399"/>
      <c r="E28693" s="400"/>
      <c r="G28693" s="401"/>
      <c r="H28693" s="401"/>
      <c r="I28693" s="401"/>
      <c r="J28693" s="194"/>
      <c r="K28693" s="194"/>
      <c r="L28693" s="195"/>
      <c r="M28693" s="196"/>
      <c r="N28693" s="197"/>
      <c r="O28693" s="197"/>
      <c r="P28693" s="231"/>
    </row>
    <row r="28694" spans="2:16">
      <c r="B28694" s="351"/>
      <c r="C28694" s="398"/>
      <c r="D28694" s="399"/>
      <c r="E28694" s="400"/>
      <c r="G28694" s="401"/>
      <c r="H28694" s="401"/>
      <c r="I28694" s="401"/>
      <c r="J28694" s="194"/>
      <c r="K28694" s="194"/>
      <c r="L28694" s="195"/>
      <c r="M28694" s="196"/>
      <c r="N28694" s="197"/>
      <c r="O28694" s="197"/>
      <c r="P28694" s="231"/>
    </row>
    <row r="28695" spans="2:16">
      <c r="B28695" s="351"/>
      <c r="C28695" s="398"/>
      <c r="D28695" s="399"/>
      <c r="E28695" s="400"/>
      <c r="G28695" s="401"/>
      <c r="H28695" s="401"/>
      <c r="I28695" s="401"/>
      <c r="J28695" s="194"/>
      <c r="K28695" s="194"/>
      <c r="L28695" s="195"/>
      <c r="M28695" s="196"/>
      <c r="N28695" s="197"/>
      <c r="O28695" s="197"/>
      <c r="P28695" s="231"/>
    </row>
    <row r="28696" spans="2:16">
      <c r="B28696" s="351"/>
      <c r="C28696" s="398"/>
      <c r="D28696" s="399"/>
      <c r="E28696" s="400"/>
      <c r="G28696" s="401"/>
      <c r="H28696" s="401"/>
      <c r="I28696" s="401"/>
      <c r="J28696" s="194"/>
      <c r="K28696" s="194"/>
      <c r="L28696" s="195"/>
      <c r="M28696" s="196"/>
      <c r="N28696" s="197"/>
      <c r="O28696" s="197"/>
      <c r="P28696" s="231"/>
    </row>
    <row r="28697" spans="2:16">
      <c r="B28697" s="351"/>
      <c r="C28697" s="398"/>
      <c r="D28697" s="399"/>
      <c r="E28697" s="400"/>
      <c r="G28697" s="401"/>
      <c r="H28697" s="401"/>
      <c r="I28697" s="401"/>
      <c r="J28697" s="194"/>
      <c r="K28697" s="194"/>
      <c r="L28697" s="195"/>
      <c r="M28697" s="196"/>
      <c r="N28697" s="197"/>
      <c r="O28697" s="197"/>
      <c r="P28697" s="231"/>
    </row>
    <row r="28698" spans="2:16">
      <c r="B28698" s="351"/>
      <c r="C28698" s="398"/>
      <c r="D28698" s="399"/>
      <c r="E28698" s="400"/>
      <c r="G28698" s="401"/>
      <c r="H28698" s="401"/>
      <c r="I28698" s="401"/>
      <c r="J28698" s="194"/>
      <c r="K28698" s="194"/>
      <c r="L28698" s="195"/>
      <c r="M28698" s="196"/>
      <c r="N28698" s="197"/>
      <c r="O28698" s="197"/>
      <c r="P28698" s="231"/>
    </row>
    <row r="28699" spans="2:16">
      <c r="B28699" s="351"/>
      <c r="C28699" s="398"/>
      <c r="D28699" s="399"/>
      <c r="E28699" s="400"/>
      <c r="G28699" s="401"/>
      <c r="H28699" s="401"/>
      <c r="I28699" s="401"/>
      <c r="J28699" s="194"/>
      <c r="K28699" s="194"/>
      <c r="L28699" s="195"/>
      <c r="M28699" s="196"/>
      <c r="N28699" s="197"/>
      <c r="O28699" s="197"/>
      <c r="P28699" s="231"/>
    </row>
    <row r="28700" spans="2:16">
      <c r="B28700" s="351"/>
      <c r="C28700" s="398"/>
      <c r="D28700" s="399"/>
      <c r="E28700" s="400"/>
      <c r="G28700" s="401"/>
      <c r="H28700" s="401"/>
      <c r="I28700" s="401"/>
      <c r="J28700" s="194"/>
      <c r="K28700" s="194"/>
      <c r="L28700" s="195"/>
      <c r="M28700" s="196"/>
      <c r="N28700" s="197"/>
      <c r="O28700" s="197"/>
      <c r="P28700" s="231"/>
    </row>
    <row r="28701" spans="2:16">
      <c r="B28701" s="351"/>
      <c r="C28701" s="398"/>
      <c r="D28701" s="399"/>
      <c r="E28701" s="400"/>
      <c r="G28701" s="401"/>
      <c r="H28701" s="401"/>
      <c r="I28701" s="401"/>
      <c r="J28701" s="194"/>
      <c r="K28701" s="194"/>
      <c r="L28701" s="195"/>
      <c r="M28701" s="196"/>
      <c r="N28701" s="197"/>
      <c r="O28701" s="197"/>
      <c r="P28701" s="231"/>
    </row>
    <row r="28702" spans="2:16">
      <c r="B28702" s="351"/>
      <c r="C28702" s="398"/>
      <c r="D28702" s="399"/>
      <c r="E28702" s="400"/>
      <c r="G28702" s="401"/>
      <c r="H28702" s="401"/>
      <c r="I28702" s="401"/>
      <c r="J28702" s="194"/>
      <c r="K28702" s="194"/>
      <c r="L28702" s="195"/>
      <c r="M28702" s="196"/>
      <c r="N28702" s="197"/>
      <c r="O28702" s="197"/>
      <c r="P28702" s="231"/>
    </row>
    <row r="28703" spans="2:16">
      <c r="B28703" s="351"/>
      <c r="C28703" s="398"/>
      <c r="D28703" s="399"/>
      <c r="E28703" s="400"/>
      <c r="G28703" s="401"/>
      <c r="H28703" s="401"/>
      <c r="I28703" s="401"/>
      <c r="J28703" s="194"/>
      <c r="K28703" s="194"/>
      <c r="L28703" s="195"/>
      <c r="M28703" s="196"/>
      <c r="N28703" s="197"/>
      <c r="O28703" s="197"/>
      <c r="P28703" s="231"/>
    </row>
    <row r="28704" spans="2:16">
      <c r="B28704" s="351"/>
      <c r="C28704" s="398"/>
      <c r="D28704" s="399"/>
      <c r="E28704" s="400"/>
      <c r="G28704" s="401"/>
      <c r="H28704" s="401"/>
      <c r="I28704" s="401"/>
      <c r="J28704" s="194"/>
      <c r="K28704" s="194"/>
      <c r="L28704" s="195"/>
      <c r="M28704" s="196"/>
      <c r="N28704" s="197"/>
      <c r="O28704" s="197"/>
      <c r="P28704" s="231"/>
    </row>
    <row r="28705" spans="2:16">
      <c r="B28705" s="351"/>
      <c r="C28705" s="398"/>
      <c r="D28705" s="399"/>
      <c r="E28705" s="400"/>
      <c r="G28705" s="401"/>
      <c r="H28705" s="401"/>
      <c r="I28705" s="401"/>
      <c r="J28705" s="194"/>
      <c r="K28705" s="194"/>
      <c r="L28705" s="195"/>
      <c r="M28705" s="196"/>
      <c r="N28705" s="197"/>
      <c r="O28705" s="197"/>
      <c r="P28705" s="231"/>
    </row>
    <row r="28706" spans="2:16">
      <c r="B28706" s="351"/>
      <c r="C28706" s="398"/>
      <c r="D28706" s="399"/>
      <c r="E28706" s="400"/>
      <c r="G28706" s="401"/>
      <c r="H28706" s="401"/>
      <c r="I28706" s="401"/>
      <c r="J28706" s="194"/>
      <c r="K28706" s="194"/>
      <c r="L28706" s="195"/>
      <c r="M28706" s="196"/>
      <c r="N28706" s="197"/>
      <c r="O28706" s="197"/>
      <c r="P28706" s="231"/>
    </row>
    <row r="28707" spans="2:16">
      <c r="B28707" s="351"/>
      <c r="C28707" s="398"/>
      <c r="D28707" s="399"/>
      <c r="E28707" s="400"/>
      <c r="G28707" s="401"/>
      <c r="H28707" s="401"/>
      <c r="I28707" s="401"/>
      <c r="J28707" s="194"/>
      <c r="K28707" s="194"/>
      <c r="L28707" s="195"/>
      <c r="M28707" s="196"/>
      <c r="N28707" s="197"/>
      <c r="O28707" s="197"/>
      <c r="P28707" s="231"/>
    </row>
    <row r="28708" spans="2:16">
      <c r="B28708" s="351"/>
      <c r="C28708" s="398"/>
      <c r="D28708" s="399"/>
      <c r="E28708" s="400"/>
      <c r="G28708" s="401"/>
      <c r="H28708" s="401"/>
      <c r="I28708" s="401"/>
      <c r="J28708" s="194"/>
      <c r="K28708" s="194"/>
      <c r="L28708" s="195"/>
      <c r="M28708" s="196"/>
      <c r="N28708" s="197"/>
      <c r="O28708" s="197"/>
      <c r="P28708" s="231"/>
    </row>
    <row r="28709" spans="2:16">
      <c r="B28709" s="351"/>
      <c r="C28709" s="398"/>
      <c r="D28709" s="399"/>
      <c r="E28709" s="400"/>
      <c r="G28709" s="401"/>
      <c r="H28709" s="401"/>
      <c r="I28709" s="401"/>
      <c r="J28709" s="194"/>
      <c r="K28709" s="194"/>
      <c r="L28709" s="195"/>
      <c r="M28709" s="196"/>
      <c r="N28709" s="197"/>
      <c r="O28709" s="197"/>
      <c r="P28709" s="231"/>
    </row>
    <row r="28710" spans="2:16">
      <c r="B28710" s="351"/>
      <c r="C28710" s="398"/>
      <c r="D28710" s="399"/>
      <c r="E28710" s="400"/>
      <c r="G28710" s="401"/>
      <c r="H28710" s="401"/>
      <c r="I28710" s="401"/>
      <c r="J28710" s="194"/>
      <c r="K28710" s="194"/>
      <c r="L28710" s="195"/>
      <c r="M28710" s="196"/>
      <c r="N28710" s="197"/>
      <c r="O28710" s="197"/>
      <c r="P28710" s="231"/>
    </row>
    <row r="28711" spans="2:16">
      <c r="B28711" s="351"/>
      <c r="C28711" s="398"/>
      <c r="D28711" s="399"/>
      <c r="E28711" s="400"/>
      <c r="G28711" s="401"/>
      <c r="H28711" s="401"/>
      <c r="I28711" s="401"/>
      <c r="J28711" s="194"/>
      <c r="K28711" s="194"/>
      <c r="L28711" s="195"/>
      <c r="M28711" s="196"/>
      <c r="N28711" s="197"/>
      <c r="O28711" s="197"/>
      <c r="P28711" s="231"/>
    </row>
    <row r="28712" spans="2:16">
      <c r="B28712" s="351"/>
      <c r="C28712" s="398"/>
      <c r="D28712" s="399"/>
      <c r="E28712" s="400"/>
      <c r="G28712" s="401"/>
      <c r="H28712" s="401"/>
      <c r="I28712" s="401"/>
      <c r="J28712" s="194"/>
      <c r="K28712" s="194"/>
      <c r="L28712" s="195"/>
      <c r="M28712" s="196"/>
      <c r="N28712" s="197"/>
      <c r="O28712" s="197"/>
      <c r="P28712" s="231"/>
    </row>
    <row r="28713" spans="2:16">
      <c r="B28713" s="351"/>
      <c r="C28713" s="398"/>
      <c r="D28713" s="399"/>
      <c r="E28713" s="400"/>
      <c r="G28713" s="401"/>
      <c r="H28713" s="401"/>
      <c r="I28713" s="401"/>
      <c r="J28713" s="194"/>
      <c r="K28713" s="194"/>
      <c r="L28713" s="195"/>
      <c r="M28713" s="196"/>
      <c r="N28713" s="197"/>
      <c r="O28713" s="197"/>
      <c r="P28713" s="231"/>
    </row>
    <row r="28714" spans="2:16">
      <c r="B28714" s="351"/>
      <c r="C28714" s="398"/>
      <c r="D28714" s="399"/>
      <c r="E28714" s="400"/>
      <c r="G28714" s="401"/>
      <c r="H28714" s="401"/>
      <c r="I28714" s="401"/>
      <c r="J28714" s="194"/>
      <c r="K28714" s="194"/>
      <c r="L28714" s="195"/>
      <c r="M28714" s="196"/>
      <c r="N28714" s="197"/>
      <c r="O28714" s="197"/>
      <c r="P28714" s="231"/>
    </row>
    <row r="28715" spans="2:16">
      <c r="B28715" s="351"/>
      <c r="C28715" s="398"/>
      <c r="D28715" s="399"/>
      <c r="E28715" s="400"/>
      <c r="G28715" s="401"/>
      <c r="H28715" s="401"/>
      <c r="I28715" s="401"/>
      <c r="J28715" s="194"/>
      <c r="K28715" s="194"/>
      <c r="L28715" s="195"/>
      <c r="M28715" s="196"/>
      <c r="N28715" s="197"/>
      <c r="O28715" s="197"/>
      <c r="P28715" s="231"/>
    </row>
    <row r="28716" spans="2:16">
      <c r="B28716" s="351"/>
      <c r="C28716" s="403"/>
      <c r="D28716" s="404"/>
      <c r="E28716" s="405"/>
      <c r="G28716" s="406"/>
      <c r="H28716" s="406"/>
      <c r="I28716" s="406"/>
      <c r="J28716" s="194"/>
      <c r="K28716" s="194"/>
      <c r="L28716" s="195"/>
      <c r="M28716" s="196"/>
      <c r="N28716" s="197"/>
      <c r="O28716" s="197"/>
      <c r="P28716" s="221"/>
    </row>
    <row r="28717" spans="2:16">
      <c r="B28717" s="351"/>
      <c r="C28717" s="398"/>
      <c r="D28717" s="399"/>
      <c r="E28717" s="400"/>
      <c r="G28717" s="401"/>
      <c r="H28717" s="401"/>
      <c r="I28717" s="401"/>
      <c r="J28717" s="194"/>
      <c r="K28717" s="194"/>
      <c r="L28717" s="195"/>
      <c r="M28717" s="196"/>
      <c r="N28717" s="197"/>
      <c r="O28717" s="197"/>
      <c r="P28717" s="231"/>
    </row>
    <row r="28718" spans="2:16">
      <c r="B28718" s="351"/>
      <c r="C28718" s="398"/>
      <c r="D28718" s="399"/>
      <c r="E28718" s="400"/>
      <c r="G28718" s="401"/>
      <c r="H28718" s="401"/>
      <c r="I28718" s="401"/>
      <c r="J28718" s="194"/>
      <c r="K28718" s="194"/>
      <c r="L28718" s="195"/>
      <c r="M28718" s="196"/>
      <c r="N28718" s="197"/>
      <c r="O28718" s="197"/>
      <c r="P28718" s="231"/>
    </row>
    <row r="28719" spans="2:16">
      <c r="B28719" s="351"/>
      <c r="C28719" s="398"/>
      <c r="D28719" s="399"/>
      <c r="E28719" s="400"/>
      <c r="G28719" s="401"/>
      <c r="H28719" s="401"/>
      <c r="I28719" s="401"/>
      <c r="J28719" s="194"/>
      <c r="K28719" s="194"/>
      <c r="L28719" s="195"/>
      <c r="M28719" s="196"/>
      <c r="N28719" s="197"/>
      <c r="O28719" s="197"/>
      <c r="P28719" s="231"/>
    </row>
    <row r="28720" spans="2:16">
      <c r="B28720" s="351"/>
      <c r="C28720" s="398"/>
      <c r="D28720" s="399"/>
      <c r="E28720" s="400"/>
      <c r="G28720" s="401"/>
      <c r="H28720" s="401"/>
      <c r="I28720" s="401"/>
      <c r="J28720" s="194"/>
      <c r="K28720" s="194"/>
      <c r="L28720" s="195"/>
      <c r="M28720" s="196"/>
      <c r="N28720" s="197"/>
      <c r="O28720" s="197"/>
      <c r="P28720" s="231"/>
    </row>
    <row r="28721" spans="2:16">
      <c r="B28721" s="351"/>
      <c r="C28721" s="398"/>
      <c r="D28721" s="399"/>
      <c r="E28721" s="400"/>
      <c r="G28721" s="401"/>
      <c r="H28721" s="401"/>
      <c r="I28721" s="401"/>
      <c r="J28721" s="194"/>
      <c r="K28721" s="194"/>
      <c r="L28721" s="195"/>
      <c r="M28721" s="196"/>
      <c r="N28721" s="197"/>
      <c r="O28721" s="197"/>
      <c r="P28721" s="231"/>
    </row>
    <row r="28722" spans="2:16">
      <c r="B28722" s="351"/>
      <c r="C28722" s="398"/>
      <c r="D28722" s="399"/>
      <c r="E28722" s="400"/>
      <c r="G28722" s="401"/>
      <c r="H28722" s="401"/>
      <c r="I28722" s="401"/>
      <c r="J28722" s="194"/>
      <c r="K28722" s="194"/>
      <c r="L28722" s="195"/>
      <c r="M28722" s="196"/>
      <c r="N28722" s="197"/>
      <c r="O28722" s="197"/>
      <c r="P28722" s="231"/>
    </row>
    <row r="28723" spans="2:16">
      <c r="B28723" s="351"/>
      <c r="C28723" s="398"/>
      <c r="D28723" s="399"/>
      <c r="E28723" s="400"/>
      <c r="G28723" s="401"/>
      <c r="H28723" s="401"/>
      <c r="I28723" s="401"/>
      <c r="J28723" s="194"/>
      <c r="K28723" s="194"/>
      <c r="L28723" s="195"/>
      <c r="M28723" s="196"/>
      <c r="N28723" s="197"/>
      <c r="O28723" s="197"/>
      <c r="P28723" s="231"/>
    </row>
    <row r="28724" spans="2:16">
      <c r="B28724" s="351"/>
      <c r="C28724" s="398"/>
      <c r="D28724" s="399"/>
      <c r="E28724" s="400"/>
      <c r="G28724" s="401"/>
      <c r="H28724" s="401"/>
      <c r="I28724" s="401"/>
      <c r="J28724" s="194"/>
      <c r="K28724" s="194"/>
      <c r="L28724" s="195"/>
      <c r="M28724" s="196"/>
      <c r="N28724" s="197"/>
      <c r="O28724" s="197"/>
      <c r="P28724" s="231"/>
    </row>
    <row r="28725" spans="2:16">
      <c r="B28725" s="351"/>
      <c r="C28725" s="398"/>
      <c r="D28725" s="399"/>
      <c r="E28725" s="400"/>
      <c r="G28725" s="401"/>
      <c r="H28725" s="401"/>
      <c r="I28725" s="401"/>
      <c r="J28725" s="194"/>
      <c r="K28725" s="194"/>
      <c r="L28725" s="195"/>
      <c r="M28725" s="196"/>
      <c r="N28725" s="197"/>
      <c r="O28725" s="197"/>
      <c r="P28725" s="231"/>
    </row>
    <row r="28726" spans="2:16">
      <c r="B28726" s="351"/>
      <c r="C28726" s="398"/>
      <c r="D28726" s="399"/>
      <c r="E28726" s="400"/>
      <c r="G28726" s="401"/>
      <c r="H28726" s="401"/>
      <c r="I28726" s="401"/>
      <c r="J28726" s="194"/>
      <c r="K28726" s="194"/>
      <c r="L28726" s="195"/>
      <c r="M28726" s="196"/>
      <c r="N28726" s="197"/>
      <c r="O28726" s="197"/>
      <c r="P28726" s="231"/>
    </row>
    <row r="28727" spans="2:16">
      <c r="B28727" s="351"/>
      <c r="C28727" s="398"/>
      <c r="D28727" s="399"/>
      <c r="E28727" s="400"/>
      <c r="G28727" s="401"/>
      <c r="H28727" s="401"/>
      <c r="I28727" s="401"/>
      <c r="J28727" s="194"/>
      <c r="K28727" s="194"/>
      <c r="L28727" s="195"/>
      <c r="M28727" s="196"/>
      <c r="N28727" s="197"/>
      <c r="O28727" s="197"/>
      <c r="P28727" s="231"/>
    </row>
    <row r="28728" spans="2:16">
      <c r="B28728" s="351"/>
      <c r="C28728" s="398"/>
      <c r="D28728" s="399"/>
      <c r="E28728" s="400"/>
      <c r="G28728" s="401"/>
      <c r="H28728" s="401"/>
      <c r="I28728" s="401"/>
      <c r="J28728" s="194"/>
      <c r="K28728" s="194"/>
      <c r="L28728" s="195"/>
      <c r="M28728" s="196"/>
      <c r="N28728" s="197"/>
      <c r="O28728" s="197"/>
      <c r="P28728" s="231"/>
    </row>
    <row r="28729" spans="2:16">
      <c r="B28729" s="351"/>
      <c r="C28729" s="398"/>
      <c r="D28729" s="399"/>
      <c r="E28729" s="400"/>
      <c r="G28729" s="401"/>
      <c r="H28729" s="401"/>
      <c r="I28729" s="401"/>
      <c r="J28729" s="194"/>
      <c r="K28729" s="194"/>
      <c r="L28729" s="195"/>
      <c r="M28729" s="196"/>
      <c r="N28729" s="197"/>
      <c r="O28729" s="197"/>
      <c r="P28729" s="231"/>
    </row>
    <row r="28730" spans="2:16">
      <c r="B28730" s="351"/>
      <c r="C28730" s="398"/>
      <c r="D28730" s="399"/>
      <c r="E28730" s="400"/>
      <c r="G28730" s="401"/>
      <c r="H28730" s="401"/>
      <c r="I28730" s="401"/>
      <c r="J28730" s="194"/>
      <c r="K28730" s="194"/>
      <c r="L28730" s="195"/>
      <c r="M28730" s="196"/>
      <c r="N28730" s="197"/>
      <c r="O28730" s="197"/>
      <c r="P28730" s="231"/>
    </row>
    <row r="28731" spans="2:16">
      <c r="B28731" s="351"/>
      <c r="C28731" s="398"/>
      <c r="D28731" s="399"/>
      <c r="E28731" s="400"/>
      <c r="G28731" s="401"/>
      <c r="H28731" s="401"/>
      <c r="I28731" s="401"/>
      <c r="J28731" s="194"/>
      <c r="K28731" s="194"/>
      <c r="L28731" s="195"/>
      <c r="M28731" s="196"/>
      <c r="N28731" s="197"/>
      <c r="O28731" s="197"/>
      <c r="P28731" s="231"/>
    </row>
    <row r="28732" spans="2:16">
      <c r="B28732" s="351"/>
      <c r="C28732" s="398"/>
      <c r="D28732" s="399"/>
      <c r="E28732" s="400"/>
      <c r="G28732" s="401"/>
      <c r="H28732" s="401"/>
      <c r="I28732" s="401"/>
      <c r="J28732" s="194"/>
      <c r="K28732" s="194"/>
      <c r="L28732" s="195"/>
      <c r="M28732" s="196"/>
      <c r="N28732" s="197"/>
      <c r="O28732" s="197"/>
      <c r="P28732" s="231"/>
    </row>
    <row r="28733" spans="2:16">
      <c r="B28733" s="351"/>
      <c r="C28733" s="398"/>
      <c r="D28733" s="399"/>
      <c r="E28733" s="400"/>
      <c r="G28733" s="401"/>
      <c r="H28733" s="401"/>
      <c r="I28733" s="401"/>
      <c r="J28733" s="194"/>
      <c r="K28733" s="194"/>
      <c r="L28733" s="195"/>
      <c r="M28733" s="196"/>
      <c r="N28733" s="197"/>
      <c r="O28733" s="197"/>
      <c r="P28733" s="231"/>
    </row>
    <row r="28734" spans="2:16">
      <c r="B28734" s="351"/>
      <c r="C28734" s="398"/>
      <c r="D28734" s="399"/>
      <c r="E28734" s="400"/>
      <c r="G28734" s="401"/>
      <c r="H28734" s="401"/>
      <c r="I28734" s="401"/>
      <c r="J28734" s="194"/>
      <c r="K28734" s="194"/>
      <c r="L28734" s="195"/>
      <c r="M28734" s="196"/>
      <c r="N28734" s="197"/>
      <c r="O28734" s="197"/>
      <c r="P28734" s="231"/>
    </row>
    <row r="28735" spans="2:16">
      <c r="B28735" s="351"/>
      <c r="C28735" s="398"/>
      <c r="D28735" s="399"/>
      <c r="E28735" s="400"/>
      <c r="G28735" s="401"/>
      <c r="H28735" s="401"/>
      <c r="I28735" s="401"/>
      <c r="J28735" s="194"/>
      <c r="K28735" s="194"/>
      <c r="L28735" s="195"/>
      <c r="M28735" s="196"/>
      <c r="N28735" s="197"/>
      <c r="O28735" s="197"/>
      <c r="P28735" s="231"/>
    </row>
    <row r="28736" spans="2:16">
      <c r="B28736" s="351"/>
      <c r="C28736" s="398"/>
      <c r="D28736" s="399"/>
      <c r="E28736" s="400"/>
      <c r="G28736" s="401"/>
      <c r="H28736" s="401"/>
      <c r="I28736" s="401"/>
      <c r="J28736" s="194"/>
      <c r="K28736" s="194"/>
      <c r="L28736" s="195"/>
      <c r="M28736" s="196"/>
      <c r="N28736" s="197"/>
      <c r="O28736" s="197"/>
      <c r="P28736" s="231"/>
    </row>
    <row r="28737" spans="2:16">
      <c r="B28737" s="351"/>
      <c r="C28737" s="398"/>
      <c r="D28737" s="399"/>
      <c r="E28737" s="400"/>
      <c r="G28737" s="401"/>
      <c r="H28737" s="401"/>
      <c r="I28737" s="401"/>
      <c r="J28737" s="194"/>
      <c r="K28737" s="194"/>
      <c r="L28737" s="195"/>
      <c r="M28737" s="196"/>
      <c r="N28737" s="197"/>
      <c r="O28737" s="197"/>
      <c r="P28737" s="231"/>
    </row>
    <row r="28738" spans="2:16">
      <c r="B28738" s="351"/>
      <c r="C28738" s="398"/>
      <c r="D28738" s="399"/>
      <c r="E28738" s="400"/>
      <c r="G28738" s="401"/>
      <c r="H28738" s="401"/>
      <c r="I28738" s="401"/>
      <c r="J28738" s="194"/>
      <c r="K28738" s="194"/>
      <c r="L28738" s="195"/>
      <c r="M28738" s="196"/>
      <c r="N28738" s="197"/>
      <c r="O28738" s="197"/>
      <c r="P28738" s="231"/>
    </row>
    <row r="28739" spans="2:16">
      <c r="B28739" s="351"/>
      <c r="C28739" s="398"/>
      <c r="D28739" s="399"/>
      <c r="E28739" s="400"/>
      <c r="G28739" s="401"/>
      <c r="H28739" s="401"/>
      <c r="I28739" s="401"/>
      <c r="J28739" s="194"/>
      <c r="K28739" s="194"/>
      <c r="L28739" s="195"/>
      <c r="M28739" s="196"/>
      <c r="N28739" s="197"/>
      <c r="O28739" s="197"/>
      <c r="P28739" s="231"/>
    </row>
    <row r="28740" spans="2:16">
      <c r="B28740" s="351"/>
      <c r="C28740" s="398"/>
      <c r="D28740" s="399"/>
      <c r="E28740" s="400"/>
      <c r="G28740" s="401"/>
      <c r="H28740" s="401"/>
      <c r="I28740" s="401"/>
      <c r="J28740" s="194"/>
      <c r="K28740" s="194"/>
      <c r="L28740" s="195"/>
      <c r="M28740" s="196"/>
      <c r="N28740" s="197"/>
      <c r="O28740" s="197"/>
      <c r="P28740" s="231"/>
    </row>
    <row r="28741" spans="2:16">
      <c r="B28741" s="351"/>
      <c r="C28741" s="398"/>
      <c r="D28741" s="399"/>
      <c r="E28741" s="400"/>
      <c r="G28741" s="401"/>
      <c r="H28741" s="401"/>
      <c r="I28741" s="401"/>
      <c r="J28741" s="194"/>
      <c r="K28741" s="194"/>
      <c r="L28741" s="195"/>
      <c r="M28741" s="196"/>
      <c r="N28741" s="197"/>
      <c r="O28741" s="197"/>
      <c r="P28741" s="231"/>
    </row>
    <row r="28742" spans="2:16">
      <c r="B28742" s="351"/>
      <c r="C28742" s="398"/>
      <c r="D28742" s="399"/>
      <c r="E28742" s="400"/>
      <c r="G28742" s="401"/>
      <c r="H28742" s="401"/>
      <c r="I28742" s="401"/>
      <c r="J28742" s="194"/>
      <c r="K28742" s="194"/>
      <c r="L28742" s="195"/>
      <c r="M28742" s="196"/>
      <c r="N28742" s="197"/>
      <c r="O28742" s="197"/>
      <c r="P28742" s="231"/>
    </row>
    <row r="28743" spans="2:16">
      <c r="B28743" s="351"/>
      <c r="C28743" s="398"/>
      <c r="D28743" s="399"/>
      <c r="E28743" s="400"/>
      <c r="G28743" s="401"/>
      <c r="H28743" s="401"/>
      <c r="I28743" s="401"/>
      <c r="J28743" s="194"/>
      <c r="K28743" s="194"/>
      <c r="L28743" s="195"/>
      <c r="M28743" s="196"/>
      <c r="N28743" s="197"/>
      <c r="O28743" s="197"/>
      <c r="P28743" s="231"/>
    </row>
    <row r="28744" spans="2:16">
      <c r="B28744" s="351"/>
      <c r="C28744" s="398"/>
      <c r="D28744" s="399"/>
      <c r="E28744" s="400"/>
      <c r="G28744" s="401"/>
      <c r="H28744" s="401"/>
      <c r="I28744" s="401"/>
      <c r="J28744" s="194"/>
      <c r="K28744" s="194"/>
      <c r="L28744" s="195"/>
      <c r="M28744" s="196"/>
      <c r="N28744" s="197"/>
      <c r="O28744" s="197"/>
      <c r="P28744" s="231"/>
    </row>
    <row r="28745" spans="2:16">
      <c r="B28745" s="351"/>
      <c r="C28745" s="398"/>
      <c r="D28745" s="399"/>
      <c r="E28745" s="400"/>
      <c r="G28745" s="401"/>
      <c r="H28745" s="401"/>
      <c r="I28745" s="401"/>
      <c r="J28745" s="194"/>
      <c r="K28745" s="194"/>
      <c r="L28745" s="195"/>
      <c r="M28745" s="196"/>
      <c r="N28745" s="197"/>
      <c r="O28745" s="197"/>
      <c r="P28745" s="231"/>
    </row>
    <row r="28746" spans="2:16">
      <c r="B28746" s="351"/>
      <c r="C28746" s="398"/>
      <c r="D28746" s="399"/>
      <c r="E28746" s="400"/>
      <c r="G28746" s="401"/>
      <c r="H28746" s="401"/>
      <c r="I28746" s="401"/>
      <c r="J28746" s="194"/>
      <c r="K28746" s="194"/>
      <c r="L28746" s="195"/>
      <c r="M28746" s="196"/>
      <c r="N28746" s="197"/>
      <c r="O28746" s="197"/>
      <c r="P28746" s="231"/>
    </row>
    <row r="28747" spans="2:16">
      <c r="B28747" s="351"/>
      <c r="C28747" s="398"/>
      <c r="D28747" s="399"/>
      <c r="E28747" s="400"/>
      <c r="G28747" s="401"/>
      <c r="H28747" s="401"/>
      <c r="I28747" s="401"/>
      <c r="J28747" s="194"/>
      <c r="K28747" s="194"/>
      <c r="L28747" s="195"/>
      <c r="M28747" s="196"/>
      <c r="N28747" s="197"/>
      <c r="O28747" s="197"/>
      <c r="P28747" s="231"/>
    </row>
    <row r="28748" spans="2:16">
      <c r="B28748" s="351"/>
      <c r="C28748" s="398"/>
      <c r="D28748" s="399"/>
      <c r="E28748" s="400"/>
      <c r="G28748" s="401"/>
      <c r="H28748" s="401"/>
      <c r="I28748" s="401"/>
      <c r="J28748" s="194"/>
      <c r="K28748" s="194"/>
      <c r="L28748" s="195"/>
      <c r="M28748" s="196"/>
      <c r="N28748" s="197"/>
      <c r="O28748" s="197"/>
      <c r="P28748" s="231"/>
    </row>
    <row r="28749" spans="2:16">
      <c r="B28749" s="351"/>
      <c r="C28749" s="398"/>
      <c r="D28749" s="399"/>
      <c r="E28749" s="400"/>
      <c r="G28749" s="401"/>
      <c r="H28749" s="401"/>
      <c r="I28749" s="401"/>
      <c r="J28749" s="194"/>
      <c r="K28749" s="194"/>
      <c r="L28749" s="195"/>
      <c r="M28749" s="196"/>
      <c r="N28749" s="197"/>
      <c r="O28749" s="197"/>
      <c r="P28749" s="231"/>
    </row>
    <row r="28750" spans="2:16">
      <c r="B28750" s="351"/>
      <c r="C28750" s="398"/>
      <c r="D28750" s="399"/>
      <c r="E28750" s="400"/>
      <c r="G28750" s="401"/>
      <c r="H28750" s="401"/>
      <c r="I28750" s="401"/>
      <c r="J28750" s="194"/>
      <c r="K28750" s="194"/>
      <c r="L28750" s="195"/>
      <c r="M28750" s="196"/>
      <c r="N28750" s="197"/>
      <c r="O28750" s="197"/>
      <c r="P28750" s="231"/>
    </row>
    <row r="28751" spans="2:16">
      <c r="B28751" s="351"/>
      <c r="C28751" s="398"/>
      <c r="D28751" s="399"/>
      <c r="E28751" s="400"/>
      <c r="G28751" s="401"/>
      <c r="H28751" s="401"/>
      <c r="I28751" s="401"/>
      <c r="J28751" s="194"/>
      <c r="K28751" s="194"/>
      <c r="L28751" s="195"/>
      <c r="M28751" s="196"/>
      <c r="N28751" s="197"/>
      <c r="O28751" s="197"/>
      <c r="P28751" s="231"/>
    </row>
    <row r="28752" spans="2:16">
      <c r="B28752" s="351"/>
      <c r="C28752" s="398"/>
      <c r="D28752" s="399"/>
      <c r="E28752" s="400"/>
      <c r="G28752" s="401"/>
      <c r="H28752" s="401"/>
      <c r="I28752" s="401"/>
      <c r="J28752" s="194"/>
      <c r="K28752" s="194"/>
      <c r="L28752" s="195"/>
      <c r="M28752" s="196"/>
      <c r="N28752" s="197"/>
      <c r="O28752" s="197"/>
      <c r="P28752" s="231"/>
    </row>
    <row r="28753" spans="2:16">
      <c r="B28753" s="351"/>
      <c r="C28753" s="398"/>
      <c r="D28753" s="399"/>
      <c r="E28753" s="400"/>
      <c r="G28753" s="401"/>
      <c r="H28753" s="401"/>
      <c r="I28753" s="401"/>
      <c r="J28753" s="194"/>
      <c r="K28753" s="194"/>
      <c r="L28753" s="195"/>
      <c r="M28753" s="196"/>
      <c r="N28753" s="197"/>
      <c r="O28753" s="197"/>
      <c r="P28753" s="231"/>
    </row>
    <row r="28754" spans="2:16">
      <c r="B28754" s="351"/>
      <c r="C28754" s="398"/>
      <c r="D28754" s="399"/>
      <c r="E28754" s="400"/>
      <c r="G28754" s="401"/>
      <c r="H28754" s="401"/>
      <c r="I28754" s="401"/>
      <c r="J28754" s="194"/>
      <c r="K28754" s="194"/>
      <c r="L28754" s="195"/>
      <c r="M28754" s="196"/>
      <c r="N28754" s="197"/>
      <c r="O28754" s="197"/>
      <c r="P28754" s="231"/>
    </row>
    <row r="28755" spans="2:16">
      <c r="B28755" s="351"/>
      <c r="C28755" s="398"/>
      <c r="D28755" s="399"/>
      <c r="E28755" s="400"/>
      <c r="G28755" s="401"/>
      <c r="H28755" s="401"/>
      <c r="I28755" s="401"/>
      <c r="J28755" s="194"/>
      <c r="K28755" s="194"/>
      <c r="L28755" s="195"/>
      <c r="M28755" s="196"/>
      <c r="N28755" s="197"/>
      <c r="O28755" s="197"/>
      <c r="P28755" s="231"/>
    </row>
    <row r="28756" spans="2:16">
      <c r="B28756" s="351"/>
      <c r="C28756" s="398"/>
      <c r="D28756" s="399"/>
      <c r="E28756" s="400"/>
      <c r="G28756" s="401"/>
      <c r="H28756" s="401"/>
      <c r="I28756" s="401"/>
      <c r="J28756" s="194"/>
      <c r="K28756" s="194"/>
      <c r="L28756" s="195"/>
      <c r="M28756" s="196"/>
      <c r="N28756" s="197"/>
      <c r="O28756" s="197"/>
      <c r="P28756" s="231"/>
    </row>
    <row r="28757" spans="2:16">
      <c r="B28757" s="351"/>
      <c r="C28757" s="398"/>
      <c r="D28757" s="399"/>
      <c r="E28757" s="400"/>
      <c r="G28757" s="401"/>
      <c r="H28757" s="401"/>
      <c r="I28757" s="401"/>
      <c r="J28757" s="194"/>
      <c r="K28757" s="194"/>
      <c r="L28757" s="195"/>
      <c r="M28757" s="196"/>
      <c r="N28757" s="197"/>
      <c r="O28757" s="197"/>
      <c r="P28757" s="231"/>
    </row>
    <row r="28758" spans="2:16">
      <c r="B28758" s="351"/>
      <c r="C28758" s="398"/>
      <c r="D28758" s="399"/>
      <c r="E28758" s="400"/>
      <c r="G28758" s="401"/>
      <c r="H28758" s="401"/>
      <c r="I28758" s="401"/>
      <c r="J28758" s="194"/>
      <c r="K28758" s="194"/>
      <c r="L28758" s="195"/>
      <c r="M28758" s="196"/>
      <c r="N28758" s="197"/>
      <c r="O28758" s="197"/>
      <c r="P28758" s="231"/>
    </row>
    <row r="28759" spans="2:16">
      <c r="B28759" s="351"/>
      <c r="C28759" s="398"/>
      <c r="D28759" s="399"/>
      <c r="E28759" s="400"/>
      <c r="G28759" s="401"/>
      <c r="H28759" s="401"/>
      <c r="I28759" s="401"/>
      <c r="J28759" s="194"/>
      <c r="K28759" s="194"/>
      <c r="L28759" s="195"/>
      <c r="M28759" s="196"/>
      <c r="N28759" s="197"/>
      <c r="O28759" s="197"/>
      <c r="P28759" s="231"/>
    </row>
    <row r="28760" spans="2:16">
      <c r="B28760" s="351"/>
      <c r="C28760" s="398"/>
      <c r="D28760" s="399"/>
      <c r="E28760" s="400"/>
      <c r="G28760" s="401"/>
      <c r="H28760" s="401"/>
      <c r="I28760" s="401"/>
      <c r="J28760" s="194"/>
      <c r="K28760" s="194"/>
      <c r="L28760" s="195"/>
      <c r="M28760" s="196"/>
      <c r="N28760" s="197"/>
      <c r="O28760" s="197"/>
      <c r="P28760" s="231"/>
    </row>
    <row r="28761" spans="2:16">
      <c r="B28761" s="351"/>
      <c r="C28761" s="398"/>
      <c r="D28761" s="399"/>
      <c r="E28761" s="400"/>
      <c r="G28761" s="401"/>
      <c r="H28761" s="401"/>
      <c r="I28761" s="401"/>
      <c r="J28761" s="194"/>
      <c r="K28761" s="194"/>
      <c r="L28761" s="195"/>
      <c r="M28761" s="196"/>
      <c r="N28761" s="197"/>
      <c r="O28761" s="197"/>
      <c r="P28761" s="231"/>
    </row>
    <row r="28762" spans="2:16">
      <c r="B28762" s="351"/>
      <c r="C28762" s="398"/>
      <c r="D28762" s="399"/>
      <c r="E28762" s="400"/>
      <c r="G28762" s="401"/>
      <c r="H28762" s="401"/>
      <c r="I28762" s="401"/>
      <c r="J28762" s="194"/>
      <c r="K28762" s="194"/>
      <c r="L28762" s="195"/>
      <c r="M28762" s="196"/>
      <c r="N28762" s="197"/>
      <c r="O28762" s="197"/>
      <c r="P28762" s="231"/>
    </row>
    <row r="28763" spans="2:16">
      <c r="B28763" s="351"/>
      <c r="C28763" s="398"/>
      <c r="D28763" s="399"/>
      <c r="E28763" s="400"/>
      <c r="G28763" s="401"/>
      <c r="H28763" s="401"/>
      <c r="I28763" s="401"/>
      <c r="J28763" s="194"/>
      <c r="K28763" s="194"/>
      <c r="L28763" s="195"/>
      <c r="M28763" s="196"/>
      <c r="N28763" s="197"/>
      <c r="O28763" s="197"/>
      <c r="P28763" s="231"/>
    </row>
    <row r="28764" spans="2:16">
      <c r="B28764" s="351"/>
      <c r="C28764" s="398"/>
      <c r="D28764" s="399"/>
      <c r="E28764" s="400"/>
      <c r="G28764" s="401"/>
      <c r="H28764" s="401"/>
      <c r="I28764" s="401"/>
      <c r="J28764" s="194"/>
      <c r="K28764" s="194"/>
      <c r="L28764" s="195"/>
      <c r="M28764" s="196"/>
      <c r="N28764" s="197"/>
      <c r="O28764" s="197"/>
      <c r="P28764" s="231"/>
    </row>
    <row r="28765" spans="2:16">
      <c r="B28765" s="351"/>
      <c r="C28765" s="398"/>
      <c r="D28765" s="399"/>
      <c r="E28765" s="400"/>
      <c r="G28765" s="401"/>
      <c r="H28765" s="401"/>
      <c r="I28765" s="401"/>
      <c r="J28765" s="194"/>
      <c r="K28765" s="194"/>
      <c r="L28765" s="195"/>
      <c r="M28765" s="196"/>
      <c r="N28765" s="197"/>
      <c r="O28765" s="197"/>
      <c r="P28765" s="231"/>
    </row>
    <row r="28766" spans="2:16">
      <c r="B28766" s="351"/>
      <c r="C28766" s="398"/>
      <c r="D28766" s="399"/>
      <c r="E28766" s="400"/>
      <c r="G28766" s="401"/>
      <c r="H28766" s="401"/>
      <c r="I28766" s="401"/>
      <c r="J28766" s="194"/>
      <c r="K28766" s="194"/>
      <c r="L28766" s="195"/>
      <c r="M28766" s="196"/>
      <c r="N28766" s="197"/>
      <c r="O28766" s="197"/>
      <c r="P28766" s="231"/>
    </row>
    <row r="28767" spans="2:16">
      <c r="B28767" s="351"/>
      <c r="C28767" s="398"/>
      <c r="D28767" s="399"/>
      <c r="E28767" s="400"/>
      <c r="G28767" s="401"/>
      <c r="H28767" s="401"/>
      <c r="I28767" s="401"/>
      <c r="J28767" s="194"/>
      <c r="K28767" s="194"/>
      <c r="L28767" s="195"/>
      <c r="M28767" s="196"/>
      <c r="N28767" s="197"/>
      <c r="O28767" s="197"/>
      <c r="P28767" s="231"/>
    </row>
    <row r="28768" spans="2:16">
      <c r="B28768" s="351"/>
      <c r="C28768" s="398"/>
      <c r="D28768" s="399"/>
      <c r="E28768" s="400"/>
      <c r="G28768" s="401"/>
      <c r="H28768" s="401"/>
      <c r="I28768" s="401"/>
      <c r="J28768" s="194"/>
      <c r="K28768" s="194"/>
      <c r="L28768" s="195"/>
      <c r="M28768" s="196"/>
      <c r="N28768" s="197"/>
      <c r="O28768" s="197"/>
      <c r="P28768" s="231"/>
    </row>
    <row r="28769" spans="2:16">
      <c r="B28769" s="351"/>
      <c r="C28769" s="398"/>
      <c r="D28769" s="399"/>
      <c r="E28769" s="400"/>
      <c r="G28769" s="401"/>
      <c r="H28769" s="401"/>
      <c r="I28769" s="401"/>
      <c r="J28769" s="194"/>
      <c r="K28769" s="194"/>
      <c r="L28769" s="195"/>
      <c r="M28769" s="196"/>
      <c r="N28769" s="197"/>
      <c r="O28769" s="197"/>
      <c r="P28769" s="231"/>
    </row>
    <row r="28770" spans="2:16">
      <c r="B28770" s="351"/>
      <c r="C28770" s="398"/>
      <c r="D28770" s="399"/>
      <c r="E28770" s="400"/>
      <c r="G28770" s="401"/>
      <c r="H28770" s="401"/>
      <c r="I28770" s="401"/>
      <c r="J28770" s="194"/>
      <c r="K28770" s="194"/>
      <c r="L28770" s="195"/>
      <c r="M28770" s="196"/>
      <c r="N28770" s="197"/>
      <c r="O28770" s="197"/>
      <c r="P28770" s="231"/>
    </row>
    <row r="28771" spans="2:16">
      <c r="B28771" s="351"/>
      <c r="C28771" s="398"/>
      <c r="D28771" s="399"/>
      <c r="E28771" s="400"/>
      <c r="G28771" s="401"/>
      <c r="H28771" s="401"/>
      <c r="I28771" s="401"/>
      <c r="J28771" s="194"/>
      <c r="K28771" s="194"/>
      <c r="L28771" s="195"/>
      <c r="M28771" s="196"/>
      <c r="N28771" s="197"/>
      <c r="O28771" s="197"/>
      <c r="P28771" s="231"/>
    </row>
    <row r="28772" spans="2:16">
      <c r="B28772" s="351"/>
      <c r="C28772" s="398"/>
      <c r="D28772" s="399"/>
      <c r="E28772" s="400"/>
      <c r="G28772" s="401"/>
      <c r="H28772" s="401"/>
      <c r="I28772" s="401"/>
      <c r="J28772" s="194"/>
      <c r="K28772" s="194"/>
      <c r="L28772" s="195"/>
      <c r="M28772" s="196"/>
      <c r="N28772" s="197"/>
      <c r="O28772" s="197"/>
      <c r="P28772" s="231"/>
    </row>
    <row r="28773" spans="2:16">
      <c r="B28773" s="351"/>
      <c r="C28773" s="398"/>
      <c r="D28773" s="399"/>
      <c r="E28773" s="400"/>
      <c r="G28773" s="401"/>
      <c r="H28773" s="401"/>
      <c r="I28773" s="401"/>
      <c r="J28773" s="194"/>
      <c r="K28773" s="194"/>
      <c r="L28773" s="195"/>
      <c r="M28773" s="196"/>
      <c r="N28773" s="197"/>
      <c r="O28773" s="197"/>
      <c r="P28773" s="231"/>
    </row>
    <row r="28774" spans="2:16">
      <c r="B28774" s="351"/>
      <c r="C28774" s="398"/>
      <c r="D28774" s="399"/>
      <c r="E28774" s="400"/>
      <c r="G28774" s="401"/>
      <c r="H28774" s="401"/>
      <c r="I28774" s="401"/>
      <c r="J28774" s="194"/>
      <c r="K28774" s="194"/>
      <c r="L28774" s="195"/>
      <c r="M28774" s="196"/>
      <c r="N28774" s="197"/>
      <c r="O28774" s="197"/>
      <c r="P28774" s="231"/>
    </row>
    <row r="28775" spans="2:16">
      <c r="B28775" s="351"/>
      <c r="C28775" s="398"/>
      <c r="D28775" s="399"/>
      <c r="E28775" s="400"/>
      <c r="G28775" s="401"/>
      <c r="H28775" s="401"/>
      <c r="I28775" s="401"/>
      <c r="J28775" s="194"/>
      <c r="K28775" s="194"/>
      <c r="L28775" s="195"/>
      <c r="M28775" s="196"/>
      <c r="N28775" s="197"/>
      <c r="O28775" s="197"/>
      <c r="P28775" s="231"/>
    </row>
    <row r="28776" spans="2:16">
      <c r="B28776" s="351"/>
      <c r="C28776" s="398"/>
      <c r="D28776" s="399"/>
      <c r="E28776" s="400"/>
      <c r="G28776" s="401"/>
      <c r="H28776" s="401"/>
      <c r="I28776" s="401"/>
      <c r="J28776" s="194"/>
      <c r="K28776" s="194"/>
      <c r="L28776" s="195"/>
      <c r="M28776" s="196"/>
      <c r="N28776" s="197"/>
      <c r="O28776" s="197"/>
      <c r="P28776" s="231"/>
    </row>
    <row r="28777" spans="2:16">
      <c r="B28777" s="351"/>
      <c r="C28777" s="398"/>
      <c r="D28777" s="399"/>
      <c r="E28777" s="400"/>
      <c r="G28777" s="401"/>
      <c r="H28777" s="401"/>
      <c r="I28777" s="401"/>
      <c r="J28777" s="194"/>
      <c r="K28777" s="194"/>
      <c r="L28777" s="195"/>
      <c r="M28777" s="196"/>
      <c r="N28777" s="197"/>
      <c r="O28777" s="197"/>
      <c r="P28777" s="231"/>
    </row>
    <row r="28778" spans="2:16">
      <c r="B28778" s="351"/>
      <c r="C28778" s="398"/>
      <c r="D28778" s="399"/>
      <c r="E28778" s="400"/>
      <c r="G28778" s="401"/>
      <c r="H28778" s="401"/>
      <c r="I28778" s="401"/>
      <c r="J28778" s="194"/>
      <c r="K28778" s="194"/>
      <c r="L28778" s="195"/>
      <c r="M28778" s="196"/>
      <c r="N28778" s="197"/>
      <c r="O28778" s="197"/>
      <c r="P28778" s="231"/>
    </row>
    <row r="28779" spans="2:16">
      <c r="B28779" s="351"/>
      <c r="C28779" s="398"/>
      <c r="D28779" s="399"/>
      <c r="E28779" s="400"/>
      <c r="G28779" s="401"/>
      <c r="H28779" s="401"/>
      <c r="I28779" s="401"/>
      <c r="J28779" s="194"/>
      <c r="K28779" s="194"/>
      <c r="L28779" s="195"/>
      <c r="M28779" s="196"/>
      <c r="N28779" s="197"/>
      <c r="O28779" s="197"/>
      <c r="P28779" s="231"/>
    </row>
    <row r="28780" spans="2:16">
      <c r="B28780" s="351"/>
      <c r="C28780" s="398"/>
      <c r="D28780" s="399"/>
      <c r="E28780" s="400"/>
      <c r="G28780" s="401"/>
      <c r="H28780" s="401"/>
      <c r="I28780" s="401"/>
      <c r="J28780" s="194"/>
      <c r="K28780" s="194"/>
      <c r="L28780" s="195"/>
      <c r="M28780" s="196"/>
      <c r="N28780" s="197"/>
      <c r="O28780" s="197"/>
      <c r="P28780" s="231"/>
    </row>
    <row r="28781" spans="2:16">
      <c r="B28781" s="351"/>
      <c r="C28781" s="398"/>
      <c r="D28781" s="399"/>
      <c r="E28781" s="400"/>
      <c r="G28781" s="401"/>
      <c r="H28781" s="401"/>
      <c r="I28781" s="401"/>
      <c r="J28781" s="194"/>
      <c r="K28781" s="194"/>
      <c r="L28781" s="195"/>
      <c r="M28781" s="196"/>
      <c r="N28781" s="197"/>
      <c r="O28781" s="197"/>
      <c r="P28781" s="231"/>
    </row>
    <row r="28782" spans="2:16">
      <c r="B28782" s="351"/>
      <c r="C28782" s="398"/>
      <c r="D28782" s="399"/>
      <c r="E28782" s="400"/>
      <c r="G28782" s="401"/>
      <c r="H28782" s="401"/>
      <c r="I28782" s="401"/>
      <c r="J28782" s="194"/>
      <c r="K28782" s="194"/>
      <c r="L28782" s="195"/>
      <c r="M28782" s="196"/>
      <c r="N28782" s="197"/>
      <c r="O28782" s="197"/>
      <c r="P28782" s="231"/>
    </row>
    <row r="28783" spans="2:16">
      <c r="B28783" s="351"/>
      <c r="C28783" s="398"/>
      <c r="D28783" s="399"/>
      <c r="E28783" s="400"/>
      <c r="G28783" s="401"/>
      <c r="H28783" s="401"/>
      <c r="I28783" s="401"/>
      <c r="J28783" s="194"/>
      <c r="K28783" s="194"/>
      <c r="L28783" s="195"/>
      <c r="M28783" s="196"/>
      <c r="N28783" s="197"/>
      <c r="O28783" s="197"/>
      <c r="P28783" s="231"/>
    </row>
    <row r="28784" spans="2:16">
      <c r="B28784" s="351"/>
      <c r="C28784" s="398"/>
      <c r="D28784" s="399"/>
      <c r="E28784" s="400"/>
      <c r="G28784" s="401"/>
      <c r="H28784" s="401"/>
      <c r="I28784" s="401"/>
      <c r="J28784" s="194"/>
      <c r="K28784" s="194"/>
      <c r="L28784" s="195"/>
      <c r="M28784" s="196"/>
      <c r="N28784" s="197"/>
      <c r="O28784" s="197"/>
      <c r="P28784" s="231"/>
    </row>
    <row r="28785" spans="2:16">
      <c r="B28785" s="351"/>
      <c r="C28785" s="398"/>
      <c r="D28785" s="399"/>
      <c r="E28785" s="400"/>
      <c r="G28785" s="401"/>
      <c r="H28785" s="401"/>
      <c r="I28785" s="401"/>
      <c r="J28785" s="194"/>
      <c r="K28785" s="194"/>
      <c r="L28785" s="195"/>
      <c r="M28785" s="196"/>
      <c r="N28785" s="197"/>
      <c r="O28785" s="197"/>
      <c r="P28785" s="231"/>
    </row>
    <row r="28786" spans="2:16">
      <c r="B28786" s="351"/>
      <c r="C28786" s="398"/>
      <c r="D28786" s="399"/>
      <c r="E28786" s="400"/>
      <c r="G28786" s="401"/>
      <c r="H28786" s="401"/>
      <c r="I28786" s="401"/>
      <c r="J28786" s="194"/>
      <c r="K28786" s="194"/>
      <c r="L28786" s="195"/>
      <c r="M28786" s="196"/>
      <c r="N28786" s="197"/>
      <c r="O28786" s="197"/>
      <c r="P28786" s="231"/>
    </row>
    <row r="28787" spans="2:16">
      <c r="B28787" s="351"/>
      <c r="C28787" s="398"/>
      <c r="D28787" s="399"/>
      <c r="E28787" s="400"/>
      <c r="G28787" s="401"/>
      <c r="H28787" s="401"/>
      <c r="I28787" s="401"/>
      <c r="J28787" s="194"/>
      <c r="K28787" s="194"/>
      <c r="L28787" s="195"/>
      <c r="M28787" s="196"/>
      <c r="N28787" s="197"/>
      <c r="O28787" s="197"/>
      <c r="P28787" s="231"/>
    </row>
    <row r="28788" spans="2:16">
      <c r="B28788" s="351"/>
      <c r="C28788" s="398"/>
      <c r="D28788" s="399"/>
      <c r="E28788" s="400"/>
      <c r="G28788" s="401"/>
      <c r="H28788" s="401"/>
      <c r="I28788" s="401"/>
      <c r="J28788" s="194"/>
      <c r="K28788" s="194"/>
      <c r="L28788" s="195"/>
      <c r="M28788" s="196"/>
      <c r="N28788" s="197"/>
      <c r="O28788" s="197"/>
      <c r="P28788" s="231"/>
    </row>
    <row r="28789" spans="2:16">
      <c r="B28789" s="351"/>
      <c r="C28789" s="398"/>
      <c r="D28789" s="399"/>
      <c r="E28789" s="400"/>
      <c r="G28789" s="401"/>
      <c r="H28789" s="401"/>
      <c r="I28789" s="401"/>
      <c r="J28789" s="194"/>
      <c r="K28789" s="194"/>
      <c r="L28789" s="195"/>
      <c r="M28789" s="196"/>
      <c r="N28789" s="197"/>
      <c r="O28789" s="197"/>
      <c r="P28789" s="231"/>
    </row>
    <row r="28790" spans="2:16">
      <c r="B28790" s="351"/>
      <c r="C28790" s="398"/>
      <c r="D28790" s="399"/>
      <c r="E28790" s="400"/>
      <c r="G28790" s="401"/>
      <c r="H28790" s="401"/>
      <c r="I28790" s="401"/>
      <c r="J28790" s="194"/>
      <c r="K28790" s="194"/>
      <c r="L28790" s="195"/>
      <c r="M28790" s="196"/>
      <c r="N28790" s="197"/>
      <c r="O28790" s="197"/>
      <c r="P28790" s="231"/>
    </row>
    <row r="28791" spans="2:16">
      <c r="B28791" s="351"/>
      <c r="C28791" s="398"/>
      <c r="D28791" s="399"/>
      <c r="E28791" s="400"/>
      <c r="G28791" s="401"/>
      <c r="H28791" s="401"/>
      <c r="I28791" s="401"/>
      <c r="J28791" s="194"/>
      <c r="K28791" s="194"/>
      <c r="L28791" s="195"/>
      <c r="M28791" s="196"/>
      <c r="N28791" s="197"/>
      <c r="O28791" s="197"/>
      <c r="P28791" s="231"/>
    </row>
    <row r="28792" spans="2:16">
      <c r="B28792" s="351"/>
      <c r="C28792" s="398"/>
      <c r="D28792" s="399"/>
      <c r="E28792" s="400"/>
      <c r="G28792" s="401"/>
      <c r="H28792" s="401"/>
      <c r="I28792" s="401"/>
      <c r="J28792" s="194"/>
      <c r="K28792" s="194"/>
      <c r="L28792" s="195"/>
      <c r="M28792" s="196"/>
      <c r="N28792" s="197"/>
      <c r="O28792" s="197"/>
      <c r="P28792" s="231"/>
    </row>
    <row r="28793" spans="2:16">
      <c r="B28793" s="351"/>
      <c r="C28793" s="398"/>
      <c r="D28793" s="399"/>
      <c r="E28793" s="400"/>
      <c r="G28793" s="401"/>
      <c r="H28793" s="401"/>
      <c r="I28793" s="401"/>
      <c r="J28793" s="194"/>
      <c r="K28793" s="194"/>
      <c r="L28793" s="195"/>
      <c r="M28793" s="196"/>
      <c r="N28793" s="197"/>
      <c r="O28793" s="197"/>
      <c r="P28793" s="231"/>
    </row>
    <row r="28794" spans="2:16">
      <c r="B28794" s="351"/>
      <c r="C28794" s="398"/>
      <c r="D28794" s="399"/>
      <c r="E28794" s="400"/>
      <c r="G28794" s="401"/>
      <c r="H28794" s="401"/>
      <c r="I28794" s="401"/>
      <c r="J28794" s="194"/>
      <c r="K28794" s="194"/>
      <c r="L28794" s="195"/>
      <c r="M28794" s="196"/>
      <c r="N28794" s="197"/>
      <c r="O28794" s="197"/>
      <c r="P28794" s="231"/>
    </row>
    <row r="28795" spans="2:16">
      <c r="B28795" s="351"/>
      <c r="C28795" s="398"/>
      <c r="D28795" s="399"/>
      <c r="E28795" s="400"/>
      <c r="G28795" s="401"/>
      <c r="H28795" s="401"/>
      <c r="I28795" s="401"/>
      <c r="J28795" s="194"/>
      <c r="K28795" s="194"/>
      <c r="L28795" s="195"/>
      <c r="M28795" s="196"/>
      <c r="N28795" s="197"/>
      <c r="O28795" s="197"/>
      <c r="P28795" s="231"/>
    </row>
    <row r="28796" spans="2:16">
      <c r="B28796" s="351"/>
      <c r="C28796" s="398"/>
      <c r="D28796" s="399"/>
      <c r="E28796" s="400"/>
      <c r="G28796" s="401"/>
      <c r="H28796" s="401"/>
      <c r="I28796" s="401"/>
      <c r="J28796" s="194"/>
      <c r="K28796" s="194"/>
      <c r="L28796" s="195"/>
      <c r="M28796" s="196"/>
      <c r="N28796" s="197"/>
      <c r="O28796" s="197"/>
      <c r="P28796" s="231"/>
    </row>
    <row r="28797" spans="2:16">
      <c r="B28797" s="351"/>
      <c r="C28797" s="398"/>
      <c r="D28797" s="399"/>
      <c r="E28797" s="400"/>
      <c r="G28797" s="401"/>
      <c r="H28797" s="401"/>
      <c r="I28797" s="401"/>
      <c r="J28797" s="194"/>
      <c r="K28797" s="194"/>
      <c r="L28797" s="195"/>
      <c r="M28797" s="196"/>
      <c r="N28797" s="197"/>
      <c r="O28797" s="197"/>
      <c r="P28797" s="231"/>
    </row>
    <row r="28798" spans="2:16">
      <c r="B28798" s="351"/>
      <c r="C28798" s="398"/>
      <c r="D28798" s="399"/>
      <c r="E28798" s="400"/>
      <c r="G28798" s="401"/>
      <c r="H28798" s="401"/>
      <c r="I28798" s="401"/>
      <c r="J28798" s="194"/>
      <c r="K28798" s="194"/>
      <c r="L28798" s="195"/>
      <c r="M28798" s="196"/>
      <c r="N28798" s="197"/>
      <c r="O28798" s="197"/>
      <c r="P28798" s="231"/>
    </row>
    <row r="28799" spans="2:16">
      <c r="B28799" s="351"/>
      <c r="C28799" s="398"/>
      <c r="D28799" s="399"/>
      <c r="E28799" s="400"/>
      <c r="G28799" s="401"/>
      <c r="H28799" s="401"/>
      <c r="I28799" s="401"/>
      <c r="J28799" s="194"/>
      <c r="K28799" s="194"/>
      <c r="L28799" s="195"/>
      <c r="M28799" s="196"/>
      <c r="N28799" s="197"/>
      <c r="O28799" s="197"/>
      <c r="P28799" s="231"/>
    </row>
    <row r="28800" spans="2:16">
      <c r="B28800" s="351"/>
      <c r="C28800" s="398"/>
      <c r="D28800" s="399"/>
      <c r="E28800" s="400"/>
      <c r="G28800" s="401"/>
      <c r="H28800" s="401"/>
      <c r="I28800" s="401"/>
      <c r="J28800" s="194"/>
      <c r="K28800" s="194"/>
      <c r="L28800" s="195"/>
      <c r="M28800" s="196"/>
      <c r="N28800" s="197"/>
      <c r="O28800" s="197"/>
      <c r="P28800" s="231"/>
    </row>
    <row r="28801" spans="2:16">
      <c r="B28801" s="351"/>
      <c r="C28801" s="398"/>
      <c r="D28801" s="399"/>
      <c r="E28801" s="400"/>
      <c r="G28801" s="401"/>
      <c r="H28801" s="401"/>
      <c r="I28801" s="401"/>
      <c r="J28801" s="194"/>
      <c r="K28801" s="194"/>
      <c r="L28801" s="195"/>
      <c r="M28801" s="196"/>
      <c r="N28801" s="197"/>
      <c r="O28801" s="197"/>
      <c r="P28801" s="231"/>
    </row>
    <row r="28802" spans="2:16">
      <c r="B28802" s="351"/>
      <c r="C28802" s="398"/>
      <c r="D28802" s="399"/>
      <c r="E28802" s="400"/>
      <c r="G28802" s="401"/>
      <c r="H28802" s="401"/>
      <c r="I28802" s="401"/>
      <c r="J28802" s="194"/>
      <c r="K28802" s="194"/>
      <c r="L28802" s="195"/>
      <c r="M28802" s="196"/>
      <c r="N28802" s="197"/>
      <c r="O28802" s="197"/>
      <c r="P28802" s="231"/>
    </row>
    <row r="28803" spans="2:16">
      <c r="B28803" s="351"/>
      <c r="C28803" s="398"/>
      <c r="D28803" s="399"/>
      <c r="E28803" s="400"/>
      <c r="G28803" s="401"/>
      <c r="H28803" s="401"/>
      <c r="I28803" s="401"/>
      <c r="J28803" s="194"/>
      <c r="K28803" s="194"/>
      <c r="L28803" s="195"/>
      <c r="M28803" s="196"/>
      <c r="N28803" s="197"/>
      <c r="O28803" s="197"/>
      <c r="P28803" s="231"/>
    </row>
    <row r="28804" spans="2:16">
      <c r="B28804" s="351"/>
      <c r="C28804" s="398"/>
      <c r="D28804" s="399"/>
      <c r="E28804" s="400"/>
      <c r="G28804" s="401"/>
      <c r="H28804" s="401"/>
      <c r="I28804" s="401"/>
      <c r="J28804" s="194"/>
      <c r="K28804" s="194"/>
      <c r="L28804" s="195"/>
      <c r="M28804" s="196"/>
      <c r="N28804" s="197"/>
      <c r="O28804" s="197"/>
      <c r="P28804" s="231"/>
    </row>
    <row r="28805" spans="2:16">
      <c r="B28805" s="351"/>
      <c r="C28805" s="398"/>
      <c r="D28805" s="399"/>
      <c r="E28805" s="400"/>
      <c r="G28805" s="401"/>
      <c r="H28805" s="401"/>
      <c r="I28805" s="401"/>
      <c r="J28805" s="194"/>
      <c r="K28805" s="194"/>
      <c r="L28805" s="195"/>
      <c r="M28805" s="196"/>
      <c r="N28805" s="197"/>
      <c r="O28805" s="197"/>
      <c r="P28805" s="231"/>
    </row>
    <row r="28806" spans="2:16">
      <c r="B28806" s="351"/>
      <c r="C28806" s="398"/>
      <c r="D28806" s="399"/>
      <c r="E28806" s="400"/>
      <c r="G28806" s="401"/>
      <c r="H28806" s="401"/>
      <c r="I28806" s="401"/>
      <c r="J28806" s="194"/>
      <c r="K28806" s="194"/>
      <c r="L28806" s="195"/>
      <c r="M28806" s="196"/>
      <c r="N28806" s="197"/>
      <c r="O28806" s="197"/>
      <c r="P28806" s="231"/>
    </row>
    <row r="28807" spans="2:16">
      <c r="B28807" s="351"/>
      <c r="C28807" s="398"/>
      <c r="D28807" s="399"/>
      <c r="E28807" s="400"/>
      <c r="G28807" s="401"/>
      <c r="H28807" s="401"/>
      <c r="I28807" s="401"/>
      <c r="J28807" s="194"/>
      <c r="K28807" s="194"/>
      <c r="L28807" s="195"/>
      <c r="M28807" s="196"/>
      <c r="N28807" s="197"/>
      <c r="O28807" s="197"/>
      <c r="P28807" s="231"/>
    </row>
    <row r="28808" spans="2:16">
      <c r="B28808" s="351"/>
      <c r="C28808" s="398"/>
      <c r="D28808" s="399"/>
      <c r="E28808" s="400"/>
      <c r="G28808" s="401"/>
      <c r="H28808" s="401"/>
      <c r="I28808" s="401"/>
      <c r="J28808" s="194"/>
      <c r="K28808" s="194"/>
      <c r="L28808" s="195"/>
      <c r="M28808" s="196"/>
      <c r="N28808" s="197"/>
      <c r="O28808" s="197"/>
      <c r="P28808" s="231"/>
    </row>
    <row r="28809" spans="2:16">
      <c r="B28809" s="351"/>
      <c r="C28809" s="398"/>
      <c r="D28809" s="399"/>
      <c r="E28809" s="400"/>
      <c r="G28809" s="401"/>
      <c r="H28809" s="401"/>
      <c r="I28809" s="401"/>
      <c r="J28809" s="194"/>
      <c r="K28809" s="194"/>
      <c r="L28809" s="195"/>
      <c r="M28809" s="196"/>
      <c r="N28809" s="197"/>
      <c r="O28809" s="197"/>
      <c r="P28809" s="231"/>
    </row>
    <row r="28810" spans="2:16">
      <c r="B28810" s="351"/>
      <c r="C28810" s="398"/>
      <c r="D28810" s="399"/>
      <c r="E28810" s="400"/>
      <c r="G28810" s="401"/>
      <c r="H28810" s="401"/>
      <c r="I28810" s="401"/>
      <c r="J28810" s="194"/>
      <c r="K28810" s="194"/>
      <c r="L28810" s="195"/>
      <c r="M28810" s="196"/>
      <c r="N28810" s="197"/>
      <c r="O28810" s="197"/>
      <c r="P28810" s="231"/>
    </row>
    <row r="28811" spans="2:16">
      <c r="B28811" s="351"/>
      <c r="C28811" s="398"/>
      <c r="D28811" s="399"/>
      <c r="E28811" s="400"/>
      <c r="G28811" s="401"/>
      <c r="H28811" s="401"/>
      <c r="I28811" s="401"/>
      <c r="J28811" s="194"/>
      <c r="K28811" s="194"/>
      <c r="L28811" s="195"/>
      <c r="M28811" s="196"/>
      <c r="N28811" s="197"/>
      <c r="O28811" s="197"/>
      <c r="P28811" s="231"/>
    </row>
    <row r="28812" spans="2:16">
      <c r="B28812" s="351"/>
      <c r="C28812" s="398"/>
      <c r="D28812" s="399"/>
      <c r="E28812" s="400"/>
      <c r="G28812" s="401"/>
      <c r="H28812" s="401"/>
      <c r="I28812" s="401"/>
      <c r="J28812" s="194"/>
      <c r="K28812" s="194"/>
      <c r="L28812" s="195"/>
      <c r="M28812" s="196"/>
      <c r="N28812" s="197"/>
      <c r="O28812" s="197"/>
      <c r="P28812" s="231"/>
    </row>
    <row r="28813" spans="2:16">
      <c r="B28813" s="351"/>
      <c r="C28813" s="398"/>
      <c r="D28813" s="399"/>
      <c r="E28813" s="400"/>
      <c r="G28813" s="401"/>
      <c r="H28813" s="401"/>
      <c r="I28813" s="401"/>
      <c r="J28813" s="194"/>
      <c r="K28813" s="194"/>
      <c r="L28813" s="195"/>
      <c r="M28813" s="196"/>
      <c r="N28813" s="197"/>
      <c r="O28813" s="197"/>
      <c r="P28813" s="231"/>
    </row>
    <row r="28814" spans="2:16">
      <c r="B28814" s="351"/>
      <c r="C28814" s="398"/>
      <c r="D28814" s="399"/>
      <c r="E28814" s="400"/>
      <c r="G28814" s="401"/>
      <c r="H28814" s="401"/>
      <c r="I28814" s="401"/>
      <c r="J28814" s="194"/>
      <c r="K28814" s="194"/>
      <c r="L28814" s="195"/>
      <c r="M28814" s="196"/>
      <c r="N28814" s="197"/>
      <c r="O28814" s="197"/>
      <c r="P28814" s="231"/>
    </row>
    <row r="28815" spans="2:16">
      <c r="B28815" s="351"/>
      <c r="C28815" s="398"/>
      <c r="D28815" s="399"/>
      <c r="E28815" s="400"/>
      <c r="G28815" s="401"/>
      <c r="H28815" s="401"/>
      <c r="I28815" s="401"/>
      <c r="J28815" s="194"/>
      <c r="K28815" s="194"/>
      <c r="L28815" s="195"/>
      <c r="M28815" s="196"/>
      <c r="N28815" s="197"/>
      <c r="O28815" s="197"/>
      <c r="P28815" s="231"/>
    </row>
    <row r="28816" spans="2:16">
      <c r="B28816" s="351"/>
      <c r="C28816" s="398"/>
      <c r="D28816" s="399"/>
      <c r="E28816" s="400"/>
      <c r="G28816" s="401"/>
      <c r="H28816" s="401"/>
      <c r="I28816" s="401"/>
      <c r="J28816" s="194"/>
      <c r="K28816" s="194"/>
      <c r="L28816" s="195"/>
      <c r="M28816" s="196"/>
      <c r="N28816" s="197"/>
      <c r="O28816" s="197"/>
      <c r="P28816" s="231"/>
    </row>
    <row r="28817" spans="2:16">
      <c r="B28817" s="351"/>
      <c r="C28817" s="398"/>
      <c r="D28817" s="399"/>
      <c r="E28817" s="400"/>
      <c r="G28817" s="401"/>
      <c r="H28817" s="401"/>
      <c r="I28817" s="401"/>
      <c r="J28817" s="194"/>
      <c r="K28817" s="194"/>
      <c r="L28817" s="195"/>
      <c r="M28817" s="196"/>
      <c r="N28817" s="197"/>
      <c r="O28817" s="197"/>
      <c r="P28817" s="231"/>
    </row>
    <row r="28818" spans="2:16">
      <c r="B28818" s="351"/>
      <c r="C28818" s="398"/>
      <c r="D28818" s="399"/>
      <c r="E28818" s="400"/>
      <c r="G28818" s="401"/>
      <c r="H28818" s="401"/>
      <c r="I28818" s="401"/>
      <c r="J28818" s="194"/>
      <c r="K28818" s="194"/>
      <c r="L28818" s="195"/>
      <c r="M28818" s="196"/>
      <c r="N28818" s="197"/>
      <c r="O28818" s="197"/>
      <c r="P28818" s="231"/>
    </row>
    <row r="28819" spans="2:16">
      <c r="B28819" s="351"/>
      <c r="C28819" s="398"/>
      <c r="D28819" s="399"/>
      <c r="E28819" s="400"/>
      <c r="G28819" s="401"/>
      <c r="H28819" s="401"/>
      <c r="I28819" s="401"/>
      <c r="J28819" s="194"/>
      <c r="K28819" s="194"/>
      <c r="L28819" s="195"/>
      <c r="M28819" s="196"/>
      <c r="N28819" s="197"/>
      <c r="O28819" s="197"/>
      <c r="P28819" s="231"/>
    </row>
    <row r="28820" spans="2:16">
      <c r="B28820" s="351"/>
      <c r="C28820" s="398"/>
      <c r="D28820" s="399"/>
      <c r="E28820" s="400"/>
      <c r="G28820" s="401"/>
      <c r="H28820" s="401"/>
      <c r="I28820" s="401"/>
      <c r="J28820" s="194"/>
      <c r="K28820" s="194"/>
      <c r="L28820" s="195"/>
      <c r="M28820" s="196"/>
      <c r="N28820" s="197"/>
      <c r="O28820" s="197"/>
      <c r="P28820" s="231"/>
    </row>
    <row r="28821" spans="2:16">
      <c r="B28821" s="351"/>
      <c r="C28821" s="398"/>
      <c r="D28821" s="399"/>
      <c r="E28821" s="400"/>
      <c r="G28821" s="401"/>
      <c r="H28821" s="401"/>
      <c r="I28821" s="401"/>
      <c r="J28821" s="194"/>
      <c r="K28821" s="194"/>
      <c r="L28821" s="195"/>
      <c r="M28821" s="196"/>
      <c r="N28821" s="197"/>
      <c r="O28821" s="197"/>
      <c r="P28821" s="231"/>
    </row>
    <row r="28822" spans="2:16">
      <c r="B28822" s="351"/>
      <c r="C28822" s="398"/>
      <c r="D28822" s="399"/>
      <c r="E28822" s="400"/>
      <c r="G28822" s="401"/>
      <c r="H28822" s="401"/>
      <c r="I28822" s="401"/>
      <c r="J28822" s="194"/>
      <c r="K28822" s="194"/>
      <c r="L28822" s="195"/>
      <c r="M28822" s="196"/>
      <c r="N28822" s="197"/>
      <c r="O28822" s="197"/>
      <c r="P28822" s="231"/>
    </row>
    <row r="28823" spans="2:16">
      <c r="B28823" s="351"/>
      <c r="C28823" s="398"/>
      <c r="D28823" s="399"/>
      <c r="E28823" s="400"/>
      <c r="G28823" s="401"/>
      <c r="H28823" s="401"/>
      <c r="I28823" s="401"/>
      <c r="J28823" s="194"/>
      <c r="K28823" s="194"/>
      <c r="L28823" s="195"/>
      <c r="M28823" s="196"/>
      <c r="N28823" s="197"/>
      <c r="O28823" s="197"/>
      <c r="P28823" s="231"/>
    </row>
    <row r="28824" spans="2:16">
      <c r="B28824" s="351"/>
      <c r="C28824" s="398"/>
      <c r="D28824" s="399"/>
      <c r="E28824" s="400"/>
      <c r="G28824" s="401"/>
      <c r="H28824" s="401"/>
      <c r="I28824" s="401"/>
      <c r="J28824" s="194"/>
      <c r="K28824" s="194"/>
      <c r="L28824" s="195"/>
      <c r="M28824" s="196"/>
      <c r="N28824" s="197"/>
      <c r="O28824" s="197"/>
      <c r="P28824" s="231"/>
    </row>
    <row r="28825" spans="2:16">
      <c r="B28825" s="351"/>
      <c r="C28825" s="398"/>
      <c r="D28825" s="399"/>
      <c r="E28825" s="400"/>
      <c r="G28825" s="401"/>
      <c r="H28825" s="401"/>
      <c r="I28825" s="401"/>
      <c r="J28825" s="194"/>
      <c r="K28825" s="194"/>
      <c r="L28825" s="195"/>
      <c r="M28825" s="196"/>
      <c r="N28825" s="197"/>
      <c r="O28825" s="197"/>
      <c r="P28825" s="231"/>
    </row>
    <row r="28826" spans="2:16">
      <c r="B28826" s="351"/>
      <c r="C28826" s="398"/>
      <c r="D28826" s="399"/>
      <c r="E28826" s="400"/>
      <c r="G28826" s="401"/>
      <c r="H28826" s="401"/>
      <c r="I28826" s="401"/>
      <c r="J28826" s="194"/>
      <c r="K28826" s="194"/>
      <c r="L28826" s="195"/>
      <c r="M28826" s="196"/>
      <c r="N28826" s="197"/>
      <c r="O28826" s="197"/>
      <c r="P28826" s="231"/>
    </row>
    <row r="28827" spans="2:16">
      <c r="B28827" s="351"/>
      <c r="C28827" s="398"/>
      <c r="D28827" s="399"/>
      <c r="E28827" s="400"/>
      <c r="G28827" s="401"/>
      <c r="H28827" s="401"/>
      <c r="I28827" s="401"/>
      <c r="J28827" s="194"/>
      <c r="K28827" s="194"/>
      <c r="L28827" s="195"/>
      <c r="M28827" s="196"/>
      <c r="N28827" s="197"/>
      <c r="O28827" s="197"/>
      <c r="P28827" s="231"/>
    </row>
    <row r="28828" spans="2:16">
      <c r="B28828" s="351"/>
      <c r="C28828" s="398"/>
      <c r="D28828" s="399"/>
      <c r="E28828" s="400"/>
      <c r="G28828" s="401"/>
      <c r="H28828" s="401"/>
      <c r="I28828" s="401"/>
      <c r="J28828" s="194"/>
      <c r="K28828" s="194"/>
      <c r="L28828" s="195"/>
      <c r="M28828" s="196"/>
      <c r="N28828" s="197"/>
      <c r="O28828" s="197"/>
      <c r="P28828" s="231"/>
    </row>
    <row r="28829" spans="2:16">
      <c r="B28829" s="351"/>
      <c r="C28829" s="398"/>
      <c r="D28829" s="399"/>
      <c r="E28829" s="400"/>
      <c r="G28829" s="401"/>
      <c r="H28829" s="401"/>
      <c r="I28829" s="401"/>
      <c r="J28829" s="194"/>
      <c r="K28829" s="194"/>
      <c r="L28829" s="195"/>
      <c r="M28829" s="196"/>
      <c r="N28829" s="197"/>
      <c r="O28829" s="197"/>
      <c r="P28829" s="231"/>
    </row>
    <row r="28830" spans="2:16">
      <c r="B28830" s="351"/>
      <c r="C28830" s="398"/>
      <c r="D28830" s="399"/>
      <c r="E28830" s="400"/>
      <c r="G28830" s="401"/>
      <c r="H28830" s="401"/>
      <c r="I28830" s="401"/>
      <c r="J28830" s="194"/>
      <c r="K28830" s="194"/>
      <c r="L28830" s="195"/>
      <c r="M28830" s="196"/>
      <c r="N28830" s="197"/>
      <c r="O28830" s="197"/>
      <c r="P28830" s="231"/>
    </row>
    <row r="28831" spans="2:16">
      <c r="B28831" s="351"/>
      <c r="C28831" s="398"/>
      <c r="D28831" s="399"/>
      <c r="E28831" s="400"/>
      <c r="G28831" s="401"/>
      <c r="H28831" s="401"/>
      <c r="I28831" s="401"/>
      <c r="J28831" s="194"/>
      <c r="K28831" s="194"/>
      <c r="L28831" s="195"/>
      <c r="M28831" s="196"/>
      <c r="N28831" s="197"/>
      <c r="O28831" s="197"/>
      <c r="P28831" s="231"/>
    </row>
    <row r="28832" spans="2:16">
      <c r="B28832" s="351"/>
      <c r="C28832" s="398"/>
      <c r="D28832" s="399"/>
      <c r="E28832" s="400"/>
      <c r="G28832" s="401"/>
      <c r="H28832" s="401"/>
      <c r="I28832" s="401"/>
      <c r="J28832" s="194"/>
      <c r="K28832" s="194"/>
      <c r="L28832" s="195"/>
      <c r="M28832" s="196"/>
      <c r="N28832" s="197"/>
      <c r="O28832" s="197"/>
      <c r="P28832" s="231"/>
    </row>
    <row r="28833" spans="2:16">
      <c r="B28833" s="351"/>
      <c r="C28833" s="398"/>
      <c r="D28833" s="399"/>
      <c r="E28833" s="400"/>
      <c r="G28833" s="401"/>
      <c r="H28833" s="401"/>
      <c r="I28833" s="401"/>
      <c r="J28833" s="194"/>
      <c r="K28833" s="194"/>
      <c r="L28833" s="195"/>
      <c r="M28833" s="196"/>
      <c r="N28833" s="197"/>
      <c r="O28833" s="197"/>
      <c r="P28833" s="231"/>
    </row>
    <row r="28834" spans="2:16">
      <c r="B28834" s="351"/>
      <c r="C28834" s="398"/>
      <c r="D28834" s="399"/>
      <c r="E28834" s="400"/>
      <c r="G28834" s="401"/>
      <c r="H28834" s="401"/>
      <c r="I28834" s="401"/>
      <c r="J28834" s="194"/>
      <c r="K28834" s="194"/>
      <c r="L28834" s="195"/>
      <c r="M28834" s="196"/>
      <c r="N28834" s="197"/>
      <c r="O28834" s="197"/>
      <c r="P28834" s="231"/>
    </row>
    <row r="28835" spans="2:16">
      <c r="B28835" s="351"/>
      <c r="C28835" s="398"/>
      <c r="D28835" s="399"/>
      <c r="E28835" s="400"/>
      <c r="G28835" s="401"/>
      <c r="H28835" s="401"/>
      <c r="I28835" s="401"/>
      <c r="J28835" s="194"/>
      <c r="K28835" s="194"/>
      <c r="L28835" s="195"/>
      <c r="M28835" s="196"/>
      <c r="N28835" s="197"/>
      <c r="O28835" s="197"/>
      <c r="P28835" s="231"/>
    </row>
    <row r="28836" spans="2:16">
      <c r="B28836" s="351"/>
      <c r="C28836" s="398"/>
      <c r="D28836" s="399"/>
      <c r="E28836" s="400"/>
      <c r="G28836" s="401"/>
      <c r="H28836" s="401"/>
      <c r="I28836" s="401"/>
      <c r="J28836" s="194"/>
      <c r="K28836" s="194"/>
      <c r="L28836" s="195"/>
      <c r="M28836" s="196"/>
      <c r="N28836" s="197"/>
      <c r="O28836" s="197"/>
      <c r="P28836" s="231"/>
    </row>
    <row r="28837" spans="2:16">
      <c r="B28837" s="351"/>
      <c r="C28837" s="398"/>
      <c r="D28837" s="404"/>
      <c r="E28837" s="405"/>
      <c r="G28837" s="406"/>
      <c r="H28837" s="406"/>
      <c r="I28837" s="406"/>
      <c r="J28837" s="194"/>
      <c r="K28837" s="194"/>
      <c r="L28837" s="195"/>
      <c r="M28837" s="196"/>
      <c r="N28837" s="197"/>
      <c r="O28837" s="197"/>
      <c r="P28837" s="221"/>
    </row>
    <row r="28838" spans="2:16">
      <c r="B28838" s="351"/>
      <c r="C28838" s="398"/>
      <c r="D28838" s="399"/>
      <c r="E28838" s="400"/>
      <c r="G28838" s="401"/>
      <c r="H28838" s="401"/>
      <c r="I28838" s="401"/>
      <c r="J28838" s="194"/>
      <c r="K28838" s="194"/>
      <c r="L28838" s="195"/>
      <c r="M28838" s="196"/>
      <c r="N28838" s="197"/>
      <c r="O28838" s="197"/>
      <c r="P28838" s="231"/>
    </row>
    <row r="28839" spans="2:16">
      <c r="B28839" s="351"/>
      <c r="C28839" s="398"/>
      <c r="D28839" s="399"/>
      <c r="E28839" s="400"/>
      <c r="G28839" s="401"/>
      <c r="H28839" s="401"/>
      <c r="I28839" s="401"/>
      <c r="J28839" s="194"/>
      <c r="K28839" s="194"/>
      <c r="L28839" s="195"/>
      <c r="M28839" s="196"/>
      <c r="N28839" s="197"/>
      <c r="O28839" s="197"/>
      <c r="P28839" s="231"/>
    </row>
    <row r="28840" spans="2:16">
      <c r="B28840" s="351"/>
      <c r="C28840" s="398"/>
      <c r="D28840" s="399"/>
      <c r="E28840" s="400"/>
      <c r="G28840" s="401"/>
      <c r="H28840" s="401"/>
      <c r="I28840" s="401"/>
      <c r="J28840" s="194"/>
      <c r="K28840" s="194"/>
      <c r="L28840" s="195"/>
      <c r="M28840" s="196"/>
      <c r="N28840" s="197"/>
      <c r="O28840" s="197"/>
      <c r="P28840" s="231"/>
    </row>
    <row r="28841" spans="2:16">
      <c r="B28841" s="351"/>
      <c r="C28841" s="398"/>
      <c r="D28841" s="399"/>
      <c r="E28841" s="400"/>
      <c r="G28841" s="401"/>
      <c r="H28841" s="401"/>
      <c r="I28841" s="401"/>
      <c r="J28841" s="194"/>
      <c r="K28841" s="194"/>
      <c r="L28841" s="195"/>
      <c r="M28841" s="196"/>
      <c r="N28841" s="197"/>
      <c r="O28841" s="197"/>
      <c r="P28841" s="231"/>
    </row>
    <row r="28842" spans="2:16">
      <c r="B28842" s="351"/>
      <c r="C28842" s="398"/>
      <c r="D28842" s="399"/>
      <c r="E28842" s="400"/>
      <c r="G28842" s="401"/>
      <c r="H28842" s="401"/>
      <c r="I28842" s="401"/>
      <c r="J28842" s="194"/>
      <c r="K28842" s="194"/>
      <c r="L28842" s="195"/>
      <c r="M28842" s="196"/>
      <c r="N28842" s="197"/>
      <c r="O28842" s="197"/>
      <c r="P28842" s="231"/>
    </row>
    <row r="28843" spans="2:16">
      <c r="B28843" s="351"/>
      <c r="C28843" s="398"/>
      <c r="D28843" s="399"/>
      <c r="E28843" s="400"/>
      <c r="G28843" s="401"/>
      <c r="H28843" s="401"/>
      <c r="I28843" s="401"/>
      <c r="J28843" s="194"/>
      <c r="K28843" s="194"/>
      <c r="L28843" s="195"/>
      <c r="M28843" s="196"/>
      <c r="N28843" s="197"/>
      <c r="O28843" s="197"/>
      <c r="P28843" s="231"/>
    </row>
    <row r="28844" spans="2:16">
      <c r="B28844" s="351"/>
      <c r="C28844" s="398"/>
      <c r="D28844" s="399"/>
      <c r="E28844" s="400"/>
      <c r="G28844" s="401"/>
      <c r="H28844" s="401"/>
      <c r="I28844" s="401"/>
      <c r="J28844" s="194"/>
      <c r="K28844" s="194"/>
      <c r="L28844" s="195"/>
      <c r="M28844" s="196"/>
      <c r="N28844" s="197"/>
      <c r="O28844" s="197"/>
      <c r="P28844" s="231"/>
    </row>
    <row r="28845" spans="2:16">
      <c r="B28845" s="351"/>
      <c r="C28845" s="398"/>
      <c r="D28845" s="399"/>
      <c r="E28845" s="400"/>
      <c r="G28845" s="401"/>
      <c r="H28845" s="401"/>
      <c r="I28845" s="401"/>
      <c r="J28845" s="194"/>
      <c r="K28845" s="194"/>
      <c r="L28845" s="195"/>
      <c r="M28845" s="196"/>
      <c r="N28845" s="197"/>
      <c r="O28845" s="197"/>
      <c r="P28845" s="231"/>
    </row>
    <row r="28846" spans="2:16">
      <c r="B28846" s="351"/>
      <c r="C28846" s="398"/>
      <c r="D28846" s="399"/>
      <c r="E28846" s="400"/>
      <c r="G28846" s="401"/>
      <c r="H28846" s="401"/>
      <c r="I28846" s="401"/>
      <c r="J28846" s="194"/>
      <c r="K28846" s="194"/>
      <c r="L28846" s="195"/>
      <c r="M28846" s="196"/>
      <c r="N28846" s="197"/>
      <c r="O28846" s="197"/>
      <c r="P28846" s="231"/>
    </row>
    <row r="28847" spans="2:16">
      <c r="B28847" s="351"/>
      <c r="C28847" s="398"/>
      <c r="D28847" s="399"/>
      <c r="E28847" s="400"/>
      <c r="G28847" s="401"/>
      <c r="H28847" s="401"/>
      <c r="I28847" s="401"/>
      <c r="J28847" s="194"/>
      <c r="K28847" s="194"/>
      <c r="L28847" s="195"/>
      <c r="M28847" s="196"/>
      <c r="N28847" s="197"/>
      <c r="O28847" s="197"/>
      <c r="P28847" s="231"/>
    </row>
    <row r="28848" spans="2:16">
      <c r="B28848" s="351"/>
      <c r="C28848" s="398"/>
      <c r="D28848" s="399"/>
      <c r="E28848" s="400"/>
      <c r="G28848" s="401"/>
      <c r="H28848" s="401"/>
      <c r="I28848" s="401"/>
      <c r="J28848" s="194"/>
      <c r="K28848" s="194"/>
      <c r="L28848" s="195"/>
      <c r="M28848" s="196"/>
      <c r="N28848" s="197"/>
      <c r="O28848" s="197"/>
      <c r="P28848" s="231"/>
    </row>
    <row r="28849" spans="2:16">
      <c r="B28849" s="351"/>
      <c r="C28849" s="398"/>
      <c r="D28849" s="399"/>
      <c r="E28849" s="400"/>
      <c r="G28849" s="401"/>
      <c r="H28849" s="401"/>
      <c r="I28849" s="401"/>
      <c r="J28849" s="194"/>
      <c r="K28849" s="194"/>
      <c r="L28849" s="195"/>
      <c r="M28849" s="196"/>
      <c r="N28849" s="197"/>
      <c r="O28849" s="197"/>
      <c r="P28849" s="231"/>
    </row>
    <row r="28850" spans="2:16">
      <c r="B28850" s="351"/>
      <c r="C28850" s="398"/>
      <c r="D28850" s="399"/>
      <c r="E28850" s="400"/>
      <c r="G28850" s="401"/>
      <c r="H28850" s="401"/>
      <c r="I28850" s="401"/>
      <c r="J28850" s="194"/>
      <c r="K28850" s="194"/>
      <c r="L28850" s="195"/>
      <c r="M28850" s="196"/>
      <c r="N28850" s="197"/>
      <c r="O28850" s="197"/>
      <c r="P28850" s="231"/>
    </row>
    <row r="28851" spans="2:16">
      <c r="B28851" s="351"/>
      <c r="C28851" s="398"/>
      <c r="D28851" s="399"/>
      <c r="E28851" s="400"/>
      <c r="G28851" s="401"/>
      <c r="H28851" s="401"/>
      <c r="I28851" s="401"/>
      <c r="J28851" s="194"/>
      <c r="K28851" s="194"/>
      <c r="L28851" s="195"/>
      <c r="M28851" s="196"/>
      <c r="N28851" s="197"/>
      <c r="O28851" s="197"/>
      <c r="P28851" s="231"/>
    </row>
    <row r="28852" spans="2:16">
      <c r="B28852" s="351"/>
      <c r="C28852" s="398"/>
      <c r="D28852" s="399"/>
      <c r="E28852" s="400"/>
      <c r="G28852" s="401"/>
      <c r="H28852" s="401"/>
      <c r="I28852" s="401"/>
      <c r="J28852" s="194"/>
      <c r="K28852" s="194"/>
      <c r="L28852" s="195"/>
      <c r="M28852" s="196"/>
      <c r="N28852" s="197"/>
      <c r="O28852" s="197"/>
      <c r="P28852" s="231"/>
    </row>
    <row r="28853" spans="2:16">
      <c r="B28853" s="351"/>
      <c r="C28853" s="398"/>
      <c r="D28853" s="399"/>
      <c r="E28853" s="400"/>
      <c r="G28853" s="401"/>
      <c r="H28853" s="401"/>
      <c r="I28853" s="401"/>
      <c r="J28853" s="194"/>
      <c r="K28853" s="194"/>
      <c r="L28853" s="195"/>
      <c r="M28853" s="196"/>
      <c r="N28853" s="197"/>
      <c r="O28853" s="197"/>
      <c r="P28853" s="231"/>
    </row>
    <row r="28854" spans="2:16">
      <c r="B28854" s="351"/>
      <c r="C28854" s="398"/>
      <c r="D28854" s="399"/>
      <c r="E28854" s="400"/>
      <c r="G28854" s="401"/>
      <c r="H28854" s="401"/>
      <c r="I28854" s="401"/>
      <c r="J28854" s="194"/>
      <c r="K28854" s="194"/>
      <c r="L28854" s="195"/>
      <c r="M28854" s="196"/>
      <c r="N28854" s="197"/>
      <c r="O28854" s="197"/>
      <c r="P28854" s="231"/>
    </row>
    <row r="28855" spans="2:16">
      <c r="B28855" s="351"/>
      <c r="C28855" s="398"/>
      <c r="D28855" s="399"/>
      <c r="E28855" s="400"/>
      <c r="G28855" s="401"/>
      <c r="H28855" s="401"/>
      <c r="I28855" s="401"/>
      <c r="J28855" s="194"/>
      <c r="K28855" s="194"/>
      <c r="L28855" s="195"/>
      <c r="M28855" s="196"/>
      <c r="N28855" s="197"/>
      <c r="O28855" s="197"/>
      <c r="P28855" s="231"/>
    </row>
    <row r="28856" spans="2:16">
      <c r="B28856" s="351"/>
      <c r="C28856" s="398"/>
      <c r="D28856" s="399"/>
      <c r="E28856" s="400"/>
      <c r="G28856" s="401"/>
      <c r="H28856" s="401"/>
      <c r="I28856" s="401"/>
      <c r="J28856" s="194"/>
      <c r="K28856" s="194"/>
      <c r="L28856" s="195"/>
      <c r="M28856" s="196"/>
      <c r="N28856" s="197"/>
      <c r="O28856" s="197"/>
      <c r="P28856" s="231"/>
    </row>
    <row r="28857" spans="2:16">
      <c r="B28857" s="351"/>
      <c r="C28857" s="398"/>
      <c r="D28857" s="399"/>
      <c r="E28857" s="400"/>
      <c r="G28857" s="401"/>
      <c r="H28857" s="401"/>
      <c r="I28857" s="401"/>
      <c r="J28857" s="194"/>
      <c r="K28857" s="194"/>
      <c r="L28857" s="195"/>
      <c r="M28857" s="196"/>
      <c r="N28857" s="197"/>
      <c r="O28857" s="197"/>
      <c r="P28857" s="231"/>
    </row>
    <row r="28858" spans="2:16">
      <c r="B28858" s="351"/>
      <c r="C28858" s="398"/>
      <c r="D28858" s="399"/>
      <c r="E28858" s="400"/>
      <c r="G28858" s="401"/>
      <c r="H28858" s="401"/>
      <c r="I28858" s="401"/>
      <c r="J28858" s="194"/>
      <c r="K28858" s="194"/>
      <c r="L28858" s="195"/>
      <c r="M28858" s="196"/>
      <c r="N28858" s="197"/>
      <c r="O28858" s="197"/>
      <c r="P28858" s="231"/>
    </row>
    <row r="28859" spans="2:16">
      <c r="B28859" s="351"/>
      <c r="C28859" s="398"/>
      <c r="D28859" s="399"/>
      <c r="E28859" s="400"/>
      <c r="G28859" s="401"/>
      <c r="H28859" s="401"/>
      <c r="I28859" s="401"/>
      <c r="J28859" s="194"/>
      <c r="K28859" s="194"/>
      <c r="L28859" s="195"/>
      <c r="M28859" s="196"/>
      <c r="N28859" s="197"/>
      <c r="O28859" s="197"/>
      <c r="P28859" s="231"/>
    </row>
    <row r="28860" spans="2:16">
      <c r="B28860" s="351"/>
      <c r="C28860" s="398"/>
      <c r="D28860" s="399"/>
      <c r="E28860" s="400"/>
      <c r="G28860" s="401"/>
      <c r="H28860" s="401"/>
      <c r="I28860" s="401"/>
      <c r="J28860" s="194"/>
      <c r="K28860" s="194"/>
      <c r="L28860" s="195"/>
      <c r="M28860" s="196"/>
      <c r="N28860" s="197"/>
      <c r="O28860" s="197"/>
      <c r="P28860" s="231"/>
    </row>
    <row r="28861" spans="2:16">
      <c r="B28861" s="351"/>
      <c r="C28861" s="398"/>
      <c r="D28861" s="399"/>
      <c r="E28861" s="400"/>
      <c r="G28861" s="401"/>
      <c r="H28861" s="401"/>
      <c r="I28861" s="401"/>
      <c r="J28861" s="194"/>
      <c r="K28861" s="194"/>
      <c r="L28861" s="195"/>
      <c r="M28861" s="196"/>
      <c r="N28861" s="197"/>
      <c r="O28861" s="197"/>
      <c r="P28861" s="231"/>
    </row>
    <row r="28862" spans="2:16">
      <c r="B28862" s="351"/>
      <c r="C28862" s="398"/>
      <c r="D28862" s="399"/>
      <c r="E28862" s="400"/>
      <c r="G28862" s="401"/>
      <c r="H28862" s="401"/>
      <c r="I28862" s="401"/>
      <c r="J28862" s="194"/>
      <c r="K28862" s="194"/>
      <c r="L28862" s="195"/>
      <c r="M28862" s="196"/>
      <c r="N28862" s="197"/>
      <c r="O28862" s="197"/>
      <c r="P28862" s="231"/>
    </row>
    <row r="28863" spans="2:16">
      <c r="B28863" s="351"/>
      <c r="C28863" s="398"/>
      <c r="D28863" s="399"/>
      <c r="E28863" s="400"/>
      <c r="G28863" s="401"/>
      <c r="H28863" s="401"/>
      <c r="I28863" s="401"/>
      <c r="J28863" s="194"/>
      <c r="K28863" s="194"/>
      <c r="L28863" s="195"/>
      <c r="M28863" s="196"/>
      <c r="N28863" s="197"/>
      <c r="O28863" s="197"/>
      <c r="P28863" s="231"/>
    </row>
    <row r="28864" spans="2:16">
      <c r="B28864" s="351"/>
      <c r="C28864" s="398"/>
      <c r="D28864" s="399"/>
      <c r="E28864" s="400"/>
      <c r="G28864" s="401"/>
      <c r="H28864" s="401"/>
      <c r="I28864" s="401"/>
      <c r="J28864" s="194"/>
      <c r="K28864" s="194"/>
      <c r="L28864" s="195"/>
      <c r="M28864" s="196"/>
      <c r="N28864" s="197"/>
      <c r="O28864" s="197"/>
      <c r="P28864" s="231"/>
    </row>
    <row r="28865" spans="2:16">
      <c r="B28865" s="351"/>
      <c r="C28865" s="398"/>
      <c r="D28865" s="399"/>
      <c r="E28865" s="400"/>
      <c r="G28865" s="401"/>
      <c r="H28865" s="401"/>
      <c r="I28865" s="401"/>
      <c r="J28865" s="194"/>
      <c r="K28865" s="194"/>
      <c r="L28865" s="195"/>
      <c r="M28865" s="196"/>
      <c r="N28865" s="197"/>
      <c r="O28865" s="197"/>
      <c r="P28865" s="231"/>
    </row>
    <row r="28866" spans="2:16">
      <c r="B28866" s="351"/>
      <c r="C28866" s="398"/>
      <c r="D28866" s="399"/>
      <c r="E28866" s="400"/>
      <c r="G28866" s="401"/>
      <c r="H28866" s="401"/>
      <c r="I28866" s="401"/>
      <c r="J28866" s="194"/>
      <c r="K28866" s="194"/>
      <c r="L28866" s="195"/>
      <c r="M28866" s="196"/>
      <c r="N28866" s="197"/>
      <c r="O28866" s="197"/>
      <c r="P28866" s="231"/>
    </row>
    <row r="28867" spans="2:16">
      <c r="B28867" s="351"/>
      <c r="C28867" s="398"/>
      <c r="D28867" s="399"/>
      <c r="E28867" s="400"/>
      <c r="G28867" s="401"/>
      <c r="H28867" s="401"/>
      <c r="I28867" s="401"/>
      <c r="J28867" s="194"/>
      <c r="K28867" s="194"/>
      <c r="L28867" s="195"/>
      <c r="M28867" s="196"/>
      <c r="N28867" s="197"/>
      <c r="O28867" s="197"/>
      <c r="P28867" s="231"/>
    </row>
    <row r="28868" spans="2:16">
      <c r="B28868" s="351"/>
      <c r="C28868" s="398"/>
      <c r="D28868" s="399"/>
      <c r="E28868" s="400"/>
      <c r="G28868" s="401"/>
      <c r="H28868" s="401"/>
      <c r="I28868" s="401"/>
      <c r="J28868" s="194"/>
      <c r="K28868" s="194"/>
      <c r="L28868" s="195"/>
      <c r="M28868" s="196"/>
      <c r="N28868" s="197"/>
      <c r="O28868" s="197"/>
      <c r="P28868" s="231"/>
    </row>
    <row r="28869" spans="2:16">
      <c r="B28869" s="351"/>
      <c r="C28869" s="398"/>
      <c r="D28869" s="399"/>
      <c r="E28869" s="400"/>
      <c r="G28869" s="401"/>
      <c r="H28869" s="401"/>
      <c r="I28869" s="401"/>
      <c r="J28869" s="194"/>
      <c r="K28869" s="194"/>
      <c r="L28869" s="195"/>
      <c r="M28869" s="196"/>
      <c r="N28869" s="197"/>
      <c r="O28869" s="197"/>
      <c r="P28869" s="231"/>
    </row>
    <row r="28870" spans="2:16">
      <c r="B28870" s="351"/>
      <c r="C28870" s="398"/>
      <c r="D28870" s="399"/>
      <c r="E28870" s="400"/>
      <c r="G28870" s="401"/>
      <c r="H28870" s="401"/>
      <c r="I28870" s="401"/>
      <c r="J28870" s="194"/>
      <c r="K28870" s="194"/>
      <c r="L28870" s="195"/>
      <c r="M28870" s="196"/>
      <c r="N28870" s="197"/>
      <c r="O28870" s="197"/>
      <c r="P28870" s="231"/>
    </row>
    <row r="28871" spans="2:16">
      <c r="B28871" s="351"/>
      <c r="C28871" s="398"/>
      <c r="D28871" s="399"/>
      <c r="E28871" s="400"/>
      <c r="G28871" s="401"/>
      <c r="H28871" s="401"/>
      <c r="I28871" s="401"/>
      <c r="J28871" s="194"/>
      <c r="K28871" s="194"/>
      <c r="L28871" s="195"/>
      <c r="M28871" s="196"/>
      <c r="N28871" s="197"/>
      <c r="O28871" s="197"/>
      <c r="P28871" s="231"/>
    </row>
    <row r="28872" spans="2:16">
      <c r="B28872" s="351"/>
      <c r="C28872" s="398"/>
      <c r="D28872" s="399"/>
      <c r="E28872" s="400"/>
      <c r="G28872" s="401"/>
      <c r="H28872" s="401"/>
      <c r="I28872" s="401"/>
      <c r="J28872" s="194"/>
      <c r="K28872" s="194"/>
      <c r="L28872" s="195"/>
      <c r="M28872" s="196"/>
      <c r="N28872" s="197"/>
      <c r="O28872" s="197"/>
      <c r="P28872" s="231"/>
    </row>
    <row r="28873" spans="2:16">
      <c r="B28873" s="351"/>
      <c r="C28873" s="398"/>
      <c r="D28873" s="399"/>
      <c r="E28873" s="400"/>
      <c r="G28873" s="401"/>
      <c r="H28873" s="401"/>
      <c r="I28873" s="401"/>
      <c r="J28873" s="194"/>
      <c r="K28873" s="194"/>
      <c r="L28873" s="195"/>
      <c r="M28873" s="196"/>
      <c r="N28873" s="197"/>
      <c r="O28873" s="197"/>
      <c r="P28873" s="231"/>
    </row>
    <row r="28874" spans="2:16">
      <c r="B28874" s="351"/>
      <c r="C28874" s="398"/>
      <c r="D28874" s="399"/>
      <c r="E28874" s="400"/>
      <c r="G28874" s="401"/>
      <c r="H28874" s="401"/>
      <c r="I28874" s="401"/>
      <c r="J28874" s="194"/>
      <c r="K28874" s="194"/>
      <c r="L28874" s="195"/>
      <c r="M28874" s="196"/>
      <c r="N28874" s="197"/>
      <c r="O28874" s="197"/>
      <c r="P28874" s="231"/>
    </row>
    <row r="28875" spans="2:16">
      <c r="B28875" s="351"/>
      <c r="C28875" s="398"/>
      <c r="D28875" s="399"/>
      <c r="E28875" s="400"/>
      <c r="G28875" s="401"/>
      <c r="H28875" s="401"/>
      <c r="I28875" s="401"/>
      <c r="J28875" s="194"/>
      <c r="K28875" s="194"/>
      <c r="L28875" s="195"/>
      <c r="M28875" s="196"/>
      <c r="N28875" s="197"/>
      <c r="O28875" s="197"/>
      <c r="P28875" s="231"/>
    </row>
    <row r="28876" spans="2:16">
      <c r="B28876" s="351"/>
      <c r="C28876" s="398"/>
      <c r="D28876" s="399"/>
      <c r="E28876" s="400"/>
      <c r="G28876" s="401"/>
      <c r="H28876" s="401"/>
      <c r="I28876" s="401"/>
      <c r="J28876" s="194"/>
      <c r="K28876" s="194"/>
      <c r="L28876" s="195"/>
      <c r="M28876" s="196"/>
      <c r="N28876" s="197"/>
      <c r="O28876" s="197"/>
      <c r="P28876" s="231"/>
    </row>
    <row r="28877" spans="2:16">
      <c r="B28877" s="351"/>
      <c r="C28877" s="398"/>
      <c r="D28877" s="399"/>
      <c r="E28877" s="400"/>
      <c r="G28877" s="401"/>
      <c r="H28877" s="401"/>
      <c r="I28877" s="401"/>
      <c r="J28877" s="194"/>
      <c r="K28877" s="194"/>
      <c r="L28877" s="195"/>
      <c r="M28877" s="196"/>
      <c r="N28877" s="197"/>
      <c r="O28877" s="197"/>
      <c r="P28877" s="231"/>
    </row>
    <row r="28878" spans="2:16">
      <c r="B28878" s="351"/>
      <c r="C28878" s="398"/>
      <c r="D28878" s="399"/>
      <c r="E28878" s="400"/>
      <c r="G28878" s="401"/>
      <c r="H28878" s="401"/>
      <c r="I28878" s="401"/>
      <c r="J28878" s="194"/>
      <c r="K28878" s="194"/>
      <c r="L28878" s="195"/>
      <c r="M28878" s="196"/>
      <c r="N28878" s="197"/>
      <c r="O28878" s="197"/>
      <c r="P28878" s="231"/>
    </row>
    <row r="28879" spans="2:16">
      <c r="B28879" s="351"/>
      <c r="C28879" s="398"/>
      <c r="D28879" s="399"/>
      <c r="E28879" s="400"/>
      <c r="G28879" s="401"/>
      <c r="H28879" s="401"/>
      <c r="I28879" s="401"/>
      <c r="J28879" s="194"/>
      <c r="K28879" s="194"/>
      <c r="L28879" s="195"/>
      <c r="M28879" s="196"/>
      <c r="N28879" s="197"/>
      <c r="O28879" s="197"/>
      <c r="P28879" s="231"/>
    </row>
    <row r="28880" spans="2:16">
      <c r="B28880" s="351"/>
      <c r="C28880" s="398"/>
      <c r="D28880" s="399"/>
      <c r="E28880" s="400"/>
      <c r="G28880" s="401"/>
      <c r="H28880" s="401"/>
      <c r="I28880" s="401"/>
      <c r="J28880" s="194"/>
      <c r="K28880" s="194"/>
      <c r="L28880" s="195"/>
      <c r="M28880" s="196"/>
      <c r="N28880" s="197"/>
      <c r="O28880" s="197"/>
      <c r="P28880" s="231"/>
    </row>
    <row r="28881" spans="2:16">
      <c r="B28881" s="351"/>
      <c r="C28881" s="398"/>
      <c r="D28881" s="399"/>
      <c r="E28881" s="400"/>
      <c r="G28881" s="401"/>
      <c r="H28881" s="401"/>
      <c r="I28881" s="401"/>
      <c r="J28881" s="194"/>
      <c r="K28881" s="194"/>
      <c r="L28881" s="195"/>
      <c r="M28881" s="196"/>
      <c r="N28881" s="197"/>
      <c r="O28881" s="197"/>
      <c r="P28881" s="231"/>
    </row>
    <row r="28882" spans="2:16">
      <c r="B28882" s="351"/>
      <c r="C28882" s="398"/>
      <c r="D28882" s="399"/>
      <c r="E28882" s="400"/>
      <c r="G28882" s="401"/>
      <c r="H28882" s="401"/>
      <c r="I28882" s="401"/>
      <c r="J28882" s="194"/>
      <c r="K28882" s="194"/>
      <c r="L28882" s="195"/>
      <c r="M28882" s="196"/>
      <c r="N28882" s="197"/>
      <c r="O28882" s="197"/>
      <c r="P28882" s="231"/>
    </row>
    <row r="28883" spans="2:16">
      <c r="B28883" s="351"/>
      <c r="C28883" s="398"/>
      <c r="D28883" s="399"/>
      <c r="E28883" s="400"/>
      <c r="G28883" s="401"/>
      <c r="H28883" s="401"/>
      <c r="I28883" s="401"/>
      <c r="J28883" s="194"/>
      <c r="K28883" s="194"/>
      <c r="L28883" s="195"/>
      <c r="M28883" s="196"/>
      <c r="N28883" s="197"/>
      <c r="O28883" s="197"/>
      <c r="P28883" s="231"/>
    </row>
    <row r="28884" spans="2:16">
      <c r="B28884" s="351"/>
      <c r="C28884" s="398"/>
      <c r="D28884" s="399"/>
      <c r="E28884" s="400"/>
      <c r="G28884" s="401"/>
      <c r="H28884" s="401"/>
      <c r="I28884" s="401"/>
      <c r="J28884" s="194"/>
      <c r="K28884" s="194"/>
      <c r="L28884" s="195"/>
      <c r="M28884" s="196"/>
      <c r="N28884" s="197"/>
      <c r="O28884" s="197"/>
      <c r="P28884" s="231"/>
    </row>
    <row r="28885" spans="2:16">
      <c r="B28885" s="351"/>
      <c r="C28885" s="398"/>
      <c r="D28885" s="399"/>
      <c r="E28885" s="400"/>
      <c r="G28885" s="401"/>
      <c r="H28885" s="401"/>
      <c r="I28885" s="401"/>
      <c r="J28885" s="194"/>
      <c r="K28885" s="194"/>
      <c r="L28885" s="195"/>
      <c r="M28885" s="196"/>
      <c r="N28885" s="197"/>
      <c r="O28885" s="197"/>
      <c r="P28885" s="231"/>
    </row>
    <row r="28886" spans="2:16">
      <c r="B28886" s="351"/>
      <c r="C28886" s="398"/>
      <c r="D28886" s="399"/>
      <c r="E28886" s="400"/>
      <c r="G28886" s="401"/>
      <c r="H28886" s="401"/>
      <c r="I28886" s="401"/>
      <c r="J28886" s="194"/>
      <c r="K28886" s="194"/>
      <c r="L28886" s="195"/>
      <c r="M28886" s="196"/>
      <c r="N28886" s="197"/>
      <c r="O28886" s="197"/>
      <c r="P28886" s="231"/>
    </row>
    <row r="28887" spans="2:16">
      <c r="B28887" s="351"/>
      <c r="C28887" s="398"/>
      <c r="D28887" s="399"/>
      <c r="E28887" s="400"/>
      <c r="G28887" s="401"/>
      <c r="H28887" s="401"/>
      <c r="I28887" s="401"/>
      <c r="J28887" s="194"/>
      <c r="K28887" s="194"/>
      <c r="L28887" s="195"/>
      <c r="M28887" s="196"/>
      <c r="N28887" s="197"/>
      <c r="O28887" s="197"/>
      <c r="P28887" s="231"/>
    </row>
    <row r="28888" spans="2:16">
      <c r="B28888" s="351"/>
      <c r="C28888" s="398"/>
      <c r="D28888" s="399"/>
      <c r="E28888" s="400"/>
      <c r="G28888" s="401"/>
      <c r="H28888" s="401"/>
      <c r="I28888" s="401"/>
      <c r="J28888" s="194"/>
      <c r="K28888" s="194"/>
      <c r="L28888" s="195"/>
      <c r="M28888" s="196"/>
      <c r="N28888" s="197"/>
      <c r="O28888" s="197"/>
      <c r="P28888" s="231"/>
    </row>
    <row r="28889" spans="2:16">
      <c r="B28889" s="351"/>
      <c r="C28889" s="398"/>
      <c r="D28889" s="399"/>
      <c r="E28889" s="400"/>
      <c r="G28889" s="401"/>
      <c r="H28889" s="401"/>
      <c r="I28889" s="401"/>
      <c r="J28889" s="194"/>
      <c r="K28889" s="194"/>
      <c r="L28889" s="195"/>
      <c r="M28889" s="196"/>
      <c r="N28889" s="197"/>
      <c r="O28889" s="197"/>
      <c r="P28889" s="231"/>
    </row>
    <row r="28890" spans="2:16">
      <c r="B28890" s="351"/>
      <c r="C28890" s="398"/>
      <c r="D28890" s="399"/>
      <c r="E28890" s="400"/>
      <c r="G28890" s="401"/>
      <c r="H28890" s="401"/>
      <c r="I28890" s="401"/>
      <c r="J28890" s="194"/>
      <c r="K28890" s="194"/>
      <c r="L28890" s="195"/>
      <c r="M28890" s="196"/>
      <c r="N28890" s="197"/>
      <c r="O28890" s="197"/>
      <c r="P28890" s="231"/>
    </row>
    <row r="28891" spans="2:16">
      <c r="B28891" s="351"/>
      <c r="C28891" s="398"/>
      <c r="D28891" s="399"/>
      <c r="E28891" s="400"/>
      <c r="G28891" s="401"/>
      <c r="H28891" s="401"/>
      <c r="I28891" s="401"/>
      <c r="J28891" s="194"/>
      <c r="K28891" s="194"/>
      <c r="L28891" s="195"/>
      <c r="M28891" s="196"/>
      <c r="N28891" s="197"/>
      <c r="O28891" s="197"/>
      <c r="P28891" s="231"/>
    </row>
    <row r="28892" spans="2:16">
      <c r="B28892" s="351"/>
      <c r="C28892" s="398"/>
      <c r="D28892" s="399"/>
      <c r="E28892" s="400"/>
      <c r="G28892" s="401"/>
      <c r="H28892" s="401"/>
      <c r="I28892" s="401"/>
      <c r="J28892" s="194"/>
      <c r="K28892" s="194"/>
      <c r="L28892" s="195"/>
      <c r="M28892" s="196"/>
      <c r="N28892" s="197"/>
      <c r="O28892" s="197"/>
      <c r="P28892" s="231"/>
    </row>
    <row r="28893" spans="2:16">
      <c r="B28893" s="351"/>
      <c r="C28893" s="398"/>
      <c r="D28893" s="399"/>
      <c r="E28893" s="400"/>
      <c r="G28893" s="401"/>
      <c r="H28893" s="401"/>
      <c r="I28893" s="401"/>
      <c r="J28893" s="194"/>
      <c r="K28893" s="194"/>
      <c r="L28893" s="195"/>
      <c r="M28893" s="196"/>
      <c r="N28893" s="197"/>
      <c r="O28893" s="197"/>
      <c r="P28893" s="231"/>
    </row>
    <row r="28894" spans="2:16">
      <c r="B28894" s="351"/>
      <c r="C28894" s="398"/>
      <c r="D28894" s="399"/>
      <c r="E28894" s="400"/>
      <c r="G28894" s="401"/>
      <c r="H28894" s="401"/>
      <c r="I28894" s="401"/>
      <c r="J28894" s="194"/>
      <c r="K28894" s="194"/>
      <c r="L28894" s="195"/>
      <c r="M28894" s="196"/>
      <c r="N28894" s="197"/>
      <c r="O28894" s="197"/>
      <c r="P28894" s="231"/>
    </row>
    <row r="28895" spans="2:16">
      <c r="B28895" s="351"/>
      <c r="C28895" s="398"/>
      <c r="D28895" s="399"/>
      <c r="E28895" s="400"/>
      <c r="G28895" s="401"/>
      <c r="H28895" s="401"/>
      <c r="I28895" s="401"/>
      <c r="J28895" s="194"/>
      <c r="K28895" s="194"/>
      <c r="L28895" s="195"/>
      <c r="M28895" s="196"/>
      <c r="N28895" s="197"/>
      <c r="O28895" s="197"/>
      <c r="P28895" s="231"/>
    </row>
    <row r="28896" spans="2:16">
      <c r="B28896" s="351"/>
      <c r="C28896" s="398"/>
      <c r="D28896" s="399"/>
      <c r="E28896" s="400"/>
      <c r="G28896" s="401"/>
      <c r="H28896" s="401"/>
      <c r="I28896" s="401"/>
      <c r="J28896" s="194"/>
      <c r="K28896" s="194"/>
      <c r="L28896" s="195"/>
      <c r="M28896" s="196"/>
      <c r="N28896" s="197"/>
      <c r="O28896" s="197"/>
      <c r="P28896" s="231"/>
    </row>
    <row r="28897" spans="2:16">
      <c r="B28897" s="351"/>
      <c r="C28897" s="398"/>
      <c r="D28897" s="399"/>
      <c r="E28897" s="400"/>
      <c r="G28897" s="401"/>
      <c r="H28897" s="401"/>
      <c r="I28897" s="401"/>
      <c r="J28897" s="194"/>
      <c r="K28897" s="194"/>
      <c r="L28897" s="195"/>
      <c r="M28897" s="196"/>
      <c r="N28897" s="197"/>
      <c r="O28897" s="197"/>
      <c r="P28897" s="231"/>
    </row>
    <row r="28898" spans="2:16">
      <c r="B28898" s="351"/>
      <c r="C28898" s="398"/>
      <c r="D28898" s="399"/>
      <c r="E28898" s="400"/>
      <c r="G28898" s="401"/>
      <c r="H28898" s="401"/>
      <c r="I28898" s="401"/>
      <c r="J28898" s="194"/>
      <c r="K28898" s="194"/>
      <c r="L28898" s="195"/>
      <c r="M28898" s="196"/>
      <c r="N28898" s="197"/>
      <c r="O28898" s="197"/>
      <c r="P28898" s="231"/>
    </row>
    <row r="28899" spans="2:16">
      <c r="B28899" s="351"/>
      <c r="C28899" s="398"/>
      <c r="D28899" s="399"/>
      <c r="E28899" s="400"/>
      <c r="G28899" s="401"/>
      <c r="H28899" s="401"/>
      <c r="I28899" s="401"/>
      <c r="J28899" s="194"/>
      <c r="K28899" s="194"/>
      <c r="L28899" s="195"/>
      <c r="M28899" s="196"/>
      <c r="N28899" s="197"/>
      <c r="O28899" s="197"/>
      <c r="P28899" s="231"/>
    </row>
    <row r="28900" spans="2:16">
      <c r="B28900" s="351"/>
      <c r="C28900" s="398"/>
      <c r="D28900" s="399"/>
      <c r="E28900" s="400"/>
      <c r="G28900" s="401"/>
      <c r="H28900" s="401"/>
      <c r="I28900" s="401"/>
      <c r="J28900" s="194"/>
      <c r="K28900" s="194"/>
      <c r="L28900" s="195"/>
      <c r="M28900" s="196"/>
      <c r="N28900" s="197"/>
      <c r="O28900" s="197"/>
      <c r="P28900" s="231"/>
    </row>
    <row r="28901" spans="2:16">
      <c r="B28901" s="351"/>
      <c r="C28901" s="398"/>
      <c r="D28901" s="399"/>
      <c r="E28901" s="400"/>
      <c r="G28901" s="401"/>
      <c r="H28901" s="401"/>
      <c r="I28901" s="401"/>
      <c r="J28901" s="194"/>
      <c r="K28901" s="194"/>
      <c r="L28901" s="195"/>
      <c r="M28901" s="196"/>
      <c r="N28901" s="197"/>
      <c r="O28901" s="197"/>
      <c r="P28901" s="231"/>
    </row>
    <row r="28902" spans="2:16">
      <c r="B28902" s="351"/>
      <c r="C28902" s="398"/>
      <c r="D28902" s="399"/>
      <c r="E28902" s="400"/>
      <c r="G28902" s="401"/>
      <c r="H28902" s="401"/>
      <c r="I28902" s="401"/>
      <c r="J28902" s="194"/>
      <c r="K28902" s="194"/>
      <c r="L28902" s="195"/>
      <c r="M28902" s="196"/>
      <c r="N28902" s="197"/>
      <c r="O28902" s="197"/>
      <c r="P28902" s="231"/>
    </row>
    <row r="28903" spans="2:16">
      <c r="B28903" s="351"/>
      <c r="C28903" s="398"/>
      <c r="D28903" s="399"/>
      <c r="E28903" s="400"/>
      <c r="G28903" s="401"/>
      <c r="H28903" s="401"/>
      <c r="I28903" s="401"/>
      <c r="J28903" s="194"/>
      <c r="K28903" s="194"/>
      <c r="L28903" s="195"/>
      <c r="M28903" s="196"/>
      <c r="N28903" s="197"/>
      <c r="O28903" s="197"/>
      <c r="P28903" s="231"/>
    </row>
    <row r="28904" spans="2:16">
      <c r="B28904" s="351"/>
      <c r="C28904" s="398"/>
      <c r="D28904" s="399"/>
      <c r="E28904" s="400"/>
      <c r="G28904" s="401"/>
      <c r="H28904" s="401"/>
      <c r="I28904" s="401"/>
      <c r="J28904" s="194"/>
      <c r="K28904" s="194"/>
      <c r="L28904" s="195"/>
      <c r="M28904" s="196"/>
      <c r="N28904" s="197"/>
      <c r="O28904" s="197"/>
      <c r="P28904" s="231"/>
    </row>
    <row r="28905" spans="2:16">
      <c r="B28905" s="351"/>
      <c r="C28905" s="398"/>
      <c r="D28905" s="399"/>
      <c r="E28905" s="400"/>
      <c r="G28905" s="401"/>
      <c r="H28905" s="401"/>
      <c r="I28905" s="401"/>
      <c r="J28905" s="194"/>
      <c r="K28905" s="194"/>
      <c r="L28905" s="195"/>
      <c r="M28905" s="196"/>
      <c r="N28905" s="197"/>
      <c r="O28905" s="197"/>
      <c r="P28905" s="231"/>
    </row>
    <row r="28906" spans="2:16">
      <c r="B28906" s="351"/>
      <c r="C28906" s="398"/>
      <c r="D28906" s="399"/>
      <c r="E28906" s="400"/>
      <c r="G28906" s="401"/>
      <c r="H28906" s="401"/>
      <c r="I28906" s="401"/>
      <c r="J28906" s="194"/>
      <c r="K28906" s="194"/>
      <c r="L28906" s="195"/>
      <c r="M28906" s="196"/>
      <c r="N28906" s="197"/>
      <c r="O28906" s="197"/>
      <c r="P28906" s="231"/>
    </row>
    <row r="28907" spans="2:16">
      <c r="B28907" s="351"/>
      <c r="C28907" s="398"/>
      <c r="D28907" s="399"/>
      <c r="E28907" s="400"/>
      <c r="G28907" s="401"/>
      <c r="H28907" s="401"/>
      <c r="I28907" s="401"/>
      <c r="J28907" s="194"/>
      <c r="K28907" s="194"/>
      <c r="L28907" s="195"/>
      <c r="M28907" s="196"/>
      <c r="N28907" s="197"/>
      <c r="O28907" s="197"/>
      <c r="P28907" s="231"/>
    </row>
    <row r="28908" spans="2:16">
      <c r="B28908" s="351"/>
      <c r="C28908" s="398"/>
      <c r="D28908" s="399"/>
      <c r="E28908" s="400"/>
      <c r="G28908" s="401"/>
      <c r="H28908" s="401"/>
      <c r="I28908" s="401"/>
      <c r="J28908" s="194"/>
      <c r="K28908" s="194"/>
      <c r="L28908" s="195"/>
      <c r="M28908" s="196"/>
      <c r="N28908" s="197"/>
      <c r="O28908" s="197"/>
      <c r="P28908" s="231"/>
    </row>
    <row r="28909" spans="2:16">
      <c r="B28909" s="351"/>
      <c r="C28909" s="398"/>
      <c r="D28909" s="399"/>
      <c r="E28909" s="400"/>
      <c r="G28909" s="401"/>
      <c r="H28909" s="401"/>
      <c r="I28909" s="401"/>
      <c r="J28909" s="194"/>
      <c r="K28909" s="194"/>
      <c r="L28909" s="195"/>
      <c r="M28909" s="196"/>
      <c r="N28909" s="197"/>
      <c r="O28909" s="197"/>
      <c r="P28909" s="231"/>
    </row>
    <row r="28910" spans="2:16">
      <c r="B28910" s="351"/>
      <c r="C28910" s="398"/>
      <c r="D28910" s="399"/>
      <c r="E28910" s="400"/>
      <c r="G28910" s="401"/>
      <c r="H28910" s="401"/>
      <c r="I28910" s="401"/>
      <c r="J28910" s="194"/>
      <c r="K28910" s="194"/>
      <c r="L28910" s="195"/>
      <c r="M28910" s="196"/>
      <c r="N28910" s="197"/>
      <c r="O28910" s="197"/>
      <c r="P28910" s="231"/>
    </row>
    <row r="28911" spans="2:16">
      <c r="B28911" s="351"/>
      <c r="C28911" s="398"/>
      <c r="D28911" s="399"/>
      <c r="E28911" s="400"/>
      <c r="G28911" s="401"/>
      <c r="H28911" s="401"/>
      <c r="I28911" s="401"/>
      <c r="J28911" s="194"/>
      <c r="K28911" s="194"/>
      <c r="L28911" s="195"/>
      <c r="M28911" s="196"/>
      <c r="N28911" s="197"/>
      <c r="O28911" s="197"/>
      <c r="P28911" s="231"/>
    </row>
    <row r="28912" spans="2:16">
      <c r="B28912" s="351"/>
      <c r="C28912" s="398"/>
      <c r="D28912" s="399"/>
      <c r="E28912" s="400"/>
      <c r="G28912" s="401"/>
      <c r="H28912" s="401"/>
      <c r="I28912" s="401"/>
      <c r="J28912" s="194"/>
      <c r="K28912" s="194"/>
      <c r="L28912" s="195"/>
      <c r="M28912" s="196"/>
      <c r="N28912" s="197"/>
      <c r="O28912" s="197"/>
      <c r="P28912" s="231"/>
    </row>
    <row r="28913" spans="2:16">
      <c r="B28913" s="351"/>
      <c r="C28913" s="398"/>
      <c r="D28913" s="399"/>
      <c r="E28913" s="400"/>
      <c r="G28913" s="401"/>
      <c r="H28913" s="401"/>
      <c r="I28913" s="401"/>
      <c r="J28913" s="194"/>
      <c r="K28913" s="194"/>
      <c r="L28913" s="195"/>
      <c r="M28913" s="196"/>
      <c r="N28913" s="197"/>
      <c r="O28913" s="197"/>
      <c r="P28913" s="231"/>
    </row>
    <row r="28914" spans="2:16">
      <c r="B28914" s="351"/>
      <c r="C28914" s="398"/>
      <c r="D28914" s="399"/>
      <c r="E28914" s="400"/>
      <c r="G28914" s="401"/>
      <c r="H28914" s="401"/>
      <c r="I28914" s="401"/>
      <c r="J28914" s="194"/>
      <c r="K28914" s="194"/>
      <c r="L28914" s="195"/>
      <c r="M28914" s="196"/>
      <c r="N28914" s="197"/>
      <c r="O28914" s="197"/>
      <c r="P28914" s="231"/>
    </row>
    <row r="28915" spans="2:16">
      <c r="B28915" s="351"/>
      <c r="C28915" s="398"/>
      <c r="D28915" s="399"/>
      <c r="E28915" s="400"/>
      <c r="G28915" s="401"/>
      <c r="H28915" s="401"/>
      <c r="I28915" s="401"/>
      <c r="J28915" s="194"/>
      <c r="K28915" s="194"/>
      <c r="L28915" s="195"/>
      <c r="M28915" s="196"/>
      <c r="N28915" s="197"/>
      <c r="O28915" s="197"/>
      <c r="P28915" s="231"/>
    </row>
    <row r="28916" spans="2:16">
      <c r="B28916" s="351"/>
      <c r="C28916" s="398"/>
      <c r="D28916" s="399"/>
      <c r="E28916" s="400"/>
      <c r="G28916" s="401"/>
      <c r="H28916" s="401"/>
      <c r="I28916" s="401"/>
      <c r="J28916" s="194"/>
      <c r="K28916" s="194"/>
      <c r="L28916" s="195"/>
      <c r="M28916" s="196"/>
      <c r="N28916" s="197"/>
      <c r="O28916" s="197"/>
      <c r="P28916" s="231"/>
    </row>
    <row r="28917" spans="2:16">
      <c r="B28917" s="351"/>
      <c r="C28917" s="398"/>
      <c r="D28917" s="399"/>
      <c r="E28917" s="400"/>
      <c r="G28917" s="401"/>
      <c r="H28917" s="401"/>
      <c r="I28917" s="401"/>
      <c r="J28917" s="194"/>
      <c r="K28917" s="194"/>
      <c r="L28917" s="195"/>
      <c r="M28917" s="196"/>
      <c r="N28917" s="197"/>
      <c r="O28917" s="197"/>
      <c r="P28917" s="231"/>
    </row>
    <row r="28918" spans="2:16">
      <c r="B28918" s="351"/>
      <c r="C28918" s="398"/>
      <c r="D28918" s="399"/>
      <c r="E28918" s="400"/>
      <c r="G28918" s="401"/>
      <c r="H28918" s="401"/>
      <c r="I28918" s="401"/>
      <c r="J28918" s="194"/>
      <c r="K28918" s="194"/>
      <c r="L28918" s="195"/>
      <c r="M28918" s="196"/>
      <c r="N28918" s="197"/>
      <c r="O28918" s="197"/>
      <c r="P28918" s="231"/>
    </row>
    <row r="28919" spans="2:16">
      <c r="B28919" s="351"/>
      <c r="C28919" s="398"/>
      <c r="D28919" s="399"/>
      <c r="E28919" s="400"/>
      <c r="G28919" s="401"/>
      <c r="H28919" s="401"/>
      <c r="I28919" s="401"/>
      <c r="J28919" s="194"/>
      <c r="K28919" s="194"/>
      <c r="L28919" s="195"/>
      <c r="M28919" s="196"/>
      <c r="N28919" s="197"/>
      <c r="O28919" s="197"/>
      <c r="P28919" s="231"/>
    </row>
    <row r="28920" spans="2:16">
      <c r="B28920" s="351"/>
      <c r="C28920" s="398"/>
      <c r="D28920" s="399"/>
      <c r="E28920" s="400"/>
      <c r="G28920" s="401"/>
      <c r="H28920" s="401"/>
      <c r="I28920" s="401"/>
      <c r="J28920" s="194"/>
      <c r="K28920" s="194"/>
      <c r="L28920" s="195"/>
      <c r="M28920" s="196"/>
      <c r="N28920" s="197"/>
      <c r="O28920" s="197"/>
      <c r="P28920" s="231"/>
    </row>
    <row r="28921" spans="2:16">
      <c r="B28921" s="351"/>
      <c r="C28921" s="398"/>
      <c r="D28921" s="399"/>
      <c r="E28921" s="400"/>
      <c r="G28921" s="401"/>
      <c r="H28921" s="401"/>
      <c r="I28921" s="401"/>
      <c r="J28921" s="194"/>
      <c r="K28921" s="194"/>
      <c r="L28921" s="195"/>
      <c r="M28921" s="196"/>
      <c r="N28921" s="197"/>
      <c r="O28921" s="197"/>
      <c r="P28921" s="231"/>
    </row>
    <row r="28922" spans="2:16">
      <c r="B28922" s="351"/>
      <c r="C28922" s="398"/>
      <c r="D28922" s="399"/>
      <c r="E28922" s="400"/>
      <c r="G28922" s="401"/>
      <c r="H28922" s="401"/>
      <c r="I28922" s="401"/>
      <c r="J28922" s="194"/>
      <c r="K28922" s="194"/>
      <c r="L28922" s="195"/>
      <c r="M28922" s="196"/>
      <c r="N28922" s="197"/>
      <c r="O28922" s="197"/>
      <c r="P28922" s="231"/>
    </row>
    <row r="28923" spans="2:16">
      <c r="B28923" s="351"/>
      <c r="C28923" s="398"/>
      <c r="D28923" s="399"/>
      <c r="E28923" s="400"/>
      <c r="G28923" s="401"/>
      <c r="H28923" s="401"/>
      <c r="I28923" s="401"/>
      <c r="J28923" s="194"/>
      <c r="K28923" s="194"/>
      <c r="L28923" s="195"/>
      <c r="M28923" s="196"/>
      <c r="N28923" s="197"/>
      <c r="O28923" s="197"/>
      <c r="P28923" s="231"/>
    </row>
    <row r="28924" spans="2:16">
      <c r="B28924" s="351"/>
      <c r="C28924" s="398"/>
      <c r="D28924" s="399"/>
      <c r="E28924" s="400"/>
      <c r="G28924" s="401"/>
      <c r="H28924" s="401"/>
      <c r="I28924" s="401"/>
      <c r="J28924" s="194"/>
      <c r="K28924" s="194"/>
      <c r="L28924" s="195"/>
      <c r="M28924" s="196"/>
      <c r="N28924" s="197"/>
      <c r="O28924" s="197"/>
      <c r="P28924" s="231"/>
    </row>
    <row r="28925" spans="2:16">
      <c r="B28925" s="351"/>
      <c r="C28925" s="398"/>
      <c r="D28925" s="399"/>
      <c r="E28925" s="400"/>
      <c r="G28925" s="401"/>
      <c r="H28925" s="401"/>
      <c r="I28925" s="401"/>
      <c r="J28925" s="194"/>
      <c r="K28925" s="194"/>
      <c r="L28925" s="195"/>
      <c r="M28925" s="196"/>
      <c r="N28925" s="197"/>
      <c r="O28925" s="197"/>
      <c r="P28925" s="231"/>
    </row>
    <row r="28926" spans="2:16">
      <c r="B28926" s="351"/>
      <c r="C28926" s="398"/>
      <c r="D28926" s="399"/>
      <c r="E28926" s="400"/>
      <c r="G28926" s="401"/>
      <c r="H28926" s="401"/>
      <c r="I28926" s="401"/>
      <c r="J28926" s="194"/>
      <c r="K28926" s="194"/>
      <c r="L28926" s="195"/>
      <c r="M28926" s="196"/>
      <c r="N28926" s="197"/>
      <c r="O28926" s="197"/>
      <c r="P28926" s="231"/>
    </row>
    <row r="28927" spans="2:16">
      <c r="B28927" s="351"/>
      <c r="C28927" s="398"/>
      <c r="D28927" s="399"/>
      <c r="E28927" s="400"/>
      <c r="G28927" s="401"/>
      <c r="H28927" s="401"/>
      <c r="I28927" s="401"/>
      <c r="J28927" s="194"/>
      <c r="K28927" s="194"/>
      <c r="L28927" s="195"/>
      <c r="M28927" s="196"/>
      <c r="N28927" s="197"/>
      <c r="O28927" s="197"/>
      <c r="P28927" s="231"/>
    </row>
    <row r="28928" spans="2:16">
      <c r="B28928" s="351"/>
      <c r="C28928" s="398"/>
      <c r="D28928" s="399"/>
      <c r="E28928" s="400"/>
      <c r="G28928" s="401"/>
      <c r="H28928" s="401"/>
      <c r="I28928" s="401"/>
      <c r="J28928" s="194"/>
      <c r="K28928" s="194"/>
      <c r="L28928" s="195"/>
      <c r="M28928" s="196"/>
      <c r="N28928" s="197"/>
      <c r="O28928" s="197"/>
      <c r="P28928" s="231"/>
    </row>
    <row r="28929" spans="2:16">
      <c r="B28929" s="351"/>
      <c r="C28929" s="398"/>
      <c r="D28929" s="399"/>
      <c r="E28929" s="400"/>
      <c r="G28929" s="401"/>
      <c r="H28929" s="401"/>
      <c r="I28929" s="401"/>
      <c r="J28929" s="194"/>
      <c r="K28929" s="194"/>
      <c r="L28929" s="195"/>
      <c r="M28929" s="196"/>
      <c r="N28929" s="197"/>
      <c r="O28929" s="197"/>
      <c r="P28929" s="231"/>
    </row>
    <row r="28930" spans="2:16">
      <c r="B28930" s="351"/>
      <c r="C28930" s="398"/>
      <c r="D28930" s="399"/>
      <c r="E28930" s="400"/>
      <c r="G28930" s="401"/>
      <c r="H28930" s="401"/>
      <c r="I28930" s="401"/>
      <c r="J28930" s="194"/>
      <c r="K28930" s="194"/>
      <c r="L28930" s="195"/>
      <c r="M28930" s="196"/>
      <c r="N28930" s="197"/>
      <c r="O28930" s="197"/>
      <c r="P28930" s="231"/>
    </row>
    <row r="28931" spans="2:16">
      <c r="B28931" s="351"/>
      <c r="C28931" s="398"/>
      <c r="D28931" s="399"/>
      <c r="E28931" s="400"/>
      <c r="G28931" s="401"/>
      <c r="H28931" s="401"/>
      <c r="I28931" s="401"/>
      <c r="J28931" s="194"/>
      <c r="K28931" s="194"/>
      <c r="L28931" s="195"/>
      <c r="M28931" s="196"/>
      <c r="N28931" s="197"/>
      <c r="O28931" s="197"/>
      <c r="P28931" s="231"/>
    </row>
    <row r="28932" spans="2:16">
      <c r="B28932" s="351"/>
      <c r="C28932" s="398"/>
      <c r="D28932" s="399"/>
      <c r="E28932" s="400"/>
      <c r="G28932" s="401"/>
      <c r="H28932" s="401"/>
      <c r="I28932" s="401"/>
      <c r="J28932" s="194"/>
      <c r="K28932" s="194"/>
      <c r="L28932" s="195"/>
      <c r="M28932" s="196"/>
      <c r="N28932" s="197"/>
      <c r="O28932" s="197"/>
      <c r="P28932" s="231"/>
    </row>
    <row r="28933" spans="2:16">
      <c r="B28933" s="351"/>
      <c r="C28933" s="398"/>
      <c r="D28933" s="399"/>
      <c r="E28933" s="400"/>
      <c r="G28933" s="401"/>
      <c r="H28933" s="401"/>
      <c r="I28933" s="401"/>
      <c r="J28933" s="194"/>
      <c r="K28933" s="194"/>
      <c r="L28933" s="195"/>
      <c r="M28933" s="196"/>
      <c r="N28933" s="197"/>
      <c r="O28933" s="197"/>
      <c r="P28933" s="231"/>
    </row>
    <row r="28934" spans="2:16">
      <c r="B28934" s="351"/>
      <c r="C28934" s="398"/>
      <c r="D28934" s="399"/>
      <c r="E28934" s="400"/>
      <c r="G28934" s="401"/>
      <c r="H28934" s="401"/>
      <c r="I28934" s="401"/>
      <c r="J28934" s="194"/>
      <c r="K28934" s="194"/>
      <c r="L28934" s="195"/>
      <c r="M28934" s="196"/>
      <c r="N28934" s="197"/>
      <c r="O28934" s="197"/>
      <c r="P28934" s="231"/>
    </row>
    <row r="28935" spans="2:16">
      <c r="B28935" s="351"/>
      <c r="C28935" s="398"/>
      <c r="D28935" s="399"/>
      <c r="E28935" s="400"/>
      <c r="G28935" s="401"/>
      <c r="H28935" s="401"/>
      <c r="I28935" s="401"/>
      <c r="J28935" s="194"/>
      <c r="K28935" s="194"/>
      <c r="L28935" s="195"/>
      <c r="M28935" s="196"/>
      <c r="N28935" s="197"/>
      <c r="O28935" s="197"/>
      <c r="P28935" s="231"/>
    </row>
    <row r="28936" spans="2:16">
      <c r="B28936" s="351"/>
      <c r="C28936" s="398"/>
      <c r="D28936" s="399"/>
      <c r="E28936" s="400"/>
      <c r="G28936" s="401"/>
      <c r="H28936" s="401"/>
      <c r="I28936" s="401"/>
      <c r="J28936" s="194"/>
      <c r="K28936" s="194"/>
      <c r="L28936" s="195"/>
      <c r="M28936" s="196"/>
      <c r="N28936" s="197"/>
      <c r="O28936" s="197"/>
      <c r="P28936" s="231"/>
    </row>
    <row r="28937" spans="2:16">
      <c r="B28937" s="351"/>
      <c r="C28937" s="398"/>
      <c r="D28937" s="399"/>
      <c r="E28937" s="400"/>
      <c r="G28937" s="401"/>
      <c r="H28937" s="401"/>
      <c r="I28937" s="401"/>
      <c r="J28937" s="194"/>
      <c r="K28937" s="194"/>
      <c r="L28937" s="195"/>
      <c r="M28937" s="196"/>
      <c r="N28937" s="197"/>
      <c r="O28937" s="197"/>
      <c r="P28937" s="231"/>
    </row>
    <row r="28938" spans="2:16">
      <c r="B28938" s="351"/>
      <c r="C28938" s="398"/>
      <c r="D28938" s="399"/>
      <c r="E28938" s="400"/>
      <c r="G28938" s="401"/>
      <c r="H28938" s="401"/>
      <c r="I28938" s="401"/>
      <c r="J28938" s="194"/>
      <c r="K28938" s="194"/>
      <c r="L28938" s="195"/>
      <c r="M28938" s="196"/>
      <c r="N28938" s="197"/>
      <c r="O28938" s="197"/>
      <c r="P28938" s="231"/>
    </row>
    <row r="28939" spans="2:16">
      <c r="B28939" s="351"/>
      <c r="C28939" s="398"/>
      <c r="D28939" s="399"/>
      <c r="E28939" s="400"/>
      <c r="G28939" s="401"/>
      <c r="H28939" s="401"/>
      <c r="I28939" s="401"/>
      <c r="J28939" s="194"/>
      <c r="K28939" s="194"/>
      <c r="L28939" s="195"/>
      <c r="M28939" s="196"/>
      <c r="N28939" s="197"/>
      <c r="O28939" s="197"/>
      <c r="P28939" s="231"/>
    </row>
    <row r="28940" spans="2:16">
      <c r="B28940" s="351"/>
      <c r="C28940" s="398"/>
      <c r="D28940" s="399"/>
      <c r="E28940" s="400"/>
      <c r="G28940" s="401"/>
      <c r="H28940" s="401"/>
      <c r="I28940" s="401"/>
      <c r="J28940" s="194"/>
      <c r="K28940" s="194"/>
      <c r="L28940" s="195"/>
      <c r="M28940" s="196"/>
      <c r="N28940" s="197"/>
      <c r="O28940" s="197"/>
      <c r="P28940" s="231"/>
    </row>
    <row r="28941" spans="2:16">
      <c r="B28941" s="351"/>
      <c r="C28941" s="398"/>
      <c r="D28941" s="399"/>
      <c r="E28941" s="400"/>
      <c r="G28941" s="401"/>
      <c r="H28941" s="401"/>
      <c r="I28941" s="401"/>
      <c r="J28941" s="194"/>
      <c r="K28941" s="194"/>
      <c r="L28941" s="195"/>
      <c r="M28941" s="196"/>
      <c r="N28941" s="197"/>
      <c r="O28941" s="197"/>
      <c r="P28941" s="231"/>
    </row>
    <row r="28942" spans="2:16">
      <c r="B28942" s="351"/>
      <c r="C28942" s="398"/>
      <c r="D28942" s="399"/>
      <c r="E28942" s="400"/>
      <c r="G28942" s="401"/>
      <c r="H28942" s="401"/>
      <c r="I28942" s="401"/>
      <c r="J28942" s="194"/>
      <c r="K28942" s="194"/>
      <c r="L28942" s="195"/>
      <c r="M28942" s="196"/>
      <c r="N28942" s="197"/>
      <c r="O28942" s="197"/>
      <c r="P28942" s="231"/>
    </row>
    <row r="28943" spans="2:16">
      <c r="B28943" s="351"/>
      <c r="C28943" s="398"/>
      <c r="D28943" s="399"/>
      <c r="E28943" s="400"/>
      <c r="G28943" s="401"/>
      <c r="H28943" s="401"/>
      <c r="I28943" s="401"/>
      <c r="J28943" s="194"/>
      <c r="K28943" s="194"/>
      <c r="L28943" s="195"/>
      <c r="M28943" s="196"/>
      <c r="N28943" s="197"/>
      <c r="O28943" s="197"/>
      <c r="P28943" s="231"/>
    </row>
    <row r="28944" spans="2:16">
      <c r="B28944" s="351"/>
      <c r="C28944" s="398"/>
      <c r="D28944" s="399"/>
      <c r="E28944" s="400"/>
      <c r="G28944" s="401"/>
      <c r="H28944" s="401"/>
      <c r="I28944" s="401"/>
      <c r="J28944" s="194"/>
      <c r="K28944" s="194"/>
      <c r="L28944" s="195"/>
      <c r="M28944" s="196"/>
      <c r="N28944" s="197"/>
      <c r="O28944" s="197"/>
      <c r="P28944" s="231"/>
    </row>
    <row r="28945" spans="2:16">
      <c r="B28945" s="351"/>
      <c r="C28945" s="398"/>
      <c r="D28945" s="399"/>
      <c r="E28945" s="400"/>
      <c r="G28945" s="401"/>
      <c r="H28945" s="401"/>
      <c r="I28945" s="401"/>
      <c r="J28945" s="194"/>
      <c r="K28945" s="194"/>
      <c r="L28945" s="195"/>
      <c r="M28945" s="196"/>
      <c r="N28945" s="197"/>
      <c r="O28945" s="197"/>
      <c r="P28945" s="231"/>
    </row>
    <row r="28946" spans="2:16">
      <c r="B28946" s="351"/>
      <c r="C28946" s="398"/>
      <c r="D28946" s="399"/>
      <c r="E28946" s="400"/>
      <c r="G28946" s="401"/>
      <c r="H28946" s="401"/>
      <c r="I28946" s="401"/>
      <c r="J28946" s="194"/>
      <c r="K28946" s="194"/>
      <c r="L28946" s="195"/>
      <c r="M28946" s="196"/>
      <c r="N28946" s="197"/>
      <c r="O28946" s="197"/>
      <c r="P28946" s="231"/>
    </row>
    <row r="28947" spans="2:16">
      <c r="B28947" s="351"/>
      <c r="C28947" s="398"/>
      <c r="D28947" s="399"/>
      <c r="E28947" s="400"/>
      <c r="G28947" s="401"/>
      <c r="H28947" s="401"/>
      <c r="I28947" s="401"/>
      <c r="J28947" s="194"/>
      <c r="K28947" s="194"/>
      <c r="L28947" s="195"/>
      <c r="M28947" s="196"/>
      <c r="N28947" s="197"/>
      <c r="O28947" s="197"/>
      <c r="P28947" s="231"/>
    </row>
    <row r="28948" spans="2:16">
      <c r="B28948" s="351"/>
      <c r="C28948" s="398"/>
      <c r="D28948" s="399"/>
      <c r="E28948" s="400"/>
      <c r="G28948" s="401"/>
      <c r="H28948" s="401"/>
      <c r="I28948" s="401"/>
      <c r="J28948" s="194"/>
      <c r="K28948" s="194"/>
      <c r="L28948" s="195"/>
      <c r="M28948" s="196"/>
      <c r="N28948" s="197"/>
      <c r="O28948" s="197"/>
      <c r="P28948" s="231"/>
    </row>
    <row r="28949" spans="2:16">
      <c r="B28949" s="351"/>
      <c r="C28949" s="398"/>
      <c r="D28949" s="399"/>
      <c r="E28949" s="400"/>
      <c r="G28949" s="401"/>
      <c r="H28949" s="401"/>
      <c r="I28949" s="401"/>
      <c r="J28949" s="194"/>
      <c r="K28949" s="194"/>
      <c r="L28949" s="195"/>
      <c r="M28949" s="196"/>
      <c r="N28949" s="197"/>
      <c r="O28949" s="197"/>
      <c r="P28949" s="231"/>
    </row>
    <row r="28950" spans="2:16">
      <c r="B28950" s="351"/>
      <c r="C28950" s="398"/>
      <c r="D28950" s="399"/>
      <c r="E28950" s="400"/>
      <c r="G28950" s="401"/>
      <c r="H28950" s="401"/>
      <c r="I28950" s="401"/>
      <c r="J28950" s="194"/>
      <c r="K28950" s="194"/>
      <c r="L28950" s="195"/>
      <c r="M28950" s="196"/>
      <c r="N28950" s="197"/>
      <c r="O28950" s="197"/>
      <c r="P28950" s="231"/>
    </row>
    <row r="28951" spans="2:16">
      <c r="B28951" s="351"/>
      <c r="C28951" s="398"/>
      <c r="D28951" s="399"/>
      <c r="E28951" s="400"/>
      <c r="G28951" s="401"/>
      <c r="H28951" s="401"/>
      <c r="I28951" s="401"/>
      <c r="J28951" s="194"/>
      <c r="K28951" s="194"/>
      <c r="L28951" s="195"/>
      <c r="M28951" s="196"/>
      <c r="N28951" s="197"/>
      <c r="O28951" s="197"/>
      <c r="P28951" s="231"/>
    </row>
    <row r="28952" spans="2:16">
      <c r="B28952" s="351"/>
      <c r="C28952" s="398"/>
      <c r="D28952" s="399"/>
      <c r="E28952" s="400"/>
      <c r="G28952" s="401"/>
      <c r="H28952" s="401"/>
      <c r="I28952" s="401"/>
      <c r="J28952" s="194"/>
      <c r="K28952" s="194"/>
      <c r="L28952" s="195"/>
      <c r="M28952" s="196"/>
      <c r="N28952" s="197"/>
      <c r="O28952" s="197"/>
      <c r="P28952" s="231"/>
    </row>
    <row r="28953" spans="2:16">
      <c r="B28953" s="351"/>
      <c r="C28953" s="398"/>
      <c r="D28953" s="399"/>
      <c r="E28953" s="400"/>
      <c r="G28953" s="401"/>
      <c r="H28953" s="401"/>
      <c r="I28953" s="401"/>
      <c r="J28953" s="194"/>
      <c r="K28953" s="194"/>
      <c r="L28953" s="195"/>
      <c r="M28953" s="196"/>
      <c r="N28953" s="197"/>
      <c r="O28953" s="197"/>
      <c r="P28953" s="231"/>
    </row>
    <row r="28954" spans="2:16">
      <c r="B28954" s="351"/>
      <c r="C28954" s="398"/>
      <c r="D28954" s="399"/>
      <c r="E28954" s="400"/>
      <c r="G28954" s="401"/>
      <c r="H28954" s="401"/>
      <c r="I28954" s="401"/>
      <c r="J28954" s="194"/>
      <c r="K28954" s="194"/>
      <c r="L28954" s="195"/>
      <c r="M28954" s="196"/>
      <c r="N28954" s="197"/>
      <c r="O28954" s="197"/>
      <c r="P28954" s="231"/>
    </row>
    <row r="28955" spans="2:16">
      <c r="B28955" s="351"/>
      <c r="C28955" s="398"/>
      <c r="D28955" s="399"/>
      <c r="E28955" s="400"/>
      <c r="G28955" s="401"/>
      <c r="H28955" s="401"/>
      <c r="I28955" s="401"/>
      <c r="J28955" s="194"/>
      <c r="K28955" s="194"/>
      <c r="L28955" s="195"/>
      <c r="M28955" s="196"/>
      <c r="N28955" s="197"/>
      <c r="O28955" s="197"/>
      <c r="P28955" s="231"/>
    </row>
    <row r="28956" spans="2:16">
      <c r="B28956" s="351"/>
      <c r="C28956" s="398"/>
      <c r="D28956" s="399"/>
      <c r="E28956" s="400"/>
      <c r="G28956" s="401"/>
      <c r="H28956" s="401"/>
      <c r="I28956" s="401"/>
      <c r="J28956" s="194"/>
      <c r="K28956" s="194"/>
      <c r="L28956" s="195"/>
      <c r="M28956" s="196"/>
      <c r="N28956" s="197"/>
      <c r="O28956" s="197"/>
      <c r="P28956" s="231"/>
    </row>
    <row r="28957" spans="2:16">
      <c r="B28957" s="351"/>
      <c r="C28957" s="398"/>
      <c r="D28957" s="399"/>
      <c r="E28957" s="400"/>
      <c r="G28957" s="401"/>
      <c r="H28957" s="401"/>
      <c r="I28957" s="401"/>
      <c r="J28957" s="194"/>
      <c r="K28957" s="194"/>
      <c r="L28957" s="195"/>
      <c r="M28957" s="196"/>
      <c r="N28957" s="197"/>
      <c r="O28957" s="197"/>
      <c r="P28957" s="231"/>
    </row>
    <row r="28958" spans="2:16">
      <c r="B28958" s="351"/>
      <c r="C28958" s="398"/>
      <c r="D28958" s="399"/>
      <c r="E28958" s="400"/>
      <c r="G28958" s="401"/>
      <c r="H28958" s="401"/>
      <c r="I28958" s="401"/>
      <c r="J28958" s="194"/>
      <c r="K28958" s="194"/>
      <c r="L28958" s="195"/>
      <c r="M28958" s="196"/>
      <c r="N28958" s="197"/>
      <c r="O28958" s="197"/>
      <c r="P28958" s="231"/>
    </row>
    <row r="28959" spans="2:16">
      <c r="B28959" s="351"/>
      <c r="C28959" s="398"/>
      <c r="D28959" s="399"/>
      <c r="E28959" s="400"/>
      <c r="G28959" s="401"/>
      <c r="H28959" s="401"/>
      <c r="I28959" s="401"/>
      <c r="J28959" s="194"/>
      <c r="K28959" s="194"/>
      <c r="L28959" s="195"/>
      <c r="M28959" s="196"/>
      <c r="N28959" s="197"/>
      <c r="O28959" s="197"/>
      <c r="P28959" s="231"/>
    </row>
    <row r="28960" spans="2:16">
      <c r="B28960" s="351"/>
      <c r="C28960" s="398"/>
      <c r="D28960" s="399"/>
      <c r="E28960" s="400"/>
      <c r="G28960" s="401"/>
      <c r="H28960" s="401"/>
      <c r="I28960" s="401"/>
      <c r="J28960" s="194"/>
      <c r="K28960" s="194"/>
      <c r="L28960" s="195"/>
      <c r="M28960" s="196"/>
      <c r="N28960" s="197"/>
      <c r="O28960" s="197"/>
      <c r="P28960" s="231"/>
    </row>
    <row r="28961" spans="2:16">
      <c r="B28961" s="351"/>
      <c r="C28961" s="398"/>
      <c r="D28961" s="399"/>
      <c r="E28961" s="400"/>
      <c r="G28961" s="401"/>
      <c r="H28961" s="401"/>
      <c r="I28961" s="401"/>
      <c r="J28961" s="194"/>
      <c r="K28961" s="194"/>
      <c r="L28961" s="195"/>
      <c r="M28961" s="196"/>
      <c r="N28961" s="197"/>
      <c r="O28961" s="197"/>
      <c r="P28961" s="231"/>
    </row>
    <row r="28962" spans="2:16">
      <c r="B28962" s="351"/>
      <c r="C28962" s="398"/>
      <c r="D28962" s="399"/>
      <c r="E28962" s="400"/>
      <c r="G28962" s="401"/>
      <c r="H28962" s="401"/>
      <c r="I28962" s="401"/>
      <c r="J28962" s="194"/>
      <c r="K28962" s="194"/>
      <c r="L28962" s="195"/>
      <c r="M28962" s="196"/>
      <c r="N28962" s="197"/>
      <c r="O28962" s="197"/>
      <c r="P28962" s="231"/>
    </row>
    <row r="28963" spans="2:16">
      <c r="B28963" s="351"/>
      <c r="C28963" s="398"/>
      <c r="D28963" s="399"/>
      <c r="E28963" s="400"/>
      <c r="G28963" s="401"/>
      <c r="H28963" s="401"/>
      <c r="I28963" s="401"/>
      <c r="J28963" s="194"/>
      <c r="K28963" s="194"/>
      <c r="L28963" s="195"/>
      <c r="M28963" s="196"/>
      <c r="N28963" s="197"/>
      <c r="O28963" s="197"/>
      <c r="P28963" s="231"/>
    </row>
    <row r="28964" spans="2:16">
      <c r="B28964" s="351"/>
      <c r="C28964" s="398"/>
      <c r="D28964" s="399"/>
      <c r="E28964" s="400"/>
      <c r="G28964" s="401"/>
      <c r="H28964" s="401"/>
      <c r="I28964" s="401"/>
      <c r="J28964" s="194"/>
      <c r="K28964" s="194"/>
      <c r="L28964" s="195"/>
      <c r="M28964" s="196"/>
      <c r="N28964" s="197"/>
      <c r="O28964" s="197"/>
      <c r="P28964" s="231"/>
    </row>
    <row r="28965" spans="2:16">
      <c r="B28965" s="351"/>
      <c r="C28965" s="398"/>
      <c r="D28965" s="399"/>
      <c r="E28965" s="400"/>
      <c r="G28965" s="401"/>
      <c r="H28965" s="401"/>
      <c r="I28965" s="401"/>
      <c r="J28965" s="194"/>
      <c r="K28965" s="194"/>
      <c r="L28965" s="195"/>
      <c r="M28965" s="196"/>
      <c r="N28965" s="197"/>
      <c r="O28965" s="197"/>
      <c r="P28965" s="231"/>
    </row>
    <row r="28966" spans="2:16">
      <c r="B28966" s="351"/>
      <c r="C28966" s="398"/>
      <c r="D28966" s="399"/>
      <c r="E28966" s="400"/>
      <c r="G28966" s="401"/>
      <c r="H28966" s="401"/>
      <c r="I28966" s="401"/>
      <c r="J28966" s="194"/>
      <c r="K28966" s="194"/>
      <c r="L28966" s="195"/>
      <c r="M28966" s="196"/>
      <c r="N28966" s="197"/>
      <c r="O28966" s="197"/>
      <c r="P28966" s="231"/>
    </row>
    <row r="28967" spans="2:16">
      <c r="B28967" s="351"/>
      <c r="C28967" s="398"/>
      <c r="D28967" s="399"/>
      <c r="E28967" s="400"/>
      <c r="G28967" s="401"/>
      <c r="H28967" s="401"/>
      <c r="I28967" s="401"/>
      <c r="J28967" s="194"/>
      <c r="K28967" s="194"/>
      <c r="L28967" s="195"/>
      <c r="M28967" s="196"/>
      <c r="N28967" s="197"/>
      <c r="O28967" s="197"/>
      <c r="P28967" s="231"/>
    </row>
    <row r="28968" spans="2:16">
      <c r="B28968" s="351"/>
      <c r="C28968" s="398"/>
      <c r="D28968" s="399"/>
      <c r="E28968" s="400"/>
      <c r="G28968" s="401"/>
      <c r="H28968" s="401"/>
      <c r="I28968" s="401"/>
      <c r="J28968" s="194"/>
      <c r="K28968" s="194"/>
      <c r="L28968" s="195"/>
      <c r="M28968" s="196"/>
      <c r="N28968" s="197"/>
      <c r="O28968" s="197"/>
      <c r="P28968" s="231"/>
    </row>
    <row r="28969" spans="2:16">
      <c r="B28969" s="351"/>
      <c r="C28969" s="398"/>
      <c r="D28969" s="399"/>
      <c r="E28969" s="400"/>
      <c r="G28969" s="401"/>
      <c r="H28969" s="401"/>
      <c r="I28969" s="401"/>
      <c r="J28969" s="194"/>
      <c r="K28969" s="194"/>
      <c r="L28969" s="195"/>
      <c r="M28969" s="196"/>
      <c r="N28969" s="197"/>
      <c r="O28969" s="197"/>
      <c r="P28969" s="231"/>
    </row>
    <row r="28970" spans="2:16">
      <c r="B28970" s="351"/>
      <c r="C28970" s="398"/>
      <c r="D28970" s="399"/>
      <c r="E28970" s="400"/>
      <c r="G28970" s="401"/>
      <c r="H28970" s="401"/>
      <c r="I28970" s="401"/>
      <c r="J28970" s="194"/>
      <c r="K28970" s="194"/>
      <c r="L28970" s="195"/>
      <c r="M28970" s="196"/>
      <c r="N28970" s="197"/>
      <c r="O28970" s="197"/>
      <c r="P28970" s="231"/>
    </row>
    <row r="28971" spans="2:16">
      <c r="B28971" s="351"/>
      <c r="C28971" s="398"/>
      <c r="D28971" s="399"/>
      <c r="E28971" s="400"/>
      <c r="G28971" s="401"/>
      <c r="H28971" s="401"/>
      <c r="I28971" s="401"/>
      <c r="J28971" s="194"/>
      <c r="K28971" s="194"/>
      <c r="L28971" s="195"/>
      <c r="M28971" s="196"/>
      <c r="N28971" s="197"/>
      <c r="O28971" s="197"/>
      <c r="P28971" s="231"/>
    </row>
    <row r="28972" spans="2:16">
      <c r="B28972" s="351"/>
      <c r="C28972" s="398"/>
      <c r="D28972" s="399"/>
      <c r="E28972" s="400"/>
      <c r="G28972" s="401"/>
      <c r="H28972" s="401"/>
      <c r="I28972" s="401"/>
      <c r="J28972" s="194"/>
      <c r="K28972" s="194"/>
      <c r="L28972" s="195"/>
      <c r="M28972" s="196"/>
      <c r="N28972" s="197"/>
      <c r="O28972" s="197"/>
      <c r="P28972" s="231"/>
    </row>
    <row r="28973" spans="2:16">
      <c r="B28973" s="351"/>
      <c r="C28973" s="398"/>
      <c r="D28973" s="399"/>
      <c r="E28973" s="400"/>
      <c r="G28973" s="401"/>
      <c r="H28973" s="401"/>
      <c r="I28973" s="401"/>
      <c r="J28973" s="194"/>
      <c r="K28973" s="194"/>
      <c r="L28973" s="195"/>
      <c r="M28973" s="196"/>
      <c r="N28973" s="197"/>
      <c r="O28973" s="197"/>
      <c r="P28973" s="231"/>
    </row>
    <row r="28974" spans="2:16">
      <c r="B28974" s="351"/>
      <c r="C28974" s="398"/>
      <c r="D28974" s="399"/>
      <c r="E28974" s="400"/>
      <c r="G28974" s="401"/>
      <c r="H28974" s="401"/>
      <c r="I28974" s="401"/>
      <c r="J28974" s="194"/>
      <c r="K28974" s="194"/>
      <c r="L28974" s="195"/>
      <c r="M28974" s="196"/>
      <c r="N28974" s="197"/>
      <c r="O28974" s="197"/>
      <c r="P28974" s="231"/>
    </row>
    <row r="28975" spans="2:16">
      <c r="B28975" s="351"/>
      <c r="C28975" s="398"/>
      <c r="D28975" s="399"/>
      <c r="E28975" s="400"/>
      <c r="G28975" s="401"/>
      <c r="H28975" s="401"/>
      <c r="I28975" s="401"/>
      <c r="J28975" s="194"/>
      <c r="K28975" s="194"/>
      <c r="L28975" s="195"/>
      <c r="M28975" s="196"/>
      <c r="N28975" s="197"/>
      <c r="O28975" s="197"/>
      <c r="P28975" s="231"/>
    </row>
    <row r="28976" spans="2:16">
      <c r="B28976" s="351"/>
      <c r="C28976" s="398"/>
      <c r="D28976" s="399"/>
      <c r="E28976" s="400"/>
      <c r="G28976" s="401"/>
      <c r="H28976" s="401"/>
      <c r="I28976" s="401"/>
      <c r="J28976" s="194"/>
      <c r="K28976" s="194"/>
      <c r="L28976" s="195"/>
      <c r="M28976" s="196"/>
      <c r="N28976" s="197"/>
      <c r="O28976" s="197"/>
      <c r="P28976" s="231"/>
    </row>
    <row r="28977" spans="2:16">
      <c r="B28977" s="351"/>
      <c r="C28977" s="398"/>
      <c r="D28977" s="399"/>
      <c r="E28977" s="400"/>
      <c r="G28977" s="401"/>
      <c r="H28977" s="401"/>
      <c r="I28977" s="401"/>
      <c r="J28977" s="194"/>
      <c r="K28977" s="194"/>
      <c r="L28977" s="195"/>
      <c r="M28977" s="196"/>
      <c r="N28977" s="197"/>
      <c r="O28977" s="197"/>
      <c r="P28977" s="231"/>
    </row>
    <row r="28978" spans="2:16">
      <c r="B28978" s="351"/>
      <c r="C28978" s="398"/>
      <c r="D28978" s="399"/>
      <c r="E28978" s="400"/>
      <c r="G28978" s="401"/>
      <c r="H28978" s="401"/>
      <c r="I28978" s="401"/>
      <c r="J28978" s="194"/>
      <c r="K28978" s="194"/>
      <c r="L28978" s="195"/>
      <c r="M28978" s="196"/>
      <c r="N28978" s="197"/>
      <c r="O28978" s="197"/>
      <c r="P28978" s="231"/>
    </row>
    <row r="28979" spans="2:16">
      <c r="B28979" s="351"/>
      <c r="C28979" s="398"/>
      <c r="D28979" s="399"/>
      <c r="E28979" s="400"/>
      <c r="G28979" s="401"/>
      <c r="H28979" s="401"/>
      <c r="I28979" s="401"/>
      <c r="J28979" s="194"/>
      <c r="K28979" s="194"/>
      <c r="L28979" s="195"/>
      <c r="M28979" s="196"/>
      <c r="N28979" s="197"/>
      <c r="O28979" s="197"/>
      <c r="P28979" s="231"/>
    </row>
    <row r="28980" spans="2:16">
      <c r="B28980" s="351"/>
      <c r="C28980" s="398"/>
      <c r="D28980" s="399"/>
      <c r="E28980" s="400"/>
      <c r="G28980" s="401"/>
      <c r="H28980" s="401"/>
      <c r="I28980" s="401"/>
      <c r="J28980" s="194"/>
      <c r="K28980" s="194"/>
      <c r="L28980" s="195"/>
      <c r="M28980" s="196"/>
      <c r="N28980" s="197"/>
      <c r="O28980" s="197"/>
      <c r="P28980" s="231"/>
    </row>
    <row r="28981" spans="2:16">
      <c r="B28981" s="351"/>
      <c r="C28981" s="398"/>
      <c r="D28981" s="399"/>
      <c r="E28981" s="400"/>
      <c r="G28981" s="401"/>
      <c r="H28981" s="401"/>
      <c r="I28981" s="401"/>
      <c r="J28981" s="194"/>
      <c r="K28981" s="194"/>
      <c r="L28981" s="195"/>
      <c r="M28981" s="196"/>
      <c r="N28981" s="197"/>
      <c r="O28981" s="197"/>
      <c r="P28981" s="231"/>
    </row>
    <row r="28982" spans="2:16">
      <c r="B28982" s="351"/>
      <c r="C28982" s="398"/>
      <c r="D28982" s="399"/>
      <c r="E28982" s="400"/>
      <c r="G28982" s="401"/>
      <c r="H28982" s="401"/>
      <c r="I28982" s="401"/>
      <c r="J28982" s="194"/>
      <c r="K28982" s="194"/>
      <c r="L28982" s="195"/>
      <c r="M28982" s="196"/>
      <c r="N28982" s="197"/>
      <c r="O28982" s="197"/>
      <c r="P28982" s="231"/>
    </row>
    <row r="28983" spans="2:16">
      <c r="B28983" s="351"/>
      <c r="C28983" s="398"/>
      <c r="D28983" s="399"/>
      <c r="E28983" s="400"/>
      <c r="G28983" s="401"/>
      <c r="H28983" s="401"/>
      <c r="I28983" s="401"/>
      <c r="J28983" s="194"/>
      <c r="K28983" s="194"/>
      <c r="L28983" s="195"/>
      <c r="M28983" s="196"/>
      <c r="N28983" s="197"/>
      <c r="O28983" s="197"/>
      <c r="P28983" s="231"/>
    </row>
    <row r="28984" spans="2:16">
      <c r="B28984" s="351"/>
      <c r="C28984" s="398"/>
      <c r="D28984" s="399"/>
      <c r="E28984" s="400"/>
      <c r="G28984" s="401"/>
      <c r="H28984" s="401"/>
      <c r="I28984" s="401"/>
      <c r="J28984" s="194"/>
      <c r="K28984" s="194"/>
      <c r="L28984" s="195"/>
      <c r="M28984" s="196"/>
      <c r="N28984" s="197"/>
      <c r="O28984" s="197"/>
      <c r="P28984" s="231"/>
    </row>
    <row r="28985" spans="2:16">
      <c r="B28985" s="351"/>
      <c r="C28985" s="398"/>
      <c r="D28985" s="399"/>
      <c r="E28985" s="400"/>
      <c r="G28985" s="401"/>
      <c r="H28985" s="401"/>
      <c r="I28985" s="401"/>
      <c r="J28985" s="194"/>
      <c r="K28985" s="194"/>
      <c r="L28985" s="195"/>
      <c r="M28985" s="196"/>
      <c r="N28985" s="197"/>
      <c r="O28985" s="197"/>
      <c r="P28985" s="231"/>
    </row>
    <row r="28986" spans="2:16">
      <c r="B28986" s="351"/>
      <c r="C28986" s="398"/>
      <c r="D28986" s="399"/>
      <c r="E28986" s="400"/>
      <c r="G28986" s="401"/>
      <c r="H28986" s="401"/>
      <c r="I28986" s="401"/>
      <c r="J28986" s="194"/>
      <c r="K28986" s="194"/>
      <c r="L28986" s="195"/>
      <c r="M28986" s="196"/>
      <c r="N28986" s="197"/>
      <c r="O28986" s="197"/>
      <c r="P28986" s="231"/>
    </row>
    <row r="28987" spans="2:16">
      <c r="B28987" s="351"/>
      <c r="C28987" s="398"/>
      <c r="D28987" s="399"/>
      <c r="E28987" s="400"/>
      <c r="G28987" s="401"/>
      <c r="H28987" s="401"/>
      <c r="I28987" s="401"/>
      <c r="J28987" s="194"/>
      <c r="K28987" s="194"/>
      <c r="L28987" s="195"/>
      <c r="M28987" s="196"/>
      <c r="N28987" s="197"/>
      <c r="O28987" s="197"/>
      <c r="P28987" s="231"/>
    </row>
    <row r="28988" spans="2:16">
      <c r="B28988" s="351"/>
      <c r="C28988" s="398"/>
      <c r="D28988" s="399"/>
      <c r="E28988" s="400"/>
      <c r="G28988" s="401"/>
      <c r="H28988" s="401"/>
      <c r="I28988" s="401"/>
      <c r="J28988" s="194"/>
      <c r="K28988" s="194"/>
      <c r="L28988" s="195"/>
      <c r="M28988" s="196"/>
      <c r="N28988" s="197"/>
      <c r="O28988" s="197"/>
      <c r="P28988" s="231"/>
    </row>
    <row r="28989" spans="2:16">
      <c r="B28989" s="351"/>
      <c r="C28989" s="398"/>
      <c r="D28989" s="399"/>
      <c r="E28989" s="400"/>
      <c r="G28989" s="401"/>
      <c r="H28989" s="401"/>
      <c r="I28989" s="401"/>
      <c r="J28989" s="194"/>
      <c r="K28989" s="194"/>
      <c r="L28989" s="195"/>
      <c r="M28989" s="196"/>
      <c r="N28989" s="197"/>
      <c r="O28989" s="197"/>
      <c r="P28989" s="231"/>
    </row>
    <row r="28990" spans="2:16">
      <c r="B28990" s="351"/>
      <c r="C28990" s="398"/>
      <c r="D28990" s="399"/>
      <c r="E28990" s="400"/>
      <c r="G28990" s="401"/>
      <c r="H28990" s="401"/>
      <c r="I28990" s="401"/>
      <c r="J28990" s="194"/>
      <c r="K28990" s="194"/>
      <c r="L28990" s="195"/>
      <c r="M28990" s="196"/>
      <c r="N28990" s="197"/>
      <c r="O28990" s="197"/>
      <c r="P28990" s="231"/>
    </row>
    <row r="28991" spans="2:16">
      <c r="B28991" s="351"/>
      <c r="C28991" s="398"/>
      <c r="D28991" s="399"/>
      <c r="E28991" s="400"/>
      <c r="G28991" s="401"/>
      <c r="H28991" s="401"/>
      <c r="I28991" s="401"/>
      <c r="J28991" s="194"/>
      <c r="K28991" s="194"/>
      <c r="L28991" s="195"/>
      <c r="M28991" s="196"/>
      <c r="N28991" s="197"/>
      <c r="O28991" s="197"/>
      <c r="P28991" s="231"/>
    </row>
    <row r="28992" spans="2:16">
      <c r="B28992" s="351"/>
      <c r="C28992" s="398"/>
      <c r="D28992" s="399"/>
      <c r="E28992" s="400"/>
      <c r="G28992" s="401"/>
      <c r="H28992" s="401"/>
      <c r="I28992" s="401"/>
      <c r="J28992" s="194"/>
      <c r="K28992" s="194"/>
      <c r="L28992" s="195"/>
      <c r="M28992" s="196"/>
      <c r="N28992" s="197"/>
      <c r="O28992" s="197"/>
      <c r="P28992" s="231"/>
    </row>
    <row r="28993" spans="2:16">
      <c r="B28993" s="351"/>
      <c r="C28993" s="398"/>
      <c r="D28993" s="399"/>
      <c r="E28993" s="400"/>
      <c r="G28993" s="401"/>
      <c r="H28993" s="401"/>
      <c r="I28993" s="401"/>
      <c r="J28993" s="194"/>
      <c r="K28993" s="194"/>
      <c r="L28993" s="195"/>
      <c r="M28993" s="196"/>
      <c r="N28993" s="197"/>
      <c r="O28993" s="197"/>
      <c r="P28993" s="231"/>
    </row>
    <row r="28994" spans="2:16">
      <c r="B28994" s="351"/>
      <c r="C28994" s="398"/>
      <c r="D28994" s="399"/>
      <c r="E28994" s="400"/>
      <c r="G28994" s="401"/>
      <c r="H28994" s="401"/>
      <c r="I28994" s="401"/>
      <c r="J28994" s="194"/>
      <c r="K28994" s="194"/>
      <c r="L28994" s="195"/>
      <c r="M28994" s="196"/>
      <c r="N28994" s="197"/>
      <c r="O28994" s="197"/>
      <c r="P28994" s="231"/>
    </row>
    <row r="28995" spans="2:16">
      <c r="B28995" s="351"/>
      <c r="C28995" s="398"/>
      <c r="D28995" s="399"/>
      <c r="E28995" s="400"/>
      <c r="G28995" s="401"/>
      <c r="H28995" s="401"/>
      <c r="I28995" s="401"/>
      <c r="J28995" s="194"/>
      <c r="K28995" s="194"/>
      <c r="L28995" s="195"/>
      <c r="M28995" s="196"/>
      <c r="N28995" s="197"/>
      <c r="O28995" s="197"/>
      <c r="P28995" s="231"/>
    </row>
    <row r="28996" spans="2:16">
      <c r="B28996" s="351"/>
      <c r="C28996" s="398"/>
      <c r="D28996" s="399"/>
      <c r="E28996" s="400"/>
      <c r="G28996" s="401"/>
      <c r="H28996" s="401"/>
      <c r="I28996" s="401"/>
      <c r="J28996" s="194"/>
      <c r="K28996" s="194"/>
      <c r="L28996" s="195"/>
      <c r="M28996" s="196"/>
      <c r="N28996" s="197"/>
      <c r="O28996" s="197"/>
      <c r="P28996" s="231"/>
    </row>
    <row r="28997" spans="2:16">
      <c r="B28997" s="351"/>
      <c r="C28997" s="398"/>
      <c r="D28997" s="399"/>
      <c r="E28997" s="400"/>
      <c r="G28997" s="401"/>
      <c r="H28997" s="401"/>
      <c r="I28997" s="401"/>
      <c r="J28997" s="194"/>
      <c r="K28997" s="194"/>
      <c r="L28997" s="195"/>
      <c r="M28997" s="196"/>
      <c r="N28997" s="197"/>
      <c r="O28997" s="197"/>
      <c r="P28997" s="231"/>
    </row>
    <row r="28998" spans="2:16">
      <c r="B28998" s="351"/>
      <c r="C28998" s="398"/>
      <c r="D28998" s="399"/>
      <c r="E28998" s="400"/>
      <c r="G28998" s="401"/>
      <c r="H28998" s="401"/>
      <c r="I28998" s="401"/>
      <c r="J28998" s="194"/>
      <c r="K28998" s="194"/>
      <c r="L28998" s="195"/>
      <c r="M28998" s="196"/>
      <c r="N28998" s="197"/>
      <c r="O28998" s="197"/>
      <c r="P28998" s="231"/>
    </row>
    <row r="28999" spans="2:16">
      <c r="B28999" s="351"/>
      <c r="C28999" s="398"/>
      <c r="D28999" s="404"/>
      <c r="E28999" s="405"/>
      <c r="G28999" s="406"/>
      <c r="H28999" s="406"/>
      <c r="I28999" s="406"/>
      <c r="J28999" s="194"/>
      <c r="K28999" s="194"/>
      <c r="L28999" s="195"/>
      <c r="M28999" s="196"/>
      <c r="N28999" s="197"/>
      <c r="O28999" s="197"/>
      <c r="P28999" s="221"/>
    </row>
    <row r="29000" spans="2:16">
      <c r="B29000" s="351"/>
      <c r="C29000" s="398"/>
      <c r="D29000" s="399"/>
      <c r="E29000" s="400"/>
      <c r="G29000" s="401"/>
      <c r="H29000" s="401"/>
      <c r="I29000" s="401"/>
      <c r="J29000" s="194"/>
      <c r="K29000" s="194"/>
      <c r="L29000" s="195"/>
      <c r="M29000" s="196"/>
      <c r="N29000" s="197"/>
      <c r="O29000" s="197"/>
      <c r="P29000" s="231"/>
    </row>
    <row r="29001" spans="2:16">
      <c r="B29001" s="351"/>
      <c r="C29001" s="398"/>
      <c r="D29001" s="399"/>
      <c r="E29001" s="400"/>
      <c r="G29001" s="401"/>
      <c r="H29001" s="401"/>
      <c r="I29001" s="401"/>
      <c r="J29001" s="194"/>
      <c r="K29001" s="194"/>
      <c r="L29001" s="195"/>
      <c r="M29001" s="196"/>
      <c r="N29001" s="197"/>
      <c r="O29001" s="197"/>
      <c r="P29001" s="231"/>
    </row>
    <row r="29002" spans="2:16">
      <c r="B29002" s="351"/>
      <c r="C29002" s="398"/>
      <c r="D29002" s="399"/>
      <c r="E29002" s="400"/>
      <c r="G29002" s="401"/>
      <c r="H29002" s="401"/>
      <c r="I29002" s="401"/>
      <c r="J29002" s="194"/>
      <c r="K29002" s="194"/>
      <c r="L29002" s="195"/>
      <c r="M29002" s="196"/>
      <c r="N29002" s="197"/>
      <c r="O29002" s="197"/>
      <c r="P29002" s="231"/>
    </row>
    <row r="29003" spans="2:16">
      <c r="B29003" s="351"/>
      <c r="C29003" s="398"/>
      <c r="D29003" s="399"/>
      <c r="E29003" s="400"/>
      <c r="G29003" s="401"/>
      <c r="H29003" s="401"/>
      <c r="I29003" s="401"/>
      <c r="J29003" s="194"/>
      <c r="K29003" s="194"/>
      <c r="L29003" s="195"/>
      <c r="M29003" s="196"/>
      <c r="N29003" s="197"/>
      <c r="O29003" s="197"/>
      <c r="P29003" s="231"/>
    </row>
    <row r="29004" spans="2:16">
      <c r="B29004" s="351"/>
      <c r="C29004" s="398"/>
      <c r="D29004" s="399"/>
      <c r="E29004" s="400"/>
      <c r="G29004" s="401"/>
      <c r="H29004" s="401"/>
      <c r="I29004" s="401"/>
      <c r="J29004" s="194"/>
      <c r="K29004" s="194"/>
      <c r="L29004" s="195"/>
      <c r="M29004" s="196"/>
      <c r="N29004" s="197"/>
      <c r="O29004" s="197"/>
      <c r="P29004" s="231"/>
    </row>
    <row r="29005" spans="2:16">
      <c r="B29005" s="351"/>
      <c r="C29005" s="398"/>
      <c r="D29005" s="399"/>
      <c r="E29005" s="400"/>
      <c r="G29005" s="401"/>
      <c r="H29005" s="401"/>
      <c r="I29005" s="401"/>
      <c r="J29005" s="194"/>
      <c r="K29005" s="194"/>
      <c r="L29005" s="195"/>
      <c r="M29005" s="196"/>
      <c r="N29005" s="197"/>
      <c r="O29005" s="197"/>
      <c r="P29005" s="231"/>
    </row>
    <row r="29006" spans="2:16">
      <c r="B29006" s="351"/>
      <c r="C29006" s="398"/>
      <c r="D29006" s="399"/>
      <c r="E29006" s="400"/>
      <c r="G29006" s="401"/>
      <c r="H29006" s="401"/>
      <c r="I29006" s="401"/>
      <c r="J29006" s="194"/>
      <c r="K29006" s="194"/>
      <c r="L29006" s="195"/>
      <c r="M29006" s="196"/>
      <c r="N29006" s="197"/>
      <c r="O29006" s="197"/>
      <c r="P29006" s="231"/>
    </row>
    <row r="29007" spans="2:16">
      <c r="B29007" s="351"/>
      <c r="C29007" s="398"/>
      <c r="D29007" s="399"/>
      <c r="E29007" s="400"/>
      <c r="G29007" s="401"/>
      <c r="H29007" s="401"/>
      <c r="I29007" s="401"/>
      <c r="J29007" s="194"/>
      <c r="K29007" s="194"/>
      <c r="L29007" s="195"/>
      <c r="M29007" s="196"/>
      <c r="N29007" s="197"/>
      <c r="O29007" s="197"/>
      <c r="P29007" s="231"/>
    </row>
    <row r="29008" spans="2:16">
      <c r="B29008" s="351"/>
      <c r="C29008" s="398"/>
      <c r="D29008" s="399"/>
      <c r="E29008" s="400"/>
      <c r="G29008" s="401"/>
      <c r="H29008" s="401"/>
      <c r="I29008" s="401"/>
      <c r="J29008" s="194"/>
      <c r="K29008" s="194"/>
      <c r="L29008" s="195"/>
      <c r="M29008" s="196"/>
      <c r="N29008" s="197"/>
      <c r="O29008" s="197"/>
      <c r="P29008" s="231"/>
    </row>
    <row r="29009" spans="2:16">
      <c r="B29009" s="351"/>
      <c r="C29009" s="398"/>
      <c r="D29009" s="399"/>
      <c r="E29009" s="400"/>
      <c r="G29009" s="401"/>
      <c r="H29009" s="401"/>
      <c r="I29009" s="401"/>
      <c r="J29009" s="194"/>
      <c r="K29009" s="194"/>
      <c r="L29009" s="195"/>
      <c r="M29009" s="196"/>
      <c r="N29009" s="197"/>
      <c r="O29009" s="197"/>
      <c r="P29009" s="231"/>
    </row>
    <row r="29010" spans="2:16">
      <c r="B29010" s="351"/>
      <c r="C29010" s="398"/>
      <c r="D29010" s="399"/>
      <c r="E29010" s="400"/>
      <c r="G29010" s="401"/>
      <c r="H29010" s="401"/>
      <c r="I29010" s="401"/>
      <c r="J29010" s="194"/>
      <c r="K29010" s="194"/>
      <c r="L29010" s="195"/>
      <c r="M29010" s="196"/>
      <c r="N29010" s="197"/>
      <c r="O29010" s="197"/>
      <c r="P29010" s="231"/>
    </row>
    <row r="29011" spans="2:16">
      <c r="B29011" s="351"/>
      <c r="C29011" s="398"/>
      <c r="D29011" s="399"/>
      <c r="E29011" s="400"/>
      <c r="G29011" s="401"/>
      <c r="H29011" s="401"/>
      <c r="I29011" s="401"/>
      <c r="J29011" s="194"/>
      <c r="K29011" s="194"/>
      <c r="L29011" s="195"/>
      <c r="M29011" s="196"/>
      <c r="N29011" s="197"/>
      <c r="O29011" s="197"/>
      <c r="P29011" s="231"/>
    </row>
    <row r="29012" spans="2:16">
      <c r="B29012" s="351"/>
      <c r="C29012" s="398"/>
      <c r="D29012" s="399"/>
      <c r="E29012" s="400"/>
      <c r="G29012" s="401"/>
      <c r="H29012" s="401"/>
      <c r="I29012" s="401"/>
      <c r="J29012" s="194"/>
      <c r="K29012" s="194"/>
      <c r="L29012" s="195"/>
      <c r="M29012" s="196"/>
      <c r="N29012" s="197"/>
      <c r="O29012" s="197"/>
      <c r="P29012" s="231"/>
    </row>
    <row r="29013" spans="2:16">
      <c r="B29013" s="351"/>
      <c r="C29013" s="398"/>
      <c r="D29013" s="399"/>
      <c r="E29013" s="400"/>
      <c r="G29013" s="401"/>
      <c r="H29013" s="401"/>
      <c r="I29013" s="401"/>
      <c r="J29013" s="194"/>
      <c r="K29013" s="194"/>
      <c r="L29013" s="195"/>
      <c r="M29013" s="196"/>
      <c r="N29013" s="197"/>
      <c r="O29013" s="197"/>
      <c r="P29013" s="231"/>
    </row>
    <row r="29014" spans="2:16">
      <c r="B29014" s="351"/>
      <c r="C29014" s="398"/>
      <c r="D29014" s="399"/>
      <c r="E29014" s="400"/>
      <c r="G29014" s="401"/>
      <c r="H29014" s="401"/>
      <c r="I29014" s="401"/>
      <c r="J29014" s="194"/>
      <c r="K29014" s="194"/>
      <c r="L29014" s="195"/>
      <c r="M29014" s="196"/>
      <c r="N29014" s="197"/>
      <c r="O29014" s="197"/>
      <c r="P29014" s="231"/>
    </row>
    <row r="29015" spans="2:16">
      <c r="B29015" s="351"/>
      <c r="C29015" s="398"/>
      <c r="D29015" s="399"/>
      <c r="E29015" s="400"/>
      <c r="G29015" s="401"/>
      <c r="H29015" s="401"/>
      <c r="I29015" s="401"/>
      <c r="J29015" s="194"/>
      <c r="K29015" s="194"/>
      <c r="L29015" s="195"/>
      <c r="M29015" s="196"/>
      <c r="N29015" s="197"/>
      <c r="O29015" s="197"/>
      <c r="P29015" s="231"/>
    </row>
    <row r="29016" spans="2:16">
      <c r="B29016" s="351"/>
      <c r="C29016" s="398"/>
      <c r="D29016" s="399"/>
      <c r="E29016" s="400"/>
      <c r="G29016" s="401"/>
      <c r="H29016" s="401"/>
      <c r="I29016" s="401"/>
      <c r="J29016" s="194"/>
      <c r="K29016" s="194"/>
      <c r="L29016" s="195"/>
      <c r="M29016" s="196"/>
      <c r="N29016" s="197"/>
      <c r="O29016" s="197"/>
      <c r="P29016" s="231"/>
    </row>
    <row r="29017" spans="2:16">
      <c r="B29017" s="351"/>
      <c r="C29017" s="398"/>
      <c r="D29017" s="399"/>
      <c r="E29017" s="400"/>
      <c r="G29017" s="401"/>
      <c r="H29017" s="401"/>
      <c r="I29017" s="401"/>
      <c r="J29017" s="194"/>
      <c r="K29017" s="194"/>
      <c r="L29017" s="195"/>
      <c r="M29017" s="196"/>
      <c r="N29017" s="197"/>
      <c r="O29017" s="197"/>
      <c r="P29017" s="231"/>
    </row>
    <row r="29018" spans="2:16">
      <c r="B29018" s="351"/>
      <c r="C29018" s="398"/>
      <c r="D29018" s="399"/>
      <c r="E29018" s="400"/>
      <c r="G29018" s="401"/>
      <c r="H29018" s="401"/>
      <c r="I29018" s="401"/>
      <c r="J29018" s="194"/>
      <c r="K29018" s="194"/>
      <c r="L29018" s="195"/>
      <c r="M29018" s="196"/>
      <c r="N29018" s="197"/>
      <c r="O29018" s="197"/>
      <c r="P29018" s="231"/>
    </row>
    <row r="29019" spans="2:16">
      <c r="B29019" s="351"/>
      <c r="C29019" s="398"/>
      <c r="D29019" s="399"/>
      <c r="E29019" s="400"/>
      <c r="G29019" s="401"/>
      <c r="H29019" s="401"/>
      <c r="I29019" s="401"/>
      <c r="J29019" s="194"/>
      <c r="K29019" s="194"/>
      <c r="L29019" s="195"/>
      <c r="M29019" s="196"/>
      <c r="N29019" s="197"/>
      <c r="O29019" s="197"/>
      <c r="P29019" s="231"/>
    </row>
    <row r="29020" spans="2:16">
      <c r="B29020" s="351"/>
      <c r="C29020" s="398"/>
      <c r="D29020" s="399"/>
      <c r="E29020" s="400"/>
      <c r="G29020" s="401"/>
      <c r="H29020" s="401"/>
      <c r="I29020" s="401"/>
      <c r="J29020" s="194"/>
      <c r="K29020" s="194"/>
      <c r="L29020" s="195"/>
      <c r="M29020" s="196"/>
      <c r="N29020" s="197"/>
      <c r="O29020" s="197"/>
      <c r="P29020" s="231"/>
    </row>
    <row r="29021" spans="2:16">
      <c r="B29021" s="351"/>
      <c r="C29021" s="398"/>
      <c r="D29021" s="399"/>
      <c r="E29021" s="400"/>
      <c r="G29021" s="401"/>
      <c r="H29021" s="401"/>
      <c r="I29021" s="401"/>
      <c r="J29021" s="194"/>
      <c r="K29021" s="194"/>
      <c r="L29021" s="195"/>
      <c r="M29021" s="196"/>
      <c r="N29021" s="197"/>
      <c r="O29021" s="197"/>
      <c r="P29021" s="231"/>
    </row>
    <row r="29022" spans="2:16">
      <c r="B29022" s="351"/>
      <c r="C29022" s="398"/>
      <c r="D29022" s="399"/>
      <c r="E29022" s="400"/>
      <c r="G29022" s="401"/>
      <c r="H29022" s="401"/>
      <c r="I29022" s="401"/>
      <c r="J29022" s="194"/>
      <c r="K29022" s="194"/>
      <c r="L29022" s="195"/>
      <c r="M29022" s="196"/>
      <c r="N29022" s="197"/>
      <c r="O29022" s="197"/>
      <c r="P29022" s="231"/>
    </row>
    <row r="29023" spans="2:16">
      <c r="B29023" s="351"/>
      <c r="C29023" s="398"/>
      <c r="D29023" s="399"/>
      <c r="E29023" s="400"/>
      <c r="G29023" s="401"/>
      <c r="H29023" s="401"/>
      <c r="I29023" s="401"/>
      <c r="J29023" s="194"/>
      <c r="K29023" s="194"/>
      <c r="L29023" s="195"/>
      <c r="M29023" s="196"/>
      <c r="N29023" s="197"/>
      <c r="O29023" s="197"/>
      <c r="P29023" s="231"/>
    </row>
    <row r="29024" spans="2:16">
      <c r="B29024" s="351"/>
      <c r="C29024" s="398"/>
      <c r="D29024" s="399"/>
      <c r="E29024" s="400"/>
      <c r="G29024" s="401"/>
      <c r="H29024" s="401"/>
      <c r="I29024" s="401"/>
      <c r="J29024" s="194"/>
      <c r="K29024" s="194"/>
      <c r="L29024" s="195"/>
      <c r="M29024" s="196"/>
      <c r="N29024" s="197"/>
      <c r="O29024" s="197"/>
      <c r="P29024" s="231"/>
    </row>
    <row r="29025" spans="2:16">
      <c r="B29025" s="351"/>
      <c r="C29025" s="398"/>
      <c r="D29025" s="399"/>
      <c r="E29025" s="400"/>
      <c r="G29025" s="401"/>
      <c r="H29025" s="401"/>
      <c r="I29025" s="401"/>
      <c r="J29025" s="194"/>
      <c r="K29025" s="194"/>
      <c r="L29025" s="195"/>
      <c r="M29025" s="196"/>
      <c r="N29025" s="197"/>
      <c r="O29025" s="197"/>
      <c r="P29025" s="231"/>
    </row>
    <row r="29026" spans="2:16">
      <c r="B29026" s="351"/>
      <c r="C29026" s="398"/>
      <c r="D29026" s="399"/>
      <c r="E29026" s="400"/>
      <c r="G29026" s="401"/>
      <c r="H29026" s="401"/>
      <c r="I29026" s="401"/>
      <c r="J29026" s="194"/>
      <c r="K29026" s="194"/>
      <c r="L29026" s="195"/>
      <c r="M29026" s="196"/>
      <c r="N29026" s="197"/>
      <c r="O29026" s="197"/>
      <c r="P29026" s="231"/>
    </row>
    <row r="29027" spans="2:16">
      <c r="B29027" s="351"/>
      <c r="C29027" s="398"/>
      <c r="D29027" s="399"/>
      <c r="E29027" s="400"/>
      <c r="G29027" s="401"/>
      <c r="H29027" s="401"/>
      <c r="I29027" s="401"/>
      <c r="J29027" s="194"/>
      <c r="K29027" s="194"/>
      <c r="L29027" s="195"/>
      <c r="M29027" s="196"/>
      <c r="N29027" s="197"/>
      <c r="O29027" s="197"/>
      <c r="P29027" s="231"/>
    </row>
    <row r="29028" spans="2:16">
      <c r="B29028" s="351"/>
      <c r="C29028" s="398"/>
      <c r="D29028" s="399"/>
      <c r="E29028" s="400"/>
      <c r="G29028" s="401"/>
      <c r="H29028" s="401"/>
      <c r="I29028" s="401"/>
      <c r="J29028" s="194"/>
      <c r="K29028" s="194"/>
      <c r="L29028" s="195"/>
      <c r="M29028" s="196"/>
      <c r="N29028" s="197"/>
      <c r="O29028" s="197"/>
      <c r="P29028" s="231"/>
    </row>
    <row r="29029" spans="2:16">
      <c r="B29029" s="351"/>
      <c r="C29029" s="398"/>
      <c r="D29029" s="399"/>
      <c r="E29029" s="400"/>
      <c r="G29029" s="401"/>
      <c r="H29029" s="401"/>
      <c r="I29029" s="401"/>
      <c r="J29029" s="194"/>
      <c r="K29029" s="194"/>
      <c r="L29029" s="195"/>
      <c r="M29029" s="196"/>
      <c r="N29029" s="197"/>
      <c r="O29029" s="197"/>
      <c r="P29029" s="231"/>
    </row>
    <row r="29030" spans="2:16">
      <c r="B29030" s="351"/>
      <c r="C29030" s="398"/>
      <c r="D29030" s="399"/>
      <c r="E29030" s="400"/>
      <c r="G29030" s="401"/>
      <c r="H29030" s="401"/>
      <c r="I29030" s="401"/>
      <c r="J29030" s="194"/>
      <c r="K29030" s="194"/>
      <c r="L29030" s="195"/>
      <c r="M29030" s="196"/>
      <c r="N29030" s="197"/>
      <c r="O29030" s="197"/>
      <c r="P29030" s="231"/>
    </row>
    <row r="29031" spans="2:16">
      <c r="B29031" s="351"/>
      <c r="C29031" s="398"/>
      <c r="D29031" s="399"/>
      <c r="E29031" s="400"/>
      <c r="G29031" s="401"/>
      <c r="H29031" s="401"/>
      <c r="I29031" s="401"/>
      <c r="J29031" s="194"/>
      <c r="K29031" s="194"/>
      <c r="L29031" s="195"/>
      <c r="M29031" s="196"/>
      <c r="N29031" s="197"/>
      <c r="O29031" s="197"/>
      <c r="P29031" s="231"/>
    </row>
    <row r="29032" spans="2:16">
      <c r="B29032" s="351"/>
      <c r="C29032" s="398"/>
      <c r="D29032" s="399"/>
      <c r="E29032" s="400"/>
      <c r="G29032" s="401"/>
      <c r="H29032" s="401"/>
      <c r="I29032" s="401"/>
      <c r="J29032" s="194"/>
      <c r="K29032" s="194"/>
      <c r="L29032" s="195"/>
      <c r="M29032" s="196"/>
      <c r="N29032" s="197"/>
      <c r="O29032" s="197"/>
      <c r="P29032" s="231"/>
    </row>
    <row r="29033" spans="2:16">
      <c r="B29033" s="351"/>
      <c r="C29033" s="398"/>
      <c r="D29033" s="399"/>
      <c r="E29033" s="400"/>
      <c r="G29033" s="401"/>
      <c r="H29033" s="401"/>
      <c r="I29033" s="401"/>
      <c r="J29033" s="194"/>
      <c r="K29033" s="194"/>
      <c r="L29033" s="195"/>
      <c r="M29033" s="196"/>
      <c r="N29033" s="197"/>
      <c r="O29033" s="197"/>
      <c r="P29033" s="231"/>
    </row>
    <row r="29034" spans="2:16">
      <c r="B29034" s="351"/>
      <c r="C29034" s="398"/>
      <c r="D29034" s="399"/>
      <c r="E29034" s="400"/>
      <c r="G29034" s="401"/>
      <c r="H29034" s="401"/>
      <c r="I29034" s="401"/>
      <c r="J29034" s="194"/>
      <c r="K29034" s="194"/>
      <c r="L29034" s="195"/>
      <c r="M29034" s="196"/>
      <c r="N29034" s="197"/>
      <c r="O29034" s="197"/>
      <c r="P29034" s="231"/>
    </row>
    <row r="29035" spans="2:16">
      <c r="B29035" s="351"/>
      <c r="C29035" s="398"/>
      <c r="D29035" s="399"/>
      <c r="E29035" s="400"/>
      <c r="G29035" s="401"/>
      <c r="H29035" s="401"/>
      <c r="I29035" s="401"/>
      <c r="J29035" s="194"/>
      <c r="K29035" s="194"/>
      <c r="L29035" s="195"/>
      <c r="M29035" s="196"/>
      <c r="N29035" s="197"/>
      <c r="O29035" s="197"/>
      <c r="P29035" s="231"/>
    </row>
    <row r="29036" spans="2:16">
      <c r="B29036" s="351"/>
      <c r="C29036" s="398"/>
      <c r="D29036" s="399"/>
      <c r="E29036" s="400"/>
      <c r="G29036" s="401"/>
      <c r="H29036" s="401"/>
      <c r="I29036" s="401"/>
      <c r="J29036" s="194"/>
      <c r="K29036" s="194"/>
      <c r="L29036" s="195"/>
      <c r="M29036" s="196"/>
      <c r="N29036" s="197"/>
      <c r="O29036" s="197"/>
      <c r="P29036" s="231"/>
    </row>
    <row r="29037" spans="2:16">
      <c r="B29037" s="351"/>
      <c r="C29037" s="398"/>
      <c r="D29037" s="399"/>
      <c r="E29037" s="400"/>
      <c r="G29037" s="401"/>
      <c r="H29037" s="401"/>
      <c r="I29037" s="401"/>
      <c r="J29037" s="194"/>
      <c r="K29037" s="194"/>
      <c r="L29037" s="195"/>
      <c r="M29037" s="196"/>
      <c r="N29037" s="197"/>
      <c r="O29037" s="197"/>
      <c r="P29037" s="231"/>
    </row>
    <row r="29038" spans="2:16">
      <c r="B29038" s="351"/>
      <c r="C29038" s="398"/>
      <c r="D29038" s="399"/>
      <c r="E29038" s="400"/>
      <c r="G29038" s="401"/>
      <c r="H29038" s="401"/>
      <c r="I29038" s="401"/>
      <c r="J29038" s="194"/>
      <c r="K29038" s="194"/>
      <c r="L29038" s="195"/>
      <c r="M29038" s="196"/>
      <c r="N29038" s="197"/>
      <c r="O29038" s="197"/>
      <c r="P29038" s="231"/>
    </row>
    <row r="29039" spans="2:16">
      <c r="B29039" s="351"/>
      <c r="C29039" s="398"/>
      <c r="D29039" s="399"/>
      <c r="E29039" s="400"/>
      <c r="G29039" s="401"/>
      <c r="H29039" s="401"/>
      <c r="I29039" s="401"/>
      <c r="J29039" s="194"/>
      <c r="K29039" s="194"/>
      <c r="L29039" s="195"/>
      <c r="M29039" s="196"/>
      <c r="N29039" s="197"/>
      <c r="O29039" s="197"/>
      <c r="P29039" s="231"/>
    </row>
    <row r="29040" spans="2:16">
      <c r="B29040" s="351"/>
      <c r="C29040" s="398"/>
      <c r="D29040" s="399"/>
      <c r="E29040" s="400"/>
      <c r="G29040" s="401"/>
      <c r="H29040" s="401"/>
      <c r="I29040" s="401"/>
      <c r="J29040" s="194"/>
      <c r="K29040" s="194"/>
      <c r="L29040" s="195"/>
      <c r="M29040" s="196"/>
      <c r="N29040" s="197"/>
      <c r="O29040" s="197"/>
      <c r="P29040" s="231"/>
    </row>
    <row r="29041" spans="2:16">
      <c r="B29041" s="351"/>
      <c r="C29041" s="398"/>
      <c r="D29041" s="399"/>
      <c r="E29041" s="400"/>
      <c r="G29041" s="401"/>
      <c r="H29041" s="401"/>
      <c r="I29041" s="401"/>
      <c r="J29041" s="194"/>
      <c r="K29041" s="194"/>
      <c r="L29041" s="195"/>
      <c r="M29041" s="196"/>
      <c r="N29041" s="197"/>
      <c r="O29041" s="197"/>
      <c r="P29041" s="231"/>
    </row>
    <row r="29042" spans="2:16">
      <c r="B29042" s="351"/>
      <c r="C29042" s="398"/>
      <c r="D29042" s="399"/>
      <c r="E29042" s="400"/>
      <c r="G29042" s="401"/>
      <c r="H29042" s="401"/>
      <c r="I29042" s="401"/>
      <c r="J29042" s="194"/>
      <c r="K29042" s="194"/>
      <c r="L29042" s="195"/>
      <c r="M29042" s="196"/>
      <c r="N29042" s="197"/>
      <c r="O29042" s="197"/>
      <c r="P29042" s="231"/>
    </row>
    <row r="29043" spans="2:16">
      <c r="B29043" s="351"/>
      <c r="C29043" s="398"/>
      <c r="D29043" s="399"/>
      <c r="E29043" s="400"/>
      <c r="G29043" s="401"/>
      <c r="H29043" s="401"/>
      <c r="I29043" s="401"/>
      <c r="J29043" s="194"/>
      <c r="K29043" s="194"/>
      <c r="L29043" s="195"/>
      <c r="M29043" s="196"/>
      <c r="N29043" s="197"/>
      <c r="O29043" s="197"/>
      <c r="P29043" s="231"/>
    </row>
    <row r="29044" spans="2:16">
      <c r="B29044" s="351"/>
      <c r="C29044" s="398"/>
      <c r="D29044" s="399"/>
      <c r="E29044" s="400"/>
      <c r="G29044" s="401"/>
      <c r="H29044" s="401"/>
      <c r="I29044" s="401"/>
      <c r="J29044" s="194"/>
      <c r="K29044" s="194"/>
      <c r="L29044" s="195"/>
      <c r="M29044" s="196"/>
      <c r="N29044" s="197"/>
      <c r="O29044" s="197"/>
      <c r="P29044" s="231"/>
    </row>
    <row r="29045" spans="2:16">
      <c r="B29045" s="351"/>
      <c r="C29045" s="398"/>
      <c r="D29045" s="399"/>
      <c r="E29045" s="400"/>
      <c r="G29045" s="401"/>
      <c r="H29045" s="401"/>
      <c r="I29045" s="401"/>
      <c r="J29045" s="194"/>
      <c r="K29045" s="194"/>
      <c r="L29045" s="195"/>
      <c r="M29045" s="196"/>
      <c r="N29045" s="197"/>
      <c r="O29045" s="197"/>
      <c r="P29045" s="231"/>
    </row>
    <row r="29046" spans="2:16">
      <c r="B29046" s="351"/>
      <c r="C29046" s="398"/>
      <c r="D29046" s="399"/>
      <c r="E29046" s="400"/>
      <c r="G29046" s="401"/>
      <c r="H29046" s="401"/>
      <c r="I29046" s="401"/>
      <c r="J29046" s="194"/>
      <c r="K29046" s="194"/>
      <c r="L29046" s="195"/>
      <c r="M29046" s="196"/>
      <c r="N29046" s="197"/>
      <c r="O29046" s="197"/>
      <c r="P29046" s="231"/>
    </row>
    <row r="29047" spans="2:16">
      <c r="B29047" s="351"/>
      <c r="C29047" s="398"/>
      <c r="D29047" s="399"/>
      <c r="E29047" s="400"/>
      <c r="G29047" s="401"/>
      <c r="H29047" s="401"/>
      <c r="I29047" s="401"/>
      <c r="J29047" s="194"/>
      <c r="K29047" s="194"/>
      <c r="L29047" s="195"/>
      <c r="M29047" s="196"/>
      <c r="N29047" s="197"/>
      <c r="O29047" s="197"/>
      <c r="P29047" s="231"/>
    </row>
    <row r="29048" spans="2:16">
      <c r="B29048" s="351"/>
      <c r="C29048" s="398"/>
      <c r="D29048" s="399"/>
      <c r="E29048" s="400"/>
      <c r="G29048" s="401"/>
      <c r="H29048" s="401"/>
      <c r="I29048" s="401"/>
      <c r="J29048" s="194"/>
      <c r="K29048" s="194"/>
      <c r="L29048" s="195"/>
      <c r="M29048" s="196"/>
      <c r="N29048" s="197"/>
      <c r="O29048" s="197"/>
      <c r="P29048" s="231"/>
    </row>
    <row r="29049" spans="2:16">
      <c r="B29049" s="351"/>
      <c r="C29049" s="398"/>
      <c r="D29049" s="399"/>
      <c r="E29049" s="400"/>
      <c r="G29049" s="401"/>
      <c r="H29049" s="401"/>
      <c r="I29049" s="401"/>
      <c r="J29049" s="194"/>
      <c r="K29049" s="194"/>
      <c r="L29049" s="195"/>
      <c r="M29049" s="196"/>
      <c r="N29049" s="197"/>
      <c r="O29049" s="197"/>
      <c r="P29049" s="231"/>
    </row>
    <row r="29050" spans="2:16">
      <c r="B29050" s="351"/>
      <c r="C29050" s="398"/>
      <c r="D29050" s="399"/>
      <c r="E29050" s="400"/>
      <c r="G29050" s="401"/>
      <c r="H29050" s="401"/>
      <c r="I29050" s="401"/>
      <c r="J29050" s="194"/>
      <c r="K29050" s="194"/>
      <c r="L29050" s="195"/>
      <c r="M29050" s="196"/>
      <c r="N29050" s="197"/>
      <c r="O29050" s="197"/>
      <c r="P29050" s="231"/>
    </row>
    <row r="29051" spans="2:16">
      <c r="B29051" s="351"/>
      <c r="C29051" s="398"/>
      <c r="D29051" s="399"/>
      <c r="E29051" s="400"/>
      <c r="G29051" s="401"/>
      <c r="H29051" s="401"/>
      <c r="I29051" s="401"/>
      <c r="J29051" s="194"/>
      <c r="K29051" s="194"/>
      <c r="L29051" s="195"/>
      <c r="M29051" s="196"/>
      <c r="N29051" s="197"/>
      <c r="O29051" s="197"/>
      <c r="P29051" s="231"/>
    </row>
    <row r="29052" spans="2:16">
      <c r="B29052" s="351"/>
      <c r="C29052" s="398"/>
      <c r="D29052" s="399"/>
      <c r="E29052" s="400"/>
      <c r="G29052" s="401"/>
      <c r="H29052" s="401"/>
      <c r="I29052" s="401"/>
      <c r="J29052" s="194"/>
      <c r="K29052" s="194"/>
      <c r="L29052" s="195"/>
      <c r="M29052" s="196"/>
      <c r="N29052" s="197"/>
      <c r="O29052" s="197"/>
      <c r="P29052" s="231"/>
    </row>
    <row r="29053" spans="2:16">
      <c r="B29053" s="351"/>
      <c r="C29053" s="398"/>
      <c r="D29053" s="399"/>
      <c r="E29053" s="400"/>
      <c r="G29053" s="401"/>
      <c r="H29053" s="401"/>
      <c r="I29053" s="401"/>
      <c r="J29053" s="194"/>
      <c r="K29053" s="194"/>
      <c r="L29053" s="195"/>
      <c r="M29053" s="196"/>
      <c r="N29053" s="197"/>
      <c r="O29053" s="197"/>
      <c r="P29053" s="231"/>
    </row>
    <row r="29054" spans="2:16">
      <c r="B29054" s="351"/>
      <c r="C29054" s="398"/>
      <c r="D29054" s="399"/>
      <c r="E29054" s="400"/>
      <c r="G29054" s="401"/>
      <c r="H29054" s="401"/>
      <c r="I29054" s="401"/>
      <c r="J29054" s="194"/>
      <c r="K29054" s="194"/>
      <c r="L29054" s="195"/>
      <c r="M29054" s="196"/>
      <c r="N29054" s="197"/>
      <c r="O29054" s="197"/>
      <c r="P29054" s="231"/>
    </row>
    <row r="29055" spans="2:16">
      <c r="B29055" s="351"/>
      <c r="C29055" s="398"/>
      <c r="D29055" s="399"/>
      <c r="E29055" s="400"/>
      <c r="G29055" s="401"/>
      <c r="H29055" s="401"/>
      <c r="I29055" s="401"/>
      <c r="J29055" s="194"/>
      <c r="K29055" s="194"/>
      <c r="L29055" s="195"/>
      <c r="M29055" s="196"/>
      <c r="N29055" s="197"/>
      <c r="O29055" s="197"/>
      <c r="P29055" s="231"/>
    </row>
    <row r="29056" spans="2:16">
      <c r="B29056" s="351"/>
      <c r="C29056" s="398"/>
      <c r="D29056" s="399"/>
      <c r="E29056" s="400"/>
      <c r="G29056" s="401"/>
      <c r="H29056" s="401"/>
      <c r="I29056" s="401"/>
      <c r="J29056" s="194"/>
      <c r="K29056" s="194"/>
      <c r="L29056" s="195"/>
      <c r="M29056" s="196"/>
      <c r="N29056" s="197"/>
      <c r="O29056" s="197"/>
      <c r="P29056" s="231"/>
    </row>
    <row r="29057" spans="2:16">
      <c r="B29057" s="351"/>
      <c r="C29057" s="398"/>
      <c r="D29057" s="399"/>
      <c r="E29057" s="400"/>
      <c r="G29057" s="401"/>
      <c r="H29057" s="401"/>
      <c r="I29057" s="401"/>
      <c r="J29057" s="194"/>
      <c r="K29057" s="194"/>
      <c r="L29057" s="195"/>
      <c r="M29057" s="196"/>
      <c r="N29057" s="197"/>
      <c r="O29057" s="197"/>
      <c r="P29057" s="231"/>
    </row>
    <row r="29058" spans="2:16">
      <c r="B29058" s="351"/>
      <c r="C29058" s="398"/>
      <c r="D29058" s="399"/>
      <c r="E29058" s="400"/>
      <c r="G29058" s="401"/>
      <c r="H29058" s="401"/>
      <c r="I29058" s="401"/>
      <c r="J29058" s="194"/>
      <c r="K29058" s="194"/>
      <c r="L29058" s="195"/>
      <c r="M29058" s="196"/>
      <c r="N29058" s="197"/>
      <c r="O29058" s="197"/>
      <c r="P29058" s="231"/>
    </row>
    <row r="29059" spans="2:16">
      <c r="B29059" s="351"/>
      <c r="C29059" s="398"/>
      <c r="D29059" s="399"/>
      <c r="E29059" s="400"/>
      <c r="G29059" s="401"/>
      <c r="H29059" s="401"/>
      <c r="I29059" s="401"/>
      <c r="J29059" s="194"/>
      <c r="K29059" s="194"/>
      <c r="L29059" s="195"/>
      <c r="M29059" s="196"/>
      <c r="N29059" s="197"/>
      <c r="O29059" s="197"/>
      <c r="P29059" s="231"/>
    </row>
    <row r="29060" spans="2:16">
      <c r="B29060" s="351"/>
      <c r="C29060" s="398"/>
      <c r="D29060" s="399"/>
      <c r="E29060" s="400"/>
      <c r="G29060" s="401"/>
      <c r="H29060" s="401"/>
      <c r="I29060" s="401"/>
      <c r="J29060" s="194"/>
      <c r="K29060" s="194"/>
      <c r="L29060" s="195"/>
      <c r="M29060" s="196"/>
      <c r="N29060" s="197"/>
      <c r="O29060" s="197"/>
      <c r="P29060" s="231"/>
    </row>
    <row r="29061" spans="2:16">
      <c r="B29061" s="351"/>
      <c r="C29061" s="398"/>
      <c r="D29061" s="399"/>
      <c r="E29061" s="400"/>
      <c r="G29061" s="401"/>
      <c r="H29061" s="401"/>
      <c r="I29061" s="401"/>
      <c r="J29061" s="194"/>
      <c r="K29061" s="194"/>
      <c r="L29061" s="195"/>
      <c r="M29061" s="196"/>
      <c r="N29061" s="197"/>
      <c r="O29061" s="197"/>
      <c r="P29061" s="231"/>
    </row>
    <row r="29062" spans="2:16">
      <c r="B29062" s="351"/>
      <c r="C29062" s="398"/>
      <c r="D29062" s="399"/>
      <c r="E29062" s="400"/>
      <c r="G29062" s="401"/>
      <c r="H29062" s="401"/>
      <c r="I29062" s="401"/>
      <c r="J29062" s="194"/>
      <c r="K29062" s="194"/>
      <c r="L29062" s="195"/>
      <c r="M29062" s="196"/>
      <c r="N29062" s="197"/>
      <c r="O29062" s="197"/>
      <c r="P29062" s="231"/>
    </row>
    <row r="29063" spans="2:16">
      <c r="B29063" s="351"/>
      <c r="C29063" s="398"/>
      <c r="D29063" s="399"/>
      <c r="E29063" s="400"/>
      <c r="G29063" s="401"/>
      <c r="H29063" s="401"/>
      <c r="I29063" s="401"/>
      <c r="J29063" s="194"/>
      <c r="K29063" s="194"/>
      <c r="L29063" s="195"/>
      <c r="M29063" s="196"/>
      <c r="N29063" s="197"/>
      <c r="O29063" s="197"/>
      <c r="P29063" s="231"/>
    </row>
    <row r="29064" spans="2:16">
      <c r="B29064" s="351"/>
      <c r="C29064" s="398"/>
      <c r="D29064" s="399"/>
      <c r="E29064" s="400"/>
      <c r="G29064" s="401"/>
      <c r="H29064" s="401"/>
      <c r="I29064" s="401"/>
      <c r="J29064" s="194"/>
      <c r="K29064" s="194"/>
      <c r="L29064" s="195"/>
      <c r="M29064" s="196"/>
      <c r="N29064" s="197"/>
      <c r="O29064" s="197"/>
      <c r="P29064" s="231"/>
    </row>
    <row r="29065" spans="2:16">
      <c r="B29065" s="351"/>
      <c r="C29065" s="398"/>
      <c r="D29065" s="399"/>
      <c r="E29065" s="400"/>
      <c r="G29065" s="401"/>
      <c r="H29065" s="401"/>
      <c r="I29065" s="401"/>
      <c r="J29065" s="194"/>
      <c r="K29065" s="194"/>
      <c r="L29065" s="195"/>
      <c r="M29065" s="196"/>
      <c r="N29065" s="197"/>
      <c r="O29065" s="197"/>
      <c r="P29065" s="231"/>
    </row>
    <row r="29066" spans="2:16">
      <c r="B29066" s="351"/>
      <c r="C29066" s="398"/>
      <c r="D29066" s="399"/>
      <c r="E29066" s="400"/>
      <c r="G29066" s="401"/>
      <c r="H29066" s="401"/>
      <c r="I29066" s="401"/>
      <c r="J29066" s="194"/>
      <c r="K29066" s="194"/>
      <c r="L29066" s="195"/>
      <c r="M29066" s="196"/>
      <c r="N29066" s="197"/>
      <c r="O29066" s="197"/>
      <c r="P29066" s="231"/>
    </row>
    <row r="29067" spans="2:16">
      <c r="B29067" s="351"/>
      <c r="C29067" s="398"/>
      <c r="D29067" s="399"/>
      <c r="E29067" s="400"/>
      <c r="G29067" s="401"/>
      <c r="H29067" s="401"/>
      <c r="I29067" s="401"/>
      <c r="J29067" s="194"/>
      <c r="K29067" s="194"/>
      <c r="L29067" s="195"/>
      <c r="M29067" s="196"/>
      <c r="N29067" s="197"/>
      <c r="O29067" s="197"/>
      <c r="P29067" s="231"/>
    </row>
    <row r="29068" spans="2:16">
      <c r="B29068" s="351"/>
      <c r="C29068" s="398"/>
      <c r="D29068" s="399"/>
      <c r="E29068" s="400"/>
      <c r="G29068" s="401"/>
      <c r="H29068" s="401"/>
      <c r="I29068" s="401"/>
      <c r="J29068" s="194"/>
      <c r="K29068" s="194"/>
      <c r="L29068" s="195"/>
      <c r="M29068" s="196"/>
      <c r="N29068" s="197"/>
      <c r="O29068" s="197"/>
      <c r="P29068" s="231"/>
    </row>
    <row r="29069" spans="2:16">
      <c r="B29069" s="351"/>
      <c r="C29069" s="398"/>
      <c r="D29069" s="399"/>
      <c r="E29069" s="400"/>
      <c r="G29069" s="401"/>
      <c r="H29069" s="401"/>
      <c r="I29069" s="401"/>
      <c r="J29069" s="194"/>
      <c r="K29069" s="194"/>
      <c r="L29069" s="195"/>
      <c r="M29069" s="196"/>
      <c r="N29069" s="197"/>
      <c r="O29069" s="197"/>
      <c r="P29069" s="231"/>
    </row>
    <row r="29070" spans="2:16">
      <c r="B29070" s="351"/>
      <c r="C29070" s="398"/>
      <c r="D29070" s="399"/>
      <c r="E29070" s="400"/>
      <c r="G29070" s="401"/>
      <c r="H29070" s="401"/>
      <c r="I29070" s="401"/>
      <c r="J29070" s="194"/>
      <c r="K29070" s="194"/>
      <c r="L29070" s="195"/>
      <c r="M29070" s="196"/>
      <c r="N29070" s="197"/>
      <c r="O29070" s="197"/>
      <c r="P29070" s="231"/>
    </row>
    <row r="29071" spans="2:16">
      <c r="B29071" s="351"/>
      <c r="C29071" s="398"/>
      <c r="D29071" s="399"/>
      <c r="E29071" s="400"/>
      <c r="G29071" s="401"/>
      <c r="H29071" s="401"/>
      <c r="I29071" s="401"/>
      <c r="J29071" s="194"/>
      <c r="K29071" s="194"/>
      <c r="L29071" s="195"/>
      <c r="M29071" s="196"/>
      <c r="N29071" s="197"/>
      <c r="O29071" s="197"/>
      <c r="P29071" s="231"/>
    </row>
    <row r="29072" spans="2:16">
      <c r="B29072" s="351"/>
      <c r="C29072" s="398"/>
      <c r="D29072" s="399"/>
      <c r="E29072" s="400"/>
      <c r="G29072" s="401"/>
      <c r="H29072" s="401"/>
      <c r="I29072" s="401"/>
      <c r="J29072" s="194"/>
      <c r="K29072" s="194"/>
      <c r="L29072" s="195"/>
      <c r="M29072" s="196"/>
      <c r="N29072" s="197"/>
      <c r="O29072" s="197"/>
      <c r="P29072" s="231"/>
    </row>
    <row r="29073" spans="2:16">
      <c r="B29073" s="351"/>
      <c r="C29073" s="398"/>
      <c r="D29073" s="399"/>
      <c r="E29073" s="400"/>
      <c r="G29073" s="401"/>
      <c r="H29073" s="401"/>
      <c r="I29073" s="401"/>
      <c r="J29073" s="194"/>
      <c r="K29073" s="194"/>
      <c r="L29073" s="195"/>
      <c r="M29073" s="196"/>
      <c r="N29073" s="197"/>
      <c r="O29073" s="197"/>
      <c r="P29073" s="231"/>
    </row>
    <row r="29074" spans="2:16">
      <c r="B29074" s="351"/>
      <c r="C29074" s="398"/>
      <c r="D29074" s="399"/>
      <c r="E29074" s="400"/>
      <c r="G29074" s="401"/>
      <c r="H29074" s="401"/>
      <c r="I29074" s="401"/>
      <c r="J29074" s="194"/>
      <c r="K29074" s="194"/>
      <c r="L29074" s="195"/>
      <c r="M29074" s="196"/>
      <c r="N29074" s="197"/>
      <c r="O29074" s="197"/>
      <c r="P29074" s="231"/>
    </row>
    <row r="29075" spans="2:16">
      <c r="B29075" s="351"/>
      <c r="C29075" s="398"/>
      <c r="D29075" s="399"/>
      <c r="E29075" s="400"/>
      <c r="G29075" s="401"/>
      <c r="H29075" s="401"/>
      <c r="I29075" s="401"/>
      <c r="J29075" s="194"/>
      <c r="K29075" s="194"/>
      <c r="L29075" s="195"/>
      <c r="M29075" s="196"/>
      <c r="N29075" s="197"/>
      <c r="O29075" s="197"/>
      <c r="P29075" s="231"/>
    </row>
    <row r="29076" spans="2:16">
      <c r="B29076" s="351"/>
      <c r="C29076" s="398"/>
      <c r="D29076" s="399"/>
      <c r="E29076" s="400"/>
      <c r="G29076" s="401"/>
      <c r="H29076" s="401"/>
      <c r="I29076" s="401"/>
      <c r="J29076" s="194"/>
      <c r="K29076" s="194"/>
      <c r="L29076" s="195"/>
      <c r="M29076" s="196"/>
      <c r="N29076" s="197"/>
      <c r="O29076" s="197"/>
      <c r="P29076" s="231"/>
    </row>
    <row r="29077" spans="2:16">
      <c r="B29077" s="351"/>
      <c r="C29077" s="398"/>
      <c r="D29077" s="399"/>
      <c r="E29077" s="400"/>
      <c r="G29077" s="401"/>
      <c r="H29077" s="401"/>
      <c r="I29077" s="401"/>
      <c r="J29077" s="194"/>
      <c r="K29077" s="194"/>
      <c r="L29077" s="195"/>
      <c r="M29077" s="196"/>
      <c r="N29077" s="197"/>
      <c r="O29077" s="197"/>
      <c r="P29077" s="231"/>
    </row>
    <row r="29078" spans="2:16">
      <c r="B29078" s="351"/>
      <c r="C29078" s="398"/>
      <c r="D29078" s="399"/>
      <c r="E29078" s="400"/>
      <c r="G29078" s="401"/>
      <c r="H29078" s="401"/>
      <c r="I29078" s="401"/>
      <c r="J29078" s="194"/>
      <c r="K29078" s="194"/>
      <c r="L29078" s="195"/>
      <c r="M29078" s="196"/>
      <c r="N29078" s="197"/>
      <c r="O29078" s="197"/>
      <c r="P29078" s="231"/>
    </row>
    <row r="29079" spans="2:16">
      <c r="B29079" s="351"/>
      <c r="C29079" s="398"/>
      <c r="D29079" s="399"/>
      <c r="E29079" s="400"/>
      <c r="G29079" s="401"/>
      <c r="H29079" s="401"/>
      <c r="I29079" s="401"/>
      <c r="J29079" s="194"/>
      <c r="K29079" s="194"/>
      <c r="L29079" s="195"/>
      <c r="M29079" s="196"/>
      <c r="N29079" s="197"/>
      <c r="O29079" s="197"/>
      <c r="P29079" s="231"/>
    </row>
    <row r="29080" spans="2:16">
      <c r="B29080" s="351"/>
      <c r="C29080" s="398"/>
      <c r="D29080" s="399"/>
      <c r="E29080" s="400"/>
      <c r="G29080" s="401"/>
      <c r="H29080" s="401"/>
      <c r="I29080" s="401"/>
      <c r="J29080" s="194"/>
      <c r="K29080" s="194"/>
      <c r="L29080" s="195"/>
      <c r="M29080" s="196"/>
      <c r="N29080" s="197"/>
      <c r="O29080" s="197"/>
      <c r="P29080" s="231"/>
    </row>
    <row r="29081" spans="2:16">
      <c r="B29081" s="351"/>
      <c r="C29081" s="398"/>
      <c r="D29081" s="399"/>
      <c r="E29081" s="400"/>
      <c r="G29081" s="401"/>
      <c r="H29081" s="401"/>
      <c r="I29081" s="401"/>
      <c r="J29081" s="194"/>
      <c r="K29081" s="194"/>
      <c r="L29081" s="195"/>
      <c r="M29081" s="196"/>
      <c r="N29081" s="197"/>
      <c r="O29081" s="197"/>
      <c r="P29081" s="231"/>
    </row>
    <row r="29082" spans="2:16">
      <c r="B29082" s="351"/>
      <c r="C29082" s="398"/>
      <c r="D29082" s="399"/>
      <c r="E29082" s="400"/>
      <c r="G29082" s="401"/>
      <c r="H29082" s="401"/>
      <c r="I29082" s="401"/>
      <c r="J29082" s="194"/>
      <c r="K29082" s="194"/>
      <c r="L29082" s="195"/>
      <c r="M29082" s="196"/>
      <c r="N29082" s="197"/>
      <c r="O29082" s="197"/>
      <c r="P29082" s="231"/>
    </row>
    <row r="29083" spans="2:16">
      <c r="B29083" s="351"/>
      <c r="C29083" s="398"/>
      <c r="D29083" s="399"/>
      <c r="E29083" s="400"/>
      <c r="G29083" s="401"/>
      <c r="H29083" s="401"/>
      <c r="I29083" s="401"/>
      <c r="J29083" s="194"/>
      <c r="K29083" s="194"/>
      <c r="L29083" s="195"/>
      <c r="M29083" s="196"/>
      <c r="N29083" s="197"/>
      <c r="O29083" s="197"/>
      <c r="P29083" s="231"/>
    </row>
    <row r="29084" spans="2:16">
      <c r="B29084" s="351"/>
      <c r="C29084" s="398"/>
      <c r="D29084" s="399"/>
      <c r="E29084" s="400"/>
      <c r="G29084" s="401"/>
      <c r="H29084" s="401"/>
      <c r="I29084" s="401"/>
      <c r="J29084" s="194"/>
      <c r="K29084" s="194"/>
      <c r="L29084" s="195"/>
      <c r="M29084" s="196"/>
      <c r="N29084" s="197"/>
      <c r="O29084" s="197"/>
      <c r="P29084" s="231"/>
    </row>
    <row r="29085" spans="2:16">
      <c r="B29085" s="351"/>
      <c r="C29085" s="398"/>
      <c r="D29085" s="399"/>
      <c r="E29085" s="400"/>
      <c r="G29085" s="401"/>
      <c r="H29085" s="401"/>
      <c r="I29085" s="401"/>
      <c r="J29085" s="194"/>
      <c r="K29085" s="194"/>
      <c r="L29085" s="195"/>
      <c r="M29085" s="196"/>
      <c r="N29085" s="197"/>
      <c r="O29085" s="197"/>
      <c r="P29085" s="231"/>
    </row>
    <row r="29086" spans="2:16">
      <c r="B29086" s="351"/>
      <c r="C29086" s="398"/>
      <c r="D29086" s="399"/>
      <c r="E29086" s="400"/>
      <c r="G29086" s="401"/>
      <c r="H29086" s="401"/>
      <c r="I29086" s="401"/>
      <c r="J29086" s="194"/>
      <c r="K29086" s="194"/>
      <c r="L29086" s="195"/>
      <c r="M29086" s="196"/>
      <c r="N29086" s="197"/>
      <c r="O29086" s="197"/>
      <c r="P29086" s="231"/>
    </row>
    <row r="29087" spans="2:16">
      <c r="B29087" s="351"/>
      <c r="C29087" s="398"/>
      <c r="D29087" s="399"/>
      <c r="E29087" s="400"/>
      <c r="G29087" s="401"/>
      <c r="H29087" s="401"/>
      <c r="I29087" s="401"/>
      <c r="J29087" s="194"/>
      <c r="K29087" s="194"/>
      <c r="L29087" s="195"/>
      <c r="M29087" s="196"/>
      <c r="N29087" s="197"/>
      <c r="O29087" s="197"/>
      <c r="P29087" s="231"/>
    </row>
    <row r="29088" spans="2:16">
      <c r="B29088" s="351"/>
      <c r="C29088" s="398"/>
      <c r="D29088" s="399"/>
      <c r="E29088" s="400"/>
      <c r="G29088" s="401"/>
      <c r="H29088" s="401"/>
      <c r="I29088" s="401"/>
      <c r="J29088" s="194"/>
      <c r="K29088" s="194"/>
      <c r="L29088" s="195"/>
      <c r="M29088" s="196"/>
      <c r="N29088" s="197"/>
      <c r="O29088" s="197"/>
      <c r="P29088" s="231"/>
    </row>
    <row r="29089" spans="2:16">
      <c r="B29089" s="351"/>
      <c r="C29089" s="398"/>
      <c r="D29089" s="399"/>
      <c r="E29089" s="400"/>
      <c r="G29089" s="401"/>
      <c r="H29089" s="401"/>
      <c r="I29089" s="401"/>
      <c r="J29089" s="194"/>
      <c r="K29089" s="194"/>
      <c r="L29089" s="195"/>
      <c r="M29089" s="196"/>
      <c r="N29089" s="197"/>
      <c r="O29089" s="197"/>
      <c r="P29089" s="231"/>
    </row>
    <row r="29090" spans="2:16">
      <c r="B29090" s="351"/>
      <c r="C29090" s="398"/>
      <c r="D29090" s="399"/>
      <c r="E29090" s="400"/>
      <c r="G29090" s="401"/>
      <c r="H29090" s="401"/>
      <c r="I29090" s="401"/>
      <c r="J29090" s="194"/>
      <c r="K29090" s="194"/>
      <c r="L29090" s="195"/>
      <c r="M29090" s="196"/>
      <c r="N29090" s="197"/>
      <c r="O29090" s="197"/>
      <c r="P29090" s="231"/>
    </row>
    <row r="29091" spans="2:16">
      <c r="B29091" s="351"/>
      <c r="C29091" s="398"/>
      <c r="D29091" s="399"/>
      <c r="E29091" s="400"/>
      <c r="G29091" s="401"/>
      <c r="H29091" s="401"/>
      <c r="I29091" s="401"/>
      <c r="J29091" s="194"/>
      <c r="K29091" s="194"/>
      <c r="L29091" s="195"/>
      <c r="M29091" s="196"/>
      <c r="N29091" s="197"/>
      <c r="O29091" s="197"/>
      <c r="P29091" s="231"/>
    </row>
    <row r="29092" spans="2:16">
      <c r="B29092" s="351"/>
      <c r="C29092" s="398"/>
      <c r="D29092" s="399"/>
      <c r="E29092" s="400"/>
      <c r="G29092" s="401"/>
      <c r="H29092" s="401"/>
      <c r="I29092" s="401"/>
      <c r="J29092" s="194"/>
      <c r="K29092" s="194"/>
      <c r="L29092" s="195"/>
      <c r="M29092" s="196"/>
      <c r="N29092" s="197"/>
      <c r="O29092" s="197"/>
      <c r="P29092" s="231"/>
    </row>
    <row r="29093" spans="2:16">
      <c r="B29093" s="351"/>
      <c r="C29093" s="398"/>
      <c r="D29093" s="399"/>
      <c r="E29093" s="400"/>
      <c r="G29093" s="401"/>
      <c r="H29093" s="401"/>
      <c r="I29093" s="401"/>
      <c r="J29093" s="194"/>
      <c r="K29093" s="194"/>
      <c r="L29093" s="195"/>
      <c r="M29093" s="196"/>
      <c r="N29093" s="197"/>
      <c r="O29093" s="197"/>
      <c r="P29093" s="231"/>
    </row>
    <row r="29094" spans="2:16">
      <c r="B29094" s="351"/>
      <c r="C29094" s="398"/>
      <c r="D29094" s="399"/>
      <c r="E29094" s="400"/>
      <c r="G29094" s="401"/>
      <c r="H29094" s="401"/>
      <c r="I29094" s="401"/>
      <c r="J29094" s="194"/>
      <c r="K29094" s="194"/>
      <c r="L29094" s="195"/>
      <c r="M29094" s="196"/>
      <c r="N29094" s="197"/>
      <c r="O29094" s="197"/>
      <c r="P29094" s="231"/>
    </row>
    <row r="29095" spans="2:16">
      <c r="B29095" s="351"/>
      <c r="C29095" s="398"/>
      <c r="D29095" s="399"/>
      <c r="E29095" s="400"/>
      <c r="G29095" s="401"/>
      <c r="H29095" s="401"/>
      <c r="I29095" s="401"/>
      <c r="J29095" s="194"/>
      <c r="K29095" s="194"/>
      <c r="L29095" s="195"/>
      <c r="M29095" s="196"/>
      <c r="N29095" s="197"/>
      <c r="O29095" s="197"/>
      <c r="P29095" s="231"/>
    </row>
    <row r="29096" spans="2:16">
      <c r="B29096" s="351"/>
      <c r="C29096" s="398"/>
      <c r="D29096" s="399"/>
      <c r="E29096" s="400"/>
      <c r="G29096" s="401"/>
      <c r="H29096" s="401"/>
      <c r="I29096" s="401"/>
      <c r="J29096" s="194"/>
      <c r="K29096" s="194"/>
      <c r="L29096" s="195"/>
      <c r="M29096" s="196"/>
      <c r="N29096" s="197"/>
      <c r="O29096" s="197"/>
      <c r="P29096" s="231"/>
    </row>
    <row r="29097" spans="2:16">
      <c r="B29097" s="351"/>
      <c r="C29097" s="398"/>
      <c r="D29097" s="399"/>
      <c r="E29097" s="400"/>
      <c r="G29097" s="401"/>
      <c r="H29097" s="401"/>
      <c r="I29097" s="401"/>
      <c r="J29097" s="194"/>
      <c r="K29097" s="194"/>
      <c r="L29097" s="195"/>
      <c r="M29097" s="196"/>
      <c r="N29097" s="197"/>
      <c r="O29097" s="197"/>
      <c r="P29097" s="231"/>
    </row>
    <row r="29098" spans="2:16">
      <c r="B29098" s="351"/>
      <c r="C29098" s="398"/>
      <c r="D29098" s="399"/>
      <c r="E29098" s="400"/>
      <c r="G29098" s="401"/>
      <c r="H29098" s="401"/>
      <c r="I29098" s="401"/>
      <c r="J29098" s="194"/>
      <c r="K29098" s="194"/>
      <c r="L29098" s="195"/>
      <c r="M29098" s="196"/>
      <c r="N29098" s="197"/>
      <c r="O29098" s="197"/>
      <c r="P29098" s="231"/>
    </row>
    <row r="29099" spans="2:16">
      <c r="B29099" s="351"/>
      <c r="C29099" s="398"/>
      <c r="D29099" s="399"/>
      <c r="E29099" s="400"/>
      <c r="G29099" s="401"/>
      <c r="H29099" s="401"/>
      <c r="I29099" s="401"/>
      <c r="J29099" s="194"/>
      <c r="K29099" s="194"/>
      <c r="L29099" s="195"/>
      <c r="M29099" s="196"/>
      <c r="N29099" s="197"/>
      <c r="O29099" s="197"/>
      <c r="P29099" s="231"/>
    </row>
    <row r="29100" spans="2:16">
      <c r="B29100" s="351"/>
      <c r="C29100" s="398"/>
      <c r="D29100" s="399"/>
      <c r="E29100" s="400"/>
      <c r="G29100" s="401"/>
      <c r="H29100" s="401"/>
      <c r="I29100" s="401"/>
      <c r="J29100" s="194"/>
      <c r="K29100" s="194"/>
      <c r="L29100" s="195"/>
      <c r="M29100" s="196"/>
      <c r="N29100" s="197"/>
      <c r="O29100" s="197"/>
      <c r="P29100" s="231"/>
    </row>
    <row r="29101" spans="2:16">
      <c r="B29101" s="351"/>
      <c r="C29101" s="398"/>
      <c r="D29101" s="399"/>
      <c r="E29101" s="400"/>
      <c r="G29101" s="401"/>
      <c r="H29101" s="401"/>
      <c r="I29101" s="401"/>
      <c r="J29101" s="194"/>
      <c r="K29101" s="194"/>
      <c r="L29101" s="195"/>
      <c r="M29101" s="196"/>
      <c r="N29101" s="197"/>
      <c r="O29101" s="197"/>
      <c r="P29101" s="231"/>
    </row>
    <row r="29102" spans="2:16">
      <c r="B29102" s="351"/>
      <c r="C29102" s="398"/>
      <c r="D29102" s="399"/>
      <c r="E29102" s="400"/>
      <c r="G29102" s="401"/>
      <c r="H29102" s="401"/>
      <c r="I29102" s="401"/>
      <c r="J29102" s="194"/>
      <c r="K29102" s="194"/>
      <c r="L29102" s="195"/>
      <c r="M29102" s="196"/>
      <c r="N29102" s="197"/>
      <c r="O29102" s="197"/>
      <c r="P29102" s="231"/>
    </row>
    <row r="29103" spans="2:16">
      <c r="B29103" s="351"/>
      <c r="C29103" s="398"/>
      <c r="D29103" s="399"/>
      <c r="E29103" s="400"/>
      <c r="G29103" s="401"/>
      <c r="H29103" s="401"/>
      <c r="I29103" s="401"/>
      <c r="J29103" s="194"/>
      <c r="K29103" s="194"/>
      <c r="L29103" s="195"/>
      <c r="M29103" s="196"/>
      <c r="N29103" s="197"/>
      <c r="O29103" s="197"/>
      <c r="P29103" s="231"/>
    </row>
    <row r="29104" spans="2:16">
      <c r="B29104" s="351"/>
      <c r="C29104" s="398"/>
      <c r="D29104" s="399"/>
      <c r="E29104" s="400"/>
      <c r="G29104" s="401"/>
      <c r="H29104" s="401"/>
      <c r="I29104" s="401"/>
      <c r="J29104" s="194"/>
      <c r="K29104" s="194"/>
      <c r="L29104" s="195"/>
      <c r="M29104" s="196"/>
      <c r="N29104" s="197"/>
      <c r="O29104" s="197"/>
      <c r="P29104" s="231"/>
    </row>
    <row r="29105" spans="2:16">
      <c r="B29105" s="351"/>
      <c r="C29105" s="398"/>
      <c r="D29105" s="399"/>
      <c r="E29105" s="400"/>
      <c r="G29105" s="401"/>
      <c r="H29105" s="401"/>
      <c r="I29105" s="401"/>
      <c r="J29105" s="194"/>
      <c r="K29105" s="194"/>
      <c r="L29105" s="195"/>
      <c r="M29105" s="196"/>
      <c r="N29105" s="197"/>
      <c r="O29105" s="197"/>
      <c r="P29105" s="231"/>
    </row>
    <row r="29106" spans="2:16">
      <c r="B29106" s="351"/>
      <c r="C29106" s="398"/>
      <c r="D29106" s="399"/>
      <c r="E29106" s="400"/>
      <c r="G29106" s="401"/>
      <c r="H29106" s="401"/>
      <c r="I29106" s="401"/>
      <c r="J29106" s="194"/>
      <c r="K29106" s="194"/>
      <c r="L29106" s="195"/>
      <c r="M29106" s="196"/>
      <c r="N29106" s="197"/>
      <c r="O29106" s="197"/>
      <c r="P29106" s="231"/>
    </row>
    <row r="29107" spans="2:16">
      <c r="B29107" s="351"/>
      <c r="C29107" s="398"/>
      <c r="D29107" s="399"/>
      <c r="E29107" s="400"/>
      <c r="G29107" s="401"/>
      <c r="H29107" s="401"/>
      <c r="I29107" s="401"/>
      <c r="J29107" s="194"/>
      <c r="K29107" s="194"/>
      <c r="L29107" s="195"/>
      <c r="M29107" s="196"/>
      <c r="N29107" s="197"/>
      <c r="O29107" s="197"/>
      <c r="P29107" s="231"/>
    </row>
    <row r="29108" spans="2:16">
      <c r="B29108" s="351"/>
      <c r="C29108" s="398"/>
      <c r="D29108" s="399"/>
      <c r="E29108" s="400"/>
      <c r="G29108" s="401"/>
      <c r="H29108" s="401"/>
      <c r="I29108" s="401"/>
      <c r="J29108" s="194"/>
      <c r="K29108" s="194"/>
      <c r="L29108" s="195"/>
      <c r="M29108" s="196"/>
      <c r="N29108" s="197"/>
      <c r="O29108" s="197"/>
      <c r="P29108" s="231"/>
    </row>
    <row r="29109" spans="2:16">
      <c r="B29109" s="351"/>
      <c r="C29109" s="398"/>
      <c r="D29109" s="399"/>
      <c r="E29109" s="400"/>
      <c r="G29109" s="401"/>
      <c r="H29109" s="401"/>
      <c r="I29109" s="401"/>
      <c r="J29109" s="194"/>
      <c r="K29109" s="194"/>
      <c r="L29109" s="195"/>
      <c r="M29109" s="196"/>
      <c r="N29109" s="197"/>
      <c r="O29109" s="197"/>
      <c r="P29109" s="231"/>
    </row>
    <row r="29110" spans="2:16">
      <c r="B29110" s="351"/>
      <c r="C29110" s="398"/>
      <c r="D29110" s="399"/>
      <c r="E29110" s="400"/>
      <c r="G29110" s="401"/>
      <c r="H29110" s="401"/>
      <c r="I29110" s="401"/>
      <c r="J29110" s="194"/>
      <c r="K29110" s="194"/>
      <c r="L29110" s="195"/>
      <c r="M29110" s="196"/>
      <c r="N29110" s="197"/>
      <c r="O29110" s="197"/>
      <c r="P29110" s="231"/>
    </row>
    <row r="29111" spans="2:16">
      <c r="B29111" s="351"/>
      <c r="C29111" s="398"/>
      <c r="D29111" s="399"/>
      <c r="E29111" s="400"/>
      <c r="G29111" s="401"/>
      <c r="H29111" s="401"/>
      <c r="I29111" s="401"/>
      <c r="J29111" s="194"/>
      <c r="K29111" s="194"/>
      <c r="L29111" s="195"/>
      <c r="M29111" s="196"/>
      <c r="N29111" s="197"/>
      <c r="O29111" s="197"/>
      <c r="P29111" s="231"/>
    </row>
    <row r="29112" spans="2:16">
      <c r="B29112" s="351"/>
      <c r="C29112" s="398"/>
      <c r="D29112" s="399"/>
      <c r="E29112" s="400"/>
      <c r="G29112" s="401"/>
      <c r="H29112" s="401"/>
      <c r="I29112" s="401"/>
      <c r="J29112" s="194"/>
      <c r="K29112" s="194"/>
      <c r="L29112" s="195"/>
      <c r="M29112" s="196"/>
      <c r="N29112" s="197"/>
      <c r="O29112" s="197"/>
      <c r="P29112" s="231"/>
    </row>
    <row r="29113" spans="2:16">
      <c r="B29113" s="351"/>
      <c r="C29113" s="398"/>
      <c r="D29113" s="399"/>
      <c r="E29113" s="400"/>
      <c r="G29113" s="401"/>
      <c r="H29113" s="401"/>
      <c r="I29113" s="401"/>
      <c r="J29113" s="194"/>
      <c r="K29113" s="194"/>
      <c r="L29113" s="195"/>
      <c r="M29113" s="196"/>
      <c r="N29113" s="197"/>
      <c r="O29113" s="197"/>
      <c r="P29113" s="231"/>
    </row>
    <row r="29114" spans="2:16">
      <c r="B29114" s="351"/>
      <c r="C29114" s="398"/>
      <c r="D29114" s="399"/>
      <c r="E29114" s="400"/>
      <c r="G29114" s="401"/>
      <c r="H29114" s="401"/>
      <c r="I29114" s="401"/>
      <c r="J29114" s="194"/>
      <c r="K29114" s="194"/>
      <c r="L29114" s="195"/>
      <c r="M29114" s="196"/>
      <c r="N29114" s="197"/>
      <c r="O29114" s="197"/>
      <c r="P29114" s="231"/>
    </row>
    <row r="29115" spans="2:16">
      <c r="B29115" s="351"/>
      <c r="C29115" s="398"/>
      <c r="D29115" s="399"/>
      <c r="E29115" s="400"/>
      <c r="G29115" s="401"/>
      <c r="H29115" s="401"/>
      <c r="I29115" s="401"/>
      <c r="J29115" s="194"/>
      <c r="K29115" s="194"/>
      <c r="L29115" s="195"/>
      <c r="M29115" s="196"/>
      <c r="N29115" s="197"/>
      <c r="O29115" s="197"/>
      <c r="P29115" s="231"/>
    </row>
    <row r="29116" spans="2:16">
      <c r="B29116" s="351"/>
      <c r="C29116" s="398"/>
      <c r="D29116" s="399"/>
      <c r="E29116" s="400"/>
      <c r="G29116" s="401"/>
      <c r="H29116" s="401"/>
      <c r="I29116" s="401"/>
      <c r="J29116" s="194"/>
      <c r="K29116" s="194"/>
      <c r="L29116" s="195"/>
      <c r="M29116" s="196"/>
      <c r="N29116" s="197"/>
      <c r="O29116" s="197"/>
      <c r="P29116" s="231"/>
    </row>
    <row r="29117" spans="2:16">
      <c r="B29117" s="351"/>
      <c r="C29117" s="398"/>
      <c r="D29117" s="399"/>
      <c r="E29117" s="400"/>
      <c r="G29117" s="401"/>
      <c r="H29117" s="401"/>
      <c r="I29117" s="401"/>
      <c r="J29117" s="194"/>
      <c r="K29117" s="194"/>
      <c r="L29117" s="195"/>
      <c r="M29117" s="196"/>
      <c r="N29117" s="197"/>
      <c r="O29117" s="197"/>
      <c r="P29117" s="231"/>
    </row>
    <row r="29118" spans="2:16">
      <c r="B29118" s="351"/>
      <c r="C29118" s="398"/>
      <c r="D29118" s="399"/>
      <c r="E29118" s="400"/>
      <c r="G29118" s="401"/>
      <c r="H29118" s="401"/>
      <c r="I29118" s="401"/>
      <c r="J29118" s="194"/>
      <c r="K29118" s="194"/>
      <c r="L29118" s="195"/>
      <c r="M29118" s="196"/>
      <c r="N29118" s="197"/>
      <c r="O29118" s="197"/>
      <c r="P29118" s="231"/>
    </row>
    <row r="29119" spans="2:16">
      <c r="B29119" s="351"/>
      <c r="C29119" s="398"/>
      <c r="D29119" s="399"/>
      <c r="E29119" s="400"/>
      <c r="G29119" s="401"/>
      <c r="H29119" s="401"/>
      <c r="I29119" s="401"/>
      <c r="J29119" s="194"/>
      <c r="K29119" s="194"/>
      <c r="L29119" s="195"/>
      <c r="M29119" s="196"/>
      <c r="N29119" s="197"/>
      <c r="O29119" s="197"/>
      <c r="P29119" s="231"/>
    </row>
    <row r="29120" spans="2:16">
      <c r="B29120" s="351"/>
      <c r="C29120" s="398"/>
      <c r="D29120" s="399"/>
      <c r="E29120" s="400"/>
      <c r="G29120" s="401"/>
      <c r="H29120" s="401"/>
      <c r="I29120" s="401"/>
      <c r="J29120" s="194"/>
      <c r="K29120" s="194"/>
      <c r="L29120" s="195"/>
      <c r="M29120" s="196"/>
      <c r="N29120" s="197"/>
      <c r="O29120" s="197"/>
      <c r="P29120" s="231"/>
    </row>
    <row r="29121" spans="2:16">
      <c r="B29121" s="351"/>
      <c r="C29121" s="398"/>
      <c r="D29121" s="404"/>
      <c r="E29121" s="405"/>
      <c r="G29121" s="406"/>
      <c r="H29121" s="406"/>
      <c r="I29121" s="406"/>
      <c r="J29121" s="194"/>
      <c r="K29121" s="194"/>
      <c r="L29121" s="195"/>
      <c r="M29121" s="196"/>
      <c r="N29121" s="197"/>
      <c r="O29121" s="197"/>
      <c r="P29121" s="221"/>
    </row>
    <row r="29122" spans="2:16">
      <c r="B29122" s="351"/>
      <c r="C29122" s="398"/>
      <c r="D29122" s="399"/>
      <c r="E29122" s="400"/>
      <c r="G29122" s="401"/>
      <c r="H29122" s="401"/>
      <c r="I29122" s="401"/>
      <c r="J29122" s="194"/>
      <c r="K29122" s="194"/>
      <c r="L29122" s="195"/>
      <c r="M29122" s="196"/>
      <c r="N29122" s="197"/>
      <c r="O29122" s="197"/>
      <c r="P29122" s="231"/>
    </row>
    <row r="29123" spans="2:16">
      <c r="B29123" s="351"/>
      <c r="C29123" s="398"/>
      <c r="D29123" s="399"/>
      <c r="E29123" s="400"/>
      <c r="G29123" s="401"/>
      <c r="H29123" s="401"/>
      <c r="I29123" s="401"/>
      <c r="J29123" s="194"/>
      <c r="K29123" s="194"/>
      <c r="L29123" s="195"/>
      <c r="M29123" s="196"/>
      <c r="N29123" s="197"/>
      <c r="O29123" s="197"/>
      <c r="P29123" s="231"/>
    </row>
    <row r="29124" spans="2:16">
      <c r="B29124" s="351"/>
      <c r="C29124" s="398"/>
      <c r="D29124" s="399"/>
      <c r="E29124" s="400"/>
      <c r="G29124" s="401"/>
      <c r="H29124" s="401"/>
      <c r="I29124" s="401"/>
      <c r="J29124" s="194"/>
      <c r="K29124" s="194"/>
      <c r="L29124" s="195"/>
      <c r="M29124" s="196"/>
      <c r="N29124" s="197"/>
      <c r="O29124" s="197"/>
      <c r="P29124" s="231"/>
    </row>
    <row r="29125" spans="2:16">
      <c r="B29125" s="351"/>
      <c r="C29125" s="398"/>
      <c r="D29125" s="399"/>
      <c r="E29125" s="400"/>
      <c r="G29125" s="401"/>
      <c r="H29125" s="401"/>
      <c r="I29125" s="401"/>
      <c r="J29125" s="194"/>
      <c r="K29125" s="194"/>
      <c r="L29125" s="195"/>
      <c r="M29125" s="196"/>
      <c r="N29125" s="197"/>
      <c r="O29125" s="197"/>
      <c r="P29125" s="231"/>
    </row>
    <row r="29126" spans="2:16">
      <c r="B29126" s="351"/>
      <c r="C29126" s="398"/>
      <c r="D29126" s="399"/>
      <c r="E29126" s="400"/>
      <c r="G29126" s="401"/>
      <c r="H29126" s="401"/>
      <c r="I29126" s="401"/>
      <c r="J29126" s="194"/>
      <c r="K29126" s="194"/>
      <c r="L29126" s="195"/>
      <c r="M29126" s="196"/>
      <c r="N29126" s="197"/>
      <c r="O29126" s="197"/>
      <c r="P29126" s="231"/>
    </row>
    <row r="29127" spans="2:16">
      <c r="B29127" s="351"/>
      <c r="C29127" s="398"/>
      <c r="D29127" s="399"/>
      <c r="E29127" s="400"/>
      <c r="G29127" s="401"/>
      <c r="H29127" s="401"/>
      <c r="I29127" s="401"/>
      <c r="J29127" s="194"/>
      <c r="K29127" s="194"/>
      <c r="L29127" s="195"/>
      <c r="M29127" s="196"/>
      <c r="N29127" s="197"/>
      <c r="O29127" s="197"/>
      <c r="P29127" s="231"/>
    </row>
    <row r="29128" spans="2:16">
      <c r="B29128" s="351"/>
      <c r="C29128" s="398"/>
      <c r="D29128" s="399"/>
      <c r="E29128" s="400"/>
      <c r="G29128" s="401"/>
      <c r="H29128" s="401"/>
      <c r="I29128" s="401"/>
      <c r="J29128" s="194"/>
      <c r="K29128" s="194"/>
      <c r="L29128" s="195"/>
      <c r="M29128" s="196"/>
      <c r="N29128" s="197"/>
      <c r="O29128" s="197"/>
      <c r="P29128" s="231"/>
    </row>
    <row r="29129" spans="2:16">
      <c r="B29129" s="351"/>
      <c r="C29129" s="398"/>
      <c r="D29129" s="399"/>
      <c r="E29129" s="400"/>
      <c r="G29129" s="401"/>
      <c r="H29129" s="401"/>
      <c r="I29129" s="401"/>
      <c r="J29129" s="194"/>
      <c r="K29129" s="194"/>
      <c r="L29129" s="195"/>
      <c r="M29129" s="196"/>
      <c r="N29129" s="197"/>
      <c r="O29129" s="197"/>
      <c r="P29129" s="231"/>
    </row>
    <row r="29130" spans="2:16">
      <c r="B29130" s="351"/>
      <c r="C29130" s="398"/>
      <c r="D29130" s="399"/>
      <c r="E29130" s="400"/>
      <c r="G29130" s="401"/>
      <c r="H29130" s="401"/>
      <c r="I29130" s="401"/>
      <c r="J29130" s="194"/>
      <c r="K29130" s="194"/>
      <c r="L29130" s="195"/>
      <c r="M29130" s="196"/>
      <c r="N29130" s="197"/>
      <c r="O29130" s="197"/>
      <c r="P29130" s="231"/>
    </row>
    <row r="29131" spans="2:16">
      <c r="B29131" s="351"/>
      <c r="C29131" s="398"/>
      <c r="D29131" s="399"/>
      <c r="E29131" s="400"/>
      <c r="G29131" s="401"/>
      <c r="H29131" s="401"/>
      <c r="I29131" s="401"/>
      <c r="J29131" s="194"/>
      <c r="K29131" s="194"/>
      <c r="L29131" s="195"/>
      <c r="M29131" s="196"/>
      <c r="N29131" s="197"/>
      <c r="O29131" s="197"/>
      <c r="P29131" s="231"/>
    </row>
    <row r="29132" spans="2:16">
      <c r="B29132" s="351"/>
      <c r="C29132" s="398"/>
      <c r="D29132" s="399"/>
      <c r="E29132" s="400"/>
      <c r="G29132" s="401"/>
      <c r="H29132" s="401"/>
      <c r="I29132" s="401"/>
      <c r="J29132" s="194"/>
      <c r="K29132" s="194"/>
      <c r="L29132" s="195"/>
      <c r="M29132" s="196"/>
      <c r="N29132" s="197"/>
      <c r="O29132" s="197"/>
      <c r="P29132" s="231"/>
    </row>
    <row r="29133" spans="2:16">
      <c r="B29133" s="351"/>
      <c r="C29133" s="398"/>
      <c r="D29133" s="399"/>
      <c r="E29133" s="400"/>
      <c r="G29133" s="401"/>
      <c r="H29133" s="401"/>
      <c r="I29133" s="401"/>
      <c r="J29133" s="194"/>
      <c r="K29133" s="194"/>
      <c r="L29133" s="195"/>
      <c r="M29133" s="196"/>
      <c r="N29133" s="197"/>
      <c r="O29133" s="197"/>
      <c r="P29133" s="231"/>
    </row>
    <row r="29134" spans="2:16">
      <c r="B29134" s="351"/>
      <c r="C29134" s="398"/>
      <c r="D29134" s="399"/>
      <c r="E29134" s="400"/>
      <c r="G29134" s="401"/>
      <c r="H29134" s="401"/>
      <c r="I29134" s="401"/>
      <c r="J29134" s="194"/>
      <c r="K29134" s="194"/>
      <c r="L29134" s="195"/>
      <c r="M29134" s="196"/>
      <c r="N29134" s="197"/>
      <c r="O29134" s="197"/>
      <c r="P29134" s="231"/>
    </row>
    <row r="29135" spans="2:16">
      <c r="B29135" s="351"/>
      <c r="C29135" s="398"/>
      <c r="D29135" s="399"/>
      <c r="E29135" s="400"/>
      <c r="G29135" s="401"/>
      <c r="H29135" s="401"/>
      <c r="I29135" s="401"/>
      <c r="J29135" s="194"/>
      <c r="K29135" s="194"/>
      <c r="L29135" s="195"/>
      <c r="M29135" s="196"/>
      <c r="N29135" s="197"/>
      <c r="O29135" s="197"/>
      <c r="P29135" s="231"/>
    </row>
    <row r="29136" spans="2:16">
      <c r="B29136" s="351"/>
      <c r="C29136" s="398"/>
      <c r="D29136" s="399"/>
      <c r="E29136" s="400"/>
      <c r="G29136" s="401"/>
      <c r="H29136" s="401"/>
      <c r="I29136" s="401"/>
      <c r="J29136" s="194"/>
      <c r="K29136" s="194"/>
      <c r="L29136" s="195"/>
      <c r="M29136" s="196"/>
      <c r="N29136" s="197"/>
      <c r="O29136" s="197"/>
      <c r="P29136" s="231"/>
    </row>
    <row r="29137" spans="2:16">
      <c r="B29137" s="351"/>
      <c r="C29137" s="398"/>
      <c r="D29137" s="399"/>
      <c r="E29137" s="400"/>
      <c r="G29137" s="401"/>
      <c r="H29137" s="401"/>
      <c r="I29137" s="401"/>
      <c r="J29137" s="194"/>
      <c r="K29137" s="194"/>
      <c r="L29137" s="195"/>
      <c r="M29137" s="196"/>
      <c r="N29137" s="197"/>
      <c r="O29137" s="197"/>
      <c r="P29137" s="231"/>
    </row>
    <row r="29138" spans="2:16">
      <c r="B29138" s="351"/>
      <c r="C29138" s="398"/>
      <c r="D29138" s="399"/>
      <c r="E29138" s="400"/>
      <c r="G29138" s="401"/>
      <c r="H29138" s="401"/>
      <c r="I29138" s="401"/>
      <c r="J29138" s="194"/>
      <c r="K29138" s="194"/>
      <c r="L29138" s="195"/>
      <c r="M29138" s="196"/>
      <c r="N29138" s="197"/>
      <c r="O29138" s="197"/>
      <c r="P29138" s="231"/>
    </row>
    <row r="29139" spans="2:16">
      <c r="B29139" s="351"/>
      <c r="C29139" s="398"/>
      <c r="D29139" s="399"/>
      <c r="E29139" s="400"/>
      <c r="G29139" s="401"/>
      <c r="H29139" s="401"/>
      <c r="I29139" s="401"/>
      <c r="J29139" s="194"/>
      <c r="K29139" s="194"/>
      <c r="L29139" s="195"/>
      <c r="M29139" s="196"/>
      <c r="N29139" s="197"/>
      <c r="O29139" s="197"/>
      <c r="P29139" s="231"/>
    </row>
    <row r="29140" spans="2:16">
      <c r="B29140" s="351"/>
      <c r="C29140" s="398"/>
      <c r="D29140" s="399"/>
      <c r="E29140" s="400"/>
      <c r="G29140" s="401"/>
      <c r="H29140" s="401"/>
      <c r="I29140" s="401"/>
      <c r="J29140" s="194"/>
      <c r="K29140" s="194"/>
      <c r="L29140" s="195"/>
      <c r="M29140" s="196"/>
      <c r="N29140" s="197"/>
      <c r="O29140" s="197"/>
      <c r="P29140" s="231"/>
    </row>
    <row r="29141" spans="2:16">
      <c r="B29141" s="351"/>
      <c r="C29141" s="398"/>
      <c r="D29141" s="399"/>
      <c r="E29141" s="400"/>
      <c r="G29141" s="401"/>
      <c r="H29141" s="401"/>
      <c r="I29141" s="401"/>
      <c r="J29141" s="194"/>
      <c r="K29141" s="194"/>
      <c r="L29141" s="195"/>
      <c r="M29141" s="196"/>
      <c r="N29141" s="197"/>
      <c r="O29141" s="197"/>
      <c r="P29141" s="231"/>
    </row>
    <row r="29142" spans="2:16">
      <c r="B29142" s="351"/>
      <c r="C29142" s="398"/>
      <c r="D29142" s="399"/>
      <c r="E29142" s="400"/>
      <c r="G29142" s="401"/>
      <c r="H29142" s="401"/>
      <c r="I29142" s="401"/>
      <c r="J29142" s="194"/>
      <c r="K29142" s="194"/>
      <c r="L29142" s="195"/>
      <c r="M29142" s="196"/>
      <c r="N29142" s="197"/>
      <c r="O29142" s="197"/>
      <c r="P29142" s="231"/>
    </row>
    <row r="29143" spans="2:16">
      <c r="B29143" s="351"/>
      <c r="C29143" s="398"/>
      <c r="D29143" s="399"/>
      <c r="E29143" s="400"/>
      <c r="G29143" s="401"/>
      <c r="H29143" s="401"/>
      <c r="I29143" s="401"/>
      <c r="J29143" s="194"/>
      <c r="K29143" s="194"/>
      <c r="L29143" s="195"/>
      <c r="M29143" s="196"/>
      <c r="N29143" s="197"/>
      <c r="O29143" s="197"/>
      <c r="P29143" s="231"/>
    </row>
    <row r="29144" spans="2:16">
      <c r="B29144" s="351"/>
      <c r="C29144" s="398"/>
      <c r="D29144" s="399"/>
      <c r="E29144" s="400"/>
      <c r="G29144" s="401"/>
      <c r="H29144" s="401"/>
      <c r="I29144" s="401"/>
      <c r="J29144" s="194"/>
      <c r="K29144" s="194"/>
      <c r="L29144" s="195"/>
      <c r="M29144" s="196"/>
      <c r="N29144" s="197"/>
      <c r="O29144" s="197"/>
      <c r="P29144" s="231"/>
    </row>
    <row r="29145" spans="2:16">
      <c r="B29145" s="351"/>
      <c r="C29145" s="398"/>
      <c r="D29145" s="399"/>
      <c r="E29145" s="400"/>
      <c r="G29145" s="401"/>
      <c r="H29145" s="401"/>
      <c r="I29145" s="401"/>
      <c r="J29145" s="194"/>
      <c r="K29145" s="194"/>
      <c r="L29145" s="195"/>
      <c r="M29145" s="196"/>
      <c r="N29145" s="197"/>
      <c r="O29145" s="197"/>
      <c r="P29145" s="231"/>
    </row>
    <row r="29146" spans="2:16">
      <c r="B29146" s="351"/>
      <c r="C29146" s="398"/>
      <c r="D29146" s="399"/>
      <c r="E29146" s="400"/>
      <c r="G29146" s="401"/>
      <c r="H29146" s="401"/>
      <c r="I29146" s="401"/>
      <c r="J29146" s="194"/>
      <c r="K29146" s="194"/>
      <c r="L29146" s="195"/>
      <c r="M29146" s="196"/>
      <c r="N29146" s="197"/>
      <c r="O29146" s="197"/>
      <c r="P29146" s="231"/>
    </row>
    <row r="29147" spans="2:16">
      <c r="B29147" s="351"/>
      <c r="C29147" s="398"/>
      <c r="D29147" s="399"/>
      <c r="E29147" s="400"/>
      <c r="G29147" s="401"/>
      <c r="H29147" s="401"/>
      <c r="I29147" s="401"/>
      <c r="J29147" s="194"/>
      <c r="K29147" s="194"/>
      <c r="L29147" s="195"/>
      <c r="M29147" s="196"/>
      <c r="N29147" s="197"/>
      <c r="O29147" s="197"/>
      <c r="P29147" s="231"/>
    </row>
    <row r="29148" spans="2:16">
      <c r="B29148" s="351"/>
      <c r="C29148" s="398"/>
      <c r="D29148" s="399"/>
      <c r="E29148" s="400"/>
      <c r="G29148" s="401"/>
      <c r="H29148" s="401"/>
      <c r="I29148" s="401"/>
      <c r="J29148" s="194"/>
      <c r="K29148" s="194"/>
      <c r="L29148" s="195"/>
      <c r="M29148" s="196"/>
      <c r="N29148" s="197"/>
      <c r="O29148" s="197"/>
      <c r="P29148" s="231"/>
    </row>
    <row r="29149" spans="2:16">
      <c r="B29149" s="351"/>
      <c r="C29149" s="398"/>
      <c r="D29149" s="399"/>
      <c r="E29149" s="400"/>
      <c r="G29149" s="401"/>
      <c r="H29149" s="401"/>
      <c r="I29149" s="401"/>
      <c r="J29149" s="194"/>
      <c r="K29149" s="194"/>
      <c r="L29149" s="195"/>
      <c r="M29149" s="196"/>
      <c r="N29149" s="197"/>
      <c r="O29149" s="197"/>
      <c r="P29149" s="231"/>
    </row>
    <row r="29150" spans="2:16">
      <c r="B29150" s="351"/>
      <c r="C29150" s="398"/>
      <c r="D29150" s="399"/>
      <c r="E29150" s="400"/>
      <c r="G29150" s="401"/>
      <c r="H29150" s="401"/>
      <c r="I29150" s="401"/>
      <c r="J29150" s="194"/>
      <c r="K29150" s="194"/>
      <c r="L29150" s="195"/>
      <c r="M29150" s="196"/>
      <c r="N29150" s="197"/>
      <c r="O29150" s="197"/>
      <c r="P29150" s="231"/>
    </row>
    <row r="29151" spans="2:16">
      <c r="B29151" s="351"/>
      <c r="C29151" s="398"/>
      <c r="D29151" s="399"/>
      <c r="E29151" s="400"/>
      <c r="G29151" s="401"/>
      <c r="H29151" s="401"/>
      <c r="I29151" s="401"/>
      <c r="J29151" s="194"/>
      <c r="K29151" s="194"/>
      <c r="L29151" s="195"/>
      <c r="M29151" s="196"/>
      <c r="N29151" s="197"/>
      <c r="O29151" s="197"/>
      <c r="P29151" s="231"/>
    </row>
    <row r="29152" spans="2:16">
      <c r="B29152" s="351"/>
      <c r="C29152" s="398"/>
      <c r="D29152" s="399"/>
      <c r="E29152" s="400"/>
      <c r="G29152" s="401"/>
      <c r="H29152" s="401"/>
      <c r="I29152" s="401"/>
      <c r="J29152" s="194"/>
      <c r="K29152" s="194"/>
      <c r="L29152" s="195"/>
      <c r="M29152" s="196"/>
      <c r="N29152" s="197"/>
      <c r="O29152" s="197"/>
      <c r="P29152" s="231"/>
    </row>
    <row r="29153" spans="2:16">
      <c r="B29153" s="351"/>
      <c r="C29153" s="398"/>
      <c r="D29153" s="399"/>
      <c r="E29153" s="400"/>
      <c r="G29153" s="401"/>
      <c r="H29153" s="401"/>
      <c r="I29153" s="401"/>
      <c r="J29153" s="194"/>
      <c r="K29153" s="194"/>
      <c r="L29153" s="195"/>
      <c r="M29153" s="196"/>
      <c r="N29153" s="197"/>
      <c r="O29153" s="197"/>
      <c r="P29153" s="231"/>
    </row>
    <row r="29154" spans="2:16">
      <c r="B29154" s="351"/>
      <c r="C29154" s="398"/>
      <c r="D29154" s="399"/>
      <c r="E29154" s="400"/>
      <c r="G29154" s="401"/>
      <c r="H29154" s="401"/>
      <c r="I29154" s="401"/>
      <c r="J29154" s="194"/>
      <c r="K29154" s="194"/>
      <c r="L29154" s="195"/>
      <c r="M29154" s="196"/>
      <c r="N29154" s="197"/>
      <c r="O29154" s="197"/>
      <c r="P29154" s="231"/>
    </row>
    <row r="29155" spans="2:16">
      <c r="B29155" s="351"/>
      <c r="C29155" s="398"/>
      <c r="D29155" s="399"/>
      <c r="E29155" s="400"/>
      <c r="G29155" s="401"/>
      <c r="H29155" s="401"/>
      <c r="I29155" s="401"/>
      <c r="J29155" s="194"/>
      <c r="K29155" s="194"/>
      <c r="L29155" s="195"/>
      <c r="M29155" s="196"/>
      <c r="N29155" s="197"/>
      <c r="O29155" s="197"/>
      <c r="P29155" s="231"/>
    </row>
    <row r="29156" spans="2:16">
      <c r="B29156" s="351"/>
      <c r="C29156" s="398"/>
      <c r="D29156" s="399"/>
      <c r="E29156" s="400"/>
      <c r="G29156" s="401"/>
      <c r="H29156" s="401"/>
      <c r="I29156" s="401"/>
      <c r="J29156" s="194"/>
      <c r="K29156" s="194"/>
      <c r="L29156" s="195"/>
      <c r="M29156" s="196"/>
      <c r="N29156" s="197"/>
      <c r="O29156" s="197"/>
      <c r="P29156" s="231"/>
    </row>
    <row r="29157" spans="2:16">
      <c r="B29157" s="351"/>
      <c r="C29157" s="398"/>
      <c r="D29157" s="399"/>
      <c r="E29157" s="400"/>
      <c r="G29157" s="401"/>
      <c r="H29157" s="401"/>
      <c r="I29157" s="401"/>
      <c r="J29157" s="194"/>
      <c r="K29157" s="194"/>
      <c r="L29157" s="195"/>
      <c r="M29157" s="196"/>
      <c r="N29157" s="197"/>
      <c r="O29157" s="197"/>
      <c r="P29157" s="231"/>
    </row>
    <row r="29158" spans="2:16">
      <c r="B29158" s="351"/>
      <c r="C29158" s="398"/>
      <c r="D29158" s="399"/>
      <c r="E29158" s="400"/>
      <c r="G29158" s="401"/>
      <c r="H29158" s="401"/>
      <c r="I29158" s="401"/>
      <c r="J29158" s="194"/>
      <c r="K29158" s="194"/>
      <c r="L29158" s="195"/>
      <c r="M29158" s="196"/>
      <c r="N29158" s="197"/>
      <c r="O29158" s="197"/>
      <c r="P29158" s="231"/>
    </row>
    <row r="29159" spans="2:16">
      <c r="B29159" s="351"/>
      <c r="C29159" s="398"/>
      <c r="D29159" s="399"/>
      <c r="E29159" s="400"/>
      <c r="G29159" s="401"/>
      <c r="H29159" s="401"/>
      <c r="I29159" s="401"/>
      <c r="J29159" s="194"/>
      <c r="K29159" s="194"/>
      <c r="L29159" s="195"/>
      <c r="M29159" s="196"/>
      <c r="N29159" s="197"/>
      <c r="O29159" s="197"/>
      <c r="P29159" s="231"/>
    </row>
    <row r="29160" spans="2:16">
      <c r="B29160" s="351"/>
      <c r="C29160" s="398"/>
      <c r="D29160" s="399"/>
      <c r="E29160" s="400"/>
      <c r="G29160" s="401"/>
      <c r="H29160" s="401"/>
      <c r="I29160" s="401"/>
      <c r="J29160" s="194"/>
      <c r="K29160" s="194"/>
      <c r="L29160" s="195"/>
      <c r="M29160" s="196"/>
      <c r="N29160" s="197"/>
      <c r="O29160" s="197"/>
      <c r="P29160" s="231"/>
    </row>
    <row r="29161" spans="2:16">
      <c r="B29161" s="351"/>
      <c r="C29161" s="398"/>
      <c r="D29161" s="399"/>
      <c r="E29161" s="400"/>
      <c r="G29161" s="401"/>
      <c r="H29161" s="401"/>
      <c r="I29161" s="401"/>
      <c r="J29161" s="194"/>
      <c r="K29161" s="194"/>
      <c r="L29161" s="195"/>
      <c r="M29161" s="196"/>
      <c r="N29161" s="197"/>
      <c r="O29161" s="197"/>
      <c r="P29161" s="231"/>
    </row>
    <row r="29162" spans="2:16">
      <c r="B29162" s="351"/>
      <c r="C29162" s="398"/>
      <c r="D29162" s="399"/>
      <c r="E29162" s="400"/>
      <c r="G29162" s="401"/>
      <c r="H29162" s="401"/>
      <c r="I29162" s="401"/>
      <c r="J29162" s="194"/>
      <c r="K29162" s="194"/>
      <c r="L29162" s="195"/>
      <c r="M29162" s="196"/>
      <c r="N29162" s="197"/>
      <c r="O29162" s="197"/>
      <c r="P29162" s="231"/>
    </row>
    <row r="29163" spans="2:16">
      <c r="B29163" s="351"/>
      <c r="C29163" s="398"/>
      <c r="D29163" s="399"/>
      <c r="E29163" s="400"/>
      <c r="G29163" s="401"/>
      <c r="H29163" s="401"/>
      <c r="I29163" s="401"/>
      <c r="J29163" s="194"/>
      <c r="K29163" s="194"/>
      <c r="L29163" s="195"/>
      <c r="M29163" s="196"/>
      <c r="N29163" s="197"/>
      <c r="O29163" s="197"/>
      <c r="P29163" s="231"/>
    </row>
    <row r="29164" spans="2:16">
      <c r="B29164" s="351"/>
      <c r="C29164" s="398"/>
      <c r="D29164" s="399"/>
      <c r="E29164" s="400"/>
      <c r="G29164" s="401"/>
      <c r="H29164" s="401"/>
      <c r="I29164" s="401"/>
      <c r="J29164" s="194"/>
      <c r="K29164" s="194"/>
      <c r="L29164" s="195"/>
      <c r="M29164" s="196"/>
      <c r="N29164" s="197"/>
      <c r="O29164" s="197"/>
      <c r="P29164" s="231"/>
    </row>
    <row r="29165" spans="2:16">
      <c r="B29165" s="351"/>
      <c r="C29165" s="398"/>
      <c r="D29165" s="399"/>
      <c r="E29165" s="400"/>
      <c r="G29165" s="401"/>
      <c r="H29165" s="401"/>
      <c r="I29165" s="401"/>
      <c r="J29165" s="194"/>
      <c r="K29165" s="194"/>
      <c r="L29165" s="195"/>
      <c r="M29165" s="196"/>
      <c r="N29165" s="197"/>
      <c r="O29165" s="197"/>
      <c r="P29165" s="231"/>
    </row>
    <row r="29166" spans="2:16">
      <c r="B29166" s="351"/>
      <c r="C29166" s="398"/>
      <c r="D29166" s="399"/>
      <c r="E29166" s="400"/>
      <c r="G29166" s="401"/>
      <c r="H29166" s="401"/>
      <c r="I29166" s="401"/>
      <c r="J29166" s="194"/>
      <c r="K29166" s="194"/>
      <c r="L29166" s="195"/>
      <c r="M29166" s="196"/>
      <c r="N29166" s="197"/>
      <c r="O29166" s="197"/>
      <c r="P29166" s="231"/>
    </row>
    <row r="29167" spans="2:16">
      <c r="B29167" s="351"/>
      <c r="C29167" s="398"/>
      <c r="D29167" s="399"/>
      <c r="E29167" s="400"/>
      <c r="G29167" s="401"/>
      <c r="H29167" s="401"/>
      <c r="I29167" s="401"/>
      <c r="J29167" s="194"/>
      <c r="K29167" s="194"/>
      <c r="L29167" s="195"/>
      <c r="M29167" s="196"/>
      <c r="N29167" s="197"/>
      <c r="O29167" s="197"/>
      <c r="P29167" s="231"/>
    </row>
    <row r="29168" spans="2:16">
      <c r="B29168" s="351"/>
      <c r="C29168" s="398"/>
      <c r="D29168" s="399"/>
      <c r="E29168" s="400"/>
      <c r="G29168" s="401"/>
      <c r="H29168" s="401"/>
      <c r="I29168" s="401"/>
      <c r="J29168" s="194"/>
      <c r="K29168" s="194"/>
      <c r="L29168" s="195"/>
      <c r="M29168" s="196"/>
      <c r="N29168" s="197"/>
      <c r="O29168" s="197"/>
      <c r="P29168" s="231"/>
    </row>
    <row r="29169" spans="2:16">
      <c r="B29169" s="351"/>
      <c r="C29169" s="398"/>
      <c r="D29169" s="399"/>
      <c r="E29169" s="400"/>
      <c r="G29169" s="401"/>
      <c r="H29169" s="401"/>
      <c r="I29169" s="401"/>
      <c r="J29169" s="194"/>
      <c r="K29169" s="194"/>
      <c r="L29169" s="195"/>
      <c r="M29169" s="196"/>
      <c r="N29169" s="197"/>
      <c r="O29169" s="197"/>
      <c r="P29169" s="231"/>
    </row>
    <row r="29170" spans="2:16">
      <c r="B29170" s="351"/>
      <c r="C29170" s="398"/>
      <c r="D29170" s="399"/>
      <c r="E29170" s="400"/>
      <c r="G29170" s="401"/>
      <c r="H29170" s="401"/>
      <c r="I29170" s="401"/>
      <c r="J29170" s="194"/>
      <c r="K29170" s="194"/>
      <c r="L29170" s="195"/>
      <c r="M29170" s="196"/>
      <c r="N29170" s="197"/>
      <c r="O29170" s="197"/>
      <c r="P29170" s="231"/>
    </row>
    <row r="29171" spans="2:16">
      <c r="B29171" s="351"/>
      <c r="C29171" s="398"/>
      <c r="D29171" s="399"/>
      <c r="E29171" s="400"/>
      <c r="G29171" s="401"/>
      <c r="H29171" s="401"/>
      <c r="I29171" s="401"/>
      <c r="J29171" s="194"/>
      <c r="K29171" s="194"/>
      <c r="L29171" s="195"/>
      <c r="M29171" s="196"/>
      <c r="N29171" s="197"/>
      <c r="O29171" s="197"/>
      <c r="P29171" s="231"/>
    </row>
    <row r="29172" spans="2:16">
      <c r="B29172" s="351"/>
      <c r="C29172" s="398"/>
      <c r="D29172" s="399"/>
      <c r="E29172" s="400"/>
      <c r="G29172" s="401"/>
      <c r="H29172" s="401"/>
      <c r="I29172" s="401"/>
      <c r="J29172" s="194"/>
      <c r="K29172" s="194"/>
      <c r="L29172" s="195"/>
      <c r="M29172" s="196"/>
      <c r="N29172" s="197"/>
      <c r="O29172" s="197"/>
      <c r="P29172" s="231"/>
    </row>
    <row r="29173" spans="2:16">
      <c r="B29173" s="351"/>
      <c r="C29173" s="398"/>
      <c r="D29173" s="399"/>
      <c r="E29173" s="400"/>
      <c r="G29173" s="401"/>
      <c r="H29173" s="401"/>
      <c r="I29173" s="401"/>
      <c r="J29173" s="194"/>
      <c r="K29173" s="194"/>
      <c r="L29173" s="195"/>
      <c r="M29173" s="196"/>
      <c r="N29173" s="197"/>
      <c r="O29173" s="197"/>
      <c r="P29173" s="231"/>
    </row>
    <row r="29174" spans="2:16">
      <c r="B29174" s="351"/>
      <c r="C29174" s="398"/>
      <c r="D29174" s="399"/>
      <c r="E29174" s="400"/>
      <c r="G29174" s="401"/>
      <c r="H29174" s="401"/>
      <c r="I29174" s="401"/>
      <c r="J29174" s="194"/>
      <c r="K29174" s="194"/>
      <c r="L29174" s="195"/>
      <c r="M29174" s="196"/>
      <c r="N29174" s="197"/>
      <c r="O29174" s="197"/>
      <c r="P29174" s="231"/>
    </row>
    <row r="29175" spans="2:16">
      <c r="B29175" s="351"/>
      <c r="C29175" s="398"/>
      <c r="D29175" s="399"/>
      <c r="E29175" s="400"/>
      <c r="G29175" s="401"/>
      <c r="H29175" s="401"/>
      <c r="I29175" s="401"/>
      <c r="J29175" s="194"/>
      <c r="K29175" s="194"/>
      <c r="L29175" s="195"/>
      <c r="M29175" s="196"/>
      <c r="N29175" s="197"/>
      <c r="O29175" s="197"/>
      <c r="P29175" s="231"/>
    </row>
    <row r="29176" spans="2:16">
      <c r="B29176" s="351"/>
      <c r="C29176" s="398"/>
      <c r="D29176" s="399"/>
      <c r="E29176" s="400"/>
      <c r="G29176" s="401"/>
      <c r="H29176" s="401"/>
      <c r="I29176" s="401"/>
      <c r="J29176" s="194"/>
      <c r="K29176" s="194"/>
      <c r="L29176" s="195"/>
      <c r="M29176" s="196"/>
      <c r="N29176" s="197"/>
      <c r="O29176" s="197"/>
      <c r="P29176" s="231"/>
    </row>
    <row r="29177" spans="2:16">
      <c r="B29177" s="351"/>
      <c r="C29177" s="398"/>
      <c r="D29177" s="399"/>
      <c r="E29177" s="400"/>
      <c r="G29177" s="401"/>
      <c r="H29177" s="401"/>
      <c r="I29177" s="401"/>
      <c r="J29177" s="194"/>
      <c r="K29177" s="194"/>
      <c r="L29177" s="195"/>
      <c r="M29177" s="196"/>
      <c r="N29177" s="197"/>
      <c r="O29177" s="197"/>
      <c r="P29177" s="231"/>
    </row>
    <row r="29178" spans="2:16">
      <c r="B29178" s="351"/>
      <c r="C29178" s="398"/>
      <c r="D29178" s="399"/>
      <c r="E29178" s="400"/>
      <c r="G29178" s="401"/>
      <c r="H29178" s="401"/>
      <c r="I29178" s="401"/>
      <c r="J29178" s="194"/>
      <c r="K29178" s="194"/>
      <c r="L29178" s="195"/>
      <c r="M29178" s="196"/>
      <c r="N29178" s="197"/>
      <c r="O29178" s="197"/>
      <c r="P29178" s="231"/>
    </row>
    <row r="29179" spans="2:16">
      <c r="B29179" s="351"/>
      <c r="C29179" s="398"/>
      <c r="D29179" s="399"/>
      <c r="E29179" s="400"/>
      <c r="G29179" s="401"/>
      <c r="H29179" s="401"/>
      <c r="I29179" s="401"/>
      <c r="J29179" s="194"/>
      <c r="K29179" s="194"/>
      <c r="L29179" s="195"/>
      <c r="M29179" s="196"/>
      <c r="N29179" s="197"/>
      <c r="O29179" s="197"/>
      <c r="P29179" s="231"/>
    </row>
    <row r="29180" spans="2:16">
      <c r="B29180" s="351"/>
      <c r="C29180" s="398"/>
      <c r="D29180" s="399"/>
      <c r="E29180" s="400"/>
      <c r="G29180" s="401"/>
      <c r="H29180" s="401"/>
      <c r="I29180" s="401"/>
      <c r="J29180" s="194"/>
      <c r="K29180" s="194"/>
      <c r="L29180" s="195"/>
      <c r="M29180" s="196"/>
      <c r="N29180" s="197"/>
      <c r="O29180" s="197"/>
      <c r="P29180" s="231"/>
    </row>
    <row r="29181" spans="2:16">
      <c r="B29181" s="351"/>
      <c r="C29181" s="398"/>
      <c r="D29181" s="399"/>
      <c r="E29181" s="400"/>
      <c r="G29181" s="401"/>
      <c r="H29181" s="401"/>
      <c r="I29181" s="401"/>
      <c r="J29181" s="194"/>
      <c r="K29181" s="194"/>
      <c r="L29181" s="195"/>
      <c r="M29181" s="196"/>
      <c r="N29181" s="197"/>
      <c r="O29181" s="197"/>
      <c r="P29181" s="231"/>
    </row>
    <row r="29182" spans="2:16">
      <c r="B29182" s="351"/>
      <c r="C29182" s="398"/>
      <c r="D29182" s="399"/>
      <c r="E29182" s="400"/>
      <c r="G29182" s="401"/>
      <c r="H29182" s="401"/>
      <c r="I29182" s="401"/>
      <c r="J29182" s="194"/>
      <c r="K29182" s="194"/>
      <c r="L29182" s="195"/>
      <c r="M29182" s="196"/>
      <c r="N29182" s="197"/>
      <c r="O29182" s="197"/>
      <c r="P29182" s="231"/>
    </row>
    <row r="29183" spans="2:16">
      <c r="B29183" s="351"/>
      <c r="C29183" s="398"/>
      <c r="D29183" s="399"/>
      <c r="E29183" s="400"/>
      <c r="G29183" s="401"/>
      <c r="H29183" s="401"/>
      <c r="I29183" s="401"/>
      <c r="J29183" s="194"/>
      <c r="K29183" s="194"/>
      <c r="L29183" s="195"/>
      <c r="M29183" s="196"/>
      <c r="N29183" s="197"/>
      <c r="O29183" s="197"/>
      <c r="P29183" s="231"/>
    </row>
    <row r="29184" spans="2:16">
      <c r="B29184" s="351"/>
      <c r="C29184" s="398"/>
      <c r="D29184" s="399"/>
      <c r="E29184" s="400"/>
      <c r="G29184" s="401"/>
      <c r="H29184" s="401"/>
      <c r="I29184" s="401"/>
      <c r="J29184" s="194"/>
      <c r="K29184" s="194"/>
      <c r="L29184" s="195"/>
      <c r="M29184" s="196"/>
      <c r="N29184" s="197"/>
      <c r="O29184" s="197"/>
      <c r="P29184" s="231"/>
    </row>
    <row r="29185" spans="2:16">
      <c r="B29185" s="351"/>
      <c r="C29185" s="398"/>
      <c r="D29185" s="399"/>
      <c r="E29185" s="400"/>
      <c r="G29185" s="401"/>
      <c r="H29185" s="401"/>
      <c r="I29185" s="401"/>
      <c r="J29185" s="194"/>
      <c r="K29185" s="194"/>
      <c r="L29185" s="195"/>
      <c r="M29185" s="196"/>
      <c r="N29185" s="197"/>
      <c r="O29185" s="197"/>
      <c r="P29185" s="231"/>
    </row>
    <row r="29186" spans="2:16">
      <c r="B29186" s="351"/>
      <c r="C29186" s="398"/>
      <c r="D29186" s="399"/>
      <c r="E29186" s="400"/>
      <c r="G29186" s="401"/>
      <c r="H29186" s="401"/>
      <c r="I29186" s="401"/>
      <c r="J29186" s="194"/>
      <c r="K29186" s="194"/>
      <c r="L29186" s="195"/>
      <c r="M29186" s="196"/>
      <c r="N29186" s="197"/>
      <c r="O29186" s="197"/>
      <c r="P29186" s="231"/>
    </row>
    <row r="29187" spans="2:16">
      <c r="B29187" s="351"/>
      <c r="C29187" s="398"/>
      <c r="D29187" s="399"/>
      <c r="E29187" s="400"/>
      <c r="G29187" s="401"/>
      <c r="H29187" s="401"/>
      <c r="I29187" s="401"/>
      <c r="J29187" s="194"/>
      <c r="K29187" s="194"/>
      <c r="L29187" s="195"/>
      <c r="M29187" s="196"/>
      <c r="N29187" s="197"/>
      <c r="O29187" s="197"/>
      <c r="P29187" s="231"/>
    </row>
    <row r="29188" spans="2:16">
      <c r="B29188" s="351"/>
      <c r="C29188" s="398"/>
      <c r="D29188" s="399"/>
      <c r="E29188" s="400"/>
      <c r="G29188" s="401"/>
      <c r="H29188" s="401"/>
      <c r="I29188" s="401"/>
      <c r="J29188" s="194"/>
      <c r="K29188" s="194"/>
      <c r="L29188" s="195"/>
      <c r="M29188" s="196"/>
      <c r="N29188" s="197"/>
      <c r="O29188" s="197"/>
      <c r="P29188" s="231"/>
    </row>
    <row r="29189" spans="2:16">
      <c r="B29189" s="351"/>
      <c r="C29189" s="398"/>
      <c r="D29189" s="399"/>
      <c r="E29189" s="400"/>
      <c r="G29189" s="401"/>
      <c r="H29189" s="401"/>
      <c r="I29189" s="401"/>
      <c r="J29189" s="194"/>
      <c r="K29189" s="194"/>
      <c r="L29189" s="195"/>
      <c r="M29189" s="196"/>
      <c r="N29189" s="197"/>
      <c r="O29189" s="197"/>
      <c r="P29189" s="231"/>
    </row>
    <row r="29190" spans="2:16">
      <c r="B29190" s="351"/>
      <c r="C29190" s="398"/>
      <c r="D29190" s="399"/>
      <c r="E29190" s="400"/>
      <c r="G29190" s="401"/>
      <c r="H29190" s="401"/>
      <c r="I29190" s="401"/>
      <c r="J29190" s="194"/>
      <c r="K29190" s="194"/>
      <c r="L29190" s="195"/>
      <c r="M29190" s="196"/>
      <c r="N29190" s="197"/>
      <c r="O29190" s="197"/>
      <c r="P29190" s="231"/>
    </row>
    <row r="29191" spans="2:16">
      <c r="B29191" s="351"/>
      <c r="C29191" s="398"/>
      <c r="D29191" s="399"/>
      <c r="E29191" s="400"/>
      <c r="G29191" s="401"/>
      <c r="H29191" s="401"/>
      <c r="I29191" s="401"/>
      <c r="J29191" s="194"/>
      <c r="K29191" s="194"/>
      <c r="L29191" s="195"/>
      <c r="M29191" s="196"/>
      <c r="N29191" s="197"/>
      <c r="O29191" s="197"/>
      <c r="P29191" s="231"/>
    </row>
    <row r="29192" spans="2:16">
      <c r="B29192" s="351"/>
      <c r="C29192" s="398"/>
      <c r="D29192" s="399"/>
      <c r="E29192" s="400"/>
      <c r="G29192" s="401"/>
      <c r="H29192" s="401"/>
      <c r="I29192" s="401"/>
      <c r="J29192" s="194"/>
      <c r="K29192" s="194"/>
      <c r="L29192" s="195"/>
      <c r="M29192" s="196"/>
      <c r="N29192" s="197"/>
      <c r="O29192" s="197"/>
      <c r="P29192" s="231"/>
    </row>
    <row r="29193" spans="2:16">
      <c r="B29193" s="351"/>
      <c r="C29193" s="398"/>
      <c r="D29193" s="399"/>
      <c r="E29193" s="400"/>
      <c r="G29193" s="401"/>
      <c r="H29193" s="401"/>
      <c r="I29193" s="401"/>
      <c r="J29193" s="194"/>
      <c r="K29193" s="194"/>
      <c r="L29193" s="195"/>
      <c r="M29193" s="196"/>
      <c r="N29193" s="197"/>
      <c r="O29193" s="197"/>
      <c r="P29193" s="231"/>
    </row>
    <row r="29194" spans="2:16">
      <c r="B29194" s="351"/>
      <c r="C29194" s="398"/>
      <c r="D29194" s="399"/>
      <c r="E29194" s="400"/>
      <c r="G29194" s="401"/>
      <c r="H29194" s="401"/>
      <c r="I29194" s="401"/>
      <c r="J29194" s="194"/>
      <c r="K29194" s="194"/>
      <c r="L29194" s="195"/>
      <c r="M29194" s="196"/>
      <c r="N29194" s="197"/>
      <c r="O29194" s="197"/>
      <c r="P29194" s="231"/>
    </row>
    <row r="29195" spans="2:16">
      <c r="B29195" s="351"/>
      <c r="C29195" s="398"/>
      <c r="D29195" s="399"/>
      <c r="E29195" s="400"/>
      <c r="G29195" s="401"/>
      <c r="H29195" s="401"/>
      <c r="I29195" s="401"/>
      <c r="J29195" s="194"/>
      <c r="K29195" s="194"/>
      <c r="L29195" s="195"/>
      <c r="M29195" s="196"/>
      <c r="N29195" s="197"/>
      <c r="O29195" s="197"/>
      <c r="P29195" s="231"/>
    </row>
    <row r="29196" spans="2:16">
      <c r="B29196" s="351"/>
      <c r="C29196" s="398"/>
      <c r="D29196" s="399"/>
      <c r="E29196" s="400"/>
      <c r="G29196" s="401"/>
      <c r="H29196" s="401"/>
      <c r="I29196" s="401"/>
      <c r="J29196" s="194"/>
      <c r="K29196" s="194"/>
      <c r="L29196" s="195"/>
      <c r="M29196" s="196"/>
      <c r="N29196" s="197"/>
      <c r="O29196" s="197"/>
      <c r="P29196" s="231"/>
    </row>
    <row r="29197" spans="2:16">
      <c r="B29197" s="351"/>
      <c r="C29197" s="398"/>
      <c r="D29197" s="399"/>
      <c r="E29197" s="400"/>
      <c r="G29197" s="401"/>
      <c r="H29197" s="401"/>
      <c r="I29197" s="401"/>
      <c r="J29197" s="194"/>
      <c r="K29197" s="194"/>
      <c r="L29197" s="195"/>
      <c r="M29197" s="196"/>
      <c r="N29197" s="197"/>
      <c r="O29197" s="197"/>
      <c r="P29197" s="231"/>
    </row>
    <row r="29198" spans="2:16">
      <c r="B29198" s="351"/>
      <c r="C29198" s="398"/>
      <c r="D29198" s="399"/>
      <c r="E29198" s="400"/>
      <c r="G29198" s="401"/>
      <c r="H29198" s="401"/>
      <c r="I29198" s="401"/>
      <c r="J29198" s="194"/>
      <c r="K29198" s="194"/>
      <c r="L29198" s="195"/>
      <c r="M29198" s="196"/>
      <c r="N29198" s="197"/>
      <c r="O29198" s="197"/>
      <c r="P29198" s="231"/>
    </row>
    <row r="29199" spans="2:16">
      <c r="B29199" s="351"/>
      <c r="C29199" s="398"/>
      <c r="D29199" s="399"/>
      <c r="E29199" s="400"/>
      <c r="G29199" s="401"/>
      <c r="H29199" s="401"/>
      <c r="I29199" s="401"/>
      <c r="J29199" s="194"/>
      <c r="K29199" s="194"/>
      <c r="L29199" s="195"/>
      <c r="M29199" s="196"/>
      <c r="N29199" s="197"/>
      <c r="O29199" s="197"/>
      <c r="P29199" s="231"/>
    </row>
    <row r="29200" spans="2:16">
      <c r="B29200" s="351"/>
      <c r="C29200" s="398"/>
      <c r="D29200" s="399"/>
      <c r="E29200" s="400"/>
      <c r="G29200" s="401"/>
      <c r="H29200" s="401"/>
      <c r="I29200" s="401"/>
      <c r="J29200" s="194"/>
      <c r="K29200" s="194"/>
      <c r="L29200" s="195"/>
      <c r="M29200" s="196"/>
      <c r="N29200" s="197"/>
      <c r="O29200" s="197"/>
      <c r="P29200" s="231"/>
    </row>
    <row r="29201" spans="2:16">
      <c r="B29201" s="351"/>
      <c r="C29201" s="398"/>
      <c r="D29201" s="399"/>
      <c r="E29201" s="400"/>
      <c r="G29201" s="401"/>
      <c r="H29201" s="401"/>
      <c r="I29201" s="401"/>
      <c r="J29201" s="194"/>
      <c r="K29201" s="194"/>
      <c r="L29201" s="195"/>
      <c r="M29201" s="196"/>
      <c r="N29201" s="197"/>
      <c r="O29201" s="197"/>
      <c r="P29201" s="231"/>
    </row>
    <row r="29202" spans="2:16">
      <c r="B29202" s="351"/>
      <c r="C29202" s="398"/>
      <c r="D29202" s="399"/>
      <c r="E29202" s="400"/>
      <c r="G29202" s="401"/>
      <c r="H29202" s="401"/>
      <c r="I29202" s="401"/>
      <c r="J29202" s="194"/>
      <c r="K29202" s="194"/>
      <c r="L29202" s="195"/>
      <c r="M29202" s="196"/>
      <c r="N29202" s="197"/>
      <c r="O29202" s="197"/>
      <c r="P29202" s="231"/>
    </row>
    <row r="29203" spans="2:16">
      <c r="B29203" s="351"/>
      <c r="C29203" s="398"/>
      <c r="D29203" s="399"/>
      <c r="E29203" s="400"/>
      <c r="G29203" s="401"/>
      <c r="H29203" s="401"/>
      <c r="I29203" s="401"/>
      <c r="J29203" s="194"/>
      <c r="K29203" s="194"/>
      <c r="L29203" s="195"/>
      <c r="M29203" s="196"/>
      <c r="N29203" s="197"/>
      <c r="O29203" s="197"/>
      <c r="P29203" s="231"/>
    </row>
    <row r="29204" spans="2:16">
      <c r="B29204" s="351"/>
      <c r="C29204" s="398"/>
      <c r="D29204" s="399"/>
      <c r="E29204" s="400"/>
      <c r="G29204" s="401"/>
      <c r="H29204" s="401"/>
      <c r="I29204" s="401"/>
      <c r="J29204" s="194"/>
      <c r="K29204" s="194"/>
      <c r="L29204" s="195"/>
      <c r="M29204" s="196"/>
      <c r="N29204" s="197"/>
      <c r="O29204" s="197"/>
      <c r="P29204" s="231"/>
    </row>
    <row r="29205" spans="2:16">
      <c r="B29205" s="351"/>
      <c r="C29205" s="398"/>
      <c r="D29205" s="399"/>
      <c r="E29205" s="400"/>
      <c r="G29205" s="401"/>
      <c r="H29205" s="401"/>
      <c r="I29205" s="401"/>
      <c r="J29205" s="194"/>
      <c r="K29205" s="194"/>
      <c r="L29205" s="195"/>
      <c r="M29205" s="196"/>
      <c r="N29205" s="197"/>
      <c r="O29205" s="197"/>
      <c r="P29205" s="231"/>
    </row>
    <row r="29206" spans="2:16">
      <c r="B29206" s="351"/>
      <c r="C29206" s="398"/>
      <c r="D29206" s="399"/>
      <c r="E29206" s="400"/>
      <c r="G29206" s="401"/>
      <c r="H29206" s="401"/>
      <c r="I29206" s="401"/>
      <c r="J29206" s="194"/>
      <c r="K29206" s="194"/>
      <c r="L29206" s="195"/>
      <c r="M29206" s="196"/>
      <c r="N29206" s="197"/>
      <c r="O29206" s="197"/>
      <c r="P29206" s="231"/>
    </row>
    <row r="29207" spans="2:16">
      <c r="B29207" s="351"/>
      <c r="C29207" s="398"/>
      <c r="D29207" s="399"/>
      <c r="E29207" s="400"/>
      <c r="G29207" s="401"/>
      <c r="H29207" s="401"/>
      <c r="I29207" s="401"/>
      <c r="J29207" s="194"/>
      <c r="K29207" s="194"/>
      <c r="L29207" s="195"/>
      <c r="M29207" s="196"/>
      <c r="N29207" s="197"/>
      <c r="O29207" s="197"/>
      <c r="P29207" s="231"/>
    </row>
    <row r="29208" spans="2:16">
      <c r="B29208" s="351"/>
      <c r="C29208" s="398"/>
      <c r="D29208" s="399"/>
      <c r="E29208" s="400"/>
      <c r="G29208" s="401"/>
      <c r="H29208" s="401"/>
      <c r="I29208" s="401"/>
      <c r="J29208" s="194"/>
      <c r="K29208" s="194"/>
      <c r="L29208" s="195"/>
      <c r="M29208" s="196"/>
      <c r="N29208" s="197"/>
      <c r="O29208" s="197"/>
      <c r="P29208" s="231"/>
    </row>
    <row r="29209" spans="2:16">
      <c r="B29209" s="351"/>
      <c r="C29209" s="398"/>
      <c r="D29209" s="399"/>
      <c r="E29209" s="400"/>
      <c r="G29209" s="401"/>
      <c r="H29209" s="401"/>
      <c r="I29209" s="401"/>
      <c r="J29209" s="194"/>
      <c r="K29209" s="194"/>
      <c r="L29209" s="195"/>
      <c r="M29209" s="196"/>
      <c r="N29209" s="197"/>
      <c r="O29209" s="197"/>
      <c r="P29209" s="231"/>
    </row>
    <row r="29210" spans="2:16">
      <c r="B29210" s="351"/>
      <c r="C29210" s="398"/>
      <c r="D29210" s="399"/>
      <c r="E29210" s="400"/>
      <c r="G29210" s="401"/>
      <c r="H29210" s="401"/>
      <c r="I29210" s="401"/>
      <c r="J29210" s="194"/>
      <c r="K29210" s="194"/>
      <c r="L29210" s="195"/>
      <c r="M29210" s="196"/>
      <c r="N29210" s="197"/>
      <c r="O29210" s="197"/>
      <c r="P29210" s="231"/>
    </row>
    <row r="29211" spans="2:16">
      <c r="B29211" s="351"/>
      <c r="C29211" s="398"/>
      <c r="D29211" s="399"/>
      <c r="E29211" s="400"/>
      <c r="G29211" s="401"/>
      <c r="H29211" s="401"/>
      <c r="I29211" s="401"/>
      <c r="J29211" s="194"/>
      <c r="K29211" s="194"/>
      <c r="L29211" s="195"/>
      <c r="M29211" s="196"/>
      <c r="N29211" s="197"/>
      <c r="O29211" s="197"/>
      <c r="P29211" s="231"/>
    </row>
    <row r="29212" spans="2:16">
      <c r="B29212" s="351"/>
      <c r="C29212" s="398"/>
      <c r="D29212" s="399"/>
      <c r="E29212" s="400"/>
      <c r="G29212" s="401"/>
      <c r="H29212" s="401"/>
      <c r="I29212" s="401"/>
      <c r="J29212" s="194"/>
      <c r="K29212" s="194"/>
      <c r="L29212" s="195"/>
      <c r="M29212" s="196"/>
      <c r="N29212" s="197"/>
      <c r="O29212" s="197"/>
      <c r="P29212" s="231"/>
    </row>
    <row r="29213" spans="2:16">
      <c r="B29213" s="351"/>
      <c r="C29213" s="398"/>
      <c r="D29213" s="399"/>
      <c r="E29213" s="400"/>
      <c r="G29213" s="401"/>
      <c r="H29213" s="401"/>
      <c r="I29213" s="401"/>
      <c r="J29213" s="194"/>
      <c r="K29213" s="194"/>
      <c r="L29213" s="195"/>
      <c r="M29213" s="196"/>
      <c r="N29213" s="197"/>
      <c r="O29213" s="197"/>
      <c r="P29213" s="231"/>
    </row>
    <row r="29214" spans="2:16">
      <c r="B29214" s="351"/>
      <c r="C29214" s="398"/>
      <c r="D29214" s="399"/>
      <c r="E29214" s="400"/>
      <c r="G29214" s="401"/>
      <c r="H29214" s="401"/>
      <c r="I29214" s="401"/>
      <c r="J29214" s="194"/>
      <c r="K29214" s="194"/>
      <c r="L29214" s="195"/>
      <c r="M29214" s="196"/>
      <c r="N29214" s="197"/>
      <c r="O29214" s="197"/>
      <c r="P29214" s="231"/>
    </row>
    <row r="29215" spans="2:16">
      <c r="B29215" s="351"/>
      <c r="C29215" s="398"/>
      <c r="D29215" s="399"/>
      <c r="E29215" s="400"/>
      <c r="G29215" s="401"/>
      <c r="H29215" s="401"/>
      <c r="I29215" s="401"/>
      <c r="J29215" s="194"/>
      <c r="K29215" s="194"/>
      <c r="L29215" s="195"/>
      <c r="M29215" s="196"/>
      <c r="N29215" s="197"/>
      <c r="O29215" s="197"/>
      <c r="P29215" s="231"/>
    </row>
    <row r="29216" spans="2:16">
      <c r="B29216" s="351"/>
      <c r="C29216" s="398"/>
      <c r="D29216" s="399"/>
      <c r="E29216" s="400"/>
      <c r="G29216" s="401"/>
      <c r="H29216" s="401"/>
      <c r="I29216" s="401"/>
      <c r="J29216" s="194"/>
      <c r="K29216" s="194"/>
      <c r="L29216" s="195"/>
      <c r="M29216" s="196"/>
      <c r="N29216" s="197"/>
      <c r="O29216" s="197"/>
      <c r="P29216" s="231"/>
    </row>
    <row r="29217" spans="2:16">
      <c r="B29217" s="351"/>
      <c r="C29217" s="398"/>
      <c r="D29217" s="399"/>
      <c r="E29217" s="400"/>
      <c r="G29217" s="401"/>
      <c r="H29217" s="401"/>
      <c r="I29217" s="401"/>
      <c r="J29217" s="194"/>
      <c r="K29217" s="194"/>
      <c r="L29217" s="195"/>
      <c r="M29217" s="196"/>
      <c r="N29217" s="197"/>
      <c r="O29217" s="197"/>
      <c r="P29217" s="231"/>
    </row>
    <row r="29218" spans="2:16">
      <c r="B29218" s="351"/>
      <c r="C29218" s="398"/>
      <c r="D29218" s="399"/>
      <c r="E29218" s="400"/>
      <c r="G29218" s="401"/>
      <c r="H29218" s="401"/>
      <c r="I29218" s="401"/>
      <c r="J29218" s="194"/>
      <c r="K29218" s="194"/>
      <c r="L29218" s="195"/>
      <c r="M29218" s="196"/>
      <c r="N29218" s="197"/>
      <c r="O29218" s="197"/>
      <c r="P29218" s="231"/>
    </row>
    <row r="29219" spans="2:16">
      <c r="B29219" s="351"/>
      <c r="C29219" s="398"/>
      <c r="D29219" s="399"/>
      <c r="E29219" s="400"/>
      <c r="G29219" s="401"/>
      <c r="H29219" s="401"/>
      <c r="I29219" s="401"/>
      <c r="J29219" s="194"/>
      <c r="K29219" s="194"/>
      <c r="L29219" s="195"/>
      <c r="M29219" s="196"/>
      <c r="N29219" s="197"/>
      <c r="O29219" s="197"/>
      <c r="P29219" s="231"/>
    </row>
    <row r="29220" spans="2:16">
      <c r="B29220" s="351"/>
      <c r="C29220" s="398"/>
      <c r="D29220" s="399"/>
      <c r="E29220" s="400"/>
      <c r="G29220" s="401"/>
      <c r="H29220" s="401"/>
      <c r="I29220" s="401"/>
      <c r="J29220" s="194"/>
      <c r="K29220" s="194"/>
      <c r="L29220" s="195"/>
      <c r="M29220" s="196"/>
      <c r="N29220" s="197"/>
      <c r="O29220" s="197"/>
      <c r="P29220" s="231"/>
    </row>
    <row r="29221" spans="2:16">
      <c r="B29221" s="351"/>
      <c r="C29221" s="398"/>
      <c r="D29221" s="399"/>
      <c r="E29221" s="400"/>
      <c r="G29221" s="401"/>
      <c r="H29221" s="401"/>
      <c r="I29221" s="401"/>
      <c r="J29221" s="194"/>
      <c r="K29221" s="194"/>
      <c r="L29221" s="195"/>
      <c r="M29221" s="196"/>
      <c r="N29221" s="197"/>
      <c r="O29221" s="197"/>
      <c r="P29221" s="231"/>
    </row>
    <row r="29222" spans="2:16">
      <c r="B29222" s="351"/>
      <c r="C29222" s="398"/>
      <c r="D29222" s="399"/>
      <c r="E29222" s="400"/>
      <c r="G29222" s="401"/>
      <c r="H29222" s="401"/>
      <c r="I29222" s="401"/>
      <c r="J29222" s="194"/>
      <c r="K29222" s="194"/>
      <c r="L29222" s="195"/>
      <c r="M29222" s="196"/>
      <c r="N29222" s="197"/>
      <c r="O29222" s="197"/>
      <c r="P29222" s="231"/>
    </row>
    <row r="29223" spans="2:16">
      <c r="B29223" s="351"/>
      <c r="C29223" s="398"/>
      <c r="D29223" s="399"/>
      <c r="E29223" s="400"/>
      <c r="G29223" s="401"/>
      <c r="H29223" s="401"/>
      <c r="I29223" s="401"/>
      <c r="J29223" s="194"/>
      <c r="K29223" s="194"/>
      <c r="L29223" s="195"/>
      <c r="M29223" s="196"/>
      <c r="N29223" s="197"/>
      <c r="O29223" s="197"/>
      <c r="P29223" s="231"/>
    </row>
    <row r="29224" spans="2:16">
      <c r="B29224" s="351"/>
      <c r="C29224" s="398"/>
      <c r="D29224" s="399"/>
      <c r="E29224" s="400"/>
      <c r="G29224" s="401"/>
      <c r="H29224" s="401"/>
      <c r="I29224" s="401"/>
      <c r="J29224" s="194"/>
      <c r="K29224" s="194"/>
      <c r="L29224" s="195"/>
      <c r="M29224" s="196"/>
      <c r="N29224" s="197"/>
      <c r="O29224" s="197"/>
      <c r="P29224" s="231"/>
    </row>
    <row r="29225" spans="2:16">
      <c r="B29225" s="351"/>
      <c r="C29225" s="398"/>
      <c r="D29225" s="399"/>
      <c r="E29225" s="400"/>
      <c r="G29225" s="401"/>
      <c r="H29225" s="401"/>
      <c r="I29225" s="401"/>
      <c r="J29225" s="194"/>
      <c r="K29225" s="194"/>
      <c r="L29225" s="195"/>
      <c r="M29225" s="196"/>
      <c r="N29225" s="197"/>
      <c r="O29225" s="197"/>
      <c r="P29225" s="231"/>
    </row>
    <row r="29226" spans="2:16">
      <c r="B29226" s="351"/>
      <c r="C29226" s="398"/>
      <c r="D29226" s="399"/>
      <c r="E29226" s="400"/>
      <c r="G29226" s="401"/>
      <c r="H29226" s="401"/>
      <c r="I29226" s="401"/>
      <c r="J29226" s="194"/>
      <c r="K29226" s="194"/>
      <c r="L29226" s="195"/>
      <c r="M29226" s="196"/>
      <c r="N29226" s="197"/>
      <c r="O29226" s="197"/>
      <c r="P29226" s="231"/>
    </row>
    <row r="29227" spans="2:16">
      <c r="B29227" s="351"/>
      <c r="C29227" s="398"/>
      <c r="D29227" s="399"/>
      <c r="E29227" s="400"/>
      <c r="G29227" s="401"/>
      <c r="H29227" s="401"/>
      <c r="I29227" s="401"/>
      <c r="J29227" s="194"/>
      <c r="K29227" s="194"/>
      <c r="L29227" s="195"/>
      <c r="M29227" s="196"/>
      <c r="N29227" s="197"/>
      <c r="O29227" s="197"/>
      <c r="P29227" s="231"/>
    </row>
    <row r="29228" spans="2:16">
      <c r="B29228" s="351"/>
      <c r="C29228" s="398"/>
      <c r="D29228" s="399"/>
      <c r="E29228" s="400"/>
      <c r="G29228" s="401"/>
      <c r="H29228" s="401"/>
      <c r="I29228" s="401"/>
      <c r="J29228" s="194"/>
      <c r="K29228" s="194"/>
      <c r="L29228" s="195"/>
      <c r="M29228" s="196"/>
      <c r="N29228" s="197"/>
      <c r="O29228" s="197"/>
      <c r="P29228" s="231"/>
    </row>
    <row r="29229" spans="2:16">
      <c r="B29229" s="351"/>
      <c r="C29229" s="398"/>
      <c r="D29229" s="399"/>
      <c r="E29229" s="400"/>
      <c r="G29229" s="401"/>
      <c r="H29229" s="401"/>
      <c r="I29229" s="401"/>
      <c r="J29229" s="194"/>
      <c r="K29229" s="194"/>
      <c r="L29229" s="195"/>
      <c r="M29229" s="196"/>
      <c r="N29229" s="197"/>
      <c r="O29229" s="197"/>
      <c r="P29229" s="231"/>
    </row>
    <row r="29230" spans="2:16">
      <c r="B29230" s="351"/>
      <c r="C29230" s="398"/>
      <c r="D29230" s="399"/>
      <c r="E29230" s="400"/>
      <c r="G29230" s="401"/>
      <c r="H29230" s="401"/>
      <c r="I29230" s="401"/>
      <c r="J29230" s="194"/>
      <c r="K29230" s="194"/>
      <c r="L29230" s="195"/>
      <c r="M29230" s="196"/>
      <c r="N29230" s="197"/>
      <c r="O29230" s="197"/>
      <c r="P29230" s="231"/>
    </row>
    <row r="29231" spans="2:16">
      <c r="B29231" s="351"/>
      <c r="C29231" s="398"/>
      <c r="D29231" s="399"/>
      <c r="E29231" s="400"/>
      <c r="G29231" s="401"/>
      <c r="H29231" s="401"/>
      <c r="I29231" s="401"/>
      <c r="J29231" s="194"/>
      <c r="K29231" s="194"/>
      <c r="L29231" s="195"/>
      <c r="M29231" s="196"/>
      <c r="N29231" s="197"/>
      <c r="O29231" s="197"/>
      <c r="P29231" s="231"/>
    </row>
    <row r="29232" spans="2:16">
      <c r="B29232" s="351"/>
      <c r="C29232" s="398"/>
      <c r="D29232" s="399"/>
      <c r="E29232" s="400"/>
      <c r="G29232" s="401"/>
      <c r="H29232" s="401"/>
      <c r="I29232" s="401"/>
      <c r="J29232" s="194"/>
      <c r="K29232" s="194"/>
      <c r="L29232" s="195"/>
      <c r="M29232" s="196"/>
      <c r="N29232" s="197"/>
      <c r="O29232" s="197"/>
      <c r="P29232" s="231"/>
    </row>
    <row r="29233" spans="2:16">
      <c r="B29233" s="351"/>
      <c r="C29233" s="398"/>
      <c r="D29233" s="399"/>
      <c r="E29233" s="400"/>
      <c r="G29233" s="401"/>
      <c r="H29233" s="401"/>
      <c r="I29233" s="401"/>
      <c r="J29233" s="194"/>
      <c r="K29233" s="194"/>
      <c r="L29233" s="195"/>
      <c r="M29233" s="196"/>
      <c r="N29233" s="197"/>
      <c r="O29233" s="197"/>
      <c r="P29233" s="231"/>
    </row>
    <row r="29234" spans="2:16">
      <c r="B29234" s="351"/>
      <c r="C29234" s="398"/>
      <c r="D29234" s="399"/>
      <c r="E29234" s="400"/>
      <c r="G29234" s="401"/>
      <c r="H29234" s="401"/>
      <c r="I29234" s="401"/>
      <c r="J29234" s="194"/>
      <c r="K29234" s="194"/>
      <c r="L29234" s="195"/>
      <c r="M29234" s="196"/>
      <c r="N29234" s="197"/>
      <c r="O29234" s="197"/>
      <c r="P29234" s="231"/>
    </row>
    <row r="29235" spans="2:16">
      <c r="B29235" s="351"/>
      <c r="C29235" s="398"/>
      <c r="D29235" s="399"/>
      <c r="E29235" s="400"/>
      <c r="G29235" s="401"/>
      <c r="H29235" s="401"/>
      <c r="I29235" s="401"/>
      <c r="J29235" s="194"/>
      <c r="K29235" s="194"/>
      <c r="L29235" s="195"/>
      <c r="M29235" s="196"/>
      <c r="N29235" s="197"/>
      <c r="O29235" s="197"/>
      <c r="P29235" s="231"/>
    </row>
    <row r="29236" spans="2:16">
      <c r="B29236" s="351"/>
      <c r="C29236" s="398"/>
      <c r="D29236" s="399"/>
      <c r="E29236" s="400"/>
      <c r="G29236" s="401"/>
      <c r="H29236" s="401"/>
      <c r="I29236" s="401"/>
      <c r="J29236" s="194"/>
      <c r="K29236" s="194"/>
      <c r="L29236" s="195"/>
      <c r="M29236" s="196"/>
      <c r="N29236" s="197"/>
      <c r="O29236" s="197"/>
      <c r="P29236" s="231"/>
    </row>
    <row r="29237" spans="2:16">
      <c r="B29237" s="351"/>
      <c r="C29237" s="398"/>
      <c r="D29237" s="399"/>
      <c r="E29237" s="400"/>
      <c r="G29237" s="401"/>
      <c r="H29237" s="401"/>
      <c r="I29237" s="401"/>
      <c r="J29237" s="194"/>
      <c r="K29237" s="194"/>
      <c r="L29237" s="195"/>
      <c r="M29237" s="196"/>
      <c r="N29237" s="197"/>
      <c r="O29237" s="197"/>
      <c r="P29237" s="231"/>
    </row>
    <row r="29238" spans="2:16">
      <c r="B29238" s="351"/>
      <c r="C29238" s="398"/>
      <c r="D29238" s="399"/>
      <c r="E29238" s="400"/>
      <c r="G29238" s="401"/>
      <c r="H29238" s="401"/>
      <c r="I29238" s="401"/>
      <c r="J29238" s="194"/>
      <c r="K29238" s="194"/>
      <c r="L29238" s="195"/>
      <c r="M29238" s="196"/>
      <c r="N29238" s="197"/>
      <c r="O29238" s="197"/>
      <c r="P29238" s="231"/>
    </row>
    <row r="29239" spans="2:16">
      <c r="B29239" s="351"/>
      <c r="C29239" s="398"/>
      <c r="D29239" s="399"/>
      <c r="E29239" s="400"/>
      <c r="G29239" s="401"/>
      <c r="H29239" s="401"/>
      <c r="I29239" s="401"/>
      <c r="J29239" s="194"/>
      <c r="K29239" s="194"/>
      <c r="L29239" s="195"/>
      <c r="M29239" s="196"/>
      <c r="N29239" s="197"/>
      <c r="O29239" s="197"/>
      <c r="P29239" s="231"/>
    </row>
    <row r="29240" spans="2:16">
      <c r="B29240" s="351"/>
      <c r="C29240" s="398"/>
      <c r="D29240" s="399"/>
      <c r="E29240" s="400"/>
      <c r="G29240" s="401"/>
      <c r="H29240" s="401"/>
      <c r="I29240" s="401"/>
      <c r="J29240" s="194"/>
      <c r="K29240" s="194"/>
      <c r="L29240" s="195"/>
      <c r="M29240" s="196"/>
      <c r="N29240" s="197"/>
      <c r="O29240" s="197"/>
      <c r="P29240" s="231"/>
    </row>
    <row r="29241" spans="2:16">
      <c r="B29241" s="351"/>
      <c r="C29241" s="398"/>
      <c r="D29241" s="399"/>
      <c r="E29241" s="400"/>
      <c r="G29241" s="401"/>
      <c r="H29241" s="401"/>
      <c r="I29241" s="401"/>
      <c r="J29241" s="194"/>
      <c r="K29241" s="194"/>
      <c r="L29241" s="195"/>
      <c r="M29241" s="196"/>
      <c r="N29241" s="197"/>
      <c r="O29241" s="197"/>
      <c r="P29241" s="231"/>
    </row>
    <row r="29242" spans="2:16">
      <c r="B29242" s="351"/>
      <c r="C29242" s="398"/>
      <c r="D29242" s="399"/>
      <c r="E29242" s="400"/>
      <c r="G29242" s="401"/>
      <c r="H29242" s="401"/>
      <c r="I29242" s="401"/>
      <c r="J29242" s="194"/>
      <c r="K29242" s="194"/>
      <c r="L29242" s="195"/>
      <c r="M29242" s="196"/>
      <c r="N29242" s="197"/>
      <c r="O29242" s="197"/>
      <c r="P29242" s="231"/>
    </row>
    <row r="29243" spans="2:16">
      <c r="B29243" s="351"/>
      <c r="C29243" s="398"/>
      <c r="D29243" s="399"/>
      <c r="E29243" s="400"/>
      <c r="G29243" s="401"/>
      <c r="H29243" s="401"/>
      <c r="I29243" s="401"/>
      <c r="J29243" s="194"/>
      <c r="K29243" s="194"/>
      <c r="L29243" s="195"/>
      <c r="M29243" s="196"/>
      <c r="N29243" s="197"/>
      <c r="O29243" s="197"/>
      <c r="P29243" s="231"/>
    </row>
    <row r="29244" spans="2:16">
      <c r="B29244" s="351"/>
      <c r="C29244" s="398"/>
      <c r="D29244" s="399"/>
      <c r="E29244" s="400"/>
      <c r="G29244" s="401"/>
      <c r="H29244" s="401"/>
      <c r="I29244" s="401"/>
      <c r="J29244" s="194"/>
      <c r="K29244" s="194"/>
      <c r="L29244" s="195"/>
      <c r="M29244" s="196"/>
      <c r="N29244" s="197"/>
      <c r="O29244" s="197"/>
      <c r="P29244" s="231"/>
    </row>
    <row r="29245" spans="2:16">
      <c r="B29245" s="351"/>
      <c r="C29245" s="398"/>
      <c r="D29245" s="399"/>
      <c r="E29245" s="400"/>
      <c r="G29245" s="401"/>
      <c r="H29245" s="401"/>
      <c r="I29245" s="401"/>
      <c r="J29245" s="194"/>
      <c r="K29245" s="194"/>
      <c r="L29245" s="195"/>
      <c r="M29245" s="196"/>
      <c r="N29245" s="197"/>
      <c r="O29245" s="197"/>
      <c r="P29245" s="231"/>
    </row>
    <row r="29246" spans="2:16">
      <c r="B29246" s="351"/>
      <c r="C29246" s="398"/>
      <c r="D29246" s="399"/>
      <c r="E29246" s="400"/>
      <c r="G29246" s="401"/>
      <c r="H29246" s="401"/>
      <c r="I29246" s="401"/>
      <c r="J29246" s="194"/>
      <c r="K29246" s="194"/>
      <c r="L29246" s="195"/>
      <c r="M29246" s="196"/>
      <c r="N29246" s="197"/>
      <c r="O29246" s="197"/>
      <c r="P29246" s="231"/>
    </row>
    <row r="29247" spans="2:16">
      <c r="B29247" s="351"/>
      <c r="C29247" s="398"/>
      <c r="D29247" s="399"/>
      <c r="E29247" s="400"/>
      <c r="G29247" s="401"/>
      <c r="H29247" s="401"/>
      <c r="I29247" s="401"/>
      <c r="J29247" s="194"/>
      <c r="K29247" s="194"/>
      <c r="L29247" s="195"/>
      <c r="M29247" s="196"/>
      <c r="N29247" s="197"/>
      <c r="O29247" s="197"/>
      <c r="P29247" s="231"/>
    </row>
    <row r="29248" spans="2:16">
      <c r="B29248" s="351"/>
      <c r="C29248" s="398"/>
      <c r="D29248" s="399"/>
      <c r="E29248" s="400"/>
      <c r="G29248" s="401"/>
      <c r="H29248" s="401"/>
      <c r="I29248" s="401"/>
      <c r="J29248" s="194"/>
      <c r="K29248" s="194"/>
      <c r="L29248" s="195"/>
      <c r="M29248" s="196"/>
      <c r="N29248" s="197"/>
      <c r="O29248" s="197"/>
      <c r="P29248" s="231"/>
    </row>
    <row r="29249" spans="2:16">
      <c r="B29249" s="351"/>
      <c r="C29249" s="398"/>
      <c r="D29249" s="399"/>
      <c r="E29249" s="400"/>
      <c r="G29249" s="401"/>
      <c r="H29249" s="401"/>
      <c r="I29249" s="401"/>
      <c r="J29249" s="194"/>
      <c r="K29249" s="194"/>
      <c r="L29249" s="195"/>
      <c r="M29249" s="196"/>
      <c r="N29249" s="197"/>
      <c r="O29249" s="197"/>
      <c r="P29249" s="231"/>
    </row>
    <row r="29250" spans="2:16">
      <c r="B29250" s="351"/>
      <c r="C29250" s="398"/>
      <c r="D29250" s="399"/>
      <c r="E29250" s="400"/>
      <c r="G29250" s="401"/>
      <c r="H29250" s="401"/>
      <c r="I29250" s="401"/>
      <c r="J29250" s="194"/>
      <c r="K29250" s="194"/>
      <c r="L29250" s="195"/>
      <c r="M29250" s="196"/>
      <c r="N29250" s="197"/>
      <c r="O29250" s="197"/>
      <c r="P29250" s="231"/>
    </row>
    <row r="29251" spans="2:16">
      <c r="B29251" s="351"/>
      <c r="C29251" s="398"/>
      <c r="D29251" s="399"/>
      <c r="E29251" s="400"/>
      <c r="G29251" s="401"/>
      <c r="H29251" s="401"/>
      <c r="I29251" s="401"/>
      <c r="J29251" s="194"/>
      <c r="K29251" s="194"/>
      <c r="L29251" s="195"/>
      <c r="M29251" s="196"/>
      <c r="N29251" s="197"/>
      <c r="O29251" s="197"/>
      <c r="P29251" s="231"/>
    </row>
    <row r="29252" spans="2:16">
      <c r="B29252" s="351"/>
      <c r="C29252" s="398"/>
      <c r="D29252" s="399"/>
      <c r="E29252" s="400"/>
      <c r="G29252" s="401"/>
      <c r="H29252" s="401"/>
      <c r="I29252" s="401"/>
      <c r="J29252" s="194"/>
      <c r="K29252" s="194"/>
      <c r="L29252" s="195"/>
      <c r="M29252" s="196"/>
      <c r="N29252" s="197"/>
      <c r="O29252" s="197"/>
      <c r="P29252" s="231"/>
    </row>
    <row r="29253" spans="2:16">
      <c r="B29253" s="351"/>
      <c r="C29253" s="398"/>
      <c r="D29253" s="399"/>
      <c r="E29253" s="400"/>
      <c r="G29253" s="401"/>
      <c r="H29253" s="401"/>
      <c r="I29253" s="401"/>
      <c r="J29253" s="194"/>
      <c r="K29253" s="194"/>
      <c r="L29253" s="195"/>
      <c r="M29253" s="196"/>
      <c r="N29253" s="197"/>
      <c r="O29253" s="197"/>
      <c r="P29253" s="231"/>
    </row>
    <row r="29254" spans="2:16">
      <c r="B29254" s="351"/>
      <c r="C29254" s="398"/>
      <c r="D29254" s="399"/>
      <c r="E29254" s="400"/>
      <c r="G29254" s="401"/>
      <c r="H29254" s="401"/>
      <c r="I29254" s="401"/>
      <c r="J29254" s="194"/>
      <c r="K29254" s="194"/>
      <c r="L29254" s="195"/>
      <c r="M29254" s="196"/>
      <c r="N29254" s="197"/>
      <c r="O29254" s="197"/>
      <c r="P29254" s="231"/>
    </row>
    <row r="29255" spans="2:16">
      <c r="B29255" s="351"/>
      <c r="C29255" s="398"/>
      <c r="D29255" s="399"/>
      <c r="E29255" s="400"/>
      <c r="G29255" s="401"/>
      <c r="H29255" s="401"/>
      <c r="I29255" s="401"/>
      <c r="J29255" s="194"/>
      <c r="K29255" s="194"/>
      <c r="L29255" s="195"/>
      <c r="M29255" s="196"/>
      <c r="N29255" s="197"/>
      <c r="O29255" s="197"/>
      <c r="P29255" s="231"/>
    </row>
    <row r="29256" spans="2:16">
      <c r="B29256" s="351"/>
      <c r="C29256" s="398"/>
      <c r="D29256" s="399"/>
      <c r="E29256" s="400"/>
      <c r="G29256" s="401"/>
      <c r="H29256" s="401"/>
      <c r="I29256" s="401"/>
      <c r="J29256" s="194"/>
      <c r="K29256" s="194"/>
      <c r="L29256" s="195"/>
      <c r="M29256" s="196"/>
      <c r="N29256" s="197"/>
      <c r="O29256" s="197"/>
      <c r="P29256" s="231"/>
    </row>
    <row r="29257" spans="2:16">
      <c r="B29257" s="351"/>
      <c r="C29257" s="398"/>
      <c r="D29257" s="399"/>
      <c r="E29257" s="400"/>
      <c r="G29257" s="401"/>
      <c r="H29257" s="401"/>
      <c r="I29257" s="401"/>
      <c r="J29257" s="194"/>
      <c r="K29257" s="194"/>
      <c r="L29257" s="195"/>
      <c r="M29257" s="196"/>
      <c r="N29257" s="197"/>
      <c r="O29257" s="197"/>
      <c r="P29257" s="231"/>
    </row>
    <row r="29258" spans="2:16">
      <c r="B29258" s="351"/>
      <c r="C29258" s="398"/>
      <c r="D29258" s="399"/>
      <c r="E29258" s="400"/>
      <c r="G29258" s="401"/>
      <c r="H29258" s="401"/>
      <c r="I29258" s="401"/>
      <c r="J29258" s="194"/>
      <c r="K29258" s="194"/>
      <c r="L29258" s="195"/>
      <c r="M29258" s="196"/>
      <c r="N29258" s="197"/>
      <c r="O29258" s="197"/>
      <c r="P29258" s="231"/>
    </row>
    <row r="29259" spans="2:16">
      <c r="B29259" s="351"/>
      <c r="C29259" s="398"/>
      <c r="D29259" s="399"/>
      <c r="E29259" s="400"/>
      <c r="G29259" s="401"/>
      <c r="H29259" s="401"/>
      <c r="I29259" s="401"/>
      <c r="J29259" s="194"/>
      <c r="K29259" s="194"/>
      <c r="L29259" s="195"/>
      <c r="M29259" s="196"/>
      <c r="N29259" s="197"/>
      <c r="O29259" s="197"/>
      <c r="P29259" s="231"/>
    </row>
    <row r="29260" spans="2:16">
      <c r="B29260" s="351"/>
      <c r="C29260" s="398"/>
      <c r="D29260" s="399"/>
      <c r="E29260" s="400"/>
      <c r="G29260" s="401"/>
      <c r="H29260" s="401"/>
      <c r="I29260" s="401"/>
      <c r="J29260" s="194"/>
      <c r="K29260" s="194"/>
      <c r="L29260" s="195"/>
      <c r="M29260" s="196"/>
      <c r="N29260" s="197"/>
      <c r="O29260" s="197"/>
      <c r="P29260" s="231"/>
    </row>
    <row r="29261" spans="2:16">
      <c r="B29261" s="351"/>
      <c r="C29261" s="398"/>
      <c r="D29261" s="399"/>
      <c r="E29261" s="400"/>
      <c r="G29261" s="401"/>
      <c r="H29261" s="401"/>
      <c r="I29261" s="401"/>
      <c r="J29261" s="194"/>
      <c r="K29261" s="194"/>
      <c r="L29261" s="195"/>
      <c r="M29261" s="196"/>
      <c r="N29261" s="197"/>
      <c r="O29261" s="197"/>
      <c r="P29261" s="231"/>
    </row>
    <row r="29262" spans="2:16">
      <c r="B29262" s="351"/>
      <c r="C29262" s="398"/>
      <c r="D29262" s="399"/>
      <c r="E29262" s="400"/>
      <c r="G29262" s="401"/>
      <c r="H29262" s="401"/>
      <c r="I29262" s="401"/>
      <c r="J29262" s="194"/>
      <c r="K29262" s="194"/>
      <c r="L29262" s="195"/>
      <c r="M29262" s="196"/>
      <c r="N29262" s="197"/>
      <c r="O29262" s="197"/>
      <c r="P29262" s="231"/>
    </row>
    <row r="29263" spans="2:16">
      <c r="B29263" s="351"/>
      <c r="C29263" s="398"/>
      <c r="D29263" s="399"/>
      <c r="E29263" s="400"/>
      <c r="G29263" s="401"/>
      <c r="H29263" s="401"/>
      <c r="I29263" s="401"/>
      <c r="J29263" s="194"/>
      <c r="K29263" s="194"/>
      <c r="L29263" s="195"/>
      <c r="M29263" s="196"/>
      <c r="N29263" s="197"/>
      <c r="O29263" s="197"/>
      <c r="P29263" s="231"/>
    </row>
    <row r="29264" spans="2:16">
      <c r="B29264" s="351"/>
      <c r="C29264" s="398"/>
      <c r="D29264" s="399"/>
      <c r="E29264" s="400"/>
      <c r="G29264" s="401"/>
      <c r="H29264" s="401"/>
      <c r="I29264" s="401"/>
      <c r="J29264" s="194"/>
      <c r="K29264" s="194"/>
      <c r="L29264" s="195"/>
      <c r="M29264" s="196"/>
      <c r="N29264" s="197"/>
      <c r="O29264" s="197"/>
      <c r="P29264" s="231"/>
    </row>
    <row r="29265" spans="2:16">
      <c r="B29265" s="351"/>
      <c r="C29265" s="398"/>
      <c r="D29265" s="399"/>
      <c r="E29265" s="400"/>
      <c r="G29265" s="401"/>
      <c r="H29265" s="401"/>
      <c r="I29265" s="401"/>
      <c r="J29265" s="194"/>
      <c r="K29265" s="194"/>
      <c r="L29265" s="195"/>
      <c r="M29265" s="196"/>
      <c r="N29265" s="197"/>
      <c r="O29265" s="197"/>
      <c r="P29265" s="231"/>
    </row>
    <row r="29266" spans="2:16">
      <c r="B29266" s="351"/>
      <c r="C29266" s="398"/>
      <c r="D29266" s="399"/>
      <c r="E29266" s="400"/>
      <c r="G29266" s="401"/>
      <c r="H29266" s="401"/>
      <c r="I29266" s="401"/>
      <c r="J29266" s="194"/>
      <c r="K29266" s="194"/>
      <c r="L29266" s="195"/>
      <c r="M29266" s="196"/>
      <c r="N29266" s="197"/>
      <c r="O29266" s="197"/>
      <c r="P29266" s="231"/>
    </row>
    <row r="29267" spans="2:16">
      <c r="B29267" s="351"/>
      <c r="C29267" s="398"/>
      <c r="D29267" s="399"/>
      <c r="E29267" s="400"/>
      <c r="G29267" s="401"/>
      <c r="H29267" s="401"/>
      <c r="I29267" s="401"/>
      <c r="J29267" s="194"/>
      <c r="K29267" s="194"/>
      <c r="L29267" s="195"/>
      <c r="M29267" s="196"/>
      <c r="N29267" s="197"/>
      <c r="O29267" s="197"/>
      <c r="P29267" s="231"/>
    </row>
    <row r="29268" spans="2:16">
      <c r="B29268" s="351"/>
      <c r="C29268" s="398"/>
      <c r="D29268" s="399"/>
      <c r="E29268" s="400"/>
      <c r="G29268" s="401"/>
      <c r="H29268" s="401"/>
      <c r="I29268" s="401"/>
      <c r="J29268" s="194"/>
      <c r="K29268" s="194"/>
      <c r="L29268" s="195"/>
      <c r="M29268" s="196"/>
      <c r="N29268" s="197"/>
      <c r="O29268" s="197"/>
      <c r="P29268" s="231"/>
    </row>
    <row r="29269" spans="2:16">
      <c r="B29269" s="351"/>
      <c r="C29269" s="398"/>
      <c r="D29269" s="399"/>
      <c r="E29269" s="400"/>
      <c r="G29269" s="401"/>
      <c r="H29269" s="401"/>
      <c r="I29269" s="401"/>
      <c r="J29269" s="194"/>
      <c r="K29269" s="194"/>
      <c r="L29269" s="195"/>
      <c r="M29269" s="196"/>
      <c r="N29269" s="197"/>
      <c r="O29269" s="197"/>
      <c r="P29269" s="231"/>
    </row>
    <row r="29270" spans="2:16">
      <c r="B29270" s="351"/>
      <c r="C29270" s="398"/>
      <c r="D29270" s="399"/>
      <c r="E29270" s="400"/>
      <c r="G29270" s="401"/>
      <c r="H29270" s="401"/>
      <c r="I29270" s="401"/>
      <c r="J29270" s="194"/>
      <c r="K29270" s="194"/>
      <c r="L29270" s="195"/>
      <c r="M29270" s="196"/>
      <c r="N29270" s="197"/>
      <c r="O29270" s="197"/>
      <c r="P29270" s="231"/>
    </row>
    <row r="29271" spans="2:16">
      <c r="B29271" s="351"/>
      <c r="C29271" s="398"/>
      <c r="D29271" s="399"/>
      <c r="E29271" s="400"/>
      <c r="G29271" s="401"/>
      <c r="H29271" s="401"/>
      <c r="I29271" s="401"/>
      <c r="J29271" s="194"/>
      <c r="K29271" s="194"/>
      <c r="L29271" s="195"/>
      <c r="M29271" s="196"/>
      <c r="N29271" s="197"/>
      <c r="O29271" s="197"/>
      <c r="P29271" s="231"/>
    </row>
    <row r="29272" spans="2:16">
      <c r="B29272" s="351"/>
      <c r="C29272" s="398"/>
      <c r="D29272" s="399"/>
      <c r="E29272" s="400"/>
      <c r="G29272" s="401"/>
      <c r="H29272" s="401"/>
      <c r="I29272" s="401"/>
      <c r="J29272" s="194"/>
      <c r="K29272" s="194"/>
      <c r="L29272" s="195"/>
      <c r="M29272" s="196"/>
      <c r="N29272" s="197"/>
      <c r="O29272" s="197"/>
      <c r="P29272" s="231"/>
    </row>
    <row r="29273" spans="2:16">
      <c r="B29273" s="351"/>
      <c r="C29273" s="398"/>
      <c r="D29273" s="399"/>
      <c r="E29273" s="400"/>
      <c r="G29273" s="401"/>
      <c r="H29273" s="401"/>
      <c r="I29273" s="401"/>
      <c r="J29273" s="194"/>
      <c r="K29273" s="194"/>
      <c r="L29273" s="195"/>
      <c r="M29273" s="196"/>
      <c r="N29273" s="197"/>
      <c r="O29273" s="197"/>
      <c r="P29273" s="231"/>
    </row>
    <row r="29274" spans="2:16">
      <c r="B29274" s="351"/>
      <c r="C29274" s="398"/>
      <c r="D29274" s="399"/>
      <c r="E29274" s="400"/>
      <c r="G29274" s="401"/>
      <c r="H29274" s="401"/>
      <c r="I29274" s="401"/>
      <c r="J29274" s="194"/>
      <c r="K29274" s="194"/>
      <c r="L29274" s="195"/>
      <c r="M29274" s="196"/>
      <c r="N29274" s="197"/>
      <c r="O29274" s="197"/>
      <c r="P29274" s="231"/>
    </row>
    <row r="29275" spans="2:16">
      <c r="B29275" s="351"/>
      <c r="C29275" s="398"/>
      <c r="D29275" s="399"/>
      <c r="E29275" s="400"/>
      <c r="G29275" s="401"/>
      <c r="H29275" s="401"/>
      <c r="I29275" s="401"/>
      <c r="J29275" s="194"/>
      <c r="K29275" s="194"/>
      <c r="L29275" s="195"/>
      <c r="M29275" s="196"/>
      <c r="N29275" s="197"/>
      <c r="O29275" s="197"/>
      <c r="P29275" s="231"/>
    </row>
    <row r="29276" spans="2:16">
      <c r="B29276" s="351"/>
      <c r="C29276" s="398"/>
      <c r="D29276" s="399"/>
      <c r="E29276" s="400"/>
      <c r="G29276" s="401"/>
      <c r="H29276" s="401"/>
      <c r="I29276" s="401"/>
      <c r="J29276" s="194"/>
      <c r="K29276" s="194"/>
      <c r="L29276" s="195"/>
      <c r="M29276" s="196"/>
      <c r="N29276" s="197"/>
      <c r="O29276" s="197"/>
      <c r="P29276" s="231"/>
    </row>
    <row r="29277" spans="2:16">
      <c r="B29277" s="351"/>
      <c r="C29277" s="398"/>
      <c r="D29277" s="399"/>
      <c r="E29277" s="400"/>
      <c r="G29277" s="401"/>
      <c r="H29277" s="401"/>
      <c r="I29277" s="401"/>
      <c r="J29277" s="194"/>
      <c r="K29277" s="194"/>
      <c r="L29277" s="195"/>
      <c r="M29277" s="196"/>
      <c r="N29277" s="197"/>
      <c r="O29277" s="197"/>
      <c r="P29277" s="231"/>
    </row>
    <row r="29278" spans="2:16">
      <c r="B29278" s="351"/>
      <c r="C29278" s="398"/>
      <c r="D29278" s="399"/>
      <c r="E29278" s="400"/>
      <c r="G29278" s="401"/>
      <c r="H29278" s="401"/>
      <c r="I29278" s="401"/>
      <c r="J29278" s="194"/>
      <c r="K29278" s="194"/>
      <c r="L29278" s="195"/>
      <c r="M29278" s="196"/>
      <c r="N29278" s="197"/>
      <c r="O29278" s="197"/>
      <c r="P29278" s="231"/>
    </row>
    <row r="29279" spans="2:16">
      <c r="B29279" s="351"/>
      <c r="C29279" s="398"/>
      <c r="D29279" s="399"/>
      <c r="E29279" s="400"/>
      <c r="G29279" s="401"/>
      <c r="H29279" s="401"/>
      <c r="I29279" s="401"/>
      <c r="J29279" s="194"/>
      <c r="K29279" s="194"/>
      <c r="L29279" s="195"/>
      <c r="M29279" s="196"/>
      <c r="N29279" s="197"/>
      <c r="O29279" s="197"/>
      <c r="P29279" s="231"/>
    </row>
    <row r="29280" spans="2:16">
      <c r="B29280" s="351"/>
      <c r="C29280" s="398"/>
      <c r="D29280" s="404"/>
      <c r="E29280" s="405"/>
      <c r="G29280" s="406"/>
      <c r="H29280" s="406"/>
      <c r="I29280" s="406"/>
      <c r="J29280" s="194"/>
      <c r="K29280" s="194"/>
      <c r="L29280" s="195"/>
      <c r="M29280" s="196"/>
      <c r="N29280" s="197"/>
      <c r="O29280" s="197"/>
      <c r="P29280" s="221"/>
    </row>
    <row r="29281" spans="2:16">
      <c r="B29281" s="351"/>
      <c r="C29281" s="398"/>
      <c r="D29281" s="399"/>
      <c r="E29281" s="400"/>
      <c r="G29281" s="401"/>
      <c r="H29281" s="401"/>
      <c r="I29281" s="401"/>
      <c r="J29281" s="194"/>
      <c r="K29281" s="194"/>
      <c r="L29281" s="195"/>
      <c r="M29281" s="196"/>
      <c r="N29281" s="197"/>
      <c r="O29281" s="197"/>
      <c r="P29281" s="231"/>
    </row>
    <row r="29282" spans="2:16">
      <c r="B29282" s="351"/>
      <c r="C29282" s="398"/>
      <c r="D29282" s="399"/>
      <c r="E29282" s="400"/>
      <c r="G29282" s="401"/>
      <c r="H29282" s="401"/>
      <c r="I29282" s="401"/>
      <c r="J29282" s="194"/>
      <c r="K29282" s="194"/>
      <c r="L29282" s="195"/>
      <c r="M29282" s="196"/>
      <c r="N29282" s="197"/>
      <c r="O29282" s="197"/>
      <c r="P29282" s="231"/>
    </row>
    <row r="29283" spans="2:16">
      <c r="B29283" s="351"/>
      <c r="C29283" s="398"/>
      <c r="D29283" s="399"/>
      <c r="E29283" s="400"/>
      <c r="G29283" s="401"/>
      <c r="H29283" s="401"/>
      <c r="I29283" s="401"/>
      <c r="J29283" s="194"/>
      <c r="K29283" s="194"/>
      <c r="L29283" s="195"/>
      <c r="M29283" s="196"/>
      <c r="N29283" s="197"/>
      <c r="O29283" s="197"/>
      <c r="P29283" s="231"/>
    </row>
    <row r="29284" spans="2:16">
      <c r="B29284" s="351"/>
      <c r="C29284" s="398"/>
      <c r="D29284" s="399"/>
      <c r="E29284" s="400"/>
      <c r="G29284" s="401"/>
      <c r="H29284" s="401"/>
      <c r="I29284" s="401"/>
      <c r="J29284" s="194"/>
      <c r="K29284" s="194"/>
      <c r="L29284" s="195"/>
      <c r="M29284" s="196"/>
      <c r="N29284" s="197"/>
      <c r="O29284" s="197"/>
      <c r="P29284" s="231"/>
    </row>
    <row r="29285" spans="2:16">
      <c r="B29285" s="351"/>
      <c r="C29285" s="398"/>
      <c r="D29285" s="399"/>
      <c r="E29285" s="400"/>
      <c r="G29285" s="401"/>
      <c r="H29285" s="401"/>
      <c r="I29285" s="401"/>
      <c r="J29285" s="194"/>
      <c r="K29285" s="194"/>
      <c r="L29285" s="195"/>
      <c r="M29285" s="196"/>
      <c r="N29285" s="197"/>
      <c r="O29285" s="197"/>
      <c r="P29285" s="231"/>
    </row>
    <row r="29286" spans="2:16">
      <c r="B29286" s="351"/>
      <c r="C29286" s="398"/>
      <c r="D29286" s="399"/>
      <c r="E29286" s="400"/>
      <c r="G29286" s="401"/>
      <c r="H29286" s="401"/>
      <c r="I29286" s="401"/>
      <c r="J29286" s="194"/>
      <c r="K29286" s="194"/>
      <c r="L29286" s="195"/>
      <c r="M29286" s="196"/>
      <c r="N29286" s="197"/>
      <c r="O29286" s="197"/>
      <c r="P29286" s="231"/>
    </row>
    <row r="29287" spans="2:16">
      <c r="B29287" s="351"/>
      <c r="C29287" s="398"/>
      <c r="D29287" s="399"/>
      <c r="E29287" s="400"/>
      <c r="G29287" s="401"/>
      <c r="H29287" s="401"/>
      <c r="I29287" s="401"/>
      <c r="J29287" s="194"/>
      <c r="K29287" s="194"/>
      <c r="L29287" s="195"/>
      <c r="M29287" s="196"/>
      <c r="N29287" s="197"/>
      <c r="O29287" s="197"/>
      <c r="P29287" s="231"/>
    </row>
    <row r="29288" spans="2:16">
      <c r="B29288" s="351"/>
      <c r="C29288" s="398"/>
      <c r="D29288" s="399"/>
      <c r="E29288" s="400"/>
      <c r="G29288" s="401"/>
      <c r="H29288" s="401"/>
      <c r="I29288" s="401"/>
      <c r="J29288" s="194"/>
      <c r="K29288" s="194"/>
      <c r="L29288" s="195"/>
      <c r="M29288" s="196"/>
      <c r="N29288" s="197"/>
      <c r="O29288" s="197"/>
      <c r="P29288" s="231"/>
    </row>
    <row r="29289" spans="2:16">
      <c r="B29289" s="351"/>
      <c r="C29289" s="398"/>
      <c r="D29289" s="399"/>
      <c r="E29289" s="400"/>
      <c r="G29289" s="401"/>
      <c r="H29289" s="401"/>
      <c r="I29289" s="401"/>
      <c r="J29289" s="194"/>
      <c r="K29289" s="194"/>
      <c r="L29289" s="195"/>
      <c r="M29289" s="196"/>
      <c r="N29289" s="197"/>
      <c r="O29289" s="197"/>
      <c r="P29289" s="231"/>
    </row>
    <row r="29290" spans="2:16">
      <c r="B29290" s="351"/>
      <c r="C29290" s="398"/>
      <c r="D29290" s="399"/>
      <c r="E29290" s="400"/>
      <c r="G29290" s="401"/>
      <c r="H29290" s="401"/>
      <c r="I29290" s="401"/>
      <c r="J29290" s="194"/>
      <c r="K29290" s="194"/>
      <c r="L29290" s="195"/>
      <c r="M29290" s="196"/>
      <c r="N29290" s="197"/>
      <c r="O29290" s="197"/>
      <c r="P29290" s="231"/>
    </row>
    <row r="29291" spans="2:16">
      <c r="B29291" s="351"/>
      <c r="C29291" s="398"/>
      <c r="D29291" s="399"/>
      <c r="E29291" s="400"/>
      <c r="G29291" s="401"/>
      <c r="H29291" s="401"/>
      <c r="I29291" s="401"/>
      <c r="J29291" s="194"/>
      <c r="K29291" s="194"/>
      <c r="L29291" s="195"/>
      <c r="M29291" s="196"/>
      <c r="N29291" s="197"/>
      <c r="O29291" s="197"/>
      <c r="P29291" s="231"/>
    </row>
    <row r="29292" spans="2:16">
      <c r="B29292" s="351"/>
      <c r="C29292" s="398"/>
      <c r="D29292" s="399"/>
      <c r="E29292" s="400"/>
      <c r="G29292" s="401"/>
      <c r="H29292" s="401"/>
      <c r="I29292" s="401"/>
      <c r="J29292" s="194"/>
      <c r="K29292" s="194"/>
      <c r="L29292" s="195"/>
      <c r="M29292" s="196"/>
      <c r="N29292" s="197"/>
      <c r="O29292" s="197"/>
      <c r="P29292" s="231"/>
    </row>
    <row r="29293" spans="2:16">
      <c r="B29293" s="351"/>
      <c r="C29293" s="398"/>
      <c r="D29293" s="399"/>
      <c r="E29293" s="400"/>
      <c r="G29293" s="401"/>
      <c r="H29293" s="401"/>
      <c r="I29293" s="401"/>
      <c r="J29293" s="194"/>
      <c r="K29293" s="194"/>
      <c r="L29293" s="195"/>
      <c r="M29293" s="196"/>
      <c r="N29293" s="197"/>
      <c r="O29293" s="197"/>
      <c r="P29293" s="231"/>
    </row>
    <row r="29294" spans="2:16">
      <c r="B29294" s="351"/>
      <c r="C29294" s="398"/>
      <c r="D29294" s="399"/>
      <c r="E29294" s="400"/>
      <c r="G29294" s="401"/>
      <c r="H29294" s="401"/>
      <c r="I29294" s="401"/>
      <c r="J29294" s="194"/>
      <c r="K29294" s="194"/>
      <c r="L29294" s="195"/>
      <c r="M29294" s="196"/>
      <c r="N29294" s="197"/>
      <c r="O29294" s="197"/>
      <c r="P29294" s="231"/>
    </row>
    <row r="29295" spans="2:16">
      <c r="B29295" s="351"/>
      <c r="C29295" s="398"/>
      <c r="D29295" s="399"/>
      <c r="E29295" s="400"/>
      <c r="G29295" s="401"/>
      <c r="H29295" s="401"/>
      <c r="I29295" s="401"/>
      <c r="J29295" s="194"/>
      <c r="K29295" s="194"/>
      <c r="L29295" s="195"/>
      <c r="M29295" s="196"/>
      <c r="N29295" s="197"/>
      <c r="O29295" s="197"/>
      <c r="P29295" s="231"/>
    </row>
    <row r="29296" spans="2:16">
      <c r="B29296" s="351"/>
      <c r="C29296" s="398"/>
      <c r="D29296" s="399"/>
      <c r="E29296" s="400"/>
      <c r="G29296" s="401"/>
      <c r="H29296" s="401"/>
      <c r="I29296" s="401"/>
      <c r="J29296" s="194"/>
      <c r="K29296" s="194"/>
      <c r="L29296" s="195"/>
      <c r="M29296" s="196"/>
      <c r="N29296" s="197"/>
      <c r="O29296" s="197"/>
      <c r="P29296" s="231"/>
    </row>
    <row r="29297" spans="2:16">
      <c r="B29297" s="351"/>
      <c r="C29297" s="398"/>
      <c r="D29297" s="399"/>
      <c r="E29297" s="400"/>
      <c r="G29297" s="401"/>
      <c r="H29297" s="401"/>
      <c r="I29297" s="401"/>
      <c r="J29297" s="194"/>
      <c r="K29297" s="194"/>
      <c r="L29297" s="195"/>
      <c r="M29297" s="196"/>
      <c r="N29297" s="197"/>
      <c r="O29297" s="197"/>
      <c r="P29297" s="231"/>
    </row>
    <row r="29298" spans="2:16">
      <c r="B29298" s="351"/>
      <c r="C29298" s="398"/>
      <c r="D29298" s="399"/>
      <c r="E29298" s="400"/>
      <c r="G29298" s="401"/>
      <c r="H29298" s="401"/>
      <c r="I29298" s="401"/>
      <c r="J29298" s="194"/>
      <c r="K29298" s="194"/>
      <c r="L29298" s="195"/>
      <c r="M29298" s="196"/>
      <c r="N29298" s="197"/>
      <c r="O29298" s="197"/>
      <c r="P29298" s="231"/>
    </row>
    <row r="29299" spans="2:16">
      <c r="B29299" s="351"/>
      <c r="C29299" s="398"/>
      <c r="D29299" s="399"/>
      <c r="E29299" s="400"/>
      <c r="G29299" s="401"/>
      <c r="H29299" s="401"/>
      <c r="I29299" s="401"/>
      <c r="J29299" s="194"/>
      <c r="K29299" s="194"/>
      <c r="L29299" s="195"/>
      <c r="M29299" s="196"/>
      <c r="N29299" s="197"/>
      <c r="O29299" s="197"/>
      <c r="P29299" s="231"/>
    </row>
    <row r="29300" spans="2:16">
      <c r="B29300" s="351"/>
      <c r="C29300" s="398"/>
      <c r="D29300" s="399"/>
      <c r="E29300" s="400"/>
      <c r="G29300" s="401"/>
      <c r="H29300" s="401"/>
      <c r="I29300" s="401"/>
      <c r="J29300" s="194"/>
      <c r="K29300" s="194"/>
      <c r="L29300" s="195"/>
      <c r="M29300" s="196"/>
      <c r="N29300" s="197"/>
      <c r="O29300" s="197"/>
      <c r="P29300" s="231"/>
    </row>
    <row r="29301" spans="2:16">
      <c r="B29301" s="351"/>
      <c r="C29301" s="398"/>
      <c r="D29301" s="399"/>
      <c r="E29301" s="400"/>
      <c r="G29301" s="401"/>
      <c r="H29301" s="401"/>
      <c r="I29301" s="401"/>
      <c r="J29301" s="194"/>
      <c r="K29301" s="194"/>
      <c r="L29301" s="195"/>
      <c r="M29301" s="196"/>
      <c r="N29301" s="197"/>
      <c r="O29301" s="197"/>
      <c r="P29301" s="231"/>
    </row>
    <row r="29302" spans="2:16">
      <c r="B29302" s="351"/>
      <c r="C29302" s="398"/>
      <c r="D29302" s="399"/>
      <c r="E29302" s="400"/>
      <c r="G29302" s="401"/>
      <c r="H29302" s="401"/>
      <c r="I29302" s="401"/>
      <c r="J29302" s="194"/>
      <c r="K29302" s="194"/>
      <c r="L29302" s="195"/>
      <c r="M29302" s="196"/>
      <c r="N29302" s="197"/>
      <c r="O29302" s="197"/>
      <c r="P29302" s="231"/>
    </row>
    <row r="29303" spans="2:16">
      <c r="B29303" s="351"/>
      <c r="C29303" s="398"/>
      <c r="D29303" s="399"/>
      <c r="E29303" s="400"/>
      <c r="G29303" s="401"/>
      <c r="H29303" s="401"/>
      <c r="I29303" s="401"/>
      <c r="J29303" s="194"/>
      <c r="K29303" s="194"/>
      <c r="L29303" s="195"/>
      <c r="M29303" s="196"/>
      <c r="N29303" s="197"/>
      <c r="O29303" s="197"/>
      <c r="P29303" s="231"/>
    </row>
    <row r="29304" spans="2:16">
      <c r="B29304" s="351"/>
      <c r="C29304" s="398"/>
      <c r="D29304" s="399"/>
      <c r="E29304" s="400"/>
      <c r="G29304" s="401"/>
      <c r="H29304" s="401"/>
      <c r="I29304" s="401"/>
      <c r="J29304" s="194"/>
      <c r="K29304" s="194"/>
      <c r="L29304" s="195"/>
      <c r="M29304" s="196"/>
      <c r="N29304" s="197"/>
      <c r="O29304" s="197"/>
      <c r="P29304" s="231"/>
    </row>
    <row r="29305" spans="2:16">
      <c r="B29305" s="351"/>
      <c r="C29305" s="398"/>
      <c r="D29305" s="399"/>
      <c r="E29305" s="400"/>
      <c r="G29305" s="401"/>
      <c r="H29305" s="401"/>
      <c r="I29305" s="401"/>
      <c r="J29305" s="194"/>
      <c r="K29305" s="194"/>
      <c r="L29305" s="195"/>
      <c r="M29305" s="196"/>
      <c r="N29305" s="197"/>
      <c r="O29305" s="197"/>
      <c r="P29305" s="231"/>
    </row>
    <row r="29306" spans="2:16">
      <c r="B29306" s="351"/>
      <c r="C29306" s="398"/>
      <c r="D29306" s="399"/>
      <c r="E29306" s="400"/>
      <c r="G29306" s="401"/>
      <c r="H29306" s="401"/>
      <c r="I29306" s="401"/>
      <c r="J29306" s="194"/>
      <c r="K29306" s="194"/>
      <c r="L29306" s="195"/>
      <c r="M29306" s="196"/>
      <c r="N29306" s="197"/>
      <c r="O29306" s="197"/>
      <c r="P29306" s="231"/>
    </row>
    <row r="29307" spans="2:16">
      <c r="B29307" s="351"/>
      <c r="C29307" s="398"/>
      <c r="D29307" s="399"/>
      <c r="E29307" s="400"/>
      <c r="G29307" s="401"/>
      <c r="H29307" s="401"/>
      <c r="I29307" s="401"/>
      <c r="J29307" s="194"/>
      <c r="K29307" s="194"/>
      <c r="L29307" s="195"/>
      <c r="M29307" s="196"/>
      <c r="N29307" s="197"/>
      <c r="O29307" s="197"/>
      <c r="P29307" s="231"/>
    </row>
    <row r="29308" spans="2:16">
      <c r="B29308" s="351"/>
      <c r="C29308" s="398"/>
      <c r="D29308" s="399"/>
      <c r="E29308" s="400"/>
      <c r="G29308" s="401"/>
      <c r="H29308" s="401"/>
      <c r="I29308" s="401"/>
      <c r="J29308" s="194"/>
      <c r="K29308" s="194"/>
      <c r="L29308" s="195"/>
      <c r="M29308" s="196"/>
      <c r="N29308" s="197"/>
      <c r="O29308" s="197"/>
      <c r="P29308" s="231"/>
    </row>
    <row r="29309" spans="2:16">
      <c r="B29309" s="351"/>
      <c r="C29309" s="398"/>
      <c r="D29309" s="399"/>
      <c r="E29309" s="400"/>
      <c r="G29309" s="401"/>
      <c r="H29309" s="401"/>
      <c r="I29309" s="401"/>
      <c r="J29309" s="194"/>
      <c r="K29309" s="194"/>
      <c r="L29309" s="195"/>
      <c r="M29309" s="196"/>
      <c r="N29309" s="197"/>
      <c r="O29309" s="197"/>
      <c r="P29309" s="231"/>
    </row>
    <row r="29310" spans="2:16">
      <c r="B29310" s="351"/>
      <c r="C29310" s="398"/>
      <c r="D29310" s="399"/>
      <c r="E29310" s="400"/>
      <c r="G29310" s="401"/>
      <c r="H29310" s="401"/>
      <c r="I29310" s="401"/>
      <c r="J29310" s="194"/>
      <c r="K29310" s="194"/>
      <c r="L29310" s="195"/>
      <c r="M29310" s="196"/>
      <c r="N29310" s="197"/>
      <c r="O29310" s="197"/>
      <c r="P29310" s="231"/>
    </row>
    <row r="29311" spans="2:16">
      <c r="B29311" s="351"/>
      <c r="C29311" s="398"/>
      <c r="D29311" s="399"/>
      <c r="E29311" s="400"/>
      <c r="G29311" s="401"/>
      <c r="H29311" s="401"/>
      <c r="I29311" s="401"/>
      <c r="J29311" s="194"/>
      <c r="K29311" s="194"/>
      <c r="L29311" s="195"/>
      <c r="M29311" s="196"/>
      <c r="N29311" s="197"/>
      <c r="O29311" s="197"/>
      <c r="P29311" s="231"/>
    </row>
    <row r="29312" spans="2:16">
      <c r="B29312" s="351"/>
      <c r="C29312" s="398"/>
      <c r="D29312" s="399"/>
      <c r="E29312" s="400"/>
      <c r="G29312" s="401"/>
      <c r="H29312" s="401"/>
      <c r="I29312" s="401"/>
      <c r="J29312" s="194"/>
      <c r="K29312" s="194"/>
      <c r="L29312" s="195"/>
      <c r="M29312" s="196"/>
      <c r="N29312" s="197"/>
      <c r="O29312" s="197"/>
      <c r="P29312" s="231"/>
    </row>
    <row r="29313" spans="2:16">
      <c r="B29313" s="351"/>
      <c r="C29313" s="398"/>
      <c r="D29313" s="399"/>
      <c r="E29313" s="400"/>
      <c r="G29313" s="401"/>
      <c r="H29313" s="401"/>
      <c r="I29313" s="401"/>
      <c r="J29313" s="194"/>
      <c r="K29313" s="194"/>
      <c r="L29313" s="195"/>
      <c r="M29313" s="196"/>
      <c r="N29313" s="197"/>
      <c r="O29313" s="197"/>
      <c r="P29313" s="231"/>
    </row>
    <row r="29314" spans="2:16">
      <c r="B29314" s="351"/>
      <c r="C29314" s="398"/>
      <c r="D29314" s="399"/>
      <c r="E29314" s="400"/>
      <c r="G29314" s="401"/>
      <c r="H29314" s="401"/>
      <c r="I29314" s="401"/>
      <c r="J29314" s="194"/>
      <c r="K29314" s="194"/>
      <c r="L29314" s="195"/>
      <c r="M29314" s="196"/>
      <c r="N29314" s="197"/>
      <c r="O29314" s="197"/>
      <c r="P29314" s="231"/>
    </row>
    <row r="29315" spans="2:16">
      <c r="B29315" s="351"/>
      <c r="C29315" s="398"/>
      <c r="D29315" s="399"/>
      <c r="E29315" s="400"/>
      <c r="G29315" s="401"/>
      <c r="H29315" s="401"/>
      <c r="I29315" s="401"/>
      <c r="J29315" s="194"/>
      <c r="K29315" s="194"/>
      <c r="L29315" s="195"/>
      <c r="M29315" s="196"/>
      <c r="N29315" s="197"/>
      <c r="O29315" s="197"/>
      <c r="P29315" s="231"/>
    </row>
    <row r="29316" spans="2:16">
      <c r="B29316" s="351"/>
      <c r="C29316" s="398"/>
      <c r="D29316" s="399"/>
      <c r="E29316" s="400"/>
      <c r="G29316" s="401"/>
      <c r="H29316" s="401"/>
      <c r="I29316" s="401"/>
      <c r="J29316" s="194"/>
      <c r="K29316" s="194"/>
      <c r="L29316" s="195"/>
      <c r="M29316" s="196"/>
      <c r="N29316" s="197"/>
      <c r="O29316" s="197"/>
      <c r="P29316" s="231"/>
    </row>
    <row r="29317" spans="2:16">
      <c r="B29317" s="351"/>
      <c r="C29317" s="398"/>
      <c r="D29317" s="399"/>
      <c r="E29317" s="400"/>
      <c r="G29317" s="401"/>
      <c r="H29317" s="401"/>
      <c r="I29317" s="401"/>
      <c r="J29317" s="194"/>
      <c r="K29317" s="194"/>
      <c r="L29317" s="195"/>
      <c r="M29317" s="196"/>
      <c r="N29317" s="197"/>
      <c r="O29317" s="197"/>
      <c r="P29317" s="231"/>
    </row>
    <row r="29318" spans="2:16">
      <c r="B29318" s="351"/>
      <c r="C29318" s="398"/>
      <c r="D29318" s="399"/>
      <c r="E29318" s="400"/>
      <c r="G29318" s="401"/>
      <c r="H29318" s="401"/>
      <c r="I29318" s="401"/>
      <c r="J29318" s="194"/>
      <c r="K29318" s="194"/>
      <c r="L29318" s="195"/>
      <c r="M29318" s="196"/>
      <c r="N29318" s="197"/>
      <c r="O29318" s="197"/>
      <c r="P29318" s="231"/>
    </row>
    <row r="29319" spans="2:16">
      <c r="B29319" s="351"/>
      <c r="C29319" s="398"/>
      <c r="D29319" s="399"/>
      <c r="E29319" s="400"/>
      <c r="G29319" s="401"/>
      <c r="H29319" s="401"/>
      <c r="I29319" s="401"/>
      <c r="J29319" s="194"/>
      <c r="K29319" s="194"/>
      <c r="L29319" s="195"/>
      <c r="M29319" s="196"/>
      <c r="N29319" s="197"/>
      <c r="O29319" s="197"/>
      <c r="P29319" s="231"/>
    </row>
    <row r="29320" spans="2:16">
      <c r="B29320" s="351"/>
      <c r="C29320" s="398"/>
      <c r="D29320" s="399"/>
      <c r="E29320" s="400"/>
      <c r="G29320" s="401"/>
      <c r="H29320" s="401"/>
      <c r="I29320" s="401"/>
      <c r="J29320" s="194"/>
      <c r="K29320" s="194"/>
      <c r="L29320" s="195"/>
      <c r="M29320" s="196"/>
      <c r="N29320" s="197"/>
      <c r="O29320" s="197"/>
      <c r="P29320" s="231"/>
    </row>
    <row r="29321" spans="2:16">
      <c r="B29321" s="351"/>
      <c r="C29321" s="398"/>
      <c r="D29321" s="399"/>
      <c r="E29321" s="400"/>
      <c r="G29321" s="401"/>
      <c r="H29321" s="401"/>
      <c r="I29321" s="401"/>
      <c r="J29321" s="194"/>
      <c r="K29321" s="194"/>
      <c r="L29321" s="195"/>
      <c r="M29321" s="196"/>
      <c r="N29321" s="197"/>
      <c r="O29321" s="197"/>
      <c r="P29321" s="231"/>
    </row>
    <row r="29322" spans="2:16">
      <c r="B29322" s="351"/>
      <c r="C29322" s="398"/>
      <c r="D29322" s="399"/>
      <c r="E29322" s="400"/>
      <c r="G29322" s="401"/>
      <c r="H29322" s="401"/>
      <c r="I29322" s="401"/>
      <c r="J29322" s="194"/>
      <c r="K29322" s="194"/>
      <c r="L29322" s="195"/>
      <c r="M29322" s="196"/>
      <c r="N29322" s="197"/>
      <c r="O29322" s="197"/>
      <c r="P29322" s="231"/>
    </row>
    <row r="29323" spans="2:16">
      <c r="B29323" s="351"/>
      <c r="C29323" s="398"/>
      <c r="D29323" s="399"/>
      <c r="E29323" s="400"/>
      <c r="G29323" s="401"/>
      <c r="H29323" s="401"/>
      <c r="I29323" s="401"/>
      <c r="J29323" s="194"/>
      <c r="K29323" s="194"/>
      <c r="L29323" s="195"/>
      <c r="M29323" s="196"/>
      <c r="N29323" s="197"/>
      <c r="O29323" s="197"/>
      <c r="P29323" s="231"/>
    </row>
    <row r="29324" spans="2:16">
      <c r="B29324" s="351"/>
      <c r="C29324" s="398"/>
      <c r="D29324" s="399"/>
      <c r="E29324" s="400"/>
      <c r="G29324" s="401"/>
      <c r="H29324" s="401"/>
      <c r="I29324" s="401"/>
      <c r="J29324" s="194"/>
      <c r="K29324" s="194"/>
      <c r="L29324" s="195"/>
      <c r="M29324" s="196"/>
      <c r="N29324" s="197"/>
      <c r="O29324" s="197"/>
      <c r="P29324" s="231"/>
    </row>
    <row r="29325" spans="2:16">
      <c r="B29325" s="351"/>
      <c r="C29325" s="398"/>
      <c r="D29325" s="399"/>
      <c r="E29325" s="400"/>
      <c r="G29325" s="401"/>
      <c r="H29325" s="401"/>
      <c r="I29325" s="401"/>
      <c r="J29325" s="194"/>
      <c r="K29325" s="194"/>
      <c r="L29325" s="195"/>
      <c r="M29325" s="196"/>
      <c r="N29325" s="197"/>
      <c r="O29325" s="197"/>
      <c r="P29325" s="231"/>
    </row>
    <row r="29326" spans="2:16">
      <c r="B29326" s="351"/>
      <c r="C29326" s="398"/>
      <c r="D29326" s="399"/>
      <c r="E29326" s="400"/>
      <c r="G29326" s="401"/>
      <c r="H29326" s="401"/>
      <c r="I29326" s="401"/>
      <c r="J29326" s="194"/>
      <c r="K29326" s="194"/>
      <c r="L29326" s="195"/>
      <c r="M29326" s="196"/>
      <c r="N29326" s="197"/>
      <c r="O29326" s="197"/>
      <c r="P29326" s="231"/>
    </row>
    <row r="29327" spans="2:16">
      <c r="B29327" s="351"/>
      <c r="C29327" s="398"/>
      <c r="D29327" s="399"/>
      <c r="E29327" s="400"/>
      <c r="G29327" s="401"/>
      <c r="H29327" s="401"/>
      <c r="I29327" s="401"/>
      <c r="J29327" s="194"/>
      <c r="K29327" s="194"/>
      <c r="L29327" s="195"/>
      <c r="M29327" s="196"/>
      <c r="N29327" s="197"/>
      <c r="O29327" s="197"/>
      <c r="P29327" s="231"/>
    </row>
    <row r="29328" spans="2:16">
      <c r="B29328" s="351"/>
      <c r="C29328" s="398"/>
      <c r="D29328" s="399"/>
      <c r="E29328" s="400"/>
      <c r="G29328" s="401"/>
      <c r="H29328" s="401"/>
      <c r="I29328" s="401"/>
      <c r="J29328" s="194"/>
      <c r="K29328" s="194"/>
      <c r="L29328" s="195"/>
      <c r="M29328" s="196"/>
      <c r="N29328" s="197"/>
      <c r="O29328" s="197"/>
      <c r="P29328" s="231"/>
    </row>
    <row r="29329" spans="2:16">
      <c r="B29329" s="351"/>
      <c r="C29329" s="398"/>
      <c r="D29329" s="399"/>
      <c r="E29329" s="400"/>
      <c r="G29329" s="401"/>
      <c r="H29329" s="401"/>
      <c r="I29329" s="401"/>
      <c r="J29329" s="194"/>
      <c r="K29329" s="194"/>
      <c r="L29329" s="195"/>
      <c r="M29329" s="196"/>
      <c r="N29329" s="197"/>
      <c r="O29329" s="197"/>
      <c r="P29329" s="231"/>
    </row>
    <row r="29330" spans="2:16">
      <c r="B29330" s="351"/>
      <c r="C29330" s="398"/>
      <c r="D29330" s="399"/>
      <c r="E29330" s="400"/>
      <c r="G29330" s="401"/>
      <c r="H29330" s="401"/>
      <c r="I29330" s="401"/>
      <c r="J29330" s="194"/>
      <c r="K29330" s="194"/>
      <c r="L29330" s="195"/>
      <c r="M29330" s="196"/>
      <c r="N29330" s="197"/>
      <c r="O29330" s="197"/>
      <c r="P29330" s="231"/>
    </row>
    <row r="29331" spans="2:16">
      <c r="B29331" s="351"/>
      <c r="C29331" s="398"/>
      <c r="D29331" s="399"/>
      <c r="E29331" s="400"/>
      <c r="G29331" s="401"/>
      <c r="H29331" s="401"/>
      <c r="I29331" s="401"/>
      <c r="J29331" s="194"/>
      <c r="K29331" s="194"/>
      <c r="L29331" s="195"/>
      <c r="M29331" s="196"/>
      <c r="N29331" s="197"/>
      <c r="O29331" s="197"/>
      <c r="P29331" s="231"/>
    </row>
    <row r="29332" spans="2:16">
      <c r="B29332" s="351"/>
      <c r="C29332" s="398"/>
      <c r="D29332" s="399"/>
      <c r="E29332" s="400"/>
      <c r="G29332" s="401"/>
      <c r="H29332" s="401"/>
      <c r="I29332" s="401"/>
      <c r="J29332" s="194"/>
      <c r="K29332" s="194"/>
      <c r="L29332" s="195"/>
      <c r="M29332" s="196"/>
      <c r="N29332" s="197"/>
      <c r="O29332" s="197"/>
      <c r="P29332" s="231"/>
    </row>
    <row r="29333" spans="2:16">
      <c r="B29333" s="351"/>
      <c r="C29333" s="398"/>
      <c r="D29333" s="399"/>
      <c r="E29333" s="400"/>
      <c r="G29333" s="401"/>
      <c r="H29333" s="401"/>
      <c r="I29333" s="401"/>
      <c r="J29333" s="194"/>
      <c r="K29333" s="194"/>
      <c r="L29333" s="195"/>
      <c r="M29333" s="196"/>
      <c r="N29333" s="197"/>
      <c r="O29333" s="197"/>
      <c r="P29333" s="231"/>
    </row>
    <row r="29334" spans="2:16">
      <c r="B29334" s="351"/>
      <c r="C29334" s="398"/>
      <c r="D29334" s="399"/>
      <c r="E29334" s="400"/>
      <c r="G29334" s="401"/>
      <c r="H29334" s="401"/>
      <c r="I29334" s="401"/>
      <c r="J29334" s="194"/>
      <c r="K29334" s="194"/>
      <c r="L29334" s="195"/>
      <c r="M29334" s="196"/>
      <c r="N29334" s="197"/>
      <c r="O29334" s="197"/>
      <c r="P29334" s="231"/>
    </row>
    <row r="29335" spans="2:16">
      <c r="B29335" s="351"/>
      <c r="C29335" s="398"/>
      <c r="D29335" s="399"/>
      <c r="E29335" s="400"/>
      <c r="G29335" s="401"/>
      <c r="H29335" s="401"/>
      <c r="I29335" s="401"/>
      <c r="J29335" s="194"/>
      <c r="K29335" s="194"/>
      <c r="L29335" s="195"/>
      <c r="M29335" s="196"/>
      <c r="N29335" s="197"/>
      <c r="O29335" s="197"/>
      <c r="P29335" s="231"/>
    </row>
    <row r="29336" spans="2:16">
      <c r="B29336" s="351"/>
      <c r="C29336" s="398"/>
      <c r="D29336" s="399"/>
      <c r="E29336" s="400"/>
      <c r="G29336" s="401"/>
      <c r="H29336" s="401"/>
      <c r="I29336" s="401"/>
      <c r="J29336" s="194"/>
      <c r="K29336" s="194"/>
      <c r="L29336" s="195"/>
      <c r="M29336" s="196"/>
      <c r="N29336" s="197"/>
      <c r="O29336" s="197"/>
      <c r="P29336" s="231"/>
    </row>
    <row r="29337" spans="2:16">
      <c r="B29337" s="351"/>
      <c r="C29337" s="398"/>
      <c r="D29337" s="399"/>
      <c r="E29337" s="400"/>
      <c r="G29337" s="401"/>
      <c r="H29337" s="401"/>
      <c r="I29337" s="401"/>
      <c r="J29337" s="194"/>
      <c r="K29337" s="194"/>
      <c r="L29337" s="195"/>
      <c r="M29337" s="196"/>
      <c r="N29337" s="197"/>
      <c r="O29337" s="197"/>
      <c r="P29337" s="231"/>
    </row>
    <row r="29338" spans="2:16">
      <c r="B29338" s="351"/>
      <c r="C29338" s="398"/>
      <c r="D29338" s="399"/>
      <c r="E29338" s="400"/>
      <c r="G29338" s="401"/>
      <c r="H29338" s="401"/>
      <c r="I29338" s="401"/>
      <c r="J29338" s="194"/>
      <c r="K29338" s="194"/>
      <c r="L29338" s="195"/>
      <c r="M29338" s="196"/>
      <c r="N29338" s="197"/>
      <c r="O29338" s="197"/>
      <c r="P29338" s="231"/>
    </row>
    <row r="29339" spans="2:16">
      <c r="B29339" s="351"/>
      <c r="C29339" s="398"/>
      <c r="D29339" s="399"/>
      <c r="E29339" s="400"/>
      <c r="G29339" s="401"/>
      <c r="H29339" s="401"/>
      <c r="I29339" s="401"/>
      <c r="J29339" s="194"/>
      <c r="K29339" s="194"/>
      <c r="L29339" s="195"/>
      <c r="M29339" s="196"/>
      <c r="N29339" s="197"/>
      <c r="O29339" s="197"/>
      <c r="P29339" s="231"/>
    </row>
    <row r="29340" spans="2:16">
      <c r="B29340" s="351"/>
      <c r="C29340" s="398"/>
      <c r="D29340" s="399"/>
      <c r="E29340" s="400"/>
      <c r="G29340" s="401"/>
      <c r="H29340" s="401"/>
      <c r="I29340" s="401"/>
      <c r="J29340" s="194"/>
      <c r="K29340" s="194"/>
      <c r="L29340" s="195"/>
      <c r="M29340" s="196"/>
      <c r="N29340" s="197"/>
      <c r="O29340" s="197"/>
      <c r="P29340" s="231"/>
    </row>
    <row r="29341" spans="2:16">
      <c r="B29341" s="351"/>
      <c r="C29341" s="398"/>
      <c r="D29341" s="399"/>
      <c r="E29341" s="400"/>
      <c r="G29341" s="401"/>
      <c r="H29341" s="401"/>
      <c r="I29341" s="401"/>
      <c r="J29341" s="194"/>
      <c r="K29341" s="194"/>
      <c r="L29341" s="195"/>
      <c r="M29341" s="196"/>
      <c r="N29341" s="197"/>
      <c r="O29341" s="197"/>
      <c r="P29341" s="231"/>
    </row>
    <row r="29342" spans="2:16">
      <c r="B29342" s="351"/>
      <c r="C29342" s="398"/>
      <c r="D29342" s="399"/>
      <c r="E29342" s="400"/>
      <c r="G29342" s="401"/>
      <c r="H29342" s="401"/>
      <c r="I29342" s="401"/>
      <c r="J29342" s="194"/>
      <c r="K29342" s="194"/>
      <c r="L29342" s="195"/>
      <c r="M29342" s="196"/>
      <c r="N29342" s="197"/>
      <c r="O29342" s="197"/>
      <c r="P29342" s="231"/>
    </row>
    <row r="29343" spans="2:16">
      <c r="B29343" s="351"/>
      <c r="C29343" s="398"/>
      <c r="D29343" s="399"/>
      <c r="E29343" s="400"/>
      <c r="G29343" s="401"/>
      <c r="H29343" s="401"/>
      <c r="I29343" s="401"/>
      <c r="J29343" s="194"/>
      <c r="K29343" s="194"/>
      <c r="L29343" s="195"/>
      <c r="M29343" s="196"/>
      <c r="N29343" s="197"/>
      <c r="O29343" s="197"/>
      <c r="P29343" s="231"/>
    </row>
    <row r="29344" spans="2:16">
      <c r="B29344" s="351"/>
      <c r="C29344" s="398"/>
      <c r="D29344" s="399"/>
      <c r="E29344" s="400"/>
      <c r="G29344" s="401"/>
      <c r="H29344" s="401"/>
      <c r="I29344" s="401"/>
      <c r="J29344" s="194"/>
      <c r="K29344" s="194"/>
      <c r="L29344" s="195"/>
      <c r="M29344" s="196"/>
      <c r="N29344" s="197"/>
      <c r="O29344" s="197"/>
      <c r="P29344" s="231"/>
    </row>
    <row r="29345" spans="2:16">
      <c r="B29345" s="351"/>
      <c r="C29345" s="398"/>
      <c r="D29345" s="399"/>
      <c r="E29345" s="400"/>
      <c r="G29345" s="401"/>
      <c r="H29345" s="401"/>
      <c r="I29345" s="401"/>
      <c r="J29345" s="194"/>
      <c r="K29345" s="194"/>
      <c r="L29345" s="195"/>
      <c r="M29345" s="196"/>
      <c r="N29345" s="197"/>
      <c r="O29345" s="197"/>
      <c r="P29345" s="231"/>
    </row>
    <row r="29346" spans="2:16">
      <c r="B29346" s="351"/>
      <c r="C29346" s="398"/>
      <c r="D29346" s="399"/>
      <c r="E29346" s="400"/>
      <c r="G29346" s="401"/>
      <c r="H29346" s="401"/>
      <c r="I29346" s="401"/>
      <c r="J29346" s="194"/>
      <c r="K29346" s="194"/>
      <c r="L29346" s="195"/>
      <c r="M29346" s="196"/>
      <c r="N29346" s="197"/>
      <c r="O29346" s="197"/>
      <c r="P29346" s="231"/>
    </row>
    <row r="29347" spans="2:16">
      <c r="B29347" s="351"/>
      <c r="C29347" s="398"/>
      <c r="D29347" s="399"/>
      <c r="E29347" s="400"/>
      <c r="G29347" s="401"/>
      <c r="H29347" s="401"/>
      <c r="I29347" s="401"/>
      <c r="J29347" s="194"/>
      <c r="K29347" s="194"/>
      <c r="L29347" s="195"/>
      <c r="M29347" s="196"/>
      <c r="N29347" s="197"/>
      <c r="O29347" s="197"/>
      <c r="P29347" s="231"/>
    </row>
    <row r="29348" spans="2:16">
      <c r="B29348" s="351"/>
      <c r="C29348" s="398"/>
      <c r="D29348" s="399"/>
      <c r="E29348" s="400"/>
      <c r="G29348" s="401"/>
      <c r="H29348" s="401"/>
      <c r="I29348" s="401"/>
      <c r="J29348" s="194"/>
      <c r="K29348" s="194"/>
      <c r="L29348" s="195"/>
      <c r="M29348" s="196"/>
      <c r="N29348" s="197"/>
      <c r="O29348" s="197"/>
      <c r="P29348" s="231"/>
    </row>
    <row r="29349" spans="2:16">
      <c r="B29349" s="351"/>
      <c r="C29349" s="398"/>
      <c r="D29349" s="399"/>
      <c r="E29349" s="400"/>
      <c r="G29349" s="401"/>
      <c r="H29349" s="401"/>
      <c r="I29349" s="401"/>
      <c r="J29349" s="194"/>
      <c r="K29349" s="194"/>
      <c r="L29349" s="195"/>
      <c r="M29349" s="196"/>
      <c r="N29349" s="197"/>
      <c r="O29349" s="197"/>
      <c r="P29349" s="231"/>
    </row>
    <row r="29350" spans="2:16">
      <c r="B29350" s="351"/>
      <c r="C29350" s="398"/>
      <c r="D29350" s="399"/>
      <c r="E29350" s="400"/>
      <c r="G29350" s="401"/>
      <c r="H29350" s="401"/>
      <c r="I29350" s="401"/>
      <c r="J29350" s="194"/>
      <c r="K29350" s="194"/>
      <c r="L29350" s="195"/>
      <c r="M29350" s="196"/>
      <c r="N29350" s="197"/>
      <c r="O29350" s="197"/>
      <c r="P29350" s="231"/>
    </row>
    <row r="29351" spans="2:16">
      <c r="B29351" s="351"/>
      <c r="C29351" s="398"/>
      <c r="D29351" s="399"/>
      <c r="E29351" s="400"/>
      <c r="G29351" s="401"/>
      <c r="H29351" s="401"/>
      <c r="I29351" s="401"/>
      <c r="J29351" s="194"/>
      <c r="K29351" s="194"/>
      <c r="L29351" s="195"/>
      <c r="M29351" s="196"/>
      <c r="N29351" s="197"/>
      <c r="O29351" s="197"/>
      <c r="P29351" s="231"/>
    </row>
    <row r="29352" spans="2:16">
      <c r="B29352" s="351"/>
      <c r="C29352" s="398"/>
      <c r="D29352" s="399"/>
      <c r="E29352" s="400"/>
      <c r="G29352" s="401"/>
      <c r="H29352" s="401"/>
      <c r="I29352" s="401"/>
      <c r="J29352" s="194"/>
      <c r="K29352" s="194"/>
      <c r="L29352" s="195"/>
      <c r="M29352" s="196"/>
      <c r="N29352" s="197"/>
      <c r="O29352" s="197"/>
      <c r="P29352" s="231"/>
    </row>
    <row r="29353" spans="2:16">
      <c r="B29353" s="351"/>
      <c r="C29353" s="398"/>
      <c r="D29353" s="399"/>
      <c r="E29353" s="400"/>
      <c r="G29353" s="401"/>
      <c r="H29353" s="401"/>
      <c r="I29353" s="401"/>
      <c r="J29353" s="194"/>
      <c r="K29353" s="194"/>
      <c r="L29353" s="195"/>
      <c r="M29353" s="196"/>
      <c r="N29353" s="197"/>
      <c r="O29353" s="197"/>
      <c r="P29353" s="231"/>
    </row>
    <row r="29354" spans="2:16">
      <c r="B29354" s="351"/>
      <c r="C29354" s="398"/>
      <c r="D29354" s="399"/>
      <c r="E29354" s="400"/>
      <c r="G29354" s="401"/>
      <c r="H29354" s="401"/>
      <c r="I29354" s="401"/>
      <c r="J29354" s="194"/>
      <c r="K29354" s="194"/>
      <c r="L29354" s="195"/>
      <c r="M29354" s="196"/>
      <c r="N29354" s="197"/>
      <c r="O29354" s="197"/>
      <c r="P29354" s="231"/>
    </row>
    <row r="29355" spans="2:16">
      <c r="B29355" s="351"/>
      <c r="C29355" s="398"/>
      <c r="D29355" s="399"/>
      <c r="E29355" s="400"/>
      <c r="G29355" s="401"/>
      <c r="H29355" s="401"/>
      <c r="I29355" s="401"/>
      <c r="J29355" s="194"/>
      <c r="K29355" s="194"/>
      <c r="L29355" s="195"/>
      <c r="M29355" s="196"/>
      <c r="N29355" s="197"/>
      <c r="O29355" s="197"/>
      <c r="P29355" s="231"/>
    </row>
    <row r="29356" spans="2:16">
      <c r="B29356" s="351"/>
      <c r="C29356" s="398"/>
      <c r="D29356" s="399"/>
      <c r="E29356" s="400"/>
      <c r="G29356" s="401"/>
      <c r="H29356" s="401"/>
      <c r="I29356" s="401"/>
      <c r="J29356" s="194"/>
      <c r="K29356" s="194"/>
      <c r="L29356" s="195"/>
      <c r="M29356" s="196"/>
      <c r="N29356" s="197"/>
      <c r="O29356" s="197"/>
      <c r="P29356" s="231"/>
    </row>
    <row r="29357" spans="2:16">
      <c r="B29357" s="351"/>
      <c r="C29357" s="398"/>
      <c r="D29357" s="399"/>
      <c r="E29357" s="400"/>
      <c r="G29357" s="401"/>
      <c r="H29357" s="401"/>
      <c r="I29357" s="401"/>
      <c r="J29357" s="194"/>
      <c r="K29357" s="194"/>
      <c r="L29357" s="195"/>
      <c r="M29357" s="196"/>
      <c r="N29357" s="197"/>
      <c r="O29357" s="197"/>
      <c r="P29357" s="231"/>
    </row>
    <row r="29358" spans="2:16">
      <c r="B29358" s="351"/>
      <c r="C29358" s="398"/>
      <c r="D29358" s="399"/>
      <c r="E29358" s="400"/>
      <c r="G29358" s="401"/>
      <c r="H29358" s="401"/>
      <c r="I29358" s="401"/>
      <c r="J29358" s="194"/>
      <c r="K29358" s="194"/>
      <c r="L29358" s="195"/>
      <c r="M29358" s="196"/>
      <c r="N29358" s="197"/>
      <c r="O29358" s="197"/>
      <c r="P29358" s="231"/>
    </row>
    <row r="29359" spans="2:16">
      <c r="B29359" s="351"/>
      <c r="C29359" s="398"/>
      <c r="D29359" s="399"/>
      <c r="E29359" s="400"/>
      <c r="G29359" s="401"/>
      <c r="H29359" s="401"/>
      <c r="I29359" s="401"/>
      <c r="J29359" s="194"/>
      <c r="K29359" s="194"/>
      <c r="L29359" s="195"/>
      <c r="M29359" s="196"/>
      <c r="N29359" s="197"/>
      <c r="O29359" s="197"/>
      <c r="P29359" s="231"/>
    </row>
    <row r="29360" spans="2:16">
      <c r="B29360" s="351"/>
      <c r="C29360" s="398"/>
      <c r="D29360" s="399"/>
      <c r="E29360" s="400"/>
      <c r="G29360" s="401"/>
      <c r="H29360" s="401"/>
      <c r="I29360" s="401"/>
      <c r="J29360" s="194"/>
      <c r="K29360" s="194"/>
      <c r="L29360" s="195"/>
      <c r="M29360" s="196"/>
      <c r="N29360" s="197"/>
      <c r="O29360" s="197"/>
      <c r="P29360" s="231"/>
    </row>
    <row r="29361" spans="2:16">
      <c r="B29361" s="351"/>
      <c r="C29361" s="398"/>
      <c r="D29361" s="399"/>
      <c r="E29361" s="400"/>
      <c r="G29361" s="401"/>
      <c r="H29361" s="401"/>
      <c r="I29361" s="401"/>
      <c r="J29361" s="194"/>
      <c r="K29361" s="194"/>
      <c r="L29361" s="195"/>
      <c r="M29361" s="196"/>
      <c r="N29361" s="197"/>
      <c r="O29361" s="197"/>
      <c r="P29361" s="231"/>
    </row>
    <row r="29362" spans="2:16">
      <c r="B29362" s="351"/>
      <c r="C29362" s="398"/>
      <c r="D29362" s="399"/>
      <c r="E29362" s="400"/>
      <c r="G29362" s="401"/>
      <c r="H29362" s="401"/>
      <c r="I29362" s="401"/>
      <c r="J29362" s="194"/>
      <c r="K29362" s="194"/>
      <c r="L29362" s="195"/>
      <c r="M29362" s="196"/>
      <c r="N29362" s="197"/>
      <c r="O29362" s="197"/>
      <c r="P29362" s="231"/>
    </row>
    <row r="29363" spans="2:16">
      <c r="B29363" s="351"/>
      <c r="C29363" s="398"/>
      <c r="D29363" s="399"/>
      <c r="E29363" s="400"/>
      <c r="G29363" s="401"/>
      <c r="H29363" s="401"/>
      <c r="I29363" s="401"/>
      <c r="J29363" s="194"/>
      <c r="K29363" s="194"/>
      <c r="L29363" s="195"/>
      <c r="M29363" s="196"/>
      <c r="N29363" s="197"/>
      <c r="O29363" s="197"/>
      <c r="P29363" s="231"/>
    </row>
    <row r="29364" spans="2:16">
      <c r="B29364" s="351"/>
      <c r="C29364" s="398"/>
      <c r="D29364" s="399"/>
      <c r="E29364" s="400"/>
      <c r="G29364" s="401"/>
      <c r="H29364" s="401"/>
      <c r="I29364" s="401"/>
      <c r="J29364" s="194"/>
      <c r="K29364" s="194"/>
      <c r="L29364" s="195"/>
      <c r="M29364" s="196"/>
      <c r="N29364" s="197"/>
      <c r="O29364" s="197"/>
      <c r="P29364" s="231"/>
    </row>
    <row r="29365" spans="2:16">
      <c r="B29365" s="351"/>
      <c r="C29365" s="398"/>
      <c r="D29365" s="399"/>
      <c r="E29365" s="400"/>
      <c r="G29365" s="401"/>
      <c r="H29365" s="401"/>
      <c r="I29365" s="401"/>
      <c r="J29365" s="194"/>
      <c r="K29365" s="194"/>
      <c r="L29365" s="195"/>
      <c r="M29365" s="196"/>
      <c r="N29365" s="197"/>
      <c r="O29365" s="197"/>
      <c r="P29365" s="231"/>
    </row>
    <row r="29366" spans="2:16">
      <c r="B29366" s="351"/>
      <c r="C29366" s="398"/>
      <c r="D29366" s="399"/>
      <c r="E29366" s="400"/>
      <c r="G29366" s="401"/>
      <c r="H29366" s="401"/>
      <c r="I29366" s="401"/>
      <c r="J29366" s="194"/>
      <c r="K29366" s="194"/>
      <c r="L29366" s="195"/>
      <c r="M29366" s="196"/>
      <c r="N29366" s="197"/>
      <c r="O29366" s="197"/>
      <c r="P29366" s="231"/>
    </row>
    <row r="29367" spans="2:16">
      <c r="B29367" s="351"/>
      <c r="C29367" s="398"/>
      <c r="D29367" s="399"/>
      <c r="E29367" s="400"/>
      <c r="G29367" s="401"/>
      <c r="H29367" s="401"/>
      <c r="I29367" s="401"/>
      <c r="J29367" s="194"/>
      <c r="K29367" s="194"/>
      <c r="L29367" s="195"/>
      <c r="M29367" s="196"/>
      <c r="N29367" s="197"/>
      <c r="O29367" s="197"/>
      <c r="P29367" s="231"/>
    </row>
    <row r="29368" spans="2:16">
      <c r="B29368" s="351"/>
      <c r="C29368" s="398"/>
      <c r="D29368" s="399"/>
      <c r="E29368" s="400"/>
      <c r="G29368" s="401"/>
      <c r="H29368" s="401"/>
      <c r="I29368" s="401"/>
      <c r="J29368" s="194"/>
      <c r="K29368" s="194"/>
      <c r="L29368" s="195"/>
      <c r="M29368" s="196"/>
      <c r="N29368" s="197"/>
      <c r="O29368" s="197"/>
      <c r="P29368" s="231"/>
    </row>
    <row r="29369" spans="2:16">
      <c r="B29369" s="351"/>
      <c r="C29369" s="398"/>
      <c r="D29369" s="399"/>
      <c r="E29369" s="400"/>
      <c r="G29369" s="401"/>
      <c r="H29369" s="401"/>
      <c r="I29369" s="401"/>
      <c r="J29369" s="194"/>
      <c r="K29369" s="194"/>
      <c r="L29369" s="195"/>
      <c r="M29369" s="196"/>
      <c r="N29369" s="197"/>
      <c r="O29369" s="197"/>
      <c r="P29369" s="231"/>
    </row>
    <row r="29370" spans="2:16">
      <c r="B29370" s="351"/>
      <c r="C29370" s="398"/>
      <c r="D29370" s="399"/>
      <c r="E29370" s="400"/>
      <c r="G29370" s="401"/>
      <c r="H29370" s="401"/>
      <c r="I29370" s="401"/>
      <c r="J29370" s="194"/>
      <c r="K29370" s="194"/>
      <c r="L29370" s="195"/>
      <c r="M29370" s="196"/>
      <c r="N29370" s="197"/>
      <c r="O29370" s="197"/>
      <c r="P29370" s="231"/>
    </row>
    <row r="29371" spans="2:16">
      <c r="B29371" s="351"/>
      <c r="C29371" s="398"/>
      <c r="D29371" s="399"/>
      <c r="E29371" s="400"/>
      <c r="G29371" s="401"/>
      <c r="H29371" s="401"/>
      <c r="I29371" s="401"/>
      <c r="J29371" s="194"/>
      <c r="K29371" s="194"/>
      <c r="L29371" s="195"/>
      <c r="M29371" s="196"/>
      <c r="N29371" s="197"/>
      <c r="O29371" s="197"/>
      <c r="P29371" s="231"/>
    </row>
    <row r="29372" spans="2:16">
      <c r="B29372" s="351"/>
      <c r="C29372" s="398"/>
      <c r="D29372" s="399"/>
      <c r="E29372" s="400"/>
      <c r="G29372" s="401"/>
      <c r="H29372" s="401"/>
      <c r="I29372" s="401"/>
      <c r="J29372" s="194"/>
      <c r="K29372" s="194"/>
      <c r="L29372" s="195"/>
      <c r="M29372" s="196"/>
      <c r="N29372" s="197"/>
      <c r="O29372" s="197"/>
      <c r="P29372" s="231"/>
    </row>
    <row r="29373" spans="2:16">
      <c r="B29373" s="351"/>
      <c r="C29373" s="398"/>
      <c r="D29373" s="399"/>
      <c r="E29373" s="400"/>
      <c r="G29373" s="401"/>
      <c r="H29373" s="401"/>
      <c r="I29373" s="401"/>
      <c r="J29373" s="194"/>
      <c r="K29373" s="194"/>
      <c r="L29373" s="195"/>
      <c r="M29373" s="196"/>
      <c r="N29373" s="197"/>
      <c r="O29373" s="197"/>
      <c r="P29373" s="231"/>
    </row>
    <row r="29374" spans="2:16">
      <c r="B29374" s="351"/>
      <c r="C29374" s="398"/>
      <c r="D29374" s="399"/>
      <c r="E29374" s="400"/>
      <c r="G29374" s="401"/>
      <c r="H29374" s="401"/>
      <c r="I29374" s="401"/>
      <c r="J29374" s="194"/>
      <c r="K29374" s="194"/>
      <c r="L29374" s="195"/>
      <c r="M29374" s="196"/>
      <c r="N29374" s="197"/>
      <c r="O29374" s="197"/>
      <c r="P29374" s="231"/>
    </row>
    <row r="29375" spans="2:16">
      <c r="B29375" s="351"/>
      <c r="C29375" s="398"/>
      <c r="D29375" s="399"/>
      <c r="E29375" s="400"/>
      <c r="G29375" s="401"/>
      <c r="H29375" s="401"/>
      <c r="I29375" s="401"/>
      <c r="J29375" s="194"/>
      <c r="K29375" s="194"/>
      <c r="L29375" s="195"/>
      <c r="M29375" s="196"/>
      <c r="N29375" s="197"/>
      <c r="O29375" s="197"/>
      <c r="P29375" s="231"/>
    </row>
    <row r="29376" spans="2:16">
      <c r="B29376" s="351"/>
      <c r="C29376" s="398"/>
      <c r="D29376" s="399"/>
      <c r="E29376" s="400"/>
      <c r="G29376" s="401"/>
      <c r="H29376" s="401"/>
      <c r="I29376" s="401"/>
      <c r="J29376" s="194"/>
      <c r="K29376" s="194"/>
      <c r="L29376" s="195"/>
      <c r="M29376" s="196"/>
      <c r="N29376" s="197"/>
      <c r="O29376" s="197"/>
      <c r="P29376" s="231"/>
    </row>
    <row r="29377" spans="2:16">
      <c r="B29377" s="351"/>
      <c r="C29377" s="398"/>
      <c r="D29377" s="399"/>
      <c r="E29377" s="400"/>
      <c r="G29377" s="401"/>
      <c r="H29377" s="401"/>
      <c r="I29377" s="401"/>
      <c r="J29377" s="194"/>
      <c r="K29377" s="194"/>
      <c r="L29377" s="195"/>
      <c r="M29377" s="196"/>
      <c r="N29377" s="197"/>
      <c r="O29377" s="197"/>
      <c r="P29377" s="231"/>
    </row>
    <row r="29378" spans="2:16">
      <c r="B29378" s="351"/>
      <c r="C29378" s="398"/>
      <c r="D29378" s="399"/>
      <c r="E29378" s="400"/>
      <c r="G29378" s="401"/>
      <c r="H29378" s="401"/>
      <c r="I29378" s="401"/>
      <c r="J29378" s="194"/>
      <c r="K29378" s="194"/>
      <c r="L29378" s="195"/>
      <c r="M29378" s="196"/>
      <c r="N29378" s="197"/>
      <c r="O29378" s="197"/>
      <c r="P29378" s="231"/>
    </row>
    <row r="29379" spans="2:16">
      <c r="B29379" s="351"/>
      <c r="C29379" s="398"/>
      <c r="D29379" s="399"/>
      <c r="E29379" s="400"/>
      <c r="G29379" s="401"/>
      <c r="H29379" s="401"/>
      <c r="I29379" s="401"/>
      <c r="J29379" s="194"/>
      <c r="K29379" s="194"/>
      <c r="L29379" s="195"/>
      <c r="M29379" s="196"/>
      <c r="N29379" s="197"/>
      <c r="O29379" s="197"/>
      <c r="P29379" s="231"/>
    </row>
    <row r="29380" spans="2:16">
      <c r="B29380" s="351"/>
      <c r="C29380" s="398"/>
      <c r="D29380" s="399"/>
      <c r="E29380" s="400"/>
      <c r="G29380" s="401"/>
      <c r="H29380" s="401"/>
      <c r="I29380" s="401"/>
      <c r="J29380" s="194"/>
      <c r="K29380" s="194"/>
      <c r="L29380" s="195"/>
      <c r="M29380" s="196"/>
      <c r="N29380" s="197"/>
      <c r="O29380" s="197"/>
      <c r="P29380" s="231"/>
    </row>
    <row r="29381" spans="2:16">
      <c r="B29381" s="351"/>
      <c r="C29381" s="398"/>
      <c r="D29381" s="399"/>
      <c r="E29381" s="400"/>
      <c r="G29381" s="401"/>
      <c r="H29381" s="401"/>
      <c r="I29381" s="401"/>
      <c r="J29381" s="194"/>
      <c r="K29381" s="194"/>
      <c r="L29381" s="195"/>
      <c r="M29381" s="196"/>
      <c r="N29381" s="197"/>
      <c r="O29381" s="197"/>
      <c r="P29381" s="231"/>
    </row>
    <row r="29382" spans="2:16">
      <c r="B29382" s="351"/>
      <c r="C29382" s="398"/>
      <c r="D29382" s="399"/>
      <c r="E29382" s="400"/>
      <c r="G29382" s="401"/>
      <c r="H29382" s="401"/>
      <c r="I29382" s="401"/>
      <c r="J29382" s="194"/>
      <c r="K29382" s="194"/>
      <c r="L29382" s="195"/>
      <c r="M29382" s="196"/>
      <c r="N29382" s="197"/>
      <c r="O29382" s="197"/>
      <c r="P29382" s="231"/>
    </row>
    <row r="29383" spans="2:16">
      <c r="B29383" s="351"/>
      <c r="C29383" s="398"/>
      <c r="D29383" s="399"/>
      <c r="E29383" s="400"/>
      <c r="G29383" s="401"/>
      <c r="H29383" s="401"/>
      <c r="I29383" s="401"/>
      <c r="J29383" s="194"/>
      <c r="K29383" s="194"/>
      <c r="L29383" s="195"/>
      <c r="M29383" s="196"/>
      <c r="N29383" s="197"/>
      <c r="O29383" s="197"/>
      <c r="P29383" s="231"/>
    </row>
    <row r="29384" spans="2:16">
      <c r="B29384" s="351"/>
      <c r="C29384" s="398"/>
      <c r="D29384" s="399"/>
      <c r="E29384" s="400"/>
      <c r="G29384" s="401"/>
      <c r="H29384" s="401"/>
      <c r="I29384" s="401"/>
      <c r="J29384" s="194"/>
      <c r="K29384" s="194"/>
      <c r="L29384" s="195"/>
      <c r="M29384" s="196"/>
      <c r="N29384" s="197"/>
      <c r="O29384" s="197"/>
      <c r="P29384" s="231"/>
    </row>
    <row r="29385" spans="2:16">
      <c r="B29385" s="351"/>
      <c r="C29385" s="398"/>
      <c r="D29385" s="399"/>
      <c r="E29385" s="400"/>
      <c r="G29385" s="401"/>
      <c r="H29385" s="401"/>
      <c r="I29385" s="401"/>
      <c r="J29385" s="194"/>
      <c r="K29385" s="194"/>
      <c r="L29385" s="195"/>
      <c r="M29385" s="196"/>
      <c r="N29385" s="197"/>
      <c r="O29385" s="197"/>
      <c r="P29385" s="231"/>
    </row>
    <row r="29386" spans="2:16">
      <c r="B29386" s="351"/>
      <c r="C29386" s="398"/>
      <c r="D29386" s="399"/>
      <c r="E29386" s="400"/>
      <c r="G29386" s="401"/>
      <c r="H29386" s="401"/>
      <c r="I29386" s="401"/>
      <c r="J29386" s="194"/>
      <c r="K29386" s="194"/>
      <c r="L29386" s="195"/>
      <c r="M29386" s="196"/>
      <c r="N29386" s="197"/>
      <c r="O29386" s="197"/>
      <c r="P29386" s="231"/>
    </row>
    <row r="29387" spans="2:16">
      <c r="B29387" s="351"/>
      <c r="C29387" s="398"/>
      <c r="D29387" s="399"/>
      <c r="E29387" s="400"/>
      <c r="G29387" s="401"/>
      <c r="H29387" s="401"/>
      <c r="I29387" s="401"/>
      <c r="J29387" s="194"/>
      <c r="K29387" s="194"/>
      <c r="L29387" s="195"/>
      <c r="M29387" s="196"/>
      <c r="N29387" s="197"/>
      <c r="O29387" s="197"/>
      <c r="P29387" s="231"/>
    </row>
    <row r="29388" spans="2:16">
      <c r="B29388" s="351"/>
      <c r="C29388" s="398"/>
      <c r="D29388" s="399"/>
      <c r="E29388" s="400"/>
      <c r="G29388" s="401"/>
      <c r="H29388" s="401"/>
      <c r="I29388" s="401"/>
      <c r="J29388" s="194"/>
      <c r="K29388" s="194"/>
      <c r="L29388" s="195"/>
      <c r="M29388" s="196"/>
      <c r="N29388" s="197"/>
      <c r="O29388" s="197"/>
      <c r="P29388" s="231"/>
    </row>
    <row r="29389" spans="2:16">
      <c r="B29389" s="351"/>
      <c r="C29389" s="398"/>
      <c r="D29389" s="399"/>
      <c r="E29389" s="400"/>
      <c r="G29389" s="401"/>
      <c r="H29389" s="401"/>
      <c r="I29389" s="401"/>
      <c r="J29389" s="194"/>
      <c r="K29389" s="194"/>
      <c r="L29389" s="195"/>
      <c r="M29389" s="196"/>
      <c r="N29389" s="197"/>
      <c r="O29389" s="197"/>
      <c r="P29389" s="231"/>
    </row>
    <row r="29390" spans="2:16">
      <c r="B29390" s="351"/>
      <c r="C29390" s="398"/>
      <c r="D29390" s="399"/>
      <c r="E29390" s="400"/>
      <c r="G29390" s="401"/>
      <c r="H29390" s="401"/>
      <c r="I29390" s="401"/>
      <c r="J29390" s="194"/>
      <c r="K29390" s="194"/>
      <c r="L29390" s="195"/>
      <c r="M29390" s="196"/>
      <c r="N29390" s="197"/>
      <c r="O29390" s="197"/>
      <c r="P29390" s="231"/>
    </row>
    <row r="29391" spans="2:16">
      <c r="B29391" s="351"/>
      <c r="C29391" s="398"/>
      <c r="D29391" s="399"/>
      <c r="E29391" s="400"/>
      <c r="G29391" s="401"/>
      <c r="H29391" s="401"/>
      <c r="I29391" s="401"/>
      <c r="J29391" s="194"/>
      <c r="K29391" s="194"/>
      <c r="L29391" s="195"/>
      <c r="M29391" s="196"/>
      <c r="N29391" s="197"/>
      <c r="O29391" s="197"/>
      <c r="P29391" s="231"/>
    </row>
    <row r="29392" spans="2:16">
      <c r="B29392" s="351"/>
      <c r="C29392" s="398"/>
      <c r="D29392" s="399"/>
      <c r="E29392" s="400"/>
      <c r="G29392" s="401"/>
      <c r="H29392" s="401"/>
      <c r="I29392" s="401"/>
      <c r="J29392" s="194"/>
      <c r="K29392" s="194"/>
      <c r="L29392" s="195"/>
      <c r="M29392" s="196"/>
      <c r="N29392" s="197"/>
      <c r="O29392" s="197"/>
      <c r="P29392" s="231"/>
    </row>
    <row r="29393" spans="2:16">
      <c r="B29393" s="351"/>
      <c r="C29393" s="398"/>
      <c r="D29393" s="399"/>
      <c r="E29393" s="400"/>
      <c r="G29393" s="401"/>
      <c r="H29393" s="401"/>
      <c r="I29393" s="401"/>
      <c r="J29393" s="194"/>
      <c r="K29393" s="194"/>
      <c r="L29393" s="195"/>
      <c r="M29393" s="196"/>
      <c r="N29393" s="197"/>
      <c r="O29393" s="197"/>
      <c r="P29393" s="231"/>
    </row>
    <row r="29394" spans="2:16">
      <c r="B29394" s="351"/>
      <c r="C29394" s="398"/>
      <c r="D29394" s="399"/>
      <c r="E29394" s="400"/>
      <c r="G29394" s="401"/>
      <c r="H29394" s="401"/>
      <c r="I29394" s="401"/>
      <c r="J29394" s="194"/>
      <c r="K29394" s="194"/>
      <c r="L29394" s="195"/>
      <c r="M29394" s="196"/>
      <c r="N29394" s="197"/>
      <c r="O29394" s="197"/>
      <c r="P29394" s="231"/>
    </row>
    <row r="29395" spans="2:16">
      <c r="B29395" s="351"/>
      <c r="C29395" s="398"/>
      <c r="D29395" s="399"/>
      <c r="E29395" s="400"/>
      <c r="G29395" s="401"/>
      <c r="H29395" s="401"/>
      <c r="I29395" s="401"/>
      <c r="J29395" s="194"/>
      <c r="K29395" s="194"/>
      <c r="L29395" s="195"/>
      <c r="M29395" s="196"/>
      <c r="N29395" s="197"/>
      <c r="O29395" s="197"/>
      <c r="P29395" s="231"/>
    </row>
    <row r="29396" spans="2:16">
      <c r="B29396" s="351"/>
      <c r="C29396" s="398"/>
      <c r="D29396" s="399"/>
      <c r="E29396" s="400"/>
      <c r="G29396" s="401"/>
      <c r="H29396" s="401"/>
      <c r="I29396" s="401"/>
      <c r="J29396" s="194"/>
      <c r="K29396" s="194"/>
      <c r="L29396" s="195"/>
      <c r="M29396" s="196"/>
      <c r="N29396" s="197"/>
      <c r="O29396" s="197"/>
      <c r="P29396" s="231"/>
    </row>
    <row r="29397" spans="2:16">
      <c r="B29397" s="351"/>
      <c r="C29397" s="398"/>
      <c r="D29397" s="399"/>
      <c r="E29397" s="400"/>
      <c r="G29397" s="401"/>
      <c r="H29397" s="401"/>
      <c r="I29397" s="401"/>
      <c r="J29397" s="194"/>
      <c r="K29397" s="194"/>
      <c r="L29397" s="195"/>
      <c r="M29397" s="196"/>
      <c r="N29397" s="197"/>
      <c r="O29397" s="197"/>
      <c r="P29397" s="231"/>
    </row>
    <row r="29398" spans="2:16">
      <c r="B29398" s="351"/>
      <c r="C29398" s="398"/>
      <c r="D29398" s="399"/>
      <c r="E29398" s="400"/>
      <c r="G29398" s="401"/>
      <c r="H29398" s="401"/>
      <c r="I29398" s="401"/>
      <c r="J29398" s="194"/>
      <c r="K29398" s="194"/>
      <c r="L29398" s="195"/>
      <c r="M29398" s="196"/>
      <c r="N29398" s="197"/>
      <c r="O29398" s="197"/>
      <c r="P29398" s="231"/>
    </row>
    <row r="29399" spans="2:16">
      <c r="B29399" s="351"/>
      <c r="C29399" s="398"/>
      <c r="D29399" s="399"/>
      <c r="E29399" s="400"/>
      <c r="G29399" s="401"/>
      <c r="H29399" s="401"/>
      <c r="I29399" s="401"/>
      <c r="J29399" s="194"/>
      <c r="K29399" s="194"/>
      <c r="L29399" s="195"/>
      <c r="M29399" s="196"/>
      <c r="N29399" s="197"/>
      <c r="O29399" s="197"/>
      <c r="P29399" s="231"/>
    </row>
    <row r="29400" spans="2:16">
      <c r="B29400" s="351"/>
      <c r="C29400" s="398"/>
      <c r="D29400" s="399"/>
      <c r="E29400" s="400"/>
      <c r="G29400" s="401"/>
      <c r="H29400" s="401"/>
      <c r="I29400" s="401"/>
      <c r="J29400" s="194"/>
      <c r="K29400" s="194"/>
      <c r="L29400" s="195"/>
      <c r="M29400" s="196"/>
      <c r="N29400" s="197"/>
      <c r="O29400" s="197"/>
      <c r="P29400" s="231"/>
    </row>
    <row r="29401" spans="2:16">
      <c r="B29401" s="351"/>
      <c r="C29401" s="398"/>
      <c r="D29401" s="399"/>
      <c r="E29401" s="400"/>
      <c r="G29401" s="401"/>
      <c r="H29401" s="401"/>
      <c r="I29401" s="401"/>
      <c r="J29401" s="194"/>
      <c r="K29401" s="194"/>
      <c r="L29401" s="195"/>
      <c r="M29401" s="196"/>
      <c r="N29401" s="197"/>
      <c r="O29401" s="197"/>
      <c r="P29401" s="231"/>
    </row>
    <row r="29402" spans="2:16">
      <c r="B29402" s="351"/>
      <c r="C29402" s="398"/>
      <c r="D29402" s="399"/>
      <c r="E29402" s="400"/>
      <c r="G29402" s="401"/>
      <c r="H29402" s="401"/>
      <c r="I29402" s="401"/>
      <c r="J29402" s="194"/>
      <c r="K29402" s="194"/>
      <c r="L29402" s="195"/>
      <c r="M29402" s="196"/>
      <c r="N29402" s="197"/>
      <c r="O29402" s="197"/>
      <c r="P29402" s="231"/>
    </row>
    <row r="29403" spans="2:16">
      <c r="B29403" s="351"/>
      <c r="C29403" s="398"/>
      <c r="D29403" s="399"/>
      <c r="E29403" s="400"/>
      <c r="G29403" s="401"/>
      <c r="H29403" s="401"/>
      <c r="I29403" s="401"/>
      <c r="J29403" s="194"/>
      <c r="K29403" s="194"/>
      <c r="L29403" s="195"/>
      <c r="M29403" s="196"/>
      <c r="N29403" s="197"/>
      <c r="O29403" s="197"/>
      <c r="P29403" s="231"/>
    </row>
    <row r="29404" spans="2:16">
      <c r="B29404" s="351"/>
      <c r="C29404" s="398"/>
      <c r="D29404" s="399"/>
      <c r="E29404" s="400"/>
      <c r="G29404" s="401"/>
      <c r="H29404" s="401"/>
      <c r="I29404" s="401"/>
      <c r="J29404" s="194"/>
      <c r="K29404" s="194"/>
      <c r="L29404" s="195"/>
      <c r="M29404" s="196"/>
      <c r="N29404" s="197"/>
      <c r="O29404" s="197"/>
      <c r="P29404" s="231"/>
    </row>
    <row r="29405" spans="2:16">
      <c r="B29405" s="351"/>
      <c r="C29405" s="398"/>
      <c r="D29405" s="399"/>
      <c r="E29405" s="400"/>
      <c r="G29405" s="401"/>
      <c r="H29405" s="401"/>
      <c r="I29405" s="401"/>
      <c r="J29405" s="194"/>
      <c r="K29405" s="194"/>
      <c r="L29405" s="195"/>
      <c r="M29405" s="196"/>
      <c r="N29405" s="197"/>
      <c r="O29405" s="197"/>
      <c r="P29405" s="231"/>
    </row>
    <row r="29406" spans="2:16">
      <c r="B29406" s="351"/>
      <c r="C29406" s="398"/>
      <c r="D29406" s="399"/>
      <c r="E29406" s="400"/>
      <c r="G29406" s="401"/>
      <c r="H29406" s="401"/>
      <c r="I29406" s="401"/>
      <c r="J29406" s="194"/>
      <c r="K29406" s="194"/>
      <c r="L29406" s="195"/>
      <c r="M29406" s="196"/>
      <c r="N29406" s="197"/>
      <c r="O29406" s="197"/>
      <c r="P29406" s="231"/>
    </row>
    <row r="29407" spans="2:16">
      <c r="B29407" s="351"/>
      <c r="C29407" s="398"/>
      <c r="D29407" s="399"/>
      <c r="E29407" s="400"/>
      <c r="G29407" s="401"/>
      <c r="H29407" s="401"/>
      <c r="I29407" s="401"/>
      <c r="J29407" s="194"/>
      <c r="K29407" s="194"/>
      <c r="L29407" s="195"/>
      <c r="M29407" s="196"/>
      <c r="N29407" s="197"/>
      <c r="O29407" s="197"/>
      <c r="P29407" s="231"/>
    </row>
    <row r="29408" spans="2:16">
      <c r="B29408" s="351"/>
      <c r="C29408" s="398"/>
      <c r="D29408" s="399"/>
      <c r="E29408" s="400"/>
      <c r="G29408" s="401"/>
      <c r="H29408" s="401"/>
      <c r="I29408" s="401"/>
      <c r="J29408" s="194"/>
      <c r="K29408" s="194"/>
      <c r="L29408" s="195"/>
      <c r="M29408" s="196"/>
      <c r="N29408" s="197"/>
      <c r="O29408" s="197"/>
      <c r="P29408" s="231"/>
    </row>
    <row r="29409" spans="2:16">
      <c r="B29409" s="351"/>
      <c r="C29409" s="398"/>
      <c r="D29409" s="399"/>
      <c r="E29409" s="400"/>
      <c r="G29409" s="401"/>
      <c r="H29409" s="401"/>
      <c r="I29409" s="401"/>
      <c r="J29409" s="194"/>
      <c r="K29409" s="194"/>
      <c r="L29409" s="195"/>
      <c r="M29409" s="196"/>
      <c r="N29409" s="197"/>
      <c r="O29409" s="197"/>
      <c r="P29409" s="231"/>
    </row>
    <row r="29410" spans="2:16">
      <c r="B29410" s="351"/>
      <c r="C29410" s="398"/>
      <c r="D29410" s="399"/>
      <c r="E29410" s="400"/>
      <c r="G29410" s="401"/>
      <c r="H29410" s="401"/>
      <c r="I29410" s="401"/>
      <c r="J29410" s="194"/>
      <c r="K29410" s="194"/>
      <c r="L29410" s="195"/>
      <c r="M29410" s="196"/>
      <c r="N29410" s="197"/>
      <c r="O29410" s="197"/>
      <c r="P29410" s="231"/>
    </row>
    <row r="29411" spans="2:16">
      <c r="B29411" s="351"/>
      <c r="C29411" s="398"/>
      <c r="D29411" s="399"/>
      <c r="E29411" s="400"/>
      <c r="G29411" s="401"/>
      <c r="H29411" s="401"/>
      <c r="I29411" s="401"/>
      <c r="J29411" s="194"/>
      <c r="K29411" s="194"/>
      <c r="L29411" s="195"/>
      <c r="M29411" s="196"/>
      <c r="N29411" s="197"/>
      <c r="O29411" s="197"/>
      <c r="P29411" s="231"/>
    </row>
    <row r="29412" spans="2:16">
      <c r="B29412" s="351"/>
      <c r="C29412" s="398"/>
      <c r="D29412" s="399"/>
      <c r="E29412" s="400"/>
      <c r="G29412" s="401"/>
      <c r="H29412" s="401"/>
      <c r="I29412" s="401"/>
      <c r="J29412" s="194"/>
      <c r="K29412" s="194"/>
      <c r="L29412" s="195"/>
      <c r="M29412" s="196"/>
      <c r="N29412" s="197"/>
      <c r="O29412" s="197"/>
      <c r="P29412" s="231"/>
    </row>
    <row r="29413" spans="2:16">
      <c r="B29413" s="351"/>
      <c r="C29413" s="398"/>
      <c r="D29413" s="399"/>
      <c r="E29413" s="400"/>
      <c r="G29413" s="401"/>
      <c r="H29413" s="401"/>
      <c r="I29413" s="401"/>
      <c r="J29413" s="194"/>
      <c r="K29413" s="194"/>
      <c r="L29413" s="195"/>
      <c r="M29413" s="196"/>
      <c r="N29413" s="197"/>
      <c r="O29413" s="197"/>
      <c r="P29413" s="231"/>
    </row>
    <row r="29414" spans="2:16">
      <c r="B29414" s="351"/>
      <c r="C29414" s="398"/>
      <c r="D29414" s="399"/>
      <c r="E29414" s="400"/>
      <c r="G29414" s="401"/>
      <c r="H29414" s="401"/>
      <c r="I29414" s="401"/>
      <c r="J29414" s="194"/>
      <c r="K29414" s="194"/>
      <c r="L29414" s="195"/>
      <c r="M29414" s="196"/>
      <c r="N29414" s="197"/>
      <c r="O29414" s="197"/>
      <c r="P29414" s="231"/>
    </row>
    <row r="29415" spans="2:16">
      <c r="B29415" s="351"/>
      <c r="C29415" s="398"/>
      <c r="D29415" s="399"/>
      <c r="E29415" s="400"/>
      <c r="G29415" s="401"/>
      <c r="H29415" s="401"/>
      <c r="I29415" s="401"/>
      <c r="J29415" s="194"/>
      <c r="K29415" s="194"/>
      <c r="L29415" s="195"/>
      <c r="M29415" s="196"/>
      <c r="N29415" s="197"/>
      <c r="O29415" s="197"/>
      <c r="P29415" s="231"/>
    </row>
    <row r="29416" spans="2:16">
      <c r="B29416" s="351"/>
      <c r="C29416" s="398"/>
      <c r="D29416" s="399"/>
      <c r="E29416" s="400"/>
      <c r="G29416" s="401"/>
      <c r="H29416" s="401"/>
      <c r="I29416" s="401"/>
      <c r="J29416" s="194"/>
      <c r="K29416" s="194"/>
      <c r="L29416" s="195"/>
      <c r="M29416" s="196"/>
      <c r="N29416" s="197"/>
      <c r="O29416" s="197"/>
      <c r="P29416" s="231"/>
    </row>
    <row r="29417" spans="2:16">
      <c r="B29417" s="351"/>
      <c r="C29417" s="398"/>
      <c r="D29417" s="399"/>
      <c r="E29417" s="400"/>
      <c r="G29417" s="401"/>
      <c r="H29417" s="401"/>
      <c r="I29417" s="401"/>
      <c r="J29417" s="194"/>
      <c r="K29417" s="194"/>
      <c r="L29417" s="195"/>
      <c r="M29417" s="196"/>
      <c r="N29417" s="197"/>
      <c r="O29417" s="197"/>
      <c r="P29417" s="231"/>
    </row>
    <row r="29418" spans="2:16">
      <c r="B29418" s="351"/>
      <c r="C29418" s="398"/>
      <c r="D29418" s="399"/>
      <c r="E29418" s="400"/>
      <c r="G29418" s="401"/>
      <c r="H29418" s="401"/>
      <c r="I29418" s="401"/>
      <c r="J29418" s="194"/>
      <c r="K29418" s="194"/>
      <c r="L29418" s="195"/>
      <c r="M29418" s="196"/>
      <c r="N29418" s="197"/>
      <c r="O29418" s="197"/>
      <c r="P29418" s="231"/>
    </row>
    <row r="29419" spans="2:16">
      <c r="B29419" s="351"/>
      <c r="C29419" s="398"/>
      <c r="D29419" s="399"/>
      <c r="E29419" s="400"/>
      <c r="G29419" s="401"/>
      <c r="H29419" s="401"/>
      <c r="I29419" s="401"/>
      <c r="J29419" s="194"/>
      <c r="K29419" s="194"/>
      <c r="L29419" s="195"/>
      <c r="M29419" s="196"/>
      <c r="N29419" s="197"/>
      <c r="O29419" s="197"/>
      <c r="P29419" s="231"/>
    </row>
    <row r="29420" spans="2:16">
      <c r="B29420" s="351"/>
      <c r="C29420" s="398"/>
      <c r="D29420" s="399"/>
      <c r="E29420" s="400"/>
      <c r="G29420" s="401"/>
      <c r="H29420" s="401"/>
      <c r="I29420" s="401"/>
      <c r="J29420" s="194"/>
      <c r="K29420" s="194"/>
      <c r="L29420" s="195"/>
      <c r="M29420" s="196"/>
      <c r="N29420" s="197"/>
      <c r="O29420" s="197"/>
      <c r="P29420" s="231"/>
    </row>
    <row r="29421" spans="2:16">
      <c r="B29421" s="351"/>
      <c r="C29421" s="398"/>
      <c r="D29421" s="399"/>
      <c r="E29421" s="400"/>
      <c r="G29421" s="401"/>
      <c r="H29421" s="401"/>
      <c r="I29421" s="401"/>
      <c r="J29421" s="194"/>
      <c r="K29421" s="194"/>
      <c r="L29421" s="195"/>
      <c r="M29421" s="196"/>
      <c r="N29421" s="197"/>
      <c r="O29421" s="197"/>
      <c r="P29421" s="231"/>
    </row>
    <row r="29422" spans="2:16">
      <c r="B29422" s="351"/>
      <c r="C29422" s="398"/>
      <c r="D29422" s="399"/>
      <c r="E29422" s="400"/>
      <c r="G29422" s="401"/>
      <c r="H29422" s="401"/>
      <c r="I29422" s="401"/>
      <c r="J29422" s="194"/>
      <c r="K29422" s="194"/>
      <c r="L29422" s="195"/>
      <c r="M29422" s="196"/>
      <c r="N29422" s="197"/>
      <c r="O29422" s="197"/>
      <c r="P29422" s="231"/>
    </row>
    <row r="29423" spans="2:16">
      <c r="B29423" s="351"/>
      <c r="C29423" s="398"/>
      <c r="D29423" s="399"/>
      <c r="E29423" s="400"/>
      <c r="G29423" s="401"/>
      <c r="H29423" s="401"/>
      <c r="I29423" s="401"/>
      <c r="J29423" s="194"/>
      <c r="K29423" s="194"/>
      <c r="L29423" s="195"/>
      <c r="M29423" s="196"/>
      <c r="N29423" s="197"/>
      <c r="O29423" s="197"/>
      <c r="P29423" s="231"/>
    </row>
    <row r="29424" spans="2:16">
      <c r="B29424" s="351"/>
      <c r="C29424" s="398"/>
      <c r="D29424" s="399"/>
      <c r="E29424" s="400"/>
      <c r="G29424" s="401"/>
      <c r="H29424" s="401"/>
      <c r="I29424" s="401"/>
      <c r="J29424" s="194"/>
      <c r="K29424" s="194"/>
      <c r="L29424" s="195"/>
      <c r="M29424" s="196"/>
      <c r="N29424" s="197"/>
      <c r="O29424" s="197"/>
      <c r="P29424" s="231"/>
    </row>
    <row r="29425" spans="2:16">
      <c r="B29425" s="351"/>
      <c r="C29425" s="398"/>
      <c r="D29425" s="399"/>
      <c r="E29425" s="400"/>
      <c r="G29425" s="401"/>
      <c r="H29425" s="401"/>
      <c r="I29425" s="401"/>
      <c r="J29425" s="194"/>
      <c r="K29425" s="194"/>
      <c r="L29425" s="195"/>
      <c r="M29425" s="196"/>
      <c r="N29425" s="197"/>
      <c r="O29425" s="197"/>
      <c r="P29425" s="231"/>
    </row>
    <row r="29426" spans="2:16">
      <c r="B29426" s="351"/>
      <c r="C29426" s="398"/>
      <c r="D29426" s="399"/>
      <c r="E29426" s="400"/>
      <c r="G29426" s="401"/>
      <c r="H29426" s="401"/>
      <c r="I29426" s="401"/>
      <c r="J29426" s="194"/>
      <c r="K29426" s="194"/>
      <c r="L29426" s="195"/>
      <c r="M29426" s="196"/>
      <c r="N29426" s="197"/>
      <c r="O29426" s="197"/>
      <c r="P29426" s="231"/>
    </row>
    <row r="29427" spans="2:16">
      <c r="B29427" s="351"/>
      <c r="C29427" s="398"/>
      <c r="D29427" s="399"/>
      <c r="E29427" s="400"/>
      <c r="G29427" s="401"/>
      <c r="H29427" s="401"/>
      <c r="I29427" s="401"/>
      <c r="J29427" s="194"/>
      <c r="K29427" s="194"/>
      <c r="L29427" s="195"/>
      <c r="M29427" s="196"/>
      <c r="N29427" s="197"/>
      <c r="O29427" s="197"/>
      <c r="P29427" s="231"/>
    </row>
    <row r="29428" spans="2:16">
      <c r="B29428" s="351"/>
      <c r="C29428" s="398"/>
      <c r="D29428" s="399"/>
      <c r="E29428" s="400"/>
      <c r="G29428" s="401"/>
      <c r="H29428" s="401"/>
      <c r="I29428" s="401"/>
      <c r="J29428" s="194"/>
      <c r="K29428" s="194"/>
      <c r="L29428" s="195"/>
      <c r="M29428" s="196"/>
      <c r="N29428" s="197"/>
      <c r="O29428" s="197"/>
      <c r="P29428" s="231"/>
    </row>
    <row r="29429" spans="2:16">
      <c r="B29429" s="351"/>
      <c r="C29429" s="398"/>
      <c r="D29429" s="399"/>
      <c r="E29429" s="400"/>
      <c r="G29429" s="401"/>
      <c r="H29429" s="401"/>
      <c r="I29429" s="401"/>
      <c r="J29429" s="194"/>
      <c r="K29429" s="194"/>
      <c r="L29429" s="195"/>
      <c r="M29429" s="196"/>
      <c r="N29429" s="197"/>
      <c r="O29429" s="197"/>
      <c r="P29429" s="231"/>
    </row>
    <row r="29430" spans="2:16">
      <c r="B29430" s="351"/>
      <c r="C29430" s="398"/>
      <c r="D29430" s="399"/>
      <c r="E29430" s="400"/>
      <c r="G29430" s="401"/>
      <c r="H29430" s="401"/>
      <c r="I29430" s="401"/>
      <c r="J29430" s="194"/>
      <c r="K29430" s="194"/>
      <c r="L29430" s="195"/>
      <c r="M29430" s="196"/>
      <c r="N29430" s="197"/>
      <c r="O29430" s="197"/>
      <c r="P29430" s="231"/>
    </row>
    <row r="29431" spans="2:16">
      <c r="B29431" s="351"/>
      <c r="C29431" s="398"/>
      <c r="D29431" s="399"/>
      <c r="E29431" s="400"/>
      <c r="G29431" s="401"/>
      <c r="H29431" s="401"/>
      <c r="I29431" s="401"/>
      <c r="J29431" s="194"/>
      <c r="K29431" s="194"/>
      <c r="L29431" s="195"/>
      <c r="M29431" s="196"/>
      <c r="N29431" s="197"/>
      <c r="O29431" s="197"/>
      <c r="P29431" s="231"/>
    </row>
    <row r="29432" spans="2:16">
      <c r="B29432" s="351"/>
      <c r="C29432" s="398"/>
      <c r="D29432" s="399"/>
      <c r="E29432" s="400"/>
      <c r="G29432" s="401"/>
      <c r="H29432" s="401"/>
      <c r="I29432" s="401"/>
      <c r="J29432" s="194"/>
      <c r="K29432" s="194"/>
      <c r="L29432" s="195"/>
      <c r="M29432" s="196"/>
      <c r="N29432" s="197"/>
      <c r="O29432" s="197"/>
      <c r="P29432" s="231"/>
    </row>
    <row r="29433" spans="2:16">
      <c r="B29433" s="351"/>
      <c r="C29433" s="398"/>
      <c r="D29433" s="399"/>
      <c r="E29433" s="400"/>
      <c r="G29433" s="401"/>
      <c r="H29433" s="401"/>
      <c r="I29433" s="401"/>
      <c r="J29433" s="194"/>
      <c r="K29433" s="194"/>
      <c r="L29433" s="195"/>
      <c r="M29433" s="196"/>
      <c r="N29433" s="197"/>
      <c r="O29433" s="197"/>
      <c r="P29433" s="231"/>
    </row>
    <row r="29434" spans="2:16">
      <c r="B29434" s="351"/>
      <c r="C29434" s="398"/>
      <c r="D29434" s="399"/>
      <c r="E29434" s="400"/>
      <c r="G29434" s="401"/>
      <c r="H29434" s="401"/>
      <c r="I29434" s="401"/>
      <c r="J29434" s="194"/>
      <c r="K29434" s="194"/>
      <c r="L29434" s="195"/>
      <c r="M29434" s="196"/>
      <c r="N29434" s="197"/>
      <c r="O29434" s="197"/>
      <c r="P29434" s="231"/>
    </row>
    <row r="29435" spans="2:16">
      <c r="B29435" s="351"/>
      <c r="C29435" s="398"/>
      <c r="D29435" s="399"/>
      <c r="E29435" s="400"/>
      <c r="G29435" s="401"/>
      <c r="H29435" s="401"/>
      <c r="I29435" s="401"/>
      <c r="J29435" s="194"/>
      <c r="K29435" s="194"/>
      <c r="L29435" s="195"/>
      <c r="M29435" s="196"/>
      <c r="N29435" s="197"/>
      <c r="O29435" s="197"/>
      <c r="P29435" s="231"/>
    </row>
    <row r="29436" spans="2:16">
      <c r="B29436" s="351"/>
      <c r="C29436" s="398"/>
      <c r="D29436" s="399"/>
      <c r="E29436" s="400"/>
      <c r="G29436" s="401"/>
      <c r="H29436" s="401"/>
      <c r="I29436" s="401"/>
      <c r="J29436" s="194"/>
      <c r="K29436" s="194"/>
      <c r="L29436" s="195"/>
      <c r="M29436" s="196"/>
      <c r="N29436" s="197"/>
      <c r="O29436" s="197"/>
      <c r="P29436" s="231"/>
    </row>
    <row r="29437" spans="2:16">
      <c r="B29437" s="351"/>
      <c r="C29437" s="398"/>
      <c r="D29437" s="399"/>
      <c r="E29437" s="400"/>
      <c r="G29437" s="401"/>
      <c r="H29437" s="401"/>
      <c r="I29437" s="401"/>
      <c r="J29437" s="194"/>
      <c r="K29437" s="194"/>
      <c r="L29437" s="195"/>
      <c r="M29437" s="196"/>
      <c r="N29437" s="197"/>
      <c r="O29437" s="197"/>
      <c r="P29437" s="231"/>
    </row>
    <row r="29438" spans="2:16">
      <c r="B29438" s="351"/>
      <c r="C29438" s="398"/>
      <c r="D29438" s="399"/>
      <c r="E29438" s="400"/>
      <c r="G29438" s="401"/>
      <c r="H29438" s="401"/>
      <c r="I29438" s="401"/>
      <c r="J29438" s="194"/>
      <c r="K29438" s="194"/>
      <c r="L29438" s="195"/>
      <c r="M29438" s="196"/>
      <c r="N29438" s="197"/>
      <c r="O29438" s="197"/>
      <c r="P29438" s="231"/>
    </row>
    <row r="29439" spans="2:16">
      <c r="B29439" s="351"/>
      <c r="C29439" s="398"/>
      <c r="D29439" s="399"/>
      <c r="E29439" s="400"/>
      <c r="G29439" s="401"/>
      <c r="H29439" s="401"/>
      <c r="I29439" s="401"/>
      <c r="J29439" s="194"/>
      <c r="K29439" s="194"/>
      <c r="L29439" s="195"/>
      <c r="M29439" s="196"/>
      <c r="N29439" s="197"/>
      <c r="O29439" s="197"/>
      <c r="P29439" s="231"/>
    </row>
    <row r="29440" spans="2:16">
      <c r="B29440" s="351"/>
      <c r="C29440" s="398"/>
      <c r="D29440" s="399"/>
      <c r="E29440" s="400"/>
      <c r="G29440" s="401"/>
      <c r="H29440" s="401"/>
      <c r="I29440" s="401"/>
      <c r="J29440" s="194"/>
      <c r="K29440" s="194"/>
      <c r="L29440" s="195"/>
      <c r="M29440" s="196"/>
      <c r="N29440" s="197"/>
      <c r="O29440" s="197"/>
      <c r="P29440" s="231"/>
    </row>
    <row r="29441" spans="2:16">
      <c r="B29441" s="351"/>
      <c r="C29441" s="398"/>
      <c r="D29441" s="399"/>
      <c r="E29441" s="400"/>
      <c r="G29441" s="401"/>
      <c r="H29441" s="401"/>
      <c r="I29441" s="401"/>
      <c r="J29441" s="194"/>
      <c r="K29441" s="194"/>
      <c r="L29441" s="195"/>
      <c r="M29441" s="196"/>
      <c r="N29441" s="197"/>
      <c r="O29441" s="197"/>
      <c r="P29441" s="231"/>
    </row>
    <row r="29442" spans="2:16">
      <c r="B29442" s="351"/>
      <c r="C29442" s="398"/>
      <c r="D29442" s="399"/>
      <c r="E29442" s="400"/>
      <c r="G29442" s="401"/>
      <c r="H29442" s="401"/>
      <c r="I29442" s="401"/>
      <c r="J29442" s="194"/>
      <c r="K29442" s="194"/>
      <c r="L29442" s="195"/>
      <c r="M29442" s="196"/>
      <c r="N29442" s="197"/>
      <c r="O29442" s="197"/>
      <c r="P29442" s="231"/>
    </row>
    <row r="29443" spans="2:16">
      <c r="B29443" s="351"/>
      <c r="C29443" s="398"/>
      <c r="D29443" s="399"/>
      <c r="E29443" s="400"/>
      <c r="G29443" s="401"/>
      <c r="H29443" s="401"/>
      <c r="I29443" s="401"/>
      <c r="J29443" s="194"/>
      <c r="K29443" s="194"/>
      <c r="L29443" s="195"/>
      <c r="M29443" s="196"/>
      <c r="N29443" s="197"/>
      <c r="O29443" s="197"/>
      <c r="P29443" s="231"/>
    </row>
    <row r="29444" spans="2:16">
      <c r="B29444" s="351"/>
      <c r="C29444" s="398"/>
      <c r="D29444" s="399"/>
      <c r="E29444" s="400"/>
      <c r="G29444" s="401"/>
      <c r="H29444" s="401"/>
      <c r="I29444" s="401"/>
      <c r="J29444" s="194"/>
      <c r="K29444" s="194"/>
      <c r="L29444" s="195"/>
      <c r="M29444" s="196"/>
      <c r="N29444" s="197"/>
      <c r="O29444" s="197"/>
      <c r="P29444" s="231"/>
    </row>
    <row r="29445" spans="2:16">
      <c r="B29445" s="351"/>
      <c r="C29445" s="398"/>
      <c r="D29445" s="399"/>
      <c r="E29445" s="400"/>
      <c r="G29445" s="401"/>
      <c r="H29445" s="401"/>
      <c r="I29445" s="401"/>
      <c r="J29445" s="194"/>
      <c r="K29445" s="194"/>
      <c r="L29445" s="195"/>
      <c r="M29445" s="196"/>
      <c r="N29445" s="197"/>
      <c r="O29445" s="197"/>
      <c r="P29445" s="231"/>
    </row>
    <row r="29446" spans="2:16">
      <c r="B29446" s="351"/>
      <c r="C29446" s="398"/>
      <c r="D29446" s="399"/>
      <c r="E29446" s="400"/>
      <c r="G29446" s="401"/>
      <c r="H29446" s="401"/>
      <c r="I29446" s="401"/>
      <c r="J29446" s="194"/>
      <c r="K29446" s="194"/>
      <c r="L29446" s="195"/>
      <c r="M29446" s="196"/>
      <c r="N29446" s="197"/>
      <c r="O29446" s="197"/>
      <c r="P29446" s="231"/>
    </row>
    <row r="29447" spans="2:16">
      <c r="B29447" s="351"/>
      <c r="C29447" s="398"/>
      <c r="D29447" s="399"/>
      <c r="E29447" s="400"/>
      <c r="G29447" s="401"/>
      <c r="H29447" s="401"/>
      <c r="I29447" s="401"/>
      <c r="J29447" s="194"/>
      <c r="K29447" s="194"/>
      <c r="L29447" s="195"/>
      <c r="M29447" s="196"/>
      <c r="N29447" s="197"/>
      <c r="O29447" s="197"/>
      <c r="P29447" s="231"/>
    </row>
    <row r="29448" spans="2:16">
      <c r="B29448" s="351"/>
      <c r="C29448" s="398"/>
      <c r="D29448" s="399"/>
      <c r="E29448" s="400"/>
      <c r="G29448" s="401"/>
      <c r="H29448" s="401"/>
      <c r="I29448" s="401"/>
      <c r="J29448" s="194"/>
      <c r="K29448" s="194"/>
      <c r="L29448" s="195"/>
      <c r="M29448" s="196"/>
      <c r="N29448" s="197"/>
      <c r="O29448" s="197"/>
      <c r="P29448" s="231"/>
    </row>
    <row r="29449" spans="2:16">
      <c r="B29449" s="351"/>
      <c r="C29449" s="398"/>
      <c r="D29449" s="399"/>
      <c r="E29449" s="400"/>
      <c r="G29449" s="401"/>
      <c r="H29449" s="401"/>
      <c r="I29449" s="401"/>
      <c r="J29449" s="194"/>
      <c r="K29449" s="194"/>
      <c r="L29449" s="195"/>
      <c r="M29449" s="196"/>
      <c r="N29449" s="197"/>
      <c r="O29449" s="197"/>
      <c r="P29449" s="231"/>
    </row>
    <row r="29450" spans="2:16">
      <c r="B29450" s="351"/>
      <c r="C29450" s="398"/>
      <c r="D29450" s="399"/>
      <c r="E29450" s="400"/>
      <c r="G29450" s="401"/>
      <c r="H29450" s="401"/>
      <c r="I29450" s="401"/>
      <c r="J29450" s="194"/>
      <c r="K29450" s="194"/>
      <c r="L29450" s="195"/>
      <c r="M29450" s="196"/>
      <c r="N29450" s="197"/>
      <c r="O29450" s="197"/>
      <c r="P29450" s="231"/>
    </row>
    <row r="29451" spans="2:16">
      <c r="B29451" s="351"/>
      <c r="C29451" s="398"/>
      <c r="D29451" s="399"/>
      <c r="E29451" s="400"/>
      <c r="G29451" s="401"/>
      <c r="H29451" s="401"/>
      <c r="I29451" s="401"/>
      <c r="J29451" s="194"/>
      <c r="K29451" s="194"/>
      <c r="L29451" s="195"/>
      <c r="M29451" s="196"/>
      <c r="N29451" s="197"/>
      <c r="O29451" s="197"/>
      <c r="P29451" s="231"/>
    </row>
    <row r="29452" spans="2:16">
      <c r="B29452" s="351"/>
      <c r="C29452" s="398"/>
      <c r="D29452" s="399"/>
      <c r="E29452" s="400"/>
      <c r="G29452" s="401"/>
      <c r="H29452" s="401"/>
      <c r="I29452" s="401"/>
      <c r="J29452" s="194"/>
      <c r="K29452" s="194"/>
      <c r="L29452" s="195"/>
      <c r="M29452" s="196"/>
      <c r="N29452" s="197"/>
      <c r="O29452" s="197"/>
      <c r="P29452" s="231"/>
    </row>
    <row r="29453" spans="2:16">
      <c r="B29453" s="351"/>
      <c r="C29453" s="398"/>
      <c r="D29453" s="399"/>
      <c r="E29453" s="400"/>
      <c r="G29453" s="401"/>
      <c r="H29453" s="401"/>
      <c r="I29453" s="401"/>
      <c r="J29453" s="194"/>
      <c r="K29453" s="194"/>
      <c r="L29453" s="195"/>
      <c r="M29453" s="196"/>
      <c r="N29453" s="197"/>
      <c r="O29453" s="197"/>
      <c r="P29453" s="231"/>
    </row>
    <row r="29454" spans="2:16">
      <c r="B29454" s="351"/>
      <c r="C29454" s="398"/>
      <c r="D29454" s="399"/>
      <c r="E29454" s="400"/>
      <c r="G29454" s="401"/>
      <c r="H29454" s="401"/>
      <c r="I29454" s="401"/>
      <c r="J29454" s="194"/>
      <c r="K29454" s="194"/>
      <c r="L29454" s="195"/>
      <c r="M29454" s="196"/>
      <c r="N29454" s="197"/>
      <c r="O29454" s="197"/>
      <c r="P29454" s="231"/>
    </row>
    <row r="29455" spans="2:16">
      <c r="B29455" s="351"/>
      <c r="C29455" s="398"/>
      <c r="D29455" s="399"/>
      <c r="E29455" s="400"/>
      <c r="G29455" s="401"/>
      <c r="H29455" s="401"/>
      <c r="I29455" s="401"/>
      <c r="J29455" s="194"/>
      <c r="K29455" s="194"/>
      <c r="L29455" s="195"/>
      <c r="M29455" s="196"/>
      <c r="N29455" s="197"/>
      <c r="O29455" s="197"/>
      <c r="P29455" s="231"/>
    </row>
    <row r="29456" spans="2:16">
      <c r="B29456" s="351"/>
      <c r="C29456" s="398"/>
      <c r="D29456" s="399"/>
      <c r="E29456" s="400"/>
      <c r="G29456" s="401"/>
      <c r="H29456" s="401"/>
      <c r="I29456" s="401"/>
      <c r="J29456" s="194"/>
      <c r="K29456" s="194"/>
      <c r="L29456" s="195"/>
      <c r="M29456" s="196"/>
      <c r="N29456" s="197"/>
      <c r="O29456" s="197"/>
      <c r="P29456" s="231"/>
    </row>
    <row r="29457" spans="2:16">
      <c r="B29457" s="351"/>
      <c r="C29457" s="398"/>
      <c r="D29457" s="399"/>
      <c r="E29457" s="400"/>
      <c r="G29457" s="401"/>
      <c r="H29457" s="401"/>
      <c r="I29457" s="401"/>
      <c r="J29457" s="194"/>
      <c r="K29457" s="194"/>
      <c r="L29457" s="195"/>
      <c r="M29457" s="196"/>
      <c r="N29457" s="197"/>
      <c r="O29457" s="197"/>
      <c r="P29457" s="231"/>
    </row>
    <row r="29458" spans="2:16">
      <c r="B29458" s="351"/>
      <c r="C29458" s="398"/>
      <c r="D29458" s="399"/>
      <c r="E29458" s="400"/>
      <c r="G29458" s="401"/>
      <c r="H29458" s="401"/>
      <c r="I29458" s="401"/>
      <c r="J29458" s="194"/>
      <c r="K29458" s="194"/>
      <c r="L29458" s="195"/>
      <c r="M29458" s="196"/>
      <c r="N29458" s="197"/>
      <c r="O29458" s="197"/>
      <c r="P29458" s="231"/>
    </row>
    <row r="29459" spans="2:16">
      <c r="B29459" s="351"/>
      <c r="C29459" s="398"/>
      <c r="D29459" s="399"/>
      <c r="E29459" s="400"/>
      <c r="G29459" s="401"/>
      <c r="H29459" s="401"/>
      <c r="I29459" s="401"/>
      <c r="J29459" s="194"/>
      <c r="K29459" s="194"/>
      <c r="L29459" s="195"/>
      <c r="M29459" s="196"/>
      <c r="N29459" s="197"/>
      <c r="O29459" s="197"/>
      <c r="P29459" s="231"/>
    </row>
    <row r="29460" spans="2:16">
      <c r="B29460" s="351"/>
      <c r="C29460" s="398"/>
      <c r="D29460" s="399"/>
      <c r="E29460" s="400"/>
      <c r="G29460" s="401"/>
      <c r="H29460" s="401"/>
      <c r="I29460" s="401"/>
      <c r="J29460" s="194"/>
      <c r="K29460" s="194"/>
      <c r="L29460" s="195"/>
      <c r="M29460" s="196"/>
      <c r="N29460" s="197"/>
      <c r="O29460" s="197"/>
      <c r="P29460" s="231"/>
    </row>
    <row r="29461" spans="2:16">
      <c r="B29461" s="351"/>
      <c r="C29461" s="398"/>
      <c r="D29461" s="399"/>
      <c r="E29461" s="400"/>
      <c r="G29461" s="401"/>
      <c r="H29461" s="401"/>
      <c r="I29461" s="401"/>
      <c r="J29461" s="194"/>
      <c r="K29461" s="194"/>
      <c r="L29461" s="195"/>
      <c r="M29461" s="196"/>
      <c r="N29461" s="197"/>
      <c r="O29461" s="197"/>
      <c r="P29461" s="231"/>
    </row>
    <row r="29462" spans="2:16">
      <c r="B29462" s="351"/>
      <c r="C29462" s="398"/>
      <c r="D29462" s="399"/>
      <c r="E29462" s="400"/>
      <c r="G29462" s="401"/>
      <c r="H29462" s="401"/>
      <c r="I29462" s="401"/>
      <c r="J29462" s="194"/>
      <c r="K29462" s="194"/>
      <c r="L29462" s="195"/>
      <c r="M29462" s="196"/>
      <c r="N29462" s="197"/>
      <c r="O29462" s="197"/>
      <c r="P29462" s="231"/>
    </row>
    <row r="29463" spans="2:16">
      <c r="B29463" s="351"/>
      <c r="C29463" s="398"/>
      <c r="D29463" s="399"/>
      <c r="E29463" s="400"/>
      <c r="G29463" s="401"/>
      <c r="H29463" s="401"/>
      <c r="I29463" s="401"/>
      <c r="J29463" s="194"/>
      <c r="K29463" s="194"/>
      <c r="L29463" s="195"/>
      <c r="M29463" s="196"/>
      <c r="N29463" s="197"/>
      <c r="O29463" s="197"/>
      <c r="P29463" s="231"/>
    </row>
    <row r="29464" spans="2:16">
      <c r="B29464" s="351"/>
      <c r="C29464" s="398"/>
      <c r="D29464" s="399"/>
      <c r="E29464" s="400"/>
      <c r="G29464" s="401"/>
      <c r="H29464" s="401"/>
      <c r="I29464" s="401"/>
      <c r="J29464" s="194"/>
      <c r="K29464" s="194"/>
      <c r="L29464" s="195"/>
      <c r="M29464" s="196"/>
      <c r="N29464" s="197"/>
      <c r="O29464" s="197"/>
      <c r="P29464" s="231"/>
    </row>
    <row r="29465" spans="2:16">
      <c r="B29465" s="351"/>
      <c r="C29465" s="398"/>
      <c r="D29465" s="399"/>
      <c r="E29465" s="400"/>
      <c r="G29465" s="401"/>
      <c r="H29465" s="401"/>
      <c r="I29465" s="401"/>
      <c r="J29465" s="194"/>
      <c r="K29465" s="194"/>
      <c r="L29465" s="195"/>
      <c r="M29465" s="196"/>
      <c r="N29465" s="197"/>
      <c r="O29465" s="197"/>
      <c r="P29465" s="231"/>
    </row>
    <row r="29466" spans="2:16">
      <c r="B29466" s="351"/>
      <c r="C29466" s="398"/>
      <c r="D29466" s="399"/>
      <c r="E29466" s="400"/>
      <c r="G29466" s="401"/>
      <c r="H29466" s="401"/>
      <c r="I29466" s="401"/>
      <c r="J29466" s="194"/>
      <c r="K29466" s="194"/>
      <c r="L29466" s="195"/>
      <c r="M29466" s="196"/>
      <c r="N29466" s="197"/>
      <c r="O29466" s="197"/>
      <c r="P29466" s="231"/>
    </row>
    <row r="29467" spans="2:16">
      <c r="B29467" s="351"/>
      <c r="C29467" s="398"/>
      <c r="D29467" s="399"/>
      <c r="E29467" s="400"/>
      <c r="G29467" s="401"/>
      <c r="H29467" s="401"/>
      <c r="I29467" s="401"/>
      <c r="J29467" s="194"/>
      <c r="K29467" s="194"/>
      <c r="L29467" s="195"/>
      <c r="M29467" s="196"/>
      <c r="N29467" s="197"/>
      <c r="O29467" s="197"/>
      <c r="P29467" s="231"/>
    </row>
    <row r="29468" spans="2:16">
      <c r="B29468" s="351"/>
      <c r="C29468" s="398"/>
      <c r="D29468" s="399"/>
      <c r="E29468" s="400"/>
      <c r="G29468" s="401"/>
      <c r="H29468" s="401"/>
      <c r="I29468" s="401"/>
      <c r="J29468" s="194"/>
      <c r="K29468" s="194"/>
      <c r="L29468" s="195"/>
      <c r="M29468" s="196"/>
      <c r="N29468" s="197"/>
      <c r="O29468" s="197"/>
      <c r="P29468" s="231"/>
    </row>
    <row r="29469" spans="2:16">
      <c r="B29469" s="351"/>
      <c r="C29469" s="398"/>
      <c r="D29469" s="399"/>
      <c r="E29469" s="400"/>
      <c r="G29469" s="401"/>
      <c r="H29469" s="401"/>
      <c r="I29469" s="401"/>
      <c r="J29469" s="194"/>
      <c r="K29469" s="194"/>
      <c r="L29469" s="195"/>
      <c r="M29469" s="196"/>
      <c r="N29469" s="197"/>
      <c r="O29469" s="197"/>
      <c r="P29469" s="231"/>
    </row>
    <row r="29470" spans="2:16">
      <c r="B29470" s="351"/>
      <c r="C29470" s="398"/>
      <c r="D29470" s="399"/>
      <c r="E29470" s="400"/>
      <c r="G29470" s="401"/>
      <c r="H29470" s="401"/>
      <c r="I29470" s="401"/>
      <c r="J29470" s="194"/>
      <c r="K29470" s="194"/>
      <c r="L29470" s="195"/>
      <c r="M29470" s="196"/>
      <c r="N29470" s="197"/>
      <c r="O29470" s="197"/>
      <c r="P29470" s="231"/>
    </row>
    <row r="29471" spans="2:16">
      <c r="B29471" s="351"/>
      <c r="C29471" s="398"/>
      <c r="D29471" s="399"/>
      <c r="E29471" s="400"/>
      <c r="G29471" s="401"/>
      <c r="H29471" s="401"/>
      <c r="I29471" s="401"/>
      <c r="J29471" s="194"/>
      <c r="K29471" s="194"/>
      <c r="L29471" s="195"/>
      <c r="M29471" s="196"/>
      <c r="N29471" s="197"/>
      <c r="O29471" s="197"/>
      <c r="P29471" s="231"/>
    </row>
    <row r="29472" spans="2:16">
      <c r="B29472" s="351"/>
      <c r="C29472" s="398"/>
      <c r="D29472" s="399"/>
      <c r="E29472" s="400"/>
      <c r="G29472" s="401"/>
      <c r="H29472" s="401"/>
      <c r="I29472" s="401"/>
      <c r="J29472" s="194"/>
      <c r="K29472" s="194"/>
      <c r="L29472" s="195"/>
      <c r="M29472" s="196"/>
      <c r="N29472" s="197"/>
      <c r="O29472" s="197"/>
      <c r="P29472" s="231"/>
    </row>
    <row r="29473" spans="2:16">
      <c r="B29473" s="351"/>
      <c r="C29473" s="398"/>
      <c r="D29473" s="399"/>
      <c r="E29473" s="400"/>
      <c r="G29473" s="401"/>
      <c r="H29473" s="401"/>
      <c r="I29473" s="401"/>
      <c r="J29473" s="194"/>
      <c r="K29473" s="194"/>
      <c r="L29473" s="195"/>
      <c r="M29473" s="196"/>
      <c r="N29473" s="197"/>
      <c r="O29473" s="197"/>
      <c r="P29473" s="231"/>
    </row>
    <row r="29474" spans="2:16">
      <c r="B29474" s="351"/>
      <c r="C29474" s="398"/>
      <c r="D29474" s="399"/>
      <c r="E29474" s="400"/>
      <c r="G29474" s="401"/>
      <c r="H29474" s="401"/>
      <c r="I29474" s="401"/>
      <c r="J29474" s="194"/>
      <c r="K29474" s="194"/>
      <c r="L29474" s="195"/>
      <c r="M29474" s="196"/>
      <c r="N29474" s="197"/>
      <c r="O29474" s="197"/>
      <c r="P29474" s="231"/>
    </row>
    <row r="29475" spans="2:16">
      <c r="B29475" s="351"/>
      <c r="C29475" s="398"/>
      <c r="D29475" s="399"/>
      <c r="E29475" s="400"/>
      <c r="G29475" s="401"/>
      <c r="H29475" s="401"/>
      <c r="I29475" s="401"/>
      <c r="J29475" s="194"/>
      <c r="K29475" s="194"/>
      <c r="L29475" s="195"/>
      <c r="M29475" s="196"/>
      <c r="N29475" s="197"/>
      <c r="O29475" s="197"/>
      <c r="P29475" s="231"/>
    </row>
    <row r="29476" spans="2:16">
      <c r="B29476" s="351"/>
      <c r="C29476" s="398"/>
      <c r="D29476" s="399"/>
      <c r="E29476" s="400"/>
      <c r="G29476" s="401"/>
      <c r="H29476" s="401"/>
      <c r="I29476" s="401"/>
      <c r="J29476" s="194"/>
      <c r="K29476" s="194"/>
      <c r="L29476" s="195"/>
      <c r="M29476" s="196"/>
      <c r="N29476" s="197"/>
      <c r="O29476" s="197"/>
      <c r="P29476" s="231"/>
    </row>
    <row r="29477" spans="2:16">
      <c r="B29477" s="351"/>
      <c r="C29477" s="398"/>
      <c r="D29477" s="399"/>
      <c r="E29477" s="400"/>
      <c r="G29477" s="401"/>
      <c r="H29477" s="401"/>
      <c r="I29477" s="401"/>
      <c r="J29477" s="194"/>
      <c r="K29477" s="194"/>
      <c r="L29477" s="195"/>
      <c r="M29477" s="196"/>
      <c r="N29477" s="197"/>
      <c r="O29477" s="197"/>
      <c r="P29477" s="231"/>
    </row>
    <row r="29478" spans="2:16">
      <c r="B29478" s="351"/>
      <c r="C29478" s="398"/>
      <c r="D29478" s="399"/>
      <c r="E29478" s="400"/>
      <c r="G29478" s="401"/>
      <c r="H29478" s="401"/>
      <c r="I29478" s="401"/>
      <c r="J29478" s="194"/>
      <c r="K29478" s="194"/>
      <c r="L29478" s="195"/>
      <c r="M29478" s="196"/>
      <c r="N29478" s="197"/>
      <c r="O29478" s="197"/>
      <c r="P29478" s="231"/>
    </row>
    <row r="29479" spans="2:16">
      <c r="B29479" s="351"/>
      <c r="C29479" s="398"/>
      <c r="D29479" s="404"/>
      <c r="E29479" s="405"/>
      <c r="G29479" s="406"/>
      <c r="H29479" s="406"/>
      <c r="I29479" s="406"/>
      <c r="J29479" s="194"/>
      <c r="K29479" s="194"/>
      <c r="L29479" s="195"/>
      <c r="M29479" s="196"/>
      <c r="N29479" s="197"/>
      <c r="O29479" s="197"/>
      <c r="P29479" s="221"/>
    </row>
    <row r="29480" spans="2:16">
      <c r="B29480" s="351"/>
      <c r="C29480" s="398"/>
      <c r="D29480" s="399"/>
      <c r="E29480" s="400"/>
      <c r="G29480" s="401"/>
      <c r="H29480" s="401"/>
      <c r="I29480" s="401"/>
      <c r="J29480" s="194"/>
      <c r="K29480" s="194"/>
      <c r="L29480" s="195"/>
      <c r="M29480" s="196"/>
      <c r="N29480" s="197"/>
      <c r="O29480" s="197"/>
      <c r="P29480" s="231"/>
    </row>
    <row r="29481" spans="2:16">
      <c r="B29481" s="351"/>
      <c r="C29481" s="398"/>
      <c r="D29481" s="399"/>
      <c r="E29481" s="400"/>
      <c r="G29481" s="401"/>
      <c r="H29481" s="401"/>
      <c r="I29481" s="401"/>
      <c r="J29481" s="194"/>
      <c r="K29481" s="194"/>
      <c r="L29481" s="195"/>
      <c r="M29481" s="196"/>
      <c r="N29481" s="197"/>
      <c r="O29481" s="197"/>
      <c r="P29481" s="231"/>
    </row>
    <row r="29482" spans="2:16">
      <c r="B29482" s="351"/>
      <c r="C29482" s="398"/>
      <c r="D29482" s="399"/>
      <c r="E29482" s="400"/>
      <c r="G29482" s="401"/>
      <c r="H29482" s="401"/>
      <c r="I29482" s="401"/>
      <c r="J29482" s="194"/>
      <c r="K29482" s="194"/>
      <c r="L29482" s="195"/>
      <c r="M29482" s="196"/>
      <c r="N29482" s="197"/>
      <c r="O29482" s="197"/>
      <c r="P29482" s="231"/>
    </row>
    <row r="29483" spans="2:16">
      <c r="B29483" s="351"/>
      <c r="C29483" s="398"/>
      <c r="D29483" s="399"/>
      <c r="E29483" s="400"/>
      <c r="G29483" s="401"/>
      <c r="H29483" s="401"/>
      <c r="I29483" s="401"/>
      <c r="J29483" s="194"/>
      <c r="K29483" s="194"/>
      <c r="L29483" s="195"/>
      <c r="M29483" s="196"/>
      <c r="N29483" s="197"/>
      <c r="O29483" s="197"/>
      <c r="P29483" s="231"/>
    </row>
    <row r="29484" spans="2:16">
      <c r="B29484" s="351"/>
      <c r="C29484" s="398"/>
      <c r="D29484" s="399"/>
      <c r="E29484" s="400"/>
      <c r="G29484" s="401"/>
      <c r="H29484" s="401"/>
      <c r="I29484" s="401"/>
      <c r="J29484" s="194"/>
      <c r="K29484" s="194"/>
      <c r="L29484" s="195"/>
      <c r="M29484" s="196"/>
      <c r="N29484" s="197"/>
      <c r="O29484" s="197"/>
      <c r="P29484" s="231"/>
    </row>
    <row r="29485" spans="2:16">
      <c r="B29485" s="351"/>
      <c r="C29485" s="398"/>
      <c r="D29485" s="399"/>
      <c r="E29485" s="400"/>
      <c r="G29485" s="401"/>
      <c r="H29485" s="401"/>
      <c r="I29485" s="401"/>
      <c r="J29485" s="194"/>
      <c r="K29485" s="194"/>
      <c r="L29485" s="195"/>
      <c r="M29485" s="196"/>
      <c r="N29485" s="197"/>
      <c r="O29485" s="197"/>
      <c r="P29485" s="231"/>
    </row>
    <row r="29486" spans="2:16">
      <c r="B29486" s="351"/>
      <c r="C29486" s="398"/>
      <c r="D29486" s="399"/>
      <c r="E29486" s="400"/>
      <c r="G29486" s="401"/>
      <c r="H29486" s="401"/>
      <c r="I29486" s="401"/>
      <c r="J29486" s="194"/>
      <c r="K29486" s="194"/>
      <c r="L29486" s="195"/>
      <c r="M29486" s="196"/>
      <c r="N29486" s="197"/>
      <c r="O29486" s="197"/>
      <c r="P29486" s="231"/>
    </row>
    <row r="29487" spans="2:16">
      <c r="B29487" s="351"/>
      <c r="C29487" s="398"/>
      <c r="D29487" s="399"/>
      <c r="E29487" s="400"/>
      <c r="G29487" s="401"/>
      <c r="H29487" s="401"/>
      <c r="I29487" s="401"/>
      <c r="J29487" s="194"/>
      <c r="K29487" s="194"/>
      <c r="L29487" s="195"/>
      <c r="M29487" s="196"/>
      <c r="N29487" s="197"/>
      <c r="O29487" s="197"/>
      <c r="P29487" s="231"/>
    </row>
    <row r="29488" spans="2:16">
      <c r="B29488" s="351"/>
      <c r="C29488" s="398"/>
      <c r="D29488" s="399"/>
      <c r="E29488" s="400"/>
      <c r="G29488" s="401"/>
      <c r="H29488" s="401"/>
      <c r="I29488" s="401"/>
      <c r="J29488" s="194"/>
      <c r="K29488" s="194"/>
      <c r="L29488" s="195"/>
      <c r="M29488" s="196"/>
      <c r="N29488" s="197"/>
      <c r="O29488" s="197"/>
      <c r="P29488" s="231"/>
    </row>
    <row r="29489" spans="2:16">
      <c r="B29489" s="351"/>
      <c r="C29489" s="398"/>
      <c r="D29489" s="399"/>
      <c r="E29489" s="400"/>
      <c r="G29489" s="401"/>
      <c r="H29489" s="401"/>
      <c r="I29489" s="401"/>
      <c r="J29489" s="194"/>
      <c r="K29489" s="194"/>
      <c r="L29489" s="195"/>
      <c r="M29489" s="196"/>
      <c r="N29489" s="197"/>
      <c r="O29489" s="197"/>
      <c r="P29489" s="231"/>
    </row>
    <row r="29490" spans="2:16">
      <c r="B29490" s="351"/>
      <c r="C29490" s="398"/>
      <c r="D29490" s="399"/>
      <c r="E29490" s="400"/>
      <c r="G29490" s="401"/>
      <c r="H29490" s="401"/>
      <c r="I29490" s="401"/>
      <c r="J29490" s="194"/>
      <c r="K29490" s="194"/>
      <c r="L29490" s="195"/>
      <c r="M29490" s="196"/>
      <c r="N29490" s="197"/>
      <c r="O29490" s="197"/>
      <c r="P29490" s="231"/>
    </row>
    <row r="29491" spans="2:16">
      <c r="B29491" s="351"/>
      <c r="C29491" s="398"/>
      <c r="D29491" s="399"/>
      <c r="E29491" s="400"/>
      <c r="G29491" s="401"/>
      <c r="H29491" s="401"/>
      <c r="I29491" s="401"/>
      <c r="J29491" s="194"/>
      <c r="K29491" s="194"/>
      <c r="L29491" s="195"/>
      <c r="M29491" s="196"/>
      <c r="N29491" s="197"/>
      <c r="O29491" s="197"/>
      <c r="P29491" s="231"/>
    </row>
    <row r="29492" spans="2:16">
      <c r="B29492" s="351"/>
      <c r="C29492" s="398"/>
      <c r="D29492" s="399"/>
      <c r="E29492" s="400"/>
      <c r="G29492" s="401"/>
      <c r="H29492" s="401"/>
      <c r="I29492" s="401"/>
      <c r="J29492" s="194"/>
      <c r="K29492" s="194"/>
      <c r="L29492" s="195"/>
      <c r="M29492" s="196"/>
      <c r="N29492" s="197"/>
      <c r="O29492" s="197"/>
      <c r="P29492" s="231"/>
    </row>
    <row r="29493" spans="2:16">
      <c r="B29493" s="351"/>
      <c r="C29493" s="398"/>
      <c r="D29493" s="399"/>
      <c r="E29493" s="400"/>
      <c r="G29493" s="401"/>
      <c r="H29493" s="401"/>
      <c r="I29493" s="401"/>
      <c r="J29493" s="194"/>
      <c r="K29493" s="194"/>
      <c r="L29493" s="195"/>
      <c r="M29493" s="196"/>
      <c r="N29493" s="197"/>
      <c r="O29493" s="197"/>
      <c r="P29493" s="231"/>
    </row>
    <row r="29494" spans="2:16">
      <c r="B29494" s="351"/>
      <c r="C29494" s="398"/>
      <c r="D29494" s="399"/>
      <c r="E29494" s="400"/>
      <c r="G29494" s="401"/>
      <c r="H29494" s="401"/>
      <c r="I29494" s="401"/>
      <c r="J29494" s="194"/>
      <c r="K29494" s="194"/>
      <c r="L29494" s="195"/>
      <c r="M29494" s="196"/>
      <c r="N29494" s="197"/>
      <c r="O29494" s="197"/>
      <c r="P29494" s="231"/>
    </row>
    <row r="29495" spans="2:16">
      <c r="B29495" s="351"/>
      <c r="C29495" s="398"/>
      <c r="D29495" s="399"/>
      <c r="E29495" s="400"/>
      <c r="G29495" s="401"/>
      <c r="H29495" s="401"/>
      <c r="I29495" s="401"/>
      <c r="J29495" s="194"/>
      <c r="K29495" s="194"/>
      <c r="L29495" s="195"/>
      <c r="M29495" s="196"/>
      <c r="N29495" s="197"/>
      <c r="O29495" s="197"/>
      <c r="P29495" s="231"/>
    </row>
    <row r="29496" spans="2:16">
      <c r="B29496" s="351"/>
      <c r="C29496" s="398"/>
      <c r="D29496" s="399"/>
      <c r="E29496" s="400"/>
      <c r="G29496" s="401"/>
      <c r="H29496" s="401"/>
      <c r="I29496" s="401"/>
      <c r="J29496" s="194"/>
      <c r="K29496" s="194"/>
      <c r="L29496" s="195"/>
      <c r="M29496" s="196"/>
      <c r="N29496" s="197"/>
      <c r="O29496" s="197"/>
      <c r="P29496" s="231"/>
    </row>
    <row r="29497" spans="2:16">
      <c r="B29497" s="351"/>
      <c r="C29497" s="398"/>
      <c r="D29497" s="399"/>
      <c r="E29497" s="400"/>
      <c r="G29497" s="401"/>
      <c r="H29497" s="401"/>
      <c r="I29497" s="401"/>
      <c r="J29497" s="194"/>
      <c r="K29497" s="194"/>
      <c r="L29497" s="195"/>
      <c r="M29497" s="196"/>
      <c r="N29497" s="197"/>
      <c r="O29497" s="197"/>
      <c r="P29497" s="231"/>
    </row>
    <row r="29498" spans="2:16">
      <c r="B29498" s="351"/>
      <c r="C29498" s="398"/>
      <c r="D29498" s="399"/>
      <c r="E29498" s="400"/>
      <c r="G29498" s="401"/>
      <c r="H29498" s="401"/>
      <c r="I29498" s="401"/>
      <c r="J29498" s="194"/>
      <c r="K29498" s="194"/>
      <c r="L29498" s="195"/>
      <c r="M29498" s="196"/>
      <c r="N29498" s="197"/>
      <c r="O29498" s="197"/>
      <c r="P29498" s="231"/>
    </row>
    <row r="29499" spans="2:16">
      <c r="B29499" s="351"/>
      <c r="C29499" s="398"/>
      <c r="D29499" s="399"/>
      <c r="E29499" s="400"/>
      <c r="G29499" s="401"/>
      <c r="H29499" s="401"/>
      <c r="I29499" s="401"/>
      <c r="J29499" s="194"/>
      <c r="K29499" s="194"/>
      <c r="L29499" s="195"/>
      <c r="M29499" s="196"/>
      <c r="N29499" s="197"/>
      <c r="O29499" s="197"/>
      <c r="P29499" s="231"/>
    </row>
    <row r="29500" spans="2:16">
      <c r="B29500" s="351"/>
      <c r="C29500" s="398"/>
      <c r="D29500" s="399"/>
      <c r="E29500" s="400"/>
      <c r="G29500" s="401"/>
      <c r="H29500" s="401"/>
      <c r="I29500" s="401"/>
      <c r="J29500" s="194"/>
      <c r="K29500" s="194"/>
      <c r="L29500" s="195"/>
      <c r="M29500" s="196"/>
      <c r="N29500" s="197"/>
      <c r="O29500" s="197"/>
      <c r="P29500" s="231"/>
    </row>
    <row r="29501" spans="2:16">
      <c r="B29501" s="351"/>
      <c r="C29501" s="398"/>
      <c r="D29501" s="399"/>
      <c r="E29501" s="400"/>
      <c r="G29501" s="401"/>
      <c r="H29501" s="401"/>
      <c r="I29501" s="401"/>
      <c r="J29501" s="194"/>
      <c r="K29501" s="194"/>
      <c r="L29501" s="195"/>
      <c r="M29501" s="196"/>
      <c r="N29501" s="197"/>
      <c r="O29501" s="197"/>
      <c r="P29501" s="231"/>
    </row>
    <row r="29502" spans="2:16">
      <c r="B29502" s="351"/>
      <c r="C29502" s="398"/>
      <c r="D29502" s="399"/>
      <c r="E29502" s="400"/>
      <c r="G29502" s="401"/>
      <c r="H29502" s="401"/>
      <c r="I29502" s="401"/>
      <c r="J29502" s="194"/>
      <c r="K29502" s="194"/>
      <c r="L29502" s="195"/>
      <c r="M29502" s="196"/>
      <c r="N29502" s="197"/>
      <c r="O29502" s="197"/>
      <c r="P29502" s="231"/>
    </row>
    <row r="29503" spans="2:16">
      <c r="B29503" s="351"/>
      <c r="C29503" s="398"/>
      <c r="D29503" s="399"/>
      <c r="E29503" s="400"/>
      <c r="G29503" s="401"/>
      <c r="H29503" s="401"/>
      <c r="I29503" s="401"/>
      <c r="J29503" s="194"/>
      <c r="K29503" s="194"/>
      <c r="L29503" s="195"/>
      <c r="M29503" s="196"/>
      <c r="N29503" s="197"/>
      <c r="O29503" s="197"/>
      <c r="P29503" s="231"/>
    </row>
    <row r="29504" spans="2:16">
      <c r="B29504" s="351"/>
      <c r="C29504" s="398"/>
      <c r="D29504" s="399"/>
      <c r="E29504" s="400"/>
      <c r="G29504" s="401"/>
      <c r="H29504" s="401"/>
      <c r="I29504" s="401"/>
      <c r="J29504" s="194"/>
      <c r="K29504" s="194"/>
      <c r="L29504" s="195"/>
      <c r="M29504" s="196"/>
      <c r="N29504" s="197"/>
      <c r="O29504" s="197"/>
      <c r="P29504" s="231"/>
    </row>
    <row r="29505" spans="2:16">
      <c r="B29505" s="351"/>
      <c r="C29505" s="398"/>
      <c r="D29505" s="399"/>
      <c r="E29505" s="400"/>
      <c r="G29505" s="401"/>
      <c r="H29505" s="401"/>
      <c r="I29505" s="401"/>
      <c r="J29505" s="194"/>
      <c r="K29505" s="194"/>
      <c r="L29505" s="195"/>
      <c r="M29505" s="196"/>
      <c r="N29505" s="197"/>
      <c r="O29505" s="197"/>
      <c r="P29505" s="231"/>
    </row>
    <row r="29506" spans="2:16">
      <c r="B29506" s="351"/>
      <c r="C29506" s="398"/>
      <c r="D29506" s="399"/>
      <c r="E29506" s="400"/>
      <c r="G29506" s="401"/>
      <c r="H29506" s="401"/>
      <c r="I29506" s="401"/>
      <c r="J29506" s="194"/>
      <c r="K29506" s="194"/>
      <c r="L29506" s="195"/>
      <c r="M29506" s="196"/>
      <c r="N29506" s="197"/>
      <c r="O29506" s="197"/>
      <c r="P29506" s="231"/>
    </row>
    <row r="29507" spans="2:16">
      <c r="B29507" s="351"/>
      <c r="C29507" s="398"/>
      <c r="D29507" s="399"/>
      <c r="E29507" s="400"/>
      <c r="G29507" s="401"/>
      <c r="H29507" s="401"/>
      <c r="I29507" s="401"/>
      <c r="J29507" s="194"/>
      <c r="K29507" s="194"/>
      <c r="L29507" s="195"/>
      <c r="M29507" s="196"/>
      <c r="N29507" s="197"/>
      <c r="O29507" s="197"/>
      <c r="P29507" s="231"/>
    </row>
    <row r="29508" spans="2:16">
      <c r="B29508" s="351"/>
      <c r="C29508" s="398"/>
      <c r="D29508" s="399"/>
      <c r="E29508" s="400"/>
      <c r="G29508" s="401"/>
      <c r="H29508" s="401"/>
      <c r="I29508" s="401"/>
      <c r="J29508" s="194"/>
      <c r="K29508" s="194"/>
      <c r="L29508" s="195"/>
      <c r="M29508" s="196"/>
      <c r="N29508" s="197"/>
      <c r="O29508" s="197"/>
      <c r="P29508" s="231"/>
    </row>
    <row r="29509" spans="2:16">
      <c r="B29509" s="351"/>
      <c r="C29509" s="398"/>
      <c r="D29509" s="399"/>
      <c r="E29509" s="400"/>
      <c r="G29509" s="401"/>
      <c r="H29509" s="401"/>
      <c r="I29509" s="401"/>
      <c r="J29509" s="194"/>
      <c r="K29509" s="194"/>
      <c r="L29509" s="195"/>
      <c r="M29509" s="196"/>
      <c r="N29509" s="197"/>
      <c r="O29509" s="197"/>
      <c r="P29509" s="231"/>
    </row>
    <row r="29510" spans="2:16">
      <c r="B29510" s="351"/>
      <c r="C29510" s="398"/>
      <c r="D29510" s="399"/>
      <c r="E29510" s="400"/>
      <c r="G29510" s="401"/>
      <c r="H29510" s="401"/>
      <c r="I29510" s="401"/>
      <c r="J29510" s="194"/>
      <c r="K29510" s="194"/>
      <c r="L29510" s="195"/>
      <c r="M29510" s="196"/>
      <c r="N29510" s="197"/>
      <c r="O29510" s="197"/>
      <c r="P29510" s="231"/>
    </row>
    <row r="29511" spans="2:16">
      <c r="B29511" s="351"/>
      <c r="C29511" s="398"/>
      <c r="D29511" s="399"/>
      <c r="E29511" s="400"/>
      <c r="G29511" s="401"/>
      <c r="H29511" s="401"/>
      <c r="I29511" s="401"/>
      <c r="J29511" s="194"/>
      <c r="K29511" s="194"/>
      <c r="L29511" s="195"/>
      <c r="M29511" s="196"/>
      <c r="N29511" s="197"/>
      <c r="O29511" s="197"/>
      <c r="P29511" s="231"/>
    </row>
    <row r="29512" spans="2:16">
      <c r="B29512" s="351"/>
      <c r="C29512" s="398"/>
      <c r="D29512" s="399"/>
      <c r="E29512" s="400"/>
      <c r="G29512" s="401"/>
      <c r="H29512" s="401"/>
      <c r="I29512" s="401"/>
      <c r="J29512" s="194"/>
      <c r="K29512" s="194"/>
      <c r="L29512" s="195"/>
      <c r="M29512" s="196"/>
      <c r="N29512" s="197"/>
      <c r="O29512" s="197"/>
      <c r="P29512" s="231"/>
    </row>
    <row r="29513" spans="2:16">
      <c r="B29513" s="351"/>
      <c r="C29513" s="398"/>
      <c r="D29513" s="399"/>
      <c r="E29513" s="400"/>
      <c r="G29513" s="401"/>
      <c r="H29513" s="401"/>
      <c r="I29513" s="401"/>
      <c r="J29513" s="194"/>
      <c r="K29513" s="194"/>
      <c r="L29513" s="195"/>
      <c r="M29513" s="196"/>
      <c r="N29513" s="197"/>
      <c r="O29513" s="197"/>
      <c r="P29513" s="231"/>
    </row>
    <row r="29514" spans="2:16">
      <c r="B29514" s="351"/>
      <c r="C29514" s="398"/>
      <c r="D29514" s="399"/>
      <c r="E29514" s="400"/>
      <c r="G29514" s="401"/>
      <c r="H29514" s="401"/>
      <c r="I29514" s="401"/>
      <c r="J29514" s="194"/>
      <c r="K29514" s="194"/>
      <c r="L29514" s="195"/>
      <c r="M29514" s="196"/>
      <c r="N29514" s="197"/>
      <c r="O29514" s="197"/>
      <c r="P29514" s="231"/>
    </row>
    <row r="29515" spans="2:16">
      <c r="B29515" s="351"/>
      <c r="C29515" s="398"/>
      <c r="D29515" s="399"/>
      <c r="E29515" s="400"/>
      <c r="G29515" s="401"/>
      <c r="H29515" s="401"/>
      <c r="I29515" s="401"/>
      <c r="J29515" s="194"/>
      <c r="K29515" s="194"/>
      <c r="L29515" s="195"/>
      <c r="M29515" s="196"/>
      <c r="N29515" s="197"/>
      <c r="O29515" s="197"/>
      <c r="P29515" s="231"/>
    </row>
    <row r="29516" spans="2:16">
      <c r="B29516" s="351"/>
      <c r="C29516" s="398"/>
      <c r="D29516" s="399"/>
      <c r="E29516" s="400"/>
      <c r="G29516" s="401"/>
      <c r="H29516" s="401"/>
      <c r="I29516" s="401"/>
      <c r="J29516" s="194"/>
      <c r="K29516" s="194"/>
      <c r="L29516" s="195"/>
      <c r="M29516" s="196"/>
      <c r="N29516" s="197"/>
      <c r="O29516" s="197"/>
      <c r="P29516" s="231"/>
    </row>
    <row r="29517" spans="2:16">
      <c r="B29517" s="351"/>
      <c r="C29517" s="398"/>
      <c r="D29517" s="399"/>
      <c r="E29517" s="400"/>
      <c r="G29517" s="401"/>
      <c r="H29517" s="401"/>
      <c r="I29517" s="401"/>
      <c r="J29517" s="194"/>
      <c r="K29517" s="194"/>
      <c r="L29517" s="195"/>
      <c r="M29517" s="196"/>
      <c r="N29517" s="197"/>
      <c r="O29517" s="197"/>
      <c r="P29517" s="231"/>
    </row>
    <row r="29518" spans="2:16">
      <c r="B29518" s="351"/>
      <c r="C29518" s="398"/>
      <c r="D29518" s="399"/>
      <c r="E29518" s="400"/>
      <c r="G29518" s="401"/>
      <c r="H29518" s="401"/>
      <c r="I29518" s="401"/>
      <c r="J29518" s="194"/>
      <c r="K29518" s="194"/>
      <c r="L29518" s="195"/>
      <c r="M29518" s="196"/>
      <c r="N29518" s="197"/>
      <c r="O29518" s="197"/>
      <c r="P29518" s="231"/>
    </row>
    <row r="29519" spans="2:16">
      <c r="B29519" s="351"/>
      <c r="C29519" s="398"/>
      <c r="D29519" s="399"/>
      <c r="E29519" s="400"/>
      <c r="G29519" s="401"/>
      <c r="H29519" s="401"/>
      <c r="I29519" s="401"/>
      <c r="J29519" s="194"/>
      <c r="K29519" s="194"/>
      <c r="L29519" s="195"/>
      <c r="M29519" s="196"/>
      <c r="N29519" s="197"/>
      <c r="O29519" s="197"/>
      <c r="P29519" s="231"/>
    </row>
    <row r="29520" spans="2:16">
      <c r="B29520" s="351"/>
      <c r="C29520" s="398"/>
      <c r="D29520" s="399"/>
      <c r="E29520" s="400"/>
      <c r="G29520" s="401"/>
      <c r="H29520" s="401"/>
      <c r="I29520" s="401"/>
      <c r="J29520" s="194"/>
      <c r="K29520" s="194"/>
      <c r="L29520" s="195"/>
      <c r="M29520" s="196"/>
      <c r="N29520" s="197"/>
      <c r="O29520" s="197"/>
      <c r="P29520" s="231"/>
    </row>
    <row r="29521" spans="2:16">
      <c r="B29521" s="351"/>
      <c r="C29521" s="398"/>
      <c r="D29521" s="399"/>
      <c r="E29521" s="400"/>
      <c r="G29521" s="401"/>
      <c r="H29521" s="401"/>
      <c r="I29521" s="401"/>
      <c r="J29521" s="194"/>
      <c r="K29521" s="194"/>
      <c r="L29521" s="195"/>
      <c r="M29521" s="196"/>
      <c r="N29521" s="197"/>
      <c r="O29521" s="197"/>
      <c r="P29521" s="231"/>
    </row>
    <row r="29522" spans="2:16">
      <c r="B29522" s="351"/>
      <c r="C29522" s="398"/>
      <c r="D29522" s="399"/>
      <c r="E29522" s="400"/>
      <c r="G29522" s="401"/>
      <c r="H29522" s="401"/>
      <c r="I29522" s="401"/>
      <c r="J29522" s="194"/>
      <c r="K29522" s="194"/>
      <c r="L29522" s="195"/>
      <c r="M29522" s="196"/>
      <c r="N29522" s="197"/>
      <c r="O29522" s="197"/>
      <c r="P29522" s="231"/>
    </row>
    <row r="29523" spans="2:16">
      <c r="B29523" s="351"/>
      <c r="C29523" s="398"/>
      <c r="D29523" s="399"/>
      <c r="E29523" s="400"/>
      <c r="G29523" s="401"/>
      <c r="H29523" s="401"/>
      <c r="I29523" s="401"/>
      <c r="J29523" s="194"/>
      <c r="K29523" s="194"/>
      <c r="L29523" s="195"/>
      <c r="M29523" s="196"/>
      <c r="N29523" s="197"/>
      <c r="O29523" s="197"/>
      <c r="P29523" s="231"/>
    </row>
    <row r="29524" spans="2:16">
      <c r="B29524" s="351"/>
      <c r="C29524" s="398"/>
      <c r="D29524" s="399"/>
      <c r="E29524" s="400"/>
      <c r="G29524" s="401"/>
      <c r="H29524" s="401"/>
      <c r="I29524" s="401"/>
      <c r="J29524" s="194"/>
      <c r="K29524" s="194"/>
      <c r="L29524" s="195"/>
      <c r="M29524" s="196"/>
      <c r="N29524" s="197"/>
      <c r="O29524" s="197"/>
      <c r="P29524" s="231"/>
    </row>
    <row r="29525" spans="2:16">
      <c r="B29525" s="351"/>
      <c r="C29525" s="398"/>
      <c r="D29525" s="399"/>
      <c r="E29525" s="400"/>
      <c r="G29525" s="401"/>
      <c r="H29525" s="401"/>
      <c r="I29525" s="401"/>
      <c r="J29525" s="194"/>
      <c r="K29525" s="194"/>
      <c r="L29525" s="195"/>
      <c r="M29525" s="196"/>
      <c r="N29525" s="197"/>
      <c r="O29525" s="197"/>
      <c r="P29525" s="231"/>
    </row>
    <row r="29526" spans="2:16">
      <c r="B29526" s="351"/>
      <c r="C29526" s="398"/>
      <c r="D29526" s="399"/>
      <c r="E29526" s="400"/>
      <c r="G29526" s="401"/>
      <c r="H29526" s="401"/>
      <c r="I29526" s="401"/>
      <c r="J29526" s="194"/>
      <c r="K29526" s="194"/>
      <c r="L29526" s="195"/>
      <c r="M29526" s="196"/>
      <c r="N29526" s="197"/>
      <c r="O29526" s="197"/>
      <c r="P29526" s="231"/>
    </row>
    <row r="29527" spans="2:16">
      <c r="B29527" s="351"/>
      <c r="C29527" s="398"/>
      <c r="D29527" s="399"/>
      <c r="E29527" s="400"/>
      <c r="G29527" s="401"/>
      <c r="H29527" s="401"/>
      <c r="I29527" s="401"/>
      <c r="J29527" s="194"/>
      <c r="K29527" s="194"/>
      <c r="L29527" s="195"/>
      <c r="M29527" s="196"/>
      <c r="N29527" s="197"/>
      <c r="O29527" s="197"/>
      <c r="P29527" s="231"/>
    </row>
    <row r="29528" spans="2:16">
      <c r="B29528" s="351"/>
      <c r="C29528" s="398"/>
      <c r="D29528" s="399"/>
      <c r="E29528" s="400"/>
      <c r="G29528" s="401"/>
      <c r="H29528" s="401"/>
      <c r="I29528" s="401"/>
      <c r="J29528" s="194"/>
      <c r="K29528" s="194"/>
      <c r="L29528" s="195"/>
      <c r="M29528" s="196"/>
      <c r="N29528" s="197"/>
      <c r="O29528" s="197"/>
      <c r="P29528" s="231"/>
    </row>
    <row r="29529" spans="2:16">
      <c r="B29529" s="351"/>
      <c r="C29529" s="398"/>
      <c r="D29529" s="399"/>
      <c r="E29529" s="400"/>
      <c r="G29529" s="401"/>
      <c r="H29529" s="401"/>
      <c r="I29529" s="401"/>
      <c r="J29529" s="194"/>
      <c r="K29529" s="194"/>
      <c r="L29529" s="195"/>
      <c r="M29529" s="196"/>
      <c r="N29529" s="197"/>
      <c r="O29529" s="197"/>
      <c r="P29529" s="231"/>
    </row>
    <row r="29530" spans="2:16">
      <c r="B29530" s="351"/>
      <c r="C29530" s="398"/>
      <c r="D29530" s="399"/>
      <c r="E29530" s="400"/>
      <c r="G29530" s="401"/>
      <c r="H29530" s="401"/>
      <c r="I29530" s="401"/>
      <c r="J29530" s="194"/>
      <c r="K29530" s="194"/>
      <c r="L29530" s="195"/>
      <c r="M29530" s="196"/>
      <c r="N29530" s="197"/>
      <c r="O29530" s="197"/>
      <c r="P29530" s="231"/>
    </row>
    <row r="29531" spans="2:16">
      <c r="B29531" s="351"/>
      <c r="C29531" s="398"/>
      <c r="D29531" s="399"/>
      <c r="E29531" s="400"/>
      <c r="G29531" s="401"/>
      <c r="H29531" s="401"/>
      <c r="I29531" s="401"/>
      <c r="J29531" s="194"/>
      <c r="K29531" s="194"/>
      <c r="L29531" s="195"/>
      <c r="M29531" s="196"/>
      <c r="N29531" s="197"/>
      <c r="O29531" s="197"/>
      <c r="P29531" s="231"/>
    </row>
    <row r="29532" spans="2:16">
      <c r="B29532" s="351"/>
      <c r="C29532" s="398"/>
      <c r="D29532" s="399"/>
      <c r="E29532" s="400"/>
      <c r="G29532" s="401"/>
      <c r="H29532" s="401"/>
      <c r="I29532" s="401"/>
      <c r="J29532" s="194"/>
      <c r="K29532" s="194"/>
      <c r="L29532" s="195"/>
      <c r="M29532" s="196"/>
      <c r="N29532" s="197"/>
      <c r="O29532" s="197"/>
      <c r="P29532" s="231"/>
    </row>
    <row r="29533" spans="2:16">
      <c r="B29533" s="351"/>
      <c r="C29533" s="398"/>
      <c r="D29533" s="399"/>
      <c r="E29533" s="400"/>
      <c r="G29533" s="401"/>
      <c r="H29533" s="401"/>
      <c r="I29533" s="401"/>
      <c r="J29533" s="194"/>
      <c r="K29533" s="194"/>
      <c r="L29533" s="195"/>
      <c r="M29533" s="196"/>
      <c r="N29533" s="197"/>
      <c r="O29533" s="197"/>
      <c r="P29533" s="231"/>
    </row>
    <row r="29534" spans="2:16">
      <c r="B29534" s="351"/>
      <c r="C29534" s="398"/>
      <c r="D29534" s="399"/>
      <c r="E29534" s="400"/>
      <c r="G29534" s="401"/>
      <c r="H29534" s="401"/>
      <c r="I29534" s="401"/>
      <c r="J29534" s="194"/>
      <c r="K29534" s="194"/>
      <c r="L29534" s="195"/>
      <c r="M29534" s="196"/>
      <c r="N29534" s="197"/>
      <c r="O29534" s="197"/>
      <c r="P29534" s="231"/>
    </row>
    <row r="29535" spans="2:16">
      <c r="B29535" s="351"/>
      <c r="C29535" s="398"/>
      <c r="D29535" s="399"/>
      <c r="E29535" s="400"/>
      <c r="G29535" s="401"/>
      <c r="H29535" s="401"/>
      <c r="I29535" s="401"/>
      <c r="J29535" s="194"/>
      <c r="K29535" s="194"/>
      <c r="L29535" s="195"/>
      <c r="M29535" s="196"/>
      <c r="N29535" s="197"/>
      <c r="O29535" s="197"/>
      <c r="P29535" s="231"/>
    </row>
    <row r="29536" spans="2:16">
      <c r="B29536" s="351"/>
      <c r="C29536" s="398"/>
      <c r="D29536" s="399"/>
      <c r="E29536" s="400"/>
      <c r="G29536" s="401"/>
      <c r="H29536" s="401"/>
      <c r="I29536" s="401"/>
      <c r="J29536" s="194"/>
      <c r="K29536" s="194"/>
      <c r="L29536" s="195"/>
      <c r="M29536" s="196"/>
      <c r="N29536" s="197"/>
      <c r="O29536" s="197"/>
      <c r="P29536" s="231"/>
    </row>
    <row r="29537" spans="2:16">
      <c r="B29537" s="351"/>
      <c r="C29537" s="398"/>
      <c r="D29537" s="399"/>
      <c r="E29537" s="400"/>
      <c r="G29537" s="401"/>
      <c r="H29537" s="401"/>
      <c r="I29537" s="401"/>
      <c r="J29537" s="194"/>
      <c r="K29537" s="194"/>
      <c r="L29537" s="195"/>
      <c r="M29537" s="196"/>
      <c r="N29537" s="197"/>
      <c r="O29537" s="197"/>
      <c r="P29537" s="231"/>
    </row>
    <row r="29538" spans="2:16">
      <c r="B29538" s="351"/>
      <c r="C29538" s="398"/>
      <c r="D29538" s="399"/>
      <c r="E29538" s="400"/>
      <c r="G29538" s="401"/>
      <c r="H29538" s="401"/>
      <c r="I29538" s="401"/>
      <c r="J29538" s="194"/>
      <c r="K29538" s="194"/>
      <c r="L29538" s="195"/>
      <c r="M29538" s="196"/>
      <c r="N29538" s="197"/>
      <c r="O29538" s="197"/>
      <c r="P29538" s="231"/>
    </row>
    <row r="29539" spans="2:16">
      <c r="B29539" s="351"/>
      <c r="C29539" s="398"/>
      <c r="D29539" s="399"/>
      <c r="E29539" s="400"/>
      <c r="G29539" s="401"/>
      <c r="H29539" s="401"/>
      <c r="I29539" s="401"/>
      <c r="J29539" s="194"/>
      <c r="K29539" s="194"/>
      <c r="L29539" s="195"/>
      <c r="M29539" s="196"/>
      <c r="N29539" s="197"/>
      <c r="O29539" s="197"/>
      <c r="P29539" s="231"/>
    </row>
    <row r="29540" spans="2:16">
      <c r="B29540" s="351"/>
      <c r="C29540" s="398"/>
      <c r="D29540" s="399"/>
      <c r="E29540" s="400"/>
      <c r="G29540" s="401"/>
      <c r="H29540" s="401"/>
      <c r="I29540" s="401"/>
      <c r="J29540" s="194"/>
      <c r="K29540" s="194"/>
      <c r="L29540" s="195"/>
      <c r="M29540" s="196"/>
      <c r="N29540" s="197"/>
      <c r="O29540" s="197"/>
      <c r="P29540" s="231"/>
    </row>
    <row r="29541" spans="2:16">
      <c r="B29541" s="351"/>
      <c r="C29541" s="398"/>
      <c r="D29541" s="399"/>
      <c r="E29541" s="400"/>
      <c r="G29541" s="401"/>
      <c r="H29541" s="401"/>
      <c r="I29541" s="401"/>
      <c r="J29541" s="194"/>
      <c r="K29541" s="194"/>
      <c r="L29541" s="195"/>
      <c r="M29541" s="196"/>
      <c r="N29541" s="197"/>
      <c r="O29541" s="197"/>
      <c r="P29541" s="231"/>
    </row>
    <row r="29542" spans="2:16">
      <c r="B29542" s="351"/>
      <c r="C29542" s="398"/>
      <c r="D29542" s="399"/>
      <c r="E29542" s="400"/>
      <c r="G29542" s="401"/>
      <c r="H29542" s="401"/>
      <c r="I29542" s="401"/>
      <c r="J29542" s="194"/>
      <c r="K29542" s="194"/>
      <c r="L29542" s="195"/>
      <c r="M29542" s="196"/>
      <c r="N29542" s="197"/>
      <c r="O29542" s="197"/>
      <c r="P29542" s="231"/>
    </row>
    <row r="29543" spans="2:16">
      <c r="B29543" s="351"/>
      <c r="C29543" s="398"/>
      <c r="D29543" s="399"/>
      <c r="E29543" s="400"/>
      <c r="G29543" s="401"/>
      <c r="H29543" s="401"/>
      <c r="I29543" s="401"/>
      <c r="J29543" s="194"/>
      <c r="K29543" s="194"/>
      <c r="L29543" s="195"/>
      <c r="M29543" s="196"/>
      <c r="N29543" s="197"/>
      <c r="O29543" s="197"/>
      <c r="P29543" s="231"/>
    </row>
    <row r="29544" spans="2:16">
      <c r="B29544" s="351"/>
      <c r="C29544" s="398"/>
      <c r="D29544" s="399"/>
      <c r="E29544" s="400"/>
      <c r="G29544" s="401"/>
      <c r="H29544" s="401"/>
      <c r="I29544" s="401"/>
      <c r="J29544" s="194"/>
      <c r="K29544" s="194"/>
      <c r="L29544" s="195"/>
      <c r="M29544" s="196"/>
      <c r="N29544" s="197"/>
      <c r="O29544" s="197"/>
      <c r="P29544" s="231"/>
    </row>
    <row r="29545" spans="2:16">
      <c r="B29545" s="351"/>
      <c r="C29545" s="398"/>
      <c r="D29545" s="399"/>
      <c r="E29545" s="400"/>
      <c r="G29545" s="401"/>
      <c r="H29545" s="401"/>
      <c r="I29545" s="401"/>
      <c r="J29545" s="194"/>
      <c r="K29545" s="194"/>
      <c r="L29545" s="195"/>
      <c r="M29545" s="196"/>
      <c r="N29545" s="197"/>
      <c r="O29545" s="197"/>
      <c r="P29545" s="231"/>
    </row>
    <row r="29546" spans="2:16">
      <c r="B29546" s="351"/>
      <c r="C29546" s="398"/>
      <c r="D29546" s="399"/>
      <c r="E29546" s="400"/>
      <c r="G29546" s="401"/>
      <c r="H29546" s="401"/>
      <c r="I29546" s="401"/>
      <c r="J29546" s="194"/>
      <c r="K29546" s="194"/>
      <c r="L29546" s="195"/>
      <c r="M29546" s="196"/>
      <c r="N29546" s="197"/>
      <c r="O29546" s="197"/>
      <c r="P29546" s="231"/>
    </row>
    <row r="29547" spans="2:16">
      <c r="B29547" s="351"/>
      <c r="C29547" s="398"/>
      <c r="D29547" s="399"/>
      <c r="E29547" s="400"/>
      <c r="G29547" s="401"/>
      <c r="H29547" s="401"/>
      <c r="I29547" s="401"/>
      <c r="J29547" s="194"/>
      <c r="K29547" s="194"/>
      <c r="L29547" s="195"/>
      <c r="M29547" s="196"/>
      <c r="N29547" s="197"/>
      <c r="O29547" s="197"/>
      <c r="P29547" s="231"/>
    </row>
    <row r="29548" spans="2:16">
      <c r="B29548" s="351"/>
      <c r="C29548" s="398"/>
      <c r="D29548" s="399"/>
      <c r="E29548" s="400"/>
      <c r="G29548" s="401"/>
      <c r="H29548" s="401"/>
      <c r="I29548" s="401"/>
      <c r="J29548" s="194"/>
      <c r="K29548" s="194"/>
      <c r="L29548" s="195"/>
      <c r="M29548" s="196"/>
      <c r="N29548" s="197"/>
      <c r="O29548" s="197"/>
      <c r="P29548" s="231"/>
    </row>
    <row r="29549" spans="2:16">
      <c r="B29549" s="351"/>
      <c r="C29549" s="398"/>
      <c r="D29549" s="399"/>
      <c r="E29549" s="400"/>
      <c r="G29549" s="401"/>
      <c r="H29549" s="401"/>
      <c r="I29549" s="401"/>
      <c r="J29549" s="194"/>
      <c r="K29549" s="194"/>
      <c r="L29549" s="195"/>
      <c r="M29549" s="196"/>
      <c r="N29549" s="197"/>
      <c r="O29549" s="197"/>
      <c r="P29549" s="231"/>
    </row>
    <row r="29550" spans="2:16">
      <c r="B29550" s="351"/>
      <c r="C29550" s="398"/>
      <c r="D29550" s="399"/>
      <c r="E29550" s="400"/>
      <c r="G29550" s="401"/>
      <c r="H29550" s="401"/>
      <c r="I29550" s="401"/>
      <c r="J29550" s="194"/>
      <c r="K29550" s="194"/>
      <c r="L29550" s="195"/>
      <c r="M29550" s="196"/>
      <c r="N29550" s="197"/>
      <c r="O29550" s="197"/>
      <c r="P29550" s="231"/>
    </row>
    <row r="29551" spans="2:16">
      <c r="B29551" s="351"/>
      <c r="C29551" s="398"/>
      <c r="D29551" s="399"/>
      <c r="E29551" s="400"/>
      <c r="G29551" s="401"/>
      <c r="H29551" s="401"/>
      <c r="I29551" s="401"/>
      <c r="J29551" s="194"/>
      <c r="K29551" s="194"/>
      <c r="L29551" s="195"/>
      <c r="M29551" s="196"/>
      <c r="N29551" s="197"/>
      <c r="O29551" s="197"/>
      <c r="P29551" s="231"/>
    </row>
    <row r="29552" spans="2:16">
      <c r="B29552" s="351"/>
      <c r="C29552" s="398"/>
      <c r="D29552" s="399"/>
      <c r="E29552" s="400"/>
      <c r="G29552" s="401"/>
      <c r="H29552" s="401"/>
      <c r="I29552" s="401"/>
      <c r="J29552" s="194"/>
      <c r="K29552" s="194"/>
      <c r="L29552" s="195"/>
      <c r="M29552" s="196"/>
      <c r="N29552" s="197"/>
      <c r="O29552" s="197"/>
      <c r="P29552" s="231"/>
    </row>
    <row r="29553" spans="2:16">
      <c r="B29553" s="351"/>
      <c r="C29553" s="398"/>
      <c r="D29553" s="399"/>
      <c r="E29553" s="400"/>
      <c r="G29553" s="401"/>
      <c r="H29553" s="401"/>
      <c r="I29553" s="401"/>
      <c r="J29553" s="194"/>
      <c r="K29553" s="194"/>
      <c r="L29553" s="195"/>
      <c r="M29553" s="196"/>
      <c r="N29553" s="197"/>
      <c r="O29553" s="197"/>
      <c r="P29553" s="231"/>
    </row>
    <row r="29554" spans="2:16">
      <c r="B29554" s="351"/>
      <c r="C29554" s="398"/>
      <c r="D29554" s="399"/>
      <c r="E29554" s="400"/>
      <c r="G29554" s="401"/>
      <c r="H29554" s="401"/>
      <c r="I29554" s="401"/>
      <c r="J29554" s="194"/>
      <c r="K29554" s="194"/>
      <c r="L29554" s="195"/>
      <c r="M29554" s="196"/>
      <c r="N29554" s="197"/>
      <c r="O29554" s="197"/>
      <c r="P29554" s="231"/>
    </row>
    <row r="29555" spans="2:16">
      <c r="B29555" s="351"/>
      <c r="C29555" s="398"/>
      <c r="D29555" s="399"/>
      <c r="E29555" s="400"/>
      <c r="G29555" s="401"/>
      <c r="H29555" s="401"/>
      <c r="I29555" s="401"/>
      <c r="J29555" s="194"/>
      <c r="K29555" s="194"/>
      <c r="L29555" s="195"/>
      <c r="M29555" s="196"/>
      <c r="N29555" s="197"/>
      <c r="O29555" s="197"/>
      <c r="P29555" s="231"/>
    </row>
    <row r="29556" spans="2:16">
      <c r="B29556" s="351"/>
      <c r="C29556" s="398"/>
      <c r="D29556" s="399"/>
      <c r="E29556" s="400"/>
      <c r="G29556" s="401"/>
      <c r="H29556" s="401"/>
      <c r="I29556" s="401"/>
      <c r="J29556" s="194"/>
      <c r="K29556" s="194"/>
      <c r="L29556" s="195"/>
      <c r="M29556" s="196"/>
      <c r="N29556" s="197"/>
      <c r="O29556" s="197"/>
      <c r="P29556" s="231"/>
    </row>
    <row r="29557" spans="2:16">
      <c r="B29557" s="351"/>
      <c r="C29557" s="398"/>
      <c r="D29557" s="399"/>
      <c r="E29557" s="400"/>
      <c r="G29557" s="401"/>
      <c r="H29557" s="401"/>
      <c r="I29557" s="401"/>
      <c r="J29557" s="194"/>
      <c r="K29557" s="194"/>
      <c r="L29557" s="195"/>
      <c r="M29557" s="196"/>
      <c r="N29557" s="197"/>
      <c r="O29557" s="197"/>
      <c r="P29557" s="231"/>
    </row>
    <row r="29558" spans="2:16">
      <c r="B29558" s="351"/>
      <c r="C29558" s="398"/>
      <c r="D29558" s="399"/>
      <c r="E29558" s="400"/>
      <c r="G29558" s="401"/>
      <c r="H29558" s="401"/>
      <c r="I29558" s="401"/>
      <c r="J29558" s="194"/>
      <c r="K29558" s="194"/>
      <c r="L29558" s="195"/>
      <c r="M29558" s="196"/>
      <c r="N29558" s="197"/>
      <c r="O29558" s="197"/>
      <c r="P29558" s="231"/>
    </row>
    <row r="29559" spans="2:16">
      <c r="B29559" s="351"/>
      <c r="C29559" s="398"/>
      <c r="D29559" s="399"/>
      <c r="E29559" s="400"/>
      <c r="G29559" s="401"/>
      <c r="H29559" s="401"/>
      <c r="I29559" s="401"/>
      <c r="J29559" s="194"/>
      <c r="K29559" s="194"/>
      <c r="L29559" s="195"/>
      <c r="M29559" s="196"/>
      <c r="N29559" s="197"/>
      <c r="O29559" s="197"/>
      <c r="P29559" s="231"/>
    </row>
    <row r="29560" spans="2:16">
      <c r="B29560" s="351"/>
      <c r="C29560" s="398"/>
      <c r="D29560" s="399"/>
      <c r="E29560" s="400"/>
      <c r="G29560" s="401"/>
      <c r="H29560" s="401"/>
      <c r="I29560" s="401"/>
      <c r="J29560" s="194"/>
      <c r="K29560" s="194"/>
      <c r="L29560" s="195"/>
      <c r="M29560" s="196"/>
      <c r="N29560" s="197"/>
      <c r="O29560" s="197"/>
      <c r="P29560" s="231"/>
    </row>
    <row r="29561" spans="2:16">
      <c r="B29561" s="351"/>
      <c r="C29561" s="398"/>
      <c r="D29561" s="399"/>
      <c r="E29561" s="400"/>
      <c r="G29561" s="401"/>
      <c r="H29561" s="401"/>
      <c r="I29561" s="401"/>
      <c r="J29561" s="194"/>
      <c r="K29561" s="194"/>
      <c r="L29561" s="195"/>
      <c r="M29561" s="196"/>
      <c r="N29561" s="197"/>
      <c r="O29561" s="197"/>
      <c r="P29561" s="231"/>
    </row>
    <row r="29562" spans="2:16">
      <c r="B29562" s="351"/>
      <c r="C29562" s="398"/>
      <c r="D29562" s="399"/>
      <c r="E29562" s="400"/>
      <c r="G29562" s="401"/>
      <c r="H29562" s="401"/>
      <c r="I29562" s="401"/>
      <c r="J29562" s="194"/>
      <c r="K29562" s="194"/>
      <c r="L29562" s="195"/>
      <c r="M29562" s="196"/>
      <c r="N29562" s="197"/>
      <c r="O29562" s="197"/>
      <c r="P29562" s="231"/>
    </row>
    <row r="29563" spans="2:16">
      <c r="B29563" s="351"/>
      <c r="C29563" s="398"/>
      <c r="D29563" s="399"/>
      <c r="E29563" s="400"/>
      <c r="G29563" s="401"/>
      <c r="H29563" s="401"/>
      <c r="I29563" s="401"/>
      <c r="J29563" s="194"/>
      <c r="K29563" s="194"/>
      <c r="L29563" s="195"/>
      <c r="M29563" s="196"/>
      <c r="N29563" s="197"/>
      <c r="O29563" s="197"/>
      <c r="P29563" s="231"/>
    </row>
    <row r="29564" spans="2:16">
      <c r="B29564" s="351"/>
      <c r="C29564" s="398"/>
      <c r="D29564" s="399"/>
      <c r="E29564" s="400"/>
      <c r="G29564" s="401"/>
      <c r="H29564" s="401"/>
      <c r="I29564" s="401"/>
      <c r="J29564" s="194"/>
      <c r="K29564" s="194"/>
      <c r="L29564" s="195"/>
      <c r="M29564" s="196"/>
      <c r="N29564" s="197"/>
      <c r="O29564" s="197"/>
      <c r="P29564" s="231"/>
    </row>
    <row r="29565" spans="2:16">
      <c r="B29565" s="351"/>
      <c r="C29565" s="398"/>
      <c r="D29565" s="399"/>
      <c r="E29565" s="400"/>
      <c r="G29565" s="401"/>
      <c r="H29565" s="401"/>
      <c r="I29565" s="401"/>
      <c r="J29565" s="194"/>
      <c r="K29565" s="194"/>
      <c r="L29565" s="195"/>
      <c r="M29565" s="196"/>
      <c r="N29565" s="197"/>
      <c r="O29565" s="197"/>
      <c r="P29565" s="231"/>
    </row>
    <row r="29566" spans="2:16">
      <c r="B29566" s="351"/>
      <c r="C29566" s="398"/>
      <c r="D29566" s="399"/>
      <c r="E29566" s="400"/>
      <c r="G29566" s="401"/>
      <c r="H29566" s="401"/>
      <c r="I29566" s="401"/>
      <c r="J29566" s="194"/>
      <c r="K29566" s="194"/>
      <c r="L29566" s="195"/>
      <c r="M29566" s="196"/>
      <c r="N29566" s="197"/>
      <c r="O29566" s="197"/>
      <c r="P29566" s="231"/>
    </row>
    <row r="29567" spans="2:16">
      <c r="B29567" s="351"/>
      <c r="C29567" s="398"/>
      <c r="D29567" s="399"/>
      <c r="E29567" s="400"/>
      <c r="G29567" s="401"/>
      <c r="H29567" s="401"/>
      <c r="I29567" s="401"/>
      <c r="J29567" s="194"/>
      <c r="K29567" s="194"/>
      <c r="L29567" s="195"/>
      <c r="M29567" s="196"/>
      <c r="N29567" s="197"/>
      <c r="O29567" s="197"/>
      <c r="P29567" s="231"/>
    </row>
    <row r="29568" spans="2:16">
      <c r="B29568" s="351"/>
      <c r="C29568" s="398"/>
      <c r="D29568" s="399"/>
      <c r="E29568" s="400"/>
      <c r="G29568" s="401"/>
      <c r="H29568" s="401"/>
      <c r="I29568" s="401"/>
      <c r="J29568" s="194"/>
      <c r="K29568" s="194"/>
      <c r="L29568" s="195"/>
      <c r="M29568" s="196"/>
      <c r="N29568" s="197"/>
      <c r="O29568" s="197"/>
      <c r="P29568" s="231"/>
    </row>
    <row r="29569" spans="2:16">
      <c r="B29569" s="351"/>
      <c r="C29569" s="398"/>
      <c r="D29569" s="399"/>
      <c r="E29569" s="400"/>
      <c r="G29569" s="401"/>
      <c r="H29569" s="401"/>
      <c r="I29569" s="401"/>
      <c r="J29569" s="194"/>
      <c r="K29569" s="194"/>
      <c r="L29569" s="195"/>
      <c r="M29569" s="196"/>
      <c r="N29569" s="197"/>
      <c r="O29569" s="197"/>
      <c r="P29569" s="231"/>
    </row>
    <row r="29570" spans="2:16">
      <c r="B29570" s="351"/>
      <c r="C29570" s="398"/>
      <c r="D29570" s="399"/>
      <c r="E29570" s="400"/>
      <c r="G29570" s="401"/>
      <c r="H29570" s="401"/>
      <c r="I29570" s="401"/>
      <c r="J29570" s="194"/>
      <c r="K29570" s="194"/>
      <c r="L29570" s="195"/>
      <c r="M29570" s="196"/>
      <c r="N29570" s="197"/>
      <c r="O29570" s="197"/>
      <c r="P29570" s="231"/>
    </row>
    <row r="29571" spans="2:16">
      <c r="B29571" s="351"/>
      <c r="C29571" s="398"/>
      <c r="D29571" s="399"/>
      <c r="E29571" s="400"/>
      <c r="G29571" s="401"/>
      <c r="H29571" s="401"/>
      <c r="I29571" s="401"/>
      <c r="J29571" s="194"/>
      <c r="K29571" s="194"/>
      <c r="L29571" s="195"/>
      <c r="M29571" s="196"/>
      <c r="N29571" s="197"/>
      <c r="O29571" s="197"/>
      <c r="P29571" s="231"/>
    </row>
    <row r="29572" spans="2:16">
      <c r="B29572" s="351"/>
      <c r="C29572" s="398"/>
      <c r="D29572" s="399"/>
      <c r="E29572" s="400"/>
      <c r="G29572" s="401"/>
      <c r="H29572" s="401"/>
      <c r="I29572" s="401"/>
      <c r="J29572" s="194"/>
      <c r="K29572" s="194"/>
      <c r="L29572" s="195"/>
      <c r="M29572" s="196"/>
      <c r="N29572" s="197"/>
      <c r="O29572" s="197"/>
      <c r="P29572" s="231"/>
    </row>
    <row r="29573" spans="2:16">
      <c r="B29573" s="351"/>
      <c r="C29573" s="398"/>
      <c r="D29573" s="399"/>
      <c r="E29573" s="400"/>
      <c r="G29573" s="401"/>
      <c r="H29573" s="401"/>
      <c r="I29573" s="401"/>
      <c r="J29573" s="194"/>
      <c r="K29573" s="194"/>
      <c r="L29573" s="195"/>
      <c r="M29573" s="196"/>
      <c r="N29573" s="197"/>
      <c r="O29573" s="197"/>
      <c r="P29573" s="231"/>
    </row>
    <row r="29574" spans="2:16">
      <c r="B29574" s="351"/>
      <c r="C29574" s="398"/>
      <c r="D29574" s="399"/>
      <c r="E29574" s="400"/>
      <c r="G29574" s="401"/>
      <c r="H29574" s="401"/>
      <c r="I29574" s="401"/>
      <c r="J29574" s="194"/>
      <c r="K29574" s="194"/>
      <c r="L29574" s="195"/>
      <c r="M29574" s="196"/>
      <c r="N29574" s="197"/>
      <c r="O29574" s="197"/>
      <c r="P29574" s="231"/>
    </row>
    <row r="29575" spans="2:16">
      <c r="B29575" s="351"/>
      <c r="C29575" s="398"/>
      <c r="D29575" s="399"/>
      <c r="E29575" s="400"/>
      <c r="G29575" s="401"/>
      <c r="H29575" s="401"/>
      <c r="I29575" s="401"/>
      <c r="J29575" s="194"/>
      <c r="K29575" s="194"/>
      <c r="L29575" s="195"/>
      <c r="M29575" s="196"/>
      <c r="N29575" s="197"/>
      <c r="O29575" s="197"/>
      <c r="P29575" s="231"/>
    </row>
    <row r="29576" spans="2:16">
      <c r="B29576" s="351"/>
      <c r="C29576" s="398"/>
      <c r="D29576" s="399"/>
      <c r="E29576" s="400"/>
      <c r="G29576" s="401"/>
      <c r="H29576" s="401"/>
      <c r="I29576" s="401"/>
      <c r="J29576" s="194"/>
      <c r="K29576" s="194"/>
      <c r="L29576" s="195"/>
      <c r="M29576" s="196"/>
      <c r="N29576" s="197"/>
      <c r="O29576" s="197"/>
      <c r="P29576" s="231"/>
    </row>
    <row r="29577" spans="2:16">
      <c r="B29577" s="351"/>
      <c r="C29577" s="398"/>
      <c r="D29577" s="399"/>
      <c r="E29577" s="400"/>
      <c r="G29577" s="401"/>
      <c r="H29577" s="401"/>
      <c r="I29577" s="401"/>
      <c r="J29577" s="194"/>
      <c r="K29577" s="194"/>
      <c r="L29577" s="195"/>
      <c r="M29577" s="196"/>
      <c r="N29577" s="197"/>
      <c r="O29577" s="197"/>
      <c r="P29577" s="231"/>
    </row>
    <row r="29578" spans="2:16">
      <c r="B29578" s="351"/>
      <c r="C29578" s="398"/>
      <c r="D29578" s="399"/>
      <c r="E29578" s="400"/>
      <c r="G29578" s="401"/>
      <c r="H29578" s="401"/>
      <c r="I29578" s="401"/>
      <c r="J29578" s="194"/>
      <c r="K29578" s="194"/>
      <c r="L29578" s="195"/>
      <c r="M29578" s="196"/>
      <c r="N29578" s="197"/>
      <c r="O29578" s="197"/>
      <c r="P29578" s="231"/>
    </row>
    <row r="29579" spans="2:16">
      <c r="B29579" s="351"/>
      <c r="C29579" s="398"/>
      <c r="D29579" s="399"/>
      <c r="E29579" s="400"/>
      <c r="G29579" s="401"/>
      <c r="H29579" s="401"/>
      <c r="I29579" s="401"/>
      <c r="J29579" s="194"/>
      <c r="K29579" s="194"/>
      <c r="L29579" s="195"/>
      <c r="M29579" s="196"/>
      <c r="N29579" s="197"/>
      <c r="O29579" s="197"/>
      <c r="P29579" s="231"/>
    </row>
    <row r="29580" spans="2:16">
      <c r="B29580" s="351"/>
      <c r="C29580" s="398"/>
      <c r="D29580" s="399"/>
      <c r="E29580" s="400"/>
      <c r="G29580" s="401"/>
      <c r="H29580" s="401"/>
      <c r="I29580" s="401"/>
      <c r="J29580" s="194"/>
      <c r="K29580" s="194"/>
      <c r="L29580" s="195"/>
      <c r="M29580" s="196"/>
      <c r="N29580" s="197"/>
      <c r="O29580" s="197"/>
      <c r="P29580" s="231"/>
    </row>
    <row r="29581" spans="2:16">
      <c r="B29581" s="351"/>
      <c r="C29581" s="398"/>
      <c r="D29581" s="399"/>
      <c r="E29581" s="400"/>
      <c r="G29581" s="401"/>
      <c r="H29581" s="401"/>
      <c r="I29581" s="401"/>
      <c r="J29581" s="194"/>
      <c r="K29581" s="194"/>
      <c r="L29581" s="195"/>
      <c r="M29581" s="196"/>
      <c r="N29581" s="197"/>
      <c r="O29581" s="197"/>
      <c r="P29581" s="231"/>
    </row>
    <row r="29582" spans="2:16">
      <c r="B29582" s="351"/>
      <c r="C29582" s="398"/>
      <c r="D29582" s="399"/>
      <c r="E29582" s="400"/>
      <c r="G29582" s="401"/>
      <c r="H29582" s="401"/>
      <c r="I29582" s="401"/>
      <c r="J29582" s="194"/>
      <c r="K29582" s="194"/>
      <c r="L29582" s="195"/>
      <c r="M29582" s="196"/>
      <c r="N29582" s="197"/>
      <c r="O29582" s="197"/>
      <c r="P29582" s="231"/>
    </row>
    <row r="29583" spans="2:16">
      <c r="B29583" s="351"/>
      <c r="C29583" s="398"/>
      <c r="D29583" s="399"/>
      <c r="E29583" s="400"/>
      <c r="G29583" s="401"/>
      <c r="H29583" s="401"/>
      <c r="I29583" s="401"/>
      <c r="J29583" s="194"/>
      <c r="K29583" s="194"/>
      <c r="L29583" s="195"/>
      <c r="M29583" s="196"/>
      <c r="N29583" s="197"/>
      <c r="O29583" s="197"/>
      <c r="P29583" s="231"/>
    </row>
    <row r="29584" spans="2:16">
      <c r="B29584" s="351"/>
      <c r="C29584" s="398"/>
      <c r="D29584" s="399"/>
      <c r="E29584" s="400"/>
      <c r="G29584" s="401"/>
      <c r="H29584" s="401"/>
      <c r="I29584" s="401"/>
      <c r="J29584" s="194"/>
      <c r="K29584" s="194"/>
      <c r="L29584" s="195"/>
      <c r="M29584" s="196"/>
      <c r="N29584" s="197"/>
      <c r="O29584" s="197"/>
      <c r="P29584" s="231"/>
    </row>
    <row r="29585" spans="2:16">
      <c r="B29585" s="351"/>
      <c r="C29585" s="398"/>
      <c r="D29585" s="399"/>
      <c r="E29585" s="400"/>
      <c r="G29585" s="401"/>
      <c r="H29585" s="401"/>
      <c r="I29585" s="401"/>
      <c r="J29585" s="194"/>
      <c r="K29585" s="194"/>
      <c r="L29585" s="195"/>
      <c r="M29585" s="196"/>
      <c r="N29585" s="197"/>
      <c r="O29585" s="197"/>
      <c r="P29585" s="231"/>
    </row>
    <row r="29586" spans="2:16">
      <c r="B29586" s="351"/>
      <c r="C29586" s="398"/>
      <c r="D29586" s="399"/>
      <c r="E29586" s="400"/>
      <c r="G29586" s="401"/>
      <c r="H29586" s="401"/>
      <c r="I29586" s="401"/>
      <c r="J29586" s="194"/>
      <c r="K29586" s="194"/>
      <c r="L29586" s="195"/>
      <c r="M29586" s="196"/>
      <c r="N29586" s="197"/>
      <c r="O29586" s="197"/>
      <c r="P29586" s="231"/>
    </row>
    <row r="29587" spans="2:16">
      <c r="B29587" s="351"/>
      <c r="C29587" s="398"/>
      <c r="D29587" s="399"/>
      <c r="E29587" s="400"/>
      <c r="G29587" s="401"/>
      <c r="H29587" s="401"/>
      <c r="I29587" s="401"/>
      <c r="J29587" s="194"/>
      <c r="K29587" s="194"/>
      <c r="L29587" s="195"/>
      <c r="M29587" s="196"/>
      <c r="N29587" s="197"/>
      <c r="O29587" s="197"/>
      <c r="P29587" s="231"/>
    </row>
    <row r="29588" spans="2:16">
      <c r="B29588" s="351"/>
      <c r="C29588" s="398"/>
      <c r="D29588" s="399"/>
      <c r="E29588" s="400"/>
      <c r="G29588" s="401"/>
      <c r="H29588" s="401"/>
      <c r="I29588" s="401"/>
      <c r="J29588" s="194"/>
      <c r="K29588" s="194"/>
      <c r="L29588" s="195"/>
      <c r="M29588" s="196"/>
      <c r="N29588" s="197"/>
      <c r="O29588" s="197"/>
      <c r="P29588" s="231"/>
    </row>
    <row r="29589" spans="2:16">
      <c r="B29589" s="351"/>
      <c r="C29589" s="398"/>
      <c r="D29589" s="399"/>
      <c r="E29589" s="400"/>
      <c r="G29589" s="401"/>
      <c r="H29589" s="401"/>
      <c r="I29589" s="401"/>
      <c r="J29589" s="194"/>
      <c r="K29589" s="194"/>
      <c r="L29589" s="195"/>
      <c r="M29589" s="196"/>
      <c r="N29589" s="197"/>
      <c r="O29589" s="197"/>
      <c r="P29589" s="231"/>
    </row>
    <row r="29590" spans="2:16">
      <c r="B29590" s="351"/>
      <c r="C29590" s="398"/>
      <c r="D29590" s="399"/>
      <c r="E29590" s="400"/>
      <c r="G29590" s="401"/>
      <c r="H29590" s="401"/>
      <c r="I29590" s="401"/>
      <c r="J29590" s="194"/>
      <c r="K29590" s="194"/>
      <c r="L29590" s="195"/>
      <c r="M29590" s="196"/>
      <c r="N29590" s="197"/>
      <c r="O29590" s="197"/>
      <c r="P29590" s="231"/>
    </row>
    <row r="29591" spans="2:16">
      <c r="B29591" s="351"/>
      <c r="C29591" s="398"/>
      <c r="D29591" s="399"/>
      <c r="E29591" s="400"/>
      <c r="G29591" s="401"/>
      <c r="H29591" s="401"/>
      <c r="I29591" s="401"/>
      <c r="J29591" s="194"/>
      <c r="K29591" s="194"/>
      <c r="L29591" s="195"/>
      <c r="M29591" s="196"/>
      <c r="N29591" s="197"/>
      <c r="O29591" s="197"/>
      <c r="P29591" s="231"/>
    </row>
    <row r="29592" spans="2:16">
      <c r="B29592" s="351"/>
      <c r="C29592" s="398"/>
      <c r="D29592" s="399"/>
      <c r="E29592" s="400"/>
      <c r="G29592" s="401"/>
      <c r="H29592" s="401"/>
      <c r="I29592" s="401"/>
      <c r="J29592" s="194"/>
      <c r="K29592" s="194"/>
      <c r="L29592" s="195"/>
      <c r="M29592" s="196"/>
      <c r="N29592" s="197"/>
      <c r="O29592" s="197"/>
      <c r="P29592" s="231"/>
    </row>
    <row r="29593" spans="2:16">
      <c r="B29593" s="351"/>
      <c r="C29593" s="398"/>
      <c r="D29593" s="399"/>
      <c r="E29593" s="400"/>
      <c r="G29593" s="401"/>
      <c r="H29593" s="401"/>
      <c r="I29593" s="401"/>
      <c r="J29593" s="194"/>
      <c r="K29593" s="194"/>
      <c r="L29593" s="195"/>
      <c r="M29593" s="196"/>
      <c r="N29593" s="197"/>
      <c r="O29593" s="197"/>
      <c r="P29593" s="231"/>
    </row>
    <row r="29594" spans="2:16">
      <c r="B29594" s="351"/>
      <c r="C29594" s="398"/>
      <c r="D29594" s="399"/>
      <c r="E29594" s="400"/>
      <c r="G29594" s="401"/>
      <c r="H29594" s="401"/>
      <c r="I29594" s="401"/>
      <c r="J29594" s="194"/>
      <c r="K29594" s="194"/>
      <c r="L29594" s="195"/>
      <c r="M29594" s="196"/>
      <c r="N29594" s="197"/>
      <c r="O29594" s="197"/>
      <c r="P29594" s="231"/>
    </row>
    <row r="29595" spans="2:16">
      <c r="B29595" s="351"/>
      <c r="C29595" s="398"/>
      <c r="D29595" s="399"/>
      <c r="E29595" s="400"/>
      <c r="G29595" s="401"/>
      <c r="H29595" s="401"/>
      <c r="I29595" s="401"/>
      <c r="J29595" s="194"/>
      <c r="K29595" s="194"/>
      <c r="L29595" s="195"/>
      <c r="M29595" s="196"/>
      <c r="N29595" s="197"/>
      <c r="O29595" s="197"/>
      <c r="P29595" s="231"/>
    </row>
    <row r="29596" spans="2:16">
      <c r="B29596" s="351"/>
      <c r="C29596" s="398"/>
      <c r="D29596" s="399"/>
      <c r="E29596" s="400"/>
      <c r="G29596" s="401"/>
      <c r="H29596" s="401"/>
      <c r="I29596" s="401"/>
      <c r="J29596" s="194"/>
      <c r="K29596" s="194"/>
      <c r="L29596" s="195"/>
      <c r="M29596" s="196"/>
      <c r="N29596" s="197"/>
      <c r="O29596" s="197"/>
      <c r="P29596" s="231"/>
    </row>
    <row r="29597" spans="2:16">
      <c r="B29597" s="351"/>
      <c r="C29597" s="398"/>
      <c r="D29597" s="399"/>
      <c r="E29597" s="400"/>
      <c r="G29597" s="401"/>
      <c r="H29597" s="401"/>
      <c r="I29597" s="401"/>
      <c r="J29597" s="194"/>
      <c r="K29597" s="194"/>
      <c r="L29597" s="195"/>
      <c r="M29597" s="196"/>
      <c r="N29597" s="197"/>
      <c r="O29597" s="197"/>
      <c r="P29597" s="231"/>
    </row>
    <row r="29598" spans="2:16">
      <c r="B29598" s="351"/>
      <c r="C29598" s="398"/>
      <c r="D29598" s="399"/>
      <c r="E29598" s="400"/>
      <c r="G29598" s="401"/>
      <c r="H29598" s="401"/>
      <c r="I29598" s="401"/>
      <c r="J29598" s="194"/>
      <c r="K29598" s="194"/>
      <c r="L29598" s="195"/>
      <c r="M29598" s="196"/>
      <c r="N29598" s="197"/>
      <c r="O29598" s="197"/>
      <c r="P29598" s="231"/>
    </row>
    <row r="29599" spans="2:16">
      <c r="B29599" s="351"/>
      <c r="C29599" s="398"/>
      <c r="D29599" s="399"/>
      <c r="E29599" s="400"/>
      <c r="G29599" s="401"/>
      <c r="H29599" s="401"/>
      <c r="I29599" s="401"/>
      <c r="J29599" s="194"/>
      <c r="K29599" s="194"/>
      <c r="L29599" s="195"/>
      <c r="M29599" s="196"/>
      <c r="N29599" s="197"/>
      <c r="O29599" s="197"/>
      <c r="P29599" s="231"/>
    </row>
    <row r="29600" spans="2:16">
      <c r="B29600" s="351"/>
      <c r="C29600" s="398"/>
      <c r="D29600" s="399"/>
      <c r="E29600" s="400"/>
      <c r="G29600" s="401"/>
      <c r="H29600" s="401"/>
      <c r="I29600" s="401"/>
      <c r="J29600" s="194"/>
      <c r="K29600" s="194"/>
      <c r="L29600" s="195"/>
      <c r="M29600" s="196"/>
      <c r="N29600" s="197"/>
      <c r="O29600" s="197"/>
      <c r="P29600" s="231"/>
    </row>
    <row r="29601" spans="2:16">
      <c r="B29601" s="351"/>
      <c r="C29601" s="398"/>
      <c r="D29601" s="399"/>
      <c r="E29601" s="400"/>
      <c r="G29601" s="401"/>
      <c r="H29601" s="401"/>
      <c r="I29601" s="401"/>
      <c r="J29601" s="194"/>
      <c r="K29601" s="194"/>
      <c r="L29601" s="195"/>
      <c r="M29601" s="196"/>
      <c r="N29601" s="197"/>
      <c r="O29601" s="197"/>
      <c r="P29601" s="231"/>
    </row>
    <row r="29602" spans="2:16">
      <c r="B29602" s="351"/>
      <c r="C29602" s="398"/>
      <c r="D29602" s="399"/>
      <c r="E29602" s="400"/>
      <c r="G29602" s="401"/>
      <c r="H29602" s="401"/>
      <c r="I29602" s="401"/>
      <c r="J29602" s="194"/>
      <c r="K29602" s="194"/>
      <c r="L29602" s="195"/>
      <c r="M29602" s="196"/>
      <c r="N29602" s="197"/>
      <c r="O29602" s="197"/>
      <c r="P29602" s="231"/>
    </row>
    <row r="29603" spans="2:16">
      <c r="B29603" s="351"/>
      <c r="C29603" s="398"/>
      <c r="D29603" s="399"/>
      <c r="E29603" s="400"/>
      <c r="G29603" s="401"/>
      <c r="H29603" s="401"/>
      <c r="I29603" s="401"/>
      <c r="J29603" s="194"/>
      <c r="K29603" s="194"/>
      <c r="L29603" s="195"/>
      <c r="M29603" s="196"/>
      <c r="N29603" s="197"/>
      <c r="O29603" s="197"/>
      <c r="P29603" s="231"/>
    </row>
    <row r="29604" spans="2:16">
      <c r="B29604" s="351"/>
      <c r="C29604" s="398"/>
      <c r="D29604" s="399"/>
      <c r="E29604" s="400"/>
      <c r="G29604" s="401"/>
      <c r="H29604" s="401"/>
      <c r="I29604" s="401"/>
      <c r="J29604" s="194"/>
      <c r="K29604" s="194"/>
      <c r="L29604" s="195"/>
      <c r="M29604" s="196"/>
      <c r="N29604" s="197"/>
      <c r="O29604" s="197"/>
      <c r="P29604" s="231"/>
    </row>
    <row r="29605" spans="2:16">
      <c r="B29605" s="351"/>
      <c r="C29605" s="398"/>
      <c r="D29605" s="399"/>
      <c r="E29605" s="400"/>
      <c r="G29605" s="401"/>
      <c r="H29605" s="401"/>
      <c r="I29605" s="401"/>
      <c r="J29605" s="194"/>
      <c r="K29605" s="194"/>
      <c r="L29605" s="195"/>
      <c r="M29605" s="196"/>
      <c r="N29605" s="197"/>
      <c r="O29605" s="197"/>
      <c r="P29605" s="231"/>
    </row>
    <row r="29606" spans="2:16">
      <c r="B29606" s="351"/>
      <c r="C29606" s="398"/>
      <c r="D29606" s="399"/>
      <c r="E29606" s="400"/>
      <c r="G29606" s="401"/>
      <c r="H29606" s="401"/>
      <c r="I29606" s="401"/>
      <c r="J29606" s="194"/>
      <c r="K29606" s="194"/>
      <c r="L29606" s="195"/>
      <c r="M29606" s="196"/>
      <c r="N29606" s="197"/>
      <c r="O29606" s="197"/>
      <c r="P29606" s="231"/>
    </row>
    <row r="29607" spans="2:16">
      <c r="B29607" s="351"/>
      <c r="C29607" s="398"/>
      <c r="D29607" s="399"/>
      <c r="E29607" s="400"/>
      <c r="G29607" s="401"/>
      <c r="H29607" s="401"/>
      <c r="I29607" s="401"/>
      <c r="J29607" s="194"/>
      <c r="K29607" s="194"/>
      <c r="L29607" s="195"/>
      <c r="M29607" s="196"/>
      <c r="N29607" s="197"/>
      <c r="O29607" s="197"/>
      <c r="P29607" s="231"/>
    </row>
    <row r="29608" spans="2:16">
      <c r="B29608" s="351"/>
      <c r="C29608" s="398"/>
      <c r="D29608" s="399"/>
      <c r="E29608" s="400"/>
      <c r="G29608" s="401"/>
      <c r="H29608" s="401"/>
      <c r="I29608" s="401"/>
      <c r="J29608" s="194"/>
      <c r="K29608" s="194"/>
      <c r="L29608" s="195"/>
      <c r="M29608" s="196"/>
      <c r="N29608" s="197"/>
      <c r="O29608" s="197"/>
      <c r="P29608" s="231"/>
    </row>
    <row r="29609" spans="2:16">
      <c r="B29609" s="351"/>
      <c r="C29609" s="398"/>
      <c r="D29609" s="399"/>
      <c r="E29609" s="400"/>
      <c r="G29609" s="401"/>
      <c r="H29609" s="401"/>
      <c r="I29609" s="401"/>
      <c r="J29609" s="194"/>
      <c r="K29609" s="194"/>
      <c r="L29609" s="195"/>
      <c r="M29609" s="196"/>
      <c r="N29609" s="197"/>
      <c r="O29609" s="197"/>
      <c r="P29609" s="231"/>
    </row>
    <row r="29610" spans="2:16">
      <c r="B29610" s="351"/>
      <c r="C29610" s="398"/>
      <c r="D29610" s="399"/>
      <c r="E29610" s="400"/>
      <c r="G29610" s="401"/>
      <c r="H29610" s="401"/>
      <c r="I29610" s="401"/>
      <c r="J29610" s="194"/>
      <c r="K29610" s="194"/>
      <c r="L29610" s="195"/>
      <c r="M29610" s="196"/>
      <c r="N29610" s="197"/>
      <c r="O29610" s="197"/>
      <c r="P29610" s="231"/>
    </row>
    <row r="29611" spans="2:16">
      <c r="B29611" s="351"/>
      <c r="C29611" s="398"/>
      <c r="D29611" s="399"/>
      <c r="E29611" s="400"/>
      <c r="G29611" s="401"/>
      <c r="H29611" s="401"/>
      <c r="I29611" s="401"/>
      <c r="J29611" s="194"/>
      <c r="K29611" s="194"/>
      <c r="L29611" s="195"/>
      <c r="M29611" s="196"/>
      <c r="N29611" s="197"/>
      <c r="O29611" s="197"/>
      <c r="P29611" s="231"/>
    </row>
    <row r="29612" spans="2:16">
      <c r="B29612" s="351"/>
      <c r="C29612" s="398"/>
      <c r="D29612" s="399"/>
      <c r="E29612" s="400"/>
      <c r="G29612" s="401"/>
      <c r="H29612" s="401"/>
      <c r="I29612" s="401"/>
      <c r="J29612" s="194"/>
      <c r="K29612" s="194"/>
      <c r="L29612" s="195"/>
      <c r="M29612" s="196"/>
      <c r="N29612" s="197"/>
      <c r="O29612" s="197"/>
      <c r="P29612" s="231"/>
    </row>
    <row r="29613" spans="2:16">
      <c r="B29613" s="351"/>
      <c r="C29613" s="398"/>
      <c r="D29613" s="399"/>
      <c r="E29613" s="400"/>
      <c r="G29613" s="401"/>
      <c r="H29613" s="401"/>
      <c r="I29613" s="401"/>
      <c r="J29613" s="194"/>
      <c r="K29613" s="194"/>
      <c r="L29613" s="195"/>
      <c r="M29613" s="196"/>
      <c r="N29613" s="197"/>
      <c r="O29613" s="197"/>
      <c r="P29613" s="231"/>
    </row>
    <row r="29614" spans="2:16">
      <c r="B29614" s="351"/>
      <c r="C29614" s="398"/>
      <c r="D29614" s="399"/>
      <c r="E29614" s="400"/>
      <c r="G29614" s="401"/>
      <c r="H29614" s="401"/>
      <c r="I29614" s="401"/>
      <c r="J29614" s="194"/>
      <c r="K29614" s="194"/>
      <c r="L29614" s="195"/>
      <c r="M29614" s="196"/>
      <c r="N29614" s="197"/>
      <c r="O29614" s="197"/>
      <c r="P29614" s="231"/>
    </row>
    <row r="29615" spans="2:16">
      <c r="B29615" s="351"/>
      <c r="C29615" s="398"/>
      <c r="D29615" s="399"/>
      <c r="E29615" s="400"/>
      <c r="G29615" s="401"/>
      <c r="H29615" s="401"/>
      <c r="I29615" s="401"/>
      <c r="J29615" s="194"/>
      <c r="K29615" s="194"/>
      <c r="L29615" s="195"/>
      <c r="M29615" s="196"/>
      <c r="N29615" s="197"/>
      <c r="O29615" s="197"/>
      <c r="P29615" s="231"/>
    </row>
    <row r="29616" spans="2:16">
      <c r="B29616" s="351"/>
      <c r="C29616" s="398"/>
      <c r="D29616" s="399"/>
      <c r="E29616" s="400"/>
      <c r="G29616" s="401"/>
      <c r="H29616" s="401"/>
      <c r="I29616" s="401"/>
      <c r="J29616" s="194"/>
      <c r="K29616" s="194"/>
      <c r="L29616" s="195"/>
      <c r="M29616" s="196"/>
      <c r="N29616" s="197"/>
      <c r="O29616" s="197"/>
      <c r="P29616" s="231"/>
    </row>
    <row r="29617" spans="2:16">
      <c r="B29617" s="351"/>
      <c r="C29617" s="398"/>
      <c r="D29617" s="399"/>
      <c r="E29617" s="400"/>
      <c r="G29617" s="401"/>
      <c r="H29617" s="401"/>
      <c r="I29617" s="401"/>
      <c r="J29617" s="194"/>
      <c r="K29617" s="194"/>
      <c r="L29617" s="195"/>
      <c r="M29617" s="196"/>
      <c r="N29617" s="197"/>
      <c r="O29617" s="197"/>
      <c r="P29617" s="231"/>
    </row>
    <row r="29618" spans="2:16">
      <c r="B29618" s="351"/>
      <c r="C29618" s="398"/>
      <c r="D29618" s="399"/>
      <c r="E29618" s="400"/>
      <c r="G29618" s="401"/>
      <c r="H29618" s="401"/>
      <c r="I29618" s="401"/>
      <c r="J29618" s="194"/>
      <c r="K29618" s="194"/>
      <c r="L29618" s="195"/>
      <c r="M29618" s="196"/>
      <c r="N29618" s="197"/>
      <c r="O29618" s="197"/>
      <c r="P29618" s="231"/>
    </row>
    <row r="29619" spans="2:16">
      <c r="B29619" s="351"/>
      <c r="C29619" s="398"/>
      <c r="D29619" s="399"/>
      <c r="E29619" s="400"/>
      <c r="G29619" s="401"/>
      <c r="H29619" s="401"/>
      <c r="I29619" s="401"/>
      <c r="J29619" s="194"/>
      <c r="K29619" s="194"/>
      <c r="L29619" s="195"/>
      <c r="M29619" s="196"/>
      <c r="N29619" s="197"/>
      <c r="O29619" s="197"/>
      <c r="P29619" s="231"/>
    </row>
    <row r="29620" spans="2:16">
      <c r="B29620" s="351"/>
      <c r="C29620" s="398"/>
      <c r="D29620" s="399"/>
      <c r="E29620" s="400"/>
      <c r="G29620" s="401"/>
      <c r="H29620" s="401"/>
      <c r="I29620" s="401"/>
      <c r="J29620" s="194"/>
      <c r="K29620" s="194"/>
      <c r="L29620" s="195"/>
      <c r="M29620" s="196"/>
      <c r="N29620" s="197"/>
      <c r="O29620" s="197"/>
      <c r="P29620" s="231"/>
    </row>
    <row r="29621" spans="2:16">
      <c r="B29621" s="351"/>
      <c r="C29621" s="398"/>
      <c r="D29621" s="399"/>
      <c r="E29621" s="400"/>
      <c r="G29621" s="401"/>
      <c r="H29621" s="401"/>
      <c r="I29621" s="401"/>
      <c r="J29621" s="194"/>
      <c r="K29621" s="194"/>
      <c r="L29621" s="195"/>
      <c r="M29621" s="196"/>
      <c r="N29621" s="197"/>
      <c r="O29621" s="197"/>
      <c r="P29621" s="231"/>
    </row>
    <row r="29622" spans="2:16">
      <c r="B29622" s="351"/>
      <c r="C29622" s="398"/>
      <c r="D29622" s="399"/>
      <c r="E29622" s="400"/>
      <c r="G29622" s="401"/>
      <c r="H29622" s="401"/>
      <c r="I29622" s="401"/>
      <c r="J29622" s="194"/>
      <c r="K29622" s="194"/>
      <c r="L29622" s="195"/>
      <c r="M29622" s="196"/>
      <c r="N29622" s="197"/>
      <c r="O29622" s="197"/>
      <c r="P29622" s="231"/>
    </row>
    <row r="29623" spans="2:16">
      <c r="B29623" s="351"/>
      <c r="C29623" s="398"/>
      <c r="D29623" s="399"/>
      <c r="E29623" s="400"/>
      <c r="G29623" s="401"/>
      <c r="H29623" s="401"/>
      <c r="I29623" s="401"/>
      <c r="J29623" s="194"/>
      <c r="K29623" s="194"/>
      <c r="L29623" s="195"/>
      <c r="M29623" s="196"/>
      <c r="N29623" s="197"/>
      <c r="O29623" s="197"/>
      <c r="P29623" s="231"/>
    </row>
    <row r="29624" spans="2:16">
      <c r="B29624" s="351"/>
      <c r="C29624" s="398"/>
      <c r="D29624" s="399"/>
      <c r="E29624" s="400"/>
      <c r="G29624" s="401"/>
      <c r="H29624" s="401"/>
      <c r="I29624" s="401"/>
      <c r="J29624" s="194"/>
      <c r="K29624" s="194"/>
      <c r="L29624" s="195"/>
      <c r="M29624" s="196"/>
      <c r="N29624" s="197"/>
      <c r="O29624" s="197"/>
      <c r="P29624" s="231"/>
    </row>
    <row r="29625" spans="2:16">
      <c r="B29625" s="351"/>
      <c r="C29625" s="398"/>
      <c r="D29625" s="399"/>
      <c r="E29625" s="400"/>
      <c r="G29625" s="401"/>
      <c r="H29625" s="401"/>
      <c r="I29625" s="401"/>
      <c r="J29625" s="194"/>
      <c r="K29625" s="194"/>
      <c r="L29625" s="195"/>
      <c r="M29625" s="196"/>
      <c r="N29625" s="197"/>
      <c r="O29625" s="197"/>
      <c r="P29625" s="231"/>
    </row>
    <row r="29626" spans="2:16">
      <c r="B29626" s="351"/>
      <c r="C29626" s="398"/>
      <c r="D29626" s="399"/>
      <c r="E29626" s="400"/>
      <c r="G29626" s="401"/>
      <c r="H29626" s="401"/>
      <c r="I29626" s="401"/>
      <c r="J29626" s="194"/>
      <c r="K29626" s="194"/>
      <c r="L29626" s="195"/>
      <c r="M29626" s="196"/>
      <c r="N29626" s="197"/>
      <c r="O29626" s="197"/>
      <c r="P29626" s="231"/>
    </row>
    <row r="29627" spans="2:16">
      <c r="B29627" s="351"/>
      <c r="C29627" s="398"/>
      <c r="D29627" s="399"/>
      <c r="E29627" s="400"/>
      <c r="G29627" s="401"/>
      <c r="H29627" s="401"/>
      <c r="I29627" s="401"/>
      <c r="J29627" s="194"/>
      <c r="K29627" s="194"/>
      <c r="L29627" s="195"/>
      <c r="M29627" s="196"/>
      <c r="N29627" s="197"/>
      <c r="O29627" s="197"/>
      <c r="P29627" s="231"/>
    </row>
    <row r="29628" spans="2:16">
      <c r="B29628" s="351"/>
      <c r="C29628" s="398"/>
      <c r="D29628" s="399"/>
      <c r="E29628" s="400"/>
      <c r="G29628" s="401"/>
      <c r="H29628" s="401"/>
      <c r="I29628" s="401"/>
      <c r="J29628" s="194"/>
      <c r="K29628" s="194"/>
      <c r="L29628" s="195"/>
      <c r="M29628" s="196"/>
      <c r="N29628" s="197"/>
      <c r="O29628" s="197"/>
      <c r="P29628" s="231"/>
    </row>
    <row r="29629" spans="2:16">
      <c r="B29629" s="351"/>
      <c r="C29629" s="398"/>
      <c r="D29629" s="399"/>
      <c r="E29629" s="400"/>
      <c r="G29629" s="401"/>
      <c r="H29629" s="401"/>
      <c r="I29629" s="401"/>
      <c r="J29629" s="194"/>
      <c r="K29629" s="194"/>
      <c r="L29629" s="195"/>
      <c r="M29629" s="196"/>
      <c r="N29629" s="197"/>
      <c r="O29629" s="197"/>
      <c r="P29629" s="231"/>
    </row>
    <row r="29630" spans="2:16">
      <c r="B29630" s="351"/>
      <c r="C29630" s="398"/>
      <c r="D29630" s="399"/>
      <c r="E29630" s="400"/>
      <c r="G29630" s="401"/>
      <c r="H29630" s="401"/>
      <c r="I29630" s="401"/>
      <c r="J29630" s="194"/>
      <c r="K29630" s="194"/>
      <c r="L29630" s="195"/>
      <c r="M29630" s="196"/>
      <c r="N29630" s="197"/>
      <c r="O29630" s="197"/>
      <c r="P29630" s="231"/>
    </row>
    <row r="29631" spans="2:16">
      <c r="B29631" s="351"/>
      <c r="C29631" s="398"/>
      <c r="D29631" s="399"/>
      <c r="E29631" s="400"/>
      <c r="G29631" s="401"/>
      <c r="H29631" s="401"/>
      <c r="I29631" s="401"/>
      <c r="J29631" s="194"/>
      <c r="K29631" s="194"/>
      <c r="L29631" s="195"/>
      <c r="M29631" s="196"/>
      <c r="N29631" s="197"/>
      <c r="O29631" s="197"/>
      <c r="P29631" s="231"/>
    </row>
    <row r="29632" spans="2:16">
      <c r="B29632" s="351"/>
      <c r="C29632" s="398"/>
      <c r="D29632" s="399"/>
      <c r="E29632" s="400"/>
      <c r="G29632" s="401"/>
      <c r="H29632" s="401"/>
      <c r="I29632" s="401"/>
      <c r="J29632" s="194"/>
      <c r="K29632" s="194"/>
      <c r="L29632" s="195"/>
      <c r="M29632" s="196"/>
      <c r="N29632" s="197"/>
      <c r="O29632" s="197"/>
      <c r="P29632" s="231"/>
    </row>
    <row r="29633" spans="2:16">
      <c r="B29633" s="351"/>
      <c r="C29633" s="398"/>
      <c r="D29633" s="399"/>
      <c r="E29633" s="400"/>
      <c r="G29633" s="401"/>
      <c r="H29633" s="401"/>
      <c r="I29633" s="401"/>
      <c r="J29633" s="194"/>
      <c r="K29633" s="194"/>
      <c r="L29633" s="195"/>
      <c r="M29633" s="196"/>
      <c r="N29633" s="197"/>
      <c r="O29633" s="197"/>
      <c r="P29633" s="231"/>
    </row>
    <row r="29634" spans="2:16">
      <c r="B29634" s="351"/>
      <c r="C29634" s="398"/>
      <c r="D29634" s="399"/>
      <c r="E29634" s="400"/>
      <c r="G29634" s="401"/>
      <c r="H29634" s="401"/>
      <c r="I29634" s="401"/>
      <c r="J29634" s="194"/>
      <c r="K29634" s="194"/>
      <c r="L29634" s="195"/>
      <c r="M29634" s="196"/>
      <c r="N29634" s="197"/>
      <c r="O29634" s="197"/>
      <c r="P29634" s="231"/>
    </row>
    <row r="29635" spans="2:16">
      <c r="B29635" s="351"/>
      <c r="C29635" s="398"/>
      <c r="D29635" s="399"/>
      <c r="E29635" s="400"/>
      <c r="G29635" s="401"/>
      <c r="H29635" s="401"/>
      <c r="I29635" s="401"/>
      <c r="J29635" s="194"/>
      <c r="K29635" s="194"/>
      <c r="L29635" s="195"/>
      <c r="M29635" s="196"/>
      <c r="N29635" s="197"/>
      <c r="O29635" s="197"/>
      <c r="P29635" s="231"/>
    </row>
    <row r="29636" spans="2:16">
      <c r="B29636" s="351"/>
      <c r="C29636" s="398"/>
      <c r="D29636" s="399"/>
      <c r="E29636" s="400"/>
      <c r="G29636" s="401"/>
      <c r="H29636" s="401"/>
      <c r="I29636" s="401"/>
      <c r="J29636" s="194"/>
      <c r="K29636" s="194"/>
      <c r="L29636" s="195"/>
      <c r="M29636" s="196"/>
      <c r="N29636" s="197"/>
      <c r="O29636" s="197"/>
      <c r="P29636" s="231"/>
    </row>
    <row r="29637" spans="2:16">
      <c r="B29637" s="351"/>
      <c r="C29637" s="398"/>
      <c r="D29637" s="399"/>
      <c r="E29637" s="400"/>
      <c r="G29637" s="401"/>
      <c r="H29637" s="401"/>
      <c r="I29637" s="401"/>
      <c r="J29637" s="194"/>
      <c r="K29637" s="194"/>
      <c r="L29637" s="195"/>
      <c r="M29637" s="196"/>
      <c r="N29637" s="197"/>
      <c r="O29637" s="197"/>
      <c r="P29637" s="231"/>
    </row>
    <row r="29638" spans="2:16">
      <c r="B29638" s="351"/>
      <c r="C29638" s="398"/>
      <c r="D29638" s="399"/>
      <c r="E29638" s="400"/>
      <c r="G29638" s="401"/>
      <c r="H29638" s="401"/>
      <c r="I29638" s="401"/>
      <c r="J29638" s="194"/>
      <c r="K29638" s="194"/>
      <c r="L29638" s="195"/>
      <c r="M29638" s="196"/>
      <c r="N29638" s="197"/>
      <c r="O29638" s="197"/>
      <c r="P29638" s="231"/>
    </row>
    <row r="29639" spans="2:16">
      <c r="B29639" s="351"/>
      <c r="C29639" s="398"/>
      <c r="D29639" s="399"/>
      <c r="E29639" s="400"/>
      <c r="G29639" s="401"/>
      <c r="H29639" s="401"/>
      <c r="I29639" s="401"/>
      <c r="J29639" s="194"/>
      <c r="K29639" s="194"/>
      <c r="L29639" s="195"/>
      <c r="M29639" s="196"/>
      <c r="N29639" s="197"/>
      <c r="O29639" s="197"/>
      <c r="P29639" s="231"/>
    </row>
    <row r="29640" spans="2:16">
      <c r="B29640" s="351"/>
      <c r="C29640" s="398"/>
      <c r="D29640" s="399"/>
      <c r="E29640" s="400"/>
      <c r="G29640" s="401"/>
      <c r="H29640" s="401"/>
      <c r="I29640" s="401"/>
      <c r="J29640" s="194"/>
      <c r="K29640" s="194"/>
      <c r="L29640" s="195"/>
      <c r="M29640" s="196"/>
      <c r="N29640" s="197"/>
      <c r="O29640" s="197"/>
      <c r="P29640" s="231"/>
    </row>
    <row r="29641" spans="2:16">
      <c r="B29641" s="351"/>
      <c r="C29641" s="398"/>
      <c r="D29641" s="399"/>
      <c r="E29641" s="400"/>
      <c r="G29641" s="401"/>
      <c r="H29641" s="401"/>
      <c r="I29641" s="401"/>
      <c r="J29641" s="194"/>
      <c r="K29641" s="194"/>
      <c r="L29641" s="195"/>
      <c r="M29641" s="196"/>
      <c r="N29641" s="197"/>
      <c r="O29641" s="197"/>
      <c r="P29641" s="231"/>
    </row>
    <row r="29642" spans="2:16">
      <c r="B29642" s="351"/>
      <c r="C29642" s="398"/>
      <c r="D29642" s="399"/>
      <c r="E29642" s="400"/>
      <c r="G29642" s="401"/>
      <c r="H29642" s="401"/>
      <c r="I29642" s="401"/>
      <c r="J29642" s="194"/>
      <c r="K29642" s="194"/>
      <c r="L29642" s="195"/>
      <c r="M29642" s="196"/>
      <c r="N29642" s="197"/>
      <c r="O29642" s="197"/>
      <c r="P29642" s="231"/>
    </row>
    <row r="29643" spans="2:16">
      <c r="B29643" s="351"/>
      <c r="C29643" s="398"/>
      <c r="D29643" s="399"/>
      <c r="E29643" s="400"/>
      <c r="G29643" s="401"/>
      <c r="H29643" s="401"/>
      <c r="I29643" s="401"/>
      <c r="J29643" s="194"/>
      <c r="K29643" s="194"/>
      <c r="L29643" s="195"/>
      <c r="M29643" s="196"/>
      <c r="N29643" s="197"/>
      <c r="O29643" s="197"/>
      <c r="P29643" s="231"/>
    </row>
    <row r="29644" spans="2:16">
      <c r="B29644" s="351"/>
      <c r="C29644" s="398"/>
      <c r="D29644" s="399"/>
      <c r="E29644" s="400"/>
      <c r="G29644" s="401"/>
      <c r="H29644" s="401"/>
      <c r="I29644" s="401"/>
      <c r="J29644" s="194"/>
      <c r="K29644" s="194"/>
      <c r="L29644" s="195"/>
      <c r="M29644" s="196"/>
      <c r="N29644" s="197"/>
      <c r="O29644" s="197"/>
      <c r="P29644" s="231"/>
    </row>
    <row r="29645" spans="2:16">
      <c r="B29645" s="351"/>
      <c r="C29645" s="398"/>
      <c r="D29645" s="399"/>
      <c r="E29645" s="400"/>
      <c r="G29645" s="401"/>
      <c r="H29645" s="401"/>
      <c r="I29645" s="401"/>
      <c r="J29645" s="194"/>
      <c r="K29645" s="194"/>
      <c r="L29645" s="195"/>
      <c r="M29645" s="196"/>
      <c r="N29645" s="197"/>
      <c r="O29645" s="197"/>
      <c r="P29645" s="231"/>
    </row>
    <row r="29646" spans="2:16">
      <c r="B29646" s="351"/>
      <c r="C29646" s="398"/>
      <c r="D29646" s="404"/>
      <c r="E29646" s="405"/>
      <c r="G29646" s="406"/>
      <c r="H29646" s="406"/>
      <c r="I29646" s="406"/>
      <c r="J29646" s="194"/>
      <c r="K29646" s="194"/>
      <c r="L29646" s="195"/>
      <c r="M29646" s="196"/>
      <c r="N29646" s="197"/>
      <c r="O29646" s="197"/>
      <c r="P29646" s="221"/>
    </row>
    <row r="29647" spans="2:16">
      <c r="B29647" s="351"/>
      <c r="C29647" s="398"/>
      <c r="D29647" s="399"/>
      <c r="E29647" s="400"/>
      <c r="G29647" s="401"/>
      <c r="H29647" s="401"/>
      <c r="I29647" s="401"/>
      <c r="J29647" s="194"/>
      <c r="K29647" s="194"/>
      <c r="L29647" s="195"/>
      <c r="M29647" s="196"/>
      <c r="N29647" s="197"/>
      <c r="O29647" s="197"/>
      <c r="P29647" s="231"/>
    </row>
    <row r="29648" spans="2:16">
      <c r="B29648" s="351"/>
      <c r="C29648" s="398"/>
      <c r="D29648" s="399"/>
      <c r="E29648" s="400"/>
      <c r="G29648" s="401"/>
      <c r="H29648" s="401"/>
      <c r="I29648" s="401"/>
      <c r="J29648" s="194"/>
      <c r="K29648" s="194"/>
      <c r="L29648" s="195"/>
      <c r="M29648" s="196"/>
      <c r="N29648" s="197"/>
      <c r="O29648" s="197"/>
      <c r="P29648" s="231"/>
    </row>
    <row r="29649" spans="2:16">
      <c r="B29649" s="351"/>
      <c r="C29649" s="398"/>
      <c r="D29649" s="399"/>
      <c r="E29649" s="400"/>
      <c r="G29649" s="401"/>
      <c r="H29649" s="401"/>
      <c r="I29649" s="401"/>
      <c r="J29649" s="194"/>
      <c r="K29649" s="194"/>
      <c r="L29649" s="195"/>
      <c r="M29649" s="196"/>
      <c r="N29649" s="197"/>
      <c r="O29649" s="197"/>
      <c r="P29649" s="231"/>
    </row>
    <row r="29650" spans="2:16">
      <c r="B29650" s="351"/>
      <c r="C29650" s="398"/>
      <c r="D29650" s="399"/>
      <c r="E29650" s="400"/>
      <c r="G29650" s="401"/>
      <c r="H29650" s="401"/>
      <c r="I29650" s="401"/>
      <c r="J29650" s="194"/>
      <c r="K29650" s="194"/>
      <c r="L29650" s="195"/>
      <c r="M29650" s="196"/>
      <c r="N29650" s="197"/>
      <c r="O29650" s="197"/>
      <c r="P29650" s="231"/>
    </row>
    <row r="29651" spans="2:16">
      <c r="B29651" s="351"/>
      <c r="C29651" s="398"/>
      <c r="D29651" s="399"/>
      <c r="E29651" s="400"/>
      <c r="G29651" s="401"/>
      <c r="H29651" s="401"/>
      <c r="I29651" s="401"/>
      <c r="J29651" s="194"/>
      <c r="K29651" s="194"/>
      <c r="L29651" s="195"/>
      <c r="M29651" s="196"/>
      <c r="N29651" s="197"/>
      <c r="O29651" s="197"/>
      <c r="P29651" s="231"/>
    </row>
    <row r="29652" spans="2:16">
      <c r="B29652" s="351"/>
      <c r="C29652" s="398"/>
      <c r="D29652" s="399"/>
      <c r="E29652" s="400"/>
      <c r="G29652" s="401"/>
      <c r="H29652" s="401"/>
      <c r="I29652" s="401"/>
      <c r="J29652" s="194"/>
      <c r="K29652" s="194"/>
      <c r="L29652" s="195"/>
      <c r="M29652" s="196"/>
      <c r="N29652" s="197"/>
      <c r="O29652" s="197"/>
      <c r="P29652" s="231"/>
    </row>
    <row r="29653" spans="2:16">
      <c r="B29653" s="351"/>
      <c r="C29653" s="398"/>
      <c r="D29653" s="399"/>
      <c r="E29653" s="400"/>
      <c r="G29653" s="401"/>
      <c r="H29653" s="401"/>
      <c r="I29653" s="401"/>
      <c r="J29653" s="194"/>
      <c r="K29653" s="194"/>
      <c r="L29653" s="195"/>
      <c r="M29653" s="196"/>
      <c r="N29653" s="197"/>
      <c r="O29653" s="197"/>
      <c r="P29653" s="231"/>
    </row>
    <row r="29654" spans="2:16">
      <c r="B29654" s="351"/>
      <c r="C29654" s="398"/>
      <c r="D29654" s="399"/>
      <c r="E29654" s="400"/>
      <c r="G29654" s="401"/>
      <c r="H29654" s="401"/>
      <c r="I29654" s="401"/>
      <c r="J29654" s="194"/>
      <c r="K29654" s="194"/>
      <c r="L29654" s="195"/>
      <c r="M29654" s="196"/>
      <c r="N29654" s="197"/>
      <c r="O29654" s="197"/>
      <c r="P29654" s="231"/>
    </row>
    <row r="29655" spans="2:16">
      <c r="B29655" s="351"/>
      <c r="C29655" s="398"/>
      <c r="D29655" s="399"/>
      <c r="E29655" s="400"/>
      <c r="G29655" s="401"/>
      <c r="H29655" s="401"/>
      <c r="I29655" s="401"/>
      <c r="J29655" s="194"/>
      <c r="K29655" s="194"/>
      <c r="L29655" s="195"/>
      <c r="M29655" s="196"/>
      <c r="N29655" s="197"/>
      <c r="O29655" s="197"/>
      <c r="P29655" s="231"/>
    </row>
    <row r="29656" spans="2:16">
      <c r="B29656" s="351"/>
      <c r="C29656" s="398"/>
      <c r="D29656" s="399"/>
      <c r="E29656" s="400"/>
      <c r="G29656" s="401"/>
      <c r="H29656" s="401"/>
      <c r="I29656" s="401"/>
      <c r="J29656" s="194"/>
      <c r="K29656" s="194"/>
      <c r="L29656" s="195"/>
      <c r="M29656" s="196"/>
      <c r="N29656" s="197"/>
      <c r="O29656" s="197"/>
      <c r="P29656" s="231"/>
    </row>
    <row r="29657" spans="2:16">
      <c r="B29657" s="351"/>
      <c r="C29657" s="398"/>
      <c r="D29657" s="399"/>
      <c r="E29657" s="400"/>
      <c r="G29657" s="401"/>
      <c r="H29657" s="401"/>
      <c r="I29657" s="401"/>
      <c r="J29657" s="194"/>
      <c r="K29657" s="194"/>
      <c r="L29657" s="195"/>
      <c r="M29657" s="196"/>
      <c r="N29657" s="197"/>
      <c r="O29657" s="197"/>
      <c r="P29657" s="231"/>
    </row>
    <row r="29658" spans="2:16">
      <c r="B29658" s="351"/>
      <c r="C29658" s="398"/>
      <c r="D29658" s="399"/>
      <c r="E29658" s="400"/>
      <c r="G29658" s="401"/>
      <c r="H29658" s="401"/>
      <c r="I29658" s="401"/>
      <c r="J29658" s="194"/>
      <c r="K29658" s="194"/>
      <c r="L29658" s="195"/>
      <c r="M29658" s="196"/>
      <c r="N29658" s="197"/>
      <c r="O29658" s="197"/>
      <c r="P29658" s="231"/>
    </row>
    <row r="29659" spans="2:16">
      <c r="B29659" s="351"/>
      <c r="C29659" s="398"/>
      <c r="D29659" s="399"/>
      <c r="E29659" s="400"/>
      <c r="G29659" s="401"/>
      <c r="H29659" s="401"/>
      <c r="I29659" s="401"/>
      <c r="J29659" s="194"/>
      <c r="K29659" s="194"/>
      <c r="L29659" s="195"/>
      <c r="M29659" s="196"/>
      <c r="N29659" s="197"/>
      <c r="O29659" s="197"/>
      <c r="P29659" s="231"/>
    </row>
    <row r="29660" spans="2:16">
      <c r="B29660" s="351"/>
      <c r="C29660" s="398"/>
      <c r="D29660" s="399"/>
      <c r="E29660" s="400"/>
      <c r="G29660" s="401"/>
      <c r="H29660" s="401"/>
      <c r="I29660" s="401"/>
      <c r="J29660" s="194"/>
      <c r="K29660" s="194"/>
      <c r="L29660" s="195"/>
      <c r="M29660" s="196"/>
      <c r="N29660" s="197"/>
      <c r="O29660" s="197"/>
      <c r="P29660" s="231"/>
    </row>
    <row r="29661" spans="2:16">
      <c r="B29661" s="351"/>
      <c r="C29661" s="398"/>
      <c r="D29661" s="399"/>
      <c r="E29661" s="400"/>
      <c r="G29661" s="401"/>
      <c r="H29661" s="401"/>
      <c r="I29661" s="401"/>
      <c r="J29661" s="194"/>
      <c r="K29661" s="194"/>
      <c r="L29661" s="195"/>
      <c r="M29661" s="196"/>
      <c r="N29661" s="197"/>
      <c r="O29661" s="197"/>
      <c r="P29661" s="231"/>
    </row>
    <row r="29662" spans="2:16">
      <c r="B29662" s="351"/>
      <c r="C29662" s="398"/>
      <c r="D29662" s="399"/>
      <c r="E29662" s="400"/>
      <c r="G29662" s="401"/>
      <c r="H29662" s="401"/>
      <c r="I29662" s="401"/>
      <c r="J29662" s="194"/>
      <c r="K29662" s="194"/>
      <c r="L29662" s="195"/>
      <c r="M29662" s="196"/>
      <c r="N29662" s="197"/>
      <c r="O29662" s="197"/>
      <c r="P29662" s="231"/>
    </row>
    <row r="29663" spans="2:16">
      <c r="B29663" s="351"/>
      <c r="C29663" s="398"/>
      <c r="D29663" s="399"/>
      <c r="E29663" s="400"/>
      <c r="G29663" s="401"/>
      <c r="H29663" s="401"/>
      <c r="I29663" s="401"/>
      <c r="J29663" s="194"/>
      <c r="K29663" s="194"/>
      <c r="L29663" s="195"/>
      <c r="M29663" s="196"/>
      <c r="N29663" s="197"/>
      <c r="O29663" s="197"/>
      <c r="P29663" s="231"/>
    </row>
    <row r="29664" spans="2:16">
      <c r="B29664" s="351"/>
      <c r="C29664" s="398"/>
      <c r="D29664" s="399"/>
      <c r="E29664" s="400"/>
      <c r="G29664" s="401"/>
      <c r="H29664" s="401"/>
      <c r="I29664" s="401"/>
      <c r="J29664" s="194"/>
      <c r="K29664" s="194"/>
      <c r="L29664" s="195"/>
      <c r="M29664" s="196"/>
      <c r="N29664" s="197"/>
      <c r="O29664" s="197"/>
      <c r="P29664" s="231"/>
    </row>
    <row r="29665" spans="2:16">
      <c r="B29665" s="351"/>
      <c r="C29665" s="398"/>
      <c r="D29665" s="399"/>
      <c r="E29665" s="400"/>
      <c r="G29665" s="401"/>
      <c r="H29665" s="401"/>
      <c r="I29665" s="401"/>
      <c r="J29665" s="194"/>
      <c r="K29665" s="194"/>
      <c r="L29665" s="195"/>
      <c r="M29665" s="196"/>
      <c r="N29665" s="197"/>
      <c r="O29665" s="197"/>
      <c r="P29665" s="231"/>
    </row>
    <row r="29666" spans="2:16">
      <c r="B29666" s="351"/>
      <c r="C29666" s="398"/>
      <c r="D29666" s="399"/>
      <c r="E29666" s="400"/>
      <c r="G29666" s="401"/>
      <c r="H29666" s="401"/>
      <c r="I29666" s="401"/>
      <c r="J29666" s="194"/>
      <c r="K29666" s="194"/>
      <c r="L29666" s="195"/>
      <c r="M29666" s="196"/>
      <c r="N29666" s="197"/>
      <c r="O29666" s="197"/>
      <c r="P29666" s="231"/>
    </row>
    <row r="29667" spans="2:16">
      <c r="B29667" s="351"/>
      <c r="C29667" s="398"/>
      <c r="D29667" s="399"/>
      <c r="E29667" s="400"/>
      <c r="G29667" s="401"/>
      <c r="H29667" s="401"/>
      <c r="I29667" s="401"/>
      <c r="J29667" s="194"/>
      <c r="K29667" s="194"/>
      <c r="L29667" s="195"/>
      <c r="M29667" s="196"/>
      <c r="N29667" s="197"/>
      <c r="O29667" s="197"/>
      <c r="P29667" s="231"/>
    </row>
    <row r="29668" spans="2:16">
      <c r="B29668" s="351"/>
      <c r="C29668" s="398"/>
      <c r="D29668" s="399"/>
      <c r="E29668" s="400"/>
      <c r="G29668" s="401"/>
      <c r="H29668" s="401"/>
      <c r="I29668" s="401"/>
      <c r="J29668" s="194"/>
      <c r="K29668" s="194"/>
      <c r="L29668" s="195"/>
      <c r="M29668" s="196"/>
      <c r="N29668" s="197"/>
      <c r="O29668" s="197"/>
      <c r="P29668" s="231"/>
    </row>
    <row r="29669" spans="2:16">
      <c r="B29669" s="351"/>
      <c r="C29669" s="398"/>
      <c r="D29669" s="399"/>
      <c r="E29669" s="400"/>
      <c r="G29669" s="401"/>
      <c r="H29669" s="401"/>
      <c r="I29669" s="401"/>
      <c r="J29669" s="194"/>
      <c r="K29669" s="194"/>
      <c r="L29669" s="195"/>
      <c r="M29669" s="196"/>
      <c r="N29669" s="197"/>
      <c r="O29669" s="197"/>
      <c r="P29669" s="231"/>
    </row>
    <row r="29670" spans="2:16">
      <c r="B29670" s="351"/>
      <c r="C29670" s="398"/>
      <c r="D29670" s="399"/>
      <c r="E29670" s="400"/>
      <c r="G29670" s="401"/>
      <c r="H29670" s="401"/>
      <c r="I29670" s="401"/>
      <c r="J29670" s="194"/>
      <c r="K29670" s="194"/>
      <c r="L29670" s="195"/>
      <c r="M29670" s="196"/>
      <c r="N29670" s="197"/>
      <c r="O29670" s="197"/>
      <c r="P29670" s="231"/>
    </row>
    <row r="29671" spans="2:16">
      <c r="B29671" s="351"/>
      <c r="C29671" s="398"/>
      <c r="D29671" s="399"/>
      <c r="E29671" s="400"/>
      <c r="G29671" s="401"/>
      <c r="H29671" s="401"/>
      <c r="I29671" s="401"/>
      <c r="J29671" s="194"/>
      <c r="K29671" s="194"/>
      <c r="L29671" s="195"/>
      <c r="M29671" s="196"/>
      <c r="N29671" s="197"/>
      <c r="O29671" s="197"/>
      <c r="P29671" s="231"/>
    </row>
    <row r="29672" spans="2:16">
      <c r="B29672" s="351"/>
      <c r="C29672" s="398"/>
      <c r="D29672" s="399"/>
      <c r="E29672" s="400"/>
      <c r="G29672" s="401"/>
      <c r="H29672" s="401"/>
      <c r="I29672" s="401"/>
      <c r="J29672" s="194"/>
      <c r="K29672" s="194"/>
      <c r="L29672" s="195"/>
      <c r="M29672" s="196"/>
      <c r="N29672" s="197"/>
      <c r="O29672" s="197"/>
      <c r="P29672" s="231"/>
    </row>
    <row r="29673" spans="2:16">
      <c r="B29673" s="351"/>
      <c r="C29673" s="398"/>
      <c r="D29673" s="399"/>
      <c r="E29673" s="400"/>
      <c r="G29673" s="401"/>
      <c r="H29673" s="401"/>
      <c r="I29673" s="401"/>
      <c r="J29673" s="194"/>
      <c r="K29673" s="194"/>
      <c r="L29673" s="195"/>
      <c r="M29673" s="196"/>
      <c r="N29673" s="197"/>
      <c r="O29673" s="197"/>
      <c r="P29673" s="231"/>
    </row>
    <row r="29674" spans="2:16">
      <c r="B29674" s="351"/>
      <c r="C29674" s="398"/>
      <c r="D29674" s="399"/>
      <c r="E29674" s="400"/>
      <c r="G29674" s="401"/>
      <c r="H29674" s="401"/>
      <c r="I29674" s="401"/>
      <c r="J29674" s="194"/>
      <c r="K29674" s="194"/>
      <c r="L29674" s="195"/>
      <c r="M29674" s="196"/>
      <c r="N29674" s="197"/>
      <c r="O29674" s="197"/>
      <c r="P29674" s="231"/>
    </row>
    <row r="29675" spans="2:16">
      <c r="B29675" s="351"/>
      <c r="C29675" s="398"/>
      <c r="D29675" s="399"/>
      <c r="E29675" s="400"/>
      <c r="G29675" s="401"/>
      <c r="H29675" s="401"/>
      <c r="I29675" s="401"/>
      <c r="J29675" s="194"/>
      <c r="K29675" s="194"/>
      <c r="L29675" s="195"/>
      <c r="M29675" s="196"/>
      <c r="N29675" s="197"/>
      <c r="O29675" s="197"/>
      <c r="P29675" s="231"/>
    </row>
    <row r="29676" spans="2:16">
      <c r="B29676" s="351"/>
      <c r="C29676" s="398"/>
      <c r="D29676" s="399"/>
      <c r="E29676" s="400"/>
      <c r="G29676" s="401"/>
      <c r="H29676" s="401"/>
      <c r="I29676" s="401"/>
      <c r="J29676" s="194"/>
      <c r="K29676" s="194"/>
      <c r="L29676" s="195"/>
      <c r="M29676" s="196"/>
      <c r="N29676" s="197"/>
      <c r="O29676" s="197"/>
      <c r="P29676" s="231"/>
    </row>
    <row r="29677" spans="2:16">
      <c r="B29677" s="351"/>
      <c r="C29677" s="398"/>
      <c r="D29677" s="399"/>
      <c r="E29677" s="400"/>
      <c r="G29677" s="401"/>
      <c r="H29677" s="401"/>
      <c r="I29677" s="401"/>
      <c r="J29677" s="194"/>
      <c r="K29677" s="194"/>
      <c r="L29677" s="195"/>
      <c r="M29677" s="196"/>
      <c r="N29677" s="197"/>
      <c r="O29677" s="197"/>
      <c r="P29677" s="231"/>
    </row>
    <row r="29678" spans="2:16">
      <c r="B29678" s="351"/>
      <c r="C29678" s="398"/>
      <c r="D29678" s="399"/>
      <c r="E29678" s="400"/>
      <c r="G29678" s="401"/>
      <c r="H29678" s="401"/>
      <c r="I29678" s="401"/>
      <c r="J29678" s="194"/>
      <c r="K29678" s="194"/>
      <c r="L29678" s="195"/>
      <c r="M29678" s="196"/>
      <c r="N29678" s="197"/>
      <c r="O29678" s="197"/>
      <c r="P29678" s="231"/>
    </row>
    <row r="29679" spans="2:16">
      <c r="B29679" s="351"/>
      <c r="C29679" s="398"/>
      <c r="D29679" s="399"/>
      <c r="E29679" s="400"/>
      <c r="G29679" s="401"/>
      <c r="H29679" s="401"/>
      <c r="I29679" s="401"/>
      <c r="J29679" s="194"/>
      <c r="K29679" s="194"/>
      <c r="L29679" s="195"/>
      <c r="M29679" s="196"/>
      <c r="N29679" s="197"/>
      <c r="O29679" s="197"/>
      <c r="P29679" s="231"/>
    </row>
    <row r="29680" spans="2:16">
      <c r="B29680" s="351"/>
      <c r="C29680" s="398"/>
      <c r="D29680" s="399"/>
      <c r="E29680" s="400"/>
      <c r="G29680" s="401"/>
      <c r="H29680" s="401"/>
      <c r="I29680" s="401"/>
      <c r="J29680" s="194"/>
      <c r="K29680" s="194"/>
      <c r="L29680" s="195"/>
      <c r="M29680" s="196"/>
      <c r="N29680" s="197"/>
      <c r="O29680" s="197"/>
      <c r="P29680" s="231"/>
    </row>
    <row r="29681" spans="2:16">
      <c r="B29681" s="351"/>
      <c r="C29681" s="398"/>
      <c r="D29681" s="399"/>
      <c r="E29681" s="400"/>
      <c r="G29681" s="401"/>
      <c r="H29681" s="401"/>
      <c r="I29681" s="401"/>
      <c r="J29681" s="194"/>
      <c r="K29681" s="194"/>
      <c r="L29681" s="195"/>
      <c r="M29681" s="196"/>
      <c r="N29681" s="197"/>
      <c r="O29681" s="197"/>
      <c r="P29681" s="231"/>
    </row>
    <row r="29682" spans="2:16">
      <c r="B29682" s="351"/>
      <c r="C29682" s="398"/>
      <c r="D29682" s="399"/>
      <c r="E29682" s="400"/>
      <c r="G29682" s="401"/>
      <c r="H29682" s="401"/>
      <c r="I29682" s="401"/>
      <c r="J29682" s="194"/>
      <c r="K29682" s="194"/>
      <c r="L29682" s="195"/>
      <c r="M29682" s="196"/>
      <c r="N29682" s="197"/>
      <c r="O29682" s="197"/>
      <c r="P29682" s="231"/>
    </row>
    <row r="29683" spans="2:16">
      <c r="B29683" s="351"/>
      <c r="C29683" s="398"/>
      <c r="D29683" s="399"/>
      <c r="E29683" s="400"/>
      <c r="G29683" s="401"/>
      <c r="H29683" s="401"/>
      <c r="I29683" s="401"/>
      <c r="J29683" s="194"/>
      <c r="K29683" s="194"/>
      <c r="L29683" s="195"/>
      <c r="M29683" s="196"/>
      <c r="N29683" s="197"/>
      <c r="O29683" s="197"/>
      <c r="P29683" s="231"/>
    </row>
    <row r="29684" spans="2:16">
      <c r="B29684" s="351"/>
      <c r="C29684" s="398"/>
      <c r="D29684" s="399"/>
      <c r="E29684" s="400"/>
      <c r="G29684" s="401"/>
      <c r="H29684" s="401"/>
      <c r="I29684" s="401"/>
      <c r="J29684" s="194"/>
      <c r="K29684" s="194"/>
      <c r="L29684" s="195"/>
      <c r="M29684" s="196"/>
      <c r="N29684" s="197"/>
      <c r="O29684" s="197"/>
      <c r="P29684" s="231"/>
    </row>
    <row r="29685" spans="2:16">
      <c r="B29685" s="351"/>
      <c r="C29685" s="398"/>
      <c r="D29685" s="399"/>
      <c r="E29685" s="400"/>
      <c r="G29685" s="401"/>
      <c r="H29685" s="401"/>
      <c r="I29685" s="401"/>
      <c r="J29685" s="194"/>
      <c r="K29685" s="194"/>
      <c r="L29685" s="195"/>
      <c r="M29685" s="196"/>
      <c r="N29685" s="197"/>
      <c r="O29685" s="197"/>
      <c r="P29685" s="231"/>
    </row>
    <row r="29686" spans="2:16">
      <c r="B29686" s="351"/>
      <c r="C29686" s="398"/>
      <c r="D29686" s="399"/>
      <c r="E29686" s="400"/>
      <c r="G29686" s="401"/>
      <c r="H29686" s="401"/>
      <c r="I29686" s="401"/>
      <c r="J29686" s="194"/>
      <c r="K29686" s="194"/>
      <c r="L29686" s="195"/>
      <c r="M29686" s="196"/>
      <c r="N29686" s="197"/>
      <c r="O29686" s="197"/>
      <c r="P29686" s="231"/>
    </row>
    <row r="29687" spans="2:16">
      <c r="B29687" s="351"/>
      <c r="C29687" s="398"/>
      <c r="D29687" s="399"/>
      <c r="E29687" s="400"/>
      <c r="G29687" s="401"/>
      <c r="H29687" s="401"/>
      <c r="I29687" s="401"/>
      <c r="J29687" s="194"/>
      <c r="K29687" s="194"/>
      <c r="L29687" s="195"/>
      <c r="M29687" s="196"/>
      <c r="N29687" s="197"/>
      <c r="O29687" s="197"/>
      <c r="P29687" s="231"/>
    </row>
    <row r="29688" spans="2:16">
      <c r="B29688" s="351"/>
      <c r="C29688" s="398"/>
      <c r="D29688" s="399"/>
      <c r="E29688" s="400"/>
      <c r="G29688" s="401"/>
      <c r="H29688" s="401"/>
      <c r="I29688" s="401"/>
      <c r="J29688" s="194"/>
      <c r="K29688" s="194"/>
      <c r="L29688" s="195"/>
      <c r="M29688" s="196"/>
      <c r="N29688" s="197"/>
      <c r="O29688" s="197"/>
      <c r="P29688" s="231"/>
    </row>
    <row r="29689" spans="2:16">
      <c r="B29689" s="351"/>
      <c r="C29689" s="398"/>
      <c r="D29689" s="399"/>
      <c r="E29689" s="400"/>
      <c r="G29689" s="401"/>
      <c r="H29689" s="401"/>
      <c r="I29689" s="401"/>
      <c r="J29689" s="194"/>
      <c r="K29689" s="194"/>
      <c r="L29689" s="195"/>
      <c r="M29689" s="196"/>
      <c r="N29689" s="197"/>
      <c r="O29689" s="197"/>
      <c r="P29689" s="231"/>
    </row>
    <row r="29690" spans="2:16">
      <c r="B29690" s="351"/>
      <c r="C29690" s="398"/>
      <c r="D29690" s="399"/>
      <c r="E29690" s="400"/>
      <c r="G29690" s="401"/>
      <c r="H29690" s="401"/>
      <c r="I29690" s="401"/>
      <c r="J29690" s="194"/>
      <c r="K29690" s="194"/>
      <c r="L29690" s="195"/>
      <c r="M29690" s="196"/>
      <c r="N29690" s="197"/>
      <c r="O29690" s="197"/>
      <c r="P29690" s="231"/>
    </row>
    <row r="29691" spans="2:16">
      <c r="B29691" s="351"/>
      <c r="C29691" s="398"/>
      <c r="D29691" s="399"/>
      <c r="E29691" s="400"/>
      <c r="G29691" s="401"/>
      <c r="H29691" s="401"/>
      <c r="I29691" s="401"/>
      <c r="J29691" s="194"/>
      <c r="K29691" s="194"/>
      <c r="L29691" s="195"/>
      <c r="M29691" s="196"/>
      <c r="N29691" s="197"/>
      <c r="O29691" s="197"/>
      <c r="P29691" s="231"/>
    </row>
    <row r="29692" spans="2:16">
      <c r="B29692" s="351"/>
      <c r="C29692" s="398"/>
      <c r="D29692" s="399"/>
      <c r="E29692" s="400"/>
      <c r="G29692" s="401"/>
      <c r="H29692" s="401"/>
      <c r="I29692" s="401"/>
      <c r="J29692" s="194"/>
      <c r="K29692" s="194"/>
      <c r="L29692" s="195"/>
      <c r="M29692" s="196"/>
      <c r="N29692" s="197"/>
      <c r="O29692" s="197"/>
      <c r="P29692" s="231"/>
    </row>
    <row r="29693" spans="2:16">
      <c r="B29693" s="351"/>
      <c r="C29693" s="398"/>
      <c r="D29693" s="399"/>
      <c r="E29693" s="400"/>
      <c r="G29693" s="401"/>
      <c r="H29693" s="401"/>
      <c r="I29693" s="401"/>
      <c r="J29693" s="194"/>
      <c r="K29693" s="194"/>
      <c r="L29693" s="195"/>
      <c r="M29693" s="196"/>
      <c r="N29693" s="197"/>
      <c r="O29693" s="197"/>
      <c r="P29693" s="231"/>
    </row>
    <row r="29694" spans="2:16">
      <c r="B29694" s="351"/>
      <c r="C29694" s="398"/>
      <c r="D29694" s="399"/>
      <c r="E29694" s="400"/>
      <c r="G29694" s="401"/>
      <c r="H29694" s="401"/>
      <c r="I29694" s="401"/>
      <c r="J29694" s="194"/>
      <c r="K29694" s="194"/>
      <c r="L29694" s="195"/>
      <c r="M29694" s="196"/>
      <c r="N29694" s="197"/>
      <c r="O29694" s="197"/>
      <c r="P29694" s="231"/>
    </row>
    <row r="29695" spans="2:16">
      <c r="B29695" s="351"/>
      <c r="C29695" s="398"/>
      <c r="D29695" s="399"/>
      <c r="E29695" s="400"/>
      <c r="G29695" s="401"/>
      <c r="H29695" s="401"/>
      <c r="I29695" s="401"/>
      <c r="J29695" s="194"/>
      <c r="K29695" s="194"/>
      <c r="L29695" s="195"/>
      <c r="M29695" s="196"/>
      <c r="N29695" s="197"/>
      <c r="O29695" s="197"/>
      <c r="P29695" s="231"/>
    </row>
    <row r="29696" spans="2:16">
      <c r="B29696" s="351"/>
      <c r="C29696" s="398"/>
      <c r="D29696" s="399"/>
      <c r="E29696" s="400"/>
      <c r="G29696" s="401"/>
      <c r="H29696" s="401"/>
      <c r="I29696" s="401"/>
      <c r="J29696" s="194"/>
      <c r="K29696" s="194"/>
      <c r="L29696" s="195"/>
      <c r="M29696" s="196"/>
      <c r="N29696" s="197"/>
      <c r="O29696" s="197"/>
      <c r="P29696" s="231"/>
    </row>
    <row r="29697" spans="2:16">
      <c r="B29697" s="351"/>
      <c r="C29697" s="398"/>
      <c r="D29697" s="399"/>
      <c r="E29697" s="400"/>
      <c r="G29697" s="401"/>
      <c r="H29697" s="401"/>
      <c r="I29697" s="401"/>
      <c r="J29697" s="194"/>
      <c r="K29697" s="194"/>
      <c r="L29697" s="195"/>
      <c r="M29697" s="196"/>
      <c r="N29697" s="197"/>
      <c r="O29697" s="197"/>
      <c r="P29697" s="231"/>
    </row>
    <row r="29698" spans="2:16">
      <c r="B29698" s="351"/>
      <c r="C29698" s="398"/>
      <c r="D29698" s="399"/>
      <c r="E29698" s="400"/>
      <c r="G29698" s="401"/>
      <c r="H29698" s="401"/>
      <c r="I29698" s="401"/>
      <c r="J29698" s="194"/>
      <c r="K29698" s="194"/>
      <c r="L29698" s="195"/>
      <c r="M29698" s="196"/>
      <c r="N29698" s="197"/>
      <c r="O29698" s="197"/>
      <c r="P29698" s="231"/>
    </row>
    <row r="29699" spans="2:16">
      <c r="B29699" s="351"/>
      <c r="C29699" s="398"/>
      <c r="D29699" s="399"/>
      <c r="E29699" s="400"/>
      <c r="G29699" s="401"/>
      <c r="H29699" s="401"/>
      <c r="I29699" s="401"/>
      <c r="J29699" s="194"/>
      <c r="K29699" s="194"/>
      <c r="L29699" s="195"/>
      <c r="M29699" s="196"/>
      <c r="N29699" s="197"/>
      <c r="O29699" s="197"/>
      <c r="P29699" s="231"/>
    </row>
    <row r="29700" spans="2:16">
      <c r="B29700" s="351"/>
      <c r="C29700" s="398"/>
      <c r="D29700" s="399"/>
      <c r="E29700" s="400"/>
      <c r="G29700" s="401"/>
      <c r="H29700" s="401"/>
      <c r="I29700" s="401"/>
      <c r="J29700" s="194"/>
      <c r="K29700" s="194"/>
      <c r="L29700" s="195"/>
      <c r="M29700" s="196"/>
      <c r="N29700" s="197"/>
      <c r="O29700" s="197"/>
      <c r="P29700" s="231"/>
    </row>
    <row r="29701" spans="2:16">
      <c r="B29701" s="351"/>
      <c r="C29701" s="398"/>
      <c r="D29701" s="399"/>
      <c r="E29701" s="400"/>
      <c r="G29701" s="401"/>
      <c r="H29701" s="401"/>
      <c r="I29701" s="401"/>
      <c r="J29701" s="194"/>
      <c r="K29701" s="194"/>
      <c r="L29701" s="195"/>
      <c r="M29701" s="196"/>
      <c r="N29701" s="197"/>
      <c r="O29701" s="197"/>
      <c r="P29701" s="231"/>
    </row>
    <row r="29702" spans="2:16">
      <c r="B29702" s="351"/>
      <c r="C29702" s="398"/>
      <c r="D29702" s="399"/>
      <c r="E29702" s="400"/>
      <c r="G29702" s="401"/>
      <c r="H29702" s="401"/>
      <c r="I29702" s="401"/>
      <c r="J29702" s="194"/>
      <c r="K29702" s="194"/>
      <c r="L29702" s="195"/>
      <c r="M29702" s="196"/>
      <c r="N29702" s="197"/>
      <c r="O29702" s="197"/>
      <c r="P29702" s="231"/>
    </row>
    <row r="29703" spans="2:16">
      <c r="B29703" s="351"/>
      <c r="C29703" s="398"/>
      <c r="D29703" s="399"/>
      <c r="E29703" s="400"/>
      <c r="G29703" s="401"/>
      <c r="H29703" s="401"/>
      <c r="I29703" s="401"/>
      <c r="J29703" s="194"/>
      <c r="K29703" s="194"/>
      <c r="L29703" s="195"/>
      <c r="M29703" s="196"/>
      <c r="N29703" s="197"/>
      <c r="O29703" s="197"/>
      <c r="P29703" s="231"/>
    </row>
    <row r="29704" spans="2:16">
      <c r="B29704" s="351"/>
      <c r="C29704" s="398"/>
      <c r="D29704" s="399"/>
      <c r="E29704" s="400"/>
      <c r="G29704" s="401"/>
      <c r="H29704" s="401"/>
      <c r="I29704" s="401"/>
      <c r="J29704" s="194"/>
      <c r="K29704" s="194"/>
      <c r="L29704" s="195"/>
      <c r="M29704" s="196"/>
      <c r="N29704" s="197"/>
      <c r="O29704" s="197"/>
      <c r="P29704" s="231"/>
    </row>
    <row r="29705" spans="2:16">
      <c r="B29705" s="351"/>
      <c r="C29705" s="398"/>
      <c r="D29705" s="399"/>
      <c r="E29705" s="400"/>
      <c r="G29705" s="401"/>
      <c r="H29705" s="401"/>
      <c r="I29705" s="401"/>
      <c r="J29705" s="194"/>
      <c r="K29705" s="194"/>
      <c r="L29705" s="195"/>
      <c r="M29705" s="196"/>
      <c r="N29705" s="197"/>
      <c r="O29705" s="197"/>
      <c r="P29705" s="231"/>
    </row>
    <row r="29706" spans="2:16">
      <c r="B29706" s="351"/>
      <c r="C29706" s="398"/>
      <c r="D29706" s="399"/>
      <c r="E29706" s="400"/>
      <c r="G29706" s="401"/>
      <c r="H29706" s="401"/>
      <c r="I29706" s="401"/>
      <c r="J29706" s="194"/>
      <c r="K29706" s="194"/>
      <c r="L29706" s="195"/>
      <c r="M29706" s="196"/>
      <c r="N29706" s="197"/>
      <c r="O29706" s="197"/>
      <c r="P29706" s="231"/>
    </row>
    <row r="29707" spans="2:16">
      <c r="B29707" s="351"/>
      <c r="C29707" s="398"/>
      <c r="D29707" s="399"/>
      <c r="E29707" s="400"/>
      <c r="G29707" s="401"/>
      <c r="H29707" s="401"/>
      <c r="I29707" s="401"/>
      <c r="J29707" s="194"/>
      <c r="K29707" s="194"/>
      <c r="L29707" s="195"/>
      <c r="M29707" s="196"/>
      <c r="N29707" s="197"/>
      <c r="O29707" s="197"/>
      <c r="P29707" s="231"/>
    </row>
    <row r="29708" spans="2:16">
      <c r="B29708" s="351"/>
      <c r="C29708" s="398"/>
      <c r="D29708" s="399"/>
      <c r="E29708" s="400"/>
      <c r="G29708" s="401"/>
      <c r="H29708" s="401"/>
      <c r="I29708" s="401"/>
      <c r="J29708" s="194"/>
      <c r="K29708" s="194"/>
      <c r="L29708" s="195"/>
      <c r="M29708" s="196"/>
      <c r="N29708" s="197"/>
      <c r="O29708" s="197"/>
      <c r="P29708" s="231"/>
    </row>
    <row r="29709" spans="2:16">
      <c r="B29709" s="351"/>
      <c r="C29709" s="398"/>
      <c r="D29709" s="399"/>
      <c r="E29709" s="400"/>
      <c r="G29709" s="401"/>
      <c r="H29709" s="401"/>
      <c r="I29709" s="401"/>
      <c r="J29709" s="194"/>
      <c r="K29709" s="194"/>
      <c r="L29709" s="195"/>
      <c r="M29709" s="196"/>
      <c r="N29709" s="197"/>
      <c r="O29709" s="197"/>
      <c r="P29709" s="231"/>
    </row>
    <row r="29710" spans="2:16">
      <c r="B29710" s="351"/>
      <c r="C29710" s="398"/>
      <c r="D29710" s="399"/>
      <c r="E29710" s="400"/>
      <c r="G29710" s="401"/>
      <c r="H29710" s="401"/>
      <c r="I29710" s="401"/>
      <c r="J29710" s="194"/>
      <c r="K29710" s="194"/>
      <c r="L29710" s="195"/>
      <c r="M29710" s="196"/>
      <c r="N29710" s="197"/>
      <c r="O29710" s="197"/>
      <c r="P29710" s="231"/>
    </row>
    <row r="29711" spans="2:16">
      <c r="B29711" s="351"/>
      <c r="C29711" s="398"/>
      <c r="D29711" s="399"/>
      <c r="E29711" s="400"/>
      <c r="G29711" s="401"/>
      <c r="H29711" s="401"/>
      <c r="I29711" s="401"/>
      <c r="J29711" s="194"/>
      <c r="K29711" s="194"/>
      <c r="L29711" s="195"/>
      <c r="M29711" s="196"/>
      <c r="N29711" s="197"/>
      <c r="O29711" s="197"/>
      <c r="P29711" s="231"/>
    </row>
    <row r="29712" spans="2:16">
      <c r="B29712" s="351"/>
      <c r="C29712" s="398"/>
      <c r="D29712" s="399"/>
      <c r="E29712" s="400"/>
      <c r="G29712" s="401"/>
      <c r="H29712" s="401"/>
      <c r="I29712" s="401"/>
      <c r="J29712" s="194"/>
      <c r="K29712" s="194"/>
      <c r="L29712" s="195"/>
      <c r="M29712" s="196"/>
      <c r="N29712" s="197"/>
      <c r="O29712" s="197"/>
      <c r="P29712" s="231"/>
    </row>
    <row r="29713" spans="2:16">
      <c r="B29713" s="351"/>
      <c r="C29713" s="398"/>
      <c r="D29713" s="399"/>
      <c r="E29713" s="400"/>
      <c r="G29713" s="401"/>
      <c r="H29713" s="401"/>
      <c r="I29713" s="401"/>
      <c r="J29713" s="194"/>
      <c r="K29713" s="194"/>
      <c r="L29713" s="195"/>
      <c r="M29713" s="196"/>
      <c r="N29713" s="197"/>
      <c r="O29713" s="197"/>
      <c r="P29713" s="231"/>
    </row>
    <row r="29714" spans="2:16">
      <c r="B29714" s="351"/>
      <c r="C29714" s="398"/>
      <c r="D29714" s="399"/>
      <c r="E29714" s="400"/>
      <c r="G29714" s="401"/>
      <c r="H29714" s="401"/>
      <c r="I29714" s="401"/>
      <c r="J29714" s="194"/>
      <c r="K29714" s="194"/>
      <c r="L29714" s="195"/>
      <c r="M29714" s="196"/>
      <c r="N29714" s="197"/>
      <c r="O29714" s="197"/>
      <c r="P29714" s="231"/>
    </row>
    <row r="29715" spans="2:16">
      <c r="B29715" s="351"/>
      <c r="C29715" s="398"/>
      <c r="D29715" s="399"/>
      <c r="E29715" s="400"/>
      <c r="G29715" s="401"/>
      <c r="H29715" s="401"/>
      <c r="I29715" s="401"/>
      <c r="J29715" s="194"/>
      <c r="K29715" s="194"/>
      <c r="L29715" s="195"/>
      <c r="M29715" s="196"/>
      <c r="N29715" s="197"/>
      <c r="O29715" s="197"/>
      <c r="P29715" s="231"/>
    </row>
    <row r="29716" spans="2:16">
      <c r="B29716" s="351"/>
      <c r="C29716" s="398"/>
      <c r="D29716" s="399"/>
      <c r="E29716" s="400"/>
      <c r="G29716" s="401"/>
      <c r="H29716" s="401"/>
      <c r="I29716" s="401"/>
      <c r="J29716" s="194"/>
      <c r="K29716" s="194"/>
      <c r="L29716" s="195"/>
      <c r="M29716" s="196"/>
      <c r="N29716" s="197"/>
      <c r="O29716" s="197"/>
      <c r="P29716" s="231"/>
    </row>
    <row r="29717" spans="2:16">
      <c r="B29717" s="351"/>
      <c r="C29717" s="398"/>
      <c r="D29717" s="399"/>
      <c r="E29717" s="400"/>
      <c r="G29717" s="401"/>
      <c r="H29717" s="401"/>
      <c r="I29717" s="401"/>
      <c r="J29717" s="194"/>
      <c r="K29717" s="194"/>
      <c r="L29717" s="195"/>
      <c r="M29717" s="196"/>
      <c r="N29717" s="197"/>
      <c r="O29717" s="197"/>
      <c r="P29717" s="231"/>
    </row>
    <row r="29718" spans="2:16">
      <c r="B29718" s="351"/>
      <c r="C29718" s="398"/>
      <c r="D29718" s="399"/>
      <c r="E29718" s="400"/>
      <c r="G29718" s="401"/>
      <c r="H29718" s="401"/>
      <c r="I29718" s="401"/>
      <c r="J29718" s="194"/>
      <c r="K29718" s="194"/>
      <c r="L29718" s="195"/>
      <c r="M29718" s="196"/>
      <c r="N29718" s="197"/>
      <c r="O29718" s="197"/>
      <c r="P29718" s="231"/>
    </row>
    <row r="29719" spans="2:16">
      <c r="B29719" s="351"/>
      <c r="C29719" s="398"/>
      <c r="D29719" s="399"/>
      <c r="E29719" s="400"/>
      <c r="G29719" s="401"/>
      <c r="H29719" s="401"/>
      <c r="I29719" s="401"/>
      <c r="J29719" s="194"/>
      <c r="K29719" s="194"/>
      <c r="L29719" s="195"/>
      <c r="M29719" s="196"/>
      <c r="N29719" s="197"/>
      <c r="O29719" s="197"/>
      <c r="P29719" s="231"/>
    </row>
    <row r="29720" spans="2:16">
      <c r="B29720" s="351"/>
      <c r="C29720" s="398"/>
      <c r="D29720" s="399"/>
      <c r="E29720" s="400"/>
      <c r="G29720" s="401"/>
      <c r="H29720" s="401"/>
      <c r="I29720" s="401"/>
      <c r="J29720" s="194"/>
      <c r="K29720" s="194"/>
      <c r="L29720" s="195"/>
      <c r="M29720" s="196"/>
      <c r="N29720" s="197"/>
      <c r="O29720" s="197"/>
      <c r="P29720" s="231"/>
    </row>
    <row r="29721" spans="2:16">
      <c r="B29721" s="351"/>
      <c r="C29721" s="398"/>
      <c r="D29721" s="399"/>
      <c r="E29721" s="400"/>
      <c r="G29721" s="401"/>
      <c r="H29721" s="401"/>
      <c r="I29721" s="401"/>
      <c r="J29721" s="194"/>
      <c r="K29721" s="194"/>
      <c r="L29721" s="195"/>
      <c r="M29721" s="196"/>
      <c r="N29721" s="197"/>
      <c r="O29721" s="197"/>
      <c r="P29721" s="231"/>
    </row>
    <row r="29722" spans="2:16">
      <c r="B29722" s="351"/>
      <c r="C29722" s="398"/>
      <c r="D29722" s="399"/>
      <c r="E29722" s="400"/>
      <c r="G29722" s="401"/>
      <c r="H29722" s="401"/>
      <c r="I29722" s="401"/>
      <c r="J29722" s="194"/>
      <c r="K29722" s="194"/>
      <c r="L29722" s="195"/>
      <c r="M29722" s="196"/>
      <c r="N29722" s="197"/>
      <c r="O29722" s="197"/>
      <c r="P29722" s="231"/>
    </row>
    <row r="29723" spans="2:16">
      <c r="B29723" s="351"/>
      <c r="C29723" s="398"/>
      <c r="D29723" s="399"/>
      <c r="E29723" s="400"/>
      <c r="G29723" s="401"/>
      <c r="H29723" s="401"/>
      <c r="I29723" s="401"/>
      <c r="J29723" s="194"/>
      <c r="K29723" s="194"/>
      <c r="L29723" s="195"/>
      <c r="M29723" s="196"/>
      <c r="N29723" s="197"/>
      <c r="O29723" s="197"/>
      <c r="P29723" s="231"/>
    </row>
    <row r="29724" spans="2:16">
      <c r="B29724" s="351"/>
      <c r="C29724" s="398"/>
      <c r="D29724" s="399"/>
      <c r="E29724" s="400"/>
      <c r="G29724" s="401"/>
      <c r="H29724" s="401"/>
      <c r="I29724" s="401"/>
      <c r="J29724" s="194"/>
      <c r="K29724" s="194"/>
      <c r="L29724" s="195"/>
      <c r="M29724" s="196"/>
      <c r="N29724" s="197"/>
      <c r="O29724" s="197"/>
      <c r="P29724" s="231"/>
    </row>
    <row r="29725" spans="2:16">
      <c r="B29725" s="351"/>
      <c r="C29725" s="398"/>
      <c r="D29725" s="399"/>
      <c r="E29725" s="400"/>
      <c r="G29725" s="401"/>
      <c r="H29725" s="401"/>
      <c r="I29725" s="401"/>
      <c r="J29725" s="194"/>
      <c r="K29725" s="194"/>
      <c r="L29725" s="195"/>
      <c r="M29725" s="196"/>
      <c r="N29725" s="197"/>
      <c r="O29725" s="197"/>
      <c r="P29725" s="231"/>
    </row>
    <row r="29726" spans="2:16">
      <c r="B29726" s="351"/>
      <c r="C29726" s="398"/>
      <c r="D29726" s="399"/>
      <c r="E29726" s="400"/>
      <c r="G29726" s="401"/>
      <c r="H29726" s="401"/>
      <c r="I29726" s="401"/>
      <c r="J29726" s="194"/>
      <c r="K29726" s="194"/>
      <c r="L29726" s="195"/>
      <c r="M29726" s="196"/>
      <c r="N29726" s="197"/>
      <c r="O29726" s="197"/>
      <c r="P29726" s="231"/>
    </row>
    <row r="29727" spans="2:16">
      <c r="B29727" s="351"/>
      <c r="C29727" s="398"/>
      <c r="D29727" s="399"/>
      <c r="E29727" s="400"/>
      <c r="G29727" s="401"/>
      <c r="H29727" s="401"/>
      <c r="I29727" s="401"/>
      <c r="J29727" s="194"/>
      <c r="K29727" s="194"/>
      <c r="L29727" s="195"/>
      <c r="M29727" s="196"/>
      <c r="N29727" s="197"/>
      <c r="O29727" s="197"/>
      <c r="P29727" s="231"/>
    </row>
    <row r="29728" spans="2:16">
      <c r="B29728" s="351"/>
      <c r="C29728" s="398"/>
      <c r="D29728" s="399"/>
      <c r="E29728" s="400"/>
      <c r="G29728" s="401"/>
      <c r="H29728" s="401"/>
      <c r="I29728" s="401"/>
      <c r="J29728" s="194"/>
      <c r="K29728" s="194"/>
      <c r="L29728" s="195"/>
      <c r="M29728" s="196"/>
      <c r="N29728" s="197"/>
      <c r="O29728" s="197"/>
      <c r="P29728" s="231"/>
    </row>
    <row r="29729" spans="2:16">
      <c r="B29729" s="351"/>
      <c r="C29729" s="398"/>
      <c r="D29729" s="399"/>
      <c r="E29729" s="400"/>
      <c r="G29729" s="401"/>
      <c r="H29729" s="401"/>
      <c r="I29729" s="401"/>
      <c r="J29729" s="194"/>
      <c r="K29729" s="194"/>
      <c r="L29729" s="195"/>
      <c r="M29729" s="196"/>
      <c r="N29729" s="197"/>
      <c r="O29729" s="197"/>
      <c r="P29729" s="231"/>
    </row>
    <row r="29730" spans="2:16">
      <c r="B29730" s="351"/>
      <c r="C29730" s="398"/>
      <c r="D29730" s="399"/>
      <c r="E29730" s="400"/>
      <c r="G29730" s="401"/>
      <c r="H29730" s="401"/>
      <c r="I29730" s="401"/>
      <c r="J29730" s="194"/>
      <c r="K29730" s="194"/>
      <c r="L29730" s="195"/>
      <c r="M29730" s="196"/>
      <c r="N29730" s="197"/>
      <c r="O29730" s="197"/>
      <c r="P29730" s="231"/>
    </row>
    <row r="29731" spans="2:16">
      <c r="B29731" s="351"/>
      <c r="C29731" s="398"/>
      <c r="D29731" s="399"/>
      <c r="E29731" s="400"/>
      <c r="G29731" s="401"/>
      <c r="H29731" s="401"/>
      <c r="I29731" s="401"/>
      <c r="J29731" s="194"/>
      <c r="K29731" s="194"/>
      <c r="L29731" s="195"/>
      <c r="M29731" s="196"/>
      <c r="N29731" s="197"/>
      <c r="O29731" s="197"/>
      <c r="P29731" s="231"/>
    </row>
    <row r="29732" spans="2:16">
      <c r="B29732" s="351"/>
      <c r="C29732" s="398"/>
      <c r="D29732" s="399"/>
      <c r="E29732" s="400"/>
      <c r="G29732" s="401"/>
      <c r="H29732" s="401"/>
      <c r="I29732" s="401"/>
      <c r="J29732" s="194"/>
      <c r="K29732" s="194"/>
      <c r="L29732" s="195"/>
      <c r="M29732" s="196"/>
      <c r="N29732" s="197"/>
      <c r="O29732" s="197"/>
      <c r="P29732" s="231"/>
    </row>
    <row r="29733" spans="2:16">
      <c r="B29733" s="351"/>
      <c r="C29733" s="398"/>
      <c r="D29733" s="399"/>
      <c r="E29733" s="400"/>
      <c r="G29733" s="401"/>
      <c r="H29733" s="401"/>
      <c r="I29733" s="401"/>
      <c r="J29733" s="194"/>
      <c r="K29733" s="194"/>
      <c r="L29733" s="195"/>
      <c r="M29733" s="196"/>
      <c r="N29733" s="197"/>
      <c r="O29733" s="197"/>
      <c r="P29733" s="231"/>
    </row>
    <row r="29734" spans="2:16">
      <c r="B29734" s="351"/>
      <c r="C29734" s="398"/>
      <c r="D29734" s="399"/>
      <c r="E29734" s="400"/>
      <c r="G29734" s="401"/>
      <c r="H29734" s="401"/>
      <c r="I29734" s="401"/>
      <c r="J29734" s="194"/>
      <c r="K29734" s="194"/>
      <c r="L29734" s="195"/>
      <c r="M29734" s="196"/>
      <c r="N29734" s="197"/>
      <c r="O29734" s="197"/>
      <c r="P29734" s="231"/>
    </row>
    <row r="29735" spans="2:16">
      <c r="B29735" s="351"/>
      <c r="C29735" s="398"/>
      <c r="D29735" s="399"/>
      <c r="E29735" s="400"/>
      <c r="G29735" s="401"/>
      <c r="H29735" s="401"/>
      <c r="I29735" s="401"/>
      <c r="J29735" s="194"/>
      <c r="K29735" s="194"/>
      <c r="L29735" s="195"/>
      <c r="M29735" s="196"/>
      <c r="N29735" s="197"/>
      <c r="O29735" s="197"/>
      <c r="P29735" s="231"/>
    </row>
    <row r="29736" spans="2:16">
      <c r="B29736" s="351"/>
      <c r="C29736" s="398"/>
      <c r="D29736" s="399"/>
      <c r="E29736" s="400"/>
      <c r="G29736" s="401"/>
      <c r="H29736" s="401"/>
      <c r="I29736" s="401"/>
      <c r="J29736" s="194"/>
      <c r="K29736" s="194"/>
      <c r="L29736" s="195"/>
      <c r="M29736" s="196"/>
      <c r="N29736" s="197"/>
      <c r="O29736" s="197"/>
      <c r="P29736" s="231"/>
    </row>
    <row r="29737" spans="2:16">
      <c r="B29737" s="351"/>
      <c r="C29737" s="398"/>
      <c r="D29737" s="399"/>
      <c r="E29737" s="400"/>
      <c r="G29737" s="401"/>
      <c r="H29737" s="401"/>
      <c r="I29737" s="401"/>
      <c r="J29737" s="194"/>
      <c r="K29737" s="194"/>
      <c r="L29737" s="195"/>
      <c r="M29737" s="196"/>
      <c r="N29737" s="197"/>
      <c r="O29737" s="197"/>
      <c r="P29737" s="231"/>
    </row>
    <row r="29738" spans="2:16">
      <c r="B29738" s="351"/>
      <c r="C29738" s="398"/>
      <c r="D29738" s="399"/>
      <c r="E29738" s="400"/>
      <c r="G29738" s="401"/>
      <c r="H29738" s="401"/>
      <c r="I29738" s="401"/>
      <c r="J29738" s="194"/>
      <c r="K29738" s="194"/>
      <c r="L29738" s="195"/>
      <c r="M29738" s="196"/>
      <c r="N29738" s="197"/>
      <c r="O29738" s="197"/>
      <c r="P29738" s="231"/>
    </row>
    <row r="29739" spans="2:16">
      <c r="B29739" s="351"/>
      <c r="C29739" s="398"/>
      <c r="D29739" s="399"/>
      <c r="E29739" s="400"/>
      <c r="G29739" s="401"/>
      <c r="H29739" s="401"/>
      <c r="I29739" s="401"/>
      <c r="J29739" s="194"/>
      <c r="K29739" s="194"/>
      <c r="L29739" s="195"/>
      <c r="M29739" s="196"/>
      <c r="N29739" s="197"/>
      <c r="O29739" s="197"/>
      <c r="P29739" s="231"/>
    </row>
    <row r="29740" spans="2:16">
      <c r="B29740" s="351"/>
      <c r="C29740" s="398"/>
      <c r="D29740" s="399"/>
      <c r="E29740" s="400"/>
      <c r="G29740" s="401"/>
      <c r="H29740" s="401"/>
      <c r="I29740" s="401"/>
      <c r="J29740" s="194"/>
      <c r="K29740" s="194"/>
      <c r="L29740" s="195"/>
      <c r="M29740" s="196"/>
      <c r="N29740" s="197"/>
      <c r="O29740" s="197"/>
      <c r="P29740" s="231"/>
    </row>
    <row r="29741" spans="2:16">
      <c r="B29741" s="351"/>
      <c r="C29741" s="398"/>
      <c r="D29741" s="399"/>
      <c r="E29741" s="400"/>
      <c r="G29741" s="401"/>
      <c r="H29741" s="401"/>
      <c r="I29741" s="401"/>
      <c r="J29741" s="194"/>
      <c r="K29741" s="194"/>
      <c r="L29741" s="195"/>
      <c r="M29741" s="196"/>
      <c r="N29741" s="197"/>
      <c r="O29741" s="197"/>
      <c r="P29741" s="231"/>
    </row>
    <row r="29742" spans="2:16">
      <c r="B29742" s="351"/>
      <c r="C29742" s="398"/>
      <c r="D29742" s="399"/>
      <c r="E29742" s="400"/>
      <c r="G29742" s="401"/>
      <c r="H29742" s="401"/>
      <c r="I29742" s="401"/>
      <c r="J29742" s="194"/>
      <c r="K29742" s="194"/>
      <c r="L29742" s="195"/>
      <c r="M29742" s="196"/>
      <c r="N29742" s="197"/>
      <c r="O29742" s="197"/>
      <c r="P29742" s="231"/>
    </row>
    <row r="29743" spans="2:16">
      <c r="B29743" s="351"/>
      <c r="C29743" s="398"/>
      <c r="D29743" s="399"/>
      <c r="E29743" s="400"/>
      <c r="G29743" s="401"/>
      <c r="H29743" s="401"/>
      <c r="I29743" s="401"/>
      <c r="J29743" s="194"/>
      <c r="K29743" s="194"/>
      <c r="L29743" s="195"/>
      <c r="M29743" s="196"/>
      <c r="N29743" s="197"/>
      <c r="O29743" s="197"/>
      <c r="P29743" s="231"/>
    </row>
    <row r="29744" spans="2:16">
      <c r="B29744" s="351"/>
      <c r="C29744" s="398"/>
      <c r="D29744" s="399"/>
      <c r="E29744" s="400"/>
      <c r="G29744" s="401"/>
      <c r="H29744" s="401"/>
      <c r="I29744" s="401"/>
      <c r="J29744" s="194"/>
      <c r="K29744" s="194"/>
      <c r="L29744" s="195"/>
      <c r="M29744" s="196"/>
      <c r="N29744" s="197"/>
      <c r="O29744" s="197"/>
      <c r="P29744" s="231"/>
    </row>
    <row r="29745" spans="2:16">
      <c r="B29745" s="351"/>
      <c r="C29745" s="398"/>
      <c r="D29745" s="399"/>
      <c r="E29745" s="400"/>
      <c r="G29745" s="401"/>
      <c r="H29745" s="401"/>
      <c r="I29745" s="401"/>
      <c r="J29745" s="194"/>
      <c r="K29745" s="194"/>
      <c r="L29745" s="195"/>
      <c r="M29745" s="196"/>
      <c r="N29745" s="197"/>
      <c r="O29745" s="197"/>
      <c r="P29745" s="231"/>
    </row>
    <row r="29746" spans="2:16">
      <c r="B29746" s="351"/>
      <c r="C29746" s="398"/>
      <c r="D29746" s="399"/>
      <c r="E29746" s="400"/>
      <c r="G29746" s="401"/>
      <c r="H29746" s="401"/>
      <c r="I29746" s="401"/>
      <c r="J29746" s="194"/>
      <c r="K29746" s="194"/>
      <c r="L29746" s="195"/>
      <c r="M29746" s="196"/>
      <c r="N29746" s="197"/>
      <c r="O29746" s="197"/>
      <c r="P29746" s="231"/>
    </row>
    <row r="29747" spans="2:16">
      <c r="B29747" s="351"/>
      <c r="C29747" s="398"/>
      <c r="D29747" s="399"/>
      <c r="E29747" s="400"/>
      <c r="G29747" s="401"/>
      <c r="H29747" s="401"/>
      <c r="I29747" s="401"/>
      <c r="J29747" s="194"/>
      <c r="K29747" s="194"/>
      <c r="L29747" s="195"/>
      <c r="M29747" s="196"/>
      <c r="N29747" s="197"/>
      <c r="O29747" s="197"/>
      <c r="P29747" s="231"/>
    </row>
    <row r="29748" spans="2:16">
      <c r="B29748" s="351"/>
      <c r="C29748" s="398"/>
      <c r="D29748" s="399"/>
      <c r="E29748" s="400"/>
      <c r="G29748" s="401"/>
      <c r="H29748" s="401"/>
      <c r="I29748" s="401"/>
      <c r="J29748" s="194"/>
      <c r="K29748" s="194"/>
      <c r="L29748" s="195"/>
      <c r="M29748" s="196"/>
      <c r="N29748" s="197"/>
      <c r="O29748" s="197"/>
      <c r="P29748" s="231"/>
    </row>
    <row r="29749" spans="2:16">
      <c r="B29749" s="351"/>
      <c r="C29749" s="398"/>
      <c r="D29749" s="399"/>
      <c r="E29749" s="400"/>
      <c r="G29749" s="401"/>
      <c r="H29749" s="401"/>
      <c r="I29749" s="401"/>
      <c r="J29749" s="194"/>
      <c r="K29749" s="194"/>
      <c r="L29749" s="195"/>
      <c r="M29749" s="196"/>
      <c r="N29749" s="197"/>
      <c r="O29749" s="197"/>
      <c r="P29749" s="231"/>
    </row>
    <row r="29750" spans="2:16">
      <c r="B29750" s="351"/>
      <c r="C29750" s="398"/>
      <c r="D29750" s="399"/>
      <c r="E29750" s="400"/>
      <c r="G29750" s="401"/>
      <c r="H29750" s="401"/>
      <c r="I29750" s="401"/>
      <c r="J29750" s="194"/>
      <c r="K29750" s="194"/>
      <c r="L29750" s="195"/>
      <c r="M29750" s="196"/>
      <c r="N29750" s="197"/>
      <c r="O29750" s="197"/>
      <c r="P29750" s="231"/>
    </row>
    <row r="29751" spans="2:16">
      <c r="B29751" s="351"/>
      <c r="C29751" s="398"/>
      <c r="D29751" s="399"/>
      <c r="E29751" s="400"/>
      <c r="G29751" s="401"/>
      <c r="H29751" s="401"/>
      <c r="I29751" s="401"/>
      <c r="J29751" s="194"/>
      <c r="K29751" s="194"/>
      <c r="L29751" s="195"/>
      <c r="M29751" s="196"/>
      <c r="N29751" s="197"/>
      <c r="O29751" s="197"/>
      <c r="P29751" s="231"/>
    </row>
    <row r="29752" spans="2:16">
      <c r="B29752" s="351"/>
      <c r="C29752" s="398"/>
      <c r="D29752" s="399"/>
      <c r="E29752" s="400"/>
      <c r="G29752" s="401"/>
      <c r="H29752" s="401"/>
      <c r="I29752" s="401"/>
      <c r="J29752" s="194"/>
      <c r="K29752" s="194"/>
      <c r="L29752" s="195"/>
      <c r="M29752" s="196"/>
      <c r="N29752" s="197"/>
      <c r="O29752" s="197"/>
      <c r="P29752" s="231"/>
    </row>
    <row r="29753" spans="2:16">
      <c r="B29753" s="351"/>
      <c r="C29753" s="398"/>
      <c r="D29753" s="399"/>
      <c r="E29753" s="400"/>
      <c r="G29753" s="401"/>
      <c r="H29753" s="401"/>
      <c r="I29753" s="401"/>
      <c r="J29753" s="194"/>
      <c r="K29753" s="194"/>
      <c r="L29753" s="195"/>
      <c r="M29753" s="196"/>
      <c r="N29753" s="197"/>
      <c r="O29753" s="197"/>
      <c r="P29753" s="231"/>
    </row>
    <row r="29754" spans="2:16">
      <c r="B29754" s="351"/>
      <c r="C29754" s="398"/>
      <c r="D29754" s="399"/>
      <c r="E29754" s="400"/>
      <c r="G29754" s="401"/>
      <c r="H29754" s="401"/>
      <c r="I29754" s="401"/>
      <c r="J29754" s="194"/>
      <c r="K29754" s="194"/>
      <c r="L29754" s="195"/>
      <c r="M29754" s="196"/>
      <c r="N29754" s="197"/>
      <c r="O29754" s="197"/>
      <c r="P29754" s="231"/>
    </row>
    <row r="29755" spans="2:16">
      <c r="B29755" s="351"/>
      <c r="C29755" s="398"/>
      <c r="D29755" s="399"/>
      <c r="E29755" s="400"/>
      <c r="G29755" s="401"/>
      <c r="H29755" s="401"/>
      <c r="I29755" s="401"/>
      <c r="J29755" s="194"/>
      <c r="K29755" s="194"/>
      <c r="L29755" s="195"/>
      <c r="M29755" s="196"/>
      <c r="N29755" s="197"/>
      <c r="O29755" s="197"/>
      <c r="P29755" s="231"/>
    </row>
    <row r="29756" spans="2:16">
      <c r="B29756" s="351"/>
      <c r="C29756" s="398"/>
      <c r="D29756" s="399"/>
      <c r="E29756" s="400"/>
      <c r="G29756" s="401"/>
      <c r="H29756" s="401"/>
      <c r="I29756" s="401"/>
      <c r="J29756" s="194"/>
      <c r="K29756" s="194"/>
      <c r="L29756" s="195"/>
      <c r="M29756" s="196"/>
      <c r="N29756" s="197"/>
      <c r="O29756" s="197"/>
      <c r="P29756" s="231"/>
    </row>
    <row r="29757" spans="2:16">
      <c r="B29757" s="351"/>
      <c r="C29757" s="398"/>
      <c r="D29757" s="399"/>
      <c r="E29757" s="400"/>
      <c r="G29757" s="401"/>
      <c r="H29757" s="401"/>
      <c r="I29757" s="401"/>
      <c r="J29757" s="194"/>
      <c r="K29757" s="194"/>
      <c r="L29757" s="195"/>
      <c r="M29757" s="196"/>
      <c r="N29757" s="197"/>
      <c r="O29757" s="197"/>
      <c r="P29757" s="231"/>
    </row>
    <row r="29758" spans="2:16">
      <c r="B29758" s="351"/>
      <c r="C29758" s="398"/>
      <c r="D29758" s="399"/>
      <c r="E29758" s="400"/>
      <c r="G29758" s="401"/>
      <c r="H29758" s="401"/>
      <c r="I29758" s="401"/>
      <c r="J29758" s="194"/>
      <c r="K29758" s="194"/>
      <c r="L29758" s="195"/>
      <c r="M29758" s="196"/>
      <c r="N29758" s="197"/>
      <c r="O29758" s="197"/>
      <c r="P29758" s="231"/>
    </row>
    <row r="29759" spans="2:16">
      <c r="B29759" s="351"/>
      <c r="C29759" s="398"/>
      <c r="D29759" s="399"/>
      <c r="E29759" s="400"/>
      <c r="G29759" s="401"/>
      <c r="H29759" s="401"/>
      <c r="I29759" s="401"/>
      <c r="J29759" s="194"/>
      <c r="K29759" s="194"/>
      <c r="L29759" s="195"/>
      <c r="M29759" s="196"/>
      <c r="N29759" s="197"/>
      <c r="O29759" s="197"/>
      <c r="P29759" s="231"/>
    </row>
    <row r="29760" spans="2:16">
      <c r="B29760" s="351"/>
      <c r="C29760" s="398"/>
      <c r="D29760" s="399"/>
      <c r="E29760" s="400"/>
      <c r="G29760" s="401"/>
      <c r="H29760" s="401"/>
      <c r="I29760" s="401"/>
      <c r="J29760" s="194"/>
      <c r="K29760" s="194"/>
      <c r="L29760" s="195"/>
      <c r="M29760" s="196"/>
      <c r="N29760" s="197"/>
      <c r="O29760" s="197"/>
      <c r="P29760" s="231"/>
    </row>
    <row r="29761" spans="2:16">
      <c r="B29761" s="351"/>
      <c r="C29761" s="398"/>
      <c r="D29761" s="399"/>
      <c r="E29761" s="400"/>
      <c r="G29761" s="401"/>
      <c r="H29761" s="401"/>
      <c r="I29761" s="401"/>
      <c r="J29761" s="194"/>
      <c r="K29761" s="194"/>
      <c r="L29761" s="195"/>
      <c r="M29761" s="196"/>
      <c r="N29761" s="197"/>
      <c r="O29761" s="197"/>
      <c r="P29761" s="231"/>
    </row>
    <row r="29762" spans="2:16">
      <c r="B29762" s="351"/>
      <c r="C29762" s="398"/>
      <c r="D29762" s="399"/>
      <c r="E29762" s="400"/>
      <c r="G29762" s="401"/>
      <c r="H29762" s="401"/>
      <c r="I29762" s="401"/>
      <c r="J29762" s="194"/>
      <c r="K29762" s="194"/>
      <c r="L29762" s="195"/>
      <c r="M29762" s="196"/>
      <c r="N29762" s="197"/>
      <c r="O29762" s="197"/>
      <c r="P29762" s="231"/>
    </row>
    <row r="29763" spans="2:16">
      <c r="B29763" s="351"/>
      <c r="C29763" s="398"/>
      <c r="D29763" s="399"/>
      <c r="E29763" s="400"/>
      <c r="G29763" s="401"/>
      <c r="H29763" s="401"/>
      <c r="I29763" s="401"/>
      <c r="J29763" s="194"/>
      <c r="K29763" s="194"/>
      <c r="L29763" s="195"/>
      <c r="M29763" s="196"/>
      <c r="N29763" s="197"/>
      <c r="O29763" s="197"/>
      <c r="P29763" s="231"/>
    </row>
    <row r="29764" spans="2:16">
      <c r="B29764" s="351"/>
      <c r="C29764" s="398"/>
      <c r="D29764" s="399"/>
      <c r="E29764" s="400"/>
      <c r="G29764" s="401"/>
      <c r="H29764" s="401"/>
      <c r="I29764" s="401"/>
      <c r="J29764" s="194"/>
      <c r="K29764" s="194"/>
      <c r="L29764" s="195"/>
      <c r="M29764" s="196"/>
      <c r="N29764" s="197"/>
      <c r="O29764" s="197"/>
      <c r="P29764" s="231"/>
    </row>
    <row r="29765" spans="2:16">
      <c r="B29765" s="351"/>
      <c r="C29765" s="398"/>
      <c r="D29765" s="399"/>
      <c r="E29765" s="400"/>
      <c r="G29765" s="401"/>
      <c r="H29765" s="401"/>
      <c r="I29765" s="401"/>
      <c r="J29765" s="194"/>
      <c r="K29765" s="194"/>
      <c r="L29765" s="195"/>
      <c r="M29765" s="196"/>
      <c r="N29765" s="197"/>
      <c r="O29765" s="197"/>
      <c r="P29765" s="231"/>
    </row>
    <row r="29766" spans="2:16">
      <c r="B29766" s="351"/>
      <c r="C29766" s="398"/>
      <c r="D29766" s="399"/>
      <c r="E29766" s="400"/>
      <c r="G29766" s="401"/>
      <c r="H29766" s="401"/>
      <c r="I29766" s="401"/>
      <c r="J29766" s="194"/>
      <c r="K29766" s="194"/>
      <c r="L29766" s="195"/>
      <c r="M29766" s="196"/>
      <c r="N29766" s="197"/>
      <c r="O29766" s="197"/>
      <c r="P29766" s="231"/>
    </row>
    <row r="29767" spans="2:16">
      <c r="B29767" s="351"/>
      <c r="C29767" s="398"/>
      <c r="D29767" s="399"/>
      <c r="E29767" s="400"/>
      <c r="G29767" s="401"/>
      <c r="H29767" s="401"/>
      <c r="I29767" s="401"/>
      <c r="J29767" s="194"/>
      <c r="K29767" s="194"/>
      <c r="L29767" s="195"/>
      <c r="M29767" s="196"/>
      <c r="N29767" s="197"/>
      <c r="O29767" s="197"/>
      <c r="P29767" s="231"/>
    </row>
    <row r="29768" spans="2:16">
      <c r="B29768" s="351"/>
      <c r="C29768" s="398"/>
      <c r="D29768" s="399"/>
      <c r="E29768" s="400"/>
      <c r="G29768" s="401"/>
      <c r="H29768" s="401"/>
      <c r="I29768" s="401"/>
      <c r="J29768" s="194"/>
      <c r="K29768" s="194"/>
      <c r="L29768" s="195"/>
      <c r="M29768" s="196"/>
      <c r="N29768" s="197"/>
      <c r="O29768" s="197"/>
      <c r="P29768" s="231"/>
    </row>
    <row r="29769" spans="2:16">
      <c r="B29769" s="351"/>
      <c r="C29769" s="398"/>
      <c r="D29769" s="399"/>
      <c r="E29769" s="400"/>
      <c r="G29769" s="401"/>
      <c r="H29769" s="401"/>
      <c r="I29769" s="401"/>
      <c r="J29769" s="194"/>
      <c r="K29769" s="194"/>
      <c r="L29769" s="195"/>
      <c r="M29769" s="196"/>
      <c r="N29769" s="197"/>
      <c r="O29769" s="197"/>
      <c r="P29769" s="231"/>
    </row>
    <row r="29770" spans="2:16">
      <c r="B29770" s="351"/>
      <c r="C29770" s="398"/>
      <c r="D29770" s="399"/>
      <c r="E29770" s="400"/>
      <c r="G29770" s="401"/>
      <c r="H29770" s="401"/>
      <c r="I29770" s="401"/>
      <c r="J29770" s="194"/>
      <c r="K29770" s="194"/>
      <c r="L29770" s="195"/>
      <c r="M29770" s="196"/>
      <c r="N29770" s="197"/>
      <c r="O29770" s="197"/>
      <c r="P29770" s="231"/>
    </row>
    <row r="29771" spans="2:16">
      <c r="B29771" s="351"/>
      <c r="C29771" s="398"/>
      <c r="D29771" s="399"/>
      <c r="E29771" s="400"/>
      <c r="G29771" s="401"/>
      <c r="H29771" s="401"/>
      <c r="I29771" s="401"/>
      <c r="J29771" s="194"/>
      <c r="K29771" s="194"/>
      <c r="L29771" s="195"/>
      <c r="M29771" s="196"/>
      <c r="N29771" s="197"/>
      <c r="O29771" s="197"/>
      <c r="P29771" s="231"/>
    </row>
    <row r="29772" spans="2:16">
      <c r="B29772" s="351"/>
      <c r="C29772" s="398"/>
      <c r="D29772" s="399"/>
      <c r="E29772" s="400"/>
      <c r="G29772" s="401"/>
      <c r="H29772" s="401"/>
      <c r="I29772" s="401"/>
      <c r="J29772" s="194"/>
      <c r="K29772" s="194"/>
      <c r="L29772" s="195"/>
      <c r="M29772" s="196"/>
      <c r="N29772" s="197"/>
      <c r="O29772" s="197"/>
      <c r="P29772" s="231"/>
    </row>
    <row r="29773" spans="2:16">
      <c r="B29773" s="351"/>
      <c r="C29773" s="398"/>
      <c r="D29773" s="399"/>
      <c r="E29773" s="400"/>
      <c r="G29773" s="401"/>
      <c r="H29773" s="401"/>
      <c r="I29773" s="401"/>
      <c r="J29773" s="194"/>
      <c r="K29773" s="194"/>
      <c r="L29773" s="195"/>
      <c r="M29773" s="196"/>
      <c r="N29773" s="197"/>
      <c r="O29773" s="197"/>
      <c r="P29773" s="231"/>
    </row>
    <row r="29774" spans="2:16">
      <c r="B29774" s="351"/>
      <c r="C29774" s="398"/>
      <c r="D29774" s="399"/>
      <c r="E29774" s="400"/>
      <c r="G29774" s="401"/>
      <c r="H29774" s="401"/>
      <c r="I29774" s="401"/>
      <c r="J29774" s="194"/>
      <c r="K29774" s="194"/>
      <c r="L29774" s="195"/>
      <c r="M29774" s="196"/>
      <c r="N29774" s="197"/>
      <c r="O29774" s="197"/>
      <c r="P29774" s="231"/>
    </row>
    <row r="29775" spans="2:16">
      <c r="B29775" s="351"/>
      <c r="C29775" s="398"/>
      <c r="D29775" s="399"/>
      <c r="E29775" s="400"/>
      <c r="G29775" s="401"/>
      <c r="H29775" s="401"/>
      <c r="I29775" s="401"/>
      <c r="J29775" s="194"/>
      <c r="K29775" s="194"/>
      <c r="L29775" s="195"/>
      <c r="M29775" s="196"/>
      <c r="N29775" s="197"/>
      <c r="O29775" s="197"/>
      <c r="P29775" s="231"/>
    </row>
    <row r="29776" spans="2:16">
      <c r="B29776" s="351"/>
      <c r="C29776" s="398"/>
      <c r="D29776" s="399"/>
      <c r="E29776" s="400"/>
      <c r="G29776" s="401"/>
      <c r="H29776" s="401"/>
      <c r="I29776" s="401"/>
      <c r="J29776" s="194"/>
      <c r="K29776" s="194"/>
      <c r="L29776" s="195"/>
      <c r="M29776" s="196"/>
      <c r="N29776" s="197"/>
      <c r="O29776" s="197"/>
      <c r="P29776" s="231"/>
    </row>
    <row r="29777" spans="2:16">
      <c r="B29777" s="351"/>
      <c r="C29777" s="398"/>
      <c r="D29777" s="399"/>
      <c r="E29777" s="400"/>
      <c r="G29777" s="401"/>
      <c r="H29777" s="401"/>
      <c r="I29777" s="401"/>
      <c r="J29777" s="194"/>
      <c r="K29777" s="194"/>
      <c r="L29777" s="195"/>
      <c r="M29777" s="196"/>
      <c r="N29777" s="197"/>
      <c r="O29777" s="197"/>
      <c r="P29777" s="231"/>
    </row>
    <row r="29778" spans="2:16">
      <c r="B29778" s="351"/>
      <c r="C29778" s="398"/>
      <c r="D29778" s="399"/>
      <c r="E29778" s="400"/>
      <c r="G29778" s="401"/>
      <c r="H29778" s="401"/>
      <c r="I29778" s="401"/>
      <c r="J29778" s="194"/>
      <c r="K29778" s="194"/>
      <c r="L29778" s="195"/>
      <c r="M29778" s="196"/>
      <c r="N29778" s="197"/>
      <c r="O29778" s="197"/>
      <c r="P29778" s="231"/>
    </row>
    <row r="29779" spans="2:16">
      <c r="B29779" s="351"/>
      <c r="C29779" s="398"/>
      <c r="D29779" s="399"/>
      <c r="E29779" s="400"/>
      <c r="G29779" s="401"/>
      <c r="H29779" s="401"/>
      <c r="I29779" s="401"/>
      <c r="J29779" s="194"/>
      <c r="K29779" s="194"/>
      <c r="L29779" s="195"/>
      <c r="M29779" s="196"/>
      <c r="N29779" s="197"/>
      <c r="O29779" s="197"/>
      <c r="P29779" s="231"/>
    </row>
    <row r="29780" spans="2:16">
      <c r="B29780" s="351"/>
      <c r="C29780" s="398"/>
      <c r="D29780" s="399"/>
      <c r="E29780" s="400"/>
      <c r="G29780" s="401"/>
      <c r="H29780" s="401"/>
      <c r="I29780" s="401"/>
      <c r="J29780" s="194"/>
      <c r="K29780" s="194"/>
      <c r="L29780" s="195"/>
      <c r="M29780" s="196"/>
      <c r="N29780" s="197"/>
      <c r="O29780" s="197"/>
      <c r="P29780" s="231"/>
    </row>
    <row r="29781" spans="2:16">
      <c r="B29781" s="351"/>
      <c r="C29781" s="398"/>
      <c r="D29781" s="399"/>
      <c r="E29781" s="400"/>
      <c r="G29781" s="401"/>
      <c r="H29781" s="401"/>
      <c r="I29781" s="401"/>
      <c r="J29781" s="194"/>
      <c r="K29781" s="194"/>
      <c r="L29781" s="195"/>
      <c r="M29781" s="196"/>
      <c r="N29781" s="197"/>
      <c r="O29781" s="197"/>
      <c r="P29781" s="231"/>
    </row>
    <row r="29782" spans="2:16">
      <c r="B29782" s="351"/>
      <c r="C29782" s="398"/>
      <c r="D29782" s="399"/>
      <c r="E29782" s="400"/>
      <c r="G29782" s="401"/>
      <c r="H29782" s="401"/>
      <c r="I29782" s="401"/>
      <c r="J29782" s="194"/>
      <c r="K29782" s="194"/>
      <c r="L29782" s="195"/>
      <c r="M29782" s="196"/>
      <c r="N29782" s="197"/>
      <c r="O29782" s="197"/>
      <c r="P29782" s="231"/>
    </row>
    <row r="29783" spans="2:16">
      <c r="B29783" s="351"/>
      <c r="C29783" s="398"/>
      <c r="D29783" s="399"/>
      <c r="E29783" s="400"/>
      <c r="G29783" s="401"/>
      <c r="H29783" s="401"/>
      <c r="I29783" s="401"/>
      <c r="J29783" s="194"/>
      <c r="K29783" s="194"/>
      <c r="L29783" s="195"/>
      <c r="M29783" s="196"/>
      <c r="N29783" s="197"/>
      <c r="O29783" s="197"/>
      <c r="P29783" s="231"/>
    </row>
    <row r="29784" spans="2:16">
      <c r="B29784" s="351"/>
      <c r="C29784" s="398"/>
      <c r="D29784" s="399"/>
      <c r="E29784" s="400"/>
      <c r="G29784" s="401"/>
      <c r="H29784" s="401"/>
      <c r="I29784" s="401"/>
      <c r="J29784" s="194"/>
      <c r="K29784" s="194"/>
      <c r="L29784" s="195"/>
      <c r="M29784" s="196"/>
      <c r="N29784" s="197"/>
      <c r="O29784" s="197"/>
      <c r="P29784" s="231"/>
    </row>
    <row r="29785" spans="2:16">
      <c r="B29785" s="351"/>
      <c r="C29785" s="398"/>
      <c r="D29785" s="399"/>
      <c r="E29785" s="400"/>
      <c r="G29785" s="401"/>
      <c r="H29785" s="401"/>
      <c r="I29785" s="401"/>
      <c r="J29785" s="194"/>
      <c r="K29785" s="194"/>
      <c r="L29785" s="195"/>
      <c r="M29785" s="196"/>
      <c r="N29785" s="197"/>
      <c r="O29785" s="197"/>
      <c r="P29785" s="231"/>
    </row>
    <row r="29786" spans="2:16">
      <c r="B29786" s="351"/>
      <c r="C29786" s="398"/>
      <c r="D29786" s="399"/>
      <c r="E29786" s="400"/>
      <c r="G29786" s="401"/>
      <c r="H29786" s="401"/>
      <c r="I29786" s="401"/>
      <c r="J29786" s="194"/>
      <c r="K29786" s="194"/>
      <c r="L29786" s="195"/>
      <c r="M29786" s="196"/>
      <c r="N29786" s="197"/>
      <c r="O29786" s="197"/>
      <c r="P29786" s="231"/>
    </row>
    <row r="29787" spans="2:16">
      <c r="B29787" s="351"/>
      <c r="C29787" s="398"/>
      <c r="D29787" s="399"/>
      <c r="E29787" s="400"/>
      <c r="G29787" s="401"/>
      <c r="H29787" s="401"/>
      <c r="I29787" s="401"/>
      <c r="J29787" s="194"/>
      <c r="K29787" s="194"/>
      <c r="L29787" s="195"/>
      <c r="M29787" s="196"/>
      <c r="N29787" s="197"/>
      <c r="O29787" s="197"/>
      <c r="P29787" s="231"/>
    </row>
    <row r="29788" spans="2:16">
      <c r="B29788" s="351"/>
      <c r="C29788" s="398"/>
      <c r="D29788" s="399"/>
      <c r="E29788" s="400"/>
      <c r="G29788" s="401"/>
      <c r="H29788" s="401"/>
      <c r="I29788" s="401"/>
      <c r="J29788" s="194"/>
      <c r="K29788" s="194"/>
      <c r="L29788" s="195"/>
      <c r="M29788" s="196"/>
      <c r="N29788" s="197"/>
      <c r="O29788" s="197"/>
      <c r="P29788" s="231"/>
    </row>
    <row r="29789" spans="2:16">
      <c r="B29789" s="351"/>
      <c r="C29789" s="398"/>
      <c r="D29789" s="399"/>
      <c r="E29789" s="400"/>
      <c r="G29789" s="401"/>
      <c r="H29789" s="401"/>
      <c r="I29789" s="401"/>
      <c r="J29789" s="194"/>
      <c r="K29789" s="194"/>
      <c r="L29789" s="195"/>
      <c r="M29789" s="196"/>
      <c r="N29789" s="197"/>
      <c r="O29789" s="197"/>
      <c r="P29789" s="231"/>
    </row>
    <row r="29790" spans="2:16">
      <c r="B29790" s="351"/>
      <c r="C29790" s="398"/>
      <c r="D29790" s="399"/>
      <c r="E29790" s="400"/>
      <c r="G29790" s="401"/>
      <c r="H29790" s="401"/>
      <c r="I29790" s="401"/>
      <c r="J29790" s="194"/>
      <c r="K29790" s="194"/>
      <c r="L29790" s="195"/>
      <c r="M29790" s="196"/>
      <c r="N29790" s="197"/>
      <c r="O29790" s="197"/>
      <c r="P29790" s="231"/>
    </row>
    <row r="29791" spans="2:16">
      <c r="B29791" s="351"/>
      <c r="C29791" s="398"/>
      <c r="D29791" s="399"/>
      <c r="E29791" s="400"/>
      <c r="G29791" s="401"/>
      <c r="H29791" s="401"/>
      <c r="I29791" s="401"/>
      <c r="J29791" s="194"/>
      <c r="K29791" s="194"/>
      <c r="L29791" s="195"/>
      <c r="M29791" s="196"/>
      <c r="N29791" s="197"/>
      <c r="O29791" s="197"/>
      <c r="P29791" s="231"/>
    </row>
    <row r="29792" spans="2:16">
      <c r="B29792" s="351"/>
      <c r="C29792" s="398"/>
      <c r="D29792" s="399"/>
      <c r="E29792" s="400"/>
      <c r="G29792" s="401"/>
      <c r="H29792" s="401"/>
      <c r="I29792" s="401"/>
      <c r="J29792" s="194"/>
      <c r="K29792" s="194"/>
      <c r="L29792" s="195"/>
      <c r="M29792" s="196"/>
      <c r="N29792" s="197"/>
      <c r="O29792" s="197"/>
      <c r="P29792" s="231"/>
    </row>
    <row r="29793" spans="2:16">
      <c r="B29793" s="351"/>
      <c r="C29793" s="398"/>
      <c r="D29793" s="399"/>
      <c r="E29793" s="400"/>
      <c r="G29793" s="401"/>
      <c r="H29793" s="401"/>
      <c r="I29793" s="401"/>
      <c r="J29793" s="194"/>
      <c r="K29793" s="194"/>
      <c r="L29793" s="195"/>
      <c r="M29793" s="196"/>
      <c r="N29793" s="197"/>
      <c r="O29793" s="197"/>
      <c r="P29793" s="231"/>
    </row>
    <row r="29794" spans="2:16">
      <c r="B29794" s="351"/>
      <c r="C29794" s="398"/>
      <c r="D29794" s="399"/>
      <c r="E29794" s="400"/>
      <c r="G29794" s="401"/>
      <c r="H29794" s="401"/>
      <c r="I29794" s="401"/>
      <c r="J29794" s="194"/>
      <c r="K29794" s="194"/>
      <c r="L29794" s="195"/>
      <c r="M29794" s="196"/>
      <c r="N29794" s="197"/>
      <c r="O29794" s="197"/>
      <c r="P29794" s="231"/>
    </row>
    <row r="29795" spans="2:16">
      <c r="B29795" s="351"/>
      <c r="C29795" s="398"/>
      <c r="D29795" s="399"/>
      <c r="E29795" s="400"/>
      <c r="G29795" s="401"/>
      <c r="H29795" s="401"/>
      <c r="I29795" s="401"/>
      <c r="J29795" s="194"/>
      <c r="K29795" s="194"/>
      <c r="L29795" s="195"/>
      <c r="M29795" s="196"/>
      <c r="N29795" s="197"/>
      <c r="O29795" s="197"/>
      <c r="P29795" s="231"/>
    </row>
    <row r="29796" spans="2:16">
      <c r="B29796" s="351"/>
      <c r="C29796" s="398"/>
      <c r="D29796" s="399"/>
      <c r="E29796" s="400"/>
      <c r="G29796" s="401"/>
      <c r="H29796" s="401"/>
      <c r="I29796" s="401"/>
      <c r="J29796" s="194"/>
      <c r="K29796" s="194"/>
      <c r="L29796" s="195"/>
      <c r="M29796" s="196"/>
      <c r="N29796" s="197"/>
      <c r="O29796" s="197"/>
      <c r="P29796" s="231"/>
    </row>
    <row r="29797" spans="2:16">
      <c r="B29797" s="351"/>
      <c r="C29797" s="398"/>
      <c r="D29797" s="399"/>
      <c r="E29797" s="400"/>
      <c r="G29797" s="401"/>
      <c r="H29797" s="401"/>
      <c r="I29797" s="401"/>
      <c r="J29797" s="194"/>
      <c r="K29797" s="194"/>
      <c r="L29797" s="195"/>
      <c r="M29797" s="196"/>
      <c r="N29797" s="197"/>
      <c r="O29797" s="197"/>
      <c r="P29797" s="231"/>
    </row>
    <row r="29798" spans="2:16">
      <c r="B29798" s="351"/>
      <c r="C29798" s="398"/>
      <c r="D29798" s="399"/>
      <c r="E29798" s="400"/>
      <c r="G29798" s="401"/>
      <c r="H29798" s="401"/>
      <c r="I29798" s="401"/>
      <c r="J29798" s="194"/>
      <c r="K29798" s="194"/>
      <c r="L29798" s="195"/>
      <c r="M29798" s="196"/>
      <c r="N29798" s="197"/>
      <c r="O29798" s="197"/>
      <c r="P29798" s="231"/>
    </row>
    <row r="29799" spans="2:16">
      <c r="B29799" s="351"/>
      <c r="C29799" s="398"/>
      <c r="D29799" s="399"/>
      <c r="E29799" s="400"/>
      <c r="G29799" s="401"/>
      <c r="H29799" s="401"/>
      <c r="I29799" s="401"/>
      <c r="J29799" s="194"/>
      <c r="K29799" s="194"/>
      <c r="L29799" s="195"/>
      <c r="M29799" s="196"/>
      <c r="N29799" s="197"/>
      <c r="O29799" s="197"/>
      <c r="P29799" s="231"/>
    </row>
    <row r="29800" spans="2:16">
      <c r="B29800" s="351"/>
      <c r="C29800" s="398"/>
      <c r="D29800" s="399"/>
      <c r="E29800" s="400"/>
      <c r="G29800" s="401"/>
      <c r="H29800" s="401"/>
      <c r="I29800" s="401"/>
      <c r="J29800" s="194"/>
      <c r="K29800" s="194"/>
      <c r="L29800" s="195"/>
      <c r="M29800" s="196"/>
      <c r="N29800" s="197"/>
      <c r="O29800" s="197"/>
      <c r="P29800" s="231"/>
    </row>
    <row r="29801" spans="2:16">
      <c r="B29801" s="351"/>
      <c r="C29801" s="398"/>
      <c r="D29801" s="399"/>
      <c r="E29801" s="400"/>
      <c r="G29801" s="401"/>
      <c r="H29801" s="401"/>
      <c r="I29801" s="401"/>
      <c r="J29801" s="194"/>
      <c r="K29801" s="194"/>
      <c r="L29801" s="195"/>
      <c r="M29801" s="196"/>
      <c r="N29801" s="197"/>
      <c r="O29801" s="197"/>
      <c r="P29801" s="231"/>
    </row>
    <row r="29802" spans="2:16">
      <c r="B29802" s="351"/>
      <c r="C29802" s="398"/>
      <c r="D29802" s="399"/>
      <c r="E29802" s="400"/>
      <c r="G29802" s="401"/>
      <c r="H29802" s="401"/>
      <c r="I29802" s="401"/>
      <c r="J29802" s="194"/>
      <c r="K29802" s="194"/>
      <c r="L29802" s="195"/>
      <c r="M29802" s="196"/>
      <c r="N29802" s="197"/>
      <c r="O29802" s="197"/>
      <c r="P29802" s="231"/>
    </row>
    <row r="29803" spans="2:16">
      <c r="B29803" s="351"/>
      <c r="C29803" s="398"/>
      <c r="D29803" s="399"/>
      <c r="E29803" s="400"/>
      <c r="G29803" s="401"/>
      <c r="H29803" s="401"/>
      <c r="I29803" s="401"/>
      <c r="J29803" s="194"/>
      <c r="K29803" s="194"/>
      <c r="L29803" s="195"/>
      <c r="M29803" s="196"/>
      <c r="N29803" s="197"/>
      <c r="O29803" s="197"/>
      <c r="P29803" s="231"/>
    </row>
    <row r="29804" spans="2:16">
      <c r="B29804" s="351"/>
      <c r="C29804" s="398"/>
      <c r="D29804" s="399"/>
      <c r="E29804" s="400"/>
      <c r="G29804" s="401"/>
      <c r="H29804" s="401"/>
      <c r="I29804" s="401"/>
      <c r="J29804" s="194"/>
      <c r="K29804" s="194"/>
      <c r="L29804" s="195"/>
      <c r="M29804" s="196"/>
      <c r="N29804" s="197"/>
      <c r="O29804" s="197"/>
      <c r="P29804" s="231"/>
    </row>
    <row r="29805" spans="2:16">
      <c r="B29805" s="351"/>
      <c r="C29805" s="398"/>
      <c r="D29805" s="399"/>
      <c r="E29805" s="400"/>
      <c r="G29805" s="401"/>
      <c r="H29805" s="401"/>
      <c r="I29805" s="401"/>
      <c r="J29805" s="194"/>
      <c r="K29805" s="194"/>
      <c r="L29805" s="195"/>
      <c r="M29805" s="196"/>
      <c r="N29805" s="197"/>
      <c r="O29805" s="197"/>
      <c r="P29805" s="231"/>
    </row>
    <row r="29806" spans="2:16">
      <c r="B29806" s="351"/>
      <c r="C29806" s="398"/>
      <c r="D29806" s="399"/>
      <c r="E29806" s="400"/>
      <c r="G29806" s="401"/>
      <c r="H29806" s="401"/>
      <c r="I29806" s="401"/>
      <c r="J29806" s="194"/>
      <c r="K29806" s="194"/>
      <c r="L29806" s="195"/>
      <c r="M29806" s="196"/>
      <c r="N29806" s="197"/>
      <c r="O29806" s="197"/>
      <c r="P29806" s="231"/>
    </row>
    <row r="29807" spans="2:16">
      <c r="B29807" s="351"/>
      <c r="C29807" s="398"/>
      <c r="D29807" s="399"/>
      <c r="E29807" s="400"/>
      <c r="G29807" s="401"/>
      <c r="H29807" s="401"/>
      <c r="I29807" s="401"/>
      <c r="J29807" s="194"/>
      <c r="K29807" s="194"/>
      <c r="L29807" s="195"/>
      <c r="M29807" s="196"/>
      <c r="N29807" s="197"/>
      <c r="O29807" s="197"/>
      <c r="P29807" s="231"/>
    </row>
    <row r="29808" spans="2:16">
      <c r="B29808" s="351"/>
      <c r="C29808" s="398"/>
      <c r="D29808" s="404"/>
      <c r="E29808" s="405"/>
      <c r="G29808" s="406"/>
      <c r="H29808" s="406"/>
      <c r="I29808" s="406"/>
      <c r="J29808" s="194"/>
      <c r="K29808" s="194"/>
      <c r="L29808" s="195"/>
      <c r="M29808" s="196"/>
      <c r="N29808" s="197"/>
      <c r="O29808" s="197"/>
      <c r="P29808" s="221"/>
    </row>
    <row r="29809" spans="2:16">
      <c r="B29809" s="351"/>
      <c r="C29809" s="398"/>
      <c r="D29809" s="399"/>
      <c r="E29809" s="400"/>
      <c r="G29809" s="401"/>
      <c r="H29809" s="401"/>
      <c r="I29809" s="401"/>
      <c r="J29809" s="194"/>
      <c r="K29809" s="194"/>
      <c r="L29809" s="195"/>
      <c r="M29809" s="196"/>
      <c r="N29809" s="197"/>
      <c r="O29809" s="197"/>
      <c r="P29809" s="231"/>
    </row>
    <row r="29810" spans="2:16">
      <c r="B29810" s="351"/>
      <c r="C29810" s="398"/>
      <c r="D29810" s="399"/>
      <c r="E29810" s="400"/>
      <c r="G29810" s="401"/>
      <c r="H29810" s="401"/>
      <c r="I29810" s="401"/>
      <c r="J29810" s="194"/>
      <c r="K29810" s="194"/>
      <c r="L29810" s="195"/>
      <c r="M29810" s="196"/>
      <c r="N29810" s="197"/>
      <c r="O29810" s="197"/>
      <c r="P29810" s="231"/>
    </row>
    <row r="29811" spans="2:16">
      <c r="B29811" s="351"/>
      <c r="C29811" s="398"/>
      <c r="D29811" s="399"/>
      <c r="E29811" s="400"/>
      <c r="G29811" s="401"/>
      <c r="H29811" s="401"/>
      <c r="I29811" s="401"/>
      <c r="J29811" s="194"/>
      <c r="K29811" s="194"/>
      <c r="L29811" s="195"/>
      <c r="M29811" s="196"/>
      <c r="N29811" s="197"/>
      <c r="O29811" s="197"/>
      <c r="P29811" s="231"/>
    </row>
    <row r="29812" spans="2:16">
      <c r="B29812" s="351"/>
      <c r="C29812" s="398"/>
      <c r="D29812" s="399"/>
      <c r="E29812" s="400"/>
      <c r="G29812" s="401"/>
      <c r="H29812" s="401"/>
      <c r="I29812" s="401"/>
      <c r="J29812" s="194"/>
      <c r="K29812" s="194"/>
      <c r="L29812" s="195"/>
      <c r="M29812" s="196"/>
      <c r="N29812" s="197"/>
      <c r="O29812" s="197"/>
      <c r="P29812" s="231"/>
    </row>
    <row r="29813" spans="2:16">
      <c r="B29813" s="351"/>
      <c r="C29813" s="398"/>
      <c r="D29813" s="399"/>
      <c r="E29813" s="400"/>
      <c r="G29813" s="401"/>
      <c r="H29813" s="401"/>
      <c r="I29813" s="401"/>
      <c r="J29813" s="194"/>
      <c r="K29813" s="194"/>
      <c r="L29813" s="195"/>
      <c r="M29813" s="196"/>
      <c r="N29813" s="197"/>
      <c r="O29813" s="197"/>
      <c r="P29813" s="231"/>
    </row>
    <row r="29814" spans="2:16">
      <c r="B29814" s="351"/>
      <c r="C29814" s="398"/>
      <c r="D29814" s="399"/>
      <c r="E29814" s="400"/>
      <c r="G29814" s="401"/>
      <c r="H29814" s="401"/>
      <c r="I29814" s="401"/>
      <c r="J29814" s="194"/>
      <c r="K29814" s="194"/>
      <c r="L29814" s="195"/>
      <c r="M29814" s="196"/>
      <c r="N29814" s="197"/>
      <c r="O29814" s="197"/>
      <c r="P29814" s="231"/>
    </row>
    <row r="29815" spans="2:16">
      <c r="B29815" s="351"/>
      <c r="C29815" s="398"/>
      <c r="D29815" s="399"/>
      <c r="E29815" s="400"/>
      <c r="G29815" s="401"/>
      <c r="H29815" s="401"/>
      <c r="I29815" s="401"/>
      <c r="J29815" s="194"/>
      <c r="K29815" s="194"/>
      <c r="L29815" s="195"/>
      <c r="M29815" s="196"/>
      <c r="N29815" s="197"/>
      <c r="O29815" s="197"/>
      <c r="P29815" s="231"/>
    </row>
    <row r="29816" spans="2:16">
      <c r="B29816" s="351"/>
      <c r="C29816" s="398"/>
      <c r="D29816" s="399"/>
      <c r="E29816" s="400"/>
      <c r="G29816" s="401"/>
      <c r="H29816" s="401"/>
      <c r="I29816" s="401"/>
      <c r="J29816" s="194"/>
      <c r="K29816" s="194"/>
      <c r="L29816" s="195"/>
      <c r="M29816" s="196"/>
      <c r="N29816" s="197"/>
      <c r="O29816" s="197"/>
      <c r="P29816" s="231"/>
    </row>
    <row r="29817" spans="2:16">
      <c r="B29817" s="351"/>
      <c r="C29817" s="398"/>
      <c r="D29817" s="399"/>
      <c r="E29817" s="400"/>
      <c r="G29817" s="401"/>
      <c r="H29817" s="401"/>
      <c r="I29817" s="401"/>
      <c r="J29817" s="194"/>
      <c r="K29817" s="194"/>
      <c r="L29817" s="195"/>
      <c r="M29817" s="196"/>
      <c r="N29817" s="197"/>
      <c r="O29817" s="197"/>
      <c r="P29817" s="231"/>
    </row>
    <row r="29818" spans="2:16">
      <c r="B29818" s="351"/>
      <c r="C29818" s="398"/>
      <c r="D29818" s="399"/>
      <c r="E29818" s="400"/>
      <c r="G29818" s="401"/>
      <c r="H29818" s="401"/>
      <c r="I29818" s="401"/>
      <c r="J29818" s="194"/>
      <c r="K29818" s="194"/>
      <c r="L29818" s="195"/>
      <c r="M29818" s="196"/>
      <c r="N29818" s="197"/>
      <c r="O29818" s="197"/>
      <c r="P29818" s="231"/>
    </row>
    <row r="29819" spans="2:16">
      <c r="B29819" s="351"/>
      <c r="C29819" s="398"/>
      <c r="D29819" s="399"/>
      <c r="E29819" s="400"/>
      <c r="G29819" s="401"/>
      <c r="H29819" s="401"/>
      <c r="I29819" s="401"/>
      <c r="J29819" s="194"/>
      <c r="K29819" s="194"/>
      <c r="L29819" s="195"/>
      <c r="M29819" s="196"/>
      <c r="N29819" s="197"/>
      <c r="O29819" s="197"/>
      <c r="P29819" s="231"/>
    </row>
    <row r="29820" spans="2:16">
      <c r="B29820" s="351"/>
      <c r="C29820" s="398"/>
      <c r="D29820" s="399"/>
      <c r="E29820" s="400"/>
      <c r="G29820" s="401"/>
      <c r="H29820" s="401"/>
      <c r="I29820" s="401"/>
      <c r="J29820" s="194"/>
      <c r="K29820" s="194"/>
      <c r="L29820" s="195"/>
      <c r="M29820" s="196"/>
      <c r="N29820" s="197"/>
      <c r="O29820" s="197"/>
      <c r="P29820" s="231"/>
    </row>
    <row r="29821" spans="2:16">
      <c r="B29821" s="351"/>
      <c r="C29821" s="398"/>
      <c r="D29821" s="399"/>
      <c r="E29821" s="400"/>
      <c r="G29821" s="401"/>
      <c r="H29821" s="401"/>
      <c r="I29821" s="401"/>
      <c r="J29821" s="194"/>
      <c r="K29821" s="194"/>
      <c r="L29821" s="195"/>
      <c r="M29821" s="196"/>
      <c r="N29821" s="197"/>
      <c r="O29821" s="197"/>
      <c r="P29821" s="231"/>
    </row>
    <row r="29822" spans="2:16">
      <c r="B29822" s="351"/>
      <c r="C29822" s="398"/>
      <c r="D29822" s="399"/>
      <c r="E29822" s="400"/>
      <c r="G29822" s="401"/>
      <c r="H29822" s="401"/>
      <c r="I29822" s="401"/>
      <c r="J29822" s="194"/>
      <c r="K29822" s="194"/>
      <c r="L29822" s="195"/>
      <c r="M29822" s="196"/>
      <c r="N29822" s="197"/>
      <c r="O29822" s="197"/>
      <c r="P29822" s="231"/>
    </row>
    <row r="29823" spans="2:16">
      <c r="B29823" s="351"/>
      <c r="C29823" s="398"/>
      <c r="D29823" s="399"/>
      <c r="E29823" s="400"/>
      <c r="G29823" s="401"/>
      <c r="H29823" s="401"/>
      <c r="I29823" s="401"/>
      <c r="J29823" s="194"/>
      <c r="K29823" s="194"/>
      <c r="L29823" s="195"/>
      <c r="M29823" s="196"/>
      <c r="N29823" s="197"/>
      <c r="O29823" s="197"/>
      <c r="P29823" s="231"/>
    </row>
    <row r="29824" spans="2:16">
      <c r="B29824" s="351"/>
      <c r="C29824" s="398"/>
      <c r="D29824" s="399"/>
      <c r="E29824" s="400"/>
      <c r="G29824" s="401"/>
      <c r="H29824" s="401"/>
      <c r="I29824" s="401"/>
      <c r="J29824" s="194"/>
      <c r="K29824" s="194"/>
      <c r="L29824" s="195"/>
      <c r="M29824" s="196"/>
      <c r="N29824" s="197"/>
      <c r="O29824" s="197"/>
      <c r="P29824" s="231"/>
    </row>
    <row r="29825" spans="2:16">
      <c r="B29825" s="351"/>
      <c r="C29825" s="398"/>
      <c r="D29825" s="399"/>
      <c r="E29825" s="400"/>
      <c r="G29825" s="401"/>
      <c r="H29825" s="401"/>
      <c r="I29825" s="401"/>
      <c r="J29825" s="194"/>
      <c r="K29825" s="194"/>
      <c r="L29825" s="195"/>
      <c r="M29825" s="196"/>
      <c r="N29825" s="197"/>
      <c r="O29825" s="197"/>
      <c r="P29825" s="231"/>
    </row>
    <row r="29826" spans="2:16">
      <c r="B29826" s="351"/>
      <c r="C29826" s="398"/>
      <c r="D29826" s="399"/>
      <c r="E29826" s="400"/>
      <c r="G29826" s="401"/>
      <c r="H29826" s="401"/>
      <c r="I29826" s="401"/>
      <c r="J29826" s="194"/>
      <c r="K29826" s="194"/>
      <c r="L29826" s="195"/>
      <c r="M29826" s="196"/>
      <c r="N29826" s="197"/>
      <c r="O29826" s="197"/>
      <c r="P29826" s="231"/>
    </row>
    <row r="29827" spans="2:16">
      <c r="B29827" s="351"/>
      <c r="C29827" s="398"/>
      <c r="D29827" s="399"/>
      <c r="E29827" s="400"/>
      <c r="G29827" s="401"/>
      <c r="H29827" s="401"/>
      <c r="I29827" s="401"/>
      <c r="J29827" s="194"/>
      <c r="K29827" s="194"/>
      <c r="L29827" s="195"/>
      <c r="M29827" s="196"/>
      <c r="N29827" s="197"/>
      <c r="O29827" s="197"/>
      <c r="P29827" s="231"/>
    </row>
    <row r="29828" spans="2:16">
      <c r="B29828" s="351"/>
      <c r="C29828" s="398"/>
      <c r="D29828" s="399"/>
      <c r="E29828" s="400"/>
      <c r="G29828" s="401"/>
      <c r="H29828" s="401"/>
      <c r="I29828" s="401"/>
      <c r="J29828" s="194"/>
      <c r="K29828" s="194"/>
      <c r="L29828" s="195"/>
      <c r="M29828" s="196"/>
      <c r="N29828" s="197"/>
      <c r="O29828" s="197"/>
      <c r="P29828" s="231"/>
    </row>
    <row r="29829" spans="2:16">
      <c r="B29829" s="351"/>
      <c r="C29829" s="398"/>
      <c r="D29829" s="399"/>
      <c r="E29829" s="400"/>
      <c r="G29829" s="401"/>
      <c r="H29829" s="401"/>
      <c r="I29829" s="401"/>
      <c r="J29829" s="194"/>
      <c r="K29829" s="194"/>
      <c r="L29829" s="195"/>
      <c r="M29829" s="196"/>
      <c r="N29829" s="197"/>
      <c r="O29829" s="197"/>
      <c r="P29829" s="231"/>
    </row>
    <row r="29830" spans="2:16">
      <c r="B29830" s="351"/>
      <c r="C29830" s="398"/>
      <c r="D29830" s="399"/>
      <c r="E29830" s="400"/>
      <c r="G29830" s="401"/>
      <c r="H29830" s="401"/>
      <c r="I29830" s="401"/>
      <c r="J29830" s="194"/>
      <c r="K29830" s="194"/>
      <c r="L29830" s="195"/>
      <c r="M29830" s="196"/>
      <c r="N29830" s="197"/>
      <c r="O29830" s="197"/>
      <c r="P29830" s="231"/>
    </row>
    <row r="29831" spans="2:16">
      <c r="B29831" s="351"/>
      <c r="C29831" s="398"/>
      <c r="D29831" s="399"/>
      <c r="E29831" s="400"/>
      <c r="G29831" s="401"/>
      <c r="H29831" s="401"/>
      <c r="I29831" s="401"/>
      <c r="J29831" s="194"/>
      <c r="K29831" s="194"/>
      <c r="L29831" s="195"/>
      <c r="M29831" s="196"/>
      <c r="N29831" s="197"/>
      <c r="O29831" s="197"/>
      <c r="P29831" s="231"/>
    </row>
    <row r="29832" spans="2:16">
      <c r="B29832" s="351"/>
      <c r="C29832" s="398"/>
      <c r="D29832" s="399"/>
      <c r="E29832" s="400"/>
      <c r="G29832" s="401"/>
      <c r="H29832" s="401"/>
      <c r="I29832" s="401"/>
      <c r="J29832" s="194"/>
      <c r="K29832" s="194"/>
      <c r="L29832" s="195"/>
      <c r="M29832" s="196"/>
      <c r="N29832" s="197"/>
      <c r="O29832" s="197"/>
      <c r="P29832" s="231"/>
    </row>
    <row r="29833" spans="2:16">
      <c r="B29833" s="351"/>
      <c r="C29833" s="398"/>
      <c r="D29833" s="399"/>
      <c r="E29833" s="400"/>
      <c r="G29833" s="401"/>
      <c r="H29833" s="401"/>
      <c r="I29833" s="401"/>
      <c r="J29833" s="194"/>
      <c r="K29833" s="194"/>
      <c r="L29833" s="195"/>
      <c r="M29833" s="196"/>
      <c r="N29833" s="197"/>
      <c r="O29833" s="197"/>
      <c r="P29833" s="231"/>
    </row>
    <row r="29834" spans="2:16">
      <c r="B29834" s="351"/>
      <c r="C29834" s="398"/>
      <c r="D29834" s="399"/>
      <c r="E29834" s="400"/>
      <c r="G29834" s="401"/>
      <c r="H29834" s="401"/>
      <c r="I29834" s="401"/>
      <c r="J29834" s="194"/>
      <c r="K29834" s="194"/>
      <c r="L29834" s="195"/>
      <c r="M29834" s="196"/>
      <c r="N29834" s="197"/>
      <c r="O29834" s="197"/>
      <c r="P29834" s="231"/>
    </row>
    <row r="29835" spans="2:16">
      <c r="B29835" s="351"/>
      <c r="C29835" s="398"/>
      <c r="D29835" s="399"/>
      <c r="E29835" s="400"/>
      <c r="G29835" s="401"/>
      <c r="H29835" s="401"/>
      <c r="I29835" s="401"/>
      <c r="J29835" s="194"/>
      <c r="K29835" s="194"/>
      <c r="L29835" s="195"/>
      <c r="M29835" s="196"/>
      <c r="N29835" s="197"/>
      <c r="O29835" s="197"/>
      <c r="P29835" s="231"/>
    </row>
    <row r="29836" spans="2:16">
      <c r="B29836" s="351"/>
      <c r="C29836" s="398"/>
      <c r="D29836" s="399"/>
      <c r="E29836" s="400"/>
      <c r="G29836" s="401"/>
      <c r="H29836" s="401"/>
      <c r="I29836" s="401"/>
      <c r="J29836" s="194"/>
      <c r="K29836" s="194"/>
      <c r="L29836" s="195"/>
      <c r="M29836" s="196"/>
      <c r="N29836" s="197"/>
      <c r="O29836" s="197"/>
      <c r="P29836" s="231"/>
    </row>
    <row r="29837" spans="2:16">
      <c r="B29837" s="351"/>
      <c r="C29837" s="398"/>
      <c r="D29837" s="399"/>
      <c r="E29837" s="400"/>
      <c r="G29837" s="401"/>
      <c r="H29837" s="401"/>
      <c r="I29837" s="401"/>
      <c r="J29837" s="194"/>
      <c r="K29837" s="194"/>
      <c r="L29837" s="195"/>
      <c r="M29837" s="196"/>
      <c r="N29837" s="197"/>
      <c r="O29837" s="197"/>
      <c r="P29837" s="231"/>
    </row>
    <row r="29838" spans="2:16">
      <c r="B29838" s="351"/>
      <c r="C29838" s="398"/>
      <c r="D29838" s="399"/>
      <c r="E29838" s="400"/>
      <c r="G29838" s="401"/>
      <c r="H29838" s="401"/>
      <c r="I29838" s="401"/>
      <c r="J29838" s="194"/>
      <c r="K29838" s="194"/>
      <c r="L29838" s="195"/>
      <c r="M29838" s="196"/>
      <c r="N29838" s="197"/>
      <c r="O29838" s="197"/>
      <c r="P29838" s="231"/>
    </row>
    <row r="29839" spans="2:16">
      <c r="B29839" s="351"/>
      <c r="C29839" s="398"/>
      <c r="D29839" s="399"/>
      <c r="E29839" s="400"/>
      <c r="G29839" s="401"/>
      <c r="H29839" s="401"/>
      <c r="I29839" s="401"/>
      <c r="J29839" s="194"/>
      <c r="K29839" s="194"/>
      <c r="L29839" s="195"/>
      <c r="M29839" s="196"/>
      <c r="N29839" s="197"/>
      <c r="O29839" s="197"/>
      <c r="P29839" s="231"/>
    </row>
    <row r="29840" spans="2:16">
      <c r="B29840" s="351"/>
      <c r="C29840" s="398"/>
      <c r="D29840" s="399"/>
      <c r="E29840" s="400"/>
      <c r="G29840" s="401"/>
      <c r="H29840" s="401"/>
      <c r="I29840" s="401"/>
      <c r="J29840" s="194"/>
      <c r="K29840" s="194"/>
      <c r="L29840" s="195"/>
      <c r="M29840" s="196"/>
      <c r="N29840" s="197"/>
      <c r="O29840" s="197"/>
      <c r="P29840" s="231"/>
    </row>
    <row r="29841" spans="2:16">
      <c r="B29841" s="351"/>
      <c r="C29841" s="398"/>
      <c r="D29841" s="399"/>
      <c r="E29841" s="400"/>
      <c r="G29841" s="401"/>
      <c r="H29841" s="401"/>
      <c r="I29841" s="401"/>
      <c r="J29841" s="194"/>
      <c r="K29841" s="194"/>
      <c r="L29841" s="195"/>
      <c r="M29841" s="196"/>
      <c r="N29841" s="197"/>
      <c r="O29841" s="197"/>
      <c r="P29841" s="231"/>
    </row>
    <row r="29842" spans="2:16">
      <c r="B29842" s="351"/>
      <c r="C29842" s="398"/>
      <c r="D29842" s="399"/>
      <c r="E29842" s="400"/>
      <c r="G29842" s="401"/>
      <c r="H29842" s="401"/>
      <c r="I29842" s="401"/>
      <c r="J29842" s="194"/>
      <c r="K29842" s="194"/>
      <c r="L29842" s="195"/>
      <c r="M29842" s="196"/>
      <c r="N29842" s="197"/>
      <c r="O29842" s="197"/>
      <c r="P29842" s="231"/>
    </row>
    <row r="29843" spans="2:16">
      <c r="B29843" s="351"/>
      <c r="C29843" s="398"/>
      <c r="D29843" s="399"/>
      <c r="E29843" s="400"/>
      <c r="G29843" s="401"/>
      <c r="H29843" s="401"/>
      <c r="I29843" s="401"/>
      <c r="J29843" s="194"/>
      <c r="K29843" s="194"/>
      <c r="L29843" s="195"/>
      <c r="M29843" s="196"/>
      <c r="N29843" s="197"/>
      <c r="O29843" s="197"/>
      <c r="P29843" s="231"/>
    </row>
    <row r="29844" spans="2:16">
      <c r="B29844" s="351"/>
      <c r="C29844" s="398"/>
      <c r="D29844" s="399"/>
      <c r="E29844" s="400"/>
      <c r="G29844" s="401"/>
      <c r="H29844" s="401"/>
      <c r="I29844" s="401"/>
      <c r="J29844" s="194"/>
      <c r="K29844" s="194"/>
      <c r="L29844" s="195"/>
      <c r="M29844" s="196"/>
      <c r="N29844" s="197"/>
      <c r="O29844" s="197"/>
      <c r="P29844" s="231"/>
    </row>
    <row r="29845" spans="2:16">
      <c r="B29845" s="351"/>
      <c r="C29845" s="398"/>
      <c r="D29845" s="399"/>
      <c r="E29845" s="400"/>
      <c r="G29845" s="401"/>
      <c r="H29845" s="401"/>
      <c r="I29845" s="401"/>
      <c r="J29845" s="194"/>
      <c r="K29845" s="194"/>
      <c r="L29845" s="195"/>
      <c r="M29845" s="196"/>
      <c r="N29845" s="197"/>
      <c r="O29845" s="197"/>
      <c r="P29845" s="231"/>
    </row>
    <row r="29846" spans="2:16">
      <c r="B29846" s="351"/>
      <c r="C29846" s="398"/>
      <c r="D29846" s="399"/>
      <c r="E29846" s="400"/>
      <c r="G29846" s="401"/>
      <c r="H29846" s="401"/>
      <c r="I29846" s="401"/>
      <c r="J29846" s="194"/>
      <c r="K29846" s="194"/>
      <c r="L29846" s="195"/>
      <c r="M29846" s="196"/>
      <c r="N29846" s="197"/>
      <c r="O29846" s="197"/>
      <c r="P29846" s="231"/>
    </row>
    <row r="29847" spans="2:16">
      <c r="B29847" s="351"/>
      <c r="C29847" s="398"/>
      <c r="D29847" s="399"/>
      <c r="E29847" s="400"/>
      <c r="G29847" s="401"/>
      <c r="H29847" s="401"/>
      <c r="I29847" s="401"/>
      <c r="J29847" s="194"/>
      <c r="K29847" s="194"/>
      <c r="L29847" s="195"/>
      <c r="M29847" s="196"/>
      <c r="N29847" s="197"/>
      <c r="O29847" s="197"/>
      <c r="P29847" s="231"/>
    </row>
    <row r="29848" spans="2:16">
      <c r="B29848" s="351"/>
      <c r="C29848" s="398"/>
      <c r="D29848" s="399"/>
      <c r="E29848" s="400"/>
      <c r="G29848" s="401"/>
      <c r="H29848" s="401"/>
      <c r="I29848" s="401"/>
      <c r="J29848" s="194"/>
      <c r="K29848" s="194"/>
      <c r="L29848" s="195"/>
      <c r="M29848" s="196"/>
      <c r="N29848" s="197"/>
      <c r="O29848" s="197"/>
      <c r="P29848" s="231"/>
    </row>
    <row r="29849" spans="2:16">
      <c r="B29849" s="351"/>
      <c r="C29849" s="398"/>
      <c r="D29849" s="399"/>
      <c r="E29849" s="400"/>
      <c r="G29849" s="401"/>
      <c r="H29849" s="401"/>
      <c r="I29849" s="401"/>
      <c r="J29849" s="194"/>
      <c r="K29849" s="194"/>
      <c r="L29849" s="195"/>
      <c r="M29849" s="196"/>
      <c r="N29849" s="197"/>
      <c r="O29849" s="197"/>
      <c r="P29849" s="231"/>
    </row>
    <row r="29850" spans="2:16">
      <c r="B29850" s="351"/>
      <c r="C29850" s="398"/>
      <c r="D29850" s="399"/>
      <c r="E29850" s="400"/>
      <c r="G29850" s="401"/>
      <c r="H29850" s="401"/>
      <c r="I29850" s="401"/>
      <c r="J29850" s="194"/>
      <c r="K29850" s="194"/>
      <c r="L29850" s="195"/>
      <c r="M29850" s="196"/>
      <c r="N29850" s="197"/>
      <c r="O29850" s="197"/>
      <c r="P29850" s="231"/>
    </row>
    <row r="29851" spans="2:16">
      <c r="B29851" s="351"/>
      <c r="C29851" s="398"/>
      <c r="D29851" s="399"/>
      <c r="E29851" s="400"/>
      <c r="G29851" s="401"/>
      <c r="H29851" s="401"/>
      <c r="I29851" s="401"/>
      <c r="J29851" s="194"/>
      <c r="K29851" s="194"/>
      <c r="L29851" s="195"/>
      <c r="M29851" s="196"/>
      <c r="N29851" s="197"/>
      <c r="O29851" s="197"/>
      <c r="P29851" s="231"/>
    </row>
    <row r="29852" spans="2:16">
      <c r="B29852" s="351"/>
      <c r="C29852" s="398"/>
      <c r="D29852" s="399"/>
      <c r="E29852" s="400"/>
      <c r="G29852" s="401"/>
      <c r="H29852" s="401"/>
      <c r="I29852" s="401"/>
      <c r="J29852" s="194"/>
      <c r="K29852" s="194"/>
      <c r="L29852" s="195"/>
      <c r="M29852" s="196"/>
      <c r="N29852" s="197"/>
      <c r="O29852" s="197"/>
      <c r="P29852" s="231"/>
    </row>
    <row r="29853" spans="2:16">
      <c r="B29853" s="351"/>
      <c r="C29853" s="398"/>
      <c r="D29853" s="399"/>
      <c r="E29853" s="400"/>
      <c r="G29853" s="401"/>
      <c r="H29853" s="401"/>
      <c r="I29853" s="401"/>
      <c r="J29853" s="194"/>
      <c r="K29853" s="194"/>
      <c r="L29853" s="195"/>
      <c r="M29853" s="196"/>
      <c r="N29853" s="197"/>
      <c r="O29853" s="197"/>
      <c r="P29853" s="231"/>
    </row>
    <row r="29854" spans="2:16">
      <c r="B29854" s="351"/>
      <c r="C29854" s="398"/>
      <c r="D29854" s="399"/>
      <c r="E29854" s="400"/>
      <c r="G29854" s="401"/>
      <c r="H29854" s="401"/>
      <c r="I29854" s="401"/>
      <c r="J29854" s="194"/>
      <c r="K29854" s="194"/>
      <c r="L29854" s="195"/>
      <c r="M29854" s="196"/>
      <c r="N29854" s="197"/>
      <c r="O29854" s="197"/>
      <c r="P29854" s="231"/>
    </row>
    <row r="29855" spans="2:16">
      <c r="B29855" s="351"/>
      <c r="C29855" s="398"/>
      <c r="D29855" s="399"/>
      <c r="E29855" s="400"/>
      <c r="G29855" s="401"/>
      <c r="H29855" s="401"/>
      <c r="I29855" s="401"/>
      <c r="J29855" s="194"/>
      <c r="K29855" s="194"/>
      <c r="L29855" s="195"/>
      <c r="M29855" s="196"/>
      <c r="N29855" s="197"/>
      <c r="O29855" s="197"/>
      <c r="P29855" s="231"/>
    </row>
    <row r="29856" spans="2:16">
      <c r="B29856" s="351"/>
      <c r="C29856" s="398"/>
      <c r="D29856" s="399"/>
      <c r="E29856" s="400"/>
      <c r="G29856" s="401"/>
      <c r="H29856" s="401"/>
      <c r="I29856" s="401"/>
      <c r="J29856" s="194"/>
      <c r="K29856" s="194"/>
      <c r="L29856" s="195"/>
      <c r="M29856" s="196"/>
      <c r="N29856" s="197"/>
      <c r="O29856" s="197"/>
      <c r="P29856" s="231"/>
    </row>
    <row r="29857" spans="2:16">
      <c r="B29857" s="351"/>
      <c r="C29857" s="398"/>
      <c r="D29857" s="399"/>
      <c r="E29857" s="400"/>
      <c r="G29857" s="401"/>
      <c r="H29857" s="401"/>
      <c r="I29857" s="401"/>
      <c r="J29857" s="194"/>
      <c r="K29857" s="194"/>
      <c r="L29857" s="195"/>
      <c r="M29857" s="196"/>
      <c r="N29857" s="197"/>
      <c r="O29857" s="197"/>
      <c r="P29857" s="231"/>
    </row>
    <row r="29858" spans="2:16">
      <c r="B29858" s="351"/>
      <c r="C29858" s="398"/>
      <c r="D29858" s="399"/>
      <c r="E29858" s="400"/>
      <c r="G29858" s="401"/>
      <c r="H29858" s="401"/>
      <c r="I29858" s="401"/>
      <c r="J29858" s="194"/>
      <c r="K29858" s="194"/>
      <c r="L29858" s="195"/>
      <c r="M29858" s="196"/>
      <c r="N29858" s="197"/>
      <c r="O29858" s="197"/>
      <c r="P29858" s="231"/>
    </row>
    <row r="29859" spans="2:16">
      <c r="B29859" s="351"/>
      <c r="C29859" s="398"/>
      <c r="D29859" s="399"/>
      <c r="E29859" s="400"/>
      <c r="G29859" s="401"/>
      <c r="H29859" s="401"/>
      <c r="I29859" s="401"/>
      <c r="J29859" s="194"/>
      <c r="K29859" s="194"/>
      <c r="L29859" s="195"/>
      <c r="M29859" s="196"/>
      <c r="N29859" s="197"/>
      <c r="O29859" s="197"/>
      <c r="P29859" s="231"/>
    </row>
    <row r="29860" spans="2:16">
      <c r="B29860" s="351"/>
      <c r="C29860" s="398"/>
      <c r="D29860" s="399"/>
      <c r="E29860" s="400"/>
      <c r="G29860" s="401"/>
      <c r="H29860" s="401"/>
      <c r="I29860" s="401"/>
      <c r="J29860" s="194"/>
      <c r="K29860" s="194"/>
      <c r="L29860" s="195"/>
      <c r="M29860" s="196"/>
      <c r="N29860" s="197"/>
      <c r="O29860" s="197"/>
      <c r="P29860" s="231"/>
    </row>
    <row r="29861" spans="2:16">
      <c r="B29861" s="351"/>
      <c r="C29861" s="398"/>
      <c r="D29861" s="399"/>
      <c r="E29861" s="400"/>
      <c r="G29861" s="401"/>
      <c r="H29861" s="401"/>
      <c r="I29861" s="401"/>
      <c r="J29861" s="194"/>
      <c r="K29861" s="194"/>
      <c r="L29861" s="195"/>
      <c r="M29861" s="196"/>
      <c r="N29861" s="197"/>
      <c r="O29861" s="197"/>
      <c r="P29861" s="231"/>
    </row>
    <row r="29862" spans="2:16">
      <c r="B29862" s="351"/>
      <c r="C29862" s="398"/>
      <c r="D29862" s="399"/>
      <c r="E29862" s="400"/>
      <c r="G29862" s="401"/>
      <c r="H29862" s="401"/>
      <c r="I29862" s="401"/>
      <c r="J29862" s="194"/>
      <c r="K29862" s="194"/>
      <c r="L29862" s="195"/>
      <c r="M29862" s="196"/>
      <c r="N29862" s="197"/>
      <c r="O29862" s="197"/>
      <c r="P29862" s="231"/>
    </row>
    <row r="29863" spans="2:16">
      <c r="B29863" s="351"/>
      <c r="C29863" s="398"/>
      <c r="D29863" s="399"/>
      <c r="E29863" s="400"/>
      <c r="G29863" s="401"/>
      <c r="H29863" s="401"/>
      <c r="I29863" s="401"/>
      <c r="J29863" s="194"/>
      <c r="K29863" s="194"/>
      <c r="L29863" s="195"/>
      <c r="M29863" s="196"/>
      <c r="N29863" s="197"/>
      <c r="O29863" s="197"/>
      <c r="P29863" s="231"/>
    </row>
    <row r="29864" spans="2:16">
      <c r="B29864" s="351"/>
      <c r="C29864" s="398"/>
      <c r="D29864" s="399"/>
      <c r="E29864" s="400"/>
      <c r="G29864" s="401"/>
      <c r="H29864" s="401"/>
      <c r="I29864" s="401"/>
      <c r="J29864" s="194"/>
      <c r="K29864" s="194"/>
      <c r="L29864" s="195"/>
      <c r="M29864" s="196"/>
      <c r="N29864" s="197"/>
      <c r="O29864" s="197"/>
      <c r="P29864" s="231"/>
    </row>
    <row r="29865" spans="2:16">
      <c r="B29865" s="351"/>
      <c r="C29865" s="398"/>
      <c r="D29865" s="399"/>
      <c r="E29865" s="400"/>
      <c r="G29865" s="401"/>
      <c r="H29865" s="401"/>
      <c r="I29865" s="401"/>
      <c r="J29865" s="194"/>
      <c r="K29865" s="194"/>
      <c r="L29865" s="195"/>
      <c r="M29865" s="196"/>
      <c r="N29865" s="197"/>
      <c r="O29865" s="197"/>
      <c r="P29865" s="231"/>
    </row>
    <row r="29866" spans="2:16">
      <c r="B29866" s="351"/>
      <c r="C29866" s="398"/>
      <c r="D29866" s="399"/>
      <c r="E29866" s="400"/>
      <c r="G29866" s="401"/>
      <c r="H29866" s="401"/>
      <c r="I29866" s="401"/>
      <c r="J29866" s="194"/>
      <c r="K29866" s="194"/>
      <c r="L29866" s="195"/>
      <c r="M29866" s="196"/>
      <c r="N29866" s="197"/>
      <c r="O29866" s="197"/>
      <c r="P29866" s="231"/>
    </row>
    <row r="29867" spans="2:16">
      <c r="B29867" s="351"/>
      <c r="C29867" s="398"/>
      <c r="D29867" s="399"/>
      <c r="E29867" s="400"/>
      <c r="G29867" s="401"/>
      <c r="H29867" s="401"/>
      <c r="I29867" s="401"/>
      <c r="J29867" s="194"/>
      <c r="K29867" s="194"/>
      <c r="L29867" s="195"/>
      <c r="M29867" s="196"/>
      <c r="N29867" s="197"/>
      <c r="O29867" s="197"/>
      <c r="P29867" s="231"/>
    </row>
    <row r="29868" spans="2:16">
      <c r="B29868" s="351"/>
      <c r="C29868" s="398"/>
      <c r="D29868" s="399"/>
      <c r="E29868" s="400"/>
      <c r="G29868" s="401"/>
      <c r="H29868" s="401"/>
      <c r="I29868" s="401"/>
      <c r="J29868" s="194"/>
      <c r="K29868" s="194"/>
      <c r="L29868" s="195"/>
      <c r="M29868" s="196"/>
      <c r="N29868" s="197"/>
      <c r="O29868" s="197"/>
      <c r="P29868" s="231"/>
    </row>
    <row r="29869" spans="2:16">
      <c r="B29869" s="351"/>
      <c r="C29869" s="398"/>
      <c r="D29869" s="399"/>
      <c r="E29869" s="400"/>
      <c r="G29869" s="401"/>
      <c r="H29869" s="401"/>
      <c r="I29869" s="401"/>
      <c r="J29869" s="194"/>
      <c r="K29869" s="194"/>
      <c r="L29869" s="195"/>
      <c r="M29869" s="196"/>
      <c r="N29869" s="197"/>
      <c r="O29869" s="197"/>
      <c r="P29869" s="231"/>
    </row>
    <row r="29870" spans="2:16">
      <c r="B29870" s="351"/>
      <c r="C29870" s="398"/>
      <c r="D29870" s="399"/>
      <c r="E29870" s="400"/>
      <c r="G29870" s="401"/>
      <c r="H29870" s="401"/>
      <c r="I29870" s="401"/>
      <c r="J29870" s="194"/>
      <c r="K29870" s="194"/>
      <c r="L29870" s="195"/>
      <c r="M29870" s="196"/>
      <c r="N29870" s="197"/>
      <c r="O29870" s="197"/>
      <c r="P29870" s="231"/>
    </row>
    <row r="29871" spans="2:16">
      <c r="B29871" s="351"/>
      <c r="C29871" s="398"/>
      <c r="D29871" s="399"/>
      <c r="E29871" s="400"/>
      <c r="G29871" s="401"/>
      <c r="H29871" s="401"/>
      <c r="I29871" s="401"/>
      <c r="J29871" s="194"/>
      <c r="K29871" s="194"/>
      <c r="L29871" s="195"/>
      <c r="M29871" s="196"/>
      <c r="N29871" s="197"/>
      <c r="O29871" s="197"/>
      <c r="P29871" s="231"/>
    </row>
    <row r="29872" spans="2:16">
      <c r="B29872" s="351"/>
      <c r="C29872" s="398"/>
      <c r="D29872" s="399"/>
      <c r="E29872" s="400"/>
      <c r="G29872" s="401"/>
      <c r="H29872" s="401"/>
      <c r="I29872" s="401"/>
      <c r="J29872" s="194"/>
      <c r="K29872" s="194"/>
      <c r="L29872" s="195"/>
      <c r="M29872" s="196"/>
      <c r="N29872" s="197"/>
      <c r="O29872" s="197"/>
      <c r="P29872" s="231"/>
    </row>
    <row r="29873" spans="2:16">
      <c r="B29873" s="351"/>
      <c r="C29873" s="398"/>
      <c r="D29873" s="399"/>
      <c r="E29873" s="400"/>
      <c r="G29873" s="401"/>
      <c r="H29873" s="401"/>
      <c r="I29873" s="401"/>
      <c r="J29873" s="194"/>
      <c r="K29873" s="194"/>
      <c r="L29873" s="195"/>
      <c r="M29873" s="196"/>
      <c r="N29873" s="197"/>
      <c r="O29873" s="197"/>
      <c r="P29873" s="231"/>
    </row>
    <row r="29874" spans="2:16">
      <c r="B29874" s="351"/>
      <c r="C29874" s="398"/>
      <c r="D29874" s="399"/>
      <c r="E29874" s="400"/>
      <c r="G29874" s="401"/>
      <c r="H29874" s="401"/>
      <c r="I29874" s="401"/>
      <c r="J29874" s="194"/>
      <c r="K29874" s="194"/>
      <c r="L29874" s="195"/>
      <c r="M29874" s="196"/>
      <c r="N29874" s="197"/>
      <c r="O29874" s="197"/>
      <c r="P29874" s="231"/>
    </row>
    <row r="29875" spans="2:16">
      <c r="B29875" s="351"/>
      <c r="C29875" s="398"/>
      <c r="D29875" s="399"/>
      <c r="E29875" s="400"/>
      <c r="G29875" s="401"/>
      <c r="H29875" s="401"/>
      <c r="I29875" s="401"/>
      <c r="J29875" s="194"/>
      <c r="K29875" s="194"/>
      <c r="L29875" s="195"/>
      <c r="M29875" s="196"/>
      <c r="N29875" s="197"/>
      <c r="O29875" s="197"/>
      <c r="P29875" s="231"/>
    </row>
    <row r="29876" spans="2:16">
      <c r="B29876" s="351"/>
      <c r="C29876" s="398"/>
      <c r="D29876" s="399"/>
      <c r="E29876" s="400"/>
      <c r="G29876" s="401"/>
      <c r="H29876" s="401"/>
      <c r="I29876" s="401"/>
      <c r="J29876" s="194"/>
      <c r="K29876" s="194"/>
      <c r="L29876" s="195"/>
      <c r="M29876" s="196"/>
      <c r="N29876" s="197"/>
      <c r="O29876" s="197"/>
      <c r="P29876" s="231"/>
    </row>
    <row r="29877" spans="2:16">
      <c r="B29877" s="351"/>
      <c r="C29877" s="398"/>
      <c r="D29877" s="399"/>
      <c r="E29877" s="400"/>
      <c r="G29877" s="401"/>
      <c r="H29877" s="401"/>
      <c r="I29877" s="401"/>
      <c r="J29877" s="194"/>
      <c r="K29877" s="194"/>
      <c r="L29877" s="195"/>
      <c r="M29877" s="196"/>
      <c r="N29877" s="197"/>
      <c r="O29877" s="197"/>
      <c r="P29877" s="231"/>
    </row>
    <row r="29878" spans="2:16">
      <c r="B29878" s="351"/>
      <c r="C29878" s="398"/>
      <c r="D29878" s="399"/>
      <c r="E29878" s="400"/>
      <c r="G29878" s="401"/>
      <c r="H29878" s="401"/>
      <c r="I29878" s="401"/>
      <c r="J29878" s="194"/>
      <c r="K29878" s="194"/>
      <c r="L29878" s="195"/>
      <c r="M29878" s="196"/>
      <c r="N29878" s="197"/>
      <c r="O29878" s="197"/>
      <c r="P29878" s="231"/>
    </row>
    <row r="29879" spans="2:16">
      <c r="B29879" s="351"/>
      <c r="C29879" s="398"/>
      <c r="D29879" s="399"/>
      <c r="E29879" s="400"/>
      <c r="G29879" s="401"/>
      <c r="H29879" s="401"/>
      <c r="I29879" s="401"/>
      <c r="J29879" s="194"/>
      <c r="K29879" s="194"/>
      <c r="L29879" s="195"/>
      <c r="M29879" s="196"/>
      <c r="N29879" s="197"/>
      <c r="O29879" s="197"/>
      <c r="P29879" s="231"/>
    </row>
    <row r="29880" spans="2:16">
      <c r="B29880" s="351"/>
      <c r="C29880" s="398"/>
      <c r="D29880" s="399"/>
      <c r="E29880" s="400"/>
      <c r="G29880" s="401"/>
      <c r="H29880" s="401"/>
      <c r="I29880" s="401"/>
      <c r="J29880" s="194"/>
      <c r="K29880" s="194"/>
      <c r="L29880" s="195"/>
      <c r="M29880" s="196"/>
      <c r="N29880" s="197"/>
      <c r="O29880" s="197"/>
      <c r="P29880" s="231"/>
    </row>
    <row r="29881" spans="2:16">
      <c r="B29881" s="351"/>
      <c r="C29881" s="398"/>
      <c r="D29881" s="399"/>
      <c r="E29881" s="400"/>
      <c r="G29881" s="401"/>
      <c r="H29881" s="401"/>
      <c r="I29881" s="401"/>
      <c r="J29881" s="194"/>
      <c r="K29881" s="194"/>
      <c r="L29881" s="195"/>
      <c r="M29881" s="196"/>
      <c r="N29881" s="197"/>
      <c r="O29881" s="197"/>
      <c r="P29881" s="231"/>
    </row>
    <row r="29882" spans="2:16">
      <c r="B29882" s="351"/>
      <c r="C29882" s="398"/>
      <c r="D29882" s="399"/>
      <c r="E29882" s="400"/>
      <c r="G29882" s="401"/>
      <c r="H29882" s="401"/>
      <c r="I29882" s="401"/>
      <c r="J29882" s="194"/>
      <c r="K29882" s="194"/>
      <c r="L29882" s="195"/>
      <c r="M29882" s="196"/>
      <c r="N29882" s="197"/>
      <c r="O29882" s="197"/>
      <c r="P29882" s="231"/>
    </row>
    <row r="29883" spans="2:16">
      <c r="B29883" s="351"/>
      <c r="C29883" s="398"/>
      <c r="D29883" s="399"/>
      <c r="E29883" s="400"/>
      <c r="G29883" s="401"/>
      <c r="H29883" s="401"/>
      <c r="I29883" s="401"/>
      <c r="J29883" s="194"/>
      <c r="K29883" s="194"/>
      <c r="L29883" s="195"/>
      <c r="M29883" s="196"/>
      <c r="N29883" s="197"/>
      <c r="O29883" s="197"/>
      <c r="P29883" s="231"/>
    </row>
    <row r="29884" spans="2:16">
      <c r="B29884" s="351"/>
      <c r="C29884" s="398"/>
      <c r="D29884" s="399"/>
      <c r="E29884" s="400"/>
      <c r="G29884" s="401"/>
      <c r="H29884" s="401"/>
      <c r="I29884" s="401"/>
      <c r="J29884" s="194"/>
      <c r="K29884" s="194"/>
      <c r="L29884" s="195"/>
      <c r="M29884" s="196"/>
      <c r="N29884" s="197"/>
      <c r="O29884" s="197"/>
      <c r="P29884" s="231"/>
    </row>
    <row r="29885" spans="2:16">
      <c r="B29885" s="351"/>
      <c r="C29885" s="398"/>
      <c r="D29885" s="399"/>
      <c r="E29885" s="400"/>
      <c r="G29885" s="401"/>
      <c r="H29885" s="401"/>
      <c r="I29885" s="401"/>
      <c r="J29885" s="194"/>
      <c r="K29885" s="194"/>
      <c r="L29885" s="195"/>
      <c r="M29885" s="196"/>
      <c r="N29885" s="197"/>
      <c r="O29885" s="197"/>
      <c r="P29885" s="231"/>
    </row>
    <row r="29886" spans="2:16">
      <c r="B29886" s="351"/>
      <c r="C29886" s="398"/>
      <c r="D29886" s="399"/>
      <c r="E29886" s="400"/>
      <c r="G29886" s="401"/>
      <c r="H29886" s="401"/>
      <c r="I29886" s="401"/>
      <c r="J29886" s="194"/>
      <c r="K29886" s="194"/>
      <c r="L29886" s="195"/>
      <c r="M29886" s="196"/>
      <c r="N29886" s="197"/>
      <c r="O29886" s="197"/>
      <c r="P29886" s="231"/>
    </row>
    <row r="29887" spans="2:16">
      <c r="B29887" s="351"/>
      <c r="C29887" s="398"/>
      <c r="D29887" s="399"/>
      <c r="E29887" s="400"/>
      <c r="G29887" s="401"/>
      <c r="H29887" s="401"/>
      <c r="I29887" s="401"/>
      <c r="J29887" s="194"/>
      <c r="K29887" s="194"/>
      <c r="L29887" s="195"/>
      <c r="M29887" s="196"/>
      <c r="N29887" s="197"/>
      <c r="O29887" s="197"/>
      <c r="P29887" s="231"/>
    </row>
    <row r="29888" spans="2:16">
      <c r="B29888" s="351"/>
      <c r="C29888" s="398"/>
      <c r="D29888" s="399"/>
      <c r="E29888" s="400"/>
      <c r="G29888" s="401"/>
      <c r="H29888" s="401"/>
      <c r="I29888" s="401"/>
      <c r="J29888" s="194"/>
      <c r="K29888" s="194"/>
      <c r="L29888" s="195"/>
      <c r="M29888" s="196"/>
      <c r="N29888" s="197"/>
      <c r="O29888" s="197"/>
      <c r="P29888" s="231"/>
    </row>
    <row r="29889" spans="2:16">
      <c r="B29889" s="351"/>
      <c r="C29889" s="398"/>
      <c r="D29889" s="399"/>
      <c r="E29889" s="400"/>
      <c r="G29889" s="401"/>
      <c r="H29889" s="401"/>
      <c r="I29889" s="401"/>
      <c r="J29889" s="194"/>
      <c r="K29889" s="194"/>
      <c r="L29889" s="195"/>
      <c r="M29889" s="196"/>
      <c r="N29889" s="197"/>
      <c r="O29889" s="197"/>
      <c r="P29889" s="231"/>
    </row>
    <row r="29890" spans="2:16">
      <c r="B29890" s="351"/>
      <c r="C29890" s="398"/>
      <c r="D29890" s="399"/>
      <c r="E29890" s="400"/>
      <c r="G29890" s="401"/>
      <c r="H29890" s="401"/>
      <c r="I29890" s="401"/>
      <c r="J29890" s="194"/>
      <c r="K29890" s="194"/>
      <c r="L29890" s="195"/>
      <c r="M29890" s="196"/>
      <c r="N29890" s="197"/>
      <c r="O29890" s="197"/>
      <c r="P29890" s="231"/>
    </row>
    <row r="29891" spans="2:16">
      <c r="B29891" s="351"/>
      <c r="C29891" s="398"/>
      <c r="D29891" s="399"/>
      <c r="E29891" s="400"/>
      <c r="G29891" s="401"/>
      <c r="H29891" s="401"/>
      <c r="I29891" s="401"/>
      <c r="J29891" s="194"/>
      <c r="K29891" s="194"/>
      <c r="L29891" s="195"/>
      <c r="M29891" s="196"/>
      <c r="N29891" s="197"/>
      <c r="O29891" s="197"/>
      <c r="P29891" s="231"/>
    </row>
    <row r="29892" spans="2:16">
      <c r="B29892" s="351"/>
      <c r="C29892" s="398"/>
      <c r="D29892" s="399"/>
      <c r="E29892" s="400"/>
      <c r="G29892" s="401"/>
      <c r="H29892" s="401"/>
      <c r="I29892" s="401"/>
      <c r="J29892" s="194"/>
      <c r="K29892" s="194"/>
      <c r="L29892" s="195"/>
      <c r="M29892" s="196"/>
      <c r="N29892" s="197"/>
      <c r="O29892" s="197"/>
      <c r="P29892" s="231"/>
    </row>
    <row r="29893" spans="2:16">
      <c r="B29893" s="351"/>
      <c r="C29893" s="398"/>
      <c r="D29893" s="399"/>
      <c r="E29893" s="400"/>
      <c r="G29893" s="401"/>
      <c r="H29893" s="401"/>
      <c r="I29893" s="401"/>
      <c r="J29893" s="194"/>
      <c r="K29893" s="194"/>
      <c r="L29893" s="195"/>
      <c r="M29893" s="196"/>
      <c r="N29893" s="197"/>
      <c r="O29893" s="197"/>
      <c r="P29893" s="231"/>
    </row>
    <row r="29894" spans="2:16">
      <c r="B29894" s="351"/>
      <c r="C29894" s="398"/>
      <c r="D29894" s="399"/>
      <c r="E29894" s="400"/>
      <c r="G29894" s="401"/>
      <c r="H29894" s="401"/>
      <c r="I29894" s="401"/>
      <c r="J29894" s="194"/>
      <c r="K29894" s="194"/>
      <c r="L29894" s="195"/>
      <c r="M29894" s="196"/>
      <c r="N29894" s="197"/>
      <c r="O29894" s="197"/>
      <c r="P29894" s="231"/>
    </row>
    <row r="29895" spans="2:16">
      <c r="B29895" s="351"/>
      <c r="C29895" s="398"/>
      <c r="D29895" s="399"/>
      <c r="E29895" s="400"/>
      <c r="G29895" s="401"/>
      <c r="H29895" s="401"/>
      <c r="I29895" s="401"/>
      <c r="J29895" s="194"/>
      <c r="K29895" s="194"/>
      <c r="L29895" s="195"/>
      <c r="M29895" s="196"/>
      <c r="N29895" s="197"/>
      <c r="O29895" s="197"/>
      <c r="P29895" s="231"/>
    </row>
    <row r="29896" spans="2:16">
      <c r="B29896" s="351"/>
      <c r="C29896" s="398"/>
      <c r="D29896" s="399"/>
      <c r="E29896" s="400"/>
      <c r="G29896" s="401"/>
      <c r="H29896" s="401"/>
      <c r="I29896" s="401"/>
      <c r="J29896" s="194"/>
      <c r="K29896" s="194"/>
      <c r="L29896" s="195"/>
      <c r="M29896" s="196"/>
      <c r="N29896" s="197"/>
      <c r="O29896" s="197"/>
      <c r="P29896" s="231"/>
    </row>
    <row r="29897" spans="2:16">
      <c r="B29897" s="351"/>
      <c r="C29897" s="398"/>
      <c r="D29897" s="399"/>
      <c r="E29897" s="400"/>
      <c r="G29897" s="401"/>
      <c r="H29897" s="401"/>
      <c r="I29897" s="401"/>
      <c r="J29897" s="194"/>
      <c r="K29897" s="194"/>
      <c r="L29897" s="195"/>
      <c r="M29897" s="196"/>
      <c r="N29897" s="197"/>
      <c r="O29897" s="197"/>
      <c r="P29897" s="231"/>
    </row>
    <row r="29898" spans="2:16">
      <c r="B29898" s="351"/>
      <c r="C29898" s="398"/>
      <c r="D29898" s="399"/>
      <c r="E29898" s="400"/>
      <c r="G29898" s="401"/>
      <c r="H29898" s="401"/>
      <c r="I29898" s="401"/>
      <c r="J29898" s="194"/>
      <c r="K29898" s="194"/>
      <c r="L29898" s="195"/>
      <c r="M29898" s="196"/>
      <c r="N29898" s="197"/>
      <c r="O29898" s="197"/>
      <c r="P29898" s="231"/>
    </row>
    <row r="29899" spans="2:16">
      <c r="B29899" s="351"/>
      <c r="C29899" s="398"/>
      <c r="D29899" s="399"/>
      <c r="E29899" s="400"/>
      <c r="G29899" s="401"/>
      <c r="H29899" s="401"/>
      <c r="I29899" s="401"/>
      <c r="J29899" s="194"/>
      <c r="K29899" s="194"/>
      <c r="L29899" s="195"/>
      <c r="M29899" s="196"/>
      <c r="N29899" s="197"/>
      <c r="O29899" s="197"/>
      <c r="P29899" s="231"/>
    </row>
    <row r="29900" spans="2:16">
      <c r="B29900" s="351"/>
      <c r="C29900" s="398"/>
      <c r="D29900" s="399"/>
      <c r="E29900" s="400"/>
      <c r="G29900" s="401"/>
      <c r="H29900" s="401"/>
      <c r="I29900" s="401"/>
      <c r="J29900" s="194"/>
      <c r="K29900" s="194"/>
      <c r="L29900" s="195"/>
      <c r="M29900" s="196"/>
      <c r="N29900" s="197"/>
      <c r="O29900" s="197"/>
      <c r="P29900" s="231"/>
    </row>
    <row r="29901" spans="2:16">
      <c r="B29901" s="351"/>
      <c r="C29901" s="398"/>
      <c r="D29901" s="399"/>
      <c r="E29901" s="400"/>
      <c r="G29901" s="401"/>
      <c r="H29901" s="401"/>
      <c r="I29901" s="401"/>
      <c r="J29901" s="194"/>
      <c r="K29901" s="194"/>
      <c r="L29901" s="195"/>
      <c r="M29901" s="196"/>
      <c r="N29901" s="197"/>
      <c r="O29901" s="197"/>
      <c r="P29901" s="231"/>
    </row>
    <row r="29902" spans="2:16">
      <c r="B29902" s="351"/>
      <c r="C29902" s="398"/>
      <c r="D29902" s="399"/>
      <c r="E29902" s="400"/>
      <c r="G29902" s="401"/>
      <c r="H29902" s="401"/>
      <c r="I29902" s="401"/>
      <c r="J29902" s="194"/>
      <c r="K29902" s="194"/>
      <c r="L29902" s="195"/>
      <c r="M29902" s="196"/>
      <c r="N29902" s="197"/>
      <c r="O29902" s="197"/>
      <c r="P29902" s="231"/>
    </row>
    <row r="29903" spans="2:16">
      <c r="B29903" s="351"/>
      <c r="C29903" s="398"/>
      <c r="D29903" s="399"/>
      <c r="E29903" s="400"/>
      <c r="G29903" s="401"/>
      <c r="H29903" s="401"/>
      <c r="I29903" s="401"/>
      <c r="J29903" s="194"/>
      <c r="K29903" s="194"/>
      <c r="L29903" s="195"/>
      <c r="M29903" s="196"/>
      <c r="N29903" s="197"/>
      <c r="O29903" s="197"/>
      <c r="P29903" s="231"/>
    </row>
    <row r="29904" spans="2:16">
      <c r="B29904" s="351"/>
      <c r="C29904" s="398"/>
      <c r="D29904" s="399"/>
      <c r="E29904" s="400"/>
      <c r="G29904" s="401"/>
      <c r="H29904" s="401"/>
      <c r="I29904" s="401"/>
      <c r="J29904" s="194"/>
      <c r="K29904" s="194"/>
      <c r="L29904" s="195"/>
      <c r="M29904" s="196"/>
      <c r="N29904" s="197"/>
      <c r="O29904" s="197"/>
      <c r="P29904" s="231"/>
    </row>
    <row r="29905" spans="2:16">
      <c r="B29905" s="351"/>
      <c r="C29905" s="398"/>
      <c r="D29905" s="399"/>
      <c r="E29905" s="400"/>
      <c r="G29905" s="401"/>
      <c r="H29905" s="401"/>
      <c r="I29905" s="401"/>
      <c r="J29905" s="194"/>
      <c r="K29905" s="194"/>
      <c r="L29905" s="195"/>
      <c r="M29905" s="196"/>
      <c r="N29905" s="197"/>
      <c r="O29905" s="197"/>
      <c r="P29905" s="231"/>
    </row>
    <row r="29906" spans="2:16">
      <c r="B29906" s="351"/>
      <c r="C29906" s="398"/>
      <c r="D29906" s="399"/>
      <c r="E29906" s="400"/>
      <c r="G29906" s="401"/>
      <c r="H29906" s="401"/>
      <c r="I29906" s="401"/>
      <c r="J29906" s="194"/>
      <c r="K29906" s="194"/>
      <c r="L29906" s="195"/>
      <c r="M29906" s="196"/>
      <c r="N29906" s="197"/>
      <c r="O29906" s="197"/>
      <c r="P29906" s="231"/>
    </row>
    <row r="29907" spans="2:16">
      <c r="B29907" s="351"/>
      <c r="C29907" s="398"/>
      <c r="D29907" s="399"/>
      <c r="E29907" s="400"/>
      <c r="G29907" s="401"/>
      <c r="H29907" s="401"/>
      <c r="I29907" s="401"/>
      <c r="J29907" s="194"/>
      <c r="K29907" s="194"/>
      <c r="L29907" s="195"/>
      <c r="M29907" s="196"/>
      <c r="N29907" s="197"/>
      <c r="O29907" s="197"/>
      <c r="P29907" s="231"/>
    </row>
    <row r="29908" spans="2:16">
      <c r="B29908" s="351"/>
      <c r="C29908" s="398"/>
      <c r="D29908" s="399"/>
      <c r="E29908" s="400"/>
      <c r="G29908" s="401"/>
      <c r="H29908" s="401"/>
      <c r="I29908" s="401"/>
      <c r="J29908" s="194"/>
      <c r="K29908" s="194"/>
      <c r="L29908" s="195"/>
      <c r="M29908" s="196"/>
      <c r="N29908" s="197"/>
      <c r="O29908" s="197"/>
      <c r="P29908" s="231"/>
    </row>
    <row r="29909" spans="2:16">
      <c r="B29909" s="351"/>
      <c r="C29909" s="398"/>
      <c r="D29909" s="399"/>
      <c r="E29909" s="400"/>
      <c r="G29909" s="401"/>
      <c r="H29909" s="401"/>
      <c r="I29909" s="401"/>
      <c r="J29909" s="194"/>
      <c r="K29909" s="194"/>
      <c r="L29909" s="195"/>
      <c r="M29909" s="196"/>
      <c r="N29909" s="197"/>
      <c r="O29909" s="197"/>
      <c r="P29909" s="231"/>
    </row>
    <row r="29910" spans="2:16">
      <c r="B29910" s="351"/>
      <c r="C29910" s="398"/>
      <c r="D29910" s="399"/>
      <c r="E29910" s="400"/>
      <c r="G29910" s="401"/>
      <c r="H29910" s="401"/>
      <c r="I29910" s="401"/>
      <c r="J29910" s="194"/>
      <c r="K29910" s="194"/>
      <c r="L29910" s="195"/>
      <c r="M29910" s="196"/>
      <c r="N29910" s="197"/>
      <c r="O29910" s="197"/>
      <c r="P29910" s="231"/>
    </row>
    <row r="29911" spans="2:16">
      <c r="B29911" s="351"/>
      <c r="C29911" s="398"/>
      <c r="D29911" s="399"/>
      <c r="E29911" s="400"/>
      <c r="G29911" s="401"/>
      <c r="H29911" s="401"/>
      <c r="I29911" s="401"/>
      <c r="J29911" s="194"/>
      <c r="K29911" s="194"/>
      <c r="L29911" s="195"/>
      <c r="M29911" s="196"/>
      <c r="N29911" s="197"/>
      <c r="O29911" s="197"/>
      <c r="P29911" s="231"/>
    </row>
    <row r="29912" spans="2:16">
      <c r="B29912" s="351"/>
      <c r="C29912" s="398"/>
      <c r="D29912" s="399"/>
      <c r="E29912" s="400"/>
      <c r="G29912" s="401"/>
      <c r="H29912" s="401"/>
      <c r="I29912" s="401"/>
      <c r="J29912" s="194"/>
      <c r="K29912" s="194"/>
      <c r="L29912" s="195"/>
      <c r="M29912" s="196"/>
      <c r="N29912" s="197"/>
      <c r="O29912" s="197"/>
      <c r="P29912" s="231"/>
    </row>
    <row r="29913" spans="2:16">
      <c r="B29913" s="351"/>
      <c r="C29913" s="398"/>
      <c r="D29913" s="399"/>
      <c r="E29913" s="400"/>
      <c r="G29913" s="401"/>
      <c r="H29913" s="401"/>
      <c r="I29913" s="401"/>
      <c r="J29913" s="194"/>
      <c r="K29913" s="194"/>
      <c r="L29913" s="195"/>
      <c r="M29913" s="196"/>
      <c r="N29913" s="197"/>
      <c r="O29913" s="197"/>
      <c r="P29913" s="231"/>
    </row>
    <row r="29914" spans="2:16">
      <c r="B29914" s="351"/>
      <c r="C29914" s="398"/>
      <c r="D29914" s="399"/>
      <c r="E29914" s="400"/>
      <c r="G29914" s="401"/>
      <c r="H29914" s="401"/>
      <c r="I29914" s="401"/>
      <c r="J29914" s="194"/>
      <c r="K29914" s="194"/>
      <c r="L29914" s="195"/>
      <c r="M29914" s="196"/>
      <c r="N29914" s="197"/>
      <c r="O29914" s="197"/>
      <c r="P29914" s="231"/>
    </row>
    <row r="29915" spans="2:16">
      <c r="B29915" s="351"/>
      <c r="C29915" s="398"/>
      <c r="D29915" s="399"/>
      <c r="E29915" s="400"/>
      <c r="G29915" s="401"/>
      <c r="H29915" s="401"/>
      <c r="I29915" s="401"/>
      <c r="J29915" s="194"/>
      <c r="K29915" s="194"/>
      <c r="L29915" s="195"/>
      <c r="M29915" s="196"/>
      <c r="N29915" s="197"/>
      <c r="O29915" s="197"/>
      <c r="P29915" s="231"/>
    </row>
    <row r="29916" spans="2:16">
      <c r="B29916" s="351"/>
      <c r="C29916" s="398"/>
      <c r="D29916" s="399"/>
      <c r="E29916" s="400"/>
      <c r="G29916" s="401"/>
      <c r="H29916" s="401"/>
      <c r="I29916" s="401"/>
      <c r="J29916" s="194"/>
      <c r="K29916" s="194"/>
      <c r="L29916" s="195"/>
      <c r="M29916" s="196"/>
      <c r="N29916" s="197"/>
      <c r="O29916" s="197"/>
      <c r="P29916" s="231"/>
    </row>
    <row r="29917" spans="2:16">
      <c r="B29917" s="351"/>
      <c r="C29917" s="398"/>
      <c r="D29917" s="399"/>
      <c r="E29917" s="400"/>
      <c r="G29917" s="401"/>
      <c r="H29917" s="401"/>
      <c r="I29917" s="401"/>
      <c r="J29917" s="194"/>
      <c r="K29917" s="194"/>
      <c r="L29917" s="195"/>
      <c r="M29917" s="196"/>
      <c r="N29917" s="197"/>
      <c r="O29917" s="197"/>
      <c r="P29917" s="231"/>
    </row>
    <row r="29918" spans="2:16">
      <c r="B29918" s="351"/>
      <c r="C29918" s="398"/>
      <c r="D29918" s="399"/>
      <c r="E29918" s="400"/>
      <c r="G29918" s="401"/>
      <c r="H29918" s="401"/>
      <c r="I29918" s="401"/>
      <c r="J29918" s="194"/>
      <c r="K29918" s="194"/>
      <c r="L29918" s="195"/>
      <c r="M29918" s="196"/>
      <c r="N29918" s="197"/>
      <c r="O29918" s="197"/>
      <c r="P29918" s="231"/>
    </row>
    <row r="29919" spans="2:16">
      <c r="B29919" s="351"/>
      <c r="C29919" s="398"/>
      <c r="D29919" s="399"/>
      <c r="E29919" s="400"/>
      <c r="G29919" s="401"/>
      <c r="H29919" s="401"/>
      <c r="I29919" s="401"/>
      <c r="J29919" s="194"/>
      <c r="K29919" s="194"/>
      <c r="L29919" s="195"/>
      <c r="M29919" s="196"/>
      <c r="N29919" s="197"/>
      <c r="O29919" s="197"/>
      <c r="P29919" s="231"/>
    </row>
    <row r="29920" spans="2:16">
      <c r="B29920" s="351"/>
      <c r="C29920" s="398"/>
      <c r="D29920" s="399"/>
      <c r="E29920" s="400"/>
      <c r="G29920" s="401"/>
      <c r="H29920" s="401"/>
      <c r="I29920" s="401"/>
      <c r="J29920" s="194"/>
      <c r="K29920" s="194"/>
      <c r="L29920" s="195"/>
      <c r="M29920" s="196"/>
      <c r="N29920" s="197"/>
      <c r="O29920" s="197"/>
      <c r="P29920" s="231"/>
    </row>
    <row r="29921" spans="2:16">
      <c r="B29921" s="351"/>
      <c r="C29921" s="398"/>
      <c r="D29921" s="399"/>
      <c r="E29921" s="400"/>
      <c r="G29921" s="401"/>
      <c r="H29921" s="401"/>
      <c r="I29921" s="401"/>
      <c r="J29921" s="194"/>
      <c r="K29921" s="194"/>
      <c r="L29921" s="195"/>
      <c r="M29921" s="196"/>
      <c r="N29921" s="197"/>
      <c r="O29921" s="197"/>
      <c r="P29921" s="231"/>
    </row>
    <row r="29922" spans="2:16">
      <c r="B29922" s="351"/>
      <c r="C29922" s="398"/>
      <c r="D29922" s="399"/>
      <c r="E29922" s="400"/>
      <c r="G29922" s="401"/>
      <c r="H29922" s="401"/>
      <c r="I29922" s="401"/>
      <c r="J29922" s="194"/>
      <c r="K29922" s="194"/>
      <c r="L29922" s="195"/>
      <c r="M29922" s="196"/>
      <c r="N29922" s="197"/>
      <c r="O29922" s="197"/>
      <c r="P29922" s="231"/>
    </row>
    <row r="29923" spans="2:16">
      <c r="B29923" s="351"/>
      <c r="C29923" s="398"/>
      <c r="D29923" s="399"/>
      <c r="E29923" s="400"/>
      <c r="G29923" s="401"/>
      <c r="H29923" s="401"/>
      <c r="I29923" s="401"/>
      <c r="J29923" s="194"/>
      <c r="K29923" s="194"/>
      <c r="L29923" s="195"/>
      <c r="M29923" s="196"/>
      <c r="N29923" s="197"/>
      <c r="O29923" s="197"/>
      <c r="P29923" s="231"/>
    </row>
    <row r="29924" spans="2:16">
      <c r="B29924" s="351"/>
      <c r="C29924" s="398"/>
      <c r="D29924" s="399"/>
      <c r="E29924" s="400"/>
      <c r="G29924" s="401"/>
      <c r="H29924" s="401"/>
      <c r="I29924" s="401"/>
      <c r="J29924" s="194"/>
      <c r="K29924" s="194"/>
      <c r="L29924" s="195"/>
      <c r="M29924" s="196"/>
      <c r="N29924" s="197"/>
      <c r="O29924" s="197"/>
      <c r="P29924" s="231"/>
    </row>
    <row r="29925" spans="2:16">
      <c r="B29925" s="351"/>
      <c r="C29925" s="398"/>
      <c r="D29925" s="399"/>
      <c r="E29925" s="400"/>
      <c r="G29925" s="401"/>
      <c r="H29925" s="401"/>
      <c r="I29925" s="401"/>
      <c r="J29925" s="194"/>
      <c r="K29925" s="194"/>
      <c r="L29925" s="195"/>
      <c r="M29925" s="196"/>
      <c r="N29925" s="197"/>
      <c r="O29925" s="197"/>
      <c r="P29925" s="231"/>
    </row>
    <row r="29926" spans="2:16">
      <c r="B29926" s="351"/>
      <c r="C29926" s="398"/>
      <c r="D29926" s="399"/>
      <c r="E29926" s="400"/>
      <c r="G29926" s="401"/>
      <c r="H29926" s="401"/>
      <c r="I29926" s="401"/>
      <c r="J29926" s="194"/>
      <c r="K29926" s="194"/>
      <c r="L29926" s="195"/>
      <c r="M29926" s="196"/>
      <c r="N29926" s="197"/>
      <c r="O29926" s="197"/>
      <c r="P29926" s="231"/>
    </row>
    <row r="29927" spans="2:16">
      <c r="B29927" s="351"/>
      <c r="C29927" s="398"/>
      <c r="D29927" s="399"/>
      <c r="E29927" s="400"/>
      <c r="G29927" s="401"/>
      <c r="H29927" s="401"/>
      <c r="I29927" s="401"/>
      <c r="J29927" s="194"/>
      <c r="K29927" s="194"/>
      <c r="L29927" s="195"/>
      <c r="M29927" s="196"/>
      <c r="N29927" s="197"/>
      <c r="O29927" s="197"/>
      <c r="P29927" s="231"/>
    </row>
    <row r="29928" spans="2:16">
      <c r="B29928" s="351"/>
      <c r="C29928" s="398"/>
      <c r="D29928" s="399"/>
      <c r="E29928" s="400"/>
      <c r="G29928" s="401"/>
      <c r="H29928" s="401"/>
      <c r="I29928" s="401"/>
      <c r="J29928" s="194"/>
      <c r="K29928" s="194"/>
      <c r="L29928" s="195"/>
      <c r="M29928" s="196"/>
      <c r="N29928" s="197"/>
      <c r="O29928" s="197"/>
      <c r="P29928" s="231"/>
    </row>
    <row r="29929" spans="2:16">
      <c r="B29929" s="351"/>
      <c r="C29929" s="398"/>
      <c r="D29929" s="399"/>
      <c r="E29929" s="400"/>
      <c r="G29929" s="401"/>
      <c r="H29929" s="401"/>
      <c r="I29929" s="401"/>
      <c r="J29929" s="194"/>
      <c r="K29929" s="194"/>
      <c r="L29929" s="195"/>
      <c r="M29929" s="196"/>
      <c r="N29929" s="197"/>
      <c r="O29929" s="197"/>
      <c r="P29929" s="231"/>
    </row>
    <row r="29930" spans="2:16">
      <c r="B29930" s="351"/>
      <c r="C29930" s="398"/>
      <c r="D29930" s="399"/>
      <c r="E29930" s="400"/>
      <c r="G29930" s="401"/>
      <c r="H29930" s="401"/>
      <c r="I29930" s="401"/>
      <c r="J29930" s="194"/>
      <c r="K29930" s="194"/>
      <c r="L29930" s="195"/>
      <c r="M29930" s="196"/>
      <c r="N29930" s="197"/>
      <c r="O29930" s="197"/>
      <c r="P29930" s="231"/>
    </row>
    <row r="29931" spans="2:16">
      <c r="B29931" s="351"/>
      <c r="C29931" s="398"/>
      <c r="D29931" s="399"/>
      <c r="E29931" s="400"/>
      <c r="G29931" s="401"/>
      <c r="H29931" s="401"/>
      <c r="I29931" s="401"/>
      <c r="J29931" s="194"/>
      <c r="K29931" s="194"/>
      <c r="L29931" s="195"/>
      <c r="M29931" s="196"/>
      <c r="N29931" s="197"/>
      <c r="O29931" s="197"/>
      <c r="P29931" s="231"/>
    </row>
    <row r="29932" spans="2:16">
      <c r="B29932" s="351"/>
      <c r="C29932" s="398"/>
      <c r="D29932" s="399"/>
      <c r="E29932" s="400"/>
      <c r="G29932" s="401"/>
      <c r="H29932" s="401"/>
      <c r="I29932" s="401"/>
      <c r="J29932" s="194"/>
      <c r="K29932" s="194"/>
      <c r="L29932" s="195"/>
      <c r="M29932" s="196"/>
      <c r="N29932" s="197"/>
      <c r="O29932" s="197"/>
      <c r="P29932" s="231"/>
    </row>
    <row r="29933" spans="2:16">
      <c r="B29933" s="351"/>
      <c r="C29933" s="398"/>
      <c r="D29933" s="399"/>
      <c r="E29933" s="400"/>
      <c r="G29933" s="401"/>
      <c r="H29933" s="401"/>
      <c r="I29933" s="401"/>
      <c r="J29933" s="194"/>
      <c r="K29933" s="194"/>
      <c r="L29933" s="195"/>
      <c r="M29933" s="196"/>
      <c r="N29933" s="197"/>
      <c r="O29933" s="197"/>
      <c r="P29933" s="231"/>
    </row>
    <row r="29934" spans="2:16">
      <c r="B29934" s="351"/>
      <c r="C29934" s="398"/>
      <c r="D29934" s="399"/>
      <c r="E29934" s="400"/>
      <c r="G29934" s="401"/>
      <c r="H29934" s="401"/>
      <c r="I29934" s="401"/>
      <c r="J29934" s="194"/>
      <c r="K29934" s="194"/>
      <c r="L29934" s="195"/>
      <c r="M29934" s="196"/>
      <c r="N29934" s="197"/>
      <c r="O29934" s="197"/>
      <c r="P29934" s="231"/>
    </row>
    <row r="29935" spans="2:16">
      <c r="B29935" s="351"/>
      <c r="C29935" s="398"/>
      <c r="D29935" s="399"/>
      <c r="E29935" s="400"/>
      <c r="G29935" s="401"/>
      <c r="H29935" s="401"/>
      <c r="I29935" s="401"/>
      <c r="J29935" s="194"/>
      <c r="K29935" s="194"/>
      <c r="L29935" s="195"/>
      <c r="M29935" s="196"/>
      <c r="N29935" s="197"/>
      <c r="O29935" s="197"/>
      <c r="P29935" s="231"/>
    </row>
    <row r="29936" spans="2:16">
      <c r="B29936" s="351"/>
      <c r="C29936" s="398"/>
      <c r="D29936" s="399"/>
      <c r="E29936" s="400"/>
      <c r="G29936" s="401"/>
      <c r="H29936" s="401"/>
      <c r="I29936" s="401"/>
      <c r="J29936" s="194"/>
      <c r="K29936" s="194"/>
      <c r="L29936" s="195"/>
      <c r="M29936" s="196"/>
      <c r="N29936" s="197"/>
      <c r="O29936" s="197"/>
      <c r="P29936" s="231"/>
    </row>
    <row r="29937" spans="2:16">
      <c r="B29937" s="351"/>
      <c r="C29937" s="398"/>
      <c r="D29937" s="399"/>
      <c r="E29937" s="400"/>
      <c r="G29937" s="401"/>
      <c r="H29937" s="401"/>
      <c r="I29937" s="401"/>
      <c r="J29937" s="194"/>
      <c r="K29937" s="194"/>
      <c r="L29937" s="195"/>
      <c r="M29937" s="196"/>
      <c r="N29937" s="197"/>
      <c r="O29937" s="197"/>
      <c r="P29937" s="231"/>
    </row>
    <row r="29938" spans="2:16">
      <c r="B29938" s="351"/>
      <c r="C29938" s="398"/>
      <c r="D29938" s="399"/>
      <c r="E29938" s="400"/>
      <c r="G29938" s="401"/>
      <c r="H29938" s="401"/>
      <c r="I29938" s="401"/>
      <c r="J29938" s="194"/>
      <c r="K29938" s="194"/>
      <c r="L29938" s="195"/>
      <c r="M29938" s="196"/>
      <c r="N29938" s="197"/>
      <c r="O29938" s="197"/>
      <c r="P29938" s="231"/>
    </row>
    <row r="29939" spans="2:16">
      <c r="B29939" s="351"/>
      <c r="C29939" s="398"/>
      <c r="D29939" s="399"/>
      <c r="E29939" s="400"/>
      <c r="G29939" s="401"/>
      <c r="H29939" s="401"/>
      <c r="I29939" s="401"/>
      <c r="J29939" s="194"/>
      <c r="K29939" s="194"/>
      <c r="L29939" s="195"/>
      <c r="M29939" s="196"/>
      <c r="N29939" s="197"/>
      <c r="O29939" s="197"/>
      <c r="P29939" s="231"/>
    </row>
    <row r="29940" spans="2:16">
      <c r="B29940" s="351"/>
      <c r="C29940" s="398"/>
      <c r="D29940" s="399"/>
      <c r="E29940" s="400"/>
      <c r="G29940" s="401"/>
      <c r="H29940" s="401"/>
      <c r="I29940" s="401"/>
      <c r="J29940" s="194"/>
      <c r="K29940" s="194"/>
      <c r="L29940" s="195"/>
      <c r="M29940" s="196"/>
      <c r="N29940" s="197"/>
      <c r="O29940" s="197"/>
      <c r="P29940" s="231"/>
    </row>
    <row r="29941" spans="2:16">
      <c r="B29941" s="351"/>
      <c r="C29941" s="398"/>
      <c r="D29941" s="399"/>
      <c r="E29941" s="400"/>
      <c r="G29941" s="401"/>
      <c r="H29941" s="401"/>
      <c r="I29941" s="401"/>
      <c r="J29941" s="194"/>
      <c r="K29941" s="194"/>
      <c r="L29941" s="195"/>
      <c r="M29941" s="196"/>
      <c r="N29941" s="197"/>
      <c r="O29941" s="197"/>
      <c r="P29941" s="231"/>
    </row>
    <row r="29942" spans="2:16">
      <c r="B29942" s="351"/>
      <c r="C29942" s="398"/>
      <c r="D29942" s="399"/>
      <c r="E29942" s="400"/>
      <c r="G29942" s="401"/>
      <c r="H29942" s="401"/>
      <c r="I29942" s="401"/>
      <c r="J29942" s="194"/>
      <c r="K29942" s="194"/>
      <c r="L29942" s="195"/>
      <c r="M29942" s="196"/>
      <c r="N29942" s="197"/>
      <c r="O29942" s="197"/>
      <c r="P29942" s="231"/>
    </row>
    <row r="29943" spans="2:16">
      <c r="B29943" s="351"/>
      <c r="C29943" s="398"/>
      <c r="D29943" s="399"/>
      <c r="E29943" s="400"/>
      <c r="G29943" s="401"/>
      <c r="H29943" s="401"/>
      <c r="I29943" s="401"/>
      <c r="J29943" s="194"/>
      <c r="K29943" s="194"/>
      <c r="L29943" s="195"/>
      <c r="M29943" s="196"/>
      <c r="N29943" s="197"/>
      <c r="O29943" s="197"/>
      <c r="P29943" s="231"/>
    </row>
    <row r="29944" spans="2:16">
      <c r="B29944" s="351"/>
      <c r="C29944" s="398"/>
      <c r="D29944" s="399"/>
      <c r="E29944" s="400"/>
      <c r="G29944" s="401"/>
      <c r="H29944" s="401"/>
      <c r="I29944" s="401"/>
      <c r="J29944" s="194"/>
      <c r="K29944" s="194"/>
      <c r="L29944" s="195"/>
      <c r="M29944" s="196"/>
      <c r="N29944" s="197"/>
      <c r="O29944" s="197"/>
      <c r="P29944" s="231"/>
    </row>
    <row r="29945" spans="2:16">
      <c r="B29945" s="351"/>
      <c r="C29945" s="398"/>
      <c r="D29945" s="399"/>
      <c r="E29945" s="400"/>
      <c r="G29945" s="401"/>
      <c r="H29945" s="401"/>
      <c r="I29945" s="401"/>
      <c r="J29945" s="194"/>
      <c r="K29945" s="194"/>
      <c r="L29945" s="195"/>
      <c r="M29945" s="196"/>
      <c r="N29945" s="197"/>
      <c r="O29945" s="197"/>
      <c r="P29945" s="231"/>
    </row>
    <row r="29946" spans="2:16">
      <c r="B29946" s="351"/>
      <c r="C29946" s="398"/>
      <c r="D29946" s="399"/>
      <c r="E29946" s="400"/>
      <c r="G29946" s="401"/>
      <c r="H29946" s="401"/>
      <c r="I29946" s="401"/>
      <c r="J29946" s="194"/>
      <c r="K29946" s="194"/>
      <c r="L29946" s="195"/>
      <c r="M29946" s="196"/>
      <c r="N29946" s="197"/>
      <c r="O29946" s="197"/>
      <c r="P29946" s="231"/>
    </row>
    <row r="29947" spans="2:16">
      <c r="B29947" s="351"/>
      <c r="C29947" s="398"/>
      <c r="D29947" s="404"/>
      <c r="E29947" s="405"/>
      <c r="G29947" s="406"/>
      <c r="H29947" s="406"/>
      <c r="I29947" s="406"/>
      <c r="J29947" s="194"/>
      <c r="K29947" s="194"/>
      <c r="L29947" s="195"/>
      <c r="M29947" s="196"/>
      <c r="N29947" s="197"/>
      <c r="O29947" s="197"/>
      <c r="P29947" s="221"/>
    </row>
    <row r="29948" spans="2:16">
      <c r="B29948" s="351"/>
      <c r="C29948" s="398"/>
      <c r="D29948" s="399"/>
      <c r="E29948" s="400"/>
      <c r="G29948" s="401"/>
      <c r="H29948" s="401"/>
      <c r="I29948" s="401"/>
      <c r="J29948" s="194"/>
      <c r="K29948" s="194"/>
      <c r="L29948" s="195"/>
      <c r="M29948" s="196"/>
      <c r="N29948" s="197"/>
      <c r="O29948" s="197"/>
      <c r="P29948" s="231"/>
    </row>
    <row r="29949" spans="2:16">
      <c r="B29949" s="351"/>
      <c r="C29949" s="398"/>
      <c r="D29949" s="399"/>
      <c r="E29949" s="400"/>
      <c r="G29949" s="401"/>
      <c r="H29949" s="401"/>
      <c r="I29949" s="401"/>
      <c r="J29949" s="194"/>
      <c r="K29949" s="194"/>
      <c r="L29949" s="195"/>
      <c r="M29949" s="196"/>
      <c r="N29949" s="197"/>
      <c r="O29949" s="197"/>
      <c r="P29949" s="231"/>
    </row>
    <row r="29950" spans="2:16">
      <c r="B29950" s="351"/>
      <c r="C29950" s="398"/>
      <c r="D29950" s="399"/>
      <c r="E29950" s="400"/>
      <c r="G29950" s="401"/>
      <c r="H29950" s="401"/>
      <c r="I29950" s="401"/>
      <c r="J29950" s="194"/>
      <c r="K29950" s="194"/>
      <c r="L29950" s="195"/>
      <c r="M29950" s="196"/>
      <c r="N29950" s="197"/>
      <c r="O29950" s="197"/>
      <c r="P29950" s="231"/>
    </row>
    <row r="29951" spans="2:16">
      <c r="B29951" s="351"/>
      <c r="C29951" s="398"/>
      <c r="D29951" s="399"/>
      <c r="E29951" s="400"/>
      <c r="G29951" s="401"/>
      <c r="H29951" s="401"/>
      <c r="I29951" s="401"/>
      <c r="J29951" s="194"/>
      <c r="K29951" s="194"/>
      <c r="L29951" s="195"/>
      <c r="M29951" s="196"/>
      <c r="N29951" s="197"/>
      <c r="O29951" s="197"/>
      <c r="P29951" s="231"/>
    </row>
    <row r="29952" spans="2:16">
      <c r="B29952" s="351"/>
      <c r="C29952" s="398"/>
      <c r="D29952" s="399"/>
      <c r="E29952" s="400"/>
      <c r="G29952" s="401"/>
      <c r="H29952" s="401"/>
      <c r="I29952" s="401"/>
      <c r="J29952" s="194"/>
      <c r="K29952" s="194"/>
      <c r="L29952" s="195"/>
      <c r="M29952" s="196"/>
      <c r="N29952" s="197"/>
      <c r="O29952" s="197"/>
      <c r="P29952" s="231"/>
    </row>
    <row r="29953" spans="2:16">
      <c r="B29953" s="351"/>
      <c r="C29953" s="398"/>
      <c r="D29953" s="399"/>
      <c r="E29953" s="400"/>
      <c r="G29953" s="401"/>
      <c r="H29953" s="401"/>
      <c r="I29953" s="401"/>
      <c r="J29953" s="194"/>
      <c r="K29953" s="194"/>
      <c r="L29953" s="195"/>
      <c r="M29953" s="196"/>
      <c r="N29953" s="197"/>
      <c r="O29953" s="197"/>
      <c r="P29953" s="231"/>
    </row>
    <row r="29954" spans="2:16">
      <c r="B29954" s="351"/>
      <c r="C29954" s="398"/>
      <c r="D29954" s="399"/>
      <c r="E29954" s="400"/>
      <c r="G29954" s="401"/>
      <c r="H29954" s="401"/>
      <c r="I29954" s="401"/>
      <c r="J29954" s="194"/>
      <c r="K29954" s="194"/>
      <c r="L29954" s="195"/>
      <c r="M29954" s="196"/>
      <c r="N29954" s="197"/>
      <c r="O29954" s="197"/>
      <c r="P29954" s="231"/>
    </row>
    <row r="29955" spans="2:16">
      <c r="B29955" s="351"/>
      <c r="C29955" s="398"/>
      <c r="D29955" s="399"/>
      <c r="E29955" s="400"/>
      <c r="G29955" s="401"/>
      <c r="H29955" s="401"/>
      <c r="I29955" s="401"/>
      <c r="J29955" s="194"/>
      <c r="K29955" s="194"/>
      <c r="L29955" s="195"/>
      <c r="M29955" s="196"/>
      <c r="N29955" s="197"/>
      <c r="O29955" s="197"/>
      <c r="P29955" s="231"/>
    </row>
    <row r="29956" spans="2:16">
      <c r="B29956" s="351"/>
      <c r="C29956" s="398"/>
      <c r="D29956" s="399"/>
      <c r="E29956" s="400"/>
      <c r="G29956" s="401"/>
      <c r="H29956" s="401"/>
      <c r="I29956" s="401"/>
      <c r="J29956" s="194"/>
      <c r="K29956" s="194"/>
      <c r="L29956" s="195"/>
      <c r="M29956" s="196"/>
      <c r="N29956" s="197"/>
      <c r="O29956" s="197"/>
      <c r="P29956" s="231"/>
    </row>
    <row r="29957" spans="2:16">
      <c r="B29957" s="351"/>
      <c r="C29957" s="398"/>
      <c r="D29957" s="399"/>
      <c r="E29957" s="400"/>
      <c r="G29957" s="401"/>
      <c r="H29957" s="401"/>
      <c r="I29957" s="401"/>
      <c r="J29957" s="194"/>
      <c r="K29957" s="194"/>
      <c r="L29957" s="195"/>
      <c r="M29957" s="196"/>
      <c r="N29957" s="197"/>
      <c r="O29957" s="197"/>
      <c r="P29957" s="231"/>
    </row>
    <row r="29958" spans="2:16">
      <c r="B29958" s="351"/>
      <c r="C29958" s="398"/>
      <c r="D29958" s="399"/>
      <c r="E29958" s="400"/>
      <c r="G29958" s="401"/>
      <c r="H29958" s="401"/>
      <c r="I29958" s="401"/>
      <c r="J29958" s="194"/>
      <c r="K29958" s="194"/>
      <c r="L29958" s="195"/>
      <c r="M29958" s="196"/>
      <c r="N29958" s="197"/>
      <c r="O29958" s="197"/>
      <c r="P29958" s="231"/>
    </row>
    <row r="29959" spans="2:16">
      <c r="B29959" s="351"/>
      <c r="C29959" s="398"/>
      <c r="D29959" s="399"/>
      <c r="E29959" s="400"/>
      <c r="G29959" s="401"/>
      <c r="H29959" s="401"/>
      <c r="I29959" s="401"/>
      <c r="J29959" s="194"/>
      <c r="K29959" s="194"/>
      <c r="L29959" s="195"/>
      <c r="M29959" s="196"/>
      <c r="N29959" s="197"/>
      <c r="O29959" s="197"/>
      <c r="P29959" s="231"/>
    </row>
    <row r="29960" spans="2:16">
      <c r="B29960" s="351"/>
      <c r="C29960" s="398"/>
      <c r="D29960" s="399"/>
      <c r="E29960" s="400"/>
      <c r="G29960" s="401"/>
      <c r="H29960" s="401"/>
      <c r="I29960" s="401"/>
      <c r="J29960" s="194"/>
      <c r="K29960" s="194"/>
      <c r="L29960" s="195"/>
      <c r="M29960" s="196"/>
      <c r="N29960" s="197"/>
      <c r="O29960" s="197"/>
      <c r="P29960" s="231"/>
    </row>
    <row r="29961" spans="2:16">
      <c r="B29961" s="351"/>
      <c r="C29961" s="398"/>
      <c r="D29961" s="399"/>
      <c r="E29961" s="400"/>
      <c r="G29961" s="401"/>
      <c r="H29961" s="401"/>
      <c r="I29961" s="401"/>
      <c r="J29961" s="194"/>
      <c r="K29961" s="194"/>
      <c r="L29961" s="195"/>
      <c r="M29961" s="196"/>
      <c r="N29961" s="197"/>
      <c r="O29961" s="197"/>
      <c r="P29961" s="231"/>
    </row>
    <row r="29962" spans="2:16">
      <c r="B29962" s="351"/>
      <c r="C29962" s="398"/>
      <c r="D29962" s="399"/>
      <c r="E29962" s="400"/>
      <c r="G29962" s="401"/>
      <c r="H29962" s="401"/>
      <c r="I29962" s="401"/>
      <c r="J29962" s="194"/>
      <c r="K29962" s="194"/>
      <c r="L29962" s="195"/>
      <c r="M29962" s="196"/>
      <c r="N29962" s="197"/>
      <c r="O29962" s="197"/>
      <c r="P29962" s="231"/>
    </row>
    <row r="29963" spans="2:16">
      <c r="B29963" s="351"/>
      <c r="C29963" s="398"/>
      <c r="D29963" s="399"/>
      <c r="E29963" s="400"/>
      <c r="G29963" s="401"/>
      <c r="H29963" s="401"/>
      <c r="I29963" s="401"/>
      <c r="J29963" s="194"/>
      <c r="K29963" s="194"/>
      <c r="L29963" s="195"/>
      <c r="M29963" s="196"/>
      <c r="N29963" s="197"/>
      <c r="O29963" s="197"/>
      <c r="P29963" s="231"/>
    </row>
    <row r="29964" spans="2:16">
      <c r="B29964" s="351"/>
      <c r="C29964" s="398"/>
      <c r="D29964" s="399"/>
      <c r="E29964" s="400"/>
      <c r="G29964" s="401"/>
      <c r="H29964" s="401"/>
      <c r="I29964" s="401"/>
      <c r="J29964" s="194"/>
      <c r="K29964" s="194"/>
      <c r="L29964" s="195"/>
      <c r="M29964" s="196"/>
      <c r="N29964" s="197"/>
      <c r="O29964" s="197"/>
      <c r="P29964" s="231"/>
    </row>
    <row r="29965" spans="2:16">
      <c r="B29965" s="351"/>
      <c r="C29965" s="398"/>
      <c r="D29965" s="399"/>
      <c r="E29965" s="400"/>
      <c r="G29965" s="401"/>
      <c r="H29965" s="401"/>
      <c r="I29965" s="401"/>
      <c r="J29965" s="194"/>
      <c r="K29965" s="194"/>
      <c r="L29965" s="195"/>
      <c r="M29965" s="196"/>
      <c r="N29965" s="197"/>
      <c r="O29965" s="197"/>
      <c r="P29965" s="231"/>
    </row>
    <row r="29966" spans="2:16">
      <c r="B29966" s="351"/>
      <c r="C29966" s="398"/>
      <c r="D29966" s="399"/>
      <c r="E29966" s="400"/>
      <c r="G29966" s="401"/>
      <c r="H29966" s="401"/>
      <c r="I29966" s="401"/>
      <c r="J29966" s="194"/>
      <c r="K29966" s="194"/>
      <c r="L29966" s="195"/>
      <c r="M29966" s="196"/>
      <c r="N29966" s="197"/>
      <c r="O29966" s="197"/>
      <c r="P29966" s="231"/>
    </row>
    <row r="29967" spans="2:16">
      <c r="B29967" s="351"/>
      <c r="C29967" s="398"/>
      <c r="D29967" s="399"/>
      <c r="E29967" s="400"/>
      <c r="G29967" s="401"/>
      <c r="H29967" s="401"/>
      <c r="I29967" s="401"/>
      <c r="J29967" s="194"/>
      <c r="K29967" s="194"/>
      <c r="L29967" s="195"/>
      <c r="M29967" s="196"/>
      <c r="N29967" s="197"/>
      <c r="O29967" s="197"/>
      <c r="P29967" s="231"/>
    </row>
    <row r="29968" spans="2:16">
      <c r="B29968" s="351"/>
      <c r="C29968" s="398"/>
      <c r="D29968" s="399"/>
      <c r="E29968" s="400"/>
      <c r="G29968" s="401"/>
      <c r="H29968" s="401"/>
      <c r="I29968" s="401"/>
      <c r="J29968" s="194"/>
      <c r="K29968" s="194"/>
      <c r="L29968" s="195"/>
      <c r="M29968" s="196"/>
      <c r="N29968" s="197"/>
      <c r="O29968" s="197"/>
      <c r="P29968" s="231"/>
    </row>
    <row r="29969" spans="2:16">
      <c r="B29969" s="351"/>
      <c r="C29969" s="398"/>
      <c r="D29969" s="399"/>
      <c r="E29969" s="400"/>
      <c r="G29969" s="401"/>
      <c r="H29969" s="401"/>
      <c r="I29969" s="401"/>
      <c r="J29969" s="194"/>
      <c r="K29969" s="194"/>
      <c r="L29969" s="195"/>
      <c r="M29969" s="196"/>
      <c r="N29969" s="197"/>
      <c r="O29969" s="197"/>
      <c r="P29969" s="231"/>
    </row>
    <row r="29970" spans="2:16">
      <c r="B29970" s="351"/>
      <c r="C29970" s="398"/>
      <c r="D29970" s="399"/>
      <c r="E29970" s="400"/>
      <c r="G29970" s="401"/>
      <c r="H29970" s="401"/>
      <c r="I29970" s="401"/>
      <c r="J29970" s="194"/>
      <c r="K29970" s="194"/>
      <c r="L29970" s="195"/>
      <c r="M29970" s="196"/>
      <c r="N29970" s="197"/>
      <c r="O29970" s="197"/>
      <c r="P29970" s="231"/>
    </row>
    <row r="29971" spans="2:16">
      <c r="B29971" s="351"/>
      <c r="C29971" s="398"/>
      <c r="D29971" s="399"/>
      <c r="E29971" s="400"/>
      <c r="G29971" s="401"/>
      <c r="H29971" s="401"/>
      <c r="I29971" s="401"/>
      <c r="J29971" s="194"/>
      <c r="K29971" s="194"/>
      <c r="L29971" s="195"/>
      <c r="M29971" s="196"/>
      <c r="N29971" s="197"/>
      <c r="O29971" s="197"/>
      <c r="P29971" s="231"/>
    </row>
    <row r="29972" spans="2:16">
      <c r="B29972" s="351"/>
      <c r="C29972" s="398"/>
      <c r="D29972" s="399"/>
      <c r="E29972" s="400"/>
      <c r="G29972" s="401"/>
      <c r="H29972" s="401"/>
      <c r="I29972" s="401"/>
      <c r="J29972" s="194"/>
      <c r="K29972" s="194"/>
      <c r="L29972" s="195"/>
      <c r="M29972" s="196"/>
      <c r="N29972" s="197"/>
      <c r="O29972" s="197"/>
      <c r="P29972" s="231"/>
    </row>
    <row r="29973" spans="2:16">
      <c r="B29973" s="351"/>
      <c r="C29973" s="398"/>
      <c r="D29973" s="399"/>
      <c r="E29973" s="400"/>
      <c r="G29973" s="401"/>
      <c r="H29973" s="401"/>
      <c r="I29973" s="401"/>
      <c r="J29973" s="194"/>
      <c r="K29973" s="194"/>
      <c r="L29973" s="195"/>
      <c r="M29973" s="196"/>
      <c r="N29973" s="197"/>
      <c r="O29973" s="197"/>
      <c r="P29973" s="231"/>
    </row>
    <row r="29974" spans="2:16">
      <c r="B29974" s="351"/>
      <c r="C29974" s="398"/>
      <c r="D29974" s="399"/>
      <c r="E29974" s="400"/>
      <c r="G29974" s="401"/>
      <c r="H29974" s="401"/>
      <c r="I29974" s="401"/>
      <c r="J29974" s="194"/>
      <c r="K29974" s="194"/>
      <c r="L29974" s="195"/>
      <c r="M29974" s="196"/>
      <c r="N29974" s="197"/>
      <c r="O29974" s="197"/>
      <c r="P29974" s="231"/>
    </row>
    <row r="29975" spans="2:16">
      <c r="B29975" s="351"/>
      <c r="C29975" s="398"/>
      <c r="D29975" s="399"/>
      <c r="E29975" s="400"/>
      <c r="G29975" s="401"/>
      <c r="H29975" s="401"/>
      <c r="I29975" s="401"/>
      <c r="J29975" s="194"/>
      <c r="K29975" s="194"/>
      <c r="L29975" s="195"/>
      <c r="M29975" s="196"/>
      <c r="N29975" s="197"/>
      <c r="O29975" s="197"/>
      <c r="P29975" s="231"/>
    </row>
    <row r="29976" spans="2:16">
      <c r="B29976" s="351"/>
      <c r="C29976" s="398"/>
      <c r="D29976" s="399"/>
      <c r="E29976" s="400"/>
      <c r="G29976" s="401"/>
      <c r="H29976" s="401"/>
      <c r="I29976" s="401"/>
      <c r="J29976" s="194"/>
      <c r="K29976" s="194"/>
      <c r="L29976" s="195"/>
      <c r="M29976" s="196"/>
      <c r="N29976" s="197"/>
      <c r="O29976" s="197"/>
      <c r="P29976" s="231"/>
    </row>
    <row r="29977" spans="2:16">
      <c r="B29977" s="351"/>
      <c r="C29977" s="398"/>
      <c r="D29977" s="399"/>
      <c r="E29977" s="400"/>
      <c r="G29977" s="401"/>
      <c r="H29977" s="401"/>
      <c r="I29977" s="401"/>
      <c r="J29977" s="194"/>
      <c r="K29977" s="194"/>
      <c r="L29977" s="195"/>
      <c r="M29977" s="196"/>
      <c r="N29977" s="197"/>
      <c r="O29977" s="197"/>
      <c r="P29977" s="231"/>
    </row>
    <row r="29978" spans="2:16">
      <c r="B29978" s="351"/>
      <c r="C29978" s="398"/>
      <c r="D29978" s="399"/>
      <c r="E29978" s="400"/>
      <c r="G29978" s="401"/>
      <c r="H29978" s="401"/>
      <c r="I29978" s="401"/>
      <c r="J29978" s="194"/>
      <c r="K29978" s="194"/>
      <c r="L29978" s="195"/>
      <c r="M29978" s="196"/>
      <c r="N29978" s="197"/>
      <c r="O29978" s="197"/>
      <c r="P29978" s="231"/>
    </row>
    <row r="29979" spans="2:16">
      <c r="B29979" s="351"/>
      <c r="C29979" s="398"/>
      <c r="D29979" s="399"/>
      <c r="E29979" s="400"/>
      <c r="G29979" s="401"/>
      <c r="H29979" s="401"/>
      <c r="I29979" s="401"/>
      <c r="J29979" s="194"/>
      <c r="K29979" s="194"/>
      <c r="L29979" s="195"/>
      <c r="M29979" s="196"/>
      <c r="N29979" s="197"/>
      <c r="O29979" s="197"/>
      <c r="P29979" s="231"/>
    </row>
    <row r="29980" spans="2:16">
      <c r="B29980" s="351"/>
      <c r="C29980" s="398"/>
      <c r="D29980" s="399"/>
      <c r="E29980" s="400"/>
      <c r="G29980" s="401"/>
      <c r="H29980" s="401"/>
      <c r="I29980" s="401"/>
      <c r="J29980" s="194"/>
      <c r="K29980" s="194"/>
      <c r="L29980" s="195"/>
      <c r="M29980" s="196"/>
      <c r="N29980" s="197"/>
      <c r="O29980" s="197"/>
      <c r="P29980" s="231"/>
    </row>
    <row r="29981" spans="2:16">
      <c r="B29981" s="351"/>
      <c r="C29981" s="398"/>
      <c r="D29981" s="399"/>
      <c r="E29981" s="400"/>
      <c r="G29981" s="401"/>
      <c r="H29981" s="401"/>
      <c r="I29981" s="401"/>
      <c r="J29981" s="194"/>
      <c r="K29981" s="194"/>
      <c r="L29981" s="195"/>
      <c r="M29981" s="196"/>
      <c r="N29981" s="197"/>
      <c r="O29981" s="197"/>
      <c r="P29981" s="231"/>
    </row>
    <row r="29982" spans="2:16">
      <c r="B29982" s="351"/>
      <c r="C29982" s="398"/>
      <c r="D29982" s="399"/>
      <c r="E29982" s="400"/>
      <c r="G29982" s="401"/>
      <c r="H29982" s="401"/>
      <c r="I29982" s="401"/>
      <c r="J29982" s="194"/>
      <c r="K29982" s="194"/>
      <c r="L29982" s="195"/>
      <c r="M29982" s="196"/>
      <c r="N29982" s="197"/>
      <c r="O29982" s="197"/>
      <c r="P29982" s="231"/>
    </row>
    <row r="29983" spans="2:16">
      <c r="B29983" s="351"/>
      <c r="C29983" s="398"/>
      <c r="D29983" s="399"/>
      <c r="E29983" s="400"/>
      <c r="G29983" s="401"/>
      <c r="H29983" s="401"/>
      <c r="I29983" s="401"/>
      <c r="J29983" s="194"/>
      <c r="K29983" s="194"/>
      <c r="L29983" s="195"/>
      <c r="M29983" s="196"/>
      <c r="N29983" s="197"/>
      <c r="O29983" s="197"/>
      <c r="P29983" s="231"/>
    </row>
    <row r="29984" spans="2:16">
      <c r="B29984" s="351"/>
      <c r="C29984" s="398"/>
      <c r="D29984" s="399"/>
      <c r="E29984" s="400"/>
      <c r="G29984" s="401"/>
      <c r="H29984" s="401"/>
      <c r="I29984" s="401"/>
      <c r="J29984" s="194"/>
      <c r="K29984" s="194"/>
      <c r="L29984" s="195"/>
      <c r="M29984" s="196"/>
      <c r="N29984" s="197"/>
      <c r="O29984" s="197"/>
      <c r="P29984" s="231"/>
    </row>
    <row r="29985" spans="2:16">
      <c r="B29985" s="351"/>
      <c r="C29985" s="398"/>
      <c r="D29985" s="399"/>
      <c r="E29985" s="400"/>
      <c r="G29985" s="401"/>
      <c r="H29985" s="401"/>
      <c r="I29985" s="401"/>
      <c r="J29985" s="194"/>
      <c r="K29985" s="194"/>
      <c r="L29985" s="195"/>
      <c r="M29985" s="196"/>
      <c r="N29985" s="197"/>
      <c r="O29985" s="197"/>
      <c r="P29985" s="231"/>
    </row>
    <row r="29986" spans="2:16">
      <c r="B29986" s="351"/>
      <c r="C29986" s="398"/>
      <c r="D29986" s="399"/>
      <c r="E29986" s="400"/>
      <c r="G29986" s="401"/>
      <c r="H29986" s="401"/>
      <c r="I29986" s="401"/>
      <c r="J29986" s="194"/>
      <c r="K29986" s="194"/>
      <c r="L29986" s="195"/>
      <c r="M29986" s="196"/>
      <c r="N29986" s="197"/>
      <c r="O29986" s="197"/>
      <c r="P29986" s="231"/>
    </row>
    <row r="29987" spans="2:16">
      <c r="B29987" s="351"/>
      <c r="C29987" s="398"/>
      <c r="D29987" s="399"/>
      <c r="E29987" s="400"/>
      <c r="G29987" s="401"/>
      <c r="H29987" s="401"/>
      <c r="I29987" s="401"/>
      <c r="J29987" s="194"/>
      <c r="K29987" s="194"/>
      <c r="L29987" s="195"/>
      <c r="M29987" s="196"/>
      <c r="N29987" s="197"/>
      <c r="O29987" s="197"/>
      <c r="P29987" s="231"/>
    </row>
    <row r="29988" spans="2:16">
      <c r="B29988" s="351"/>
      <c r="C29988" s="398"/>
      <c r="D29988" s="399"/>
      <c r="E29988" s="400"/>
      <c r="G29988" s="401"/>
      <c r="H29988" s="401"/>
      <c r="I29988" s="401"/>
      <c r="J29988" s="194"/>
      <c r="K29988" s="194"/>
      <c r="L29988" s="195"/>
      <c r="M29988" s="196"/>
      <c r="N29988" s="197"/>
      <c r="O29988" s="197"/>
      <c r="P29988" s="231"/>
    </row>
    <row r="29989" spans="2:16">
      <c r="B29989" s="351"/>
      <c r="C29989" s="398"/>
      <c r="D29989" s="399"/>
      <c r="E29989" s="400"/>
      <c r="G29989" s="401"/>
      <c r="H29989" s="401"/>
      <c r="I29989" s="401"/>
      <c r="J29989" s="194"/>
      <c r="K29989" s="194"/>
      <c r="L29989" s="195"/>
      <c r="M29989" s="196"/>
      <c r="N29989" s="197"/>
      <c r="O29989" s="197"/>
      <c r="P29989" s="231"/>
    </row>
    <row r="29990" spans="2:16">
      <c r="B29990" s="351"/>
      <c r="C29990" s="398"/>
      <c r="D29990" s="399"/>
      <c r="E29990" s="400"/>
      <c r="G29990" s="401"/>
      <c r="H29990" s="401"/>
      <c r="I29990" s="401"/>
      <c r="J29990" s="194"/>
      <c r="K29990" s="194"/>
      <c r="L29990" s="195"/>
      <c r="M29990" s="196"/>
      <c r="N29990" s="197"/>
      <c r="O29990" s="197"/>
      <c r="P29990" s="231"/>
    </row>
    <row r="29991" spans="2:16">
      <c r="B29991" s="351"/>
      <c r="C29991" s="398"/>
      <c r="D29991" s="399"/>
      <c r="E29991" s="400"/>
      <c r="G29991" s="401"/>
      <c r="H29991" s="401"/>
      <c r="I29991" s="401"/>
      <c r="J29991" s="194"/>
      <c r="K29991" s="194"/>
      <c r="L29991" s="195"/>
      <c r="M29991" s="196"/>
      <c r="N29991" s="197"/>
      <c r="O29991" s="197"/>
      <c r="P29991" s="231"/>
    </row>
    <row r="29992" spans="2:16">
      <c r="B29992" s="351"/>
      <c r="C29992" s="398"/>
      <c r="D29992" s="399"/>
      <c r="E29992" s="400"/>
      <c r="G29992" s="401"/>
      <c r="H29992" s="401"/>
      <c r="I29992" s="401"/>
      <c r="J29992" s="194"/>
      <c r="K29992" s="194"/>
      <c r="L29992" s="195"/>
      <c r="M29992" s="196"/>
      <c r="N29992" s="197"/>
      <c r="O29992" s="197"/>
      <c r="P29992" s="231"/>
    </row>
    <row r="29993" spans="2:16">
      <c r="B29993" s="351"/>
      <c r="C29993" s="398"/>
      <c r="D29993" s="399"/>
      <c r="E29993" s="400"/>
      <c r="G29993" s="401"/>
      <c r="H29993" s="401"/>
      <c r="I29993" s="401"/>
      <c r="J29993" s="194"/>
      <c r="K29993" s="194"/>
      <c r="L29993" s="195"/>
      <c r="M29993" s="196"/>
      <c r="N29993" s="197"/>
      <c r="O29993" s="197"/>
      <c r="P29993" s="231"/>
    </row>
    <row r="29994" spans="2:16">
      <c r="B29994" s="351"/>
      <c r="C29994" s="398"/>
      <c r="D29994" s="399"/>
      <c r="E29994" s="400"/>
      <c r="G29994" s="401"/>
      <c r="H29994" s="401"/>
      <c r="I29994" s="401"/>
      <c r="J29994" s="194"/>
      <c r="K29994" s="194"/>
      <c r="L29994" s="195"/>
      <c r="M29994" s="196"/>
      <c r="N29994" s="197"/>
      <c r="O29994" s="197"/>
      <c r="P29994" s="231"/>
    </row>
    <row r="29995" spans="2:16">
      <c r="B29995" s="351"/>
      <c r="C29995" s="398"/>
      <c r="D29995" s="399"/>
      <c r="E29995" s="400"/>
      <c r="G29995" s="401"/>
      <c r="H29995" s="401"/>
      <c r="I29995" s="401"/>
      <c r="J29995" s="194"/>
      <c r="K29995" s="194"/>
      <c r="L29995" s="195"/>
      <c r="M29995" s="196"/>
      <c r="N29995" s="197"/>
      <c r="O29995" s="197"/>
      <c r="P29995" s="231"/>
    </row>
    <row r="29996" spans="2:16">
      <c r="B29996" s="351"/>
      <c r="C29996" s="398"/>
      <c r="D29996" s="399"/>
      <c r="E29996" s="400"/>
      <c r="G29996" s="401"/>
      <c r="H29996" s="401"/>
      <c r="I29996" s="401"/>
      <c r="J29996" s="194"/>
      <c r="K29996" s="194"/>
      <c r="L29996" s="195"/>
      <c r="M29996" s="196"/>
      <c r="N29996" s="197"/>
      <c r="O29996" s="197"/>
      <c r="P29996" s="231"/>
    </row>
    <row r="29997" spans="2:16">
      <c r="B29997" s="351"/>
      <c r="C29997" s="398"/>
      <c r="D29997" s="399"/>
      <c r="E29997" s="400"/>
      <c r="G29997" s="401"/>
      <c r="H29997" s="401"/>
      <c r="I29997" s="401"/>
      <c r="J29997" s="194"/>
      <c r="K29997" s="194"/>
      <c r="L29997" s="195"/>
      <c r="M29997" s="196"/>
      <c r="N29997" s="197"/>
      <c r="O29997" s="197"/>
      <c r="P29997" s="231"/>
    </row>
    <row r="29998" spans="2:16">
      <c r="B29998" s="351"/>
      <c r="C29998" s="398"/>
      <c r="D29998" s="399"/>
      <c r="E29998" s="400"/>
      <c r="G29998" s="401"/>
      <c r="H29998" s="401"/>
      <c r="I29998" s="401"/>
      <c r="J29998" s="194"/>
      <c r="K29998" s="194"/>
      <c r="L29998" s="195"/>
      <c r="M29998" s="196"/>
      <c r="N29998" s="197"/>
      <c r="O29998" s="197"/>
      <c r="P29998" s="231"/>
    </row>
    <row r="29999" spans="2:16">
      <c r="B29999" s="351"/>
      <c r="C29999" s="398"/>
      <c r="D29999" s="399"/>
      <c r="E29999" s="400"/>
      <c r="G29999" s="401"/>
      <c r="H29999" s="401"/>
      <c r="I29999" s="401"/>
      <c r="J29999" s="194"/>
      <c r="K29999" s="194"/>
      <c r="L29999" s="195"/>
      <c r="M29999" s="196"/>
      <c r="N29999" s="197"/>
      <c r="O29999" s="197"/>
      <c r="P29999" s="231"/>
    </row>
    <row r="30000" spans="2:16">
      <c r="B30000" s="351"/>
      <c r="C30000" s="398"/>
      <c r="D30000" s="399"/>
      <c r="E30000" s="400"/>
      <c r="G30000" s="401"/>
      <c r="H30000" s="401"/>
      <c r="I30000" s="401"/>
      <c r="J30000" s="194"/>
      <c r="K30000" s="194"/>
      <c r="L30000" s="195"/>
      <c r="M30000" s="196"/>
      <c r="N30000" s="197"/>
      <c r="O30000" s="197"/>
      <c r="P30000" s="231"/>
    </row>
    <row r="30001" spans="2:16">
      <c r="B30001" s="351"/>
      <c r="C30001" s="398"/>
      <c r="D30001" s="399"/>
      <c r="E30001" s="400"/>
      <c r="G30001" s="401"/>
      <c r="H30001" s="401"/>
      <c r="I30001" s="401"/>
      <c r="J30001" s="194"/>
      <c r="K30001" s="194"/>
      <c r="L30001" s="195"/>
      <c r="M30001" s="196"/>
      <c r="N30001" s="197"/>
      <c r="O30001" s="197"/>
      <c r="P30001" s="231"/>
    </row>
    <row r="30002" spans="2:16">
      <c r="B30002" s="351"/>
      <c r="C30002" s="398"/>
      <c r="D30002" s="399"/>
      <c r="E30002" s="400"/>
      <c r="G30002" s="401"/>
      <c r="H30002" s="401"/>
      <c r="I30002" s="401"/>
      <c r="J30002" s="194"/>
      <c r="K30002" s="194"/>
      <c r="L30002" s="195"/>
      <c r="M30002" s="196"/>
      <c r="N30002" s="197"/>
      <c r="O30002" s="197"/>
      <c r="P30002" s="231"/>
    </row>
    <row r="30003" spans="2:16">
      <c r="B30003" s="351"/>
      <c r="C30003" s="398"/>
      <c r="D30003" s="399"/>
      <c r="E30003" s="400"/>
      <c r="G30003" s="401"/>
      <c r="H30003" s="401"/>
      <c r="I30003" s="401"/>
      <c r="J30003" s="194"/>
      <c r="K30003" s="194"/>
      <c r="L30003" s="195"/>
      <c r="M30003" s="196"/>
      <c r="N30003" s="197"/>
      <c r="O30003" s="197"/>
      <c r="P30003" s="231"/>
    </row>
    <row r="30004" spans="2:16">
      <c r="B30004" s="351"/>
      <c r="C30004" s="398"/>
      <c r="D30004" s="399"/>
      <c r="E30004" s="400"/>
      <c r="G30004" s="401"/>
      <c r="H30004" s="401"/>
      <c r="I30004" s="401"/>
      <c r="J30004" s="194"/>
      <c r="K30004" s="194"/>
      <c r="L30004" s="195"/>
      <c r="M30004" s="196"/>
      <c r="N30004" s="197"/>
      <c r="O30004" s="197"/>
      <c r="P30004" s="231"/>
    </row>
    <row r="30005" spans="2:16">
      <c r="B30005" s="351"/>
      <c r="C30005" s="398"/>
      <c r="D30005" s="399"/>
      <c r="E30005" s="400"/>
      <c r="G30005" s="401"/>
      <c r="H30005" s="401"/>
      <c r="I30005" s="401"/>
      <c r="J30005" s="194"/>
      <c r="K30005" s="194"/>
      <c r="L30005" s="195"/>
      <c r="M30005" s="196"/>
      <c r="N30005" s="197"/>
      <c r="O30005" s="197"/>
      <c r="P30005" s="231"/>
    </row>
    <row r="30006" spans="2:16">
      <c r="B30006" s="351"/>
      <c r="C30006" s="398"/>
      <c r="D30006" s="399"/>
      <c r="E30006" s="400"/>
      <c r="G30006" s="401"/>
      <c r="H30006" s="401"/>
      <c r="I30006" s="401"/>
      <c r="J30006" s="194"/>
      <c r="K30006" s="194"/>
      <c r="L30006" s="195"/>
      <c r="M30006" s="196"/>
      <c r="N30006" s="197"/>
      <c r="O30006" s="197"/>
      <c r="P30006" s="231"/>
    </row>
    <row r="30007" spans="2:16">
      <c r="B30007" s="351"/>
      <c r="C30007" s="398"/>
      <c r="D30007" s="399"/>
      <c r="E30007" s="400"/>
      <c r="G30007" s="401"/>
      <c r="H30007" s="401"/>
      <c r="I30007" s="401"/>
      <c r="J30007" s="194"/>
      <c r="K30007" s="194"/>
      <c r="L30007" s="195"/>
      <c r="M30007" s="196"/>
      <c r="N30007" s="197"/>
      <c r="O30007" s="197"/>
      <c r="P30007" s="231"/>
    </row>
    <row r="30008" spans="2:16">
      <c r="B30008" s="351"/>
      <c r="C30008" s="398"/>
      <c r="D30008" s="399"/>
      <c r="E30008" s="400"/>
      <c r="G30008" s="401"/>
      <c r="H30008" s="401"/>
      <c r="I30008" s="401"/>
      <c r="J30008" s="194"/>
      <c r="K30008" s="194"/>
      <c r="L30008" s="195"/>
      <c r="M30008" s="196"/>
      <c r="N30008" s="197"/>
      <c r="O30008" s="197"/>
      <c r="P30008" s="231"/>
    </row>
    <row r="30009" spans="2:16">
      <c r="B30009" s="351"/>
      <c r="C30009" s="398"/>
      <c r="D30009" s="399"/>
      <c r="E30009" s="400"/>
      <c r="G30009" s="401"/>
      <c r="H30009" s="401"/>
      <c r="I30009" s="401"/>
      <c r="J30009" s="194"/>
      <c r="K30009" s="194"/>
      <c r="L30009" s="195"/>
      <c r="M30009" s="196"/>
      <c r="N30009" s="197"/>
      <c r="O30009" s="197"/>
      <c r="P30009" s="231"/>
    </row>
    <row r="30010" spans="2:16">
      <c r="B30010" s="351"/>
      <c r="C30010" s="398"/>
      <c r="D30010" s="399"/>
      <c r="E30010" s="400"/>
      <c r="G30010" s="401"/>
      <c r="H30010" s="401"/>
      <c r="I30010" s="401"/>
      <c r="J30010" s="194"/>
      <c r="K30010" s="194"/>
      <c r="L30010" s="195"/>
      <c r="M30010" s="196"/>
      <c r="N30010" s="197"/>
      <c r="O30010" s="197"/>
      <c r="P30010" s="231"/>
    </row>
    <row r="30011" spans="2:16">
      <c r="B30011" s="351"/>
      <c r="C30011" s="398"/>
      <c r="D30011" s="399"/>
      <c r="E30011" s="400"/>
      <c r="G30011" s="401"/>
      <c r="H30011" s="401"/>
      <c r="I30011" s="401"/>
      <c r="J30011" s="194"/>
      <c r="K30011" s="194"/>
      <c r="L30011" s="195"/>
      <c r="M30011" s="196"/>
      <c r="N30011" s="197"/>
      <c r="O30011" s="197"/>
      <c r="P30011" s="231"/>
    </row>
    <row r="30012" spans="2:16">
      <c r="B30012" s="351"/>
      <c r="C30012" s="398"/>
      <c r="D30012" s="399"/>
      <c r="E30012" s="400"/>
      <c r="G30012" s="401"/>
      <c r="H30012" s="401"/>
      <c r="I30012" s="401"/>
      <c r="J30012" s="194"/>
      <c r="K30012" s="194"/>
      <c r="L30012" s="195"/>
      <c r="M30012" s="196"/>
      <c r="N30012" s="197"/>
      <c r="O30012" s="197"/>
      <c r="P30012" s="231"/>
    </row>
    <row r="30013" spans="2:16">
      <c r="B30013" s="351"/>
      <c r="C30013" s="398"/>
      <c r="D30013" s="399"/>
      <c r="E30013" s="400"/>
      <c r="G30013" s="401"/>
      <c r="H30013" s="401"/>
      <c r="I30013" s="401"/>
      <c r="J30013" s="194"/>
      <c r="K30013" s="194"/>
      <c r="L30013" s="195"/>
      <c r="M30013" s="196"/>
      <c r="N30013" s="197"/>
      <c r="O30013" s="197"/>
      <c r="P30013" s="231"/>
    </row>
    <row r="30014" spans="2:16">
      <c r="B30014" s="351"/>
      <c r="C30014" s="398"/>
      <c r="D30014" s="399"/>
      <c r="E30014" s="400"/>
      <c r="G30014" s="401"/>
      <c r="H30014" s="401"/>
      <c r="I30014" s="401"/>
      <c r="J30014" s="194"/>
      <c r="K30014" s="194"/>
      <c r="L30014" s="195"/>
      <c r="M30014" s="196"/>
      <c r="N30014" s="197"/>
      <c r="O30014" s="197"/>
      <c r="P30014" s="231"/>
    </row>
    <row r="30015" spans="2:16">
      <c r="B30015" s="351"/>
      <c r="C30015" s="398"/>
      <c r="D30015" s="399"/>
      <c r="E30015" s="400"/>
      <c r="G30015" s="401"/>
      <c r="H30015" s="401"/>
      <c r="I30015" s="401"/>
      <c r="J30015" s="194"/>
      <c r="K30015" s="194"/>
      <c r="L30015" s="195"/>
      <c r="M30015" s="196"/>
      <c r="N30015" s="197"/>
      <c r="O30015" s="197"/>
      <c r="P30015" s="231"/>
    </row>
    <row r="30016" spans="2:16">
      <c r="B30016" s="351"/>
      <c r="C30016" s="398"/>
      <c r="D30016" s="399"/>
      <c r="E30016" s="400"/>
      <c r="G30016" s="401"/>
      <c r="H30016" s="401"/>
      <c r="I30016" s="401"/>
      <c r="J30016" s="194"/>
      <c r="K30016" s="194"/>
      <c r="L30016" s="195"/>
      <c r="M30016" s="196"/>
      <c r="N30016" s="197"/>
      <c r="O30016" s="197"/>
      <c r="P30016" s="231"/>
    </row>
    <row r="30017" spans="2:16">
      <c r="B30017" s="351"/>
      <c r="C30017" s="398"/>
      <c r="D30017" s="399"/>
      <c r="E30017" s="400"/>
      <c r="G30017" s="401"/>
      <c r="H30017" s="401"/>
      <c r="I30017" s="401"/>
      <c r="J30017" s="194"/>
      <c r="K30017" s="194"/>
      <c r="L30017" s="195"/>
      <c r="M30017" s="196"/>
      <c r="N30017" s="197"/>
      <c r="O30017" s="197"/>
      <c r="P30017" s="231"/>
    </row>
    <row r="30018" spans="2:16">
      <c r="B30018" s="351"/>
      <c r="C30018" s="398"/>
      <c r="D30018" s="399"/>
      <c r="E30018" s="400"/>
      <c r="G30018" s="401"/>
      <c r="H30018" s="401"/>
      <c r="I30018" s="401"/>
      <c r="J30018" s="194"/>
      <c r="K30018" s="194"/>
      <c r="L30018" s="195"/>
      <c r="M30018" s="196"/>
      <c r="N30018" s="197"/>
      <c r="O30018" s="197"/>
      <c r="P30018" s="231"/>
    </row>
    <row r="30019" spans="2:16">
      <c r="B30019" s="351"/>
      <c r="C30019" s="398"/>
      <c r="D30019" s="399"/>
      <c r="E30019" s="400"/>
      <c r="G30019" s="401"/>
      <c r="H30019" s="401"/>
      <c r="I30019" s="401"/>
      <c r="J30019" s="194"/>
      <c r="K30019" s="194"/>
      <c r="L30019" s="195"/>
      <c r="M30019" s="196"/>
      <c r="N30019" s="197"/>
      <c r="O30019" s="197"/>
      <c r="P30019" s="231"/>
    </row>
    <row r="30020" spans="2:16">
      <c r="B30020" s="351"/>
      <c r="C30020" s="398"/>
      <c r="D30020" s="399"/>
      <c r="E30020" s="400"/>
      <c r="G30020" s="401"/>
      <c r="H30020" s="401"/>
      <c r="I30020" s="401"/>
      <c r="J30020" s="194"/>
      <c r="K30020" s="194"/>
      <c r="L30020" s="195"/>
      <c r="M30020" s="196"/>
      <c r="N30020" s="197"/>
      <c r="O30020" s="197"/>
      <c r="P30020" s="231"/>
    </row>
    <row r="30021" spans="2:16">
      <c r="B30021" s="351"/>
      <c r="C30021" s="398"/>
      <c r="D30021" s="399"/>
      <c r="E30021" s="400"/>
      <c r="G30021" s="401"/>
      <c r="H30021" s="401"/>
      <c r="I30021" s="401"/>
      <c r="J30021" s="194"/>
      <c r="K30021" s="194"/>
      <c r="L30021" s="195"/>
      <c r="M30021" s="196"/>
      <c r="N30021" s="197"/>
      <c r="O30021" s="197"/>
      <c r="P30021" s="231"/>
    </row>
    <row r="30022" spans="2:16">
      <c r="B30022" s="351"/>
      <c r="C30022" s="398"/>
      <c r="D30022" s="399"/>
      <c r="E30022" s="400"/>
      <c r="G30022" s="401"/>
      <c r="H30022" s="401"/>
      <c r="I30022" s="401"/>
      <c r="J30022" s="194"/>
      <c r="K30022" s="194"/>
      <c r="L30022" s="195"/>
      <c r="M30022" s="196"/>
      <c r="N30022" s="197"/>
      <c r="O30022" s="197"/>
      <c r="P30022" s="231"/>
    </row>
    <row r="30023" spans="2:16">
      <c r="B30023" s="351"/>
      <c r="C30023" s="398"/>
      <c r="D30023" s="399"/>
      <c r="E30023" s="400"/>
      <c r="G30023" s="401"/>
      <c r="H30023" s="401"/>
      <c r="I30023" s="401"/>
      <c r="J30023" s="194"/>
      <c r="K30023" s="194"/>
      <c r="L30023" s="195"/>
      <c r="M30023" s="196"/>
      <c r="N30023" s="197"/>
      <c r="O30023" s="197"/>
      <c r="P30023" s="231"/>
    </row>
    <row r="30024" spans="2:16">
      <c r="B30024" s="351"/>
      <c r="C30024" s="398"/>
      <c r="D30024" s="399"/>
      <c r="E30024" s="400"/>
      <c r="G30024" s="401"/>
      <c r="H30024" s="401"/>
      <c r="I30024" s="401"/>
      <c r="J30024" s="194"/>
      <c r="K30024" s="194"/>
      <c r="L30024" s="195"/>
      <c r="M30024" s="196"/>
      <c r="N30024" s="197"/>
      <c r="O30024" s="197"/>
      <c r="P30024" s="231"/>
    </row>
    <row r="30025" spans="2:16">
      <c r="B30025" s="351"/>
      <c r="C30025" s="398"/>
      <c r="D30025" s="399"/>
      <c r="E30025" s="400"/>
      <c r="G30025" s="401"/>
      <c r="H30025" s="401"/>
      <c r="I30025" s="401"/>
      <c r="J30025" s="194"/>
      <c r="K30025" s="194"/>
      <c r="L30025" s="195"/>
      <c r="M30025" s="196"/>
      <c r="N30025" s="197"/>
      <c r="O30025" s="197"/>
      <c r="P30025" s="231"/>
    </row>
    <row r="30026" spans="2:16">
      <c r="B30026" s="351"/>
      <c r="C30026" s="398"/>
      <c r="D30026" s="399"/>
      <c r="E30026" s="400"/>
      <c r="G30026" s="401"/>
      <c r="H30026" s="401"/>
      <c r="I30026" s="401"/>
      <c r="J30026" s="194"/>
      <c r="K30026" s="194"/>
      <c r="L30026" s="195"/>
      <c r="M30026" s="196"/>
      <c r="N30026" s="197"/>
      <c r="O30026" s="197"/>
      <c r="P30026" s="231"/>
    </row>
    <row r="30027" spans="2:16">
      <c r="B30027" s="351"/>
      <c r="C30027" s="398"/>
      <c r="D30027" s="399"/>
      <c r="E30027" s="400"/>
      <c r="G30027" s="401"/>
      <c r="H30027" s="401"/>
      <c r="I30027" s="401"/>
      <c r="J30027" s="194"/>
      <c r="K30027" s="194"/>
      <c r="L30027" s="195"/>
      <c r="M30027" s="196"/>
      <c r="N30027" s="197"/>
      <c r="O30027" s="197"/>
      <c r="P30027" s="231"/>
    </row>
    <row r="30028" spans="2:16">
      <c r="B30028" s="351"/>
      <c r="C30028" s="398"/>
      <c r="D30028" s="399"/>
      <c r="E30028" s="400"/>
      <c r="G30028" s="401"/>
      <c r="H30028" s="401"/>
      <c r="I30028" s="401"/>
      <c r="J30028" s="194"/>
      <c r="K30028" s="194"/>
      <c r="L30028" s="195"/>
      <c r="M30028" s="196"/>
      <c r="N30028" s="197"/>
      <c r="O30028" s="197"/>
      <c r="P30028" s="231"/>
    </row>
    <row r="30029" spans="2:16">
      <c r="B30029" s="351"/>
      <c r="C30029" s="398"/>
      <c r="D30029" s="399"/>
      <c r="E30029" s="400"/>
      <c r="G30029" s="401"/>
      <c r="H30029" s="401"/>
      <c r="I30029" s="401"/>
      <c r="J30029" s="194"/>
      <c r="K30029" s="194"/>
      <c r="L30029" s="195"/>
      <c r="M30029" s="196"/>
      <c r="N30029" s="197"/>
      <c r="O30029" s="197"/>
      <c r="P30029" s="231"/>
    </row>
    <row r="30030" spans="2:16">
      <c r="B30030" s="351"/>
      <c r="C30030" s="398"/>
      <c r="D30030" s="399"/>
      <c r="E30030" s="400"/>
      <c r="G30030" s="401"/>
      <c r="H30030" s="401"/>
      <c r="I30030" s="401"/>
      <c r="J30030" s="194"/>
      <c r="K30030" s="194"/>
      <c r="L30030" s="195"/>
      <c r="M30030" s="196"/>
      <c r="N30030" s="197"/>
      <c r="O30030" s="197"/>
      <c r="P30030" s="231"/>
    </row>
    <row r="30031" spans="2:16">
      <c r="B30031" s="351"/>
      <c r="C30031" s="398"/>
      <c r="D30031" s="399"/>
      <c r="E30031" s="400"/>
      <c r="G30031" s="401"/>
      <c r="H30031" s="401"/>
      <c r="I30031" s="401"/>
      <c r="J30031" s="194"/>
      <c r="K30031" s="194"/>
      <c r="L30031" s="195"/>
      <c r="M30031" s="196"/>
      <c r="N30031" s="197"/>
      <c r="O30031" s="197"/>
      <c r="P30031" s="231"/>
    </row>
    <row r="30032" spans="2:16">
      <c r="B30032" s="351"/>
      <c r="C30032" s="398"/>
      <c r="D30032" s="399"/>
      <c r="E30032" s="400"/>
      <c r="G30032" s="401"/>
      <c r="H30032" s="401"/>
      <c r="I30032" s="401"/>
      <c r="J30032" s="194"/>
      <c r="K30032" s="194"/>
      <c r="L30032" s="195"/>
      <c r="M30032" s="196"/>
      <c r="N30032" s="197"/>
      <c r="O30032" s="197"/>
      <c r="P30032" s="231"/>
    </row>
    <row r="30033" spans="2:16">
      <c r="B30033" s="351"/>
      <c r="C30033" s="398"/>
      <c r="D30033" s="399"/>
      <c r="E30033" s="400"/>
      <c r="G30033" s="401"/>
      <c r="H30033" s="401"/>
      <c r="I30033" s="401"/>
      <c r="J30033" s="194"/>
      <c r="K30033" s="194"/>
      <c r="L30033" s="195"/>
      <c r="M30033" s="196"/>
      <c r="N30033" s="197"/>
      <c r="O30033" s="197"/>
      <c r="P30033" s="231"/>
    </row>
    <row r="30034" spans="2:16">
      <c r="B30034" s="351"/>
      <c r="C30034" s="398"/>
      <c r="D30034" s="399"/>
      <c r="E30034" s="400"/>
      <c r="G30034" s="401"/>
      <c r="H30034" s="401"/>
      <c r="I30034" s="401"/>
      <c r="J30034" s="194"/>
      <c r="K30034" s="194"/>
      <c r="L30034" s="195"/>
      <c r="M30034" s="196"/>
      <c r="N30034" s="197"/>
      <c r="O30034" s="197"/>
      <c r="P30034" s="231"/>
    </row>
    <row r="30035" spans="2:16">
      <c r="B30035" s="351"/>
      <c r="C30035" s="398"/>
      <c r="D30035" s="399"/>
      <c r="E30035" s="400"/>
      <c r="G30035" s="401"/>
      <c r="H30035" s="401"/>
      <c r="I30035" s="401"/>
      <c r="J30035" s="194"/>
      <c r="K30035" s="194"/>
      <c r="L30035" s="195"/>
      <c r="M30035" s="196"/>
      <c r="N30035" s="197"/>
      <c r="O30035" s="197"/>
      <c r="P30035" s="231"/>
    </row>
    <row r="30036" spans="2:16">
      <c r="B30036" s="351"/>
      <c r="C30036" s="398"/>
      <c r="D30036" s="399"/>
      <c r="E30036" s="400"/>
      <c r="G30036" s="401"/>
      <c r="H30036" s="401"/>
      <c r="I30036" s="401"/>
      <c r="J30036" s="194"/>
      <c r="K30036" s="194"/>
      <c r="L30036" s="195"/>
      <c r="M30036" s="196"/>
      <c r="N30036" s="197"/>
      <c r="O30036" s="197"/>
      <c r="P30036" s="231"/>
    </row>
    <row r="30037" spans="2:16">
      <c r="B30037" s="351"/>
      <c r="C30037" s="398"/>
      <c r="D30037" s="399"/>
      <c r="E30037" s="400"/>
      <c r="G30037" s="401"/>
      <c r="H30037" s="401"/>
      <c r="I30037" s="401"/>
      <c r="J30037" s="194"/>
      <c r="K30037" s="194"/>
      <c r="L30037" s="195"/>
      <c r="M30037" s="196"/>
      <c r="N30037" s="197"/>
      <c r="O30037" s="197"/>
      <c r="P30037" s="231"/>
    </row>
    <row r="30038" spans="2:16">
      <c r="B30038" s="351"/>
      <c r="C30038" s="398"/>
      <c r="D30038" s="399"/>
      <c r="E30038" s="400"/>
      <c r="G30038" s="401"/>
      <c r="H30038" s="401"/>
      <c r="I30038" s="401"/>
      <c r="J30038" s="194"/>
      <c r="K30038" s="194"/>
      <c r="L30038" s="195"/>
      <c r="M30038" s="196"/>
      <c r="N30038" s="197"/>
      <c r="O30038" s="197"/>
      <c r="P30038" s="231"/>
    </row>
    <row r="30039" spans="2:16">
      <c r="B30039" s="351"/>
      <c r="C30039" s="398"/>
      <c r="D30039" s="399"/>
      <c r="E30039" s="400"/>
      <c r="G30039" s="401"/>
      <c r="H30039" s="401"/>
      <c r="I30039" s="401"/>
      <c r="J30039" s="194"/>
      <c r="K30039" s="194"/>
      <c r="L30039" s="195"/>
      <c r="M30039" s="196"/>
      <c r="N30039" s="197"/>
      <c r="O30039" s="197"/>
      <c r="P30039" s="231"/>
    </row>
    <row r="30040" spans="2:16">
      <c r="B30040" s="351"/>
      <c r="C30040" s="398"/>
      <c r="D30040" s="399"/>
      <c r="E30040" s="400"/>
      <c r="G30040" s="401"/>
      <c r="H30040" s="401"/>
      <c r="I30040" s="401"/>
      <c r="J30040" s="194"/>
      <c r="K30040" s="194"/>
      <c r="L30040" s="195"/>
      <c r="M30040" s="196"/>
      <c r="N30040" s="197"/>
      <c r="O30040" s="197"/>
      <c r="P30040" s="231"/>
    </row>
    <row r="30041" spans="2:16">
      <c r="B30041" s="351"/>
      <c r="C30041" s="398"/>
      <c r="D30041" s="399"/>
      <c r="E30041" s="400"/>
      <c r="G30041" s="401"/>
      <c r="H30041" s="401"/>
      <c r="I30041" s="401"/>
      <c r="J30041" s="194"/>
      <c r="K30041" s="194"/>
      <c r="L30041" s="195"/>
      <c r="M30041" s="196"/>
      <c r="N30041" s="197"/>
      <c r="O30041" s="197"/>
      <c r="P30041" s="231"/>
    </row>
    <row r="30042" spans="2:16">
      <c r="B30042" s="351"/>
      <c r="C30042" s="398"/>
      <c r="D30042" s="399"/>
      <c r="E30042" s="400"/>
      <c r="G30042" s="401"/>
      <c r="H30042" s="401"/>
      <c r="I30042" s="401"/>
      <c r="J30042" s="194"/>
      <c r="K30042" s="194"/>
      <c r="L30042" s="195"/>
      <c r="M30042" s="196"/>
      <c r="N30042" s="197"/>
      <c r="O30042" s="197"/>
      <c r="P30042" s="231"/>
    </row>
    <row r="30043" spans="2:16">
      <c r="B30043" s="351"/>
      <c r="C30043" s="398"/>
      <c r="D30043" s="399"/>
      <c r="E30043" s="400"/>
      <c r="G30043" s="401"/>
      <c r="H30043" s="401"/>
      <c r="I30043" s="401"/>
      <c r="J30043" s="194"/>
      <c r="K30043" s="194"/>
      <c r="L30043" s="195"/>
      <c r="M30043" s="196"/>
      <c r="N30043" s="197"/>
      <c r="O30043" s="197"/>
      <c r="P30043" s="231"/>
    </row>
    <row r="30044" spans="2:16">
      <c r="B30044" s="351"/>
      <c r="C30044" s="398"/>
      <c r="D30044" s="399"/>
      <c r="E30044" s="400"/>
      <c r="G30044" s="401"/>
      <c r="H30044" s="401"/>
      <c r="I30044" s="401"/>
      <c r="J30044" s="194"/>
      <c r="K30044" s="194"/>
      <c r="L30044" s="195"/>
      <c r="M30044" s="196"/>
      <c r="N30044" s="197"/>
      <c r="O30044" s="197"/>
      <c r="P30044" s="231"/>
    </row>
    <row r="30045" spans="2:16">
      <c r="B30045" s="351"/>
      <c r="C30045" s="398"/>
      <c r="D30045" s="399"/>
      <c r="E30045" s="400"/>
      <c r="G30045" s="401"/>
      <c r="H30045" s="401"/>
      <c r="I30045" s="401"/>
      <c r="J30045" s="194"/>
      <c r="K30045" s="194"/>
      <c r="L30045" s="195"/>
      <c r="M30045" s="196"/>
      <c r="N30045" s="197"/>
      <c r="O30045" s="197"/>
      <c r="P30045" s="231"/>
    </row>
    <row r="30046" spans="2:16">
      <c r="B30046" s="351"/>
      <c r="C30046" s="398"/>
      <c r="D30046" s="399"/>
      <c r="E30046" s="400"/>
      <c r="G30046" s="401"/>
      <c r="H30046" s="401"/>
      <c r="I30046" s="401"/>
      <c r="J30046" s="194"/>
      <c r="K30046" s="194"/>
      <c r="L30046" s="195"/>
      <c r="M30046" s="196"/>
      <c r="N30046" s="197"/>
      <c r="O30046" s="197"/>
      <c r="P30046" s="231"/>
    </row>
    <row r="30047" spans="2:16">
      <c r="B30047" s="351"/>
      <c r="C30047" s="398"/>
      <c r="D30047" s="399"/>
      <c r="E30047" s="400"/>
      <c r="G30047" s="401"/>
      <c r="H30047" s="401"/>
      <c r="I30047" s="401"/>
      <c r="J30047" s="194"/>
      <c r="K30047" s="194"/>
      <c r="L30047" s="195"/>
      <c r="M30047" s="196"/>
      <c r="N30047" s="197"/>
      <c r="O30047" s="197"/>
      <c r="P30047" s="231"/>
    </row>
    <row r="30048" spans="2:16">
      <c r="B30048" s="351"/>
      <c r="C30048" s="398"/>
      <c r="D30048" s="399"/>
      <c r="E30048" s="400"/>
      <c r="G30048" s="401"/>
      <c r="H30048" s="401"/>
      <c r="I30048" s="401"/>
      <c r="J30048" s="194"/>
      <c r="K30048" s="194"/>
      <c r="L30048" s="195"/>
      <c r="M30048" s="196"/>
      <c r="N30048" s="197"/>
      <c r="O30048" s="197"/>
      <c r="P30048" s="231"/>
    </row>
    <row r="30049" spans="2:16">
      <c r="B30049" s="351"/>
      <c r="C30049" s="398"/>
      <c r="D30049" s="399"/>
      <c r="E30049" s="400"/>
      <c r="G30049" s="401"/>
      <c r="H30049" s="401"/>
      <c r="I30049" s="401"/>
      <c r="J30049" s="194"/>
      <c r="K30049" s="194"/>
      <c r="L30049" s="195"/>
      <c r="M30049" s="196"/>
      <c r="N30049" s="197"/>
      <c r="O30049" s="197"/>
      <c r="P30049" s="231"/>
    </row>
    <row r="30050" spans="2:16">
      <c r="B30050" s="351"/>
      <c r="C30050" s="398"/>
      <c r="D30050" s="399"/>
      <c r="E30050" s="400"/>
      <c r="G30050" s="401"/>
      <c r="H30050" s="401"/>
      <c r="I30050" s="401"/>
      <c r="J30050" s="194"/>
      <c r="K30050" s="194"/>
      <c r="L30050" s="195"/>
      <c r="M30050" s="196"/>
      <c r="N30050" s="197"/>
      <c r="O30050" s="197"/>
      <c r="P30050" s="231"/>
    </row>
    <row r="30051" spans="2:16">
      <c r="B30051" s="351"/>
      <c r="C30051" s="398"/>
      <c r="D30051" s="399"/>
      <c r="E30051" s="400"/>
      <c r="G30051" s="401"/>
      <c r="H30051" s="401"/>
      <c r="I30051" s="401"/>
      <c r="J30051" s="194"/>
      <c r="K30051" s="194"/>
      <c r="L30051" s="195"/>
      <c r="M30051" s="196"/>
      <c r="N30051" s="197"/>
      <c r="O30051" s="197"/>
      <c r="P30051" s="231"/>
    </row>
    <row r="30052" spans="2:16">
      <c r="B30052" s="351"/>
      <c r="C30052" s="398"/>
      <c r="D30052" s="399"/>
      <c r="E30052" s="400"/>
      <c r="G30052" s="401"/>
      <c r="H30052" s="401"/>
      <c r="I30052" s="401"/>
      <c r="J30052" s="194"/>
      <c r="K30052" s="194"/>
      <c r="L30052" s="195"/>
      <c r="M30052" s="196"/>
      <c r="N30052" s="197"/>
      <c r="O30052" s="197"/>
      <c r="P30052" s="231"/>
    </row>
    <row r="30053" spans="2:16">
      <c r="B30053" s="351"/>
      <c r="C30053" s="398"/>
      <c r="D30053" s="399"/>
      <c r="E30053" s="400"/>
      <c r="G30053" s="401"/>
      <c r="H30053" s="401"/>
      <c r="I30053" s="401"/>
      <c r="J30053" s="194"/>
      <c r="K30053" s="194"/>
      <c r="L30053" s="195"/>
      <c r="M30053" s="196"/>
      <c r="N30053" s="197"/>
      <c r="O30053" s="197"/>
      <c r="P30053" s="231"/>
    </row>
    <row r="30054" spans="2:16">
      <c r="B30054" s="351"/>
      <c r="C30054" s="398"/>
      <c r="D30054" s="399"/>
      <c r="E30054" s="400"/>
      <c r="G30054" s="401"/>
      <c r="H30054" s="401"/>
      <c r="I30054" s="401"/>
      <c r="J30054" s="194"/>
      <c r="K30054" s="194"/>
      <c r="L30054" s="195"/>
      <c r="M30054" s="196"/>
      <c r="N30054" s="197"/>
      <c r="O30054" s="197"/>
      <c r="P30054" s="231"/>
    </row>
    <row r="30055" spans="2:16">
      <c r="B30055" s="351"/>
      <c r="C30055" s="398"/>
      <c r="D30055" s="399"/>
      <c r="E30055" s="400"/>
      <c r="G30055" s="401"/>
      <c r="H30055" s="401"/>
      <c r="I30055" s="401"/>
      <c r="J30055" s="194"/>
      <c r="K30055" s="194"/>
      <c r="L30055" s="195"/>
      <c r="M30055" s="196"/>
      <c r="N30055" s="197"/>
      <c r="O30055" s="197"/>
      <c r="P30055" s="231"/>
    </row>
    <row r="30056" spans="2:16">
      <c r="B30056" s="351"/>
      <c r="C30056" s="398"/>
      <c r="D30056" s="399"/>
      <c r="E30056" s="400"/>
      <c r="G30056" s="401"/>
      <c r="H30056" s="401"/>
      <c r="I30056" s="401"/>
      <c r="J30056" s="194"/>
      <c r="K30056" s="194"/>
      <c r="L30056" s="195"/>
      <c r="M30056" s="196"/>
      <c r="N30056" s="197"/>
      <c r="O30056" s="197"/>
      <c r="P30056" s="231"/>
    </row>
    <row r="30057" spans="2:16">
      <c r="B30057" s="351"/>
      <c r="C30057" s="398"/>
      <c r="D30057" s="399"/>
      <c r="E30057" s="400"/>
      <c r="G30057" s="401"/>
      <c r="H30057" s="401"/>
      <c r="I30057" s="401"/>
      <c r="J30057" s="194"/>
      <c r="K30057" s="194"/>
      <c r="L30057" s="195"/>
      <c r="M30057" s="196"/>
      <c r="N30057" s="197"/>
      <c r="O30057" s="197"/>
      <c r="P30057" s="231"/>
    </row>
    <row r="30058" spans="2:16">
      <c r="B30058" s="351"/>
      <c r="C30058" s="398"/>
      <c r="D30058" s="399"/>
      <c r="E30058" s="400"/>
      <c r="G30058" s="401"/>
      <c r="H30058" s="401"/>
      <c r="I30058" s="401"/>
      <c r="J30058" s="194"/>
      <c r="K30058" s="194"/>
      <c r="L30058" s="195"/>
      <c r="M30058" s="196"/>
      <c r="N30058" s="197"/>
      <c r="O30058" s="197"/>
      <c r="P30058" s="231"/>
    </row>
    <row r="30059" spans="2:16">
      <c r="B30059" s="351"/>
      <c r="C30059" s="398"/>
      <c r="D30059" s="399"/>
      <c r="E30059" s="400"/>
      <c r="G30059" s="401"/>
      <c r="H30059" s="401"/>
      <c r="I30059" s="401"/>
      <c r="J30059" s="194"/>
      <c r="K30059" s="194"/>
      <c r="L30059" s="195"/>
      <c r="M30059" s="196"/>
      <c r="N30059" s="197"/>
      <c r="O30059" s="197"/>
      <c r="P30059" s="231"/>
    </row>
    <row r="30060" spans="2:16">
      <c r="B30060" s="351"/>
      <c r="C30060" s="398"/>
      <c r="D30060" s="399"/>
      <c r="E30060" s="400"/>
      <c r="G30060" s="401"/>
      <c r="H30060" s="401"/>
      <c r="I30060" s="401"/>
      <c r="J30060" s="194"/>
      <c r="K30060" s="194"/>
      <c r="L30060" s="195"/>
      <c r="M30060" s="196"/>
      <c r="N30060" s="197"/>
      <c r="O30060" s="197"/>
      <c r="P30060" s="231"/>
    </row>
    <row r="30061" spans="2:16">
      <c r="B30061" s="351"/>
      <c r="C30061" s="398"/>
      <c r="D30061" s="399"/>
      <c r="E30061" s="400"/>
      <c r="G30061" s="401"/>
      <c r="H30061" s="401"/>
      <c r="I30061" s="401"/>
      <c r="J30061" s="194"/>
      <c r="K30061" s="194"/>
      <c r="L30061" s="195"/>
      <c r="M30061" s="196"/>
      <c r="N30061" s="197"/>
      <c r="O30061" s="197"/>
      <c r="P30061" s="231"/>
    </row>
    <row r="30062" spans="2:16">
      <c r="B30062" s="351"/>
      <c r="C30062" s="398"/>
      <c r="D30062" s="399"/>
      <c r="E30062" s="400"/>
      <c r="G30062" s="401"/>
      <c r="H30062" s="401"/>
      <c r="I30062" s="401"/>
      <c r="J30062" s="194"/>
      <c r="K30062" s="194"/>
      <c r="L30062" s="195"/>
      <c r="M30062" s="196"/>
      <c r="N30062" s="197"/>
      <c r="O30062" s="197"/>
      <c r="P30062" s="231"/>
    </row>
    <row r="30063" spans="2:16">
      <c r="B30063" s="351"/>
      <c r="C30063" s="398"/>
      <c r="D30063" s="399"/>
      <c r="E30063" s="400"/>
      <c r="G30063" s="401"/>
      <c r="H30063" s="401"/>
      <c r="I30063" s="401"/>
      <c r="J30063" s="194"/>
      <c r="K30063" s="194"/>
      <c r="L30063" s="195"/>
      <c r="M30063" s="196"/>
      <c r="N30063" s="197"/>
      <c r="O30063" s="197"/>
      <c r="P30063" s="231"/>
    </row>
    <row r="30064" spans="2:16">
      <c r="B30064" s="351"/>
      <c r="C30064" s="398"/>
      <c r="D30064" s="399"/>
      <c r="E30064" s="400"/>
      <c r="G30064" s="401"/>
      <c r="H30064" s="401"/>
      <c r="I30064" s="401"/>
      <c r="J30064" s="194"/>
      <c r="K30064" s="194"/>
      <c r="L30064" s="195"/>
      <c r="M30064" s="196"/>
      <c r="N30064" s="197"/>
      <c r="O30064" s="197"/>
      <c r="P30064" s="231"/>
    </row>
    <row r="30065" spans="2:16">
      <c r="B30065" s="351"/>
      <c r="C30065" s="398"/>
      <c r="D30065" s="399"/>
      <c r="E30065" s="400"/>
      <c r="G30065" s="401"/>
      <c r="H30065" s="401"/>
      <c r="I30065" s="401"/>
      <c r="J30065" s="194"/>
      <c r="K30065" s="194"/>
      <c r="L30065" s="195"/>
      <c r="M30065" s="196"/>
      <c r="N30065" s="197"/>
      <c r="O30065" s="197"/>
      <c r="P30065" s="231"/>
    </row>
    <row r="30066" spans="2:16">
      <c r="B30066" s="351"/>
      <c r="C30066" s="398"/>
      <c r="D30066" s="399"/>
      <c r="E30066" s="400"/>
      <c r="G30066" s="401"/>
      <c r="H30066" s="401"/>
      <c r="I30066" s="401"/>
      <c r="J30066" s="194"/>
      <c r="K30066" s="194"/>
      <c r="L30066" s="195"/>
      <c r="M30066" s="196"/>
      <c r="N30066" s="197"/>
      <c r="O30066" s="197"/>
      <c r="P30066" s="231"/>
    </row>
    <row r="30067" spans="2:16">
      <c r="B30067" s="351"/>
      <c r="C30067" s="398"/>
      <c r="D30067" s="399"/>
      <c r="E30067" s="400"/>
      <c r="G30067" s="401"/>
      <c r="H30067" s="401"/>
      <c r="I30067" s="401"/>
      <c r="J30067" s="194"/>
      <c r="K30067" s="194"/>
      <c r="L30067" s="195"/>
      <c r="M30067" s="196"/>
      <c r="N30067" s="197"/>
      <c r="O30067" s="197"/>
      <c r="P30067" s="231"/>
    </row>
    <row r="30068" spans="2:16">
      <c r="B30068" s="351"/>
      <c r="C30068" s="398"/>
      <c r="D30068" s="399"/>
      <c r="E30068" s="400"/>
      <c r="G30068" s="401"/>
      <c r="H30068" s="401"/>
      <c r="I30068" s="401"/>
      <c r="J30068" s="194"/>
      <c r="K30068" s="194"/>
      <c r="L30068" s="195"/>
      <c r="M30068" s="196"/>
      <c r="N30068" s="197"/>
      <c r="O30068" s="197"/>
      <c r="P30068" s="231"/>
    </row>
    <row r="30069" spans="2:16">
      <c r="B30069" s="351"/>
      <c r="C30069" s="398"/>
      <c r="D30069" s="399"/>
      <c r="E30069" s="400"/>
      <c r="G30069" s="401"/>
      <c r="H30069" s="401"/>
      <c r="I30069" s="401"/>
      <c r="J30069" s="194"/>
      <c r="K30069" s="194"/>
      <c r="L30069" s="195"/>
      <c r="M30069" s="196"/>
      <c r="N30069" s="197"/>
      <c r="O30069" s="197"/>
      <c r="P30069" s="231"/>
    </row>
    <row r="30070" spans="2:16">
      <c r="B30070" s="351"/>
      <c r="C30070" s="398"/>
      <c r="D30070" s="399"/>
      <c r="E30070" s="400"/>
      <c r="G30070" s="401"/>
      <c r="H30070" s="401"/>
      <c r="I30070" s="401"/>
      <c r="J30070" s="194"/>
      <c r="K30070" s="194"/>
      <c r="L30070" s="195"/>
      <c r="M30070" s="196"/>
      <c r="N30070" s="197"/>
      <c r="O30070" s="197"/>
      <c r="P30070" s="231"/>
    </row>
    <row r="30071" spans="2:16">
      <c r="B30071" s="351"/>
      <c r="C30071" s="398"/>
      <c r="D30071" s="399"/>
      <c r="E30071" s="400"/>
      <c r="G30071" s="401"/>
      <c r="H30071" s="401"/>
      <c r="I30071" s="401"/>
      <c r="J30071" s="194"/>
      <c r="K30071" s="194"/>
      <c r="L30071" s="195"/>
      <c r="M30071" s="196"/>
      <c r="N30071" s="197"/>
      <c r="O30071" s="197"/>
      <c r="P30071" s="231"/>
    </row>
    <row r="30072" spans="2:16">
      <c r="B30072" s="351"/>
      <c r="C30072" s="398"/>
      <c r="D30072" s="399"/>
      <c r="E30072" s="400"/>
      <c r="G30072" s="401"/>
      <c r="H30072" s="401"/>
      <c r="I30072" s="401"/>
      <c r="J30072" s="194"/>
      <c r="K30072" s="194"/>
      <c r="L30072" s="195"/>
      <c r="M30072" s="196"/>
      <c r="N30072" s="197"/>
      <c r="O30072" s="197"/>
      <c r="P30072" s="231"/>
    </row>
    <row r="30073" spans="2:16">
      <c r="B30073" s="351"/>
      <c r="C30073" s="398"/>
      <c r="D30073" s="399"/>
      <c r="E30073" s="400"/>
      <c r="G30073" s="401"/>
      <c r="H30073" s="401"/>
      <c r="I30073" s="401"/>
      <c r="J30073" s="194"/>
      <c r="K30073" s="194"/>
      <c r="L30073" s="195"/>
      <c r="M30073" s="196"/>
      <c r="N30073" s="197"/>
      <c r="O30073" s="197"/>
      <c r="P30073" s="231"/>
    </row>
    <row r="30074" spans="2:16">
      <c r="B30074" s="351"/>
      <c r="C30074" s="398"/>
      <c r="D30074" s="399"/>
      <c r="E30074" s="400"/>
      <c r="G30074" s="401"/>
      <c r="H30074" s="401"/>
      <c r="I30074" s="401"/>
      <c r="J30074" s="194"/>
      <c r="K30074" s="194"/>
      <c r="L30074" s="195"/>
      <c r="M30074" s="196"/>
      <c r="N30074" s="197"/>
      <c r="O30074" s="197"/>
      <c r="P30074" s="231"/>
    </row>
    <row r="30075" spans="2:16">
      <c r="B30075" s="351"/>
      <c r="C30075" s="398"/>
      <c r="D30075" s="399"/>
      <c r="E30075" s="400"/>
      <c r="G30075" s="401"/>
      <c r="H30075" s="401"/>
      <c r="I30075" s="401"/>
      <c r="J30075" s="194"/>
      <c r="K30075" s="194"/>
      <c r="L30075" s="195"/>
      <c r="M30075" s="196"/>
      <c r="N30075" s="197"/>
      <c r="O30075" s="197"/>
      <c r="P30075" s="231"/>
    </row>
    <row r="30076" spans="2:16">
      <c r="B30076" s="351"/>
      <c r="C30076" s="398"/>
      <c r="D30076" s="399"/>
      <c r="E30076" s="400"/>
      <c r="G30076" s="401"/>
      <c r="H30076" s="401"/>
      <c r="I30076" s="401"/>
      <c r="J30076" s="194"/>
      <c r="K30076" s="194"/>
      <c r="L30076" s="195"/>
      <c r="M30076" s="196"/>
      <c r="N30076" s="197"/>
      <c r="O30076" s="197"/>
      <c r="P30076" s="231"/>
    </row>
    <row r="30077" spans="2:16">
      <c r="B30077" s="351"/>
      <c r="C30077" s="398"/>
      <c r="D30077" s="399"/>
      <c r="E30077" s="400"/>
      <c r="G30077" s="401"/>
      <c r="H30077" s="401"/>
      <c r="I30077" s="401"/>
      <c r="J30077" s="194"/>
      <c r="K30077" s="194"/>
      <c r="L30077" s="195"/>
      <c r="M30077" s="196"/>
      <c r="N30077" s="197"/>
      <c r="O30077" s="197"/>
      <c r="P30077" s="231"/>
    </row>
    <row r="30078" spans="2:16">
      <c r="B30078" s="351"/>
      <c r="C30078" s="398"/>
      <c r="D30078" s="399"/>
      <c r="E30078" s="400"/>
      <c r="G30078" s="401"/>
      <c r="H30078" s="401"/>
      <c r="I30078" s="401"/>
      <c r="J30078" s="194"/>
      <c r="K30078" s="194"/>
      <c r="L30078" s="195"/>
      <c r="M30078" s="196"/>
      <c r="N30078" s="197"/>
      <c r="O30078" s="197"/>
      <c r="P30078" s="231"/>
    </row>
    <row r="30079" spans="2:16">
      <c r="B30079" s="351"/>
      <c r="C30079" s="398"/>
      <c r="D30079" s="399"/>
      <c r="E30079" s="400"/>
      <c r="G30079" s="401"/>
      <c r="H30079" s="401"/>
      <c r="I30079" s="401"/>
      <c r="J30079" s="194"/>
      <c r="K30079" s="194"/>
      <c r="L30079" s="195"/>
      <c r="M30079" s="196"/>
      <c r="N30079" s="197"/>
      <c r="O30079" s="197"/>
      <c r="P30079" s="231"/>
    </row>
    <row r="30080" spans="2:16">
      <c r="B30080" s="351"/>
      <c r="C30080" s="398"/>
      <c r="D30080" s="399"/>
      <c r="E30080" s="400"/>
      <c r="G30080" s="401"/>
      <c r="H30080" s="401"/>
      <c r="I30080" s="401"/>
      <c r="J30080" s="194"/>
      <c r="K30080" s="194"/>
      <c r="L30080" s="195"/>
      <c r="M30080" s="196"/>
      <c r="N30080" s="197"/>
      <c r="O30080" s="197"/>
      <c r="P30080" s="231"/>
    </row>
    <row r="30081" spans="2:16">
      <c r="B30081" s="351"/>
      <c r="C30081" s="398"/>
      <c r="D30081" s="399"/>
      <c r="E30081" s="400"/>
      <c r="G30081" s="401"/>
      <c r="H30081" s="401"/>
      <c r="I30081" s="401"/>
      <c r="J30081" s="194"/>
      <c r="K30081" s="194"/>
      <c r="L30081" s="195"/>
      <c r="M30081" s="196"/>
      <c r="N30081" s="197"/>
      <c r="O30081" s="197"/>
      <c r="P30081" s="231"/>
    </row>
    <row r="30082" spans="2:16">
      <c r="B30082" s="351"/>
      <c r="C30082" s="398"/>
      <c r="D30082" s="399"/>
      <c r="E30082" s="400"/>
      <c r="G30082" s="401"/>
      <c r="H30082" s="401"/>
      <c r="I30082" s="401"/>
      <c r="J30082" s="194"/>
      <c r="K30082" s="194"/>
      <c r="L30082" s="195"/>
      <c r="M30082" s="196"/>
      <c r="N30082" s="197"/>
      <c r="O30082" s="197"/>
      <c r="P30082" s="231"/>
    </row>
    <row r="30083" spans="2:16">
      <c r="B30083" s="351"/>
      <c r="C30083" s="398"/>
      <c r="D30083" s="399"/>
      <c r="E30083" s="400"/>
      <c r="G30083" s="401"/>
      <c r="H30083" s="401"/>
      <c r="I30083" s="401"/>
      <c r="J30083" s="194"/>
      <c r="K30083" s="194"/>
      <c r="L30083" s="195"/>
      <c r="M30083" s="196"/>
      <c r="N30083" s="197"/>
      <c r="O30083" s="197"/>
      <c r="P30083" s="231"/>
    </row>
    <row r="30084" spans="2:16">
      <c r="B30084" s="351"/>
      <c r="C30084" s="398"/>
      <c r="D30084" s="399"/>
      <c r="E30084" s="400"/>
      <c r="G30084" s="401"/>
      <c r="H30084" s="401"/>
      <c r="I30084" s="401"/>
      <c r="J30084" s="194"/>
      <c r="K30084" s="194"/>
      <c r="L30084" s="195"/>
      <c r="M30084" s="196"/>
      <c r="N30084" s="197"/>
      <c r="O30084" s="197"/>
      <c r="P30084" s="231"/>
    </row>
    <row r="30085" spans="2:16">
      <c r="B30085" s="351"/>
      <c r="C30085" s="398"/>
      <c r="D30085" s="399"/>
      <c r="E30085" s="400"/>
      <c r="G30085" s="401"/>
      <c r="H30085" s="401"/>
      <c r="I30085" s="401"/>
      <c r="J30085" s="194"/>
      <c r="K30085" s="194"/>
      <c r="L30085" s="195"/>
      <c r="M30085" s="196"/>
      <c r="N30085" s="197"/>
      <c r="O30085" s="197"/>
      <c r="P30085" s="231"/>
    </row>
    <row r="30086" spans="2:16">
      <c r="B30086" s="351"/>
      <c r="C30086" s="398"/>
      <c r="D30086" s="399"/>
      <c r="E30086" s="400"/>
      <c r="G30086" s="401"/>
      <c r="H30086" s="401"/>
      <c r="I30086" s="401"/>
      <c r="J30086" s="194"/>
      <c r="K30086" s="194"/>
      <c r="L30086" s="195"/>
      <c r="M30086" s="196"/>
      <c r="N30086" s="197"/>
      <c r="O30086" s="197"/>
      <c r="P30086" s="231"/>
    </row>
    <row r="30087" spans="2:16">
      <c r="B30087" s="351"/>
      <c r="C30087" s="398"/>
      <c r="D30087" s="399"/>
      <c r="E30087" s="400"/>
      <c r="G30087" s="401"/>
      <c r="H30087" s="401"/>
      <c r="I30087" s="401"/>
      <c r="J30087" s="194"/>
      <c r="K30087" s="194"/>
      <c r="L30087" s="195"/>
      <c r="M30087" s="196"/>
      <c r="N30087" s="197"/>
      <c r="O30087" s="197"/>
      <c r="P30087" s="231"/>
    </row>
    <row r="30088" spans="2:16">
      <c r="B30088" s="351"/>
      <c r="C30088" s="398"/>
      <c r="D30088" s="399"/>
      <c r="E30088" s="400"/>
      <c r="G30088" s="401"/>
      <c r="H30088" s="401"/>
      <c r="I30088" s="401"/>
      <c r="J30088" s="194"/>
      <c r="K30088" s="194"/>
      <c r="L30088" s="195"/>
      <c r="M30088" s="196"/>
      <c r="N30088" s="197"/>
      <c r="O30088" s="197"/>
      <c r="P30088" s="231"/>
    </row>
    <row r="30089" spans="2:16">
      <c r="B30089" s="351"/>
      <c r="C30089" s="398"/>
      <c r="D30089" s="399"/>
      <c r="E30089" s="400"/>
      <c r="G30089" s="401"/>
      <c r="H30089" s="401"/>
      <c r="I30089" s="401"/>
      <c r="J30089" s="194"/>
      <c r="K30089" s="194"/>
      <c r="L30089" s="195"/>
      <c r="M30089" s="196"/>
      <c r="N30089" s="197"/>
      <c r="O30089" s="197"/>
      <c r="P30089" s="231"/>
    </row>
    <row r="30090" spans="2:16">
      <c r="B30090" s="351"/>
      <c r="C30090" s="398"/>
      <c r="D30090" s="399"/>
      <c r="E30090" s="400"/>
      <c r="G30090" s="401"/>
      <c r="H30090" s="401"/>
      <c r="I30090" s="401"/>
      <c r="J30090" s="194"/>
      <c r="K30090" s="194"/>
      <c r="L30090" s="195"/>
      <c r="M30090" s="196"/>
      <c r="N30090" s="197"/>
      <c r="O30090" s="197"/>
      <c r="P30090" s="231"/>
    </row>
    <row r="30091" spans="2:16">
      <c r="B30091" s="351"/>
      <c r="C30091" s="398"/>
      <c r="D30091" s="399"/>
      <c r="E30091" s="400"/>
      <c r="G30091" s="401"/>
      <c r="H30091" s="401"/>
      <c r="I30091" s="401"/>
      <c r="J30091" s="194"/>
      <c r="K30091" s="194"/>
      <c r="L30091" s="195"/>
      <c r="M30091" s="196"/>
      <c r="N30091" s="197"/>
      <c r="O30091" s="197"/>
      <c r="P30091" s="231"/>
    </row>
    <row r="30092" spans="2:16">
      <c r="B30092" s="351"/>
      <c r="C30092" s="398"/>
      <c r="D30092" s="399"/>
      <c r="E30092" s="400"/>
      <c r="G30092" s="401"/>
      <c r="H30092" s="401"/>
      <c r="I30092" s="401"/>
      <c r="J30092" s="194"/>
      <c r="K30092" s="194"/>
      <c r="L30092" s="195"/>
      <c r="M30092" s="196"/>
      <c r="N30092" s="197"/>
      <c r="O30092" s="197"/>
      <c r="P30092" s="231"/>
    </row>
    <row r="30093" spans="2:16">
      <c r="B30093" s="351"/>
      <c r="C30093" s="398"/>
      <c r="D30093" s="399"/>
      <c r="E30093" s="400"/>
      <c r="G30093" s="401"/>
      <c r="H30093" s="401"/>
      <c r="I30093" s="401"/>
      <c r="J30093" s="194"/>
      <c r="K30093" s="194"/>
      <c r="L30093" s="195"/>
      <c r="M30093" s="196"/>
      <c r="N30093" s="197"/>
      <c r="O30093" s="197"/>
      <c r="P30093" s="231"/>
    </row>
    <row r="30094" spans="2:16">
      <c r="B30094" s="351"/>
      <c r="C30094" s="398"/>
      <c r="D30094" s="399"/>
      <c r="E30094" s="400"/>
      <c r="G30094" s="401"/>
      <c r="H30094" s="401"/>
      <c r="I30094" s="401"/>
      <c r="J30094" s="194"/>
      <c r="K30094" s="194"/>
      <c r="L30094" s="195"/>
      <c r="M30094" s="196"/>
      <c r="N30094" s="197"/>
      <c r="O30094" s="197"/>
      <c r="P30094" s="231"/>
    </row>
    <row r="30095" spans="2:16">
      <c r="B30095" s="351"/>
      <c r="C30095" s="398"/>
      <c r="D30095" s="399"/>
      <c r="E30095" s="400"/>
      <c r="G30095" s="401"/>
      <c r="H30095" s="401"/>
      <c r="I30095" s="401"/>
      <c r="J30095" s="194"/>
      <c r="K30095" s="194"/>
      <c r="L30095" s="195"/>
      <c r="M30095" s="196"/>
      <c r="N30095" s="197"/>
      <c r="O30095" s="197"/>
      <c r="P30095" s="231"/>
    </row>
    <row r="30096" spans="2:16">
      <c r="B30096" s="351"/>
      <c r="C30096" s="398"/>
      <c r="D30096" s="399"/>
      <c r="E30096" s="400"/>
      <c r="G30096" s="401"/>
      <c r="H30096" s="401"/>
      <c r="I30096" s="401"/>
      <c r="J30096" s="194"/>
      <c r="K30096" s="194"/>
      <c r="L30096" s="195"/>
      <c r="M30096" s="196"/>
      <c r="N30096" s="197"/>
      <c r="O30096" s="197"/>
      <c r="P30096" s="231"/>
    </row>
    <row r="30097" spans="2:16">
      <c r="B30097" s="351"/>
      <c r="C30097" s="398"/>
      <c r="D30097" s="399"/>
      <c r="E30097" s="400"/>
      <c r="G30097" s="401"/>
      <c r="H30097" s="401"/>
      <c r="I30097" s="401"/>
      <c r="J30097" s="194"/>
      <c r="K30097" s="194"/>
      <c r="L30097" s="195"/>
      <c r="M30097" s="196"/>
      <c r="N30097" s="197"/>
      <c r="O30097" s="197"/>
      <c r="P30097" s="231"/>
    </row>
    <row r="30098" spans="2:16">
      <c r="B30098" s="351"/>
      <c r="C30098" s="398"/>
      <c r="D30098" s="399"/>
      <c r="E30098" s="400"/>
      <c r="G30098" s="401"/>
      <c r="H30098" s="401"/>
      <c r="I30098" s="401"/>
      <c r="J30098" s="194"/>
      <c r="K30098" s="194"/>
      <c r="L30098" s="195"/>
      <c r="M30098" s="196"/>
      <c r="N30098" s="197"/>
      <c r="O30098" s="197"/>
      <c r="P30098" s="231"/>
    </row>
    <row r="30099" spans="2:16">
      <c r="B30099" s="351"/>
      <c r="C30099" s="398"/>
      <c r="D30099" s="399"/>
      <c r="E30099" s="400"/>
      <c r="G30099" s="401"/>
      <c r="H30099" s="401"/>
      <c r="I30099" s="401"/>
      <c r="J30099" s="194"/>
      <c r="K30099" s="194"/>
      <c r="L30099" s="195"/>
      <c r="M30099" s="196"/>
      <c r="N30099" s="197"/>
      <c r="O30099" s="197"/>
      <c r="P30099" s="231"/>
    </row>
    <row r="30100" spans="2:16">
      <c r="B30100" s="351"/>
      <c r="C30100" s="398"/>
      <c r="D30100" s="399"/>
      <c r="E30100" s="400"/>
      <c r="G30100" s="401"/>
      <c r="H30100" s="401"/>
      <c r="I30100" s="401"/>
      <c r="J30100" s="194"/>
      <c r="K30100" s="194"/>
      <c r="L30100" s="195"/>
      <c r="M30100" s="196"/>
      <c r="N30100" s="197"/>
      <c r="O30100" s="197"/>
      <c r="P30100" s="231"/>
    </row>
    <row r="30101" spans="2:16">
      <c r="B30101" s="351"/>
      <c r="C30101" s="398"/>
      <c r="D30101" s="399"/>
      <c r="E30101" s="400"/>
      <c r="G30101" s="401"/>
      <c r="H30101" s="401"/>
      <c r="I30101" s="401"/>
      <c r="J30101" s="194"/>
      <c r="K30101" s="194"/>
      <c r="L30101" s="195"/>
      <c r="M30101" s="196"/>
      <c r="N30101" s="197"/>
      <c r="O30101" s="197"/>
      <c r="P30101" s="231"/>
    </row>
    <row r="30102" spans="2:16">
      <c r="B30102" s="351"/>
      <c r="C30102" s="398"/>
      <c r="D30102" s="399"/>
      <c r="E30102" s="400"/>
      <c r="G30102" s="401"/>
      <c r="H30102" s="401"/>
      <c r="I30102" s="401"/>
      <c r="J30102" s="194"/>
      <c r="K30102" s="194"/>
      <c r="L30102" s="195"/>
      <c r="M30102" s="196"/>
      <c r="N30102" s="197"/>
      <c r="O30102" s="197"/>
      <c r="P30102" s="231"/>
    </row>
    <row r="30103" spans="2:16">
      <c r="B30103" s="351"/>
      <c r="C30103" s="398"/>
      <c r="D30103" s="399"/>
      <c r="E30103" s="400"/>
      <c r="G30103" s="401"/>
      <c r="H30103" s="401"/>
      <c r="I30103" s="401"/>
      <c r="J30103" s="194"/>
      <c r="K30103" s="194"/>
      <c r="L30103" s="195"/>
      <c r="M30103" s="196"/>
      <c r="N30103" s="197"/>
      <c r="O30103" s="197"/>
      <c r="P30103" s="231"/>
    </row>
    <row r="30104" spans="2:16">
      <c r="B30104" s="351"/>
      <c r="C30104" s="398"/>
      <c r="D30104" s="399"/>
      <c r="E30104" s="400"/>
      <c r="G30104" s="401"/>
      <c r="H30104" s="401"/>
      <c r="I30104" s="401"/>
      <c r="J30104" s="194"/>
      <c r="K30104" s="194"/>
      <c r="L30104" s="195"/>
      <c r="M30104" s="196"/>
      <c r="N30104" s="197"/>
      <c r="O30104" s="197"/>
      <c r="P30104" s="231"/>
    </row>
    <row r="30105" spans="2:16">
      <c r="B30105" s="351"/>
      <c r="C30105" s="398"/>
      <c r="D30105" s="399"/>
      <c r="E30105" s="400"/>
      <c r="G30105" s="401"/>
      <c r="H30105" s="401"/>
      <c r="I30105" s="401"/>
      <c r="J30105" s="194"/>
      <c r="K30105" s="194"/>
      <c r="L30105" s="195"/>
      <c r="M30105" s="196"/>
      <c r="N30105" s="197"/>
      <c r="O30105" s="197"/>
      <c r="P30105" s="231"/>
    </row>
    <row r="30106" spans="2:16">
      <c r="B30106" s="351"/>
      <c r="C30106" s="398"/>
      <c r="D30106" s="399"/>
      <c r="E30106" s="400"/>
      <c r="G30106" s="401"/>
      <c r="H30106" s="401"/>
      <c r="I30106" s="401"/>
      <c r="J30106" s="194"/>
      <c r="K30106" s="194"/>
      <c r="L30106" s="195"/>
      <c r="M30106" s="196"/>
      <c r="N30106" s="197"/>
      <c r="O30106" s="197"/>
      <c r="P30106" s="231"/>
    </row>
    <row r="30107" spans="2:16">
      <c r="B30107" s="351"/>
      <c r="C30107" s="398"/>
      <c r="D30107" s="399"/>
      <c r="E30107" s="400"/>
      <c r="G30107" s="401"/>
      <c r="H30107" s="401"/>
      <c r="I30107" s="401"/>
      <c r="J30107" s="194"/>
      <c r="K30107" s="194"/>
      <c r="L30107" s="195"/>
      <c r="M30107" s="196"/>
      <c r="N30107" s="197"/>
      <c r="O30107" s="197"/>
      <c r="P30107" s="231"/>
    </row>
    <row r="30108" spans="2:16">
      <c r="B30108" s="351"/>
      <c r="C30108" s="398"/>
      <c r="D30108" s="399"/>
      <c r="E30108" s="400"/>
      <c r="G30108" s="401"/>
      <c r="H30108" s="401"/>
      <c r="I30108" s="401"/>
      <c r="J30108" s="194"/>
      <c r="K30108" s="194"/>
      <c r="L30108" s="195"/>
      <c r="M30108" s="196"/>
      <c r="N30108" s="197"/>
      <c r="O30108" s="197"/>
      <c r="P30108" s="231"/>
    </row>
    <row r="30109" spans="2:16">
      <c r="B30109" s="351"/>
      <c r="C30109" s="398"/>
      <c r="D30109" s="399"/>
      <c r="E30109" s="400"/>
      <c r="G30109" s="401"/>
      <c r="H30109" s="401"/>
      <c r="I30109" s="401"/>
      <c r="J30109" s="194"/>
      <c r="K30109" s="194"/>
      <c r="L30109" s="195"/>
      <c r="M30109" s="196"/>
      <c r="N30109" s="197"/>
      <c r="O30109" s="197"/>
      <c r="P30109" s="231"/>
    </row>
    <row r="30110" spans="2:16">
      <c r="B30110" s="351"/>
      <c r="C30110" s="398"/>
      <c r="D30110" s="399"/>
      <c r="E30110" s="400"/>
      <c r="G30110" s="401"/>
      <c r="H30110" s="401"/>
      <c r="I30110" s="401"/>
      <c r="J30110" s="194"/>
      <c r="K30110" s="194"/>
      <c r="L30110" s="195"/>
      <c r="M30110" s="196"/>
      <c r="N30110" s="197"/>
      <c r="O30110" s="197"/>
      <c r="P30110" s="231"/>
    </row>
    <row r="30111" spans="2:16">
      <c r="B30111" s="351"/>
      <c r="C30111" s="398"/>
      <c r="D30111" s="399"/>
      <c r="E30111" s="400"/>
      <c r="G30111" s="401"/>
      <c r="H30111" s="401"/>
      <c r="I30111" s="401"/>
      <c r="J30111" s="194"/>
      <c r="K30111" s="194"/>
      <c r="L30111" s="195"/>
      <c r="M30111" s="196"/>
      <c r="N30111" s="197"/>
      <c r="O30111" s="197"/>
      <c r="P30111" s="231"/>
    </row>
    <row r="30112" spans="2:16">
      <c r="B30112" s="351"/>
      <c r="C30112" s="398"/>
      <c r="D30112" s="399"/>
      <c r="E30112" s="400"/>
      <c r="G30112" s="401"/>
      <c r="H30112" s="401"/>
      <c r="I30112" s="401"/>
      <c r="J30112" s="194"/>
      <c r="K30112" s="194"/>
      <c r="L30112" s="195"/>
      <c r="M30112" s="196"/>
      <c r="N30112" s="197"/>
      <c r="O30112" s="197"/>
      <c r="P30112" s="231"/>
    </row>
    <row r="30113" spans="2:16">
      <c r="B30113" s="351"/>
      <c r="C30113" s="398"/>
      <c r="D30113" s="399"/>
      <c r="E30113" s="400"/>
      <c r="G30113" s="401"/>
      <c r="H30113" s="401"/>
      <c r="I30113" s="401"/>
      <c r="J30113" s="194"/>
      <c r="K30113" s="194"/>
      <c r="L30113" s="195"/>
      <c r="M30113" s="196"/>
      <c r="N30113" s="197"/>
      <c r="O30113" s="197"/>
      <c r="P30113" s="231"/>
    </row>
    <row r="30114" spans="2:16">
      <c r="B30114" s="351"/>
      <c r="C30114" s="398"/>
      <c r="D30114" s="399"/>
      <c r="E30114" s="400"/>
      <c r="G30114" s="401"/>
      <c r="H30114" s="401"/>
      <c r="I30114" s="401"/>
      <c r="J30114" s="194"/>
      <c r="K30114" s="194"/>
      <c r="L30114" s="195"/>
      <c r="M30114" s="196"/>
      <c r="N30114" s="197"/>
      <c r="O30114" s="197"/>
      <c r="P30114" s="231"/>
    </row>
    <row r="30115" spans="2:16">
      <c r="B30115" s="351"/>
      <c r="C30115" s="398"/>
      <c r="D30115" s="399"/>
      <c r="E30115" s="400"/>
      <c r="G30115" s="401"/>
      <c r="H30115" s="401"/>
      <c r="I30115" s="401"/>
      <c r="J30115" s="194"/>
      <c r="K30115" s="194"/>
      <c r="L30115" s="195"/>
      <c r="M30115" s="196"/>
      <c r="N30115" s="197"/>
      <c r="O30115" s="197"/>
      <c r="P30115" s="231"/>
    </row>
    <row r="30116" spans="2:16">
      <c r="B30116" s="351"/>
      <c r="C30116" s="398"/>
      <c r="D30116" s="399"/>
      <c r="E30116" s="400"/>
      <c r="G30116" s="401"/>
      <c r="H30116" s="401"/>
      <c r="I30116" s="401"/>
      <c r="J30116" s="194"/>
      <c r="K30116" s="194"/>
      <c r="L30116" s="195"/>
      <c r="M30116" s="196"/>
      <c r="N30116" s="197"/>
      <c r="O30116" s="197"/>
      <c r="P30116" s="231"/>
    </row>
    <row r="30117" spans="2:16">
      <c r="B30117" s="351"/>
      <c r="C30117" s="398"/>
      <c r="D30117" s="399"/>
      <c r="E30117" s="400"/>
      <c r="G30117" s="401"/>
      <c r="H30117" s="401"/>
      <c r="I30117" s="401"/>
      <c r="J30117" s="194"/>
      <c r="K30117" s="194"/>
      <c r="L30117" s="195"/>
      <c r="M30117" s="196"/>
      <c r="N30117" s="197"/>
      <c r="O30117" s="197"/>
      <c r="P30117" s="231"/>
    </row>
    <row r="30118" spans="2:16">
      <c r="B30118" s="351"/>
      <c r="C30118" s="398"/>
      <c r="D30118" s="399"/>
      <c r="E30118" s="400"/>
      <c r="G30118" s="401"/>
      <c r="H30118" s="401"/>
      <c r="I30118" s="401"/>
      <c r="J30118" s="194"/>
      <c r="K30118" s="194"/>
      <c r="L30118" s="195"/>
      <c r="M30118" s="196"/>
      <c r="N30118" s="197"/>
      <c r="O30118" s="197"/>
      <c r="P30118" s="231"/>
    </row>
    <row r="30119" spans="2:16">
      <c r="B30119" s="351"/>
      <c r="C30119" s="398"/>
      <c r="D30119" s="399"/>
      <c r="E30119" s="400"/>
      <c r="G30119" s="401"/>
      <c r="H30119" s="401"/>
      <c r="I30119" s="401"/>
      <c r="J30119" s="194"/>
      <c r="K30119" s="194"/>
      <c r="L30119" s="195"/>
      <c r="M30119" s="196"/>
      <c r="N30119" s="197"/>
      <c r="O30119" s="197"/>
      <c r="P30119" s="231"/>
    </row>
    <row r="30120" spans="2:16">
      <c r="B30120" s="351"/>
      <c r="C30120" s="398"/>
      <c r="D30120" s="399"/>
      <c r="E30120" s="400"/>
      <c r="G30120" s="401"/>
      <c r="H30120" s="401"/>
      <c r="I30120" s="401"/>
      <c r="J30120" s="194"/>
      <c r="K30120" s="194"/>
      <c r="L30120" s="195"/>
      <c r="M30120" s="196"/>
      <c r="N30120" s="197"/>
      <c r="O30120" s="197"/>
      <c r="P30120" s="231"/>
    </row>
    <row r="30121" spans="2:16">
      <c r="B30121" s="351"/>
      <c r="C30121" s="398"/>
      <c r="D30121" s="399"/>
      <c r="E30121" s="400"/>
      <c r="G30121" s="401"/>
      <c r="H30121" s="401"/>
      <c r="I30121" s="401"/>
      <c r="J30121" s="194"/>
      <c r="K30121" s="194"/>
      <c r="L30121" s="195"/>
      <c r="M30121" s="196"/>
      <c r="N30121" s="197"/>
      <c r="O30121" s="197"/>
      <c r="P30121" s="231"/>
    </row>
    <row r="30122" spans="2:16">
      <c r="B30122" s="351"/>
      <c r="C30122" s="398"/>
      <c r="D30122" s="399"/>
      <c r="E30122" s="400"/>
      <c r="G30122" s="401"/>
      <c r="H30122" s="401"/>
      <c r="I30122" s="401"/>
      <c r="J30122" s="194"/>
      <c r="K30122" s="194"/>
      <c r="L30122" s="195"/>
      <c r="M30122" s="196"/>
      <c r="N30122" s="197"/>
      <c r="O30122" s="197"/>
      <c r="P30122" s="231"/>
    </row>
    <row r="30123" spans="2:16">
      <c r="B30123" s="351"/>
      <c r="C30123" s="398"/>
      <c r="D30123" s="399"/>
      <c r="E30123" s="400"/>
      <c r="G30123" s="401"/>
      <c r="H30123" s="401"/>
      <c r="I30123" s="401"/>
      <c r="J30123" s="194"/>
      <c r="K30123" s="194"/>
      <c r="L30123" s="195"/>
      <c r="M30123" s="196"/>
      <c r="N30123" s="197"/>
      <c r="O30123" s="197"/>
      <c r="P30123" s="231"/>
    </row>
    <row r="30124" spans="2:16">
      <c r="B30124" s="351"/>
      <c r="C30124" s="398"/>
      <c r="D30124" s="399"/>
      <c r="E30124" s="400"/>
      <c r="G30124" s="401"/>
      <c r="H30124" s="401"/>
      <c r="I30124" s="401"/>
      <c r="J30124" s="194"/>
      <c r="K30124" s="194"/>
      <c r="L30124" s="195"/>
      <c r="M30124" s="196"/>
      <c r="N30124" s="197"/>
      <c r="O30124" s="197"/>
      <c r="P30124" s="231"/>
    </row>
    <row r="30125" spans="2:16">
      <c r="B30125" s="351"/>
      <c r="C30125" s="398"/>
      <c r="D30125" s="399"/>
      <c r="E30125" s="400"/>
      <c r="G30125" s="401"/>
      <c r="H30125" s="401"/>
      <c r="I30125" s="401"/>
      <c r="J30125" s="194"/>
      <c r="K30125" s="194"/>
      <c r="L30125" s="195"/>
      <c r="M30125" s="196"/>
      <c r="N30125" s="197"/>
      <c r="O30125" s="197"/>
      <c r="P30125" s="231"/>
    </row>
    <row r="30126" spans="2:16">
      <c r="B30126" s="351"/>
      <c r="C30126" s="398"/>
      <c r="D30126" s="399"/>
      <c r="E30126" s="400"/>
      <c r="G30126" s="401"/>
      <c r="H30126" s="401"/>
      <c r="I30126" s="401"/>
      <c r="J30126" s="194"/>
      <c r="K30126" s="194"/>
      <c r="L30126" s="195"/>
      <c r="M30126" s="196"/>
      <c r="N30126" s="197"/>
      <c r="O30126" s="197"/>
      <c r="P30126" s="231"/>
    </row>
    <row r="30127" spans="2:16">
      <c r="B30127" s="351"/>
      <c r="C30127" s="398"/>
      <c r="D30127" s="399"/>
      <c r="E30127" s="400"/>
      <c r="G30127" s="401"/>
      <c r="H30127" s="401"/>
      <c r="I30127" s="401"/>
      <c r="J30127" s="194"/>
      <c r="K30127" s="194"/>
      <c r="L30127" s="195"/>
      <c r="M30127" s="196"/>
      <c r="N30127" s="197"/>
      <c r="O30127" s="197"/>
      <c r="P30127" s="231"/>
    </row>
    <row r="30128" spans="2:16">
      <c r="B30128" s="351"/>
      <c r="C30128" s="398"/>
      <c r="D30128" s="399"/>
      <c r="E30128" s="400"/>
      <c r="G30128" s="401"/>
      <c r="H30128" s="401"/>
      <c r="I30128" s="401"/>
      <c r="J30128" s="194"/>
      <c r="K30128" s="194"/>
      <c r="L30128" s="195"/>
      <c r="M30128" s="196"/>
      <c r="N30128" s="197"/>
      <c r="O30128" s="197"/>
      <c r="P30128" s="231"/>
    </row>
    <row r="30129" spans="2:16">
      <c r="B30129" s="351"/>
      <c r="C30129" s="398"/>
      <c r="D30129" s="399"/>
      <c r="E30129" s="400"/>
      <c r="G30129" s="401"/>
      <c r="H30129" s="401"/>
      <c r="I30129" s="401"/>
      <c r="J30129" s="194"/>
      <c r="K30129" s="194"/>
      <c r="L30129" s="195"/>
      <c r="M30129" s="196"/>
      <c r="N30129" s="197"/>
      <c r="O30129" s="197"/>
      <c r="P30129" s="231"/>
    </row>
    <row r="30130" spans="2:16">
      <c r="B30130" s="351"/>
      <c r="C30130" s="398"/>
      <c r="D30130" s="399"/>
      <c r="E30130" s="400"/>
      <c r="G30130" s="401"/>
      <c r="H30130" s="401"/>
      <c r="I30130" s="401"/>
      <c r="J30130" s="194"/>
      <c r="K30130" s="194"/>
      <c r="L30130" s="195"/>
      <c r="M30130" s="196"/>
      <c r="N30130" s="197"/>
      <c r="O30130" s="197"/>
      <c r="P30130" s="231"/>
    </row>
    <row r="30131" spans="2:16">
      <c r="B30131" s="351"/>
      <c r="C30131" s="398"/>
      <c r="D30131" s="404"/>
      <c r="E30131" s="405"/>
      <c r="G30131" s="406"/>
      <c r="H30131" s="406"/>
      <c r="I30131" s="406"/>
      <c r="J30131" s="194"/>
      <c r="K30131" s="194"/>
      <c r="L30131" s="195"/>
      <c r="M30131" s="196"/>
      <c r="N30131" s="197"/>
      <c r="O30131" s="197"/>
      <c r="P30131" s="221"/>
    </row>
    <row r="30132" spans="2:16">
      <c r="B30132" s="351"/>
      <c r="C30132" s="398"/>
      <c r="D30132" s="399"/>
      <c r="E30132" s="400"/>
      <c r="G30132" s="401"/>
      <c r="H30132" s="401"/>
      <c r="I30132" s="401"/>
      <c r="J30132" s="194"/>
      <c r="K30132" s="194"/>
      <c r="L30132" s="195"/>
      <c r="M30132" s="196"/>
      <c r="N30132" s="197"/>
      <c r="O30132" s="197"/>
      <c r="P30132" s="231"/>
    </row>
    <row r="30133" spans="2:16">
      <c r="B30133" s="351"/>
      <c r="C30133" s="398"/>
      <c r="D30133" s="399"/>
      <c r="E30133" s="400"/>
      <c r="G30133" s="401"/>
      <c r="H30133" s="401"/>
      <c r="I30133" s="401"/>
      <c r="J30133" s="194"/>
      <c r="K30133" s="194"/>
      <c r="L30133" s="195"/>
      <c r="M30133" s="196"/>
      <c r="N30133" s="197"/>
      <c r="O30133" s="197"/>
      <c r="P30133" s="231"/>
    </row>
    <row r="30134" spans="2:16">
      <c r="B30134" s="351"/>
      <c r="C30134" s="398"/>
      <c r="D30134" s="399"/>
      <c r="E30134" s="400"/>
      <c r="G30134" s="401"/>
      <c r="H30134" s="401"/>
      <c r="I30134" s="401"/>
      <c r="J30134" s="194"/>
      <c r="K30134" s="194"/>
      <c r="L30134" s="195"/>
      <c r="M30134" s="196"/>
      <c r="N30134" s="197"/>
      <c r="O30134" s="197"/>
      <c r="P30134" s="231"/>
    </row>
    <row r="30135" spans="2:16">
      <c r="B30135" s="351"/>
      <c r="C30135" s="398"/>
      <c r="D30135" s="399"/>
      <c r="E30135" s="400"/>
      <c r="G30135" s="401"/>
      <c r="H30135" s="401"/>
      <c r="I30135" s="401"/>
      <c r="J30135" s="194"/>
      <c r="K30135" s="194"/>
      <c r="L30135" s="195"/>
      <c r="M30135" s="196"/>
      <c r="N30135" s="197"/>
      <c r="O30135" s="197"/>
      <c r="P30135" s="231"/>
    </row>
    <row r="30136" spans="2:16">
      <c r="B30136" s="351"/>
      <c r="C30136" s="398"/>
      <c r="D30136" s="399"/>
      <c r="E30136" s="400"/>
      <c r="G30136" s="401"/>
      <c r="H30136" s="401"/>
      <c r="I30136" s="401"/>
      <c r="J30136" s="194"/>
      <c r="K30136" s="194"/>
      <c r="L30136" s="195"/>
      <c r="M30136" s="196"/>
      <c r="N30136" s="197"/>
      <c r="O30136" s="197"/>
      <c r="P30136" s="231"/>
    </row>
    <row r="30137" spans="2:16">
      <c r="B30137" s="351"/>
      <c r="C30137" s="398"/>
      <c r="D30137" s="399"/>
      <c r="E30137" s="400"/>
      <c r="G30137" s="401"/>
      <c r="H30137" s="401"/>
      <c r="I30137" s="401"/>
      <c r="J30137" s="194"/>
      <c r="K30137" s="194"/>
      <c r="L30137" s="195"/>
      <c r="M30137" s="196"/>
      <c r="N30137" s="197"/>
      <c r="O30137" s="197"/>
      <c r="P30137" s="231"/>
    </row>
    <row r="30138" spans="2:16">
      <c r="B30138" s="351"/>
      <c r="C30138" s="398"/>
      <c r="D30138" s="399"/>
      <c r="E30138" s="400"/>
      <c r="G30138" s="401"/>
      <c r="H30138" s="401"/>
      <c r="I30138" s="401"/>
      <c r="J30138" s="194"/>
      <c r="K30138" s="194"/>
      <c r="L30138" s="195"/>
      <c r="M30138" s="196"/>
      <c r="N30138" s="197"/>
      <c r="O30138" s="197"/>
      <c r="P30138" s="231"/>
    </row>
    <row r="30139" spans="2:16">
      <c r="B30139" s="351"/>
      <c r="C30139" s="398"/>
      <c r="D30139" s="399"/>
      <c r="E30139" s="400"/>
      <c r="G30139" s="401"/>
      <c r="H30139" s="401"/>
      <c r="I30139" s="401"/>
      <c r="J30139" s="194"/>
      <c r="K30139" s="194"/>
      <c r="L30139" s="195"/>
      <c r="M30139" s="196"/>
      <c r="N30139" s="197"/>
      <c r="O30139" s="197"/>
      <c r="P30139" s="231"/>
    </row>
    <row r="30140" spans="2:16">
      <c r="B30140" s="351"/>
      <c r="C30140" s="398"/>
      <c r="D30140" s="399"/>
      <c r="E30140" s="400"/>
      <c r="G30140" s="401"/>
      <c r="H30140" s="401"/>
      <c r="I30140" s="401"/>
      <c r="J30140" s="194"/>
      <c r="K30140" s="194"/>
      <c r="L30140" s="195"/>
      <c r="M30140" s="196"/>
      <c r="N30140" s="197"/>
      <c r="O30140" s="197"/>
      <c r="P30140" s="231"/>
    </row>
    <row r="30141" spans="2:16">
      <c r="B30141" s="351"/>
      <c r="C30141" s="398"/>
      <c r="D30141" s="399"/>
      <c r="E30141" s="400"/>
      <c r="G30141" s="401"/>
      <c r="H30141" s="401"/>
      <c r="I30141" s="401"/>
      <c r="J30141" s="194"/>
      <c r="K30141" s="194"/>
      <c r="L30141" s="195"/>
      <c r="M30141" s="196"/>
      <c r="N30141" s="197"/>
      <c r="O30141" s="197"/>
      <c r="P30141" s="231"/>
    </row>
    <row r="30142" spans="2:16">
      <c r="B30142" s="351"/>
      <c r="C30142" s="398"/>
      <c r="D30142" s="399"/>
      <c r="E30142" s="400"/>
      <c r="G30142" s="401"/>
      <c r="H30142" s="401"/>
      <c r="I30142" s="401"/>
      <c r="J30142" s="194"/>
      <c r="K30142" s="194"/>
      <c r="L30142" s="195"/>
      <c r="M30142" s="196"/>
      <c r="N30142" s="197"/>
      <c r="O30142" s="197"/>
      <c r="P30142" s="231"/>
    </row>
    <row r="30143" spans="2:16">
      <c r="B30143" s="351"/>
      <c r="C30143" s="398"/>
      <c r="D30143" s="399"/>
      <c r="E30143" s="400"/>
      <c r="G30143" s="401"/>
      <c r="H30143" s="401"/>
      <c r="I30143" s="401"/>
      <c r="J30143" s="194"/>
      <c r="K30143" s="194"/>
      <c r="L30143" s="195"/>
      <c r="M30143" s="196"/>
      <c r="N30143" s="197"/>
      <c r="O30143" s="197"/>
      <c r="P30143" s="231"/>
    </row>
    <row r="30144" spans="2:16">
      <c r="B30144" s="351"/>
      <c r="C30144" s="398"/>
      <c r="D30144" s="399"/>
      <c r="E30144" s="400"/>
      <c r="G30144" s="401"/>
      <c r="H30144" s="401"/>
      <c r="I30144" s="401"/>
      <c r="J30144" s="194"/>
      <c r="K30144" s="194"/>
      <c r="L30144" s="195"/>
      <c r="M30144" s="196"/>
      <c r="N30144" s="197"/>
      <c r="O30144" s="197"/>
      <c r="P30144" s="231"/>
    </row>
    <row r="30145" spans="2:16">
      <c r="B30145" s="351"/>
      <c r="C30145" s="398"/>
      <c r="D30145" s="399"/>
      <c r="E30145" s="400"/>
      <c r="G30145" s="401"/>
      <c r="H30145" s="401"/>
      <c r="I30145" s="401"/>
      <c r="J30145" s="194"/>
      <c r="K30145" s="194"/>
      <c r="L30145" s="195"/>
      <c r="M30145" s="196"/>
      <c r="N30145" s="197"/>
      <c r="O30145" s="197"/>
      <c r="P30145" s="231"/>
    </row>
    <row r="30146" spans="2:16">
      <c r="B30146" s="351"/>
      <c r="C30146" s="398"/>
      <c r="D30146" s="399"/>
      <c r="E30146" s="400"/>
      <c r="G30146" s="401"/>
      <c r="H30146" s="401"/>
      <c r="I30146" s="401"/>
      <c r="J30146" s="194"/>
      <c r="K30146" s="194"/>
      <c r="L30146" s="195"/>
      <c r="M30146" s="196"/>
      <c r="N30146" s="197"/>
      <c r="O30146" s="197"/>
      <c r="P30146" s="231"/>
    </row>
    <row r="30147" spans="2:16">
      <c r="B30147" s="351"/>
      <c r="C30147" s="398"/>
      <c r="D30147" s="399"/>
      <c r="E30147" s="400"/>
      <c r="G30147" s="401"/>
      <c r="H30147" s="401"/>
      <c r="I30147" s="401"/>
      <c r="J30147" s="194"/>
      <c r="K30147" s="194"/>
      <c r="L30147" s="195"/>
      <c r="M30147" s="196"/>
      <c r="N30147" s="197"/>
      <c r="O30147" s="197"/>
      <c r="P30147" s="231"/>
    </row>
    <row r="30148" spans="2:16">
      <c r="B30148" s="351"/>
      <c r="C30148" s="398"/>
      <c r="D30148" s="399"/>
      <c r="E30148" s="400"/>
      <c r="G30148" s="401"/>
      <c r="H30148" s="401"/>
      <c r="I30148" s="401"/>
      <c r="J30148" s="194"/>
      <c r="K30148" s="194"/>
      <c r="L30148" s="195"/>
      <c r="M30148" s="196"/>
      <c r="N30148" s="197"/>
      <c r="O30148" s="197"/>
      <c r="P30148" s="231"/>
    </row>
    <row r="30149" spans="2:16">
      <c r="B30149" s="351"/>
      <c r="C30149" s="398"/>
      <c r="D30149" s="399"/>
      <c r="E30149" s="400"/>
      <c r="G30149" s="401"/>
      <c r="H30149" s="401"/>
      <c r="I30149" s="401"/>
      <c r="J30149" s="194"/>
      <c r="K30149" s="194"/>
      <c r="L30149" s="195"/>
      <c r="M30149" s="196"/>
      <c r="N30149" s="197"/>
      <c r="O30149" s="197"/>
      <c r="P30149" s="231"/>
    </row>
    <row r="30150" spans="2:16">
      <c r="B30150" s="351"/>
      <c r="C30150" s="398"/>
      <c r="D30150" s="399"/>
      <c r="E30150" s="400"/>
      <c r="G30150" s="401"/>
      <c r="H30150" s="401"/>
      <c r="I30150" s="401"/>
      <c r="J30150" s="194"/>
      <c r="K30150" s="194"/>
      <c r="L30150" s="195"/>
      <c r="M30150" s="196"/>
      <c r="N30150" s="197"/>
      <c r="O30150" s="197"/>
      <c r="P30150" s="231"/>
    </row>
    <row r="30151" spans="2:16">
      <c r="B30151" s="351"/>
      <c r="C30151" s="398"/>
      <c r="D30151" s="399"/>
      <c r="E30151" s="400"/>
      <c r="G30151" s="401"/>
      <c r="H30151" s="401"/>
      <c r="I30151" s="401"/>
      <c r="J30151" s="194"/>
      <c r="K30151" s="194"/>
      <c r="L30151" s="195"/>
      <c r="M30151" s="196"/>
      <c r="N30151" s="197"/>
      <c r="O30151" s="197"/>
      <c r="P30151" s="231"/>
    </row>
    <row r="30152" spans="2:16">
      <c r="B30152" s="351"/>
      <c r="C30152" s="398"/>
      <c r="D30152" s="399"/>
      <c r="E30152" s="400"/>
      <c r="G30152" s="401"/>
      <c r="H30152" s="401"/>
      <c r="I30152" s="401"/>
      <c r="J30152" s="194"/>
      <c r="K30152" s="194"/>
      <c r="L30152" s="195"/>
      <c r="M30152" s="196"/>
      <c r="N30152" s="197"/>
      <c r="O30152" s="197"/>
      <c r="P30152" s="231"/>
    </row>
    <row r="30153" spans="2:16">
      <c r="B30153" s="351"/>
      <c r="C30153" s="398"/>
      <c r="D30153" s="399"/>
      <c r="E30153" s="400"/>
      <c r="G30153" s="401"/>
      <c r="H30153" s="401"/>
      <c r="I30153" s="401"/>
      <c r="J30153" s="194"/>
      <c r="K30153" s="194"/>
      <c r="L30153" s="195"/>
      <c r="M30153" s="196"/>
      <c r="N30153" s="197"/>
      <c r="O30153" s="197"/>
      <c r="P30153" s="231"/>
    </row>
    <row r="30154" spans="2:16">
      <c r="B30154" s="351"/>
      <c r="C30154" s="398"/>
      <c r="D30154" s="399"/>
      <c r="E30154" s="400"/>
      <c r="G30154" s="401"/>
      <c r="H30154" s="401"/>
      <c r="I30154" s="401"/>
      <c r="J30154" s="194"/>
      <c r="K30154" s="194"/>
      <c r="L30154" s="195"/>
      <c r="M30154" s="196"/>
      <c r="N30154" s="197"/>
      <c r="O30154" s="197"/>
      <c r="P30154" s="231"/>
    </row>
    <row r="30155" spans="2:16">
      <c r="B30155" s="351"/>
      <c r="C30155" s="398"/>
      <c r="D30155" s="399"/>
      <c r="E30155" s="400"/>
      <c r="G30155" s="401"/>
      <c r="H30155" s="401"/>
      <c r="I30155" s="401"/>
      <c r="J30155" s="194"/>
      <c r="K30155" s="194"/>
      <c r="L30155" s="195"/>
      <c r="M30155" s="196"/>
      <c r="N30155" s="197"/>
      <c r="O30155" s="197"/>
      <c r="P30155" s="231"/>
    </row>
    <row r="30156" spans="2:16">
      <c r="B30156" s="351"/>
      <c r="C30156" s="398"/>
      <c r="D30156" s="399"/>
      <c r="E30156" s="400"/>
      <c r="G30156" s="401"/>
      <c r="H30156" s="401"/>
      <c r="I30156" s="401"/>
      <c r="J30156" s="194"/>
      <c r="K30156" s="194"/>
      <c r="L30156" s="195"/>
      <c r="M30156" s="196"/>
      <c r="N30156" s="197"/>
      <c r="O30156" s="197"/>
      <c r="P30156" s="231"/>
    </row>
    <row r="30157" spans="2:16">
      <c r="B30157" s="351"/>
      <c r="C30157" s="398"/>
      <c r="D30157" s="399"/>
      <c r="E30157" s="400"/>
      <c r="G30157" s="401"/>
      <c r="H30157" s="401"/>
      <c r="I30157" s="401"/>
      <c r="J30157" s="194"/>
      <c r="K30157" s="194"/>
      <c r="L30157" s="195"/>
      <c r="M30157" s="196"/>
      <c r="N30157" s="197"/>
      <c r="O30157" s="197"/>
      <c r="P30157" s="231"/>
    </row>
    <row r="30158" spans="2:16">
      <c r="B30158" s="351"/>
      <c r="C30158" s="398"/>
      <c r="D30158" s="399"/>
      <c r="E30158" s="400"/>
      <c r="G30158" s="401"/>
      <c r="H30158" s="401"/>
      <c r="I30158" s="401"/>
      <c r="J30158" s="194"/>
      <c r="K30158" s="194"/>
      <c r="L30158" s="195"/>
      <c r="M30158" s="196"/>
      <c r="N30158" s="197"/>
      <c r="O30158" s="197"/>
      <c r="P30158" s="231"/>
    </row>
    <row r="30159" spans="2:16">
      <c r="B30159" s="351"/>
      <c r="C30159" s="398"/>
      <c r="D30159" s="399"/>
      <c r="E30159" s="400"/>
      <c r="G30159" s="401"/>
      <c r="H30159" s="401"/>
      <c r="I30159" s="401"/>
      <c r="J30159" s="194"/>
      <c r="K30159" s="194"/>
      <c r="L30159" s="195"/>
      <c r="M30159" s="196"/>
      <c r="N30159" s="197"/>
      <c r="O30159" s="197"/>
      <c r="P30159" s="231"/>
    </row>
    <row r="30160" spans="2:16">
      <c r="B30160" s="351"/>
      <c r="C30160" s="398"/>
      <c r="D30160" s="399"/>
      <c r="E30160" s="400"/>
      <c r="G30160" s="401"/>
      <c r="H30160" s="401"/>
      <c r="I30160" s="401"/>
      <c r="J30160" s="194"/>
      <c r="K30160" s="194"/>
      <c r="L30160" s="195"/>
      <c r="M30160" s="196"/>
      <c r="N30160" s="197"/>
      <c r="O30160" s="197"/>
      <c r="P30160" s="231"/>
    </row>
    <row r="30161" spans="2:16">
      <c r="B30161" s="351"/>
      <c r="C30161" s="398"/>
      <c r="D30161" s="399"/>
      <c r="E30161" s="400"/>
      <c r="G30161" s="401"/>
      <c r="H30161" s="401"/>
      <c r="I30161" s="401"/>
      <c r="J30161" s="194"/>
      <c r="K30161" s="194"/>
      <c r="L30161" s="195"/>
      <c r="M30161" s="196"/>
      <c r="N30161" s="197"/>
      <c r="O30161" s="197"/>
      <c r="P30161" s="231"/>
    </row>
    <row r="30162" spans="2:16">
      <c r="B30162" s="351"/>
      <c r="C30162" s="398"/>
      <c r="D30162" s="399"/>
      <c r="E30162" s="400"/>
      <c r="G30162" s="401"/>
      <c r="H30162" s="401"/>
      <c r="I30162" s="401"/>
      <c r="J30162" s="194"/>
      <c r="K30162" s="194"/>
      <c r="L30162" s="195"/>
      <c r="M30162" s="196"/>
      <c r="N30162" s="197"/>
      <c r="O30162" s="197"/>
      <c r="P30162" s="231"/>
    </row>
    <row r="30163" spans="2:16">
      <c r="B30163" s="351"/>
      <c r="C30163" s="398"/>
      <c r="D30163" s="399"/>
      <c r="E30163" s="400"/>
      <c r="G30163" s="401"/>
      <c r="H30163" s="401"/>
      <c r="I30163" s="401"/>
      <c r="J30163" s="194"/>
      <c r="K30163" s="194"/>
      <c r="L30163" s="195"/>
      <c r="M30163" s="196"/>
      <c r="N30163" s="197"/>
      <c r="O30163" s="197"/>
      <c r="P30163" s="231"/>
    </row>
    <row r="30164" spans="2:16">
      <c r="B30164" s="351"/>
      <c r="C30164" s="398"/>
      <c r="D30164" s="399"/>
      <c r="E30164" s="400"/>
      <c r="G30164" s="401"/>
      <c r="H30164" s="401"/>
      <c r="I30164" s="401"/>
      <c r="J30164" s="194"/>
      <c r="K30164" s="194"/>
      <c r="L30164" s="195"/>
      <c r="M30164" s="196"/>
      <c r="N30164" s="197"/>
      <c r="O30164" s="197"/>
      <c r="P30164" s="231"/>
    </row>
    <row r="30165" spans="2:16">
      <c r="B30165" s="351"/>
      <c r="C30165" s="398"/>
      <c r="D30165" s="399"/>
      <c r="E30165" s="400"/>
      <c r="G30165" s="401"/>
      <c r="H30165" s="401"/>
      <c r="I30165" s="401"/>
      <c r="J30165" s="194"/>
      <c r="K30165" s="194"/>
      <c r="L30165" s="195"/>
      <c r="M30165" s="196"/>
      <c r="N30165" s="197"/>
      <c r="O30165" s="197"/>
      <c r="P30165" s="231"/>
    </row>
    <row r="30166" spans="2:16">
      <c r="B30166" s="351"/>
      <c r="C30166" s="398"/>
      <c r="D30166" s="399"/>
      <c r="E30166" s="400"/>
      <c r="G30166" s="401"/>
      <c r="H30166" s="401"/>
      <c r="I30166" s="401"/>
      <c r="J30166" s="194"/>
      <c r="K30166" s="194"/>
      <c r="L30166" s="195"/>
      <c r="M30166" s="196"/>
      <c r="N30166" s="197"/>
      <c r="O30166" s="197"/>
      <c r="P30166" s="231"/>
    </row>
    <row r="30167" spans="2:16">
      <c r="B30167" s="351"/>
      <c r="C30167" s="398"/>
      <c r="D30167" s="399"/>
      <c r="E30167" s="400"/>
      <c r="G30167" s="401"/>
      <c r="H30167" s="401"/>
      <c r="I30167" s="401"/>
      <c r="J30167" s="194"/>
      <c r="K30167" s="194"/>
      <c r="L30167" s="195"/>
      <c r="M30167" s="196"/>
      <c r="N30167" s="197"/>
      <c r="O30167" s="197"/>
      <c r="P30167" s="231"/>
    </row>
    <row r="30168" spans="2:16">
      <c r="B30168" s="351"/>
      <c r="C30168" s="398"/>
      <c r="D30168" s="399"/>
      <c r="E30168" s="400"/>
      <c r="G30168" s="401"/>
      <c r="H30168" s="401"/>
      <c r="I30168" s="401"/>
      <c r="J30168" s="194"/>
      <c r="K30168" s="194"/>
      <c r="L30168" s="195"/>
      <c r="M30168" s="196"/>
      <c r="N30168" s="197"/>
      <c r="O30168" s="197"/>
      <c r="P30168" s="231"/>
    </row>
    <row r="30169" spans="2:16">
      <c r="B30169" s="351"/>
      <c r="C30169" s="398"/>
      <c r="D30169" s="399"/>
      <c r="E30169" s="400"/>
      <c r="G30169" s="401"/>
      <c r="H30169" s="401"/>
      <c r="I30169" s="401"/>
      <c r="J30169" s="194"/>
      <c r="K30169" s="194"/>
      <c r="L30169" s="195"/>
      <c r="M30169" s="196"/>
      <c r="N30169" s="197"/>
      <c r="O30169" s="197"/>
      <c r="P30169" s="231"/>
    </row>
    <row r="30170" spans="2:16">
      <c r="B30170" s="351"/>
      <c r="C30170" s="398"/>
      <c r="D30170" s="399"/>
      <c r="E30170" s="400"/>
      <c r="G30170" s="401"/>
      <c r="H30170" s="401"/>
      <c r="I30170" s="401"/>
      <c r="J30170" s="194"/>
      <c r="K30170" s="194"/>
      <c r="L30170" s="195"/>
      <c r="M30170" s="196"/>
      <c r="N30170" s="197"/>
      <c r="O30170" s="197"/>
      <c r="P30170" s="231"/>
    </row>
    <row r="30171" spans="2:16">
      <c r="B30171" s="351"/>
      <c r="C30171" s="398"/>
      <c r="D30171" s="399"/>
      <c r="E30171" s="400"/>
      <c r="G30171" s="401"/>
      <c r="H30171" s="401"/>
      <c r="I30171" s="401"/>
      <c r="J30171" s="194"/>
      <c r="K30171" s="194"/>
      <c r="L30171" s="195"/>
      <c r="M30171" s="196"/>
      <c r="N30171" s="197"/>
      <c r="O30171" s="197"/>
      <c r="P30171" s="231"/>
    </row>
    <row r="30172" spans="2:16">
      <c r="B30172" s="351"/>
      <c r="C30172" s="398"/>
      <c r="D30172" s="399"/>
      <c r="E30172" s="400"/>
      <c r="G30172" s="401"/>
      <c r="H30172" s="401"/>
      <c r="I30172" s="401"/>
      <c r="J30172" s="194"/>
      <c r="K30172" s="194"/>
      <c r="L30172" s="195"/>
      <c r="M30172" s="196"/>
      <c r="N30172" s="197"/>
      <c r="O30172" s="197"/>
      <c r="P30172" s="231"/>
    </row>
    <row r="30173" spans="2:16">
      <c r="B30173" s="351"/>
      <c r="C30173" s="398"/>
      <c r="D30173" s="404"/>
      <c r="E30173" s="405"/>
      <c r="G30173" s="406"/>
      <c r="H30173" s="406"/>
      <c r="I30173" s="406"/>
      <c r="J30173" s="194"/>
      <c r="K30173" s="194"/>
      <c r="L30173" s="195"/>
      <c r="M30173" s="196"/>
      <c r="N30173" s="197"/>
      <c r="O30173" s="197"/>
      <c r="P30173" s="221"/>
    </row>
    <row r="30174" spans="2:16">
      <c r="B30174" s="351"/>
      <c r="C30174" s="398"/>
      <c r="D30174" s="399"/>
      <c r="E30174" s="400"/>
      <c r="G30174" s="401"/>
      <c r="H30174" s="401"/>
      <c r="I30174" s="401"/>
      <c r="J30174" s="194"/>
      <c r="K30174" s="194"/>
      <c r="L30174" s="195"/>
      <c r="M30174" s="196"/>
      <c r="N30174" s="197"/>
      <c r="O30174" s="197"/>
      <c r="P30174" s="231"/>
    </row>
    <row r="30175" spans="2:16">
      <c r="B30175" s="351"/>
      <c r="C30175" s="398"/>
      <c r="D30175" s="399"/>
      <c r="E30175" s="400"/>
      <c r="G30175" s="401"/>
      <c r="H30175" s="401"/>
      <c r="I30175" s="401"/>
      <c r="J30175" s="194"/>
      <c r="K30175" s="194"/>
      <c r="L30175" s="195"/>
      <c r="M30175" s="196"/>
      <c r="N30175" s="197"/>
      <c r="O30175" s="197"/>
      <c r="P30175" s="231"/>
    </row>
    <row r="30176" spans="2:16">
      <c r="B30176" s="351"/>
      <c r="C30176" s="398"/>
      <c r="D30176" s="399"/>
      <c r="E30176" s="400"/>
      <c r="G30176" s="401"/>
      <c r="H30176" s="401"/>
      <c r="I30176" s="401"/>
      <c r="J30176" s="194"/>
      <c r="K30176" s="194"/>
      <c r="L30176" s="195"/>
      <c r="M30176" s="196"/>
      <c r="N30176" s="197"/>
      <c r="O30176" s="197"/>
      <c r="P30176" s="231"/>
    </row>
    <row r="30177" spans="2:16">
      <c r="B30177" s="351"/>
      <c r="C30177" s="398"/>
      <c r="D30177" s="399"/>
      <c r="E30177" s="400"/>
      <c r="G30177" s="401"/>
      <c r="H30177" s="401"/>
      <c r="I30177" s="401"/>
      <c r="J30177" s="194"/>
      <c r="K30177" s="194"/>
      <c r="L30177" s="195"/>
      <c r="M30177" s="196"/>
      <c r="N30177" s="197"/>
      <c r="O30177" s="197"/>
      <c r="P30177" s="231"/>
    </row>
    <row r="30178" spans="2:16">
      <c r="B30178" s="351"/>
      <c r="C30178" s="398"/>
      <c r="D30178" s="399"/>
      <c r="E30178" s="400"/>
      <c r="G30178" s="401"/>
      <c r="H30178" s="401"/>
      <c r="I30178" s="401"/>
      <c r="J30178" s="194"/>
      <c r="K30178" s="194"/>
      <c r="L30178" s="195"/>
      <c r="M30178" s="196"/>
      <c r="N30178" s="197"/>
      <c r="O30178" s="197"/>
      <c r="P30178" s="231"/>
    </row>
    <row r="30179" spans="2:16">
      <c r="B30179" s="351"/>
      <c r="C30179" s="398"/>
      <c r="D30179" s="399"/>
      <c r="E30179" s="400"/>
      <c r="G30179" s="401"/>
      <c r="H30179" s="401"/>
      <c r="I30179" s="401"/>
      <c r="J30179" s="194"/>
      <c r="K30179" s="194"/>
      <c r="L30179" s="195"/>
      <c r="M30179" s="196"/>
      <c r="N30179" s="197"/>
      <c r="O30179" s="197"/>
      <c r="P30179" s="231"/>
    </row>
    <row r="30180" spans="2:16">
      <c r="B30180" s="351"/>
      <c r="C30180" s="398"/>
      <c r="D30180" s="399"/>
      <c r="E30180" s="400"/>
      <c r="G30180" s="401"/>
      <c r="H30180" s="401"/>
      <c r="I30180" s="401"/>
      <c r="J30180" s="194"/>
      <c r="K30180" s="194"/>
      <c r="L30180" s="195"/>
      <c r="M30180" s="196"/>
      <c r="N30180" s="197"/>
      <c r="O30180" s="197"/>
      <c r="P30180" s="231"/>
    </row>
    <row r="30181" spans="2:16">
      <c r="B30181" s="351"/>
      <c r="C30181" s="398"/>
      <c r="D30181" s="399"/>
      <c r="E30181" s="400"/>
      <c r="G30181" s="401"/>
      <c r="H30181" s="401"/>
      <c r="I30181" s="401"/>
      <c r="J30181" s="194"/>
      <c r="K30181" s="194"/>
      <c r="L30181" s="195"/>
      <c r="M30181" s="196"/>
      <c r="N30181" s="197"/>
      <c r="O30181" s="197"/>
      <c r="P30181" s="231"/>
    </row>
    <row r="30182" spans="2:16">
      <c r="B30182" s="351"/>
      <c r="C30182" s="398"/>
      <c r="D30182" s="399"/>
      <c r="E30182" s="400"/>
      <c r="G30182" s="401"/>
      <c r="H30182" s="401"/>
      <c r="I30182" s="401"/>
      <c r="J30182" s="194"/>
      <c r="K30182" s="194"/>
      <c r="L30182" s="195"/>
      <c r="M30182" s="196"/>
      <c r="N30182" s="197"/>
      <c r="O30182" s="197"/>
      <c r="P30182" s="231"/>
    </row>
    <row r="30183" spans="2:16">
      <c r="B30183" s="351"/>
      <c r="C30183" s="398"/>
      <c r="D30183" s="399"/>
      <c r="E30183" s="400"/>
      <c r="G30183" s="401"/>
      <c r="H30183" s="401"/>
      <c r="I30183" s="401"/>
      <c r="J30183" s="194"/>
      <c r="K30183" s="194"/>
      <c r="L30183" s="195"/>
      <c r="M30183" s="196"/>
      <c r="N30183" s="197"/>
      <c r="O30183" s="197"/>
      <c r="P30183" s="231"/>
    </row>
    <row r="30184" spans="2:16">
      <c r="B30184" s="351"/>
      <c r="C30184" s="398"/>
      <c r="D30184" s="399"/>
      <c r="E30184" s="400"/>
      <c r="G30184" s="401"/>
      <c r="H30184" s="401"/>
      <c r="I30184" s="401"/>
      <c r="J30184" s="194"/>
      <c r="K30184" s="194"/>
      <c r="L30184" s="195"/>
      <c r="M30184" s="196"/>
      <c r="N30184" s="197"/>
      <c r="O30184" s="197"/>
      <c r="P30184" s="231"/>
    </row>
    <row r="30185" spans="2:16">
      <c r="B30185" s="351"/>
      <c r="C30185" s="398"/>
      <c r="D30185" s="399"/>
      <c r="E30185" s="400"/>
      <c r="G30185" s="401"/>
      <c r="H30185" s="401"/>
      <c r="I30185" s="401"/>
      <c r="J30185" s="194"/>
      <c r="K30185" s="194"/>
      <c r="L30185" s="195"/>
      <c r="M30185" s="196"/>
      <c r="N30185" s="197"/>
      <c r="O30185" s="197"/>
      <c r="P30185" s="231"/>
    </row>
    <row r="30186" spans="2:16">
      <c r="B30186" s="351"/>
      <c r="C30186" s="398"/>
      <c r="D30186" s="399"/>
      <c r="E30186" s="400"/>
      <c r="G30186" s="401"/>
      <c r="H30186" s="401"/>
      <c r="I30186" s="401"/>
      <c r="J30186" s="194"/>
      <c r="K30186" s="194"/>
      <c r="L30186" s="195"/>
      <c r="M30186" s="196"/>
      <c r="N30186" s="197"/>
      <c r="O30186" s="197"/>
      <c r="P30186" s="231"/>
    </row>
    <row r="30187" spans="2:16">
      <c r="B30187" s="351"/>
      <c r="C30187" s="398"/>
      <c r="D30187" s="399"/>
      <c r="E30187" s="400"/>
      <c r="G30187" s="401"/>
      <c r="H30187" s="401"/>
      <c r="I30187" s="401"/>
      <c r="J30187" s="194"/>
      <c r="K30187" s="194"/>
      <c r="L30187" s="195"/>
      <c r="M30187" s="196"/>
      <c r="N30187" s="197"/>
      <c r="O30187" s="197"/>
      <c r="P30187" s="231"/>
    </row>
    <row r="30188" spans="2:16">
      <c r="B30188" s="351"/>
      <c r="C30188" s="398"/>
      <c r="D30188" s="399"/>
      <c r="E30188" s="400"/>
      <c r="G30188" s="401"/>
      <c r="H30188" s="401"/>
      <c r="I30188" s="401"/>
      <c r="J30188" s="194"/>
      <c r="K30188" s="194"/>
      <c r="L30188" s="195"/>
      <c r="M30188" s="196"/>
      <c r="N30188" s="197"/>
      <c r="O30188" s="197"/>
      <c r="P30188" s="231"/>
    </row>
    <row r="30189" spans="2:16">
      <c r="B30189" s="351"/>
      <c r="C30189" s="398"/>
      <c r="D30189" s="399"/>
      <c r="E30189" s="400"/>
      <c r="G30189" s="401"/>
      <c r="H30189" s="401"/>
      <c r="I30189" s="401"/>
      <c r="J30189" s="194"/>
      <c r="K30189" s="194"/>
      <c r="L30189" s="195"/>
      <c r="M30189" s="196"/>
      <c r="N30189" s="197"/>
      <c r="O30189" s="197"/>
      <c r="P30189" s="231"/>
    </row>
    <row r="30190" spans="2:16">
      <c r="B30190" s="351"/>
      <c r="C30190" s="398"/>
      <c r="D30190" s="399"/>
      <c r="E30190" s="400"/>
      <c r="G30190" s="401"/>
      <c r="H30190" s="401"/>
      <c r="I30190" s="401"/>
      <c r="J30190" s="194"/>
      <c r="K30190" s="194"/>
      <c r="L30190" s="195"/>
      <c r="M30190" s="196"/>
      <c r="N30190" s="197"/>
      <c r="O30190" s="197"/>
      <c r="P30190" s="231"/>
    </row>
    <row r="30191" spans="2:16">
      <c r="B30191" s="351"/>
      <c r="C30191" s="398"/>
      <c r="D30191" s="399"/>
      <c r="E30191" s="400"/>
      <c r="G30191" s="401"/>
      <c r="H30191" s="401"/>
      <c r="I30191" s="401"/>
      <c r="J30191" s="194"/>
      <c r="K30191" s="194"/>
      <c r="L30191" s="195"/>
      <c r="M30191" s="196"/>
      <c r="N30191" s="197"/>
      <c r="O30191" s="197"/>
      <c r="P30191" s="231"/>
    </row>
    <row r="30192" spans="2:16">
      <c r="B30192" s="351"/>
      <c r="C30192" s="398"/>
      <c r="D30192" s="399"/>
      <c r="E30192" s="400"/>
      <c r="G30192" s="401"/>
      <c r="H30192" s="401"/>
      <c r="I30192" s="401"/>
      <c r="J30192" s="194"/>
      <c r="K30192" s="194"/>
      <c r="L30192" s="195"/>
      <c r="M30192" s="196"/>
      <c r="N30192" s="197"/>
      <c r="O30192" s="197"/>
      <c r="P30192" s="231"/>
    </row>
    <row r="30193" spans="2:16">
      <c r="B30193" s="351"/>
      <c r="C30193" s="398"/>
      <c r="D30193" s="399"/>
      <c r="E30193" s="400"/>
      <c r="G30193" s="401"/>
      <c r="H30193" s="401"/>
      <c r="I30193" s="401"/>
      <c r="J30193" s="194"/>
      <c r="K30193" s="194"/>
      <c r="L30193" s="195"/>
      <c r="M30193" s="196"/>
      <c r="N30193" s="197"/>
      <c r="O30193" s="197"/>
      <c r="P30193" s="231"/>
    </row>
    <row r="30194" spans="2:16">
      <c r="B30194" s="351"/>
      <c r="C30194" s="398"/>
      <c r="D30194" s="399"/>
      <c r="E30194" s="400"/>
      <c r="G30194" s="401"/>
      <c r="H30194" s="401"/>
      <c r="I30194" s="401"/>
      <c r="J30194" s="194"/>
      <c r="K30194" s="194"/>
      <c r="L30194" s="195"/>
      <c r="M30194" s="196"/>
      <c r="N30194" s="197"/>
      <c r="O30194" s="197"/>
      <c r="P30194" s="231"/>
    </row>
    <row r="30195" spans="2:16">
      <c r="B30195" s="351"/>
      <c r="C30195" s="398"/>
      <c r="D30195" s="399"/>
      <c r="E30195" s="400"/>
      <c r="G30195" s="401"/>
      <c r="H30195" s="401"/>
      <c r="I30195" s="401"/>
      <c r="J30195" s="194"/>
      <c r="K30195" s="194"/>
      <c r="L30195" s="195"/>
      <c r="M30195" s="196"/>
      <c r="N30195" s="197"/>
      <c r="O30195" s="197"/>
      <c r="P30195" s="231"/>
    </row>
    <row r="30196" spans="2:16">
      <c r="B30196" s="351"/>
      <c r="C30196" s="398"/>
      <c r="D30196" s="399"/>
      <c r="E30196" s="400"/>
      <c r="G30196" s="401"/>
      <c r="H30196" s="401"/>
      <c r="I30196" s="401"/>
      <c r="J30196" s="194"/>
      <c r="K30196" s="194"/>
      <c r="L30196" s="195"/>
      <c r="M30196" s="196"/>
      <c r="N30196" s="197"/>
      <c r="O30196" s="197"/>
      <c r="P30196" s="231"/>
    </row>
    <row r="30197" spans="2:16">
      <c r="B30197" s="351"/>
      <c r="C30197" s="398"/>
      <c r="D30197" s="399"/>
      <c r="E30197" s="400"/>
      <c r="G30197" s="401"/>
      <c r="H30197" s="401"/>
      <c r="I30197" s="401"/>
      <c r="J30197" s="194"/>
      <c r="K30197" s="194"/>
      <c r="L30197" s="195"/>
      <c r="M30197" s="196"/>
      <c r="N30197" s="197"/>
      <c r="O30197" s="197"/>
      <c r="P30197" s="231"/>
    </row>
    <row r="30198" spans="2:16">
      <c r="B30198" s="351"/>
      <c r="C30198" s="398"/>
      <c r="D30198" s="399"/>
      <c r="E30198" s="400"/>
      <c r="G30198" s="401"/>
      <c r="H30198" s="401"/>
      <c r="I30198" s="401"/>
      <c r="J30198" s="194"/>
      <c r="K30198" s="194"/>
      <c r="L30198" s="195"/>
      <c r="M30198" s="196"/>
      <c r="N30198" s="197"/>
      <c r="O30198" s="197"/>
      <c r="P30198" s="231"/>
    </row>
    <row r="30199" spans="2:16">
      <c r="B30199" s="351"/>
      <c r="C30199" s="398"/>
      <c r="D30199" s="399"/>
      <c r="E30199" s="400"/>
      <c r="G30199" s="401"/>
      <c r="H30199" s="401"/>
      <c r="I30199" s="401"/>
      <c r="J30199" s="194"/>
      <c r="K30199" s="194"/>
      <c r="L30199" s="195"/>
      <c r="M30199" s="196"/>
      <c r="N30199" s="197"/>
      <c r="O30199" s="197"/>
      <c r="P30199" s="231"/>
    </row>
    <row r="30200" spans="2:16">
      <c r="B30200" s="351"/>
      <c r="C30200" s="398"/>
      <c r="D30200" s="399"/>
      <c r="E30200" s="400"/>
      <c r="G30200" s="401"/>
      <c r="H30200" s="401"/>
      <c r="I30200" s="401"/>
      <c r="J30200" s="194"/>
      <c r="K30200" s="194"/>
      <c r="L30200" s="195"/>
      <c r="M30200" s="196"/>
      <c r="N30200" s="197"/>
      <c r="O30200" s="197"/>
      <c r="P30200" s="231"/>
    </row>
    <row r="30201" spans="2:16">
      <c r="B30201" s="351"/>
      <c r="C30201" s="398"/>
      <c r="D30201" s="399"/>
      <c r="E30201" s="400"/>
      <c r="G30201" s="401"/>
      <c r="H30201" s="401"/>
      <c r="I30201" s="401"/>
      <c r="J30201" s="194"/>
      <c r="K30201" s="194"/>
      <c r="L30201" s="195"/>
      <c r="M30201" s="196"/>
      <c r="N30201" s="197"/>
      <c r="O30201" s="197"/>
      <c r="P30201" s="231"/>
    </row>
    <row r="30202" spans="2:16">
      <c r="B30202" s="351"/>
      <c r="C30202" s="398"/>
      <c r="D30202" s="399"/>
      <c r="E30202" s="400"/>
      <c r="G30202" s="401"/>
      <c r="H30202" s="401"/>
      <c r="I30202" s="401"/>
      <c r="J30202" s="194"/>
      <c r="K30202" s="194"/>
      <c r="L30202" s="195"/>
      <c r="M30202" s="196"/>
      <c r="N30202" s="197"/>
      <c r="O30202" s="197"/>
      <c r="P30202" s="231"/>
    </row>
    <row r="30203" spans="2:16">
      <c r="B30203" s="351"/>
      <c r="C30203" s="398"/>
      <c r="D30203" s="399"/>
      <c r="E30203" s="400"/>
      <c r="G30203" s="401"/>
      <c r="H30203" s="401"/>
      <c r="I30203" s="401"/>
      <c r="J30203" s="194"/>
      <c r="K30203" s="194"/>
      <c r="L30203" s="195"/>
      <c r="M30203" s="196"/>
      <c r="N30203" s="197"/>
      <c r="O30203" s="197"/>
      <c r="P30203" s="231"/>
    </row>
    <row r="30204" spans="2:16">
      <c r="B30204" s="351"/>
      <c r="C30204" s="398"/>
      <c r="D30204" s="399"/>
      <c r="E30204" s="400"/>
      <c r="G30204" s="401"/>
      <c r="H30204" s="401"/>
      <c r="I30204" s="401"/>
      <c r="J30204" s="194"/>
      <c r="K30204" s="194"/>
      <c r="L30204" s="195"/>
      <c r="M30204" s="196"/>
      <c r="N30204" s="197"/>
      <c r="O30204" s="197"/>
      <c r="P30204" s="231"/>
    </row>
    <row r="30205" spans="2:16">
      <c r="B30205" s="351"/>
      <c r="C30205" s="398"/>
      <c r="D30205" s="399"/>
      <c r="E30205" s="400"/>
      <c r="G30205" s="401"/>
      <c r="H30205" s="401"/>
      <c r="I30205" s="401"/>
      <c r="J30205" s="194"/>
      <c r="K30205" s="194"/>
      <c r="L30205" s="195"/>
      <c r="M30205" s="196"/>
      <c r="N30205" s="197"/>
      <c r="O30205" s="197"/>
      <c r="P30205" s="231"/>
    </row>
    <row r="30206" spans="2:16">
      <c r="B30206" s="351"/>
      <c r="C30206" s="398"/>
      <c r="D30206" s="399"/>
      <c r="E30206" s="400"/>
      <c r="G30206" s="401"/>
      <c r="H30206" s="401"/>
      <c r="I30206" s="401"/>
      <c r="J30206" s="194"/>
      <c r="K30206" s="194"/>
      <c r="L30206" s="195"/>
      <c r="M30206" s="196"/>
      <c r="N30206" s="197"/>
      <c r="O30206" s="197"/>
      <c r="P30206" s="231"/>
    </row>
    <row r="30207" spans="2:16">
      <c r="B30207" s="351"/>
      <c r="C30207" s="398"/>
      <c r="D30207" s="399"/>
      <c r="E30207" s="400"/>
      <c r="G30207" s="401"/>
      <c r="H30207" s="401"/>
      <c r="I30207" s="401"/>
      <c r="J30207" s="194"/>
      <c r="K30207" s="194"/>
      <c r="L30207" s="195"/>
      <c r="M30207" s="196"/>
      <c r="N30207" s="197"/>
      <c r="O30207" s="197"/>
      <c r="P30207" s="231"/>
    </row>
    <row r="30208" spans="2:16">
      <c r="B30208" s="351"/>
      <c r="C30208" s="398"/>
      <c r="D30208" s="399"/>
      <c r="E30208" s="400"/>
      <c r="G30208" s="401"/>
      <c r="H30208" s="401"/>
      <c r="I30208" s="401"/>
      <c r="J30208" s="194"/>
      <c r="K30208" s="194"/>
      <c r="L30208" s="195"/>
      <c r="M30208" s="196"/>
      <c r="N30208" s="197"/>
      <c r="O30208" s="197"/>
      <c r="P30208" s="231"/>
    </row>
    <row r="30209" spans="2:16">
      <c r="B30209" s="351"/>
      <c r="C30209" s="398"/>
      <c r="D30209" s="399"/>
      <c r="E30209" s="400"/>
      <c r="G30209" s="401"/>
      <c r="H30209" s="401"/>
      <c r="I30209" s="401"/>
      <c r="J30209" s="194"/>
      <c r="K30209" s="194"/>
      <c r="L30209" s="195"/>
      <c r="M30209" s="196"/>
      <c r="N30209" s="197"/>
      <c r="O30209" s="197"/>
      <c r="P30209" s="231"/>
    </row>
    <row r="30210" spans="2:16">
      <c r="B30210" s="351"/>
      <c r="C30210" s="398"/>
      <c r="D30210" s="399"/>
      <c r="E30210" s="400"/>
      <c r="G30210" s="401"/>
      <c r="H30210" s="401"/>
      <c r="I30210" s="401"/>
      <c r="J30210" s="194"/>
      <c r="K30210" s="194"/>
      <c r="L30210" s="195"/>
      <c r="M30210" s="196"/>
      <c r="N30210" s="197"/>
      <c r="O30210" s="197"/>
      <c r="P30210" s="231"/>
    </row>
    <row r="30211" spans="2:16">
      <c r="B30211" s="351"/>
      <c r="C30211" s="398"/>
      <c r="D30211" s="399"/>
      <c r="E30211" s="400"/>
      <c r="G30211" s="401"/>
      <c r="H30211" s="401"/>
      <c r="I30211" s="401"/>
      <c r="J30211" s="194"/>
      <c r="K30211" s="194"/>
      <c r="L30211" s="195"/>
      <c r="M30211" s="196"/>
      <c r="N30211" s="197"/>
      <c r="O30211" s="197"/>
      <c r="P30211" s="231"/>
    </row>
    <row r="30212" spans="2:16">
      <c r="B30212" s="351"/>
      <c r="C30212" s="398"/>
      <c r="D30212" s="399"/>
      <c r="E30212" s="400"/>
      <c r="G30212" s="401"/>
      <c r="H30212" s="401"/>
      <c r="I30212" s="401"/>
      <c r="J30212" s="194"/>
      <c r="K30212" s="194"/>
      <c r="L30212" s="195"/>
      <c r="M30212" s="196"/>
      <c r="N30212" s="197"/>
      <c r="O30212" s="197"/>
      <c r="P30212" s="231"/>
    </row>
    <row r="30213" spans="2:16">
      <c r="B30213" s="351"/>
      <c r="C30213" s="398"/>
      <c r="D30213" s="399"/>
      <c r="E30213" s="400"/>
      <c r="G30213" s="401"/>
      <c r="H30213" s="401"/>
      <c r="I30213" s="401"/>
      <c r="J30213" s="194"/>
      <c r="K30213" s="194"/>
      <c r="L30213" s="195"/>
      <c r="M30213" s="196"/>
      <c r="N30213" s="197"/>
      <c r="O30213" s="197"/>
      <c r="P30213" s="231"/>
    </row>
    <row r="30214" spans="2:16">
      <c r="B30214" s="351"/>
      <c r="C30214" s="398"/>
      <c r="D30214" s="399"/>
      <c r="E30214" s="400"/>
      <c r="G30214" s="401"/>
      <c r="H30214" s="401"/>
      <c r="I30214" s="401"/>
      <c r="J30214" s="194"/>
      <c r="K30214" s="194"/>
      <c r="L30214" s="195"/>
      <c r="M30214" s="196"/>
      <c r="N30214" s="197"/>
      <c r="O30214" s="197"/>
      <c r="P30214" s="231"/>
    </row>
    <row r="30215" spans="2:16">
      <c r="B30215" s="351"/>
      <c r="C30215" s="398"/>
      <c r="D30215" s="399"/>
      <c r="E30215" s="400"/>
      <c r="G30215" s="401"/>
      <c r="H30215" s="401"/>
      <c r="I30215" s="401"/>
      <c r="J30215" s="194"/>
      <c r="K30215" s="194"/>
      <c r="L30215" s="195"/>
      <c r="M30215" s="196"/>
      <c r="N30215" s="197"/>
      <c r="O30215" s="197"/>
      <c r="P30215" s="231"/>
    </row>
    <row r="30216" spans="2:16">
      <c r="B30216" s="351"/>
      <c r="C30216" s="398"/>
      <c r="D30216" s="399"/>
      <c r="E30216" s="400"/>
      <c r="G30216" s="401"/>
      <c r="H30216" s="401"/>
      <c r="I30216" s="401"/>
      <c r="J30216" s="194"/>
      <c r="K30216" s="194"/>
      <c r="L30216" s="195"/>
      <c r="M30216" s="196"/>
      <c r="N30216" s="197"/>
      <c r="O30216" s="197"/>
      <c r="P30216" s="231"/>
    </row>
    <row r="30217" spans="2:16">
      <c r="B30217" s="351"/>
      <c r="C30217" s="398"/>
      <c r="D30217" s="399"/>
      <c r="E30217" s="400"/>
      <c r="G30217" s="401"/>
      <c r="H30217" s="401"/>
      <c r="I30217" s="401"/>
      <c r="J30217" s="194"/>
      <c r="K30217" s="194"/>
      <c r="L30217" s="195"/>
      <c r="M30217" s="196"/>
      <c r="N30217" s="197"/>
      <c r="O30217" s="197"/>
      <c r="P30217" s="231"/>
    </row>
    <row r="30218" spans="2:16">
      <c r="B30218" s="351"/>
      <c r="C30218" s="398"/>
      <c r="D30218" s="399"/>
      <c r="E30218" s="400"/>
      <c r="G30218" s="401"/>
      <c r="H30218" s="401"/>
      <c r="I30218" s="401"/>
      <c r="J30218" s="194"/>
      <c r="K30218" s="194"/>
      <c r="L30218" s="195"/>
      <c r="M30218" s="196"/>
      <c r="N30218" s="197"/>
      <c r="O30218" s="197"/>
      <c r="P30218" s="231"/>
    </row>
    <row r="30219" spans="2:16">
      <c r="B30219" s="351"/>
      <c r="C30219" s="398"/>
      <c r="D30219" s="399"/>
      <c r="E30219" s="400"/>
      <c r="G30219" s="401"/>
      <c r="H30219" s="401"/>
      <c r="I30219" s="401"/>
      <c r="J30219" s="194"/>
      <c r="K30219" s="194"/>
      <c r="L30219" s="195"/>
      <c r="M30219" s="196"/>
      <c r="N30219" s="197"/>
      <c r="O30219" s="197"/>
      <c r="P30219" s="231"/>
    </row>
    <row r="30220" spans="2:16">
      <c r="B30220" s="351"/>
      <c r="C30220" s="398"/>
      <c r="D30220" s="399"/>
      <c r="E30220" s="400"/>
      <c r="G30220" s="401"/>
      <c r="H30220" s="401"/>
      <c r="I30220" s="401"/>
      <c r="J30220" s="194"/>
      <c r="K30220" s="194"/>
      <c r="L30220" s="195"/>
      <c r="M30220" s="196"/>
      <c r="N30220" s="197"/>
      <c r="O30220" s="197"/>
      <c r="P30220" s="231"/>
    </row>
    <row r="30221" spans="2:16">
      <c r="B30221" s="351"/>
      <c r="C30221" s="398"/>
      <c r="D30221" s="399"/>
      <c r="E30221" s="400"/>
      <c r="G30221" s="401"/>
      <c r="H30221" s="401"/>
      <c r="I30221" s="401"/>
      <c r="J30221" s="194"/>
      <c r="K30221" s="194"/>
      <c r="L30221" s="195"/>
      <c r="M30221" s="196"/>
      <c r="N30221" s="197"/>
      <c r="O30221" s="197"/>
      <c r="P30221" s="231"/>
    </row>
    <row r="30222" spans="2:16">
      <c r="B30222" s="351"/>
      <c r="C30222" s="398"/>
      <c r="D30222" s="399"/>
      <c r="E30222" s="400"/>
      <c r="G30222" s="401"/>
      <c r="H30222" s="401"/>
      <c r="I30222" s="401"/>
      <c r="J30222" s="194"/>
      <c r="K30222" s="194"/>
      <c r="L30222" s="195"/>
      <c r="M30222" s="196"/>
      <c r="N30222" s="197"/>
      <c r="O30222" s="197"/>
      <c r="P30222" s="231"/>
    </row>
    <row r="30223" spans="2:16">
      <c r="B30223" s="351"/>
      <c r="C30223" s="398"/>
      <c r="D30223" s="399"/>
      <c r="E30223" s="400"/>
      <c r="G30223" s="401"/>
      <c r="H30223" s="401"/>
      <c r="I30223" s="401"/>
      <c r="J30223" s="194"/>
      <c r="K30223" s="194"/>
      <c r="L30223" s="195"/>
      <c r="M30223" s="196"/>
      <c r="N30223" s="197"/>
      <c r="O30223" s="197"/>
      <c r="P30223" s="231"/>
    </row>
    <row r="30224" spans="2:16">
      <c r="B30224" s="351"/>
      <c r="C30224" s="398"/>
      <c r="D30224" s="399"/>
      <c r="E30224" s="400"/>
      <c r="G30224" s="401"/>
      <c r="H30224" s="401"/>
      <c r="I30224" s="401"/>
      <c r="J30224" s="194"/>
      <c r="K30224" s="194"/>
      <c r="L30224" s="195"/>
      <c r="M30224" s="196"/>
      <c r="N30224" s="197"/>
      <c r="O30224" s="197"/>
      <c r="P30224" s="231"/>
    </row>
    <row r="30225" spans="2:16">
      <c r="B30225" s="351"/>
      <c r="C30225" s="398"/>
      <c r="D30225" s="399"/>
      <c r="E30225" s="400"/>
      <c r="G30225" s="401"/>
      <c r="H30225" s="401"/>
      <c r="I30225" s="401"/>
      <c r="J30225" s="194"/>
      <c r="K30225" s="194"/>
      <c r="L30225" s="195"/>
      <c r="M30225" s="196"/>
      <c r="N30225" s="197"/>
      <c r="O30225" s="197"/>
      <c r="P30225" s="231"/>
    </row>
    <row r="30226" spans="2:16">
      <c r="B30226" s="351"/>
      <c r="C30226" s="398"/>
      <c r="D30226" s="399"/>
      <c r="E30226" s="400"/>
      <c r="G30226" s="401"/>
      <c r="H30226" s="401"/>
      <c r="I30226" s="401"/>
      <c r="J30226" s="194"/>
      <c r="K30226" s="194"/>
      <c r="L30226" s="195"/>
      <c r="M30226" s="196"/>
      <c r="N30226" s="197"/>
      <c r="O30226" s="197"/>
      <c r="P30226" s="231"/>
    </row>
    <row r="30227" spans="2:16">
      <c r="B30227" s="351"/>
      <c r="C30227" s="398"/>
      <c r="D30227" s="399"/>
      <c r="E30227" s="400"/>
      <c r="G30227" s="401"/>
      <c r="H30227" s="401"/>
      <c r="I30227" s="401"/>
      <c r="J30227" s="194"/>
      <c r="K30227" s="194"/>
      <c r="L30227" s="195"/>
      <c r="M30227" s="196"/>
      <c r="N30227" s="197"/>
      <c r="O30227" s="197"/>
      <c r="P30227" s="231"/>
    </row>
    <row r="30228" spans="2:16">
      <c r="B30228" s="351"/>
      <c r="C30228" s="398"/>
      <c r="D30228" s="399"/>
      <c r="E30228" s="400"/>
      <c r="G30228" s="401"/>
      <c r="H30228" s="401"/>
      <c r="I30228" s="401"/>
      <c r="J30228" s="194"/>
      <c r="K30228" s="194"/>
      <c r="L30228" s="195"/>
      <c r="M30228" s="196"/>
      <c r="N30228" s="197"/>
      <c r="O30228" s="197"/>
      <c r="P30228" s="231"/>
    </row>
    <row r="30229" spans="2:16">
      <c r="B30229" s="351"/>
      <c r="C30229" s="398"/>
      <c r="D30229" s="399"/>
      <c r="E30229" s="400"/>
      <c r="G30229" s="401"/>
      <c r="H30229" s="401"/>
      <c r="I30229" s="401"/>
      <c r="J30229" s="194"/>
      <c r="K30229" s="194"/>
      <c r="L30229" s="195"/>
      <c r="M30229" s="196"/>
      <c r="N30229" s="197"/>
      <c r="O30229" s="197"/>
      <c r="P30229" s="231"/>
    </row>
    <row r="30230" spans="2:16">
      <c r="B30230" s="351"/>
      <c r="C30230" s="398"/>
      <c r="D30230" s="399"/>
      <c r="E30230" s="400"/>
      <c r="G30230" s="401"/>
      <c r="H30230" s="401"/>
      <c r="I30230" s="401"/>
      <c r="J30230" s="194"/>
      <c r="K30230" s="194"/>
      <c r="L30230" s="195"/>
      <c r="M30230" s="196"/>
      <c r="N30230" s="197"/>
      <c r="O30230" s="197"/>
      <c r="P30230" s="231"/>
    </row>
    <row r="30231" spans="2:16">
      <c r="B30231" s="351"/>
      <c r="C30231" s="398"/>
      <c r="D30231" s="399"/>
      <c r="E30231" s="400"/>
      <c r="G30231" s="401"/>
      <c r="H30231" s="401"/>
      <c r="I30231" s="401"/>
      <c r="J30231" s="194"/>
      <c r="K30231" s="194"/>
      <c r="L30231" s="195"/>
      <c r="M30231" s="196"/>
      <c r="N30231" s="197"/>
      <c r="O30231" s="197"/>
      <c r="P30231" s="231"/>
    </row>
    <row r="30232" spans="2:16">
      <c r="B30232" s="351"/>
      <c r="C30232" s="398"/>
      <c r="D30232" s="399"/>
      <c r="E30232" s="400"/>
      <c r="G30232" s="401"/>
      <c r="H30232" s="401"/>
      <c r="I30232" s="401"/>
      <c r="J30232" s="194"/>
      <c r="K30232" s="194"/>
      <c r="L30232" s="195"/>
      <c r="M30232" s="196"/>
      <c r="N30232" s="197"/>
      <c r="O30232" s="197"/>
      <c r="P30232" s="231"/>
    </row>
    <row r="30233" spans="2:16">
      <c r="B30233" s="351"/>
      <c r="C30233" s="398"/>
      <c r="D30233" s="399"/>
      <c r="E30233" s="400"/>
      <c r="G30233" s="401"/>
      <c r="H30233" s="401"/>
      <c r="I30233" s="401"/>
      <c r="J30233" s="194"/>
      <c r="K30233" s="194"/>
      <c r="L30233" s="195"/>
      <c r="M30233" s="196"/>
      <c r="N30233" s="197"/>
      <c r="O30233" s="197"/>
      <c r="P30233" s="231"/>
    </row>
    <row r="30234" spans="2:16">
      <c r="B30234" s="351"/>
      <c r="C30234" s="398"/>
      <c r="D30234" s="399"/>
      <c r="E30234" s="400"/>
      <c r="G30234" s="401"/>
      <c r="H30234" s="401"/>
      <c r="I30234" s="401"/>
      <c r="J30234" s="194"/>
      <c r="K30234" s="194"/>
      <c r="L30234" s="195"/>
      <c r="M30234" s="196"/>
      <c r="N30234" s="197"/>
      <c r="O30234" s="197"/>
      <c r="P30234" s="231"/>
    </row>
    <row r="30235" spans="2:16">
      <c r="B30235" s="351"/>
      <c r="C30235" s="398"/>
      <c r="D30235" s="399"/>
      <c r="E30235" s="400"/>
      <c r="G30235" s="401"/>
      <c r="H30235" s="401"/>
      <c r="I30235" s="401"/>
      <c r="J30235" s="194"/>
      <c r="K30235" s="194"/>
      <c r="L30235" s="195"/>
      <c r="M30235" s="196"/>
      <c r="N30235" s="197"/>
      <c r="O30235" s="197"/>
      <c r="P30235" s="231"/>
    </row>
    <row r="30236" spans="2:16">
      <c r="B30236" s="351"/>
      <c r="C30236" s="398"/>
      <c r="D30236" s="399"/>
      <c r="E30236" s="400"/>
      <c r="G30236" s="401"/>
      <c r="H30236" s="401"/>
      <c r="I30236" s="401"/>
      <c r="J30236" s="194"/>
      <c r="K30236" s="194"/>
      <c r="L30236" s="195"/>
      <c r="M30236" s="196"/>
      <c r="N30236" s="197"/>
      <c r="O30236" s="197"/>
      <c r="P30236" s="231"/>
    </row>
    <row r="30237" spans="2:16">
      <c r="B30237" s="351"/>
      <c r="C30237" s="398"/>
      <c r="D30237" s="399"/>
      <c r="E30237" s="400"/>
      <c r="G30237" s="401"/>
      <c r="H30237" s="401"/>
      <c r="I30237" s="401"/>
      <c r="J30237" s="194"/>
      <c r="K30237" s="194"/>
      <c r="L30237" s="195"/>
      <c r="M30237" s="196"/>
      <c r="N30237" s="197"/>
      <c r="O30237" s="197"/>
      <c r="P30237" s="231"/>
    </row>
    <row r="30238" spans="2:16">
      <c r="B30238" s="351"/>
      <c r="C30238" s="398"/>
      <c r="D30238" s="399"/>
      <c r="E30238" s="400"/>
      <c r="G30238" s="401"/>
      <c r="H30238" s="401"/>
      <c r="I30238" s="401"/>
      <c r="J30238" s="194"/>
      <c r="K30238" s="194"/>
      <c r="L30238" s="195"/>
      <c r="M30238" s="196"/>
      <c r="N30238" s="197"/>
      <c r="O30238" s="197"/>
      <c r="P30238" s="231"/>
    </row>
    <row r="30239" spans="2:16">
      <c r="B30239" s="351"/>
      <c r="C30239" s="398"/>
      <c r="D30239" s="399"/>
      <c r="E30239" s="400"/>
      <c r="G30239" s="401"/>
      <c r="H30239" s="401"/>
      <c r="I30239" s="401"/>
      <c r="J30239" s="194"/>
      <c r="K30239" s="194"/>
      <c r="L30239" s="195"/>
      <c r="M30239" s="196"/>
      <c r="N30239" s="197"/>
      <c r="O30239" s="197"/>
      <c r="P30239" s="231"/>
    </row>
    <row r="30240" spans="2:16">
      <c r="B30240" s="351"/>
      <c r="C30240" s="398"/>
      <c r="D30240" s="399"/>
      <c r="E30240" s="400"/>
      <c r="G30240" s="401"/>
      <c r="H30240" s="401"/>
      <c r="I30240" s="401"/>
      <c r="J30240" s="194"/>
      <c r="K30240" s="194"/>
      <c r="L30240" s="195"/>
      <c r="M30240" s="196"/>
      <c r="N30240" s="197"/>
      <c r="O30240" s="197"/>
      <c r="P30240" s="231"/>
    </row>
    <row r="30241" spans="2:16">
      <c r="B30241" s="351"/>
      <c r="C30241" s="398"/>
      <c r="D30241" s="399"/>
      <c r="E30241" s="400"/>
      <c r="G30241" s="401"/>
      <c r="H30241" s="401"/>
      <c r="I30241" s="401"/>
      <c r="J30241" s="194"/>
      <c r="K30241" s="194"/>
      <c r="L30241" s="195"/>
      <c r="M30241" s="196"/>
      <c r="N30241" s="197"/>
      <c r="O30241" s="197"/>
      <c r="P30241" s="231"/>
    </row>
    <row r="30242" spans="2:16">
      <c r="B30242" s="351"/>
      <c r="C30242" s="398"/>
      <c r="D30242" s="399"/>
      <c r="E30242" s="400"/>
      <c r="G30242" s="401"/>
      <c r="H30242" s="401"/>
      <c r="I30242" s="401"/>
      <c r="J30242" s="194"/>
      <c r="K30242" s="194"/>
      <c r="L30242" s="195"/>
      <c r="M30242" s="196"/>
      <c r="N30242" s="197"/>
      <c r="O30242" s="197"/>
      <c r="P30242" s="231"/>
    </row>
    <row r="30243" spans="2:16">
      <c r="B30243" s="351"/>
      <c r="C30243" s="398"/>
      <c r="D30243" s="399"/>
      <c r="E30243" s="400"/>
      <c r="G30243" s="401"/>
      <c r="H30243" s="401"/>
      <c r="I30243" s="401"/>
      <c r="J30243" s="194"/>
      <c r="K30243" s="194"/>
      <c r="L30243" s="195"/>
      <c r="M30243" s="196"/>
      <c r="N30243" s="197"/>
      <c r="O30243" s="197"/>
      <c r="P30243" s="231"/>
    </row>
    <row r="30244" spans="2:16">
      <c r="B30244" s="351"/>
      <c r="C30244" s="398"/>
      <c r="D30244" s="399"/>
      <c r="E30244" s="400"/>
      <c r="G30244" s="401"/>
      <c r="H30244" s="401"/>
      <c r="I30244" s="401"/>
      <c r="J30244" s="194"/>
      <c r="K30244" s="194"/>
      <c r="L30244" s="195"/>
      <c r="M30244" s="196"/>
      <c r="N30244" s="197"/>
      <c r="O30244" s="197"/>
      <c r="P30244" s="231"/>
    </row>
    <row r="30245" spans="2:16">
      <c r="B30245" s="351"/>
      <c r="C30245" s="398"/>
      <c r="D30245" s="399"/>
      <c r="E30245" s="400"/>
      <c r="G30245" s="401"/>
      <c r="H30245" s="401"/>
      <c r="I30245" s="401"/>
      <c r="J30245" s="194"/>
      <c r="K30245" s="194"/>
      <c r="L30245" s="195"/>
      <c r="M30245" s="196"/>
      <c r="N30245" s="197"/>
      <c r="O30245" s="197"/>
      <c r="P30245" s="231"/>
    </row>
    <row r="30246" spans="2:16">
      <c r="B30246" s="351"/>
      <c r="C30246" s="398"/>
      <c r="D30246" s="399"/>
      <c r="E30246" s="400"/>
      <c r="G30246" s="401"/>
      <c r="H30246" s="401"/>
      <c r="I30246" s="401"/>
      <c r="J30246" s="194"/>
      <c r="K30246" s="194"/>
      <c r="L30246" s="195"/>
      <c r="M30246" s="196"/>
      <c r="N30246" s="197"/>
      <c r="O30246" s="197"/>
      <c r="P30246" s="231"/>
    </row>
    <row r="30247" spans="2:16">
      <c r="B30247" s="351"/>
      <c r="C30247" s="398"/>
      <c r="D30247" s="399"/>
      <c r="E30247" s="400"/>
      <c r="G30247" s="401"/>
      <c r="H30247" s="401"/>
      <c r="I30247" s="401"/>
      <c r="J30247" s="194"/>
      <c r="K30247" s="194"/>
      <c r="L30247" s="195"/>
      <c r="M30247" s="196"/>
      <c r="N30247" s="197"/>
      <c r="O30247" s="197"/>
      <c r="P30247" s="231"/>
    </row>
    <row r="30248" spans="2:16">
      <c r="B30248" s="351"/>
      <c r="C30248" s="398"/>
      <c r="D30248" s="399"/>
      <c r="E30248" s="400"/>
      <c r="G30248" s="401"/>
      <c r="H30248" s="401"/>
      <c r="I30248" s="401"/>
      <c r="J30248" s="194"/>
      <c r="K30248" s="194"/>
      <c r="L30248" s="195"/>
      <c r="M30248" s="196"/>
      <c r="N30248" s="197"/>
      <c r="O30248" s="197"/>
      <c r="P30248" s="231"/>
    </row>
    <row r="30249" spans="2:16">
      <c r="B30249" s="351"/>
      <c r="C30249" s="398"/>
      <c r="D30249" s="399"/>
      <c r="E30249" s="400"/>
      <c r="G30249" s="401"/>
      <c r="H30249" s="401"/>
      <c r="I30249" s="401"/>
      <c r="J30249" s="194"/>
      <c r="K30249" s="194"/>
      <c r="L30249" s="195"/>
      <c r="M30249" s="196"/>
      <c r="N30249" s="197"/>
      <c r="O30249" s="197"/>
      <c r="P30249" s="231"/>
    </row>
    <row r="30250" spans="2:16">
      <c r="B30250" s="351"/>
      <c r="C30250" s="398"/>
      <c r="D30250" s="399"/>
      <c r="E30250" s="400"/>
      <c r="G30250" s="401"/>
      <c r="H30250" s="401"/>
      <c r="I30250" s="401"/>
      <c r="J30250" s="194"/>
      <c r="K30250" s="194"/>
      <c r="L30250" s="195"/>
      <c r="M30250" s="196"/>
      <c r="N30250" s="197"/>
      <c r="O30250" s="197"/>
      <c r="P30250" s="231"/>
    </row>
    <row r="30251" spans="2:16">
      <c r="B30251" s="351"/>
      <c r="C30251" s="398"/>
      <c r="D30251" s="399"/>
      <c r="E30251" s="400"/>
      <c r="G30251" s="401"/>
      <c r="H30251" s="401"/>
      <c r="I30251" s="401"/>
      <c r="J30251" s="194"/>
      <c r="K30251" s="194"/>
      <c r="L30251" s="195"/>
      <c r="M30251" s="196"/>
      <c r="N30251" s="197"/>
      <c r="O30251" s="197"/>
      <c r="P30251" s="231"/>
    </row>
    <row r="30252" spans="2:16">
      <c r="B30252" s="351"/>
      <c r="C30252" s="398"/>
      <c r="D30252" s="399"/>
      <c r="E30252" s="400"/>
      <c r="G30252" s="401"/>
      <c r="H30252" s="401"/>
      <c r="I30252" s="401"/>
      <c r="J30252" s="194"/>
      <c r="K30252" s="194"/>
      <c r="L30252" s="195"/>
      <c r="M30252" s="196"/>
      <c r="N30252" s="197"/>
      <c r="O30252" s="197"/>
      <c r="P30252" s="231"/>
    </row>
    <row r="30253" spans="2:16">
      <c r="B30253" s="351"/>
      <c r="C30253" s="398"/>
      <c r="D30253" s="399"/>
      <c r="E30253" s="400"/>
      <c r="G30253" s="401"/>
      <c r="H30253" s="401"/>
      <c r="I30253" s="401"/>
      <c r="J30253" s="194"/>
      <c r="K30253" s="194"/>
      <c r="L30253" s="195"/>
      <c r="M30253" s="196"/>
      <c r="N30253" s="197"/>
      <c r="O30253" s="197"/>
      <c r="P30253" s="231"/>
    </row>
    <row r="30254" spans="2:16">
      <c r="B30254" s="351"/>
      <c r="C30254" s="398"/>
      <c r="D30254" s="399"/>
      <c r="E30254" s="400"/>
      <c r="G30254" s="401"/>
      <c r="H30254" s="401"/>
      <c r="I30254" s="401"/>
      <c r="J30254" s="194"/>
      <c r="K30254" s="194"/>
      <c r="L30254" s="195"/>
      <c r="M30254" s="196"/>
      <c r="N30254" s="197"/>
      <c r="O30254" s="197"/>
      <c r="P30254" s="231"/>
    </row>
    <row r="30255" spans="2:16">
      <c r="B30255" s="351"/>
      <c r="C30255" s="398"/>
      <c r="D30255" s="399"/>
      <c r="E30255" s="400"/>
      <c r="G30255" s="401"/>
      <c r="H30255" s="401"/>
      <c r="I30255" s="401"/>
      <c r="J30255" s="194"/>
      <c r="K30255" s="194"/>
      <c r="L30255" s="195"/>
      <c r="M30255" s="196"/>
      <c r="N30255" s="197"/>
      <c r="O30255" s="197"/>
      <c r="P30255" s="231"/>
    </row>
    <row r="30256" spans="2:16">
      <c r="B30256" s="351"/>
      <c r="C30256" s="398"/>
      <c r="D30256" s="399"/>
      <c r="E30256" s="400"/>
      <c r="G30256" s="401"/>
      <c r="H30256" s="401"/>
      <c r="I30256" s="401"/>
      <c r="J30256" s="194"/>
      <c r="K30256" s="194"/>
      <c r="L30256" s="195"/>
      <c r="M30256" s="196"/>
      <c r="N30256" s="197"/>
      <c r="O30256" s="197"/>
      <c r="P30256" s="231"/>
    </row>
    <row r="30257" spans="2:16">
      <c r="B30257" s="351"/>
      <c r="C30257" s="398"/>
      <c r="D30257" s="399"/>
      <c r="E30257" s="400"/>
      <c r="G30257" s="401"/>
      <c r="H30257" s="401"/>
      <c r="I30257" s="401"/>
      <c r="J30257" s="194"/>
      <c r="K30257" s="194"/>
      <c r="L30257" s="195"/>
      <c r="M30257" s="196"/>
      <c r="N30257" s="197"/>
      <c r="O30257" s="197"/>
      <c r="P30257" s="231"/>
    </row>
    <row r="30258" spans="2:16">
      <c r="B30258" s="351"/>
      <c r="C30258" s="398"/>
      <c r="D30258" s="399"/>
      <c r="E30258" s="400"/>
      <c r="G30258" s="401"/>
      <c r="H30258" s="401"/>
      <c r="I30258" s="401"/>
      <c r="J30258" s="194"/>
      <c r="K30258" s="194"/>
      <c r="L30258" s="195"/>
      <c r="M30258" s="196"/>
      <c r="N30258" s="197"/>
      <c r="O30258" s="197"/>
      <c r="P30258" s="231"/>
    </row>
    <row r="30259" spans="2:16">
      <c r="B30259" s="351"/>
      <c r="C30259" s="398"/>
      <c r="D30259" s="399"/>
      <c r="E30259" s="400"/>
      <c r="G30259" s="401"/>
      <c r="H30259" s="401"/>
      <c r="I30259" s="401"/>
      <c r="J30259" s="194"/>
      <c r="K30259" s="194"/>
      <c r="L30259" s="195"/>
      <c r="M30259" s="196"/>
      <c r="N30259" s="197"/>
      <c r="O30259" s="197"/>
      <c r="P30259" s="231"/>
    </row>
    <row r="30260" spans="2:16">
      <c r="B30260" s="351"/>
      <c r="C30260" s="398"/>
      <c r="D30260" s="399"/>
      <c r="E30260" s="400"/>
      <c r="G30260" s="401"/>
      <c r="H30260" s="401"/>
      <c r="I30260" s="401"/>
      <c r="J30260" s="194"/>
      <c r="K30260" s="194"/>
      <c r="L30260" s="195"/>
      <c r="M30260" s="196"/>
      <c r="N30260" s="197"/>
      <c r="O30260" s="197"/>
      <c r="P30260" s="231"/>
    </row>
    <row r="30261" spans="2:16">
      <c r="B30261" s="351"/>
      <c r="C30261" s="398"/>
      <c r="D30261" s="399"/>
      <c r="E30261" s="400"/>
      <c r="G30261" s="401"/>
      <c r="H30261" s="401"/>
      <c r="I30261" s="401"/>
      <c r="J30261" s="194"/>
      <c r="K30261" s="194"/>
      <c r="L30261" s="195"/>
      <c r="M30261" s="196"/>
      <c r="N30261" s="197"/>
      <c r="O30261" s="197"/>
      <c r="P30261" s="231"/>
    </row>
    <row r="30262" spans="2:16">
      <c r="B30262" s="351"/>
      <c r="C30262" s="398"/>
      <c r="D30262" s="399"/>
      <c r="E30262" s="400"/>
      <c r="G30262" s="401"/>
      <c r="H30262" s="401"/>
      <c r="I30262" s="401"/>
      <c r="J30262" s="194"/>
      <c r="K30262" s="194"/>
      <c r="L30262" s="195"/>
      <c r="M30262" s="196"/>
      <c r="N30262" s="197"/>
      <c r="O30262" s="197"/>
      <c r="P30262" s="231"/>
    </row>
    <row r="30263" spans="2:16">
      <c r="B30263" s="351"/>
      <c r="C30263" s="398"/>
      <c r="D30263" s="399"/>
      <c r="E30263" s="400"/>
      <c r="G30263" s="401"/>
      <c r="H30263" s="401"/>
      <c r="I30263" s="401"/>
      <c r="J30263" s="194"/>
      <c r="K30263" s="194"/>
      <c r="L30263" s="195"/>
      <c r="M30263" s="196"/>
      <c r="N30263" s="197"/>
      <c r="O30263" s="197"/>
      <c r="P30263" s="231"/>
    </row>
    <row r="30264" spans="2:16">
      <c r="B30264" s="351"/>
      <c r="C30264" s="398"/>
      <c r="D30264" s="399"/>
      <c r="E30264" s="400"/>
      <c r="G30264" s="401"/>
      <c r="H30264" s="401"/>
      <c r="I30264" s="401"/>
      <c r="J30264" s="194"/>
      <c r="K30264" s="194"/>
      <c r="L30264" s="195"/>
      <c r="M30264" s="196"/>
      <c r="N30264" s="197"/>
      <c r="O30264" s="197"/>
      <c r="P30264" s="231"/>
    </row>
    <row r="30265" spans="2:16">
      <c r="B30265" s="351"/>
      <c r="C30265" s="398"/>
      <c r="D30265" s="399"/>
      <c r="E30265" s="400"/>
      <c r="G30265" s="401"/>
      <c r="H30265" s="401"/>
      <c r="I30265" s="401"/>
      <c r="J30265" s="194"/>
      <c r="K30265" s="194"/>
      <c r="L30265" s="195"/>
      <c r="M30265" s="196"/>
      <c r="N30265" s="197"/>
      <c r="O30265" s="197"/>
      <c r="P30265" s="231"/>
    </row>
    <row r="30266" spans="2:16">
      <c r="B30266" s="351"/>
      <c r="C30266" s="398"/>
      <c r="D30266" s="399"/>
      <c r="E30266" s="400"/>
      <c r="G30266" s="401"/>
      <c r="H30266" s="401"/>
      <c r="I30266" s="401"/>
      <c r="J30266" s="194"/>
      <c r="K30266" s="194"/>
      <c r="L30266" s="195"/>
      <c r="M30266" s="196"/>
      <c r="N30266" s="197"/>
      <c r="O30266" s="197"/>
      <c r="P30266" s="231"/>
    </row>
    <row r="30267" spans="2:16">
      <c r="B30267" s="351"/>
      <c r="C30267" s="398"/>
      <c r="D30267" s="399"/>
      <c r="E30267" s="400"/>
      <c r="G30267" s="401"/>
      <c r="H30267" s="401"/>
      <c r="I30267" s="401"/>
      <c r="J30267" s="194"/>
      <c r="K30267" s="194"/>
      <c r="L30267" s="195"/>
      <c r="M30267" s="196"/>
      <c r="N30267" s="197"/>
      <c r="O30267" s="197"/>
      <c r="P30267" s="231"/>
    </row>
    <row r="30268" spans="2:16">
      <c r="B30268" s="351"/>
      <c r="C30268" s="398"/>
      <c r="D30268" s="399"/>
      <c r="E30268" s="400"/>
      <c r="G30268" s="401"/>
      <c r="H30268" s="401"/>
      <c r="I30268" s="401"/>
      <c r="J30268" s="194"/>
      <c r="K30268" s="194"/>
      <c r="L30268" s="195"/>
      <c r="M30268" s="196"/>
      <c r="N30268" s="197"/>
      <c r="O30268" s="197"/>
      <c r="P30268" s="231"/>
    </row>
    <row r="30269" spans="2:16">
      <c r="B30269" s="351"/>
      <c r="C30269" s="398"/>
      <c r="D30269" s="399"/>
      <c r="E30269" s="400"/>
      <c r="G30269" s="401"/>
      <c r="H30269" s="401"/>
      <c r="I30269" s="401"/>
      <c r="J30269" s="194"/>
      <c r="K30269" s="194"/>
      <c r="L30269" s="195"/>
      <c r="M30269" s="196"/>
      <c r="N30269" s="197"/>
      <c r="O30269" s="197"/>
      <c r="P30269" s="231"/>
    </row>
    <row r="30270" spans="2:16">
      <c r="B30270" s="351"/>
      <c r="C30270" s="398"/>
      <c r="D30270" s="399"/>
      <c r="E30270" s="400"/>
      <c r="G30270" s="401"/>
      <c r="H30270" s="401"/>
      <c r="I30270" s="401"/>
      <c r="J30270" s="194"/>
      <c r="K30270" s="194"/>
      <c r="L30270" s="195"/>
      <c r="M30270" s="196"/>
      <c r="N30270" s="197"/>
      <c r="O30270" s="197"/>
      <c r="P30270" s="231"/>
    </row>
    <row r="30271" spans="2:16">
      <c r="B30271" s="351"/>
      <c r="C30271" s="398"/>
      <c r="D30271" s="399"/>
      <c r="E30271" s="400"/>
      <c r="G30271" s="401"/>
      <c r="H30271" s="401"/>
      <c r="I30271" s="401"/>
      <c r="J30271" s="194"/>
      <c r="K30271" s="194"/>
      <c r="L30271" s="195"/>
      <c r="M30271" s="196"/>
      <c r="N30271" s="197"/>
      <c r="O30271" s="197"/>
      <c r="P30271" s="231"/>
    </row>
    <row r="30272" spans="2:16">
      <c r="B30272" s="351"/>
      <c r="C30272" s="398"/>
      <c r="D30272" s="399"/>
      <c r="E30272" s="400"/>
      <c r="G30272" s="401"/>
      <c r="H30272" s="401"/>
      <c r="I30272" s="401"/>
      <c r="J30272" s="194"/>
      <c r="K30272" s="194"/>
      <c r="L30272" s="195"/>
      <c r="M30272" s="196"/>
      <c r="N30272" s="197"/>
      <c r="O30272" s="197"/>
      <c r="P30272" s="231"/>
    </row>
    <row r="30273" spans="2:16">
      <c r="B30273" s="351"/>
      <c r="C30273" s="398"/>
      <c r="D30273" s="399"/>
      <c r="E30273" s="400"/>
      <c r="G30273" s="401"/>
      <c r="H30273" s="401"/>
      <c r="I30273" s="401"/>
      <c r="J30273" s="194"/>
      <c r="K30273" s="194"/>
      <c r="L30273" s="195"/>
      <c r="M30273" s="196"/>
      <c r="N30273" s="197"/>
      <c r="O30273" s="197"/>
      <c r="P30273" s="231"/>
    </row>
    <row r="30274" spans="2:16">
      <c r="B30274" s="351"/>
      <c r="C30274" s="398"/>
      <c r="D30274" s="399"/>
      <c r="E30274" s="400"/>
      <c r="G30274" s="401"/>
      <c r="H30274" s="401"/>
      <c r="I30274" s="401"/>
      <c r="J30274" s="194"/>
      <c r="K30274" s="194"/>
      <c r="L30274" s="195"/>
      <c r="M30274" s="196"/>
      <c r="N30274" s="197"/>
      <c r="O30274" s="197"/>
      <c r="P30274" s="231"/>
    </row>
    <row r="30275" spans="2:16">
      <c r="B30275" s="351"/>
      <c r="C30275" s="398"/>
      <c r="D30275" s="399"/>
      <c r="E30275" s="400"/>
      <c r="G30275" s="401"/>
      <c r="H30275" s="401"/>
      <c r="I30275" s="401"/>
      <c r="J30275" s="194"/>
      <c r="K30275" s="194"/>
      <c r="L30275" s="195"/>
      <c r="M30275" s="196"/>
      <c r="N30275" s="197"/>
      <c r="O30275" s="197"/>
      <c r="P30275" s="231"/>
    </row>
    <row r="30276" spans="2:16">
      <c r="B30276" s="351"/>
      <c r="C30276" s="398"/>
      <c r="D30276" s="399"/>
      <c r="E30276" s="400"/>
      <c r="G30276" s="401"/>
      <c r="H30276" s="401"/>
      <c r="I30276" s="401"/>
      <c r="J30276" s="194"/>
      <c r="K30276" s="194"/>
      <c r="L30276" s="195"/>
      <c r="M30276" s="196"/>
      <c r="N30276" s="197"/>
      <c r="O30276" s="197"/>
      <c r="P30276" s="231"/>
    </row>
    <row r="30277" spans="2:16">
      <c r="B30277" s="351"/>
      <c r="C30277" s="398"/>
      <c r="D30277" s="399"/>
      <c r="E30277" s="400"/>
      <c r="G30277" s="401"/>
      <c r="H30277" s="401"/>
      <c r="I30277" s="401"/>
      <c r="J30277" s="194"/>
      <c r="K30277" s="194"/>
      <c r="L30277" s="195"/>
      <c r="M30277" s="196"/>
      <c r="N30277" s="197"/>
      <c r="O30277" s="197"/>
      <c r="P30277" s="231"/>
    </row>
    <row r="30278" spans="2:16">
      <c r="B30278" s="351"/>
      <c r="C30278" s="398"/>
      <c r="D30278" s="399"/>
      <c r="E30278" s="400"/>
      <c r="G30278" s="401"/>
      <c r="H30278" s="401"/>
      <c r="I30278" s="401"/>
      <c r="J30278" s="194"/>
      <c r="K30278" s="194"/>
      <c r="L30278" s="195"/>
      <c r="M30278" s="196"/>
      <c r="N30278" s="197"/>
      <c r="O30278" s="197"/>
      <c r="P30278" s="231"/>
    </row>
    <row r="30279" spans="2:16">
      <c r="B30279" s="351"/>
      <c r="C30279" s="398"/>
      <c r="D30279" s="399"/>
      <c r="E30279" s="400"/>
      <c r="G30279" s="401"/>
      <c r="H30279" s="401"/>
      <c r="I30279" s="401"/>
      <c r="J30279" s="194"/>
      <c r="K30279" s="194"/>
      <c r="L30279" s="195"/>
      <c r="M30279" s="196"/>
      <c r="N30279" s="197"/>
      <c r="O30279" s="197"/>
      <c r="P30279" s="231"/>
    </row>
    <row r="30280" spans="2:16">
      <c r="B30280" s="351"/>
      <c r="C30280" s="398"/>
      <c r="D30280" s="399"/>
      <c r="E30280" s="400"/>
      <c r="G30280" s="401"/>
      <c r="H30280" s="401"/>
      <c r="I30280" s="401"/>
      <c r="J30280" s="194"/>
      <c r="K30280" s="194"/>
      <c r="L30280" s="195"/>
      <c r="M30280" s="196"/>
      <c r="N30280" s="197"/>
      <c r="O30280" s="197"/>
      <c r="P30280" s="231"/>
    </row>
    <row r="30281" spans="2:16">
      <c r="B30281" s="351"/>
      <c r="C30281" s="398"/>
      <c r="D30281" s="399"/>
      <c r="E30281" s="400"/>
      <c r="G30281" s="401"/>
      <c r="H30281" s="401"/>
      <c r="I30281" s="401"/>
      <c r="J30281" s="194"/>
      <c r="K30281" s="194"/>
      <c r="L30281" s="195"/>
      <c r="M30281" s="196"/>
      <c r="N30281" s="197"/>
      <c r="O30281" s="197"/>
      <c r="P30281" s="231"/>
    </row>
    <row r="30282" spans="2:16">
      <c r="B30282" s="351"/>
      <c r="C30282" s="398"/>
      <c r="D30282" s="399"/>
      <c r="E30282" s="400"/>
      <c r="G30282" s="401"/>
      <c r="H30282" s="401"/>
      <c r="I30282" s="401"/>
      <c r="J30282" s="194"/>
      <c r="K30282" s="194"/>
      <c r="L30282" s="195"/>
      <c r="M30282" s="196"/>
      <c r="N30282" s="197"/>
      <c r="O30282" s="197"/>
      <c r="P30282" s="231"/>
    </row>
    <row r="30283" spans="2:16">
      <c r="B30283" s="351"/>
      <c r="C30283" s="398"/>
      <c r="D30283" s="399"/>
      <c r="E30283" s="400"/>
      <c r="G30283" s="401"/>
      <c r="H30283" s="401"/>
      <c r="I30283" s="401"/>
      <c r="J30283" s="194"/>
      <c r="K30283" s="194"/>
      <c r="L30283" s="195"/>
      <c r="M30283" s="196"/>
      <c r="N30283" s="197"/>
      <c r="O30283" s="197"/>
      <c r="P30283" s="231"/>
    </row>
    <row r="30284" spans="2:16">
      <c r="B30284" s="351"/>
      <c r="C30284" s="398"/>
      <c r="D30284" s="399"/>
      <c r="E30284" s="400"/>
      <c r="G30284" s="401"/>
      <c r="H30284" s="401"/>
      <c r="I30284" s="401"/>
      <c r="J30284" s="194"/>
      <c r="K30284" s="194"/>
      <c r="L30284" s="195"/>
      <c r="M30284" s="196"/>
      <c r="N30284" s="197"/>
      <c r="O30284" s="197"/>
      <c r="P30284" s="231"/>
    </row>
    <row r="30285" spans="2:16">
      <c r="B30285" s="351"/>
      <c r="C30285" s="398"/>
      <c r="D30285" s="399"/>
      <c r="E30285" s="400"/>
      <c r="G30285" s="401"/>
      <c r="H30285" s="401"/>
      <c r="I30285" s="401"/>
      <c r="J30285" s="194"/>
      <c r="K30285" s="194"/>
      <c r="L30285" s="195"/>
      <c r="M30285" s="196"/>
      <c r="N30285" s="197"/>
      <c r="O30285" s="197"/>
      <c r="P30285" s="231"/>
    </row>
    <row r="30286" spans="2:16">
      <c r="B30286" s="351"/>
      <c r="C30286" s="398"/>
      <c r="D30286" s="399"/>
      <c r="E30286" s="400"/>
      <c r="G30286" s="401"/>
      <c r="H30286" s="401"/>
      <c r="I30286" s="401"/>
      <c r="J30286" s="194"/>
      <c r="K30286" s="194"/>
      <c r="L30286" s="195"/>
      <c r="M30286" s="196"/>
      <c r="N30286" s="197"/>
      <c r="O30286" s="197"/>
      <c r="P30286" s="231"/>
    </row>
    <row r="30287" spans="2:16">
      <c r="B30287" s="351"/>
      <c r="C30287" s="398"/>
      <c r="D30287" s="399"/>
      <c r="E30287" s="400"/>
      <c r="G30287" s="401"/>
      <c r="H30287" s="401"/>
      <c r="I30287" s="401"/>
      <c r="J30287" s="194"/>
      <c r="K30287" s="194"/>
      <c r="L30287" s="195"/>
      <c r="M30287" s="196"/>
      <c r="N30287" s="197"/>
      <c r="O30287" s="197"/>
      <c r="P30287" s="231"/>
    </row>
    <row r="30288" spans="2:16">
      <c r="B30288" s="351"/>
      <c r="C30288" s="398"/>
      <c r="D30288" s="399"/>
      <c r="E30288" s="400"/>
      <c r="G30288" s="401"/>
      <c r="H30288" s="401"/>
      <c r="I30288" s="401"/>
      <c r="J30288" s="194"/>
      <c r="K30288" s="194"/>
      <c r="L30288" s="195"/>
      <c r="M30288" s="196"/>
      <c r="N30288" s="197"/>
      <c r="O30288" s="197"/>
      <c r="P30288" s="231"/>
    </row>
    <row r="30289" spans="2:16">
      <c r="B30289" s="351"/>
      <c r="C30289" s="398"/>
      <c r="D30289" s="399"/>
      <c r="E30289" s="400"/>
      <c r="G30289" s="401"/>
      <c r="H30289" s="401"/>
      <c r="I30289" s="401"/>
      <c r="J30289" s="194"/>
      <c r="K30289" s="194"/>
      <c r="L30289" s="195"/>
      <c r="M30289" s="196"/>
      <c r="N30289" s="197"/>
      <c r="O30289" s="197"/>
      <c r="P30289" s="231"/>
    </row>
    <row r="30290" spans="2:16">
      <c r="B30290" s="351"/>
      <c r="C30290" s="398"/>
      <c r="D30290" s="399"/>
      <c r="E30290" s="400"/>
      <c r="G30290" s="401"/>
      <c r="H30290" s="401"/>
      <c r="I30290" s="401"/>
      <c r="J30290" s="194"/>
      <c r="K30290" s="194"/>
      <c r="L30290" s="195"/>
      <c r="M30290" s="196"/>
      <c r="N30290" s="197"/>
      <c r="O30290" s="197"/>
      <c r="P30290" s="231"/>
    </row>
    <row r="30291" spans="2:16">
      <c r="B30291" s="351"/>
      <c r="C30291" s="398"/>
      <c r="D30291" s="399"/>
      <c r="E30291" s="400"/>
      <c r="G30291" s="401"/>
      <c r="H30291" s="401"/>
      <c r="I30291" s="401"/>
      <c r="J30291" s="194"/>
      <c r="K30291" s="194"/>
      <c r="L30291" s="195"/>
      <c r="M30291" s="196"/>
      <c r="N30291" s="197"/>
      <c r="O30291" s="197"/>
      <c r="P30291" s="231"/>
    </row>
    <row r="30292" spans="2:16">
      <c r="B30292" s="351"/>
      <c r="C30292" s="398"/>
      <c r="D30292" s="399"/>
      <c r="E30292" s="400"/>
      <c r="G30292" s="401"/>
      <c r="H30292" s="401"/>
      <c r="I30292" s="401"/>
      <c r="J30292" s="194"/>
      <c r="K30292" s="194"/>
      <c r="L30292" s="195"/>
      <c r="M30292" s="196"/>
      <c r="N30292" s="197"/>
      <c r="O30292" s="197"/>
      <c r="P30292" s="231"/>
    </row>
    <row r="30293" spans="2:16">
      <c r="B30293" s="351"/>
      <c r="C30293" s="398"/>
      <c r="D30293" s="399"/>
      <c r="E30293" s="400"/>
      <c r="G30293" s="401"/>
      <c r="H30293" s="401"/>
      <c r="I30293" s="401"/>
      <c r="J30293" s="194"/>
      <c r="K30293" s="194"/>
      <c r="L30293" s="195"/>
      <c r="M30293" s="196"/>
      <c r="N30293" s="197"/>
      <c r="O30293" s="197"/>
      <c r="P30293" s="231"/>
    </row>
    <row r="30294" spans="2:16">
      <c r="B30294" s="351"/>
      <c r="C30294" s="398"/>
      <c r="D30294" s="399"/>
      <c r="E30294" s="400"/>
      <c r="G30294" s="401"/>
      <c r="H30294" s="401"/>
      <c r="I30294" s="401"/>
      <c r="J30294" s="194"/>
      <c r="K30294" s="194"/>
      <c r="L30294" s="195"/>
      <c r="M30294" s="196"/>
      <c r="N30294" s="197"/>
      <c r="O30294" s="197"/>
      <c r="P30294" s="231"/>
    </row>
    <row r="30295" spans="2:16">
      <c r="B30295" s="351"/>
      <c r="C30295" s="398"/>
      <c r="D30295" s="399"/>
      <c r="E30295" s="400"/>
      <c r="G30295" s="401"/>
      <c r="H30295" s="401"/>
      <c r="I30295" s="401"/>
      <c r="J30295" s="194"/>
      <c r="K30295" s="194"/>
      <c r="L30295" s="195"/>
      <c r="M30295" s="196"/>
      <c r="N30295" s="197"/>
      <c r="O30295" s="197"/>
      <c r="P30295" s="231"/>
    </row>
    <row r="30296" spans="2:16">
      <c r="B30296" s="351"/>
      <c r="C30296" s="398"/>
      <c r="D30296" s="399"/>
      <c r="E30296" s="400"/>
      <c r="G30296" s="401"/>
      <c r="H30296" s="401"/>
      <c r="I30296" s="401"/>
      <c r="J30296" s="194"/>
      <c r="K30296" s="194"/>
      <c r="L30296" s="195"/>
      <c r="M30296" s="196"/>
      <c r="N30296" s="197"/>
      <c r="O30296" s="197"/>
      <c r="P30296" s="231"/>
    </row>
    <row r="30297" spans="2:16">
      <c r="B30297" s="351"/>
      <c r="C30297" s="398"/>
      <c r="D30297" s="399"/>
      <c r="E30297" s="400"/>
      <c r="G30297" s="401"/>
      <c r="H30297" s="401"/>
      <c r="I30297" s="401"/>
      <c r="J30297" s="194"/>
      <c r="K30297" s="194"/>
      <c r="L30297" s="195"/>
      <c r="M30297" s="196"/>
      <c r="N30297" s="197"/>
      <c r="O30297" s="197"/>
      <c r="P30297" s="231"/>
    </row>
    <row r="30298" spans="2:16">
      <c r="B30298" s="351"/>
      <c r="C30298" s="398"/>
      <c r="D30298" s="399"/>
      <c r="E30298" s="400"/>
      <c r="G30298" s="401"/>
      <c r="H30298" s="401"/>
      <c r="I30298" s="401"/>
      <c r="J30298" s="194"/>
      <c r="K30298" s="194"/>
      <c r="L30298" s="195"/>
      <c r="M30298" s="196"/>
      <c r="N30298" s="197"/>
      <c r="O30298" s="197"/>
      <c r="P30298" s="231"/>
    </row>
    <row r="30299" spans="2:16">
      <c r="B30299" s="351"/>
      <c r="C30299" s="398"/>
      <c r="D30299" s="399"/>
      <c r="E30299" s="400"/>
      <c r="G30299" s="401"/>
      <c r="H30299" s="401"/>
      <c r="I30299" s="401"/>
      <c r="J30299" s="194"/>
      <c r="K30299" s="194"/>
      <c r="L30299" s="195"/>
      <c r="M30299" s="196"/>
      <c r="N30299" s="197"/>
      <c r="O30299" s="197"/>
      <c r="P30299" s="231"/>
    </row>
    <row r="30300" spans="2:16">
      <c r="B30300" s="351"/>
      <c r="C30300" s="398"/>
      <c r="D30300" s="399"/>
      <c r="E30300" s="400"/>
      <c r="G30300" s="401"/>
      <c r="H30300" s="401"/>
      <c r="I30300" s="401"/>
      <c r="J30300" s="194"/>
      <c r="K30300" s="194"/>
      <c r="L30300" s="195"/>
      <c r="M30300" s="196"/>
      <c r="N30300" s="197"/>
      <c r="O30300" s="197"/>
      <c r="P30300" s="231"/>
    </row>
    <row r="30301" spans="2:16">
      <c r="B30301" s="351"/>
      <c r="C30301" s="398"/>
      <c r="D30301" s="399"/>
      <c r="E30301" s="400"/>
      <c r="G30301" s="401"/>
      <c r="H30301" s="401"/>
      <c r="I30301" s="401"/>
      <c r="J30301" s="194"/>
      <c r="K30301" s="194"/>
      <c r="L30301" s="195"/>
      <c r="M30301" s="196"/>
      <c r="N30301" s="197"/>
      <c r="O30301" s="197"/>
      <c r="P30301" s="231"/>
    </row>
    <row r="30302" spans="2:16">
      <c r="B30302" s="351"/>
      <c r="C30302" s="398"/>
      <c r="D30302" s="399"/>
      <c r="E30302" s="400"/>
      <c r="G30302" s="401"/>
      <c r="H30302" s="401"/>
      <c r="I30302" s="401"/>
      <c r="J30302" s="194"/>
      <c r="K30302" s="194"/>
      <c r="L30302" s="195"/>
      <c r="M30302" s="196"/>
      <c r="N30302" s="197"/>
      <c r="O30302" s="197"/>
      <c r="P30302" s="231"/>
    </row>
    <row r="30303" spans="2:16">
      <c r="B30303" s="351"/>
      <c r="C30303" s="398"/>
      <c r="D30303" s="399"/>
      <c r="E30303" s="400"/>
      <c r="G30303" s="401"/>
      <c r="H30303" s="401"/>
      <c r="I30303" s="401"/>
      <c r="J30303" s="194"/>
      <c r="K30303" s="194"/>
      <c r="L30303" s="195"/>
      <c r="M30303" s="196"/>
      <c r="N30303" s="197"/>
      <c r="O30303" s="197"/>
      <c r="P30303" s="231"/>
    </row>
    <row r="30304" spans="2:16">
      <c r="B30304" s="351"/>
      <c r="C30304" s="398"/>
      <c r="D30304" s="399"/>
      <c r="E30304" s="400"/>
      <c r="G30304" s="401"/>
      <c r="H30304" s="401"/>
      <c r="I30304" s="401"/>
      <c r="J30304" s="194"/>
      <c r="K30304" s="194"/>
      <c r="L30304" s="195"/>
      <c r="M30304" s="196"/>
      <c r="N30304" s="197"/>
      <c r="O30304" s="197"/>
      <c r="P30304" s="231"/>
    </row>
    <row r="30305" spans="2:16">
      <c r="B30305" s="351"/>
      <c r="C30305" s="398"/>
      <c r="D30305" s="399"/>
      <c r="E30305" s="400"/>
      <c r="G30305" s="401"/>
      <c r="H30305" s="401"/>
      <c r="I30305" s="401"/>
      <c r="J30305" s="194"/>
      <c r="K30305" s="194"/>
      <c r="L30305" s="195"/>
      <c r="M30305" s="196"/>
      <c r="N30305" s="197"/>
      <c r="O30305" s="197"/>
      <c r="P30305" s="231"/>
    </row>
    <row r="30306" spans="2:16">
      <c r="B30306" s="351"/>
      <c r="C30306" s="398"/>
      <c r="D30306" s="399"/>
      <c r="E30306" s="400"/>
      <c r="G30306" s="401"/>
      <c r="H30306" s="401"/>
      <c r="I30306" s="401"/>
      <c r="J30306" s="194"/>
      <c r="K30306" s="194"/>
      <c r="L30306" s="195"/>
      <c r="M30306" s="196"/>
      <c r="N30306" s="197"/>
      <c r="O30306" s="197"/>
      <c r="P30306" s="231"/>
    </row>
    <row r="30307" spans="2:16">
      <c r="B30307" s="351"/>
      <c r="C30307" s="398"/>
      <c r="D30307" s="399"/>
      <c r="E30307" s="400"/>
      <c r="G30307" s="401"/>
      <c r="H30307" s="401"/>
      <c r="I30307" s="401"/>
      <c r="J30307" s="194"/>
      <c r="K30307" s="194"/>
      <c r="L30307" s="195"/>
      <c r="M30307" s="196"/>
      <c r="N30307" s="197"/>
      <c r="O30307" s="197"/>
      <c r="P30307" s="231"/>
    </row>
    <row r="30308" spans="2:16">
      <c r="B30308" s="351"/>
      <c r="C30308" s="398"/>
      <c r="D30308" s="399"/>
      <c r="E30308" s="400"/>
      <c r="G30308" s="401"/>
      <c r="H30308" s="401"/>
      <c r="I30308" s="401"/>
      <c r="J30308" s="194"/>
      <c r="K30308" s="194"/>
      <c r="L30308" s="195"/>
      <c r="M30308" s="196"/>
      <c r="N30308" s="197"/>
      <c r="O30308" s="197"/>
      <c r="P30308" s="231"/>
    </row>
    <row r="30309" spans="2:16">
      <c r="B30309" s="351"/>
      <c r="C30309" s="398"/>
      <c r="D30309" s="399"/>
      <c r="E30309" s="400"/>
      <c r="G30309" s="401"/>
      <c r="H30309" s="401"/>
      <c r="I30309" s="401"/>
      <c r="J30309" s="194"/>
      <c r="K30309" s="194"/>
      <c r="L30309" s="195"/>
      <c r="M30309" s="196"/>
      <c r="N30309" s="197"/>
      <c r="O30309" s="197"/>
      <c r="P30309" s="231"/>
    </row>
    <row r="30310" spans="2:16">
      <c r="B30310" s="351"/>
      <c r="C30310" s="398"/>
      <c r="D30310" s="399"/>
      <c r="E30310" s="400"/>
      <c r="G30310" s="401"/>
      <c r="H30310" s="401"/>
      <c r="I30310" s="401"/>
      <c r="J30310" s="194"/>
      <c r="K30310" s="194"/>
      <c r="L30310" s="195"/>
      <c r="M30310" s="196"/>
      <c r="N30310" s="197"/>
      <c r="O30310" s="197"/>
      <c r="P30310" s="231"/>
    </row>
    <row r="30311" spans="2:16">
      <c r="B30311" s="351"/>
      <c r="C30311" s="398"/>
      <c r="D30311" s="399"/>
      <c r="E30311" s="400"/>
      <c r="G30311" s="401"/>
      <c r="H30311" s="401"/>
      <c r="I30311" s="401"/>
      <c r="J30311" s="194"/>
      <c r="K30311" s="194"/>
      <c r="L30311" s="195"/>
      <c r="M30311" s="196"/>
      <c r="N30311" s="197"/>
      <c r="O30311" s="197"/>
      <c r="P30311" s="231"/>
    </row>
    <row r="30312" spans="2:16">
      <c r="B30312" s="351"/>
      <c r="C30312" s="398"/>
      <c r="D30312" s="399"/>
      <c r="E30312" s="400"/>
      <c r="G30312" s="401"/>
      <c r="H30312" s="401"/>
      <c r="I30312" s="401"/>
      <c r="J30312" s="194"/>
      <c r="K30312" s="194"/>
      <c r="L30312" s="195"/>
      <c r="M30312" s="196"/>
      <c r="N30312" s="197"/>
      <c r="O30312" s="197"/>
      <c r="P30312" s="231"/>
    </row>
    <row r="30313" spans="2:16">
      <c r="B30313" s="351"/>
      <c r="C30313" s="398"/>
      <c r="D30313" s="399"/>
      <c r="E30313" s="400"/>
      <c r="G30313" s="401"/>
      <c r="H30313" s="401"/>
      <c r="I30313" s="401"/>
      <c r="J30313" s="194"/>
      <c r="K30313" s="194"/>
      <c r="L30313" s="195"/>
      <c r="M30313" s="196"/>
      <c r="N30313" s="197"/>
      <c r="O30313" s="197"/>
      <c r="P30313" s="231"/>
    </row>
    <row r="30314" spans="2:16">
      <c r="B30314" s="351"/>
      <c r="C30314" s="398"/>
      <c r="D30314" s="399"/>
      <c r="E30314" s="400"/>
      <c r="G30314" s="401"/>
      <c r="H30314" s="401"/>
      <c r="I30314" s="401"/>
      <c r="J30314" s="194"/>
      <c r="K30314" s="194"/>
      <c r="L30314" s="195"/>
      <c r="M30314" s="196"/>
      <c r="N30314" s="197"/>
      <c r="O30314" s="197"/>
      <c r="P30314" s="231"/>
    </row>
    <row r="30315" spans="2:16">
      <c r="B30315" s="351"/>
      <c r="C30315" s="398"/>
      <c r="D30315" s="399"/>
      <c r="E30315" s="400"/>
      <c r="G30315" s="401"/>
      <c r="H30315" s="401"/>
      <c r="I30315" s="401"/>
      <c r="J30315" s="194"/>
      <c r="K30315" s="194"/>
      <c r="L30315" s="195"/>
      <c r="M30315" s="196"/>
      <c r="N30315" s="197"/>
      <c r="O30315" s="197"/>
      <c r="P30315" s="231"/>
    </row>
    <row r="30316" spans="2:16">
      <c r="B30316" s="351"/>
      <c r="C30316" s="398"/>
      <c r="D30316" s="399"/>
      <c r="E30316" s="400"/>
      <c r="G30316" s="401"/>
      <c r="H30316" s="401"/>
      <c r="I30316" s="401"/>
      <c r="J30316" s="194"/>
      <c r="K30316" s="194"/>
      <c r="L30316" s="195"/>
      <c r="M30316" s="196"/>
      <c r="N30316" s="197"/>
      <c r="O30316" s="197"/>
      <c r="P30316" s="231"/>
    </row>
    <row r="30317" spans="2:16">
      <c r="B30317" s="351"/>
      <c r="C30317" s="398"/>
      <c r="D30317" s="399"/>
      <c r="E30317" s="400"/>
      <c r="G30317" s="401"/>
      <c r="H30317" s="401"/>
      <c r="I30317" s="401"/>
      <c r="J30317" s="194"/>
      <c r="K30317" s="194"/>
      <c r="L30317" s="195"/>
      <c r="M30317" s="196"/>
      <c r="N30317" s="197"/>
      <c r="O30317" s="197"/>
      <c r="P30317" s="231"/>
    </row>
    <row r="30318" spans="2:16">
      <c r="B30318" s="351"/>
      <c r="C30318" s="398"/>
      <c r="D30318" s="399"/>
      <c r="E30318" s="400"/>
      <c r="G30318" s="401"/>
      <c r="H30318" s="401"/>
      <c r="I30318" s="401"/>
      <c r="J30318" s="194"/>
      <c r="K30318" s="194"/>
      <c r="L30318" s="195"/>
      <c r="M30318" s="196"/>
      <c r="N30318" s="197"/>
      <c r="O30318" s="197"/>
      <c r="P30318" s="231"/>
    </row>
    <row r="30319" spans="2:16">
      <c r="B30319" s="351"/>
      <c r="C30319" s="398"/>
      <c r="D30319" s="399"/>
      <c r="E30319" s="400"/>
      <c r="G30319" s="401"/>
      <c r="H30319" s="401"/>
      <c r="I30319" s="401"/>
      <c r="J30319" s="194"/>
      <c r="K30319" s="194"/>
      <c r="L30319" s="195"/>
      <c r="M30319" s="196"/>
      <c r="N30319" s="197"/>
      <c r="O30319" s="197"/>
      <c r="P30319" s="231"/>
    </row>
    <row r="30320" spans="2:16">
      <c r="B30320" s="351"/>
      <c r="C30320" s="398"/>
      <c r="D30320" s="399"/>
      <c r="E30320" s="400"/>
      <c r="G30320" s="401"/>
      <c r="H30320" s="401"/>
      <c r="I30320" s="401"/>
      <c r="J30320" s="194"/>
      <c r="K30320" s="194"/>
      <c r="L30320" s="195"/>
      <c r="M30320" s="196"/>
      <c r="N30320" s="197"/>
      <c r="O30320" s="197"/>
      <c r="P30320" s="231"/>
    </row>
    <row r="30321" spans="2:16">
      <c r="B30321" s="351"/>
      <c r="C30321" s="398"/>
      <c r="D30321" s="399"/>
      <c r="E30321" s="400"/>
      <c r="G30321" s="401"/>
      <c r="H30321" s="401"/>
      <c r="I30321" s="401"/>
      <c r="J30321" s="194"/>
      <c r="K30321" s="194"/>
      <c r="L30321" s="195"/>
      <c r="M30321" s="196"/>
      <c r="N30321" s="197"/>
      <c r="O30321" s="197"/>
      <c r="P30321" s="231"/>
    </row>
    <row r="30322" spans="2:16">
      <c r="B30322" s="351"/>
      <c r="C30322" s="398"/>
      <c r="D30322" s="399"/>
      <c r="E30322" s="400"/>
      <c r="G30322" s="401"/>
      <c r="H30322" s="401"/>
      <c r="I30322" s="401"/>
      <c r="J30322" s="194"/>
      <c r="K30322" s="194"/>
      <c r="L30322" s="195"/>
      <c r="M30322" s="196"/>
      <c r="N30322" s="197"/>
      <c r="O30322" s="197"/>
      <c r="P30322" s="231"/>
    </row>
    <row r="30323" spans="2:16">
      <c r="B30323" s="351"/>
      <c r="C30323" s="398"/>
      <c r="D30323" s="399"/>
      <c r="E30323" s="400"/>
      <c r="G30323" s="401"/>
      <c r="H30323" s="401"/>
      <c r="I30323" s="401"/>
      <c r="J30323" s="194"/>
      <c r="K30323" s="194"/>
      <c r="L30323" s="195"/>
      <c r="M30323" s="196"/>
      <c r="N30323" s="197"/>
      <c r="O30323" s="197"/>
      <c r="P30323" s="231"/>
    </row>
    <row r="30324" spans="2:16">
      <c r="B30324" s="351"/>
      <c r="C30324" s="398"/>
      <c r="D30324" s="399"/>
      <c r="E30324" s="400"/>
      <c r="G30324" s="401"/>
      <c r="H30324" s="401"/>
      <c r="I30324" s="401"/>
      <c r="J30324" s="194"/>
      <c r="K30324" s="194"/>
      <c r="L30324" s="195"/>
      <c r="M30324" s="196"/>
      <c r="N30324" s="197"/>
      <c r="O30324" s="197"/>
      <c r="P30324" s="231"/>
    </row>
    <row r="30325" spans="2:16">
      <c r="B30325" s="351"/>
      <c r="C30325" s="398"/>
      <c r="D30325" s="404"/>
      <c r="E30325" s="405"/>
      <c r="G30325" s="406"/>
      <c r="H30325" s="406"/>
      <c r="I30325" s="406"/>
      <c r="J30325" s="194"/>
      <c r="K30325" s="194"/>
      <c r="L30325" s="195"/>
      <c r="M30325" s="196"/>
      <c r="N30325" s="197"/>
      <c r="O30325" s="197"/>
      <c r="P30325" s="221"/>
    </row>
    <row r="30326" spans="2:16">
      <c r="B30326" s="351"/>
      <c r="C30326" s="398"/>
      <c r="D30326" s="399"/>
      <c r="E30326" s="400"/>
      <c r="G30326" s="401"/>
      <c r="H30326" s="401"/>
      <c r="I30326" s="401"/>
      <c r="J30326" s="194"/>
      <c r="K30326" s="194"/>
      <c r="L30326" s="195"/>
      <c r="M30326" s="196"/>
      <c r="N30326" s="197"/>
      <c r="O30326" s="197"/>
      <c r="P30326" s="231"/>
    </row>
    <row r="30327" spans="2:16">
      <c r="B30327" s="351"/>
      <c r="C30327" s="398"/>
      <c r="D30327" s="399"/>
      <c r="E30327" s="400"/>
      <c r="G30327" s="401"/>
      <c r="H30327" s="401"/>
      <c r="I30327" s="401"/>
      <c r="J30327" s="194"/>
      <c r="K30327" s="194"/>
      <c r="L30327" s="195"/>
      <c r="M30327" s="196"/>
      <c r="N30327" s="197"/>
      <c r="O30327" s="197"/>
      <c r="P30327" s="231"/>
    </row>
    <row r="30328" spans="2:16">
      <c r="B30328" s="351"/>
      <c r="C30328" s="398"/>
      <c r="D30328" s="399"/>
      <c r="E30328" s="400"/>
      <c r="G30328" s="401"/>
      <c r="H30328" s="401"/>
      <c r="I30328" s="401"/>
      <c r="J30328" s="194"/>
      <c r="K30328" s="194"/>
      <c r="L30328" s="195"/>
      <c r="M30328" s="196"/>
      <c r="N30328" s="197"/>
      <c r="O30328" s="197"/>
      <c r="P30328" s="231"/>
    </row>
    <row r="30329" spans="2:16">
      <c r="B30329" s="351"/>
      <c r="C30329" s="398"/>
      <c r="D30329" s="399"/>
      <c r="E30329" s="400"/>
      <c r="G30329" s="401"/>
      <c r="H30329" s="401"/>
      <c r="I30329" s="401"/>
      <c r="J30329" s="194"/>
      <c r="K30329" s="194"/>
      <c r="L30329" s="195"/>
      <c r="M30329" s="196"/>
      <c r="N30329" s="197"/>
      <c r="O30329" s="197"/>
      <c r="P30329" s="231"/>
    </row>
    <row r="30330" spans="2:16">
      <c r="B30330" s="351"/>
      <c r="C30330" s="398"/>
      <c r="D30330" s="399"/>
      <c r="E30330" s="400"/>
      <c r="G30330" s="401"/>
      <c r="H30330" s="401"/>
      <c r="I30330" s="401"/>
      <c r="J30330" s="194"/>
      <c r="K30330" s="194"/>
      <c r="L30330" s="195"/>
      <c r="M30330" s="196"/>
      <c r="N30330" s="197"/>
      <c r="O30330" s="197"/>
      <c r="P30330" s="231"/>
    </row>
    <row r="30331" spans="2:16">
      <c r="B30331" s="351"/>
      <c r="C30331" s="398"/>
      <c r="D30331" s="399"/>
      <c r="E30331" s="400"/>
      <c r="G30331" s="401"/>
      <c r="H30331" s="401"/>
      <c r="I30331" s="401"/>
      <c r="J30331" s="194"/>
      <c r="K30331" s="194"/>
      <c r="L30331" s="195"/>
      <c r="M30331" s="196"/>
      <c r="N30331" s="197"/>
      <c r="O30331" s="197"/>
      <c r="P30331" s="231"/>
    </row>
    <row r="30332" spans="2:16">
      <c r="B30332" s="351"/>
      <c r="C30332" s="398"/>
      <c r="D30332" s="399"/>
      <c r="E30332" s="400"/>
      <c r="G30332" s="401"/>
      <c r="H30332" s="401"/>
      <c r="I30332" s="401"/>
      <c r="J30332" s="194"/>
      <c r="K30332" s="194"/>
      <c r="L30332" s="195"/>
      <c r="M30332" s="196"/>
      <c r="N30332" s="197"/>
      <c r="O30332" s="197"/>
      <c r="P30332" s="231"/>
    </row>
    <row r="30333" spans="2:16">
      <c r="B30333" s="351"/>
      <c r="C30333" s="398"/>
      <c r="D30333" s="399"/>
      <c r="E30333" s="400"/>
      <c r="G30333" s="401"/>
      <c r="H30333" s="401"/>
      <c r="I30333" s="401"/>
      <c r="J30333" s="194"/>
      <c r="K30333" s="194"/>
      <c r="L30333" s="195"/>
      <c r="M30333" s="196"/>
      <c r="N30333" s="197"/>
      <c r="O30333" s="197"/>
      <c r="P30333" s="231"/>
    </row>
    <row r="30334" spans="2:16">
      <c r="B30334" s="351"/>
      <c r="C30334" s="398"/>
      <c r="D30334" s="399"/>
      <c r="E30334" s="400"/>
      <c r="G30334" s="401"/>
      <c r="H30334" s="401"/>
      <c r="I30334" s="401"/>
      <c r="J30334" s="194"/>
      <c r="K30334" s="194"/>
      <c r="L30334" s="195"/>
      <c r="M30334" s="196"/>
      <c r="N30334" s="197"/>
      <c r="O30334" s="197"/>
      <c r="P30334" s="231"/>
    </row>
    <row r="30335" spans="2:16">
      <c r="B30335" s="351"/>
      <c r="C30335" s="398"/>
      <c r="D30335" s="399"/>
      <c r="E30335" s="400"/>
      <c r="G30335" s="401"/>
      <c r="H30335" s="401"/>
      <c r="I30335" s="401"/>
      <c r="J30335" s="194"/>
      <c r="K30335" s="194"/>
      <c r="L30335" s="195"/>
      <c r="M30335" s="196"/>
      <c r="N30335" s="197"/>
      <c r="O30335" s="197"/>
      <c r="P30335" s="231"/>
    </row>
    <row r="30336" spans="2:16">
      <c r="B30336" s="351"/>
      <c r="C30336" s="398"/>
      <c r="D30336" s="399"/>
      <c r="E30336" s="400"/>
      <c r="G30336" s="401"/>
      <c r="H30336" s="401"/>
      <c r="I30336" s="401"/>
      <c r="J30336" s="194"/>
      <c r="K30336" s="194"/>
      <c r="L30336" s="195"/>
      <c r="M30336" s="196"/>
      <c r="N30336" s="197"/>
      <c r="O30336" s="197"/>
      <c r="P30336" s="231"/>
    </row>
    <row r="30337" spans="2:16">
      <c r="B30337" s="351"/>
      <c r="C30337" s="398"/>
      <c r="D30337" s="399"/>
      <c r="E30337" s="400"/>
      <c r="G30337" s="401"/>
      <c r="H30337" s="401"/>
      <c r="I30337" s="401"/>
      <c r="J30337" s="194"/>
      <c r="K30337" s="194"/>
      <c r="L30337" s="195"/>
      <c r="M30337" s="196"/>
      <c r="N30337" s="197"/>
      <c r="O30337" s="197"/>
      <c r="P30337" s="231"/>
    </row>
    <row r="30338" spans="2:16">
      <c r="B30338" s="351"/>
      <c r="C30338" s="398"/>
      <c r="D30338" s="399"/>
      <c r="E30338" s="400"/>
      <c r="G30338" s="401"/>
      <c r="H30338" s="401"/>
      <c r="I30338" s="401"/>
      <c r="J30338" s="194"/>
      <c r="K30338" s="194"/>
      <c r="L30338" s="195"/>
      <c r="M30338" s="196"/>
      <c r="N30338" s="197"/>
      <c r="O30338" s="197"/>
      <c r="P30338" s="231"/>
    </row>
    <row r="30339" spans="2:16">
      <c r="B30339" s="351"/>
      <c r="C30339" s="398"/>
      <c r="D30339" s="399"/>
      <c r="E30339" s="400"/>
      <c r="G30339" s="401"/>
      <c r="H30339" s="401"/>
      <c r="I30339" s="401"/>
      <c r="J30339" s="194"/>
      <c r="K30339" s="194"/>
      <c r="L30339" s="195"/>
      <c r="M30339" s="196"/>
      <c r="N30339" s="197"/>
      <c r="O30339" s="197"/>
      <c r="P30339" s="231"/>
    </row>
    <row r="30340" spans="2:16">
      <c r="B30340" s="351"/>
      <c r="C30340" s="398"/>
      <c r="D30340" s="399"/>
      <c r="E30340" s="400"/>
      <c r="G30340" s="401"/>
      <c r="H30340" s="401"/>
      <c r="I30340" s="401"/>
      <c r="J30340" s="194"/>
      <c r="K30340" s="194"/>
      <c r="L30340" s="195"/>
      <c r="M30340" s="196"/>
      <c r="N30340" s="197"/>
      <c r="O30340" s="197"/>
      <c r="P30340" s="231"/>
    </row>
    <row r="30341" spans="2:16">
      <c r="B30341" s="351"/>
      <c r="C30341" s="398"/>
      <c r="D30341" s="399"/>
      <c r="E30341" s="400"/>
      <c r="G30341" s="401"/>
      <c r="H30341" s="401"/>
      <c r="I30341" s="401"/>
      <c r="J30341" s="194"/>
      <c r="K30341" s="194"/>
      <c r="L30341" s="195"/>
      <c r="M30341" s="196"/>
      <c r="N30341" s="197"/>
      <c r="O30341" s="197"/>
      <c r="P30341" s="231"/>
    </row>
    <row r="30342" spans="2:16">
      <c r="B30342" s="351"/>
      <c r="C30342" s="398"/>
      <c r="D30342" s="399"/>
      <c r="E30342" s="400"/>
      <c r="G30342" s="401"/>
      <c r="H30342" s="401"/>
      <c r="I30342" s="401"/>
      <c r="J30342" s="194"/>
      <c r="K30342" s="194"/>
      <c r="L30342" s="195"/>
      <c r="M30342" s="196"/>
      <c r="N30342" s="197"/>
      <c r="O30342" s="197"/>
      <c r="P30342" s="231"/>
    </row>
    <row r="30343" spans="2:16">
      <c r="B30343" s="351"/>
      <c r="C30343" s="398"/>
      <c r="D30343" s="399"/>
      <c r="E30343" s="400"/>
      <c r="G30343" s="401"/>
      <c r="H30343" s="401"/>
      <c r="I30343" s="401"/>
      <c r="J30343" s="194"/>
      <c r="K30343" s="194"/>
      <c r="L30343" s="195"/>
      <c r="M30343" s="196"/>
      <c r="N30343" s="197"/>
      <c r="O30343" s="197"/>
      <c r="P30343" s="231"/>
    </row>
    <row r="30344" spans="2:16">
      <c r="B30344" s="351"/>
      <c r="C30344" s="398"/>
      <c r="D30344" s="399"/>
      <c r="E30344" s="400"/>
      <c r="G30344" s="401"/>
      <c r="H30344" s="401"/>
      <c r="I30344" s="401"/>
      <c r="J30344" s="194"/>
      <c r="K30344" s="194"/>
      <c r="L30344" s="195"/>
      <c r="M30344" s="196"/>
      <c r="N30344" s="197"/>
      <c r="O30344" s="197"/>
      <c r="P30344" s="231"/>
    </row>
    <row r="30345" spans="2:16">
      <c r="B30345" s="351"/>
      <c r="C30345" s="398"/>
      <c r="D30345" s="399"/>
      <c r="E30345" s="400"/>
      <c r="G30345" s="401"/>
      <c r="H30345" s="401"/>
      <c r="I30345" s="401"/>
      <c r="J30345" s="194"/>
      <c r="K30345" s="194"/>
      <c r="L30345" s="195"/>
      <c r="M30345" s="196"/>
      <c r="N30345" s="197"/>
      <c r="O30345" s="197"/>
      <c r="P30345" s="231"/>
    </row>
    <row r="30346" spans="2:16">
      <c r="B30346" s="351"/>
      <c r="C30346" s="398"/>
      <c r="D30346" s="399"/>
      <c r="E30346" s="400"/>
      <c r="G30346" s="401"/>
      <c r="H30346" s="401"/>
      <c r="I30346" s="401"/>
      <c r="J30346" s="194"/>
      <c r="K30346" s="194"/>
      <c r="L30346" s="195"/>
      <c r="M30346" s="196"/>
      <c r="N30346" s="197"/>
      <c r="O30346" s="197"/>
      <c r="P30346" s="231"/>
    </row>
    <row r="30347" spans="2:16">
      <c r="B30347" s="351"/>
      <c r="C30347" s="398"/>
      <c r="D30347" s="399"/>
      <c r="E30347" s="400"/>
      <c r="G30347" s="401"/>
      <c r="H30347" s="401"/>
      <c r="I30347" s="401"/>
      <c r="J30347" s="194"/>
      <c r="K30347" s="194"/>
      <c r="L30347" s="195"/>
      <c r="M30347" s="196"/>
      <c r="N30347" s="197"/>
      <c r="O30347" s="197"/>
      <c r="P30347" s="231"/>
    </row>
    <row r="30348" spans="2:16">
      <c r="B30348" s="351"/>
      <c r="C30348" s="398"/>
      <c r="D30348" s="399"/>
      <c r="E30348" s="400"/>
      <c r="G30348" s="401"/>
      <c r="H30348" s="401"/>
      <c r="I30348" s="401"/>
      <c r="J30348" s="194"/>
      <c r="K30348" s="194"/>
      <c r="L30348" s="195"/>
      <c r="M30348" s="196"/>
      <c r="N30348" s="197"/>
      <c r="O30348" s="197"/>
      <c r="P30348" s="231"/>
    </row>
    <row r="30349" spans="2:16">
      <c r="B30349" s="351"/>
      <c r="C30349" s="398"/>
      <c r="D30349" s="399"/>
      <c r="E30349" s="400"/>
      <c r="G30349" s="401"/>
      <c r="H30349" s="401"/>
      <c r="I30349" s="401"/>
      <c r="J30349" s="194"/>
      <c r="K30349" s="194"/>
      <c r="L30349" s="195"/>
      <c r="M30349" s="196"/>
      <c r="N30349" s="197"/>
      <c r="O30349" s="197"/>
      <c r="P30349" s="231"/>
    </row>
    <row r="30350" spans="2:16">
      <c r="B30350" s="351"/>
      <c r="C30350" s="398"/>
      <c r="D30350" s="399"/>
      <c r="E30350" s="400"/>
      <c r="G30350" s="401"/>
      <c r="H30350" s="401"/>
      <c r="I30350" s="401"/>
      <c r="J30350" s="194"/>
      <c r="K30350" s="194"/>
      <c r="L30350" s="195"/>
      <c r="M30350" s="196"/>
      <c r="N30350" s="197"/>
      <c r="O30350" s="197"/>
      <c r="P30350" s="231"/>
    </row>
    <row r="30351" spans="2:16">
      <c r="B30351" s="351"/>
      <c r="C30351" s="398"/>
      <c r="D30351" s="399"/>
      <c r="E30351" s="400"/>
      <c r="G30351" s="401"/>
      <c r="H30351" s="401"/>
      <c r="I30351" s="401"/>
      <c r="J30351" s="194"/>
      <c r="K30351" s="194"/>
      <c r="L30351" s="195"/>
      <c r="M30351" s="196"/>
      <c r="N30351" s="197"/>
      <c r="O30351" s="197"/>
      <c r="P30351" s="231"/>
    </row>
    <row r="30352" spans="2:16">
      <c r="B30352" s="351"/>
      <c r="C30352" s="398"/>
      <c r="D30352" s="399"/>
      <c r="E30352" s="400"/>
      <c r="G30352" s="401"/>
      <c r="H30352" s="401"/>
      <c r="I30352" s="401"/>
      <c r="J30352" s="194"/>
      <c r="K30352" s="194"/>
      <c r="L30352" s="195"/>
      <c r="M30352" s="196"/>
      <c r="N30352" s="197"/>
      <c r="O30352" s="197"/>
      <c r="P30352" s="231"/>
    </row>
    <row r="30353" spans="2:16">
      <c r="B30353" s="351"/>
      <c r="C30353" s="398"/>
      <c r="D30353" s="399"/>
      <c r="E30353" s="400"/>
      <c r="G30353" s="401"/>
      <c r="H30353" s="401"/>
      <c r="I30353" s="401"/>
      <c r="J30353" s="194"/>
      <c r="K30353" s="194"/>
      <c r="L30353" s="195"/>
      <c r="M30353" s="196"/>
      <c r="N30353" s="197"/>
      <c r="O30353" s="197"/>
      <c r="P30353" s="231"/>
    </row>
    <row r="30354" spans="2:16">
      <c r="B30354" s="351"/>
      <c r="C30354" s="398"/>
      <c r="D30354" s="399"/>
      <c r="E30354" s="400"/>
      <c r="G30354" s="401"/>
      <c r="H30354" s="401"/>
      <c r="I30354" s="401"/>
      <c r="J30354" s="194"/>
      <c r="K30354" s="194"/>
      <c r="L30354" s="195"/>
      <c r="M30354" s="196"/>
      <c r="N30354" s="197"/>
      <c r="O30354" s="197"/>
      <c r="P30354" s="231"/>
    </row>
    <row r="30355" spans="2:16">
      <c r="B30355" s="351"/>
      <c r="C30355" s="398"/>
      <c r="D30355" s="399"/>
      <c r="E30355" s="400"/>
      <c r="G30355" s="401"/>
      <c r="H30355" s="401"/>
      <c r="I30355" s="401"/>
      <c r="J30355" s="194"/>
      <c r="K30355" s="194"/>
      <c r="L30355" s="195"/>
      <c r="M30355" s="196"/>
      <c r="N30355" s="197"/>
      <c r="O30355" s="197"/>
      <c r="P30355" s="231"/>
    </row>
    <row r="30356" spans="2:16">
      <c r="B30356" s="351"/>
      <c r="C30356" s="398"/>
      <c r="D30356" s="399"/>
      <c r="E30356" s="400"/>
      <c r="G30356" s="401"/>
      <c r="H30356" s="401"/>
      <c r="I30356" s="401"/>
      <c r="J30356" s="194"/>
      <c r="K30356" s="194"/>
      <c r="L30356" s="195"/>
      <c r="M30356" s="196"/>
      <c r="N30356" s="197"/>
      <c r="O30356" s="197"/>
      <c r="P30356" s="231"/>
    </row>
    <row r="30357" spans="2:16">
      <c r="B30357" s="351"/>
      <c r="C30357" s="398"/>
      <c r="D30357" s="399"/>
      <c r="E30357" s="400"/>
      <c r="G30357" s="401"/>
      <c r="H30357" s="401"/>
      <c r="I30357" s="401"/>
      <c r="J30357" s="194"/>
      <c r="K30357" s="194"/>
      <c r="L30357" s="195"/>
      <c r="M30357" s="196"/>
      <c r="N30357" s="197"/>
      <c r="O30357" s="197"/>
      <c r="P30357" s="231"/>
    </row>
    <row r="30358" spans="2:16">
      <c r="B30358" s="351"/>
      <c r="C30358" s="398"/>
      <c r="D30358" s="399"/>
      <c r="E30358" s="400"/>
      <c r="G30358" s="401"/>
      <c r="H30358" s="401"/>
      <c r="I30358" s="401"/>
      <c r="J30358" s="194"/>
      <c r="K30358" s="194"/>
      <c r="L30358" s="195"/>
      <c r="M30358" s="196"/>
      <c r="N30358" s="197"/>
      <c r="O30358" s="197"/>
      <c r="P30358" s="231"/>
    </row>
    <row r="30359" spans="2:16">
      <c r="B30359" s="351"/>
      <c r="C30359" s="398"/>
      <c r="D30359" s="399"/>
      <c r="E30359" s="400"/>
      <c r="G30359" s="401"/>
      <c r="H30359" s="401"/>
      <c r="I30359" s="401"/>
      <c r="J30359" s="194"/>
      <c r="K30359" s="194"/>
      <c r="L30359" s="195"/>
      <c r="M30359" s="196"/>
      <c r="N30359" s="197"/>
      <c r="O30359" s="197"/>
      <c r="P30359" s="231"/>
    </row>
    <row r="30360" spans="2:16">
      <c r="B30360" s="351"/>
      <c r="C30360" s="398"/>
      <c r="D30360" s="399"/>
      <c r="E30360" s="400"/>
      <c r="G30360" s="401"/>
      <c r="H30360" s="401"/>
      <c r="I30360" s="401"/>
      <c r="J30360" s="194"/>
      <c r="K30360" s="194"/>
      <c r="L30360" s="195"/>
      <c r="M30360" s="196"/>
      <c r="N30360" s="197"/>
      <c r="O30360" s="197"/>
      <c r="P30360" s="231"/>
    </row>
    <row r="30361" spans="2:16">
      <c r="B30361" s="351"/>
      <c r="C30361" s="398"/>
      <c r="D30361" s="399"/>
      <c r="E30361" s="400"/>
      <c r="G30361" s="401"/>
      <c r="H30361" s="401"/>
      <c r="I30361" s="401"/>
      <c r="J30361" s="194"/>
      <c r="K30361" s="194"/>
      <c r="L30361" s="195"/>
      <c r="M30361" s="196"/>
      <c r="N30361" s="197"/>
      <c r="O30361" s="197"/>
      <c r="P30361" s="231"/>
    </row>
    <row r="30362" spans="2:16">
      <c r="B30362" s="351"/>
      <c r="C30362" s="398"/>
      <c r="D30362" s="399"/>
      <c r="E30362" s="400"/>
      <c r="G30362" s="401"/>
      <c r="H30362" s="401"/>
      <c r="I30362" s="401"/>
      <c r="J30362" s="194"/>
      <c r="K30362" s="194"/>
      <c r="L30362" s="195"/>
      <c r="M30362" s="196"/>
      <c r="N30362" s="197"/>
      <c r="O30362" s="197"/>
      <c r="P30362" s="231"/>
    </row>
    <row r="30363" spans="2:16">
      <c r="B30363" s="351"/>
      <c r="C30363" s="398"/>
      <c r="D30363" s="399"/>
      <c r="E30363" s="400"/>
      <c r="G30363" s="401"/>
      <c r="H30363" s="401"/>
      <c r="I30363" s="401"/>
      <c r="J30363" s="194"/>
      <c r="K30363" s="194"/>
      <c r="L30363" s="195"/>
      <c r="M30363" s="196"/>
      <c r="N30363" s="197"/>
      <c r="O30363" s="197"/>
      <c r="P30363" s="231"/>
    </row>
    <row r="30364" spans="2:16">
      <c r="B30364" s="351"/>
      <c r="C30364" s="398"/>
      <c r="D30364" s="399"/>
      <c r="E30364" s="400"/>
      <c r="G30364" s="401"/>
      <c r="H30364" s="401"/>
      <c r="I30364" s="401"/>
      <c r="J30364" s="194"/>
      <c r="K30364" s="194"/>
      <c r="L30364" s="195"/>
      <c r="M30364" s="196"/>
      <c r="N30364" s="197"/>
      <c r="O30364" s="197"/>
      <c r="P30364" s="231"/>
    </row>
    <row r="30365" spans="2:16">
      <c r="B30365" s="351"/>
      <c r="C30365" s="398"/>
      <c r="D30365" s="399"/>
      <c r="E30365" s="400"/>
      <c r="G30365" s="401"/>
      <c r="H30365" s="401"/>
      <c r="I30365" s="401"/>
      <c r="J30365" s="194"/>
      <c r="K30365" s="194"/>
      <c r="L30365" s="195"/>
      <c r="M30365" s="196"/>
      <c r="N30365" s="197"/>
      <c r="O30365" s="197"/>
      <c r="P30365" s="231"/>
    </row>
    <row r="30366" spans="2:16">
      <c r="B30366" s="351"/>
      <c r="C30366" s="398"/>
      <c r="D30366" s="399"/>
      <c r="E30366" s="400"/>
      <c r="G30366" s="401"/>
      <c r="H30366" s="401"/>
      <c r="I30366" s="401"/>
      <c r="J30366" s="194"/>
      <c r="K30366" s="194"/>
      <c r="L30366" s="195"/>
      <c r="M30366" s="196"/>
      <c r="N30366" s="197"/>
      <c r="O30366" s="197"/>
      <c r="P30366" s="231"/>
    </row>
    <row r="30367" spans="2:16">
      <c r="B30367" s="351"/>
      <c r="C30367" s="398"/>
      <c r="D30367" s="399"/>
      <c r="E30367" s="400"/>
      <c r="G30367" s="401"/>
      <c r="H30367" s="401"/>
      <c r="I30367" s="401"/>
      <c r="J30367" s="194"/>
      <c r="K30367" s="194"/>
      <c r="L30367" s="195"/>
      <c r="M30367" s="196"/>
      <c r="N30367" s="197"/>
      <c r="O30367" s="197"/>
      <c r="P30367" s="231"/>
    </row>
    <row r="30368" spans="2:16">
      <c r="B30368" s="351"/>
      <c r="C30368" s="398"/>
      <c r="D30368" s="399"/>
      <c r="E30368" s="400"/>
      <c r="G30368" s="401"/>
      <c r="H30368" s="401"/>
      <c r="I30368" s="401"/>
      <c r="J30368" s="194"/>
      <c r="K30368" s="194"/>
      <c r="L30368" s="195"/>
      <c r="M30368" s="196"/>
      <c r="N30368" s="197"/>
      <c r="O30368" s="197"/>
      <c r="P30368" s="231"/>
    </row>
    <row r="30369" spans="2:16">
      <c r="B30369" s="351"/>
      <c r="C30369" s="398"/>
      <c r="D30369" s="399"/>
      <c r="E30369" s="400"/>
      <c r="G30369" s="401"/>
      <c r="H30369" s="401"/>
      <c r="I30369" s="401"/>
      <c r="J30369" s="194"/>
      <c r="K30369" s="194"/>
      <c r="L30369" s="195"/>
      <c r="M30369" s="196"/>
      <c r="N30369" s="197"/>
      <c r="O30369" s="197"/>
      <c r="P30369" s="231"/>
    </row>
    <row r="30370" spans="2:16">
      <c r="B30370" s="351"/>
      <c r="C30370" s="398"/>
      <c r="D30370" s="399"/>
      <c r="E30370" s="400"/>
      <c r="G30370" s="401"/>
      <c r="H30370" s="401"/>
      <c r="I30370" s="401"/>
      <c r="J30370" s="194"/>
      <c r="K30370" s="194"/>
      <c r="L30370" s="195"/>
      <c r="M30370" s="196"/>
      <c r="N30370" s="197"/>
      <c r="O30370" s="197"/>
      <c r="P30370" s="231"/>
    </row>
    <row r="30371" spans="2:16">
      <c r="B30371" s="351"/>
      <c r="C30371" s="398"/>
      <c r="D30371" s="399"/>
      <c r="E30371" s="400"/>
      <c r="G30371" s="401"/>
      <c r="H30371" s="401"/>
      <c r="I30371" s="401"/>
      <c r="J30371" s="194"/>
      <c r="K30371" s="194"/>
      <c r="L30371" s="195"/>
      <c r="M30371" s="196"/>
      <c r="N30371" s="197"/>
      <c r="O30371" s="197"/>
      <c r="P30371" s="231"/>
    </row>
    <row r="30372" spans="2:16">
      <c r="B30372" s="351"/>
      <c r="C30372" s="398"/>
      <c r="D30372" s="399"/>
      <c r="E30372" s="400"/>
      <c r="G30372" s="401"/>
      <c r="H30372" s="401"/>
      <c r="I30372" s="401"/>
      <c r="J30372" s="194"/>
      <c r="K30372" s="194"/>
      <c r="L30372" s="195"/>
      <c r="M30372" s="196"/>
      <c r="N30372" s="197"/>
      <c r="O30372" s="197"/>
      <c r="P30372" s="231"/>
    </row>
    <row r="30373" spans="2:16">
      <c r="B30373" s="351"/>
      <c r="C30373" s="398"/>
      <c r="D30373" s="399"/>
      <c r="E30373" s="400"/>
      <c r="G30373" s="401"/>
      <c r="H30373" s="401"/>
      <c r="I30373" s="401"/>
      <c r="J30373" s="194"/>
      <c r="K30373" s="194"/>
      <c r="L30373" s="195"/>
      <c r="M30373" s="196"/>
      <c r="N30373" s="197"/>
      <c r="O30373" s="197"/>
      <c r="P30373" s="231"/>
    </row>
    <row r="30374" spans="2:16">
      <c r="B30374" s="351"/>
      <c r="C30374" s="398"/>
      <c r="D30374" s="399"/>
      <c r="E30374" s="400"/>
      <c r="G30374" s="401"/>
      <c r="H30374" s="401"/>
      <c r="I30374" s="401"/>
      <c r="J30374" s="194"/>
      <c r="K30374" s="194"/>
      <c r="L30374" s="195"/>
      <c r="M30374" s="196"/>
      <c r="N30374" s="197"/>
      <c r="O30374" s="197"/>
      <c r="P30374" s="231"/>
    </row>
    <row r="30375" spans="2:16">
      <c r="B30375" s="351"/>
      <c r="C30375" s="398"/>
      <c r="D30375" s="399"/>
      <c r="E30375" s="400"/>
      <c r="G30375" s="401"/>
      <c r="H30375" s="401"/>
      <c r="I30375" s="401"/>
      <c r="J30375" s="194"/>
      <c r="K30375" s="194"/>
      <c r="L30375" s="195"/>
      <c r="M30375" s="196"/>
      <c r="N30375" s="197"/>
      <c r="O30375" s="197"/>
      <c r="P30375" s="231"/>
    </row>
    <row r="30376" spans="2:16">
      <c r="B30376" s="351"/>
      <c r="C30376" s="398"/>
      <c r="D30376" s="399"/>
      <c r="E30376" s="400"/>
      <c r="G30376" s="401"/>
      <c r="H30376" s="401"/>
      <c r="I30376" s="401"/>
      <c r="J30376" s="194"/>
      <c r="K30376" s="194"/>
      <c r="L30376" s="195"/>
      <c r="M30376" s="196"/>
      <c r="N30376" s="197"/>
      <c r="O30376" s="197"/>
      <c r="P30376" s="231"/>
    </row>
    <row r="30377" spans="2:16">
      <c r="B30377" s="351"/>
      <c r="C30377" s="398"/>
      <c r="D30377" s="399"/>
      <c r="E30377" s="400"/>
      <c r="G30377" s="401"/>
      <c r="H30377" s="401"/>
      <c r="I30377" s="401"/>
      <c r="J30377" s="194"/>
      <c r="K30377" s="194"/>
      <c r="L30377" s="195"/>
      <c r="M30377" s="196"/>
      <c r="N30377" s="197"/>
      <c r="O30377" s="197"/>
      <c r="P30377" s="231"/>
    </row>
    <row r="30378" spans="2:16">
      <c r="B30378" s="351"/>
      <c r="C30378" s="398"/>
      <c r="D30378" s="399"/>
      <c r="E30378" s="400"/>
      <c r="G30378" s="401"/>
      <c r="H30378" s="401"/>
      <c r="I30378" s="401"/>
      <c r="J30378" s="194"/>
      <c r="K30378" s="194"/>
      <c r="L30378" s="195"/>
      <c r="M30378" s="196"/>
      <c r="N30378" s="197"/>
      <c r="O30378" s="197"/>
      <c r="P30378" s="231"/>
    </row>
    <row r="30379" spans="2:16">
      <c r="B30379" s="351"/>
      <c r="C30379" s="398"/>
      <c r="D30379" s="399"/>
      <c r="E30379" s="400"/>
      <c r="G30379" s="401"/>
      <c r="H30379" s="401"/>
      <c r="I30379" s="401"/>
      <c r="J30379" s="194"/>
      <c r="K30379" s="194"/>
      <c r="L30379" s="195"/>
      <c r="M30379" s="196"/>
      <c r="N30379" s="197"/>
      <c r="O30379" s="197"/>
      <c r="P30379" s="231"/>
    </row>
    <row r="30380" spans="2:16">
      <c r="B30380" s="351"/>
      <c r="C30380" s="398"/>
      <c r="D30380" s="399"/>
      <c r="E30380" s="400"/>
      <c r="G30380" s="401"/>
      <c r="H30380" s="401"/>
      <c r="I30380" s="401"/>
      <c r="J30380" s="194"/>
      <c r="K30380" s="194"/>
      <c r="L30380" s="195"/>
      <c r="M30380" s="196"/>
      <c r="N30380" s="197"/>
      <c r="O30380" s="197"/>
      <c r="P30380" s="231"/>
    </row>
    <row r="30381" spans="2:16">
      <c r="B30381" s="351"/>
      <c r="C30381" s="398"/>
      <c r="D30381" s="399"/>
      <c r="E30381" s="400"/>
      <c r="G30381" s="401"/>
      <c r="H30381" s="401"/>
      <c r="I30381" s="401"/>
      <c r="J30381" s="194"/>
      <c r="K30381" s="194"/>
      <c r="L30381" s="195"/>
      <c r="M30381" s="196"/>
      <c r="N30381" s="197"/>
      <c r="O30381" s="197"/>
      <c r="P30381" s="231"/>
    </row>
    <row r="30382" spans="2:16">
      <c r="B30382" s="351"/>
      <c r="C30382" s="398"/>
      <c r="D30382" s="399"/>
      <c r="E30382" s="400"/>
      <c r="G30382" s="401"/>
      <c r="H30382" s="401"/>
      <c r="I30382" s="401"/>
      <c r="J30382" s="194"/>
      <c r="K30382" s="194"/>
      <c r="L30382" s="195"/>
      <c r="M30382" s="196"/>
      <c r="N30382" s="197"/>
      <c r="O30382" s="197"/>
      <c r="P30382" s="231"/>
    </row>
    <row r="30383" spans="2:16">
      <c r="B30383" s="351"/>
      <c r="C30383" s="398"/>
      <c r="D30383" s="399"/>
      <c r="E30383" s="400"/>
      <c r="G30383" s="401"/>
      <c r="H30383" s="401"/>
      <c r="I30383" s="401"/>
      <c r="J30383" s="194"/>
      <c r="K30383" s="194"/>
      <c r="L30383" s="195"/>
      <c r="M30383" s="196"/>
      <c r="N30383" s="197"/>
      <c r="O30383" s="197"/>
      <c r="P30383" s="231"/>
    </row>
    <row r="30384" spans="2:16">
      <c r="B30384" s="351"/>
      <c r="C30384" s="398"/>
      <c r="D30384" s="399"/>
      <c r="E30384" s="400"/>
      <c r="G30384" s="401"/>
      <c r="H30384" s="401"/>
      <c r="I30384" s="401"/>
      <c r="J30384" s="194"/>
      <c r="K30384" s="194"/>
      <c r="L30384" s="195"/>
      <c r="M30384" s="196"/>
      <c r="N30384" s="197"/>
      <c r="O30384" s="197"/>
      <c r="P30384" s="231"/>
    </row>
    <row r="30385" spans="2:16">
      <c r="B30385" s="351"/>
      <c r="C30385" s="398"/>
      <c r="D30385" s="399"/>
      <c r="E30385" s="400"/>
      <c r="G30385" s="401"/>
      <c r="H30385" s="401"/>
      <c r="I30385" s="401"/>
      <c r="J30385" s="194"/>
      <c r="K30385" s="194"/>
      <c r="L30385" s="195"/>
      <c r="M30385" s="196"/>
      <c r="N30385" s="197"/>
      <c r="O30385" s="197"/>
      <c r="P30385" s="231"/>
    </row>
    <row r="30386" spans="2:16">
      <c r="B30386" s="351"/>
      <c r="C30386" s="398"/>
      <c r="D30386" s="399"/>
      <c r="E30386" s="400"/>
      <c r="G30386" s="401"/>
      <c r="H30386" s="401"/>
      <c r="I30386" s="401"/>
      <c r="J30386" s="194"/>
      <c r="K30386" s="194"/>
      <c r="L30386" s="195"/>
      <c r="M30386" s="196"/>
      <c r="N30386" s="197"/>
      <c r="O30386" s="197"/>
      <c r="P30386" s="231"/>
    </row>
    <row r="30387" spans="2:16">
      <c r="B30387" s="351"/>
      <c r="C30387" s="398"/>
      <c r="D30387" s="399"/>
      <c r="E30387" s="400"/>
      <c r="G30387" s="401"/>
      <c r="H30387" s="401"/>
      <c r="I30387" s="401"/>
      <c r="J30387" s="194"/>
      <c r="K30387" s="194"/>
      <c r="L30387" s="195"/>
      <c r="M30387" s="196"/>
      <c r="N30387" s="197"/>
      <c r="O30387" s="197"/>
      <c r="P30387" s="231"/>
    </row>
    <row r="30388" spans="2:16">
      <c r="B30388" s="351"/>
      <c r="C30388" s="398"/>
      <c r="D30388" s="399"/>
      <c r="E30388" s="400"/>
      <c r="G30388" s="401"/>
      <c r="H30388" s="401"/>
      <c r="I30388" s="401"/>
      <c r="J30388" s="194"/>
      <c r="K30388" s="194"/>
      <c r="L30388" s="195"/>
      <c r="M30388" s="196"/>
      <c r="N30388" s="197"/>
      <c r="O30388" s="197"/>
      <c r="P30388" s="231"/>
    </row>
    <row r="30389" spans="2:16">
      <c r="B30389" s="351"/>
      <c r="C30389" s="398"/>
      <c r="D30389" s="399"/>
      <c r="E30389" s="400"/>
      <c r="G30389" s="401"/>
      <c r="H30389" s="401"/>
      <c r="I30389" s="401"/>
      <c r="J30389" s="194"/>
      <c r="K30389" s="194"/>
      <c r="L30389" s="195"/>
      <c r="M30389" s="196"/>
      <c r="N30389" s="197"/>
      <c r="O30389" s="197"/>
      <c r="P30389" s="231"/>
    </row>
    <row r="30390" spans="2:16">
      <c r="B30390" s="351"/>
      <c r="C30390" s="398"/>
      <c r="D30390" s="399"/>
      <c r="E30390" s="400"/>
      <c r="G30390" s="401"/>
      <c r="H30390" s="401"/>
      <c r="I30390" s="401"/>
      <c r="J30390" s="194"/>
      <c r="K30390" s="194"/>
      <c r="L30390" s="195"/>
      <c r="M30390" s="196"/>
      <c r="N30390" s="197"/>
      <c r="O30390" s="197"/>
      <c r="P30390" s="231"/>
    </row>
    <row r="30391" spans="2:16">
      <c r="B30391" s="351"/>
      <c r="C30391" s="398"/>
      <c r="D30391" s="399"/>
      <c r="E30391" s="400"/>
      <c r="G30391" s="401"/>
      <c r="H30391" s="401"/>
      <c r="I30391" s="401"/>
      <c r="J30391" s="194"/>
      <c r="K30391" s="194"/>
      <c r="L30391" s="195"/>
      <c r="M30391" s="196"/>
      <c r="N30391" s="197"/>
      <c r="O30391" s="197"/>
      <c r="P30391" s="231"/>
    </row>
    <row r="30392" spans="2:16">
      <c r="B30392" s="351"/>
      <c r="C30392" s="398"/>
      <c r="D30392" s="399"/>
      <c r="E30392" s="400"/>
      <c r="G30392" s="401"/>
      <c r="H30392" s="401"/>
      <c r="I30392" s="401"/>
      <c r="J30392" s="194"/>
      <c r="K30392" s="194"/>
      <c r="L30392" s="195"/>
      <c r="M30392" s="196"/>
      <c r="N30392" s="197"/>
      <c r="O30392" s="197"/>
      <c r="P30392" s="231"/>
    </row>
    <row r="30393" spans="2:16">
      <c r="B30393" s="351"/>
      <c r="C30393" s="398"/>
      <c r="D30393" s="399"/>
      <c r="E30393" s="400"/>
      <c r="G30393" s="401"/>
      <c r="H30393" s="401"/>
      <c r="I30393" s="401"/>
      <c r="J30393" s="194"/>
      <c r="K30393" s="194"/>
      <c r="L30393" s="195"/>
      <c r="M30393" s="196"/>
      <c r="N30393" s="197"/>
      <c r="O30393" s="197"/>
      <c r="P30393" s="231"/>
    </row>
    <row r="30394" spans="2:16">
      <c r="B30394" s="351"/>
      <c r="C30394" s="398"/>
      <c r="D30394" s="399"/>
      <c r="E30394" s="400"/>
      <c r="G30394" s="401"/>
      <c r="H30394" s="401"/>
      <c r="I30394" s="401"/>
      <c r="J30394" s="194"/>
      <c r="K30394" s="194"/>
      <c r="L30394" s="195"/>
      <c r="M30394" s="196"/>
      <c r="N30394" s="197"/>
      <c r="O30394" s="197"/>
      <c r="P30394" s="231"/>
    </row>
    <row r="30395" spans="2:16">
      <c r="B30395" s="351"/>
      <c r="C30395" s="398"/>
      <c r="D30395" s="399"/>
      <c r="E30395" s="400"/>
      <c r="G30395" s="401"/>
      <c r="H30395" s="401"/>
      <c r="I30395" s="401"/>
      <c r="J30395" s="194"/>
      <c r="K30395" s="194"/>
      <c r="L30395" s="195"/>
      <c r="M30395" s="196"/>
      <c r="N30395" s="197"/>
      <c r="O30395" s="197"/>
      <c r="P30395" s="231"/>
    </row>
    <row r="30396" spans="2:16">
      <c r="B30396" s="351"/>
      <c r="C30396" s="398"/>
      <c r="D30396" s="399"/>
      <c r="E30396" s="400"/>
      <c r="G30396" s="401"/>
      <c r="H30396" s="401"/>
      <c r="I30396" s="401"/>
      <c r="J30396" s="194"/>
      <c r="K30396" s="194"/>
      <c r="L30396" s="195"/>
      <c r="M30396" s="196"/>
      <c r="N30396" s="197"/>
      <c r="O30396" s="197"/>
      <c r="P30396" s="231"/>
    </row>
    <row r="30397" spans="2:16">
      <c r="B30397" s="351"/>
      <c r="C30397" s="398"/>
      <c r="D30397" s="399"/>
      <c r="E30397" s="400"/>
      <c r="G30397" s="401"/>
      <c r="H30397" s="401"/>
      <c r="I30397" s="401"/>
      <c r="J30397" s="194"/>
      <c r="K30397" s="194"/>
      <c r="L30397" s="195"/>
      <c r="M30397" s="196"/>
      <c r="N30397" s="197"/>
      <c r="O30397" s="197"/>
      <c r="P30397" s="231"/>
    </row>
    <row r="30398" spans="2:16">
      <c r="B30398" s="351"/>
      <c r="C30398" s="398"/>
      <c r="D30398" s="399"/>
      <c r="E30398" s="400"/>
      <c r="G30398" s="401"/>
      <c r="H30398" s="401"/>
      <c r="I30398" s="401"/>
      <c r="J30398" s="194"/>
      <c r="K30398" s="194"/>
      <c r="L30398" s="195"/>
      <c r="M30398" s="196"/>
      <c r="N30398" s="197"/>
      <c r="O30398" s="197"/>
      <c r="P30398" s="231"/>
    </row>
    <row r="30399" spans="2:16">
      <c r="B30399" s="351"/>
      <c r="C30399" s="398"/>
      <c r="D30399" s="399"/>
      <c r="E30399" s="400"/>
      <c r="G30399" s="401"/>
      <c r="H30399" s="401"/>
      <c r="I30399" s="401"/>
      <c r="J30399" s="194"/>
      <c r="K30399" s="194"/>
      <c r="L30399" s="195"/>
      <c r="M30399" s="196"/>
      <c r="N30399" s="197"/>
      <c r="O30399" s="197"/>
      <c r="P30399" s="231"/>
    </row>
    <row r="30400" spans="2:16">
      <c r="B30400" s="351"/>
      <c r="C30400" s="398"/>
      <c r="D30400" s="399"/>
      <c r="E30400" s="400"/>
      <c r="G30400" s="401"/>
      <c r="H30400" s="401"/>
      <c r="I30400" s="401"/>
      <c r="J30400" s="194"/>
      <c r="K30400" s="194"/>
      <c r="L30400" s="195"/>
      <c r="M30400" s="196"/>
      <c r="N30400" s="197"/>
      <c r="O30400" s="197"/>
      <c r="P30400" s="231"/>
    </row>
    <row r="30401" spans="2:16">
      <c r="B30401" s="351"/>
      <c r="C30401" s="398"/>
      <c r="D30401" s="399"/>
      <c r="E30401" s="400"/>
      <c r="G30401" s="401"/>
      <c r="H30401" s="401"/>
      <c r="I30401" s="401"/>
      <c r="J30401" s="194"/>
      <c r="K30401" s="194"/>
      <c r="L30401" s="195"/>
      <c r="M30401" s="196"/>
      <c r="N30401" s="197"/>
      <c r="O30401" s="197"/>
      <c r="P30401" s="231"/>
    </row>
    <row r="30402" spans="2:16">
      <c r="B30402" s="351"/>
      <c r="C30402" s="398"/>
      <c r="D30402" s="399"/>
      <c r="E30402" s="400"/>
      <c r="G30402" s="401"/>
      <c r="H30402" s="401"/>
      <c r="I30402" s="401"/>
      <c r="J30402" s="194"/>
      <c r="K30402" s="194"/>
      <c r="L30402" s="195"/>
      <c r="M30402" s="196"/>
      <c r="N30402" s="197"/>
      <c r="O30402" s="197"/>
      <c r="P30402" s="231"/>
    </row>
    <row r="30403" spans="2:16">
      <c r="B30403" s="351"/>
      <c r="C30403" s="398"/>
      <c r="D30403" s="399"/>
      <c r="E30403" s="400"/>
      <c r="G30403" s="401"/>
      <c r="H30403" s="401"/>
      <c r="I30403" s="401"/>
      <c r="J30403" s="194"/>
      <c r="K30403" s="194"/>
      <c r="L30403" s="195"/>
      <c r="M30403" s="196"/>
      <c r="N30403" s="197"/>
      <c r="O30403" s="197"/>
      <c r="P30403" s="231"/>
    </row>
    <row r="30404" spans="2:16">
      <c r="B30404" s="351"/>
      <c r="C30404" s="398"/>
      <c r="D30404" s="399"/>
      <c r="E30404" s="400"/>
      <c r="G30404" s="401"/>
      <c r="H30404" s="401"/>
      <c r="I30404" s="401"/>
      <c r="J30404" s="194"/>
      <c r="K30404" s="194"/>
      <c r="L30404" s="195"/>
      <c r="M30404" s="196"/>
      <c r="N30404" s="197"/>
      <c r="O30404" s="197"/>
      <c r="P30404" s="231"/>
    </row>
    <row r="30405" spans="2:16">
      <c r="B30405" s="351"/>
      <c r="C30405" s="398"/>
      <c r="D30405" s="399"/>
      <c r="E30405" s="400"/>
      <c r="G30405" s="401"/>
      <c r="H30405" s="401"/>
      <c r="I30405" s="401"/>
      <c r="J30405" s="194"/>
      <c r="K30405" s="194"/>
      <c r="L30405" s="195"/>
      <c r="M30405" s="196"/>
      <c r="N30405" s="197"/>
      <c r="O30405" s="197"/>
      <c r="P30405" s="231"/>
    </row>
    <row r="30406" spans="2:16">
      <c r="B30406" s="351"/>
      <c r="C30406" s="398"/>
      <c r="D30406" s="399"/>
      <c r="E30406" s="400"/>
      <c r="G30406" s="401"/>
      <c r="H30406" s="401"/>
      <c r="I30406" s="401"/>
      <c r="J30406" s="194"/>
      <c r="K30406" s="194"/>
      <c r="L30406" s="195"/>
      <c r="M30406" s="196"/>
      <c r="N30406" s="197"/>
      <c r="O30406" s="197"/>
      <c r="P30406" s="231"/>
    </row>
    <row r="30407" spans="2:16">
      <c r="B30407" s="351"/>
      <c r="C30407" s="398"/>
      <c r="D30407" s="399"/>
      <c r="E30407" s="400"/>
      <c r="G30407" s="401"/>
      <c r="H30407" s="401"/>
      <c r="I30407" s="401"/>
      <c r="J30407" s="194"/>
      <c r="K30407" s="194"/>
      <c r="L30407" s="195"/>
      <c r="M30407" s="196"/>
      <c r="N30407" s="197"/>
      <c r="O30407" s="197"/>
      <c r="P30407" s="231"/>
    </row>
    <row r="30408" spans="2:16">
      <c r="B30408" s="351"/>
      <c r="C30408" s="398"/>
      <c r="D30408" s="399"/>
      <c r="E30408" s="400"/>
      <c r="G30408" s="401"/>
      <c r="H30408" s="401"/>
      <c r="I30408" s="401"/>
      <c r="J30408" s="194"/>
      <c r="K30408" s="194"/>
      <c r="L30408" s="195"/>
      <c r="M30408" s="196"/>
      <c r="N30408" s="197"/>
      <c r="O30408" s="197"/>
      <c r="P30408" s="231"/>
    </row>
    <row r="30409" spans="2:16">
      <c r="B30409" s="351"/>
      <c r="C30409" s="398"/>
      <c r="D30409" s="399"/>
      <c r="E30409" s="400"/>
      <c r="G30409" s="401"/>
      <c r="H30409" s="401"/>
      <c r="I30409" s="401"/>
      <c r="J30409" s="194"/>
      <c r="K30409" s="194"/>
      <c r="L30409" s="195"/>
      <c r="M30409" s="196"/>
      <c r="N30409" s="197"/>
      <c r="O30409" s="197"/>
      <c r="P30409" s="231"/>
    </row>
    <row r="30410" spans="2:16">
      <c r="B30410" s="351"/>
      <c r="C30410" s="398"/>
      <c r="D30410" s="399"/>
      <c r="E30410" s="400"/>
      <c r="G30410" s="401"/>
      <c r="H30410" s="401"/>
      <c r="I30410" s="401"/>
      <c r="J30410" s="194"/>
      <c r="K30410" s="194"/>
      <c r="L30410" s="195"/>
      <c r="M30410" s="196"/>
      <c r="N30410" s="197"/>
      <c r="O30410" s="197"/>
      <c r="P30410" s="231"/>
    </row>
    <row r="30411" spans="2:16">
      <c r="B30411" s="351"/>
      <c r="C30411" s="398"/>
      <c r="D30411" s="399"/>
      <c r="E30411" s="400"/>
      <c r="G30411" s="401"/>
      <c r="H30411" s="401"/>
      <c r="I30411" s="401"/>
      <c r="J30411" s="194"/>
      <c r="K30411" s="194"/>
      <c r="L30411" s="195"/>
      <c r="M30411" s="196"/>
      <c r="N30411" s="197"/>
      <c r="O30411" s="197"/>
      <c r="P30411" s="231"/>
    </row>
    <row r="30412" spans="2:16">
      <c r="B30412" s="351"/>
      <c r="C30412" s="398"/>
      <c r="D30412" s="399"/>
      <c r="E30412" s="400"/>
      <c r="G30412" s="401"/>
      <c r="H30412" s="401"/>
      <c r="I30412" s="401"/>
      <c r="J30412" s="194"/>
      <c r="K30412" s="194"/>
      <c r="L30412" s="195"/>
      <c r="M30412" s="196"/>
      <c r="N30412" s="197"/>
      <c r="O30412" s="197"/>
      <c r="P30412" s="231"/>
    </row>
    <row r="30413" spans="2:16">
      <c r="B30413" s="351"/>
      <c r="C30413" s="398"/>
      <c r="D30413" s="399"/>
      <c r="E30413" s="400"/>
      <c r="G30413" s="401"/>
      <c r="H30413" s="401"/>
      <c r="I30413" s="401"/>
      <c r="J30413" s="194"/>
      <c r="K30413" s="194"/>
      <c r="L30413" s="195"/>
      <c r="M30413" s="196"/>
      <c r="N30413" s="197"/>
      <c r="O30413" s="197"/>
      <c r="P30413" s="231"/>
    </row>
    <row r="30414" spans="2:16">
      <c r="B30414" s="351"/>
      <c r="C30414" s="398"/>
      <c r="D30414" s="399"/>
      <c r="E30414" s="400"/>
      <c r="G30414" s="401"/>
      <c r="H30414" s="401"/>
      <c r="I30414" s="401"/>
      <c r="J30414" s="194"/>
      <c r="K30414" s="194"/>
      <c r="L30414" s="195"/>
      <c r="M30414" s="196"/>
      <c r="N30414" s="197"/>
      <c r="O30414" s="197"/>
      <c r="P30414" s="231"/>
    </row>
    <row r="30415" spans="2:16">
      <c r="B30415" s="351"/>
      <c r="C30415" s="398"/>
      <c r="D30415" s="399"/>
      <c r="E30415" s="400"/>
      <c r="G30415" s="401"/>
      <c r="H30415" s="401"/>
      <c r="I30415" s="401"/>
      <c r="J30415" s="194"/>
      <c r="K30415" s="194"/>
      <c r="L30415" s="195"/>
      <c r="M30415" s="196"/>
      <c r="N30415" s="197"/>
      <c r="O30415" s="197"/>
      <c r="P30415" s="231"/>
    </row>
    <row r="30416" spans="2:16">
      <c r="B30416" s="351"/>
      <c r="C30416" s="398"/>
      <c r="D30416" s="399"/>
      <c r="E30416" s="400"/>
      <c r="G30416" s="401"/>
      <c r="H30416" s="401"/>
      <c r="I30416" s="401"/>
      <c r="J30416" s="194"/>
      <c r="K30416" s="194"/>
      <c r="L30416" s="195"/>
      <c r="M30416" s="196"/>
      <c r="N30416" s="197"/>
      <c r="O30416" s="197"/>
      <c r="P30416" s="231"/>
    </row>
    <row r="30417" spans="2:16">
      <c r="B30417" s="351"/>
      <c r="C30417" s="398"/>
      <c r="D30417" s="399"/>
      <c r="E30417" s="400"/>
      <c r="G30417" s="401"/>
      <c r="H30417" s="401"/>
      <c r="I30417" s="401"/>
      <c r="J30417" s="194"/>
      <c r="K30417" s="194"/>
      <c r="L30417" s="195"/>
      <c r="M30417" s="196"/>
      <c r="N30417" s="197"/>
      <c r="O30417" s="197"/>
      <c r="P30417" s="231"/>
    </row>
    <row r="30418" spans="2:16">
      <c r="B30418" s="351"/>
      <c r="C30418" s="398"/>
      <c r="D30418" s="399"/>
      <c r="E30418" s="400"/>
      <c r="G30418" s="401"/>
      <c r="H30418" s="401"/>
      <c r="I30418" s="401"/>
      <c r="J30418" s="194"/>
      <c r="K30418" s="194"/>
      <c r="L30418" s="195"/>
      <c r="M30418" s="196"/>
      <c r="N30418" s="197"/>
      <c r="O30418" s="197"/>
      <c r="P30418" s="231"/>
    </row>
    <row r="30419" spans="2:16">
      <c r="B30419" s="351"/>
      <c r="C30419" s="398"/>
      <c r="D30419" s="399"/>
      <c r="E30419" s="400"/>
      <c r="G30419" s="401"/>
      <c r="H30419" s="401"/>
      <c r="I30419" s="401"/>
      <c r="J30419" s="194"/>
      <c r="K30419" s="194"/>
      <c r="L30419" s="195"/>
      <c r="M30419" s="196"/>
      <c r="N30419" s="197"/>
      <c r="O30419" s="197"/>
      <c r="P30419" s="231"/>
    </row>
    <row r="30420" spans="2:16">
      <c r="B30420" s="351"/>
      <c r="C30420" s="398"/>
      <c r="D30420" s="399"/>
      <c r="E30420" s="400"/>
      <c r="G30420" s="401"/>
      <c r="H30420" s="401"/>
      <c r="I30420" s="401"/>
      <c r="J30420" s="194"/>
      <c r="K30420" s="194"/>
      <c r="L30420" s="195"/>
      <c r="M30420" s="196"/>
      <c r="N30420" s="197"/>
      <c r="O30420" s="197"/>
      <c r="P30420" s="231"/>
    </row>
    <row r="30421" spans="2:16">
      <c r="B30421" s="351"/>
      <c r="C30421" s="398"/>
      <c r="D30421" s="399"/>
      <c r="E30421" s="400"/>
      <c r="G30421" s="401"/>
      <c r="H30421" s="401"/>
      <c r="I30421" s="401"/>
      <c r="J30421" s="194"/>
      <c r="K30421" s="194"/>
      <c r="L30421" s="195"/>
      <c r="M30421" s="196"/>
      <c r="N30421" s="197"/>
      <c r="O30421" s="197"/>
      <c r="P30421" s="231"/>
    </row>
    <row r="30422" spans="2:16">
      <c r="B30422" s="351"/>
      <c r="C30422" s="398"/>
      <c r="D30422" s="399"/>
      <c r="E30422" s="400"/>
      <c r="G30422" s="401"/>
      <c r="H30422" s="401"/>
      <c r="I30422" s="401"/>
      <c r="J30422" s="194"/>
      <c r="K30422" s="194"/>
      <c r="L30422" s="195"/>
      <c r="M30422" s="196"/>
      <c r="N30422" s="197"/>
      <c r="O30422" s="197"/>
      <c r="P30422" s="231"/>
    </row>
    <row r="30423" spans="2:16">
      <c r="B30423" s="351"/>
      <c r="C30423" s="398"/>
      <c r="D30423" s="399"/>
      <c r="E30423" s="400"/>
      <c r="G30423" s="401"/>
      <c r="H30423" s="401"/>
      <c r="I30423" s="401"/>
      <c r="J30423" s="194"/>
      <c r="K30423" s="194"/>
      <c r="L30423" s="195"/>
      <c r="M30423" s="196"/>
      <c r="N30423" s="197"/>
      <c r="O30423" s="197"/>
      <c r="P30423" s="231"/>
    </row>
    <row r="30424" spans="2:16">
      <c r="B30424" s="351"/>
      <c r="C30424" s="398"/>
      <c r="D30424" s="399"/>
      <c r="E30424" s="400"/>
      <c r="G30424" s="401"/>
      <c r="H30424" s="401"/>
      <c r="I30424" s="401"/>
      <c r="J30424" s="194"/>
      <c r="K30424" s="194"/>
      <c r="L30424" s="195"/>
      <c r="M30424" s="196"/>
      <c r="N30424" s="197"/>
      <c r="O30424" s="197"/>
      <c r="P30424" s="231"/>
    </row>
    <row r="30425" spans="2:16">
      <c r="B30425" s="351"/>
      <c r="C30425" s="398"/>
      <c r="D30425" s="399"/>
      <c r="E30425" s="400"/>
      <c r="G30425" s="401"/>
      <c r="H30425" s="401"/>
      <c r="I30425" s="401"/>
      <c r="J30425" s="194"/>
      <c r="K30425" s="194"/>
      <c r="L30425" s="195"/>
      <c r="M30425" s="196"/>
      <c r="N30425" s="197"/>
      <c r="O30425" s="197"/>
      <c r="P30425" s="231"/>
    </row>
    <row r="30426" spans="2:16">
      <c r="B30426" s="351"/>
      <c r="C30426" s="398"/>
      <c r="D30426" s="399"/>
      <c r="E30426" s="400"/>
      <c r="G30426" s="401"/>
      <c r="H30426" s="401"/>
      <c r="I30426" s="401"/>
      <c r="J30426" s="194"/>
      <c r="K30426" s="194"/>
      <c r="L30426" s="195"/>
      <c r="M30426" s="196"/>
      <c r="N30426" s="197"/>
      <c r="O30426" s="197"/>
      <c r="P30426" s="231"/>
    </row>
    <row r="30427" spans="2:16">
      <c r="B30427" s="351"/>
      <c r="C30427" s="398"/>
      <c r="D30427" s="399"/>
      <c r="E30427" s="400"/>
      <c r="G30427" s="401"/>
      <c r="H30427" s="401"/>
      <c r="I30427" s="401"/>
      <c r="J30427" s="194"/>
      <c r="K30427" s="194"/>
      <c r="L30427" s="195"/>
      <c r="M30427" s="196"/>
      <c r="N30427" s="197"/>
      <c r="O30427" s="197"/>
      <c r="P30427" s="231"/>
    </row>
    <row r="30428" spans="2:16">
      <c r="B30428" s="351"/>
      <c r="C30428" s="398"/>
      <c r="D30428" s="399"/>
      <c r="E30428" s="400"/>
      <c r="G30428" s="401"/>
      <c r="H30428" s="401"/>
      <c r="I30428" s="401"/>
      <c r="J30428" s="194"/>
      <c r="K30428" s="194"/>
      <c r="L30428" s="195"/>
      <c r="M30428" s="196"/>
      <c r="N30428" s="197"/>
      <c r="O30428" s="197"/>
      <c r="P30428" s="231"/>
    </row>
    <row r="30429" spans="2:16">
      <c r="B30429" s="351"/>
      <c r="C30429" s="398"/>
      <c r="D30429" s="399"/>
      <c r="E30429" s="400"/>
      <c r="G30429" s="401"/>
      <c r="H30429" s="401"/>
      <c r="I30429" s="401"/>
      <c r="J30429" s="194"/>
      <c r="K30429" s="194"/>
      <c r="L30429" s="195"/>
      <c r="M30429" s="196"/>
      <c r="N30429" s="197"/>
      <c r="O30429" s="197"/>
      <c r="P30429" s="231"/>
    </row>
    <row r="30430" spans="2:16">
      <c r="B30430" s="351"/>
      <c r="C30430" s="398"/>
      <c r="D30430" s="399"/>
      <c r="E30430" s="400"/>
      <c r="G30430" s="401"/>
      <c r="H30430" s="401"/>
      <c r="I30430" s="401"/>
      <c r="J30430" s="194"/>
      <c r="K30430" s="194"/>
      <c r="L30430" s="195"/>
      <c r="M30430" s="196"/>
      <c r="N30430" s="197"/>
      <c r="O30430" s="197"/>
      <c r="P30430" s="231"/>
    </row>
    <row r="30431" spans="2:16">
      <c r="B30431" s="351"/>
      <c r="C30431" s="398"/>
      <c r="D30431" s="399"/>
      <c r="E30431" s="400"/>
      <c r="G30431" s="401"/>
      <c r="H30431" s="401"/>
      <c r="I30431" s="401"/>
      <c r="J30431" s="194"/>
      <c r="K30431" s="194"/>
      <c r="L30431" s="195"/>
      <c r="M30431" s="196"/>
      <c r="N30431" s="197"/>
      <c r="O30431" s="197"/>
      <c r="P30431" s="231"/>
    </row>
    <row r="30432" spans="2:16">
      <c r="B30432" s="351"/>
      <c r="C30432" s="398"/>
      <c r="D30432" s="399"/>
      <c r="E30432" s="400"/>
      <c r="G30432" s="401"/>
      <c r="H30432" s="401"/>
      <c r="I30432" s="401"/>
      <c r="J30432" s="194"/>
      <c r="K30432" s="194"/>
      <c r="L30432" s="195"/>
      <c r="M30432" s="196"/>
      <c r="N30432" s="197"/>
      <c r="O30432" s="197"/>
      <c r="P30432" s="231"/>
    </row>
    <row r="30433" spans="2:16">
      <c r="B30433" s="351"/>
      <c r="C30433" s="398"/>
      <c r="D30433" s="399"/>
      <c r="E30433" s="400"/>
      <c r="G30433" s="401"/>
      <c r="H30433" s="401"/>
      <c r="I30433" s="401"/>
      <c r="J30433" s="194"/>
      <c r="K30433" s="194"/>
      <c r="L30433" s="195"/>
      <c r="M30433" s="196"/>
      <c r="N30433" s="197"/>
      <c r="O30433" s="197"/>
      <c r="P30433" s="231"/>
    </row>
    <row r="30434" spans="2:16">
      <c r="B30434" s="351"/>
      <c r="C30434" s="398"/>
      <c r="D30434" s="399"/>
      <c r="E30434" s="400"/>
      <c r="G30434" s="401"/>
      <c r="H30434" s="401"/>
      <c r="I30434" s="401"/>
      <c r="J30434" s="194"/>
      <c r="K30434" s="194"/>
      <c r="L30434" s="195"/>
      <c r="M30434" s="196"/>
      <c r="N30434" s="197"/>
      <c r="O30434" s="197"/>
      <c r="P30434" s="231"/>
    </row>
    <row r="30435" spans="2:16">
      <c r="B30435" s="351"/>
      <c r="C30435" s="398"/>
      <c r="D30435" s="399"/>
      <c r="E30435" s="400"/>
      <c r="G30435" s="401"/>
      <c r="H30435" s="401"/>
      <c r="I30435" s="401"/>
      <c r="J30435" s="194"/>
      <c r="K30435" s="194"/>
      <c r="L30435" s="195"/>
      <c r="M30435" s="196"/>
      <c r="N30435" s="197"/>
      <c r="O30435" s="197"/>
      <c r="P30435" s="231"/>
    </row>
    <row r="30436" spans="2:16">
      <c r="B30436" s="351"/>
      <c r="C30436" s="398"/>
      <c r="D30436" s="399"/>
      <c r="E30436" s="400"/>
      <c r="G30436" s="401"/>
      <c r="H30436" s="401"/>
      <c r="I30436" s="401"/>
      <c r="J30436" s="194"/>
      <c r="K30436" s="194"/>
      <c r="L30436" s="195"/>
      <c r="M30436" s="196"/>
      <c r="N30436" s="197"/>
      <c r="O30436" s="197"/>
      <c r="P30436" s="231"/>
    </row>
    <row r="30437" spans="2:16">
      <c r="B30437" s="351"/>
      <c r="C30437" s="398"/>
      <c r="D30437" s="399"/>
      <c r="E30437" s="400"/>
      <c r="G30437" s="401"/>
      <c r="H30437" s="401"/>
      <c r="I30437" s="401"/>
      <c r="J30437" s="194"/>
      <c r="K30437" s="194"/>
      <c r="L30437" s="195"/>
      <c r="M30437" s="196"/>
      <c r="N30437" s="197"/>
      <c r="O30437" s="197"/>
      <c r="P30437" s="231"/>
    </row>
    <row r="30438" spans="2:16">
      <c r="B30438" s="351"/>
      <c r="C30438" s="398"/>
      <c r="D30438" s="399"/>
      <c r="E30438" s="400"/>
      <c r="G30438" s="401"/>
      <c r="H30438" s="401"/>
      <c r="I30438" s="401"/>
      <c r="J30438" s="194"/>
      <c r="K30438" s="194"/>
      <c r="L30438" s="195"/>
      <c r="M30438" s="196"/>
      <c r="N30438" s="197"/>
      <c r="O30438" s="197"/>
      <c r="P30438" s="231"/>
    </row>
    <row r="30439" spans="2:16">
      <c r="B30439" s="351"/>
      <c r="C30439" s="398"/>
      <c r="D30439" s="399"/>
      <c r="E30439" s="400"/>
      <c r="G30439" s="401"/>
      <c r="H30439" s="401"/>
      <c r="I30439" s="401"/>
      <c r="J30439" s="194"/>
      <c r="K30439" s="194"/>
      <c r="L30439" s="195"/>
      <c r="M30439" s="196"/>
      <c r="N30439" s="197"/>
      <c r="O30439" s="197"/>
      <c r="P30439" s="231"/>
    </row>
    <row r="30440" spans="2:16">
      <c r="B30440" s="351"/>
      <c r="C30440" s="398"/>
      <c r="D30440" s="399"/>
      <c r="E30440" s="400"/>
      <c r="G30440" s="401"/>
      <c r="H30440" s="401"/>
      <c r="I30440" s="401"/>
      <c r="J30440" s="194"/>
      <c r="K30440" s="194"/>
      <c r="L30440" s="195"/>
      <c r="M30440" s="196"/>
      <c r="N30440" s="197"/>
      <c r="O30440" s="197"/>
      <c r="P30440" s="231"/>
    </row>
    <row r="30441" spans="2:16">
      <c r="B30441" s="351"/>
      <c r="C30441" s="398"/>
      <c r="D30441" s="399"/>
      <c r="E30441" s="400"/>
      <c r="G30441" s="401"/>
      <c r="H30441" s="401"/>
      <c r="I30441" s="401"/>
      <c r="J30441" s="194"/>
      <c r="K30441" s="194"/>
      <c r="L30441" s="195"/>
      <c r="M30441" s="196"/>
      <c r="N30441" s="197"/>
      <c r="O30441" s="197"/>
      <c r="P30441" s="231"/>
    </row>
    <row r="30442" spans="2:16">
      <c r="B30442" s="351"/>
      <c r="C30442" s="398"/>
      <c r="D30442" s="399"/>
      <c r="E30442" s="400"/>
      <c r="G30442" s="401"/>
      <c r="H30442" s="401"/>
      <c r="I30442" s="401"/>
      <c r="J30442" s="194"/>
      <c r="K30442" s="194"/>
      <c r="L30442" s="195"/>
      <c r="M30442" s="196"/>
      <c r="N30442" s="197"/>
      <c r="O30442" s="197"/>
      <c r="P30442" s="231"/>
    </row>
    <row r="30443" spans="2:16">
      <c r="B30443" s="351"/>
      <c r="C30443" s="398"/>
      <c r="D30443" s="399"/>
      <c r="E30443" s="400"/>
      <c r="G30443" s="401"/>
      <c r="H30443" s="401"/>
      <c r="I30443" s="401"/>
      <c r="J30443" s="194"/>
      <c r="K30443" s="194"/>
      <c r="L30443" s="195"/>
      <c r="M30443" s="196"/>
      <c r="N30443" s="197"/>
      <c r="O30443" s="197"/>
      <c r="P30443" s="231"/>
    </row>
    <row r="30444" spans="2:16">
      <c r="B30444" s="351"/>
      <c r="C30444" s="398"/>
      <c r="D30444" s="399"/>
      <c r="E30444" s="400"/>
      <c r="G30444" s="401"/>
      <c r="H30444" s="401"/>
      <c r="I30444" s="401"/>
      <c r="J30444" s="194"/>
      <c r="K30444" s="194"/>
      <c r="L30444" s="195"/>
      <c r="M30444" s="196"/>
      <c r="N30444" s="197"/>
      <c r="O30444" s="197"/>
      <c r="P30444" s="231"/>
    </row>
    <row r="30445" spans="2:16">
      <c r="B30445" s="351"/>
      <c r="C30445" s="398"/>
      <c r="D30445" s="399"/>
      <c r="E30445" s="400"/>
      <c r="G30445" s="401"/>
      <c r="H30445" s="401"/>
      <c r="I30445" s="401"/>
      <c r="J30445" s="194"/>
      <c r="K30445" s="194"/>
      <c r="L30445" s="195"/>
      <c r="M30445" s="196"/>
      <c r="N30445" s="197"/>
      <c r="O30445" s="197"/>
      <c r="P30445" s="231"/>
    </row>
    <row r="30446" spans="2:16">
      <c r="B30446" s="351"/>
      <c r="C30446" s="398"/>
      <c r="D30446" s="399"/>
      <c r="E30446" s="400"/>
      <c r="G30446" s="401"/>
      <c r="H30446" s="401"/>
      <c r="I30446" s="401"/>
      <c r="J30446" s="194"/>
      <c r="K30446" s="194"/>
      <c r="L30446" s="195"/>
      <c r="M30446" s="196"/>
      <c r="N30446" s="197"/>
      <c r="O30446" s="197"/>
      <c r="P30446" s="231"/>
    </row>
    <row r="30447" spans="2:16">
      <c r="B30447" s="351"/>
      <c r="C30447" s="398"/>
      <c r="D30447" s="399"/>
      <c r="E30447" s="400"/>
      <c r="G30447" s="401"/>
      <c r="H30447" s="401"/>
      <c r="I30447" s="401"/>
      <c r="J30447" s="194"/>
      <c r="K30447" s="194"/>
      <c r="L30447" s="195"/>
      <c r="M30447" s="196"/>
      <c r="N30447" s="197"/>
      <c r="O30447" s="197"/>
      <c r="P30447" s="231"/>
    </row>
    <row r="30448" spans="2:16">
      <c r="B30448" s="351"/>
      <c r="C30448" s="398"/>
      <c r="D30448" s="399"/>
      <c r="E30448" s="400"/>
      <c r="G30448" s="401"/>
      <c r="H30448" s="401"/>
      <c r="I30448" s="401"/>
      <c r="J30448" s="194"/>
      <c r="K30448" s="194"/>
      <c r="L30448" s="195"/>
      <c r="M30448" s="196"/>
      <c r="N30448" s="197"/>
      <c r="O30448" s="197"/>
      <c r="P30448" s="231"/>
    </row>
    <row r="30449" spans="2:16">
      <c r="B30449" s="351"/>
      <c r="C30449" s="398"/>
      <c r="D30449" s="399"/>
      <c r="E30449" s="400"/>
      <c r="G30449" s="401"/>
      <c r="H30449" s="401"/>
      <c r="I30449" s="401"/>
      <c r="J30449" s="194"/>
      <c r="K30449" s="194"/>
      <c r="L30449" s="195"/>
      <c r="M30449" s="196"/>
      <c r="N30449" s="197"/>
      <c r="O30449" s="197"/>
      <c r="P30449" s="231"/>
    </row>
    <row r="30450" spans="2:16">
      <c r="B30450" s="351"/>
      <c r="C30450" s="398"/>
      <c r="D30450" s="399"/>
      <c r="E30450" s="400"/>
      <c r="G30450" s="401"/>
      <c r="H30450" s="401"/>
      <c r="I30450" s="401"/>
      <c r="J30450" s="194"/>
      <c r="K30450" s="194"/>
      <c r="L30450" s="195"/>
      <c r="M30450" s="196"/>
      <c r="N30450" s="197"/>
      <c r="O30450" s="197"/>
      <c r="P30450" s="231"/>
    </row>
    <row r="30451" spans="2:16">
      <c r="B30451" s="351"/>
      <c r="C30451" s="398"/>
      <c r="D30451" s="399"/>
      <c r="E30451" s="400"/>
      <c r="G30451" s="401"/>
      <c r="H30451" s="401"/>
      <c r="I30451" s="401"/>
      <c r="J30451" s="194"/>
      <c r="K30451" s="194"/>
      <c r="L30451" s="195"/>
      <c r="M30451" s="196"/>
      <c r="N30451" s="197"/>
      <c r="O30451" s="197"/>
      <c r="P30451" s="231"/>
    </row>
    <row r="30452" spans="2:16">
      <c r="B30452" s="351"/>
      <c r="C30452" s="398"/>
      <c r="D30452" s="399"/>
      <c r="E30452" s="400"/>
      <c r="G30452" s="401"/>
      <c r="H30452" s="401"/>
      <c r="I30452" s="401"/>
      <c r="J30452" s="194"/>
      <c r="K30452" s="194"/>
      <c r="L30452" s="195"/>
      <c r="M30452" s="196"/>
      <c r="N30452" s="197"/>
      <c r="O30452" s="197"/>
      <c r="P30452" s="231"/>
    </row>
    <row r="30453" spans="2:16">
      <c r="B30453" s="351"/>
      <c r="C30453" s="398"/>
      <c r="D30453" s="399"/>
      <c r="E30453" s="400"/>
      <c r="G30453" s="401"/>
      <c r="H30453" s="401"/>
      <c r="I30453" s="401"/>
      <c r="J30453" s="194"/>
      <c r="K30453" s="194"/>
      <c r="L30453" s="195"/>
      <c r="M30453" s="196"/>
      <c r="N30453" s="197"/>
      <c r="O30453" s="197"/>
      <c r="P30453" s="231"/>
    </row>
    <row r="30454" spans="2:16">
      <c r="B30454" s="351"/>
      <c r="C30454" s="398"/>
      <c r="D30454" s="399"/>
      <c r="E30454" s="400"/>
      <c r="G30454" s="401"/>
      <c r="H30454" s="401"/>
      <c r="I30454" s="401"/>
      <c r="J30454" s="194"/>
      <c r="K30454" s="194"/>
      <c r="L30454" s="195"/>
      <c r="M30454" s="196"/>
      <c r="N30454" s="197"/>
      <c r="O30454" s="197"/>
      <c r="P30454" s="231"/>
    </row>
    <row r="30455" spans="2:16">
      <c r="B30455" s="351"/>
      <c r="C30455" s="398"/>
      <c r="D30455" s="399"/>
      <c r="E30455" s="400"/>
      <c r="G30455" s="401"/>
      <c r="H30455" s="401"/>
      <c r="I30455" s="401"/>
      <c r="J30455" s="194"/>
      <c r="K30455" s="194"/>
      <c r="L30455" s="195"/>
      <c r="M30455" s="196"/>
      <c r="N30455" s="197"/>
      <c r="O30455" s="197"/>
      <c r="P30455" s="231"/>
    </row>
    <row r="30456" spans="2:16">
      <c r="B30456" s="351"/>
      <c r="C30456" s="398"/>
      <c r="D30456" s="399"/>
      <c r="E30456" s="400"/>
      <c r="G30456" s="401"/>
      <c r="H30456" s="401"/>
      <c r="I30456" s="401"/>
      <c r="J30456" s="194"/>
      <c r="K30456" s="194"/>
      <c r="L30456" s="195"/>
      <c r="M30456" s="196"/>
      <c r="N30456" s="197"/>
      <c r="O30456" s="197"/>
      <c r="P30456" s="231"/>
    </row>
    <row r="30457" spans="2:16">
      <c r="B30457" s="351"/>
      <c r="C30457" s="398"/>
      <c r="D30457" s="399"/>
      <c r="E30457" s="400"/>
      <c r="G30457" s="401"/>
      <c r="H30457" s="401"/>
      <c r="I30457" s="401"/>
      <c r="J30457" s="194"/>
      <c r="K30457" s="194"/>
      <c r="L30457" s="195"/>
      <c r="M30457" s="196"/>
      <c r="N30457" s="197"/>
      <c r="O30457" s="197"/>
      <c r="P30457" s="231"/>
    </row>
    <row r="30458" spans="2:16">
      <c r="B30458" s="351"/>
      <c r="C30458" s="398"/>
      <c r="D30458" s="399"/>
      <c r="E30458" s="400"/>
      <c r="G30458" s="401"/>
      <c r="H30458" s="401"/>
      <c r="I30458" s="401"/>
      <c r="J30458" s="194"/>
      <c r="K30458" s="194"/>
      <c r="L30458" s="195"/>
      <c r="M30458" s="196"/>
      <c r="N30458" s="197"/>
      <c r="O30458" s="197"/>
      <c r="P30458" s="231"/>
    </row>
    <row r="30459" spans="2:16">
      <c r="B30459" s="351"/>
      <c r="C30459" s="398"/>
      <c r="D30459" s="399"/>
      <c r="E30459" s="400"/>
      <c r="G30459" s="401"/>
      <c r="H30459" s="401"/>
      <c r="I30459" s="401"/>
      <c r="J30459" s="194"/>
      <c r="K30459" s="194"/>
      <c r="L30459" s="195"/>
      <c r="M30459" s="196"/>
      <c r="N30459" s="197"/>
      <c r="O30459" s="197"/>
      <c r="P30459" s="231"/>
    </row>
    <row r="30460" spans="2:16">
      <c r="B30460" s="351"/>
      <c r="C30460" s="398"/>
      <c r="D30460" s="399"/>
      <c r="E30460" s="400"/>
      <c r="G30460" s="401"/>
      <c r="H30460" s="401"/>
      <c r="I30460" s="401"/>
      <c r="J30460" s="194"/>
      <c r="K30460" s="194"/>
      <c r="L30460" s="195"/>
      <c r="M30460" s="196"/>
      <c r="N30460" s="197"/>
      <c r="O30460" s="197"/>
      <c r="P30460" s="231"/>
    </row>
    <row r="30461" spans="2:16">
      <c r="B30461" s="351"/>
      <c r="C30461" s="398"/>
      <c r="D30461" s="399"/>
      <c r="E30461" s="400"/>
      <c r="G30461" s="401"/>
      <c r="H30461" s="401"/>
      <c r="I30461" s="401"/>
      <c r="J30461" s="194"/>
      <c r="K30461" s="194"/>
      <c r="L30461" s="195"/>
      <c r="M30461" s="196"/>
      <c r="N30461" s="197"/>
      <c r="O30461" s="197"/>
      <c r="P30461" s="231"/>
    </row>
    <row r="30462" spans="2:16">
      <c r="B30462" s="351"/>
      <c r="C30462" s="398"/>
      <c r="D30462" s="399"/>
      <c r="E30462" s="400"/>
      <c r="G30462" s="401"/>
      <c r="H30462" s="401"/>
      <c r="I30462" s="401"/>
      <c r="J30462" s="194"/>
      <c r="K30462" s="194"/>
      <c r="L30462" s="195"/>
      <c r="M30462" s="196"/>
      <c r="N30462" s="197"/>
      <c r="O30462" s="197"/>
      <c r="P30462" s="231"/>
    </row>
    <row r="30463" spans="2:16">
      <c r="B30463" s="351"/>
      <c r="C30463" s="398"/>
      <c r="D30463" s="404"/>
      <c r="E30463" s="405"/>
      <c r="G30463" s="406"/>
      <c r="H30463" s="406"/>
      <c r="I30463" s="406"/>
      <c r="J30463" s="194"/>
      <c r="K30463" s="194"/>
      <c r="L30463" s="195"/>
      <c r="M30463" s="196"/>
      <c r="N30463" s="197"/>
      <c r="O30463" s="197"/>
      <c r="P30463" s="221"/>
    </row>
    <row r="30464" spans="2:16">
      <c r="B30464" s="351"/>
      <c r="C30464" s="398"/>
      <c r="D30464" s="399"/>
      <c r="E30464" s="400"/>
      <c r="G30464" s="401"/>
      <c r="H30464" s="401"/>
      <c r="I30464" s="401"/>
      <c r="J30464" s="194"/>
      <c r="K30464" s="194"/>
      <c r="L30464" s="195"/>
      <c r="M30464" s="196"/>
      <c r="N30464" s="197"/>
      <c r="O30464" s="197"/>
      <c r="P30464" s="231"/>
    </row>
    <row r="30465" spans="2:16">
      <c r="B30465" s="351"/>
      <c r="C30465" s="398"/>
      <c r="D30465" s="399"/>
      <c r="E30465" s="400"/>
      <c r="G30465" s="401"/>
      <c r="H30465" s="401"/>
      <c r="I30465" s="401"/>
      <c r="J30465" s="194"/>
      <c r="K30465" s="194"/>
      <c r="L30465" s="195"/>
      <c r="M30465" s="196"/>
      <c r="N30465" s="197"/>
      <c r="O30465" s="197"/>
      <c r="P30465" s="231"/>
    </row>
    <row r="30466" spans="2:16">
      <c r="B30466" s="351"/>
      <c r="C30466" s="398"/>
      <c r="D30466" s="399"/>
      <c r="E30466" s="400"/>
      <c r="G30466" s="401"/>
      <c r="H30466" s="401"/>
      <c r="I30466" s="401"/>
      <c r="J30466" s="194"/>
      <c r="K30466" s="194"/>
      <c r="L30466" s="195"/>
      <c r="M30466" s="196"/>
      <c r="N30466" s="197"/>
      <c r="O30466" s="197"/>
      <c r="P30466" s="231"/>
    </row>
    <row r="30467" spans="2:16">
      <c r="B30467" s="351"/>
      <c r="C30467" s="398"/>
      <c r="D30467" s="399"/>
      <c r="E30467" s="400"/>
      <c r="G30467" s="401"/>
      <c r="H30467" s="401"/>
      <c r="I30467" s="401"/>
      <c r="J30467" s="194"/>
      <c r="K30467" s="194"/>
      <c r="L30467" s="195"/>
      <c r="M30467" s="196"/>
      <c r="N30467" s="197"/>
      <c r="O30467" s="197"/>
      <c r="P30467" s="231"/>
    </row>
    <row r="30468" spans="2:16">
      <c r="B30468" s="351"/>
      <c r="C30468" s="398"/>
      <c r="D30468" s="399"/>
      <c r="E30468" s="400"/>
      <c r="G30468" s="401"/>
      <c r="H30468" s="401"/>
      <c r="I30468" s="401"/>
      <c r="J30468" s="194"/>
      <c r="K30468" s="194"/>
      <c r="L30468" s="195"/>
      <c r="M30468" s="196"/>
      <c r="N30468" s="197"/>
      <c r="O30468" s="197"/>
      <c r="P30468" s="231"/>
    </row>
    <row r="30469" spans="2:16">
      <c r="B30469" s="351"/>
      <c r="C30469" s="398"/>
      <c r="D30469" s="399"/>
      <c r="E30469" s="400"/>
      <c r="G30469" s="401"/>
      <c r="H30469" s="401"/>
      <c r="I30469" s="401"/>
      <c r="J30469" s="194"/>
      <c r="K30469" s="194"/>
      <c r="L30469" s="195"/>
      <c r="M30469" s="196"/>
      <c r="N30469" s="197"/>
      <c r="O30469" s="197"/>
      <c r="P30469" s="231"/>
    </row>
    <row r="30470" spans="2:16">
      <c r="B30470" s="351"/>
      <c r="C30470" s="398"/>
      <c r="D30470" s="399"/>
      <c r="E30470" s="400"/>
      <c r="G30470" s="401"/>
      <c r="H30470" s="401"/>
      <c r="I30470" s="401"/>
      <c r="J30470" s="194"/>
      <c r="K30470" s="194"/>
      <c r="L30470" s="195"/>
      <c r="M30470" s="196"/>
      <c r="N30470" s="197"/>
      <c r="O30470" s="197"/>
      <c r="P30470" s="231"/>
    </row>
    <row r="30471" spans="2:16">
      <c r="B30471" s="351"/>
      <c r="C30471" s="398"/>
      <c r="D30471" s="399"/>
      <c r="E30471" s="400"/>
      <c r="G30471" s="401"/>
      <c r="H30471" s="401"/>
      <c r="I30471" s="401"/>
      <c r="J30471" s="194"/>
      <c r="K30471" s="194"/>
      <c r="L30471" s="195"/>
      <c r="M30471" s="196"/>
      <c r="N30471" s="197"/>
      <c r="O30471" s="197"/>
      <c r="P30471" s="231"/>
    </row>
    <row r="30472" spans="2:16">
      <c r="B30472" s="351"/>
      <c r="C30472" s="398"/>
      <c r="D30472" s="399"/>
      <c r="E30472" s="400"/>
      <c r="G30472" s="401"/>
      <c r="H30472" s="401"/>
      <c r="I30472" s="401"/>
      <c r="J30472" s="194"/>
      <c r="K30472" s="194"/>
      <c r="L30472" s="195"/>
      <c r="M30472" s="196"/>
      <c r="N30472" s="197"/>
      <c r="O30472" s="197"/>
      <c r="P30472" s="231"/>
    </row>
    <row r="30473" spans="2:16">
      <c r="B30473" s="351"/>
      <c r="C30473" s="398"/>
      <c r="D30473" s="399"/>
      <c r="E30473" s="400"/>
      <c r="G30473" s="401"/>
      <c r="H30473" s="401"/>
      <c r="I30473" s="401"/>
      <c r="J30473" s="194"/>
      <c r="K30473" s="194"/>
      <c r="L30473" s="195"/>
      <c r="M30473" s="196"/>
      <c r="N30473" s="197"/>
      <c r="O30473" s="197"/>
      <c r="P30473" s="231"/>
    </row>
    <row r="30474" spans="2:16">
      <c r="B30474" s="351"/>
      <c r="C30474" s="398"/>
      <c r="D30474" s="399"/>
      <c r="E30474" s="400"/>
      <c r="G30474" s="401"/>
      <c r="H30474" s="401"/>
      <c r="I30474" s="401"/>
      <c r="J30474" s="194"/>
      <c r="K30474" s="194"/>
      <c r="L30474" s="195"/>
      <c r="M30474" s="196"/>
      <c r="N30474" s="197"/>
      <c r="O30474" s="197"/>
      <c r="P30474" s="231"/>
    </row>
    <row r="30475" spans="2:16">
      <c r="B30475" s="351"/>
      <c r="C30475" s="398"/>
      <c r="D30475" s="399"/>
      <c r="E30475" s="400"/>
      <c r="G30475" s="401"/>
      <c r="H30475" s="401"/>
      <c r="I30475" s="401"/>
      <c r="J30475" s="194"/>
      <c r="K30475" s="194"/>
      <c r="L30475" s="195"/>
      <c r="M30475" s="196"/>
      <c r="N30475" s="197"/>
      <c r="O30475" s="197"/>
      <c r="P30475" s="231"/>
    </row>
    <row r="30476" spans="2:16">
      <c r="B30476" s="351"/>
      <c r="C30476" s="398"/>
      <c r="D30476" s="399"/>
      <c r="E30476" s="400"/>
      <c r="G30476" s="401"/>
      <c r="H30476" s="401"/>
      <c r="I30476" s="401"/>
      <c r="J30476" s="194"/>
      <c r="K30476" s="194"/>
      <c r="L30476" s="195"/>
      <c r="M30476" s="196"/>
      <c r="N30476" s="197"/>
      <c r="O30476" s="197"/>
      <c r="P30476" s="231"/>
    </row>
    <row r="30477" spans="2:16">
      <c r="B30477" s="351"/>
      <c r="C30477" s="398"/>
      <c r="D30477" s="399"/>
      <c r="E30477" s="400"/>
      <c r="G30477" s="401"/>
      <c r="H30477" s="401"/>
      <c r="I30477" s="401"/>
      <c r="J30477" s="194"/>
      <c r="K30477" s="194"/>
      <c r="L30477" s="195"/>
      <c r="M30477" s="196"/>
      <c r="N30477" s="197"/>
      <c r="O30477" s="197"/>
      <c r="P30477" s="231"/>
    </row>
    <row r="30478" spans="2:16">
      <c r="B30478" s="351"/>
      <c r="C30478" s="398"/>
      <c r="D30478" s="399"/>
      <c r="E30478" s="400"/>
      <c r="G30478" s="401"/>
      <c r="H30478" s="401"/>
      <c r="I30478" s="401"/>
      <c r="J30478" s="194"/>
      <c r="K30478" s="194"/>
      <c r="L30478" s="195"/>
      <c r="M30478" s="196"/>
      <c r="N30478" s="197"/>
      <c r="O30478" s="197"/>
      <c r="P30478" s="231"/>
    </row>
    <row r="30479" spans="2:16">
      <c r="B30479" s="351"/>
      <c r="C30479" s="398"/>
      <c r="D30479" s="399"/>
      <c r="E30479" s="400"/>
      <c r="G30479" s="401"/>
      <c r="H30479" s="401"/>
      <c r="I30479" s="401"/>
      <c r="J30479" s="194"/>
      <c r="K30479" s="194"/>
      <c r="L30479" s="195"/>
      <c r="M30479" s="196"/>
      <c r="N30479" s="197"/>
      <c r="O30479" s="197"/>
      <c r="P30479" s="231"/>
    </row>
    <row r="30480" spans="2:16">
      <c r="B30480" s="351"/>
      <c r="C30480" s="398"/>
      <c r="D30480" s="399"/>
      <c r="E30480" s="400"/>
      <c r="G30480" s="401"/>
      <c r="H30480" s="401"/>
      <c r="I30480" s="401"/>
      <c r="J30480" s="194"/>
      <c r="K30480" s="194"/>
      <c r="L30480" s="195"/>
      <c r="M30480" s="196"/>
      <c r="N30480" s="197"/>
      <c r="O30480" s="197"/>
      <c r="P30480" s="231"/>
    </row>
    <row r="30481" spans="2:16">
      <c r="B30481" s="351"/>
      <c r="C30481" s="398"/>
      <c r="D30481" s="399"/>
      <c r="E30481" s="400"/>
      <c r="G30481" s="401"/>
      <c r="H30481" s="401"/>
      <c r="I30481" s="401"/>
      <c r="J30481" s="194"/>
      <c r="K30481" s="194"/>
      <c r="L30481" s="195"/>
      <c r="M30481" s="196"/>
      <c r="N30481" s="197"/>
      <c r="O30481" s="197"/>
      <c r="P30481" s="231"/>
    </row>
    <row r="30482" spans="2:16">
      <c r="B30482" s="351"/>
      <c r="C30482" s="398"/>
      <c r="D30482" s="399"/>
      <c r="E30482" s="400"/>
      <c r="G30482" s="401"/>
      <c r="H30482" s="401"/>
      <c r="I30482" s="401"/>
      <c r="J30482" s="194"/>
      <c r="K30482" s="194"/>
      <c r="L30482" s="195"/>
      <c r="M30482" s="196"/>
      <c r="N30482" s="197"/>
      <c r="O30482" s="197"/>
      <c r="P30482" s="231"/>
    </row>
    <row r="30483" spans="2:16">
      <c r="B30483" s="351"/>
      <c r="C30483" s="398"/>
      <c r="D30483" s="399"/>
      <c r="E30483" s="400"/>
      <c r="G30483" s="401"/>
      <c r="H30483" s="401"/>
      <c r="I30483" s="401"/>
      <c r="J30483" s="194"/>
      <c r="K30483" s="194"/>
      <c r="L30483" s="195"/>
      <c r="M30483" s="196"/>
      <c r="N30483" s="197"/>
      <c r="O30483" s="197"/>
      <c r="P30483" s="231"/>
    </row>
    <row r="30484" spans="2:16">
      <c r="B30484" s="351"/>
      <c r="C30484" s="398"/>
      <c r="D30484" s="399"/>
      <c r="E30484" s="400"/>
      <c r="G30484" s="401"/>
      <c r="H30484" s="401"/>
      <c r="I30484" s="401"/>
      <c r="J30484" s="194"/>
      <c r="K30484" s="194"/>
      <c r="L30484" s="195"/>
      <c r="M30484" s="196"/>
      <c r="N30484" s="197"/>
      <c r="O30484" s="197"/>
      <c r="P30484" s="231"/>
    </row>
    <row r="30485" spans="2:16">
      <c r="B30485" s="351"/>
      <c r="C30485" s="398"/>
      <c r="D30485" s="399"/>
      <c r="E30485" s="400"/>
      <c r="G30485" s="401"/>
      <c r="H30485" s="401"/>
      <c r="I30485" s="401"/>
      <c r="J30485" s="194"/>
      <c r="K30485" s="194"/>
      <c r="L30485" s="195"/>
      <c r="M30485" s="196"/>
      <c r="N30485" s="197"/>
      <c r="O30485" s="197"/>
      <c r="P30485" s="231"/>
    </row>
    <row r="30486" spans="2:16">
      <c r="B30486" s="351"/>
      <c r="C30486" s="398"/>
      <c r="D30486" s="399"/>
      <c r="E30486" s="400"/>
      <c r="G30486" s="401"/>
      <c r="H30486" s="401"/>
      <c r="I30486" s="401"/>
      <c r="J30486" s="194"/>
      <c r="K30486" s="194"/>
      <c r="L30486" s="195"/>
      <c r="M30486" s="196"/>
      <c r="N30486" s="197"/>
      <c r="O30486" s="197"/>
      <c r="P30486" s="231"/>
    </row>
    <row r="30487" spans="2:16">
      <c r="B30487" s="351"/>
      <c r="C30487" s="398"/>
      <c r="D30487" s="399"/>
      <c r="E30487" s="400"/>
      <c r="G30487" s="401"/>
      <c r="H30487" s="401"/>
      <c r="I30487" s="401"/>
      <c r="J30487" s="194"/>
      <c r="K30487" s="194"/>
      <c r="L30487" s="195"/>
      <c r="M30487" s="196"/>
      <c r="N30487" s="197"/>
      <c r="O30487" s="197"/>
      <c r="P30487" s="231"/>
    </row>
    <row r="30488" spans="2:16">
      <c r="B30488" s="351"/>
      <c r="C30488" s="398"/>
      <c r="D30488" s="399"/>
      <c r="E30488" s="400"/>
      <c r="G30488" s="401"/>
      <c r="H30488" s="401"/>
      <c r="I30488" s="401"/>
      <c r="J30488" s="194"/>
      <c r="K30488" s="194"/>
      <c r="L30488" s="195"/>
      <c r="M30488" s="196"/>
      <c r="N30488" s="197"/>
      <c r="O30488" s="197"/>
      <c r="P30488" s="231"/>
    </row>
    <row r="30489" spans="2:16">
      <c r="B30489" s="351"/>
      <c r="C30489" s="398"/>
      <c r="D30489" s="399"/>
      <c r="E30489" s="400"/>
      <c r="G30489" s="401"/>
      <c r="H30489" s="401"/>
      <c r="I30489" s="401"/>
      <c r="J30489" s="194"/>
      <c r="K30489" s="194"/>
      <c r="L30489" s="195"/>
      <c r="M30489" s="196"/>
      <c r="N30489" s="197"/>
      <c r="O30489" s="197"/>
      <c r="P30489" s="231"/>
    </row>
    <row r="30490" spans="2:16">
      <c r="B30490" s="351"/>
      <c r="C30490" s="398"/>
      <c r="D30490" s="399"/>
      <c r="E30490" s="400"/>
      <c r="G30490" s="401"/>
      <c r="H30490" s="401"/>
      <c r="I30490" s="401"/>
      <c r="J30490" s="194"/>
      <c r="K30490" s="194"/>
      <c r="L30490" s="195"/>
      <c r="M30490" s="196"/>
      <c r="N30490" s="197"/>
      <c r="O30490" s="197"/>
      <c r="P30490" s="231"/>
    </row>
    <row r="30491" spans="2:16">
      <c r="B30491" s="351"/>
      <c r="C30491" s="398"/>
      <c r="D30491" s="399"/>
      <c r="E30491" s="400"/>
      <c r="G30491" s="401"/>
      <c r="H30491" s="401"/>
      <c r="I30491" s="401"/>
      <c r="J30491" s="194"/>
      <c r="K30491" s="194"/>
      <c r="L30491" s="195"/>
      <c r="M30491" s="196"/>
      <c r="N30491" s="197"/>
      <c r="O30491" s="197"/>
      <c r="P30491" s="231"/>
    </row>
    <row r="30492" spans="2:16">
      <c r="B30492" s="351"/>
      <c r="C30492" s="398"/>
      <c r="D30492" s="399"/>
      <c r="E30492" s="400"/>
      <c r="G30492" s="401"/>
      <c r="H30492" s="401"/>
      <c r="I30492" s="401"/>
      <c r="J30492" s="194"/>
      <c r="K30492" s="194"/>
      <c r="L30492" s="195"/>
      <c r="M30492" s="196"/>
      <c r="N30492" s="197"/>
      <c r="O30492" s="197"/>
      <c r="P30492" s="231"/>
    </row>
    <row r="30493" spans="2:16">
      <c r="B30493" s="351"/>
      <c r="C30493" s="398"/>
      <c r="D30493" s="399"/>
      <c r="E30493" s="400"/>
      <c r="G30493" s="401"/>
      <c r="H30493" s="401"/>
      <c r="I30493" s="401"/>
      <c r="J30493" s="194"/>
      <c r="K30493" s="194"/>
      <c r="L30493" s="195"/>
      <c r="M30493" s="196"/>
      <c r="N30493" s="197"/>
      <c r="O30493" s="197"/>
      <c r="P30493" s="231"/>
    </row>
    <row r="30494" spans="2:16">
      <c r="B30494" s="351"/>
      <c r="C30494" s="398"/>
      <c r="D30494" s="399"/>
      <c r="E30494" s="400"/>
      <c r="G30494" s="401"/>
      <c r="H30494" s="401"/>
      <c r="I30494" s="401"/>
      <c r="J30494" s="194"/>
      <c r="K30494" s="194"/>
      <c r="L30494" s="195"/>
      <c r="M30494" s="196"/>
      <c r="N30494" s="197"/>
      <c r="O30494" s="197"/>
      <c r="P30494" s="231"/>
    </row>
    <row r="30495" spans="2:16">
      <c r="B30495" s="351"/>
      <c r="C30495" s="398"/>
      <c r="D30495" s="399"/>
      <c r="E30495" s="400"/>
      <c r="G30495" s="401"/>
      <c r="H30495" s="401"/>
      <c r="I30495" s="401"/>
      <c r="J30495" s="194"/>
      <c r="K30495" s="194"/>
      <c r="L30495" s="195"/>
      <c r="M30495" s="196"/>
      <c r="N30495" s="197"/>
      <c r="O30495" s="197"/>
      <c r="P30495" s="231"/>
    </row>
    <row r="30496" spans="2:16">
      <c r="B30496" s="351"/>
      <c r="C30496" s="398"/>
      <c r="D30496" s="399"/>
      <c r="E30496" s="400"/>
      <c r="G30496" s="401"/>
      <c r="H30496" s="401"/>
      <c r="I30496" s="401"/>
      <c r="J30496" s="194"/>
      <c r="K30496" s="194"/>
      <c r="L30496" s="195"/>
      <c r="M30496" s="196"/>
      <c r="N30496" s="197"/>
      <c r="O30496" s="197"/>
      <c r="P30496" s="231"/>
    </row>
    <row r="30497" spans="2:16">
      <c r="B30497" s="351"/>
      <c r="C30497" s="398"/>
      <c r="D30497" s="399"/>
      <c r="E30497" s="400"/>
      <c r="G30497" s="401"/>
      <c r="H30497" s="401"/>
      <c r="I30497" s="401"/>
      <c r="J30497" s="194"/>
      <c r="K30497" s="194"/>
      <c r="L30497" s="195"/>
      <c r="M30497" s="196"/>
      <c r="N30497" s="197"/>
      <c r="O30497" s="197"/>
      <c r="P30497" s="231"/>
    </row>
    <row r="30498" spans="2:16">
      <c r="B30498" s="351"/>
      <c r="C30498" s="398"/>
      <c r="D30498" s="399"/>
      <c r="E30498" s="400"/>
      <c r="G30498" s="401"/>
      <c r="H30498" s="401"/>
      <c r="I30498" s="401"/>
      <c r="J30498" s="194"/>
      <c r="K30498" s="194"/>
      <c r="L30498" s="195"/>
      <c r="M30498" s="196"/>
      <c r="N30498" s="197"/>
      <c r="O30498" s="197"/>
      <c r="P30498" s="231"/>
    </row>
    <row r="30499" spans="2:16">
      <c r="B30499" s="351"/>
      <c r="C30499" s="398"/>
      <c r="D30499" s="399"/>
      <c r="E30499" s="400"/>
      <c r="G30499" s="401"/>
      <c r="H30499" s="401"/>
      <c r="I30499" s="401"/>
      <c r="J30499" s="194"/>
      <c r="K30499" s="194"/>
      <c r="L30499" s="195"/>
      <c r="M30499" s="196"/>
      <c r="N30499" s="197"/>
      <c r="O30499" s="197"/>
      <c r="P30499" s="231"/>
    </row>
    <row r="30500" spans="2:16">
      <c r="B30500" s="351"/>
      <c r="C30500" s="398"/>
      <c r="D30500" s="399"/>
      <c r="E30500" s="400"/>
      <c r="G30500" s="401"/>
      <c r="H30500" s="401"/>
      <c r="I30500" s="401"/>
      <c r="J30500" s="194"/>
      <c r="K30500" s="194"/>
      <c r="L30500" s="195"/>
      <c r="M30500" s="196"/>
      <c r="N30500" s="197"/>
      <c r="O30500" s="197"/>
      <c r="P30500" s="231"/>
    </row>
    <row r="30501" spans="2:16">
      <c r="B30501" s="351"/>
      <c r="C30501" s="398"/>
      <c r="D30501" s="399"/>
      <c r="E30501" s="400"/>
      <c r="G30501" s="401"/>
      <c r="H30501" s="401"/>
      <c r="I30501" s="401"/>
      <c r="J30501" s="194"/>
      <c r="K30501" s="194"/>
      <c r="L30501" s="195"/>
      <c r="M30501" s="196"/>
      <c r="N30501" s="197"/>
      <c r="O30501" s="197"/>
      <c r="P30501" s="231"/>
    </row>
    <row r="30502" spans="2:16">
      <c r="B30502" s="351"/>
      <c r="C30502" s="398"/>
      <c r="D30502" s="399"/>
      <c r="E30502" s="400"/>
      <c r="G30502" s="401"/>
      <c r="H30502" s="401"/>
      <c r="I30502" s="401"/>
      <c r="J30502" s="194"/>
      <c r="K30502" s="194"/>
      <c r="L30502" s="195"/>
      <c r="M30502" s="196"/>
      <c r="N30502" s="197"/>
      <c r="O30502" s="197"/>
      <c r="P30502" s="231"/>
    </row>
    <row r="30503" spans="2:16">
      <c r="B30503" s="351"/>
      <c r="C30503" s="398"/>
      <c r="D30503" s="399"/>
      <c r="E30503" s="400"/>
      <c r="G30503" s="401"/>
      <c r="H30503" s="401"/>
      <c r="I30503" s="401"/>
      <c r="J30503" s="194"/>
      <c r="K30503" s="194"/>
      <c r="L30503" s="195"/>
      <c r="M30503" s="196"/>
      <c r="N30503" s="197"/>
      <c r="O30503" s="197"/>
      <c r="P30503" s="231"/>
    </row>
    <row r="30504" spans="2:16">
      <c r="B30504" s="351"/>
      <c r="C30504" s="398"/>
      <c r="D30504" s="399"/>
      <c r="E30504" s="400"/>
      <c r="G30504" s="401"/>
      <c r="H30504" s="401"/>
      <c r="I30504" s="401"/>
      <c r="J30504" s="194"/>
      <c r="K30504" s="194"/>
      <c r="L30504" s="195"/>
      <c r="M30504" s="196"/>
      <c r="N30504" s="197"/>
      <c r="O30504" s="197"/>
      <c r="P30504" s="231"/>
    </row>
    <row r="30505" spans="2:16">
      <c r="B30505" s="351"/>
      <c r="C30505" s="398"/>
      <c r="D30505" s="399"/>
      <c r="E30505" s="400"/>
      <c r="G30505" s="401"/>
      <c r="H30505" s="401"/>
      <c r="I30505" s="401"/>
      <c r="J30505" s="194"/>
      <c r="K30505" s="194"/>
      <c r="L30505" s="195"/>
      <c r="M30505" s="196"/>
      <c r="N30505" s="197"/>
      <c r="O30505" s="197"/>
      <c r="P30505" s="231"/>
    </row>
    <row r="30506" spans="2:16">
      <c r="B30506" s="351"/>
      <c r="C30506" s="398"/>
      <c r="D30506" s="399"/>
      <c r="E30506" s="400"/>
      <c r="G30506" s="401"/>
      <c r="H30506" s="401"/>
      <c r="I30506" s="401"/>
      <c r="J30506" s="194"/>
      <c r="K30506" s="194"/>
      <c r="L30506" s="195"/>
      <c r="M30506" s="196"/>
      <c r="N30506" s="197"/>
      <c r="O30506" s="197"/>
      <c r="P30506" s="231"/>
    </row>
    <row r="30507" spans="2:16">
      <c r="B30507" s="351"/>
      <c r="C30507" s="398"/>
      <c r="D30507" s="399"/>
      <c r="E30507" s="400"/>
      <c r="G30507" s="401"/>
      <c r="H30507" s="401"/>
      <c r="I30507" s="401"/>
      <c r="J30507" s="194"/>
      <c r="K30507" s="194"/>
      <c r="L30507" s="195"/>
      <c r="M30507" s="196"/>
      <c r="N30507" s="197"/>
      <c r="O30507" s="197"/>
      <c r="P30507" s="231"/>
    </row>
    <row r="30508" spans="2:16">
      <c r="B30508" s="351"/>
      <c r="C30508" s="398"/>
      <c r="D30508" s="399"/>
      <c r="E30508" s="400"/>
      <c r="G30508" s="401"/>
      <c r="H30508" s="401"/>
      <c r="I30508" s="401"/>
      <c r="J30508" s="194"/>
      <c r="K30508" s="194"/>
      <c r="L30508" s="195"/>
      <c r="M30508" s="196"/>
      <c r="N30508" s="197"/>
      <c r="O30508" s="197"/>
      <c r="P30508" s="231"/>
    </row>
    <row r="30509" spans="2:16">
      <c r="B30509" s="351"/>
      <c r="C30509" s="398"/>
      <c r="D30509" s="399"/>
      <c r="E30509" s="400"/>
      <c r="G30509" s="401"/>
      <c r="H30509" s="401"/>
      <c r="I30509" s="401"/>
      <c r="J30509" s="194"/>
      <c r="K30509" s="194"/>
      <c r="L30509" s="195"/>
      <c r="M30509" s="196"/>
      <c r="N30509" s="197"/>
      <c r="O30509" s="197"/>
      <c r="P30509" s="231"/>
    </row>
    <row r="30510" spans="2:16">
      <c r="B30510" s="351"/>
      <c r="C30510" s="398"/>
      <c r="D30510" s="399"/>
      <c r="E30510" s="400"/>
      <c r="G30510" s="401"/>
      <c r="H30510" s="401"/>
      <c r="I30510" s="401"/>
      <c r="J30510" s="194"/>
      <c r="K30510" s="194"/>
      <c r="L30510" s="195"/>
      <c r="M30510" s="196"/>
      <c r="N30510" s="197"/>
      <c r="O30510" s="197"/>
      <c r="P30510" s="231"/>
    </row>
    <row r="30511" spans="2:16">
      <c r="B30511" s="351"/>
      <c r="C30511" s="398"/>
      <c r="D30511" s="399"/>
      <c r="E30511" s="400"/>
      <c r="G30511" s="401"/>
      <c r="H30511" s="401"/>
      <c r="I30511" s="401"/>
      <c r="J30511" s="194"/>
      <c r="K30511" s="194"/>
      <c r="L30511" s="195"/>
      <c r="M30511" s="196"/>
      <c r="N30511" s="197"/>
      <c r="O30511" s="197"/>
      <c r="P30511" s="231"/>
    </row>
    <row r="30512" spans="2:16">
      <c r="B30512" s="351"/>
      <c r="C30512" s="398"/>
      <c r="D30512" s="399"/>
      <c r="E30512" s="400"/>
      <c r="G30512" s="401"/>
      <c r="H30512" s="401"/>
      <c r="I30512" s="401"/>
      <c r="J30512" s="194"/>
      <c r="K30512" s="194"/>
      <c r="L30512" s="195"/>
      <c r="M30512" s="196"/>
      <c r="N30512" s="197"/>
      <c r="O30512" s="197"/>
      <c r="P30512" s="231"/>
    </row>
    <row r="30513" spans="2:16">
      <c r="B30513" s="351"/>
      <c r="C30513" s="398"/>
      <c r="D30513" s="399"/>
      <c r="E30513" s="400"/>
      <c r="G30513" s="401"/>
      <c r="H30513" s="401"/>
      <c r="I30513" s="401"/>
      <c r="J30513" s="194"/>
      <c r="K30513" s="194"/>
      <c r="L30513" s="195"/>
      <c r="M30513" s="196"/>
      <c r="N30513" s="197"/>
      <c r="O30513" s="197"/>
      <c r="P30513" s="231"/>
    </row>
    <row r="30514" spans="2:16">
      <c r="B30514" s="351"/>
      <c r="C30514" s="398"/>
      <c r="D30514" s="399"/>
      <c r="E30514" s="400"/>
      <c r="G30514" s="401"/>
      <c r="H30514" s="401"/>
      <c r="I30514" s="401"/>
      <c r="J30514" s="194"/>
      <c r="K30514" s="194"/>
      <c r="L30514" s="195"/>
      <c r="M30514" s="196"/>
      <c r="N30514" s="197"/>
      <c r="O30514" s="197"/>
      <c r="P30514" s="231"/>
    </row>
    <row r="30515" spans="2:16">
      <c r="B30515" s="351"/>
      <c r="C30515" s="398"/>
      <c r="D30515" s="399"/>
      <c r="E30515" s="400"/>
      <c r="G30515" s="401"/>
      <c r="H30515" s="401"/>
      <c r="I30515" s="401"/>
      <c r="J30515" s="194"/>
      <c r="K30515" s="194"/>
      <c r="L30515" s="195"/>
      <c r="M30515" s="196"/>
      <c r="N30515" s="197"/>
      <c r="O30515" s="197"/>
      <c r="P30515" s="231"/>
    </row>
    <row r="30516" spans="2:16">
      <c r="B30516" s="351"/>
      <c r="C30516" s="398"/>
      <c r="D30516" s="399"/>
      <c r="E30516" s="400"/>
      <c r="G30516" s="401"/>
      <c r="H30516" s="401"/>
      <c r="I30516" s="401"/>
      <c r="J30516" s="194"/>
      <c r="K30516" s="194"/>
      <c r="L30516" s="195"/>
      <c r="M30516" s="196"/>
      <c r="N30516" s="197"/>
      <c r="O30516" s="197"/>
      <c r="P30516" s="231"/>
    </row>
    <row r="30517" spans="2:16">
      <c r="B30517" s="351"/>
      <c r="C30517" s="398"/>
      <c r="D30517" s="399"/>
      <c r="E30517" s="400"/>
      <c r="G30517" s="401"/>
      <c r="H30517" s="401"/>
      <c r="I30517" s="401"/>
      <c r="J30517" s="194"/>
      <c r="K30517" s="194"/>
      <c r="L30517" s="195"/>
      <c r="M30517" s="196"/>
      <c r="N30517" s="197"/>
      <c r="O30517" s="197"/>
      <c r="P30517" s="231"/>
    </row>
    <row r="30518" spans="2:16">
      <c r="B30518" s="351"/>
      <c r="C30518" s="398"/>
      <c r="D30518" s="399"/>
      <c r="E30518" s="400"/>
      <c r="G30518" s="401"/>
      <c r="H30518" s="401"/>
      <c r="I30518" s="401"/>
      <c r="J30518" s="194"/>
      <c r="K30518" s="194"/>
      <c r="L30518" s="195"/>
      <c r="M30518" s="196"/>
      <c r="N30518" s="197"/>
      <c r="O30518" s="197"/>
      <c r="P30518" s="231"/>
    </row>
    <row r="30519" spans="2:16">
      <c r="B30519" s="351"/>
      <c r="C30519" s="398"/>
      <c r="D30519" s="399"/>
      <c r="E30519" s="400"/>
      <c r="G30519" s="401"/>
      <c r="H30519" s="401"/>
      <c r="I30519" s="401"/>
      <c r="J30519" s="194"/>
      <c r="K30519" s="194"/>
      <c r="L30519" s="195"/>
      <c r="M30519" s="196"/>
      <c r="N30519" s="197"/>
      <c r="O30519" s="197"/>
      <c r="P30519" s="231"/>
    </row>
    <row r="30520" spans="2:16">
      <c r="B30520" s="351"/>
      <c r="C30520" s="398"/>
      <c r="D30520" s="399"/>
      <c r="E30520" s="400"/>
      <c r="G30520" s="401"/>
      <c r="H30520" s="401"/>
      <c r="I30520" s="401"/>
      <c r="J30520" s="194"/>
      <c r="K30520" s="194"/>
      <c r="L30520" s="195"/>
      <c r="M30520" s="196"/>
      <c r="N30520" s="197"/>
      <c r="O30520" s="197"/>
      <c r="P30520" s="231"/>
    </row>
    <row r="30521" spans="2:16">
      <c r="B30521" s="351"/>
      <c r="C30521" s="398"/>
      <c r="D30521" s="399"/>
      <c r="E30521" s="400"/>
      <c r="G30521" s="401"/>
      <c r="H30521" s="401"/>
      <c r="I30521" s="401"/>
      <c r="J30521" s="194"/>
      <c r="K30521" s="194"/>
      <c r="L30521" s="195"/>
      <c r="M30521" s="196"/>
      <c r="N30521" s="197"/>
      <c r="O30521" s="197"/>
      <c r="P30521" s="231"/>
    </row>
    <row r="30522" spans="2:16">
      <c r="B30522" s="351"/>
      <c r="C30522" s="398"/>
      <c r="D30522" s="399"/>
      <c r="E30522" s="400"/>
      <c r="G30522" s="401"/>
      <c r="H30522" s="401"/>
      <c r="I30522" s="401"/>
      <c r="J30522" s="194"/>
      <c r="K30522" s="194"/>
      <c r="L30522" s="195"/>
      <c r="M30522" s="196"/>
      <c r="N30522" s="197"/>
      <c r="O30522" s="197"/>
      <c r="P30522" s="231"/>
    </row>
    <row r="30523" spans="2:16">
      <c r="B30523" s="351"/>
      <c r="C30523" s="398"/>
      <c r="D30523" s="399"/>
      <c r="E30523" s="400"/>
      <c r="G30523" s="401"/>
      <c r="H30523" s="401"/>
      <c r="I30523" s="401"/>
      <c r="J30523" s="194"/>
      <c r="K30523" s="194"/>
      <c r="L30523" s="195"/>
      <c r="M30523" s="196"/>
      <c r="N30523" s="197"/>
      <c r="O30523" s="197"/>
      <c r="P30523" s="231"/>
    </row>
    <row r="30524" spans="2:16">
      <c r="B30524" s="351"/>
      <c r="C30524" s="398"/>
      <c r="D30524" s="399"/>
      <c r="E30524" s="400"/>
      <c r="G30524" s="401"/>
      <c r="H30524" s="401"/>
      <c r="I30524" s="401"/>
      <c r="J30524" s="194"/>
      <c r="K30524" s="194"/>
      <c r="L30524" s="195"/>
      <c r="M30524" s="196"/>
      <c r="N30524" s="197"/>
      <c r="O30524" s="197"/>
      <c r="P30524" s="231"/>
    </row>
    <row r="30525" spans="2:16">
      <c r="B30525" s="351"/>
      <c r="C30525" s="398"/>
      <c r="D30525" s="399"/>
      <c r="E30525" s="400"/>
      <c r="G30525" s="401"/>
      <c r="H30525" s="401"/>
      <c r="I30525" s="401"/>
      <c r="J30525" s="194"/>
      <c r="K30525" s="194"/>
      <c r="L30525" s="195"/>
      <c r="M30525" s="196"/>
      <c r="N30525" s="197"/>
      <c r="O30525" s="197"/>
      <c r="P30525" s="231"/>
    </row>
    <row r="30526" spans="2:16">
      <c r="B30526" s="351"/>
      <c r="C30526" s="398"/>
      <c r="D30526" s="399"/>
      <c r="E30526" s="400"/>
      <c r="G30526" s="401"/>
      <c r="H30526" s="401"/>
      <c r="I30526" s="401"/>
      <c r="J30526" s="194"/>
      <c r="K30526" s="194"/>
      <c r="L30526" s="195"/>
      <c r="M30526" s="196"/>
      <c r="N30526" s="197"/>
      <c r="O30526" s="197"/>
      <c r="P30526" s="231"/>
    </row>
    <row r="30527" spans="2:16">
      <c r="B30527" s="351"/>
      <c r="C30527" s="398"/>
      <c r="D30527" s="399"/>
      <c r="E30527" s="400"/>
      <c r="G30527" s="401"/>
      <c r="H30527" s="401"/>
      <c r="I30527" s="401"/>
      <c r="J30527" s="194"/>
      <c r="K30527" s="194"/>
      <c r="L30527" s="195"/>
      <c r="M30527" s="196"/>
      <c r="N30527" s="197"/>
      <c r="O30527" s="197"/>
      <c r="P30527" s="231"/>
    </row>
    <row r="30528" spans="2:16">
      <c r="B30528" s="351"/>
      <c r="C30528" s="398"/>
      <c r="D30528" s="399"/>
      <c r="E30528" s="400"/>
      <c r="G30528" s="401"/>
      <c r="H30528" s="401"/>
      <c r="I30528" s="401"/>
      <c r="J30528" s="194"/>
      <c r="K30528" s="194"/>
      <c r="L30528" s="195"/>
      <c r="M30528" s="196"/>
      <c r="N30528" s="197"/>
      <c r="O30528" s="197"/>
      <c r="P30528" s="231"/>
    </row>
    <row r="30529" spans="2:16">
      <c r="B30529" s="351"/>
      <c r="C30529" s="398"/>
      <c r="D30529" s="399"/>
      <c r="E30529" s="400"/>
      <c r="G30529" s="401"/>
      <c r="H30529" s="401"/>
      <c r="I30529" s="401"/>
      <c r="J30529" s="194"/>
      <c r="K30529" s="194"/>
      <c r="L30529" s="195"/>
      <c r="M30529" s="196"/>
      <c r="N30529" s="197"/>
      <c r="O30529" s="197"/>
      <c r="P30529" s="231"/>
    </row>
    <row r="30530" spans="2:16">
      <c r="B30530" s="351"/>
      <c r="C30530" s="398"/>
      <c r="D30530" s="399"/>
      <c r="E30530" s="400"/>
      <c r="G30530" s="401"/>
      <c r="H30530" s="401"/>
      <c r="I30530" s="401"/>
      <c r="J30530" s="194"/>
      <c r="K30530" s="194"/>
      <c r="L30530" s="195"/>
      <c r="M30530" s="196"/>
      <c r="N30530" s="197"/>
      <c r="O30530" s="197"/>
      <c r="P30530" s="231"/>
    </row>
    <row r="30531" spans="2:16">
      <c r="B30531" s="351"/>
      <c r="C30531" s="398"/>
      <c r="D30531" s="399"/>
      <c r="E30531" s="400"/>
      <c r="G30531" s="401"/>
      <c r="H30531" s="401"/>
      <c r="I30531" s="401"/>
      <c r="J30531" s="194"/>
      <c r="K30531" s="194"/>
      <c r="L30531" s="195"/>
      <c r="M30531" s="196"/>
      <c r="N30531" s="197"/>
      <c r="O30531" s="197"/>
      <c r="P30531" s="231"/>
    </row>
    <row r="30532" spans="2:16">
      <c r="B30532" s="351"/>
      <c r="C30532" s="398"/>
      <c r="D30532" s="399"/>
      <c r="E30532" s="400"/>
      <c r="G30532" s="401"/>
      <c r="H30532" s="401"/>
      <c r="I30532" s="401"/>
      <c r="J30532" s="194"/>
      <c r="K30532" s="194"/>
      <c r="L30532" s="195"/>
      <c r="M30532" s="196"/>
      <c r="N30532" s="197"/>
      <c r="O30532" s="197"/>
      <c r="P30532" s="231"/>
    </row>
    <row r="30533" spans="2:16">
      <c r="B30533" s="351"/>
      <c r="C30533" s="398"/>
      <c r="D30533" s="399"/>
      <c r="E30533" s="400"/>
      <c r="G30533" s="401"/>
      <c r="H30533" s="401"/>
      <c r="I30533" s="401"/>
      <c r="J30533" s="194"/>
      <c r="K30533" s="194"/>
      <c r="L30533" s="195"/>
      <c r="M30533" s="196"/>
      <c r="N30533" s="197"/>
      <c r="O30533" s="197"/>
      <c r="P30533" s="231"/>
    </row>
    <row r="30534" spans="2:16">
      <c r="B30534" s="351"/>
      <c r="C30534" s="398"/>
      <c r="D30534" s="399"/>
      <c r="E30534" s="400"/>
      <c r="G30534" s="401"/>
      <c r="H30534" s="401"/>
      <c r="I30534" s="401"/>
      <c r="J30534" s="194"/>
      <c r="K30534" s="194"/>
      <c r="L30534" s="195"/>
      <c r="M30534" s="196"/>
      <c r="N30534" s="197"/>
      <c r="O30534" s="197"/>
      <c r="P30534" s="231"/>
    </row>
    <row r="30535" spans="2:16">
      <c r="B30535" s="351"/>
      <c r="C30535" s="398"/>
      <c r="D30535" s="399"/>
      <c r="E30535" s="400"/>
      <c r="G30535" s="401"/>
      <c r="H30535" s="401"/>
      <c r="I30535" s="401"/>
      <c r="J30535" s="194"/>
      <c r="K30535" s="194"/>
      <c r="L30535" s="195"/>
      <c r="M30535" s="196"/>
      <c r="N30535" s="197"/>
      <c r="O30535" s="197"/>
      <c r="P30535" s="231"/>
    </row>
    <row r="30536" spans="2:16">
      <c r="B30536" s="351"/>
      <c r="C30536" s="398"/>
      <c r="D30536" s="399"/>
      <c r="E30536" s="400"/>
      <c r="G30536" s="401"/>
      <c r="H30536" s="401"/>
      <c r="I30536" s="401"/>
      <c r="J30536" s="194"/>
      <c r="K30536" s="194"/>
      <c r="L30536" s="195"/>
      <c r="M30536" s="196"/>
      <c r="N30536" s="197"/>
      <c r="O30536" s="197"/>
      <c r="P30536" s="231"/>
    </row>
    <row r="30537" spans="2:16">
      <c r="B30537" s="351"/>
      <c r="C30537" s="398"/>
      <c r="D30537" s="399"/>
      <c r="E30537" s="400"/>
      <c r="G30537" s="401"/>
      <c r="H30537" s="401"/>
      <c r="I30537" s="401"/>
      <c r="J30537" s="194"/>
      <c r="K30537" s="194"/>
      <c r="L30537" s="195"/>
      <c r="M30537" s="196"/>
      <c r="N30537" s="197"/>
      <c r="O30537" s="197"/>
      <c r="P30537" s="231"/>
    </row>
    <row r="30538" spans="2:16">
      <c r="B30538" s="351"/>
      <c r="C30538" s="398"/>
      <c r="D30538" s="399"/>
      <c r="E30538" s="400"/>
      <c r="G30538" s="401"/>
      <c r="H30538" s="401"/>
      <c r="I30538" s="401"/>
      <c r="J30538" s="194"/>
      <c r="K30538" s="194"/>
      <c r="L30538" s="195"/>
      <c r="M30538" s="196"/>
      <c r="N30538" s="197"/>
      <c r="O30538" s="197"/>
      <c r="P30538" s="231"/>
    </row>
    <row r="30539" spans="2:16">
      <c r="B30539" s="351"/>
      <c r="C30539" s="398"/>
      <c r="D30539" s="399"/>
      <c r="E30539" s="400"/>
      <c r="G30539" s="401"/>
      <c r="H30539" s="401"/>
      <c r="I30539" s="401"/>
      <c r="J30539" s="194"/>
      <c r="K30539" s="194"/>
      <c r="L30539" s="195"/>
      <c r="M30539" s="196"/>
      <c r="N30539" s="197"/>
      <c r="O30539" s="197"/>
      <c r="P30539" s="231"/>
    </row>
    <row r="30540" spans="2:16">
      <c r="B30540" s="351"/>
      <c r="C30540" s="398"/>
      <c r="D30540" s="399"/>
      <c r="E30540" s="400"/>
      <c r="G30540" s="401"/>
      <c r="H30540" s="401"/>
      <c r="I30540" s="401"/>
      <c r="J30540" s="194"/>
      <c r="K30540" s="194"/>
      <c r="L30540" s="195"/>
      <c r="M30540" s="196"/>
      <c r="N30540" s="197"/>
      <c r="O30540" s="197"/>
      <c r="P30540" s="231"/>
    </row>
    <row r="30541" spans="2:16">
      <c r="B30541" s="351"/>
      <c r="C30541" s="398"/>
      <c r="D30541" s="399"/>
      <c r="E30541" s="400"/>
      <c r="G30541" s="401"/>
      <c r="H30541" s="401"/>
      <c r="I30541" s="401"/>
      <c r="J30541" s="194"/>
      <c r="K30541" s="194"/>
      <c r="L30541" s="195"/>
      <c r="M30541" s="196"/>
      <c r="N30541" s="197"/>
      <c r="O30541" s="197"/>
      <c r="P30541" s="231"/>
    </row>
    <row r="30542" spans="2:16">
      <c r="B30542" s="351"/>
      <c r="C30542" s="398"/>
      <c r="D30542" s="399"/>
      <c r="E30542" s="400"/>
      <c r="G30542" s="401"/>
      <c r="H30542" s="401"/>
      <c r="I30542" s="401"/>
      <c r="J30542" s="194"/>
      <c r="K30542" s="194"/>
      <c r="L30542" s="195"/>
      <c r="M30542" s="196"/>
      <c r="N30542" s="197"/>
      <c r="O30542" s="197"/>
      <c r="P30542" s="231"/>
    </row>
    <row r="30543" spans="2:16">
      <c r="B30543" s="351"/>
      <c r="C30543" s="398"/>
      <c r="D30543" s="399"/>
      <c r="E30543" s="400"/>
      <c r="G30543" s="401"/>
      <c r="H30543" s="401"/>
      <c r="I30543" s="401"/>
      <c r="J30543" s="194"/>
      <c r="K30543" s="194"/>
      <c r="L30543" s="195"/>
      <c r="M30543" s="196"/>
      <c r="N30543" s="197"/>
      <c r="O30543" s="197"/>
      <c r="P30543" s="231"/>
    </row>
    <row r="30544" spans="2:16">
      <c r="B30544" s="351"/>
      <c r="C30544" s="398"/>
      <c r="D30544" s="399"/>
      <c r="E30544" s="400"/>
      <c r="G30544" s="401"/>
      <c r="H30544" s="401"/>
      <c r="I30544" s="401"/>
      <c r="J30544" s="194"/>
      <c r="K30544" s="194"/>
      <c r="L30544" s="195"/>
      <c r="M30544" s="196"/>
      <c r="N30544" s="197"/>
      <c r="O30544" s="197"/>
      <c r="P30544" s="231"/>
    </row>
    <row r="30545" spans="2:16">
      <c r="B30545" s="351"/>
      <c r="C30545" s="398"/>
      <c r="D30545" s="399"/>
      <c r="E30545" s="400"/>
      <c r="G30545" s="401"/>
      <c r="H30545" s="401"/>
      <c r="I30545" s="401"/>
      <c r="J30545" s="194"/>
      <c r="K30545" s="194"/>
      <c r="L30545" s="195"/>
      <c r="M30545" s="196"/>
      <c r="N30545" s="197"/>
      <c r="O30545" s="197"/>
      <c r="P30545" s="231"/>
    </row>
    <row r="30546" spans="2:16">
      <c r="B30546" s="351"/>
      <c r="C30546" s="398"/>
      <c r="D30546" s="399"/>
      <c r="E30546" s="400"/>
      <c r="G30546" s="401"/>
      <c r="H30546" s="401"/>
      <c r="I30546" s="401"/>
      <c r="J30546" s="194"/>
      <c r="K30546" s="194"/>
      <c r="L30546" s="195"/>
      <c r="M30546" s="196"/>
      <c r="N30546" s="197"/>
      <c r="O30546" s="197"/>
      <c r="P30546" s="231"/>
    </row>
    <row r="30547" spans="2:16">
      <c r="B30547" s="351"/>
      <c r="C30547" s="398"/>
      <c r="D30547" s="399"/>
      <c r="E30547" s="400"/>
      <c r="G30547" s="401"/>
      <c r="H30547" s="401"/>
      <c r="I30547" s="401"/>
      <c r="J30547" s="194"/>
      <c r="K30547" s="194"/>
      <c r="L30547" s="195"/>
      <c r="M30547" s="196"/>
      <c r="N30547" s="197"/>
      <c r="O30547" s="197"/>
      <c r="P30547" s="231"/>
    </row>
    <row r="30548" spans="2:16">
      <c r="B30548" s="351"/>
      <c r="C30548" s="398"/>
      <c r="D30548" s="399"/>
      <c r="E30548" s="400"/>
      <c r="G30548" s="401"/>
      <c r="H30548" s="401"/>
      <c r="I30548" s="401"/>
      <c r="J30548" s="194"/>
      <c r="K30548" s="194"/>
      <c r="L30548" s="195"/>
      <c r="M30548" s="196"/>
      <c r="N30548" s="197"/>
      <c r="O30548" s="197"/>
      <c r="P30548" s="231"/>
    </row>
    <row r="30549" spans="2:16">
      <c r="B30549" s="351"/>
      <c r="C30549" s="398"/>
      <c r="D30549" s="399"/>
      <c r="E30549" s="400"/>
      <c r="G30549" s="401"/>
      <c r="H30549" s="401"/>
      <c r="I30549" s="401"/>
      <c r="J30549" s="194"/>
      <c r="K30549" s="194"/>
      <c r="L30549" s="195"/>
      <c r="M30549" s="196"/>
      <c r="N30549" s="197"/>
      <c r="O30549" s="197"/>
      <c r="P30549" s="231"/>
    </row>
    <row r="30550" spans="2:16">
      <c r="B30550" s="351"/>
      <c r="C30550" s="398"/>
      <c r="D30550" s="399"/>
      <c r="E30550" s="400"/>
      <c r="G30550" s="401"/>
      <c r="H30550" s="401"/>
      <c r="I30550" s="401"/>
      <c r="J30550" s="194"/>
      <c r="K30550" s="194"/>
      <c r="L30550" s="195"/>
      <c r="M30550" s="196"/>
      <c r="N30550" s="197"/>
      <c r="O30550" s="197"/>
      <c r="P30550" s="231"/>
    </row>
    <row r="30551" spans="2:16">
      <c r="B30551" s="351"/>
      <c r="C30551" s="398"/>
      <c r="D30551" s="399"/>
      <c r="E30551" s="400"/>
      <c r="G30551" s="401"/>
      <c r="H30551" s="401"/>
      <c r="I30551" s="401"/>
      <c r="J30551" s="194"/>
      <c r="K30551" s="194"/>
      <c r="L30551" s="195"/>
      <c r="M30551" s="196"/>
      <c r="N30551" s="197"/>
      <c r="O30551" s="197"/>
      <c r="P30551" s="231"/>
    </row>
    <row r="30552" spans="2:16">
      <c r="B30552" s="351"/>
      <c r="C30552" s="398"/>
      <c r="D30552" s="399"/>
      <c r="E30552" s="400"/>
      <c r="G30552" s="401"/>
      <c r="H30552" s="401"/>
      <c r="I30552" s="401"/>
      <c r="J30552" s="194"/>
      <c r="K30552" s="194"/>
      <c r="L30552" s="195"/>
      <c r="M30552" s="196"/>
      <c r="N30552" s="197"/>
      <c r="O30552" s="197"/>
      <c r="P30552" s="231"/>
    </row>
    <row r="30553" spans="2:16">
      <c r="B30553" s="351"/>
      <c r="C30553" s="398"/>
      <c r="D30553" s="399"/>
      <c r="E30553" s="400"/>
      <c r="G30553" s="401"/>
      <c r="H30553" s="401"/>
      <c r="I30553" s="401"/>
      <c r="J30553" s="194"/>
      <c r="K30553" s="194"/>
      <c r="L30553" s="195"/>
      <c r="M30553" s="196"/>
      <c r="N30553" s="197"/>
      <c r="O30553" s="197"/>
      <c r="P30553" s="231"/>
    </row>
    <row r="30554" spans="2:16">
      <c r="B30554" s="351"/>
      <c r="C30554" s="398"/>
      <c r="D30554" s="399"/>
      <c r="E30554" s="400"/>
      <c r="G30554" s="401"/>
      <c r="H30554" s="401"/>
      <c r="I30554" s="401"/>
      <c r="J30554" s="194"/>
      <c r="K30554" s="194"/>
      <c r="L30554" s="195"/>
      <c r="M30554" s="196"/>
      <c r="N30554" s="197"/>
      <c r="O30554" s="197"/>
      <c r="P30554" s="231"/>
    </row>
    <row r="30555" spans="2:16">
      <c r="B30555" s="351"/>
      <c r="C30555" s="398"/>
      <c r="D30555" s="399"/>
      <c r="E30555" s="400"/>
      <c r="G30555" s="401"/>
      <c r="H30555" s="401"/>
      <c r="I30555" s="401"/>
      <c r="J30555" s="194"/>
      <c r="K30555" s="194"/>
      <c r="L30555" s="195"/>
      <c r="M30555" s="196"/>
      <c r="N30555" s="197"/>
      <c r="O30555" s="197"/>
      <c r="P30555" s="231"/>
    </row>
    <row r="30556" spans="2:16">
      <c r="B30556" s="351"/>
      <c r="C30556" s="398"/>
      <c r="D30556" s="399"/>
      <c r="E30556" s="400"/>
      <c r="G30556" s="401"/>
      <c r="H30556" s="401"/>
      <c r="I30556" s="401"/>
      <c r="J30556" s="194"/>
      <c r="K30556" s="194"/>
      <c r="L30556" s="195"/>
      <c r="M30556" s="196"/>
      <c r="N30556" s="197"/>
      <c r="O30556" s="197"/>
      <c r="P30556" s="231"/>
    </row>
    <row r="30557" spans="2:16">
      <c r="B30557" s="351"/>
      <c r="C30557" s="398"/>
      <c r="D30557" s="399"/>
      <c r="E30557" s="400"/>
      <c r="G30557" s="401"/>
      <c r="H30557" s="401"/>
      <c r="I30557" s="401"/>
      <c r="J30557" s="194"/>
      <c r="K30557" s="194"/>
      <c r="L30557" s="195"/>
      <c r="M30557" s="196"/>
      <c r="N30557" s="197"/>
      <c r="O30557" s="197"/>
      <c r="P30557" s="231"/>
    </row>
    <row r="30558" spans="2:16">
      <c r="B30558" s="351"/>
      <c r="C30558" s="398"/>
      <c r="D30558" s="399"/>
      <c r="E30558" s="400"/>
      <c r="G30558" s="401"/>
      <c r="H30558" s="401"/>
      <c r="I30558" s="401"/>
      <c r="J30558" s="194"/>
      <c r="K30558" s="194"/>
      <c r="L30558" s="195"/>
      <c r="M30558" s="196"/>
      <c r="N30558" s="197"/>
      <c r="O30558" s="197"/>
      <c r="P30558" s="231"/>
    </row>
    <row r="30559" spans="2:16">
      <c r="B30559" s="351"/>
      <c r="C30559" s="398"/>
      <c r="D30559" s="399"/>
      <c r="E30559" s="400"/>
      <c r="G30559" s="401"/>
      <c r="H30559" s="401"/>
      <c r="I30559" s="401"/>
      <c r="J30559" s="194"/>
      <c r="K30559" s="194"/>
      <c r="L30559" s="195"/>
      <c r="M30559" s="196"/>
      <c r="N30559" s="197"/>
      <c r="O30559" s="197"/>
      <c r="P30559" s="231"/>
    </row>
    <row r="30560" spans="2:16">
      <c r="B30560" s="351"/>
      <c r="C30560" s="398"/>
      <c r="D30560" s="399"/>
      <c r="E30560" s="400"/>
      <c r="G30560" s="401"/>
      <c r="H30560" s="401"/>
      <c r="I30560" s="401"/>
      <c r="J30560" s="194"/>
      <c r="K30560" s="194"/>
      <c r="L30560" s="195"/>
      <c r="M30560" s="196"/>
      <c r="N30560" s="197"/>
      <c r="O30560" s="197"/>
      <c r="P30560" s="231"/>
    </row>
    <row r="30561" spans="2:16">
      <c r="B30561" s="351"/>
      <c r="C30561" s="398"/>
      <c r="D30561" s="399"/>
      <c r="E30561" s="400"/>
      <c r="G30561" s="401"/>
      <c r="H30561" s="401"/>
      <c r="I30561" s="401"/>
      <c r="J30561" s="194"/>
      <c r="K30561" s="194"/>
      <c r="L30561" s="195"/>
      <c r="M30561" s="196"/>
      <c r="N30561" s="197"/>
      <c r="O30561" s="197"/>
      <c r="P30561" s="231"/>
    </row>
    <row r="30562" spans="2:16">
      <c r="B30562" s="351"/>
      <c r="C30562" s="398"/>
      <c r="D30562" s="399"/>
      <c r="E30562" s="400"/>
      <c r="G30562" s="401"/>
      <c r="H30562" s="401"/>
      <c r="I30562" s="401"/>
      <c r="J30562" s="194"/>
      <c r="K30562" s="194"/>
      <c r="L30562" s="195"/>
      <c r="M30562" s="196"/>
      <c r="N30562" s="197"/>
      <c r="O30562" s="197"/>
      <c r="P30562" s="231"/>
    </row>
    <row r="30563" spans="2:16">
      <c r="B30563" s="351"/>
      <c r="C30563" s="398"/>
      <c r="D30563" s="399"/>
      <c r="E30563" s="400"/>
      <c r="G30563" s="401"/>
      <c r="H30563" s="401"/>
      <c r="I30563" s="401"/>
      <c r="J30563" s="194"/>
      <c r="K30563" s="194"/>
      <c r="L30563" s="195"/>
      <c r="M30563" s="196"/>
      <c r="N30563" s="197"/>
      <c r="O30563" s="197"/>
      <c r="P30563" s="231"/>
    </row>
    <row r="30564" spans="2:16">
      <c r="B30564" s="351"/>
      <c r="C30564" s="398"/>
      <c r="D30564" s="399"/>
      <c r="E30564" s="400"/>
      <c r="G30564" s="401"/>
      <c r="H30564" s="401"/>
      <c r="I30564" s="401"/>
      <c r="J30564" s="194"/>
      <c r="K30564" s="194"/>
      <c r="L30564" s="195"/>
      <c r="M30564" s="196"/>
      <c r="N30564" s="197"/>
      <c r="O30564" s="197"/>
      <c r="P30564" s="231"/>
    </row>
    <row r="30565" spans="2:16">
      <c r="B30565" s="351"/>
      <c r="C30565" s="398"/>
      <c r="D30565" s="399"/>
      <c r="E30565" s="400"/>
      <c r="G30565" s="401"/>
      <c r="H30565" s="401"/>
      <c r="I30565" s="401"/>
      <c r="J30565" s="194"/>
      <c r="K30565" s="194"/>
      <c r="L30565" s="195"/>
      <c r="M30565" s="196"/>
      <c r="N30565" s="197"/>
      <c r="O30565" s="197"/>
      <c r="P30565" s="231"/>
    </row>
    <row r="30566" spans="2:16">
      <c r="B30566" s="351"/>
      <c r="C30566" s="398"/>
      <c r="D30566" s="399"/>
      <c r="E30566" s="400"/>
      <c r="G30566" s="401"/>
      <c r="H30566" s="401"/>
      <c r="I30566" s="401"/>
      <c r="J30566" s="194"/>
      <c r="K30566" s="194"/>
      <c r="L30566" s="195"/>
      <c r="M30566" s="196"/>
      <c r="N30566" s="197"/>
      <c r="O30566" s="197"/>
      <c r="P30566" s="231"/>
    </row>
    <row r="30567" spans="2:16">
      <c r="B30567" s="351"/>
      <c r="C30567" s="398"/>
      <c r="D30567" s="399"/>
      <c r="E30567" s="400"/>
      <c r="G30567" s="401"/>
      <c r="H30567" s="401"/>
      <c r="I30567" s="401"/>
      <c r="J30567" s="194"/>
      <c r="K30567" s="194"/>
      <c r="L30567" s="195"/>
      <c r="M30567" s="196"/>
      <c r="N30567" s="197"/>
      <c r="O30567" s="197"/>
      <c r="P30567" s="231"/>
    </row>
    <row r="30568" spans="2:16">
      <c r="B30568" s="351"/>
      <c r="C30568" s="398"/>
      <c r="D30568" s="399"/>
      <c r="E30568" s="400"/>
      <c r="G30568" s="401"/>
      <c r="H30568" s="401"/>
      <c r="I30568" s="401"/>
      <c r="J30568" s="194"/>
      <c r="K30568" s="194"/>
      <c r="L30568" s="195"/>
      <c r="M30568" s="196"/>
      <c r="N30568" s="197"/>
      <c r="O30568" s="197"/>
      <c r="P30568" s="231"/>
    </row>
    <row r="30569" spans="2:16">
      <c r="B30569" s="351"/>
      <c r="C30569" s="398"/>
      <c r="D30569" s="399"/>
      <c r="E30569" s="400"/>
      <c r="G30569" s="401"/>
      <c r="H30569" s="401"/>
      <c r="I30569" s="401"/>
      <c r="J30569" s="194"/>
      <c r="K30569" s="194"/>
      <c r="L30569" s="195"/>
      <c r="M30569" s="196"/>
      <c r="N30569" s="197"/>
      <c r="O30569" s="197"/>
      <c r="P30569" s="231"/>
    </row>
    <row r="30570" spans="2:16">
      <c r="B30570" s="351"/>
      <c r="C30570" s="398"/>
      <c r="D30570" s="399"/>
      <c r="E30570" s="400"/>
      <c r="G30570" s="401"/>
      <c r="H30570" s="401"/>
      <c r="I30570" s="401"/>
      <c r="J30570" s="194"/>
      <c r="K30570" s="194"/>
      <c r="L30570" s="195"/>
      <c r="M30570" s="196"/>
      <c r="N30570" s="197"/>
      <c r="O30570" s="197"/>
      <c r="P30570" s="231"/>
    </row>
    <row r="30571" spans="2:16">
      <c r="B30571" s="351"/>
      <c r="C30571" s="398"/>
      <c r="D30571" s="399"/>
      <c r="E30571" s="400"/>
      <c r="G30571" s="401"/>
      <c r="H30571" s="401"/>
      <c r="I30571" s="401"/>
      <c r="J30571" s="194"/>
      <c r="K30571" s="194"/>
      <c r="L30571" s="195"/>
      <c r="M30571" s="196"/>
      <c r="N30571" s="197"/>
      <c r="O30571" s="197"/>
      <c r="P30571" s="231"/>
    </row>
    <row r="30572" spans="2:16">
      <c r="B30572" s="351"/>
      <c r="C30572" s="398"/>
      <c r="D30572" s="399"/>
      <c r="E30572" s="400"/>
      <c r="G30572" s="401"/>
      <c r="H30572" s="401"/>
      <c r="I30572" s="401"/>
      <c r="J30572" s="194"/>
      <c r="K30572" s="194"/>
      <c r="L30572" s="195"/>
      <c r="M30572" s="196"/>
      <c r="N30572" s="197"/>
      <c r="O30572" s="197"/>
      <c r="P30572" s="231"/>
    </row>
    <row r="30573" spans="2:16">
      <c r="B30573" s="351"/>
      <c r="C30573" s="398"/>
      <c r="D30573" s="399"/>
      <c r="E30573" s="400"/>
      <c r="G30573" s="401"/>
      <c r="H30573" s="401"/>
      <c r="I30573" s="401"/>
      <c r="J30573" s="194"/>
      <c r="K30573" s="194"/>
      <c r="L30573" s="195"/>
      <c r="M30573" s="196"/>
      <c r="N30573" s="197"/>
      <c r="O30573" s="197"/>
      <c r="P30573" s="231"/>
    </row>
    <row r="30574" spans="2:16">
      <c r="B30574" s="351"/>
      <c r="C30574" s="398"/>
      <c r="D30574" s="399"/>
      <c r="E30574" s="400"/>
      <c r="G30574" s="401"/>
      <c r="H30574" s="401"/>
      <c r="I30574" s="401"/>
      <c r="J30574" s="194"/>
      <c r="K30574" s="194"/>
      <c r="L30574" s="195"/>
      <c r="M30574" s="196"/>
      <c r="N30574" s="197"/>
      <c r="O30574" s="197"/>
      <c r="P30574" s="231"/>
    </row>
    <row r="30575" spans="2:16">
      <c r="B30575" s="351"/>
      <c r="C30575" s="398"/>
      <c r="D30575" s="399"/>
      <c r="E30575" s="400"/>
      <c r="G30575" s="401"/>
      <c r="H30575" s="401"/>
      <c r="I30575" s="401"/>
      <c r="J30575" s="194"/>
      <c r="K30575" s="194"/>
      <c r="L30575" s="195"/>
      <c r="M30575" s="196"/>
      <c r="N30575" s="197"/>
      <c r="O30575" s="197"/>
      <c r="P30575" s="231"/>
    </row>
    <row r="30576" spans="2:16">
      <c r="B30576" s="351"/>
      <c r="C30576" s="398"/>
      <c r="D30576" s="399"/>
      <c r="E30576" s="400"/>
      <c r="G30576" s="401"/>
      <c r="H30576" s="401"/>
      <c r="I30576" s="401"/>
      <c r="J30576" s="194"/>
      <c r="K30576" s="194"/>
      <c r="L30576" s="195"/>
      <c r="M30576" s="196"/>
      <c r="N30576" s="197"/>
      <c r="O30576" s="197"/>
      <c r="P30576" s="231"/>
    </row>
    <row r="30577" spans="2:16">
      <c r="B30577" s="351"/>
      <c r="C30577" s="398"/>
      <c r="D30577" s="399"/>
      <c r="E30577" s="400"/>
      <c r="G30577" s="401"/>
      <c r="H30577" s="401"/>
      <c r="I30577" s="401"/>
      <c r="J30577" s="194"/>
      <c r="K30577" s="194"/>
      <c r="L30577" s="195"/>
      <c r="M30577" s="196"/>
      <c r="N30577" s="197"/>
      <c r="O30577" s="197"/>
      <c r="P30577" s="231"/>
    </row>
    <row r="30578" spans="2:16">
      <c r="B30578" s="351"/>
      <c r="C30578" s="398"/>
      <c r="D30578" s="399"/>
      <c r="E30578" s="400"/>
      <c r="G30578" s="401"/>
      <c r="H30578" s="401"/>
      <c r="I30578" s="401"/>
      <c r="J30578" s="194"/>
      <c r="K30578" s="194"/>
      <c r="L30578" s="195"/>
      <c r="M30578" s="196"/>
      <c r="N30578" s="197"/>
      <c r="O30578" s="197"/>
      <c r="P30578" s="231"/>
    </row>
    <row r="30579" spans="2:16">
      <c r="B30579" s="351"/>
      <c r="C30579" s="398"/>
      <c r="D30579" s="399"/>
      <c r="E30579" s="400"/>
      <c r="G30579" s="401"/>
      <c r="H30579" s="401"/>
      <c r="I30579" s="401"/>
      <c r="J30579" s="194"/>
      <c r="K30579" s="194"/>
      <c r="L30579" s="195"/>
      <c r="M30579" s="196"/>
      <c r="N30579" s="197"/>
      <c r="O30579" s="197"/>
      <c r="P30579" s="231"/>
    </row>
    <row r="30580" spans="2:16">
      <c r="B30580" s="351"/>
      <c r="C30580" s="398"/>
      <c r="D30580" s="399"/>
      <c r="E30580" s="400"/>
      <c r="G30580" s="401"/>
      <c r="H30580" s="401"/>
      <c r="I30580" s="401"/>
      <c r="J30580" s="194"/>
      <c r="K30580" s="194"/>
      <c r="L30580" s="195"/>
      <c r="M30580" s="196"/>
      <c r="N30580" s="197"/>
      <c r="O30580" s="197"/>
      <c r="P30580" s="231"/>
    </row>
    <row r="30581" spans="2:16">
      <c r="B30581" s="351"/>
      <c r="C30581" s="398"/>
      <c r="D30581" s="399"/>
      <c r="E30581" s="400"/>
      <c r="G30581" s="401"/>
      <c r="H30581" s="401"/>
      <c r="I30581" s="401"/>
      <c r="J30581" s="194"/>
      <c r="K30581" s="194"/>
      <c r="L30581" s="195"/>
      <c r="M30581" s="196"/>
      <c r="N30581" s="197"/>
      <c r="O30581" s="197"/>
      <c r="P30581" s="231"/>
    </row>
    <row r="30582" spans="2:16">
      <c r="B30582" s="351"/>
      <c r="C30582" s="398"/>
      <c r="D30582" s="399"/>
      <c r="E30582" s="400"/>
      <c r="G30582" s="401"/>
      <c r="H30582" s="401"/>
      <c r="I30582" s="401"/>
      <c r="J30582" s="194"/>
      <c r="K30582" s="194"/>
      <c r="L30582" s="195"/>
      <c r="M30582" s="196"/>
      <c r="N30582" s="197"/>
      <c r="O30582" s="197"/>
      <c r="P30582" s="231"/>
    </row>
    <row r="30583" spans="2:16">
      <c r="B30583" s="351"/>
      <c r="C30583" s="398"/>
      <c r="D30583" s="399"/>
      <c r="E30583" s="400"/>
      <c r="G30583" s="401"/>
      <c r="H30583" s="401"/>
      <c r="I30583" s="401"/>
      <c r="J30583" s="194"/>
      <c r="K30583" s="194"/>
      <c r="L30583" s="195"/>
      <c r="M30583" s="196"/>
      <c r="N30583" s="197"/>
      <c r="O30583" s="197"/>
      <c r="P30583" s="231"/>
    </row>
    <row r="30584" spans="2:16">
      <c r="B30584" s="351"/>
      <c r="C30584" s="398"/>
      <c r="D30584" s="399"/>
      <c r="E30584" s="400"/>
      <c r="G30584" s="401"/>
      <c r="H30584" s="401"/>
      <c r="I30584" s="401"/>
      <c r="J30584" s="194"/>
      <c r="K30584" s="194"/>
      <c r="L30584" s="195"/>
      <c r="M30584" s="196"/>
      <c r="N30584" s="197"/>
      <c r="O30584" s="197"/>
      <c r="P30584" s="231"/>
    </row>
    <row r="30585" spans="2:16">
      <c r="B30585" s="351"/>
      <c r="C30585" s="398"/>
      <c r="D30585" s="399"/>
      <c r="E30585" s="400"/>
      <c r="G30585" s="401"/>
      <c r="H30585" s="401"/>
      <c r="I30585" s="401"/>
      <c r="J30585" s="194"/>
      <c r="K30585" s="194"/>
      <c r="L30585" s="195"/>
      <c r="M30585" s="196"/>
      <c r="N30585" s="197"/>
      <c r="O30585" s="197"/>
      <c r="P30585" s="231"/>
    </row>
    <row r="30586" spans="2:16">
      <c r="B30586" s="351"/>
      <c r="C30586" s="398"/>
      <c r="D30586" s="399"/>
      <c r="E30586" s="400"/>
      <c r="G30586" s="401"/>
      <c r="H30586" s="401"/>
      <c r="I30586" s="401"/>
      <c r="J30586" s="194"/>
      <c r="K30586" s="194"/>
      <c r="L30586" s="195"/>
      <c r="M30586" s="196"/>
      <c r="N30586" s="197"/>
      <c r="O30586" s="197"/>
      <c r="P30586" s="231"/>
    </row>
    <row r="30587" spans="2:16">
      <c r="B30587" s="351"/>
      <c r="C30587" s="398"/>
      <c r="D30587" s="399"/>
      <c r="E30587" s="400"/>
      <c r="G30587" s="401"/>
      <c r="H30587" s="401"/>
      <c r="I30587" s="401"/>
      <c r="J30587" s="194"/>
      <c r="K30587" s="194"/>
      <c r="L30587" s="195"/>
      <c r="M30587" s="196"/>
      <c r="N30587" s="197"/>
      <c r="O30587" s="197"/>
      <c r="P30587" s="231"/>
    </row>
    <row r="30588" spans="2:16">
      <c r="B30588" s="351"/>
      <c r="C30588" s="398"/>
      <c r="D30588" s="399"/>
      <c r="E30588" s="400"/>
      <c r="G30588" s="401"/>
      <c r="H30588" s="401"/>
      <c r="I30588" s="401"/>
      <c r="J30588" s="194"/>
      <c r="K30588" s="194"/>
      <c r="L30588" s="195"/>
      <c r="M30588" s="196"/>
      <c r="N30588" s="197"/>
      <c r="O30588" s="197"/>
      <c r="P30588" s="231"/>
    </row>
    <row r="30589" spans="2:16">
      <c r="B30589" s="351"/>
      <c r="C30589" s="398"/>
      <c r="D30589" s="399"/>
      <c r="E30589" s="400"/>
      <c r="G30589" s="401"/>
      <c r="H30589" s="401"/>
      <c r="I30589" s="401"/>
      <c r="J30589" s="194"/>
      <c r="K30589" s="194"/>
      <c r="L30589" s="195"/>
      <c r="M30589" s="196"/>
      <c r="N30589" s="197"/>
      <c r="O30589" s="197"/>
      <c r="P30589" s="231"/>
    </row>
    <row r="30590" spans="2:16">
      <c r="B30590" s="351"/>
      <c r="C30590" s="398"/>
      <c r="D30590" s="399"/>
      <c r="E30590" s="400"/>
      <c r="G30590" s="401"/>
      <c r="H30590" s="401"/>
      <c r="I30590" s="401"/>
      <c r="J30590" s="194"/>
      <c r="K30590" s="194"/>
      <c r="L30590" s="195"/>
      <c r="M30590" s="196"/>
      <c r="N30590" s="197"/>
      <c r="O30590" s="197"/>
      <c r="P30590" s="231"/>
    </row>
    <row r="30591" spans="2:16">
      <c r="B30591" s="351"/>
      <c r="C30591" s="398"/>
      <c r="D30591" s="399"/>
      <c r="E30591" s="400"/>
      <c r="G30591" s="401"/>
      <c r="H30591" s="401"/>
      <c r="I30591" s="401"/>
      <c r="J30591" s="194"/>
      <c r="K30591" s="194"/>
      <c r="L30591" s="195"/>
      <c r="M30591" s="196"/>
      <c r="N30591" s="197"/>
      <c r="O30591" s="197"/>
      <c r="P30591" s="231"/>
    </row>
    <row r="30592" spans="2:16">
      <c r="B30592" s="351"/>
      <c r="C30592" s="398"/>
      <c r="D30592" s="399"/>
      <c r="E30592" s="400"/>
      <c r="G30592" s="401"/>
      <c r="H30592" s="401"/>
      <c r="I30592" s="401"/>
      <c r="J30592" s="194"/>
      <c r="K30592" s="194"/>
      <c r="L30592" s="195"/>
      <c r="M30592" s="196"/>
      <c r="N30592" s="197"/>
      <c r="O30592" s="197"/>
      <c r="P30592" s="231"/>
    </row>
    <row r="30593" spans="2:16">
      <c r="B30593" s="351"/>
      <c r="C30593" s="398"/>
      <c r="D30593" s="399"/>
      <c r="E30593" s="400"/>
      <c r="G30593" s="401"/>
      <c r="H30593" s="401"/>
      <c r="I30593" s="401"/>
      <c r="J30593" s="194"/>
      <c r="K30593" s="194"/>
      <c r="L30593" s="195"/>
      <c r="M30593" s="196"/>
      <c r="N30593" s="197"/>
      <c r="O30593" s="197"/>
      <c r="P30593" s="231"/>
    </row>
    <row r="30594" spans="2:16">
      <c r="B30594" s="351"/>
      <c r="C30594" s="398"/>
      <c r="D30594" s="399"/>
      <c r="E30594" s="400"/>
      <c r="G30594" s="401"/>
      <c r="H30594" s="401"/>
      <c r="I30594" s="401"/>
      <c r="J30594" s="194"/>
      <c r="K30594" s="194"/>
      <c r="L30594" s="195"/>
      <c r="M30594" s="196"/>
      <c r="N30594" s="197"/>
      <c r="O30594" s="197"/>
      <c r="P30594" s="231"/>
    </row>
    <row r="30595" spans="2:16">
      <c r="B30595" s="351"/>
      <c r="C30595" s="398"/>
      <c r="D30595" s="399"/>
      <c r="E30595" s="400"/>
      <c r="G30595" s="401"/>
      <c r="H30595" s="401"/>
      <c r="I30595" s="401"/>
      <c r="J30595" s="194"/>
      <c r="K30595" s="194"/>
      <c r="L30595" s="195"/>
      <c r="M30595" s="196"/>
      <c r="N30595" s="197"/>
      <c r="O30595" s="197"/>
      <c r="P30595" s="231"/>
    </row>
    <row r="30596" spans="2:16">
      <c r="B30596" s="351"/>
      <c r="C30596" s="398"/>
      <c r="D30596" s="399"/>
      <c r="E30596" s="400"/>
      <c r="G30596" s="401"/>
      <c r="H30596" s="401"/>
      <c r="I30596" s="401"/>
      <c r="J30596" s="194"/>
      <c r="K30596" s="194"/>
      <c r="L30596" s="195"/>
      <c r="M30596" s="196"/>
      <c r="N30596" s="197"/>
      <c r="O30596" s="197"/>
      <c r="P30596" s="231"/>
    </row>
    <row r="30597" spans="2:16">
      <c r="B30597" s="351"/>
      <c r="C30597" s="398"/>
      <c r="D30597" s="399"/>
      <c r="E30597" s="400"/>
      <c r="G30597" s="401"/>
      <c r="H30597" s="401"/>
      <c r="I30597" s="401"/>
      <c r="J30597" s="194"/>
      <c r="K30597" s="194"/>
      <c r="L30597" s="195"/>
      <c r="M30597" s="196"/>
      <c r="N30597" s="197"/>
      <c r="O30597" s="197"/>
      <c r="P30597" s="231"/>
    </row>
    <row r="30598" spans="2:16">
      <c r="B30598" s="351"/>
      <c r="C30598" s="398"/>
      <c r="D30598" s="399"/>
      <c r="E30598" s="400"/>
      <c r="G30598" s="401"/>
      <c r="H30598" s="401"/>
      <c r="I30598" s="401"/>
      <c r="J30598" s="194"/>
      <c r="K30598" s="194"/>
      <c r="L30598" s="195"/>
      <c r="M30598" s="196"/>
      <c r="N30598" s="197"/>
      <c r="O30598" s="197"/>
      <c r="P30598" s="231"/>
    </row>
    <row r="30599" spans="2:16">
      <c r="B30599" s="351"/>
      <c r="C30599" s="398"/>
      <c r="D30599" s="399"/>
      <c r="E30599" s="400"/>
      <c r="G30599" s="401"/>
      <c r="H30599" s="401"/>
      <c r="I30599" s="401"/>
      <c r="J30599" s="194"/>
      <c r="K30599" s="194"/>
      <c r="L30599" s="195"/>
      <c r="M30599" s="196"/>
      <c r="N30599" s="197"/>
      <c r="O30599" s="197"/>
      <c r="P30599" s="231"/>
    </row>
    <row r="30600" spans="2:16">
      <c r="B30600" s="351"/>
      <c r="C30600" s="398"/>
      <c r="D30600" s="399"/>
      <c r="E30600" s="400"/>
      <c r="G30600" s="401"/>
      <c r="H30600" s="401"/>
      <c r="I30600" s="401"/>
      <c r="J30600" s="194"/>
      <c r="K30600" s="194"/>
      <c r="L30600" s="195"/>
      <c r="M30600" s="196"/>
      <c r="N30600" s="197"/>
      <c r="O30600" s="197"/>
      <c r="P30600" s="231"/>
    </row>
    <row r="30601" spans="2:16">
      <c r="B30601" s="351"/>
      <c r="C30601" s="398"/>
      <c r="D30601" s="399"/>
      <c r="E30601" s="400"/>
      <c r="G30601" s="401"/>
      <c r="H30601" s="401"/>
      <c r="I30601" s="401"/>
      <c r="J30601" s="194"/>
      <c r="K30601" s="194"/>
      <c r="L30601" s="195"/>
      <c r="M30601" s="196"/>
      <c r="N30601" s="197"/>
      <c r="O30601" s="197"/>
      <c r="P30601" s="231"/>
    </row>
    <row r="30602" spans="2:16">
      <c r="B30602" s="351"/>
      <c r="C30602" s="398"/>
      <c r="D30602" s="399"/>
      <c r="E30602" s="400"/>
      <c r="G30602" s="401"/>
      <c r="H30602" s="401"/>
      <c r="I30602" s="401"/>
      <c r="J30602" s="194"/>
      <c r="K30602" s="194"/>
      <c r="L30602" s="195"/>
      <c r="M30602" s="196"/>
      <c r="N30602" s="197"/>
      <c r="O30602" s="197"/>
      <c r="P30602" s="231"/>
    </row>
    <row r="30603" spans="2:16">
      <c r="B30603" s="351"/>
      <c r="C30603" s="398"/>
      <c r="D30603" s="399"/>
      <c r="E30603" s="400"/>
      <c r="G30603" s="401"/>
      <c r="H30603" s="401"/>
      <c r="I30603" s="401"/>
      <c r="J30603" s="194"/>
      <c r="K30603" s="194"/>
      <c r="L30603" s="195"/>
      <c r="M30603" s="196"/>
      <c r="N30603" s="197"/>
      <c r="O30603" s="197"/>
      <c r="P30603" s="231"/>
    </row>
    <row r="30604" spans="2:16">
      <c r="B30604" s="351"/>
      <c r="C30604" s="398"/>
      <c r="D30604" s="399"/>
      <c r="E30604" s="400"/>
      <c r="G30604" s="401"/>
      <c r="H30604" s="401"/>
      <c r="I30604" s="401"/>
      <c r="J30604" s="194"/>
      <c r="K30604" s="194"/>
      <c r="L30604" s="195"/>
      <c r="M30604" s="196"/>
      <c r="N30604" s="197"/>
      <c r="O30604" s="197"/>
      <c r="P30604" s="231"/>
    </row>
    <row r="30605" spans="2:16">
      <c r="B30605" s="351"/>
      <c r="C30605" s="398"/>
      <c r="D30605" s="399"/>
      <c r="E30605" s="400"/>
      <c r="G30605" s="401"/>
      <c r="H30605" s="401"/>
      <c r="I30605" s="401"/>
      <c r="J30605" s="194"/>
      <c r="K30605" s="194"/>
      <c r="L30605" s="195"/>
      <c r="M30605" s="196"/>
      <c r="N30605" s="197"/>
      <c r="O30605" s="197"/>
      <c r="P30605" s="231"/>
    </row>
    <row r="30606" spans="2:16">
      <c r="B30606" s="351"/>
      <c r="C30606" s="398"/>
      <c r="D30606" s="399"/>
      <c r="E30606" s="400"/>
      <c r="G30606" s="401"/>
      <c r="H30606" s="401"/>
      <c r="I30606" s="401"/>
      <c r="J30606" s="194"/>
      <c r="K30606" s="194"/>
      <c r="L30606" s="195"/>
      <c r="M30606" s="196"/>
      <c r="N30606" s="197"/>
      <c r="O30606" s="197"/>
      <c r="P30606" s="231"/>
    </row>
    <row r="30607" spans="2:16">
      <c r="B30607" s="351"/>
      <c r="C30607" s="398"/>
      <c r="D30607" s="399"/>
      <c r="E30607" s="400"/>
      <c r="G30607" s="401"/>
      <c r="H30607" s="401"/>
      <c r="I30607" s="401"/>
      <c r="J30607" s="194"/>
      <c r="K30607" s="194"/>
      <c r="L30607" s="195"/>
      <c r="M30607" s="196"/>
      <c r="N30607" s="197"/>
      <c r="O30607" s="197"/>
      <c r="P30607" s="231"/>
    </row>
    <row r="30608" spans="2:16">
      <c r="B30608" s="351"/>
      <c r="C30608" s="398"/>
      <c r="D30608" s="399"/>
      <c r="E30608" s="400"/>
      <c r="G30608" s="401"/>
      <c r="H30608" s="401"/>
      <c r="I30608" s="401"/>
      <c r="J30608" s="194"/>
      <c r="K30608" s="194"/>
      <c r="L30608" s="195"/>
      <c r="M30608" s="196"/>
      <c r="N30608" s="197"/>
      <c r="O30608" s="197"/>
      <c r="P30608" s="231"/>
    </row>
    <row r="30609" spans="2:16">
      <c r="B30609" s="351"/>
      <c r="C30609" s="398"/>
      <c r="D30609" s="399"/>
      <c r="E30609" s="400"/>
      <c r="G30609" s="401"/>
      <c r="H30609" s="401"/>
      <c r="I30609" s="401"/>
      <c r="J30609" s="194"/>
      <c r="K30609" s="194"/>
      <c r="L30609" s="195"/>
      <c r="M30609" s="196"/>
      <c r="N30609" s="197"/>
      <c r="O30609" s="197"/>
      <c r="P30609" s="231"/>
    </row>
    <row r="30610" spans="2:16">
      <c r="B30610" s="351"/>
      <c r="C30610" s="398"/>
      <c r="D30610" s="399"/>
      <c r="E30610" s="400"/>
      <c r="G30610" s="401"/>
      <c r="H30610" s="401"/>
      <c r="I30610" s="401"/>
      <c r="J30610" s="194"/>
      <c r="K30610" s="194"/>
      <c r="L30610" s="195"/>
      <c r="M30610" s="196"/>
      <c r="N30610" s="197"/>
      <c r="O30610" s="197"/>
      <c r="P30610" s="231"/>
    </row>
    <row r="30611" spans="2:16">
      <c r="B30611" s="351"/>
      <c r="C30611" s="398"/>
      <c r="D30611" s="399"/>
      <c r="E30611" s="400"/>
      <c r="G30611" s="401"/>
      <c r="H30611" s="401"/>
      <c r="I30611" s="401"/>
      <c r="J30611" s="194"/>
      <c r="K30611" s="194"/>
      <c r="L30611" s="195"/>
      <c r="M30611" s="196"/>
      <c r="N30611" s="197"/>
      <c r="O30611" s="197"/>
      <c r="P30611" s="231"/>
    </row>
    <row r="30612" spans="2:16">
      <c r="B30612" s="351"/>
      <c r="C30612" s="398"/>
      <c r="D30612" s="399"/>
      <c r="E30612" s="400"/>
      <c r="G30612" s="401"/>
      <c r="H30612" s="401"/>
      <c r="I30612" s="401"/>
      <c r="J30612" s="194"/>
      <c r="K30612" s="194"/>
      <c r="L30612" s="195"/>
      <c r="M30612" s="196"/>
      <c r="N30612" s="197"/>
      <c r="O30612" s="197"/>
      <c r="P30612" s="231"/>
    </row>
    <row r="30613" spans="2:16">
      <c r="B30613" s="351"/>
      <c r="C30613" s="398"/>
      <c r="D30613" s="399"/>
      <c r="E30613" s="400"/>
      <c r="G30613" s="401"/>
      <c r="H30613" s="401"/>
      <c r="I30613" s="401"/>
      <c r="J30613" s="194"/>
      <c r="K30613" s="194"/>
      <c r="L30613" s="195"/>
      <c r="M30613" s="196"/>
      <c r="N30613" s="197"/>
      <c r="O30613" s="197"/>
      <c r="P30613" s="231"/>
    </row>
    <row r="30614" spans="2:16">
      <c r="B30614" s="351"/>
      <c r="C30614" s="398"/>
      <c r="D30614" s="399"/>
      <c r="E30614" s="400"/>
      <c r="G30614" s="401"/>
      <c r="H30614" s="401"/>
      <c r="I30614" s="401"/>
      <c r="J30614" s="194"/>
      <c r="K30614" s="194"/>
      <c r="L30614" s="195"/>
      <c r="M30614" s="196"/>
      <c r="N30614" s="197"/>
      <c r="O30614" s="197"/>
      <c r="P30614" s="231"/>
    </row>
    <row r="30615" spans="2:16">
      <c r="B30615" s="351"/>
      <c r="C30615" s="398"/>
      <c r="D30615" s="399"/>
      <c r="E30615" s="400"/>
      <c r="G30615" s="401"/>
      <c r="H30615" s="401"/>
      <c r="I30615" s="401"/>
      <c r="J30615" s="194"/>
      <c r="K30615" s="194"/>
      <c r="L30615" s="195"/>
      <c r="M30615" s="196"/>
      <c r="N30615" s="197"/>
      <c r="O30615" s="197"/>
      <c r="P30615" s="231"/>
    </row>
    <row r="30616" spans="2:16">
      <c r="B30616" s="351"/>
      <c r="C30616" s="398"/>
      <c r="D30616" s="404"/>
      <c r="E30616" s="405"/>
      <c r="G30616" s="406"/>
      <c r="H30616" s="406"/>
      <c r="I30616" s="406"/>
      <c r="J30616" s="194"/>
      <c r="K30616" s="194"/>
      <c r="L30616" s="195"/>
      <c r="M30616" s="196"/>
      <c r="N30616" s="197"/>
      <c r="O30616" s="197"/>
      <c r="P30616" s="221"/>
    </row>
    <row r="30617" spans="2:16">
      <c r="B30617" s="351"/>
      <c r="C30617" s="398"/>
      <c r="D30617" s="399"/>
      <c r="E30617" s="400"/>
      <c r="G30617" s="401"/>
      <c r="H30617" s="401"/>
      <c r="I30617" s="401"/>
      <c r="J30617" s="194"/>
      <c r="K30617" s="194"/>
      <c r="L30617" s="195"/>
      <c r="M30617" s="196"/>
      <c r="N30617" s="197"/>
      <c r="O30617" s="197"/>
      <c r="P30617" s="231"/>
    </row>
    <row r="30618" spans="2:16">
      <c r="B30618" s="351"/>
      <c r="C30618" s="398"/>
      <c r="D30618" s="399"/>
      <c r="E30618" s="400"/>
      <c r="G30618" s="401"/>
      <c r="H30618" s="401"/>
      <c r="I30618" s="401"/>
      <c r="J30618" s="194"/>
      <c r="K30618" s="194"/>
      <c r="L30618" s="195"/>
      <c r="M30618" s="196"/>
      <c r="N30618" s="197"/>
      <c r="O30618" s="197"/>
      <c r="P30618" s="231"/>
    </row>
    <row r="30619" spans="2:16">
      <c r="B30619" s="351"/>
      <c r="C30619" s="398"/>
      <c r="D30619" s="399"/>
      <c r="E30619" s="400"/>
      <c r="G30619" s="401"/>
      <c r="H30619" s="401"/>
      <c r="I30619" s="401"/>
      <c r="J30619" s="194"/>
      <c r="K30619" s="194"/>
      <c r="L30619" s="195"/>
      <c r="M30619" s="196"/>
      <c r="N30619" s="197"/>
      <c r="O30619" s="197"/>
      <c r="P30619" s="231"/>
    </row>
    <row r="30620" spans="2:16">
      <c r="B30620" s="351"/>
      <c r="C30620" s="398"/>
      <c r="D30620" s="399"/>
      <c r="E30620" s="400"/>
      <c r="G30620" s="401"/>
      <c r="H30620" s="401"/>
      <c r="I30620" s="401"/>
      <c r="J30620" s="194"/>
      <c r="K30620" s="194"/>
      <c r="L30620" s="195"/>
      <c r="M30620" s="196"/>
      <c r="N30620" s="197"/>
      <c r="O30620" s="197"/>
      <c r="P30620" s="231"/>
    </row>
    <row r="30621" spans="2:16">
      <c r="B30621" s="351"/>
      <c r="C30621" s="398"/>
      <c r="D30621" s="399"/>
      <c r="E30621" s="400"/>
      <c r="G30621" s="401"/>
      <c r="H30621" s="401"/>
      <c r="I30621" s="401"/>
      <c r="J30621" s="194"/>
      <c r="K30621" s="194"/>
      <c r="L30621" s="195"/>
      <c r="M30621" s="196"/>
      <c r="N30621" s="197"/>
      <c r="O30621" s="197"/>
      <c r="P30621" s="231"/>
    </row>
    <row r="30622" spans="2:16">
      <c r="B30622" s="351"/>
      <c r="C30622" s="398"/>
      <c r="D30622" s="399"/>
      <c r="E30622" s="400"/>
      <c r="G30622" s="401"/>
      <c r="H30622" s="401"/>
      <c r="I30622" s="401"/>
      <c r="J30622" s="194"/>
      <c r="K30622" s="194"/>
      <c r="L30622" s="195"/>
      <c r="M30622" s="196"/>
      <c r="N30622" s="197"/>
      <c r="O30622" s="197"/>
      <c r="P30622" s="231"/>
    </row>
    <row r="30623" spans="2:16">
      <c r="B30623" s="351"/>
      <c r="C30623" s="398"/>
      <c r="D30623" s="399"/>
      <c r="E30623" s="400"/>
      <c r="G30623" s="401"/>
      <c r="H30623" s="401"/>
      <c r="I30623" s="401"/>
      <c r="J30623" s="194"/>
      <c r="K30623" s="194"/>
      <c r="L30623" s="195"/>
      <c r="M30623" s="196"/>
      <c r="N30623" s="197"/>
      <c r="O30623" s="197"/>
      <c r="P30623" s="231"/>
    </row>
    <row r="30624" spans="2:16">
      <c r="B30624" s="351"/>
      <c r="C30624" s="398"/>
      <c r="D30624" s="399"/>
      <c r="E30624" s="400"/>
      <c r="G30624" s="401"/>
      <c r="H30624" s="401"/>
      <c r="I30624" s="401"/>
      <c r="J30624" s="194"/>
      <c r="K30624" s="194"/>
      <c r="L30624" s="195"/>
      <c r="M30624" s="196"/>
      <c r="N30624" s="197"/>
      <c r="O30624" s="197"/>
      <c r="P30624" s="231"/>
    </row>
    <row r="30625" spans="2:16">
      <c r="B30625" s="351"/>
      <c r="C30625" s="398"/>
      <c r="D30625" s="399"/>
      <c r="E30625" s="400"/>
      <c r="G30625" s="401"/>
      <c r="H30625" s="401"/>
      <c r="I30625" s="401"/>
      <c r="J30625" s="194"/>
      <c r="K30625" s="194"/>
      <c r="L30625" s="195"/>
      <c r="M30625" s="196"/>
      <c r="N30625" s="197"/>
      <c r="O30625" s="197"/>
      <c r="P30625" s="231"/>
    </row>
    <row r="30626" spans="2:16">
      <c r="B30626" s="351"/>
      <c r="C30626" s="398"/>
      <c r="D30626" s="399"/>
      <c r="E30626" s="400"/>
      <c r="G30626" s="401"/>
      <c r="H30626" s="401"/>
      <c r="I30626" s="401"/>
      <c r="J30626" s="194"/>
      <c r="K30626" s="194"/>
      <c r="L30626" s="195"/>
      <c r="M30626" s="196"/>
      <c r="N30626" s="197"/>
      <c r="O30626" s="197"/>
      <c r="P30626" s="231"/>
    </row>
    <row r="30627" spans="2:16">
      <c r="B30627" s="351"/>
      <c r="C30627" s="398"/>
      <c r="D30627" s="399"/>
      <c r="E30627" s="400"/>
      <c r="G30627" s="401"/>
      <c r="H30627" s="401"/>
      <c r="I30627" s="401"/>
      <c r="J30627" s="194"/>
      <c r="K30627" s="194"/>
      <c r="L30627" s="195"/>
      <c r="M30627" s="196"/>
      <c r="N30627" s="197"/>
      <c r="O30627" s="197"/>
      <c r="P30627" s="231"/>
    </row>
    <row r="30628" spans="2:16">
      <c r="B30628" s="351"/>
      <c r="C30628" s="398"/>
      <c r="D30628" s="399"/>
      <c r="E30628" s="400"/>
      <c r="G30628" s="401"/>
      <c r="H30628" s="401"/>
      <c r="I30628" s="401"/>
      <c r="J30628" s="194"/>
      <c r="K30628" s="194"/>
      <c r="L30628" s="195"/>
      <c r="M30628" s="196"/>
      <c r="N30628" s="197"/>
      <c r="O30628" s="197"/>
      <c r="P30628" s="231"/>
    </row>
    <row r="30629" spans="2:16">
      <c r="B30629" s="351"/>
      <c r="C30629" s="398"/>
      <c r="D30629" s="399"/>
      <c r="E30629" s="400"/>
      <c r="G30629" s="401"/>
      <c r="H30629" s="401"/>
      <c r="I30629" s="401"/>
      <c r="J30629" s="194"/>
      <c r="K30629" s="194"/>
      <c r="L30629" s="195"/>
      <c r="M30629" s="196"/>
      <c r="N30629" s="197"/>
      <c r="O30629" s="197"/>
      <c r="P30629" s="231"/>
    </row>
    <row r="30630" spans="2:16">
      <c r="B30630" s="351"/>
      <c r="C30630" s="398"/>
      <c r="D30630" s="399"/>
      <c r="E30630" s="400"/>
      <c r="G30630" s="401"/>
      <c r="H30630" s="401"/>
      <c r="I30630" s="401"/>
      <c r="J30630" s="194"/>
      <c r="K30630" s="194"/>
      <c r="L30630" s="195"/>
      <c r="M30630" s="196"/>
      <c r="N30630" s="197"/>
      <c r="O30630" s="197"/>
      <c r="P30630" s="231"/>
    </row>
    <row r="30631" spans="2:16">
      <c r="B30631" s="351"/>
      <c r="C30631" s="398"/>
      <c r="D30631" s="399"/>
      <c r="E30631" s="400"/>
      <c r="G30631" s="401"/>
      <c r="H30631" s="401"/>
      <c r="I30631" s="401"/>
      <c r="J30631" s="194"/>
      <c r="K30631" s="194"/>
      <c r="L30631" s="195"/>
      <c r="M30631" s="196"/>
      <c r="N30631" s="197"/>
      <c r="O30631" s="197"/>
      <c r="P30631" s="231"/>
    </row>
    <row r="30632" spans="2:16">
      <c r="B30632" s="351"/>
      <c r="C30632" s="398"/>
      <c r="D30632" s="399"/>
      <c r="E30632" s="400"/>
      <c r="G30632" s="401"/>
      <c r="H30632" s="401"/>
      <c r="I30632" s="401"/>
      <c r="J30632" s="194"/>
      <c r="K30632" s="194"/>
      <c r="L30632" s="195"/>
      <c r="M30632" s="196"/>
      <c r="N30632" s="197"/>
      <c r="O30632" s="197"/>
      <c r="P30632" s="231"/>
    </row>
    <row r="30633" spans="2:16">
      <c r="B30633" s="351"/>
      <c r="C30633" s="398"/>
      <c r="D30633" s="399"/>
      <c r="E30633" s="400"/>
      <c r="G30633" s="401"/>
      <c r="H30633" s="401"/>
      <c r="I30633" s="401"/>
      <c r="J30633" s="194"/>
      <c r="K30633" s="194"/>
      <c r="L30633" s="195"/>
      <c r="M30633" s="196"/>
      <c r="N30633" s="197"/>
      <c r="O30633" s="197"/>
      <c r="P30633" s="231"/>
    </row>
    <row r="30634" spans="2:16">
      <c r="B30634" s="351"/>
      <c r="C30634" s="398"/>
      <c r="D30634" s="399"/>
      <c r="E30634" s="400"/>
      <c r="G30634" s="401"/>
      <c r="H30634" s="401"/>
      <c r="I30634" s="401"/>
      <c r="J30634" s="194"/>
      <c r="K30634" s="194"/>
      <c r="L30634" s="195"/>
      <c r="M30634" s="196"/>
      <c r="N30634" s="197"/>
      <c r="O30634" s="197"/>
      <c r="P30634" s="231"/>
    </row>
    <row r="30635" spans="2:16">
      <c r="B30635" s="351"/>
      <c r="C30635" s="398"/>
      <c r="D30635" s="399"/>
      <c r="E30635" s="400"/>
      <c r="G30635" s="401"/>
      <c r="H30635" s="401"/>
      <c r="I30635" s="401"/>
      <c r="J30635" s="194"/>
      <c r="K30635" s="194"/>
      <c r="L30635" s="195"/>
      <c r="M30635" s="196"/>
      <c r="N30635" s="197"/>
      <c r="O30635" s="197"/>
      <c r="P30635" s="231"/>
    </row>
    <row r="30636" spans="2:16">
      <c r="B30636" s="351"/>
      <c r="C30636" s="398"/>
      <c r="D30636" s="399"/>
      <c r="E30636" s="400"/>
      <c r="G30636" s="401"/>
      <c r="H30636" s="401"/>
      <c r="I30636" s="401"/>
      <c r="J30636" s="194"/>
      <c r="K30636" s="194"/>
      <c r="L30636" s="195"/>
      <c r="M30636" s="196"/>
      <c r="N30636" s="197"/>
      <c r="O30636" s="197"/>
      <c r="P30636" s="231"/>
    </row>
    <row r="30637" spans="2:16">
      <c r="B30637" s="351"/>
      <c r="C30637" s="398"/>
      <c r="D30637" s="399"/>
      <c r="E30637" s="400"/>
      <c r="G30637" s="401"/>
      <c r="H30637" s="401"/>
      <c r="I30637" s="401"/>
      <c r="J30637" s="194"/>
      <c r="K30637" s="194"/>
      <c r="L30637" s="195"/>
      <c r="M30637" s="196"/>
      <c r="N30637" s="197"/>
      <c r="O30637" s="197"/>
      <c r="P30637" s="231"/>
    </row>
    <row r="30638" spans="2:16">
      <c r="B30638" s="351"/>
      <c r="C30638" s="398"/>
      <c r="D30638" s="399"/>
      <c r="E30638" s="400"/>
      <c r="G30638" s="401"/>
      <c r="H30638" s="401"/>
      <c r="I30638" s="401"/>
      <c r="J30638" s="194"/>
      <c r="K30638" s="194"/>
      <c r="L30638" s="195"/>
      <c r="M30638" s="196"/>
      <c r="N30638" s="197"/>
      <c r="O30638" s="197"/>
      <c r="P30638" s="231"/>
    </row>
    <row r="30639" spans="2:16">
      <c r="B30639" s="351"/>
      <c r="C30639" s="398"/>
      <c r="D30639" s="399"/>
      <c r="E30639" s="400"/>
      <c r="G30639" s="401"/>
      <c r="H30639" s="401"/>
      <c r="I30639" s="401"/>
      <c r="J30639" s="194"/>
      <c r="K30639" s="194"/>
      <c r="L30639" s="195"/>
      <c r="M30639" s="196"/>
      <c r="N30639" s="197"/>
      <c r="O30639" s="197"/>
      <c r="P30639" s="231"/>
    </row>
    <row r="30640" spans="2:16">
      <c r="B30640" s="351"/>
      <c r="C30640" s="398"/>
      <c r="D30640" s="399"/>
      <c r="E30640" s="400"/>
      <c r="G30640" s="401"/>
      <c r="H30640" s="401"/>
      <c r="I30640" s="401"/>
      <c r="J30640" s="194"/>
      <c r="K30640" s="194"/>
      <c r="L30640" s="195"/>
      <c r="M30640" s="196"/>
      <c r="N30640" s="197"/>
      <c r="O30640" s="197"/>
      <c r="P30640" s="231"/>
    </row>
    <row r="30641" spans="2:16">
      <c r="B30641" s="351"/>
      <c r="C30641" s="398"/>
      <c r="D30641" s="399"/>
      <c r="E30641" s="400"/>
      <c r="G30641" s="401"/>
      <c r="H30641" s="401"/>
      <c r="I30641" s="401"/>
      <c r="J30641" s="194"/>
      <c r="K30641" s="194"/>
      <c r="L30641" s="195"/>
      <c r="M30641" s="196"/>
      <c r="N30641" s="197"/>
      <c r="O30641" s="197"/>
      <c r="P30641" s="231"/>
    </row>
    <row r="30642" spans="2:16">
      <c r="B30642" s="351"/>
      <c r="C30642" s="398"/>
      <c r="D30642" s="399"/>
      <c r="E30642" s="400"/>
      <c r="G30642" s="401"/>
      <c r="H30642" s="401"/>
      <c r="I30642" s="401"/>
      <c r="J30642" s="194"/>
      <c r="K30642" s="194"/>
      <c r="L30642" s="195"/>
      <c r="M30642" s="196"/>
      <c r="N30642" s="197"/>
      <c r="O30642" s="197"/>
      <c r="P30642" s="231"/>
    </row>
    <row r="30643" spans="2:16">
      <c r="B30643" s="351"/>
      <c r="C30643" s="398"/>
      <c r="D30643" s="399"/>
      <c r="E30643" s="400"/>
      <c r="G30643" s="401"/>
      <c r="H30643" s="401"/>
      <c r="I30643" s="401"/>
      <c r="J30643" s="194"/>
      <c r="K30643" s="194"/>
      <c r="L30643" s="195"/>
      <c r="M30643" s="196"/>
      <c r="N30643" s="197"/>
      <c r="O30643" s="197"/>
      <c r="P30643" s="231"/>
    </row>
    <row r="30644" spans="2:16">
      <c r="B30644" s="351"/>
      <c r="C30644" s="398"/>
      <c r="D30644" s="399"/>
      <c r="E30644" s="400"/>
      <c r="G30644" s="401"/>
      <c r="H30644" s="401"/>
      <c r="I30644" s="401"/>
      <c r="J30644" s="194"/>
      <c r="K30644" s="194"/>
      <c r="L30644" s="195"/>
      <c r="M30644" s="196"/>
      <c r="N30644" s="197"/>
      <c r="O30644" s="197"/>
      <c r="P30644" s="231"/>
    </row>
    <row r="30645" spans="2:16">
      <c r="B30645" s="351"/>
      <c r="C30645" s="398"/>
      <c r="D30645" s="399"/>
      <c r="E30645" s="400"/>
      <c r="G30645" s="401"/>
      <c r="H30645" s="401"/>
      <c r="I30645" s="401"/>
      <c r="J30645" s="194"/>
      <c r="K30645" s="194"/>
      <c r="L30645" s="195"/>
      <c r="M30645" s="196"/>
      <c r="N30645" s="197"/>
      <c r="O30645" s="197"/>
      <c r="P30645" s="231"/>
    </row>
    <row r="30646" spans="2:16">
      <c r="B30646" s="351"/>
      <c r="C30646" s="398"/>
      <c r="D30646" s="399"/>
      <c r="E30646" s="400"/>
      <c r="G30646" s="401"/>
      <c r="H30646" s="401"/>
      <c r="I30646" s="401"/>
      <c r="J30646" s="194"/>
      <c r="K30646" s="194"/>
      <c r="L30646" s="195"/>
      <c r="M30646" s="196"/>
      <c r="N30646" s="197"/>
      <c r="O30646" s="197"/>
      <c r="P30646" s="231"/>
    </row>
    <row r="30647" spans="2:16">
      <c r="B30647" s="351"/>
      <c r="C30647" s="398"/>
      <c r="D30647" s="399"/>
      <c r="E30647" s="400"/>
      <c r="G30647" s="401"/>
      <c r="H30647" s="401"/>
      <c r="I30647" s="401"/>
      <c r="J30647" s="194"/>
      <c r="K30647" s="194"/>
      <c r="L30647" s="195"/>
      <c r="M30647" s="196"/>
      <c r="N30647" s="197"/>
      <c r="O30647" s="197"/>
      <c r="P30647" s="231"/>
    </row>
    <row r="30648" spans="2:16">
      <c r="B30648" s="351"/>
      <c r="C30648" s="398"/>
      <c r="D30648" s="399"/>
      <c r="E30648" s="400"/>
      <c r="G30648" s="401"/>
      <c r="H30648" s="401"/>
      <c r="I30648" s="401"/>
      <c r="J30648" s="194"/>
      <c r="K30648" s="194"/>
      <c r="L30648" s="195"/>
      <c r="M30648" s="196"/>
      <c r="N30648" s="197"/>
      <c r="O30648" s="197"/>
      <c r="P30648" s="231"/>
    </row>
    <row r="30649" spans="2:16">
      <c r="B30649" s="351"/>
      <c r="C30649" s="398"/>
      <c r="D30649" s="399"/>
      <c r="E30649" s="400"/>
      <c r="G30649" s="401"/>
      <c r="H30649" s="401"/>
      <c r="I30649" s="401"/>
      <c r="J30649" s="194"/>
      <c r="K30649" s="194"/>
      <c r="L30649" s="195"/>
      <c r="M30649" s="196"/>
      <c r="N30649" s="197"/>
      <c r="O30649" s="197"/>
      <c r="P30649" s="231"/>
    </row>
    <row r="30650" spans="2:16">
      <c r="B30650" s="351"/>
      <c r="C30650" s="398"/>
      <c r="D30650" s="399"/>
      <c r="E30650" s="400"/>
      <c r="G30650" s="401"/>
      <c r="H30650" s="401"/>
      <c r="I30650" s="401"/>
      <c r="J30650" s="194"/>
      <c r="K30650" s="194"/>
      <c r="L30650" s="195"/>
      <c r="M30650" s="196"/>
      <c r="N30650" s="197"/>
      <c r="O30650" s="197"/>
      <c r="P30650" s="231"/>
    </row>
    <row r="30651" spans="2:16">
      <c r="B30651" s="351"/>
      <c r="C30651" s="398"/>
      <c r="D30651" s="399"/>
      <c r="E30651" s="400"/>
      <c r="G30651" s="401"/>
      <c r="H30651" s="401"/>
      <c r="I30651" s="401"/>
      <c r="J30651" s="194"/>
      <c r="K30651" s="194"/>
      <c r="L30651" s="195"/>
      <c r="M30651" s="196"/>
      <c r="N30651" s="197"/>
      <c r="O30651" s="197"/>
      <c r="P30651" s="231"/>
    </row>
    <row r="30652" spans="2:16">
      <c r="B30652" s="351"/>
      <c r="C30652" s="398"/>
      <c r="D30652" s="399"/>
      <c r="E30652" s="400"/>
      <c r="G30652" s="401"/>
      <c r="H30652" s="401"/>
      <c r="I30652" s="401"/>
      <c r="J30652" s="194"/>
      <c r="K30652" s="194"/>
      <c r="L30652" s="195"/>
      <c r="M30652" s="196"/>
      <c r="N30652" s="197"/>
      <c r="O30652" s="197"/>
      <c r="P30652" s="231"/>
    </row>
    <row r="30653" spans="2:16">
      <c r="B30653" s="351"/>
      <c r="C30653" s="398"/>
      <c r="D30653" s="399"/>
      <c r="E30653" s="400"/>
      <c r="G30653" s="401"/>
      <c r="H30653" s="401"/>
      <c r="I30653" s="401"/>
      <c r="J30653" s="194"/>
      <c r="K30653" s="194"/>
      <c r="L30653" s="195"/>
      <c r="M30653" s="196"/>
      <c r="N30653" s="197"/>
      <c r="O30653" s="197"/>
      <c r="P30653" s="231"/>
    </row>
    <row r="30654" spans="2:16">
      <c r="B30654" s="351"/>
      <c r="C30654" s="398"/>
      <c r="D30654" s="399"/>
      <c r="E30654" s="400"/>
      <c r="G30654" s="401"/>
      <c r="H30654" s="401"/>
      <c r="I30654" s="401"/>
      <c r="J30654" s="194"/>
      <c r="K30654" s="194"/>
      <c r="L30654" s="195"/>
      <c r="M30654" s="196"/>
      <c r="N30654" s="197"/>
      <c r="O30654" s="197"/>
      <c r="P30654" s="231"/>
    </row>
    <row r="30655" spans="2:16">
      <c r="B30655" s="351"/>
      <c r="C30655" s="398"/>
      <c r="D30655" s="399"/>
      <c r="E30655" s="400"/>
      <c r="G30655" s="401"/>
      <c r="H30655" s="401"/>
      <c r="I30655" s="401"/>
      <c r="J30655" s="194"/>
      <c r="K30655" s="194"/>
      <c r="L30655" s="195"/>
      <c r="M30655" s="196"/>
      <c r="N30655" s="197"/>
      <c r="O30655" s="197"/>
      <c r="P30655" s="231"/>
    </row>
    <row r="30656" spans="2:16">
      <c r="B30656" s="351"/>
      <c r="C30656" s="398"/>
      <c r="D30656" s="399"/>
      <c r="E30656" s="400"/>
      <c r="G30656" s="401"/>
      <c r="H30656" s="401"/>
      <c r="I30656" s="401"/>
      <c r="J30656" s="194"/>
      <c r="K30656" s="194"/>
      <c r="L30656" s="195"/>
      <c r="M30656" s="196"/>
      <c r="N30656" s="197"/>
      <c r="O30656" s="197"/>
      <c r="P30656" s="231"/>
    </row>
    <row r="30657" spans="2:16">
      <c r="B30657" s="351"/>
      <c r="C30657" s="398"/>
      <c r="D30657" s="399"/>
      <c r="E30657" s="400"/>
      <c r="G30657" s="401"/>
      <c r="H30657" s="401"/>
      <c r="I30657" s="401"/>
      <c r="J30657" s="194"/>
      <c r="K30657" s="194"/>
      <c r="L30657" s="195"/>
      <c r="M30657" s="196"/>
      <c r="N30657" s="197"/>
      <c r="O30657" s="197"/>
      <c r="P30657" s="231"/>
    </row>
    <row r="30658" spans="2:16">
      <c r="B30658" s="351"/>
      <c r="C30658" s="398"/>
      <c r="D30658" s="399"/>
      <c r="E30658" s="400"/>
      <c r="G30658" s="401"/>
      <c r="H30658" s="401"/>
      <c r="I30658" s="401"/>
      <c r="J30658" s="194"/>
      <c r="K30658" s="194"/>
      <c r="L30658" s="195"/>
      <c r="M30658" s="196"/>
      <c r="N30658" s="197"/>
      <c r="O30658" s="197"/>
      <c r="P30658" s="231"/>
    </row>
    <row r="30659" spans="2:16">
      <c r="B30659" s="351"/>
      <c r="C30659" s="398"/>
      <c r="D30659" s="399"/>
      <c r="E30659" s="400"/>
      <c r="G30659" s="401"/>
      <c r="H30659" s="401"/>
      <c r="I30659" s="401"/>
      <c r="J30659" s="194"/>
      <c r="K30659" s="194"/>
      <c r="L30659" s="195"/>
      <c r="M30659" s="196"/>
      <c r="N30659" s="197"/>
      <c r="O30659" s="197"/>
      <c r="P30659" s="231"/>
    </row>
    <row r="30660" spans="2:16">
      <c r="B30660" s="351"/>
      <c r="C30660" s="398"/>
      <c r="D30660" s="399"/>
      <c r="E30660" s="400"/>
      <c r="G30660" s="401"/>
      <c r="H30660" s="401"/>
      <c r="I30660" s="401"/>
      <c r="J30660" s="194"/>
      <c r="K30660" s="194"/>
      <c r="L30660" s="195"/>
      <c r="M30660" s="196"/>
      <c r="N30660" s="197"/>
      <c r="O30660" s="197"/>
      <c r="P30660" s="231"/>
    </row>
    <row r="30661" spans="2:16">
      <c r="B30661" s="351"/>
      <c r="C30661" s="398"/>
      <c r="D30661" s="399"/>
      <c r="E30661" s="400"/>
      <c r="G30661" s="401"/>
      <c r="H30661" s="401"/>
      <c r="I30661" s="401"/>
      <c r="J30661" s="194"/>
      <c r="K30661" s="194"/>
      <c r="L30661" s="195"/>
      <c r="M30661" s="196"/>
      <c r="N30661" s="197"/>
      <c r="O30661" s="197"/>
      <c r="P30661" s="231"/>
    </row>
    <row r="30662" spans="2:16">
      <c r="B30662" s="351"/>
      <c r="C30662" s="398"/>
      <c r="D30662" s="399"/>
      <c r="E30662" s="400"/>
      <c r="G30662" s="401"/>
      <c r="H30662" s="401"/>
      <c r="I30662" s="401"/>
      <c r="J30662" s="194"/>
      <c r="K30662" s="194"/>
      <c r="L30662" s="195"/>
      <c r="M30662" s="196"/>
      <c r="N30662" s="197"/>
      <c r="O30662" s="197"/>
      <c r="P30662" s="231"/>
    </row>
    <row r="30663" spans="2:16">
      <c r="B30663" s="351"/>
      <c r="C30663" s="398"/>
      <c r="D30663" s="399"/>
      <c r="E30663" s="400"/>
      <c r="G30663" s="401"/>
      <c r="H30663" s="401"/>
      <c r="I30663" s="401"/>
      <c r="J30663" s="194"/>
      <c r="K30663" s="194"/>
      <c r="L30663" s="195"/>
      <c r="M30663" s="196"/>
      <c r="N30663" s="197"/>
      <c r="O30663" s="197"/>
      <c r="P30663" s="231"/>
    </row>
    <row r="30664" spans="2:16">
      <c r="B30664" s="351"/>
      <c r="C30664" s="398"/>
      <c r="D30664" s="399"/>
      <c r="E30664" s="400"/>
      <c r="G30664" s="401"/>
      <c r="H30664" s="401"/>
      <c r="I30664" s="401"/>
      <c r="J30664" s="194"/>
      <c r="K30664" s="194"/>
      <c r="L30664" s="195"/>
      <c r="M30664" s="196"/>
      <c r="N30664" s="197"/>
      <c r="O30664" s="197"/>
      <c r="P30664" s="231"/>
    </row>
    <row r="30665" spans="2:16">
      <c r="B30665" s="351"/>
      <c r="C30665" s="398"/>
      <c r="D30665" s="399"/>
      <c r="E30665" s="400"/>
      <c r="G30665" s="401"/>
      <c r="H30665" s="401"/>
      <c r="I30665" s="401"/>
      <c r="J30665" s="194"/>
      <c r="K30665" s="194"/>
      <c r="L30665" s="195"/>
      <c r="M30665" s="196"/>
      <c r="N30665" s="197"/>
      <c r="O30665" s="197"/>
      <c r="P30665" s="231"/>
    </row>
    <row r="30666" spans="2:16">
      <c r="B30666" s="351"/>
      <c r="C30666" s="398"/>
      <c r="D30666" s="399"/>
      <c r="E30666" s="400"/>
      <c r="G30666" s="401"/>
      <c r="H30666" s="401"/>
      <c r="I30666" s="401"/>
      <c r="J30666" s="194"/>
      <c r="K30666" s="194"/>
      <c r="L30666" s="195"/>
      <c r="M30666" s="196"/>
      <c r="N30666" s="197"/>
      <c r="O30666" s="197"/>
      <c r="P30666" s="231"/>
    </row>
    <row r="30667" spans="2:16">
      <c r="B30667" s="351"/>
      <c r="C30667" s="398"/>
      <c r="D30667" s="399"/>
      <c r="E30667" s="400"/>
      <c r="G30667" s="401"/>
      <c r="H30667" s="401"/>
      <c r="I30667" s="401"/>
      <c r="J30667" s="194"/>
      <c r="K30667" s="194"/>
      <c r="L30667" s="195"/>
      <c r="M30667" s="196"/>
      <c r="N30667" s="197"/>
      <c r="O30667" s="197"/>
      <c r="P30667" s="231"/>
    </row>
    <row r="30668" spans="2:16">
      <c r="B30668" s="351"/>
      <c r="C30668" s="398"/>
      <c r="D30668" s="399"/>
      <c r="E30668" s="400"/>
      <c r="G30668" s="401"/>
      <c r="H30668" s="401"/>
      <c r="I30668" s="401"/>
      <c r="J30668" s="194"/>
      <c r="K30668" s="194"/>
      <c r="L30668" s="195"/>
      <c r="M30668" s="196"/>
      <c r="N30668" s="197"/>
      <c r="O30668" s="197"/>
      <c r="P30668" s="231"/>
    </row>
    <row r="30669" spans="2:16">
      <c r="B30669" s="351"/>
      <c r="C30669" s="398"/>
      <c r="D30669" s="399"/>
      <c r="E30669" s="400"/>
      <c r="G30669" s="401"/>
      <c r="H30669" s="401"/>
      <c r="I30669" s="401"/>
      <c r="J30669" s="194"/>
      <c r="K30669" s="194"/>
      <c r="L30669" s="195"/>
      <c r="M30669" s="196"/>
      <c r="N30669" s="197"/>
      <c r="O30669" s="197"/>
      <c r="P30669" s="231"/>
    </row>
    <row r="30670" spans="2:16">
      <c r="B30670" s="351"/>
      <c r="C30670" s="398"/>
      <c r="D30670" s="399"/>
      <c r="E30670" s="400"/>
      <c r="G30670" s="401"/>
      <c r="H30670" s="401"/>
      <c r="I30670" s="401"/>
      <c r="J30670" s="194"/>
      <c r="K30670" s="194"/>
      <c r="L30670" s="195"/>
      <c r="M30670" s="196"/>
      <c r="N30670" s="197"/>
      <c r="O30670" s="197"/>
      <c r="P30670" s="231"/>
    </row>
    <row r="30671" spans="2:16">
      <c r="B30671" s="351"/>
      <c r="C30671" s="398"/>
      <c r="D30671" s="399"/>
      <c r="E30671" s="400"/>
      <c r="G30671" s="401"/>
      <c r="H30671" s="401"/>
      <c r="I30671" s="401"/>
      <c r="J30671" s="194"/>
      <c r="K30671" s="194"/>
      <c r="L30671" s="195"/>
      <c r="M30671" s="196"/>
      <c r="N30671" s="197"/>
      <c r="O30671" s="197"/>
      <c r="P30671" s="231"/>
    </row>
    <row r="30672" spans="2:16">
      <c r="B30672" s="351"/>
      <c r="C30672" s="398"/>
      <c r="D30672" s="399"/>
      <c r="E30672" s="400"/>
      <c r="G30672" s="401"/>
      <c r="H30672" s="401"/>
      <c r="I30672" s="401"/>
      <c r="J30672" s="194"/>
      <c r="K30672" s="194"/>
      <c r="L30672" s="195"/>
      <c r="M30672" s="196"/>
      <c r="N30672" s="197"/>
      <c r="O30672" s="197"/>
      <c r="P30672" s="231"/>
    </row>
    <row r="30673" spans="2:16">
      <c r="B30673" s="351"/>
      <c r="C30673" s="398"/>
      <c r="D30673" s="399"/>
      <c r="E30673" s="400"/>
      <c r="G30673" s="401"/>
      <c r="H30673" s="401"/>
      <c r="I30673" s="401"/>
      <c r="J30673" s="194"/>
      <c r="K30673" s="194"/>
      <c r="L30673" s="195"/>
      <c r="M30673" s="196"/>
      <c r="N30673" s="197"/>
      <c r="O30673" s="197"/>
      <c r="P30673" s="231"/>
    </row>
    <row r="30674" spans="2:16">
      <c r="B30674" s="351"/>
      <c r="C30674" s="398"/>
      <c r="D30674" s="399"/>
      <c r="E30674" s="400"/>
      <c r="G30674" s="401"/>
      <c r="H30674" s="401"/>
      <c r="I30674" s="401"/>
      <c r="J30674" s="194"/>
      <c r="K30674" s="194"/>
      <c r="L30674" s="195"/>
      <c r="M30674" s="196"/>
      <c r="N30674" s="197"/>
      <c r="O30674" s="197"/>
      <c r="P30674" s="231"/>
    </row>
    <row r="30675" spans="2:16">
      <c r="B30675" s="351"/>
      <c r="C30675" s="398"/>
      <c r="D30675" s="399"/>
      <c r="E30675" s="400"/>
      <c r="G30675" s="401"/>
      <c r="H30675" s="401"/>
      <c r="I30675" s="401"/>
      <c r="J30675" s="194"/>
      <c r="K30675" s="194"/>
      <c r="L30675" s="195"/>
      <c r="M30675" s="196"/>
      <c r="N30675" s="197"/>
      <c r="O30675" s="197"/>
      <c r="P30675" s="231"/>
    </row>
    <row r="30676" spans="2:16">
      <c r="B30676" s="351"/>
      <c r="C30676" s="398"/>
      <c r="D30676" s="399"/>
      <c r="E30676" s="400"/>
      <c r="G30676" s="401"/>
      <c r="H30676" s="401"/>
      <c r="I30676" s="401"/>
      <c r="J30676" s="194"/>
      <c r="K30676" s="194"/>
      <c r="L30676" s="195"/>
      <c r="M30676" s="196"/>
      <c r="N30676" s="197"/>
      <c r="O30676" s="197"/>
      <c r="P30676" s="231"/>
    </row>
    <row r="30677" spans="2:16">
      <c r="B30677" s="351"/>
      <c r="C30677" s="398"/>
      <c r="D30677" s="399"/>
      <c r="E30677" s="400"/>
      <c r="G30677" s="401"/>
      <c r="H30677" s="401"/>
      <c r="I30677" s="401"/>
      <c r="J30677" s="194"/>
      <c r="K30677" s="194"/>
      <c r="L30677" s="195"/>
      <c r="M30677" s="196"/>
      <c r="N30677" s="197"/>
      <c r="O30677" s="197"/>
      <c r="P30677" s="231"/>
    </row>
    <row r="30678" spans="2:16">
      <c r="B30678" s="351"/>
      <c r="C30678" s="398"/>
      <c r="D30678" s="399"/>
      <c r="E30678" s="400"/>
      <c r="G30678" s="401"/>
      <c r="H30678" s="401"/>
      <c r="I30678" s="401"/>
      <c r="J30678" s="194"/>
      <c r="K30678" s="194"/>
      <c r="L30678" s="195"/>
      <c r="M30678" s="196"/>
      <c r="N30678" s="197"/>
      <c r="O30678" s="197"/>
      <c r="P30678" s="231"/>
    </row>
    <row r="30679" spans="2:16">
      <c r="B30679" s="351"/>
      <c r="C30679" s="398"/>
      <c r="D30679" s="399"/>
      <c r="E30679" s="400"/>
      <c r="G30679" s="401"/>
      <c r="H30679" s="401"/>
      <c r="I30679" s="401"/>
      <c r="J30679" s="194"/>
      <c r="K30679" s="194"/>
      <c r="L30679" s="195"/>
      <c r="M30679" s="196"/>
      <c r="N30679" s="197"/>
      <c r="O30679" s="197"/>
      <c r="P30679" s="231"/>
    </row>
    <row r="30680" spans="2:16">
      <c r="B30680" s="351"/>
      <c r="C30680" s="398"/>
      <c r="D30680" s="399"/>
      <c r="E30680" s="400"/>
      <c r="G30680" s="401"/>
      <c r="H30680" s="401"/>
      <c r="I30680" s="401"/>
      <c r="J30680" s="194"/>
      <c r="K30680" s="194"/>
      <c r="L30680" s="195"/>
      <c r="M30680" s="196"/>
      <c r="N30680" s="197"/>
      <c r="O30680" s="197"/>
      <c r="P30680" s="231"/>
    </row>
    <row r="30681" spans="2:16">
      <c r="B30681" s="351"/>
      <c r="C30681" s="398"/>
      <c r="D30681" s="399"/>
      <c r="E30681" s="400"/>
      <c r="G30681" s="401"/>
      <c r="H30681" s="401"/>
      <c r="I30681" s="401"/>
      <c r="J30681" s="194"/>
      <c r="K30681" s="194"/>
      <c r="L30681" s="195"/>
      <c r="M30681" s="196"/>
      <c r="N30681" s="197"/>
      <c r="O30681" s="197"/>
      <c r="P30681" s="231"/>
    </row>
    <row r="30682" spans="2:16">
      <c r="B30682" s="351"/>
      <c r="C30682" s="398"/>
      <c r="D30682" s="399"/>
      <c r="E30682" s="400"/>
      <c r="G30682" s="401"/>
      <c r="H30682" s="401"/>
      <c r="I30682" s="401"/>
      <c r="J30682" s="194"/>
      <c r="K30682" s="194"/>
      <c r="L30682" s="195"/>
      <c r="M30682" s="196"/>
      <c r="N30682" s="197"/>
      <c r="O30682" s="197"/>
      <c r="P30682" s="231"/>
    </row>
    <row r="30683" spans="2:16">
      <c r="B30683" s="351"/>
      <c r="C30683" s="398"/>
      <c r="D30683" s="399"/>
      <c r="E30683" s="400"/>
      <c r="G30683" s="401"/>
      <c r="H30683" s="401"/>
      <c r="I30683" s="401"/>
      <c r="J30683" s="194"/>
      <c r="K30683" s="194"/>
      <c r="L30683" s="195"/>
      <c r="M30683" s="196"/>
      <c r="N30683" s="197"/>
      <c r="O30683" s="197"/>
      <c r="P30683" s="231"/>
    </row>
    <row r="30684" spans="2:16">
      <c r="B30684" s="351"/>
      <c r="C30684" s="398"/>
      <c r="D30684" s="399"/>
      <c r="E30684" s="400"/>
      <c r="G30684" s="401"/>
      <c r="H30684" s="401"/>
      <c r="I30684" s="401"/>
      <c r="J30684" s="194"/>
      <c r="K30684" s="194"/>
      <c r="L30684" s="195"/>
      <c r="M30684" s="196"/>
      <c r="N30684" s="197"/>
      <c r="O30684" s="197"/>
      <c r="P30684" s="231"/>
    </row>
    <row r="30685" spans="2:16">
      <c r="B30685" s="351"/>
      <c r="C30685" s="398"/>
      <c r="D30685" s="399"/>
      <c r="E30685" s="400"/>
      <c r="G30685" s="401"/>
      <c r="H30685" s="401"/>
      <c r="I30685" s="401"/>
      <c r="J30685" s="194"/>
      <c r="K30685" s="194"/>
      <c r="L30685" s="195"/>
      <c r="M30685" s="196"/>
      <c r="N30685" s="197"/>
      <c r="O30685" s="197"/>
      <c r="P30685" s="231"/>
    </row>
    <row r="30686" spans="2:16">
      <c r="B30686" s="351"/>
      <c r="C30686" s="398"/>
      <c r="D30686" s="399"/>
      <c r="E30686" s="400"/>
      <c r="G30686" s="401"/>
      <c r="H30686" s="401"/>
      <c r="I30686" s="401"/>
      <c r="J30686" s="194"/>
      <c r="K30686" s="194"/>
      <c r="L30686" s="195"/>
      <c r="M30686" s="196"/>
      <c r="N30686" s="197"/>
      <c r="O30686" s="197"/>
      <c r="P30686" s="231"/>
    </row>
    <row r="30687" spans="2:16">
      <c r="B30687" s="351"/>
      <c r="C30687" s="398"/>
      <c r="D30687" s="399"/>
      <c r="E30687" s="400"/>
      <c r="G30687" s="401"/>
      <c r="H30687" s="401"/>
      <c r="I30687" s="401"/>
      <c r="J30687" s="194"/>
      <c r="K30687" s="194"/>
      <c r="L30687" s="195"/>
      <c r="M30687" s="196"/>
      <c r="N30687" s="197"/>
      <c r="O30687" s="197"/>
      <c r="P30687" s="231"/>
    </row>
    <row r="30688" spans="2:16">
      <c r="B30688" s="351"/>
      <c r="C30688" s="398"/>
      <c r="D30688" s="399"/>
      <c r="E30688" s="400"/>
      <c r="G30688" s="401"/>
      <c r="H30688" s="401"/>
      <c r="I30688" s="401"/>
      <c r="J30688" s="194"/>
      <c r="K30688" s="194"/>
      <c r="L30688" s="195"/>
      <c r="M30688" s="196"/>
      <c r="N30688" s="197"/>
      <c r="O30688" s="197"/>
      <c r="P30688" s="231"/>
    </row>
    <row r="30689" spans="2:16">
      <c r="B30689" s="351"/>
      <c r="C30689" s="398"/>
      <c r="D30689" s="399"/>
      <c r="E30689" s="400"/>
      <c r="G30689" s="401"/>
      <c r="H30689" s="401"/>
      <c r="I30689" s="401"/>
      <c r="J30689" s="194"/>
      <c r="K30689" s="194"/>
      <c r="L30689" s="195"/>
      <c r="M30689" s="196"/>
      <c r="N30689" s="197"/>
      <c r="O30689" s="197"/>
      <c r="P30689" s="231"/>
    </row>
    <row r="30690" spans="2:16">
      <c r="B30690" s="351"/>
      <c r="C30690" s="398"/>
      <c r="D30690" s="399"/>
      <c r="E30690" s="400"/>
      <c r="G30690" s="401"/>
      <c r="H30690" s="401"/>
      <c r="I30690" s="401"/>
      <c r="J30690" s="194"/>
      <c r="K30690" s="194"/>
      <c r="L30690" s="195"/>
      <c r="M30690" s="196"/>
      <c r="N30690" s="197"/>
      <c r="O30690" s="197"/>
      <c r="P30690" s="231"/>
    </row>
    <row r="30691" spans="2:16">
      <c r="B30691" s="351"/>
      <c r="C30691" s="398"/>
      <c r="D30691" s="399"/>
      <c r="E30691" s="400"/>
      <c r="G30691" s="401"/>
      <c r="H30691" s="401"/>
      <c r="I30691" s="401"/>
      <c r="J30691" s="194"/>
      <c r="K30691" s="194"/>
      <c r="L30691" s="195"/>
      <c r="M30691" s="196"/>
      <c r="N30691" s="197"/>
      <c r="O30691" s="197"/>
      <c r="P30691" s="231"/>
    </row>
    <row r="30692" spans="2:16">
      <c r="B30692" s="351"/>
      <c r="C30692" s="398"/>
      <c r="D30692" s="399"/>
      <c r="E30692" s="400"/>
      <c r="G30692" s="401"/>
      <c r="H30692" s="401"/>
      <c r="I30692" s="401"/>
      <c r="J30692" s="194"/>
      <c r="K30692" s="194"/>
      <c r="L30692" s="195"/>
      <c r="M30692" s="196"/>
      <c r="N30692" s="197"/>
      <c r="O30692" s="197"/>
      <c r="P30692" s="231"/>
    </row>
    <row r="30693" spans="2:16">
      <c r="B30693" s="351"/>
      <c r="C30693" s="398"/>
      <c r="D30693" s="399"/>
      <c r="E30693" s="400"/>
      <c r="G30693" s="401"/>
      <c r="H30693" s="401"/>
      <c r="I30693" s="401"/>
      <c r="J30693" s="194"/>
      <c r="K30693" s="194"/>
      <c r="L30693" s="195"/>
      <c r="M30693" s="196"/>
      <c r="N30693" s="197"/>
      <c r="O30693" s="197"/>
      <c r="P30693" s="231"/>
    </row>
    <row r="30694" spans="2:16">
      <c r="B30694" s="351"/>
      <c r="C30694" s="398"/>
      <c r="D30694" s="399"/>
      <c r="E30694" s="400"/>
      <c r="G30694" s="401"/>
      <c r="H30694" s="401"/>
      <c r="I30694" s="401"/>
      <c r="J30694" s="194"/>
      <c r="K30694" s="194"/>
      <c r="L30694" s="195"/>
      <c r="M30694" s="196"/>
      <c r="N30694" s="197"/>
      <c r="O30694" s="197"/>
      <c r="P30694" s="231"/>
    </row>
    <row r="30695" spans="2:16">
      <c r="B30695" s="351"/>
      <c r="C30695" s="398"/>
      <c r="D30695" s="399"/>
      <c r="E30695" s="400"/>
      <c r="G30695" s="401"/>
      <c r="H30695" s="401"/>
      <c r="I30695" s="401"/>
      <c r="J30695" s="194"/>
      <c r="K30695" s="194"/>
      <c r="L30695" s="195"/>
      <c r="M30695" s="196"/>
      <c r="N30695" s="197"/>
      <c r="O30695" s="197"/>
      <c r="P30695" s="231"/>
    </row>
    <row r="30696" spans="2:16">
      <c r="B30696" s="351"/>
      <c r="C30696" s="398"/>
      <c r="D30696" s="399"/>
      <c r="E30696" s="400"/>
      <c r="G30696" s="401"/>
      <c r="H30696" s="401"/>
      <c r="I30696" s="401"/>
      <c r="J30696" s="194"/>
      <c r="K30696" s="194"/>
      <c r="L30696" s="195"/>
      <c r="M30696" s="196"/>
      <c r="N30696" s="197"/>
      <c r="O30696" s="197"/>
      <c r="P30696" s="231"/>
    </row>
    <row r="30697" spans="2:16">
      <c r="B30697" s="351"/>
      <c r="C30697" s="398"/>
      <c r="D30697" s="399"/>
      <c r="E30697" s="400"/>
      <c r="G30697" s="401"/>
      <c r="H30697" s="401"/>
      <c r="I30697" s="401"/>
      <c r="J30697" s="194"/>
      <c r="K30697" s="194"/>
      <c r="L30697" s="195"/>
      <c r="M30697" s="196"/>
      <c r="N30697" s="197"/>
      <c r="O30697" s="197"/>
      <c r="P30697" s="231"/>
    </row>
    <row r="30698" spans="2:16">
      <c r="B30698" s="351"/>
      <c r="C30698" s="398"/>
      <c r="D30698" s="399"/>
      <c r="E30698" s="400"/>
      <c r="G30698" s="401"/>
      <c r="H30698" s="401"/>
      <c r="I30698" s="401"/>
      <c r="J30698" s="194"/>
      <c r="K30698" s="194"/>
      <c r="L30698" s="195"/>
      <c r="M30698" s="196"/>
      <c r="N30698" s="197"/>
      <c r="O30698" s="197"/>
      <c r="P30698" s="231"/>
    </row>
    <row r="30699" spans="2:16">
      <c r="B30699" s="351"/>
      <c r="C30699" s="398"/>
      <c r="D30699" s="399"/>
      <c r="E30699" s="400"/>
      <c r="G30699" s="401"/>
      <c r="H30699" s="401"/>
      <c r="I30699" s="401"/>
      <c r="J30699" s="194"/>
      <c r="K30699" s="194"/>
      <c r="L30699" s="195"/>
      <c r="M30699" s="196"/>
      <c r="N30699" s="197"/>
      <c r="O30699" s="197"/>
      <c r="P30699" s="231"/>
    </row>
    <row r="30700" spans="2:16">
      <c r="B30700" s="351"/>
      <c r="C30700" s="398"/>
      <c r="D30700" s="399"/>
      <c r="E30700" s="400"/>
      <c r="G30700" s="401"/>
      <c r="H30700" s="401"/>
      <c r="I30700" s="401"/>
      <c r="J30700" s="194"/>
      <c r="K30700" s="194"/>
      <c r="L30700" s="195"/>
      <c r="M30700" s="196"/>
      <c r="N30700" s="197"/>
      <c r="O30700" s="197"/>
      <c r="P30700" s="231"/>
    </row>
    <row r="30701" spans="2:16">
      <c r="B30701" s="351"/>
      <c r="C30701" s="398"/>
      <c r="D30701" s="399"/>
      <c r="E30701" s="400"/>
      <c r="G30701" s="401"/>
      <c r="H30701" s="401"/>
      <c r="I30701" s="401"/>
      <c r="J30701" s="194"/>
      <c r="K30701" s="194"/>
      <c r="L30701" s="195"/>
      <c r="M30701" s="196"/>
      <c r="N30701" s="197"/>
      <c r="O30701" s="197"/>
      <c r="P30701" s="231"/>
    </row>
    <row r="30702" spans="2:16">
      <c r="B30702" s="351"/>
      <c r="C30702" s="398"/>
      <c r="D30702" s="399"/>
      <c r="E30702" s="400"/>
      <c r="G30702" s="401"/>
      <c r="H30702" s="401"/>
      <c r="I30702" s="401"/>
      <c r="J30702" s="194"/>
      <c r="K30702" s="194"/>
      <c r="L30702" s="195"/>
      <c r="M30702" s="196"/>
      <c r="N30702" s="197"/>
      <c r="O30702" s="197"/>
      <c r="P30702" s="231"/>
    </row>
    <row r="30703" spans="2:16">
      <c r="B30703" s="351"/>
      <c r="C30703" s="398"/>
      <c r="D30703" s="399"/>
      <c r="E30703" s="400"/>
      <c r="G30703" s="401"/>
      <c r="H30703" s="401"/>
      <c r="I30703" s="401"/>
      <c r="J30703" s="194"/>
      <c r="K30703" s="194"/>
      <c r="L30703" s="195"/>
      <c r="M30703" s="196"/>
      <c r="N30703" s="197"/>
      <c r="O30703" s="197"/>
      <c r="P30703" s="231"/>
    </row>
    <row r="30704" spans="2:16">
      <c r="B30704" s="351"/>
      <c r="C30704" s="398"/>
      <c r="D30704" s="399"/>
      <c r="E30704" s="400"/>
      <c r="G30704" s="401"/>
      <c r="H30704" s="401"/>
      <c r="I30704" s="401"/>
      <c r="J30704" s="194"/>
      <c r="K30704" s="194"/>
      <c r="L30704" s="195"/>
      <c r="M30704" s="196"/>
      <c r="N30704" s="197"/>
      <c r="O30704" s="197"/>
      <c r="P30704" s="231"/>
    </row>
    <row r="30705" spans="2:16">
      <c r="B30705" s="351"/>
      <c r="C30705" s="398"/>
      <c r="D30705" s="399"/>
      <c r="E30705" s="400"/>
      <c r="G30705" s="401"/>
      <c r="H30705" s="401"/>
      <c r="I30705" s="401"/>
      <c r="J30705" s="194"/>
      <c r="K30705" s="194"/>
      <c r="L30705" s="195"/>
      <c r="M30705" s="196"/>
      <c r="N30705" s="197"/>
      <c r="O30705" s="197"/>
      <c r="P30705" s="231"/>
    </row>
    <row r="30706" spans="2:16">
      <c r="B30706" s="351"/>
      <c r="C30706" s="398"/>
      <c r="D30706" s="399"/>
      <c r="E30706" s="400"/>
      <c r="G30706" s="401"/>
      <c r="H30706" s="401"/>
      <c r="I30706" s="401"/>
      <c r="J30706" s="194"/>
      <c r="K30706" s="194"/>
      <c r="L30706" s="195"/>
      <c r="M30706" s="196"/>
      <c r="N30706" s="197"/>
      <c r="O30706" s="197"/>
      <c r="P30706" s="231"/>
    </row>
    <row r="30707" spans="2:16">
      <c r="B30707" s="351"/>
      <c r="C30707" s="398"/>
      <c r="D30707" s="399"/>
      <c r="E30707" s="400"/>
      <c r="G30707" s="401"/>
      <c r="H30707" s="401"/>
      <c r="I30707" s="401"/>
      <c r="J30707" s="194"/>
      <c r="K30707" s="194"/>
      <c r="L30707" s="195"/>
      <c r="M30707" s="196"/>
      <c r="N30707" s="197"/>
      <c r="O30707" s="197"/>
      <c r="P30707" s="231"/>
    </row>
    <row r="30708" spans="2:16">
      <c r="B30708" s="351"/>
      <c r="C30708" s="398"/>
      <c r="D30708" s="399"/>
      <c r="E30708" s="400"/>
      <c r="G30708" s="401"/>
      <c r="H30708" s="401"/>
      <c r="I30708" s="401"/>
      <c r="J30708" s="194"/>
      <c r="K30708" s="194"/>
      <c r="L30708" s="195"/>
      <c r="M30708" s="196"/>
      <c r="N30708" s="197"/>
      <c r="O30708" s="197"/>
      <c r="P30708" s="231"/>
    </row>
    <row r="30709" spans="2:16">
      <c r="B30709" s="351"/>
      <c r="C30709" s="398"/>
      <c r="D30709" s="399"/>
      <c r="E30709" s="400"/>
      <c r="G30709" s="401"/>
      <c r="H30709" s="401"/>
      <c r="I30709" s="401"/>
      <c r="J30709" s="194"/>
      <c r="K30709" s="194"/>
      <c r="L30709" s="195"/>
      <c r="M30709" s="196"/>
      <c r="N30709" s="197"/>
      <c r="O30709" s="197"/>
      <c r="P30709" s="231"/>
    </row>
    <row r="30710" spans="2:16">
      <c r="B30710" s="351"/>
      <c r="C30710" s="398"/>
      <c r="D30710" s="399"/>
      <c r="E30710" s="400"/>
      <c r="G30710" s="401"/>
      <c r="H30710" s="401"/>
      <c r="I30710" s="401"/>
      <c r="J30710" s="194"/>
      <c r="K30710" s="194"/>
      <c r="L30710" s="195"/>
      <c r="M30710" s="196"/>
      <c r="N30710" s="197"/>
      <c r="O30710" s="197"/>
      <c r="P30710" s="231"/>
    </row>
    <row r="30711" spans="2:16">
      <c r="B30711" s="351"/>
      <c r="C30711" s="398"/>
      <c r="D30711" s="399"/>
      <c r="E30711" s="400"/>
      <c r="G30711" s="401"/>
      <c r="H30711" s="401"/>
      <c r="I30711" s="401"/>
      <c r="J30711" s="194"/>
      <c r="K30711" s="194"/>
      <c r="L30711" s="195"/>
      <c r="M30711" s="196"/>
      <c r="N30711" s="197"/>
      <c r="O30711" s="197"/>
      <c r="P30711" s="231"/>
    </row>
    <row r="30712" spans="2:16">
      <c r="B30712" s="351"/>
      <c r="C30712" s="398"/>
      <c r="D30712" s="399"/>
      <c r="E30712" s="400"/>
      <c r="G30712" s="401"/>
      <c r="H30712" s="401"/>
      <c r="I30712" s="401"/>
      <c r="J30712" s="194"/>
      <c r="K30712" s="194"/>
      <c r="L30712" s="195"/>
      <c r="M30712" s="196"/>
      <c r="N30712" s="197"/>
      <c r="O30712" s="197"/>
      <c r="P30712" s="231"/>
    </row>
    <row r="30713" spans="2:16">
      <c r="B30713" s="351"/>
      <c r="C30713" s="398"/>
      <c r="D30713" s="399"/>
      <c r="E30713" s="400"/>
      <c r="G30713" s="401"/>
      <c r="H30713" s="401"/>
      <c r="I30713" s="401"/>
      <c r="J30713" s="194"/>
      <c r="K30713" s="194"/>
      <c r="L30713" s="195"/>
      <c r="M30713" s="196"/>
      <c r="N30713" s="197"/>
      <c r="O30713" s="197"/>
      <c r="P30713" s="231"/>
    </row>
    <row r="30714" spans="2:16">
      <c r="B30714" s="351"/>
      <c r="C30714" s="398"/>
      <c r="D30714" s="399"/>
      <c r="E30714" s="400"/>
      <c r="G30714" s="401"/>
      <c r="H30714" s="401"/>
      <c r="I30714" s="401"/>
      <c r="J30714" s="194"/>
      <c r="K30714" s="194"/>
      <c r="L30714" s="195"/>
      <c r="M30714" s="196"/>
      <c r="N30714" s="197"/>
      <c r="O30714" s="197"/>
      <c r="P30714" s="231"/>
    </row>
    <row r="30715" spans="2:16">
      <c r="B30715" s="351"/>
      <c r="C30715" s="398"/>
      <c r="D30715" s="399"/>
      <c r="E30715" s="400"/>
      <c r="G30715" s="401"/>
      <c r="H30715" s="401"/>
      <c r="I30715" s="401"/>
      <c r="J30715" s="194"/>
      <c r="K30715" s="194"/>
      <c r="L30715" s="195"/>
      <c r="M30715" s="196"/>
      <c r="N30715" s="197"/>
      <c r="O30715" s="197"/>
      <c r="P30715" s="231"/>
    </row>
    <row r="30716" spans="2:16">
      <c r="B30716" s="351"/>
      <c r="C30716" s="398"/>
      <c r="D30716" s="399"/>
      <c r="E30716" s="400"/>
      <c r="G30716" s="401"/>
      <c r="H30716" s="401"/>
      <c r="I30716" s="401"/>
      <c r="J30716" s="194"/>
      <c r="K30716" s="194"/>
      <c r="L30716" s="195"/>
      <c r="M30716" s="196"/>
      <c r="N30716" s="197"/>
      <c r="O30716" s="197"/>
      <c r="P30716" s="231"/>
    </row>
    <row r="30717" spans="2:16">
      <c r="B30717" s="351"/>
      <c r="C30717" s="398"/>
      <c r="D30717" s="399"/>
      <c r="E30717" s="400"/>
      <c r="G30717" s="401"/>
      <c r="H30717" s="401"/>
      <c r="I30717" s="401"/>
      <c r="J30717" s="194"/>
      <c r="K30717" s="194"/>
      <c r="L30717" s="195"/>
      <c r="M30717" s="196"/>
      <c r="N30717" s="197"/>
      <c r="O30717" s="197"/>
      <c r="P30717" s="231"/>
    </row>
    <row r="30718" spans="2:16">
      <c r="B30718" s="351"/>
      <c r="C30718" s="398"/>
      <c r="D30718" s="399"/>
      <c r="E30718" s="400"/>
      <c r="G30718" s="401"/>
      <c r="H30718" s="401"/>
      <c r="I30718" s="401"/>
      <c r="J30718" s="194"/>
      <c r="K30718" s="194"/>
      <c r="L30718" s="195"/>
      <c r="M30718" s="196"/>
      <c r="N30718" s="197"/>
      <c r="O30718" s="197"/>
      <c r="P30718" s="231"/>
    </row>
    <row r="30719" spans="2:16">
      <c r="B30719" s="351"/>
      <c r="C30719" s="398"/>
      <c r="D30719" s="399"/>
      <c r="E30719" s="400"/>
      <c r="G30719" s="401"/>
      <c r="H30719" s="401"/>
      <c r="I30719" s="401"/>
      <c r="J30719" s="194"/>
      <c r="K30719" s="194"/>
      <c r="L30719" s="195"/>
      <c r="M30719" s="196"/>
      <c r="N30719" s="197"/>
      <c r="O30719" s="197"/>
      <c r="P30719" s="231"/>
    </row>
    <row r="30720" spans="2:16">
      <c r="B30720" s="351"/>
      <c r="C30720" s="398"/>
      <c r="D30720" s="399"/>
      <c r="E30720" s="400"/>
      <c r="G30720" s="401"/>
      <c r="H30720" s="401"/>
      <c r="I30720" s="401"/>
      <c r="J30720" s="194"/>
      <c r="K30720" s="194"/>
      <c r="L30720" s="195"/>
      <c r="M30720" s="196"/>
      <c r="N30720" s="197"/>
      <c r="O30720" s="197"/>
      <c r="P30720" s="231"/>
    </row>
    <row r="30721" spans="2:16">
      <c r="B30721" s="351"/>
      <c r="C30721" s="398"/>
      <c r="D30721" s="399"/>
      <c r="E30721" s="400"/>
      <c r="G30721" s="401"/>
      <c r="H30721" s="401"/>
      <c r="I30721" s="401"/>
      <c r="J30721" s="194"/>
      <c r="K30721" s="194"/>
      <c r="L30721" s="195"/>
      <c r="M30721" s="196"/>
      <c r="N30721" s="197"/>
      <c r="O30721" s="197"/>
      <c r="P30721" s="231"/>
    </row>
    <row r="30722" spans="2:16">
      <c r="B30722" s="351"/>
      <c r="C30722" s="398"/>
      <c r="D30722" s="399"/>
      <c r="E30722" s="400"/>
      <c r="G30722" s="401"/>
      <c r="H30722" s="401"/>
      <c r="I30722" s="401"/>
      <c r="J30722" s="194"/>
      <c r="K30722" s="194"/>
      <c r="L30722" s="195"/>
      <c r="M30722" s="196"/>
      <c r="N30722" s="197"/>
      <c r="O30722" s="197"/>
      <c r="P30722" s="231"/>
    </row>
    <row r="30723" spans="2:16">
      <c r="B30723" s="351"/>
      <c r="C30723" s="398"/>
      <c r="D30723" s="399"/>
      <c r="E30723" s="400"/>
      <c r="G30723" s="401"/>
      <c r="H30723" s="401"/>
      <c r="I30723" s="401"/>
      <c r="J30723" s="194"/>
      <c r="K30723" s="194"/>
      <c r="L30723" s="195"/>
      <c r="M30723" s="196"/>
      <c r="N30723" s="197"/>
      <c r="O30723" s="197"/>
      <c r="P30723" s="231"/>
    </row>
    <row r="30724" spans="2:16">
      <c r="B30724" s="351"/>
      <c r="C30724" s="398"/>
      <c r="D30724" s="399"/>
      <c r="E30724" s="400"/>
      <c r="G30724" s="401"/>
      <c r="H30724" s="401"/>
      <c r="I30724" s="401"/>
      <c r="J30724" s="194"/>
      <c r="K30724" s="194"/>
      <c r="L30724" s="195"/>
      <c r="M30724" s="196"/>
      <c r="N30724" s="197"/>
      <c r="O30724" s="197"/>
      <c r="P30724" s="231"/>
    </row>
    <row r="30725" spans="2:16">
      <c r="B30725" s="351"/>
      <c r="C30725" s="398"/>
      <c r="D30725" s="399"/>
      <c r="E30725" s="400"/>
      <c r="G30725" s="401"/>
      <c r="H30725" s="401"/>
      <c r="I30725" s="401"/>
      <c r="J30725" s="194"/>
      <c r="K30725" s="194"/>
      <c r="L30725" s="195"/>
      <c r="M30725" s="196"/>
      <c r="N30725" s="197"/>
      <c r="O30725" s="197"/>
      <c r="P30725" s="231"/>
    </row>
    <row r="30726" spans="2:16">
      <c r="B30726" s="351"/>
      <c r="C30726" s="398"/>
      <c r="D30726" s="399"/>
      <c r="E30726" s="400"/>
      <c r="G30726" s="401"/>
      <c r="H30726" s="401"/>
      <c r="I30726" s="401"/>
      <c r="J30726" s="194"/>
      <c r="K30726" s="194"/>
      <c r="L30726" s="195"/>
      <c r="M30726" s="196"/>
      <c r="N30726" s="197"/>
      <c r="O30726" s="197"/>
      <c r="P30726" s="231"/>
    </row>
    <row r="30727" spans="2:16">
      <c r="B30727" s="351"/>
      <c r="C30727" s="398"/>
      <c r="D30727" s="399"/>
      <c r="E30727" s="400"/>
      <c r="G30727" s="401"/>
      <c r="H30727" s="401"/>
      <c r="I30727" s="401"/>
      <c r="J30727" s="194"/>
      <c r="K30727" s="194"/>
      <c r="L30727" s="195"/>
      <c r="M30727" s="196"/>
      <c r="N30727" s="197"/>
      <c r="O30727" s="197"/>
      <c r="P30727" s="231"/>
    </row>
    <row r="30728" spans="2:16">
      <c r="B30728" s="351"/>
      <c r="C30728" s="398"/>
      <c r="D30728" s="399"/>
      <c r="E30728" s="400"/>
      <c r="G30728" s="401"/>
      <c r="H30728" s="401"/>
      <c r="I30728" s="401"/>
      <c r="J30728" s="194"/>
      <c r="K30728" s="194"/>
      <c r="L30728" s="195"/>
      <c r="M30728" s="196"/>
      <c r="N30728" s="197"/>
      <c r="O30728" s="197"/>
      <c r="P30728" s="231"/>
    </row>
    <row r="30729" spans="2:16">
      <c r="B30729" s="351"/>
      <c r="C30729" s="398"/>
      <c r="D30729" s="399"/>
      <c r="E30729" s="400"/>
      <c r="G30729" s="401"/>
      <c r="H30729" s="401"/>
      <c r="I30729" s="401"/>
      <c r="J30729" s="194"/>
      <c r="K30729" s="194"/>
      <c r="L30729" s="195"/>
      <c r="M30729" s="196"/>
      <c r="N30729" s="197"/>
      <c r="O30729" s="197"/>
      <c r="P30729" s="231"/>
    </row>
    <row r="30730" spans="2:16">
      <c r="B30730" s="351"/>
      <c r="C30730" s="398"/>
      <c r="D30730" s="399"/>
      <c r="E30730" s="400"/>
      <c r="G30730" s="401"/>
      <c r="H30730" s="401"/>
      <c r="I30730" s="401"/>
      <c r="J30730" s="194"/>
      <c r="K30730" s="194"/>
      <c r="L30730" s="195"/>
      <c r="M30730" s="196"/>
      <c r="N30730" s="197"/>
      <c r="O30730" s="197"/>
      <c r="P30730" s="231"/>
    </row>
    <row r="30731" spans="2:16">
      <c r="B30731" s="351"/>
      <c r="C30731" s="398"/>
      <c r="D30731" s="399"/>
      <c r="E30731" s="400"/>
      <c r="G30731" s="401"/>
      <c r="H30731" s="401"/>
      <c r="I30731" s="401"/>
      <c r="J30731" s="194"/>
      <c r="K30731" s="194"/>
      <c r="L30731" s="195"/>
      <c r="M30731" s="196"/>
      <c r="N30731" s="197"/>
      <c r="O30731" s="197"/>
      <c r="P30731" s="231"/>
    </row>
    <row r="30732" spans="2:16">
      <c r="B30732" s="351"/>
      <c r="C30732" s="398"/>
      <c r="D30732" s="399"/>
      <c r="E30732" s="400"/>
      <c r="G30732" s="401"/>
      <c r="H30732" s="401"/>
      <c r="I30732" s="401"/>
      <c r="J30732" s="194"/>
      <c r="K30732" s="194"/>
      <c r="L30732" s="195"/>
      <c r="M30732" s="196"/>
      <c r="N30732" s="197"/>
      <c r="O30732" s="197"/>
      <c r="P30732" s="231"/>
    </row>
    <row r="30733" spans="2:16">
      <c r="B30733" s="351"/>
      <c r="C30733" s="398"/>
      <c r="D30733" s="399"/>
      <c r="E30733" s="400"/>
      <c r="G30733" s="401"/>
      <c r="H30733" s="401"/>
      <c r="I30733" s="401"/>
      <c r="J30733" s="194"/>
      <c r="K30733" s="194"/>
      <c r="L30733" s="195"/>
      <c r="M30733" s="196"/>
      <c r="N30733" s="197"/>
      <c r="O30733" s="197"/>
      <c r="P30733" s="231"/>
    </row>
    <row r="30734" spans="2:16">
      <c r="B30734" s="351"/>
      <c r="C30734" s="398"/>
      <c r="D30734" s="399"/>
      <c r="E30734" s="400"/>
      <c r="G30734" s="401"/>
      <c r="H30734" s="401"/>
      <c r="I30734" s="401"/>
      <c r="J30734" s="194"/>
      <c r="K30734" s="194"/>
      <c r="L30734" s="195"/>
      <c r="M30734" s="196"/>
      <c r="N30734" s="197"/>
      <c r="O30734" s="197"/>
      <c r="P30734" s="231"/>
    </row>
    <row r="30735" spans="2:16">
      <c r="B30735" s="351"/>
      <c r="C30735" s="398"/>
      <c r="D30735" s="399"/>
      <c r="E30735" s="400"/>
      <c r="G30735" s="401"/>
      <c r="H30735" s="401"/>
      <c r="I30735" s="401"/>
      <c r="J30735" s="194"/>
      <c r="K30735" s="194"/>
      <c r="L30735" s="195"/>
      <c r="M30735" s="196"/>
      <c r="N30735" s="197"/>
      <c r="O30735" s="197"/>
      <c r="P30735" s="231"/>
    </row>
    <row r="30736" spans="2:16">
      <c r="B30736" s="351"/>
      <c r="C30736" s="398"/>
      <c r="D30736" s="399"/>
      <c r="E30736" s="400"/>
      <c r="G30736" s="401"/>
      <c r="H30736" s="401"/>
      <c r="I30736" s="401"/>
      <c r="J30736" s="194"/>
      <c r="K30736" s="194"/>
      <c r="L30736" s="195"/>
      <c r="M30736" s="196"/>
      <c r="N30736" s="197"/>
      <c r="O30736" s="197"/>
      <c r="P30736" s="231"/>
    </row>
    <row r="30737" spans="2:16">
      <c r="B30737" s="351"/>
      <c r="C30737" s="398"/>
      <c r="D30737" s="399"/>
      <c r="E30737" s="400"/>
      <c r="G30737" s="401"/>
      <c r="H30737" s="401"/>
      <c r="I30737" s="401"/>
      <c r="J30737" s="194"/>
      <c r="K30737" s="194"/>
      <c r="L30737" s="195"/>
      <c r="M30737" s="196"/>
      <c r="N30737" s="197"/>
      <c r="O30737" s="197"/>
      <c r="P30737" s="231"/>
    </row>
    <row r="30738" spans="2:16">
      <c r="B30738" s="351"/>
      <c r="C30738" s="398"/>
      <c r="D30738" s="399"/>
      <c r="E30738" s="400"/>
      <c r="G30738" s="401"/>
      <c r="H30738" s="401"/>
      <c r="I30738" s="401"/>
      <c r="J30738" s="194"/>
      <c r="K30738" s="194"/>
      <c r="L30738" s="195"/>
      <c r="M30738" s="196"/>
      <c r="N30738" s="197"/>
      <c r="O30738" s="197"/>
      <c r="P30738" s="231"/>
    </row>
    <row r="30739" spans="2:16">
      <c r="B30739" s="351"/>
      <c r="C30739" s="398"/>
      <c r="D30739" s="399"/>
      <c r="E30739" s="400"/>
      <c r="G30739" s="401"/>
      <c r="H30739" s="401"/>
      <c r="I30739" s="401"/>
      <c r="J30739" s="194"/>
      <c r="K30739" s="194"/>
      <c r="L30739" s="195"/>
      <c r="M30739" s="196"/>
      <c r="N30739" s="197"/>
      <c r="O30739" s="197"/>
      <c r="P30739" s="231"/>
    </row>
    <row r="30740" spans="2:16">
      <c r="B30740" s="351"/>
      <c r="C30740" s="398"/>
      <c r="D30740" s="399"/>
      <c r="E30740" s="400"/>
      <c r="G30740" s="401"/>
      <c r="H30740" s="401"/>
      <c r="I30740" s="401"/>
      <c r="J30740" s="194"/>
      <c r="K30740" s="194"/>
      <c r="L30740" s="195"/>
      <c r="M30740" s="196"/>
      <c r="N30740" s="197"/>
      <c r="O30740" s="197"/>
      <c r="P30740" s="231"/>
    </row>
    <row r="30741" spans="2:16">
      <c r="B30741" s="351"/>
      <c r="C30741" s="398"/>
      <c r="D30741" s="399"/>
      <c r="E30741" s="400"/>
      <c r="G30741" s="401"/>
      <c r="H30741" s="401"/>
      <c r="I30741" s="401"/>
      <c r="J30741" s="194"/>
      <c r="K30741" s="194"/>
      <c r="L30741" s="195"/>
      <c r="M30741" s="196"/>
      <c r="N30741" s="197"/>
      <c r="O30741" s="197"/>
      <c r="P30741" s="231"/>
    </row>
    <row r="30742" spans="2:16">
      <c r="B30742" s="351"/>
      <c r="C30742" s="398"/>
      <c r="D30742" s="399"/>
      <c r="E30742" s="400"/>
      <c r="G30742" s="401"/>
      <c r="H30742" s="401"/>
      <c r="I30742" s="401"/>
      <c r="J30742" s="194"/>
      <c r="K30742" s="194"/>
      <c r="L30742" s="195"/>
      <c r="M30742" s="196"/>
      <c r="N30742" s="197"/>
      <c r="O30742" s="197"/>
      <c r="P30742" s="231"/>
    </row>
    <row r="30743" spans="2:16">
      <c r="B30743" s="351"/>
      <c r="C30743" s="398"/>
      <c r="D30743" s="399"/>
      <c r="E30743" s="400"/>
      <c r="G30743" s="401"/>
      <c r="H30743" s="401"/>
      <c r="I30743" s="401"/>
      <c r="J30743" s="194"/>
      <c r="K30743" s="194"/>
      <c r="L30743" s="195"/>
      <c r="M30743" s="196"/>
      <c r="N30743" s="197"/>
      <c r="O30743" s="197"/>
      <c r="P30743" s="231"/>
    </row>
    <row r="30744" spans="2:16">
      <c r="B30744" s="351"/>
      <c r="C30744" s="398"/>
      <c r="D30744" s="399"/>
      <c r="E30744" s="400"/>
      <c r="G30744" s="401"/>
      <c r="H30744" s="401"/>
      <c r="I30744" s="401"/>
      <c r="J30744" s="194"/>
      <c r="K30744" s="194"/>
      <c r="L30744" s="195"/>
      <c r="M30744" s="196"/>
      <c r="N30744" s="197"/>
      <c r="O30744" s="197"/>
      <c r="P30744" s="231"/>
    </row>
    <row r="30745" spans="2:16">
      <c r="B30745" s="351"/>
      <c r="C30745" s="398"/>
      <c r="D30745" s="399"/>
      <c r="E30745" s="400"/>
      <c r="G30745" s="401"/>
      <c r="H30745" s="401"/>
      <c r="I30745" s="401"/>
      <c r="J30745" s="194"/>
      <c r="K30745" s="194"/>
      <c r="L30745" s="195"/>
      <c r="M30745" s="196"/>
      <c r="N30745" s="197"/>
      <c r="O30745" s="197"/>
      <c r="P30745" s="231"/>
    </row>
    <row r="30746" spans="2:16">
      <c r="B30746" s="351"/>
      <c r="C30746" s="398"/>
      <c r="D30746" s="399"/>
      <c r="E30746" s="400"/>
      <c r="G30746" s="401"/>
      <c r="H30746" s="401"/>
      <c r="I30746" s="401"/>
      <c r="J30746" s="194"/>
      <c r="K30746" s="194"/>
      <c r="L30746" s="195"/>
      <c r="M30746" s="196"/>
      <c r="N30746" s="197"/>
      <c r="O30746" s="197"/>
      <c r="P30746" s="231"/>
    </row>
    <row r="30747" spans="2:16">
      <c r="B30747" s="351"/>
      <c r="C30747" s="398"/>
      <c r="D30747" s="399"/>
      <c r="E30747" s="400"/>
      <c r="G30747" s="401"/>
      <c r="H30747" s="401"/>
      <c r="I30747" s="401"/>
      <c r="J30747" s="194"/>
      <c r="K30747" s="194"/>
      <c r="L30747" s="195"/>
      <c r="M30747" s="196"/>
      <c r="N30747" s="197"/>
      <c r="O30747" s="197"/>
      <c r="P30747" s="231"/>
    </row>
    <row r="30748" spans="2:16">
      <c r="B30748" s="351"/>
      <c r="C30748" s="398"/>
      <c r="D30748" s="399"/>
      <c r="E30748" s="400"/>
      <c r="G30748" s="401"/>
      <c r="H30748" s="401"/>
      <c r="I30748" s="401"/>
      <c r="J30748" s="194"/>
      <c r="K30748" s="194"/>
      <c r="L30748" s="195"/>
      <c r="M30748" s="196"/>
      <c r="N30748" s="197"/>
      <c r="O30748" s="197"/>
      <c r="P30748" s="231"/>
    </row>
    <row r="30749" spans="2:16">
      <c r="B30749" s="351"/>
      <c r="C30749" s="398"/>
      <c r="D30749" s="399"/>
      <c r="E30749" s="400"/>
      <c r="G30749" s="401"/>
      <c r="H30749" s="401"/>
      <c r="I30749" s="401"/>
      <c r="J30749" s="194"/>
      <c r="K30749" s="194"/>
      <c r="L30749" s="195"/>
      <c r="M30749" s="196"/>
      <c r="N30749" s="197"/>
      <c r="O30749" s="197"/>
      <c r="P30749" s="231"/>
    </row>
    <row r="30750" spans="2:16">
      <c r="B30750" s="351"/>
      <c r="C30750" s="398"/>
      <c r="D30750" s="399"/>
      <c r="E30750" s="400"/>
      <c r="G30750" s="401"/>
      <c r="H30750" s="401"/>
      <c r="I30750" s="401"/>
      <c r="J30750" s="194"/>
      <c r="K30750" s="194"/>
      <c r="L30750" s="195"/>
      <c r="M30750" s="196"/>
      <c r="N30750" s="197"/>
      <c r="O30750" s="197"/>
      <c r="P30750" s="231"/>
    </row>
    <row r="30751" spans="2:16">
      <c r="B30751" s="351"/>
      <c r="C30751" s="398"/>
      <c r="D30751" s="399"/>
      <c r="E30751" s="400"/>
      <c r="G30751" s="401"/>
      <c r="H30751" s="401"/>
      <c r="I30751" s="401"/>
      <c r="J30751" s="194"/>
      <c r="K30751" s="194"/>
      <c r="L30751" s="195"/>
      <c r="M30751" s="196"/>
      <c r="N30751" s="197"/>
      <c r="O30751" s="197"/>
      <c r="P30751" s="231"/>
    </row>
    <row r="30752" spans="2:16">
      <c r="B30752" s="351"/>
      <c r="C30752" s="398"/>
      <c r="D30752" s="399"/>
      <c r="E30752" s="400"/>
      <c r="G30752" s="401"/>
      <c r="H30752" s="401"/>
      <c r="I30752" s="401"/>
      <c r="J30752" s="194"/>
      <c r="K30752" s="194"/>
      <c r="L30752" s="195"/>
      <c r="M30752" s="196"/>
      <c r="N30752" s="197"/>
      <c r="O30752" s="197"/>
      <c r="P30752" s="231"/>
    </row>
    <row r="30753" spans="2:16">
      <c r="B30753" s="351"/>
      <c r="C30753" s="398"/>
      <c r="D30753" s="399"/>
      <c r="E30753" s="400"/>
      <c r="G30753" s="401"/>
      <c r="H30753" s="401"/>
      <c r="I30753" s="401"/>
      <c r="J30753" s="194"/>
      <c r="K30753" s="194"/>
      <c r="L30753" s="195"/>
      <c r="M30753" s="196"/>
      <c r="N30753" s="197"/>
      <c r="O30753" s="197"/>
      <c r="P30753" s="231"/>
    </row>
    <row r="30754" spans="2:16">
      <c r="B30754" s="351"/>
      <c r="C30754" s="398"/>
      <c r="D30754" s="399"/>
      <c r="E30754" s="400"/>
      <c r="G30754" s="401"/>
      <c r="H30754" s="401"/>
      <c r="I30754" s="401"/>
      <c r="J30754" s="194"/>
      <c r="K30754" s="194"/>
      <c r="L30754" s="195"/>
      <c r="M30754" s="196"/>
      <c r="N30754" s="197"/>
      <c r="O30754" s="197"/>
      <c r="P30754" s="231"/>
    </row>
    <row r="30755" spans="2:16">
      <c r="B30755" s="351"/>
      <c r="C30755" s="398"/>
      <c r="D30755" s="399"/>
      <c r="E30755" s="400"/>
      <c r="G30755" s="401"/>
      <c r="H30755" s="401"/>
      <c r="I30755" s="401"/>
      <c r="J30755" s="194"/>
      <c r="K30755" s="194"/>
      <c r="L30755" s="195"/>
      <c r="M30755" s="196"/>
      <c r="N30755" s="197"/>
      <c r="O30755" s="197"/>
      <c r="P30755" s="231"/>
    </row>
    <row r="30756" spans="2:16">
      <c r="B30756" s="351"/>
      <c r="C30756" s="398"/>
      <c r="D30756" s="399"/>
      <c r="E30756" s="400"/>
      <c r="G30756" s="401"/>
      <c r="H30756" s="401"/>
      <c r="I30756" s="401"/>
      <c r="J30756" s="194"/>
      <c r="K30756" s="194"/>
      <c r="L30756" s="195"/>
      <c r="M30756" s="196"/>
      <c r="N30756" s="197"/>
      <c r="O30756" s="197"/>
      <c r="P30756" s="231"/>
    </row>
    <row r="30757" spans="2:16">
      <c r="B30757" s="351"/>
      <c r="C30757" s="398"/>
      <c r="D30757" s="399"/>
      <c r="E30757" s="400"/>
      <c r="G30757" s="401"/>
      <c r="H30757" s="401"/>
      <c r="I30757" s="401"/>
      <c r="J30757" s="194"/>
      <c r="K30757" s="194"/>
      <c r="L30757" s="195"/>
      <c r="M30757" s="196"/>
      <c r="N30757" s="197"/>
      <c r="O30757" s="197"/>
      <c r="P30757" s="231"/>
    </row>
    <row r="30758" spans="2:16">
      <c r="B30758" s="351"/>
      <c r="C30758" s="398"/>
      <c r="D30758" s="399"/>
      <c r="E30758" s="400"/>
      <c r="G30758" s="401"/>
      <c r="H30758" s="401"/>
      <c r="I30758" s="401"/>
      <c r="J30758" s="194"/>
      <c r="K30758" s="194"/>
      <c r="L30758" s="195"/>
      <c r="M30758" s="196"/>
      <c r="N30758" s="197"/>
      <c r="O30758" s="197"/>
      <c r="P30758" s="231"/>
    </row>
    <row r="30759" spans="2:16">
      <c r="B30759" s="351"/>
      <c r="C30759" s="398"/>
      <c r="D30759" s="399"/>
      <c r="E30759" s="400"/>
      <c r="G30759" s="401"/>
      <c r="H30759" s="401"/>
      <c r="I30759" s="401"/>
      <c r="J30759" s="194"/>
      <c r="K30759" s="194"/>
      <c r="L30759" s="195"/>
      <c r="M30759" s="196"/>
      <c r="N30759" s="197"/>
      <c r="O30759" s="197"/>
      <c r="P30759" s="231"/>
    </row>
    <row r="30760" spans="2:16">
      <c r="B30760" s="351"/>
      <c r="C30760" s="398"/>
      <c r="D30760" s="399"/>
      <c r="E30760" s="400"/>
      <c r="G30760" s="401"/>
      <c r="H30760" s="401"/>
      <c r="I30760" s="401"/>
      <c r="J30760" s="194"/>
      <c r="K30760" s="194"/>
      <c r="L30760" s="195"/>
      <c r="M30760" s="196"/>
      <c r="N30760" s="197"/>
      <c r="O30760" s="197"/>
      <c r="P30760" s="231"/>
    </row>
    <row r="30761" spans="2:16">
      <c r="B30761" s="351"/>
      <c r="C30761" s="398"/>
      <c r="D30761" s="399"/>
      <c r="E30761" s="400"/>
      <c r="G30761" s="401"/>
      <c r="H30761" s="401"/>
      <c r="I30761" s="401"/>
      <c r="J30761" s="194"/>
      <c r="K30761" s="194"/>
      <c r="L30761" s="195"/>
      <c r="M30761" s="196"/>
      <c r="N30761" s="197"/>
      <c r="O30761" s="197"/>
      <c r="P30761" s="231"/>
    </row>
    <row r="30762" spans="2:16">
      <c r="B30762" s="351"/>
      <c r="C30762" s="398"/>
      <c r="D30762" s="399"/>
      <c r="E30762" s="400"/>
      <c r="G30762" s="401"/>
      <c r="H30762" s="401"/>
      <c r="I30762" s="401"/>
      <c r="J30762" s="194"/>
      <c r="K30762" s="194"/>
      <c r="L30762" s="195"/>
      <c r="M30762" s="196"/>
      <c r="N30762" s="197"/>
      <c r="O30762" s="197"/>
      <c r="P30762" s="231"/>
    </row>
    <row r="30763" spans="2:16">
      <c r="B30763" s="351"/>
      <c r="C30763" s="398"/>
      <c r="D30763" s="399"/>
      <c r="E30763" s="400"/>
      <c r="G30763" s="401"/>
      <c r="H30763" s="401"/>
      <c r="I30763" s="401"/>
      <c r="J30763" s="194"/>
      <c r="K30763" s="194"/>
      <c r="L30763" s="195"/>
      <c r="M30763" s="196"/>
      <c r="N30763" s="197"/>
      <c r="O30763" s="197"/>
      <c r="P30763" s="231"/>
    </row>
    <row r="30764" spans="2:16">
      <c r="B30764" s="351"/>
      <c r="C30764" s="398"/>
      <c r="D30764" s="399"/>
      <c r="E30764" s="400"/>
      <c r="G30764" s="401"/>
      <c r="H30764" s="401"/>
      <c r="I30764" s="401"/>
      <c r="J30764" s="194"/>
      <c r="K30764" s="194"/>
      <c r="L30764" s="195"/>
      <c r="M30764" s="196"/>
      <c r="N30764" s="197"/>
      <c r="O30764" s="197"/>
      <c r="P30764" s="231"/>
    </row>
    <row r="30765" spans="2:16">
      <c r="B30765" s="351"/>
      <c r="C30765" s="398"/>
      <c r="D30765" s="399"/>
      <c r="E30765" s="400"/>
      <c r="G30765" s="401"/>
      <c r="H30765" s="401"/>
      <c r="I30765" s="401"/>
      <c r="J30765" s="194"/>
      <c r="K30765" s="194"/>
      <c r="L30765" s="195"/>
      <c r="M30765" s="196"/>
      <c r="N30765" s="197"/>
      <c r="O30765" s="197"/>
      <c r="P30765" s="231"/>
    </row>
    <row r="30766" spans="2:16">
      <c r="B30766" s="351"/>
      <c r="C30766" s="398"/>
      <c r="D30766" s="399"/>
      <c r="E30766" s="400"/>
      <c r="G30766" s="401"/>
      <c r="H30766" s="401"/>
      <c r="I30766" s="401"/>
      <c r="J30766" s="194"/>
      <c r="K30766" s="194"/>
      <c r="L30766" s="195"/>
      <c r="M30766" s="196"/>
      <c r="N30766" s="197"/>
      <c r="O30766" s="197"/>
      <c r="P30766" s="231"/>
    </row>
    <row r="30767" spans="2:16">
      <c r="B30767" s="351"/>
      <c r="C30767" s="398"/>
      <c r="D30767" s="399"/>
      <c r="E30767" s="400"/>
      <c r="G30767" s="401"/>
      <c r="H30767" s="401"/>
      <c r="I30767" s="401"/>
      <c r="J30767" s="194"/>
      <c r="K30767" s="194"/>
      <c r="L30767" s="195"/>
      <c r="M30767" s="196"/>
      <c r="N30767" s="197"/>
      <c r="O30767" s="197"/>
      <c r="P30767" s="231"/>
    </row>
    <row r="30768" spans="2:16">
      <c r="B30768" s="351"/>
      <c r="C30768" s="398"/>
      <c r="D30768" s="404"/>
      <c r="E30768" s="405"/>
      <c r="G30768" s="406"/>
      <c r="H30768" s="406"/>
      <c r="I30768" s="406"/>
      <c r="J30768" s="194"/>
      <c r="K30768" s="194"/>
      <c r="L30768" s="195"/>
      <c r="M30768" s="196"/>
      <c r="N30768" s="197"/>
      <c r="O30768" s="197"/>
      <c r="P30768" s="221"/>
    </row>
    <row r="30769" spans="2:16">
      <c r="B30769" s="351"/>
      <c r="C30769" s="398"/>
      <c r="D30769" s="399"/>
      <c r="E30769" s="400"/>
      <c r="G30769" s="401"/>
      <c r="H30769" s="401"/>
      <c r="I30769" s="401"/>
      <c r="J30769" s="194"/>
      <c r="K30769" s="194"/>
      <c r="L30769" s="195"/>
      <c r="M30769" s="196"/>
      <c r="N30769" s="197"/>
      <c r="O30769" s="197"/>
      <c r="P30769" s="231"/>
    </row>
    <row r="30770" spans="2:16">
      <c r="B30770" s="351"/>
      <c r="C30770" s="398"/>
      <c r="D30770" s="399"/>
      <c r="E30770" s="400"/>
      <c r="G30770" s="401"/>
      <c r="H30770" s="401"/>
      <c r="I30770" s="401"/>
      <c r="J30770" s="194"/>
      <c r="K30770" s="194"/>
      <c r="L30770" s="195"/>
      <c r="M30770" s="196"/>
      <c r="N30770" s="197"/>
      <c r="O30770" s="197"/>
      <c r="P30770" s="231"/>
    </row>
    <row r="30771" spans="2:16">
      <c r="B30771" s="351"/>
      <c r="C30771" s="398"/>
      <c r="D30771" s="399"/>
      <c r="E30771" s="400"/>
      <c r="G30771" s="401"/>
      <c r="H30771" s="401"/>
      <c r="I30771" s="401"/>
      <c r="J30771" s="194"/>
      <c r="K30771" s="194"/>
      <c r="L30771" s="195"/>
      <c r="M30771" s="196"/>
      <c r="N30771" s="197"/>
      <c r="O30771" s="197"/>
      <c r="P30771" s="231"/>
    </row>
    <row r="30772" spans="2:16">
      <c r="B30772" s="351"/>
      <c r="C30772" s="398"/>
      <c r="D30772" s="399"/>
      <c r="E30772" s="400"/>
      <c r="G30772" s="401"/>
      <c r="H30772" s="401"/>
      <c r="I30772" s="401"/>
      <c r="J30772" s="194"/>
      <c r="K30772" s="194"/>
      <c r="L30772" s="195"/>
      <c r="M30772" s="196"/>
      <c r="N30772" s="197"/>
      <c r="O30772" s="197"/>
      <c r="P30772" s="231"/>
    </row>
    <row r="30773" spans="2:16">
      <c r="B30773" s="351"/>
      <c r="C30773" s="398"/>
      <c r="D30773" s="399"/>
      <c r="E30773" s="400"/>
      <c r="G30773" s="401"/>
      <c r="H30773" s="401"/>
      <c r="I30773" s="401"/>
      <c r="J30773" s="194"/>
      <c r="K30773" s="194"/>
      <c r="L30773" s="195"/>
      <c r="M30773" s="196"/>
      <c r="N30773" s="197"/>
      <c r="O30773" s="197"/>
      <c r="P30773" s="231"/>
    </row>
    <row r="30774" spans="2:16">
      <c r="B30774" s="351"/>
      <c r="C30774" s="398"/>
      <c r="D30774" s="399"/>
      <c r="E30774" s="400"/>
      <c r="G30774" s="401"/>
      <c r="H30774" s="401"/>
      <c r="I30774" s="401"/>
      <c r="J30774" s="194"/>
      <c r="K30774" s="194"/>
      <c r="L30774" s="195"/>
      <c r="M30774" s="196"/>
      <c r="N30774" s="197"/>
      <c r="O30774" s="197"/>
      <c r="P30774" s="231"/>
    </row>
    <row r="30775" spans="2:16">
      <c r="B30775" s="351"/>
      <c r="C30775" s="398"/>
      <c r="D30775" s="399"/>
      <c r="E30775" s="400"/>
      <c r="G30775" s="401"/>
      <c r="H30775" s="401"/>
      <c r="I30775" s="401"/>
      <c r="J30775" s="194"/>
      <c r="K30775" s="194"/>
      <c r="L30775" s="195"/>
      <c r="M30775" s="196"/>
      <c r="N30775" s="197"/>
      <c r="O30775" s="197"/>
      <c r="P30775" s="231"/>
    </row>
    <row r="30776" spans="2:16">
      <c r="B30776" s="351"/>
      <c r="C30776" s="398"/>
      <c r="D30776" s="399"/>
      <c r="E30776" s="400"/>
      <c r="G30776" s="401"/>
      <c r="H30776" s="401"/>
      <c r="I30776" s="401"/>
      <c r="J30776" s="194"/>
      <c r="K30776" s="194"/>
      <c r="L30776" s="195"/>
      <c r="M30776" s="196"/>
      <c r="N30776" s="197"/>
      <c r="O30776" s="197"/>
      <c r="P30776" s="231"/>
    </row>
    <row r="30777" spans="2:16">
      <c r="B30777" s="351"/>
      <c r="C30777" s="398"/>
      <c r="D30777" s="399"/>
      <c r="E30777" s="400"/>
      <c r="G30777" s="401"/>
      <c r="H30777" s="401"/>
      <c r="I30777" s="401"/>
      <c r="J30777" s="194"/>
      <c r="K30777" s="194"/>
      <c r="L30777" s="195"/>
      <c r="M30777" s="196"/>
      <c r="N30777" s="197"/>
      <c r="O30777" s="197"/>
      <c r="P30777" s="231"/>
    </row>
    <row r="30778" spans="2:16">
      <c r="B30778" s="351"/>
      <c r="C30778" s="398"/>
      <c r="D30778" s="399"/>
      <c r="E30778" s="400"/>
      <c r="G30778" s="401"/>
      <c r="H30778" s="401"/>
      <c r="I30778" s="401"/>
      <c r="J30778" s="194"/>
      <c r="K30778" s="194"/>
      <c r="L30778" s="195"/>
      <c r="M30778" s="196"/>
      <c r="N30778" s="197"/>
      <c r="O30778" s="197"/>
      <c r="P30778" s="231"/>
    </row>
    <row r="30779" spans="2:16">
      <c r="B30779" s="351"/>
      <c r="C30779" s="398"/>
      <c r="D30779" s="399"/>
      <c r="E30779" s="400"/>
      <c r="G30779" s="401"/>
      <c r="H30779" s="401"/>
      <c r="I30779" s="401"/>
      <c r="J30779" s="194"/>
      <c r="K30779" s="194"/>
      <c r="L30779" s="195"/>
      <c r="M30779" s="196"/>
      <c r="N30779" s="197"/>
      <c r="O30779" s="197"/>
      <c r="P30779" s="231"/>
    </row>
    <row r="30780" spans="2:16">
      <c r="B30780" s="351"/>
      <c r="C30780" s="398"/>
      <c r="D30780" s="399"/>
      <c r="E30780" s="400"/>
      <c r="G30780" s="401"/>
      <c r="H30780" s="401"/>
      <c r="I30780" s="401"/>
      <c r="J30780" s="194"/>
      <c r="K30780" s="194"/>
      <c r="L30780" s="195"/>
      <c r="M30780" s="196"/>
      <c r="N30780" s="197"/>
      <c r="O30780" s="197"/>
      <c r="P30780" s="231"/>
    </row>
    <row r="30781" spans="2:16">
      <c r="B30781" s="351"/>
      <c r="C30781" s="398"/>
      <c r="D30781" s="399"/>
      <c r="E30781" s="400"/>
      <c r="G30781" s="401"/>
      <c r="H30781" s="401"/>
      <c r="I30781" s="401"/>
      <c r="J30781" s="194"/>
      <c r="K30781" s="194"/>
      <c r="L30781" s="195"/>
      <c r="M30781" s="196"/>
      <c r="N30781" s="197"/>
      <c r="O30781" s="197"/>
      <c r="P30781" s="231"/>
    </row>
    <row r="30782" spans="2:16">
      <c r="B30782" s="351"/>
      <c r="C30782" s="398"/>
      <c r="D30782" s="399"/>
      <c r="E30782" s="400"/>
      <c r="G30782" s="401"/>
      <c r="H30782" s="401"/>
      <c r="I30782" s="401"/>
      <c r="J30782" s="194"/>
      <c r="K30782" s="194"/>
      <c r="L30782" s="195"/>
      <c r="M30782" s="196"/>
      <c r="N30782" s="197"/>
      <c r="O30782" s="197"/>
      <c r="P30782" s="231"/>
    </row>
    <row r="30783" spans="2:16">
      <c r="B30783" s="351"/>
      <c r="C30783" s="398"/>
      <c r="D30783" s="399"/>
      <c r="E30783" s="400"/>
      <c r="G30783" s="401"/>
      <c r="H30783" s="401"/>
      <c r="I30783" s="401"/>
      <c r="J30783" s="194"/>
      <c r="K30783" s="194"/>
      <c r="L30783" s="195"/>
      <c r="M30783" s="196"/>
      <c r="N30783" s="197"/>
      <c r="O30783" s="197"/>
      <c r="P30783" s="231"/>
    </row>
    <row r="30784" spans="2:16">
      <c r="B30784" s="351"/>
      <c r="C30784" s="398"/>
      <c r="D30784" s="399"/>
      <c r="E30784" s="400"/>
      <c r="G30784" s="401"/>
      <c r="H30784" s="401"/>
      <c r="I30784" s="401"/>
      <c r="J30784" s="194"/>
      <c r="K30784" s="194"/>
      <c r="L30784" s="195"/>
      <c r="M30784" s="196"/>
      <c r="N30784" s="197"/>
      <c r="O30784" s="197"/>
      <c r="P30784" s="231"/>
    </row>
    <row r="30785" spans="2:16">
      <c r="B30785" s="351"/>
      <c r="C30785" s="398"/>
      <c r="D30785" s="399"/>
      <c r="E30785" s="400"/>
      <c r="G30785" s="401"/>
      <c r="H30785" s="401"/>
      <c r="I30785" s="401"/>
      <c r="J30785" s="194"/>
      <c r="K30785" s="194"/>
      <c r="L30785" s="195"/>
      <c r="M30785" s="196"/>
      <c r="N30785" s="197"/>
      <c r="O30785" s="197"/>
      <c r="P30785" s="231"/>
    </row>
    <row r="30786" spans="2:16">
      <c r="B30786" s="351"/>
      <c r="C30786" s="398"/>
      <c r="D30786" s="399"/>
      <c r="E30786" s="400"/>
      <c r="G30786" s="401"/>
      <c r="H30786" s="401"/>
      <c r="I30786" s="401"/>
      <c r="J30786" s="194"/>
      <c r="K30786" s="194"/>
      <c r="L30786" s="195"/>
      <c r="M30786" s="196"/>
      <c r="N30786" s="197"/>
      <c r="O30786" s="197"/>
      <c r="P30786" s="231"/>
    </row>
    <row r="30787" spans="2:16">
      <c r="B30787" s="351"/>
      <c r="C30787" s="398"/>
      <c r="D30787" s="399"/>
      <c r="E30787" s="400"/>
      <c r="G30787" s="401"/>
      <c r="H30787" s="401"/>
      <c r="I30787" s="401"/>
      <c r="J30787" s="194"/>
      <c r="K30787" s="194"/>
      <c r="L30787" s="195"/>
      <c r="M30787" s="196"/>
      <c r="N30787" s="197"/>
      <c r="O30787" s="197"/>
      <c r="P30787" s="231"/>
    </row>
    <row r="30788" spans="2:16">
      <c r="B30788" s="351"/>
      <c r="C30788" s="398"/>
      <c r="D30788" s="399"/>
      <c r="E30788" s="400"/>
      <c r="G30788" s="401"/>
      <c r="H30788" s="401"/>
      <c r="I30788" s="401"/>
      <c r="J30788" s="194"/>
      <c r="K30788" s="194"/>
      <c r="L30788" s="195"/>
      <c r="M30788" s="196"/>
      <c r="N30788" s="197"/>
      <c r="O30788" s="197"/>
      <c r="P30788" s="231"/>
    </row>
    <row r="30789" spans="2:16">
      <c r="B30789" s="351"/>
      <c r="C30789" s="398"/>
      <c r="D30789" s="399"/>
      <c r="E30789" s="400"/>
      <c r="G30789" s="401"/>
      <c r="H30789" s="401"/>
      <c r="I30789" s="401"/>
      <c r="J30789" s="194"/>
      <c r="K30789" s="194"/>
      <c r="L30789" s="195"/>
      <c r="M30789" s="196"/>
      <c r="N30789" s="197"/>
      <c r="O30789" s="197"/>
      <c r="P30789" s="231"/>
    </row>
    <row r="30790" spans="2:16">
      <c r="B30790" s="351"/>
      <c r="C30790" s="398"/>
      <c r="D30790" s="399"/>
      <c r="E30790" s="400"/>
      <c r="G30790" s="401"/>
      <c r="H30790" s="401"/>
      <c r="I30790" s="401"/>
      <c r="J30790" s="194"/>
      <c r="K30790" s="194"/>
      <c r="L30790" s="195"/>
      <c r="M30790" s="196"/>
      <c r="N30790" s="197"/>
      <c r="O30790" s="197"/>
      <c r="P30790" s="231"/>
    </row>
    <row r="30791" spans="2:16">
      <c r="B30791" s="351"/>
      <c r="C30791" s="398"/>
      <c r="D30791" s="399"/>
      <c r="E30791" s="400"/>
      <c r="G30791" s="401"/>
      <c r="H30791" s="401"/>
      <c r="I30791" s="401"/>
      <c r="J30791" s="194"/>
      <c r="K30791" s="194"/>
      <c r="L30791" s="195"/>
      <c r="M30791" s="196"/>
      <c r="N30791" s="197"/>
      <c r="O30791" s="197"/>
      <c r="P30791" s="231"/>
    </row>
    <row r="30792" spans="2:16">
      <c r="B30792" s="351"/>
      <c r="C30792" s="398"/>
      <c r="D30792" s="399"/>
      <c r="E30792" s="400"/>
      <c r="G30792" s="401"/>
      <c r="H30792" s="401"/>
      <c r="I30792" s="401"/>
      <c r="J30792" s="194"/>
      <c r="K30792" s="194"/>
      <c r="L30792" s="195"/>
      <c r="M30792" s="196"/>
      <c r="N30792" s="197"/>
      <c r="O30792" s="197"/>
      <c r="P30792" s="231"/>
    </row>
    <row r="30793" spans="2:16">
      <c r="B30793" s="351"/>
      <c r="C30793" s="398"/>
      <c r="D30793" s="399"/>
      <c r="E30793" s="400"/>
      <c r="G30793" s="401"/>
      <c r="H30793" s="401"/>
      <c r="I30793" s="401"/>
      <c r="J30793" s="194"/>
      <c r="K30793" s="194"/>
      <c r="L30793" s="195"/>
      <c r="M30793" s="196"/>
      <c r="N30793" s="197"/>
      <c r="O30793" s="197"/>
      <c r="P30793" s="231"/>
    </row>
    <row r="30794" spans="2:16">
      <c r="B30794" s="351"/>
      <c r="C30794" s="398"/>
      <c r="D30794" s="399"/>
      <c r="E30794" s="400"/>
      <c r="G30794" s="401"/>
      <c r="H30794" s="401"/>
      <c r="I30794" s="401"/>
      <c r="J30794" s="194"/>
      <c r="K30794" s="194"/>
      <c r="L30794" s="195"/>
      <c r="M30794" s="196"/>
      <c r="N30794" s="197"/>
      <c r="O30794" s="197"/>
      <c r="P30794" s="231"/>
    </row>
    <row r="30795" spans="2:16">
      <c r="B30795" s="351"/>
      <c r="C30795" s="398"/>
      <c r="D30795" s="399"/>
      <c r="E30795" s="400"/>
      <c r="G30795" s="401"/>
      <c r="H30795" s="401"/>
      <c r="I30795" s="401"/>
      <c r="J30795" s="194"/>
      <c r="K30795" s="194"/>
      <c r="L30795" s="195"/>
      <c r="M30795" s="196"/>
      <c r="N30795" s="197"/>
      <c r="O30795" s="197"/>
      <c r="P30795" s="231"/>
    </row>
    <row r="30796" spans="2:16">
      <c r="B30796" s="351"/>
      <c r="C30796" s="398"/>
      <c r="D30796" s="399"/>
      <c r="E30796" s="400"/>
      <c r="G30796" s="401"/>
      <c r="H30796" s="401"/>
      <c r="I30796" s="401"/>
      <c r="J30796" s="194"/>
      <c r="K30796" s="194"/>
      <c r="L30796" s="195"/>
      <c r="M30796" s="196"/>
      <c r="N30796" s="197"/>
      <c r="O30796" s="197"/>
      <c r="P30796" s="231"/>
    </row>
    <row r="30797" spans="2:16">
      <c r="B30797" s="351"/>
      <c r="C30797" s="398"/>
      <c r="D30797" s="399"/>
      <c r="E30797" s="400"/>
      <c r="G30797" s="401"/>
      <c r="H30797" s="401"/>
      <c r="I30797" s="401"/>
      <c r="J30797" s="194"/>
      <c r="K30797" s="194"/>
      <c r="L30797" s="195"/>
      <c r="M30797" s="196"/>
      <c r="N30797" s="197"/>
      <c r="O30797" s="197"/>
      <c r="P30797" s="231"/>
    </row>
    <row r="30798" spans="2:16">
      <c r="B30798" s="351"/>
      <c r="C30798" s="398"/>
      <c r="D30798" s="399"/>
      <c r="E30798" s="400"/>
      <c r="G30798" s="401"/>
      <c r="H30798" s="401"/>
      <c r="I30798" s="401"/>
      <c r="J30798" s="194"/>
      <c r="K30798" s="194"/>
      <c r="L30798" s="195"/>
      <c r="M30798" s="196"/>
      <c r="N30798" s="197"/>
      <c r="O30798" s="197"/>
      <c r="P30798" s="231"/>
    </row>
    <row r="30799" spans="2:16">
      <c r="B30799" s="351"/>
      <c r="C30799" s="398"/>
      <c r="D30799" s="399"/>
      <c r="E30799" s="400"/>
      <c r="G30799" s="401"/>
      <c r="H30799" s="401"/>
      <c r="I30799" s="401"/>
      <c r="J30799" s="194"/>
      <c r="K30799" s="194"/>
      <c r="L30799" s="195"/>
      <c r="M30799" s="196"/>
      <c r="N30799" s="197"/>
      <c r="O30799" s="197"/>
      <c r="P30799" s="231"/>
    </row>
    <row r="30800" spans="2:16">
      <c r="B30800" s="351"/>
      <c r="C30800" s="398"/>
      <c r="D30800" s="399"/>
      <c r="E30800" s="400"/>
      <c r="G30800" s="401"/>
      <c r="H30800" s="401"/>
      <c r="I30800" s="401"/>
      <c r="J30800" s="194"/>
      <c r="K30800" s="194"/>
      <c r="L30800" s="195"/>
      <c r="M30800" s="196"/>
      <c r="N30800" s="197"/>
      <c r="O30800" s="197"/>
      <c r="P30800" s="231"/>
    </row>
    <row r="30801" spans="2:16">
      <c r="B30801" s="351"/>
      <c r="C30801" s="398"/>
      <c r="D30801" s="399"/>
      <c r="E30801" s="400"/>
      <c r="G30801" s="401"/>
      <c r="H30801" s="401"/>
      <c r="I30801" s="401"/>
      <c r="J30801" s="194"/>
      <c r="K30801" s="194"/>
      <c r="L30801" s="195"/>
      <c r="M30801" s="196"/>
      <c r="N30801" s="197"/>
      <c r="O30801" s="197"/>
      <c r="P30801" s="231"/>
    </row>
    <row r="30802" spans="2:16">
      <c r="B30802" s="351"/>
      <c r="C30802" s="398"/>
      <c r="D30802" s="399"/>
      <c r="E30802" s="400"/>
      <c r="G30802" s="401"/>
      <c r="H30802" s="401"/>
      <c r="I30802" s="401"/>
      <c r="J30802" s="194"/>
      <c r="K30802" s="194"/>
      <c r="L30802" s="195"/>
      <c r="M30802" s="196"/>
      <c r="N30802" s="197"/>
      <c r="O30802" s="197"/>
      <c r="P30802" s="231"/>
    </row>
    <row r="30803" spans="2:16">
      <c r="B30803" s="351"/>
      <c r="C30803" s="398"/>
      <c r="D30803" s="399"/>
      <c r="E30803" s="400"/>
      <c r="G30803" s="401"/>
      <c r="H30803" s="401"/>
      <c r="I30803" s="401"/>
      <c r="J30803" s="194"/>
      <c r="K30803" s="194"/>
      <c r="L30803" s="195"/>
      <c r="M30803" s="196"/>
      <c r="N30803" s="197"/>
      <c r="O30803" s="197"/>
      <c r="P30803" s="231"/>
    </row>
    <row r="30804" spans="2:16">
      <c r="B30804" s="351"/>
      <c r="C30804" s="398"/>
      <c r="D30804" s="399"/>
      <c r="E30804" s="400"/>
      <c r="G30804" s="401"/>
      <c r="H30804" s="401"/>
      <c r="I30804" s="401"/>
      <c r="J30804" s="194"/>
      <c r="K30804" s="194"/>
      <c r="L30804" s="195"/>
      <c r="M30804" s="196"/>
      <c r="N30804" s="197"/>
      <c r="O30804" s="197"/>
      <c r="P30804" s="231"/>
    </row>
    <row r="30805" spans="2:16">
      <c r="B30805" s="351"/>
      <c r="C30805" s="398"/>
      <c r="D30805" s="399"/>
      <c r="E30805" s="400"/>
      <c r="G30805" s="401"/>
      <c r="H30805" s="401"/>
      <c r="I30805" s="401"/>
      <c r="J30805" s="194"/>
      <c r="K30805" s="194"/>
      <c r="L30805" s="195"/>
      <c r="M30805" s="196"/>
      <c r="N30805" s="197"/>
      <c r="O30805" s="197"/>
      <c r="P30805" s="231"/>
    </row>
    <row r="30806" spans="2:16">
      <c r="B30806" s="351"/>
      <c r="C30806" s="398"/>
      <c r="D30806" s="399"/>
      <c r="E30806" s="400"/>
      <c r="G30806" s="401"/>
      <c r="H30806" s="401"/>
      <c r="I30806" s="401"/>
      <c r="J30806" s="194"/>
      <c r="K30806" s="194"/>
      <c r="L30806" s="195"/>
      <c r="M30806" s="196"/>
      <c r="N30806" s="197"/>
      <c r="O30806" s="197"/>
      <c r="P30806" s="231"/>
    </row>
    <row r="30807" spans="2:16">
      <c r="B30807" s="351"/>
      <c r="C30807" s="398"/>
      <c r="D30807" s="399"/>
      <c r="E30807" s="400"/>
      <c r="G30807" s="401"/>
      <c r="H30807" s="401"/>
      <c r="I30807" s="401"/>
      <c r="J30807" s="194"/>
      <c r="K30807" s="194"/>
      <c r="L30807" s="195"/>
      <c r="M30807" s="196"/>
      <c r="N30807" s="197"/>
      <c r="O30807" s="197"/>
      <c r="P30807" s="231"/>
    </row>
    <row r="30808" spans="2:16">
      <c r="B30808" s="351"/>
      <c r="C30808" s="398"/>
      <c r="D30808" s="399"/>
      <c r="E30808" s="400"/>
      <c r="G30808" s="401"/>
      <c r="H30808" s="401"/>
      <c r="I30808" s="401"/>
      <c r="J30808" s="194"/>
      <c r="K30808" s="194"/>
      <c r="L30808" s="195"/>
      <c r="M30808" s="196"/>
      <c r="N30808" s="197"/>
      <c r="O30808" s="197"/>
      <c r="P30808" s="231"/>
    </row>
    <row r="30809" spans="2:16">
      <c r="B30809" s="351"/>
      <c r="C30809" s="398"/>
      <c r="D30809" s="399"/>
      <c r="E30809" s="400"/>
      <c r="G30809" s="401"/>
      <c r="H30809" s="401"/>
      <c r="I30809" s="401"/>
      <c r="J30809" s="194"/>
      <c r="K30809" s="194"/>
      <c r="L30809" s="195"/>
      <c r="M30809" s="196"/>
      <c r="N30809" s="197"/>
      <c r="O30809" s="197"/>
      <c r="P30809" s="231"/>
    </row>
    <row r="30810" spans="2:16">
      <c r="B30810" s="351"/>
      <c r="C30810" s="398"/>
      <c r="D30810" s="399"/>
      <c r="E30810" s="400"/>
      <c r="G30810" s="401"/>
      <c r="H30810" s="401"/>
      <c r="I30810" s="401"/>
      <c r="J30810" s="194"/>
      <c r="K30810" s="194"/>
      <c r="L30810" s="195"/>
      <c r="M30810" s="196"/>
      <c r="N30810" s="197"/>
      <c r="O30810" s="197"/>
      <c r="P30810" s="231"/>
    </row>
    <row r="30811" spans="2:16">
      <c r="B30811" s="351"/>
      <c r="C30811" s="398"/>
      <c r="D30811" s="399"/>
      <c r="E30811" s="400"/>
      <c r="G30811" s="401"/>
      <c r="H30811" s="401"/>
      <c r="I30811" s="401"/>
      <c r="J30811" s="194"/>
      <c r="K30811" s="194"/>
      <c r="L30811" s="195"/>
      <c r="M30811" s="196"/>
      <c r="N30811" s="197"/>
      <c r="O30811" s="197"/>
      <c r="P30811" s="231"/>
    </row>
    <row r="30812" spans="2:16">
      <c r="B30812" s="351"/>
      <c r="C30812" s="398"/>
      <c r="D30812" s="399"/>
      <c r="E30812" s="400"/>
      <c r="G30812" s="401"/>
      <c r="H30812" s="401"/>
      <c r="I30812" s="401"/>
      <c r="J30812" s="194"/>
      <c r="K30812" s="194"/>
      <c r="L30812" s="195"/>
      <c r="M30812" s="196"/>
      <c r="N30812" s="197"/>
      <c r="O30812" s="197"/>
      <c r="P30812" s="231"/>
    </row>
    <row r="30813" spans="2:16">
      <c r="B30813" s="351"/>
      <c r="C30813" s="398"/>
      <c r="D30813" s="399"/>
      <c r="E30813" s="400"/>
      <c r="G30813" s="401"/>
      <c r="H30813" s="401"/>
      <c r="I30813" s="401"/>
      <c r="J30813" s="194"/>
      <c r="K30813" s="194"/>
      <c r="L30813" s="195"/>
      <c r="M30813" s="196"/>
      <c r="N30813" s="197"/>
      <c r="O30813" s="197"/>
      <c r="P30813" s="231"/>
    </row>
    <row r="30814" spans="2:16">
      <c r="B30814" s="351"/>
      <c r="C30814" s="398"/>
      <c r="D30814" s="399"/>
      <c r="E30814" s="400"/>
      <c r="G30814" s="401"/>
      <c r="H30814" s="401"/>
      <c r="I30814" s="401"/>
      <c r="J30814" s="194"/>
      <c r="K30814" s="194"/>
      <c r="L30814" s="195"/>
      <c r="M30814" s="196"/>
      <c r="N30814" s="197"/>
      <c r="O30814" s="197"/>
      <c r="P30814" s="231"/>
    </row>
    <row r="30815" spans="2:16">
      <c r="B30815" s="351"/>
      <c r="C30815" s="398"/>
      <c r="D30815" s="399"/>
      <c r="E30815" s="400"/>
      <c r="G30815" s="401"/>
      <c r="H30815" s="401"/>
      <c r="I30815" s="401"/>
      <c r="J30815" s="194"/>
      <c r="K30815" s="194"/>
      <c r="L30815" s="195"/>
      <c r="M30815" s="196"/>
      <c r="N30815" s="197"/>
      <c r="O30815" s="197"/>
      <c r="P30815" s="231"/>
    </row>
    <row r="30816" spans="2:16">
      <c r="B30816" s="351"/>
      <c r="C30816" s="398"/>
      <c r="D30816" s="399"/>
      <c r="E30816" s="400"/>
      <c r="G30816" s="401"/>
      <c r="H30816" s="401"/>
      <c r="I30816" s="401"/>
      <c r="J30816" s="194"/>
      <c r="K30816" s="194"/>
      <c r="L30816" s="195"/>
      <c r="M30816" s="196"/>
      <c r="N30816" s="197"/>
      <c r="O30816" s="197"/>
      <c r="P30816" s="231"/>
    </row>
    <row r="30817" spans="2:16">
      <c r="B30817" s="351"/>
      <c r="C30817" s="398"/>
      <c r="D30817" s="399"/>
      <c r="E30817" s="400"/>
      <c r="G30817" s="401"/>
      <c r="H30817" s="401"/>
      <c r="I30817" s="401"/>
      <c r="J30817" s="194"/>
      <c r="K30817" s="194"/>
      <c r="L30817" s="195"/>
      <c r="M30817" s="196"/>
      <c r="N30817" s="197"/>
      <c r="O30817" s="197"/>
      <c r="P30817" s="231"/>
    </row>
    <row r="30818" spans="2:16">
      <c r="B30818" s="351"/>
      <c r="C30818" s="398"/>
      <c r="D30818" s="399"/>
      <c r="E30818" s="400"/>
      <c r="G30818" s="401"/>
      <c r="H30818" s="401"/>
      <c r="I30818" s="401"/>
      <c r="J30818" s="194"/>
      <c r="K30818" s="194"/>
      <c r="L30818" s="195"/>
      <c r="M30818" s="196"/>
      <c r="N30818" s="197"/>
      <c r="O30818" s="197"/>
      <c r="P30818" s="231"/>
    </row>
    <row r="30819" spans="2:16">
      <c r="B30819" s="351"/>
      <c r="C30819" s="398"/>
      <c r="D30819" s="399"/>
      <c r="E30819" s="400"/>
      <c r="G30819" s="401"/>
      <c r="H30819" s="401"/>
      <c r="I30819" s="401"/>
      <c r="J30819" s="194"/>
      <c r="K30819" s="194"/>
      <c r="L30819" s="195"/>
      <c r="M30819" s="196"/>
      <c r="N30819" s="197"/>
      <c r="O30819" s="197"/>
      <c r="P30819" s="231"/>
    </row>
    <row r="30820" spans="2:16">
      <c r="B30820" s="351"/>
      <c r="C30820" s="398"/>
      <c r="D30820" s="399"/>
      <c r="E30820" s="400"/>
      <c r="G30820" s="401"/>
      <c r="H30820" s="401"/>
      <c r="I30820" s="401"/>
      <c r="J30820" s="194"/>
      <c r="K30820" s="194"/>
      <c r="L30820" s="195"/>
      <c r="M30820" s="196"/>
      <c r="N30820" s="197"/>
      <c r="O30820" s="197"/>
      <c r="P30820" s="231"/>
    </row>
    <row r="30821" spans="2:16">
      <c r="B30821" s="351"/>
      <c r="C30821" s="398"/>
      <c r="D30821" s="399"/>
      <c r="E30821" s="400"/>
      <c r="G30821" s="401"/>
      <c r="H30821" s="401"/>
      <c r="I30821" s="401"/>
      <c r="J30821" s="194"/>
      <c r="K30821" s="194"/>
      <c r="L30821" s="195"/>
      <c r="M30821" s="196"/>
      <c r="N30821" s="197"/>
      <c r="O30821" s="197"/>
      <c r="P30821" s="231"/>
    </row>
    <row r="30822" spans="2:16">
      <c r="B30822" s="351"/>
      <c r="C30822" s="398"/>
      <c r="D30822" s="399"/>
      <c r="E30822" s="400"/>
      <c r="G30822" s="401"/>
      <c r="H30822" s="401"/>
      <c r="I30822" s="401"/>
      <c r="J30822" s="194"/>
      <c r="K30822" s="194"/>
      <c r="L30822" s="195"/>
      <c r="M30822" s="196"/>
      <c r="N30822" s="197"/>
      <c r="O30822" s="197"/>
      <c r="P30822" s="231"/>
    </row>
    <row r="30823" spans="2:16">
      <c r="B30823" s="351"/>
      <c r="C30823" s="398"/>
      <c r="D30823" s="399"/>
      <c r="E30823" s="400"/>
      <c r="G30823" s="401"/>
      <c r="H30823" s="401"/>
      <c r="I30823" s="401"/>
      <c r="J30823" s="194"/>
      <c r="K30823" s="194"/>
      <c r="L30823" s="195"/>
      <c r="M30823" s="196"/>
      <c r="N30823" s="197"/>
      <c r="O30823" s="197"/>
      <c r="P30823" s="231"/>
    </row>
    <row r="30824" spans="2:16">
      <c r="B30824" s="351"/>
      <c r="C30824" s="398"/>
      <c r="D30824" s="399"/>
      <c r="E30824" s="400"/>
      <c r="G30824" s="401"/>
      <c r="H30824" s="401"/>
      <c r="I30824" s="401"/>
      <c r="J30824" s="194"/>
      <c r="K30824" s="194"/>
      <c r="L30824" s="195"/>
      <c r="M30824" s="196"/>
      <c r="N30824" s="197"/>
      <c r="O30824" s="197"/>
      <c r="P30824" s="231"/>
    </row>
    <row r="30825" spans="2:16">
      <c r="B30825" s="351"/>
      <c r="C30825" s="398"/>
      <c r="D30825" s="399"/>
      <c r="E30825" s="400"/>
      <c r="G30825" s="401"/>
      <c r="H30825" s="401"/>
      <c r="I30825" s="401"/>
      <c r="J30825" s="194"/>
      <c r="K30825" s="194"/>
      <c r="L30825" s="195"/>
      <c r="M30825" s="196"/>
      <c r="N30825" s="197"/>
      <c r="O30825" s="197"/>
      <c r="P30825" s="231"/>
    </row>
    <row r="30826" spans="2:16">
      <c r="B30826" s="351"/>
      <c r="C30826" s="398"/>
      <c r="D30826" s="399"/>
      <c r="E30826" s="400"/>
      <c r="G30826" s="401"/>
      <c r="H30826" s="401"/>
      <c r="I30826" s="401"/>
      <c r="J30826" s="194"/>
      <c r="K30826" s="194"/>
      <c r="L30826" s="195"/>
      <c r="M30826" s="196"/>
      <c r="N30826" s="197"/>
      <c r="O30826" s="197"/>
      <c r="P30826" s="231"/>
    </row>
    <row r="30827" spans="2:16">
      <c r="B30827" s="351"/>
      <c r="C30827" s="398"/>
      <c r="D30827" s="399"/>
      <c r="E30827" s="400"/>
      <c r="G30827" s="401"/>
      <c r="H30827" s="401"/>
      <c r="I30827" s="401"/>
      <c r="J30827" s="194"/>
      <c r="K30827" s="194"/>
      <c r="L30827" s="195"/>
      <c r="M30827" s="196"/>
      <c r="N30827" s="197"/>
      <c r="O30827" s="197"/>
      <c r="P30827" s="231"/>
    </row>
    <row r="30828" spans="2:16">
      <c r="B30828" s="351"/>
      <c r="C30828" s="398"/>
      <c r="D30828" s="399"/>
      <c r="E30828" s="400"/>
      <c r="G30828" s="401"/>
      <c r="H30828" s="401"/>
      <c r="I30828" s="401"/>
      <c r="J30828" s="194"/>
      <c r="K30828" s="194"/>
      <c r="L30828" s="195"/>
      <c r="M30828" s="196"/>
      <c r="N30828" s="197"/>
      <c r="O30828" s="197"/>
      <c r="P30828" s="231"/>
    </row>
    <row r="30829" spans="2:16">
      <c r="B30829" s="351"/>
      <c r="C30829" s="398"/>
      <c r="D30829" s="399"/>
      <c r="E30829" s="400"/>
      <c r="G30829" s="401"/>
      <c r="H30829" s="401"/>
      <c r="I30829" s="401"/>
      <c r="J30829" s="194"/>
      <c r="K30829" s="194"/>
      <c r="L30829" s="195"/>
      <c r="M30829" s="196"/>
      <c r="N30829" s="197"/>
      <c r="O30829" s="197"/>
      <c r="P30829" s="231"/>
    </row>
    <row r="30830" spans="2:16">
      <c r="B30830" s="351"/>
      <c r="C30830" s="398"/>
      <c r="D30830" s="399"/>
      <c r="E30830" s="400"/>
      <c r="G30830" s="401"/>
      <c r="H30830" s="401"/>
      <c r="I30830" s="401"/>
      <c r="J30830" s="194"/>
      <c r="K30830" s="194"/>
      <c r="L30830" s="195"/>
      <c r="M30830" s="196"/>
      <c r="N30830" s="197"/>
      <c r="O30830" s="197"/>
      <c r="P30830" s="231"/>
    </row>
    <row r="30831" spans="2:16">
      <c r="B30831" s="351"/>
      <c r="C30831" s="398"/>
      <c r="D30831" s="399"/>
      <c r="E30831" s="400"/>
      <c r="G30831" s="401"/>
      <c r="H30831" s="401"/>
      <c r="I30831" s="401"/>
      <c r="J30831" s="194"/>
      <c r="K30831" s="194"/>
      <c r="L30831" s="195"/>
      <c r="M30831" s="196"/>
      <c r="N30831" s="197"/>
      <c r="O30831" s="197"/>
      <c r="P30831" s="231"/>
    </row>
    <row r="30832" spans="2:16">
      <c r="B30832" s="351"/>
      <c r="C30832" s="398"/>
      <c r="D30832" s="399"/>
      <c r="E30832" s="400"/>
      <c r="G30832" s="401"/>
      <c r="H30832" s="401"/>
      <c r="I30832" s="401"/>
      <c r="J30832" s="194"/>
      <c r="K30832" s="194"/>
      <c r="L30832" s="195"/>
      <c r="M30832" s="196"/>
      <c r="N30832" s="197"/>
      <c r="O30832" s="197"/>
      <c r="P30832" s="231"/>
    </row>
    <row r="30833" spans="2:16">
      <c r="B30833" s="351"/>
      <c r="C30833" s="398"/>
      <c r="D30833" s="399"/>
      <c r="E30833" s="400"/>
      <c r="G30833" s="401"/>
      <c r="H30833" s="401"/>
      <c r="I30833" s="401"/>
      <c r="J30833" s="194"/>
      <c r="K30833" s="194"/>
      <c r="L30833" s="195"/>
      <c r="M30833" s="196"/>
      <c r="N30833" s="197"/>
      <c r="O30833" s="197"/>
      <c r="P30833" s="231"/>
    </row>
    <row r="30834" spans="2:16">
      <c r="B30834" s="351"/>
      <c r="C30834" s="398"/>
      <c r="D30834" s="399"/>
      <c r="E30834" s="400"/>
      <c r="G30834" s="401"/>
      <c r="H30834" s="401"/>
      <c r="I30834" s="401"/>
      <c r="J30834" s="194"/>
      <c r="K30834" s="194"/>
      <c r="L30834" s="195"/>
      <c r="M30834" s="196"/>
      <c r="N30834" s="197"/>
      <c r="O30834" s="197"/>
      <c r="P30834" s="231"/>
    </row>
    <row r="30835" spans="2:16">
      <c r="B30835" s="351"/>
      <c r="C30835" s="398"/>
      <c r="D30835" s="399"/>
      <c r="E30835" s="400"/>
      <c r="G30835" s="401"/>
      <c r="H30835" s="401"/>
      <c r="I30835" s="401"/>
      <c r="J30835" s="194"/>
      <c r="K30835" s="194"/>
      <c r="L30835" s="195"/>
      <c r="M30835" s="196"/>
      <c r="N30835" s="197"/>
      <c r="O30835" s="197"/>
      <c r="P30835" s="231"/>
    </row>
    <row r="30836" spans="2:16">
      <c r="B30836" s="351"/>
      <c r="C30836" s="398"/>
      <c r="D30836" s="399"/>
      <c r="E30836" s="400"/>
      <c r="G30836" s="401"/>
      <c r="H30836" s="401"/>
      <c r="I30836" s="401"/>
      <c r="J30836" s="194"/>
      <c r="K30836" s="194"/>
      <c r="L30836" s="195"/>
      <c r="M30836" s="196"/>
      <c r="N30836" s="197"/>
      <c r="O30836" s="197"/>
      <c r="P30836" s="231"/>
    </row>
    <row r="30837" spans="2:16">
      <c r="B30837" s="351"/>
      <c r="C30837" s="398"/>
      <c r="D30837" s="399"/>
      <c r="E30837" s="400"/>
      <c r="G30837" s="401"/>
      <c r="H30837" s="401"/>
      <c r="I30837" s="401"/>
      <c r="J30837" s="194"/>
      <c r="K30837" s="194"/>
      <c r="L30837" s="195"/>
      <c r="M30837" s="196"/>
      <c r="N30837" s="197"/>
      <c r="O30837" s="197"/>
      <c r="P30837" s="231"/>
    </row>
    <row r="30838" spans="2:16">
      <c r="B30838" s="351"/>
      <c r="C30838" s="398"/>
      <c r="D30838" s="399"/>
      <c r="E30838" s="400"/>
      <c r="G30838" s="401"/>
      <c r="H30838" s="401"/>
      <c r="I30838" s="401"/>
      <c r="J30838" s="194"/>
      <c r="K30838" s="194"/>
      <c r="L30838" s="195"/>
      <c r="M30838" s="196"/>
      <c r="N30838" s="197"/>
      <c r="O30838" s="197"/>
      <c r="P30838" s="231"/>
    </row>
    <row r="30839" spans="2:16">
      <c r="B30839" s="351"/>
      <c r="C30839" s="398"/>
      <c r="D30839" s="399"/>
      <c r="E30839" s="400"/>
      <c r="G30839" s="401"/>
      <c r="H30839" s="401"/>
      <c r="I30839" s="401"/>
      <c r="J30839" s="194"/>
      <c r="K30839" s="194"/>
      <c r="L30839" s="195"/>
      <c r="M30839" s="196"/>
      <c r="N30839" s="197"/>
      <c r="O30839" s="197"/>
      <c r="P30839" s="231"/>
    </row>
    <row r="30840" spans="2:16">
      <c r="B30840" s="351"/>
      <c r="C30840" s="398"/>
      <c r="D30840" s="399"/>
      <c r="E30840" s="400"/>
      <c r="G30840" s="401"/>
      <c r="H30840" s="401"/>
      <c r="I30840" s="401"/>
      <c r="J30840" s="194"/>
      <c r="K30840" s="194"/>
      <c r="L30840" s="195"/>
      <c r="M30840" s="196"/>
      <c r="N30840" s="197"/>
      <c r="O30840" s="197"/>
      <c r="P30840" s="231"/>
    </row>
    <row r="30841" spans="2:16">
      <c r="B30841" s="351"/>
      <c r="C30841" s="398"/>
      <c r="D30841" s="399"/>
      <c r="E30841" s="400"/>
      <c r="G30841" s="401"/>
      <c r="H30841" s="401"/>
      <c r="I30841" s="401"/>
      <c r="J30841" s="194"/>
      <c r="K30841" s="194"/>
      <c r="L30841" s="195"/>
      <c r="M30841" s="196"/>
      <c r="N30841" s="197"/>
      <c r="O30841" s="197"/>
      <c r="P30841" s="231"/>
    </row>
    <row r="30842" spans="2:16">
      <c r="B30842" s="351"/>
      <c r="C30842" s="398"/>
      <c r="D30842" s="399"/>
      <c r="E30842" s="400"/>
      <c r="G30842" s="401"/>
      <c r="H30842" s="401"/>
      <c r="I30842" s="401"/>
      <c r="J30842" s="194"/>
      <c r="K30842" s="194"/>
      <c r="L30842" s="195"/>
      <c r="M30842" s="196"/>
      <c r="N30842" s="197"/>
      <c r="O30842" s="197"/>
      <c r="P30842" s="231"/>
    </row>
    <row r="30843" spans="2:16">
      <c r="B30843" s="351"/>
      <c r="C30843" s="398"/>
      <c r="D30843" s="399"/>
      <c r="E30843" s="400"/>
      <c r="G30843" s="401"/>
      <c r="H30843" s="401"/>
      <c r="I30843" s="401"/>
      <c r="J30843" s="194"/>
      <c r="K30843" s="194"/>
      <c r="L30843" s="195"/>
      <c r="M30843" s="196"/>
      <c r="N30843" s="197"/>
      <c r="O30843" s="197"/>
      <c r="P30843" s="231"/>
    </row>
    <row r="30844" spans="2:16">
      <c r="B30844" s="351"/>
      <c r="C30844" s="398"/>
      <c r="D30844" s="399"/>
      <c r="E30844" s="400"/>
      <c r="G30844" s="401"/>
      <c r="H30844" s="401"/>
      <c r="I30844" s="401"/>
      <c r="J30844" s="194"/>
      <c r="K30844" s="194"/>
      <c r="L30844" s="195"/>
      <c r="M30844" s="196"/>
      <c r="N30844" s="197"/>
      <c r="O30844" s="197"/>
      <c r="P30844" s="231"/>
    </row>
    <row r="30845" spans="2:16">
      <c r="B30845" s="351"/>
      <c r="C30845" s="398"/>
      <c r="D30845" s="399"/>
      <c r="E30845" s="400"/>
      <c r="G30845" s="401"/>
      <c r="H30845" s="401"/>
      <c r="I30845" s="401"/>
      <c r="J30845" s="194"/>
      <c r="K30845" s="194"/>
      <c r="L30845" s="195"/>
      <c r="M30845" s="196"/>
      <c r="N30845" s="197"/>
      <c r="O30845" s="197"/>
      <c r="P30845" s="231"/>
    </row>
    <row r="30846" spans="2:16">
      <c r="B30846" s="351"/>
      <c r="C30846" s="398"/>
      <c r="D30846" s="399"/>
      <c r="E30846" s="400"/>
      <c r="G30846" s="401"/>
      <c r="H30846" s="401"/>
      <c r="I30846" s="401"/>
      <c r="J30846" s="194"/>
      <c r="K30846" s="194"/>
      <c r="L30846" s="195"/>
      <c r="M30846" s="196"/>
      <c r="N30846" s="197"/>
      <c r="O30846" s="197"/>
      <c r="P30846" s="231"/>
    </row>
    <row r="30847" spans="2:16">
      <c r="B30847" s="351"/>
      <c r="C30847" s="398"/>
      <c r="D30847" s="399"/>
      <c r="E30847" s="400"/>
      <c r="G30847" s="401"/>
      <c r="H30847" s="401"/>
      <c r="I30847" s="401"/>
      <c r="J30847" s="194"/>
      <c r="K30847" s="194"/>
      <c r="L30847" s="195"/>
      <c r="M30847" s="196"/>
      <c r="N30847" s="197"/>
      <c r="O30847" s="197"/>
      <c r="P30847" s="231"/>
    </row>
    <row r="30848" spans="2:16">
      <c r="B30848" s="351"/>
      <c r="C30848" s="398"/>
      <c r="D30848" s="399"/>
      <c r="E30848" s="400"/>
      <c r="G30848" s="401"/>
      <c r="H30848" s="401"/>
      <c r="I30848" s="401"/>
      <c r="J30848" s="194"/>
      <c r="K30848" s="194"/>
      <c r="L30848" s="195"/>
      <c r="M30848" s="196"/>
      <c r="N30848" s="197"/>
      <c r="O30848" s="197"/>
      <c r="P30848" s="231"/>
    </row>
    <row r="30849" spans="2:16">
      <c r="B30849" s="351"/>
      <c r="C30849" s="398"/>
      <c r="D30849" s="399"/>
      <c r="E30849" s="400"/>
      <c r="G30849" s="401"/>
      <c r="H30849" s="401"/>
      <c r="I30849" s="401"/>
      <c r="J30849" s="194"/>
      <c r="K30849" s="194"/>
      <c r="L30849" s="195"/>
      <c r="M30849" s="196"/>
      <c r="N30849" s="197"/>
      <c r="O30849" s="197"/>
      <c r="P30849" s="231"/>
    </row>
    <row r="30850" spans="2:16">
      <c r="B30850" s="351"/>
      <c r="C30850" s="398"/>
      <c r="D30850" s="399"/>
      <c r="E30850" s="400"/>
      <c r="G30850" s="401"/>
      <c r="H30850" s="401"/>
      <c r="I30850" s="401"/>
      <c r="J30850" s="194"/>
      <c r="K30850" s="194"/>
      <c r="L30850" s="195"/>
      <c r="M30850" s="196"/>
      <c r="N30850" s="197"/>
      <c r="O30850" s="197"/>
      <c r="P30850" s="231"/>
    </row>
    <row r="30851" spans="2:16">
      <c r="B30851" s="351"/>
      <c r="C30851" s="398"/>
      <c r="D30851" s="399"/>
      <c r="E30851" s="400"/>
      <c r="G30851" s="401"/>
      <c r="H30851" s="401"/>
      <c r="I30851" s="401"/>
      <c r="J30851" s="194"/>
      <c r="K30851" s="194"/>
      <c r="L30851" s="195"/>
      <c r="M30851" s="196"/>
      <c r="N30851" s="197"/>
      <c r="O30851" s="197"/>
      <c r="P30851" s="231"/>
    </row>
    <row r="30852" spans="2:16">
      <c r="B30852" s="351"/>
      <c r="C30852" s="398"/>
      <c r="D30852" s="399"/>
      <c r="E30852" s="400"/>
      <c r="G30852" s="401"/>
      <c r="H30852" s="401"/>
      <c r="I30852" s="401"/>
      <c r="J30852" s="194"/>
      <c r="K30852" s="194"/>
      <c r="L30852" s="195"/>
      <c r="M30852" s="196"/>
      <c r="N30852" s="197"/>
      <c r="O30852" s="197"/>
      <c r="P30852" s="231"/>
    </row>
    <row r="30853" spans="2:16">
      <c r="B30853" s="351"/>
      <c r="C30853" s="398"/>
      <c r="D30853" s="399"/>
      <c r="E30853" s="400"/>
      <c r="G30853" s="401"/>
      <c r="H30853" s="401"/>
      <c r="I30853" s="401"/>
      <c r="J30853" s="194"/>
      <c r="K30853" s="194"/>
      <c r="L30853" s="195"/>
      <c r="M30853" s="196"/>
      <c r="N30853" s="197"/>
      <c r="O30853" s="197"/>
      <c r="P30853" s="231"/>
    </row>
    <row r="30854" spans="2:16">
      <c r="B30854" s="351"/>
      <c r="C30854" s="398"/>
      <c r="D30854" s="399"/>
      <c r="E30854" s="400"/>
      <c r="G30854" s="401"/>
      <c r="H30854" s="401"/>
      <c r="I30854" s="401"/>
      <c r="J30854" s="194"/>
      <c r="K30854" s="194"/>
      <c r="L30854" s="195"/>
      <c r="M30854" s="196"/>
      <c r="N30854" s="197"/>
      <c r="O30854" s="197"/>
      <c r="P30854" s="231"/>
    </row>
    <row r="30855" spans="2:16">
      <c r="B30855" s="351"/>
      <c r="C30855" s="398"/>
      <c r="D30855" s="399"/>
      <c r="E30855" s="400"/>
      <c r="G30855" s="401"/>
      <c r="H30855" s="401"/>
      <c r="I30855" s="401"/>
      <c r="J30855" s="194"/>
      <c r="K30855" s="194"/>
      <c r="L30855" s="195"/>
      <c r="M30855" s="196"/>
      <c r="N30855" s="197"/>
      <c r="O30855" s="197"/>
      <c r="P30855" s="231"/>
    </row>
    <row r="30856" spans="2:16">
      <c r="B30856" s="351"/>
      <c r="C30856" s="398"/>
      <c r="D30856" s="399"/>
      <c r="E30856" s="400"/>
      <c r="G30856" s="401"/>
      <c r="H30856" s="401"/>
      <c r="I30856" s="401"/>
      <c r="J30856" s="194"/>
      <c r="K30856" s="194"/>
      <c r="L30856" s="195"/>
      <c r="M30856" s="196"/>
      <c r="N30856" s="197"/>
      <c r="O30856" s="197"/>
      <c r="P30856" s="231"/>
    </row>
    <row r="30857" spans="2:16">
      <c r="B30857" s="351"/>
      <c r="C30857" s="398"/>
      <c r="D30857" s="399"/>
      <c r="E30857" s="400"/>
      <c r="G30857" s="401"/>
      <c r="H30857" s="401"/>
      <c r="I30857" s="401"/>
      <c r="J30857" s="194"/>
      <c r="K30857" s="194"/>
      <c r="L30857" s="195"/>
      <c r="M30857" s="196"/>
      <c r="N30857" s="197"/>
      <c r="O30857" s="197"/>
      <c r="P30857" s="231"/>
    </row>
    <row r="30858" spans="2:16">
      <c r="B30858" s="351"/>
      <c r="C30858" s="398"/>
      <c r="D30858" s="399"/>
      <c r="E30858" s="400"/>
      <c r="G30858" s="401"/>
      <c r="H30858" s="401"/>
      <c r="I30858" s="401"/>
      <c r="J30858" s="194"/>
      <c r="K30858" s="194"/>
      <c r="L30858" s="195"/>
      <c r="M30858" s="196"/>
      <c r="N30858" s="197"/>
      <c r="O30858" s="197"/>
      <c r="P30858" s="231"/>
    </row>
    <row r="30859" spans="2:16">
      <c r="B30859" s="351"/>
      <c r="C30859" s="398"/>
      <c r="D30859" s="399"/>
      <c r="E30859" s="400"/>
      <c r="G30859" s="401"/>
      <c r="H30859" s="401"/>
      <c r="I30859" s="401"/>
      <c r="J30859" s="194"/>
      <c r="K30859" s="194"/>
      <c r="L30859" s="195"/>
      <c r="M30859" s="196"/>
      <c r="N30859" s="197"/>
      <c r="O30859" s="197"/>
      <c r="P30859" s="231"/>
    </row>
    <row r="30860" spans="2:16">
      <c r="B30860" s="351"/>
      <c r="C30860" s="398"/>
      <c r="D30860" s="399"/>
      <c r="E30860" s="400"/>
      <c r="G30860" s="401"/>
      <c r="H30860" s="401"/>
      <c r="I30860" s="401"/>
      <c r="J30860" s="194"/>
      <c r="K30860" s="194"/>
      <c r="L30860" s="195"/>
      <c r="M30860" s="196"/>
      <c r="N30860" s="197"/>
      <c r="O30860" s="197"/>
      <c r="P30860" s="231"/>
    </row>
    <row r="30861" spans="2:16">
      <c r="B30861" s="351"/>
      <c r="C30861" s="398"/>
      <c r="D30861" s="399"/>
      <c r="E30861" s="400"/>
      <c r="G30861" s="401"/>
      <c r="H30861" s="401"/>
      <c r="I30861" s="401"/>
      <c r="J30861" s="194"/>
      <c r="K30861" s="194"/>
      <c r="L30861" s="195"/>
      <c r="M30861" s="196"/>
      <c r="N30861" s="197"/>
      <c r="O30861" s="197"/>
      <c r="P30861" s="231"/>
    </row>
    <row r="30862" spans="2:16">
      <c r="B30862" s="351"/>
      <c r="C30862" s="398"/>
      <c r="D30862" s="399"/>
      <c r="E30862" s="400"/>
      <c r="G30862" s="401"/>
      <c r="H30862" s="401"/>
      <c r="I30862" s="401"/>
      <c r="J30862" s="194"/>
      <c r="K30862" s="194"/>
      <c r="L30862" s="195"/>
      <c r="M30862" s="196"/>
      <c r="N30862" s="197"/>
      <c r="O30862" s="197"/>
      <c r="P30862" s="231"/>
    </row>
    <row r="30863" spans="2:16">
      <c r="B30863" s="351"/>
      <c r="C30863" s="398"/>
      <c r="D30863" s="399"/>
      <c r="E30863" s="400"/>
      <c r="G30863" s="401"/>
      <c r="H30863" s="401"/>
      <c r="I30863" s="401"/>
      <c r="J30863" s="194"/>
      <c r="K30863" s="194"/>
      <c r="L30863" s="195"/>
      <c r="M30863" s="196"/>
      <c r="N30863" s="197"/>
      <c r="O30863" s="197"/>
      <c r="P30863" s="231"/>
    </row>
    <row r="30864" spans="2:16">
      <c r="B30864" s="351"/>
      <c r="C30864" s="398"/>
      <c r="D30864" s="399"/>
      <c r="E30864" s="400"/>
      <c r="G30864" s="401"/>
      <c r="H30864" s="401"/>
      <c r="I30864" s="401"/>
      <c r="J30864" s="194"/>
      <c r="K30864" s="194"/>
      <c r="L30864" s="195"/>
      <c r="M30864" s="196"/>
      <c r="N30864" s="197"/>
      <c r="O30864" s="197"/>
      <c r="P30864" s="231"/>
    </row>
    <row r="30865" spans="2:16">
      <c r="B30865" s="351"/>
      <c r="C30865" s="398"/>
      <c r="D30865" s="399"/>
      <c r="E30865" s="400"/>
      <c r="G30865" s="401"/>
      <c r="H30865" s="401"/>
      <c r="I30865" s="401"/>
      <c r="J30865" s="194"/>
      <c r="K30865" s="194"/>
      <c r="L30865" s="195"/>
      <c r="M30865" s="196"/>
      <c r="N30865" s="197"/>
      <c r="O30865" s="197"/>
      <c r="P30865" s="231"/>
    </row>
    <row r="30866" spans="2:16">
      <c r="B30866" s="351"/>
      <c r="C30866" s="398"/>
      <c r="D30866" s="399"/>
      <c r="E30866" s="400"/>
      <c r="G30866" s="401"/>
      <c r="H30866" s="401"/>
      <c r="I30866" s="401"/>
      <c r="J30866" s="194"/>
      <c r="K30866" s="194"/>
      <c r="L30866" s="195"/>
      <c r="M30866" s="196"/>
      <c r="N30866" s="197"/>
      <c r="O30866" s="197"/>
      <c r="P30866" s="231"/>
    </row>
    <row r="30867" spans="2:16">
      <c r="B30867" s="351"/>
      <c r="C30867" s="398"/>
      <c r="D30867" s="399"/>
      <c r="E30867" s="400"/>
      <c r="G30867" s="401"/>
      <c r="H30867" s="401"/>
      <c r="I30867" s="401"/>
      <c r="J30867" s="194"/>
      <c r="K30867" s="194"/>
      <c r="L30867" s="195"/>
      <c r="M30867" s="196"/>
      <c r="N30867" s="197"/>
      <c r="O30867" s="197"/>
      <c r="P30867" s="231"/>
    </row>
    <row r="30868" spans="2:16">
      <c r="B30868" s="351"/>
      <c r="C30868" s="398"/>
      <c r="D30868" s="399"/>
      <c r="E30868" s="400"/>
      <c r="G30868" s="401"/>
      <c r="H30868" s="401"/>
      <c r="I30868" s="401"/>
      <c r="J30868" s="194"/>
      <c r="K30868" s="194"/>
      <c r="L30868" s="195"/>
      <c r="M30868" s="196"/>
      <c r="N30868" s="197"/>
      <c r="O30868" s="197"/>
      <c r="P30868" s="231"/>
    </row>
    <row r="30869" spans="2:16">
      <c r="B30869" s="351"/>
      <c r="C30869" s="398"/>
      <c r="D30869" s="399"/>
      <c r="E30869" s="400"/>
      <c r="G30869" s="401"/>
      <c r="H30869" s="401"/>
      <c r="I30869" s="401"/>
      <c r="J30869" s="194"/>
      <c r="K30869" s="194"/>
      <c r="L30869" s="195"/>
      <c r="M30869" s="196"/>
      <c r="N30869" s="197"/>
      <c r="O30869" s="197"/>
      <c r="P30869" s="231"/>
    </row>
    <row r="30870" spans="2:16">
      <c r="B30870" s="351"/>
      <c r="C30870" s="398"/>
      <c r="D30870" s="399"/>
      <c r="E30870" s="400"/>
      <c r="G30870" s="401"/>
      <c r="H30870" s="401"/>
      <c r="I30870" s="401"/>
      <c r="J30870" s="194"/>
      <c r="K30870" s="194"/>
      <c r="L30870" s="195"/>
      <c r="M30870" s="196"/>
      <c r="N30870" s="197"/>
      <c r="O30870" s="197"/>
      <c r="P30870" s="231"/>
    </row>
    <row r="30871" spans="2:16">
      <c r="B30871" s="351"/>
      <c r="C30871" s="398"/>
      <c r="D30871" s="399"/>
      <c r="E30871" s="400"/>
      <c r="G30871" s="401"/>
      <c r="H30871" s="401"/>
      <c r="I30871" s="401"/>
      <c r="J30871" s="194"/>
      <c r="K30871" s="194"/>
      <c r="L30871" s="195"/>
      <c r="M30871" s="196"/>
      <c r="N30871" s="197"/>
      <c r="O30871" s="197"/>
      <c r="P30871" s="231"/>
    </row>
    <row r="30872" spans="2:16">
      <c r="B30872" s="351"/>
      <c r="C30872" s="398"/>
      <c r="D30872" s="399"/>
      <c r="E30872" s="400"/>
      <c r="G30872" s="401"/>
      <c r="H30872" s="401"/>
      <c r="I30872" s="401"/>
      <c r="J30872" s="194"/>
      <c r="K30872" s="194"/>
      <c r="L30872" s="195"/>
      <c r="M30872" s="196"/>
      <c r="N30872" s="197"/>
      <c r="O30872" s="197"/>
      <c r="P30872" s="231"/>
    </row>
    <row r="30873" spans="2:16">
      <c r="B30873" s="351"/>
      <c r="C30873" s="398"/>
      <c r="D30873" s="399"/>
      <c r="E30873" s="400"/>
      <c r="G30873" s="401"/>
      <c r="H30873" s="401"/>
      <c r="I30873" s="401"/>
      <c r="J30873" s="194"/>
      <c r="K30873" s="194"/>
      <c r="L30873" s="195"/>
      <c r="M30873" s="196"/>
      <c r="N30873" s="197"/>
      <c r="O30873" s="197"/>
      <c r="P30873" s="231"/>
    </row>
    <row r="30874" spans="2:16">
      <c r="B30874" s="351"/>
      <c r="C30874" s="398"/>
      <c r="D30874" s="399"/>
      <c r="E30874" s="400"/>
      <c r="G30874" s="401"/>
      <c r="H30874" s="401"/>
      <c r="I30874" s="401"/>
      <c r="J30874" s="194"/>
      <c r="K30874" s="194"/>
      <c r="L30874" s="195"/>
      <c r="M30874" s="196"/>
      <c r="N30874" s="197"/>
      <c r="O30874" s="197"/>
      <c r="P30874" s="231"/>
    </row>
    <row r="30875" spans="2:16">
      <c r="B30875" s="351"/>
      <c r="C30875" s="398"/>
      <c r="D30875" s="399"/>
      <c r="E30875" s="400"/>
      <c r="G30875" s="401"/>
      <c r="H30875" s="401"/>
      <c r="I30875" s="401"/>
      <c r="J30875" s="194"/>
      <c r="K30875" s="194"/>
      <c r="L30875" s="195"/>
      <c r="M30875" s="196"/>
      <c r="N30875" s="197"/>
      <c r="O30875" s="197"/>
      <c r="P30875" s="231"/>
    </row>
    <row r="30876" spans="2:16">
      <c r="B30876" s="351"/>
      <c r="C30876" s="398"/>
      <c r="D30876" s="399"/>
      <c r="E30876" s="400"/>
      <c r="G30876" s="401"/>
      <c r="H30876" s="401"/>
      <c r="I30876" s="401"/>
      <c r="J30876" s="194"/>
      <c r="K30876" s="194"/>
      <c r="L30876" s="195"/>
      <c r="M30876" s="196"/>
      <c r="N30876" s="197"/>
      <c r="O30876" s="197"/>
      <c r="P30876" s="231"/>
    </row>
    <row r="30877" spans="2:16">
      <c r="B30877" s="351"/>
      <c r="C30877" s="398"/>
      <c r="D30877" s="399"/>
      <c r="E30877" s="400"/>
      <c r="G30877" s="401"/>
      <c r="H30877" s="401"/>
      <c r="I30877" s="401"/>
      <c r="J30877" s="194"/>
      <c r="K30877" s="194"/>
      <c r="L30877" s="195"/>
      <c r="M30877" s="196"/>
      <c r="N30877" s="197"/>
      <c r="O30877" s="197"/>
      <c r="P30877" s="231"/>
    </row>
    <row r="30878" spans="2:16">
      <c r="B30878" s="351"/>
      <c r="C30878" s="398"/>
      <c r="D30878" s="399"/>
      <c r="E30878" s="400"/>
      <c r="G30878" s="401"/>
      <c r="H30878" s="401"/>
      <c r="I30878" s="401"/>
      <c r="J30878" s="194"/>
      <c r="K30878" s="194"/>
      <c r="L30878" s="195"/>
      <c r="M30878" s="196"/>
      <c r="N30878" s="197"/>
      <c r="O30878" s="197"/>
      <c r="P30878" s="231"/>
    </row>
    <row r="30879" spans="2:16">
      <c r="B30879" s="351"/>
      <c r="C30879" s="398"/>
      <c r="D30879" s="399"/>
      <c r="E30879" s="400"/>
      <c r="G30879" s="401"/>
      <c r="H30879" s="401"/>
      <c r="I30879" s="401"/>
      <c r="J30879" s="194"/>
      <c r="K30879" s="194"/>
      <c r="L30879" s="195"/>
      <c r="M30879" s="196"/>
      <c r="N30879" s="197"/>
      <c r="O30879" s="197"/>
      <c r="P30879" s="231"/>
    </row>
    <row r="30880" spans="2:16">
      <c r="B30880" s="351"/>
      <c r="C30880" s="398"/>
      <c r="D30880" s="399"/>
      <c r="E30880" s="400"/>
      <c r="G30880" s="401"/>
      <c r="H30880" s="401"/>
      <c r="I30880" s="401"/>
      <c r="J30880" s="194"/>
      <c r="K30880" s="194"/>
      <c r="L30880" s="195"/>
      <c r="M30880" s="196"/>
      <c r="N30880" s="197"/>
      <c r="O30880" s="197"/>
      <c r="P30880" s="231"/>
    </row>
    <row r="30881" spans="2:16">
      <c r="B30881" s="351"/>
      <c r="C30881" s="398"/>
      <c r="D30881" s="399"/>
      <c r="E30881" s="400"/>
      <c r="G30881" s="401"/>
      <c r="H30881" s="401"/>
      <c r="I30881" s="401"/>
      <c r="J30881" s="194"/>
      <c r="K30881" s="194"/>
      <c r="L30881" s="195"/>
      <c r="M30881" s="196"/>
      <c r="N30881" s="197"/>
      <c r="O30881" s="197"/>
      <c r="P30881" s="231"/>
    </row>
    <row r="30882" spans="2:16">
      <c r="B30882" s="351"/>
      <c r="C30882" s="398"/>
      <c r="D30882" s="399"/>
      <c r="E30882" s="400"/>
      <c r="G30882" s="401"/>
      <c r="H30882" s="401"/>
      <c r="I30882" s="401"/>
      <c r="J30882" s="194"/>
      <c r="K30882" s="194"/>
      <c r="L30882" s="195"/>
      <c r="M30882" s="196"/>
      <c r="N30882" s="197"/>
      <c r="O30882" s="197"/>
      <c r="P30882" s="231"/>
    </row>
    <row r="30883" spans="2:16">
      <c r="B30883" s="351"/>
      <c r="C30883" s="398"/>
      <c r="D30883" s="399"/>
      <c r="E30883" s="400"/>
      <c r="G30883" s="401"/>
      <c r="H30883" s="401"/>
      <c r="I30883" s="401"/>
      <c r="J30883" s="194"/>
      <c r="K30883" s="194"/>
      <c r="L30883" s="195"/>
      <c r="M30883" s="196"/>
      <c r="N30883" s="197"/>
      <c r="O30883" s="197"/>
      <c r="P30883" s="231"/>
    </row>
    <row r="30884" spans="2:16">
      <c r="B30884" s="351"/>
      <c r="C30884" s="398"/>
      <c r="D30884" s="399"/>
      <c r="E30884" s="400"/>
      <c r="G30884" s="401"/>
      <c r="H30884" s="401"/>
      <c r="I30884" s="401"/>
      <c r="J30884" s="194"/>
      <c r="K30884" s="194"/>
      <c r="L30884" s="195"/>
      <c r="M30884" s="196"/>
      <c r="N30884" s="197"/>
      <c r="O30884" s="197"/>
      <c r="P30884" s="231"/>
    </row>
    <row r="30885" spans="2:16">
      <c r="B30885" s="351"/>
      <c r="C30885" s="398"/>
      <c r="D30885" s="399"/>
      <c r="E30885" s="400"/>
      <c r="G30885" s="401"/>
      <c r="H30885" s="401"/>
      <c r="I30885" s="401"/>
      <c r="J30885" s="194"/>
      <c r="K30885" s="194"/>
      <c r="L30885" s="195"/>
      <c r="M30885" s="196"/>
      <c r="N30885" s="197"/>
      <c r="O30885" s="197"/>
      <c r="P30885" s="231"/>
    </row>
    <row r="30886" spans="2:16">
      <c r="B30886" s="351"/>
      <c r="C30886" s="398"/>
      <c r="D30886" s="399"/>
      <c r="E30886" s="400"/>
      <c r="G30886" s="401"/>
      <c r="H30886" s="401"/>
      <c r="I30886" s="401"/>
      <c r="J30886" s="194"/>
      <c r="K30886" s="194"/>
      <c r="L30886" s="195"/>
      <c r="M30886" s="196"/>
      <c r="N30886" s="197"/>
      <c r="O30886" s="197"/>
      <c r="P30886" s="231"/>
    </row>
    <row r="30887" spans="2:16">
      <c r="B30887" s="351"/>
      <c r="C30887" s="398"/>
      <c r="D30887" s="399"/>
      <c r="E30887" s="400"/>
      <c r="G30887" s="401"/>
      <c r="H30887" s="401"/>
      <c r="I30887" s="401"/>
      <c r="J30887" s="194"/>
      <c r="K30887" s="194"/>
      <c r="L30887" s="195"/>
      <c r="M30887" s="196"/>
      <c r="N30887" s="197"/>
      <c r="O30887" s="197"/>
      <c r="P30887" s="231"/>
    </row>
    <row r="30888" spans="2:16">
      <c r="B30888" s="351"/>
      <c r="C30888" s="398"/>
      <c r="D30888" s="399"/>
      <c r="E30888" s="400"/>
      <c r="G30888" s="401"/>
      <c r="H30888" s="401"/>
      <c r="I30888" s="401"/>
      <c r="J30888" s="194"/>
      <c r="K30888" s="194"/>
      <c r="L30888" s="195"/>
      <c r="M30888" s="196"/>
      <c r="N30888" s="197"/>
      <c r="O30888" s="197"/>
      <c r="P30888" s="231"/>
    </row>
    <row r="30889" spans="2:16">
      <c r="B30889" s="351"/>
      <c r="C30889" s="398"/>
      <c r="D30889" s="399"/>
      <c r="E30889" s="400"/>
      <c r="G30889" s="401"/>
      <c r="H30889" s="401"/>
      <c r="I30889" s="401"/>
      <c r="J30889" s="194"/>
      <c r="K30889" s="194"/>
      <c r="L30889" s="195"/>
      <c r="M30889" s="196"/>
      <c r="N30889" s="197"/>
      <c r="O30889" s="197"/>
      <c r="P30889" s="231"/>
    </row>
    <row r="30890" spans="2:16">
      <c r="B30890" s="351"/>
      <c r="C30890" s="398"/>
      <c r="D30890" s="399"/>
      <c r="E30890" s="400"/>
      <c r="G30890" s="401"/>
      <c r="H30890" s="401"/>
      <c r="I30890" s="401"/>
      <c r="J30890" s="194"/>
      <c r="K30890" s="194"/>
      <c r="L30890" s="195"/>
      <c r="M30890" s="196"/>
      <c r="N30890" s="197"/>
      <c r="O30890" s="197"/>
      <c r="P30890" s="231"/>
    </row>
    <row r="30891" spans="2:16">
      <c r="B30891" s="351"/>
      <c r="C30891" s="398"/>
      <c r="D30891" s="399"/>
      <c r="E30891" s="400"/>
      <c r="G30891" s="401"/>
      <c r="H30891" s="401"/>
      <c r="I30891" s="401"/>
      <c r="J30891" s="194"/>
      <c r="K30891" s="194"/>
      <c r="L30891" s="195"/>
      <c r="M30891" s="196"/>
      <c r="N30891" s="197"/>
      <c r="O30891" s="197"/>
      <c r="P30891" s="231"/>
    </row>
    <row r="30892" spans="2:16">
      <c r="B30892" s="351"/>
      <c r="C30892" s="398"/>
      <c r="D30892" s="399"/>
      <c r="E30892" s="400"/>
      <c r="G30892" s="401"/>
      <c r="H30892" s="401"/>
      <c r="I30892" s="401"/>
      <c r="J30892" s="194"/>
      <c r="K30892" s="194"/>
      <c r="L30892" s="195"/>
      <c r="M30892" s="196"/>
      <c r="N30892" s="197"/>
      <c r="O30892" s="197"/>
      <c r="P30892" s="231"/>
    </row>
    <row r="30893" spans="2:16">
      <c r="B30893" s="351"/>
      <c r="C30893" s="398"/>
      <c r="D30893" s="399"/>
      <c r="E30893" s="400"/>
      <c r="G30893" s="401"/>
      <c r="H30893" s="401"/>
      <c r="I30893" s="401"/>
      <c r="J30893" s="194"/>
      <c r="K30893" s="194"/>
      <c r="L30893" s="195"/>
      <c r="M30893" s="196"/>
      <c r="N30893" s="197"/>
      <c r="O30893" s="197"/>
      <c r="P30893" s="231"/>
    </row>
    <row r="30894" spans="2:16">
      <c r="B30894" s="351"/>
      <c r="C30894" s="398"/>
      <c r="D30894" s="399"/>
      <c r="E30894" s="400"/>
      <c r="G30894" s="401"/>
      <c r="H30894" s="401"/>
      <c r="I30894" s="401"/>
      <c r="J30894" s="194"/>
      <c r="K30894" s="194"/>
      <c r="L30894" s="195"/>
      <c r="M30894" s="196"/>
      <c r="N30894" s="197"/>
      <c r="O30894" s="197"/>
      <c r="P30894" s="231"/>
    </row>
    <row r="30895" spans="2:16">
      <c r="B30895" s="351"/>
      <c r="C30895" s="398"/>
      <c r="D30895" s="399"/>
      <c r="E30895" s="400"/>
      <c r="G30895" s="401"/>
      <c r="H30895" s="401"/>
      <c r="I30895" s="401"/>
      <c r="J30895" s="194"/>
      <c r="K30895" s="194"/>
      <c r="L30895" s="195"/>
      <c r="M30895" s="196"/>
      <c r="N30895" s="197"/>
      <c r="O30895" s="197"/>
      <c r="P30895" s="231"/>
    </row>
    <row r="30896" spans="2:16">
      <c r="B30896" s="351"/>
      <c r="C30896" s="398"/>
      <c r="D30896" s="399"/>
      <c r="E30896" s="400"/>
      <c r="G30896" s="401"/>
      <c r="H30896" s="401"/>
      <c r="I30896" s="401"/>
      <c r="J30896" s="194"/>
      <c r="K30896" s="194"/>
      <c r="L30896" s="195"/>
      <c r="M30896" s="196"/>
      <c r="N30896" s="197"/>
      <c r="O30896" s="197"/>
      <c r="P30896" s="231"/>
    </row>
    <row r="30897" spans="2:16">
      <c r="B30897" s="351"/>
      <c r="C30897" s="398"/>
      <c r="D30897" s="399"/>
      <c r="E30897" s="400"/>
      <c r="G30897" s="401"/>
      <c r="H30897" s="401"/>
      <c r="I30897" s="401"/>
      <c r="J30897" s="194"/>
      <c r="K30897" s="194"/>
      <c r="L30897" s="195"/>
      <c r="M30897" s="196"/>
      <c r="N30897" s="197"/>
      <c r="O30897" s="197"/>
      <c r="P30897" s="231"/>
    </row>
    <row r="30898" spans="2:16">
      <c r="B30898" s="351"/>
      <c r="C30898" s="398"/>
      <c r="D30898" s="399"/>
      <c r="E30898" s="400"/>
      <c r="G30898" s="401"/>
      <c r="H30898" s="401"/>
      <c r="I30898" s="401"/>
      <c r="J30898" s="194"/>
      <c r="K30898" s="194"/>
      <c r="L30898" s="195"/>
      <c r="M30898" s="196"/>
      <c r="N30898" s="197"/>
      <c r="O30898" s="197"/>
      <c r="P30898" s="231"/>
    </row>
    <row r="30899" spans="2:16">
      <c r="B30899" s="351"/>
      <c r="C30899" s="398"/>
      <c r="D30899" s="399"/>
      <c r="E30899" s="400"/>
      <c r="G30899" s="401"/>
      <c r="H30899" s="401"/>
      <c r="I30899" s="401"/>
      <c r="J30899" s="194"/>
      <c r="K30899" s="194"/>
      <c r="L30899" s="195"/>
      <c r="M30899" s="196"/>
      <c r="N30899" s="197"/>
      <c r="O30899" s="197"/>
      <c r="P30899" s="231"/>
    </row>
    <row r="30900" spans="2:16">
      <c r="B30900" s="351"/>
      <c r="C30900" s="398"/>
      <c r="D30900" s="404"/>
      <c r="E30900" s="405"/>
      <c r="G30900" s="406"/>
      <c r="H30900" s="406"/>
      <c r="I30900" s="406"/>
      <c r="J30900" s="194"/>
      <c r="K30900" s="194"/>
      <c r="L30900" s="195"/>
      <c r="M30900" s="196"/>
      <c r="N30900" s="197"/>
      <c r="O30900" s="197"/>
      <c r="P30900" s="221"/>
    </row>
    <row r="30901" spans="2:16">
      <c r="B30901" s="351"/>
      <c r="C30901" s="398"/>
      <c r="D30901" s="399"/>
      <c r="E30901" s="400"/>
      <c r="G30901" s="401"/>
      <c r="H30901" s="401"/>
      <c r="I30901" s="401"/>
      <c r="J30901" s="194"/>
      <c r="K30901" s="194"/>
      <c r="L30901" s="195"/>
      <c r="M30901" s="196"/>
      <c r="N30901" s="197"/>
      <c r="O30901" s="197"/>
      <c r="P30901" s="231"/>
    </row>
    <row r="30902" spans="2:16">
      <c r="B30902" s="351"/>
      <c r="C30902" s="398"/>
      <c r="D30902" s="399"/>
      <c r="E30902" s="400"/>
      <c r="G30902" s="401"/>
      <c r="H30902" s="401"/>
      <c r="I30902" s="401"/>
      <c r="J30902" s="194"/>
      <c r="K30902" s="194"/>
      <c r="L30902" s="195"/>
      <c r="M30902" s="196"/>
      <c r="N30902" s="197"/>
      <c r="O30902" s="197"/>
      <c r="P30902" s="231"/>
    </row>
    <row r="30903" spans="2:16">
      <c r="B30903" s="351"/>
      <c r="C30903" s="398"/>
      <c r="D30903" s="399"/>
      <c r="E30903" s="400"/>
      <c r="G30903" s="401"/>
      <c r="H30903" s="401"/>
      <c r="I30903" s="401"/>
      <c r="J30903" s="194"/>
      <c r="K30903" s="194"/>
      <c r="L30903" s="195"/>
      <c r="M30903" s="196"/>
      <c r="N30903" s="197"/>
      <c r="O30903" s="197"/>
      <c r="P30903" s="231"/>
    </row>
    <row r="30904" spans="2:16">
      <c r="B30904" s="351"/>
      <c r="C30904" s="398"/>
      <c r="D30904" s="399"/>
      <c r="E30904" s="400"/>
      <c r="G30904" s="401"/>
      <c r="H30904" s="401"/>
      <c r="I30904" s="401"/>
      <c r="J30904" s="194"/>
      <c r="K30904" s="194"/>
      <c r="L30904" s="195"/>
      <c r="M30904" s="196"/>
      <c r="N30904" s="197"/>
      <c r="O30904" s="197"/>
      <c r="P30904" s="231"/>
    </row>
    <row r="30905" spans="2:16">
      <c r="B30905" s="351"/>
      <c r="C30905" s="398"/>
      <c r="D30905" s="399"/>
      <c r="E30905" s="400"/>
      <c r="G30905" s="401"/>
      <c r="H30905" s="401"/>
      <c r="I30905" s="401"/>
      <c r="J30905" s="194"/>
      <c r="K30905" s="194"/>
      <c r="L30905" s="195"/>
      <c r="M30905" s="196"/>
      <c r="N30905" s="197"/>
      <c r="O30905" s="197"/>
      <c r="P30905" s="231"/>
    </row>
    <row r="30906" spans="2:16">
      <c r="B30906" s="351"/>
      <c r="C30906" s="398"/>
      <c r="D30906" s="399"/>
      <c r="E30906" s="400"/>
      <c r="G30906" s="401"/>
      <c r="H30906" s="401"/>
      <c r="I30906" s="401"/>
      <c r="J30906" s="194"/>
      <c r="K30906" s="194"/>
      <c r="L30906" s="195"/>
      <c r="M30906" s="196"/>
      <c r="N30906" s="197"/>
      <c r="O30906" s="197"/>
      <c r="P30906" s="231"/>
    </row>
    <row r="30907" spans="2:16">
      <c r="B30907" s="351"/>
      <c r="C30907" s="398"/>
      <c r="D30907" s="399"/>
      <c r="E30907" s="400"/>
      <c r="G30907" s="401"/>
      <c r="H30907" s="401"/>
      <c r="I30907" s="401"/>
      <c r="J30907" s="194"/>
      <c r="K30907" s="194"/>
      <c r="L30907" s="195"/>
      <c r="M30907" s="196"/>
      <c r="N30907" s="197"/>
      <c r="O30907" s="197"/>
      <c r="P30907" s="231"/>
    </row>
    <row r="30908" spans="2:16">
      <c r="B30908" s="351"/>
      <c r="C30908" s="398"/>
      <c r="D30908" s="399"/>
      <c r="E30908" s="400"/>
      <c r="G30908" s="401"/>
      <c r="H30908" s="401"/>
      <c r="I30908" s="401"/>
      <c r="J30908" s="194"/>
      <c r="K30908" s="194"/>
      <c r="L30908" s="195"/>
      <c r="M30908" s="196"/>
      <c r="N30908" s="197"/>
      <c r="O30908" s="197"/>
      <c r="P30908" s="231"/>
    </row>
    <row r="30909" spans="2:16">
      <c r="B30909" s="351"/>
      <c r="C30909" s="398"/>
      <c r="D30909" s="399"/>
      <c r="E30909" s="400"/>
      <c r="G30909" s="401"/>
      <c r="H30909" s="401"/>
      <c r="I30909" s="401"/>
      <c r="J30909" s="194"/>
      <c r="K30909" s="194"/>
      <c r="L30909" s="195"/>
      <c r="M30909" s="196"/>
      <c r="N30909" s="197"/>
      <c r="O30909" s="197"/>
      <c r="P30909" s="231"/>
    </row>
    <row r="30910" spans="2:16">
      <c r="B30910" s="351"/>
      <c r="C30910" s="398"/>
      <c r="D30910" s="399"/>
      <c r="E30910" s="400"/>
      <c r="G30910" s="401"/>
      <c r="H30910" s="401"/>
      <c r="I30910" s="401"/>
      <c r="J30910" s="194"/>
      <c r="K30910" s="194"/>
      <c r="L30910" s="195"/>
      <c r="M30910" s="196"/>
      <c r="N30910" s="197"/>
      <c r="O30910" s="197"/>
      <c r="P30910" s="231"/>
    </row>
    <row r="30911" spans="2:16">
      <c r="B30911" s="351"/>
      <c r="C30911" s="398"/>
      <c r="D30911" s="399"/>
      <c r="E30911" s="400"/>
      <c r="G30911" s="401"/>
      <c r="H30911" s="401"/>
      <c r="I30911" s="401"/>
      <c r="J30911" s="194"/>
      <c r="K30911" s="194"/>
      <c r="L30911" s="195"/>
      <c r="M30911" s="196"/>
      <c r="N30911" s="197"/>
      <c r="O30911" s="197"/>
      <c r="P30911" s="231"/>
    </row>
    <row r="30912" spans="2:16">
      <c r="B30912" s="351"/>
      <c r="C30912" s="398"/>
      <c r="D30912" s="399"/>
      <c r="E30912" s="400"/>
      <c r="G30912" s="401"/>
      <c r="H30912" s="401"/>
      <c r="I30912" s="401"/>
      <c r="J30912" s="194"/>
      <c r="K30912" s="194"/>
      <c r="L30912" s="195"/>
      <c r="M30912" s="196"/>
      <c r="N30912" s="197"/>
      <c r="O30912" s="197"/>
      <c r="P30912" s="231"/>
    </row>
    <row r="30913" spans="2:16">
      <c r="B30913" s="351"/>
      <c r="C30913" s="398"/>
      <c r="D30913" s="399"/>
      <c r="E30913" s="400"/>
      <c r="G30913" s="401"/>
      <c r="H30913" s="401"/>
      <c r="I30913" s="401"/>
      <c r="J30913" s="194"/>
      <c r="K30913" s="194"/>
      <c r="L30913" s="195"/>
      <c r="M30913" s="196"/>
      <c r="N30913" s="197"/>
      <c r="O30913" s="197"/>
      <c r="P30913" s="231"/>
    </row>
    <row r="30914" spans="2:16">
      <c r="B30914" s="351"/>
      <c r="C30914" s="398"/>
      <c r="D30914" s="399"/>
      <c r="E30914" s="400"/>
      <c r="G30914" s="401"/>
      <c r="H30914" s="401"/>
      <c r="I30914" s="401"/>
      <c r="J30914" s="194"/>
      <c r="K30914" s="194"/>
      <c r="L30914" s="195"/>
      <c r="M30914" s="196"/>
      <c r="N30914" s="197"/>
      <c r="O30914" s="197"/>
      <c r="P30914" s="231"/>
    </row>
    <row r="30915" spans="2:16">
      <c r="B30915" s="351"/>
      <c r="C30915" s="398"/>
      <c r="D30915" s="399"/>
      <c r="E30915" s="400"/>
      <c r="G30915" s="401"/>
      <c r="H30915" s="401"/>
      <c r="I30915" s="401"/>
      <c r="J30915" s="194"/>
      <c r="K30915" s="194"/>
      <c r="L30915" s="195"/>
      <c r="M30915" s="196"/>
      <c r="N30915" s="197"/>
      <c r="O30915" s="197"/>
      <c r="P30915" s="231"/>
    </row>
    <row r="30916" spans="2:16">
      <c r="B30916" s="351"/>
      <c r="C30916" s="398"/>
      <c r="D30916" s="399"/>
      <c r="E30916" s="400"/>
      <c r="G30916" s="401"/>
      <c r="H30916" s="401"/>
      <c r="I30916" s="401"/>
      <c r="J30916" s="194"/>
      <c r="K30916" s="194"/>
      <c r="L30916" s="195"/>
      <c r="M30916" s="196"/>
      <c r="N30916" s="197"/>
      <c r="O30916" s="197"/>
      <c r="P30916" s="231"/>
    </row>
    <row r="30917" spans="2:16">
      <c r="B30917" s="351"/>
      <c r="C30917" s="398"/>
      <c r="D30917" s="399"/>
      <c r="E30917" s="400"/>
      <c r="G30917" s="401"/>
      <c r="H30917" s="401"/>
      <c r="I30917" s="401"/>
      <c r="J30917" s="194"/>
      <c r="K30917" s="194"/>
      <c r="L30917" s="195"/>
      <c r="M30917" s="196"/>
      <c r="N30917" s="197"/>
      <c r="O30917" s="197"/>
      <c r="P30917" s="231"/>
    </row>
    <row r="30918" spans="2:16">
      <c r="B30918" s="351"/>
      <c r="C30918" s="398"/>
      <c r="D30918" s="399"/>
      <c r="E30918" s="400"/>
      <c r="G30918" s="401"/>
      <c r="H30918" s="401"/>
      <c r="I30918" s="401"/>
      <c r="J30918" s="194"/>
      <c r="K30918" s="194"/>
      <c r="L30918" s="195"/>
      <c r="M30918" s="196"/>
      <c r="N30918" s="197"/>
      <c r="O30918" s="197"/>
      <c r="P30918" s="231"/>
    </row>
    <row r="30919" spans="2:16">
      <c r="B30919" s="351"/>
      <c r="C30919" s="398"/>
      <c r="D30919" s="399"/>
      <c r="E30919" s="400"/>
      <c r="G30919" s="401"/>
      <c r="H30919" s="401"/>
      <c r="I30919" s="401"/>
      <c r="J30919" s="194"/>
      <c r="K30919" s="194"/>
      <c r="L30919" s="195"/>
      <c r="M30919" s="196"/>
      <c r="N30919" s="197"/>
      <c r="O30919" s="197"/>
      <c r="P30919" s="231"/>
    </row>
    <row r="30920" spans="2:16">
      <c r="B30920" s="351"/>
      <c r="C30920" s="398"/>
      <c r="D30920" s="399"/>
      <c r="E30920" s="400"/>
      <c r="G30920" s="401"/>
      <c r="H30920" s="401"/>
      <c r="I30920" s="401"/>
      <c r="J30920" s="194"/>
      <c r="K30920" s="194"/>
      <c r="L30920" s="195"/>
      <c r="M30920" s="196"/>
      <c r="N30920" s="197"/>
      <c r="O30920" s="197"/>
      <c r="P30920" s="231"/>
    </row>
    <row r="30921" spans="2:16">
      <c r="B30921" s="351"/>
      <c r="C30921" s="398"/>
      <c r="D30921" s="399"/>
      <c r="E30921" s="400"/>
      <c r="G30921" s="401"/>
      <c r="H30921" s="401"/>
      <c r="I30921" s="401"/>
      <c r="J30921" s="194"/>
      <c r="K30921" s="194"/>
      <c r="L30921" s="195"/>
      <c r="M30921" s="196"/>
      <c r="N30921" s="197"/>
      <c r="O30921" s="197"/>
      <c r="P30921" s="231"/>
    </row>
    <row r="30922" spans="2:16">
      <c r="B30922" s="351"/>
      <c r="C30922" s="398"/>
      <c r="D30922" s="399"/>
      <c r="E30922" s="400"/>
      <c r="G30922" s="401"/>
      <c r="H30922" s="401"/>
      <c r="I30922" s="401"/>
      <c r="J30922" s="194"/>
      <c r="K30922" s="194"/>
      <c r="L30922" s="195"/>
      <c r="M30922" s="196"/>
      <c r="N30922" s="197"/>
      <c r="O30922" s="197"/>
      <c r="P30922" s="231"/>
    </row>
    <row r="30923" spans="2:16">
      <c r="B30923" s="351"/>
      <c r="C30923" s="398"/>
      <c r="D30923" s="399"/>
      <c r="E30923" s="400"/>
      <c r="G30923" s="401"/>
      <c r="H30923" s="401"/>
      <c r="I30923" s="401"/>
      <c r="J30923" s="194"/>
      <c r="K30923" s="194"/>
      <c r="L30923" s="195"/>
      <c r="M30923" s="196"/>
      <c r="N30923" s="197"/>
      <c r="O30923" s="197"/>
      <c r="P30923" s="231"/>
    </row>
    <row r="30924" spans="2:16">
      <c r="B30924" s="351"/>
      <c r="C30924" s="398"/>
      <c r="D30924" s="399"/>
      <c r="E30924" s="400"/>
      <c r="G30924" s="401"/>
      <c r="H30924" s="401"/>
      <c r="I30924" s="401"/>
      <c r="J30924" s="194"/>
      <c r="K30924" s="194"/>
      <c r="L30924" s="195"/>
      <c r="M30924" s="196"/>
      <c r="N30924" s="197"/>
      <c r="O30924" s="197"/>
      <c r="P30924" s="231"/>
    </row>
    <row r="30925" spans="2:16">
      <c r="B30925" s="351"/>
      <c r="C30925" s="398"/>
      <c r="D30925" s="399"/>
      <c r="E30925" s="400"/>
      <c r="G30925" s="401"/>
      <c r="H30925" s="401"/>
      <c r="I30925" s="401"/>
      <c r="J30925" s="194"/>
      <c r="K30925" s="194"/>
      <c r="L30925" s="195"/>
      <c r="M30925" s="196"/>
      <c r="N30925" s="197"/>
      <c r="O30925" s="197"/>
      <c r="P30925" s="231"/>
    </row>
    <row r="30926" spans="2:16">
      <c r="B30926" s="351"/>
      <c r="C30926" s="398"/>
      <c r="D30926" s="399"/>
      <c r="E30926" s="400"/>
      <c r="G30926" s="401"/>
      <c r="H30926" s="401"/>
      <c r="I30926" s="401"/>
      <c r="J30926" s="194"/>
      <c r="K30926" s="194"/>
      <c r="L30926" s="195"/>
      <c r="M30926" s="196"/>
      <c r="N30926" s="197"/>
      <c r="O30926" s="197"/>
      <c r="P30926" s="231"/>
    </row>
    <row r="30927" spans="2:16">
      <c r="B30927" s="351"/>
      <c r="C30927" s="398"/>
      <c r="D30927" s="399"/>
      <c r="E30927" s="400"/>
      <c r="G30927" s="401"/>
      <c r="H30927" s="401"/>
      <c r="I30927" s="401"/>
      <c r="J30927" s="194"/>
      <c r="K30927" s="194"/>
      <c r="L30927" s="195"/>
      <c r="M30927" s="196"/>
      <c r="N30927" s="197"/>
      <c r="O30927" s="197"/>
      <c r="P30927" s="231"/>
    </row>
    <row r="30928" spans="2:16">
      <c r="B30928" s="351"/>
      <c r="C30928" s="398"/>
      <c r="D30928" s="399"/>
      <c r="E30928" s="400"/>
      <c r="G30928" s="401"/>
      <c r="H30928" s="401"/>
      <c r="I30928" s="401"/>
      <c r="J30928" s="194"/>
      <c r="K30928" s="194"/>
      <c r="L30928" s="195"/>
      <c r="M30928" s="196"/>
      <c r="N30928" s="197"/>
      <c r="O30928" s="197"/>
      <c r="P30928" s="231"/>
    </row>
    <row r="30929" spans="2:16">
      <c r="B30929" s="351"/>
      <c r="C30929" s="398"/>
      <c r="D30929" s="399"/>
      <c r="E30929" s="400"/>
      <c r="G30929" s="401"/>
      <c r="H30929" s="401"/>
      <c r="I30929" s="401"/>
      <c r="J30929" s="194"/>
      <c r="K30929" s="194"/>
      <c r="L30929" s="195"/>
      <c r="M30929" s="196"/>
      <c r="N30929" s="197"/>
      <c r="O30929" s="197"/>
      <c r="P30929" s="231"/>
    </row>
    <row r="30930" spans="2:16">
      <c r="B30930" s="351"/>
      <c r="C30930" s="398"/>
      <c r="D30930" s="399"/>
      <c r="E30930" s="400"/>
      <c r="G30930" s="401"/>
      <c r="H30930" s="401"/>
      <c r="I30930" s="401"/>
      <c r="J30930" s="194"/>
      <c r="K30930" s="194"/>
      <c r="L30930" s="195"/>
      <c r="M30930" s="196"/>
      <c r="N30930" s="197"/>
      <c r="O30930" s="197"/>
      <c r="P30930" s="231"/>
    </row>
    <row r="30931" spans="2:16">
      <c r="B30931" s="351"/>
      <c r="C30931" s="398"/>
      <c r="D30931" s="399"/>
      <c r="E30931" s="400"/>
      <c r="G30931" s="401"/>
      <c r="H30931" s="401"/>
      <c r="I30931" s="401"/>
      <c r="J30931" s="194"/>
      <c r="K30931" s="194"/>
      <c r="L30931" s="195"/>
      <c r="M30931" s="196"/>
      <c r="N30931" s="197"/>
      <c r="O30931" s="197"/>
      <c r="P30931" s="231"/>
    </row>
    <row r="30932" spans="2:16">
      <c r="B30932" s="351"/>
      <c r="C30932" s="398"/>
      <c r="D30932" s="399"/>
      <c r="E30932" s="400"/>
      <c r="G30932" s="401"/>
      <c r="H30932" s="401"/>
      <c r="I30932" s="401"/>
      <c r="J30932" s="194"/>
      <c r="K30932" s="194"/>
      <c r="L30932" s="195"/>
      <c r="M30932" s="196"/>
      <c r="N30932" s="197"/>
      <c r="O30932" s="197"/>
      <c r="P30932" s="231"/>
    </row>
    <row r="30933" spans="2:16">
      <c r="B30933" s="351"/>
      <c r="C30933" s="398"/>
      <c r="D30933" s="399"/>
      <c r="E30933" s="400"/>
      <c r="G30933" s="401"/>
      <c r="H30933" s="401"/>
      <c r="I30933" s="401"/>
      <c r="J30933" s="194"/>
      <c r="K30933" s="194"/>
      <c r="L30933" s="195"/>
      <c r="M30933" s="196"/>
      <c r="N30933" s="197"/>
      <c r="O30933" s="197"/>
      <c r="P30933" s="231"/>
    </row>
    <row r="30934" spans="2:16">
      <c r="B30934" s="351"/>
      <c r="C30934" s="398"/>
      <c r="D30934" s="399"/>
      <c r="E30934" s="400"/>
      <c r="G30934" s="401"/>
      <c r="H30934" s="401"/>
      <c r="I30934" s="401"/>
      <c r="J30934" s="194"/>
      <c r="K30934" s="194"/>
      <c r="L30934" s="195"/>
      <c r="M30934" s="196"/>
      <c r="N30934" s="197"/>
      <c r="O30934" s="197"/>
      <c r="P30934" s="231"/>
    </row>
    <row r="30935" spans="2:16">
      <c r="B30935" s="351"/>
      <c r="C30935" s="398"/>
      <c r="D30935" s="399"/>
      <c r="E30935" s="400"/>
      <c r="G30935" s="401"/>
      <c r="H30935" s="401"/>
      <c r="I30935" s="401"/>
      <c r="J30935" s="194"/>
      <c r="K30935" s="194"/>
      <c r="L30935" s="195"/>
      <c r="M30935" s="196"/>
      <c r="N30935" s="197"/>
      <c r="O30935" s="197"/>
      <c r="P30935" s="231"/>
    </row>
    <row r="30936" spans="2:16">
      <c r="B30936" s="351"/>
      <c r="C30936" s="398"/>
      <c r="D30936" s="399"/>
      <c r="E30936" s="400"/>
      <c r="G30936" s="401"/>
      <c r="H30936" s="401"/>
      <c r="I30936" s="401"/>
      <c r="J30936" s="194"/>
      <c r="K30936" s="194"/>
      <c r="L30936" s="195"/>
      <c r="M30936" s="196"/>
      <c r="N30936" s="197"/>
      <c r="O30936" s="197"/>
      <c r="P30936" s="231"/>
    </row>
    <row r="30937" spans="2:16">
      <c r="B30937" s="351"/>
      <c r="C30937" s="398"/>
      <c r="D30937" s="399"/>
      <c r="E30937" s="400"/>
      <c r="G30937" s="401"/>
      <c r="H30937" s="401"/>
      <c r="I30937" s="401"/>
      <c r="J30937" s="194"/>
      <c r="K30937" s="194"/>
      <c r="L30937" s="195"/>
      <c r="M30937" s="196"/>
      <c r="N30937" s="197"/>
      <c r="O30937" s="197"/>
      <c r="P30937" s="231"/>
    </row>
    <row r="30938" spans="2:16">
      <c r="B30938" s="351"/>
      <c r="C30938" s="398"/>
      <c r="D30938" s="399"/>
      <c r="E30938" s="400"/>
      <c r="G30938" s="401"/>
      <c r="H30938" s="401"/>
      <c r="I30938" s="401"/>
      <c r="J30938" s="194"/>
      <c r="K30938" s="194"/>
      <c r="L30938" s="195"/>
      <c r="M30938" s="196"/>
      <c r="N30938" s="197"/>
      <c r="O30938" s="197"/>
      <c r="P30938" s="231"/>
    </row>
    <row r="30939" spans="2:16">
      <c r="B30939" s="351"/>
      <c r="C30939" s="398"/>
      <c r="D30939" s="399"/>
      <c r="E30939" s="400"/>
      <c r="G30939" s="401"/>
      <c r="H30939" s="401"/>
      <c r="I30939" s="401"/>
      <c r="J30939" s="194"/>
      <c r="K30939" s="194"/>
      <c r="L30939" s="195"/>
      <c r="M30939" s="196"/>
      <c r="N30939" s="197"/>
      <c r="O30939" s="197"/>
      <c r="P30939" s="231"/>
    </row>
    <row r="30940" spans="2:16">
      <c r="B30940" s="351"/>
      <c r="C30940" s="398"/>
      <c r="D30940" s="399"/>
      <c r="E30940" s="400"/>
      <c r="G30940" s="401"/>
      <c r="H30940" s="401"/>
      <c r="I30940" s="401"/>
      <c r="J30940" s="194"/>
      <c r="K30940" s="194"/>
      <c r="L30940" s="195"/>
      <c r="M30940" s="196"/>
      <c r="N30940" s="197"/>
      <c r="O30940" s="197"/>
      <c r="P30940" s="231"/>
    </row>
    <row r="30941" spans="2:16">
      <c r="B30941" s="351"/>
      <c r="C30941" s="398"/>
      <c r="D30941" s="399"/>
      <c r="E30941" s="400"/>
      <c r="G30941" s="401"/>
      <c r="H30941" s="401"/>
      <c r="I30941" s="401"/>
      <c r="J30941" s="194"/>
      <c r="K30941" s="194"/>
      <c r="L30941" s="195"/>
      <c r="M30941" s="196"/>
      <c r="N30941" s="197"/>
      <c r="O30941" s="197"/>
      <c r="P30941" s="231"/>
    </row>
    <row r="30942" spans="2:16">
      <c r="B30942" s="351"/>
      <c r="C30942" s="398"/>
      <c r="D30942" s="399"/>
      <c r="E30942" s="400"/>
      <c r="G30942" s="401"/>
      <c r="H30942" s="401"/>
      <c r="I30942" s="401"/>
      <c r="J30942" s="194"/>
      <c r="K30942" s="194"/>
      <c r="L30942" s="195"/>
      <c r="M30942" s="196"/>
      <c r="N30942" s="197"/>
      <c r="O30942" s="197"/>
      <c r="P30942" s="231"/>
    </row>
    <row r="30943" spans="2:16">
      <c r="B30943" s="351"/>
      <c r="C30943" s="398"/>
      <c r="D30943" s="399"/>
      <c r="E30943" s="400"/>
      <c r="G30943" s="401"/>
      <c r="H30943" s="401"/>
      <c r="I30943" s="401"/>
      <c r="J30943" s="194"/>
      <c r="K30943" s="194"/>
      <c r="L30943" s="195"/>
      <c r="M30943" s="196"/>
      <c r="N30943" s="197"/>
      <c r="O30943" s="197"/>
      <c r="P30943" s="231"/>
    </row>
    <row r="30944" spans="2:16">
      <c r="B30944" s="351"/>
      <c r="C30944" s="398"/>
      <c r="D30944" s="399"/>
      <c r="E30944" s="400"/>
      <c r="G30944" s="401"/>
      <c r="H30944" s="401"/>
      <c r="I30944" s="401"/>
      <c r="J30944" s="194"/>
      <c r="K30944" s="194"/>
      <c r="L30944" s="195"/>
      <c r="M30944" s="196"/>
      <c r="N30944" s="197"/>
      <c r="O30944" s="197"/>
      <c r="P30944" s="231"/>
    </row>
    <row r="30945" spans="2:16">
      <c r="B30945" s="351"/>
      <c r="C30945" s="398"/>
      <c r="D30945" s="399"/>
      <c r="E30945" s="400"/>
      <c r="G30945" s="401"/>
      <c r="H30945" s="401"/>
      <c r="I30945" s="401"/>
      <c r="J30945" s="194"/>
      <c r="K30945" s="194"/>
      <c r="L30945" s="195"/>
      <c r="M30945" s="196"/>
      <c r="N30945" s="197"/>
      <c r="O30945" s="197"/>
      <c r="P30945" s="231"/>
    </row>
    <row r="30946" spans="2:16">
      <c r="B30946" s="351"/>
      <c r="C30946" s="398"/>
      <c r="D30946" s="399"/>
      <c r="E30946" s="400"/>
      <c r="G30946" s="401"/>
      <c r="H30946" s="401"/>
      <c r="I30946" s="401"/>
      <c r="J30946" s="194"/>
      <c r="K30946" s="194"/>
      <c r="L30946" s="195"/>
      <c r="M30946" s="196"/>
      <c r="N30946" s="197"/>
      <c r="O30946" s="197"/>
      <c r="P30946" s="231"/>
    </row>
    <row r="30947" spans="2:16">
      <c r="B30947" s="351"/>
      <c r="C30947" s="398"/>
      <c r="D30947" s="399"/>
      <c r="E30947" s="400"/>
      <c r="G30947" s="401"/>
      <c r="H30947" s="401"/>
      <c r="I30947" s="401"/>
      <c r="J30947" s="194"/>
      <c r="K30947" s="194"/>
      <c r="L30947" s="195"/>
      <c r="M30947" s="196"/>
      <c r="N30947" s="197"/>
      <c r="O30947" s="197"/>
      <c r="P30947" s="231"/>
    </row>
    <row r="30948" spans="2:16">
      <c r="B30948" s="351"/>
      <c r="C30948" s="398"/>
      <c r="D30948" s="399"/>
      <c r="E30948" s="400"/>
      <c r="G30948" s="401"/>
      <c r="H30948" s="401"/>
      <c r="I30948" s="401"/>
      <c r="J30948" s="194"/>
      <c r="K30948" s="194"/>
      <c r="L30948" s="195"/>
      <c r="M30948" s="196"/>
      <c r="N30948" s="197"/>
      <c r="O30948" s="197"/>
      <c r="P30948" s="231"/>
    </row>
    <row r="30949" spans="2:16">
      <c r="B30949" s="351"/>
      <c r="C30949" s="398"/>
      <c r="D30949" s="399"/>
      <c r="E30949" s="400"/>
      <c r="G30949" s="401"/>
      <c r="H30949" s="401"/>
      <c r="I30949" s="401"/>
      <c r="J30949" s="194"/>
      <c r="K30949" s="194"/>
      <c r="L30949" s="195"/>
      <c r="M30949" s="196"/>
      <c r="N30949" s="197"/>
      <c r="O30949" s="197"/>
      <c r="P30949" s="231"/>
    </row>
    <row r="30950" spans="2:16">
      <c r="B30950" s="351"/>
      <c r="C30950" s="398"/>
      <c r="D30950" s="399"/>
      <c r="E30950" s="400"/>
      <c r="G30950" s="401"/>
      <c r="H30950" s="401"/>
      <c r="I30950" s="401"/>
      <c r="J30950" s="194"/>
      <c r="K30950" s="194"/>
      <c r="L30950" s="195"/>
      <c r="M30950" s="196"/>
      <c r="N30950" s="197"/>
      <c r="O30950" s="197"/>
      <c r="P30950" s="231"/>
    </row>
    <row r="30951" spans="2:16">
      <c r="B30951" s="351"/>
      <c r="C30951" s="398"/>
      <c r="D30951" s="399"/>
      <c r="E30951" s="400"/>
      <c r="G30951" s="401"/>
      <c r="H30951" s="401"/>
      <c r="I30951" s="401"/>
      <c r="J30951" s="194"/>
      <c r="K30951" s="194"/>
      <c r="L30951" s="195"/>
      <c r="M30951" s="196"/>
      <c r="N30951" s="197"/>
      <c r="O30951" s="197"/>
      <c r="P30951" s="231"/>
    </row>
    <row r="30952" spans="2:16">
      <c r="B30952" s="351"/>
      <c r="C30952" s="398"/>
      <c r="D30952" s="399"/>
      <c r="E30952" s="400"/>
      <c r="G30952" s="401"/>
      <c r="H30952" s="401"/>
      <c r="I30952" s="401"/>
      <c r="J30952" s="194"/>
      <c r="K30952" s="194"/>
      <c r="L30952" s="195"/>
      <c r="M30952" s="196"/>
      <c r="N30952" s="197"/>
      <c r="O30952" s="197"/>
      <c r="P30952" s="231"/>
    </row>
    <row r="30953" spans="2:16">
      <c r="B30953" s="351"/>
      <c r="C30953" s="398"/>
      <c r="D30953" s="399"/>
      <c r="E30953" s="400"/>
      <c r="G30953" s="401"/>
      <c r="H30953" s="401"/>
      <c r="I30953" s="401"/>
      <c r="J30953" s="194"/>
      <c r="K30953" s="194"/>
      <c r="L30953" s="195"/>
      <c r="M30953" s="196"/>
      <c r="N30953" s="197"/>
      <c r="O30953" s="197"/>
      <c r="P30953" s="231"/>
    </row>
    <row r="30954" spans="2:16">
      <c r="B30954" s="351"/>
      <c r="C30954" s="398"/>
      <c r="D30954" s="399"/>
      <c r="E30954" s="400"/>
      <c r="G30954" s="401"/>
      <c r="H30954" s="401"/>
      <c r="I30954" s="401"/>
      <c r="J30954" s="194"/>
      <c r="K30954" s="194"/>
      <c r="L30954" s="195"/>
      <c r="M30954" s="196"/>
      <c r="N30954" s="197"/>
      <c r="O30954" s="197"/>
      <c r="P30954" s="231"/>
    </row>
    <row r="30955" spans="2:16">
      <c r="B30955" s="351"/>
      <c r="C30955" s="398"/>
      <c r="D30955" s="399"/>
      <c r="E30955" s="400"/>
      <c r="G30955" s="401"/>
      <c r="H30955" s="401"/>
      <c r="I30955" s="401"/>
      <c r="J30955" s="194"/>
      <c r="K30955" s="194"/>
      <c r="L30955" s="195"/>
      <c r="M30955" s="196"/>
      <c r="N30955" s="197"/>
      <c r="O30955" s="197"/>
      <c r="P30955" s="231"/>
    </row>
    <row r="30956" spans="2:16">
      <c r="B30956" s="351"/>
      <c r="C30956" s="398"/>
      <c r="D30956" s="399"/>
      <c r="E30956" s="400"/>
      <c r="G30956" s="401"/>
      <c r="H30956" s="401"/>
      <c r="I30956" s="401"/>
      <c r="J30956" s="194"/>
      <c r="K30956" s="194"/>
      <c r="L30956" s="195"/>
      <c r="M30956" s="196"/>
      <c r="N30956" s="197"/>
      <c r="O30956" s="197"/>
      <c r="P30956" s="231"/>
    </row>
    <row r="30957" spans="2:16">
      <c r="B30957" s="351"/>
      <c r="C30957" s="398"/>
      <c r="D30957" s="399"/>
      <c r="E30957" s="400"/>
      <c r="G30957" s="401"/>
      <c r="H30957" s="401"/>
      <c r="I30957" s="401"/>
      <c r="J30957" s="194"/>
      <c r="K30957" s="194"/>
      <c r="L30957" s="195"/>
      <c r="M30957" s="196"/>
      <c r="N30957" s="197"/>
      <c r="O30957" s="197"/>
      <c r="P30957" s="231"/>
    </row>
    <row r="30958" spans="2:16">
      <c r="B30958" s="351"/>
      <c r="C30958" s="398"/>
      <c r="D30958" s="399"/>
      <c r="E30958" s="400"/>
      <c r="G30958" s="401"/>
      <c r="H30958" s="401"/>
      <c r="I30958" s="401"/>
      <c r="J30958" s="194"/>
      <c r="K30958" s="194"/>
      <c r="L30958" s="195"/>
      <c r="M30958" s="196"/>
      <c r="N30958" s="197"/>
      <c r="O30958" s="197"/>
      <c r="P30958" s="231"/>
    </row>
    <row r="30959" spans="2:16">
      <c r="B30959" s="351"/>
      <c r="C30959" s="398"/>
      <c r="D30959" s="399"/>
      <c r="E30959" s="400"/>
      <c r="G30959" s="401"/>
      <c r="H30959" s="401"/>
      <c r="I30959" s="401"/>
      <c r="J30959" s="194"/>
      <c r="K30959" s="194"/>
      <c r="L30959" s="195"/>
      <c r="M30959" s="196"/>
      <c r="N30959" s="197"/>
      <c r="O30959" s="197"/>
      <c r="P30959" s="231"/>
    </row>
    <row r="30960" spans="2:16">
      <c r="B30960" s="351"/>
      <c r="C30960" s="398"/>
      <c r="D30960" s="399"/>
      <c r="E30960" s="400"/>
      <c r="G30960" s="401"/>
      <c r="H30960" s="401"/>
      <c r="I30960" s="401"/>
      <c r="J30960" s="194"/>
      <c r="K30960" s="194"/>
      <c r="L30960" s="195"/>
      <c r="M30960" s="196"/>
      <c r="N30960" s="197"/>
      <c r="O30960" s="197"/>
      <c r="P30960" s="231"/>
    </row>
    <row r="30961" spans="2:16">
      <c r="B30961" s="351"/>
      <c r="C30961" s="398"/>
      <c r="D30961" s="399"/>
      <c r="E30961" s="400"/>
      <c r="G30961" s="401"/>
      <c r="H30961" s="401"/>
      <c r="I30961" s="401"/>
      <c r="J30961" s="194"/>
      <c r="K30961" s="194"/>
      <c r="L30961" s="195"/>
      <c r="M30961" s="196"/>
      <c r="N30961" s="197"/>
      <c r="O30961" s="197"/>
      <c r="P30961" s="231"/>
    </row>
    <row r="30962" spans="2:16">
      <c r="B30962" s="351"/>
      <c r="C30962" s="398"/>
      <c r="D30962" s="399"/>
      <c r="E30962" s="400"/>
      <c r="G30962" s="401"/>
      <c r="H30962" s="401"/>
      <c r="I30962" s="401"/>
      <c r="J30962" s="194"/>
      <c r="K30962" s="194"/>
      <c r="L30962" s="195"/>
      <c r="M30962" s="196"/>
      <c r="N30962" s="197"/>
      <c r="O30962" s="197"/>
      <c r="P30962" s="231"/>
    </row>
    <row r="30963" spans="2:16">
      <c r="B30963" s="351"/>
      <c r="C30963" s="398"/>
      <c r="D30963" s="399"/>
      <c r="E30963" s="400"/>
      <c r="G30963" s="401"/>
      <c r="H30963" s="401"/>
      <c r="I30963" s="401"/>
      <c r="J30963" s="194"/>
      <c r="K30963" s="194"/>
      <c r="L30963" s="195"/>
      <c r="M30963" s="196"/>
      <c r="N30963" s="197"/>
      <c r="O30963" s="197"/>
      <c r="P30963" s="231"/>
    </row>
    <row r="30964" spans="2:16">
      <c r="B30964" s="351"/>
      <c r="C30964" s="398"/>
      <c r="D30964" s="399"/>
      <c r="E30964" s="400"/>
      <c r="G30964" s="401"/>
      <c r="H30964" s="401"/>
      <c r="I30964" s="401"/>
      <c r="J30964" s="194"/>
      <c r="K30964" s="194"/>
      <c r="L30964" s="195"/>
      <c r="M30964" s="196"/>
      <c r="N30964" s="197"/>
      <c r="O30964" s="197"/>
      <c r="P30964" s="231"/>
    </row>
    <row r="30965" spans="2:16">
      <c r="B30965" s="351"/>
      <c r="C30965" s="398"/>
      <c r="D30965" s="399"/>
      <c r="E30965" s="400"/>
      <c r="G30965" s="401"/>
      <c r="H30965" s="401"/>
      <c r="I30965" s="401"/>
      <c r="J30965" s="194"/>
      <c r="K30965" s="194"/>
      <c r="L30965" s="195"/>
      <c r="M30965" s="196"/>
      <c r="N30965" s="197"/>
      <c r="O30965" s="197"/>
      <c r="P30965" s="231"/>
    </row>
    <row r="30966" spans="2:16">
      <c r="B30966" s="351"/>
      <c r="C30966" s="398"/>
      <c r="D30966" s="399"/>
      <c r="E30966" s="400"/>
      <c r="G30966" s="401"/>
      <c r="H30966" s="401"/>
      <c r="I30966" s="401"/>
      <c r="J30966" s="194"/>
      <c r="K30966" s="194"/>
      <c r="L30966" s="195"/>
      <c r="M30966" s="196"/>
      <c r="N30966" s="197"/>
      <c r="O30966" s="197"/>
      <c r="P30966" s="231"/>
    </row>
    <row r="30967" spans="2:16">
      <c r="B30967" s="351"/>
      <c r="C30967" s="398"/>
      <c r="D30967" s="399"/>
      <c r="E30967" s="400"/>
      <c r="G30967" s="401"/>
      <c r="H30967" s="401"/>
      <c r="I30967" s="401"/>
      <c r="J30967" s="194"/>
      <c r="K30967" s="194"/>
      <c r="L30967" s="195"/>
      <c r="M30967" s="196"/>
      <c r="N30967" s="197"/>
      <c r="O30967" s="197"/>
      <c r="P30967" s="231"/>
    </row>
    <row r="30968" spans="2:16">
      <c r="B30968" s="351"/>
      <c r="C30968" s="398"/>
      <c r="D30968" s="399"/>
      <c r="E30968" s="400"/>
      <c r="G30968" s="401"/>
      <c r="H30968" s="401"/>
      <c r="I30968" s="401"/>
      <c r="J30968" s="194"/>
      <c r="K30968" s="194"/>
      <c r="L30968" s="195"/>
      <c r="M30968" s="196"/>
      <c r="N30968" s="197"/>
      <c r="O30968" s="197"/>
      <c r="P30968" s="231"/>
    </row>
    <row r="30969" spans="2:16">
      <c r="B30969" s="351"/>
      <c r="C30969" s="398"/>
      <c r="D30969" s="399"/>
      <c r="E30969" s="400"/>
      <c r="G30969" s="401"/>
      <c r="H30969" s="401"/>
      <c r="I30969" s="401"/>
      <c r="J30969" s="194"/>
      <c r="K30969" s="194"/>
      <c r="L30969" s="195"/>
      <c r="M30969" s="196"/>
      <c r="N30969" s="197"/>
      <c r="O30969" s="197"/>
      <c r="P30969" s="231"/>
    </row>
    <row r="30970" spans="2:16">
      <c r="B30970" s="351"/>
      <c r="C30970" s="398"/>
      <c r="D30970" s="399"/>
      <c r="E30970" s="400"/>
      <c r="G30970" s="401"/>
      <c r="H30970" s="401"/>
      <c r="I30970" s="401"/>
      <c r="J30970" s="194"/>
      <c r="K30970" s="194"/>
      <c r="L30970" s="195"/>
      <c r="M30970" s="196"/>
      <c r="N30970" s="197"/>
      <c r="O30970" s="197"/>
      <c r="P30970" s="231"/>
    </row>
    <row r="30971" spans="2:16">
      <c r="B30971" s="351"/>
      <c r="C30971" s="398"/>
      <c r="D30971" s="399"/>
      <c r="E30971" s="400"/>
      <c r="G30971" s="401"/>
      <c r="H30971" s="401"/>
      <c r="I30971" s="401"/>
      <c r="J30971" s="194"/>
      <c r="K30971" s="194"/>
      <c r="L30971" s="195"/>
      <c r="M30971" s="196"/>
      <c r="N30971" s="197"/>
      <c r="O30971" s="197"/>
      <c r="P30971" s="231"/>
    </row>
    <row r="30972" spans="2:16">
      <c r="B30972" s="351"/>
      <c r="C30972" s="398"/>
      <c r="D30972" s="399"/>
      <c r="E30972" s="400"/>
      <c r="G30972" s="401"/>
      <c r="H30972" s="401"/>
      <c r="I30972" s="401"/>
      <c r="J30972" s="194"/>
      <c r="K30972" s="194"/>
      <c r="L30972" s="195"/>
      <c r="M30972" s="196"/>
      <c r="N30972" s="197"/>
      <c r="O30972" s="197"/>
      <c r="P30972" s="231"/>
    </row>
    <row r="30973" spans="2:16">
      <c r="B30973" s="351"/>
      <c r="C30973" s="398"/>
      <c r="D30973" s="399"/>
      <c r="E30973" s="400"/>
      <c r="G30973" s="401"/>
      <c r="H30973" s="401"/>
      <c r="I30973" s="401"/>
      <c r="J30973" s="194"/>
      <c r="K30973" s="194"/>
      <c r="L30973" s="195"/>
      <c r="M30973" s="196"/>
      <c r="N30973" s="197"/>
      <c r="O30973" s="197"/>
      <c r="P30973" s="231"/>
    </row>
    <row r="30974" spans="2:16">
      <c r="B30974" s="351"/>
      <c r="C30974" s="398"/>
      <c r="D30974" s="399"/>
      <c r="E30974" s="400"/>
      <c r="G30974" s="401"/>
      <c r="H30974" s="401"/>
      <c r="I30974" s="401"/>
      <c r="J30974" s="194"/>
      <c r="K30974" s="194"/>
      <c r="L30974" s="195"/>
      <c r="M30974" s="196"/>
      <c r="N30974" s="197"/>
      <c r="O30974" s="197"/>
      <c r="P30974" s="231"/>
    </row>
    <row r="30975" spans="2:16">
      <c r="B30975" s="351"/>
      <c r="C30975" s="398"/>
      <c r="D30975" s="399"/>
      <c r="E30975" s="400"/>
      <c r="G30975" s="401"/>
      <c r="H30975" s="401"/>
      <c r="I30975" s="401"/>
      <c r="J30975" s="194"/>
      <c r="K30975" s="194"/>
      <c r="L30975" s="195"/>
      <c r="M30975" s="196"/>
      <c r="N30975" s="197"/>
      <c r="O30975" s="197"/>
      <c r="P30975" s="231"/>
    </row>
    <row r="30976" spans="2:16">
      <c r="B30976" s="351"/>
      <c r="C30976" s="398"/>
      <c r="D30976" s="399"/>
      <c r="E30976" s="400"/>
      <c r="G30976" s="401"/>
      <c r="H30976" s="401"/>
      <c r="I30976" s="401"/>
      <c r="J30976" s="194"/>
      <c r="K30976" s="194"/>
      <c r="L30976" s="195"/>
      <c r="M30976" s="196"/>
      <c r="N30976" s="197"/>
      <c r="O30976" s="197"/>
      <c r="P30976" s="231"/>
    </row>
    <row r="30977" spans="2:16">
      <c r="B30977" s="351"/>
      <c r="C30977" s="398"/>
      <c r="D30977" s="399"/>
      <c r="E30977" s="400"/>
      <c r="G30977" s="401"/>
      <c r="H30977" s="401"/>
      <c r="I30977" s="401"/>
      <c r="J30977" s="194"/>
      <c r="K30977" s="194"/>
      <c r="L30977" s="195"/>
      <c r="M30977" s="196"/>
      <c r="N30977" s="197"/>
      <c r="O30977" s="197"/>
      <c r="P30977" s="231"/>
    </row>
    <row r="30978" spans="2:16">
      <c r="B30978" s="351"/>
      <c r="C30978" s="398"/>
      <c r="D30978" s="399"/>
      <c r="E30978" s="400"/>
      <c r="G30978" s="401"/>
      <c r="H30978" s="401"/>
      <c r="I30978" s="401"/>
      <c r="J30978" s="194"/>
      <c r="K30978" s="194"/>
      <c r="L30978" s="195"/>
      <c r="M30978" s="196"/>
      <c r="N30978" s="197"/>
      <c r="O30978" s="197"/>
      <c r="P30978" s="231"/>
    </row>
    <row r="30979" spans="2:16">
      <c r="B30979" s="351"/>
      <c r="C30979" s="398"/>
      <c r="D30979" s="399"/>
      <c r="E30979" s="400"/>
      <c r="G30979" s="401"/>
      <c r="H30979" s="401"/>
      <c r="I30979" s="401"/>
      <c r="J30979" s="194"/>
      <c r="K30979" s="194"/>
      <c r="L30979" s="195"/>
      <c r="M30979" s="196"/>
      <c r="N30979" s="197"/>
      <c r="O30979" s="197"/>
      <c r="P30979" s="231"/>
    </row>
    <row r="30980" spans="2:16">
      <c r="B30980" s="351"/>
      <c r="C30980" s="398"/>
      <c r="D30980" s="399"/>
      <c r="E30980" s="400"/>
      <c r="G30980" s="401"/>
      <c r="H30980" s="401"/>
      <c r="I30980" s="401"/>
      <c r="J30980" s="194"/>
      <c r="K30980" s="194"/>
      <c r="L30980" s="195"/>
      <c r="M30980" s="196"/>
      <c r="N30980" s="197"/>
      <c r="O30980" s="197"/>
      <c r="P30980" s="231"/>
    </row>
    <row r="30981" spans="2:16">
      <c r="B30981" s="351"/>
      <c r="C30981" s="398"/>
      <c r="D30981" s="399"/>
      <c r="E30981" s="400"/>
      <c r="G30981" s="401"/>
      <c r="H30981" s="401"/>
      <c r="I30981" s="401"/>
      <c r="J30981" s="194"/>
      <c r="K30981" s="194"/>
      <c r="L30981" s="195"/>
      <c r="M30981" s="196"/>
      <c r="N30981" s="197"/>
      <c r="O30981" s="197"/>
      <c r="P30981" s="231"/>
    </row>
    <row r="30982" spans="2:16">
      <c r="B30982" s="351"/>
      <c r="C30982" s="398"/>
      <c r="D30982" s="399"/>
      <c r="E30982" s="400"/>
      <c r="G30982" s="401"/>
      <c r="H30982" s="401"/>
      <c r="I30982" s="401"/>
      <c r="J30982" s="194"/>
      <c r="K30982" s="194"/>
      <c r="L30982" s="195"/>
      <c r="M30982" s="196"/>
      <c r="N30982" s="197"/>
      <c r="O30982" s="197"/>
      <c r="P30982" s="231"/>
    </row>
    <row r="30983" spans="2:16">
      <c r="B30983" s="351"/>
      <c r="C30983" s="398"/>
      <c r="D30983" s="399"/>
      <c r="E30983" s="400"/>
      <c r="G30983" s="401"/>
      <c r="H30983" s="401"/>
      <c r="I30983" s="401"/>
      <c r="J30983" s="194"/>
      <c r="K30983" s="194"/>
      <c r="L30983" s="195"/>
      <c r="M30983" s="196"/>
      <c r="N30983" s="197"/>
      <c r="O30983" s="197"/>
      <c r="P30983" s="231"/>
    </row>
    <row r="30984" spans="2:16">
      <c r="B30984" s="351"/>
      <c r="C30984" s="398"/>
      <c r="D30984" s="399"/>
      <c r="E30984" s="400"/>
      <c r="G30984" s="401"/>
      <c r="H30984" s="401"/>
      <c r="I30984" s="401"/>
      <c r="J30984" s="194"/>
      <c r="K30984" s="194"/>
      <c r="L30984" s="195"/>
      <c r="M30984" s="196"/>
      <c r="N30984" s="197"/>
      <c r="O30984" s="197"/>
      <c r="P30984" s="231"/>
    </row>
    <row r="30985" spans="2:16">
      <c r="B30985" s="351"/>
      <c r="C30985" s="398"/>
      <c r="D30985" s="399"/>
      <c r="E30985" s="400"/>
      <c r="G30985" s="401"/>
      <c r="H30985" s="401"/>
      <c r="I30985" s="401"/>
      <c r="J30985" s="194"/>
      <c r="K30985" s="194"/>
      <c r="L30985" s="195"/>
      <c r="M30985" s="196"/>
      <c r="N30985" s="197"/>
      <c r="O30985" s="197"/>
      <c r="P30985" s="231"/>
    </row>
    <row r="30986" spans="2:16">
      <c r="B30986" s="351"/>
      <c r="C30986" s="398"/>
      <c r="D30986" s="399"/>
      <c r="E30986" s="400"/>
      <c r="G30986" s="401"/>
      <c r="H30986" s="401"/>
      <c r="I30986" s="401"/>
      <c r="J30986" s="194"/>
      <c r="K30986" s="194"/>
      <c r="L30986" s="195"/>
      <c r="M30986" s="196"/>
      <c r="N30986" s="197"/>
      <c r="O30986" s="197"/>
      <c r="P30986" s="231"/>
    </row>
    <row r="30987" spans="2:16">
      <c r="B30987" s="351"/>
      <c r="C30987" s="398"/>
      <c r="D30987" s="399"/>
      <c r="E30987" s="400"/>
      <c r="G30987" s="401"/>
      <c r="H30987" s="401"/>
      <c r="I30987" s="401"/>
      <c r="J30987" s="194"/>
      <c r="K30987" s="194"/>
      <c r="L30987" s="195"/>
      <c r="M30987" s="196"/>
      <c r="N30987" s="197"/>
      <c r="O30987" s="197"/>
      <c r="P30987" s="231"/>
    </row>
    <row r="30988" spans="2:16">
      <c r="B30988" s="351"/>
      <c r="C30988" s="398"/>
      <c r="D30988" s="399"/>
      <c r="E30988" s="400"/>
      <c r="G30988" s="401"/>
      <c r="H30988" s="401"/>
      <c r="I30988" s="401"/>
      <c r="J30988" s="194"/>
      <c r="K30988" s="194"/>
      <c r="L30988" s="195"/>
      <c r="M30988" s="196"/>
      <c r="N30988" s="197"/>
      <c r="O30988" s="197"/>
      <c r="P30988" s="231"/>
    </row>
    <row r="30989" spans="2:16">
      <c r="B30989" s="351"/>
      <c r="C30989" s="398"/>
      <c r="D30989" s="399"/>
      <c r="E30989" s="400"/>
      <c r="G30989" s="401"/>
      <c r="H30989" s="401"/>
      <c r="I30989" s="401"/>
      <c r="J30989" s="194"/>
      <c r="K30989" s="194"/>
      <c r="L30989" s="195"/>
      <c r="M30989" s="196"/>
      <c r="N30989" s="197"/>
      <c r="O30989" s="197"/>
      <c r="P30989" s="231"/>
    </row>
    <row r="30990" spans="2:16">
      <c r="B30990" s="351"/>
      <c r="C30990" s="398"/>
      <c r="D30990" s="399"/>
      <c r="E30990" s="400"/>
      <c r="G30990" s="401"/>
      <c r="H30990" s="401"/>
      <c r="I30990" s="401"/>
      <c r="J30990" s="194"/>
      <c r="K30990" s="194"/>
      <c r="L30990" s="195"/>
      <c r="M30990" s="196"/>
      <c r="N30990" s="197"/>
      <c r="O30990" s="197"/>
      <c r="P30990" s="231"/>
    </row>
    <row r="30991" spans="2:16">
      <c r="B30991" s="351"/>
      <c r="C30991" s="398"/>
      <c r="D30991" s="399"/>
      <c r="E30991" s="400"/>
      <c r="G30991" s="401"/>
      <c r="H30991" s="401"/>
      <c r="I30991" s="401"/>
      <c r="J30991" s="194"/>
      <c r="K30991" s="194"/>
      <c r="L30991" s="195"/>
      <c r="M30991" s="196"/>
      <c r="N30991" s="197"/>
      <c r="O30991" s="197"/>
      <c r="P30991" s="231"/>
    </row>
    <row r="30992" spans="2:16">
      <c r="B30992" s="351"/>
      <c r="C30992" s="398"/>
      <c r="D30992" s="399"/>
      <c r="E30992" s="400"/>
      <c r="G30992" s="401"/>
      <c r="H30992" s="401"/>
      <c r="I30992" s="401"/>
      <c r="J30992" s="194"/>
      <c r="K30992" s="194"/>
      <c r="L30992" s="195"/>
      <c r="M30992" s="196"/>
      <c r="N30992" s="197"/>
      <c r="O30992" s="197"/>
      <c r="P30992" s="231"/>
    </row>
    <row r="30993" spans="2:16">
      <c r="B30993" s="351"/>
      <c r="C30993" s="398"/>
      <c r="D30993" s="399"/>
      <c r="E30993" s="400"/>
      <c r="G30993" s="401"/>
      <c r="H30993" s="401"/>
      <c r="I30993" s="401"/>
      <c r="J30993" s="194"/>
      <c r="K30993" s="194"/>
      <c r="L30993" s="195"/>
      <c r="M30993" s="196"/>
      <c r="N30993" s="197"/>
      <c r="O30993" s="197"/>
      <c r="P30993" s="231"/>
    </row>
    <row r="30994" spans="2:16">
      <c r="B30994" s="351"/>
      <c r="C30994" s="398"/>
      <c r="D30994" s="399"/>
      <c r="E30994" s="400"/>
      <c r="G30994" s="401"/>
      <c r="H30994" s="401"/>
      <c r="I30994" s="401"/>
      <c r="J30994" s="194"/>
      <c r="K30994" s="194"/>
      <c r="L30994" s="195"/>
      <c r="M30994" s="196"/>
      <c r="N30994" s="197"/>
      <c r="O30994" s="197"/>
      <c r="P30994" s="231"/>
    </row>
    <row r="30995" spans="2:16">
      <c r="B30995" s="351"/>
      <c r="C30995" s="398"/>
      <c r="D30995" s="399"/>
      <c r="E30995" s="400"/>
      <c r="G30995" s="401"/>
      <c r="H30995" s="401"/>
      <c r="I30995" s="401"/>
      <c r="J30995" s="194"/>
      <c r="K30995" s="194"/>
      <c r="L30995" s="195"/>
      <c r="M30995" s="196"/>
      <c r="N30995" s="197"/>
      <c r="O30995" s="197"/>
      <c r="P30995" s="231"/>
    </row>
    <row r="30996" spans="2:16">
      <c r="B30996" s="351"/>
      <c r="C30996" s="398"/>
      <c r="D30996" s="399"/>
      <c r="E30996" s="400"/>
      <c r="G30996" s="401"/>
      <c r="H30996" s="401"/>
      <c r="I30996" s="401"/>
      <c r="J30996" s="194"/>
      <c r="K30996" s="194"/>
      <c r="L30996" s="195"/>
      <c r="M30996" s="196"/>
      <c r="N30996" s="197"/>
      <c r="O30996" s="197"/>
      <c r="P30996" s="231"/>
    </row>
    <row r="30997" spans="2:16">
      <c r="B30997" s="351"/>
      <c r="C30997" s="398"/>
      <c r="D30997" s="399"/>
      <c r="E30997" s="400"/>
      <c r="G30997" s="401"/>
      <c r="H30997" s="401"/>
      <c r="I30997" s="401"/>
      <c r="J30997" s="194"/>
      <c r="K30997" s="194"/>
      <c r="L30997" s="195"/>
      <c r="M30997" s="196"/>
      <c r="N30997" s="197"/>
      <c r="O30997" s="197"/>
      <c r="P30997" s="231"/>
    </row>
    <row r="30998" spans="2:16">
      <c r="B30998" s="351"/>
      <c r="C30998" s="398"/>
      <c r="D30998" s="399"/>
      <c r="E30998" s="400"/>
      <c r="G30998" s="401"/>
      <c r="H30998" s="401"/>
      <c r="I30998" s="401"/>
      <c r="J30998" s="194"/>
      <c r="K30998" s="194"/>
      <c r="L30998" s="195"/>
      <c r="M30998" s="196"/>
      <c r="N30998" s="197"/>
      <c r="O30998" s="197"/>
      <c r="P30998" s="231"/>
    </row>
    <row r="30999" spans="2:16">
      <c r="B30999" s="351"/>
      <c r="C30999" s="398"/>
      <c r="D30999" s="399"/>
      <c r="E30999" s="400"/>
      <c r="G30999" s="401"/>
      <c r="H30999" s="401"/>
      <c r="I30999" s="401"/>
      <c r="J30999" s="194"/>
      <c r="K30999" s="194"/>
      <c r="L30999" s="195"/>
      <c r="M30999" s="196"/>
      <c r="N30999" s="197"/>
      <c r="O30999" s="197"/>
      <c r="P30999" s="231"/>
    </row>
    <row r="31000" spans="2:16">
      <c r="B31000" s="351"/>
      <c r="C31000" s="398"/>
      <c r="D31000" s="399"/>
      <c r="E31000" s="400"/>
      <c r="G31000" s="401"/>
      <c r="H31000" s="401"/>
      <c r="I31000" s="401"/>
      <c r="J31000" s="194"/>
      <c r="K31000" s="194"/>
      <c r="L31000" s="195"/>
      <c r="M31000" s="196"/>
      <c r="N31000" s="197"/>
      <c r="O31000" s="197"/>
      <c r="P31000" s="231"/>
    </row>
    <row r="31001" spans="2:16">
      <c r="B31001" s="351"/>
      <c r="C31001" s="398"/>
      <c r="D31001" s="399"/>
      <c r="E31001" s="400"/>
      <c r="G31001" s="401"/>
      <c r="H31001" s="401"/>
      <c r="I31001" s="401"/>
      <c r="J31001" s="194"/>
      <c r="K31001" s="194"/>
      <c r="L31001" s="195"/>
      <c r="M31001" s="196"/>
      <c r="N31001" s="197"/>
      <c r="O31001" s="197"/>
      <c r="P31001" s="231"/>
    </row>
    <row r="31002" spans="2:16">
      <c r="B31002" s="351"/>
      <c r="C31002" s="398"/>
      <c r="D31002" s="399"/>
      <c r="E31002" s="400"/>
      <c r="G31002" s="401"/>
      <c r="H31002" s="401"/>
      <c r="I31002" s="401"/>
      <c r="J31002" s="194"/>
      <c r="K31002" s="194"/>
      <c r="L31002" s="195"/>
      <c r="M31002" s="196"/>
      <c r="N31002" s="197"/>
      <c r="O31002" s="197"/>
      <c r="P31002" s="231"/>
    </row>
    <row r="31003" spans="2:16">
      <c r="B31003" s="351"/>
      <c r="C31003" s="398"/>
      <c r="D31003" s="399"/>
      <c r="E31003" s="400"/>
      <c r="G31003" s="401"/>
      <c r="H31003" s="401"/>
      <c r="I31003" s="401"/>
      <c r="J31003" s="194"/>
      <c r="K31003" s="194"/>
      <c r="L31003" s="195"/>
      <c r="M31003" s="196"/>
      <c r="N31003" s="197"/>
      <c r="O31003" s="197"/>
      <c r="P31003" s="231"/>
    </row>
    <row r="31004" spans="2:16">
      <c r="B31004" s="351"/>
      <c r="C31004" s="398"/>
      <c r="D31004" s="399"/>
      <c r="E31004" s="400"/>
      <c r="G31004" s="401"/>
      <c r="H31004" s="401"/>
      <c r="I31004" s="401"/>
      <c r="J31004" s="194"/>
      <c r="K31004" s="194"/>
      <c r="L31004" s="195"/>
      <c r="M31004" s="196"/>
      <c r="N31004" s="197"/>
      <c r="O31004" s="197"/>
      <c r="P31004" s="231"/>
    </row>
    <row r="31005" spans="2:16">
      <c r="B31005" s="351"/>
      <c r="C31005" s="398"/>
      <c r="D31005" s="399"/>
      <c r="E31005" s="400"/>
      <c r="G31005" s="401"/>
      <c r="H31005" s="401"/>
      <c r="I31005" s="401"/>
      <c r="J31005" s="194"/>
      <c r="K31005" s="194"/>
      <c r="L31005" s="195"/>
      <c r="M31005" s="196"/>
      <c r="N31005" s="197"/>
      <c r="O31005" s="197"/>
      <c r="P31005" s="231"/>
    </row>
    <row r="31006" spans="2:16">
      <c r="B31006" s="351"/>
      <c r="C31006" s="398"/>
      <c r="D31006" s="399"/>
      <c r="E31006" s="400"/>
      <c r="G31006" s="401"/>
      <c r="H31006" s="401"/>
      <c r="I31006" s="401"/>
      <c r="J31006" s="194"/>
      <c r="K31006" s="194"/>
      <c r="L31006" s="195"/>
      <c r="M31006" s="196"/>
      <c r="N31006" s="197"/>
      <c r="O31006" s="197"/>
      <c r="P31006" s="231"/>
    </row>
    <row r="31007" spans="2:16">
      <c r="B31007" s="351"/>
      <c r="C31007" s="398"/>
      <c r="D31007" s="399"/>
      <c r="E31007" s="400"/>
      <c r="G31007" s="401"/>
      <c r="H31007" s="401"/>
      <c r="I31007" s="401"/>
      <c r="J31007" s="194"/>
      <c r="K31007" s="194"/>
      <c r="L31007" s="195"/>
      <c r="M31007" s="196"/>
      <c r="N31007" s="197"/>
      <c r="O31007" s="197"/>
      <c r="P31007" s="231"/>
    </row>
    <row r="31008" spans="2:16">
      <c r="B31008" s="351"/>
      <c r="C31008" s="398"/>
      <c r="D31008" s="399"/>
      <c r="E31008" s="400"/>
      <c r="G31008" s="401"/>
      <c r="H31008" s="401"/>
      <c r="I31008" s="401"/>
      <c r="J31008" s="194"/>
      <c r="K31008" s="194"/>
      <c r="L31008" s="195"/>
      <c r="M31008" s="196"/>
      <c r="N31008" s="197"/>
      <c r="O31008" s="197"/>
      <c r="P31008" s="231"/>
    </row>
    <row r="31009" spans="2:16">
      <c r="B31009" s="351"/>
      <c r="C31009" s="398"/>
      <c r="D31009" s="399"/>
      <c r="E31009" s="400"/>
      <c r="G31009" s="401"/>
      <c r="H31009" s="401"/>
      <c r="I31009" s="401"/>
      <c r="J31009" s="194"/>
      <c r="K31009" s="194"/>
      <c r="L31009" s="195"/>
      <c r="M31009" s="196"/>
      <c r="N31009" s="197"/>
      <c r="O31009" s="197"/>
      <c r="P31009" s="231"/>
    </row>
    <row r="31010" spans="2:16">
      <c r="B31010" s="351"/>
      <c r="C31010" s="398"/>
      <c r="D31010" s="399"/>
      <c r="E31010" s="400"/>
      <c r="G31010" s="401"/>
      <c r="H31010" s="401"/>
      <c r="I31010" s="401"/>
      <c r="J31010" s="194"/>
      <c r="K31010" s="194"/>
      <c r="L31010" s="195"/>
      <c r="M31010" s="196"/>
      <c r="N31010" s="197"/>
      <c r="O31010" s="197"/>
      <c r="P31010" s="231"/>
    </row>
    <row r="31011" spans="2:16">
      <c r="B31011" s="351"/>
      <c r="C31011" s="398"/>
      <c r="D31011" s="399"/>
      <c r="E31011" s="400"/>
      <c r="G31011" s="401"/>
      <c r="H31011" s="401"/>
      <c r="I31011" s="401"/>
      <c r="J31011" s="194"/>
      <c r="K31011" s="194"/>
      <c r="L31011" s="195"/>
      <c r="M31011" s="196"/>
      <c r="N31011" s="197"/>
      <c r="O31011" s="197"/>
      <c r="P31011" s="231"/>
    </row>
    <row r="31012" spans="2:16">
      <c r="B31012" s="351"/>
      <c r="C31012" s="398"/>
      <c r="D31012" s="399"/>
      <c r="E31012" s="400"/>
      <c r="G31012" s="401"/>
      <c r="H31012" s="401"/>
      <c r="I31012" s="401"/>
      <c r="J31012" s="194"/>
      <c r="K31012" s="194"/>
      <c r="L31012" s="195"/>
      <c r="M31012" s="196"/>
      <c r="N31012" s="197"/>
      <c r="O31012" s="197"/>
      <c r="P31012" s="231"/>
    </row>
    <row r="31013" spans="2:16">
      <c r="B31013" s="351"/>
      <c r="C31013" s="398"/>
      <c r="D31013" s="399"/>
      <c r="E31013" s="400"/>
      <c r="G31013" s="401"/>
      <c r="H31013" s="401"/>
      <c r="I31013" s="401"/>
      <c r="J31013" s="194"/>
      <c r="K31013" s="194"/>
      <c r="L31013" s="195"/>
      <c r="M31013" s="196"/>
      <c r="N31013" s="197"/>
      <c r="O31013" s="197"/>
      <c r="P31013" s="231"/>
    </row>
    <row r="31014" spans="2:16">
      <c r="B31014" s="351"/>
      <c r="C31014" s="398"/>
      <c r="D31014" s="399"/>
      <c r="E31014" s="400"/>
      <c r="G31014" s="401"/>
      <c r="H31014" s="401"/>
      <c r="I31014" s="401"/>
      <c r="J31014" s="194"/>
      <c r="K31014" s="194"/>
      <c r="L31014" s="195"/>
      <c r="M31014" s="196"/>
      <c r="N31014" s="197"/>
      <c r="O31014" s="197"/>
      <c r="P31014" s="231"/>
    </row>
    <row r="31015" spans="2:16">
      <c r="B31015" s="351"/>
      <c r="C31015" s="398"/>
      <c r="D31015" s="399"/>
      <c r="E31015" s="400"/>
      <c r="G31015" s="401"/>
      <c r="H31015" s="401"/>
      <c r="I31015" s="401"/>
      <c r="J31015" s="194"/>
      <c r="K31015" s="194"/>
      <c r="L31015" s="195"/>
      <c r="M31015" s="196"/>
      <c r="N31015" s="197"/>
      <c r="O31015" s="197"/>
      <c r="P31015" s="231"/>
    </row>
    <row r="31016" spans="2:16">
      <c r="B31016" s="351"/>
      <c r="C31016" s="398"/>
      <c r="D31016" s="399"/>
      <c r="E31016" s="400"/>
      <c r="G31016" s="401"/>
      <c r="H31016" s="401"/>
      <c r="I31016" s="401"/>
      <c r="J31016" s="194"/>
      <c r="K31016" s="194"/>
      <c r="L31016" s="195"/>
      <c r="M31016" s="196"/>
      <c r="N31016" s="197"/>
      <c r="O31016" s="197"/>
      <c r="P31016" s="231"/>
    </row>
    <row r="31017" spans="2:16">
      <c r="B31017" s="351"/>
      <c r="C31017" s="398"/>
      <c r="D31017" s="399"/>
      <c r="E31017" s="400"/>
      <c r="G31017" s="401"/>
      <c r="H31017" s="401"/>
      <c r="I31017" s="401"/>
      <c r="J31017" s="194"/>
      <c r="K31017" s="194"/>
      <c r="L31017" s="195"/>
      <c r="M31017" s="196"/>
      <c r="N31017" s="197"/>
      <c r="O31017" s="197"/>
      <c r="P31017" s="231"/>
    </row>
    <row r="31018" spans="2:16">
      <c r="B31018" s="351"/>
      <c r="C31018" s="398"/>
      <c r="D31018" s="399"/>
      <c r="E31018" s="400"/>
      <c r="G31018" s="401"/>
      <c r="H31018" s="401"/>
      <c r="I31018" s="401"/>
      <c r="J31018" s="194"/>
      <c r="K31018" s="194"/>
      <c r="L31018" s="195"/>
      <c r="M31018" s="196"/>
      <c r="N31018" s="197"/>
      <c r="O31018" s="197"/>
      <c r="P31018" s="231"/>
    </row>
    <row r="31019" spans="2:16">
      <c r="B31019" s="351"/>
      <c r="C31019" s="398"/>
      <c r="D31019" s="399"/>
      <c r="E31019" s="400"/>
      <c r="G31019" s="401"/>
      <c r="H31019" s="401"/>
      <c r="I31019" s="401"/>
      <c r="J31019" s="194"/>
      <c r="K31019" s="194"/>
      <c r="L31019" s="195"/>
      <c r="M31019" s="196"/>
      <c r="N31019" s="197"/>
      <c r="O31019" s="197"/>
      <c r="P31019" s="231"/>
    </row>
    <row r="31020" spans="2:16">
      <c r="B31020" s="351"/>
      <c r="C31020" s="398"/>
      <c r="D31020" s="399"/>
      <c r="E31020" s="400"/>
      <c r="G31020" s="401"/>
      <c r="H31020" s="401"/>
      <c r="I31020" s="401"/>
      <c r="J31020" s="194"/>
      <c r="K31020" s="194"/>
      <c r="L31020" s="195"/>
      <c r="M31020" s="196"/>
      <c r="N31020" s="197"/>
      <c r="O31020" s="197"/>
      <c r="P31020" s="231"/>
    </row>
    <row r="31021" spans="2:16">
      <c r="B31021" s="351"/>
      <c r="C31021" s="398"/>
      <c r="D31021" s="399"/>
      <c r="E31021" s="400"/>
      <c r="G31021" s="401"/>
      <c r="H31021" s="401"/>
      <c r="I31021" s="401"/>
      <c r="J31021" s="194"/>
      <c r="K31021" s="194"/>
      <c r="L31021" s="195"/>
      <c r="M31021" s="196"/>
      <c r="N31021" s="197"/>
      <c r="O31021" s="197"/>
      <c r="P31021" s="231"/>
    </row>
    <row r="31022" spans="2:16">
      <c r="B31022" s="351"/>
      <c r="C31022" s="398"/>
      <c r="D31022" s="399"/>
      <c r="E31022" s="400"/>
      <c r="G31022" s="401"/>
      <c r="H31022" s="401"/>
      <c r="I31022" s="401"/>
      <c r="J31022" s="194"/>
      <c r="K31022" s="194"/>
      <c r="L31022" s="195"/>
      <c r="M31022" s="196"/>
      <c r="N31022" s="197"/>
      <c r="O31022" s="197"/>
      <c r="P31022" s="231"/>
    </row>
    <row r="31023" spans="2:16">
      <c r="B31023" s="351"/>
      <c r="C31023" s="398"/>
      <c r="D31023" s="399"/>
      <c r="E31023" s="400"/>
      <c r="G31023" s="401"/>
      <c r="H31023" s="401"/>
      <c r="I31023" s="401"/>
      <c r="J31023" s="194"/>
      <c r="K31023" s="194"/>
      <c r="L31023" s="195"/>
      <c r="M31023" s="196"/>
      <c r="N31023" s="197"/>
      <c r="O31023" s="197"/>
      <c r="P31023" s="231"/>
    </row>
    <row r="31024" spans="2:16">
      <c r="B31024" s="351"/>
      <c r="C31024" s="398"/>
      <c r="D31024" s="399"/>
      <c r="E31024" s="400"/>
      <c r="G31024" s="401"/>
      <c r="H31024" s="401"/>
      <c r="I31024" s="401"/>
      <c r="J31024" s="194"/>
      <c r="K31024" s="194"/>
      <c r="L31024" s="195"/>
      <c r="M31024" s="196"/>
      <c r="N31024" s="197"/>
      <c r="O31024" s="197"/>
      <c r="P31024" s="231"/>
    </row>
    <row r="31025" spans="2:16">
      <c r="B31025" s="351"/>
      <c r="C31025" s="398"/>
      <c r="D31025" s="399"/>
      <c r="E31025" s="400"/>
      <c r="G31025" s="401"/>
      <c r="H31025" s="401"/>
      <c r="I31025" s="401"/>
      <c r="J31025" s="194"/>
      <c r="K31025" s="194"/>
      <c r="L31025" s="195"/>
      <c r="M31025" s="196"/>
      <c r="N31025" s="197"/>
      <c r="O31025" s="197"/>
      <c r="P31025" s="231"/>
    </row>
    <row r="31026" spans="2:16">
      <c r="B31026" s="351"/>
      <c r="C31026" s="398"/>
      <c r="D31026" s="399"/>
      <c r="E31026" s="400"/>
      <c r="G31026" s="401"/>
      <c r="H31026" s="401"/>
      <c r="I31026" s="401"/>
      <c r="J31026" s="194"/>
      <c r="K31026" s="194"/>
      <c r="L31026" s="195"/>
      <c r="M31026" s="196"/>
      <c r="N31026" s="197"/>
      <c r="O31026" s="197"/>
      <c r="P31026" s="231"/>
    </row>
    <row r="31027" spans="2:16">
      <c r="B31027" s="351"/>
      <c r="C31027" s="398"/>
      <c r="D31027" s="399"/>
      <c r="E31027" s="400"/>
      <c r="G31027" s="401"/>
      <c r="H31027" s="401"/>
      <c r="I31027" s="401"/>
      <c r="J31027" s="194"/>
      <c r="K31027" s="194"/>
      <c r="L31027" s="195"/>
      <c r="M31027" s="196"/>
      <c r="N31027" s="197"/>
      <c r="O31027" s="197"/>
      <c r="P31027" s="231"/>
    </row>
    <row r="31028" spans="2:16">
      <c r="B31028" s="351"/>
      <c r="C31028" s="398"/>
      <c r="D31028" s="399"/>
      <c r="E31028" s="400"/>
      <c r="G31028" s="401"/>
      <c r="H31028" s="401"/>
      <c r="I31028" s="401"/>
      <c r="J31028" s="194"/>
      <c r="K31028" s="194"/>
      <c r="L31028" s="195"/>
      <c r="M31028" s="196"/>
      <c r="N31028" s="197"/>
      <c r="O31028" s="197"/>
      <c r="P31028" s="231"/>
    </row>
    <row r="31029" spans="2:16">
      <c r="B31029" s="351"/>
      <c r="C31029" s="398"/>
      <c r="D31029" s="399"/>
      <c r="E31029" s="400"/>
      <c r="G31029" s="401"/>
      <c r="H31029" s="401"/>
      <c r="I31029" s="401"/>
      <c r="J31029" s="194"/>
      <c r="K31029" s="194"/>
      <c r="L31029" s="195"/>
      <c r="M31029" s="196"/>
      <c r="N31029" s="197"/>
      <c r="O31029" s="197"/>
      <c r="P31029" s="231"/>
    </row>
    <row r="31030" spans="2:16">
      <c r="B31030" s="351"/>
      <c r="C31030" s="398"/>
      <c r="D31030" s="399"/>
      <c r="E31030" s="400"/>
      <c r="G31030" s="401"/>
      <c r="H31030" s="401"/>
      <c r="I31030" s="401"/>
      <c r="J31030" s="194"/>
      <c r="K31030" s="194"/>
      <c r="L31030" s="195"/>
      <c r="M31030" s="196"/>
      <c r="N31030" s="197"/>
      <c r="O31030" s="197"/>
      <c r="P31030" s="231"/>
    </row>
    <row r="31031" spans="2:16">
      <c r="B31031" s="351"/>
      <c r="C31031" s="398"/>
      <c r="D31031" s="399"/>
      <c r="E31031" s="400"/>
      <c r="G31031" s="401"/>
      <c r="H31031" s="401"/>
      <c r="I31031" s="401"/>
      <c r="J31031" s="194"/>
      <c r="K31031" s="194"/>
      <c r="L31031" s="195"/>
      <c r="M31031" s="196"/>
      <c r="N31031" s="197"/>
      <c r="O31031" s="197"/>
      <c r="P31031" s="231"/>
    </row>
    <row r="31032" spans="2:16">
      <c r="B31032" s="351"/>
      <c r="C31032" s="398"/>
      <c r="D31032" s="399"/>
      <c r="E31032" s="400"/>
      <c r="G31032" s="401"/>
      <c r="H31032" s="401"/>
      <c r="I31032" s="401"/>
      <c r="J31032" s="194"/>
      <c r="K31032" s="194"/>
      <c r="L31032" s="195"/>
      <c r="M31032" s="196"/>
      <c r="N31032" s="197"/>
      <c r="O31032" s="197"/>
      <c r="P31032" s="231"/>
    </row>
    <row r="31033" spans="2:16">
      <c r="B31033" s="351"/>
      <c r="C31033" s="398"/>
      <c r="D31033" s="399"/>
      <c r="E31033" s="400"/>
      <c r="G31033" s="401"/>
      <c r="H31033" s="401"/>
      <c r="I31033" s="401"/>
      <c r="J31033" s="194"/>
      <c r="K31033" s="194"/>
      <c r="L31033" s="195"/>
      <c r="M31033" s="196"/>
      <c r="N31033" s="197"/>
      <c r="O31033" s="197"/>
      <c r="P31033" s="231"/>
    </row>
    <row r="31034" spans="2:16">
      <c r="B31034" s="351"/>
      <c r="C31034" s="398"/>
      <c r="D31034" s="399"/>
      <c r="E31034" s="400"/>
      <c r="G31034" s="401"/>
      <c r="H31034" s="401"/>
      <c r="I31034" s="401"/>
      <c r="J31034" s="194"/>
      <c r="K31034" s="194"/>
      <c r="L31034" s="195"/>
      <c r="M31034" s="196"/>
      <c r="N31034" s="197"/>
      <c r="O31034" s="197"/>
      <c r="P31034" s="231"/>
    </row>
    <row r="31035" spans="2:16">
      <c r="B31035" s="351"/>
      <c r="C31035" s="398"/>
      <c r="D31035" s="399"/>
      <c r="E31035" s="400"/>
      <c r="G31035" s="401"/>
      <c r="H31035" s="401"/>
      <c r="I31035" s="401"/>
      <c r="J31035" s="194"/>
      <c r="K31035" s="194"/>
      <c r="L31035" s="195"/>
      <c r="M31035" s="196"/>
      <c r="N31035" s="197"/>
      <c r="O31035" s="197"/>
      <c r="P31035" s="231"/>
    </row>
    <row r="31036" spans="2:16">
      <c r="B31036" s="351"/>
      <c r="C31036" s="398"/>
      <c r="D31036" s="399"/>
      <c r="E31036" s="400"/>
      <c r="G31036" s="401"/>
      <c r="H31036" s="401"/>
      <c r="I31036" s="401"/>
      <c r="J31036" s="194"/>
      <c r="K31036" s="194"/>
      <c r="L31036" s="195"/>
      <c r="M31036" s="196"/>
      <c r="N31036" s="197"/>
      <c r="O31036" s="197"/>
      <c r="P31036" s="231"/>
    </row>
    <row r="31037" spans="2:16">
      <c r="B31037" s="351"/>
      <c r="C31037" s="398"/>
      <c r="D31037" s="399"/>
      <c r="E31037" s="400"/>
      <c r="G31037" s="401"/>
      <c r="H31037" s="401"/>
      <c r="I31037" s="401"/>
      <c r="J31037" s="194"/>
      <c r="K31037" s="194"/>
      <c r="L31037" s="195"/>
      <c r="M31037" s="196"/>
      <c r="N31037" s="197"/>
      <c r="O31037" s="197"/>
      <c r="P31037" s="231"/>
    </row>
    <row r="31038" spans="2:16">
      <c r="B31038" s="351"/>
      <c r="C31038" s="398"/>
      <c r="D31038" s="399"/>
      <c r="E31038" s="400"/>
      <c r="G31038" s="401"/>
      <c r="H31038" s="401"/>
      <c r="I31038" s="401"/>
      <c r="J31038" s="194"/>
      <c r="K31038" s="194"/>
      <c r="L31038" s="195"/>
      <c r="M31038" s="196"/>
      <c r="N31038" s="197"/>
      <c r="O31038" s="197"/>
      <c r="P31038" s="231"/>
    </row>
    <row r="31039" spans="2:16">
      <c r="B31039" s="351"/>
      <c r="C31039" s="398"/>
      <c r="D31039" s="399"/>
      <c r="E31039" s="400"/>
      <c r="G31039" s="401"/>
      <c r="H31039" s="401"/>
      <c r="I31039" s="401"/>
      <c r="J31039" s="194"/>
      <c r="K31039" s="194"/>
      <c r="L31039" s="195"/>
      <c r="M31039" s="196"/>
      <c r="N31039" s="197"/>
      <c r="O31039" s="197"/>
      <c r="P31039" s="231"/>
    </row>
    <row r="31040" spans="2:16">
      <c r="B31040" s="351"/>
      <c r="C31040" s="398"/>
      <c r="D31040" s="399"/>
      <c r="E31040" s="400"/>
      <c r="G31040" s="401"/>
      <c r="H31040" s="401"/>
      <c r="I31040" s="401"/>
      <c r="J31040" s="194"/>
      <c r="K31040" s="194"/>
      <c r="L31040" s="195"/>
      <c r="M31040" s="196"/>
      <c r="N31040" s="197"/>
      <c r="O31040" s="197"/>
      <c r="P31040" s="231"/>
    </row>
    <row r="31041" spans="2:16">
      <c r="B31041" s="351"/>
      <c r="C31041" s="398"/>
      <c r="D31041" s="399"/>
      <c r="E31041" s="400"/>
      <c r="G31041" s="401"/>
      <c r="H31041" s="401"/>
      <c r="I31041" s="401"/>
      <c r="J31041" s="194"/>
      <c r="K31041" s="194"/>
      <c r="L31041" s="195"/>
      <c r="M31041" s="196"/>
      <c r="N31041" s="197"/>
      <c r="O31041" s="197"/>
      <c r="P31041" s="231"/>
    </row>
    <row r="31042" spans="2:16">
      <c r="B31042" s="351"/>
      <c r="C31042" s="398"/>
      <c r="D31042" s="399"/>
      <c r="E31042" s="400"/>
      <c r="G31042" s="401"/>
      <c r="H31042" s="401"/>
      <c r="I31042" s="401"/>
      <c r="J31042" s="194"/>
      <c r="K31042" s="194"/>
      <c r="L31042" s="195"/>
      <c r="M31042" s="196"/>
      <c r="N31042" s="197"/>
      <c r="O31042" s="197"/>
      <c r="P31042" s="231"/>
    </row>
    <row r="31043" spans="2:16">
      <c r="B31043" s="351"/>
      <c r="C31043" s="398"/>
      <c r="D31043" s="399"/>
      <c r="E31043" s="400"/>
      <c r="G31043" s="401"/>
      <c r="H31043" s="401"/>
      <c r="I31043" s="401"/>
      <c r="J31043" s="194"/>
      <c r="K31043" s="194"/>
      <c r="L31043" s="195"/>
      <c r="M31043" s="196"/>
      <c r="N31043" s="197"/>
      <c r="O31043" s="197"/>
      <c r="P31043" s="231"/>
    </row>
    <row r="31044" spans="2:16">
      <c r="B31044" s="351"/>
      <c r="C31044" s="398"/>
      <c r="D31044" s="399"/>
      <c r="E31044" s="400"/>
      <c r="G31044" s="401"/>
      <c r="H31044" s="401"/>
      <c r="I31044" s="401"/>
      <c r="J31044" s="194"/>
      <c r="K31044" s="194"/>
      <c r="L31044" s="195"/>
      <c r="M31044" s="196"/>
      <c r="N31044" s="197"/>
      <c r="O31044" s="197"/>
      <c r="P31044" s="231"/>
    </row>
    <row r="31045" spans="2:16">
      <c r="B31045" s="351"/>
      <c r="C31045" s="398"/>
      <c r="D31045" s="399"/>
      <c r="E31045" s="400"/>
      <c r="G31045" s="401"/>
      <c r="H31045" s="401"/>
      <c r="I31045" s="401"/>
      <c r="J31045" s="194"/>
      <c r="K31045" s="194"/>
      <c r="L31045" s="195"/>
      <c r="M31045" s="196"/>
      <c r="N31045" s="197"/>
      <c r="O31045" s="197"/>
      <c r="P31045" s="231"/>
    </row>
    <row r="31046" spans="2:16">
      <c r="B31046" s="351"/>
      <c r="C31046" s="398"/>
      <c r="D31046" s="399"/>
      <c r="E31046" s="400"/>
      <c r="G31046" s="401"/>
      <c r="H31046" s="401"/>
      <c r="I31046" s="401"/>
      <c r="J31046" s="194"/>
      <c r="K31046" s="194"/>
      <c r="L31046" s="195"/>
      <c r="M31046" s="196"/>
      <c r="N31046" s="197"/>
      <c r="O31046" s="197"/>
      <c r="P31046" s="231"/>
    </row>
    <row r="31047" spans="2:16">
      <c r="B31047" s="351"/>
      <c r="C31047" s="398"/>
      <c r="D31047" s="399"/>
      <c r="E31047" s="400"/>
      <c r="G31047" s="401"/>
      <c r="H31047" s="401"/>
      <c r="I31047" s="401"/>
      <c r="J31047" s="194"/>
      <c r="K31047" s="194"/>
      <c r="L31047" s="195"/>
      <c r="M31047" s="196"/>
      <c r="N31047" s="197"/>
      <c r="O31047" s="197"/>
      <c r="P31047" s="231"/>
    </row>
    <row r="31048" spans="2:16">
      <c r="B31048" s="351"/>
      <c r="C31048" s="398"/>
      <c r="D31048" s="399"/>
      <c r="E31048" s="400"/>
      <c r="G31048" s="401"/>
      <c r="H31048" s="401"/>
      <c r="I31048" s="401"/>
      <c r="J31048" s="194"/>
      <c r="K31048" s="194"/>
      <c r="L31048" s="195"/>
      <c r="M31048" s="196"/>
      <c r="N31048" s="197"/>
      <c r="O31048" s="197"/>
      <c r="P31048" s="231"/>
    </row>
    <row r="31049" spans="2:16">
      <c r="B31049" s="351"/>
      <c r="C31049" s="398"/>
      <c r="D31049" s="399"/>
      <c r="E31049" s="400"/>
      <c r="G31049" s="401"/>
      <c r="H31049" s="401"/>
      <c r="I31049" s="401"/>
      <c r="J31049" s="194"/>
      <c r="K31049" s="194"/>
      <c r="L31049" s="195"/>
      <c r="M31049" s="196"/>
      <c r="N31049" s="197"/>
      <c r="O31049" s="197"/>
      <c r="P31049" s="231"/>
    </row>
    <row r="31050" spans="2:16">
      <c r="B31050" s="351"/>
      <c r="C31050" s="398"/>
      <c r="D31050" s="399"/>
      <c r="E31050" s="400"/>
      <c r="G31050" s="401"/>
      <c r="H31050" s="401"/>
      <c r="I31050" s="401"/>
      <c r="J31050" s="194"/>
      <c r="K31050" s="194"/>
      <c r="L31050" s="195"/>
      <c r="M31050" s="196"/>
      <c r="N31050" s="197"/>
      <c r="O31050" s="197"/>
      <c r="P31050" s="231"/>
    </row>
    <row r="31051" spans="2:16">
      <c r="B31051" s="351"/>
      <c r="C31051" s="398"/>
      <c r="D31051" s="399"/>
      <c r="E31051" s="400"/>
      <c r="G31051" s="401"/>
      <c r="H31051" s="401"/>
      <c r="I31051" s="401"/>
      <c r="J31051" s="194"/>
      <c r="K31051" s="194"/>
      <c r="L31051" s="195"/>
      <c r="M31051" s="196"/>
      <c r="N31051" s="197"/>
      <c r="O31051" s="197"/>
      <c r="P31051" s="231"/>
    </row>
    <row r="31052" spans="2:16">
      <c r="B31052" s="351"/>
      <c r="C31052" s="398"/>
      <c r="D31052" s="399"/>
      <c r="E31052" s="400"/>
      <c r="G31052" s="401"/>
      <c r="H31052" s="401"/>
      <c r="I31052" s="401"/>
      <c r="J31052" s="194"/>
      <c r="K31052" s="194"/>
      <c r="L31052" s="195"/>
      <c r="M31052" s="196"/>
      <c r="N31052" s="197"/>
      <c r="O31052" s="197"/>
      <c r="P31052" s="231"/>
    </row>
    <row r="31053" spans="2:16">
      <c r="B31053" s="351"/>
      <c r="C31053" s="398"/>
      <c r="D31053" s="399"/>
      <c r="E31053" s="400"/>
      <c r="G31053" s="401"/>
      <c r="H31053" s="401"/>
      <c r="I31053" s="401"/>
      <c r="J31053" s="194"/>
      <c r="K31053" s="194"/>
      <c r="L31053" s="195"/>
      <c r="M31053" s="196"/>
      <c r="N31053" s="197"/>
      <c r="O31053" s="197"/>
      <c r="P31053" s="231"/>
    </row>
    <row r="31054" spans="2:16">
      <c r="B31054" s="351"/>
      <c r="C31054" s="398"/>
      <c r="D31054" s="399"/>
      <c r="E31054" s="400"/>
      <c r="G31054" s="401"/>
      <c r="H31054" s="401"/>
      <c r="I31054" s="401"/>
      <c r="J31054" s="194"/>
      <c r="K31054" s="194"/>
      <c r="L31054" s="195"/>
      <c r="M31054" s="196"/>
      <c r="N31054" s="197"/>
      <c r="O31054" s="197"/>
      <c r="P31054" s="231"/>
    </row>
    <row r="31055" spans="2:16">
      <c r="B31055" s="351"/>
      <c r="C31055" s="398"/>
      <c r="D31055" s="399"/>
      <c r="E31055" s="400"/>
      <c r="G31055" s="401"/>
      <c r="H31055" s="401"/>
      <c r="I31055" s="401"/>
      <c r="J31055" s="194"/>
      <c r="K31055" s="194"/>
      <c r="L31055" s="195"/>
      <c r="M31055" s="196"/>
      <c r="N31055" s="197"/>
      <c r="O31055" s="197"/>
      <c r="P31055" s="231"/>
    </row>
    <row r="31056" spans="2:16">
      <c r="B31056" s="351"/>
      <c r="C31056" s="398"/>
      <c r="D31056" s="399"/>
      <c r="E31056" s="400"/>
      <c r="G31056" s="401"/>
      <c r="H31056" s="401"/>
      <c r="I31056" s="401"/>
      <c r="J31056" s="194"/>
      <c r="K31056" s="194"/>
      <c r="L31056" s="195"/>
      <c r="M31056" s="196"/>
      <c r="N31056" s="197"/>
      <c r="O31056" s="197"/>
      <c r="P31056" s="231"/>
    </row>
    <row r="31057" spans="2:16">
      <c r="B31057" s="351"/>
      <c r="C31057" s="398"/>
      <c r="D31057" s="399"/>
      <c r="E31057" s="400"/>
      <c r="G31057" s="401"/>
      <c r="H31057" s="401"/>
      <c r="I31057" s="401"/>
      <c r="J31057" s="194"/>
      <c r="K31057" s="194"/>
      <c r="L31057" s="195"/>
      <c r="M31057" s="196"/>
      <c r="N31057" s="197"/>
      <c r="O31057" s="197"/>
      <c r="P31057" s="231"/>
    </row>
    <row r="31058" spans="2:16">
      <c r="B31058" s="351"/>
      <c r="C31058" s="398"/>
      <c r="D31058" s="399"/>
      <c r="E31058" s="400"/>
      <c r="G31058" s="401"/>
      <c r="H31058" s="401"/>
      <c r="I31058" s="401"/>
      <c r="J31058" s="194"/>
      <c r="K31058" s="194"/>
      <c r="L31058" s="195"/>
      <c r="M31058" s="196"/>
      <c r="N31058" s="197"/>
      <c r="O31058" s="197"/>
      <c r="P31058" s="231"/>
    </row>
    <row r="31059" spans="2:16">
      <c r="B31059" s="351"/>
      <c r="C31059" s="398"/>
      <c r="D31059" s="399"/>
      <c r="E31059" s="400"/>
      <c r="G31059" s="401"/>
      <c r="H31059" s="401"/>
      <c r="I31059" s="401"/>
      <c r="J31059" s="194"/>
      <c r="K31059" s="194"/>
      <c r="L31059" s="195"/>
      <c r="M31059" s="196"/>
      <c r="N31059" s="197"/>
      <c r="O31059" s="197"/>
      <c r="P31059" s="231"/>
    </row>
    <row r="31060" spans="2:16">
      <c r="B31060" s="351"/>
      <c r="C31060" s="398"/>
      <c r="D31060" s="399"/>
      <c r="E31060" s="400"/>
      <c r="G31060" s="401"/>
      <c r="H31060" s="401"/>
      <c r="I31060" s="401"/>
      <c r="J31060" s="194"/>
      <c r="K31060" s="194"/>
      <c r="L31060" s="195"/>
      <c r="M31060" s="196"/>
      <c r="N31060" s="197"/>
      <c r="O31060" s="197"/>
      <c r="P31060" s="231"/>
    </row>
    <row r="31061" spans="2:16">
      <c r="B31061" s="351"/>
      <c r="C31061" s="398"/>
      <c r="D31061" s="399"/>
      <c r="E31061" s="400"/>
      <c r="G31061" s="401"/>
      <c r="H31061" s="401"/>
      <c r="I31061" s="401"/>
      <c r="J31061" s="194"/>
      <c r="K31061" s="194"/>
      <c r="L31061" s="195"/>
      <c r="M31061" s="196"/>
      <c r="N31061" s="197"/>
      <c r="O31061" s="197"/>
      <c r="P31061" s="231"/>
    </row>
    <row r="31062" spans="2:16">
      <c r="B31062" s="351"/>
      <c r="C31062" s="398"/>
      <c r="D31062" s="399"/>
      <c r="E31062" s="400"/>
      <c r="G31062" s="401"/>
      <c r="H31062" s="401"/>
      <c r="I31062" s="401"/>
      <c r="J31062" s="194"/>
      <c r="K31062" s="194"/>
      <c r="L31062" s="195"/>
      <c r="M31062" s="196"/>
      <c r="N31062" s="197"/>
      <c r="O31062" s="197"/>
      <c r="P31062" s="231"/>
    </row>
    <row r="31063" spans="2:16">
      <c r="B31063" s="351"/>
      <c r="C31063" s="398"/>
      <c r="D31063" s="399"/>
      <c r="E31063" s="400"/>
      <c r="G31063" s="401"/>
      <c r="H31063" s="401"/>
      <c r="I31063" s="401"/>
      <c r="J31063" s="194"/>
      <c r="K31063" s="194"/>
      <c r="L31063" s="195"/>
      <c r="M31063" s="196"/>
      <c r="N31063" s="197"/>
      <c r="O31063" s="197"/>
      <c r="P31063" s="231"/>
    </row>
    <row r="31064" spans="2:16">
      <c r="B31064" s="351"/>
      <c r="C31064" s="398"/>
      <c r="D31064" s="399"/>
      <c r="E31064" s="400"/>
      <c r="G31064" s="401"/>
      <c r="H31064" s="401"/>
      <c r="I31064" s="401"/>
      <c r="J31064" s="194"/>
      <c r="K31064" s="194"/>
      <c r="L31064" s="195"/>
      <c r="M31064" s="196"/>
      <c r="N31064" s="197"/>
      <c r="O31064" s="197"/>
      <c r="P31064" s="231"/>
    </row>
    <row r="31065" spans="2:16">
      <c r="B31065" s="351"/>
      <c r="C31065" s="398"/>
      <c r="D31065" s="404"/>
      <c r="E31065" s="405"/>
      <c r="G31065" s="406"/>
      <c r="H31065" s="406"/>
      <c r="I31065" s="406"/>
      <c r="J31065" s="194"/>
      <c r="K31065" s="194"/>
      <c r="L31065" s="195"/>
      <c r="M31065" s="196"/>
      <c r="N31065" s="197"/>
      <c r="O31065" s="197"/>
      <c r="P31065" s="221"/>
    </row>
    <row r="31066" spans="2:16">
      <c r="B31066" s="351"/>
      <c r="C31066" s="398"/>
      <c r="D31066" s="399"/>
      <c r="E31066" s="400"/>
      <c r="G31066" s="401"/>
      <c r="H31066" s="401"/>
      <c r="I31066" s="401"/>
      <c r="J31066" s="194"/>
      <c r="K31066" s="194"/>
      <c r="L31066" s="195"/>
      <c r="M31066" s="196"/>
      <c r="N31066" s="197"/>
      <c r="O31066" s="197"/>
      <c r="P31066" s="231"/>
    </row>
    <row r="31067" spans="2:16">
      <c r="B31067" s="351"/>
      <c r="C31067" s="398"/>
      <c r="D31067" s="399"/>
      <c r="E31067" s="400"/>
      <c r="G31067" s="401"/>
      <c r="H31067" s="401"/>
      <c r="I31067" s="401"/>
      <c r="J31067" s="194"/>
      <c r="K31067" s="194"/>
      <c r="L31067" s="195"/>
      <c r="M31067" s="196"/>
      <c r="N31067" s="197"/>
      <c r="O31067" s="197"/>
      <c r="P31067" s="231"/>
    </row>
    <row r="31068" spans="2:16">
      <c r="B31068" s="351"/>
      <c r="C31068" s="398"/>
      <c r="D31068" s="399"/>
      <c r="E31068" s="400"/>
      <c r="G31068" s="401"/>
      <c r="H31068" s="401"/>
      <c r="I31068" s="401"/>
      <c r="J31068" s="194"/>
      <c r="K31068" s="194"/>
      <c r="L31068" s="195"/>
      <c r="M31068" s="196"/>
      <c r="N31068" s="197"/>
      <c r="O31068" s="197"/>
      <c r="P31068" s="231"/>
    </row>
    <row r="31069" spans="2:16">
      <c r="B31069" s="351"/>
      <c r="C31069" s="398"/>
      <c r="D31069" s="399"/>
      <c r="E31069" s="400"/>
      <c r="G31069" s="401"/>
      <c r="H31069" s="401"/>
      <c r="I31069" s="401"/>
      <c r="J31069" s="194"/>
      <c r="K31069" s="194"/>
      <c r="L31069" s="195"/>
      <c r="M31069" s="196"/>
      <c r="N31069" s="197"/>
      <c r="O31069" s="197"/>
      <c r="P31069" s="231"/>
    </row>
    <row r="31070" spans="2:16">
      <c r="B31070" s="351"/>
      <c r="C31070" s="398"/>
      <c r="D31070" s="399"/>
      <c r="E31070" s="400"/>
      <c r="G31070" s="401"/>
      <c r="H31070" s="401"/>
      <c r="I31070" s="401"/>
      <c r="J31070" s="194"/>
      <c r="K31070" s="194"/>
      <c r="L31070" s="195"/>
      <c r="M31070" s="196"/>
      <c r="N31070" s="197"/>
      <c r="O31070" s="197"/>
      <c r="P31070" s="231"/>
    </row>
    <row r="31071" spans="2:16">
      <c r="B31071" s="351"/>
      <c r="C31071" s="398"/>
      <c r="D31071" s="399"/>
      <c r="E31071" s="400"/>
      <c r="G31071" s="401"/>
      <c r="H31071" s="401"/>
      <c r="I31071" s="401"/>
      <c r="J31071" s="194"/>
      <c r="K31071" s="194"/>
      <c r="L31071" s="195"/>
      <c r="M31071" s="196"/>
      <c r="N31071" s="197"/>
      <c r="O31071" s="197"/>
      <c r="P31071" s="231"/>
    </row>
    <row r="31072" spans="2:16">
      <c r="B31072" s="351"/>
      <c r="C31072" s="398"/>
      <c r="D31072" s="399"/>
      <c r="E31072" s="400"/>
      <c r="G31072" s="401"/>
      <c r="H31072" s="401"/>
      <c r="I31072" s="401"/>
      <c r="J31072" s="194"/>
      <c r="K31072" s="194"/>
      <c r="L31072" s="195"/>
      <c r="M31072" s="196"/>
      <c r="N31072" s="197"/>
      <c r="O31072" s="197"/>
      <c r="P31072" s="231"/>
    </row>
    <row r="31073" spans="2:16">
      <c r="B31073" s="351"/>
      <c r="C31073" s="398"/>
      <c r="D31073" s="399"/>
      <c r="E31073" s="400"/>
      <c r="G31073" s="401"/>
      <c r="H31073" s="401"/>
      <c r="I31073" s="401"/>
      <c r="J31073" s="194"/>
      <c r="K31073" s="194"/>
      <c r="L31073" s="195"/>
      <c r="M31073" s="196"/>
      <c r="N31073" s="197"/>
      <c r="O31073" s="197"/>
      <c r="P31073" s="231"/>
    </row>
    <row r="31074" spans="2:16">
      <c r="B31074" s="351"/>
      <c r="C31074" s="398"/>
      <c r="D31074" s="399"/>
      <c r="E31074" s="400"/>
      <c r="G31074" s="401"/>
      <c r="H31074" s="401"/>
      <c r="I31074" s="401"/>
      <c r="J31074" s="194"/>
      <c r="K31074" s="194"/>
      <c r="L31074" s="195"/>
      <c r="M31074" s="196"/>
      <c r="N31074" s="197"/>
      <c r="O31074" s="197"/>
      <c r="P31074" s="231"/>
    </row>
    <row r="31075" spans="2:16">
      <c r="B31075" s="351"/>
      <c r="C31075" s="398"/>
      <c r="D31075" s="399"/>
      <c r="E31075" s="400"/>
      <c r="G31075" s="401"/>
      <c r="H31075" s="401"/>
      <c r="I31075" s="401"/>
      <c r="J31075" s="194"/>
      <c r="K31075" s="194"/>
      <c r="L31075" s="195"/>
      <c r="M31075" s="196"/>
      <c r="N31075" s="197"/>
      <c r="O31075" s="197"/>
      <c r="P31075" s="231"/>
    </row>
    <row r="31076" spans="2:16">
      <c r="B31076" s="351"/>
      <c r="C31076" s="398"/>
      <c r="D31076" s="399"/>
      <c r="E31076" s="400"/>
      <c r="G31076" s="401"/>
      <c r="H31076" s="401"/>
      <c r="I31076" s="401"/>
      <c r="J31076" s="194"/>
      <c r="K31076" s="194"/>
      <c r="L31076" s="195"/>
      <c r="M31076" s="196"/>
      <c r="N31076" s="197"/>
      <c r="O31076" s="197"/>
      <c r="P31076" s="231"/>
    </row>
    <row r="31077" spans="2:16">
      <c r="B31077" s="351"/>
      <c r="C31077" s="398"/>
      <c r="D31077" s="399"/>
      <c r="E31077" s="400"/>
      <c r="G31077" s="401"/>
      <c r="H31077" s="401"/>
      <c r="I31077" s="401"/>
      <c r="J31077" s="194"/>
      <c r="K31077" s="194"/>
      <c r="L31077" s="195"/>
      <c r="M31077" s="196"/>
      <c r="N31077" s="197"/>
      <c r="O31077" s="197"/>
      <c r="P31077" s="231"/>
    </row>
    <row r="31078" spans="2:16">
      <c r="B31078" s="351"/>
      <c r="C31078" s="398"/>
      <c r="D31078" s="399"/>
      <c r="E31078" s="400"/>
      <c r="G31078" s="401"/>
      <c r="H31078" s="401"/>
      <c r="I31078" s="401"/>
      <c r="J31078" s="194"/>
      <c r="K31078" s="194"/>
      <c r="L31078" s="195"/>
      <c r="M31078" s="196"/>
      <c r="N31078" s="197"/>
      <c r="O31078" s="197"/>
      <c r="P31078" s="231"/>
    </row>
    <row r="31079" spans="2:16">
      <c r="B31079" s="351"/>
      <c r="C31079" s="398"/>
      <c r="D31079" s="399"/>
      <c r="E31079" s="400"/>
      <c r="G31079" s="401"/>
      <c r="H31079" s="401"/>
      <c r="I31079" s="401"/>
      <c r="J31079" s="194"/>
      <c r="K31079" s="194"/>
      <c r="L31079" s="195"/>
      <c r="M31079" s="196"/>
      <c r="N31079" s="197"/>
      <c r="O31079" s="197"/>
      <c r="P31079" s="231"/>
    </row>
    <row r="31080" spans="2:16">
      <c r="B31080" s="351"/>
      <c r="C31080" s="398"/>
      <c r="D31080" s="399"/>
      <c r="E31080" s="400"/>
      <c r="G31080" s="401"/>
      <c r="H31080" s="401"/>
      <c r="I31080" s="401"/>
      <c r="J31080" s="194"/>
      <c r="K31080" s="194"/>
      <c r="L31080" s="195"/>
      <c r="M31080" s="196"/>
      <c r="N31080" s="197"/>
      <c r="O31080" s="197"/>
      <c r="P31080" s="231"/>
    </row>
    <row r="31081" spans="2:16">
      <c r="B31081" s="351"/>
      <c r="C31081" s="398"/>
      <c r="D31081" s="399"/>
      <c r="E31081" s="400"/>
      <c r="G31081" s="401"/>
      <c r="H31081" s="401"/>
      <c r="I31081" s="401"/>
      <c r="J31081" s="194"/>
      <c r="K31081" s="194"/>
      <c r="L31081" s="195"/>
      <c r="M31081" s="196"/>
      <c r="N31081" s="197"/>
      <c r="O31081" s="197"/>
      <c r="P31081" s="231"/>
    </row>
    <row r="31082" spans="2:16">
      <c r="B31082" s="351"/>
      <c r="C31082" s="398"/>
      <c r="D31082" s="399"/>
      <c r="E31082" s="400"/>
      <c r="G31082" s="401"/>
      <c r="H31082" s="401"/>
      <c r="I31082" s="401"/>
      <c r="J31082" s="194"/>
      <c r="K31082" s="194"/>
      <c r="L31082" s="195"/>
      <c r="M31082" s="196"/>
      <c r="N31082" s="197"/>
      <c r="O31082" s="197"/>
      <c r="P31082" s="231"/>
    </row>
    <row r="31083" spans="2:16">
      <c r="B31083" s="351"/>
      <c r="C31083" s="398"/>
      <c r="D31083" s="399"/>
      <c r="E31083" s="400"/>
      <c r="G31083" s="401"/>
      <c r="H31083" s="401"/>
      <c r="I31083" s="401"/>
      <c r="J31083" s="194"/>
      <c r="K31083" s="194"/>
      <c r="L31083" s="195"/>
      <c r="M31083" s="196"/>
      <c r="N31083" s="197"/>
      <c r="O31083" s="197"/>
      <c r="P31083" s="231"/>
    </row>
    <row r="31084" spans="2:16">
      <c r="B31084" s="351"/>
      <c r="C31084" s="398"/>
      <c r="D31084" s="399"/>
      <c r="E31084" s="400"/>
      <c r="G31084" s="401"/>
      <c r="H31084" s="401"/>
      <c r="I31084" s="401"/>
      <c r="J31084" s="194"/>
      <c r="K31084" s="194"/>
      <c r="L31084" s="195"/>
      <c r="M31084" s="196"/>
      <c r="N31084" s="197"/>
      <c r="O31084" s="197"/>
      <c r="P31084" s="231"/>
    </row>
    <row r="31085" spans="2:16">
      <c r="B31085" s="351"/>
      <c r="C31085" s="398"/>
      <c r="D31085" s="399"/>
      <c r="E31085" s="400"/>
      <c r="G31085" s="401"/>
      <c r="H31085" s="401"/>
      <c r="I31085" s="401"/>
      <c r="J31085" s="194"/>
      <c r="K31085" s="194"/>
      <c r="L31085" s="195"/>
      <c r="M31085" s="196"/>
      <c r="N31085" s="197"/>
      <c r="O31085" s="197"/>
      <c r="P31085" s="231"/>
    </row>
    <row r="31086" spans="2:16">
      <c r="B31086" s="351"/>
      <c r="C31086" s="398"/>
      <c r="D31086" s="399"/>
      <c r="E31086" s="400"/>
      <c r="G31086" s="401"/>
      <c r="H31086" s="401"/>
      <c r="I31086" s="401"/>
      <c r="J31086" s="194"/>
      <c r="K31086" s="194"/>
      <c r="L31086" s="195"/>
      <c r="M31086" s="196"/>
      <c r="N31086" s="197"/>
      <c r="O31086" s="197"/>
      <c r="P31086" s="231"/>
    </row>
    <row r="31087" spans="2:16">
      <c r="B31087" s="351"/>
      <c r="C31087" s="398"/>
      <c r="D31087" s="399"/>
      <c r="E31087" s="400"/>
      <c r="G31087" s="401"/>
      <c r="H31087" s="401"/>
      <c r="I31087" s="401"/>
      <c r="J31087" s="194"/>
      <c r="K31087" s="194"/>
      <c r="L31087" s="195"/>
      <c r="M31087" s="196"/>
      <c r="N31087" s="197"/>
      <c r="O31087" s="197"/>
      <c r="P31087" s="231"/>
    </row>
    <row r="31088" spans="2:16">
      <c r="B31088" s="351"/>
      <c r="C31088" s="398"/>
      <c r="D31088" s="399"/>
      <c r="E31088" s="400"/>
      <c r="G31088" s="401"/>
      <c r="H31088" s="401"/>
      <c r="I31088" s="401"/>
      <c r="J31088" s="194"/>
      <c r="K31088" s="194"/>
      <c r="L31088" s="195"/>
      <c r="M31088" s="196"/>
      <c r="N31088" s="197"/>
      <c r="O31088" s="197"/>
      <c r="P31088" s="231"/>
    </row>
    <row r="31089" spans="2:16">
      <c r="B31089" s="351"/>
      <c r="C31089" s="398"/>
      <c r="D31089" s="399"/>
      <c r="E31089" s="400"/>
      <c r="G31089" s="401"/>
      <c r="H31089" s="401"/>
      <c r="I31089" s="401"/>
      <c r="J31089" s="194"/>
      <c r="K31089" s="194"/>
      <c r="L31089" s="195"/>
      <c r="M31089" s="196"/>
      <c r="N31089" s="197"/>
      <c r="O31089" s="197"/>
      <c r="P31089" s="231"/>
    </row>
    <row r="31090" spans="2:16">
      <c r="B31090" s="351"/>
      <c r="C31090" s="398"/>
      <c r="D31090" s="399"/>
      <c r="E31090" s="400"/>
      <c r="G31090" s="401"/>
      <c r="H31090" s="401"/>
      <c r="I31090" s="401"/>
      <c r="J31090" s="194"/>
      <c r="K31090" s="194"/>
      <c r="L31090" s="195"/>
      <c r="M31090" s="196"/>
      <c r="N31090" s="197"/>
      <c r="O31090" s="197"/>
      <c r="P31090" s="231"/>
    </row>
    <row r="31091" spans="2:16">
      <c r="B31091" s="351"/>
      <c r="C31091" s="398"/>
      <c r="D31091" s="399"/>
      <c r="E31091" s="400"/>
      <c r="G31091" s="401"/>
      <c r="H31091" s="401"/>
      <c r="I31091" s="401"/>
      <c r="J31091" s="194"/>
      <c r="K31091" s="194"/>
      <c r="L31091" s="195"/>
      <c r="M31091" s="196"/>
      <c r="N31091" s="197"/>
      <c r="O31091" s="197"/>
      <c r="P31091" s="231"/>
    </row>
    <row r="31092" spans="2:16">
      <c r="B31092" s="351"/>
      <c r="C31092" s="398"/>
      <c r="D31092" s="399"/>
      <c r="E31092" s="400"/>
      <c r="G31092" s="401"/>
      <c r="H31092" s="401"/>
      <c r="I31092" s="401"/>
      <c r="J31092" s="194"/>
      <c r="K31092" s="194"/>
      <c r="L31092" s="195"/>
      <c r="M31092" s="196"/>
      <c r="N31092" s="197"/>
      <c r="O31092" s="197"/>
      <c r="P31092" s="231"/>
    </row>
    <row r="31093" spans="2:16">
      <c r="B31093" s="351"/>
      <c r="C31093" s="398"/>
      <c r="D31093" s="399"/>
      <c r="E31093" s="400"/>
      <c r="G31093" s="401"/>
      <c r="H31093" s="401"/>
      <c r="I31093" s="401"/>
      <c r="J31093" s="194"/>
      <c r="K31093" s="194"/>
      <c r="L31093" s="195"/>
      <c r="M31093" s="196"/>
      <c r="N31093" s="197"/>
      <c r="O31093" s="197"/>
      <c r="P31093" s="231"/>
    </row>
    <row r="31094" spans="2:16">
      <c r="B31094" s="351"/>
      <c r="C31094" s="398"/>
      <c r="D31094" s="399"/>
      <c r="E31094" s="400"/>
      <c r="G31094" s="401"/>
      <c r="H31094" s="401"/>
      <c r="I31094" s="401"/>
      <c r="J31094" s="194"/>
      <c r="K31094" s="194"/>
      <c r="L31094" s="195"/>
      <c r="M31094" s="196"/>
      <c r="N31094" s="197"/>
      <c r="O31094" s="197"/>
      <c r="P31094" s="231"/>
    </row>
    <row r="31095" spans="2:16">
      <c r="B31095" s="351"/>
      <c r="C31095" s="398"/>
      <c r="D31095" s="399"/>
      <c r="E31095" s="400"/>
      <c r="G31095" s="401"/>
      <c r="H31095" s="401"/>
      <c r="I31095" s="401"/>
      <c r="J31095" s="194"/>
      <c r="K31095" s="194"/>
      <c r="L31095" s="195"/>
      <c r="M31095" s="196"/>
      <c r="N31095" s="197"/>
      <c r="O31095" s="197"/>
      <c r="P31095" s="231"/>
    </row>
    <row r="31096" spans="2:16">
      <c r="B31096" s="351"/>
      <c r="C31096" s="398"/>
      <c r="D31096" s="399"/>
      <c r="E31096" s="400"/>
      <c r="G31096" s="401"/>
      <c r="H31096" s="401"/>
      <c r="I31096" s="401"/>
      <c r="J31096" s="194"/>
      <c r="K31096" s="194"/>
      <c r="L31096" s="195"/>
      <c r="M31096" s="196"/>
      <c r="N31096" s="197"/>
      <c r="O31096" s="197"/>
      <c r="P31096" s="231"/>
    </row>
    <row r="31097" spans="2:16">
      <c r="B31097" s="351"/>
      <c r="C31097" s="398"/>
      <c r="D31097" s="399"/>
      <c r="E31097" s="400"/>
      <c r="G31097" s="401"/>
      <c r="H31097" s="401"/>
      <c r="I31097" s="401"/>
      <c r="J31097" s="194"/>
      <c r="K31097" s="194"/>
      <c r="L31097" s="195"/>
      <c r="M31097" s="196"/>
      <c r="N31097" s="197"/>
      <c r="O31097" s="197"/>
      <c r="P31097" s="231"/>
    </row>
    <row r="31098" spans="2:16">
      <c r="B31098" s="351"/>
      <c r="C31098" s="398"/>
      <c r="D31098" s="399"/>
      <c r="E31098" s="400"/>
      <c r="G31098" s="401"/>
      <c r="H31098" s="401"/>
      <c r="I31098" s="401"/>
      <c r="J31098" s="194"/>
      <c r="K31098" s="194"/>
      <c r="L31098" s="195"/>
      <c r="M31098" s="196"/>
      <c r="N31098" s="197"/>
      <c r="O31098" s="197"/>
      <c r="P31098" s="231"/>
    </row>
    <row r="31099" spans="2:16">
      <c r="B31099" s="351"/>
      <c r="C31099" s="398"/>
      <c r="D31099" s="399"/>
      <c r="E31099" s="400"/>
      <c r="G31099" s="401"/>
      <c r="H31099" s="401"/>
      <c r="I31099" s="401"/>
      <c r="J31099" s="194"/>
      <c r="K31099" s="194"/>
      <c r="L31099" s="195"/>
      <c r="M31099" s="196"/>
      <c r="N31099" s="197"/>
      <c r="O31099" s="197"/>
      <c r="P31099" s="231"/>
    </row>
    <row r="31100" spans="2:16">
      <c r="B31100" s="351"/>
      <c r="C31100" s="398"/>
      <c r="D31100" s="399"/>
      <c r="E31100" s="400"/>
      <c r="G31100" s="401"/>
      <c r="H31100" s="401"/>
      <c r="I31100" s="401"/>
      <c r="J31100" s="194"/>
      <c r="K31100" s="194"/>
      <c r="L31100" s="195"/>
      <c r="M31100" s="196"/>
      <c r="N31100" s="197"/>
      <c r="O31100" s="197"/>
      <c r="P31100" s="231"/>
    </row>
    <row r="31101" spans="2:16">
      <c r="B31101" s="351"/>
      <c r="C31101" s="398"/>
      <c r="D31101" s="399"/>
      <c r="E31101" s="400"/>
      <c r="G31101" s="401"/>
      <c r="H31101" s="401"/>
      <c r="I31101" s="401"/>
      <c r="J31101" s="194"/>
      <c r="K31101" s="194"/>
      <c r="L31101" s="195"/>
      <c r="M31101" s="196"/>
      <c r="N31101" s="197"/>
      <c r="O31101" s="197"/>
      <c r="P31101" s="231"/>
    </row>
    <row r="31102" spans="2:16">
      <c r="B31102" s="351"/>
      <c r="C31102" s="398"/>
      <c r="D31102" s="399"/>
      <c r="E31102" s="400"/>
      <c r="G31102" s="401"/>
      <c r="H31102" s="401"/>
      <c r="I31102" s="401"/>
      <c r="J31102" s="194"/>
      <c r="K31102" s="194"/>
      <c r="L31102" s="195"/>
      <c r="M31102" s="196"/>
      <c r="N31102" s="197"/>
      <c r="O31102" s="197"/>
      <c r="P31102" s="231"/>
    </row>
    <row r="31103" spans="2:16">
      <c r="B31103" s="351"/>
      <c r="C31103" s="398"/>
      <c r="D31103" s="399"/>
      <c r="E31103" s="400"/>
      <c r="G31103" s="401"/>
      <c r="H31103" s="401"/>
      <c r="I31103" s="401"/>
      <c r="J31103" s="194"/>
      <c r="K31103" s="194"/>
      <c r="L31103" s="195"/>
      <c r="M31103" s="196"/>
      <c r="N31103" s="197"/>
      <c r="O31103" s="197"/>
      <c r="P31103" s="231"/>
    </row>
    <row r="31104" spans="2:16">
      <c r="B31104" s="351"/>
      <c r="C31104" s="398"/>
      <c r="D31104" s="399"/>
      <c r="E31104" s="400"/>
      <c r="G31104" s="401"/>
      <c r="H31104" s="401"/>
      <c r="I31104" s="401"/>
      <c r="J31104" s="194"/>
      <c r="K31104" s="194"/>
      <c r="L31104" s="195"/>
      <c r="M31104" s="196"/>
      <c r="N31104" s="197"/>
      <c r="O31104" s="197"/>
      <c r="P31104" s="231"/>
    </row>
    <row r="31105" spans="2:16">
      <c r="B31105" s="351"/>
      <c r="C31105" s="398"/>
      <c r="D31105" s="399"/>
      <c r="E31105" s="400"/>
      <c r="G31105" s="401"/>
      <c r="H31105" s="401"/>
      <c r="I31105" s="401"/>
      <c r="J31105" s="194"/>
      <c r="K31105" s="194"/>
      <c r="L31105" s="195"/>
      <c r="M31105" s="196"/>
      <c r="N31105" s="197"/>
      <c r="O31105" s="197"/>
      <c r="P31105" s="231"/>
    </row>
    <row r="31106" spans="2:16">
      <c r="B31106" s="351"/>
      <c r="C31106" s="398"/>
      <c r="D31106" s="399"/>
      <c r="E31106" s="400"/>
      <c r="G31106" s="401"/>
      <c r="H31106" s="401"/>
      <c r="I31106" s="401"/>
      <c r="J31106" s="194"/>
      <c r="K31106" s="194"/>
      <c r="L31106" s="195"/>
      <c r="M31106" s="196"/>
      <c r="N31106" s="197"/>
      <c r="O31106" s="197"/>
      <c r="P31106" s="231"/>
    </row>
    <row r="31107" spans="2:16">
      <c r="B31107" s="351"/>
      <c r="C31107" s="398"/>
      <c r="D31107" s="399"/>
      <c r="E31107" s="400"/>
      <c r="G31107" s="401"/>
      <c r="H31107" s="401"/>
      <c r="I31107" s="401"/>
      <c r="J31107" s="194"/>
      <c r="K31107" s="194"/>
      <c r="L31107" s="195"/>
      <c r="M31107" s="196"/>
      <c r="N31107" s="197"/>
      <c r="O31107" s="197"/>
      <c r="P31107" s="231"/>
    </row>
    <row r="31108" spans="2:16">
      <c r="B31108" s="351"/>
      <c r="C31108" s="398"/>
      <c r="D31108" s="399"/>
      <c r="E31108" s="400"/>
      <c r="G31108" s="401"/>
      <c r="H31108" s="401"/>
      <c r="I31108" s="401"/>
      <c r="J31108" s="194"/>
      <c r="K31108" s="194"/>
      <c r="L31108" s="195"/>
      <c r="M31108" s="196"/>
      <c r="N31108" s="197"/>
      <c r="O31108" s="197"/>
      <c r="P31108" s="231"/>
    </row>
    <row r="31109" spans="2:16">
      <c r="B31109" s="351"/>
      <c r="C31109" s="398"/>
      <c r="D31109" s="399"/>
      <c r="E31109" s="400"/>
      <c r="G31109" s="401"/>
      <c r="H31109" s="401"/>
      <c r="I31109" s="401"/>
      <c r="J31109" s="194"/>
      <c r="K31109" s="194"/>
      <c r="L31109" s="195"/>
      <c r="M31109" s="196"/>
      <c r="N31109" s="197"/>
      <c r="O31109" s="197"/>
      <c r="P31109" s="231"/>
    </row>
    <row r="31110" spans="2:16">
      <c r="B31110" s="351"/>
      <c r="C31110" s="398"/>
      <c r="D31110" s="399"/>
      <c r="E31110" s="400"/>
      <c r="G31110" s="401"/>
      <c r="H31110" s="401"/>
      <c r="I31110" s="401"/>
      <c r="J31110" s="194"/>
      <c r="K31110" s="194"/>
      <c r="L31110" s="195"/>
      <c r="M31110" s="196"/>
      <c r="N31110" s="197"/>
      <c r="O31110" s="197"/>
      <c r="P31110" s="231"/>
    </row>
    <row r="31111" spans="2:16">
      <c r="B31111" s="351"/>
      <c r="C31111" s="398"/>
      <c r="D31111" s="399"/>
      <c r="E31111" s="400"/>
      <c r="G31111" s="401"/>
      <c r="H31111" s="401"/>
      <c r="I31111" s="401"/>
      <c r="J31111" s="194"/>
      <c r="K31111" s="194"/>
      <c r="L31111" s="195"/>
      <c r="M31111" s="196"/>
      <c r="N31111" s="197"/>
      <c r="O31111" s="197"/>
      <c r="P31111" s="231"/>
    </row>
    <row r="31112" spans="2:16">
      <c r="B31112" s="351"/>
      <c r="C31112" s="398"/>
      <c r="D31112" s="399"/>
      <c r="E31112" s="400"/>
      <c r="G31112" s="401"/>
      <c r="H31112" s="401"/>
      <c r="I31112" s="401"/>
      <c r="J31112" s="194"/>
      <c r="K31112" s="194"/>
      <c r="L31112" s="195"/>
      <c r="M31112" s="196"/>
      <c r="N31112" s="197"/>
      <c r="O31112" s="197"/>
      <c r="P31112" s="231"/>
    </row>
    <row r="31113" spans="2:16">
      <c r="B31113" s="351"/>
      <c r="C31113" s="398"/>
      <c r="D31113" s="399"/>
      <c r="E31113" s="400"/>
      <c r="G31113" s="401"/>
      <c r="H31113" s="401"/>
      <c r="I31113" s="401"/>
      <c r="J31113" s="194"/>
      <c r="K31113" s="194"/>
      <c r="L31113" s="195"/>
      <c r="M31113" s="196"/>
      <c r="N31113" s="197"/>
      <c r="O31113" s="197"/>
      <c r="P31113" s="231"/>
    </row>
    <row r="31114" spans="2:16">
      <c r="B31114" s="351"/>
      <c r="C31114" s="398"/>
      <c r="D31114" s="404"/>
      <c r="E31114" s="405"/>
      <c r="G31114" s="406"/>
      <c r="H31114" s="406"/>
      <c r="I31114" s="406"/>
      <c r="J31114" s="194"/>
      <c r="K31114" s="194"/>
      <c r="L31114" s="195"/>
      <c r="M31114" s="196"/>
      <c r="N31114" s="197"/>
      <c r="O31114" s="197"/>
      <c r="P31114" s="221"/>
    </row>
    <row r="31115" spans="2:16">
      <c r="B31115" s="351"/>
      <c r="C31115" s="398"/>
      <c r="D31115" s="399"/>
      <c r="E31115" s="400"/>
      <c r="G31115" s="401"/>
      <c r="H31115" s="401"/>
      <c r="I31115" s="401"/>
      <c r="J31115" s="194"/>
      <c r="K31115" s="194"/>
      <c r="L31115" s="195"/>
      <c r="M31115" s="196"/>
      <c r="N31115" s="197"/>
      <c r="O31115" s="197"/>
      <c r="P31115" s="231"/>
    </row>
    <row r="31116" spans="2:16">
      <c r="B31116" s="351"/>
      <c r="C31116" s="398"/>
      <c r="D31116" s="399"/>
      <c r="E31116" s="400"/>
      <c r="G31116" s="401"/>
      <c r="H31116" s="401"/>
      <c r="I31116" s="401"/>
      <c r="J31116" s="194"/>
      <c r="K31116" s="194"/>
      <c r="L31116" s="195"/>
      <c r="M31116" s="196"/>
      <c r="N31116" s="197"/>
      <c r="O31116" s="197"/>
      <c r="P31116" s="231"/>
    </row>
    <row r="31117" spans="2:16">
      <c r="B31117" s="351"/>
      <c r="C31117" s="398"/>
      <c r="D31117" s="399"/>
      <c r="E31117" s="400"/>
      <c r="G31117" s="401"/>
      <c r="H31117" s="401"/>
      <c r="I31117" s="401"/>
      <c r="J31117" s="194"/>
      <c r="K31117" s="194"/>
      <c r="L31117" s="195"/>
      <c r="M31117" s="196"/>
      <c r="N31117" s="197"/>
      <c r="O31117" s="197"/>
      <c r="P31117" s="231"/>
    </row>
    <row r="31118" spans="2:16">
      <c r="B31118" s="351"/>
      <c r="C31118" s="398"/>
      <c r="D31118" s="399"/>
      <c r="E31118" s="400"/>
      <c r="G31118" s="401"/>
      <c r="H31118" s="401"/>
      <c r="I31118" s="401"/>
      <c r="J31118" s="194"/>
      <c r="K31118" s="194"/>
      <c r="L31118" s="195"/>
      <c r="M31118" s="196"/>
      <c r="N31118" s="197"/>
      <c r="O31118" s="197"/>
      <c r="P31118" s="231"/>
    </row>
    <row r="31119" spans="2:16">
      <c r="B31119" s="351"/>
      <c r="C31119" s="398"/>
      <c r="D31119" s="399"/>
      <c r="E31119" s="400"/>
      <c r="G31119" s="401"/>
      <c r="H31119" s="401"/>
      <c r="I31119" s="401"/>
      <c r="J31119" s="194"/>
      <c r="K31119" s="194"/>
      <c r="L31119" s="195"/>
      <c r="M31119" s="196"/>
      <c r="N31119" s="197"/>
      <c r="O31119" s="197"/>
      <c r="P31119" s="231"/>
    </row>
    <row r="31120" spans="2:16">
      <c r="B31120" s="351"/>
      <c r="C31120" s="398"/>
      <c r="D31120" s="399"/>
      <c r="E31120" s="400"/>
      <c r="G31120" s="401"/>
      <c r="H31120" s="401"/>
      <c r="I31120" s="401"/>
      <c r="J31120" s="194"/>
      <c r="K31120" s="194"/>
      <c r="L31120" s="195"/>
      <c r="M31120" s="196"/>
      <c r="N31120" s="197"/>
      <c r="O31120" s="197"/>
      <c r="P31120" s="231"/>
    </row>
    <row r="31121" spans="2:16">
      <c r="B31121" s="351"/>
      <c r="C31121" s="398"/>
      <c r="D31121" s="399"/>
      <c r="E31121" s="400"/>
      <c r="G31121" s="401"/>
      <c r="H31121" s="401"/>
      <c r="I31121" s="401"/>
      <c r="J31121" s="194"/>
      <c r="K31121" s="194"/>
      <c r="L31121" s="195"/>
      <c r="M31121" s="196"/>
      <c r="N31121" s="197"/>
      <c r="O31121" s="197"/>
      <c r="P31121" s="231"/>
    </row>
    <row r="31122" spans="2:16">
      <c r="B31122" s="351"/>
      <c r="C31122" s="398"/>
      <c r="D31122" s="399"/>
      <c r="E31122" s="400"/>
      <c r="G31122" s="401"/>
      <c r="H31122" s="401"/>
      <c r="I31122" s="401"/>
      <c r="J31122" s="194"/>
      <c r="K31122" s="194"/>
      <c r="L31122" s="195"/>
      <c r="M31122" s="196"/>
      <c r="N31122" s="197"/>
      <c r="O31122" s="197"/>
      <c r="P31122" s="231"/>
    </row>
    <row r="31123" spans="2:16">
      <c r="B31123" s="351"/>
      <c r="C31123" s="398"/>
      <c r="D31123" s="399"/>
      <c r="E31123" s="400"/>
      <c r="G31123" s="401"/>
      <c r="H31123" s="401"/>
      <c r="I31123" s="401"/>
      <c r="J31123" s="194"/>
      <c r="K31123" s="194"/>
      <c r="L31123" s="195"/>
      <c r="M31123" s="196"/>
      <c r="N31123" s="197"/>
      <c r="O31123" s="197"/>
      <c r="P31123" s="231"/>
    </row>
    <row r="31124" spans="2:16">
      <c r="B31124" s="351"/>
      <c r="C31124" s="398"/>
      <c r="D31124" s="399"/>
      <c r="E31124" s="400"/>
      <c r="G31124" s="401"/>
      <c r="H31124" s="401"/>
      <c r="I31124" s="401"/>
      <c r="J31124" s="194"/>
      <c r="K31124" s="194"/>
      <c r="L31124" s="195"/>
      <c r="M31124" s="196"/>
      <c r="N31124" s="197"/>
      <c r="O31124" s="197"/>
      <c r="P31124" s="231"/>
    </row>
    <row r="31125" spans="2:16">
      <c r="B31125" s="351"/>
      <c r="C31125" s="398"/>
      <c r="D31125" s="399"/>
      <c r="E31125" s="400"/>
      <c r="G31125" s="401"/>
      <c r="H31125" s="401"/>
      <c r="I31125" s="401"/>
      <c r="J31125" s="194"/>
      <c r="K31125" s="194"/>
      <c r="L31125" s="195"/>
      <c r="M31125" s="196"/>
      <c r="N31125" s="197"/>
      <c r="O31125" s="197"/>
      <c r="P31125" s="231"/>
    </row>
    <row r="31126" spans="2:16">
      <c r="B31126" s="351"/>
      <c r="C31126" s="398"/>
      <c r="D31126" s="399"/>
      <c r="E31126" s="400"/>
      <c r="G31126" s="401"/>
      <c r="H31126" s="401"/>
      <c r="I31126" s="401"/>
      <c r="J31126" s="194"/>
      <c r="K31126" s="194"/>
      <c r="L31126" s="195"/>
      <c r="M31126" s="196"/>
      <c r="N31126" s="197"/>
      <c r="O31126" s="197"/>
      <c r="P31126" s="231"/>
    </row>
    <row r="31127" spans="2:16">
      <c r="B31127" s="351"/>
      <c r="C31127" s="398"/>
      <c r="D31127" s="399"/>
      <c r="E31127" s="400"/>
      <c r="G31127" s="401"/>
      <c r="H31127" s="401"/>
      <c r="I31127" s="401"/>
      <c r="J31127" s="194"/>
      <c r="K31127" s="194"/>
      <c r="L31127" s="195"/>
      <c r="M31127" s="196"/>
      <c r="N31127" s="197"/>
      <c r="O31127" s="197"/>
      <c r="P31127" s="231"/>
    </row>
    <row r="31128" spans="2:16">
      <c r="B31128" s="351"/>
      <c r="C31128" s="398"/>
      <c r="D31128" s="399"/>
      <c r="E31128" s="400"/>
      <c r="G31128" s="401"/>
      <c r="H31128" s="401"/>
      <c r="I31128" s="401"/>
      <c r="J31128" s="194"/>
      <c r="K31128" s="194"/>
      <c r="L31128" s="195"/>
      <c r="M31128" s="196"/>
      <c r="N31128" s="197"/>
      <c r="O31128" s="197"/>
      <c r="P31128" s="231"/>
    </row>
    <row r="31129" spans="2:16">
      <c r="B31129" s="351"/>
      <c r="C31129" s="398"/>
      <c r="D31129" s="399"/>
      <c r="E31129" s="400"/>
      <c r="G31129" s="401"/>
      <c r="H31129" s="401"/>
      <c r="I31129" s="401"/>
      <c r="J31129" s="194"/>
      <c r="K31129" s="194"/>
      <c r="L31129" s="195"/>
      <c r="M31129" s="196"/>
      <c r="N31129" s="197"/>
      <c r="O31129" s="197"/>
      <c r="P31129" s="231"/>
    </row>
    <row r="31130" spans="2:16">
      <c r="B31130" s="351"/>
      <c r="C31130" s="398"/>
      <c r="D31130" s="399"/>
      <c r="E31130" s="400"/>
      <c r="G31130" s="401"/>
      <c r="H31130" s="401"/>
      <c r="I31130" s="401"/>
      <c r="J31130" s="194"/>
      <c r="K31130" s="194"/>
      <c r="L31130" s="195"/>
      <c r="M31130" s="196"/>
      <c r="N31130" s="197"/>
      <c r="O31130" s="197"/>
      <c r="P31130" s="231"/>
    </row>
    <row r="31131" spans="2:16">
      <c r="B31131" s="351"/>
      <c r="C31131" s="398"/>
      <c r="D31131" s="399"/>
      <c r="E31131" s="400"/>
      <c r="G31131" s="401"/>
      <c r="H31131" s="401"/>
      <c r="I31131" s="401"/>
      <c r="J31131" s="194"/>
      <c r="K31131" s="194"/>
      <c r="L31131" s="195"/>
      <c r="M31131" s="196"/>
      <c r="N31131" s="197"/>
      <c r="O31131" s="197"/>
      <c r="P31131" s="231"/>
    </row>
    <row r="31132" spans="2:16">
      <c r="B31132" s="351"/>
      <c r="C31132" s="398"/>
      <c r="D31132" s="399"/>
      <c r="E31132" s="400"/>
      <c r="G31132" s="401"/>
      <c r="H31132" s="401"/>
      <c r="I31132" s="401"/>
      <c r="J31132" s="194"/>
      <c r="K31132" s="194"/>
      <c r="L31132" s="195"/>
      <c r="M31132" s="196"/>
      <c r="N31132" s="197"/>
      <c r="O31132" s="197"/>
      <c r="P31132" s="231"/>
    </row>
    <row r="31133" spans="2:16">
      <c r="B31133" s="351"/>
      <c r="C31133" s="398"/>
      <c r="D31133" s="399"/>
      <c r="E31133" s="400"/>
      <c r="G31133" s="401"/>
      <c r="H31133" s="401"/>
      <c r="I31133" s="401"/>
      <c r="J31133" s="194"/>
      <c r="K31133" s="194"/>
      <c r="L31133" s="195"/>
      <c r="M31133" s="196"/>
      <c r="N31133" s="197"/>
      <c r="O31133" s="197"/>
      <c r="P31133" s="231"/>
    </row>
    <row r="31134" spans="2:16">
      <c r="B31134" s="351"/>
      <c r="C31134" s="398"/>
      <c r="D31134" s="399"/>
      <c r="E31134" s="400"/>
      <c r="G31134" s="401"/>
      <c r="H31134" s="401"/>
      <c r="I31134" s="401"/>
      <c r="J31134" s="194"/>
      <c r="K31134" s="194"/>
      <c r="L31134" s="195"/>
      <c r="M31134" s="196"/>
      <c r="N31134" s="197"/>
      <c r="O31134" s="197"/>
      <c r="P31134" s="231"/>
    </row>
    <row r="31135" spans="2:16">
      <c r="B31135" s="351"/>
      <c r="C31135" s="398"/>
      <c r="D31135" s="399"/>
      <c r="E31135" s="400"/>
      <c r="G31135" s="401"/>
      <c r="H31135" s="401"/>
      <c r="I31135" s="401"/>
      <c r="J31135" s="194"/>
      <c r="K31135" s="194"/>
      <c r="L31135" s="195"/>
      <c r="M31135" s="196"/>
      <c r="N31135" s="197"/>
      <c r="O31135" s="197"/>
      <c r="P31135" s="231"/>
    </row>
    <row r="31136" spans="2:16">
      <c r="B31136" s="351"/>
      <c r="C31136" s="398"/>
      <c r="D31136" s="399"/>
      <c r="E31136" s="400"/>
      <c r="G31136" s="401"/>
      <c r="H31136" s="401"/>
      <c r="I31136" s="401"/>
      <c r="J31136" s="194"/>
      <c r="K31136" s="194"/>
      <c r="L31136" s="195"/>
      <c r="M31136" s="196"/>
      <c r="N31136" s="197"/>
      <c r="O31136" s="197"/>
      <c r="P31136" s="231"/>
    </row>
    <row r="31137" spans="2:16">
      <c r="B31137" s="351"/>
      <c r="C31137" s="398"/>
      <c r="D31137" s="399"/>
      <c r="E31137" s="400"/>
      <c r="G31137" s="401"/>
      <c r="H31137" s="401"/>
      <c r="I31137" s="401"/>
      <c r="J31137" s="194"/>
      <c r="K31137" s="194"/>
      <c r="L31137" s="195"/>
      <c r="M31137" s="196"/>
      <c r="N31137" s="197"/>
      <c r="O31137" s="197"/>
      <c r="P31137" s="231"/>
    </row>
    <row r="31138" spans="2:16">
      <c r="B31138" s="351"/>
      <c r="C31138" s="398"/>
      <c r="D31138" s="399"/>
      <c r="E31138" s="400"/>
      <c r="G31138" s="401"/>
      <c r="H31138" s="401"/>
      <c r="I31138" s="401"/>
      <c r="J31138" s="194"/>
      <c r="K31138" s="194"/>
      <c r="L31138" s="195"/>
      <c r="M31138" s="196"/>
      <c r="N31138" s="197"/>
      <c r="O31138" s="197"/>
      <c r="P31138" s="231"/>
    </row>
    <row r="31139" spans="2:16">
      <c r="B31139" s="351"/>
      <c r="C31139" s="398"/>
      <c r="D31139" s="399"/>
      <c r="E31139" s="400"/>
      <c r="G31139" s="401"/>
      <c r="H31139" s="401"/>
      <c r="I31139" s="401"/>
      <c r="J31139" s="194"/>
      <c r="K31139" s="194"/>
      <c r="L31139" s="195"/>
      <c r="M31139" s="196"/>
      <c r="N31139" s="197"/>
      <c r="O31139" s="197"/>
      <c r="P31139" s="231"/>
    </row>
    <row r="31140" spans="2:16">
      <c r="B31140" s="351"/>
      <c r="C31140" s="398"/>
      <c r="D31140" s="399"/>
      <c r="E31140" s="400"/>
      <c r="G31140" s="401"/>
      <c r="H31140" s="401"/>
      <c r="I31140" s="401"/>
      <c r="J31140" s="194"/>
      <c r="K31140" s="194"/>
      <c r="L31140" s="195"/>
      <c r="M31140" s="196"/>
      <c r="N31140" s="197"/>
      <c r="O31140" s="197"/>
      <c r="P31140" s="231"/>
    </row>
    <row r="31141" spans="2:16">
      <c r="B31141" s="351"/>
      <c r="C31141" s="398"/>
      <c r="D31141" s="399"/>
      <c r="E31141" s="400"/>
      <c r="G31141" s="401"/>
      <c r="H31141" s="401"/>
      <c r="I31141" s="401"/>
      <c r="J31141" s="194"/>
      <c r="K31141" s="194"/>
      <c r="L31141" s="195"/>
      <c r="M31141" s="196"/>
      <c r="N31141" s="197"/>
      <c r="O31141" s="197"/>
      <c r="P31141" s="231"/>
    </row>
    <row r="31142" spans="2:16">
      <c r="B31142" s="351"/>
      <c r="C31142" s="398"/>
      <c r="D31142" s="399"/>
      <c r="E31142" s="400"/>
      <c r="G31142" s="401"/>
      <c r="H31142" s="401"/>
      <c r="I31142" s="401"/>
      <c r="J31142" s="194"/>
      <c r="K31142" s="194"/>
      <c r="L31142" s="195"/>
      <c r="M31142" s="196"/>
      <c r="N31142" s="197"/>
      <c r="O31142" s="197"/>
      <c r="P31142" s="231"/>
    </row>
    <row r="31143" spans="2:16">
      <c r="B31143" s="351"/>
      <c r="C31143" s="398"/>
      <c r="D31143" s="399"/>
      <c r="E31143" s="400"/>
      <c r="G31143" s="401"/>
      <c r="H31143" s="401"/>
      <c r="I31143" s="401"/>
      <c r="J31143" s="194"/>
      <c r="K31143" s="194"/>
      <c r="L31143" s="195"/>
      <c r="M31143" s="196"/>
      <c r="N31143" s="197"/>
      <c r="O31143" s="197"/>
      <c r="P31143" s="231"/>
    </row>
    <row r="31144" spans="2:16">
      <c r="B31144" s="351"/>
      <c r="C31144" s="398"/>
      <c r="D31144" s="399"/>
      <c r="E31144" s="400"/>
      <c r="G31144" s="401"/>
      <c r="H31144" s="401"/>
      <c r="I31144" s="401"/>
      <c r="J31144" s="194"/>
      <c r="K31144" s="194"/>
      <c r="L31144" s="195"/>
      <c r="M31144" s="196"/>
      <c r="N31144" s="197"/>
      <c r="O31144" s="197"/>
      <c r="P31144" s="231"/>
    </row>
    <row r="31145" spans="2:16">
      <c r="B31145" s="351"/>
      <c r="C31145" s="398"/>
      <c r="D31145" s="399"/>
      <c r="E31145" s="400"/>
      <c r="G31145" s="401"/>
      <c r="H31145" s="401"/>
      <c r="I31145" s="401"/>
      <c r="J31145" s="194"/>
      <c r="K31145" s="194"/>
      <c r="L31145" s="195"/>
      <c r="M31145" s="196"/>
      <c r="N31145" s="197"/>
      <c r="O31145" s="197"/>
      <c r="P31145" s="231"/>
    </row>
    <row r="31146" spans="2:16">
      <c r="B31146" s="351"/>
      <c r="C31146" s="398"/>
      <c r="D31146" s="399"/>
      <c r="E31146" s="400"/>
      <c r="G31146" s="401"/>
      <c r="H31146" s="401"/>
      <c r="I31146" s="401"/>
      <c r="J31146" s="194"/>
      <c r="K31146" s="194"/>
      <c r="L31146" s="195"/>
      <c r="M31146" s="196"/>
      <c r="N31146" s="197"/>
      <c r="O31146" s="197"/>
      <c r="P31146" s="231"/>
    </row>
    <row r="31147" spans="2:16">
      <c r="B31147" s="351"/>
      <c r="C31147" s="398"/>
      <c r="D31147" s="399"/>
      <c r="E31147" s="400"/>
      <c r="G31147" s="401"/>
      <c r="H31147" s="401"/>
      <c r="I31147" s="401"/>
      <c r="J31147" s="194"/>
      <c r="K31147" s="194"/>
      <c r="L31147" s="195"/>
      <c r="M31147" s="196"/>
      <c r="N31147" s="197"/>
      <c r="O31147" s="197"/>
      <c r="P31147" s="231"/>
    </row>
    <row r="31148" spans="2:16">
      <c r="B31148" s="351"/>
      <c r="C31148" s="398"/>
      <c r="D31148" s="399"/>
      <c r="E31148" s="400"/>
      <c r="G31148" s="401"/>
      <c r="H31148" s="401"/>
      <c r="I31148" s="401"/>
      <c r="J31148" s="194"/>
      <c r="K31148" s="194"/>
      <c r="L31148" s="195"/>
      <c r="M31148" s="196"/>
      <c r="N31148" s="197"/>
      <c r="O31148" s="197"/>
      <c r="P31148" s="231"/>
    </row>
    <row r="31149" spans="2:16">
      <c r="B31149" s="351"/>
      <c r="C31149" s="398"/>
      <c r="D31149" s="399"/>
      <c r="E31149" s="400"/>
      <c r="G31149" s="401"/>
      <c r="H31149" s="401"/>
      <c r="I31149" s="401"/>
      <c r="J31149" s="194"/>
      <c r="K31149" s="194"/>
      <c r="L31149" s="195"/>
      <c r="M31149" s="196"/>
      <c r="N31149" s="197"/>
      <c r="O31149" s="197"/>
      <c r="P31149" s="231"/>
    </row>
    <row r="31150" spans="2:16">
      <c r="B31150" s="351"/>
      <c r="C31150" s="398"/>
      <c r="D31150" s="399"/>
      <c r="E31150" s="400"/>
      <c r="G31150" s="401"/>
      <c r="H31150" s="401"/>
      <c r="I31150" s="401"/>
      <c r="J31150" s="194"/>
      <c r="K31150" s="194"/>
      <c r="L31150" s="195"/>
      <c r="M31150" s="196"/>
      <c r="N31150" s="197"/>
      <c r="O31150" s="197"/>
      <c r="P31150" s="231"/>
    </row>
    <row r="31151" spans="2:16">
      <c r="B31151" s="351"/>
      <c r="C31151" s="398"/>
      <c r="D31151" s="399"/>
      <c r="E31151" s="400"/>
      <c r="G31151" s="401"/>
      <c r="H31151" s="401"/>
      <c r="I31151" s="401"/>
      <c r="J31151" s="194"/>
      <c r="K31151" s="194"/>
      <c r="L31151" s="195"/>
      <c r="M31151" s="196"/>
      <c r="N31151" s="197"/>
      <c r="O31151" s="197"/>
      <c r="P31151" s="231"/>
    </row>
    <row r="31152" spans="2:16">
      <c r="B31152" s="351"/>
      <c r="C31152" s="398"/>
      <c r="D31152" s="399"/>
      <c r="E31152" s="400"/>
      <c r="G31152" s="401"/>
      <c r="H31152" s="401"/>
      <c r="I31152" s="401"/>
      <c r="J31152" s="194"/>
      <c r="K31152" s="194"/>
      <c r="L31152" s="195"/>
      <c r="M31152" s="196"/>
      <c r="N31152" s="197"/>
      <c r="O31152" s="197"/>
      <c r="P31152" s="231"/>
    </row>
    <row r="31153" spans="2:16">
      <c r="B31153" s="351"/>
      <c r="C31153" s="398"/>
      <c r="D31153" s="399"/>
      <c r="E31153" s="400"/>
      <c r="G31153" s="401"/>
      <c r="H31153" s="401"/>
      <c r="I31153" s="401"/>
      <c r="J31153" s="194"/>
      <c r="K31153" s="194"/>
      <c r="L31153" s="195"/>
      <c r="M31153" s="196"/>
      <c r="N31153" s="197"/>
      <c r="O31153" s="197"/>
      <c r="P31153" s="231"/>
    </row>
    <row r="31154" spans="2:16">
      <c r="B31154" s="351"/>
      <c r="C31154" s="398"/>
      <c r="D31154" s="399"/>
      <c r="E31154" s="400"/>
      <c r="G31154" s="401"/>
      <c r="H31154" s="401"/>
      <c r="I31154" s="401"/>
      <c r="J31154" s="194"/>
      <c r="K31154" s="194"/>
      <c r="L31154" s="195"/>
      <c r="M31154" s="196"/>
      <c r="N31154" s="197"/>
      <c r="O31154" s="197"/>
      <c r="P31154" s="231"/>
    </row>
    <row r="31155" spans="2:16">
      <c r="B31155" s="351"/>
      <c r="C31155" s="398"/>
      <c r="D31155" s="399"/>
      <c r="E31155" s="400"/>
      <c r="G31155" s="401"/>
      <c r="H31155" s="401"/>
      <c r="I31155" s="401"/>
      <c r="J31155" s="194"/>
      <c r="K31155" s="194"/>
      <c r="L31155" s="195"/>
      <c r="M31155" s="196"/>
      <c r="N31155" s="197"/>
      <c r="O31155" s="197"/>
      <c r="P31155" s="231"/>
    </row>
    <row r="31156" spans="2:16">
      <c r="B31156" s="351"/>
      <c r="C31156" s="398"/>
      <c r="D31156" s="399"/>
      <c r="E31156" s="400"/>
      <c r="G31156" s="401"/>
      <c r="H31156" s="401"/>
      <c r="I31156" s="401"/>
      <c r="J31156" s="194"/>
      <c r="K31156" s="194"/>
      <c r="L31156" s="195"/>
      <c r="M31156" s="196"/>
      <c r="N31156" s="197"/>
      <c r="O31156" s="197"/>
      <c r="P31156" s="231"/>
    </row>
    <row r="31157" spans="2:16">
      <c r="B31157" s="351"/>
      <c r="C31157" s="398"/>
      <c r="D31157" s="399"/>
      <c r="E31157" s="400"/>
      <c r="G31157" s="401"/>
      <c r="H31157" s="401"/>
      <c r="I31157" s="401"/>
      <c r="J31157" s="194"/>
      <c r="K31157" s="194"/>
      <c r="L31157" s="195"/>
      <c r="M31157" s="196"/>
      <c r="N31157" s="197"/>
      <c r="O31157" s="197"/>
      <c r="P31157" s="231"/>
    </row>
    <row r="31158" spans="2:16">
      <c r="B31158" s="351"/>
      <c r="C31158" s="398"/>
      <c r="D31158" s="399"/>
      <c r="E31158" s="400"/>
      <c r="G31158" s="401"/>
      <c r="H31158" s="401"/>
      <c r="I31158" s="401"/>
      <c r="J31158" s="194"/>
      <c r="K31158" s="194"/>
      <c r="L31158" s="195"/>
      <c r="M31158" s="196"/>
      <c r="N31158" s="197"/>
      <c r="O31158" s="197"/>
      <c r="P31158" s="231"/>
    </row>
    <row r="31159" spans="2:16">
      <c r="B31159" s="351"/>
      <c r="C31159" s="398"/>
      <c r="D31159" s="399"/>
      <c r="E31159" s="400"/>
      <c r="G31159" s="401"/>
      <c r="H31159" s="401"/>
      <c r="I31159" s="401"/>
      <c r="J31159" s="194"/>
      <c r="K31159" s="194"/>
      <c r="L31159" s="195"/>
      <c r="M31159" s="196"/>
      <c r="N31159" s="197"/>
      <c r="O31159" s="197"/>
      <c r="P31159" s="231"/>
    </row>
    <row r="31160" spans="2:16">
      <c r="B31160" s="351"/>
      <c r="C31160" s="398"/>
      <c r="D31160" s="399"/>
      <c r="E31160" s="400"/>
      <c r="G31160" s="401"/>
      <c r="H31160" s="401"/>
      <c r="I31160" s="401"/>
      <c r="J31160" s="194"/>
      <c r="K31160" s="194"/>
      <c r="L31160" s="195"/>
      <c r="M31160" s="196"/>
      <c r="N31160" s="197"/>
      <c r="O31160" s="197"/>
      <c r="P31160" s="231"/>
    </row>
    <row r="31161" spans="2:16">
      <c r="B31161" s="351"/>
      <c r="C31161" s="398"/>
      <c r="D31161" s="399"/>
      <c r="E31161" s="400"/>
      <c r="G31161" s="401"/>
      <c r="H31161" s="401"/>
      <c r="I31161" s="401"/>
      <c r="J31161" s="194"/>
      <c r="K31161" s="194"/>
      <c r="L31161" s="195"/>
      <c r="M31161" s="196"/>
      <c r="N31161" s="197"/>
      <c r="O31161" s="197"/>
      <c r="P31161" s="231"/>
    </row>
    <row r="31162" spans="2:16">
      <c r="B31162" s="351"/>
      <c r="C31162" s="398"/>
      <c r="D31162" s="399"/>
      <c r="E31162" s="400"/>
      <c r="G31162" s="401"/>
      <c r="H31162" s="401"/>
      <c r="I31162" s="401"/>
      <c r="J31162" s="194"/>
      <c r="K31162" s="194"/>
      <c r="L31162" s="195"/>
      <c r="M31162" s="196"/>
      <c r="N31162" s="197"/>
      <c r="O31162" s="197"/>
      <c r="P31162" s="231"/>
    </row>
    <row r="31163" spans="2:16">
      <c r="B31163" s="351"/>
      <c r="C31163" s="398"/>
      <c r="D31163" s="399"/>
      <c r="E31163" s="400"/>
      <c r="G31163" s="401"/>
      <c r="H31163" s="401"/>
      <c r="I31163" s="401"/>
      <c r="J31163" s="194"/>
      <c r="K31163" s="194"/>
      <c r="L31163" s="195"/>
      <c r="M31163" s="196"/>
      <c r="N31163" s="197"/>
      <c r="O31163" s="197"/>
      <c r="P31163" s="231"/>
    </row>
    <row r="31164" spans="2:16">
      <c r="B31164" s="351"/>
      <c r="C31164" s="398"/>
      <c r="D31164" s="399"/>
      <c r="E31164" s="400"/>
      <c r="G31164" s="401"/>
      <c r="H31164" s="401"/>
      <c r="I31164" s="401"/>
      <c r="J31164" s="194"/>
      <c r="K31164" s="194"/>
      <c r="L31164" s="195"/>
      <c r="M31164" s="196"/>
      <c r="N31164" s="197"/>
      <c r="O31164" s="197"/>
      <c r="P31164" s="231"/>
    </row>
    <row r="31165" spans="2:16">
      <c r="B31165" s="351"/>
      <c r="C31165" s="398"/>
      <c r="D31165" s="399"/>
      <c r="E31165" s="400"/>
      <c r="G31165" s="401"/>
      <c r="H31165" s="401"/>
      <c r="I31165" s="401"/>
      <c r="J31165" s="194"/>
      <c r="K31165" s="194"/>
      <c r="L31165" s="195"/>
      <c r="M31165" s="196"/>
      <c r="N31165" s="197"/>
      <c r="O31165" s="197"/>
      <c r="P31165" s="231"/>
    </row>
    <row r="31166" spans="2:16">
      <c r="B31166" s="351"/>
      <c r="C31166" s="398"/>
      <c r="D31166" s="399"/>
      <c r="E31166" s="400"/>
      <c r="G31166" s="401"/>
      <c r="H31166" s="401"/>
      <c r="I31166" s="401"/>
      <c r="J31166" s="194"/>
      <c r="K31166" s="194"/>
      <c r="L31166" s="195"/>
      <c r="M31166" s="196"/>
      <c r="N31166" s="197"/>
      <c r="O31166" s="197"/>
      <c r="P31166" s="231"/>
    </row>
    <row r="31167" spans="2:16">
      <c r="B31167" s="351"/>
      <c r="C31167" s="398"/>
      <c r="D31167" s="399"/>
      <c r="E31167" s="400"/>
      <c r="G31167" s="401"/>
      <c r="H31167" s="401"/>
      <c r="I31167" s="401"/>
      <c r="J31167" s="194"/>
      <c r="K31167" s="194"/>
      <c r="L31167" s="195"/>
      <c r="M31167" s="196"/>
      <c r="N31167" s="197"/>
      <c r="O31167" s="197"/>
      <c r="P31167" s="231"/>
    </row>
    <row r="31168" spans="2:16">
      <c r="B31168" s="351"/>
      <c r="C31168" s="398"/>
      <c r="D31168" s="399"/>
      <c r="E31168" s="400"/>
      <c r="G31168" s="401"/>
      <c r="H31168" s="401"/>
      <c r="I31168" s="401"/>
      <c r="J31168" s="194"/>
      <c r="K31168" s="194"/>
      <c r="L31168" s="195"/>
      <c r="M31168" s="196"/>
      <c r="N31168" s="197"/>
      <c r="O31168" s="197"/>
      <c r="P31168" s="231"/>
    </row>
    <row r="31169" spans="2:16">
      <c r="B31169" s="351"/>
      <c r="C31169" s="398"/>
      <c r="D31169" s="399"/>
      <c r="E31169" s="400"/>
      <c r="G31169" s="401"/>
      <c r="H31169" s="401"/>
      <c r="I31169" s="401"/>
      <c r="J31169" s="194"/>
      <c r="K31169" s="194"/>
      <c r="L31169" s="195"/>
      <c r="M31169" s="196"/>
      <c r="N31169" s="197"/>
      <c r="O31169" s="197"/>
      <c r="P31169" s="231"/>
    </row>
    <row r="31170" spans="2:16">
      <c r="B31170" s="351"/>
      <c r="C31170" s="398"/>
      <c r="D31170" s="399"/>
      <c r="E31170" s="400"/>
      <c r="G31170" s="401"/>
      <c r="H31170" s="401"/>
      <c r="I31170" s="401"/>
      <c r="J31170" s="194"/>
      <c r="K31170" s="194"/>
      <c r="L31170" s="195"/>
      <c r="M31170" s="196"/>
      <c r="N31170" s="197"/>
      <c r="O31170" s="197"/>
      <c r="P31170" s="231"/>
    </row>
    <row r="31171" spans="2:16">
      <c r="B31171" s="351"/>
      <c r="C31171" s="398"/>
      <c r="D31171" s="399"/>
      <c r="E31171" s="400"/>
      <c r="G31171" s="401"/>
      <c r="H31171" s="401"/>
      <c r="I31171" s="401"/>
      <c r="J31171" s="194"/>
      <c r="K31171" s="194"/>
      <c r="L31171" s="195"/>
      <c r="M31171" s="196"/>
      <c r="N31171" s="197"/>
      <c r="O31171" s="197"/>
      <c r="P31171" s="231"/>
    </row>
    <row r="31172" spans="2:16">
      <c r="B31172" s="351"/>
      <c r="C31172" s="398"/>
      <c r="D31172" s="399"/>
      <c r="E31172" s="400"/>
      <c r="G31172" s="401"/>
      <c r="H31172" s="401"/>
      <c r="I31172" s="401"/>
      <c r="J31172" s="194"/>
      <c r="K31172" s="194"/>
      <c r="L31172" s="195"/>
      <c r="M31172" s="196"/>
      <c r="N31172" s="197"/>
      <c r="O31172" s="197"/>
      <c r="P31172" s="231"/>
    </row>
    <row r="31173" spans="2:16">
      <c r="B31173" s="351"/>
      <c r="C31173" s="398"/>
      <c r="D31173" s="399"/>
      <c r="E31173" s="400"/>
      <c r="G31173" s="401"/>
      <c r="H31173" s="401"/>
      <c r="I31173" s="401"/>
      <c r="J31173" s="194"/>
      <c r="K31173" s="194"/>
      <c r="L31173" s="195"/>
      <c r="M31173" s="196"/>
      <c r="N31173" s="197"/>
      <c r="O31173" s="197"/>
      <c r="P31173" s="231"/>
    </row>
    <row r="31174" spans="2:16">
      <c r="B31174" s="351"/>
      <c r="C31174" s="398"/>
      <c r="D31174" s="399"/>
      <c r="E31174" s="400"/>
      <c r="G31174" s="401"/>
      <c r="H31174" s="401"/>
      <c r="I31174" s="401"/>
      <c r="J31174" s="194"/>
      <c r="K31174" s="194"/>
      <c r="L31174" s="195"/>
      <c r="M31174" s="196"/>
      <c r="N31174" s="197"/>
      <c r="O31174" s="197"/>
      <c r="P31174" s="231"/>
    </row>
    <row r="31175" spans="2:16">
      <c r="B31175" s="351"/>
      <c r="C31175" s="398"/>
      <c r="D31175" s="399"/>
      <c r="E31175" s="400"/>
      <c r="G31175" s="401"/>
      <c r="H31175" s="401"/>
      <c r="I31175" s="401"/>
      <c r="J31175" s="194"/>
      <c r="K31175" s="194"/>
      <c r="L31175" s="195"/>
      <c r="M31175" s="196"/>
      <c r="N31175" s="197"/>
      <c r="O31175" s="197"/>
      <c r="P31175" s="231"/>
    </row>
    <row r="31176" spans="2:16">
      <c r="B31176" s="351"/>
      <c r="C31176" s="398"/>
      <c r="D31176" s="399"/>
      <c r="E31176" s="400"/>
      <c r="G31176" s="401"/>
      <c r="H31176" s="401"/>
      <c r="I31176" s="401"/>
      <c r="J31176" s="194"/>
      <c r="K31176" s="194"/>
      <c r="L31176" s="195"/>
      <c r="M31176" s="196"/>
      <c r="N31176" s="197"/>
      <c r="O31176" s="197"/>
      <c r="P31176" s="231"/>
    </row>
    <row r="31177" spans="2:16">
      <c r="B31177" s="351"/>
      <c r="C31177" s="398"/>
      <c r="D31177" s="399"/>
      <c r="E31177" s="400"/>
      <c r="G31177" s="401"/>
      <c r="H31177" s="401"/>
      <c r="I31177" s="401"/>
      <c r="J31177" s="194"/>
      <c r="K31177" s="194"/>
      <c r="L31177" s="195"/>
      <c r="M31177" s="196"/>
      <c r="N31177" s="197"/>
      <c r="O31177" s="197"/>
      <c r="P31177" s="231"/>
    </row>
    <row r="31178" spans="2:16">
      <c r="B31178" s="351"/>
      <c r="C31178" s="398"/>
      <c r="D31178" s="399"/>
      <c r="E31178" s="400"/>
      <c r="G31178" s="401"/>
      <c r="H31178" s="401"/>
      <c r="I31178" s="401"/>
      <c r="J31178" s="194"/>
      <c r="K31178" s="194"/>
      <c r="L31178" s="195"/>
      <c r="M31178" s="196"/>
      <c r="N31178" s="197"/>
      <c r="O31178" s="197"/>
      <c r="P31178" s="231"/>
    </row>
    <row r="31179" spans="2:16">
      <c r="B31179" s="351"/>
      <c r="C31179" s="398"/>
      <c r="D31179" s="399"/>
      <c r="E31179" s="400"/>
      <c r="G31179" s="401"/>
      <c r="H31179" s="401"/>
      <c r="I31179" s="401"/>
      <c r="J31179" s="194"/>
      <c r="K31179" s="194"/>
      <c r="L31179" s="195"/>
      <c r="M31179" s="196"/>
      <c r="N31179" s="197"/>
      <c r="O31179" s="197"/>
      <c r="P31179" s="231"/>
    </row>
    <row r="31180" spans="2:16">
      <c r="B31180" s="351"/>
      <c r="C31180" s="398"/>
      <c r="D31180" s="399"/>
      <c r="E31180" s="400"/>
      <c r="G31180" s="401"/>
      <c r="H31180" s="401"/>
      <c r="I31180" s="401"/>
      <c r="J31180" s="194"/>
      <c r="K31180" s="194"/>
      <c r="L31180" s="195"/>
      <c r="M31180" s="196"/>
      <c r="N31180" s="197"/>
      <c r="O31180" s="197"/>
      <c r="P31180" s="231"/>
    </row>
    <row r="31181" spans="2:16">
      <c r="B31181" s="351"/>
      <c r="C31181" s="398"/>
      <c r="D31181" s="399"/>
      <c r="E31181" s="400"/>
      <c r="G31181" s="401"/>
      <c r="H31181" s="401"/>
      <c r="I31181" s="401"/>
      <c r="J31181" s="194"/>
      <c r="K31181" s="194"/>
      <c r="L31181" s="195"/>
      <c r="M31181" s="196"/>
      <c r="N31181" s="197"/>
      <c r="O31181" s="197"/>
      <c r="P31181" s="231"/>
    </row>
    <row r="31182" spans="2:16">
      <c r="B31182" s="351"/>
      <c r="C31182" s="398"/>
      <c r="D31182" s="399"/>
      <c r="E31182" s="400"/>
      <c r="G31182" s="401"/>
      <c r="H31182" s="401"/>
      <c r="I31182" s="401"/>
      <c r="J31182" s="194"/>
      <c r="K31182" s="194"/>
      <c r="L31182" s="195"/>
      <c r="M31182" s="196"/>
      <c r="N31182" s="197"/>
      <c r="O31182" s="197"/>
      <c r="P31182" s="231"/>
    </row>
    <row r="31183" spans="2:16">
      <c r="B31183" s="351"/>
      <c r="C31183" s="398"/>
      <c r="D31183" s="399"/>
      <c r="E31183" s="400"/>
      <c r="G31183" s="401"/>
      <c r="H31183" s="401"/>
      <c r="I31183" s="401"/>
      <c r="J31183" s="194"/>
      <c r="K31183" s="194"/>
      <c r="L31183" s="195"/>
      <c r="M31183" s="196"/>
      <c r="N31183" s="197"/>
      <c r="O31183" s="197"/>
      <c r="P31183" s="231"/>
    </row>
    <row r="31184" spans="2:16">
      <c r="B31184" s="351"/>
      <c r="C31184" s="398"/>
      <c r="D31184" s="399"/>
      <c r="E31184" s="400"/>
      <c r="G31184" s="401"/>
      <c r="H31184" s="401"/>
      <c r="I31184" s="401"/>
      <c r="J31184" s="194"/>
      <c r="K31184" s="194"/>
      <c r="L31184" s="195"/>
      <c r="M31184" s="196"/>
      <c r="N31184" s="197"/>
      <c r="O31184" s="197"/>
      <c r="P31184" s="231"/>
    </row>
    <row r="31185" spans="2:16">
      <c r="B31185" s="351"/>
      <c r="C31185" s="398"/>
      <c r="D31185" s="399"/>
      <c r="E31185" s="400"/>
      <c r="G31185" s="401"/>
      <c r="H31185" s="401"/>
      <c r="I31185" s="401"/>
      <c r="J31185" s="194"/>
      <c r="K31185" s="194"/>
      <c r="L31185" s="195"/>
      <c r="M31185" s="196"/>
      <c r="N31185" s="197"/>
      <c r="O31185" s="197"/>
      <c r="P31185" s="231"/>
    </row>
    <row r="31186" spans="2:16">
      <c r="B31186" s="351"/>
      <c r="C31186" s="398"/>
      <c r="D31186" s="399"/>
      <c r="E31186" s="400"/>
      <c r="G31186" s="401"/>
      <c r="H31186" s="401"/>
      <c r="I31186" s="401"/>
      <c r="J31186" s="194"/>
      <c r="K31186" s="194"/>
      <c r="L31186" s="195"/>
      <c r="M31186" s="196"/>
      <c r="N31186" s="197"/>
      <c r="O31186" s="197"/>
      <c r="P31186" s="231"/>
    </row>
    <row r="31187" spans="2:16">
      <c r="B31187" s="351"/>
      <c r="C31187" s="398"/>
      <c r="D31187" s="399"/>
      <c r="E31187" s="400"/>
      <c r="G31187" s="401"/>
      <c r="H31187" s="401"/>
      <c r="I31187" s="401"/>
      <c r="J31187" s="194"/>
      <c r="K31187" s="194"/>
      <c r="L31187" s="195"/>
      <c r="M31187" s="196"/>
      <c r="N31187" s="197"/>
      <c r="O31187" s="197"/>
      <c r="P31187" s="231"/>
    </row>
    <row r="31188" spans="2:16">
      <c r="B31188" s="351"/>
      <c r="C31188" s="398"/>
      <c r="D31188" s="399"/>
      <c r="E31188" s="400"/>
      <c r="G31188" s="401"/>
      <c r="H31188" s="401"/>
      <c r="I31188" s="401"/>
      <c r="J31188" s="194"/>
      <c r="K31188" s="194"/>
      <c r="L31188" s="195"/>
      <c r="M31188" s="196"/>
      <c r="N31188" s="197"/>
      <c r="O31188" s="197"/>
      <c r="P31188" s="231"/>
    </row>
    <row r="31189" spans="2:16">
      <c r="B31189" s="351"/>
      <c r="C31189" s="398"/>
      <c r="D31189" s="399"/>
      <c r="E31189" s="400"/>
      <c r="G31189" s="401"/>
      <c r="H31189" s="401"/>
      <c r="I31189" s="401"/>
      <c r="J31189" s="194"/>
      <c r="K31189" s="194"/>
      <c r="L31189" s="195"/>
      <c r="M31189" s="196"/>
      <c r="N31189" s="197"/>
      <c r="O31189" s="197"/>
      <c r="P31189" s="231"/>
    </row>
    <row r="31190" spans="2:16">
      <c r="B31190" s="351"/>
      <c r="C31190" s="398"/>
      <c r="D31190" s="399"/>
      <c r="E31190" s="400"/>
      <c r="G31190" s="401"/>
      <c r="H31190" s="401"/>
      <c r="I31190" s="401"/>
      <c r="J31190" s="194"/>
      <c r="K31190" s="194"/>
      <c r="L31190" s="195"/>
      <c r="M31190" s="196"/>
      <c r="N31190" s="197"/>
      <c r="O31190" s="197"/>
      <c r="P31190" s="231"/>
    </row>
    <row r="31191" spans="2:16">
      <c r="B31191" s="351"/>
      <c r="C31191" s="398"/>
      <c r="D31191" s="399"/>
      <c r="E31191" s="400"/>
      <c r="G31191" s="401"/>
      <c r="H31191" s="401"/>
      <c r="I31191" s="401"/>
      <c r="J31191" s="194"/>
      <c r="K31191" s="194"/>
      <c r="L31191" s="195"/>
      <c r="M31191" s="196"/>
      <c r="N31191" s="197"/>
      <c r="O31191" s="197"/>
      <c r="P31191" s="231"/>
    </row>
    <row r="31192" spans="2:16">
      <c r="B31192" s="351"/>
      <c r="C31192" s="398"/>
      <c r="D31192" s="399"/>
      <c r="E31192" s="400"/>
      <c r="G31192" s="401"/>
      <c r="H31192" s="401"/>
      <c r="I31192" s="401"/>
      <c r="J31192" s="194"/>
      <c r="K31192" s="194"/>
      <c r="L31192" s="195"/>
      <c r="M31192" s="196"/>
      <c r="N31192" s="197"/>
      <c r="O31192" s="197"/>
      <c r="P31192" s="231"/>
    </row>
    <row r="31193" spans="2:16">
      <c r="B31193" s="351"/>
      <c r="C31193" s="398"/>
      <c r="D31193" s="399"/>
      <c r="E31193" s="400"/>
      <c r="G31193" s="401"/>
      <c r="H31193" s="401"/>
      <c r="I31193" s="401"/>
      <c r="J31193" s="194"/>
      <c r="K31193" s="194"/>
      <c r="L31193" s="195"/>
      <c r="M31193" s="196"/>
      <c r="N31193" s="197"/>
      <c r="O31193" s="197"/>
      <c r="P31193" s="231"/>
    </row>
    <row r="31194" spans="2:16">
      <c r="B31194" s="351"/>
      <c r="C31194" s="398"/>
      <c r="D31194" s="399"/>
      <c r="E31194" s="400"/>
      <c r="G31194" s="401"/>
      <c r="H31194" s="401"/>
      <c r="I31194" s="401"/>
      <c r="J31194" s="194"/>
      <c r="K31194" s="194"/>
      <c r="L31194" s="195"/>
      <c r="M31194" s="196"/>
      <c r="N31194" s="197"/>
      <c r="O31194" s="197"/>
      <c r="P31194" s="231"/>
    </row>
    <row r="31195" spans="2:16">
      <c r="B31195" s="351"/>
      <c r="C31195" s="398"/>
      <c r="D31195" s="399"/>
      <c r="E31195" s="400"/>
      <c r="G31195" s="401"/>
      <c r="H31195" s="401"/>
      <c r="I31195" s="401"/>
      <c r="J31195" s="194"/>
      <c r="K31195" s="194"/>
      <c r="L31195" s="195"/>
      <c r="M31195" s="196"/>
      <c r="N31195" s="197"/>
      <c r="O31195" s="197"/>
      <c r="P31195" s="231"/>
    </row>
    <row r="31196" spans="2:16">
      <c r="B31196" s="351"/>
      <c r="C31196" s="398"/>
      <c r="D31196" s="399"/>
      <c r="E31196" s="400"/>
      <c r="G31196" s="401"/>
      <c r="H31196" s="401"/>
      <c r="I31196" s="401"/>
      <c r="J31196" s="194"/>
      <c r="K31196" s="194"/>
      <c r="L31196" s="195"/>
      <c r="M31196" s="196"/>
      <c r="N31196" s="197"/>
      <c r="O31196" s="197"/>
      <c r="P31196" s="231"/>
    </row>
    <row r="31197" spans="2:16">
      <c r="B31197" s="351"/>
      <c r="C31197" s="398"/>
      <c r="D31197" s="399"/>
      <c r="E31197" s="400"/>
      <c r="G31197" s="401"/>
      <c r="H31197" s="401"/>
      <c r="I31197" s="401"/>
      <c r="J31197" s="194"/>
      <c r="K31197" s="194"/>
      <c r="L31197" s="195"/>
      <c r="M31197" s="196"/>
      <c r="N31197" s="197"/>
      <c r="O31197" s="197"/>
      <c r="P31197" s="231"/>
    </row>
    <row r="31198" spans="2:16">
      <c r="B31198" s="351"/>
      <c r="C31198" s="398"/>
      <c r="D31198" s="399"/>
      <c r="E31198" s="400"/>
      <c r="G31198" s="401"/>
      <c r="H31198" s="401"/>
      <c r="I31198" s="401"/>
      <c r="J31198" s="194"/>
      <c r="K31198" s="194"/>
      <c r="L31198" s="195"/>
      <c r="M31198" s="196"/>
      <c r="N31198" s="197"/>
      <c r="O31198" s="197"/>
      <c r="P31198" s="231"/>
    </row>
    <row r="31199" spans="2:16">
      <c r="B31199" s="351"/>
      <c r="C31199" s="398"/>
      <c r="D31199" s="399"/>
      <c r="E31199" s="400"/>
      <c r="G31199" s="401"/>
      <c r="H31199" s="401"/>
      <c r="I31199" s="401"/>
      <c r="J31199" s="194"/>
      <c r="K31199" s="194"/>
      <c r="L31199" s="195"/>
      <c r="M31199" s="196"/>
      <c r="N31199" s="197"/>
      <c r="O31199" s="197"/>
      <c r="P31199" s="231"/>
    </row>
    <row r="31200" spans="2:16">
      <c r="B31200" s="351"/>
      <c r="C31200" s="398"/>
      <c r="D31200" s="399"/>
      <c r="E31200" s="400"/>
      <c r="G31200" s="401"/>
      <c r="H31200" s="401"/>
      <c r="I31200" s="401"/>
      <c r="J31200" s="194"/>
      <c r="K31200" s="194"/>
      <c r="L31200" s="195"/>
      <c r="M31200" s="196"/>
      <c r="N31200" s="197"/>
      <c r="O31200" s="197"/>
      <c r="P31200" s="231"/>
    </row>
    <row r="31201" spans="2:16">
      <c r="B31201" s="351"/>
      <c r="C31201" s="398"/>
      <c r="D31201" s="399"/>
      <c r="E31201" s="400"/>
      <c r="G31201" s="401"/>
      <c r="H31201" s="401"/>
      <c r="I31201" s="401"/>
      <c r="J31201" s="194"/>
      <c r="K31201" s="194"/>
      <c r="L31201" s="195"/>
      <c r="M31201" s="196"/>
      <c r="N31201" s="197"/>
      <c r="O31201" s="197"/>
      <c r="P31201" s="231"/>
    </row>
    <row r="31202" spans="2:16">
      <c r="B31202" s="351"/>
      <c r="C31202" s="398"/>
      <c r="D31202" s="399"/>
      <c r="E31202" s="400"/>
      <c r="G31202" s="401"/>
      <c r="H31202" s="401"/>
      <c r="I31202" s="401"/>
      <c r="J31202" s="194"/>
      <c r="K31202" s="194"/>
      <c r="L31202" s="195"/>
      <c r="M31202" s="196"/>
      <c r="N31202" s="197"/>
      <c r="O31202" s="197"/>
      <c r="P31202" s="231"/>
    </row>
    <row r="31203" spans="2:16">
      <c r="B31203" s="351"/>
      <c r="C31203" s="398"/>
      <c r="D31203" s="399"/>
      <c r="E31203" s="400"/>
      <c r="G31203" s="401"/>
      <c r="H31203" s="401"/>
      <c r="I31203" s="401"/>
      <c r="J31203" s="194"/>
      <c r="K31203" s="194"/>
      <c r="L31203" s="195"/>
      <c r="M31203" s="196"/>
      <c r="N31203" s="197"/>
      <c r="O31203" s="197"/>
      <c r="P31203" s="231"/>
    </row>
    <row r="31204" spans="2:16">
      <c r="B31204" s="351"/>
      <c r="C31204" s="398"/>
      <c r="D31204" s="399"/>
      <c r="E31204" s="400"/>
      <c r="G31204" s="401"/>
      <c r="H31204" s="401"/>
      <c r="I31204" s="401"/>
      <c r="J31204" s="194"/>
      <c r="K31204" s="194"/>
      <c r="L31204" s="195"/>
      <c r="M31204" s="196"/>
      <c r="N31204" s="197"/>
      <c r="O31204" s="197"/>
      <c r="P31204" s="231"/>
    </row>
    <row r="31205" spans="2:16">
      <c r="B31205" s="351"/>
      <c r="C31205" s="398"/>
      <c r="D31205" s="399"/>
      <c r="E31205" s="400"/>
      <c r="G31205" s="401"/>
      <c r="H31205" s="401"/>
      <c r="I31205" s="401"/>
      <c r="J31205" s="194"/>
      <c r="K31205" s="194"/>
      <c r="L31205" s="195"/>
      <c r="M31205" s="196"/>
      <c r="N31205" s="197"/>
      <c r="O31205" s="197"/>
      <c r="P31205" s="231"/>
    </row>
    <row r="31206" spans="2:16">
      <c r="B31206" s="351"/>
      <c r="C31206" s="398"/>
      <c r="D31206" s="399"/>
      <c r="E31206" s="400"/>
      <c r="G31206" s="401"/>
      <c r="H31206" s="401"/>
      <c r="I31206" s="401"/>
      <c r="J31206" s="194"/>
      <c r="K31206" s="194"/>
      <c r="L31206" s="195"/>
      <c r="M31206" s="196"/>
      <c r="N31206" s="197"/>
      <c r="O31206" s="197"/>
      <c r="P31206" s="231"/>
    </row>
    <row r="31207" spans="2:16">
      <c r="B31207" s="351"/>
      <c r="C31207" s="398"/>
      <c r="D31207" s="399"/>
      <c r="E31207" s="400"/>
      <c r="G31207" s="401"/>
      <c r="H31207" s="401"/>
      <c r="I31207" s="401"/>
      <c r="J31207" s="194"/>
      <c r="K31207" s="194"/>
      <c r="L31207" s="195"/>
      <c r="M31207" s="196"/>
      <c r="N31207" s="197"/>
      <c r="O31207" s="197"/>
      <c r="P31207" s="231"/>
    </row>
    <row r="31208" spans="2:16">
      <c r="B31208" s="351"/>
      <c r="C31208" s="398"/>
      <c r="D31208" s="399"/>
      <c r="E31208" s="400"/>
      <c r="G31208" s="401"/>
      <c r="H31208" s="401"/>
      <c r="I31208" s="401"/>
      <c r="J31208" s="194"/>
      <c r="K31208" s="194"/>
      <c r="L31208" s="195"/>
      <c r="M31208" s="196"/>
      <c r="N31208" s="197"/>
      <c r="O31208" s="197"/>
      <c r="P31208" s="231"/>
    </row>
    <row r="31209" spans="2:16">
      <c r="B31209" s="351"/>
      <c r="C31209" s="398"/>
      <c r="D31209" s="399"/>
      <c r="E31209" s="400"/>
      <c r="G31209" s="401"/>
      <c r="H31209" s="401"/>
      <c r="I31209" s="401"/>
      <c r="J31209" s="194"/>
      <c r="K31209" s="194"/>
      <c r="L31209" s="195"/>
      <c r="M31209" s="196"/>
      <c r="N31209" s="197"/>
      <c r="O31209" s="197"/>
      <c r="P31209" s="231"/>
    </row>
    <row r="31210" spans="2:16">
      <c r="B31210" s="351"/>
      <c r="C31210" s="398"/>
      <c r="D31210" s="399"/>
      <c r="E31210" s="400"/>
      <c r="G31210" s="401"/>
      <c r="H31210" s="401"/>
      <c r="I31210" s="401"/>
      <c r="J31210" s="194"/>
      <c r="K31210" s="194"/>
      <c r="L31210" s="195"/>
      <c r="M31210" s="196"/>
      <c r="N31210" s="197"/>
      <c r="O31210" s="197"/>
      <c r="P31210" s="231"/>
    </row>
    <row r="31211" spans="2:16">
      <c r="B31211" s="351"/>
      <c r="C31211" s="398"/>
      <c r="D31211" s="399"/>
      <c r="E31211" s="400"/>
      <c r="G31211" s="401"/>
      <c r="H31211" s="401"/>
      <c r="I31211" s="401"/>
      <c r="J31211" s="194"/>
      <c r="K31211" s="194"/>
      <c r="L31211" s="195"/>
      <c r="M31211" s="196"/>
      <c r="N31211" s="197"/>
      <c r="O31211" s="197"/>
      <c r="P31211" s="231"/>
    </row>
    <row r="31212" spans="2:16">
      <c r="B31212" s="351"/>
      <c r="C31212" s="398"/>
      <c r="D31212" s="399"/>
      <c r="E31212" s="400"/>
      <c r="G31212" s="401"/>
      <c r="H31212" s="401"/>
      <c r="I31212" s="401"/>
      <c r="J31212" s="194"/>
      <c r="K31212" s="194"/>
      <c r="L31212" s="195"/>
      <c r="M31212" s="196"/>
      <c r="N31212" s="197"/>
      <c r="O31212" s="197"/>
      <c r="P31212" s="231"/>
    </row>
    <row r="31213" spans="2:16">
      <c r="B31213" s="351"/>
      <c r="C31213" s="398"/>
      <c r="D31213" s="399"/>
      <c r="E31213" s="400"/>
      <c r="G31213" s="401"/>
      <c r="H31213" s="401"/>
      <c r="I31213" s="401"/>
      <c r="J31213" s="194"/>
      <c r="K31213" s="194"/>
      <c r="L31213" s="195"/>
      <c r="M31213" s="196"/>
      <c r="N31213" s="197"/>
      <c r="O31213" s="197"/>
      <c r="P31213" s="231"/>
    </row>
    <row r="31214" spans="2:16">
      <c r="B31214" s="351"/>
      <c r="C31214" s="398"/>
      <c r="D31214" s="399"/>
      <c r="E31214" s="400"/>
      <c r="G31214" s="401"/>
      <c r="H31214" s="401"/>
      <c r="I31214" s="401"/>
      <c r="J31214" s="194"/>
      <c r="K31214" s="194"/>
      <c r="L31214" s="195"/>
      <c r="M31214" s="196"/>
      <c r="N31214" s="197"/>
      <c r="O31214" s="197"/>
      <c r="P31214" s="231"/>
    </row>
    <row r="31215" spans="2:16">
      <c r="B31215" s="351"/>
      <c r="C31215" s="398"/>
      <c r="D31215" s="399"/>
      <c r="E31215" s="400"/>
      <c r="G31215" s="401"/>
      <c r="H31215" s="401"/>
      <c r="I31215" s="401"/>
      <c r="J31215" s="194"/>
      <c r="K31215" s="194"/>
      <c r="L31215" s="195"/>
      <c r="M31215" s="196"/>
      <c r="N31215" s="197"/>
      <c r="O31215" s="197"/>
      <c r="P31215" s="231"/>
    </row>
    <row r="31216" spans="2:16">
      <c r="B31216" s="351"/>
      <c r="C31216" s="398"/>
      <c r="D31216" s="399"/>
      <c r="E31216" s="400"/>
      <c r="G31216" s="401"/>
      <c r="H31216" s="401"/>
      <c r="I31216" s="401"/>
      <c r="J31216" s="194"/>
      <c r="K31216" s="194"/>
      <c r="L31216" s="195"/>
      <c r="M31216" s="196"/>
      <c r="N31216" s="197"/>
      <c r="O31216" s="197"/>
      <c r="P31216" s="231"/>
    </row>
    <row r="31217" spans="2:16">
      <c r="B31217" s="351"/>
      <c r="C31217" s="398"/>
      <c r="D31217" s="399"/>
      <c r="E31217" s="400"/>
      <c r="G31217" s="401"/>
      <c r="H31217" s="401"/>
      <c r="I31217" s="401"/>
      <c r="J31217" s="194"/>
      <c r="K31217" s="194"/>
      <c r="L31217" s="195"/>
      <c r="M31217" s="196"/>
      <c r="N31217" s="197"/>
      <c r="O31217" s="197"/>
      <c r="P31217" s="231"/>
    </row>
    <row r="31218" spans="2:16">
      <c r="B31218" s="351"/>
      <c r="C31218" s="398"/>
      <c r="D31218" s="399"/>
      <c r="E31218" s="400"/>
      <c r="G31218" s="401"/>
      <c r="H31218" s="401"/>
      <c r="I31218" s="401"/>
      <c r="J31218" s="194"/>
      <c r="K31218" s="194"/>
      <c r="L31218" s="195"/>
      <c r="M31218" s="196"/>
      <c r="N31218" s="197"/>
      <c r="O31218" s="197"/>
      <c r="P31218" s="231"/>
    </row>
    <row r="31219" spans="2:16">
      <c r="B31219" s="351"/>
      <c r="C31219" s="398"/>
      <c r="D31219" s="399"/>
      <c r="E31219" s="400"/>
      <c r="G31219" s="401"/>
      <c r="H31219" s="401"/>
      <c r="I31219" s="401"/>
      <c r="J31219" s="194"/>
      <c r="K31219" s="194"/>
      <c r="L31219" s="195"/>
      <c r="M31219" s="196"/>
      <c r="N31219" s="197"/>
      <c r="O31219" s="197"/>
      <c r="P31219" s="231"/>
    </row>
    <row r="31220" spans="2:16">
      <c r="B31220" s="351"/>
      <c r="C31220" s="398"/>
      <c r="D31220" s="399"/>
      <c r="E31220" s="400"/>
      <c r="G31220" s="401"/>
      <c r="H31220" s="401"/>
      <c r="I31220" s="401"/>
      <c r="J31220" s="194"/>
      <c r="K31220" s="194"/>
      <c r="L31220" s="195"/>
      <c r="M31220" s="196"/>
      <c r="N31220" s="197"/>
      <c r="O31220" s="197"/>
      <c r="P31220" s="231"/>
    </row>
    <row r="31221" spans="2:16">
      <c r="B31221" s="351"/>
      <c r="C31221" s="398"/>
      <c r="D31221" s="399"/>
      <c r="E31221" s="400"/>
      <c r="G31221" s="401"/>
      <c r="H31221" s="401"/>
      <c r="I31221" s="401"/>
      <c r="J31221" s="194"/>
      <c r="K31221" s="194"/>
      <c r="L31221" s="195"/>
      <c r="M31221" s="196"/>
      <c r="N31221" s="197"/>
      <c r="O31221" s="197"/>
      <c r="P31221" s="231"/>
    </row>
    <row r="31222" spans="2:16">
      <c r="B31222" s="351"/>
      <c r="C31222" s="398"/>
      <c r="D31222" s="399"/>
      <c r="E31222" s="400"/>
      <c r="G31222" s="401"/>
      <c r="H31222" s="401"/>
      <c r="I31222" s="401"/>
      <c r="J31222" s="194"/>
      <c r="K31222" s="194"/>
      <c r="L31222" s="195"/>
      <c r="M31222" s="196"/>
      <c r="N31222" s="197"/>
      <c r="O31222" s="197"/>
      <c r="P31222" s="231"/>
    </row>
    <row r="31223" spans="2:16">
      <c r="B31223" s="351"/>
      <c r="C31223" s="398"/>
      <c r="D31223" s="399"/>
      <c r="E31223" s="400"/>
      <c r="G31223" s="401"/>
      <c r="H31223" s="401"/>
      <c r="I31223" s="401"/>
      <c r="J31223" s="194"/>
      <c r="K31223" s="194"/>
      <c r="L31223" s="195"/>
      <c r="M31223" s="196"/>
      <c r="N31223" s="197"/>
      <c r="O31223" s="197"/>
      <c r="P31223" s="231"/>
    </row>
    <row r="31224" spans="2:16">
      <c r="B31224" s="351"/>
      <c r="C31224" s="398"/>
      <c r="D31224" s="399"/>
      <c r="E31224" s="400"/>
      <c r="G31224" s="401"/>
      <c r="H31224" s="401"/>
      <c r="I31224" s="401"/>
      <c r="J31224" s="194"/>
      <c r="K31224" s="194"/>
      <c r="L31224" s="195"/>
      <c r="M31224" s="196"/>
      <c r="N31224" s="197"/>
      <c r="O31224" s="197"/>
      <c r="P31224" s="231"/>
    </row>
    <row r="31225" spans="2:16">
      <c r="B31225" s="351"/>
      <c r="C31225" s="398"/>
      <c r="D31225" s="399"/>
      <c r="E31225" s="400"/>
      <c r="G31225" s="401"/>
      <c r="H31225" s="401"/>
      <c r="I31225" s="401"/>
      <c r="J31225" s="194"/>
      <c r="K31225" s="194"/>
      <c r="L31225" s="195"/>
      <c r="M31225" s="196"/>
      <c r="N31225" s="197"/>
      <c r="O31225" s="197"/>
      <c r="P31225" s="231"/>
    </row>
    <row r="31226" spans="2:16">
      <c r="B31226" s="351"/>
      <c r="C31226" s="398"/>
      <c r="D31226" s="399"/>
      <c r="E31226" s="400"/>
      <c r="G31226" s="401"/>
      <c r="H31226" s="401"/>
      <c r="I31226" s="401"/>
      <c r="J31226" s="194"/>
      <c r="K31226" s="194"/>
      <c r="L31226" s="195"/>
      <c r="M31226" s="196"/>
      <c r="N31226" s="197"/>
      <c r="O31226" s="197"/>
      <c r="P31226" s="231"/>
    </row>
    <row r="31227" spans="2:16">
      <c r="B31227" s="351"/>
      <c r="C31227" s="398"/>
      <c r="D31227" s="399"/>
      <c r="E31227" s="400"/>
      <c r="G31227" s="401"/>
      <c r="H31227" s="401"/>
      <c r="I31227" s="401"/>
      <c r="J31227" s="194"/>
      <c r="K31227" s="194"/>
      <c r="L31227" s="195"/>
      <c r="M31227" s="196"/>
      <c r="N31227" s="197"/>
      <c r="O31227" s="197"/>
      <c r="P31227" s="231"/>
    </row>
    <row r="31228" spans="2:16">
      <c r="B31228" s="351"/>
      <c r="C31228" s="398"/>
      <c r="D31228" s="399"/>
      <c r="E31228" s="400"/>
      <c r="G31228" s="401"/>
      <c r="H31228" s="401"/>
      <c r="I31228" s="401"/>
      <c r="J31228" s="194"/>
      <c r="K31228" s="194"/>
      <c r="L31228" s="195"/>
      <c r="M31228" s="196"/>
      <c r="N31228" s="197"/>
      <c r="O31228" s="197"/>
      <c r="P31228" s="231"/>
    </row>
    <row r="31229" spans="2:16">
      <c r="B31229" s="351"/>
      <c r="C31229" s="398"/>
      <c r="D31229" s="399"/>
      <c r="E31229" s="400"/>
      <c r="G31229" s="401"/>
      <c r="H31229" s="401"/>
      <c r="I31229" s="401"/>
      <c r="J31229" s="194"/>
      <c r="K31229" s="194"/>
      <c r="L31229" s="195"/>
      <c r="M31229" s="196"/>
      <c r="N31229" s="197"/>
      <c r="O31229" s="197"/>
      <c r="P31229" s="231"/>
    </row>
    <row r="31230" spans="2:16">
      <c r="B31230" s="351"/>
      <c r="C31230" s="398"/>
      <c r="D31230" s="399"/>
      <c r="E31230" s="400"/>
      <c r="G31230" s="401"/>
      <c r="H31230" s="401"/>
      <c r="I31230" s="401"/>
      <c r="J31230" s="194"/>
      <c r="K31230" s="194"/>
      <c r="L31230" s="195"/>
      <c r="M31230" s="196"/>
      <c r="N31230" s="197"/>
      <c r="O31230" s="197"/>
      <c r="P31230" s="231"/>
    </row>
    <row r="31231" spans="2:16">
      <c r="B31231" s="351"/>
      <c r="C31231" s="398"/>
      <c r="D31231" s="399"/>
      <c r="E31231" s="400"/>
      <c r="G31231" s="401"/>
      <c r="H31231" s="401"/>
      <c r="I31231" s="401"/>
      <c r="J31231" s="194"/>
      <c r="K31231" s="194"/>
      <c r="L31231" s="195"/>
      <c r="M31231" s="196"/>
      <c r="N31231" s="197"/>
      <c r="O31231" s="197"/>
      <c r="P31231" s="231"/>
    </row>
    <row r="31232" spans="2:16">
      <c r="B31232" s="351"/>
      <c r="C31232" s="398"/>
      <c r="D31232" s="399"/>
      <c r="E31232" s="400"/>
      <c r="G31232" s="401"/>
      <c r="H31232" s="401"/>
      <c r="I31232" s="401"/>
      <c r="J31232" s="194"/>
      <c r="K31232" s="194"/>
      <c r="L31232" s="195"/>
      <c r="M31232" s="196"/>
      <c r="N31232" s="197"/>
      <c r="O31232" s="197"/>
      <c r="P31232" s="231"/>
    </row>
    <row r="31233" spans="2:16">
      <c r="B31233" s="351"/>
      <c r="C31233" s="398"/>
      <c r="D31233" s="399"/>
      <c r="E31233" s="400"/>
      <c r="G31233" s="401"/>
      <c r="H31233" s="401"/>
      <c r="I31233" s="401"/>
      <c r="J31233" s="194"/>
      <c r="K31233" s="194"/>
      <c r="L31233" s="195"/>
      <c r="M31233" s="196"/>
      <c r="N31233" s="197"/>
      <c r="O31233" s="197"/>
      <c r="P31233" s="231"/>
    </row>
    <row r="31234" spans="2:16">
      <c r="B31234" s="351"/>
      <c r="C31234" s="398"/>
      <c r="D31234" s="399"/>
      <c r="E31234" s="400"/>
      <c r="G31234" s="401"/>
      <c r="H31234" s="401"/>
      <c r="I31234" s="401"/>
      <c r="J31234" s="194"/>
      <c r="K31234" s="194"/>
      <c r="L31234" s="195"/>
      <c r="M31234" s="196"/>
      <c r="N31234" s="197"/>
      <c r="O31234" s="197"/>
      <c r="P31234" s="231"/>
    </row>
    <row r="31235" spans="2:16">
      <c r="B31235" s="351"/>
      <c r="C31235" s="398"/>
      <c r="D31235" s="399"/>
      <c r="E31235" s="400"/>
      <c r="G31235" s="401"/>
      <c r="H31235" s="401"/>
      <c r="I31235" s="401"/>
      <c r="J31235" s="194"/>
      <c r="K31235" s="194"/>
      <c r="L31235" s="195"/>
      <c r="M31235" s="196"/>
      <c r="N31235" s="197"/>
      <c r="O31235" s="197"/>
      <c r="P31235" s="231"/>
    </row>
    <row r="31236" spans="2:16">
      <c r="B31236" s="351"/>
      <c r="C31236" s="398"/>
      <c r="D31236" s="399"/>
      <c r="E31236" s="400"/>
      <c r="G31236" s="401"/>
      <c r="H31236" s="401"/>
      <c r="I31236" s="401"/>
      <c r="J31236" s="194"/>
      <c r="K31236" s="194"/>
      <c r="L31236" s="195"/>
      <c r="M31236" s="196"/>
      <c r="N31236" s="197"/>
      <c r="O31236" s="197"/>
      <c r="P31236" s="231"/>
    </row>
    <row r="31237" spans="2:16">
      <c r="B31237" s="351"/>
      <c r="C31237" s="398"/>
      <c r="D31237" s="399"/>
      <c r="E31237" s="400"/>
      <c r="G31237" s="401"/>
      <c r="H31237" s="401"/>
      <c r="I31237" s="401"/>
      <c r="J31237" s="194"/>
      <c r="K31237" s="194"/>
      <c r="L31237" s="195"/>
      <c r="M31237" s="196"/>
      <c r="N31237" s="197"/>
      <c r="O31237" s="197"/>
      <c r="P31237" s="231"/>
    </row>
    <row r="31238" spans="2:16">
      <c r="B31238" s="351"/>
      <c r="C31238" s="398"/>
      <c r="D31238" s="399"/>
      <c r="E31238" s="400"/>
      <c r="G31238" s="401"/>
      <c r="H31238" s="401"/>
      <c r="I31238" s="401"/>
      <c r="J31238" s="194"/>
      <c r="K31238" s="194"/>
      <c r="L31238" s="195"/>
      <c r="M31238" s="196"/>
      <c r="N31238" s="197"/>
      <c r="O31238" s="197"/>
      <c r="P31238" s="231"/>
    </row>
    <row r="31239" spans="2:16">
      <c r="B31239" s="351"/>
      <c r="C31239" s="398"/>
      <c r="D31239" s="399"/>
      <c r="E31239" s="400"/>
      <c r="G31239" s="401"/>
      <c r="H31239" s="401"/>
      <c r="I31239" s="401"/>
      <c r="J31239" s="194"/>
      <c r="K31239" s="194"/>
      <c r="L31239" s="195"/>
      <c r="M31239" s="196"/>
      <c r="N31239" s="197"/>
      <c r="O31239" s="197"/>
      <c r="P31239" s="231"/>
    </row>
    <row r="31240" spans="2:16">
      <c r="B31240" s="351"/>
      <c r="C31240" s="398"/>
      <c r="D31240" s="399"/>
      <c r="E31240" s="400"/>
      <c r="G31240" s="401"/>
      <c r="H31240" s="401"/>
      <c r="I31240" s="401"/>
      <c r="J31240" s="194"/>
      <c r="K31240" s="194"/>
      <c r="L31240" s="195"/>
      <c r="M31240" s="196"/>
      <c r="N31240" s="197"/>
      <c r="O31240" s="197"/>
      <c r="P31240" s="231"/>
    </row>
    <row r="31241" spans="2:16">
      <c r="B31241" s="351"/>
      <c r="C31241" s="398"/>
      <c r="D31241" s="399"/>
      <c r="E31241" s="400"/>
      <c r="G31241" s="401"/>
      <c r="H31241" s="401"/>
      <c r="I31241" s="401"/>
      <c r="J31241" s="194"/>
      <c r="K31241" s="194"/>
      <c r="L31241" s="195"/>
      <c r="M31241" s="196"/>
      <c r="N31241" s="197"/>
      <c r="O31241" s="197"/>
      <c r="P31241" s="231"/>
    </row>
    <row r="31242" spans="2:16">
      <c r="B31242" s="351"/>
      <c r="C31242" s="398"/>
      <c r="D31242" s="399"/>
      <c r="E31242" s="400"/>
      <c r="G31242" s="401"/>
      <c r="H31242" s="401"/>
      <c r="I31242" s="401"/>
      <c r="J31242" s="194"/>
      <c r="K31242" s="194"/>
      <c r="L31242" s="195"/>
      <c r="M31242" s="196"/>
      <c r="N31242" s="197"/>
      <c r="O31242" s="197"/>
      <c r="P31242" s="231"/>
    </row>
    <row r="31243" spans="2:16">
      <c r="B31243" s="351"/>
      <c r="C31243" s="398"/>
      <c r="D31243" s="399"/>
      <c r="E31243" s="400"/>
      <c r="G31243" s="401"/>
      <c r="H31243" s="401"/>
      <c r="I31243" s="401"/>
      <c r="J31243" s="194"/>
      <c r="K31243" s="194"/>
      <c r="L31243" s="195"/>
      <c r="M31243" s="196"/>
      <c r="N31243" s="197"/>
      <c r="O31243" s="197"/>
      <c r="P31243" s="231"/>
    </row>
    <row r="31244" spans="2:16">
      <c r="B31244" s="351"/>
      <c r="C31244" s="398"/>
      <c r="D31244" s="399"/>
      <c r="E31244" s="400"/>
      <c r="G31244" s="401"/>
      <c r="H31244" s="401"/>
      <c r="I31244" s="401"/>
      <c r="J31244" s="194"/>
      <c r="K31244" s="194"/>
      <c r="L31244" s="195"/>
      <c r="M31244" s="196"/>
      <c r="N31244" s="197"/>
      <c r="O31244" s="197"/>
      <c r="P31244" s="231"/>
    </row>
    <row r="31245" spans="2:16">
      <c r="B31245" s="351"/>
      <c r="C31245" s="398"/>
      <c r="D31245" s="399"/>
      <c r="E31245" s="400"/>
      <c r="G31245" s="401"/>
      <c r="H31245" s="401"/>
      <c r="I31245" s="401"/>
      <c r="J31245" s="194"/>
      <c r="K31245" s="194"/>
      <c r="L31245" s="195"/>
      <c r="M31245" s="196"/>
      <c r="N31245" s="197"/>
      <c r="O31245" s="197"/>
      <c r="P31245" s="231"/>
    </row>
    <row r="31246" spans="2:16">
      <c r="B31246" s="351"/>
      <c r="C31246" s="398"/>
      <c r="D31246" s="399"/>
      <c r="E31246" s="400"/>
      <c r="G31246" s="401"/>
      <c r="H31246" s="401"/>
      <c r="I31246" s="401"/>
      <c r="J31246" s="194"/>
      <c r="K31246" s="194"/>
      <c r="L31246" s="195"/>
      <c r="M31246" s="196"/>
      <c r="N31246" s="197"/>
      <c r="O31246" s="197"/>
      <c r="P31246" s="231"/>
    </row>
    <row r="31247" spans="2:16">
      <c r="B31247" s="351"/>
      <c r="C31247" s="398"/>
      <c r="D31247" s="399"/>
      <c r="E31247" s="400"/>
      <c r="G31247" s="401"/>
      <c r="H31247" s="401"/>
      <c r="I31247" s="401"/>
      <c r="J31247" s="194"/>
      <c r="K31247" s="194"/>
      <c r="L31247" s="195"/>
      <c r="M31247" s="196"/>
      <c r="N31247" s="197"/>
      <c r="O31247" s="197"/>
      <c r="P31247" s="231"/>
    </row>
    <row r="31248" spans="2:16">
      <c r="B31248" s="351"/>
      <c r="C31248" s="398"/>
      <c r="D31248" s="399"/>
      <c r="E31248" s="400"/>
      <c r="G31248" s="401"/>
      <c r="H31248" s="401"/>
      <c r="I31248" s="401"/>
      <c r="J31248" s="194"/>
      <c r="K31248" s="194"/>
      <c r="L31248" s="195"/>
      <c r="M31248" s="196"/>
      <c r="N31248" s="197"/>
      <c r="O31248" s="197"/>
      <c r="P31248" s="231"/>
    </row>
    <row r="31249" spans="2:16">
      <c r="B31249" s="351"/>
      <c r="C31249" s="398"/>
      <c r="D31249" s="399"/>
      <c r="E31249" s="400"/>
      <c r="G31249" s="401"/>
      <c r="H31249" s="401"/>
      <c r="I31249" s="401"/>
      <c r="J31249" s="194"/>
      <c r="K31249" s="194"/>
      <c r="L31249" s="195"/>
      <c r="M31249" s="196"/>
      <c r="N31249" s="197"/>
      <c r="O31249" s="197"/>
      <c r="P31249" s="231"/>
    </row>
    <row r="31250" spans="2:16">
      <c r="B31250" s="351"/>
      <c r="C31250" s="398"/>
      <c r="D31250" s="399"/>
      <c r="E31250" s="400"/>
      <c r="G31250" s="401"/>
      <c r="H31250" s="401"/>
      <c r="I31250" s="401"/>
      <c r="J31250" s="194"/>
      <c r="K31250" s="194"/>
      <c r="L31250" s="195"/>
      <c r="M31250" s="196"/>
      <c r="N31250" s="197"/>
      <c r="O31250" s="197"/>
      <c r="P31250" s="231"/>
    </row>
    <row r="31251" spans="2:16">
      <c r="B31251" s="351"/>
      <c r="C31251" s="398"/>
      <c r="D31251" s="399"/>
      <c r="E31251" s="400"/>
      <c r="G31251" s="401"/>
      <c r="H31251" s="401"/>
      <c r="I31251" s="401"/>
      <c r="J31251" s="194"/>
      <c r="K31251" s="194"/>
      <c r="L31251" s="195"/>
      <c r="M31251" s="196"/>
      <c r="N31251" s="197"/>
      <c r="O31251" s="197"/>
      <c r="P31251" s="231"/>
    </row>
    <row r="31252" spans="2:16">
      <c r="B31252" s="351"/>
      <c r="C31252" s="398"/>
      <c r="D31252" s="399"/>
      <c r="E31252" s="400"/>
      <c r="G31252" s="401"/>
      <c r="H31252" s="401"/>
      <c r="I31252" s="401"/>
      <c r="J31252" s="194"/>
      <c r="K31252" s="194"/>
      <c r="L31252" s="195"/>
      <c r="M31252" s="196"/>
      <c r="N31252" s="197"/>
      <c r="O31252" s="197"/>
      <c r="P31252" s="231"/>
    </row>
    <row r="31253" spans="2:16">
      <c r="B31253" s="351"/>
      <c r="C31253" s="398"/>
      <c r="D31253" s="399"/>
      <c r="E31253" s="400"/>
      <c r="G31253" s="401"/>
      <c r="H31253" s="401"/>
      <c r="I31253" s="401"/>
      <c r="J31253" s="194"/>
      <c r="K31253" s="194"/>
      <c r="L31253" s="195"/>
      <c r="M31253" s="196"/>
      <c r="N31253" s="197"/>
      <c r="O31253" s="197"/>
      <c r="P31253" s="231"/>
    </row>
    <row r="31254" spans="2:16">
      <c r="B31254" s="351"/>
      <c r="C31254" s="398"/>
      <c r="D31254" s="399"/>
      <c r="E31254" s="400"/>
      <c r="G31254" s="401"/>
      <c r="H31254" s="401"/>
      <c r="I31254" s="401"/>
      <c r="J31254" s="194"/>
      <c r="K31254" s="194"/>
      <c r="L31254" s="195"/>
      <c r="M31254" s="196"/>
      <c r="N31254" s="197"/>
      <c r="O31254" s="197"/>
      <c r="P31254" s="231"/>
    </row>
    <row r="31255" spans="2:16">
      <c r="B31255" s="351"/>
      <c r="C31255" s="398"/>
      <c r="D31255" s="399"/>
      <c r="E31255" s="400"/>
      <c r="G31255" s="401"/>
      <c r="H31255" s="401"/>
      <c r="I31255" s="401"/>
      <c r="J31255" s="194"/>
      <c r="K31255" s="194"/>
      <c r="L31255" s="195"/>
      <c r="M31255" s="196"/>
      <c r="N31255" s="197"/>
      <c r="O31255" s="197"/>
      <c r="P31255" s="231"/>
    </row>
    <row r="31256" spans="2:16">
      <c r="B31256" s="351"/>
      <c r="C31256" s="398"/>
      <c r="D31256" s="399"/>
      <c r="E31256" s="400"/>
      <c r="G31256" s="401"/>
      <c r="H31256" s="401"/>
      <c r="I31256" s="401"/>
      <c r="J31256" s="194"/>
      <c r="K31256" s="194"/>
      <c r="L31256" s="195"/>
      <c r="M31256" s="196"/>
      <c r="N31256" s="197"/>
      <c r="O31256" s="197"/>
      <c r="P31256" s="231"/>
    </row>
    <row r="31257" spans="2:16">
      <c r="B31257" s="351"/>
      <c r="C31257" s="398"/>
      <c r="D31257" s="399"/>
      <c r="E31257" s="400"/>
      <c r="G31257" s="401"/>
      <c r="H31257" s="401"/>
      <c r="I31257" s="401"/>
      <c r="J31257" s="194"/>
      <c r="K31257" s="194"/>
      <c r="L31257" s="195"/>
      <c r="M31257" s="196"/>
      <c r="N31257" s="197"/>
      <c r="O31257" s="197"/>
      <c r="P31257" s="231"/>
    </row>
    <row r="31258" spans="2:16">
      <c r="B31258" s="351"/>
      <c r="C31258" s="398"/>
      <c r="D31258" s="399"/>
      <c r="E31258" s="400"/>
      <c r="G31258" s="401"/>
      <c r="H31258" s="401"/>
      <c r="I31258" s="401"/>
      <c r="J31258" s="194"/>
      <c r="K31258" s="194"/>
      <c r="L31258" s="195"/>
      <c r="M31258" s="196"/>
      <c r="N31258" s="197"/>
      <c r="O31258" s="197"/>
      <c r="P31258" s="231"/>
    </row>
    <row r="31259" spans="2:16">
      <c r="B31259" s="351"/>
      <c r="C31259" s="398"/>
      <c r="D31259" s="399"/>
      <c r="E31259" s="400"/>
      <c r="G31259" s="401"/>
      <c r="H31259" s="401"/>
      <c r="I31259" s="401"/>
      <c r="J31259" s="194"/>
      <c r="K31259" s="194"/>
      <c r="L31259" s="195"/>
      <c r="M31259" s="196"/>
      <c r="N31259" s="197"/>
      <c r="O31259" s="197"/>
      <c r="P31259" s="231"/>
    </row>
    <row r="31260" spans="2:16">
      <c r="B31260" s="351"/>
      <c r="C31260" s="398"/>
      <c r="D31260" s="399"/>
      <c r="E31260" s="400"/>
      <c r="G31260" s="401"/>
      <c r="H31260" s="401"/>
      <c r="I31260" s="401"/>
      <c r="J31260" s="194"/>
      <c r="K31260" s="194"/>
      <c r="L31260" s="195"/>
      <c r="M31260" s="196"/>
      <c r="N31260" s="197"/>
      <c r="O31260" s="197"/>
      <c r="P31260" s="231"/>
    </row>
    <row r="31261" spans="2:16">
      <c r="B31261" s="351"/>
      <c r="C31261" s="398"/>
      <c r="D31261" s="399"/>
      <c r="E31261" s="400"/>
      <c r="G31261" s="401"/>
      <c r="H31261" s="401"/>
      <c r="I31261" s="401"/>
      <c r="J31261" s="194"/>
      <c r="K31261" s="194"/>
      <c r="L31261" s="195"/>
      <c r="M31261" s="196"/>
      <c r="N31261" s="197"/>
      <c r="O31261" s="197"/>
      <c r="P31261" s="231"/>
    </row>
    <row r="31262" spans="2:16">
      <c r="B31262" s="351"/>
      <c r="C31262" s="398"/>
      <c r="D31262" s="399"/>
      <c r="E31262" s="400"/>
      <c r="G31262" s="401"/>
      <c r="H31262" s="401"/>
      <c r="I31262" s="401"/>
      <c r="J31262" s="194"/>
      <c r="K31262" s="194"/>
      <c r="L31262" s="195"/>
      <c r="M31262" s="196"/>
      <c r="N31262" s="197"/>
      <c r="O31262" s="197"/>
      <c r="P31262" s="231"/>
    </row>
    <row r="31263" spans="2:16">
      <c r="B31263" s="351"/>
      <c r="C31263" s="398"/>
      <c r="D31263" s="399"/>
      <c r="E31263" s="400"/>
      <c r="G31263" s="401"/>
      <c r="H31263" s="401"/>
      <c r="I31263" s="401"/>
      <c r="J31263" s="194"/>
      <c r="K31263" s="194"/>
      <c r="L31263" s="195"/>
      <c r="M31263" s="196"/>
      <c r="N31263" s="197"/>
      <c r="O31263" s="197"/>
      <c r="P31263" s="231"/>
    </row>
    <row r="31264" spans="2:16">
      <c r="B31264" s="351"/>
      <c r="C31264" s="398"/>
      <c r="D31264" s="399"/>
      <c r="E31264" s="400"/>
      <c r="G31264" s="401"/>
      <c r="H31264" s="401"/>
      <c r="I31264" s="401"/>
      <c r="J31264" s="194"/>
      <c r="K31264" s="194"/>
      <c r="L31264" s="195"/>
      <c r="M31264" s="196"/>
      <c r="N31264" s="197"/>
      <c r="O31264" s="197"/>
      <c r="P31264" s="231"/>
    </row>
    <row r="31265" spans="2:16">
      <c r="B31265" s="351"/>
      <c r="C31265" s="398"/>
      <c r="D31265" s="399"/>
      <c r="E31265" s="400"/>
      <c r="G31265" s="401"/>
      <c r="H31265" s="401"/>
      <c r="I31265" s="401"/>
      <c r="J31265" s="194"/>
      <c r="K31265" s="194"/>
      <c r="L31265" s="195"/>
      <c r="M31265" s="196"/>
      <c r="N31265" s="197"/>
      <c r="O31265" s="197"/>
      <c r="P31265" s="231"/>
    </row>
    <row r="31266" spans="2:16">
      <c r="B31266" s="351"/>
      <c r="C31266" s="398"/>
      <c r="D31266" s="399"/>
      <c r="E31266" s="400"/>
      <c r="G31266" s="401"/>
      <c r="H31266" s="401"/>
      <c r="I31266" s="401"/>
      <c r="J31266" s="194"/>
      <c r="K31266" s="194"/>
      <c r="L31266" s="195"/>
      <c r="M31266" s="196"/>
      <c r="N31266" s="197"/>
      <c r="O31266" s="197"/>
      <c r="P31266" s="231"/>
    </row>
    <row r="31267" spans="2:16">
      <c r="B31267" s="351"/>
      <c r="C31267" s="398"/>
      <c r="D31267" s="399"/>
      <c r="E31267" s="400"/>
      <c r="G31267" s="401"/>
      <c r="H31267" s="401"/>
      <c r="I31267" s="401"/>
      <c r="J31267" s="194"/>
      <c r="K31267" s="194"/>
      <c r="L31267" s="195"/>
      <c r="M31267" s="196"/>
      <c r="N31267" s="197"/>
      <c r="O31267" s="197"/>
      <c r="P31267" s="231"/>
    </row>
    <row r="31268" spans="2:16">
      <c r="B31268" s="351"/>
      <c r="C31268" s="398"/>
      <c r="D31268" s="399"/>
      <c r="E31268" s="400"/>
      <c r="G31268" s="401"/>
      <c r="H31268" s="401"/>
      <c r="I31268" s="401"/>
      <c r="J31268" s="194"/>
      <c r="K31268" s="194"/>
      <c r="L31268" s="195"/>
      <c r="M31268" s="196"/>
      <c r="N31268" s="197"/>
      <c r="O31268" s="197"/>
      <c r="P31268" s="231"/>
    </row>
    <row r="31269" spans="2:16">
      <c r="B31269" s="351"/>
      <c r="C31269" s="398"/>
      <c r="D31269" s="399"/>
      <c r="E31269" s="400"/>
      <c r="G31269" s="401"/>
      <c r="H31269" s="401"/>
      <c r="I31269" s="401"/>
      <c r="J31269" s="194"/>
      <c r="K31269" s="194"/>
      <c r="L31269" s="195"/>
      <c r="M31269" s="196"/>
      <c r="N31269" s="197"/>
      <c r="O31269" s="197"/>
      <c r="P31269" s="231"/>
    </row>
    <row r="31270" spans="2:16">
      <c r="B31270" s="351"/>
      <c r="C31270" s="398"/>
      <c r="D31270" s="399"/>
      <c r="E31270" s="400"/>
      <c r="G31270" s="401"/>
      <c r="H31270" s="401"/>
      <c r="I31270" s="401"/>
      <c r="J31270" s="194"/>
      <c r="K31270" s="194"/>
      <c r="L31270" s="195"/>
      <c r="M31270" s="196"/>
      <c r="N31270" s="197"/>
      <c r="O31270" s="197"/>
      <c r="P31270" s="231"/>
    </row>
    <row r="31271" spans="2:16">
      <c r="B31271" s="351"/>
      <c r="C31271" s="398"/>
      <c r="D31271" s="399"/>
      <c r="E31271" s="400"/>
      <c r="G31271" s="401"/>
      <c r="H31271" s="401"/>
      <c r="I31271" s="401"/>
      <c r="J31271" s="194"/>
      <c r="K31271" s="194"/>
      <c r="L31271" s="195"/>
      <c r="M31271" s="196"/>
      <c r="N31271" s="197"/>
      <c r="O31271" s="197"/>
      <c r="P31271" s="231"/>
    </row>
    <row r="31272" spans="2:16">
      <c r="B31272" s="351"/>
      <c r="C31272" s="398"/>
      <c r="D31272" s="399"/>
      <c r="E31272" s="400"/>
      <c r="G31272" s="401"/>
      <c r="H31272" s="401"/>
      <c r="I31272" s="401"/>
      <c r="J31272" s="194"/>
      <c r="K31272" s="194"/>
      <c r="L31272" s="195"/>
      <c r="M31272" s="196"/>
      <c r="N31272" s="197"/>
      <c r="O31272" s="197"/>
      <c r="P31272" s="231"/>
    </row>
    <row r="31273" spans="2:16">
      <c r="B31273" s="351"/>
      <c r="C31273" s="398"/>
      <c r="D31273" s="404"/>
      <c r="E31273" s="405"/>
      <c r="G31273" s="406"/>
      <c r="H31273" s="406"/>
      <c r="I31273" s="406"/>
      <c r="J31273" s="194"/>
      <c r="K31273" s="194"/>
      <c r="L31273" s="195"/>
      <c r="M31273" s="196"/>
      <c r="N31273" s="197"/>
      <c r="O31273" s="197"/>
      <c r="P31273" s="221"/>
    </row>
    <row r="31274" spans="2:16">
      <c r="B31274" s="351"/>
      <c r="C31274" s="398"/>
      <c r="D31274" s="399"/>
      <c r="E31274" s="400"/>
      <c r="G31274" s="401"/>
      <c r="H31274" s="401"/>
      <c r="I31274" s="401"/>
      <c r="J31274" s="194"/>
      <c r="K31274" s="194"/>
      <c r="L31274" s="195"/>
      <c r="M31274" s="196"/>
      <c r="N31274" s="197"/>
      <c r="O31274" s="197"/>
      <c r="P31274" s="231"/>
    </row>
    <row r="31275" spans="2:16">
      <c r="B31275" s="351"/>
      <c r="C31275" s="398"/>
      <c r="D31275" s="399"/>
      <c r="E31275" s="400"/>
      <c r="G31275" s="401"/>
      <c r="H31275" s="401"/>
      <c r="I31275" s="401"/>
      <c r="J31275" s="194"/>
      <c r="K31275" s="194"/>
      <c r="L31275" s="195"/>
      <c r="M31275" s="196"/>
      <c r="N31275" s="197"/>
      <c r="O31275" s="197"/>
      <c r="P31275" s="231"/>
    </row>
    <row r="31276" spans="2:16">
      <c r="B31276" s="351"/>
      <c r="C31276" s="398"/>
      <c r="D31276" s="399"/>
      <c r="E31276" s="400"/>
      <c r="G31276" s="401"/>
      <c r="H31276" s="401"/>
      <c r="I31276" s="401"/>
      <c r="J31276" s="194"/>
      <c r="K31276" s="194"/>
      <c r="L31276" s="195"/>
      <c r="M31276" s="196"/>
      <c r="N31276" s="197"/>
      <c r="O31276" s="197"/>
      <c r="P31276" s="231"/>
    </row>
    <row r="31277" spans="2:16">
      <c r="B31277" s="351"/>
      <c r="C31277" s="398"/>
      <c r="D31277" s="399"/>
      <c r="E31277" s="400"/>
      <c r="G31277" s="401"/>
      <c r="H31277" s="401"/>
      <c r="I31277" s="401"/>
      <c r="J31277" s="194"/>
      <c r="K31277" s="194"/>
      <c r="L31277" s="195"/>
      <c r="M31277" s="196"/>
      <c r="N31277" s="197"/>
      <c r="O31277" s="197"/>
      <c r="P31277" s="231"/>
    </row>
    <row r="31278" spans="2:16">
      <c r="B31278" s="351"/>
      <c r="C31278" s="398"/>
      <c r="D31278" s="399"/>
      <c r="E31278" s="400"/>
      <c r="G31278" s="401"/>
      <c r="H31278" s="401"/>
      <c r="I31278" s="401"/>
      <c r="J31278" s="194"/>
      <c r="K31278" s="194"/>
      <c r="L31278" s="195"/>
      <c r="M31278" s="196"/>
      <c r="N31278" s="197"/>
      <c r="O31278" s="197"/>
      <c r="P31278" s="231"/>
    </row>
    <row r="31279" spans="2:16">
      <c r="B31279" s="351"/>
      <c r="C31279" s="398"/>
      <c r="D31279" s="399"/>
      <c r="E31279" s="400"/>
      <c r="G31279" s="401"/>
      <c r="H31279" s="401"/>
      <c r="I31279" s="401"/>
      <c r="J31279" s="194"/>
      <c r="K31279" s="194"/>
      <c r="L31279" s="195"/>
      <c r="M31279" s="196"/>
      <c r="N31279" s="197"/>
      <c r="O31279" s="197"/>
      <c r="P31279" s="231"/>
    </row>
    <row r="31280" spans="2:16">
      <c r="B31280" s="351"/>
      <c r="C31280" s="398"/>
      <c r="D31280" s="399"/>
      <c r="E31280" s="400"/>
      <c r="G31280" s="401"/>
      <c r="H31280" s="401"/>
      <c r="I31280" s="401"/>
      <c r="J31280" s="194"/>
      <c r="K31280" s="194"/>
      <c r="L31280" s="195"/>
      <c r="M31280" s="196"/>
      <c r="N31280" s="197"/>
      <c r="O31280" s="197"/>
      <c r="P31280" s="231"/>
    </row>
    <row r="31281" spans="2:16">
      <c r="B31281" s="351"/>
      <c r="C31281" s="398"/>
      <c r="D31281" s="399"/>
      <c r="E31281" s="400"/>
      <c r="G31281" s="401"/>
      <c r="H31281" s="401"/>
      <c r="I31281" s="401"/>
      <c r="J31281" s="194"/>
      <c r="K31281" s="194"/>
      <c r="L31281" s="195"/>
      <c r="M31281" s="196"/>
      <c r="N31281" s="197"/>
      <c r="O31281" s="197"/>
      <c r="P31281" s="231"/>
    </row>
    <row r="31282" spans="2:16">
      <c r="B31282" s="351"/>
      <c r="C31282" s="398"/>
      <c r="D31282" s="399"/>
      <c r="E31282" s="400"/>
      <c r="G31282" s="401"/>
      <c r="H31282" s="401"/>
      <c r="I31282" s="401"/>
      <c r="J31282" s="194"/>
      <c r="K31282" s="194"/>
      <c r="L31282" s="195"/>
      <c r="M31282" s="196"/>
      <c r="N31282" s="197"/>
      <c r="O31282" s="197"/>
      <c r="P31282" s="231"/>
    </row>
    <row r="31283" spans="2:16">
      <c r="B31283" s="351"/>
      <c r="C31283" s="398"/>
      <c r="D31283" s="399"/>
      <c r="E31283" s="400"/>
      <c r="G31283" s="401"/>
      <c r="H31283" s="401"/>
      <c r="I31283" s="401"/>
      <c r="J31283" s="194"/>
      <c r="K31283" s="194"/>
      <c r="L31283" s="195"/>
      <c r="M31283" s="196"/>
      <c r="N31283" s="197"/>
      <c r="O31283" s="197"/>
      <c r="P31283" s="231"/>
    </row>
    <row r="31284" spans="2:16">
      <c r="B31284" s="351"/>
      <c r="C31284" s="398"/>
      <c r="D31284" s="399"/>
      <c r="E31284" s="400"/>
      <c r="G31284" s="401"/>
      <c r="H31284" s="401"/>
      <c r="I31284" s="401"/>
      <c r="J31284" s="194"/>
      <c r="K31284" s="194"/>
      <c r="L31284" s="195"/>
      <c r="M31284" s="196"/>
      <c r="N31284" s="197"/>
      <c r="O31284" s="197"/>
      <c r="P31284" s="231"/>
    </row>
    <row r="31285" spans="2:16">
      <c r="B31285" s="351"/>
      <c r="C31285" s="398"/>
      <c r="D31285" s="399"/>
      <c r="E31285" s="400"/>
      <c r="G31285" s="401"/>
      <c r="H31285" s="401"/>
      <c r="I31285" s="401"/>
      <c r="J31285" s="194"/>
      <c r="K31285" s="194"/>
      <c r="L31285" s="195"/>
      <c r="M31285" s="196"/>
      <c r="N31285" s="197"/>
      <c r="O31285" s="197"/>
      <c r="P31285" s="231"/>
    </row>
    <row r="31286" spans="2:16">
      <c r="B31286" s="351"/>
      <c r="C31286" s="398"/>
      <c r="D31286" s="399"/>
      <c r="E31286" s="400"/>
      <c r="G31286" s="401"/>
      <c r="H31286" s="401"/>
      <c r="I31286" s="401"/>
      <c r="J31286" s="194"/>
      <c r="K31286" s="194"/>
      <c r="L31286" s="195"/>
      <c r="M31286" s="196"/>
      <c r="N31286" s="197"/>
      <c r="O31286" s="197"/>
      <c r="P31286" s="231"/>
    </row>
    <row r="31287" spans="2:16">
      <c r="B31287" s="351"/>
      <c r="C31287" s="398"/>
      <c r="D31287" s="399"/>
      <c r="E31287" s="400"/>
      <c r="G31287" s="401"/>
      <c r="H31287" s="401"/>
      <c r="I31287" s="401"/>
      <c r="J31287" s="194"/>
      <c r="K31287" s="194"/>
      <c r="L31287" s="195"/>
      <c r="M31287" s="196"/>
      <c r="N31287" s="197"/>
      <c r="O31287" s="197"/>
      <c r="P31287" s="231"/>
    </row>
    <row r="31288" spans="2:16">
      <c r="B31288" s="351"/>
      <c r="C31288" s="398"/>
      <c r="D31288" s="399"/>
      <c r="E31288" s="400"/>
      <c r="G31288" s="401"/>
      <c r="H31288" s="401"/>
      <c r="I31288" s="401"/>
      <c r="J31288" s="194"/>
      <c r="K31288" s="194"/>
      <c r="L31288" s="195"/>
      <c r="M31288" s="196"/>
      <c r="N31288" s="197"/>
      <c r="O31288" s="197"/>
      <c r="P31288" s="231"/>
    </row>
    <row r="31289" spans="2:16">
      <c r="B31289" s="351"/>
      <c r="C31289" s="398"/>
      <c r="D31289" s="399"/>
      <c r="E31289" s="400"/>
      <c r="G31289" s="401"/>
      <c r="H31289" s="401"/>
      <c r="I31289" s="401"/>
      <c r="J31289" s="194"/>
      <c r="K31289" s="194"/>
      <c r="L31289" s="195"/>
      <c r="M31289" s="196"/>
      <c r="N31289" s="197"/>
      <c r="O31289" s="197"/>
      <c r="P31289" s="231"/>
    </row>
    <row r="31290" spans="2:16">
      <c r="B31290" s="351"/>
      <c r="C31290" s="398"/>
      <c r="D31290" s="399"/>
      <c r="E31290" s="400"/>
      <c r="G31290" s="401"/>
      <c r="H31290" s="401"/>
      <c r="I31290" s="401"/>
      <c r="J31290" s="194"/>
      <c r="K31290" s="194"/>
      <c r="L31290" s="195"/>
      <c r="M31290" s="196"/>
      <c r="N31290" s="197"/>
      <c r="O31290" s="197"/>
      <c r="P31290" s="231"/>
    </row>
    <row r="31291" spans="2:16">
      <c r="B31291" s="351"/>
      <c r="C31291" s="398"/>
      <c r="D31291" s="399"/>
      <c r="E31291" s="400"/>
      <c r="G31291" s="401"/>
      <c r="H31291" s="401"/>
      <c r="I31291" s="401"/>
      <c r="J31291" s="194"/>
      <c r="K31291" s="194"/>
      <c r="L31291" s="195"/>
      <c r="M31291" s="196"/>
      <c r="N31291" s="197"/>
      <c r="O31291" s="197"/>
      <c r="P31291" s="231"/>
    </row>
    <row r="31292" spans="2:16">
      <c r="B31292" s="351"/>
      <c r="C31292" s="398"/>
      <c r="D31292" s="399"/>
      <c r="E31292" s="400"/>
      <c r="G31292" s="401"/>
      <c r="H31292" s="401"/>
      <c r="I31292" s="401"/>
      <c r="J31292" s="194"/>
      <c r="K31292" s="194"/>
      <c r="L31292" s="195"/>
      <c r="M31292" s="196"/>
      <c r="N31292" s="197"/>
      <c r="O31292" s="197"/>
      <c r="P31292" s="231"/>
    </row>
    <row r="31293" spans="2:16">
      <c r="B31293" s="351"/>
      <c r="C31293" s="398"/>
      <c r="D31293" s="399"/>
      <c r="E31293" s="400"/>
      <c r="G31293" s="401"/>
      <c r="H31293" s="401"/>
      <c r="I31293" s="401"/>
      <c r="J31293" s="194"/>
      <c r="K31293" s="194"/>
      <c r="L31293" s="195"/>
      <c r="M31293" s="196"/>
      <c r="N31293" s="197"/>
      <c r="O31293" s="197"/>
      <c r="P31293" s="231"/>
    </row>
    <row r="31294" spans="2:16">
      <c r="B31294" s="351"/>
      <c r="C31294" s="398"/>
      <c r="D31294" s="399"/>
      <c r="E31294" s="400"/>
      <c r="G31294" s="401"/>
      <c r="H31294" s="401"/>
      <c r="I31294" s="401"/>
      <c r="J31294" s="194"/>
      <c r="K31294" s="194"/>
      <c r="L31294" s="195"/>
      <c r="M31294" s="196"/>
      <c r="N31294" s="197"/>
      <c r="O31294" s="197"/>
      <c r="P31294" s="231"/>
    </row>
    <row r="31295" spans="2:16">
      <c r="B31295" s="351"/>
      <c r="C31295" s="398"/>
      <c r="D31295" s="399"/>
      <c r="E31295" s="400"/>
      <c r="G31295" s="401"/>
      <c r="H31295" s="401"/>
      <c r="I31295" s="401"/>
      <c r="J31295" s="194"/>
      <c r="K31295" s="194"/>
      <c r="L31295" s="195"/>
      <c r="M31295" s="196"/>
      <c r="N31295" s="197"/>
      <c r="O31295" s="197"/>
      <c r="P31295" s="231"/>
    </row>
    <row r="31296" spans="2:16">
      <c r="B31296" s="351"/>
      <c r="C31296" s="398"/>
      <c r="D31296" s="399"/>
      <c r="E31296" s="400"/>
      <c r="G31296" s="401"/>
      <c r="H31296" s="401"/>
      <c r="I31296" s="401"/>
      <c r="J31296" s="194"/>
      <c r="K31296" s="194"/>
      <c r="L31296" s="195"/>
      <c r="M31296" s="196"/>
      <c r="N31296" s="197"/>
      <c r="O31296" s="197"/>
      <c r="P31296" s="231"/>
    </row>
    <row r="31297" spans="2:16">
      <c r="B31297" s="351"/>
      <c r="C31297" s="398"/>
      <c r="D31297" s="399"/>
      <c r="E31297" s="400"/>
      <c r="G31297" s="401"/>
      <c r="H31297" s="401"/>
      <c r="I31297" s="401"/>
      <c r="J31297" s="194"/>
      <c r="K31297" s="194"/>
      <c r="L31297" s="195"/>
      <c r="M31297" s="196"/>
      <c r="N31297" s="197"/>
      <c r="O31297" s="197"/>
      <c r="P31297" s="231"/>
    </row>
    <row r="31298" spans="2:16">
      <c r="B31298" s="351"/>
      <c r="C31298" s="398"/>
      <c r="D31298" s="399"/>
      <c r="E31298" s="400"/>
      <c r="G31298" s="401"/>
      <c r="H31298" s="401"/>
      <c r="I31298" s="401"/>
      <c r="J31298" s="194"/>
      <c r="K31298" s="194"/>
      <c r="L31298" s="195"/>
      <c r="M31298" s="196"/>
      <c r="N31298" s="197"/>
      <c r="O31298" s="197"/>
      <c r="P31298" s="231"/>
    </row>
    <row r="31299" spans="2:16">
      <c r="B31299" s="351"/>
      <c r="C31299" s="398"/>
      <c r="D31299" s="399"/>
      <c r="E31299" s="400"/>
      <c r="G31299" s="401"/>
      <c r="H31299" s="401"/>
      <c r="I31299" s="401"/>
      <c r="J31299" s="194"/>
      <c r="K31299" s="194"/>
      <c r="L31299" s="195"/>
      <c r="M31299" s="196"/>
      <c r="N31299" s="197"/>
      <c r="O31299" s="197"/>
      <c r="P31299" s="231"/>
    </row>
    <row r="31300" spans="2:16">
      <c r="B31300" s="351"/>
      <c r="C31300" s="398"/>
      <c r="D31300" s="399"/>
      <c r="E31300" s="400"/>
      <c r="G31300" s="401"/>
      <c r="H31300" s="401"/>
      <c r="I31300" s="401"/>
      <c r="J31300" s="194"/>
      <c r="K31300" s="194"/>
      <c r="L31300" s="195"/>
      <c r="M31300" s="196"/>
      <c r="N31300" s="197"/>
      <c r="O31300" s="197"/>
      <c r="P31300" s="231"/>
    </row>
    <row r="31301" spans="2:16">
      <c r="B31301" s="351"/>
      <c r="C31301" s="398"/>
      <c r="D31301" s="399"/>
      <c r="E31301" s="400"/>
      <c r="G31301" s="401"/>
      <c r="H31301" s="401"/>
      <c r="I31301" s="401"/>
      <c r="J31301" s="194"/>
      <c r="K31301" s="194"/>
      <c r="L31301" s="195"/>
      <c r="M31301" s="196"/>
      <c r="N31301" s="197"/>
      <c r="O31301" s="197"/>
      <c r="P31301" s="231"/>
    </row>
    <row r="31302" spans="2:16">
      <c r="B31302" s="351"/>
      <c r="C31302" s="398"/>
      <c r="D31302" s="399"/>
      <c r="E31302" s="400"/>
      <c r="G31302" s="401"/>
      <c r="H31302" s="401"/>
      <c r="I31302" s="401"/>
      <c r="J31302" s="194"/>
      <c r="K31302" s="194"/>
      <c r="L31302" s="195"/>
      <c r="M31302" s="196"/>
      <c r="N31302" s="197"/>
      <c r="O31302" s="197"/>
      <c r="P31302" s="231"/>
    </row>
    <row r="31303" spans="2:16">
      <c r="B31303" s="351"/>
      <c r="C31303" s="398"/>
      <c r="D31303" s="399"/>
      <c r="E31303" s="400"/>
      <c r="G31303" s="401"/>
      <c r="H31303" s="401"/>
      <c r="I31303" s="401"/>
      <c r="J31303" s="194"/>
      <c r="K31303" s="194"/>
      <c r="L31303" s="195"/>
      <c r="M31303" s="196"/>
      <c r="N31303" s="197"/>
      <c r="O31303" s="197"/>
      <c r="P31303" s="231"/>
    </row>
    <row r="31304" spans="2:16">
      <c r="B31304" s="351"/>
      <c r="C31304" s="398"/>
      <c r="D31304" s="399"/>
      <c r="E31304" s="400"/>
      <c r="G31304" s="401"/>
      <c r="H31304" s="401"/>
      <c r="I31304" s="401"/>
      <c r="J31304" s="194"/>
      <c r="K31304" s="194"/>
      <c r="L31304" s="195"/>
      <c r="M31304" s="196"/>
      <c r="N31304" s="197"/>
      <c r="O31304" s="197"/>
      <c r="P31304" s="231"/>
    </row>
    <row r="31305" spans="2:16">
      <c r="B31305" s="351"/>
      <c r="C31305" s="398"/>
      <c r="D31305" s="399"/>
      <c r="E31305" s="400"/>
      <c r="G31305" s="401"/>
      <c r="H31305" s="401"/>
      <c r="I31305" s="401"/>
      <c r="J31305" s="194"/>
      <c r="K31305" s="194"/>
      <c r="L31305" s="195"/>
      <c r="M31305" s="196"/>
      <c r="N31305" s="197"/>
      <c r="O31305" s="197"/>
      <c r="P31305" s="231"/>
    </row>
    <row r="31306" spans="2:16">
      <c r="B31306" s="351"/>
      <c r="C31306" s="398"/>
      <c r="D31306" s="399"/>
      <c r="E31306" s="400"/>
      <c r="G31306" s="401"/>
      <c r="H31306" s="401"/>
      <c r="I31306" s="401"/>
      <c r="J31306" s="194"/>
      <c r="K31306" s="194"/>
      <c r="L31306" s="195"/>
      <c r="M31306" s="196"/>
      <c r="N31306" s="197"/>
      <c r="O31306" s="197"/>
      <c r="P31306" s="231"/>
    </row>
    <row r="31307" spans="2:16">
      <c r="B31307" s="351"/>
      <c r="C31307" s="398"/>
      <c r="D31307" s="399"/>
      <c r="E31307" s="400"/>
      <c r="G31307" s="401"/>
      <c r="H31307" s="401"/>
      <c r="I31307" s="401"/>
      <c r="J31307" s="194"/>
      <c r="K31307" s="194"/>
      <c r="L31307" s="195"/>
      <c r="M31307" s="196"/>
      <c r="N31307" s="197"/>
      <c r="O31307" s="197"/>
      <c r="P31307" s="231"/>
    </row>
    <row r="31308" spans="2:16">
      <c r="B31308" s="351"/>
      <c r="C31308" s="398"/>
      <c r="D31308" s="399"/>
      <c r="E31308" s="400"/>
      <c r="G31308" s="401"/>
      <c r="H31308" s="401"/>
      <c r="I31308" s="401"/>
      <c r="J31308" s="194"/>
      <c r="K31308" s="194"/>
      <c r="L31308" s="195"/>
      <c r="M31308" s="196"/>
      <c r="N31308" s="197"/>
      <c r="O31308" s="197"/>
      <c r="P31308" s="231"/>
    </row>
    <row r="31309" spans="2:16">
      <c r="B31309" s="351"/>
      <c r="C31309" s="398"/>
      <c r="D31309" s="399"/>
      <c r="E31309" s="400"/>
      <c r="G31309" s="401"/>
      <c r="H31309" s="401"/>
      <c r="I31309" s="401"/>
      <c r="J31309" s="194"/>
      <c r="K31309" s="194"/>
      <c r="L31309" s="195"/>
      <c r="M31309" s="196"/>
      <c r="N31309" s="197"/>
      <c r="O31309" s="197"/>
      <c r="P31309" s="231"/>
    </row>
    <row r="31310" spans="2:16">
      <c r="B31310" s="351"/>
      <c r="C31310" s="398"/>
      <c r="D31310" s="399"/>
      <c r="E31310" s="400"/>
      <c r="G31310" s="401"/>
      <c r="H31310" s="401"/>
      <c r="I31310" s="401"/>
      <c r="J31310" s="194"/>
      <c r="K31310" s="194"/>
      <c r="L31310" s="195"/>
      <c r="M31310" s="196"/>
      <c r="N31310" s="197"/>
      <c r="O31310" s="197"/>
      <c r="P31310" s="231"/>
    </row>
    <row r="31311" spans="2:16">
      <c r="B31311" s="351"/>
      <c r="C31311" s="398"/>
      <c r="D31311" s="399"/>
      <c r="E31311" s="400"/>
      <c r="G31311" s="401"/>
      <c r="H31311" s="401"/>
      <c r="I31311" s="401"/>
      <c r="J31311" s="194"/>
      <c r="K31311" s="194"/>
      <c r="L31311" s="195"/>
      <c r="M31311" s="196"/>
      <c r="N31311" s="197"/>
      <c r="O31311" s="197"/>
      <c r="P31311" s="231"/>
    </row>
    <row r="31312" spans="2:16">
      <c r="B31312" s="351"/>
      <c r="C31312" s="398"/>
      <c r="D31312" s="399"/>
      <c r="E31312" s="400"/>
      <c r="G31312" s="401"/>
      <c r="H31312" s="401"/>
      <c r="I31312" s="401"/>
      <c r="J31312" s="194"/>
      <c r="K31312" s="194"/>
      <c r="L31312" s="195"/>
      <c r="M31312" s="196"/>
      <c r="N31312" s="197"/>
      <c r="O31312" s="197"/>
      <c r="P31312" s="231"/>
    </row>
    <row r="31313" spans="2:16">
      <c r="B31313" s="351"/>
      <c r="C31313" s="398"/>
      <c r="D31313" s="399"/>
      <c r="E31313" s="400"/>
      <c r="G31313" s="401"/>
      <c r="H31313" s="401"/>
      <c r="I31313" s="401"/>
      <c r="J31313" s="194"/>
      <c r="K31313" s="194"/>
      <c r="L31313" s="195"/>
      <c r="M31313" s="196"/>
      <c r="N31313" s="197"/>
      <c r="O31313" s="197"/>
      <c r="P31313" s="231"/>
    </row>
    <row r="31314" spans="2:16">
      <c r="B31314" s="351"/>
      <c r="C31314" s="398"/>
      <c r="D31314" s="399"/>
      <c r="E31314" s="400"/>
      <c r="G31314" s="401"/>
      <c r="H31314" s="401"/>
      <c r="I31314" s="401"/>
      <c r="J31314" s="194"/>
      <c r="K31314" s="194"/>
      <c r="L31314" s="195"/>
      <c r="M31314" s="196"/>
      <c r="N31314" s="197"/>
      <c r="O31314" s="197"/>
      <c r="P31314" s="231"/>
    </row>
    <row r="31315" spans="2:16">
      <c r="B31315" s="351"/>
      <c r="C31315" s="398"/>
      <c r="D31315" s="399"/>
      <c r="E31315" s="400"/>
      <c r="G31315" s="401"/>
      <c r="H31315" s="401"/>
      <c r="I31315" s="401"/>
      <c r="J31315" s="194"/>
      <c r="K31315" s="194"/>
      <c r="L31315" s="195"/>
      <c r="M31315" s="196"/>
      <c r="N31315" s="197"/>
      <c r="O31315" s="197"/>
      <c r="P31315" s="231"/>
    </row>
    <row r="31316" spans="2:16">
      <c r="B31316" s="351"/>
      <c r="C31316" s="398"/>
      <c r="D31316" s="399"/>
      <c r="E31316" s="400"/>
      <c r="G31316" s="401"/>
      <c r="H31316" s="401"/>
      <c r="I31316" s="401"/>
      <c r="J31316" s="194"/>
      <c r="K31316" s="194"/>
      <c r="L31316" s="195"/>
      <c r="M31316" s="196"/>
      <c r="N31316" s="197"/>
      <c r="O31316" s="197"/>
      <c r="P31316" s="231"/>
    </row>
    <row r="31317" spans="2:16">
      <c r="B31317" s="351"/>
      <c r="C31317" s="398"/>
      <c r="D31317" s="399"/>
      <c r="E31317" s="400"/>
      <c r="G31317" s="401"/>
      <c r="H31317" s="401"/>
      <c r="I31317" s="401"/>
      <c r="J31317" s="194"/>
      <c r="K31317" s="194"/>
      <c r="L31317" s="195"/>
      <c r="M31317" s="196"/>
      <c r="N31317" s="197"/>
      <c r="O31317" s="197"/>
      <c r="P31317" s="231"/>
    </row>
    <row r="31318" spans="2:16">
      <c r="B31318" s="351"/>
      <c r="C31318" s="398"/>
      <c r="D31318" s="399"/>
      <c r="E31318" s="400"/>
      <c r="G31318" s="401"/>
      <c r="H31318" s="401"/>
      <c r="I31318" s="401"/>
      <c r="J31318" s="194"/>
      <c r="K31318" s="194"/>
      <c r="L31318" s="195"/>
      <c r="M31318" s="196"/>
      <c r="N31318" s="197"/>
      <c r="O31318" s="197"/>
      <c r="P31318" s="231"/>
    </row>
    <row r="31319" spans="2:16">
      <c r="B31319" s="351"/>
      <c r="C31319" s="398"/>
      <c r="D31319" s="399"/>
      <c r="E31319" s="400"/>
      <c r="G31319" s="401"/>
      <c r="H31319" s="401"/>
      <c r="I31319" s="401"/>
      <c r="J31319" s="194"/>
      <c r="K31319" s="194"/>
      <c r="L31319" s="195"/>
      <c r="M31319" s="196"/>
      <c r="N31319" s="197"/>
      <c r="O31319" s="197"/>
      <c r="P31319" s="231"/>
    </row>
    <row r="31320" spans="2:16">
      <c r="B31320" s="351"/>
      <c r="C31320" s="398"/>
      <c r="D31320" s="399"/>
      <c r="E31320" s="400"/>
      <c r="G31320" s="401"/>
      <c r="H31320" s="401"/>
      <c r="I31320" s="401"/>
      <c r="J31320" s="194"/>
      <c r="K31320" s="194"/>
      <c r="L31320" s="195"/>
      <c r="M31320" s="196"/>
      <c r="N31320" s="197"/>
      <c r="O31320" s="197"/>
      <c r="P31320" s="231"/>
    </row>
    <row r="31321" spans="2:16">
      <c r="B31321" s="351"/>
      <c r="C31321" s="398"/>
      <c r="D31321" s="399"/>
      <c r="E31321" s="400"/>
      <c r="G31321" s="401"/>
      <c r="H31321" s="401"/>
      <c r="I31321" s="401"/>
      <c r="J31321" s="194"/>
      <c r="K31321" s="194"/>
      <c r="L31321" s="195"/>
      <c r="M31321" s="196"/>
      <c r="N31321" s="197"/>
      <c r="O31321" s="197"/>
      <c r="P31321" s="231"/>
    </row>
    <row r="31322" spans="2:16">
      <c r="B31322" s="351"/>
      <c r="C31322" s="398"/>
      <c r="D31322" s="399"/>
      <c r="E31322" s="400"/>
      <c r="G31322" s="401"/>
      <c r="H31322" s="401"/>
      <c r="I31322" s="401"/>
      <c r="J31322" s="194"/>
      <c r="K31322" s="194"/>
      <c r="L31322" s="195"/>
      <c r="M31322" s="196"/>
      <c r="N31322" s="197"/>
      <c r="O31322" s="197"/>
      <c r="P31322" s="231"/>
    </row>
    <row r="31323" spans="2:16">
      <c r="B31323" s="351"/>
      <c r="C31323" s="398"/>
      <c r="D31323" s="399"/>
      <c r="E31323" s="400"/>
      <c r="G31323" s="401"/>
      <c r="H31323" s="401"/>
      <c r="I31323" s="401"/>
      <c r="J31323" s="194"/>
      <c r="K31323" s="194"/>
      <c r="L31323" s="195"/>
      <c r="M31323" s="196"/>
      <c r="N31323" s="197"/>
      <c r="O31323" s="197"/>
      <c r="P31323" s="231"/>
    </row>
    <row r="31324" spans="2:16">
      <c r="B31324" s="351"/>
      <c r="C31324" s="398"/>
      <c r="D31324" s="399"/>
      <c r="E31324" s="400"/>
      <c r="G31324" s="401"/>
      <c r="H31324" s="401"/>
      <c r="I31324" s="401"/>
      <c r="J31324" s="194"/>
      <c r="K31324" s="194"/>
      <c r="L31324" s="195"/>
      <c r="M31324" s="196"/>
      <c r="N31324" s="197"/>
      <c r="O31324" s="197"/>
      <c r="P31324" s="231"/>
    </row>
    <row r="31325" spans="2:16">
      <c r="B31325" s="351"/>
      <c r="C31325" s="398"/>
      <c r="D31325" s="399"/>
      <c r="E31325" s="400"/>
      <c r="G31325" s="401"/>
      <c r="H31325" s="401"/>
      <c r="I31325" s="401"/>
      <c r="J31325" s="194"/>
      <c r="K31325" s="194"/>
      <c r="L31325" s="195"/>
      <c r="M31325" s="196"/>
      <c r="N31325" s="197"/>
      <c r="O31325" s="197"/>
      <c r="P31325" s="231"/>
    </row>
    <row r="31326" spans="2:16">
      <c r="B31326" s="351"/>
      <c r="C31326" s="398"/>
      <c r="D31326" s="399"/>
      <c r="E31326" s="400"/>
      <c r="G31326" s="401"/>
      <c r="H31326" s="401"/>
      <c r="I31326" s="401"/>
      <c r="J31326" s="194"/>
      <c r="K31326" s="194"/>
      <c r="L31326" s="195"/>
      <c r="M31326" s="196"/>
      <c r="N31326" s="197"/>
      <c r="O31326" s="197"/>
      <c r="P31326" s="231"/>
    </row>
    <row r="31327" spans="2:16">
      <c r="B31327" s="351"/>
      <c r="C31327" s="398"/>
      <c r="D31327" s="399"/>
      <c r="E31327" s="400"/>
      <c r="G31327" s="401"/>
      <c r="H31327" s="401"/>
      <c r="I31327" s="401"/>
      <c r="J31327" s="194"/>
      <c r="K31327" s="194"/>
      <c r="L31327" s="195"/>
      <c r="M31327" s="196"/>
      <c r="N31327" s="197"/>
      <c r="O31327" s="197"/>
      <c r="P31327" s="231"/>
    </row>
    <row r="31328" spans="2:16">
      <c r="B31328" s="351"/>
      <c r="C31328" s="398"/>
      <c r="D31328" s="399"/>
      <c r="E31328" s="400"/>
      <c r="G31328" s="401"/>
      <c r="H31328" s="401"/>
      <c r="I31328" s="401"/>
      <c r="J31328" s="194"/>
      <c r="K31328" s="194"/>
      <c r="L31328" s="195"/>
      <c r="M31328" s="196"/>
      <c r="N31328" s="197"/>
      <c r="O31328" s="197"/>
      <c r="P31328" s="231"/>
    </row>
    <row r="31329" spans="2:16">
      <c r="B31329" s="351"/>
      <c r="C31329" s="398"/>
      <c r="D31329" s="399"/>
      <c r="E31329" s="400"/>
      <c r="G31329" s="401"/>
      <c r="H31329" s="401"/>
      <c r="I31329" s="401"/>
      <c r="J31329" s="194"/>
      <c r="K31329" s="194"/>
      <c r="L31329" s="195"/>
      <c r="M31329" s="196"/>
      <c r="N31329" s="197"/>
      <c r="O31329" s="197"/>
      <c r="P31329" s="231"/>
    </row>
    <row r="31330" spans="2:16">
      <c r="B31330" s="351"/>
      <c r="C31330" s="398"/>
      <c r="D31330" s="399"/>
      <c r="E31330" s="400"/>
      <c r="G31330" s="401"/>
      <c r="H31330" s="401"/>
      <c r="I31330" s="401"/>
      <c r="J31330" s="194"/>
      <c r="K31330" s="194"/>
      <c r="L31330" s="195"/>
      <c r="M31330" s="196"/>
      <c r="N31330" s="197"/>
      <c r="O31330" s="197"/>
      <c r="P31330" s="231"/>
    </row>
    <row r="31331" spans="2:16">
      <c r="B31331" s="351"/>
      <c r="C31331" s="398"/>
      <c r="D31331" s="399"/>
      <c r="E31331" s="400"/>
      <c r="G31331" s="401"/>
      <c r="H31331" s="401"/>
      <c r="I31331" s="401"/>
      <c r="J31331" s="194"/>
      <c r="K31331" s="194"/>
      <c r="L31331" s="195"/>
      <c r="M31331" s="196"/>
      <c r="N31331" s="197"/>
      <c r="O31331" s="197"/>
      <c r="P31331" s="231"/>
    </row>
    <row r="31332" spans="2:16">
      <c r="B31332" s="351"/>
      <c r="C31332" s="398"/>
      <c r="D31332" s="399"/>
      <c r="E31332" s="400"/>
      <c r="G31332" s="401"/>
      <c r="H31332" s="401"/>
      <c r="I31332" s="401"/>
      <c r="J31332" s="194"/>
      <c r="K31332" s="194"/>
      <c r="L31332" s="195"/>
      <c r="M31332" s="196"/>
      <c r="N31332" s="197"/>
      <c r="O31332" s="197"/>
      <c r="P31332" s="231"/>
    </row>
    <row r="31333" spans="2:16">
      <c r="B31333" s="351"/>
      <c r="C31333" s="398"/>
      <c r="D31333" s="399"/>
      <c r="E31333" s="400"/>
      <c r="G31333" s="401"/>
      <c r="H31333" s="401"/>
      <c r="I31333" s="401"/>
      <c r="J31333" s="194"/>
      <c r="K31333" s="194"/>
      <c r="L31333" s="195"/>
      <c r="M31333" s="196"/>
      <c r="N31333" s="197"/>
      <c r="O31333" s="197"/>
      <c r="P31333" s="231"/>
    </row>
    <row r="31334" spans="2:16">
      <c r="B31334" s="351"/>
      <c r="C31334" s="398"/>
      <c r="D31334" s="399"/>
      <c r="E31334" s="400"/>
      <c r="G31334" s="401"/>
      <c r="H31334" s="401"/>
      <c r="I31334" s="401"/>
      <c r="J31334" s="194"/>
      <c r="K31334" s="194"/>
      <c r="L31334" s="195"/>
      <c r="M31334" s="196"/>
      <c r="N31334" s="197"/>
      <c r="O31334" s="197"/>
      <c r="P31334" s="231"/>
    </row>
    <row r="31335" spans="2:16">
      <c r="B31335" s="351"/>
      <c r="C31335" s="398"/>
      <c r="D31335" s="399"/>
      <c r="E31335" s="400"/>
      <c r="G31335" s="401"/>
      <c r="H31335" s="401"/>
      <c r="I31335" s="401"/>
      <c r="J31335" s="194"/>
      <c r="K31335" s="194"/>
      <c r="L31335" s="195"/>
      <c r="M31335" s="196"/>
      <c r="N31335" s="197"/>
      <c r="O31335" s="197"/>
      <c r="P31335" s="231"/>
    </row>
    <row r="31336" spans="2:16">
      <c r="B31336" s="351"/>
      <c r="C31336" s="398"/>
      <c r="D31336" s="399"/>
      <c r="E31336" s="400"/>
      <c r="G31336" s="401"/>
      <c r="H31336" s="401"/>
      <c r="I31336" s="401"/>
      <c r="J31336" s="194"/>
      <c r="K31336" s="194"/>
      <c r="L31336" s="195"/>
      <c r="M31336" s="196"/>
      <c r="N31336" s="197"/>
      <c r="O31336" s="197"/>
      <c r="P31336" s="231"/>
    </row>
    <row r="31337" spans="2:16">
      <c r="B31337" s="351"/>
      <c r="C31337" s="398"/>
      <c r="D31337" s="399"/>
      <c r="E31337" s="400"/>
      <c r="G31337" s="401"/>
      <c r="H31337" s="401"/>
      <c r="I31337" s="401"/>
      <c r="J31337" s="194"/>
      <c r="K31337" s="194"/>
      <c r="L31337" s="195"/>
      <c r="M31337" s="196"/>
      <c r="N31337" s="197"/>
      <c r="O31337" s="197"/>
      <c r="P31337" s="231"/>
    </row>
    <row r="31338" spans="2:16">
      <c r="B31338" s="351"/>
      <c r="C31338" s="398"/>
      <c r="D31338" s="399"/>
      <c r="E31338" s="400"/>
      <c r="G31338" s="401"/>
      <c r="H31338" s="401"/>
      <c r="I31338" s="401"/>
      <c r="J31338" s="194"/>
      <c r="K31338" s="194"/>
      <c r="L31338" s="195"/>
      <c r="M31338" s="196"/>
      <c r="N31338" s="197"/>
      <c r="O31338" s="197"/>
      <c r="P31338" s="231"/>
    </row>
    <row r="31339" spans="2:16">
      <c r="B31339" s="351"/>
      <c r="C31339" s="398"/>
      <c r="D31339" s="399"/>
      <c r="E31339" s="400"/>
      <c r="G31339" s="401"/>
      <c r="H31339" s="401"/>
      <c r="I31339" s="401"/>
      <c r="J31339" s="194"/>
      <c r="K31339" s="194"/>
      <c r="L31339" s="195"/>
      <c r="M31339" s="196"/>
      <c r="N31339" s="197"/>
      <c r="O31339" s="197"/>
      <c r="P31339" s="231"/>
    </row>
    <row r="31340" spans="2:16">
      <c r="B31340" s="351"/>
      <c r="C31340" s="398"/>
      <c r="D31340" s="399"/>
      <c r="E31340" s="400"/>
      <c r="G31340" s="401"/>
      <c r="H31340" s="401"/>
      <c r="I31340" s="401"/>
      <c r="J31340" s="194"/>
      <c r="K31340" s="194"/>
      <c r="L31340" s="195"/>
      <c r="M31340" s="196"/>
      <c r="N31340" s="197"/>
      <c r="O31340" s="197"/>
      <c r="P31340" s="231"/>
    </row>
    <row r="31341" spans="2:16">
      <c r="B31341" s="351"/>
      <c r="C31341" s="398"/>
      <c r="D31341" s="399"/>
      <c r="E31341" s="400"/>
      <c r="G31341" s="401"/>
      <c r="H31341" s="401"/>
      <c r="I31341" s="401"/>
      <c r="J31341" s="194"/>
      <c r="K31341" s="194"/>
      <c r="L31341" s="195"/>
      <c r="M31341" s="196"/>
      <c r="N31341" s="197"/>
      <c r="O31341" s="197"/>
      <c r="P31341" s="231"/>
    </row>
    <row r="31342" spans="2:16">
      <c r="B31342" s="351"/>
      <c r="C31342" s="398"/>
      <c r="D31342" s="399"/>
      <c r="E31342" s="400"/>
      <c r="G31342" s="401"/>
      <c r="H31342" s="401"/>
      <c r="I31342" s="401"/>
      <c r="J31342" s="194"/>
      <c r="K31342" s="194"/>
      <c r="L31342" s="195"/>
      <c r="M31342" s="196"/>
      <c r="N31342" s="197"/>
      <c r="O31342" s="197"/>
      <c r="P31342" s="231"/>
    </row>
    <row r="31343" spans="2:16">
      <c r="B31343" s="351"/>
      <c r="C31343" s="398"/>
      <c r="D31343" s="399"/>
      <c r="E31343" s="400"/>
      <c r="G31343" s="401"/>
      <c r="H31343" s="401"/>
      <c r="I31343" s="401"/>
      <c r="J31343" s="194"/>
      <c r="K31343" s="194"/>
      <c r="L31343" s="195"/>
      <c r="M31343" s="196"/>
      <c r="N31343" s="197"/>
      <c r="O31343" s="197"/>
      <c r="P31343" s="231"/>
    </row>
    <row r="31344" spans="2:16">
      <c r="B31344" s="351"/>
      <c r="C31344" s="398"/>
      <c r="D31344" s="399"/>
      <c r="E31344" s="400"/>
      <c r="G31344" s="401"/>
      <c r="H31344" s="401"/>
      <c r="I31344" s="401"/>
      <c r="J31344" s="194"/>
      <c r="K31344" s="194"/>
      <c r="L31344" s="195"/>
      <c r="M31344" s="196"/>
      <c r="N31344" s="197"/>
      <c r="O31344" s="197"/>
      <c r="P31344" s="231"/>
    </row>
    <row r="31345" spans="2:16">
      <c r="B31345" s="351"/>
      <c r="C31345" s="398"/>
      <c r="D31345" s="399"/>
      <c r="E31345" s="400"/>
      <c r="G31345" s="401"/>
      <c r="H31345" s="401"/>
      <c r="I31345" s="401"/>
      <c r="J31345" s="194"/>
      <c r="K31345" s="194"/>
      <c r="L31345" s="195"/>
      <c r="M31345" s="196"/>
      <c r="N31345" s="197"/>
      <c r="O31345" s="197"/>
      <c r="P31345" s="231"/>
    </row>
    <row r="31346" spans="2:16">
      <c r="B31346" s="351"/>
      <c r="C31346" s="398"/>
      <c r="D31346" s="399"/>
      <c r="E31346" s="400"/>
      <c r="G31346" s="401"/>
      <c r="H31346" s="401"/>
      <c r="I31346" s="401"/>
      <c r="J31346" s="194"/>
      <c r="K31346" s="194"/>
      <c r="L31346" s="195"/>
      <c r="M31346" s="196"/>
      <c r="N31346" s="197"/>
      <c r="O31346" s="197"/>
      <c r="P31346" s="231"/>
    </row>
    <row r="31347" spans="2:16">
      <c r="B31347" s="351"/>
      <c r="C31347" s="398"/>
      <c r="D31347" s="399"/>
      <c r="E31347" s="400"/>
      <c r="G31347" s="401"/>
      <c r="H31347" s="401"/>
      <c r="I31347" s="401"/>
      <c r="J31347" s="194"/>
      <c r="K31347" s="194"/>
      <c r="L31347" s="195"/>
      <c r="M31347" s="196"/>
      <c r="N31347" s="197"/>
      <c r="O31347" s="197"/>
      <c r="P31347" s="231"/>
    </row>
    <row r="31348" spans="2:16">
      <c r="B31348" s="351"/>
      <c r="C31348" s="398"/>
      <c r="D31348" s="399"/>
      <c r="E31348" s="400"/>
      <c r="G31348" s="401"/>
      <c r="H31348" s="401"/>
      <c r="I31348" s="401"/>
      <c r="J31348" s="194"/>
      <c r="K31348" s="194"/>
      <c r="L31348" s="195"/>
      <c r="M31348" s="196"/>
      <c r="N31348" s="197"/>
      <c r="O31348" s="197"/>
      <c r="P31348" s="231"/>
    </row>
    <row r="31349" spans="2:16">
      <c r="B31349" s="351"/>
      <c r="C31349" s="398"/>
      <c r="D31349" s="399"/>
      <c r="E31349" s="400"/>
      <c r="G31349" s="401"/>
      <c r="H31349" s="401"/>
      <c r="I31349" s="401"/>
      <c r="J31349" s="194"/>
      <c r="K31349" s="194"/>
      <c r="L31349" s="195"/>
      <c r="M31349" s="196"/>
      <c r="N31349" s="197"/>
      <c r="O31349" s="197"/>
      <c r="P31349" s="231"/>
    </row>
    <row r="31350" spans="2:16">
      <c r="B31350" s="351"/>
      <c r="C31350" s="398"/>
      <c r="D31350" s="399"/>
      <c r="E31350" s="400"/>
      <c r="G31350" s="401"/>
      <c r="H31350" s="401"/>
      <c r="I31350" s="401"/>
      <c r="J31350" s="194"/>
      <c r="K31350" s="194"/>
      <c r="L31350" s="195"/>
      <c r="M31350" s="196"/>
      <c r="N31350" s="197"/>
      <c r="O31350" s="197"/>
      <c r="P31350" s="231"/>
    </row>
    <row r="31351" spans="2:16">
      <c r="B31351" s="351"/>
      <c r="C31351" s="398"/>
      <c r="D31351" s="399"/>
      <c r="E31351" s="400"/>
      <c r="G31351" s="401"/>
      <c r="H31351" s="401"/>
      <c r="I31351" s="401"/>
      <c r="J31351" s="194"/>
      <c r="K31351" s="194"/>
      <c r="L31351" s="195"/>
      <c r="M31351" s="196"/>
      <c r="N31351" s="197"/>
      <c r="O31351" s="197"/>
      <c r="P31351" s="231"/>
    </row>
    <row r="31352" spans="2:16">
      <c r="B31352" s="351"/>
      <c r="C31352" s="398"/>
      <c r="D31352" s="399"/>
      <c r="E31352" s="400"/>
      <c r="G31352" s="401"/>
      <c r="H31352" s="401"/>
      <c r="I31352" s="401"/>
      <c r="J31352" s="194"/>
      <c r="K31352" s="194"/>
      <c r="L31352" s="195"/>
      <c r="M31352" s="196"/>
      <c r="N31352" s="197"/>
      <c r="O31352" s="197"/>
      <c r="P31352" s="231"/>
    </row>
    <row r="31353" spans="2:16">
      <c r="B31353" s="351"/>
      <c r="C31353" s="398"/>
      <c r="D31353" s="399"/>
      <c r="E31353" s="400"/>
      <c r="G31353" s="401"/>
      <c r="H31353" s="401"/>
      <c r="I31353" s="401"/>
      <c r="J31353" s="194"/>
      <c r="K31353" s="194"/>
      <c r="L31353" s="195"/>
      <c r="M31353" s="196"/>
      <c r="N31353" s="197"/>
      <c r="O31353" s="197"/>
      <c r="P31353" s="231"/>
    </row>
    <row r="31354" spans="2:16">
      <c r="B31354" s="351"/>
      <c r="C31354" s="398"/>
      <c r="D31354" s="399"/>
      <c r="E31354" s="400"/>
      <c r="G31354" s="401"/>
      <c r="H31354" s="401"/>
      <c r="I31354" s="401"/>
      <c r="J31354" s="194"/>
      <c r="K31354" s="194"/>
      <c r="L31354" s="195"/>
      <c r="M31354" s="196"/>
      <c r="N31354" s="197"/>
      <c r="O31354" s="197"/>
      <c r="P31354" s="231"/>
    </row>
    <row r="31355" spans="2:16">
      <c r="B31355" s="351"/>
      <c r="C31355" s="398"/>
      <c r="D31355" s="399"/>
      <c r="E31355" s="400"/>
      <c r="G31355" s="401"/>
      <c r="H31355" s="401"/>
      <c r="I31355" s="401"/>
      <c r="J31355" s="194"/>
      <c r="K31355" s="194"/>
      <c r="L31355" s="195"/>
      <c r="M31355" s="196"/>
      <c r="N31355" s="197"/>
      <c r="O31355" s="197"/>
      <c r="P31355" s="231"/>
    </row>
    <row r="31356" spans="2:16">
      <c r="B31356" s="351"/>
      <c r="C31356" s="398"/>
      <c r="D31356" s="399"/>
      <c r="E31356" s="400"/>
      <c r="G31356" s="401"/>
      <c r="H31356" s="401"/>
      <c r="I31356" s="401"/>
      <c r="J31356" s="194"/>
      <c r="K31356" s="194"/>
      <c r="L31356" s="195"/>
      <c r="M31356" s="196"/>
      <c r="N31356" s="197"/>
      <c r="O31356" s="197"/>
      <c r="P31356" s="231"/>
    </row>
    <row r="31357" spans="2:16">
      <c r="B31357" s="351"/>
      <c r="C31357" s="398"/>
      <c r="D31357" s="399"/>
      <c r="E31357" s="400"/>
      <c r="G31357" s="401"/>
      <c r="H31357" s="401"/>
      <c r="I31357" s="401"/>
      <c r="J31357" s="194"/>
      <c r="K31357" s="194"/>
      <c r="L31357" s="195"/>
      <c r="M31357" s="196"/>
      <c r="N31357" s="197"/>
      <c r="O31357" s="197"/>
      <c r="P31357" s="231"/>
    </row>
    <row r="31358" spans="2:16">
      <c r="B31358" s="351"/>
      <c r="C31358" s="398"/>
      <c r="D31358" s="399"/>
      <c r="E31358" s="400"/>
      <c r="G31358" s="401"/>
      <c r="H31358" s="401"/>
      <c r="I31358" s="401"/>
      <c r="J31358" s="194"/>
      <c r="K31358" s="194"/>
      <c r="L31358" s="195"/>
      <c r="M31358" s="196"/>
      <c r="N31358" s="197"/>
      <c r="O31358" s="197"/>
      <c r="P31358" s="231"/>
    </row>
    <row r="31359" spans="2:16">
      <c r="B31359" s="351"/>
      <c r="C31359" s="398"/>
      <c r="D31359" s="399"/>
      <c r="E31359" s="400"/>
      <c r="G31359" s="401"/>
      <c r="H31359" s="401"/>
      <c r="I31359" s="401"/>
      <c r="J31359" s="194"/>
      <c r="K31359" s="194"/>
      <c r="L31359" s="195"/>
      <c r="M31359" s="196"/>
      <c r="N31359" s="197"/>
      <c r="O31359" s="197"/>
      <c r="P31359" s="231"/>
    </row>
    <row r="31360" spans="2:16">
      <c r="B31360" s="351"/>
      <c r="C31360" s="398"/>
      <c r="D31360" s="399"/>
      <c r="E31360" s="400"/>
      <c r="G31360" s="401"/>
      <c r="H31360" s="401"/>
      <c r="I31360" s="401"/>
      <c r="J31360" s="194"/>
      <c r="K31360" s="194"/>
      <c r="L31360" s="195"/>
      <c r="M31360" s="196"/>
      <c r="N31360" s="197"/>
      <c r="O31360" s="197"/>
      <c r="P31360" s="231"/>
    </row>
    <row r="31361" spans="2:16">
      <c r="B31361" s="351"/>
      <c r="C31361" s="398"/>
      <c r="D31361" s="399"/>
      <c r="E31361" s="400"/>
      <c r="G31361" s="401"/>
      <c r="H31361" s="401"/>
      <c r="I31361" s="401"/>
      <c r="J31361" s="194"/>
      <c r="K31361" s="194"/>
      <c r="L31361" s="195"/>
      <c r="M31361" s="196"/>
      <c r="N31361" s="197"/>
      <c r="O31361" s="197"/>
      <c r="P31361" s="231"/>
    </row>
    <row r="31362" spans="2:16">
      <c r="B31362" s="351"/>
      <c r="C31362" s="398"/>
      <c r="D31362" s="399"/>
      <c r="E31362" s="400"/>
      <c r="G31362" s="401"/>
      <c r="H31362" s="401"/>
      <c r="I31362" s="401"/>
      <c r="J31362" s="194"/>
      <c r="K31362" s="194"/>
      <c r="L31362" s="195"/>
      <c r="M31362" s="196"/>
      <c r="N31362" s="197"/>
      <c r="O31362" s="197"/>
      <c r="P31362" s="231"/>
    </row>
    <row r="31363" spans="2:16">
      <c r="B31363" s="351"/>
      <c r="C31363" s="398"/>
      <c r="D31363" s="399"/>
      <c r="E31363" s="400"/>
      <c r="G31363" s="401"/>
      <c r="H31363" s="401"/>
      <c r="I31363" s="401"/>
      <c r="J31363" s="194"/>
      <c r="K31363" s="194"/>
      <c r="L31363" s="195"/>
      <c r="M31363" s="196"/>
      <c r="N31363" s="197"/>
      <c r="O31363" s="197"/>
      <c r="P31363" s="231"/>
    </row>
    <row r="31364" spans="2:16">
      <c r="B31364" s="351"/>
      <c r="C31364" s="398"/>
      <c r="D31364" s="399"/>
      <c r="E31364" s="400"/>
      <c r="G31364" s="401"/>
      <c r="H31364" s="401"/>
      <c r="I31364" s="401"/>
      <c r="J31364" s="194"/>
      <c r="K31364" s="194"/>
      <c r="L31364" s="195"/>
      <c r="M31364" s="196"/>
      <c r="N31364" s="197"/>
      <c r="O31364" s="197"/>
      <c r="P31364" s="231"/>
    </row>
    <row r="31365" spans="2:16">
      <c r="B31365" s="351"/>
      <c r="C31365" s="398"/>
      <c r="D31365" s="399"/>
      <c r="E31365" s="400"/>
      <c r="G31365" s="401"/>
      <c r="H31365" s="401"/>
      <c r="I31365" s="401"/>
      <c r="J31365" s="194"/>
      <c r="K31365" s="194"/>
      <c r="L31365" s="195"/>
      <c r="M31365" s="196"/>
      <c r="N31365" s="197"/>
      <c r="O31365" s="197"/>
      <c r="P31365" s="231"/>
    </row>
    <row r="31366" spans="2:16">
      <c r="B31366" s="351"/>
      <c r="C31366" s="398"/>
      <c r="D31366" s="399"/>
      <c r="E31366" s="400"/>
      <c r="G31366" s="401"/>
      <c r="H31366" s="401"/>
      <c r="I31366" s="401"/>
      <c r="J31366" s="194"/>
      <c r="K31366" s="194"/>
      <c r="L31366" s="195"/>
      <c r="M31366" s="196"/>
      <c r="N31366" s="197"/>
      <c r="O31366" s="197"/>
      <c r="P31366" s="231"/>
    </row>
    <row r="31367" spans="2:16">
      <c r="B31367" s="351"/>
      <c r="C31367" s="398"/>
      <c r="D31367" s="399"/>
      <c r="E31367" s="400"/>
      <c r="G31367" s="401"/>
      <c r="H31367" s="401"/>
      <c r="I31367" s="401"/>
      <c r="J31367" s="194"/>
      <c r="K31367" s="194"/>
      <c r="L31367" s="195"/>
      <c r="M31367" s="196"/>
      <c r="N31367" s="197"/>
      <c r="O31367" s="197"/>
      <c r="P31367" s="231"/>
    </row>
    <row r="31368" spans="2:16">
      <c r="B31368" s="351"/>
      <c r="C31368" s="398"/>
      <c r="D31368" s="399"/>
      <c r="E31368" s="400"/>
      <c r="G31368" s="401"/>
      <c r="H31368" s="401"/>
      <c r="I31368" s="401"/>
      <c r="J31368" s="194"/>
      <c r="K31368" s="194"/>
      <c r="L31368" s="195"/>
      <c r="M31368" s="196"/>
      <c r="N31368" s="197"/>
      <c r="O31368" s="197"/>
      <c r="P31368" s="231"/>
    </row>
    <row r="31369" spans="2:16">
      <c r="B31369" s="351"/>
      <c r="C31369" s="398"/>
      <c r="D31369" s="399"/>
      <c r="E31369" s="400"/>
      <c r="G31369" s="401"/>
      <c r="H31369" s="401"/>
      <c r="I31369" s="401"/>
      <c r="J31369" s="194"/>
      <c r="K31369" s="194"/>
      <c r="L31369" s="195"/>
      <c r="M31369" s="196"/>
      <c r="N31369" s="197"/>
      <c r="O31369" s="197"/>
      <c r="P31369" s="231"/>
    </row>
    <row r="31370" spans="2:16">
      <c r="B31370" s="351"/>
      <c r="C31370" s="398"/>
      <c r="D31370" s="399"/>
      <c r="E31370" s="400"/>
      <c r="G31370" s="401"/>
      <c r="H31370" s="401"/>
      <c r="I31370" s="401"/>
      <c r="J31370" s="194"/>
      <c r="K31370" s="194"/>
      <c r="L31370" s="195"/>
      <c r="M31370" s="196"/>
      <c r="N31370" s="197"/>
      <c r="O31370" s="197"/>
      <c r="P31370" s="231"/>
    </row>
    <row r="31371" spans="2:16">
      <c r="B31371" s="351"/>
      <c r="C31371" s="398"/>
      <c r="D31371" s="399"/>
      <c r="E31371" s="400"/>
      <c r="G31371" s="401"/>
      <c r="H31371" s="401"/>
      <c r="I31371" s="401"/>
      <c r="J31371" s="194"/>
      <c r="K31371" s="194"/>
      <c r="L31371" s="195"/>
      <c r="M31371" s="196"/>
      <c r="N31371" s="197"/>
      <c r="O31371" s="197"/>
      <c r="P31371" s="231"/>
    </row>
    <row r="31372" spans="2:16">
      <c r="B31372" s="351"/>
      <c r="C31372" s="398"/>
      <c r="D31372" s="399"/>
      <c r="E31372" s="400"/>
      <c r="G31372" s="401"/>
      <c r="H31372" s="401"/>
      <c r="I31372" s="401"/>
      <c r="J31372" s="194"/>
      <c r="K31372" s="194"/>
      <c r="L31372" s="195"/>
      <c r="M31372" s="196"/>
      <c r="N31372" s="197"/>
      <c r="O31372" s="197"/>
      <c r="P31372" s="231"/>
    </row>
    <row r="31373" spans="2:16">
      <c r="B31373" s="351"/>
      <c r="C31373" s="398"/>
      <c r="D31373" s="399"/>
      <c r="E31373" s="400"/>
      <c r="G31373" s="401"/>
      <c r="H31373" s="401"/>
      <c r="I31373" s="401"/>
      <c r="J31373" s="194"/>
      <c r="K31373" s="194"/>
      <c r="L31373" s="195"/>
      <c r="M31373" s="196"/>
      <c r="N31373" s="197"/>
      <c r="O31373" s="197"/>
      <c r="P31373" s="231"/>
    </row>
    <row r="31374" spans="2:16">
      <c r="B31374" s="351"/>
      <c r="C31374" s="398"/>
      <c r="D31374" s="399"/>
      <c r="E31374" s="400"/>
      <c r="G31374" s="401"/>
      <c r="H31374" s="401"/>
      <c r="I31374" s="401"/>
      <c r="J31374" s="194"/>
      <c r="K31374" s="194"/>
      <c r="L31374" s="195"/>
      <c r="M31374" s="196"/>
      <c r="N31374" s="197"/>
      <c r="O31374" s="197"/>
      <c r="P31374" s="231"/>
    </row>
    <row r="31375" spans="2:16">
      <c r="B31375" s="351"/>
      <c r="C31375" s="398"/>
      <c r="D31375" s="399"/>
      <c r="E31375" s="400"/>
      <c r="G31375" s="401"/>
      <c r="H31375" s="401"/>
      <c r="I31375" s="401"/>
      <c r="J31375" s="194"/>
      <c r="K31375" s="194"/>
      <c r="L31375" s="195"/>
      <c r="M31375" s="196"/>
      <c r="N31375" s="197"/>
      <c r="O31375" s="197"/>
      <c r="P31375" s="231"/>
    </row>
    <row r="31376" spans="2:16">
      <c r="B31376" s="351"/>
      <c r="C31376" s="398"/>
      <c r="D31376" s="399"/>
      <c r="E31376" s="400"/>
      <c r="G31376" s="401"/>
      <c r="H31376" s="401"/>
      <c r="I31376" s="401"/>
      <c r="J31376" s="194"/>
      <c r="K31376" s="194"/>
      <c r="L31376" s="195"/>
      <c r="M31376" s="196"/>
      <c r="N31376" s="197"/>
      <c r="O31376" s="197"/>
      <c r="P31376" s="231"/>
    </row>
    <row r="31377" spans="2:16">
      <c r="B31377" s="351"/>
      <c r="C31377" s="398"/>
      <c r="D31377" s="399"/>
      <c r="E31377" s="400"/>
      <c r="G31377" s="401"/>
      <c r="H31377" s="401"/>
      <c r="I31377" s="401"/>
      <c r="J31377" s="194"/>
      <c r="K31377" s="194"/>
      <c r="L31377" s="195"/>
      <c r="M31377" s="196"/>
      <c r="N31377" s="197"/>
      <c r="O31377" s="197"/>
      <c r="P31377" s="231"/>
    </row>
    <row r="31378" spans="2:16">
      <c r="B31378" s="351"/>
      <c r="C31378" s="398"/>
      <c r="D31378" s="399"/>
      <c r="E31378" s="400"/>
      <c r="G31378" s="401"/>
      <c r="H31378" s="401"/>
      <c r="I31378" s="401"/>
      <c r="J31378" s="194"/>
      <c r="K31378" s="194"/>
      <c r="L31378" s="195"/>
      <c r="M31378" s="196"/>
      <c r="N31378" s="197"/>
      <c r="O31378" s="197"/>
      <c r="P31378" s="231"/>
    </row>
    <row r="31379" spans="2:16">
      <c r="B31379" s="351"/>
      <c r="C31379" s="398"/>
      <c r="D31379" s="399"/>
      <c r="E31379" s="400"/>
      <c r="G31379" s="401"/>
      <c r="H31379" s="401"/>
      <c r="I31379" s="401"/>
      <c r="J31379" s="194"/>
      <c r="K31379" s="194"/>
      <c r="L31379" s="195"/>
      <c r="M31379" s="196"/>
      <c r="N31379" s="197"/>
      <c r="O31379" s="197"/>
      <c r="P31379" s="231"/>
    </row>
    <row r="31380" spans="2:16">
      <c r="B31380" s="351"/>
      <c r="C31380" s="398"/>
      <c r="D31380" s="399"/>
      <c r="E31380" s="400"/>
      <c r="G31380" s="401"/>
      <c r="H31380" s="401"/>
      <c r="I31380" s="401"/>
      <c r="J31380" s="194"/>
      <c r="K31380" s="194"/>
      <c r="L31380" s="195"/>
      <c r="M31380" s="196"/>
      <c r="N31380" s="197"/>
      <c r="O31380" s="197"/>
      <c r="P31380" s="231"/>
    </row>
    <row r="31381" spans="2:16">
      <c r="B31381" s="351"/>
      <c r="C31381" s="398"/>
      <c r="D31381" s="399"/>
      <c r="E31381" s="400"/>
      <c r="G31381" s="401"/>
      <c r="H31381" s="401"/>
      <c r="I31381" s="401"/>
      <c r="J31381" s="194"/>
      <c r="K31381" s="194"/>
      <c r="L31381" s="195"/>
      <c r="M31381" s="196"/>
      <c r="N31381" s="197"/>
      <c r="O31381" s="197"/>
      <c r="P31381" s="231"/>
    </row>
    <row r="31382" spans="2:16">
      <c r="B31382" s="351"/>
      <c r="C31382" s="398"/>
      <c r="D31382" s="399"/>
      <c r="E31382" s="400"/>
      <c r="G31382" s="401"/>
      <c r="H31382" s="401"/>
      <c r="I31382" s="401"/>
      <c r="J31382" s="194"/>
      <c r="K31382" s="194"/>
      <c r="L31382" s="195"/>
      <c r="M31382" s="196"/>
      <c r="N31382" s="197"/>
      <c r="O31382" s="197"/>
      <c r="P31382" s="231"/>
    </row>
    <row r="31383" spans="2:16">
      <c r="B31383" s="351"/>
      <c r="C31383" s="398"/>
      <c r="D31383" s="399"/>
      <c r="E31383" s="400"/>
      <c r="G31383" s="401"/>
      <c r="H31383" s="401"/>
      <c r="I31383" s="401"/>
      <c r="J31383" s="194"/>
      <c r="K31383" s="194"/>
      <c r="L31383" s="195"/>
      <c r="M31383" s="196"/>
      <c r="N31383" s="197"/>
      <c r="O31383" s="197"/>
      <c r="P31383" s="231"/>
    </row>
    <row r="31384" spans="2:16">
      <c r="B31384" s="351"/>
      <c r="C31384" s="398"/>
      <c r="D31384" s="399"/>
      <c r="E31384" s="400"/>
      <c r="G31384" s="401"/>
      <c r="H31384" s="401"/>
      <c r="I31384" s="401"/>
      <c r="J31384" s="194"/>
      <c r="K31384" s="194"/>
      <c r="L31384" s="195"/>
      <c r="M31384" s="196"/>
      <c r="N31384" s="197"/>
      <c r="O31384" s="197"/>
      <c r="P31384" s="231"/>
    </row>
    <row r="31385" spans="2:16">
      <c r="B31385" s="351"/>
      <c r="C31385" s="398"/>
      <c r="D31385" s="399"/>
      <c r="E31385" s="400"/>
      <c r="G31385" s="401"/>
      <c r="H31385" s="401"/>
      <c r="I31385" s="401"/>
      <c r="J31385" s="194"/>
      <c r="K31385" s="194"/>
      <c r="L31385" s="195"/>
      <c r="M31385" s="196"/>
      <c r="N31385" s="197"/>
      <c r="O31385" s="197"/>
      <c r="P31385" s="231"/>
    </row>
    <row r="31386" spans="2:16">
      <c r="B31386" s="351"/>
      <c r="C31386" s="398"/>
      <c r="D31386" s="399"/>
      <c r="E31386" s="400"/>
      <c r="G31386" s="401"/>
      <c r="H31386" s="401"/>
      <c r="I31386" s="401"/>
      <c r="J31386" s="194"/>
      <c r="K31386" s="194"/>
      <c r="L31386" s="195"/>
      <c r="M31386" s="196"/>
      <c r="N31386" s="197"/>
      <c r="O31386" s="197"/>
      <c r="P31386" s="231"/>
    </row>
    <row r="31387" spans="2:16">
      <c r="B31387" s="351"/>
      <c r="C31387" s="398"/>
      <c r="D31387" s="399"/>
      <c r="E31387" s="400"/>
      <c r="G31387" s="401"/>
      <c r="H31387" s="401"/>
      <c r="I31387" s="401"/>
      <c r="J31387" s="194"/>
      <c r="K31387" s="194"/>
      <c r="L31387" s="195"/>
      <c r="M31387" s="196"/>
      <c r="N31387" s="197"/>
      <c r="O31387" s="197"/>
      <c r="P31387" s="231"/>
    </row>
    <row r="31388" spans="2:16">
      <c r="B31388" s="351"/>
      <c r="C31388" s="398"/>
      <c r="D31388" s="399"/>
      <c r="E31388" s="400"/>
      <c r="G31388" s="401"/>
      <c r="H31388" s="401"/>
      <c r="I31388" s="401"/>
      <c r="J31388" s="194"/>
      <c r="K31388" s="194"/>
      <c r="L31388" s="195"/>
      <c r="M31388" s="196"/>
      <c r="N31388" s="197"/>
      <c r="O31388" s="197"/>
      <c r="P31388" s="231"/>
    </row>
    <row r="31389" spans="2:16">
      <c r="B31389" s="351"/>
      <c r="C31389" s="398"/>
      <c r="D31389" s="399"/>
      <c r="E31389" s="400"/>
      <c r="G31389" s="401"/>
      <c r="H31389" s="401"/>
      <c r="I31389" s="401"/>
      <c r="J31389" s="194"/>
      <c r="K31389" s="194"/>
      <c r="L31389" s="195"/>
      <c r="M31389" s="196"/>
      <c r="N31389" s="197"/>
      <c r="O31389" s="197"/>
      <c r="P31389" s="231"/>
    </row>
    <row r="31390" spans="2:16">
      <c r="B31390" s="351"/>
      <c r="C31390" s="398"/>
      <c r="D31390" s="399"/>
      <c r="E31390" s="400"/>
      <c r="G31390" s="401"/>
      <c r="H31390" s="401"/>
      <c r="I31390" s="401"/>
      <c r="J31390" s="194"/>
      <c r="K31390" s="194"/>
      <c r="L31390" s="195"/>
      <c r="M31390" s="196"/>
      <c r="N31390" s="197"/>
      <c r="O31390" s="197"/>
      <c r="P31390" s="231"/>
    </row>
    <row r="31391" spans="2:16">
      <c r="B31391" s="351"/>
      <c r="C31391" s="398"/>
      <c r="D31391" s="399"/>
      <c r="E31391" s="400"/>
      <c r="G31391" s="401"/>
      <c r="H31391" s="401"/>
      <c r="I31391" s="401"/>
      <c r="J31391" s="194"/>
      <c r="K31391" s="194"/>
      <c r="L31391" s="195"/>
      <c r="M31391" s="196"/>
      <c r="N31391" s="197"/>
      <c r="O31391" s="197"/>
      <c r="P31391" s="231"/>
    </row>
    <row r="31392" spans="2:16">
      <c r="B31392" s="351"/>
      <c r="C31392" s="398"/>
      <c r="D31392" s="399"/>
      <c r="E31392" s="400"/>
      <c r="G31392" s="401"/>
      <c r="H31392" s="401"/>
      <c r="I31392" s="401"/>
      <c r="J31392" s="194"/>
      <c r="K31392" s="194"/>
      <c r="L31392" s="195"/>
      <c r="M31392" s="196"/>
      <c r="N31392" s="197"/>
      <c r="O31392" s="197"/>
      <c r="P31392" s="231"/>
    </row>
    <row r="31393" spans="2:16">
      <c r="B31393" s="351"/>
      <c r="C31393" s="398"/>
      <c r="D31393" s="399"/>
      <c r="E31393" s="400"/>
      <c r="G31393" s="401"/>
      <c r="H31393" s="401"/>
      <c r="I31393" s="401"/>
      <c r="J31393" s="194"/>
      <c r="K31393" s="194"/>
      <c r="L31393" s="195"/>
      <c r="M31393" s="196"/>
      <c r="N31393" s="197"/>
      <c r="O31393" s="197"/>
      <c r="P31393" s="231"/>
    </row>
    <row r="31394" spans="2:16">
      <c r="B31394" s="351"/>
      <c r="C31394" s="398"/>
      <c r="D31394" s="399"/>
      <c r="E31394" s="400"/>
      <c r="G31394" s="401"/>
      <c r="H31394" s="401"/>
      <c r="I31394" s="401"/>
      <c r="J31394" s="194"/>
      <c r="K31394" s="194"/>
      <c r="L31394" s="195"/>
      <c r="M31394" s="196"/>
      <c r="N31394" s="197"/>
      <c r="O31394" s="197"/>
      <c r="P31394" s="231"/>
    </row>
    <row r="31395" spans="2:16">
      <c r="B31395" s="351"/>
      <c r="C31395" s="398"/>
      <c r="D31395" s="399"/>
      <c r="E31395" s="400"/>
      <c r="G31395" s="401"/>
      <c r="H31395" s="401"/>
      <c r="I31395" s="401"/>
      <c r="J31395" s="194"/>
      <c r="K31395" s="194"/>
      <c r="L31395" s="195"/>
      <c r="M31395" s="196"/>
      <c r="N31395" s="197"/>
      <c r="O31395" s="197"/>
      <c r="P31395" s="231"/>
    </row>
    <row r="31396" spans="2:16">
      <c r="B31396" s="351"/>
      <c r="C31396" s="398"/>
      <c r="D31396" s="399"/>
      <c r="E31396" s="400"/>
      <c r="G31396" s="401"/>
      <c r="H31396" s="401"/>
      <c r="I31396" s="401"/>
      <c r="J31396" s="194"/>
      <c r="K31396" s="194"/>
      <c r="L31396" s="195"/>
      <c r="M31396" s="196"/>
      <c r="N31396" s="197"/>
      <c r="O31396" s="197"/>
      <c r="P31396" s="231"/>
    </row>
    <row r="31397" spans="2:16">
      <c r="B31397" s="351"/>
      <c r="C31397" s="398"/>
      <c r="D31397" s="399"/>
      <c r="E31397" s="400"/>
      <c r="G31397" s="401"/>
      <c r="H31397" s="401"/>
      <c r="I31397" s="401"/>
      <c r="J31397" s="194"/>
      <c r="K31397" s="194"/>
      <c r="L31397" s="195"/>
      <c r="M31397" s="196"/>
      <c r="N31397" s="197"/>
      <c r="O31397" s="197"/>
      <c r="P31397" s="231"/>
    </row>
    <row r="31398" spans="2:16">
      <c r="B31398" s="351"/>
      <c r="C31398" s="398"/>
      <c r="D31398" s="399"/>
      <c r="E31398" s="400"/>
      <c r="G31398" s="401"/>
      <c r="H31398" s="401"/>
      <c r="I31398" s="401"/>
      <c r="J31398" s="194"/>
      <c r="K31398" s="194"/>
      <c r="L31398" s="195"/>
      <c r="M31398" s="196"/>
      <c r="N31398" s="197"/>
      <c r="O31398" s="197"/>
      <c r="P31398" s="231"/>
    </row>
    <row r="31399" spans="2:16">
      <c r="B31399" s="351"/>
      <c r="C31399" s="398"/>
      <c r="D31399" s="399"/>
      <c r="E31399" s="400"/>
      <c r="G31399" s="401"/>
      <c r="H31399" s="401"/>
      <c r="I31399" s="401"/>
      <c r="J31399" s="194"/>
      <c r="K31399" s="194"/>
      <c r="L31399" s="195"/>
      <c r="M31399" s="196"/>
      <c r="N31399" s="197"/>
      <c r="O31399" s="197"/>
      <c r="P31399" s="231"/>
    </row>
    <row r="31400" spans="2:16">
      <c r="B31400" s="351"/>
      <c r="C31400" s="398"/>
      <c r="D31400" s="399"/>
      <c r="E31400" s="400"/>
      <c r="G31400" s="401"/>
      <c r="H31400" s="401"/>
      <c r="I31400" s="401"/>
      <c r="J31400" s="194"/>
      <c r="K31400" s="194"/>
      <c r="L31400" s="195"/>
      <c r="M31400" s="196"/>
      <c r="N31400" s="197"/>
      <c r="O31400" s="197"/>
      <c r="P31400" s="231"/>
    </row>
    <row r="31401" spans="2:16">
      <c r="B31401" s="351"/>
      <c r="C31401" s="398"/>
      <c r="D31401" s="399"/>
      <c r="E31401" s="400"/>
      <c r="G31401" s="401"/>
      <c r="H31401" s="401"/>
      <c r="I31401" s="401"/>
      <c r="J31401" s="194"/>
      <c r="K31401" s="194"/>
      <c r="L31401" s="195"/>
      <c r="M31401" s="196"/>
      <c r="N31401" s="197"/>
      <c r="O31401" s="197"/>
      <c r="P31401" s="231"/>
    </row>
    <row r="31402" spans="2:16">
      <c r="B31402" s="351"/>
      <c r="C31402" s="398"/>
      <c r="D31402" s="399"/>
      <c r="E31402" s="400"/>
      <c r="G31402" s="401"/>
      <c r="H31402" s="401"/>
      <c r="I31402" s="401"/>
      <c r="J31402" s="194"/>
      <c r="K31402" s="194"/>
      <c r="L31402" s="195"/>
      <c r="M31402" s="196"/>
      <c r="N31402" s="197"/>
      <c r="O31402" s="197"/>
      <c r="P31402" s="231"/>
    </row>
    <row r="31403" spans="2:16">
      <c r="B31403" s="351"/>
      <c r="C31403" s="398"/>
      <c r="D31403" s="399"/>
      <c r="E31403" s="400"/>
      <c r="G31403" s="401"/>
      <c r="H31403" s="401"/>
      <c r="I31403" s="401"/>
      <c r="J31403" s="194"/>
      <c r="K31403" s="194"/>
      <c r="L31403" s="195"/>
      <c r="M31403" s="196"/>
      <c r="N31403" s="197"/>
      <c r="O31403" s="197"/>
      <c r="P31403" s="231"/>
    </row>
    <row r="31404" spans="2:16">
      <c r="B31404" s="351"/>
      <c r="C31404" s="398"/>
      <c r="D31404" s="399"/>
      <c r="E31404" s="400"/>
      <c r="G31404" s="401"/>
      <c r="H31404" s="401"/>
      <c r="I31404" s="401"/>
      <c r="J31404" s="194"/>
      <c r="K31404" s="194"/>
      <c r="L31404" s="195"/>
      <c r="M31404" s="196"/>
      <c r="N31404" s="197"/>
      <c r="O31404" s="197"/>
      <c r="P31404" s="231"/>
    </row>
    <row r="31405" spans="2:16">
      <c r="B31405" s="351"/>
      <c r="C31405" s="398"/>
      <c r="D31405" s="399"/>
      <c r="E31405" s="400"/>
      <c r="G31405" s="401"/>
      <c r="H31405" s="401"/>
      <c r="I31405" s="401"/>
      <c r="J31405" s="194"/>
      <c r="K31405" s="194"/>
      <c r="L31405" s="195"/>
      <c r="M31405" s="196"/>
      <c r="N31405" s="197"/>
      <c r="O31405" s="197"/>
      <c r="P31405" s="231"/>
    </row>
    <row r="31406" spans="2:16">
      <c r="B31406" s="351"/>
      <c r="C31406" s="398"/>
      <c r="D31406" s="399"/>
      <c r="E31406" s="400"/>
      <c r="G31406" s="401"/>
      <c r="H31406" s="401"/>
      <c r="I31406" s="401"/>
      <c r="J31406" s="194"/>
      <c r="K31406" s="194"/>
      <c r="L31406" s="195"/>
      <c r="M31406" s="196"/>
      <c r="N31406" s="197"/>
      <c r="O31406" s="197"/>
      <c r="P31406" s="231"/>
    </row>
    <row r="31407" spans="2:16">
      <c r="B31407" s="351"/>
      <c r="C31407" s="398"/>
      <c r="D31407" s="399"/>
      <c r="E31407" s="400"/>
      <c r="G31407" s="401"/>
      <c r="H31407" s="401"/>
      <c r="I31407" s="401"/>
      <c r="J31407" s="194"/>
      <c r="K31407" s="194"/>
      <c r="L31407" s="195"/>
      <c r="M31407" s="196"/>
      <c r="N31407" s="197"/>
      <c r="O31407" s="197"/>
      <c r="P31407" s="231"/>
    </row>
    <row r="31408" spans="2:16">
      <c r="B31408" s="351"/>
      <c r="C31408" s="398"/>
      <c r="D31408" s="399"/>
      <c r="E31408" s="400"/>
      <c r="G31408" s="401"/>
      <c r="H31408" s="401"/>
      <c r="I31408" s="401"/>
      <c r="J31408" s="194"/>
      <c r="K31408" s="194"/>
      <c r="L31408" s="195"/>
      <c r="M31408" s="196"/>
      <c r="N31408" s="197"/>
      <c r="O31408" s="197"/>
      <c r="P31408" s="231"/>
    </row>
    <row r="31409" spans="2:16">
      <c r="B31409" s="351"/>
      <c r="C31409" s="398"/>
      <c r="D31409" s="399"/>
      <c r="E31409" s="400"/>
      <c r="G31409" s="401"/>
      <c r="H31409" s="401"/>
      <c r="I31409" s="401"/>
      <c r="J31409" s="194"/>
      <c r="K31409" s="194"/>
      <c r="L31409" s="195"/>
      <c r="M31409" s="196"/>
      <c r="N31409" s="197"/>
      <c r="O31409" s="197"/>
      <c r="P31409" s="231"/>
    </row>
    <row r="31410" spans="2:16">
      <c r="B31410" s="351"/>
      <c r="C31410" s="398"/>
      <c r="D31410" s="399"/>
      <c r="E31410" s="400"/>
      <c r="G31410" s="401"/>
      <c r="H31410" s="401"/>
      <c r="I31410" s="401"/>
      <c r="J31410" s="194"/>
      <c r="K31410" s="194"/>
      <c r="L31410" s="195"/>
      <c r="M31410" s="196"/>
      <c r="N31410" s="197"/>
      <c r="O31410" s="197"/>
      <c r="P31410" s="231"/>
    </row>
    <row r="31411" spans="2:16">
      <c r="B31411" s="351"/>
      <c r="C31411" s="398"/>
      <c r="D31411" s="404"/>
      <c r="E31411" s="405"/>
      <c r="G31411" s="406"/>
      <c r="H31411" s="406"/>
      <c r="I31411" s="406"/>
      <c r="J31411" s="194"/>
      <c r="K31411" s="194"/>
      <c r="L31411" s="195"/>
      <c r="M31411" s="196"/>
      <c r="N31411" s="197"/>
      <c r="O31411" s="197"/>
      <c r="P31411" s="221"/>
    </row>
    <row r="31412" spans="2:16">
      <c r="B31412" s="351"/>
      <c r="C31412" s="398"/>
      <c r="D31412" s="399"/>
      <c r="E31412" s="400"/>
      <c r="G31412" s="401"/>
      <c r="H31412" s="401"/>
      <c r="I31412" s="401"/>
      <c r="J31412" s="194"/>
      <c r="K31412" s="194"/>
      <c r="L31412" s="195"/>
      <c r="M31412" s="196"/>
      <c r="N31412" s="197"/>
      <c r="O31412" s="197"/>
      <c r="P31412" s="231"/>
    </row>
    <row r="31413" spans="2:16">
      <c r="B31413" s="351"/>
      <c r="C31413" s="398"/>
      <c r="D31413" s="399"/>
      <c r="E31413" s="400"/>
      <c r="G31413" s="401"/>
      <c r="H31413" s="401"/>
      <c r="I31413" s="401"/>
      <c r="J31413" s="194"/>
      <c r="K31413" s="194"/>
      <c r="L31413" s="195"/>
      <c r="M31413" s="196"/>
      <c r="N31413" s="197"/>
      <c r="O31413" s="197"/>
      <c r="P31413" s="231"/>
    </row>
    <row r="31414" spans="2:16">
      <c r="B31414" s="351"/>
      <c r="C31414" s="398"/>
      <c r="D31414" s="399"/>
      <c r="E31414" s="400"/>
      <c r="G31414" s="401"/>
      <c r="H31414" s="401"/>
      <c r="I31414" s="401"/>
      <c r="J31414" s="194"/>
      <c r="K31414" s="194"/>
      <c r="L31414" s="195"/>
      <c r="M31414" s="196"/>
      <c r="N31414" s="197"/>
      <c r="O31414" s="197"/>
      <c r="P31414" s="231"/>
    </row>
    <row r="31415" spans="2:16">
      <c r="B31415" s="351"/>
      <c r="C31415" s="398"/>
      <c r="D31415" s="399"/>
      <c r="E31415" s="400"/>
      <c r="G31415" s="401"/>
      <c r="H31415" s="401"/>
      <c r="I31415" s="401"/>
      <c r="J31415" s="194"/>
      <c r="K31415" s="194"/>
      <c r="L31415" s="195"/>
      <c r="M31415" s="196"/>
      <c r="N31415" s="197"/>
      <c r="O31415" s="197"/>
      <c r="P31415" s="231"/>
    </row>
    <row r="31416" spans="2:16">
      <c r="B31416" s="351"/>
      <c r="C31416" s="398"/>
      <c r="D31416" s="399"/>
      <c r="E31416" s="400"/>
      <c r="G31416" s="401"/>
      <c r="H31416" s="401"/>
      <c r="I31416" s="401"/>
      <c r="J31416" s="194"/>
      <c r="K31416" s="194"/>
      <c r="L31416" s="195"/>
      <c r="M31416" s="196"/>
      <c r="N31416" s="197"/>
      <c r="O31416" s="197"/>
      <c r="P31416" s="231"/>
    </row>
    <row r="31417" spans="2:16">
      <c r="B31417" s="351"/>
      <c r="C31417" s="398"/>
      <c r="D31417" s="399"/>
      <c r="E31417" s="400"/>
      <c r="G31417" s="401"/>
      <c r="H31417" s="401"/>
      <c r="I31417" s="401"/>
      <c r="J31417" s="194"/>
      <c r="K31417" s="194"/>
      <c r="L31417" s="195"/>
      <c r="M31417" s="196"/>
      <c r="N31417" s="197"/>
      <c r="O31417" s="197"/>
      <c r="P31417" s="231"/>
    </row>
    <row r="31418" spans="2:16">
      <c r="B31418" s="351"/>
      <c r="C31418" s="398"/>
      <c r="D31418" s="399"/>
      <c r="E31418" s="400"/>
      <c r="G31418" s="401"/>
      <c r="H31418" s="401"/>
      <c r="I31418" s="401"/>
      <c r="J31418" s="194"/>
      <c r="K31418" s="194"/>
      <c r="L31418" s="195"/>
      <c r="M31418" s="196"/>
      <c r="N31418" s="197"/>
      <c r="O31418" s="197"/>
      <c r="P31418" s="231"/>
    </row>
    <row r="31419" spans="2:16">
      <c r="B31419" s="351"/>
      <c r="C31419" s="398"/>
      <c r="D31419" s="399"/>
      <c r="E31419" s="400"/>
      <c r="G31419" s="401"/>
      <c r="H31419" s="401"/>
      <c r="I31419" s="401"/>
      <c r="J31419" s="194"/>
      <c r="K31419" s="194"/>
      <c r="L31419" s="195"/>
      <c r="M31419" s="196"/>
      <c r="N31419" s="197"/>
      <c r="O31419" s="197"/>
      <c r="P31419" s="231"/>
    </row>
    <row r="31420" spans="2:16">
      <c r="B31420" s="351"/>
      <c r="C31420" s="398"/>
      <c r="D31420" s="399"/>
      <c r="E31420" s="400"/>
      <c r="G31420" s="401"/>
      <c r="H31420" s="401"/>
      <c r="I31420" s="401"/>
      <c r="J31420" s="194"/>
      <c r="K31420" s="194"/>
      <c r="L31420" s="195"/>
      <c r="M31420" s="196"/>
      <c r="N31420" s="197"/>
      <c r="O31420" s="197"/>
      <c r="P31420" s="231"/>
    </row>
    <row r="31421" spans="2:16">
      <c r="B31421" s="351"/>
      <c r="C31421" s="398"/>
      <c r="D31421" s="399"/>
      <c r="E31421" s="400"/>
      <c r="G31421" s="401"/>
      <c r="H31421" s="401"/>
      <c r="I31421" s="401"/>
      <c r="J31421" s="194"/>
      <c r="K31421" s="194"/>
      <c r="L31421" s="195"/>
      <c r="M31421" s="196"/>
      <c r="N31421" s="197"/>
      <c r="O31421" s="197"/>
      <c r="P31421" s="231"/>
    </row>
    <row r="31422" spans="2:16">
      <c r="B31422" s="351"/>
      <c r="C31422" s="398"/>
      <c r="D31422" s="399"/>
      <c r="E31422" s="400"/>
      <c r="G31422" s="401"/>
      <c r="H31422" s="401"/>
      <c r="I31422" s="401"/>
      <c r="J31422" s="194"/>
      <c r="K31422" s="194"/>
      <c r="L31422" s="195"/>
      <c r="M31422" s="196"/>
      <c r="N31422" s="197"/>
      <c r="O31422" s="197"/>
      <c r="P31422" s="231"/>
    </row>
    <row r="31423" spans="2:16">
      <c r="B31423" s="351"/>
      <c r="C31423" s="398"/>
      <c r="D31423" s="399"/>
      <c r="E31423" s="400"/>
      <c r="G31423" s="401"/>
      <c r="H31423" s="401"/>
      <c r="I31423" s="401"/>
      <c r="J31423" s="194"/>
      <c r="K31423" s="194"/>
      <c r="L31423" s="195"/>
      <c r="M31423" s="196"/>
      <c r="N31423" s="197"/>
      <c r="O31423" s="197"/>
      <c r="P31423" s="231"/>
    </row>
    <row r="31424" spans="2:16">
      <c r="B31424" s="351"/>
      <c r="C31424" s="398"/>
      <c r="D31424" s="399"/>
      <c r="E31424" s="400"/>
      <c r="G31424" s="401"/>
      <c r="H31424" s="401"/>
      <c r="I31424" s="401"/>
      <c r="J31424" s="194"/>
      <c r="K31424" s="194"/>
      <c r="L31424" s="195"/>
      <c r="M31424" s="196"/>
      <c r="N31424" s="197"/>
      <c r="O31424" s="197"/>
      <c r="P31424" s="231"/>
    </row>
    <row r="31425" spans="2:16">
      <c r="B31425" s="351"/>
      <c r="C31425" s="398"/>
      <c r="D31425" s="399"/>
      <c r="E31425" s="400"/>
      <c r="G31425" s="401"/>
      <c r="H31425" s="401"/>
      <c r="I31425" s="401"/>
      <c r="J31425" s="194"/>
      <c r="K31425" s="194"/>
      <c r="L31425" s="195"/>
      <c r="M31425" s="196"/>
      <c r="N31425" s="197"/>
      <c r="O31425" s="197"/>
      <c r="P31425" s="231"/>
    </row>
    <row r="31426" spans="2:16">
      <c r="B31426" s="351"/>
      <c r="C31426" s="398"/>
      <c r="D31426" s="399"/>
      <c r="E31426" s="400"/>
      <c r="G31426" s="401"/>
      <c r="H31426" s="401"/>
      <c r="I31426" s="401"/>
      <c r="J31426" s="194"/>
      <c r="K31426" s="194"/>
      <c r="L31426" s="195"/>
      <c r="M31426" s="196"/>
      <c r="N31426" s="197"/>
      <c r="O31426" s="197"/>
      <c r="P31426" s="231"/>
    </row>
    <row r="31427" spans="2:16">
      <c r="B31427" s="351"/>
      <c r="C31427" s="398"/>
      <c r="D31427" s="399"/>
      <c r="E31427" s="400"/>
      <c r="G31427" s="401"/>
      <c r="H31427" s="401"/>
      <c r="I31427" s="401"/>
      <c r="J31427" s="194"/>
      <c r="K31427" s="194"/>
      <c r="L31427" s="195"/>
      <c r="M31427" s="196"/>
      <c r="N31427" s="197"/>
      <c r="O31427" s="197"/>
      <c r="P31427" s="231"/>
    </row>
    <row r="31428" spans="2:16">
      <c r="B31428" s="351"/>
      <c r="C31428" s="398"/>
      <c r="D31428" s="399"/>
      <c r="E31428" s="400"/>
      <c r="G31428" s="401"/>
      <c r="H31428" s="401"/>
      <c r="I31428" s="401"/>
      <c r="J31428" s="194"/>
      <c r="K31428" s="194"/>
      <c r="L31428" s="195"/>
      <c r="M31428" s="196"/>
      <c r="N31428" s="197"/>
      <c r="O31428" s="197"/>
      <c r="P31428" s="231"/>
    </row>
    <row r="31429" spans="2:16">
      <c r="B31429" s="351"/>
      <c r="C31429" s="398"/>
      <c r="D31429" s="399"/>
      <c r="E31429" s="400"/>
      <c r="G31429" s="401"/>
      <c r="H31429" s="401"/>
      <c r="I31429" s="401"/>
      <c r="J31429" s="194"/>
      <c r="K31429" s="194"/>
      <c r="L31429" s="195"/>
      <c r="M31429" s="196"/>
      <c r="N31429" s="197"/>
      <c r="O31429" s="197"/>
      <c r="P31429" s="231"/>
    </row>
    <row r="31430" spans="2:16">
      <c r="B31430" s="351"/>
      <c r="C31430" s="398"/>
      <c r="D31430" s="399"/>
      <c r="E31430" s="400"/>
      <c r="G31430" s="401"/>
      <c r="H31430" s="401"/>
      <c r="I31430" s="401"/>
      <c r="J31430" s="194"/>
      <c r="K31430" s="194"/>
      <c r="L31430" s="195"/>
      <c r="M31430" s="196"/>
      <c r="N31430" s="197"/>
      <c r="O31430" s="197"/>
      <c r="P31430" s="231"/>
    </row>
    <row r="31431" spans="2:16">
      <c r="B31431" s="351"/>
      <c r="C31431" s="398"/>
      <c r="D31431" s="399"/>
      <c r="E31431" s="400"/>
      <c r="G31431" s="401"/>
      <c r="H31431" s="401"/>
      <c r="I31431" s="401"/>
      <c r="J31431" s="194"/>
      <c r="K31431" s="194"/>
      <c r="L31431" s="195"/>
      <c r="M31431" s="196"/>
      <c r="N31431" s="197"/>
      <c r="O31431" s="197"/>
      <c r="P31431" s="231"/>
    </row>
    <row r="31432" spans="2:16">
      <c r="B31432" s="351"/>
      <c r="C31432" s="398"/>
      <c r="D31432" s="399"/>
      <c r="E31432" s="400"/>
      <c r="G31432" s="401"/>
      <c r="H31432" s="401"/>
      <c r="I31432" s="401"/>
      <c r="J31432" s="194"/>
      <c r="K31432" s="194"/>
      <c r="L31432" s="195"/>
      <c r="M31432" s="196"/>
      <c r="N31432" s="197"/>
      <c r="O31432" s="197"/>
      <c r="P31432" s="231"/>
    </row>
    <row r="31433" spans="2:16">
      <c r="B31433" s="351"/>
      <c r="C31433" s="398"/>
      <c r="D31433" s="399"/>
      <c r="E31433" s="400"/>
      <c r="G31433" s="401"/>
      <c r="H31433" s="401"/>
      <c r="I31433" s="401"/>
      <c r="J31433" s="194"/>
      <c r="K31433" s="194"/>
      <c r="L31433" s="195"/>
      <c r="M31433" s="196"/>
      <c r="N31433" s="197"/>
      <c r="O31433" s="197"/>
      <c r="P31433" s="231"/>
    </row>
    <row r="31434" spans="2:16">
      <c r="B31434" s="351"/>
      <c r="C31434" s="398"/>
      <c r="D31434" s="399"/>
      <c r="E31434" s="400"/>
      <c r="G31434" s="401"/>
      <c r="H31434" s="401"/>
      <c r="I31434" s="401"/>
      <c r="J31434" s="194"/>
      <c r="K31434" s="194"/>
      <c r="L31434" s="195"/>
      <c r="M31434" s="196"/>
      <c r="N31434" s="197"/>
      <c r="O31434" s="197"/>
      <c r="P31434" s="231"/>
    </row>
    <row r="31435" spans="2:16">
      <c r="B31435" s="351"/>
      <c r="C31435" s="398"/>
      <c r="D31435" s="399"/>
      <c r="E31435" s="400"/>
      <c r="G31435" s="401"/>
      <c r="H31435" s="401"/>
      <c r="I31435" s="401"/>
      <c r="J31435" s="194"/>
      <c r="K31435" s="194"/>
      <c r="L31435" s="195"/>
      <c r="M31435" s="196"/>
      <c r="N31435" s="197"/>
      <c r="O31435" s="197"/>
      <c r="P31435" s="231"/>
    </row>
    <row r="31436" spans="2:16">
      <c r="B31436" s="351"/>
      <c r="C31436" s="398"/>
      <c r="D31436" s="399"/>
      <c r="E31436" s="400"/>
      <c r="G31436" s="401"/>
      <c r="H31436" s="401"/>
      <c r="I31436" s="401"/>
      <c r="J31436" s="194"/>
      <c r="K31436" s="194"/>
      <c r="L31436" s="195"/>
      <c r="M31436" s="196"/>
      <c r="N31436" s="197"/>
      <c r="O31436" s="197"/>
      <c r="P31436" s="231"/>
    </row>
    <row r="31437" spans="2:16">
      <c r="B31437" s="351"/>
      <c r="C31437" s="398"/>
      <c r="D31437" s="399"/>
      <c r="E31437" s="400"/>
      <c r="G31437" s="401"/>
      <c r="H31437" s="401"/>
      <c r="I31437" s="401"/>
      <c r="J31437" s="194"/>
      <c r="K31437" s="194"/>
      <c r="L31437" s="195"/>
      <c r="M31437" s="196"/>
      <c r="N31437" s="197"/>
      <c r="O31437" s="197"/>
      <c r="P31437" s="231"/>
    </row>
    <row r="31438" spans="2:16">
      <c r="B31438" s="351"/>
      <c r="C31438" s="398"/>
      <c r="D31438" s="399"/>
      <c r="E31438" s="400"/>
      <c r="G31438" s="401"/>
      <c r="H31438" s="401"/>
      <c r="I31438" s="401"/>
      <c r="J31438" s="194"/>
      <c r="K31438" s="194"/>
      <c r="L31438" s="195"/>
      <c r="M31438" s="196"/>
      <c r="N31438" s="197"/>
      <c r="O31438" s="197"/>
      <c r="P31438" s="231"/>
    </row>
    <row r="31439" spans="2:16">
      <c r="B31439" s="351"/>
      <c r="C31439" s="398"/>
      <c r="D31439" s="399"/>
      <c r="E31439" s="400"/>
      <c r="G31439" s="401"/>
      <c r="H31439" s="401"/>
      <c r="I31439" s="401"/>
      <c r="J31439" s="194"/>
      <c r="K31439" s="194"/>
      <c r="L31439" s="195"/>
      <c r="M31439" s="196"/>
      <c r="N31439" s="197"/>
      <c r="O31439" s="197"/>
      <c r="P31439" s="231"/>
    </row>
    <row r="31440" spans="2:16">
      <c r="B31440" s="351"/>
      <c r="C31440" s="398"/>
      <c r="D31440" s="399"/>
      <c r="E31440" s="400"/>
      <c r="G31440" s="401"/>
      <c r="H31440" s="401"/>
      <c r="I31440" s="401"/>
      <c r="J31440" s="194"/>
      <c r="K31440" s="194"/>
      <c r="L31440" s="195"/>
      <c r="M31440" s="196"/>
      <c r="N31440" s="197"/>
      <c r="O31440" s="197"/>
      <c r="P31440" s="231"/>
    </row>
    <row r="31441" spans="2:16">
      <c r="B31441" s="351"/>
      <c r="C31441" s="398"/>
      <c r="D31441" s="399"/>
      <c r="E31441" s="400"/>
      <c r="G31441" s="401"/>
      <c r="H31441" s="401"/>
      <c r="I31441" s="401"/>
      <c r="J31441" s="194"/>
      <c r="K31441" s="194"/>
      <c r="L31441" s="195"/>
      <c r="M31441" s="196"/>
      <c r="N31441" s="197"/>
      <c r="O31441" s="197"/>
      <c r="P31441" s="231"/>
    </row>
    <row r="31442" spans="2:16">
      <c r="B31442" s="351"/>
      <c r="C31442" s="398"/>
      <c r="D31442" s="399"/>
      <c r="E31442" s="400"/>
      <c r="G31442" s="401"/>
      <c r="H31442" s="401"/>
      <c r="I31442" s="401"/>
      <c r="J31442" s="194"/>
      <c r="K31442" s="194"/>
      <c r="L31442" s="195"/>
      <c r="M31442" s="196"/>
      <c r="N31442" s="197"/>
      <c r="O31442" s="197"/>
      <c r="P31442" s="231"/>
    </row>
    <row r="31443" spans="2:16">
      <c r="B31443" s="351"/>
      <c r="C31443" s="398"/>
      <c r="D31443" s="399"/>
      <c r="E31443" s="400"/>
      <c r="G31443" s="401"/>
      <c r="H31443" s="401"/>
      <c r="I31443" s="401"/>
      <c r="J31443" s="194"/>
      <c r="K31443" s="194"/>
      <c r="L31443" s="195"/>
      <c r="M31443" s="196"/>
      <c r="N31443" s="197"/>
      <c r="O31443" s="197"/>
      <c r="P31443" s="231"/>
    </row>
    <row r="31444" spans="2:16">
      <c r="B31444" s="351"/>
      <c r="C31444" s="398"/>
      <c r="D31444" s="399"/>
      <c r="E31444" s="400"/>
      <c r="G31444" s="401"/>
      <c r="H31444" s="401"/>
      <c r="I31444" s="401"/>
      <c r="J31444" s="194"/>
      <c r="K31444" s="194"/>
      <c r="L31444" s="195"/>
      <c r="M31444" s="196"/>
      <c r="N31444" s="197"/>
      <c r="O31444" s="197"/>
      <c r="P31444" s="231"/>
    </row>
    <row r="31445" spans="2:16">
      <c r="B31445" s="351"/>
      <c r="C31445" s="398"/>
      <c r="D31445" s="399"/>
      <c r="E31445" s="400"/>
      <c r="G31445" s="401"/>
      <c r="H31445" s="401"/>
      <c r="I31445" s="401"/>
      <c r="J31445" s="194"/>
      <c r="K31445" s="194"/>
      <c r="L31445" s="195"/>
      <c r="M31445" s="196"/>
      <c r="N31445" s="197"/>
      <c r="O31445" s="197"/>
      <c r="P31445" s="231"/>
    </row>
    <row r="31446" spans="2:16">
      <c r="B31446" s="351"/>
      <c r="C31446" s="398"/>
      <c r="D31446" s="399"/>
      <c r="E31446" s="400"/>
      <c r="G31446" s="401"/>
      <c r="H31446" s="401"/>
      <c r="I31446" s="401"/>
      <c r="J31446" s="194"/>
      <c r="K31446" s="194"/>
      <c r="L31446" s="195"/>
      <c r="M31446" s="196"/>
      <c r="N31446" s="197"/>
      <c r="O31446" s="197"/>
      <c r="P31446" s="231"/>
    </row>
    <row r="31447" spans="2:16">
      <c r="B31447" s="351"/>
      <c r="C31447" s="398"/>
      <c r="D31447" s="399"/>
      <c r="E31447" s="400"/>
      <c r="G31447" s="401"/>
      <c r="H31447" s="401"/>
      <c r="I31447" s="401"/>
      <c r="J31447" s="194"/>
      <c r="K31447" s="194"/>
      <c r="L31447" s="195"/>
      <c r="M31447" s="196"/>
      <c r="N31447" s="197"/>
      <c r="O31447" s="197"/>
      <c r="P31447" s="231"/>
    </row>
    <row r="31448" spans="2:16">
      <c r="B31448" s="351"/>
      <c r="C31448" s="398"/>
      <c r="D31448" s="399"/>
      <c r="E31448" s="400"/>
      <c r="G31448" s="401"/>
      <c r="H31448" s="401"/>
      <c r="I31448" s="401"/>
      <c r="J31448" s="194"/>
      <c r="K31448" s="194"/>
      <c r="L31448" s="195"/>
      <c r="M31448" s="196"/>
      <c r="N31448" s="197"/>
      <c r="O31448" s="197"/>
      <c r="P31448" s="231"/>
    </row>
    <row r="31449" spans="2:16">
      <c r="B31449" s="351"/>
      <c r="C31449" s="398"/>
      <c r="D31449" s="399"/>
      <c r="E31449" s="400"/>
      <c r="G31449" s="401"/>
      <c r="H31449" s="401"/>
      <c r="I31449" s="401"/>
      <c r="J31449" s="194"/>
      <c r="K31449" s="194"/>
      <c r="L31449" s="195"/>
      <c r="M31449" s="196"/>
      <c r="N31449" s="197"/>
      <c r="O31449" s="197"/>
      <c r="P31449" s="231"/>
    </row>
    <row r="31450" spans="2:16">
      <c r="B31450" s="351"/>
      <c r="C31450" s="398"/>
      <c r="D31450" s="399"/>
      <c r="E31450" s="400"/>
      <c r="G31450" s="401"/>
      <c r="H31450" s="401"/>
      <c r="I31450" s="401"/>
      <c r="J31450" s="194"/>
      <c r="K31450" s="194"/>
      <c r="L31450" s="195"/>
      <c r="M31450" s="196"/>
      <c r="N31450" s="197"/>
      <c r="O31450" s="197"/>
      <c r="P31450" s="231"/>
    </row>
    <row r="31451" spans="2:16">
      <c r="B31451" s="351"/>
      <c r="C31451" s="398"/>
      <c r="D31451" s="399"/>
      <c r="E31451" s="400"/>
      <c r="G31451" s="401"/>
      <c r="H31451" s="401"/>
      <c r="I31451" s="401"/>
      <c r="J31451" s="194"/>
      <c r="K31451" s="194"/>
      <c r="L31451" s="195"/>
      <c r="M31451" s="196"/>
      <c r="N31451" s="197"/>
      <c r="O31451" s="197"/>
      <c r="P31451" s="231"/>
    </row>
    <row r="31452" spans="2:16">
      <c r="B31452" s="351"/>
      <c r="C31452" s="398"/>
      <c r="D31452" s="399"/>
      <c r="E31452" s="400"/>
      <c r="G31452" s="401"/>
      <c r="H31452" s="401"/>
      <c r="I31452" s="401"/>
      <c r="J31452" s="194"/>
      <c r="K31452" s="194"/>
      <c r="L31452" s="195"/>
      <c r="M31452" s="196"/>
      <c r="N31452" s="197"/>
      <c r="O31452" s="197"/>
      <c r="P31452" s="231"/>
    </row>
    <row r="31453" spans="2:16">
      <c r="B31453" s="351"/>
      <c r="C31453" s="398"/>
      <c r="D31453" s="399"/>
      <c r="E31453" s="400"/>
      <c r="G31453" s="401"/>
      <c r="H31453" s="401"/>
      <c r="I31453" s="401"/>
      <c r="J31453" s="194"/>
      <c r="K31453" s="194"/>
      <c r="L31453" s="195"/>
      <c r="M31453" s="196"/>
      <c r="N31453" s="197"/>
      <c r="O31453" s="197"/>
      <c r="P31453" s="231"/>
    </row>
    <row r="31454" spans="2:16">
      <c r="B31454" s="351"/>
      <c r="C31454" s="398"/>
      <c r="D31454" s="399"/>
      <c r="E31454" s="400"/>
      <c r="G31454" s="401"/>
      <c r="H31454" s="401"/>
      <c r="I31454" s="401"/>
      <c r="J31454" s="194"/>
      <c r="K31454" s="194"/>
      <c r="L31454" s="195"/>
      <c r="M31454" s="196"/>
      <c r="N31454" s="197"/>
      <c r="O31454" s="197"/>
      <c r="P31454" s="231"/>
    </row>
    <row r="31455" spans="2:16">
      <c r="B31455" s="351"/>
      <c r="C31455" s="398"/>
      <c r="D31455" s="399"/>
      <c r="E31455" s="400"/>
      <c r="G31455" s="401"/>
      <c r="H31455" s="401"/>
      <c r="I31455" s="401"/>
      <c r="J31455" s="194"/>
      <c r="K31455" s="194"/>
      <c r="L31455" s="195"/>
      <c r="M31455" s="196"/>
      <c r="N31455" s="197"/>
      <c r="O31455" s="197"/>
      <c r="P31455" s="231"/>
    </row>
    <row r="31456" spans="2:16">
      <c r="B31456" s="351"/>
      <c r="C31456" s="398"/>
      <c r="D31456" s="399"/>
      <c r="E31456" s="400"/>
      <c r="G31456" s="401"/>
      <c r="H31456" s="401"/>
      <c r="I31456" s="401"/>
      <c r="J31456" s="194"/>
      <c r="K31456" s="194"/>
      <c r="L31456" s="195"/>
      <c r="M31456" s="196"/>
      <c r="N31456" s="197"/>
      <c r="O31456" s="197"/>
      <c r="P31456" s="231"/>
    </row>
    <row r="31457" spans="2:16">
      <c r="B31457" s="351"/>
      <c r="C31457" s="398"/>
      <c r="D31457" s="399"/>
      <c r="E31457" s="400"/>
      <c r="G31457" s="401"/>
      <c r="H31457" s="401"/>
      <c r="I31457" s="401"/>
      <c r="J31457" s="194"/>
      <c r="K31457" s="194"/>
      <c r="L31457" s="195"/>
      <c r="M31457" s="196"/>
      <c r="N31457" s="197"/>
      <c r="O31457" s="197"/>
      <c r="P31457" s="231"/>
    </row>
    <row r="31458" spans="2:16">
      <c r="B31458" s="351"/>
      <c r="C31458" s="398"/>
      <c r="D31458" s="399"/>
      <c r="E31458" s="400"/>
      <c r="G31458" s="401"/>
      <c r="H31458" s="401"/>
      <c r="I31458" s="401"/>
      <c r="J31458" s="194"/>
      <c r="K31458" s="194"/>
      <c r="L31458" s="195"/>
      <c r="M31458" s="196"/>
      <c r="N31458" s="197"/>
      <c r="O31458" s="197"/>
      <c r="P31458" s="231"/>
    </row>
    <row r="31459" spans="2:16">
      <c r="B31459" s="351"/>
      <c r="C31459" s="398"/>
      <c r="D31459" s="399"/>
      <c r="E31459" s="400"/>
      <c r="G31459" s="401"/>
      <c r="H31459" s="401"/>
      <c r="I31459" s="401"/>
      <c r="J31459" s="194"/>
      <c r="K31459" s="194"/>
      <c r="L31459" s="195"/>
      <c r="M31459" s="196"/>
      <c r="N31459" s="197"/>
      <c r="O31459" s="197"/>
      <c r="P31459" s="231"/>
    </row>
    <row r="31460" spans="2:16">
      <c r="B31460" s="351"/>
      <c r="C31460" s="398"/>
      <c r="D31460" s="399"/>
      <c r="E31460" s="400"/>
      <c r="G31460" s="401"/>
      <c r="H31460" s="401"/>
      <c r="I31460" s="401"/>
      <c r="J31460" s="194"/>
      <c r="K31460" s="194"/>
      <c r="L31460" s="195"/>
      <c r="M31460" s="196"/>
      <c r="N31460" s="197"/>
      <c r="O31460" s="197"/>
      <c r="P31460" s="231"/>
    </row>
    <row r="31461" spans="2:16">
      <c r="B31461" s="351"/>
      <c r="C31461" s="398"/>
      <c r="D31461" s="399"/>
      <c r="E31461" s="400"/>
      <c r="G31461" s="401"/>
      <c r="H31461" s="401"/>
      <c r="I31461" s="401"/>
      <c r="J31461" s="194"/>
      <c r="K31461" s="194"/>
      <c r="L31461" s="195"/>
      <c r="M31461" s="196"/>
      <c r="N31461" s="197"/>
      <c r="O31461" s="197"/>
      <c r="P31461" s="231"/>
    </row>
    <row r="31462" spans="2:16">
      <c r="B31462" s="351"/>
      <c r="C31462" s="398"/>
      <c r="D31462" s="399"/>
      <c r="E31462" s="400"/>
      <c r="G31462" s="401"/>
      <c r="H31462" s="401"/>
      <c r="I31462" s="401"/>
      <c r="J31462" s="194"/>
      <c r="K31462" s="194"/>
      <c r="L31462" s="195"/>
      <c r="M31462" s="196"/>
      <c r="N31462" s="197"/>
      <c r="O31462" s="197"/>
      <c r="P31462" s="231"/>
    </row>
    <row r="31463" spans="2:16">
      <c r="B31463" s="351"/>
      <c r="C31463" s="398"/>
      <c r="D31463" s="399"/>
      <c r="E31463" s="400"/>
      <c r="G31463" s="401"/>
      <c r="H31463" s="401"/>
      <c r="I31463" s="401"/>
      <c r="J31463" s="194"/>
      <c r="K31463" s="194"/>
      <c r="L31463" s="195"/>
      <c r="M31463" s="196"/>
      <c r="N31463" s="197"/>
      <c r="O31463" s="197"/>
      <c r="P31463" s="231"/>
    </row>
    <row r="31464" spans="2:16">
      <c r="B31464" s="351"/>
      <c r="C31464" s="398"/>
      <c r="D31464" s="399"/>
      <c r="E31464" s="400"/>
      <c r="G31464" s="401"/>
      <c r="H31464" s="401"/>
      <c r="I31464" s="401"/>
      <c r="J31464" s="194"/>
      <c r="K31464" s="194"/>
      <c r="L31464" s="195"/>
      <c r="M31464" s="196"/>
      <c r="N31464" s="197"/>
      <c r="O31464" s="197"/>
      <c r="P31464" s="231"/>
    </row>
    <row r="31465" spans="2:16">
      <c r="B31465" s="351"/>
      <c r="C31465" s="398"/>
      <c r="D31465" s="399"/>
      <c r="E31465" s="400"/>
      <c r="G31465" s="401"/>
      <c r="H31465" s="401"/>
      <c r="I31465" s="401"/>
      <c r="J31465" s="194"/>
      <c r="K31465" s="194"/>
      <c r="L31465" s="195"/>
      <c r="M31465" s="196"/>
      <c r="N31465" s="197"/>
      <c r="O31465" s="197"/>
      <c r="P31465" s="231"/>
    </row>
    <row r="31466" spans="2:16">
      <c r="B31466" s="351"/>
      <c r="C31466" s="398"/>
      <c r="D31466" s="399"/>
      <c r="E31466" s="400"/>
      <c r="G31466" s="401"/>
      <c r="H31466" s="401"/>
      <c r="I31466" s="401"/>
      <c r="J31466" s="194"/>
      <c r="K31466" s="194"/>
      <c r="L31466" s="195"/>
      <c r="M31466" s="196"/>
      <c r="N31466" s="197"/>
      <c r="O31466" s="197"/>
      <c r="P31466" s="231"/>
    </row>
    <row r="31467" spans="2:16">
      <c r="B31467" s="351"/>
      <c r="C31467" s="398"/>
      <c r="D31467" s="399"/>
      <c r="E31467" s="400"/>
      <c r="G31467" s="401"/>
      <c r="H31467" s="401"/>
      <c r="I31467" s="401"/>
      <c r="J31467" s="194"/>
      <c r="K31467" s="194"/>
      <c r="L31467" s="195"/>
      <c r="M31467" s="196"/>
      <c r="N31467" s="197"/>
      <c r="O31467" s="197"/>
      <c r="P31467" s="231"/>
    </row>
    <row r="31468" spans="2:16">
      <c r="B31468" s="351"/>
      <c r="C31468" s="398"/>
      <c r="D31468" s="399"/>
      <c r="E31468" s="400"/>
      <c r="G31468" s="401"/>
      <c r="H31468" s="401"/>
      <c r="I31468" s="401"/>
      <c r="J31468" s="194"/>
      <c r="K31468" s="194"/>
      <c r="L31468" s="195"/>
      <c r="M31468" s="196"/>
      <c r="N31468" s="197"/>
      <c r="O31468" s="197"/>
      <c r="P31468" s="231"/>
    </row>
    <row r="31469" spans="2:16">
      <c r="B31469" s="351"/>
      <c r="C31469" s="398"/>
      <c r="D31469" s="399"/>
      <c r="E31469" s="400"/>
      <c r="G31469" s="401"/>
      <c r="H31469" s="401"/>
      <c r="I31469" s="401"/>
      <c r="J31469" s="194"/>
      <c r="K31469" s="194"/>
      <c r="L31469" s="195"/>
      <c r="M31469" s="196"/>
      <c r="N31469" s="197"/>
      <c r="O31469" s="197"/>
      <c r="P31469" s="231"/>
    </row>
    <row r="31470" spans="2:16">
      <c r="B31470" s="351"/>
      <c r="C31470" s="398"/>
      <c r="D31470" s="399"/>
      <c r="E31470" s="400"/>
      <c r="G31470" s="401"/>
      <c r="H31470" s="401"/>
      <c r="I31470" s="401"/>
      <c r="J31470" s="194"/>
      <c r="K31470" s="194"/>
      <c r="L31470" s="195"/>
      <c r="M31470" s="196"/>
      <c r="N31470" s="197"/>
      <c r="O31470" s="197"/>
      <c r="P31470" s="231"/>
    </row>
    <row r="31471" spans="2:16">
      <c r="B31471" s="351"/>
      <c r="C31471" s="398"/>
      <c r="D31471" s="399"/>
      <c r="E31471" s="400"/>
      <c r="G31471" s="401"/>
      <c r="H31471" s="401"/>
      <c r="I31471" s="401"/>
      <c r="J31471" s="194"/>
      <c r="K31471" s="194"/>
      <c r="L31471" s="195"/>
      <c r="M31471" s="196"/>
      <c r="N31471" s="197"/>
      <c r="O31471" s="197"/>
      <c r="P31471" s="231"/>
    </row>
    <row r="31472" spans="2:16">
      <c r="B31472" s="351"/>
      <c r="C31472" s="398"/>
      <c r="D31472" s="399"/>
      <c r="E31472" s="400"/>
      <c r="G31472" s="401"/>
      <c r="H31472" s="401"/>
      <c r="I31472" s="401"/>
      <c r="J31472" s="194"/>
      <c r="K31472" s="194"/>
      <c r="L31472" s="195"/>
      <c r="M31472" s="196"/>
      <c r="N31472" s="197"/>
      <c r="O31472" s="197"/>
      <c r="P31472" s="231"/>
    </row>
    <row r="31473" spans="2:16">
      <c r="B31473" s="351"/>
      <c r="C31473" s="398"/>
      <c r="D31473" s="399"/>
      <c r="E31473" s="400"/>
      <c r="G31473" s="401"/>
      <c r="H31473" s="401"/>
      <c r="I31473" s="401"/>
      <c r="J31473" s="194"/>
      <c r="K31473" s="194"/>
      <c r="L31473" s="195"/>
      <c r="M31473" s="196"/>
      <c r="N31473" s="197"/>
      <c r="O31473" s="197"/>
      <c r="P31473" s="231"/>
    </row>
    <row r="31474" spans="2:16">
      <c r="B31474" s="351"/>
      <c r="C31474" s="398"/>
      <c r="D31474" s="399"/>
      <c r="E31474" s="400"/>
      <c r="G31474" s="401"/>
      <c r="H31474" s="401"/>
      <c r="I31474" s="401"/>
      <c r="J31474" s="194"/>
      <c r="K31474" s="194"/>
      <c r="L31474" s="195"/>
      <c r="M31474" s="196"/>
      <c r="N31474" s="197"/>
      <c r="O31474" s="197"/>
      <c r="P31474" s="231"/>
    </row>
    <row r="31475" spans="2:16">
      <c r="B31475" s="351"/>
      <c r="C31475" s="398"/>
      <c r="D31475" s="399"/>
      <c r="E31475" s="400"/>
      <c r="G31475" s="401"/>
      <c r="H31475" s="401"/>
      <c r="I31475" s="401"/>
      <c r="J31475" s="194"/>
      <c r="K31475" s="194"/>
      <c r="L31475" s="195"/>
      <c r="M31475" s="196"/>
      <c r="N31475" s="197"/>
      <c r="O31475" s="197"/>
      <c r="P31475" s="231"/>
    </row>
    <row r="31476" spans="2:16">
      <c r="B31476" s="351"/>
      <c r="C31476" s="398"/>
      <c r="D31476" s="399"/>
      <c r="E31476" s="400"/>
      <c r="G31476" s="401"/>
      <c r="H31476" s="401"/>
      <c r="I31476" s="401"/>
      <c r="J31476" s="194"/>
      <c r="K31476" s="194"/>
      <c r="L31476" s="195"/>
      <c r="M31476" s="196"/>
      <c r="N31476" s="197"/>
      <c r="O31476" s="197"/>
      <c r="P31476" s="231"/>
    </row>
    <row r="31477" spans="2:16">
      <c r="B31477" s="351"/>
      <c r="C31477" s="398"/>
      <c r="D31477" s="399"/>
      <c r="E31477" s="400"/>
      <c r="G31477" s="401"/>
      <c r="H31477" s="401"/>
      <c r="I31477" s="401"/>
      <c r="J31477" s="194"/>
      <c r="K31477" s="194"/>
      <c r="L31477" s="195"/>
      <c r="M31477" s="196"/>
      <c r="N31477" s="197"/>
      <c r="O31477" s="197"/>
      <c r="P31477" s="231"/>
    </row>
    <row r="31478" spans="2:16">
      <c r="B31478" s="351"/>
      <c r="C31478" s="398"/>
      <c r="D31478" s="399"/>
      <c r="E31478" s="400"/>
      <c r="G31478" s="401"/>
      <c r="H31478" s="401"/>
      <c r="I31478" s="401"/>
      <c r="J31478" s="194"/>
      <c r="K31478" s="194"/>
      <c r="L31478" s="195"/>
      <c r="M31478" s="196"/>
      <c r="N31478" s="197"/>
      <c r="O31478" s="197"/>
      <c r="P31478" s="231"/>
    </row>
    <row r="31479" spans="2:16">
      <c r="B31479" s="351"/>
      <c r="C31479" s="398"/>
      <c r="D31479" s="399"/>
      <c r="E31479" s="400"/>
      <c r="G31479" s="401"/>
      <c r="H31479" s="401"/>
      <c r="I31479" s="401"/>
      <c r="J31479" s="194"/>
      <c r="K31479" s="194"/>
      <c r="L31479" s="195"/>
      <c r="M31479" s="196"/>
      <c r="N31479" s="197"/>
      <c r="O31479" s="197"/>
      <c r="P31479" s="231"/>
    </row>
    <row r="31480" spans="2:16">
      <c r="B31480" s="351"/>
      <c r="C31480" s="398"/>
      <c r="D31480" s="399"/>
      <c r="E31480" s="400"/>
      <c r="G31480" s="401"/>
      <c r="H31480" s="401"/>
      <c r="I31480" s="401"/>
      <c r="J31480" s="194"/>
      <c r="K31480" s="194"/>
      <c r="L31480" s="195"/>
      <c r="M31480" s="196"/>
      <c r="N31480" s="197"/>
      <c r="O31480" s="197"/>
      <c r="P31480" s="231"/>
    </row>
    <row r="31481" spans="2:16">
      <c r="B31481" s="351"/>
      <c r="C31481" s="398"/>
      <c r="D31481" s="399"/>
      <c r="E31481" s="400"/>
      <c r="G31481" s="401"/>
      <c r="H31481" s="401"/>
      <c r="I31481" s="401"/>
      <c r="J31481" s="194"/>
      <c r="K31481" s="194"/>
      <c r="L31481" s="195"/>
      <c r="M31481" s="196"/>
      <c r="N31481" s="197"/>
      <c r="O31481" s="197"/>
      <c r="P31481" s="231"/>
    </row>
    <row r="31482" spans="2:16">
      <c r="B31482" s="351"/>
      <c r="C31482" s="398"/>
      <c r="D31482" s="399"/>
      <c r="E31482" s="400"/>
      <c r="G31482" s="401"/>
      <c r="H31482" s="401"/>
      <c r="I31482" s="401"/>
      <c r="J31482" s="194"/>
      <c r="K31482" s="194"/>
      <c r="L31482" s="195"/>
      <c r="M31482" s="196"/>
      <c r="N31482" s="197"/>
      <c r="O31482" s="197"/>
      <c r="P31482" s="231"/>
    </row>
    <row r="31483" spans="2:16">
      <c r="B31483" s="351"/>
      <c r="C31483" s="398"/>
      <c r="D31483" s="399"/>
      <c r="E31483" s="400"/>
      <c r="G31483" s="401"/>
      <c r="H31483" s="401"/>
      <c r="I31483" s="401"/>
      <c r="J31483" s="194"/>
      <c r="K31483" s="194"/>
      <c r="L31483" s="195"/>
      <c r="M31483" s="196"/>
      <c r="N31483" s="197"/>
      <c r="O31483" s="197"/>
      <c r="P31483" s="231"/>
    </row>
    <row r="31484" spans="2:16">
      <c r="B31484" s="351"/>
      <c r="C31484" s="398"/>
      <c r="D31484" s="399"/>
      <c r="E31484" s="400"/>
      <c r="G31484" s="401"/>
      <c r="H31484" s="401"/>
      <c r="I31484" s="401"/>
      <c r="J31484" s="194"/>
      <c r="K31484" s="194"/>
      <c r="L31484" s="195"/>
      <c r="M31484" s="196"/>
      <c r="N31484" s="197"/>
      <c r="O31484" s="197"/>
      <c r="P31484" s="231"/>
    </row>
    <row r="31485" spans="2:16">
      <c r="B31485" s="351"/>
      <c r="C31485" s="398"/>
      <c r="D31485" s="399"/>
      <c r="E31485" s="400"/>
      <c r="G31485" s="401"/>
      <c r="H31485" s="401"/>
      <c r="I31485" s="401"/>
      <c r="J31485" s="194"/>
      <c r="K31485" s="194"/>
      <c r="L31485" s="195"/>
      <c r="M31485" s="196"/>
      <c r="N31485" s="197"/>
      <c r="O31485" s="197"/>
      <c r="P31485" s="231"/>
    </row>
    <row r="31486" spans="2:16">
      <c r="B31486" s="351"/>
      <c r="C31486" s="398"/>
      <c r="D31486" s="399"/>
      <c r="E31486" s="400"/>
      <c r="G31486" s="401"/>
      <c r="H31486" s="401"/>
      <c r="I31486" s="401"/>
      <c r="J31486" s="194"/>
      <c r="K31486" s="194"/>
      <c r="L31486" s="195"/>
      <c r="M31486" s="196"/>
      <c r="N31486" s="197"/>
      <c r="O31486" s="197"/>
      <c r="P31486" s="231"/>
    </row>
    <row r="31487" spans="2:16">
      <c r="B31487" s="351"/>
      <c r="C31487" s="398"/>
      <c r="D31487" s="399"/>
      <c r="E31487" s="400"/>
      <c r="G31487" s="401"/>
      <c r="H31487" s="401"/>
      <c r="I31487" s="401"/>
      <c r="J31487" s="194"/>
      <c r="K31487" s="194"/>
      <c r="L31487" s="195"/>
      <c r="M31487" s="196"/>
      <c r="N31487" s="197"/>
      <c r="O31487" s="197"/>
      <c r="P31487" s="231"/>
    </row>
    <row r="31488" spans="2:16">
      <c r="B31488" s="351"/>
      <c r="C31488" s="398"/>
      <c r="D31488" s="399"/>
      <c r="E31488" s="400"/>
      <c r="G31488" s="401"/>
      <c r="H31488" s="401"/>
      <c r="I31488" s="401"/>
      <c r="J31488" s="194"/>
      <c r="K31488" s="194"/>
      <c r="L31488" s="195"/>
      <c r="M31488" s="196"/>
      <c r="N31488" s="197"/>
      <c r="O31488" s="197"/>
      <c r="P31488" s="231"/>
    </row>
    <row r="31489" spans="2:16">
      <c r="B31489" s="351"/>
      <c r="C31489" s="398"/>
      <c r="D31489" s="399"/>
      <c r="E31489" s="400"/>
      <c r="G31489" s="401"/>
      <c r="H31489" s="401"/>
      <c r="I31489" s="401"/>
      <c r="J31489" s="194"/>
      <c r="K31489" s="194"/>
      <c r="L31489" s="195"/>
      <c r="M31489" s="196"/>
      <c r="N31489" s="197"/>
      <c r="O31489" s="197"/>
      <c r="P31489" s="231"/>
    </row>
    <row r="31490" spans="2:16">
      <c r="B31490" s="351"/>
      <c r="C31490" s="398"/>
      <c r="D31490" s="399"/>
      <c r="E31490" s="400"/>
      <c r="G31490" s="401"/>
      <c r="H31490" s="401"/>
      <c r="I31490" s="401"/>
      <c r="J31490" s="194"/>
      <c r="K31490" s="194"/>
      <c r="L31490" s="195"/>
      <c r="M31490" s="196"/>
      <c r="N31490" s="197"/>
      <c r="O31490" s="197"/>
      <c r="P31490" s="231"/>
    </row>
    <row r="31491" spans="2:16">
      <c r="B31491" s="351"/>
      <c r="C31491" s="398"/>
      <c r="D31491" s="399"/>
      <c r="E31491" s="400"/>
      <c r="G31491" s="401"/>
      <c r="H31491" s="401"/>
      <c r="I31491" s="401"/>
      <c r="J31491" s="194"/>
      <c r="K31491" s="194"/>
      <c r="L31491" s="195"/>
      <c r="M31491" s="196"/>
      <c r="N31491" s="197"/>
      <c r="O31491" s="197"/>
      <c r="P31491" s="231"/>
    </row>
    <row r="31492" spans="2:16">
      <c r="B31492" s="351"/>
      <c r="C31492" s="398"/>
      <c r="D31492" s="399"/>
      <c r="E31492" s="400"/>
      <c r="G31492" s="401"/>
      <c r="H31492" s="401"/>
      <c r="I31492" s="401"/>
      <c r="J31492" s="194"/>
      <c r="K31492" s="194"/>
      <c r="L31492" s="195"/>
      <c r="M31492" s="196"/>
      <c r="N31492" s="197"/>
      <c r="O31492" s="197"/>
      <c r="P31492" s="231"/>
    </row>
    <row r="31493" spans="2:16">
      <c r="B31493" s="351"/>
      <c r="C31493" s="398"/>
      <c r="D31493" s="399"/>
      <c r="E31493" s="400"/>
      <c r="G31493" s="401"/>
      <c r="H31493" s="401"/>
      <c r="I31493" s="401"/>
      <c r="J31493" s="194"/>
      <c r="K31493" s="194"/>
      <c r="L31493" s="195"/>
      <c r="M31493" s="196"/>
      <c r="N31493" s="197"/>
      <c r="O31493" s="197"/>
      <c r="P31493" s="231"/>
    </row>
    <row r="31494" spans="2:16">
      <c r="B31494" s="351"/>
      <c r="C31494" s="398"/>
      <c r="D31494" s="399"/>
      <c r="E31494" s="400"/>
      <c r="G31494" s="401"/>
      <c r="H31494" s="401"/>
      <c r="I31494" s="401"/>
      <c r="J31494" s="194"/>
      <c r="K31494" s="194"/>
      <c r="L31494" s="195"/>
      <c r="M31494" s="196"/>
      <c r="N31494" s="197"/>
      <c r="O31494" s="197"/>
      <c r="P31494" s="231"/>
    </row>
    <row r="31495" spans="2:16">
      <c r="B31495" s="351"/>
      <c r="C31495" s="398"/>
      <c r="D31495" s="399"/>
      <c r="E31495" s="400"/>
      <c r="G31495" s="401"/>
      <c r="H31495" s="401"/>
      <c r="I31495" s="401"/>
      <c r="J31495" s="194"/>
      <c r="K31495" s="194"/>
      <c r="L31495" s="195"/>
      <c r="M31495" s="196"/>
      <c r="N31495" s="197"/>
      <c r="O31495" s="197"/>
      <c r="P31495" s="231"/>
    </row>
    <row r="31496" spans="2:16">
      <c r="B31496" s="351"/>
      <c r="C31496" s="398"/>
      <c r="D31496" s="399"/>
      <c r="E31496" s="400"/>
      <c r="G31496" s="401"/>
      <c r="H31496" s="401"/>
      <c r="I31496" s="401"/>
      <c r="J31496" s="194"/>
      <c r="K31496" s="194"/>
      <c r="L31496" s="195"/>
      <c r="M31496" s="196"/>
      <c r="N31496" s="197"/>
      <c r="O31496" s="197"/>
      <c r="P31496" s="231"/>
    </row>
    <row r="31497" spans="2:16">
      <c r="B31497" s="351"/>
      <c r="C31497" s="398"/>
      <c r="D31497" s="399"/>
      <c r="E31497" s="400"/>
      <c r="G31497" s="401"/>
      <c r="H31497" s="401"/>
      <c r="I31497" s="401"/>
      <c r="J31497" s="194"/>
      <c r="K31497" s="194"/>
      <c r="L31497" s="195"/>
      <c r="M31497" s="196"/>
      <c r="N31497" s="197"/>
      <c r="O31497" s="197"/>
      <c r="P31497" s="231"/>
    </row>
    <row r="31498" spans="2:16">
      <c r="B31498" s="351"/>
      <c r="C31498" s="398"/>
      <c r="D31498" s="399"/>
      <c r="E31498" s="400"/>
      <c r="G31498" s="401"/>
      <c r="H31498" s="401"/>
      <c r="I31498" s="401"/>
      <c r="J31498" s="194"/>
      <c r="K31498" s="194"/>
      <c r="L31498" s="195"/>
      <c r="M31498" s="196"/>
      <c r="N31498" s="197"/>
      <c r="O31498" s="197"/>
      <c r="P31498" s="231"/>
    </row>
    <row r="31499" spans="2:16">
      <c r="B31499" s="351"/>
      <c r="C31499" s="398"/>
      <c r="D31499" s="399"/>
      <c r="E31499" s="400"/>
      <c r="G31499" s="401"/>
      <c r="H31499" s="401"/>
      <c r="I31499" s="401"/>
      <c r="J31499" s="194"/>
      <c r="K31499" s="194"/>
      <c r="L31499" s="195"/>
      <c r="M31499" s="196"/>
      <c r="N31499" s="197"/>
      <c r="O31499" s="197"/>
      <c r="P31499" s="231"/>
    </row>
    <row r="31500" spans="2:16">
      <c r="B31500" s="351"/>
      <c r="C31500" s="398"/>
      <c r="D31500" s="399"/>
      <c r="E31500" s="400"/>
      <c r="G31500" s="401"/>
      <c r="H31500" s="401"/>
      <c r="I31500" s="401"/>
      <c r="J31500" s="194"/>
      <c r="K31500" s="194"/>
      <c r="L31500" s="195"/>
      <c r="M31500" s="196"/>
      <c r="N31500" s="197"/>
      <c r="O31500" s="197"/>
      <c r="P31500" s="231"/>
    </row>
    <row r="31501" spans="2:16">
      <c r="B31501" s="351"/>
      <c r="C31501" s="398"/>
      <c r="D31501" s="399"/>
      <c r="E31501" s="400"/>
      <c r="G31501" s="401"/>
      <c r="H31501" s="401"/>
      <c r="I31501" s="401"/>
      <c r="J31501" s="194"/>
      <c r="K31501" s="194"/>
      <c r="L31501" s="195"/>
      <c r="M31501" s="196"/>
      <c r="N31501" s="197"/>
      <c r="O31501" s="197"/>
      <c r="P31501" s="231"/>
    </row>
    <row r="31502" spans="2:16">
      <c r="B31502" s="351"/>
      <c r="C31502" s="398"/>
      <c r="D31502" s="399"/>
      <c r="E31502" s="400"/>
      <c r="G31502" s="401"/>
      <c r="H31502" s="401"/>
      <c r="I31502" s="401"/>
      <c r="J31502" s="194"/>
      <c r="K31502" s="194"/>
      <c r="L31502" s="195"/>
      <c r="M31502" s="196"/>
      <c r="N31502" s="197"/>
      <c r="O31502" s="197"/>
      <c r="P31502" s="231"/>
    </row>
    <row r="31503" spans="2:16">
      <c r="B31503" s="351"/>
      <c r="C31503" s="398"/>
      <c r="D31503" s="399"/>
      <c r="E31503" s="400"/>
      <c r="G31503" s="401"/>
      <c r="H31503" s="401"/>
      <c r="I31503" s="401"/>
      <c r="J31503" s="194"/>
      <c r="K31503" s="194"/>
      <c r="L31503" s="195"/>
      <c r="M31503" s="196"/>
      <c r="N31503" s="197"/>
      <c r="O31503" s="197"/>
      <c r="P31503" s="231"/>
    </row>
    <row r="31504" spans="2:16">
      <c r="B31504" s="351"/>
      <c r="C31504" s="398"/>
      <c r="D31504" s="399"/>
      <c r="E31504" s="400"/>
      <c r="G31504" s="401"/>
      <c r="H31504" s="401"/>
      <c r="I31504" s="401"/>
      <c r="J31504" s="194"/>
      <c r="K31504" s="194"/>
      <c r="L31504" s="195"/>
      <c r="M31504" s="196"/>
      <c r="N31504" s="197"/>
      <c r="O31504" s="197"/>
      <c r="P31504" s="231"/>
    </row>
    <row r="31505" spans="2:16">
      <c r="B31505" s="351"/>
      <c r="C31505" s="398"/>
      <c r="D31505" s="399"/>
      <c r="E31505" s="400"/>
      <c r="G31505" s="401"/>
      <c r="H31505" s="401"/>
      <c r="I31505" s="401"/>
      <c r="J31505" s="194"/>
      <c r="K31505" s="194"/>
      <c r="L31505" s="195"/>
      <c r="M31505" s="196"/>
      <c r="N31505" s="197"/>
      <c r="O31505" s="197"/>
      <c r="P31505" s="231"/>
    </row>
    <row r="31506" spans="2:16">
      <c r="B31506" s="351"/>
      <c r="C31506" s="398"/>
      <c r="D31506" s="399"/>
      <c r="E31506" s="400"/>
      <c r="G31506" s="401"/>
      <c r="H31506" s="401"/>
      <c r="I31506" s="401"/>
      <c r="J31506" s="194"/>
      <c r="K31506" s="194"/>
      <c r="L31506" s="195"/>
      <c r="M31506" s="196"/>
      <c r="N31506" s="197"/>
      <c r="O31506" s="197"/>
      <c r="P31506" s="231"/>
    </row>
    <row r="31507" spans="2:16">
      <c r="B31507" s="351"/>
      <c r="C31507" s="398"/>
      <c r="D31507" s="399"/>
      <c r="E31507" s="400"/>
      <c r="G31507" s="401"/>
      <c r="H31507" s="401"/>
      <c r="I31507" s="401"/>
      <c r="J31507" s="194"/>
      <c r="K31507" s="194"/>
      <c r="L31507" s="195"/>
      <c r="M31507" s="196"/>
      <c r="N31507" s="197"/>
      <c r="O31507" s="197"/>
      <c r="P31507" s="231"/>
    </row>
    <row r="31508" spans="2:16">
      <c r="B31508" s="351"/>
      <c r="C31508" s="398"/>
      <c r="D31508" s="399"/>
      <c r="E31508" s="400"/>
      <c r="G31508" s="401"/>
      <c r="H31508" s="401"/>
      <c r="I31508" s="401"/>
      <c r="J31508" s="194"/>
      <c r="K31508" s="194"/>
      <c r="L31508" s="195"/>
      <c r="M31508" s="196"/>
      <c r="N31508" s="197"/>
      <c r="O31508" s="197"/>
      <c r="P31508" s="231"/>
    </row>
    <row r="31509" spans="2:16">
      <c r="B31509" s="351"/>
      <c r="C31509" s="398"/>
      <c r="D31509" s="399"/>
      <c r="E31509" s="400"/>
      <c r="G31509" s="401"/>
      <c r="H31509" s="401"/>
      <c r="I31509" s="401"/>
      <c r="J31509" s="194"/>
      <c r="K31509" s="194"/>
      <c r="L31509" s="195"/>
      <c r="M31509" s="196"/>
      <c r="N31509" s="197"/>
      <c r="O31509" s="197"/>
      <c r="P31509" s="231"/>
    </row>
    <row r="31510" spans="2:16">
      <c r="B31510" s="351"/>
      <c r="C31510" s="398"/>
      <c r="D31510" s="399"/>
      <c r="E31510" s="400"/>
      <c r="G31510" s="401"/>
      <c r="H31510" s="401"/>
      <c r="I31510" s="401"/>
      <c r="J31510" s="194"/>
      <c r="K31510" s="194"/>
      <c r="L31510" s="195"/>
      <c r="M31510" s="196"/>
      <c r="N31510" s="197"/>
      <c r="O31510" s="197"/>
      <c r="P31510" s="231"/>
    </row>
    <row r="31511" spans="2:16">
      <c r="B31511" s="351"/>
      <c r="C31511" s="398"/>
      <c r="D31511" s="399"/>
      <c r="E31511" s="400"/>
      <c r="G31511" s="401"/>
      <c r="H31511" s="401"/>
      <c r="I31511" s="401"/>
      <c r="J31511" s="194"/>
      <c r="K31511" s="194"/>
      <c r="L31511" s="195"/>
      <c r="M31511" s="196"/>
      <c r="N31511" s="197"/>
      <c r="O31511" s="197"/>
      <c r="P31511" s="231"/>
    </row>
    <row r="31512" spans="2:16">
      <c r="B31512" s="351"/>
      <c r="C31512" s="398"/>
      <c r="D31512" s="399"/>
      <c r="E31512" s="400"/>
      <c r="G31512" s="401"/>
      <c r="H31512" s="401"/>
      <c r="I31512" s="401"/>
      <c r="J31512" s="194"/>
      <c r="K31512" s="194"/>
      <c r="L31512" s="195"/>
      <c r="M31512" s="196"/>
      <c r="N31512" s="197"/>
      <c r="O31512" s="197"/>
      <c r="P31512" s="231"/>
    </row>
    <row r="31513" spans="2:16">
      <c r="B31513" s="351"/>
      <c r="C31513" s="398"/>
      <c r="D31513" s="399"/>
      <c r="E31513" s="400"/>
      <c r="G31513" s="401"/>
      <c r="H31513" s="401"/>
      <c r="I31513" s="401"/>
      <c r="J31513" s="194"/>
      <c r="K31513" s="194"/>
      <c r="L31513" s="195"/>
      <c r="M31513" s="196"/>
      <c r="N31513" s="197"/>
      <c r="O31513" s="197"/>
      <c r="P31513" s="231"/>
    </row>
    <row r="31514" spans="2:16">
      <c r="B31514" s="351"/>
      <c r="C31514" s="398"/>
      <c r="D31514" s="399"/>
      <c r="E31514" s="400"/>
      <c r="G31514" s="401"/>
      <c r="H31514" s="401"/>
      <c r="I31514" s="401"/>
      <c r="J31514" s="194"/>
      <c r="K31514" s="194"/>
      <c r="L31514" s="195"/>
      <c r="M31514" s="196"/>
      <c r="N31514" s="197"/>
      <c r="O31514" s="197"/>
      <c r="P31514" s="231"/>
    </row>
    <row r="31515" spans="2:16">
      <c r="B31515" s="351"/>
      <c r="C31515" s="398"/>
      <c r="D31515" s="399"/>
      <c r="E31515" s="400"/>
      <c r="G31515" s="401"/>
      <c r="H31515" s="401"/>
      <c r="I31515" s="401"/>
      <c r="J31515" s="194"/>
      <c r="K31515" s="194"/>
      <c r="L31515" s="195"/>
      <c r="M31515" s="196"/>
      <c r="N31515" s="197"/>
      <c r="O31515" s="197"/>
      <c r="P31515" s="231"/>
    </row>
    <row r="31516" spans="2:16">
      <c r="B31516" s="351"/>
      <c r="C31516" s="398"/>
      <c r="D31516" s="399"/>
      <c r="E31516" s="400"/>
      <c r="G31516" s="401"/>
      <c r="H31516" s="401"/>
      <c r="I31516" s="401"/>
      <c r="J31516" s="194"/>
      <c r="K31516" s="194"/>
      <c r="L31516" s="195"/>
      <c r="M31516" s="196"/>
      <c r="N31516" s="197"/>
      <c r="O31516" s="197"/>
      <c r="P31516" s="231"/>
    </row>
    <row r="31517" spans="2:16">
      <c r="B31517" s="351"/>
      <c r="C31517" s="398"/>
      <c r="D31517" s="399"/>
      <c r="E31517" s="400"/>
      <c r="G31517" s="401"/>
      <c r="H31517" s="401"/>
      <c r="I31517" s="401"/>
      <c r="J31517" s="194"/>
      <c r="K31517" s="194"/>
      <c r="L31517" s="195"/>
      <c r="M31517" s="196"/>
      <c r="N31517" s="197"/>
      <c r="O31517" s="197"/>
      <c r="P31517" s="231"/>
    </row>
    <row r="31518" spans="2:16">
      <c r="B31518" s="351"/>
      <c r="C31518" s="398"/>
      <c r="D31518" s="399"/>
      <c r="E31518" s="400"/>
      <c r="G31518" s="401"/>
      <c r="H31518" s="401"/>
      <c r="I31518" s="401"/>
      <c r="J31518" s="194"/>
      <c r="K31518" s="194"/>
      <c r="L31518" s="195"/>
      <c r="M31518" s="196"/>
      <c r="N31518" s="197"/>
      <c r="O31518" s="197"/>
      <c r="P31518" s="231"/>
    </row>
    <row r="31519" spans="2:16">
      <c r="B31519" s="351"/>
      <c r="C31519" s="398"/>
      <c r="D31519" s="399"/>
      <c r="E31519" s="400"/>
      <c r="G31519" s="401"/>
      <c r="H31519" s="401"/>
      <c r="I31519" s="401"/>
      <c r="J31519" s="194"/>
      <c r="K31519" s="194"/>
      <c r="L31519" s="195"/>
      <c r="M31519" s="196"/>
      <c r="N31519" s="197"/>
      <c r="O31519" s="197"/>
      <c r="P31519" s="231"/>
    </row>
    <row r="31520" spans="2:16">
      <c r="B31520" s="351"/>
      <c r="C31520" s="398"/>
      <c r="D31520" s="399"/>
      <c r="E31520" s="400"/>
      <c r="G31520" s="401"/>
      <c r="H31520" s="401"/>
      <c r="I31520" s="401"/>
      <c r="J31520" s="194"/>
      <c r="K31520" s="194"/>
      <c r="L31520" s="195"/>
      <c r="M31520" s="196"/>
      <c r="N31520" s="197"/>
      <c r="O31520" s="197"/>
      <c r="P31520" s="231"/>
    </row>
    <row r="31521" spans="2:16">
      <c r="B31521" s="351"/>
      <c r="C31521" s="398"/>
      <c r="D31521" s="399"/>
      <c r="E31521" s="400"/>
      <c r="G31521" s="401"/>
      <c r="H31521" s="401"/>
      <c r="I31521" s="401"/>
      <c r="J31521" s="194"/>
      <c r="K31521" s="194"/>
      <c r="L31521" s="195"/>
      <c r="M31521" s="196"/>
      <c r="N31521" s="197"/>
      <c r="O31521" s="197"/>
      <c r="P31521" s="231"/>
    </row>
    <row r="31522" spans="2:16">
      <c r="B31522" s="351"/>
      <c r="C31522" s="398"/>
      <c r="D31522" s="399"/>
      <c r="E31522" s="400"/>
      <c r="G31522" s="401"/>
      <c r="H31522" s="401"/>
      <c r="I31522" s="401"/>
      <c r="J31522" s="194"/>
      <c r="K31522" s="194"/>
      <c r="L31522" s="195"/>
      <c r="M31522" s="196"/>
      <c r="N31522" s="197"/>
      <c r="O31522" s="197"/>
      <c r="P31522" s="231"/>
    </row>
    <row r="31523" spans="2:16">
      <c r="B31523" s="351"/>
      <c r="C31523" s="398"/>
      <c r="D31523" s="399"/>
      <c r="E31523" s="400"/>
      <c r="G31523" s="401"/>
      <c r="H31523" s="401"/>
      <c r="I31523" s="401"/>
      <c r="J31523" s="194"/>
      <c r="K31523" s="194"/>
      <c r="L31523" s="195"/>
      <c r="M31523" s="196"/>
      <c r="N31523" s="197"/>
      <c r="O31523" s="197"/>
      <c r="P31523" s="231"/>
    </row>
    <row r="31524" spans="2:16">
      <c r="B31524" s="351"/>
      <c r="C31524" s="398"/>
      <c r="D31524" s="399"/>
      <c r="E31524" s="400"/>
      <c r="G31524" s="401"/>
      <c r="H31524" s="401"/>
      <c r="I31524" s="401"/>
      <c r="J31524" s="194"/>
      <c r="K31524" s="194"/>
      <c r="L31524" s="195"/>
      <c r="M31524" s="196"/>
      <c r="N31524" s="197"/>
      <c r="O31524" s="197"/>
      <c r="P31524" s="231"/>
    </row>
    <row r="31525" spans="2:16">
      <c r="B31525" s="351"/>
      <c r="C31525" s="398"/>
      <c r="D31525" s="399"/>
      <c r="E31525" s="400"/>
      <c r="G31525" s="401"/>
      <c r="H31525" s="401"/>
      <c r="I31525" s="401"/>
      <c r="J31525" s="194"/>
      <c r="K31525" s="194"/>
      <c r="L31525" s="195"/>
      <c r="M31525" s="196"/>
      <c r="N31525" s="197"/>
      <c r="O31525" s="197"/>
      <c r="P31525" s="231"/>
    </row>
    <row r="31526" spans="2:16">
      <c r="B31526" s="351"/>
      <c r="C31526" s="398"/>
      <c r="D31526" s="399"/>
      <c r="E31526" s="400"/>
      <c r="G31526" s="401"/>
      <c r="H31526" s="401"/>
      <c r="I31526" s="401"/>
      <c r="J31526" s="194"/>
      <c r="K31526" s="194"/>
      <c r="L31526" s="195"/>
      <c r="M31526" s="196"/>
      <c r="N31526" s="197"/>
      <c r="O31526" s="197"/>
      <c r="P31526" s="231"/>
    </row>
    <row r="31527" spans="2:16">
      <c r="B31527" s="351"/>
      <c r="C31527" s="398"/>
      <c r="D31527" s="399"/>
      <c r="E31527" s="400"/>
      <c r="G31527" s="401"/>
      <c r="H31527" s="401"/>
      <c r="I31527" s="401"/>
      <c r="J31527" s="194"/>
      <c r="K31527" s="194"/>
      <c r="L31527" s="195"/>
      <c r="M31527" s="196"/>
      <c r="N31527" s="197"/>
      <c r="O31527" s="197"/>
      <c r="P31527" s="231"/>
    </row>
    <row r="31528" spans="2:16">
      <c r="B31528" s="351"/>
      <c r="C31528" s="398"/>
      <c r="D31528" s="404"/>
      <c r="E31528" s="405"/>
      <c r="G31528" s="406"/>
      <c r="H31528" s="406"/>
      <c r="I31528" s="406"/>
      <c r="J31528" s="194"/>
      <c r="K31528" s="194"/>
      <c r="L31528" s="195"/>
      <c r="M31528" s="196"/>
      <c r="N31528" s="197"/>
      <c r="O31528" s="197"/>
      <c r="P31528" s="221"/>
    </row>
    <row r="31529" spans="2:16">
      <c r="B31529" s="351"/>
      <c r="C31529" s="398"/>
      <c r="D31529" s="399"/>
      <c r="E31529" s="400"/>
      <c r="G31529" s="401"/>
      <c r="H31529" s="401"/>
      <c r="I31529" s="401"/>
      <c r="J31529" s="194"/>
      <c r="K31529" s="194"/>
      <c r="L31529" s="195"/>
      <c r="M31529" s="196"/>
      <c r="N31529" s="197"/>
      <c r="O31529" s="197"/>
      <c r="P31529" s="231"/>
    </row>
    <row r="31530" spans="2:16">
      <c r="B31530" s="351"/>
      <c r="C31530" s="398"/>
      <c r="D31530" s="399"/>
      <c r="E31530" s="400"/>
      <c r="G31530" s="401"/>
      <c r="H31530" s="401"/>
      <c r="I31530" s="401"/>
      <c r="J31530" s="194"/>
      <c r="K31530" s="194"/>
      <c r="L31530" s="195"/>
      <c r="M31530" s="196"/>
      <c r="N31530" s="197"/>
      <c r="O31530" s="197"/>
      <c r="P31530" s="231"/>
    </row>
    <row r="31531" spans="2:16">
      <c r="B31531" s="351"/>
      <c r="C31531" s="398"/>
      <c r="D31531" s="399"/>
      <c r="E31531" s="400"/>
      <c r="G31531" s="401"/>
      <c r="H31531" s="401"/>
      <c r="I31531" s="401"/>
      <c r="J31531" s="194"/>
      <c r="K31531" s="194"/>
      <c r="L31531" s="195"/>
      <c r="M31531" s="196"/>
      <c r="N31531" s="197"/>
      <c r="O31531" s="197"/>
      <c r="P31531" s="231"/>
    </row>
    <row r="31532" spans="2:16">
      <c r="B31532" s="351"/>
      <c r="C31532" s="398"/>
      <c r="D31532" s="399"/>
      <c r="E31532" s="400"/>
      <c r="G31532" s="401"/>
      <c r="H31532" s="401"/>
      <c r="I31532" s="401"/>
      <c r="J31532" s="194"/>
      <c r="K31532" s="194"/>
      <c r="L31532" s="195"/>
      <c r="M31532" s="196"/>
      <c r="N31532" s="197"/>
      <c r="O31532" s="197"/>
      <c r="P31532" s="231"/>
    </row>
    <row r="31533" spans="2:16">
      <c r="B31533" s="351"/>
      <c r="C31533" s="398"/>
      <c r="D31533" s="399"/>
      <c r="E31533" s="400"/>
      <c r="G31533" s="401"/>
      <c r="H31533" s="401"/>
      <c r="I31533" s="401"/>
      <c r="J31533" s="194"/>
      <c r="K31533" s="194"/>
      <c r="L31533" s="195"/>
      <c r="M31533" s="196"/>
      <c r="N31533" s="197"/>
      <c r="O31533" s="197"/>
      <c r="P31533" s="231"/>
    </row>
    <row r="31534" spans="2:16">
      <c r="B31534" s="351"/>
      <c r="C31534" s="398"/>
      <c r="D31534" s="399"/>
      <c r="E31534" s="400"/>
      <c r="G31534" s="401"/>
      <c r="H31534" s="401"/>
      <c r="I31534" s="401"/>
      <c r="J31534" s="194"/>
      <c r="K31534" s="194"/>
      <c r="L31534" s="195"/>
      <c r="M31534" s="196"/>
      <c r="N31534" s="197"/>
      <c r="O31534" s="197"/>
      <c r="P31534" s="231"/>
    </row>
    <row r="31535" spans="2:16">
      <c r="B31535" s="351"/>
      <c r="C31535" s="398"/>
      <c r="D31535" s="399"/>
      <c r="E31535" s="400"/>
      <c r="G31535" s="401"/>
      <c r="H31535" s="401"/>
      <c r="I31535" s="401"/>
      <c r="J31535" s="194"/>
      <c r="K31535" s="194"/>
      <c r="L31535" s="195"/>
      <c r="M31535" s="196"/>
      <c r="N31535" s="197"/>
      <c r="O31535" s="197"/>
      <c r="P31535" s="231"/>
    </row>
    <row r="31536" spans="2:16">
      <c r="B31536" s="351"/>
      <c r="C31536" s="398"/>
      <c r="D31536" s="399"/>
      <c r="E31536" s="400"/>
      <c r="G31536" s="401"/>
      <c r="H31536" s="401"/>
      <c r="I31536" s="401"/>
      <c r="J31536" s="194"/>
      <c r="K31536" s="194"/>
      <c r="L31536" s="195"/>
      <c r="M31536" s="196"/>
      <c r="N31536" s="197"/>
      <c r="O31536" s="197"/>
      <c r="P31536" s="231"/>
    </row>
    <row r="31537" spans="2:16">
      <c r="B31537" s="351"/>
      <c r="C31537" s="398"/>
      <c r="D31537" s="399"/>
      <c r="E31537" s="400"/>
      <c r="G31537" s="401"/>
      <c r="H31537" s="401"/>
      <c r="I31537" s="401"/>
      <c r="J31537" s="194"/>
      <c r="K31537" s="194"/>
      <c r="L31537" s="195"/>
      <c r="M31537" s="196"/>
      <c r="N31537" s="197"/>
      <c r="O31537" s="197"/>
      <c r="P31537" s="231"/>
    </row>
    <row r="31538" spans="2:16">
      <c r="B31538" s="351"/>
      <c r="C31538" s="398"/>
      <c r="D31538" s="399"/>
      <c r="E31538" s="400"/>
      <c r="G31538" s="401"/>
      <c r="H31538" s="401"/>
      <c r="I31538" s="401"/>
      <c r="J31538" s="194"/>
      <c r="K31538" s="194"/>
      <c r="L31538" s="195"/>
      <c r="M31538" s="196"/>
      <c r="N31538" s="197"/>
      <c r="O31538" s="197"/>
      <c r="P31538" s="231"/>
    </row>
    <row r="31539" spans="2:16">
      <c r="B31539" s="351"/>
      <c r="C31539" s="398"/>
      <c r="D31539" s="399"/>
      <c r="E31539" s="400"/>
      <c r="G31539" s="401"/>
      <c r="H31539" s="401"/>
      <c r="I31539" s="401"/>
      <c r="J31539" s="194"/>
      <c r="K31539" s="194"/>
      <c r="L31539" s="195"/>
      <c r="M31539" s="196"/>
      <c r="N31539" s="197"/>
      <c r="O31539" s="197"/>
      <c r="P31539" s="231"/>
    </row>
    <row r="31540" spans="2:16">
      <c r="B31540" s="351"/>
      <c r="C31540" s="398"/>
      <c r="D31540" s="399"/>
      <c r="E31540" s="400"/>
      <c r="G31540" s="401"/>
      <c r="H31540" s="401"/>
      <c r="I31540" s="401"/>
      <c r="J31540" s="194"/>
      <c r="K31540" s="194"/>
      <c r="L31540" s="195"/>
      <c r="M31540" s="196"/>
      <c r="N31540" s="197"/>
      <c r="O31540" s="197"/>
      <c r="P31540" s="231"/>
    </row>
    <row r="31541" spans="2:16">
      <c r="B31541" s="351"/>
      <c r="C31541" s="398"/>
      <c r="D31541" s="399"/>
      <c r="E31541" s="400"/>
      <c r="G31541" s="401"/>
      <c r="H31541" s="401"/>
      <c r="I31541" s="401"/>
      <c r="J31541" s="194"/>
      <c r="K31541" s="194"/>
      <c r="L31541" s="195"/>
      <c r="M31541" s="196"/>
      <c r="N31541" s="197"/>
      <c r="O31541" s="197"/>
      <c r="P31541" s="231"/>
    </row>
    <row r="31542" spans="2:16">
      <c r="B31542" s="351"/>
      <c r="C31542" s="398"/>
      <c r="D31542" s="399"/>
      <c r="E31542" s="400"/>
      <c r="G31542" s="401"/>
      <c r="H31542" s="401"/>
      <c r="I31542" s="401"/>
      <c r="J31542" s="194"/>
      <c r="K31542" s="194"/>
      <c r="L31542" s="195"/>
      <c r="M31542" s="196"/>
      <c r="N31542" s="197"/>
      <c r="O31542" s="197"/>
      <c r="P31542" s="231"/>
    </row>
    <row r="31543" spans="2:16">
      <c r="B31543" s="351"/>
      <c r="C31543" s="398"/>
      <c r="D31543" s="399"/>
      <c r="E31543" s="400"/>
      <c r="G31543" s="401"/>
      <c r="H31543" s="401"/>
      <c r="I31543" s="401"/>
      <c r="J31543" s="194"/>
      <c r="K31543" s="194"/>
      <c r="L31543" s="195"/>
      <c r="M31543" s="196"/>
      <c r="N31543" s="197"/>
      <c r="O31543" s="197"/>
      <c r="P31543" s="231"/>
    </row>
    <row r="31544" spans="2:16">
      <c r="B31544" s="351"/>
      <c r="C31544" s="398"/>
      <c r="D31544" s="399"/>
      <c r="E31544" s="400"/>
      <c r="G31544" s="401"/>
      <c r="H31544" s="401"/>
      <c r="I31544" s="401"/>
      <c r="J31544" s="194"/>
      <c r="K31544" s="194"/>
      <c r="L31544" s="195"/>
      <c r="M31544" s="196"/>
      <c r="N31544" s="197"/>
      <c r="O31544" s="197"/>
      <c r="P31544" s="231"/>
    </row>
    <row r="31545" spans="2:16">
      <c r="B31545" s="351"/>
      <c r="C31545" s="398"/>
      <c r="D31545" s="399"/>
      <c r="E31545" s="400"/>
      <c r="G31545" s="401"/>
      <c r="H31545" s="401"/>
      <c r="I31545" s="401"/>
      <c r="J31545" s="194"/>
      <c r="K31545" s="194"/>
      <c r="L31545" s="195"/>
      <c r="M31545" s="196"/>
      <c r="N31545" s="197"/>
      <c r="O31545" s="197"/>
      <c r="P31545" s="231"/>
    </row>
    <row r="31546" spans="2:16">
      <c r="B31546" s="351"/>
      <c r="C31546" s="398"/>
      <c r="D31546" s="399"/>
      <c r="E31546" s="400"/>
      <c r="G31546" s="401"/>
      <c r="H31546" s="401"/>
      <c r="I31546" s="401"/>
      <c r="J31546" s="194"/>
      <c r="K31546" s="194"/>
      <c r="L31546" s="195"/>
      <c r="M31546" s="196"/>
      <c r="N31546" s="197"/>
      <c r="O31546" s="197"/>
      <c r="P31546" s="231"/>
    </row>
    <row r="31547" spans="2:16">
      <c r="B31547" s="351"/>
      <c r="C31547" s="398"/>
      <c r="D31547" s="399"/>
      <c r="E31547" s="400"/>
      <c r="G31547" s="401"/>
      <c r="H31547" s="401"/>
      <c r="I31547" s="401"/>
      <c r="J31547" s="194"/>
      <c r="K31547" s="194"/>
      <c r="L31547" s="195"/>
      <c r="M31547" s="196"/>
      <c r="N31547" s="197"/>
      <c r="O31547" s="197"/>
      <c r="P31547" s="231"/>
    </row>
    <row r="31548" spans="2:16">
      <c r="B31548" s="351"/>
      <c r="C31548" s="398"/>
      <c r="D31548" s="399"/>
      <c r="E31548" s="400"/>
      <c r="G31548" s="401"/>
      <c r="H31548" s="401"/>
      <c r="I31548" s="401"/>
      <c r="J31548" s="194"/>
      <c r="K31548" s="194"/>
      <c r="L31548" s="195"/>
      <c r="M31548" s="196"/>
      <c r="N31548" s="197"/>
      <c r="O31548" s="197"/>
      <c r="P31548" s="231"/>
    </row>
    <row r="31549" spans="2:16">
      <c r="B31549" s="351"/>
      <c r="C31549" s="398"/>
      <c r="D31549" s="399"/>
      <c r="E31549" s="400"/>
      <c r="G31549" s="401"/>
      <c r="H31549" s="401"/>
      <c r="I31549" s="401"/>
      <c r="J31549" s="194"/>
      <c r="K31549" s="194"/>
      <c r="L31549" s="195"/>
      <c r="M31549" s="196"/>
      <c r="N31549" s="197"/>
      <c r="O31549" s="197"/>
      <c r="P31549" s="231"/>
    </row>
    <row r="31550" spans="2:16">
      <c r="B31550" s="351"/>
      <c r="C31550" s="398"/>
      <c r="D31550" s="399"/>
      <c r="E31550" s="400"/>
      <c r="G31550" s="401"/>
      <c r="H31550" s="401"/>
      <c r="I31550" s="401"/>
      <c r="J31550" s="194"/>
      <c r="K31550" s="194"/>
      <c r="L31550" s="195"/>
      <c r="M31550" s="196"/>
      <c r="N31550" s="197"/>
      <c r="O31550" s="197"/>
      <c r="P31550" s="231"/>
    </row>
    <row r="31551" spans="2:16">
      <c r="B31551" s="351"/>
      <c r="C31551" s="398"/>
      <c r="D31551" s="399"/>
      <c r="E31551" s="400"/>
      <c r="G31551" s="401"/>
      <c r="H31551" s="401"/>
      <c r="I31551" s="401"/>
      <c r="J31551" s="194"/>
      <c r="K31551" s="194"/>
      <c r="L31551" s="195"/>
      <c r="M31551" s="196"/>
      <c r="N31551" s="197"/>
      <c r="O31551" s="197"/>
      <c r="P31551" s="231"/>
    </row>
    <row r="31552" spans="2:16">
      <c r="B31552" s="351"/>
      <c r="C31552" s="398"/>
      <c r="D31552" s="399"/>
      <c r="E31552" s="400"/>
      <c r="G31552" s="401"/>
      <c r="H31552" s="401"/>
      <c r="I31552" s="401"/>
      <c r="J31552" s="194"/>
      <c r="K31552" s="194"/>
      <c r="L31552" s="195"/>
      <c r="M31552" s="196"/>
      <c r="N31552" s="197"/>
      <c r="O31552" s="197"/>
      <c r="P31552" s="231"/>
    </row>
    <row r="31553" spans="2:16">
      <c r="B31553" s="351"/>
      <c r="C31553" s="398"/>
      <c r="D31553" s="399"/>
      <c r="E31553" s="400"/>
      <c r="G31553" s="401"/>
      <c r="H31553" s="401"/>
      <c r="I31553" s="401"/>
      <c r="J31553" s="194"/>
      <c r="K31553" s="194"/>
      <c r="L31553" s="195"/>
      <c r="M31553" s="196"/>
      <c r="N31553" s="197"/>
      <c r="O31553" s="197"/>
      <c r="P31553" s="231"/>
    </row>
    <row r="31554" spans="2:16">
      <c r="B31554" s="351"/>
      <c r="C31554" s="398"/>
      <c r="D31554" s="399"/>
      <c r="E31554" s="400"/>
      <c r="G31554" s="401"/>
      <c r="H31554" s="401"/>
      <c r="I31554" s="401"/>
      <c r="J31554" s="194"/>
      <c r="K31554" s="194"/>
      <c r="L31554" s="195"/>
      <c r="M31554" s="196"/>
      <c r="N31554" s="197"/>
      <c r="O31554" s="197"/>
      <c r="P31554" s="231"/>
    </row>
    <row r="31555" spans="2:16">
      <c r="B31555" s="351"/>
      <c r="C31555" s="398"/>
      <c r="D31555" s="399"/>
      <c r="E31555" s="400"/>
      <c r="G31555" s="401"/>
      <c r="H31555" s="401"/>
      <c r="I31555" s="401"/>
      <c r="J31555" s="194"/>
      <c r="K31555" s="194"/>
      <c r="L31555" s="195"/>
      <c r="M31555" s="196"/>
      <c r="N31555" s="197"/>
      <c r="O31555" s="197"/>
      <c r="P31555" s="231"/>
    </row>
    <row r="31556" spans="2:16">
      <c r="B31556" s="351"/>
      <c r="C31556" s="398"/>
      <c r="D31556" s="399"/>
      <c r="E31556" s="400"/>
      <c r="G31556" s="401"/>
      <c r="H31556" s="401"/>
      <c r="I31556" s="401"/>
      <c r="J31556" s="194"/>
      <c r="K31556" s="194"/>
      <c r="L31556" s="195"/>
      <c r="M31556" s="196"/>
      <c r="N31556" s="197"/>
      <c r="O31556" s="197"/>
      <c r="P31556" s="231"/>
    </row>
    <row r="31557" spans="2:16">
      <c r="B31557" s="351"/>
      <c r="C31557" s="398"/>
      <c r="D31557" s="399"/>
      <c r="E31557" s="400"/>
      <c r="G31557" s="401"/>
      <c r="H31557" s="401"/>
      <c r="I31557" s="401"/>
      <c r="J31557" s="194"/>
      <c r="K31557" s="194"/>
      <c r="L31557" s="195"/>
      <c r="M31557" s="196"/>
      <c r="N31557" s="197"/>
      <c r="O31557" s="197"/>
      <c r="P31557" s="231"/>
    </row>
    <row r="31558" spans="2:16">
      <c r="B31558" s="351"/>
      <c r="C31558" s="398"/>
      <c r="D31558" s="399"/>
      <c r="E31558" s="400"/>
      <c r="G31558" s="401"/>
      <c r="H31558" s="401"/>
      <c r="I31558" s="401"/>
      <c r="J31558" s="194"/>
      <c r="K31558" s="194"/>
      <c r="L31558" s="195"/>
      <c r="M31558" s="196"/>
      <c r="N31558" s="197"/>
      <c r="O31558" s="197"/>
      <c r="P31558" s="231"/>
    </row>
    <row r="31559" spans="2:16">
      <c r="B31559" s="351"/>
      <c r="C31559" s="398"/>
      <c r="D31559" s="399"/>
      <c r="E31559" s="400"/>
      <c r="G31559" s="401"/>
      <c r="H31559" s="401"/>
      <c r="I31559" s="401"/>
      <c r="J31559" s="194"/>
      <c r="K31559" s="194"/>
      <c r="L31559" s="195"/>
      <c r="M31559" s="196"/>
      <c r="N31559" s="197"/>
      <c r="O31559" s="197"/>
      <c r="P31559" s="231"/>
    </row>
    <row r="31560" spans="2:16">
      <c r="B31560" s="351"/>
      <c r="C31560" s="398"/>
      <c r="D31560" s="399"/>
      <c r="E31560" s="400"/>
      <c r="G31560" s="401"/>
      <c r="H31560" s="401"/>
      <c r="I31560" s="401"/>
      <c r="J31560" s="194"/>
      <c r="K31560" s="194"/>
      <c r="L31560" s="195"/>
      <c r="M31560" s="196"/>
      <c r="N31560" s="197"/>
      <c r="O31560" s="197"/>
      <c r="P31560" s="231"/>
    </row>
    <row r="31561" spans="2:16">
      <c r="B31561" s="351"/>
      <c r="C31561" s="398"/>
      <c r="D31561" s="399"/>
      <c r="E31561" s="400"/>
      <c r="G31561" s="401"/>
      <c r="H31561" s="401"/>
      <c r="I31561" s="401"/>
      <c r="J31561" s="194"/>
      <c r="K31561" s="194"/>
      <c r="L31561" s="195"/>
      <c r="M31561" s="196"/>
      <c r="N31561" s="197"/>
      <c r="O31561" s="197"/>
      <c r="P31561" s="231"/>
    </row>
    <row r="31562" spans="2:16">
      <c r="B31562" s="351"/>
      <c r="C31562" s="398"/>
      <c r="D31562" s="399"/>
      <c r="E31562" s="400"/>
      <c r="G31562" s="401"/>
      <c r="H31562" s="401"/>
      <c r="I31562" s="401"/>
      <c r="J31562" s="194"/>
      <c r="K31562" s="194"/>
      <c r="L31562" s="195"/>
      <c r="M31562" s="196"/>
      <c r="N31562" s="197"/>
      <c r="O31562" s="197"/>
      <c r="P31562" s="231"/>
    </row>
    <row r="31563" spans="2:16">
      <c r="B31563" s="351"/>
      <c r="C31563" s="398"/>
      <c r="D31563" s="399"/>
      <c r="E31563" s="400"/>
      <c r="G31563" s="401"/>
      <c r="H31563" s="401"/>
      <c r="I31563" s="401"/>
      <c r="J31563" s="194"/>
      <c r="K31563" s="194"/>
      <c r="L31563" s="195"/>
      <c r="M31563" s="196"/>
      <c r="N31563" s="197"/>
      <c r="O31563" s="197"/>
      <c r="P31563" s="231"/>
    </row>
    <row r="31564" spans="2:16">
      <c r="B31564" s="351"/>
      <c r="C31564" s="398"/>
      <c r="D31564" s="399"/>
      <c r="E31564" s="400"/>
      <c r="G31564" s="401"/>
      <c r="H31564" s="401"/>
      <c r="I31564" s="401"/>
      <c r="J31564" s="194"/>
      <c r="K31564" s="194"/>
      <c r="L31564" s="195"/>
      <c r="M31564" s="196"/>
      <c r="N31564" s="197"/>
      <c r="O31564" s="197"/>
      <c r="P31564" s="231"/>
    </row>
    <row r="31565" spans="2:16">
      <c r="B31565" s="351"/>
      <c r="C31565" s="398"/>
      <c r="D31565" s="399"/>
      <c r="E31565" s="400"/>
      <c r="G31565" s="401"/>
      <c r="H31565" s="401"/>
      <c r="I31565" s="401"/>
      <c r="J31565" s="194"/>
      <c r="K31565" s="194"/>
      <c r="L31565" s="195"/>
      <c r="M31565" s="196"/>
      <c r="N31565" s="197"/>
      <c r="O31565" s="197"/>
      <c r="P31565" s="231"/>
    </row>
    <row r="31566" spans="2:16">
      <c r="B31566" s="351"/>
      <c r="C31566" s="398"/>
      <c r="D31566" s="399"/>
      <c r="E31566" s="400"/>
      <c r="G31566" s="401"/>
      <c r="H31566" s="401"/>
      <c r="I31566" s="401"/>
      <c r="J31566" s="194"/>
      <c r="K31566" s="194"/>
      <c r="L31566" s="195"/>
      <c r="M31566" s="196"/>
      <c r="N31566" s="197"/>
      <c r="O31566" s="197"/>
      <c r="P31566" s="231"/>
    </row>
    <row r="31567" spans="2:16">
      <c r="B31567" s="351"/>
      <c r="C31567" s="398"/>
      <c r="D31567" s="399"/>
      <c r="E31567" s="400"/>
      <c r="G31567" s="401"/>
      <c r="H31567" s="401"/>
      <c r="I31567" s="401"/>
      <c r="J31567" s="194"/>
      <c r="K31567" s="194"/>
      <c r="L31567" s="195"/>
      <c r="M31567" s="196"/>
      <c r="N31567" s="197"/>
      <c r="O31567" s="197"/>
      <c r="P31567" s="231"/>
    </row>
    <row r="31568" spans="2:16">
      <c r="B31568" s="351"/>
      <c r="C31568" s="398"/>
      <c r="D31568" s="399"/>
      <c r="E31568" s="400"/>
      <c r="G31568" s="401"/>
      <c r="H31568" s="401"/>
      <c r="I31568" s="401"/>
      <c r="J31568" s="194"/>
      <c r="K31568" s="194"/>
      <c r="L31568" s="195"/>
      <c r="M31568" s="196"/>
      <c r="N31568" s="197"/>
      <c r="O31568" s="197"/>
      <c r="P31568" s="231"/>
    </row>
    <row r="31569" spans="2:16">
      <c r="B31569" s="351"/>
      <c r="C31569" s="398"/>
      <c r="D31569" s="399"/>
      <c r="E31569" s="400"/>
      <c r="G31569" s="401"/>
      <c r="H31569" s="401"/>
      <c r="I31569" s="401"/>
      <c r="J31569" s="194"/>
      <c r="K31569" s="194"/>
      <c r="L31569" s="195"/>
      <c r="M31569" s="196"/>
      <c r="N31569" s="197"/>
      <c r="O31569" s="197"/>
      <c r="P31569" s="231"/>
    </row>
    <row r="31570" spans="2:16">
      <c r="B31570" s="351"/>
      <c r="C31570" s="398"/>
      <c r="D31570" s="399"/>
      <c r="E31570" s="400"/>
      <c r="G31570" s="401"/>
      <c r="H31570" s="401"/>
      <c r="I31570" s="401"/>
      <c r="J31570" s="194"/>
      <c r="K31570" s="194"/>
      <c r="L31570" s="195"/>
      <c r="M31570" s="196"/>
      <c r="N31570" s="197"/>
      <c r="O31570" s="197"/>
      <c r="P31570" s="231"/>
    </row>
    <row r="31571" spans="2:16">
      <c r="B31571" s="351"/>
      <c r="C31571" s="398"/>
      <c r="D31571" s="399"/>
      <c r="E31571" s="400"/>
      <c r="G31571" s="401"/>
      <c r="H31571" s="401"/>
      <c r="I31571" s="401"/>
      <c r="J31571" s="194"/>
      <c r="K31571" s="194"/>
      <c r="L31571" s="195"/>
      <c r="M31571" s="196"/>
      <c r="N31571" s="197"/>
      <c r="O31571" s="197"/>
      <c r="P31571" s="231"/>
    </row>
    <row r="31572" spans="2:16">
      <c r="B31572" s="351"/>
      <c r="C31572" s="398"/>
      <c r="D31572" s="399"/>
      <c r="E31572" s="400"/>
      <c r="G31572" s="401"/>
      <c r="H31572" s="401"/>
      <c r="I31572" s="401"/>
      <c r="J31572" s="194"/>
      <c r="K31572" s="194"/>
      <c r="L31572" s="195"/>
      <c r="M31572" s="196"/>
      <c r="N31572" s="197"/>
      <c r="O31572" s="197"/>
      <c r="P31572" s="231"/>
    </row>
    <row r="31573" spans="2:16">
      <c r="B31573" s="351"/>
      <c r="C31573" s="398"/>
      <c r="D31573" s="399"/>
      <c r="E31573" s="400"/>
      <c r="G31573" s="401"/>
      <c r="H31573" s="401"/>
      <c r="I31573" s="401"/>
      <c r="J31573" s="194"/>
      <c r="K31573" s="194"/>
      <c r="L31573" s="195"/>
      <c r="M31573" s="196"/>
      <c r="N31573" s="197"/>
      <c r="O31573" s="197"/>
      <c r="P31573" s="231"/>
    </row>
    <row r="31574" spans="2:16">
      <c r="B31574" s="351"/>
      <c r="C31574" s="398"/>
      <c r="D31574" s="399"/>
      <c r="E31574" s="400"/>
      <c r="G31574" s="401"/>
      <c r="H31574" s="401"/>
      <c r="I31574" s="401"/>
      <c r="J31574" s="194"/>
      <c r="K31574" s="194"/>
      <c r="L31574" s="195"/>
      <c r="M31574" s="196"/>
      <c r="N31574" s="197"/>
      <c r="O31574" s="197"/>
      <c r="P31574" s="231"/>
    </row>
    <row r="31575" spans="2:16">
      <c r="B31575" s="351"/>
      <c r="C31575" s="398"/>
      <c r="D31575" s="399"/>
      <c r="E31575" s="400"/>
      <c r="G31575" s="401"/>
      <c r="H31575" s="401"/>
      <c r="I31575" s="401"/>
      <c r="J31575" s="194"/>
      <c r="K31575" s="194"/>
      <c r="L31575" s="195"/>
      <c r="M31575" s="196"/>
      <c r="N31575" s="197"/>
      <c r="O31575" s="197"/>
      <c r="P31575" s="231"/>
    </row>
    <row r="31576" spans="2:16">
      <c r="B31576" s="351"/>
      <c r="C31576" s="398"/>
      <c r="D31576" s="399"/>
      <c r="E31576" s="400"/>
      <c r="G31576" s="401"/>
      <c r="H31576" s="401"/>
      <c r="I31576" s="401"/>
      <c r="J31576" s="194"/>
      <c r="K31576" s="194"/>
      <c r="L31576" s="195"/>
      <c r="M31576" s="196"/>
      <c r="N31576" s="197"/>
      <c r="O31576" s="197"/>
      <c r="P31576" s="231"/>
    </row>
    <row r="31577" spans="2:16">
      <c r="B31577" s="351"/>
      <c r="C31577" s="398"/>
      <c r="D31577" s="399"/>
      <c r="E31577" s="400"/>
      <c r="G31577" s="401"/>
      <c r="H31577" s="401"/>
      <c r="I31577" s="401"/>
      <c r="J31577" s="194"/>
      <c r="K31577" s="194"/>
      <c r="L31577" s="195"/>
      <c r="M31577" s="196"/>
      <c r="N31577" s="197"/>
      <c r="O31577" s="197"/>
      <c r="P31577" s="231"/>
    </row>
    <row r="31578" spans="2:16">
      <c r="B31578" s="351"/>
      <c r="C31578" s="398"/>
      <c r="D31578" s="399"/>
      <c r="E31578" s="400"/>
      <c r="G31578" s="401"/>
      <c r="H31578" s="401"/>
      <c r="I31578" s="401"/>
      <c r="J31578" s="194"/>
      <c r="K31578" s="194"/>
      <c r="L31578" s="195"/>
      <c r="M31578" s="196"/>
      <c r="N31578" s="197"/>
      <c r="O31578" s="197"/>
      <c r="P31578" s="231"/>
    </row>
    <row r="31579" spans="2:16">
      <c r="B31579" s="351"/>
      <c r="C31579" s="398"/>
      <c r="D31579" s="399"/>
      <c r="E31579" s="400"/>
      <c r="G31579" s="401"/>
      <c r="H31579" s="401"/>
      <c r="I31579" s="401"/>
      <c r="J31579" s="194"/>
      <c r="K31579" s="194"/>
      <c r="L31579" s="195"/>
      <c r="M31579" s="196"/>
      <c r="N31579" s="197"/>
      <c r="O31579" s="197"/>
      <c r="P31579" s="231"/>
    </row>
    <row r="31580" spans="2:16">
      <c r="B31580" s="351"/>
      <c r="C31580" s="398"/>
      <c r="D31580" s="399"/>
      <c r="E31580" s="400"/>
      <c r="G31580" s="401"/>
      <c r="H31580" s="401"/>
      <c r="I31580" s="401"/>
      <c r="J31580" s="194"/>
      <c r="K31580" s="194"/>
      <c r="L31580" s="195"/>
      <c r="M31580" s="196"/>
      <c r="N31580" s="197"/>
      <c r="O31580" s="197"/>
      <c r="P31580" s="231"/>
    </row>
    <row r="31581" spans="2:16">
      <c r="B31581" s="351"/>
      <c r="C31581" s="398"/>
      <c r="D31581" s="399"/>
      <c r="E31581" s="400"/>
      <c r="G31581" s="401"/>
      <c r="H31581" s="401"/>
      <c r="I31581" s="401"/>
      <c r="J31581" s="194"/>
      <c r="K31581" s="194"/>
      <c r="L31581" s="195"/>
      <c r="M31581" s="196"/>
      <c r="N31581" s="197"/>
      <c r="O31581" s="197"/>
      <c r="P31581" s="231"/>
    </row>
    <row r="31582" spans="2:16">
      <c r="B31582" s="351"/>
      <c r="C31582" s="398"/>
      <c r="D31582" s="399"/>
      <c r="E31582" s="400"/>
      <c r="G31582" s="401"/>
      <c r="H31582" s="401"/>
      <c r="I31582" s="401"/>
      <c r="J31582" s="194"/>
      <c r="K31582" s="194"/>
      <c r="L31582" s="195"/>
      <c r="M31582" s="196"/>
      <c r="N31582" s="197"/>
      <c r="O31582" s="197"/>
      <c r="P31582" s="231"/>
    </row>
    <row r="31583" spans="2:16">
      <c r="B31583" s="351"/>
      <c r="C31583" s="398"/>
      <c r="D31583" s="399"/>
      <c r="E31583" s="400"/>
      <c r="G31583" s="401"/>
      <c r="H31583" s="401"/>
      <c r="I31583" s="401"/>
      <c r="J31583" s="194"/>
      <c r="K31583" s="194"/>
      <c r="L31583" s="195"/>
      <c r="M31583" s="196"/>
      <c r="N31583" s="197"/>
      <c r="O31583" s="197"/>
      <c r="P31583" s="231"/>
    </row>
    <row r="31584" spans="2:16">
      <c r="B31584" s="351"/>
      <c r="C31584" s="398"/>
      <c r="D31584" s="399"/>
      <c r="E31584" s="400"/>
      <c r="G31584" s="401"/>
      <c r="H31584" s="401"/>
      <c r="I31584" s="401"/>
      <c r="J31584" s="194"/>
      <c r="K31584" s="194"/>
      <c r="L31584" s="195"/>
      <c r="M31584" s="196"/>
      <c r="N31584" s="197"/>
      <c r="O31584" s="197"/>
      <c r="P31584" s="231"/>
    </row>
    <row r="31585" spans="2:16">
      <c r="B31585" s="351"/>
      <c r="C31585" s="398"/>
      <c r="D31585" s="399"/>
      <c r="E31585" s="400"/>
      <c r="G31585" s="401"/>
      <c r="H31585" s="401"/>
      <c r="I31585" s="401"/>
      <c r="J31585" s="194"/>
      <c r="K31585" s="194"/>
      <c r="L31585" s="195"/>
      <c r="M31585" s="196"/>
      <c r="N31585" s="197"/>
      <c r="O31585" s="197"/>
      <c r="P31585" s="231"/>
    </row>
    <row r="31586" spans="2:16">
      <c r="B31586" s="351"/>
      <c r="C31586" s="398"/>
      <c r="D31586" s="399"/>
      <c r="E31586" s="400"/>
      <c r="G31586" s="401"/>
      <c r="H31586" s="401"/>
      <c r="I31586" s="401"/>
      <c r="J31586" s="194"/>
      <c r="K31586" s="194"/>
      <c r="L31586" s="195"/>
      <c r="M31586" s="196"/>
      <c r="N31586" s="197"/>
      <c r="O31586" s="197"/>
      <c r="P31586" s="231"/>
    </row>
    <row r="31587" spans="2:16">
      <c r="B31587" s="351"/>
      <c r="C31587" s="398"/>
      <c r="D31587" s="399"/>
      <c r="E31587" s="400"/>
      <c r="G31587" s="401"/>
      <c r="H31587" s="401"/>
      <c r="I31587" s="401"/>
      <c r="J31587" s="194"/>
      <c r="K31587" s="194"/>
      <c r="L31587" s="195"/>
      <c r="M31587" s="196"/>
      <c r="N31587" s="197"/>
      <c r="O31587" s="197"/>
      <c r="P31587" s="231"/>
    </row>
    <row r="31588" spans="2:16">
      <c r="B31588" s="351"/>
      <c r="C31588" s="398"/>
      <c r="D31588" s="399"/>
      <c r="E31588" s="400"/>
      <c r="G31588" s="401"/>
      <c r="H31588" s="401"/>
      <c r="I31588" s="401"/>
      <c r="J31588" s="194"/>
      <c r="K31588" s="194"/>
      <c r="L31588" s="195"/>
      <c r="M31588" s="196"/>
      <c r="N31588" s="197"/>
      <c r="O31588" s="197"/>
      <c r="P31588" s="231"/>
    </row>
    <row r="31589" spans="2:16">
      <c r="B31589" s="351"/>
      <c r="C31589" s="398"/>
      <c r="D31589" s="399"/>
      <c r="E31589" s="400"/>
      <c r="G31589" s="401"/>
      <c r="H31589" s="401"/>
      <c r="I31589" s="401"/>
      <c r="J31589" s="194"/>
      <c r="K31589" s="194"/>
      <c r="L31589" s="195"/>
      <c r="M31589" s="196"/>
      <c r="N31589" s="197"/>
      <c r="O31589" s="197"/>
      <c r="P31589" s="231"/>
    </row>
    <row r="31590" spans="2:16">
      <c r="B31590" s="351"/>
      <c r="C31590" s="398"/>
      <c r="D31590" s="399"/>
      <c r="E31590" s="400"/>
      <c r="G31590" s="401"/>
      <c r="H31590" s="401"/>
      <c r="I31590" s="401"/>
      <c r="J31590" s="194"/>
      <c r="K31590" s="194"/>
      <c r="L31590" s="195"/>
      <c r="M31590" s="196"/>
      <c r="N31590" s="197"/>
      <c r="O31590" s="197"/>
      <c r="P31590" s="231"/>
    </row>
    <row r="31591" spans="2:16">
      <c r="B31591" s="351"/>
      <c r="C31591" s="398"/>
      <c r="D31591" s="399"/>
      <c r="E31591" s="400"/>
      <c r="G31591" s="401"/>
      <c r="H31591" s="401"/>
      <c r="I31591" s="401"/>
      <c r="J31591" s="194"/>
      <c r="K31591" s="194"/>
      <c r="L31591" s="195"/>
      <c r="M31591" s="196"/>
      <c r="N31591" s="197"/>
      <c r="O31591" s="197"/>
      <c r="P31591" s="231"/>
    </row>
    <row r="31592" spans="2:16">
      <c r="B31592" s="351"/>
      <c r="C31592" s="398"/>
      <c r="D31592" s="399"/>
      <c r="E31592" s="400"/>
      <c r="G31592" s="401"/>
      <c r="H31592" s="401"/>
      <c r="I31592" s="401"/>
      <c r="J31592" s="194"/>
      <c r="K31592" s="194"/>
      <c r="L31592" s="195"/>
      <c r="M31592" s="196"/>
      <c r="N31592" s="197"/>
      <c r="O31592" s="197"/>
      <c r="P31592" s="231"/>
    </row>
    <row r="31593" spans="2:16">
      <c r="B31593" s="351"/>
      <c r="C31593" s="398"/>
      <c r="D31593" s="399"/>
      <c r="E31593" s="400"/>
      <c r="G31593" s="401"/>
      <c r="H31593" s="401"/>
      <c r="I31593" s="401"/>
      <c r="J31593" s="194"/>
      <c r="K31593" s="194"/>
      <c r="L31593" s="195"/>
      <c r="M31593" s="196"/>
      <c r="N31593" s="197"/>
      <c r="O31593" s="197"/>
      <c r="P31593" s="231"/>
    </row>
    <row r="31594" spans="2:16">
      <c r="B31594" s="351"/>
      <c r="C31594" s="398"/>
      <c r="D31594" s="399"/>
      <c r="E31594" s="400"/>
      <c r="G31594" s="401"/>
      <c r="H31594" s="401"/>
      <c r="I31594" s="401"/>
      <c r="J31594" s="194"/>
      <c r="K31594" s="194"/>
      <c r="L31594" s="195"/>
      <c r="M31594" s="196"/>
      <c r="N31594" s="197"/>
      <c r="O31594" s="197"/>
      <c r="P31594" s="231"/>
    </row>
    <row r="31595" spans="2:16">
      <c r="B31595" s="351"/>
      <c r="C31595" s="398"/>
      <c r="D31595" s="399"/>
      <c r="E31595" s="400"/>
      <c r="G31595" s="401"/>
      <c r="H31595" s="401"/>
      <c r="I31595" s="401"/>
      <c r="J31595" s="194"/>
      <c r="K31595" s="194"/>
      <c r="L31595" s="195"/>
      <c r="M31595" s="196"/>
      <c r="N31595" s="197"/>
      <c r="O31595" s="197"/>
      <c r="P31595" s="231"/>
    </row>
    <row r="31596" spans="2:16">
      <c r="B31596" s="351"/>
      <c r="C31596" s="398"/>
      <c r="D31596" s="399"/>
      <c r="E31596" s="400"/>
      <c r="G31596" s="401"/>
      <c r="H31596" s="401"/>
      <c r="I31596" s="401"/>
      <c r="J31596" s="194"/>
      <c r="K31596" s="194"/>
      <c r="L31596" s="195"/>
      <c r="M31596" s="196"/>
      <c r="N31596" s="197"/>
      <c r="O31596" s="197"/>
      <c r="P31596" s="231"/>
    </row>
    <row r="31597" spans="2:16">
      <c r="B31597" s="351"/>
      <c r="C31597" s="398"/>
      <c r="D31597" s="399"/>
      <c r="E31597" s="400"/>
      <c r="G31597" s="401"/>
      <c r="H31597" s="401"/>
      <c r="I31597" s="401"/>
      <c r="J31597" s="194"/>
      <c r="K31597" s="194"/>
      <c r="L31597" s="195"/>
      <c r="M31597" s="196"/>
      <c r="N31597" s="197"/>
      <c r="O31597" s="197"/>
      <c r="P31597" s="231"/>
    </row>
    <row r="31598" spans="2:16">
      <c r="B31598" s="351"/>
      <c r="C31598" s="398"/>
      <c r="D31598" s="399"/>
      <c r="E31598" s="400"/>
      <c r="G31598" s="401"/>
      <c r="H31598" s="401"/>
      <c r="I31598" s="401"/>
      <c r="J31598" s="194"/>
      <c r="K31598" s="194"/>
      <c r="L31598" s="195"/>
      <c r="M31598" s="196"/>
      <c r="N31598" s="197"/>
      <c r="O31598" s="197"/>
      <c r="P31598" s="231"/>
    </row>
    <row r="31599" spans="2:16">
      <c r="B31599" s="351"/>
      <c r="C31599" s="398"/>
      <c r="D31599" s="399"/>
      <c r="E31599" s="400"/>
      <c r="G31599" s="401"/>
      <c r="H31599" s="401"/>
      <c r="I31599" s="401"/>
      <c r="J31599" s="194"/>
      <c r="K31599" s="194"/>
      <c r="L31599" s="195"/>
      <c r="M31599" s="196"/>
      <c r="N31599" s="197"/>
      <c r="O31599" s="197"/>
      <c r="P31599" s="231"/>
    </row>
    <row r="31600" spans="2:16">
      <c r="B31600" s="351"/>
      <c r="C31600" s="398"/>
      <c r="D31600" s="399"/>
      <c r="E31600" s="400"/>
      <c r="G31600" s="401"/>
      <c r="H31600" s="401"/>
      <c r="I31600" s="401"/>
      <c r="J31600" s="194"/>
      <c r="K31600" s="194"/>
      <c r="L31600" s="195"/>
      <c r="M31600" s="196"/>
      <c r="N31600" s="197"/>
      <c r="O31600" s="197"/>
      <c r="P31600" s="231"/>
    </row>
    <row r="31601" spans="2:16">
      <c r="B31601" s="351"/>
      <c r="C31601" s="398"/>
      <c r="D31601" s="399"/>
      <c r="E31601" s="400"/>
      <c r="G31601" s="401"/>
      <c r="H31601" s="401"/>
      <c r="I31601" s="401"/>
      <c r="J31601" s="194"/>
      <c r="K31601" s="194"/>
      <c r="L31601" s="195"/>
      <c r="M31601" s="196"/>
      <c r="N31601" s="197"/>
      <c r="O31601" s="197"/>
      <c r="P31601" s="231"/>
    </row>
    <row r="31602" spans="2:16">
      <c r="B31602" s="351"/>
      <c r="C31602" s="398"/>
      <c r="D31602" s="399"/>
      <c r="E31602" s="400"/>
      <c r="G31602" s="401"/>
      <c r="H31602" s="401"/>
      <c r="I31602" s="401"/>
      <c r="J31602" s="194"/>
      <c r="K31602" s="194"/>
      <c r="L31602" s="195"/>
      <c r="M31602" s="196"/>
      <c r="N31602" s="197"/>
      <c r="O31602" s="197"/>
      <c r="P31602" s="231"/>
    </row>
    <row r="31603" spans="2:16">
      <c r="B31603" s="351"/>
      <c r="C31603" s="398"/>
      <c r="D31603" s="399"/>
      <c r="E31603" s="400"/>
      <c r="G31603" s="401"/>
      <c r="H31603" s="401"/>
      <c r="I31603" s="401"/>
      <c r="J31603" s="194"/>
      <c r="K31603" s="194"/>
      <c r="L31603" s="195"/>
      <c r="M31603" s="196"/>
      <c r="N31603" s="197"/>
      <c r="O31603" s="197"/>
      <c r="P31603" s="231"/>
    </row>
    <row r="31604" spans="2:16">
      <c r="B31604" s="351"/>
      <c r="C31604" s="398"/>
      <c r="D31604" s="404"/>
      <c r="E31604" s="405"/>
      <c r="G31604" s="406"/>
      <c r="H31604" s="406"/>
      <c r="I31604" s="406"/>
      <c r="J31604" s="194"/>
      <c r="K31604" s="194"/>
      <c r="L31604" s="195"/>
      <c r="M31604" s="196"/>
      <c r="N31604" s="197"/>
      <c r="O31604" s="197"/>
      <c r="P31604" s="221"/>
    </row>
    <row r="31605" spans="2:16">
      <c r="B31605" s="351"/>
      <c r="C31605" s="398"/>
      <c r="D31605" s="399"/>
      <c r="E31605" s="400"/>
      <c r="G31605" s="401"/>
      <c r="H31605" s="401"/>
      <c r="I31605" s="401"/>
      <c r="J31605" s="194"/>
      <c r="K31605" s="194"/>
      <c r="L31605" s="195"/>
      <c r="M31605" s="196"/>
      <c r="N31605" s="197"/>
      <c r="O31605" s="197"/>
      <c r="P31605" s="231"/>
    </row>
    <row r="31606" spans="2:16">
      <c r="B31606" s="351"/>
      <c r="C31606" s="398"/>
      <c r="D31606" s="399"/>
      <c r="E31606" s="400"/>
      <c r="G31606" s="401"/>
      <c r="H31606" s="401"/>
      <c r="I31606" s="401"/>
      <c r="J31606" s="194"/>
      <c r="K31606" s="194"/>
      <c r="L31606" s="195"/>
      <c r="M31606" s="196"/>
      <c r="N31606" s="197"/>
      <c r="O31606" s="197"/>
      <c r="P31606" s="231"/>
    </row>
    <row r="31607" spans="2:16">
      <c r="B31607" s="351"/>
      <c r="C31607" s="398"/>
      <c r="D31607" s="399"/>
      <c r="E31607" s="400"/>
      <c r="G31607" s="401"/>
      <c r="H31607" s="401"/>
      <c r="I31607" s="401"/>
      <c r="J31607" s="194"/>
      <c r="K31607" s="194"/>
      <c r="L31607" s="195"/>
      <c r="M31607" s="196"/>
      <c r="N31607" s="197"/>
      <c r="O31607" s="197"/>
      <c r="P31607" s="231"/>
    </row>
    <row r="31608" spans="2:16">
      <c r="B31608" s="351"/>
      <c r="C31608" s="398"/>
      <c r="D31608" s="399"/>
      <c r="E31608" s="400"/>
      <c r="G31608" s="401"/>
      <c r="H31608" s="401"/>
      <c r="I31608" s="401"/>
      <c r="J31608" s="194"/>
      <c r="K31608" s="194"/>
      <c r="L31608" s="195"/>
      <c r="M31608" s="196"/>
      <c r="N31608" s="197"/>
      <c r="O31608" s="197"/>
      <c r="P31608" s="231"/>
    </row>
    <row r="31609" spans="2:16">
      <c r="B31609" s="351"/>
      <c r="C31609" s="398"/>
      <c r="D31609" s="399"/>
      <c r="E31609" s="400"/>
      <c r="G31609" s="401"/>
      <c r="H31609" s="401"/>
      <c r="I31609" s="401"/>
      <c r="J31609" s="194"/>
      <c r="K31609" s="194"/>
      <c r="L31609" s="195"/>
      <c r="M31609" s="196"/>
      <c r="N31609" s="197"/>
      <c r="O31609" s="197"/>
      <c r="P31609" s="231"/>
    </row>
    <row r="31610" spans="2:16">
      <c r="B31610" s="351"/>
      <c r="C31610" s="398"/>
      <c r="D31610" s="399"/>
      <c r="E31610" s="400"/>
      <c r="G31610" s="401"/>
      <c r="H31610" s="401"/>
      <c r="I31610" s="401"/>
      <c r="J31610" s="194"/>
      <c r="K31610" s="194"/>
      <c r="L31610" s="195"/>
      <c r="M31610" s="196"/>
      <c r="N31610" s="197"/>
      <c r="O31610" s="197"/>
      <c r="P31610" s="231"/>
    </row>
    <row r="31611" spans="2:16">
      <c r="B31611" s="351"/>
      <c r="C31611" s="398"/>
      <c r="D31611" s="399"/>
      <c r="E31611" s="400"/>
      <c r="G31611" s="401"/>
      <c r="H31611" s="401"/>
      <c r="I31611" s="401"/>
      <c r="J31611" s="194"/>
      <c r="K31611" s="194"/>
      <c r="L31611" s="195"/>
      <c r="M31611" s="196"/>
      <c r="N31611" s="197"/>
      <c r="O31611" s="197"/>
      <c r="P31611" s="231"/>
    </row>
    <row r="31612" spans="2:16">
      <c r="B31612" s="351"/>
      <c r="C31612" s="398"/>
      <c r="D31612" s="399"/>
      <c r="E31612" s="400"/>
      <c r="G31612" s="401"/>
      <c r="H31612" s="401"/>
      <c r="I31612" s="401"/>
      <c r="J31612" s="194"/>
      <c r="K31612" s="194"/>
      <c r="L31612" s="195"/>
      <c r="M31612" s="196"/>
      <c r="N31612" s="197"/>
      <c r="O31612" s="197"/>
      <c r="P31612" s="231"/>
    </row>
    <row r="31613" spans="2:16">
      <c r="B31613" s="351"/>
      <c r="C31613" s="398"/>
      <c r="D31613" s="399"/>
      <c r="E31613" s="400"/>
      <c r="G31613" s="401"/>
      <c r="H31613" s="401"/>
      <c r="I31613" s="401"/>
      <c r="J31613" s="194"/>
      <c r="K31613" s="194"/>
      <c r="L31613" s="195"/>
      <c r="M31613" s="196"/>
      <c r="N31613" s="197"/>
      <c r="O31613" s="197"/>
      <c r="P31613" s="231"/>
    </row>
    <row r="31614" spans="2:16">
      <c r="B31614" s="351"/>
      <c r="C31614" s="398"/>
      <c r="D31614" s="399"/>
      <c r="E31614" s="400"/>
      <c r="G31614" s="401"/>
      <c r="H31614" s="401"/>
      <c r="I31614" s="401"/>
      <c r="J31614" s="194"/>
      <c r="K31614" s="194"/>
      <c r="L31614" s="195"/>
      <c r="M31614" s="196"/>
      <c r="N31614" s="197"/>
      <c r="O31614" s="197"/>
      <c r="P31614" s="231"/>
    </row>
    <row r="31615" spans="2:16">
      <c r="B31615" s="351"/>
      <c r="C31615" s="398"/>
      <c r="D31615" s="399"/>
      <c r="E31615" s="400"/>
      <c r="G31615" s="401"/>
      <c r="H31615" s="401"/>
      <c r="I31615" s="401"/>
      <c r="J31615" s="194"/>
      <c r="K31615" s="194"/>
      <c r="L31615" s="195"/>
      <c r="M31615" s="196"/>
      <c r="N31615" s="197"/>
      <c r="O31615" s="197"/>
      <c r="P31615" s="231"/>
    </row>
    <row r="31616" spans="2:16">
      <c r="B31616" s="351"/>
      <c r="C31616" s="398"/>
      <c r="D31616" s="399"/>
      <c r="E31616" s="400"/>
      <c r="G31616" s="401"/>
      <c r="H31616" s="401"/>
      <c r="I31616" s="401"/>
      <c r="J31616" s="194"/>
      <c r="K31616" s="194"/>
      <c r="L31616" s="195"/>
      <c r="M31616" s="196"/>
      <c r="N31616" s="197"/>
      <c r="O31616" s="197"/>
      <c r="P31616" s="231"/>
    </row>
    <row r="31617" spans="2:16">
      <c r="B31617" s="351"/>
      <c r="C31617" s="398"/>
      <c r="D31617" s="399"/>
      <c r="E31617" s="400"/>
      <c r="G31617" s="401"/>
      <c r="H31617" s="401"/>
      <c r="I31617" s="401"/>
      <c r="J31617" s="194"/>
      <c r="K31617" s="194"/>
      <c r="L31617" s="195"/>
      <c r="M31617" s="196"/>
      <c r="N31617" s="197"/>
      <c r="O31617" s="197"/>
      <c r="P31617" s="231"/>
    </row>
    <row r="31618" spans="2:16">
      <c r="B31618" s="351"/>
      <c r="C31618" s="398"/>
      <c r="D31618" s="399"/>
      <c r="E31618" s="400"/>
      <c r="G31618" s="401"/>
      <c r="H31618" s="401"/>
      <c r="I31618" s="401"/>
      <c r="J31618" s="194"/>
      <c r="K31618" s="194"/>
      <c r="L31618" s="195"/>
      <c r="M31618" s="196"/>
      <c r="N31618" s="197"/>
      <c r="O31618" s="197"/>
      <c r="P31618" s="231"/>
    </row>
    <row r="31619" spans="2:16">
      <c r="B31619" s="351"/>
      <c r="C31619" s="398"/>
      <c r="D31619" s="399"/>
      <c r="E31619" s="400"/>
      <c r="G31619" s="401"/>
      <c r="H31619" s="401"/>
      <c r="I31619" s="401"/>
      <c r="J31619" s="194"/>
      <c r="K31619" s="194"/>
      <c r="L31619" s="195"/>
      <c r="M31619" s="196"/>
      <c r="N31619" s="197"/>
      <c r="O31619" s="197"/>
      <c r="P31619" s="231"/>
    </row>
    <row r="31620" spans="2:16">
      <c r="B31620" s="351"/>
      <c r="C31620" s="398"/>
      <c r="D31620" s="399"/>
      <c r="E31620" s="400"/>
      <c r="G31620" s="401"/>
      <c r="H31620" s="401"/>
      <c r="I31620" s="401"/>
      <c r="J31620" s="194"/>
      <c r="K31620" s="194"/>
      <c r="L31620" s="195"/>
      <c r="M31620" s="196"/>
      <c r="N31620" s="197"/>
      <c r="O31620" s="197"/>
      <c r="P31620" s="231"/>
    </row>
    <row r="31621" spans="2:16">
      <c r="B31621" s="351"/>
      <c r="C31621" s="398"/>
      <c r="D31621" s="399"/>
      <c r="E31621" s="400"/>
      <c r="G31621" s="401"/>
      <c r="H31621" s="401"/>
      <c r="I31621" s="401"/>
      <c r="J31621" s="194"/>
      <c r="K31621" s="194"/>
      <c r="L31621" s="195"/>
      <c r="M31621" s="196"/>
      <c r="N31621" s="197"/>
      <c r="O31621" s="197"/>
      <c r="P31621" s="231"/>
    </row>
    <row r="31622" spans="2:16">
      <c r="B31622" s="351"/>
      <c r="C31622" s="398"/>
      <c r="D31622" s="399"/>
      <c r="E31622" s="400"/>
      <c r="G31622" s="401"/>
      <c r="H31622" s="401"/>
      <c r="I31622" s="401"/>
      <c r="J31622" s="194"/>
      <c r="K31622" s="194"/>
      <c r="L31622" s="195"/>
      <c r="M31622" s="196"/>
      <c r="N31622" s="197"/>
      <c r="O31622" s="197"/>
      <c r="P31622" s="231"/>
    </row>
    <row r="31623" spans="2:16">
      <c r="B31623" s="351"/>
      <c r="C31623" s="398"/>
      <c r="D31623" s="399"/>
      <c r="E31623" s="400"/>
      <c r="G31623" s="401"/>
      <c r="H31623" s="401"/>
      <c r="I31623" s="401"/>
      <c r="J31623" s="194"/>
      <c r="K31623" s="194"/>
      <c r="L31623" s="195"/>
      <c r="M31623" s="196"/>
      <c r="N31623" s="197"/>
      <c r="O31623" s="197"/>
      <c r="P31623" s="231"/>
    </row>
    <row r="31624" spans="2:16">
      <c r="B31624" s="351"/>
      <c r="C31624" s="398"/>
      <c r="D31624" s="399"/>
      <c r="E31624" s="400"/>
      <c r="G31624" s="401"/>
      <c r="H31624" s="401"/>
      <c r="I31624" s="401"/>
      <c r="J31624" s="194"/>
      <c r="K31624" s="194"/>
      <c r="L31624" s="195"/>
      <c r="M31624" s="196"/>
      <c r="N31624" s="197"/>
      <c r="O31624" s="197"/>
      <c r="P31624" s="231"/>
    </row>
    <row r="31625" spans="2:16">
      <c r="B31625" s="351"/>
      <c r="C31625" s="398"/>
      <c r="D31625" s="399"/>
      <c r="E31625" s="400"/>
      <c r="G31625" s="401"/>
      <c r="H31625" s="401"/>
      <c r="I31625" s="401"/>
      <c r="J31625" s="194"/>
      <c r="K31625" s="194"/>
      <c r="L31625" s="195"/>
      <c r="M31625" s="196"/>
      <c r="N31625" s="197"/>
      <c r="O31625" s="197"/>
      <c r="P31625" s="231"/>
    </row>
    <row r="31626" spans="2:16">
      <c r="B31626" s="351"/>
      <c r="C31626" s="398"/>
      <c r="D31626" s="399"/>
      <c r="E31626" s="400"/>
      <c r="G31626" s="401"/>
      <c r="H31626" s="401"/>
      <c r="I31626" s="401"/>
      <c r="J31626" s="194"/>
      <c r="K31626" s="194"/>
      <c r="L31626" s="195"/>
      <c r="M31626" s="196"/>
      <c r="N31626" s="197"/>
      <c r="O31626" s="197"/>
      <c r="P31626" s="231"/>
    </row>
    <row r="31627" spans="2:16">
      <c r="B31627" s="351"/>
      <c r="C31627" s="398"/>
      <c r="D31627" s="399"/>
      <c r="E31627" s="400"/>
      <c r="G31627" s="401"/>
      <c r="H31627" s="401"/>
      <c r="I31627" s="401"/>
      <c r="J31627" s="194"/>
      <c r="K31627" s="194"/>
      <c r="L31627" s="195"/>
      <c r="M31627" s="196"/>
      <c r="N31627" s="197"/>
      <c r="O31627" s="197"/>
      <c r="P31627" s="231"/>
    </row>
    <row r="31628" spans="2:16">
      <c r="B31628" s="351"/>
      <c r="C31628" s="398"/>
      <c r="D31628" s="399"/>
      <c r="E31628" s="400"/>
      <c r="G31628" s="401"/>
      <c r="H31628" s="401"/>
      <c r="I31628" s="401"/>
      <c r="J31628" s="194"/>
      <c r="K31628" s="194"/>
      <c r="L31628" s="195"/>
      <c r="M31628" s="196"/>
      <c r="N31628" s="197"/>
      <c r="O31628" s="197"/>
      <c r="P31628" s="231"/>
    </row>
    <row r="31629" spans="2:16">
      <c r="B31629" s="351"/>
      <c r="C31629" s="398"/>
      <c r="D31629" s="399"/>
      <c r="E31629" s="400"/>
      <c r="G31629" s="401"/>
      <c r="H31629" s="401"/>
      <c r="I31629" s="401"/>
      <c r="J31629" s="194"/>
      <c r="K31629" s="194"/>
      <c r="L31629" s="195"/>
      <c r="M31629" s="196"/>
      <c r="N31629" s="197"/>
      <c r="O31629" s="197"/>
      <c r="P31629" s="231"/>
    </row>
    <row r="31630" spans="2:16">
      <c r="B31630" s="351"/>
      <c r="C31630" s="398"/>
      <c r="D31630" s="399"/>
      <c r="E31630" s="400"/>
      <c r="G31630" s="401"/>
      <c r="H31630" s="401"/>
      <c r="I31630" s="401"/>
      <c r="J31630" s="194"/>
      <c r="K31630" s="194"/>
      <c r="L31630" s="195"/>
      <c r="M31630" s="196"/>
      <c r="N31630" s="197"/>
      <c r="O31630" s="197"/>
      <c r="P31630" s="231"/>
    </row>
    <row r="31631" spans="2:16">
      <c r="B31631" s="351"/>
      <c r="C31631" s="398"/>
      <c r="D31631" s="399"/>
      <c r="E31631" s="400"/>
      <c r="G31631" s="401"/>
      <c r="H31631" s="401"/>
      <c r="I31631" s="401"/>
      <c r="J31631" s="194"/>
      <c r="K31631" s="194"/>
      <c r="L31631" s="195"/>
      <c r="M31631" s="196"/>
      <c r="N31631" s="197"/>
      <c r="O31631" s="197"/>
      <c r="P31631" s="231"/>
    </row>
    <row r="31632" spans="2:16">
      <c r="B31632" s="351"/>
      <c r="C31632" s="398"/>
      <c r="D31632" s="399"/>
      <c r="E31632" s="400"/>
      <c r="G31632" s="401"/>
      <c r="H31632" s="401"/>
      <c r="I31632" s="401"/>
      <c r="J31632" s="194"/>
      <c r="K31632" s="194"/>
      <c r="L31632" s="195"/>
      <c r="M31632" s="196"/>
      <c r="N31632" s="197"/>
      <c r="O31632" s="197"/>
      <c r="P31632" s="231"/>
    </row>
    <row r="31633" spans="2:16">
      <c r="B31633" s="351"/>
      <c r="C31633" s="398"/>
      <c r="D31633" s="399"/>
      <c r="E31633" s="400"/>
      <c r="G31633" s="401"/>
      <c r="H31633" s="401"/>
      <c r="I31633" s="401"/>
      <c r="J31633" s="194"/>
      <c r="K31633" s="194"/>
      <c r="L31633" s="195"/>
      <c r="M31633" s="196"/>
      <c r="N31633" s="197"/>
      <c r="O31633" s="197"/>
      <c r="P31633" s="231"/>
    </row>
    <row r="31634" spans="2:16">
      <c r="B31634" s="351"/>
      <c r="C31634" s="398"/>
      <c r="D31634" s="399"/>
      <c r="E31634" s="400"/>
      <c r="G31634" s="401"/>
      <c r="H31634" s="401"/>
      <c r="I31634" s="401"/>
      <c r="J31634" s="194"/>
      <c r="K31634" s="194"/>
      <c r="L31634" s="195"/>
      <c r="M31634" s="196"/>
      <c r="N31634" s="197"/>
      <c r="O31634" s="197"/>
      <c r="P31634" s="231"/>
    </row>
    <row r="31635" spans="2:16">
      <c r="B31635" s="351"/>
      <c r="C31635" s="398"/>
      <c r="D31635" s="399"/>
      <c r="E31635" s="400"/>
      <c r="G31635" s="401"/>
      <c r="H31635" s="401"/>
      <c r="I31635" s="401"/>
      <c r="J31635" s="194"/>
      <c r="K31635" s="194"/>
      <c r="L31635" s="195"/>
      <c r="M31635" s="196"/>
      <c r="N31635" s="197"/>
      <c r="O31635" s="197"/>
      <c r="P31635" s="231"/>
    </row>
    <row r="31636" spans="2:16">
      <c r="B31636" s="351"/>
      <c r="C31636" s="398"/>
      <c r="D31636" s="399"/>
      <c r="E31636" s="400"/>
      <c r="G31636" s="401"/>
      <c r="H31636" s="401"/>
      <c r="I31636" s="401"/>
      <c r="J31636" s="194"/>
      <c r="K31636" s="194"/>
      <c r="L31636" s="195"/>
      <c r="M31636" s="196"/>
      <c r="N31636" s="197"/>
      <c r="O31636" s="197"/>
      <c r="P31636" s="231"/>
    </row>
    <row r="31637" spans="2:16">
      <c r="B31637" s="351"/>
      <c r="C31637" s="398"/>
      <c r="D31637" s="399"/>
      <c r="E31637" s="400"/>
      <c r="G31637" s="401"/>
      <c r="H31637" s="401"/>
      <c r="I31637" s="401"/>
      <c r="J31637" s="194"/>
      <c r="K31637" s="194"/>
      <c r="L31637" s="195"/>
      <c r="M31637" s="196"/>
      <c r="N31637" s="197"/>
      <c r="O31637" s="197"/>
      <c r="P31637" s="231"/>
    </row>
    <row r="31638" spans="2:16">
      <c r="B31638" s="351"/>
      <c r="C31638" s="398"/>
      <c r="D31638" s="399"/>
      <c r="E31638" s="400"/>
      <c r="G31638" s="401"/>
      <c r="H31638" s="401"/>
      <c r="I31638" s="401"/>
      <c r="J31638" s="194"/>
      <c r="K31638" s="194"/>
      <c r="L31638" s="195"/>
      <c r="M31638" s="196"/>
      <c r="N31638" s="197"/>
      <c r="O31638" s="197"/>
      <c r="P31638" s="231"/>
    </row>
    <row r="31639" spans="2:16">
      <c r="B31639" s="351"/>
      <c r="C31639" s="398"/>
      <c r="D31639" s="399"/>
      <c r="E31639" s="400"/>
      <c r="G31639" s="401"/>
      <c r="H31639" s="401"/>
      <c r="I31639" s="401"/>
      <c r="J31639" s="194"/>
      <c r="K31639" s="194"/>
      <c r="L31639" s="195"/>
      <c r="M31639" s="196"/>
      <c r="N31639" s="197"/>
      <c r="O31639" s="197"/>
      <c r="P31639" s="231"/>
    </row>
    <row r="31640" spans="2:16">
      <c r="B31640" s="351"/>
      <c r="C31640" s="398"/>
      <c r="D31640" s="399"/>
      <c r="E31640" s="400"/>
      <c r="G31640" s="401"/>
      <c r="H31640" s="401"/>
      <c r="I31640" s="401"/>
      <c r="J31640" s="194"/>
      <c r="K31640" s="194"/>
      <c r="L31640" s="195"/>
      <c r="M31640" s="196"/>
      <c r="N31640" s="197"/>
      <c r="O31640" s="197"/>
      <c r="P31640" s="231"/>
    </row>
    <row r="31641" spans="2:16">
      <c r="B31641" s="351"/>
      <c r="C31641" s="398"/>
      <c r="D31641" s="399"/>
      <c r="E31641" s="400"/>
      <c r="G31641" s="401"/>
      <c r="H31641" s="401"/>
      <c r="I31641" s="401"/>
      <c r="J31641" s="194"/>
      <c r="K31641" s="194"/>
      <c r="L31641" s="195"/>
      <c r="M31641" s="196"/>
      <c r="N31641" s="197"/>
      <c r="O31641" s="197"/>
      <c r="P31641" s="231"/>
    </row>
    <row r="31642" spans="2:16">
      <c r="B31642" s="351"/>
      <c r="C31642" s="398"/>
      <c r="D31642" s="399"/>
      <c r="E31642" s="400"/>
      <c r="G31642" s="401"/>
      <c r="H31642" s="401"/>
      <c r="I31642" s="401"/>
      <c r="J31642" s="194"/>
      <c r="K31642" s="194"/>
      <c r="L31642" s="195"/>
      <c r="M31642" s="196"/>
      <c r="N31642" s="197"/>
      <c r="O31642" s="197"/>
      <c r="P31642" s="231"/>
    </row>
    <row r="31643" spans="2:16">
      <c r="B31643" s="351"/>
      <c r="C31643" s="398"/>
      <c r="D31643" s="399"/>
      <c r="E31643" s="400"/>
      <c r="G31643" s="401"/>
      <c r="H31643" s="401"/>
      <c r="I31643" s="401"/>
      <c r="J31643" s="194"/>
      <c r="K31643" s="194"/>
      <c r="L31643" s="195"/>
      <c r="M31643" s="196"/>
      <c r="N31643" s="197"/>
      <c r="O31643" s="197"/>
      <c r="P31643" s="231"/>
    </row>
    <row r="31644" spans="2:16">
      <c r="B31644" s="351"/>
      <c r="C31644" s="398"/>
      <c r="D31644" s="399"/>
      <c r="E31644" s="400"/>
      <c r="G31644" s="401"/>
      <c r="H31644" s="401"/>
      <c r="I31644" s="401"/>
      <c r="J31644" s="194"/>
      <c r="K31644" s="194"/>
      <c r="L31644" s="195"/>
      <c r="M31644" s="196"/>
      <c r="N31644" s="197"/>
      <c r="O31644" s="197"/>
      <c r="P31644" s="231"/>
    </row>
    <row r="31645" spans="2:16">
      <c r="B31645" s="351"/>
      <c r="C31645" s="398"/>
      <c r="D31645" s="399"/>
      <c r="E31645" s="400"/>
      <c r="G31645" s="401"/>
      <c r="H31645" s="401"/>
      <c r="I31645" s="401"/>
      <c r="J31645" s="194"/>
      <c r="K31645" s="194"/>
      <c r="L31645" s="195"/>
      <c r="M31645" s="196"/>
      <c r="N31645" s="197"/>
      <c r="O31645" s="197"/>
      <c r="P31645" s="231"/>
    </row>
    <row r="31646" spans="2:16">
      <c r="B31646" s="351"/>
      <c r="C31646" s="398"/>
      <c r="D31646" s="399"/>
      <c r="E31646" s="400"/>
      <c r="G31646" s="401"/>
      <c r="H31646" s="401"/>
      <c r="I31646" s="401"/>
      <c r="J31646" s="194"/>
      <c r="K31646" s="194"/>
      <c r="L31646" s="195"/>
      <c r="M31646" s="196"/>
      <c r="N31646" s="197"/>
      <c r="O31646" s="197"/>
      <c r="P31646" s="231"/>
    </row>
    <row r="31647" spans="2:16">
      <c r="B31647" s="351"/>
      <c r="C31647" s="398"/>
      <c r="D31647" s="399"/>
      <c r="E31647" s="400"/>
      <c r="G31647" s="401"/>
      <c r="H31647" s="401"/>
      <c r="I31647" s="401"/>
      <c r="J31647" s="194"/>
      <c r="K31647" s="194"/>
      <c r="L31647" s="195"/>
      <c r="M31647" s="196"/>
      <c r="N31647" s="197"/>
      <c r="O31647" s="197"/>
      <c r="P31647" s="231"/>
    </row>
    <row r="31648" spans="2:16">
      <c r="B31648" s="351"/>
      <c r="C31648" s="398"/>
      <c r="D31648" s="399"/>
      <c r="E31648" s="400"/>
      <c r="G31648" s="401"/>
      <c r="H31648" s="401"/>
      <c r="I31648" s="401"/>
      <c r="J31648" s="194"/>
      <c r="K31648" s="194"/>
      <c r="L31648" s="195"/>
      <c r="M31648" s="196"/>
      <c r="N31648" s="197"/>
      <c r="O31648" s="197"/>
      <c r="P31648" s="231"/>
    </row>
    <row r="31649" spans="2:16">
      <c r="B31649" s="351"/>
      <c r="C31649" s="398"/>
      <c r="D31649" s="399"/>
      <c r="E31649" s="400"/>
      <c r="G31649" s="401"/>
      <c r="H31649" s="401"/>
      <c r="I31649" s="401"/>
      <c r="J31649" s="194"/>
      <c r="K31649" s="194"/>
      <c r="L31649" s="195"/>
      <c r="M31649" s="196"/>
      <c r="N31649" s="197"/>
      <c r="O31649" s="197"/>
      <c r="P31649" s="231"/>
    </row>
    <row r="31650" spans="2:16">
      <c r="B31650" s="351"/>
      <c r="C31650" s="398"/>
      <c r="D31650" s="399"/>
      <c r="E31650" s="400"/>
      <c r="G31650" s="401"/>
      <c r="H31650" s="401"/>
      <c r="I31650" s="401"/>
      <c r="J31650" s="194"/>
      <c r="K31650" s="194"/>
      <c r="L31650" s="195"/>
      <c r="M31650" s="196"/>
      <c r="N31650" s="197"/>
      <c r="O31650" s="197"/>
      <c r="P31650" s="231"/>
    </row>
    <row r="31651" spans="2:16">
      <c r="B31651" s="351"/>
      <c r="C31651" s="398"/>
      <c r="D31651" s="399"/>
      <c r="E31651" s="400"/>
      <c r="G31651" s="401"/>
      <c r="H31651" s="401"/>
      <c r="I31651" s="401"/>
      <c r="J31651" s="194"/>
      <c r="K31651" s="194"/>
      <c r="L31651" s="195"/>
      <c r="M31651" s="196"/>
      <c r="N31651" s="197"/>
      <c r="O31651" s="197"/>
      <c r="P31651" s="231"/>
    </row>
    <row r="31652" spans="2:16">
      <c r="B31652" s="351"/>
      <c r="C31652" s="398"/>
      <c r="D31652" s="399"/>
      <c r="E31652" s="400"/>
      <c r="G31652" s="401"/>
      <c r="H31652" s="401"/>
      <c r="I31652" s="401"/>
      <c r="J31652" s="194"/>
      <c r="K31652" s="194"/>
      <c r="L31652" s="195"/>
      <c r="M31652" s="196"/>
      <c r="N31652" s="197"/>
      <c r="O31652" s="197"/>
      <c r="P31652" s="231"/>
    </row>
    <row r="31653" spans="2:16">
      <c r="B31653" s="351"/>
      <c r="C31653" s="398"/>
      <c r="D31653" s="399"/>
      <c r="E31653" s="400"/>
      <c r="G31653" s="401"/>
      <c r="H31653" s="401"/>
      <c r="I31653" s="401"/>
      <c r="J31653" s="194"/>
      <c r="K31653" s="194"/>
      <c r="L31653" s="195"/>
      <c r="M31653" s="196"/>
      <c r="N31653" s="197"/>
      <c r="O31653" s="197"/>
      <c r="P31653" s="231"/>
    </row>
    <row r="31654" spans="2:16">
      <c r="B31654" s="351"/>
      <c r="C31654" s="398"/>
      <c r="D31654" s="399"/>
      <c r="E31654" s="400"/>
      <c r="G31654" s="401"/>
      <c r="H31654" s="401"/>
      <c r="I31654" s="401"/>
      <c r="J31654" s="194"/>
      <c r="K31654" s="194"/>
      <c r="L31654" s="195"/>
      <c r="M31654" s="196"/>
      <c r="N31654" s="197"/>
      <c r="O31654" s="197"/>
      <c r="P31654" s="231"/>
    </row>
    <row r="31655" spans="2:16">
      <c r="B31655" s="351"/>
      <c r="C31655" s="398"/>
      <c r="D31655" s="399"/>
      <c r="E31655" s="400"/>
      <c r="G31655" s="401"/>
      <c r="H31655" s="401"/>
      <c r="I31655" s="401"/>
      <c r="J31655" s="194"/>
      <c r="K31655" s="194"/>
      <c r="L31655" s="195"/>
      <c r="M31655" s="196"/>
      <c r="N31655" s="197"/>
      <c r="O31655" s="197"/>
      <c r="P31655" s="231"/>
    </row>
    <row r="31656" spans="2:16">
      <c r="B31656" s="351"/>
      <c r="C31656" s="398"/>
      <c r="D31656" s="399"/>
      <c r="E31656" s="400"/>
      <c r="G31656" s="401"/>
      <c r="H31656" s="401"/>
      <c r="I31656" s="401"/>
      <c r="J31656" s="194"/>
      <c r="K31656" s="194"/>
      <c r="L31656" s="195"/>
      <c r="M31656" s="196"/>
      <c r="N31656" s="197"/>
      <c r="O31656" s="197"/>
      <c r="P31656" s="231"/>
    </row>
    <row r="31657" spans="2:16">
      <c r="B31657" s="351"/>
      <c r="C31657" s="398"/>
      <c r="D31657" s="399"/>
      <c r="E31657" s="400"/>
      <c r="G31657" s="401"/>
      <c r="H31657" s="401"/>
      <c r="I31657" s="401"/>
      <c r="J31657" s="194"/>
      <c r="K31657" s="194"/>
      <c r="L31657" s="195"/>
      <c r="M31657" s="196"/>
      <c r="N31657" s="197"/>
      <c r="O31657" s="197"/>
      <c r="P31657" s="231"/>
    </row>
    <row r="31658" spans="2:16">
      <c r="B31658" s="351"/>
      <c r="C31658" s="398"/>
      <c r="D31658" s="399"/>
      <c r="E31658" s="400"/>
      <c r="G31658" s="401"/>
      <c r="H31658" s="401"/>
      <c r="I31658" s="401"/>
      <c r="J31658" s="194"/>
      <c r="K31658" s="194"/>
      <c r="L31658" s="195"/>
      <c r="M31658" s="196"/>
      <c r="N31658" s="197"/>
      <c r="O31658" s="197"/>
      <c r="P31658" s="231"/>
    </row>
    <row r="31659" spans="2:16">
      <c r="B31659" s="351"/>
      <c r="C31659" s="398"/>
      <c r="D31659" s="399"/>
      <c r="E31659" s="400"/>
      <c r="G31659" s="401"/>
      <c r="H31659" s="401"/>
      <c r="I31659" s="401"/>
      <c r="J31659" s="194"/>
      <c r="K31659" s="194"/>
      <c r="L31659" s="195"/>
      <c r="M31659" s="196"/>
      <c r="N31659" s="197"/>
      <c r="O31659" s="197"/>
      <c r="P31659" s="231"/>
    </row>
    <row r="31660" spans="2:16">
      <c r="B31660" s="351"/>
      <c r="C31660" s="398"/>
      <c r="D31660" s="399"/>
      <c r="E31660" s="400"/>
      <c r="G31660" s="401"/>
      <c r="H31660" s="401"/>
      <c r="I31660" s="401"/>
      <c r="J31660" s="194"/>
      <c r="K31660" s="194"/>
      <c r="L31660" s="195"/>
      <c r="M31660" s="196"/>
      <c r="N31660" s="197"/>
      <c r="O31660" s="197"/>
      <c r="P31660" s="231"/>
    </row>
    <row r="31661" spans="2:16">
      <c r="B31661" s="351"/>
      <c r="C31661" s="398"/>
      <c r="D31661" s="399"/>
      <c r="E31661" s="400"/>
      <c r="G31661" s="401"/>
      <c r="H31661" s="401"/>
      <c r="I31661" s="401"/>
      <c r="J31661" s="194"/>
      <c r="K31661" s="194"/>
      <c r="L31661" s="195"/>
      <c r="M31661" s="196"/>
      <c r="N31661" s="197"/>
      <c r="O31661" s="197"/>
      <c r="P31661" s="231"/>
    </row>
    <row r="31662" spans="2:16">
      <c r="B31662" s="351"/>
      <c r="C31662" s="398"/>
      <c r="D31662" s="399"/>
      <c r="E31662" s="400"/>
      <c r="G31662" s="401"/>
      <c r="H31662" s="401"/>
      <c r="I31662" s="401"/>
      <c r="J31662" s="194"/>
      <c r="K31662" s="194"/>
      <c r="L31662" s="195"/>
      <c r="M31662" s="196"/>
      <c r="N31662" s="197"/>
      <c r="O31662" s="197"/>
      <c r="P31662" s="231"/>
    </row>
    <row r="31663" spans="2:16">
      <c r="B31663" s="351"/>
      <c r="C31663" s="398"/>
      <c r="D31663" s="399"/>
      <c r="E31663" s="400"/>
      <c r="G31663" s="401"/>
      <c r="H31663" s="401"/>
      <c r="I31663" s="401"/>
      <c r="J31663" s="194"/>
      <c r="K31663" s="194"/>
      <c r="L31663" s="195"/>
      <c r="M31663" s="196"/>
      <c r="N31663" s="197"/>
      <c r="O31663" s="197"/>
      <c r="P31663" s="231"/>
    </row>
    <row r="31664" spans="2:16">
      <c r="B31664" s="351"/>
      <c r="C31664" s="398"/>
      <c r="D31664" s="399"/>
      <c r="E31664" s="400"/>
      <c r="G31664" s="401"/>
      <c r="H31664" s="401"/>
      <c r="I31664" s="401"/>
      <c r="J31664" s="194"/>
      <c r="K31664" s="194"/>
      <c r="L31664" s="195"/>
      <c r="M31664" s="196"/>
      <c r="N31664" s="197"/>
      <c r="O31664" s="197"/>
      <c r="P31664" s="231"/>
    </row>
    <row r="31665" spans="2:16">
      <c r="B31665" s="351"/>
      <c r="C31665" s="398"/>
      <c r="D31665" s="399"/>
      <c r="E31665" s="400"/>
      <c r="G31665" s="401"/>
      <c r="H31665" s="401"/>
      <c r="I31665" s="401"/>
      <c r="J31665" s="194"/>
      <c r="K31665" s="194"/>
      <c r="L31665" s="195"/>
      <c r="M31665" s="196"/>
      <c r="N31665" s="197"/>
      <c r="O31665" s="197"/>
      <c r="P31665" s="231"/>
    </row>
    <row r="31666" spans="2:16">
      <c r="B31666" s="351"/>
      <c r="C31666" s="398"/>
      <c r="D31666" s="399"/>
      <c r="E31666" s="400"/>
      <c r="G31666" s="401"/>
      <c r="H31666" s="401"/>
      <c r="I31666" s="401"/>
      <c r="J31666" s="194"/>
      <c r="K31666" s="194"/>
      <c r="L31666" s="195"/>
      <c r="M31666" s="196"/>
      <c r="N31666" s="197"/>
      <c r="O31666" s="197"/>
      <c r="P31666" s="231"/>
    </row>
    <row r="31667" spans="2:16">
      <c r="B31667" s="351"/>
      <c r="C31667" s="398"/>
      <c r="D31667" s="399"/>
      <c r="E31667" s="400"/>
      <c r="G31667" s="401"/>
      <c r="H31667" s="401"/>
      <c r="I31667" s="401"/>
      <c r="J31667" s="194"/>
      <c r="K31667" s="194"/>
      <c r="L31667" s="195"/>
      <c r="M31667" s="196"/>
      <c r="N31667" s="197"/>
      <c r="O31667" s="197"/>
      <c r="P31667" s="231"/>
    </row>
    <row r="31668" spans="2:16">
      <c r="B31668" s="351"/>
      <c r="C31668" s="398"/>
      <c r="D31668" s="399"/>
      <c r="E31668" s="400"/>
      <c r="G31668" s="401"/>
      <c r="H31668" s="401"/>
      <c r="I31668" s="401"/>
      <c r="J31668" s="194"/>
      <c r="K31668" s="194"/>
      <c r="L31668" s="195"/>
      <c r="M31668" s="196"/>
      <c r="N31668" s="197"/>
      <c r="O31668" s="197"/>
      <c r="P31668" s="231"/>
    </row>
    <row r="31669" spans="2:16">
      <c r="B31669" s="351"/>
      <c r="C31669" s="398"/>
      <c r="D31669" s="399"/>
      <c r="E31669" s="400"/>
      <c r="G31669" s="401"/>
      <c r="H31669" s="401"/>
      <c r="I31669" s="401"/>
      <c r="J31669" s="194"/>
      <c r="K31669" s="194"/>
      <c r="L31669" s="195"/>
      <c r="M31669" s="196"/>
      <c r="N31669" s="197"/>
      <c r="O31669" s="197"/>
      <c r="P31669" s="231"/>
    </row>
    <row r="31670" spans="2:16">
      <c r="B31670" s="351"/>
      <c r="C31670" s="398"/>
      <c r="D31670" s="399"/>
      <c r="E31670" s="400"/>
      <c r="G31670" s="401"/>
      <c r="H31670" s="401"/>
      <c r="I31670" s="401"/>
      <c r="J31670" s="194"/>
      <c r="K31670" s="194"/>
      <c r="L31670" s="195"/>
      <c r="M31670" s="196"/>
      <c r="N31670" s="197"/>
      <c r="O31670" s="197"/>
      <c r="P31670" s="231"/>
    </row>
    <row r="31671" spans="2:16">
      <c r="B31671" s="351"/>
      <c r="C31671" s="398"/>
      <c r="D31671" s="399"/>
      <c r="E31671" s="400"/>
      <c r="G31671" s="401"/>
      <c r="H31671" s="401"/>
      <c r="I31671" s="401"/>
      <c r="J31671" s="194"/>
      <c r="K31671" s="194"/>
      <c r="L31671" s="195"/>
      <c r="M31671" s="196"/>
      <c r="N31671" s="197"/>
      <c r="O31671" s="197"/>
      <c r="P31671" s="231"/>
    </row>
    <row r="31672" spans="2:16">
      <c r="B31672" s="351"/>
      <c r="C31672" s="398"/>
      <c r="D31672" s="399"/>
      <c r="E31672" s="400"/>
      <c r="G31672" s="401"/>
      <c r="H31672" s="401"/>
      <c r="I31672" s="401"/>
      <c r="J31672" s="194"/>
      <c r="K31672" s="194"/>
      <c r="L31672" s="195"/>
      <c r="M31672" s="196"/>
      <c r="N31672" s="197"/>
      <c r="O31672" s="197"/>
      <c r="P31672" s="231"/>
    </row>
    <row r="31673" spans="2:16">
      <c r="B31673" s="351"/>
      <c r="C31673" s="398"/>
      <c r="D31673" s="399"/>
      <c r="E31673" s="400"/>
      <c r="G31673" s="401"/>
      <c r="H31673" s="401"/>
      <c r="I31673" s="401"/>
      <c r="J31673" s="194"/>
      <c r="K31673" s="194"/>
      <c r="L31673" s="195"/>
      <c r="M31673" s="196"/>
      <c r="N31673" s="197"/>
      <c r="O31673" s="197"/>
      <c r="P31673" s="231"/>
    </row>
    <row r="31674" spans="2:16">
      <c r="B31674" s="351"/>
      <c r="C31674" s="398"/>
      <c r="D31674" s="399"/>
      <c r="E31674" s="400"/>
      <c r="G31674" s="401"/>
      <c r="H31674" s="401"/>
      <c r="I31674" s="401"/>
      <c r="J31674" s="194"/>
      <c r="K31674" s="194"/>
      <c r="L31674" s="195"/>
      <c r="M31674" s="196"/>
      <c r="N31674" s="197"/>
      <c r="O31674" s="197"/>
      <c r="P31674" s="231"/>
    </row>
    <row r="31675" spans="2:16">
      <c r="B31675" s="351"/>
      <c r="C31675" s="398"/>
      <c r="D31675" s="399"/>
      <c r="E31675" s="400"/>
      <c r="G31675" s="401"/>
      <c r="H31675" s="401"/>
      <c r="I31675" s="401"/>
      <c r="J31675" s="194"/>
      <c r="K31675" s="194"/>
      <c r="L31675" s="195"/>
      <c r="M31675" s="196"/>
      <c r="N31675" s="197"/>
      <c r="O31675" s="197"/>
      <c r="P31675" s="231"/>
    </row>
    <row r="31676" spans="2:16">
      <c r="B31676" s="351"/>
      <c r="C31676" s="398"/>
      <c r="D31676" s="399"/>
      <c r="E31676" s="400"/>
      <c r="G31676" s="401"/>
      <c r="H31676" s="401"/>
      <c r="I31676" s="401"/>
      <c r="J31676" s="194"/>
      <c r="K31676" s="194"/>
      <c r="L31676" s="195"/>
      <c r="M31676" s="196"/>
      <c r="N31676" s="197"/>
      <c r="O31676" s="197"/>
      <c r="P31676" s="231"/>
    </row>
    <row r="31677" spans="2:16">
      <c r="B31677" s="351"/>
      <c r="C31677" s="398"/>
      <c r="D31677" s="399"/>
      <c r="E31677" s="400"/>
      <c r="G31677" s="401"/>
      <c r="H31677" s="401"/>
      <c r="I31677" s="401"/>
      <c r="J31677" s="194"/>
      <c r="K31677" s="194"/>
      <c r="L31677" s="195"/>
      <c r="M31677" s="196"/>
      <c r="N31677" s="197"/>
      <c r="O31677" s="197"/>
      <c r="P31677" s="231"/>
    </row>
    <row r="31678" spans="2:16">
      <c r="B31678" s="351"/>
      <c r="C31678" s="398"/>
      <c r="D31678" s="399"/>
      <c r="E31678" s="400"/>
      <c r="G31678" s="401"/>
      <c r="H31678" s="401"/>
      <c r="I31678" s="401"/>
      <c r="J31678" s="194"/>
      <c r="K31678" s="194"/>
      <c r="L31678" s="195"/>
      <c r="M31678" s="196"/>
      <c r="N31678" s="197"/>
      <c r="O31678" s="197"/>
      <c r="P31678" s="231"/>
    </row>
    <row r="31679" spans="2:16">
      <c r="B31679" s="351"/>
      <c r="C31679" s="398"/>
      <c r="D31679" s="399"/>
      <c r="E31679" s="400"/>
      <c r="G31679" s="401"/>
      <c r="H31679" s="401"/>
      <c r="I31679" s="401"/>
      <c r="J31679" s="194"/>
      <c r="K31679" s="194"/>
      <c r="L31679" s="195"/>
      <c r="M31679" s="196"/>
      <c r="N31679" s="197"/>
      <c r="O31679" s="197"/>
      <c r="P31679" s="231"/>
    </row>
    <row r="31680" spans="2:16">
      <c r="B31680" s="351"/>
      <c r="C31680" s="398"/>
      <c r="D31680" s="399"/>
      <c r="E31680" s="400"/>
      <c r="G31680" s="401"/>
      <c r="H31680" s="401"/>
      <c r="I31680" s="401"/>
      <c r="J31680" s="194"/>
      <c r="K31680" s="194"/>
      <c r="L31680" s="195"/>
      <c r="M31680" s="196"/>
      <c r="N31680" s="197"/>
      <c r="O31680" s="197"/>
      <c r="P31680" s="231"/>
    </row>
    <row r="31681" spans="2:16">
      <c r="B31681" s="351"/>
      <c r="C31681" s="398"/>
      <c r="D31681" s="399"/>
      <c r="E31681" s="400"/>
      <c r="G31681" s="401"/>
      <c r="H31681" s="401"/>
      <c r="I31681" s="401"/>
      <c r="J31681" s="194"/>
      <c r="K31681" s="194"/>
      <c r="L31681" s="195"/>
      <c r="M31681" s="196"/>
      <c r="N31681" s="197"/>
      <c r="O31681" s="197"/>
      <c r="P31681" s="231"/>
    </row>
    <row r="31682" spans="2:16">
      <c r="B31682" s="351"/>
      <c r="C31682" s="398"/>
      <c r="D31682" s="399"/>
      <c r="E31682" s="400"/>
      <c r="G31682" s="401"/>
      <c r="H31682" s="401"/>
      <c r="I31682" s="401"/>
      <c r="J31682" s="194"/>
      <c r="K31682" s="194"/>
      <c r="L31682" s="195"/>
      <c r="M31682" s="196"/>
      <c r="N31682" s="197"/>
      <c r="O31682" s="197"/>
      <c r="P31682" s="231"/>
    </row>
    <row r="31683" spans="2:16">
      <c r="B31683" s="351"/>
      <c r="C31683" s="398"/>
      <c r="D31683" s="399"/>
      <c r="E31683" s="400"/>
      <c r="G31683" s="401"/>
      <c r="H31683" s="401"/>
      <c r="I31683" s="401"/>
      <c r="J31683" s="194"/>
      <c r="K31683" s="194"/>
      <c r="L31683" s="195"/>
      <c r="M31683" s="196"/>
      <c r="N31683" s="197"/>
      <c r="O31683" s="197"/>
      <c r="P31683" s="231"/>
    </row>
    <row r="31684" spans="2:16">
      <c r="B31684" s="351"/>
      <c r="C31684" s="398"/>
      <c r="D31684" s="399"/>
      <c r="E31684" s="400"/>
      <c r="G31684" s="401"/>
      <c r="H31684" s="401"/>
      <c r="I31684" s="401"/>
      <c r="J31684" s="194"/>
      <c r="K31684" s="194"/>
      <c r="L31684" s="195"/>
      <c r="M31684" s="196"/>
      <c r="N31684" s="197"/>
      <c r="O31684" s="197"/>
      <c r="P31684" s="231"/>
    </row>
    <row r="31685" spans="2:16">
      <c r="B31685" s="351"/>
      <c r="C31685" s="398"/>
      <c r="D31685" s="399"/>
      <c r="E31685" s="400"/>
      <c r="G31685" s="401"/>
      <c r="H31685" s="401"/>
      <c r="I31685" s="401"/>
      <c r="J31685" s="194"/>
      <c r="K31685" s="194"/>
      <c r="L31685" s="195"/>
      <c r="M31685" s="196"/>
      <c r="N31685" s="197"/>
      <c r="O31685" s="197"/>
      <c r="P31685" s="231"/>
    </row>
    <row r="31686" spans="2:16">
      <c r="B31686" s="351"/>
      <c r="C31686" s="398"/>
      <c r="D31686" s="399"/>
      <c r="E31686" s="400"/>
      <c r="G31686" s="401"/>
      <c r="H31686" s="401"/>
      <c r="I31686" s="401"/>
      <c r="J31686" s="194"/>
      <c r="K31686" s="194"/>
      <c r="L31686" s="195"/>
      <c r="M31686" s="196"/>
      <c r="N31686" s="197"/>
      <c r="O31686" s="197"/>
      <c r="P31686" s="231"/>
    </row>
    <row r="31687" spans="2:16">
      <c r="B31687" s="351"/>
      <c r="C31687" s="398"/>
      <c r="D31687" s="399"/>
      <c r="E31687" s="400"/>
      <c r="G31687" s="401"/>
      <c r="H31687" s="401"/>
      <c r="I31687" s="401"/>
      <c r="J31687" s="194"/>
      <c r="K31687" s="194"/>
      <c r="L31687" s="195"/>
      <c r="M31687" s="196"/>
      <c r="N31687" s="197"/>
      <c r="O31687" s="197"/>
      <c r="P31687" s="231"/>
    </row>
    <row r="31688" spans="2:16">
      <c r="B31688" s="351"/>
      <c r="C31688" s="398"/>
      <c r="D31688" s="399"/>
      <c r="E31688" s="400"/>
      <c r="G31688" s="401"/>
      <c r="H31688" s="401"/>
      <c r="I31688" s="401"/>
      <c r="J31688" s="194"/>
      <c r="K31688" s="194"/>
      <c r="L31688" s="195"/>
      <c r="M31688" s="196"/>
      <c r="N31688" s="197"/>
      <c r="O31688" s="197"/>
      <c r="P31688" s="231"/>
    </row>
    <row r="31689" spans="2:16">
      <c r="B31689" s="351"/>
      <c r="C31689" s="398"/>
      <c r="D31689" s="399"/>
      <c r="E31689" s="400"/>
      <c r="G31689" s="401"/>
      <c r="H31689" s="401"/>
      <c r="I31689" s="401"/>
      <c r="J31689" s="194"/>
      <c r="K31689" s="194"/>
      <c r="L31689" s="195"/>
      <c r="M31689" s="196"/>
      <c r="N31689" s="197"/>
      <c r="O31689" s="197"/>
      <c r="P31689" s="231"/>
    </row>
    <row r="31690" spans="2:16">
      <c r="B31690" s="351"/>
      <c r="C31690" s="398"/>
      <c r="D31690" s="399"/>
      <c r="E31690" s="400"/>
      <c r="G31690" s="401"/>
      <c r="H31690" s="401"/>
      <c r="I31690" s="401"/>
      <c r="J31690" s="194"/>
      <c r="K31690" s="194"/>
      <c r="L31690" s="195"/>
      <c r="M31690" s="196"/>
      <c r="N31690" s="197"/>
      <c r="O31690" s="197"/>
      <c r="P31690" s="231"/>
    </row>
    <row r="31691" spans="2:16">
      <c r="B31691" s="351"/>
      <c r="C31691" s="398"/>
      <c r="D31691" s="399"/>
      <c r="E31691" s="400"/>
      <c r="G31691" s="401"/>
      <c r="H31691" s="401"/>
      <c r="I31691" s="401"/>
      <c r="J31691" s="194"/>
      <c r="K31691" s="194"/>
      <c r="L31691" s="195"/>
      <c r="M31691" s="196"/>
      <c r="N31691" s="197"/>
      <c r="O31691" s="197"/>
      <c r="P31691" s="231"/>
    </row>
    <row r="31692" spans="2:16">
      <c r="B31692" s="351"/>
      <c r="C31692" s="398"/>
      <c r="D31692" s="399"/>
      <c r="E31692" s="400"/>
      <c r="G31692" s="401"/>
      <c r="H31692" s="401"/>
      <c r="I31692" s="401"/>
      <c r="J31692" s="194"/>
      <c r="K31692" s="194"/>
      <c r="L31692" s="195"/>
      <c r="M31692" s="196"/>
      <c r="N31692" s="197"/>
      <c r="O31692" s="197"/>
      <c r="P31692" s="231"/>
    </row>
    <row r="31693" spans="2:16">
      <c r="B31693" s="351"/>
      <c r="C31693" s="398"/>
      <c r="D31693" s="399"/>
      <c r="E31693" s="400"/>
      <c r="G31693" s="401"/>
      <c r="H31693" s="401"/>
      <c r="I31693" s="401"/>
      <c r="J31693" s="194"/>
      <c r="K31693" s="194"/>
      <c r="L31693" s="195"/>
      <c r="M31693" s="196"/>
      <c r="N31693" s="197"/>
      <c r="O31693" s="197"/>
      <c r="P31693" s="231"/>
    </row>
    <row r="31694" spans="2:16">
      <c r="B31694" s="351"/>
      <c r="C31694" s="398"/>
      <c r="D31694" s="399"/>
      <c r="E31694" s="400"/>
      <c r="G31694" s="401"/>
      <c r="H31694" s="401"/>
      <c r="I31694" s="401"/>
      <c r="J31694" s="194"/>
      <c r="K31694" s="194"/>
      <c r="L31694" s="195"/>
      <c r="M31694" s="196"/>
      <c r="N31694" s="197"/>
      <c r="O31694" s="197"/>
      <c r="P31694" s="231"/>
    </row>
    <row r="31695" spans="2:16">
      <c r="B31695" s="351"/>
      <c r="C31695" s="398"/>
      <c r="D31695" s="399"/>
      <c r="E31695" s="400"/>
      <c r="G31695" s="401"/>
      <c r="H31695" s="401"/>
      <c r="I31695" s="401"/>
      <c r="J31695" s="194"/>
      <c r="K31695" s="194"/>
      <c r="L31695" s="195"/>
      <c r="M31695" s="196"/>
      <c r="N31695" s="197"/>
      <c r="O31695" s="197"/>
      <c r="P31695" s="231"/>
    </row>
    <row r="31696" spans="2:16">
      <c r="B31696" s="351"/>
      <c r="C31696" s="398"/>
      <c r="D31696" s="399"/>
      <c r="E31696" s="400"/>
      <c r="G31696" s="401"/>
      <c r="H31696" s="401"/>
      <c r="I31696" s="401"/>
      <c r="J31696" s="194"/>
      <c r="K31696" s="194"/>
      <c r="L31696" s="195"/>
      <c r="M31696" s="196"/>
      <c r="N31696" s="197"/>
      <c r="O31696" s="197"/>
      <c r="P31696" s="231"/>
    </row>
    <row r="31697" spans="2:16">
      <c r="B31697" s="351"/>
      <c r="C31697" s="398"/>
      <c r="D31697" s="399"/>
      <c r="E31697" s="400"/>
      <c r="G31697" s="401"/>
      <c r="H31697" s="401"/>
      <c r="I31697" s="401"/>
      <c r="J31697" s="194"/>
      <c r="K31697" s="194"/>
      <c r="L31697" s="195"/>
      <c r="M31697" s="196"/>
      <c r="N31697" s="197"/>
      <c r="O31697" s="197"/>
      <c r="P31697" s="231"/>
    </row>
    <row r="31698" spans="2:16">
      <c r="B31698" s="351"/>
      <c r="C31698" s="398"/>
      <c r="D31698" s="399"/>
      <c r="E31698" s="400"/>
      <c r="G31698" s="401"/>
      <c r="H31698" s="401"/>
      <c r="I31698" s="401"/>
      <c r="J31698" s="194"/>
      <c r="K31698" s="194"/>
      <c r="L31698" s="195"/>
      <c r="M31698" s="196"/>
      <c r="N31698" s="197"/>
      <c r="O31698" s="197"/>
      <c r="P31698" s="231"/>
    </row>
    <row r="31699" spans="2:16">
      <c r="B31699" s="351"/>
      <c r="C31699" s="398"/>
      <c r="D31699" s="399"/>
      <c r="E31699" s="400"/>
      <c r="G31699" s="401"/>
      <c r="H31699" s="401"/>
      <c r="I31699" s="401"/>
      <c r="J31699" s="194"/>
      <c r="K31699" s="194"/>
      <c r="L31699" s="195"/>
      <c r="M31699" s="196"/>
      <c r="N31699" s="197"/>
      <c r="O31699" s="197"/>
      <c r="P31699" s="231"/>
    </row>
    <row r="31700" spans="2:16">
      <c r="B31700" s="351"/>
      <c r="C31700" s="398"/>
      <c r="D31700" s="399"/>
      <c r="E31700" s="400"/>
      <c r="G31700" s="401"/>
      <c r="H31700" s="401"/>
      <c r="I31700" s="401"/>
      <c r="J31700" s="194"/>
      <c r="K31700" s="194"/>
      <c r="L31700" s="195"/>
      <c r="M31700" s="196"/>
      <c r="N31700" s="197"/>
      <c r="O31700" s="197"/>
      <c r="P31700" s="231"/>
    </row>
    <row r="31701" spans="2:16">
      <c r="B31701" s="351"/>
      <c r="C31701" s="398"/>
      <c r="D31701" s="399"/>
      <c r="E31701" s="400"/>
      <c r="G31701" s="401"/>
      <c r="H31701" s="401"/>
      <c r="I31701" s="401"/>
      <c r="J31701" s="194"/>
      <c r="K31701" s="194"/>
      <c r="L31701" s="195"/>
      <c r="M31701" s="196"/>
      <c r="N31701" s="197"/>
      <c r="O31701" s="197"/>
      <c r="P31701" s="231"/>
    </row>
    <row r="31702" spans="2:16">
      <c r="B31702" s="351"/>
      <c r="C31702" s="398"/>
      <c r="D31702" s="404"/>
      <c r="E31702" s="405"/>
      <c r="G31702" s="406"/>
      <c r="H31702" s="406"/>
      <c r="I31702" s="406"/>
      <c r="J31702" s="194"/>
      <c r="K31702" s="194"/>
      <c r="L31702" s="195"/>
      <c r="M31702" s="196"/>
      <c r="N31702" s="197"/>
      <c r="O31702" s="197"/>
      <c r="P31702" s="221"/>
    </row>
    <row r="31703" spans="2:16">
      <c r="B31703" s="351"/>
      <c r="C31703" s="398"/>
      <c r="D31703" s="399"/>
      <c r="E31703" s="400"/>
      <c r="G31703" s="401"/>
      <c r="H31703" s="401"/>
      <c r="I31703" s="401"/>
      <c r="J31703" s="194"/>
      <c r="K31703" s="194"/>
      <c r="L31703" s="195"/>
      <c r="M31703" s="196"/>
      <c r="N31703" s="197"/>
      <c r="O31703" s="197"/>
      <c r="P31703" s="231"/>
    </row>
    <row r="31704" spans="2:16">
      <c r="B31704" s="351"/>
      <c r="C31704" s="398"/>
      <c r="D31704" s="399"/>
      <c r="E31704" s="400"/>
      <c r="G31704" s="401"/>
      <c r="H31704" s="401"/>
      <c r="I31704" s="401"/>
      <c r="J31704" s="194"/>
      <c r="K31704" s="194"/>
      <c r="L31704" s="195"/>
      <c r="M31704" s="196"/>
      <c r="N31704" s="197"/>
      <c r="O31704" s="197"/>
      <c r="P31704" s="231"/>
    </row>
    <row r="31705" spans="2:16">
      <c r="B31705" s="351"/>
      <c r="C31705" s="398"/>
      <c r="D31705" s="399"/>
      <c r="E31705" s="400"/>
      <c r="G31705" s="401"/>
      <c r="H31705" s="401"/>
      <c r="I31705" s="401"/>
      <c r="J31705" s="194"/>
      <c r="K31705" s="194"/>
      <c r="L31705" s="195"/>
      <c r="M31705" s="196"/>
      <c r="N31705" s="197"/>
      <c r="O31705" s="197"/>
      <c r="P31705" s="231"/>
    </row>
    <row r="31706" spans="2:16">
      <c r="B31706" s="351"/>
      <c r="C31706" s="398"/>
      <c r="D31706" s="399"/>
      <c r="E31706" s="400"/>
      <c r="G31706" s="401"/>
      <c r="H31706" s="401"/>
      <c r="I31706" s="401"/>
      <c r="J31706" s="194"/>
      <c r="K31706" s="194"/>
      <c r="L31706" s="195"/>
      <c r="M31706" s="196"/>
      <c r="N31706" s="197"/>
      <c r="O31706" s="197"/>
      <c r="P31706" s="231"/>
    </row>
    <row r="31707" spans="2:16">
      <c r="B31707" s="351"/>
      <c r="C31707" s="398"/>
      <c r="D31707" s="399"/>
      <c r="E31707" s="400"/>
      <c r="G31707" s="401"/>
      <c r="H31707" s="401"/>
      <c r="I31707" s="401"/>
      <c r="J31707" s="194"/>
      <c r="K31707" s="194"/>
      <c r="L31707" s="195"/>
      <c r="M31707" s="196"/>
      <c r="N31707" s="197"/>
      <c r="O31707" s="197"/>
      <c r="P31707" s="231"/>
    </row>
    <row r="31708" spans="2:16">
      <c r="B31708" s="351"/>
      <c r="C31708" s="398"/>
      <c r="D31708" s="399"/>
      <c r="E31708" s="400"/>
      <c r="G31708" s="401"/>
      <c r="H31708" s="401"/>
      <c r="I31708" s="401"/>
      <c r="J31708" s="194"/>
      <c r="K31708" s="194"/>
      <c r="L31708" s="195"/>
      <c r="M31708" s="196"/>
      <c r="N31708" s="197"/>
      <c r="O31708" s="197"/>
      <c r="P31708" s="231"/>
    </row>
    <row r="31709" spans="2:16">
      <c r="B31709" s="351"/>
      <c r="C31709" s="398"/>
      <c r="D31709" s="399"/>
      <c r="E31709" s="400"/>
      <c r="G31709" s="401"/>
      <c r="H31709" s="401"/>
      <c r="I31709" s="401"/>
      <c r="J31709" s="194"/>
      <c r="K31709" s="194"/>
      <c r="L31709" s="195"/>
      <c r="M31709" s="196"/>
      <c r="N31709" s="197"/>
      <c r="O31709" s="197"/>
      <c r="P31709" s="231"/>
    </row>
    <row r="31710" spans="2:16">
      <c r="B31710" s="351"/>
      <c r="C31710" s="398"/>
      <c r="D31710" s="399"/>
      <c r="E31710" s="400"/>
      <c r="G31710" s="401"/>
      <c r="H31710" s="401"/>
      <c r="I31710" s="401"/>
      <c r="J31710" s="194"/>
      <c r="K31710" s="194"/>
      <c r="L31710" s="195"/>
      <c r="M31710" s="196"/>
      <c r="N31710" s="197"/>
      <c r="O31710" s="197"/>
      <c r="P31710" s="231"/>
    </row>
    <row r="31711" spans="2:16">
      <c r="B31711" s="351"/>
      <c r="C31711" s="398"/>
      <c r="D31711" s="399"/>
      <c r="E31711" s="400"/>
      <c r="G31711" s="401"/>
      <c r="H31711" s="401"/>
      <c r="I31711" s="401"/>
      <c r="J31711" s="194"/>
      <c r="K31711" s="194"/>
      <c r="L31711" s="195"/>
      <c r="M31711" s="196"/>
      <c r="N31711" s="197"/>
      <c r="O31711" s="197"/>
      <c r="P31711" s="231"/>
    </row>
    <row r="31712" spans="2:16">
      <c r="B31712" s="351"/>
      <c r="C31712" s="398"/>
      <c r="D31712" s="399"/>
      <c r="E31712" s="400"/>
      <c r="G31712" s="401"/>
      <c r="H31712" s="401"/>
      <c r="I31712" s="401"/>
      <c r="J31712" s="194"/>
      <c r="K31712" s="194"/>
      <c r="L31712" s="195"/>
      <c r="M31712" s="196"/>
      <c r="N31712" s="197"/>
      <c r="O31712" s="197"/>
      <c r="P31712" s="231"/>
    </row>
    <row r="31713" spans="2:16">
      <c r="B31713" s="351"/>
      <c r="C31713" s="398"/>
      <c r="D31713" s="399"/>
      <c r="E31713" s="400"/>
      <c r="G31713" s="401"/>
      <c r="H31713" s="401"/>
      <c r="I31713" s="401"/>
      <c r="J31713" s="194"/>
      <c r="K31713" s="194"/>
      <c r="L31713" s="195"/>
      <c r="M31713" s="196"/>
      <c r="N31713" s="197"/>
      <c r="O31713" s="197"/>
      <c r="P31713" s="231"/>
    </row>
    <row r="31714" spans="2:16">
      <c r="B31714" s="351"/>
      <c r="C31714" s="398"/>
      <c r="D31714" s="399"/>
      <c r="E31714" s="400"/>
      <c r="G31714" s="401"/>
      <c r="H31714" s="401"/>
      <c r="I31714" s="401"/>
      <c r="J31714" s="194"/>
      <c r="K31714" s="194"/>
      <c r="L31714" s="195"/>
      <c r="M31714" s="196"/>
      <c r="N31714" s="197"/>
      <c r="O31714" s="197"/>
      <c r="P31714" s="231"/>
    </row>
    <row r="31715" spans="2:16">
      <c r="B31715" s="351"/>
      <c r="C31715" s="398"/>
      <c r="D31715" s="399"/>
      <c r="E31715" s="400"/>
      <c r="G31715" s="401"/>
      <c r="H31715" s="401"/>
      <c r="I31715" s="401"/>
      <c r="J31715" s="194"/>
      <c r="K31715" s="194"/>
      <c r="L31715" s="195"/>
      <c r="M31715" s="196"/>
      <c r="N31715" s="197"/>
      <c r="O31715" s="197"/>
      <c r="P31715" s="231"/>
    </row>
    <row r="31716" spans="2:16">
      <c r="B31716" s="351"/>
      <c r="C31716" s="398"/>
      <c r="D31716" s="399"/>
      <c r="E31716" s="400"/>
      <c r="G31716" s="401"/>
      <c r="H31716" s="401"/>
      <c r="I31716" s="401"/>
      <c r="J31716" s="194"/>
      <c r="K31716" s="194"/>
      <c r="L31716" s="195"/>
      <c r="M31716" s="196"/>
      <c r="N31716" s="197"/>
      <c r="O31716" s="197"/>
      <c r="P31716" s="231"/>
    </row>
    <row r="31717" spans="2:16">
      <c r="B31717" s="351"/>
      <c r="C31717" s="398"/>
      <c r="D31717" s="399"/>
      <c r="E31717" s="400"/>
      <c r="G31717" s="401"/>
      <c r="H31717" s="401"/>
      <c r="I31717" s="401"/>
      <c r="J31717" s="194"/>
      <c r="K31717" s="194"/>
      <c r="L31717" s="195"/>
      <c r="M31717" s="196"/>
      <c r="N31717" s="197"/>
      <c r="O31717" s="197"/>
      <c r="P31717" s="231"/>
    </row>
    <row r="31718" spans="2:16">
      <c r="B31718" s="351"/>
      <c r="C31718" s="398"/>
      <c r="D31718" s="399"/>
      <c r="E31718" s="400"/>
      <c r="G31718" s="401"/>
      <c r="H31718" s="401"/>
      <c r="I31718" s="401"/>
      <c r="J31718" s="194"/>
      <c r="K31718" s="194"/>
      <c r="L31718" s="195"/>
      <c r="M31718" s="196"/>
      <c r="N31718" s="197"/>
      <c r="O31718" s="197"/>
      <c r="P31718" s="231"/>
    </row>
    <row r="31719" spans="2:16">
      <c r="B31719" s="351"/>
      <c r="C31719" s="398"/>
      <c r="D31719" s="399"/>
      <c r="E31719" s="400"/>
      <c r="G31719" s="401"/>
      <c r="H31719" s="401"/>
      <c r="I31719" s="401"/>
      <c r="J31719" s="194"/>
      <c r="K31719" s="194"/>
      <c r="L31719" s="195"/>
      <c r="M31719" s="196"/>
      <c r="N31719" s="197"/>
      <c r="O31719" s="197"/>
      <c r="P31719" s="231"/>
    </row>
    <row r="31720" spans="2:16">
      <c r="B31720" s="351"/>
      <c r="C31720" s="398"/>
      <c r="D31720" s="399"/>
      <c r="E31720" s="400"/>
      <c r="G31720" s="401"/>
      <c r="H31720" s="401"/>
      <c r="I31720" s="401"/>
      <c r="J31720" s="194"/>
      <c r="K31720" s="194"/>
      <c r="L31720" s="195"/>
      <c r="M31720" s="196"/>
      <c r="N31720" s="197"/>
      <c r="O31720" s="197"/>
      <c r="P31720" s="231"/>
    </row>
    <row r="31721" spans="2:16">
      <c r="B31721" s="351"/>
      <c r="C31721" s="398"/>
      <c r="D31721" s="399"/>
      <c r="E31721" s="400"/>
      <c r="G31721" s="401"/>
      <c r="H31721" s="401"/>
      <c r="I31721" s="401"/>
      <c r="J31721" s="194"/>
      <c r="K31721" s="194"/>
      <c r="L31721" s="195"/>
      <c r="M31721" s="196"/>
      <c r="N31721" s="197"/>
      <c r="O31721" s="197"/>
      <c r="P31721" s="231"/>
    </row>
    <row r="31722" spans="2:16">
      <c r="B31722" s="351"/>
      <c r="C31722" s="398"/>
      <c r="D31722" s="399"/>
      <c r="E31722" s="400"/>
      <c r="G31722" s="401"/>
      <c r="H31722" s="401"/>
      <c r="I31722" s="401"/>
      <c r="J31722" s="194"/>
      <c r="K31722" s="194"/>
      <c r="L31722" s="195"/>
      <c r="M31722" s="196"/>
      <c r="N31722" s="197"/>
      <c r="O31722" s="197"/>
      <c r="P31722" s="231"/>
    </row>
    <row r="31723" spans="2:16">
      <c r="B31723" s="351"/>
      <c r="C31723" s="398"/>
      <c r="D31723" s="399"/>
      <c r="E31723" s="400"/>
      <c r="G31723" s="401"/>
      <c r="H31723" s="401"/>
      <c r="I31723" s="401"/>
      <c r="J31723" s="194"/>
      <c r="K31723" s="194"/>
      <c r="L31723" s="195"/>
      <c r="M31723" s="196"/>
      <c r="N31723" s="197"/>
      <c r="O31723" s="197"/>
      <c r="P31723" s="231"/>
    </row>
    <row r="31724" spans="2:16">
      <c r="B31724" s="351"/>
      <c r="C31724" s="398"/>
      <c r="D31724" s="399"/>
      <c r="E31724" s="400"/>
      <c r="G31724" s="401"/>
      <c r="H31724" s="401"/>
      <c r="I31724" s="401"/>
      <c r="J31724" s="194"/>
      <c r="K31724" s="194"/>
      <c r="L31724" s="195"/>
      <c r="M31724" s="196"/>
      <c r="N31724" s="197"/>
      <c r="O31724" s="197"/>
      <c r="P31724" s="231"/>
    </row>
    <row r="31725" spans="2:16">
      <c r="B31725" s="351"/>
      <c r="C31725" s="398"/>
      <c r="D31725" s="399"/>
      <c r="E31725" s="400"/>
      <c r="G31725" s="401"/>
      <c r="H31725" s="401"/>
      <c r="I31725" s="401"/>
      <c r="J31725" s="194"/>
      <c r="K31725" s="194"/>
      <c r="L31725" s="195"/>
      <c r="M31725" s="196"/>
      <c r="N31725" s="197"/>
      <c r="O31725" s="197"/>
      <c r="P31725" s="231"/>
    </row>
    <row r="31726" spans="2:16">
      <c r="B31726" s="351"/>
      <c r="C31726" s="398"/>
      <c r="D31726" s="399"/>
      <c r="E31726" s="400"/>
      <c r="G31726" s="401"/>
      <c r="H31726" s="401"/>
      <c r="I31726" s="401"/>
      <c r="J31726" s="194"/>
      <c r="K31726" s="194"/>
      <c r="L31726" s="195"/>
      <c r="M31726" s="196"/>
      <c r="N31726" s="197"/>
      <c r="O31726" s="197"/>
      <c r="P31726" s="231"/>
    </row>
    <row r="31727" spans="2:16">
      <c r="B31727" s="351"/>
      <c r="C31727" s="398"/>
      <c r="D31727" s="399"/>
      <c r="E31727" s="400"/>
      <c r="G31727" s="401"/>
      <c r="H31727" s="401"/>
      <c r="I31727" s="401"/>
      <c r="J31727" s="194"/>
      <c r="K31727" s="194"/>
      <c r="L31727" s="195"/>
      <c r="M31727" s="196"/>
      <c r="N31727" s="197"/>
      <c r="O31727" s="197"/>
      <c r="P31727" s="231"/>
    </row>
    <row r="31728" spans="2:16">
      <c r="B31728" s="351"/>
      <c r="C31728" s="398"/>
      <c r="D31728" s="399"/>
      <c r="E31728" s="400"/>
      <c r="G31728" s="401"/>
      <c r="H31728" s="401"/>
      <c r="I31728" s="401"/>
      <c r="J31728" s="194"/>
      <c r="K31728" s="194"/>
      <c r="L31728" s="195"/>
      <c r="M31728" s="196"/>
      <c r="N31728" s="197"/>
      <c r="O31728" s="197"/>
      <c r="P31728" s="231"/>
    </row>
    <row r="31729" spans="2:16">
      <c r="B31729" s="351"/>
      <c r="C31729" s="398"/>
      <c r="D31729" s="399"/>
      <c r="E31729" s="400"/>
      <c r="G31729" s="401"/>
      <c r="H31729" s="401"/>
      <c r="I31729" s="401"/>
      <c r="J31729" s="194"/>
      <c r="K31729" s="194"/>
      <c r="L31729" s="195"/>
      <c r="M31729" s="196"/>
      <c r="N31729" s="197"/>
      <c r="O31729" s="197"/>
      <c r="P31729" s="231"/>
    </row>
    <row r="31730" spans="2:16">
      <c r="B31730" s="351"/>
      <c r="C31730" s="398"/>
      <c r="D31730" s="399"/>
      <c r="E31730" s="400"/>
      <c r="G31730" s="401"/>
      <c r="H31730" s="401"/>
      <c r="I31730" s="401"/>
      <c r="J31730" s="194"/>
      <c r="K31730" s="194"/>
      <c r="L31730" s="195"/>
      <c r="M31730" s="196"/>
      <c r="N31730" s="197"/>
      <c r="O31730" s="197"/>
      <c r="P31730" s="231"/>
    </row>
    <row r="31731" spans="2:16">
      <c r="B31731" s="351"/>
      <c r="C31731" s="398"/>
      <c r="D31731" s="399"/>
      <c r="E31731" s="400"/>
      <c r="G31731" s="401"/>
      <c r="H31731" s="401"/>
      <c r="I31731" s="401"/>
      <c r="J31731" s="194"/>
      <c r="K31731" s="194"/>
      <c r="L31731" s="195"/>
      <c r="M31731" s="196"/>
      <c r="N31731" s="197"/>
      <c r="O31731" s="197"/>
      <c r="P31731" s="231"/>
    </row>
    <row r="31732" spans="2:16">
      <c r="B31732" s="351"/>
      <c r="C31732" s="398"/>
      <c r="D31732" s="399"/>
      <c r="E31732" s="400"/>
      <c r="G31732" s="401"/>
      <c r="H31732" s="401"/>
      <c r="I31732" s="401"/>
      <c r="J31732" s="194"/>
      <c r="K31732" s="194"/>
      <c r="L31732" s="195"/>
      <c r="M31732" s="196"/>
      <c r="N31732" s="197"/>
      <c r="O31732" s="197"/>
      <c r="P31732" s="231"/>
    </row>
    <row r="31733" spans="2:16">
      <c r="B31733" s="351"/>
      <c r="C31733" s="398"/>
      <c r="D31733" s="399"/>
      <c r="E31733" s="400"/>
      <c r="G31733" s="401"/>
      <c r="H31733" s="401"/>
      <c r="I31733" s="401"/>
      <c r="J31733" s="194"/>
      <c r="K31733" s="194"/>
      <c r="L31733" s="195"/>
      <c r="M31733" s="196"/>
      <c r="N31733" s="197"/>
      <c r="O31733" s="197"/>
      <c r="P31733" s="231"/>
    </row>
    <row r="31734" spans="2:16">
      <c r="B31734" s="351"/>
      <c r="C31734" s="398"/>
      <c r="D31734" s="399"/>
      <c r="E31734" s="400"/>
      <c r="G31734" s="401"/>
      <c r="H31734" s="401"/>
      <c r="I31734" s="401"/>
      <c r="J31734" s="194"/>
      <c r="K31734" s="194"/>
      <c r="L31734" s="195"/>
      <c r="M31734" s="196"/>
      <c r="N31734" s="197"/>
      <c r="O31734" s="197"/>
      <c r="P31734" s="231"/>
    </row>
    <row r="31735" spans="2:16">
      <c r="B31735" s="351"/>
      <c r="C31735" s="398"/>
      <c r="D31735" s="399"/>
      <c r="E31735" s="400"/>
      <c r="G31735" s="401"/>
      <c r="H31735" s="401"/>
      <c r="I31735" s="401"/>
      <c r="J31735" s="194"/>
      <c r="K31735" s="194"/>
      <c r="L31735" s="195"/>
      <c r="M31735" s="196"/>
      <c r="N31735" s="197"/>
      <c r="O31735" s="197"/>
      <c r="P31735" s="231"/>
    </row>
    <row r="31736" spans="2:16">
      <c r="B31736" s="351"/>
      <c r="C31736" s="398"/>
      <c r="D31736" s="399"/>
      <c r="E31736" s="400"/>
      <c r="G31736" s="401"/>
      <c r="H31736" s="401"/>
      <c r="I31736" s="401"/>
      <c r="J31736" s="194"/>
      <c r="K31736" s="194"/>
      <c r="L31736" s="195"/>
      <c r="M31736" s="196"/>
      <c r="N31736" s="197"/>
      <c r="O31736" s="197"/>
      <c r="P31736" s="231"/>
    </row>
    <row r="31737" spans="2:16">
      <c r="B31737" s="351"/>
      <c r="C31737" s="398"/>
      <c r="D31737" s="399"/>
      <c r="E31737" s="400"/>
      <c r="G31737" s="401"/>
      <c r="H31737" s="401"/>
      <c r="I31737" s="401"/>
      <c r="J31737" s="194"/>
      <c r="K31737" s="194"/>
      <c r="L31737" s="195"/>
      <c r="M31737" s="196"/>
      <c r="N31737" s="197"/>
      <c r="O31737" s="197"/>
      <c r="P31737" s="231"/>
    </row>
    <row r="31738" spans="2:16">
      <c r="B31738" s="351"/>
      <c r="C31738" s="398"/>
      <c r="D31738" s="399"/>
      <c r="E31738" s="400"/>
      <c r="G31738" s="401"/>
      <c r="H31738" s="401"/>
      <c r="I31738" s="401"/>
      <c r="J31738" s="194"/>
      <c r="K31738" s="194"/>
      <c r="L31738" s="195"/>
      <c r="M31738" s="196"/>
      <c r="N31738" s="197"/>
      <c r="O31738" s="197"/>
      <c r="P31738" s="231"/>
    </row>
    <row r="31739" spans="2:16">
      <c r="B31739" s="351"/>
      <c r="C31739" s="398"/>
      <c r="D31739" s="399"/>
      <c r="E31739" s="400"/>
      <c r="G31739" s="401"/>
      <c r="H31739" s="401"/>
      <c r="I31739" s="401"/>
      <c r="J31739" s="194"/>
      <c r="K31739" s="194"/>
      <c r="L31739" s="195"/>
      <c r="M31739" s="196"/>
      <c r="N31739" s="197"/>
      <c r="O31739" s="197"/>
      <c r="P31739" s="231"/>
    </row>
    <row r="31740" spans="2:16">
      <c r="B31740" s="351"/>
      <c r="C31740" s="398"/>
      <c r="D31740" s="399"/>
      <c r="E31740" s="400"/>
      <c r="G31740" s="401"/>
      <c r="H31740" s="401"/>
      <c r="I31740" s="401"/>
      <c r="J31740" s="194"/>
      <c r="K31740" s="194"/>
      <c r="L31740" s="195"/>
      <c r="M31740" s="196"/>
      <c r="N31740" s="197"/>
      <c r="O31740" s="197"/>
      <c r="P31740" s="231"/>
    </row>
    <row r="31741" spans="2:16">
      <c r="B31741" s="351"/>
      <c r="C31741" s="398"/>
      <c r="D31741" s="399"/>
      <c r="E31741" s="400"/>
      <c r="G31741" s="401"/>
      <c r="H31741" s="401"/>
      <c r="I31741" s="401"/>
      <c r="J31741" s="194"/>
      <c r="K31741" s="194"/>
      <c r="L31741" s="195"/>
      <c r="M31741" s="196"/>
      <c r="N31741" s="197"/>
      <c r="O31741" s="197"/>
      <c r="P31741" s="231"/>
    </row>
    <row r="31742" spans="2:16">
      <c r="B31742" s="351"/>
      <c r="C31742" s="398"/>
      <c r="D31742" s="399"/>
      <c r="E31742" s="400"/>
      <c r="G31742" s="401"/>
      <c r="H31742" s="401"/>
      <c r="I31742" s="401"/>
      <c r="J31742" s="194"/>
      <c r="K31742" s="194"/>
      <c r="L31742" s="195"/>
      <c r="M31742" s="196"/>
      <c r="N31742" s="197"/>
      <c r="O31742" s="197"/>
      <c r="P31742" s="231"/>
    </row>
    <row r="31743" spans="2:16">
      <c r="B31743" s="351"/>
      <c r="C31743" s="398"/>
      <c r="D31743" s="399"/>
      <c r="E31743" s="400"/>
      <c r="G31743" s="401"/>
      <c r="H31743" s="401"/>
      <c r="I31743" s="401"/>
      <c r="J31743" s="194"/>
      <c r="K31743" s="194"/>
      <c r="L31743" s="195"/>
      <c r="M31743" s="196"/>
      <c r="N31743" s="197"/>
      <c r="O31743" s="197"/>
      <c r="P31743" s="231"/>
    </row>
    <row r="31744" spans="2:16">
      <c r="B31744" s="351"/>
      <c r="C31744" s="398"/>
      <c r="D31744" s="399"/>
      <c r="E31744" s="400"/>
      <c r="G31744" s="401"/>
      <c r="H31744" s="401"/>
      <c r="I31744" s="401"/>
      <c r="J31744" s="194"/>
      <c r="K31744" s="194"/>
      <c r="L31744" s="195"/>
      <c r="M31744" s="196"/>
      <c r="N31744" s="197"/>
      <c r="O31744" s="197"/>
      <c r="P31744" s="231"/>
    </row>
    <row r="31745" spans="2:16">
      <c r="B31745" s="351"/>
      <c r="C31745" s="398"/>
      <c r="D31745" s="399"/>
      <c r="E31745" s="400"/>
      <c r="G31745" s="401"/>
      <c r="H31745" s="401"/>
      <c r="I31745" s="401"/>
      <c r="J31745" s="194"/>
      <c r="K31745" s="194"/>
      <c r="L31745" s="195"/>
      <c r="M31745" s="196"/>
      <c r="N31745" s="197"/>
      <c r="O31745" s="197"/>
      <c r="P31745" s="231"/>
    </row>
    <row r="31746" spans="2:16">
      <c r="B31746" s="351"/>
      <c r="C31746" s="398"/>
      <c r="D31746" s="399"/>
      <c r="E31746" s="400"/>
      <c r="G31746" s="401"/>
      <c r="H31746" s="401"/>
      <c r="I31746" s="401"/>
      <c r="J31746" s="194"/>
      <c r="K31746" s="194"/>
      <c r="L31746" s="195"/>
      <c r="M31746" s="196"/>
      <c r="N31746" s="197"/>
      <c r="O31746" s="197"/>
      <c r="P31746" s="231"/>
    </row>
    <row r="31747" spans="2:16">
      <c r="B31747" s="351"/>
      <c r="C31747" s="398"/>
      <c r="D31747" s="399"/>
      <c r="E31747" s="400"/>
      <c r="G31747" s="401"/>
      <c r="H31747" s="401"/>
      <c r="I31747" s="401"/>
      <c r="J31747" s="194"/>
      <c r="K31747" s="194"/>
      <c r="L31747" s="195"/>
      <c r="M31747" s="196"/>
      <c r="N31747" s="197"/>
      <c r="O31747" s="197"/>
      <c r="P31747" s="231"/>
    </row>
    <row r="31748" spans="2:16">
      <c r="B31748" s="351"/>
      <c r="C31748" s="398"/>
      <c r="D31748" s="399"/>
      <c r="E31748" s="400"/>
      <c r="G31748" s="401"/>
      <c r="H31748" s="401"/>
      <c r="I31748" s="401"/>
      <c r="J31748" s="194"/>
      <c r="K31748" s="194"/>
      <c r="L31748" s="195"/>
      <c r="M31748" s="196"/>
      <c r="N31748" s="197"/>
      <c r="O31748" s="197"/>
      <c r="P31748" s="231"/>
    </row>
    <row r="31749" spans="2:16">
      <c r="B31749" s="351"/>
      <c r="C31749" s="398"/>
      <c r="D31749" s="399"/>
      <c r="E31749" s="400"/>
      <c r="G31749" s="401"/>
      <c r="H31749" s="401"/>
      <c r="I31749" s="401"/>
      <c r="J31749" s="194"/>
      <c r="K31749" s="194"/>
      <c r="L31749" s="195"/>
      <c r="M31749" s="196"/>
      <c r="N31749" s="197"/>
      <c r="O31749" s="197"/>
      <c r="P31749" s="231"/>
    </row>
    <row r="31750" spans="2:16">
      <c r="B31750" s="351"/>
      <c r="C31750" s="398"/>
      <c r="D31750" s="399"/>
      <c r="E31750" s="400"/>
      <c r="G31750" s="401"/>
      <c r="H31750" s="401"/>
      <c r="I31750" s="401"/>
      <c r="J31750" s="194"/>
      <c r="K31750" s="194"/>
      <c r="L31750" s="195"/>
      <c r="M31750" s="196"/>
      <c r="N31750" s="197"/>
      <c r="O31750" s="197"/>
      <c r="P31750" s="231"/>
    </row>
    <row r="31751" spans="2:16">
      <c r="B31751" s="351"/>
      <c r="C31751" s="398"/>
      <c r="D31751" s="399"/>
      <c r="E31751" s="400"/>
      <c r="G31751" s="401"/>
      <c r="H31751" s="401"/>
      <c r="I31751" s="401"/>
      <c r="J31751" s="194"/>
      <c r="K31751" s="194"/>
      <c r="L31751" s="195"/>
      <c r="M31751" s="196"/>
      <c r="N31751" s="197"/>
      <c r="O31751" s="197"/>
      <c r="P31751" s="231"/>
    </row>
    <row r="31752" spans="2:16">
      <c r="B31752" s="351"/>
      <c r="C31752" s="398"/>
      <c r="D31752" s="399"/>
      <c r="E31752" s="400"/>
      <c r="G31752" s="401"/>
      <c r="H31752" s="401"/>
      <c r="I31752" s="401"/>
      <c r="J31752" s="194"/>
      <c r="K31752" s="194"/>
      <c r="L31752" s="195"/>
      <c r="M31752" s="196"/>
      <c r="N31752" s="197"/>
      <c r="O31752" s="197"/>
      <c r="P31752" s="231"/>
    </row>
    <row r="31753" spans="2:16">
      <c r="B31753" s="351"/>
      <c r="C31753" s="398"/>
      <c r="D31753" s="399"/>
      <c r="E31753" s="400"/>
      <c r="G31753" s="401"/>
      <c r="H31753" s="401"/>
      <c r="I31753" s="401"/>
      <c r="J31753" s="194"/>
      <c r="K31753" s="194"/>
      <c r="L31753" s="195"/>
      <c r="M31753" s="196"/>
      <c r="N31753" s="197"/>
      <c r="O31753" s="197"/>
      <c r="P31753" s="231"/>
    </row>
    <row r="31754" spans="2:16">
      <c r="B31754" s="351"/>
      <c r="C31754" s="398"/>
      <c r="D31754" s="399"/>
      <c r="E31754" s="400"/>
      <c r="G31754" s="401"/>
      <c r="H31754" s="401"/>
      <c r="I31754" s="401"/>
      <c r="J31754" s="194"/>
      <c r="K31754" s="194"/>
      <c r="L31754" s="195"/>
      <c r="M31754" s="196"/>
      <c r="N31754" s="197"/>
      <c r="O31754" s="197"/>
      <c r="P31754" s="231"/>
    </row>
    <row r="31755" spans="2:16">
      <c r="B31755" s="351"/>
      <c r="C31755" s="398"/>
      <c r="D31755" s="399"/>
      <c r="E31755" s="400"/>
      <c r="G31755" s="401"/>
      <c r="H31755" s="401"/>
      <c r="I31755" s="401"/>
      <c r="J31755" s="194"/>
      <c r="K31755" s="194"/>
      <c r="L31755" s="195"/>
      <c r="M31755" s="196"/>
      <c r="N31755" s="197"/>
      <c r="O31755" s="197"/>
      <c r="P31755" s="231"/>
    </row>
    <row r="31756" spans="2:16">
      <c r="B31756" s="351"/>
      <c r="C31756" s="398"/>
      <c r="D31756" s="399"/>
      <c r="E31756" s="400"/>
      <c r="G31756" s="401"/>
      <c r="H31756" s="401"/>
      <c r="I31756" s="401"/>
      <c r="J31756" s="194"/>
      <c r="K31756" s="194"/>
      <c r="L31756" s="195"/>
      <c r="M31756" s="196"/>
      <c r="N31756" s="197"/>
      <c r="O31756" s="197"/>
      <c r="P31756" s="231"/>
    </row>
    <row r="31757" spans="2:16">
      <c r="B31757" s="351"/>
      <c r="C31757" s="398"/>
      <c r="D31757" s="399"/>
      <c r="E31757" s="400"/>
      <c r="G31757" s="401"/>
      <c r="H31757" s="401"/>
      <c r="I31757" s="401"/>
      <c r="J31757" s="194"/>
      <c r="K31757" s="194"/>
      <c r="L31757" s="195"/>
      <c r="M31757" s="196"/>
      <c r="N31757" s="197"/>
      <c r="O31757" s="197"/>
      <c r="P31757" s="231"/>
    </row>
    <row r="31758" spans="2:16">
      <c r="B31758" s="351"/>
      <c r="C31758" s="398"/>
      <c r="D31758" s="399"/>
      <c r="E31758" s="400"/>
      <c r="G31758" s="401"/>
      <c r="H31758" s="401"/>
      <c r="I31758" s="401"/>
      <c r="J31758" s="194"/>
      <c r="K31758" s="194"/>
      <c r="L31758" s="195"/>
      <c r="M31758" s="196"/>
      <c r="N31758" s="197"/>
      <c r="O31758" s="197"/>
      <c r="P31758" s="231"/>
    </row>
    <row r="31759" spans="2:16">
      <c r="B31759" s="351"/>
      <c r="C31759" s="398"/>
      <c r="D31759" s="399"/>
      <c r="E31759" s="400"/>
      <c r="G31759" s="401"/>
      <c r="H31759" s="401"/>
      <c r="I31759" s="401"/>
      <c r="J31759" s="194"/>
      <c r="K31759" s="194"/>
      <c r="L31759" s="195"/>
      <c r="M31759" s="196"/>
      <c r="N31759" s="197"/>
      <c r="O31759" s="197"/>
      <c r="P31759" s="231"/>
    </row>
    <row r="31760" spans="2:16">
      <c r="B31760" s="351"/>
      <c r="C31760" s="398"/>
      <c r="D31760" s="399"/>
      <c r="E31760" s="400"/>
      <c r="G31760" s="401"/>
      <c r="H31760" s="401"/>
      <c r="I31760" s="401"/>
      <c r="J31760" s="194"/>
      <c r="K31760" s="194"/>
      <c r="L31760" s="195"/>
      <c r="M31760" s="196"/>
      <c r="N31760" s="197"/>
      <c r="O31760" s="197"/>
      <c r="P31760" s="231"/>
    </row>
    <row r="31761" spans="2:16">
      <c r="B31761" s="351"/>
      <c r="C31761" s="398"/>
      <c r="D31761" s="399"/>
      <c r="E31761" s="400"/>
      <c r="G31761" s="401"/>
      <c r="H31761" s="401"/>
      <c r="I31761" s="401"/>
      <c r="J31761" s="194"/>
      <c r="K31761" s="194"/>
      <c r="L31761" s="195"/>
      <c r="M31761" s="196"/>
      <c r="N31761" s="197"/>
      <c r="O31761" s="197"/>
      <c r="P31761" s="231"/>
    </row>
    <row r="31762" spans="2:16">
      <c r="B31762" s="351"/>
      <c r="C31762" s="398"/>
      <c r="D31762" s="399"/>
      <c r="E31762" s="400"/>
      <c r="G31762" s="401"/>
      <c r="H31762" s="401"/>
      <c r="I31762" s="401"/>
      <c r="J31762" s="194"/>
      <c r="K31762" s="194"/>
      <c r="L31762" s="195"/>
      <c r="M31762" s="196"/>
      <c r="N31762" s="197"/>
      <c r="O31762" s="197"/>
      <c r="P31762" s="231"/>
    </row>
    <row r="31763" spans="2:16">
      <c r="B31763" s="351"/>
      <c r="C31763" s="398"/>
      <c r="D31763" s="399"/>
      <c r="E31763" s="400"/>
      <c r="G31763" s="401"/>
      <c r="H31763" s="401"/>
      <c r="I31763" s="401"/>
      <c r="J31763" s="194"/>
      <c r="K31763" s="194"/>
      <c r="L31763" s="195"/>
      <c r="M31763" s="196"/>
      <c r="N31763" s="197"/>
      <c r="O31763" s="197"/>
      <c r="P31763" s="231"/>
    </row>
    <row r="31764" spans="2:16">
      <c r="B31764" s="351"/>
      <c r="C31764" s="398"/>
      <c r="D31764" s="399"/>
      <c r="E31764" s="400"/>
      <c r="G31764" s="401"/>
      <c r="H31764" s="401"/>
      <c r="I31764" s="401"/>
      <c r="J31764" s="194"/>
      <c r="K31764" s="194"/>
      <c r="L31764" s="195"/>
      <c r="M31764" s="196"/>
      <c r="N31764" s="197"/>
      <c r="O31764" s="197"/>
      <c r="P31764" s="231"/>
    </row>
    <row r="31765" spans="2:16">
      <c r="B31765" s="351"/>
      <c r="C31765" s="398"/>
      <c r="D31765" s="399"/>
      <c r="E31765" s="400"/>
      <c r="G31765" s="401"/>
      <c r="H31765" s="401"/>
      <c r="I31765" s="401"/>
      <c r="J31765" s="194"/>
      <c r="K31765" s="194"/>
      <c r="L31765" s="195"/>
      <c r="M31765" s="196"/>
      <c r="N31765" s="197"/>
      <c r="O31765" s="197"/>
      <c r="P31765" s="231"/>
    </row>
    <row r="31766" spans="2:16">
      <c r="B31766" s="351"/>
      <c r="C31766" s="398"/>
      <c r="D31766" s="399"/>
      <c r="E31766" s="400"/>
      <c r="G31766" s="401"/>
      <c r="H31766" s="401"/>
      <c r="I31766" s="401"/>
      <c r="J31766" s="194"/>
      <c r="K31766" s="194"/>
      <c r="L31766" s="195"/>
      <c r="M31766" s="196"/>
      <c r="N31766" s="197"/>
      <c r="O31766" s="197"/>
      <c r="P31766" s="231"/>
    </row>
    <row r="31767" spans="2:16">
      <c r="B31767" s="351"/>
      <c r="C31767" s="398"/>
      <c r="D31767" s="399"/>
      <c r="E31767" s="400"/>
      <c r="G31767" s="401"/>
      <c r="H31767" s="401"/>
      <c r="I31767" s="401"/>
      <c r="J31767" s="194"/>
      <c r="K31767" s="194"/>
      <c r="L31767" s="195"/>
      <c r="M31767" s="196"/>
      <c r="N31767" s="197"/>
      <c r="O31767" s="197"/>
      <c r="P31767" s="231"/>
    </row>
    <row r="31768" spans="2:16">
      <c r="B31768" s="351"/>
      <c r="C31768" s="398"/>
      <c r="D31768" s="399"/>
      <c r="E31768" s="400"/>
      <c r="G31768" s="401"/>
      <c r="H31768" s="401"/>
      <c r="I31768" s="401"/>
      <c r="J31768" s="194"/>
      <c r="K31768" s="194"/>
      <c r="L31768" s="195"/>
      <c r="M31768" s="196"/>
      <c r="N31768" s="197"/>
      <c r="O31768" s="197"/>
      <c r="P31768" s="231"/>
    </row>
    <row r="31769" spans="2:16">
      <c r="B31769" s="351"/>
      <c r="C31769" s="398"/>
      <c r="D31769" s="399"/>
      <c r="E31769" s="400"/>
      <c r="G31769" s="401"/>
      <c r="H31769" s="401"/>
      <c r="I31769" s="401"/>
      <c r="J31769" s="194"/>
      <c r="K31769" s="194"/>
      <c r="L31769" s="195"/>
      <c r="M31769" s="196"/>
      <c r="N31769" s="197"/>
      <c r="O31769" s="197"/>
      <c r="P31769" s="231"/>
    </row>
    <row r="31770" spans="2:16">
      <c r="B31770" s="351"/>
      <c r="C31770" s="398"/>
      <c r="D31770" s="399"/>
      <c r="E31770" s="400"/>
      <c r="G31770" s="401"/>
      <c r="H31770" s="401"/>
      <c r="I31770" s="401"/>
      <c r="J31770" s="194"/>
      <c r="K31770" s="194"/>
      <c r="L31770" s="195"/>
      <c r="M31770" s="196"/>
      <c r="N31770" s="197"/>
      <c r="O31770" s="197"/>
      <c r="P31770" s="231"/>
    </row>
    <row r="31771" spans="2:16">
      <c r="B31771" s="351"/>
      <c r="C31771" s="398"/>
      <c r="D31771" s="399"/>
      <c r="E31771" s="400"/>
      <c r="G31771" s="401"/>
      <c r="H31771" s="401"/>
      <c r="I31771" s="401"/>
      <c r="J31771" s="194"/>
      <c r="K31771" s="194"/>
      <c r="L31771" s="195"/>
      <c r="M31771" s="196"/>
      <c r="N31771" s="197"/>
      <c r="O31771" s="197"/>
      <c r="P31771" s="231"/>
    </row>
    <row r="31772" spans="2:16">
      <c r="B31772" s="351"/>
      <c r="C31772" s="398"/>
      <c r="D31772" s="399"/>
      <c r="E31772" s="400"/>
      <c r="G31772" s="401"/>
      <c r="H31772" s="401"/>
      <c r="I31772" s="401"/>
      <c r="J31772" s="194"/>
      <c r="K31772" s="194"/>
      <c r="L31772" s="195"/>
      <c r="M31772" s="196"/>
      <c r="N31772" s="197"/>
      <c r="O31772" s="197"/>
      <c r="P31772" s="231"/>
    </row>
    <row r="31773" spans="2:16">
      <c r="B31773" s="351"/>
      <c r="C31773" s="398"/>
      <c r="D31773" s="399"/>
      <c r="E31773" s="400"/>
      <c r="G31773" s="401"/>
      <c r="H31773" s="401"/>
      <c r="I31773" s="401"/>
      <c r="J31773" s="194"/>
      <c r="K31773" s="194"/>
      <c r="L31773" s="195"/>
      <c r="M31773" s="196"/>
      <c r="N31773" s="197"/>
      <c r="O31773" s="197"/>
      <c r="P31773" s="231"/>
    </row>
    <row r="31774" spans="2:16">
      <c r="B31774" s="351"/>
      <c r="C31774" s="398"/>
      <c r="D31774" s="399"/>
      <c r="E31774" s="400"/>
      <c r="G31774" s="401"/>
      <c r="H31774" s="401"/>
      <c r="I31774" s="401"/>
      <c r="J31774" s="194"/>
      <c r="K31774" s="194"/>
      <c r="L31774" s="195"/>
      <c r="M31774" s="196"/>
      <c r="N31774" s="197"/>
      <c r="O31774" s="197"/>
      <c r="P31774" s="231"/>
    </row>
    <row r="31775" spans="2:16">
      <c r="B31775" s="351"/>
      <c r="C31775" s="398"/>
      <c r="D31775" s="399"/>
      <c r="E31775" s="400"/>
      <c r="G31775" s="401"/>
      <c r="H31775" s="401"/>
      <c r="I31775" s="401"/>
      <c r="J31775" s="194"/>
      <c r="K31775" s="194"/>
      <c r="L31775" s="195"/>
      <c r="M31775" s="196"/>
      <c r="N31775" s="197"/>
      <c r="O31775" s="197"/>
      <c r="P31775" s="231"/>
    </row>
    <row r="31776" spans="2:16">
      <c r="B31776" s="351"/>
      <c r="C31776" s="398"/>
      <c r="D31776" s="399"/>
      <c r="E31776" s="400"/>
      <c r="G31776" s="401"/>
      <c r="H31776" s="401"/>
      <c r="I31776" s="401"/>
      <c r="J31776" s="194"/>
      <c r="K31776" s="194"/>
      <c r="L31776" s="195"/>
      <c r="M31776" s="196"/>
      <c r="N31776" s="197"/>
      <c r="O31776" s="197"/>
      <c r="P31776" s="231"/>
    </row>
    <row r="31777" spans="2:16">
      <c r="B31777" s="351"/>
      <c r="C31777" s="398"/>
      <c r="D31777" s="399"/>
      <c r="E31777" s="400"/>
      <c r="G31777" s="401"/>
      <c r="H31777" s="401"/>
      <c r="I31777" s="401"/>
      <c r="J31777" s="194"/>
      <c r="K31777" s="194"/>
      <c r="L31777" s="195"/>
      <c r="M31777" s="196"/>
      <c r="N31777" s="197"/>
      <c r="O31777" s="197"/>
      <c r="P31777" s="231"/>
    </row>
    <row r="31778" spans="2:16">
      <c r="B31778" s="351"/>
      <c r="C31778" s="398"/>
      <c r="D31778" s="399"/>
      <c r="E31778" s="400"/>
      <c r="G31778" s="401"/>
      <c r="H31778" s="401"/>
      <c r="I31778" s="401"/>
      <c r="J31778" s="194"/>
      <c r="K31778" s="194"/>
      <c r="L31778" s="195"/>
      <c r="M31778" s="196"/>
      <c r="N31778" s="197"/>
      <c r="O31778" s="197"/>
      <c r="P31778" s="231"/>
    </row>
    <row r="31779" spans="2:16">
      <c r="B31779" s="351"/>
      <c r="C31779" s="398"/>
      <c r="D31779" s="399"/>
      <c r="E31779" s="400"/>
      <c r="G31779" s="401"/>
      <c r="H31779" s="401"/>
      <c r="I31779" s="401"/>
      <c r="J31779" s="194"/>
      <c r="K31779" s="194"/>
      <c r="L31779" s="195"/>
      <c r="M31779" s="196"/>
      <c r="N31779" s="197"/>
      <c r="O31779" s="197"/>
      <c r="P31779" s="231"/>
    </row>
    <row r="31780" spans="2:16">
      <c r="B31780" s="351"/>
      <c r="C31780" s="398"/>
      <c r="D31780" s="399"/>
      <c r="E31780" s="400"/>
      <c r="G31780" s="401"/>
      <c r="H31780" s="401"/>
      <c r="I31780" s="401"/>
      <c r="J31780" s="194"/>
      <c r="K31780" s="194"/>
      <c r="L31780" s="195"/>
      <c r="M31780" s="196"/>
      <c r="N31780" s="197"/>
      <c r="O31780" s="197"/>
      <c r="P31780" s="231"/>
    </row>
    <row r="31781" spans="2:16">
      <c r="B31781" s="351"/>
      <c r="C31781" s="398"/>
      <c r="D31781" s="399"/>
      <c r="E31781" s="400"/>
      <c r="G31781" s="401"/>
      <c r="H31781" s="401"/>
      <c r="I31781" s="401"/>
      <c r="J31781" s="194"/>
      <c r="K31781" s="194"/>
      <c r="L31781" s="195"/>
      <c r="M31781" s="196"/>
      <c r="N31781" s="197"/>
      <c r="O31781" s="197"/>
      <c r="P31781" s="231"/>
    </row>
    <row r="31782" spans="2:16">
      <c r="B31782" s="351"/>
      <c r="C31782" s="398"/>
      <c r="D31782" s="399"/>
      <c r="E31782" s="400"/>
      <c r="G31782" s="401"/>
      <c r="H31782" s="401"/>
      <c r="I31782" s="401"/>
      <c r="J31782" s="194"/>
      <c r="K31782" s="194"/>
      <c r="L31782" s="195"/>
      <c r="M31782" s="196"/>
      <c r="N31782" s="197"/>
      <c r="O31782" s="197"/>
      <c r="P31782" s="231"/>
    </row>
    <row r="31783" spans="2:16">
      <c r="B31783" s="351"/>
      <c r="C31783" s="398"/>
      <c r="D31783" s="399"/>
      <c r="E31783" s="400"/>
      <c r="G31783" s="401"/>
      <c r="H31783" s="401"/>
      <c r="I31783" s="401"/>
      <c r="J31783" s="194"/>
      <c r="K31783" s="194"/>
      <c r="L31783" s="195"/>
      <c r="M31783" s="196"/>
      <c r="N31783" s="197"/>
      <c r="O31783" s="197"/>
      <c r="P31783" s="231"/>
    </row>
    <row r="31784" spans="2:16">
      <c r="B31784" s="351"/>
      <c r="C31784" s="398"/>
      <c r="D31784" s="399"/>
      <c r="E31784" s="400"/>
      <c r="G31784" s="401"/>
      <c r="H31784" s="401"/>
      <c r="I31784" s="401"/>
      <c r="J31784" s="194"/>
      <c r="K31784" s="194"/>
      <c r="L31784" s="195"/>
      <c r="M31784" s="196"/>
      <c r="N31784" s="197"/>
      <c r="O31784" s="197"/>
      <c r="P31784" s="231"/>
    </row>
    <row r="31785" spans="2:16">
      <c r="B31785" s="351"/>
      <c r="C31785" s="398"/>
      <c r="D31785" s="399"/>
      <c r="E31785" s="400"/>
      <c r="G31785" s="401"/>
      <c r="H31785" s="401"/>
      <c r="I31785" s="401"/>
      <c r="J31785" s="194"/>
      <c r="K31785" s="194"/>
      <c r="L31785" s="195"/>
      <c r="M31785" s="196"/>
      <c r="N31785" s="197"/>
      <c r="O31785" s="197"/>
      <c r="P31785" s="231"/>
    </row>
    <row r="31786" spans="2:16">
      <c r="B31786" s="351"/>
      <c r="C31786" s="398"/>
      <c r="D31786" s="399"/>
      <c r="E31786" s="400"/>
      <c r="G31786" s="401"/>
      <c r="H31786" s="401"/>
      <c r="I31786" s="401"/>
      <c r="J31786" s="194"/>
      <c r="K31786" s="194"/>
      <c r="L31786" s="195"/>
      <c r="M31786" s="196"/>
      <c r="N31786" s="197"/>
      <c r="O31786" s="197"/>
      <c r="P31786" s="231"/>
    </row>
    <row r="31787" spans="2:16">
      <c r="B31787" s="351"/>
      <c r="C31787" s="398"/>
      <c r="D31787" s="399"/>
      <c r="E31787" s="400"/>
      <c r="G31787" s="401"/>
      <c r="H31787" s="401"/>
      <c r="I31787" s="401"/>
      <c r="J31787" s="194"/>
      <c r="K31787" s="194"/>
      <c r="L31787" s="195"/>
      <c r="M31787" s="196"/>
      <c r="N31787" s="197"/>
      <c r="O31787" s="197"/>
      <c r="P31787" s="231"/>
    </row>
    <row r="31788" spans="2:16">
      <c r="B31788" s="351"/>
      <c r="C31788" s="398"/>
      <c r="D31788" s="399"/>
      <c r="E31788" s="400"/>
      <c r="G31788" s="401"/>
      <c r="H31788" s="401"/>
      <c r="I31788" s="401"/>
      <c r="J31788" s="194"/>
      <c r="K31788" s="194"/>
      <c r="L31788" s="195"/>
      <c r="M31788" s="196"/>
      <c r="N31788" s="197"/>
      <c r="O31788" s="197"/>
      <c r="P31788" s="231"/>
    </row>
    <row r="31789" spans="2:16">
      <c r="B31789" s="351"/>
      <c r="C31789" s="398"/>
      <c r="D31789" s="399"/>
      <c r="E31789" s="400"/>
      <c r="G31789" s="401"/>
      <c r="H31789" s="401"/>
      <c r="I31789" s="401"/>
      <c r="J31789" s="194"/>
      <c r="K31789" s="194"/>
      <c r="L31789" s="195"/>
      <c r="M31789" s="196"/>
      <c r="N31789" s="197"/>
      <c r="O31789" s="197"/>
      <c r="P31789" s="231"/>
    </row>
    <row r="31790" spans="2:16">
      <c r="B31790" s="351"/>
      <c r="C31790" s="398"/>
      <c r="D31790" s="404"/>
      <c r="E31790" s="405"/>
      <c r="G31790" s="406"/>
      <c r="H31790" s="406"/>
      <c r="I31790" s="406"/>
      <c r="J31790" s="194"/>
      <c r="K31790" s="194"/>
      <c r="L31790" s="195"/>
      <c r="M31790" s="196"/>
      <c r="N31790" s="197"/>
      <c r="O31790" s="197"/>
      <c r="P31790" s="221"/>
    </row>
    <row r="31791" spans="2:16">
      <c r="B31791" s="351"/>
      <c r="C31791" s="398"/>
      <c r="D31791" s="399"/>
      <c r="E31791" s="400"/>
      <c r="G31791" s="401"/>
      <c r="H31791" s="401"/>
      <c r="I31791" s="401"/>
      <c r="J31791" s="194"/>
      <c r="K31791" s="194"/>
      <c r="L31791" s="195"/>
      <c r="M31791" s="196"/>
      <c r="N31791" s="197"/>
      <c r="O31791" s="197"/>
      <c r="P31791" s="231"/>
    </row>
    <row r="31792" spans="2:16">
      <c r="B31792" s="351"/>
      <c r="C31792" s="398"/>
      <c r="D31792" s="399"/>
      <c r="E31792" s="400"/>
      <c r="G31792" s="401"/>
      <c r="H31792" s="401"/>
      <c r="I31792" s="401"/>
      <c r="J31792" s="194"/>
      <c r="K31792" s="194"/>
      <c r="L31792" s="195"/>
      <c r="M31792" s="196"/>
      <c r="N31792" s="197"/>
      <c r="O31792" s="197"/>
      <c r="P31792" s="231"/>
    </row>
    <row r="31793" spans="2:16">
      <c r="B31793" s="351"/>
      <c r="C31793" s="398"/>
      <c r="D31793" s="399"/>
      <c r="E31793" s="400"/>
      <c r="G31793" s="401"/>
      <c r="H31793" s="401"/>
      <c r="I31793" s="401"/>
      <c r="J31793" s="194"/>
      <c r="K31793" s="194"/>
      <c r="L31793" s="195"/>
      <c r="M31793" s="196"/>
      <c r="N31793" s="197"/>
      <c r="O31793" s="197"/>
      <c r="P31793" s="231"/>
    </row>
    <row r="31794" spans="2:16">
      <c r="B31794" s="351"/>
      <c r="C31794" s="398"/>
      <c r="D31794" s="399"/>
      <c r="E31794" s="400"/>
      <c r="G31794" s="401"/>
      <c r="H31794" s="401"/>
      <c r="I31794" s="401"/>
      <c r="J31794" s="194"/>
      <c r="K31794" s="194"/>
      <c r="L31794" s="195"/>
      <c r="M31794" s="196"/>
      <c r="N31794" s="197"/>
      <c r="O31794" s="197"/>
      <c r="P31794" s="231"/>
    </row>
    <row r="31795" spans="2:16">
      <c r="B31795" s="351"/>
      <c r="C31795" s="398"/>
      <c r="D31795" s="399"/>
      <c r="E31795" s="400"/>
      <c r="G31795" s="401"/>
      <c r="H31795" s="401"/>
      <c r="I31795" s="401"/>
      <c r="J31795" s="194"/>
      <c r="K31795" s="194"/>
      <c r="L31795" s="195"/>
      <c r="M31795" s="196"/>
      <c r="N31795" s="197"/>
      <c r="O31795" s="197"/>
      <c r="P31795" s="231"/>
    </row>
    <row r="31796" spans="2:16">
      <c r="B31796" s="351"/>
      <c r="C31796" s="398"/>
      <c r="D31796" s="399"/>
      <c r="E31796" s="400"/>
      <c r="G31796" s="401"/>
      <c r="H31796" s="401"/>
      <c r="I31796" s="401"/>
      <c r="J31796" s="194"/>
      <c r="K31796" s="194"/>
      <c r="L31796" s="195"/>
      <c r="M31796" s="196"/>
      <c r="N31796" s="197"/>
      <c r="O31796" s="197"/>
      <c r="P31796" s="231"/>
    </row>
    <row r="31797" spans="2:16">
      <c r="B31797" s="351"/>
      <c r="C31797" s="398"/>
      <c r="D31797" s="399"/>
      <c r="E31797" s="400"/>
      <c r="G31797" s="401"/>
      <c r="H31797" s="401"/>
      <c r="I31797" s="401"/>
      <c r="J31797" s="194"/>
      <c r="K31797" s="194"/>
      <c r="L31797" s="195"/>
      <c r="M31797" s="196"/>
      <c r="N31797" s="197"/>
      <c r="O31797" s="197"/>
      <c r="P31797" s="231"/>
    </row>
    <row r="31798" spans="2:16">
      <c r="B31798" s="351"/>
      <c r="C31798" s="398"/>
      <c r="D31798" s="399"/>
      <c r="E31798" s="400"/>
      <c r="G31798" s="401"/>
      <c r="H31798" s="401"/>
      <c r="I31798" s="401"/>
      <c r="J31798" s="194"/>
      <c r="K31798" s="194"/>
      <c r="L31798" s="195"/>
      <c r="M31798" s="196"/>
      <c r="N31798" s="197"/>
      <c r="O31798" s="197"/>
      <c r="P31798" s="231"/>
    </row>
    <row r="31799" spans="2:16">
      <c r="B31799" s="351"/>
      <c r="C31799" s="398"/>
      <c r="D31799" s="399"/>
      <c r="E31799" s="400"/>
      <c r="G31799" s="401"/>
      <c r="H31799" s="401"/>
      <c r="I31799" s="401"/>
      <c r="J31799" s="194"/>
      <c r="K31799" s="194"/>
      <c r="L31799" s="195"/>
      <c r="M31799" s="196"/>
      <c r="N31799" s="197"/>
      <c r="O31799" s="197"/>
      <c r="P31799" s="231"/>
    </row>
    <row r="31800" spans="2:16">
      <c r="B31800" s="351"/>
      <c r="C31800" s="398"/>
      <c r="D31800" s="399"/>
      <c r="E31800" s="400"/>
      <c r="G31800" s="401"/>
      <c r="H31800" s="401"/>
      <c r="I31800" s="401"/>
      <c r="J31800" s="194"/>
      <c r="K31800" s="194"/>
      <c r="L31800" s="195"/>
      <c r="M31800" s="196"/>
      <c r="N31800" s="197"/>
      <c r="O31800" s="197"/>
      <c r="P31800" s="231"/>
    </row>
    <row r="31801" spans="2:16">
      <c r="B31801" s="351"/>
      <c r="C31801" s="398"/>
      <c r="D31801" s="399"/>
      <c r="E31801" s="400"/>
      <c r="G31801" s="401"/>
      <c r="H31801" s="401"/>
      <c r="I31801" s="401"/>
      <c r="J31801" s="194"/>
      <c r="K31801" s="194"/>
      <c r="L31801" s="195"/>
      <c r="M31801" s="196"/>
      <c r="N31801" s="197"/>
      <c r="O31801" s="197"/>
      <c r="P31801" s="231"/>
    </row>
    <row r="31802" spans="2:16">
      <c r="B31802" s="351"/>
      <c r="C31802" s="398"/>
      <c r="D31802" s="399"/>
      <c r="E31802" s="400"/>
      <c r="G31802" s="401"/>
      <c r="H31802" s="401"/>
      <c r="I31802" s="401"/>
      <c r="J31802" s="194"/>
      <c r="K31802" s="194"/>
      <c r="L31802" s="195"/>
      <c r="M31802" s="196"/>
      <c r="N31802" s="197"/>
      <c r="O31802" s="197"/>
      <c r="P31802" s="231"/>
    </row>
    <row r="31803" spans="2:16">
      <c r="B31803" s="351"/>
      <c r="C31803" s="398"/>
      <c r="D31803" s="399"/>
      <c r="E31803" s="400"/>
      <c r="G31803" s="401"/>
      <c r="H31803" s="401"/>
      <c r="I31803" s="401"/>
      <c r="J31803" s="194"/>
      <c r="K31803" s="194"/>
      <c r="L31803" s="195"/>
      <c r="M31803" s="196"/>
      <c r="N31803" s="197"/>
      <c r="O31803" s="197"/>
      <c r="P31803" s="231"/>
    </row>
    <row r="31804" spans="2:16">
      <c r="B31804" s="351"/>
      <c r="C31804" s="398"/>
      <c r="D31804" s="399"/>
      <c r="E31804" s="400"/>
      <c r="G31804" s="401"/>
      <c r="H31804" s="401"/>
      <c r="I31804" s="401"/>
      <c r="J31804" s="194"/>
      <c r="K31804" s="194"/>
      <c r="L31804" s="195"/>
      <c r="M31804" s="196"/>
      <c r="N31804" s="197"/>
      <c r="O31804" s="197"/>
      <c r="P31804" s="231"/>
    </row>
    <row r="31805" spans="2:16">
      <c r="B31805" s="351"/>
      <c r="C31805" s="398"/>
      <c r="D31805" s="399"/>
      <c r="E31805" s="400"/>
      <c r="G31805" s="401"/>
      <c r="H31805" s="401"/>
      <c r="I31805" s="401"/>
      <c r="J31805" s="194"/>
      <c r="K31805" s="194"/>
      <c r="L31805" s="195"/>
      <c r="M31805" s="196"/>
      <c r="N31805" s="197"/>
      <c r="O31805" s="197"/>
      <c r="P31805" s="231"/>
    </row>
    <row r="31806" spans="2:16">
      <c r="B31806" s="351"/>
      <c r="C31806" s="398"/>
      <c r="D31806" s="399"/>
      <c r="E31806" s="400"/>
      <c r="G31806" s="401"/>
      <c r="H31806" s="401"/>
      <c r="I31806" s="401"/>
      <c r="J31806" s="194"/>
      <c r="K31806" s="194"/>
      <c r="L31806" s="195"/>
      <c r="M31806" s="196"/>
      <c r="N31806" s="197"/>
      <c r="O31806" s="197"/>
      <c r="P31806" s="231"/>
    </row>
    <row r="31807" spans="2:16">
      <c r="B31807" s="351"/>
      <c r="C31807" s="398"/>
      <c r="D31807" s="399"/>
      <c r="E31807" s="400"/>
      <c r="G31807" s="401"/>
      <c r="H31807" s="401"/>
      <c r="I31807" s="401"/>
      <c r="J31807" s="194"/>
      <c r="K31807" s="194"/>
      <c r="L31807" s="195"/>
      <c r="M31807" s="196"/>
      <c r="N31807" s="197"/>
      <c r="O31807" s="197"/>
      <c r="P31807" s="231"/>
    </row>
    <row r="31808" spans="2:16">
      <c r="B31808" s="351"/>
      <c r="C31808" s="398"/>
      <c r="D31808" s="399"/>
      <c r="E31808" s="400"/>
      <c r="G31808" s="401"/>
      <c r="H31808" s="401"/>
      <c r="I31808" s="401"/>
      <c r="J31808" s="194"/>
      <c r="K31808" s="194"/>
      <c r="L31808" s="195"/>
      <c r="M31808" s="196"/>
      <c r="N31808" s="197"/>
      <c r="O31808" s="197"/>
      <c r="P31808" s="231"/>
    </row>
    <row r="31809" spans="2:16">
      <c r="B31809" s="351"/>
      <c r="C31809" s="398"/>
      <c r="D31809" s="399"/>
      <c r="E31809" s="400"/>
      <c r="G31809" s="401"/>
      <c r="H31809" s="401"/>
      <c r="I31809" s="401"/>
      <c r="J31809" s="194"/>
      <c r="K31809" s="194"/>
      <c r="L31809" s="195"/>
      <c r="M31809" s="196"/>
      <c r="N31809" s="197"/>
      <c r="O31809" s="197"/>
      <c r="P31809" s="231"/>
    </row>
    <row r="31810" spans="2:16">
      <c r="B31810" s="351"/>
      <c r="C31810" s="398"/>
      <c r="D31810" s="399"/>
      <c r="E31810" s="400"/>
      <c r="G31810" s="401"/>
      <c r="H31810" s="401"/>
      <c r="I31810" s="401"/>
      <c r="J31810" s="194"/>
      <c r="K31810" s="194"/>
      <c r="L31810" s="195"/>
      <c r="M31810" s="196"/>
      <c r="N31810" s="197"/>
      <c r="O31810" s="197"/>
      <c r="P31810" s="231"/>
    </row>
    <row r="31811" spans="2:16">
      <c r="B31811" s="351"/>
      <c r="C31811" s="398"/>
      <c r="D31811" s="399"/>
      <c r="E31811" s="400"/>
      <c r="G31811" s="401"/>
      <c r="H31811" s="401"/>
      <c r="I31811" s="401"/>
      <c r="J31811" s="194"/>
      <c r="K31811" s="194"/>
      <c r="L31811" s="195"/>
      <c r="M31811" s="196"/>
      <c r="N31811" s="197"/>
      <c r="O31811" s="197"/>
      <c r="P31811" s="231"/>
    </row>
    <row r="31812" spans="2:16">
      <c r="B31812" s="351"/>
      <c r="C31812" s="398"/>
      <c r="D31812" s="399"/>
      <c r="E31812" s="400"/>
      <c r="G31812" s="401"/>
      <c r="H31812" s="401"/>
      <c r="I31812" s="401"/>
      <c r="J31812" s="194"/>
      <c r="K31812" s="194"/>
      <c r="L31812" s="195"/>
      <c r="M31812" s="196"/>
      <c r="N31812" s="197"/>
      <c r="O31812" s="197"/>
      <c r="P31812" s="231"/>
    </row>
    <row r="31813" spans="2:16">
      <c r="B31813" s="351"/>
      <c r="C31813" s="398"/>
      <c r="D31813" s="399"/>
      <c r="E31813" s="400"/>
      <c r="G31813" s="401"/>
      <c r="H31813" s="401"/>
      <c r="I31813" s="401"/>
      <c r="J31813" s="194"/>
      <c r="K31813" s="194"/>
      <c r="L31813" s="195"/>
      <c r="M31813" s="196"/>
      <c r="N31813" s="197"/>
      <c r="O31813" s="197"/>
      <c r="P31813" s="231"/>
    </row>
    <row r="31814" spans="2:16">
      <c r="B31814" s="351"/>
      <c r="C31814" s="398"/>
      <c r="D31814" s="399"/>
      <c r="E31814" s="400"/>
      <c r="G31814" s="401"/>
      <c r="H31814" s="401"/>
      <c r="I31814" s="401"/>
      <c r="J31814" s="194"/>
      <c r="K31814" s="194"/>
      <c r="L31814" s="195"/>
      <c r="M31814" s="196"/>
      <c r="N31814" s="197"/>
      <c r="O31814" s="197"/>
      <c r="P31814" s="231"/>
    </row>
    <row r="31815" spans="2:16">
      <c r="B31815" s="351"/>
      <c r="C31815" s="398"/>
      <c r="D31815" s="399"/>
      <c r="E31815" s="400"/>
      <c r="G31815" s="401"/>
      <c r="H31815" s="401"/>
      <c r="I31815" s="401"/>
      <c r="J31815" s="194"/>
      <c r="K31815" s="194"/>
      <c r="L31815" s="195"/>
      <c r="M31815" s="196"/>
      <c r="N31815" s="197"/>
      <c r="O31815" s="197"/>
      <c r="P31815" s="231"/>
    </row>
    <row r="31816" spans="2:16">
      <c r="B31816" s="351"/>
      <c r="C31816" s="398"/>
      <c r="D31816" s="399"/>
      <c r="E31816" s="400"/>
      <c r="G31816" s="401"/>
      <c r="H31816" s="401"/>
      <c r="I31816" s="401"/>
      <c r="J31816" s="194"/>
      <c r="K31816" s="194"/>
      <c r="L31816" s="195"/>
      <c r="M31816" s="196"/>
      <c r="N31816" s="197"/>
      <c r="O31816" s="197"/>
      <c r="P31816" s="231"/>
    </row>
    <row r="31817" spans="2:16">
      <c r="B31817" s="351"/>
      <c r="C31817" s="398"/>
      <c r="D31817" s="399"/>
      <c r="E31817" s="400"/>
      <c r="G31817" s="401"/>
      <c r="H31817" s="401"/>
      <c r="I31817" s="401"/>
      <c r="J31817" s="194"/>
      <c r="K31817" s="194"/>
      <c r="L31817" s="195"/>
      <c r="M31817" s="196"/>
      <c r="N31817" s="197"/>
      <c r="O31817" s="197"/>
      <c r="P31817" s="231"/>
    </row>
    <row r="31818" spans="2:16">
      <c r="B31818" s="351"/>
      <c r="C31818" s="398"/>
      <c r="D31818" s="399"/>
      <c r="E31818" s="400"/>
      <c r="G31818" s="401"/>
      <c r="H31818" s="401"/>
      <c r="I31818" s="401"/>
      <c r="J31818" s="194"/>
      <c r="K31818" s="194"/>
      <c r="L31818" s="195"/>
      <c r="M31818" s="196"/>
      <c r="N31818" s="197"/>
      <c r="O31818" s="197"/>
      <c r="P31818" s="231"/>
    </row>
    <row r="31819" spans="2:16">
      <c r="B31819" s="351"/>
      <c r="C31819" s="398"/>
      <c r="D31819" s="404"/>
      <c r="E31819" s="405"/>
      <c r="G31819" s="406"/>
      <c r="H31819" s="406"/>
      <c r="I31819" s="406"/>
      <c r="J31819" s="194"/>
      <c r="K31819" s="194"/>
      <c r="L31819" s="195"/>
      <c r="M31819" s="196"/>
      <c r="N31819" s="197"/>
      <c r="O31819" s="197"/>
      <c r="P31819" s="221"/>
    </row>
    <row r="31820" spans="2:16">
      <c r="B31820" s="351"/>
      <c r="C31820" s="398"/>
      <c r="D31820" s="399"/>
      <c r="E31820" s="400"/>
      <c r="G31820" s="401"/>
      <c r="H31820" s="401"/>
      <c r="I31820" s="401"/>
      <c r="J31820" s="194"/>
      <c r="K31820" s="194"/>
      <c r="L31820" s="195"/>
      <c r="M31820" s="196"/>
      <c r="N31820" s="197"/>
      <c r="O31820" s="197"/>
      <c r="P31820" s="231"/>
    </row>
    <row r="31821" spans="2:16">
      <c r="B31821" s="351"/>
      <c r="C31821" s="398"/>
      <c r="D31821" s="399"/>
      <c r="E31821" s="400"/>
      <c r="G31821" s="401"/>
      <c r="H31821" s="401"/>
      <c r="I31821" s="401"/>
      <c r="J31821" s="194"/>
      <c r="K31821" s="194"/>
      <c r="L31821" s="195"/>
      <c r="M31821" s="196"/>
      <c r="N31821" s="197"/>
      <c r="O31821" s="197"/>
      <c r="P31821" s="231"/>
    </row>
    <row r="31822" spans="2:16">
      <c r="B31822" s="351"/>
      <c r="C31822" s="398"/>
      <c r="D31822" s="399"/>
      <c r="E31822" s="400"/>
      <c r="G31822" s="401"/>
      <c r="H31822" s="401"/>
      <c r="I31822" s="401"/>
      <c r="J31822" s="194"/>
      <c r="K31822" s="194"/>
      <c r="L31822" s="195"/>
      <c r="M31822" s="196"/>
      <c r="N31822" s="197"/>
      <c r="O31822" s="197"/>
      <c r="P31822" s="231"/>
    </row>
    <row r="31823" spans="2:16">
      <c r="B31823" s="351"/>
      <c r="C31823" s="398"/>
      <c r="D31823" s="399"/>
      <c r="E31823" s="400"/>
      <c r="G31823" s="401"/>
      <c r="H31823" s="401"/>
      <c r="I31823" s="401"/>
      <c r="J31823" s="194"/>
      <c r="K31823" s="194"/>
      <c r="L31823" s="195"/>
      <c r="M31823" s="196"/>
      <c r="N31823" s="197"/>
      <c r="O31823" s="197"/>
      <c r="P31823" s="231"/>
    </row>
    <row r="31824" spans="2:16">
      <c r="B31824" s="351"/>
      <c r="C31824" s="398"/>
      <c r="D31824" s="399"/>
      <c r="E31824" s="400"/>
      <c r="G31824" s="401"/>
      <c r="H31824" s="401"/>
      <c r="I31824" s="401"/>
      <c r="J31824" s="194"/>
      <c r="K31824" s="194"/>
      <c r="L31824" s="195"/>
      <c r="M31824" s="196"/>
      <c r="N31824" s="197"/>
      <c r="O31824" s="197"/>
      <c r="P31824" s="231"/>
    </row>
    <row r="31825" spans="2:16">
      <c r="B31825" s="351"/>
      <c r="C31825" s="398"/>
      <c r="D31825" s="399"/>
      <c r="E31825" s="400"/>
      <c r="G31825" s="401"/>
      <c r="H31825" s="401"/>
      <c r="I31825" s="401"/>
      <c r="J31825" s="194"/>
      <c r="K31825" s="194"/>
      <c r="L31825" s="195"/>
      <c r="M31825" s="196"/>
      <c r="N31825" s="197"/>
      <c r="O31825" s="197"/>
      <c r="P31825" s="231"/>
    </row>
    <row r="31826" spans="2:16">
      <c r="B31826" s="351"/>
      <c r="C31826" s="398"/>
      <c r="D31826" s="399"/>
      <c r="E31826" s="400"/>
      <c r="G31826" s="401"/>
      <c r="H31826" s="401"/>
      <c r="I31826" s="401"/>
      <c r="J31826" s="194"/>
      <c r="K31826" s="194"/>
      <c r="L31826" s="195"/>
      <c r="M31826" s="196"/>
      <c r="N31826" s="197"/>
      <c r="O31826" s="197"/>
      <c r="P31826" s="231"/>
    </row>
    <row r="31827" spans="2:16">
      <c r="B31827" s="351"/>
      <c r="C31827" s="398"/>
      <c r="D31827" s="399"/>
      <c r="E31827" s="400"/>
      <c r="G31827" s="401"/>
      <c r="H31827" s="401"/>
      <c r="I31827" s="401"/>
      <c r="J31827" s="194"/>
      <c r="K31827" s="194"/>
      <c r="L31827" s="195"/>
      <c r="M31827" s="196"/>
      <c r="N31827" s="197"/>
      <c r="O31827" s="197"/>
      <c r="P31827" s="231"/>
    </row>
    <row r="31828" spans="2:16">
      <c r="B31828" s="351"/>
      <c r="C31828" s="398"/>
      <c r="D31828" s="399"/>
      <c r="E31828" s="400"/>
      <c r="G31828" s="401"/>
      <c r="H31828" s="401"/>
      <c r="I31828" s="401"/>
      <c r="J31828" s="194"/>
      <c r="K31828" s="194"/>
      <c r="L31828" s="195"/>
      <c r="M31828" s="196"/>
      <c r="N31828" s="197"/>
      <c r="O31828" s="197"/>
      <c r="P31828" s="231"/>
    </row>
    <row r="31829" spans="2:16">
      <c r="B31829" s="351"/>
      <c r="C31829" s="398"/>
      <c r="D31829" s="399"/>
      <c r="E31829" s="400"/>
      <c r="G31829" s="401"/>
      <c r="H31829" s="401"/>
      <c r="I31829" s="401"/>
      <c r="J31829" s="194"/>
      <c r="K31829" s="194"/>
      <c r="L31829" s="195"/>
      <c r="M31829" s="196"/>
      <c r="N31829" s="197"/>
      <c r="O31829" s="197"/>
      <c r="P31829" s="231"/>
    </row>
    <row r="31830" spans="2:16">
      <c r="B31830" s="351"/>
      <c r="C31830" s="398"/>
      <c r="D31830" s="399"/>
      <c r="E31830" s="400"/>
      <c r="G31830" s="401"/>
      <c r="H31830" s="401"/>
      <c r="I31830" s="401"/>
      <c r="J31830" s="194"/>
      <c r="K31830" s="194"/>
      <c r="L31830" s="195"/>
      <c r="M31830" s="196"/>
      <c r="N31830" s="197"/>
      <c r="O31830" s="197"/>
      <c r="P31830" s="231"/>
    </row>
    <row r="31831" spans="2:16">
      <c r="B31831" s="351"/>
      <c r="C31831" s="398"/>
      <c r="D31831" s="399"/>
      <c r="E31831" s="400"/>
      <c r="G31831" s="401"/>
      <c r="H31831" s="401"/>
      <c r="I31831" s="401"/>
      <c r="J31831" s="194"/>
      <c r="K31831" s="194"/>
      <c r="L31831" s="195"/>
      <c r="M31831" s="196"/>
      <c r="N31831" s="197"/>
      <c r="O31831" s="197"/>
      <c r="P31831" s="231"/>
    </row>
    <row r="31832" spans="2:16">
      <c r="B31832" s="351"/>
      <c r="C31832" s="398"/>
      <c r="D31832" s="399"/>
      <c r="E31832" s="400"/>
      <c r="G31832" s="401"/>
      <c r="H31832" s="401"/>
      <c r="I31832" s="401"/>
      <c r="J31832" s="194"/>
      <c r="K31832" s="194"/>
      <c r="L31832" s="195"/>
      <c r="M31832" s="196"/>
      <c r="N31832" s="197"/>
      <c r="O31832" s="197"/>
      <c r="P31832" s="231"/>
    </row>
    <row r="31833" spans="2:16">
      <c r="B31833" s="351"/>
      <c r="C31833" s="398"/>
      <c r="D31833" s="399"/>
      <c r="E31833" s="400"/>
      <c r="G31833" s="401"/>
      <c r="H31833" s="401"/>
      <c r="I31833" s="401"/>
      <c r="J31833" s="194"/>
      <c r="K31833" s="194"/>
      <c r="L31833" s="195"/>
      <c r="M31833" s="196"/>
      <c r="N31833" s="197"/>
      <c r="O31833" s="197"/>
      <c r="P31833" s="231"/>
    </row>
    <row r="31834" spans="2:16">
      <c r="B31834" s="351"/>
      <c r="C31834" s="398"/>
      <c r="D31834" s="399"/>
      <c r="E31834" s="400"/>
      <c r="G31834" s="401"/>
      <c r="H31834" s="401"/>
      <c r="I31834" s="401"/>
      <c r="J31834" s="194"/>
      <c r="K31834" s="194"/>
      <c r="L31834" s="195"/>
      <c r="M31834" s="196"/>
      <c r="N31834" s="197"/>
      <c r="O31834" s="197"/>
      <c r="P31834" s="231"/>
    </row>
    <row r="31835" spans="2:16">
      <c r="B31835" s="351"/>
      <c r="C31835" s="398"/>
      <c r="D31835" s="399"/>
      <c r="E31835" s="400"/>
      <c r="G31835" s="401"/>
      <c r="H31835" s="401"/>
      <c r="I31835" s="401"/>
      <c r="J31835" s="194"/>
      <c r="K31835" s="194"/>
      <c r="L31835" s="195"/>
      <c r="M31835" s="196"/>
      <c r="N31835" s="197"/>
      <c r="O31835" s="197"/>
      <c r="P31835" s="231"/>
    </row>
    <row r="31836" spans="2:16">
      <c r="B31836" s="351"/>
      <c r="C31836" s="398"/>
      <c r="D31836" s="399"/>
      <c r="E31836" s="400"/>
      <c r="G31836" s="401"/>
      <c r="H31836" s="401"/>
      <c r="I31836" s="401"/>
      <c r="J31836" s="194"/>
      <c r="K31836" s="194"/>
      <c r="L31836" s="195"/>
      <c r="M31836" s="196"/>
      <c r="N31836" s="197"/>
      <c r="O31836" s="197"/>
      <c r="P31836" s="231"/>
    </row>
    <row r="31837" spans="2:16">
      <c r="B31837" s="351"/>
      <c r="C31837" s="398"/>
      <c r="D31837" s="399"/>
      <c r="E31837" s="400"/>
      <c r="G31837" s="401"/>
      <c r="H31837" s="401"/>
      <c r="I31837" s="401"/>
      <c r="J31837" s="194"/>
      <c r="K31837" s="194"/>
      <c r="L31837" s="195"/>
      <c r="M31837" s="196"/>
      <c r="N31837" s="197"/>
      <c r="O31837" s="197"/>
      <c r="P31837" s="231"/>
    </row>
    <row r="31838" spans="2:16">
      <c r="B31838" s="351"/>
      <c r="C31838" s="398"/>
      <c r="D31838" s="399"/>
      <c r="E31838" s="400"/>
      <c r="G31838" s="401"/>
      <c r="H31838" s="401"/>
      <c r="I31838" s="401"/>
      <c r="J31838" s="194"/>
      <c r="K31838" s="194"/>
      <c r="L31838" s="195"/>
      <c r="M31838" s="196"/>
      <c r="N31838" s="197"/>
      <c r="O31838" s="197"/>
      <c r="P31838" s="231"/>
    </row>
    <row r="31839" spans="2:16">
      <c r="B31839" s="351"/>
      <c r="C31839" s="398"/>
      <c r="D31839" s="399"/>
      <c r="E31839" s="400"/>
      <c r="G31839" s="401"/>
      <c r="H31839" s="401"/>
      <c r="I31839" s="401"/>
      <c r="J31839" s="194"/>
      <c r="K31839" s="194"/>
      <c r="L31839" s="195"/>
      <c r="M31839" s="196"/>
      <c r="N31839" s="197"/>
      <c r="O31839" s="197"/>
      <c r="P31839" s="231"/>
    </row>
    <row r="31840" spans="2:16">
      <c r="B31840" s="351"/>
      <c r="C31840" s="398"/>
      <c r="D31840" s="399"/>
      <c r="E31840" s="400"/>
      <c r="G31840" s="401"/>
      <c r="H31840" s="401"/>
      <c r="I31840" s="401"/>
      <c r="J31840" s="194"/>
      <c r="K31840" s="194"/>
      <c r="L31840" s="195"/>
      <c r="M31840" s="196"/>
      <c r="N31840" s="197"/>
      <c r="O31840" s="197"/>
      <c r="P31840" s="231"/>
    </row>
    <row r="31841" spans="2:16">
      <c r="B31841" s="351"/>
      <c r="C31841" s="398"/>
      <c r="D31841" s="399"/>
      <c r="E31841" s="400"/>
      <c r="G31841" s="401"/>
      <c r="H31841" s="401"/>
      <c r="I31841" s="401"/>
      <c r="J31841" s="194"/>
      <c r="K31841" s="194"/>
      <c r="L31841" s="195"/>
      <c r="M31841" s="196"/>
      <c r="N31841" s="197"/>
      <c r="O31841" s="197"/>
      <c r="P31841" s="231"/>
    </row>
    <row r="31842" spans="2:16">
      <c r="B31842" s="351"/>
      <c r="C31842" s="398"/>
      <c r="D31842" s="399"/>
      <c r="E31842" s="400"/>
      <c r="G31842" s="401"/>
      <c r="H31842" s="401"/>
      <c r="I31842" s="401"/>
      <c r="J31842" s="194"/>
      <c r="K31842" s="194"/>
      <c r="L31842" s="195"/>
      <c r="M31842" s="196"/>
      <c r="N31842" s="197"/>
      <c r="O31842" s="197"/>
      <c r="P31842" s="231"/>
    </row>
    <row r="31843" spans="2:16">
      <c r="B31843" s="351"/>
      <c r="C31843" s="398"/>
      <c r="D31843" s="399"/>
      <c r="E31843" s="400"/>
      <c r="G31843" s="401"/>
      <c r="H31843" s="401"/>
      <c r="I31843" s="401"/>
      <c r="J31843" s="194"/>
      <c r="K31843" s="194"/>
      <c r="L31843" s="195"/>
      <c r="M31843" s="196"/>
      <c r="N31843" s="197"/>
      <c r="O31843" s="197"/>
      <c r="P31843" s="231"/>
    </row>
    <row r="31844" spans="2:16">
      <c r="B31844" s="351"/>
      <c r="C31844" s="398"/>
      <c r="D31844" s="399"/>
      <c r="E31844" s="400"/>
      <c r="G31844" s="401"/>
      <c r="H31844" s="401"/>
      <c r="I31844" s="401"/>
      <c r="J31844" s="194"/>
      <c r="K31844" s="194"/>
      <c r="L31844" s="195"/>
      <c r="M31844" s="196"/>
      <c r="N31844" s="197"/>
      <c r="O31844" s="197"/>
      <c r="P31844" s="231"/>
    </row>
    <row r="31845" spans="2:16">
      <c r="B31845" s="351"/>
      <c r="C31845" s="398"/>
      <c r="D31845" s="399"/>
      <c r="E31845" s="400"/>
      <c r="G31845" s="401"/>
      <c r="H31845" s="401"/>
      <c r="I31845" s="401"/>
      <c r="J31845" s="194"/>
      <c r="K31845" s="194"/>
      <c r="L31845" s="195"/>
      <c r="M31845" s="196"/>
      <c r="N31845" s="197"/>
      <c r="O31845" s="197"/>
      <c r="P31845" s="231"/>
    </row>
    <row r="31846" spans="2:16">
      <c r="B31846" s="351"/>
      <c r="C31846" s="398"/>
      <c r="D31846" s="399"/>
      <c r="E31846" s="400"/>
      <c r="G31846" s="401"/>
      <c r="H31846" s="401"/>
      <c r="I31846" s="401"/>
      <c r="J31846" s="194"/>
      <c r="K31846" s="194"/>
      <c r="L31846" s="195"/>
      <c r="M31846" s="196"/>
      <c r="N31846" s="197"/>
      <c r="O31846" s="197"/>
      <c r="P31846" s="231"/>
    </row>
    <row r="31847" spans="2:16">
      <c r="B31847" s="351"/>
      <c r="C31847" s="398"/>
      <c r="D31847" s="399"/>
      <c r="E31847" s="400"/>
      <c r="G31847" s="401"/>
      <c r="H31847" s="401"/>
      <c r="I31847" s="401"/>
      <c r="J31847" s="194"/>
      <c r="K31847" s="194"/>
      <c r="L31847" s="195"/>
      <c r="M31847" s="196"/>
      <c r="N31847" s="197"/>
      <c r="O31847" s="197"/>
      <c r="P31847" s="231"/>
    </row>
    <row r="31848" spans="2:16">
      <c r="B31848" s="351"/>
      <c r="C31848" s="398"/>
      <c r="D31848" s="399"/>
      <c r="E31848" s="400"/>
      <c r="G31848" s="401"/>
      <c r="H31848" s="401"/>
      <c r="I31848" s="401"/>
      <c r="J31848" s="194"/>
      <c r="K31848" s="194"/>
      <c r="L31848" s="195"/>
      <c r="M31848" s="196"/>
      <c r="N31848" s="197"/>
      <c r="O31848" s="197"/>
      <c r="P31848" s="231"/>
    </row>
    <row r="31849" spans="2:16">
      <c r="B31849" s="351"/>
      <c r="C31849" s="398"/>
      <c r="D31849" s="399"/>
      <c r="E31849" s="400"/>
      <c r="G31849" s="401"/>
      <c r="H31849" s="401"/>
      <c r="I31849" s="401"/>
      <c r="J31849" s="194"/>
      <c r="K31849" s="194"/>
      <c r="L31849" s="195"/>
      <c r="M31849" s="196"/>
      <c r="N31849" s="197"/>
      <c r="O31849" s="197"/>
      <c r="P31849" s="231"/>
    </row>
    <row r="31850" spans="2:16">
      <c r="B31850" s="351"/>
      <c r="C31850" s="398"/>
      <c r="D31850" s="399"/>
      <c r="E31850" s="400"/>
      <c r="G31850" s="401"/>
      <c r="H31850" s="401"/>
      <c r="I31850" s="401"/>
      <c r="J31850" s="194"/>
      <c r="K31850" s="194"/>
      <c r="L31850" s="195"/>
      <c r="M31850" s="196"/>
      <c r="N31850" s="197"/>
      <c r="O31850" s="197"/>
      <c r="P31850" s="231"/>
    </row>
    <row r="31851" spans="2:16">
      <c r="B31851" s="351"/>
      <c r="C31851" s="398"/>
      <c r="D31851" s="399"/>
      <c r="E31851" s="400"/>
      <c r="G31851" s="401"/>
      <c r="H31851" s="401"/>
      <c r="I31851" s="401"/>
      <c r="J31851" s="194"/>
      <c r="K31851" s="194"/>
      <c r="L31851" s="195"/>
      <c r="M31851" s="196"/>
      <c r="N31851" s="197"/>
      <c r="O31851" s="197"/>
      <c r="P31851" s="231"/>
    </row>
    <row r="31852" spans="2:16">
      <c r="B31852" s="351"/>
      <c r="C31852" s="398"/>
      <c r="D31852" s="399"/>
      <c r="E31852" s="400"/>
      <c r="G31852" s="401"/>
      <c r="H31852" s="401"/>
      <c r="I31852" s="401"/>
      <c r="J31852" s="194"/>
      <c r="K31852" s="194"/>
      <c r="L31852" s="195"/>
      <c r="M31852" s="196"/>
      <c r="N31852" s="197"/>
      <c r="O31852" s="197"/>
      <c r="P31852" s="231"/>
    </row>
    <row r="31853" spans="2:16">
      <c r="B31853" s="351"/>
      <c r="C31853" s="398"/>
      <c r="D31853" s="399"/>
      <c r="E31853" s="400"/>
      <c r="G31853" s="401"/>
      <c r="H31853" s="401"/>
      <c r="I31853" s="401"/>
      <c r="J31853" s="194"/>
      <c r="K31853" s="194"/>
      <c r="L31853" s="195"/>
      <c r="M31853" s="196"/>
      <c r="N31853" s="197"/>
      <c r="O31853" s="197"/>
      <c r="P31853" s="231"/>
    </row>
    <row r="31854" spans="2:16">
      <c r="B31854" s="351"/>
      <c r="C31854" s="398"/>
      <c r="D31854" s="399"/>
      <c r="E31854" s="400"/>
      <c r="G31854" s="401"/>
      <c r="H31854" s="401"/>
      <c r="I31854" s="401"/>
      <c r="J31854" s="194"/>
      <c r="K31854" s="194"/>
      <c r="L31854" s="195"/>
      <c r="M31854" s="196"/>
      <c r="N31854" s="197"/>
      <c r="O31854" s="197"/>
      <c r="P31854" s="231"/>
    </row>
    <row r="31855" spans="2:16">
      <c r="B31855" s="351"/>
      <c r="C31855" s="398"/>
      <c r="D31855" s="399"/>
      <c r="E31855" s="400"/>
      <c r="G31855" s="401"/>
      <c r="H31855" s="401"/>
      <c r="I31855" s="401"/>
      <c r="J31855" s="194"/>
      <c r="K31855" s="194"/>
      <c r="L31855" s="195"/>
      <c r="M31855" s="196"/>
      <c r="N31855" s="197"/>
      <c r="O31855" s="197"/>
      <c r="P31855" s="231"/>
    </row>
    <row r="31856" spans="2:16">
      <c r="B31856" s="351"/>
      <c r="C31856" s="398"/>
      <c r="D31856" s="399"/>
      <c r="E31856" s="400"/>
      <c r="G31856" s="401"/>
      <c r="H31856" s="401"/>
      <c r="I31856" s="401"/>
      <c r="J31856" s="194"/>
      <c r="K31856" s="194"/>
      <c r="L31856" s="195"/>
      <c r="M31856" s="196"/>
      <c r="N31856" s="197"/>
      <c r="O31856" s="197"/>
      <c r="P31856" s="231"/>
    </row>
    <row r="31857" spans="2:16">
      <c r="B31857" s="351"/>
      <c r="C31857" s="398"/>
      <c r="D31857" s="399"/>
      <c r="E31857" s="400"/>
      <c r="G31857" s="401"/>
      <c r="H31857" s="401"/>
      <c r="I31857" s="401"/>
      <c r="J31857" s="194"/>
      <c r="K31857" s="194"/>
      <c r="L31857" s="195"/>
      <c r="M31857" s="196"/>
      <c r="N31857" s="197"/>
      <c r="O31857" s="197"/>
      <c r="P31857" s="231"/>
    </row>
    <row r="31858" spans="2:16">
      <c r="B31858" s="351"/>
      <c r="C31858" s="398"/>
      <c r="D31858" s="399"/>
      <c r="E31858" s="400"/>
      <c r="G31858" s="401"/>
      <c r="H31858" s="401"/>
      <c r="I31858" s="401"/>
      <c r="J31858" s="194"/>
      <c r="K31858" s="194"/>
      <c r="L31858" s="195"/>
      <c r="M31858" s="196"/>
      <c r="N31858" s="197"/>
      <c r="O31858" s="197"/>
      <c r="P31858" s="231"/>
    </row>
    <row r="31859" spans="2:16">
      <c r="B31859" s="351"/>
      <c r="C31859" s="398"/>
      <c r="D31859" s="399"/>
      <c r="E31859" s="400"/>
      <c r="G31859" s="401"/>
      <c r="H31859" s="401"/>
      <c r="I31859" s="401"/>
      <c r="J31859" s="194"/>
      <c r="K31859" s="194"/>
      <c r="L31859" s="195"/>
      <c r="M31859" s="196"/>
      <c r="N31859" s="197"/>
      <c r="O31859" s="197"/>
      <c r="P31859" s="231"/>
    </row>
    <row r="31860" spans="2:16">
      <c r="B31860" s="351"/>
      <c r="C31860" s="398"/>
      <c r="D31860" s="399"/>
      <c r="E31860" s="400"/>
      <c r="G31860" s="401"/>
      <c r="H31860" s="401"/>
      <c r="I31860" s="401"/>
      <c r="J31860" s="194"/>
      <c r="K31860" s="194"/>
      <c r="L31860" s="195"/>
      <c r="M31860" s="196"/>
      <c r="N31860" s="197"/>
      <c r="O31860" s="197"/>
      <c r="P31860" s="231"/>
    </row>
    <row r="31861" spans="2:16">
      <c r="B31861" s="351"/>
      <c r="C31861" s="398"/>
      <c r="D31861" s="399"/>
      <c r="E31861" s="400"/>
      <c r="G31861" s="401"/>
      <c r="H31861" s="401"/>
      <c r="I31861" s="401"/>
      <c r="J31861" s="194"/>
      <c r="K31861" s="194"/>
      <c r="L31861" s="195"/>
      <c r="M31861" s="196"/>
      <c r="N31861" s="197"/>
      <c r="O31861" s="197"/>
      <c r="P31861" s="231"/>
    </row>
    <row r="31862" spans="2:16">
      <c r="B31862" s="351"/>
      <c r="C31862" s="398"/>
      <c r="D31862" s="399"/>
      <c r="E31862" s="400"/>
      <c r="G31862" s="401"/>
      <c r="H31862" s="401"/>
      <c r="I31862" s="401"/>
      <c r="J31862" s="194"/>
      <c r="K31862" s="194"/>
      <c r="L31862" s="195"/>
      <c r="M31862" s="196"/>
      <c r="N31862" s="197"/>
      <c r="O31862" s="197"/>
      <c r="P31862" s="231"/>
    </row>
    <row r="31863" spans="2:16">
      <c r="B31863" s="351"/>
      <c r="C31863" s="398"/>
      <c r="D31863" s="399"/>
      <c r="E31863" s="400"/>
      <c r="G31863" s="401"/>
      <c r="H31863" s="401"/>
      <c r="I31863" s="401"/>
      <c r="J31863" s="194"/>
      <c r="K31863" s="194"/>
      <c r="L31863" s="195"/>
      <c r="M31863" s="196"/>
      <c r="N31863" s="197"/>
      <c r="O31863" s="197"/>
      <c r="P31863" s="231"/>
    </row>
    <row r="31864" spans="2:16">
      <c r="B31864" s="351"/>
      <c r="C31864" s="398"/>
      <c r="D31864" s="399"/>
      <c r="E31864" s="400"/>
      <c r="G31864" s="401"/>
      <c r="H31864" s="401"/>
      <c r="I31864" s="401"/>
      <c r="J31864" s="194"/>
      <c r="K31864" s="194"/>
      <c r="L31864" s="195"/>
      <c r="M31864" s="196"/>
      <c r="N31864" s="197"/>
      <c r="O31864" s="197"/>
      <c r="P31864" s="231"/>
    </row>
    <row r="31865" spans="2:16">
      <c r="B31865" s="351"/>
      <c r="C31865" s="398"/>
      <c r="D31865" s="399"/>
      <c r="E31865" s="400"/>
      <c r="G31865" s="401"/>
      <c r="H31865" s="401"/>
      <c r="I31865" s="401"/>
      <c r="J31865" s="194"/>
      <c r="K31865" s="194"/>
      <c r="L31865" s="195"/>
      <c r="M31865" s="196"/>
      <c r="N31865" s="197"/>
      <c r="O31865" s="197"/>
      <c r="P31865" s="231"/>
    </row>
    <row r="31866" spans="2:16">
      <c r="B31866" s="351"/>
      <c r="C31866" s="398"/>
      <c r="D31866" s="399"/>
      <c r="E31866" s="400"/>
      <c r="G31866" s="401"/>
      <c r="H31866" s="401"/>
      <c r="I31866" s="401"/>
      <c r="J31866" s="194"/>
      <c r="K31866" s="194"/>
      <c r="L31866" s="195"/>
      <c r="M31866" s="196"/>
      <c r="N31866" s="197"/>
      <c r="O31866" s="197"/>
      <c r="P31866" s="231"/>
    </row>
    <row r="31867" spans="2:16">
      <c r="B31867" s="351"/>
      <c r="C31867" s="398"/>
      <c r="D31867" s="399"/>
      <c r="E31867" s="400"/>
      <c r="G31867" s="401"/>
      <c r="H31867" s="401"/>
      <c r="I31867" s="401"/>
      <c r="J31867" s="194"/>
      <c r="K31867" s="194"/>
      <c r="L31867" s="195"/>
      <c r="M31867" s="196"/>
      <c r="N31867" s="197"/>
      <c r="O31867" s="197"/>
      <c r="P31867" s="231"/>
    </row>
    <row r="31868" spans="2:16">
      <c r="B31868" s="351"/>
      <c r="C31868" s="398"/>
      <c r="D31868" s="399"/>
      <c r="E31868" s="400"/>
      <c r="G31868" s="401"/>
      <c r="H31868" s="401"/>
      <c r="I31868" s="401"/>
      <c r="J31868" s="194"/>
      <c r="K31868" s="194"/>
      <c r="L31868" s="195"/>
      <c r="M31868" s="196"/>
      <c r="N31868" s="197"/>
      <c r="O31868" s="197"/>
      <c r="P31868" s="231"/>
    </row>
    <row r="31869" spans="2:16">
      <c r="B31869" s="351"/>
      <c r="C31869" s="398"/>
      <c r="D31869" s="399"/>
      <c r="E31869" s="400"/>
      <c r="G31869" s="401"/>
      <c r="H31869" s="401"/>
      <c r="I31869" s="401"/>
      <c r="J31869" s="194"/>
      <c r="K31869" s="194"/>
      <c r="L31869" s="195"/>
      <c r="M31869" s="196"/>
      <c r="N31869" s="197"/>
      <c r="O31869" s="197"/>
      <c r="P31869" s="231"/>
    </row>
    <row r="31870" spans="2:16">
      <c r="B31870" s="351"/>
      <c r="C31870" s="398"/>
      <c r="D31870" s="399"/>
      <c r="E31870" s="400"/>
      <c r="G31870" s="401"/>
      <c r="H31870" s="401"/>
      <c r="I31870" s="401"/>
      <c r="J31870" s="194"/>
      <c r="K31870" s="194"/>
      <c r="L31870" s="195"/>
      <c r="M31870" s="196"/>
      <c r="N31870" s="197"/>
      <c r="O31870" s="197"/>
      <c r="P31870" s="231"/>
    </row>
    <row r="31871" spans="2:16">
      <c r="B31871" s="351"/>
      <c r="C31871" s="398"/>
      <c r="D31871" s="399"/>
      <c r="E31871" s="400"/>
      <c r="G31871" s="401"/>
      <c r="H31871" s="401"/>
      <c r="I31871" s="401"/>
      <c r="J31871" s="194"/>
      <c r="K31871" s="194"/>
      <c r="L31871" s="195"/>
      <c r="M31871" s="196"/>
      <c r="N31871" s="197"/>
      <c r="O31871" s="197"/>
      <c r="P31871" s="231"/>
    </row>
    <row r="31872" spans="2:16">
      <c r="B31872" s="351"/>
      <c r="C31872" s="398"/>
      <c r="D31872" s="399"/>
      <c r="E31872" s="400"/>
      <c r="G31872" s="401"/>
      <c r="H31872" s="401"/>
      <c r="I31872" s="401"/>
      <c r="J31872" s="194"/>
      <c r="K31872" s="194"/>
      <c r="L31872" s="195"/>
      <c r="M31872" s="196"/>
      <c r="N31872" s="197"/>
      <c r="O31872" s="197"/>
      <c r="P31872" s="231"/>
    </row>
    <row r="31873" spans="2:16">
      <c r="B31873" s="351"/>
      <c r="C31873" s="398"/>
      <c r="D31873" s="399"/>
      <c r="E31873" s="400"/>
      <c r="G31873" s="401"/>
      <c r="H31873" s="401"/>
      <c r="I31873" s="401"/>
      <c r="J31873" s="194"/>
      <c r="K31873" s="194"/>
      <c r="L31873" s="195"/>
      <c r="M31873" s="196"/>
      <c r="N31873" s="197"/>
      <c r="O31873" s="197"/>
      <c r="P31873" s="231"/>
    </row>
    <row r="31874" spans="2:16">
      <c r="B31874" s="351"/>
      <c r="C31874" s="398"/>
      <c r="D31874" s="399"/>
      <c r="E31874" s="400"/>
      <c r="G31874" s="401"/>
      <c r="H31874" s="401"/>
      <c r="I31874" s="401"/>
      <c r="J31874" s="194"/>
      <c r="K31874" s="194"/>
      <c r="L31874" s="195"/>
      <c r="M31874" s="196"/>
      <c r="N31874" s="197"/>
      <c r="O31874" s="197"/>
      <c r="P31874" s="231"/>
    </row>
    <row r="31875" spans="2:16">
      <c r="B31875" s="351"/>
      <c r="C31875" s="398"/>
      <c r="D31875" s="399"/>
      <c r="E31875" s="400"/>
      <c r="G31875" s="401"/>
      <c r="H31875" s="401"/>
      <c r="I31875" s="401"/>
      <c r="J31875" s="194"/>
      <c r="K31875" s="194"/>
      <c r="L31875" s="195"/>
      <c r="M31875" s="196"/>
      <c r="N31875" s="197"/>
      <c r="O31875" s="197"/>
      <c r="P31875" s="231"/>
    </row>
    <row r="31876" spans="2:16">
      <c r="B31876" s="351"/>
      <c r="C31876" s="398"/>
      <c r="D31876" s="399"/>
      <c r="E31876" s="400"/>
      <c r="G31876" s="401"/>
      <c r="H31876" s="401"/>
      <c r="I31876" s="401"/>
      <c r="J31876" s="194"/>
      <c r="K31876" s="194"/>
      <c r="L31876" s="195"/>
      <c r="M31876" s="196"/>
      <c r="N31876" s="197"/>
      <c r="O31876" s="197"/>
      <c r="P31876" s="231"/>
    </row>
    <row r="31877" spans="2:16">
      <c r="B31877" s="351"/>
      <c r="C31877" s="398"/>
      <c r="D31877" s="399"/>
      <c r="E31877" s="400"/>
      <c r="G31877" s="401"/>
      <c r="H31877" s="401"/>
      <c r="I31877" s="401"/>
      <c r="J31877" s="194"/>
      <c r="K31877" s="194"/>
      <c r="L31877" s="195"/>
      <c r="M31877" s="196"/>
      <c r="N31877" s="197"/>
      <c r="O31877" s="197"/>
      <c r="P31877" s="231"/>
    </row>
    <row r="31878" spans="2:16">
      <c r="B31878" s="351"/>
      <c r="C31878" s="398"/>
      <c r="D31878" s="399"/>
      <c r="E31878" s="400"/>
      <c r="G31878" s="401"/>
      <c r="H31878" s="401"/>
      <c r="I31878" s="401"/>
      <c r="J31878" s="194"/>
      <c r="K31878" s="194"/>
      <c r="L31878" s="195"/>
      <c r="M31878" s="196"/>
      <c r="N31878" s="197"/>
      <c r="O31878" s="197"/>
      <c r="P31878" s="231"/>
    </row>
    <row r="31879" spans="2:16">
      <c r="B31879" s="351"/>
      <c r="C31879" s="398"/>
      <c r="D31879" s="399"/>
      <c r="E31879" s="400"/>
      <c r="G31879" s="401"/>
      <c r="H31879" s="401"/>
      <c r="I31879" s="401"/>
      <c r="J31879" s="194"/>
      <c r="K31879" s="194"/>
      <c r="L31879" s="195"/>
      <c r="M31879" s="196"/>
      <c r="N31879" s="197"/>
      <c r="O31879" s="197"/>
      <c r="P31879" s="231"/>
    </row>
    <row r="31880" spans="2:16">
      <c r="B31880" s="351"/>
      <c r="C31880" s="398"/>
      <c r="D31880" s="399"/>
      <c r="E31880" s="400"/>
      <c r="G31880" s="401"/>
      <c r="H31880" s="401"/>
      <c r="I31880" s="401"/>
      <c r="J31880" s="194"/>
      <c r="K31880" s="194"/>
      <c r="L31880" s="195"/>
      <c r="M31880" s="196"/>
      <c r="N31880" s="197"/>
      <c r="O31880" s="197"/>
      <c r="P31880" s="231"/>
    </row>
    <row r="31881" spans="2:16">
      <c r="B31881" s="351"/>
      <c r="C31881" s="398"/>
      <c r="D31881" s="399"/>
      <c r="E31881" s="400"/>
      <c r="G31881" s="401"/>
      <c r="H31881" s="401"/>
      <c r="I31881" s="401"/>
      <c r="J31881" s="194"/>
      <c r="K31881" s="194"/>
      <c r="L31881" s="195"/>
      <c r="M31881" s="196"/>
      <c r="N31881" s="197"/>
      <c r="O31881" s="197"/>
      <c r="P31881" s="231"/>
    </row>
    <row r="31882" spans="2:16">
      <c r="B31882" s="351"/>
      <c r="C31882" s="398"/>
      <c r="D31882" s="399"/>
      <c r="E31882" s="400"/>
      <c r="G31882" s="401"/>
      <c r="H31882" s="401"/>
      <c r="I31882" s="401"/>
      <c r="J31882" s="194"/>
      <c r="K31882" s="194"/>
      <c r="L31882" s="195"/>
      <c r="M31882" s="196"/>
      <c r="N31882" s="197"/>
      <c r="O31882" s="197"/>
      <c r="P31882" s="231"/>
    </row>
    <row r="31883" spans="2:16">
      <c r="B31883" s="351"/>
      <c r="C31883" s="398"/>
      <c r="D31883" s="399"/>
      <c r="E31883" s="400"/>
      <c r="G31883" s="401"/>
      <c r="H31883" s="401"/>
      <c r="I31883" s="401"/>
      <c r="J31883" s="194"/>
      <c r="K31883" s="194"/>
      <c r="L31883" s="195"/>
      <c r="M31883" s="196"/>
      <c r="N31883" s="197"/>
      <c r="O31883" s="197"/>
      <c r="P31883" s="231"/>
    </row>
    <row r="31884" spans="2:16">
      <c r="B31884" s="351"/>
      <c r="C31884" s="398"/>
      <c r="D31884" s="399"/>
      <c r="E31884" s="400"/>
      <c r="G31884" s="401"/>
      <c r="H31884" s="401"/>
      <c r="I31884" s="401"/>
      <c r="J31884" s="194"/>
      <c r="K31884" s="194"/>
      <c r="L31884" s="195"/>
      <c r="M31884" s="196"/>
      <c r="N31884" s="197"/>
      <c r="O31884" s="197"/>
      <c r="P31884" s="231"/>
    </row>
    <row r="31885" spans="2:16">
      <c r="B31885" s="351"/>
      <c r="C31885" s="398"/>
      <c r="D31885" s="399"/>
      <c r="E31885" s="400"/>
      <c r="G31885" s="401"/>
      <c r="H31885" s="401"/>
      <c r="I31885" s="401"/>
      <c r="J31885" s="194"/>
      <c r="K31885" s="194"/>
      <c r="L31885" s="195"/>
      <c r="M31885" s="196"/>
      <c r="N31885" s="197"/>
      <c r="O31885" s="197"/>
      <c r="P31885" s="231"/>
    </row>
    <row r="31886" spans="2:16">
      <c r="B31886" s="351"/>
      <c r="C31886" s="398"/>
      <c r="D31886" s="399"/>
      <c r="E31886" s="400"/>
      <c r="G31886" s="401"/>
      <c r="H31886" s="401"/>
      <c r="I31886" s="401"/>
      <c r="J31886" s="194"/>
      <c r="K31886" s="194"/>
      <c r="L31886" s="195"/>
      <c r="M31886" s="196"/>
      <c r="N31886" s="197"/>
      <c r="O31886" s="197"/>
      <c r="P31886" s="231"/>
    </row>
    <row r="31887" spans="2:16">
      <c r="B31887" s="351"/>
      <c r="C31887" s="398"/>
      <c r="D31887" s="399"/>
      <c r="E31887" s="400"/>
      <c r="G31887" s="401"/>
      <c r="H31887" s="401"/>
      <c r="I31887" s="401"/>
      <c r="J31887" s="194"/>
      <c r="K31887" s="194"/>
      <c r="L31887" s="195"/>
      <c r="M31887" s="196"/>
      <c r="N31887" s="197"/>
      <c r="O31887" s="197"/>
      <c r="P31887" s="231"/>
    </row>
    <row r="31888" spans="2:16">
      <c r="B31888" s="351"/>
      <c r="C31888" s="398"/>
      <c r="D31888" s="399"/>
      <c r="E31888" s="400"/>
      <c r="G31888" s="401"/>
      <c r="H31888" s="401"/>
      <c r="I31888" s="401"/>
      <c r="J31888" s="194"/>
      <c r="K31888" s="194"/>
      <c r="L31888" s="195"/>
      <c r="M31888" s="196"/>
      <c r="N31888" s="197"/>
      <c r="O31888" s="197"/>
      <c r="P31888" s="231"/>
    </row>
    <row r="31889" spans="2:16">
      <c r="B31889" s="351"/>
      <c r="C31889" s="398"/>
      <c r="D31889" s="399"/>
      <c r="E31889" s="400"/>
      <c r="G31889" s="401"/>
      <c r="H31889" s="401"/>
      <c r="I31889" s="401"/>
      <c r="J31889" s="194"/>
      <c r="K31889" s="194"/>
      <c r="L31889" s="195"/>
      <c r="M31889" s="196"/>
      <c r="N31889" s="197"/>
      <c r="O31889" s="197"/>
      <c r="P31889" s="231"/>
    </row>
    <row r="31890" spans="2:16">
      <c r="B31890" s="351"/>
      <c r="C31890" s="398"/>
      <c r="D31890" s="399"/>
      <c r="E31890" s="400"/>
      <c r="G31890" s="401"/>
      <c r="H31890" s="401"/>
      <c r="I31890" s="401"/>
      <c r="J31890" s="194"/>
      <c r="K31890" s="194"/>
      <c r="L31890" s="195"/>
      <c r="M31890" s="196"/>
      <c r="N31890" s="197"/>
      <c r="O31890" s="197"/>
      <c r="P31890" s="231"/>
    </row>
    <row r="31891" spans="2:16">
      <c r="B31891" s="351"/>
      <c r="C31891" s="398"/>
      <c r="D31891" s="399"/>
      <c r="E31891" s="400"/>
      <c r="G31891" s="401"/>
      <c r="H31891" s="401"/>
      <c r="I31891" s="401"/>
      <c r="J31891" s="194"/>
      <c r="K31891" s="194"/>
      <c r="L31891" s="195"/>
      <c r="M31891" s="196"/>
      <c r="N31891" s="197"/>
      <c r="O31891" s="197"/>
      <c r="P31891" s="231"/>
    </row>
    <row r="31892" spans="2:16">
      <c r="B31892" s="351"/>
      <c r="C31892" s="398"/>
      <c r="D31892" s="399"/>
      <c r="E31892" s="400"/>
      <c r="G31892" s="401"/>
      <c r="H31892" s="401"/>
      <c r="I31892" s="401"/>
      <c r="J31892" s="194"/>
      <c r="K31892" s="194"/>
      <c r="L31892" s="195"/>
      <c r="M31892" s="196"/>
      <c r="N31892" s="197"/>
      <c r="O31892" s="197"/>
      <c r="P31892" s="231"/>
    </row>
    <row r="31893" spans="2:16">
      <c r="B31893" s="351"/>
      <c r="C31893" s="398"/>
      <c r="D31893" s="399"/>
      <c r="E31893" s="400"/>
      <c r="G31893" s="401"/>
      <c r="H31893" s="401"/>
      <c r="I31893" s="401"/>
      <c r="J31893" s="194"/>
      <c r="K31893" s="194"/>
      <c r="L31893" s="195"/>
      <c r="M31893" s="196"/>
      <c r="N31893" s="197"/>
      <c r="O31893" s="197"/>
      <c r="P31893" s="231"/>
    </row>
    <row r="31894" spans="2:16">
      <c r="B31894" s="351"/>
      <c r="C31894" s="398"/>
      <c r="D31894" s="399"/>
      <c r="E31894" s="400"/>
      <c r="G31894" s="401"/>
      <c r="H31894" s="401"/>
      <c r="I31894" s="401"/>
      <c r="J31894" s="194"/>
      <c r="K31894" s="194"/>
      <c r="L31894" s="195"/>
      <c r="M31894" s="196"/>
      <c r="N31894" s="197"/>
      <c r="O31894" s="197"/>
      <c r="P31894" s="231"/>
    </row>
    <row r="31895" spans="2:16">
      <c r="B31895" s="351"/>
      <c r="C31895" s="398"/>
      <c r="D31895" s="399"/>
      <c r="E31895" s="400"/>
      <c r="G31895" s="401"/>
      <c r="H31895" s="401"/>
      <c r="I31895" s="401"/>
      <c r="J31895" s="194"/>
      <c r="K31895" s="194"/>
      <c r="L31895" s="195"/>
      <c r="M31895" s="196"/>
      <c r="N31895" s="197"/>
      <c r="O31895" s="197"/>
      <c r="P31895" s="231"/>
    </row>
    <row r="31896" spans="2:16">
      <c r="B31896" s="351"/>
      <c r="C31896" s="398"/>
      <c r="D31896" s="399"/>
      <c r="E31896" s="400"/>
      <c r="G31896" s="401"/>
      <c r="H31896" s="401"/>
      <c r="I31896" s="401"/>
      <c r="J31896" s="194"/>
      <c r="K31896" s="194"/>
      <c r="L31896" s="195"/>
      <c r="M31896" s="196"/>
      <c r="N31896" s="197"/>
      <c r="O31896" s="197"/>
      <c r="P31896" s="231"/>
    </row>
    <row r="31897" spans="2:16">
      <c r="B31897" s="351"/>
      <c r="C31897" s="398"/>
      <c r="D31897" s="399"/>
      <c r="E31897" s="400"/>
      <c r="G31897" s="401"/>
      <c r="H31897" s="401"/>
      <c r="I31897" s="401"/>
      <c r="J31897" s="194"/>
      <c r="K31897" s="194"/>
      <c r="L31897" s="195"/>
      <c r="M31897" s="196"/>
      <c r="N31897" s="197"/>
      <c r="O31897" s="197"/>
      <c r="P31897" s="231"/>
    </row>
    <row r="31898" spans="2:16">
      <c r="B31898" s="351"/>
      <c r="C31898" s="398"/>
      <c r="D31898" s="399"/>
      <c r="E31898" s="400"/>
      <c r="G31898" s="401"/>
      <c r="H31898" s="401"/>
      <c r="I31898" s="401"/>
      <c r="J31898" s="194"/>
      <c r="K31898" s="194"/>
      <c r="L31898" s="195"/>
      <c r="M31898" s="196"/>
      <c r="N31898" s="197"/>
      <c r="O31898" s="197"/>
      <c r="P31898" s="231"/>
    </row>
    <row r="31899" spans="2:16">
      <c r="B31899" s="351"/>
      <c r="C31899" s="398"/>
      <c r="D31899" s="399"/>
      <c r="E31899" s="400"/>
      <c r="G31899" s="401"/>
      <c r="H31899" s="401"/>
      <c r="I31899" s="401"/>
      <c r="J31899" s="194"/>
      <c r="K31899" s="194"/>
      <c r="L31899" s="195"/>
      <c r="M31899" s="196"/>
      <c r="N31899" s="197"/>
      <c r="O31899" s="197"/>
      <c r="P31899" s="231"/>
    </row>
    <row r="31900" spans="2:16">
      <c r="B31900" s="351"/>
      <c r="C31900" s="398"/>
      <c r="D31900" s="399"/>
      <c r="E31900" s="400"/>
      <c r="G31900" s="401"/>
      <c r="H31900" s="401"/>
      <c r="I31900" s="401"/>
      <c r="J31900" s="194"/>
      <c r="K31900" s="194"/>
      <c r="L31900" s="195"/>
      <c r="M31900" s="196"/>
      <c r="N31900" s="197"/>
      <c r="O31900" s="197"/>
      <c r="P31900" s="231"/>
    </row>
    <row r="31901" spans="2:16">
      <c r="B31901" s="351"/>
      <c r="C31901" s="398"/>
      <c r="D31901" s="399"/>
      <c r="E31901" s="400"/>
      <c r="G31901" s="401"/>
      <c r="H31901" s="401"/>
      <c r="I31901" s="401"/>
      <c r="J31901" s="194"/>
      <c r="K31901" s="194"/>
      <c r="L31901" s="195"/>
      <c r="M31901" s="196"/>
      <c r="N31901" s="197"/>
      <c r="O31901" s="197"/>
      <c r="P31901" s="231"/>
    </row>
    <row r="31902" spans="2:16">
      <c r="B31902" s="351"/>
      <c r="C31902" s="398"/>
      <c r="D31902" s="399"/>
      <c r="E31902" s="400"/>
      <c r="G31902" s="401"/>
      <c r="H31902" s="401"/>
      <c r="I31902" s="401"/>
      <c r="J31902" s="194"/>
      <c r="K31902" s="194"/>
      <c r="L31902" s="195"/>
      <c r="M31902" s="196"/>
      <c r="N31902" s="197"/>
      <c r="O31902" s="197"/>
      <c r="P31902" s="231"/>
    </row>
    <row r="31903" spans="2:16">
      <c r="B31903" s="351"/>
      <c r="C31903" s="398"/>
      <c r="D31903" s="399"/>
      <c r="E31903" s="400"/>
      <c r="G31903" s="401"/>
      <c r="H31903" s="401"/>
      <c r="I31903" s="401"/>
      <c r="J31903" s="194"/>
      <c r="K31903" s="194"/>
      <c r="L31903" s="195"/>
      <c r="M31903" s="196"/>
      <c r="N31903" s="197"/>
      <c r="O31903" s="197"/>
      <c r="P31903" s="231"/>
    </row>
    <row r="31904" spans="2:16">
      <c r="B31904" s="351"/>
      <c r="C31904" s="398"/>
      <c r="D31904" s="399"/>
      <c r="E31904" s="400"/>
      <c r="G31904" s="401"/>
      <c r="H31904" s="401"/>
      <c r="I31904" s="401"/>
      <c r="J31904" s="194"/>
      <c r="K31904" s="194"/>
      <c r="L31904" s="195"/>
      <c r="M31904" s="196"/>
      <c r="N31904" s="197"/>
      <c r="O31904" s="197"/>
      <c r="P31904" s="231"/>
    </row>
    <row r="31905" spans="2:16">
      <c r="B31905" s="351"/>
      <c r="C31905" s="398"/>
      <c r="D31905" s="399"/>
      <c r="E31905" s="400"/>
      <c r="G31905" s="401"/>
      <c r="H31905" s="401"/>
      <c r="I31905" s="401"/>
      <c r="J31905" s="194"/>
      <c r="K31905" s="194"/>
      <c r="L31905" s="195"/>
      <c r="M31905" s="196"/>
      <c r="N31905" s="197"/>
      <c r="O31905" s="197"/>
      <c r="P31905" s="231"/>
    </row>
    <row r="31906" spans="2:16">
      <c r="B31906" s="351"/>
      <c r="C31906" s="398"/>
      <c r="D31906" s="399"/>
      <c r="E31906" s="400"/>
      <c r="G31906" s="401"/>
      <c r="H31906" s="401"/>
      <c r="I31906" s="401"/>
      <c r="J31906" s="194"/>
      <c r="K31906" s="194"/>
      <c r="L31906" s="195"/>
      <c r="M31906" s="196"/>
      <c r="N31906" s="197"/>
      <c r="O31906" s="197"/>
      <c r="P31906" s="231"/>
    </row>
    <row r="31907" spans="2:16">
      <c r="B31907" s="351"/>
      <c r="C31907" s="398"/>
      <c r="D31907" s="399"/>
      <c r="E31907" s="400"/>
      <c r="G31907" s="401"/>
      <c r="H31907" s="401"/>
      <c r="I31907" s="401"/>
      <c r="J31907" s="194"/>
      <c r="K31907" s="194"/>
      <c r="L31907" s="195"/>
      <c r="M31907" s="196"/>
      <c r="N31907" s="197"/>
      <c r="O31907" s="197"/>
      <c r="P31907" s="231"/>
    </row>
    <row r="31908" spans="2:16">
      <c r="B31908" s="351"/>
      <c r="C31908" s="398"/>
      <c r="D31908" s="399"/>
      <c r="E31908" s="400"/>
      <c r="G31908" s="401"/>
      <c r="H31908" s="401"/>
      <c r="I31908" s="401"/>
      <c r="J31908" s="194"/>
      <c r="K31908" s="194"/>
      <c r="L31908" s="195"/>
      <c r="M31908" s="196"/>
      <c r="N31908" s="197"/>
      <c r="O31908" s="197"/>
      <c r="P31908" s="231"/>
    </row>
    <row r="31909" spans="2:16">
      <c r="B31909" s="351"/>
      <c r="C31909" s="398"/>
      <c r="D31909" s="399"/>
      <c r="E31909" s="400"/>
      <c r="G31909" s="401"/>
      <c r="H31909" s="401"/>
      <c r="I31909" s="401"/>
      <c r="J31909" s="194"/>
      <c r="K31909" s="194"/>
      <c r="L31909" s="195"/>
      <c r="M31909" s="196"/>
      <c r="N31909" s="197"/>
      <c r="O31909" s="197"/>
      <c r="P31909" s="231"/>
    </row>
    <row r="31910" spans="2:16">
      <c r="B31910" s="351"/>
      <c r="C31910" s="398"/>
      <c r="D31910" s="399"/>
      <c r="E31910" s="400"/>
      <c r="G31910" s="401"/>
      <c r="H31910" s="401"/>
      <c r="I31910" s="401"/>
      <c r="J31910" s="194"/>
      <c r="K31910" s="194"/>
      <c r="L31910" s="195"/>
      <c r="M31910" s="196"/>
      <c r="N31910" s="197"/>
      <c r="O31910" s="197"/>
      <c r="P31910" s="231"/>
    </row>
    <row r="31911" spans="2:16">
      <c r="B31911" s="351"/>
      <c r="C31911" s="398"/>
      <c r="D31911" s="399"/>
      <c r="E31911" s="400"/>
      <c r="G31911" s="401"/>
      <c r="H31911" s="401"/>
      <c r="I31911" s="401"/>
      <c r="J31911" s="194"/>
      <c r="K31911" s="194"/>
      <c r="L31911" s="195"/>
      <c r="M31911" s="196"/>
      <c r="N31911" s="197"/>
      <c r="O31911" s="197"/>
      <c r="P31911" s="231"/>
    </row>
    <row r="31912" spans="2:16">
      <c r="B31912" s="351"/>
      <c r="C31912" s="398"/>
      <c r="D31912" s="399"/>
      <c r="E31912" s="400"/>
      <c r="G31912" s="401"/>
      <c r="H31912" s="401"/>
      <c r="I31912" s="401"/>
      <c r="J31912" s="194"/>
      <c r="K31912" s="194"/>
      <c r="L31912" s="195"/>
      <c r="M31912" s="196"/>
      <c r="N31912" s="197"/>
      <c r="O31912" s="197"/>
      <c r="P31912" s="231"/>
    </row>
    <row r="31913" spans="2:16">
      <c r="B31913" s="351"/>
      <c r="C31913" s="398"/>
      <c r="D31913" s="399"/>
      <c r="E31913" s="400"/>
      <c r="G31913" s="401"/>
      <c r="H31913" s="401"/>
      <c r="I31913" s="401"/>
      <c r="J31913" s="194"/>
      <c r="K31913" s="194"/>
      <c r="L31913" s="195"/>
      <c r="M31913" s="196"/>
      <c r="N31913" s="197"/>
      <c r="O31913" s="197"/>
      <c r="P31913" s="231"/>
    </row>
    <row r="31914" spans="2:16">
      <c r="B31914" s="351"/>
      <c r="C31914" s="398"/>
      <c r="D31914" s="399"/>
      <c r="E31914" s="400"/>
      <c r="G31914" s="401"/>
      <c r="H31914" s="401"/>
      <c r="I31914" s="401"/>
      <c r="J31914" s="194"/>
      <c r="K31914" s="194"/>
      <c r="L31914" s="195"/>
      <c r="M31914" s="196"/>
      <c r="N31914" s="197"/>
      <c r="O31914" s="197"/>
      <c r="P31914" s="231"/>
    </row>
    <row r="31915" spans="2:16">
      <c r="B31915" s="351"/>
      <c r="C31915" s="398"/>
      <c r="D31915" s="399"/>
      <c r="E31915" s="400"/>
      <c r="G31915" s="401"/>
      <c r="H31915" s="401"/>
      <c r="I31915" s="401"/>
      <c r="J31915" s="194"/>
      <c r="K31915" s="194"/>
      <c r="L31915" s="195"/>
      <c r="M31915" s="196"/>
      <c r="N31915" s="197"/>
      <c r="O31915" s="197"/>
      <c r="P31915" s="231"/>
    </row>
    <row r="31916" spans="2:16">
      <c r="B31916" s="351"/>
      <c r="C31916" s="398"/>
      <c r="D31916" s="399"/>
      <c r="E31916" s="400"/>
      <c r="G31916" s="401"/>
      <c r="H31916" s="401"/>
      <c r="I31916" s="401"/>
      <c r="J31916" s="194"/>
      <c r="K31916" s="194"/>
      <c r="L31916" s="195"/>
      <c r="M31916" s="196"/>
      <c r="N31916" s="197"/>
      <c r="O31916" s="197"/>
      <c r="P31916" s="231"/>
    </row>
    <row r="31917" spans="2:16">
      <c r="B31917" s="351"/>
      <c r="C31917" s="398"/>
      <c r="D31917" s="399"/>
      <c r="E31917" s="400"/>
      <c r="G31917" s="401"/>
      <c r="H31917" s="401"/>
      <c r="I31917" s="401"/>
      <c r="J31917" s="194"/>
      <c r="K31917" s="194"/>
      <c r="L31917" s="195"/>
      <c r="M31917" s="196"/>
      <c r="N31917" s="197"/>
      <c r="O31917" s="197"/>
      <c r="P31917" s="231"/>
    </row>
    <row r="31918" spans="2:16">
      <c r="B31918" s="351"/>
      <c r="C31918" s="398"/>
      <c r="D31918" s="399"/>
      <c r="E31918" s="400"/>
      <c r="G31918" s="401"/>
      <c r="H31918" s="401"/>
      <c r="I31918" s="401"/>
      <c r="J31918" s="194"/>
      <c r="K31918" s="194"/>
      <c r="L31918" s="195"/>
      <c r="M31918" s="196"/>
      <c r="N31918" s="197"/>
      <c r="O31918" s="197"/>
      <c r="P31918" s="231"/>
    </row>
    <row r="31919" spans="2:16">
      <c r="B31919" s="351"/>
      <c r="C31919" s="398"/>
      <c r="D31919" s="399"/>
      <c r="E31919" s="400"/>
      <c r="G31919" s="401"/>
      <c r="H31919" s="401"/>
      <c r="I31919" s="401"/>
      <c r="J31919" s="194"/>
      <c r="K31919" s="194"/>
      <c r="L31919" s="195"/>
      <c r="M31919" s="196"/>
      <c r="N31919" s="197"/>
      <c r="O31919" s="197"/>
      <c r="P31919" s="231"/>
    </row>
    <row r="31920" spans="2:16">
      <c r="B31920" s="351"/>
      <c r="C31920" s="398"/>
      <c r="D31920" s="399"/>
      <c r="E31920" s="400"/>
      <c r="G31920" s="401"/>
      <c r="H31920" s="401"/>
      <c r="I31920" s="401"/>
      <c r="J31920" s="194"/>
      <c r="K31920" s="194"/>
      <c r="L31920" s="195"/>
      <c r="M31920" s="196"/>
      <c r="N31920" s="197"/>
      <c r="O31920" s="197"/>
      <c r="P31920" s="231"/>
    </row>
    <row r="31921" spans="2:16">
      <c r="B31921" s="351"/>
      <c r="C31921" s="398"/>
      <c r="D31921" s="399"/>
      <c r="E31921" s="400"/>
      <c r="G31921" s="401"/>
      <c r="H31921" s="401"/>
      <c r="I31921" s="401"/>
      <c r="J31921" s="194"/>
      <c r="K31921" s="194"/>
      <c r="L31921" s="195"/>
      <c r="M31921" s="196"/>
      <c r="N31921" s="197"/>
      <c r="O31921" s="197"/>
      <c r="P31921" s="231"/>
    </row>
    <row r="31922" spans="2:16">
      <c r="B31922" s="351"/>
      <c r="C31922" s="398"/>
      <c r="D31922" s="399"/>
      <c r="E31922" s="400"/>
      <c r="G31922" s="401"/>
      <c r="H31922" s="401"/>
      <c r="I31922" s="401"/>
      <c r="J31922" s="194"/>
      <c r="K31922" s="194"/>
      <c r="L31922" s="195"/>
      <c r="M31922" s="196"/>
      <c r="N31922" s="197"/>
      <c r="O31922" s="197"/>
      <c r="P31922" s="231"/>
    </row>
    <row r="31923" spans="2:16">
      <c r="B31923" s="351"/>
      <c r="C31923" s="398"/>
      <c r="D31923" s="399"/>
      <c r="E31923" s="400"/>
      <c r="G31923" s="401"/>
      <c r="H31923" s="401"/>
      <c r="I31923" s="401"/>
      <c r="J31923" s="194"/>
      <c r="K31923" s="194"/>
      <c r="L31923" s="195"/>
      <c r="M31923" s="196"/>
      <c r="N31923" s="197"/>
      <c r="O31923" s="197"/>
      <c r="P31923" s="231"/>
    </row>
    <row r="31924" spans="2:16">
      <c r="B31924" s="351"/>
      <c r="C31924" s="398"/>
      <c r="D31924" s="399"/>
      <c r="E31924" s="400"/>
      <c r="G31924" s="401"/>
      <c r="H31924" s="401"/>
      <c r="I31924" s="401"/>
      <c r="J31924" s="194"/>
      <c r="K31924" s="194"/>
      <c r="L31924" s="195"/>
      <c r="M31924" s="196"/>
      <c r="N31924" s="197"/>
      <c r="O31924" s="197"/>
      <c r="P31924" s="231"/>
    </row>
    <row r="31925" spans="2:16">
      <c r="B31925" s="351"/>
      <c r="C31925" s="398"/>
      <c r="D31925" s="399"/>
      <c r="E31925" s="400"/>
      <c r="G31925" s="401"/>
      <c r="H31925" s="401"/>
      <c r="I31925" s="401"/>
      <c r="J31925" s="194"/>
      <c r="K31925" s="194"/>
      <c r="L31925" s="195"/>
      <c r="M31925" s="196"/>
      <c r="N31925" s="197"/>
      <c r="O31925" s="197"/>
      <c r="P31925" s="231"/>
    </row>
    <row r="31926" spans="2:16">
      <c r="B31926" s="351"/>
      <c r="C31926" s="398"/>
      <c r="D31926" s="399"/>
      <c r="E31926" s="400"/>
      <c r="G31926" s="401"/>
      <c r="H31926" s="401"/>
      <c r="I31926" s="401"/>
      <c r="J31926" s="194"/>
      <c r="K31926" s="194"/>
      <c r="L31926" s="195"/>
      <c r="M31926" s="196"/>
      <c r="N31926" s="197"/>
      <c r="O31926" s="197"/>
      <c r="P31926" s="231"/>
    </row>
    <row r="31927" spans="2:16">
      <c r="B31927" s="351"/>
      <c r="C31927" s="398"/>
      <c r="D31927" s="399"/>
      <c r="E31927" s="400"/>
      <c r="G31927" s="401"/>
      <c r="H31927" s="401"/>
      <c r="I31927" s="401"/>
      <c r="J31927" s="194"/>
      <c r="K31927" s="194"/>
      <c r="L31927" s="195"/>
      <c r="M31927" s="196"/>
      <c r="N31927" s="197"/>
      <c r="O31927" s="197"/>
      <c r="P31927" s="231"/>
    </row>
    <row r="31928" spans="2:16">
      <c r="B31928" s="351"/>
      <c r="C31928" s="398"/>
      <c r="D31928" s="399"/>
      <c r="E31928" s="400"/>
      <c r="G31928" s="401"/>
      <c r="H31928" s="401"/>
      <c r="I31928" s="401"/>
      <c r="J31928" s="194"/>
      <c r="K31928" s="194"/>
      <c r="L31928" s="195"/>
      <c r="M31928" s="196"/>
      <c r="N31928" s="197"/>
      <c r="O31928" s="197"/>
      <c r="P31928" s="231"/>
    </row>
    <row r="31929" spans="2:16">
      <c r="B31929" s="351"/>
      <c r="C31929" s="398"/>
      <c r="D31929" s="404"/>
      <c r="E31929" s="405"/>
      <c r="G31929" s="406"/>
      <c r="H31929" s="406"/>
      <c r="I31929" s="406"/>
      <c r="J31929" s="194"/>
      <c r="K31929" s="194"/>
      <c r="L31929" s="195"/>
      <c r="M31929" s="196"/>
      <c r="N31929" s="197"/>
      <c r="O31929" s="197"/>
      <c r="P31929" s="221"/>
    </row>
    <row r="31930" spans="2:16">
      <c r="B31930" s="351"/>
      <c r="C31930" s="398"/>
      <c r="D31930" s="399"/>
      <c r="E31930" s="400"/>
      <c r="G31930" s="401"/>
      <c r="H31930" s="401"/>
      <c r="I31930" s="401"/>
      <c r="J31930" s="194"/>
      <c r="K31930" s="194"/>
      <c r="L31930" s="195"/>
      <c r="M31930" s="196"/>
      <c r="N31930" s="197"/>
      <c r="O31930" s="197"/>
      <c r="P31930" s="231"/>
    </row>
    <row r="31931" spans="2:16">
      <c r="B31931" s="351"/>
      <c r="C31931" s="398"/>
      <c r="D31931" s="399"/>
      <c r="E31931" s="400"/>
      <c r="G31931" s="401"/>
      <c r="H31931" s="401"/>
      <c r="I31931" s="401"/>
      <c r="J31931" s="194"/>
      <c r="K31931" s="194"/>
      <c r="L31931" s="195"/>
      <c r="M31931" s="196"/>
      <c r="N31931" s="197"/>
      <c r="O31931" s="197"/>
      <c r="P31931" s="231"/>
    </row>
    <row r="31932" spans="2:16">
      <c r="B31932" s="351"/>
      <c r="C31932" s="398"/>
      <c r="D31932" s="399"/>
      <c r="E31932" s="400"/>
      <c r="G31932" s="401"/>
      <c r="H31932" s="401"/>
      <c r="I31932" s="401"/>
      <c r="J31932" s="194"/>
      <c r="K31932" s="194"/>
      <c r="L31932" s="195"/>
      <c r="M31932" s="196"/>
      <c r="N31932" s="197"/>
      <c r="O31932" s="197"/>
      <c r="P31932" s="231"/>
    </row>
    <row r="31933" spans="2:16">
      <c r="B31933" s="351"/>
      <c r="C31933" s="398"/>
      <c r="D31933" s="399"/>
      <c r="E31933" s="400"/>
      <c r="G31933" s="401"/>
      <c r="H31933" s="401"/>
      <c r="I31933" s="401"/>
      <c r="J31933" s="194"/>
      <c r="K31933" s="194"/>
      <c r="L31933" s="195"/>
      <c r="M31933" s="196"/>
      <c r="N31933" s="197"/>
      <c r="O31933" s="197"/>
      <c r="P31933" s="231"/>
    </row>
    <row r="31934" spans="2:16">
      <c r="B31934" s="351"/>
      <c r="C31934" s="398"/>
      <c r="D31934" s="399"/>
      <c r="E31934" s="400"/>
      <c r="G31934" s="401"/>
      <c r="H31934" s="401"/>
      <c r="I31934" s="401"/>
      <c r="J31934" s="194"/>
      <c r="K31934" s="194"/>
      <c r="L31934" s="195"/>
      <c r="M31934" s="196"/>
      <c r="N31934" s="197"/>
      <c r="O31934" s="197"/>
      <c r="P31934" s="231"/>
    </row>
    <row r="31935" spans="2:16">
      <c r="B31935" s="351"/>
      <c r="C31935" s="398"/>
      <c r="D31935" s="399"/>
      <c r="E31935" s="400"/>
      <c r="G31935" s="401"/>
      <c r="H31935" s="401"/>
      <c r="I31935" s="401"/>
      <c r="J31935" s="194"/>
      <c r="K31935" s="194"/>
      <c r="L31935" s="195"/>
      <c r="M31935" s="196"/>
      <c r="N31935" s="197"/>
      <c r="O31935" s="197"/>
      <c r="P31935" s="231"/>
    </row>
    <row r="31936" spans="2:16">
      <c r="B31936" s="351"/>
      <c r="C31936" s="398"/>
      <c r="D31936" s="399"/>
      <c r="E31936" s="400"/>
      <c r="G31936" s="401"/>
      <c r="H31936" s="401"/>
      <c r="I31936" s="401"/>
      <c r="J31936" s="194"/>
      <c r="K31936" s="194"/>
      <c r="L31936" s="195"/>
      <c r="M31936" s="196"/>
      <c r="N31936" s="197"/>
      <c r="O31936" s="197"/>
      <c r="P31936" s="231"/>
    </row>
    <row r="31937" spans="2:16">
      <c r="B31937" s="351"/>
      <c r="C31937" s="398"/>
      <c r="D31937" s="399"/>
      <c r="E31937" s="400"/>
      <c r="G31937" s="401"/>
      <c r="H31937" s="401"/>
      <c r="I31937" s="401"/>
      <c r="J31937" s="194"/>
      <c r="K31937" s="194"/>
      <c r="L31937" s="195"/>
      <c r="M31937" s="196"/>
      <c r="N31937" s="197"/>
      <c r="O31937" s="197"/>
      <c r="P31937" s="231"/>
    </row>
    <row r="31938" spans="2:16">
      <c r="B31938" s="351"/>
      <c r="C31938" s="398"/>
      <c r="D31938" s="399"/>
      <c r="E31938" s="400"/>
      <c r="G31938" s="401"/>
      <c r="H31938" s="401"/>
      <c r="I31938" s="401"/>
      <c r="J31938" s="194"/>
      <c r="K31938" s="194"/>
      <c r="L31938" s="195"/>
      <c r="M31938" s="196"/>
      <c r="N31938" s="197"/>
      <c r="O31938" s="197"/>
      <c r="P31938" s="231"/>
    </row>
    <row r="31939" spans="2:16">
      <c r="B31939" s="351"/>
      <c r="C31939" s="398"/>
      <c r="D31939" s="399"/>
      <c r="E31939" s="400"/>
      <c r="G31939" s="401"/>
      <c r="H31939" s="401"/>
      <c r="I31939" s="401"/>
      <c r="J31939" s="194"/>
      <c r="K31939" s="194"/>
      <c r="L31939" s="195"/>
      <c r="M31939" s="196"/>
      <c r="N31939" s="197"/>
      <c r="O31939" s="197"/>
      <c r="P31939" s="231"/>
    </row>
    <row r="31940" spans="2:16">
      <c r="B31940" s="351"/>
      <c r="C31940" s="398"/>
      <c r="D31940" s="399"/>
      <c r="E31940" s="400"/>
      <c r="G31940" s="401"/>
      <c r="H31940" s="401"/>
      <c r="I31940" s="401"/>
      <c r="J31940" s="194"/>
      <c r="K31940" s="194"/>
      <c r="L31940" s="195"/>
      <c r="M31940" s="196"/>
      <c r="N31940" s="197"/>
      <c r="O31940" s="197"/>
      <c r="P31940" s="231"/>
    </row>
    <row r="31941" spans="2:16">
      <c r="B31941" s="351"/>
      <c r="C31941" s="398"/>
      <c r="D31941" s="399"/>
      <c r="E31941" s="400"/>
      <c r="G31941" s="401"/>
      <c r="H31941" s="401"/>
      <c r="I31941" s="401"/>
      <c r="J31941" s="194"/>
      <c r="K31941" s="194"/>
      <c r="L31941" s="195"/>
      <c r="M31941" s="196"/>
      <c r="N31941" s="197"/>
      <c r="O31941" s="197"/>
      <c r="P31941" s="231"/>
    </row>
    <row r="31942" spans="2:16">
      <c r="B31942" s="351"/>
      <c r="C31942" s="398"/>
      <c r="D31942" s="399"/>
      <c r="E31942" s="400"/>
      <c r="G31942" s="401"/>
      <c r="H31942" s="401"/>
      <c r="I31942" s="401"/>
      <c r="J31942" s="194"/>
      <c r="K31942" s="194"/>
      <c r="L31942" s="195"/>
      <c r="M31942" s="196"/>
      <c r="N31942" s="197"/>
      <c r="O31942" s="197"/>
      <c r="P31942" s="231"/>
    </row>
    <row r="31943" spans="2:16">
      <c r="B31943" s="351"/>
      <c r="C31943" s="398"/>
      <c r="D31943" s="399"/>
      <c r="E31943" s="400"/>
      <c r="G31943" s="401"/>
      <c r="H31943" s="401"/>
      <c r="I31943" s="401"/>
      <c r="J31943" s="194"/>
      <c r="K31943" s="194"/>
      <c r="L31943" s="195"/>
      <c r="M31943" s="196"/>
      <c r="N31943" s="197"/>
      <c r="O31943" s="197"/>
      <c r="P31943" s="231"/>
    </row>
    <row r="31944" spans="2:16">
      <c r="B31944" s="351"/>
      <c r="C31944" s="398"/>
      <c r="D31944" s="399"/>
      <c r="E31944" s="400"/>
      <c r="G31944" s="401"/>
      <c r="H31944" s="401"/>
      <c r="I31944" s="401"/>
      <c r="J31944" s="194"/>
      <c r="K31944" s="194"/>
      <c r="L31944" s="195"/>
      <c r="M31944" s="196"/>
      <c r="N31944" s="197"/>
      <c r="O31944" s="197"/>
      <c r="P31944" s="231"/>
    </row>
    <row r="31945" spans="2:16">
      <c r="B31945" s="351"/>
      <c r="C31945" s="398"/>
      <c r="D31945" s="399"/>
      <c r="E31945" s="400"/>
      <c r="G31945" s="401"/>
      <c r="H31945" s="401"/>
      <c r="I31945" s="401"/>
      <c r="J31945" s="194"/>
      <c r="K31945" s="194"/>
      <c r="L31945" s="195"/>
      <c r="M31945" s="196"/>
      <c r="N31945" s="197"/>
      <c r="O31945" s="197"/>
      <c r="P31945" s="231"/>
    </row>
    <row r="31946" spans="2:16">
      <c r="B31946" s="351"/>
      <c r="C31946" s="398"/>
      <c r="D31946" s="399"/>
      <c r="E31946" s="400"/>
      <c r="G31946" s="401"/>
      <c r="H31946" s="401"/>
      <c r="I31946" s="401"/>
      <c r="J31946" s="194"/>
      <c r="K31946" s="194"/>
      <c r="L31946" s="195"/>
      <c r="M31946" s="196"/>
      <c r="N31946" s="197"/>
      <c r="O31946" s="197"/>
      <c r="P31946" s="231"/>
    </row>
    <row r="31947" spans="2:16">
      <c r="B31947" s="351"/>
      <c r="C31947" s="398"/>
      <c r="D31947" s="399"/>
      <c r="E31947" s="400"/>
      <c r="G31947" s="401"/>
      <c r="H31947" s="401"/>
      <c r="I31947" s="401"/>
      <c r="J31947" s="194"/>
      <c r="K31947" s="194"/>
      <c r="L31947" s="195"/>
      <c r="M31947" s="196"/>
      <c r="N31947" s="197"/>
      <c r="O31947" s="197"/>
      <c r="P31947" s="231"/>
    </row>
    <row r="31948" spans="2:16">
      <c r="B31948" s="351"/>
      <c r="C31948" s="398"/>
      <c r="D31948" s="399"/>
      <c r="E31948" s="400"/>
      <c r="G31948" s="401"/>
      <c r="H31948" s="401"/>
      <c r="I31948" s="401"/>
      <c r="J31948" s="194"/>
      <c r="K31948" s="194"/>
      <c r="L31948" s="195"/>
      <c r="M31948" s="196"/>
      <c r="N31948" s="197"/>
      <c r="O31948" s="197"/>
      <c r="P31948" s="231"/>
    </row>
    <row r="31949" spans="2:16">
      <c r="B31949" s="351"/>
      <c r="C31949" s="398"/>
      <c r="D31949" s="399"/>
      <c r="E31949" s="400"/>
      <c r="G31949" s="401"/>
      <c r="H31949" s="401"/>
      <c r="I31949" s="401"/>
      <c r="J31949" s="194"/>
      <c r="K31949" s="194"/>
      <c r="L31949" s="195"/>
      <c r="M31949" s="196"/>
      <c r="N31949" s="197"/>
      <c r="O31949" s="197"/>
      <c r="P31949" s="231"/>
    </row>
    <row r="31950" spans="2:16">
      <c r="B31950" s="351"/>
      <c r="C31950" s="398"/>
      <c r="D31950" s="399"/>
      <c r="E31950" s="400"/>
      <c r="G31950" s="401"/>
      <c r="H31950" s="401"/>
      <c r="I31950" s="401"/>
      <c r="J31950" s="194"/>
      <c r="K31950" s="194"/>
      <c r="L31950" s="195"/>
      <c r="M31950" s="196"/>
      <c r="N31950" s="197"/>
      <c r="O31950" s="197"/>
      <c r="P31950" s="231"/>
    </row>
    <row r="31951" spans="2:16">
      <c r="B31951" s="351"/>
      <c r="C31951" s="398"/>
      <c r="D31951" s="399"/>
      <c r="E31951" s="400"/>
      <c r="G31951" s="401"/>
      <c r="H31951" s="401"/>
      <c r="I31951" s="401"/>
      <c r="J31951" s="194"/>
      <c r="K31951" s="194"/>
      <c r="L31951" s="195"/>
      <c r="M31951" s="196"/>
      <c r="N31951" s="197"/>
      <c r="O31951" s="197"/>
      <c r="P31951" s="231"/>
    </row>
    <row r="31952" spans="2:16">
      <c r="B31952" s="351"/>
      <c r="C31952" s="398"/>
      <c r="D31952" s="399"/>
      <c r="E31952" s="400"/>
      <c r="G31952" s="401"/>
      <c r="H31952" s="401"/>
      <c r="I31952" s="401"/>
      <c r="J31952" s="194"/>
      <c r="K31952" s="194"/>
      <c r="L31952" s="195"/>
      <c r="M31952" s="196"/>
      <c r="N31952" s="197"/>
      <c r="O31952" s="197"/>
      <c r="P31952" s="231"/>
    </row>
    <row r="31953" spans="2:16">
      <c r="B31953" s="351"/>
      <c r="C31953" s="398"/>
      <c r="D31953" s="399"/>
      <c r="E31953" s="400"/>
      <c r="G31953" s="401"/>
      <c r="H31953" s="401"/>
      <c r="I31953" s="401"/>
      <c r="J31953" s="194"/>
      <c r="K31953" s="194"/>
      <c r="L31953" s="195"/>
      <c r="M31953" s="196"/>
      <c r="N31953" s="197"/>
      <c r="O31953" s="197"/>
      <c r="P31953" s="231"/>
    </row>
    <row r="31954" spans="2:16">
      <c r="B31954" s="351"/>
      <c r="C31954" s="398"/>
      <c r="D31954" s="399"/>
      <c r="E31954" s="400"/>
      <c r="G31954" s="401"/>
      <c r="H31954" s="401"/>
      <c r="I31954" s="401"/>
      <c r="J31954" s="194"/>
      <c r="K31954" s="194"/>
      <c r="L31954" s="195"/>
      <c r="M31954" s="196"/>
      <c r="N31954" s="197"/>
      <c r="O31954" s="197"/>
      <c r="P31954" s="231"/>
    </row>
    <row r="31955" spans="2:16">
      <c r="B31955" s="351"/>
      <c r="C31955" s="398"/>
      <c r="D31955" s="399"/>
      <c r="E31955" s="400"/>
      <c r="G31955" s="401"/>
      <c r="H31955" s="401"/>
      <c r="I31955" s="401"/>
      <c r="J31955" s="194"/>
      <c r="K31955" s="194"/>
      <c r="L31955" s="195"/>
      <c r="M31955" s="196"/>
      <c r="N31955" s="197"/>
      <c r="O31955" s="197"/>
      <c r="P31955" s="231"/>
    </row>
    <row r="31956" spans="2:16">
      <c r="B31956" s="351"/>
      <c r="C31956" s="398"/>
      <c r="D31956" s="399"/>
      <c r="E31956" s="400"/>
      <c r="G31956" s="401"/>
      <c r="H31956" s="401"/>
      <c r="I31956" s="401"/>
      <c r="J31956" s="194"/>
      <c r="K31956" s="194"/>
      <c r="L31956" s="195"/>
      <c r="M31956" s="196"/>
      <c r="N31956" s="197"/>
      <c r="O31956" s="197"/>
      <c r="P31956" s="231"/>
    </row>
    <row r="31957" spans="2:16">
      <c r="B31957" s="351"/>
      <c r="C31957" s="398"/>
      <c r="D31957" s="399"/>
      <c r="E31957" s="400"/>
      <c r="G31957" s="401"/>
      <c r="H31957" s="401"/>
      <c r="I31957" s="401"/>
      <c r="J31957" s="194"/>
      <c r="K31957" s="194"/>
      <c r="L31957" s="195"/>
      <c r="M31957" s="196"/>
      <c r="N31957" s="197"/>
      <c r="O31957" s="197"/>
      <c r="P31957" s="231"/>
    </row>
    <row r="31958" spans="2:16">
      <c r="B31958" s="351"/>
      <c r="C31958" s="398"/>
      <c r="D31958" s="399"/>
      <c r="E31958" s="400"/>
      <c r="G31958" s="401"/>
      <c r="H31958" s="401"/>
      <c r="I31958" s="401"/>
      <c r="J31958" s="194"/>
      <c r="K31958" s="194"/>
      <c r="L31958" s="195"/>
      <c r="M31958" s="196"/>
      <c r="N31958" s="197"/>
      <c r="O31958" s="197"/>
      <c r="P31958" s="231"/>
    </row>
    <row r="31959" spans="2:16">
      <c r="B31959" s="351"/>
      <c r="C31959" s="398"/>
      <c r="D31959" s="399"/>
      <c r="E31959" s="400"/>
      <c r="G31959" s="401"/>
      <c r="H31959" s="401"/>
      <c r="I31959" s="401"/>
      <c r="J31959" s="194"/>
      <c r="K31959" s="194"/>
      <c r="L31959" s="195"/>
      <c r="M31959" s="196"/>
      <c r="N31959" s="197"/>
      <c r="O31959" s="197"/>
      <c r="P31959" s="231"/>
    </row>
    <row r="31960" spans="2:16">
      <c r="B31960" s="351"/>
      <c r="C31960" s="398"/>
      <c r="D31960" s="399"/>
      <c r="E31960" s="400"/>
      <c r="G31960" s="401"/>
      <c r="H31960" s="401"/>
      <c r="I31960" s="401"/>
      <c r="J31960" s="194"/>
      <c r="K31960" s="194"/>
      <c r="L31960" s="195"/>
      <c r="M31960" s="196"/>
      <c r="N31960" s="197"/>
      <c r="O31960" s="197"/>
      <c r="P31960" s="231"/>
    </row>
    <row r="31961" spans="2:16">
      <c r="B31961" s="351"/>
      <c r="C31961" s="398"/>
      <c r="D31961" s="399"/>
      <c r="E31961" s="400"/>
      <c r="G31961" s="401"/>
      <c r="H31961" s="401"/>
      <c r="I31961" s="401"/>
      <c r="J31961" s="194"/>
      <c r="K31961" s="194"/>
      <c r="L31961" s="195"/>
      <c r="M31961" s="196"/>
      <c r="N31961" s="197"/>
      <c r="O31961" s="197"/>
      <c r="P31961" s="231"/>
    </row>
    <row r="31962" spans="2:16">
      <c r="B31962" s="351"/>
      <c r="C31962" s="398"/>
      <c r="D31962" s="399"/>
      <c r="E31962" s="400"/>
      <c r="G31962" s="401"/>
      <c r="H31962" s="401"/>
      <c r="I31962" s="401"/>
      <c r="J31962" s="194"/>
      <c r="K31962" s="194"/>
      <c r="L31962" s="195"/>
      <c r="M31962" s="196"/>
      <c r="N31962" s="197"/>
      <c r="O31962" s="197"/>
      <c r="P31962" s="231"/>
    </row>
    <row r="31963" spans="2:16">
      <c r="B31963" s="351"/>
      <c r="C31963" s="398"/>
      <c r="D31963" s="399"/>
      <c r="E31963" s="400"/>
      <c r="G31963" s="401"/>
      <c r="H31963" s="401"/>
      <c r="I31963" s="401"/>
      <c r="J31963" s="194"/>
      <c r="K31963" s="194"/>
      <c r="L31963" s="195"/>
      <c r="M31963" s="196"/>
      <c r="N31963" s="197"/>
      <c r="O31963" s="197"/>
      <c r="P31963" s="231"/>
    </row>
    <row r="31964" spans="2:16">
      <c r="B31964" s="351"/>
      <c r="C31964" s="398"/>
      <c r="D31964" s="399"/>
      <c r="E31964" s="400"/>
      <c r="G31964" s="401"/>
      <c r="H31964" s="401"/>
      <c r="I31964" s="401"/>
      <c r="J31964" s="194"/>
      <c r="K31964" s="194"/>
      <c r="L31964" s="195"/>
      <c r="M31964" s="196"/>
      <c r="N31964" s="197"/>
      <c r="O31964" s="197"/>
      <c r="P31964" s="231"/>
    </row>
    <row r="31965" spans="2:16">
      <c r="B31965" s="351"/>
      <c r="C31965" s="398"/>
      <c r="D31965" s="399"/>
      <c r="E31965" s="400"/>
      <c r="G31965" s="401"/>
      <c r="H31965" s="401"/>
      <c r="I31965" s="401"/>
      <c r="J31965" s="194"/>
      <c r="K31965" s="194"/>
      <c r="L31965" s="195"/>
      <c r="M31965" s="196"/>
      <c r="N31965" s="197"/>
      <c r="O31965" s="197"/>
      <c r="P31965" s="231"/>
    </row>
    <row r="31966" spans="2:16">
      <c r="B31966" s="351"/>
      <c r="C31966" s="398"/>
      <c r="D31966" s="399"/>
      <c r="E31966" s="400"/>
      <c r="G31966" s="401"/>
      <c r="H31966" s="401"/>
      <c r="I31966" s="401"/>
      <c r="J31966" s="194"/>
      <c r="K31966" s="194"/>
      <c r="L31966" s="195"/>
      <c r="M31966" s="196"/>
      <c r="N31966" s="197"/>
      <c r="O31966" s="197"/>
      <c r="P31966" s="231"/>
    </row>
    <row r="31967" spans="2:16">
      <c r="B31967" s="351"/>
      <c r="C31967" s="398"/>
      <c r="D31967" s="399"/>
      <c r="E31967" s="400"/>
      <c r="G31967" s="401"/>
      <c r="H31967" s="401"/>
      <c r="I31967" s="401"/>
      <c r="J31967" s="194"/>
      <c r="K31967" s="194"/>
      <c r="L31967" s="195"/>
      <c r="M31967" s="196"/>
      <c r="N31967" s="197"/>
      <c r="O31967" s="197"/>
      <c r="P31967" s="231"/>
    </row>
    <row r="31968" spans="2:16">
      <c r="B31968" s="351"/>
      <c r="C31968" s="398"/>
      <c r="D31968" s="399"/>
      <c r="E31968" s="400"/>
      <c r="G31968" s="401"/>
      <c r="H31968" s="401"/>
      <c r="I31968" s="401"/>
      <c r="J31968" s="194"/>
      <c r="K31968" s="194"/>
      <c r="L31968" s="195"/>
      <c r="M31968" s="196"/>
      <c r="N31968" s="197"/>
      <c r="O31968" s="197"/>
      <c r="P31968" s="231"/>
    </row>
    <row r="31969" spans="2:16">
      <c r="B31969" s="351"/>
      <c r="C31969" s="398"/>
      <c r="D31969" s="399"/>
      <c r="E31969" s="400"/>
      <c r="G31969" s="401"/>
      <c r="H31969" s="401"/>
      <c r="I31969" s="401"/>
      <c r="J31969" s="194"/>
      <c r="K31969" s="194"/>
      <c r="L31969" s="195"/>
      <c r="M31969" s="196"/>
      <c r="N31969" s="197"/>
      <c r="O31969" s="197"/>
      <c r="P31969" s="231"/>
    </row>
    <row r="31970" spans="2:16">
      <c r="B31970" s="351"/>
      <c r="C31970" s="398"/>
      <c r="D31970" s="399"/>
      <c r="E31970" s="400"/>
      <c r="G31970" s="401"/>
      <c r="H31970" s="401"/>
      <c r="I31970" s="401"/>
      <c r="J31970" s="194"/>
      <c r="K31970" s="194"/>
      <c r="L31970" s="195"/>
      <c r="M31970" s="196"/>
      <c r="N31970" s="197"/>
      <c r="O31970" s="197"/>
      <c r="P31970" s="231"/>
    </row>
    <row r="31971" spans="2:16">
      <c r="B31971" s="351"/>
      <c r="C31971" s="398"/>
      <c r="D31971" s="399"/>
      <c r="E31971" s="400"/>
      <c r="G31971" s="401"/>
      <c r="H31971" s="401"/>
      <c r="I31971" s="401"/>
      <c r="J31971" s="194"/>
      <c r="K31971" s="194"/>
      <c r="L31971" s="195"/>
      <c r="M31971" s="196"/>
      <c r="N31971" s="197"/>
      <c r="O31971" s="197"/>
      <c r="P31971" s="231"/>
    </row>
    <row r="31972" spans="2:16">
      <c r="B31972" s="351"/>
      <c r="C31972" s="398"/>
      <c r="D31972" s="399"/>
      <c r="E31972" s="400"/>
      <c r="G31972" s="401"/>
      <c r="H31972" s="401"/>
      <c r="I31972" s="401"/>
      <c r="J31972" s="194"/>
      <c r="K31972" s="194"/>
      <c r="L31972" s="195"/>
      <c r="M31972" s="196"/>
      <c r="N31972" s="197"/>
      <c r="O31972" s="197"/>
      <c r="P31972" s="231"/>
    </row>
    <row r="31973" spans="2:16">
      <c r="B31973" s="351"/>
      <c r="C31973" s="398"/>
      <c r="D31973" s="399"/>
      <c r="E31973" s="400"/>
      <c r="G31973" s="401"/>
      <c r="H31973" s="401"/>
      <c r="I31973" s="401"/>
      <c r="J31973" s="194"/>
      <c r="K31973" s="194"/>
      <c r="L31973" s="195"/>
      <c r="M31973" s="196"/>
      <c r="N31973" s="197"/>
      <c r="O31973" s="197"/>
      <c r="P31973" s="231"/>
    </row>
    <row r="31974" spans="2:16">
      <c r="B31974" s="351"/>
      <c r="C31974" s="398"/>
      <c r="D31974" s="399"/>
      <c r="E31974" s="400"/>
      <c r="G31974" s="401"/>
      <c r="H31974" s="401"/>
      <c r="I31974" s="401"/>
      <c r="J31974" s="194"/>
      <c r="K31974" s="194"/>
      <c r="L31974" s="195"/>
      <c r="M31974" s="196"/>
      <c r="N31974" s="197"/>
      <c r="O31974" s="197"/>
      <c r="P31974" s="231"/>
    </row>
    <row r="31975" spans="2:16">
      <c r="B31975" s="351"/>
      <c r="C31975" s="398"/>
      <c r="D31975" s="399"/>
      <c r="E31975" s="400"/>
      <c r="G31975" s="401"/>
      <c r="H31975" s="401"/>
      <c r="I31975" s="401"/>
      <c r="J31975" s="194"/>
      <c r="K31975" s="194"/>
      <c r="L31975" s="195"/>
      <c r="M31975" s="196"/>
      <c r="N31975" s="197"/>
      <c r="O31975" s="197"/>
      <c r="P31975" s="231"/>
    </row>
    <row r="31976" spans="2:16">
      <c r="B31976" s="351"/>
      <c r="C31976" s="398"/>
      <c r="D31976" s="399"/>
      <c r="E31976" s="400"/>
      <c r="G31976" s="401"/>
      <c r="H31976" s="401"/>
      <c r="I31976" s="401"/>
      <c r="J31976" s="194"/>
      <c r="K31976" s="194"/>
      <c r="L31976" s="195"/>
      <c r="M31976" s="196"/>
      <c r="N31976" s="197"/>
      <c r="O31976" s="197"/>
      <c r="P31976" s="231"/>
    </row>
    <row r="31977" spans="2:16">
      <c r="B31977" s="351"/>
      <c r="C31977" s="398"/>
      <c r="D31977" s="399"/>
      <c r="E31977" s="400"/>
      <c r="G31977" s="401"/>
      <c r="H31977" s="401"/>
      <c r="I31977" s="401"/>
      <c r="J31977" s="194"/>
      <c r="K31977" s="194"/>
      <c r="L31977" s="195"/>
      <c r="M31977" s="196"/>
      <c r="N31977" s="197"/>
      <c r="O31977" s="197"/>
      <c r="P31977" s="231"/>
    </row>
    <row r="31978" spans="2:16">
      <c r="B31978" s="351"/>
      <c r="C31978" s="398"/>
      <c r="D31978" s="399"/>
      <c r="E31978" s="400"/>
      <c r="G31978" s="401"/>
      <c r="H31978" s="401"/>
      <c r="I31978" s="401"/>
      <c r="J31978" s="194"/>
      <c r="K31978" s="194"/>
      <c r="L31978" s="195"/>
      <c r="M31978" s="196"/>
      <c r="N31978" s="197"/>
      <c r="O31978" s="197"/>
      <c r="P31978" s="231"/>
    </row>
    <row r="31979" spans="2:16">
      <c r="B31979" s="351"/>
      <c r="C31979" s="398"/>
      <c r="D31979" s="399"/>
      <c r="E31979" s="400"/>
      <c r="G31979" s="401"/>
      <c r="H31979" s="401"/>
      <c r="I31979" s="401"/>
      <c r="J31979" s="194"/>
      <c r="K31979" s="194"/>
      <c r="L31979" s="195"/>
      <c r="M31979" s="196"/>
      <c r="N31979" s="197"/>
      <c r="O31979" s="197"/>
      <c r="P31979" s="231"/>
    </row>
    <row r="31980" spans="2:16">
      <c r="B31980" s="351"/>
      <c r="C31980" s="398"/>
      <c r="D31980" s="399"/>
      <c r="E31980" s="400"/>
      <c r="G31980" s="401"/>
      <c r="H31980" s="401"/>
      <c r="I31980" s="401"/>
      <c r="J31980" s="194"/>
      <c r="K31980" s="194"/>
      <c r="L31980" s="195"/>
      <c r="M31980" s="196"/>
      <c r="N31980" s="197"/>
      <c r="O31980" s="197"/>
      <c r="P31980" s="231"/>
    </row>
    <row r="31981" spans="2:16">
      <c r="B31981" s="351"/>
      <c r="C31981" s="398"/>
      <c r="D31981" s="399"/>
      <c r="E31981" s="400"/>
      <c r="G31981" s="401"/>
      <c r="H31981" s="401"/>
      <c r="I31981" s="401"/>
      <c r="J31981" s="194"/>
      <c r="K31981" s="194"/>
      <c r="L31981" s="195"/>
      <c r="M31981" s="196"/>
      <c r="N31981" s="197"/>
      <c r="O31981" s="197"/>
      <c r="P31981" s="231"/>
    </row>
    <row r="31982" spans="2:16">
      <c r="B31982" s="351"/>
      <c r="C31982" s="398"/>
      <c r="D31982" s="399"/>
      <c r="E31982" s="400"/>
      <c r="G31982" s="401"/>
      <c r="H31982" s="401"/>
      <c r="I31982" s="401"/>
      <c r="J31982" s="194"/>
      <c r="K31982" s="194"/>
      <c r="L31982" s="195"/>
      <c r="M31982" s="196"/>
      <c r="N31982" s="197"/>
      <c r="O31982" s="197"/>
      <c r="P31982" s="231"/>
    </row>
    <row r="31983" spans="2:16">
      <c r="B31983" s="351"/>
      <c r="C31983" s="398"/>
      <c r="D31983" s="399"/>
      <c r="E31983" s="400"/>
      <c r="G31983" s="401"/>
      <c r="H31983" s="401"/>
      <c r="I31983" s="401"/>
      <c r="J31983" s="194"/>
      <c r="K31983" s="194"/>
      <c r="L31983" s="195"/>
      <c r="M31983" s="196"/>
      <c r="N31983" s="197"/>
      <c r="O31983" s="197"/>
      <c r="P31983" s="231"/>
    </row>
    <row r="31984" spans="2:16">
      <c r="B31984" s="351"/>
      <c r="C31984" s="398"/>
      <c r="D31984" s="399"/>
      <c r="E31984" s="400"/>
      <c r="G31984" s="401"/>
      <c r="H31984" s="401"/>
      <c r="I31984" s="401"/>
      <c r="J31984" s="194"/>
      <c r="K31984" s="194"/>
      <c r="L31984" s="195"/>
      <c r="M31984" s="196"/>
      <c r="N31984" s="197"/>
      <c r="O31984" s="197"/>
      <c r="P31984" s="231"/>
    </row>
    <row r="31985" spans="2:16">
      <c r="B31985" s="351"/>
      <c r="C31985" s="398"/>
      <c r="D31985" s="399"/>
      <c r="E31985" s="400"/>
      <c r="G31985" s="401"/>
      <c r="H31985" s="401"/>
      <c r="I31985" s="401"/>
      <c r="J31985" s="194"/>
      <c r="K31985" s="194"/>
      <c r="L31985" s="195"/>
      <c r="M31985" s="196"/>
      <c r="N31985" s="197"/>
      <c r="O31985" s="197"/>
      <c r="P31985" s="231"/>
    </row>
    <row r="31986" spans="2:16">
      <c r="B31986" s="351"/>
      <c r="C31986" s="398"/>
      <c r="D31986" s="399"/>
      <c r="E31986" s="400"/>
      <c r="G31986" s="401"/>
      <c r="H31986" s="401"/>
      <c r="I31986" s="401"/>
      <c r="J31986" s="194"/>
      <c r="K31986" s="194"/>
      <c r="L31986" s="195"/>
      <c r="M31986" s="196"/>
      <c r="N31986" s="197"/>
      <c r="O31986" s="197"/>
      <c r="P31986" s="231"/>
    </row>
    <row r="31987" spans="2:16">
      <c r="B31987" s="351"/>
      <c r="C31987" s="398"/>
      <c r="D31987" s="399"/>
      <c r="E31987" s="400"/>
      <c r="G31987" s="401"/>
      <c r="H31987" s="401"/>
      <c r="I31987" s="401"/>
      <c r="J31987" s="194"/>
      <c r="K31987" s="194"/>
      <c r="L31987" s="195"/>
      <c r="M31987" s="196"/>
      <c r="N31987" s="197"/>
      <c r="O31987" s="197"/>
      <c r="P31987" s="231"/>
    </row>
    <row r="31988" spans="2:16">
      <c r="B31988" s="351"/>
      <c r="C31988" s="398"/>
      <c r="D31988" s="399"/>
      <c r="E31988" s="400"/>
      <c r="G31988" s="401"/>
      <c r="H31988" s="401"/>
      <c r="I31988" s="401"/>
      <c r="J31988" s="194"/>
      <c r="K31988" s="194"/>
      <c r="L31988" s="195"/>
      <c r="M31988" s="196"/>
      <c r="N31988" s="197"/>
      <c r="O31988" s="197"/>
      <c r="P31988" s="231"/>
    </row>
    <row r="31989" spans="2:16">
      <c r="B31989" s="351"/>
      <c r="C31989" s="398"/>
      <c r="D31989" s="399"/>
      <c r="E31989" s="400"/>
      <c r="G31989" s="401"/>
      <c r="H31989" s="401"/>
      <c r="I31989" s="401"/>
      <c r="J31989" s="194"/>
      <c r="K31989" s="194"/>
      <c r="L31989" s="195"/>
      <c r="M31989" s="196"/>
      <c r="N31989" s="197"/>
      <c r="O31989" s="197"/>
      <c r="P31989" s="231"/>
    </row>
    <row r="31990" spans="2:16">
      <c r="B31990" s="351"/>
      <c r="C31990" s="398"/>
      <c r="D31990" s="399"/>
      <c r="E31990" s="400"/>
      <c r="G31990" s="401"/>
      <c r="H31990" s="401"/>
      <c r="I31990" s="401"/>
      <c r="J31990" s="194"/>
      <c r="K31990" s="194"/>
      <c r="L31990" s="195"/>
      <c r="M31990" s="196"/>
      <c r="N31990" s="197"/>
      <c r="O31990" s="197"/>
      <c r="P31990" s="231"/>
    </row>
    <row r="31991" spans="2:16">
      <c r="B31991" s="351"/>
      <c r="C31991" s="398"/>
      <c r="D31991" s="399"/>
      <c r="E31991" s="400"/>
      <c r="G31991" s="401"/>
      <c r="H31991" s="401"/>
      <c r="I31991" s="401"/>
      <c r="J31991" s="194"/>
      <c r="K31991" s="194"/>
      <c r="L31991" s="195"/>
      <c r="M31991" s="196"/>
      <c r="N31991" s="197"/>
      <c r="O31991" s="197"/>
      <c r="P31991" s="231"/>
    </row>
    <row r="31992" spans="2:16">
      <c r="B31992" s="351"/>
      <c r="C31992" s="398"/>
      <c r="D31992" s="399"/>
      <c r="E31992" s="400"/>
      <c r="G31992" s="401"/>
      <c r="H31992" s="401"/>
      <c r="I31992" s="401"/>
      <c r="J31992" s="194"/>
      <c r="K31992" s="194"/>
      <c r="L31992" s="195"/>
      <c r="M31992" s="196"/>
      <c r="N31992" s="197"/>
      <c r="O31992" s="197"/>
      <c r="P31992" s="231"/>
    </row>
    <row r="31993" spans="2:16">
      <c r="B31993" s="351"/>
      <c r="C31993" s="398"/>
      <c r="D31993" s="399"/>
      <c r="E31993" s="400"/>
      <c r="G31993" s="401"/>
      <c r="H31993" s="401"/>
      <c r="I31993" s="401"/>
      <c r="J31993" s="194"/>
      <c r="K31993" s="194"/>
      <c r="L31993" s="195"/>
      <c r="M31993" s="196"/>
      <c r="N31993" s="197"/>
      <c r="O31993" s="197"/>
      <c r="P31993" s="231"/>
    </row>
    <row r="31994" spans="2:16">
      <c r="B31994" s="351"/>
      <c r="C31994" s="398"/>
      <c r="D31994" s="399"/>
      <c r="E31994" s="400"/>
      <c r="G31994" s="401"/>
      <c r="H31994" s="401"/>
      <c r="I31994" s="401"/>
      <c r="J31994" s="194"/>
      <c r="K31994" s="194"/>
      <c r="L31994" s="195"/>
      <c r="M31994" s="196"/>
      <c r="N31994" s="197"/>
      <c r="O31994" s="197"/>
      <c r="P31994" s="231"/>
    </row>
    <row r="31995" spans="2:16">
      <c r="B31995" s="351"/>
      <c r="C31995" s="398"/>
      <c r="D31995" s="399"/>
      <c r="E31995" s="400"/>
      <c r="G31995" s="401"/>
      <c r="H31995" s="401"/>
      <c r="I31995" s="401"/>
      <c r="J31995" s="194"/>
      <c r="K31995" s="194"/>
      <c r="L31995" s="195"/>
      <c r="M31995" s="196"/>
      <c r="N31995" s="197"/>
      <c r="O31995" s="197"/>
      <c r="P31995" s="231"/>
    </row>
    <row r="31996" spans="2:16">
      <c r="B31996" s="351"/>
      <c r="C31996" s="398"/>
      <c r="D31996" s="399"/>
      <c r="E31996" s="400"/>
      <c r="G31996" s="401"/>
      <c r="H31996" s="401"/>
      <c r="I31996" s="401"/>
      <c r="J31996" s="194"/>
      <c r="K31996" s="194"/>
      <c r="L31996" s="195"/>
      <c r="M31996" s="196"/>
      <c r="N31996" s="197"/>
      <c r="O31996" s="197"/>
      <c r="P31996" s="231"/>
    </row>
    <row r="31997" spans="2:16">
      <c r="B31997" s="351"/>
      <c r="C31997" s="398"/>
      <c r="D31997" s="399"/>
      <c r="E31997" s="400"/>
      <c r="G31997" s="401"/>
      <c r="H31997" s="401"/>
      <c r="I31997" s="401"/>
      <c r="J31997" s="194"/>
      <c r="K31997" s="194"/>
      <c r="L31997" s="195"/>
      <c r="M31997" s="196"/>
      <c r="N31997" s="197"/>
      <c r="O31997" s="197"/>
      <c r="P31997" s="231"/>
    </row>
    <row r="31998" spans="2:16">
      <c r="B31998" s="351"/>
      <c r="C31998" s="398"/>
      <c r="D31998" s="399"/>
      <c r="E31998" s="400"/>
      <c r="G31998" s="401"/>
      <c r="H31998" s="401"/>
      <c r="I31998" s="401"/>
      <c r="J31998" s="194"/>
      <c r="K31998" s="194"/>
      <c r="L31998" s="195"/>
      <c r="M31998" s="196"/>
      <c r="N31998" s="197"/>
      <c r="O31998" s="197"/>
      <c r="P31998" s="231"/>
    </row>
    <row r="31999" spans="2:16">
      <c r="B31999" s="351"/>
      <c r="C31999" s="398"/>
      <c r="D31999" s="399"/>
      <c r="E31999" s="400"/>
      <c r="G31999" s="401"/>
      <c r="H31999" s="401"/>
      <c r="I31999" s="401"/>
      <c r="J31999" s="194"/>
      <c r="K31999" s="194"/>
      <c r="L31999" s="195"/>
      <c r="M31999" s="196"/>
      <c r="N31999" s="197"/>
      <c r="O31999" s="197"/>
      <c r="P31999" s="231"/>
    </row>
    <row r="32000" spans="2:16">
      <c r="B32000" s="351"/>
      <c r="C32000" s="398"/>
      <c r="D32000" s="399"/>
      <c r="E32000" s="400"/>
      <c r="G32000" s="401"/>
      <c r="H32000" s="401"/>
      <c r="I32000" s="401"/>
      <c r="J32000" s="194"/>
      <c r="K32000" s="194"/>
      <c r="L32000" s="195"/>
      <c r="M32000" s="196"/>
      <c r="N32000" s="197"/>
      <c r="O32000" s="197"/>
      <c r="P32000" s="231"/>
    </row>
    <row r="32001" spans="2:16">
      <c r="B32001" s="351"/>
      <c r="C32001" s="398"/>
      <c r="D32001" s="399"/>
      <c r="E32001" s="400"/>
      <c r="G32001" s="401"/>
      <c r="H32001" s="401"/>
      <c r="I32001" s="401"/>
      <c r="J32001" s="194"/>
      <c r="K32001" s="194"/>
      <c r="L32001" s="195"/>
      <c r="M32001" s="196"/>
      <c r="N32001" s="197"/>
      <c r="O32001" s="197"/>
      <c r="P32001" s="231"/>
    </row>
    <row r="32002" spans="2:16">
      <c r="B32002" s="351"/>
      <c r="C32002" s="398"/>
      <c r="D32002" s="399"/>
      <c r="E32002" s="400"/>
      <c r="G32002" s="401"/>
      <c r="H32002" s="401"/>
      <c r="I32002" s="401"/>
      <c r="J32002" s="194"/>
      <c r="K32002" s="194"/>
      <c r="L32002" s="195"/>
      <c r="M32002" s="196"/>
      <c r="N32002" s="197"/>
      <c r="O32002" s="197"/>
      <c r="P32002" s="231"/>
    </row>
    <row r="32003" spans="2:16">
      <c r="B32003" s="351"/>
      <c r="C32003" s="398"/>
      <c r="D32003" s="399"/>
      <c r="E32003" s="400"/>
      <c r="G32003" s="401"/>
      <c r="H32003" s="401"/>
      <c r="I32003" s="401"/>
      <c r="J32003" s="194"/>
      <c r="K32003" s="194"/>
      <c r="L32003" s="195"/>
      <c r="M32003" s="196"/>
      <c r="N32003" s="197"/>
      <c r="O32003" s="197"/>
      <c r="P32003" s="231"/>
    </row>
    <row r="32004" spans="2:16">
      <c r="B32004" s="351"/>
      <c r="C32004" s="398"/>
      <c r="D32004" s="399"/>
      <c r="E32004" s="400"/>
      <c r="G32004" s="401"/>
      <c r="H32004" s="401"/>
      <c r="I32004" s="401"/>
      <c r="J32004" s="194"/>
      <c r="K32004" s="194"/>
      <c r="L32004" s="195"/>
      <c r="M32004" s="196"/>
      <c r="N32004" s="197"/>
      <c r="O32004" s="197"/>
      <c r="P32004" s="231"/>
    </row>
    <row r="32005" spans="2:16">
      <c r="B32005" s="351"/>
      <c r="C32005" s="398"/>
      <c r="D32005" s="399"/>
      <c r="E32005" s="400"/>
      <c r="G32005" s="401"/>
      <c r="H32005" s="401"/>
      <c r="I32005" s="401"/>
      <c r="J32005" s="194"/>
      <c r="K32005" s="194"/>
      <c r="L32005" s="195"/>
      <c r="M32005" s="196"/>
      <c r="N32005" s="197"/>
      <c r="O32005" s="197"/>
      <c r="P32005" s="231"/>
    </row>
    <row r="32006" spans="2:16">
      <c r="B32006" s="351"/>
      <c r="C32006" s="398"/>
      <c r="D32006" s="399"/>
      <c r="E32006" s="400"/>
      <c r="G32006" s="401"/>
      <c r="H32006" s="401"/>
      <c r="I32006" s="401"/>
      <c r="J32006" s="194"/>
      <c r="K32006" s="194"/>
      <c r="L32006" s="195"/>
      <c r="M32006" s="196"/>
      <c r="N32006" s="197"/>
      <c r="O32006" s="197"/>
      <c r="P32006" s="231"/>
    </row>
    <row r="32007" spans="2:16">
      <c r="B32007" s="351"/>
      <c r="C32007" s="398"/>
      <c r="D32007" s="399"/>
      <c r="E32007" s="400"/>
      <c r="G32007" s="401"/>
      <c r="H32007" s="401"/>
      <c r="I32007" s="401"/>
      <c r="J32007" s="194"/>
      <c r="K32007" s="194"/>
      <c r="L32007" s="195"/>
      <c r="M32007" s="196"/>
      <c r="N32007" s="197"/>
      <c r="O32007" s="197"/>
      <c r="P32007" s="231"/>
    </row>
    <row r="32008" spans="2:16">
      <c r="B32008" s="351"/>
      <c r="C32008" s="398"/>
      <c r="D32008" s="399"/>
      <c r="E32008" s="400"/>
      <c r="G32008" s="401"/>
      <c r="H32008" s="401"/>
      <c r="I32008" s="401"/>
      <c r="J32008" s="194"/>
      <c r="K32008" s="194"/>
      <c r="L32008" s="195"/>
      <c r="M32008" s="196"/>
      <c r="N32008" s="197"/>
      <c r="O32008" s="197"/>
      <c r="P32008" s="231"/>
    </row>
    <row r="32009" spans="2:16">
      <c r="B32009" s="351"/>
      <c r="C32009" s="398"/>
      <c r="D32009" s="399"/>
      <c r="E32009" s="400"/>
      <c r="G32009" s="401"/>
      <c r="H32009" s="401"/>
      <c r="I32009" s="401"/>
      <c r="J32009" s="194"/>
      <c r="K32009" s="194"/>
      <c r="L32009" s="195"/>
      <c r="M32009" s="196"/>
      <c r="N32009" s="197"/>
      <c r="O32009" s="197"/>
      <c r="P32009" s="231"/>
    </row>
    <row r="32010" spans="2:16">
      <c r="B32010" s="351"/>
      <c r="C32010" s="398"/>
      <c r="D32010" s="399"/>
      <c r="E32010" s="400"/>
      <c r="G32010" s="401"/>
      <c r="H32010" s="401"/>
      <c r="I32010" s="401"/>
      <c r="J32010" s="194"/>
      <c r="K32010" s="194"/>
      <c r="L32010" s="195"/>
      <c r="M32010" s="196"/>
      <c r="N32010" s="197"/>
      <c r="O32010" s="197"/>
      <c r="P32010" s="231"/>
    </row>
    <row r="32011" spans="2:16">
      <c r="B32011" s="351"/>
      <c r="C32011" s="398"/>
      <c r="D32011" s="399"/>
      <c r="E32011" s="400"/>
      <c r="G32011" s="401"/>
      <c r="H32011" s="401"/>
      <c r="I32011" s="401"/>
      <c r="J32011" s="194"/>
      <c r="K32011" s="194"/>
      <c r="L32011" s="195"/>
      <c r="M32011" s="196"/>
      <c r="N32011" s="197"/>
      <c r="O32011" s="197"/>
      <c r="P32011" s="231"/>
    </row>
    <row r="32012" spans="2:16">
      <c r="B32012" s="351"/>
      <c r="C32012" s="398"/>
      <c r="D32012" s="399"/>
      <c r="E32012" s="400"/>
      <c r="G32012" s="401"/>
      <c r="H32012" s="401"/>
      <c r="I32012" s="401"/>
      <c r="J32012" s="194"/>
      <c r="K32012" s="194"/>
      <c r="L32012" s="195"/>
      <c r="M32012" s="196"/>
      <c r="N32012" s="197"/>
      <c r="O32012" s="197"/>
      <c r="P32012" s="231"/>
    </row>
    <row r="32013" spans="2:16">
      <c r="B32013" s="351"/>
      <c r="C32013" s="398"/>
      <c r="D32013" s="399"/>
      <c r="E32013" s="400"/>
      <c r="G32013" s="401"/>
      <c r="H32013" s="401"/>
      <c r="I32013" s="401"/>
      <c r="J32013" s="194"/>
      <c r="K32013" s="194"/>
      <c r="L32013" s="195"/>
      <c r="M32013" s="196"/>
      <c r="N32013" s="197"/>
      <c r="O32013" s="197"/>
      <c r="P32013" s="231"/>
    </row>
    <row r="32014" spans="2:16">
      <c r="B32014" s="351"/>
      <c r="C32014" s="398"/>
      <c r="D32014" s="399"/>
      <c r="E32014" s="400"/>
      <c r="G32014" s="401"/>
      <c r="H32014" s="401"/>
      <c r="I32014" s="401"/>
      <c r="J32014" s="194"/>
      <c r="K32014" s="194"/>
      <c r="L32014" s="195"/>
      <c r="M32014" s="196"/>
      <c r="N32014" s="197"/>
      <c r="O32014" s="197"/>
      <c r="P32014" s="231"/>
    </row>
    <row r="32015" spans="2:16">
      <c r="B32015" s="351"/>
      <c r="C32015" s="398"/>
      <c r="D32015" s="399"/>
      <c r="E32015" s="400"/>
      <c r="G32015" s="401"/>
      <c r="H32015" s="401"/>
      <c r="I32015" s="401"/>
      <c r="J32015" s="194"/>
      <c r="K32015" s="194"/>
      <c r="L32015" s="195"/>
      <c r="M32015" s="196"/>
      <c r="N32015" s="197"/>
      <c r="O32015" s="197"/>
      <c r="P32015" s="231"/>
    </row>
    <row r="32016" spans="2:16">
      <c r="B32016" s="351"/>
      <c r="C32016" s="398"/>
      <c r="D32016" s="399"/>
      <c r="E32016" s="400"/>
      <c r="G32016" s="401"/>
      <c r="H32016" s="401"/>
      <c r="I32016" s="401"/>
      <c r="J32016" s="194"/>
      <c r="K32016" s="194"/>
      <c r="L32016" s="195"/>
      <c r="M32016" s="196"/>
      <c r="N32016" s="197"/>
      <c r="O32016" s="197"/>
      <c r="P32016" s="231"/>
    </row>
    <row r="32017" spans="2:16">
      <c r="B32017" s="351"/>
      <c r="C32017" s="398"/>
      <c r="D32017" s="399"/>
      <c r="E32017" s="400"/>
      <c r="G32017" s="401"/>
      <c r="H32017" s="401"/>
      <c r="I32017" s="401"/>
      <c r="J32017" s="194"/>
      <c r="K32017" s="194"/>
      <c r="L32017" s="195"/>
      <c r="M32017" s="196"/>
      <c r="N32017" s="197"/>
      <c r="O32017" s="197"/>
      <c r="P32017" s="231"/>
    </row>
    <row r="32018" spans="2:16">
      <c r="B32018" s="351"/>
      <c r="C32018" s="398"/>
      <c r="D32018" s="399"/>
      <c r="E32018" s="400"/>
      <c r="G32018" s="401"/>
      <c r="H32018" s="401"/>
      <c r="I32018" s="401"/>
      <c r="J32018" s="194"/>
      <c r="K32018" s="194"/>
      <c r="L32018" s="195"/>
      <c r="M32018" s="196"/>
      <c r="N32018" s="197"/>
      <c r="O32018" s="197"/>
      <c r="P32018" s="231"/>
    </row>
    <row r="32019" spans="2:16">
      <c r="B32019" s="351"/>
      <c r="C32019" s="398"/>
      <c r="D32019" s="399"/>
      <c r="E32019" s="400"/>
      <c r="G32019" s="401"/>
      <c r="H32019" s="401"/>
      <c r="I32019" s="401"/>
      <c r="J32019" s="194"/>
      <c r="K32019" s="194"/>
      <c r="L32019" s="195"/>
      <c r="M32019" s="196"/>
      <c r="N32019" s="197"/>
      <c r="O32019" s="197"/>
      <c r="P32019" s="231"/>
    </row>
    <row r="32020" spans="2:16">
      <c r="B32020" s="351"/>
      <c r="C32020" s="398"/>
      <c r="D32020" s="399"/>
      <c r="E32020" s="400"/>
      <c r="G32020" s="401"/>
      <c r="H32020" s="401"/>
      <c r="I32020" s="401"/>
      <c r="J32020" s="194"/>
      <c r="K32020" s="194"/>
      <c r="L32020" s="195"/>
      <c r="M32020" s="196"/>
      <c r="N32020" s="197"/>
      <c r="O32020" s="197"/>
      <c r="P32020" s="231"/>
    </row>
    <row r="32021" spans="2:16">
      <c r="B32021" s="351"/>
      <c r="C32021" s="398"/>
      <c r="D32021" s="399"/>
      <c r="E32021" s="400"/>
      <c r="G32021" s="401"/>
      <c r="H32021" s="401"/>
      <c r="I32021" s="401"/>
      <c r="J32021" s="194"/>
      <c r="K32021" s="194"/>
      <c r="L32021" s="195"/>
      <c r="M32021" s="196"/>
      <c r="N32021" s="197"/>
      <c r="O32021" s="197"/>
      <c r="P32021" s="231"/>
    </row>
    <row r="32022" spans="2:16">
      <c r="B32022" s="351"/>
      <c r="C32022" s="398"/>
      <c r="D32022" s="399"/>
      <c r="E32022" s="400"/>
      <c r="G32022" s="401"/>
      <c r="H32022" s="401"/>
      <c r="I32022" s="401"/>
      <c r="J32022" s="194"/>
      <c r="K32022" s="194"/>
      <c r="L32022" s="195"/>
      <c r="M32022" s="196"/>
      <c r="N32022" s="197"/>
      <c r="O32022" s="197"/>
      <c r="P32022" s="231"/>
    </row>
    <row r="32023" spans="2:16">
      <c r="B32023" s="351"/>
      <c r="C32023" s="398"/>
      <c r="D32023" s="399"/>
      <c r="E32023" s="400"/>
      <c r="G32023" s="401"/>
      <c r="H32023" s="401"/>
      <c r="I32023" s="401"/>
      <c r="J32023" s="194"/>
      <c r="K32023" s="194"/>
      <c r="L32023" s="195"/>
      <c r="M32023" s="196"/>
      <c r="N32023" s="197"/>
      <c r="O32023" s="197"/>
      <c r="P32023" s="231"/>
    </row>
    <row r="32024" spans="2:16">
      <c r="B32024" s="351"/>
      <c r="C32024" s="398"/>
      <c r="D32024" s="399"/>
      <c r="E32024" s="400"/>
      <c r="G32024" s="401"/>
      <c r="H32024" s="401"/>
      <c r="I32024" s="401"/>
      <c r="J32024" s="194"/>
      <c r="K32024" s="194"/>
      <c r="L32024" s="195"/>
      <c r="M32024" s="196"/>
      <c r="N32024" s="197"/>
      <c r="O32024" s="197"/>
      <c r="P32024" s="231"/>
    </row>
    <row r="32025" spans="2:16">
      <c r="B32025" s="351"/>
      <c r="C32025" s="398"/>
      <c r="D32025" s="399"/>
      <c r="E32025" s="400"/>
      <c r="G32025" s="401"/>
      <c r="H32025" s="401"/>
      <c r="I32025" s="401"/>
      <c r="J32025" s="194"/>
      <c r="K32025" s="194"/>
      <c r="L32025" s="195"/>
      <c r="M32025" s="196"/>
      <c r="N32025" s="197"/>
      <c r="O32025" s="197"/>
      <c r="P32025" s="231"/>
    </row>
    <row r="32026" spans="2:16">
      <c r="B32026" s="351"/>
      <c r="C32026" s="398"/>
      <c r="D32026" s="399"/>
      <c r="E32026" s="400"/>
      <c r="G32026" s="401"/>
      <c r="H32026" s="401"/>
      <c r="I32026" s="401"/>
      <c r="J32026" s="194"/>
      <c r="K32026" s="194"/>
      <c r="L32026" s="195"/>
      <c r="M32026" s="196"/>
      <c r="N32026" s="197"/>
      <c r="O32026" s="197"/>
      <c r="P32026" s="231"/>
    </row>
    <row r="32027" spans="2:16">
      <c r="B32027" s="351"/>
      <c r="C32027" s="398"/>
      <c r="D32027" s="399"/>
      <c r="E32027" s="400"/>
      <c r="G32027" s="401"/>
      <c r="H32027" s="401"/>
      <c r="I32027" s="401"/>
      <c r="J32027" s="194"/>
      <c r="K32027" s="194"/>
      <c r="L32027" s="195"/>
      <c r="M32027" s="196"/>
      <c r="N32027" s="197"/>
      <c r="O32027" s="197"/>
      <c r="P32027" s="231"/>
    </row>
    <row r="32028" spans="2:16">
      <c r="B32028" s="351"/>
      <c r="C32028" s="398"/>
      <c r="D32028" s="399"/>
      <c r="E32028" s="400"/>
      <c r="G32028" s="401"/>
      <c r="H32028" s="401"/>
      <c r="I32028" s="401"/>
      <c r="J32028" s="194"/>
      <c r="K32028" s="194"/>
      <c r="L32028" s="195"/>
      <c r="M32028" s="196"/>
      <c r="N32028" s="197"/>
      <c r="O32028" s="197"/>
      <c r="P32028" s="231"/>
    </row>
    <row r="32029" spans="2:16">
      <c r="B32029" s="351"/>
      <c r="C32029" s="398"/>
      <c r="D32029" s="404"/>
      <c r="E32029" s="405"/>
      <c r="G32029" s="406"/>
      <c r="H32029" s="406"/>
      <c r="I32029" s="406"/>
      <c r="J32029" s="194"/>
      <c r="K32029" s="194"/>
      <c r="L32029" s="195"/>
      <c r="M32029" s="196"/>
      <c r="N32029" s="197"/>
      <c r="O32029" s="197"/>
      <c r="P32029" s="221"/>
    </row>
    <row r="32030" spans="2:16">
      <c r="B32030" s="351"/>
      <c r="C32030" s="398"/>
      <c r="D32030" s="399"/>
      <c r="E32030" s="400"/>
      <c r="G32030" s="401"/>
      <c r="H32030" s="401"/>
      <c r="I32030" s="401"/>
      <c r="J32030" s="194"/>
      <c r="K32030" s="194"/>
      <c r="L32030" s="195"/>
      <c r="M32030" s="196"/>
      <c r="N32030" s="197"/>
      <c r="O32030" s="197"/>
      <c r="P32030" s="231"/>
    </row>
    <row r="32031" spans="2:16">
      <c r="B32031" s="351"/>
      <c r="C32031" s="398"/>
      <c r="D32031" s="399"/>
      <c r="E32031" s="400"/>
      <c r="G32031" s="401"/>
      <c r="H32031" s="401"/>
      <c r="I32031" s="401"/>
      <c r="J32031" s="194"/>
      <c r="K32031" s="194"/>
      <c r="L32031" s="195"/>
      <c r="M32031" s="196"/>
      <c r="N32031" s="197"/>
      <c r="O32031" s="197"/>
      <c r="P32031" s="231"/>
    </row>
    <row r="32032" spans="2:16">
      <c r="B32032" s="351"/>
      <c r="C32032" s="398"/>
      <c r="D32032" s="399"/>
      <c r="E32032" s="400"/>
      <c r="G32032" s="401"/>
      <c r="H32032" s="401"/>
      <c r="I32032" s="401"/>
      <c r="J32032" s="194"/>
      <c r="K32032" s="194"/>
      <c r="L32032" s="195"/>
      <c r="M32032" s="196"/>
      <c r="N32032" s="197"/>
      <c r="O32032" s="197"/>
      <c r="P32032" s="231"/>
    </row>
    <row r="32033" spans="2:16">
      <c r="B32033" s="351"/>
      <c r="C32033" s="398"/>
      <c r="D32033" s="399"/>
      <c r="E32033" s="400"/>
      <c r="G32033" s="401"/>
      <c r="H32033" s="401"/>
      <c r="I32033" s="401"/>
      <c r="J32033" s="194"/>
      <c r="K32033" s="194"/>
      <c r="L32033" s="195"/>
      <c r="M32033" s="196"/>
      <c r="N32033" s="197"/>
      <c r="O32033" s="197"/>
      <c r="P32033" s="231"/>
    </row>
    <row r="32034" spans="2:16">
      <c r="B32034" s="351"/>
      <c r="C32034" s="398"/>
      <c r="D32034" s="399"/>
      <c r="E32034" s="400"/>
      <c r="G32034" s="401"/>
      <c r="H32034" s="401"/>
      <c r="I32034" s="401"/>
      <c r="J32034" s="194"/>
      <c r="K32034" s="194"/>
      <c r="L32034" s="195"/>
      <c r="M32034" s="196"/>
      <c r="N32034" s="197"/>
      <c r="O32034" s="197"/>
      <c r="P32034" s="231"/>
    </row>
    <row r="32035" spans="2:16">
      <c r="B32035" s="351"/>
      <c r="C32035" s="398"/>
      <c r="D32035" s="399"/>
      <c r="E32035" s="400"/>
      <c r="G32035" s="401"/>
      <c r="H32035" s="401"/>
      <c r="I32035" s="401"/>
      <c r="J32035" s="194"/>
      <c r="K32035" s="194"/>
      <c r="L32035" s="195"/>
      <c r="M32035" s="196"/>
      <c r="N32035" s="197"/>
      <c r="O32035" s="197"/>
      <c r="P32035" s="231"/>
    </row>
    <row r="32036" spans="2:16">
      <c r="B32036" s="351"/>
      <c r="C32036" s="398"/>
      <c r="D32036" s="399"/>
      <c r="E32036" s="400"/>
      <c r="G32036" s="401"/>
      <c r="H32036" s="401"/>
      <c r="I32036" s="401"/>
      <c r="J32036" s="194"/>
      <c r="K32036" s="194"/>
      <c r="L32036" s="195"/>
      <c r="M32036" s="196"/>
      <c r="N32036" s="197"/>
      <c r="O32036" s="197"/>
      <c r="P32036" s="231"/>
    </row>
    <row r="32037" spans="2:16">
      <c r="B32037" s="351"/>
      <c r="C32037" s="398"/>
      <c r="D32037" s="399"/>
      <c r="E32037" s="400"/>
      <c r="G32037" s="401"/>
      <c r="H32037" s="401"/>
      <c r="I32037" s="401"/>
      <c r="J32037" s="194"/>
      <c r="K32037" s="194"/>
      <c r="L32037" s="195"/>
      <c r="M32037" s="196"/>
      <c r="N32037" s="197"/>
      <c r="O32037" s="197"/>
      <c r="P32037" s="231"/>
    </row>
    <row r="32038" spans="2:16">
      <c r="B32038" s="351"/>
      <c r="C32038" s="398"/>
      <c r="D32038" s="399"/>
      <c r="E32038" s="400"/>
      <c r="G32038" s="401"/>
      <c r="H32038" s="401"/>
      <c r="I32038" s="401"/>
      <c r="J32038" s="194"/>
      <c r="K32038" s="194"/>
      <c r="L32038" s="195"/>
      <c r="M32038" s="196"/>
      <c r="N32038" s="197"/>
      <c r="O32038" s="197"/>
      <c r="P32038" s="231"/>
    </row>
    <row r="32039" spans="2:16">
      <c r="B32039" s="351"/>
      <c r="C32039" s="398"/>
      <c r="D32039" s="399"/>
      <c r="E32039" s="400"/>
      <c r="G32039" s="401"/>
      <c r="H32039" s="401"/>
      <c r="I32039" s="401"/>
      <c r="J32039" s="194"/>
      <c r="K32039" s="194"/>
      <c r="L32039" s="195"/>
      <c r="M32039" s="196"/>
      <c r="N32039" s="197"/>
      <c r="O32039" s="197"/>
      <c r="P32039" s="231"/>
    </row>
    <row r="32040" spans="2:16">
      <c r="B32040" s="351"/>
      <c r="C32040" s="398"/>
      <c r="D32040" s="399"/>
      <c r="E32040" s="400"/>
      <c r="G32040" s="401"/>
      <c r="H32040" s="401"/>
      <c r="I32040" s="401"/>
      <c r="J32040" s="194"/>
      <c r="K32040" s="194"/>
      <c r="L32040" s="195"/>
      <c r="M32040" s="196"/>
      <c r="N32040" s="197"/>
      <c r="O32040" s="197"/>
      <c r="P32040" s="231"/>
    </row>
    <row r="32041" spans="2:16">
      <c r="B32041" s="351"/>
      <c r="C32041" s="398"/>
      <c r="D32041" s="399"/>
      <c r="E32041" s="400"/>
      <c r="G32041" s="401"/>
      <c r="H32041" s="401"/>
      <c r="I32041" s="401"/>
      <c r="J32041" s="194"/>
      <c r="K32041" s="194"/>
      <c r="L32041" s="195"/>
      <c r="M32041" s="196"/>
      <c r="N32041" s="197"/>
      <c r="O32041" s="197"/>
      <c r="P32041" s="231"/>
    </row>
    <row r="32042" spans="2:16">
      <c r="B32042" s="351"/>
      <c r="C32042" s="398"/>
      <c r="D32042" s="399"/>
      <c r="E32042" s="400"/>
      <c r="G32042" s="401"/>
      <c r="H32042" s="401"/>
      <c r="I32042" s="401"/>
      <c r="J32042" s="194"/>
      <c r="K32042" s="194"/>
      <c r="L32042" s="195"/>
      <c r="M32042" s="196"/>
      <c r="N32042" s="197"/>
      <c r="O32042" s="197"/>
      <c r="P32042" s="231"/>
    </row>
    <row r="32043" spans="2:16">
      <c r="B32043" s="351"/>
      <c r="C32043" s="398"/>
      <c r="D32043" s="399"/>
      <c r="E32043" s="400"/>
      <c r="G32043" s="401"/>
      <c r="H32043" s="401"/>
      <c r="I32043" s="401"/>
      <c r="J32043" s="194"/>
      <c r="K32043" s="194"/>
      <c r="L32043" s="195"/>
      <c r="M32043" s="196"/>
      <c r="N32043" s="197"/>
      <c r="O32043" s="197"/>
      <c r="P32043" s="231"/>
    </row>
    <row r="32044" spans="2:16">
      <c r="B32044" s="351"/>
      <c r="C32044" s="398"/>
      <c r="D32044" s="399"/>
      <c r="E32044" s="400"/>
      <c r="G32044" s="401"/>
      <c r="H32044" s="401"/>
      <c r="I32044" s="401"/>
      <c r="J32044" s="194"/>
      <c r="K32044" s="194"/>
      <c r="L32044" s="195"/>
      <c r="M32044" s="196"/>
      <c r="N32044" s="197"/>
      <c r="O32044" s="197"/>
      <c r="P32044" s="231"/>
    </row>
    <row r="32045" spans="2:16">
      <c r="B32045" s="351"/>
      <c r="C32045" s="398"/>
      <c r="D32045" s="399"/>
      <c r="E32045" s="400"/>
      <c r="G32045" s="401"/>
      <c r="H32045" s="401"/>
      <c r="I32045" s="401"/>
      <c r="J32045" s="194"/>
      <c r="K32045" s="194"/>
      <c r="L32045" s="195"/>
      <c r="M32045" s="196"/>
      <c r="N32045" s="197"/>
      <c r="O32045" s="197"/>
      <c r="P32045" s="231"/>
    </row>
    <row r="32046" spans="2:16">
      <c r="B32046" s="351"/>
      <c r="C32046" s="398"/>
      <c r="D32046" s="399"/>
      <c r="E32046" s="400"/>
      <c r="G32046" s="401"/>
      <c r="H32046" s="401"/>
      <c r="I32046" s="401"/>
      <c r="J32046" s="194"/>
      <c r="K32046" s="194"/>
      <c r="L32046" s="195"/>
      <c r="M32046" s="196"/>
      <c r="N32046" s="197"/>
      <c r="O32046" s="197"/>
      <c r="P32046" s="231"/>
    </row>
    <row r="32047" spans="2:16">
      <c r="B32047" s="351"/>
      <c r="C32047" s="398"/>
      <c r="D32047" s="399"/>
      <c r="E32047" s="400"/>
      <c r="G32047" s="401"/>
      <c r="H32047" s="401"/>
      <c r="I32047" s="401"/>
      <c r="J32047" s="194"/>
      <c r="K32047" s="194"/>
      <c r="L32047" s="195"/>
      <c r="M32047" s="196"/>
      <c r="N32047" s="197"/>
      <c r="O32047" s="197"/>
      <c r="P32047" s="231"/>
    </row>
    <row r="32048" spans="2:16">
      <c r="B32048" s="351"/>
      <c r="C32048" s="398"/>
      <c r="D32048" s="399"/>
      <c r="E32048" s="400"/>
      <c r="G32048" s="401"/>
      <c r="H32048" s="401"/>
      <c r="I32048" s="401"/>
      <c r="J32048" s="194"/>
      <c r="K32048" s="194"/>
      <c r="L32048" s="195"/>
      <c r="M32048" s="196"/>
      <c r="N32048" s="197"/>
      <c r="O32048" s="197"/>
      <c r="P32048" s="231"/>
    </row>
    <row r="32049" spans="2:16">
      <c r="B32049" s="351"/>
      <c r="C32049" s="398"/>
      <c r="D32049" s="399"/>
      <c r="E32049" s="400"/>
      <c r="G32049" s="401"/>
      <c r="H32049" s="401"/>
      <c r="I32049" s="401"/>
      <c r="J32049" s="194"/>
      <c r="K32049" s="194"/>
      <c r="L32049" s="195"/>
      <c r="M32049" s="196"/>
      <c r="N32049" s="197"/>
      <c r="O32049" s="197"/>
      <c r="P32049" s="231"/>
    </row>
    <row r="32050" spans="2:16">
      <c r="B32050" s="351"/>
      <c r="C32050" s="398"/>
      <c r="D32050" s="399"/>
      <c r="E32050" s="400"/>
      <c r="G32050" s="401"/>
      <c r="H32050" s="401"/>
      <c r="I32050" s="401"/>
      <c r="J32050" s="194"/>
      <c r="K32050" s="194"/>
      <c r="L32050" s="195"/>
      <c r="M32050" s="196"/>
      <c r="N32050" s="197"/>
      <c r="O32050" s="197"/>
      <c r="P32050" s="231"/>
    </row>
    <row r="32051" spans="2:16">
      <c r="B32051" s="351"/>
      <c r="C32051" s="398"/>
      <c r="D32051" s="399"/>
      <c r="E32051" s="400"/>
      <c r="G32051" s="401"/>
      <c r="H32051" s="401"/>
      <c r="I32051" s="401"/>
      <c r="J32051" s="194"/>
      <c r="K32051" s="194"/>
      <c r="L32051" s="195"/>
      <c r="M32051" s="196"/>
      <c r="N32051" s="197"/>
      <c r="O32051" s="197"/>
      <c r="P32051" s="231"/>
    </row>
    <row r="32052" spans="2:16">
      <c r="B32052" s="351"/>
      <c r="C32052" s="398"/>
      <c r="D32052" s="399"/>
      <c r="E32052" s="400"/>
      <c r="G32052" s="401"/>
      <c r="H32052" s="401"/>
      <c r="I32052" s="401"/>
      <c r="J32052" s="194"/>
      <c r="K32052" s="194"/>
      <c r="L32052" s="195"/>
      <c r="M32052" s="196"/>
      <c r="N32052" s="197"/>
      <c r="O32052" s="197"/>
      <c r="P32052" s="231"/>
    </row>
    <row r="32053" spans="2:16">
      <c r="B32053" s="351"/>
      <c r="C32053" s="398"/>
      <c r="D32053" s="399"/>
      <c r="E32053" s="400"/>
      <c r="G32053" s="401"/>
      <c r="H32053" s="401"/>
      <c r="I32053" s="401"/>
      <c r="J32053" s="194"/>
      <c r="K32053" s="194"/>
      <c r="L32053" s="195"/>
      <c r="M32053" s="196"/>
      <c r="N32053" s="197"/>
      <c r="O32053" s="197"/>
      <c r="P32053" s="231"/>
    </row>
    <row r="32054" spans="2:16">
      <c r="B32054" s="351"/>
      <c r="C32054" s="398"/>
      <c r="D32054" s="399"/>
      <c r="E32054" s="400"/>
      <c r="G32054" s="401"/>
      <c r="H32054" s="401"/>
      <c r="I32054" s="401"/>
      <c r="J32054" s="194"/>
      <c r="K32054" s="194"/>
      <c r="L32054" s="195"/>
      <c r="M32054" s="196"/>
      <c r="N32054" s="197"/>
      <c r="O32054" s="197"/>
      <c r="P32054" s="231"/>
    </row>
    <row r="32055" spans="2:16">
      <c r="B32055" s="351"/>
      <c r="C32055" s="398"/>
      <c r="D32055" s="399"/>
      <c r="E32055" s="400"/>
      <c r="G32055" s="401"/>
      <c r="H32055" s="401"/>
      <c r="I32055" s="401"/>
      <c r="J32055" s="194"/>
      <c r="K32055" s="194"/>
      <c r="L32055" s="195"/>
      <c r="M32055" s="196"/>
      <c r="N32055" s="197"/>
      <c r="O32055" s="197"/>
      <c r="P32055" s="231"/>
    </row>
    <row r="32056" spans="2:16">
      <c r="B32056" s="351"/>
      <c r="C32056" s="398"/>
      <c r="D32056" s="399"/>
      <c r="E32056" s="400"/>
      <c r="G32056" s="401"/>
      <c r="H32056" s="401"/>
      <c r="I32056" s="401"/>
      <c r="J32056" s="194"/>
      <c r="K32056" s="194"/>
      <c r="L32056" s="195"/>
      <c r="M32056" s="196"/>
      <c r="N32056" s="197"/>
      <c r="O32056" s="197"/>
      <c r="P32056" s="231"/>
    </row>
    <row r="32057" spans="2:16">
      <c r="B32057" s="351"/>
      <c r="C32057" s="398"/>
      <c r="D32057" s="399"/>
      <c r="E32057" s="400"/>
      <c r="G32057" s="401"/>
      <c r="H32057" s="401"/>
      <c r="I32057" s="401"/>
      <c r="J32057" s="194"/>
      <c r="K32057" s="194"/>
      <c r="L32057" s="195"/>
      <c r="M32057" s="196"/>
      <c r="N32057" s="197"/>
      <c r="O32057" s="197"/>
      <c r="P32057" s="231"/>
    </row>
    <row r="32058" spans="2:16">
      <c r="B32058" s="351"/>
      <c r="C32058" s="398"/>
      <c r="D32058" s="399"/>
      <c r="E32058" s="400"/>
      <c r="G32058" s="401"/>
      <c r="H32058" s="401"/>
      <c r="I32058" s="401"/>
      <c r="J32058" s="194"/>
      <c r="K32058" s="194"/>
      <c r="L32058" s="195"/>
      <c r="M32058" s="196"/>
      <c r="N32058" s="197"/>
      <c r="O32058" s="197"/>
      <c r="P32058" s="231"/>
    </row>
    <row r="32059" spans="2:16">
      <c r="B32059" s="351"/>
      <c r="C32059" s="398"/>
      <c r="D32059" s="399"/>
      <c r="E32059" s="400"/>
      <c r="G32059" s="401"/>
      <c r="H32059" s="401"/>
      <c r="I32059" s="401"/>
      <c r="J32059" s="194"/>
      <c r="K32059" s="194"/>
      <c r="L32059" s="195"/>
      <c r="M32059" s="196"/>
      <c r="N32059" s="197"/>
      <c r="O32059" s="197"/>
      <c r="P32059" s="231"/>
    </row>
    <row r="32060" spans="2:16">
      <c r="B32060" s="351"/>
      <c r="C32060" s="398"/>
      <c r="D32060" s="399"/>
      <c r="E32060" s="400"/>
      <c r="G32060" s="401"/>
      <c r="H32060" s="401"/>
      <c r="I32060" s="401"/>
      <c r="J32060" s="194"/>
      <c r="K32060" s="194"/>
      <c r="L32060" s="195"/>
      <c r="M32060" s="196"/>
      <c r="N32060" s="197"/>
      <c r="O32060" s="197"/>
      <c r="P32060" s="231"/>
    </row>
    <row r="32061" spans="2:16">
      <c r="B32061" s="351"/>
      <c r="C32061" s="398"/>
      <c r="D32061" s="399"/>
      <c r="E32061" s="400"/>
      <c r="G32061" s="401"/>
      <c r="H32061" s="401"/>
      <c r="I32061" s="401"/>
      <c r="J32061" s="194"/>
      <c r="K32061" s="194"/>
      <c r="L32061" s="195"/>
      <c r="M32061" s="196"/>
      <c r="N32061" s="197"/>
      <c r="O32061" s="197"/>
      <c r="P32061" s="231"/>
    </row>
    <row r="32062" spans="2:16">
      <c r="B32062" s="351"/>
      <c r="C32062" s="398"/>
      <c r="D32062" s="399"/>
      <c r="E32062" s="400"/>
      <c r="G32062" s="401"/>
      <c r="H32062" s="401"/>
      <c r="I32062" s="401"/>
      <c r="J32062" s="194"/>
      <c r="K32062" s="194"/>
      <c r="L32062" s="195"/>
      <c r="M32062" s="196"/>
      <c r="N32062" s="197"/>
      <c r="O32062" s="197"/>
      <c r="P32062" s="231"/>
    </row>
    <row r="32063" spans="2:16">
      <c r="B32063" s="351"/>
      <c r="C32063" s="398"/>
      <c r="D32063" s="399"/>
      <c r="E32063" s="400"/>
      <c r="G32063" s="401"/>
      <c r="H32063" s="401"/>
      <c r="I32063" s="401"/>
      <c r="J32063" s="194"/>
      <c r="K32063" s="194"/>
      <c r="L32063" s="195"/>
      <c r="M32063" s="196"/>
      <c r="N32063" s="197"/>
      <c r="O32063" s="197"/>
      <c r="P32063" s="231"/>
    </row>
    <row r="32064" spans="2:16">
      <c r="B32064" s="351"/>
      <c r="C32064" s="398"/>
      <c r="D32064" s="399"/>
      <c r="E32064" s="400"/>
      <c r="G32064" s="401"/>
      <c r="H32064" s="401"/>
      <c r="I32064" s="401"/>
      <c r="J32064" s="194"/>
      <c r="K32064" s="194"/>
      <c r="L32064" s="195"/>
      <c r="M32064" s="196"/>
      <c r="N32064" s="197"/>
      <c r="O32064" s="197"/>
      <c r="P32064" s="231"/>
    </row>
    <row r="32065" spans="2:16">
      <c r="B32065" s="351"/>
      <c r="C32065" s="398"/>
      <c r="D32065" s="399"/>
      <c r="E32065" s="400"/>
      <c r="G32065" s="401"/>
      <c r="H32065" s="401"/>
      <c r="I32065" s="401"/>
      <c r="J32065" s="194"/>
      <c r="K32065" s="194"/>
      <c r="L32065" s="195"/>
      <c r="M32065" s="196"/>
      <c r="N32065" s="197"/>
      <c r="O32065" s="197"/>
      <c r="P32065" s="231"/>
    </row>
    <row r="32066" spans="2:16">
      <c r="B32066" s="351"/>
      <c r="C32066" s="398"/>
      <c r="D32066" s="399"/>
      <c r="E32066" s="400"/>
      <c r="G32066" s="401"/>
      <c r="H32066" s="401"/>
      <c r="I32066" s="401"/>
      <c r="J32066" s="194"/>
      <c r="K32066" s="194"/>
      <c r="L32066" s="195"/>
      <c r="M32066" s="196"/>
      <c r="N32066" s="197"/>
      <c r="O32066" s="197"/>
      <c r="P32066" s="231"/>
    </row>
    <row r="32067" spans="2:16">
      <c r="B32067" s="351"/>
      <c r="C32067" s="398"/>
      <c r="D32067" s="399"/>
      <c r="E32067" s="400"/>
      <c r="G32067" s="401"/>
      <c r="H32067" s="401"/>
      <c r="I32067" s="401"/>
      <c r="J32067" s="194"/>
      <c r="K32067" s="194"/>
      <c r="L32067" s="195"/>
      <c r="M32067" s="196"/>
      <c r="N32067" s="197"/>
      <c r="O32067" s="197"/>
      <c r="P32067" s="231"/>
    </row>
    <row r="32068" spans="2:16">
      <c r="B32068" s="351"/>
      <c r="C32068" s="398"/>
      <c r="D32068" s="399"/>
      <c r="E32068" s="400"/>
      <c r="G32068" s="401"/>
      <c r="H32068" s="401"/>
      <c r="I32068" s="401"/>
      <c r="J32068" s="194"/>
      <c r="K32068" s="194"/>
      <c r="L32068" s="195"/>
      <c r="M32068" s="196"/>
      <c r="N32068" s="197"/>
      <c r="O32068" s="197"/>
      <c r="P32068" s="231"/>
    </row>
    <row r="32069" spans="2:16">
      <c r="B32069" s="351"/>
      <c r="C32069" s="398"/>
      <c r="D32069" s="399"/>
      <c r="E32069" s="400"/>
      <c r="G32069" s="401"/>
      <c r="H32069" s="401"/>
      <c r="I32069" s="401"/>
      <c r="J32069" s="194"/>
      <c r="K32069" s="194"/>
      <c r="L32069" s="195"/>
      <c r="M32069" s="196"/>
      <c r="N32069" s="197"/>
      <c r="O32069" s="197"/>
      <c r="P32069" s="231"/>
    </row>
    <row r="32070" spans="2:16">
      <c r="B32070" s="351"/>
      <c r="C32070" s="398"/>
      <c r="D32070" s="399"/>
      <c r="E32070" s="400"/>
      <c r="G32070" s="401"/>
      <c r="H32070" s="401"/>
      <c r="I32070" s="401"/>
      <c r="J32070" s="194"/>
      <c r="K32070" s="194"/>
      <c r="L32070" s="195"/>
      <c r="M32070" s="196"/>
      <c r="N32070" s="197"/>
      <c r="O32070" s="197"/>
      <c r="P32070" s="231"/>
    </row>
    <row r="32071" spans="2:16">
      <c r="B32071" s="351"/>
      <c r="C32071" s="398"/>
      <c r="D32071" s="399"/>
      <c r="E32071" s="400"/>
      <c r="G32071" s="401"/>
      <c r="H32071" s="401"/>
      <c r="I32071" s="401"/>
      <c r="J32071" s="194"/>
      <c r="K32071" s="194"/>
      <c r="L32071" s="195"/>
      <c r="M32071" s="196"/>
      <c r="N32071" s="197"/>
      <c r="O32071" s="197"/>
      <c r="P32071" s="231"/>
    </row>
    <row r="32072" spans="2:16">
      <c r="B32072" s="351"/>
      <c r="C32072" s="398"/>
      <c r="D32072" s="399"/>
      <c r="E32072" s="400"/>
      <c r="G32072" s="401"/>
      <c r="H32072" s="401"/>
      <c r="I32072" s="401"/>
      <c r="J32072" s="194"/>
      <c r="K32072" s="194"/>
      <c r="L32072" s="195"/>
      <c r="M32072" s="196"/>
      <c r="N32072" s="197"/>
      <c r="O32072" s="197"/>
      <c r="P32072" s="231"/>
    </row>
    <row r="32073" spans="2:16">
      <c r="B32073" s="351"/>
      <c r="C32073" s="398"/>
      <c r="D32073" s="399"/>
      <c r="E32073" s="400"/>
      <c r="G32073" s="401"/>
      <c r="H32073" s="401"/>
      <c r="I32073" s="401"/>
      <c r="J32073" s="194"/>
      <c r="K32073" s="194"/>
      <c r="L32073" s="195"/>
      <c r="M32073" s="196"/>
      <c r="N32073" s="197"/>
      <c r="O32073" s="197"/>
      <c r="P32073" s="231"/>
    </row>
    <row r="32074" spans="2:16">
      <c r="B32074" s="351"/>
      <c r="C32074" s="398"/>
      <c r="D32074" s="399"/>
      <c r="E32074" s="400"/>
      <c r="G32074" s="401"/>
      <c r="H32074" s="401"/>
      <c r="I32074" s="401"/>
      <c r="J32074" s="194"/>
      <c r="K32074" s="194"/>
      <c r="L32074" s="195"/>
      <c r="M32074" s="196"/>
      <c r="N32074" s="197"/>
      <c r="O32074" s="197"/>
      <c r="P32074" s="231"/>
    </row>
    <row r="32075" spans="2:16">
      <c r="B32075" s="351"/>
      <c r="C32075" s="398"/>
      <c r="D32075" s="399"/>
      <c r="E32075" s="400"/>
      <c r="G32075" s="401"/>
      <c r="H32075" s="401"/>
      <c r="I32075" s="401"/>
      <c r="J32075" s="194"/>
      <c r="K32075" s="194"/>
      <c r="L32075" s="195"/>
      <c r="M32075" s="196"/>
      <c r="N32075" s="197"/>
      <c r="O32075" s="197"/>
      <c r="P32075" s="231"/>
    </row>
    <row r="32076" spans="2:16">
      <c r="B32076" s="351"/>
      <c r="C32076" s="398"/>
      <c r="D32076" s="399"/>
      <c r="E32076" s="400"/>
      <c r="G32076" s="401"/>
      <c r="H32076" s="401"/>
      <c r="I32076" s="401"/>
      <c r="J32076" s="194"/>
      <c r="K32076" s="194"/>
      <c r="L32076" s="195"/>
      <c r="M32076" s="196"/>
      <c r="N32076" s="197"/>
      <c r="O32076" s="197"/>
      <c r="P32076" s="231"/>
    </row>
    <row r="32077" spans="2:16">
      <c r="B32077" s="351"/>
      <c r="C32077" s="398"/>
      <c r="D32077" s="399"/>
      <c r="E32077" s="400"/>
      <c r="G32077" s="401"/>
      <c r="H32077" s="401"/>
      <c r="I32077" s="401"/>
      <c r="J32077" s="194"/>
      <c r="K32077" s="194"/>
      <c r="L32077" s="195"/>
      <c r="M32077" s="196"/>
      <c r="N32077" s="197"/>
      <c r="O32077" s="197"/>
      <c r="P32077" s="231"/>
    </row>
    <row r="32078" spans="2:16">
      <c r="B32078" s="351"/>
      <c r="C32078" s="398"/>
      <c r="D32078" s="399"/>
      <c r="E32078" s="400"/>
      <c r="G32078" s="401"/>
      <c r="H32078" s="401"/>
      <c r="I32078" s="401"/>
      <c r="J32078" s="194"/>
      <c r="K32078" s="194"/>
      <c r="L32078" s="195"/>
      <c r="M32078" s="196"/>
      <c r="N32078" s="197"/>
      <c r="O32078" s="197"/>
      <c r="P32078" s="231"/>
    </row>
    <row r="32079" spans="2:16">
      <c r="B32079" s="351"/>
      <c r="C32079" s="398"/>
      <c r="D32079" s="399"/>
      <c r="E32079" s="400"/>
      <c r="G32079" s="401"/>
      <c r="H32079" s="401"/>
      <c r="I32079" s="401"/>
      <c r="J32079" s="194"/>
      <c r="K32079" s="194"/>
      <c r="L32079" s="195"/>
      <c r="M32079" s="196"/>
      <c r="N32079" s="197"/>
      <c r="O32079" s="197"/>
      <c r="P32079" s="231"/>
    </row>
    <row r="32080" spans="2:16">
      <c r="B32080" s="351"/>
      <c r="C32080" s="398"/>
      <c r="D32080" s="399"/>
      <c r="E32080" s="400"/>
      <c r="G32080" s="401"/>
      <c r="H32080" s="401"/>
      <c r="I32080" s="401"/>
      <c r="J32080" s="194"/>
      <c r="K32080" s="194"/>
      <c r="L32080" s="195"/>
      <c r="M32080" s="196"/>
      <c r="N32080" s="197"/>
      <c r="O32080" s="197"/>
      <c r="P32080" s="231"/>
    </row>
    <row r="32081" spans="2:16">
      <c r="B32081" s="351"/>
      <c r="C32081" s="398"/>
      <c r="D32081" s="399"/>
      <c r="E32081" s="400"/>
      <c r="G32081" s="401"/>
      <c r="H32081" s="401"/>
      <c r="I32081" s="401"/>
      <c r="J32081" s="194"/>
      <c r="K32081" s="194"/>
      <c r="L32081" s="195"/>
      <c r="M32081" s="196"/>
      <c r="N32081" s="197"/>
      <c r="O32081" s="197"/>
      <c r="P32081" s="231"/>
    </row>
    <row r="32082" spans="2:16">
      <c r="B32082" s="351"/>
      <c r="C32082" s="398"/>
      <c r="D32082" s="399"/>
      <c r="E32082" s="400"/>
      <c r="G32082" s="401"/>
      <c r="H32082" s="401"/>
      <c r="I32082" s="401"/>
      <c r="J32082" s="194"/>
      <c r="K32082" s="194"/>
      <c r="L32082" s="195"/>
      <c r="M32082" s="196"/>
      <c r="N32082" s="197"/>
      <c r="O32082" s="197"/>
      <c r="P32082" s="231"/>
    </row>
    <row r="32083" spans="2:16">
      <c r="B32083" s="351"/>
      <c r="C32083" s="398"/>
      <c r="D32083" s="399"/>
      <c r="E32083" s="400"/>
      <c r="G32083" s="401"/>
      <c r="H32083" s="401"/>
      <c r="I32083" s="401"/>
      <c r="J32083" s="194"/>
      <c r="K32083" s="194"/>
      <c r="L32083" s="195"/>
      <c r="M32083" s="196"/>
      <c r="N32083" s="197"/>
      <c r="O32083" s="197"/>
      <c r="P32083" s="231"/>
    </row>
    <row r="32084" spans="2:16">
      <c r="B32084" s="351"/>
      <c r="C32084" s="398"/>
      <c r="D32084" s="399"/>
      <c r="E32084" s="400"/>
      <c r="G32084" s="401"/>
      <c r="H32084" s="401"/>
      <c r="I32084" s="401"/>
      <c r="J32084" s="194"/>
      <c r="K32084" s="194"/>
      <c r="L32084" s="195"/>
      <c r="M32084" s="196"/>
      <c r="N32084" s="197"/>
      <c r="O32084" s="197"/>
      <c r="P32084" s="231"/>
    </row>
    <row r="32085" spans="2:16">
      <c r="B32085" s="351"/>
      <c r="C32085" s="398"/>
      <c r="D32085" s="399"/>
      <c r="E32085" s="400"/>
      <c r="G32085" s="401"/>
      <c r="H32085" s="401"/>
      <c r="I32085" s="401"/>
      <c r="J32085" s="194"/>
      <c r="K32085" s="194"/>
      <c r="L32085" s="195"/>
      <c r="M32085" s="196"/>
      <c r="N32085" s="197"/>
      <c r="O32085" s="197"/>
      <c r="P32085" s="231"/>
    </row>
    <row r="32086" spans="2:16">
      <c r="B32086" s="351"/>
      <c r="C32086" s="398"/>
      <c r="D32086" s="399"/>
      <c r="E32086" s="400"/>
      <c r="G32086" s="401"/>
      <c r="H32086" s="401"/>
      <c r="I32086" s="401"/>
      <c r="J32086" s="194"/>
      <c r="K32086" s="194"/>
      <c r="L32086" s="195"/>
      <c r="M32086" s="196"/>
      <c r="N32086" s="197"/>
      <c r="O32086" s="197"/>
      <c r="P32086" s="231"/>
    </row>
    <row r="32087" spans="2:16">
      <c r="B32087" s="351"/>
      <c r="C32087" s="398"/>
      <c r="D32087" s="399"/>
      <c r="E32087" s="400"/>
      <c r="G32087" s="401"/>
      <c r="H32087" s="401"/>
      <c r="I32087" s="401"/>
      <c r="J32087" s="194"/>
      <c r="K32087" s="194"/>
      <c r="L32087" s="195"/>
      <c r="M32087" s="196"/>
      <c r="N32087" s="197"/>
      <c r="O32087" s="197"/>
      <c r="P32087" s="231"/>
    </row>
    <row r="32088" spans="2:16">
      <c r="B32088" s="351"/>
      <c r="C32088" s="398"/>
      <c r="D32088" s="399"/>
      <c r="E32088" s="400"/>
      <c r="G32088" s="401"/>
      <c r="H32088" s="401"/>
      <c r="I32088" s="401"/>
      <c r="J32088" s="194"/>
      <c r="K32088" s="194"/>
      <c r="L32088" s="195"/>
      <c r="M32088" s="196"/>
      <c r="N32088" s="197"/>
      <c r="O32088" s="197"/>
      <c r="P32088" s="231"/>
    </row>
    <row r="32089" spans="2:16">
      <c r="B32089" s="351"/>
      <c r="C32089" s="398"/>
      <c r="D32089" s="399"/>
      <c r="E32089" s="400"/>
      <c r="G32089" s="401"/>
      <c r="H32089" s="401"/>
      <c r="I32089" s="401"/>
      <c r="J32089" s="194"/>
      <c r="K32089" s="194"/>
      <c r="L32089" s="195"/>
      <c r="M32089" s="196"/>
      <c r="N32089" s="197"/>
      <c r="O32089" s="197"/>
      <c r="P32089" s="231"/>
    </row>
    <row r="32090" spans="2:16">
      <c r="B32090" s="351"/>
      <c r="C32090" s="398"/>
      <c r="D32090" s="399"/>
      <c r="E32090" s="400"/>
      <c r="G32090" s="401"/>
      <c r="H32090" s="401"/>
      <c r="I32090" s="401"/>
      <c r="J32090" s="194"/>
      <c r="K32090" s="194"/>
      <c r="L32090" s="195"/>
      <c r="M32090" s="196"/>
      <c r="N32090" s="197"/>
      <c r="O32090" s="197"/>
      <c r="P32090" s="231"/>
    </row>
    <row r="32091" spans="2:16">
      <c r="B32091" s="351"/>
      <c r="C32091" s="398"/>
      <c r="D32091" s="399"/>
      <c r="E32091" s="400"/>
      <c r="G32091" s="401"/>
      <c r="H32091" s="401"/>
      <c r="I32091" s="401"/>
      <c r="J32091" s="194"/>
      <c r="K32091" s="194"/>
      <c r="L32091" s="195"/>
      <c r="M32091" s="196"/>
      <c r="N32091" s="197"/>
      <c r="O32091" s="197"/>
      <c r="P32091" s="231"/>
    </row>
    <row r="32092" spans="2:16">
      <c r="B32092" s="351"/>
      <c r="C32092" s="398"/>
      <c r="D32092" s="399"/>
      <c r="E32092" s="400"/>
      <c r="G32092" s="401"/>
      <c r="H32092" s="401"/>
      <c r="I32092" s="401"/>
      <c r="J32092" s="194"/>
      <c r="K32092" s="194"/>
      <c r="L32092" s="195"/>
      <c r="M32092" s="196"/>
      <c r="N32092" s="197"/>
      <c r="O32092" s="197"/>
      <c r="P32092" s="231"/>
    </row>
    <row r="32093" spans="2:16">
      <c r="B32093" s="351"/>
      <c r="C32093" s="398"/>
      <c r="D32093" s="399"/>
      <c r="E32093" s="400"/>
      <c r="G32093" s="401"/>
      <c r="H32093" s="401"/>
      <c r="I32093" s="401"/>
      <c r="J32093" s="194"/>
      <c r="K32093" s="194"/>
      <c r="L32093" s="195"/>
      <c r="M32093" s="196"/>
      <c r="N32093" s="197"/>
      <c r="O32093" s="197"/>
      <c r="P32093" s="231"/>
    </row>
    <row r="32094" spans="2:16">
      <c r="B32094" s="351"/>
      <c r="C32094" s="398"/>
      <c r="D32094" s="399"/>
      <c r="E32094" s="400"/>
      <c r="G32094" s="401"/>
      <c r="H32094" s="401"/>
      <c r="I32094" s="401"/>
      <c r="J32094" s="194"/>
      <c r="K32094" s="194"/>
      <c r="L32094" s="195"/>
      <c r="M32094" s="196"/>
      <c r="N32094" s="197"/>
      <c r="O32094" s="197"/>
      <c r="P32094" s="231"/>
    </row>
    <row r="32095" spans="2:16">
      <c r="B32095" s="351"/>
      <c r="C32095" s="398"/>
      <c r="D32095" s="399"/>
      <c r="E32095" s="400"/>
      <c r="G32095" s="401"/>
      <c r="H32095" s="401"/>
      <c r="I32095" s="401"/>
      <c r="J32095" s="194"/>
      <c r="K32095" s="194"/>
      <c r="L32095" s="195"/>
      <c r="M32095" s="196"/>
      <c r="N32095" s="197"/>
      <c r="O32095" s="197"/>
      <c r="P32095" s="231"/>
    </row>
    <row r="32096" spans="2:16">
      <c r="B32096" s="351"/>
      <c r="C32096" s="398"/>
      <c r="D32096" s="399"/>
      <c r="E32096" s="400"/>
      <c r="G32096" s="401"/>
      <c r="H32096" s="401"/>
      <c r="I32096" s="401"/>
      <c r="J32096" s="194"/>
      <c r="K32096" s="194"/>
      <c r="L32096" s="195"/>
      <c r="M32096" s="196"/>
      <c r="N32096" s="197"/>
      <c r="O32096" s="197"/>
      <c r="P32096" s="231"/>
    </row>
    <row r="32097" spans="2:16">
      <c r="B32097" s="351"/>
      <c r="C32097" s="398"/>
      <c r="D32097" s="399"/>
      <c r="E32097" s="400"/>
      <c r="G32097" s="401"/>
      <c r="H32097" s="401"/>
      <c r="I32097" s="401"/>
      <c r="J32097" s="194"/>
      <c r="K32097" s="194"/>
      <c r="L32097" s="195"/>
      <c r="M32097" s="196"/>
      <c r="N32097" s="197"/>
      <c r="O32097" s="197"/>
      <c r="P32097" s="231"/>
    </row>
    <row r="32098" spans="2:16">
      <c r="B32098" s="351"/>
      <c r="C32098" s="398"/>
      <c r="D32098" s="399"/>
      <c r="E32098" s="400"/>
      <c r="G32098" s="401"/>
      <c r="H32098" s="401"/>
      <c r="I32098" s="401"/>
      <c r="J32098" s="194"/>
      <c r="K32098" s="194"/>
      <c r="L32098" s="195"/>
      <c r="M32098" s="196"/>
      <c r="N32098" s="197"/>
      <c r="O32098" s="197"/>
      <c r="P32098" s="231"/>
    </row>
    <row r="32099" spans="2:16">
      <c r="B32099" s="351"/>
      <c r="C32099" s="398"/>
      <c r="D32099" s="399"/>
      <c r="E32099" s="400"/>
      <c r="G32099" s="401"/>
      <c r="H32099" s="401"/>
      <c r="I32099" s="401"/>
      <c r="J32099" s="194"/>
      <c r="K32099" s="194"/>
      <c r="L32099" s="195"/>
      <c r="M32099" s="196"/>
      <c r="N32099" s="197"/>
      <c r="O32099" s="197"/>
      <c r="P32099" s="231"/>
    </row>
    <row r="32100" spans="2:16">
      <c r="B32100" s="351"/>
      <c r="C32100" s="398"/>
      <c r="D32100" s="399"/>
      <c r="E32100" s="400"/>
      <c r="G32100" s="401"/>
      <c r="H32100" s="401"/>
      <c r="I32100" s="401"/>
      <c r="J32100" s="194"/>
      <c r="K32100" s="194"/>
      <c r="L32100" s="195"/>
      <c r="M32100" s="196"/>
      <c r="N32100" s="197"/>
      <c r="O32100" s="197"/>
      <c r="P32100" s="231"/>
    </row>
    <row r="32101" spans="2:16">
      <c r="B32101" s="351"/>
      <c r="C32101" s="398"/>
      <c r="D32101" s="399"/>
      <c r="E32101" s="400"/>
      <c r="G32101" s="401"/>
      <c r="H32101" s="401"/>
      <c r="I32101" s="401"/>
      <c r="J32101" s="194"/>
      <c r="K32101" s="194"/>
      <c r="L32101" s="195"/>
      <c r="M32101" s="196"/>
      <c r="N32101" s="197"/>
      <c r="O32101" s="197"/>
      <c r="P32101" s="231"/>
    </row>
    <row r="32102" spans="2:16">
      <c r="B32102" s="351"/>
      <c r="C32102" s="398"/>
      <c r="D32102" s="399"/>
      <c r="E32102" s="400"/>
      <c r="G32102" s="401"/>
      <c r="H32102" s="401"/>
      <c r="I32102" s="401"/>
      <c r="J32102" s="194"/>
      <c r="K32102" s="194"/>
      <c r="L32102" s="195"/>
      <c r="M32102" s="196"/>
      <c r="N32102" s="197"/>
      <c r="O32102" s="197"/>
      <c r="P32102" s="231"/>
    </row>
    <row r="32103" spans="2:16">
      <c r="B32103" s="351"/>
      <c r="C32103" s="398"/>
      <c r="D32103" s="399"/>
      <c r="E32103" s="400"/>
      <c r="G32103" s="401"/>
      <c r="H32103" s="401"/>
      <c r="I32103" s="401"/>
      <c r="J32103" s="194"/>
      <c r="K32103" s="194"/>
      <c r="L32103" s="195"/>
      <c r="M32103" s="196"/>
      <c r="N32103" s="197"/>
      <c r="O32103" s="197"/>
      <c r="P32103" s="231"/>
    </row>
    <row r="32104" spans="2:16">
      <c r="B32104" s="351"/>
      <c r="C32104" s="398"/>
      <c r="D32104" s="399"/>
      <c r="E32104" s="400"/>
      <c r="G32104" s="401"/>
      <c r="H32104" s="401"/>
      <c r="I32104" s="401"/>
      <c r="J32104" s="194"/>
      <c r="K32104" s="194"/>
      <c r="L32104" s="195"/>
      <c r="M32104" s="196"/>
      <c r="N32104" s="197"/>
      <c r="O32104" s="197"/>
      <c r="P32104" s="231"/>
    </row>
    <row r="32105" spans="2:16">
      <c r="B32105" s="351"/>
      <c r="C32105" s="398"/>
      <c r="D32105" s="399"/>
      <c r="E32105" s="400"/>
      <c r="G32105" s="401"/>
      <c r="H32105" s="401"/>
      <c r="I32105" s="401"/>
      <c r="J32105" s="194"/>
      <c r="K32105" s="194"/>
      <c r="L32105" s="195"/>
      <c r="M32105" s="196"/>
      <c r="N32105" s="197"/>
      <c r="O32105" s="197"/>
      <c r="P32105" s="231"/>
    </row>
    <row r="32106" spans="2:16">
      <c r="B32106" s="351"/>
      <c r="C32106" s="398"/>
      <c r="D32106" s="399"/>
      <c r="E32106" s="400"/>
      <c r="G32106" s="401"/>
      <c r="H32106" s="401"/>
      <c r="I32106" s="401"/>
      <c r="J32106" s="194"/>
      <c r="K32106" s="194"/>
      <c r="L32106" s="195"/>
      <c r="M32106" s="196"/>
      <c r="N32106" s="197"/>
      <c r="O32106" s="197"/>
      <c r="P32106" s="231"/>
    </row>
    <row r="32107" spans="2:16">
      <c r="B32107" s="351"/>
      <c r="C32107" s="398"/>
      <c r="D32107" s="399"/>
      <c r="E32107" s="400"/>
      <c r="G32107" s="401"/>
      <c r="H32107" s="401"/>
      <c r="I32107" s="401"/>
      <c r="J32107" s="194"/>
      <c r="K32107" s="194"/>
      <c r="L32107" s="195"/>
      <c r="M32107" s="196"/>
      <c r="N32107" s="197"/>
      <c r="O32107" s="197"/>
      <c r="P32107" s="231"/>
    </row>
    <row r="32108" spans="2:16">
      <c r="B32108" s="351"/>
      <c r="C32108" s="398"/>
      <c r="D32108" s="399"/>
      <c r="E32108" s="400"/>
      <c r="G32108" s="401"/>
      <c r="H32108" s="401"/>
      <c r="I32108" s="401"/>
      <c r="J32108" s="194"/>
      <c r="K32108" s="194"/>
      <c r="L32108" s="195"/>
      <c r="M32108" s="196"/>
      <c r="N32108" s="197"/>
      <c r="O32108" s="197"/>
      <c r="P32108" s="231"/>
    </row>
    <row r="32109" spans="2:16">
      <c r="B32109" s="351"/>
      <c r="C32109" s="398"/>
      <c r="D32109" s="399"/>
      <c r="E32109" s="400"/>
      <c r="G32109" s="401"/>
      <c r="H32109" s="401"/>
      <c r="I32109" s="401"/>
      <c r="J32109" s="194"/>
      <c r="K32109" s="194"/>
      <c r="L32109" s="195"/>
      <c r="M32109" s="196"/>
      <c r="N32109" s="197"/>
      <c r="O32109" s="197"/>
      <c r="P32109" s="231"/>
    </row>
    <row r="32110" spans="2:16">
      <c r="B32110" s="351"/>
      <c r="C32110" s="398"/>
      <c r="D32110" s="399"/>
      <c r="E32110" s="400"/>
      <c r="G32110" s="401"/>
      <c r="H32110" s="401"/>
      <c r="I32110" s="401"/>
      <c r="J32110" s="194"/>
      <c r="K32110" s="194"/>
      <c r="L32110" s="195"/>
      <c r="M32110" s="196"/>
      <c r="N32110" s="197"/>
      <c r="O32110" s="197"/>
      <c r="P32110" s="231"/>
    </row>
    <row r="32111" spans="2:16">
      <c r="B32111" s="351"/>
      <c r="C32111" s="398"/>
      <c r="D32111" s="399"/>
      <c r="E32111" s="400"/>
      <c r="G32111" s="401"/>
      <c r="H32111" s="401"/>
      <c r="I32111" s="401"/>
      <c r="J32111" s="194"/>
      <c r="K32111" s="194"/>
      <c r="L32111" s="195"/>
      <c r="M32111" s="196"/>
      <c r="N32111" s="197"/>
      <c r="O32111" s="197"/>
      <c r="P32111" s="231"/>
    </row>
    <row r="32112" spans="2:16">
      <c r="B32112" s="351"/>
      <c r="C32112" s="398"/>
      <c r="D32112" s="399"/>
      <c r="E32112" s="400"/>
      <c r="G32112" s="401"/>
      <c r="H32112" s="401"/>
      <c r="I32112" s="401"/>
      <c r="J32112" s="194"/>
      <c r="K32112" s="194"/>
      <c r="L32112" s="195"/>
      <c r="M32112" s="196"/>
      <c r="N32112" s="197"/>
      <c r="O32112" s="197"/>
      <c r="P32112" s="231"/>
    </row>
    <row r="32113" spans="2:16">
      <c r="B32113" s="351"/>
      <c r="C32113" s="398"/>
      <c r="D32113" s="399"/>
      <c r="E32113" s="400"/>
      <c r="G32113" s="401"/>
      <c r="H32113" s="401"/>
      <c r="I32113" s="401"/>
      <c r="J32113" s="194"/>
      <c r="K32113" s="194"/>
      <c r="L32113" s="195"/>
      <c r="M32113" s="196"/>
      <c r="N32113" s="197"/>
      <c r="O32113" s="197"/>
      <c r="P32113" s="231"/>
    </row>
    <row r="32114" spans="2:16">
      <c r="B32114" s="351"/>
      <c r="C32114" s="398"/>
      <c r="D32114" s="399"/>
      <c r="E32114" s="400"/>
      <c r="G32114" s="401"/>
      <c r="H32114" s="401"/>
      <c r="I32114" s="401"/>
      <c r="J32114" s="194"/>
      <c r="K32114" s="194"/>
      <c r="L32114" s="195"/>
      <c r="M32114" s="196"/>
      <c r="N32114" s="197"/>
      <c r="O32114" s="197"/>
      <c r="P32114" s="231"/>
    </row>
    <row r="32115" spans="2:16">
      <c r="B32115" s="351"/>
      <c r="C32115" s="398"/>
      <c r="D32115" s="399"/>
      <c r="E32115" s="400"/>
      <c r="G32115" s="401"/>
      <c r="H32115" s="401"/>
      <c r="I32115" s="401"/>
      <c r="J32115" s="194"/>
      <c r="K32115" s="194"/>
      <c r="L32115" s="195"/>
      <c r="M32115" s="196"/>
      <c r="N32115" s="197"/>
      <c r="O32115" s="197"/>
      <c r="P32115" s="231"/>
    </row>
    <row r="32116" spans="2:16">
      <c r="B32116" s="351"/>
      <c r="C32116" s="398"/>
      <c r="D32116" s="399"/>
      <c r="E32116" s="400"/>
      <c r="G32116" s="401"/>
      <c r="H32116" s="401"/>
      <c r="I32116" s="401"/>
      <c r="J32116" s="194"/>
      <c r="K32116" s="194"/>
      <c r="L32116" s="195"/>
      <c r="M32116" s="196"/>
      <c r="N32116" s="197"/>
      <c r="O32116" s="197"/>
      <c r="P32116" s="231"/>
    </row>
    <row r="32117" spans="2:16">
      <c r="B32117" s="351"/>
      <c r="C32117" s="398"/>
      <c r="D32117" s="399"/>
      <c r="E32117" s="400"/>
      <c r="G32117" s="401"/>
      <c r="H32117" s="401"/>
      <c r="I32117" s="401"/>
      <c r="J32117" s="194"/>
      <c r="K32117" s="194"/>
      <c r="L32117" s="195"/>
      <c r="M32117" s="196"/>
      <c r="N32117" s="197"/>
      <c r="O32117" s="197"/>
      <c r="P32117" s="231"/>
    </row>
    <row r="32118" spans="2:16">
      <c r="B32118" s="351"/>
      <c r="C32118" s="398"/>
      <c r="D32118" s="399"/>
      <c r="E32118" s="400"/>
      <c r="G32118" s="401"/>
      <c r="H32118" s="401"/>
      <c r="I32118" s="401"/>
      <c r="J32118" s="194"/>
      <c r="K32118" s="194"/>
      <c r="L32118" s="195"/>
      <c r="M32118" s="196"/>
      <c r="N32118" s="197"/>
      <c r="O32118" s="197"/>
      <c r="P32118" s="231"/>
    </row>
    <row r="32119" spans="2:16">
      <c r="B32119" s="351"/>
      <c r="C32119" s="398"/>
      <c r="D32119" s="399"/>
      <c r="E32119" s="400"/>
      <c r="G32119" s="401"/>
      <c r="H32119" s="401"/>
      <c r="I32119" s="401"/>
      <c r="J32119" s="194"/>
      <c r="K32119" s="194"/>
      <c r="L32119" s="195"/>
      <c r="M32119" s="196"/>
      <c r="N32119" s="197"/>
      <c r="O32119" s="197"/>
      <c r="P32119" s="231"/>
    </row>
    <row r="32120" spans="2:16">
      <c r="B32120" s="351"/>
      <c r="C32120" s="398"/>
      <c r="D32120" s="399"/>
      <c r="E32120" s="400"/>
      <c r="G32120" s="401"/>
      <c r="H32120" s="401"/>
      <c r="I32120" s="401"/>
      <c r="J32120" s="194"/>
      <c r="K32120" s="194"/>
      <c r="L32120" s="195"/>
      <c r="M32120" s="196"/>
      <c r="N32120" s="197"/>
      <c r="O32120" s="197"/>
      <c r="P32120" s="231"/>
    </row>
    <row r="32121" spans="2:16">
      <c r="B32121" s="351"/>
      <c r="C32121" s="398"/>
      <c r="D32121" s="399"/>
      <c r="E32121" s="400"/>
      <c r="G32121" s="401"/>
      <c r="H32121" s="401"/>
      <c r="I32121" s="401"/>
      <c r="J32121" s="194"/>
      <c r="K32121" s="194"/>
      <c r="L32121" s="195"/>
      <c r="M32121" s="196"/>
      <c r="N32121" s="197"/>
      <c r="O32121" s="197"/>
      <c r="P32121" s="231"/>
    </row>
    <row r="32122" spans="2:16">
      <c r="B32122" s="351"/>
      <c r="C32122" s="398"/>
      <c r="D32122" s="399"/>
      <c r="E32122" s="400"/>
      <c r="G32122" s="401"/>
      <c r="H32122" s="401"/>
      <c r="I32122" s="401"/>
      <c r="J32122" s="194"/>
      <c r="K32122" s="194"/>
      <c r="L32122" s="195"/>
      <c r="M32122" s="196"/>
      <c r="N32122" s="197"/>
      <c r="O32122" s="197"/>
      <c r="P32122" s="231"/>
    </row>
    <row r="32123" spans="2:16">
      <c r="B32123" s="351"/>
      <c r="C32123" s="398"/>
      <c r="D32123" s="399"/>
      <c r="E32123" s="400"/>
      <c r="G32123" s="401"/>
      <c r="H32123" s="401"/>
      <c r="I32123" s="401"/>
      <c r="J32123" s="194"/>
      <c r="K32123" s="194"/>
      <c r="L32123" s="195"/>
      <c r="M32123" s="196"/>
      <c r="N32123" s="197"/>
      <c r="O32123" s="197"/>
      <c r="P32123" s="231"/>
    </row>
    <row r="32124" spans="2:16">
      <c r="B32124" s="351"/>
      <c r="C32124" s="398"/>
      <c r="D32124" s="399"/>
      <c r="E32124" s="400"/>
      <c r="G32124" s="401"/>
      <c r="H32124" s="401"/>
      <c r="I32124" s="401"/>
      <c r="J32124" s="194"/>
      <c r="K32124" s="194"/>
      <c r="L32124" s="195"/>
      <c r="M32124" s="196"/>
      <c r="N32124" s="197"/>
      <c r="O32124" s="197"/>
      <c r="P32124" s="231"/>
    </row>
    <row r="32125" spans="2:16">
      <c r="B32125" s="351"/>
      <c r="C32125" s="398"/>
      <c r="D32125" s="399"/>
      <c r="E32125" s="400"/>
      <c r="G32125" s="401"/>
      <c r="H32125" s="401"/>
      <c r="I32125" s="401"/>
      <c r="J32125" s="194"/>
      <c r="K32125" s="194"/>
      <c r="L32125" s="195"/>
      <c r="M32125" s="196"/>
      <c r="N32125" s="197"/>
      <c r="O32125" s="197"/>
      <c r="P32125" s="231"/>
    </row>
    <row r="32126" spans="2:16">
      <c r="B32126" s="351"/>
      <c r="C32126" s="398"/>
      <c r="D32126" s="399"/>
      <c r="E32126" s="400"/>
      <c r="G32126" s="401"/>
      <c r="H32126" s="401"/>
      <c r="I32126" s="401"/>
      <c r="J32126" s="194"/>
      <c r="K32126" s="194"/>
      <c r="L32126" s="195"/>
      <c r="M32126" s="196"/>
      <c r="N32126" s="197"/>
      <c r="O32126" s="197"/>
      <c r="P32126" s="231"/>
    </row>
    <row r="32127" spans="2:16">
      <c r="B32127" s="351"/>
      <c r="C32127" s="398"/>
      <c r="D32127" s="399"/>
      <c r="E32127" s="400"/>
      <c r="G32127" s="401"/>
      <c r="H32127" s="401"/>
      <c r="I32127" s="401"/>
      <c r="J32127" s="194"/>
      <c r="K32127" s="194"/>
      <c r="L32127" s="195"/>
      <c r="M32127" s="196"/>
      <c r="N32127" s="197"/>
      <c r="O32127" s="197"/>
      <c r="P32127" s="231"/>
    </row>
    <row r="32128" spans="2:16">
      <c r="B32128" s="351"/>
      <c r="C32128" s="398"/>
      <c r="D32128" s="399"/>
      <c r="E32128" s="400"/>
      <c r="G32128" s="401"/>
      <c r="H32128" s="401"/>
      <c r="I32128" s="401"/>
      <c r="J32128" s="194"/>
      <c r="K32128" s="194"/>
      <c r="L32128" s="195"/>
      <c r="M32128" s="196"/>
      <c r="N32128" s="197"/>
      <c r="O32128" s="197"/>
      <c r="P32128" s="231"/>
    </row>
    <row r="32129" spans="2:16">
      <c r="B32129" s="351"/>
      <c r="C32129" s="398"/>
      <c r="D32129" s="399"/>
      <c r="E32129" s="400"/>
      <c r="G32129" s="401"/>
      <c r="H32129" s="401"/>
      <c r="I32129" s="401"/>
      <c r="J32129" s="194"/>
      <c r="K32129" s="194"/>
      <c r="L32129" s="195"/>
      <c r="M32129" s="196"/>
      <c r="N32129" s="197"/>
      <c r="O32129" s="197"/>
      <c r="P32129" s="231"/>
    </row>
    <row r="32130" spans="2:16">
      <c r="B32130" s="351"/>
      <c r="C32130" s="398"/>
      <c r="D32130" s="399"/>
      <c r="E32130" s="400"/>
      <c r="G32130" s="401"/>
      <c r="H32130" s="401"/>
      <c r="I32130" s="401"/>
      <c r="J32130" s="194"/>
      <c r="K32130" s="194"/>
      <c r="L32130" s="195"/>
      <c r="M32130" s="196"/>
      <c r="N32130" s="197"/>
      <c r="O32130" s="197"/>
      <c r="P32130" s="231"/>
    </row>
    <row r="32131" spans="2:16">
      <c r="B32131" s="351"/>
      <c r="C32131" s="398"/>
      <c r="D32131" s="399"/>
      <c r="E32131" s="400"/>
      <c r="G32131" s="401"/>
      <c r="H32131" s="401"/>
      <c r="I32131" s="401"/>
      <c r="J32131" s="194"/>
      <c r="K32131" s="194"/>
      <c r="L32131" s="195"/>
      <c r="M32131" s="196"/>
      <c r="N32131" s="197"/>
      <c r="O32131" s="197"/>
      <c r="P32131" s="231"/>
    </row>
    <row r="32132" spans="2:16">
      <c r="B32132" s="351"/>
      <c r="C32132" s="398"/>
      <c r="D32132" s="399"/>
      <c r="E32132" s="400"/>
      <c r="G32132" s="401"/>
      <c r="H32132" s="401"/>
      <c r="I32132" s="401"/>
      <c r="J32132" s="194"/>
      <c r="K32132" s="194"/>
      <c r="L32132" s="195"/>
      <c r="M32132" s="196"/>
      <c r="N32132" s="197"/>
      <c r="O32132" s="197"/>
      <c r="P32132" s="231"/>
    </row>
    <row r="32133" spans="2:16">
      <c r="B32133" s="351"/>
      <c r="C32133" s="398"/>
      <c r="D32133" s="399"/>
      <c r="E32133" s="400"/>
      <c r="G32133" s="401"/>
      <c r="H32133" s="401"/>
      <c r="I32133" s="401"/>
      <c r="J32133" s="194"/>
      <c r="K32133" s="194"/>
      <c r="L32133" s="195"/>
      <c r="M32133" s="196"/>
      <c r="N32133" s="197"/>
      <c r="O32133" s="197"/>
      <c r="P32133" s="231"/>
    </row>
    <row r="32134" spans="2:16">
      <c r="B32134" s="351"/>
      <c r="C32134" s="398"/>
      <c r="D32134" s="399"/>
      <c r="E32134" s="400"/>
      <c r="G32134" s="401"/>
      <c r="H32134" s="401"/>
      <c r="I32134" s="401"/>
      <c r="J32134" s="194"/>
      <c r="K32134" s="194"/>
      <c r="L32134" s="195"/>
      <c r="M32134" s="196"/>
      <c r="N32134" s="197"/>
      <c r="O32134" s="197"/>
      <c r="P32134" s="231"/>
    </row>
    <row r="32135" spans="2:16">
      <c r="B32135" s="351"/>
      <c r="C32135" s="398"/>
      <c r="D32135" s="399"/>
      <c r="E32135" s="400"/>
      <c r="G32135" s="401"/>
      <c r="H32135" s="401"/>
      <c r="I32135" s="401"/>
      <c r="J32135" s="194"/>
      <c r="K32135" s="194"/>
      <c r="L32135" s="195"/>
      <c r="M32135" s="196"/>
      <c r="N32135" s="197"/>
      <c r="O32135" s="197"/>
      <c r="P32135" s="231"/>
    </row>
    <row r="32136" spans="2:16">
      <c r="B32136" s="351"/>
      <c r="C32136" s="398"/>
      <c r="D32136" s="399"/>
      <c r="E32136" s="400"/>
      <c r="G32136" s="401"/>
      <c r="H32136" s="401"/>
      <c r="I32136" s="401"/>
      <c r="J32136" s="194"/>
      <c r="K32136" s="194"/>
      <c r="L32136" s="195"/>
      <c r="M32136" s="196"/>
      <c r="N32136" s="197"/>
      <c r="O32136" s="197"/>
      <c r="P32136" s="231"/>
    </row>
    <row r="32137" spans="2:16">
      <c r="B32137" s="351"/>
      <c r="C32137" s="398"/>
      <c r="D32137" s="399"/>
      <c r="E32137" s="400"/>
      <c r="G32137" s="401"/>
      <c r="H32137" s="401"/>
      <c r="I32137" s="401"/>
      <c r="J32137" s="194"/>
      <c r="K32137" s="194"/>
      <c r="L32137" s="195"/>
      <c r="M32137" s="196"/>
      <c r="N32137" s="197"/>
      <c r="O32137" s="197"/>
      <c r="P32137" s="231"/>
    </row>
    <row r="32138" spans="2:16">
      <c r="B32138" s="351"/>
      <c r="C32138" s="398"/>
      <c r="D32138" s="399"/>
      <c r="E32138" s="400"/>
      <c r="G32138" s="401"/>
      <c r="H32138" s="401"/>
      <c r="I32138" s="401"/>
      <c r="J32138" s="194"/>
      <c r="K32138" s="194"/>
      <c r="L32138" s="195"/>
      <c r="M32138" s="196"/>
      <c r="N32138" s="197"/>
      <c r="O32138" s="197"/>
      <c r="P32138" s="231"/>
    </row>
    <row r="32139" spans="2:16">
      <c r="B32139" s="351"/>
      <c r="C32139" s="398"/>
      <c r="D32139" s="399"/>
      <c r="E32139" s="400"/>
      <c r="G32139" s="401"/>
      <c r="H32139" s="401"/>
      <c r="I32139" s="401"/>
      <c r="J32139" s="194"/>
      <c r="K32139" s="194"/>
      <c r="L32139" s="195"/>
      <c r="M32139" s="196"/>
      <c r="N32139" s="197"/>
      <c r="O32139" s="197"/>
      <c r="P32139" s="231"/>
    </row>
    <row r="32140" spans="2:16">
      <c r="B32140" s="351"/>
      <c r="C32140" s="398"/>
      <c r="D32140" s="399"/>
      <c r="E32140" s="400"/>
      <c r="G32140" s="401"/>
      <c r="H32140" s="401"/>
      <c r="I32140" s="401"/>
      <c r="J32140" s="194"/>
      <c r="K32140" s="194"/>
      <c r="L32140" s="195"/>
      <c r="M32140" s="196"/>
      <c r="N32140" s="197"/>
      <c r="O32140" s="197"/>
      <c r="P32140" s="231"/>
    </row>
    <row r="32141" spans="2:16">
      <c r="B32141" s="351"/>
      <c r="C32141" s="398"/>
      <c r="D32141" s="399"/>
      <c r="E32141" s="400"/>
      <c r="G32141" s="401"/>
      <c r="H32141" s="401"/>
      <c r="I32141" s="401"/>
      <c r="J32141" s="194"/>
      <c r="K32141" s="194"/>
      <c r="L32141" s="195"/>
      <c r="M32141" s="196"/>
      <c r="N32141" s="197"/>
      <c r="O32141" s="197"/>
      <c r="P32141" s="231"/>
    </row>
    <row r="32142" spans="2:16">
      <c r="B32142" s="351"/>
      <c r="C32142" s="398"/>
      <c r="D32142" s="399"/>
      <c r="E32142" s="400"/>
      <c r="G32142" s="401"/>
      <c r="H32142" s="401"/>
      <c r="I32142" s="401"/>
      <c r="J32142" s="194"/>
      <c r="K32142" s="194"/>
      <c r="L32142" s="195"/>
      <c r="M32142" s="196"/>
      <c r="N32142" s="197"/>
      <c r="O32142" s="197"/>
      <c r="P32142" s="231"/>
    </row>
    <row r="32143" spans="2:16">
      <c r="B32143" s="351"/>
      <c r="C32143" s="398"/>
      <c r="D32143" s="404"/>
      <c r="E32143" s="405"/>
      <c r="G32143" s="406"/>
      <c r="H32143" s="406"/>
      <c r="I32143" s="406"/>
      <c r="J32143" s="194"/>
      <c r="K32143" s="194"/>
      <c r="L32143" s="195"/>
      <c r="M32143" s="196"/>
      <c r="N32143" s="197"/>
      <c r="O32143" s="197"/>
      <c r="P32143" s="221"/>
    </row>
    <row r="32144" spans="2:16">
      <c r="B32144" s="351"/>
      <c r="C32144" s="398"/>
      <c r="D32144" s="399"/>
      <c r="E32144" s="400"/>
      <c r="G32144" s="401"/>
      <c r="H32144" s="401"/>
      <c r="I32144" s="401"/>
      <c r="J32144" s="194"/>
      <c r="K32144" s="194"/>
      <c r="L32144" s="195"/>
      <c r="M32144" s="196"/>
      <c r="N32144" s="197"/>
      <c r="O32144" s="197"/>
      <c r="P32144" s="231"/>
    </row>
    <row r="32145" spans="2:16">
      <c r="B32145" s="351"/>
      <c r="C32145" s="398"/>
      <c r="D32145" s="399"/>
      <c r="E32145" s="400"/>
      <c r="G32145" s="401"/>
      <c r="H32145" s="401"/>
      <c r="I32145" s="401"/>
      <c r="J32145" s="194"/>
      <c r="K32145" s="194"/>
      <c r="L32145" s="195"/>
      <c r="M32145" s="196"/>
      <c r="N32145" s="197"/>
      <c r="O32145" s="197"/>
      <c r="P32145" s="231"/>
    </row>
    <row r="32146" spans="2:16">
      <c r="B32146" s="351"/>
      <c r="C32146" s="398"/>
      <c r="D32146" s="399"/>
      <c r="E32146" s="400"/>
      <c r="G32146" s="401"/>
      <c r="H32146" s="401"/>
      <c r="I32146" s="401"/>
      <c r="J32146" s="194"/>
      <c r="K32146" s="194"/>
      <c r="L32146" s="195"/>
      <c r="M32146" s="196"/>
      <c r="N32146" s="197"/>
      <c r="O32146" s="197"/>
      <c r="P32146" s="231"/>
    </row>
    <row r="32147" spans="2:16">
      <c r="B32147" s="351"/>
      <c r="C32147" s="398"/>
      <c r="D32147" s="399"/>
      <c r="E32147" s="400"/>
      <c r="G32147" s="401"/>
      <c r="H32147" s="401"/>
      <c r="I32147" s="401"/>
      <c r="J32147" s="194"/>
      <c r="K32147" s="194"/>
      <c r="L32147" s="195"/>
      <c r="M32147" s="196"/>
      <c r="N32147" s="197"/>
      <c r="O32147" s="197"/>
      <c r="P32147" s="231"/>
    </row>
    <row r="32148" spans="2:16">
      <c r="B32148" s="351"/>
      <c r="C32148" s="398"/>
      <c r="D32148" s="399"/>
      <c r="E32148" s="400"/>
      <c r="G32148" s="401"/>
      <c r="H32148" s="401"/>
      <c r="I32148" s="401"/>
      <c r="J32148" s="194"/>
      <c r="K32148" s="194"/>
      <c r="L32148" s="195"/>
      <c r="M32148" s="196"/>
      <c r="N32148" s="197"/>
      <c r="O32148" s="197"/>
      <c r="P32148" s="231"/>
    </row>
    <row r="32149" spans="2:16">
      <c r="B32149" s="351"/>
      <c r="C32149" s="398"/>
      <c r="D32149" s="399"/>
      <c r="E32149" s="400"/>
      <c r="G32149" s="401"/>
      <c r="H32149" s="401"/>
      <c r="I32149" s="401"/>
      <c r="J32149" s="194"/>
      <c r="K32149" s="194"/>
      <c r="L32149" s="195"/>
      <c r="M32149" s="196"/>
      <c r="N32149" s="197"/>
      <c r="O32149" s="197"/>
      <c r="P32149" s="231"/>
    </row>
    <row r="32150" spans="2:16">
      <c r="B32150" s="351"/>
      <c r="C32150" s="398"/>
      <c r="D32150" s="399"/>
      <c r="E32150" s="400"/>
      <c r="G32150" s="401"/>
      <c r="H32150" s="401"/>
      <c r="I32150" s="401"/>
      <c r="J32150" s="194"/>
      <c r="K32150" s="194"/>
      <c r="L32150" s="195"/>
      <c r="M32150" s="196"/>
      <c r="N32150" s="197"/>
      <c r="O32150" s="197"/>
      <c r="P32150" s="231"/>
    </row>
    <row r="32151" spans="2:16">
      <c r="B32151" s="351"/>
      <c r="C32151" s="398"/>
      <c r="D32151" s="399"/>
      <c r="E32151" s="400"/>
      <c r="G32151" s="401"/>
      <c r="H32151" s="401"/>
      <c r="I32151" s="401"/>
      <c r="J32151" s="194"/>
      <c r="K32151" s="194"/>
      <c r="L32151" s="195"/>
      <c r="M32151" s="196"/>
      <c r="N32151" s="197"/>
      <c r="O32151" s="197"/>
      <c r="P32151" s="231"/>
    </row>
    <row r="32152" spans="2:16">
      <c r="B32152" s="351"/>
      <c r="C32152" s="398"/>
      <c r="D32152" s="399"/>
      <c r="E32152" s="400"/>
      <c r="G32152" s="401"/>
      <c r="H32152" s="401"/>
      <c r="I32152" s="401"/>
      <c r="J32152" s="194"/>
      <c r="K32152" s="194"/>
      <c r="L32152" s="195"/>
      <c r="M32152" s="196"/>
      <c r="N32152" s="197"/>
      <c r="O32152" s="197"/>
      <c r="P32152" s="231"/>
    </row>
    <row r="32153" spans="2:16">
      <c r="B32153" s="351"/>
      <c r="C32153" s="398"/>
      <c r="D32153" s="399"/>
      <c r="E32153" s="400"/>
      <c r="G32153" s="401"/>
      <c r="H32153" s="401"/>
      <c r="I32153" s="401"/>
      <c r="J32153" s="194"/>
      <c r="K32153" s="194"/>
      <c r="L32153" s="195"/>
      <c r="M32153" s="196"/>
      <c r="N32153" s="197"/>
      <c r="O32153" s="197"/>
      <c r="P32153" s="231"/>
    </row>
    <row r="32154" spans="2:16">
      <c r="B32154" s="351"/>
      <c r="C32154" s="398"/>
      <c r="D32154" s="399"/>
      <c r="E32154" s="400"/>
      <c r="G32154" s="401"/>
      <c r="H32154" s="401"/>
      <c r="I32154" s="401"/>
      <c r="J32154" s="194"/>
      <c r="K32154" s="194"/>
      <c r="L32154" s="195"/>
      <c r="M32154" s="196"/>
      <c r="N32154" s="197"/>
      <c r="O32154" s="197"/>
      <c r="P32154" s="231"/>
    </row>
    <row r="32155" spans="2:16">
      <c r="B32155" s="351"/>
      <c r="C32155" s="398"/>
      <c r="D32155" s="399"/>
      <c r="E32155" s="400"/>
      <c r="G32155" s="401"/>
      <c r="H32155" s="401"/>
      <c r="I32155" s="401"/>
      <c r="J32155" s="194"/>
      <c r="K32155" s="194"/>
      <c r="L32155" s="195"/>
      <c r="M32155" s="196"/>
      <c r="N32155" s="197"/>
      <c r="O32155" s="197"/>
      <c r="P32155" s="231"/>
    </row>
    <row r="32156" spans="2:16">
      <c r="B32156" s="351"/>
      <c r="C32156" s="398"/>
      <c r="D32156" s="399"/>
      <c r="E32156" s="400"/>
      <c r="G32156" s="401"/>
      <c r="H32156" s="401"/>
      <c r="I32156" s="401"/>
      <c r="J32156" s="194"/>
      <c r="K32156" s="194"/>
      <c r="L32156" s="195"/>
      <c r="M32156" s="196"/>
      <c r="N32156" s="197"/>
      <c r="O32156" s="197"/>
      <c r="P32156" s="231"/>
    </row>
    <row r="32157" spans="2:16">
      <c r="B32157" s="351"/>
      <c r="C32157" s="398"/>
      <c r="D32157" s="399"/>
      <c r="E32157" s="400"/>
      <c r="G32157" s="401"/>
      <c r="H32157" s="401"/>
      <c r="I32157" s="401"/>
      <c r="J32157" s="194"/>
      <c r="K32157" s="194"/>
      <c r="L32157" s="195"/>
      <c r="M32157" s="196"/>
      <c r="N32157" s="197"/>
      <c r="O32157" s="197"/>
      <c r="P32157" s="231"/>
    </row>
    <row r="32158" spans="2:16">
      <c r="B32158" s="351"/>
      <c r="C32158" s="398"/>
      <c r="D32158" s="399"/>
      <c r="E32158" s="400"/>
      <c r="G32158" s="401"/>
      <c r="H32158" s="401"/>
      <c r="I32158" s="401"/>
      <c r="J32158" s="194"/>
      <c r="K32158" s="194"/>
      <c r="L32158" s="195"/>
      <c r="M32158" s="196"/>
      <c r="N32158" s="197"/>
      <c r="O32158" s="197"/>
      <c r="P32158" s="231"/>
    </row>
    <row r="32159" spans="2:16">
      <c r="B32159" s="351"/>
      <c r="C32159" s="398"/>
      <c r="D32159" s="399"/>
      <c r="E32159" s="400"/>
      <c r="G32159" s="401"/>
      <c r="H32159" s="401"/>
      <c r="I32159" s="401"/>
      <c r="J32159" s="194"/>
      <c r="K32159" s="194"/>
      <c r="L32159" s="195"/>
      <c r="M32159" s="196"/>
      <c r="N32159" s="197"/>
      <c r="O32159" s="197"/>
      <c r="P32159" s="231"/>
    </row>
    <row r="32160" spans="2:16">
      <c r="B32160" s="351"/>
      <c r="C32160" s="398"/>
      <c r="D32160" s="399"/>
      <c r="E32160" s="400"/>
      <c r="G32160" s="401"/>
      <c r="H32160" s="401"/>
      <c r="I32160" s="401"/>
      <c r="J32160" s="194"/>
      <c r="K32160" s="194"/>
      <c r="L32160" s="195"/>
      <c r="M32160" s="196"/>
      <c r="N32160" s="197"/>
      <c r="O32160" s="197"/>
      <c r="P32160" s="231"/>
    </row>
    <row r="32161" spans="2:16">
      <c r="B32161" s="351"/>
      <c r="C32161" s="398"/>
      <c r="D32161" s="399"/>
      <c r="E32161" s="400"/>
      <c r="G32161" s="401"/>
      <c r="H32161" s="401"/>
      <c r="I32161" s="401"/>
      <c r="J32161" s="194"/>
      <c r="K32161" s="194"/>
      <c r="L32161" s="195"/>
      <c r="M32161" s="196"/>
      <c r="N32161" s="197"/>
      <c r="O32161" s="197"/>
      <c r="P32161" s="231"/>
    </row>
    <row r="32162" spans="2:16">
      <c r="B32162" s="351"/>
      <c r="C32162" s="398"/>
      <c r="D32162" s="399"/>
      <c r="E32162" s="400"/>
      <c r="G32162" s="401"/>
      <c r="H32162" s="401"/>
      <c r="I32162" s="401"/>
      <c r="J32162" s="194"/>
      <c r="K32162" s="194"/>
      <c r="L32162" s="195"/>
      <c r="M32162" s="196"/>
      <c r="N32162" s="197"/>
      <c r="O32162" s="197"/>
      <c r="P32162" s="231"/>
    </row>
    <row r="32163" spans="2:16">
      <c r="B32163" s="351"/>
      <c r="C32163" s="398"/>
      <c r="D32163" s="399"/>
      <c r="E32163" s="400"/>
      <c r="G32163" s="401"/>
      <c r="H32163" s="401"/>
      <c r="I32163" s="401"/>
      <c r="J32163" s="194"/>
      <c r="K32163" s="194"/>
      <c r="L32163" s="195"/>
      <c r="M32163" s="196"/>
      <c r="N32163" s="197"/>
      <c r="O32163" s="197"/>
      <c r="P32163" s="231"/>
    </row>
    <row r="32164" spans="2:16">
      <c r="B32164" s="351"/>
      <c r="C32164" s="398"/>
      <c r="D32164" s="399"/>
      <c r="E32164" s="400"/>
      <c r="G32164" s="401"/>
      <c r="H32164" s="401"/>
      <c r="I32164" s="401"/>
      <c r="J32164" s="194"/>
      <c r="K32164" s="194"/>
      <c r="L32164" s="195"/>
      <c r="M32164" s="196"/>
      <c r="N32164" s="197"/>
      <c r="O32164" s="197"/>
      <c r="P32164" s="231"/>
    </row>
    <row r="32165" spans="2:16">
      <c r="B32165" s="351"/>
      <c r="C32165" s="398"/>
      <c r="D32165" s="399"/>
      <c r="E32165" s="400"/>
      <c r="G32165" s="401"/>
      <c r="H32165" s="401"/>
      <c r="I32165" s="401"/>
      <c r="J32165" s="194"/>
      <c r="K32165" s="194"/>
      <c r="L32165" s="195"/>
      <c r="M32165" s="196"/>
      <c r="N32165" s="197"/>
      <c r="O32165" s="197"/>
      <c r="P32165" s="231"/>
    </row>
    <row r="32166" spans="2:16">
      <c r="B32166" s="351"/>
      <c r="C32166" s="398"/>
      <c r="D32166" s="399"/>
      <c r="E32166" s="400"/>
      <c r="G32166" s="401"/>
      <c r="H32166" s="401"/>
      <c r="I32166" s="401"/>
      <c r="J32166" s="194"/>
      <c r="K32166" s="194"/>
      <c r="L32166" s="195"/>
      <c r="M32166" s="196"/>
      <c r="N32166" s="197"/>
      <c r="O32166" s="197"/>
      <c r="P32166" s="231"/>
    </row>
    <row r="32167" spans="2:16">
      <c r="B32167" s="351"/>
      <c r="C32167" s="398"/>
      <c r="D32167" s="399"/>
      <c r="E32167" s="400"/>
      <c r="G32167" s="401"/>
      <c r="H32167" s="401"/>
      <c r="I32167" s="401"/>
      <c r="J32167" s="194"/>
      <c r="K32167" s="194"/>
      <c r="L32167" s="195"/>
      <c r="M32167" s="196"/>
      <c r="N32167" s="197"/>
      <c r="O32167" s="197"/>
      <c r="P32167" s="231"/>
    </row>
    <row r="32168" spans="2:16">
      <c r="B32168" s="351"/>
      <c r="C32168" s="398"/>
      <c r="D32168" s="399"/>
      <c r="E32168" s="400"/>
      <c r="G32168" s="401"/>
      <c r="H32168" s="401"/>
      <c r="I32168" s="401"/>
      <c r="J32168" s="194"/>
      <c r="K32168" s="194"/>
      <c r="L32168" s="195"/>
      <c r="M32168" s="196"/>
      <c r="N32168" s="197"/>
      <c r="O32168" s="197"/>
      <c r="P32168" s="231"/>
    </row>
    <row r="32169" spans="2:16">
      <c r="B32169" s="351"/>
      <c r="C32169" s="398"/>
      <c r="D32169" s="399"/>
      <c r="E32169" s="400"/>
      <c r="G32169" s="401"/>
      <c r="H32169" s="401"/>
      <c r="I32169" s="401"/>
      <c r="J32169" s="194"/>
      <c r="K32169" s="194"/>
      <c r="L32169" s="195"/>
      <c r="M32169" s="196"/>
      <c r="N32169" s="197"/>
      <c r="O32169" s="197"/>
      <c r="P32169" s="231"/>
    </row>
    <row r="32170" spans="2:16">
      <c r="B32170" s="351"/>
      <c r="C32170" s="398"/>
      <c r="D32170" s="399"/>
      <c r="E32170" s="400"/>
      <c r="G32170" s="401"/>
      <c r="H32170" s="401"/>
      <c r="I32170" s="401"/>
      <c r="J32170" s="194"/>
      <c r="K32170" s="194"/>
      <c r="L32170" s="195"/>
      <c r="M32170" s="196"/>
      <c r="N32170" s="197"/>
      <c r="O32170" s="197"/>
      <c r="P32170" s="231"/>
    </row>
    <row r="32171" spans="2:16">
      <c r="B32171" s="351"/>
      <c r="C32171" s="398"/>
      <c r="D32171" s="399"/>
      <c r="E32171" s="400"/>
      <c r="G32171" s="401"/>
      <c r="H32171" s="401"/>
      <c r="I32171" s="401"/>
      <c r="J32171" s="194"/>
      <c r="K32171" s="194"/>
      <c r="L32171" s="195"/>
      <c r="M32171" s="196"/>
      <c r="N32171" s="197"/>
      <c r="O32171" s="197"/>
      <c r="P32171" s="231"/>
    </row>
    <row r="32172" spans="2:16">
      <c r="B32172" s="351"/>
      <c r="C32172" s="398"/>
      <c r="D32172" s="399"/>
      <c r="E32172" s="400"/>
      <c r="G32172" s="401"/>
      <c r="H32172" s="401"/>
      <c r="I32172" s="401"/>
      <c r="J32172" s="194"/>
      <c r="K32172" s="194"/>
      <c r="L32172" s="195"/>
      <c r="M32172" s="196"/>
      <c r="N32172" s="197"/>
      <c r="O32172" s="197"/>
      <c r="P32172" s="231"/>
    </row>
    <row r="32173" spans="2:16">
      <c r="B32173" s="351"/>
      <c r="C32173" s="398"/>
      <c r="D32173" s="399"/>
      <c r="E32173" s="400"/>
      <c r="G32173" s="401"/>
      <c r="H32173" s="401"/>
      <c r="I32173" s="401"/>
      <c r="J32173" s="194"/>
      <c r="K32173" s="194"/>
      <c r="L32173" s="195"/>
      <c r="M32173" s="196"/>
      <c r="N32173" s="197"/>
      <c r="O32173" s="197"/>
      <c r="P32173" s="231"/>
    </row>
    <row r="32174" spans="2:16">
      <c r="B32174" s="351"/>
      <c r="C32174" s="398"/>
      <c r="D32174" s="399"/>
      <c r="E32174" s="400"/>
      <c r="G32174" s="401"/>
      <c r="H32174" s="401"/>
      <c r="I32174" s="401"/>
      <c r="J32174" s="194"/>
      <c r="K32174" s="194"/>
      <c r="L32174" s="195"/>
      <c r="M32174" s="196"/>
      <c r="N32174" s="197"/>
      <c r="O32174" s="197"/>
      <c r="P32174" s="231"/>
    </row>
    <row r="32175" spans="2:16">
      <c r="B32175" s="351"/>
      <c r="C32175" s="398"/>
      <c r="D32175" s="399"/>
      <c r="E32175" s="400"/>
      <c r="G32175" s="401"/>
      <c r="H32175" s="401"/>
      <c r="I32175" s="401"/>
      <c r="J32175" s="194"/>
      <c r="K32175" s="194"/>
      <c r="L32175" s="195"/>
      <c r="M32175" s="196"/>
      <c r="N32175" s="197"/>
      <c r="O32175" s="197"/>
      <c r="P32175" s="231"/>
    </row>
    <row r="32176" spans="2:16">
      <c r="B32176" s="351"/>
      <c r="C32176" s="398"/>
      <c r="D32176" s="399"/>
      <c r="E32176" s="400"/>
      <c r="G32176" s="401"/>
      <c r="H32176" s="401"/>
      <c r="I32176" s="401"/>
      <c r="J32176" s="194"/>
      <c r="K32176" s="194"/>
      <c r="L32176" s="195"/>
      <c r="M32176" s="196"/>
      <c r="N32176" s="197"/>
      <c r="O32176" s="197"/>
      <c r="P32176" s="231"/>
    </row>
    <row r="32177" spans="2:16">
      <c r="B32177" s="351"/>
      <c r="C32177" s="398"/>
      <c r="D32177" s="399"/>
      <c r="E32177" s="400"/>
      <c r="G32177" s="401"/>
      <c r="H32177" s="401"/>
      <c r="I32177" s="401"/>
      <c r="J32177" s="194"/>
      <c r="K32177" s="194"/>
      <c r="L32177" s="195"/>
      <c r="M32177" s="196"/>
      <c r="N32177" s="197"/>
      <c r="O32177" s="197"/>
      <c r="P32177" s="231"/>
    </row>
    <row r="32178" spans="2:16">
      <c r="B32178" s="351"/>
      <c r="C32178" s="398"/>
      <c r="D32178" s="399"/>
      <c r="E32178" s="400"/>
      <c r="G32178" s="401"/>
      <c r="H32178" s="401"/>
      <c r="I32178" s="401"/>
      <c r="J32178" s="194"/>
      <c r="K32178" s="194"/>
      <c r="L32178" s="195"/>
      <c r="M32178" s="196"/>
      <c r="N32178" s="197"/>
      <c r="O32178" s="197"/>
      <c r="P32178" s="231"/>
    </row>
    <row r="32179" spans="2:16">
      <c r="B32179" s="351"/>
      <c r="C32179" s="398"/>
      <c r="D32179" s="399"/>
      <c r="E32179" s="400"/>
      <c r="G32179" s="401"/>
      <c r="H32179" s="401"/>
      <c r="I32179" s="401"/>
      <c r="J32179" s="194"/>
      <c r="K32179" s="194"/>
      <c r="L32179" s="195"/>
      <c r="M32179" s="196"/>
      <c r="N32179" s="197"/>
      <c r="O32179" s="197"/>
      <c r="P32179" s="231"/>
    </row>
    <row r="32180" spans="2:16">
      <c r="B32180" s="351"/>
      <c r="C32180" s="398"/>
      <c r="D32180" s="399"/>
      <c r="E32180" s="400"/>
      <c r="G32180" s="401"/>
      <c r="H32180" s="401"/>
      <c r="I32180" s="401"/>
      <c r="J32180" s="194"/>
      <c r="K32180" s="194"/>
      <c r="L32180" s="195"/>
      <c r="M32180" s="196"/>
      <c r="N32180" s="197"/>
      <c r="O32180" s="197"/>
      <c r="P32180" s="231"/>
    </row>
    <row r="32181" spans="2:16">
      <c r="B32181" s="351"/>
      <c r="C32181" s="398"/>
      <c r="D32181" s="399"/>
      <c r="E32181" s="400"/>
      <c r="G32181" s="401"/>
      <c r="H32181" s="401"/>
      <c r="I32181" s="401"/>
      <c r="J32181" s="194"/>
      <c r="K32181" s="194"/>
      <c r="L32181" s="195"/>
      <c r="M32181" s="196"/>
      <c r="N32181" s="197"/>
      <c r="O32181" s="197"/>
      <c r="P32181" s="231"/>
    </row>
    <row r="32182" spans="2:16">
      <c r="B32182" s="351"/>
      <c r="C32182" s="398"/>
      <c r="D32182" s="399"/>
      <c r="E32182" s="400"/>
      <c r="G32182" s="401"/>
      <c r="H32182" s="401"/>
      <c r="I32182" s="401"/>
      <c r="J32182" s="194"/>
      <c r="K32182" s="194"/>
      <c r="L32182" s="195"/>
      <c r="M32182" s="196"/>
      <c r="N32182" s="197"/>
      <c r="O32182" s="197"/>
      <c r="P32182" s="231"/>
    </row>
    <row r="32183" spans="2:16">
      <c r="B32183" s="351"/>
      <c r="C32183" s="398"/>
      <c r="D32183" s="399"/>
      <c r="E32183" s="400"/>
      <c r="G32183" s="401"/>
      <c r="H32183" s="401"/>
      <c r="I32183" s="401"/>
      <c r="J32183" s="194"/>
      <c r="K32183" s="194"/>
      <c r="L32183" s="195"/>
      <c r="M32183" s="196"/>
      <c r="N32183" s="197"/>
      <c r="O32183" s="197"/>
      <c r="P32183" s="231"/>
    </row>
    <row r="32184" spans="2:16">
      <c r="B32184" s="351"/>
      <c r="C32184" s="398"/>
      <c r="D32184" s="399"/>
      <c r="E32184" s="400"/>
      <c r="G32184" s="401"/>
      <c r="H32184" s="401"/>
      <c r="I32184" s="401"/>
      <c r="J32184" s="194"/>
      <c r="K32184" s="194"/>
      <c r="L32184" s="195"/>
      <c r="M32184" s="196"/>
      <c r="N32184" s="197"/>
      <c r="O32184" s="197"/>
      <c r="P32184" s="231"/>
    </row>
    <row r="32185" spans="2:16">
      <c r="B32185" s="351"/>
      <c r="C32185" s="398"/>
      <c r="D32185" s="399"/>
      <c r="E32185" s="400"/>
      <c r="G32185" s="401"/>
      <c r="H32185" s="401"/>
      <c r="I32185" s="401"/>
      <c r="J32185" s="194"/>
      <c r="K32185" s="194"/>
      <c r="L32185" s="195"/>
      <c r="M32185" s="196"/>
      <c r="N32185" s="197"/>
      <c r="O32185" s="197"/>
      <c r="P32185" s="231"/>
    </row>
    <row r="32186" spans="2:16">
      <c r="B32186" s="351"/>
      <c r="C32186" s="398"/>
      <c r="D32186" s="399"/>
      <c r="E32186" s="400"/>
      <c r="G32186" s="401"/>
      <c r="H32186" s="401"/>
      <c r="I32186" s="401"/>
      <c r="J32186" s="194"/>
      <c r="K32186" s="194"/>
      <c r="L32186" s="195"/>
      <c r="M32186" s="196"/>
      <c r="N32186" s="197"/>
      <c r="O32186" s="197"/>
      <c r="P32186" s="231"/>
    </row>
    <row r="32187" spans="2:16">
      <c r="B32187" s="351"/>
      <c r="C32187" s="398"/>
      <c r="D32187" s="399"/>
      <c r="E32187" s="400"/>
      <c r="G32187" s="401"/>
      <c r="H32187" s="401"/>
      <c r="I32187" s="401"/>
      <c r="J32187" s="194"/>
      <c r="K32187" s="194"/>
      <c r="L32187" s="195"/>
      <c r="M32187" s="196"/>
      <c r="N32187" s="197"/>
      <c r="O32187" s="197"/>
      <c r="P32187" s="231"/>
    </row>
    <row r="32188" spans="2:16">
      <c r="B32188" s="351"/>
      <c r="C32188" s="398"/>
      <c r="D32188" s="399"/>
      <c r="E32188" s="400"/>
      <c r="G32188" s="401"/>
      <c r="H32188" s="401"/>
      <c r="I32188" s="401"/>
      <c r="J32188" s="194"/>
      <c r="K32188" s="194"/>
      <c r="L32188" s="195"/>
      <c r="M32188" s="196"/>
      <c r="N32188" s="197"/>
      <c r="O32188" s="197"/>
      <c r="P32188" s="231"/>
    </row>
    <row r="32189" spans="2:16">
      <c r="B32189" s="351"/>
      <c r="C32189" s="398"/>
      <c r="D32189" s="399"/>
      <c r="E32189" s="400"/>
      <c r="G32189" s="401"/>
      <c r="H32189" s="401"/>
      <c r="I32189" s="401"/>
      <c r="J32189" s="194"/>
      <c r="K32189" s="194"/>
      <c r="L32189" s="195"/>
      <c r="M32189" s="196"/>
      <c r="N32189" s="197"/>
      <c r="O32189" s="197"/>
      <c r="P32189" s="231"/>
    </row>
    <row r="32190" spans="2:16">
      <c r="B32190" s="351"/>
      <c r="C32190" s="398"/>
      <c r="D32190" s="399"/>
      <c r="E32190" s="400"/>
      <c r="G32190" s="401"/>
      <c r="H32190" s="401"/>
      <c r="I32190" s="401"/>
      <c r="J32190" s="194"/>
      <c r="K32190" s="194"/>
      <c r="L32190" s="195"/>
      <c r="M32190" s="196"/>
      <c r="N32190" s="197"/>
      <c r="O32190" s="197"/>
      <c r="P32190" s="231"/>
    </row>
    <row r="32191" spans="2:16">
      <c r="B32191" s="351"/>
      <c r="C32191" s="398"/>
      <c r="D32191" s="399"/>
      <c r="E32191" s="400"/>
      <c r="G32191" s="401"/>
      <c r="H32191" s="401"/>
      <c r="I32191" s="401"/>
      <c r="J32191" s="194"/>
      <c r="K32191" s="194"/>
      <c r="L32191" s="195"/>
      <c r="M32191" s="196"/>
      <c r="N32191" s="197"/>
      <c r="O32191" s="197"/>
      <c r="P32191" s="231"/>
    </row>
    <row r="32192" spans="2:16">
      <c r="B32192" s="351"/>
      <c r="C32192" s="398"/>
      <c r="D32192" s="399"/>
      <c r="E32192" s="400"/>
      <c r="G32192" s="401"/>
      <c r="H32192" s="401"/>
      <c r="I32192" s="401"/>
      <c r="J32192" s="194"/>
      <c r="K32192" s="194"/>
      <c r="L32192" s="195"/>
      <c r="M32192" s="196"/>
      <c r="N32192" s="197"/>
      <c r="O32192" s="197"/>
      <c r="P32192" s="231"/>
    </row>
    <row r="32193" spans="2:16">
      <c r="B32193" s="351"/>
      <c r="C32193" s="398"/>
      <c r="D32193" s="399"/>
      <c r="E32193" s="400"/>
      <c r="G32193" s="401"/>
      <c r="H32193" s="401"/>
      <c r="I32193" s="401"/>
      <c r="J32193" s="194"/>
      <c r="K32193" s="194"/>
      <c r="L32193" s="195"/>
      <c r="M32193" s="196"/>
      <c r="N32193" s="197"/>
      <c r="O32193" s="197"/>
      <c r="P32193" s="231"/>
    </row>
    <row r="32194" spans="2:16">
      <c r="B32194" s="351"/>
      <c r="C32194" s="398"/>
      <c r="D32194" s="399"/>
      <c r="E32194" s="400"/>
      <c r="G32194" s="401"/>
      <c r="H32194" s="401"/>
      <c r="I32194" s="401"/>
      <c r="J32194" s="194"/>
      <c r="K32194" s="194"/>
      <c r="L32194" s="195"/>
      <c r="M32194" s="196"/>
      <c r="N32194" s="197"/>
      <c r="O32194" s="197"/>
      <c r="P32194" s="231"/>
    </row>
    <row r="32195" spans="2:16">
      <c r="B32195" s="351"/>
      <c r="C32195" s="398"/>
      <c r="D32195" s="399"/>
      <c r="E32195" s="400"/>
      <c r="G32195" s="401"/>
      <c r="H32195" s="401"/>
      <c r="I32195" s="401"/>
      <c r="J32195" s="194"/>
      <c r="K32195" s="194"/>
      <c r="L32195" s="195"/>
      <c r="M32195" s="196"/>
      <c r="N32195" s="197"/>
      <c r="O32195" s="197"/>
      <c r="P32195" s="231"/>
    </row>
    <row r="32196" spans="2:16">
      <c r="B32196" s="351"/>
      <c r="C32196" s="398"/>
      <c r="D32196" s="399"/>
      <c r="E32196" s="400"/>
      <c r="G32196" s="401"/>
      <c r="H32196" s="401"/>
      <c r="I32196" s="401"/>
      <c r="J32196" s="194"/>
      <c r="K32196" s="194"/>
      <c r="L32196" s="195"/>
      <c r="M32196" s="196"/>
      <c r="N32196" s="197"/>
      <c r="O32196" s="197"/>
      <c r="P32196" s="231"/>
    </row>
    <row r="32197" spans="2:16">
      <c r="B32197" s="351"/>
      <c r="C32197" s="398"/>
      <c r="D32197" s="399"/>
      <c r="E32197" s="400"/>
      <c r="G32197" s="401"/>
      <c r="H32197" s="401"/>
      <c r="I32197" s="401"/>
      <c r="J32197" s="194"/>
      <c r="K32197" s="194"/>
      <c r="L32197" s="195"/>
      <c r="M32197" s="196"/>
      <c r="N32197" s="197"/>
      <c r="O32197" s="197"/>
      <c r="P32197" s="231"/>
    </row>
    <row r="32198" spans="2:16">
      <c r="B32198" s="351"/>
      <c r="C32198" s="398"/>
      <c r="D32198" s="399"/>
      <c r="E32198" s="400"/>
      <c r="G32198" s="401"/>
      <c r="H32198" s="401"/>
      <c r="I32198" s="401"/>
      <c r="J32198" s="194"/>
      <c r="K32198" s="194"/>
      <c r="L32198" s="195"/>
      <c r="M32198" s="196"/>
      <c r="N32198" s="197"/>
      <c r="O32198" s="197"/>
      <c r="P32198" s="231"/>
    </row>
    <row r="32199" spans="2:16">
      <c r="B32199" s="351"/>
      <c r="C32199" s="398"/>
      <c r="D32199" s="399"/>
      <c r="E32199" s="400"/>
      <c r="G32199" s="401"/>
      <c r="H32199" s="401"/>
      <c r="I32199" s="401"/>
      <c r="J32199" s="194"/>
      <c r="K32199" s="194"/>
      <c r="L32199" s="195"/>
      <c r="M32199" s="196"/>
      <c r="N32199" s="197"/>
      <c r="O32199" s="197"/>
      <c r="P32199" s="231"/>
    </row>
    <row r="32200" spans="2:16">
      <c r="B32200" s="351"/>
      <c r="C32200" s="398"/>
      <c r="D32200" s="399"/>
      <c r="E32200" s="400"/>
      <c r="G32200" s="401"/>
      <c r="H32200" s="401"/>
      <c r="I32200" s="401"/>
      <c r="J32200" s="194"/>
      <c r="K32200" s="194"/>
      <c r="L32200" s="195"/>
      <c r="M32200" s="196"/>
      <c r="N32200" s="197"/>
      <c r="O32200" s="197"/>
      <c r="P32200" s="231"/>
    </row>
    <row r="32201" spans="2:16">
      <c r="B32201" s="351"/>
      <c r="C32201" s="398"/>
      <c r="D32201" s="399"/>
      <c r="E32201" s="400"/>
      <c r="G32201" s="401"/>
      <c r="H32201" s="401"/>
      <c r="I32201" s="401"/>
      <c r="J32201" s="194"/>
      <c r="K32201" s="194"/>
      <c r="L32201" s="195"/>
      <c r="M32201" s="196"/>
      <c r="N32201" s="197"/>
      <c r="O32201" s="197"/>
      <c r="P32201" s="231"/>
    </row>
    <row r="32202" spans="2:16">
      <c r="B32202" s="351"/>
      <c r="C32202" s="398"/>
      <c r="D32202" s="399"/>
      <c r="E32202" s="400"/>
      <c r="G32202" s="401"/>
      <c r="H32202" s="401"/>
      <c r="I32202" s="401"/>
      <c r="J32202" s="194"/>
      <c r="K32202" s="194"/>
      <c r="L32202" s="195"/>
      <c r="M32202" s="196"/>
      <c r="N32202" s="197"/>
      <c r="O32202" s="197"/>
      <c r="P32202" s="231"/>
    </row>
    <row r="32203" spans="2:16">
      <c r="B32203" s="351"/>
      <c r="C32203" s="398"/>
      <c r="D32203" s="399"/>
      <c r="E32203" s="400"/>
      <c r="G32203" s="401"/>
      <c r="H32203" s="401"/>
      <c r="I32203" s="401"/>
      <c r="J32203" s="194"/>
      <c r="K32203" s="194"/>
      <c r="L32203" s="195"/>
      <c r="M32203" s="196"/>
      <c r="N32203" s="197"/>
      <c r="O32203" s="197"/>
      <c r="P32203" s="231"/>
    </row>
    <row r="32204" spans="2:16">
      <c r="B32204" s="351"/>
      <c r="C32204" s="398"/>
      <c r="D32204" s="399"/>
      <c r="E32204" s="400"/>
      <c r="G32204" s="401"/>
      <c r="H32204" s="401"/>
      <c r="I32204" s="401"/>
      <c r="J32204" s="194"/>
      <c r="K32204" s="194"/>
      <c r="L32204" s="195"/>
      <c r="M32204" s="196"/>
      <c r="N32204" s="197"/>
      <c r="O32204" s="197"/>
      <c r="P32204" s="231"/>
    </row>
    <row r="32205" spans="2:16">
      <c r="B32205" s="351"/>
      <c r="C32205" s="398"/>
      <c r="D32205" s="399"/>
      <c r="E32205" s="400"/>
      <c r="G32205" s="401"/>
      <c r="H32205" s="401"/>
      <c r="I32205" s="401"/>
      <c r="J32205" s="194"/>
      <c r="K32205" s="194"/>
      <c r="L32205" s="195"/>
      <c r="M32205" s="196"/>
      <c r="N32205" s="197"/>
      <c r="O32205" s="197"/>
      <c r="P32205" s="231"/>
    </row>
    <row r="32206" spans="2:16">
      <c r="B32206" s="351"/>
      <c r="C32206" s="398"/>
      <c r="D32206" s="399"/>
      <c r="E32206" s="400"/>
      <c r="G32206" s="401"/>
      <c r="H32206" s="401"/>
      <c r="I32206" s="401"/>
      <c r="J32206" s="194"/>
      <c r="K32206" s="194"/>
      <c r="L32206" s="195"/>
      <c r="M32206" s="196"/>
      <c r="N32206" s="197"/>
      <c r="O32206" s="197"/>
      <c r="P32206" s="231"/>
    </row>
    <row r="32207" spans="2:16">
      <c r="B32207" s="351"/>
      <c r="C32207" s="398"/>
      <c r="D32207" s="399"/>
      <c r="E32207" s="400"/>
      <c r="G32207" s="401"/>
      <c r="H32207" s="401"/>
      <c r="I32207" s="401"/>
      <c r="J32207" s="194"/>
      <c r="K32207" s="194"/>
      <c r="L32207" s="195"/>
      <c r="M32207" s="196"/>
      <c r="N32207" s="197"/>
      <c r="O32207" s="197"/>
      <c r="P32207" s="231"/>
    </row>
    <row r="32208" spans="2:16">
      <c r="B32208" s="351"/>
      <c r="C32208" s="398"/>
      <c r="D32208" s="399"/>
      <c r="E32208" s="400"/>
      <c r="G32208" s="401"/>
      <c r="H32208" s="401"/>
      <c r="I32208" s="401"/>
      <c r="J32208" s="194"/>
      <c r="K32208" s="194"/>
      <c r="L32208" s="195"/>
      <c r="M32208" s="196"/>
      <c r="N32208" s="197"/>
      <c r="O32208" s="197"/>
      <c r="P32208" s="231"/>
    </row>
    <row r="32209" spans="2:16">
      <c r="B32209" s="351"/>
      <c r="C32209" s="398"/>
      <c r="D32209" s="399"/>
      <c r="E32209" s="400"/>
      <c r="G32209" s="401"/>
      <c r="H32209" s="401"/>
      <c r="I32209" s="401"/>
      <c r="J32209" s="194"/>
      <c r="K32209" s="194"/>
      <c r="L32209" s="195"/>
      <c r="M32209" s="196"/>
      <c r="N32209" s="197"/>
      <c r="O32209" s="197"/>
      <c r="P32209" s="231"/>
    </row>
    <row r="32210" spans="2:16">
      <c r="B32210" s="351"/>
      <c r="C32210" s="398"/>
      <c r="D32210" s="399"/>
      <c r="E32210" s="400"/>
      <c r="G32210" s="401"/>
      <c r="H32210" s="401"/>
      <c r="I32210" s="401"/>
      <c r="J32210" s="194"/>
      <c r="K32210" s="194"/>
      <c r="L32210" s="195"/>
      <c r="M32210" s="196"/>
      <c r="N32210" s="197"/>
      <c r="O32210" s="197"/>
      <c r="P32210" s="231"/>
    </row>
    <row r="32211" spans="2:16">
      <c r="B32211" s="351"/>
      <c r="C32211" s="398"/>
      <c r="D32211" s="399"/>
      <c r="E32211" s="400"/>
      <c r="G32211" s="401"/>
      <c r="H32211" s="401"/>
      <c r="I32211" s="401"/>
      <c r="J32211" s="194"/>
      <c r="K32211" s="194"/>
      <c r="L32211" s="195"/>
      <c r="M32211" s="196"/>
      <c r="N32211" s="197"/>
      <c r="O32211" s="197"/>
      <c r="P32211" s="231"/>
    </row>
    <row r="32212" spans="2:16">
      <c r="B32212" s="351"/>
      <c r="C32212" s="398"/>
      <c r="D32212" s="399"/>
      <c r="E32212" s="400"/>
      <c r="G32212" s="401"/>
      <c r="H32212" s="401"/>
      <c r="I32212" s="401"/>
      <c r="J32212" s="194"/>
      <c r="K32212" s="194"/>
      <c r="L32212" s="195"/>
      <c r="M32212" s="196"/>
      <c r="N32212" s="197"/>
      <c r="O32212" s="197"/>
      <c r="P32212" s="231"/>
    </row>
    <row r="32213" spans="2:16">
      <c r="B32213" s="351"/>
      <c r="C32213" s="398"/>
      <c r="D32213" s="399"/>
      <c r="E32213" s="400"/>
      <c r="G32213" s="401"/>
      <c r="H32213" s="401"/>
      <c r="I32213" s="401"/>
      <c r="J32213" s="194"/>
      <c r="K32213" s="194"/>
      <c r="L32213" s="195"/>
      <c r="M32213" s="196"/>
      <c r="N32213" s="197"/>
      <c r="O32213" s="197"/>
      <c r="P32213" s="231"/>
    </row>
    <row r="32214" spans="2:16">
      <c r="B32214" s="351"/>
      <c r="C32214" s="398"/>
      <c r="D32214" s="399"/>
      <c r="E32214" s="400"/>
      <c r="G32214" s="401"/>
      <c r="H32214" s="401"/>
      <c r="I32214" s="401"/>
      <c r="J32214" s="194"/>
      <c r="K32214" s="194"/>
      <c r="L32214" s="195"/>
      <c r="M32214" s="196"/>
      <c r="N32214" s="197"/>
      <c r="O32214" s="197"/>
      <c r="P32214" s="231"/>
    </row>
    <row r="32215" spans="2:16">
      <c r="B32215" s="351"/>
      <c r="C32215" s="398"/>
      <c r="D32215" s="399"/>
      <c r="E32215" s="400"/>
      <c r="G32215" s="401"/>
      <c r="H32215" s="401"/>
      <c r="I32215" s="401"/>
      <c r="J32215" s="194"/>
      <c r="K32215" s="194"/>
      <c r="L32215" s="195"/>
      <c r="M32215" s="196"/>
      <c r="N32215" s="197"/>
      <c r="O32215" s="197"/>
      <c r="P32215" s="231"/>
    </row>
    <row r="32216" spans="2:16">
      <c r="B32216" s="351"/>
      <c r="C32216" s="398"/>
      <c r="D32216" s="399"/>
      <c r="E32216" s="400"/>
      <c r="G32216" s="401"/>
      <c r="H32216" s="401"/>
      <c r="I32216" s="401"/>
      <c r="J32216" s="194"/>
      <c r="K32216" s="194"/>
      <c r="L32216" s="195"/>
      <c r="M32216" s="196"/>
      <c r="N32216" s="197"/>
      <c r="O32216" s="197"/>
      <c r="P32216" s="231"/>
    </row>
    <row r="32217" spans="2:16">
      <c r="B32217" s="351"/>
      <c r="C32217" s="398"/>
      <c r="D32217" s="399"/>
      <c r="E32217" s="400"/>
      <c r="G32217" s="401"/>
      <c r="H32217" s="401"/>
      <c r="I32217" s="401"/>
      <c r="J32217" s="194"/>
      <c r="K32217" s="194"/>
      <c r="L32217" s="195"/>
      <c r="M32217" s="196"/>
      <c r="N32217" s="197"/>
      <c r="O32217" s="197"/>
      <c r="P32217" s="231"/>
    </row>
    <row r="32218" spans="2:16">
      <c r="B32218" s="351"/>
      <c r="C32218" s="398"/>
      <c r="D32218" s="399"/>
      <c r="E32218" s="400"/>
      <c r="G32218" s="401"/>
      <c r="H32218" s="401"/>
      <c r="I32218" s="401"/>
      <c r="J32218" s="194"/>
      <c r="K32218" s="194"/>
      <c r="L32218" s="195"/>
      <c r="M32218" s="196"/>
      <c r="N32218" s="197"/>
      <c r="O32218" s="197"/>
      <c r="P32218" s="231"/>
    </row>
    <row r="32219" spans="2:16">
      <c r="B32219" s="351"/>
      <c r="C32219" s="398"/>
      <c r="D32219" s="399"/>
      <c r="E32219" s="400"/>
      <c r="G32219" s="401"/>
      <c r="H32219" s="401"/>
      <c r="I32219" s="401"/>
      <c r="J32219" s="194"/>
      <c r="K32219" s="194"/>
      <c r="L32219" s="195"/>
      <c r="M32219" s="196"/>
      <c r="N32219" s="197"/>
      <c r="O32219" s="197"/>
      <c r="P32219" s="231"/>
    </row>
    <row r="32220" spans="2:16">
      <c r="B32220" s="351"/>
      <c r="C32220" s="398"/>
      <c r="D32220" s="399"/>
      <c r="E32220" s="400"/>
      <c r="G32220" s="401"/>
      <c r="H32220" s="401"/>
      <c r="I32220" s="401"/>
      <c r="J32220" s="194"/>
      <c r="K32220" s="194"/>
      <c r="L32220" s="195"/>
      <c r="M32220" s="196"/>
      <c r="N32220" s="197"/>
      <c r="O32220" s="197"/>
      <c r="P32220" s="231"/>
    </row>
    <row r="32221" spans="2:16">
      <c r="B32221" s="351"/>
      <c r="C32221" s="398"/>
      <c r="D32221" s="399"/>
      <c r="E32221" s="400"/>
      <c r="G32221" s="401"/>
      <c r="H32221" s="401"/>
      <c r="I32221" s="401"/>
      <c r="J32221" s="194"/>
      <c r="K32221" s="194"/>
      <c r="L32221" s="195"/>
      <c r="M32221" s="196"/>
      <c r="N32221" s="197"/>
      <c r="O32221" s="197"/>
      <c r="P32221" s="231"/>
    </row>
    <row r="32222" spans="2:16">
      <c r="B32222" s="351"/>
      <c r="C32222" s="398"/>
      <c r="D32222" s="399"/>
      <c r="E32222" s="400"/>
      <c r="G32222" s="401"/>
      <c r="H32222" s="401"/>
      <c r="I32222" s="401"/>
      <c r="J32222" s="194"/>
      <c r="K32222" s="194"/>
      <c r="L32222" s="195"/>
      <c r="M32222" s="196"/>
      <c r="N32222" s="197"/>
      <c r="O32222" s="197"/>
      <c r="P32222" s="231"/>
    </row>
    <row r="32223" spans="2:16">
      <c r="B32223" s="351"/>
      <c r="C32223" s="398"/>
      <c r="D32223" s="399"/>
      <c r="E32223" s="400"/>
      <c r="G32223" s="401"/>
      <c r="H32223" s="401"/>
      <c r="I32223" s="401"/>
      <c r="J32223" s="194"/>
      <c r="K32223" s="194"/>
      <c r="L32223" s="195"/>
      <c r="M32223" s="196"/>
      <c r="N32223" s="197"/>
      <c r="O32223" s="197"/>
      <c r="P32223" s="231"/>
    </row>
    <row r="32224" spans="2:16">
      <c r="B32224" s="351"/>
      <c r="C32224" s="398"/>
      <c r="D32224" s="399"/>
      <c r="E32224" s="400"/>
      <c r="G32224" s="401"/>
      <c r="H32224" s="401"/>
      <c r="I32224" s="401"/>
      <c r="J32224" s="194"/>
      <c r="K32224" s="194"/>
      <c r="L32224" s="195"/>
      <c r="M32224" s="196"/>
      <c r="N32224" s="197"/>
      <c r="O32224" s="197"/>
      <c r="P32224" s="231"/>
    </row>
    <row r="32225" spans="2:16">
      <c r="B32225" s="351"/>
      <c r="C32225" s="398"/>
      <c r="D32225" s="399"/>
      <c r="E32225" s="400"/>
      <c r="G32225" s="401"/>
      <c r="H32225" s="401"/>
      <c r="I32225" s="401"/>
      <c r="J32225" s="194"/>
      <c r="K32225" s="194"/>
      <c r="L32225" s="195"/>
      <c r="M32225" s="196"/>
      <c r="N32225" s="197"/>
      <c r="O32225" s="197"/>
      <c r="P32225" s="231"/>
    </row>
    <row r="32226" spans="2:16">
      <c r="B32226" s="351"/>
      <c r="C32226" s="398"/>
      <c r="D32226" s="399"/>
      <c r="E32226" s="400"/>
      <c r="G32226" s="401"/>
      <c r="H32226" s="401"/>
      <c r="I32226" s="401"/>
      <c r="J32226" s="194"/>
      <c r="K32226" s="194"/>
      <c r="L32226" s="195"/>
      <c r="M32226" s="196"/>
      <c r="N32226" s="197"/>
      <c r="O32226" s="197"/>
      <c r="P32226" s="231"/>
    </row>
    <row r="32227" spans="2:16">
      <c r="B32227" s="351"/>
      <c r="C32227" s="398"/>
      <c r="D32227" s="399"/>
      <c r="E32227" s="400"/>
      <c r="G32227" s="401"/>
      <c r="H32227" s="401"/>
      <c r="I32227" s="401"/>
      <c r="J32227" s="194"/>
      <c r="K32227" s="194"/>
      <c r="L32227" s="195"/>
      <c r="M32227" s="196"/>
      <c r="N32227" s="197"/>
      <c r="O32227" s="197"/>
      <c r="P32227" s="231"/>
    </row>
    <row r="32228" spans="2:16">
      <c r="B32228" s="351"/>
      <c r="C32228" s="398"/>
      <c r="D32228" s="399"/>
      <c r="E32228" s="400"/>
      <c r="G32228" s="401"/>
      <c r="H32228" s="401"/>
      <c r="I32228" s="401"/>
      <c r="J32228" s="194"/>
      <c r="K32228" s="194"/>
      <c r="L32228" s="195"/>
      <c r="M32228" s="196"/>
      <c r="N32228" s="197"/>
      <c r="O32228" s="197"/>
      <c r="P32228" s="231"/>
    </row>
    <row r="32229" spans="2:16">
      <c r="B32229" s="351"/>
      <c r="C32229" s="398"/>
      <c r="D32229" s="399"/>
      <c r="E32229" s="400"/>
      <c r="G32229" s="401"/>
      <c r="H32229" s="401"/>
      <c r="I32229" s="401"/>
      <c r="J32229" s="194"/>
      <c r="K32229" s="194"/>
      <c r="L32229" s="195"/>
      <c r="M32229" s="196"/>
      <c r="N32229" s="197"/>
      <c r="O32229" s="197"/>
      <c r="P32229" s="231"/>
    </row>
    <row r="32230" spans="2:16">
      <c r="B32230" s="351"/>
      <c r="C32230" s="398"/>
      <c r="D32230" s="399"/>
      <c r="E32230" s="400"/>
      <c r="G32230" s="401"/>
      <c r="H32230" s="401"/>
      <c r="I32230" s="401"/>
      <c r="J32230" s="194"/>
      <c r="K32230" s="194"/>
      <c r="L32230" s="195"/>
      <c r="M32230" s="196"/>
      <c r="N32230" s="197"/>
      <c r="O32230" s="197"/>
      <c r="P32230" s="231"/>
    </row>
    <row r="32231" spans="2:16">
      <c r="B32231" s="351"/>
      <c r="C32231" s="398"/>
      <c r="D32231" s="399"/>
      <c r="E32231" s="400"/>
      <c r="G32231" s="401"/>
      <c r="H32231" s="401"/>
      <c r="I32231" s="401"/>
      <c r="J32231" s="194"/>
      <c r="K32231" s="194"/>
      <c r="L32231" s="195"/>
      <c r="M32231" s="196"/>
      <c r="N32231" s="197"/>
      <c r="O32231" s="197"/>
      <c r="P32231" s="231"/>
    </row>
    <row r="32232" spans="2:16">
      <c r="B32232" s="351"/>
      <c r="C32232" s="398"/>
      <c r="D32232" s="399"/>
      <c r="E32232" s="400"/>
      <c r="G32232" s="401"/>
      <c r="H32232" s="401"/>
      <c r="I32232" s="401"/>
      <c r="J32232" s="194"/>
      <c r="K32232" s="194"/>
      <c r="L32232" s="195"/>
      <c r="M32232" s="196"/>
      <c r="N32232" s="197"/>
      <c r="O32232" s="197"/>
      <c r="P32232" s="231"/>
    </row>
    <row r="32233" spans="2:16">
      <c r="B32233" s="351"/>
      <c r="C32233" s="398"/>
      <c r="D32233" s="399"/>
      <c r="E32233" s="400"/>
      <c r="G32233" s="401"/>
      <c r="H32233" s="401"/>
      <c r="I32233" s="401"/>
      <c r="J32233" s="194"/>
      <c r="K32233" s="194"/>
      <c r="L32233" s="195"/>
      <c r="M32233" s="196"/>
      <c r="N32233" s="197"/>
      <c r="O32233" s="197"/>
      <c r="P32233" s="231"/>
    </row>
    <row r="32234" spans="2:16">
      <c r="B32234" s="351"/>
      <c r="C32234" s="398"/>
      <c r="D32234" s="399"/>
      <c r="E32234" s="400"/>
      <c r="G32234" s="401"/>
      <c r="H32234" s="401"/>
      <c r="I32234" s="401"/>
      <c r="J32234" s="194"/>
      <c r="K32234" s="194"/>
      <c r="L32234" s="195"/>
      <c r="M32234" s="196"/>
      <c r="N32234" s="197"/>
      <c r="O32234" s="197"/>
      <c r="P32234" s="231"/>
    </row>
    <row r="32235" spans="2:16">
      <c r="B32235" s="351"/>
      <c r="C32235" s="398"/>
      <c r="D32235" s="399"/>
      <c r="E32235" s="400"/>
      <c r="G32235" s="401"/>
      <c r="H32235" s="401"/>
      <c r="I32235" s="401"/>
      <c r="J32235" s="194"/>
      <c r="K32235" s="194"/>
      <c r="L32235" s="195"/>
      <c r="M32235" s="196"/>
      <c r="N32235" s="197"/>
      <c r="O32235" s="197"/>
      <c r="P32235" s="231"/>
    </row>
    <row r="32236" spans="2:16">
      <c r="B32236" s="351"/>
      <c r="C32236" s="398"/>
      <c r="D32236" s="399"/>
      <c r="E32236" s="400"/>
      <c r="G32236" s="401"/>
      <c r="H32236" s="401"/>
      <c r="I32236" s="401"/>
      <c r="J32236" s="194"/>
      <c r="K32236" s="194"/>
      <c r="L32236" s="195"/>
      <c r="M32236" s="196"/>
      <c r="N32236" s="197"/>
      <c r="O32236" s="197"/>
      <c r="P32236" s="231"/>
    </row>
    <row r="32237" spans="2:16">
      <c r="B32237" s="351"/>
      <c r="C32237" s="398"/>
      <c r="D32237" s="399"/>
      <c r="E32237" s="400"/>
      <c r="G32237" s="401"/>
      <c r="H32237" s="401"/>
      <c r="I32237" s="401"/>
      <c r="J32237" s="194"/>
      <c r="K32237" s="194"/>
      <c r="L32237" s="195"/>
      <c r="M32237" s="196"/>
      <c r="N32237" s="197"/>
      <c r="O32237" s="197"/>
      <c r="P32237" s="231"/>
    </row>
    <row r="32238" spans="2:16">
      <c r="B32238" s="351"/>
      <c r="C32238" s="398"/>
      <c r="D32238" s="399"/>
      <c r="E32238" s="400"/>
      <c r="G32238" s="401"/>
      <c r="H32238" s="401"/>
      <c r="I32238" s="401"/>
      <c r="J32238" s="194"/>
      <c r="K32238" s="194"/>
      <c r="L32238" s="195"/>
      <c r="M32238" s="196"/>
      <c r="N32238" s="197"/>
      <c r="O32238" s="197"/>
      <c r="P32238" s="231"/>
    </row>
    <row r="32239" spans="2:16">
      <c r="B32239" s="351"/>
      <c r="C32239" s="398"/>
      <c r="D32239" s="399"/>
      <c r="E32239" s="400"/>
      <c r="G32239" s="401"/>
      <c r="H32239" s="401"/>
      <c r="I32239" s="401"/>
      <c r="J32239" s="194"/>
      <c r="K32239" s="194"/>
      <c r="L32239" s="195"/>
      <c r="M32239" s="196"/>
      <c r="N32239" s="197"/>
      <c r="O32239" s="197"/>
      <c r="P32239" s="231"/>
    </row>
    <row r="32240" spans="2:16">
      <c r="B32240" s="351"/>
      <c r="C32240" s="398"/>
      <c r="D32240" s="399"/>
      <c r="E32240" s="400"/>
      <c r="G32240" s="401"/>
      <c r="H32240" s="401"/>
      <c r="I32240" s="401"/>
      <c r="J32240" s="194"/>
      <c r="K32240" s="194"/>
      <c r="L32240" s="195"/>
      <c r="M32240" s="196"/>
      <c r="N32240" s="197"/>
      <c r="O32240" s="197"/>
      <c r="P32240" s="231"/>
    </row>
    <row r="32241" spans="2:16">
      <c r="B32241" s="351"/>
      <c r="C32241" s="398"/>
      <c r="D32241" s="399"/>
      <c r="E32241" s="400"/>
      <c r="G32241" s="401"/>
      <c r="H32241" s="401"/>
      <c r="I32241" s="401"/>
      <c r="J32241" s="194"/>
      <c r="K32241" s="194"/>
      <c r="L32241" s="195"/>
      <c r="M32241" s="196"/>
      <c r="N32241" s="197"/>
      <c r="O32241" s="197"/>
      <c r="P32241" s="231"/>
    </row>
    <row r="32242" spans="2:16">
      <c r="B32242" s="351"/>
      <c r="C32242" s="398"/>
      <c r="D32242" s="399"/>
      <c r="E32242" s="400"/>
      <c r="G32242" s="401"/>
      <c r="H32242" s="401"/>
      <c r="I32242" s="401"/>
      <c r="J32242" s="194"/>
      <c r="K32242" s="194"/>
      <c r="L32242" s="195"/>
      <c r="M32242" s="196"/>
      <c r="N32242" s="197"/>
      <c r="O32242" s="197"/>
      <c r="P32242" s="231"/>
    </row>
    <row r="32243" spans="2:16">
      <c r="B32243" s="351"/>
      <c r="C32243" s="398"/>
      <c r="D32243" s="399"/>
      <c r="E32243" s="400"/>
      <c r="G32243" s="401"/>
      <c r="H32243" s="401"/>
      <c r="I32243" s="401"/>
      <c r="J32243" s="194"/>
      <c r="K32243" s="194"/>
      <c r="L32243" s="195"/>
      <c r="M32243" s="196"/>
      <c r="N32243" s="197"/>
      <c r="O32243" s="197"/>
      <c r="P32243" s="231"/>
    </row>
    <row r="32244" spans="2:16">
      <c r="B32244" s="351"/>
      <c r="C32244" s="398"/>
      <c r="D32244" s="399"/>
      <c r="E32244" s="400"/>
      <c r="G32244" s="401"/>
      <c r="H32244" s="401"/>
      <c r="I32244" s="401"/>
      <c r="J32244" s="194"/>
      <c r="K32244" s="194"/>
      <c r="L32244" s="195"/>
      <c r="M32244" s="196"/>
      <c r="N32244" s="197"/>
      <c r="O32244" s="197"/>
      <c r="P32244" s="231"/>
    </row>
    <row r="32245" spans="2:16">
      <c r="B32245" s="351"/>
      <c r="C32245" s="398"/>
      <c r="D32245" s="399"/>
      <c r="E32245" s="400"/>
      <c r="G32245" s="401"/>
      <c r="H32245" s="401"/>
      <c r="I32245" s="401"/>
      <c r="J32245" s="194"/>
      <c r="K32245" s="194"/>
      <c r="L32245" s="195"/>
      <c r="M32245" s="196"/>
      <c r="N32245" s="197"/>
      <c r="O32245" s="197"/>
      <c r="P32245" s="231"/>
    </row>
    <row r="32246" spans="2:16">
      <c r="B32246" s="351"/>
      <c r="C32246" s="398"/>
      <c r="D32246" s="399"/>
      <c r="E32246" s="400"/>
      <c r="G32246" s="401"/>
      <c r="H32246" s="401"/>
      <c r="I32246" s="401"/>
      <c r="J32246" s="194"/>
      <c r="K32246" s="194"/>
      <c r="L32246" s="195"/>
      <c r="M32246" s="196"/>
      <c r="N32246" s="197"/>
      <c r="O32246" s="197"/>
      <c r="P32246" s="231"/>
    </row>
    <row r="32247" spans="2:16">
      <c r="B32247" s="351"/>
      <c r="C32247" s="398"/>
      <c r="D32247" s="399"/>
      <c r="E32247" s="400"/>
      <c r="G32247" s="401"/>
      <c r="H32247" s="401"/>
      <c r="I32247" s="401"/>
      <c r="J32247" s="194"/>
      <c r="K32247" s="194"/>
      <c r="L32247" s="195"/>
      <c r="M32247" s="196"/>
      <c r="N32247" s="197"/>
      <c r="O32247" s="197"/>
      <c r="P32247" s="231"/>
    </row>
    <row r="32248" spans="2:16">
      <c r="B32248" s="351"/>
      <c r="C32248" s="398"/>
      <c r="D32248" s="399"/>
      <c r="E32248" s="400"/>
      <c r="G32248" s="401"/>
      <c r="H32248" s="401"/>
      <c r="I32248" s="401"/>
      <c r="J32248" s="194"/>
      <c r="K32248" s="194"/>
      <c r="L32248" s="195"/>
      <c r="M32248" s="196"/>
      <c r="N32248" s="197"/>
      <c r="O32248" s="197"/>
      <c r="P32248" s="231"/>
    </row>
    <row r="32249" spans="2:16">
      <c r="B32249" s="351"/>
      <c r="C32249" s="398"/>
      <c r="D32249" s="399"/>
      <c r="E32249" s="400"/>
      <c r="G32249" s="401"/>
      <c r="H32249" s="401"/>
      <c r="I32249" s="401"/>
      <c r="J32249" s="194"/>
      <c r="K32249" s="194"/>
      <c r="L32249" s="195"/>
      <c r="M32249" s="196"/>
      <c r="N32249" s="197"/>
      <c r="O32249" s="197"/>
      <c r="P32249" s="231"/>
    </row>
    <row r="32250" spans="2:16">
      <c r="B32250" s="351"/>
      <c r="C32250" s="398"/>
      <c r="D32250" s="399"/>
      <c r="E32250" s="400"/>
      <c r="G32250" s="401"/>
      <c r="H32250" s="401"/>
      <c r="I32250" s="401"/>
      <c r="J32250" s="194"/>
      <c r="K32250" s="194"/>
      <c r="L32250" s="195"/>
      <c r="M32250" s="196"/>
      <c r="N32250" s="197"/>
      <c r="O32250" s="197"/>
      <c r="P32250" s="231"/>
    </row>
    <row r="32251" spans="2:16">
      <c r="B32251" s="351"/>
      <c r="C32251" s="398"/>
      <c r="D32251" s="399"/>
      <c r="E32251" s="400"/>
      <c r="G32251" s="401"/>
      <c r="H32251" s="401"/>
      <c r="I32251" s="401"/>
      <c r="J32251" s="194"/>
      <c r="K32251" s="194"/>
      <c r="L32251" s="195"/>
      <c r="M32251" s="196"/>
      <c r="N32251" s="197"/>
      <c r="O32251" s="197"/>
      <c r="P32251" s="231"/>
    </row>
    <row r="32252" spans="2:16">
      <c r="B32252" s="351"/>
      <c r="C32252" s="398"/>
      <c r="D32252" s="399"/>
      <c r="E32252" s="400"/>
      <c r="G32252" s="401"/>
      <c r="H32252" s="401"/>
      <c r="I32252" s="401"/>
      <c r="J32252" s="194"/>
      <c r="K32252" s="194"/>
      <c r="L32252" s="195"/>
      <c r="M32252" s="196"/>
      <c r="N32252" s="197"/>
      <c r="O32252" s="197"/>
      <c r="P32252" s="231"/>
    </row>
    <row r="32253" spans="2:16">
      <c r="B32253" s="351"/>
      <c r="C32253" s="398"/>
      <c r="D32253" s="399"/>
      <c r="E32253" s="400"/>
      <c r="G32253" s="401"/>
      <c r="H32253" s="401"/>
      <c r="I32253" s="401"/>
      <c r="J32253" s="194"/>
      <c r="K32253" s="194"/>
      <c r="L32253" s="195"/>
      <c r="M32253" s="196"/>
      <c r="N32253" s="197"/>
      <c r="O32253" s="197"/>
      <c r="P32253" s="231"/>
    </row>
    <row r="32254" spans="2:16">
      <c r="B32254" s="351"/>
      <c r="C32254" s="398"/>
      <c r="D32254" s="399"/>
      <c r="E32254" s="400"/>
      <c r="G32254" s="401"/>
      <c r="H32254" s="401"/>
      <c r="I32254" s="401"/>
      <c r="J32254" s="194"/>
      <c r="K32254" s="194"/>
      <c r="L32254" s="195"/>
      <c r="M32254" s="196"/>
      <c r="N32254" s="197"/>
      <c r="O32254" s="197"/>
      <c r="P32254" s="231"/>
    </row>
    <row r="32255" spans="2:16">
      <c r="B32255" s="351"/>
      <c r="C32255" s="398"/>
      <c r="D32255" s="399"/>
      <c r="E32255" s="400"/>
      <c r="G32255" s="401"/>
      <c r="H32255" s="401"/>
      <c r="I32255" s="401"/>
      <c r="J32255" s="194"/>
      <c r="K32255" s="194"/>
      <c r="L32255" s="195"/>
      <c r="M32255" s="196"/>
      <c r="N32255" s="197"/>
      <c r="O32255" s="197"/>
      <c r="P32255" s="231"/>
    </row>
    <row r="32256" spans="2:16">
      <c r="B32256" s="351"/>
      <c r="C32256" s="398"/>
      <c r="D32256" s="399"/>
      <c r="E32256" s="400"/>
      <c r="G32256" s="401"/>
      <c r="H32256" s="401"/>
      <c r="I32256" s="401"/>
      <c r="J32256" s="194"/>
      <c r="K32256" s="194"/>
      <c r="L32256" s="195"/>
      <c r="M32256" s="196"/>
      <c r="N32256" s="197"/>
      <c r="O32256" s="197"/>
      <c r="P32256" s="231"/>
    </row>
    <row r="32257" spans="2:16">
      <c r="B32257" s="351"/>
      <c r="C32257" s="398"/>
      <c r="D32257" s="399"/>
      <c r="E32257" s="400"/>
      <c r="G32257" s="401"/>
      <c r="H32257" s="401"/>
      <c r="I32257" s="401"/>
      <c r="J32257" s="194"/>
      <c r="K32257" s="194"/>
      <c r="L32257" s="195"/>
      <c r="M32257" s="196"/>
      <c r="N32257" s="197"/>
      <c r="O32257" s="197"/>
      <c r="P32257" s="231"/>
    </row>
    <row r="32258" spans="2:16">
      <c r="B32258" s="351"/>
      <c r="C32258" s="398"/>
      <c r="D32258" s="399"/>
      <c r="E32258" s="400"/>
      <c r="G32258" s="401"/>
      <c r="H32258" s="401"/>
      <c r="I32258" s="401"/>
      <c r="J32258" s="194"/>
      <c r="K32258" s="194"/>
      <c r="L32258" s="195"/>
      <c r="M32258" s="196"/>
      <c r="N32258" s="197"/>
      <c r="O32258" s="197"/>
      <c r="P32258" s="231"/>
    </row>
    <row r="32259" spans="2:16">
      <c r="B32259" s="351"/>
      <c r="C32259" s="398"/>
      <c r="D32259" s="399"/>
      <c r="E32259" s="400"/>
      <c r="G32259" s="401"/>
      <c r="H32259" s="401"/>
      <c r="I32259" s="401"/>
      <c r="J32259" s="194"/>
      <c r="K32259" s="194"/>
      <c r="L32259" s="195"/>
      <c r="M32259" s="196"/>
      <c r="N32259" s="197"/>
      <c r="O32259" s="197"/>
      <c r="P32259" s="231"/>
    </row>
    <row r="32260" spans="2:16">
      <c r="B32260" s="351"/>
      <c r="C32260" s="398"/>
      <c r="D32260" s="399"/>
      <c r="E32260" s="400"/>
      <c r="G32260" s="401"/>
      <c r="H32260" s="401"/>
      <c r="I32260" s="401"/>
      <c r="J32260" s="194"/>
      <c r="K32260" s="194"/>
      <c r="L32260" s="195"/>
      <c r="M32260" s="196"/>
      <c r="N32260" s="197"/>
      <c r="O32260" s="197"/>
      <c r="P32260" s="231"/>
    </row>
    <row r="32261" spans="2:16">
      <c r="B32261" s="351"/>
      <c r="C32261" s="398"/>
      <c r="D32261" s="399"/>
      <c r="E32261" s="400"/>
      <c r="G32261" s="401"/>
      <c r="H32261" s="401"/>
      <c r="I32261" s="401"/>
      <c r="J32261" s="194"/>
      <c r="K32261" s="194"/>
      <c r="L32261" s="195"/>
      <c r="M32261" s="196"/>
      <c r="N32261" s="197"/>
      <c r="O32261" s="197"/>
      <c r="P32261" s="231"/>
    </row>
    <row r="32262" spans="2:16">
      <c r="B32262" s="351"/>
      <c r="C32262" s="398"/>
      <c r="D32262" s="399"/>
      <c r="E32262" s="400"/>
      <c r="G32262" s="401"/>
      <c r="H32262" s="401"/>
      <c r="I32262" s="401"/>
      <c r="J32262" s="194"/>
      <c r="K32262" s="194"/>
      <c r="L32262" s="195"/>
      <c r="M32262" s="196"/>
      <c r="N32262" s="197"/>
      <c r="O32262" s="197"/>
      <c r="P32262" s="231"/>
    </row>
    <row r="32263" spans="2:16">
      <c r="B32263" s="351"/>
      <c r="C32263" s="398"/>
      <c r="D32263" s="399"/>
      <c r="E32263" s="400"/>
      <c r="G32263" s="401"/>
      <c r="H32263" s="401"/>
      <c r="I32263" s="401"/>
      <c r="J32263" s="194"/>
      <c r="K32263" s="194"/>
      <c r="L32263" s="195"/>
      <c r="M32263" s="196"/>
      <c r="N32263" s="197"/>
      <c r="O32263" s="197"/>
      <c r="P32263" s="231"/>
    </row>
    <row r="32264" spans="2:16">
      <c r="B32264" s="351"/>
      <c r="C32264" s="398"/>
      <c r="D32264" s="399"/>
      <c r="E32264" s="400"/>
      <c r="G32264" s="401"/>
      <c r="H32264" s="401"/>
      <c r="I32264" s="401"/>
      <c r="J32264" s="194"/>
      <c r="K32264" s="194"/>
      <c r="L32264" s="195"/>
      <c r="M32264" s="196"/>
      <c r="N32264" s="197"/>
      <c r="O32264" s="197"/>
      <c r="P32264" s="231"/>
    </row>
    <row r="32265" spans="2:16">
      <c r="B32265" s="351"/>
      <c r="C32265" s="398"/>
      <c r="D32265" s="399"/>
      <c r="E32265" s="400"/>
      <c r="G32265" s="401"/>
      <c r="H32265" s="401"/>
      <c r="I32265" s="401"/>
      <c r="J32265" s="194"/>
      <c r="K32265" s="194"/>
      <c r="L32265" s="195"/>
      <c r="M32265" s="196"/>
      <c r="N32265" s="197"/>
      <c r="O32265" s="197"/>
      <c r="P32265" s="231"/>
    </row>
    <row r="32266" spans="2:16">
      <c r="B32266" s="351"/>
      <c r="C32266" s="398"/>
      <c r="D32266" s="399"/>
      <c r="E32266" s="400"/>
      <c r="G32266" s="401"/>
      <c r="H32266" s="401"/>
      <c r="I32266" s="401"/>
      <c r="J32266" s="194"/>
      <c r="K32266" s="194"/>
      <c r="L32266" s="195"/>
      <c r="M32266" s="196"/>
      <c r="N32266" s="197"/>
      <c r="O32266" s="197"/>
      <c r="P32266" s="231"/>
    </row>
    <row r="32267" spans="2:16">
      <c r="B32267" s="351"/>
      <c r="C32267" s="398"/>
      <c r="D32267" s="399"/>
      <c r="E32267" s="400"/>
      <c r="G32267" s="401"/>
      <c r="H32267" s="401"/>
      <c r="I32267" s="401"/>
      <c r="J32267" s="194"/>
      <c r="K32267" s="194"/>
      <c r="L32267" s="195"/>
      <c r="M32267" s="196"/>
      <c r="N32267" s="197"/>
      <c r="O32267" s="197"/>
      <c r="P32267" s="231"/>
    </row>
    <row r="32268" spans="2:16">
      <c r="B32268" s="351"/>
      <c r="C32268" s="398"/>
      <c r="D32268" s="399"/>
      <c r="E32268" s="400"/>
      <c r="G32268" s="401"/>
      <c r="H32268" s="401"/>
      <c r="I32268" s="401"/>
      <c r="J32268" s="194"/>
      <c r="K32268" s="194"/>
      <c r="L32268" s="195"/>
      <c r="M32268" s="196"/>
      <c r="N32268" s="197"/>
      <c r="O32268" s="197"/>
      <c r="P32268" s="231"/>
    </row>
    <row r="32269" spans="2:16">
      <c r="B32269" s="351"/>
      <c r="C32269" s="398"/>
      <c r="D32269" s="399"/>
      <c r="E32269" s="400"/>
      <c r="G32269" s="401"/>
      <c r="H32269" s="401"/>
      <c r="I32269" s="401"/>
      <c r="J32269" s="194"/>
      <c r="K32269" s="194"/>
      <c r="L32269" s="195"/>
      <c r="M32269" s="196"/>
      <c r="N32269" s="197"/>
      <c r="O32269" s="197"/>
      <c r="P32269" s="231"/>
    </row>
    <row r="32270" spans="2:16">
      <c r="B32270" s="351"/>
      <c r="C32270" s="398"/>
      <c r="D32270" s="399"/>
      <c r="E32270" s="400"/>
      <c r="G32270" s="401"/>
      <c r="H32270" s="401"/>
      <c r="I32270" s="401"/>
      <c r="J32270" s="194"/>
      <c r="K32270" s="194"/>
      <c r="L32270" s="195"/>
      <c r="M32270" s="196"/>
      <c r="N32270" s="197"/>
      <c r="O32270" s="197"/>
      <c r="P32270" s="231"/>
    </row>
    <row r="32271" spans="2:16">
      <c r="B32271" s="351"/>
      <c r="C32271" s="398"/>
      <c r="D32271" s="399"/>
      <c r="E32271" s="400"/>
      <c r="G32271" s="401"/>
      <c r="H32271" s="401"/>
      <c r="I32271" s="401"/>
      <c r="J32271" s="194"/>
      <c r="K32271" s="194"/>
      <c r="L32271" s="195"/>
      <c r="M32271" s="196"/>
      <c r="N32271" s="197"/>
      <c r="O32271" s="197"/>
      <c r="P32271" s="231"/>
    </row>
    <row r="32272" spans="2:16">
      <c r="B32272" s="351"/>
      <c r="C32272" s="398"/>
      <c r="D32272" s="399"/>
      <c r="E32272" s="400"/>
      <c r="G32272" s="401"/>
      <c r="H32272" s="401"/>
      <c r="I32272" s="401"/>
      <c r="J32272" s="194"/>
      <c r="K32272" s="194"/>
      <c r="L32272" s="195"/>
      <c r="M32272" s="196"/>
      <c r="N32272" s="197"/>
      <c r="O32272" s="197"/>
      <c r="P32272" s="231"/>
    </row>
    <row r="32273" spans="2:16">
      <c r="B32273" s="351"/>
      <c r="C32273" s="398"/>
      <c r="D32273" s="399"/>
      <c r="E32273" s="400"/>
      <c r="G32273" s="401"/>
      <c r="H32273" s="401"/>
      <c r="I32273" s="401"/>
      <c r="J32273" s="194"/>
      <c r="K32273" s="194"/>
      <c r="L32273" s="195"/>
      <c r="M32273" s="196"/>
      <c r="N32273" s="197"/>
      <c r="O32273" s="197"/>
      <c r="P32273" s="231"/>
    </row>
    <row r="32274" spans="2:16">
      <c r="B32274" s="351"/>
      <c r="C32274" s="398"/>
      <c r="D32274" s="399"/>
      <c r="E32274" s="400"/>
      <c r="G32274" s="401"/>
      <c r="H32274" s="401"/>
      <c r="I32274" s="401"/>
      <c r="J32274" s="194"/>
      <c r="K32274" s="194"/>
      <c r="L32274" s="195"/>
      <c r="M32274" s="196"/>
      <c r="N32274" s="197"/>
      <c r="O32274" s="197"/>
      <c r="P32274" s="231"/>
    </row>
    <row r="32275" spans="2:16">
      <c r="B32275" s="351"/>
      <c r="C32275" s="398"/>
      <c r="D32275" s="399"/>
      <c r="E32275" s="400"/>
      <c r="G32275" s="401"/>
      <c r="H32275" s="401"/>
      <c r="I32275" s="401"/>
      <c r="J32275" s="194"/>
      <c r="K32275" s="194"/>
      <c r="L32275" s="195"/>
      <c r="M32275" s="196"/>
      <c r="N32275" s="197"/>
      <c r="O32275" s="197"/>
      <c r="P32275" s="231"/>
    </row>
    <row r="32276" spans="2:16">
      <c r="B32276" s="351"/>
      <c r="C32276" s="398"/>
      <c r="D32276" s="399"/>
      <c r="E32276" s="400"/>
      <c r="G32276" s="401"/>
      <c r="H32276" s="401"/>
      <c r="I32276" s="401"/>
      <c r="J32276" s="194"/>
      <c r="K32276" s="194"/>
      <c r="L32276" s="195"/>
      <c r="M32276" s="196"/>
      <c r="N32276" s="197"/>
      <c r="O32276" s="197"/>
      <c r="P32276" s="231"/>
    </row>
    <row r="32277" spans="2:16">
      <c r="B32277" s="351"/>
      <c r="C32277" s="398"/>
      <c r="D32277" s="404"/>
      <c r="E32277" s="405"/>
      <c r="G32277" s="406"/>
      <c r="H32277" s="406"/>
      <c r="I32277" s="406"/>
      <c r="J32277" s="194"/>
      <c r="K32277" s="194"/>
      <c r="L32277" s="195"/>
      <c r="M32277" s="196"/>
      <c r="N32277" s="197"/>
      <c r="O32277" s="197"/>
      <c r="P32277" s="221"/>
    </row>
    <row r="32278" spans="2:16">
      <c r="B32278" s="351"/>
      <c r="C32278" s="398"/>
      <c r="D32278" s="399"/>
      <c r="E32278" s="400"/>
      <c r="G32278" s="401"/>
      <c r="H32278" s="401"/>
      <c r="I32278" s="401"/>
      <c r="J32278" s="194"/>
      <c r="K32278" s="194"/>
      <c r="L32278" s="195"/>
      <c r="M32278" s="196"/>
      <c r="N32278" s="197"/>
      <c r="O32278" s="197"/>
      <c r="P32278" s="231"/>
    </row>
    <row r="32279" spans="2:16">
      <c r="B32279" s="351"/>
      <c r="C32279" s="398"/>
      <c r="D32279" s="399"/>
      <c r="E32279" s="400"/>
      <c r="G32279" s="401"/>
      <c r="H32279" s="401"/>
      <c r="I32279" s="401"/>
      <c r="J32279" s="194"/>
      <c r="K32279" s="194"/>
      <c r="L32279" s="195"/>
      <c r="M32279" s="196"/>
      <c r="N32279" s="197"/>
      <c r="O32279" s="197"/>
      <c r="P32279" s="231"/>
    </row>
    <row r="32280" spans="2:16">
      <c r="B32280" s="351"/>
      <c r="C32280" s="398"/>
      <c r="D32280" s="399"/>
      <c r="E32280" s="400"/>
      <c r="G32280" s="401"/>
      <c r="H32280" s="401"/>
      <c r="I32280" s="401"/>
      <c r="J32280" s="194"/>
      <c r="K32280" s="194"/>
      <c r="L32280" s="195"/>
      <c r="M32280" s="196"/>
      <c r="N32280" s="197"/>
      <c r="O32280" s="197"/>
      <c r="P32280" s="231"/>
    </row>
    <row r="32281" spans="2:16">
      <c r="B32281" s="351"/>
      <c r="C32281" s="398"/>
      <c r="D32281" s="399"/>
      <c r="E32281" s="400"/>
      <c r="G32281" s="401"/>
      <c r="H32281" s="401"/>
      <c r="I32281" s="401"/>
      <c r="J32281" s="194"/>
      <c r="K32281" s="194"/>
      <c r="L32281" s="195"/>
      <c r="M32281" s="196"/>
      <c r="N32281" s="197"/>
      <c r="O32281" s="197"/>
      <c r="P32281" s="231"/>
    </row>
    <row r="32282" spans="2:16">
      <c r="B32282" s="351"/>
      <c r="C32282" s="398"/>
      <c r="D32282" s="399"/>
      <c r="E32282" s="400"/>
      <c r="G32282" s="401"/>
      <c r="H32282" s="401"/>
      <c r="I32282" s="401"/>
      <c r="J32282" s="194"/>
      <c r="K32282" s="194"/>
      <c r="L32282" s="195"/>
      <c r="M32282" s="196"/>
      <c r="N32282" s="197"/>
      <c r="O32282" s="197"/>
      <c r="P32282" s="231"/>
    </row>
    <row r="32283" spans="2:16">
      <c r="B32283" s="351"/>
      <c r="C32283" s="398"/>
      <c r="D32283" s="399"/>
      <c r="E32283" s="400"/>
      <c r="G32283" s="401"/>
      <c r="H32283" s="401"/>
      <c r="I32283" s="401"/>
      <c r="J32283" s="194"/>
      <c r="K32283" s="194"/>
      <c r="L32283" s="195"/>
      <c r="M32283" s="196"/>
      <c r="N32283" s="197"/>
      <c r="O32283" s="197"/>
      <c r="P32283" s="231"/>
    </row>
    <row r="32284" spans="2:16">
      <c r="B32284" s="351"/>
      <c r="C32284" s="398"/>
      <c r="D32284" s="399"/>
      <c r="E32284" s="400"/>
      <c r="G32284" s="401"/>
      <c r="H32284" s="401"/>
      <c r="I32284" s="401"/>
      <c r="J32284" s="194"/>
      <c r="K32284" s="194"/>
      <c r="L32284" s="195"/>
      <c r="M32284" s="196"/>
      <c r="N32284" s="197"/>
      <c r="O32284" s="197"/>
      <c r="P32284" s="231"/>
    </row>
    <row r="32285" spans="2:16">
      <c r="B32285" s="351"/>
      <c r="C32285" s="398"/>
      <c r="D32285" s="399"/>
      <c r="E32285" s="400"/>
      <c r="G32285" s="401"/>
      <c r="H32285" s="401"/>
      <c r="I32285" s="401"/>
      <c r="J32285" s="194"/>
      <c r="K32285" s="194"/>
      <c r="L32285" s="195"/>
      <c r="M32285" s="196"/>
      <c r="N32285" s="197"/>
      <c r="O32285" s="197"/>
      <c r="P32285" s="231"/>
    </row>
    <row r="32286" spans="2:16">
      <c r="B32286" s="351"/>
      <c r="C32286" s="398"/>
      <c r="D32286" s="399"/>
      <c r="E32286" s="400"/>
      <c r="G32286" s="401"/>
      <c r="H32286" s="401"/>
      <c r="I32286" s="401"/>
      <c r="J32286" s="194"/>
      <c r="K32286" s="194"/>
      <c r="L32286" s="195"/>
      <c r="M32286" s="196"/>
      <c r="N32286" s="197"/>
      <c r="O32286" s="197"/>
      <c r="P32286" s="231"/>
    </row>
    <row r="32287" spans="2:16">
      <c r="B32287" s="351"/>
      <c r="C32287" s="398"/>
      <c r="D32287" s="399"/>
      <c r="E32287" s="400"/>
      <c r="G32287" s="401"/>
      <c r="H32287" s="401"/>
      <c r="I32287" s="401"/>
      <c r="J32287" s="194"/>
      <c r="K32287" s="194"/>
      <c r="L32287" s="195"/>
      <c r="M32287" s="196"/>
      <c r="N32287" s="197"/>
      <c r="O32287" s="197"/>
      <c r="P32287" s="231"/>
    </row>
    <row r="32288" spans="2:16">
      <c r="B32288" s="351"/>
      <c r="C32288" s="398"/>
      <c r="D32288" s="399"/>
      <c r="E32288" s="400"/>
      <c r="G32288" s="401"/>
      <c r="H32288" s="401"/>
      <c r="I32288" s="401"/>
      <c r="J32288" s="194"/>
      <c r="K32288" s="194"/>
      <c r="L32288" s="195"/>
      <c r="M32288" s="196"/>
      <c r="N32288" s="197"/>
      <c r="O32288" s="197"/>
      <c r="P32288" s="231"/>
    </row>
    <row r="32289" spans="2:16">
      <c r="B32289" s="351"/>
      <c r="C32289" s="398"/>
      <c r="D32289" s="399"/>
      <c r="E32289" s="400"/>
      <c r="G32289" s="401"/>
      <c r="H32289" s="401"/>
      <c r="I32289" s="401"/>
      <c r="J32289" s="194"/>
      <c r="K32289" s="194"/>
      <c r="L32289" s="195"/>
      <c r="M32289" s="196"/>
      <c r="N32289" s="197"/>
      <c r="O32289" s="197"/>
      <c r="P32289" s="231"/>
    </row>
    <row r="32290" spans="2:16">
      <c r="B32290" s="351"/>
      <c r="C32290" s="398"/>
      <c r="D32290" s="399"/>
      <c r="E32290" s="400"/>
      <c r="G32290" s="401"/>
      <c r="H32290" s="401"/>
      <c r="I32290" s="401"/>
      <c r="J32290" s="194"/>
      <c r="K32290" s="194"/>
      <c r="L32290" s="195"/>
      <c r="M32290" s="196"/>
      <c r="N32290" s="197"/>
      <c r="O32290" s="197"/>
      <c r="P32290" s="231"/>
    </row>
    <row r="32291" spans="2:16">
      <c r="B32291" s="351"/>
      <c r="C32291" s="398"/>
      <c r="D32291" s="399"/>
      <c r="E32291" s="400"/>
      <c r="G32291" s="401"/>
      <c r="H32291" s="401"/>
      <c r="I32291" s="401"/>
      <c r="J32291" s="194"/>
      <c r="K32291" s="194"/>
      <c r="L32291" s="195"/>
      <c r="M32291" s="196"/>
      <c r="N32291" s="197"/>
      <c r="O32291" s="197"/>
      <c r="P32291" s="231"/>
    </row>
    <row r="32292" spans="2:16">
      <c r="B32292" s="351"/>
      <c r="C32292" s="398"/>
      <c r="D32292" s="399"/>
      <c r="E32292" s="400"/>
      <c r="G32292" s="401"/>
      <c r="H32292" s="401"/>
      <c r="I32292" s="401"/>
      <c r="J32292" s="194"/>
      <c r="K32292" s="194"/>
      <c r="L32292" s="195"/>
      <c r="M32292" s="196"/>
      <c r="N32292" s="197"/>
      <c r="O32292" s="197"/>
      <c r="P32292" s="231"/>
    </row>
    <row r="32293" spans="2:16">
      <c r="B32293" s="351"/>
      <c r="C32293" s="398"/>
      <c r="D32293" s="399"/>
      <c r="E32293" s="400"/>
      <c r="G32293" s="401"/>
      <c r="H32293" s="401"/>
      <c r="I32293" s="401"/>
      <c r="J32293" s="194"/>
      <c r="K32293" s="194"/>
      <c r="L32293" s="195"/>
      <c r="M32293" s="196"/>
      <c r="N32293" s="197"/>
      <c r="O32293" s="197"/>
      <c r="P32293" s="231"/>
    </row>
    <row r="32294" spans="2:16">
      <c r="B32294" s="351"/>
      <c r="C32294" s="398"/>
      <c r="D32294" s="399"/>
      <c r="E32294" s="400"/>
      <c r="G32294" s="401"/>
      <c r="H32294" s="401"/>
      <c r="I32294" s="401"/>
      <c r="J32294" s="194"/>
      <c r="K32294" s="194"/>
      <c r="L32294" s="195"/>
      <c r="M32294" s="196"/>
      <c r="N32294" s="197"/>
      <c r="O32294" s="197"/>
      <c r="P32294" s="231"/>
    </row>
    <row r="32295" spans="2:16">
      <c r="B32295" s="351"/>
      <c r="C32295" s="398"/>
      <c r="D32295" s="399"/>
      <c r="E32295" s="400"/>
      <c r="G32295" s="401"/>
      <c r="H32295" s="401"/>
      <c r="I32295" s="401"/>
      <c r="J32295" s="194"/>
      <c r="K32295" s="194"/>
      <c r="L32295" s="195"/>
      <c r="M32295" s="196"/>
      <c r="N32295" s="197"/>
      <c r="O32295" s="197"/>
      <c r="P32295" s="231"/>
    </row>
    <row r="32296" spans="2:16">
      <c r="B32296" s="351"/>
      <c r="C32296" s="398"/>
      <c r="D32296" s="399"/>
      <c r="E32296" s="400"/>
      <c r="G32296" s="401"/>
      <c r="H32296" s="401"/>
      <c r="I32296" s="401"/>
      <c r="J32296" s="194"/>
      <c r="K32296" s="194"/>
      <c r="L32296" s="195"/>
      <c r="M32296" s="196"/>
      <c r="N32296" s="197"/>
      <c r="O32296" s="197"/>
      <c r="P32296" s="231"/>
    </row>
    <row r="32297" spans="2:16">
      <c r="B32297" s="351"/>
      <c r="C32297" s="398"/>
      <c r="D32297" s="399"/>
      <c r="E32297" s="400"/>
      <c r="G32297" s="401"/>
      <c r="H32297" s="401"/>
      <c r="I32297" s="401"/>
      <c r="J32297" s="194"/>
      <c r="K32297" s="194"/>
      <c r="L32297" s="195"/>
      <c r="M32297" s="196"/>
      <c r="N32297" s="197"/>
      <c r="O32297" s="197"/>
      <c r="P32297" s="231"/>
    </row>
    <row r="32298" spans="2:16">
      <c r="B32298" s="351"/>
      <c r="C32298" s="398"/>
      <c r="D32298" s="399"/>
      <c r="E32298" s="400"/>
      <c r="G32298" s="401"/>
      <c r="H32298" s="401"/>
      <c r="I32298" s="401"/>
      <c r="J32298" s="194"/>
      <c r="K32298" s="194"/>
      <c r="L32298" s="195"/>
      <c r="M32298" s="196"/>
      <c r="N32298" s="197"/>
      <c r="O32298" s="197"/>
      <c r="P32298" s="231"/>
    </row>
    <row r="32299" spans="2:16">
      <c r="B32299" s="351"/>
      <c r="C32299" s="398"/>
      <c r="D32299" s="399"/>
      <c r="E32299" s="400"/>
      <c r="G32299" s="401"/>
      <c r="H32299" s="401"/>
      <c r="I32299" s="401"/>
      <c r="J32299" s="194"/>
      <c r="K32299" s="194"/>
      <c r="L32299" s="195"/>
      <c r="M32299" s="196"/>
      <c r="N32299" s="197"/>
      <c r="O32299" s="197"/>
      <c r="P32299" s="231"/>
    </row>
    <row r="32300" spans="2:16">
      <c r="B32300" s="351"/>
      <c r="C32300" s="398"/>
      <c r="D32300" s="399"/>
      <c r="E32300" s="400"/>
      <c r="G32300" s="401"/>
      <c r="H32300" s="401"/>
      <c r="I32300" s="401"/>
      <c r="J32300" s="194"/>
      <c r="K32300" s="194"/>
      <c r="L32300" s="195"/>
      <c r="M32300" s="196"/>
      <c r="N32300" s="197"/>
      <c r="O32300" s="197"/>
      <c r="P32300" s="231"/>
    </row>
    <row r="32301" spans="2:16">
      <c r="B32301" s="351"/>
      <c r="C32301" s="398"/>
      <c r="D32301" s="399"/>
      <c r="E32301" s="400"/>
      <c r="G32301" s="401"/>
      <c r="H32301" s="401"/>
      <c r="I32301" s="401"/>
      <c r="J32301" s="194"/>
      <c r="K32301" s="194"/>
      <c r="L32301" s="195"/>
      <c r="M32301" s="196"/>
      <c r="N32301" s="197"/>
      <c r="O32301" s="197"/>
      <c r="P32301" s="231"/>
    </row>
    <row r="32302" spans="2:16">
      <c r="B32302" s="351"/>
      <c r="C32302" s="398"/>
      <c r="D32302" s="399"/>
      <c r="E32302" s="400"/>
      <c r="G32302" s="401"/>
      <c r="H32302" s="401"/>
      <c r="I32302" s="401"/>
      <c r="J32302" s="194"/>
      <c r="K32302" s="194"/>
      <c r="L32302" s="195"/>
      <c r="M32302" s="196"/>
      <c r="N32302" s="197"/>
      <c r="O32302" s="197"/>
      <c r="P32302" s="231"/>
    </row>
    <row r="32303" spans="2:16">
      <c r="B32303" s="351"/>
      <c r="C32303" s="398"/>
      <c r="D32303" s="399"/>
      <c r="E32303" s="400"/>
      <c r="G32303" s="401"/>
      <c r="H32303" s="401"/>
      <c r="I32303" s="401"/>
      <c r="J32303" s="194"/>
      <c r="K32303" s="194"/>
      <c r="L32303" s="195"/>
      <c r="M32303" s="196"/>
      <c r="N32303" s="197"/>
      <c r="O32303" s="197"/>
      <c r="P32303" s="231"/>
    </row>
    <row r="32304" spans="2:16">
      <c r="B32304" s="351"/>
      <c r="C32304" s="398"/>
      <c r="D32304" s="399"/>
      <c r="E32304" s="400"/>
      <c r="G32304" s="401"/>
      <c r="H32304" s="401"/>
      <c r="I32304" s="401"/>
      <c r="J32304" s="194"/>
      <c r="K32304" s="194"/>
      <c r="L32304" s="195"/>
      <c r="M32304" s="196"/>
      <c r="N32304" s="197"/>
      <c r="O32304" s="197"/>
      <c r="P32304" s="231"/>
    </row>
    <row r="32305" spans="2:16">
      <c r="B32305" s="351"/>
      <c r="C32305" s="398"/>
      <c r="D32305" s="399"/>
      <c r="E32305" s="400"/>
      <c r="G32305" s="401"/>
      <c r="H32305" s="401"/>
      <c r="I32305" s="401"/>
      <c r="J32305" s="194"/>
      <c r="K32305" s="194"/>
      <c r="L32305" s="195"/>
      <c r="M32305" s="196"/>
      <c r="N32305" s="197"/>
      <c r="O32305" s="197"/>
      <c r="P32305" s="231"/>
    </row>
    <row r="32306" spans="2:16">
      <c r="B32306" s="351"/>
      <c r="C32306" s="398"/>
      <c r="D32306" s="399"/>
      <c r="E32306" s="400"/>
      <c r="G32306" s="401"/>
      <c r="H32306" s="401"/>
      <c r="I32306" s="401"/>
      <c r="J32306" s="194"/>
      <c r="K32306" s="194"/>
      <c r="L32306" s="195"/>
      <c r="M32306" s="196"/>
      <c r="N32306" s="197"/>
      <c r="O32306" s="197"/>
      <c r="P32306" s="231"/>
    </row>
    <row r="32307" spans="2:16">
      <c r="B32307" s="351"/>
      <c r="C32307" s="398"/>
      <c r="D32307" s="399"/>
      <c r="E32307" s="400"/>
      <c r="G32307" s="401"/>
      <c r="H32307" s="401"/>
      <c r="I32307" s="401"/>
      <c r="J32307" s="194"/>
      <c r="K32307" s="194"/>
      <c r="L32307" s="195"/>
      <c r="M32307" s="196"/>
      <c r="N32307" s="197"/>
      <c r="O32307" s="197"/>
      <c r="P32307" s="231"/>
    </row>
    <row r="32308" spans="2:16">
      <c r="B32308" s="351"/>
      <c r="C32308" s="398"/>
      <c r="D32308" s="399"/>
      <c r="E32308" s="400"/>
      <c r="G32308" s="401"/>
      <c r="H32308" s="401"/>
      <c r="I32308" s="401"/>
      <c r="J32308" s="194"/>
      <c r="K32308" s="194"/>
      <c r="L32308" s="195"/>
      <c r="M32308" s="196"/>
      <c r="N32308" s="197"/>
      <c r="O32308" s="197"/>
      <c r="P32308" s="231"/>
    </row>
    <row r="32309" spans="2:16">
      <c r="B32309" s="351"/>
      <c r="C32309" s="398"/>
      <c r="D32309" s="399"/>
      <c r="E32309" s="400"/>
      <c r="G32309" s="401"/>
      <c r="H32309" s="401"/>
      <c r="I32309" s="401"/>
      <c r="J32309" s="194"/>
      <c r="K32309" s="194"/>
      <c r="L32309" s="195"/>
      <c r="M32309" s="196"/>
      <c r="N32309" s="197"/>
      <c r="O32309" s="197"/>
      <c r="P32309" s="231"/>
    </row>
    <row r="32310" spans="2:16">
      <c r="B32310" s="351"/>
      <c r="C32310" s="398"/>
      <c r="D32310" s="399"/>
      <c r="E32310" s="400"/>
      <c r="G32310" s="401"/>
      <c r="H32310" s="401"/>
      <c r="I32310" s="401"/>
      <c r="J32310" s="194"/>
      <c r="K32310" s="194"/>
      <c r="L32310" s="195"/>
      <c r="M32310" s="196"/>
      <c r="N32310" s="197"/>
      <c r="O32310" s="197"/>
      <c r="P32310" s="231"/>
    </row>
    <row r="32311" spans="2:16">
      <c r="B32311" s="351"/>
      <c r="C32311" s="398"/>
      <c r="D32311" s="399"/>
      <c r="E32311" s="400"/>
      <c r="G32311" s="401"/>
      <c r="H32311" s="401"/>
      <c r="I32311" s="401"/>
      <c r="J32311" s="194"/>
      <c r="K32311" s="194"/>
      <c r="L32311" s="195"/>
      <c r="M32311" s="196"/>
      <c r="N32311" s="197"/>
      <c r="O32311" s="197"/>
      <c r="P32311" s="231"/>
    </row>
    <row r="32312" spans="2:16">
      <c r="B32312" s="351"/>
      <c r="C32312" s="398"/>
      <c r="D32312" s="399"/>
      <c r="E32312" s="400"/>
      <c r="G32312" s="401"/>
      <c r="H32312" s="401"/>
      <c r="I32312" s="401"/>
      <c r="J32312" s="194"/>
      <c r="K32312" s="194"/>
      <c r="L32312" s="195"/>
      <c r="M32312" s="196"/>
      <c r="N32312" s="197"/>
      <c r="O32312" s="197"/>
      <c r="P32312" s="231"/>
    </row>
    <row r="32313" spans="2:16">
      <c r="B32313" s="351"/>
      <c r="C32313" s="398"/>
      <c r="D32313" s="399"/>
      <c r="E32313" s="400"/>
      <c r="G32313" s="401"/>
      <c r="H32313" s="401"/>
      <c r="I32313" s="401"/>
      <c r="J32313" s="194"/>
      <c r="K32313" s="194"/>
      <c r="L32313" s="195"/>
      <c r="M32313" s="196"/>
      <c r="N32313" s="197"/>
      <c r="O32313" s="197"/>
      <c r="P32313" s="231"/>
    </row>
    <row r="32314" spans="2:16">
      <c r="B32314" s="351"/>
      <c r="C32314" s="398"/>
      <c r="D32314" s="399"/>
      <c r="E32314" s="400"/>
      <c r="G32314" s="401"/>
      <c r="H32314" s="401"/>
      <c r="I32314" s="401"/>
      <c r="J32314" s="194"/>
      <c r="K32314" s="194"/>
      <c r="L32314" s="195"/>
      <c r="M32314" s="196"/>
      <c r="N32314" s="197"/>
      <c r="O32314" s="197"/>
      <c r="P32314" s="231"/>
    </row>
    <row r="32315" spans="2:16">
      <c r="B32315" s="351"/>
      <c r="C32315" s="398"/>
      <c r="D32315" s="399"/>
      <c r="E32315" s="400"/>
      <c r="G32315" s="401"/>
      <c r="H32315" s="401"/>
      <c r="I32315" s="401"/>
      <c r="J32315" s="194"/>
      <c r="K32315" s="194"/>
      <c r="L32315" s="195"/>
      <c r="M32315" s="196"/>
      <c r="N32315" s="197"/>
      <c r="O32315" s="197"/>
      <c r="P32315" s="231"/>
    </row>
    <row r="32316" spans="2:16">
      <c r="B32316" s="351"/>
      <c r="C32316" s="398"/>
      <c r="D32316" s="399"/>
      <c r="E32316" s="400"/>
      <c r="G32316" s="401"/>
      <c r="H32316" s="401"/>
      <c r="I32316" s="401"/>
      <c r="J32316" s="194"/>
      <c r="K32316" s="194"/>
      <c r="L32316" s="195"/>
      <c r="M32316" s="196"/>
      <c r="N32316" s="197"/>
      <c r="O32316" s="197"/>
      <c r="P32316" s="231"/>
    </row>
    <row r="32317" spans="2:16">
      <c r="B32317" s="351"/>
      <c r="C32317" s="398"/>
      <c r="D32317" s="399"/>
      <c r="E32317" s="400"/>
      <c r="G32317" s="401"/>
      <c r="H32317" s="401"/>
      <c r="I32317" s="401"/>
      <c r="J32317" s="194"/>
      <c r="K32317" s="194"/>
      <c r="L32317" s="195"/>
      <c r="M32317" s="196"/>
      <c r="N32317" s="197"/>
      <c r="O32317" s="197"/>
      <c r="P32317" s="231"/>
    </row>
    <row r="32318" spans="2:16">
      <c r="B32318" s="351"/>
      <c r="C32318" s="398"/>
      <c r="D32318" s="399"/>
      <c r="E32318" s="400"/>
      <c r="G32318" s="401"/>
      <c r="H32318" s="401"/>
      <c r="I32318" s="401"/>
      <c r="J32318" s="194"/>
      <c r="K32318" s="194"/>
      <c r="L32318" s="195"/>
      <c r="M32318" s="196"/>
      <c r="N32318" s="197"/>
      <c r="O32318" s="197"/>
      <c r="P32318" s="231"/>
    </row>
    <row r="32319" spans="2:16">
      <c r="B32319" s="351"/>
      <c r="C32319" s="398"/>
      <c r="D32319" s="399"/>
      <c r="E32319" s="400"/>
      <c r="G32319" s="401"/>
      <c r="H32319" s="401"/>
      <c r="I32319" s="401"/>
      <c r="J32319" s="194"/>
      <c r="K32319" s="194"/>
      <c r="L32319" s="195"/>
      <c r="M32319" s="196"/>
      <c r="N32319" s="197"/>
      <c r="O32319" s="197"/>
      <c r="P32319" s="231"/>
    </row>
    <row r="32320" spans="2:16">
      <c r="B32320" s="351"/>
      <c r="C32320" s="398"/>
      <c r="D32320" s="399"/>
      <c r="E32320" s="400"/>
      <c r="G32320" s="401"/>
      <c r="H32320" s="401"/>
      <c r="I32320" s="401"/>
      <c r="J32320" s="194"/>
      <c r="K32320" s="194"/>
      <c r="L32320" s="195"/>
      <c r="M32320" s="196"/>
      <c r="N32320" s="197"/>
      <c r="O32320" s="197"/>
      <c r="P32320" s="231"/>
    </row>
    <row r="32321" spans="2:16">
      <c r="B32321" s="351"/>
      <c r="C32321" s="398"/>
      <c r="D32321" s="399"/>
      <c r="E32321" s="400"/>
      <c r="G32321" s="401"/>
      <c r="H32321" s="401"/>
      <c r="I32321" s="401"/>
      <c r="J32321" s="194"/>
      <c r="K32321" s="194"/>
      <c r="L32321" s="195"/>
      <c r="M32321" s="196"/>
      <c r="N32321" s="197"/>
      <c r="O32321" s="197"/>
      <c r="P32321" s="231"/>
    </row>
    <row r="32322" spans="2:16">
      <c r="B32322" s="351"/>
      <c r="C32322" s="398"/>
      <c r="D32322" s="399"/>
      <c r="E32322" s="400"/>
      <c r="G32322" s="401"/>
      <c r="H32322" s="401"/>
      <c r="I32322" s="401"/>
      <c r="J32322" s="194"/>
      <c r="K32322" s="194"/>
      <c r="L32322" s="195"/>
      <c r="M32322" s="196"/>
      <c r="N32322" s="197"/>
      <c r="O32322" s="197"/>
      <c r="P32322" s="231"/>
    </row>
    <row r="32323" spans="2:16">
      <c r="B32323" s="351"/>
      <c r="C32323" s="398"/>
      <c r="D32323" s="399"/>
      <c r="E32323" s="400"/>
      <c r="G32323" s="401"/>
      <c r="H32323" s="401"/>
      <c r="I32323" s="401"/>
      <c r="J32323" s="194"/>
      <c r="K32323" s="194"/>
      <c r="L32323" s="195"/>
      <c r="M32323" s="196"/>
      <c r="N32323" s="197"/>
      <c r="O32323" s="197"/>
      <c r="P32323" s="231"/>
    </row>
    <row r="32324" spans="2:16">
      <c r="B32324" s="351"/>
      <c r="C32324" s="398"/>
      <c r="D32324" s="399"/>
      <c r="E32324" s="400"/>
      <c r="G32324" s="401"/>
      <c r="H32324" s="401"/>
      <c r="I32324" s="401"/>
      <c r="J32324" s="194"/>
      <c r="K32324" s="194"/>
      <c r="L32324" s="195"/>
      <c r="M32324" s="196"/>
      <c r="N32324" s="197"/>
      <c r="O32324" s="197"/>
      <c r="P32324" s="231"/>
    </row>
    <row r="32325" spans="2:16">
      <c r="B32325" s="351"/>
      <c r="C32325" s="398"/>
      <c r="D32325" s="399"/>
      <c r="E32325" s="400"/>
      <c r="G32325" s="401"/>
      <c r="H32325" s="401"/>
      <c r="I32325" s="401"/>
      <c r="J32325" s="194"/>
      <c r="K32325" s="194"/>
      <c r="L32325" s="195"/>
      <c r="M32325" s="196"/>
      <c r="N32325" s="197"/>
      <c r="O32325" s="197"/>
      <c r="P32325" s="231"/>
    </row>
    <row r="32326" spans="2:16">
      <c r="B32326" s="351"/>
      <c r="C32326" s="398"/>
      <c r="D32326" s="399"/>
      <c r="E32326" s="400"/>
      <c r="G32326" s="401"/>
      <c r="H32326" s="401"/>
      <c r="I32326" s="401"/>
      <c r="J32326" s="194"/>
      <c r="K32326" s="194"/>
      <c r="L32326" s="195"/>
      <c r="M32326" s="196"/>
      <c r="N32326" s="197"/>
      <c r="O32326" s="197"/>
      <c r="P32326" s="231"/>
    </row>
    <row r="32327" spans="2:16">
      <c r="B32327" s="351"/>
      <c r="C32327" s="398"/>
      <c r="D32327" s="399"/>
      <c r="E32327" s="400"/>
      <c r="G32327" s="401"/>
      <c r="H32327" s="401"/>
      <c r="I32327" s="401"/>
      <c r="J32327" s="194"/>
      <c r="K32327" s="194"/>
      <c r="L32327" s="195"/>
      <c r="M32327" s="196"/>
      <c r="N32327" s="197"/>
      <c r="O32327" s="197"/>
      <c r="P32327" s="231"/>
    </row>
    <row r="32328" spans="2:16">
      <c r="B32328" s="351"/>
      <c r="C32328" s="398"/>
      <c r="D32328" s="399"/>
      <c r="E32328" s="400"/>
      <c r="G32328" s="401"/>
      <c r="H32328" s="401"/>
      <c r="I32328" s="401"/>
      <c r="J32328" s="194"/>
      <c r="K32328" s="194"/>
      <c r="L32328" s="195"/>
      <c r="M32328" s="196"/>
      <c r="N32328" s="197"/>
      <c r="O32328" s="197"/>
      <c r="P32328" s="231"/>
    </row>
    <row r="32329" spans="2:16">
      <c r="B32329" s="351"/>
      <c r="C32329" s="398"/>
      <c r="D32329" s="399"/>
      <c r="E32329" s="400"/>
      <c r="G32329" s="401"/>
      <c r="H32329" s="401"/>
      <c r="I32329" s="401"/>
      <c r="J32329" s="194"/>
      <c r="K32329" s="194"/>
      <c r="L32329" s="195"/>
      <c r="M32329" s="196"/>
      <c r="N32329" s="197"/>
      <c r="O32329" s="197"/>
      <c r="P32329" s="231"/>
    </row>
    <row r="32330" spans="2:16">
      <c r="B32330" s="351"/>
      <c r="C32330" s="398"/>
      <c r="D32330" s="399"/>
      <c r="E32330" s="400"/>
      <c r="G32330" s="401"/>
      <c r="H32330" s="401"/>
      <c r="I32330" s="401"/>
      <c r="J32330" s="194"/>
      <c r="K32330" s="194"/>
      <c r="L32330" s="195"/>
      <c r="M32330" s="196"/>
      <c r="N32330" s="197"/>
      <c r="O32330" s="197"/>
      <c r="P32330" s="231"/>
    </row>
    <row r="32331" spans="2:16">
      <c r="B32331" s="351"/>
      <c r="C32331" s="398"/>
      <c r="D32331" s="399"/>
      <c r="E32331" s="400"/>
      <c r="G32331" s="401"/>
      <c r="H32331" s="401"/>
      <c r="I32331" s="401"/>
      <c r="J32331" s="194"/>
      <c r="K32331" s="194"/>
      <c r="L32331" s="195"/>
      <c r="M32331" s="196"/>
      <c r="N32331" s="197"/>
      <c r="O32331" s="197"/>
      <c r="P32331" s="231"/>
    </row>
    <row r="32332" spans="2:16">
      <c r="B32332" s="351"/>
      <c r="C32332" s="398"/>
      <c r="D32332" s="399"/>
      <c r="E32332" s="400"/>
      <c r="G32332" s="401"/>
      <c r="H32332" s="401"/>
      <c r="I32332" s="401"/>
      <c r="J32332" s="194"/>
      <c r="K32332" s="194"/>
      <c r="L32332" s="195"/>
      <c r="M32332" s="196"/>
      <c r="N32332" s="197"/>
      <c r="O32332" s="197"/>
      <c r="P32332" s="231"/>
    </row>
    <row r="32333" spans="2:16">
      <c r="B32333" s="351"/>
      <c r="C32333" s="398"/>
      <c r="D32333" s="399"/>
      <c r="E32333" s="400"/>
      <c r="G32333" s="401"/>
      <c r="H32333" s="401"/>
      <c r="I32333" s="401"/>
      <c r="J32333" s="194"/>
      <c r="K32333" s="194"/>
      <c r="L32333" s="195"/>
      <c r="M32333" s="196"/>
      <c r="N32333" s="197"/>
      <c r="O32333" s="197"/>
      <c r="P32333" s="231"/>
    </row>
    <row r="32334" spans="2:16">
      <c r="B32334" s="351"/>
      <c r="C32334" s="398"/>
      <c r="D32334" s="399"/>
      <c r="E32334" s="400"/>
      <c r="G32334" s="401"/>
      <c r="H32334" s="401"/>
      <c r="I32334" s="401"/>
      <c r="J32334" s="194"/>
      <c r="K32334" s="194"/>
      <c r="L32334" s="195"/>
      <c r="M32334" s="196"/>
      <c r="N32334" s="197"/>
      <c r="O32334" s="197"/>
      <c r="P32334" s="231"/>
    </row>
    <row r="32335" spans="2:16">
      <c r="B32335" s="351"/>
      <c r="C32335" s="398"/>
      <c r="D32335" s="399"/>
      <c r="E32335" s="400"/>
      <c r="G32335" s="401"/>
      <c r="H32335" s="401"/>
      <c r="I32335" s="401"/>
      <c r="J32335" s="194"/>
      <c r="K32335" s="194"/>
      <c r="L32335" s="195"/>
      <c r="M32335" s="196"/>
      <c r="N32335" s="197"/>
      <c r="O32335" s="197"/>
      <c r="P32335" s="231"/>
    </row>
    <row r="32336" spans="2:16">
      <c r="B32336" s="351"/>
      <c r="C32336" s="398"/>
      <c r="D32336" s="399"/>
      <c r="E32336" s="400"/>
      <c r="G32336" s="401"/>
      <c r="H32336" s="401"/>
      <c r="I32336" s="401"/>
      <c r="J32336" s="194"/>
      <c r="K32336" s="194"/>
      <c r="L32336" s="195"/>
      <c r="M32336" s="196"/>
      <c r="N32336" s="197"/>
      <c r="O32336" s="197"/>
      <c r="P32336" s="231"/>
    </row>
    <row r="32337" spans="2:16">
      <c r="B32337" s="351"/>
      <c r="C32337" s="398"/>
      <c r="D32337" s="399"/>
      <c r="E32337" s="400"/>
      <c r="G32337" s="401"/>
      <c r="H32337" s="401"/>
      <c r="I32337" s="401"/>
      <c r="J32337" s="194"/>
      <c r="K32337" s="194"/>
      <c r="L32337" s="195"/>
      <c r="M32337" s="196"/>
      <c r="N32337" s="197"/>
      <c r="O32337" s="197"/>
      <c r="P32337" s="231"/>
    </row>
    <row r="32338" spans="2:16">
      <c r="B32338" s="351"/>
      <c r="C32338" s="398"/>
      <c r="D32338" s="399"/>
      <c r="E32338" s="400"/>
      <c r="G32338" s="401"/>
      <c r="H32338" s="401"/>
      <c r="I32338" s="401"/>
      <c r="J32338" s="194"/>
      <c r="K32338" s="194"/>
      <c r="L32338" s="195"/>
      <c r="M32338" s="196"/>
      <c r="N32338" s="197"/>
      <c r="O32338" s="197"/>
      <c r="P32338" s="231"/>
    </row>
    <row r="32339" spans="2:16">
      <c r="B32339" s="351"/>
      <c r="C32339" s="398"/>
      <c r="D32339" s="399"/>
      <c r="E32339" s="400"/>
      <c r="G32339" s="401"/>
      <c r="H32339" s="401"/>
      <c r="I32339" s="401"/>
      <c r="J32339" s="194"/>
      <c r="K32339" s="194"/>
      <c r="L32339" s="195"/>
      <c r="M32339" s="196"/>
      <c r="N32339" s="197"/>
      <c r="O32339" s="197"/>
      <c r="P32339" s="231"/>
    </row>
    <row r="32340" spans="2:16">
      <c r="B32340" s="351"/>
      <c r="C32340" s="398"/>
      <c r="D32340" s="399"/>
      <c r="E32340" s="400"/>
      <c r="G32340" s="401"/>
      <c r="H32340" s="401"/>
      <c r="I32340" s="401"/>
      <c r="J32340" s="194"/>
      <c r="K32340" s="194"/>
      <c r="L32340" s="195"/>
      <c r="M32340" s="196"/>
      <c r="N32340" s="197"/>
      <c r="O32340" s="197"/>
      <c r="P32340" s="231"/>
    </row>
    <row r="32341" spans="2:16">
      <c r="B32341" s="351"/>
      <c r="C32341" s="398"/>
      <c r="D32341" s="399"/>
      <c r="E32341" s="400"/>
      <c r="G32341" s="401"/>
      <c r="H32341" s="401"/>
      <c r="I32341" s="401"/>
      <c r="J32341" s="194"/>
      <c r="K32341" s="194"/>
      <c r="L32341" s="195"/>
      <c r="M32341" s="196"/>
      <c r="N32341" s="197"/>
      <c r="O32341" s="197"/>
      <c r="P32341" s="231"/>
    </row>
    <row r="32342" spans="2:16">
      <c r="B32342" s="351"/>
      <c r="C32342" s="398"/>
      <c r="D32342" s="399"/>
      <c r="E32342" s="400"/>
      <c r="G32342" s="401"/>
      <c r="H32342" s="401"/>
      <c r="I32342" s="401"/>
      <c r="J32342" s="194"/>
      <c r="K32342" s="194"/>
      <c r="L32342" s="195"/>
      <c r="M32342" s="196"/>
      <c r="N32342" s="197"/>
      <c r="O32342" s="197"/>
      <c r="P32342" s="231"/>
    </row>
    <row r="32343" spans="2:16">
      <c r="B32343" s="351"/>
      <c r="C32343" s="398"/>
      <c r="D32343" s="399"/>
      <c r="E32343" s="400"/>
      <c r="G32343" s="401"/>
      <c r="H32343" s="401"/>
      <c r="I32343" s="401"/>
      <c r="J32343" s="194"/>
      <c r="K32343" s="194"/>
      <c r="L32343" s="195"/>
      <c r="M32343" s="196"/>
      <c r="N32343" s="197"/>
      <c r="O32343" s="197"/>
      <c r="P32343" s="231"/>
    </row>
    <row r="32344" spans="2:16">
      <c r="B32344" s="351"/>
      <c r="C32344" s="398"/>
      <c r="D32344" s="399"/>
      <c r="E32344" s="400"/>
      <c r="G32344" s="401"/>
      <c r="H32344" s="401"/>
      <c r="I32344" s="401"/>
      <c r="J32344" s="194"/>
      <c r="K32344" s="194"/>
      <c r="L32344" s="195"/>
      <c r="M32344" s="196"/>
      <c r="N32344" s="197"/>
      <c r="O32344" s="197"/>
      <c r="P32344" s="231"/>
    </row>
    <row r="32345" spans="2:16">
      <c r="B32345" s="351"/>
      <c r="C32345" s="398"/>
      <c r="D32345" s="399"/>
      <c r="E32345" s="400"/>
      <c r="G32345" s="401"/>
      <c r="H32345" s="401"/>
      <c r="I32345" s="401"/>
      <c r="J32345" s="194"/>
      <c r="K32345" s="194"/>
      <c r="L32345" s="195"/>
      <c r="M32345" s="196"/>
      <c r="N32345" s="197"/>
      <c r="O32345" s="197"/>
      <c r="P32345" s="231"/>
    </row>
    <row r="32346" spans="2:16">
      <c r="B32346" s="351"/>
      <c r="C32346" s="398"/>
      <c r="D32346" s="399"/>
      <c r="E32346" s="400"/>
      <c r="G32346" s="401"/>
      <c r="H32346" s="401"/>
      <c r="I32346" s="401"/>
      <c r="J32346" s="194"/>
      <c r="K32346" s="194"/>
      <c r="L32346" s="195"/>
      <c r="M32346" s="196"/>
      <c r="N32346" s="197"/>
      <c r="O32346" s="197"/>
      <c r="P32346" s="231"/>
    </row>
    <row r="32347" spans="2:16">
      <c r="B32347" s="351"/>
      <c r="C32347" s="398"/>
      <c r="D32347" s="399"/>
      <c r="E32347" s="400"/>
      <c r="G32347" s="401"/>
      <c r="H32347" s="401"/>
      <c r="I32347" s="401"/>
      <c r="J32347" s="194"/>
      <c r="K32347" s="194"/>
      <c r="L32347" s="195"/>
      <c r="M32347" s="196"/>
      <c r="N32347" s="197"/>
      <c r="O32347" s="197"/>
      <c r="P32347" s="231"/>
    </row>
    <row r="32348" spans="2:16">
      <c r="B32348" s="351"/>
      <c r="C32348" s="398"/>
      <c r="D32348" s="399"/>
      <c r="E32348" s="400"/>
      <c r="G32348" s="401"/>
      <c r="H32348" s="401"/>
      <c r="I32348" s="401"/>
      <c r="J32348" s="194"/>
      <c r="K32348" s="194"/>
      <c r="L32348" s="195"/>
      <c r="M32348" s="196"/>
      <c r="N32348" s="197"/>
      <c r="O32348" s="197"/>
      <c r="P32348" s="231"/>
    </row>
    <row r="32349" spans="2:16">
      <c r="B32349" s="351"/>
      <c r="C32349" s="398"/>
      <c r="D32349" s="399"/>
      <c r="E32349" s="400"/>
      <c r="G32349" s="401"/>
      <c r="H32349" s="401"/>
      <c r="I32349" s="401"/>
      <c r="J32349" s="194"/>
      <c r="K32349" s="194"/>
      <c r="L32349" s="195"/>
      <c r="M32349" s="196"/>
      <c r="N32349" s="197"/>
      <c r="O32349" s="197"/>
      <c r="P32349" s="231"/>
    </row>
    <row r="32350" spans="2:16">
      <c r="B32350" s="351"/>
      <c r="C32350" s="398"/>
      <c r="D32350" s="399"/>
      <c r="E32350" s="400"/>
      <c r="G32350" s="401"/>
      <c r="H32350" s="401"/>
      <c r="I32350" s="401"/>
      <c r="J32350" s="194"/>
      <c r="K32350" s="194"/>
      <c r="L32350" s="195"/>
      <c r="M32350" s="196"/>
      <c r="N32350" s="197"/>
      <c r="O32350" s="197"/>
      <c r="P32350" s="231"/>
    </row>
    <row r="32351" spans="2:16">
      <c r="B32351" s="351"/>
      <c r="C32351" s="398"/>
      <c r="D32351" s="399"/>
      <c r="E32351" s="400"/>
      <c r="G32351" s="401"/>
      <c r="H32351" s="401"/>
      <c r="I32351" s="401"/>
      <c r="J32351" s="194"/>
      <c r="K32351" s="194"/>
      <c r="L32351" s="195"/>
      <c r="M32351" s="196"/>
      <c r="N32351" s="197"/>
      <c r="O32351" s="197"/>
      <c r="P32351" s="231"/>
    </row>
    <row r="32352" spans="2:16">
      <c r="B32352" s="351"/>
      <c r="C32352" s="398"/>
      <c r="D32352" s="399"/>
      <c r="E32352" s="400"/>
      <c r="G32352" s="401"/>
      <c r="H32352" s="401"/>
      <c r="I32352" s="401"/>
      <c r="J32352" s="194"/>
      <c r="K32352" s="194"/>
      <c r="L32352" s="195"/>
      <c r="M32352" s="196"/>
      <c r="N32352" s="197"/>
      <c r="O32352" s="197"/>
      <c r="P32352" s="231"/>
    </row>
    <row r="32353" spans="2:16">
      <c r="B32353" s="351"/>
      <c r="C32353" s="398"/>
      <c r="D32353" s="399"/>
      <c r="E32353" s="400"/>
      <c r="G32353" s="401"/>
      <c r="H32353" s="401"/>
      <c r="I32353" s="401"/>
      <c r="J32353" s="194"/>
      <c r="K32353" s="194"/>
      <c r="L32353" s="195"/>
      <c r="M32353" s="196"/>
      <c r="N32353" s="197"/>
      <c r="O32353" s="197"/>
      <c r="P32353" s="231"/>
    </row>
    <row r="32354" spans="2:16">
      <c r="B32354" s="351"/>
      <c r="C32354" s="398"/>
      <c r="D32354" s="399"/>
      <c r="E32354" s="400"/>
      <c r="G32354" s="401"/>
      <c r="H32354" s="401"/>
      <c r="I32354" s="401"/>
      <c r="J32354" s="194"/>
      <c r="K32354" s="194"/>
      <c r="L32354" s="195"/>
      <c r="M32354" s="196"/>
      <c r="N32354" s="197"/>
      <c r="O32354" s="197"/>
      <c r="P32354" s="231"/>
    </row>
    <row r="32355" spans="2:16">
      <c r="B32355" s="351"/>
      <c r="C32355" s="398"/>
      <c r="D32355" s="399"/>
      <c r="E32355" s="400"/>
      <c r="G32355" s="401"/>
      <c r="H32355" s="401"/>
      <c r="I32355" s="401"/>
      <c r="J32355" s="194"/>
      <c r="K32355" s="194"/>
      <c r="L32355" s="195"/>
      <c r="M32355" s="196"/>
      <c r="N32355" s="197"/>
      <c r="O32355" s="197"/>
      <c r="P32355" s="231"/>
    </row>
    <row r="32356" spans="2:16">
      <c r="B32356" s="351"/>
      <c r="C32356" s="398"/>
      <c r="D32356" s="399"/>
      <c r="E32356" s="400"/>
      <c r="G32356" s="401"/>
      <c r="H32356" s="401"/>
      <c r="I32356" s="401"/>
      <c r="J32356" s="194"/>
      <c r="K32356" s="194"/>
      <c r="L32356" s="195"/>
      <c r="M32356" s="196"/>
      <c r="N32356" s="197"/>
      <c r="O32356" s="197"/>
      <c r="P32356" s="231"/>
    </row>
    <row r="32357" spans="2:16">
      <c r="B32357" s="351"/>
      <c r="C32357" s="398"/>
      <c r="D32357" s="399"/>
      <c r="E32357" s="400"/>
      <c r="G32357" s="401"/>
      <c r="H32357" s="401"/>
      <c r="I32357" s="401"/>
      <c r="J32357" s="194"/>
      <c r="K32357" s="194"/>
      <c r="L32357" s="195"/>
      <c r="M32357" s="196"/>
      <c r="N32357" s="197"/>
      <c r="O32357" s="197"/>
      <c r="P32357" s="231"/>
    </row>
    <row r="32358" spans="2:16">
      <c r="B32358" s="351"/>
      <c r="C32358" s="398"/>
      <c r="D32358" s="399"/>
      <c r="E32358" s="400"/>
      <c r="G32358" s="401"/>
      <c r="H32358" s="401"/>
      <c r="I32358" s="401"/>
      <c r="J32358" s="194"/>
      <c r="K32358" s="194"/>
      <c r="L32358" s="195"/>
      <c r="M32358" s="196"/>
      <c r="N32358" s="197"/>
      <c r="O32358" s="197"/>
      <c r="P32358" s="231"/>
    </row>
    <row r="32359" spans="2:16">
      <c r="B32359" s="351"/>
      <c r="C32359" s="398"/>
      <c r="D32359" s="399"/>
      <c r="E32359" s="400"/>
      <c r="G32359" s="401"/>
      <c r="H32359" s="401"/>
      <c r="I32359" s="401"/>
      <c r="J32359" s="194"/>
      <c r="K32359" s="194"/>
      <c r="L32359" s="195"/>
      <c r="M32359" s="196"/>
      <c r="N32359" s="197"/>
      <c r="O32359" s="197"/>
      <c r="P32359" s="231"/>
    </row>
    <row r="32360" spans="2:16">
      <c r="B32360" s="351"/>
      <c r="C32360" s="398"/>
      <c r="D32360" s="399"/>
      <c r="E32360" s="400"/>
      <c r="G32360" s="401"/>
      <c r="H32360" s="401"/>
      <c r="I32360" s="401"/>
      <c r="J32360" s="194"/>
      <c r="K32360" s="194"/>
      <c r="L32360" s="195"/>
      <c r="M32360" s="196"/>
      <c r="N32360" s="197"/>
      <c r="O32360" s="197"/>
      <c r="P32360" s="231"/>
    </row>
    <row r="32361" spans="2:16">
      <c r="B32361" s="351"/>
      <c r="C32361" s="398"/>
      <c r="D32361" s="399"/>
      <c r="E32361" s="400"/>
      <c r="G32361" s="401"/>
      <c r="H32361" s="401"/>
      <c r="I32361" s="401"/>
      <c r="J32361" s="194"/>
      <c r="K32361" s="194"/>
      <c r="L32361" s="195"/>
      <c r="M32361" s="196"/>
      <c r="N32361" s="197"/>
      <c r="O32361" s="197"/>
      <c r="P32361" s="231"/>
    </row>
    <row r="32362" spans="2:16">
      <c r="B32362" s="351"/>
      <c r="C32362" s="398"/>
      <c r="D32362" s="399"/>
      <c r="E32362" s="400"/>
      <c r="G32362" s="401"/>
      <c r="H32362" s="401"/>
      <c r="I32362" s="401"/>
      <c r="J32362" s="194"/>
      <c r="K32362" s="194"/>
      <c r="L32362" s="195"/>
      <c r="M32362" s="196"/>
      <c r="N32362" s="197"/>
      <c r="O32362" s="197"/>
      <c r="P32362" s="231"/>
    </row>
    <row r="32363" spans="2:16">
      <c r="B32363" s="351"/>
      <c r="C32363" s="398"/>
      <c r="D32363" s="399"/>
      <c r="E32363" s="400"/>
      <c r="G32363" s="401"/>
      <c r="H32363" s="401"/>
      <c r="I32363" s="401"/>
      <c r="J32363" s="194"/>
      <c r="K32363" s="194"/>
      <c r="L32363" s="195"/>
      <c r="M32363" s="196"/>
      <c r="N32363" s="197"/>
      <c r="O32363" s="197"/>
      <c r="P32363" s="231"/>
    </row>
    <row r="32364" spans="2:16">
      <c r="B32364" s="351"/>
      <c r="C32364" s="398"/>
      <c r="D32364" s="399"/>
      <c r="E32364" s="400"/>
      <c r="G32364" s="401"/>
      <c r="H32364" s="401"/>
      <c r="I32364" s="401"/>
      <c r="J32364" s="194"/>
      <c r="K32364" s="194"/>
      <c r="L32364" s="195"/>
      <c r="M32364" s="196"/>
      <c r="N32364" s="197"/>
      <c r="O32364" s="197"/>
      <c r="P32364" s="231"/>
    </row>
    <row r="32365" spans="2:16">
      <c r="B32365" s="351"/>
      <c r="C32365" s="398"/>
      <c r="D32365" s="399"/>
      <c r="E32365" s="400"/>
      <c r="G32365" s="401"/>
      <c r="H32365" s="401"/>
      <c r="I32365" s="401"/>
      <c r="J32365" s="194"/>
      <c r="K32365" s="194"/>
      <c r="L32365" s="195"/>
      <c r="M32365" s="196"/>
      <c r="N32365" s="197"/>
      <c r="O32365" s="197"/>
      <c r="P32365" s="231"/>
    </row>
    <row r="32366" spans="2:16">
      <c r="B32366" s="351"/>
      <c r="C32366" s="398"/>
      <c r="D32366" s="399"/>
      <c r="E32366" s="400"/>
      <c r="G32366" s="401"/>
      <c r="H32366" s="401"/>
      <c r="I32366" s="401"/>
      <c r="J32366" s="194"/>
      <c r="K32366" s="194"/>
      <c r="L32366" s="195"/>
      <c r="M32366" s="196"/>
      <c r="N32366" s="197"/>
      <c r="O32366" s="197"/>
      <c r="P32366" s="231"/>
    </row>
    <row r="32367" spans="2:16">
      <c r="B32367" s="351"/>
      <c r="C32367" s="398"/>
      <c r="D32367" s="399"/>
      <c r="E32367" s="400"/>
      <c r="G32367" s="401"/>
      <c r="H32367" s="401"/>
      <c r="I32367" s="401"/>
      <c r="J32367" s="194"/>
      <c r="K32367" s="194"/>
      <c r="L32367" s="195"/>
      <c r="M32367" s="196"/>
      <c r="N32367" s="197"/>
      <c r="O32367" s="197"/>
      <c r="P32367" s="231"/>
    </row>
    <row r="32368" spans="2:16">
      <c r="B32368" s="351"/>
      <c r="C32368" s="398"/>
      <c r="D32368" s="399"/>
      <c r="E32368" s="400"/>
      <c r="G32368" s="401"/>
      <c r="H32368" s="401"/>
      <c r="I32368" s="401"/>
      <c r="J32368" s="194"/>
      <c r="K32368" s="194"/>
      <c r="L32368" s="195"/>
      <c r="M32368" s="196"/>
      <c r="N32368" s="197"/>
      <c r="O32368" s="197"/>
      <c r="P32368" s="231"/>
    </row>
    <row r="32369" spans="2:16">
      <c r="B32369" s="351"/>
      <c r="C32369" s="398"/>
      <c r="D32369" s="399"/>
      <c r="E32369" s="400"/>
      <c r="G32369" s="401"/>
      <c r="H32369" s="401"/>
      <c r="I32369" s="401"/>
      <c r="J32369" s="194"/>
      <c r="K32369" s="194"/>
      <c r="L32369" s="195"/>
      <c r="M32369" s="196"/>
      <c r="N32369" s="197"/>
      <c r="O32369" s="197"/>
      <c r="P32369" s="231"/>
    </row>
    <row r="32370" spans="2:16">
      <c r="B32370" s="351"/>
      <c r="C32370" s="398"/>
      <c r="D32370" s="399"/>
      <c r="E32370" s="400"/>
      <c r="G32370" s="401"/>
      <c r="H32370" s="401"/>
      <c r="I32370" s="401"/>
      <c r="J32370" s="194"/>
      <c r="K32370" s="194"/>
      <c r="L32370" s="195"/>
      <c r="M32370" s="196"/>
      <c r="N32370" s="197"/>
      <c r="O32370" s="197"/>
      <c r="P32370" s="231"/>
    </row>
    <row r="32371" spans="2:16">
      <c r="B32371" s="351"/>
      <c r="C32371" s="398"/>
      <c r="D32371" s="399"/>
      <c r="E32371" s="400"/>
      <c r="G32371" s="401"/>
      <c r="H32371" s="401"/>
      <c r="I32371" s="401"/>
      <c r="J32371" s="194"/>
      <c r="K32371" s="194"/>
      <c r="L32371" s="195"/>
      <c r="M32371" s="196"/>
      <c r="N32371" s="197"/>
      <c r="O32371" s="197"/>
      <c r="P32371" s="231"/>
    </row>
    <row r="32372" spans="2:16">
      <c r="B32372" s="351"/>
      <c r="C32372" s="398"/>
      <c r="D32372" s="399"/>
      <c r="E32372" s="400"/>
      <c r="G32372" s="401"/>
      <c r="H32372" s="401"/>
      <c r="I32372" s="401"/>
      <c r="J32372" s="194"/>
      <c r="K32372" s="194"/>
      <c r="L32372" s="195"/>
      <c r="M32372" s="196"/>
      <c r="N32372" s="197"/>
      <c r="O32372" s="197"/>
      <c r="P32372" s="231"/>
    </row>
    <row r="32373" spans="2:16">
      <c r="B32373" s="351"/>
      <c r="C32373" s="398"/>
      <c r="D32373" s="399"/>
      <c r="E32373" s="400"/>
      <c r="G32373" s="401"/>
      <c r="H32373" s="401"/>
      <c r="I32373" s="401"/>
      <c r="J32373" s="194"/>
      <c r="K32373" s="194"/>
      <c r="L32373" s="195"/>
      <c r="M32373" s="196"/>
      <c r="N32373" s="197"/>
      <c r="O32373" s="197"/>
      <c r="P32373" s="231"/>
    </row>
    <row r="32374" spans="2:16">
      <c r="B32374" s="351"/>
      <c r="C32374" s="398"/>
      <c r="D32374" s="399"/>
      <c r="E32374" s="400"/>
      <c r="G32374" s="401"/>
      <c r="H32374" s="401"/>
      <c r="I32374" s="401"/>
      <c r="J32374" s="194"/>
      <c r="K32374" s="194"/>
      <c r="L32374" s="195"/>
      <c r="M32374" s="196"/>
      <c r="N32374" s="197"/>
      <c r="O32374" s="197"/>
      <c r="P32374" s="231"/>
    </row>
    <row r="32375" spans="2:16">
      <c r="B32375" s="351"/>
      <c r="C32375" s="398"/>
      <c r="D32375" s="399"/>
      <c r="E32375" s="400"/>
      <c r="G32375" s="401"/>
      <c r="H32375" s="401"/>
      <c r="I32375" s="401"/>
      <c r="J32375" s="194"/>
      <c r="K32375" s="194"/>
      <c r="L32375" s="195"/>
      <c r="M32375" s="196"/>
      <c r="N32375" s="197"/>
      <c r="O32375" s="197"/>
      <c r="P32375" s="231"/>
    </row>
    <row r="32376" spans="2:16">
      <c r="B32376" s="351"/>
      <c r="C32376" s="398"/>
      <c r="D32376" s="399"/>
      <c r="E32376" s="400"/>
      <c r="G32376" s="401"/>
      <c r="H32376" s="401"/>
      <c r="I32376" s="401"/>
      <c r="J32376" s="194"/>
      <c r="K32376" s="194"/>
      <c r="L32376" s="195"/>
      <c r="M32376" s="196"/>
      <c r="N32376" s="197"/>
      <c r="O32376" s="197"/>
      <c r="P32376" s="231"/>
    </row>
    <row r="32377" spans="2:16">
      <c r="B32377" s="351"/>
      <c r="C32377" s="398"/>
      <c r="D32377" s="399"/>
      <c r="E32377" s="400"/>
      <c r="G32377" s="401"/>
      <c r="H32377" s="401"/>
      <c r="I32377" s="401"/>
      <c r="J32377" s="194"/>
      <c r="K32377" s="194"/>
      <c r="L32377" s="195"/>
      <c r="M32377" s="196"/>
      <c r="N32377" s="197"/>
      <c r="O32377" s="197"/>
      <c r="P32377" s="231"/>
    </row>
    <row r="32378" spans="2:16">
      <c r="B32378" s="351"/>
      <c r="C32378" s="398"/>
      <c r="D32378" s="399"/>
      <c r="E32378" s="400"/>
      <c r="G32378" s="401"/>
      <c r="H32378" s="401"/>
      <c r="I32378" s="401"/>
      <c r="J32378" s="194"/>
      <c r="K32378" s="194"/>
      <c r="L32378" s="195"/>
      <c r="M32378" s="196"/>
      <c r="N32378" s="197"/>
      <c r="O32378" s="197"/>
      <c r="P32378" s="231"/>
    </row>
    <row r="32379" spans="2:16">
      <c r="B32379" s="351"/>
      <c r="C32379" s="398"/>
      <c r="D32379" s="399"/>
      <c r="E32379" s="400"/>
      <c r="G32379" s="401"/>
      <c r="H32379" s="401"/>
      <c r="I32379" s="401"/>
      <c r="J32379" s="194"/>
      <c r="K32379" s="194"/>
      <c r="L32379" s="195"/>
      <c r="M32379" s="196"/>
      <c r="N32379" s="197"/>
      <c r="O32379" s="197"/>
      <c r="P32379" s="231"/>
    </row>
    <row r="32380" spans="2:16">
      <c r="B32380" s="351"/>
      <c r="C32380" s="398"/>
      <c r="D32380" s="399"/>
      <c r="E32380" s="400"/>
      <c r="G32380" s="401"/>
      <c r="H32380" s="401"/>
      <c r="I32380" s="401"/>
      <c r="J32380" s="194"/>
      <c r="K32380" s="194"/>
      <c r="L32380" s="195"/>
      <c r="M32380" s="196"/>
      <c r="N32380" s="197"/>
      <c r="O32380" s="197"/>
      <c r="P32380" s="231"/>
    </row>
    <row r="32381" spans="2:16">
      <c r="B32381" s="351"/>
      <c r="C32381" s="398"/>
      <c r="D32381" s="399"/>
      <c r="E32381" s="400"/>
      <c r="G32381" s="401"/>
      <c r="H32381" s="401"/>
      <c r="I32381" s="401"/>
      <c r="J32381" s="194"/>
      <c r="K32381" s="194"/>
      <c r="L32381" s="195"/>
      <c r="M32381" s="196"/>
      <c r="N32381" s="197"/>
      <c r="O32381" s="197"/>
      <c r="P32381" s="231"/>
    </row>
    <row r="32382" spans="2:16">
      <c r="B32382" s="351"/>
      <c r="C32382" s="398"/>
      <c r="D32382" s="399"/>
      <c r="E32382" s="400"/>
      <c r="G32382" s="401"/>
      <c r="H32382" s="401"/>
      <c r="I32382" s="401"/>
      <c r="J32382" s="194"/>
      <c r="K32382" s="194"/>
      <c r="L32382" s="195"/>
      <c r="M32382" s="196"/>
      <c r="N32382" s="197"/>
      <c r="O32382" s="197"/>
      <c r="P32382" s="231"/>
    </row>
    <row r="32383" spans="2:16">
      <c r="B32383" s="351"/>
      <c r="C32383" s="398"/>
      <c r="D32383" s="399"/>
      <c r="E32383" s="400"/>
      <c r="G32383" s="401"/>
      <c r="H32383" s="401"/>
      <c r="I32383" s="401"/>
      <c r="J32383" s="194"/>
      <c r="K32383" s="194"/>
      <c r="L32383" s="195"/>
      <c r="M32383" s="196"/>
      <c r="N32383" s="197"/>
      <c r="O32383" s="197"/>
      <c r="P32383" s="231"/>
    </row>
    <row r="32384" spans="2:16">
      <c r="B32384" s="351"/>
      <c r="C32384" s="398"/>
      <c r="D32384" s="399"/>
      <c r="E32384" s="400"/>
      <c r="G32384" s="401"/>
      <c r="H32384" s="401"/>
      <c r="I32384" s="401"/>
      <c r="J32384" s="194"/>
      <c r="K32384" s="194"/>
      <c r="L32384" s="195"/>
      <c r="M32384" s="196"/>
      <c r="N32384" s="197"/>
      <c r="O32384" s="197"/>
      <c r="P32384" s="231"/>
    </row>
    <row r="32385" spans="2:16">
      <c r="B32385" s="351"/>
      <c r="C32385" s="398"/>
      <c r="D32385" s="399"/>
      <c r="E32385" s="400"/>
      <c r="G32385" s="401"/>
      <c r="H32385" s="401"/>
      <c r="I32385" s="401"/>
      <c r="J32385" s="194"/>
      <c r="K32385" s="194"/>
      <c r="L32385" s="195"/>
      <c r="M32385" s="196"/>
      <c r="N32385" s="197"/>
      <c r="O32385" s="197"/>
      <c r="P32385" s="231"/>
    </row>
    <row r="32386" spans="2:16">
      <c r="B32386" s="351"/>
      <c r="C32386" s="398"/>
      <c r="D32386" s="399"/>
      <c r="E32386" s="400"/>
      <c r="G32386" s="401"/>
      <c r="H32386" s="401"/>
      <c r="I32386" s="401"/>
      <c r="J32386" s="194"/>
      <c r="K32386" s="194"/>
      <c r="L32386" s="195"/>
      <c r="M32386" s="196"/>
      <c r="N32386" s="197"/>
      <c r="O32386" s="197"/>
      <c r="P32386" s="231"/>
    </row>
    <row r="32387" spans="2:16">
      <c r="B32387" s="351"/>
      <c r="C32387" s="398"/>
      <c r="D32387" s="399"/>
      <c r="E32387" s="400"/>
      <c r="G32387" s="401"/>
      <c r="H32387" s="401"/>
      <c r="I32387" s="401"/>
      <c r="J32387" s="194"/>
      <c r="K32387" s="194"/>
      <c r="L32387" s="195"/>
      <c r="M32387" s="196"/>
      <c r="N32387" s="197"/>
      <c r="O32387" s="197"/>
      <c r="P32387" s="231"/>
    </row>
    <row r="32388" spans="2:16">
      <c r="B32388" s="351"/>
      <c r="C32388" s="398"/>
      <c r="D32388" s="399"/>
      <c r="E32388" s="400"/>
      <c r="G32388" s="401"/>
      <c r="H32388" s="401"/>
      <c r="I32388" s="401"/>
      <c r="J32388" s="194"/>
      <c r="K32388" s="194"/>
      <c r="L32388" s="195"/>
      <c r="M32388" s="196"/>
      <c r="N32388" s="197"/>
      <c r="O32388" s="197"/>
      <c r="P32388" s="231"/>
    </row>
    <row r="32389" spans="2:16">
      <c r="B32389" s="351"/>
      <c r="C32389" s="398"/>
      <c r="D32389" s="399"/>
      <c r="E32389" s="400"/>
      <c r="G32389" s="401"/>
      <c r="H32389" s="401"/>
      <c r="I32389" s="401"/>
      <c r="J32389" s="194"/>
      <c r="K32389" s="194"/>
      <c r="L32389" s="195"/>
      <c r="M32389" s="196"/>
      <c r="N32389" s="197"/>
      <c r="O32389" s="197"/>
      <c r="P32389" s="231"/>
    </row>
    <row r="32390" spans="2:16">
      <c r="B32390" s="351"/>
      <c r="C32390" s="398"/>
      <c r="D32390" s="399"/>
      <c r="E32390" s="400"/>
      <c r="G32390" s="401"/>
      <c r="H32390" s="401"/>
      <c r="I32390" s="401"/>
      <c r="J32390" s="194"/>
      <c r="K32390" s="194"/>
      <c r="L32390" s="195"/>
      <c r="M32390" s="196"/>
      <c r="N32390" s="197"/>
      <c r="O32390" s="197"/>
      <c r="P32390" s="231"/>
    </row>
    <row r="32391" spans="2:16">
      <c r="B32391" s="351"/>
      <c r="C32391" s="398"/>
      <c r="D32391" s="399"/>
      <c r="E32391" s="400"/>
      <c r="G32391" s="401"/>
      <c r="H32391" s="401"/>
      <c r="I32391" s="401"/>
      <c r="J32391" s="194"/>
      <c r="K32391" s="194"/>
      <c r="L32391" s="195"/>
      <c r="M32391" s="196"/>
      <c r="N32391" s="197"/>
      <c r="O32391" s="197"/>
      <c r="P32391" s="231"/>
    </row>
    <row r="32392" spans="2:16">
      <c r="B32392" s="351"/>
      <c r="C32392" s="398"/>
      <c r="D32392" s="399"/>
      <c r="E32392" s="400"/>
      <c r="G32392" s="401"/>
      <c r="H32392" s="401"/>
      <c r="I32392" s="401"/>
      <c r="J32392" s="194"/>
      <c r="K32392" s="194"/>
      <c r="L32392" s="195"/>
      <c r="M32392" s="196"/>
      <c r="N32392" s="197"/>
      <c r="O32392" s="197"/>
      <c r="P32392" s="231"/>
    </row>
    <row r="32393" spans="2:16">
      <c r="B32393" s="351"/>
      <c r="C32393" s="398"/>
      <c r="D32393" s="399"/>
      <c r="E32393" s="400"/>
      <c r="G32393" s="401"/>
      <c r="H32393" s="401"/>
      <c r="I32393" s="401"/>
      <c r="J32393" s="194"/>
      <c r="K32393" s="194"/>
      <c r="L32393" s="195"/>
      <c r="M32393" s="196"/>
      <c r="N32393" s="197"/>
      <c r="O32393" s="197"/>
      <c r="P32393" s="231"/>
    </row>
    <row r="32394" spans="2:16">
      <c r="B32394" s="351"/>
      <c r="C32394" s="398"/>
      <c r="D32394" s="399"/>
      <c r="E32394" s="400"/>
      <c r="G32394" s="401"/>
      <c r="H32394" s="401"/>
      <c r="I32394" s="401"/>
      <c r="J32394" s="194"/>
      <c r="K32394" s="194"/>
      <c r="L32394" s="195"/>
      <c r="M32394" s="196"/>
      <c r="N32394" s="197"/>
      <c r="O32394" s="197"/>
      <c r="P32394" s="231"/>
    </row>
    <row r="32395" spans="2:16">
      <c r="B32395" s="351"/>
      <c r="C32395" s="398"/>
      <c r="D32395" s="399"/>
      <c r="E32395" s="400"/>
      <c r="G32395" s="401"/>
      <c r="H32395" s="401"/>
      <c r="I32395" s="401"/>
      <c r="J32395" s="194"/>
      <c r="K32395" s="194"/>
      <c r="L32395" s="195"/>
      <c r="M32395" s="196"/>
      <c r="N32395" s="197"/>
      <c r="O32395" s="197"/>
      <c r="P32395" s="231"/>
    </row>
    <row r="32396" spans="2:16">
      <c r="B32396" s="351"/>
      <c r="C32396" s="398"/>
      <c r="D32396" s="399"/>
      <c r="E32396" s="400"/>
      <c r="G32396" s="401"/>
      <c r="H32396" s="401"/>
      <c r="I32396" s="401"/>
      <c r="J32396" s="194"/>
      <c r="K32396" s="194"/>
      <c r="L32396" s="195"/>
      <c r="M32396" s="196"/>
      <c r="N32396" s="197"/>
      <c r="O32396" s="197"/>
      <c r="P32396" s="231"/>
    </row>
    <row r="32397" spans="2:16">
      <c r="B32397" s="351"/>
      <c r="C32397" s="398"/>
      <c r="D32397" s="399"/>
      <c r="E32397" s="400"/>
      <c r="G32397" s="401"/>
      <c r="H32397" s="401"/>
      <c r="I32397" s="401"/>
      <c r="J32397" s="194"/>
      <c r="K32397" s="194"/>
      <c r="L32397" s="195"/>
      <c r="M32397" s="196"/>
      <c r="N32397" s="197"/>
      <c r="O32397" s="197"/>
      <c r="P32397" s="231"/>
    </row>
    <row r="32398" spans="2:16">
      <c r="B32398" s="351"/>
      <c r="C32398" s="398"/>
      <c r="D32398" s="399"/>
      <c r="E32398" s="400"/>
      <c r="G32398" s="401"/>
      <c r="H32398" s="401"/>
      <c r="I32398" s="401"/>
      <c r="J32398" s="194"/>
      <c r="K32398" s="194"/>
      <c r="L32398" s="195"/>
      <c r="M32398" s="196"/>
      <c r="N32398" s="197"/>
      <c r="O32398" s="197"/>
      <c r="P32398" s="231"/>
    </row>
    <row r="32399" spans="2:16">
      <c r="B32399" s="351"/>
      <c r="C32399" s="398"/>
      <c r="D32399" s="399"/>
      <c r="E32399" s="400"/>
      <c r="G32399" s="401"/>
      <c r="H32399" s="401"/>
      <c r="I32399" s="401"/>
      <c r="J32399" s="194"/>
      <c r="K32399" s="194"/>
      <c r="L32399" s="195"/>
      <c r="M32399" s="196"/>
      <c r="N32399" s="197"/>
      <c r="O32399" s="197"/>
      <c r="P32399" s="231"/>
    </row>
    <row r="32400" spans="2:16">
      <c r="B32400" s="351"/>
      <c r="C32400" s="398"/>
      <c r="D32400" s="399"/>
      <c r="E32400" s="400"/>
      <c r="G32400" s="401"/>
      <c r="H32400" s="401"/>
      <c r="I32400" s="401"/>
      <c r="J32400" s="194"/>
      <c r="K32400" s="194"/>
      <c r="L32400" s="195"/>
      <c r="M32400" s="196"/>
      <c r="N32400" s="197"/>
      <c r="O32400" s="197"/>
      <c r="P32400" s="231"/>
    </row>
    <row r="32401" spans="2:16">
      <c r="B32401" s="351"/>
      <c r="C32401" s="398"/>
      <c r="D32401" s="399"/>
      <c r="E32401" s="400"/>
      <c r="G32401" s="401"/>
      <c r="H32401" s="401"/>
      <c r="I32401" s="401"/>
      <c r="J32401" s="194"/>
      <c r="K32401" s="194"/>
      <c r="L32401" s="195"/>
      <c r="M32401" s="196"/>
      <c r="N32401" s="197"/>
      <c r="O32401" s="197"/>
      <c r="P32401" s="231"/>
    </row>
    <row r="32402" spans="2:16">
      <c r="B32402" s="351"/>
      <c r="C32402" s="398"/>
      <c r="D32402" s="399"/>
      <c r="E32402" s="400"/>
      <c r="G32402" s="401"/>
      <c r="H32402" s="401"/>
      <c r="I32402" s="401"/>
      <c r="J32402" s="194"/>
      <c r="K32402" s="194"/>
      <c r="L32402" s="195"/>
      <c r="M32402" s="196"/>
      <c r="N32402" s="197"/>
      <c r="O32402" s="197"/>
      <c r="P32402" s="231"/>
    </row>
    <row r="32403" spans="2:16">
      <c r="B32403" s="351"/>
      <c r="C32403" s="398"/>
      <c r="D32403" s="399"/>
      <c r="E32403" s="400"/>
      <c r="G32403" s="401"/>
      <c r="H32403" s="401"/>
      <c r="I32403" s="401"/>
      <c r="J32403" s="194"/>
      <c r="K32403" s="194"/>
      <c r="L32403" s="195"/>
      <c r="M32403" s="196"/>
      <c r="N32403" s="197"/>
      <c r="O32403" s="197"/>
      <c r="P32403" s="231"/>
    </row>
    <row r="32404" spans="2:16">
      <c r="B32404" s="351"/>
      <c r="C32404" s="398"/>
      <c r="D32404" s="399"/>
      <c r="E32404" s="400"/>
      <c r="G32404" s="401"/>
      <c r="H32404" s="401"/>
      <c r="I32404" s="401"/>
      <c r="J32404" s="194"/>
      <c r="K32404" s="194"/>
      <c r="L32404" s="195"/>
      <c r="M32404" s="196"/>
      <c r="N32404" s="197"/>
      <c r="O32404" s="197"/>
      <c r="P32404" s="231"/>
    </row>
    <row r="32405" spans="2:16">
      <c r="B32405" s="351"/>
      <c r="C32405" s="398"/>
      <c r="D32405" s="399"/>
      <c r="E32405" s="400"/>
      <c r="G32405" s="401"/>
      <c r="H32405" s="401"/>
      <c r="I32405" s="401"/>
      <c r="J32405" s="194"/>
      <c r="K32405" s="194"/>
      <c r="L32405" s="195"/>
      <c r="M32405" s="196"/>
      <c r="N32405" s="197"/>
      <c r="O32405" s="197"/>
      <c r="P32405" s="231"/>
    </row>
    <row r="32406" spans="2:16">
      <c r="B32406" s="351"/>
      <c r="C32406" s="398"/>
      <c r="D32406" s="399"/>
      <c r="E32406" s="400"/>
      <c r="G32406" s="401"/>
      <c r="H32406" s="401"/>
      <c r="I32406" s="401"/>
      <c r="J32406" s="194"/>
      <c r="K32406" s="194"/>
      <c r="L32406" s="195"/>
      <c r="M32406" s="196"/>
      <c r="N32406" s="197"/>
      <c r="O32406" s="197"/>
      <c r="P32406" s="231"/>
    </row>
    <row r="32407" spans="2:16">
      <c r="B32407" s="351"/>
      <c r="C32407" s="398"/>
      <c r="D32407" s="399"/>
      <c r="E32407" s="400"/>
      <c r="G32407" s="401"/>
      <c r="H32407" s="401"/>
      <c r="I32407" s="401"/>
      <c r="J32407" s="194"/>
      <c r="K32407" s="194"/>
      <c r="L32407" s="195"/>
      <c r="M32407" s="196"/>
      <c r="N32407" s="197"/>
      <c r="O32407" s="197"/>
      <c r="P32407" s="231"/>
    </row>
    <row r="32408" spans="2:16">
      <c r="B32408" s="351"/>
      <c r="C32408" s="398"/>
      <c r="D32408" s="399"/>
      <c r="E32408" s="400"/>
      <c r="G32408" s="401"/>
      <c r="H32408" s="401"/>
      <c r="I32408" s="401"/>
      <c r="J32408" s="194"/>
      <c r="K32408" s="194"/>
      <c r="L32408" s="195"/>
      <c r="M32408" s="196"/>
      <c r="N32408" s="197"/>
      <c r="O32408" s="197"/>
      <c r="P32408" s="231"/>
    </row>
    <row r="32409" spans="2:16">
      <c r="B32409" s="351"/>
      <c r="C32409" s="398"/>
      <c r="D32409" s="399"/>
      <c r="E32409" s="400"/>
      <c r="G32409" s="401"/>
      <c r="H32409" s="401"/>
      <c r="I32409" s="401"/>
      <c r="J32409" s="194"/>
      <c r="K32409" s="194"/>
      <c r="L32409" s="195"/>
      <c r="M32409" s="196"/>
      <c r="N32409" s="197"/>
      <c r="O32409" s="197"/>
      <c r="P32409" s="231"/>
    </row>
    <row r="32410" spans="2:16">
      <c r="B32410" s="351"/>
      <c r="C32410" s="398"/>
      <c r="D32410" s="399"/>
      <c r="E32410" s="400"/>
      <c r="G32410" s="401"/>
      <c r="H32410" s="401"/>
      <c r="I32410" s="401"/>
      <c r="J32410" s="194"/>
      <c r="K32410" s="194"/>
      <c r="L32410" s="195"/>
      <c r="M32410" s="196"/>
      <c r="N32410" s="197"/>
      <c r="O32410" s="197"/>
      <c r="P32410" s="231"/>
    </row>
    <row r="32411" spans="2:16">
      <c r="B32411" s="351"/>
      <c r="C32411" s="398"/>
      <c r="D32411" s="399"/>
      <c r="E32411" s="400"/>
      <c r="G32411" s="401"/>
      <c r="H32411" s="401"/>
      <c r="I32411" s="401"/>
      <c r="J32411" s="194"/>
      <c r="K32411" s="194"/>
      <c r="L32411" s="195"/>
      <c r="M32411" s="196"/>
      <c r="N32411" s="197"/>
      <c r="O32411" s="197"/>
      <c r="P32411" s="231"/>
    </row>
    <row r="32412" spans="2:16">
      <c r="B32412" s="351"/>
      <c r="C32412" s="398"/>
      <c r="D32412" s="399"/>
      <c r="E32412" s="400"/>
      <c r="G32412" s="401"/>
      <c r="H32412" s="401"/>
      <c r="I32412" s="401"/>
      <c r="J32412" s="194"/>
      <c r="K32412" s="194"/>
      <c r="L32412" s="195"/>
      <c r="M32412" s="196"/>
      <c r="N32412" s="197"/>
      <c r="O32412" s="197"/>
      <c r="P32412" s="231"/>
    </row>
    <row r="32413" spans="2:16">
      <c r="B32413" s="351"/>
      <c r="C32413" s="398"/>
      <c r="D32413" s="399"/>
      <c r="E32413" s="400"/>
      <c r="G32413" s="401"/>
      <c r="H32413" s="401"/>
      <c r="I32413" s="401"/>
      <c r="J32413" s="194"/>
      <c r="K32413" s="194"/>
      <c r="L32413" s="195"/>
      <c r="M32413" s="196"/>
      <c r="N32413" s="197"/>
      <c r="O32413" s="197"/>
      <c r="P32413" s="231"/>
    </row>
    <row r="32414" spans="2:16">
      <c r="B32414" s="351"/>
      <c r="C32414" s="398"/>
      <c r="D32414" s="399"/>
      <c r="E32414" s="400"/>
      <c r="G32414" s="401"/>
      <c r="H32414" s="401"/>
      <c r="I32414" s="401"/>
      <c r="J32414" s="194"/>
      <c r="K32414" s="194"/>
      <c r="L32414" s="195"/>
      <c r="M32414" s="196"/>
      <c r="N32414" s="197"/>
      <c r="O32414" s="197"/>
      <c r="P32414" s="231"/>
    </row>
    <row r="32415" spans="2:16">
      <c r="B32415" s="351"/>
      <c r="C32415" s="398"/>
      <c r="D32415" s="399"/>
      <c r="E32415" s="400"/>
      <c r="G32415" s="401"/>
      <c r="H32415" s="401"/>
      <c r="I32415" s="401"/>
      <c r="J32415" s="194"/>
      <c r="K32415" s="194"/>
      <c r="L32415" s="195"/>
      <c r="M32415" s="196"/>
      <c r="N32415" s="197"/>
      <c r="O32415" s="197"/>
      <c r="P32415" s="231"/>
    </row>
    <row r="32416" spans="2:16">
      <c r="B32416" s="351"/>
      <c r="C32416" s="398"/>
      <c r="D32416" s="399"/>
      <c r="E32416" s="400"/>
      <c r="G32416" s="401"/>
      <c r="H32416" s="401"/>
      <c r="I32416" s="401"/>
      <c r="J32416" s="194"/>
      <c r="K32416" s="194"/>
      <c r="L32416" s="195"/>
      <c r="M32416" s="196"/>
      <c r="N32416" s="197"/>
      <c r="O32416" s="197"/>
      <c r="P32416" s="231"/>
    </row>
    <row r="32417" spans="2:16">
      <c r="B32417" s="351"/>
      <c r="C32417" s="398"/>
      <c r="D32417" s="399"/>
      <c r="E32417" s="400"/>
      <c r="G32417" s="401"/>
      <c r="H32417" s="401"/>
      <c r="I32417" s="401"/>
      <c r="J32417" s="194"/>
      <c r="K32417" s="194"/>
      <c r="L32417" s="195"/>
      <c r="M32417" s="196"/>
      <c r="N32417" s="197"/>
      <c r="O32417" s="197"/>
      <c r="P32417" s="231"/>
    </row>
    <row r="32418" spans="2:16">
      <c r="B32418" s="351"/>
      <c r="C32418" s="398"/>
      <c r="D32418" s="399"/>
      <c r="E32418" s="400"/>
      <c r="G32418" s="401"/>
      <c r="H32418" s="401"/>
      <c r="I32418" s="401"/>
      <c r="J32418" s="194"/>
      <c r="K32418" s="194"/>
      <c r="L32418" s="195"/>
      <c r="M32418" s="196"/>
      <c r="N32418" s="197"/>
      <c r="O32418" s="197"/>
      <c r="P32418" s="231"/>
    </row>
    <row r="32419" spans="2:16">
      <c r="B32419" s="351"/>
      <c r="C32419" s="398"/>
      <c r="D32419" s="399"/>
      <c r="E32419" s="400"/>
      <c r="G32419" s="401"/>
      <c r="H32419" s="401"/>
      <c r="I32419" s="401"/>
      <c r="J32419" s="194"/>
      <c r="K32419" s="194"/>
      <c r="L32419" s="195"/>
      <c r="M32419" s="196"/>
      <c r="N32419" s="197"/>
      <c r="O32419" s="197"/>
      <c r="P32419" s="231"/>
    </row>
    <row r="32420" spans="2:16">
      <c r="B32420" s="351"/>
      <c r="C32420" s="398"/>
      <c r="D32420" s="399"/>
      <c r="E32420" s="400"/>
      <c r="G32420" s="401"/>
      <c r="H32420" s="401"/>
      <c r="I32420" s="401"/>
      <c r="J32420" s="194"/>
      <c r="K32420" s="194"/>
      <c r="L32420" s="195"/>
      <c r="M32420" s="196"/>
      <c r="N32420" s="197"/>
      <c r="O32420" s="197"/>
      <c r="P32420" s="231"/>
    </row>
    <row r="32421" spans="2:16">
      <c r="B32421" s="351"/>
      <c r="C32421" s="398"/>
      <c r="D32421" s="399"/>
      <c r="E32421" s="400"/>
      <c r="G32421" s="401"/>
      <c r="H32421" s="401"/>
      <c r="I32421" s="401"/>
      <c r="J32421" s="194"/>
      <c r="K32421" s="194"/>
      <c r="L32421" s="195"/>
      <c r="M32421" s="196"/>
      <c r="N32421" s="197"/>
      <c r="O32421" s="197"/>
      <c r="P32421" s="231"/>
    </row>
    <row r="32422" spans="2:16">
      <c r="B32422" s="351"/>
      <c r="C32422" s="398"/>
      <c r="D32422" s="399"/>
      <c r="E32422" s="400"/>
      <c r="G32422" s="401"/>
      <c r="H32422" s="401"/>
      <c r="I32422" s="401"/>
      <c r="J32422" s="194"/>
      <c r="K32422" s="194"/>
      <c r="L32422" s="195"/>
      <c r="M32422" s="196"/>
      <c r="N32422" s="197"/>
      <c r="O32422" s="197"/>
      <c r="P32422" s="231"/>
    </row>
    <row r="32423" spans="2:16">
      <c r="B32423" s="351"/>
      <c r="C32423" s="398"/>
      <c r="D32423" s="399"/>
      <c r="E32423" s="400"/>
      <c r="G32423" s="401"/>
      <c r="H32423" s="401"/>
      <c r="I32423" s="401"/>
      <c r="J32423" s="194"/>
      <c r="K32423" s="194"/>
      <c r="L32423" s="195"/>
      <c r="M32423" s="196"/>
      <c r="N32423" s="197"/>
      <c r="O32423" s="197"/>
      <c r="P32423" s="231"/>
    </row>
    <row r="32424" spans="2:16">
      <c r="B32424" s="351"/>
      <c r="C32424" s="398"/>
      <c r="D32424" s="399"/>
      <c r="E32424" s="400"/>
      <c r="G32424" s="401"/>
      <c r="H32424" s="401"/>
      <c r="I32424" s="401"/>
      <c r="J32424" s="194"/>
      <c r="K32424" s="194"/>
      <c r="L32424" s="195"/>
      <c r="M32424" s="196"/>
      <c r="N32424" s="197"/>
      <c r="O32424" s="197"/>
      <c r="P32424" s="231"/>
    </row>
    <row r="32425" spans="2:16">
      <c r="B32425" s="351"/>
      <c r="C32425" s="398"/>
      <c r="D32425" s="404"/>
      <c r="E32425" s="405"/>
      <c r="G32425" s="406"/>
      <c r="H32425" s="406"/>
      <c r="I32425" s="406"/>
      <c r="J32425" s="194"/>
      <c r="K32425" s="194"/>
      <c r="L32425" s="195"/>
      <c r="M32425" s="196"/>
      <c r="N32425" s="197"/>
      <c r="O32425" s="197"/>
      <c r="P32425" s="221"/>
    </row>
    <row r="32426" spans="2:16">
      <c r="B32426" s="351"/>
      <c r="C32426" s="398"/>
      <c r="D32426" s="399"/>
      <c r="E32426" s="400"/>
      <c r="G32426" s="401"/>
      <c r="H32426" s="401"/>
      <c r="I32426" s="401"/>
      <c r="J32426" s="194"/>
      <c r="K32426" s="194"/>
      <c r="L32426" s="195"/>
      <c r="M32426" s="196"/>
      <c r="N32426" s="197"/>
      <c r="O32426" s="197"/>
      <c r="P32426" s="231"/>
    </row>
    <row r="32427" spans="2:16">
      <c r="B32427" s="351"/>
      <c r="C32427" s="398"/>
      <c r="D32427" s="399"/>
      <c r="E32427" s="400"/>
      <c r="G32427" s="401"/>
      <c r="H32427" s="401"/>
      <c r="I32427" s="401"/>
      <c r="J32427" s="194"/>
      <c r="K32427" s="194"/>
      <c r="L32427" s="195"/>
      <c r="M32427" s="196"/>
      <c r="N32427" s="197"/>
      <c r="O32427" s="197"/>
      <c r="P32427" s="231"/>
    </row>
    <row r="32428" spans="2:16">
      <c r="B32428" s="351"/>
      <c r="C32428" s="398"/>
      <c r="D32428" s="399"/>
      <c r="E32428" s="400"/>
      <c r="G32428" s="401"/>
      <c r="H32428" s="401"/>
      <c r="I32428" s="401"/>
      <c r="J32428" s="194"/>
      <c r="K32428" s="194"/>
      <c r="L32428" s="195"/>
      <c r="M32428" s="196"/>
      <c r="N32428" s="197"/>
      <c r="O32428" s="197"/>
      <c r="P32428" s="231"/>
    </row>
    <row r="32429" spans="2:16">
      <c r="B32429" s="351"/>
      <c r="C32429" s="398"/>
      <c r="D32429" s="399"/>
      <c r="E32429" s="400"/>
      <c r="G32429" s="401"/>
      <c r="H32429" s="401"/>
      <c r="I32429" s="401"/>
      <c r="J32429" s="194"/>
      <c r="K32429" s="194"/>
      <c r="L32429" s="195"/>
      <c r="M32429" s="196"/>
      <c r="N32429" s="197"/>
      <c r="O32429" s="197"/>
      <c r="P32429" s="231"/>
    </row>
    <row r="32430" spans="2:16">
      <c r="B32430" s="351"/>
      <c r="C32430" s="398"/>
      <c r="D32430" s="399"/>
      <c r="E32430" s="400"/>
      <c r="G32430" s="401"/>
      <c r="H32430" s="401"/>
      <c r="I32430" s="401"/>
      <c r="J32430" s="194"/>
      <c r="K32430" s="194"/>
      <c r="L32430" s="195"/>
      <c r="M32430" s="196"/>
      <c r="N32430" s="197"/>
      <c r="O32430" s="197"/>
      <c r="P32430" s="231"/>
    </row>
    <row r="32431" spans="2:16">
      <c r="B32431" s="351"/>
      <c r="C32431" s="398"/>
      <c r="D32431" s="399"/>
      <c r="E32431" s="400"/>
      <c r="G32431" s="401"/>
      <c r="H32431" s="401"/>
      <c r="I32431" s="401"/>
      <c r="J32431" s="194"/>
      <c r="K32431" s="194"/>
      <c r="L32431" s="195"/>
      <c r="M32431" s="196"/>
      <c r="N32431" s="197"/>
      <c r="O32431" s="197"/>
      <c r="P32431" s="231"/>
    </row>
    <row r="32432" spans="2:16">
      <c r="B32432" s="351"/>
      <c r="C32432" s="398"/>
      <c r="D32432" s="399"/>
      <c r="E32432" s="400"/>
      <c r="G32432" s="401"/>
      <c r="H32432" s="401"/>
      <c r="I32432" s="401"/>
      <c r="J32432" s="194"/>
      <c r="K32432" s="194"/>
      <c r="L32432" s="195"/>
      <c r="M32432" s="196"/>
      <c r="N32432" s="197"/>
      <c r="O32432" s="197"/>
      <c r="P32432" s="231"/>
    </row>
    <row r="32433" spans="2:16">
      <c r="B32433" s="351"/>
      <c r="C32433" s="398"/>
      <c r="D32433" s="399"/>
      <c r="E32433" s="400"/>
      <c r="G32433" s="401"/>
      <c r="H32433" s="401"/>
      <c r="I32433" s="401"/>
      <c r="J32433" s="194"/>
      <c r="K32433" s="194"/>
      <c r="L32433" s="195"/>
      <c r="M32433" s="196"/>
      <c r="N32433" s="197"/>
      <c r="O32433" s="197"/>
      <c r="P32433" s="231"/>
    </row>
    <row r="32434" spans="2:16">
      <c r="B32434" s="351"/>
      <c r="C32434" s="398"/>
      <c r="D32434" s="399"/>
      <c r="E32434" s="400"/>
      <c r="G32434" s="401"/>
      <c r="H32434" s="401"/>
      <c r="I32434" s="401"/>
      <c r="J32434" s="194"/>
      <c r="K32434" s="194"/>
      <c r="L32434" s="195"/>
      <c r="M32434" s="196"/>
      <c r="N32434" s="197"/>
      <c r="O32434" s="197"/>
      <c r="P32434" s="231"/>
    </row>
    <row r="32435" spans="2:16">
      <c r="B32435" s="351"/>
      <c r="C32435" s="398"/>
      <c r="D32435" s="399"/>
      <c r="E32435" s="400"/>
      <c r="G32435" s="401"/>
      <c r="H32435" s="401"/>
      <c r="I32435" s="401"/>
      <c r="J32435" s="194"/>
      <c r="K32435" s="194"/>
      <c r="L32435" s="195"/>
      <c r="M32435" s="196"/>
      <c r="N32435" s="197"/>
      <c r="O32435" s="197"/>
      <c r="P32435" s="231"/>
    </row>
    <row r="32436" spans="2:16">
      <c r="B32436" s="351"/>
      <c r="C32436" s="398"/>
      <c r="D32436" s="399"/>
      <c r="E32436" s="400"/>
      <c r="G32436" s="401"/>
      <c r="H32436" s="401"/>
      <c r="I32436" s="401"/>
      <c r="J32436" s="194"/>
      <c r="K32436" s="194"/>
      <c r="L32436" s="195"/>
      <c r="M32436" s="196"/>
      <c r="N32436" s="197"/>
      <c r="O32436" s="197"/>
      <c r="P32436" s="231"/>
    </row>
    <row r="32437" spans="2:16">
      <c r="B32437" s="351"/>
      <c r="C32437" s="398"/>
      <c r="D32437" s="399"/>
      <c r="E32437" s="400"/>
      <c r="G32437" s="401"/>
      <c r="H32437" s="401"/>
      <c r="I32437" s="401"/>
      <c r="J32437" s="194"/>
      <c r="K32437" s="194"/>
      <c r="L32437" s="195"/>
      <c r="M32437" s="196"/>
      <c r="N32437" s="197"/>
      <c r="O32437" s="197"/>
      <c r="P32437" s="231"/>
    </row>
    <row r="32438" spans="2:16">
      <c r="B32438" s="351"/>
      <c r="C32438" s="398"/>
      <c r="D32438" s="399"/>
      <c r="E32438" s="400"/>
      <c r="G32438" s="401"/>
      <c r="H32438" s="401"/>
      <c r="I32438" s="401"/>
      <c r="J32438" s="194"/>
      <c r="K32438" s="194"/>
      <c r="L32438" s="195"/>
      <c r="M32438" s="196"/>
      <c r="N32438" s="197"/>
      <c r="O32438" s="197"/>
      <c r="P32438" s="231"/>
    </row>
    <row r="32439" spans="2:16">
      <c r="B32439" s="351"/>
      <c r="C32439" s="398"/>
      <c r="D32439" s="399"/>
      <c r="E32439" s="400"/>
      <c r="G32439" s="401"/>
      <c r="H32439" s="401"/>
      <c r="I32439" s="401"/>
      <c r="J32439" s="194"/>
      <c r="K32439" s="194"/>
      <c r="L32439" s="195"/>
      <c r="M32439" s="196"/>
      <c r="N32439" s="197"/>
      <c r="O32439" s="197"/>
      <c r="P32439" s="231"/>
    </row>
    <row r="32440" spans="2:16">
      <c r="B32440" s="351"/>
      <c r="C32440" s="398"/>
      <c r="D32440" s="399"/>
      <c r="E32440" s="400"/>
      <c r="G32440" s="401"/>
      <c r="H32440" s="401"/>
      <c r="I32440" s="401"/>
      <c r="J32440" s="194"/>
      <c r="K32440" s="194"/>
      <c r="L32440" s="195"/>
      <c r="M32440" s="196"/>
      <c r="N32440" s="197"/>
      <c r="O32440" s="197"/>
      <c r="P32440" s="231"/>
    </row>
    <row r="32441" spans="2:16">
      <c r="B32441" s="351"/>
      <c r="C32441" s="398"/>
      <c r="D32441" s="399"/>
      <c r="E32441" s="400"/>
      <c r="G32441" s="401"/>
      <c r="H32441" s="401"/>
      <c r="I32441" s="401"/>
      <c r="J32441" s="194"/>
      <c r="K32441" s="194"/>
      <c r="L32441" s="195"/>
      <c r="M32441" s="196"/>
      <c r="N32441" s="197"/>
      <c r="O32441" s="197"/>
      <c r="P32441" s="231"/>
    </row>
    <row r="32442" spans="2:16">
      <c r="B32442" s="351"/>
      <c r="C32442" s="398"/>
      <c r="D32442" s="399"/>
      <c r="E32442" s="400"/>
      <c r="G32442" s="401"/>
      <c r="H32442" s="401"/>
      <c r="I32442" s="401"/>
      <c r="J32442" s="194"/>
      <c r="K32442" s="194"/>
      <c r="L32442" s="195"/>
      <c r="M32442" s="196"/>
      <c r="N32442" s="197"/>
      <c r="O32442" s="197"/>
      <c r="P32442" s="231"/>
    </row>
    <row r="32443" spans="2:16">
      <c r="B32443" s="351"/>
      <c r="C32443" s="398"/>
      <c r="D32443" s="399"/>
      <c r="E32443" s="400"/>
      <c r="G32443" s="401"/>
      <c r="H32443" s="401"/>
      <c r="I32443" s="401"/>
      <c r="J32443" s="194"/>
      <c r="K32443" s="194"/>
      <c r="L32443" s="195"/>
      <c r="M32443" s="196"/>
      <c r="N32443" s="197"/>
      <c r="O32443" s="197"/>
      <c r="P32443" s="231"/>
    </row>
    <row r="32444" spans="2:16">
      <c r="B32444" s="351"/>
      <c r="C32444" s="398"/>
      <c r="D32444" s="399"/>
      <c r="E32444" s="400"/>
      <c r="G32444" s="401"/>
      <c r="H32444" s="401"/>
      <c r="I32444" s="401"/>
      <c r="J32444" s="194"/>
      <c r="K32444" s="194"/>
      <c r="L32444" s="195"/>
      <c r="M32444" s="196"/>
      <c r="N32444" s="197"/>
      <c r="O32444" s="197"/>
      <c r="P32444" s="231"/>
    </row>
    <row r="32445" spans="2:16">
      <c r="B32445" s="351"/>
      <c r="C32445" s="398"/>
      <c r="D32445" s="399"/>
      <c r="E32445" s="400"/>
      <c r="G32445" s="401"/>
      <c r="H32445" s="401"/>
      <c r="I32445" s="401"/>
      <c r="J32445" s="194"/>
      <c r="K32445" s="194"/>
      <c r="L32445" s="195"/>
      <c r="M32445" s="196"/>
      <c r="N32445" s="197"/>
      <c r="O32445" s="197"/>
      <c r="P32445" s="231"/>
    </row>
    <row r="32446" spans="2:16">
      <c r="B32446" s="351"/>
      <c r="C32446" s="398"/>
      <c r="D32446" s="399"/>
      <c r="E32446" s="400"/>
      <c r="G32446" s="401"/>
      <c r="H32446" s="401"/>
      <c r="I32446" s="401"/>
      <c r="J32446" s="194"/>
      <c r="K32446" s="194"/>
      <c r="L32446" s="195"/>
      <c r="M32446" s="196"/>
      <c r="N32446" s="197"/>
      <c r="O32446" s="197"/>
      <c r="P32446" s="231"/>
    </row>
    <row r="32447" spans="2:16">
      <c r="B32447" s="351"/>
      <c r="C32447" s="398"/>
      <c r="D32447" s="399"/>
      <c r="E32447" s="400"/>
      <c r="G32447" s="401"/>
      <c r="H32447" s="401"/>
      <c r="I32447" s="401"/>
      <c r="J32447" s="194"/>
      <c r="K32447" s="194"/>
      <c r="L32447" s="195"/>
      <c r="M32447" s="196"/>
      <c r="N32447" s="197"/>
      <c r="O32447" s="197"/>
      <c r="P32447" s="231"/>
    </row>
    <row r="32448" spans="2:16">
      <c r="B32448" s="351"/>
      <c r="C32448" s="398"/>
      <c r="D32448" s="399"/>
      <c r="E32448" s="400"/>
      <c r="G32448" s="401"/>
      <c r="H32448" s="401"/>
      <c r="I32448" s="401"/>
      <c r="J32448" s="194"/>
      <c r="K32448" s="194"/>
      <c r="L32448" s="195"/>
      <c r="M32448" s="196"/>
      <c r="N32448" s="197"/>
      <c r="O32448" s="197"/>
      <c r="P32448" s="231"/>
    </row>
    <row r="32449" spans="2:16">
      <c r="B32449" s="351"/>
      <c r="C32449" s="398"/>
      <c r="D32449" s="399"/>
      <c r="E32449" s="400"/>
      <c r="G32449" s="401"/>
      <c r="H32449" s="401"/>
      <c r="I32449" s="401"/>
      <c r="J32449" s="194"/>
      <c r="K32449" s="194"/>
      <c r="L32449" s="195"/>
      <c r="M32449" s="196"/>
      <c r="N32449" s="197"/>
      <c r="O32449" s="197"/>
      <c r="P32449" s="231"/>
    </row>
    <row r="32450" spans="2:16">
      <c r="B32450" s="351"/>
      <c r="C32450" s="398"/>
      <c r="D32450" s="399"/>
      <c r="E32450" s="400"/>
      <c r="G32450" s="401"/>
      <c r="H32450" s="401"/>
      <c r="I32450" s="401"/>
      <c r="J32450" s="194"/>
      <c r="K32450" s="194"/>
      <c r="L32450" s="195"/>
      <c r="M32450" s="196"/>
      <c r="N32450" s="197"/>
      <c r="O32450" s="197"/>
      <c r="P32450" s="231"/>
    </row>
    <row r="32451" spans="2:16">
      <c r="B32451" s="351"/>
      <c r="C32451" s="398"/>
      <c r="D32451" s="399"/>
      <c r="E32451" s="400"/>
      <c r="G32451" s="401"/>
      <c r="H32451" s="401"/>
      <c r="I32451" s="401"/>
      <c r="J32451" s="194"/>
      <c r="K32451" s="194"/>
      <c r="L32451" s="195"/>
      <c r="M32451" s="196"/>
      <c r="N32451" s="197"/>
      <c r="O32451" s="197"/>
      <c r="P32451" s="231"/>
    </row>
    <row r="32452" spans="2:16">
      <c r="B32452" s="351"/>
      <c r="C32452" s="398"/>
      <c r="D32452" s="399"/>
      <c r="E32452" s="400"/>
      <c r="G32452" s="401"/>
      <c r="H32452" s="401"/>
      <c r="I32452" s="401"/>
      <c r="J32452" s="194"/>
      <c r="K32452" s="194"/>
      <c r="L32452" s="195"/>
      <c r="M32452" s="196"/>
      <c r="N32452" s="197"/>
      <c r="O32452" s="197"/>
      <c r="P32452" s="231"/>
    </row>
    <row r="32453" spans="2:16">
      <c r="B32453" s="351"/>
      <c r="C32453" s="398"/>
      <c r="D32453" s="399"/>
      <c r="E32453" s="400"/>
      <c r="G32453" s="401"/>
      <c r="H32453" s="401"/>
      <c r="I32453" s="401"/>
      <c r="J32453" s="194"/>
      <c r="K32453" s="194"/>
      <c r="L32453" s="195"/>
      <c r="M32453" s="196"/>
      <c r="N32453" s="197"/>
      <c r="O32453" s="197"/>
      <c r="P32453" s="231"/>
    </row>
    <row r="32454" spans="2:16">
      <c r="B32454" s="351"/>
      <c r="C32454" s="398"/>
      <c r="D32454" s="399"/>
      <c r="E32454" s="400"/>
      <c r="G32454" s="401"/>
      <c r="H32454" s="401"/>
      <c r="I32454" s="401"/>
      <c r="J32454" s="194"/>
      <c r="K32454" s="194"/>
      <c r="L32454" s="195"/>
      <c r="M32454" s="196"/>
      <c r="N32454" s="197"/>
      <c r="O32454" s="197"/>
      <c r="P32454" s="231"/>
    </row>
    <row r="32455" spans="2:16">
      <c r="B32455" s="351"/>
      <c r="C32455" s="398"/>
      <c r="D32455" s="399"/>
      <c r="E32455" s="400"/>
      <c r="G32455" s="401"/>
      <c r="H32455" s="401"/>
      <c r="I32455" s="401"/>
      <c r="J32455" s="194"/>
      <c r="K32455" s="194"/>
      <c r="L32455" s="195"/>
      <c r="M32455" s="196"/>
      <c r="N32455" s="197"/>
      <c r="O32455" s="197"/>
      <c r="P32455" s="231"/>
    </row>
    <row r="32456" spans="2:16">
      <c r="B32456" s="351"/>
      <c r="C32456" s="398"/>
      <c r="D32456" s="399"/>
      <c r="E32456" s="400"/>
      <c r="G32456" s="401"/>
      <c r="H32456" s="401"/>
      <c r="I32456" s="401"/>
      <c r="J32456" s="194"/>
      <c r="K32456" s="194"/>
      <c r="L32456" s="195"/>
      <c r="M32456" s="196"/>
      <c r="N32456" s="197"/>
      <c r="O32456" s="197"/>
      <c r="P32456" s="231"/>
    </row>
    <row r="32457" spans="2:16">
      <c r="B32457" s="351"/>
      <c r="C32457" s="398"/>
      <c r="D32457" s="399"/>
      <c r="E32457" s="400"/>
      <c r="G32457" s="401"/>
      <c r="H32457" s="401"/>
      <c r="I32457" s="401"/>
      <c r="J32457" s="194"/>
      <c r="K32457" s="194"/>
      <c r="L32457" s="195"/>
      <c r="M32457" s="196"/>
      <c r="N32457" s="197"/>
      <c r="O32457" s="197"/>
      <c r="P32457" s="231"/>
    </row>
    <row r="32458" spans="2:16">
      <c r="B32458" s="351"/>
      <c r="C32458" s="398"/>
      <c r="D32458" s="399"/>
      <c r="E32458" s="400"/>
      <c r="G32458" s="401"/>
      <c r="H32458" s="401"/>
      <c r="I32458" s="401"/>
      <c r="J32458" s="194"/>
      <c r="K32458" s="194"/>
      <c r="L32458" s="195"/>
      <c r="M32458" s="196"/>
      <c r="N32458" s="197"/>
      <c r="O32458" s="197"/>
      <c r="P32458" s="231"/>
    </row>
    <row r="32459" spans="2:16">
      <c r="B32459" s="351"/>
      <c r="C32459" s="398"/>
      <c r="D32459" s="399"/>
      <c r="E32459" s="400"/>
      <c r="G32459" s="401"/>
      <c r="H32459" s="401"/>
      <c r="I32459" s="401"/>
      <c r="J32459" s="194"/>
      <c r="K32459" s="194"/>
      <c r="L32459" s="195"/>
      <c r="M32459" s="196"/>
      <c r="N32459" s="197"/>
      <c r="O32459" s="197"/>
      <c r="P32459" s="231"/>
    </row>
    <row r="32460" spans="2:16">
      <c r="B32460" s="351"/>
      <c r="C32460" s="398"/>
      <c r="D32460" s="399"/>
      <c r="E32460" s="400"/>
      <c r="G32460" s="401"/>
      <c r="H32460" s="401"/>
      <c r="I32460" s="401"/>
      <c r="J32460" s="194"/>
      <c r="K32460" s="194"/>
      <c r="L32460" s="195"/>
      <c r="M32460" s="196"/>
      <c r="N32460" s="197"/>
      <c r="O32460" s="197"/>
      <c r="P32460" s="231"/>
    </row>
    <row r="32461" spans="2:16">
      <c r="B32461" s="351"/>
      <c r="C32461" s="398"/>
      <c r="D32461" s="399"/>
      <c r="E32461" s="400"/>
      <c r="G32461" s="401"/>
      <c r="H32461" s="401"/>
      <c r="I32461" s="401"/>
      <c r="J32461" s="194"/>
      <c r="K32461" s="194"/>
      <c r="L32461" s="195"/>
      <c r="M32461" s="196"/>
      <c r="N32461" s="197"/>
      <c r="O32461" s="197"/>
      <c r="P32461" s="231"/>
    </row>
    <row r="32462" spans="2:16">
      <c r="B32462" s="351"/>
      <c r="C32462" s="398"/>
      <c r="D32462" s="399"/>
      <c r="E32462" s="400"/>
      <c r="G32462" s="401"/>
      <c r="H32462" s="401"/>
      <c r="I32462" s="401"/>
      <c r="J32462" s="194"/>
      <c r="K32462" s="194"/>
      <c r="L32462" s="195"/>
      <c r="M32462" s="196"/>
      <c r="N32462" s="197"/>
      <c r="O32462" s="197"/>
      <c r="P32462" s="231"/>
    </row>
    <row r="32463" spans="2:16">
      <c r="B32463" s="351"/>
      <c r="C32463" s="398"/>
      <c r="D32463" s="399"/>
      <c r="E32463" s="400"/>
      <c r="G32463" s="401"/>
      <c r="H32463" s="401"/>
      <c r="I32463" s="401"/>
      <c r="J32463" s="194"/>
      <c r="K32463" s="194"/>
      <c r="L32463" s="195"/>
      <c r="M32463" s="196"/>
      <c r="N32463" s="197"/>
      <c r="O32463" s="197"/>
      <c r="P32463" s="231"/>
    </row>
    <row r="32464" spans="2:16">
      <c r="B32464" s="351"/>
      <c r="C32464" s="398"/>
      <c r="D32464" s="399"/>
      <c r="E32464" s="400"/>
      <c r="G32464" s="401"/>
      <c r="H32464" s="401"/>
      <c r="I32464" s="401"/>
      <c r="J32464" s="194"/>
      <c r="K32464" s="194"/>
      <c r="L32464" s="195"/>
      <c r="M32464" s="196"/>
      <c r="N32464" s="197"/>
      <c r="O32464" s="197"/>
      <c r="P32464" s="231"/>
    </row>
    <row r="32465" spans="2:16">
      <c r="B32465" s="351"/>
      <c r="C32465" s="398"/>
      <c r="D32465" s="399"/>
      <c r="E32465" s="400"/>
      <c r="G32465" s="401"/>
      <c r="H32465" s="401"/>
      <c r="I32465" s="401"/>
      <c r="J32465" s="194"/>
      <c r="K32465" s="194"/>
      <c r="L32465" s="195"/>
      <c r="M32465" s="196"/>
      <c r="N32465" s="197"/>
      <c r="O32465" s="197"/>
      <c r="P32465" s="231"/>
    </row>
    <row r="32466" spans="2:16">
      <c r="B32466" s="351"/>
      <c r="C32466" s="398"/>
      <c r="D32466" s="399"/>
      <c r="E32466" s="400"/>
      <c r="G32466" s="401"/>
      <c r="H32466" s="401"/>
      <c r="I32466" s="401"/>
      <c r="J32466" s="194"/>
      <c r="K32466" s="194"/>
      <c r="L32466" s="195"/>
      <c r="M32466" s="196"/>
      <c r="N32466" s="197"/>
      <c r="O32466" s="197"/>
      <c r="P32466" s="231"/>
    </row>
    <row r="32467" spans="2:16">
      <c r="B32467" s="351"/>
      <c r="C32467" s="398"/>
      <c r="D32467" s="399"/>
      <c r="E32467" s="400"/>
      <c r="G32467" s="401"/>
      <c r="H32467" s="401"/>
      <c r="I32467" s="401"/>
      <c r="J32467" s="194"/>
      <c r="K32467" s="194"/>
      <c r="L32467" s="195"/>
      <c r="M32467" s="196"/>
      <c r="N32467" s="197"/>
      <c r="O32467" s="197"/>
      <c r="P32467" s="231"/>
    </row>
    <row r="32468" spans="2:16">
      <c r="B32468" s="351"/>
      <c r="C32468" s="398"/>
      <c r="D32468" s="399"/>
      <c r="E32468" s="400"/>
      <c r="G32468" s="401"/>
      <c r="H32468" s="401"/>
      <c r="I32468" s="401"/>
      <c r="J32468" s="194"/>
      <c r="K32468" s="194"/>
      <c r="L32468" s="195"/>
      <c r="M32468" s="196"/>
      <c r="N32468" s="197"/>
      <c r="O32468" s="197"/>
      <c r="P32468" s="231"/>
    </row>
    <row r="32469" spans="2:16">
      <c r="B32469" s="351"/>
      <c r="C32469" s="398"/>
      <c r="D32469" s="399"/>
      <c r="E32469" s="400"/>
      <c r="G32469" s="401"/>
      <c r="H32469" s="401"/>
      <c r="I32469" s="401"/>
      <c r="J32469" s="194"/>
      <c r="K32469" s="194"/>
      <c r="L32469" s="195"/>
      <c r="M32469" s="196"/>
      <c r="N32469" s="197"/>
      <c r="O32469" s="197"/>
      <c r="P32469" s="231"/>
    </row>
    <row r="32470" spans="2:16">
      <c r="B32470" s="351"/>
      <c r="C32470" s="398"/>
      <c r="D32470" s="399"/>
      <c r="E32470" s="400"/>
      <c r="G32470" s="401"/>
      <c r="H32470" s="401"/>
      <c r="I32470" s="401"/>
      <c r="J32470" s="194"/>
      <c r="K32470" s="194"/>
      <c r="L32470" s="195"/>
      <c r="M32470" s="196"/>
      <c r="N32470" s="197"/>
      <c r="O32470" s="197"/>
      <c r="P32470" s="231"/>
    </row>
    <row r="32471" spans="2:16">
      <c r="B32471" s="351"/>
      <c r="C32471" s="398"/>
      <c r="D32471" s="399"/>
      <c r="E32471" s="400"/>
      <c r="G32471" s="401"/>
      <c r="H32471" s="401"/>
      <c r="I32471" s="401"/>
      <c r="J32471" s="194"/>
      <c r="K32471" s="194"/>
      <c r="L32471" s="195"/>
      <c r="M32471" s="196"/>
      <c r="N32471" s="197"/>
      <c r="O32471" s="197"/>
      <c r="P32471" s="231"/>
    </row>
    <row r="32472" spans="2:16">
      <c r="B32472" s="351"/>
      <c r="C32472" s="398"/>
      <c r="D32472" s="399"/>
      <c r="E32472" s="400"/>
      <c r="G32472" s="401"/>
      <c r="H32472" s="401"/>
      <c r="I32472" s="401"/>
      <c r="J32472" s="194"/>
      <c r="K32472" s="194"/>
      <c r="L32472" s="195"/>
      <c r="M32472" s="196"/>
      <c r="N32472" s="197"/>
      <c r="O32472" s="197"/>
      <c r="P32472" s="231"/>
    </row>
    <row r="32473" spans="2:16">
      <c r="B32473" s="351"/>
      <c r="C32473" s="398"/>
      <c r="D32473" s="399"/>
      <c r="E32473" s="400"/>
      <c r="G32473" s="401"/>
      <c r="H32473" s="401"/>
      <c r="I32473" s="401"/>
      <c r="J32473" s="194"/>
      <c r="K32473" s="194"/>
      <c r="L32473" s="195"/>
      <c r="M32473" s="196"/>
      <c r="N32473" s="197"/>
      <c r="O32473" s="197"/>
      <c r="P32473" s="231"/>
    </row>
    <row r="32474" spans="2:16">
      <c r="B32474" s="351"/>
      <c r="C32474" s="398"/>
      <c r="D32474" s="399"/>
      <c r="E32474" s="400"/>
      <c r="G32474" s="401"/>
      <c r="H32474" s="401"/>
      <c r="I32474" s="401"/>
      <c r="J32474" s="194"/>
      <c r="K32474" s="194"/>
      <c r="L32474" s="195"/>
      <c r="M32474" s="196"/>
      <c r="N32474" s="197"/>
      <c r="O32474" s="197"/>
      <c r="P32474" s="231"/>
    </row>
    <row r="32475" spans="2:16">
      <c r="B32475" s="351"/>
      <c r="C32475" s="398"/>
      <c r="D32475" s="399"/>
      <c r="E32475" s="400"/>
      <c r="G32475" s="401"/>
      <c r="H32475" s="401"/>
      <c r="I32475" s="401"/>
      <c r="J32475" s="194"/>
      <c r="K32475" s="194"/>
      <c r="L32475" s="195"/>
      <c r="M32475" s="196"/>
      <c r="N32475" s="197"/>
      <c r="O32475" s="197"/>
      <c r="P32475" s="231"/>
    </row>
    <row r="32476" spans="2:16">
      <c r="B32476" s="351"/>
      <c r="C32476" s="398"/>
      <c r="D32476" s="399"/>
      <c r="E32476" s="400"/>
      <c r="G32476" s="401"/>
      <c r="H32476" s="401"/>
      <c r="I32476" s="401"/>
      <c r="J32476" s="194"/>
      <c r="K32476" s="194"/>
      <c r="L32476" s="195"/>
      <c r="M32476" s="196"/>
      <c r="N32476" s="197"/>
      <c r="O32476" s="197"/>
      <c r="P32476" s="231"/>
    </row>
    <row r="32477" spans="2:16">
      <c r="B32477" s="351"/>
      <c r="C32477" s="398"/>
      <c r="D32477" s="399"/>
      <c r="E32477" s="400"/>
      <c r="G32477" s="401"/>
      <c r="H32477" s="401"/>
      <c r="I32477" s="401"/>
      <c r="J32477" s="194"/>
      <c r="K32477" s="194"/>
      <c r="L32477" s="195"/>
      <c r="M32477" s="196"/>
      <c r="N32477" s="197"/>
      <c r="O32477" s="197"/>
      <c r="P32477" s="231"/>
    </row>
    <row r="32478" spans="2:16">
      <c r="B32478" s="351"/>
      <c r="C32478" s="398"/>
      <c r="D32478" s="399"/>
      <c r="E32478" s="400"/>
      <c r="G32478" s="401"/>
      <c r="H32478" s="401"/>
      <c r="I32478" s="401"/>
      <c r="J32478" s="194"/>
      <c r="K32478" s="194"/>
      <c r="L32478" s="195"/>
      <c r="M32478" s="196"/>
      <c r="N32478" s="197"/>
      <c r="O32478" s="197"/>
      <c r="P32478" s="231"/>
    </row>
    <row r="32479" spans="2:16">
      <c r="B32479" s="351"/>
      <c r="C32479" s="398"/>
      <c r="D32479" s="399"/>
      <c r="E32479" s="400"/>
      <c r="G32479" s="401"/>
      <c r="H32479" s="401"/>
      <c r="I32479" s="401"/>
      <c r="J32479" s="194"/>
      <c r="K32479" s="194"/>
      <c r="L32479" s="195"/>
      <c r="M32479" s="196"/>
      <c r="N32479" s="197"/>
      <c r="O32479" s="197"/>
      <c r="P32479" s="231"/>
    </row>
    <row r="32480" spans="2:16">
      <c r="B32480" s="351"/>
      <c r="C32480" s="398"/>
      <c r="D32480" s="399"/>
      <c r="E32480" s="400"/>
      <c r="G32480" s="401"/>
      <c r="H32480" s="401"/>
      <c r="I32480" s="401"/>
      <c r="J32480" s="194"/>
      <c r="K32480" s="194"/>
      <c r="L32480" s="195"/>
      <c r="M32480" s="196"/>
      <c r="N32480" s="197"/>
      <c r="O32480" s="197"/>
      <c r="P32480" s="231"/>
    </row>
    <row r="32481" spans="2:16">
      <c r="B32481" s="351"/>
      <c r="C32481" s="398"/>
      <c r="D32481" s="399"/>
      <c r="E32481" s="400"/>
      <c r="G32481" s="401"/>
      <c r="H32481" s="401"/>
      <c r="I32481" s="401"/>
      <c r="J32481" s="194"/>
      <c r="K32481" s="194"/>
      <c r="L32481" s="195"/>
      <c r="M32481" s="196"/>
      <c r="N32481" s="197"/>
      <c r="O32481" s="197"/>
      <c r="P32481" s="231"/>
    </row>
    <row r="32482" spans="2:16">
      <c r="B32482" s="351"/>
      <c r="C32482" s="398"/>
      <c r="D32482" s="399"/>
      <c r="E32482" s="400"/>
      <c r="G32482" s="401"/>
      <c r="H32482" s="401"/>
      <c r="I32482" s="401"/>
      <c r="J32482" s="194"/>
      <c r="K32482" s="194"/>
      <c r="L32482" s="195"/>
      <c r="M32482" s="196"/>
      <c r="N32482" s="197"/>
      <c r="O32482" s="197"/>
      <c r="P32482" s="231"/>
    </row>
    <row r="32483" spans="2:16">
      <c r="B32483" s="351"/>
      <c r="C32483" s="398"/>
      <c r="D32483" s="399"/>
      <c r="E32483" s="400"/>
      <c r="G32483" s="401"/>
      <c r="H32483" s="401"/>
      <c r="I32483" s="401"/>
      <c r="J32483" s="194"/>
      <c r="K32483" s="194"/>
      <c r="L32483" s="195"/>
      <c r="M32483" s="196"/>
      <c r="N32483" s="197"/>
      <c r="O32483" s="197"/>
      <c r="P32483" s="231"/>
    </row>
    <row r="32484" spans="2:16">
      <c r="B32484" s="351"/>
      <c r="C32484" s="398"/>
      <c r="D32484" s="399"/>
      <c r="E32484" s="400"/>
      <c r="G32484" s="401"/>
      <c r="H32484" s="401"/>
      <c r="I32484" s="401"/>
      <c r="J32484" s="194"/>
      <c r="K32484" s="194"/>
      <c r="L32484" s="195"/>
      <c r="M32484" s="196"/>
      <c r="N32484" s="197"/>
      <c r="O32484" s="197"/>
      <c r="P32484" s="231"/>
    </row>
    <row r="32485" spans="2:16">
      <c r="B32485" s="351"/>
      <c r="C32485" s="398"/>
      <c r="D32485" s="399"/>
      <c r="E32485" s="400"/>
      <c r="G32485" s="401"/>
      <c r="H32485" s="401"/>
      <c r="I32485" s="401"/>
      <c r="J32485" s="194"/>
      <c r="K32485" s="194"/>
      <c r="L32485" s="195"/>
      <c r="M32485" s="196"/>
      <c r="N32485" s="197"/>
      <c r="O32485" s="197"/>
      <c r="P32485" s="231"/>
    </row>
    <row r="32486" spans="2:16">
      <c r="B32486" s="351"/>
      <c r="C32486" s="398"/>
      <c r="D32486" s="399"/>
      <c r="E32486" s="400"/>
      <c r="G32486" s="401"/>
      <c r="H32486" s="401"/>
      <c r="I32486" s="401"/>
      <c r="J32486" s="194"/>
      <c r="K32486" s="194"/>
      <c r="L32486" s="195"/>
      <c r="M32486" s="196"/>
      <c r="N32486" s="197"/>
      <c r="O32486" s="197"/>
      <c r="P32486" s="231"/>
    </row>
    <row r="32487" spans="2:16">
      <c r="B32487" s="351"/>
      <c r="C32487" s="398"/>
      <c r="D32487" s="399"/>
      <c r="E32487" s="400"/>
      <c r="G32487" s="401"/>
      <c r="H32487" s="401"/>
      <c r="I32487" s="401"/>
      <c r="J32487" s="194"/>
      <c r="K32487" s="194"/>
      <c r="L32487" s="195"/>
      <c r="M32487" s="196"/>
      <c r="N32487" s="197"/>
      <c r="O32487" s="197"/>
      <c r="P32487" s="231"/>
    </row>
    <row r="32488" spans="2:16">
      <c r="B32488" s="351"/>
      <c r="C32488" s="398"/>
      <c r="D32488" s="399"/>
      <c r="E32488" s="400"/>
      <c r="G32488" s="401"/>
      <c r="H32488" s="401"/>
      <c r="I32488" s="401"/>
      <c r="J32488" s="194"/>
      <c r="K32488" s="194"/>
      <c r="L32488" s="195"/>
      <c r="M32488" s="196"/>
      <c r="N32488" s="197"/>
      <c r="O32488" s="197"/>
      <c r="P32488" s="231"/>
    </row>
    <row r="32489" spans="2:16">
      <c r="B32489" s="351"/>
      <c r="C32489" s="398"/>
      <c r="D32489" s="399"/>
      <c r="E32489" s="400"/>
      <c r="G32489" s="401"/>
      <c r="H32489" s="401"/>
      <c r="I32489" s="401"/>
      <c r="J32489" s="194"/>
      <c r="K32489" s="194"/>
      <c r="L32489" s="195"/>
      <c r="M32489" s="196"/>
      <c r="N32489" s="197"/>
      <c r="O32489" s="197"/>
      <c r="P32489" s="231"/>
    </row>
    <row r="32490" spans="2:16">
      <c r="B32490" s="351"/>
      <c r="C32490" s="398"/>
      <c r="D32490" s="399"/>
      <c r="E32490" s="400"/>
      <c r="G32490" s="401"/>
      <c r="H32490" s="401"/>
      <c r="I32490" s="401"/>
      <c r="J32490" s="194"/>
      <c r="K32490" s="194"/>
      <c r="L32490" s="195"/>
      <c r="M32490" s="196"/>
      <c r="N32490" s="197"/>
      <c r="O32490" s="197"/>
      <c r="P32490" s="231"/>
    </row>
    <row r="32491" spans="2:16">
      <c r="B32491" s="351"/>
      <c r="C32491" s="398"/>
      <c r="D32491" s="399"/>
      <c r="E32491" s="400"/>
      <c r="G32491" s="401"/>
      <c r="H32491" s="401"/>
      <c r="I32491" s="401"/>
      <c r="J32491" s="194"/>
      <c r="K32491" s="194"/>
      <c r="L32491" s="195"/>
      <c r="M32491" s="196"/>
      <c r="N32491" s="197"/>
      <c r="O32491" s="197"/>
      <c r="P32491" s="231"/>
    </row>
    <row r="32492" spans="2:16">
      <c r="B32492" s="351"/>
      <c r="C32492" s="398"/>
      <c r="D32492" s="399"/>
      <c r="E32492" s="400"/>
      <c r="G32492" s="401"/>
      <c r="H32492" s="401"/>
      <c r="I32492" s="401"/>
      <c r="J32492" s="194"/>
      <c r="K32492" s="194"/>
      <c r="L32492" s="195"/>
      <c r="M32492" s="196"/>
      <c r="N32492" s="197"/>
      <c r="O32492" s="197"/>
      <c r="P32492" s="231"/>
    </row>
    <row r="32493" spans="2:16">
      <c r="B32493" s="351"/>
      <c r="C32493" s="398"/>
      <c r="D32493" s="399"/>
      <c r="E32493" s="400"/>
      <c r="G32493" s="401"/>
      <c r="H32493" s="401"/>
      <c r="I32493" s="401"/>
      <c r="J32493" s="194"/>
      <c r="K32493" s="194"/>
      <c r="L32493" s="195"/>
      <c r="M32493" s="196"/>
      <c r="N32493" s="197"/>
      <c r="O32493" s="197"/>
      <c r="P32493" s="231"/>
    </row>
    <row r="32494" spans="2:16">
      <c r="B32494" s="351"/>
      <c r="C32494" s="398"/>
      <c r="D32494" s="399"/>
      <c r="E32494" s="400"/>
      <c r="G32494" s="401"/>
      <c r="H32494" s="401"/>
      <c r="I32494" s="401"/>
      <c r="J32494" s="194"/>
      <c r="K32494" s="194"/>
      <c r="L32494" s="195"/>
      <c r="M32494" s="196"/>
      <c r="N32494" s="197"/>
      <c r="O32494" s="197"/>
      <c r="P32494" s="231"/>
    </row>
    <row r="32495" spans="2:16">
      <c r="B32495" s="351"/>
      <c r="C32495" s="398"/>
      <c r="D32495" s="399"/>
      <c r="E32495" s="400"/>
      <c r="G32495" s="401"/>
      <c r="H32495" s="401"/>
      <c r="I32495" s="401"/>
      <c r="J32495" s="194"/>
      <c r="K32495" s="194"/>
      <c r="L32495" s="195"/>
      <c r="M32495" s="196"/>
      <c r="N32495" s="197"/>
      <c r="O32495" s="197"/>
      <c r="P32495" s="231"/>
    </row>
    <row r="32496" spans="2:16">
      <c r="B32496" s="351"/>
      <c r="C32496" s="398"/>
      <c r="D32496" s="399"/>
      <c r="E32496" s="400"/>
      <c r="G32496" s="401"/>
      <c r="H32496" s="401"/>
      <c r="I32496" s="401"/>
      <c r="J32496" s="194"/>
      <c r="K32496" s="194"/>
      <c r="L32496" s="195"/>
      <c r="M32496" s="196"/>
      <c r="N32496" s="197"/>
      <c r="O32496" s="197"/>
      <c r="P32496" s="231"/>
    </row>
    <row r="32497" spans="2:16">
      <c r="B32497" s="351"/>
      <c r="C32497" s="398"/>
      <c r="D32497" s="399"/>
      <c r="E32497" s="400"/>
      <c r="G32497" s="401"/>
      <c r="H32497" s="401"/>
      <c r="I32497" s="401"/>
      <c r="J32497" s="194"/>
      <c r="K32497" s="194"/>
      <c r="L32497" s="195"/>
      <c r="M32497" s="196"/>
      <c r="N32497" s="197"/>
      <c r="O32497" s="197"/>
      <c r="P32497" s="231"/>
    </row>
    <row r="32498" spans="2:16">
      <c r="B32498" s="351"/>
      <c r="C32498" s="398"/>
      <c r="D32498" s="399"/>
      <c r="E32498" s="400"/>
      <c r="G32498" s="401"/>
      <c r="H32498" s="401"/>
      <c r="I32498" s="401"/>
      <c r="J32498" s="194"/>
      <c r="K32498" s="194"/>
      <c r="L32498" s="195"/>
      <c r="M32498" s="196"/>
      <c r="N32498" s="197"/>
      <c r="O32498" s="197"/>
      <c r="P32498" s="231"/>
    </row>
    <row r="32499" spans="2:16">
      <c r="B32499" s="351"/>
      <c r="C32499" s="398"/>
      <c r="D32499" s="399"/>
      <c r="E32499" s="400"/>
      <c r="G32499" s="401"/>
      <c r="H32499" s="401"/>
      <c r="I32499" s="401"/>
      <c r="J32499" s="194"/>
      <c r="K32499" s="194"/>
      <c r="L32499" s="195"/>
      <c r="M32499" s="196"/>
      <c r="N32499" s="197"/>
      <c r="O32499" s="197"/>
      <c r="P32499" s="231"/>
    </row>
    <row r="32500" spans="2:16">
      <c r="B32500" s="351"/>
      <c r="C32500" s="398"/>
      <c r="D32500" s="399"/>
      <c r="E32500" s="400"/>
      <c r="G32500" s="401"/>
      <c r="H32500" s="401"/>
      <c r="I32500" s="401"/>
      <c r="J32500" s="194"/>
      <c r="K32500" s="194"/>
      <c r="L32500" s="195"/>
      <c r="M32500" s="196"/>
      <c r="N32500" s="197"/>
      <c r="O32500" s="197"/>
      <c r="P32500" s="231"/>
    </row>
    <row r="32501" spans="2:16">
      <c r="B32501" s="351"/>
      <c r="C32501" s="398"/>
      <c r="D32501" s="399"/>
      <c r="E32501" s="400"/>
      <c r="G32501" s="401"/>
      <c r="H32501" s="401"/>
      <c r="I32501" s="401"/>
      <c r="J32501" s="194"/>
      <c r="K32501" s="194"/>
      <c r="L32501" s="195"/>
      <c r="M32501" s="196"/>
      <c r="N32501" s="197"/>
      <c r="O32501" s="197"/>
      <c r="P32501" s="231"/>
    </row>
    <row r="32502" spans="2:16">
      <c r="B32502" s="351"/>
      <c r="C32502" s="398"/>
      <c r="D32502" s="399"/>
      <c r="E32502" s="400"/>
      <c r="G32502" s="401"/>
      <c r="H32502" s="401"/>
      <c r="I32502" s="401"/>
      <c r="J32502" s="194"/>
      <c r="K32502" s="194"/>
      <c r="L32502" s="195"/>
      <c r="M32502" s="196"/>
      <c r="N32502" s="197"/>
      <c r="O32502" s="197"/>
      <c r="P32502" s="231"/>
    </row>
    <row r="32503" spans="2:16">
      <c r="B32503" s="351"/>
      <c r="C32503" s="398"/>
      <c r="D32503" s="399"/>
      <c r="E32503" s="400"/>
      <c r="G32503" s="401"/>
      <c r="H32503" s="401"/>
      <c r="I32503" s="401"/>
      <c r="J32503" s="194"/>
      <c r="K32503" s="194"/>
      <c r="L32503" s="195"/>
      <c r="M32503" s="196"/>
      <c r="N32503" s="197"/>
      <c r="O32503" s="197"/>
      <c r="P32503" s="231"/>
    </row>
    <row r="32504" spans="2:16">
      <c r="B32504" s="351"/>
      <c r="C32504" s="398"/>
      <c r="D32504" s="399"/>
      <c r="E32504" s="400"/>
      <c r="G32504" s="401"/>
      <c r="H32504" s="401"/>
      <c r="I32504" s="401"/>
      <c r="J32504" s="194"/>
      <c r="K32504" s="194"/>
      <c r="L32504" s="195"/>
      <c r="M32504" s="196"/>
      <c r="N32504" s="197"/>
      <c r="O32504" s="197"/>
      <c r="P32504" s="231"/>
    </row>
    <row r="32505" spans="2:16">
      <c r="B32505" s="351"/>
      <c r="C32505" s="398"/>
      <c r="D32505" s="399"/>
      <c r="E32505" s="400"/>
      <c r="G32505" s="401"/>
      <c r="H32505" s="401"/>
      <c r="I32505" s="401"/>
      <c r="J32505" s="194"/>
      <c r="K32505" s="194"/>
      <c r="L32505" s="195"/>
      <c r="M32505" s="196"/>
      <c r="N32505" s="197"/>
      <c r="O32505" s="197"/>
      <c r="P32505" s="231"/>
    </row>
    <row r="32506" spans="2:16">
      <c r="B32506" s="351"/>
      <c r="C32506" s="398"/>
      <c r="D32506" s="399"/>
      <c r="E32506" s="400"/>
      <c r="G32506" s="401"/>
      <c r="H32506" s="401"/>
      <c r="I32506" s="401"/>
      <c r="J32506" s="194"/>
      <c r="K32506" s="194"/>
      <c r="L32506" s="195"/>
      <c r="M32506" s="196"/>
      <c r="N32506" s="197"/>
      <c r="O32506" s="197"/>
      <c r="P32506" s="231"/>
    </row>
    <row r="32507" spans="2:16">
      <c r="B32507" s="351"/>
      <c r="C32507" s="398"/>
      <c r="D32507" s="399"/>
      <c r="E32507" s="400"/>
      <c r="G32507" s="401"/>
      <c r="H32507" s="401"/>
      <c r="I32507" s="401"/>
      <c r="J32507" s="194"/>
      <c r="K32507" s="194"/>
      <c r="L32507" s="195"/>
      <c r="M32507" s="196"/>
      <c r="N32507" s="197"/>
      <c r="O32507" s="197"/>
      <c r="P32507" s="231"/>
    </row>
    <row r="32508" spans="2:16">
      <c r="B32508" s="351"/>
      <c r="C32508" s="398"/>
      <c r="D32508" s="399"/>
      <c r="E32508" s="400"/>
      <c r="G32508" s="401"/>
      <c r="H32508" s="401"/>
      <c r="I32508" s="401"/>
      <c r="J32508" s="194"/>
      <c r="K32508" s="194"/>
      <c r="L32508" s="195"/>
      <c r="M32508" s="196"/>
      <c r="N32508" s="197"/>
      <c r="O32508" s="197"/>
      <c r="P32508" s="231"/>
    </row>
    <row r="32509" spans="2:16">
      <c r="B32509" s="351"/>
      <c r="C32509" s="398"/>
      <c r="D32509" s="399"/>
      <c r="E32509" s="400"/>
      <c r="G32509" s="401"/>
      <c r="H32509" s="401"/>
      <c r="I32509" s="401"/>
      <c r="J32509" s="194"/>
      <c r="K32509" s="194"/>
      <c r="L32509" s="195"/>
      <c r="M32509" s="196"/>
      <c r="N32509" s="197"/>
      <c r="O32509" s="197"/>
      <c r="P32509" s="231"/>
    </row>
    <row r="32510" spans="2:16">
      <c r="B32510" s="351"/>
      <c r="C32510" s="398"/>
      <c r="D32510" s="399"/>
      <c r="E32510" s="400"/>
      <c r="G32510" s="401"/>
      <c r="H32510" s="401"/>
      <c r="I32510" s="401"/>
      <c r="J32510" s="194"/>
      <c r="K32510" s="194"/>
      <c r="L32510" s="195"/>
      <c r="M32510" s="196"/>
      <c r="N32510" s="197"/>
      <c r="O32510" s="197"/>
      <c r="P32510" s="231"/>
    </row>
    <row r="32511" spans="2:16">
      <c r="B32511" s="351"/>
      <c r="C32511" s="398"/>
      <c r="D32511" s="399"/>
      <c r="E32511" s="400"/>
      <c r="G32511" s="401"/>
      <c r="H32511" s="401"/>
      <c r="I32511" s="401"/>
      <c r="J32511" s="194"/>
      <c r="K32511" s="194"/>
      <c r="L32511" s="195"/>
      <c r="M32511" s="196"/>
      <c r="N32511" s="197"/>
      <c r="O32511" s="197"/>
      <c r="P32511" s="231"/>
    </row>
    <row r="32512" spans="2:16">
      <c r="B32512" s="351"/>
      <c r="C32512" s="398"/>
      <c r="D32512" s="399"/>
      <c r="E32512" s="400"/>
      <c r="G32512" s="401"/>
      <c r="H32512" s="401"/>
      <c r="I32512" s="401"/>
      <c r="J32512" s="194"/>
      <c r="K32512" s="194"/>
      <c r="L32512" s="195"/>
      <c r="M32512" s="196"/>
      <c r="N32512" s="197"/>
      <c r="O32512" s="197"/>
      <c r="P32512" s="231"/>
    </row>
    <row r="32513" spans="2:16">
      <c r="B32513" s="351"/>
      <c r="C32513" s="398"/>
      <c r="D32513" s="399"/>
      <c r="E32513" s="400"/>
      <c r="G32513" s="401"/>
      <c r="H32513" s="401"/>
      <c r="I32513" s="401"/>
      <c r="J32513" s="194"/>
      <c r="K32513" s="194"/>
      <c r="L32513" s="195"/>
      <c r="M32513" s="196"/>
      <c r="N32513" s="197"/>
      <c r="O32513" s="197"/>
      <c r="P32513" s="231"/>
    </row>
    <row r="32514" spans="2:16">
      <c r="B32514" s="351"/>
      <c r="C32514" s="398"/>
      <c r="D32514" s="399"/>
      <c r="E32514" s="400"/>
      <c r="G32514" s="401"/>
      <c r="H32514" s="401"/>
      <c r="I32514" s="401"/>
      <c r="J32514" s="194"/>
      <c r="K32514" s="194"/>
      <c r="L32514" s="195"/>
      <c r="M32514" s="196"/>
      <c r="N32514" s="197"/>
      <c r="O32514" s="197"/>
      <c r="P32514" s="231"/>
    </row>
    <row r="32515" spans="2:16">
      <c r="B32515" s="351"/>
      <c r="C32515" s="398"/>
      <c r="D32515" s="399"/>
      <c r="E32515" s="400"/>
      <c r="G32515" s="401"/>
      <c r="H32515" s="401"/>
      <c r="I32515" s="401"/>
      <c r="J32515" s="194"/>
      <c r="K32515" s="194"/>
      <c r="L32515" s="195"/>
      <c r="M32515" s="196"/>
      <c r="N32515" s="197"/>
      <c r="O32515" s="197"/>
      <c r="P32515" s="231"/>
    </row>
    <row r="32516" spans="2:16">
      <c r="B32516" s="351"/>
      <c r="C32516" s="398"/>
      <c r="D32516" s="399"/>
      <c r="E32516" s="400"/>
      <c r="G32516" s="401"/>
      <c r="H32516" s="401"/>
      <c r="I32516" s="401"/>
      <c r="J32516" s="194"/>
      <c r="K32516" s="194"/>
      <c r="L32516" s="195"/>
      <c r="M32516" s="196"/>
      <c r="N32516" s="197"/>
      <c r="O32516" s="197"/>
      <c r="P32516" s="231"/>
    </row>
    <row r="32517" spans="2:16">
      <c r="B32517" s="351"/>
      <c r="C32517" s="398"/>
      <c r="D32517" s="399"/>
      <c r="E32517" s="400"/>
      <c r="G32517" s="401"/>
      <c r="H32517" s="401"/>
      <c r="I32517" s="401"/>
      <c r="J32517" s="194"/>
      <c r="K32517" s="194"/>
      <c r="L32517" s="195"/>
      <c r="M32517" s="196"/>
      <c r="N32517" s="197"/>
      <c r="O32517" s="197"/>
      <c r="P32517" s="231"/>
    </row>
    <row r="32518" spans="2:16">
      <c r="B32518" s="351"/>
      <c r="C32518" s="398"/>
      <c r="D32518" s="399"/>
      <c r="E32518" s="400"/>
      <c r="G32518" s="401"/>
      <c r="H32518" s="401"/>
      <c r="I32518" s="401"/>
      <c r="J32518" s="194"/>
      <c r="K32518" s="194"/>
      <c r="L32518" s="195"/>
      <c r="M32518" s="196"/>
      <c r="N32518" s="197"/>
      <c r="O32518" s="197"/>
      <c r="P32518" s="231"/>
    </row>
    <row r="32519" spans="2:16">
      <c r="B32519" s="351"/>
      <c r="C32519" s="398"/>
      <c r="D32519" s="399"/>
      <c r="E32519" s="400"/>
      <c r="G32519" s="401"/>
      <c r="H32519" s="401"/>
      <c r="I32519" s="401"/>
      <c r="J32519" s="194"/>
      <c r="K32519" s="194"/>
      <c r="L32519" s="195"/>
      <c r="M32519" s="196"/>
      <c r="N32519" s="197"/>
      <c r="O32519" s="197"/>
      <c r="P32519" s="231"/>
    </row>
    <row r="32520" spans="2:16">
      <c r="B32520" s="351"/>
      <c r="C32520" s="398"/>
      <c r="D32520" s="399"/>
      <c r="E32520" s="400"/>
      <c r="G32520" s="401"/>
      <c r="H32520" s="401"/>
      <c r="I32520" s="401"/>
      <c r="J32520" s="194"/>
      <c r="K32520" s="194"/>
      <c r="L32520" s="195"/>
      <c r="M32520" s="196"/>
      <c r="N32520" s="197"/>
      <c r="O32520" s="197"/>
      <c r="P32520" s="231"/>
    </row>
    <row r="32521" spans="2:16">
      <c r="B32521" s="351"/>
      <c r="C32521" s="398"/>
      <c r="D32521" s="399"/>
      <c r="E32521" s="400"/>
      <c r="G32521" s="401"/>
      <c r="H32521" s="401"/>
      <c r="I32521" s="401"/>
      <c r="J32521" s="194"/>
      <c r="K32521" s="194"/>
      <c r="L32521" s="195"/>
      <c r="M32521" s="196"/>
      <c r="N32521" s="197"/>
      <c r="O32521" s="197"/>
      <c r="P32521" s="231"/>
    </row>
    <row r="32522" spans="2:16">
      <c r="B32522" s="351"/>
      <c r="C32522" s="398"/>
      <c r="D32522" s="399"/>
      <c r="E32522" s="400"/>
      <c r="G32522" s="401"/>
      <c r="H32522" s="401"/>
      <c r="I32522" s="401"/>
      <c r="J32522" s="194"/>
      <c r="K32522" s="194"/>
      <c r="L32522" s="195"/>
      <c r="M32522" s="196"/>
      <c r="N32522" s="197"/>
      <c r="O32522" s="197"/>
      <c r="P32522" s="231"/>
    </row>
    <row r="32523" spans="2:16">
      <c r="B32523" s="351"/>
      <c r="C32523" s="398"/>
      <c r="D32523" s="399"/>
      <c r="E32523" s="400"/>
      <c r="G32523" s="401"/>
      <c r="H32523" s="401"/>
      <c r="I32523" s="401"/>
      <c r="J32523" s="194"/>
      <c r="K32523" s="194"/>
      <c r="L32523" s="195"/>
      <c r="M32523" s="196"/>
      <c r="N32523" s="197"/>
      <c r="O32523" s="197"/>
      <c r="P32523" s="231"/>
    </row>
    <row r="32524" spans="2:16">
      <c r="B32524" s="351"/>
      <c r="C32524" s="398"/>
      <c r="D32524" s="399"/>
      <c r="E32524" s="400"/>
      <c r="G32524" s="401"/>
      <c r="H32524" s="401"/>
      <c r="I32524" s="401"/>
      <c r="J32524" s="194"/>
      <c r="K32524" s="194"/>
      <c r="L32524" s="195"/>
      <c r="M32524" s="196"/>
      <c r="N32524" s="197"/>
      <c r="O32524" s="197"/>
      <c r="P32524" s="231"/>
    </row>
    <row r="32525" spans="2:16">
      <c r="B32525" s="351"/>
      <c r="C32525" s="398"/>
      <c r="D32525" s="399"/>
      <c r="E32525" s="400"/>
      <c r="G32525" s="401"/>
      <c r="H32525" s="401"/>
      <c r="I32525" s="401"/>
      <c r="J32525" s="194"/>
      <c r="K32525" s="194"/>
      <c r="L32525" s="195"/>
      <c r="M32525" s="196"/>
      <c r="N32525" s="197"/>
      <c r="O32525" s="197"/>
      <c r="P32525" s="231"/>
    </row>
    <row r="32526" spans="2:16">
      <c r="B32526" s="351"/>
      <c r="C32526" s="398"/>
      <c r="D32526" s="399"/>
      <c r="E32526" s="400"/>
      <c r="G32526" s="401"/>
      <c r="H32526" s="401"/>
      <c r="I32526" s="401"/>
      <c r="J32526" s="194"/>
      <c r="K32526" s="194"/>
      <c r="L32526" s="195"/>
      <c r="M32526" s="196"/>
      <c r="N32526" s="197"/>
      <c r="O32526" s="197"/>
      <c r="P32526" s="231"/>
    </row>
    <row r="32527" spans="2:16">
      <c r="B32527" s="351"/>
      <c r="C32527" s="398"/>
      <c r="D32527" s="399"/>
      <c r="E32527" s="400"/>
      <c r="G32527" s="401"/>
      <c r="H32527" s="401"/>
      <c r="I32527" s="401"/>
      <c r="J32527" s="194"/>
      <c r="K32527" s="194"/>
      <c r="L32527" s="195"/>
      <c r="M32527" s="196"/>
      <c r="N32527" s="197"/>
      <c r="O32527" s="197"/>
      <c r="P32527" s="231"/>
    </row>
    <row r="32528" spans="2:16">
      <c r="B32528" s="351"/>
      <c r="C32528" s="398"/>
      <c r="D32528" s="399"/>
      <c r="E32528" s="400"/>
      <c r="G32528" s="401"/>
      <c r="H32528" s="401"/>
      <c r="I32528" s="401"/>
      <c r="J32528" s="194"/>
      <c r="K32528" s="194"/>
      <c r="L32528" s="195"/>
      <c r="M32528" s="196"/>
      <c r="N32528" s="197"/>
      <c r="O32528" s="197"/>
      <c r="P32528" s="231"/>
    </row>
    <row r="32529" spans="2:16">
      <c r="B32529" s="351"/>
      <c r="C32529" s="398"/>
      <c r="D32529" s="399"/>
      <c r="E32529" s="400"/>
      <c r="G32529" s="401"/>
      <c r="H32529" s="401"/>
      <c r="I32529" s="401"/>
      <c r="J32529" s="194"/>
      <c r="K32529" s="194"/>
      <c r="L32529" s="195"/>
      <c r="M32529" s="196"/>
      <c r="N32529" s="197"/>
      <c r="O32529" s="197"/>
      <c r="P32529" s="231"/>
    </row>
    <row r="32530" spans="2:16">
      <c r="B32530" s="351"/>
      <c r="C32530" s="398"/>
      <c r="D32530" s="399"/>
      <c r="E32530" s="400"/>
      <c r="G32530" s="401"/>
      <c r="H32530" s="401"/>
      <c r="I32530" s="401"/>
      <c r="J32530" s="194"/>
      <c r="K32530" s="194"/>
      <c r="L32530" s="195"/>
      <c r="M32530" s="196"/>
      <c r="N32530" s="197"/>
      <c r="O32530" s="197"/>
      <c r="P32530" s="231"/>
    </row>
    <row r="32531" spans="2:16">
      <c r="B32531" s="351"/>
      <c r="C32531" s="398"/>
      <c r="D32531" s="399"/>
      <c r="E32531" s="400"/>
      <c r="G32531" s="401"/>
      <c r="H32531" s="401"/>
      <c r="I32531" s="401"/>
      <c r="J32531" s="194"/>
      <c r="K32531" s="194"/>
      <c r="L32531" s="195"/>
      <c r="M32531" s="196"/>
      <c r="N32531" s="197"/>
      <c r="O32531" s="197"/>
      <c r="P32531" s="231"/>
    </row>
    <row r="32532" spans="2:16">
      <c r="B32532" s="351"/>
      <c r="C32532" s="398"/>
      <c r="D32532" s="399"/>
      <c r="E32532" s="400"/>
      <c r="G32532" s="401"/>
      <c r="H32532" s="401"/>
      <c r="I32532" s="401"/>
      <c r="J32532" s="194"/>
      <c r="K32532" s="194"/>
      <c r="L32532" s="195"/>
      <c r="M32532" s="196"/>
      <c r="N32532" s="197"/>
      <c r="O32532" s="197"/>
      <c r="P32532" s="231"/>
    </row>
    <row r="32533" spans="2:16">
      <c r="B32533" s="351"/>
      <c r="C32533" s="398"/>
      <c r="D32533" s="399"/>
      <c r="E32533" s="400"/>
      <c r="G32533" s="401"/>
      <c r="H32533" s="401"/>
      <c r="I32533" s="401"/>
      <c r="J32533" s="194"/>
      <c r="K32533" s="194"/>
      <c r="L32533" s="195"/>
      <c r="M32533" s="196"/>
      <c r="N32533" s="197"/>
      <c r="O32533" s="197"/>
      <c r="P32533" s="231"/>
    </row>
    <row r="32534" spans="2:16">
      <c r="B32534" s="351"/>
      <c r="C32534" s="398"/>
      <c r="D32534" s="399"/>
      <c r="E32534" s="400"/>
      <c r="G32534" s="401"/>
      <c r="H32534" s="401"/>
      <c r="I32534" s="401"/>
      <c r="J32534" s="194"/>
      <c r="K32534" s="194"/>
      <c r="L32534" s="195"/>
      <c r="M32534" s="196"/>
      <c r="N32534" s="197"/>
      <c r="O32534" s="197"/>
      <c r="P32534" s="231"/>
    </row>
    <row r="32535" spans="2:16">
      <c r="B32535" s="351"/>
      <c r="C32535" s="398"/>
      <c r="D32535" s="399"/>
      <c r="E32535" s="400"/>
      <c r="G32535" s="401"/>
      <c r="H32535" s="401"/>
      <c r="I32535" s="401"/>
      <c r="J32535" s="194"/>
      <c r="K32535" s="194"/>
      <c r="L32535" s="195"/>
      <c r="M32535" s="196"/>
      <c r="N32535" s="197"/>
      <c r="O32535" s="197"/>
      <c r="P32535" s="231"/>
    </row>
    <row r="32536" spans="2:16">
      <c r="B32536" s="351"/>
      <c r="C32536" s="398"/>
      <c r="D32536" s="399"/>
      <c r="E32536" s="400"/>
      <c r="G32536" s="401"/>
      <c r="H32536" s="401"/>
      <c r="I32536" s="401"/>
      <c r="J32536" s="194"/>
      <c r="K32536" s="194"/>
      <c r="L32536" s="195"/>
      <c r="M32536" s="196"/>
      <c r="N32536" s="197"/>
      <c r="O32536" s="197"/>
      <c r="P32536" s="231"/>
    </row>
    <row r="32537" spans="2:16">
      <c r="B32537" s="351"/>
      <c r="C32537" s="398"/>
      <c r="D32537" s="399"/>
      <c r="E32537" s="400"/>
      <c r="G32537" s="401"/>
      <c r="H32537" s="401"/>
      <c r="I32537" s="401"/>
      <c r="J32537" s="194"/>
      <c r="K32537" s="194"/>
      <c r="L32537" s="195"/>
      <c r="M32537" s="196"/>
      <c r="N32537" s="197"/>
      <c r="O32537" s="197"/>
      <c r="P32537" s="231"/>
    </row>
    <row r="32538" spans="2:16">
      <c r="B32538" s="351"/>
      <c r="C32538" s="398"/>
      <c r="D32538" s="399"/>
      <c r="E32538" s="400"/>
      <c r="G32538" s="401"/>
      <c r="H32538" s="401"/>
      <c r="I32538" s="401"/>
      <c r="J32538" s="194"/>
      <c r="K32538" s="194"/>
      <c r="L32538" s="195"/>
      <c r="M32538" s="196"/>
      <c r="N32538" s="197"/>
      <c r="O32538" s="197"/>
      <c r="P32538" s="231"/>
    </row>
    <row r="32539" spans="2:16">
      <c r="B32539" s="351"/>
      <c r="C32539" s="398"/>
      <c r="D32539" s="399"/>
      <c r="E32539" s="400"/>
      <c r="G32539" s="401"/>
      <c r="H32539" s="401"/>
      <c r="I32539" s="401"/>
      <c r="J32539" s="194"/>
      <c r="K32539" s="194"/>
      <c r="L32539" s="195"/>
      <c r="M32539" s="196"/>
      <c r="N32539" s="197"/>
      <c r="O32539" s="197"/>
      <c r="P32539" s="231"/>
    </row>
    <row r="32540" spans="2:16">
      <c r="B32540" s="351"/>
      <c r="C32540" s="398"/>
      <c r="D32540" s="399"/>
      <c r="E32540" s="400"/>
      <c r="G32540" s="401"/>
      <c r="H32540" s="401"/>
      <c r="I32540" s="401"/>
      <c r="J32540" s="194"/>
      <c r="K32540" s="194"/>
      <c r="L32540" s="195"/>
      <c r="M32540" s="196"/>
      <c r="N32540" s="197"/>
      <c r="O32540" s="197"/>
      <c r="P32540" s="231"/>
    </row>
    <row r="32541" spans="2:16">
      <c r="B32541" s="351"/>
      <c r="C32541" s="398"/>
      <c r="D32541" s="399"/>
      <c r="E32541" s="400"/>
      <c r="G32541" s="401"/>
      <c r="H32541" s="401"/>
      <c r="I32541" s="401"/>
      <c r="J32541" s="194"/>
      <c r="K32541" s="194"/>
      <c r="L32541" s="195"/>
      <c r="M32541" s="196"/>
      <c r="N32541" s="197"/>
      <c r="O32541" s="197"/>
      <c r="P32541" s="231"/>
    </row>
    <row r="32542" spans="2:16">
      <c r="B32542" s="351"/>
      <c r="C32542" s="398"/>
      <c r="D32542" s="399"/>
      <c r="E32542" s="400"/>
      <c r="G32542" s="401"/>
      <c r="H32542" s="401"/>
      <c r="I32542" s="401"/>
      <c r="J32542" s="194"/>
      <c r="K32542" s="194"/>
      <c r="L32542" s="195"/>
      <c r="M32542" s="196"/>
      <c r="N32542" s="197"/>
      <c r="O32542" s="197"/>
      <c r="P32542" s="231"/>
    </row>
    <row r="32543" spans="2:16">
      <c r="B32543" s="351"/>
      <c r="C32543" s="398"/>
      <c r="D32543" s="399"/>
      <c r="E32543" s="400"/>
      <c r="G32543" s="401"/>
      <c r="H32543" s="401"/>
      <c r="I32543" s="401"/>
      <c r="J32543" s="194"/>
      <c r="K32543" s="194"/>
      <c r="L32543" s="195"/>
      <c r="M32543" s="196"/>
      <c r="N32543" s="197"/>
      <c r="O32543" s="197"/>
      <c r="P32543" s="231"/>
    </row>
    <row r="32544" spans="2:16">
      <c r="B32544" s="351"/>
      <c r="C32544" s="398"/>
      <c r="D32544" s="399"/>
      <c r="E32544" s="400"/>
      <c r="G32544" s="401"/>
      <c r="H32544" s="401"/>
      <c r="I32544" s="401"/>
      <c r="J32544" s="194"/>
      <c r="K32544" s="194"/>
      <c r="L32544" s="195"/>
      <c r="M32544" s="196"/>
      <c r="N32544" s="197"/>
      <c r="O32544" s="197"/>
      <c r="P32544" s="231"/>
    </row>
    <row r="32545" spans="2:16">
      <c r="B32545" s="351"/>
      <c r="C32545" s="398"/>
      <c r="D32545" s="399"/>
      <c r="E32545" s="400"/>
      <c r="G32545" s="401"/>
      <c r="H32545" s="401"/>
      <c r="I32545" s="401"/>
      <c r="J32545" s="194"/>
      <c r="K32545" s="194"/>
      <c r="L32545" s="195"/>
      <c r="M32545" s="196"/>
      <c r="N32545" s="197"/>
      <c r="O32545" s="197"/>
      <c r="P32545" s="231"/>
    </row>
    <row r="32546" spans="2:16">
      <c r="B32546" s="351"/>
      <c r="C32546" s="398"/>
      <c r="D32546" s="399"/>
      <c r="E32546" s="400"/>
      <c r="G32546" s="401"/>
      <c r="H32546" s="401"/>
      <c r="I32546" s="401"/>
      <c r="J32546" s="194"/>
      <c r="K32546" s="194"/>
      <c r="L32546" s="195"/>
      <c r="M32546" s="196"/>
      <c r="N32546" s="197"/>
      <c r="O32546" s="197"/>
      <c r="P32546" s="231"/>
    </row>
    <row r="32547" spans="2:16">
      <c r="B32547" s="351"/>
      <c r="C32547" s="398"/>
      <c r="D32547" s="399"/>
      <c r="E32547" s="400"/>
      <c r="G32547" s="401"/>
      <c r="H32547" s="401"/>
      <c r="I32547" s="401"/>
      <c r="J32547" s="194"/>
      <c r="K32547" s="194"/>
      <c r="L32547" s="195"/>
      <c r="M32547" s="196"/>
      <c r="N32547" s="197"/>
      <c r="O32547" s="197"/>
      <c r="P32547" s="231"/>
    </row>
    <row r="32548" spans="2:16">
      <c r="B32548" s="351"/>
      <c r="C32548" s="398"/>
      <c r="D32548" s="399"/>
      <c r="E32548" s="400"/>
      <c r="G32548" s="401"/>
      <c r="H32548" s="401"/>
      <c r="I32548" s="401"/>
      <c r="J32548" s="194"/>
      <c r="K32548" s="194"/>
      <c r="L32548" s="195"/>
      <c r="M32548" s="196"/>
      <c r="N32548" s="197"/>
      <c r="O32548" s="197"/>
      <c r="P32548" s="231"/>
    </row>
    <row r="32549" spans="2:16">
      <c r="B32549" s="351"/>
      <c r="C32549" s="398"/>
      <c r="D32549" s="399"/>
      <c r="E32549" s="400"/>
      <c r="G32549" s="401"/>
      <c r="H32549" s="401"/>
      <c r="I32549" s="401"/>
      <c r="J32549" s="194"/>
      <c r="K32549" s="194"/>
      <c r="L32549" s="195"/>
      <c r="M32549" s="196"/>
      <c r="N32549" s="197"/>
      <c r="O32549" s="197"/>
      <c r="P32549" s="231"/>
    </row>
    <row r="32550" spans="2:16">
      <c r="B32550" s="351"/>
      <c r="C32550" s="398"/>
      <c r="D32550" s="399"/>
      <c r="E32550" s="400"/>
      <c r="G32550" s="401"/>
      <c r="H32550" s="401"/>
      <c r="I32550" s="401"/>
      <c r="J32550" s="194"/>
      <c r="K32550" s="194"/>
      <c r="L32550" s="195"/>
      <c r="M32550" s="196"/>
      <c r="N32550" s="197"/>
      <c r="O32550" s="197"/>
      <c r="P32550" s="231"/>
    </row>
    <row r="32551" spans="2:16">
      <c r="B32551" s="351"/>
      <c r="C32551" s="398"/>
      <c r="D32551" s="399"/>
      <c r="E32551" s="400"/>
      <c r="G32551" s="401"/>
      <c r="H32551" s="401"/>
      <c r="I32551" s="401"/>
      <c r="J32551" s="194"/>
      <c r="K32551" s="194"/>
      <c r="L32551" s="195"/>
      <c r="M32551" s="196"/>
      <c r="N32551" s="197"/>
      <c r="O32551" s="197"/>
      <c r="P32551" s="231"/>
    </row>
    <row r="32552" spans="2:16">
      <c r="B32552" s="351"/>
      <c r="C32552" s="398"/>
      <c r="D32552" s="399"/>
      <c r="E32552" s="400"/>
      <c r="G32552" s="401"/>
      <c r="H32552" s="401"/>
      <c r="I32552" s="401"/>
      <c r="J32552" s="194"/>
      <c r="K32552" s="194"/>
      <c r="L32552" s="195"/>
      <c r="M32552" s="196"/>
      <c r="N32552" s="197"/>
      <c r="O32552" s="197"/>
      <c r="P32552" s="231"/>
    </row>
    <row r="32553" spans="2:16">
      <c r="B32553" s="351"/>
      <c r="C32553" s="398"/>
      <c r="D32553" s="399"/>
      <c r="E32553" s="400"/>
      <c r="G32553" s="401"/>
      <c r="H32553" s="401"/>
      <c r="I32553" s="401"/>
      <c r="J32553" s="194"/>
      <c r="K32553" s="194"/>
      <c r="L32553" s="195"/>
      <c r="M32553" s="196"/>
      <c r="N32553" s="197"/>
      <c r="O32553" s="197"/>
      <c r="P32553" s="231"/>
    </row>
    <row r="32554" spans="2:16">
      <c r="B32554" s="351"/>
      <c r="C32554" s="398"/>
      <c r="D32554" s="399"/>
      <c r="E32554" s="400"/>
      <c r="G32554" s="401"/>
      <c r="H32554" s="401"/>
      <c r="I32554" s="401"/>
      <c r="J32554" s="194"/>
      <c r="K32554" s="194"/>
      <c r="L32554" s="195"/>
      <c r="M32554" s="196"/>
      <c r="N32554" s="197"/>
      <c r="O32554" s="197"/>
      <c r="P32554" s="231"/>
    </row>
    <row r="32555" spans="2:16">
      <c r="B32555" s="351"/>
      <c r="C32555" s="398"/>
      <c r="D32555" s="399"/>
      <c r="E32555" s="400"/>
      <c r="G32555" s="401"/>
      <c r="H32555" s="401"/>
      <c r="I32555" s="401"/>
      <c r="J32555" s="194"/>
      <c r="K32555" s="194"/>
      <c r="L32555" s="195"/>
      <c r="M32555" s="196"/>
      <c r="N32555" s="197"/>
      <c r="O32555" s="197"/>
      <c r="P32555" s="231"/>
    </row>
    <row r="32556" spans="2:16">
      <c r="B32556" s="351"/>
      <c r="C32556" s="398"/>
      <c r="D32556" s="399"/>
      <c r="E32556" s="400"/>
      <c r="G32556" s="401"/>
      <c r="H32556" s="401"/>
      <c r="I32556" s="401"/>
      <c r="J32556" s="194"/>
      <c r="K32556" s="194"/>
      <c r="L32556" s="195"/>
      <c r="M32556" s="196"/>
      <c r="N32556" s="197"/>
      <c r="O32556" s="197"/>
      <c r="P32556" s="231"/>
    </row>
    <row r="32557" spans="2:16">
      <c r="B32557" s="351"/>
      <c r="C32557" s="398"/>
      <c r="D32557" s="399"/>
      <c r="E32557" s="400"/>
      <c r="G32557" s="401"/>
      <c r="H32557" s="401"/>
      <c r="I32557" s="401"/>
      <c r="J32557" s="194"/>
      <c r="K32557" s="194"/>
      <c r="L32557" s="195"/>
      <c r="M32557" s="196"/>
      <c r="N32557" s="197"/>
      <c r="O32557" s="197"/>
      <c r="P32557" s="231"/>
    </row>
    <row r="32558" spans="2:16">
      <c r="B32558" s="351"/>
      <c r="C32558" s="398"/>
      <c r="D32558" s="399"/>
      <c r="E32558" s="400"/>
      <c r="G32558" s="401"/>
      <c r="H32558" s="401"/>
      <c r="I32558" s="401"/>
      <c r="J32558" s="194"/>
      <c r="K32558" s="194"/>
      <c r="L32558" s="195"/>
      <c r="M32558" s="196"/>
      <c r="N32558" s="197"/>
      <c r="O32558" s="197"/>
      <c r="P32558" s="231"/>
    </row>
    <row r="32559" spans="2:16">
      <c r="B32559" s="351"/>
      <c r="C32559" s="398"/>
      <c r="D32559" s="399"/>
      <c r="E32559" s="400"/>
      <c r="G32559" s="401"/>
      <c r="H32559" s="401"/>
      <c r="I32559" s="401"/>
      <c r="J32559" s="194"/>
      <c r="K32559" s="194"/>
      <c r="L32559" s="195"/>
      <c r="M32559" s="196"/>
      <c r="N32559" s="197"/>
      <c r="O32559" s="197"/>
      <c r="P32559" s="231"/>
    </row>
    <row r="32560" spans="2:16">
      <c r="B32560" s="351"/>
      <c r="C32560" s="398"/>
      <c r="D32560" s="399"/>
      <c r="E32560" s="400"/>
      <c r="G32560" s="401"/>
      <c r="H32560" s="401"/>
      <c r="I32560" s="401"/>
      <c r="J32560" s="194"/>
      <c r="K32560" s="194"/>
      <c r="L32560" s="195"/>
      <c r="M32560" s="196"/>
      <c r="N32560" s="197"/>
      <c r="O32560" s="197"/>
      <c r="P32560" s="231"/>
    </row>
    <row r="32561" spans="2:16">
      <c r="B32561" s="351"/>
      <c r="C32561" s="398"/>
      <c r="D32561" s="399"/>
      <c r="E32561" s="400"/>
      <c r="G32561" s="401"/>
      <c r="H32561" s="401"/>
      <c r="I32561" s="401"/>
      <c r="J32561" s="194"/>
      <c r="K32561" s="194"/>
      <c r="L32561" s="195"/>
      <c r="M32561" s="196"/>
      <c r="N32561" s="197"/>
      <c r="O32561" s="197"/>
      <c r="P32561" s="231"/>
    </row>
    <row r="32562" spans="2:16">
      <c r="B32562" s="351"/>
      <c r="C32562" s="398"/>
      <c r="D32562" s="399"/>
      <c r="E32562" s="400"/>
      <c r="G32562" s="401"/>
      <c r="H32562" s="401"/>
      <c r="I32562" s="401"/>
      <c r="J32562" s="194"/>
      <c r="K32562" s="194"/>
      <c r="L32562" s="195"/>
      <c r="M32562" s="196"/>
      <c r="N32562" s="197"/>
      <c r="O32562" s="197"/>
      <c r="P32562" s="231"/>
    </row>
    <row r="32563" spans="2:16">
      <c r="B32563" s="351"/>
      <c r="C32563" s="398"/>
      <c r="D32563" s="399"/>
      <c r="E32563" s="400"/>
      <c r="G32563" s="401"/>
      <c r="H32563" s="401"/>
      <c r="I32563" s="401"/>
      <c r="J32563" s="194"/>
      <c r="K32563" s="194"/>
      <c r="L32563" s="195"/>
      <c r="M32563" s="196"/>
      <c r="N32563" s="197"/>
      <c r="O32563" s="197"/>
      <c r="P32563" s="231"/>
    </row>
    <row r="32564" spans="2:16">
      <c r="B32564" s="351"/>
      <c r="C32564" s="398"/>
      <c r="D32564" s="399"/>
      <c r="E32564" s="400"/>
      <c r="G32564" s="401"/>
      <c r="H32564" s="401"/>
      <c r="I32564" s="401"/>
      <c r="J32564" s="194"/>
      <c r="K32564" s="194"/>
      <c r="L32564" s="195"/>
      <c r="M32564" s="196"/>
      <c r="N32564" s="197"/>
      <c r="O32564" s="197"/>
      <c r="P32564" s="231"/>
    </row>
    <row r="32565" spans="2:16">
      <c r="B32565" s="351"/>
      <c r="C32565" s="398"/>
      <c r="D32565" s="399"/>
      <c r="E32565" s="400"/>
      <c r="G32565" s="401"/>
      <c r="H32565" s="401"/>
      <c r="I32565" s="401"/>
      <c r="J32565" s="194"/>
      <c r="K32565" s="194"/>
      <c r="L32565" s="195"/>
      <c r="M32565" s="196"/>
      <c r="N32565" s="197"/>
      <c r="O32565" s="197"/>
      <c r="P32565" s="231"/>
    </row>
    <row r="32566" spans="2:16">
      <c r="B32566" s="351"/>
      <c r="C32566" s="398"/>
      <c r="D32566" s="399"/>
      <c r="E32566" s="400"/>
      <c r="G32566" s="401"/>
      <c r="H32566" s="401"/>
      <c r="I32566" s="401"/>
      <c r="J32566" s="194"/>
      <c r="K32566" s="194"/>
      <c r="L32566" s="195"/>
      <c r="M32566" s="196"/>
      <c r="N32566" s="197"/>
      <c r="O32566" s="197"/>
      <c r="P32566" s="231"/>
    </row>
    <row r="32567" spans="2:16">
      <c r="B32567" s="351"/>
      <c r="C32567" s="398"/>
      <c r="D32567" s="399"/>
      <c r="E32567" s="400"/>
      <c r="G32567" s="401"/>
      <c r="H32567" s="401"/>
      <c r="I32567" s="401"/>
      <c r="J32567" s="194"/>
      <c r="K32567" s="194"/>
      <c r="L32567" s="195"/>
      <c r="M32567" s="196"/>
      <c r="N32567" s="197"/>
      <c r="O32567" s="197"/>
      <c r="P32567" s="231"/>
    </row>
    <row r="32568" spans="2:16">
      <c r="B32568" s="351"/>
      <c r="C32568" s="398"/>
      <c r="D32568" s="399"/>
      <c r="E32568" s="400"/>
      <c r="G32568" s="401"/>
      <c r="H32568" s="401"/>
      <c r="I32568" s="401"/>
      <c r="J32568" s="194"/>
      <c r="K32568" s="194"/>
      <c r="L32568" s="195"/>
      <c r="M32568" s="196"/>
      <c r="N32568" s="197"/>
      <c r="O32568" s="197"/>
      <c r="P32568" s="231"/>
    </row>
    <row r="32569" spans="2:16">
      <c r="B32569" s="351"/>
      <c r="C32569" s="398"/>
      <c r="D32569" s="399"/>
      <c r="E32569" s="400"/>
      <c r="G32569" s="401"/>
      <c r="H32569" s="401"/>
      <c r="I32569" s="401"/>
      <c r="J32569" s="194"/>
      <c r="K32569" s="194"/>
      <c r="L32569" s="195"/>
      <c r="M32569" s="196"/>
      <c r="N32569" s="197"/>
      <c r="O32569" s="197"/>
      <c r="P32569" s="231"/>
    </row>
    <row r="32570" spans="2:16">
      <c r="B32570" s="351"/>
      <c r="C32570" s="398"/>
      <c r="D32570" s="399"/>
      <c r="E32570" s="400"/>
      <c r="G32570" s="401"/>
      <c r="H32570" s="401"/>
      <c r="I32570" s="401"/>
      <c r="J32570" s="194"/>
      <c r="K32570" s="194"/>
      <c r="L32570" s="195"/>
      <c r="M32570" s="196"/>
      <c r="N32570" s="197"/>
      <c r="O32570" s="197"/>
      <c r="P32570" s="231"/>
    </row>
    <row r="32571" spans="2:16">
      <c r="B32571" s="351"/>
      <c r="C32571" s="398"/>
      <c r="D32571" s="399"/>
      <c r="E32571" s="400"/>
      <c r="G32571" s="401"/>
      <c r="H32571" s="401"/>
      <c r="I32571" s="401"/>
      <c r="J32571" s="194"/>
      <c r="K32571" s="194"/>
      <c r="L32571" s="195"/>
      <c r="M32571" s="196"/>
      <c r="N32571" s="197"/>
      <c r="O32571" s="197"/>
      <c r="P32571" s="231"/>
    </row>
    <row r="32572" spans="2:16">
      <c r="B32572" s="351"/>
      <c r="C32572" s="398"/>
      <c r="D32572" s="399"/>
      <c r="E32572" s="400"/>
      <c r="G32572" s="401"/>
      <c r="H32572" s="401"/>
      <c r="I32572" s="401"/>
      <c r="J32572" s="194"/>
      <c r="K32572" s="194"/>
      <c r="L32572" s="195"/>
      <c r="M32572" s="196"/>
      <c r="N32572" s="197"/>
      <c r="O32572" s="197"/>
      <c r="P32572" s="231"/>
    </row>
    <row r="32573" spans="2:16">
      <c r="B32573" s="351"/>
      <c r="C32573" s="398"/>
      <c r="D32573" s="399"/>
      <c r="E32573" s="400"/>
      <c r="G32573" s="401"/>
      <c r="H32573" s="401"/>
      <c r="I32573" s="401"/>
      <c r="J32573" s="194"/>
      <c r="K32573" s="194"/>
      <c r="L32573" s="195"/>
      <c r="M32573" s="196"/>
      <c r="N32573" s="197"/>
      <c r="O32573" s="197"/>
      <c r="P32573" s="231"/>
    </row>
    <row r="32574" spans="2:16">
      <c r="B32574" s="351"/>
      <c r="C32574" s="398"/>
      <c r="D32574" s="399"/>
      <c r="E32574" s="400"/>
      <c r="G32574" s="401"/>
      <c r="H32574" s="401"/>
      <c r="I32574" s="401"/>
      <c r="J32574" s="194"/>
      <c r="K32574" s="194"/>
      <c r="L32574" s="195"/>
      <c r="M32574" s="196"/>
      <c r="N32574" s="197"/>
      <c r="O32574" s="197"/>
      <c r="P32574" s="231"/>
    </row>
    <row r="32575" spans="2:16">
      <c r="B32575" s="351"/>
      <c r="C32575" s="398"/>
      <c r="D32575" s="399"/>
      <c r="E32575" s="400"/>
      <c r="G32575" s="401"/>
      <c r="H32575" s="401"/>
      <c r="I32575" s="401"/>
      <c r="J32575" s="194"/>
      <c r="K32575" s="194"/>
      <c r="L32575" s="195"/>
      <c r="M32575" s="196"/>
      <c r="N32575" s="197"/>
      <c r="O32575" s="197"/>
      <c r="P32575" s="231"/>
    </row>
    <row r="32576" spans="2:16">
      <c r="B32576" s="351"/>
      <c r="C32576" s="398"/>
      <c r="D32576" s="399"/>
      <c r="E32576" s="400"/>
      <c r="G32576" s="401"/>
      <c r="H32576" s="401"/>
      <c r="I32576" s="401"/>
      <c r="J32576" s="194"/>
      <c r="K32576" s="194"/>
      <c r="L32576" s="195"/>
      <c r="M32576" s="196"/>
      <c r="N32576" s="197"/>
      <c r="O32576" s="197"/>
      <c r="P32576" s="231"/>
    </row>
    <row r="32577" spans="2:16">
      <c r="B32577" s="351"/>
      <c r="C32577" s="398"/>
      <c r="D32577" s="399"/>
      <c r="E32577" s="400"/>
      <c r="G32577" s="401"/>
      <c r="H32577" s="401"/>
      <c r="I32577" s="401"/>
      <c r="J32577" s="194"/>
      <c r="K32577" s="194"/>
      <c r="L32577" s="195"/>
      <c r="M32577" s="196"/>
      <c r="N32577" s="197"/>
      <c r="O32577" s="197"/>
      <c r="P32577" s="231"/>
    </row>
    <row r="32578" spans="2:16">
      <c r="B32578" s="351"/>
      <c r="C32578" s="398"/>
      <c r="D32578" s="399"/>
      <c r="E32578" s="400"/>
      <c r="G32578" s="401"/>
      <c r="H32578" s="401"/>
      <c r="I32578" s="401"/>
      <c r="J32578" s="194"/>
      <c r="K32578" s="194"/>
      <c r="L32578" s="195"/>
      <c r="M32578" s="196"/>
      <c r="N32578" s="197"/>
      <c r="O32578" s="197"/>
      <c r="P32578" s="231"/>
    </row>
    <row r="32579" spans="2:16">
      <c r="B32579" s="351"/>
      <c r="C32579" s="398"/>
      <c r="D32579" s="399"/>
      <c r="E32579" s="400"/>
      <c r="G32579" s="401"/>
      <c r="H32579" s="401"/>
      <c r="I32579" s="401"/>
      <c r="J32579" s="194"/>
      <c r="K32579" s="194"/>
      <c r="L32579" s="195"/>
      <c r="M32579" s="196"/>
      <c r="N32579" s="197"/>
      <c r="O32579" s="197"/>
      <c r="P32579" s="231"/>
    </row>
    <row r="32580" spans="2:16">
      <c r="B32580" s="351"/>
      <c r="C32580" s="398"/>
      <c r="D32580" s="399"/>
      <c r="E32580" s="400"/>
      <c r="G32580" s="401"/>
      <c r="H32580" s="401"/>
      <c r="I32580" s="401"/>
      <c r="J32580" s="194"/>
      <c r="K32580" s="194"/>
      <c r="L32580" s="195"/>
      <c r="M32580" s="196"/>
      <c r="N32580" s="197"/>
      <c r="O32580" s="197"/>
      <c r="P32580" s="231"/>
    </row>
    <row r="32581" spans="2:16">
      <c r="B32581" s="351"/>
      <c r="C32581" s="398"/>
      <c r="D32581" s="399"/>
      <c r="E32581" s="400"/>
      <c r="G32581" s="401"/>
      <c r="H32581" s="401"/>
      <c r="I32581" s="401"/>
      <c r="J32581" s="194"/>
      <c r="K32581" s="194"/>
      <c r="L32581" s="195"/>
      <c r="M32581" s="196"/>
      <c r="N32581" s="197"/>
      <c r="O32581" s="197"/>
      <c r="P32581" s="231"/>
    </row>
    <row r="32582" spans="2:16">
      <c r="B32582" s="351"/>
      <c r="C32582" s="398"/>
      <c r="D32582" s="399"/>
      <c r="E32582" s="400"/>
      <c r="G32582" s="401"/>
      <c r="H32582" s="401"/>
      <c r="I32582" s="401"/>
      <c r="J32582" s="194"/>
      <c r="K32582" s="194"/>
      <c r="L32582" s="195"/>
      <c r="M32582" s="196"/>
      <c r="N32582" s="197"/>
      <c r="O32582" s="197"/>
      <c r="P32582" s="231"/>
    </row>
    <row r="32583" spans="2:16">
      <c r="B32583" s="351"/>
      <c r="C32583" s="398"/>
      <c r="D32583" s="399"/>
      <c r="E32583" s="400"/>
      <c r="G32583" s="401"/>
      <c r="H32583" s="401"/>
      <c r="I32583" s="401"/>
      <c r="J32583" s="194"/>
      <c r="K32583" s="194"/>
      <c r="L32583" s="195"/>
      <c r="M32583" s="196"/>
      <c r="N32583" s="197"/>
      <c r="O32583" s="197"/>
      <c r="P32583" s="231"/>
    </row>
    <row r="32584" spans="2:16">
      <c r="B32584" s="351"/>
      <c r="C32584" s="398"/>
      <c r="D32584" s="399"/>
      <c r="E32584" s="400"/>
      <c r="G32584" s="401"/>
      <c r="H32584" s="401"/>
      <c r="I32584" s="401"/>
      <c r="J32584" s="194"/>
      <c r="K32584" s="194"/>
      <c r="L32584" s="195"/>
      <c r="M32584" s="196"/>
      <c r="N32584" s="197"/>
      <c r="O32584" s="197"/>
      <c r="P32584" s="231"/>
    </row>
    <row r="32585" spans="2:16">
      <c r="B32585" s="351"/>
      <c r="C32585" s="398"/>
      <c r="D32585" s="399"/>
      <c r="E32585" s="400"/>
      <c r="G32585" s="401"/>
      <c r="H32585" s="401"/>
      <c r="I32585" s="401"/>
      <c r="J32585" s="194"/>
      <c r="K32585" s="194"/>
      <c r="L32585" s="195"/>
      <c r="M32585" s="196"/>
      <c r="N32585" s="197"/>
      <c r="O32585" s="197"/>
      <c r="P32585" s="231"/>
    </row>
    <row r="32586" spans="2:16">
      <c r="B32586" s="351"/>
      <c r="C32586" s="398"/>
      <c r="D32586" s="399"/>
      <c r="E32586" s="400"/>
      <c r="G32586" s="401"/>
      <c r="H32586" s="401"/>
      <c r="I32586" s="401"/>
      <c r="J32586" s="194"/>
      <c r="K32586" s="194"/>
      <c r="L32586" s="195"/>
      <c r="M32586" s="196"/>
      <c r="N32586" s="197"/>
      <c r="O32586" s="197"/>
      <c r="P32586" s="231"/>
    </row>
    <row r="32587" spans="2:16">
      <c r="B32587" s="351"/>
      <c r="C32587" s="398"/>
      <c r="D32587" s="404"/>
      <c r="E32587" s="405"/>
      <c r="G32587" s="406"/>
      <c r="H32587" s="406"/>
      <c r="I32587" s="406"/>
      <c r="J32587" s="194"/>
      <c r="K32587" s="194"/>
      <c r="L32587" s="195"/>
      <c r="M32587" s="196"/>
      <c r="N32587" s="197"/>
      <c r="O32587" s="197"/>
      <c r="P32587" s="221"/>
    </row>
    <row r="32588" spans="2:16">
      <c r="B32588" s="351"/>
      <c r="C32588" s="398"/>
      <c r="D32588" s="399"/>
      <c r="E32588" s="400"/>
      <c r="G32588" s="401"/>
      <c r="H32588" s="401"/>
      <c r="I32588" s="401"/>
      <c r="J32588" s="194"/>
      <c r="K32588" s="194"/>
      <c r="L32588" s="195"/>
      <c r="M32588" s="196"/>
      <c r="N32588" s="197"/>
      <c r="O32588" s="197"/>
      <c r="P32588" s="231"/>
    </row>
    <row r="32589" spans="2:16">
      <c r="B32589" s="351"/>
      <c r="C32589" s="398"/>
      <c r="D32589" s="399"/>
      <c r="E32589" s="400"/>
      <c r="G32589" s="401"/>
      <c r="H32589" s="401"/>
      <c r="I32589" s="401"/>
      <c r="J32589" s="194"/>
      <c r="K32589" s="194"/>
      <c r="L32589" s="195"/>
      <c r="M32589" s="196"/>
      <c r="N32589" s="197"/>
      <c r="O32589" s="197"/>
      <c r="P32589" s="231"/>
    </row>
    <row r="32590" spans="2:16">
      <c r="B32590" s="351"/>
      <c r="C32590" s="398"/>
      <c r="D32590" s="399"/>
      <c r="E32590" s="400"/>
      <c r="G32590" s="401"/>
      <c r="H32590" s="401"/>
      <c r="I32590" s="401"/>
      <c r="J32590" s="194"/>
      <c r="K32590" s="194"/>
      <c r="L32590" s="195"/>
      <c r="M32590" s="196"/>
      <c r="N32590" s="197"/>
      <c r="O32590" s="197"/>
      <c r="P32590" s="231"/>
    </row>
    <row r="32591" spans="2:16">
      <c r="B32591" s="351"/>
      <c r="C32591" s="398"/>
      <c r="D32591" s="399"/>
      <c r="E32591" s="400"/>
      <c r="G32591" s="401"/>
      <c r="H32591" s="401"/>
      <c r="I32591" s="401"/>
      <c r="J32591" s="194"/>
      <c r="K32591" s="194"/>
      <c r="L32591" s="195"/>
      <c r="M32591" s="196"/>
      <c r="N32591" s="197"/>
      <c r="O32591" s="197"/>
      <c r="P32591" s="231"/>
    </row>
    <row r="32592" spans="2:16">
      <c r="B32592" s="351"/>
      <c r="C32592" s="398"/>
      <c r="D32592" s="399"/>
      <c r="E32592" s="400"/>
      <c r="G32592" s="401"/>
      <c r="H32592" s="401"/>
      <c r="I32592" s="401"/>
      <c r="J32592" s="194"/>
      <c r="K32592" s="194"/>
      <c r="L32592" s="195"/>
      <c r="M32592" s="196"/>
      <c r="N32592" s="197"/>
      <c r="O32592" s="197"/>
      <c r="P32592" s="231"/>
    </row>
    <row r="32593" spans="2:16">
      <c r="B32593" s="351"/>
      <c r="C32593" s="398"/>
      <c r="D32593" s="399"/>
      <c r="E32593" s="400"/>
      <c r="G32593" s="401"/>
      <c r="H32593" s="401"/>
      <c r="I32593" s="401"/>
      <c r="J32593" s="194"/>
      <c r="K32593" s="194"/>
      <c r="L32593" s="195"/>
      <c r="M32593" s="196"/>
      <c r="N32593" s="197"/>
      <c r="O32593" s="197"/>
      <c r="P32593" s="231"/>
    </row>
    <row r="32594" spans="2:16">
      <c r="B32594" s="351"/>
      <c r="C32594" s="398"/>
      <c r="D32594" s="399"/>
      <c r="E32594" s="400"/>
      <c r="G32594" s="401"/>
      <c r="H32594" s="401"/>
      <c r="I32594" s="401"/>
      <c r="J32594" s="194"/>
      <c r="K32594" s="194"/>
      <c r="L32594" s="195"/>
      <c r="M32594" s="196"/>
      <c r="N32594" s="197"/>
      <c r="O32594" s="197"/>
      <c r="P32594" s="231"/>
    </row>
    <row r="32595" spans="2:16">
      <c r="B32595" s="351"/>
      <c r="C32595" s="398"/>
      <c r="D32595" s="399"/>
      <c r="E32595" s="400"/>
      <c r="G32595" s="401"/>
      <c r="H32595" s="401"/>
      <c r="I32595" s="401"/>
      <c r="J32595" s="194"/>
      <c r="K32595" s="194"/>
      <c r="L32595" s="195"/>
      <c r="M32595" s="196"/>
      <c r="N32595" s="197"/>
      <c r="O32595" s="197"/>
      <c r="P32595" s="231"/>
    </row>
    <row r="32596" spans="2:16">
      <c r="B32596" s="351"/>
      <c r="C32596" s="398"/>
      <c r="D32596" s="399"/>
      <c r="E32596" s="400"/>
      <c r="G32596" s="401"/>
      <c r="H32596" s="401"/>
      <c r="I32596" s="401"/>
      <c r="J32596" s="194"/>
      <c r="K32596" s="194"/>
      <c r="L32596" s="195"/>
      <c r="M32596" s="196"/>
      <c r="N32596" s="197"/>
      <c r="O32596" s="197"/>
      <c r="P32596" s="231"/>
    </row>
    <row r="32597" spans="2:16">
      <c r="B32597" s="351"/>
      <c r="C32597" s="398"/>
      <c r="D32597" s="399"/>
      <c r="E32597" s="400"/>
      <c r="G32597" s="401"/>
      <c r="H32597" s="401"/>
      <c r="I32597" s="401"/>
      <c r="J32597" s="194"/>
      <c r="K32597" s="194"/>
      <c r="L32597" s="195"/>
      <c r="M32597" s="196"/>
      <c r="N32597" s="197"/>
      <c r="O32597" s="197"/>
      <c r="P32597" s="231"/>
    </row>
    <row r="32598" spans="2:16">
      <c r="B32598" s="351"/>
      <c r="C32598" s="398"/>
      <c r="D32598" s="399"/>
      <c r="E32598" s="400"/>
      <c r="G32598" s="401"/>
      <c r="H32598" s="401"/>
      <c r="I32598" s="401"/>
      <c r="J32598" s="194"/>
      <c r="K32598" s="194"/>
      <c r="L32598" s="195"/>
      <c r="M32598" s="196"/>
      <c r="N32598" s="197"/>
      <c r="O32598" s="197"/>
      <c r="P32598" s="231"/>
    </row>
    <row r="32599" spans="2:16">
      <c r="B32599" s="351"/>
      <c r="C32599" s="398"/>
      <c r="D32599" s="399"/>
      <c r="E32599" s="400"/>
      <c r="G32599" s="401"/>
      <c r="H32599" s="401"/>
      <c r="I32599" s="401"/>
      <c r="J32599" s="194"/>
      <c r="K32599" s="194"/>
      <c r="L32599" s="195"/>
      <c r="M32599" s="196"/>
      <c r="N32599" s="197"/>
      <c r="O32599" s="197"/>
      <c r="P32599" s="231"/>
    </row>
    <row r="32600" spans="2:16">
      <c r="B32600" s="351"/>
      <c r="C32600" s="398"/>
      <c r="D32600" s="399"/>
      <c r="E32600" s="400"/>
      <c r="G32600" s="401"/>
      <c r="H32600" s="401"/>
      <c r="I32600" s="401"/>
      <c r="J32600" s="194"/>
      <c r="K32600" s="194"/>
      <c r="L32600" s="195"/>
      <c r="M32600" s="196"/>
      <c r="N32600" s="197"/>
      <c r="O32600" s="197"/>
      <c r="P32600" s="231"/>
    </row>
    <row r="32601" spans="2:16">
      <c r="B32601" s="351"/>
      <c r="C32601" s="398"/>
      <c r="D32601" s="399"/>
      <c r="E32601" s="400"/>
      <c r="G32601" s="401"/>
      <c r="H32601" s="401"/>
      <c r="I32601" s="401"/>
      <c r="J32601" s="194"/>
      <c r="K32601" s="194"/>
      <c r="L32601" s="195"/>
      <c r="M32601" s="196"/>
      <c r="N32601" s="197"/>
      <c r="O32601" s="197"/>
      <c r="P32601" s="231"/>
    </row>
    <row r="32602" spans="2:16">
      <c r="B32602" s="351"/>
      <c r="C32602" s="398"/>
      <c r="D32602" s="399"/>
      <c r="E32602" s="400"/>
      <c r="G32602" s="401"/>
      <c r="H32602" s="401"/>
      <c r="I32602" s="401"/>
      <c r="J32602" s="194"/>
      <c r="K32602" s="194"/>
      <c r="L32602" s="195"/>
      <c r="M32602" s="196"/>
      <c r="N32602" s="197"/>
      <c r="O32602" s="197"/>
      <c r="P32602" s="231"/>
    </row>
    <row r="32603" spans="2:16">
      <c r="B32603" s="351"/>
      <c r="C32603" s="398"/>
      <c r="D32603" s="399"/>
      <c r="E32603" s="400"/>
      <c r="G32603" s="401"/>
      <c r="H32603" s="401"/>
      <c r="I32603" s="401"/>
      <c r="J32603" s="194"/>
      <c r="K32603" s="194"/>
      <c r="L32603" s="195"/>
      <c r="M32603" s="196"/>
      <c r="N32603" s="197"/>
      <c r="O32603" s="197"/>
      <c r="P32603" s="231"/>
    </row>
    <row r="32604" spans="2:16">
      <c r="B32604" s="351"/>
      <c r="C32604" s="398"/>
      <c r="D32604" s="399"/>
      <c r="E32604" s="400"/>
      <c r="G32604" s="401"/>
      <c r="H32604" s="401"/>
      <c r="I32604" s="401"/>
      <c r="J32604" s="194"/>
      <c r="K32604" s="194"/>
      <c r="L32604" s="195"/>
      <c r="M32604" s="196"/>
      <c r="N32604" s="197"/>
      <c r="O32604" s="197"/>
      <c r="P32604" s="231"/>
    </row>
    <row r="32605" spans="2:16">
      <c r="B32605" s="351"/>
      <c r="C32605" s="398"/>
      <c r="D32605" s="399"/>
      <c r="E32605" s="400"/>
      <c r="G32605" s="401"/>
      <c r="H32605" s="401"/>
      <c r="I32605" s="401"/>
      <c r="J32605" s="194"/>
      <c r="K32605" s="194"/>
      <c r="L32605" s="195"/>
      <c r="M32605" s="196"/>
      <c r="N32605" s="197"/>
      <c r="O32605" s="197"/>
      <c r="P32605" s="231"/>
    </row>
    <row r="32606" spans="2:16">
      <c r="B32606" s="351"/>
      <c r="C32606" s="398"/>
      <c r="D32606" s="399"/>
      <c r="E32606" s="400"/>
      <c r="G32606" s="401"/>
      <c r="H32606" s="401"/>
      <c r="I32606" s="401"/>
      <c r="J32606" s="194"/>
      <c r="K32606" s="194"/>
      <c r="L32606" s="195"/>
      <c r="M32606" s="196"/>
      <c r="N32606" s="197"/>
      <c r="O32606" s="197"/>
      <c r="P32606" s="231"/>
    </row>
    <row r="32607" spans="2:16">
      <c r="B32607" s="351"/>
      <c r="C32607" s="398"/>
      <c r="D32607" s="399"/>
      <c r="E32607" s="400"/>
      <c r="G32607" s="401"/>
      <c r="H32607" s="401"/>
      <c r="I32607" s="401"/>
      <c r="J32607" s="194"/>
      <c r="K32607" s="194"/>
      <c r="L32607" s="195"/>
      <c r="M32607" s="196"/>
      <c r="N32607" s="197"/>
      <c r="O32607" s="197"/>
      <c r="P32607" s="231"/>
    </row>
    <row r="32608" spans="2:16">
      <c r="B32608" s="351"/>
      <c r="C32608" s="398"/>
      <c r="D32608" s="399"/>
      <c r="E32608" s="400"/>
      <c r="G32608" s="401"/>
      <c r="H32608" s="401"/>
      <c r="I32608" s="401"/>
      <c r="J32608" s="194"/>
      <c r="K32608" s="194"/>
      <c r="L32608" s="195"/>
      <c r="M32608" s="196"/>
      <c r="N32608" s="197"/>
      <c r="O32608" s="197"/>
      <c r="P32608" s="231"/>
    </row>
    <row r="32609" spans="2:16">
      <c r="B32609" s="351"/>
      <c r="C32609" s="398"/>
      <c r="D32609" s="399"/>
      <c r="E32609" s="400"/>
      <c r="G32609" s="401"/>
      <c r="H32609" s="401"/>
      <c r="I32609" s="401"/>
      <c r="J32609" s="194"/>
      <c r="K32609" s="194"/>
      <c r="L32609" s="195"/>
      <c r="M32609" s="196"/>
      <c r="N32609" s="197"/>
      <c r="O32609" s="197"/>
      <c r="P32609" s="231"/>
    </row>
    <row r="32610" spans="2:16">
      <c r="B32610" s="351"/>
      <c r="C32610" s="398"/>
      <c r="D32610" s="399"/>
      <c r="E32610" s="400"/>
      <c r="G32610" s="401"/>
      <c r="H32610" s="401"/>
      <c r="I32610" s="401"/>
      <c r="J32610" s="194"/>
      <c r="K32610" s="194"/>
      <c r="L32610" s="195"/>
      <c r="M32610" s="196"/>
      <c r="N32610" s="197"/>
      <c r="O32610" s="197"/>
      <c r="P32610" s="231"/>
    </row>
    <row r="32611" spans="2:16">
      <c r="B32611" s="351"/>
      <c r="C32611" s="398"/>
      <c r="D32611" s="399"/>
      <c r="E32611" s="400"/>
      <c r="G32611" s="401"/>
      <c r="H32611" s="401"/>
      <c r="I32611" s="401"/>
      <c r="J32611" s="194"/>
      <c r="K32611" s="194"/>
      <c r="L32611" s="195"/>
      <c r="M32611" s="196"/>
      <c r="N32611" s="197"/>
      <c r="O32611" s="197"/>
      <c r="P32611" s="231"/>
    </row>
    <row r="32612" spans="2:16">
      <c r="B32612" s="351"/>
      <c r="C32612" s="398"/>
      <c r="D32612" s="399"/>
      <c r="E32612" s="400"/>
      <c r="G32612" s="401"/>
      <c r="H32612" s="401"/>
      <c r="I32612" s="401"/>
      <c r="J32612" s="194"/>
      <c r="K32612" s="194"/>
      <c r="L32612" s="195"/>
      <c r="M32612" s="196"/>
      <c r="N32612" s="197"/>
      <c r="O32612" s="197"/>
      <c r="P32612" s="231"/>
    </row>
    <row r="32613" spans="2:16">
      <c r="B32613" s="351"/>
      <c r="C32613" s="398"/>
      <c r="D32613" s="399"/>
      <c r="E32613" s="400"/>
      <c r="G32613" s="401"/>
      <c r="H32613" s="401"/>
      <c r="I32613" s="401"/>
      <c r="J32613" s="194"/>
      <c r="K32613" s="194"/>
      <c r="L32613" s="195"/>
      <c r="M32613" s="196"/>
      <c r="N32613" s="197"/>
      <c r="O32613" s="197"/>
      <c r="P32613" s="231"/>
    </row>
    <row r="32614" spans="2:16">
      <c r="B32614" s="351"/>
      <c r="C32614" s="398"/>
      <c r="D32614" s="399"/>
      <c r="E32614" s="400"/>
      <c r="G32614" s="401"/>
      <c r="H32614" s="401"/>
      <c r="I32614" s="401"/>
      <c r="J32614" s="194"/>
      <c r="K32614" s="194"/>
      <c r="L32614" s="195"/>
      <c r="M32614" s="196"/>
      <c r="N32614" s="197"/>
      <c r="O32614" s="197"/>
      <c r="P32614" s="231"/>
    </row>
    <row r="32615" spans="2:16">
      <c r="B32615" s="351"/>
      <c r="C32615" s="398"/>
      <c r="D32615" s="399"/>
      <c r="E32615" s="400"/>
      <c r="G32615" s="401"/>
      <c r="H32615" s="401"/>
      <c r="I32615" s="401"/>
      <c r="J32615" s="194"/>
      <c r="K32615" s="194"/>
      <c r="L32615" s="195"/>
      <c r="M32615" s="196"/>
      <c r="N32615" s="197"/>
      <c r="O32615" s="197"/>
      <c r="P32615" s="231"/>
    </row>
    <row r="32616" spans="2:16">
      <c r="B32616" s="351"/>
      <c r="C32616" s="398"/>
      <c r="D32616" s="399"/>
      <c r="E32616" s="400"/>
      <c r="G32616" s="401"/>
      <c r="H32616" s="401"/>
      <c r="I32616" s="401"/>
      <c r="J32616" s="194"/>
      <c r="K32616" s="194"/>
      <c r="L32616" s="195"/>
      <c r="M32616" s="196"/>
      <c r="N32616" s="197"/>
      <c r="O32616" s="197"/>
      <c r="P32616" s="231"/>
    </row>
    <row r="32617" spans="2:16">
      <c r="B32617" s="351"/>
      <c r="C32617" s="398"/>
      <c r="D32617" s="399"/>
      <c r="E32617" s="400"/>
      <c r="G32617" s="401"/>
      <c r="H32617" s="401"/>
      <c r="I32617" s="401"/>
      <c r="J32617" s="194"/>
      <c r="K32617" s="194"/>
      <c r="L32617" s="195"/>
      <c r="M32617" s="196"/>
      <c r="N32617" s="197"/>
      <c r="O32617" s="197"/>
      <c r="P32617" s="231"/>
    </row>
    <row r="32618" spans="2:16">
      <c r="B32618" s="351"/>
      <c r="C32618" s="398"/>
      <c r="D32618" s="399"/>
      <c r="E32618" s="400"/>
      <c r="G32618" s="401"/>
      <c r="H32618" s="401"/>
      <c r="I32618" s="401"/>
      <c r="J32618" s="194"/>
      <c r="K32618" s="194"/>
      <c r="L32618" s="195"/>
      <c r="M32618" s="196"/>
      <c r="N32618" s="197"/>
      <c r="O32618" s="197"/>
      <c r="P32618" s="231"/>
    </row>
    <row r="32619" spans="2:16">
      <c r="B32619" s="351"/>
      <c r="C32619" s="398"/>
      <c r="D32619" s="399"/>
      <c r="E32619" s="400"/>
      <c r="G32619" s="401"/>
      <c r="H32619" s="401"/>
      <c r="I32619" s="401"/>
      <c r="J32619" s="194"/>
      <c r="K32619" s="194"/>
      <c r="L32619" s="195"/>
      <c r="M32619" s="196"/>
      <c r="N32619" s="197"/>
      <c r="O32619" s="197"/>
      <c r="P32619" s="231"/>
    </row>
    <row r="32620" spans="2:16">
      <c r="B32620" s="351"/>
      <c r="C32620" s="398"/>
      <c r="D32620" s="399"/>
      <c r="E32620" s="400"/>
      <c r="G32620" s="401"/>
      <c r="H32620" s="401"/>
      <c r="I32620" s="401"/>
      <c r="J32620" s="194"/>
      <c r="K32620" s="194"/>
      <c r="L32620" s="195"/>
      <c r="M32620" s="196"/>
      <c r="N32620" s="197"/>
      <c r="O32620" s="197"/>
      <c r="P32620" s="231"/>
    </row>
    <row r="32621" spans="2:16">
      <c r="B32621" s="351"/>
      <c r="C32621" s="398"/>
      <c r="D32621" s="399"/>
      <c r="E32621" s="400"/>
      <c r="G32621" s="401"/>
      <c r="H32621" s="401"/>
      <c r="I32621" s="401"/>
      <c r="J32621" s="194"/>
      <c r="K32621" s="194"/>
      <c r="L32621" s="195"/>
      <c r="M32621" s="196"/>
      <c r="N32621" s="197"/>
      <c r="O32621" s="197"/>
      <c r="P32621" s="231"/>
    </row>
    <row r="32622" spans="2:16">
      <c r="B32622" s="351"/>
      <c r="C32622" s="398"/>
      <c r="D32622" s="399"/>
      <c r="E32622" s="400"/>
      <c r="G32622" s="401"/>
      <c r="H32622" s="401"/>
      <c r="I32622" s="401"/>
      <c r="J32622" s="194"/>
      <c r="K32622" s="194"/>
      <c r="L32622" s="195"/>
      <c r="M32622" s="196"/>
      <c r="N32622" s="197"/>
      <c r="O32622" s="197"/>
      <c r="P32622" s="231"/>
    </row>
    <row r="32623" spans="2:16">
      <c r="B32623" s="351"/>
      <c r="C32623" s="398"/>
      <c r="D32623" s="399"/>
      <c r="E32623" s="400"/>
      <c r="G32623" s="401"/>
      <c r="H32623" s="401"/>
      <c r="I32623" s="401"/>
      <c r="J32623" s="194"/>
      <c r="K32623" s="194"/>
      <c r="L32623" s="195"/>
      <c r="M32623" s="196"/>
      <c r="N32623" s="197"/>
      <c r="O32623" s="197"/>
      <c r="P32623" s="231"/>
    </row>
    <row r="32624" spans="2:16">
      <c r="B32624" s="351"/>
      <c r="C32624" s="398"/>
      <c r="D32624" s="399"/>
      <c r="E32624" s="400"/>
      <c r="G32624" s="401"/>
      <c r="H32624" s="401"/>
      <c r="I32624" s="401"/>
      <c r="J32624" s="194"/>
      <c r="K32624" s="194"/>
      <c r="L32624" s="195"/>
      <c r="M32624" s="196"/>
      <c r="N32624" s="197"/>
      <c r="O32624" s="197"/>
      <c r="P32624" s="231"/>
    </row>
    <row r="32625" spans="2:16">
      <c r="B32625" s="351"/>
      <c r="C32625" s="398"/>
      <c r="D32625" s="399"/>
      <c r="E32625" s="400"/>
      <c r="G32625" s="401"/>
      <c r="H32625" s="401"/>
      <c r="I32625" s="401"/>
      <c r="J32625" s="194"/>
      <c r="K32625" s="194"/>
      <c r="L32625" s="195"/>
      <c r="M32625" s="196"/>
      <c r="N32625" s="197"/>
      <c r="O32625" s="197"/>
      <c r="P32625" s="231"/>
    </row>
    <row r="32626" spans="2:16">
      <c r="B32626" s="351"/>
      <c r="C32626" s="398"/>
      <c r="D32626" s="399"/>
      <c r="E32626" s="400"/>
      <c r="G32626" s="401"/>
      <c r="H32626" s="401"/>
      <c r="I32626" s="401"/>
      <c r="J32626" s="194"/>
      <c r="K32626" s="194"/>
      <c r="L32626" s="195"/>
      <c r="M32626" s="196"/>
      <c r="N32626" s="197"/>
      <c r="O32626" s="197"/>
      <c r="P32626" s="231"/>
    </row>
    <row r="32627" spans="2:16">
      <c r="B32627" s="351"/>
      <c r="C32627" s="398"/>
      <c r="D32627" s="399"/>
      <c r="E32627" s="400"/>
      <c r="G32627" s="401"/>
      <c r="H32627" s="401"/>
      <c r="I32627" s="401"/>
      <c r="J32627" s="194"/>
      <c r="K32627" s="194"/>
      <c r="L32627" s="195"/>
      <c r="M32627" s="196"/>
      <c r="N32627" s="197"/>
      <c r="O32627" s="197"/>
      <c r="P32627" s="231"/>
    </row>
    <row r="32628" spans="2:16">
      <c r="B32628" s="351"/>
      <c r="C32628" s="398"/>
      <c r="D32628" s="399"/>
      <c r="E32628" s="400"/>
      <c r="G32628" s="401"/>
      <c r="H32628" s="401"/>
      <c r="I32628" s="401"/>
      <c r="J32628" s="194"/>
      <c r="K32628" s="194"/>
      <c r="L32628" s="195"/>
      <c r="M32628" s="196"/>
      <c r="N32628" s="197"/>
      <c r="O32628" s="197"/>
      <c r="P32628" s="231"/>
    </row>
    <row r="32629" spans="2:16">
      <c r="B32629" s="351"/>
      <c r="C32629" s="398"/>
      <c r="D32629" s="399"/>
      <c r="E32629" s="400"/>
      <c r="G32629" s="401"/>
      <c r="H32629" s="401"/>
      <c r="I32629" s="401"/>
      <c r="J32629" s="194"/>
      <c r="K32629" s="194"/>
      <c r="L32629" s="195"/>
      <c r="M32629" s="196"/>
      <c r="N32629" s="197"/>
      <c r="O32629" s="197"/>
      <c r="P32629" s="231"/>
    </row>
    <row r="32630" spans="2:16">
      <c r="B32630" s="351"/>
      <c r="C32630" s="398"/>
      <c r="D32630" s="399"/>
      <c r="E32630" s="400"/>
      <c r="G32630" s="401"/>
      <c r="H32630" s="401"/>
      <c r="I32630" s="401"/>
      <c r="J32630" s="194"/>
      <c r="K32630" s="194"/>
      <c r="L32630" s="195"/>
      <c r="M32630" s="196"/>
      <c r="N32630" s="197"/>
      <c r="O32630" s="197"/>
      <c r="P32630" s="231"/>
    </row>
    <row r="32631" spans="2:16">
      <c r="B32631" s="351"/>
      <c r="C32631" s="398"/>
      <c r="D32631" s="399"/>
      <c r="E32631" s="400"/>
      <c r="G32631" s="401"/>
      <c r="H32631" s="401"/>
      <c r="I32631" s="401"/>
      <c r="J32631" s="194"/>
      <c r="K32631" s="194"/>
      <c r="L32631" s="195"/>
      <c r="M32631" s="196"/>
      <c r="N32631" s="197"/>
      <c r="O32631" s="197"/>
      <c r="P32631" s="231"/>
    </row>
    <row r="32632" spans="2:16">
      <c r="B32632" s="351"/>
      <c r="C32632" s="398"/>
      <c r="D32632" s="399"/>
      <c r="E32632" s="400"/>
      <c r="G32632" s="401"/>
      <c r="H32632" s="401"/>
      <c r="I32632" s="401"/>
      <c r="J32632" s="194"/>
      <c r="K32632" s="194"/>
      <c r="L32632" s="195"/>
      <c r="M32632" s="196"/>
      <c r="N32632" s="197"/>
      <c r="O32632" s="197"/>
      <c r="P32632" s="231"/>
    </row>
    <row r="32633" spans="2:16">
      <c r="B32633" s="351"/>
      <c r="C32633" s="398"/>
      <c r="D32633" s="399"/>
      <c r="E32633" s="400"/>
      <c r="G32633" s="401"/>
      <c r="H32633" s="401"/>
      <c r="I32633" s="401"/>
      <c r="J32633" s="194"/>
      <c r="K32633" s="194"/>
      <c r="L32633" s="195"/>
      <c r="M32633" s="196"/>
      <c r="N32633" s="197"/>
      <c r="O32633" s="197"/>
      <c r="P32633" s="231"/>
    </row>
    <row r="32634" spans="2:16">
      <c r="B32634" s="351"/>
      <c r="C32634" s="398"/>
      <c r="D32634" s="399"/>
      <c r="E32634" s="400"/>
      <c r="G32634" s="401"/>
      <c r="H32634" s="401"/>
      <c r="I32634" s="401"/>
      <c r="J32634" s="194"/>
      <c r="K32634" s="194"/>
      <c r="L32634" s="195"/>
      <c r="M32634" s="196"/>
      <c r="N32634" s="197"/>
      <c r="O32634" s="197"/>
      <c r="P32634" s="231"/>
    </row>
    <row r="32635" spans="2:16">
      <c r="B32635" s="351"/>
      <c r="C32635" s="398"/>
      <c r="D32635" s="399"/>
      <c r="E32635" s="400"/>
      <c r="G32635" s="401"/>
      <c r="H32635" s="401"/>
      <c r="I32635" s="401"/>
      <c r="J32635" s="194"/>
      <c r="K32635" s="194"/>
      <c r="L32635" s="195"/>
      <c r="M32635" s="196"/>
      <c r="N32635" s="197"/>
      <c r="O32635" s="197"/>
      <c r="P32635" s="231"/>
    </row>
    <row r="32636" spans="2:16">
      <c r="B32636" s="351"/>
      <c r="C32636" s="398"/>
      <c r="D32636" s="399"/>
      <c r="E32636" s="400"/>
      <c r="G32636" s="401"/>
      <c r="H32636" s="401"/>
      <c r="I32636" s="401"/>
      <c r="J32636" s="194"/>
      <c r="K32636" s="194"/>
      <c r="L32636" s="195"/>
      <c r="M32636" s="196"/>
      <c r="N32636" s="197"/>
      <c r="O32636" s="197"/>
      <c r="P32636" s="231"/>
    </row>
    <row r="32637" spans="2:16">
      <c r="B32637" s="351"/>
      <c r="C32637" s="398"/>
      <c r="D32637" s="399"/>
      <c r="E32637" s="400"/>
      <c r="G32637" s="401"/>
      <c r="H32637" s="401"/>
      <c r="I32637" s="401"/>
      <c r="J32637" s="194"/>
      <c r="K32637" s="194"/>
      <c r="L32637" s="195"/>
      <c r="M32637" s="196"/>
      <c r="N32637" s="197"/>
      <c r="O32637" s="197"/>
      <c r="P32637" s="231"/>
    </row>
    <row r="32638" spans="2:16">
      <c r="B32638" s="351"/>
      <c r="C32638" s="398"/>
      <c r="D32638" s="399"/>
      <c r="E32638" s="400"/>
      <c r="G32638" s="401"/>
      <c r="H32638" s="401"/>
      <c r="I32638" s="401"/>
      <c r="J32638" s="194"/>
      <c r="K32638" s="194"/>
      <c r="L32638" s="195"/>
      <c r="M32638" s="196"/>
      <c r="N32638" s="197"/>
      <c r="O32638" s="197"/>
      <c r="P32638" s="231"/>
    </row>
    <row r="32639" spans="2:16">
      <c r="B32639" s="351"/>
      <c r="C32639" s="398"/>
      <c r="D32639" s="399"/>
      <c r="E32639" s="400"/>
      <c r="G32639" s="401"/>
      <c r="H32639" s="401"/>
      <c r="I32639" s="401"/>
      <c r="J32639" s="194"/>
      <c r="K32639" s="194"/>
      <c r="L32639" s="195"/>
      <c r="M32639" s="196"/>
      <c r="N32639" s="197"/>
      <c r="O32639" s="197"/>
      <c r="P32639" s="231"/>
    </row>
    <row r="32640" spans="2:16">
      <c r="B32640" s="351"/>
      <c r="C32640" s="398"/>
      <c r="D32640" s="399"/>
      <c r="E32640" s="400"/>
      <c r="G32640" s="401"/>
      <c r="H32640" s="401"/>
      <c r="I32640" s="401"/>
      <c r="J32640" s="194"/>
      <c r="K32640" s="194"/>
      <c r="L32640" s="195"/>
      <c r="M32640" s="196"/>
      <c r="N32640" s="197"/>
      <c r="O32640" s="197"/>
      <c r="P32640" s="231"/>
    </row>
    <row r="32641" spans="2:16">
      <c r="B32641" s="351"/>
      <c r="C32641" s="398"/>
      <c r="D32641" s="399"/>
      <c r="E32641" s="400"/>
      <c r="G32641" s="401"/>
      <c r="H32641" s="401"/>
      <c r="I32641" s="401"/>
      <c r="J32641" s="194"/>
      <c r="K32641" s="194"/>
      <c r="L32641" s="195"/>
      <c r="M32641" s="196"/>
      <c r="N32641" s="197"/>
      <c r="O32641" s="197"/>
      <c r="P32641" s="231"/>
    </row>
    <row r="32642" spans="2:16">
      <c r="B32642" s="351"/>
      <c r="C32642" s="398"/>
      <c r="D32642" s="399"/>
      <c r="E32642" s="400"/>
      <c r="G32642" s="401"/>
      <c r="H32642" s="401"/>
      <c r="I32642" s="401"/>
      <c r="J32642" s="194"/>
      <c r="K32642" s="194"/>
      <c r="L32642" s="195"/>
      <c r="M32642" s="196"/>
      <c r="N32642" s="197"/>
      <c r="O32642" s="197"/>
      <c r="P32642" s="231"/>
    </row>
    <row r="32643" spans="2:16">
      <c r="B32643" s="351"/>
      <c r="C32643" s="398"/>
      <c r="D32643" s="399"/>
      <c r="E32643" s="400"/>
      <c r="G32643" s="401"/>
      <c r="H32643" s="401"/>
      <c r="I32643" s="401"/>
      <c r="J32643" s="194"/>
      <c r="K32643" s="194"/>
      <c r="L32643" s="195"/>
      <c r="M32643" s="196"/>
      <c r="N32643" s="197"/>
      <c r="O32643" s="197"/>
      <c r="P32643" s="231"/>
    </row>
    <row r="32644" spans="2:16">
      <c r="B32644" s="351"/>
      <c r="C32644" s="398"/>
      <c r="D32644" s="399"/>
      <c r="E32644" s="400"/>
      <c r="G32644" s="401"/>
      <c r="H32644" s="401"/>
      <c r="I32644" s="401"/>
      <c r="J32644" s="194"/>
      <c r="K32644" s="194"/>
      <c r="L32644" s="195"/>
      <c r="M32644" s="196"/>
      <c r="N32644" s="197"/>
      <c r="O32644" s="197"/>
      <c r="P32644" s="231"/>
    </row>
    <row r="32645" spans="2:16">
      <c r="B32645" s="351"/>
      <c r="C32645" s="398"/>
      <c r="D32645" s="399"/>
      <c r="E32645" s="400"/>
      <c r="G32645" s="401"/>
      <c r="H32645" s="401"/>
      <c r="I32645" s="401"/>
      <c r="J32645" s="194"/>
      <c r="K32645" s="194"/>
      <c r="L32645" s="195"/>
      <c r="M32645" s="196"/>
      <c r="N32645" s="197"/>
      <c r="O32645" s="197"/>
      <c r="P32645" s="231"/>
    </row>
    <row r="32646" spans="2:16">
      <c r="B32646" s="351"/>
      <c r="C32646" s="398"/>
      <c r="D32646" s="399"/>
      <c r="E32646" s="400"/>
      <c r="G32646" s="401"/>
      <c r="H32646" s="401"/>
      <c r="I32646" s="401"/>
      <c r="J32646" s="194"/>
      <c r="K32646" s="194"/>
      <c r="L32646" s="195"/>
      <c r="M32646" s="196"/>
      <c r="N32646" s="197"/>
      <c r="O32646" s="197"/>
      <c r="P32646" s="231"/>
    </row>
    <row r="32647" spans="2:16">
      <c r="B32647" s="351"/>
      <c r="C32647" s="398"/>
      <c r="D32647" s="399"/>
      <c r="E32647" s="400"/>
      <c r="G32647" s="401"/>
      <c r="H32647" s="401"/>
      <c r="I32647" s="401"/>
      <c r="J32647" s="194"/>
      <c r="K32647" s="194"/>
      <c r="L32647" s="195"/>
      <c r="M32647" s="196"/>
      <c r="N32647" s="197"/>
      <c r="O32647" s="197"/>
      <c r="P32647" s="231"/>
    </row>
    <row r="32648" spans="2:16">
      <c r="B32648" s="351"/>
      <c r="C32648" s="398"/>
      <c r="D32648" s="399"/>
      <c r="E32648" s="400"/>
      <c r="G32648" s="401"/>
      <c r="H32648" s="401"/>
      <c r="I32648" s="401"/>
      <c r="J32648" s="194"/>
      <c r="K32648" s="194"/>
      <c r="L32648" s="195"/>
      <c r="M32648" s="196"/>
      <c r="N32648" s="197"/>
      <c r="O32648" s="197"/>
      <c r="P32648" s="231"/>
    </row>
    <row r="32649" spans="2:16">
      <c r="B32649" s="351"/>
      <c r="C32649" s="398"/>
      <c r="D32649" s="399"/>
      <c r="E32649" s="400"/>
      <c r="G32649" s="401"/>
      <c r="H32649" s="401"/>
      <c r="I32649" s="401"/>
      <c r="J32649" s="194"/>
      <c r="K32649" s="194"/>
      <c r="L32649" s="195"/>
      <c r="M32649" s="196"/>
      <c r="N32649" s="197"/>
      <c r="O32649" s="197"/>
      <c r="P32649" s="231"/>
    </row>
    <row r="32650" spans="2:16">
      <c r="B32650" s="351"/>
      <c r="C32650" s="398"/>
      <c r="D32650" s="399"/>
      <c r="E32650" s="400"/>
      <c r="G32650" s="401"/>
      <c r="H32650" s="401"/>
      <c r="I32650" s="401"/>
      <c r="J32650" s="194"/>
      <c r="K32650" s="194"/>
      <c r="L32650" s="195"/>
      <c r="M32650" s="196"/>
      <c r="N32650" s="197"/>
      <c r="O32650" s="197"/>
      <c r="P32650" s="231"/>
    </row>
    <row r="32651" spans="2:16">
      <c r="B32651" s="351"/>
      <c r="C32651" s="398"/>
      <c r="D32651" s="399"/>
      <c r="E32651" s="400"/>
      <c r="G32651" s="401"/>
      <c r="H32651" s="401"/>
      <c r="I32651" s="401"/>
      <c r="J32651" s="194"/>
      <c r="K32651" s="194"/>
      <c r="L32651" s="195"/>
      <c r="M32651" s="196"/>
      <c r="N32651" s="197"/>
      <c r="O32651" s="197"/>
      <c r="P32651" s="231"/>
    </row>
    <row r="32652" spans="2:16">
      <c r="B32652" s="351"/>
      <c r="C32652" s="398"/>
      <c r="D32652" s="399"/>
      <c r="E32652" s="400"/>
      <c r="G32652" s="401"/>
      <c r="H32652" s="401"/>
      <c r="I32652" s="401"/>
      <c r="J32652" s="194"/>
      <c r="K32652" s="194"/>
      <c r="L32652" s="195"/>
      <c r="M32652" s="196"/>
      <c r="N32652" s="197"/>
      <c r="O32652" s="197"/>
      <c r="P32652" s="231"/>
    </row>
    <row r="32653" spans="2:16">
      <c r="B32653" s="351"/>
      <c r="C32653" s="398"/>
      <c r="D32653" s="399"/>
      <c r="E32653" s="400"/>
      <c r="G32653" s="401"/>
      <c r="H32653" s="401"/>
      <c r="I32653" s="401"/>
      <c r="J32653" s="194"/>
      <c r="K32653" s="194"/>
      <c r="L32653" s="195"/>
      <c r="M32653" s="196"/>
      <c r="N32653" s="197"/>
      <c r="O32653" s="197"/>
      <c r="P32653" s="231"/>
    </row>
    <row r="32654" spans="2:16">
      <c r="B32654" s="351"/>
      <c r="C32654" s="398"/>
      <c r="D32654" s="399"/>
      <c r="E32654" s="400"/>
      <c r="G32654" s="401"/>
      <c r="H32654" s="401"/>
      <c r="I32654" s="401"/>
      <c r="J32654" s="194"/>
      <c r="K32654" s="194"/>
      <c r="L32654" s="195"/>
      <c r="M32654" s="196"/>
      <c r="N32654" s="197"/>
      <c r="O32654" s="197"/>
      <c r="P32654" s="231"/>
    </row>
    <row r="32655" spans="2:16">
      <c r="B32655" s="351"/>
      <c r="C32655" s="398"/>
      <c r="D32655" s="399"/>
      <c r="E32655" s="400"/>
      <c r="G32655" s="401"/>
      <c r="H32655" s="401"/>
      <c r="I32655" s="401"/>
      <c r="J32655" s="194"/>
      <c r="K32655" s="194"/>
      <c r="L32655" s="195"/>
      <c r="M32655" s="196"/>
      <c r="N32655" s="197"/>
      <c r="O32655" s="197"/>
      <c r="P32655" s="231"/>
    </row>
    <row r="32656" spans="2:16">
      <c r="B32656" s="351"/>
      <c r="C32656" s="398"/>
      <c r="D32656" s="399"/>
      <c r="E32656" s="400"/>
      <c r="G32656" s="401"/>
      <c r="H32656" s="401"/>
      <c r="I32656" s="401"/>
      <c r="J32656" s="194"/>
      <c r="K32656" s="194"/>
      <c r="L32656" s="195"/>
      <c r="M32656" s="196"/>
      <c r="N32656" s="197"/>
      <c r="O32656" s="197"/>
      <c r="P32656" s="231"/>
    </row>
    <row r="32657" spans="2:16">
      <c r="B32657" s="351"/>
      <c r="C32657" s="398"/>
      <c r="D32657" s="399"/>
      <c r="E32657" s="400"/>
      <c r="G32657" s="401"/>
      <c r="H32657" s="401"/>
      <c r="I32657" s="401"/>
      <c r="J32657" s="194"/>
      <c r="K32657" s="194"/>
      <c r="L32657" s="195"/>
      <c r="M32657" s="196"/>
      <c r="N32657" s="197"/>
      <c r="O32657" s="197"/>
      <c r="P32657" s="231"/>
    </row>
    <row r="32658" spans="2:16">
      <c r="B32658" s="351"/>
      <c r="C32658" s="398"/>
      <c r="D32658" s="399"/>
      <c r="E32658" s="400"/>
      <c r="G32658" s="401"/>
      <c r="H32658" s="401"/>
      <c r="I32658" s="401"/>
      <c r="J32658" s="194"/>
      <c r="K32658" s="194"/>
      <c r="L32658" s="195"/>
      <c r="M32658" s="196"/>
      <c r="N32658" s="197"/>
      <c r="O32658" s="197"/>
      <c r="P32658" s="231"/>
    </row>
    <row r="32659" spans="2:16">
      <c r="B32659" s="351"/>
      <c r="C32659" s="398"/>
      <c r="D32659" s="399"/>
      <c r="E32659" s="400"/>
      <c r="G32659" s="401"/>
      <c r="H32659" s="401"/>
      <c r="I32659" s="401"/>
      <c r="J32659" s="194"/>
      <c r="K32659" s="194"/>
      <c r="L32659" s="195"/>
      <c r="M32659" s="196"/>
      <c r="N32659" s="197"/>
      <c r="O32659" s="197"/>
      <c r="P32659" s="231"/>
    </row>
    <row r="32660" spans="2:16">
      <c r="B32660" s="351"/>
      <c r="C32660" s="398"/>
      <c r="D32660" s="399"/>
      <c r="E32660" s="400"/>
      <c r="G32660" s="401"/>
      <c r="H32660" s="401"/>
      <c r="I32660" s="401"/>
      <c r="J32660" s="194"/>
      <c r="K32660" s="194"/>
      <c r="L32660" s="195"/>
      <c r="M32660" s="196"/>
      <c r="N32660" s="197"/>
      <c r="O32660" s="197"/>
      <c r="P32660" s="231"/>
    </row>
    <row r="32661" spans="2:16">
      <c r="B32661" s="351"/>
      <c r="C32661" s="398"/>
      <c r="D32661" s="399"/>
      <c r="E32661" s="400"/>
      <c r="G32661" s="401"/>
      <c r="H32661" s="401"/>
      <c r="I32661" s="401"/>
      <c r="J32661" s="194"/>
      <c r="K32661" s="194"/>
      <c r="L32661" s="195"/>
      <c r="M32661" s="196"/>
      <c r="N32661" s="197"/>
      <c r="O32661" s="197"/>
      <c r="P32661" s="231"/>
    </row>
    <row r="32662" spans="2:16">
      <c r="B32662" s="351"/>
      <c r="C32662" s="398"/>
      <c r="D32662" s="399"/>
      <c r="E32662" s="400"/>
      <c r="G32662" s="401"/>
      <c r="H32662" s="401"/>
      <c r="I32662" s="401"/>
      <c r="J32662" s="194"/>
      <c r="K32662" s="194"/>
      <c r="L32662" s="195"/>
      <c r="M32662" s="196"/>
      <c r="N32662" s="197"/>
      <c r="O32662" s="197"/>
      <c r="P32662" s="231"/>
    </row>
    <row r="32663" spans="2:16">
      <c r="B32663" s="351"/>
      <c r="C32663" s="398"/>
      <c r="D32663" s="399"/>
      <c r="E32663" s="400"/>
      <c r="G32663" s="401"/>
      <c r="H32663" s="401"/>
      <c r="I32663" s="401"/>
      <c r="J32663" s="194"/>
      <c r="K32663" s="194"/>
      <c r="L32663" s="195"/>
      <c r="M32663" s="196"/>
      <c r="N32663" s="197"/>
      <c r="O32663" s="197"/>
      <c r="P32663" s="231"/>
    </row>
    <row r="32664" spans="2:16">
      <c r="B32664" s="351"/>
      <c r="C32664" s="398"/>
      <c r="D32664" s="399"/>
      <c r="E32664" s="400"/>
      <c r="G32664" s="401"/>
      <c r="H32664" s="401"/>
      <c r="I32664" s="401"/>
      <c r="J32664" s="194"/>
      <c r="K32664" s="194"/>
      <c r="L32664" s="195"/>
      <c r="M32664" s="196"/>
      <c r="N32664" s="197"/>
      <c r="O32664" s="197"/>
      <c r="P32664" s="231"/>
    </row>
    <row r="32665" spans="2:16">
      <c r="B32665" s="351"/>
      <c r="C32665" s="398"/>
      <c r="D32665" s="399"/>
      <c r="E32665" s="400"/>
      <c r="G32665" s="401"/>
      <c r="H32665" s="401"/>
      <c r="I32665" s="401"/>
      <c r="J32665" s="194"/>
      <c r="K32665" s="194"/>
      <c r="L32665" s="195"/>
      <c r="M32665" s="196"/>
      <c r="N32665" s="197"/>
      <c r="O32665" s="197"/>
      <c r="P32665" s="231"/>
    </row>
    <row r="32666" spans="2:16">
      <c r="B32666" s="351"/>
      <c r="C32666" s="398"/>
      <c r="D32666" s="399"/>
      <c r="E32666" s="400"/>
      <c r="G32666" s="401"/>
      <c r="H32666" s="401"/>
      <c r="I32666" s="401"/>
      <c r="J32666" s="194"/>
      <c r="K32666" s="194"/>
      <c r="L32666" s="195"/>
      <c r="M32666" s="196"/>
      <c r="N32666" s="197"/>
      <c r="O32666" s="197"/>
      <c r="P32666" s="231"/>
    </row>
    <row r="32667" spans="2:16">
      <c r="B32667" s="351"/>
      <c r="C32667" s="398"/>
      <c r="D32667" s="399"/>
      <c r="E32667" s="400"/>
      <c r="G32667" s="401"/>
      <c r="H32667" s="401"/>
      <c r="I32667" s="401"/>
      <c r="J32667" s="194"/>
      <c r="K32667" s="194"/>
      <c r="L32667" s="195"/>
      <c r="M32667" s="196"/>
      <c r="N32667" s="197"/>
      <c r="O32667" s="197"/>
      <c r="P32667" s="231"/>
    </row>
    <row r="32668" spans="2:16">
      <c r="B32668" s="351"/>
      <c r="C32668" s="398"/>
      <c r="D32668" s="399"/>
      <c r="E32668" s="400"/>
      <c r="G32668" s="401"/>
      <c r="H32668" s="401"/>
      <c r="I32668" s="401"/>
      <c r="J32668" s="194"/>
      <c r="K32668" s="194"/>
      <c r="L32668" s="195"/>
      <c r="M32668" s="196"/>
      <c r="N32668" s="197"/>
      <c r="O32668" s="197"/>
      <c r="P32668" s="231"/>
    </row>
    <row r="32669" spans="2:16">
      <c r="B32669" s="351"/>
      <c r="C32669" s="398"/>
      <c r="D32669" s="399"/>
      <c r="E32669" s="400"/>
      <c r="G32669" s="401"/>
      <c r="H32669" s="401"/>
      <c r="I32669" s="401"/>
      <c r="J32669" s="194"/>
      <c r="K32669" s="194"/>
      <c r="L32669" s="195"/>
      <c r="M32669" s="196"/>
      <c r="N32669" s="197"/>
      <c r="O32669" s="197"/>
      <c r="P32669" s="231"/>
    </row>
    <row r="32670" spans="2:16">
      <c r="B32670" s="351"/>
      <c r="C32670" s="398"/>
      <c r="D32670" s="399"/>
      <c r="E32670" s="400"/>
      <c r="G32670" s="401"/>
      <c r="H32670" s="401"/>
      <c r="I32670" s="401"/>
      <c r="J32670" s="194"/>
      <c r="K32670" s="194"/>
      <c r="L32670" s="195"/>
      <c r="M32670" s="196"/>
      <c r="N32670" s="197"/>
      <c r="O32670" s="197"/>
      <c r="P32670" s="231"/>
    </row>
    <row r="32671" spans="2:16">
      <c r="B32671" s="351"/>
      <c r="C32671" s="398"/>
      <c r="D32671" s="399"/>
      <c r="E32671" s="400"/>
      <c r="G32671" s="401"/>
      <c r="H32671" s="401"/>
      <c r="I32671" s="401"/>
      <c r="J32671" s="194"/>
      <c r="K32671" s="194"/>
      <c r="L32671" s="195"/>
      <c r="M32671" s="196"/>
      <c r="N32671" s="197"/>
      <c r="O32671" s="197"/>
      <c r="P32671" s="231"/>
    </row>
    <row r="32672" spans="2:16">
      <c r="B32672" s="351"/>
      <c r="C32672" s="398"/>
      <c r="D32672" s="399"/>
      <c r="E32672" s="400"/>
      <c r="G32672" s="401"/>
      <c r="H32672" s="401"/>
      <c r="I32672" s="401"/>
      <c r="J32672" s="194"/>
      <c r="K32672" s="194"/>
      <c r="L32672" s="195"/>
      <c r="M32672" s="196"/>
      <c r="N32672" s="197"/>
      <c r="O32672" s="197"/>
      <c r="P32672" s="231"/>
    </row>
    <row r="32673" spans="2:16">
      <c r="B32673" s="351"/>
      <c r="C32673" s="398"/>
      <c r="D32673" s="399"/>
      <c r="E32673" s="400"/>
      <c r="G32673" s="401"/>
      <c r="H32673" s="401"/>
      <c r="I32673" s="401"/>
      <c r="J32673" s="194"/>
      <c r="K32673" s="194"/>
      <c r="L32673" s="195"/>
      <c r="M32673" s="196"/>
      <c r="N32673" s="197"/>
      <c r="O32673" s="197"/>
      <c r="P32673" s="231"/>
    </row>
    <row r="32674" spans="2:16">
      <c r="B32674" s="351"/>
      <c r="C32674" s="398"/>
      <c r="D32674" s="399"/>
      <c r="E32674" s="400"/>
      <c r="G32674" s="401"/>
      <c r="H32674" s="401"/>
      <c r="I32674" s="401"/>
      <c r="J32674" s="194"/>
      <c r="K32674" s="194"/>
      <c r="L32674" s="195"/>
      <c r="M32674" s="196"/>
      <c r="N32674" s="197"/>
      <c r="O32674" s="197"/>
      <c r="P32674" s="231"/>
    </row>
    <row r="32675" spans="2:16">
      <c r="B32675" s="351"/>
      <c r="C32675" s="398"/>
      <c r="D32675" s="399"/>
      <c r="E32675" s="400"/>
      <c r="G32675" s="401"/>
      <c r="H32675" s="401"/>
      <c r="I32675" s="401"/>
      <c r="J32675" s="194"/>
      <c r="K32675" s="194"/>
      <c r="L32675" s="195"/>
      <c r="M32675" s="196"/>
      <c r="N32675" s="197"/>
      <c r="O32675" s="197"/>
      <c r="P32675" s="231"/>
    </row>
    <row r="32676" spans="2:16">
      <c r="B32676" s="351"/>
      <c r="C32676" s="398"/>
      <c r="D32676" s="399"/>
      <c r="E32676" s="400"/>
      <c r="G32676" s="401"/>
      <c r="H32676" s="401"/>
      <c r="I32676" s="401"/>
      <c r="J32676" s="194"/>
      <c r="K32676" s="194"/>
      <c r="L32676" s="195"/>
      <c r="M32676" s="196"/>
      <c r="N32676" s="197"/>
      <c r="O32676" s="197"/>
      <c r="P32676" s="231"/>
    </row>
    <row r="32677" spans="2:16">
      <c r="B32677" s="351"/>
      <c r="C32677" s="398"/>
      <c r="D32677" s="399"/>
      <c r="E32677" s="400"/>
      <c r="G32677" s="401"/>
      <c r="H32677" s="401"/>
      <c r="I32677" s="401"/>
      <c r="J32677" s="194"/>
      <c r="K32677" s="194"/>
      <c r="L32677" s="195"/>
      <c r="M32677" s="196"/>
      <c r="N32677" s="197"/>
      <c r="O32677" s="197"/>
      <c r="P32677" s="231"/>
    </row>
    <row r="32678" spans="2:16">
      <c r="B32678" s="351"/>
      <c r="C32678" s="398"/>
      <c r="D32678" s="399"/>
      <c r="E32678" s="400"/>
      <c r="G32678" s="401"/>
      <c r="H32678" s="401"/>
      <c r="I32678" s="401"/>
      <c r="J32678" s="194"/>
      <c r="K32678" s="194"/>
      <c r="L32678" s="195"/>
      <c r="M32678" s="196"/>
      <c r="N32678" s="197"/>
      <c r="O32678" s="197"/>
      <c r="P32678" s="231"/>
    </row>
    <row r="32679" spans="2:16">
      <c r="B32679" s="351"/>
      <c r="C32679" s="398"/>
      <c r="D32679" s="399"/>
      <c r="E32679" s="400"/>
      <c r="G32679" s="401"/>
      <c r="H32679" s="401"/>
      <c r="I32679" s="401"/>
      <c r="J32679" s="194"/>
      <c r="K32679" s="194"/>
      <c r="L32679" s="195"/>
      <c r="M32679" s="196"/>
      <c r="N32679" s="197"/>
      <c r="O32679" s="197"/>
      <c r="P32679" s="231"/>
    </row>
    <row r="32680" spans="2:16">
      <c r="B32680" s="351"/>
      <c r="C32680" s="398"/>
      <c r="D32680" s="399"/>
      <c r="E32680" s="400"/>
      <c r="G32680" s="401"/>
      <c r="H32680" s="401"/>
      <c r="I32680" s="401"/>
      <c r="J32680" s="194"/>
      <c r="K32680" s="194"/>
      <c r="L32680" s="195"/>
      <c r="M32680" s="196"/>
      <c r="N32680" s="197"/>
      <c r="O32680" s="197"/>
      <c r="P32680" s="231"/>
    </row>
    <row r="32681" spans="2:16">
      <c r="B32681" s="351"/>
      <c r="C32681" s="398"/>
      <c r="D32681" s="399"/>
      <c r="E32681" s="400"/>
      <c r="G32681" s="401"/>
      <c r="H32681" s="401"/>
      <c r="I32681" s="401"/>
      <c r="J32681" s="194"/>
      <c r="K32681" s="194"/>
      <c r="L32681" s="195"/>
      <c r="M32681" s="196"/>
      <c r="N32681" s="197"/>
      <c r="O32681" s="197"/>
      <c r="P32681" s="231"/>
    </row>
    <row r="32682" spans="2:16">
      <c r="B32682" s="351"/>
      <c r="C32682" s="398"/>
      <c r="D32682" s="399"/>
      <c r="E32682" s="400"/>
      <c r="G32682" s="401"/>
      <c r="H32682" s="401"/>
      <c r="I32682" s="401"/>
      <c r="J32682" s="194"/>
      <c r="K32682" s="194"/>
      <c r="L32682" s="195"/>
      <c r="M32682" s="196"/>
      <c r="N32682" s="197"/>
      <c r="O32682" s="197"/>
      <c r="P32682" s="231"/>
    </row>
    <row r="32683" spans="2:16">
      <c r="B32683" s="351"/>
      <c r="C32683" s="398"/>
      <c r="D32683" s="399"/>
      <c r="E32683" s="400"/>
      <c r="G32683" s="401"/>
      <c r="H32683" s="401"/>
      <c r="I32683" s="401"/>
      <c r="J32683" s="194"/>
      <c r="K32683" s="194"/>
      <c r="L32683" s="195"/>
      <c r="M32683" s="196"/>
      <c r="N32683" s="197"/>
      <c r="O32683" s="197"/>
      <c r="P32683" s="231"/>
    </row>
    <row r="32684" spans="2:16">
      <c r="B32684" s="351"/>
      <c r="C32684" s="398"/>
      <c r="D32684" s="399"/>
      <c r="E32684" s="400"/>
      <c r="G32684" s="401"/>
      <c r="H32684" s="401"/>
      <c r="I32684" s="401"/>
      <c r="J32684" s="194"/>
      <c r="K32684" s="194"/>
      <c r="L32684" s="195"/>
      <c r="M32684" s="196"/>
      <c r="N32684" s="197"/>
      <c r="O32684" s="197"/>
      <c r="P32684" s="231"/>
    </row>
    <row r="32685" spans="2:16">
      <c r="B32685" s="351"/>
      <c r="C32685" s="398"/>
      <c r="D32685" s="399"/>
      <c r="E32685" s="400"/>
      <c r="G32685" s="401"/>
      <c r="H32685" s="401"/>
      <c r="I32685" s="401"/>
      <c r="J32685" s="194"/>
      <c r="K32685" s="194"/>
      <c r="L32685" s="195"/>
      <c r="M32685" s="196"/>
      <c r="N32685" s="197"/>
      <c r="O32685" s="197"/>
      <c r="P32685" s="231"/>
    </row>
    <row r="32686" spans="2:16">
      <c r="B32686" s="351"/>
      <c r="C32686" s="398"/>
      <c r="D32686" s="399"/>
      <c r="E32686" s="400"/>
      <c r="G32686" s="401"/>
      <c r="H32686" s="401"/>
      <c r="I32686" s="401"/>
      <c r="J32686" s="194"/>
      <c r="K32686" s="194"/>
      <c r="L32686" s="195"/>
      <c r="M32686" s="196"/>
      <c r="N32686" s="197"/>
      <c r="O32686" s="197"/>
      <c r="P32686" s="231"/>
    </row>
    <row r="32687" spans="2:16">
      <c r="B32687" s="351"/>
      <c r="C32687" s="398"/>
      <c r="D32687" s="399"/>
      <c r="E32687" s="400"/>
      <c r="G32687" s="401"/>
      <c r="H32687" s="401"/>
      <c r="I32687" s="401"/>
      <c r="J32687" s="194"/>
      <c r="K32687" s="194"/>
      <c r="L32687" s="195"/>
      <c r="M32687" s="196"/>
      <c r="N32687" s="197"/>
      <c r="O32687" s="197"/>
      <c r="P32687" s="231"/>
    </row>
    <row r="32688" spans="2:16">
      <c r="B32688" s="351"/>
      <c r="C32688" s="398"/>
      <c r="D32688" s="399"/>
      <c r="E32688" s="400"/>
      <c r="G32688" s="401"/>
      <c r="H32688" s="401"/>
      <c r="I32688" s="401"/>
      <c r="J32688" s="194"/>
      <c r="K32688" s="194"/>
      <c r="L32688" s="195"/>
      <c r="M32688" s="196"/>
      <c r="N32688" s="197"/>
      <c r="O32688" s="197"/>
      <c r="P32688" s="231"/>
    </row>
    <row r="32689" spans="2:16">
      <c r="B32689" s="351"/>
      <c r="C32689" s="398"/>
      <c r="D32689" s="399"/>
      <c r="E32689" s="400"/>
      <c r="G32689" s="401"/>
      <c r="H32689" s="401"/>
      <c r="I32689" s="401"/>
      <c r="J32689" s="194"/>
      <c r="K32689" s="194"/>
      <c r="L32689" s="195"/>
      <c r="M32689" s="196"/>
      <c r="N32689" s="197"/>
      <c r="O32689" s="197"/>
      <c r="P32689" s="231"/>
    </row>
    <row r="32690" spans="2:16">
      <c r="B32690" s="351"/>
      <c r="C32690" s="398"/>
      <c r="D32690" s="399"/>
      <c r="E32690" s="400"/>
      <c r="G32690" s="401"/>
      <c r="H32690" s="401"/>
      <c r="I32690" s="401"/>
      <c r="J32690" s="194"/>
      <c r="K32690" s="194"/>
      <c r="L32690" s="195"/>
      <c r="M32690" s="196"/>
      <c r="N32690" s="197"/>
      <c r="O32690" s="197"/>
      <c r="P32690" s="231"/>
    </row>
    <row r="32691" spans="2:16">
      <c r="B32691" s="351"/>
      <c r="C32691" s="398"/>
      <c r="D32691" s="399"/>
      <c r="E32691" s="400"/>
      <c r="G32691" s="401"/>
      <c r="H32691" s="401"/>
      <c r="I32691" s="401"/>
      <c r="J32691" s="194"/>
      <c r="K32691" s="194"/>
      <c r="L32691" s="195"/>
      <c r="M32691" s="196"/>
      <c r="N32691" s="197"/>
      <c r="O32691" s="197"/>
      <c r="P32691" s="231"/>
    </row>
    <row r="32692" spans="2:16">
      <c r="B32692" s="351"/>
      <c r="C32692" s="398"/>
      <c r="D32692" s="399"/>
      <c r="E32692" s="400"/>
      <c r="G32692" s="401"/>
      <c r="H32692" s="401"/>
      <c r="I32692" s="401"/>
      <c r="J32692" s="194"/>
      <c r="K32692" s="194"/>
      <c r="L32692" s="195"/>
      <c r="M32692" s="196"/>
      <c r="N32692" s="197"/>
      <c r="O32692" s="197"/>
      <c r="P32692" s="231"/>
    </row>
    <row r="32693" spans="2:16">
      <c r="B32693" s="351"/>
      <c r="C32693" s="398"/>
      <c r="D32693" s="399"/>
      <c r="E32693" s="400"/>
      <c r="G32693" s="401"/>
      <c r="H32693" s="401"/>
      <c r="I32693" s="401"/>
      <c r="J32693" s="194"/>
      <c r="K32693" s="194"/>
      <c r="L32693" s="195"/>
      <c r="M32693" s="196"/>
      <c r="N32693" s="197"/>
      <c r="O32693" s="197"/>
      <c r="P32693" s="231"/>
    </row>
    <row r="32694" spans="2:16">
      <c r="B32694" s="351"/>
      <c r="C32694" s="398"/>
      <c r="D32694" s="399"/>
      <c r="E32694" s="400"/>
      <c r="G32694" s="401"/>
      <c r="H32694" s="401"/>
      <c r="I32694" s="401"/>
      <c r="J32694" s="194"/>
      <c r="K32694" s="194"/>
      <c r="L32694" s="195"/>
      <c r="M32694" s="196"/>
      <c r="N32694" s="197"/>
      <c r="O32694" s="197"/>
      <c r="P32694" s="231"/>
    </row>
    <row r="32695" spans="2:16">
      <c r="B32695" s="351"/>
      <c r="C32695" s="398"/>
      <c r="D32695" s="399"/>
      <c r="E32695" s="400"/>
      <c r="G32695" s="401"/>
      <c r="H32695" s="401"/>
      <c r="I32695" s="401"/>
      <c r="J32695" s="194"/>
      <c r="K32695" s="194"/>
      <c r="L32695" s="195"/>
      <c r="M32695" s="196"/>
      <c r="N32695" s="197"/>
      <c r="O32695" s="197"/>
      <c r="P32695" s="231"/>
    </row>
    <row r="32696" spans="2:16">
      <c r="B32696" s="351"/>
      <c r="C32696" s="398"/>
      <c r="D32696" s="399"/>
      <c r="E32696" s="400"/>
      <c r="G32696" s="401"/>
      <c r="H32696" s="401"/>
      <c r="I32696" s="401"/>
      <c r="J32696" s="194"/>
      <c r="K32696" s="194"/>
      <c r="L32696" s="195"/>
      <c r="M32696" s="196"/>
      <c r="N32696" s="197"/>
      <c r="O32696" s="197"/>
      <c r="P32696" s="231"/>
    </row>
    <row r="32697" spans="2:16">
      <c r="B32697" s="351"/>
      <c r="C32697" s="398"/>
      <c r="D32697" s="399"/>
      <c r="E32697" s="400"/>
      <c r="G32697" s="401"/>
      <c r="H32697" s="401"/>
      <c r="I32697" s="401"/>
      <c r="J32697" s="194"/>
      <c r="K32697" s="194"/>
      <c r="L32697" s="195"/>
      <c r="M32697" s="196"/>
      <c r="N32697" s="197"/>
      <c r="O32697" s="197"/>
      <c r="P32697" s="231"/>
    </row>
    <row r="32698" spans="2:16">
      <c r="B32698" s="351"/>
      <c r="C32698" s="398"/>
      <c r="D32698" s="399"/>
      <c r="E32698" s="400"/>
      <c r="G32698" s="401"/>
      <c r="H32698" s="401"/>
      <c r="I32698" s="401"/>
      <c r="J32698" s="194"/>
      <c r="K32698" s="194"/>
      <c r="L32698" s="195"/>
      <c r="M32698" s="196"/>
      <c r="N32698" s="197"/>
      <c r="O32698" s="197"/>
      <c r="P32698" s="231"/>
    </row>
    <row r="32699" spans="2:16">
      <c r="B32699" s="351"/>
      <c r="C32699" s="398"/>
      <c r="D32699" s="399"/>
      <c r="E32699" s="400"/>
      <c r="G32699" s="401"/>
      <c r="H32699" s="401"/>
      <c r="I32699" s="401"/>
      <c r="J32699" s="194"/>
      <c r="K32699" s="194"/>
      <c r="L32699" s="195"/>
      <c r="M32699" s="196"/>
      <c r="N32699" s="197"/>
      <c r="O32699" s="197"/>
      <c r="P32699" s="231"/>
    </row>
    <row r="32700" spans="2:16">
      <c r="B32700" s="351"/>
      <c r="C32700" s="398"/>
      <c r="D32700" s="399"/>
      <c r="E32700" s="400"/>
      <c r="G32700" s="401"/>
      <c r="H32700" s="401"/>
      <c r="I32700" s="401"/>
      <c r="J32700" s="194"/>
      <c r="K32700" s="194"/>
      <c r="L32700" s="195"/>
      <c r="M32700" s="196"/>
      <c r="N32700" s="197"/>
      <c r="O32700" s="197"/>
      <c r="P32700" s="231"/>
    </row>
    <row r="32701" spans="2:16">
      <c r="B32701" s="351"/>
      <c r="C32701" s="398"/>
      <c r="D32701" s="399"/>
      <c r="E32701" s="400"/>
      <c r="G32701" s="401"/>
      <c r="H32701" s="401"/>
      <c r="I32701" s="401"/>
      <c r="J32701" s="194"/>
      <c r="K32701" s="194"/>
      <c r="L32701" s="195"/>
      <c r="M32701" s="196"/>
      <c r="N32701" s="197"/>
      <c r="O32701" s="197"/>
      <c r="P32701" s="231"/>
    </row>
    <row r="32702" spans="2:16">
      <c r="B32702" s="351"/>
      <c r="C32702" s="398"/>
      <c r="D32702" s="399"/>
      <c r="E32702" s="400"/>
      <c r="G32702" s="401"/>
      <c r="H32702" s="401"/>
      <c r="I32702" s="401"/>
      <c r="J32702" s="194"/>
      <c r="K32702" s="194"/>
      <c r="L32702" s="195"/>
      <c r="M32702" s="196"/>
      <c r="N32702" s="197"/>
      <c r="O32702" s="197"/>
      <c r="P32702" s="231"/>
    </row>
    <row r="32703" spans="2:16">
      <c r="B32703" s="351"/>
      <c r="C32703" s="398"/>
      <c r="D32703" s="399"/>
      <c r="E32703" s="400"/>
      <c r="G32703" s="401"/>
      <c r="H32703" s="401"/>
      <c r="I32703" s="401"/>
      <c r="J32703" s="194"/>
      <c r="K32703" s="194"/>
      <c r="L32703" s="195"/>
      <c r="M32703" s="196"/>
      <c r="N32703" s="197"/>
      <c r="O32703" s="197"/>
      <c r="P32703" s="231"/>
    </row>
    <row r="32704" spans="2:16">
      <c r="B32704" s="351"/>
      <c r="C32704" s="398"/>
      <c r="D32704" s="399"/>
      <c r="E32704" s="400"/>
      <c r="G32704" s="401"/>
      <c r="H32704" s="401"/>
      <c r="I32704" s="401"/>
      <c r="J32704" s="194"/>
      <c r="K32704" s="194"/>
      <c r="L32704" s="195"/>
      <c r="M32704" s="196"/>
      <c r="N32704" s="197"/>
      <c r="O32704" s="197"/>
      <c r="P32704" s="231"/>
    </row>
    <row r="32705" spans="2:16">
      <c r="B32705" s="351"/>
      <c r="C32705" s="398"/>
      <c r="D32705" s="399"/>
      <c r="E32705" s="400"/>
      <c r="G32705" s="401"/>
      <c r="H32705" s="401"/>
      <c r="I32705" s="401"/>
      <c r="J32705" s="194"/>
      <c r="K32705" s="194"/>
      <c r="L32705" s="195"/>
      <c r="M32705" s="196"/>
      <c r="N32705" s="197"/>
      <c r="O32705" s="197"/>
      <c r="P32705" s="231"/>
    </row>
    <row r="32706" spans="2:16">
      <c r="B32706" s="351"/>
      <c r="C32706" s="398"/>
      <c r="D32706" s="399"/>
      <c r="E32706" s="400"/>
      <c r="G32706" s="401"/>
      <c r="H32706" s="401"/>
      <c r="I32706" s="401"/>
      <c r="J32706" s="194"/>
      <c r="K32706" s="194"/>
      <c r="L32706" s="195"/>
      <c r="M32706" s="196"/>
      <c r="N32706" s="197"/>
      <c r="O32706" s="197"/>
      <c r="P32706" s="231"/>
    </row>
    <row r="32707" spans="2:16">
      <c r="B32707" s="351"/>
      <c r="C32707" s="398"/>
      <c r="D32707" s="399"/>
      <c r="E32707" s="400"/>
      <c r="G32707" s="401"/>
      <c r="H32707" s="401"/>
      <c r="I32707" s="401"/>
      <c r="J32707" s="194"/>
      <c r="K32707" s="194"/>
      <c r="L32707" s="195"/>
      <c r="M32707" s="196"/>
      <c r="N32707" s="197"/>
      <c r="O32707" s="197"/>
      <c r="P32707" s="231"/>
    </row>
    <row r="32708" spans="2:16">
      <c r="B32708" s="351"/>
      <c r="C32708" s="398"/>
      <c r="D32708" s="399"/>
      <c r="E32708" s="400"/>
      <c r="G32708" s="401"/>
      <c r="H32708" s="401"/>
      <c r="I32708" s="401"/>
      <c r="J32708" s="194"/>
      <c r="K32708" s="194"/>
      <c r="L32708" s="195"/>
      <c r="M32708" s="196"/>
      <c r="N32708" s="197"/>
      <c r="O32708" s="197"/>
      <c r="P32708" s="231"/>
    </row>
    <row r="32709" spans="2:16">
      <c r="B32709" s="351"/>
      <c r="C32709" s="398"/>
      <c r="D32709" s="399"/>
      <c r="E32709" s="400"/>
      <c r="G32709" s="401"/>
      <c r="H32709" s="401"/>
      <c r="I32709" s="401"/>
      <c r="J32709" s="194"/>
      <c r="K32709" s="194"/>
      <c r="L32709" s="195"/>
      <c r="M32709" s="196"/>
      <c r="N32709" s="197"/>
      <c r="O32709" s="197"/>
      <c r="P32709" s="231"/>
    </row>
    <row r="32710" spans="2:16">
      <c r="B32710" s="351"/>
      <c r="C32710" s="398"/>
      <c r="D32710" s="399"/>
      <c r="E32710" s="400"/>
      <c r="G32710" s="401"/>
      <c r="H32710" s="401"/>
      <c r="I32710" s="401"/>
      <c r="J32710" s="194"/>
      <c r="K32710" s="194"/>
      <c r="L32710" s="195"/>
      <c r="M32710" s="196"/>
      <c r="N32710" s="197"/>
      <c r="O32710" s="197"/>
      <c r="P32710" s="231"/>
    </row>
    <row r="32711" spans="2:16">
      <c r="B32711" s="351"/>
      <c r="C32711" s="398"/>
      <c r="D32711" s="399"/>
      <c r="E32711" s="400"/>
      <c r="G32711" s="401"/>
      <c r="H32711" s="401"/>
      <c r="I32711" s="401"/>
      <c r="J32711" s="194"/>
      <c r="K32711" s="194"/>
      <c r="L32711" s="195"/>
      <c r="M32711" s="196"/>
      <c r="N32711" s="197"/>
      <c r="O32711" s="197"/>
      <c r="P32711" s="231"/>
    </row>
    <row r="32712" spans="2:16">
      <c r="B32712" s="351"/>
      <c r="C32712" s="398"/>
      <c r="D32712" s="399"/>
      <c r="E32712" s="400"/>
      <c r="G32712" s="401"/>
      <c r="H32712" s="401"/>
      <c r="I32712" s="401"/>
      <c r="J32712" s="194"/>
      <c r="K32712" s="194"/>
      <c r="L32712" s="195"/>
      <c r="M32712" s="196"/>
      <c r="N32712" s="197"/>
      <c r="O32712" s="197"/>
      <c r="P32712" s="231"/>
    </row>
    <row r="32713" spans="2:16">
      <c r="B32713" s="351"/>
      <c r="C32713" s="398"/>
      <c r="D32713" s="399"/>
      <c r="E32713" s="400"/>
      <c r="G32713" s="401"/>
      <c r="H32713" s="401"/>
      <c r="I32713" s="401"/>
      <c r="J32713" s="194"/>
      <c r="K32713" s="194"/>
      <c r="L32713" s="195"/>
      <c r="M32713" s="196"/>
      <c r="N32713" s="197"/>
      <c r="O32713" s="197"/>
      <c r="P32713" s="231"/>
    </row>
    <row r="32714" spans="2:16">
      <c r="B32714" s="351"/>
      <c r="C32714" s="398"/>
      <c r="D32714" s="399"/>
      <c r="E32714" s="400"/>
      <c r="G32714" s="401"/>
      <c r="H32714" s="401"/>
      <c r="I32714" s="401"/>
      <c r="J32714" s="194"/>
      <c r="K32714" s="194"/>
      <c r="L32714" s="195"/>
      <c r="M32714" s="196"/>
      <c r="N32714" s="197"/>
      <c r="O32714" s="197"/>
      <c r="P32714" s="231"/>
    </row>
    <row r="32715" spans="2:16">
      <c r="B32715" s="351"/>
      <c r="C32715" s="398"/>
      <c r="D32715" s="399"/>
      <c r="E32715" s="400"/>
      <c r="G32715" s="401"/>
      <c r="H32715" s="401"/>
      <c r="I32715" s="401"/>
      <c r="J32715" s="194"/>
      <c r="K32715" s="194"/>
      <c r="L32715" s="195"/>
      <c r="M32715" s="196"/>
      <c r="N32715" s="197"/>
      <c r="O32715" s="197"/>
      <c r="P32715" s="231"/>
    </row>
    <row r="32716" spans="2:16">
      <c r="B32716" s="351"/>
      <c r="C32716" s="398"/>
      <c r="D32716" s="399"/>
      <c r="E32716" s="400"/>
      <c r="G32716" s="401"/>
      <c r="H32716" s="401"/>
      <c r="I32716" s="401"/>
      <c r="J32716" s="194"/>
      <c r="K32716" s="194"/>
      <c r="L32716" s="195"/>
      <c r="M32716" s="196"/>
      <c r="N32716" s="197"/>
      <c r="O32716" s="197"/>
      <c r="P32716" s="231"/>
    </row>
    <row r="32717" spans="2:16">
      <c r="B32717" s="351"/>
      <c r="C32717" s="398"/>
      <c r="D32717" s="399"/>
      <c r="E32717" s="400"/>
      <c r="G32717" s="401"/>
      <c r="H32717" s="401"/>
      <c r="I32717" s="401"/>
      <c r="J32717" s="194"/>
      <c r="K32717" s="194"/>
      <c r="L32717" s="195"/>
      <c r="M32717" s="196"/>
      <c r="N32717" s="197"/>
      <c r="O32717" s="197"/>
      <c r="P32717" s="231"/>
    </row>
    <row r="32718" spans="2:16">
      <c r="B32718" s="351"/>
      <c r="C32718" s="398"/>
      <c r="D32718" s="399"/>
      <c r="E32718" s="400"/>
      <c r="G32718" s="401"/>
      <c r="H32718" s="401"/>
      <c r="I32718" s="401"/>
      <c r="J32718" s="194"/>
      <c r="K32718" s="194"/>
      <c r="L32718" s="195"/>
      <c r="M32718" s="196"/>
      <c r="N32718" s="197"/>
      <c r="O32718" s="197"/>
      <c r="P32718" s="231"/>
    </row>
    <row r="32719" spans="2:16">
      <c r="B32719" s="351"/>
      <c r="C32719" s="398"/>
      <c r="D32719" s="399"/>
      <c r="E32719" s="400"/>
      <c r="G32719" s="401"/>
      <c r="H32719" s="401"/>
      <c r="I32719" s="401"/>
      <c r="J32719" s="194"/>
      <c r="K32719" s="194"/>
      <c r="L32719" s="195"/>
      <c r="M32719" s="196"/>
      <c r="N32719" s="197"/>
      <c r="O32719" s="197"/>
      <c r="P32719" s="231"/>
    </row>
    <row r="32720" spans="2:16">
      <c r="B32720" s="351"/>
      <c r="C32720" s="398"/>
      <c r="D32720" s="399"/>
      <c r="E32720" s="400"/>
      <c r="G32720" s="401"/>
      <c r="H32720" s="401"/>
      <c r="I32720" s="401"/>
      <c r="J32720" s="194"/>
      <c r="K32720" s="194"/>
      <c r="L32720" s="195"/>
      <c r="M32720" s="196"/>
      <c r="N32720" s="197"/>
      <c r="O32720" s="197"/>
      <c r="P32720" s="231"/>
    </row>
    <row r="32721" spans="2:16">
      <c r="B32721" s="351"/>
      <c r="C32721" s="398"/>
      <c r="D32721" s="399"/>
      <c r="E32721" s="400"/>
      <c r="G32721" s="401"/>
      <c r="H32721" s="401"/>
      <c r="I32721" s="401"/>
      <c r="J32721" s="194"/>
      <c r="K32721" s="194"/>
      <c r="L32721" s="195"/>
      <c r="M32721" s="196"/>
      <c r="N32721" s="197"/>
      <c r="O32721" s="197"/>
      <c r="P32721" s="231"/>
    </row>
    <row r="32722" spans="2:16">
      <c r="B32722" s="351"/>
      <c r="C32722" s="398"/>
      <c r="D32722" s="399"/>
      <c r="E32722" s="400"/>
      <c r="G32722" s="401"/>
      <c r="H32722" s="401"/>
      <c r="I32722" s="401"/>
      <c r="J32722" s="194"/>
      <c r="K32722" s="194"/>
      <c r="L32722" s="195"/>
      <c r="M32722" s="196"/>
      <c r="N32722" s="197"/>
      <c r="O32722" s="197"/>
      <c r="P32722" s="231"/>
    </row>
    <row r="32723" spans="2:16">
      <c r="B32723" s="351"/>
      <c r="C32723" s="398"/>
      <c r="D32723" s="399"/>
      <c r="E32723" s="400"/>
      <c r="G32723" s="401"/>
      <c r="H32723" s="401"/>
      <c r="I32723" s="401"/>
      <c r="J32723" s="194"/>
      <c r="K32723" s="194"/>
      <c r="L32723" s="195"/>
      <c r="M32723" s="196"/>
      <c r="N32723" s="197"/>
      <c r="O32723" s="197"/>
      <c r="P32723" s="231"/>
    </row>
    <row r="32724" spans="2:16">
      <c r="B32724" s="351"/>
      <c r="C32724" s="398"/>
      <c r="D32724" s="399"/>
      <c r="E32724" s="400"/>
      <c r="G32724" s="401"/>
      <c r="H32724" s="401"/>
      <c r="I32724" s="401"/>
      <c r="J32724" s="194"/>
      <c r="K32724" s="194"/>
      <c r="L32724" s="195"/>
      <c r="M32724" s="196"/>
      <c r="N32724" s="197"/>
      <c r="O32724" s="197"/>
      <c r="P32724" s="231"/>
    </row>
    <row r="32725" spans="2:16">
      <c r="B32725" s="351"/>
      <c r="C32725" s="398"/>
      <c r="D32725" s="399"/>
      <c r="E32725" s="400"/>
      <c r="G32725" s="401"/>
      <c r="H32725" s="401"/>
      <c r="I32725" s="401"/>
      <c r="J32725" s="194"/>
      <c r="K32725" s="194"/>
      <c r="L32725" s="195"/>
      <c r="M32725" s="196"/>
      <c r="N32725" s="197"/>
      <c r="O32725" s="197"/>
      <c r="P32725" s="231"/>
    </row>
    <row r="32726" spans="2:16">
      <c r="B32726" s="351"/>
      <c r="C32726" s="398"/>
      <c r="D32726" s="399"/>
      <c r="E32726" s="400"/>
      <c r="G32726" s="401"/>
      <c r="H32726" s="401"/>
      <c r="I32726" s="401"/>
      <c r="J32726" s="194"/>
      <c r="K32726" s="194"/>
      <c r="L32726" s="195"/>
      <c r="M32726" s="196"/>
      <c r="N32726" s="197"/>
      <c r="O32726" s="197"/>
      <c r="P32726" s="231"/>
    </row>
    <row r="32727" spans="2:16">
      <c r="B32727" s="351"/>
      <c r="C32727" s="398"/>
      <c r="D32727" s="399"/>
      <c r="E32727" s="400"/>
      <c r="G32727" s="401"/>
      <c r="H32727" s="401"/>
      <c r="I32727" s="401"/>
      <c r="J32727" s="194"/>
      <c r="K32727" s="194"/>
      <c r="L32727" s="195"/>
      <c r="M32727" s="196"/>
      <c r="N32727" s="197"/>
      <c r="O32727" s="197"/>
      <c r="P32727" s="231"/>
    </row>
    <row r="32728" spans="2:16">
      <c r="B32728" s="351"/>
      <c r="C32728" s="398"/>
      <c r="D32728" s="399"/>
      <c r="E32728" s="400"/>
      <c r="G32728" s="401"/>
      <c r="H32728" s="401"/>
      <c r="I32728" s="401"/>
      <c r="J32728" s="194"/>
      <c r="K32728" s="194"/>
      <c r="L32728" s="195"/>
      <c r="M32728" s="196"/>
      <c r="N32728" s="197"/>
      <c r="O32728" s="197"/>
      <c r="P32728" s="231"/>
    </row>
    <row r="32729" spans="2:16">
      <c r="B32729" s="351"/>
      <c r="C32729" s="398"/>
      <c r="D32729" s="404"/>
      <c r="E32729" s="405"/>
      <c r="G32729" s="406"/>
      <c r="H32729" s="406"/>
      <c r="I32729" s="406"/>
      <c r="J32729" s="194"/>
      <c r="K32729" s="194"/>
      <c r="L32729" s="195"/>
      <c r="M32729" s="196"/>
      <c r="N32729" s="197"/>
      <c r="O32729" s="197"/>
      <c r="P32729" s="221"/>
    </row>
    <row r="32730" spans="2:16">
      <c r="B32730" s="351"/>
      <c r="C32730" s="398"/>
      <c r="D32730" s="399"/>
      <c r="E32730" s="400"/>
      <c r="G32730" s="401"/>
      <c r="H32730" s="401"/>
      <c r="I32730" s="401"/>
      <c r="J32730" s="194"/>
      <c r="K32730" s="194"/>
      <c r="L32730" s="195"/>
      <c r="M32730" s="196"/>
      <c r="N32730" s="197"/>
      <c r="O32730" s="197"/>
      <c r="P32730" s="231"/>
    </row>
    <row r="32731" spans="2:16">
      <c r="B32731" s="351"/>
      <c r="C32731" s="398"/>
      <c r="D32731" s="399"/>
      <c r="E32731" s="400"/>
      <c r="G32731" s="401"/>
      <c r="H32731" s="401"/>
      <c r="I32731" s="401"/>
      <c r="J32731" s="194"/>
      <c r="K32731" s="194"/>
      <c r="L32731" s="195"/>
      <c r="M32731" s="196"/>
      <c r="N32731" s="197"/>
      <c r="O32731" s="197"/>
      <c r="P32731" s="231"/>
    </row>
    <row r="32732" spans="2:16">
      <c r="B32732" s="351"/>
      <c r="C32732" s="398"/>
      <c r="D32732" s="399"/>
      <c r="E32732" s="400"/>
      <c r="G32732" s="401"/>
      <c r="H32732" s="401"/>
      <c r="I32732" s="401"/>
      <c r="J32732" s="194"/>
      <c r="K32732" s="194"/>
      <c r="L32732" s="195"/>
      <c r="M32732" s="196"/>
      <c r="N32732" s="197"/>
      <c r="O32732" s="197"/>
      <c r="P32732" s="231"/>
    </row>
    <row r="32733" spans="2:16">
      <c r="B32733" s="351"/>
      <c r="C32733" s="398"/>
      <c r="D32733" s="399"/>
      <c r="E32733" s="400"/>
      <c r="G32733" s="401"/>
      <c r="H32733" s="401"/>
      <c r="I32733" s="401"/>
      <c r="J32733" s="194"/>
      <c r="K32733" s="194"/>
      <c r="L32733" s="195"/>
      <c r="M32733" s="196"/>
      <c r="N32733" s="197"/>
      <c r="O32733" s="197"/>
      <c r="P32733" s="231"/>
    </row>
    <row r="32734" spans="2:16">
      <c r="B32734" s="351"/>
      <c r="C32734" s="398"/>
      <c r="D32734" s="399"/>
      <c r="E32734" s="400"/>
      <c r="G32734" s="401"/>
      <c r="H32734" s="401"/>
      <c r="I32734" s="401"/>
      <c r="J32734" s="194"/>
      <c r="K32734" s="194"/>
      <c r="L32734" s="195"/>
      <c r="M32734" s="196"/>
      <c r="N32734" s="197"/>
      <c r="O32734" s="197"/>
      <c r="P32734" s="231"/>
    </row>
    <row r="32735" spans="2:16">
      <c r="B32735" s="351"/>
      <c r="C32735" s="398"/>
      <c r="D32735" s="399"/>
      <c r="E32735" s="400"/>
      <c r="G32735" s="401"/>
      <c r="H32735" s="401"/>
      <c r="I32735" s="401"/>
      <c r="J32735" s="194"/>
      <c r="K32735" s="194"/>
      <c r="L32735" s="195"/>
      <c r="M32735" s="196"/>
      <c r="N32735" s="197"/>
      <c r="O32735" s="197"/>
      <c r="P32735" s="231"/>
    </row>
    <row r="32736" spans="2:16">
      <c r="B32736" s="351"/>
      <c r="C32736" s="398"/>
      <c r="D32736" s="399"/>
      <c r="E32736" s="400"/>
      <c r="G32736" s="401"/>
      <c r="H32736" s="401"/>
      <c r="I32736" s="401"/>
      <c r="J32736" s="194"/>
      <c r="K32736" s="194"/>
      <c r="L32736" s="195"/>
      <c r="M32736" s="196"/>
      <c r="N32736" s="197"/>
      <c r="O32736" s="197"/>
      <c r="P32736" s="231"/>
    </row>
    <row r="32737" spans="2:16">
      <c r="B32737" s="351"/>
      <c r="C32737" s="398"/>
      <c r="D32737" s="399"/>
      <c r="E32737" s="400"/>
      <c r="G32737" s="401"/>
      <c r="H32737" s="401"/>
      <c r="I32737" s="401"/>
      <c r="J32737" s="194"/>
      <c r="K32737" s="194"/>
      <c r="L32737" s="195"/>
      <c r="M32737" s="196"/>
      <c r="N32737" s="197"/>
      <c r="O32737" s="197"/>
      <c r="P32737" s="231"/>
    </row>
    <row r="32738" spans="2:16">
      <c r="B32738" s="351"/>
      <c r="C32738" s="398"/>
      <c r="D32738" s="399"/>
      <c r="E32738" s="400"/>
      <c r="G32738" s="401"/>
      <c r="H32738" s="401"/>
      <c r="I32738" s="401"/>
      <c r="J32738" s="194"/>
      <c r="K32738" s="194"/>
      <c r="L32738" s="195"/>
      <c r="M32738" s="196"/>
      <c r="N32738" s="197"/>
      <c r="O32738" s="197"/>
      <c r="P32738" s="231"/>
    </row>
    <row r="32739" spans="2:16">
      <c r="B32739" s="351"/>
      <c r="C32739" s="398"/>
      <c r="D32739" s="399"/>
      <c r="E32739" s="400"/>
      <c r="G32739" s="401"/>
      <c r="H32739" s="401"/>
      <c r="I32739" s="401"/>
      <c r="J32739" s="194"/>
      <c r="K32739" s="194"/>
      <c r="L32739" s="195"/>
      <c r="M32739" s="196"/>
      <c r="N32739" s="197"/>
      <c r="O32739" s="197"/>
      <c r="P32739" s="231"/>
    </row>
    <row r="32740" spans="2:16">
      <c r="B32740" s="351"/>
      <c r="C32740" s="398"/>
      <c r="D32740" s="399"/>
      <c r="E32740" s="400"/>
      <c r="G32740" s="401"/>
      <c r="H32740" s="401"/>
      <c r="I32740" s="401"/>
      <c r="J32740" s="194"/>
      <c r="K32740" s="194"/>
      <c r="L32740" s="195"/>
      <c r="M32740" s="196"/>
      <c r="N32740" s="197"/>
      <c r="O32740" s="197"/>
      <c r="P32740" s="231"/>
    </row>
    <row r="32741" spans="2:16">
      <c r="B32741" s="351"/>
      <c r="C32741" s="398"/>
      <c r="D32741" s="399"/>
      <c r="E32741" s="400"/>
      <c r="G32741" s="401"/>
      <c r="H32741" s="401"/>
      <c r="I32741" s="401"/>
      <c r="J32741" s="194"/>
      <c r="K32741" s="194"/>
      <c r="L32741" s="195"/>
      <c r="M32741" s="196"/>
      <c r="N32741" s="197"/>
      <c r="O32741" s="197"/>
      <c r="P32741" s="231"/>
    </row>
    <row r="32742" spans="2:16">
      <c r="B32742" s="351"/>
      <c r="C32742" s="398"/>
      <c r="D32742" s="399"/>
      <c r="E32742" s="400"/>
      <c r="G32742" s="401"/>
      <c r="H32742" s="401"/>
      <c r="I32742" s="401"/>
      <c r="J32742" s="194"/>
      <c r="K32742" s="194"/>
      <c r="L32742" s="195"/>
      <c r="M32742" s="196"/>
      <c r="N32742" s="197"/>
      <c r="O32742" s="197"/>
      <c r="P32742" s="231"/>
    </row>
    <row r="32743" spans="2:16">
      <c r="B32743" s="351"/>
      <c r="C32743" s="398"/>
      <c r="D32743" s="399"/>
      <c r="E32743" s="400"/>
      <c r="G32743" s="401"/>
      <c r="H32743" s="401"/>
      <c r="I32743" s="401"/>
      <c r="J32743" s="194"/>
      <c r="K32743" s="194"/>
      <c r="L32743" s="195"/>
      <c r="M32743" s="196"/>
      <c r="N32743" s="197"/>
      <c r="O32743" s="197"/>
      <c r="P32743" s="231"/>
    </row>
    <row r="32744" spans="2:16">
      <c r="B32744" s="351"/>
      <c r="C32744" s="398"/>
      <c r="D32744" s="399"/>
      <c r="E32744" s="400"/>
      <c r="G32744" s="401"/>
      <c r="H32744" s="401"/>
      <c r="I32744" s="401"/>
      <c r="J32744" s="194"/>
      <c r="K32744" s="194"/>
      <c r="L32744" s="195"/>
      <c r="M32744" s="196"/>
      <c r="N32744" s="197"/>
      <c r="O32744" s="197"/>
      <c r="P32744" s="231"/>
    </row>
    <row r="32745" spans="2:16">
      <c r="B32745" s="351"/>
      <c r="C32745" s="398"/>
      <c r="D32745" s="399"/>
      <c r="E32745" s="400"/>
      <c r="G32745" s="401"/>
      <c r="H32745" s="401"/>
      <c r="I32745" s="401"/>
      <c r="J32745" s="194"/>
      <c r="K32745" s="194"/>
      <c r="L32745" s="195"/>
      <c r="M32745" s="196"/>
      <c r="N32745" s="197"/>
      <c r="O32745" s="197"/>
      <c r="P32745" s="231"/>
    </row>
    <row r="32746" spans="2:16">
      <c r="B32746" s="351"/>
      <c r="C32746" s="398"/>
      <c r="D32746" s="399"/>
      <c r="E32746" s="400"/>
      <c r="G32746" s="401"/>
      <c r="H32746" s="401"/>
      <c r="I32746" s="401"/>
      <c r="J32746" s="194"/>
      <c r="K32746" s="194"/>
      <c r="L32746" s="195"/>
      <c r="M32746" s="196"/>
      <c r="N32746" s="197"/>
      <c r="O32746" s="197"/>
      <c r="P32746" s="231"/>
    </row>
    <row r="32747" spans="2:16">
      <c r="B32747" s="351"/>
      <c r="C32747" s="398"/>
      <c r="D32747" s="399"/>
      <c r="E32747" s="400"/>
      <c r="G32747" s="401"/>
      <c r="H32747" s="401"/>
      <c r="I32747" s="401"/>
      <c r="J32747" s="194"/>
      <c r="K32747" s="194"/>
      <c r="L32747" s="195"/>
      <c r="M32747" s="196"/>
      <c r="N32747" s="197"/>
      <c r="O32747" s="197"/>
      <c r="P32747" s="231"/>
    </row>
    <row r="32748" spans="2:16">
      <c r="B32748" s="351"/>
      <c r="C32748" s="398"/>
      <c r="D32748" s="399"/>
      <c r="E32748" s="400"/>
      <c r="G32748" s="401"/>
      <c r="H32748" s="401"/>
      <c r="I32748" s="401"/>
      <c r="J32748" s="194"/>
      <c r="K32748" s="194"/>
      <c r="L32748" s="195"/>
      <c r="M32748" s="196"/>
      <c r="N32748" s="197"/>
      <c r="O32748" s="197"/>
      <c r="P32748" s="231"/>
    </row>
    <row r="32749" spans="2:16">
      <c r="B32749" s="351"/>
      <c r="C32749" s="398"/>
      <c r="D32749" s="399"/>
      <c r="E32749" s="400"/>
      <c r="G32749" s="401"/>
      <c r="H32749" s="401"/>
      <c r="I32749" s="401"/>
      <c r="J32749" s="194"/>
      <c r="K32749" s="194"/>
      <c r="L32749" s="195"/>
      <c r="M32749" s="196"/>
      <c r="N32749" s="197"/>
      <c r="O32749" s="197"/>
      <c r="P32749" s="231"/>
    </row>
    <row r="32750" spans="2:16">
      <c r="B32750" s="351"/>
      <c r="C32750" s="398"/>
      <c r="D32750" s="399"/>
      <c r="E32750" s="400"/>
      <c r="G32750" s="401"/>
      <c r="H32750" s="401"/>
      <c r="I32750" s="401"/>
      <c r="J32750" s="194"/>
      <c r="K32750" s="194"/>
      <c r="L32750" s="195"/>
      <c r="M32750" s="196"/>
      <c r="N32750" s="197"/>
      <c r="O32750" s="197"/>
      <c r="P32750" s="231"/>
    </row>
    <row r="32751" spans="2:16">
      <c r="B32751" s="351"/>
      <c r="C32751" s="398"/>
      <c r="D32751" s="399"/>
      <c r="E32751" s="400"/>
      <c r="G32751" s="401"/>
      <c r="H32751" s="401"/>
      <c r="I32751" s="401"/>
      <c r="J32751" s="194"/>
      <c r="K32751" s="194"/>
      <c r="L32751" s="195"/>
      <c r="M32751" s="196"/>
      <c r="N32751" s="197"/>
      <c r="O32751" s="197"/>
      <c r="P32751" s="231"/>
    </row>
    <row r="32752" spans="2:16">
      <c r="B32752" s="351"/>
      <c r="C32752" s="398"/>
      <c r="D32752" s="399"/>
      <c r="E32752" s="400"/>
      <c r="G32752" s="401"/>
      <c r="H32752" s="401"/>
      <c r="I32752" s="401"/>
      <c r="J32752" s="194"/>
      <c r="K32752" s="194"/>
      <c r="L32752" s="195"/>
      <c r="M32752" s="196"/>
      <c r="N32752" s="197"/>
      <c r="O32752" s="197"/>
      <c r="P32752" s="231"/>
    </row>
    <row r="32753" spans="2:16">
      <c r="B32753" s="351"/>
      <c r="C32753" s="398"/>
      <c r="D32753" s="399"/>
      <c r="E32753" s="400"/>
      <c r="G32753" s="401"/>
      <c r="H32753" s="401"/>
      <c r="I32753" s="401"/>
      <c r="J32753" s="194"/>
      <c r="K32753" s="194"/>
      <c r="L32753" s="195"/>
      <c r="M32753" s="196"/>
      <c r="N32753" s="197"/>
      <c r="O32753" s="197"/>
      <c r="P32753" s="231"/>
    </row>
    <row r="32754" spans="2:16">
      <c r="B32754" s="351"/>
      <c r="C32754" s="398"/>
      <c r="D32754" s="399"/>
      <c r="E32754" s="400"/>
      <c r="G32754" s="401"/>
      <c r="H32754" s="401"/>
      <c r="I32754" s="401"/>
      <c r="J32754" s="194"/>
      <c r="K32754" s="194"/>
      <c r="L32754" s="195"/>
      <c r="M32754" s="196"/>
      <c r="N32754" s="197"/>
      <c r="O32754" s="197"/>
      <c r="P32754" s="231"/>
    </row>
    <row r="32755" spans="2:16">
      <c r="B32755" s="351"/>
      <c r="C32755" s="398"/>
      <c r="D32755" s="399"/>
      <c r="E32755" s="400"/>
      <c r="G32755" s="401"/>
      <c r="H32755" s="401"/>
      <c r="I32755" s="401"/>
      <c r="J32755" s="194"/>
      <c r="K32755" s="194"/>
      <c r="L32755" s="195"/>
      <c r="M32755" s="196"/>
      <c r="N32755" s="197"/>
      <c r="O32755" s="197"/>
      <c r="P32755" s="231"/>
    </row>
    <row r="32756" spans="2:16">
      <c r="B32756" s="351"/>
      <c r="C32756" s="398"/>
      <c r="D32756" s="399"/>
      <c r="E32756" s="400"/>
      <c r="G32756" s="401"/>
      <c r="H32756" s="401"/>
      <c r="I32756" s="401"/>
      <c r="J32756" s="194"/>
      <c r="K32756" s="194"/>
      <c r="L32756" s="195"/>
      <c r="M32756" s="196"/>
      <c r="N32756" s="197"/>
      <c r="O32756" s="197"/>
      <c r="P32756" s="231"/>
    </row>
    <row r="32757" spans="2:16">
      <c r="B32757" s="351"/>
      <c r="C32757" s="398"/>
      <c r="D32757" s="399"/>
      <c r="E32757" s="400"/>
      <c r="G32757" s="401"/>
      <c r="H32757" s="401"/>
      <c r="I32757" s="401"/>
      <c r="J32757" s="194"/>
      <c r="K32757" s="194"/>
      <c r="L32757" s="195"/>
      <c r="M32757" s="196"/>
      <c r="N32757" s="197"/>
      <c r="O32757" s="197"/>
      <c r="P32757" s="231"/>
    </row>
    <row r="32758" spans="2:16">
      <c r="B32758" s="351"/>
      <c r="C32758" s="398"/>
      <c r="D32758" s="399"/>
      <c r="E32758" s="400"/>
      <c r="G32758" s="401"/>
      <c r="H32758" s="401"/>
      <c r="I32758" s="401"/>
      <c r="J32758" s="194"/>
      <c r="K32758" s="194"/>
      <c r="L32758" s="195"/>
      <c r="M32758" s="196"/>
      <c r="N32758" s="197"/>
      <c r="O32758" s="197"/>
      <c r="P32758" s="231"/>
    </row>
    <row r="32759" spans="2:16">
      <c r="B32759" s="351"/>
      <c r="C32759" s="398"/>
      <c r="D32759" s="399"/>
      <c r="E32759" s="400"/>
      <c r="G32759" s="401"/>
      <c r="H32759" s="401"/>
      <c r="I32759" s="401"/>
      <c r="J32759" s="194"/>
      <c r="K32759" s="194"/>
      <c r="L32759" s="195"/>
      <c r="M32759" s="196"/>
      <c r="N32759" s="197"/>
      <c r="O32759" s="197"/>
      <c r="P32759" s="231"/>
    </row>
    <row r="32760" spans="2:16">
      <c r="B32760" s="351"/>
      <c r="C32760" s="398"/>
      <c r="D32760" s="399"/>
      <c r="E32760" s="400"/>
      <c r="G32760" s="401"/>
      <c r="H32760" s="401"/>
      <c r="I32760" s="401"/>
      <c r="J32760" s="194"/>
      <c r="K32760" s="194"/>
      <c r="L32760" s="195"/>
      <c r="M32760" s="196"/>
      <c r="N32760" s="197"/>
      <c r="O32760" s="197"/>
      <c r="P32760" s="231"/>
    </row>
    <row r="32761" spans="2:16">
      <c r="B32761" s="351"/>
      <c r="C32761" s="398"/>
      <c r="D32761" s="399"/>
      <c r="E32761" s="400"/>
      <c r="G32761" s="401"/>
      <c r="H32761" s="401"/>
      <c r="I32761" s="401"/>
      <c r="J32761" s="194"/>
      <c r="K32761" s="194"/>
      <c r="L32761" s="195"/>
      <c r="M32761" s="196"/>
      <c r="N32761" s="197"/>
      <c r="O32761" s="197"/>
      <c r="P32761" s="231"/>
    </row>
    <row r="32762" spans="2:16">
      <c r="B32762" s="351"/>
      <c r="C32762" s="398"/>
      <c r="D32762" s="399"/>
      <c r="E32762" s="400"/>
      <c r="G32762" s="401"/>
      <c r="H32762" s="401"/>
      <c r="I32762" s="401"/>
      <c r="J32762" s="194"/>
      <c r="K32762" s="194"/>
      <c r="L32762" s="195"/>
      <c r="M32762" s="196"/>
      <c r="N32762" s="197"/>
      <c r="O32762" s="197"/>
      <c r="P32762" s="231"/>
    </row>
    <row r="32763" spans="2:16">
      <c r="B32763" s="351"/>
      <c r="C32763" s="398"/>
      <c r="D32763" s="399"/>
      <c r="E32763" s="400"/>
      <c r="G32763" s="401"/>
      <c r="H32763" s="401"/>
      <c r="I32763" s="401"/>
      <c r="J32763" s="194"/>
      <c r="K32763" s="194"/>
      <c r="L32763" s="195"/>
      <c r="M32763" s="196"/>
      <c r="N32763" s="197"/>
      <c r="O32763" s="197"/>
      <c r="P32763" s="231"/>
    </row>
    <row r="32764" spans="2:16">
      <c r="B32764" s="351"/>
      <c r="C32764" s="398"/>
      <c r="D32764" s="399"/>
      <c r="E32764" s="400"/>
      <c r="G32764" s="401"/>
      <c r="H32764" s="401"/>
      <c r="I32764" s="401"/>
      <c r="J32764" s="194"/>
      <c r="K32764" s="194"/>
      <c r="L32764" s="195"/>
      <c r="M32764" s="196"/>
      <c r="N32764" s="197"/>
      <c r="O32764" s="197"/>
      <c r="P32764" s="231"/>
    </row>
    <row r="32765" spans="2:16">
      <c r="B32765" s="351"/>
      <c r="C32765" s="398"/>
      <c r="D32765" s="399"/>
      <c r="E32765" s="400"/>
      <c r="G32765" s="401"/>
      <c r="H32765" s="401"/>
      <c r="I32765" s="401"/>
      <c r="J32765" s="194"/>
      <c r="K32765" s="194"/>
      <c r="L32765" s="195"/>
      <c r="M32765" s="196"/>
      <c r="N32765" s="197"/>
      <c r="O32765" s="197"/>
      <c r="P32765" s="231"/>
    </row>
    <row r="32766" spans="2:16">
      <c r="B32766" s="351"/>
      <c r="C32766" s="398"/>
      <c r="D32766" s="399"/>
      <c r="E32766" s="400"/>
      <c r="G32766" s="401"/>
      <c r="H32766" s="401"/>
      <c r="I32766" s="401"/>
      <c r="J32766" s="194"/>
      <c r="K32766" s="194"/>
      <c r="L32766" s="195"/>
      <c r="M32766" s="196"/>
      <c r="N32766" s="197"/>
      <c r="O32766" s="197"/>
      <c r="P32766" s="231"/>
    </row>
    <row r="32767" spans="2:16">
      <c r="B32767" s="351"/>
      <c r="C32767" s="398"/>
      <c r="D32767" s="399"/>
      <c r="E32767" s="400"/>
      <c r="G32767" s="401"/>
      <c r="H32767" s="401"/>
      <c r="I32767" s="401"/>
      <c r="J32767" s="194"/>
      <c r="K32767" s="194"/>
      <c r="L32767" s="195"/>
      <c r="M32767" s="196"/>
      <c r="N32767" s="197"/>
      <c r="O32767" s="197"/>
      <c r="P32767" s="231"/>
    </row>
    <row r="32768" spans="2:16">
      <c r="B32768" s="351"/>
      <c r="C32768" s="398"/>
      <c r="D32768" s="399"/>
      <c r="E32768" s="400"/>
      <c r="G32768" s="401"/>
      <c r="H32768" s="401"/>
      <c r="I32768" s="401"/>
      <c r="J32768" s="194"/>
      <c r="K32768" s="194"/>
      <c r="L32768" s="195"/>
      <c r="M32768" s="196"/>
      <c r="N32768" s="197"/>
      <c r="O32768" s="197"/>
      <c r="P32768" s="231"/>
    </row>
    <row r="32769" spans="2:16">
      <c r="B32769" s="351"/>
      <c r="C32769" s="398"/>
      <c r="D32769" s="399"/>
      <c r="E32769" s="400"/>
      <c r="G32769" s="401"/>
      <c r="H32769" s="401"/>
      <c r="I32769" s="401"/>
      <c r="J32769" s="194"/>
      <c r="K32769" s="194"/>
      <c r="L32769" s="195"/>
      <c r="M32769" s="196"/>
      <c r="N32769" s="197"/>
      <c r="O32769" s="197"/>
      <c r="P32769" s="231"/>
    </row>
    <row r="32770" spans="2:16">
      <c r="B32770" s="351"/>
      <c r="C32770" s="398"/>
      <c r="D32770" s="399"/>
      <c r="E32770" s="400"/>
      <c r="G32770" s="401"/>
      <c r="H32770" s="401"/>
      <c r="I32770" s="401"/>
      <c r="J32770" s="194"/>
      <c r="K32770" s="194"/>
      <c r="L32770" s="195"/>
      <c r="M32770" s="196"/>
      <c r="N32770" s="197"/>
      <c r="O32770" s="197"/>
      <c r="P32770" s="231"/>
    </row>
    <row r="32771" spans="2:16">
      <c r="B32771" s="351"/>
      <c r="C32771" s="398"/>
      <c r="D32771" s="399"/>
      <c r="E32771" s="400"/>
      <c r="G32771" s="401"/>
      <c r="H32771" s="401"/>
      <c r="I32771" s="401"/>
      <c r="J32771" s="194"/>
      <c r="K32771" s="194"/>
      <c r="L32771" s="195"/>
      <c r="M32771" s="196"/>
      <c r="N32771" s="197"/>
      <c r="O32771" s="197"/>
      <c r="P32771" s="231"/>
    </row>
    <row r="32772" spans="2:16">
      <c r="B32772" s="351"/>
      <c r="C32772" s="398"/>
      <c r="D32772" s="399"/>
      <c r="E32772" s="400"/>
      <c r="G32772" s="401"/>
      <c r="H32772" s="401"/>
      <c r="I32772" s="401"/>
      <c r="J32772" s="194"/>
      <c r="K32772" s="194"/>
      <c r="L32772" s="195"/>
      <c r="M32772" s="196"/>
      <c r="N32772" s="197"/>
      <c r="O32772" s="197"/>
      <c r="P32772" s="231"/>
    </row>
    <row r="32773" spans="2:16">
      <c r="B32773" s="351"/>
      <c r="C32773" s="398"/>
      <c r="D32773" s="399"/>
      <c r="E32773" s="400"/>
      <c r="G32773" s="401"/>
      <c r="H32773" s="401"/>
      <c r="I32773" s="401"/>
      <c r="J32773" s="194"/>
      <c r="K32773" s="194"/>
      <c r="L32773" s="195"/>
      <c r="M32773" s="196"/>
      <c r="N32773" s="197"/>
      <c r="O32773" s="197"/>
      <c r="P32773" s="231"/>
    </row>
    <row r="32774" spans="2:16">
      <c r="B32774" s="351"/>
      <c r="C32774" s="398"/>
      <c r="D32774" s="399"/>
      <c r="E32774" s="400"/>
      <c r="G32774" s="401"/>
      <c r="H32774" s="401"/>
      <c r="I32774" s="401"/>
      <c r="J32774" s="194"/>
      <c r="K32774" s="194"/>
      <c r="L32774" s="195"/>
      <c r="M32774" s="196"/>
      <c r="N32774" s="197"/>
      <c r="O32774" s="197"/>
      <c r="P32774" s="231"/>
    </row>
    <row r="32775" spans="2:16">
      <c r="B32775" s="351"/>
      <c r="C32775" s="398"/>
      <c r="D32775" s="399"/>
      <c r="E32775" s="400"/>
      <c r="G32775" s="401"/>
      <c r="H32775" s="401"/>
      <c r="I32775" s="401"/>
      <c r="J32775" s="194"/>
      <c r="K32775" s="194"/>
      <c r="L32775" s="195"/>
      <c r="M32775" s="196"/>
      <c r="N32775" s="197"/>
      <c r="O32775" s="197"/>
      <c r="P32775" s="231"/>
    </row>
    <row r="32776" spans="2:16">
      <c r="B32776" s="351"/>
      <c r="C32776" s="398"/>
      <c r="D32776" s="399"/>
      <c r="E32776" s="400"/>
      <c r="G32776" s="401"/>
      <c r="H32776" s="401"/>
      <c r="I32776" s="401"/>
      <c r="J32776" s="194"/>
      <c r="K32776" s="194"/>
      <c r="L32776" s="195"/>
      <c r="M32776" s="196"/>
      <c r="N32776" s="197"/>
      <c r="O32776" s="197"/>
      <c r="P32776" s="231"/>
    </row>
    <row r="32777" spans="2:16">
      <c r="B32777" s="351"/>
      <c r="C32777" s="398"/>
      <c r="D32777" s="399"/>
      <c r="E32777" s="400"/>
      <c r="G32777" s="401"/>
      <c r="H32777" s="401"/>
      <c r="I32777" s="401"/>
      <c r="J32777" s="194"/>
      <c r="K32777" s="194"/>
      <c r="L32777" s="195"/>
      <c r="M32777" s="196"/>
      <c r="N32777" s="197"/>
      <c r="O32777" s="197"/>
      <c r="P32777" s="231"/>
    </row>
    <row r="32778" spans="2:16">
      <c r="B32778" s="351"/>
      <c r="C32778" s="398"/>
      <c r="D32778" s="399"/>
      <c r="E32778" s="400"/>
      <c r="G32778" s="401"/>
      <c r="H32778" s="401"/>
      <c r="I32778" s="401"/>
      <c r="J32778" s="194"/>
      <c r="K32778" s="194"/>
      <c r="L32778" s="195"/>
      <c r="M32778" s="196"/>
      <c r="N32778" s="197"/>
      <c r="O32778" s="197"/>
      <c r="P32778" s="231"/>
    </row>
    <row r="32779" spans="2:16">
      <c r="B32779" s="351"/>
      <c r="C32779" s="398"/>
      <c r="D32779" s="399"/>
      <c r="E32779" s="400"/>
      <c r="G32779" s="401"/>
      <c r="H32779" s="401"/>
      <c r="I32779" s="401"/>
      <c r="J32779" s="194"/>
      <c r="K32779" s="194"/>
      <c r="L32779" s="195"/>
      <c r="M32779" s="196"/>
      <c r="N32779" s="197"/>
      <c r="O32779" s="197"/>
      <c r="P32779" s="231"/>
    </row>
    <row r="32780" spans="2:16">
      <c r="B32780" s="351"/>
      <c r="C32780" s="398"/>
      <c r="D32780" s="399"/>
      <c r="E32780" s="400"/>
      <c r="G32780" s="401"/>
      <c r="H32780" s="401"/>
      <c r="I32780" s="401"/>
      <c r="J32780" s="194"/>
      <c r="K32780" s="194"/>
      <c r="L32780" s="195"/>
      <c r="M32780" s="196"/>
      <c r="N32780" s="197"/>
      <c r="O32780" s="197"/>
      <c r="P32780" s="231"/>
    </row>
    <row r="32781" spans="2:16">
      <c r="B32781" s="351"/>
      <c r="C32781" s="398"/>
      <c r="D32781" s="399"/>
      <c r="E32781" s="400"/>
      <c r="G32781" s="401"/>
      <c r="H32781" s="401"/>
      <c r="I32781" s="401"/>
      <c r="J32781" s="194"/>
      <c r="K32781" s="194"/>
      <c r="L32781" s="195"/>
      <c r="M32781" s="196"/>
      <c r="N32781" s="197"/>
      <c r="O32781" s="197"/>
      <c r="P32781" s="231"/>
    </row>
    <row r="32782" spans="2:16">
      <c r="B32782" s="351"/>
      <c r="C32782" s="398"/>
      <c r="D32782" s="399"/>
      <c r="E32782" s="400"/>
      <c r="G32782" s="401"/>
      <c r="H32782" s="401"/>
      <c r="I32782" s="401"/>
      <c r="J32782" s="194"/>
      <c r="K32782" s="194"/>
      <c r="L32782" s="195"/>
      <c r="M32782" s="196"/>
      <c r="N32782" s="197"/>
      <c r="O32782" s="197"/>
      <c r="P32782" s="231"/>
    </row>
    <row r="32783" spans="2:16">
      <c r="B32783" s="351"/>
      <c r="C32783" s="398"/>
      <c r="D32783" s="399"/>
      <c r="E32783" s="400"/>
      <c r="G32783" s="401"/>
      <c r="H32783" s="401"/>
      <c r="I32783" s="401"/>
      <c r="J32783" s="194"/>
      <c r="K32783" s="194"/>
      <c r="L32783" s="195"/>
      <c r="M32783" s="196"/>
      <c r="N32783" s="197"/>
      <c r="O32783" s="197"/>
      <c r="P32783" s="231"/>
    </row>
    <row r="32784" spans="2:16">
      <c r="B32784" s="351"/>
      <c r="C32784" s="398"/>
      <c r="D32784" s="399"/>
      <c r="E32784" s="400"/>
      <c r="G32784" s="401"/>
      <c r="H32784" s="401"/>
      <c r="I32784" s="401"/>
      <c r="J32784" s="194"/>
      <c r="K32784" s="194"/>
      <c r="L32784" s="195"/>
      <c r="M32784" s="196"/>
      <c r="N32784" s="197"/>
      <c r="O32784" s="197"/>
      <c r="P32784" s="231"/>
    </row>
    <row r="32785" spans="2:16">
      <c r="B32785" s="351"/>
      <c r="C32785" s="398"/>
      <c r="D32785" s="399"/>
      <c r="E32785" s="400"/>
      <c r="G32785" s="401"/>
      <c r="H32785" s="401"/>
      <c r="I32785" s="401"/>
      <c r="J32785" s="194"/>
      <c r="K32785" s="194"/>
      <c r="L32785" s="195"/>
      <c r="M32785" s="196"/>
      <c r="N32785" s="197"/>
      <c r="O32785" s="197"/>
      <c r="P32785" s="231"/>
    </row>
    <row r="32786" spans="2:16">
      <c r="B32786" s="351"/>
      <c r="C32786" s="398"/>
      <c r="D32786" s="399"/>
      <c r="E32786" s="400"/>
      <c r="G32786" s="401"/>
      <c r="H32786" s="401"/>
      <c r="I32786" s="401"/>
      <c r="J32786" s="194"/>
      <c r="K32786" s="194"/>
      <c r="L32786" s="195"/>
      <c r="M32786" s="196"/>
      <c r="N32786" s="197"/>
      <c r="O32786" s="197"/>
      <c r="P32786" s="231"/>
    </row>
    <row r="32787" spans="2:16">
      <c r="B32787" s="351"/>
      <c r="C32787" s="398"/>
      <c r="D32787" s="399"/>
      <c r="E32787" s="400"/>
      <c r="G32787" s="401"/>
      <c r="H32787" s="401"/>
      <c r="I32787" s="401"/>
      <c r="J32787" s="194"/>
      <c r="K32787" s="194"/>
      <c r="L32787" s="195"/>
      <c r="M32787" s="196"/>
      <c r="N32787" s="197"/>
      <c r="O32787" s="197"/>
      <c r="P32787" s="231"/>
    </row>
    <row r="32788" spans="2:16">
      <c r="B32788" s="351"/>
      <c r="C32788" s="398"/>
      <c r="D32788" s="399"/>
      <c r="E32788" s="400"/>
      <c r="G32788" s="401"/>
      <c r="H32788" s="401"/>
      <c r="I32788" s="401"/>
      <c r="J32788" s="194"/>
      <c r="K32788" s="194"/>
      <c r="L32788" s="195"/>
      <c r="M32788" s="196"/>
      <c r="N32788" s="197"/>
      <c r="O32788" s="197"/>
      <c r="P32788" s="231"/>
    </row>
    <row r="32789" spans="2:16">
      <c r="B32789" s="351"/>
      <c r="C32789" s="398"/>
      <c r="D32789" s="399"/>
      <c r="E32789" s="400"/>
      <c r="G32789" s="401"/>
      <c r="H32789" s="401"/>
      <c r="I32789" s="401"/>
      <c r="J32789" s="194"/>
      <c r="K32789" s="194"/>
      <c r="L32789" s="195"/>
      <c r="M32789" s="196"/>
      <c r="N32789" s="197"/>
      <c r="O32789" s="197"/>
      <c r="P32789" s="231"/>
    </row>
    <row r="32790" spans="2:16">
      <c r="B32790" s="351"/>
      <c r="C32790" s="398"/>
      <c r="D32790" s="399"/>
      <c r="E32790" s="400"/>
      <c r="G32790" s="401"/>
      <c r="H32790" s="401"/>
      <c r="I32790" s="401"/>
      <c r="J32790" s="194"/>
      <c r="K32790" s="194"/>
      <c r="L32790" s="195"/>
      <c r="M32790" s="196"/>
      <c r="N32790" s="197"/>
      <c r="O32790" s="197"/>
      <c r="P32790" s="231"/>
    </row>
    <row r="32791" spans="2:16">
      <c r="B32791" s="351"/>
      <c r="C32791" s="398"/>
      <c r="D32791" s="399"/>
      <c r="E32791" s="400"/>
      <c r="G32791" s="401"/>
      <c r="H32791" s="401"/>
      <c r="I32791" s="401"/>
      <c r="J32791" s="194"/>
      <c r="K32791" s="194"/>
      <c r="L32791" s="195"/>
      <c r="M32791" s="196"/>
      <c r="N32791" s="197"/>
      <c r="O32791" s="197"/>
      <c r="P32791" s="231"/>
    </row>
    <row r="32792" spans="2:16">
      <c r="B32792" s="351"/>
      <c r="C32792" s="398"/>
      <c r="D32792" s="399"/>
      <c r="E32792" s="400"/>
      <c r="G32792" s="401"/>
      <c r="H32792" s="401"/>
      <c r="I32792" s="401"/>
      <c r="J32792" s="194"/>
      <c r="K32792" s="194"/>
      <c r="L32792" s="195"/>
      <c r="M32792" s="196"/>
      <c r="N32792" s="197"/>
      <c r="O32792" s="197"/>
      <c r="P32792" s="231"/>
    </row>
    <row r="32793" spans="2:16">
      <c r="B32793" s="351"/>
      <c r="C32793" s="398"/>
      <c r="D32793" s="399"/>
      <c r="E32793" s="400"/>
      <c r="G32793" s="401"/>
      <c r="H32793" s="401"/>
      <c r="I32793" s="401"/>
      <c r="J32793" s="194"/>
      <c r="K32793" s="194"/>
      <c r="L32793" s="195"/>
      <c r="M32793" s="196"/>
      <c r="N32793" s="197"/>
      <c r="O32793" s="197"/>
      <c r="P32793" s="231"/>
    </row>
    <row r="32794" spans="2:16">
      <c r="B32794" s="351"/>
      <c r="C32794" s="398"/>
      <c r="D32794" s="399"/>
      <c r="E32794" s="400"/>
      <c r="G32794" s="401"/>
      <c r="H32794" s="401"/>
      <c r="I32794" s="401"/>
      <c r="J32794" s="194"/>
      <c r="K32794" s="194"/>
      <c r="L32794" s="195"/>
      <c r="M32794" s="196"/>
      <c r="N32794" s="197"/>
      <c r="O32794" s="197"/>
      <c r="P32794" s="231"/>
    </row>
    <row r="32795" spans="2:16">
      <c r="B32795" s="351"/>
      <c r="C32795" s="398"/>
      <c r="D32795" s="399"/>
      <c r="E32795" s="400"/>
      <c r="G32795" s="401"/>
      <c r="H32795" s="401"/>
      <c r="I32795" s="401"/>
      <c r="J32795" s="194"/>
      <c r="K32795" s="194"/>
      <c r="L32795" s="195"/>
      <c r="M32795" s="196"/>
      <c r="N32795" s="197"/>
      <c r="O32795" s="197"/>
      <c r="P32795" s="231"/>
    </row>
    <row r="32796" spans="2:16">
      <c r="B32796" s="351"/>
      <c r="C32796" s="398"/>
      <c r="D32796" s="399"/>
      <c r="E32796" s="400"/>
      <c r="G32796" s="401"/>
      <c r="H32796" s="401"/>
      <c r="I32796" s="401"/>
      <c r="J32796" s="194"/>
      <c r="K32796" s="194"/>
      <c r="L32796" s="195"/>
      <c r="M32796" s="196"/>
      <c r="N32796" s="197"/>
      <c r="O32796" s="197"/>
      <c r="P32796" s="231"/>
    </row>
    <row r="32797" spans="2:16">
      <c r="B32797" s="351"/>
      <c r="C32797" s="398"/>
      <c r="D32797" s="399"/>
      <c r="E32797" s="400"/>
      <c r="G32797" s="401"/>
      <c r="H32797" s="401"/>
      <c r="I32797" s="401"/>
      <c r="J32797" s="194"/>
      <c r="K32797" s="194"/>
      <c r="L32797" s="195"/>
      <c r="M32797" s="196"/>
      <c r="N32797" s="197"/>
      <c r="O32797" s="197"/>
      <c r="P32797" s="231"/>
    </row>
    <row r="32798" spans="2:16">
      <c r="B32798" s="351"/>
      <c r="C32798" s="398"/>
      <c r="D32798" s="399"/>
      <c r="E32798" s="400"/>
      <c r="G32798" s="401"/>
      <c r="H32798" s="401"/>
      <c r="I32798" s="401"/>
      <c r="J32798" s="194"/>
      <c r="K32798" s="194"/>
      <c r="L32798" s="195"/>
      <c r="M32798" s="196"/>
      <c r="N32798" s="197"/>
      <c r="O32798" s="197"/>
      <c r="P32798" s="231"/>
    </row>
    <row r="32799" spans="2:16">
      <c r="B32799" s="351"/>
      <c r="C32799" s="398"/>
      <c r="D32799" s="399"/>
      <c r="E32799" s="400"/>
      <c r="G32799" s="401"/>
      <c r="H32799" s="401"/>
      <c r="I32799" s="401"/>
      <c r="J32799" s="194"/>
      <c r="K32799" s="194"/>
      <c r="L32799" s="195"/>
      <c r="M32799" s="196"/>
      <c r="N32799" s="197"/>
      <c r="O32799" s="197"/>
      <c r="P32799" s="231"/>
    </row>
    <row r="32800" spans="2:16">
      <c r="B32800" s="351"/>
      <c r="C32800" s="398"/>
      <c r="D32800" s="399"/>
      <c r="E32800" s="400"/>
      <c r="G32800" s="401"/>
      <c r="H32800" s="401"/>
      <c r="I32800" s="401"/>
      <c r="J32800" s="194"/>
      <c r="K32800" s="194"/>
      <c r="L32800" s="195"/>
      <c r="M32800" s="196"/>
      <c r="N32800" s="197"/>
      <c r="O32800" s="197"/>
      <c r="P32800" s="231"/>
    </row>
    <row r="32801" spans="2:16">
      <c r="B32801" s="351"/>
      <c r="C32801" s="398"/>
      <c r="D32801" s="399"/>
      <c r="E32801" s="400"/>
      <c r="G32801" s="401"/>
      <c r="H32801" s="401"/>
      <c r="I32801" s="401"/>
      <c r="J32801" s="194"/>
      <c r="K32801" s="194"/>
      <c r="L32801" s="195"/>
      <c r="M32801" s="196"/>
      <c r="N32801" s="197"/>
      <c r="O32801" s="197"/>
      <c r="P32801" s="231"/>
    </row>
    <row r="32802" spans="2:16">
      <c r="B32802" s="351"/>
      <c r="C32802" s="398"/>
      <c r="D32802" s="399"/>
      <c r="E32802" s="400"/>
      <c r="G32802" s="401"/>
      <c r="H32802" s="401"/>
      <c r="I32802" s="401"/>
      <c r="J32802" s="194"/>
      <c r="K32802" s="194"/>
      <c r="L32802" s="195"/>
      <c r="M32802" s="196"/>
      <c r="N32802" s="197"/>
      <c r="O32802" s="197"/>
      <c r="P32802" s="231"/>
    </row>
    <row r="32803" spans="2:16">
      <c r="B32803" s="351"/>
      <c r="C32803" s="398"/>
      <c r="D32803" s="399"/>
      <c r="E32803" s="400"/>
      <c r="G32803" s="401"/>
      <c r="H32803" s="401"/>
      <c r="I32803" s="401"/>
      <c r="J32803" s="194"/>
      <c r="K32803" s="194"/>
      <c r="L32803" s="195"/>
      <c r="M32803" s="196"/>
      <c r="N32803" s="197"/>
      <c r="O32803" s="197"/>
      <c r="P32803" s="231"/>
    </row>
    <row r="32804" spans="2:16">
      <c r="B32804" s="351"/>
      <c r="C32804" s="398"/>
      <c r="D32804" s="399"/>
      <c r="E32804" s="400"/>
      <c r="G32804" s="401"/>
      <c r="H32804" s="401"/>
      <c r="I32804" s="401"/>
      <c r="J32804" s="194"/>
      <c r="K32804" s="194"/>
      <c r="L32804" s="195"/>
      <c r="M32804" s="196"/>
      <c r="N32804" s="197"/>
      <c r="O32804" s="197"/>
      <c r="P32804" s="231"/>
    </row>
    <row r="32805" spans="2:16">
      <c r="B32805" s="351"/>
      <c r="C32805" s="398"/>
      <c r="D32805" s="399"/>
      <c r="E32805" s="400"/>
      <c r="G32805" s="401"/>
      <c r="H32805" s="401"/>
      <c r="I32805" s="401"/>
      <c r="J32805" s="194"/>
      <c r="K32805" s="194"/>
      <c r="L32805" s="195"/>
      <c r="M32805" s="196"/>
      <c r="N32805" s="197"/>
      <c r="O32805" s="197"/>
      <c r="P32805" s="231"/>
    </row>
    <row r="32806" spans="2:16">
      <c r="B32806" s="351"/>
      <c r="C32806" s="398"/>
      <c r="D32806" s="399"/>
      <c r="E32806" s="400"/>
      <c r="G32806" s="401"/>
      <c r="H32806" s="401"/>
      <c r="I32806" s="401"/>
      <c r="J32806" s="194"/>
      <c r="K32806" s="194"/>
      <c r="L32806" s="195"/>
      <c r="M32806" s="196"/>
      <c r="N32806" s="197"/>
      <c r="O32806" s="197"/>
      <c r="P32806" s="231"/>
    </row>
    <row r="32807" spans="2:16">
      <c r="B32807" s="351"/>
      <c r="C32807" s="398"/>
      <c r="D32807" s="399"/>
      <c r="E32807" s="400"/>
      <c r="G32807" s="401"/>
      <c r="H32807" s="401"/>
      <c r="I32807" s="401"/>
      <c r="J32807" s="194"/>
      <c r="K32807" s="194"/>
      <c r="L32807" s="195"/>
      <c r="M32807" s="196"/>
      <c r="N32807" s="197"/>
      <c r="O32807" s="197"/>
      <c r="P32807" s="231"/>
    </row>
    <row r="32808" spans="2:16">
      <c r="B32808" s="351"/>
      <c r="C32808" s="398"/>
      <c r="D32808" s="399"/>
      <c r="E32808" s="400"/>
      <c r="G32808" s="401"/>
      <c r="H32808" s="401"/>
      <c r="I32808" s="401"/>
      <c r="J32808" s="194"/>
      <c r="K32808" s="194"/>
      <c r="L32808" s="195"/>
      <c r="M32808" s="196"/>
      <c r="N32808" s="197"/>
      <c r="O32808" s="197"/>
      <c r="P32808" s="231"/>
    </row>
    <row r="32809" spans="2:16">
      <c r="B32809" s="351"/>
      <c r="C32809" s="398"/>
      <c r="D32809" s="399"/>
      <c r="E32809" s="400"/>
      <c r="G32809" s="401"/>
      <c r="H32809" s="401"/>
      <c r="I32809" s="401"/>
      <c r="J32809" s="194"/>
      <c r="K32809" s="194"/>
      <c r="L32809" s="195"/>
      <c r="M32809" s="196"/>
      <c r="N32809" s="197"/>
      <c r="O32809" s="197"/>
      <c r="P32809" s="231"/>
    </row>
    <row r="32810" spans="2:16">
      <c r="B32810" s="351"/>
      <c r="C32810" s="398"/>
      <c r="D32810" s="399"/>
      <c r="E32810" s="400"/>
      <c r="G32810" s="401"/>
      <c r="H32810" s="401"/>
      <c r="I32810" s="401"/>
      <c r="J32810" s="194"/>
      <c r="K32810" s="194"/>
      <c r="L32810" s="195"/>
      <c r="M32810" s="196"/>
      <c r="N32810" s="197"/>
      <c r="O32810" s="197"/>
      <c r="P32810" s="231"/>
    </row>
    <row r="32811" spans="2:16">
      <c r="B32811" s="351"/>
      <c r="C32811" s="398"/>
      <c r="D32811" s="399"/>
      <c r="E32811" s="400"/>
      <c r="G32811" s="401"/>
      <c r="H32811" s="401"/>
      <c r="I32811" s="401"/>
      <c r="J32811" s="194"/>
      <c r="K32811" s="194"/>
      <c r="L32811" s="195"/>
      <c r="M32811" s="196"/>
      <c r="N32811" s="197"/>
      <c r="O32811" s="197"/>
      <c r="P32811" s="231"/>
    </row>
    <row r="32812" spans="2:16">
      <c r="B32812" s="351"/>
      <c r="C32812" s="398"/>
      <c r="D32812" s="399"/>
      <c r="E32812" s="400"/>
      <c r="G32812" s="401"/>
      <c r="H32812" s="401"/>
      <c r="I32812" s="401"/>
      <c r="J32812" s="194"/>
      <c r="K32812" s="194"/>
      <c r="L32812" s="195"/>
      <c r="M32812" s="196"/>
      <c r="N32812" s="197"/>
      <c r="O32812" s="197"/>
      <c r="P32812" s="231"/>
    </row>
    <row r="32813" spans="2:16">
      <c r="B32813" s="351"/>
      <c r="C32813" s="398"/>
      <c r="D32813" s="399"/>
      <c r="E32813" s="400"/>
      <c r="G32813" s="401"/>
      <c r="H32813" s="401"/>
      <c r="I32813" s="401"/>
      <c r="J32813" s="194"/>
      <c r="K32813" s="194"/>
      <c r="L32813" s="195"/>
      <c r="M32813" s="196"/>
      <c r="N32813" s="197"/>
      <c r="O32813" s="197"/>
      <c r="P32813" s="231"/>
    </row>
    <row r="32814" spans="2:16">
      <c r="B32814" s="351"/>
      <c r="C32814" s="398"/>
      <c r="D32814" s="399"/>
      <c r="E32814" s="400"/>
      <c r="G32814" s="401"/>
      <c r="H32814" s="401"/>
      <c r="I32814" s="401"/>
      <c r="J32814" s="194"/>
      <c r="K32814" s="194"/>
      <c r="L32814" s="195"/>
      <c r="M32814" s="196"/>
      <c r="N32814" s="197"/>
      <c r="O32814" s="197"/>
      <c r="P32814" s="231"/>
    </row>
    <row r="32815" spans="2:16">
      <c r="B32815" s="351"/>
      <c r="C32815" s="398"/>
      <c r="D32815" s="399"/>
      <c r="E32815" s="400"/>
      <c r="G32815" s="401"/>
      <c r="H32815" s="401"/>
      <c r="I32815" s="401"/>
      <c r="J32815" s="194"/>
      <c r="K32815" s="194"/>
      <c r="L32815" s="195"/>
      <c r="M32815" s="196"/>
      <c r="N32815" s="197"/>
      <c r="O32815" s="197"/>
      <c r="P32815" s="231"/>
    </row>
    <row r="32816" spans="2:16">
      <c r="B32816" s="351"/>
      <c r="C32816" s="398"/>
      <c r="D32816" s="399"/>
      <c r="E32816" s="400"/>
      <c r="G32816" s="401"/>
      <c r="H32816" s="401"/>
      <c r="I32816" s="401"/>
      <c r="J32816" s="194"/>
      <c r="K32816" s="194"/>
      <c r="L32816" s="195"/>
      <c r="M32816" s="196"/>
      <c r="N32816" s="197"/>
      <c r="O32816" s="197"/>
      <c r="P32816" s="231"/>
    </row>
    <row r="32817" spans="2:16">
      <c r="B32817" s="351"/>
      <c r="C32817" s="398"/>
      <c r="D32817" s="399"/>
      <c r="E32817" s="400"/>
      <c r="G32817" s="401"/>
      <c r="H32817" s="401"/>
      <c r="I32817" s="401"/>
      <c r="J32817" s="194"/>
      <c r="K32817" s="194"/>
      <c r="L32817" s="195"/>
      <c r="M32817" s="196"/>
      <c r="N32817" s="197"/>
      <c r="O32817" s="197"/>
      <c r="P32817" s="231"/>
    </row>
    <row r="32818" spans="2:16">
      <c r="B32818" s="351"/>
      <c r="C32818" s="398"/>
      <c r="D32818" s="399"/>
      <c r="E32818" s="400"/>
      <c r="G32818" s="401"/>
      <c r="H32818" s="401"/>
      <c r="I32818" s="401"/>
      <c r="J32818" s="194"/>
      <c r="K32818" s="194"/>
      <c r="L32818" s="195"/>
      <c r="M32818" s="196"/>
      <c r="N32818" s="197"/>
      <c r="O32818" s="197"/>
      <c r="P32818" s="231"/>
    </row>
    <row r="32819" spans="2:16">
      <c r="B32819" s="351"/>
      <c r="C32819" s="398"/>
      <c r="D32819" s="399"/>
      <c r="E32819" s="400"/>
      <c r="G32819" s="401"/>
      <c r="H32819" s="401"/>
      <c r="I32819" s="401"/>
      <c r="J32819" s="194"/>
      <c r="K32819" s="194"/>
      <c r="L32819" s="195"/>
      <c r="M32819" s="196"/>
      <c r="N32819" s="197"/>
      <c r="O32819" s="197"/>
      <c r="P32819" s="231"/>
    </row>
    <row r="32820" spans="2:16">
      <c r="B32820" s="351"/>
      <c r="C32820" s="398"/>
      <c r="D32820" s="399"/>
      <c r="E32820" s="400"/>
      <c r="G32820" s="401"/>
      <c r="H32820" s="401"/>
      <c r="I32820" s="401"/>
      <c r="J32820" s="194"/>
      <c r="K32820" s="194"/>
      <c r="L32820" s="195"/>
      <c r="M32820" s="196"/>
      <c r="N32820" s="197"/>
      <c r="O32820" s="197"/>
      <c r="P32820" s="231"/>
    </row>
    <row r="32821" spans="2:16">
      <c r="B32821" s="351"/>
      <c r="C32821" s="398"/>
      <c r="D32821" s="399"/>
      <c r="E32821" s="400"/>
      <c r="G32821" s="401"/>
      <c r="H32821" s="401"/>
      <c r="I32821" s="401"/>
      <c r="J32821" s="194"/>
      <c r="K32821" s="194"/>
      <c r="L32821" s="195"/>
      <c r="M32821" s="196"/>
      <c r="N32821" s="197"/>
      <c r="O32821" s="197"/>
      <c r="P32821" s="231"/>
    </row>
    <row r="32822" spans="2:16">
      <c r="B32822" s="351"/>
      <c r="C32822" s="398"/>
      <c r="D32822" s="399"/>
      <c r="E32822" s="400"/>
      <c r="G32822" s="401"/>
      <c r="H32822" s="401"/>
      <c r="I32822" s="401"/>
      <c r="J32822" s="194"/>
      <c r="K32822" s="194"/>
      <c r="L32822" s="195"/>
      <c r="M32822" s="196"/>
      <c r="N32822" s="197"/>
      <c r="O32822" s="197"/>
      <c r="P32822" s="231"/>
    </row>
    <row r="32823" spans="2:16">
      <c r="B32823" s="351"/>
      <c r="C32823" s="398"/>
      <c r="D32823" s="399"/>
      <c r="E32823" s="400"/>
      <c r="G32823" s="401"/>
      <c r="H32823" s="401"/>
      <c r="I32823" s="401"/>
      <c r="J32823" s="194"/>
      <c r="K32823" s="194"/>
      <c r="L32823" s="195"/>
      <c r="M32823" s="196"/>
      <c r="N32823" s="197"/>
      <c r="O32823" s="197"/>
      <c r="P32823" s="231"/>
    </row>
    <row r="32824" spans="2:16">
      <c r="B32824" s="351"/>
      <c r="C32824" s="398"/>
      <c r="D32824" s="399"/>
      <c r="E32824" s="400"/>
      <c r="G32824" s="401"/>
      <c r="H32824" s="401"/>
      <c r="I32824" s="401"/>
      <c r="J32824" s="194"/>
      <c r="K32824" s="194"/>
      <c r="L32824" s="195"/>
      <c r="M32824" s="196"/>
      <c r="N32824" s="197"/>
      <c r="O32824" s="197"/>
      <c r="P32824" s="231"/>
    </row>
    <row r="32825" spans="2:16">
      <c r="B32825" s="351"/>
      <c r="C32825" s="398"/>
      <c r="D32825" s="399"/>
      <c r="E32825" s="400"/>
      <c r="G32825" s="401"/>
      <c r="H32825" s="401"/>
      <c r="I32825" s="401"/>
      <c r="J32825" s="194"/>
      <c r="K32825" s="194"/>
      <c r="L32825" s="195"/>
      <c r="M32825" s="196"/>
      <c r="N32825" s="197"/>
      <c r="O32825" s="197"/>
      <c r="P32825" s="231"/>
    </row>
    <row r="32826" spans="2:16">
      <c r="B32826" s="351"/>
      <c r="C32826" s="398"/>
      <c r="D32826" s="399"/>
      <c r="E32826" s="400"/>
      <c r="G32826" s="401"/>
      <c r="H32826" s="401"/>
      <c r="I32826" s="401"/>
      <c r="J32826" s="194"/>
      <c r="K32826" s="194"/>
      <c r="L32826" s="195"/>
      <c r="M32826" s="196"/>
      <c r="N32826" s="197"/>
      <c r="O32826" s="197"/>
      <c r="P32826" s="231"/>
    </row>
    <row r="32827" spans="2:16">
      <c r="B32827" s="351"/>
      <c r="C32827" s="398"/>
      <c r="D32827" s="399"/>
      <c r="E32827" s="400"/>
      <c r="G32827" s="401"/>
      <c r="H32827" s="401"/>
      <c r="I32827" s="401"/>
      <c r="J32827" s="194"/>
      <c r="K32827" s="194"/>
      <c r="L32827" s="195"/>
      <c r="M32827" s="196"/>
      <c r="N32827" s="197"/>
      <c r="O32827" s="197"/>
      <c r="P32827" s="231"/>
    </row>
    <row r="32828" spans="2:16">
      <c r="B32828" s="351"/>
      <c r="C32828" s="398"/>
      <c r="D32828" s="399"/>
      <c r="E32828" s="400"/>
      <c r="G32828" s="401"/>
      <c r="H32828" s="401"/>
      <c r="I32828" s="401"/>
      <c r="J32828" s="194"/>
      <c r="K32828" s="194"/>
      <c r="L32828" s="195"/>
      <c r="M32828" s="196"/>
      <c r="N32828" s="197"/>
      <c r="O32828" s="197"/>
      <c r="P32828" s="231"/>
    </row>
    <row r="32829" spans="2:16">
      <c r="B32829" s="351"/>
      <c r="C32829" s="398"/>
      <c r="D32829" s="399"/>
      <c r="E32829" s="400"/>
      <c r="G32829" s="401"/>
      <c r="H32829" s="401"/>
      <c r="I32829" s="401"/>
      <c r="J32829" s="194"/>
      <c r="K32829" s="194"/>
      <c r="L32829" s="195"/>
      <c r="M32829" s="196"/>
      <c r="N32829" s="197"/>
      <c r="O32829" s="197"/>
      <c r="P32829" s="231"/>
    </row>
    <row r="32830" spans="2:16">
      <c r="B32830" s="351"/>
      <c r="C32830" s="398"/>
      <c r="D32830" s="399"/>
      <c r="E32830" s="400"/>
      <c r="G32830" s="401"/>
      <c r="H32830" s="401"/>
      <c r="I32830" s="401"/>
      <c r="J32830" s="194"/>
      <c r="K32830" s="194"/>
      <c r="L32830" s="195"/>
      <c r="M32830" s="196"/>
      <c r="N32830" s="197"/>
      <c r="O32830" s="197"/>
      <c r="P32830" s="231"/>
    </row>
    <row r="32831" spans="2:16">
      <c r="B32831" s="351"/>
      <c r="C32831" s="398"/>
      <c r="D32831" s="399"/>
      <c r="E32831" s="400"/>
      <c r="G32831" s="401"/>
      <c r="H32831" s="401"/>
      <c r="I32831" s="401"/>
      <c r="J32831" s="194"/>
      <c r="K32831" s="194"/>
      <c r="L32831" s="195"/>
      <c r="M32831" s="196"/>
      <c r="N32831" s="197"/>
      <c r="O32831" s="197"/>
      <c r="P32831" s="231"/>
    </row>
    <row r="32832" spans="2:16">
      <c r="B32832" s="351"/>
      <c r="C32832" s="398"/>
      <c r="D32832" s="399"/>
      <c r="E32832" s="400"/>
      <c r="G32832" s="401"/>
      <c r="H32832" s="401"/>
      <c r="I32832" s="401"/>
      <c r="J32832" s="194"/>
      <c r="K32832" s="194"/>
      <c r="L32832" s="195"/>
      <c r="M32832" s="196"/>
      <c r="N32832" s="197"/>
      <c r="O32832" s="197"/>
      <c r="P32832" s="231"/>
    </row>
    <row r="32833" spans="2:16">
      <c r="B32833" s="351"/>
      <c r="C32833" s="398"/>
      <c r="D32833" s="399"/>
      <c r="E32833" s="400"/>
      <c r="G32833" s="401"/>
      <c r="H32833" s="401"/>
      <c r="I32833" s="401"/>
      <c r="J32833" s="194"/>
      <c r="K32833" s="194"/>
      <c r="L32833" s="195"/>
      <c r="M32833" s="196"/>
      <c r="N32833" s="197"/>
      <c r="O32833" s="197"/>
      <c r="P32833" s="231"/>
    </row>
    <row r="32834" spans="2:16">
      <c r="B32834" s="351"/>
      <c r="C32834" s="398"/>
      <c r="D32834" s="399"/>
      <c r="E32834" s="400"/>
      <c r="G32834" s="401"/>
      <c r="H32834" s="401"/>
      <c r="I32834" s="401"/>
      <c r="J32834" s="194"/>
      <c r="K32834" s="194"/>
      <c r="L32834" s="195"/>
      <c r="M32834" s="196"/>
      <c r="N32834" s="197"/>
      <c r="O32834" s="197"/>
      <c r="P32834" s="231"/>
    </row>
    <row r="32835" spans="2:16">
      <c r="B32835" s="351"/>
      <c r="C32835" s="398"/>
      <c r="D32835" s="399"/>
      <c r="E32835" s="400"/>
      <c r="G32835" s="401"/>
      <c r="H32835" s="401"/>
      <c r="I32835" s="401"/>
      <c r="J32835" s="194"/>
      <c r="K32835" s="194"/>
      <c r="L32835" s="195"/>
      <c r="M32835" s="196"/>
      <c r="N32835" s="197"/>
      <c r="O32835" s="197"/>
      <c r="P32835" s="231"/>
    </row>
    <row r="32836" spans="2:16">
      <c r="B32836" s="351"/>
      <c r="C32836" s="398"/>
      <c r="D32836" s="399"/>
      <c r="E32836" s="400"/>
      <c r="G32836" s="401"/>
      <c r="H32836" s="401"/>
      <c r="I32836" s="401"/>
      <c r="J32836" s="194"/>
      <c r="K32836" s="194"/>
      <c r="L32836" s="195"/>
      <c r="M32836" s="196"/>
      <c r="N32836" s="197"/>
      <c r="O32836" s="197"/>
      <c r="P32836" s="231"/>
    </row>
    <row r="32837" spans="2:16">
      <c r="B32837" s="351"/>
      <c r="C32837" s="398"/>
      <c r="D32837" s="399"/>
      <c r="E32837" s="400"/>
      <c r="G32837" s="401"/>
      <c r="H32837" s="401"/>
      <c r="I32837" s="401"/>
      <c r="J32837" s="194"/>
      <c r="K32837" s="194"/>
      <c r="L32837" s="195"/>
      <c r="M32837" s="196"/>
      <c r="N32837" s="197"/>
      <c r="O32837" s="197"/>
      <c r="P32837" s="231"/>
    </row>
    <row r="32838" spans="2:16">
      <c r="B32838" s="351"/>
      <c r="C32838" s="398"/>
      <c r="D32838" s="399"/>
      <c r="E32838" s="400"/>
      <c r="G32838" s="401"/>
      <c r="H32838" s="401"/>
      <c r="I32838" s="401"/>
      <c r="J32838" s="194"/>
      <c r="K32838" s="194"/>
      <c r="L32838" s="195"/>
      <c r="M32838" s="196"/>
      <c r="N32838" s="197"/>
      <c r="O32838" s="197"/>
      <c r="P32838" s="231"/>
    </row>
    <row r="32839" spans="2:16">
      <c r="B32839" s="351"/>
      <c r="C32839" s="398"/>
      <c r="D32839" s="399"/>
      <c r="E32839" s="400"/>
      <c r="G32839" s="401"/>
      <c r="H32839" s="401"/>
      <c r="I32839" s="401"/>
      <c r="J32839" s="194"/>
      <c r="K32839" s="194"/>
      <c r="L32839" s="195"/>
      <c r="M32839" s="196"/>
      <c r="N32839" s="197"/>
      <c r="O32839" s="197"/>
      <c r="P32839" s="231"/>
    </row>
    <row r="32840" spans="2:16">
      <c r="B32840" s="351"/>
      <c r="C32840" s="398"/>
      <c r="D32840" s="399"/>
      <c r="E32840" s="400"/>
      <c r="G32840" s="401"/>
      <c r="H32840" s="401"/>
      <c r="I32840" s="401"/>
      <c r="J32840" s="194"/>
      <c r="K32840" s="194"/>
      <c r="L32840" s="195"/>
      <c r="M32840" s="196"/>
      <c r="N32840" s="197"/>
      <c r="O32840" s="197"/>
      <c r="P32840" s="231"/>
    </row>
    <row r="32841" spans="2:16">
      <c r="B32841" s="351"/>
      <c r="C32841" s="398"/>
      <c r="D32841" s="399"/>
      <c r="E32841" s="400"/>
      <c r="G32841" s="401"/>
      <c r="H32841" s="401"/>
      <c r="I32841" s="401"/>
      <c r="J32841" s="194"/>
      <c r="K32841" s="194"/>
      <c r="L32841" s="195"/>
      <c r="M32841" s="196"/>
      <c r="N32841" s="197"/>
      <c r="O32841" s="197"/>
      <c r="P32841" s="231"/>
    </row>
    <row r="32842" spans="2:16">
      <c r="B32842" s="351"/>
      <c r="C32842" s="398"/>
      <c r="D32842" s="399"/>
      <c r="E32842" s="400"/>
      <c r="G32842" s="401"/>
      <c r="H32842" s="401"/>
      <c r="I32842" s="401"/>
      <c r="J32842" s="194"/>
      <c r="K32842" s="194"/>
      <c r="L32842" s="195"/>
      <c r="M32842" s="196"/>
      <c r="N32842" s="197"/>
      <c r="O32842" s="197"/>
      <c r="P32842" s="231"/>
    </row>
    <row r="32843" spans="2:16">
      <c r="B32843" s="351"/>
      <c r="C32843" s="398"/>
      <c r="D32843" s="399"/>
      <c r="E32843" s="400"/>
      <c r="G32843" s="401"/>
      <c r="H32843" s="401"/>
      <c r="I32843" s="401"/>
      <c r="J32843" s="194"/>
      <c r="K32843" s="194"/>
      <c r="L32843" s="195"/>
      <c r="M32843" s="196"/>
      <c r="N32843" s="197"/>
      <c r="O32843" s="197"/>
      <c r="P32843" s="231"/>
    </row>
    <row r="32844" spans="2:16">
      <c r="B32844" s="351"/>
      <c r="C32844" s="398"/>
      <c r="D32844" s="399"/>
      <c r="E32844" s="400"/>
      <c r="G32844" s="401"/>
      <c r="H32844" s="401"/>
      <c r="I32844" s="401"/>
      <c r="J32844" s="194"/>
      <c r="K32844" s="194"/>
      <c r="L32844" s="195"/>
      <c r="M32844" s="196"/>
      <c r="N32844" s="197"/>
      <c r="O32844" s="197"/>
      <c r="P32844" s="231"/>
    </row>
    <row r="32845" spans="2:16">
      <c r="B32845" s="351"/>
      <c r="C32845" s="398"/>
      <c r="D32845" s="399"/>
      <c r="E32845" s="400"/>
      <c r="G32845" s="401"/>
      <c r="H32845" s="401"/>
      <c r="I32845" s="401"/>
      <c r="J32845" s="194"/>
      <c r="K32845" s="194"/>
      <c r="L32845" s="195"/>
      <c r="M32845" s="196"/>
      <c r="N32845" s="197"/>
      <c r="O32845" s="197"/>
      <c r="P32845" s="231"/>
    </row>
    <row r="32846" spans="2:16">
      <c r="B32846" s="351"/>
      <c r="C32846" s="398"/>
      <c r="D32846" s="399"/>
      <c r="E32846" s="400"/>
      <c r="G32846" s="401"/>
      <c r="H32846" s="401"/>
      <c r="I32846" s="401"/>
      <c r="J32846" s="194"/>
      <c r="K32846" s="194"/>
      <c r="L32846" s="195"/>
      <c r="M32846" s="196"/>
      <c r="N32846" s="197"/>
      <c r="O32846" s="197"/>
      <c r="P32846" s="231"/>
    </row>
    <row r="32847" spans="2:16">
      <c r="B32847" s="351"/>
      <c r="C32847" s="398"/>
      <c r="D32847" s="399"/>
      <c r="E32847" s="400"/>
      <c r="G32847" s="401"/>
      <c r="H32847" s="401"/>
      <c r="I32847" s="401"/>
      <c r="J32847" s="194"/>
      <c r="K32847" s="194"/>
      <c r="L32847" s="195"/>
      <c r="M32847" s="196"/>
      <c r="N32847" s="197"/>
      <c r="O32847" s="197"/>
      <c r="P32847" s="231"/>
    </row>
    <row r="32848" spans="2:16">
      <c r="B32848" s="351"/>
      <c r="C32848" s="398"/>
      <c r="D32848" s="399"/>
      <c r="E32848" s="400"/>
      <c r="G32848" s="401"/>
      <c r="H32848" s="401"/>
      <c r="I32848" s="401"/>
      <c r="J32848" s="194"/>
      <c r="K32848" s="194"/>
      <c r="L32848" s="195"/>
      <c r="M32848" s="196"/>
      <c r="N32848" s="197"/>
      <c r="O32848" s="197"/>
      <c r="P32848" s="231"/>
    </row>
    <row r="32849" spans="2:16">
      <c r="B32849" s="351"/>
      <c r="C32849" s="398"/>
      <c r="D32849" s="399"/>
      <c r="E32849" s="400"/>
      <c r="G32849" s="401"/>
      <c r="H32849" s="401"/>
      <c r="I32849" s="401"/>
      <c r="J32849" s="194"/>
      <c r="K32849" s="194"/>
      <c r="L32849" s="195"/>
      <c r="M32849" s="196"/>
      <c r="N32849" s="197"/>
      <c r="O32849" s="197"/>
      <c r="P32849" s="231"/>
    </row>
    <row r="32850" spans="2:16">
      <c r="B32850" s="351"/>
      <c r="C32850" s="398"/>
      <c r="D32850" s="399"/>
      <c r="E32850" s="400"/>
      <c r="G32850" s="401"/>
      <c r="H32850" s="401"/>
      <c r="I32850" s="401"/>
      <c r="J32850" s="194"/>
      <c r="K32850" s="194"/>
      <c r="L32850" s="195"/>
      <c r="M32850" s="196"/>
      <c r="N32850" s="197"/>
      <c r="O32850" s="197"/>
      <c r="P32850" s="231"/>
    </row>
    <row r="32851" spans="2:16">
      <c r="B32851" s="351"/>
      <c r="C32851" s="398"/>
      <c r="D32851" s="399"/>
      <c r="E32851" s="400"/>
      <c r="G32851" s="401"/>
      <c r="H32851" s="401"/>
      <c r="I32851" s="401"/>
      <c r="J32851" s="194"/>
      <c r="K32851" s="194"/>
      <c r="L32851" s="195"/>
      <c r="M32851" s="196"/>
      <c r="N32851" s="197"/>
      <c r="O32851" s="197"/>
      <c r="P32851" s="231"/>
    </row>
    <row r="32852" spans="2:16">
      <c r="B32852" s="351"/>
      <c r="C32852" s="398"/>
      <c r="D32852" s="399"/>
      <c r="E32852" s="400"/>
      <c r="G32852" s="401"/>
      <c r="H32852" s="401"/>
      <c r="I32852" s="401"/>
      <c r="J32852" s="194"/>
      <c r="K32852" s="194"/>
      <c r="L32852" s="195"/>
      <c r="M32852" s="196"/>
      <c r="N32852" s="197"/>
      <c r="O32852" s="197"/>
      <c r="P32852" s="231"/>
    </row>
    <row r="32853" spans="2:16">
      <c r="B32853" s="351"/>
      <c r="C32853" s="398"/>
      <c r="D32853" s="399"/>
      <c r="E32853" s="400"/>
      <c r="G32853" s="401"/>
      <c r="H32853" s="401"/>
      <c r="I32853" s="401"/>
      <c r="J32853" s="194"/>
      <c r="K32853" s="194"/>
      <c r="L32853" s="195"/>
      <c r="M32853" s="196"/>
      <c r="N32853" s="197"/>
      <c r="O32853" s="197"/>
      <c r="P32853" s="231"/>
    </row>
    <row r="32854" spans="2:16">
      <c r="B32854" s="351"/>
      <c r="C32854" s="398"/>
      <c r="D32854" s="399"/>
      <c r="E32854" s="400"/>
      <c r="G32854" s="401"/>
      <c r="H32854" s="401"/>
      <c r="I32854" s="401"/>
      <c r="J32854" s="194"/>
      <c r="K32854" s="194"/>
      <c r="L32854" s="195"/>
      <c r="M32854" s="196"/>
      <c r="N32854" s="197"/>
      <c r="O32854" s="197"/>
      <c r="P32854" s="231"/>
    </row>
    <row r="32855" spans="2:16">
      <c r="B32855" s="351"/>
      <c r="C32855" s="398"/>
      <c r="D32855" s="399"/>
      <c r="E32855" s="400"/>
      <c r="G32855" s="401"/>
      <c r="H32855" s="401"/>
      <c r="I32855" s="401"/>
      <c r="J32855" s="194"/>
      <c r="K32855" s="194"/>
      <c r="L32855" s="195"/>
      <c r="M32855" s="196"/>
      <c r="N32855" s="197"/>
      <c r="O32855" s="197"/>
      <c r="P32855" s="231"/>
    </row>
    <row r="32856" spans="2:16">
      <c r="B32856" s="351"/>
      <c r="C32856" s="398"/>
      <c r="D32856" s="399"/>
      <c r="E32856" s="400"/>
      <c r="G32856" s="401"/>
      <c r="H32856" s="401"/>
      <c r="I32856" s="401"/>
      <c r="J32856" s="194"/>
      <c r="K32856" s="194"/>
      <c r="L32856" s="195"/>
      <c r="M32856" s="196"/>
      <c r="N32856" s="197"/>
      <c r="O32856" s="197"/>
      <c r="P32856" s="231"/>
    </row>
    <row r="32857" spans="2:16">
      <c r="B32857" s="351"/>
      <c r="C32857" s="398"/>
      <c r="D32857" s="399"/>
      <c r="E32857" s="400"/>
      <c r="G32857" s="401"/>
      <c r="H32857" s="401"/>
      <c r="I32857" s="401"/>
      <c r="J32857" s="194"/>
      <c r="K32857" s="194"/>
      <c r="L32857" s="195"/>
      <c r="M32857" s="196"/>
      <c r="N32857" s="197"/>
      <c r="O32857" s="197"/>
      <c r="P32857" s="231"/>
    </row>
    <row r="32858" spans="2:16">
      <c r="B32858" s="351"/>
      <c r="C32858" s="398"/>
      <c r="D32858" s="399"/>
      <c r="E32858" s="400"/>
      <c r="G32858" s="401"/>
      <c r="H32858" s="401"/>
      <c r="I32858" s="401"/>
      <c r="J32858" s="194"/>
      <c r="K32858" s="194"/>
      <c r="L32858" s="195"/>
      <c r="M32858" s="196"/>
      <c r="N32858" s="197"/>
      <c r="O32858" s="197"/>
      <c r="P32858" s="231"/>
    </row>
    <row r="32859" spans="2:16">
      <c r="B32859" s="351"/>
      <c r="C32859" s="398"/>
      <c r="D32859" s="399"/>
      <c r="E32859" s="400"/>
      <c r="G32859" s="401"/>
      <c r="H32859" s="401"/>
      <c r="I32859" s="401"/>
      <c r="J32859" s="194"/>
      <c r="K32859" s="194"/>
      <c r="L32859" s="195"/>
      <c r="M32859" s="196"/>
      <c r="N32859" s="197"/>
      <c r="O32859" s="197"/>
      <c r="P32859" s="231"/>
    </row>
    <row r="32860" spans="2:16">
      <c r="B32860" s="351"/>
      <c r="C32860" s="398"/>
      <c r="D32860" s="399"/>
      <c r="E32860" s="400"/>
      <c r="G32860" s="401"/>
      <c r="H32860" s="401"/>
      <c r="I32860" s="401"/>
      <c r="J32860" s="194"/>
      <c r="K32860" s="194"/>
      <c r="L32860" s="195"/>
      <c r="M32860" s="196"/>
      <c r="N32860" s="197"/>
      <c r="O32860" s="197"/>
      <c r="P32860" s="231"/>
    </row>
    <row r="32861" spans="2:16">
      <c r="B32861" s="351"/>
      <c r="C32861" s="398"/>
      <c r="D32861" s="399"/>
      <c r="E32861" s="400"/>
      <c r="G32861" s="401"/>
      <c r="H32861" s="401"/>
      <c r="I32861" s="401"/>
      <c r="J32861" s="194"/>
      <c r="K32861" s="194"/>
      <c r="L32861" s="195"/>
      <c r="M32861" s="196"/>
      <c r="N32861" s="197"/>
      <c r="O32861" s="197"/>
      <c r="P32861" s="231"/>
    </row>
    <row r="32862" spans="2:16">
      <c r="B32862" s="351"/>
      <c r="C32862" s="398"/>
      <c r="D32862" s="399"/>
      <c r="E32862" s="400"/>
      <c r="G32862" s="401"/>
      <c r="H32862" s="401"/>
      <c r="I32862" s="401"/>
      <c r="J32862" s="194"/>
      <c r="K32862" s="194"/>
      <c r="L32862" s="195"/>
      <c r="M32862" s="196"/>
      <c r="N32862" s="197"/>
      <c r="O32862" s="197"/>
      <c r="P32862" s="231"/>
    </row>
    <row r="32863" spans="2:16">
      <c r="B32863" s="351"/>
      <c r="C32863" s="398"/>
      <c r="D32863" s="399"/>
      <c r="E32863" s="400"/>
      <c r="G32863" s="401"/>
      <c r="H32863" s="401"/>
      <c r="I32863" s="401"/>
      <c r="J32863" s="194"/>
      <c r="K32863" s="194"/>
      <c r="L32863" s="195"/>
      <c r="M32863" s="196"/>
      <c r="N32863" s="197"/>
      <c r="O32863" s="197"/>
      <c r="P32863" s="231"/>
    </row>
    <row r="32864" spans="2:16">
      <c r="B32864" s="351"/>
      <c r="C32864" s="398"/>
      <c r="D32864" s="399"/>
      <c r="E32864" s="400"/>
      <c r="G32864" s="401"/>
      <c r="H32864" s="401"/>
      <c r="I32864" s="401"/>
      <c r="J32864" s="194"/>
      <c r="K32864" s="194"/>
      <c r="L32864" s="195"/>
      <c r="M32864" s="196"/>
      <c r="N32864" s="197"/>
      <c r="O32864" s="197"/>
      <c r="P32864" s="231"/>
    </row>
    <row r="32865" spans="2:16">
      <c r="B32865" s="351"/>
      <c r="C32865" s="398"/>
      <c r="D32865" s="399"/>
      <c r="E32865" s="400"/>
      <c r="G32865" s="401"/>
      <c r="H32865" s="401"/>
      <c r="I32865" s="401"/>
      <c r="J32865" s="194"/>
      <c r="K32865" s="194"/>
      <c r="L32865" s="195"/>
      <c r="M32865" s="196"/>
      <c r="N32865" s="197"/>
      <c r="O32865" s="197"/>
      <c r="P32865" s="231"/>
    </row>
    <row r="32866" spans="2:16">
      <c r="B32866" s="351"/>
      <c r="C32866" s="398"/>
      <c r="D32866" s="399"/>
      <c r="E32866" s="400"/>
      <c r="G32866" s="401"/>
      <c r="H32866" s="401"/>
      <c r="I32866" s="401"/>
      <c r="J32866" s="194"/>
      <c r="K32866" s="194"/>
      <c r="L32866" s="195"/>
      <c r="M32866" s="196"/>
      <c r="N32866" s="197"/>
      <c r="O32866" s="197"/>
      <c r="P32866" s="231"/>
    </row>
    <row r="32867" spans="2:16">
      <c r="B32867" s="351"/>
      <c r="C32867" s="398"/>
      <c r="D32867" s="399"/>
      <c r="E32867" s="400"/>
      <c r="G32867" s="401"/>
      <c r="H32867" s="401"/>
      <c r="I32867" s="401"/>
      <c r="J32867" s="194"/>
      <c r="K32867" s="194"/>
      <c r="L32867" s="195"/>
      <c r="M32867" s="196"/>
      <c r="N32867" s="197"/>
      <c r="O32867" s="197"/>
      <c r="P32867" s="231"/>
    </row>
    <row r="32868" spans="2:16">
      <c r="B32868" s="351"/>
      <c r="C32868" s="398"/>
      <c r="D32868" s="399"/>
      <c r="E32868" s="400"/>
      <c r="G32868" s="401"/>
      <c r="H32868" s="401"/>
      <c r="I32868" s="401"/>
      <c r="J32868" s="194"/>
      <c r="K32868" s="194"/>
      <c r="L32868" s="195"/>
      <c r="M32868" s="196"/>
      <c r="N32868" s="197"/>
      <c r="O32868" s="197"/>
      <c r="P32868" s="231"/>
    </row>
    <row r="32869" spans="2:16">
      <c r="B32869" s="351"/>
      <c r="C32869" s="398"/>
      <c r="D32869" s="399"/>
      <c r="E32869" s="400"/>
      <c r="G32869" s="401"/>
      <c r="H32869" s="401"/>
      <c r="I32869" s="401"/>
      <c r="J32869" s="194"/>
      <c r="K32869" s="194"/>
      <c r="L32869" s="195"/>
      <c r="M32869" s="196"/>
      <c r="N32869" s="197"/>
      <c r="O32869" s="197"/>
      <c r="P32869" s="231"/>
    </row>
    <row r="32870" spans="2:16">
      <c r="B32870" s="351"/>
      <c r="C32870" s="398"/>
      <c r="D32870" s="399"/>
      <c r="E32870" s="400"/>
      <c r="G32870" s="401"/>
      <c r="H32870" s="401"/>
      <c r="I32870" s="401"/>
      <c r="J32870" s="194"/>
      <c r="K32870" s="194"/>
      <c r="L32870" s="195"/>
      <c r="M32870" s="196"/>
      <c r="N32870" s="197"/>
      <c r="O32870" s="197"/>
      <c r="P32870" s="231"/>
    </row>
    <row r="32871" spans="2:16">
      <c r="B32871" s="351"/>
      <c r="C32871" s="398"/>
      <c r="D32871" s="399"/>
      <c r="E32871" s="400"/>
      <c r="G32871" s="401"/>
      <c r="H32871" s="401"/>
      <c r="I32871" s="401"/>
      <c r="J32871" s="194"/>
      <c r="K32871" s="194"/>
      <c r="L32871" s="195"/>
      <c r="M32871" s="196"/>
      <c r="N32871" s="197"/>
      <c r="O32871" s="197"/>
      <c r="P32871" s="231"/>
    </row>
    <row r="32872" spans="2:16">
      <c r="B32872" s="351"/>
      <c r="C32872" s="398"/>
      <c r="D32872" s="399"/>
      <c r="E32872" s="400"/>
      <c r="G32872" s="401"/>
      <c r="H32872" s="401"/>
      <c r="I32872" s="401"/>
      <c r="J32872" s="194"/>
      <c r="K32872" s="194"/>
      <c r="L32872" s="195"/>
      <c r="M32872" s="196"/>
      <c r="N32872" s="197"/>
      <c r="O32872" s="197"/>
      <c r="P32872" s="231"/>
    </row>
    <row r="32873" spans="2:16">
      <c r="B32873" s="351"/>
      <c r="C32873" s="398"/>
      <c r="D32873" s="399"/>
      <c r="E32873" s="400"/>
      <c r="G32873" s="401"/>
      <c r="H32873" s="401"/>
      <c r="I32873" s="401"/>
      <c r="J32873" s="194"/>
      <c r="K32873" s="194"/>
      <c r="L32873" s="195"/>
      <c r="M32873" s="196"/>
      <c r="N32873" s="197"/>
      <c r="O32873" s="197"/>
      <c r="P32873" s="231"/>
    </row>
    <row r="32874" spans="2:16">
      <c r="B32874" s="351"/>
      <c r="C32874" s="398"/>
      <c r="D32874" s="399"/>
      <c r="E32874" s="400"/>
      <c r="G32874" s="401"/>
      <c r="H32874" s="401"/>
      <c r="I32874" s="401"/>
      <c r="J32874" s="194"/>
      <c r="K32874" s="194"/>
      <c r="L32874" s="195"/>
      <c r="M32874" s="196"/>
      <c r="N32874" s="197"/>
      <c r="O32874" s="197"/>
      <c r="P32874" s="231"/>
    </row>
    <row r="32875" spans="2:16">
      <c r="B32875" s="351"/>
      <c r="C32875" s="398"/>
      <c r="D32875" s="399"/>
      <c r="E32875" s="400"/>
      <c r="G32875" s="401"/>
      <c r="H32875" s="401"/>
      <c r="I32875" s="401"/>
      <c r="J32875" s="194"/>
      <c r="K32875" s="194"/>
      <c r="L32875" s="195"/>
      <c r="M32875" s="196"/>
      <c r="N32875" s="197"/>
      <c r="O32875" s="197"/>
      <c r="P32875" s="231"/>
    </row>
    <row r="32876" spans="2:16">
      <c r="B32876" s="351"/>
      <c r="C32876" s="398"/>
      <c r="D32876" s="399"/>
      <c r="E32876" s="400"/>
      <c r="G32876" s="401"/>
      <c r="H32876" s="401"/>
      <c r="I32876" s="401"/>
      <c r="J32876" s="194"/>
      <c r="K32876" s="194"/>
      <c r="L32876" s="195"/>
      <c r="M32876" s="196"/>
      <c r="N32876" s="197"/>
      <c r="O32876" s="197"/>
      <c r="P32876" s="231"/>
    </row>
    <row r="32877" spans="2:16">
      <c r="B32877" s="351"/>
      <c r="C32877" s="398"/>
      <c r="D32877" s="399"/>
      <c r="E32877" s="400"/>
      <c r="G32877" s="401"/>
      <c r="H32877" s="401"/>
      <c r="I32877" s="401"/>
      <c r="J32877" s="194"/>
      <c r="K32877" s="194"/>
      <c r="L32877" s="195"/>
      <c r="M32877" s="196"/>
      <c r="N32877" s="197"/>
      <c r="O32877" s="197"/>
      <c r="P32877" s="231"/>
    </row>
    <row r="32878" spans="2:16">
      <c r="B32878" s="351"/>
      <c r="C32878" s="398"/>
      <c r="D32878" s="399"/>
      <c r="E32878" s="400"/>
      <c r="G32878" s="401"/>
      <c r="H32878" s="401"/>
      <c r="I32878" s="401"/>
      <c r="J32878" s="194"/>
      <c r="K32878" s="194"/>
      <c r="L32878" s="195"/>
      <c r="M32878" s="196"/>
      <c r="N32878" s="197"/>
      <c r="O32878" s="197"/>
      <c r="P32878" s="231"/>
    </row>
    <row r="32879" spans="2:16">
      <c r="B32879" s="351"/>
      <c r="C32879" s="398"/>
      <c r="D32879" s="399"/>
      <c r="E32879" s="400"/>
      <c r="G32879" s="401"/>
      <c r="H32879" s="401"/>
      <c r="I32879" s="401"/>
      <c r="J32879" s="194"/>
      <c r="K32879" s="194"/>
      <c r="L32879" s="195"/>
      <c r="M32879" s="196"/>
      <c r="N32879" s="197"/>
      <c r="O32879" s="197"/>
      <c r="P32879" s="231"/>
    </row>
    <row r="32880" spans="2:16">
      <c r="B32880" s="351"/>
      <c r="C32880" s="398"/>
      <c r="D32880" s="399"/>
      <c r="E32880" s="400"/>
      <c r="G32880" s="401"/>
      <c r="H32880" s="401"/>
      <c r="I32880" s="401"/>
      <c r="J32880" s="194"/>
      <c r="K32880" s="194"/>
      <c r="L32880" s="195"/>
      <c r="M32880" s="196"/>
      <c r="N32880" s="197"/>
      <c r="O32880" s="197"/>
      <c r="P32880" s="231"/>
    </row>
    <row r="32881" spans="2:16">
      <c r="B32881" s="351"/>
      <c r="C32881" s="398"/>
      <c r="D32881" s="399"/>
      <c r="E32881" s="400"/>
      <c r="G32881" s="401"/>
      <c r="H32881" s="401"/>
      <c r="I32881" s="401"/>
      <c r="J32881" s="194"/>
      <c r="K32881" s="194"/>
      <c r="L32881" s="195"/>
      <c r="M32881" s="196"/>
      <c r="N32881" s="197"/>
      <c r="O32881" s="197"/>
      <c r="P32881" s="231"/>
    </row>
    <row r="32882" spans="2:16">
      <c r="B32882" s="351"/>
      <c r="C32882" s="398"/>
      <c r="D32882" s="399"/>
      <c r="E32882" s="400"/>
      <c r="G32882" s="401"/>
      <c r="H32882" s="401"/>
      <c r="I32882" s="401"/>
      <c r="J32882" s="194"/>
      <c r="K32882" s="194"/>
      <c r="L32882" s="195"/>
      <c r="M32882" s="196"/>
      <c r="N32882" s="197"/>
      <c r="O32882" s="197"/>
      <c r="P32882" s="231"/>
    </row>
    <row r="32883" spans="2:16">
      <c r="B32883" s="351"/>
      <c r="C32883" s="398"/>
      <c r="D32883" s="399"/>
      <c r="E32883" s="400"/>
      <c r="G32883" s="401"/>
      <c r="H32883" s="401"/>
      <c r="I32883" s="401"/>
      <c r="J32883" s="194"/>
      <c r="K32883" s="194"/>
      <c r="L32883" s="195"/>
      <c r="M32883" s="196"/>
      <c r="N32883" s="197"/>
      <c r="O32883" s="197"/>
      <c r="P32883" s="231"/>
    </row>
    <row r="32884" spans="2:16">
      <c r="B32884" s="351"/>
      <c r="C32884" s="398"/>
      <c r="D32884" s="399"/>
      <c r="E32884" s="400"/>
      <c r="G32884" s="401"/>
      <c r="H32884" s="401"/>
      <c r="I32884" s="401"/>
      <c r="J32884" s="194"/>
      <c r="K32884" s="194"/>
      <c r="L32884" s="195"/>
      <c r="M32884" s="196"/>
      <c r="N32884" s="197"/>
      <c r="O32884" s="197"/>
      <c r="P32884" s="231"/>
    </row>
    <row r="32885" spans="2:16">
      <c r="B32885" s="351"/>
      <c r="C32885" s="398"/>
      <c r="D32885" s="399"/>
      <c r="E32885" s="400"/>
      <c r="G32885" s="401"/>
      <c r="H32885" s="401"/>
      <c r="I32885" s="401"/>
      <c r="J32885" s="194"/>
      <c r="K32885" s="194"/>
      <c r="L32885" s="195"/>
      <c r="M32885" s="196"/>
      <c r="N32885" s="197"/>
      <c r="O32885" s="197"/>
      <c r="P32885" s="231"/>
    </row>
    <row r="32886" spans="2:16">
      <c r="B32886" s="351"/>
      <c r="C32886" s="398"/>
      <c r="D32886" s="399"/>
      <c r="E32886" s="400"/>
      <c r="G32886" s="401"/>
      <c r="H32886" s="401"/>
      <c r="I32886" s="401"/>
      <c r="J32886" s="194"/>
      <c r="K32886" s="194"/>
      <c r="L32886" s="195"/>
      <c r="M32886" s="196"/>
      <c r="N32886" s="197"/>
      <c r="O32886" s="197"/>
      <c r="P32886" s="231"/>
    </row>
    <row r="32887" spans="2:16">
      <c r="B32887" s="351"/>
      <c r="C32887" s="398"/>
      <c r="D32887" s="399"/>
      <c r="E32887" s="400"/>
      <c r="G32887" s="401"/>
      <c r="H32887" s="401"/>
      <c r="I32887" s="401"/>
      <c r="J32887" s="194"/>
      <c r="K32887" s="194"/>
      <c r="L32887" s="195"/>
      <c r="M32887" s="196"/>
      <c r="N32887" s="197"/>
      <c r="O32887" s="197"/>
      <c r="P32887" s="231"/>
    </row>
    <row r="32888" spans="2:16">
      <c r="B32888" s="351"/>
      <c r="C32888" s="398"/>
      <c r="D32888" s="399"/>
      <c r="E32888" s="400"/>
      <c r="G32888" s="401"/>
      <c r="H32888" s="401"/>
      <c r="I32888" s="401"/>
      <c r="J32888" s="194"/>
      <c r="K32888" s="194"/>
      <c r="L32888" s="195"/>
      <c r="M32888" s="196"/>
      <c r="N32888" s="197"/>
      <c r="O32888" s="197"/>
      <c r="P32888" s="231"/>
    </row>
    <row r="32889" spans="2:16">
      <c r="B32889" s="351"/>
      <c r="C32889" s="398"/>
      <c r="D32889" s="399"/>
      <c r="E32889" s="400"/>
      <c r="G32889" s="401"/>
      <c r="H32889" s="401"/>
      <c r="I32889" s="401"/>
      <c r="J32889" s="194"/>
      <c r="K32889" s="194"/>
      <c r="L32889" s="195"/>
      <c r="M32889" s="196"/>
      <c r="N32889" s="197"/>
      <c r="O32889" s="197"/>
      <c r="P32889" s="231"/>
    </row>
    <row r="32890" spans="2:16">
      <c r="B32890" s="351"/>
      <c r="C32890" s="398"/>
      <c r="D32890" s="399"/>
      <c r="E32890" s="400"/>
      <c r="G32890" s="401"/>
      <c r="H32890" s="401"/>
      <c r="I32890" s="401"/>
      <c r="J32890" s="194"/>
      <c r="K32890" s="194"/>
      <c r="L32890" s="195"/>
      <c r="M32890" s="196"/>
      <c r="N32890" s="197"/>
      <c r="O32890" s="197"/>
      <c r="P32890" s="231"/>
    </row>
    <row r="32891" spans="2:16">
      <c r="B32891" s="351"/>
      <c r="C32891" s="398"/>
      <c r="D32891" s="399"/>
      <c r="E32891" s="400"/>
      <c r="G32891" s="401"/>
      <c r="H32891" s="401"/>
      <c r="I32891" s="401"/>
      <c r="J32891" s="194"/>
      <c r="K32891" s="194"/>
      <c r="L32891" s="195"/>
      <c r="M32891" s="196"/>
      <c r="N32891" s="197"/>
      <c r="O32891" s="197"/>
      <c r="P32891" s="231"/>
    </row>
    <row r="32892" spans="2:16">
      <c r="B32892" s="351"/>
      <c r="C32892" s="398"/>
      <c r="D32892" s="399"/>
      <c r="E32892" s="400"/>
      <c r="G32892" s="401"/>
      <c r="H32892" s="401"/>
      <c r="I32892" s="401"/>
      <c r="J32892" s="194"/>
      <c r="K32892" s="194"/>
      <c r="L32892" s="195"/>
      <c r="M32892" s="196"/>
      <c r="N32892" s="197"/>
      <c r="O32892" s="197"/>
      <c r="P32892" s="231"/>
    </row>
    <row r="32893" spans="2:16">
      <c r="B32893" s="351"/>
      <c r="C32893" s="398"/>
      <c r="D32893" s="399"/>
      <c r="E32893" s="400"/>
      <c r="G32893" s="401"/>
      <c r="H32893" s="401"/>
      <c r="I32893" s="401"/>
      <c r="J32893" s="194"/>
      <c r="K32893" s="194"/>
      <c r="L32893" s="195"/>
      <c r="M32893" s="196"/>
      <c r="N32893" s="197"/>
      <c r="O32893" s="197"/>
      <c r="P32893" s="231"/>
    </row>
    <row r="32894" spans="2:16">
      <c r="B32894" s="351"/>
      <c r="C32894" s="398"/>
      <c r="D32894" s="399"/>
      <c r="E32894" s="400"/>
      <c r="G32894" s="401"/>
      <c r="H32894" s="401"/>
      <c r="I32894" s="401"/>
      <c r="J32894" s="194"/>
      <c r="K32894" s="194"/>
      <c r="L32894" s="195"/>
      <c r="M32894" s="196"/>
      <c r="N32894" s="197"/>
      <c r="O32894" s="197"/>
      <c r="P32894" s="231"/>
    </row>
    <row r="32895" spans="2:16">
      <c r="B32895" s="351"/>
      <c r="C32895" s="398"/>
      <c r="D32895" s="399"/>
      <c r="E32895" s="400"/>
      <c r="G32895" s="401"/>
      <c r="H32895" s="401"/>
      <c r="I32895" s="401"/>
      <c r="J32895" s="194"/>
      <c r="K32895" s="194"/>
      <c r="L32895" s="195"/>
      <c r="M32895" s="196"/>
      <c r="N32895" s="197"/>
      <c r="O32895" s="197"/>
      <c r="P32895" s="231"/>
    </row>
    <row r="32896" spans="2:16">
      <c r="B32896" s="351"/>
      <c r="C32896" s="398"/>
      <c r="D32896" s="399"/>
      <c r="E32896" s="400"/>
      <c r="G32896" s="401"/>
      <c r="H32896" s="401"/>
      <c r="I32896" s="401"/>
      <c r="J32896" s="194"/>
      <c r="K32896" s="194"/>
      <c r="L32896" s="195"/>
      <c r="M32896" s="196"/>
      <c r="N32896" s="197"/>
      <c r="O32896" s="197"/>
      <c r="P32896" s="231"/>
    </row>
    <row r="32897" spans="2:16">
      <c r="B32897" s="351"/>
      <c r="C32897" s="398"/>
      <c r="D32897" s="399"/>
      <c r="E32897" s="400"/>
      <c r="G32897" s="401"/>
      <c r="H32897" s="401"/>
      <c r="I32897" s="401"/>
      <c r="J32897" s="194"/>
      <c r="K32897" s="194"/>
      <c r="L32897" s="195"/>
      <c r="M32897" s="196"/>
      <c r="N32897" s="197"/>
      <c r="O32897" s="197"/>
      <c r="P32897" s="231"/>
    </row>
    <row r="32898" spans="2:16">
      <c r="B32898" s="351"/>
      <c r="C32898" s="398"/>
      <c r="D32898" s="399"/>
      <c r="E32898" s="400"/>
      <c r="G32898" s="401"/>
      <c r="H32898" s="401"/>
      <c r="I32898" s="401"/>
      <c r="J32898" s="194"/>
      <c r="K32898" s="194"/>
      <c r="L32898" s="195"/>
      <c r="M32898" s="196"/>
      <c r="N32898" s="197"/>
      <c r="O32898" s="197"/>
      <c r="P32898" s="231"/>
    </row>
    <row r="32899" spans="2:16">
      <c r="B32899" s="351"/>
      <c r="C32899" s="398"/>
      <c r="D32899" s="399"/>
      <c r="E32899" s="400"/>
      <c r="G32899" s="401"/>
      <c r="H32899" s="401"/>
      <c r="I32899" s="401"/>
      <c r="J32899" s="194"/>
      <c r="K32899" s="194"/>
      <c r="L32899" s="195"/>
      <c r="M32899" s="196"/>
      <c r="N32899" s="197"/>
      <c r="O32899" s="197"/>
      <c r="P32899" s="231"/>
    </row>
    <row r="32900" spans="2:16">
      <c r="B32900" s="351"/>
      <c r="C32900" s="398"/>
      <c r="D32900" s="399"/>
      <c r="E32900" s="400"/>
      <c r="G32900" s="401"/>
      <c r="H32900" s="401"/>
      <c r="I32900" s="401"/>
      <c r="J32900" s="194"/>
      <c r="K32900" s="194"/>
      <c r="L32900" s="195"/>
      <c r="M32900" s="196"/>
      <c r="N32900" s="197"/>
      <c r="O32900" s="197"/>
      <c r="P32900" s="231"/>
    </row>
    <row r="32901" spans="2:16">
      <c r="B32901" s="351"/>
      <c r="C32901" s="398"/>
      <c r="D32901" s="399"/>
      <c r="E32901" s="400"/>
      <c r="G32901" s="401"/>
      <c r="H32901" s="401"/>
      <c r="I32901" s="401"/>
      <c r="J32901" s="194"/>
      <c r="K32901" s="194"/>
      <c r="L32901" s="195"/>
      <c r="M32901" s="196"/>
      <c r="N32901" s="197"/>
      <c r="O32901" s="197"/>
      <c r="P32901" s="231"/>
    </row>
    <row r="32902" spans="2:16">
      <c r="B32902" s="351"/>
      <c r="C32902" s="398"/>
      <c r="D32902" s="399"/>
      <c r="E32902" s="400"/>
      <c r="G32902" s="401"/>
      <c r="H32902" s="401"/>
      <c r="I32902" s="401"/>
      <c r="J32902" s="194"/>
      <c r="K32902" s="194"/>
      <c r="L32902" s="195"/>
      <c r="M32902" s="196"/>
      <c r="N32902" s="197"/>
      <c r="O32902" s="197"/>
      <c r="P32902" s="231"/>
    </row>
    <row r="32903" spans="2:16">
      <c r="B32903" s="351"/>
      <c r="C32903" s="398"/>
      <c r="D32903" s="399"/>
      <c r="E32903" s="400"/>
      <c r="G32903" s="401"/>
      <c r="H32903" s="401"/>
      <c r="I32903" s="401"/>
      <c r="J32903" s="194"/>
      <c r="K32903" s="194"/>
      <c r="L32903" s="195"/>
      <c r="M32903" s="196"/>
      <c r="N32903" s="197"/>
      <c r="O32903" s="197"/>
      <c r="P32903" s="231"/>
    </row>
    <row r="32904" spans="2:16">
      <c r="B32904" s="351"/>
      <c r="C32904" s="398"/>
      <c r="D32904" s="399"/>
      <c r="E32904" s="400"/>
      <c r="G32904" s="401"/>
      <c r="H32904" s="401"/>
      <c r="I32904" s="401"/>
      <c r="J32904" s="194"/>
      <c r="K32904" s="194"/>
      <c r="L32904" s="195"/>
      <c r="M32904" s="196"/>
      <c r="N32904" s="197"/>
      <c r="O32904" s="197"/>
      <c r="P32904" s="231"/>
    </row>
    <row r="32905" spans="2:16">
      <c r="B32905" s="351"/>
      <c r="C32905" s="398"/>
      <c r="D32905" s="399"/>
      <c r="E32905" s="400"/>
      <c r="G32905" s="401"/>
      <c r="H32905" s="401"/>
      <c r="I32905" s="401"/>
      <c r="J32905" s="194"/>
      <c r="K32905" s="194"/>
      <c r="L32905" s="195"/>
      <c r="M32905" s="196"/>
      <c r="N32905" s="197"/>
      <c r="O32905" s="197"/>
      <c r="P32905" s="231"/>
    </row>
    <row r="32906" spans="2:16">
      <c r="B32906" s="351"/>
      <c r="C32906" s="398"/>
      <c r="D32906" s="399"/>
      <c r="E32906" s="400"/>
      <c r="G32906" s="401"/>
      <c r="H32906" s="401"/>
      <c r="I32906" s="401"/>
      <c r="J32906" s="194"/>
      <c r="K32906" s="194"/>
      <c r="L32906" s="195"/>
      <c r="M32906" s="196"/>
      <c r="N32906" s="197"/>
      <c r="O32906" s="197"/>
      <c r="P32906" s="231"/>
    </row>
    <row r="32907" spans="2:16">
      <c r="B32907" s="351"/>
      <c r="C32907" s="398"/>
      <c r="D32907" s="399"/>
      <c r="E32907" s="400"/>
      <c r="G32907" s="401"/>
      <c r="H32907" s="401"/>
      <c r="I32907" s="401"/>
      <c r="J32907" s="194"/>
      <c r="K32907" s="194"/>
      <c r="L32907" s="195"/>
      <c r="M32907" s="196"/>
      <c r="N32907" s="197"/>
      <c r="O32907" s="197"/>
      <c r="P32907" s="231"/>
    </row>
    <row r="32908" spans="2:16">
      <c r="B32908" s="351"/>
      <c r="C32908" s="398"/>
      <c r="D32908" s="399"/>
      <c r="E32908" s="400"/>
      <c r="G32908" s="401"/>
      <c r="H32908" s="401"/>
      <c r="I32908" s="401"/>
      <c r="J32908" s="194"/>
      <c r="K32908" s="194"/>
      <c r="L32908" s="195"/>
      <c r="M32908" s="196"/>
      <c r="N32908" s="197"/>
      <c r="O32908" s="197"/>
      <c r="P32908" s="231"/>
    </row>
    <row r="32909" spans="2:16">
      <c r="B32909" s="351"/>
      <c r="C32909" s="398"/>
      <c r="D32909" s="399"/>
      <c r="E32909" s="400"/>
      <c r="G32909" s="401"/>
      <c r="H32909" s="401"/>
      <c r="I32909" s="401"/>
      <c r="J32909" s="194"/>
      <c r="K32909" s="194"/>
      <c r="L32909" s="195"/>
      <c r="M32909" s="196"/>
      <c r="N32909" s="197"/>
      <c r="O32909" s="197"/>
      <c r="P32909" s="231"/>
    </row>
    <row r="32910" spans="2:16">
      <c r="B32910" s="351"/>
      <c r="C32910" s="398"/>
      <c r="D32910" s="399"/>
      <c r="E32910" s="400"/>
      <c r="G32910" s="401"/>
      <c r="H32910" s="401"/>
      <c r="I32910" s="401"/>
      <c r="J32910" s="194"/>
      <c r="K32910" s="194"/>
      <c r="L32910" s="195"/>
      <c r="M32910" s="196"/>
      <c r="N32910" s="197"/>
      <c r="O32910" s="197"/>
      <c r="P32910" s="231"/>
    </row>
    <row r="32911" spans="2:16">
      <c r="B32911" s="351"/>
      <c r="C32911" s="398"/>
      <c r="D32911" s="404"/>
      <c r="E32911" s="405"/>
      <c r="G32911" s="406"/>
      <c r="H32911" s="406"/>
      <c r="I32911" s="406"/>
      <c r="J32911" s="194"/>
      <c r="K32911" s="194"/>
      <c r="L32911" s="195"/>
      <c r="M32911" s="196"/>
      <c r="N32911" s="197"/>
      <c r="O32911" s="197"/>
      <c r="P32911" s="221"/>
    </row>
    <row r="32912" spans="2:16">
      <c r="B32912" s="351"/>
      <c r="C32912" s="398"/>
      <c r="D32912" s="399"/>
      <c r="E32912" s="400"/>
      <c r="G32912" s="401"/>
      <c r="H32912" s="401"/>
      <c r="I32912" s="401"/>
      <c r="J32912" s="194"/>
      <c r="K32912" s="194"/>
      <c r="L32912" s="195"/>
      <c r="M32912" s="196"/>
      <c r="N32912" s="197"/>
      <c r="O32912" s="197"/>
      <c r="P32912" s="231"/>
    </row>
    <row r="32913" spans="2:16">
      <c r="B32913" s="351"/>
      <c r="C32913" s="398"/>
      <c r="D32913" s="399"/>
      <c r="E32913" s="400"/>
      <c r="G32913" s="401"/>
      <c r="H32913" s="401"/>
      <c r="I32913" s="401"/>
      <c r="J32913" s="194"/>
      <c r="K32913" s="194"/>
      <c r="L32913" s="195"/>
      <c r="M32913" s="196"/>
      <c r="N32913" s="197"/>
      <c r="O32913" s="197"/>
      <c r="P32913" s="231"/>
    </row>
    <row r="32914" spans="2:16">
      <c r="B32914" s="351"/>
      <c r="C32914" s="398"/>
      <c r="D32914" s="399"/>
      <c r="E32914" s="400"/>
      <c r="G32914" s="401"/>
      <c r="H32914" s="401"/>
      <c r="I32914" s="401"/>
      <c r="J32914" s="194"/>
      <c r="K32914" s="194"/>
      <c r="L32914" s="195"/>
      <c r="M32914" s="196"/>
      <c r="N32914" s="197"/>
      <c r="O32914" s="197"/>
      <c r="P32914" s="231"/>
    </row>
    <row r="32915" spans="2:16">
      <c r="B32915" s="351"/>
      <c r="C32915" s="398"/>
      <c r="D32915" s="399"/>
      <c r="E32915" s="400"/>
      <c r="G32915" s="401"/>
      <c r="H32915" s="401"/>
      <c r="I32915" s="401"/>
      <c r="J32915" s="194"/>
      <c r="K32915" s="194"/>
      <c r="L32915" s="195"/>
      <c r="M32915" s="196"/>
      <c r="N32915" s="197"/>
      <c r="O32915" s="197"/>
      <c r="P32915" s="231"/>
    </row>
    <row r="32916" spans="2:16">
      <c r="B32916" s="351"/>
      <c r="C32916" s="398"/>
      <c r="D32916" s="399"/>
      <c r="E32916" s="400"/>
      <c r="G32916" s="401"/>
      <c r="H32916" s="401"/>
      <c r="I32916" s="401"/>
      <c r="J32916" s="194"/>
      <c r="K32916" s="194"/>
      <c r="L32916" s="195"/>
      <c r="M32916" s="196"/>
      <c r="N32916" s="197"/>
      <c r="O32916" s="197"/>
      <c r="P32916" s="231"/>
    </row>
    <row r="32917" spans="2:16">
      <c r="B32917" s="351"/>
      <c r="C32917" s="398"/>
      <c r="D32917" s="399"/>
      <c r="E32917" s="400"/>
      <c r="G32917" s="401"/>
      <c r="H32917" s="401"/>
      <c r="I32917" s="401"/>
      <c r="J32917" s="194"/>
      <c r="K32917" s="194"/>
      <c r="L32917" s="195"/>
      <c r="M32917" s="196"/>
      <c r="N32917" s="197"/>
      <c r="O32917" s="197"/>
      <c r="P32917" s="231"/>
    </row>
    <row r="32918" spans="2:16">
      <c r="B32918" s="351"/>
      <c r="C32918" s="398"/>
      <c r="D32918" s="399"/>
      <c r="E32918" s="400"/>
      <c r="G32918" s="401"/>
      <c r="H32918" s="401"/>
      <c r="I32918" s="401"/>
      <c r="J32918" s="194"/>
      <c r="K32918" s="194"/>
      <c r="L32918" s="195"/>
      <c r="M32918" s="196"/>
      <c r="N32918" s="197"/>
      <c r="O32918" s="197"/>
      <c r="P32918" s="231"/>
    </row>
    <row r="32919" spans="2:16">
      <c r="B32919" s="351"/>
      <c r="C32919" s="398"/>
      <c r="D32919" s="399"/>
      <c r="E32919" s="400"/>
      <c r="G32919" s="401"/>
      <c r="H32919" s="401"/>
      <c r="I32919" s="401"/>
      <c r="J32919" s="194"/>
      <c r="K32919" s="194"/>
      <c r="L32919" s="195"/>
      <c r="M32919" s="196"/>
      <c r="N32919" s="197"/>
      <c r="O32919" s="197"/>
      <c r="P32919" s="231"/>
    </row>
    <row r="32920" spans="2:16">
      <c r="B32920" s="351"/>
      <c r="C32920" s="398"/>
      <c r="D32920" s="399"/>
      <c r="E32920" s="400"/>
      <c r="G32920" s="401"/>
      <c r="H32920" s="401"/>
      <c r="I32920" s="401"/>
      <c r="J32920" s="194"/>
      <c r="K32920" s="194"/>
      <c r="L32920" s="195"/>
      <c r="M32920" s="196"/>
      <c r="N32920" s="197"/>
      <c r="O32920" s="197"/>
      <c r="P32920" s="231"/>
    </row>
    <row r="32921" spans="2:16">
      <c r="B32921" s="351"/>
      <c r="C32921" s="398"/>
      <c r="D32921" s="399"/>
      <c r="E32921" s="400"/>
      <c r="G32921" s="401"/>
      <c r="H32921" s="401"/>
      <c r="I32921" s="401"/>
      <c r="J32921" s="194"/>
      <c r="K32921" s="194"/>
      <c r="L32921" s="195"/>
      <c r="M32921" s="196"/>
      <c r="N32921" s="197"/>
      <c r="O32921" s="197"/>
      <c r="P32921" s="231"/>
    </row>
    <row r="32922" spans="2:16">
      <c r="B32922" s="351"/>
      <c r="C32922" s="398"/>
      <c r="D32922" s="399"/>
      <c r="E32922" s="400"/>
      <c r="G32922" s="401"/>
      <c r="H32922" s="401"/>
      <c r="I32922" s="401"/>
      <c r="J32922" s="194"/>
      <c r="K32922" s="194"/>
      <c r="L32922" s="195"/>
      <c r="M32922" s="196"/>
      <c r="N32922" s="197"/>
      <c r="O32922" s="197"/>
      <c r="P32922" s="231"/>
    </row>
    <row r="32923" spans="2:16">
      <c r="B32923" s="351"/>
      <c r="C32923" s="398"/>
      <c r="D32923" s="399"/>
      <c r="E32923" s="400"/>
      <c r="G32923" s="401"/>
      <c r="H32923" s="401"/>
      <c r="I32923" s="401"/>
      <c r="J32923" s="194"/>
      <c r="K32923" s="194"/>
      <c r="L32923" s="195"/>
      <c r="M32923" s="196"/>
      <c r="N32923" s="197"/>
      <c r="O32923" s="197"/>
      <c r="P32923" s="231"/>
    </row>
    <row r="32924" spans="2:16">
      <c r="B32924" s="351"/>
      <c r="C32924" s="398"/>
      <c r="D32924" s="399"/>
      <c r="E32924" s="400"/>
      <c r="G32924" s="401"/>
      <c r="H32924" s="401"/>
      <c r="I32924" s="401"/>
      <c r="J32924" s="194"/>
      <c r="K32924" s="194"/>
      <c r="L32924" s="195"/>
      <c r="M32924" s="196"/>
      <c r="N32924" s="197"/>
      <c r="O32924" s="197"/>
      <c r="P32924" s="231"/>
    </row>
    <row r="32925" spans="2:16">
      <c r="B32925" s="351"/>
      <c r="C32925" s="398"/>
      <c r="D32925" s="399"/>
      <c r="E32925" s="400"/>
      <c r="G32925" s="401"/>
      <c r="H32925" s="401"/>
      <c r="I32925" s="401"/>
      <c r="J32925" s="194"/>
      <c r="K32925" s="194"/>
      <c r="L32925" s="195"/>
      <c r="M32925" s="196"/>
      <c r="N32925" s="197"/>
      <c r="O32925" s="197"/>
      <c r="P32925" s="231"/>
    </row>
    <row r="32926" spans="2:16">
      <c r="B32926" s="351"/>
      <c r="C32926" s="398"/>
      <c r="D32926" s="399"/>
      <c r="E32926" s="400"/>
      <c r="G32926" s="401"/>
      <c r="H32926" s="401"/>
      <c r="I32926" s="401"/>
      <c r="J32926" s="194"/>
      <c r="K32926" s="194"/>
      <c r="L32926" s="195"/>
      <c r="M32926" s="196"/>
      <c r="N32926" s="197"/>
      <c r="O32926" s="197"/>
      <c r="P32926" s="231"/>
    </row>
    <row r="32927" spans="2:16">
      <c r="B32927" s="351"/>
      <c r="C32927" s="398"/>
      <c r="D32927" s="399"/>
      <c r="E32927" s="400"/>
      <c r="G32927" s="401"/>
      <c r="H32927" s="401"/>
      <c r="I32927" s="401"/>
      <c r="J32927" s="194"/>
      <c r="K32927" s="194"/>
      <c r="L32927" s="195"/>
      <c r="M32927" s="196"/>
      <c r="N32927" s="197"/>
      <c r="O32927" s="197"/>
      <c r="P32927" s="231"/>
    </row>
    <row r="32928" spans="2:16">
      <c r="B32928" s="351"/>
      <c r="C32928" s="398"/>
      <c r="D32928" s="399"/>
      <c r="E32928" s="400"/>
      <c r="G32928" s="401"/>
      <c r="H32928" s="401"/>
      <c r="I32928" s="401"/>
      <c r="J32928" s="194"/>
      <c r="K32928" s="194"/>
      <c r="L32928" s="195"/>
      <c r="M32928" s="196"/>
      <c r="N32928" s="197"/>
      <c r="O32928" s="197"/>
      <c r="P32928" s="231"/>
    </row>
    <row r="32929" spans="2:16">
      <c r="B32929" s="351"/>
      <c r="C32929" s="398"/>
      <c r="D32929" s="399"/>
      <c r="E32929" s="400"/>
      <c r="G32929" s="401"/>
      <c r="H32929" s="401"/>
      <c r="I32929" s="401"/>
      <c r="J32929" s="194"/>
      <c r="K32929" s="194"/>
      <c r="L32929" s="195"/>
      <c r="M32929" s="196"/>
      <c r="N32929" s="197"/>
      <c r="O32929" s="197"/>
      <c r="P32929" s="231"/>
    </row>
    <row r="32930" spans="2:16">
      <c r="B32930" s="351"/>
      <c r="C32930" s="398"/>
      <c r="D32930" s="399"/>
      <c r="E32930" s="400"/>
      <c r="G32930" s="401"/>
      <c r="H32930" s="401"/>
      <c r="I32930" s="401"/>
      <c r="J32930" s="194"/>
      <c r="K32930" s="194"/>
      <c r="L32930" s="195"/>
      <c r="M32930" s="196"/>
      <c r="N32930" s="197"/>
      <c r="O32930" s="197"/>
      <c r="P32930" s="231"/>
    </row>
    <row r="32931" spans="2:16">
      <c r="B32931" s="351"/>
      <c r="C32931" s="398"/>
      <c r="D32931" s="399"/>
      <c r="E32931" s="400"/>
      <c r="G32931" s="401"/>
      <c r="H32931" s="401"/>
      <c r="I32931" s="401"/>
      <c r="J32931" s="194"/>
      <c r="K32931" s="194"/>
      <c r="L32931" s="195"/>
      <c r="M32931" s="196"/>
      <c r="N32931" s="197"/>
      <c r="O32931" s="197"/>
      <c r="P32931" s="231"/>
    </row>
    <row r="32932" spans="2:16">
      <c r="B32932" s="351"/>
      <c r="C32932" s="398"/>
      <c r="D32932" s="399"/>
      <c r="E32932" s="400"/>
      <c r="G32932" s="401"/>
      <c r="H32932" s="401"/>
      <c r="I32932" s="401"/>
      <c r="J32932" s="194"/>
      <c r="K32932" s="194"/>
      <c r="L32932" s="195"/>
      <c r="M32932" s="196"/>
      <c r="N32932" s="197"/>
      <c r="O32932" s="197"/>
      <c r="P32932" s="231"/>
    </row>
    <row r="32933" spans="2:16">
      <c r="B32933" s="351"/>
      <c r="C32933" s="398"/>
      <c r="D32933" s="399"/>
      <c r="E32933" s="400"/>
      <c r="G32933" s="401"/>
      <c r="H32933" s="401"/>
      <c r="I32933" s="401"/>
      <c r="J32933" s="194"/>
      <c r="K32933" s="194"/>
      <c r="L32933" s="195"/>
      <c r="M32933" s="196"/>
      <c r="N32933" s="197"/>
      <c r="O32933" s="197"/>
      <c r="P32933" s="231"/>
    </row>
    <row r="32934" spans="2:16">
      <c r="B32934" s="351"/>
      <c r="C32934" s="398"/>
      <c r="D32934" s="399"/>
      <c r="E32934" s="400"/>
      <c r="G32934" s="401"/>
      <c r="H32934" s="401"/>
      <c r="I32934" s="401"/>
      <c r="J32934" s="194"/>
      <c r="K32934" s="194"/>
      <c r="L32934" s="195"/>
      <c r="M32934" s="196"/>
      <c r="N32934" s="197"/>
      <c r="O32934" s="197"/>
      <c r="P32934" s="231"/>
    </row>
    <row r="32935" spans="2:16">
      <c r="B32935" s="351"/>
      <c r="C32935" s="398"/>
      <c r="D32935" s="399"/>
      <c r="E32935" s="400"/>
      <c r="G32935" s="401"/>
      <c r="H32935" s="401"/>
      <c r="I32935" s="401"/>
      <c r="J32935" s="194"/>
      <c r="K32935" s="194"/>
      <c r="L32935" s="195"/>
      <c r="M32935" s="196"/>
      <c r="N32935" s="197"/>
      <c r="O32935" s="197"/>
      <c r="P32935" s="231"/>
    </row>
    <row r="32936" spans="2:16">
      <c r="B32936" s="351"/>
      <c r="C32936" s="398"/>
      <c r="D32936" s="399"/>
      <c r="E32936" s="400"/>
      <c r="G32936" s="401"/>
      <c r="H32936" s="401"/>
      <c r="I32936" s="401"/>
      <c r="J32936" s="194"/>
      <c r="K32936" s="194"/>
      <c r="L32936" s="195"/>
      <c r="M32936" s="196"/>
      <c r="N32936" s="197"/>
      <c r="O32936" s="197"/>
      <c r="P32936" s="231"/>
    </row>
    <row r="32937" spans="2:16">
      <c r="B32937" s="351"/>
      <c r="C32937" s="398"/>
      <c r="D32937" s="399"/>
      <c r="E32937" s="400"/>
      <c r="G32937" s="401"/>
      <c r="H32937" s="401"/>
      <c r="I32937" s="401"/>
      <c r="J32937" s="194"/>
      <c r="K32937" s="194"/>
      <c r="L32937" s="195"/>
      <c r="M32937" s="196"/>
      <c r="N32937" s="197"/>
      <c r="O32937" s="197"/>
      <c r="P32937" s="231"/>
    </row>
    <row r="32938" spans="2:16">
      <c r="B32938" s="351"/>
      <c r="C32938" s="398"/>
      <c r="D32938" s="399"/>
      <c r="E32938" s="400"/>
      <c r="G32938" s="401"/>
      <c r="H32938" s="401"/>
      <c r="I32938" s="401"/>
      <c r="J32938" s="194"/>
      <c r="K32938" s="194"/>
      <c r="L32938" s="195"/>
      <c r="M32938" s="196"/>
      <c r="N32938" s="197"/>
      <c r="O32938" s="197"/>
      <c r="P32938" s="231"/>
    </row>
    <row r="32939" spans="2:16">
      <c r="B32939" s="351"/>
      <c r="C32939" s="398"/>
      <c r="D32939" s="399"/>
      <c r="E32939" s="400"/>
      <c r="G32939" s="401"/>
      <c r="H32939" s="401"/>
      <c r="I32939" s="401"/>
      <c r="J32939" s="194"/>
      <c r="K32939" s="194"/>
      <c r="L32939" s="195"/>
      <c r="M32939" s="196"/>
      <c r="N32939" s="197"/>
      <c r="O32939" s="197"/>
      <c r="P32939" s="231"/>
    </row>
    <row r="32940" spans="2:16">
      <c r="B32940" s="351"/>
      <c r="C32940" s="398"/>
      <c r="D32940" s="399"/>
      <c r="E32940" s="400"/>
      <c r="G32940" s="401"/>
      <c r="H32940" s="401"/>
      <c r="I32940" s="401"/>
      <c r="J32940" s="194"/>
      <c r="K32940" s="194"/>
      <c r="L32940" s="195"/>
      <c r="M32940" s="196"/>
      <c r="N32940" s="197"/>
      <c r="O32940" s="197"/>
      <c r="P32940" s="231"/>
    </row>
    <row r="32941" spans="2:16">
      <c r="B32941" s="351"/>
      <c r="C32941" s="398"/>
      <c r="D32941" s="399"/>
      <c r="E32941" s="400"/>
      <c r="G32941" s="401"/>
      <c r="H32941" s="401"/>
      <c r="I32941" s="401"/>
      <c r="J32941" s="194"/>
      <c r="K32941" s="194"/>
      <c r="L32941" s="195"/>
      <c r="M32941" s="196"/>
      <c r="N32941" s="197"/>
      <c r="O32941" s="197"/>
      <c r="P32941" s="231"/>
    </row>
    <row r="32942" spans="2:16">
      <c r="B32942" s="351"/>
      <c r="C32942" s="398"/>
      <c r="D32942" s="399"/>
      <c r="E32942" s="400"/>
      <c r="G32942" s="401"/>
      <c r="H32942" s="401"/>
      <c r="I32942" s="401"/>
      <c r="J32942" s="194"/>
      <c r="K32942" s="194"/>
      <c r="L32942" s="195"/>
      <c r="M32942" s="196"/>
      <c r="N32942" s="197"/>
      <c r="O32942" s="197"/>
      <c r="P32942" s="231"/>
    </row>
    <row r="32943" spans="2:16">
      <c r="B32943" s="351"/>
      <c r="C32943" s="398"/>
      <c r="D32943" s="399"/>
      <c r="E32943" s="400"/>
      <c r="G32943" s="401"/>
      <c r="H32943" s="401"/>
      <c r="I32943" s="401"/>
      <c r="J32943" s="194"/>
      <c r="K32943" s="194"/>
      <c r="L32943" s="195"/>
      <c r="M32943" s="196"/>
      <c r="N32943" s="197"/>
      <c r="O32943" s="197"/>
      <c r="P32943" s="231"/>
    </row>
    <row r="32944" spans="2:16">
      <c r="B32944" s="351"/>
      <c r="C32944" s="398"/>
      <c r="D32944" s="399"/>
      <c r="E32944" s="400"/>
      <c r="G32944" s="401"/>
      <c r="H32944" s="401"/>
      <c r="I32944" s="401"/>
      <c r="J32944" s="194"/>
      <c r="K32944" s="194"/>
      <c r="L32944" s="195"/>
      <c r="M32944" s="196"/>
      <c r="N32944" s="197"/>
      <c r="O32944" s="197"/>
      <c r="P32944" s="231"/>
    </row>
    <row r="32945" spans="2:16">
      <c r="B32945" s="351"/>
      <c r="C32945" s="398"/>
      <c r="D32945" s="399"/>
      <c r="E32945" s="400"/>
      <c r="G32945" s="401"/>
      <c r="H32945" s="401"/>
      <c r="I32945" s="401"/>
      <c r="J32945" s="194"/>
      <c r="K32945" s="194"/>
      <c r="L32945" s="195"/>
      <c r="M32945" s="196"/>
      <c r="N32945" s="197"/>
      <c r="O32945" s="197"/>
      <c r="P32945" s="231"/>
    </row>
    <row r="32946" spans="2:16">
      <c r="B32946" s="351"/>
      <c r="C32946" s="398"/>
      <c r="D32946" s="399"/>
      <c r="E32946" s="400"/>
      <c r="G32946" s="401"/>
      <c r="H32946" s="401"/>
      <c r="I32946" s="401"/>
      <c r="J32946" s="194"/>
      <c r="K32946" s="194"/>
      <c r="L32946" s="195"/>
      <c r="M32946" s="196"/>
      <c r="N32946" s="197"/>
      <c r="O32946" s="197"/>
      <c r="P32946" s="231"/>
    </row>
    <row r="32947" spans="2:16">
      <c r="B32947" s="351"/>
      <c r="C32947" s="398"/>
      <c r="D32947" s="399"/>
      <c r="E32947" s="400"/>
      <c r="G32947" s="401"/>
      <c r="H32947" s="401"/>
      <c r="I32947" s="401"/>
      <c r="J32947" s="194"/>
      <c r="K32947" s="194"/>
      <c r="L32947" s="195"/>
      <c r="M32947" s="196"/>
      <c r="N32947" s="197"/>
      <c r="O32947" s="197"/>
      <c r="P32947" s="231"/>
    </row>
    <row r="32948" spans="2:16">
      <c r="B32948" s="351"/>
      <c r="C32948" s="398"/>
      <c r="D32948" s="399"/>
      <c r="E32948" s="400"/>
      <c r="G32948" s="401"/>
      <c r="H32948" s="401"/>
      <c r="I32948" s="401"/>
      <c r="J32948" s="194"/>
      <c r="K32948" s="194"/>
      <c r="L32948" s="195"/>
      <c r="M32948" s="196"/>
      <c r="N32948" s="197"/>
      <c r="O32948" s="197"/>
      <c r="P32948" s="231"/>
    </row>
    <row r="32949" spans="2:16">
      <c r="B32949" s="351"/>
      <c r="C32949" s="398"/>
      <c r="D32949" s="399"/>
      <c r="E32949" s="400"/>
      <c r="G32949" s="401"/>
      <c r="H32949" s="401"/>
      <c r="I32949" s="401"/>
      <c r="J32949" s="194"/>
      <c r="K32949" s="194"/>
      <c r="L32949" s="195"/>
      <c r="M32949" s="196"/>
      <c r="N32949" s="197"/>
      <c r="O32949" s="197"/>
      <c r="P32949" s="231"/>
    </row>
    <row r="32950" spans="2:16">
      <c r="B32950" s="351"/>
      <c r="C32950" s="398"/>
      <c r="D32950" s="399"/>
      <c r="E32950" s="400"/>
      <c r="G32950" s="401"/>
      <c r="H32950" s="401"/>
      <c r="I32950" s="401"/>
      <c r="J32950" s="194"/>
      <c r="K32950" s="194"/>
      <c r="L32950" s="195"/>
      <c r="M32950" s="196"/>
      <c r="N32950" s="197"/>
      <c r="O32950" s="197"/>
      <c r="P32950" s="231"/>
    </row>
    <row r="32951" spans="2:16">
      <c r="B32951" s="351"/>
      <c r="C32951" s="398"/>
      <c r="D32951" s="399"/>
      <c r="E32951" s="400"/>
      <c r="G32951" s="401"/>
      <c r="H32951" s="401"/>
      <c r="I32951" s="401"/>
      <c r="J32951" s="194"/>
      <c r="K32951" s="194"/>
      <c r="L32951" s="195"/>
      <c r="M32951" s="196"/>
      <c r="N32951" s="197"/>
      <c r="O32951" s="197"/>
      <c r="P32951" s="231"/>
    </row>
    <row r="32952" spans="2:16">
      <c r="B32952" s="351"/>
      <c r="C32952" s="398"/>
      <c r="D32952" s="399"/>
      <c r="E32952" s="400"/>
      <c r="G32952" s="401"/>
      <c r="H32952" s="401"/>
      <c r="I32952" s="401"/>
      <c r="J32952" s="194"/>
      <c r="K32952" s="194"/>
      <c r="L32952" s="195"/>
      <c r="M32952" s="196"/>
      <c r="N32952" s="197"/>
      <c r="O32952" s="197"/>
      <c r="P32952" s="231"/>
    </row>
    <row r="32953" spans="2:16">
      <c r="B32953" s="351"/>
      <c r="C32953" s="398"/>
      <c r="D32953" s="399"/>
      <c r="E32953" s="400"/>
      <c r="G32953" s="401"/>
      <c r="H32953" s="401"/>
      <c r="I32953" s="401"/>
      <c r="J32953" s="194"/>
      <c r="K32953" s="194"/>
      <c r="L32953" s="195"/>
      <c r="M32953" s="196"/>
      <c r="N32953" s="197"/>
      <c r="O32953" s="197"/>
      <c r="P32953" s="231"/>
    </row>
    <row r="32954" spans="2:16">
      <c r="B32954" s="351"/>
      <c r="C32954" s="398"/>
      <c r="D32954" s="399"/>
      <c r="E32954" s="400"/>
      <c r="G32954" s="401"/>
      <c r="H32954" s="401"/>
      <c r="I32954" s="401"/>
      <c r="J32954" s="194"/>
      <c r="K32954" s="194"/>
      <c r="L32954" s="195"/>
      <c r="M32954" s="196"/>
      <c r="N32954" s="197"/>
      <c r="O32954" s="197"/>
      <c r="P32954" s="231"/>
    </row>
    <row r="32955" spans="2:16">
      <c r="B32955" s="351"/>
      <c r="C32955" s="398"/>
      <c r="D32955" s="399"/>
      <c r="E32955" s="400"/>
      <c r="G32955" s="401"/>
      <c r="H32955" s="401"/>
      <c r="I32955" s="401"/>
      <c r="J32955" s="194"/>
      <c r="K32955" s="194"/>
      <c r="L32955" s="195"/>
      <c r="M32955" s="196"/>
      <c r="N32955" s="197"/>
      <c r="O32955" s="197"/>
      <c r="P32955" s="231"/>
    </row>
    <row r="32956" spans="2:16">
      <c r="B32956" s="351"/>
      <c r="C32956" s="398"/>
      <c r="D32956" s="399"/>
      <c r="E32956" s="400"/>
      <c r="G32956" s="401"/>
      <c r="H32956" s="401"/>
      <c r="I32956" s="401"/>
      <c r="J32956" s="194"/>
      <c r="K32956" s="194"/>
      <c r="L32956" s="195"/>
      <c r="M32956" s="196"/>
      <c r="N32956" s="197"/>
      <c r="O32956" s="197"/>
      <c r="P32956" s="231"/>
    </row>
    <row r="32957" spans="2:16">
      <c r="B32957" s="351"/>
      <c r="C32957" s="398"/>
      <c r="D32957" s="399"/>
      <c r="E32957" s="400"/>
      <c r="G32957" s="401"/>
      <c r="H32957" s="401"/>
      <c r="I32957" s="401"/>
      <c r="J32957" s="194"/>
      <c r="K32957" s="194"/>
      <c r="L32957" s="195"/>
      <c r="M32957" s="196"/>
      <c r="N32957" s="197"/>
      <c r="O32957" s="197"/>
      <c r="P32957" s="231"/>
    </row>
    <row r="32958" spans="2:16">
      <c r="B32958" s="351"/>
      <c r="C32958" s="398"/>
      <c r="D32958" s="399"/>
      <c r="E32958" s="400"/>
      <c r="G32958" s="401"/>
      <c r="H32958" s="401"/>
      <c r="I32958" s="401"/>
      <c r="J32958" s="194"/>
      <c r="K32958" s="194"/>
      <c r="L32958" s="195"/>
      <c r="M32958" s="196"/>
      <c r="N32958" s="197"/>
      <c r="O32958" s="197"/>
      <c r="P32958" s="231"/>
    </row>
    <row r="32959" spans="2:16">
      <c r="B32959" s="351"/>
      <c r="C32959" s="398"/>
      <c r="D32959" s="399"/>
      <c r="E32959" s="400"/>
      <c r="G32959" s="401"/>
      <c r="H32959" s="401"/>
      <c r="I32959" s="401"/>
      <c r="J32959" s="194"/>
      <c r="K32959" s="194"/>
      <c r="L32959" s="195"/>
      <c r="M32959" s="196"/>
      <c r="N32959" s="197"/>
      <c r="O32959" s="197"/>
      <c r="P32959" s="231"/>
    </row>
    <row r="32960" spans="2:16">
      <c r="B32960" s="351"/>
      <c r="C32960" s="398"/>
      <c r="D32960" s="399"/>
      <c r="E32960" s="400"/>
      <c r="G32960" s="401"/>
      <c r="H32960" s="401"/>
      <c r="I32960" s="401"/>
      <c r="J32960" s="194"/>
      <c r="K32960" s="194"/>
      <c r="L32960" s="195"/>
      <c r="M32960" s="196"/>
      <c r="N32960" s="197"/>
      <c r="O32960" s="197"/>
      <c r="P32960" s="231"/>
    </row>
    <row r="32961" spans="2:16">
      <c r="B32961" s="351"/>
      <c r="C32961" s="398"/>
      <c r="D32961" s="399"/>
      <c r="E32961" s="400"/>
      <c r="G32961" s="401"/>
      <c r="H32961" s="401"/>
      <c r="I32961" s="401"/>
      <c r="J32961" s="194"/>
      <c r="K32961" s="194"/>
      <c r="L32961" s="195"/>
      <c r="M32961" s="196"/>
      <c r="N32961" s="197"/>
      <c r="O32961" s="197"/>
      <c r="P32961" s="231"/>
    </row>
    <row r="32962" spans="2:16">
      <c r="B32962" s="351"/>
      <c r="C32962" s="398"/>
      <c r="D32962" s="399"/>
      <c r="E32962" s="400"/>
      <c r="G32962" s="401"/>
      <c r="H32962" s="401"/>
      <c r="I32962" s="401"/>
      <c r="J32962" s="194"/>
      <c r="K32962" s="194"/>
      <c r="L32962" s="195"/>
      <c r="M32962" s="196"/>
      <c r="N32962" s="197"/>
      <c r="O32962" s="197"/>
      <c r="P32962" s="231"/>
    </row>
    <row r="32963" spans="2:16">
      <c r="B32963" s="351"/>
      <c r="C32963" s="398"/>
      <c r="D32963" s="399"/>
      <c r="E32963" s="400"/>
      <c r="G32963" s="401"/>
      <c r="H32963" s="401"/>
      <c r="I32963" s="401"/>
      <c r="J32963" s="194"/>
      <c r="K32963" s="194"/>
      <c r="L32963" s="195"/>
      <c r="M32963" s="196"/>
      <c r="N32963" s="197"/>
      <c r="O32963" s="197"/>
      <c r="P32963" s="231"/>
    </row>
    <row r="32964" spans="2:16">
      <c r="B32964" s="351"/>
      <c r="C32964" s="398"/>
      <c r="D32964" s="399"/>
      <c r="E32964" s="400"/>
      <c r="G32964" s="401"/>
      <c r="H32964" s="401"/>
      <c r="I32964" s="401"/>
      <c r="J32964" s="194"/>
      <c r="K32964" s="194"/>
      <c r="L32964" s="195"/>
      <c r="M32964" s="196"/>
      <c r="N32964" s="197"/>
      <c r="O32964" s="197"/>
      <c r="P32964" s="231"/>
    </row>
    <row r="32965" spans="2:16">
      <c r="B32965" s="351"/>
      <c r="C32965" s="398"/>
      <c r="D32965" s="399"/>
      <c r="E32965" s="400"/>
      <c r="G32965" s="401"/>
      <c r="H32965" s="401"/>
      <c r="I32965" s="401"/>
      <c r="J32965" s="194"/>
      <c r="K32965" s="194"/>
      <c r="L32965" s="195"/>
      <c r="M32965" s="196"/>
      <c r="N32965" s="197"/>
      <c r="O32965" s="197"/>
      <c r="P32965" s="231"/>
    </row>
    <row r="32966" spans="2:16">
      <c r="B32966" s="351"/>
      <c r="C32966" s="398"/>
      <c r="D32966" s="399"/>
      <c r="E32966" s="400"/>
      <c r="G32966" s="401"/>
      <c r="H32966" s="401"/>
      <c r="I32966" s="401"/>
      <c r="J32966" s="194"/>
      <c r="K32966" s="194"/>
      <c r="L32966" s="195"/>
      <c r="M32966" s="196"/>
      <c r="N32966" s="197"/>
      <c r="O32966" s="197"/>
      <c r="P32966" s="231"/>
    </row>
    <row r="32967" spans="2:16">
      <c r="B32967" s="351"/>
      <c r="C32967" s="398"/>
      <c r="D32967" s="399"/>
      <c r="E32967" s="400"/>
      <c r="G32967" s="401"/>
      <c r="H32967" s="401"/>
      <c r="I32967" s="401"/>
      <c r="J32967" s="194"/>
      <c r="K32967" s="194"/>
      <c r="L32967" s="195"/>
      <c r="M32967" s="196"/>
      <c r="N32967" s="197"/>
      <c r="O32967" s="197"/>
      <c r="P32967" s="231"/>
    </row>
    <row r="32968" spans="2:16">
      <c r="B32968" s="351"/>
      <c r="C32968" s="398"/>
      <c r="D32968" s="399"/>
      <c r="E32968" s="400"/>
      <c r="G32968" s="401"/>
      <c r="H32968" s="401"/>
      <c r="I32968" s="401"/>
      <c r="J32968" s="194"/>
      <c r="K32968" s="194"/>
      <c r="L32968" s="195"/>
      <c r="M32968" s="196"/>
      <c r="N32968" s="197"/>
      <c r="O32968" s="197"/>
      <c r="P32968" s="231"/>
    </row>
    <row r="32969" spans="2:16">
      <c r="B32969" s="351"/>
      <c r="C32969" s="398"/>
      <c r="D32969" s="399"/>
      <c r="E32969" s="400"/>
      <c r="G32969" s="401"/>
      <c r="H32969" s="401"/>
      <c r="I32969" s="401"/>
      <c r="J32969" s="194"/>
      <c r="K32969" s="194"/>
      <c r="L32969" s="195"/>
      <c r="M32969" s="196"/>
      <c r="N32969" s="197"/>
      <c r="O32969" s="197"/>
      <c r="P32969" s="231"/>
    </row>
    <row r="32970" spans="2:16">
      <c r="B32970" s="351"/>
      <c r="C32970" s="398"/>
      <c r="D32970" s="399"/>
      <c r="E32970" s="400"/>
      <c r="G32970" s="401"/>
      <c r="H32970" s="401"/>
      <c r="I32970" s="401"/>
      <c r="J32970" s="194"/>
      <c r="K32970" s="194"/>
      <c r="L32970" s="195"/>
      <c r="M32970" s="196"/>
      <c r="N32970" s="197"/>
      <c r="O32970" s="197"/>
      <c r="P32970" s="231"/>
    </row>
    <row r="32971" spans="2:16">
      <c r="B32971" s="351"/>
      <c r="C32971" s="398"/>
      <c r="D32971" s="399"/>
      <c r="E32971" s="400"/>
      <c r="G32971" s="401"/>
      <c r="H32971" s="401"/>
      <c r="I32971" s="401"/>
      <c r="J32971" s="194"/>
      <c r="K32971" s="194"/>
      <c r="L32971" s="195"/>
      <c r="M32971" s="196"/>
      <c r="N32971" s="197"/>
      <c r="O32971" s="197"/>
      <c r="P32971" s="231"/>
    </row>
    <row r="32972" spans="2:16">
      <c r="B32972" s="351"/>
      <c r="C32972" s="398"/>
      <c r="D32972" s="399"/>
      <c r="E32972" s="400"/>
      <c r="G32972" s="401"/>
      <c r="H32972" s="401"/>
      <c r="I32972" s="401"/>
      <c r="J32972" s="194"/>
      <c r="K32972" s="194"/>
      <c r="L32972" s="195"/>
      <c r="M32972" s="196"/>
      <c r="N32972" s="197"/>
      <c r="O32972" s="197"/>
      <c r="P32972" s="231"/>
    </row>
    <row r="32973" spans="2:16">
      <c r="B32973" s="351"/>
      <c r="C32973" s="398"/>
      <c r="D32973" s="399"/>
      <c r="E32973" s="400"/>
      <c r="G32973" s="401"/>
      <c r="H32973" s="401"/>
      <c r="I32973" s="401"/>
      <c r="J32973" s="194"/>
      <c r="K32973" s="194"/>
      <c r="L32973" s="195"/>
      <c r="M32973" s="196"/>
      <c r="N32973" s="197"/>
      <c r="O32973" s="197"/>
      <c r="P32973" s="231"/>
    </row>
    <row r="32974" spans="2:16">
      <c r="B32974" s="351"/>
      <c r="C32974" s="398"/>
      <c r="D32974" s="399"/>
      <c r="E32974" s="400"/>
      <c r="G32974" s="401"/>
      <c r="H32974" s="401"/>
      <c r="I32974" s="401"/>
      <c r="J32974" s="194"/>
      <c r="K32974" s="194"/>
      <c r="L32974" s="195"/>
      <c r="M32974" s="196"/>
      <c r="N32974" s="197"/>
      <c r="O32974" s="197"/>
      <c r="P32974" s="231"/>
    </row>
    <row r="32975" spans="2:16">
      <c r="B32975" s="351"/>
      <c r="C32975" s="398"/>
      <c r="D32975" s="399"/>
      <c r="E32975" s="400"/>
      <c r="G32975" s="401"/>
      <c r="H32975" s="401"/>
      <c r="I32975" s="401"/>
      <c r="J32975" s="194"/>
      <c r="K32975" s="194"/>
      <c r="L32975" s="195"/>
      <c r="M32975" s="196"/>
      <c r="N32975" s="197"/>
      <c r="O32975" s="197"/>
      <c r="P32975" s="231"/>
    </row>
    <row r="32976" spans="2:16">
      <c r="B32976" s="351"/>
      <c r="C32976" s="398"/>
      <c r="D32976" s="399"/>
      <c r="E32976" s="400"/>
      <c r="G32976" s="401"/>
      <c r="H32976" s="401"/>
      <c r="I32976" s="401"/>
      <c r="J32976" s="194"/>
      <c r="K32976" s="194"/>
      <c r="L32976" s="195"/>
      <c r="M32976" s="196"/>
      <c r="N32976" s="197"/>
      <c r="O32976" s="197"/>
      <c r="P32976" s="231"/>
    </row>
    <row r="32977" spans="2:16">
      <c r="B32977" s="351"/>
      <c r="C32977" s="398"/>
      <c r="D32977" s="399"/>
      <c r="E32977" s="400"/>
      <c r="G32977" s="401"/>
      <c r="H32977" s="401"/>
      <c r="I32977" s="401"/>
      <c r="J32977" s="194"/>
      <c r="K32977" s="194"/>
      <c r="L32977" s="195"/>
      <c r="M32977" s="196"/>
      <c r="N32977" s="197"/>
      <c r="O32977" s="197"/>
      <c r="P32977" s="231"/>
    </row>
    <row r="32978" spans="2:16">
      <c r="B32978" s="351"/>
      <c r="C32978" s="398"/>
      <c r="D32978" s="399"/>
      <c r="E32978" s="400"/>
      <c r="G32978" s="401"/>
      <c r="H32978" s="401"/>
      <c r="I32978" s="401"/>
      <c r="J32978" s="194"/>
      <c r="K32978" s="194"/>
      <c r="L32978" s="195"/>
      <c r="M32978" s="196"/>
      <c r="N32978" s="197"/>
      <c r="O32978" s="197"/>
      <c r="P32978" s="231"/>
    </row>
    <row r="32979" spans="2:16">
      <c r="B32979" s="351"/>
      <c r="C32979" s="398"/>
      <c r="D32979" s="399"/>
      <c r="E32979" s="400"/>
      <c r="G32979" s="401"/>
      <c r="H32979" s="401"/>
      <c r="I32979" s="401"/>
      <c r="J32979" s="194"/>
      <c r="K32979" s="194"/>
      <c r="L32979" s="195"/>
      <c r="M32979" s="196"/>
      <c r="N32979" s="197"/>
      <c r="O32979" s="197"/>
      <c r="P32979" s="231"/>
    </row>
    <row r="32980" spans="2:16">
      <c r="B32980" s="351"/>
      <c r="C32980" s="398"/>
      <c r="D32980" s="399"/>
      <c r="E32980" s="400"/>
      <c r="G32980" s="401"/>
      <c r="H32980" s="401"/>
      <c r="I32980" s="401"/>
      <c r="J32980" s="194"/>
      <c r="K32980" s="194"/>
      <c r="L32980" s="195"/>
      <c r="M32980" s="196"/>
      <c r="N32980" s="197"/>
      <c r="O32980" s="197"/>
      <c r="P32980" s="231"/>
    </row>
    <row r="32981" spans="2:16">
      <c r="B32981" s="351"/>
      <c r="C32981" s="398"/>
      <c r="D32981" s="399"/>
      <c r="E32981" s="400"/>
      <c r="G32981" s="401"/>
      <c r="H32981" s="401"/>
      <c r="I32981" s="401"/>
      <c r="J32981" s="194"/>
      <c r="K32981" s="194"/>
      <c r="L32981" s="195"/>
      <c r="M32981" s="196"/>
      <c r="N32981" s="197"/>
      <c r="O32981" s="197"/>
      <c r="P32981" s="231"/>
    </row>
    <row r="32982" spans="2:16">
      <c r="B32982" s="351"/>
      <c r="C32982" s="398"/>
      <c r="D32982" s="399"/>
      <c r="E32982" s="400"/>
      <c r="G32982" s="401"/>
      <c r="H32982" s="401"/>
      <c r="I32982" s="401"/>
      <c r="J32982" s="194"/>
      <c r="K32982" s="194"/>
      <c r="L32982" s="195"/>
      <c r="M32982" s="196"/>
      <c r="N32982" s="197"/>
      <c r="O32982" s="197"/>
      <c r="P32982" s="231"/>
    </row>
    <row r="32983" spans="2:16">
      <c r="B32983" s="351"/>
      <c r="C32983" s="398"/>
      <c r="D32983" s="399"/>
      <c r="E32983" s="400"/>
      <c r="G32983" s="401"/>
      <c r="H32983" s="401"/>
      <c r="I32983" s="401"/>
      <c r="J32983" s="194"/>
      <c r="K32983" s="194"/>
      <c r="L32983" s="195"/>
      <c r="M32983" s="196"/>
      <c r="N32983" s="197"/>
      <c r="O32983" s="197"/>
      <c r="P32983" s="231"/>
    </row>
    <row r="32984" spans="2:16">
      <c r="B32984" s="351"/>
      <c r="C32984" s="398"/>
      <c r="D32984" s="399"/>
      <c r="E32984" s="400"/>
      <c r="G32984" s="401"/>
      <c r="H32984" s="401"/>
      <c r="I32984" s="401"/>
      <c r="J32984" s="194"/>
      <c r="K32984" s="194"/>
      <c r="L32984" s="195"/>
      <c r="M32984" s="196"/>
      <c r="N32984" s="197"/>
      <c r="O32984" s="197"/>
      <c r="P32984" s="231"/>
    </row>
    <row r="32985" spans="2:16">
      <c r="B32985" s="351"/>
      <c r="C32985" s="398"/>
      <c r="D32985" s="399"/>
      <c r="E32985" s="400"/>
      <c r="G32985" s="401"/>
      <c r="H32985" s="401"/>
      <c r="I32985" s="401"/>
      <c r="J32985" s="194"/>
      <c r="K32985" s="194"/>
      <c r="L32985" s="195"/>
      <c r="M32985" s="196"/>
      <c r="N32985" s="197"/>
      <c r="O32985" s="197"/>
      <c r="P32985" s="231"/>
    </row>
    <row r="32986" spans="2:16">
      <c r="B32986" s="351"/>
      <c r="C32986" s="398"/>
      <c r="D32986" s="399"/>
      <c r="E32986" s="400"/>
      <c r="G32986" s="401"/>
      <c r="H32986" s="401"/>
      <c r="I32986" s="401"/>
      <c r="J32986" s="194"/>
      <c r="K32986" s="194"/>
      <c r="L32986" s="195"/>
      <c r="M32986" s="196"/>
      <c r="N32986" s="197"/>
      <c r="O32986" s="197"/>
      <c r="P32986" s="231"/>
    </row>
    <row r="32987" spans="2:16">
      <c r="B32987" s="351"/>
      <c r="C32987" s="398"/>
      <c r="D32987" s="399"/>
      <c r="E32987" s="400"/>
      <c r="G32987" s="401"/>
      <c r="H32987" s="401"/>
      <c r="I32987" s="401"/>
      <c r="J32987" s="194"/>
      <c r="K32987" s="194"/>
      <c r="L32987" s="195"/>
      <c r="M32987" s="196"/>
      <c r="N32987" s="197"/>
      <c r="O32987" s="197"/>
      <c r="P32987" s="231"/>
    </row>
    <row r="32988" spans="2:16">
      <c r="B32988" s="351"/>
      <c r="C32988" s="398"/>
      <c r="D32988" s="399"/>
      <c r="E32988" s="400"/>
      <c r="G32988" s="401"/>
      <c r="H32988" s="401"/>
      <c r="I32988" s="401"/>
      <c r="J32988" s="194"/>
      <c r="K32988" s="194"/>
      <c r="L32988" s="195"/>
      <c r="M32988" s="196"/>
      <c r="N32988" s="197"/>
      <c r="O32988" s="197"/>
      <c r="P32988" s="231"/>
    </row>
    <row r="32989" spans="2:16">
      <c r="B32989" s="351"/>
      <c r="C32989" s="398"/>
      <c r="D32989" s="399"/>
      <c r="E32989" s="400"/>
      <c r="G32989" s="401"/>
      <c r="H32989" s="401"/>
      <c r="I32989" s="401"/>
      <c r="J32989" s="194"/>
      <c r="K32989" s="194"/>
      <c r="L32989" s="195"/>
      <c r="M32989" s="196"/>
      <c r="N32989" s="197"/>
      <c r="O32989" s="197"/>
      <c r="P32989" s="231"/>
    </row>
    <row r="32990" spans="2:16">
      <c r="B32990" s="351"/>
      <c r="C32990" s="398"/>
      <c r="D32990" s="399"/>
      <c r="E32990" s="400"/>
      <c r="G32990" s="401"/>
      <c r="H32990" s="401"/>
      <c r="I32990" s="401"/>
      <c r="J32990" s="194"/>
      <c r="K32990" s="194"/>
      <c r="L32990" s="195"/>
      <c r="M32990" s="196"/>
      <c r="N32990" s="197"/>
      <c r="O32990" s="197"/>
      <c r="P32990" s="231"/>
    </row>
    <row r="32991" spans="2:16">
      <c r="B32991" s="351"/>
      <c r="C32991" s="398"/>
      <c r="D32991" s="399"/>
      <c r="E32991" s="400"/>
      <c r="G32991" s="401"/>
      <c r="H32991" s="401"/>
      <c r="I32991" s="401"/>
      <c r="J32991" s="194"/>
      <c r="K32991" s="194"/>
      <c r="L32991" s="195"/>
      <c r="M32991" s="196"/>
      <c r="N32991" s="197"/>
      <c r="O32991" s="197"/>
      <c r="P32991" s="231"/>
    </row>
    <row r="32992" spans="2:16">
      <c r="B32992" s="351"/>
      <c r="C32992" s="398"/>
      <c r="D32992" s="399"/>
      <c r="E32992" s="400"/>
      <c r="G32992" s="401"/>
      <c r="H32992" s="401"/>
      <c r="I32992" s="401"/>
      <c r="J32992" s="194"/>
      <c r="K32992" s="194"/>
      <c r="L32992" s="195"/>
      <c r="M32992" s="196"/>
      <c r="N32992" s="197"/>
      <c r="O32992" s="197"/>
      <c r="P32992" s="231"/>
    </row>
    <row r="32993" spans="2:16">
      <c r="B32993" s="351"/>
      <c r="C32993" s="398"/>
      <c r="D32993" s="399"/>
      <c r="E32993" s="400"/>
      <c r="G32993" s="401"/>
      <c r="H32993" s="401"/>
      <c r="I32993" s="401"/>
      <c r="J32993" s="194"/>
      <c r="K32993" s="194"/>
      <c r="L32993" s="195"/>
      <c r="M32993" s="196"/>
      <c r="N32993" s="197"/>
      <c r="O32993" s="197"/>
      <c r="P32993" s="231"/>
    </row>
    <row r="32994" spans="2:16">
      <c r="B32994" s="351"/>
      <c r="C32994" s="398"/>
      <c r="D32994" s="399"/>
      <c r="E32994" s="400"/>
      <c r="G32994" s="401"/>
      <c r="H32994" s="401"/>
      <c r="I32994" s="401"/>
      <c r="J32994" s="194"/>
      <c r="K32994" s="194"/>
      <c r="L32994" s="195"/>
      <c r="M32994" s="196"/>
      <c r="N32994" s="197"/>
      <c r="O32994" s="197"/>
      <c r="P32994" s="231"/>
    </row>
    <row r="32995" spans="2:16">
      <c r="B32995" s="351"/>
      <c r="C32995" s="398"/>
      <c r="D32995" s="399"/>
      <c r="E32995" s="400"/>
      <c r="G32995" s="401"/>
      <c r="H32995" s="401"/>
      <c r="I32995" s="401"/>
      <c r="J32995" s="194"/>
      <c r="K32995" s="194"/>
      <c r="L32995" s="195"/>
      <c r="M32995" s="196"/>
      <c r="N32995" s="197"/>
      <c r="O32995" s="197"/>
      <c r="P32995" s="231"/>
    </row>
    <row r="32996" spans="2:16">
      <c r="B32996" s="351"/>
      <c r="C32996" s="398"/>
      <c r="D32996" s="399"/>
      <c r="E32996" s="400"/>
      <c r="G32996" s="401"/>
      <c r="H32996" s="401"/>
      <c r="I32996" s="401"/>
      <c r="J32996" s="194"/>
      <c r="K32996" s="194"/>
      <c r="L32996" s="195"/>
      <c r="M32996" s="196"/>
      <c r="N32996" s="197"/>
      <c r="O32996" s="197"/>
      <c r="P32996" s="231"/>
    </row>
    <row r="32997" spans="2:16">
      <c r="B32997" s="351"/>
      <c r="C32997" s="398"/>
      <c r="D32997" s="399"/>
      <c r="E32997" s="400"/>
      <c r="G32997" s="401"/>
      <c r="H32997" s="401"/>
      <c r="I32997" s="401"/>
      <c r="J32997" s="194"/>
      <c r="K32997" s="194"/>
      <c r="L32997" s="195"/>
      <c r="M32997" s="196"/>
      <c r="N32997" s="197"/>
      <c r="O32997" s="197"/>
      <c r="P32997" s="231"/>
    </row>
    <row r="32998" spans="2:16">
      <c r="B32998" s="351"/>
      <c r="C32998" s="398"/>
      <c r="D32998" s="399"/>
      <c r="E32998" s="400"/>
      <c r="G32998" s="401"/>
      <c r="H32998" s="401"/>
      <c r="I32998" s="401"/>
      <c r="J32998" s="194"/>
      <c r="K32998" s="194"/>
      <c r="L32998" s="195"/>
      <c r="M32998" s="196"/>
      <c r="N32998" s="197"/>
      <c r="O32998" s="197"/>
      <c r="P32998" s="231"/>
    </row>
    <row r="32999" spans="2:16">
      <c r="B32999" s="351"/>
      <c r="C32999" s="398"/>
      <c r="D32999" s="399"/>
      <c r="E32999" s="400"/>
      <c r="G32999" s="401"/>
      <c r="H32999" s="401"/>
      <c r="I32999" s="401"/>
      <c r="J32999" s="194"/>
      <c r="K32999" s="194"/>
      <c r="L32999" s="195"/>
      <c r="M32999" s="196"/>
      <c r="N32999" s="197"/>
      <c r="O32999" s="197"/>
      <c r="P32999" s="231"/>
    </row>
    <row r="33000" spans="2:16">
      <c r="B33000" s="351"/>
      <c r="C33000" s="398"/>
      <c r="D33000" s="399"/>
      <c r="E33000" s="400"/>
      <c r="G33000" s="401"/>
      <c r="H33000" s="401"/>
      <c r="I33000" s="401"/>
      <c r="J33000" s="194"/>
      <c r="K33000" s="194"/>
      <c r="L33000" s="195"/>
      <c r="M33000" s="196"/>
      <c r="N33000" s="197"/>
      <c r="O33000" s="197"/>
      <c r="P33000" s="231"/>
    </row>
    <row r="33001" spans="2:16">
      <c r="B33001" s="351"/>
      <c r="C33001" s="398"/>
      <c r="D33001" s="399"/>
      <c r="E33001" s="400"/>
      <c r="G33001" s="401"/>
      <c r="H33001" s="401"/>
      <c r="I33001" s="401"/>
      <c r="J33001" s="194"/>
      <c r="K33001" s="194"/>
      <c r="L33001" s="195"/>
      <c r="M33001" s="196"/>
      <c r="N33001" s="197"/>
      <c r="O33001" s="197"/>
      <c r="P33001" s="231"/>
    </row>
    <row r="33002" spans="2:16">
      <c r="B33002" s="351"/>
      <c r="C33002" s="398"/>
      <c r="D33002" s="399"/>
      <c r="E33002" s="400"/>
      <c r="G33002" s="401"/>
      <c r="H33002" s="401"/>
      <c r="I33002" s="401"/>
      <c r="J33002" s="194"/>
      <c r="K33002" s="194"/>
      <c r="L33002" s="195"/>
      <c r="M33002" s="196"/>
      <c r="N33002" s="197"/>
      <c r="O33002" s="197"/>
      <c r="P33002" s="231"/>
    </row>
    <row r="33003" spans="2:16">
      <c r="B33003" s="351"/>
      <c r="C33003" s="398"/>
      <c r="D33003" s="399"/>
      <c r="E33003" s="400"/>
      <c r="G33003" s="401"/>
      <c r="H33003" s="401"/>
      <c r="I33003" s="401"/>
      <c r="J33003" s="194"/>
      <c r="K33003" s="194"/>
      <c r="L33003" s="195"/>
      <c r="M33003" s="196"/>
      <c r="N33003" s="197"/>
      <c r="O33003" s="197"/>
      <c r="P33003" s="231"/>
    </row>
    <row r="33004" spans="2:16">
      <c r="B33004" s="351"/>
      <c r="C33004" s="398"/>
      <c r="D33004" s="399"/>
      <c r="E33004" s="400"/>
      <c r="G33004" s="401"/>
      <c r="H33004" s="401"/>
      <c r="I33004" s="401"/>
      <c r="J33004" s="194"/>
      <c r="K33004" s="194"/>
      <c r="L33004" s="195"/>
      <c r="M33004" s="196"/>
      <c r="N33004" s="197"/>
      <c r="O33004" s="197"/>
      <c r="P33004" s="231"/>
    </row>
    <row r="33005" spans="2:16">
      <c r="B33005" s="351"/>
      <c r="C33005" s="398"/>
      <c r="D33005" s="399"/>
      <c r="E33005" s="400"/>
      <c r="G33005" s="401"/>
      <c r="H33005" s="401"/>
      <c r="I33005" s="401"/>
      <c r="J33005" s="194"/>
      <c r="K33005" s="194"/>
      <c r="L33005" s="195"/>
      <c r="M33005" s="196"/>
      <c r="N33005" s="197"/>
      <c r="O33005" s="197"/>
      <c r="P33005" s="231"/>
    </row>
    <row r="33006" spans="2:16">
      <c r="B33006" s="351"/>
      <c r="C33006" s="398"/>
      <c r="D33006" s="399"/>
      <c r="E33006" s="400"/>
      <c r="G33006" s="401"/>
      <c r="H33006" s="401"/>
      <c r="I33006" s="401"/>
      <c r="J33006" s="194"/>
      <c r="K33006" s="194"/>
      <c r="L33006" s="195"/>
      <c r="M33006" s="196"/>
      <c r="N33006" s="197"/>
      <c r="O33006" s="197"/>
      <c r="P33006" s="231"/>
    </row>
    <row r="33007" spans="2:16">
      <c r="B33007" s="351"/>
      <c r="C33007" s="398"/>
      <c r="D33007" s="399"/>
      <c r="E33007" s="400"/>
      <c r="G33007" s="401"/>
      <c r="H33007" s="401"/>
      <c r="I33007" s="401"/>
      <c r="J33007" s="194"/>
      <c r="K33007" s="194"/>
      <c r="L33007" s="195"/>
      <c r="M33007" s="196"/>
      <c r="N33007" s="197"/>
      <c r="O33007" s="197"/>
      <c r="P33007" s="231"/>
    </row>
    <row r="33008" spans="2:16">
      <c r="B33008" s="351"/>
      <c r="C33008" s="398"/>
      <c r="D33008" s="399"/>
      <c r="E33008" s="400"/>
      <c r="G33008" s="401"/>
      <c r="H33008" s="401"/>
      <c r="I33008" s="401"/>
      <c r="J33008" s="194"/>
      <c r="K33008" s="194"/>
      <c r="L33008" s="195"/>
      <c r="M33008" s="196"/>
      <c r="N33008" s="197"/>
      <c r="O33008" s="197"/>
      <c r="P33008" s="231"/>
    </row>
    <row r="33009" spans="2:16">
      <c r="B33009" s="351"/>
      <c r="C33009" s="398"/>
      <c r="D33009" s="399"/>
      <c r="E33009" s="400"/>
      <c r="G33009" s="401"/>
      <c r="H33009" s="401"/>
      <c r="I33009" s="401"/>
      <c r="J33009" s="194"/>
      <c r="K33009" s="194"/>
      <c r="L33009" s="195"/>
      <c r="M33009" s="196"/>
      <c r="N33009" s="197"/>
      <c r="O33009" s="197"/>
      <c r="P33009" s="231"/>
    </row>
    <row r="33010" spans="2:16">
      <c r="B33010" s="351"/>
      <c r="C33010" s="398"/>
      <c r="D33010" s="399"/>
      <c r="E33010" s="400"/>
      <c r="G33010" s="401"/>
      <c r="H33010" s="401"/>
      <c r="I33010" s="401"/>
      <c r="J33010" s="194"/>
      <c r="K33010" s="194"/>
      <c r="L33010" s="195"/>
      <c r="M33010" s="196"/>
      <c r="N33010" s="197"/>
      <c r="O33010" s="197"/>
      <c r="P33010" s="231"/>
    </row>
    <row r="33011" spans="2:16">
      <c r="B33011" s="351"/>
      <c r="C33011" s="398"/>
      <c r="D33011" s="399"/>
      <c r="E33011" s="400"/>
      <c r="G33011" s="401"/>
      <c r="H33011" s="401"/>
      <c r="I33011" s="401"/>
      <c r="J33011" s="194"/>
      <c r="K33011" s="194"/>
      <c r="L33011" s="195"/>
      <c r="M33011" s="196"/>
      <c r="N33011" s="197"/>
      <c r="O33011" s="197"/>
      <c r="P33011" s="231"/>
    </row>
    <row r="33012" spans="2:16">
      <c r="B33012" s="351"/>
      <c r="C33012" s="398"/>
      <c r="D33012" s="399"/>
      <c r="E33012" s="400"/>
      <c r="G33012" s="401"/>
      <c r="H33012" s="401"/>
      <c r="I33012" s="401"/>
      <c r="J33012" s="194"/>
      <c r="K33012" s="194"/>
      <c r="L33012" s="195"/>
      <c r="M33012" s="196"/>
      <c r="N33012" s="197"/>
      <c r="O33012" s="197"/>
      <c r="P33012" s="231"/>
    </row>
    <row r="33013" spans="2:16">
      <c r="B33013" s="351"/>
      <c r="C33013" s="398"/>
      <c r="D33013" s="399"/>
      <c r="E33013" s="400"/>
      <c r="G33013" s="401"/>
      <c r="H33013" s="401"/>
      <c r="I33013" s="401"/>
      <c r="J33013" s="194"/>
      <c r="K33013" s="194"/>
      <c r="L33013" s="195"/>
      <c r="M33013" s="196"/>
      <c r="N33013" s="197"/>
      <c r="O33013" s="197"/>
      <c r="P33013" s="231"/>
    </row>
    <row r="33014" spans="2:16">
      <c r="B33014" s="351"/>
      <c r="C33014" s="398"/>
      <c r="D33014" s="399"/>
      <c r="E33014" s="400"/>
      <c r="G33014" s="401"/>
      <c r="H33014" s="401"/>
      <c r="I33014" s="401"/>
      <c r="J33014" s="194"/>
      <c r="K33014" s="194"/>
      <c r="L33014" s="195"/>
      <c r="M33014" s="196"/>
      <c r="N33014" s="197"/>
      <c r="O33014" s="197"/>
      <c r="P33014" s="231"/>
    </row>
    <row r="33015" spans="2:16">
      <c r="B33015" s="351"/>
      <c r="C33015" s="398"/>
      <c r="D33015" s="399"/>
      <c r="E33015" s="400"/>
      <c r="G33015" s="401"/>
      <c r="H33015" s="401"/>
      <c r="I33015" s="401"/>
      <c r="J33015" s="194"/>
      <c r="K33015" s="194"/>
      <c r="L33015" s="195"/>
      <c r="M33015" s="196"/>
      <c r="N33015" s="197"/>
      <c r="O33015" s="197"/>
      <c r="P33015" s="231"/>
    </row>
    <row r="33016" spans="2:16">
      <c r="B33016" s="351"/>
      <c r="C33016" s="398"/>
      <c r="D33016" s="399"/>
      <c r="E33016" s="400"/>
      <c r="G33016" s="401"/>
      <c r="H33016" s="401"/>
      <c r="I33016" s="401"/>
      <c r="J33016" s="194"/>
      <c r="K33016" s="194"/>
      <c r="L33016" s="195"/>
      <c r="M33016" s="196"/>
      <c r="N33016" s="197"/>
      <c r="O33016" s="197"/>
      <c r="P33016" s="231"/>
    </row>
    <row r="33017" spans="2:16">
      <c r="B33017" s="351"/>
      <c r="C33017" s="398"/>
      <c r="D33017" s="399"/>
      <c r="E33017" s="400"/>
      <c r="G33017" s="401"/>
      <c r="H33017" s="401"/>
      <c r="I33017" s="401"/>
      <c r="J33017" s="194"/>
      <c r="K33017" s="194"/>
      <c r="L33017" s="195"/>
      <c r="M33017" s="196"/>
      <c r="N33017" s="197"/>
      <c r="O33017" s="197"/>
      <c r="P33017" s="231"/>
    </row>
    <row r="33018" spans="2:16">
      <c r="B33018" s="351"/>
      <c r="C33018" s="398"/>
      <c r="D33018" s="399"/>
      <c r="E33018" s="400"/>
      <c r="G33018" s="401"/>
      <c r="H33018" s="401"/>
      <c r="I33018" s="401"/>
      <c r="J33018" s="194"/>
      <c r="K33018" s="194"/>
      <c r="L33018" s="195"/>
      <c r="M33018" s="196"/>
      <c r="N33018" s="197"/>
      <c r="O33018" s="197"/>
      <c r="P33018" s="231"/>
    </row>
    <row r="33019" spans="2:16">
      <c r="B33019" s="351"/>
      <c r="C33019" s="398"/>
      <c r="D33019" s="399"/>
      <c r="E33019" s="400"/>
      <c r="G33019" s="401"/>
      <c r="H33019" s="401"/>
      <c r="I33019" s="401"/>
      <c r="J33019" s="194"/>
      <c r="K33019" s="194"/>
      <c r="L33019" s="195"/>
      <c r="M33019" s="196"/>
      <c r="N33019" s="197"/>
      <c r="O33019" s="197"/>
      <c r="P33019" s="231"/>
    </row>
    <row r="33020" spans="2:16">
      <c r="B33020" s="351"/>
      <c r="C33020" s="398"/>
      <c r="D33020" s="399"/>
      <c r="E33020" s="400"/>
      <c r="G33020" s="401"/>
      <c r="H33020" s="401"/>
      <c r="I33020" s="401"/>
      <c r="J33020" s="194"/>
      <c r="K33020" s="194"/>
      <c r="L33020" s="195"/>
      <c r="M33020" s="196"/>
      <c r="N33020" s="197"/>
      <c r="O33020" s="197"/>
      <c r="P33020" s="231"/>
    </row>
    <row r="33021" spans="2:16">
      <c r="B33021" s="351"/>
      <c r="C33021" s="398"/>
      <c r="D33021" s="399"/>
      <c r="E33021" s="400"/>
      <c r="G33021" s="401"/>
      <c r="H33021" s="401"/>
      <c r="I33021" s="401"/>
      <c r="J33021" s="194"/>
      <c r="K33021" s="194"/>
      <c r="L33021" s="195"/>
      <c r="M33021" s="196"/>
      <c r="N33021" s="197"/>
      <c r="O33021" s="197"/>
      <c r="P33021" s="231"/>
    </row>
    <row r="33022" spans="2:16">
      <c r="B33022" s="351"/>
      <c r="C33022" s="398"/>
      <c r="D33022" s="399"/>
      <c r="E33022" s="400"/>
      <c r="G33022" s="401"/>
      <c r="H33022" s="401"/>
      <c r="I33022" s="401"/>
      <c r="J33022" s="194"/>
      <c r="K33022" s="194"/>
      <c r="L33022" s="195"/>
      <c r="M33022" s="196"/>
      <c r="N33022" s="197"/>
      <c r="O33022" s="197"/>
      <c r="P33022" s="231"/>
    </row>
    <row r="33023" spans="2:16">
      <c r="B33023" s="351"/>
      <c r="C33023" s="398"/>
      <c r="D33023" s="399"/>
      <c r="E33023" s="400"/>
      <c r="G33023" s="401"/>
      <c r="H33023" s="401"/>
      <c r="I33023" s="401"/>
      <c r="J33023" s="194"/>
      <c r="K33023" s="194"/>
      <c r="L33023" s="195"/>
      <c r="M33023" s="196"/>
      <c r="N33023" s="197"/>
      <c r="O33023" s="197"/>
      <c r="P33023" s="231"/>
    </row>
    <row r="33024" spans="2:16">
      <c r="B33024" s="351"/>
      <c r="C33024" s="398"/>
      <c r="D33024" s="399"/>
      <c r="E33024" s="400"/>
      <c r="G33024" s="401"/>
      <c r="H33024" s="401"/>
      <c r="I33024" s="401"/>
      <c r="J33024" s="194"/>
      <c r="K33024" s="194"/>
      <c r="L33024" s="195"/>
      <c r="M33024" s="196"/>
      <c r="N33024" s="197"/>
      <c r="O33024" s="197"/>
      <c r="P33024" s="231"/>
    </row>
    <row r="33025" spans="2:16">
      <c r="B33025" s="351"/>
      <c r="C33025" s="398"/>
      <c r="D33025" s="399"/>
      <c r="E33025" s="400"/>
      <c r="G33025" s="401"/>
      <c r="H33025" s="401"/>
      <c r="I33025" s="401"/>
      <c r="J33025" s="194"/>
      <c r="K33025" s="194"/>
      <c r="L33025" s="195"/>
      <c r="M33025" s="196"/>
      <c r="N33025" s="197"/>
      <c r="O33025" s="197"/>
      <c r="P33025" s="231"/>
    </row>
    <row r="33026" spans="2:16">
      <c r="B33026" s="351"/>
      <c r="C33026" s="398"/>
      <c r="D33026" s="399"/>
      <c r="E33026" s="400"/>
      <c r="G33026" s="401"/>
      <c r="H33026" s="401"/>
      <c r="I33026" s="401"/>
      <c r="J33026" s="194"/>
      <c r="K33026" s="194"/>
      <c r="L33026" s="195"/>
      <c r="M33026" s="196"/>
      <c r="N33026" s="197"/>
      <c r="O33026" s="197"/>
      <c r="P33026" s="231"/>
    </row>
    <row r="33027" spans="2:16">
      <c r="B33027" s="351"/>
      <c r="C33027" s="398"/>
      <c r="D33027" s="399"/>
      <c r="E33027" s="400"/>
      <c r="G33027" s="401"/>
      <c r="H33027" s="401"/>
      <c r="I33027" s="401"/>
      <c r="J33027" s="194"/>
      <c r="K33027" s="194"/>
      <c r="L33027" s="195"/>
      <c r="M33027" s="196"/>
      <c r="N33027" s="197"/>
      <c r="O33027" s="197"/>
      <c r="P33027" s="231"/>
    </row>
    <row r="33028" spans="2:16">
      <c r="B33028" s="351"/>
      <c r="C33028" s="398"/>
      <c r="D33028" s="399"/>
      <c r="E33028" s="400"/>
      <c r="G33028" s="401"/>
      <c r="H33028" s="401"/>
      <c r="I33028" s="401"/>
      <c r="J33028" s="194"/>
      <c r="K33028" s="194"/>
      <c r="L33028" s="195"/>
      <c r="M33028" s="196"/>
      <c r="N33028" s="197"/>
      <c r="O33028" s="197"/>
      <c r="P33028" s="231"/>
    </row>
    <row r="33029" spans="2:16">
      <c r="B33029" s="351"/>
      <c r="C33029" s="398"/>
      <c r="D33029" s="399"/>
      <c r="E33029" s="400"/>
      <c r="G33029" s="401"/>
      <c r="H33029" s="401"/>
      <c r="I33029" s="401"/>
      <c r="J33029" s="194"/>
      <c r="K33029" s="194"/>
      <c r="L33029" s="195"/>
      <c r="M33029" s="196"/>
      <c r="N33029" s="197"/>
      <c r="O33029" s="197"/>
      <c r="P33029" s="231"/>
    </row>
    <row r="33030" spans="2:16">
      <c r="B33030" s="351"/>
      <c r="C33030" s="398"/>
      <c r="D33030" s="399"/>
      <c r="E33030" s="400"/>
      <c r="G33030" s="401"/>
      <c r="H33030" s="401"/>
      <c r="I33030" s="401"/>
      <c r="J33030" s="194"/>
      <c r="K33030" s="194"/>
      <c r="L33030" s="195"/>
      <c r="M33030" s="196"/>
      <c r="N33030" s="197"/>
      <c r="O33030" s="197"/>
      <c r="P33030" s="231"/>
    </row>
    <row r="33031" spans="2:16">
      <c r="B33031" s="351"/>
      <c r="C33031" s="398"/>
      <c r="D33031" s="399"/>
      <c r="E33031" s="400"/>
      <c r="G33031" s="401"/>
      <c r="H33031" s="401"/>
      <c r="I33031" s="401"/>
      <c r="J33031" s="194"/>
      <c r="K33031" s="194"/>
      <c r="L33031" s="195"/>
      <c r="M33031" s="196"/>
      <c r="N33031" s="197"/>
      <c r="O33031" s="197"/>
      <c r="P33031" s="231"/>
    </row>
    <row r="33032" spans="2:16">
      <c r="B33032" s="351"/>
      <c r="C33032" s="398"/>
      <c r="D33032" s="399"/>
      <c r="E33032" s="400"/>
      <c r="G33032" s="401"/>
      <c r="H33032" s="401"/>
      <c r="I33032" s="401"/>
      <c r="J33032" s="194"/>
      <c r="K33032" s="194"/>
      <c r="L33032" s="195"/>
      <c r="M33032" s="196"/>
      <c r="N33032" s="197"/>
      <c r="O33032" s="197"/>
      <c r="P33032" s="231"/>
    </row>
    <row r="33033" spans="2:16">
      <c r="B33033" s="351"/>
      <c r="C33033" s="398"/>
      <c r="D33033" s="399"/>
      <c r="E33033" s="400"/>
      <c r="G33033" s="401"/>
      <c r="H33033" s="401"/>
      <c r="I33033" s="401"/>
      <c r="J33033" s="194"/>
      <c r="K33033" s="194"/>
      <c r="L33033" s="195"/>
      <c r="M33033" s="196"/>
      <c r="N33033" s="197"/>
      <c r="O33033" s="197"/>
      <c r="P33033" s="231"/>
    </row>
    <row r="33034" spans="2:16">
      <c r="B33034" s="351"/>
      <c r="C33034" s="398"/>
      <c r="D33034" s="399"/>
      <c r="E33034" s="400"/>
      <c r="G33034" s="401"/>
      <c r="H33034" s="401"/>
      <c r="I33034" s="401"/>
      <c r="J33034" s="194"/>
      <c r="K33034" s="194"/>
      <c r="L33034" s="195"/>
      <c r="M33034" s="196"/>
      <c r="N33034" s="197"/>
      <c r="O33034" s="197"/>
      <c r="P33034" s="231"/>
    </row>
    <row r="33035" spans="2:16">
      <c r="B33035" s="351"/>
      <c r="C33035" s="398"/>
      <c r="D33035" s="399"/>
      <c r="E33035" s="400"/>
      <c r="G33035" s="401"/>
      <c r="H33035" s="401"/>
      <c r="I33035" s="401"/>
      <c r="J33035" s="194"/>
      <c r="K33035" s="194"/>
      <c r="L33035" s="195"/>
      <c r="M33035" s="196"/>
      <c r="N33035" s="197"/>
      <c r="O33035" s="197"/>
      <c r="P33035" s="231"/>
    </row>
    <row r="33036" spans="2:16">
      <c r="B33036" s="351"/>
      <c r="C33036" s="398"/>
      <c r="D33036" s="399"/>
      <c r="E33036" s="400"/>
      <c r="G33036" s="401"/>
      <c r="H33036" s="401"/>
      <c r="I33036" s="401"/>
      <c r="J33036" s="194"/>
      <c r="K33036" s="194"/>
      <c r="L33036" s="195"/>
      <c r="M33036" s="196"/>
      <c r="N33036" s="197"/>
      <c r="O33036" s="197"/>
      <c r="P33036" s="231"/>
    </row>
    <row r="33037" spans="2:16">
      <c r="B33037" s="351"/>
      <c r="C33037" s="398"/>
      <c r="D33037" s="399"/>
      <c r="E33037" s="400"/>
      <c r="G33037" s="401"/>
      <c r="H33037" s="401"/>
      <c r="I33037" s="401"/>
      <c r="J33037" s="194"/>
      <c r="K33037" s="194"/>
      <c r="L33037" s="195"/>
      <c r="M33037" s="196"/>
      <c r="N33037" s="197"/>
      <c r="O33037" s="197"/>
      <c r="P33037" s="231"/>
    </row>
    <row r="33038" spans="2:16">
      <c r="B33038" s="351"/>
      <c r="C33038" s="398"/>
      <c r="D33038" s="399"/>
      <c r="E33038" s="400"/>
      <c r="G33038" s="401"/>
      <c r="H33038" s="401"/>
      <c r="I33038" s="401"/>
      <c r="J33038" s="194"/>
      <c r="K33038" s="194"/>
      <c r="L33038" s="195"/>
      <c r="M33038" s="196"/>
      <c r="N33038" s="197"/>
      <c r="O33038" s="197"/>
      <c r="P33038" s="231"/>
    </row>
    <row r="33039" spans="2:16">
      <c r="B33039" s="351"/>
      <c r="C33039" s="398"/>
      <c r="D33039" s="399"/>
      <c r="E33039" s="400"/>
      <c r="G33039" s="401"/>
      <c r="H33039" s="401"/>
      <c r="I33039" s="401"/>
      <c r="J33039" s="194"/>
      <c r="K33039" s="194"/>
      <c r="L33039" s="195"/>
      <c r="M33039" s="196"/>
      <c r="N33039" s="197"/>
      <c r="O33039" s="197"/>
      <c r="P33039" s="231"/>
    </row>
    <row r="33040" spans="2:16">
      <c r="B33040" s="351"/>
      <c r="C33040" s="398"/>
      <c r="D33040" s="399"/>
      <c r="E33040" s="400"/>
      <c r="G33040" s="401"/>
      <c r="H33040" s="401"/>
      <c r="I33040" s="401"/>
      <c r="J33040" s="194"/>
      <c r="K33040" s="194"/>
      <c r="L33040" s="195"/>
      <c r="M33040" s="196"/>
      <c r="N33040" s="197"/>
      <c r="O33040" s="197"/>
      <c r="P33040" s="231"/>
    </row>
    <row r="33041" spans="2:16">
      <c r="B33041" s="351"/>
      <c r="C33041" s="398"/>
      <c r="D33041" s="399"/>
      <c r="E33041" s="400"/>
      <c r="G33041" s="401"/>
      <c r="H33041" s="401"/>
      <c r="I33041" s="401"/>
      <c r="J33041" s="194"/>
      <c r="K33041" s="194"/>
      <c r="L33041" s="195"/>
      <c r="M33041" s="196"/>
      <c r="N33041" s="197"/>
      <c r="O33041" s="197"/>
      <c r="P33041" s="231"/>
    </row>
    <row r="33042" spans="2:16">
      <c r="B33042" s="351"/>
      <c r="C33042" s="398"/>
      <c r="D33042" s="399"/>
      <c r="E33042" s="400"/>
      <c r="G33042" s="401"/>
      <c r="H33042" s="401"/>
      <c r="I33042" s="401"/>
      <c r="J33042" s="194"/>
      <c r="K33042" s="194"/>
      <c r="L33042" s="195"/>
      <c r="M33042" s="196"/>
      <c r="N33042" s="197"/>
      <c r="O33042" s="197"/>
      <c r="P33042" s="231"/>
    </row>
    <row r="33043" spans="2:16">
      <c r="B33043" s="351"/>
      <c r="C33043" s="398"/>
      <c r="D33043" s="399"/>
      <c r="E33043" s="400"/>
      <c r="G33043" s="401"/>
      <c r="H33043" s="401"/>
      <c r="I33043" s="401"/>
      <c r="J33043" s="194"/>
      <c r="K33043" s="194"/>
      <c r="L33043" s="195"/>
      <c r="M33043" s="196"/>
      <c r="N33043" s="197"/>
      <c r="O33043" s="197"/>
      <c r="P33043" s="231"/>
    </row>
    <row r="33044" spans="2:16">
      <c r="B33044" s="351"/>
      <c r="C33044" s="398"/>
      <c r="D33044" s="399"/>
      <c r="E33044" s="400"/>
      <c r="G33044" s="401"/>
      <c r="H33044" s="401"/>
      <c r="I33044" s="401"/>
      <c r="J33044" s="194"/>
      <c r="K33044" s="194"/>
      <c r="L33044" s="195"/>
      <c r="M33044" s="196"/>
      <c r="N33044" s="197"/>
      <c r="O33044" s="197"/>
      <c r="P33044" s="231"/>
    </row>
    <row r="33045" spans="2:16">
      <c r="B33045" s="351"/>
      <c r="C33045" s="398"/>
      <c r="D33045" s="399"/>
      <c r="E33045" s="400"/>
      <c r="G33045" s="401"/>
      <c r="H33045" s="401"/>
      <c r="I33045" s="401"/>
      <c r="J33045" s="194"/>
      <c r="K33045" s="194"/>
      <c r="L33045" s="195"/>
      <c r="M33045" s="196"/>
      <c r="N33045" s="197"/>
      <c r="O33045" s="197"/>
      <c r="P33045" s="231"/>
    </row>
    <row r="33046" spans="2:16">
      <c r="B33046" s="351"/>
      <c r="C33046" s="398"/>
      <c r="D33046" s="399"/>
      <c r="E33046" s="400"/>
      <c r="G33046" s="401"/>
      <c r="H33046" s="401"/>
      <c r="I33046" s="401"/>
      <c r="J33046" s="194"/>
      <c r="K33046" s="194"/>
      <c r="L33046" s="195"/>
      <c r="M33046" s="196"/>
      <c r="N33046" s="197"/>
      <c r="O33046" s="197"/>
      <c r="P33046" s="231"/>
    </row>
    <row r="33047" spans="2:16">
      <c r="B33047" s="351"/>
      <c r="C33047" s="398"/>
      <c r="D33047" s="399"/>
      <c r="E33047" s="400"/>
      <c r="G33047" s="401"/>
      <c r="H33047" s="401"/>
      <c r="I33047" s="401"/>
      <c r="J33047" s="194"/>
      <c r="K33047" s="194"/>
      <c r="L33047" s="195"/>
      <c r="M33047" s="196"/>
      <c r="N33047" s="197"/>
      <c r="O33047" s="197"/>
      <c r="P33047" s="231"/>
    </row>
    <row r="33048" spans="2:16">
      <c r="B33048" s="351"/>
      <c r="C33048" s="398"/>
      <c r="D33048" s="399"/>
      <c r="E33048" s="400"/>
      <c r="G33048" s="401"/>
      <c r="H33048" s="401"/>
      <c r="I33048" s="401"/>
      <c r="J33048" s="194"/>
      <c r="K33048" s="194"/>
      <c r="L33048" s="195"/>
      <c r="M33048" s="196"/>
      <c r="N33048" s="197"/>
      <c r="O33048" s="197"/>
      <c r="P33048" s="231"/>
    </row>
    <row r="33049" spans="2:16">
      <c r="B33049" s="351"/>
      <c r="C33049" s="398"/>
      <c r="D33049" s="399"/>
      <c r="E33049" s="400"/>
      <c r="G33049" s="401"/>
      <c r="H33049" s="401"/>
      <c r="I33049" s="401"/>
      <c r="J33049" s="194"/>
      <c r="K33049" s="194"/>
      <c r="L33049" s="195"/>
      <c r="M33049" s="196"/>
      <c r="N33049" s="197"/>
      <c r="O33049" s="197"/>
      <c r="P33049" s="231"/>
    </row>
    <row r="33050" spans="2:16">
      <c r="B33050" s="351"/>
      <c r="C33050" s="398"/>
      <c r="D33050" s="399"/>
      <c r="E33050" s="400"/>
      <c r="G33050" s="401"/>
      <c r="H33050" s="401"/>
      <c r="I33050" s="401"/>
      <c r="J33050" s="194"/>
      <c r="K33050" s="194"/>
      <c r="L33050" s="195"/>
      <c r="M33050" s="196"/>
      <c r="N33050" s="197"/>
      <c r="O33050" s="197"/>
      <c r="P33050" s="231"/>
    </row>
    <row r="33051" spans="2:16">
      <c r="B33051" s="351"/>
      <c r="C33051" s="398"/>
      <c r="D33051" s="399"/>
      <c r="E33051" s="400"/>
      <c r="G33051" s="401"/>
      <c r="H33051" s="401"/>
      <c r="I33051" s="401"/>
      <c r="J33051" s="194"/>
      <c r="K33051" s="194"/>
      <c r="L33051" s="195"/>
      <c r="M33051" s="196"/>
      <c r="N33051" s="197"/>
      <c r="O33051" s="197"/>
      <c r="P33051" s="231"/>
    </row>
    <row r="33052" spans="2:16">
      <c r="B33052" s="351"/>
      <c r="C33052" s="398"/>
      <c r="D33052" s="399"/>
      <c r="E33052" s="400"/>
      <c r="G33052" s="401"/>
      <c r="H33052" s="401"/>
      <c r="I33052" s="401"/>
      <c r="J33052" s="194"/>
      <c r="K33052" s="194"/>
      <c r="L33052" s="195"/>
      <c r="M33052" s="196"/>
      <c r="N33052" s="197"/>
      <c r="O33052" s="197"/>
      <c r="P33052" s="231"/>
    </row>
    <row r="33053" spans="2:16">
      <c r="B33053" s="351"/>
      <c r="C33053" s="398"/>
      <c r="D33053" s="399"/>
      <c r="E33053" s="400"/>
      <c r="G33053" s="401"/>
      <c r="H33053" s="401"/>
      <c r="I33053" s="401"/>
      <c r="J33053" s="194"/>
      <c r="K33053" s="194"/>
      <c r="L33053" s="195"/>
      <c r="M33053" s="196"/>
      <c r="N33053" s="197"/>
      <c r="O33053" s="197"/>
      <c r="P33053" s="231"/>
    </row>
    <row r="33054" spans="2:16">
      <c r="B33054" s="351"/>
      <c r="C33054" s="398"/>
      <c r="D33054" s="399"/>
      <c r="E33054" s="400"/>
      <c r="G33054" s="401"/>
      <c r="H33054" s="401"/>
      <c r="I33054" s="401"/>
      <c r="J33054" s="194"/>
      <c r="K33054" s="194"/>
      <c r="L33054" s="195"/>
      <c r="M33054" s="196"/>
      <c r="N33054" s="197"/>
      <c r="O33054" s="197"/>
      <c r="P33054" s="231"/>
    </row>
    <row r="33055" spans="2:16">
      <c r="B33055" s="351"/>
      <c r="C33055" s="398"/>
      <c r="D33055" s="399"/>
      <c r="E33055" s="400"/>
      <c r="G33055" s="401"/>
      <c r="H33055" s="401"/>
      <c r="I33055" s="401"/>
      <c r="J33055" s="194"/>
      <c r="K33055" s="194"/>
      <c r="L33055" s="195"/>
      <c r="M33055" s="196"/>
      <c r="N33055" s="197"/>
      <c r="O33055" s="197"/>
      <c r="P33055" s="231"/>
    </row>
    <row r="33056" spans="2:16">
      <c r="B33056" s="351"/>
      <c r="C33056" s="398"/>
      <c r="D33056" s="399"/>
      <c r="E33056" s="400"/>
      <c r="G33056" s="401"/>
      <c r="H33056" s="401"/>
      <c r="I33056" s="401"/>
      <c r="J33056" s="194"/>
      <c r="K33056" s="194"/>
      <c r="L33056" s="195"/>
      <c r="M33056" s="196"/>
      <c r="N33056" s="197"/>
      <c r="O33056" s="197"/>
      <c r="P33056" s="231"/>
    </row>
    <row r="33057" spans="2:16">
      <c r="B33057" s="351"/>
      <c r="C33057" s="398"/>
      <c r="D33057" s="399"/>
      <c r="E33057" s="400"/>
      <c r="G33057" s="401"/>
      <c r="H33057" s="401"/>
      <c r="I33057" s="401"/>
      <c r="J33057" s="194"/>
      <c r="K33057" s="194"/>
      <c r="L33057" s="195"/>
      <c r="M33057" s="196"/>
      <c r="N33057" s="197"/>
      <c r="O33057" s="197"/>
      <c r="P33057" s="231"/>
    </row>
    <row r="33058" spans="2:16">
      <c r="B33058" s="351"/>
      <c r="C33058" s="398"/>
      <c r="D33058" s="399"/>
      <c r="E33058" s="400"/>
      <c r="G33058" s="401"/>
      <c r="H33058" s="401"/>
      <c r="I33058" s="401"/>
      <c r="J33058" s="194"/>
      <c r="K33058" s="194"/>
      <c r="L33058" s="195"/>
      <c r="M33058" s="196"/>
      <c r="N33058" s="197"/>
      <c r="O33058" s="197"/>
      <c r="P33058" s="231"/>
    </row>
    <row r="33059" spans="2:16">
      <c r="B33059" s="351"/>
      <c r="C33059" s="398"/>
      <c r="D33059" s="399"/>
      <c r="E33059" s="400"/>
      <c r="G33059" s="401"/>
      <c r="H33059" s="401"/>
      <c r="I33059" s="401"/>
      <c r="J33059" s="194"/>
      <c r="K33059" s="194"/>
      <c r="L33059" s="195"/>
      <c r="M33059" s="196"/>
      <c r="N33059" s="197"/>
      <c r="O33059" s="197"/>
      <c r="P33059" s="231"/>
    </row>
    <row r="33060" spans="2:16">
      <c r="B33060" s="351"/>
      <c r="C33060" s="398"/>
      <c r="D33060" s="399"/>
      <c r="E33060" s="400"/>
      <c r="G33060" s="401"/>
      <c r="H33060" s="401"/>
      <c r="I33060" s="401"/>
      <c r="J33060" s="194"/>
      <c r="K33060" s="194"/>
      <c r="L33060" s="195"/>
      <c r="M33060" s="196"/>
      <c r="N33060" s="197"/>
      <c r="O33060" s="197"/>
      <c r="P33060" s="231"/>
    </row>
    <row r="33061" spans="2:16">
      <c r="B33061" s="351"/>
      <c r="C33061" s="398"/>
      <c r="D33061" s="399"/>
      <c r="E33061" s="400"/>
      <c r="G33061" s="401"/>
      <c r="H33061" s="401"/>
      <c r="I33061" s="401"/>
      <c r="J33061" s="194"/>
      <c r="K33061" s="194"/>
      <c r="L33061" s="195"/>
      <c r="M33061" s="196"/>
      <c r="N33061" s="197"/>
      <c r="O33061" s="197"/>
      <c r="P33061" s="231"/>
    </row>
    <row r="33062" spans="2:16">
      <c r="B33062" s="351"/>
      <c r="C33062" s="398"/>
      <c r="D33062" s="399"/>
      <c r="E33062" s="400"/>
      <c r="G33062" s="401"/>
      <c r="H33062" s="401"/>
      <c r="I33062" s="401"/>
      <c r="J33062" s="194"/>
      <c r="K33062" s="194"/>
      <c r="L33062" s="195"/>
      <c r="M33062" s="196"/>
      <c r="N33062" s="197"/>
      <c r="O33062" s="197"/>
      <c r="P33062" s="231"/>
    </row>
    <row r="33063" spans="2:16">
      <c r="B33063" s="351"/>
      <c r="C33063" s="398"/>
      <c r="D33063" s="399"/>
      <c r="E33063" s="400"/>
      <c r="G33063" s="401"/>
      <c r="H33063" s="401"/>
      <c r="I33063" s="401"/>
      <c r="J33063" s="194"/>
      <c r="K33063" s="194"/>
      <c r="L33063" s="195"/>
      <c r="M33063" s="196"/>
      <c r="N33063" s="197"/>
      <c r="O33063" s="197"/>
      <c r="P33063" s="231"/>
    </row>
    <row r="33064" spans="2:16">
      <c r="B33064" s="351"/>
      <c r="C33064" s="398"/>
      <c r="D33064" s="399"/>
      <c r="E33064" s="400"/>
      <c r="G33064" s="401"/>
      <c r="H33064" s="401"/>
      <c r="I33064" s="401"/>
      <c r="J33064" s="194"/>
      <c r="K33064" s="194"/>
      <c r="L33064" s="195"/>
      <c r="M33064" s="196"/>
      <c r="N33064" s="197"/>
      <c r="O33064" s="197"/>
      <c r="P33064" s="231"/>
    </row>
    <row r="33065" spans="2:16">
      <c r="B33065" s="351"/>
      <c r="C33065" s="398"/>
      <c r="D33065" s="399"/>
      <c r="E33065" s="400"/>
      <c r="G33065" s="401"/>
      <c r="H33065" s="401"/>
      <c r="I33065" s="401"/>
      <c r="J33065" s="194"/>
      <c r="K33065" s="194"/>
      <c r="L33065" s="195"/>
      <c r="M33065" s="196"/>
      <c r="N33065" s="197"/>
      <c r="O33065" s="197"/>
      <c r="P33065" s="231"/>
    </row>
    <row r="33066" spans="2:16">
      <c r="B33066" s="351"/>
      <c r="C33066" s="398"/>
      <c r="D33066" s="399"/>
      <c r="E33066" s="400"/>
      <c r="G33066" s="401"/>
      <c r="H33066" s="401"/>
      <c r="I33066" s="401"/>
      <c r="J33066" s="194"/>
      <c r="K33066" s="194"/>
      <c r="L33066" s="195"/>
      <c r="M33066" s="196"/>
      <c r="N33066" s="197"/>
      <c r="O33066" s="197"/>
      <c r="P33066" s="231"/>
    </row>
    <row r="33067" spans="2:16">
      <c r="B33067" s="351"/>
      <c r="C33067" s="398"/>
      <c r="D33067" s="399"/>
      <c r="E33067" s="400"/>
      <c r="G33067" s="401"/>
      <c r="H33067" s="401"/>
      <c r="I33067" s="401"/>
      <c r="J33067" s="194"/>
      <c r="K33067" s="194"/>
      <c r="L33067" s="195"/>
      <c r="M33067" s="196"/>
      <c r="N33067" s="197"/>
      <c r="O33067" s="197"/>
      <c r="P33067" s="231"/>
    </row>
    <row r="33068" spans="2:16">
      <c r="B33068" s="351"/>
      <c r="C33068" s="398"/>
      <c r="D33068" s="399"/>
      <c r="E33068" s="400"/>
      <c r="G33068" s="401"/>
      <c r="H33068" s="401"/>
      <c r="I33068" s="401"/>
      <c r="J33068" s="194"/>
      <c r="K33068" s="194"/>
      <c r="L33068" s="195"/>
      <c r="M33068" s="196"/>
      <c r="N33068" s="197"/>
      <c r="O33068" s="197"/>
      <c r="P33068" s="231"/>
    </row>
    <row r="33069" spans="2:16">
      <c r="B33069" s="351"/>
      <c r="C33069" s="398"/>
      <c r="D33069" s="399"/>
      <c r="E33069" s="400"/>
      <c r="G33069" s="401"/>
      <c r="H33069" s="401"/>
      <c r="I33069" s="401"/>
      <c r="J33069" s="194"/>
      <c r="K33069" s="194"/>
      <c r="L33069" s="195"/>
      <c r="M33069" s="196"/>
      <c r="N33069" s="197"/>
      <c r="O33069" s="197"/>
      <c r="P33069" s="231"/>
    </row>
    <row r="33070" spans="2:16">
      <c r="B33070" s="351"/>
      <c r="C33070" s="398"/>
      <c r="D33070" s="399"/>
      <c r="E33070" s="400"/>
      <c r="G33070" s="401"/>
      <c r="H33070" s="401"/>
      <c r="I33070" s="401"/>
      <c r="J33070" s="194"/>
      <c r="K33070" s="194"/>
      <c r="L33070" s="195"/>
      <c r="M33070" s="196"/>
      <c r="N33070" s="197"/>
      <c r="O33070" s="197"/>
      <c r="P33070" s="231"/>
    </row>
    <row r="33071" spans="2:16">
      <c r="B33071" s="351"/>
      <c r="C33071" s="398"/>
      <c r="D33071" s="399"/>
      <c r="E33071" s="400"/>
      <c r="G33071" s="401"/>
      <c r="H33071" s="401"/>
      <c r="I33071" s="401"/>
      <c r="J33071" s="194"/>
      <c r="K33071" s="194"/>
      <c r="L33071" s="195"/>
      <c r="M33071" s="196"/>
      <c r="N33071" s="197"/>
      <c r="O33071" s="197"/>
      <c r="P33071" s="231"/>
    </row>
    <row r="33072" spans="2:16">
      <c r="B33072" s="351"/>
      <c r="C33072" s="398"/>
      <c r="D33072" s="399"/>
      <c r="E33072" s="400"/>
      <c r="G33072" s="401"/>
      <c r="H33072" s="401"/>
      <c r="I33072" s="401"/>
      <c r="J33072" s="194"/>
      <c r="K33072" s="194"/>
      <c r="L33072" s="195"/>
      <c r="M33072" s="196"/>
      <c r="N33072" s="197"/>
      <c r="O33072" s="197"/>
      <c r="P33072" s="231"/>
    </row>
    <row r="33073" spans="2:16">
      <c r="B33073" s="351"/>
      <c r="C33073" s="398"/>
      <c r="D33073" s="399"/>
      <c r="E33073" s="400"/>
      <c r="G33073" s="401"/>
      <c r="H33073" s="401"/>
      <c r="I33073" s="401"/>
      <c r="J33073" s="194"/>
      <c r="K33073" s="194"/>
      <c r="L33073" s="195"/>
      <c r="M33073" s="196"/>
      <c r="N33073" s="197"/>
      <c r="O33073" s="197"/>
      <c r="P33073" s="231"/>
    </row>
    <row r="33074" spans="2:16">
      <c r="B33074" s="351"/>
      <c r="C33074" s="398"/>
      <c r="D33074" s="399"/>
      <c r="E33074" s="400"/>
      <c r="G33074" s="401"/>
      <c r="H33074" s="401"/>
      <c r="I33074" s="401"/>
      <c r="J33074" s="194"/>
      <c r="K33074" s="194"/>
      <c r="L33074" s="195"/>
      <c r="M33074" s="196"/>
      <c r="N33074" s="197"/>
      <c r="O33074" s="197"/>
      <c r="P33074" s="231"/>
    </row>
    <row r="33075" spans="2:16">
      <c r="B33075" s="351"/>
      <c r="C33075" s="398"/>
      <c r="D33075" s="399"/>
      <c r="E33075" s="400"/>
      <c r="G33075" s="401"/>
      <c r="H33075" s="401"/>
      <c r="I33075" s="401"/>
      <c r="J33075" s="194"/>
      <c r="K33075" s="194"/>
      <c r="L33075" s="195"/>
      <c r="M33075" s="196"/>
      <c r="N33075" s="197"/>
      <c r="O33075" s="197"/>
      <c r="P33075" s="231"/>
    </row>
    <row r="33076" spans="2:16">
      <c r="B33076" s="351"/>
      <c r="C33076" s="398"/>
      <c r="D33076" s="399"/>
      <c r="E33076" s="400"/>
      <c r="G33076" s="401"/>
      <c r="H33076" s="401"/>
      <c r="I33076" s="401"/>
      <c r="J33076" s="194"/>
      <c r="K33076" s="194"/>
      <c r="L33076" s="195"/>
      <c r="M33076" s="196"/>
      <c r="N33076" s="197"/>
      <c r="O33076" s="197"/>
      <c r="P33076" s="231"/>
    </row>
    <row r="33077" spans="2:16">
      <c r="B33077" s="351"/>
      <c r="C33077" s="398"/>
      <c r="D33077" s="399"/>
      <c r="E33077" s="400"/>
      <c r="G33077" s="401"/>
      <c r="H33077" s="401"/>
      <c r="I33077" s="401"/>
      <c r="J33077" s="194"/>
      <c r="K33077" s="194"/>
      <c r="L33077" s="195"/>
      <c r="M33077" s="196"/>
      <c r="N33077" s="197"/>
      <c r="O33077" s="197"/>
      <c r="P33077" s="231"/>
    </row>
    <row r="33078" spans="2:16">
      <c r="B33078" s="351"/>
      <c r="C33078" s="398"/>
      <c r="D33078" s="399"/>
      <c r="E33078" s="400"/>
      <c r="G33078" s="401"/>
      <c r="H33078" s="401"/>
      <c r="I33078" s="401"/>
      <c r="J33078" s="194"/>
      <c r="K33078" s="194"/>
      <c r="L33078" s="195"/>
      <c r="M33078" s="196"/>
      <c r="N33078" s="197"/>
      <c r="O33078" s="197"/>
      <c r="P33078" s="231"/>
    </row>
    <row r="33079" spans="2:16">
      <c r="B33079" s="351"/>
      <c r="C33079" s="398"/>
      <c r="D33079" s="399"/>
      <c r="E33079" s="400"/>
      <c r="G33079" s="401"/>
      <c r="H33079" s="401"/>
      <c r="I33079" s="401"/>
      <c r="J33079" s="194"/>
      <c r="K33079" s="194"/>
      <c r="L33079" s="195"/>
      <c r="M33079" s="196"/>
      <c r="N33079" s="197"/>
      <c r="O33079" s="197"/>
      <c r="P33079" s="231"/>
    </row>
    <row r="33080" spans="2:16">
      <c r="B33080" s="351"/>
      <c r="C33080" s="398"/>
      <c r="D33080" s="399"/>
      <c r="E33080" s="400"/>
      <c r="G33080" s="401"/>
      <c r="H33080" s="401"/>
      <c r="I33080" s="401"/>
      <c r="J33080" s="194"/>
      <c r="K33080" s="194"/>
      <c r="L33080" s="195"/>
      <c r="M33080" s="196"/>
      <c r="N33080" s="197"/>
      <c r="O33080" s="197"/>
      <c r="P33080" s="231"/>
    </row>
    <row r="33081" spans="2:16">
      <c r="B33081" s="351"/>
      <c r="C33081" s="398"/>
      <c r="D33081" s="399"/>
      <c r="E33081" s="400"/>
      <c r="G33081" s="401"/>
      <c r="H33081" s="401"/>
      <c r="I33081" s="401"/>
      <c r="J33081" s="194"/>
      <c r="K33081" s="194"/>
      <c r="L33081" s="195"/>
      <c r="M33081" s="196"/>
      <c r="N33081" s="197"/>
      <c r="O33081" s="197"/>
      <c r="P33081" s="231"/>
    </row>
    <row r="33082" spans="2:16">
      <c r="B33082" s="351"/>
      <c r="C33082" s="398"/>
      <c r="D33082" s="399"/>
      <c r="E33082" s="400"/>
      <c r="G33082" s="401"/>
      <c r="H33082" s="401"/>
      <c r="I33082" s="401"/>
      <c r="J33082" s="194"/>
      <c r="K33082" s="194"/>
      <c r="L33082" s="195"/>
      <c r="M33082" s="196"/>
      <c r="N33082" s="197"/>
      <c r="O33082" s="197"/>
      <c r="P33082" s="231"/>
    </row>
    <row r="33083" spans="2:16">
      <c r="B33083" s="351"/>
      <c r="C33083" s="398"/>
      <c r="D33083" s="399"/>
      <c r="E33083" s="400"/>
      <c r="G33083" s="401"/>
      <c r="H33083" s="401"/>
      <c r="I33083" s="401"/>
      <c r="J33083" s="194"/>
      <c r="K33083" s="194"/>
      <c r="L33083" s="195"/>
      <c r="M33083" s="196"/>
      <c r="N33083" s="197"/>
      <c r="O33083" s="197"/>
      <c r="P33083" s="231"/>
    </row>
    <row r="33084" spans="2:16">
      <c r="B33084" s="351"/>
      <c r="C33084" s="398"/>
      <c r="D33084" s="399"/>
      <c r="E33084" s="400"/>
      <c r="G33084" s="401"/>
      <c r="H33084" s="401"/>
      <c r="I33084" s="401"/>
      <c r="J33084" s="194"/>
      <c r="K33084" s="194"/>
      <c r="L33084" s="195"/>
      <c r="M33084" s="196"/>
      <c r="N33084" s="197"/>
      <c r="O33084" s="197"/>
      <c r="P33084" s="231"/>
    </row>
    <row r="33085" spans="2:16">
      <c r="B33085" s="351"/>
      <c r="C33085" s="398"/>
      <c r="D33085" s="399"/>
      <c r="E33085" s="400"/>
      <c r="G33085" s="401"/>
      <c r="H33085" s="401"/>
      <c r="I33085" s="401"/>
      <c r="J33085" s="194"/>
      <c r="K33085" s="194"/>
      <c r="L33085" s="195"/>
      <c r="M33085" s="196"/>
      <c r="N33085" s="197"/>
      <c r="O33085" s="197"/>
      <c r="P33085" s="231"/>
    </row>
    <row r="33086" spans="2:16">
      <c r="B33086" s="351"/>
      <c r="C33086" s="398"/>
      <c r="D33086" s="399"/>
      <c r="E33086" s="400"/>
      <c r="G33086" s="401"/>
      <c r="H33086" s="401"/>
      <c r="I33086" s="401"/>
      <c r="J33086" s="194"/>
      <c r="K33086" s="194"/>
      <c r="L33086" s="195"/>
      <c r="M33086" s="196"/>
      <c r="N33086" s="197"/>
      <c r="O33086" s="197"/>
      <c r="P33086" s="231"/>
    </row>
    <row r="33087" spans="2:16">
      <c r="B33087" s="351"/>
      <c r="C33087" s="398"/>
      <c r="D33087" s="399"/>
      <c r="E33087" s="400"/>
      <c r="G33087" s="401"/>
      <c r="H33087" s="401"/>
      <c r="I33087" s="401"/>
      <c r="J33087" s="194"/>
      <c r="K33087" s="194"/>
      <c r="L33087" s="195"/>
      <c r="M33087" s="196"/>
      <c r="N33087" s="197"/>
      <c r="O33087" s="197"/>
      <c r="P33087" s="231"/>
    </row>
    <row r="33088" spans="2:16">
      <c r="B33088" s="351"/>
      <c r="C33088" s="398"/>
      <c r="D33088" s="399"/>
      <c r="E33088" s="400"/>
      <c r="G33088" s="401"/>
      <c r="H33088" s="401"/>
      <c r="I33088" s="401"/>
      <c r="J33088" s="194"/>
      <c r="K33088" s="194"/>
      <c r="L33088" s="195"/>
      <c r="M33088" s="196"/>
      <c r="N33088" s="197"/>
      <c r="O33088" s="197"/>
      <c r="P33088" s="231"/>
    </row>
    <row r="33089" spans="2:16">
      <c r="B33089" s="351"/>
      <c r="C33089" s="398"/>
      <c r="D33089" s="399"/>
      <c r="E33089" s="400"/>
      <c r="G33089" s="401"/>
      <c r="H33089" s="401"/>
      <c r="I33089" s="401"/>
      <c r="J33089" s="194"/>
      <c r="K33089" s="194"/>
      <c r="L33089" s="195"/>
      <c r="M33089" s="196"/>
      <c r="N33089" s="197"/>
      <c r="O33089" s="197"/>
      <c r="P33089" s="231"/>
    </row>
    <row r="33090" spans="2:16">
      <c r="B33090" s="351"/>
      <c r="C33090" s="398"/>
      <c r="D33090" s="399"/>
      <c r="E33090" s="400"/>
      <c r="G33090" s="401"/>
      <c r="H33090" s="401"/>
      <c r="I33090" s="401"/>
      <c r="J33090" s="194"/>
      <c r="K33090" s="194"/>
      <c r="L33090" s="195"/>
      <c r="M33090" s="196"/>
      <c r="N33090" s="197"/>
      <c r="O33090" s="197"/>
      <c r="P33090" s="231"/>
    </row>
    <row r="33091" spans="2:16">
      <c r="B33091" s="351"/>
      <c r="C33091" s="398"/>
      <c r="D33091" s="399"/>
      <c r="E33091" s="400"/>
      <c r="G33091" s="401"/>
      <c r="H33091" s="401"/>
      <c r="I33091" s="401"/>
      <c r="J33091" s="194"/>
      <c r="K33091" s="194"/>
      <c r="L33091" s="195"/>
      <c r="M33091" s="196"/>
      <c r="N33091" s="197"/>
      <c r="O33091" s="197"/>
      <c r="P33091" s="231"/>
    </row>
    <row r="33092" spans="2:16">
      <c r="B33092" s="351"/>
      <c r="C33092" s="398"/>
      <c r="D33092" s="399"/>
      <c r="E33092" s="400"/>
      <c r="G33092" s="401"/>
      <c r="H33092" s="401"/>
      <c r="I33092" s="401"/>
      <c r="J33092" s="194"/>
      <c r="K33092" s="194"/>
      <c r="L33092" s="195"/>
      <c r="M33092" s="196"/>
      <c r="N33092" s="197"/>
      <c r="O33092" s="197"/>
      <c r="P33092" s="231"/>
    </row>
    <row r="33093" spans="2:16">
      <c r="B33093" s="351"/>
      <c r="C33093" s="398"/>
      <c r="D33093" s="399"/>
      <c r="E33093" s="400"/>
      <c r="G33093" s="401"/>
      <c r="H33093" s="401"/>
      <c r="I33093" s="401"/>
      <c r="J33093" s="194"/>
      <c r="K33093" s="194"/>
      <c r="L33093" s="195"/>
      <c r="M33093" s="196"/>
      <c r="N33093" s="197"/>
      <c r="O33093" s="197"/>
      <c r="P33093" s="231"/>
    </row>
    <row r="33094" spans="2:16">
      <c r="B33094" s="351"/>
      <c r="C33094" s="398"/>
      <c r="D33094" s="404"/>
      <c r="E33094" s="405"/>
      <c r="G33094" s="406"/>
      <c r="H33094" s="406"/>
      <c r="I33094" s="406"/>
      <c r="J33094" s="194"/>
      <c r="K33094" s="194"/>
      <c r="L33094" s="195"/>
      <c r="M33094" s="196"/>
      <c r="N33094" s="197"/>
      <c r="O33094" s="197"/>
      <c r="P33094" s="221"/>
    </row>
    <row r="33095" spans="2:16">
      <c r="B33095" s="351"/>
      <c r="C33095" s="398"/>
      <c r="D33095" s="399"/>
      <c r="E33095" s="400"/>
      <c r="G33095" s="401"/>
      <c r="H33095" s="401"/>
      <c r="I33095" s="401"/>
      <c r="J33095" s="194"/>
      <c r="K33095" s="194"/>
      <c r="L33095" s="195"/>
      <c r="M33095" s="196"/>
      <c r="N33095" s="197"/>
      <c r="O33095" s="197"/>
      <c r="P33095" s="231"/>
    </row>
    <row r="33096" spans="2:16">
      <c r="B33096" s="351"/>
      <c r="C33096" s="398"/>
      <c r="D33096" s="399"/>
      <c r="E33096" s="400"/>
      <c r="G33096" s="401"/>
      <c r="H33096" s="401"/>
      <c r="I33096" s="401"/>
      <c r="J33096" s="194"/>
      <c r="K33096" s="194"/>
      <c r="L33096" s="195"/>
      <c r="M33096" s="196"/>
      <c r="N33096" s="197"/>
      <c r="O33096" s="197"/>
      <c r="P33096" s="231"/>
    </row>
    <row r="33097" spans="2:16">
      <c r="B33097" s="351"/>
      <c r="C33097" s="398"/>
      <c r="D33097" s="399"/>
      <c r="E33097" s="400"/>
      <c r="G33097" s="401"/>
      <c r="H33097" s="401"/>
      <c r="I33097" s="401"/>
      <c r="J33097" s="194"/>
      <c r="K33097" s="194"/>
      <c r="L33097" s="195"/>
      <c r="M33097" s="196"/>
      <c r="N33097" s="197"/>
      <c r="O33097" s="197"/>
      <c r="P33097" s="231"/>
    </row>
    <row r="33098" spans="2:16">
      <c r="B33098" s="351"/>
      <c r="C33098" s="398"/>
      <c r="D33098" s="399"/>
      <c r="E33098" s="400"/>
      <c r="G33098" s="401"/>
      <c r="H33098" s="401"/>
      <c r="I33098" s="401"/>
      <c r="J33098" s="194"/>
      <c r="K33098" s="194"/>
      <c r="L33098" s="195"/>
      <c r="M33098" s="196"/>
      <c r="N33098" s="197"/>
      <c r="O33098" s="197"/>
      <c r="P33098" s="231"/>
    </row>
    <row r="33099" spans="2:16">
      <c r="B33099" s="351"/>
      <c r="C33099" s="398"/>
      <c r="D33099" s="399"/>
      <c r="E33099" s="400"/>
      <c r="G33099" s="401"/>
      <c r="H33099" s="401"/>
      <c r="I33099" s="401"/>
      <c r="J33099" s="194"/>
      <c r="K33099" s="194"/>
      <c r="L33099" s="195"/>
      <c r="M33099" s="196"/>
      <c r="N33099" s="197"/>
      <c r="O33099" s="197"/>
      <c r="P33099" s="231"/>
    </row>
    <row r="33100" spans="2:16">
      <c r="B33100" s="351"/>
      <c r="C33100" s="398"/>
      <c r="D33100" s="399"/>
      <c r="E33100" s="400"/>
      <c r="G33100" s="401"/>
      <c r="H33100" s="401"/>
      <c r="I33100" s="401"/>
      <c r="J33100" s="194"/>
      <c r="K33100" s="194"/>
      <c r="L33100" s="195"/>
      <c r="M33100" s="196"/>
      <c r="N33100" s="197"/>
      <c r="O33100" s="197"/>
      <c r="P33100" s="231"/>
    </row>
    <row r="33101" spans="2:16">
      <c r="B33101" s="351"/>
      <c r="C33101" s="398"/>
      <c r="D33101" s="399"/>
      <c r="E33101" s="400"/>
      <c r="G33101" s="401"/>
      <c r="H33101" s="401"/>
      <c r="I33101" s="401"/>
      <c r="J33101" s="194"/>
      <c r="K33101" s="194"/>
      <c r="L33101" s="195"/>
      <c r="M33101" s="196"/>
      <c r="N33101" s="197"/>
      <c r="O33101" s="197"/>
      <c r="P33101" s="231"/>
    </row>
    <row r="33102" spans="2:16">
      <c r="B33102" s="351"/>
      <c r="C33102" s="398"/>
      <c r="D33102" s="399"/>
      <c r="E33102" s="400"/>
      <c r="G33102" s="401"/>
      <c r="H33102" s="401"/>
      <c r="I33102" s="401"/>
      <c r="J33102" s="194"/>
      <c r="K33102" s="194"/>
      <c r="L33102" s="195"/>
      <c r="M33102" s="196"/>
      <c r="N33102" s="197"/>
      <c r="O33102" s="197"/>
      <c r="P33102" s="231"/>
    </row>
    <row r="33103" spans="2:16">
      <c r="B33103" s="351"/>
      <c r="C33103" s="398"/>
      <c r="D33103" s="399"/>
      <c r="E33103" s="400"/>
      <c r="G33103" s="401"/>
      <c r="H33103" s="401"/>
      <c r="I33103" s="401"/>
      <c r="J33103" s="194"/>
      <c r="K33103" s="194"/>
      <c r="L33103" s="195"/>
      <c r="M33103" s="196"/>
      <c r="N33103" s="197"/>
      <c r="O33103" s="197"/>
      <c r="P33103" s="231"/>
    </row>
    <row r="33104" spans="2:16">
      <c r="B33104" s="351"/>
      <c r="C33104" s="398"/>
      <c r="D33104" s="399"/>
      <c r="E33104" s="400"/>
      <c r="G33104" s="401"/>
      <c r="H33104" s="401"/>
      <c r="I33104" s="401"/>
      <c r="J33104" s="194"/>
      <c r="K33104" s="194"/>
      <c r="L33104" s="195"/>
      <c r="M33104" s="196"/>
      <c r="N33104" s="197"/>
      <c r="O33104" s="197"/>
      <c r="P33104" s="231"/>
    </row>
    <row r="33105" spans="2:16">
      <c r="B33105" s="351"/>
      <c r="C33105" s="398"/>
      <c r="D33105" s="399"/>
      <c r="E33105" s="400"/>
      <c r="G33105" s="401"/>
      <c r="H33105" s="401"/>
      <c r="I33105" s="401"/>
      <c r="J33105" s="194"/>
      <c r="K33105" s="194"/>
      <c r="L33105" s="195"/>
      <c r="M33105" s="196"/>
      <c r="N33105" s="197"/>
      <c r="O33105" s="197"/>
      <c r="P33105" s="231"/>
    </row>
    <row r="33106" spans="2:16">
      <c r="B33106" s="351"/>
      <c r="C33106" s="398"/>
      <c r="D33106" s="399"/>
      <c r="E33106" s="400"/>
      <c r="G33106" s="401"/>
      <c r="H33106" s="401"/>
      <c r="I33106" s="401"/>
      <c r="J33106" s="194"/>
      <c r="K33106" s="194"/>
      <c r="L33106" s="195"/>
      <c r="M33106" s="196"/>
      <c r="N33106" s="197"/>
      <c r="O33106" s="197"/>
      <c r="P33106" s="231"/>
    </row>
    <row r="33107" spans="2:16">
      <c r="B33107" s="351"/>
      <c r="C33107" s="398"/>
      <c r="D33107" s="399"/>
      <c r="E33107" s="400"/>
      <c r="G33107" s="401"/>
      <c r="H33107" s="401"/>
      <c r="I33107" s="401"/>
      <c r="J33107" s="194"/>
      <c r="K33107" s="194"/>
      <c r="L33107" s="195"/>
      <c r="M33107" s="196"/>
      <c r="N33107" s="197"/>
      <c r="O33107" s="197"/>
      <c r="P33107" s="231"/>
    </row>
    <row r="33108" spans="2:16">
      <c r="B33108" s="351"/>
      <c r="C33108" s="398"/>
      <c r="D33108" s="399"/>
      <c r="E33108" s="400"/>
      <c r="G33108" s="401"/>
      <c r="H33108" s="401"/>
      <c r="I33108" s="401"/>
      <c r="J33108" s="194"/>
      <c r="K33108" s="194"/>
      <c r="L33108" s="195"/>
      <c r="M33108" s="196"/>
      <c r="N33108" s="197"/>
      <c r="O33108" s="197"/>
      <c r="P33108" s="231"/>
    </row>
    <row r="33109" spans="2:16">
      <c r="B33109" s="351"/>
      <c r="C33109" s="398"/>
      <c r="D33109" s="399"/>
      <c r="E33109" s="400"/>
      <c r="G33109" s="401"/>
      <c r="H33109" s="401"/>
      <c r="I33109" s="401"/>
      <c r="J33109" s="194"/>
      <c r="K33109" s="194"/>
      <c r="L33109" s="195"/>
      <c r="M33109" s="196"/>
      <c r="N33109" s="197"/>
      <c r="O33109" s="197"/>
      <c r="P33109" s="231"/>
    </row>
    <row r="33110" spans="2:16">
      <c r="B33110" s="351"/>
      <c r="C33110" s="398"/>
      <c r="D33110" s="399"/>
      <c r="E33110" s="400"/>
      <c r="G33110" s="401"/>
      <c r="H33110" s="401"/>
      <c r="I33110" s="401"/>
      <c r="J33110" s="194"/>
      <c r="K33110" s="194"/>
      <c r="L33110" s="195"/>
      <c r="M33110" s="196"/>
      <c r="N33110" s="197"/>
      <c r="O33110" s="197"/>
      <c r="P33110" s="231"/>
    </row>
    <row r="33111" spans="2:16">
      <c r="B33111" s="351"/>
      <c r="C33111" s="398"/>
      <c r="D33111" s="399"/>
      <c r="E33111" s="400"/>
      <c r="G33111" s="401"/>
      <c r="H33111" s="401"/>
      <c r="I33111" s="401"/>
      <c r="J33111" s="194"/>
      <c r="K33111" s="194"/>
      <c r="L33111" s="195"/>
      <c r="M33111" s="196"/>
      <c r="N33111" s="197"/>
      <c r="O33111" s="197"/>
      <c r="P33111" s="231"/>
    </row>
    <row r="33112" spans="2:16">
      <c r="B33112" s="351"/>
      <c r="C33112" s="398"/>
      <c r="D33112" s="399"/>
      <c r="E33112" s="400"/>
      <c r="G33112" s="401"/>
      <c r="H33112" s="401"/>
      <c r="I33112" s="401"/>
      <c r="J33112" s="194"/>
      <c r="K33112" s="194"/>
      <c r="L33112" s="195"/>
      <c r="M33112" s="196"/>
      <c r="N33112" s="197"/>
      <c r="O33112" s="197"/>
      <c r="P33112" s="231"/>
    </row>
    <row r="33113" spans="2:16">
      <c r="B33113" s="351"/>
      <c r="C33113" s="398"/>
      <c r="D33113" s="399"/>
      <c r="E33113" s="400"/>
      <c r="G33113" s="401"/>
      <c r="H33113" s="401"/>
      <c r="I33113" s="401"/>
      <c r="J33113" s="194"/>
      <c r="K33113" s="194"/>
      <c r="L33113" s="195"/>
      <c r="M33113" s="196"/>
      <c r="N33113" s="197"/>
      <c r="O33113" s="197"/>
      <c r="P33113" s="231"/>
    </row>
    <row r="33114" spans="2:16">
      <c r="B33114" s="351"/>
      <c r="C33114" s="398"/>
      <c r="D33114" s="399"/>
      <c r="E33114" s="400"/>
      <c r="G33114" s="401"/>
      <c r="H33114" s="401"/>
      <c r="I33114" s="401"/>
      <c r="J33114" s="194"/>
      <c r="K33114" s="194"/>
      <c r="L33114" s="195"/>
      <c r="M33114" s="196"/>
      <c r="N33114" s="197"/>
      <c r="O33114" s="197"/>
      <c r="P33114" s="231"/>
    </row>
    <row r="33115" spans="2:16">
      <c r="B33115" s="351"/>
      <c r="C33115" s="398"/>
      <c r="D33115" s="399"/>
      <c r="E33115" s="400"/>
      <c r="G33115" s="401"/>
      <c r="H33115" s="401"/>
      <c r="I33115" s="401"/>
      <c r="J33115" s="194"/>
      <c r="K33115" s="194"/>
      <c r="L33115" s="195"/>
      <c r="M33115" s="196"/>
      <c r="N33115" s="197"/>
      <c r="O33115" s="197"/>
      <c r="P33115" s="231"/>
    </row>
    <row r="33116" spans="2:16">
      <c r="B33116" s="351"/>
      <c r="C33116" s="398"/>
      <c r="D33116" s="399"/>
      <c r="E33116" s="400"/>
      <c r="G33116" s="401"/>
      <c r="H33116" s="401"/>
      <c r="I33116" s="401"/>
      <c r="J33116" s="194"/>
      <c r="K33116" s="194"/>
      <c r="L33116" s="195"/>
      <c r="M33116" s="196"/>
      <c r="N33116" s="197"/>
      <c r="O33116" s="197"/>
      <c r="P33116" s="231"/>
    </row>
    <row r="33117" spans="2:16">
      <c r="B33117" s="351"/>
      <c r="C33117" s="398"/>
      <c r="D33117" s="399"/>
      <c r="E33117" s="400"/>
      <c r="G33117" s="401"/>
      <c r="H33117" s="401"/>
      <c r="I33117" s="401"/>
      <c r="J33117" s="194"/>
      <c r="K33117" s="194"/>
      <c r="L33117" s="195"/>
      <c r="M33117" s="196"/>
      <c r="N33117" s="197"/>
      <c r="O33117" s="197"/>
      <c r="P33117" s="231"/>
    </row>
    <row r="33118" spans="2:16">
      <c r="B33118" s="351"/>
      <c r="C33118" s="398"/>
      <c r="D33118" s="399"/>
      <c r="E33118" s="400"/>
      <c r="G33118" s="401"/>
      <c r="H33118" s="401"/>
      <c r="I33118" s="401"/>
      <c r="J33118" s="194"/>
      <c r="K33118" s="194"/>
      <c r="L33118" s="195"/>
      <c r="M33118" s="196"/>
      <c r="N33118" s="197"/>
      <c r="O33118" s="197"/>
      <c r="P33118" s="231"/>
    </row>
    <row r="33119" spans="2:16">
      <c r="B33119" s="351"/>
      <c r="C33119" s="398"/>
      <c r="D33119" s="399"/>
      <c r="E33119" s="400"/>
      <c r="G33119" s="401"/>
      <c r="H33119" s="401"/>
      <c r="I33119" s="401"/>
      <c r="J33119" s="194"/>
      <c r="K33119" s="194"/>
      <c r="L33119" s="195"/>
      <c r="M33119" s="196"/>
      <c r="N33119" s="197"/>
      <c r="O33119" s="197"/>
      <c r="P33119" s="231"/>
    </row>
    <row r="33120" spans="2:16">
      <c r="B33120" s="351"/>
      <c r="C33120" s="398"/>
      <c r="D33120" s="399"/>
      <c r="E33120" s="400"/>
      <c r="G33120" s="401"/>
      <c r="H33120" s="401"/>
      <c r="I33120" s="401"/>
      <c r="J33120" s="194"/>
      <c r="K33120" s="194"/>
      <c r="L33120" s="195"/>
      <c r="M33120" s="196"/>
      <c r="N33120" s="197"/>
      <c r="O33120" s="197"/>
      <c r="P33120" s="231"/>
    </row>
    <row r="33121" spans="2:16">
      <c r="B33121" s="351"/>
      <c r="C33121" s="398"/>
      <c r="D33121" s="399"/>
      <c r="E33121" s="400"/>
      <c r="G33121" s="401"/>
      <c r="H33121" s="401"/>
      <c r="I33121" s="401"/>
      <c r="J33121" s="194"/>
      <c r="K33121" s="194"/>
      <c r="L33121" s="195"/>
      <c r="M33121" s="196"/>
      <c r="N33121" s="197"/>
      <c r="O33121" s="197"/>
      <c r="P33121" s="231"/>
    </row>
    <row r="33122" spans="2:16">
      <c r="B33122" s="351"/>
      <c r="C33122" s="398"/>
      <c r="D33122" s="399"/>
      <c r="E33122" s="400"/>
      <c r="G33122" s="401"/>
      <c r="H33122" s="401"/>
      <c r="I33122" s="401"/>
      <c r="J33122" s="194"/>
      <c r="K33122" s="194"/>
      <c r="L33122" s="195"/>
      <c r="M33122" s="196"/>
      <c r="N33122" s="197"/>
      <c r="O33122" s="197"/>
      <c r="P33122" s="231"/>
    </row>
    <row r="33123" spans="2:16">
      <c r="B33123" s="351"/>
      <c r="C33123" s="398"/>
      <c r="D33123" s="399"/>
      <c r="E33123" s="400"/>
      <c r="G33123" s="401"/>
      <c r="H33123" s="401"/>
      <c r="I33123" s="401"/>
      <c r="J33123" s="194"/>
      <c r="K33123" s="194"/>
      <c r="L33123" s="195"/>
      <c r="M33123" s="196"/>
      <c r="N33123" s="197"/>
      <c r="O33123" s="197"/>
      <c r="P33123" s="231"/>
    </row>
    <row r="33124" spans="2:16">
      <c r="B33124" s="351"/>
      <c r="C33124" s="398"/>
      <c r="D33124" s="399"/>
      <c r="E33124" s="400"/>
      <c r="G33124" s="401"/>
      <c r="H33124" s="401"/>
      <c r="I33124" s="401"/>
      <c r="J33124" s="194"/>
      <c r="K33124" s="194"/>
      <c r="L33124" s="195"/>
      <c r="M33124" s="196"/>
      <c r="N33124" s="197"/>
      <c r="O33124" s="197"/>
      <c r="P33124" s="231"/>
    </row>
    <row r="33125" spans="2:16">
      <c r="B33125" s="351"/>
      <c r="C33125" s="398"/>
      <c r="D33125" s="399"/>
      <c r="E33125" s="400"/>
      <c r="G33125" s="401"/>
      <c r="H33125" s="401"/>
      <c r="I33125" s="401"/>
      <c r="J33125" s="194"/>
      <c r="K33125" s="194"/>
      <c r="L33125" s="195"/>
      <c r="M33125" s="196"/>
      <c r="N33125" s="197"/>
      <c r="O33125" s="197"/>
      <c r="P33125" s="231"/>
    </row>
    <row r="33126" spans="2:16">
      <c r="B33126" s="351"/>
      <c r="C33126" s="398"/>
      <c r="D33126" s="399"/>
      <c r="E33126" s="400"/>
      <c r="G33126" s="401"/>
      <c r="H33126" s="401"/>
      <c r="I33126" s="401"/>
      <c r="J33126" s="194"/>
      <c r="K33126" s="194"/>
      <c r="L33126" s="195"/>
      <c r="M33126" s="196"/>
      <c r="N33126" s="197"/>
      <c r="O33126" s="197"/>
      <c r="P33126" s="231"/>
    </row>
    <row r="33127" spans="2:16">
      <c r="B33127" s="351"/>
      <c r="C33127" s="398"/>
      <c r="D33127" s="399"/>
      <c r="E33127" s="400"/>
      <c r="G33127" s="401"/>
      <c r="H33127" s="401"/>
      <c r="I33127" s="401"/>
      <c r="J33127" s="194"/>
      <c r="K33127" s="194"/>
      <c r="L33127" s="195"/>
      <c r="M33127" s="196"/>
      <c r="N33127" s="197"/>
      <c r="O33127" s="197"/>
      <c r="P33127" s="231"/>
    </row>
    <row r="33128" spans="2:16">
      <c r="B33128" s="351"/>
      <c r="C33128" s="398"/>
      <c r="D33128" s="399"/>
      <c r="E33128" s="400"/>
      <c r="G33128" s="401"/>
      <c r="H33128" s="401"/>
      <c r="I33128" s="401"/>
      <c r="J33128" s="194"/>
      <c r="K33128" s="194"/>
      <c r="L33128" s="195"/>
      <c r="M33128" s="196"/>
      <c r="N33128" s="197"/>
      <c r="O33128" s="197"/>
      <c r="P33128" s="231"/>
    </row>
    <row r="33129" spans="2:16">
      <c r="B33129" s="351"/>
      <c r="C33129" s="398"/>
      <c r="D33129" s="399"/>
      <c r="E33129" s="400"/>
      <c r="G33129" s="401"/>
      <c r="H33129" s="401"/>
      <c r="I33129" s="401"/>
      <c r="J33129" s="194"/>
      <c r="K33129" s="194"/>
      <c r="L33129" s="195"/>
      <c r="M33129" s="196"/>
      <c r="N33129" s="197"/>
      <c r="O33129" s="197"/>
      <c r="P33129" s="231"/>
    </row>
    <row r="33130" spans="2:16">
      <c r="B33130" s="351"/>
      <c r="C33130" s="398"/>
      <c r="D33130" s="399"/>
      <c r="E33130" s="400"/>
      <c r="G33130" s="401"/>
      <c r="H33130" s="401"/>
      <c r="I33130" s="401"/>
      <c r="J33130" s="194"/>
      <c r="K33130" s="194"/>
      <c r="L33130" s="195"/>
      <c r="M33130" s="196"/>
      <c r="N33130" s="197"/>
      <c r="O33130" s="197"/>
      <c r="P33130" s="231"/>
    </row>
    <row r="33131" spans="2:16">
      <c r="B33131" s="351"/>
      <c r="C33131" s="398"/>
      <c r="D33131" s="399"/>
      <c r="E33131" s="400"/>
      <c r="G33131" s="401"/>
      <c r="H33131" s="401"/>
      <c r="I33131" s="401"/>
      <c r="J33131" s="194"/>
      <c r="K33131" s="194"/>
      <c r="L33131" s="195"/>
      <c r="M33131" s="196"/>
      <c r="N33131" s="197"/>
      <c r="O33131" s="197"/>
      <c r="P33131" s="231"/>
    </row>
    <row r="33132" spans="2:16">
      <c r="B33132" s="351"/>
      <c r="C33132" s="398"/>
      <c r="D33132" s="399"/>
      <c r="E33132" s="400"/>
      <c r="G33132" s="401"/>
      <c r="H33132" s="401"/>
      <c r="I33132" s="401"/>
      <c r="J33132" s="194"/>
      <c r="K33132" s="194"/>
      <c r="L33132" s="195"/>
      <c r="M33132" s="196"/>
      <c r="N33132" s="197"/>
      <c r="O33132" s="197"/>
      <c r="P33132" s="231"/>
    </row>
    <row r="33133" spans="2:16">
      <c r="B33133" s="351"/>
      <c r="C33133" s="398"/>
      <c r="D33133" s="399"/>
      <c r="E33133" s="400"/>
      <c r="G33133" s="401"/>
      <c r="H33133" s="401"/>
      <c r="I33133" s="401"/>
      <c r="J33133" s="194"/>
      <c r="K33133" s="194"/>
      <c r="L33133" s="195"/>
      <c r="M33133" s="196"/>
      <c r="N33133" s="197"/>
      <c r="O33133" s="197"/>
      <c r="P33133" s="231"/>
    </row>
    <row r="33134" spans="2:16">
      <c r="B33134" s="351"/>
      <c r="C33134" s="398"/>
      <c r="D33134" s="399"/>
      <c r="E33134" s="400"/>
      <c r="G33134" s="401"/>
      <c r="H33134" s="401"/>
      <c r="I33134" s="401"/>
      <c r="J33134" s="194"/>
      <c r="K33134" s="194"/>
      <c r="L33134" s="195"/>
      <c r="M33134" s="196"/>
      <c r="N33134" s="197"/>
      <c r="O33134" s="197"/>
      <c r="P33134" s="231"/>
    </row>
    <row r="33135" spans="2:16">
      <c r="B33135" s="351"/>
      <c r="C33135" s="398"/>
      <c r="D33135" s="399"/>
      <c r="E33135" s="400"/>
      <c r="G33135" s="401"/>
      <c r="H33135" s="401"/>
      <c r="I33135" s="401"/>
      <c r="J33135" s="194"/>
      <c r="K33135" s="194"/>
      <c r="L33135" s="195"/>
      <c r="M33135" s="196"/>
      <c r="N33135" s="197"/>
      <c r="O33135" s="197"/>
      <c r="P33135" s="231"/>
    </row>
    <row r="33136" spans="2:16">
      <c r="B33136" s="351"/>
      <c r="C33136" s="398"/>
      <c r="D33136" s="399"/>
      <c r="E33136" s="400"/>
      <c r="G33136" s="401"/>
      <c r="H33136" s="401"/>
      <c r="I33136" s="401"/>
      <c r="J33136" s="194"/>
      <c r="K33136" s="194"/>
      <c r="L33136" s="195"/>
      <c r="M33136" s="196"/>
      <c r="N33136" s="197"/>
      <c r="O33136" s="197"/>
      <c r="P33136" s="231"/>
    </row>
    <row r="33137" spans="2:16">
      <c r="B33137" s="351"/>
      <c r="C33137" s="398"/>
      <c r="D33137" s="399"/>
      <c r="E33137" s="400"/>
      <c r="G33137" s="401"/>
      <c r="H33137" s="401"/>
      <c r="I33137" s="401"/>
      <c r="J33137" s="194"/>
      <c r="K33137" s="194"/>
      <c r="L33137" s="195"/>
      <c r="M33137" s="196"/>
      <c r="N33137" s="197"/>
      <c r="O33137" s="197"/>
      <c r="P33137" s="231"/>
    </row>
    <row r="33138" spans="2:16">
      <c r="B33138" s="351"/>
      <c r="C33138" s="398"/>
      <c r="D33138" s="399"/>
      <c r="E33138" s="400"/>
      <c r="G33138" s="401"/>
      <c r="H33138" s="401"/>
      <c r="I33138" s="401"/>
      <c r="J33138" s="194"/>
      <c r="K33138" s="194"/>
      <c r="L33138" s="195"/>
      <c r="M33138" s="196"/>
      <c r="N33138" s="197"/>
      <c r="O33138" s="197"/>
      <c r="P33138" s="231"/>
    </row>
    <row r="33139" spans="2:16">
      <c r="B33139" s="351"/>
      <c r="C33139" s="398"/>
      <c r="D33139" s="399"/>
      <c r="E33139" s="400"/>
      <c r="G33139" s="401"/>
      <c r="H33139" s="401"/>
      <c r="I33139" s="401"/>
      <c r="J33139" s="194"/>
      <c r="K33139" s="194"/>
      <c r="L33139" s="195"/>
      <c r="M33139" s="196"/>
      <c r="N33139" s="197"/>
      <c r="O33139" s="197"/>
      <c r="P33139" s="231"/>
    </row>
    <row r="33140" spans="2:16">
      <c r="B33140" s="351"/>
      <c r="C33140" s="398"/>
      <c r="D33140" s="399"/>
      <c r="E33140" s="400"/>
      <c r="G33140" s="401"/>
      <c r="H33140" s="401"/>
      <c r="I33140" s="401"/>
      <c r="J33140" s="194"/>
      <c r="K33140" s="194"/>
      <c r="L33140" s="195"/>
      <c r="M33140" s="196"/>
      <c r="N33140" s="197"/>
      <c r="O33140" s="197"/>
      <c r="P33140" s="231"/>
    </row>
    <row r="33141" spans="2:16">
      <c r="B33141" s="351"/>
      <c r="C33141" s="398"/>
      <c r="D33141" s="399"/>
      <c r="E33141" s="400"/>
      <c r="G33141" s="401"/>
      <c r="H33141" s="401"/>
      <c r="I33141" s="401"/>
      <c r="J33141" s="194"/>
      <c r="K33141" s="194"/>
      <c r="L33141" s="195"/>
      <c r="M33141" s="196"/>
      <c r="N33141" s="197"/>
      <c r="O33141" s="197"/>
      <c r="P33141" s="231"/>
    </row>
    <row r="33142" spans="2:16">
      <c r="B33142" s="351"/>
      <c r="C33142" s="398"/>
      <c r="D33142" s="399"/>
      <c r="E33142" s="400"/>
      <c r="G33142" s="401"/>
      <c r="H33142" s="401"/>
      <c r="I33142" s="401"/>
      <c r="J33142" s="194"/>
      <c r="K33142" s="194"/>
      <c r="L33142" s="195"/>
      <c r="M33142" s="196"/>
      <c r="N33142" s="197"/>
      <c r="O33142" s="197"/>
      <c r="P33142" s="231"/>
    </row>
    <row r="33143" spans="2:16">
      <c r="B33143" s="351"/>
      <c r="C33143" s="398"/>
      <c r="D33143" s="399"/>
      <c r="E33143" s="400"/>
      <c r="G33143" s="401"/>
      <c r="H33143" s="401"/>
      <c r="I33143" s="401"/>
      <c r="J33143" s="194"/>
      <c r="K33143" s="194"/>
      <c r="L33143" s="195"/>
      <c r="M33143" s="196"/>
      <c r="N33143" s="197"/>
      <c r="O33143" s="197"/>
      <c r="P33143" s="231"/>
    </row>
    <row r="33144" spans="2:16">
      <c r="B33144" s="351"/>
      <c r="C33144" s="398"/>
      <c r="D33144" s="399"/>
      <c r="E33144" s="400"/>
      <c r="G33144" s="401"/>
      <c r="H33144" s="401"/>
      <c r="I33144" s="401"/>
      <c r="J33144" s="194"/>
      <c r="K33144" s="194"/>
      <c r="L33144" s="195"/>
      <c r="M33144" s="196"/>
      <c r="N33144" s="197"/>
      <c r="O33144" s="197"/>
      <c r="P33144" s="231"/>
    </row>
    <row r="33145" spans="2:16">
      <c r="B33145" s="351"/>
      <c r="C33145" s="398"/>
      <c r="D33145" s="399"/>
      <c r="E33145" s="400"/>
      <c r="G33145" s="401"/>
      <c r="H33145" s="401"/>
      <c r="I33145" s="401"/>
      <c r="J33145" s="194"/>
      <c r="K33145" s="194"/>
      <c r="L33145" s="195"/>
      <c r="M33145" s="196"/>
      <c r="N33145" s="197"/>
      <c r="O33145" s="197"/>
      <c r="P33145" s="231"/>
    </row>
    <row r="33146" spans="2:16">
      <c r="B33146" s="351"/>
      <c r="C33146" s="398"/>
      <c r="D33146" s="399"/>
      <c r="E33146" s="400"/>
      <c r="G33146" s="401"/>
      <c r="H33146" s="401"/>
      <c r="I33146" s="401"/>
      <c r="J33146" s="194"/>
      <c r="K33146" s="194"/>
      <c r="L33146" s="195"/>
      <c r="M33146" s="196"/>
      <c r="N33146" s="197"/>
      <c r="O33146" s="197"/>
      <c r="P33146" s="231"/>
    </row>
    <row r="33147" spans="2:16">
      <c r="B33147" s="351"/>
      <c r="C33147" s="398"/>
      <c r="D33147" s="399"/>
      <c r="E33147" s="400"/>
      <c r="G33147" s="401"/>
      <c r="H33147" s="401"/>
      <c r="I33147" s="401"/>
      <c r="J33147" s="194"/>
      <c r="K33147" s="194"/>
      <c r="L33147" s="195"/>
      <c r="M33147" s="196"/>
      <c r="N33147" s="197"/>
      <c r="O33147" s="197"/>
      <c r="P33147" s="231"/>
    </row>
    <row r="33148" spans="2:16">
      <c r="B33148" s="351"/>
      <c r="C33148" s="398"/>
      <c r="D33148" s="399"/>
      <c r="E33148" s="400"/>
      <c r="G33148" s="401"/>
      <c r="H33148" s="401"/>
      <c r="I33148" s="401"/>
      <c r="J33148" s="194"/>
      <c r="K33148" s="194"/>
      <c r="L33148" s="195"/>
      <c r="M33148" s="196"/>
      <c r="N33148" s="197"/>
      <c r="O33148" s="197"/>
      <c r="P33148" s="231"/>
    </row>
    <row r="33149" spans="2:16">
      <c r="B33149" s="351"/>
      <c r="C33149" s="398"/>
      <c r="D33149" s="399"/>
      <c r="E33149" s="400"/>
      <c r="G33149" s="401"/>
      <c r="H33149" s="401"/>
      <c r="I33149" s="401"/>
      <c r="J33149" s="194"/>
      <c r="K33149" s="194"/>
      <c r="L33149" s="195"/>
      <c r="M33149" s="196"/>
      <c r="N33149" s="197"/>
      <c r="O33149" s="197"/>
      <c r="P33149" s="231"/>
    </row>
    <row r="33150" spans="2:16">
      <c r="B33150" s="351"/>
      <c r="C33150" s="398"/>
      <c r="D33150" s="399"/>
      <c r="E33150" s="400"/>
      <c r="G33150" s="401"/>
      <c r="H33150" s="401"/>
      <c r="I33150" s="401"/>
      <c r="J33150" s="194"/>
      <c r="K33150" s="194"/>
      <c r="L33150" s="195"/>
      <c r="M33150" s="196"/>
      <c r="N33150" s="197"/>
      <c r="O33150" s="197"/>
      <c r="P33150" s="231"/>
    </row>
    <row r="33151" spans="2:16">
      <c r="B33151" s="351"/>
      <c r="C33151" s="398"/>
      <c r="D33151" s="399"/>
      <c r="E33151" s="400"/>
      <c r="G33151" s="401"/>
      <c r="H33151" s="401"/>
      <c r="I33151" s="401"/>
      <c r="J33151" s="194"/>
      <c r="K33151" s="194"/>
      <c r="L33151" s="195"/>
      <c r="M33151" s="196"/>
      <c r="N33151" s="197"/>
      <c r="O33151" s="197"/>
      <c r="P33151" s="231"/>
    </row>
    <row r="33152" spans="2:16">
      <c r="B33152" s="351"/>
      <c r="C33152" s="398"/>
      <c r="D33152" s="399"/>
      <c r="E33152" s="400"/>
      <c r="G33152" s="401"/>
      <c r="H33152" s="401"/>
      <c r="I33152" s="401"/>
      <c r="J33152" s="194"/>
      <c r="K33152" s="194"/>
      <c r="L33152" s="195"/>
      <c r="M33152" s="196"/>
      <c r="N33152" s="197"/>
      <c r="O33152" s="197"/>
      <c r="P33152" s="231"/>
    </row>
    <row r="33153" spans="2:16">
      <c r="B33153" s="351"/>
      <c r="C33153" s="398"/>
      <c r="D33153" s="399"/>
      <c r="E33153" s="400"/>
      <c r="G33153" s="401"/>
      <c r="H33153" s="401"/>
      <c r="I33153" s="401"/>
      <c r="J33153" s="194"/>
      <c r="K33153" s="194"/>
      <c r="L33153" s="195"/>
      <c r="M33153" s="196"/>
      <c r="N33153" s="197"/>
      <c r="O33153" s="197"/>
      <c r="P33153" s="231"/>
    </row>
    <row r="33154" spans="2:16">
      <c r="B33154" s="351"/>
      <c r="C33154" s="398"/>
      <c r="D33154" s="399"/>
      <c r="E33154" s="400"/>
      <c r="G33154" s="401"/>
      <c r="H33154" s="401"/>
      <c r="I33154" s="401"/>
      <c r="J33154" s="194"/>
      <c r="K33154" s="194"/>
      <c r="L33154" s="195"/>
      <c r="M33154" s="196"/>
      <c r="N33154" s="197"/>
      <c r="O33154" s="197"/>
      <c r="P33154" s="231"/>
    </row>
    <row r="33155" spans="2:16">
      <c r="B33155" s="351"/>
      <c r="C33155" s="398"/>
      <c r="D33155" s="399"/>
      <c r="E33155" s="400"/>
      <c r="G33155" s="401"/>
      <c r="H33155" s="401"/>
      <c r="I33155" s="401"/>
      <c r="J33155" s="194"/>
      <c r="K33155" s="194"/>
      <c r="L33155" s="195"/>
      <c r="M33155" s="196"/>
      <c r="N33155" s="197"/>
      <c r="O33155" s="197"/>
      <c r="P33155" s="231"/>
    </row>
    <row r="33156" spans="2:16">
      <c r="B33156" s="351"/>
      <c r="C33156" s="398"/>
      <c r="D33156" s="399"/>
      <c r="E33156" s="400"/>
      <c r="G33156" s="401"/>
      <c r="H33156" s="401"/>
      <c r="I33156" s="401"/>
      <c r="J33156" s="194"/>
      <c r="K33156" s="194"/>
      <c r="L33156" s="195"/>
      <c r="M33156" s="196"/>
      <c r="N33156" s="197"/>
      <c r="O33156" s="197"/>
      <c r="P33156" s="231"/>
    </row>
    <row r="33157" spans="2:16">
      <c r="B33157" s="351"/>
      <c r="C33157" s="398"/>
      <c r="D33157" s="399"/>
      <c r="E33157" s="400"/>
      <c r="G33157" s="401"/>
      <c r="H33157" s="401"/>
      <c r="I33157" s="401"/>
      <c r="J33157" s="194"/>
      <c r="K33157" s="194"/>
      <c r="L33157" s="195"/>
      <c r="M33157" s="196"/>
      <c r="N33157" s="197"/>
      <c r="O33157" s="197"/>
      <c r="P33157" s="231"/>
    </row>
    <row r="33158" spans="2:16">
      <c r="B33158" s="351"/>
      <c r="C33158" s="398"/>
      <c r="D33158" s="399"/>
      <c r="E33158" s="400"/>
      <c r="G33158" s="401"/>
      <c r="H33158" s="401"/>
      <c r="I33158" s="401"/>
      <c r="J33158" s="194"/>
      <c r="K33158" s="194"/>
      <c r="L33158" s="195"/>
      <c r="M33158" s="196"/>
      <c r="N33158" s="197"/>
      <c r="O33158" s="197"/>
      <c r="P33158" s="231"/>
    </row>
    <row r="33159" spans="2:16">
      <c r="B33159" s="351"/>
      <c r="C33159" s="398"/>
      <c r="D33159" s="399"/>
      <c r="E33159" s="400"/>
      <c r="G33159" s="401"/>
      <c r="H33159" s="401"/>
      <c r="I33159" s="401"/>
      <c r="J33159" s="194"/>
      <c r="K33159" s="194"/>
      <c r="L33159" s="195"/>
      <c r="M33159" s="196"/>
      <c r="N33159" s="197"/>
      <c r="O33159" s="197"/>
      <c r="P33159" s="231"/>
    </row>
    <row r="33160" spans="2:16">
      <c r="B33160" s="351"/>
      <c r="C33160" s="398"/>
      <c r="D33160" s="399"/>
      <c r="E33160" s="400"/>
      <c r="G33160" s="401"/>
      <c r="H33160" s="401"/>
      <c r="I33160" s="401"/>
      <c r="J33160" s="194"/>
      <c r="K33160" s="194"/>
      <c r="L33160" s="195"/>
      <c r="M33160" s="196"/>
      <c r="N33160" s="197"/>
      <c r="O33160" s="197"/>
      <c r="P33160" s="231"/>
    </row>
    <row r="33161" spans="2:16">
      <c r="B33161" s="351"/>
      <c r="C33161" s="398"/>
      <c r="D33161" s="399"/>
      <c r="E33161" s="400"/>
      <c r="G33161" s="401"/>
      <c r="H33161" s="401"/>
      <c r="I33161" s="401"/>
      <c r="J33161" s="194"/>
      <c r="K33161" s="194"/>
      <c r="L33161" s="195"/>
      <c r="M33161" s="196"/>
      <c r="N33161" s="197"/>
      <c r="O33161" s="197"/>
      <c r="P33161" s="231"/>
    </row>
    <row r="33162" spans="2:16">
      <c r="B33162" s="351"/>
      <c r="C33162" s="398"/>
      <c r="D33162" s="399"/>
      <c r="E33162" s="400"/>
      <c r="G33162" s="401"/>
      <c r="H33162" s="401"/>
      <c r="I33162" s="401"/>
      <c r="J33162" s="194"/>
      <c r="K33162" s="194"/>
      <c r="L33162" s="195"/>
      <c r="M33162" s="196"/>
      <c r="N33162" s="197"/>
      <c r="O33162" s="197"/>
      <c r="P33162" s="231"/>
    </row>
    <row r="33163" spans="2:16">
      <c r="B33163" s="351"/>
      <c r="C33163" s="398"/>
      <c r="D33163" s="399"/>
      <c r="E33163" s="400"/>
      <c r="G33163" s="401"/>
      <c r="H33163" s="401"/>
      <c r="I33163" s="401"/>
      <c r="J33163" s="194"/>
      <c r="K33163" s="194"/>
      <c r="L33163" s="195"/>
      <c r="M33163" s="196"/>
      <c r="N33163" s="197"/>
      <c r="O33163" s="197"/>
      <c r="P33163" s="231"/>
    </row>
    <row r="33164" spans="2:16">
      <c r="B33164" s="351"/>
      <c r="C33164" s="398"/>
      <c r="D33164" s="399"/>
      <c r="E33164" s="400"/>
      <c r="G33164" s="401"/>
      <c r="H33164" s="401"/>
      <c r="I33164" s="401"/>
      <c r="J33164" s="194"/>
      <c r="K33164" s="194"/>
      <c r="L33164" s="195"/>
      <c r="M33164" s="196"/>
      <c r="N33164" s="197"/>
      <c r="O33164" s="197"/>
      <c r="P33164" s="231"/>
    </row>
    <row r="33165" spans="2:16">
      <c r="B33165" s="351"/>
      <c r="C33165" s="398"/>
      <c r="D33165" s="399"/>
      <c r="E33165" s="400"/>
      <c r="G33165" s="401"/>
      <c r="H33165" s="401"/>
      <c r="I33165" s="401"/>
      <c r="J33165" s="194"/>
      <c r="K33165" s="194"/>
      <c r="L33165" s="195"/>
      <c r="M33165" s="196"/>
      <c r="N33165" s="197"/>
      <c r="O33165" s="197"/>
      <c r="P33165" s="231"/>
    </row>
    <row r="33166" spans="2:16">
      <c r="B33166" s="351"/>
      <c r="C33166" s="398"/>
      <c r="D33166" s="399"/>
      <c r="E33166" s="400"/>
      <c r="G33166" s="401"/>
      <c r="H33166" s="401"/>
      <c r="I33166" s="401"/>
      <c r="J33166" s="194"/>
      <c r="K33166" s="194"/>
      <c r="L33166" s="195"/>
      <c r="M33166" s="196"/>
      <c r="N33166" s="197"/>
      <c r="O33166" s="197"/>
      <c r="P33166" s="231"/>
    </row>
    <row r="33167" spans="2:16">
      <c r="B33167" s="351"/>
      <c r="C33167" s="398"/>
      <c r="D33167" s="399"/>
      <c r="E33167" s="400"/>
      <c r="G33167" s="401"/>
      <c r="H33167" s="401"/>
      <c r="I33167" s="401"/>
      <c r="J33167" s="194"/>
      <c r="K33167" s="194"/>
      <c r="L33167" s="195"/>
      <c r="M33167" s="196"/>
      <c r="N33167" s="197"/>
      <c r="O33167" s="197"/>
      <c r="P33167" s="231"/>
    </row>
    <row r="33168" spans="2:16">
      <c r="B33168" s="351"/>
      <c r="C33168" s="398"/>
      <c r="D33168" s="399"/>
      <c r="E33168" s="400"/>
      <c r="G33168" s="401"/>
      <c r="H33168" s="401"/>
      <c r="I33168" s="401"/>
      <c r="J33168" s="194"/>
      <c r="K33168" s="194"/>
      <c r="L33168" s="195"/>
      <c r="M33168" s="196"/>
      <c r="N33168" s="197"/>
      <c r="O33168" s="197"/>
      <c r="P33168" s="231"/>
    </row>
    <row r="33169" spans="2:16">
      <c r="B33169" s="351"/>
      <c r="C33169" s="398"/>
      <c r="D33169" s="399"/>
      <c r="E33169" s="400"/>
      <c r="G33169" s="401"/>
      <c r="H33169" s="401"/>
      <c r="I33169" s="401"/>
      <c r="J33169" s="194"/>
      <c r="K33169" s="194"/>
      <c r="L33169" s="195"/>
      <c r="M33169" s="196"/>
      <c r="N33169" s="197"/>
      <c r="O33169" s="197"/>
      <c r="P33169" s="231"/>
    </row>
    <row r="33170" spans="2:16">
      <c r="B33170" s="351"/>
      <c r="C33170" s="398"/>
      <c r="D33170" s="399"/>
      <c r="E33170" s="400"/>
      <c r="G33170" s="401"/>
      <c r="H33170" s="401"/>
      <c r="I33170" s="401"/>
      <c r="J33170" s="194"/>
      <c r="K33170" s="194"/>
      <c r="L33170" s="195"/>
      <c r="M33170" s="196"/>
      <c r="N33170" s="197"/>
      <c r="O33170" s="197"/>
      <c r="P33170" s="231"/>
    </row>
    <row r="33171" spans="2:16">
      <c r="B33171" s="351"/>
      <c r="C33171" s="398"/>
      <c r="D33171" s="399"/>
      <c r="E33171" s="400"/>
      <c r="G33171" s="401"/>
      <c r="H33171" s="401"/>
      <c r="I33171" s="401"/>
      <c r="J33171" s="194"/>
      <c r="K33171" s="194"/>
      <c r="L33171" s="195"/>
      <c r="M33171" s="196"/>
      <c r="N33171" s="197"/>
      <c r="O33171" s="197"/>
      <c r="P33171" s="231"/>
    </row>
    <row r="33172" spans="2:16">
      <c r="B33172" s="351"/>
      <c r="C33172" s="398"/>
      <c r="D33172" s="399"/>
      <c r="E33172" s="400"/>
      <c r="G33172" s="401"/>
      <c r="H33172" s="401"/>
      <c r="I33172" s="401"/>
      <c r="J33172" s="194"/>
      <c r="K33172" s="194"/>
      <c r="L33172" s="195"/>
      <c r="M33172" s="196"/>
      <c r="N33172" s="197"/>
      <c r="O33172" s="197"/>
      <c r="P33172" s="231"/>
    </row>
    <row r="33173" spans="2:16">
      <c r="B33173" s="351"/>
      <c r="C33173" s="398"/>
      <c r="D33173" s="399"/>
      <c r="E33173" s="400"/>
      <c r="G33173" s="401"/>
      <c r="H33173" s="401"/>
      <c r="I33173" s="401"/>
      <c r="J33173" s="194"/>
      <c r="K33173" s="194"/>
      <c r="L33173" s="195"/>
      <c r="M33173" s="196"/>
      <c r="N33173" s="197"/>
      <c r="O33173" s="197"/>
      <c r="P33173" s="231"/>
    </row>
    <row r="33174" spans="2:16">
      <c r="B33174" s="351"/>
      <c r="C33174" s="398"/>
      <c r="D33174" s="399"/>
      <c r="E33174" s="400"/>
      <c r="G33174" s="401"/>
      <c r="H33174" s="401"/>
      <c r="I33174" s="401"/>
      <c r="J33174" s="194"/>
      <c r="K33174" s="194"/>
      <c r="L33174" s="195"/>
      <c r="M33174" s="196"/>
      <c r="N33174" s="197"/>
      <c r="O33174" s="197"/>
      <c r="P33174" s="231"/>
    </row>
    <row r="33175" spans="2:16">
      <c r="B33175" s="351"/>
      <c r="C33175" s="398"/>
      <c r="D33175" s="399"/>
      <c r="E33175" s="400"/>
      <c r="G33175" s="401"/>
      <c r="H33175" s="401"/>
      <c r="I33175" s="401"/>
      <c r="J33175" s="194"/>
      <c r="K33175" s="194"/>
      <c r="L33175" s="195"/>
      <c r="M33175" s="196"/>
      <c r="N33175" s="197"/>
      <c r="O33175" s="197"/>
      <c r="P33175" s="231"/>
    </row>
    <row r="33176" spans="2:16">
      <c r="B33176" s="351"/>
      <c r="C33176" s="398"/>
      <c r="D33176" s="399"/>
      <c r="E33176" s="400"/>
      <c r="G33176" s="401"/>
      <c r="H33176" s="401"/>
      <c r="I33176" s="401"/>
      <c r="J33176" s="194"/>
      <c r="K33176" s="194"/>
      <c r="L33176" s="195"/>
      <c r="M33176" s="196"/>
      <c r="N33176" s="197"/>
      <c r="O33176" s="197"/>
      <c r="P33176" s="231"/>
    </row>
    <row r="33177" spans="2:16">
      <c r="B33177" s="351"/>
      <c r="C33177" s="398"/>
      <c r="D33177" s="399"/>
      <c r="E33177" s="400"/>
      <c r="G33177" s="401"/>
      <c r="H33177" s="401"/>
      <c r="I33177" s="401"/>
      <c r="J33177" s="194"/>
      <c r="K33177" s="194"/>
      <c r="L33177" s="195"/>
      <c r="M33177" s="196"/>
      <c r="N33177" s="197"/>
      <c r="O33177" s="197"/>
      <c r="P33177" s="231"/>
    </row>
    <row r="33178" spans="2:16">
      <c r="B33178" s="351"/>
      <c r="C33178" s="398"/>
      <c r="D33178" s="399"/>
      <c r="E33178" s="400"/>
      <c r="G33178" s="401"/>
      <c r="H33178" s="401"/>
      <c r="I33178" s="401"/>
      <c r="J33178" s="194"/>
      <c r="K33178" s="194"/>
      <c r="L33178" s="195"/>
      <c r="M33178" s="196"/>
      <c r="N33178" s="197"/>
      <c r="O33178" s="197"/>
      <c r="P33178" s="231"/>
    </row>
    <row r="33179" spans="2:16">
      <c r="B33179" s="351"/>
      <c r="C33179" s="398"/>
      <c r="D33179" s="399"/>
      <c r="E33179" s="400"/>
      <c r="G33179" s="401"/>
      <c r="H33179" s="401"/>
      <c r="I33179" s="401"/>
      <c r="J33179" s="194"/>
      <c r="K33179" s="194"/>
      <c r="L33179" s="195"/>
      <c r="M33179" s="196"/>
      <c r="N33179" s="197"/>
      <c r="O33179" s="197"/>
      <c r="P33179" s="231"/>
    </row>
    <row r="33180" spans="2:16">
      <c r="B33180" s="351"/>
      <c r="C33180" s="398"/>
      <c r="D33180" s="399"/>
      <c r="E33180" s="400"/>
      <c r="G33180" s="401"/>
      <c r="H33180" s="401"/>
      <c r="I33180" s="401"/>
      <c r="J33180" s="194"/>
      <c r="K33180" s="194"/>
      <c r="L33180" s="195"/>
      <c r="M33180" s="196"/>
      <c r="N33180" s="197"/>
      <c r="O33180" s="197"/>
      <c r="P33180" s="231"/>
    </row>
    <row r="33181" spans="2:16">
      <c r="B33181" s="351"/>
      <c r="C33181" s="398"/>
      <c r="D33181" s="399"/>
      <c r="E33181" s="400"/>
      <c r="G33181" s="401"/>
      <c r="H33181" s="401"/>
      <c r="I33181" s="401"/>
      <c r="J33181" s="194"/>
      <c r="K33181" s="194"/>
      <c r="L33181" s="195"/>
      <c r="M33181" s="196"/>
      <c r="N33181" s="197"/>
      <c r="O33181" s="197"/>
      <c r="P33181" s="231"/>
    </row>
    <row r="33182" spans="2:16">
      <c r="B33182" s="351"/>
      <c r="C33182" s="398"/>
      <c r="D33182" s="399"/>
      <c r="E33182" s="400"/>
      <c r="G33182" s="401"/>
      <c r="H33182" s="401"/>
      <c r="I33182" s="401"/>
      <c r="J33182" s="194"/>
      <c r="K33182" s="194"/>
      <c r="L33182" s="195"/>
      <c r="M33182" s="196"/>
      <c r="N33182" s="197"/>
      <c r="O33182" s="197"/>
      <c r="P33182" s="231"/>
    </row>
    <row r="33183" spans="2:16">
      <c r="B33183" s="351"/>
      <c r="C33183" s="398"/>
      <c r="D33183" s="399"/>
      <c r="E33183" s="400"/>
      <c r="G33183" s="401"/>
      <c r="H33183" s="401"/>
      <c r="I33183" s="401"/>
      <c r="J33183" s="194"/>
      <c r="K33183" s="194"/>
      <c r="L33183" s="195"/>
      <c r="M33183" s="196"/>
      <c r="N33183" s="197"/>
      <c r="O33183" s="197"/>
      <c r="P33183" s="231"/>
    </row>
    <row r="33184" spans="2:16">
      <c r="B33184" s="351"/>
      <c r="C33184" s="398"/>
      <c r="D33184" s="399"/>
      <c r="E33184" s="400"/>
      <c r="G33184" s="401"/>
      <c r="H33184" s="401"/>
      <c r="I33184" s="401"/>
      <c r="J33184" s="194"/>
      <c r="K33184" s="194"/>
      <c r="L33184" s="195"/>
      <c r="M33184" s="196"/>
      <c r="N33184" s="197"/>
      <c r="O33184" s="197"/>
      <c r="P33184" s="231"/>
    </row>
    <row r="33185" spans="2:16">
      <c r="B33185" s="351"/>
      <c r="C33185" s="398"/>
      <c r="D33185" s="399"/>
      <c r="E33185" s="400"/>
      <c r="G33185" s="401"/>
      <c r="H33185" s="401"/>
      <c r="I33185" s="401"/>
      <c r="J33185" s="194"/>
      <c r="K33185" s="194"/>
      <c r="L33185" s="195"/>
      <c r="M33185" s="196"/>
      <c r="N33185" s="197"/>
      <c r="O33185" s="197"/>
      <c r="P33185" s="231"/>
    </row>
    <row r="33186" spans="2:16">
      <c r="B33186" s="351"/>
      <c r="C33186" s="398"/>
      <c r="D33186" s="399"/>
      <c r="E33186" s="400"/>
      <c r="G33186" s="401"/>
      <c r="H33186" s="401"/>
      <c r="I33186" s="401"/>
      <c r="J33186" s="194"/>
      <c r="K33186" s="194"/>
      <c r="L33186" s="195"/>
      <c r="M33186" s="196"/>
      <c r="N33186" s="197"/>
      <c r="O33186" s="197"/>
      <c r="P33186" s="231"/>
    </row>
    <row r="33187" spans="2:16">
      <c r="B33187" s="351"/>
      <c r="C33187" s="398"/>
      <c r="D33187" s="399"/>
      <c r="E33187" s="400"/>
      <c r="G33187" s="401"/>
      <c r="H33187" s="401"/>
      <c r="I33187" s="401"/>
      <c r="J33187" s="194"/>
      <c r="K33187" s="194"/>
      <c r="L33187" s="195"/>
      <c r="M33187" s="196"/>
      <c r="N33187" s="197"/>
      <c r="O33187" s="197"/>
      <c r="P33187" s="231"/>
    </row>
    <row r="33188" spans="2:16">
      <c r="B33188" s="351"/>
      <c r="C33188" s="398"/>
      <c r="D33188" s="399"/>
      <c r="E33188" s="400"/>
      <c r="G33188" s="401"/>
      <c r="H33188" s="401"/>
      <c r="I33188" s="401"/>
      <c r="J33188" s="194"/>
      <c r="K33188" s="194"/>
      <c r="L33188" s="195"/>
      <c r="M33188" s="196"/>
      <c r="N33188" s="197"/>
      <c r="O33188" s="197"/>
      <c r="P33188" s="231"/>
    </row>
    <row r="33189" spans="2:16">
      <c r="B33189" s="351"/>
      <c r="C33189" s="398"/>
      <c r="D33189" s="399"/>
      <c r="E33189" s="400"/>
      <c r="G33189" s="401"/>
      <c r="H33189" s="401"/>
      <c r="I33189" s="401"/>
      <c r="J33189" s="194"/>
      <c r="K33189" s="194"/>
      <c r="L33189" s="195"/>
      <c r="M33189" s="196"/>
      <c r="N33189" s="197"/>
      <c r="O33189" s="197"/>
      <c r="P33189" s="231"/>
    </row>
    <row r="33190" spans="2:16">
      <c r="B33190" s="351"/>
      <c r="C33190" s="398"/>
      <c r="D33190" s="399"/>
      <c r="E33190" s="400"/>
      <c r="G33190" s="401"/>
      <c r="H33190" s="401"/>
      <c r="I33190" s="401"/>
      <c r="J33190" s="194"/>
      <c r="K33190" s="194"/>
      <c r="L33190" s="195"/>
      <c r="M33190" s="196"/>
      <c r="N33190" s="197"/>
      <c r="O33190" s="197"/>
      <c r="P33190" s="231"/>
    </row>
    <row r="33191" spans="2:16">
      <c r="B33191" s="351"/>
      <c r="C33191" s="398"/>
      <c r="D33191" s="399"/>
      <c r="E33191" s="400"/>
      <c r="G33191" s="401"/>
      <c r="H33191" s="401"/>
      <c r="I33191" s="401"/>
      <c r="J33191" s="194"/>
      <c r="K33191" s="194"/>
      <c r="L33191" s="195"/>
      <c r="M33191" s="196"/>
      <c r="N33191" s="197"/>
      <c r="O33191" s="197"/>
      <c r="P33191" s="231"/>
    </row>
    <row r="33192" spans="2:16">
      <c r="B33192" s="351"/>
      <c r="C33192" s="398"/>
      <c r="D33192" s="399"/>
      <c r="E33192" s="400"/>
      <c r="G33192" s="401"/>
      <c r="H33192" s="401"/>
      <c r="I33192" s="401"/>
      <c r="J33192" s="194"/>
      <c r="K33192" s="194"/>
      <c r="L33192" s="195"/>
      <c r="M33192" s="196"/>
      <c r="N33192" s="197"/>
      <c r="O33192" s="197"/>
      <c r="P33192" s="231"/>
    </row>
    <row r="33193" spans="2:16">
      <c r="B33193" s="351"/>
      <c r="C33193" s="398"/>
      <c r="D33193" s="399"/>
      <c r="E33193" s="400"/>
      <c r="G33193" s="401"/>
      <c r="H33193" s="401"/>
      <c r="I33193" s="401"/>
      <c r="J33193" s="194"/>
      <c r="K33193" s="194"/>
      <c r="L33193" s="195"/>
      <c r="M33193" s="196"/>
      <c r="N33193" s="197"/>
      <c r="O33193" s="197"/>
      <c r="P33193" s="231"/>
    </row>
    <row r="33194" spans="2:16">
      <c r="B33194" s="351"/>
      <c r="C33194" s="398"/>
      <c r="D33194" s="399"/>
      <c r="E33194" s="400"/>
      <c r="G33194" s="401"/>
      <c r="H33194" s="401"/>
      <c r="I33194" s="401"/>
      <c r="J33194" s="194"/>
      <c r="K33194" s="194"/>
      <c r="L33194" s="195"/>
      <c r="M33194" s="196"/>
      <c r="N33194" s="197"/>
      <c r="O33194" s="197"/>
      <c r="P33194" s="231"/>
    </row>
    <row r="33195" spans="2:16">
      <c r="B33195" s="351"/>
      <c r="C33195" s="398"/>
      <c r="D33195" s="399"/>
      <c r="E33195" s="400"/>
      <c r="G33195" s="401"/>
      <c r="H33195" s="401"/>
      <c r="I33195" s="401"/>
      <c r="J33195" s="194"/>
      <c r="K33195" s="194"/>
      <c r="L33195" s="195"/>
      <c r="M33195" s="196"/>
      <c r="N33195" s="197"/>
      <c r="O33195" s="197"/>
      <c r="P33195" s="231"/>
    </row>
    <row r="33196" spans="2:16">
      <c r="B33196" s="351"/>
      <c r="C33196" s="398"/>
      <c r="D33196" s="399"/>
      <c r="E33196" s="400"/>
      <c r="G33196" s="401"/>
      <c r="H33196" s="401"/>
      <c r="I33196" s="401"/>
      <c r="J33196" s="194"/>
      <c r="K33196" s="194"/>
      <c r="L33196" s="195"/>
      <c r="M33196" s="196"/>
      <c r="N33196" s="197"/>
      <c r="O33196" s="197"/>
      <c r="P33196" s="231"/>
    </row>
    <row r="33197" spans="2:16">
      <c r="B33197" s="351"/>
      <c r="C33197" s="398"/>
      <c r="D33197" s="399"/>
      <c r="E33197" s="400"/>
      <c r="G33197" s="401"/>
      <c r="H33197" s="401"/>
      <c r="I33197" s="401"/>
      <c r="J33197" s="194"/>
      <c r="K33197" s="194"/>
      <c r="L33197" s="195"/>
      <c r="M33197" s="196"/>
      <c r="N33197" s="197"/>
      <c r="O33197" s="197"/>
      <c r="P33197" s="231"/>
    </row>
    <row r="33198" spans="2:16">
      <c r="B33198" s="351"/>
      <c r="C33198" s="398"/>
      <c r="D33198" s="399"/>
      <c r="E33198" s="400"/>
      <c r="G33198" s="401"/>
      <c r="H33198" s="401"/>
      <c r="I33198" s="401"/>
      <c r="J33198" s="194"/>
      <c r="K33198" s="194"/>
      <c r="L33198" s="195"/>
      <c r="M33198" s="196"/>
      <c r="N33198" s="197"/>
      <c r="O33198" s="197"/>
      <c r="P33198" s="231"/>
    </row>
    <row r="33199" spans="2:16">
      <c r="B33199" s="351"/>
      <c r="C33199" s="398"/>
      <c r="D33199" s="399"/>
      <c r="E33199" s="400"/>
      <c r="G33199" s="401"/>
      <c r="H33199" s="401"/>
      <c r="I33199" s="401"/>
      <c r="J33199" s="194"/>
      <c r="K33199" s="194"/>
      <c r="L33199" s="195"/>
      <c r="M33199" s="196"/>
      <c r="N33199" s="197"/>
      <c r="O33199" s="197"/>
      <c r="P33199" s="231"/>
    </row>
    <row r="33200" spans="2:16">
      <c r="B33200" s="351"/>
      <c r="C33200" s="398"/>
      <c r="D33200" s="399"/>
      <c r="E33200" s="400"/>
      <c r="G33200" s="401"/>
      <c r="H33200" s="401"/>
      <c r="I33200" s="401"/>
      <c r="J33200" s="194"/>
      <c r="K33200" s="194"/>
      <c r="L33200" s="195"/>
      <c r="M33200" s="196"/>
      <c r="N33200" s="197"/>
      <c r="O33200" s="197"/>
      <c r="P33200" s="231"/>
    </row>
    <row r="33201" spans="2:16">
      <c r="B33201" s="351"/>
      <c r="C33201" s="398"/>
      <c r="D33201" s="399"/>
      <c r="E33201" s="400"/>
      <c r="G33201" s="401"/>
      <c r="H33201" s="401"/>
      <c r="I33201" s="401"/>
      <c r="J33201" s="194"/>
      <c r="K33201" s="194"/>
      <c r="L33201" s="195"/>
      <c r="M33201" s="196"/>
      <c r="N33201" s="197"/>
      <c r="O33201" s="197"/>
      <c r="P33201" s="231"/>
    </row>
    <row r="33202" spans="2:16">
      <c r="B33202" s="351"/>
      <c r="C33202" s="398"/>
      <c r="D33202" s="399"/>
      <c r="E33202" s="400"/>
      <c r="G33202" s="401"/>
      <c r="H33202" s="401"/>
      <c r="I33202" s="401"/>
      <c r="J33202" s="194"/>
      <c r="K33202" s="194"/>
      <c r="L33202" s="195"/>
      <c r="M33202" s="196"/>
      <c r="N33202" s="197"/>
      <c r="O33202" s="197"/>
      <c r="P33202" s="231"/>
    </row>
    <row r="33203" spans="2:16">
      <c r="B33203" s="351"/>
      <c r="C33203" s="398"/>
      <c r="D33203" s="399"/>
      <c r="E33203" s="400"/>
      <c r="G33203" s="401"/>
      <c r="H33203" s="401"/>
      <c r="I33203" s="401"/>
      <c r="J33203" s="194"/>
      <c r="K33203" s="194"/>
      <c r="L33203" s="195"/>
      <c r="M33203" s="196"/>
      <c r="N33203" s="197"/>
      <c r="O33203" s="197"/>
      <c r="P33203" s="231"/>
    </row>
    <row r="33204" spans="2:16">
      <c r="B33204" s="351"/>
      <c r="C33204" s="398"/>
      <c r="D33204" s="399"/>
      <c r="E33204" s="400"/>
      <c r="G33204" s="401"/>
      <c r="H33204" s="401"/>
      <c r="I33204" s="401"/>
      <c r="J33204" s="194"/>
      <c r="K33204" s="194"/>
      <c r="L33204" s="195"/>
      <c r="M33204" s="196"/>
      <c r="N33204" s="197"/>
      <c r="O33204" s="197"/>
      <c r="P33204" s="231"/>
    </row>
    <row r="33205" spans="2:16">
      <c r="B33205" s="351"/>
      <c r="C33205" s="398"/>
      <c r="D33205" s="399"/>
      <c r="E33205" s="400"/>
      <c r="G33205" s="401"/>
      <c r="H33205" s="401"/>
      <c r="I33205" s="401"/>
      <c r="J33205" s="194"/>
      <c r="K33205" s="194"/>
      <c r="L33205" s="195"/>
      <c r="M33205" s="196"/>
      <c r="N33205" s="197"/>
      <c r="O33205" s="197"/>
      <c r="P33205" s="231"/>
    </row>
    <row r="33206" spans="2:16">
      <c r="B33206" s="351"/>
      <c r="C33206" s="398"/>
      <c r="D33206" s="399"/>
      <c r="E33206" s="400"/>
      <c r="G33206" s="401"/>
      <c r="H33206" s="401"/>
      <c r="I33206" s="401"/>
      <c r="J33206" s="194"/>
      <c r="K33206" s="194"/>
      <c r="L33206" s="195"/>
      <c r="M33206" s="196"/>
      <c r="N33206" s="197"/>
      <c r="O33206" s="197"/>
      <c r="P33206" s="231"/>
    </row>
    <row r="33207" spans="2:16">
      <c r="B33207" s="351"/>
      <c r="C33207" s="398"/>
      <c r="D33207" s="399"/>
      <c r="E33207" s="400"/>
      <c r="G33207" s="401"/>
      <c r="H33207" s="401"/>
      <c r="I33207" s="401"/>
      <c r="J33207" s="194"/>
      <c r="K33207" s="194"/>
      <c r="L33207" s="195"/>
      <c r="M33207" s="196"/>
      <c r="N33207" s="197"/>
      <c r="O33207" s="197"/>
      <c r="P33207" s="231"/>
    </row>
    <row r="33208" spans="2:16">
      <c r="B33208" s="351"/>
      <c r="C33208" s="398"/>
      <c r="D33208" s="399"/>
      <c r="E33208" s="400"/>
      <c r="G33208" s="401"/>
      <c r="H33208" s="401"/>
      <c r="I33208" s="401"/>
      <c r="J33208" s="194"/>
      <c r="K33208" s="194"/>
      <c r="L33208" s="195"/>
      <c r="M33208" s="196"/>
      <c r="N33208" s="197"/>
      <c r="O33208" s="197"/>
      <c r="P33208" s="231"/>
    </row>
    <row r="33209" spans="2:16">
      <c r="B33209" s="351"/>
      <c r="C33209" s="398"/>
      <c r="D33209" s="399"/>
      <c r="E33209" s="400"/>
      <c r="G33209" s="401"/>
      <c r="H33209" s="401"/>
      <c r="I33209" s="401"/>
      <c r="J33209" s="194"/>
      <c r="K33209" s="194"/>
      <c r="L33209" s="195"/>
      <c r="M33209" s="196"/>
      <c r="N33209" s="197"/>
      <c r="O33209" s="197"/>
      <c r="P33209" s="231"/>
    </row>
    <row r="33210" spans="2:16">
      <c r="B33210" s="351"/>
      <c r="C33210" s="398"/>
      <c r="D33210" s="399"/>
      <c r="E33210" s="400"/>
      <c r="G33210" s="401"/>
      <c r="H33210" s="401"/>
      <c r="I33210" s="401"/>
      <c r="J33210" s="194"/>
      <c r="K33210" s="194"/>
      <c r="L33210" s="195"/>
      <c r="M33210" s="196"/>
      <c r="N33210" s="197"/>
      <c r="O33210" s="197"/>
      <c r="P33210" s="231"/>
    </row>
    <row r="33211" spans="2:16">
      <c r="B33211" s="351"/>
      <c r="C33211" s="398"/>
      <c r="D33211" s="399"/>
      <c r="E33211" s="400"/>
      <c r="G33211" s="401"/>
      <c r="H33211" s="401"/>
      <c r="I33211" s="401"/>
      <c r="J33211" s="194"/>
      <c r="K33211" s="194"/>
      <c r="L33211" s="195"/>
      <c r="M33211" s="196"/>
      <c r="N33211" s="197"/>
      <c r="O33211" s="197"/>
      <c r="P33211" s="231"/>
    </row>
    <row r="33212" spans="2:16">
      <c r="B33212" s="351"/>
      <c r="C33212" s="398"/>
      <c r="D33212" s="399"/>
      <c r="E33212" s="400"/>
      <c r="G33212" s="401"/>
      <c r="H33212" s="401"/>
      <c r="I33212" s="401"/>
      <c r="J33212" s="194"/>
      <c r="K33212" s="194"/>
      <c r="L33212" s="195"/>
      <c r="M33212" s="196"/>
      <c r="N33212" s="197"/>
      <c r="O33212" s="197"/>
      <c r="P33212" s="231"/>
    </row>
    <row r="33213" spans="2:16">
      <c r="B33213" s="351"/>
      <c r="C33213" s="398"/>
      <c r="D33213" s="399"/>
      <c r="E33213" s="400"/>
      <c r="G33213" s="401"/>
      <c r="H33213" s="401"/>
      <c r="I33213" s="401"/>
      <c r="J33213" s="194"/>
      <c r="K33213" s="194"/>
      <c r="L33213" s="195"/>
      <c r="M33213" s="196"/>
      <c r="N33213" s="197"/>
      <c r="O33213" s="197"/>
      <c r="P33213" s="231"/>
    </row>
    <row r="33214" spans="2:16">
      <c r="B33214" s="351"/>
      <c r="C33214" s="398"/>
      <c r="D33214" s="399"/>
      <c r="E33214" s="400"/>
      <c r="G33214" s="401"/>
      <c r="H33214" s="401"/>
      <c r="I33214" s="401"/>
      <c r="J33214" s="194"/>
      <c r="K33214" s="194"/>
      <c r="L33214" s="195"/>
      <c r="M33214" s="196"/>
      <c r="N33214" s="197"/>
      <c r="O33214" s="197"/>
      <c r="P33214" s="231"/>
    </row>
    <row r="33215" spans="2:16">
      <c r="B33215" s="351"/>
      <c r="C33215" s="398"/>
      <c r="D33215" s="399"/>
      <c r="E33215" s="400"/>
      <c r="G33215" s="401"/>
      <c r="H33215" s="401"/>
      <c r="I33215" s="401"/>
      <c r="J33215" s="194"/>
      <c r="K33215" s="194"/>
      <c r="L33215" s="195"/>
      <c r="M33215" s="196"/>
      <c r="N33215" s="197"/>
      <c r="O33215" s="197"/>
      <c r="P33215" s="231"/>
    </row>
    <row r="33216" spans="2:16">
      <c r="B33216" s="351"/>
      <c r="C33216" s="398"/>
      <c r="D33216" s="399"/>
      <c r="E33216" s="400"/>
      <c r="G33216" s="401"/>
      <c r="H33216" s="401"/>
      <c r="I33216" s="401"/>
      <c r="J33216" s="194"/>
      <c r="K33216" s="194"/>
      <c r="L33216" s="195"/>
      <c r="M33216" s="196"/>
      <c r="N33216" s="197"/>
      <c r="O33216" s="197"/>
      <c r="P33216" s="231"/>
    </row>
    <row r="33217" spans="2:16">
      <c r="B33217" s="351"/>
      <c r="C33217" s="398"/>
      <c r="D33217" s="399"/>
      <c r="E33217" s="400"/>
      <c r="G33217" s="401"/>
      <c r="H33217" s="401"/>
      <c r="I33217" s="401"/>
      <c r="J33217" s="194"/>
      <c r="K33217" s="194"/>
      <c r="L33217" s="195"/>
      <c r="M33217" s="196"/>
      <c r="N33217" s="197"/>
      <c r="O33217" s="197"/>
      <c r="P33217" s="231"/>
    </row>
    <row r="33218" spans="2:16">
      <c r="B33218" s="351"/>
      <c r="C33218" s="398"/>
      <c r="D33218" s="399"/>
      <c r="E33218" s="400"/>
      <c r="G33218" s="401"/>
      <c r="H33218" s="401"/>
      <c r="I33218" s="401"/>
      <c r="J33218" s="194"/>
      <c r="K33218" s="194"/>
      <c r="L33218" s="195"/>
      <c r="M33218" s="196"/>
      <c r="N33218" s="197"/>
      <c r="O33218" s="197"/>
      <c r="P33218" s="231"/>
    </row>
    <row r="33219" spans="2:16">
      <c r="B33219" s="351"/>
      <c r="C33219" s="398"/>
      <c r="D33219" s="399"/>
      <c r="E33219" s="400"/>
      <c r="G33219" s="401"/>
      <c r="H33219" s="401"/>
      <c r="I33219" s="401"/>
      <c r="J33219" s="194"/>
      <c r="K33219" s="194"/>
      <c r="L33219" s="195"/>
      <c r="M33219" s="196"/>
      <c r="N33219" s="197"/>
      <c r="O33219" s="197"/>
      <c r="P33219" s="231"/>
    </row>
    <row r="33220" spans="2:16">
      <c r="B33220" s="351"/>
      <c r="C33220" s="398"/>
      <c r="D33220" s="399"/>
      <c r="E33220" s="400"/>
      <c r="G33220" s="401"/>
      <c r="H33220" s="401"/>
      <c r="I33220" s="401"/>
      <c r="J33220" s="194"/>
      <c r="K33220" s="194"/>
      <c r="L33220" s="195"/>
      <c r="M33220" s="196"/>
      <c r="N33220" s="197"/>
      <c r="O33220" s="197"/>
      <c r="P33220" s="231"/>
    </row>
    <row r="33221" spans="2:16">
      <c r="B33221" s="351"/>
      <c r="C33221" s="398"/>
      <c r="D33221" s="399"/>
      <c r="E33221" s="400"/>
      <c r="G33221" s="401"/>
      <c r="H33221" s="401"/>
      <c r="I33221" s="401"/>
      <c r="J33221" s="194"/>
      <c r="K33221" s="194"/>
      <c r="L33221" s="195"/>
      <c r="M33221" s="196"/>
      <c r="N33221" s="197"/>
      <c r="O33221" s="197"/>
      <c r="P33221" s="231"/>
    </row>
    <row r="33222" spans="2:16">
      <c r="B33222" s="351"/>
      <c r="C33222" s="398"/>
      <c r="D33222" s="399"/>
      <c r="E33222" s="400"/>
      <c r="G33222" s="401"/>
      <c r="H33222" s="401"/>
      <c r="I33222" s="401"/>
      <c r="J33222" s="194"/>
      <c r="K33222" s="194"/>
      <c r="L33222" s="195"/>
      <c r="M33222" s="196"/>
      <c r="N33222" s="197"/>
      <c r="O33222" s="197"/>
      <c r="P33222" s="231"/>
    </row>
    <row r="33223" spans="2:16">
      <c r="B33223" s="351"/>
      <c r="C33223" s="398"/>
      <c r="D33223" s="399"/>
      <c r="E33223" s="400"/>
      <c r="G33223" s="401"/>
      <c r="H33223" s="401"/>
      <c r="I33223" s="401"/>
      <c r="J33223" s="194"/>
      <c r="K33223" s="194"/>
      <c r="L33223" s="195"/>
      <c r="M33223" s="196"/>
      <c r="N33223" s="197"/>
      <c r="O33223" s="197"/>
      <c r="P33223" s="231"/>
    </row>
    <row r="33224" spans="2:16">
      <c r="B33224" s="351"/>
      <c r="C33224" s="398"/>
      <c r="D33224" s="399"/>
      <c r="E33224" s="400"/>
      <c r="G33224" s="401"/>
      <c r="H33224" s="401"/>
      <c r="I33224" s="401"/>
      <c r="J33224" s="194"/>
      <c r="K33224" s="194"/>
      <c r="L33224" s="195"/>
      <c r="M33224" s="196"/>
      <c r="N33224" s="197"/>
      <c r="O33224" s="197"/>
      <c r="P33224" s="231"/>
    </row>
    <row r="33225" spans="2:16">
      <c r="B33225" s="351"/>
      <c r="C33225" s="398"/>
      <c r="D33225" s="399"/>
      <c r="E33225" s="400"/>
      <c r="G33225" s="401"/>
      <c r="H33225" s="401"/>
      <c r="I33225" s="401"/>
      <c r="J33225" s="194"/>
      <c r="K33225" s="194"/>
      <c r="L33225" s="195"/>
      <c r="M33225" s="196"/>
      <c r="N33225" s="197"/>
      <c r="O33225" s="197"/>
      <c r="P33225" s="231"/>
    </row>
    <row r="33226" spans="2:16">
      <c r="B33226" s="351"/>
      <c r="C33226" s="398"/>
      <c r="D33226" s="399"/>
      <c r="E33226" s="400"/>
      <c r="G33226" s="401"/>
      <c r="H33226" s="401"/>
      <c r="I33226" s="401"/>
      <c r="J33226" s="194"/>
      <c r="K33226" s="194"/>
      <c r="L33226" s="195"/>
      <c r="M33226" s="196"/>
      <c r="N33226" s="197"/>
      <c r="O33226" s="197"/>
      <c r="P33226" s="231"/>
    </row>
    <row r="33227" spans="2:16">
      <c r="B33227" s="351"/>
      <c r="C33227" s="398"/>
      <c r="D33227" s="399"/>
      <c r="E33227" s="400"/>
      <c r="G33227" s="401"/>
      <c r="H33227" s="401"/>
      <c r="I33227" s="401"/>
      <c r="J33227" s="194"/>
      <c r="K33227" s="194"/>
      <c r="L33227" s="195"/>
      <c r="M33227" s="196"/>
      <c r="N33227" s="197"/>
      <c r="O33227" s="197"/>
      <c r="P33227" s="231"/>
    </row>
    <row r="33228" spans="2:16">
      <c r="B33228" s="351"/>
      <c r="C33228" s="398"/>
      <c r="D33228" s="399"/>
      <c r="E33228" s="400"/>
      <c r="G33228" s="401"/>
      <c r="H33228" s="401"/>
      <c r="I33228" s="401"/>
      <c r="J33228" s="194"/>
      <c r="K33228" s="194"/>
      <c r="L33228" s="195"/>
      <c r="M33228" s="196"/>
      <c r="N33228" s="197"/>
      <c r="O33228" s="197"/>
      <c r="P33228" s="231"/>
    </row>
    <row r="33229" spans="2:16">
      <c r="B33229" s="351"/>
      <c r="C33229" s="398"/>
      <c r="D33229" s="399"/>
      <c r="E33229" s="400"/>
      <c r="G33229" s="401"/>
      <c r="H33229" s="401"/>
      <c r="I33229" s="401"/>
      <c r="J33229" s="194"/>
      <c r="K33229" s="194"/>
      <c r="L33229" s="195"/>
      <c r="M33229" s="196"/>
      <c r="N33229" s="197"/>
      <c r="O33229" s="197"/>
      <c r="P33229" s="231"/>
    </row>
    <row r="33230" spans="2:16">
      <c r="B33230" s="351"/>
      <c r="C33230" s="398"/>
      <c r="D33230" s="399"/>
      <c r="E33230" s="400"/>
      <c r="G33230" s="401"/>
      <c r="H33230" s="401"/>
      <c r="I33230" s="401"/>
      <c r="J33230" s="194"/>
      <c r="K33230" s="194"/>
      <c r="L33230" s="195"/>
      <c r="M33230" s="196"/>
      <c r="N33230" s="197"/>
      <c r="O33230" s="197"/>
      <c r="P33230" s="231"/>
    </row>
    <row r="33231" spans="2:16">
      <c r="B33231" s="351"/>
      <c r="C33231" s="398"/>
      <c r="D33231" s="399"/>
      <c r="E33231" s="400"/>
      <c r="G33231" s="401"/>
      <c r="H33231" s="401"/>
      <c r="I33231" s="401"/>
      <c r="J33231" s="194"/>
      <c r="K33231" s="194"/>
      <c r="L33231" s="195"/>
      <c r="M33231" s="196"/>
      <c r="N33231" s="197"/>
      <c r="O33231" s="197"/>
      <c r="P33231" s="231"/>
    </row>
    <row r="33232" spans="2:16">
      <c r="B33232" s="351"/>
      <c r="C33232" s="398"/>
      <c r="D33232" s="399"/>
      <c r="E33232" s="400"/>
      <c r="G33232" s="401"/>
      <c r="H33232" s="401"/>
      <c r="I33232" s="401"/>
      <c r="J33232" s="194"/>
      <c r="K33232" s="194"/>
      <c r="L33232" s="195"/>
      <c r="M33232" s="196"/>
      <c r="N33232" s="197"/>
      <c r="O33232" s="197"/>
      <c r="P33232" s="231"/>
    </row>
    <row r="33233" spans="2:16">
      <c r="B33233" s="351"/>
      <c r="C33233" s="398"/>
      <c r="D33233" s="399"/>
      <c r="E33233" s="400"/>
      <c r="G33233" s="401"/>
      <c r="H33233" s="401"/>
      <c r="I33233" s="401"/>
      <c r="J33233" s="194"/>
      <c r="K33233" s="194"/>
      <c r="L33233" s="195"/>
      <c r="M33233" s="196"/>
      <c r="N33233" s="197"/>
      <c r="O33233" s="197"/>
      <c r="P33233" s="231"/>
    </row>
    <row r="33234" spans="2:16">
      <c r="B33234" s="351"/>
      <c r="C33234" s="398"/>
      <c r="D33234" s="399"/>
      <c r="E33234" s="400"/>
      <c r="G33234" s="401"/>
      <c r="H33234" s="401"/>
      <c r="I33234" s="401"/>
      <c r="J33234" s="194"/>
      <c r="K33234" s="194"/>
      <c r="L33234" s="195"/>
      <c r="M33234" s="196"/>
      <c r="N33234" s="197"/>
      <c r="O33234" s="197"/>
      <c r="P33234" s="231"/>
    </row>
    <row r="33235" spans="2:16">
      <c r="B33235" s="351"/>
      <c r="C33235" s="398"/>
      <c r="D33235" s="399"/>
      <c r="E33235" s="400"/>
      <c r="G33235" s="401"/>
      <c r="H33235" s="401"/>
      <c r="I33235" s="401"/>
      <c r="J33235" s="194"/>
      <c r="K33235" s="194"/>
      <c r="L33235" s="195"/>
      <c r="M33235" s="196"/>
      <c r="N33235" s="197"/>
      <c r="O33235" s="197"/>
      <c r="P33235" s="231"/>
    </row>
    <row r="33236" spans="2:16">
      <c r="B33236" s="351"/>
      <c r="C33236" s="398"/>
      <c r="D33236" s="399"/>
      <c r="E33236" s="400"/>
      <c r="G33236" s="401"/>
      <c r="H33236" s="401"/>
      <c r="I33236" s="401"/>
      <c r="J33236" s="194"/>
      <c r="K33236" s="194"/>
      <c r="L33236" s="195"/>
      <c r="M33236" s="196"/>
      <c r="N33236" s="197"/>
      <c r="O33236" s="197"/>
      <c r="P33236" s="231"/>
    </row>
    <row r="33237" spans="2:16">
      <c r="B33237" s="351"/>
      <c r="C33237" s="398"/>
      <c r="D33237" s="399"/>
      <c r="E33237" s="400"/>
      <c r="G33237" s="401"/>
      <c r="H33237" s="401"/>
      <c r="I33237" s="401"/>
      <c r="J33237" s="194"/>
      <c r="K33237" s="194"/>
      <c r="L33237" s="195"/>
      <c r="M33237" s="196"/>
      <c r="N33237" s="197"/>
      <c r="O33237" s="197"/>
      <c r="P33237" s="231"/>
    </row>
    <row r="33238" spans="2:16">
      <c r="B33238" s="351"/>
      <c r="C33238" s="398"/>
      <c r="D33238" s="399"/>
      <c r="E33238" s="400"/>
      <c r="G33238" s="401"/>
      <c r="H33238" s="401"/>
      <c r="I33238" s="401"/>
      <c r="J33238" s="194"/>
      <c r="K33238" s="194"/>
      <c r="L33238" s="195"/>
      <c r="M33238" s="196"/>
      <c r="N33238" s="197"/>
      <c r="O33238" s="197"/>
      <c r="P33238" s="231"/>
    </row>
    <row r="33239" spans="2:16">
      <c r="B33239" s="351"/>
      <c r="C33239" s="398"/>
      <c r="D33239" s="399"/>
      <c r="E33239" s="400"/>
      <c r="G33239" s="401"/>
      <c r="H33239" s="401"/>
      <c r="I33239" s="401"/>
      <c r="J33239" s="194"/>
      <c r="K33239" s="194"/>
      <c r="L33239" s="195"/>
      <c r="M33239" s="196"/>
      <c r="N33239" s="197"/>
      <c r="O33239" s="197"/>
      <c r="P33239" s="231"/>
    </row>
    <row r="33240" spans="2:16">
      <c r="B33240" s="351"/>
      <c r="C33240" s="398"/>
      <c r="D33240" s="399"/>
      <c r="E33240" s="400"/>
      <c r="G33240" s="401"/>
      <c r="H33240" s="401"/>
      <c r="I33240" s="401"/>
      <c r="J33240" s="194"/>
      <c r="K33240" s="194"/>
      <c r="L33240" s="195"/>
      <c r="M33240" s="196"/>
      <c r="N33240" s="197"/>
      <c r="O33240" s="197"/>
      <c r="P33240" s="231"/>
    </row>
    <row r="33241" spans="2:16">
      <c r="B33241" s="351"/>
      <c r="C33241" s="398"/>
      <c r="D33241" s="399"/>
      <c r="E33241" s="400"/>
      <c r="G33241" s="401"/>
      <c r="H33241" s="401"/>
      <c r="I33241" s="401"/>
      <c r="J33241" s="194"/>
      <c r="K33241" s="194"/>
      <c r="L33241" s="195"/>
      <c r="M33241" s="196"/>
      <c r="N33241" s="197"/>
      <c r="O33241" s="197"/>
      <c r="P33241" s="231"/>
    </row>
    <row r="33242" spans="2:16">
      <c r="B33242" s="351"/>
      <c r="C33242" s="398"/>
      <c r="D33242" s="399"/>
      <c r="E33242" s="400"/>
      <c r="G33242" s="401"/>
      <c r="H33242" s="401"/>
      <c r="I33242" s="401"/>
      <c r="J33242" s="194"/>
      <c r="K33242" s="194"/>
      <c r="L33242" s="195"/>
      <c r="M33242" s="196"/>
      <c r="N33242" s="197"/>
      <c r="O33242" s="197"/>
      <c r="P33242" s="231"/>
    </row>
    <row r="33243" spans="2:16">
      <c r="B33243" s="351"/>
      <c r="C33243" s="398"/>
      <c r="D33243" s="399"/>
      <c r="E33243" s="400"/>
      <c r="G33243" s="401"/>
      <c r="H33243" s="401"/>
      <c r="I33243" s="401"/>
      <c r="J33243" s="194"/>
      <c r="K33243" s="194"/>
      <c r="L33243" s="195"/>
      <c r="M33243" s="196"/>
      <c r="N33243" s="197"/>
      <c r="O33243" s="197"/>
      <c r="P33243" s="231"/>
    </row>
    <row r="33244" spans="2:16">
      <c r="B33244" s="351"/>
      <c r="C33244" s="398"/>
      <c r="D33244" s="399"/>
      <c r="E33244" s="400"/>
      <c r="G33244" s="401"/>
      <c r="H33244" s="401"/>
      <c r="I33244" s="401"/>
      <c r="J33244" s="194"/>
      <c r="K33244" s="194"/>
      <c r="L33244" s="195"/>
      <c r="M33244" s="196"/>
      <c r="N33244" s="197"/>
      <c r="O33244" s="197"/>
      <c r="P33244" s="231"/>
    </row>
    <row r="33245" spans="2:16">
      <c r="B33245" s="351"/>
      <c r="C33245" s="398"/>
      <c r="D33245" s="399"/>
      <c r="E33245" s="400"/>
      <c r="G33245" s="401"/>
      <c r="H33245" s="401"/>
      <c r="I33245" s="401"/>
      <c r="J33245" s="194"/>
      <c r="K33245" s="194"/>
      <c r="L33245" s="195"/>
      <c r="M33245" s="196"/>
      <c r="N33245" s="197"/>
      <c r="O33245" s="197"/>
      <c r="P33245" s="231"/>
    </row>
    <row r="33246" spans="2:16">
      <c r="B33246" s="351"/>
      <c r="C33246" s="398"/>
      <c r="D33246" s="399"/>
      <c r="E33246" s="400"/>
      <c r="G33246" s="401"/>
      <c r="H33246" s="401"/>
      <c r="I33246" s="401"/>
      <c r="J33246" s="194"/>
      <c r="K33246" s="194"/>
      <c r="L33246" s="195"/>
      <c r="M33246" s="196"/>
      <c r="N33246" s="197"/>
      <c r="O33246" s="197"/>
      <c r="P33246" s="231"/>
    </row>
    <row r="33247" spans="2:16">
      <c r="B33247" s="351"/>
      <c r="C33247" s="398"/>
      <c r="D33247" s="399"/>
      <c r="E33247" s="400"/>
      <c r="G33247" s="401"/>
      <c r="H33247" s="401"/>
      <c r="I33247" s="401"/>
      <c r="J33247" s="194"/>
      <c r="K33247" s="194"/>
      <c r="L33247" s="195"/>
      <c r="M33247" s="196"/>
      <c r="N33247" s="197"/>
      <c r="O33247" s="197"/>
      <c r="P33247" s="231"/>
    </row>
    <row r="33248" spans="2:16">
      <c r="B33248" s="351"/>
      <c r="C33248" s="398"/>
      <c r="D33248" s="399"/>
      <c r="E33248" s="400"/>
      <c r="G33248" s="401"/>
      <c r="H33248" s="401"/>
      <c r="I33248" s="401"/>
      <c r="J33248" s="194"/>
      <c r="K33248" s="194"/>
      <c r="L33248" s="195"/>
      <c r="M33248" s="196"/>
      <c r="N33248" s="197"/>
      <c r="O33248" s="197"/>
      <c r="P33248" s="231"/>
    </row>
    <row r="33249" spans="2:16">
      <c r="B33249" s="351"/>
      <c r="C33249" s="398"/>
      <c r="D33249" s="399"/>
      <c r="E33249" s="400"/>
      <c r="G33249" s="401"/>
      <c r="H33249" s="401"/>
      <c r="I33249" s="401"/>
      <c r="J33249" s="194"/>
      <c r="K33249" s="194"/>
      <c r="L33249" s="195"/>
      <c r="M33249" s="196"/>
      <c r="N33249" s="197"/>
      <c r="O33249" s="197"/>
      <c r="P33249" s="231"/>
    </row>
    <row r="33250" spans="2:16">
      <c r="B33250" s="351"/>
      <c r="C33250" s="398"/>
      <c r="D33250" s="399"/>
      <c r="E33250" s="400"/>
      <c r="G33250" s="401"/>
      <c r="H33250" s="401"/>
      <c r="I33250" s="401"/>
      <c r="J33250" s="194"/>
      <c r="K33250" s="194"/>
      <c r="L33250" s="195"/>
      <c r="M33250" s="196"/>
      <c r="N33250" s="197"/>
      <c r="O33250" s="197"/>
      <c r="P33250" s="231"/>
    </row>
    <row r="33251" spans="2:16">
      <c r="B33251" s="351"/>
      <c r="C33251" s="398"/>
      <c r="D33251" s="399"/>
      <c r="E33251" s="400"/>
      <c r="G33251" s="401"/>
      <c r="H33251" s="401"/>
      <c r="I33251" s="401"/>
      <c r="J33251" s="194"/>
      <c r="K33251" s="194"/>
      <c r="L33251" s="195"/>
      <c r="M33251" s="196"/>
      <c r="N33251" s="197"/>
      <c r="O33251" s="197"/>
      <c r="P33251" s="231"/>
    </row>
    <row r="33252" spans="2:16">
      <c r="B33252" s="351"/>
      <c r="C33252" s="398"/>
      <c r="D33252" s="399"/>
      <c r="E33252" s="400"/>
      <c r="G33252" s="401"/>
      <c r="H33252" s="401"/>
      <c r="I33252" s="401"/>
      <c r="J33252" s="194"/>
      <c r="K33252" s="194"/>
      <c r="L33252" s="195"/>
      <c r="M33252" s="196"/>
      <c r="N33252" s="197"/>
      <c r="O33252" s="197"/>
      <c r="P33252" s="231"/>
    </row>
    <row r="33253" spans="2:16">
      <c r="B33253" s="351"/>
      <c r="C33253" s="398"/>
      <c r="D33253" s="399"/>
      <c r="E33253" s="400"/>
      <c r="G33253" s="401"/>
      <c r="H33253" s="401"/>
      <c r="I33253" s="401"/>
      <c r="J33253" s="194"/>
      <c r="K33253" s="194"/>
      <c r="L33253" s="195"/>
      <c r="M33253" s="196"/>
      <c r="N33253" s="197"/>
      <c r="O33253" s="197"/>
      <c r="P33253" s="231"/>
    </row>
    <row r="33254" spans="2:16">
      <c r="B33254" s="351"/>
      <c r="C33254" s="398"/>
      <c r="D33254" s="399"/>
      <c r="E33254" s="400"/>
      <c r="G33254" s="401"/>
      <c r="H33254" s="401"/>
      <c r="I33254" s="401"/>
      <c r="J33254" s="194"/>
      <c r="K33254" s="194"/>
      <c r="L33254" s="195"/>
      <c r="M33254" s="196"/>
      <c r="N33254" s="197"/>
      <c r="O33254" s="197"/>
      <c r="P33254" s="231"/>
    </row>
    <row r="33255" spans="2:16">
      <c r="B33255" s="351"/>
      <c r="C33255" s="398"/>
      <c r="D33255" s="399"/>
      <c r="E33255" s="400"/>
      <c r="G33255" s="401"/>
      <c r="H33255" s="401"/>
      <c r="I33255" s="401"/>
      <c r="J33255" s="194"/>
      <c r="K33255" s="194"/>
      <c r="L33255" s="195"/>
      <c r="M33255" s="196"/>
      <c r="N33255" s="197"/>
      <c r="O33255" s="197"/>
      <c r="P33255" s="231"/>
    </row>
    <row r="33256" spans="2:16">
      <c r="B33256" s="351"/>
      <c r="C33256" s="398"/>
      <c r="D33256" s="399"/>
      <c r="E33256" s="400"/>
      <c r="G33256" s="401"/>
      <c r="H33256" s="401"/>
      <c r="I33256" s="401"/>
      <c r="J33256" s="194"/>
      <c r="K33256" s="194"/>
      <c r="L33256" s="195"/>
      <c r="M33256" s="196"/>
      <c r="N33256" s="197"/>
      <c r="O33256" s="197"/>
      <c r="P33256" s="231"/>
    </row>
    <row r="33257" spans="2:16">
      <c r="B33257" s="351"/>
      <c r="C33257" s="398"/>
      <c r="D33257" s="399"/>
      <c r="E33257" s="400"/>
      <c r="G33257" s="401"/>
      <c r="H33257" s="401"/>
      <c r="I33257" s="401"/>
      <c r="J33257" s="194"/>
      <c r="K33257" s="194"/>
      <c r="L33257" s="195"/>
      <c r="M33257" s="196"/>
      <c r="N33257" s="197"/>
      <c r="O33257" s="197"/>
      <c r="P33257" s="231"/>
    </row>
    <row r="33258" spans="2:16">
      <c r="B33258" s="351"/>
      <c r="C33258" s="398"/>
      <c r="D33258" s="399"/>
      <c r="E33258" s="400"/>
      <c r="G33258" s="401"/>
      <c r="H33258" s="401"/>
      <c r="I33258" s="401"/>
      <c r="J33258" s="194"/>
      <c r="K33258" s="194"/>
      <c r="L33258" s="195"/>
      <c r="M33258" s="196"/>
      <c r="N33258" s="197"/>
      <c r="O33258" s="197"/>
      <c r="P33258" s="231"/>
    </row>
    <row r="33259" spans="2:16">
      <c r="B33259" s="351"/>
      <c r="C33259" s="398"/>
      <c r="D33259" s="399"/>
      <c r="E33259" s="400"/>
      <c r="G33259" s="401"/>
      <c r="H33259" s="401"/>
      <c r="I33259" s="401"/>
      <c r="J33259" s="194"/>
      <c r="K33259" s="194"/>
      <c r="L33259" s="195"/>
      <c r="M33259" s="196"/>
      <c r="N33259" s="197"/>
      <c r="O33259" s="197"/>
      <c r="P33259" s="231"/>
    </row>
    <row r="33260" spans="2:16">
      <c r="B33260" s="351"/>
      <c r="C33260" s="398"/>
      <c r="D33260" s="399"/>
      <c r="E33260" s="400"/>
      <c r="G33260" s="401"/>
      <c r="H33260" s="401"/>
      <c r="I33260" s="401"/>
      <c r="J33260" s="194"/>
      <c r="K33260" s="194"/>
      <c r="L33260" s="195"/>
      <c r="M33260" s="196"/>
      <c r="N33260" s="197"/>
      <c r="O33260" s="197"/>
      <c r="P33260" s="231"/>
    </row>
    <row r="33261" spans="2:16">
      <c r="B33261" s="351"/>
      <c r="C33261" s="398"/>
      <c r="D33261" s="399"/>
      <c r="E33261" s="400"/>
      <c r="G33261" s="401"/>
      <c r="H33261" s="401"/>
      <c r="I33261" s="401"/>
      <c r="J33261" s="194"/>
      <c r="K33261" s="194"/>
      <c r="L33261" s="195"/>
      <c r="M33261" s="196"/>
      <c r="N33261" s="197"/>
      <c r="O33261" s="197"/>
      <c r="P33261" s="231"/>
    </row>
    <row r="33262" spans="2:16">
      <c r="B33262" s="351"/>
      <c r="C33262" s="398"/>
      <c r="D33262" s="399"/>
      <c r="E33262" s="400"/>
      <c r="G33262" s="401"/>
      <c r="H33262" s="401"/>
      <c r="I33262" s="401"/>
      <c r="J33262" s="194"/>
      <c r="K33262" s="194"/>
      <c r="L33262" s="195"/>
      <c r="M33262" s="196"/>
      <c r="N33262" s="197"/>
      <c r="O33262" s="197"/>
      <c r="P33262" s="231"/>
    </row>
    <row r="33263" spans="2:16">
      <c r="B33263" s="351"/>
      <c r="C33263" s="398"/>
      <c r="D33263" s="399"/>
      <c r="E33263" s="400"/>
      <c r="G33263" s="401"/>
      <c r="H33263" s="401"/>
      <c r="I33263" s="401"/>
      <c r="J33263" s="194"/>
      <c r="K33263" s="194"/>
      <c r="L33263" s="195"/>
      <c r="M33263" s="196"/>
      <c r="N33263" s="197"/>
      <c r="O33263" s="197"/>
      <c r="P33263" s="231"/>
    </row>
    <row r="33264" spans="2:16">
      <c r="B33264" s="351"/>
      <c r="C33264" s="398"/>
      <c r="D33264" s="399"/>
      <c r="E33264" s="400"/>
      <c r="G33264" s="401"/>
      <c r="H33264" s="401"/>
      <c r="I33264" s="401"/>
      <c r="J33264" s="194"/>
      <c r="K33264" s="194"/>
      <c r="L33264" s="195"/>
      <c r="M33264" s="196"/>
      <c r="N33264" s="197"/>
      <c r="O33264" s="197"/>
      <c r="P33264" s="231"/>
    </row>
    <row r="33265" spans="2:16">
      <c r="B33265" s="351"/>
      <c r="C33265" s="398"/>
      <c r="D33265" s="399"/>
      <c r="E33265" s="400"/>
      <c r="G33265" s="401"/>
      <c r="H33265" s="401"/>
      <c r="I33265" s="401"/>
      <c r="J33265" s="194"/>
      <c r="K33265" s="194"/>
      <c r="L33265" s="195"/>
      <c r="M33265" s="196"/>
      <c r="N33265" s="197"/>
      <c r="O33265" s="197"/>
      <c r="P33265" s="231"/>
    </row>
    <row r="33266" spans="2:16">
      <c r="B33266" s="351"/>
      <c r="C33266" s="398"/>
      <c r="D33266" s="399"/>
      <c r="E33266" s="400"/>
      <c r="G33266" s="401"/>
      <c r="H33266" s="401"/>
      <c r="I33266" s="401"/>
      <c r="J33266" s="194"/>
      <c r="K33266" s="194"/>
      <c r="L33266" s="195"/>
      <c r="M33266" s="196"/>
      <c r="N33266" s="197"/>
      <c r="O33266" s="197"/>
      <c r="P33266" s="231"/>
    </row>
    <row r="33267" spans="2:16">
      <c r="B33267" s="351"/>
      <c r="C33267" s="398"/>
      <c r="D33267" s="399"/>
      <c r="E33267" s="400"/>
      <c r="G33267" s="401"/>
      <c r="H33267" s="401"/>
      <c r="I33267" s="401"/>
      <c r="J33267" s="194"/>
      <c r="K33267" s="194"/>
      <c r="L33267" s="195"/>
      <c r="M33267" s="196"/>
      <c r="N33267" s="197"/>
      <c r="O33267" s="197"/>
      <c r="P33267" s="231"/>
    </row>
    <row r="33268" spans="2:16">
      <c r="B33268" s="351"/>
      <c r="C33268" s="398"/>
      <c r="D33268" s="399"/>
      <c r="E33268" s="400"/>
      <c r="G33268" s="401"/>
      <c r="H33268" s="401"/>
      <c r="I33268" s="401"/>
      <c r="J33268" s="194"/>
      <c r="K33268" s="194"/>
      <c r="L33268" s="195"/>
      <c r="M33268" s="196"/>
      <c r="N33268" s="197"/>
      <c r="O33268" s="197"/>
      <c r="P33268" s="231"/>
    </row>
    <row r="33269" spans="2:16">
      <c r="B33269" s="351"/>
      <c r="C33269" s="398"/>
      <c r="D33269" s="399"/>
      <c r="E33269" s="400"/>
      <c r="G33269" s="401"/>
      <c r="H33269" s="401"/>
      <c r="I33269" s="401"/>
      <c r="J33269" s="194"/>
      <c r="K33269" s="194"/>
      <c r="L33269" s="195"/>
      <c r="M33269" s="196"/>
      <c r="N33269" s="197"/>
      <c r="O33269" s="197"/>
      <c r="P33269" s="231"/>
    </row>
    <row r="33270" spans="2:16">
      <c r="B33270" s="351"/>
      <c r="C33270" s="398"/>
      <c r="D33270" s="399"/>
      <c r="E33270" s="400"/>
      <c r="G33270" s="401"/>
      <c r="H33270" s="401"/>
      <c r="I33270" s="401"/>
      <c r="J33270" s="194"/>
      <c r="K33270" s="194"/>
      <c r="L33270" s="195"/>
      <c r="M33270" s="196"/>
      <c r="N33270" s="197"/>
      <c r="O33270" s="197"/>
      <c r="P33270" s="231"/>
    </row>
    <row r="33271" spans="2:16">
      <c r="B33271" s="351"/>
      <c r="C33271" s="398"/>
      <c r="D33271" s="399"/>
      <c r="E33271" s="400"/>
      <c r="G33271" s="401"/>
      <c r="H33271" s="401"/>
      <c r="I33271" s="401"/>
      <c r="J33271" s="194"/>
      <c r="K33271" s="194"/>
      <c r="L33271" s="195"/>
      <c r="M33271" s="196"/>
      <c r="N33271" s="197"/>
      <c r="O33271" s="197"/>
      <c r="P33271" s="231"/>
    </row>
    <row r="33272" spans="2:16">
      <c r="B33272" s="351"/>
      <c r="C33272" s="398"/>
      <c r="D33272" s="399"/>
      <c r="E33272" s="400"/>
      <c r="G33272" s="401"/>
      <c r="H33272" s="401"/>
      <c r="I33272" s="401"/>
      <c r="J33272" s="194"/>
      <c r="K33272" s="194"/>
      <c r="L33272" s="195"/>
      <c r="M33272" s="196"/>
      <c r="N33272" s="197"/>
      <c r="O33272" s="197"/>
      <c r="P33272" s="231"/>
    </row>
    <row r="33273" spans="2:16">
      <c r="B33273" s="351"/>
      <c r="C33273" s="398"/>
      <c r="D33273" s="399"/>
      <c r="E33273" s="400"/>
      <c r="G33273" s="401"/>
      <c r="H33273" s="401"/>
      <c r="I33273" s="401"/>
      <c r="J33273" s="194"/>
      <c r="K33273" s="194"/>
      <c r="L33273" s="195"/>
      <c r="M33273" s="196"/>
      <c r="N33273" s="197"/>
      <c r="O33273" s="197"/>
      <c r="P33273" s="231"/>
    </row>
    <row r="33274" spans="2:16">
      <c r="B33274" s="351"/>
      <c r="C33274" s="398"/>
      <c r="D33274" s="399"/>
      <c r="E33274" s="400"/>
      <c r="G33274" s="401"/>
      <c r="H33274" s="401"/>
      <c r="I33274" s="401"/>
      <c r="J33274" s="194"/>
      <c r="K33274" s="194"/>
      <c r="L33274" s="195"/>
      <c r="M33274" s="196"/>
      <c r="N33274" s="197"/>
      <c r="O33274" s="197"/>
      <c r="P33274" s="231"/>
    </row>
    <row r="33275" spans="2:16">
      <c r="B33275" s="351"/>
      <c r="C33275" s="398"/>
      <c r="D33275" s="399"/>
      <c r="E33275" s="400"/>
      <c r="G33275" s="401"/>
      <c r="H33275" s="401"/>
      <c r="I33275" s="401"/>
      <c r="J33275" s="194"/>
      <c r="K33275" s="194"/>
      <c r="L33275" s="195"/>
      <c r="M33275" s="196"/>
      <c r="N33275" s="197"/>
      <c r="O33275" s="197"/>
      <c r="P33275" s="231"/>
    </row>
    <row r="33276" spans="2:16">
      <c r="B33276" s="351"/>
      <c r="C33276" s="398"/>
      <c r="D33276" s="399"/>
      <c r="E33276" s="400"/>
      <c r="G33276" s="401"/>
      <c r="H33276" s="401"/>
      <c r="I33276" s="401"/>
      <c r="J33276" s="194"/>
      <c r="K33276" s="194"/>
      <c r="L33276" s="195"/>
      <c r="M33276" s="196"/>
      <c r="N33276" s="197"/>
      <c r="O33276" s="197"/>
      <c r="P33276" s="231"/>
    </row>
    <row r="33277" spans="2:16">
      <c r="B33277" s="351"/>
      <c r="C33277" s="398"/>
      <c r="D33277" s="399"/>
      <c r="E33277" s="400"/>
      <c r="G33277" s="401"/>
      <c r="H33277" s="401"/>
      <c r="I33277" s="401"/>
      <c r="J33277" s="194"/>
      <c r="K33277" s="194"/>
      <c r="L33277" s="195"/>
      <c r="M33277" s="196"/>
      <c r="N33277" s="197"/>
      <c r="O33277" s="197"/>
      <c r="P33277" s="231"/>
    </row>
    <row r="33278" spans="2:16">
      <c r="B33278" s="351"/>
      <c r="C33278" s="398"/>
      <c r="D33278" s="399"/>
      <c r="E33278" s="400"/>
      <c r="G33278" s="401"/>
      <c r="H33278" s="401"/>
      <c r="I33278" s="401"/>
      <c r="J33278" s="194"/>
      <c r="K33278" s="194"/>
      <c r="L33278" s="195"/>
      <c r="M33278" s="196"/>
      <c r="N33278" s="197"/>
      <c r="O33278" s="197"/>
      <c r="P33278" s="231"/>
    </row>
    <row r="33279" spans="2:16">
      <c r="B33279" s="351"/>
      <c r="C33279" s="398"/>
      <c r="D33279" s="399"/>
      <c r="E33279" s="400"/>
      <c r="G33279" s="401"/>
      <c r="H33279" s="401"/>
      <c r="I33279" s="401"/>
      <c r="J33279" s="194"/>
      <c r="K33279" s="194"/>
      <c r="L33279" s="195"/>
      <c r="M33279" s="196"/>
      <c r="N33279" s="197"/>
      <c r="O33279" s="197"/>
      <c r="P33279" s="231"/>
    </row>
    <row r="33280" spans="2:16">
      <c r="B33280" s="351"/>
      <c r="C33280" s="398"/>
      <c r="D33280" s="399"/>
      <c r="E33280" s="400"/>
      <c r="G33280" s="401"/>
      <c r="H33280" s="401"/>
      <c r="I33280" s="401"/>
      <c r="J33280" s="194"/>
      <c r="K33280" s="194"/>
      <c r="L33280" s="195"/>
      <c r="M33280" s="196"/>
      <c r="N33280" s="197"/>
      <c r="O33280" s="197"/>
      <c r="P33280" s="231"/>
    </row>
    <row r="33281" spans="2:16">
      <c r="B33281" s="351"/>
      <c r="C33281" s="398"/>
      <c r="D33281" s="399"/>
      <c r="E33281" s="400"/>
      <c r="G33281" s="401"/>
      <c r="H33281" s="401"/>
      <c r="I33281" s="401"/>
      <c r="J33281" s="194"/>
      <c r="K33281" s="194"/>
      <c r="L33281" s="195"/>
      <c r="M33281" s="196"/>
      <c r="N33281" s="197"/>
      <c r="O33281" s="197"/>
      <c r="P33281" s="231"/>
    </row>
    <row r="33282" spans="2:16">
      <c r="B33282" s="351"/>
      <c r="C33282" s="398"/>
      <c r="D33282" s="399"/>
      <c r="E33282" s="400"/>
      <c r="G33282" s="401"/>
      <c r="H33282" s="401"/>
      <c r="I33282" s="401"/>
      <c r="J33282" s="194"/>
      <c r="K33282" s="194"/>
      <c r="L33282" s="195"/>
      <c r="M33282" s="196"/>
      <c r="N33282" s="197"/>
      <c r="O33282" s="197"/>
      <c r="P33282" s="231"/>
    </row>
    <row r="33283" spans="2:16">
      <c r="B33283" s="351"/>
      <c r="C33283" s="398"/>
      <c r="D33283" s="399"/>
      <c r="E33283" s="400"/>
      <c r="G33283" s="401"/>
      <c r="H33283" s="401"/>
      <c r="I33283" s="401"/>
      <c r="J33283" s="194"/>
      <c r="K33283" s="194"/>
      <c r="L33283" s="195"/>
      <c r="M33283" s="196"/>
      <c r="N33283" s="197"/>
      <c r="O33283" s="197"/>
      <c r="P33283" s="231"/>
    </row>
    <row r="33284" spans="2:16">
      <c r="B33284" s="351"/>
      <c r="C33284" s="398"/>
      <c r="D33284" s="399"/>
      <c r="E33284" s="400"/>
      <c r="G33284" s="401"/>
      <c r="H33284" s="401"/>
      <c r="I33284" s="401"/>
      <c r="J33284" s="194"/>
      <c r="K33284" s="194"/>
      <c r="L33284" s="195"/>
      <c r="M33284" s="196"/>
      <c r="N33284" s="197"/>
      <c r="O33284" s="197"/>
      <c r="P33284" s="231"/>
    </row>
    <row r="33285" spans="2:16">
      <c r="B33285" s="351"/>
      <c r="C33285" s="398"/>
      <c r="D33285" s="404"/>
      <c r="E33285" s="405"/>
      <c r="G33285" s="406"/>
      <c r="H33285" s="406"/>
      <c r="I33285" s="406"/>
      <c r="J33285" s="194"/>
      <c r="K33285" s="194"/>
      <c r="L33285" s="195"/>
      <c r="M33285" s="196"/>
      <c r="N33285" s="197"/>
      <c r="O33285" s="197"/>
      <c r="P33285" s="221"/>
    </row>
    <row r="33286" spans="2:16">
      <c r="B33286" s="351"/>
      <c r="C33286" s="398"/>
      <c r="D33286" s="399"/>
      <c r="E33286" s="400"/>
      <c r="G33286" s="401"/>
      <c r="H33286" s="401"/>
      <c r="I33286" s="401"/>
      <c r="J33286" s="194"/>
      <c r="K33286" s="194"/>
      <c r="L33286" s="195"/>
      <c r="M33286" s="196"/>
      <c r="N33286" s="197"/>
      <c r="O33286" s="197"/>
      <c r="P33286" s="231"/>
    </row>
    <row r="33287" spans="2:16">
      <c r="B33287" s="351"/>
      <c r="C33287" s="398"/>
      <c r="D33287" s="399"/>
      <c r="E33287" s="400"/>
      <c r="G33287" s="401"/>
      <c r="H33287" s="401"/>
      <c r="I33287" s="401"/>
      <c r="J33287" s="194"/>
      <c r="K33287" s="194"/>
      <c r="L33287" s="195"/>
      <c r="M33287" s="196"/>
      <c r="N33287" s="197"/>
      <c r="O33287" s="197"/>
      <c r="P33287" s="231"/>
    </row>
    <row r="33288" spans="2:16">
      <c r="B33288" s="351"/>
      <c r="C33288" s="398"/>
      <c r="D33288" s="399"/>
      <c r="E33288" s="400"/>
      <c r="G33288" s="401"/>
      <c r="H33288" s="401"/>
      <c r="I33288" s="401"/>
      <c r="J33288" s="194"/>
      <c r="K33288" s="194"/>
      <c r="L33288" s="195"/>
      <c r="M33288" s="196"/>
      <c r="N33288" s="197"/>
      <c r="O33288" s="197"/>
      <c r="P33288" s="231"/>
    </row>
    <row r="33289" spans="2:16">
      <c r="B33289" s="351"/>
      <c r="C33289" s="398"/>
      <c r="D33289" s="399"/>
      <c r="E33289" s="400"/>
      <c r="G33289" s="401"/>
      <c r="H33289" s="401"/>
      <c r="I33289" s="401"/>
      <c r="J33289" s="194"/>
      <c r="K33289" s="194"/>
      <c r="L33289" s="195"/>
      <c r="M33289" s="196"/>
      <c r="N33289" s="197"/>
      <c r="O33289" s="197"/>
      <c r="P33289" s="231"/>
    </row>
    <row r="33290" spans="2:16">
      <c r="B33290" s="351"/>
      <c r="C33290" s="398"/>
      <c r="D33290" s="399"/>
      <c r="E33290" s="400"/>
      <c r="G33290" s="401"/>
      <c r="H33290" s="401"/>
      <c r="I33290" s="401"/>
      <c r="J33290" s="194"/>
      <c r="K33290" s="194"/>
      <c r="L33290" s="195"/>
      <c r="M33290" s="196"/>
      <c r="N33290" s="197"/>
      <c r="O33290" s="197"/>
      <c r="P33290" s="231"/>
    </row>
    <row r="33291" spans="2:16">
      <c r="B33291" s="351"/>
      <c r="C33291" s="398"/>
      <c r="D33291" s="399"/>
      <c r="E33291" s="400"/>
      <c r="G33291" s="401"/>
      <c r="H33291" s="401"/>
      <c r="I33291" s="401"/>
      <c r="J33291" s="194"/>
      <c r="K33291" s="194"/>
      <c r="L33291" s="195"/>
      <c r="M33291" s="196"/>
      <c r="N33291" s="197"/>
      <c r="O33291" s="197"/>
      <c r="P33291" s="231"/>
    </row>
    <row r="33292" spans="2:16">
      <c r="B33292" s="351"/>
      <c r="C33292" s="398"/>
      <c r="D33292" s="399"/>
      <c r="E33292" s="400"/>
      <c r="G33292" s="401"/>
      <c r="H33292" s="401"/>
      <c r="I33292" s="401"/>
      <c r="J33292" s="194"/>
      <c r="K33292" s="194"/>
      <c r="L33292" s="195"/>
      <c r="M33292" s="196"/>
      <c r="N33292" s="197"/>
      <c r="O33292" s="197"/>
      <c r="P33292" s="231"/>
    </row>
    <row r="33293" spans="2:16">
      <c r="B33293" s="351"/>
      <c r="C33293" s="398"/>
      <c r="D33293" s="399"/>
      <c r="E33293" s="400"/>
      <c r="G33293" s="401"/>
      <c r="H33293" s="401"/>
      <c r="I33293" s="401"/>
      <c r="J33293" s="194"/>
      <c r="K33293" s="194"/>
      <c r="L33293" s="195"/>
      <c r="M33293" s="196"/>
      <c r="N33293" s="197"/>
      <c r="O33293" s="197"/>
      <c r="P33293" s="231"/>
    </row>
    <row r="33294" spans="2:16">
      <c r="B33294" s="351"/>
      <c r="C33294" s="398"/>
      <c r="D33294" s="399"/>
      <c r="E33294" s="400"/>
      <c r="G33294" s="401"/>
      <c r="H33294" s="401"/>
      <c r="I33294" s="401"/>
      <c r="J33294" s="194"/>
      <c r="K33294" s="194"/>
      <c r="L33294" s="195"/>
      <c r="M33294" s="196"/>
      <c r="N33294" s="197"/>
      <c r="O33294" s="197"/>
      <c r="P33294" s="231"/>
    </row>
    <row r="33295" spans="2:16">
      <c r="B33295" s="351"/>
      <c r="C33295" s="398"/>
      <c r="D33295" s="399"/>
      <c r="E33295" s="400"/>
      <c r="G33295" s="401"/>
      <c r="H33295" s="401"/>
      <c r="I33295" s="401"/>
      <c r="J33295" s="194"/>
      <c r="K33295" s="194"/>
      <c r="L33295" s="195"/>
      <c r="M33295" s="196"/>
      <c r="N33295" s="197"/>
      <c r="O33295" s="197"/>
      <c r="P33295" s="231"/>
    </row>
    <row r="33296" spans="2:16">
      <c r="B33296" s="351"/>
      <c r="C33296" s="398"/>
      <c r="D33296" s="399"/>
      <c r="E33296" s="400"/>
      <c r="G33296" s="401"/>
      <c r="H33296" s="401"/>
      <c r="I33296" s="401"/>
      <c r="J33296" s="194"/>
      <c r="K33296" s="194"/>
      <c r="L33296" s="195"/>
      <c r="M33296" s="196"/>
      <c r="N33296" s="197"/>
      <c r="O33296" s="197"/>
      <c r="P33296" s="231"/>
    </row>
    <row r="33297" spans="2:16">
      <c r="B33297" s="351"/>
      <c r="C33297" s="398"/>
      <c r="D33297" s="399"/>
      <c r="E33297" s="400"/>
      <c r="G33297" s="401"/>
      <c r="H33297" s="401"/>
      <c r="I33297" s="401"/>
      <c r="J33297" s="194"/>
      <c r="K33297" s="194"/>
      <c r="L33297" s="195"/>
      <c r="M33297" s="196"/>
      <c r="N33297" s="197"/>
      <c r="O33297" s="197"/>
      <c r="P33297" s="231"/>
    </row>
    <row r="33298" spans="2:16">
      <c r="B33298" s="351"/>
      <c r="C33298" s="398"/>
      <c r="D33298" s="399"/>
      <c r="E33298" s="400"/>
      <c r="G33298" s="401"/>
      <c r="H33298" s="401"/>
      <c r="I33298" s="401"/>
      <c r="J33298" s="194"/>
      <c r="K33298" s="194"/>
      <c r="L33298" s="195"/>
      <c r="M33298" s="196"/>
      <c r="N33298" s="197"/>
      <c r="O33298" s="197"/>
      <c r="P33298" s="231"/>
    </row>
    <row r="33299" spans="2:16">
      <c r="B33299" s="351"/>
      <c r="C33299" s="398"/>
      <c r="D33299" s="399"/>
      <c r="E33299" s="400"/>
      <c r="G33299" s="401"/>
      <c r="H33299" s="401"/>
      <c r="I33299" s="401"/>
      <c r="J33299" s="194"/>
      <c r="K33299" s="194"/>
      <c r="L33299" s="195"/>
      <c r="M33299" s="196"/>
      <c r="N33299" s="197"/>
      <c r="O33299" s="197"/>
      <c r="P33299" s="231"/>
    </row>
    <row r="33300" spans="2:16">
      <c r="B33300" s="351"/>
      <c r="C33300" s="398"/>
      <c r="D33300" s="399"/>
      <c r="E33300" s="400"/>
      <c r="G33300" s="401"/>
      <c r="H33300" s="401"/>
      <c r="I33300" s="401"/>
      <c r="J33300" s="194"/>
      <c r="K33300" s="194"/>
      <c r="L33300" s="195"/>
      <c r="M33300" s="196"/>
      <c r="N33300" s="197"/>
      <c r="O33300" s="197"/>
      <c r="P33300" s="231"/>
    </row>
    <row r="33301" spans="2:16">
      <c r="B33301" s="351"/>
      <c r="C33301" s="398"/>
      <c r="D33301" s="399"/>
      <c r="E33301" s="400"/>
      <c r="G33301" s="401"/>
      <c r="H33301" s="401"/>
      <c r="I33301" s="401"/>
      <c r="J33301" s="194"/>
      <c r="K33301" s="194"/>
      <c r="L33301" s="195"/>
      <c r="M33301" s="196"/>
      <c r="N33301" s="197"/>
      <c r="O33301" s="197"/>
      <c r="P33301" s="231"/>
    </row>
    <row r="33302" spans="2:16">
      <c r="B33302" s="351"/>
      <c r="C33302" s="398"/>
      <c r="D33302" s="399"/>
      <c r="E33302" s="400"/>
      <c r="G33302" s="401"/>
      <c r="H33302" s="401"/>
      <c r="I33302" s="401"/>
      <c r="J33302" s="194"/>
      <c r="K33302" s="194"/>
      <c r="L33302" s="195"/>
      <c r="M33302" s="196"/>
      <c r="N33302" s="197"/>
      <c r="O33302" s="197"/>
      <c r="P33302" s="231"/>
    </row>
    <row r="33303" spans="2:16">
      <c r="B33303" s="351"/>
      <c r="C33303" s="398"/>
      <c r="D33303" s="399"/>
      <c r="E33303" s="400"/>
      <c r="G33303" s="401"/>
      <c r="H33303" s="401"/>
      <c r="I33303" s="401"/>
      <c r="J33303" s="194"/>
      <c r="K33303" s="194"/>
      <c r="L33303" s="195"/>
      <c r="M33303" s="196"/>
      <c r="N33303" s="197"/>
      <c r="O33303" s="197"/>
      <c r="P33303" s="231"/>
    </row>
    <row r="33304" spans="2:16">
      <c r="B33304" s="351"/>
      <c r="C33304" s="398"/>
      <c r="D33304" s="399"/>
      <c r="E33304" s="400"/>
      <c r="G33304" s="401"/>
      <c r="H33304" s="401"/>
      <c r="I33304" s="401"/>
      <c r="J33304" s="194"/>
      <c r="K33304" s="194"/>
      <c r="L33304" s="195"/>
      <c r="M33304" s="196"/>
      <c r="N33304" s="197"/>
      <c r="O33304" s="197"/>
      <c r="P33304" s="231"/>
    </row>
    <row r="33305" spans="2:16">
      <c r="B33305" s="351"/>
      <c r="C33305" s="398"/>
      <c r="D33305" s="399"/>
      <c r="E33305" s="400"/>
      <c r="G33305" s="401"/>
      <c r="H33305" s="401"/>
      <c r="I33305" s="401"/>
      <c r="J33305" s="194"/>
      <c r="K33305" s="194"/>
      <c r="L33305" s="195"/>
      <c r="M33305" s="196"/>
      <c r="N33305" s="197"/>
      <c r="O33305" s="197"/>
      <c r="P33305" s="231"/>
    </row>
    <row r="33306" spans="2:16">
      <c r="B33306" s="351"/>
      <c r="C33306" s="398"/>
      <c r="D33306" s="399"/>
      <c r="E33306" s="400"/>
      <c r="G33306" s="401"/>
      <c r="H33306" s="401"/>
      <c r="I33306" s="401"/>
      <c r="J33306" s="194"/>
      <c r="K33306" s="194"/>
      <c r="L33306" s="195"/>
      <c r="M33306" s="196"/>
      <c r="N33306" s="197"/>
      <c r="O33306" s="197"/>
      <c r="P33306" s="231"/>
    </row>
    <row r="33307" spans="2:16">
      <c r="B33307" s="351"/>
      <c r="C33307" s="398"/>
      <c r="D33307" s="399"/>
      <c r="E33307" s="400"/>
      <c r="G33307" s="401"/>
      <c r="H33307" s="401"/>
      <c r="I33307" s="401"/>
      <c r="J33307" s="194"/>
      <c r="K33307" s="194"/>
      <c r="L33307" s="195"/>
      <c r="M33307" s="196"/>
      <c r="N33307" s="197"/>
      <c r="O33307" s="197"/>
      <c r="P33307" s="231"/>
    </row>
    <row r="33308" spans="2:16">
      <c r="B33308" s="351"/>
      <c r="C33308" s="398"/>
      <c r="D33308" s="399"/>
      <c r="E33308" s="400"/>
      <c r="G33308" s="401"/>
      <c r="H33308" s="401"/>
      <c r="I33308" s="401"/>
      <c r="J33308" s="194"/>
      <c r="K33308" s="194"/>
      <c r="L33308" s="195"/>
      <c r="M33308" s="196"/>
      <c r="N33308" s="197"/>
      <c r="O33308" s="197"/>
      <c r="P33308" s="231"/>
    </row>
    <row r="33309" spans="2:16">
      <c r="B33309" s="351"/>
      <c r="C33309" s="398"/>
      <c r="D33309" s="399"/>
      <c r="E33309" s="400"/>
      <c r="G33309" s="401"/>
      <c r="H33309" s="401"/>
      <c r="I33309" s="401"/>
      <c r="J33309" s="194"/>
      <c r="K33309" s="194"/>
      <c r="L33309" s="195"/>
      <c r="M33309" s="196"/>
      <c r="N33309" s="197"/>
      <c r="O33309" s="197"/>
      <c r="P33309" s="231"/>
    </row>
    <row r="33310" spans="2:16">
      <c r="B33310" s="351"/>
      <c r="C33310" s="398"/>
      <c r="D33310" s="399"/>
      <c r="E33310" s="400"/>
      <c r="G33310" s="401"/>
      <c r="H33310" s="401"/>
      <c r="I33310" s="401"/>
      <c r="J33310" s="194"/>
      <c r="K33310" s="194"/>
      <c r="L33310" s="195"/>
      <c r="M33310" s="196"/>
      <c r="N33310" s="197"/>
      <c r="O33310" s="197"/>
      <c r="P33310" s="231"/>
    </row>
    <row r="33311" spans="2:16">
      <c r="B33311" s="351"/>
      <c r="C33311" s="398"/>
      <c r="D33311" s="399"/>
      <c r="E33311" s="400"/>
      <c r="G33311" s="401"/>
      <c r="H33311" s="401"/>
      <c r="I33311" s="401"/>
      <c r="J33311" s="194"/>
      <c r="K33311" s="194"/>
      <c r="L33311" s="195"/>
      <c r="M33311" s="196"/>
      <c r="N33311" s="197"/>
      <c r="O33311" s="197"/>
      <c r="P33311" s="231"/>
    </row>
    <row r="33312" spans="2:16">
      <c r="B33312" s="351"/>
      <c r="C33312" s="398"/>
      <c r="D33312" s="399"/>
      <c r="E33312" s="400"/>
      <c r="G33312" s="401"/>
      <c r="H33312" s="401"/>
      <c r="I33312" s="401"/>
      <c r="J33312" s="194"/>
      <c r="K33312" s="194"/>
      <c r="L33312" s="195"/>
      <c r="M33312" s="196"/>
      <c r="N33312" s="197"/>
      <c r="O33312" s="197"/>
      <c r="P33312" s="231"/>
    </row>
    <row r="33313" spans="2:16">
      <c r="B33313" s="351"/>
      <c r="C33313" s="398"/>
      <c r="D33313" s="399"/>
      <c r="E33313" s="400"/>
      <c r="G33313" s="401"/>
      <c r="H33313" s="401"/>
      <c r="I33313" s="401"/>
      <c r="J33313" s="194"/>
      <c r="K33313" s="194"/>
      <c r="L33313" s="195"/>
      <c r="M33313" s="196"/>
      <c r="N33313" s="197"/>
      <c r="O33313" s="197"/>
      <c r="P33313" s="231"/>
    </row>
    <row r="33314" spans="2:16">
      <c r="B33314" s="351"/>
      <c r="C33314" s="398"/>
      <c r="D33314" s="399"/>
      <c r="E33314" s="400"/>
      <c r="G33314" s="401"/>
      <c r="H33314" s="401"/>
      <c r="I33314" s="401"/>
      <c r="J33314" s="194"/>
      <c r="K33314" s="194"/>
      <c r="L33314" s="195"/>
      <c r="M33314" s="196"/>
      <c r="N33314" s="197"/>
      <c r="O33314" s="197"/>
      <c r="P33314" s="231"/>
    </row>
    <row r="33315" spans="2:16">
      <c r="B33315" s="351"/>
      <c r="C33315" s="398"/>
      <c r="D33315" s="399"/>
      <c r="E33315" s="400"/>
      <c r="G33315" s="401"/>
      <c r="H33315" s="401"/>
      <c r="I33315" s="401"/>
      <c r="J33315" s="194"/>
      <c r="K33315" s="194"/>
      <c r="L33315" s="195"/>
      <c r="M33315" s="196"/>
      <c r="N33315" s="197"/>
      <c r="O33315" s="197"/>
      <c r="P33315" s="231"/>
    </row>
    <row r="33316" spans="2:16">
      <c r="B33316" s="351"/>
      <c r="C33316" s="398"/>
      <c r="D33316" s="399"/>
      <c r="E33316" s="400"/>
      <c r="G33316" s="401"/>
      <c r="H33316" s="401"/>
      <c r="I33316" s="401"/>
      <c r="J33316" s="194"/>
      <c r="K33316" s="194"/>
      <c r="L33316" s="195"/>
      <c r="M33316" s="196"/>
      <c r="N33316" s="197"/>
      <c r="O33316" s="197"/>
      <c r="P33316" s="231"/>
    </row>
    <row r="33317" spans="2:16">
      <c r="B33317" s="351"/>
      <c r="C33317" s="398"/>
      <c r="D33317" s="399"/>
      <c r="E33317" s="400"/>
      <c r="G33317" s="401"/>
      <c r="H33317" s="401"/>
      <c r="I33317" s="401"/>
      <c r="J33317" s="194"/>
      <c r="K33317" s="194"/>
      <c r="L33317" s="195"/>
      <c r="M33317" s="196"/>
      <c r="N33317" s="197"/>
      <c r="O33317" s="197"/>
      <c r="P33317" s="231"/>
    </row>
    <row r="33318" spans="2:16">
      <c r="B33318" s="351"/>
      <c r="C33318" s="398"/>
      <c r="D33318" s="399"/>
      <c r="E33318" s="400"/>
      <c r="G33318" s="401"/>
      <c r="H33318" s="401"/>
      <c r="I33318" s="401"/>
      <c r="J33318" s="194"/>
      <c r="K33318" s="194"/>
      <c r="L33318" s="195"/>
      <c r="M33318" s="196"/>
      <c r="N33318" s="197"/>
      <c r="O33318" s="197"/>
      <c r="P33318" s="231"/>
    </row>
    <row r="33319" spans="2:16">
      <c r="B33319" s="351"/>
      <c r="C33319" s="398"/>
      <c r="D33319" s="399"/>
      <c r="E33319" s="400"/>
      <c r="G33319" s="401"/>
      <c r="H33319" s="401"/>
      <c r="I33319" s="401"/>
      <c r="J33319" s="194"/>
      <c r="K33319" s="194"/>
      <c r="L33319" s="195"/>
      <c r="M33319" s="196"/>
      <c r="N33319" s="197"/>
      <c r="O33319" s="197"/>
      <c r="P33319" s="231"/>
    </row>
    <row r="33320" spans="2:16">
      <c r="B33320" s="351"/>
      <c r="C33320" s="398"/>
      <c r="D33320" s="399"/>
      <c r="E33320" s="400"/>
      <c r="G33320" s="401"/>
      <c r="H33320" s="401"/>
      <c r="I33320" s="401"/>
      <c r="J33320" s="194"/>
      <c r="K33320" s="194"/>
      <c r="L33320" s="195"/>
      <c r="M33320" s="196"/>
      <c r="N33320" s="197"/>
      <c r="O33320" s="197"/>
      <c r="P33320" s="231"/>
    </row>
    <row r="33321" spans="2:16">
      <c r="B33321" s="351"/>
      <c r="C33321" s="398"/>
      <c r="D33321" s="399"/>
      <c r="E33321" s="400"/>
      <c r="G33321" s="401"/>
      <c r="H33321" s="401"/>
      <c r="I33321" s="401"/>
      <c r="J33321" s="194"/>
      <c r="K33321" s="194"/>
      <c r="L33321" s="195"/>
      <c r="M33321" s="196"/>
      <c r="N33321" s="197"/>
      <c r="O33321" s="197"/>
      <c r="P33321" s="231"/>
    </row>
    <row r="33322" spans="2:16">
      <c r="B33322" s="351"/>
      <c r="C33322" s="398"/>
      <c r="D33322" s="399"/>
      <c r="E33322" s="400"/>
      <c r="G33322" s="401"/>
      <c r="H33322" s="401"/>
      <c r="I33322" s="401"/>
      <c r="J33322" s="194"/>
      <c r="K33322" s="194"/>
      <c r="L33322" s="195"/>
      <c r="M33322" s="196"/>
      <c r="N33322" s="197"/>
      <c r="O33322" s="197"/>
      <c r="P33322" s="231"/>
    </row>
    <row r="33323" spans="2:16">
      <c r="B33323" s="351"/>
      <c r="C33323" s="398"/>
      <c r="D33323" s="399"/>
      <c r="E33323" s="400"/>
      <c r="G33323" s="401"/>
      <c r="H33323" s="401"/>
      <c r="I33323" s="401"/>
      <c r="J33323" s="194"/>
      <c r="K33323" s="194"/>
      <c r="L33323" s="195"/>
      <c r="M33323" s="196"/>
      <c r="N33323" s="197"/>
      <c r="O33323" s="197"/>
      <c r="P33323" s="231"/>
    </row>
    <row r="33324" spans="2:16">
      <c r="B33324" s="351"/>
      <c r="C33324" s="398"/>
      <c r="D33324" s="399"/>
      <c r="E33324" s="400"/>
      <c r="G33324" s="401"/>
      <c r="H33324" s="401"/>
      <c r="I33324" s="401"/>
      <c r="J33324" s="194"/>
      <c r="K33324" s="194"/>
      <c r="L33324" s="195"/>
      <c r="M33324" s="196"/>
      <c r="N33324" s="197"/>
      <c r="O33324" s="197"/>
      <c r="P33324" s="231"/>
    </row>
    <row r="33325" spans="2:16">
      <c r="B33325" s="351"/>
      <c r="C33325" s="398"/>
      <c r="D33325" s="399"/>
      <c r="E33325" s="400"/>
      <c r="G33325" s="401"/>
      <c r="H33325" s="401"/>
      <c r="I33325" s="401"/>
      <c r="J33325" s="194"/>
      <c r="K33325" s="194"/>
      <c r="L33325" s="195"/>
      <c r="M33325" s="196"/>
      <c r="N33325" s="197"/>
      <c r="O33325" s="197"/>
      <c r="P33325" s="231"/>
    </row>
    <row r="33326" spans="2:16">
      <c r="B33326" s="351"/>
      <c r="C33326" s="398"/>
      <c r="D33326" s="399"/>
      <c r="E33326" s="400"/>
      <c r="G33326" s="401"/>
      <c r="H33326" s="401"/>
      <c r="I33326" s="401"/>
      <c r="J33326" s="194"/>
      <c r="K33326" s="194"/>
      <c r="L33326" s="195"/>
      <c r="M33326" s="196"/>
      <c r="N33326" s="197"/>
      <c r="O33326" s="197"/>
      <c r="P33326" s="231"/>
    </row>
    <row r="33327" spans="2:16">
      <c r="B33327" s="351"/>
      <c r="C33327" s="398"/>
      <c r="D33327" s="399"/>
      <c r="E33327" s="400"/>
      <c r="G33327" s="401"/>
      <c r="H33327" s="401"/>
      <c r="I33327" s="401"/>
      <c r="J33327" s="194"/>
      <c r="K33327" s="194"/>
      <c r="L33327" s="195"/>
      <c r="M33327" s="196"/>
      <c r="N33327" s="197"/>
      <c r="O33327" s="197"/>
      <c r="P33327" s="231"/>
    </row>
    <row r="33328" spans="2:16">
      <c r="B33328" s="351"/>
      <c r="C33328" s="398"/>
      <c r="D33328" s="399"/>
      <c r="E33328" s="400"/>
      <c r="G33328" s="401"/>
      <c r="H33328" s="401"/>
      <c r="I33328" s="401"/>
      <c r="J33328" s="194"/>
      <c r="K33328" s="194"/>
      <c r="L33328" s="195"/>
      <c r="M33328" s="196"/>
      <c r="N33328" s="197"/>
      <c r="O33328" s="197"/>
      <c r="P33328" s="231"/>
    </row>
    <row r="33329" spans="2:16">
      <c r="B33329" s="351"/>
      <c r="C33329" s="398"/>
      <c r="D33329" s="399"/>
      <c r="E33329" s="400"/>
      <c r="G33329" s="401"/>
      <c r="H33329" s="401"/>
      <c r="I33329" s="401"/>
      <c r="J33329" s="194"/>
      <c r="K33329" s="194"/>
      <c r="L33329" s="195"/>
      <c r="M33329" s="196"/>
      <c r="N33329" s="197"/>
      <c r="O33329" s="197"/>
      <c r="P33329" s="231"/>
    </row>
    <row r="33330" spans="2:16">
      <c r="B33330" s="351"/>
      <c r="C33330" s="398"/>
      <c r="D33330" s="399"/>
      <c r="E33330" s="400"/>
      <c r="G33330" s="401"/>
      <c r="H33330" s="401"/>
      <c r="I33330" s="401"/>
      <c r="J33330" s="194"/>
      <c r="K33330" s="194"/>
      <c r="L33330" s="195"/>
      <c r="M33330" s="196"/>
      <c r="N33330" s="197"/>
      <c r="O33330" s="197"/>
      <c r="P33330" s="231"/>
    </row>
    <row r="33331" spans="2:16">
      <c r="B33331" s="351"/>
      <c r="C33331" s="398"/>
      <c r="D33331" s="399"/>
      <c r="E33331" s="400"/>
      <c r="G33331" s="401"/>
      <c r="H33331" s="401"/>
      <c r="I33331" s="401"/>
      <c r="J33331" s="194"/>
      <c r="K33331" s="194"/>
      <c r="L33331" s="195"/>
      <c r="M33331" s="196"/>
      <c r="N33331" s="197"/>
      <c r="O33331" s="197"/>
      <c r="P33331" s="231"/>
    </row>
    <row r="33332" spans="2:16">
      <c r="B33332" s="351"/>
      <c r="C33332" s="398"/>
      <c r="D33332" s="399"/>
      <c r="E33332" s="400"/>
      <c r="G33332" s="401"/>
      <c r="H33332" s="401"/>
      <c r="I33332" s="401"/>
      <c r="J33332" s="194"/>
      <c r="K33332" s="194"/>
      <c r="L33332" s="195"/>
      <c r="M33332" s="196"/>
      <c r="N33332" s="197"/>
      <c r="O33332" s="197"/>
      <c r="P33332" s="231"/>
    </row>
    <row r="33333" spans="2:16">
      <c r="B33333" s="351"/>
      <c r="C33333" s="398"/>
      <c r="D33333" s="399"/>
      <c r="E33333" s="400"/>
      <c r="G33333" s="401"/>
      <c r="H33333" s="401"/>
      <c r="I33333" s="401"/>
      <c r="J33333" s="194"/>
      <c r="K33333" s="194"/>
      <c r="L33333" s="195"/>
      <c r="M33333" s="196"/>
      <c r="N33333" s="197"/>
      <c r="O33333" s="197"/>
      <c r="P33333" s="231"/>
    </row>
    <row r="33334" spans="2:16">
      <c r="B33334" s="351"/>
      <c r="C33334" s="398"/>
      <c r="D33334" s="399"/>
      <c r="E33334" s="400"/>
      <c r="G33334" s="401"/>
      <c r="H33334" s="401"/>
      <c r="I33334" s="401"/>
      <c r="J33334" s="194"/>
      <c r="K33334" s="194"/>
      <c r="L33334" s="195"/>
      <c r="M33334" s="196"/>
      <c r="N33334" s="197"/>
      <c r="O33334" s="197"/>
      <c r="P33334" s="231"/>
    </row>
    <row r="33335" spans="2:16">
      <c r="B33335" s="351"/>
      <c r="C33335" s="398"/>
      <c r="D33335" s="399"/>
      <c r="E33335" s="400"/>
      <c r="G33335" s="401"/>
      <c r="H33335" s="401"/>
      <c r="I33335" s="401"/>
      <c r="J33335" s="194"/>
      <c r="K33335" s="194"/>
      <c r="L33335" s="195"/>
      <c r="M33335" s="196"/>
      <c r="N33335" s="197"/>
      <c r="O33335" s="197"/>
      <c r="P33335" s="231"/>
    </row>
    <row r="33336" spans="2:16">
      <c r="B33336" s="351"/>
      <c r="C33336" s="398"/>
      <c r="D33336" s="399"/>
      <c r="E33336" s="400"/>
      <c r="G33336" s="401"/>
      <c r="H33336" s="401"/>
      <c r="I33336" s="401"/>
      <c r="J33336" s="194"/>
      <c r="K33336" s="194"/>
      <c r="L33336" s="195"/>
      <c r="M33336" s="196"/>
      <c r="N33336" s="197"/>
      <c r="O33336" s="197"/>
      <c r="P33336" s="231"/>
    </row>
    <row r="33337" spans="2:16">
      <c r="B33337" s="351"/>
      <c r="C33337" s="398"/>
      <c r="D33337" s="399"/>
      <c r="E33337" s="400"/>
      <c r="G33337" s="401"/>
      <c r="H33337" s="401"/>
      <c r="I33337" s="401"/>
      <c r="J33337" s="194"/>
      <c r="K33337" s="194"/>
      <c r="L33337" s="195"/>
      <c r="M33337" s="196"/>
      <c r="N33337" s="197"/>
      <c r="O33337" s="197"/>
      <c r="P33337" s="231"/>
    </row>
    <row r="33338" spans="2:16">
      <c r="B33338" s="351"/>
      <c r="C33338" s="398"/>
      <c r="D33338" s="399"/>
      <c r="E33338" s="400"/>
      <c r="G33338" s="401"/>
      <c r="H33338" s="401"/>
      <c r="I33338" s="401"/>
      <c r="J33338" s="194"/>
      <c r="K33338" s="194"/>
      <c r="L33338" s="195"/>
      <c r="M33338" s="196"/>
      <c r="N33338" s="197"/>
      <c r="O33338" s="197"/>
      <c r="P33338" s="231"/>
    </row>
    <row r="33339" spans="2:16">
      <c r="B33339" s="351"/>
      <c r="C33339" s="398"/>
      <c r="D33339" s="399"/>
      <c r="E33339" s="400"/>
      <c r="G33339" s="401"/>
      <c r="H33339" s="401"/>
      <c r="I33339" s="401"/>
      <c r="J33339" s="194"/>
      <c r="K33339" s="194"/>
      <c r="L33339" s="195"/>
      <c r="M33339" s="196"/>
      <c r="N33339" s="197"/>
      <c r="O33339" s="197"/>
      <c r="P33339" s="231"/>
    </row>
    <row r="33340" spans="2:16">
      <c r="B33340" s="351"/>
      <c r="C33340" s="398"/>
      <c r="D33340" s="399"/>
      <c r="E33340" s="400"/>
      <c r="G33340" s="401"/>
      <c r="H33340" s="401"/>
      <c r="I33340" s="401"/>
      <c r="J33340" s="194"/>
      <c r="K33340" s="194"/>
      <c r="L33340" s="195"/>
      <c r="M33340" s="196"/>
      <c r="N33340" s="197"/>
      <c r="O33340" s="197"/>
      <c r="P33340" s="231"/>
    </row>
    <row r="33341" spans="2:16">
      <c r="B33341" s="351"/>
      <c r="C33341" s="398"/>
      <c r="D33341" s="399"/>
      <c r="E33341" s="400"/>
      <c r="G33341" s="401"/>
      <c r="H33341" s="401"/>
      <c r="I33341" s="401"/>
      <c r="J33341" s="194"/>
      <c r="K33341" s="194"/>
      <c r="L33341" s="195"/>
      <c r="M33341" s="196"/>
      <c r="N33341" s="197"/>
      <c r="O33341" s="197"/>
      <c r="P33341" s="231"/>
    </row>
    <row r="33342" spans="2:16">
      <c r="B33342" s="351"/>
      <c r="C33342" s="398"/>
      <c r="D33342" s="399"/>
      <c r="E33342" s="400"/>
      <c r="G33342" s="401"/>
      <c r="H33342" s="401"/>
      <c r="I33342" s="401"/>
      <c r="J33342" s="194"/>
      <c r="K33342" s="194"/>
      <c r="L33342" s="195"/>
      <c r="M33342" s="196"/>
      <c r="N33342" s="197"/>
      <c r="O33342" s="197"/>
      <c r="P33342" s="231"/>
    </row>
    <row r="33343" spans="2:16">
      <c r="B33343" s="351"/>
      <c r="C33343" s="398"/>
      <c r="D33343" s="399"/>
      <c r="E33343" s="400"/>
      <c r="G33343" s="401"/>
      <c r="H33343" s="401"/>
      <c r="I33343" s="401"/>
      <c r="J33343" s="194"/>
      <c r="K33343" s="194"/>
      <c r="L33343" s="195"/>
      <c r="M33343" s="196"/>
      <c r="N33343" s="197"/>
      <c r="O33343" s="197"/>
      <c r="P33343" s="231"/>
    </row>
    <row r="33344" spans="2:16">
      <c r="B33344" s="351"/>
      <c r="C33344" s="398"/>
      <c r="D33344" s="399"/>
      <c r="E33344" s="400"/>
      <c r="G33344" s="401"/>
      <c r="H33344" s="401"/>
      <c r="I33344" s="401"/>
      <c r="J33344" s="194"/>
      <c r="K33344" s="194"/>
      <c r="L33344" s="195"/>
      <c r="M33344" s="196"/>
      <c r="N33344" s="197"/>
      <c r="O33344" s="197"/>
      <c r="P33344" s="231"/>
    </row>
    <row r="33345" spans="2:16">
      <c r="B33345" s="351"/>
      <c r="C33345" s="398"/>
      <c r="D33345" s="399"/>
      <c r="E33345" s="400"/>
      <c r="G33345" s="401"/>
      <c r="H33345" s="401"/>
      <c r="I33345" s="401"/>
      <c r="J33345" s="194"/>
      <c r="K33345" s="194"/>
      <c r="L33345" s="195"/>
      <c r="M33345" s="196"/>
      <c r="N33345" s="197"/>
      <c r="O33345" s="197"/>
      <c r="P33345" s="231"/>
    </row>
    <row r="33346" spans="2:16">
      <c r="B33346" s="351"/>
      <c r="C33346" s="398"/>
      <c r="D33346" s="399"/>
      <c r="E33346" s="400"/>
      <c r="G33346" s="401"/>
      <c r="H33346" s="401"/>
      <c r="I33346" s="401"/>
      <c r="J33346" s="194"/>
      <c r="K33346" s="194"/>
      <c r="L33346" s="195"/>
      <c r="M33346" s="196"/>
      <c r="N33346" s="197"/>
      <c r="O33346" s="197"/>
      <c r="P33346" s="231"/>
    </row>
    <row r="33347" spans="2:16">
      <c r="B33347" s="351"/>
      <c r="C33347" s="398"/>
      <c r="D33347" s="399"/>
      <c r="E33347" s="400"/>
      <c r="G33347" s="401"/>
      <c r="H33347" s="401"/>
      <c r="I33347" s="401"/>
      <c r="J33347" s="194"/>
      <c r="K33347" s="194"/>
      <c r="L33347" s="195"/>
      <c r="M33347" s="196"/>
      <c r="N33347" s="197"/>
      <c r="O33347" s="197"/>
      <c r="P33347" s="231"/>
    </row>
    <row r="33348" spans="2:16">
      <c r="B33348" s="351"/>
      <c r="C33348" s="398"/>
      <c r="D33348" s="399"/>
      <c r="E33348" s="400"/>
      <c r="G33348" s="401"/>
      <c r="H33348" s="401"/>
      <c r="I33348" s="401"/>
      <c r="J33348" s="194"/>
      <c r="K33348" s="194"/>
      <c r="L33348" s="195"/>
      <c r="M33348" s="196"/>
      <c r="N33348" s="197"/>
      <c r="O33348" s="197"/>
      <c r="P33348" s="231"/>
    </row>
    <row r="33349" spans="2:16">
      <c r="B33349" s="351"/>
      <c r="C33349" s="398"/>
      <c r="D33349" s="399"/>
      <c r="E33349" s="400"/>
      <c r="G33349" s="401"/>
      <c r="H33349" s="401"/>
      <c r="I33349" s="401"/>
      <c r="J33349" s="194"/>
      <c r="K33349" s="194"/>
      <c r="L33349" s="195"/>
      <c r="M33349" s="196"/>
      <c r="N33349" s="197"/>
      <c r="O33349" s="197"/>
      <c r="P33349" s="231"/>
    </row>
    <row r="33350" spans="2:16">
      <c r="B33350" s="351"/>
      <c r="C33350" s="398"/>
      <c r="D33350" s="399"/>
      <c r="E33350" s="400"/>
      <c r="G33350" s="401"/>
      <c r="H33350" s="401"/>
      <c r="I33350" s="401"/>
      <c r="J33350" s="194"/>
      <c r="K33350" s="194"/>
      <c r="L33350" s="195"/>
      <c r="M33350" s="196"/>
      <c r="N33350" s="197"/>
      <c r="O33350" s="197"/>
      <c r="P33350" s="231"/>
    </row>
    <row r="33351" spans="2:16">
      <c r="B33351" s="351"/>
      <c r="C33351" s="398"/>
      <c r="D33351" s="399"/>
      <c r="E33351" s="400"/>
      <c r="G33351" s="401"/>
      <c r="H33351" s="401"/>
      <c r="I33351" s="401"/>
      <c r="J33351" s="194"/>
      <c r="K33351" s="194"/>
      <c r="L33351" s="195"/>
      <c r="M33351" s="196"/>
      <c r="N33351" s="197"/>
      <c r="O33351" s="197"/>
      <c r="P33351" s="231"/>
    </row>
    <row r="33352" spans="2:16">
      <c r="B33352" s="351"/>
      <c r="C33352" s="398"/>
      <c r="D33352" s="399"/>
      <c r="E33352" s="400"/>
      <c r="G33352" s="401"/>
      <c r="H33352" s="401"/>
      <c r="I33352" s="401"/>
      <c r="J33352" s="194"/>
      <c r="K33352" s="194"/>
      <c r="L33352" s="195"/>
      <c r="M33352" s="196"/>
      <c r="N33352" s="197"/>
      <c r="O33352" s="197"/>
      <c r="P33352" s="231"/>
    </row>
    <row r="33353" spans="2:16">
      <c r="B33353" s="351"/>
      <c r="C33353" s="398"/>
      <c r="D33353" s="399"/>
      <c r="E33353" s="400"/>
      <c r="G33353" s="401"/>
      <c r="H33353" s="401"/>
      <c r="I33353" s="401"/>
      <c r="J33353" s="194"/>
      <c r="K33353" s="194"/>
      <c r="L33353" s="195"/>
      <c r="M33353" s="196"/>
      <c r="N33353" s="197"/>
      <c r="O33353" s="197"/>
      <c r="P33353" s="231"/>
    </row>
    <row r="33354" spans="2:16">
      <c r="B33354" s="351"/>
      <c r="C33354" s="398"/>
      <c r="D33354" s="399"/>
      <c r="E33354" s="400"/>
      <c r="G33354" s="401"/>
      <c r="H33354" s="401"/>
      <c r="I33354" s="401"/>
      <c r="J33354" s="194"/>
      <c r="K33354" s="194"/>
      <c r="L33354" s="195"/>
      <c r="M33354" s="196"/>
      <c r="N33354" s="197"/>
      <c r="O33354" s="197"/>
      <c r="P33354" s="231"/>
    </row>
    <row r="33355" spans="2:16">
      <c r="B33355" s="351"/>
      <c r="C33355" s="398"/>
      <c r="D33355" s="399"/>
      <c r="E33355" s="400"/>
      <c r="G33355" s="401"/>
      <c r="H33355" s="401"/>
      <c r="I33355" s="401"/>
      <c r="J33355" s="194"/>
      <c r="K33355" s="194"/>
      <c r="L33355" s="195"/>
      <c r="M33355" s="196"/>
      <c r="N33355" s="197"/>
      <c r="O33355" s="197"/>
      <c r="P33355" s="231"/>
    </row>
    <row r="33356" spans="2:16">
      <c r="B33356" s="351"/>
      <c r="C33356" s="398"/>
      <c r="D33356" s="399"/>
      <c r="E33356" s="400"/>
      <c r="G33356" s="401"/>
      <c r="H33356" s="401"/>
      <c r="I33356" s="401"/>
      <c r="J33356" s="194"/>
      <c r="K33356" s="194"/>
      <c r="L33356" s="195"/>
      <c r="M33356" s="196"/>
      <c r="N33356" s="197"/>
      <c r="O33356" s="197"/>
      <c r="P33356" s="231"/>
    </row>
    <row r="33357" spans="2:16">
      <c r="B33357" s="351"/>
      <c r="C33357" s="398"/>
      <c r="D33357" s="399"/>
      <c r="E33357" s="400"/>
      <c r="G33357" s="401"/>
      <c r="H33357" s="401"/>
      <c r="I33357" s="401"/>
      <c r="J33357" s="194"/>
      <c r="K33357" s="194"/>
      <c r="L33357" s="195"/>
      <c r="M33357" s="196"/>
      <c r="N33357" s="197"/>
      <c r="O33357" s="197"/>
      <c r="P33357" s="231"/>
    </row>
    <row r="33358" spans="2:16">
      <c r="B33358" s="351"/>
      <c r="C33358" s="398"/>
      <c r="D33358" s="399"/>
      <c r="E33358" s="400"/>
      <c r="G33358" s="401"/>
      <c r="H33358" s="401"/>
      <c r="I33358" s="401"/>
      <c r="J33358" s="194"/>
      <c r="K33358" s="194"/>
      <c r="L33358" s="195"/>
      <c r="M33358" s="196"/>
      <c r="N33358" s="197"/>
      <c r="O33358" s="197"/>
      <c r="P33358" s="231"/>
    </row>
    <row r="33359" spans="2:16">
      <c r="B33359" s="351"/>
      <c r="C33359" s="398"/>
      <c r="D33359" s="399"/>
      <c r="E33359" s="400"/>
      <c r="G33359" s="401"/>
      <c r="H33359" s="401"/>
      <c r="I33359" s="401"/>
      <c r="J33359" s="194"/>
      <c r="K33359" s="194"/>
      <c r="L33359" s="195"/>
      <c r="M33359" s="196"/>
      <c r="N33359" s="197"/>
      <c r="O33359" s="197"/>
      <c r="P33359" s="231"/>
    </row>
    <row r="33360" spans="2:16">
      <c r="B33360" s="351"/>
      <c r="C33360" s="398"/>
      <c r="D33360" s="399"/>
      <c r="E33360" s="400"/>
      <c r="G33360" s="401"/>
      <c r="H33360" s="401"/>
      <c r="I33360" s="401"/>
      <c r="J33360" s="194"/>
      <c r="K33360" s="194"/>
      <c r="L33360" s="195"/>
      <c r="M33360" s="196"/>
      <c r="N33360" s="197"/>
      <c r="O33360" s="197"/>
      <c r="P33360" s="231"/>
    </row>
    <row r="33361" spans="2:16">
      <c r="B33361" s="351"/>
      <c r="C33361" s="398"/>
      <c r="D33361" s="399"/>
      <c r="E33361" s="400"/>
      <c r="G33361" s="401"/>
      <c r="H33361" s="401"/>
      <c r="I33361" s="401"/>
      <c r="J33361" s="194"/>
      <c r="K33361" s="194"/>
      <c r="L33361" s="195"/>
      <c r="M33361" s="196"/>
      <c r="N33361" s="197"/>
      <c r="O33361" s="197"/>
      <c r="P33361" s="231"/>
    </row>
    <row r="33362" spans="2:16">
      <c r="B33362" s="351"/>
      <c r="C33362" s="398"/>
      <c r="D33362" s="399"/>
      <c r="E33362" s="400"/>
      <c r="G33362" s="401"/>
      <c r="H33362" s="401"/>
      <c r="I33362" s="401"/>
      <c r="J33362" s="194"/>
      <c r="K33362" s="194"/>
      <c r="L33362" s="195"/>
      <c r="M33362" s="196"/>
      <c r="N33362" s="197"/>
      <c r="O33362" s="197"/>
      <c r="P33362" s="231"/>
    </row>
    <row r="33363" spans="2:16">
      <c r="B33363" s="351"/>
      <c r="C33363" s="398"/>
      <c r="D33363" s="399"/>
      <c r="E33363" s="400"/>
      <c r="G33363" s="401"/>
      <c r="H33363" s="401"/>
      <c r="I33363" s="401"/>
      <c r="J33363" s="194"/>
      <c r="K33363" s="194"/>
      <c r="L33363" s="195"/>
      <c r="M33363" s="196"/>
      <c r="N33363" s="197"/>
      <c r="O33363" s="197"/>
      <c r="P33363" s="231"/>
    </row>
    <row r="33364" spans="2:16">
      <c r="B33364" s="351"/>
      <c r="C33364" s="398"/>
      <c r="D33364" s="399"/>
      <c r="E33364" s="400"/>
      <c r="G33364" s="401"/>
      <c r="H33364" s="401"/>
      <c r="I33364" s="401"/>
      <c r="J33364" s="194"/>
      <c r="K33364" s="194"/>
      <c r="L33364" s="195"/>
      <c r="M33364" s="196"/>
      <c r="N33364" s="197"/>
      <c r="O33364" s="197"/>
      <c r="P33364" s="231"/>
    </row>
    <row r="33365" spans="2:16">
      <c r="B33365" s="351"/>
      <c r="C33365" s="398"/>
      <c r="D33365" s="399"/>
      <c r="E33365" s="400"/>
      <c r="G33365" s="401"/>
      <c r="H33365" s="401"/>
      <c r="I33365" s="401"/>
      <c r="J33365" s="194"/>
      <c r="K33365" s="194"/>
      <c r="L33365" s="195"/>
      <c r="M33365" s="196"/>
      <c r="N33365" s="197"/>
      <c r="O33365" s="197"/>
      <c r="P33365" s="231"/>
    </row>
    <row r="33366" spans="2:16">
      <c r="B33366" s="351"/>
      <c r="C33366" s="398"/>
      <c r="D33366" s="399"/>
      <c r="E33366" s="400"/>
      <c r="G33366" s="401"/>
      <c r="H33366" s="401"/>
      <c r="I33366" s="401"/>
      <c r="J33366" s="194"/>
      <c r="K33366" s="194"/>
      <c r="L33366" s="195"/>
      <c r="M33366" s="196"/>
      <c r="N33366" s="197"/>
      <c r="O33366" s="197"/>
      <c r="P33366" s="231"/>
    </row>
    <row r="33367" spans="2:16">
      <c r="B33367" s="351"/>
      <c r="C33367" s="398"/>
      <c r="D33367" s="399"/>
      <c r="E33367" s="400"/>
      <c r="G33367" s="401"/>
      <c r="H33367" s="401"/>
      <c r="I33367" s="401"/>
      <c r="J33367" s="194"/>
      <c r="K33367" s="194"/>
      <c r="L33367" s="195"/>
      <c r="M33367" s="196"/>
      <c r="N33367" s="197"/>
      <c r="O33367" s="197"/>
      <c r="P33367" s="231"/>
    </row>
    <row r="33368" spans="2:16">
      <c r="B33368" s="351"/>
      <c r="C33368" s="398"/>
      <c r="D33368" s="399"/>
      <c r="E33368" s="400"/>
      <c r="G33368" s="401"/>
      <c r="H33368" s="401"/>
      <c r="I33368" s="401"/>
      <c r="J33368" s="194"/>
      <c r="K33368" s="194"/>
      <c r="L33368" s="195"/>
      <c r="M33368" s="196"/>
      <c r="N33368" s="197"/>
      <c r="O33368" s="197"/>
      <c r="P33368" s="231"/>
    </row>
    <row r="33369" spans="2:16">
      <c r="B33369" s="351"/>
      <c r="C33369" s="398"/>
      <c r="D33369" s="399"/>
      <c r="E33369" s="400"/>
      <c r="G33369" s="401"/>
      <c r="H33369" s="401"/>
      <c r="I33369" s="401"/>
      <c r="J33369" s="194"/>
      <c r="K33369" s="194"/>
      <c r="L33369" s="195"/>
      <c r="M33369" s="196"/>
      <c r="N33369" s="197"/>
      <c r="O33369" s="197"/>
      <c r="P33369" s="231"/>
    </row>
    <row r="33370" spans="2:16">
      <c r="B33370" s="351"/>
      <c r="C33370" s="398"/>
      <c r="D33370" s="399"/>
      <c r="E33370" s="400"/>
      <c r="G33370" s="401"/>
      <c r="H33370" s="401"/>
      <c r="I33370" s="401"/>
      <c r="J33370" s="194"/>
      <c r="K33370" s="194"/>
      <c r="L33370" s="195"/>
      <c r="M33370" s="196"/>
      <c r="N33370" s="197"/>
      <c r="O33370" s="197"/>
      <c r="P33370" s="231"/>
    </row>
    <row r="33371" spans="2:16">
      <c r="B33371" s="351"/>
      <c r="C33371" s="398"/>
      <c r="D33371" s="399"/>
      <c r="E33371" s="400"/>
      <c r="G33371" s="401"/>
      <c r="H33371" s="401"/>
      <c r="I33371" s="401"/>
      <c r="J33371" s="194"/>
      <c r="K33371" s="194"/>
      <c r="L33371" s="195"/>
      <c r="M33371" s="196"/>
      <c r="N33371" s="197"/>
      <c r="O33371" s="197"/>
      <c r="P33371" s="231"/>
    </row>
    <row r="33372" spans="2:16">
      <c r="B33372" s="351"/>
      <c r="C33372" s="398"/>
      <c r="D33372" s="399"/>
      <c r="E33372" s="400"/>
      <c r="G33372" s="401"/>
      <c r="H33372" s="401"/>
      <c r="I33372" s="401"/>
      <c r="J33372" s="194"/>
      <c r="K33372" s="194"/>
      <c r="L33372" s="195"/>
      <c r="M33372" s="196"/>
      <c r="N33372" s="197"/>
      <c r="O33372" s="197"/>
      <c r="P33372" s="231"/>
    </row>
    <row r="33373" spans="2:16">
      <c r="B33373" s="351"/>
      <c r="C33373" s="398"/>
      <c r="D33373" s="399"/>
      <c r="E33373" s="400"/>
      <c r="G33373" s="401"/>
      <c r="H33373" s="401"/>
      <c r="I33373" s="401"/>
      <c r="J33373" s="194"/>
      <c r="K33373" s="194"/>
      <c r="L33373" s="195"/>
      <c r="M33373" s="196"/>
      <c r="N33373" s="197"/>
      <c r="O33373" s="197"/>
      <c r="P33373" s="231"/>
    </row>
    <row r="33374" spans="2:16">
      <c r="B33374" s="351"/>
      <c r="C33374" s="398"/>
      <c r="D33374" s="399"/>
      <c r="E33374" s="400"/>
      <c r="G33374" s="401"/>
      <c r="H33374" s="401"/>
      <c r="I33374" s="401"/>
      <c r="J33374" s="194"/>
      <c r="K33374" s="194"/>
      <c r="L33374" s="195"/>
      <c r="M33374" s="196"/>
      <c r="N33374" s="197"/>
      <c r="O33374" s="197"/>
      <c r="P33374" s="231"/>
    </row>
    <row r="33375" spans="2:16">
      <c r="B33375" s="351"/>
      <c r="C33375" s="398"/>
      <c r="D33375" s="399"/>
      <c r="E33375" s="400"/>
      <c r="G33375" s="401"/>
      <c r="H33375" s="401"/>
      <c r="I33375" s="401"/>
      <c r="J33375" s="194"/>
      <c r="K33375" s="194"/>
      <c r="L33375" s="195"/>
      <c r="M33375" s="196"/>
      <c r="N33375" s="197"/>
      <c r="O33375" s="197"/>
      <c r="P33375" s="231"/>
    </row>
    <row r="33376" spans="2:16">
      <c r="B33376" s="351"/>
      <c r="C33376" s="398"/>
      <c r="D33376" s="399"/>
      <c r="E33376" s="400"/>
      <c r="G33376" s="401"/>
      <c r="H33376" s="401"/>
      <c r="I33376" s="401"/>
      <c r="J33376" s="194"/>
      <c r="K33376" s="194"/>
      <c r="L33376" s="195"/>
      <c r="M33376" s="196"/>
      <c r="N33376" s="197"/>
      <c r="O33376" s="197"/>
      <c r="P33376" s="231"/>
    </row>
    <row r="33377" spans="2:16">
      <c r="B33377" s="351"/>
      <c r="C33377" s="398"/>
      <c r="D33377" s="399"/>
      <c r="E33377" s="400"/>
      <c r="G33377" s="401"/>
      <c r="H33377" s="401"/>
      <c r="I33377" s="401"/>
      <c r="J33377" s="194"/>
      <c r="K33377" s="194"/>
      <c r="L33377" s="195"/>
      <c r="M33377" s="196"/>
      <c r="N33377" s="197"/>
      <c r="O33377" s="197"/>
      <c r="P33377" s="231"/>
    </row>
    <row r="33378" spans="2:16">
      <c r="B33378" s="351"/>
      <c r="C33378" s="398"/>
      <c r="D33378" s="399"/>
      <c r="E33378" s="400"/>
      <c r="G33378" s="401"/>
      <c r="H33378" s="401"/>
      <c r="I33378" s="401"/>
      <c r="J33378" s="194"/>
      <c r="K33378" s="194"/>
      <c r="L33378" s="195"/>
      <c r="M33378" s="196"/>
      <c r="N33378" s="197"/>
      <c r="O33378" s="197"/>
      <c r="P33378" s="231"/>
    </row>
    <row r="33379" spans="2:16">
      <c r="B33379" s="351"/>
      <c r="C33379" s="398"/>
      <c r="D33379" s="399"/>
      <c r="E33379" s="400"/>
      <c r="G33379" s="401"/>
      <c r="H33379" s="401"/>
      <c r="I33379" s="401"/>
      <c r="J33379" s="194"/>
      <c r="K33379" s="194"/>
      <c r="L33379" s="195"/>
      <c r="M33379" s="196"/>
      <c r="N33379" s="197"/>
      <c r="O33379" s="197"/>
      <c r="P33379" s="231"/>
    </row>
    <row r="33380" spans="2:16">
      <c r="B33380" s="351"/>
      <c r="C33380" s="398"/>
      <c r="D33380" s="399"/>
      <c r="E33380" s="400"/>
      <c r="G33380" s="401"/>
      <c r="H33380" s="401"/>
      <c r="I33380" s="401"/>
      <c r="J33380" s="194"/>
      <c r="K33380" s="194"/>
      <c r="L33380" s="195"/>
      <c r="M33380" s="196"/>
      <c r="N33380" s="197"/>
      <c r="O33380" s="197"/>
      <c r="P33380" s="231"/>
    </row>
    <row r="33381" spans="2:16">
      <c r="B33381" s="351"/>
      <c r="C33381" s="398"/>
      <c r="D33381" s="399"/>
      <c r="E33381" s="400"/>
      <c r="G33381" s="401"/>
      <c r="H33381" s="401"/>
      <c r="I33381" s="401"/>
      <c r="J33381" s="194"/>
      <c r="K33381" s="194"/>
      <c r="L33381" s="195"/>
      <c r="M33381" s="196"/>
      <c r="N33381" s="197"/>
      <c r="O33381" s="197"/>
      <c r="P33381" s="231"/>
    </row>
    <row r="33382" spans="2:16">
      <c r="B33382" s="351"/>
      <c r="C33382" s="398"/>
      <c r="D33382" s="399"/>
      <c r="E33382" s="400"/>
      <c r="G33382" s="401"/>
      <c r="H33382" s="401"/>
      <c r="I33382" s="401"/>
      <c r="J33382" s="194"/>
      <c r="K33382" s="194"/>
      <c r="L33382" s="195"/>
      <c r="M33382" s="196"/>
      <c r="N33382" s="197"/>
      <c r="O33382" s="197"/>
      <c r="P33382" s="231"/>
    </row>
    <row r="33383" spans="2:16">
      <c r="B33383" s="351"/>
      <c r="C33383" s="398"/>
      <c r="D33383" s="399"/>
      <c r="E33383" s="400"/>
      <c r="G33383" s="401"/>
      <c r="H33383" s="401"/>
      <c r="I33383" s="401"/>
      <c r="J33383" s="194"/>
      <c r="K33383" s="194"/>
      <c r="L33383" s="195"/>
      <c r="M33383" s="196"/>
      <c r="N33383" s="197"/>
      <c r="O33383" s="197"/>
      <c r="P33383" s="231"/>
    </row>
    <row r="33384" spans="2:16">
      <c r="B33384" s="351"/>
      <c r="C33384" s="398"/>
      <c r="D33384" s="399"/>
      <c r="E33384" s="400"/>
      <c r="G33384" s="401"/>
      <c r="H33384" s="401"/>
      <c r="I33384" s="401"/>
      <c r="J33384" s="194"/>
      <c r="K33384" s="194"/>
      <c r="L33384" s="195"/>
      <c r="M33384" s="196"/>
      <c r="N33384" s="197"/>
      <c r="O33384" s="197"/>
      <c r="P33384" s="231"/>
    </row>
    <row r="33385" spans="2:16">
      <c r="B33385" s="351"/>
      <c r="C33385" s="398"/>
      <c r="D33385" s="399"/>
      <c r="E33385" s="400"/>
      <c r="G33385" s="401"/>
      <c r="H33385" s="401"/>
      <c r="I33385" s="401"/>
      <c r="J33385" s="194"/>
      <c r="K33385" s="194"/>
      <c r="L33385" s="195"/>
      <c r="M33385" s="196"/>
      <c r="N33385" s="197"/>
      <c r="O33385" s="197"/>
      <c r="P33385" s="231"/>
    </row>
    <row r="33386" spans="2:16">
      <c r="B33386" s="351"/>
      <c r="C33386" s="398"/>
      <c r="D33386" s="399"/>
      <c r="E33386" s="400"/>
      <c r="G33386" s="401"/>
      <c r="H33386" s="401"/>
      <c r="I33386" s="401"/>
      <c r="J33386" s="194"/>
      <c r="K33386" s="194"/>
      <c r="L33386" s="195"/>
      <c r="M33386" s="196"/>
      <c r="N33386" s="197"/>
      <c r="O33386" s="197"/>
      <c r="P33386" s="231"/>
    </row>
    <row r="33387" spans="2:16">
      <c r="B33387" s="351"/>
      <c r="C33387" s="398"/>
      <c r="D33387" s="399"/>
      <c r="E33387" s="400"/>
      <c r="G33387" s="401"/>
      <c r="H33387" s="401"/>
      <c r="I33387" s="401"/>
      <c r="J33387" s="194"/>
      <c r="K33387" s="194"/>
      <c r="L33387" s="195"/>
      <c r="M33387" s="196"/>
      <c r="N33387" s="197"/>
      <c r="O33387" s="197"/>
      <c r="P33387" s="231"/>
    </row>
    <row r="33388" spans="2:16">
      <c r="B33388" s="351"/>
      <c r="C33388" s="398"/>
      <c r="D33388" s="399"/>
      <c r="E33388" s="400"/>
      <c r="G33388" s="401"/>
      <c r="H33388" s="401"/>
      <c r="I33388" s="401"/>
      <c r="J33388" s="194"/>
      <c r="K33388" s="194"/>
      <c r="L33388" s="195"/>
      <c r="M33388" s="196"/>
      <c r="N33388" s="197"/>
      <c r="O33388" s="197"/>
      <c r="P33388" s="231"/>
    </row>
    <row r="33389" spans="2:16">
      <c r="B33389" s="351"/>
      <c r="C33389" s="398"/>
      <c r="D33389" s="399"/>
      <c r="E33389" s="400"/>
      <c r="G33389" s="401"/>
      <c r="H33389" s="401"/>
      <c r="I33389" s="401"/>
      <c r="J33389" s="194"/>
      <c r="K33389" s="194"/>
      <c r="L33389" s="195"/>
      <c r="M33389" s="196"/>
      <c r="N33389" s="197"/>
      <c r="O33389" s="197"/>
      <c r="P33389" s="231"/>
    </row>
    <row r="33390" spans="2:16">
      <c r="B33390" s="351"/>
      <c r="C33390" s="398"/>
      <c r="D33390" s="399"/>
      <c r="E33390" s="400"/>
      <c r="G33390" s="401"/>
      <c r="H33390" s="401"/>
      <c r="I33390" s="401"/>
      <c r="J33390" s="194"/>
      <c r="K33390" s="194"/>
      <c r="L33390" s="195"/>
      <c r="M33390" s="196"/>
      <c r="N33390" s="197"/>
      <c r="O33390" s="197"/>
      <c r="P33390" s="231"/>
    </row>
    <row r="33391" spans="2:16">
      <c r="B33391" s="351"/>
      <c r="C33391" s="398"/>
      <c r="D33391" s="399"/>
      <c r="E33391" s="400"/>
      <c r="G33391" s="401"/>
      <c r="H33391" s="401"/>
      <c r="I33391" s="401"/>
      <c r="J33391" s="194"/>
      <c r="K33391" s="194"/>
      <c r="L33391" s="195"/>
      <c r="M33391" s="196"/>
      <c r="N33391" s="197"/>
      <c r="O33391" s="197"/>
      <c r="P33391" s="231"/>
    </row>
    <row r="33392" spans="2:16">
      <c r="B33392" s="351"/>
      <c r="C33392" s="398"/>
      <c r="D33392" s="399"/>
      <c r="E33392" s="400"/>
      <c r="G33392" s="401"/>
      <c r="H33392" s="401"/>
      <c r="I33392" s="401"/>
      <c r="J33392" s="194"/>
      <c r="K33392" s="194"/>
      <c r="L33392" s="195"/>
      <c r="M33392" s="196"/>
      <c r="N33392" s="197"/>
      <c r="O33392" s="197"/>
      <c r="P33392" s="231"/>
    </row>
    <row r="33393" spans="2:16">
      <c r="B33393" s="351"/>
      <c r="C33393" s="398"/>
      <c r="D33393" s="399"/>
      <c r="E33393" s="400"/>
      <c r="G33393" s="401"/>
      <c r="H33393" s="401"/>
      <c r="I33393" s="401"/>
      <c r="J33393" s="194"/>
      <c r="K33393" s="194"/>
      <c r="L33393" s="195"/>
      <c r="M33393" s="196"/>
      <c r="N33393" s="197"/>
      <c r="O33393" s="197"/>
      <c r="P33393" s="231"/>
    </row>
    <row r="33394" spans="2:16">
      <c r="B33394" s="351"/>
      <c r="C33394" s="398"/>
      <c r="D33394" s="399"/>
      <c r="E33394" s="400"/>
      <c r="G33394" s="401"/>
      <c r="H33394" s="401"/>
      <c r="I33394" s="401"/>
      <c r="J33394" s="194"/>
      <c r="K33394" s="194"/>
      <c r="L33394" s="195"/>
      <c r="M33394" s="196"/>
      <c r="N33394" s="197"/>
      <c r="O33394" s="197"/>
      <c r="P33394" s="231"/>
    </row>
    <row r="33395" spans="2:16">
      <c r="B33395" s="351"/>
      <c r="C33395" s="398"/>
      <c r="D33395" s="399"/>
      <c r="E33395" s="400"/>
      <c r="G33395" s="401"/>
      <c r="H33395" s="401"/>
      <c r="I33395" s="401"/>
      <c r="J33395" s="194"/>
      <c r="K33395" s="194"/>
      <c r="L33395" s="195"/>
      <c r="M33395" s="196"/>
      <c r="N33395" s="197"/>
      <c r="O33395" s="197"/>
      <c r="P33395" s="231"/>
    </row>
    <row r="33396" spans="2:16">
      <c r="B33396" s="351"/>
      <c r="C33396" s="398"/>
      <c r="D33396" s="399"/>
      <c r="E33396" s="400"/>
      <c r="G33396" s="401"/>
      <c r="H33396" s="401"/>
      <c r="I33396" s="401"/>
      <c r="J33396" s="194"/>
      <c r="K33396" s="194"/>
      <c r="L33396" s="195"/>
      <c r="M33396" s="196"/>
      <c r="N33396" s="197"/>
      <c r="O33396" s="197"/>
      <c r="P33396" s="231"/>
    </row>
    <row r="33397" spans="2:16">
      <c r="B33397" s="351"/>
      <c r="C33397" s="398"/>
      <c r="D33397" s="399"/>
      <c r="E33397" s="400"/>
      <c r="G33397" s="401"/>
      <c r="H33397" s="401"/>
      <c r="I33397" s="401"/>
      <c r="J33397" s="194"/>
      <c r="K33397" s="194"/>
      <c r="L33397" s="195"/>
      <c r="M33397" s="196"/>
      <c r="N33397" s="197"/>
      <c r="O33397" s="197"/>
      <c r="P33397" s="231"/>
    </row>
    <row r="33398" spans="2:16">
      <c r="B33398" s="351"/>
      <c r="C33398" s="398"/>
      <c r="D33398" s="399"/>
      <c r="E33398" s="400"/>
      <c r="G33398" s="401"/>
      <c r="H33398" s="401"/>
      <c r="I33398" s="401"/>
      <c r="J33398" s="194"/>
      <c r="K33398" s="194"/>
      <c r="L33398" s="195"/>
      <c r="M33398" s="196"/>
      <c r="N33398" s="197"/>
      <c r="O33398" s="197"/>
      <c r="P33398" s="231"/>
    </row>
    <row r="33399" spans="2:16">
      <c r="B33399" s="351"/>
      <c r="C33399" s="398"/>
      <c r="D33399" s="399"/>
      <c r="E33399" s="400"/>
      <c r="G33399" s="401"/>
      <c r="H33399" s="401"/>
      <c r="I33399" s="401"/>
      <c r="J33399" s="194"/>
      <c r="K33399" s="194"/>
      <c r="L33399" s="195"/>
      <c r="M33399" s="196"/>
      <c r="N33399" s="197"/>
      <c r="O33399" s="197"/>
      <c r="P33399" s="231"/>
    </row>
    <row r="33400" spans="2:16">
      <c r="B33400" s="351"/>
      <c r="C33400" s="398"/>
      <c r="D33400" s="399"/>
      <c r="E33400" s="400"/>
      <c r="G33400" s="401"/>
      <c r="H33400" s="401"/>
      <c r="I33400" s="401"/>
      <c r="J33400" s="194"/>
      <c r="K33400" s="194"/>
      <c r="L33400" s="195"/>
      <c r="M33400" s="196"/>
      <c r="N33400" s="197"/>
      <c r="O33400" s="197"/>
      <c r="P33400" s="231"/>
    </row>
    <row r="33401" spans="2:16">
      <c r="B33401" s="351"/>
      <c r="C33401" s="398"/>
      <c r="D33401" s="399"/>
      <c r="E33401" s="400"/>
      <c r="G33401" s="401"/>
      <c r="H33401" s="401"/>
      <c r="I33401" s="401"/>
      <c r="J33401" s="194"/>
      <c r="K33401" s="194"/>
      <c r="L33401" s="195"/>
      <c r="M33401" s="196"/>
      <c r="N33401" s="197"/>
      <c r="O33401" s="197"/>
      <c r="P33401" s="231"/>
    </row>
    <row r="33402" spans="2:16">
      <c r="B33402" s="351"/>
      <c r="C33402" s="398"/>
      <c r="D33402" s="399"/>
      <c r="E33402" s="400"/>
      <c r="G33402" s="401"/>
      <c r="H33402" s="401"/>
      <c r="I33402" s="401"/>
      <c r="J33402" s="194"/>
      <c r="K33402" s="194"/>
      <c r="L33402" s="195"/>
      <c r="M33402" s="196"/>
      <c r="N33402" s="197"/>
      <c r="O33402" s="197"/>
      <c r="P33402" s="231"/>
    </row>
    <row r="33403" spans="2:16">
      <c r="B33403" s="351"/>
      <c r="C33403" s="398"/>
      <c r="D33403" s="399"/>
      <c r="E33403" s="400"/>
      <c r="G33403" s="401"/>
      <c r="H33403" s="401"/>
      <c r="I33403" s="401"/>
      <c r="J33403" s="194"/>
      <c r="K33403" s="194"/>
      <c r="L33403" s="195"/>
      <c r="M33403" s="196"/>
      <c r="N33403" s="197"/>
      <c r="O33403" s="197"/>
      <c r="P33403" s="231"/>
    </row>
    <row r="33404" spans="2:16">
      <c r="B33404" s="351"/>
      <c r="C33404" s="398"/>
      <c r="D33404" s="399"/>
      <c r="E33404" s="400"/>
      <c r="G33404" s="401"/>
      <c r="H33404" s="401"/>
      <c r="I33404" s="401"/>
      <c r="J33404" s="194"/>
      <c r="K33404" s="194"/>
      <c r="L33404" s="195"/>
      <c r="M33404" s="196"/>
      <c r="N33404" s="197"/>
      <c r="O33404" s="197"/>
      <c r="P33404" s="231"/>
    </row>
    <row r="33405" spans="2:16">
      <c r="B33405" s="351"/>
      <c r="C33405" s="398"/>
      <c r="D33405" s="399"/>
      <c r="E33405" s="400"/>
      <c r="G33405" s="401"/>
      <c r="H33405" s="401"/>
      <c r="I33405" s="401"/>
      <c r="J33405" s="194"/>
      <c r="K33405" s="194"/>
      <c r="L33405" s="195"/>
      <c r="M33405" s="196"/>
      <c r="N33405" s="197"/>
      <c r="O33405" s="197"/>
      <c r="P33405" s="231"/>
    </row>
    <row r="33406" spans="2:16">
      <c r="B33406" s="351"/>
      <c r="C33406" s="398"/>
      <c r="D33406" s="399"/>
      <c r="E33406" s="400"/>
      <c r="G33406" s="401"/>
      <c r="H33406" s="401"/>
      <c r="I33406" s="401"/>
      <c r="J33406" s="194"/>
      <c r="K33406" s="194"/>
      <c r="L33406" s="195"/>
      <c r="M33406" s="196"/>
      <c r="N33406" s="197"/>
      <c r="O33406" s="197"/>
      <c r="P33406" s="231"/>
    </row>
    <row r="33407" spans="2:16">
      <c r="B33407" s="351"/>
      <c r="C33407" s="398"/>
      <c r="D33407" s="399"/>
      <c r="E33407" s="400"/>
      <c r="G33407" s="401"/>
      <c r="H33407" s="401"/>
      <c r="I33407" s="401"/>
      <c r="J33407" s="194"/>
      <c r="K33407" s="194"/>
      <c r="L33407" s="195"/>
      <c r="M33407" s="196"/>
      <c r="N33407" s="197"/>
      <c r="O33407" s="197"/>
      <c r="P33407" s="231"/>
    </row>
    <row r="33408" spans="2:16">
      <c r="B33408" s="351"/>
      <c r="C33408" s="398"/>
      <c r="D33408" s="399"/>
      <c r="E33408" s="400"/>
      <c r="G33408" s="401"/>
      <c r="H33408" s="401"/>
      <c r="I33408" s="401"/>
      <c r="J33408" s="194"/>
      <c r="K33408" s="194"/>
      <c r="L33408" s="195"/>
      <c r="M33408" s="196"/>
      <c r="N33408" s="197"/>
      <c r="O33408" s="197"/>
      <c r="P33408" s="231"/>
    </row>
    <row r="33409" spans="2:16">
      <c r="B33409" s="351"/>
      <c r="C33409" s="398"/>
      <c r="D33409" s="399"/>
      <c r="E33409" s="400"/>
      <c r="G33409" s="401"/>
      <c r="H33409" s="401"/>
      <c r="I33409" s="401"/>
      <c r="J33409" s="194"/>
      <c r="K33409" s="194"/>
      <c r="L33409" s="195"/>
      <c r="M33409" s="196"/>
      <c r="N33409" s="197"/>
      <c r="O33409" s="197"/>
      <c r="P33409" s="231"/>
    </row>
    <row r="33410" spans="2:16">
      <c r="B33410" s="351"/>
      <c r="C33410" s="398"/>
      <c r="D33410" s="399"/>
      <c r="E33410" s="400"/>
      <c r="G33410" s="401"/>
      <c r="H33410" s="401"/>
      <c r="I33410" s="401"/>
      <c r="J33410" s="194"/>
      <c r="K33410" s="194"/>
      <c r="L33410" s="195"/>
      <c r="M33410" s="196"/>
      <c r="N33410" s="197"/>
      <c r="O33410" s="197"/>
      <c r="P33410" s="231"/>
    </row>
    <row r="33411" spans="2:16">
      <c r="B33411" s="351"/>
      <c r="C33411" s="398"/>
      <c r="D33411" s="399"/>
      <c r="E33411" s="400"/>
      <c r="G33411" s="401"/>
      <c r="H33411" s="401"/>
      <c r="I33411" s="401"/>
      <c r="J33411" s="194"/>
      <c r="K33411" s="194"/>
      <c r="L33411" s="195"/>
      <c r="M33411" s="196"/>
      <c r="N33411" s="197"/>
      <c r="O33411" s="197"/>
      <c r="P33411" s="231"/>
    </row>
    <row r="33412" spans="2:16">
      <c r="B33412" s="351"/>
      <c r="C33412" s="398"/>
      <c r="D33412" s="399"/>
      <c r="E33412" s="400"/>
      <c r="G33412" s="401"/>
      <c r="H33412" s="401"/>
      <c r="I33412" s="401"/>
      <c r="J33412" s="194"/>
      <c r="K33412" s="194"/>
      <c r="L33412" s="195"/>
      <c r="M33412" s="196"/>
      <c r="N33412" s="197"/>
      <c r="O33412" s="197"/>
      <c r="P33412" s="231"/>
    </row>
    <row r="33413" spans="2:16">
      <c r="B33413" s="351"/>
      <c r="C33413" s="398"/>
      <c r="D33413" s="399"/>
      <c r="E33413" s="400"/>
      <c r="G33413" s="401"/>
      <c r="H33413" s="401"/>
      <c r="I33413" s="401"/>
      <c r="J33413" s="194"/>
      <c r="K33413" s="194"/>
      <c r="L33413" s="195"/>
      <c r="M33413" s="196"/>
      <c r="N33413" s="197"/>
      <c r="O33413" s="197"/>
      <c r="P33413" s="231"/>
    </row>
    <row r="33414" spans="2:16">
      <c r="B33414" s="351"/>
      <c r="C33414" s="398"/>
      <c r="D33414" s="399"/>
      <c r="E33414" s="400"/>
      <c r="G33414" s="401"/>
      <c r="H33414" s="401"/>
      <c r="I33414" s="401"/>
      <c r="J33414" s="194"/>
      <c r="K33414" s="194"/>
      <c r="L33414" s="195"/>
      <c r="M33414" s="196"/>
      <c r="N33414" s="197"/>
      <c r="O33414" s="197"/>
      <c r="P33414" s="231"/>
    </row>
    <row r="33415" spans="2:16">
      <c r="B33415" s="351"/>
      <c r="C33415" s="398"/>
      <c r="D33415" s="399"/>
      <c r="E33415" s="400"/>
      <c r="G33415" s="401"/>
      <c r="H33415" s="401"/>
      <c r="I33415" s="401"/>
      <c r="J33415" s="194"/>
      <c r="K33415" s="194"/>
      <c r="L33415" s="195"/>
      <c r="M33415" s="196"/>
      <c r="N33415" s="197"/>
      <c r="O33415" s="197"/>
      <c r="P33415" s="231"/>
    </row>
    <row r="33416" spans="2:16">
      <c r="B33416" s="351"/>
      <c r="C33416" s="398"/>
      <c r="D33416" s="399"/>
      <c r="E33416" s="400"/>
      <c r="G33416" s="401"/>
      <c r="H33416" s="401"/>
      <c r="I33416" s="401"/>
      <c r="J33416" s="194"/>
      <c r="K33416" s="194"/>
      <c r="L33416" s="195"/>
      <c r="M33416" s="196"/>
      <c r="N33416" s="197"/>
      <c r="O33416" s="197"/>
      <c r="P33416" s="231"/>
    </row>
    <row r="33417" spans="2:16">
      <c r="B33417" s="351"/>
      <c r="C33417" s="398"/>
      <c r="D33417" s="399"/>
      <c r="E33417" s="400"/>
      <c r="G33417" s="401"/>
      <c r="H33417" s="401"/>
      <c r="I33417" s="401"/>
      <c r="J33417" s="194"/>
      <c r="K33417" s="194"/>
      <c r="L33417" s="195"/>
      <c r="M33417" s="196"/>
      <c r="N33417" s="197"/>
      <c r="O33417" s="197"/>
      <c r="P33417" s="231"/>
    </row>
    <row r="33418" spans="2:16">
      <c r="B33418" s="351"/>
      <c r="C33418" s="398"/>
      <c r="D33418" s="399"/>
      <c r="E33418" s="400"/>
      <c r="G33418" s="401"/>
      <c r="H33418" s="401"/>
      <c r="I33418" s="401"/>
      <c r="J33418" s="194"/>
      <c r="K33418" s="194"/>
      <c r="L33418" s="195"/>
      <c r="M33418" s="196"/>
      <c r="N33418" s="197"/>
      <c r="O33418" s="197"/>
      <c r="P33418" s="231"/>
    </row>
    <row r="33419" spans="2:16">
      <c r="B33419" s="351"/>
      <c r="C33419" s="398"/>
      <c r="D33419" s="399"/>
      <c r="E33419" s="400"/>
      <c r="G33419" s="401"/>
      <c r="H33419" s="401"/>
      <c r="I33419" s="401"/>
      <c r="J33419" s="194"/>
      <c r="K33419" s="194"/>
      <c r="L33419" s="195"/>
      <c r="M33419" s="196"/>
      <c r="N33419" s="197"/>
      <c r="O33419" s="197"/>
      <c r="P33419" s="231"/>
    </row>
    <row r="33420" spans="2:16">
      <c r="B33420" s="351"/>
      <c r="C33420" s="398"/>
      <c r="D33420" s="399"/>
      <c r="E33420" s="400"/>
      <c r="G33420" s="401"/>
      <c r="H33420" s="401"/>
      <c r="I33420" s="401"/>
      <c r="J33420" s="194"/>
      <c r="K33420" s="194"/>
      <c r="L33420" s="195"/>
      <c r="M33420" s="196"/>
      <c r="N33420" s="197"/>
      <c r="O33420" s="197"/>
      <c r="P33420" s="231"/>
    </row>
    <row r="33421" spans="2:16">
      <c r="B33421" s="351"/>
      <c r="C33421" s="398"/>
      <c r="D33421" s="399"/>
      <c r="E33421" s="400"/>
      <c r="G33421" s="401"/>
      <c r="H33421" s="401"/>
      <c r="I33421" s="401"/>
      <c r="J33421" s="194"/>
      <c r="K33421" s="194"/>
      <c r="L33421" s="195"/>
      <c r="M33421" s="196"/>
      <c r="N33421" s="197"/>
      <c r="O33421" s="197"/>
      <c r="P33421" s="231"/>
    </row>
    <row r="33422" spans="2:16">
      <c r="B33422" s="351"/>
      <c r="C33422" s="398"/>
      <c r="D33422" s="399"/>
      <c r="E33422" s="400"/>
      <c r="G33422" s="401"/>
      <c r="H33422" s="401"/>
      <c r="I33422" s="401"/>
      <c r="J33422" s="194"/>
      <c r="K33422" s="194"/>
      <c r="L33422" s="195"/>
      <c r="M33422" s="196"/>
      <c r="N33422" s="197"/>
      <c r="O33422" s="197"/>
      <c r="P33422" s="231"/>
    </row>
    <row r="33423" spans="2:16">
      <c r="B33423" s="351"/>
      <c r="C33423" s="398"/>
      <c r="D33423" s="399"/>
      <c r="E33423" s="400"/>
      <c r="G33423" s="401"/>
      <c r="H33423" s="401"/>
      <c r="I33423" s="401"/>
      <c r="J33423" s="194"/>
      <c r="K33423" s="194"/>
      <c r="L33423" s="195"/>
      <c r="M33423" s="196"/>
      <c r="N33423" s="197"/>
      <c r="O33423" s="197"/>
      <c r="P33423" s="231"/>
    </row>
    <row r="33424" spans="2:16">
      <c r="B33424" s="351"/>
      <c r="C33424" s="398"/>
      <c r="D33424" s="399"/>
      <c r="E33424" s="400"/>
      <c r="G33424" s="401"/>
      <c r="H33424" s="401"/>
      <c r="I33424" s="401"/>
      <c r="J33424" s="194"/>
      <c r="K33424" s="194"/>
      <c r="L33424" s="195"/>
      <c r="M33424" s="196"/>
      <c r="N33424" s="197"/>
      <c r="O33424" s="197"/>
      <c r="P33424" s="231"/>
    </row>
    <row r="33425" spans="2:16">
      <c r="B33425" s="351"/>
      <c r="C33425" s="398"/>
      <c r="D33425" s="399"/>
      <c r="E33425" s="400"/>
      <c r="G33425" s="401"/>
      <c r="H33425" s="401"/>
      <c r="I33425" s="401"/>
      <c r="J33425" s="194"/>
      <c r="K33425" s="194"/>
      <c r="L33425" s="195"/>
      <c r="M33425" s="196"/>
      <c r="N33425" s="197"/>
      <c r="O33425" s="197"/>
      <c r="P33425" s="231"/>
    </row>
    <row r="33426" spans="2:16">
      <c r="B33426" s="351"/>
      <c r="C33426" s="398"/>
      <c r="D33426" s="399"/>
      <c r="E33426" s="400"/>
      <c r="G33426" s="401"/>
      <c r="H33426" s="401"/>
      <c r="I33426" s="401"/>
      <c r="J33426" s="194"/>
      <c r="K33426" s="194"/>
      <c r="L33426" s="195"/>
      <c r="M33426" s="196"/>
      <c r="N33426" s="197"/>
      <c r="O33426" s="197"/>
      <c r="P33426" s="231"/>
    </row>
    <row r="33427" spans="2:16">
      <c r="B33427" s="351"/>
      <c r="C33427" s="398"/>
      <c r="D33427" s="399"/>
      <c r="E33427" s="400"/>
      <c r="G33427" s="401"/>
      <c r="H33427" s="401"/>
      <c r="I33427" s="401"/>
      <c r="J33427" s="194"/>
      <c r="K33427" s="194"/>
      <c r="L33427" s="195"/>
      <c r="M33427" s="196"/>
      <c r="N33427" s="197"/>
      <c r="O33427" s="197"/>
      <c r="P33427" s="231"/>
    </row>
    <row r="33428" spans="2:16">
      <c r="B33428" s="351"/>
      <c r="C33428" s="398"/>
      <c r="D33428" s="399"/>
      <c r="E33428" s="400"/>
      <c r="G33428" s="401"/>
      <c r="H33428" s="401"/>
      <c r="I33428" s="401"/>
      <c r="J33428" s="194"/>
      <c r="K33428" s="194"/>
      <c r="L33428" s="195"/>
      <c r="M33428" s="196"/>
      <c r="N33428" s="197"/>
      <c r="O33428" s="197"/>
      <c r="P33428" s="231"/>
    </row>
    <row r="33429" spans="2:16">
      <c r="B33429" s="351"/>
      <c r="C33429" s="398"/>
      <c r="D33429" s="399"/>
      <c r="E33429" s="400"/>
      <c r="G33429" s="401"/>
      <c r="H33429" s="401"/>
      <c r="I33429" s="401"/>
      <c r="J33429" s="194"/>
      <c r="K33429" s="194"/>
      <c r="L33429" s="195"/>
      <c r="M33429" s="196"/>
      <c r="N33429" s="197"/>
      <c r="O33429" s="197"/>
      <c r="P33429" s="231"/>
    </row>
    <row r="33430" spans="2:16">
      <c r="B33430" s="351"/>
      <c r="C33430" s="398"/>
      <c r="D33430" s="399"/>
      <c r="E33430" s="400"/>
      <c r="G33430" s="401"/>
      <c r="H33430" s="401"/>
      <c r="I33430" s="401"/>
      <c r="J33430" s="194"/>
      <c r="K33430" s="194"/>
      <c r="L33430" s="195"/>
      <c r="M33430" s="196"/>
      <c r="N33430" s="197"/>
      <c r="O33430" s="197"/>
      <c r="P33430" s="231"/>
    </row>
    <row r="33431" spans="2:16">
      <c r="B33431" s="351"/>
      <c r="C33431" s="398"/>
      <c r="D33431" s="399"/>
      <c r="E33431" s="400"/>
      <c r="G33431" s="401"/>
      <c r="H33431" s="401"/>
      <c r="I33431" s="401"/>
      <c r="J33431" s="194"/>
      <c r="K33431" s="194"/>
      <c r="L33431" s="195"/>
      <c r="M33431" s="196"/>
      <c r="N33431" s="197"/>
      <c r="O33431" s="197"/>
      <c r="P33431" s="231"/>
    </row>
    <row r="33432" spans="2:16">
      <c r="B33432" s="351"/>
      <c r="C33432" s="398"/>
      <c r="D33432" s="399"/>
      <c r="E33432" s="400"/>
      <c r="G33432" s="401"/>
      <c r="H33432" s="401"/>
      <c r="I33432" s="401"/>
      <c r="J33432" s="194"/>
      <c r="K33432" s="194"/>
      <c r="L33432" s="195"/>
      <c r="M33432" s="196"/>
      <c r="N33432" s="197"/>
      <c r="O33432" s="197"/>
      <c r="P33432" s="231"/>
    </row>
    <row r="33433" spans="2:16">
      <c r="B33433" s="351"/>
      <c r="C33433" s="398"/>
      <c r="D33433" s="399"/>
      <c r="E33433" s="400"/>
      <c r="G33433" s="401"/>
      <c r="H33433" s="401"/>
      <c r="I33433" s="401"/>
      <c r="J33433" s="194"/>
      <c r="K33433" s="194"/>
      <c r="L33433" s="195"/>
      <c r="M33433" s="196"/>
      <c r="N33433" s="197"/>
      <c r="O33433" s="197"/>
      <c r="P33433" s="231"/>
    </row>
    <row r="33434" spans="2:16">
      <c r="B33434" s="351"/>
      <c r="C33434" s="398"/>
      <c r="D33434" s="399"/>
      <c r="E33434" s="400"/>
      <c r="G33434" s="401"/>
      <c r="H33434" s="401"/>
      <c r="I33434" s="401"/>
      <c r="J33434" s="194"/>
      <c r="K33434" s="194"/>
      <c r="L33434" s="195"/>
      <c r="M33434" s="196"/>
      <c r="N33434" s="197"/>
      <c r="O33434" s="197"/>
      <c r="P33434" s="231"/>
    </row>
    <row r="33435" spans="2:16">
      <c r="B33435" s="351"/>
      <c r="C33435" s="398"/>
      <c r="D33435" s="399"/>
      <c r="E33435" s="400"/>
      <c r="G33435" s="401"/>
      <c r="H33435" s="401"/>
      <c r="I33435" s="401"/>
      <c r="J33435" s="194"/>
      <c r="K33435" s="194"/>
      <c r="L33435" s="195"/>
      <c r="M33435" s="196"/>
      <c r="N33435" s="197"/>
      <c r="O33435" s="197"/>
      <c r="P33435" s="231"/>
    </row>
    <row r="33436" spans="2:16">
      <c r="B33436" s="351"/>
      <c r="C33436" s="398"/>
      <c r="D33436" s="399"/>
      <c r="E33436" s="400"/>
      <c r="G33436" s="401"/>
      <c r="H33436" s="401"/>
      <c r="I33436" s="401"/>
      <c r="J33436" s="194"/>
      <c r="K33436" s="194"/>
      <c r="L33436" s="195"/>
      <c r="M33436" s="196"/>
      <c r="N33436" s="197"/>
      <c r="O33436" s="197"/>
      <c r="P33436" s="231"/>
    </row>
    <row r="33437" spans="2:16">
      <c r="B33437" s="351"/>
      <c r="C33437" s="398"/>
      <c r="D33437" s="399"/>
      <c r="E33437" s="400"/>
      <c r="G33437" s="401"/>
      <c r="H33437" s="401"/>
      <c r="I33437" s="401"/>
      <c r="J33437" s="194"/>
      <c r="K33437" s="194"/>
      <c r="L33437" s="195"/>
      <c r="M33437" s="196"/>
      <c r="N33437" s="197"/>
      <c r="O33437" s="197"/>
      <c r="P33437" s="231"/>
    </row>
    <row r="33438" spans="2:16">
      <c r="B33438" s="351"/>
      <c r="C33438" s="398"/>
      <c r="D33438" s="399"/>
      <c r="E33438" s="400"/>
      <c r="G33438" s="401"/>
      <c r="H33438" s="401"/>
      <c r="I33438" s="401"/>
      <c r="J33438" s="194"/>
      <c r="K33438" s="194"/>
      <c r="L33438" s="195"/>
      <c r="M33438" s="196"/>
      <c r="N33438" s="197"/>
      <c r="O33438" s="197"/>
      <c r="P33438" s="231"/>
    </row>
    <row r="33439" spans="2:16">
      <c r="B33439" s="351"/>
      <c r="C33439" s="398"/>
      <c r="D33439" s="399"/>
      <c r="E33439" s="400"/>
      <c r="G33439" s="401"/>
      <c r="H33439" s="401"/>
      <c r="I33439" s="401"/>
      <c r="J33439" s="194"/>
      <c r="K33439" s="194"/>
      <c r="L33439" s="195"/>
      <c r="M33439" s="196"/>
      <c r="N33439" s="197"/>
      <c r="O33439" s="197"/>
      <c r="P33439" s="231"/>
    </row>
    <row r="33440" spans="2:16">
      <c r="B33440" s="351"/>
      <c r="C33440" s="398"/>
      <c r="D33440" s="399"/>
      <c r="E33440" s="400"/>
      <c r="G33440" s="401"/>
      <c r="H33440" s="401"/>
      <c r="I33440" s="401"/>
      <c r="J33440" s="194"/>
      <c r="K33440" s="194"/>
      <c r="L33440" s="195"/>
      <c r="M33440" s="196"/>
      <c r="N33440" s="197"/>
      <c r="O33440" s="197"/>
      <c r="P33440" s="231"/>
    </row>
    <row r="33441" spans="2:16">
      <c r="B33441" s="351"/>
      <c r="C33441" s="398"/>
      <c r="D33441" s="399"/>
      <c r="E33441" s="400"/>
      <c r="G33441" s="401"/>
      <c r="H33441" s="401"/>
      <c r="I33441" s="401"/>
      <c r="J33441" s="194"/>
      <c r="K33441" s="194"/>
      <c r="L33441" s="195"/>
      <c r="M33441" s="196"/>
      <c r="N33441" s="197"/>
      <c r="O33441" s="197"/>
      <c r="P33441" s="231"/>
    </row>
    <row r="33442" spans="2:16">
      <c r="B33442" s="351"/>
      <c r="C33442" s="398"/>
      <c r="D33442" s="399"/>
      <c r="E33442" s="400"/>
      <c r="G33442" s="401"/>
      <c r="H33442" s="401"/>
      <c r="I33442" s="401"/>
      <c r="J33442" s="194"/>
      <c r="K33442" s="194"/>
      <c r="L33442" s="195"/>
      <c r="M33442" s="196"/>
      <c r="N33442" s="197"/>
      <c r="O33442" s="197"/>
      <c r="P33442" s="231"/>
    </row>
    <row r="33443" spans="2:16">
      <c r="B33443" s="351"/>
      <c r="C33443" s="398"/>
      <c r="D33443" s="399"/>
      <c r="E33443" s="400"/>
      <c r="G33443" s="401"/>
      <c r="H33443" s="401"/>
      <c r="I33443" s="401"/>
      <c r="J33443" s="194"/>
      <c r="K33443" s="194"/>
      <c r="L33443" s="195"/>
      <c r="M33443" s="196"/>
      <c r="N33443" s="197"/>
      <c r="O33443" s="197"/>
      <c r="P33443" s="231"/>
    </row>
    <row r="33444" spans="2:16">
      <c r="B33444" s="351"/>
      <c r="C33444" s="398"/>
      <c r="D33444" s="399"/>
      <c r="E33444" s="400"/>
      <c r="G33444" s="401"/>
      <c r="H33444" s="401"/>
      <c r="I33444" s="401"/>
      <c r="J33444" s="194"/>
      <c r="K33444" s="194"/>
      <c r="L33444" s="195"/>
      <c r="M33444" s="196"/>
      <c r="N33444" s="197"/>
      <c r="O33444" s="197"/>
      <c r="P33444" s="231"/>
    </row>
    <row r="33445" spans="2:16">
      <c r="B33445" s="351"/>
      <c r="C33445" s="398"/>
      <c r="D33445" s="399"/>
      <c r="E33445" s="400"/>
      <c r="G33445" s="401"/>
      <c r="H33445" s="401"/>
      <c r="I33445" s="401"/>
      <c r="J33445" s="194"/>
      <c r="K33445" s="194"/>
      <c r="L33445" s="195"/>
      <c r="M33445" s="196"/>
      <c r="N33445" s="197"/>
      <c r="O33445" s="197"/>
      <c r="P33445" s="231"/>
    </row>
    <row r="33446" spans="2:16">
      <c r="B33446" s="351"/>
      <c r="C33446" s="398"/>
      <c r="D33446" s="399"/>
      <c r="E33446" s="400"/>
      <c r="G33446" s="401"/>
      <c r="H33446" s="401"/>
      <c r="I33446" s="401"/>
      <c r="J33446" s="194"/>
      <c r="K33446" s="194"/>
      <c r="L33446" s="195"/>
      <c r="M33446" s="196"/>
      <c r="N33446" s="197"/>
      <c r="O33446" s="197"/>
      <c r="P33446" s="231"/>
    </row>
    <row r="33447" spans="2:16">
      <c r="B33447" s="351"/>
      <c r="C33447" s="398"/>
      <c r="D33447" s="399"/>
      <c r="E33447" s="400"/>
      <c r="G33447" s="401"/>
      <c r="H33447" s="401"/>
      <c r="I33447" s="401"/>
      <c r="J33447" s="194"/>
      <c r="K33447" s="194"/>
      <c r="L33447" s="195"/>
      <c r="M33447" s="196"/>
      <c r="N33447" s="197"/>
      <c r="O33447" s="197"/>
      <c r="P33447" s="231"/>
    </row>
    <row r="33448" spans="2:16">
      <c r="B33448" s="351"/>
      <c r="C33448" s="398"/>
      <c r="D33448" s="399"/>
      <c r="E33448" s="400"/>
      <c r="G33448" s="401"/>
      <c r="H33448" s="401"/>
      <c r="I33448" s="401"/>
      <c r="J33448" s="194"/>
      <c r="K33448" s="194"/>
      <c r="L33448" s="195"/>
      <c r="M33448" s="196"/>
      <c r="N33448" s="197"/>
      <c r="O33448" s="197"/>
      <c r="P33448" s="231"/>
    </row>
    <row r="33449" spans="2:16">
      <c r="B33449" s="351"/>
      <c r="C33449" s="398"/>
      <c r="D33449" s="399"/>
      <c r="E33449" s="400"/>
      <c r="G33449" s="401"/>
      <c r="H33449" s="401"/>
      <c r="I33449" s="401"/>
      <c r="J33449" s="194"/>
      <c r="K33449" s="194"/>
      <c r="L33449" s="195"/>
      <c r="M33449" s="196"/>
      <c r="N33449" s="197"/>
      <c r="O33449" s="197"/>
      <c r="P33449" s="231"/>
    </row>
    <row r="33450" spans="2:16">
      <c r="B33450" s="351"/>
      <c r="C33450" s="398"/>
      <c r="D33450" s="399"/>
      <c r="E33450" s="400"/>
      <c r="G33450" s="401"/>
      <c r="H33450" s="401"/>
      <c r="I33450" s="401"/>
      <c r="J33450" s="194"/>
      <c r="K33450" s="194"/>
      <c r="L33450" s="195"/>
      <c r="M33450" s="196"/>
      <c r="N33450" s="197"/>
      <c r="O33450" s="197"/>
      <c r="P33450" s="231"/>
    </row>
    <row r="33451" spans="2:16">
      <c r="B33451" s="351"/>
      <c r="C33451" s="398"/>
      <c r="D33451" s="399"/>
      <c r="E33451" s="400"/>
      <c r="G33451" s="401"/>
      <c r="H33451" s="401"/>
      <c r="I33451" s="401"/>
      <c r="J33451" s="194"/>
      <c r="K33451" s="194"/>
      <c r="L33451" s="195"/>
      <c r="M33451" s="196"/>
      <c r="N33451" s="197"/>
      <c r="O33451" s="197"/>
      <c r="P33451" s="231"/>
    </row>
    <row r="33452" spans="2:16">
      <c r="B33452" s="351"/>
      <c r="C33452" s="398"/>
      <c r="D33452" s="399"/>
      <c r="E33452" s="400"/>
      <c r="G33452" s="401"/>
      <c r="H33452" s="401"/>
      <c r="I33452" s="401"/>
      <c r="J33452" s="194"/>
      <c r="K33452" s="194"/>
      <c r="L33452" s="195"/>
      <c r="M33452" s="196"/>
      <c r="N33452" s="197"/>
      <c r="O33452" s="197"/>
      <c r="P33452" s="231"/>
    </row>
    <row r="33453" spans="2:16">
      <c r="B33453" s="351"/>
      <c r="C33453" s="398"/>
      <c r="D33453" s="399"/>
      <c r="E33453" s="400"/>
      <c r="G33453" s="401"/>
      <c r="H33453" s="401"/>
      <c r="I33453" s="401"/>
      <c r="J33453" s="194"/>
      <c r="K33453" s="194"/>
      <c r="L33453" s="195"/>
      <c r="M33453" s="196"/>
      <c r="N33453" s="197"/>
      <c r="O33453" s="197"/>
      <c r="P33453" s="231"/>
    </row>
    <row r="33454" spans="2:16">
      <c r="B33454" s="351"/>
      <c r="C33454" s="398"/>
      <c r="D33454" s="399"/>
      <c r="E33454" s="400"/>
      <c r="G33454" s="401"/>
      <c r="H33454" s="401"/>
      <c r="I33454" s="401"/>
      <c r="J33454" s="194"/>
      <c r="K33454" s="194"/>
      <c r="L33454" s="195"/>
      <c r="M33454" s="196"/>
      <c r="N33454" s="197"/>
      <c r="O33454" s="197"/>
      <c r="P33454" s="231"/>
    </row>
    <row r="33455" spans="2:16">
      <c r="B33455" s="351"/>
      <c r="C33455" s="398"/>
      <c r="D33455" s="399"/>
      <c r="E33455" s="400"/>
      <c r="G33455" s="401"/>
      <c r="H33455" s="401"/>
      <c r="I33455" s="401"/>
      <c r="J33455" s="194"/>
      <c r="K33455" s="194"/>
      <c r="L33455" s="195"/>
      <c r="M33455" s="196"/>
      <c r="N33455" s="197"/>
      <c r="O33455" s="197"/>
      <c r="P33455" s="231"/>
    </row>
    <row r="33456" spans="2:16">
      <c r="B33456" s="351"/>
      <c r="C33456" s="398"/>
      <c r="D33456" s="399"/>
      <c r="E33456" s="400"/>
      <c r="G33456" s="401"/>
      <c r="H33456" s="401"/>
      <c r="I33456" s="401"/>
      <c r="J33456" s="194"/>
      <c r="K33456" s="194"/>
      <c r="L33456" s="195"/>
      <c r="M33456" s="196"/>
      <c r="N33456" s="197"/>
      <c r="O33456" s="197"/>
      <c r="P33456" s="231"/>
    </row>
    <row r="33457" spans="2:16">
      <c r="B33457" s="351"/>
      <c r="C33457" s="398"/>
      <c r="D33457" s="399"/>
      <c r="E33457" s="400"/>
      <c r="G33457" s="401"/>
      <c r="H33457" s="401"/>
      <c r="I33457" s="401"/>
      <c r="J33457" s="194"/>
      <c r="K33457" s="194"/>
      <c r="L33457" s="195"/>
      <c r="M33457" s="196"/>
      <c r="N33457" s="197"/>
      <c r="O33457" s="197"/>
      <c r="P33457" s="231"/>
    </row>
    <row r="33458" spans="2:16">
      <c r="B33458" s="351"/>
      <c r="C33458" s="398"/>
      <c r="D33458" s="399"/>
      <c r="E33458" s="400"/>
      <c r="G33458" s="401"/>
      <c r="H33458" s="401"/>
      <c r="I33458" s="401"/>
      <c r="J33458" s="194"/>
      <c r="K33458" s="194"/>
      <c r="L33458" s="195"/>
      <c r="M33458" s="196"/>
      <c r="N33458" s="197"/>
      <c r="O33458" s="197"/>
      <c r="P33458" s="231"/>
    </row>
    <row r="33459" spans="2:16">
      <c r="B33459" s="351"/>
      <c r="C33459" s="398"/>
      <c r="D33459" s="399"/>
      <c r="E33459" s="400"/>
      <c r="G33459" s="401"/>
      <c r="H33459" s="401"/>
      <c r="I33459" s="401"/>
      <c r="J33459" s="194"/>
      <c r="K33459" s="194"/>
      <c r="L33459" s="195"/>
      <c r="M33459" s="196"/>
      <c r="N33459" s="197"/>
      <c r="O33459" s="197"/>
      <c r="P33459" s="231"/>
    </row>
    <row r="33460" spans="2:16">
      <c r="B33460" s="351"/>
      <c r="C33460" s="398"/>
      <c r="D33460" s="399"/>
      <c r="E33460" s="400"/>
      <c r="G33460" s="401"/>
      <c r="H33460" s="401"/>
      <c r="I33460" s="401"/>
      <c r="J33460" s="194"/>
      <c r="K33460" s="194"/>
      <c r="L33460" s="195"/>
      <c r="M33460" s="196"/>
      <c r="N33460" s="197"/>
      <c r="O33460" s="197"/>
      <c r="P33460" s="231"/>
    </row>
    <row r="33461" spans="2:16">
      <c r="B33461" s="351"/>
      <c r="C33461" s="398"/>
      <c r="D33461" s="399"/>
      <c r="E33461" s="400"/>
      <c r="G33461" s="401"/>
      <c r="H33461" s="401"/>
      <c r="I33461" s="401"/>
      <c r="J33461" s="194"/>
      <c r="K33461" s="194"/>
      <c r="L33461" s="195"/>
      <c r="M33461" s="196"/>
      <c r="N33461" s="197"/>
      <c r="O33461" s="197"/>
      <c r="P33461" s="231"/>
    </row>
    <row r="33462" spans="2:16">
      <c r="B33462" s="351"/>
      <c r="C33462" s="398"/>
      <c r="D33462" s="399"/>
      <c r="E33462" s="400"/>
      <c r="G33462" s="401"/>
      <c r="H33462" s="401"/>
      <c r="I33462" s="401"/>
      <c r="J33462" s="194"/>
      <c r="K33462" s="194"/>
      <c r="L33462" s="195"/>
      <c r="M33462" s="196"/>
      <c r="N33462" s="197"/>
      <c r="O33462" s="197"/>
      <c r="P33462" s="231"/>
    </row>
    <row r="33463" spans="2:16">
      <c r="B33463" s="351"/>
      <c r="C33463" s="398"/>
      <c r="D33463" s="399"/>
      <c r="E33463" s="400"/>
      <c r="G33463" s="401"/>
      <c r="H33463" s="401"/>
      <c r="I33463" s="401"/>
      <c r="J33463" s="194"/>
      <c r="K33463" s="194"/>
      <c r="L33463" s="195"/>
      <c r="M33463" s="196"/>
      <c r="N33463" s="197"/>
      <c r="O33463" s="197"/>
      <c r="P33463" s="231"/>
    </row>
    <row r="33464" spans="2:16">
      <c r="B33464" s="351"/>
      <c r="C33464" s="398"/>
      <c r="D33464" s="399"/>
      <c r="E33464" s="400"/>
      <c r="G33464" s="401"/>
      <c r="H33464" s="401"/>
      <c r="I33464" s="401"/>
      <c r="J33464" s="194"/>
      <c r="K33464" s="194"/>
      <c r="L33464" s="195"/>
      <c r="M33464" s="196"/>
      <c r="N33464" s="197"/>
      <c r="O33464" s="197"/>
      <c r="P33464" s="231"/>
    </row>
    <row r="33465" spans="2:16">
      <c r="B33465" s="351"/>
      <c r="C33465" s="398"/>
      <c r="D33465" s="399"/>
      <c r="E33465" s="400"/>
      <c r="G33465" s="401"/>
      <c r="H33465" s="401"/>
      <c r="I33465" s="401"/>
      <c r="J33465" s="194"/>
      <c r="K33465" s="194"/>
      <c r="L33465" s="195"/>
      <c r="M33465" s="196"/>
      <c r="N33465" s="197"/>
      <c r="O33465" s="197"/>
      <c r="P33465" s="231"/>
    </row>
    <row r="33466" spans="2:16">
      <c r="B33466" s="351"/>
      <c r="C33466" s="398"/>
      <c r="D33466" s="399"/>
      <c r="E33466" s="400"/>
      <c r="G33466" s="401"/>
      <c r="H33466" s="401"/>
      <c r="I33466" s="401"/>
      <c r="J33466" s="194"/>
      <c r="K33466" s="194"/>
      <c r="L33466" s="195"/>
      <c r="M33466" s="196"/>
      <c r="N33466" s="197"/>
      <c r="O33466" s="197"/>
      <c r="P33466" s="231"/>
    </row>
    <row r="33467" spans="2:16">
      <c r="B33467" s="351"/>
      <c r="C33467" s="398"/>
      <c r="D33467" s="399"/>
      <c r="E33467" s="400"/>
      <c r="G33467" s="401"/>
      <c r="H33467" s="401"/>
      <c r="I33467" s="401"/>
      <c r="J33467" s="194"/>
      <c r="K33467" s="194"/>
      <c r="L33467" s="195"/>
      <c r="M33467" s="196"/>
      <c r="N33467" s="197"/>
      <c r="O33467" s="197"/>
      <c r="P33467" s="231"/>
    </row>
    <row r="33468" spans="2:16">
      <c r="B33468" s="351"/>
      <c r="C33468" s="398"/>
      <c r="D33468" s="399"/>
      <c r="E33468" s="400"/>
      <c r="G33468" s="401"/>
      <c r="H33468" s="401"/>
      <c r="I33468" s="401"/>
      <c r="J33468" s="194"/>
      <c r="K33468" s="194"/>
      <c r="L33468" s="195"/>
      <c r="M33468" s="196"/>
      <c r="N33468" s="197"/>
      <c r="O33468" s="197"/>
      <c r="P33468" s="231"/>
    </row>
    <row r="33469" spans="2:16">
      <c r="B33469" s="351"/>
      <c r="C33469" s="398"/>
      <c r="D33469" s="399"/>
      <c r="E33469" s="400"/>
      <c r="G33469" s="401"/>
      <c r="H33469" s="401"/>
      <c r="I33469" s="401"/>
      <c r="J33469" s="194"/>
      <c r="K33469" s="194"/>
      <c r="L33469" s="195"/>
      <c r="M33469" s="196"/>
      <c r="N33469" s="197"/>
      <c r="O33469" s="197"/>
      <c r="P33469" s="231"/>
    </row>
    <row r="33470" spans="2:16">
      <c r="B33470" s="351"/>
      <c r="C33470" s="398"/>
      <c r="D33470" s="399"/>
      <c r="E33470" s="400"/>
      <c r="G33470" s="401"/>
      <c r="H33470" s="401"/>
      <c r="I33470" s="401"/>
      <c r="J33470" s="194"/>
      <c r="K33470" s="194"/>
      <c r="L33470" s="195"/>
      <c r="M33470" s="196"/>
      <c r="N33470" s="197"/>
      <c r="O33470" s="197"/>
      <c r="P33470" s="231"/>
    </row>
    <row r="33471" spans="2:16">
      <c r="B33471" s="351"/>
      <c r="C33471" s="398"/>
      <c r="D33471" s="399"/>
      <c r="E33471" s="400"/>
      <c r="G33471" s="401"/>
      <c r="H33471" s="401"/>
      <c r="I33471" s="401"/>
      <c r="J33471" s="194"/>
      <c r="K33471" s="194"/>
      <c r="L33471" s="195"/>
      <c r="M33471" s="196"/>
      <c r="N33471" s="197"/>
      <c r="O33471" s="197"/>
      <c r="P33471" s="231"/>
    </row>
    <row r="33472" spans="2:16">
      <c r="B33472" s="351"/>
      <c r="C33472" s="398"/>
      <c r="D33472" s="399"/>
      <c r="E33472" s="400"/>
      <c r="G33472" s="401"/>
      <c r="H33472" s="401"/>
      <c r="I33472" s="401"/>
      <c r="J33472" s="194"/>
      <c r="K33472" s="194"/>
      <c r="L33472" s="195"/>
      <c r="M33472" s="196"/>
      <c r="N33472" s="197"/>
      <c r="O33472" s="197"/>
      <c r="P33472" s="231"/>
    </row>
    <row r="33473" spans="2:16">
      <c r="B33473" s="351"/>
      <c r="C33473" s="398"/>
      <c r="D33473" s="399"/>
      <c r="E33473" s="400"/>
      <c r="G33473" s="401"/>
      <c r="H33473" s="401"/>
      <c r="I33473" s="401"/>
      <c r="J33473" s="194"/>
      <c r="K33473" s="194"/>
      <c r="L33473" s="195"/>
      <c r="M33473" s="196"/>
      <c r="N33473" s="197"/>
      <c r="O33473" s="197"/>
      <c r="P33473" s="231"/>
    </row>
    <row r="33474" spans="2:16">
      <c r="B33474" s="351"/>
      <c r="C33474" s="398"/>
      <c r="D33474" s="399"/>
      <c r="E33474" s="400"/>
      <c r="G33474" s="401"/>
      <c r="H33474" s="401"/>
      <c r="I33474" s="401"/>
      <c r="J33474" s="194"/>
      <c r="K33474" s="194"/>
      <c r="L33474" s="195"/>
      <c r="M33474" s="196"/>
      <c r="N33474" s="197"/>
      <c r="O33474" s="197"/>
      <c r="P33474" s="231"/>
    </row>
    <row r="33475" spans="2:16">
      <c r="B33475" s="351"/>
      <c r="C33475" s="398"/>
      <c r="D33475" s="399"/>
      <c r="E33475" s="400"/>
      <c r="G33475" s="401"/>
      <c r="H33475" s="401"/>
      <c r="I33475" s="401"/>
      <c r="J33475" s="194"/>
      <c r="K33475" s="194"/>
      <c r="L33475" s="195"/>
      <c r="M33475" s="196"/>
      <c r="N33475" s="197"/>
      <c r="O33475" s="197"/>
      <c r="P33475" s="231"/>
    </row>
    <row r="33476" spans="2:16">
      <c r="B33476" s="351"/>
      <c r="C33476" s="398"/>
      <c r="D33476" s="399"/>
      <c r="E33476" s="400"/>
      <c r="G33476" s="401"/>
      <c r="H33476" s="401"/>
      <c r="I33476" s="401"/>
      <c r="J33476" s="194"/>
      <c r="K33476" s="194"/>
      <c r="L33476" s="195"/>
      <c r="M33476" s="196"/>
      <c r="N33476" s="197"/>
      <c r="O33476" s="197"/>
      <c r="P33476" s="231"/>
    </row>
    <row r="33477" spans="2:16">
      <c r="B33477" s="351"/>
      <c r="C33477" s="398"/>
      <c r="D33477" s="399"/>
      <c r="E33477" s="400"/>
      <c r="G33477" s="401"/>
      <c r="H33477" s="401"/>
      <c r="I33477" s="401"/>
      <c r="J33477" s="194"/>
      <c r="K33477" s="194"/>
      <c r="L33477" s="195"/>
      <c r="M33477" s="196"/>
      <c r="N33477" s="197"/>
      <c r="O33477" s="197"/>
      <c r="P33477" s="231"/>
    </row>
    <row r="33478" spans="2:16">
      <c r="B33478" s="351"/>
      <c r="C33478" s="398"/>
      <c r="D33478" s="399"/>
      <c r="E33478" s="400"/>
      <c r="G33478" s="401"/>
      <c r="H33478" s="401"/>
      <c r="I33478" s="401"/>
      <c r="J33478" s="194"/>
      <c r="K33478" s="194"/>
      <c r="L33478" s="195"/>
      <c r="M33478" s="196"/>
      <c r="N33478" s="197"/>
      <c r="O33478" s="197"/>
      <c r="P33478" s="231"/>
    </row>
    <row r="33479" spans="2:16">
      <c r="B33479" s="351"/>
      <c r="C33479" s="398"/>
      <c r="D33479" s="399"/>
      <c r="E33479" s="400"/>
      <c r="G33479" s="401"/>
      <c r="H33479" s="401"/>
      <c r="I33479" s="401"/>
      <c r="J33479" s="194"/>
      <c r="K33479" s="194"/>
      <c r="L33479" s="195"/>
      <c r="M33479" s="196"/>
      <c r="N33479" s="197"/>
      <c r="O33479" s="197"/>
      <c r="P33479" s="231"/>
    </row>
    <row r="33480" spans="2:16">
      <c r="B33480" s="351"/>
      <c r="C33480" s="398"/>
      <c r="D33480" s="399"/>
      <c r="E33480" s="400"/>
      <c r="G33480" s="401"/>
      <c r="H33480" s="401"/>
      <c r="I33480" s="401"/>
      <c r="J33480" s="194"/>
      <c r="K33480" s="194"/>
      <c r="L33480" s="195"/>
      <c r="M33480" s="196"/>
      <c r="N33480" s="197"/>
      <c r="O33480" s="197"/>
      <c r="P33480" s="231"/>
    </row>
    <row r="33481" spans="2:16">
      <c r="B33481" s="351"/>
      <c r="C33481" s="398"/>
      <c r="D33481" s="399"/>
      <c r="E33481" s="400"/>
      <c r="G33481" s="401"/>
      <c r="H33481" s="401"/>
      <c r="I33481" s="401"/>
      <c r="J33481" s="194"/>
      <c r="K33481" s="194"/>
      <c r="L33481" s="195"/>
      <c r="M33481" s="196"/>
      <c r="N33481" s="197"/>
      <c r="O33481" s="197"/>
      <c r="P33481" s="231"/>
    </row>
    <row r="33482" spans="2:16">
      <c r="B33482" s="351"/>
      <c r="C33482" s="398"/>
      <c r="D33482" s="399"/>
      <c r="E33482" s="400"/>
      <c r="G33482" s="401"/>
      <c r="H33482" s="401"/>
      <c r="I33482" s="401"/>
      <c r="J33482" s="194"/>
      <c r="K33482" s="194"/>
      <c r="L33482" s="195"/>
      <c r="M33482" s="196"/>
      <c r="N33482" s="197"/>
      <c r="O33482" s="197"/>
      <c r="P33482" s="231"/>
    </row>
    <row r="33483" spans="2:16">
      <c r="B33483" s="351"/>
      <c r="C33483" s="398"/>
      <c r="D33483" s="399"/>
      <c r="E33483" s="400"/>
      <c r="G33483" s="401"/>
      <c r="H33483" s="401"/>
      <c r="I33483" s="401"/>
      <c r="J33483" s="194"/>
      <c r="K33483" s="194"/>
      <c r="L33483" s="195"/>
      <c r="M33483" s="196"/>
      <c r="N33483" s="197"/>
      <c r="O33483" s="197"/>
      <c r="P33483" s="231"/>
    </row>
    <row r="33484" spans="2:16">
      <c r="B33484" s="351"/>
      <c r="C33484" s="398"/>
      <c r="D33484" s="399"/>
      <c r="E33484" s="400"/>
      <c r="G33484" s="401"/>
      <c r="H33484" s="401"/>
      <c r="I33484" s="401"/>
      <c r="J33484" s="194"/>
      <c r="K33484" s="194"/>
      <c r="L33484" s="195"/>
      <c r="M33484" s="196"/>
      <c r="N33484" s="197"/>
      <c r="O33484" s="197"/>
      <c r="P33484" s="231"/>
    </row>
    <row r="33485" spans="2:16">
      <c r="B33485" s="351"/>
      <c r="C33485" s="398"/>
      <c r="D33485" s="399"/>
      <c r="E33485" s="400"/>
      <c r="G33485" s="401"/>
      <c r="H33485" s="401"/>
      <c r="I33485" s="401"/>
      <c r="J33485" s="194"/>
      <c r="K33485" s="194"/>
      <c r="L33485" s="195"/>
      <c r="M33485" s="196"/>
      <c r="N33485" s="197"/>
      <c r="O33485" s="197"/>
      <c r="P33485" s="231"/>
    </row>
    <row r="33486" spans="2:16">
      <c r="B33486" s="351"/>
      <c r="C33486" s="398"/>
      <c r="D33486" s="399"/>
      <c r="E33486" s="400"/>
      <c r="G33486" s="401"/>
      <c r="H33486" s="401"/>
      <c r="I33486" s="401"/>
      <c r="J33486" s="194"/>
      <c r="K33486" s="194"/>
      <c r="L33486" s="195"/>
      <c r="M33486" s="196"/>
      <c r="N33486" s="197"/>
      <c r="O33486" s="197"/>
      <c r="P33486" s="231"/>
    </row>
    <row r="33487" spans="2:16">
      <c r="B33487" s="351"/>
      <c r="C33487" s="398"/>
      <c r="D33487" s="399"/>
      <c r="E33487" s="400"/>
      <c r="G33487" s="401"/>
      <c r="H33487" s="401"/>
      <c r="I33487" s="401"/>
      <c r="J33487" s="194"/>
      <c r="K33487" s="194"/>
      <c r="L33487" s="195"/>
      <c r="M33487" s="196"/>
      <c r="N33487" s="197"/>
      <c r="O33487" s="197"/>
      <c r="P33487" s="231"/>
    </row>
    <row r="33488" spans="2:16">
      <c r="B33488" s="351"/>
      <c r="C33488" s="398"/>
      <c r="D33488" s="399"/>
      <c r="E33488" s="400"/>
      <c r="G33488" s="401"/>
      <c r="H33488" s="401"/>
      <c r="I33488" s="401"/>
      <c r="J33488" s="194"/>
      <c r="K33488" s="194"/>
      <c r="L33488" s="195"/>
      <c r="M33488" s="196"/>
      <c r="N33488" s="197"/>
      <c r="O33488" s="197"/>
      <c r="P33488" s="231"/>
    </row>
    <row r="33489" spans="2:16">
      <c r="B33489" s="351"/>
      <c r="C33489" s="398"/>
      <c r="D33489" s="399"/>
      <c r="E33489" s="400"/>
      <c r="G33489" s="401"/>
      <c r="H33489" s="401"/>
      <c r="I33489" s="401"/>
      <c r="J33489" s="194"/>
      <c r="K33489" s="194"/>
      <c r="L33489" s="195"/>
      <c r="M33489" s="196"/>
      <c r="N33489" s="197"/>
      <c r="O33489" s="197"/>
      <c r="P33489" s="231"/>
    </row>
    <row r="33490" spans="2:16">
      <c r="B33490" s="351"/>
      <c r="C33490" s="398"/>
      <c r="D33490" s="399"/>
      <c r="E33490" s="400"/>
      <c r="G33490" s="401"/>
      <c r="H33490" s="401"/>
      <c r="I33490" s="401"/>
      <c r="J33490" s="194"/>
      <c r="K33490" s="194"/>
      <c r="L33490" s="195"/>
      <c r="M33490" s="196"/>
      <c r="N33490" s="197"/>
      <c r="O33490" s="197"/>
      <c r="P33490" s="231"/>
    </row>
    <row r="33491" spans="2:16">
      <c r="B33491" s="351"/>
      <c r="C33491" s="398"/>
      <c r="D33491" s="399"/>
      <c r="E33491" s="400"/>
      <c r="G33491" s="401"/>
      <c r="H33491" s="401"/>
      <c r="I33491" s="401"/>
      <c r="J33491" s="194"/>
      <c r="K33491" s="194"/>
      <c r="L33491" s="195"/>
      <c r="M33491" s="196"/>
      <c r="N33491" s="197"/>
      <c r="O33491" s="197"/>
      <c r="P33491" s="231"/>
    </row>
    <row r="33492" spans="2:16">
      <c r="B33492" s="351"/>
      <c r="C33492" s="398"/>
      <c r="D33492" s="404"/>
      <c r="E33492" s="405"/>
      <c r="G33492" s="406"/>
      <c r="H33492" s="406"/>
      <c r="I33492" s="406"/>
      <c r="J33492" s="194"/>
      <c r="K33492" s="194"/>
      <c r="L33492" s="195"/>
      <c r="M33492" s="196"/>
      <c r="N33492" s="197"/>
      <c r="O33492" s="197"/>
      <c r="P33492" s="221"/>
    </row>
    <row r="33493" spans="2:16">
      <c r="B33493" s="351"/>
      <c r="C33493" s="398"/>
      <c r="D33493" s="399"/>
      <c r="E33493" s="400"/>
      <c r="G33493" s="401"/>
      <c r="H33493" s="401"/>
      <c r="I33493" s="401"/>
      <c r="J33493" s="194"/>
      <c r="K33493" s="194"/>
      <c r="L33493" s="195"/>
      <c r="M33493" s="196"/>
      <c r="N33493" s="197"/>
      <c r="O33493" s="197"/>
      <c r="P33493" s="231"/>
    </row>
    <row r="33494" spans="2:16">
      <c r="B33494" s="351"/>
      <c r="C33494" s="398"/>
      <c r="D33494" s="399"/>
      <c r="E33494" s="400"/>
      <c r="G33494" s="401"/>
      <c r="H33494" s="401"/>
      <c r="I33494" s="401"/>
      <c r="J33494" s="194"/>
      <c r="K33494" s="194"/>
      <c r="L33494" s="195"/>
      <c r="M33494" s="196"/>
      <c r="N33494" s="197"/>
      <c r="O33494" s="197"/>
      <c r="P33494" s="231"/>
    </row>
    <row r="33495" spans="2:16">
      <c r="B33495" s="351"/>
      <c r="C33495" s="398"/>
      <c r="D33495" s="399"/>
      <c r="E33495" s="400"/>
      <c r="G33495" s="401"/>
      <c r="H33495" s="401"/>
      <c r="I33495" s="401"/>
      <c r="J33495" s="194"/>
      <c r="K33495" s="194"/>
      <c r="L33495" s="195"/>
      <c r="M33495" s="196"/>
      <c r="N33495" s="197"/>
      <c r="O33495" s="197"/>
      <c r="P33495" s="231"/>
    </row>
    <row r="33496" spans="2:16">
      <c r="B33496" s="351"/>
      <c r="C33496" s="398"/>
      <c r="D33496" s="399"/>
      <c r="E33496" s="400"/>
      <c r="G33496" s="401"/>
      <c r="H33496" s="401"/>
      <c r="I33496" s="401"/>
      <c r="J33496" s="194"/>
      <c r="K33496" s="194"/>
      <c r="L33496" s="195"/>
      <c r="M33496" s="196"/>
      <c r="N33496" s="197"/>
      <c r="O33496" s="197"/>
      <c r="P33496" s="231"/>
    </row>
    <row r="33497" spans="2:16">
      <c r="B33497" s="351"/>
      <c r="C33497" s="398"/>
      <c r="D33497" s="399"/>
      <c r="E33497" s="400"/>
      <c r="G33497" s="401"/>
      <c r="H33497" s="401"/>
      <c r="I33497" s="401"/>
      <c r="J33497" s="194"/>
      <c r="K33497" s="194"/>
      <c r="L33497" s="195"/>
      <c r="M33497" s="196"/>
      <c r="N33497" s="197"/>
      <c r="O33497" s="197"/>
      <c r="P33497" s="231"/>
    </row>
    <row r="33498" spans="2:16">
      <c r="B33498" s="351"/>
      <c r="C33498" s="398"/>
      <c r="D33498" s="399"/>
      <c r="E33498" s="400"/>
      <c r="G33498" s="401"/>
      <c r="H33498" s="401"/>
      <c r="I33498" s="401"/>
      <c r="J33498" s="194"/>
      <c r="K33498" s="194"/>
      <c r="L33498" s="195"/>
      <c r="M33498" s="196"/>
      <c r="N33498" s="197"/>
      <c r="O33498" s="197"/>
      <c r="P33498" s="231"/>
    </row>
    <row r="33499" spans="2:16">
      <c r="B33499" s="351"/>
      <c r="C33499" s="398"/>
      <c r="D33499" s="399"/>
      <c r="E33499" s="400"/>
      <c r="G33499" s="401"/>
      <c r="H33499" s="401"/>
      <c r="I33499" s="401"/>
      <c r="J33499" s="194"/>
      <c r="K33499" s="194"/>
      <c r="L33499" s="195"/>
      <c r="M33499" s="196"/>
      <c r="N33499" s="197"/>
      <c r="O33499" s="197"/>
      <c r="P33499" s="231"/>
    </row>
    <row r="33500" spans="2:16">
      <c r="B33500" s="351"/>
      <c r="C33500" s="398"/>
      <c r="D33500" s="399"/>
      <c r="E33500" s="400"/>
      <c r="G33500" s="401"/>
      <c r="H33500" s="401"/>
      <c r="I33500" s="401"/>
      <c r="J33500" s="194"/>
      <c r="K33500" s="194"/>
      <c r="L33500" s="195"/>
      <c r="M33500" s="196"/>
      <c r="N33500" s="197"/>
      <c r="O33500" s="197"/>
      <c r="P33500" s="231"/>
    </row>
    <row r="33501" spans="2:16">
      <c r="B33501" s="351"/>
      <c r="C33501" s="398"/>
      <c r="D33501" s="399"/>
      <c r="E33501" s="400"/>
      <c r="G33501" s="401"/>
      <c r="H33501" s="401"/>
      <c r="I33501" s="401"/>
      <c r="J33501" s="194"/>
      <c r="K33501" s="194"/>
      <c r="L33501" s="195"/>
      <c r="M33501" s="196"/>
      <c r="N33501" s="197"/>
      <c r="O33501" s="197"/>
      <c r="P33501" s="231"/>
    </row>
    <row r="33502" spans="2:16">
      <c r="B33502" s="351"/>
      <c r="C33502" s="398"/>
      <c r="D33502" s="399"/>
      <c r="E33502" s="400"/>
      <c r="G33502" s="401"/>
      <c r="H33502" s="401"/>
      <c r="I33502" s="401"/>
      <c r="J33502" s="194"/>
      <c r="K33502" s="194"/>
      <c r="L33502" s="195"/>
      <c r="M33502" s="196"/>
      <c r="N33502" s="197"/>
      <c r="O33502" s="197"/>
      <c r="P33502" s="231"/>
    </row>
    <row r="33503" spans="2:16">
      <c r="B33503" s="351"/>
      <c r="C33503" s="398"/>
      <c r="D33503" s="399"/>
      <c r="E33503" s="400"/>
      <c r="G33503" s="401"/>
      <c r="H33503" s="401"/>
      <c r="I33503" s="401"/>
      <c r="J33503" s="194"/>
      <c r="K33503" s="194"/>
      <c r="L33503" s="195"/>
      <c r="M33503" s="196"/>
      <c r="N33503" s="197"/>
      <c r="O33503" s="197"/>
      <c r="P33503" s="231"/>
    </row>
    <row r="33504" spans="2:16">
      <c r="B33504" s="351"/>
      <c r="C33504" s="398"/>
      <c r="D33504" s="399"/>
      <c r="E33504" s="400"/>
      <c r="G33504" s="401"/>
      <c r="H33504" s="401"/>
      <c r="I33504" s="401"/>
      <c r="J33504" s="194"/>
      <c r="K33504" s="194"/>
      <c r="L33504" s="195"/>
      <c r="M33504" s="196"/>
      <c r="N33504" s="197"/>
      <c r="O33504" s="197"/>
      <c r="P33504" s="231"/>
    </row>
    <row r="33505" spans="2:16">
      <c r="B33505" s="351"/>
      <c r="C33505" s="398"/>
      <c r="D33505" s="399"/>
      <c r="E33505" s="400"/>
      <c r="G33505" s="401"/>
      <c r="H33505" s="401"/>
      <c r="I33505" s="401"/>
      <c r="J33505" s="194"/>
      <c r="K33505" s="194"/>
      <c r="L33505" s="195"/>
      <c r="M33505" s="196"/>
      <c r="N33505" s="197"/>
      <c r="O33505" s="197"/>
      <c r="P33505" s="231"/>
    </row>
    <row r="33506" spans="2:16">
      <c r="B33506" s="351"/>
      <c r="C33506" s="398"/>
      <c r="D33506" s="399"/>
      <c r="E33506" s="400"/>
      <c r="G33506" s="401"/>
      <c r="H33506" s="401"/>
      <c r="I33506" s="401"/>
      <c r="J33506" s="194"/>
      <c r="K33506" s="194"/>
      <c r="L33506" s="195"/>
      <c r="M33506" s="196"/>
      <c r="N33506" s="197"/>
      <c r="O33506" s="197"/>
      <c r="P33506" s="231"/>
    </row>
    <row r="33507" spans="2:16">
      <c r="B33507" s="351"/>
      <c r="C33507" s="398"/>
      <c r="D33507" s="399"/>
      <c r="E33507" s="400"/>
      <c r="G33507" s="401"/>
      <c r="H33507" s="401"/>
      <c r="I33507" s="401"/>
      <c r="J33507" s="194"/>
      <c r="K33507" s="194"/>
      <c r="L33507" s="195"/>
      <c r="M33507" s="196"/>
      <c r="N33507" s="197"/>
      <c r="O33507" s="197"/>
      <c r="P33507" s="231"/>
    </row>
    <row r="33508" spans="2:16">
      <c r="B33508" s="351"/>
      <c r="C33508" s="398"/>
      <c r="D33508" s="399"/>
      <c r="E33508" s="400"/>
      <c r="G33508" s="401"/>
      <c r="H33508" s="401"/>
      <c r="I33508" s="401"/>
      <c r="J33508" s="194"/>
      <c r="K33508" s="194"/>
      <c r="L33508" s="195"/>
      <c r="M33508" s="196"/>
      <c r="N33508" s="197"/>
      <c r="O33508" s="197"/>
      <c r="P33508" s="231"/>
    </row>
    <row r="33509" spans="2:16">
      <c r="B33509" s="351"/>
      <c r="C33509" s="398"/>
      <c r="D33509" s="399"/>
      <c r="E33509" s="400"/>
      <c r="G33509" s="401"/>
      <c r="H33509" s="401"/>
      <c r="I33509" s="401"/>
      <c r="J33509" s="194"/>
      <c r="K33509" s="194"/>
      <c r="L33509" s="195"/>
      <c r="M33509" s="196"/>
      <c r="N33509" s="197"/>
      <c r="O33509" s="197"/>
      <c r="P33509" s="231"/>
    </row>
    <row r="33510" spans="2:16">
      <c r="B33510" s="351"/>
      <c r="C33510" s="398"/>
      <c r="D33510" s="399"/>
      <c r="E33510" s="400"/>
      <c r="G33510" s="401"/>
      <c r="H33510" s="401"/>
      <c r="I33510" s="401"/>
      <c r="J33510" s="194"/>
      <c r="K33510" s="194"/>
      <c r="L33510" s="195"/>
      <c r="M33510" s="196"/>
      <c r="N33510" s="197"/>
      <c r="O33510" s="197"/>
      <c r="P33510" s="231"/>
    </row>
    <row r="33511" spans="2:16">
      <c r="B33511" s="351"/>
      <c r="C33511" s="398"/>
      <c r="D33511" s="399"/>
      <c r="E33511" s="400"/>
      <c r="G33511" s="401"/>
      <c r="H33511" s="401"/>
      <c r="I33511" s="401"/>
      <c r="J33511" s="194"/>
      <c r="K33511" s="194"/>
      <c r="L33511" s="195"/>
      <c r="M33511" s="196"/>
      <c r="N33511" s="197"/>
      <c r="O33511" s="197"/>
      <c r="P33511" s="231"/>
    </row>
    <row r="33512" spans="2:16">
      <c r="B33512" s="351"/>
      <c r="C33512" s="398"/>
      <c r="D33512" s="399"/>
      <c r="E33512" s="400"/>
      <c r="G33512" s="401"/>
      <c r="H33512" s="401"/>
      <c r="I33512" s="401"/>
      <c r="J33512" s="194"/>
      <c r="K33512" s="194"/>
      <c r="L33512" s="195"/>
      <c r="M33512" s="196"/>
      <c r="N33512" s="197"/>
      <c r="O33512" s="197"/>
      <c r="P33512" s="231"/>
    </row>
    <row r="33513" spans="2:16">
      <c r="B33513" s="351"/>
      <c r="C33513" s="398"/>
      <c r="D33513" s="399"/>
      <c r="E33513" s="400"/>
      <c r="G33513" s="401"/>
      <c r="H33513" s="401"/>
      <c r="I33513" s="401"/>
      <c r="J33513" s="194"/>
      <c r="K33513" s="194"/>
      <c r="L33513" s="195"/>
      <c r="M33513" s="196"/>
      <c r="N33513" s="197"/>
      <c r="O33513" s="197"/>
      <c r="P33513" s="231"/>
    </row>
    <row r="33514" spans="2:16">
      <c r="B33514" s="351"/>
      <c r="C33514" s="398"/>
      <c r="D33514" s="399"/>
      <c r="E33514" s="400"/>
      <c r="G33514" s="401"/>
      <c r="H33514" s="401"/>
      <c r="I33514" s="401"/>
      <c r="J33514" s="194"/>
      <c r="K33514" s="194"/>
      <c r="L33514" s="195"/>
      <c r="M33514" s="196"/>
      <c r="N33514" s="197"/>
      <c r="O33514" s="197"/>
      <c r="P33514" s="231"/>
    </row>
    <row r="33515" spans="2:16">
      <c r="B33515" s="351"/>
      <c r="C33515" s="398"/>
      <c r="D33515" s="399"/>
      <c r="E33515" s="400"/>
      <c r="G33515" s="401"/>
      <c r="H33515" s="401"/>
      <c r="I33515" s="401"/>
      <c r="J33515" s="194"/>
      <c r="K33515" s="194"/>
      <c r="L33515" s="195"/>
      <c r="M33515" s="196"/>
      <c r="N33515" s="197"/>
      <c r="O33515" s="197"/>
      <c r="P33515" s="231"/>
    </row>
    <row r="33516" spans="2:16">
      <c r="B33516" s="351"/>
      <c r="C33516" s="398"/>
      <c r="D33516" s="399"/>
      <c r="E33516" s="400"/>
      <c r="G33516" s="401"/>
      <c r="H33516" s="401"/>
      <c r="I33516" s="401"/>
      <c r="J33516" s="194"/>
      <c r="K33516" s="194"/>
      <c r="L33516" s="195"/>
      <c r="M33516" s="196"/>
      <c r="N33516" s="197"/>
      <c r="O33516" s="197"/>
      <c r="P33516" s="231"/>
    </row>
    <row r="33517" spans="2:16">
      <c r="B33517" s="351"/>
      <c r="C33517" s="398"/>
      <c r="D33517" s="399"/>
      <c r="E33517" s="400"/>
      <c r="G33517" s="401"/>
      <c r="H33517" s="401"/>
      <c r="I33517" s="401"/>
      <c r="J33517" s="194"/>
      <c r="K33517" s="194"/>
      <c r="L33517" s="195"/>
      <c r="M33517" s="196"/>
      <c r="N33517" s="197"/>
      <c r="O33517" s="197"/>
      <c r="P33517" s="231"/>
    </row>
    <row r="33518" spans="2:16">
      <c r="B33518" s="351"/>
      <c r="C33518" s="398"/>
      <c r="D33518" s="399"/>
      <c r="E33518" s="400"/>
      <c r="G33518" s="401"/>
      <c r="H33518" s="401"/>
      <c r="I33518" s="401"/>
      <c r="J33518" s="194"/>
      <c r="K33518" s="194"/>
      <c r="L33518" s="195"/>
      <c r="M33518" s="196"/>
      <c r="N33518" s="197"/>
      <c r="O33518" s="197"/>
      <c r="P33518" s="231"/>
    </row>
    <row r="33519" spans="2:16">
      <c r="B33519" s="351"/>
      <c r="C33519" s="398"/>
      <c r="D33519" s="399"/>
      <c r="E33519" s="400"/>
      <c r="G33519" s="401"/>
      <c r="H33519" s="401"/>
      <c r="I33519" s="401"/>
      <c r="J33519" s="194"/>
      <c r="K33519" s="194"/>
      <c r="L33519" s="195"/>
      <c r="M33519" s="196"/>
      <c r="N33519" s="197"/>
      <c r="O33519" s="197"/>
      <c r="P33519" s="231"/>
    </row>
    <row r="33520" spans="2:16">
      <c r="B33520" s="351"/>
      <c r="C33520" s="398"/>
      <c r="D33520" s="399"/>
      <c r="E33520" s="400"/>
      <c r="G33520" s="401"/>
      <c r="H33520" s="401"/>
      <c r="I33520" s="401"/>
      <c r="J33520" s="194"/>
      <c r="K33520" s="194"/>
      <c r="L33520" s="195"/>
      <c r="M33520" s="196"/>
      <c r="N33520" s="197"/>
      <c r="O33520" s="197"/>
      <c r="P33520" s="231"/>
    </row>
    <row r="33521" spans="2:16">
      <c r="B33521" s="351"/>
      <c r="C33521" s="398"/>
      <c r="D33521" s="399"/>
      <c r="E33521" s="400"/>
      <c r="G33521" s="401"/>
      <c r="H33521" s="401"/>
      <c r="I33521" s="401"/>
      <c r="J33521" s="194"/>
      <c r="K33521" s="194"/>
      <c r="L33521" s="195"/>
      <c r="M33521" s="196"/>
      <c r="N33521" s="197"/>
      <c r="O33521" s="197"/>
      <c r="P33521" s="231"/>
    </row>
    <row r="33522" spans="2:16">
      <c r="B33522" s="351"/>
      <c r="C33522" s="398"/>
      <c r="D33522" s="399"/>
      <c r="E33522" s="400"/>
      <c r="G33522" s="401"/>
      <c r="H33522" s="401"/>
      <c r="I33522" s="401"/>
      <c r="J33522" s="194"/>
      <c r="K33522" s="194"/>
      <c r="L33522" s="195"/>
      <c r="M33522" s="196"/>
      <c r="N33522" s="197"/>
      <c r="O33522" s="197"/>
      <c r="P33522" s="231"/>
    </row>
    <row r="33523" spans="2:16">
      <c r="B33523" s="351"/>
      <c r="C33523" s="398"/>
      <c r="D33523" s="399"/>
      <c r="E33523" s="400"/>
      <c r="G33523" s="401"/>
      <c r="H33523" s="401"/>
      <c r="I33523" s="401"/>
      <c r="J33523" s="194"/>
      <c r="K33523" s="194"/>
      <c r="L33523" s="195"/>
      <c r="M33523" s="196"/>
      <c r="N33523" s="197"/>
      <c r="O33523" s="197"/>
      <c r="P33523" s="231"/>
    </row>
    <row r="33524" spans="2:16">
      <c r="B33524" s="351"/>
      <c r="C33524" s="398"/>
      <c r="D33524" s="399"/>
      <c r="E33524" s="400"/>
      <c r="G33524" s="401"/>
      <c r="H33524" s="401"/>
      <c r="I33524" s="401"/>
      <c r="J33524" s="194"/>
      <c r="K33524" s="194"/>
      <c r="L33524" s="195"/>
      <c r="M33524" s="196"/>
      <c r="N33524" s="197"/>
      <c r="O33524" s="197"/>
      <c r="P33524" s="231"/>
    </row>
    <row r="33525" spans="2:16">
      <c r="B33525" s="351"/>
      <c r="C33525" s="398"/>
      <c r="D33525" s="399"/>
      <c r="E33525" s="400"/>
      <c r="G33525" s="401"/>
      <c r="H33525" s="401"/>
      <c r="I33525" s="401"/>
      <c r="J33525" s="194"/>
      <c r="K33525" s="194"/>
      <c r="L33525" s="195"/>
      <c r="M33525" s="196"/>
      <c r="N33525" s="197"/>
      <c r="O33525" s="197"/>
      <c r="P33525" s="231"/>
    </row>
    <row r="33526" spans="2:16">
      <c r="B33526" s="351"/>
      <c r="C33526" s="398"/>
      <c r="D33526" s="399"/>
      <c r="E33526" s="400"/>
      <c r="G33526" s="401"/>
      <c r="H33526" s="401"/>
      <c r="I33526" s="401"/>
      <c r="J33526" s="194"/>
      <c r="K33526" s="194"/>
      <c r="L33526" s="195"/>
      <c r="M33526" s="196"/>
      <c r="N33526" s="197"/>
      <c r="O33526" s="197"/>
      <c r="P33526" s="231"/>
    </row>
    <row r="33527" spans="2:16">
      <c r="B33527" s="351"/>
      <c r="C33527" s="398"/>
      <c r="D33527" s="399"/>
      <c r="E33527" s="400"/>
      <c r="G33527" s="401"/>
      <c r="H33527" s="401"/>
      <c r="I33527" s="401"/>
      <c r="J33527" s="194"/>
      <c r="K33527" s="194"/>
      <c r="L33527" s="195"/>
      <c r="M33527" s="196"/>
      <c r="N33527" s="197"/>
      <c r="O33527" s="197"/>
      <c r="P33527" s="231"/>
    </row>
    <row r="33528" spans="2:16">
      <c r="B33528" s="351"/>
      <c r="C33528" s="398"/>
      <c r="D33528" s="399"/>
      <c r="E33528" s="400"/>
      <c r="G33528" s="401"/>
      <c r="H33528" s="401"/>
      <c r="I33528" s="401"/>
      <c r="J33528" s="194"/>
      <c r="K33528" s="194"/>
      <c r="L33528" s="195"/>
      <c r="M33528" s="196"/>
      <c r="N33528" s="197"/>
      <c r="O33528" s="197"/>
      <c r="P33528" s="231"/>
    </row>
    <row r="33529" spans="2:16">
      <c r="B33529" s="351"/>
      <c r="C33529" s="398"/>
      <c r="D33529" s="399"/>
      <c r="E33529" s="400"/>
      <c r="G33529" s="401"/>
      <c r="H33529" s="401"/>
      <c r="I33529" s="401"/>
      <c r="J33529" s="194"/>
      <c r="K33529" s="194"/>
      <c r="L33529" s="195"/>
      <c r="M33529" s="196"/>
      <c r="N33529" s="197"/>
      <c r="O33529" s="197"/>
      <c r="P33529" s="231"/>
    </row>
    <row r="33530" spans="2:16">
      <c r="B33530" s="351"/>
      <c r="C33530" s="398"/>
      <c r="D33530" s="399"/>
      <c r="E33530" s="400"/>
      <c r="G33530" s="401"/>
      <c r="H33530" s="401"/>
      <c r="I33530" s="401"/>
      <c r="J33530" s="194"/>
      <c r="K33530" s="194"/>
      <c r="L33530" s="195"/>
      <c r="M33530" s="196"/>
      <c r="N33530" s="197"/>
      <c r="O33530" s="197"/>
      <c r="P33530" s="231"/>
    </row>
    <row r="33531" spans="2:16">
      <c r="B33531" s="351"/>
      <c r="C33531" s="398"/>
      <c r="D33531" s="399"/>
      <c r="E33531" s="400"/>
      <c r="G33531" s="401"/>
      <c r="H33531" s="401"/>
      <c r="I33531" s="401"/>
      <c r="J33531" s="194"/>
      <c r="K33531" s="194"/>
      <c r="L33531" s="195"/>
      <c r="M33531" s="196"/>
      <c r="N33531" s="197"/>
      <c r="O33531" s="197"/>
      <c r="P33531" s="231"/>
    </row>
    <row r="33532" spans="2:16">
      <c r="B33532" s="351"/>
      <c r="C33532" s="398"/>
      <c r="D33532" s="399"/>
      <c r="E33532" s="400"/>
      <c r="G33532" s="401"/>
      <c r="H33532" s="401"/>
      <c r="I33532" s="401"/>
      <c r="J33532" s="194"/>
      <c r="K33532" s="194"/>
      <c r="L33532" s="195"/>
      <c r="M33532" s="196"/>
      <c r="N33532" s="197"/>
      <c r="O33532" s="197"/>
      <c r="P33532" s="231"/>
    </row>
    <row r="33533" spans="2:16">
      <c r="B33533" s="351"/>
      <c r="C33533" s="398"/>
      <c r="D33533" s="399"/>
      <c r="E33533" s="400"/>
      <c r="G33533" s="401"/>
      <c r="H33533" s="401"/>
      <c r="I33533" s="401"/>
      <c r="J33533" s="194"/>
      <c r="K33533" s="194"/>
      <c r="L33533" s="195"/>
      <c r="M33533" s="196"/>
      <c r="N33533" s="197"/>
      <c r="O33533" s="197"/>
      <c r="P33533" s="231"/>
    </row>
    <row r="33534" spans="2:16">
      <c r="B33534" s="351"/>
      <c r="C33534" s="398"/>
      <c r="D33534" s="399"/>
      <c r="E33534" s="400"/>
      <c r="G33534" s="401"/>
      <c r="H33534" s="401"/>
      <c r="I33534" s="401"/>
      <c r="J33534" s="194"/>
      <c r="K33534" s="194"/>
      <c r="L33534" s="195"/>
      <c r="M33534" s="196"/>
      <c r="N33534" s="197"/>
      <c r="O33534" s="197"/>
      <c r="P33534" s="231"/>
    </row>
    <row r="33535" spans="2:16">
      <c r="B33535" s="351"/>
      <c r="C33535" s="398"/>
      <c r="D33535" s="399"/>
      <c r="E33535" s="400"/>
      <c r="G33535" s="401"/>
      <c r="H33535" s="401"/>
      <c r="I33535" s="401"/>
      <c r="J33535" s="194"/>
      <c r="K33535" s="194"/>
      <c r="L33535" s="195"/>
      <c r="M33535" s="196"/>
      <c r="N33535" s="197"/>
      <c r="O33535" s="197"/>
      <c r="P33535" s="231"/>
    </row>
    <row r="33536" spans="2:16">
      <c r="B33536" s="351"/>
      <c r="C33536" s="398"/>
      <c r="D33536" s="399"/>
      <c r="E33536" s="400"/>
      <c r="G33536" s="401"/>
      <c r="H33536" s="401"/>
      <c r="I33536" s="401"/>
      <c r="J33536" s="194"/>
      <c r="K33536" s="194"/>
      <c r="L33536" s="195"/>
      <c r="M33536" s="196"/>
      <c r="N33536" s="197"/>
      <c r="O33536" s="197"/>
      <c r="P33536" s="231"/>
    </row>
    <row r="33537" spans="2:16">
      <c r="B33537" s="351"/>
      <c r="C33537" s="398"/>
      <c r="D33537" s="399"/>
      <c r="E33537" s="400"/>
      <c r="G33537" s="401"/>
      <c r="H33537" s="401"/>
      <c r="I33537" s="401"/>
      <c r="J33537" s="194"/>
      <c r="K33537" s="194"/>
      <c r="L33537" s="195"/>
      <c r="M33537" s="196"/>
      <c r="N33537" s="197"/>
      <c r="O33537" s="197"/>
      <c r="P33537" s="231"/>
    </row>
    <row r="33538" spans="2:16">
      <c r="B33538" s="351"/>
      <c r="C33538" s="398"/>
      <c r="D33538" s="399"/>
      <c r="E33538" s="400"/>
      <c r="G33538" s="401"/>
      <c r="H33538" s="401"/>
      <c r="I33538" s="401"/>
      <c r="J33538" s="194"/>
      <c r="K33538" s="194"/>
      <c r="L33538" s="195"/>
      <c r="M33538" s="196"/>
      <c r="N33538" s="197"/>
      <c r="O33538" s="197"/>
      <c r="P33538" s="231"/>
    </row>
    <row r="33539" spans="2:16">
      <c r="B33539" s="351"/>
      <c r="C33539" s="398"/>
      <c r="D33539" s="399"/>
      <c r="E33539" s="400"/>
      <c r="G33539" s="401"/>
      <c r="H33539" s="401"/>
      <c r="I33539" s="401"/>
      <c r="J33539" s="194"/>
      <c r="K33539" s="194"/>
      <c r="L33539" s="195"/>
      <c r="M33539" s="196"/>
      <c r="N33539" s="197"/>
      <c r="O33539" s="197"/>
      <c r="P33539" s="231"/>
    </row>
    <row r="33540" spans="2:16">
      <c r="B33540" s="351"/>
      <c r="C33540" s="398"/>
      <c r="D33540" s="399"/>
      <c r="E33540" s="400"/>
      <c r="G33540" s="401"/>
      <c r="H33540" s="401"/>
      <c r="I33540" s="401"/>
      <c r="J33540" s="194"/>
      <c r="K33540" s="194"/>
      <c r="L33540" s="195"/>
      <c r="M33540" s="196"/>
      <c r="N33540" s="197"/>
      <c r="O33540" s="197"/>
      <c r="P33540" s="231"/>
    </row>
    <row r="33541" spans="2:16">
      <c r="B33541" s="351"/>
      <c r="C33541" s="398"/>
      <c r="D33541" s="399"/>
      <c r="E33541" s="400"/>
      <c r="G33541" s="401"/>
      <c r="H33541" s="401"/>
      <c r="I33541" s="401"/>
      <c r="J33541" s="194"/>
      <c r="K33541" s="194"/>
      <c r="L33541" s="195"/>
      <c r="M33541" s="196"/>
      <c r="N33541" s="197"/>
      <c r="O33541" s="197"/>
      <c r="P33541" s="231"/>
    </row>
    <row r="33542" spans="2:16">
      <c r="B33542" s="351"/>
      <c r="C33542" s="398"/>
      <c r="D33542" s="399"/>
      <c r="E33542" s="400"/>
      <c r="G33542" s="401"/>
      <c r="H33542" s="401"/>
      <c r="I33542" s="401"/>
      <c r="J33542" s="194"/>
      <c r="K33542" s="194"/>
      <c r="L33542" s="195"/>
      <c r="M33542" s="196"/>
      <c r="N33542" s="197"/>
      <c r="O33542" s="197"/>
      <c r="P33542" s="231"/>
    </row>
    <row r="33543" spans="2:16">
      <c r="B33543" s="351"/>
      <c r="C33543" s="398"/>
      <c r="D33543" s="399"/>
      <c r="E33543" s="400"/>
      <c r="G33543" s="401"/>
      <c r="H33543" s="401"/>
      <c r="I33543" s="401"/>
      <c r="J33543" s="194"/>
      <c r="K33543" s="194"/>
      <c r="L33543" s="195"/>
      <c r="M33543" s="196"/>
      <c r="N33543" s="197"/>
      <c r="O33543" s="197"/>
      <c r="P33543" s="231"/>
    </row>
    <row r="33544" spans="2:16">
      <c r="B33544" s="351"/>
      <c r="C33544" s="398"/>
      <c r="D33544" s="399"/>
      <c r="E33544" s="400"/>
      <c r="G33544" s="401"/>
      <c r="H33544" s="401"/>
      <c r="I33544" s="401"/>
      <c r="J33544" s="194"/>
      <c r="K33544" s="194"/>
      <c r="L33544" s="195"/>
      <c r="M33544" s="196"/>
      <c r="N33544" s="197"/>
      <c r="O33544" s="197"/>
      <c r="P33544" s="231"/>
    </row>
    <row r="33545" spans="2:16">
      <c r="B33545" s="351"/>
      <c r="C33545" s="398"/>
      <c r="D33545" s="399"/>
      <c r="E33545" s="400"/>
      <c r="G33545" s="401"/>
      <c r="H33545" s="401"/>
      <c r="I33545" s="401"/>
      <c r="J33545" s="194"/>
      <c r="K33545" s="194"/>
      <c r="L33545" s="195"/>
      <c r="M33545" s="196"/>
      <c r="N33545" s="197"/>
      <c r="O33545" s="197"/>
      <c r="P33545" s="231"/>
    </row>
    <row r="33546" spans="2:16">
      <c r="B33546" s="351"/>
      <c r="C33546" s="398"/>
      <c r="D33546" s="399"/>
      <c r="E33546" s="400"/>
      <c r="G33546" s="401"/>
      <c r="H33546" s="401"/>
      <c r="I33546" s="401"/>
      <c r="J33546" s="194"/>
      <c r="K33546" s="194"/>
      <c r="L33546" s="195"/>
      <c r="M33546" s="196"/>
      <c r="N33546" s="197"/>
      <c r="O33546" s="197"/>
      <c r="P33546" s="231"/>
    </row>
    <row r="33547" spans="2:16">
      <c r="B33547" s="351"/>
      <c r="C33547" s="398"/>
      <c r="D33547" s="399"/>
      <c r="E33547" s="400"/>
      <c r="G33547" s="401"/>
      <c r="H33547" s="401"/>
      <c r="I33547" s="401"/>
      <c r="J33547" s="194"/>
      <c r="K33547" s="194"/>
      <c r="L33547" s="195"/>
      <c r="M33547" s="196"/>
      <c r="N33547" s="197"/>
      <c r="O33547" s="197"/>
      <c r="P33547" s="231"/>
    </row>
    <row r="33548" spans="2:16">
      <c r="B33548" s="351"/>
      <c r="C33548" s="398"/>
      <c r="D33548" s="399"/>
      <c r="E33548" s="400"/>
      <c r="G33548" s="401"/>
      <c r="H33548" s="401"/>
      <c r="I33548" s="401"/>
      <c r="J33548" s="194"/>
      <c r="K33548" s="194"/>
      <c r="L33548" s="195"/>
      <c r="M33548" s="196"/>
      <c r="N33548" s="197"/>
      <c r="O33548" s="197"/>
      <c r="P33548" s="231"/>
    </row>
    <row r="33549" spans="2:16">
      <c r="B33549" s="351"/>
      <c r="C33549" s="398"/>
      <c r="D33549" s="399"/>
      <c r="E33549" s="400"/>
      <c r="G33549" s="401"/>
      <c r="H33549" s="401"/>
      <c r="I33549" s="401"/>
      <c r="J33549" s="194"/>
      <c r="K33549" s="194"/>
      <c r="L33549" s="195"/>
      <c r="M33549" s="196"/>
      <c r="N33549" s="197"/>
      <c r="O33549" s="197"/>
      <c r="P33549" s="231"/>
    </row>
    <row r="33550" spans="2:16">
      <c r="B33550" s="351"/>
      <c r="C33550" s="398"/>
      <c r="D33550" s="399"/>
      <c r="E33550" s="400"/>
      <c r="G33550" s="401"/>
      <c r="H33550" s="401"/>
      <c r="I33550" s="401"/>
      <c r="J33550" s="194"/>
      <c r="K33550" s="194"/>
      <c r="L33550" s="195"/>
      <c r="M33550" s="196"/>
      <c r="N33550" s="197"/>
      <c r="O33550" s="197"/>
      <c r="P33550" s="231"/>
    </row>
    <row r="33551" spans="2:16">
      <c r="B33551" s="351"/>
      <c r="C33551" s="398"/>
      <c r="D33551" s="399"/>
      <c r="E33551" s="400"/>
      <c r="G33551" s="401"/>
      <c r="H33551" s="401"/>
      <c r="I33551" s="401"/>
      <c r="J33551" s="194"/>
      <c r="K33551" s="194"/>
      <c r="L33551" s="195"/>
      <c r="M33551" s="196"/>
      <c r="N33551" s="197"/>
      <c r="O33551" s="197"/>
      <c r="P33551" s="231"/>
    </row>
    <row r="33552" spans="2:16">
      <c r="B33552" s="351"/>
      <c r="C33552" s="398"/>
      <c r="D33552" s="399"/>
      <c r="E33552" s="400"/>
      <c r="G33552" s="401"/>
      <c r="H33552" s="401"/>
      <c r="I33552" s="401"/>
      <c r="J33552" s="194"/>
      <c r="K33552" s="194"/>
      <c r="L33552" s="195"/>
      <c r="M33552" s="196"/>
      <c r="N33552" s="197"/>
      <c r="O33552" s="197"/>
      <c r="P33552" s="231"/>
    </row>
    <row r="33553" spans="2:16">
      <c r="B33553" s="351"/>
      <c r="C33553" s="398"/>
      <c r="D33553" s="399"/>
      <c r="E33553" s="400"/>
      <c r="G33553" s="401"/>
      <c r="H33553" s="401"/>
      <c r="I33553" s="401"/>
      <c r="J33553" s="194"/>
      <c r="K33553" s="194"/>
      <c r="L33553" s="195"/>
      <c r="M33553" s="196"/>
      <c r="N33553" s="197"/>
      <c r="O33553" s="197"/>
      <c r="P33553" s="231"/>
    </row>
    <row r="33554" spans="2:16">
      <c r="B33554" s="351"/>
      <c r="C33554" s="398"/>
      <c r="D33554" s="399"/>
      <c r="E33554" s="400"/>
      <c r="G33554" s="401"/>
      <c r="H33554" s="401"/>
      <c r="I33554" s="401"/>
      <c r="J33554" s="194"/>
      <c r="K33554" s="194"/>
      <c r="L33554" s="195"/>
      <c r="M33554" s="196"/>
      <c r="N33554" s="197"/>
      <c r="O33554" s="197"/>
      <c r="P33554" s="231"/>
    </row>
    <row r="33555" spans="2:16">
      <c r="B33555" s="351"/>
      <c r="C33555" s="398"/>
      <c r="D33555" s="399"/>
      <c r="E33555" s="400"/>
      <c r="G33555" s="401"/>
      <c r="H33555" s="401"/>
      <c r="I33555" s="401"/>
      <c r="J33555" s="194"/>
      <c r="K33555" s="194"/>
      <c r="L33555" s="195"/>
      <c r="M33555" s="196"/>
      <c r="N33555" s="197"/>
      <c r="O33555" s="197"/>
      <c r="P33555" s="231"/>
    </row>
    <row r="33556" spans="2:16">
      <c r="B33556" s="351"/>
      <c r="C33556" s="398"/>
      <c r="D33556" s="399"/>
      <c r="E33556" s="400"/>
      <c r="G33556" s="401"/>
      <c r="H33556" s="401"/>
      <c r="I33556" s="401"/>
      <c r="J33556" s="194"/>
      <c r="K33556" s="194"/>
      <c r="L33556" s="195"/>
      <c r="M33556" s="196"/>
      <c r="N33556" s="197"/>
      <c r="O33556" s="197"/>
      <c r="P33556" s="231"/>
    </row>
    <row r="33557" spans="2:16">
      <c r="B33557" s="351"/>
      <c r="C33557" s="398"/>
      <c r="D33557" s="399"/>
      <c r="E33557" s="400"/>
      <c r="G33557" s="401"/>
      <c r="H33557" s="401"/>
      <c r="I33557" s="401"/>
      <c r="J33557" s="194"/>
      <c r="K33557" s="194"/>
      <c r="L33557" s="195"/>
      <c r="M33557" s="196"/>
      <c r="N33557" s="197"/>
      <c r="O33557" s="197"/>
      <c r="P33557" s="231"/>
    </row>
    <row r="33558" spans="2:16">
      <c r="B33558" s="351"/>
      <c r="C33558" s="398"/>
      <c r="D33558" s="399"/>
      <c r="E33558" s="400"/>
      <c r="G33558" s="401"/>
      <c r="H33558" s="401"/>
      <c r="I33558" s="401"/>
      <c r="J33558" s="194"/>
      <c r="K33558" s="194"/>
      <c r="L33558" s="195"/>
      <c r="M33558" s="196"/>
      <c r="N33558" s="197"/>
      <c r="O33558" s="197"/>
      <c r="P33558" s="231"/>
    </row>
    <row r="33559" spans="2:16">
      <c r="B33559" s="351"/>
      <c r="C33559" s="398"/>
      <c r="D33559" s="399"/>
      <c r="E33559" s="400"/>
      <c r="G33559" s="401"/>
      <c r="H33559" s="401"/>
      <c r="I33559" s="401"/>
      <c r="J33559" s="194"/>
      <c r="K33559" s="194"/>
      <c r="L33559" s="195"/>
      <c r="M33559" s="196"/>
      <c r="N33559" s="197"/>
      <c r="O33559" s="197"/>
      <c r="P33559" s="231"/>
    </row>
    <row r="33560" spans="2:16">
      <c r="B33560" s="351"/>
      <c r="C33560" s="398"/>
      <c r="D33560" s="399"/>
      <c r="E33560" s="400"/>
      <c r="G33560" s="401"/>
      <c r="H33560" s="401"/>
      <c r="I33560" s="401"/>
      <c r="J33560" s="194"/>
      <c r="K33560" s="194"/>
      <c r="L33560" s="195"/>
      <c r="M33560" s="196"/>
      <c r="N33560" s="197"/>
      <c r="O33560" s="197"/>
      <c r="P33560" s="231"/>
    </row>
    <row r="33561" spans="2:16">
      <c r="B33561" s="351"/>
      <c r="C33561" s="398"/>
      <c r="D33561" s="399"/>
      <c r="E33561" s="400"/>
      <c r="G33561" s="401"/>
      <c r="H33561" s="401"/>
      <c r="I33561" s="401"/>
      <c r="J33561" s="194"/>
      <c r="K33561" s="194"/>
      <c r="L33561" s="195"/>
      <c r="M33561" s="196"/>
      <c r="N33561" s="197"/>
      <c r="O33561" s="197"/>
      <c r="P33561" s="231"/>
    </row>
    <row r="33562" spans="2:16">
      <c r="B33562" s="351"/>
      <c r="C33562" s="398"/>
      <c r="D33562" s="399"/>
      <c r="E33562" s="400"/>
      <c r="G33562" s="401"/>
      <c r="H33562" s="401"/>
      <c r="I33562" s="401"/>
      <c r="J33562" s="194"/>
      <c r="K33562" s="194"/>
      <c r="L33562" s="195"/>
      <c r="M33562" s="196"/>
      <c r="N33562" s="197"/>
      <c r="O33562" s="197"/>
      <c r="P33562" s="231"/>
    </row>
    <row r="33563" spans="2:16">
      <c r="B33563" s="351"/>
      <c r="C33563" s="398"/>
      <c r="D33563" s="399"/>
      <c r="E33563" s="400"/>
      <c r="G33563" s="401"/>
      <c r="H33563" s="401"/>
      <c r="I33563" s="401"/>
      <c r="J33563" s="194"/>
      <c r="K33563" s="194"/>
      <c r="L33563" s="195"/>
      <c r="M33563" s="196"/>
      <c r="N33563" s="197"/>
      <c r="O33563" s="197"/>
      <c r="P33563" s="231"/>
    </row>
    <row r="33564" spans="2:16">
      <c r="B33564" s="351"/>
      <c r="C33564" s="398"/>
      <c r="D33564" s="399"/>
      <c r="E33564" s="400"/>
      <c r="G33564" s="401"/>
      <c r="H33564" s="401"/>
      <c r="I33564" s="401"/>
      <c r="J33564" s="194"/>
      <c r="K33564" s="194"/>
      <c r="L33564" s="195"/>
      <c r="M33564" s="196"/>
      <c r="N33564" s="197"/>
      <c r="O33564" s="197"/>
      <c r="P33564" s="231"/>
    </row>
    <row r="33565" spans="2:16">
      <c r="B33565" s="351"/>
      <c r="C33565" s="398"/>
      <c r="D33565" s="399"/>
      <c r="E33565" s="400"/>
      <c r="G33565" s="401"/>
      <c r="H33565" s="401"/>
      <c r="I33565" s="401"/>
      <c r="J33565" s="194"/>
      <c r="K33565" s="194"/>
      <c r="L33565" s="195"/>
      <c r="M33565" s="196"/>
      <c r="N33565" s="197"/>
      <c r="O33565" s="197"/>
      <c r="P33565" s="231"/>
    </row>
    <row r="33566" spans="2:16">
      <c r="B33566" s="351"/>
      <c r="C33566" s="398"/>
      <c r="D33566" s="399"/>
      <c r="E33566" s="400"/>
      <c r="G33566" s="401"/>
      <c r="H33566" s="401"/>
      <c r="I33566" s="401"/>
      <c r="J33566" s="194"/>
      <c r="K33566" s="194"/>
      <c r="L33566" s="195"/>
      <c r="M33566" s="196"/>
      <c r="N33566" s="197"/>
      <c r="O33566" s="197"/>
      <c r="P33566" s="231"/>
    </row>
    <row r="33567" spans="2:16">
      <c r="B33567" s="351"/>
      <c r="C33567" s="398"/>
      <c r="D33567" s="399"/>
      <c r="E33567" s="400"/>
      <c r="G33567" s="401"/>
      <c r="H33567" s="401"/>
      <c r="I33567" s="401"/>
      <c r="J33567" s="194"/>
      <c r="K33567" s="194"/>
      <c r="L33567" s="195"/>
      <c r="M33567" s="196"/>
      <c r="N33567" s="197"/>
      <c r="O33567" s="197"/>
      <c r="P33567" s="231"/>
    </row>
    <row r="33568" spans="2:16">
      <c r="B33568" s="351"/>
      <c r="C33568" s="398"/>
      <c r="D33568" s="399"/>
      <c r="E33568" s="400"/>
      <c r="G33568" s="401"/>
      <c r="H33568" s="401"/>
      <c r="I33568" s="401"/>
      <c r="J33568" s="194"/>
      <c r="K33568" s="194"/>
      <c r="L33568" s="195"/>
      <c r="M33568" s="196"/>
      <c r="N33568" s="197"/>
      <c r="O33568" s="197"/>
      <c r="P33568" s="231"/>
    </row>
    <row r="33569" spans="2:16">
      <c r="B33569" s="351"/>
      <c r="C33569" s="398"/>
      <c r="D33569" s="399"/>
      <c r="E33569" s="400"/>
      <c r="G33569" s="401"/>
      <c r="H33569" s="401"/>
      <c r="I33569" s="401"/>
      <c r="J33569" s="194"/>
      <c r="K33569" s="194"/>
      <c r="L33569" s="195"/>
      <c r="M33569" s="196"/>
      <c r="N33569" s="197"/>
      <c r="O33569" s="197"/>
      <c r="P33569" s="231"/>
    </row>
    <row r="33570" spans="2:16">
      <c r="B33570" s="351"/>
      <c r="C33570" s="398"/>
      <c r="D33570" s="399"/>
      <c r="E33570" s="400"/>
      <c r="G33570" s="401"/>
      <c r="H33570" s="401"/>
      <c r="I33570" s="401"/>
      <c r="J33570" s="194"/>
      <c r="K33570" s="194"/>
      <c r="L33570" s="195"/>
      <c r="M33570" s="196"/>
      <c r="N33570" s="197"/>
      <c r="O33570" s="197"/>
      <c r="P33570" s="231"/>
    </row>
    <row r="33571" spans="2:16">
      <c r="B33571" s="351"/>
      <c r="C33571" s="398"/>
      <c r="D33571" s="399"/>
      <c r="E33571" s="400"/>
      <c r="G33571" s="401"/>
      <c r="H33571" s="401"/>
      <c r="I33571" s="401"/>
      <c r="J33571" s="194"/>
      <c r="K33571" s="194"/>
      <c r="L33571" s="195"/>
      <c r="M33571" s="196"/>
      <c r="N33571" s="197"/>
      <c r="O33571" s="197"/>
      <c r="P33571" s="231"/>
    </row>
    <row r="33572" spans="2:16">
      <c r="B33572" s="351"/>
      <c r="C33572" s="398"/>
      <c r="D33572" s="399"/>
      <c r="E33572" s="400"/>
      <c r="G33572" s="401"/>
      <c r="H33572" s="401"/>
      <c r="I33572" s="401"/>
      <c r="J33572" s="194"/>
      <c r="K33572" s="194"/>
      <c r="L33572" s="195"/>
      <c r="M33572" s="196"/>
      <c r="N33572" s="197"/>
      <c r="O33572" s="197"/>
      <c r="P33572" s="231"/>
    </row>
    <row r="33573" spans="2:16">
      <c r="B33573" s="351"/>
      <c r="C33573" s="398"/>
      <c r="D33573" s="399"/>
      <c r="E33573" s="400"/>
      <c r="G33573" s="401"/>
      <c r="H33573" s="401"/>
      <c r="I33573" s="401"/>
      <c r="J33573" s="194"/>
      <c r="K33573" s="194"/>
      <c r="L33573" s="195"/>
      <c r="M33573" s="196"/>
      <c r="N33573" s="197"/>
      <c r="O33573" s="197"/>
      <c r="P33573" s="231"/>
    </row>
    <row r="33574" spans="2:16">
      <c r="B33574" s="351"/>
      <c r="C33574" s="398"/>
      <c r="D33574" s="399"/>
      <c r="E33574" s="400"/>
      <c r="G33574" s="401"/>
      <c r="H33574" s="401"/>
      <c r="I33574" s="401"/>
      <c r="J33574" s="194"/>
      <c r="K33574" s="194"/>
      <c r="L33574" s="195"/>
      <c r="M33574" s="196"/>
      <c r="N33574" s="197"/>
      <c r="O33574" s="197"/>
      <c r="P33574" s="231"/>
    </row>
    <row r="33575" spans="2:16">
      <c r="B33575" s="351"/>
      <c r="C33575" s="398"/>
      <c r="D33575" s="399"/>
      <c r="E33575" s="400"/>
      <c r="G33575" s="401"/>
      <c r="H33575" s="401"/>
      <c r="I33575" s="401"/>
      <c r="J33575" s="194"/>
      <c r="K33575" s="194"/>
      <c r="L33575" s="195"/>
      <c r="M33575" s="196"/>
      <c r="N33575" s="197"/>
      <c r="O33575" s="197"/>
      <c r="P33575" s="231"/>
    </row>
    <row r="33576" spans="2:16">
      <c r="B33576" s="351"/>
      <c r="C33576" s="398"/>
      <c r="D33576" s="399"/>
      <c r="E33576" s="400"/>
      <c r="G33576" s="401"/>
      <c r="H33576" s="401"/>
      <c r="I33576" s="401"/>
      <c r="J33576" s="194"/>
      <c r="K33576" s="194"/>
      <c r="L33576" s="195"/>
      <c r="M33576" s="196"/>
      <c r="N33576" s="197"/>
      <c r="O33576" s="197"/>
      <c r="P33576" s="231"/>
    </row>
    <row r="33577" spans="2:16">
      <c r="B33577" s="351"/>
      <c r="C33577" s="398"/>
      <c r="D33577" s="399"/>
      <c r="E33577" s="400"/>
      <c r="G33577" s="401"/>
      <c r="H33577" s="401"/>
      <c r="I33577" s="401"/>
      <c r="J33577" s="194"/>
      <c r="K33577" s="194"/>
      <c r="L33577" s="195"/>
      <c r="M33577" s="196"/>
      <c r="N33577" s="197"/>
      <c r="O33577" s="197"/>
      <c r="P33577" s="231"/>
    </row>
    <row r="33578" spans="2:16">
      <c r="B33578" s="351"/>
      <c r="C33578" s="398"/>
      <c r="D33578" s="399"/>
      <c r="E33578" s="400"/>
      <c r="G33578" s="401"/>
      <c r="H33578" s="401"/>
      <c r="I33578" s="401"/>
      <c r="J33578" s="194"/>
      <c r="K33578" s="194"/>
      <c r="L33578" s="195"/>
      <c r="M33578" s="196"/>
      <c r="N33578" s="197"/>
      <c r="O33578" s="197"/>
      <c r="P33578" s="231"/>
    </row>
    <row r="33579" spans="2:16">
      <c r="B33579" s="351"/>
      <c r="C33579" s="398"/>
      <c r="D33579" s="399"/>
      <c r="E33579" s="400"/>
      <c r="G33579" s="401"/>
      <c r="H33579" s="401"/>
      <c r="I33579" s="401"/>
      <c r="J33579" s="194"/>
      <c r="K33579" s="194"/>
      <c r="L33579" s="195"/>
      <c r="M33579" s="196"/>
      <c r="N33579" s="197"/>
      <c r="O33579" s="197"/>
      <c r="P33579" s="231"/>
    </row>
    <row r="33580" spans="2:16">
      <c r="B33580" s="351"/>
      <c r="C33580" s="398"/>
      <c r="D33580" s="399"/>
      <c r="E33580" s="400"/>
      <c r="G33580" s="401"/>
      <c r="H33580" s="401"/>
      <c r="I33580" s="401"/>
      <c r="J33580" s="194"/>
      <c r="K33580" s="194"/>
      <c r="L33580" s="195"/>
      <c r="M33580" s="196"/>
      <c r="N33580" s="197"/>
      <c r="O33580" s="197"/>
      <c r="P33580" s="231"/>
    </row>
    <row r="33581" spans="2:16">
      <c r="B33581" s="351"/>
      <c r="C33581" s="398"/>
      <c r="D33581" s="399"/>
      <c r="E33581" s="400"/>
      <c r="G33581" s="401"/>
      <c r="H33581" s="401"/>
      <c r="I33581" s="401"/>
      <c r="J33581" s="194"/>
      <c r="K33581" s="194"/>
      <c r="L33581" s="195"/>
      <c r="M33581" s="196"/>
      <c r="N33581" s="197"/>
      <c r="O33581" s="197"/>
      <c r="P33581" s="231"/>
    </row>
    <row r="33582" spans="2:16">
      <c r="B33582" s="351"/>
      <c r="C33582" s="398"/>
      <c r="D33582" s="399"/>
      <c r="E33582" s="400"/>
      <c r="G33582" s="401"/>
      <c r="H33582" s="401"/>
      <c r="I33582" s="401"/>
      <c r="J33582" s="194"/>
      <c r="K33582" s="194"/>
      <c r="L33582" s="195"/>
      <c r="M33582" s="196"/>
      <c r="N33582" s="197"/>
      <c r="O33582" s="197"/>
      <c r="P33582" s="231"/>
    </row>
    <row r="33583" spans="2:16">
      <c r="B33583" s="351"/>
      <c r="C33583" s="398"/>
      <c r="D33583" s="399"/>
      <c r="E33583" s="400"/>
      <c r="G33583" s="401"/>
      <c r="H33583" s="401"/>
      <c r="I33583" s="401"/>
      <c r="J33583" s="194"/>
      <c r="K33583" s="194"/>
      <c r="L33583" s="195"/>
      <c r="M33583" s="196"/>
      <c r="N33583" s="197"/>
      <c r="O33583" s="197"/>
      <c r="P33583" s="231"/>
    </row>
    <row r="33584" spans="2:16">
      <c r="B33584" s="351"/>
      <c r="C33584" s="398"/>
      <c r="D33584" s="399"/>
      <c r="E33584" s="400"/>
      <c r="G33584" s="401"/>
      <c r="H33584" s="401"/>
      <c r="I33584" s="401"/>
      <c r="J33584" s="194"/>
      <c r="K33584" s="194"/>
      <c r="L33584" s="195"/>
      <c r="M33584" s="196"/>
      <c r="N33584" s="197"/>
      <c r="O33584" s="197"/>
      <c r="P33584" s="231"/>
    </row>
    <row r="33585" spans="2:16">
      <c r="B33585" s="351"/>
      <c r="C33585" s="398"/>
      <c r="D33585" s="399"/>
      <c r="E33585" s="400"/>
      <c r="G33585" s="401"/>
      <c r="H33585" s="401"/>
      <c r="I33585" s="401"/>
      <c r="J33585" s="194"/>
      <c r="K33585" s="194"/>
      <c r="L33585" s="195"/>
      <c r="M33585" s="196"/>
      <c r="N33585" s="197"/>
      <c r="O33585" s="197"/>
      <c r="P33585" s="231"/>
    </row>
    <row r="33586" spans="2:16">
      <c r="B33586" s="351"/>
      <c r="C33586" s="398"/>
      <c r="D33586" s="399"/>
      <c r="E33586" s="400"/>
      <c r="G33586" s="401"/>
      <c r="H33586" s="401"/>
      <c r="I33586" s="401"/>
      <c r="J33586" s="194"/>
      <c r="K33586" s="194"/>
      <c r="L33586" s="195"/>
      <c r="M33586" s="196"/>
      <c r="N33586" s="197"/>
      <c r="O33586" s="197"/>
      <c r="P33586" s="231"/>
    </row>
    <row r="33587" spans="2:16">
      <c r="B33587" s="351"/>
      <c r="C33587" s="398"/>
      <c r="D33587" s="399"/>
      <c r="E33587" s="400"/>
      <c r="G33587" s="401"/>
      <c r="H33587" s="401"/>
      <c r="I33587" s="401"/>
      <c r="J33587" s="194"/>
      <c r="K33587" s="194"/>
      <c r="L33587" s="195"/>
      <c r="M33587" s="196"/>
      <c r="N33587" s="197"/>
      <c r="O33587" s="197"/>
      <c r="P33587" s="231"/>
    </row>
    <row r="33588" spans="2:16">
      <c r="B33588" s="351"/>
      <c r="C33588" s="398"/>
      <c r="D33588" s="399"/>
      <c r="E33588" s="400"/>
      <c r="G33588" s="401"/>
      <c r="H33588" s="401"/>
      <c r="I33588" s="401"/>
      <c r="J33588" s="194"/>
      <c r="K33588" s="194"/>
      <c r="L33588" s="195"/>
      <c r="M33588" s="196"/>
      <c r="N33588" s="197"/>
      <c r="O33588" s="197"/>
      <c r="P33588" s="231"/>
    </row>
    <row r="33589" spans="2:16">
      <c r="B33589" s="351"/>
      <c r="C33589" s="398"/>
      <c r="D33589" s="399"/>
      <c r="E33589" s="400"/>
      <c r="G33589" s="401"/>
      <c r="H33589" s="401"/>
      <c r="I33589" s="401"/>
      <c r="J33589" s="194"/>
      <c r="K33589" s="194"/>
      <c r="L33589" s="195"/>
      <c r="M33589" s="196"/>
      <c r="N33589" s="197"/>
      <c r="O33589" s="197"/>
      <c r="P33589" s="231"/>
    </row>
    <row r="33590" spans="2:16">
      <c r="B33590" s="351"/>
      <c r="C33590" s="398"/>
      <c r="D33590" s="399"/>
      <c r="E33590" s="400"/>
      <c r="G33590" s="401"/>
      <c r="H33590" s="401"/>
      <c r="I33590" s="401"/>
      <c r="J33590" s="194"/>
      <c r="K33590" s="194"/>
      <c r="L33590" s="195"/>
      <c r="M33590" s="196"/>
      <c r="N33590" s="197"/>
      <c r="O33590" s="197"/>
      <c r="P33590" s="231"/>
    </row>
    <row r="33591" spans="2:16">
      <c r="B33591" s="351"/>
      <c r="C33591" s="398"/>
      <c r="D33591" s="399"/>
      <c r="E33591" s="400"/>
      <c r="G33591" s="401"/>
      <c r="H33591" s="401"/>
      <c r="I33591" s="401"/>
      <c r="J33591" s="194"/>
      <c r="K33591" s="194"/>
      <c r="L33591" s="195"/>
      <c r="M33591" s="196"/>
      <c r="N33591" s="197"/>
      <c r="O33591" s="197"/>
      <c r="P33591" s="231"/>
    </row>
    <row r="33592" spans="2:16">
      <c r="B33592" s="351"/>
      <c r="C33592" s="398"/>
      <c r="D33592" s="399"/>
      <c r="E33592" s="400"/>
      <c r="G33592" s="401"/>
      <c r="H33592" s="401"/>
      <c r="I33592" s="401"/>
      <c r="J33592" s="194"/>
      <c r="K33592" s="194"/>
      <c r="L33592" s="195"/>
      <c r="M33592" s="196"/>
      <c r="N33592" s="197"/>
      <c r="O33592" s="197"/>
      <c r="P33592" s="231"/>
    </row>
    <row r="33593" spans="2:16">
      <c r="B33593" s="351"/>
      <c r="C33593" s="398"/>
      <c r="D33593" s="399"/>
      <c r="E33593" s="400"/>
      <c r="G33593" s="401"/>
      <c r="H33593" s="401"/>
      <c r="I33593" s="401"/>
      <c r="J33593" s="194"/>
      <c r="K33593" s="194"/>
      <c r="L33593" s="195"/>
      <c r="M33593" s="196"/>
      <c r="N33593" s="197"/>
      <c r="O33593" s="197"/>
      <c r="P33593" s="231"/>
    </row>
    <row r="33594" spans="2:16">
      <c r="B33594" s="351"/>
      <c r="C33594" s="398"/>
      <c r="D33594" s="399"/>
      <c r="E33594" s="400"/>
      <c r="G33594" s="401"/>
      <c r="H33594" s="401"/>
      <c r="I33594" s="401"/>
      <c r="J33594" s="194"/>
      <c r="K33594" s="194"/>
      <c r="L33594" s="195"/>
      <c r="M33594" s="196"/>
      <c r="N33594" s="197"/>
      <c r="O33594" s="197"/>
      <c r="P33594" s="231"/>
    </row>
    <row r="33595" spans="2:16">
      <c r="B33595" s="351"/>
      <c r="C33595" s="398"/>
      <c r="D33595" s="399"/>
      <c r="E33595" s="400"/>
      <c r="G33595" s="401"/>
      <c r="H33595" s="401"/>
      <c r="I33595" s="401"/>
      <c r="J33595" s="194"/>
      <c r="K33595" s="194"/>
      <c r="L33595" s="195"/>
      <c r="M33595" s="196"/>
      <c r="N33595" s="197"/>
      <c r="O33595" s="197"/>
      <c r="P33595" s="231"/>
    </row>
    <row r="33596" spans="2:16">
      <c r="B33596" s="351"/>
      <c r="C33596" s="398"/>
      <c r="D33596" s="399"/>
      <c r="E33596" s="400"/>
      <c r="G33596" s="401"/>
      <c r="H33596" s="401"/>
      <c r="I33596" s="401"/>
      <c r="J33596" s="194"/>
      <c r="K33596" s="194"/>
      <c r="L33596" s="195"/>
      <c r="M33596" s="196"/>
      <c r="N33596" s="197"/>
      <c r="O33596" s="197"/>
      <c r="P33596" s="231"/>
    </row>
    <row r="33597" spans="2:16">
      <c r="B33597" s="351"/>
      <c r="C33597" s="398"/>
      <c r="D33597" s="399"/>
      <c r="E33597" s="400"/>
      <c r="G33597" s="401"/>
      <c r="H33597" s="401"/>
      <c r="I33597" s="401"/>
      <c r="J33597" s="194"/>
      <c r="K33597" s="194"/>
      <c r="L33597" s="195"/>
      <c r="M33597" s="196"/>
      <c r="N33597" s="197"/>
      <c r="O33597" s="197"/>
      <c r="P33597" s="231"/>
    </row>
    <row r="33598" spans="2:16">
      <c r="B33598" s="351"/>
      <c r="C33598" s="398"/>
      <c r="D33598" s="399"/>
      <c r="E33598" s="400"/>
      <c r="G33598" s="401"/>
      <c r="H33598" s="401"/>
      <c r="I33598" s="401"/>
      <c r="J33598" s="194"/>
      <c r="K33598" s="194"/>
      <c r="L33598" s="195"/>
      <c r="M33598" s="196"/>
      <c r="N33598" s="197"/>
      <c r="O33598" s="197"/>
      <c r="P33598" s="231"/>
    </row>
    <row r="33599" spans="2:16">
      <c r="B33599" s="351"/>
      <c r="C33599" s="398"/>
      <c r="D33599" s="399"/>
      <c r="E33599" s="400"/>
      <c r="G33599" s="401"/>
      <c r="H33599" s="401"/>
      <c r="I33599" s="401"/>
      <c r="J33599" s="194"/>
      <c r="K33599" s="194"/>
      <c r="L33599" s="195"/>
      <c r="M33599" s="196"/>
      <c r="N33599" s="197"/>
      <c r="O33599" s="197"/>
      <c r="P33599" s="231"/>
    </row>
    <row r="33600" spans="2:16">
      <c r="B33600" s="351"/>
      <c r="C33600" s="398"/>
      <c r="D33600" s="399"/>
      <c r="E33600" s="400"/>
      <c r="G33600" s="401"/>
      <c r="H33600" s="401"/>
      <c r="I33600" s="401"/>
      <c r="J33600" s="194"/>
      <c r="K33600" s="194"/>
      <c r="L33600" s="195"/>
      <c r="M33600" s="196"/>
      <c r="N33600" s="197"/>
      <c r="O33600" s="197"/>
      <c r="P33600" s="231"/>
    </row>
    <row r="33601" spans="2:16">
      <c r="B33601" s="351"/>
      <c r="C33601" s="398"/>
      <c r="D33601" s="399"/>
      <c r="E33601" s="400"/>
      <c r="G33601" s="401"/>
      <c r="H33601" s="401"/>
      <c r="I33601" s="401"/>
      <c r="J33601" s="194"/>
      <c r="K33601" s="194"/>
      <c r="L33601" s="195"/>
      <c r="M33601" s="196"/>
      <c r="N33601" s="197"/>
      <c r="O33601" s="197"/>
      <c r="P33601" s="231"/>
    </row>
    <row r="33602" spans="2:16">
      <c r="B33602" s="351"/>
      <c r="C33602" s="398"/>
      <c r="D33602" s="399"/>
      <c r="E33602" s="400"/>
      <c r="G33602" s="401"/>
      <c r="H33602" s="401"/>
      <c r="I33602" s="401"/>
      <c r="J33602" s="194"/>
      <c r="K33602" s="194"/>
      <c r="L33602" s="195"/>
      <c r="M33602" s="196"/>
      <c r="N33602" s="197"/>
      <c r="O33602" s="197"/>
      <c r="P33602" s="231"/>
    </row>
    <row r="33603" spans="2:16">
      <c r="B33603" s="351"/>
      <c r="C33603" s="398"/>
      <c r="D33603" s="399"/>
      <c r="E33603" s="400"/>
      <c r="G33603" s="401"/>
      <c r="H33603" s="401"/>
      <c r="I33603" s="401"/>
      <c r="J33603" s="194"/>
      <c r="K33603" s="194"/>
      <c r="L33603" s="195"/>
      <c r="M33603" s="196"/>
      <c r="N33603" s="197"/>
      <c r="O33603" s="197"/>
      <c r="P33603" s="231"/>
    </row>
    <row r="33604" spans="2:16">
      <c r="B33604" s="351"/>
      <c r="C33604" s="398"/>
      <c r="D33604" s="399"/>
      <c r="E33604" s="400"/>
      <c r="G33604" s="401"/>
      <c r="H33604" s="401"/>
      <c r="I33604" s="401"/>
      <c r="J33604" s="194"/>
      <c r="K33604" s="194"/>
      <c r="L33604" s="195"/>
      <c r="M33604" s="196"/>
      <c r="N33604" s="197"/>
      <c r="O33604" s="197"/>
      <c r="P33604" s="231"/>
    </row>
    <row r="33605" spans="2:16">
      <c r="B33605" s="351"/>
      <c r="C33605" s="398"/>
      <c r="D33605" s="399"/>
      <c r="E33605" s="400"/>
      <c r="G33605" s="401"/>
      <c r="H33605" s="401"/>
      <c r="I33605" s="401"/>
      <c r="J33605" s="194"/>
      <c r="K33605" s="194"/>
      <c r="L33605" s="195"/>
      <c r="M33605" s="196"/>
      <c r="N33605" s="197"/>
      <c r="O33605" s="197"/>
      <c r="P33605" s="231"/>
    </row>
    <row r="33606" spans="2:16">
      <c r="B33606" s="351"/>
      <c r="C33606" s="398"/>
      <c r="D33606" s="399"/>
      <c r="E33606" s="400"/>
      <c r="G33606" s="401"/>
      <c r="H33606" s="401"/>
      <c r="I33606" s="401"/>
      <c r="J33606" s="194"/>
      <c r="K33606" s="194"/>
      <c r="L33606" s="195"/>
      <c r="M33606" s="196"/>
      <c r="N33606" s="197"/>
      <c r="O33606" s="197"/>
      <c r="P33606" s="231"/>
    </row>
    <row r="33607" spans="2:16">
      <c r="B33607" s="351"/>
      <c r="C33607" s="398"/>
      <c r="D33607" s="399"/>
      <c r="E33607" s="400"/>
      <c r="G33607" s="401"/>
      <c r="H33607" s="401"/>
      <c r="I33607" s="401"/>
      <c r="J33607" s="194"/>
      <c r="K33607" s="194"/>
      <c r="L33607" s="195"/>
      <c r="M33607" s="196"/>
      <c r="N33607" s="197"/>
      <c r="O33607" s="197"/>
      <c r="P33607" s="231"/>
    </row>
    <row r="33608" spans="2:16">
      <c r="B33608" s="351"/>
      <c r="C33608" s="398"/>
      <c r="D33608" s="399"/>
      <c r="E33608" s="400"/>
      <c r="G33608" s="401"/>
      <c r="H33608" s="401"/>
      <c r="I33608" s="401"/>
      <c r="J33608" s="194"/>
      <c r="K33608" s="194"/>
      <c r="L33608" s="195"/>
      <c r="M33608" s="196"/>
      <c r="N33608" s="197"/>
      <c r="O33608" s="197"/>
      <c r="P33608" s="231"/>
    </row>
    <row r="33609" spans="2:16">
      <c r="B33609" s="351"/>
      <c r="C33609" s="398"/>
      <c r="D33609" s="399"/>
      <c r="E33609" s="400"/>
      <c r="G33609" s="401"/>
      <c r="H33609" s="401"/>
      <c r="I33609" s="401"/>
      <c r="J33609" s="194"/>
      <c r="K33609" s="194"/>
      <c r="L33609" s="195"/>
      <c r="M33609" s="196"/>
      <c r="N33609" s="197"/>
      <c r="O33609" s="197"/>
      <c r="P33609" s="231"/>
    </row>
    <row r="33610" spans="2:16">
      <c r="B33610" s="351"/>
      <c r="C33610" s="398"/>
      <c r="D33610" s="399"/>
      <c r="E33610" s="400"/>
      <c r="G33610" s="401"/>
      <c r="H33610" s="401"/>
      <c r="I33610" s="401"/>
      <c r="J33610" s="194"/>
      <c r="K33610" s="194"/>
      <c r="L33610" s="195"/>
      <c r="M33610" s="196"/>
      <c r="N33610" s="197"/>
      <c r="O33610" s="197"/>
      <c r="P33610" s="231"/>
    </row>
    <row r="33611" spans="2:16">
      <c r="B33611" s="351"/>
      <c r="C33611" s="398"/>
      <c r="D33611" s="399"/>
      <c r="E33611" s="400"/>
      <c r="G33611" s="401"/>
      <c r="H33611" s="401"/>
      <c r="I33611" s="401"/>
      <c r="J33611" s="194"/>
      <c r="K33611" s="194"/>
      <c r="L33611" s="195"/>
      <c r="M33611" s="196"/>
      <c r="N33611" s="197"/>
      <c r="O33611" s="197"/>
      <c r="P33611" s="231"/>
    </row>
    <row r="33612" spans="2:16">
      <c r="B33612" s="351"/>
      <c r="C33612" s="398"/>
      <c r="D33612" s="399"/>
      <c r="E33612" s="400"/>
      <c r="G33612" s="401"/>
      <c r="H33612" s="401"/>
      <c r="I33612" s="401"/>
      <c r="J33612" s="194"/>
      <c r="K33612" s="194"/>
      <c r="L33612" s="195"/>
      <c r="M33612" s="196"/>
      <c r="N33612" s="197"/>
      <c r="O33612" s="197"/>
      <c r="P33612" s="231"/>
    </row>
    <row r="33613" spans="2:16">
      <c r="B33613" s="351"/>
      <c r="C33613" s="398"/>
      <c r="D33613" s="399"/>
      <c r="E33613" s="400"/>
      <c r="G33613" s="401"/>
      <c r="H33613" s="401"/>
      <c r="I33613" s="401"/>
      <c r="J33613" s="194"/>
      <c r="K33613" s="194"/>
      <c r="L33613" s="195"/>
      <c r="M33613" s="196"/>
      <c r="N33613" s="197"/>
      <c r="O33613" s="197"/>
      <c r="P33613" s="231"/>
    </row>
    <row r="33614" spans="2:16">
      <c r="B33614" s="351"/>
      <c r="C33614" s="398"/>
      <c r="D33614" s="399"/>
      <c r="E33614" s="400"/>
      <c r="G33614" s="401"/>
      <c r="H33614" s="401"/>
      <c r="I33614" s="401"/>
      <c r="J33614" s="194"/>
      <c r="K33614" s="194"/>
      <c r="L33614" s="195"/>
      <c r="M33614" s="196"/>
      <c r="N33614" s="197"/>
      <c r="O33614" s="197"/>
      <c r="P33614" s="231"/>
    </row>
    <row r="33615" spans="2:16">
      <c r="B33615" s="351"/>
      <c r="C33615" s="398"/>
      <c r="D33615" s="399"/>
      <c r="E33615" s="400"/>
      <c r="G33615" s="401"/>
      <c r="H33615" s="401"/>
      <c r="I33615" s="401"/>
      <c r="J33615" s="194"/>
      <c r="K33615" s="194"/>
      <c r="L33615" s="195"/>
      <c r="M33615" s="196"/>
      <c r="N33615" s="197"/>
      <c r="O33615" s="197"/>
      <c r="P33615" s="231"/>
    </row>
    <row r="33616" spans="2:16">
      <c r="B33616" s="351"/>
      <c r="C33616" s="398"/>
      <c r="D33616" s="399"/>
      <c r="E33616" s="400"/>
      <c r="G33616" s="401"/>
      <c r="H33616" s="401"/>
      <c r="I33616" s="401"/>
      <c r="J33616" s="194"/>
      <c r="K33616" s="194"/>
      <c r="L33616" s="195"/>
      <c r="M33616" s="196"/>
      <c r="N33616" s="197"/>
      <c r="O33616" s="197"/>
      <c r="P33616" s="231"/>
    </row>
    <row r="33617" spans="2:16">
      <c r="B33617" s="351"/>
      <c r="C33617" s="398"/>
      <c r="D33617" s="399"/>
      <c r="E33617" s="400"/>
      <c r="G33617" s="401"/>
      <c r="H33617" s="401"/>
      <c r="I33617" s="401"/>
      <c r="J33617" s="194"/>
      <c r="K33617" s="194"/>
      <c r="L33617" s="195"/>
      <c r="M33617" s="196"/>
      <c r="N33617" s="197"/>
      <c r="O33617" s="197"/>
      <c r="P33617" s="231"/>
    </row>
    <row r="33618" spans="2:16">
      <c r="B33618" s="351"/>
      <c r="C33618" s="398"/>
      <c r="D33618" s="399"/>
      <c r="E33618" s="400"/>
      <c r="G33618" s="401"/>
      <c r="H33618" s="401"/>
      <c r="I33618" s="401"/>
      <c r="J33618" s="194"/>
      <c r="K33618" s="194"/>
      <c r="L33618" s="195"/>
      <c r="M33618" s="196"/>
      <c r="N33618" s="197"/>
      <c r="O33618" s="197"/>
      <c r="P33618" s="231"/>
    </row>
    <row r="33619" spans="2:16">
      <c r="B33619" s="351"/>
      <c r="C33619" s="398"/>
      <c r="D33619" s="399"/>
      <c r="E33619" s="400"/>
      <c r="G33619" s="401"/>
      <c r="H33619" s="401"/>
      <c r="I33619" s="401"/>
      <c r="J33619" s="194"/>
      <c r="K33619" s="194"/>
      <c r="L33619" s="195"/>
      <c r="M33619" s="196"/>
      <c r="N33619" s="197"/>
      <c r="O33619" s="197"/>
      <c r="P33619" s="231"/>
    </row>
    <row r="33620" spans="2:16">
      <c r="B33620" s="351"/>
      <c r="C33620" s="398"/>
      <c r="D33620" s="399"/>
      <c r="E33620" s="400"/>
      <c r="G33620" s="401"/>
      <c r="H33620" s="401"/>
      <c r="I33620" s="401"/>
      <c r="J33620" s="194"/>
      <c r="K33620" s="194"/>
      <c r="L33620" s="195"/>
      <c r="M33620" s="196"/>
      <c r="N33620" s="197"/>
      <c r="O33620" s="197"/>
      <c r="P33620" s="231"/>
    </row>
    <row r="33621" spans="2:16">
      <c r="B33621" s="351"/>
      <c r="C33621" s="398"/>
      <c r="D33621" s="399"/>
      <c r="E33621" s="400"/>
      <c r="G33621" s="401"/>
      <c r="H33621" s="401"/>
      <c r="I33621" s="401"/>
      <c r="J33621" s="194"/>
      <c r="K33621" s="194"/>
      <c r="L33621" s="195"/>
      <c r="M33621" s="196"/>
      <c r="N33621" s="197"/>
      <c r="O33621" s="197"/>
      <c r="P33621" s="231"/>
    </row>
    <row r="33622" spans="2:16">
      <c r="B33622" s="351"/>
      <c r="C33622" s="398"/>
      <c r="D33622" s="399"/>
      <c r="E33622" s="400"/>
      <c r="G33622" s="401"/>
      <c r="H33622" s="401"/>
      <c r="I33622" s="401"/>
      <c r="J33622" s="194"/>
      <c r="K33622" s="194"/>
      <c r="L33622" s="195"/>
      <c r="M33622" s="196"/>
      <c r="N33622" s="197"/>
      <c r="O33622" s="197"/>
      <c r="P33622" s="231"/>
    </row>
    <row r="33623" spans="2:16">
      <c r="B33623" s="351"/>
      <c r="C33623" s="398"/>
      <c r="D33623" s="399"/>
      <c r="E33623" s="400"/>
      <c r="G33623" s="401"/>
      <c r="H33623" s="401"/>
      <c r="I33623" s="401"/>
      <c r="J33623" s="194"/>
      <c r="K33623" s="194"/>
      <c r="L33623" s="195"/>
      <c r="M33623" s="196"/>
      <c r="N33623" s="197"/>
      <c r="O33623" s="197"/>
      <c r="P33623" s="231"/>
    </row>
    <row r="33624" spans="2:16">
      <c r="B33624" s="351"/>
      <c r="C33624" s="398"/>
      <c r="D33624" s="399"/>
      <c r="E33624" s="400"/>
      <c r="G33624" s="401"/>
      <c r="H33624" s="401"/>
      <c r="I33624" s="401"/>
      <c r="J33624" s="194"/>
      <c r="K33624" s="194"/>
      <c r="L33624" s="195"/>
      <c r="M33624" s="196"/>
      <c r="N33624" s="197"/>
      <c r="O33624" s="197"/>
      <c r="P33624" s="231"/>
    </row>
    <row r="33625" spans="2:16">
      <c r="B33625" s="351"/>
      <c r="C33625" s="398"/>
      <c r="D33625" s="399"/>
      <c r="E33625" s="400"/>
      <c r="G33625" s="401"/>
      <c r="H33625" s="401"/>
      <c r="I33625" s="401"/>
      <c r="J33625" s="194"/>
      <c r="K33625" s="194"/>
      <c r="L33625" s="195"/>
      <c r="M33625" s="196"/>
      <c r="N33625" s="197"/>
      <c r="O33625" s="197"/>
      <c r="P33625" s="231"/>
    </row>
    <row r="33626" spans="2:16">
      <c r="B33626" s="351"/>
      <c r="C33626" s="398"/>
      <c r="D33626" s="399"/>
      <c r="E33626" s="400"/>
      <c r="G33626" s="401"/>
      <c r="H33626" s="401"/>
      <c r="I33626" s="401"/>
      <c r="J33626" s="194"/>
      <c r="K33626" s="194"/>
      <c r="L33626" s="195"/>
      <c r="M33626" s="196"/>
      <c r="N33626" s="197"/>
      <c r="O33626" s="197"/>
      <c r="P33626" s="231"/>
    </row>
    <row r="33627" spans="2:16">
      <c r="B33627" s="351"/>
      <c r="C33627" s="398"/>
      <c r="D33627" s="399"/>
      <c r="E33627" s="400"/>
      <c r="G33627" s="401"/>
      <c r="H33627" s="401"/>
      <c r="I33627" s="401"/>
      <c r="J33627" s="194"/>
      <c r="K33627" s="194"/>
      <c r="L33627" s="195"/>
      <c r="M33627" s="196"/>
      <c r="N33627" s="197"/>
      <c r="O33627" s="197"/>
      <c r="P33627" s="231"/>
    </row>
    <row r="33628" spans="2:16">
      <c r="B33628" s="351"/>
      <c r="C33628" s="398"/>
      <c r="D33628" s="399"/>
      <c r="E33628" s="400"/>
      <c r="G33628" s="401"/>
      <c r="H33628" s="401"/>
      <c r="I33628" s="401"/>
      <c r="J33628" s="194"/>
      <c r="K33628" s="194"/>
      <c r="L33628" s="195"/>
      <c r="M33628" s="196"/>
      <c r="N33628" s="197"/>
      <c r="O33628" s="197"/>
      <c r="P33628" s="231"/>
    </row>
    <row r="33629" spans="2:16">
      <c r="B33629" s="351"/>
      <c r="C33629" s="398"/>
      <c r="D33629" s="399"/>
      <c r="E33629" s="400"/>
      <c r="G33629" s="401"/>
      <c r="H33629" s="401"/>
      <c r="I33629" s="401"/>
      <c r="J33629" s="194"/>
      <c r="K33629" s="194"/>
      <c r="L33629" s="195"/>
      <c r="M33629" s="196"/>
      <c r="N33629" s="197"/>
      <c r="O33629" s="197"/>
      <c r="P33629" s="231"/>
    </row>
    <row r="33630" spans="2:16">
      <c r="B33630" s="351"/>
      <c r="C33630" s="398"/>
      <c r="D33630" s="399"/>
      <c r="E33630" s="400"/>
      <c r="G33630" s="401"/>
      <c r="H33630" s="401"/>
      <c r="I33630" s="401"/>
      <c r="J33630" s="194"/>
      <c r="K33630" s="194"/>
      <c r="L33630" s="195"/>
      <c r="M33630" s="196"/>
      <c r="N33630" s="197"/>
      <c r="O33630" s="197"/>
      <c r="P33630" s="231"/>
    </row>
    <row r="33631" spans="2:16">
      <c r="B33631" s="351"/>
      <c r="C33631" s="398"/>
      <c r="D33631" s="399"/>
      <c r="E33631" s="400"/>
      <c r="G33631" s="401"/>
      <c r="H33631" s="401"/>
      <c r="I33631" s="401"/>
      <c r="J33631" s="194"/>
      <c r="K33631" s="194"/>
      <c r="L33631" s="195"/>
      <c r="M33631" s="196"/>
      <c r="N33631" s="197"/>
      <c r="O33631" s="197"/>
      <c r="P33631" s="231"/>
    </row>
    <row r="33632" spans="2:16">
      <c r="B33632" s="351"/>
      <c r="C33632" s="398"/>
      <c r="D33632" s="399"/>
      <c r="E33632" s="400"/>
      <c r="G33632" s="401"/>
      <c r="H33632" s="401"/>
      <c r="I33632" s="401"/>
      <c r="J33632" s="194"/>
      <c r="K33632" s="194"/>
      <c r="L33632" s="195"/>
      <c r="M33632" s="196"/>
      <c r="N33632" s="197"/>
      <c r="O33632" s="197"/>
      <c r="P33632" s="231"/>
    </row>
    <row r="33633" spans="2:16">
      <c r="B33633" s="351"/>
      <c r="C33633" s="398"/>
      <c r="D33633" s="404"/>
      <c r="E33633" s="405"/>
      <c r="G33633" s="406"/>
      <c r="H33633" s="406"/>
      <c r="I33633" s="406"/>
      <c r="J33633" s="194"/>
      <c r="K33633" s="194"/>
      <c r="L33633" s="195"/>
      <c r="M33633" s="196"/>
      <c r="N33633" s="197"/>
      <c r="O33633" s="197"/>
      <c r="P33633" s="221"/>
    </row>
    <row r="33634" spans="2:16">
      <c r="B33634" s="351"/>
      <c r="C33634" s="398"/>
      <c r="D33634" s="399"/>
      <c r="E33634" s="400"/>
      <c r="G33634" s="401"/>
      <c r="H33634" s="401"/>
      <c r="I33634" s="401"/>
      <c r="J33634" s="194"/>
      <c r="K33634" s="194"/>
      <c r="L33634" s="195"/>
      <c r="M33634" s="196"/>
      <c r="N33634" s="197"/>
      <c r="O33634" s="197"/>
      <c r="P33634" s="231"/>
    </row>
    <row r="33635" spans="2:16">
      <c r="B33635" s="351"/>
      <c r="C33635" s="398"/>
      <c r="D33635" s="399"/>
      <c r="E33635" s="400"/>
      <c r="G33635" s="401"/>
      <c r="H33635" s="401"/>
      <c r="I33635" s="401"/>
      <c r="J33635" s="194"/>
      <c r="K33635" s="194"/>
      <c r="L33635" s="195"/>
      <c r="M33635" s="196"/>
      <c r="N33635" s="197"/>
      <c r="O33635" s="197"/>
      <c r="P33635" s="231"/>
    </row>
    <row r="33636" spans="2:16">
      <c r="B33636" s="351"/>
      <c r="C33636" s="398"/>
      <c r="D33636" s="399"/>
      <c r="E33636" s="400"/>
      <c r="G33636" s="401"/>
      <c r="H33636" s="401"/>
      <c r="I33636" s="401"/>
      <c r="J33636" s="194"/>
      <c r="K33636" s="194"/>
      <c r="L33636" s="195"/>
      <c r="M33636" s="196"/>
      <c r="N33636" s="197"/>
      <c r="O33636" s="197"/>
      <c r="P33636" s="231"/>
    </row>
    <row r="33637" spans="2:16">
      <c r="B33637" s="351"/>
      <c r="C33637" s="398"/>
      <c r="D33637" s="399"/>
      <c r="E33637" s="400"/>
      <c r="G33637" s="401"/>
      <c r="H33637" s="401"/>
      <c r="I33637" s="401"/>
      <c r="J33637" s="194"/>
      <c r="K33637" s="194"/>
      <c r="L33637" s="195"/>
      <c r="M33637" s="196"/>
      <c r="N33637" s="197"/>
      <c r="O33637" s="197"/>
      <c r="P33637" s="231"/>
    </row>
    <row r="33638" spans="2:16">
      <c r="B33638" s="351"/>
      <c r="C33638" s="398"/>
      <c r="D33638" s="399"/>
      <c r="E33638" s="400"/>
      <c r="G33638" s="401"/>
      <c r="H33638" s="401"/>
      <c r="I33638" s="401"/>
      <c r="J33638" s="194"/>
      <c r="K33638" s="194"/>
      <c r="L33638" s="195"/>
      <c r="M33638" s="196"/>
      <c r="N33638" s="197"/>
      <c r="O33638" s="197"/>
      <c r="P33638" s="231"/>
    </row>
    <row r="33639" spans="2:16">
      <c r="B33639" s="351"/>
      <c r="C33639" s="398"/>
      <c r="D33639" s="399"/>
      <c r="E33639" s="400"/>
      <c r="G33639" s="401"/>
      <c r="H33639" s="401"/>
      <c r="I33639" s="401"/>
      <c r="J33639" s="194"/>
      <c r="K33639" s="194"/>
      <c r="L33639" s="195"/>
      <c r="M33639" s="196"/>
      <c r="N33639" s="197"/>
      <c r="O33639" s="197"/>
      <c r="P33639" s="231"/>
    </row>
    <row r="33640" spans="2:16">
      <c r="B33640" s="351"/>
      <c r="C33640" s="398"/>
      <c r="D33640" s="399"/>
      <c r="E33640" s="400"/>
      <c r="G33640" s="401"/>
      <c r="H33640" s="401"/>
      <c r="I33640" s="401"/>
      <c r="J33640" s="194"/>
      <c r="K33640" s="194"/>
      <c r="L33640" s="195"/>
      <c r="M33640" s="196"/>
      <c r="N33640" s="197"/>
      <c r="O33640" s="197"/>
      <c r="P33640" s="231"/>
    </row>
    <row r="33641" spans="2:16">
      <c r="B33641" s="351"/>
      <c r="C33641" s="398"/>
      <c r="D33641" s="399"/>
      <c r="E33641" s="400"/>
      <c r="G33641" s="401"/>
      <c r="H33641" s="401"/>
      <c r="I33641" s="401"/>
      <c r="J33641" s="194"/>
      <c r="K33641" s="194"/>
      <c r="L33641" s="195"/>
      <c r="M33641" s="196"/>
      <c r="N33641" s="197"/>
      <c r="O33641" s="197"/>
      <c r="P33641" s="231"/>
    </row>
    <row r="33642" spans="2:16">
      <c r="B33642" s="351"/>
      <c r="C33642" s="398"/>
      <c r="D33642" s="399"/>
      <c r="E33642" s="400"/>
      <c r="G33642" s="401"/>
      <c r="H33642" s="401"/>
      <c r="I33642" s="401"/>
      <c r="J33642" s="194"/>
      <c r="K33642" s="194"/>
      <c r="L33642" s="195"/>
      <c r="M33642" s="196"/>
      <c r="N33642" s="197"/>
      <c r="O33642" s="197"/>
      <c r="P33642" s="231"/>
    </row>
    <row r="33643" spans="2:16">
      <c r="B33643" s="351"/>
      <c r="C33643" s="398"/>
      <c r="D33643" s="399"/>
      <c r="E33643" s="400"/>
      <c r="G33643" s="401"/>
      <c r="H33643" s="401"/>
      <c r="I33643" s="401"/>
      <c r="J33643" s="194"/>
      <c r="K33643" s="194"/>
      <c r="L33643" s="195"/>
      <c r="M33643" s="196"/>
      <c r="N33643" s="197"/>
      <c r="O33643" s="197"/>
      <c r="P33643" s="231"/>
    </row>
    <row r="33644" spans="2:16">
      <c r="B33644" s="351"/>
      <c r="C33644" s="398"/>
      <c r="D33644" s="399"/>
      <c r="E33644" s="400"/>
      <c r="G33644" s="401"/>
      <c r="H33644" s="401"/>
      <c r="I33644" s="401"/>
      <c r="J33644" s="194"/>
      <c r="K33644" s="194"/>
      <c r="L33644" s="195"/>
      <c r="M33644" s="196"/>
      <c r="N33644" s="197"/>
      <c r="O33644" s="197"/>
      <c r="P33644" s="231"/>
    </row>
    <row r="33645" spans="2:16">
      <c r="B33645" s="351"/>
      <c r="C33645" s="398"/>
      <c r="D33645" s="399"/>
      <c r="E33645" s="400"/>
      <c r="G33645" s="401"/>
      <c r="H33645" s="401"/>
      <c r="I33645" s="401"/>
      <c r="J33645" s="194"/>
      <c r="K33645" s="194"/>
      <c r="L33645" s="195"/>
      <c r="M33645" s="196"/>
      <c r="N33645" s="197"/>
      <c r="O33645" s="197"/>
      <c r="P33645" s="231"/>
    </row>
    <row r="33646" spans="2:16">
      <c r="B33646" s="351"/>
      <c r="C33646" s="398"/>
      <c r="D33646" s="399"/>
      <c r="E33646" s="400"/>
      <c r="G33646" s="401"/>
      <c r="H33646" s="401"/>
      <c r="I33646" s="401"/>
      <c r="J33646" s="194"/>
      <c r="K33646" s="194"/>
      <c r="L33646" s="195"/>
      <c r="M33646" s="196"/>
      <c r="N33646" s="197"/>
      <c r="O33646" s="197"/>
      <c r="P33646" s="231"/>
    </row>
    <row r="33647" spans="2:16">
      <c r="B33647" s="351"/>
      <c r="C33647" s="398"/>
      <c r="D33647" s="399"/>
      <c r="E33647" s="400"/>
      <c r="G33647" s="401"/>
      <c r="H33647" s="401"/>
      <c r="I33647" s="401"/>
      <c r="J33647" s="194"/>
      <c r="K33647" s="194"/>
      <c r="L33647" s="195"/>
      <c r="M33647" s="196"/>
      <c r="N33647" s="197"/>
      <c r="O33647" s="197"/>
      <c r="P33647" s="231"/>
    </row>
    <row r="33648" spans="2:16">
      <c r="B33648" s="351"/>
      <c r="C33648" s="398"/>
      <c r="D33648" s="399"/>
      <c r="E33648" s="400"/>
      <c r="G33648" s="401"/>
      <c r="H33648" s="401"/>
      <c r="I33648" s="401"/>
      <c r="J33648" s="194"/>
      <c r="K33648" s="194"/>
      <c r="L33648" s="195"/>
      <c r="M33648" s="196"/>
      <c r="N33648" s="197"/>
      <c r="O33648" s="197"/>
      <c r="P33648" s="231"/>
    </row>
    <row r="33649" spans="2:16">
      <c r="B33649" s="351"/>
      <c r="C33649" s="398"/>
      <c r="D33649" s="399"/>
      <c r="E33649" s="400"/>
      <c r="G33649" s="401"/>
      <c r="H33649" s="401"/>
      <c r="I33649" s="401"/>
      <c r="J33649" s="194"/>
      <c r="K33649" s="194"/>
      <c r="L33649" s="195"/>
      <c r="M33649" s="196"/>
      <c r="N33649" s="197"/>
      <c r="O33649" s="197"/>
      <c r="P33649" s="231"/>
    </row>
    <row r="33650" spans="2:16">
      <c r="B33650" s="351"/>
      <c r="C33650" s="398"/>
      <c r="D33650" s="399"/>
      <c r="E33650" s="400"/>
      <c r="G33650" s="401"/>
      <c r="H33650" s="401"/>
      <c r="I33650" s="401"/>
      <c r="J33650" s="194"/>
      <c r="K33650" s="194"/>
      <c r="L33650" s="195"/>
      <c r="M33650" s="196"/>
      <c r="N33650" s="197"/>
      <c r="O33650" s="197"/>
      <c r="P33650" s="231"/>
    </row>
    <row r="33651" spans="2:16">
      <c r="B33651" s="351"/>
      <c r="C33651" s="398"/>
      <c r="D33651" s="399"/>
      <c r="E33651" s="400"/>
      <c r="G33651" s="401"/>
      <c r="H33651" s="401"/>
      <c r="I33651" s="401"/>
      <c r="J33651" s="194"/>
      <c r="K33651" s="194"/>
      <c r="L33651" s="195"/>
      <c r="M33651" s="196"/>
      <c r="N33651" s="197"/>
      <c r="O33651" s="197"/>
      <c r="P33651" s="231"/>
    </row>
    <row r="33652" spans="2:16">
      <c r="B33652" s="351"/>
      <c r="C33652" s="398"/>
      <c r="D33652" s="399"/>
      <c r="E33652" s="400"/>
      <c r="G33652" s="401"/>
      <c r="H33652" s="401"/>
      <c r="I33652" s="401"/>
      <c r="J33652" s="194"/>
      <c r="K33652" s="194"/>
      <c r="L33652" s="195"/>
      <c r="M33652" s="196"/>
      <c r="N33652" s="197"/>
      <c r="O33652" s="197"/>
      <c r="P33652" s="231"/>
    </row>
    <row r="33653" spans="2:16">
      <c r="B33653" s="351"/>
      <c r="C33653" s="398"/>
      <c r="D33653" s="399"/>
      <c r="E33653" s="400"/>
      <c r="G33653" s="401"/>
      <c r="H33653" s="401"/>
      <c r="I33653" s="401"/>
      <c r="J33653" s="194"/>
      <c r="K33653" s="194"/>
      <c r="L33653" s="195"/>
      <c r="M33653" s="196"/>
      <c r="N33653" s="197"/>
      <c r="O33653" s="197"/>
      <c r="P33653" s="231"/>
    </row>
    <row r="33654" spans="2:16">
      <c r="B33654" s="351"/>
      <c r="C33654" s="398"/>
      <c r="D33654" s="399"/>
      <c r="E33654" s="400"/>
      <c r="G33654" s="401"/>
      <c r="H33654" s="401"/>
      <c r="I33654" s="401"/>
      <c r="J33654" s="194"/>
      <c r="K33654" s="194"/>
      <c r="L33654" s="195"/>
      <c r="M33654" s="196"/>
      <c r="N33654" s="197"/>
      <c r="O33654" s="197"/>
      <c r="P33654" s="231"/>
    </row>
    <row r="33655" spans="2:16">
      <c r="B33655" s="351"/>
      <c r="C33655" s="398"/>
      <c r="D33655" s="399"/>
      <c r="E33655" s="400"/>
      <c r="G33655" s="401"/>
      <c r="H33655" s="401"/>
      <c r="I33655" s="401"/>
      <c r="J33655" s="194"/>
      <c r="K33655" s="194"/>
      <c r="L33655" s="195"/>
      <c r="M33655" s="196"/>
      <c r="N33655" s="197"/>
      <c r="O33655" s="197"/>
      <c r="P33655" s="231"/>
    </row>
    <row r="33656" spans="2:16">
      <c r="B33656" s="351"/>
      <c r="C33656" s="398"/>
      <c r="D33656" s="399"/>
      <c r="E33656" s="400"/>
      <c r="G33656" s="401"/>
      <c r="H33656" s="401"/>
      <c r="I33656" s="401"/>
      <c r="J33656" s="194"/>
      <c r="K33656" s="194"/>
      <c r="L33656" s="195"/>
      <c r="M33656" s="196"/>
      <c r="N33656" s="197"/>
      <c r="O33656" s="197"/>
      <c r="P33656" s="231"/>
    </row>
    <row r="33657" spans="2:16">
      <c r="B33657" s="351"/>
      <c r="C33657" s="398"/>
      <c r="D33657" s="399"/>
      <c r="E33657" s="400"/>
      <c r="G33657" s="401"/>
      <c r="H33657" s="401"/>
      <c r="I33657" s="401"/>
      <c r="J33657" s="194"/>
      <c r="K33657" s="194"/>
      <c r="L33657" s="195"/>
      <c r="M33657" s="196"/>
      <c r="N33657" s="197"/>
      <c r="O33657" s="197"/>
      <c r="P33657" s="231"/>
    </row>
    <row r="33658" spans="2:16">
      <c r="B33658" s="351"/>
      <c r="C33658" s="398"/>
      <c r="D33658" s="399"/>
      <c r="E33658" s="400"/>
      <c r="G33658" s="401"/>
      <c r="H33658" s="401"/>
      <c r="I33658" s="401"/>
      <c r="J33658" s="194"/>
      <c r="K33658" s="194"/>
      <c r="L33658" s="195"/>
      <c r="M33658" s="196"/>
      <c r="N33658" s="197"/>
      <c r="O33658" s="197"/>
      <c r="P33658" s="231"/>
    </row>
    <row r="33659" spans="2:16">
      <c r="B33659" s="351"/>
      <c r="C33659" s="398"/>
      <c r="D33659" s="399"/>
      <c r="E33659" s="400"/>
      <c r="G33659" s="401"/>
      <c r="H33659" s="401"/>
      <c r="I33659" s="401"/>
      <c r="J33659" s="194"/>
      <c r="K33659" s="194"/>
      <c r="L33659" s="195"/>
      <c r="M33659" s="196"/>
      <c r="N33659" s="197"/>
      <c r="O33659" s="197"/>
      <c r="P33659" s="231"/>
    </row>
    <row r="33660" spans="2:16">
      <c r="B33660" s="351"/>
      <c r="C33660" s="398"/>
      <c r="D33660" s="399"/>
      <c r="E33660" s="400"/>
      <c r="G33660" s="401"/>
      <c r="H33660" s="401"/>
      <c r="I33660" s="401"/>
      <c r="J33660" s="194"/>
      <c r="K33660" s="194"/>
      <c r="L33660" s="195"/>
      <c r="M33660" s="196"/>
      <c r="N33660" s="197"/>
      <c r="O33660" s="197"/>
      <c r="P33660" s="231"/>
    </row>
    <row r="33661" spans="2:16">
      <c r="B33661" s="351"/>
      <c r="C33661" s="398"/>
      <c r="D33661" s="399"/>
      <c r="E33661" s="400"/>
      <c r="G33661" s="401"/>
      <c r="H33661" s="401"/>
      <c r="I33661" s="401"/>
      <c r="J33661" s="194"/>
      <c r="K33661" s="194"/>
      <c r="L33661" s="195"/>
      <c r="M33661" s="196"/>
      <c r="N33661" s="197"/>
      <c r="O33661" s="197"/>
      <c r="P33661" s="231"/>
    </row>
    <row r="33662" spans="2:16">
      <c r="B33662" s="351"/>
      <c r="C33662" s="398"/>
      <c r="D33662" s="399"/>
      <c r="E33662" s="400"/>
      <c r="G33662" s="401"/>
      <c r="H33662" s="401"/>
      <c r="I33662" s="401"/>
      <c r="J33662" s="194"/>
      <c r="K33662" s="194"/>
      <c r="L33662" s="195"/>
      <c r="M33662" s="196"/>
      <c r="N33662" s="197"/>
      <c r="O33662" s="197"/>
      <c r="P33662" s="231"/>
    </row>
    <row r="33663" spans="2:16">
      <c r="B33663" s="351"/>
      <c r="C33663" s="398"/>
      <c r="D33663" s="399"/>
      <c r="E33663" s="400"/>
      <c r="G33663" s="401"/>
      <c r="H33663" s="401"/>
      <c r="I33663" s="401"/>
      <c r="J33663" s="194"/>
      <c r="K33663" s="194"/>
      <c r="L33663" s="195"/>
      <c r="M33663" s="196"/>
      <c r="N33663" s="197"/>
      <c r="O33663" s="197"/>
      <c r="P33663" s="231"/>
    </row>
    <row r="33664" spans="2:16">
      <c r="B33664" s="351"/>
      <c r="C33664" s="398"/>
      <c r="D33664" s="399"/>
      <c r="E33664" s="400"/>
      <c r="G33664" s="401"/>
      <c r="H33664" s="401"/>
      <c r="I33664" s="401"/>
      <c r="J33664" s="194"/>
      <c r="K33664" s="194"/>
      <c r="L33664" s="195"/>
      <c r="M33664" s="196"/>
      <c r="N33664" s="197"/>
      <c r="O33664" s="197"/>
      <c r="P33664" s="231"/>
    </row>
    <row r="33665" spans="2:16">
      <c r="B33665" s="351"/>
      <c r="C33665" s="398"/>
      <c r="D33665" s="399"/>
      <c r="E33665" s="400"/>
      <c r="G33665" s="401"/>
      <c r="H33665" s="401"/>
      <c r="I33665" s="401"/>
      <c r="J33665" s="194"/>
      <c r="K33665" s="194"/>
      <c r="L33665" s="195"/>
      <c r="M33665" s="196"/>
      <c r="N33665" s="197"/>
      <c r="O33665" s="197"/>
      <c r="P33665" s="231"/>
    </row>
    <row r="33666" spans="2:16">
      <c r="B33666" s="351"/>
      <c r="C33666" s="398"/>
      <c r="D33666" s="399"/>
      <c r="E33666" s="400"/>
      <c r="G33666" s="401"/>
      <c r="H33666" s="401"/>
      <c r="I33666" s="401"/>
      <c r="J33666" s="194"/>
      <c r="K33666" s="194"/>
      <c r="L33666" s="195"/>
      <c r="M33666" s="196"/>
      <c r="N33666" s="197"/>
      <c r="O33666" s="197"/>
      <c r="P33666" s="231"/>
    </row>
    <row r="33667" spans="2:16">
      <c r="B33667" s="351"/>
      <c r="C33667" s="398"/>
      <c r="D33667" s="399"/>
      <c r="E33667" s="400"/>
      <c r="G33667" s="401"/>
      <c r="H33667" s="401"/>
      <c r="I33667" s="401"/>
      <c r="J33667" s="194"/>
      <c r="K33667" s="194"/>
      <c r="L33667" s="195"/>
      <c r="M33667" s="196"/>
      <c r="N33667" s="197"/>
      <c r="O33667" s="197"/>
      <c r="P33667" s="231"/>
    </row>
    <row r="33668" spans="2:16">
      <c r="B33668" s="351"/>
      <c r="C33668" s="398"/>
      <c r="D33668" s="399"/>
      <c r="E33668" s="400"/>
      <c r="G33668" s="401"/>
      <c r="H33668" s="401"/>
      <c r="I33668" s="401"/>
      <c r="J33668" s="194"/>
      <c r="K33668" s="194"/>
      <c r="L33668" s="195"/>
      <c r="M33668" s="196"/>
      <c r="N33668" s="197"/>
      <c r="O33668" s="197"/>
      <c r="P33668" s="231"/>
    </row>
    <row r="33669" spans="2:16">
      <c r="B33669" s="351"/>
      <c r="C33669" s="398"/>
      <c r="D33669" s="399"/>
      <c r="E33669" s="400"/>
      <c r="G33669" s="401"/>
      <c r="H33669" s="401"/>
      <c r="I33669" s="401"/>
      <c r="J33669" s="194"/>
      <c r="K33669" s="194"/>
      <c r="L33669" s="195"/>
      <c r="M33669" s="196"/>
      <c r="N33669" s="197"/>
      <c r="O33669" s="197"/>
      <c r="P33669" s="231"/>
    </row>
    <row r="33670" spans="2:16">
      <c r="B33670" s="351"/>
      <c r="C33670" s="398"/>
      <c r="D33670" s="399"/>
      <c r="E33670" s="400"/>
      <c r="G33670" s="401"/>
      <c r="H33670" s="401"/>
      <c r="I33670" s="401"/>
      <c r="J33670" s="194"/>
      <c r="K33670" s="194"/>
      <c r="L33670" s="195"/>
      <c r="M33670" s="196"/>
      <c r="N33670" s="197"/>
      <c r="O33670" s="197"/>
      <c r="P33670" s="231"/>
    </row>
    <row r="33671" spans="2:16">
      <c r="B33671" s="351"/>
      <c r="C33671" s="398"/>
      <c r="D33671" s="399"/>
      <c r="E33671" s="400"/>
      <c r="G33671" s="401"/>
      <c r="H33671" s="401"/>
      <c r="I33671" s="401"/>
      <c r="J33671" s="194"/>
      <c r="K33671" s="194"/>
      <c r="L33671" s="195"/>
      <c r="M33671" s="196"/>
      <c r="N33671" s="197"/>
      <c r="O33671" s="197"/>
      <c r="P33671" s="231"/>
    </row>
    <row r="33672" spans="2:16">
      <c r="B33672" s="351"/>
      <c r="C33672" s="398"/>
      <c r="D33672" s="399"/>
      <c r="E33672" s="400"/>
      <c r="G33672" s="401"/>
      <c r="H33672" s="401"/>
      <c r="I33672" s="401"/>
      <c r="J33672" s="194"/>
      <c r="K33672" s="194"/>
      <c r="L33672" s="195"/>
      <c r="M33672" s="196"/>
      <c r="N33672" s="197"/>
      <c r="O33672" s="197"/>
      <c r="P33672" s="231"/>
    </row>
    <row r="33673" spans="2:16">
      <c r="B33673" s="351"/>
      <c r="C33673" s="398"/>
      <c r="D33673" s="399"/>
      <c r="E33673" s="400"/>
      <c r="G33673" s="401"/>
      <c r="H33673" s="401"/>
      <c r="I33673" s="401"/>
      <c r="J33673" s="194"/>
      <c r="K33673" s="194"/>
      <c r="L33673" s="195"/>
      <c r="M33673" s="196"/>
      <c r="N33673" s="197"/>
      <c r="O33673" s="197"/>
      <c r="P33673" s="231"/>
    </row>
    <row r="33674" spans="2:16">
      <c r="B33674" s="351"/>
      <c r="C33674" s="398"/>
      <c r="D33674" s="399"/>
      <c r="E33674" s="400"/>
      <c r="G33674" s="401"/>
      <c r="H33674" s="401"/>
      <c r="I33674" s="401"/>
      <c r="J33674" s="194"/>
      <c r="K33674" s="194"/>
      <c r="L33674" s="195"/>
      <c r="M33674" s="196"/>
      <c r="N33674" s="197"/>
      <c r="O33674" s="197"/>
      <c r="P33674" s="231"/>
    </row>
    <row r="33675" spans="2:16">
      <c r="B33675" s="351"/>
      <c r="C33675" s="398"/>
      <c r="D33675" s="399"/>
      <c r="E33675" s="400"/>
      <c r="G33675" s="401"/>
      <c r="H33675" s="401"/>
      <c r="I33675" s="401"/>
      <c r="J33675" s="194"/>
      <c r="K33675" s="194"/>
      <c r="L33675" s="195"/>
      <c r="M33675" s="196"/>
      <c r="N33675" s="197"/>
      <c r="O33675" s="197"/>
      <c r="P33675" s="231"/>
    </row>
    <row r="33676" spans="2:16">
      <c r="B33676" s="351"/>
      <c r="C33676" s="398"/>
      <c r="D33676" s="399"/>
      <c r="E33676" s="400"/>
      <c r="G33676" s="401"/>
      <c r="H33676" s="401"/>
      <c r="I33676" s="401"/>
      <c r="J33676" s="194"/>
      <c r="K33676" s="194"/>
      <c r="L33676" s="195"/>
      <c r="M33676" s="196"/>
      <c r="N33676" s="197"/>
      <c r="O33676" s="197"/>
      <c r="P33676" s="231"/>
    </row>
    <row r="33677" spans="2:16">
      <c r="B33677" s="351"/>
      <c r="C33677" s="398"/>
      <c r="D33677" s="399"/>
      <c r="E33677" s="400"/>
      <c r="G33677" s="401"/>
      <c r="H33677" s="401"/>
      <c r="I33677" s="401"/>
      <c r="J33677" s="194"/>
      <c r="K33677" s="194"/>
      <c r="L33677" s="195"/>
      <c r="M33677" s="196"/>
      <c r="N33677" s="197"/>
      <c r="O33677" s="197"/>
      <c r="P33677" s="231"/>
    </row>
    <row r="33678" spans="2:16">
      <c r="B33678" s="351"/>
      <c r="C33678" s="398"/>
      <c r="D33678" s="399"/>
      <c r="E33678" s="400"/>
      <c r="G33678" s="401"/>
      <c r="H33678" s="401"/>
      <c r="I33678" s="401"/>
      <c r="J33678" s="194"/>
      <c r="K33678" s="194"/>
      <c r="L33678" s="195"/>
      <c r="M33678" s="196"/>
      <c r="N33678" s="197"/>
      <c r="O33678" s="197"/>
      <c r="P33678" s="231"/>
    </row>
    <row r="33679" spans="2:16">
      <c r="B33679" s="351"/>
      <c r="C33679" s="398"/>
      <c r="D33679" s="399"/>
      <c r="E33679" s="400"/>
      <c r="G33679" s="401"/>
      <c r="H33679" s="401"/>
      <c r="I33679" s="401"/>
      <c r="J33679" s="194"/>
      <c r="K33679" s="194"/>
      <c r="L33679" s="195"/>
      <c r="M33679" s="196"/>
      <c r="N33679" s="197"/>
      <c r="O33679" s="197"/>
      <c r="P33679" s="231"/>
    </row>
    <row r="33680" spans="2:16">
      <c r="B33680" s="351"/>
      <c r="C33680" s="398"/>
      <c r="D33680" s="399"/>
      <c r="E33680" s="400"/>
      <c r="G33680" s="401"/>
      <c r="H33680" s="401"/>
      <c r="I33680" s="401"/>
      <c r="J33680" s="194"/>
      <c r="K33680" s="194"/>
      <c r="L33680" s="195"/>
      <c r="M33680" s="196"/>
      <c r="N33680" s="197"/>
      <c r="O33680" s="197"/>
      <c r="P33680" s="231"/>
    </row>
    <row r="33681" spans="2:16">
      <c r="B33681" s="351"/>
      <c r="C33681" s="398"/>
      <c r="D33681" s="399"/>
      <c r="E33681" s="400"/>
      <c r="G33681" s="401"/>
      <c r="H33681" s="401"/>
      <c r="I33681" s="401"/>
      <c r="J33681" s="194"/>
      <c r="K33681" s="194"/>
      <c r="L33681" s="195"/>
      <c r="M33681" s="196"/>
      <c r="N33681" s="197"/>
      <c r="O33681" s="197"/>
      <c r="P33681" s="231"/>
    </row>
    <row r="33682" spans="2:16">
      <c r="B33682" s="351"/>
      <c r="C33682" s="398"/>
      <c r="D33682" s="399"/>
      <c r="E33682" s="400"/>
      <c r="G33682" s="401"/>
      <c r="H33682" s="401"/>
      <c r="I33682" s="401"/>
      <c r="J33682" s="194"/>
      <c r="K33682" s="194"/>
      <c r="L33682" s="195"/>
      <c r="M33682" s="196"/>
      <c r="N33682" s="197"/>
      <c r="O33682" s="197"/>
      <c r="P33682" s="231"/>
    </row>
    <row r="33683" spans="2:16">
      <c r="B33683" s="351"/>
      <c r="C33683" s="398"/>
      <c r="D33683" s="399"/>
      <c r="E33683" s="400"/>
      <c r="G33683" s="401"/>
      <c r="H33683" s="401"/>
      <c r="I33683" s="401"/>
      <c r="J33683" s="194"/>
      <c r="K33683" s="194"/>
      <c r="L33683" s="195"/>
      <c r="M33683" s="196"/>
      <c r="N33683" s="197"/>
      <c r="O33683" s="197"/>
      <c r="P33683" s="231"/>
    </row>
    <row r="33684" spans="2:16">
      <c r="B33684" s="351"/>
      <c r="C33684" s="398"/>
      <c r="D33684" s="399"/>
      <c r="E33684" s="400"/>
      <c r="G33684" s="401"/>
      <c r="H33684" s="401"/>
      <c r="I33684" s="401"/>
      <c r="J33684" s="194"/>
      <c r="K33684" s="194"/>
      <c r="L33684" s="195"/>
      <c r="M33684" s="196"/>
      <c r="N33684" s="197"/>
      <c r="O33684" s="197"/>
      <c r="P33684" s="231"/>
    </row>
    <row r="33685" spans="2:16">
      <c r="B33685" s="351"/>
      <c r="C33685" s="398"/>
      <c r="D33685" s="399"/>
      <c r="E33685" s="400"/>
      <c r="G33685" s="401"/>
      <c r="H33685" s="401"/>
      <c r="I33685" s="401"/>
      <c r="J33685" s="194"/>
      <c r="K33685" s="194"/>
      <c r="L33685" s="195"/>
      <c r="M33685" s="196"/>
      <c r="N33685" s="197"/>
      <c r="O33685" s="197"/>
      <c r="P33685" s="231"/>
    </row>
    <row r="33686" spans="2:16">
      <c r="B33686" s="351"/>
      <c r="C33686" s="398"/>
      <c r="D33686" s="399"/>
      <c r="E33686" s="400"/>
      <c r="G33686" s="401"/>
      <c r="H33686" s="401"/>
      <c r="I33686" s="401"/>
      <c r="J33686" s="194"/>
      <c r="K33686" s="194"/>
      <c r="L33686" s="195"/>
      <c r="M33686" s="196"/>
      <c r="N33686" s="197"/>
      <c r="O33686" s="197"/>
      <c r="P33686" s="231"/>
    </row>
    <row r="33687" spans="2:16">
      <c r="B33687" s="351"/>
      <c r="C33687" s="398"/>
      <c r="D33687" s="399"/>
      <c r="E33687" s="400"/>
      <c r="G33687" s="401"/>
      <c r="H33687" s="401"/>
      <c r="I33687" s="401"/>
      <c r="J33687" s="194"/>
      <c r="K33687" s="194"/>
      <c r="L33687" s="195"/>
      <c r="M33687" s="196"/>
      <c r="N33687" s="197"/>
      <c r="O33687" s="197"/>
      <c r="P33687" s="231"/>
    </row>
    <row r="33688" spans="2:16">
      <c r="B33688" s="351"/>
      <c r="C33688" s="398"/>
      <c r="D33688" s="399"/>
      <c r="E33688" s="400"/>
      <c r="G33688" s="401"/>
      <c r="H33688" s="401"/>
      <c r="I33688" s="401"/>
      <c r="J33688" s="194"/>
      <c r="K33688" s="194"/>
      <c r="L33688" s="195"/>
      <c r="M33688" s="196"/>
      <c r="N33688" s="197"/>
      <c r="O33688" s="197"/>
      <c r="P33688" s="231"/>
    </row>
    <row r="33689" spans="2:16">
      <c r="B33689" s="351"/>
      <c r="C33689" s="398"/>
      <c r="D33689" s="399"/>
      <c r="E33689" s="400"/>
      <c r="G33689" s="401"/>
      <c r="H33689" s="401"/>
      <c r="I33689" s="401"/>
      <c r="J33689" s="194"/>
      <c r="K33689" s="194"/>
      <c r="L33689" s="195"/>
      <c r="M33689" s="196"/>
      <c r="N33689" s="197"/>
      <c r="O33689" s="197"/>
      <c r="P33689" s="231"/>
    </row>
    <row r="33690" spans="2:16">
      <c r="B33690" s="351"/>
      <c r="C33690" s="398"/>
      <c r="D33690" s="399"/>
      <c r="E33690" s="400"/>
      <c r="G33690" s="401"/>
      <c r="H33690" s="401"/>
      <c r="I33690" s="401"/>
      <c r="J33690" s="194"/>
      <c r="K33690" s="194"/>
      <c r="L33690" s="195"/>
      <c r="M33690" s="196"/>
      <c r="N33690" s="197"/>
      <c r="O33690" s="197"/>
      <c r="P33690" s="231"/>
    </row>
    <row r="33691" spans="2:16">
      <c r="B33691" s="351"/>
      <c r="C33691" s="398"/>
      <c r="D33691" s="399"/>
      <c r="E33691" s="400"/>
      <c r="G33691" s="401"/>
      <c r="H33691" s="401"/>
      <c r="I33691" s="401"/>
      <c r="J33691" s="194"/>
      <c r="K33691" s="194"/>
      <c r="L33691" s="195"/>
      <c r="M33691" s="196"/>
      <c r="N33691" s="197"/>
      <c r="O33691" s="197"/>
      <c r="P33691" s="231"/>
    </row>
    <row r="33692" spans="2:16">
      <c r="B33692" s="351"/>
      <c r="C33692" s="398"/>
      <c r="D33692" s="399"/>
      <c r="E33692" s="400"/>
      <c r="G33692" s="401"/>
      <c r="H33692" s="401"/>
      <c r="I33692" s="401"/>
      <c r="J33692" s="194"/>
      <c r="K33692" s="194"/>
      <c r="L33692" s="195"/>
      <c r="M33692" s="196"/>
      <c r="N33692" s="197"/>
      <c r="O33692" s="197"/>
      <c r="P33692" s="231"/>
    </row>
    <row r="33693" spans="2:16">
      <c r="B33693" s="351"/>
      <c r="C33693" s="398"/>
      <c r="D33693" s="399"/>
      <c r="E33693" s="400"/>
      <c r="G33693" s="401"/>
      <c r="H33693" s="401"/>
      <c r="I33693" s="401"/>
      <c r="J33693" s="194"/>
      <c r="K33693" s="194"/>
      <c r="L33693" s="195"/>
      <c r="M33693" s="196"/>
      <c r="N33693" s="197"/>
      <c r="O33693" s="197"/>
      <c r="P33693" s="231"/>
    </row>
    <row r="33694" spans="2:16">
      <c r="B33694" s="351"/>
      <c r="C33694" s="398"/>
      <c r="D33694" s="399"/>
      <c r="E33694" s="400"/>
      <c r="G33694" s="401"/>
      <c r="H33694" s="401"/>
      <c r="I33694" s="401"/>
      <c r="J33694" s="194"/>
      <c r="K33694" s="194"/>
      <c r="L33694" s="195"/>
      <c r="M33694" s="196"/>
      <c r="N33694" s="197"/>
      <c r="O33694" s="197"/>
      <c r="P33694" s="231"/>
    </row>
    <row r="33695" spans="2:16">
      <c r="B33695" s="351"/>
      <c r="C33695" s="398"/>
      <c r="D33695" s="399"/>
      <c r="E33695" s="400"/>
      <c r="G33695" s="401"/>
      <c r="H33695" s="401"/>
      <c r="I33695" s="401"/>
      <c r="J33695" s="194"/>
      <c r="K33695" s="194"/>
      <c r="L33695" s="195"/>
      <c r="M33695" s="196"/>
      <c r="N33695" s="197"/>
      <c r="O33695" s="197"/>
      <c r="P33695" s="231"/>
    </row>
    <row r="33696" spans="2:16">
      <c r="B33696" s="351"/>
      <c r="C33696" s="398"/>
      <c r="D33696" s="399"/>
      <c r="E33696" s="400"/>
      <c r="G33696" s="401"/>
      <c r="H33696" s="401"/>
      <c r="I33696" s="401"/>
      <c r="J33696" s="194"/>
      <c r="K33696" s="194"/>
      <c r="L33696" s="195"/>
      <c r="M33696" s="196"/>
      <c r="N33696" s="197"/>
      <c r="O33696" s="197"/>
      <c r="P33696" s="231"/>
    </row>
    <row r="33697" spans="2:16">
      <c r="B33697" s="351"/>
      <c r="C33697" s="398"/>
      <c r="D33697" s="399"/>
      <c r="E33697" s="400"/>
      <c r="G33697" s="401"/>
      <c r="H33697" s="401"/>
      <c r="I33697" s="401"/>
      <c r="J33697" s="194"/>
      <c r="K33697" s="194"/>
      <c r="L33697" s="195"/>
      <c r="M33697" s="196"/>
      <c r="N33697" s="197"/>
      <c r="O33697" s="197"/>
      <c r="P33697" s="231"/>
    </row>
    <row r="33698" spans="2:16">
      <c r="B33698" s="351"/>
      <c r="C33698" s="398"/>
      <c r="D33698" s="399"/>
      <c r="E33698" s="400"/>
      <c r="G33698" s="401"/>
      <c r="H33698" s="401"/>
      <c r="I33698" s="401"/>
      <c r="J33698" s="194"/>
      <c r="K33698" s="194"/>
      <c r="L33698" s="195"/>
      <c r="M33698" s="196"/>
      <c r="N33698" s="197"/>
      <c r="O33698" s="197"/>
      <c r="P33698" s="231"/>
    </row>
    <row r="33699" spans="2:16">
      <c r="B33699" s="351"/>
      <c r="C33699" s="398"/>
      <c r="D33699" s="399"/>
      <c r="E33699" s="400"/>
      <c r="G33699" s="401"/>
      <c r="H33699" s="401"/>
      <c r="I33699" s="401"/>
      <c r="J33699" s="194"/>
      <c r="K33699" s="194"/>
      <c r="L33699" s="195"/>
      <c r="M33699" s="196"/>
      <c r="N33699" s="197"/>
      <c r="O33699" s="197"/>
      <c r="P33699" s="231"/>
    </row>
    <row r="33700" spans="2:16">
      <c r="B33700" s="351"/>
      <c r="C33700" s="398"/>
      <c r="D33700" s="399"/>
      <c r="E33700" s="400"/>
      <c r="G33700" s="401"/>
      <c r="H33700" s="401"/>
      <c r="I33700" s="401"/>
      <c r="J33700" s="194"/>
      <c r="K33700" s="194"/>
      <c r="L33700" s="195"/>
      <c r="M33700" s="196"/>
      <c r="N33700" s="197"/>
      <c r="O33700" s="197"/>
      <c r="P33700" s="231"/>
    </row>
    <row r="33701" spans="2:16">
      <c r="B33701" s="351"/>
      <c r="C33701" s="398"/>
      <c r="D33701" s="399"/>
      <c r="E33701" s="400"/>
      <c r="G33701" s="401"/>
      <c r="H33701" s="401"/>
      <c r="I33701" s="401"/>
      <c r="J33701" s="194"/>
      <c r="K33701" s="194"/>
      <c r="L33701" s="195"/>
      <c r="M33701" s="196"/>
      <c r="N33701" s="197"/>
      <c r="O33701" s="197"/>
      <c r="P33701" s="231"/>
    </row>
    <row r="33702" spans="2:16">
      <c r="B33702" s="351"/>
      <c r="C33702" s="398"/>
      <c r="D33702" s="399"/>
      <c r="E33702" s="400"/>
      <c r="G33702" s="401"/>
      <c r="H33702" s="401"/>
      <c r="I33702" s="401"/>
      <c r="J33702" s="194"/>
      <c r="K33702" s="194"/>
      <c r="L33702" s="195"/>
      <c r="M33702" s="196"/>
      <c r="N33702" s="197"/>
      <c r="O33702" s="197"/>
      <c r="P33702" s="231"/>
    </row>
    <row r="33703" spans="2:16">
      <c r="B33703" s="351"/>
      <c r="C33703" s="398"/>
      <c r="D33703" s="399"/>
      <c r="E33703" s="400"/>
      <c r="G33703" s="401"/>
      <c r="H33703" s="401"/>
      <c r="I33703" s="401"/>
      <c r="J33703" s="194"/>
      <c r="K33703" s="194"/>
      <c r="L33703" s="195"/>
      <c r="M33703" s="196"/>
      <c r="N33703" s="197"/>
      <c r="O33703" s="197"/>
      <c r="P33703" s="231"/>
    </row>
    <row r="33704" spans="2:16">
      <c r="B33704" s="351"/>
      <c r="C33704" s="398"/>
      <c r="D33704" s="399"/>
      <c r="E33704" s="400"/>
      <c r="G33704" s="401"/>
      <c r="H33704" s="401"/>
      <c r="I33704" s="401"/>
      <c r="J33704" s="194"/>
      <c r="K33704" s="194"/>
      <c r="L33704" s="195"/>
      <c r="M33704" s="196"/>
      <c r="N33704" s="197"/>
      <c r="O33704" s="197"/>
      <c r="P33704" s="231"/>
    </row>
    <row r="33705" spans="2:16">
      <c r="B33705" s="351"/>
      <c r="C33705" s="398"/>
      <c r="D33705" s="399"/>
      <c r="E33705" s="400"/>
      <c r="G33705" s="401"/>
      <c r="H33705" s="401"/>
      <c r="I33705" s="401"/>
      <c r="J33705" s="194"/>
      <c r="K33705" s="194"/>
      <c r="L33705" s="195"/>
      <c r="M33705" s="196"/>
      <c r="N33705" s="197"/>
      <c r="O33705" s="197"/>
      <c r="P33705" s="231"/>
    </row>
    <row r="33706" spans="2:16">
      <c r="B33706" s="351"/>
      <c r="C33706" s="398"/>
      <c r="D33706" s="399"/>
      <c r="E33706" s="400"/>
      <c r="G33706" s="401"/>
      <c r="H33706" s="401"/>
      <c r="I33706" s="401"/>
      <c r="J33706" s="194"/>
      <c r="K33706" s="194"/>
      <c r="L33706" s="195"/>
      <c r="M33706" s="196"/>
      <c r="N33706" s="197"/>
      <c r="O33706" s="197"/>
      <c r="P33706" s="231"/>
    </row>
    <row r="33707" spans="2:16">
      <c r="B33707" s="351"/>
      <c r="C33707" s="398"/>
      <c r="D33707" s="399"/>
      <c r="E33707" s="400"/>
      <c r="G33707" s="401"/>
      <c r="H33707" s="401"/>
      <c r="I33707" s="401"/>
      <c r="J33707" s="194"/>
      <c r="K33707" s="194"/>
      <c r="L33707" s="195"/>
      <c r="M33707" s="196"/>
      <c r="N33707" s="197"/>
      <c r="O33707" s="197"/>
      <c r="P33707" s="231"/>
    </row>
    <row r="33708" spans="2:16">
      <c r="B33708" s="351"/>
      <c r="C33708" s="398"/>
      <c r="D33708" s="399"/>
      <c r="E33708" s="400"/>
      <c r="G33708" s="401"/>
      <c r="H33708" s="401"/>
      <c r="I33708" s="401"/>
      <c r="J33708" s="194"/>
      <c r="K33708" s="194"/>
      <c r="L33708" s="195"/>
      <c r="M33708" s="196"/>
      <c r="N33708" s="197"/>
      <c r="O33708" s="197"/>
      <c r="P33708" s="231"/>
    </row>
    <row r="33709" spans="2:16">
      <c r="B33709" s="351"/>
      <c r="C33709" s="398"/>
      <c r="D33709" s="399"/>
      <c r="E33709" s="400"/>
      <c r="G33709" s="401"/>
      <c r="H33709" s="401"/>
      <c r="I33709" s="401"/>
      <c r="J33709" s="194"/>
      <c r="K33709" s="194"/>
      <c r="L33709" s="195"/>
      <c r="M33709" s="196"/>
      <c r="N33709" s="197"/>
      <c r="O33709" s="197"/>
      <c r="P33709" s="231"/>
    </row>
    <row r="33710" spans="2:16">
      <c r="B33710" s="351"/>
      <c r="C33710" s="398"/>
      <c r="D33710" s="399"/>
      <c r="E33710" s="400"/>
      <c r="G33710" s="401"/>
      <c r="H33710" s="401"/>
      <c r="I33710" s="401"/>
      <c r="J33710" s="194"/>
      <c r="K33710" s="194"/>
      <c r="L33710" s="195"/>
      <c r="M33710" s="196"/>
      <c r="N33710" s="197"/>
      <c r="O33710" s="197"/>
      <c r="P33710" s="231"/>
    </row>
    <row r="33711" spans="2:16">
      <c r="B33711" s="351"/>
      <c r="C33711" s="398"/>
      <c r="D33711" s="399"/>
      <c r="E33711" s="400"/>
      <c r="G33711" s="401"/>
      <c r="H33711" s="401"/>
      <c r="I33711" s="401"/>
      <c r="J33711" s="194"/>
      <c r="K33711" s="194"/>
      <c r="L33711" s="195"/>
      <c r="M33711" s="196"/>
      <c r="N33711" s="197"/>
      <c r="O33711" s="197"/>
      <c r="P33711" s="231"/>
    </row>
    <row r="33712" spans="2:16">
      <c r="B33712" s="351"/>
      <c r="C33712" s="398"/>
      <c r="D33712" s="399"/>
      <c r="E33712" s="400"/>
      <c r="G33712" s="401"/>
      <c r="H33712" s="401"/>
      <c r="I33712" s="401"/>
      <c r="J33712" s="194"/>
      <c r="K33712" s="194"/>
      <c r="L33712" s="195"/>
      <c r="M33712" s="196"/>
      <c r="N33712" s="197"/>
      <c r="O33712" s="197"/>
      <c r="P33712" s="231"/>
    </row>
    <row r="33713" spans="2:16">
      <c r="B33713" s="351"/>
      <c r="C33713" s="398"/>
      <c r="D33713" s="399"/>
      <c r="E33713" s="400"/>
      <c r="G33713" s="401"/>
      <c r="H33713" s="401"/>
      <c r="I33713" s="401"/>
      <c r="J33713" s="194"/>
      <c r="K33713" s="194"/>
      <c r="L33713" s="195"/>
      <c r="M33713" s="196"/>
      <c r="N33713" s="197"/>
      <c r="O33713" s="197"/>
      <c r="P33713" s="231"/>
    </row>
    <row r="33714" spans="2:16">
      <c r="B33714" s="351"/>
      <c r="C33714" s="398"/>
      <c r="D33714" s="399"/>
      <c r="E33714" s="400"/>
      <c r="G33714" s="401"/>
      <c r="H33714" s="401"/>
      <c r="I33714" s="401"/>
      <c r="J33714" s="194"/>
      <c r="K33714" s="194"/>
      <c r="L33714" s="195"/>
      <c r="M33714" s="196"/>
      <c r="N33714" s="197"/>
      <c r="O33714" s="197"/>
      <c r="P33714" s="231"/>
    </row>
    <row r="33715" spans="2:16">
      <c r="B33715" s="351"/>
      <c r="C33715" s="398"/>
      <c r="D33715" s="399"/>
      <c r="E33715" s="400"/>
      <c r="G33715" s="401"/>
      <c r="H33715" s="401"/>
      <c r="I33715" s="401"/>
      <c r="J33715" s="194"/>
      <c r="K33715" s="194"/>
      <c r="L33715" s="195"/>
      <c r="M33715" s="196"/>
      <c r="N33715" s="197"/>
      <c r="O33715" s="197"/>
      <c r="P33715" s="231"/>
    </row>
    <row r="33716" spans="2:16">
      <c r="B33716" s="351"/>
      <c r="C33716" s="398"/>
      <c r="D33716" s="399"/>
      <c r="E33716" s="400"/>
      <c r="G33716" s="401"/>
      <c r="H33716" s="401"/>
      <c r="I33716" s="401"/>
      <c r="J33716" s="194"/>
      <c r="K33716" s="194"/>
      <c r="L33716" s="195"/>
      <c r="M33716" s="196"/>
      <c r="N33716" s="197"/>
      <c r="O33716" s="197"/>
      <c r="P33716" s="231"/>
    </row>
    <row r="33717" spans="2:16">
      <c r="B33717" s="351"/>
      <c r="C33717" s="398"/>
      <c r="D33717" s="399"/>
      <c r="E33717" s="400"/>
      <c r="G33717" s="401"/>
      <c r="H33717" s="401"/>
      <c r="I33717" s="401"/>
      <c r="J33717" s="194"/>
      <c r="K33717" s="194"/>
      <c r="L33717" s="195"/>
      <c r="M33717" s="196"/>
      <c r="N33717" s="197"/>
      <c r="O33717" s="197"/>
      <c r="P33717" s="231"/>
    </row>
    <row r="33718" spans="2:16">
      <c r="B33718" s="351"/>
      <c r="C33718" s="398"/>
      <c r="D33718" s="399"/>
      <c r="E33718" s="400"/>
      <c r="G33718" s="401"/>
      <c r="H33718" s="401"/>
      <c r="I33718" s="401"/>
      <c r="J33718" s="194"/>
      <c r="K33718" s="194"/>
      <c r="L33718" s="195"/>
      <c r="M33718" s="196"/>
      <c r="N33718" s="197"/>
      <c r="O33718" s="197"/>
      <c r="P33718" s="231"/>
    </row>
    <row r="33719" spans="2:16">
      <c r="B33719" s="351"/>
      <c r="C33719" s="398"/>
      <c r="D33719" s="399"/>
      <c r="E33719" s="400"/>
      <c r="G33719" s="401"/>
      <c r="H33719" s="401"/>
      <c r="I33719" s="401"/>
      <c r="J33719" s="194"/>
      <c r="K33719" s="194"/>
      <c r="L33719" s="195"/>
      <c r="M33719" s="196"/>
      <c r="N33719" s="197"/>
      <c r="O33719" s="197"/>
      <c r="P33719" s="231"/>
    </row>
    <row r="33720" spans="2:16">
      <c r="B33720" s="351"/>
      <c r="C33720" s="398"/>
      <c r="D33720" s="399"/>
      <c r="E33720" s="400"/>
      <c r="G33720" s="401"/>
      <c r="H33720" s="401"/>
      <c r="I33720" s="401"/>
      <c r="J33720" s="194"/>
      <c r="K33720" s="194"/>
      <c r="L33720" s="195"/>
      <c r="M33720" s="196"/>
      <c r="N33720" s="197"/>
      <c r="O33720" s="197"/>
      <c r="P33720" s="231"/>
    </row>
    <row r="33721" spans="2:16">
      <c r="B33721" s="351"/>
      <c r="C33721" s="398"/>
      <c r="D33721" s="399"/>
      <c r="E33721" s="400"/>
      <c r="G33721" s="401"/>
      <c r="H33721" s="401"/>
      <c r="I33721" s="401"/>
      <c r="J33721" s="194"/>
      <c r="K33721" s="194"/>
      <c r="L33721" s="195"/>
      <c r="M33721" s="196"/>
      <c r="N33721" s="197"/>
      <c r="O33721" s="197"/>
      <c r="P33721" s="231"/>
    </row>
    <row r="33722" spans="2:16">
      <c r="B33722" s="351"/>
      <c r="C33722" s="398"/>
      <c r="D33722" s="399"/>
      <c r="E33722" s="400"/>
      <c r="G33722" s="401"/>
      <c r="H33722" s="401"/>
      <c r="I33722" s="401"/>
      <c r="J33722" s="194"/>
      <c r="K33722" s="194"/>
      <c r="L33722" s="195"/>
      <c r="M33722" s="196"/>
      <c r="N33722" s="197"/>
      <c r="O33722" s="197"/>
      <c r="P33722" s="231"/>
    </row>
    <row r="33723" spans="2:16">
      <c r="B33723" s="351"/>
      <c r="C33723" s="398"/>
      <c r="D33723" s="399"/>
      <c r="E33723" s="400"/>
      <c r="G33723" s="401"/>
      <c r="H33723" s="401"/>
      <c r="I33723" s="401"/>
      <c r="J33723" s="194"/>
      <c r="K33723" s="194"/>
      <c r="L33723" s="195"/>
      <c r="M33723" s="196"/>
      <c r="N33723" s="197"/>
      <c r="O33723" s="197"/>
      <c r="P33723" s="231"/>
    </row>
    <row r="33724" spans="2:16">
      <c r="B33724" s="351"/>
      <c r="C33724" s="398"/>
      <c r="D33724" s="399"/>
      <c r="E33724" s="400"/>
      <c r="G33724" s="401"/>
      <c r="H33724" s="401"/>
      <c r="I33724" s="401"/>
      <c r="J33724" s="194"/>
      <c r="K33724" s="194"/>
      <c r="L33724" s="195"/>
      <c r="M33724" s="196"/>
      <c r="N33724" s="197"/>
      <c r="O33724" s="197"/>
      <c r="P33724" s="231"/>
    </row>
    <row r="33725" spans="2:16">
      <c r="B33725" s="351"/>
      <c r="C33725" s="398"/>
      <c r="D33725" s="399"/>
      <c r="E33725" s="400"/>
      <c r="G33725" s="401"/>
      <c r="H33725" s="401"/>
      <c r="I33725" s="401"/>
      <c r="J33725" s="194"/>
      <c r="K33725" s="194"/>
      <c r="L33725" s="195"/>
      <c r="M33725" s="196"/>
      <c r="N33725" s="197"/>
      <c r="O33725" s="197"/>
      <c r="P33725" s="231"/>
    </row>
    <row r="33726" spans="2:16">
      <c r="B33726" s="351"/>
      <c r="C33726" s="398"/>
      <c r="D33726" s="399"/>
      <c r="E33726" s="400"/>
      <c r="G33726" s="401"/>
      <c r="H33726" s="401"/>
      <c r="I33726" s="401"/>
      <c r="J33726" s="194"/>
      <c r="K33726" s="194"/>
      <c r="L33726" s="195"/>
      <c r="M33726" s="196"/>
      <c r="N33726" s="197"/>
      <c r="O33726" s="197"/>
      <c r="P33726" s="231"/>
    </row>
    <row r="33727" spans="2:16">
      <c r="B33727" s="351"/>
      <c r="C33727" s="398"/>
      <c r="D33727" s="399"/>
      <c r="E33727" s="400"/>
      <c r="G33727" s="401"/>
      <c r="H33727" s="401"/>
      <c r="I33727" s="401"/>
      <c r="J33727" s="194"/>
      <c r="K33727" s="194"/>
      <c r="L33727" s="195"/>
      <c r="M33727" s="196"/>
      <c r="N33727" s="197"/>
      <c r="O33727" s="197"/>
      <c r="P33727" s="231"/>
    </row>
    <row r="33728" spans="2:16">
      <c r="B33728" s="351"/>
      <c r="C33728" s="398"/>
      <c r="D33728" s="399"/>
      <c r="E33728" s="400"/>
      <c r="G33728" s="401"/>
      <c r="H33728" s="401"/>
      <c r="I33728" s="401"/>
      <c r="J33728" s="194"/>
      <c r="K33728" s="194"/>
      <c r="L33728" s="195"/>
      <c r="M33728" s="196"/>
      <c r="N33728" s="197"/>
      <c r="O33728" s="197"/>
      <c r="P33728" s="231"/>
    </row>
    <row r="33729" spans="2:16">
      <c r="B33729" s="351"/>
      <c r="C33729" s="398"/>
      <c r="D33729" s="399"/>
      <c r="E33729" s="400"/>
      <c r="G33729" s="401"/>
      <c r="H33729" s="401"/>
      <c r="I33729" s="401"/>
      <c r="J33729" s="194"/>
      <c r="K33729" s="194"/>
      <c r="L33729" s="195"/>
      <c r="M33729" s="196"/>
      <c r="N33729" s="197"/>
      <c r="O33729" s="197"/>
      <c r="P33729" s="231"/>
    </row>
    <row r="33730" spans="2:16">
      <c r="B33730" s="351"/>
      <c r="C33730" s="398"/>
      <c r="D33730" s="399"/>
      <c r="E33730" s="400"/>
      <c r="G33730" s="401"/>
      <c r="H33730" s="401"/>
      <c r="I33730" s="401"/>
      <c r="J33730" s="194"/>
      <c r="K33730" s="194"/>
      <c r="L33730" s="195"/>
      <c r="M33730" s="196"/>
      <c r="N33730" s="197"/>
      <c r="O33730" s="197"/>
      <c r="P33730" s="231"/>
    </row>
    <row r="33731" spans="2:16">
      <c r="B33731" s="351"/>
      <c r="C33731" s="398"/>
      <c r="D33731" s="399"/>
      <c r="E33731" s="400"/>
      <c r="G33731" s="401"/>
      <c r="H33731" s="401"/>
      <c r="I33731" s="401"/>
      <c r="J33731" s="194"/>
      <c r="K33731" s="194"/>
      <c r="L33731" s="195"/>
      <c r="M33731" s="196"/>
      <c r="N33731" s="197"/>
      <c r="O33731" s="197"/>
      <c r="P33731" s="231"/>
    </row>
    <row r="33732" spans="2:16">
      <c r="B33732" s="351"/>
      <c r="C33732" s="398"/>
      <c r="D33732" s="399"/>
      <c r="E33732" s="400"/>
      <c r="G33732" s="401"/>
      <c r="H33732" s="401"/>
      <c r="I33732" s="401"/>
      <c r="J33732" s="194"/>
      <c r="K33732" s="194"/>
      <c r="L33732" s="195"/>
      <c r="M33732" s="196"/>
      <c r="N33732" s="197"/>
      <c r="O33732" s="197"/>
      <c r="P33732" s="231"/>
    </row>
    <row r="33733" spans="2:16">
      <c r="B33733" s="351"/>
      <c r="C33733" s="398"/>
      <c r="D33733" s="399"/>
      <c r="E33733" s="400"/>
      <c r="G33733" s="401"/>
      <c r="H33733" s="401"/>
      <c r="I33733" s="401"/>
      <c r="J33733" s="194"/>
      <c r="K33733" s="194"/>
      <c r="L33733" s="195"/>
      <c r="M33733" s="196"/>
      <c r="N33733" s="197"/>
      <c r="O33733" s="197"/>
      <c r="P33733" s="231"/>
    </row>
    <row r="33734" spans="2:16">
      <c r="B33734" s="351"/>
      <c r="C33734" s="398"/>
      <c r="D33734" s="399"/>
      <c r="E33734" s="400"/>
      <c r="G33734" s="401"/>
      <c r="H33734" s="401"/>
      <c r="I33734" s="401"/>
      <c r="J33734" s="194"/>
      <c r="K33734" s="194"/>
      <c r="L33734" s="195"/>
      <c r="M33734" s="196"/>
      <c r="N33734" s="197"/>
      <c r="O33734" s="197"/>
      <c r="P33734" s="231"/>
    </row>
    <row r="33735" spans="2:16">
      <c r="B33735" s="351"/>
      <c r="C33735" s="398"/>
      <c r="D33735" s="399"/>
      <c r="E33735" s="400"/>
      <c r="G33735" s="401"/>
      <c r="H33735" s="401"/>
      <c r="I33735" s="401"/>
      <c r="J33735" s="194"/>
      <c r="K33735" s="194"/>
      <c r="L33735" s="195"/>
      <c r="M33735" s="196"/>
      <c r="N33735" s="197"/>
      <c r="O33735" s="197"/>
      <c r="P33735" s="231"/>
    </row>
    <row r="33736" spans="2:16">
      <c r="B33736" s="351"/>
      <c r="C33736" s="398"/>
      <c r="D33736" s="399"/>
      <c r="E33736" s="400"/>
      <c r="G33736" s="401"/>
      <c r="H33736" s="401"/>
      <c r="I33736" s="401"/>
      <c r="J33736" s="194"/>
      <c r="K33736" s="194"/>
      <c r="L33736" s="195"/>
      <c r="M33736" s="196"/>
      <c r="N33736" s="197"/>
      <c r="O33736" s="197"/>
      <c r="P33736" s="231"/>
    </row>
    <row r="33737" spans="2:16">
      <c r="B33737" s="351"/>
      <c r="C33737" s="398"/>
      <c r="D33737" s="399"/>
      <c r="E33737" s="400"/>
      <c r="G33737" s="401"/>
      <c r="H33737" s="401"/>
      <c r="I33737" s="401"/>
      <c r="J33737" s="194"/>
      <c r="K33737" s="194"/>
      <c r="L33737" s="195"/>
      <c r="M33737" s="196"/>
      <c r="N33737" s="197"/>
      <c r="O33737" s="197"/>
      <c r="P33737" s="231"/>
    </row>
    <row r="33738" spans="2:16">
      <c r="B33738" s="351"/>
      <c r="C33738" s="398"/>
      <c r="D33738" s="399"/>
      <c r="E33738" s="400"/>
      <c r="G33738" s="401"/>
      <c r="H33738" s="401"/>
      <c r="I33738" s="401"/>
      <c r="J33738" s="194"/>
      <c r="K33738" s="194"/>
      <c r="L33738" s="195"/>
      <c r="M33738" s="196"/>
      <c r="N33738" s="197"/>
      <c r="O33738" s="197"/>
      <c r="P33738" s="231"/>
    </row>
    <row r="33739" spans="2:16">
      <c r="B33739" s="351"/>
      <c r="C33739" s="398"/>
      <c r="D33739" s="399"/>
      <c r="E33739" s="400"/>
      <c r="G33739" s="401"/>
      <c r="H33739" s="401"/>
      <c r="I33739" s="401"/>
      <c r="J33739" s="194"/>
      <c r="K33739" s="194"/>
      <c r="L33739" s="195"/>
      <c r="M33739" s="196"/>
      <c r="N33739" s="197"/>
      <c r="O33739" s="197"/>
      <c r="P33739" s="231"/>
    </row>
    <row r="33740" spans="2:16">
      <c r="B33740" s="351"/>
      <c r="C33740" s="398"/>
      <c r="D33740" s="399"/>
      <c r="E33740" s="400"/>
      <c r="G33740" s="401"/>
      <c r="H33740" s="401"/>
      <c r="I33740" s="401"/>
      <c r="J33740" s="194"/>
      <c r="K33740" s="194"/>
      <c r="L33740" s="195"/>
      <c r="M33740" s="196"/>
      <c r="N33740" s="197"/>
      <c r="O33740" s="197"/>
      <c r="P33740" s="231"/>
    </row>
    <row r="33741" spans="2:16">
      <c r="B33741" s="351"/>
      <c r="C33741" s="398"/>
      <c r="D33741" s="399"/>
      <c r="E33741" s="400"/>
      <c r="G33741" s="401"/>
      <c r="H33741" s="401"/>
      <c r="I33741" s="401"/>
      <c r="J33741" s="194"/>
      <c r="K33741" s="194"/>
      <c r="L33741" s="195"/>
      <c r="M33741" s="196"/>
      <c r="N33741" s="197"/>
      <c r="O33741" s="197"/>
      <c r="P33741" s="231"/>
    </row>
    <row r="33742" spans="2:16">
      <c r="B33742" s="351"/>
      <c r="C33742" s="398"/>
      <c r="D33742" s="399"/>
      <c r="E33742" s="400"/>
      <c r="G33742" s="401"/>
      <c r="H33742" s="401"/>
      <c r="I33742" s="401"/>
      <c r="J33742" s="194"/>
      <c r="K33742" s="194"/>
      <c r="L33742" s="195"/>
      <c r="M33742" s="196"/>
      <c r="N33742" s="197"/>
      <c r="O33742" s="197"/>
      <c r="P33742" s="231"/>
    </row>
    <row r="33743" spans="2:16">
      <c r="B33743" s="351"/>
      <c r="C33743" s="398"/>
      <c r="D33743" s="399"/>
      <c r="E33743" s="400"/>
      <c r="G33743" s="401"/>
      <c r="H33743" s="401"/>
      <c r="I33743" s="401"/>
      <c r="J33743" s="194"/>
      <c r="K33743" s="194"/>
      <c r="L33743" s="195"/>
      <c r="M33743" s="196"/>
      <c r="N33743" s="197"/>
      <c r="O33743" s="197"/>
      <c r="P33743" s="231"/>
    </row>
    <row r="33744" spans="2:16">
      <c r="B33744" s="351"/>
      <c r="C33744" s="398"/>
      <c r="D33744" s="399"/>
      <c r="E33744" s="400"/>
      <c r="G33744" s="401"/>
      <c r="H33744" s="401"/>
      <c r="I33744" s="401"/>
      <c r="J33744" s="194"/>
      <c r="K33744" s="194"/>
      <c r="L33744" s="195"/>
      <c r="M33744" s="196"/>
      <c r="N33744" s="197"/>
      <c r="O33744" s="197"/>
      <c r="P33744" s="231"/>
    </row>
    <row r="33745" spans="2:16">
      <c r="B33745" s="351"/>
      <c r="C33745" s="398"/>
      <c r="D33745" s="399"/>
      <c r="E33745" s="400"/>
      <c r="G33745" s="401"/>
      <c r="H33745" s="401"/>
      <c r="I33745" s="401"/>
      <c r="J33745" s="194"/>
      <c r="K33745" s="194"/>
      <c r="L33745" s="195"/>
      <c r="M33745" s="196"/>
      <c r="N33745" s="197"/>
      <c r="O33745" s="197"/>
      <c r="P33745" s="231"/>
    </row>
    <row r="33746" spans="2:16">
      <c r="B33746" s="351"/>
      <c r="C33746" s="398"/>
      <c r="D33746" s="399"/>
      <c r="E33746" s="400"/>
      <c r="G33746" s="401"/>
      <c r="H33746" s="401"/>
      <c r="I33746" s="401"/>
      <c r="J33746" s="194"/>
      <c r="K33746" s="194"/>
      <c r="L33746" s="195"/>
      <c r="M33746" s="196"/>
      <c r="N33746" s="197"/>
      <c r="O33746" s="197"/>
      <c r="P33746" s="231"/>
    </row>
    <row r="33747" spans="2:16">
      <c r="B33747" s="351"/>
      <c r="C33747" s="398"/>
      <c r="D33747" s="399"/>
      <c r="E33747" s="400"/>
      <c r="G33747" s="401"/>
      <c r="H33747" s="401"/>
      <c r="I33747" s="401"/>
      <c r="J33747" s="194"/>
      <c r="K33747" s="194"/>
      <c r="L33747" s="195"/>
      <c r="M33747" s="196"/>
      <c r="N33747" s="197"/>
      <c r="O33747" s="197"/>
      <c r="P33747" s="231"/>
    </row>
    <row r="33748" spans="2:16">
      <c r="B33748" s="351"/>
      <c r="C33748" s="398"/>
      <c r="D33748" s="399"/>
      <c r="E33748" s="400"/>
      <c r="G33748" s="401"/>
      <c r="H33748" s="401"/>
      <c r="I33748" s="401"/>
      <c r="J33748" s="194"/>
      <c r="K33748" s="194"/>
      <c r="L33748" s="195"/>
      <c r="M33748" s="196"/>
      <c r="N33748" s="197"/>
      <c r="O33748" s="197"/>
      <c r="P33748" s="231"/>
    </row>
    <row r="33749" spans="2:16">
      <c r="B33749" s="351"/>
      <c r="C33749" s="398"/>
      <c r="D33749" s="399"/>
      <c r="E33749" s="400"/>
      <c r="G33749" s="401"/>
      <c r="H33749" s="401"/>
      <c r="I33749" s="401"/>
      <c r="J33749" s="194"/>
      <c r="K33749" s="194"/>
      <c r="L33749" s="195"/>
      <c r="M33749" s="196"/>
      <c r="N33749" s="197"/>
      <c r="O33749" s="197"/>
      <c r="P33749" s="231"/>
    </row>
    <row r="33750" spans="2:16">
      <c r="B33750" s="351"/>
      <c r="C33750" s="398"/>
      <c r="D33750" s="399"/>
      <c r="E33750" s="400"/>
      <c r="G33750" s="401"/>
      <c r="H33750" s="401"/>
      <c r="I33750" s="401"/>
      <c r="J33750" s="194"/>
      <c r="K33750" s="194"/>
      <c r="L33750" s="195"/>
      <c r="M33750" s="196"/>
      <c r="N33750" s="197"/>
      <c r="O33750" s="197"/>
      <c r="P33750" s="231"/>
    </row>
    <row r="33751" spans="2:16">
      <c r="B33751" s="351"/>
      <c r="C33751" s="398"/>
      <c r="D33751" s="399"/>
      <c r="E33751" s="400"/>
      <c r="G33751" s="401"/>
      <c r="H33751" s="401"/>
      <c r="I33751" s="401"/>
      <c r="J33751" s="194"/>
      <c r="K33751" s="194"/>
      <c r="L33751" s="195"/>
      <c r="M33751" s="196"/>
      <c r="N33751" s="197"/>
      <c r="O33751" s="197"/>
      <c r="P33751" s="231"/>
    </row>
    <row r="33752" spans="2:16">
      <c r="B33752" s="351"/>
      <c r="C33752" s="398"/>
      <c r="D33752" s="399"/>
      <c r="E33752" s="400"/>
      <c r="G33752" s="401"/>
      <c r="H33752" s="401"/>
      <c r="I33752" s="401"/>
      <c r="J33752" s="194"/>
      <c r="K33752" s="194"/>
      <c r="L33752" s="195"/>
      <c r="M33752" s="196"/>
      <c r="N33752" s="197"/>
      <c r="O33752" s="197"/>
      <c r="P33752" s="231"/>
    </row>
    <row r="33753" spans="2:16">
      <c r="B33753" s="351"/>
      <c r="C33753" s="398"/>
      <c r="D33753" s="399"/>
      <c r="E33753" s="400"/>
      <c r="G33753" s="401"/>
      <c r="H33753" s="401"/>
      <c r="I33753" s="401"/>
      <c r="J33753" s="194"/>
      <c r="K33753" s="194"/>
      <c r="L33753" s="195"/>
      <c r="M33753" s="196"/>
      <c r="N33753" s="197"/>
      <c r="O33753" s="197"/>
      <c r="P33753" s="231"/>
    </row>
    <row r="33754" spans="2:16">
      <c r="B33754" s="351"/>
      <c r="C33754" s="398"/>
      <c r="D33754" s="399"/>
      <c r="E33754" s="400"/>
      <c r="G33754" s="401"/>
      <c r="H33754" s="401"/>
      <c r="I33754" s="401"/>
      <c r="J33754" s="194"/>
      <c r="K33754" s="194"/>
      <c r="L33754" s="195"/>
      <c r="M33754" s="196"/>
      <c r="N33754" s="197"/>
      <c r="O33754" s="197"/>
      <c r="P33754" s="231"/>
    </row>
    <row r="33755" spans="2:16">
      <c r="B33755" s="351"/>
      <c r="C33755" s="398"/>
      <c r="D33755" s="399"/>
      <c r="E33755" s="400"/>
      <c r="G33755" s="401"/>
      <c r="H33755" s="401"/>
      <c r="I33755" s="401"/>
      <c r="J33755" s="194"/>
      <c r="K33755" s="194"/>
      <c r="L33755" s="195"/>
      <c r="M33755" s="196"/>
      <c r="N33755" s="197"/>
      <c r="O33755" s="197"/>
      <c r="P33755" s="231"/>
    </row>
    <row r="33756" spans="2:16">
      <c r="B33756" s="351"/>
      <c r="C33756" s="398"/>
      <c r="D33756" s="399"/>
      <c r="E33756" s="400"/>
      <c r="G33756" s="401"/>
      <c r="H33756" s="401"/>
      <c r="I33756" s="401"/>
      <c r="J33756" s="194"/>
      <c r="K33756" s="194"/>
      <c r="L33756" s="195"/>
      <c r="M33756" s="196"/>
      <c r="N33756" s="197"/>
      <c r="O33756" s="197"/>
      <c r="P33756" s="231"/>
    </row>
    <row r="33757" spans="2:16">
      <c r="B33757" s="351"/>
      <c r="C33757" s="398"/>
      <c r="D33757" s="399"/>
      <c r="E33757" s="400"/>
      <c r="G33757" s="401"/>
      <c r="H33757" s="401"/>
      <c r="I33757" s="401"/>
      <c r="J33757" s="194"/>
      <c r="K33757" s="194"/>
      <c r="L33757" s="195"/>
      <c r="M33757" s="196"/>
      <c r="N33757" s="197"/>
      <c r="O33757" s="197"/>
      <c r="P33757" s="231"/>
    </row>
    <row r="33758" spans="2:16">
      <c r="B33758" s="351"/>
      <c r="C33758" s="398"/>
      <c r="D33758" s="399"/>
      <c r="E33758" s="400"/>
      <c r="G33758" s="401"/>
      <c r="H33758" s="401"/>
      <c r="I33758" s="401"/>
      <c r="J33758" s="194"/>
      <c r="K33758" s="194"/>
      <c r="L33758" s="195"/>
      <c r="M33758" s="196"/>
      <c r="N33758" s="197"/>
      <c r="O33758" s="197"/>
      <c r="P33758" s="231"/>
    </row>
    <row r="33759" spans="2:16">
      <c r="B33759" s="351"/>
      <c r="C33759" s="398"/>
      <c r="D33759" s="399"/>
      <c r="E33759" s="400"/>
      <c r="G33759" s="401"/>
      <c r="H33759" s="401"/>
      <c r="I33759" s="401"/>
      <c r="J33759" s="194"/>
      <c r="K33759" s="194"/>
      <c r="L33759" s="195"/>
      <c r="M33759" s="196"/>
      <c r="N33759" s="197"/>
      <c r="O33759" s="197"/>
      <c r="P33759" s="231"/>
    </row>
    <row r="33760" spans="2:16">
      <c r="B33760" s="351"/>
      <c r="C33760" s="398"/>
      <c r="D33760" s="399"/>
      <c r="E33760" s="400"/>
      <c r="G33760" s="401"/>
      <c r="H33760" s="401"/>
      <c r="I33760" s="401"/>
      <c r="J33760" s="194"/>
      <c r="K33760" s="194"/>
      <c r="L33760" s="195"/>
      <c r="M33760" s="196"/>
      <c r="N33760" s="197"/>
      <c r="O33760" s="197"/>
      <c r="P33760" s="231"/>
    </row>
    <row r="33761" spans="2:16">
      <c r="B33761" s="351"/>
      <c r="C33761" s="398"/>
      <c r="D33761" s="399"/>
      <c r="E33761" s="400"/>
      <c r="G33761" s="401"/>
      <c r="H33761" s="401"/>
      <c r="I33761" s="401"/>
      <c r="J33761" s="194"/>
      <c r="K33761" s="194"/>
      <c r="L33761" s="195"/>
      <c r="M33761" s="196"/>
      <c r="N33761" s="197"/>
      <c r="O33761" s="197"/>
      <c r="P33761" s="231"/>
    </row>
    <row r="33762" spans="2:16">
      <c r="B33762" s="351"/>
      <c r="C33762" s="398"/>
      <c r="D33762" s="399"/>
      <c r="E33762" s="400"/>
      <c r="G33762" s="401"/>
      <c r="H33762" s="401"/>
      <c r="I33762" s="401"/>
      <c r="J33762" s="194"/>
      <c r="K33762" s="194"/>
      <c r="L33762" s="195"/>
      <c r="M33762" s="196"/>
      <c r="N33762" s="197"/>
      <c r="O33762" s="197"/>
      <c r="P33762" s="231"/>
    </row>
    <row r="33763" spans="2:16">
      <c r="B33763" s="351"/>
      <c r="C33763" s="398"/>
      <c r="D33763" s="399"/>
      <c r="E33763" s="400"/>
      <c r="G33763" s="401"/>
      <c r="H33763" s="401"/>
      <c r="I33763" s="401"/>
      <c r="J33763" s="194"/>
      <c r="K33763" s="194"/>
      <c r="L33763" s="195"/>
      <c r="M33763" s="196"/>
      <c r="N33763" s="197"/>
      <c r="O33763" s="197"/>
      <c r="P33763" s="231"/>
    </row>
    <row r="33764" spans="2:16">
      <c r="B33764" s="351"/>
      <c r="C33764" s="398"/>
      <c r="D33764" s="399"/>
      <c r="E33764" s="400"/>
      <c r="G33764" s="401"/>
      <c r="H33764" s="401"/>
      <c r="I33764" s="401"/>
      <c r="J33764" s="194"/>
      <c r="K33764" s="194"/>
      <c r="L33764" s="195"/>
      <c r="M33764" s="196"/>
      <c r="N33764" s="197"/>
      <c r="O33764" s="197"/>
      <c r="P33764" s="231"/>
    </row>
    <row r="33765" spans="2:16">
      <c r="B33765" s="351"/>
      <c r="C33765" s="398"/>
      <c r="D33765" s="399"/>
      <c r="E33765" s="400"/>
      <c r="G33765" s="401"/>
      <c r="H33765" s="401"/>
      <c r="I33765" s="401"/>
      <c r="J33765" s="194"/>
      <c r="K33765" s="194"/>
      <c r="L33765" s="195"/>
      <c r="M33765" s="196"/>
      <c r="N33765" s="197"/>
      <c r="O33765" s="197"/>
      <c r="P33765" s="231"/>
    </row>
    <row r="33766" spans="2:16">
      <c r="B33766" s="351"/>
      <c r="C33766" s="398"/>
      <c r="D33766" s="399"/>
      <c r="E33766" s="400"/>
      <c r="G33766" s="401"/>
      <c r="H33766" s="401"/>
      <c r="I33766" s="401"/>
      <c r="J33766" s="194"/>
      <c r="K33766" s="194"/>
      <c r="L33766" s="195"/>
      <c r="M33766" s="196"/>
      <c r="N33766" s="197"/>
      <c r="O33766" s="197"/>
      <c r="P33766" s="231"/>
    </row>
    <row r="33767" spans="2:16">
      <c r="B33767" s="351"/>
      <c r="C33767" s="398"/>
      <c r="D33767" s="399"/>
      <c r="E33767" s="400"/>
      <c r="G33767" s="401"/>
      <c r="H33767" s="401"/>
      <c r="I33767" s="401"/>
      <c r="J33767" s="194"/>
      <c r="K33767" s="194"/>
      <c r="L33767" s="195"/>
      <c r="M33767" s="196"/>
      <c r="N33767" s="197"/>
      <c r="O33767" s="197"/>
      <c r="P33767" s="231"/>
    </row>
    <row r="33768" spans="2:16">
      <c r="B33768" s="351"/>
      <c r="C33768" s="398"/>
      <c r="D33768" s="399"/>
      <c r="E33768" s="400"/>
      <c r="G33768" s="401"/>
      <c r="H33768" s="401"/>
      <c r="I33768" s="401"/>
      <c r="J33768" s="194"/>
      <c r="K33768" s="194"/>
      <c r="L33768" s="195"/>
      <c r="M33768" s="196"/>
      <c r="N33768" s="197"/>
      <c r="O33768" s="197"/>
      <c r="P33768" s="231"/>
    </row>
    <row r="33769" spans="2:16">
      <c r="B33769" s="351"/>
      <c r="C33769" s="398"/>
      <c r="D33769" s="399"/>
      <c r="E33769" s="400"/>
      <c r="G33769" s="401"/>
      <c r="H33769" s="401"/>
      <c r="I33769" s="401"/>
      <c r="J33769" s="194"/>
      <c r="K33769" s="194"/>
      <c r="L33769" s="195"/>
      <c r="M33769" s="196"/>
      <c r="N33769" s="197"/>
      <c r="O33769" s="197"/>
      <c r="P33769" s="231"/>
    </row>
    <row r="33770" spans="2:16">
      <c r="B33770" s="351"/>
      <c r="C33770" s="398"/>
      <c r="D33770" s="399"/>
      <c r="E33770" s="400"/>
      <c r="G33770" s="401"/>
      <c r="H33770" s="401"/>
      <c r="I33770" s="401"/>
      <c r="J33770" s="194"/>
      <c r="K33770" s="194"/>
      <c r="L33770" s="195"/>
      <c r="M33770" s="196"/>
      <c r="N33770" s="197"/>
      <c r="O33770" s="197"/>
      <c r="P33770" s="231"/>
    </row>
    <row r="33771" spans="2:16">
      <c r="B33771" s="351"/>
      <c r="C33771" s="398"/>
      <c r="D33771" s="399"/>
      <c r="E33771" s="400"/>
      <c r="G33771" s="401"/>
      <c r="H33771" s="401"/>
      <c r="I33771" s="401"/>
      <c r="J33771" s="194"/>
      <c r="K33771" s="194"/>
      <c r="L33771" s="195"/>
      <c r="M33771" s="196"/>
      <c r="N33771" s="197"/>
      <c r="O33771" s="197"/>
      <c r="P33771" s="231"/>
    </row>
    <row r="33772" spans="2:16">
      <c r="B33772" s="351"/>
      <c r="C33772" s="398"/>
      <c r="D33772" s="399"/>
      <c r="E33772" s="400"/>
      <c r="G33772" s="401"/>
      <c r="H33772" s="401"/>
      <c r="I33772" s="401"/>
      <c r="J33772" s="194"/>
      <c r="K33772" s="194"/>
      <c r="L33772" s="195"/>
      <c r="M33772" s="196"/>
      <c r="N33772" s="197"/>
      <c r="O33772" s="197"/>
      <c r="P33772" s="231"/>
    </row>
    <row r="33773" spans="2:16">
      <c r="B33773" s="351"/>
      <c r="C33773" s="398"/>
      <c r="D33773" s="399"/>
      <c r="E33773" s="400"/>
      <c r="G33773" s="401"/>
      <c r="H33773" s="401"/>
      <c r="I33773" s="401"/>
      <c r="J33773" s="194"/>
      <c r="K33773" s="194"/>
      <c r="L33773" s="195"/>
      <c r="M33773" s="196"/>
      <c r="N33773" s="197"/>
      <c r="O33773" s="197"/>
      <c r="P33773" s="231"/>
    </row>
    <row r="33774" spans="2:16">
      <c r="B33774" s="351"/>
      <c r="C33774" s="398"/>
      <c r="D33774" s="399"/>
      <c r="E33774" s="400"/>
      <c r="G33774" s="401"/>
      <c r="H33774" s="401"/>
      <c r="I33774" s="401"/>
      <c r="J33774" s="194"/>
      <c r="K33774" s="194"/>
      <c r="L33774" s="195"/>
      <c r="M33774" s="196"/>
      <c r="N33774" s="197"/>
      <c r="O33774" s="197"/>
      <c r="P33774" s="231"/>
    </row>
    <row r="33775" spans="2:16">
      <c r="B33775" s="351"/>
      <c r="C33775" s="398"/>
      <c r="D33775" s="399"/>
      <c r="E33775" s="400"/>
      <c r="G33775" s="401"/>
      <c r="H33775" s="401"/>
      <c r="I33775" s="401"/>
      <c r="J33775" s="194"/>
      <c r="K33775" s="194"/>
      <c r="L33775" s="195"/>
      <c r="M33775" s="196"/>
      <c r="N33775" s="197"/>
      <c r="O33775" s="197"/>
      <c r="P33775" s="231"/>
    </row>
    <row r="33776" spans="2:16">
      <c r="B33776" s="351"/>
      <c r="C33776" s="398"/>
      <c r="D33776" s="399"/>
      <c r="E33776" s="400"/>
      <c r="G33776" s="401"/>
      <c r="H33776" s="401"/>
      <c r="I33776" s="401"/>
      <c r="J33776" s="194"/>
      <c r="K33776" s="194"/>
      <c r="L33776" s="195"/>
      <c r="M33776" s="196"/>
      <c r="N33776" s="197"/>
      <c r="O33776" s="197"/>
      <c r="P33776" s="231"/>
    </row>
    <row r="33777" spans="2:16">
      <c r="B33777" s="351"/>
      <c r="C33777" s="398"/>
      <c r="D33777" s="399"/>
      <c r="E33777" s="400"/>
      <c r="G33777" s="401"/>
      <c r="H33777" s="401"/>
      <c r="I33777" s="401"/>
      <c r="J33777" s="194"/>
      <c r="K33777" s="194"/>
      <c r="L33777" s="195"/>
      <c r="M33777" s="196"/>
      <c r="N33777" s="197"/>
      <c r="O33777" s="197"/>
      <c r="P33777" s="231"/>
    </row>
    <row r="33778" spans="2:16">
      <c r="B33778" s="351"/>
      <c r="C33778" s="398"/>
      <c r="D33778" s="399"/>
      <c r="E33778" s="400"/>
      <c r="G33778" s="401"/>
      <c r="H33778" s="401"/>
      <c r="I33778" s="401"/>
      <c r="J33778" s="194"/>
      <c r="K33778" s="194"/>
      <c r="L33778" s="195"/>
      <c r="M33778" s="196"/>
      <c r="N33778" s="197"/>
      <c r="O33778" s="197"/>
      <c r="P33778" s="231"/>
    </row>
    <row r="33779" spans="2:16">
      <c r="B33779" s="351"/>
      <c r="C33779" s="398"/>
      <c r="D33779" s="399"/>
      <c r="E33779" s="400"/>
      <c r="G33779" s="401"/>
      <c r="H33779" s="401"/>
      <c r="I33779" s="401"/>
      <c r="J33779" s="194"/>
      <c r="K33779" s="194"/>
      <c r="L33779" s="195"/>
      <c r="M33779" s="196"/>
      <c r="N33779" s="197"/>
      <c r="O33779" s="197"/>
      <c r="P33779" s="231"/>
    </row>
    <row r="33780" spans="2:16">
      <c r="B33780" s="351"/>
      <c r="C33780" s="398"/>
      <c r="D33780" s="399"/>
      <c r="E33780" s="400"/>
      <c r="G33780" s="401"/>
      <c r="H33780" s="401"/>
      <c r="I33780" s="401"/>
      <c r="J33780" s="194"/>
      <c r="K33780" s="194"/>
      <c r="L33780" s="195"/>
      <c r="M33780" s="196"/>
      <c r="N33780" s="197"/>
      <c r="O33780" s="197"/>
      <c r="P33780" s="231"/>
    </row>
    <row r="33781" spans="2:16">
      <c r="B33781" s="351"/>
      <c r="C33781" s="398"/>
      <c r="D33781" s="399"/>
      <c r="E33781" s="400"/>
      <c r="G33781" s="401"/>
      <c r="H33781" s="401"/>
      <c r="I33781" s="401"/>
      <c r="J33781" s="194"/>
      <c r="K33781" s="194"/>
      <c r="L33781" s="195"/>
      <c r="M33781" s="196"/>
      <c r="N33781" s="197"/>
      <c r="O33781" s="197"/>
      <c r="P33781" s="231"/>
    </row>
    <row r="33782" spans="2:16">
      <c r="B33782" s="351"/>
      <c r="C33782" s="398"/>
      <c r="D33782" s="399"/>
      <c r="E33782" s="400"/>
      <c r="G33782" s="401"/>
      <c r="H33782" s="401"/>
      <c r="I33782" s="401"/>
      <c r="J33782" s="194"/>
      <c r="K33782" s="194"/>
      <c r="L33782" s="195"/>
      <c r="M33782" s="196"/>
      <c r="N33782" s="197"/>
      <c r="O33782" s="197"/>
      <c r="P33782" s="231"/>
    </row>
    <row r="33783" spans="2:16">
      <c r="B33783" s="351"/>
      <c r="C33783" s="398"/>
      <c r="D33783" s="399"/>
      <c r="E33783" s="400"/>
      <c r="G33783" s="401"/>
      <c r="H33783" s="401"/>
      <c r="I33783" s="401"/>
      <c r="J33783" s="194"/>
      <c r="K33783" s="194"/>
      <c r="L33783" s="195"/>
      <c r="M33783" s="196"/>
      <c r="N33783" s="197"/>
      <c r="O33783" s="197"/>
      <c r="P33783" s="231"/>
    </row>
    <row r="33784" spans="2:16">
      <c r="B33784" s="351"/>
      <c r="C33784" s="398"/>
      <c r="D33784" s="399"/>
      <c r="E33784" s="400"/>
      <c r="G33784" s="401"/>
      <c r="H33784" s="401"/>
      <c r="I33784" s="401"/>
      <c r="J33784" s="194"/>
      <c r="K33784" s="194"/>
      <c r="L33784" s="195"/>
      <c r="M33784" s="196"/>
      <c r="N33784" s="197"/>
      <c r="O33784" s="197"/>
      <c r="P33784" s="231"/>
    </row>
    <row r="33785" spans="2:16">
      <c r="B33785" s="351"/>
      <c r="C33785" s="398"/>
      <c r="D33785" s="399"/>
      <c r="E33785" s="400"/>
      <c r="G33785" s="401"/>
      <c r="H33785" s="401"/>
      <c r="I33785" s="401"/>
      <c r="J33785" s="194"/>
      <c r="K33785" s="194"/>
      <c r="L33785" s="195"/>
      <c r="M33785" s="196"/>
      <c r="N33785" s="197"/>
      <c r="O33785" s="197"/>
      <c r="P33785" s="231"/>
    </row>
    <row r="33786" spans="2:16">
      <c r="B33786" s="351"/>
      <c r="C33786" s="398"/>
      <c r="D33786" s="399"/>
      <c r="E33786" s="400"/>
      <c r="G33786" s="401"/>
      <c r="H33786" s="401"/>
      <c r="I33786" s="401"/>
      <c r="J33786" s="194"/>
      <c r="K33786" s="194"/>
      <c r="L33786" s="195"/>
      <c r="M33786" s="196"/>
      <c r="N33786" s="197"/>
      <c r="O33786" s="197"/>
      <c r="P33786" s="231"/>
    </row>
    <row r="33787" spans="2:16">
      <c r="B33787" s="351"/>
      <c r="C33787" s="398"/>
      <c r="D33787" s="399"/>
      <c r="E33787" s="400"/>
      <c r="G33787" s="401"/>
      <c r="H33787" s="401"/>
      <c r="I33787" s="401"/>
      <c r="J33787" s="194"/>
      <c r="K33787" s="194"/>
      <c r="L33787" s="195"/>
      <c r="M33787" s="196"/>
      <c r="N33787" s="197"/>
      <c r="O33787" s="197"/>
      <c r="P33787" s="231"/>
    </row>
    <row r="33788" spans="2:16">
      <c r="B33788" s="351"/>
      <c r="C33788" s="398"/>
      <c r="D33788" s="399"/>
      <c r="E33788" s="400"/>
      <c r="G33788" s="401"/>
      <c r="H33788" s="401"/>
      <c r="I33788" s="401"/>
      <c r="J33788" s="194"/>
      <c r="K33788" s="194"/>
      <c r="L33788" s="195"/>
      <c r="M33788" s="196"/>
      <c r="N33788" s="197"/>
      <c r="O33788" s="197"/>
      <c r="P33788" s="231"/>
    </row>
    <row r="33789" spans="2:16">
      <c r="B33789" s="351"/>
      <c r="C33789" s="398"/>
      <c r="D33789" s="399"/>
      <c r="E33789" s="400"/>
      <c r="G33789" s="401"/>
      <c r="H33789" s="401"/>
      <c r="I33789" s="401"/>
      <c r="J33789" s="194"/>
      <c r="K33789" s="194"/>
      <c r="L33789" s="195"/>
      <c r="M33789" s="196"/>
      <c r="N33789" s="197"/>
      <c r="O33789" s="197"/>
      <c r="P33789" s="231"/>
    </row>
    <row r="33790" spans="2:16">
      <c r="B33790" s="351"/>
      <c r="C33790" s="398"/>
      <c r="D33790" s="399"/>
      <c r="E33790" s="400"/>
      <c r="G33790" s="401"/>
      <c r="H33790" s="401"/>
      <c r="I33790" s="401"/>
      <c r="J33790" s="194"/>
      <c r="K33790" s="194"/>
      <c r="L33790" s="195"/>
      <c r="M33790" s="196"/>
      <c r="N33790" s="197"/>
      <c r="O33790" s="197"/>
      <c r="P33790" s="231"/>
    </row>
    <row r="33791" spans="2:16">
      <c r="B33791" s="351"/>
      <c r="C33791" s="398"/>
      <c r="D33791" s="399"/>
      <c r="E33791" s="400"/>
      <c r="G33791" s="401"/>
      <c r="H33791" s="401"/>
      <c r="I33791" s="401"/>
      <c r="J33791" s="194"/>
      <c r="K33791" s="194"/>
      <c r="L33791" s="195"/>
      <c r="M33791" s="196"/>
      <c r="N33791" s="197"/>
      <c r="O33791" s="197"/>
      <c r="P33791" s="231"/>
    </row>
    <row r="33792" spans="2:16">
      <c r="B33792" s="351"/>
      <c r="C33792" s="398"/>
      <c r="D33792" s="399"/>
      <c r="E33792" s="400"/>
      <c r="G33792" s="401"/>
      <c r="H33792" s="401"/>
      <c r="I33792" s="401"/>
      <c r="J33792" s="194"/>
      <c r="K33792" s="194"/>
      <c r="L33792" s="195"/>
      <c r="M33792" s="196"/>
      <c r="N33792" s="197"/>
      <c r="O33792" s="197"/>
      <c r="P33792" s="231"/>
    </row>
    <row r="33793" spans="2:16">
      <c r="B33793" s="351"/>
      <c r="C33793" s="398"/>
      <c r="D33793" s="399"/>
      <c r="E33793" s="400"/>
      <c r="G33793" s="401"/>
      <c r="H33793" s="401"/>
      <c r="I33793" s="401"/>
      <c r="J33793" s="194"/>
      <c r="K33793" s="194"/>
      <c r="L33793" s="195"/>
      <c r="M33793" s="196"/>
      <c r="N33793" s="197"/>
      <c r="O33793" s="197"/>
      <c r="P33793" s="231"/>
    </row>
    <row r="33794" spans="2:16">
      <c r="B33794" s="351"/>
      <c r="C33794" s="398"/>
      <c r="D33794" s="399"/>
      <c r="E33794" s="400"/>
      <c r="G33794" s="401"/>
      <c r="H33794" s="401"/>
      <c r="I33794" s="401"/>
      <c r="J33794" s="194"/>
      <c r="K33794" s="194"/>
      <c r="L33794" s="195"/>
      <c r="M33794" s="196"/>
      <c r="N33794" s="197"/>
      <c r="O33794" s="197"/>
      <c r="P33794" s="231"/>
    </row>
    <row r="33795" spans="2:16">
      <c r="B33795" s="351"/>
      <c r="C33795" s="398"/>
      <c r="D33795" s="399"/>
      <c r="E33795" s="400"/>
      <c r="G33795" s="401"/>
      <c r="H33795" s="401"/>
      <c r="I33795" s="401"/>
      <c r="J33795" s="194"/>
      <c r="K33795" s="194"/>
      <c r="L33795" s="195"/>
      <c r="M33795" s="196"/>
      <c r="N33795" s="197"/>
      <c r="O33795" s="197"/>
      <c r="P33795" s="231"/>
    </row>
    <row r="33796" spans="2:16">
      <c r="B33796" s="351"/>
      <c r="C33796" s="398"/>
      <c r="D33796" s="399"/>
      <c r="E33796" s="400"/>
      <c r="G33796" s="401"/>
      <c r="H33796" s="401"/>
      <c r="I33796" s="401"/>
      <c r="J33796" s="194"/>
      <c r="K33796" s="194"/>
      <c r="L33796" s="195"/>
      <c r="M33796" s="196"/>
      <c r="N33796" s="197"/>
      <c r="O33796" s="197"/>
      <c r="P33796" s="231"/>
    </row>
    <row r="33797" spans="2:16">
      <c r="B33797" s="351"/>
      <c r="C33797" s="398"/>
      <c r="D33797" s="399"/>
      <c r="E33797" s="400"/>
      <c r="G33797" s="401"/>
      <c r="H33797" s="401"/>
      <c r="I33797" s="401"/>
      <c r="J33797" s="194"/>
      <c r="K33797" s="194"/>
      <c r="L33797" s="195"/>
      <c r="M33797" s="196"/>
      <c r="N33797" s="197"/>
      <c r="O33797" s="197"/>
      <c r="P33797" s="231"/>
    </row>
    <row r="33798" spans="2:16">
      <c r="B33798" s="351"/>
      <c r="C33798" s="398"/>
      <c r="D33798" s="399"/>
      <c r="E33798" s="400"/>
      <c r="G33798" s="401"/>
      <c r="H33798" s="401"/>
      <c r="I33798" s="401"/>
      <c r="J33798" s="194"/>
      <c r="K33798" s="194"/>
      <c r="L33798" s="195"/>
      <c r="M33798" s="196"/>
      <c r="N33798" s="197"/>
      <c r="O33798" s="197"/>
      <c r="P33798" s="231"/>
    </row>
    <row r="33799" spans="2:16">
      <c r="B33799" s="351"/>
      <c r="C33799" s="398"/>
      <c r="D33799" s="399"/>
      <c r="E33799" s="400"/>
      <c r="G33799" s="401"/>
      <c r="H33799" s="401"/>
      <c r="I33799" s="401"/>
      <c r="J33799" s="194"/>
      <c r="K33799" s="194"/>
      <c r="L33799" s="195"/>
      <c r="M33799" s="196"/>
      <c r="N33799" s="197"/>
      <c r="O33799" s="197"/>
      <c r="P33799" s="231"/>
    </row>
    <row r="33800" spans="2:16">
      <c r="B33800" s="351"/>
      <c r="C33800" s="398"/>
      <c r="D33800" s="399"/>
      <c r="E33800" s="400"/>
      <c r="G33800" s="401"/>
      <c r="H33800" s="401"/>
      <c r="I33800" s="401"/>
      <c r="J33800" s="194"/>
      <c r="K33800" s="194"/>
      <c r="L33800" s="195"/>
      <c r="M33800" s="196"/>
      <c r="N33800" s="197"/>
      <c r="O33800" s="197"/>
      <c r="P33800" s="231"/>
    </row>
    <row r="33801" spans="2:16">
      <c r="B33801" s="351"/>
      <c r="C33801" s="398"/>
      <c r="D33801" s="399"/>
      <c r="E33801" s="400"/>
      <c r="G33801" s="401"/>
      <c r="H33801" s="401"/>
      <c r="I33801" s="401"/>
      <c r="J33801" s="194"/>
      <c r="K33801" s="194"/>
      <c r="L33801" s="195"/>
      <c r="M33801" s="196"/>
      <c r="N33801" s="197"/>
      <c r="O33801" s="197"/>
      <c r="P33801" s="231"/>
    </row>
    <row r="33802" spans="2:16">
      <c r="B33802" s="351"/>
      <c r="C33802" s="398"/>
      <c r="D33802" s="399"/>
      <c r="E33802" s="400"/>
      <c r="G33802" s="401"/>
      <c r="H33802" s="401"/>
      <c r="I33802" s="401"/>
      <c r="J33802" s="194"/>
      <c r="K33802" s="194"/>
      <c r="L33802" s="195"/>
      <c r="M33802" s="196"/>
      <c r="N33802" s="197"/>
      <c r="O33802" s="197"/>
      <c r="P33802" s="231"/>
    </row>
    <row r="33803" spans="2:16">
      <c r="B33803" s="351"/>
      <c r="C33803" s="398"/>
      <c r="D33803" s="399"/>
      <c r="E33803" s="400"/>
      <c r="G33803" s="401"/>
      <c r="H33803" s="401"/>
      <c r="I33803" s="401"/>
      <c r="J33803" s="194"/>
      <c r="K33803" s="194"/>
      <c r="L33803" s="195"/>
      <c r="M33803" s="196"/>
      <c r="N33803" s="197"/>
      <c r="O33803" s="197"/>
      <c r="P33803" s="231"/>
    </row>
    <row r="33804" spans="2:16">
      <c r="B33804" s="351"/>
      <c r="C33804" s="398"/>
      <c r="D33804" s="399"/>
      <c r="E33804" s="400"/>
      <c r="G33804" s="401"/>
      <c r="H33804" s="401"/>
      <c r="I33804" s="401"/>
      <c r="J33804" s="194"/>
      <c r="K33804" s="194"/>
      <c r="L33804" s="195"/>
      <c r="M33804" s="196"/>
      <c r="N33804" s="197"/>
      <c r="O33804" s="197"/>
      <c r="P33804" s="231"/>
    </row>
    <row r="33805" spans="2:16">
      <c r="B33805" s="351"/>
      <c r="C33805" s="398"/>
      <c r="D33805" s="399"/>
      <c r="E33805" s="400"/>
      <c r="G33805" s="401"/>
      <c r="H33805" s="401"/>
      <c r="I33805" s="401"/>
      <c r="J33805" s="194"/>
      <c r="K33805" s="194"/>
      <c r="L33805" s="195"/>
      <c r="M33805" s="196"/>
      <c r="N33805" s="197"/>
      <c r="O33805" s="197"/>
      <c r="P33805" s="231"/>
    </row>
    <row r="33806" spans="2:16">
      <c r="B33806" s="351"/>
      <c r="C33806" s="398"/>
      <c r="D33806" s="399"/>
      <c r="E33806" s="400"/>
      <c r="G33806" s="401"/>
      <c r="H33806" s="401"/>
      <c r="I33806" s="401"/>
      <c r="J33806" s="194"/>
      <c r="K33806" s="194"/>
      <c r="L33806" s="195"/>
      <c r="M33806" s="196"/>
      <c r="N33806" s="197"/>
      <c r="O33806" s="197"/>
      <c r="P33806" s="231"/>
    </row>
    <row r="33807" spans="2:16">
      <c r="B33807" s="351"/>
      <c r="C33807" s="398"/>
      <c r="D33807" s="399"/>
      <c r="E33807" s="400"/>
      <c r="G33807" s="401"/>
      <c r="H33807" s="401"/>
      <c r="I33807" s="401"/>
      <c r="J33807" s="194"/>
      <c r="K33807" s="194"/>
      <c r="L33807" s="195"/>
      <c r="M33807" s="196"/>
      <c r="N33807" s="197"/>
      <c r="O33807" s="197"/>
      <c r="P33807" s="231"/>
    </row>
    <row r="33808" spans="2:16">
      <c r="B33808" s="351"/>
      <c r="C33808" s="398"/>
      <c r="D33808" s="399"/>
      <c r="E33808" s="400"/>
      <c r="G33808" s="401"/>
      <c r="H33808" s="401"/>
      <c r="I33808" s="401"/>
      <c r="J33808" s="194"/>
      <c r="K33808" s="194"/>
      <c r="L33808" s="195"/>
      <c r="M33808" s="196"/>
      <c r="N33808" s="197"/>
      <c r="O33808" s="197"/>
      <c r="P33808" s="231"/>
    </row>
    <row r="33809" spans="2:16">
      <c r="B33809" s="351"/>
      <c r="C33809" s="398"/>
      <c r="D33809" s="399"/>
      <c r="E33809" s="400"/>
      <c r="G33809" s="401"/>
      <c r="H33809" s="401"/>
      <c r="I33809" s="401"/>
      <c r="J33809" s="194"/>
      <c r="K33809" s="194"/>
      <c r="L33809" s="195"/>
      <c r="M33809" s="196"/>
      <c r="N33809" s="197"/>
      <c r="O33809" s="197"/>
      <c r="P33809" s="231"/>
    </row>
    <row r="33810" spans="2:16">
      <c r="B33810" s="351"/>
      <c r="C33810" s="398"/>
      <c r="D33810" s="399"/>
      <c r="E33810" s="400"/>
      <c r="G33810" s="401"/>
      <c r="H33810" s="401"/>
      <c r="I33810" s="401"/>
      <c r="J33810" s="194"/>
      <c r="K33810" s="194"/>
      <c r="L33810" s="195"/>
      <c r="M33810" s="196"/>
      <c r="N33810" s="197"/>
      <c r="O33810" s="197"/>
      <c r="P33810" s="231"/>
    </row>
    <row r="33811" spans="2:16">
      <c r="B33811" s="351"/>
      <c r="C33811" s="398"/>
      <c r="D33811" s="399"/>
      <c r="E33811" s="400"/>
      <c r="G33811" s="401"/>
      <c r="H33811" s="401"/>
      <c r="I33811" s="401"/>
      <c r="J33811" s="194"/>
      <c r="K33811" s="194"/>
      <c r="L33811" s="195"/>
      <c r="M33811" s="196"/>
      <c r="N33811" s="197"/>
      <c r="O33811" s="197"/>
      <c r="P33811" s="231"/>
    </row>
    <row r="33812" spans="2:16">
      <c r="B33812" s="351"/>
      <c r="C33812" s="398"/>
      <c r="D33812" s="399"/>
      <c r="E33812" s="400"/>
      <c r="G33812" s="401"/>
      <c r="H33812" s="401"/>
      <c r="I33812" s="401"/>
      <c r="J33812" s="194"/>
      <c r="K33812" s="194"/>
      <c r="L33812" s="195"/>
      <c r="M33812" s="196"/>
      <c r="N33812" s="197"/>
      <c r="O33812" s="197"/>
      <c r="P33812" s="231"/>
    </row>
    <row r="33813" spans="2:16">
      <c r="B33813" s="351"/>
      <c r="C33813" s="398"/>
      <c r="D33813" s="399"/>
      <c r="E33813" s="400"/>
      <c r="G33813" s="401"/>
      <c r="H33813" s="401"/>
      <c r="I33813" s="401"/>
      <c r="J33813" s="194"/>
      <c r="K33813" s="194"/>
      <c r="L33813" s="195"/>
      <c r="M33813" s="196"/>
      <c r="N33813" s="197"/>
      <c r="O33813" s="197"/>
      <c r="P33813" s="231"/>
    </row>
    <row r="33814" spans="2:16">
      <c r="B33814" s="351"/>
      <c r="C33814" s="398"/>
      <c r="D33814" s="399"/>
      <c r="E33814" s="400"/>
      <c r="G33814" s="401"/>
      <c r="H33814" s="401"/>
      <c r="I33814" s="401"/>
      <c r="J33814" s="194"/>
      <c r="K33814" s="194"/>
      <c r="L33814" s="195"/>
      <c r="M33814" s="196"/>
      <c r="N33814" s="197"/>
      <c r="O33814" s="197"/>
      <c r="P33814" s="231"/>
    </row>
    <row r="33815" spans="2:16">
      <c r="B33815" s="351"/>
      <c r="C33815" s="398"/>
      <c r="D33815" s="399"/>
      <c r="E33815" s="400"/>
      <c r="G33815" s="401"/>
      <c r="H33815" s="401"/>
      <c r="I33815" s="401"/>
      <c r="J33815" s="194"/>
      <c r="K33815" s="194"/>
      <c r="L33815" s="195"/>
      <c r="M33815" s="196"/>
      <c r="N33815" s="197"/>
      <c r="O33815" s="197"/>
      <c r="P33815" s="231"/>
    </row>
    <row r="33816" spans="2:16">
      <c r="B33816" s="351"/>
      <c r="C33816" s="398"/>
      <c r="D33816" s="399"/>
      <c r="E33816" s="400"/>
      <c r="G33816" s="401"/>
      <c r="H33816" s="401"/>
      <c r="I33816" s="401"/>
      <c r="J33816" s="194"/>
      <c r="K33816" s="194"/>
      <c r="L33816" s="195"/>
      <c r="M33816" s="196"/>
      <c r="N33816" s="197"/>
      <c r="O33816" s="197"/>
      <c r="P33816" s="231"/>
    </row>
    <row r="33817" spans="2:16">
      <c r="B33817" s="351"/>
      <c r="C33817" s="398"/>
      <c r="D33817" s="399"/>
      <c r="E33817" s="400"/>
      <c r="G33817" s="401"/>
      <c r="H33817" s="401"/>
      <c r="I33817" s="401"/>
      <c r="J33817" s="194"/>
      <c r="K33817" s="194"/>
      <c r="L33817" s="195"/>
      <c r="M33817" s="196"/>
      <c r="N33817" s="197"/>
      <c r="O33817" s="197"/>
      <c r="P33817" s="231"/>
    </row>
    <row r="33818" spans="2:16">
      <c r="B33818" s="351"/>
      <c r="C33818" s="398"/>
      <c r="D33818" s="399"/>
      <c r="E33818" s="400"/>
      <c r="G33818" s="401"/>
      <c r="H33818" s="401"/>
      <c r="I33818" s="401"/>
      <c r="J33818" s="194"/>
      <c r="K33818" s="194"/>
      <c r="L33818" s="195"/>
      <c r="M33818" s="196"/>
      <c r="N33818" s="197"/>
      <c r="O33818" s="197"/>
      <c r="P33818" s="231"/>
    </row>
    <row r="33819" spans="2:16">
      <c r="B33819" s="351"/>
      <c r="C33819" s="398"/>
      <c r="D33819" s="399"/>
      <c r="E33819" s="400"/>
      <c r="G33819" s="401"/>
      <c r="H33819" s="401"/>
      <c r="I33819" s="401"/>
      <c r="J33819" s="194"/>
      <c r="K33819" s="194"/>
      <c r="L33819" s="195"/>
      <c r="M33819" s="196"/>
      <c r="N33819" s="197"/>
      <c r="O33819" s="197"/>
      <c r="P33819" s="231"/>
    </row>
    <row r="33820" spans="2:16">
      <c r="B33820" s="351"/>
      <c r="C33820" s="398"/>
      <c r="D33820" s="399"/>
      <c r="E33820" s="400"/>
      <c r="G33820" s="401"/>
      <c r="H33820" s="401"/>
      <c r="I33820" s="401"/>
      <c r="J33820" s="194"/>
      <c r="K33820" s="194"/>
      <c r="L33820" s="195"/>
      <c r="M33820" s="196"/>
      <c r="N33820" s="197"/>
      <c r="O33820" s="197"/>
      <c r="P33820" s="231"/>
    </row>
    <row r="33821" spans="2:16">
      <c r="B33821" s="351"/>
      <c r="C33821" s="398"/>
      <c r="D33821" s="399"/>
      <c r="E33821" s="400"/>
      <c r="G33821" s="401"/>
      <c r="H33821" s="401"/>
      <c r="I33821" s="401"/>
      <c r="J33821" s="194"/>
      <c r="K33821" s="194"/>
      <c r="L33821" s="195"/>
      <c r="M33821" s="196"/>
      <c r="N33821" s="197"/>
      <c r="O33821" s="197"/>
      <c r="P33821" s="231"/>
    </row>
    <row r="33822" spans="2:16">
      <c r="B33822" s="351"/>
      <c r="C33822" s="398"/>
      <c r="D33822" s="399"/>
      <c r="E33822" s="400"/>
      <c r="G33822" s="401"/>
      <c r="H33822" s="401"/>
      <c r="I33822" s="401"/>
      <c r="J33822" s="194"/>
      <c r="K33822" s="194"/>
      <c r="L33822" s="195"/>
      <c r="M33822" s="196"/>
      <c r="N33822" s="197"/>
      <c r="O33822" s="197"/>
      <c r="P33822" s="231"/>
    </row>
    <row r="33823" spans="2:16">
      <c r="B33823" s="351"/>
      <c r="C33823" s="398"/>
      <c r="D33823" s="399"/>
      <c r="E33823" s="400"/>
      <c r="G33823" s="401"/>
      <c r="H33823" s="401"/>
      <c r="I33823" s="401"/>
      <c r="J33823" s="194"/>
      <c r="K33823" s="194"/>
      <c r="L33823" s="195"/>
      <c r="M33823" s="196"/>
      <c r="N33823" s="197"/>
      <c r="O33823" s="197"/>
      <c r="P33823" s="231"/>
    </row>
    <row r="33824" spans="2:16">
      <c r="B33824" s="351"/>
      <c r="C33824" s="398"/>
      <c r="D33824" s="399"/>
      <c r="E33824" s="400"/>
      <c r="G33824" s="401"/>
      <c r="H33824" s="401"/>
      <c r="I33824" s="401"/>
      <c r="J33824" s="194"/>
      <c r="K33824" s="194"/>
      <c r="L33824" s="195"/>
      <c r="M33824" s="196"/>
      <c r="N33824" s="197"/>
      <c r="O33824" s="197"/>
      <c r="P33824" s="231"/>
    </row>
    <row r="33825" spans="2:16">
      <c r="B33825" s="351"/>
      <c r="C33825" s="398"/>
      <c r="D33825" s="399"/>
      <c r="E33825" s="400"/>
      <c r="G33825" s="401"/>
      <c r="H33825" s="401"/>
      <c r="I33825" s="401"/>
      <c r="J33825" s="194"/>
      <c r="K33825" s="194"/>
      <c r="L33825" s="195"/>
      <c r="M33825" s="196"/>
      <c r="N33825" s="197"/>
      <c r="O33825" s="197"/>
      <c r="P33825" s="231"/>
    </row>
    <row r="33826" spans="2:16">
      <c r="B33826" s="351"/>
      <c r="C33826" s="398"/>
      <c r="D33826" s="399"/>
      <c r="E33826" s="400"/>
      <c r="G33826" s="401"/>
      <c r="H33826" s="401"/>
      <c r="I33826" s="401"/>
      <c r="J33826" s="194"/>
      <c r="K33826" s="194"/>
      <c r="L33826" s="195"/>
      <c r="M33826" s="196"/>
      <c r="N33826" s="197"/>
      <c r="O33826" s="197"/>
      <c r="P33826" s="231"/>
    </row>
    <row r="33827" spans="2:16">
      <c r="B33827" s="351"/>
      <c r="C33827" s="398"/>
      <c r="D33827" s="399"/>
      <c r="E33827" s="400"/>
      <c r="G33827" s="401"/>
      <c r="H33827" s="401"/>
      <c r="I33827" s="401"/>
      <c r="J33827" s="194"/>
      <c r="K33827" s="194"/>
      <c r="L33827" s="195"/>
      <c r="M33827" s="196"/>
      <c r="N33827" s="197"/>
      <c r="O33827" s="197"/>
      <c r="P33827" s="231"/>
    </row>
    <row r="33828" spans="2:16">
      <c r="B33828" s="351"/>
      <c r="C33828" s="398"/>
      <c r="D33828" s="399"/>
      <c r="E33828" s="400"/>
      <c r="G33828" s="401"/>
      <c r="H33828" s="401"/>
      <c r="I33828" s="401"/>
      <c r="J33828" s="194"/>
      <c r="K33828" s="194"/>
      <c r="L33828" s="195"/>
      <c r="M33828" s="196"/>
      <c r="N33828" s="197"/>
      <c r="O33828" s="197"/>
      <c r="P33828" s="231"/>
    </row>
    <row r="33829" spans="2:16">
      <c r="B33829" s="351"/>
      <c r="C33829" s="398"/>
      <c r="D33829" s="399"/>
      <c r="E33829" s="400"/>
      <c r="G33829" s="401"/>
      <c r="H33829" s="401"/>
      <c r="I33829" s="401"/>
      <c r="J33829" s="194"/>
      <c r="K33829" s="194"/>
      <c r="L33829" s="195"/>
      <c r="M33829" s="196"/>
      <c r="N33829" s="197"/>
      <c r="O33829" s="197"/>
      <c r="P33829" s="231"/>
    </row>
    <row r="33830" spans="2:16">
      <c r="B33830" s="351"/>
      <c r="C33830" s="398"/>
      <c r="D33830" s="399"/>
      <c r="E33830" s="400"/>
      <c r="G33830" s="401"/>
      <c r="H33830" s="401"/>
      <c r="I33830" s="401"/>
      <c r="J33830" s="194"/>
      <c r="K33830" s="194"/>
      <c r="L33830" s="195"/>
      <c r="M33830" s="196"/>
      <c r="N33830" s="197"/>
      <c r="O33830" s="197"/>
      <c r="P33830" s="231"/>
    </row>
    <row r="33831" spans="2:16">
      <c r="B33831" s="351"/>
      <c r="C33831" s="398"/>
      <c r="D33831" s="399"/>
      <c r="E33831" s="400"/>
      <c r="G33831" s="401"/>
      <c r="H33831" s="401"/>
      <c r="I33831" s="401"/>
      <c r="J33831" s="194"/>
      <c r="K33831" s="194"/>
      <c r="L33831" s="195"/>
      <c r="M33831" s="196"/>
      <c r="N33831" s="197"/>
      <c r="O33831" s="197"/>
      <c r="P33831" s="231"/>
    </row>
    <row r="33832" spans="2:16">
      <c r="B33832" s="351"/>
      <c r="C33832" s="398"/>
      <c r="D33832" s="399"/>
      <c r="E33832" s="400"/>
      <c r="G33832" s="401"/>
      <c r="H33832" s="401"/>
      <c r="I33832" s="401"/>
      <c r="J33832" s="194"/>
      <c r="K33832" s="194"/>
      <c r="L33832" s="195"/>
      <c r="M33832" s="196"/>
      <c r="N33832" s="197"/>
      <c r="O33832" s="197"/>
      <c r="P33832" s="231"/>
    </row>
    <row r="33833" spans="2:16">
      <c r="B33833" s="351"/>
      <c r="C33833" s="398"/>
      <c r="D33833" s="399"/>
      <c r="E33833" s="400"/>
      <c r="G33833" s="401"/>
      <c r="H33833" s="401"/>
      <c r="I33833" s="401"/>
      <c r="J33833" s="194"/>
      <c r="K33833" s="194"/>
      <c r="L33833" s="195"/>
      <c r="M33833" s="196"/>
      <c r="N33833" s="197"/>
      <c r="O33833" s="197"/>
      <c r="P33833" s="231"/>
    </row>
    <row r="33834" spans="2:16">
      <c r="B33834" s="351"/>
      <c r="C33834" s="398"/>
      <c r="D33834" s="399"/>
      <c r="E33834" s="400"/>
      <c r="G33834" s="401"/>
      <c r="H33834" s="401"/>
      <c r="I33834" s="401"/>
      <c r="J33834" s="194"/>
      <c r="K33834" s="194"/>
      <c r="L33834" s="195"/>
      <c r="M33834" s="196"/>
      <c r="N33834" s="197"/>
      <c r="O33834" s="197"/>
      <c r="P33834" s="231"/>
    </row>
    <row r="33835" spans="2:16">
      <c r="B33835" s="351"/>
      <c r="C33835" s="398"/>
      <c r="D33835" s="399"/>
      <c r="E33835" s="400"/>
      <c r="G33835" s="401"/>
      <c r="H33835" s="401"/>
      <c r="I33835" s="401"/>
      <c r="J33835" s="194"/>
      <c r="K33835" s="194"/>
      <c r="L33835" s="195"/>
      <c r="M33835" s="196"/>
      <c r="N33835" s="197"/>
      <c r="O33835" s="197"/>
      <c r="P33835" s="231"/>
    </row>
    <row r="33836" spans="2:16">
      <c r="B33836" s="351"/>
      <c r="C33836" s="398"/>
      <c r="D33836" s="399"/>
      <c r="E33836" s="400"/>
      <c r="G33836" s="401"/>
      <c r="H33836" s="401"/>
      <c r="I33836" s="401"/>
      <c r="J33836" s="194"/>
      <c r="K33836" s="194"/>
      <c r="L33836" s="195"/>
      <c r="M33836" s="196"/>
      <c r="N33836" s="197"/>
      <c r="O33836" s="197"/>
      <c r="P33836" s="231"/>
    </row>
    <row r="33837" spans="2:16">
      <c r="B33837" s="351"/>
      <c r="C33837" s="398"/>
      <c r="D33837" s="399"/>
      <c r="E33837" s="400"/>
      <c r="G33837" s="401"/>
      <c r="H33837" s="401"/>
      <c r="I33837" s="401"/>
      <c r="J33837" s="194"/>
      <c r="K33837" s="194"/>
      <c r="L33837" s="195"/>
      <c r="M33837" s="196"/>
      <c r="N33837" s="197"/>
      <c r="O33837" s="197"/>
      <c r="P33837" s="231"/>
    </row>
    <row r="33838" spans="2:16">
      <c r="B33838" s="351"/>
      <c r="C33838" s="398"/>
      <c r="D33838" s="399"/>
      <c r="E33838" s="400"/>
      <c r="G33838" s="401"/>
      <c r="H33838" s="401"/>
      <c r="I33838" s="401"/>
      <c r="J33838" s="194"/>
      <c r="K33838" s="194"/>
      <c r="L33838" s="195"/>
      <c r="M33838" s="196"/>
      <c r="N33838" s="197"/>
      <c r="O33838" s="197"/>
      <c r="P33838" s="231"/>
    </row>
    <row r="33839" spans="2:16">
      <c r="B33839" s="351"/>
      <c r="C33839" s="398"/>
      <c r="D33839" s="399"/>
      <c r="E33839" s="400"/>
      <c r="G33839" s="401"/>
      <c r="H33839" s="401"/>
      <c r="I33839" s="401"/>
      <c r="J33839" s="194"/>
      <c r="K33839" s="194"/>
      <c r="L33839" s="195"/>
      <c r="M33839" s="196"/>
      <c r="N33839" s="197"/>
      <c r="O33839" s="197"/>
      <c r="P33839" s="231"/>
    </row>
    <row r="33840" spans="2:16">
      <c r="B33840" s="351"/>
      <c r="C33840" s="398"/>
      <c r="D33840" s="399"/>
      <c r="E33840" s="400"/>
      <c r="G33840" s="401"/>
      <c r="H33840" s="401"/>
      <c r="I33840" s="401"/>
      <c r="J33840" s="194"/>
      <c r="K33840" s="194"/>
      <c r="L33840" s="195"/>
      <c r="M33840" s="196"/>
      <c r="N33840" s="197"/>
      <c r="O33840" s="197"/>
      <c r="P33840" s="231"/>
    </row>
    <row r="33841" spans="2:16">
      <c r="B33841" s="351"/>
      <c r="C33841" s="398"/>
      <c r="D33841" s="399"/>
      <c r="E33841" s="400"/>
      <c r="G33841" s="401"/>
      <c r="H33841" s="401"/>
      <c r="I33841" s="401"/>
      <c r="J33841" s="194"/>
      <c r="K33841" s="194"/>
      <c r="L33841" s="195"/>
      <c r="M33841" s="196"/>
      <c r="N33841" s="197"/>
      <c r="O33841" s="197"/>
      <c r="P33841" s="231"/>
    </row>
    <row r="33842" spans="2:16">
      <c r="B33842" s="351"/>
      <c r="C33842" s="398"/>
      <c r="D33842" s="399"/>
      <c r="E33842" s="400"/>
      <c r="G33842" s="401"/>
      <c r="H33842" s="401"/>
      <c r="I33842" s="401"/>
      <c r="J33842" s="194"/>
      <c r="K33842" s="194"/>
      <c r="L33842" s="195"/>
      <c r="M33842" s="196"/>
      <c r="N33842" s="197"/>
      <c r="O33842" s="197"/>
      <c r="P33842" s="231"/>
    </row>
    <row r="33843" spans="2:16">
      <c r="B33843" s="351"/>
      <c r="C33843" s="398"/>
      <c r="D33843" s="399"/>
      <c r="E33843" s="400"/>
      <c r="G33843" s="401"/>
      <c r="H33843" s="401"/>
      <c r="I33843" s="401"/>
      <c r="J33843" s="194"/>
      <c r="K33843" s="194"/>
      <c r="L33843" s="195"/>
      <c r="M33843" s="196"/>
      <c r="N33843" s="197"/>
      <c r="O33843" s="197"/>
      <c r="P33843" s="231"/>
    </row>
    <row r="33844" spans="2:16">
      <c r="B33844" s="351"/>
      <c r="C33844" s="398"/>
      <c r="D33844" s="399"/>
      <c r="E33844" s="400"/>
      <c r="G33844" s="401"/>
      <c r="H33844" s="401"/>
      <c r="I33844" s="401"/>
      <c r="J33844" s="194"/>
      <c r="K33844" s="194"/>
      <c r="L33844" s="195"/>
      <c r="M33844" s="196"/>
      <c r="N33844" s="197"/>
      <c r="O33844" s="197"/>
      <c r="P33844" s="231"/>
    </row>
    <row r="33845" spans="2:16">
      <c r="B33845" s="351"/>
      <c r="C33845" s="398"/>
      <c r="D33845" s="399"/>
      <c r="E33845" s="400"/>
      <c r="G33845" s="401"/>
      <c r="H33845" s="401"/>
      <c r="I33845" s="401"/>
      <c r="J33845" s="194"/>
      <c r="K33845" s="194"/>
      <c r="L33845" s="195"/>
      <c r="M33845" s="196"/>
      <c r="N33845" s="197"/>
      <c r="O33845" s="197"/>
      <c r="P33845" s="231"/>
    </row>
    <row r="33846" spans="2:16">
      <c r="B33846" s="351"/>
      <c r="C33846" s="398"/>
      <c r="D33846" s="399"/>
      <c r="E33846" s="400"/>
      <c r="G33846" s="401"/>
      <c r="H33846" s="401"/>
      <c r="I33846" s="401"/>
      <c r="J33846" s="194"/>
      <c r="K33846" s="194"/>
      <c r="L33846" s="195"/>
      <c r="M33846" s="196"/>
      <c r="N33846" s="197"/>
      <c r="O33846" s="197"/>
      <c r="P33846" s="231"/>
    </row>
    <row r="33847" spans="2:16">
      <c r="B33847" s="351"/>
      <c r="C33847" s="398"/>
      <c r="D33847" s="404"/>
      <c r="E33847" s="405"/>
      <c r="G33847" s="406"/>
      <c r="H33847" s="406"/>
      <c r="I33847" s="406"/>
      <c r="J33847" s="194"/>
      <c r="K33847" s="194"/>
      <c r="L33847" s="195"/>
      <c r="M33847" s="196"/>
      <c r="N33847" s="197"/>
      <c r="O33847" s="197"/>
      <c r="P33847" s="221"/>
    </row>
    <row r="33848" spans="2:16">
      <c r="B33848" s="351"/>
      <c r="C33848" s="398"/>
      <c r="D33848" s="399"/>
      <c r="E33848" s="400"/>
      <c r="G33848" s="401"/>
      <c r="H33848" s="401"/>
      <c r="I33848" s="401"/>
      <c r="J33848" s="194"/>
      <c r="K33848" s="194"/>
      <c r="L33848" s="195"/>
      <c r="M33848" s="196"/>
      <c r="N33848" s="197"/>
      <c r="O33848" s="197"/>
      <c r="P33848" s="231"/>
    </row>
    <row r="33849" spans="2:16">
      <c r="B33849" s="351"/>
      <c r="C33849" s="398"/>
      <c r="D33849" s="399"/>
      <c r="E33849" s="400"/>
      <c r="G33849" s="401"/>
      <c r="H33849" s="401"/>
      <c r="I33849" s="401"/>
      <c r="J33849" s="194"/>
      <c r="K33849" s="194"/>
      <c r="L33849" s="195"/>
      <c r="M33849" s="196"/>
      <c r="N33849" s="197"/>
      <c r="O33849" s="197"/>
      <c r="P33849" s="231"/>
    </row>
    <row r="33850" spans="2:16">
      <c r="B33850" s="351"/>
      <c r="C33850" s="398"/>
      <c r="D33850" s="399"/>
      <c r="E33850" s="400"/>
      <c r="G33850" s="401"/>
      <c r="H33850" s="401"/>
      <c r="I33850" s="401"/>
      <c r="J33850" s="194"/>
      <c r="K33850" s="194"/>
      <c r="L33850" s="195"/>
      <c r="M33850" s="196"/>
      <c r="N33850" s="197"/>
      <c r="O33850" s="197"/>
      <c r="P33850" s="231"/>
    </row>
    <row r="33851" spans="2:16">
      <c r="B33851" s="351"/>
      <c r="C33851" s="398"/>
      <c r="D33851" s="399"/>
      <c r="E33851" s="400"/>
      <c r="G33851" s="401"/>
      <c r="H33851" s="401"/>
      <c r="I33851" s="401"/>
      <c r="J33851" s="194"/>
      <c r="K33851" s="194"/>
      <c r="L33851" s="195"/>
      <c r="M33851" s="196"/>
      <c r="N33851" s="197"/>
      <c r="O33851" s="197"/>
      <c r="P33851" s="231"/>
    </row>
    <row r="33852" spans="2:16">
      <c r="B33852" s="351"/>
      <c r="C33852" s="398"/>
      <c r="D33852" s="399"/>
      <c r="E33852" s="400"/>
      <c r="G33852" s="401"/>
      <c r="H33852" s="401"/>
      <c r="I33852" s="401"/>
      <c r="J33852" s="194"/>
      <c r="K33852" s="194"/>
      <c r="L33852" s="195"/>
      <c r="M33852" s="196"/>
      <c r="N33852" s="197"/>
      <c r="O33852" s="197"/>
      <c r="P33852" s="231"/>
    </row>
    <row r="33853" spans="2:16">
      <c r="B33853" s="351"/>
      <c r="C33853" s="398"/>
      <c r="D33853" s="399"/>
      <c r="E33853" s="400"/>
      <c r="G33853" s="401"/>
      <c r="H33853" s="401"/>
      <c r="I33853" s="401"/>
      <c r="J33853" s="194"/>
      <c r="K33853" s="194"/>
      <c r="L33853" s="195"/>
      <c r="M33853" s="196"/>
      <c r="N33853" s="197"/>
      <c r="O33853" s="197"/>
      <c r="P33853" s="231"/>
    </row>
    <row r="33854" spans="2:16">
      <c r="B33854" s="351"/>
      <c r="C33854" s="398"/>
      <c r="D33854" s="399"/>
      <c r="E33854" s="400"/>
      <c r="G33854" s="401"/>
      <c r="H33854" s="401"/>
      <c r="I33854" s="401"/>
      <c r="J33854" s="194"/>
      <c r="K33854" s="194"/>
      <c r="L33854" s="195"/>
      <c r="M33854" s="196"/>
      <c r="N33854" s="197"/>
      <c r="O33854" s="197"/>
      <c r="P33854" s="231"/>
    </row>
    <row r="33855" spans="2:16">
      <c r="B33855" s="351"/>
      <c r="C33855" s="398"/>
      <c r="D33855" s="399"/>
      <c r="E33855" s="400"/>
      <c r="G33855" s="401"/>
      <c r="H33855" s="401"/>
      <c r="I33855" s="401"/>
      <c r="J33855" s="194"/>
      <c r="K33855" s="194"/>
      <c r="L33855" s="195"/>
      <c r="M33855" s="196"/>
      <c r="N33855" s="197"/>
      <c r="O33855" s="197"/>
      <c r="P33855" s="231"/>
    </row>
    <row r="33856" spans="2:16">
      <c r="B33856" s="351"/>
      <c r="C33856" s="398"/>
      <c r="D33856" s="399"/>
      <c r="E33856" s="400"/>
      <c r="G33856" s="401"/>
      <c r="H33856" s="401"/>
      <c r="I33856" s="401"/>
      <c r="J33856" s="194"/>
      <c r="K33856" s="194"/>
      <c r="L33856" s="195"/>
      <c r="M33856" s="196"/>
      <c r="N33856" s="197"/>
      <c r="O33856" s="197"/>
      <c r="P33856" s="231"/>
    </row>
    <row r="33857" spans="2:16">
      <c r="B33857" s="351"/>
      <c r="C33857" s="398"/>
      <c r="D33857" s="399"/>
      <c r="E33857" s="400"/>
      <c r="G33857" s="401"/>
      <c r="H33857" s="401"/>
      <c r="I33857" s="401"/>
      <c r="J33857" s="194"/>
      <c r="K33857" s="194"/>
      <c r="L33857" s="195"/>
      <c r="M33857" s="196"/>
      <c r="N33857" s="197"/>
      <c r="O33857" s="197"/>
      <c r="P33857" s="231"/>
    </row>
    <row r="33858" spans="2:16">
      <c r="B33858" s="351"/>
      <c r="C33858" s="398"/>
      <c r="D33858" s="399"/>
      <c r="E33858" s="400"/>
      <c r="G33858" s="401"/>
      <c r="H33858" s="401"/>
      <c r="I33858" s="401"/>
      <c r="J33858" s="194"/>
      <c r="K33858" s="194"/>
      <c r="L33858" s="195"/>
      <c r="M33858" s="196"/>
      <c r="N33858" s="197"/>
      <c r="O33858" s="197"/>
      <c r="P33858" s="231"/>
    </row>
    <row r="33859" spans="2:16">
      <c r="B33859" s="351"/>
      <c r="C33859" s="398"/>
      <c r="D33859" s="399"/>
      <c r="E33859" s="400"/>
      <c r="G33859" s="401"/>
      <c r="H33859" s="401"/>
      <c r="I33859" s="401"/>
      <c r="J33859" s="194"/>
      <c r="K33859" s="194"/>
      <c r="L33859" s="195"/>
      <c r="M33859" s="196"/>
      <c r="N33859" s="197"/>
      <c r="O33859" s="197"/>
      <c r="P33859" s="231"/>
    </row>
    <row r="33860" spans="2:16">
      <c r="B33860" s="351"/>
      <c r="C33860" s="398"/>
      <c r="D33860" s="399"/>
      <c r="E33860" s="400"/>
      <c r="G33860" s="401"/>
      <c r="H33860" s="401"/>
      <c r="I33860" s="401"/>
      <c r="J33860" s="194"/>
      <c r="K33860" s="194"/>
      <c r="L33860" s="195"/>
      <c r="M33860" s="196"/>
      <c r="N33860" s="197"/>
      <c r="O33860" s="197"/>
      <c r="P33860" s="231"/>
    </row>
    <row r="33861" spans="2:16">
      <c r="B33861" s="351"/>
      <c r="C33861" s="398"/>
      <c r="D33861" s="399"/>
      <c r="E33861" s="400"/>
      <c r="G33861" s="401"/>
      <c r="H33861" s="401"/>
      <c r="I33861" s="401"/>
      <c r="J33861" s="194"/>
      <c r="K33861" s="194"/>
      <c r="L33861" s="195"/>
      <c r="M33861" s="196"/>
      <c r="N33861" s="197"/>
      <c r="O33861" s="197"/>
      <c r="P33861" s="231"/>
    </row>
    <row r="33862" spans="2:16">
      <c r="B33862" s="351"/>
      <c r="C33862" s="398"/>
      <c r="D33862" s="399"/>
      <c r="E33862" s="400"/>
      <c r="G33862" s="401"/>
      <c r="H33862" s="401"/>
      <c r="I33862" s="401"/>
      <c r="J33862" s="194"/>
      <c r="K33862" s="194"/>
      <c r="L33862" s="195"/>
      <c r="M33862" s="196"/>
      <c r="N33862" s="197"/>
      <c r="O33862" s="197"/>
      <c r="P33862" s="231"/>
    </row>
    <row r="33863" spans="2:16">
      <c r="B33863" s="351"/>
      <c r="C33863" s="398"/>
      <c r="D33863" s="399"/>
      <c r="E33863" s="400"/>
      <c r="G33863" s="401"/>
      <c r="H33863" s="401"/>
      <c r="I33863" s="401"/>
      <c r="J33863" s="194"/>
      <c r="K33863" s="194"/>
      <c r="L33863" s="195"/>
      <c r="M33863" s="196"/>
      <c r="N33863" s="197"/>
      <c r="O33863" s="197"/>
      <c r="P33863" s="231"/>
    </row>
    <row r="33864" spans="2:16">
      <c r="B33864" s="351"/>
      <c r="C33864" s="398"/>
      <c r="D33864" s="399"/>
      <c r="E33864" s="400"/>
      <c r="G33864" s="401"/>
      <c r="H33864" s="401"/>
      <c r="I33864" s="401"/>
      <c r="J33864" s="194"/>
      <c r="K33864" s="194"/>
      <c r="L33864" s="195"/>
      <c r="M33864" s="196"/>
      <c r="N33864" s="197"/>
      <c r="O33864" s="197"/>
      <c r="P33864" s="231"/>
    </row>
    <row r="33865" spans="2:16">
      <c r="B33865" s="351"/>
      <c r="C33865" s="398"/>
      <c r="D33865" s="399"/>
      <c r="E33865" s="400"/>
      <c r="G33865" s="401"/>
      <c r="H33865" s="401"/>
      <c r="I33865" s="401"/>
      <c r="J33865" s="194"/>
      <c r="K33865" s="194"/>
      <c r="L33865" s="195"/>
      <c r="M33865" s="196"/>
      <c r="N33865" s="197"/>
      <c r="O33865" s="197"/>
      <c r="P33865" s="231"/>
    </row>
    <row r="33866" spans="2:16">
      <c r="B33866" s="351"/>
      <c r="C33866" s="398"/>
      <c r="D33866" s="399"/>
      <c r="E33866" s="400"/>
      <c r="G33866" s="401"/>
      <c r="H33866" s="401"/>
      <c r="I33866" s="401"/>
      <c r="J33866" s="194"/>
      <c r="K33866" s="194"/>
      <c r="L33866" s="195"/>
      <c r="M33866" s="196"/>
      <c r="N33866" s="197"/>
      <c r="O33866" s="197"/>
      <c r="P33866" s="231"/>
    </row>
    <row r="33867" spans="2:16">
      <c r="B33867" s="351"/>
      <c r="C33867" s="398"/>
      <c r="D33867" s="399"/>
      <c r="E33867" s="400"/>
      <c r="G33867" s="401"/>
      <c r="H33867" s="401"/>
      <c r="I33867" s="401"/>
      <c r="J33867" s="194"/>
      <c r="K33867" s="194"/>
      <c r="L33867" s="195"/>
      <c r="M33867" s="196"/>
      <c r="N33867" s="197"/>
      <c r="O33867" s="197"/>
      <c r="P33867" s="231"/>
    </row>
    <row r="33868" spans="2:16">
      <c r="B33868" s="351"/>
      <c r="C33868" s="398"/>
      <c r="D33868" s="399"/>
      <c r="E33868" s="400"/>
      <c r="G33868" s="401"/>
      <c r="H33868" s="401"/>
      <c r="I33868" s="401"/>
      <c r="J33868" s="194"/>
      <c r="K33868" s="194"/>
      <c r="L33868" s="195"/>
      <c r="M33868" s="196"/>
      <c r="N33868" s="197"/>
      <c r="O33868" s="197"/>
      <c r="P33868" s="231"/>
    </row>
    <row r="33869" spans="2:16">
      <c r="B33869" s="351"/>
      <c r="C33869" s="398"/>
      <c r="D33869" s="399"/>
      <c r="E33869" s="400"/>
      <c r="G33869" s="401"/>
      <c r="H33869" s="401"/>
      <c r="I33869" s="401"/>
      <c r="J33869" s="194"/>
      <c r="K33869" s="194"/>
      <c r="L33869" s="195"/>
      <c r="M33869" s="196"/>
      <c r="N33869" s="197"/>
      <c r="O33869" s="197"/>
      <c r="P33869" s="231"/>
    </row>
    <row r="33870" spans="2:16">
      <c r="B33870" s="351"/>
      <c r="C33870" s="398"/>
      <c r="D33870" s="399"/>
      <c r="E33870" s="400"/>
      <c r="G33870" s="401"/>
      <c r="H33870" s="401"/>
      <c r="I33870" s="401"/>
      <c r="J33870" s="194"/>
      <c r="K33870" s="194"/>
      <c r="L33870" s="195"/>
      <c r="M33870" s="196"/>
      <c r="N33870" s="197"/>
      <c r="O33870" s="197"/>
      <c r="P33870" s="231"/>
    </row>
    <row r="33871" spans="2:16">
      <c r="B33871" s="351"/>
      <c r="C33871" s="398"/>
      <c r="D33871" s="399"/>
      <c r="E33871" s="400"/>
      <c r="G33871" s="401"/>
      <c r="H33871" s="401"/>
      <c r="I33871" s="401"/>
      <c r="J33871" s="194"/>
      <c r="K33871" s="194"/>
      <c r="L33871" s="195"/>
      <c r="M33871" s="196"/>
      <c r="N33871" s="197"/>
      <c r="O33871" s="197"/>
      <c r="P33871" s="231"/>
    </row>
    <row r="33872" spans="2:16">
      <c r="B33872" s="351"/>
      <c r="C33872" s="398"/>
      <c r="D33872" s="399"/>
      <c r="E33872" s="400"/>
      <c r="G33872" s="401"/>
      <c r="H33872" s="401"/>
      <c r="I33872" s="401"/>
      <c r="J33872" s="194"/>
      <c r="K33872" s="194"/>
      <c r="L33872" s="195"/>
      <c r="M33872" s="196"/>
      <c r="N33872" s="197"/>
      <c r="O33872" s="197"/>
      <c r="P33872" s="231"/>
    </row>
    <row r="33873" spans="2:16">
      <c r="B33873" s="351"/>
      <c r="C33873" s="398"/>
      <c r="D33873" s="399"/>
      <c r="E33873" s="400"/>
      <c r="G33873" s="401"/>
      <c r="H33873" s="401"/>
      <c r="I33873" s="401"/>
      <c r="J33873" s="194"/>
      <c r="K33873" s="194"/>
      <c r="L33873" s="195"/>
      <c r="M33873" s="196"/>
      <c r="N33873" s="197"/>
      <c r="O33873" s="197"/>
      <c r="P33873" s="231"/>
    </row>
    <row r="33874" spans="2:16">
      <c r="B33874" s="351"/>
      <c r="C33874" s="398"/>
      <c r="D33874" s="399"/>
      <c r="E33874" s="400"/>
      <c r="G33874" s="401"/>
      <c r="H33874" s="401"/>
      <c r="I33874" s="401"/>
      <c r="J33874" s="194"/>
      <c r="K33874" s="194"/>
      <c r="L33874" s="195"/>
      <c r="M33874" s="196"/>
      <c r="N33874" s="197"/>
      <c r="O33874" s="197"/>
      <c r="P33874" s="231"/>
    </row>
    <row r="33875" spans="2:16">
      <c r="B33875" s="351"/>
      <c r="C33875" s="398"/>
      <c r="D33875" s="399"/>
      <c r="E33875" s="400"/>
      <c r="G33875" s="401"/>
      <c r="H33875" s="401"/>
      <c r="I33875" s="401"/>
      <c r="J33875" s="194"/>
      <c r="K33875" s="194"/>
      <c r="L33875" s="195"/>
      <c r="M33875" s="196"/>
      <c r="N33875" s="197"/>
      <c r="O33875" s="197"/>
      <c r="P33875" s="231"/>
    </row>
    <row r="33876" spans="2:16">
      <c r="B33876" s="351"/>
      <c r="C33876" s="398"/>
      <c r="D33876" s="399"/>
      <c r="E33876" s="400"/>
      <c r="G33876" s="401"/>
      <c r="H33876" s="401"/>
      <c r="I33876" s="401"/>
      <c r="J33876" s="194"/>
      <c r="K33876" s="194"/>
      <c r="L33876" s="195"/>
      <c r="M33876" s="196"/>
      <c r="N33876" s="197"/>
      <c r="O33876" s="197"/>
      <c r="P33876" s="231"/>
    </row>
    <row r="33877" spans="2:16">
      <c r="B33877" s="351"/>
      <c r="C33877" s="398"/>
      <c r="D33877" s="399"/>
      <c r="E33877" s="400"/>
      <c r="G33877" s="401"/>
      <c r="H33877" s="401"/>
      <c r="I33877" s="401"/>
      <c r="J33877" s="194"/>
      <c r="K33877" s="194"/>
      <c r="L33877" s="195"/>
      <c r="M33877" s="196"/>
      <c r="N33877" s="197"/>
      <c r="O33877" s="197"/>
      <c r="P33877" s="231"/>
    </row>
    <row r="33878" spans="2:16">
      <c r="B33878" s="351"/>
      <c r="C33878" s="398"/>
      <c r="D33878" s="399"/>
      <c r="E33878" s="400"/>
      <c r="G33878" s="401"/>
      <c r="H33878" s="401"/>
      <c r="I33878" s="401"/>
      <c r="J33878" s="194"/>
      <c r="K33878" s="194"/>
      <c r="L33878" s="195"/>
      <c r="M33878" s="196"/>
      <c r="N33878" s="197"/>
      <c r="O33878" s="197"/>
      <c r="P33878" s="231"/>
    </row>
    <row r="33879" spans="2:16">
      <c r="B33879" s="351"/>
      <c r="C33879" s="398"/>
      <c r="D33879" s="399"/>
      <c r="E33879" s="400"/>
      <c r="G33879" s="401"/>
      <c r="H33879" s="401"/>
      <c r="I33879" s="401"/>
      <c r="J33879" s="194"/>
      <c r="K33879" s="194"/>
      <c r="L33879" s="195"/>
      <c r="M33879" s="196"/>
      <c r="N33879" s="197"/>
      <c r="O33879" s="197"/>
      <c r="P33879" s="231"/>
    </row>
    <row r="33880" spans="2:16">
      <c r="B33880" s="351"/>
      <c r="C33880" s="398"/>
      <c r="D33880" s="399"/>
      <c r="E33880" s="400"/>
      <c r="G33880" s="401"/>
      <c r="H33880" s="401"/>
      <c r="I33880" s="401"/>
      <c r="J33880" s="194"/>
      <c r="K33880" s="194"/>
      <c r="L33880" s="195"/>
      <c r="M33880" s="196"/>
      <c r="N33880" s="197"/>
      <c r="O33880" s="197"/>
      <c r="P33880" s="231"/>
    </row>
    <row r="33881" spans="2:16">
      <c r="B33881" s="351"/>
      <c r="C33881" s="398"/>
      <c r="D33881" s="399"/>
      <c r="E33881" s="400"/>
      <c r="G33881" s="401"/>
      <c r="H33881" s="401"/>
      <c r="I33881" s="401"/>
      <c r="J33881" s="194"/>
      <c r="K33881" s="194"/>
      <c r="L33881" s="195"/>
      <c r="M33881" s="196"/>
      <c r="N33881" s="197"/>
      <c r="O33881" s="197"/>
      <c r="P33881" s="231"/>
    </row>
    <row r="33882" spans="2:16">
      <c r="B33882" s="351"/>
      <c r="C33882" s="398"/>
      <c r="D33882" s="399"/>
      <c r="E33882" s="400"/>
      <c r="G33882" s="401"/>
      <c r="H33882" s="401"/>
      <c r="I33882" s="401"/>
      <c r="J33882" s="194"/>
      <c r="K33882" s="194"/>
      <c r="L33882" s="195"/>
      <c r="M33882" s="196"/>
      <c r="N33882" s="197"/>
      <c r="O33882" s="197"/>
      <c r="P33882" s="231"/>
    </row>
    <row r="33883" spans="2:16">
      <c r="B33883" s="351"/>
      <c r="C33883" s="398"/>
      <c r="D33883" s="399"/>
      <c r="E33883" s="400"/>
      <c r="G33883" s="401"/>
      <c r="H33883" s="401"/>
      <c r="I33883" s="401"/>
      <c r="J33883" s="194"/>
      <c r="K33883" s="194"/>
      <c r="L33883" s="195"/>
      <c r="M33883" s="196"/>
      <c r="N33883" s="197"/>
      <c r="O33883" s="197"/>
      <c r="P33883" s="231"/>
    </row>
    <row r="33884" spans="2:16">
      <c r="B33884" s="351"/>
      <c r="C33884" s="398"/>
      <c r="D33884" s="399"/>
      <c r="E33884" s="400"/>
      <c r="G33884" s="401"/>
      <c r="H33884" s="401"/>
      <c r="I33884" s="401"/>
      <c r="J33884" s="194"/>
      <c r="K33884" s="194"/>
      <c r="L33884" s="195"/>
      <c r="M33884" s="196"/>
      <c r="N33884" s="197"/>
      <c r="O33884" s="197"/>
      <c r="P33884" s="231"/>
    </row>
    <row r="33885" spans="2:16">
      <c r="B33885" s="351"/>
      <c r="C33885" s="398"/>
      <c r="D33885" s="399"/>
      <c r="E33885" s="400"/>
      <c r="G33885" s="401"/>
      <c r="H33885" s="401"/>
      <c r="I33885" s="401"/>
      <c r="J33885" s="194"/>
      <c r="K33885" s="194"/>
      <c r="L33885" s="195"/>
      <c r="M33885" s="196"/>
      <c r="N33885" s="197"/>
      <c r="O33885" s="197"/>
      <c r="P33885" s="231"/>
    </row>
    <row r="33886" spans="2:16">
      <c r="B33886" s="351"/>
      <c r="C33886" s="398"/>
      <c r="D33886" s="399"/>
      <c r="E33886" s="400"/>
      <c r="G33886" s="401"/>
      <c r="H33886" s="401"/>
      <c r="I33886" s="401"/>
      <c r="J33886" s="194"/>
      <c r="K33886" s="194"/>
      <c r="L33886" s="195"/>
      <c r="M33886" s="196"/>
      <c r="N33886" s="197"/>
      <c r="O33886" s="197"/>
      <c r="P33886" s="231"/>
    </row>
    <row r="33887" spans="2:16">
      <c r="B33887" s="351"/>
      <c r="C33887" s="398"/>
      <c r="D33887" s="399"/>
      <c r="E33887" s="400"/>
      <c r="G33887" s="401"/>
      <c r="H33887" s="401"/>
      <c r="I33887" s="401"/>
      <c r="J33887" s="194"/>
      <c r="K33887" s="194"/>
      <c r="L33887" s="195"/>
      <c r="M33887" s="196"/>
      <c r="N33887" s="197"/>
      <c r="O33887" s="197"/>
      <c r="P33887" s="231"/>
    </row>
    <row r="33888" spans="2:16">
      <c r="B33888" s="351"/>
      <c r="C33888" s="398"/>
      <c r="D33888" s="399"/>
      <c r="E33888" s="400"/>
      <c r="G33888" s="401"/>
      <c r="H33888" s="401"/>
      <c r="I33888" s="401"/>
      <c r="J33888" s="194"/>
      <c r="K33888" s="194"/>
      <c r="L33888" s="195"/>
      <c r="M33888" s="196"/>
      <c r="N33888" s="197"/>
      <c r="O33888" s="197"/>
      <c r="P33888" s="231"/>
    </row>
    <row r="33889" spans="2:16">
      <c r="B33889" s="351"/>
      <c r="C33889" s="398"/>
      <c r="D33889" s="399"/>
      <c r="E33889" s="400"/>
      <c r="G33889" s="401"/>
      <c r="H33889" s="401"/>
      <c r="I33889" s="401"/>
      <c r="J33889" s="194"/>
      <c r="K33889" s="194"/>
      <c r="L33889" s="195"/>
      <c r="M33889" s="196"/>
      <c r="N33889" s="197"/>
      <c r="O33889" s="197"/>
      <c r="P33889" s="231"/>
    </row>
    <row r="33890" spans="2:16">
      <c r="B33890" s="351"/>
      <c r="C33890" s="398"/>
      <c r="D33890" s="399"/>
      <c r="E33890" s="400"/>
      <c r="G33890" s="401"/>
      <c r="H33890" s="401"/>
      <c r="I33890" s="401"/>
      <c r="J33890" s="194"/>
      <c r="K33890" s="194"/>
      <c r="L33890" s="195"/>
      <c r="M33890" s="196"/>
      <c r="N33890" s="197"/>
      <c r="O33890" s="197"/>
      <c r="P33890" s="231"/>
    </row>
    <row r="33891" spans="2:16">
      <c r="B33891" s="351"/>
      <c r="C33891" s="398"/>
      <c r="D33891" s="399"/>
      <c r="E33891" s="400"/>
      <c r="G33891" s="401"/>
      <c r="H33891" s="401"/>
      <c r="I33891" s="401"/>
      <c r="J33891" s="194"/>
      <c r="K33891" s="194"/>
      <c r="L33891" s="195"/>
      <c r="M33891" s="196"/>
      <c r="N33891" s="197"/>
      <c r="O33891" s="197"/>
      <c r="P33891" s="231"/>
    </row>
    <row r="33892" spans="2:16">
      <c r="B33892" s="351"/>
      <c r="C33892" s="398"/>
      <c r="D33892" s="399"/>
      <c r="E33892" s="400"/>
      <c r="G33892" s="401"/>
      <c r="H33892" s="401"/>
      <c r="I33892" s="401"/>
      <c r="J33892" s="194"/>
      <c r="K33892" s="194"/>
      <c r="L33892" s="195"/>
      <c r="M33892" s="196"/>
      <c r="N33892" s="197"/>
      <c r="O33892" s="197"/>
      <c r="P33892" s="231"/>
    </row>
    <row r="33893" spans="2:16">
      <c r="B33893" s="351"/>
      <c r="C33893" s="398"/>
      <c r="D33893" s="399"/>
      <c r="E33893" s="400"/>
      <c r="G33893" s="401"/>
      <c r="H33893" s="401"/>
      <c r="I33893" s="401"/>
      <c r="J33893" s="194"/>
      <c r="K33893" s="194"/>
      <c r="L33893" s="195"/>
      <c r="M33893" s="196"/>
      <c r="N33893" s="197"/>
      <c r="O33893" s="197"/>
      <c r="P33893" s="231"/>
    </row>
    <row r="33894" spans="2:16">
      <c r="B33894" s="351"/>
      <c r="C33894" s="398"/>
      <c r="D33894" s="399"/>
      <c r="E33894" s="400"/>
      <c r="G33894" s="401"/>
      <c r="H33894" s="401"/>
      <c r="I33894" s="401"/>
      <c r="J33894" s="194"/>
      <c r="K33894" s="194"/>
      <c r="L33894" s="195"/>
      <c r="M33894" s="196"/>
      <c r="N33894" s="197"/>
      <c r="O33894" s="197"/>
      <c r="P33894" s="231"/>
    </row>
    <row r="33895" spans="2:16">
      <c r="B33895" s="351"/>
      <c r="C33895" s="398"/>
      <c r="D33895" s="399"/>
      <c r="E33895" s="400"/>
      <c r="G33895" s="401"/>
      <c r="H33895" s="401"/>
      <c r="I33895" s="401"/>
      <c r="J33895" s="194"/>
      <c r="K33895" s="194"/>
      <c r="L33895" s="195"/>
      <c r="M33895" s="196"/>
      <c r="N33895" s="197"/>
      <c r="O33895" s="197"/>
      <c r="P33895" s="231"/>
    </row>
    <row r="33896" spans="2:16">
      <c r="B33896" s="351"/>
      <c r="C33896" s="398"/>
      <c r="D33896" s="399"/>
      <c r="E33896" s="400"/>
      <c r="G33896" s="401"/>
      <c r="H33896" s="401"/>
      <c r="I33896" s="401"/>
      <c r="J33896" s="194"/>
      <c r="K33896" s="194"/>
      <c r="L33896" s="195"/>
      <c r="M33896" s="196"/>
      <c r="N33896" s="197"/>
      <c r="O33896" s="197"/>
      <c r="P33896" s="231"/>
    </row>
    <row r="33897" spans="2:16">
      <c r="B33897" s="351"/>
      <c r="C33897" s="398"/>
      <c r="D33897" s="399"/>
      <c r="E33897" s="400"/>
      <c r="G33897" s="401"/>
      <c r="H33897" s="401"/>
      <c r="I33897" s="401"/>
      <c r="J33897" s="194"/>
      <c r="K33897" s="194"/>
      <c r="L33897" s="195"/>
      <c r="M33897" s="196"/>
      <c r="N33897" s="197"/>
      <c r="O33897" s="197"/>
      <c r="P33897" s="231"/>
    </row>
    <row r="33898" spans="2:16">
      <c r="B33898" s="351"/>
      <c r="C33898" s="398"/>
      <c r="D33898" s="399"/>
      <c r="E33898" s="400"/>
      <c r="G33898" s="401"/>
      <c r="H33898" s="401"/>
      <c r="I33898" s="401"/>
      <c r="J33898" s="194"/>
      <c r="K33898" s="194"/>
      <c r="L33898" s="195"/>
      <c r="M33898" s="196"/>
      <c r="N33898" s="197"/>
      <c r="O33898" s="197"/>
      <c r="P33898" s="231"/>
    </row>
    <row r="33899" spans="2:16">
      <c r="B33899" s="351"/>
      <c r="C33899" s="398"/>
      <c r="D33899" s="399"/>
      <c r="E33899" s="400"/>
      <c r="G33899" s="401"/>
      <c r="H33899" s="401"/>
      <c r="I33899" s="401"/>
      <c r="J33899" s="194"/>
      <c r="K33899" s="194"/>
      <c r="L33899" s="195"/>
      <c r="M33899" s="196"/>
      <c r="N33899" s="197"/>
      <c r="O33899" s="197"/>
      <c r="P33899" s="231"/>
    </row>
    <row r="33900" spans="2:16">
      <c r="B33900" s="351"/>
      <c r="C33900" s="398"/>
      <c r="D33900" s="399"/>
      <c r="E33900" s="400"/>
      <c r="G33900" s="401"/>
      <c r="H33900" s="401"/>
      <c r="I33900" s="401"/>
      <c r="J33900" s="194"/>
      <c r="K33900" s="194"/>
      <c r="L33900" s="195"/>
      <c r="M33900" s="196"/>
      <c r="N33900" s="197"/>
      <c r="O33900" s="197"/>
      <c r="P33900" s="231"/>
    </row>
    <row r="33901" spans="2:16">
      <c r="B33901" s="351"/>
      <c r="C33901" s="398"/>
      <c r="D33901" s="399"/>
      <c r="E33901" s="400"/>
      <c r="G33901" s="401"/>
      <c r="H33901" s="401"/>
      <c r="I33901" s="401"/>
      <c r="J33901" s="194"/>
      <c r="K33901" s="194"/>
      <c r="L33901" s="195"/>
      <c r="M33901" s="196"/>
      <c r="N33901" s="197"/>
      <c r="O33901" s="197"/>
      <c r="P33901" s="231"/>
    </row>
    <row r="33902" spans="2:16">
      <c r="B33902" s="351"/>
      <c r="C33902" s="398"/>
      <c r="D33902" s="399"/>
      <c r="E33902" s="400"/>
      <c r="G33902" s="401"/>
      <c r="H33902" s="401"/>
      <c r="I33902" s="401"/>
      <c r="J33902" s="194"/>
      <c r="K33902" s="194"/>
      <c r="L33902" s="195"/>
      <c r="M33902" s="196"/>
      <c r="N33902" s="197"/>
      <c r="O33902" s="197"/>
      <c r="P33902" s="231"/>
    </row>
    <row r="33903" spans="2:16">
      <c r="B33903" s="351"/>
      <c r="C33903" s="398"/>
      <c r="D33903" s="399"/>
      <c r="E33903" s="400"/>
      <c r="G33903" s="401"/>
      <c r="H33903" s="401"/>
      <c r="I33903" s="401"/>
      <c r="J33903" s="194"/>
      <c r="K33903" s="194"/>
      <c r="L33903" s="195"/>
      <c r="M33903" s="196"/>
      <c r="N33903" s="197"/>
      <c r="O33903" s="197"/>
      <c r="P33903" s="231"/>
    </row>
    <row r="33904" spans="2:16">
      <c r="B33904" s="351"/>
      <c r="C33904" s="398"/>
      <c r="D33904" s="399"/>
      <c r="E33904" s="400"/>
      <c r="G33904" s="401"/>
      <c r="H33904" s="401"/>
      <c r="I33904" s="401"/>
      <c r="J33904" s="194"/>
      <c r="K33904" s="194"/>
      <c r="L33904" s="195"/>
      <c r="M33904" s="196"/>
      <c r="N33904" s="197"/>
      <c r="O33904" s="197"/>
      <c r="P33904" s="231"/>
    </row>
    <row r="33905" spans="2:16">
      <c r="B33905" s="351"/>
      <c r="C33905" s="398"/>
      <c r="D33905" s="399"/>
      <c r="E33905" s="400"/>
      <c r="G33905" s="401"/>
      <c r="H33905" s="401"/>
      <c r="I33905" s="401"/>
      <c r="J33905" s="194"/>
      <c r="K33905" s="194"/>
      <c r="L33905" s="195"/>
      <c r="M33905" s="196"/>
      <c r="N33905" s="197"/>
      <c r="O33905" s="197"/>
      <c r="P33905" s="231"/>
    </row>
    <row r="33906" spans="2:16">
      <c r="B33906" s="351"/>
      <c r="C33906" s="398"/>
      <c r="D33906" s="399"/>
      <c r="E33906" s="400"/>
      <c r="G33906" s="401"/>
      <c r="H33906" s="401"/>
      <c r="I33906" s="401"/>
      <c r="J33906" s="194"/>
      <c r="K33906" s="194"/>
      <c r="L33906" s="195"/>
      <c r="M33906" s="196"/>
      <c r="N33906" s="197"/>
      <c r="O33906" s="197"/>
      <c r="P33906" s="231"/>
    </row>
    <row r="33907" spans="2:16">
      <c r="B33907" s="351"/>
      <c r="C33907" s="398"/>
      <c r="D33907" s="399"/>
      <c r="E33907" s="400"/>
      <c r="G33907" s="401"/>
      <c r="H33907" s="401"/>
      <c r="I33907" s="401"/>
      <c r="J33907" s="194"/>
      <c r="K33907" s="194"/>
      <c r="L33907" s="195"/>
      <c r="M33907" s="196"/>
      <c r="N33907" s="197"/>
      <c r="O33907" s="197"/>
      <c r="P33907" s="231"/>
    </row>
    <row r="33908" spans="2:16">
      <c r="B33908" s="351"/>
      <c r="C33908" s="398"/>
      <c r="D33908" s="399"/>
      <c r="E33908" s="400"/>
      <c r="G33908" s="401"/>
      <c r="H33908" s="401"/>
      <c r="I33908" s="401"/>
      <c r="J33908" s="194"/>
      <c r="K33908" s="194"/>
      <c r="L33908" s="195"/>
      <c r="M33908" s="196"/>
      <c r="N33908" s="197"/>
      <c r="O33908" s="197"/>
      <c r="P33908" s="231"/>
    </row>
    <row r="33909" spans="2:16">
      <c r="B33909" s="351"/>
      <c r="C33909" s="398"/>
      <c r="D33909" s="399"/>
      <c r="E33909" s="400"/>
      <c r="G33909" s="401"/>
      <c r="H33909" s="401"/>
      <c r="I33909" s="401"/>
      <c r="J33909" s="194"/>
      <c r="K33909" s="194"/>
      <c r="L33909" s="195"/>
      <c r="M33909" s="196"/>
      <c r="N33909" s="197"/>
      <c r="O33909" s="197"/>
      <c r="P33909" s="231"/>
    </row>
    <row r="33910" spans="2:16">
      <c r="B33910" s="351"/>
      <c r="C33910" s="398"/>
      <c r="D33910" s="399"/>
      <c r="E33910" s="400"/>
      <c r="G33910" s="401"/>
      <c r="H33910" s="401"/>
      <c r="I33910" s="401"/>
      <c r="J33910" s="194"/>
      <c r="K33910" s="194"/>
      <c r="L33910" s="195"/>
      <c r="M33910" s="196"/>
      <c r="N33910" s="197"/>
      <c r="O33910" s="197"/>
      <c r="P33910" s="231"/>
    </row>
    <row r="33911" spans="2:16">
      <c r="B33911" s="351"/>
      <c r="C33911" s="398"/>
      <c r="D33911" s="399"/>
      <c r="E33911" s="400"/>
      <c r="G33911" s="401"/>
      <c r="H33911" s="401"/>
      <c r="I33911" s="401"/>
      <c r="J33911" s="194"/>
      <c r="K33911" s="194"/>
      <c r="L33911" s="195"/>
      <c r="M33911" s="196"/>
      <c r="N33911" s="197"/>
      <c r="O33911" s="197"/>
      <c r="P33911" s="231"/>
    </row>
    <row r="33912" spans="2:16">
      <c r="B33912" s="351"/>
      <c r="C33912" s="398"/>
      <c r="D33912" s="399"/>
      <c r="E33912" s="400"/>
      <c r="G33912" s="401"/>
      <c r="H33912" s="401"/>
      <c r="I33912" s="401"/>
      <c r="J33912" s="194"/>
      <c r="K33912" s="194"/>
      <c r="L33912" s="195"/>
      <c r="M33912" s="196"/>
      <c r="N33912" s="197"/>
      <c r="O33912" s="197"/>
      <c r="P33912" s="231"/>
    </row>
    <row r="33913" spans="2:16">
      <c r="B33913" s="351"/>
      <c r="C33913" s="398"/>
      <c r="D33913" s="399"/>
      <c r="E33913" s="400"/>
      <c r="G33913" s="401"/>
      <c r="H33913" s="401"/>
      <c r="I33913" s="401"/>
      <c r="J33913" s="194"/>
      <c r="K33913" s="194"/>
      <c r="L33913" s="195"/>
      <c r="M33913" s="196"/>
      <c r="N33913" s="197"/>
      <c r="O33913" s="197"/>
      <c r="P33913" s="231"/>
    </row>
    <row r="33914" spans="2:16">
      <c r="B33914" s="351"/>
      <c r="C33914" s="398"/>
      <c r="D33914" s="399"/>
      <c r="E33914" s="400"/>
      <c r="G33914" s="401"/>
      <c r="H33914" s="401"/>
      <c r="I33914" s="401"/>
      <c r="J33914" s="194"/>
      <c r="K33914" s="194"/>
      <c r="L33914" s="195"/>
      <c r="M33914" s="196"/>
      <c r="N33914" s="197"/>
      <c r="O33914" s="197"/>
      <c r="P33914" s="231"/>
    </row>
    <row r="33915" spans="2:16">
      <c r="B33915" s="351"/>
      <c r="C33915" s="398"/>
      <c r="D33915" s="399"/>
      <c r="E33915" s="400"/>
      <c r="G33915" s="401"/>
      <c r="H33915" s="401"/>
      <c r="I33915" s="401"/>
      <c r="J33915" s="194"/>
      <c r="K33915" s="194"/>
      <c r="L33915" s="195"/>
      <c r="M33915" s="196"/>
      <c r="N33915" s="197"/>
      <c r="O33915" s="197"/>
      <c r="P33915" s="231"/>
    </row>
    <row r="33916" spans="2:16">
      <c r="B33916" s="351"/>
      <c r="C33916" s="398"/>
      <c r="D33916" s="404"/>
      <c r="E33916" s="405"/>
      <c r="G33916" s="406"/>
      <c r="H33916" s="406"/>
      <c r="I33916" s="406"/>
      <c r="J33916" s="194"/>
      <c r="K33916" s="194"/>
      <c r="L33916" s="195"/>
      <c r="M33916" s="196"/>
      <c r="N33916" s="197"/>
      <c r="O33916" s="197"/>
      <c r="P33916" s="221"/>
    </row>
    <row r="33917" spans="2:16">
      <c r="B33917" s="351"/>
      <c r="C33917" s="398"/>
      <c r="D33917" s="399"/>
      <c r="E33917" s="400"/>
      <c r="G33917" s="401"/>
      <c r="H33917" s="401"/>
      <c r="I33917" s="401"/>
      <c r="J33917" s="194"/>
      <c r="K33917" s="194"/>
      <c r="L33917" s="195"/>
      <c r="M33917" s="196"/>
      <c r="N33917" s="197"/>
      <c r="O33917" s="197"/>
      <c r="P33917" s="231"/>
    </row>
    <row r="33918" spans="2:16">
      <c r="B33918" s="351"/>
      <c r="C33918" s="398"/>
      <c r="D33918" s="399"/>
      <c r="E33918" s="400"/>
      <c r="G33918" s="401"/>
      <c r="H33918" s="401"/>
      <c r="I33918" s="401"/>
      <c r="J33918" s="194"/>
      <c r="K33918" s="194"/>
      <c r="L33918" s="195"/>
      <c r="M33918" s="196"/>
      <c r="N33918" s="197"/>
      <c r="O33918" s="197"/>
      <c r="P33918" s="231"/>
    </row>
    <row r="33919" spans="2:16">
      <c r="B33919" s="351"/>
      <c r="C33919" s="398"/>
      <c r="D33919" s="399"/>
      <c r="E33919" s="400"/>
      <c r="G33919" s="401"/>
      <c r="H33919" s="401"/>
      <c r="I33919" s="401"/>
      <c r="J33919" s="194"/>
      <c r="K33919" s="194"/>
      <c r="L33919" s="195"/>
      <c r="M33919" s="196"/>
      <c r="N33919" s="197"/>
      <c r="O33919" s="197"/>
      <c r="P33919" s="231"/>
    </row>
    <row r="33920" spans="2:16">
      <c r="B33920" s="351"/>
      <c r="C33920" s="398"/>
      <c r="D33920" s="399"/>
      <c r="E33920" s="400"/>
      <c r="G33920" s="401"/>
      <c r="H33920" s="401"/>
      <c r="I33920" s="401"/>
      <c r="J33920" s="194"/>
      <c r="K33920" s="194"/>
      <c r="L33920" s="195"/>
      <c r="M33920" s="196"/>
      <c r="N33920" s="197"/>
      <c r="O33920" s="197"/>
      <c r="P33920" s="231"/>
    </row>
    <row r="33921" spans="2:16">
      <c r="B33921" s="351"/>
      <c r="C33921" s="398"/>
      <c r="D33921" s="399"/>
      <c r="E33921" s="400"/>
      <c r="G33921" s="401"/>
      <c r="H33921" s="401"/>
      <c r="I33921" s="401"/>
      <c r="J33921" s="194"/>
      <c r="K33921" s="194"/>
      <c r="L33921" s="195"/>
      <c r="M33921" s="196"/>
      <c r="N33921" s="197"/>
      <c r="O33921" s="197"/>
      <c r="P33921" s="231"/>
    </row>
    <row r="33922" spans="2:16">
      <c r="B33922" s="351"/>
      <c r="C33922" s="398"/>
      <c r="D33922" s="399"/>
      <c r="E33922" s="400"/>
      <c r="G33922" s="401"/>
      <c r="H33922" s="401"/>
      <c r="I33922" s="401"/>
      <c r="J33922" s="194"/>
      <c r="K33922" s="194"/>
      <c r="L33922" s="195"/>
      <c r="M33922" s="196"/>
      <c r="N33922" s="197"/>
      <c r="O33922" s="197"/>
      <c r="P33922" s="231"/>
    </row>
    <row r="33923" spans="2:16">
      <c r="B33923" s="351"/>
      <c r="C33923" s="398"/>
      <c r="D33923" s="399"/>
      <c r="E33923" s="400"/>
      <c r="G33923" s="401"/>
      <c r="H33923" s="401"/>
      <c r="I33923" s="401"/>
      <c r="J33923" s="194"/>
      <c r="K33923" s="194"/>
      <c r="L33923" s="195"/>
      <c r="M33923" s="196"/>
      <c r="N33923" s="197"/>
      <c r="O33923" s="197"/>
      <c r="P33923" s="231"/>
    </row>
    <row r="33924" spans="2:16">
      <c r="B33924" s="351"/>
      <c r="C33924" s="398"/>
      <c r="D33924" s="399"/>
      <c r="E33924" s="400"/>
      <c r="G33924" s="401"/>
      <c r="H33924" s="401"/>
      <c r="I33924" s="401"/>
      <c r="J33924" s="194"/>
      <c r="K33924" s="194"/>
      <c r="L33924" s="195"/>
      <c r="M33924" s="196"/>
      <c r="N33924" s="197"/>
      <c r="O33924" s="197"/>
      <c r="P33924" s="231"/>
    </row>
    <row r="33925" spans="2:16">
      <c r="B33925" s="351"/>
      <c r="C33925" s="398"/>
      <c r="D33925" s="399"/>
      <c r="E33925" s="400"/>
      <c r="G33925" s="401"/>
      <c r="H33925" s="401"/>
      <c r="I33925" s="401"/>
      <c r="J33925" s="194"/>
      <c r="K33925" s="194"/>
      <c r="L33925" s="195"/>
      <c r="M33925" s="196"/>
      <c r="N33925" s="197"/>
      <c r="O33925" s="197"/>
      <c r="P33925" s="231"/>
    </row>
    <row r="33926" spans="2:16">
      <c r="B33926" s="351"/>
      <c r="C33926" s="398"/>
      <c r="D33926" s="399"/>
      <c r="E33926" s="400"/>
      <c r="G33926" s="401"/>
      <c r="H33926" s="401"/>
      <c r="I33926" s="401"/>
      <c r="J33926" s="194"/>
      <c r="K33926" s="194"/>
      <c r="L33926" s="195"/>
      <c r="M33926" s="196"/>
      <c r="N33926" s="197"/>
      <c r="O33926" s="197"/>
      <c r="P33926" s="231"/>
    </row>
    <row r="33927" spans="2:16">
      <c r="B33927" s="351"/>
      <c r="C33927" s="398"/>
      <c r="D33927" s="399"/>
      <c r="E33927" s="400"/>
      <c r="G33927" s="401"/>
      <c r="H33927" s="401"/>
      <c r="I33927" s="401"/>
      <c r="J33927" s="194"/>
      <c r="K33927" s="194"/>
      <c r="L33927" s="195"/>
      <c r="M33927" s="196"/>
      <c r="N33927" s="197"/>
      <c r="O33927" s="197"/>
      <c r="P33927" s="231"/>
    </row>
    <row r="33928" spans="2:16">
      <c r="B33928" s="351"/>
      <c r="C33928" s="398"/>
      <c r="D33928" s="399"/>
      <c r="E33928" s="400"/>
      <c r="G33928" s="401"/>
      <c r="H33928" s="401"/>
      <c r="I33928" s="401"/>
      <c r="J33928" s="194"/>
      <c r="K33928" s="194"/>
      <c r="L33928" s="195"/>
      <c r="M33928" s="196"/>
      <c r="N33928" s="197"/>
      <c r="O33928" s="197"/>
      <c r="P33928" s="231"/>
    </row>
    <row r="33929" spans="2:16">
      <c r="B33929" s="351"/>
      <c r="C33929" s="398"/>
      <c r="D33929" s="399"/>
      <c r="E33929" s="400"/>
      <c r="G33929" s="401"/>
      <c r="H33929" s="401"/>
      <c r="I33929" s="401"/>
      <c r="J33929" s="194"/>
      <c r="K33929" s="194"/>
      <c r="L33929" s="195"/>
      <c r="M33929" s="196"/>
      <c r="N33929" s="197"/>
      <c r="O33929" s="197"/>
      <c r="P33929" s="231"/>
    </row>
    <row r="33930" spans="2:16">
      <c r="B33930" s="351"/>
      <c r="C33930" s="398"/>
      <c r="D33930" s="399"/>
      <c r="E33930" s="400"/>
      <c r="G33930" s="401"/>
      <c r="H33930" s="401"/>
      <c r="I33930" s="401"/>
      <c r="J33930" s="194"/>
      <c r="K33930" s="194"/>
      <c r="L33930" s="195"/>
      <c r="M33930" s="196"/>
      <c r="N33930" s="197"/>
      <c r="O33930" s="197"/>
      <c r="P33930" s="231"/>
    </row>
    <row r="33931" spans="2:16">
      <c r="B33931" s="351"/>
      <c r="C33931" s="398"/>
      <c r="D33931" s="399"/>
      <c r="E33931" s="400"/>
      <c r="G33931" s="401"/>
      <c r="H33931" s="401"/>
      <c r="I33931" s="401"/>
      <c r="J33931" s="194"/>
      <c r="K33931" s="194"/>
      <c r="L33931" s="195"/>
      <c r="M33931" s="196"/>
      <c r="N33931" s="197"/>
      <c r="O33931" s="197"/>
      <c r="P33931" s="231"/>
    </row>
    <row r="33932" spans="2:16">
      <c r="B33932" s="351"/>
      <c r="C33932" s="398"/>
      <c r="D33932" s="399"/>
      <c r="E33932" s="400"/>
      <c r="G33932" s="401"/>
      <c r="H33932" s="401"/>
      <c r="I33932" s="401"/>
      <c r="J33932" s="194"/>
      <c r="K33932" s="194"/>
      <c r="L33932" s="195"/>
      <c r="M33932" s="196"/>
      <c r="N33932" s="197"/>
      <c r="O33932" s="197"/>
      <c r="P33932" s="231"/>
    </row>
    <row r="33933" spans="2:16">
      <c r="B33933" s="351"/>
      <c r="C33933" s="398"/>
      <c r="D33933" s="399"/>
      <c r="E33933" s="400"/>
      <c r="G33933" s="401"/>
      <c r="H33933" s="401"/>
      <c r="I33933" s="401"/>
      <c r="J33933" s="194"/>
      <c r="K33933" s="194"/>
      <c r="L33933" s="195"/>
      <c r="M33933" s="196"/>
      <c r="N33933" s="197"/>
      <c r="O33933" s="197"/>
      <c r="P33933" s="231"/>
    </row>
    <row r="33934" spans="2:16">
      <c r="B33934" s="351"/>
      <c r="C33934" s="398"/>
      <c r="D33934" s="399"/>
      <c r="E33934" s="400"/>
      <c r="G33934" s="401"/>
      <c r="H33934" s="401"/>
      <c r="I33934" s="401"/>
      <c r="J33934" s="194"/>
      <c r="K33934" s="194"/>
      <c r="L33934" s="195"/>
      <c r="M33934" s="196"/>
      <c r="N33934" s="197"/>
      <c r="O33934" s="197"/>
      <c r="P33934" s="231"/>
    </row>
    <row r="33935" spans="2:16">
      <c r="B33935" s="351"/>
      <c r="C33935" s="398"/>
      <c r="D33935" s="399"/>
      <c r="E33935" s="400"/>
      <c r="G33935" s="401"/>
      <c r="H33935" s="401"/>
      <c r="I33935" s="401"/>
      <c r="J33935" s="194"/>
      <c r="K33935" s="194"/>
      <c r="L33935" s="195"/>
      <c r="M33935" s="196"/>
      <c r="N33935" s="197"/>
      <c r="O33935" s="197"/>
      <c r="P33935" s="231"/>
    </row>
    <row r="33936" spans="2:16">
      <c r="B33936" s="351"/>
      <c r="C33936" s="398"/>
      <c r="D33936" s="399"/>
      <c r="E33936" s="400"/>
      <c r="G33936" s="401"/>
      <c r="H33936" s="401"/>
      <c r="I33936" s="401"/>
      <c r="J33936" s="194"/>
      <c r="K33936" s="194"/>
      <c r="L33936" s="195"/>
      <c r="M33936" s="196"/>
      <c r="N33936" s="197"/>
      <c r="O33936" s="197"/>
      <c r="P33936" s="231"/>
    </row>
    <row r="33937" spans="2:16">
      <c r="B33937" s="351"/>
      <c r="C33937" s="398"/>
      <c r="D33937" s="399"/>
      <c r="E33937" s="400"/>
      <c r="G33937" s="401"/>
      <c r="H33937" s="401"/>
      <c r="I33937" s="401"/>
      <c r="J33937" s="194"/>
      <c r="K33937" s="194"/>
      <c r="L33937" s="195"/>
      <c r="M33937" s="196"/>
      <c r="N33937" s="197"/>
      <c r="O33937" s="197"/>
      <c r="P33937" s="231"/>
    </row>
    <row r="33938" spans="2:16">
      <c r="B33938" s="351"/>
      <c r="C33938" s="398"/>
      <c r="D33938" s="399"/>
      <c r="E33938" s="400"/>
      <c r="G33938" s="401"/>
      <c r="H33938" s="401"/>
      <c r="I33938" s="401"/>
      <c r="J33938" s="194"/>
      <c r="K33938" s="194"/>
      <c r="L33938" s="195"/>
      <c r="M33938" s="196"/>
      <c r="N33938" s="197"/>
      <c r="O33938" s="197"/>
      <c r="P33938" s="231"/>
    </row>
    <row r="33939" spans="2:16">
      <c r="B33939" s="351"/>
      <c r="C33939" s="398"/>
      <c r="D33939" s="399"/>
      <c r="E33939" s="400"/>
      <c r="G33939" s="401"/>
      <c r="H33939" s="401"/>
      <c r="I33939" s="401"/>
      <c r="J33939" s="194"/>
      <c r="K33939" s="194"/>
      <c r="L33939" s="195"/>
      <c r="M33939" s="196"/>
      <c r="N33939" s="197"/>
      <c r="O33939" s="197"/>
      <c r="P33939" s="231"/>
    </row>
    <row r="33940" spans="2:16">
      <c r="B33940" s="351"/>
      <c r="C33940" s="398"/>
      <c r="D33940" s="399"/>
      <c r="E33940" s="400"/>
      <c r="G33940" s="401"/>
      <c r="H33940" s="401"/>
      <c r="I33940" s="401"/>
      <c r="J33940" s="194"/>
      <c r="K33940" s="194"/>
      <c r="L33940" s="195"/>
      <c r="M33940" s="196"/>
      <c r="N33940" s="197"/>
      <c r="O33940" s="197"/>
      <c r="P33940" s="231"/>
    </row>
    <row r="33941" spans="2:16">
      <c r="B33941" s="351"/>
      <c r="C33941" s="398"/>
      <c r="D33941" s="399"/>
      <c r="E33941" s="400"/>
      <c r="G33941" s="401"/>
      <c r="H33941" s="401"/>
      <c r="I33941" s="401"/>
      <c r="J33941" s="194"/>
      <c r="K33941" s="194"/>
      <c r="L33941" s="195"/>
      <c r="M33941" s="196"/>
      <c r="N33941" s="197"/>
      <c r="O33941" s="197"/>
      <c r="P33941" s="231"/>
    </row>
    <row r="33942" spans="2:16">
      <c r="B33942" s="351"/>
      <c r="C33942" s="398"/>
      <c r="D33942" s="399"/>
      <c r="E33942" s="400"/>
      <c r="G33942" s="401"/>
      <c r="H33942" s="401"/>
      <c r="I33942" s="401"/>
      <c r="J33942" s="194"/>
      <c r="K33942" s="194"/>
      <c r="L33942" s="195"/>
      <c r="M33942" s="196"/>
      <c r="N33942" s="197"/>
      <c r="O33942" s="197"/>
      <c r="P33942" s="231"/>
    </row>
    <row r="33943" spans="2:16">
      <c r="B33943" s="351"/>
      <c r="C33943" s="398"/>
      <c r="D33943" s="399"/>
      <c r="E33943" s="400"/>
      <c r="G33943" s="401"/>
      <c r="H33943" s="401"/>
      <c r="I33943" s="401"/>
      <c r="J33943" s="194"/>
      <c r="K33943" s="194"/>
      <c r="L33943" s="195"/>
      <c r="M33943" s="196"/>
      <c r="N33943" s="197"/>
      <c r="O33943" s="197"/>
      <c r="P33943" s="231"/>
    </row>
    <row r="33944" spans="2:16">
      <c r="B33944" s="351"/>
      <c r="C33944" s="398"/>
      <c r="D33944" s="399"/>
      <c r="E33944" s="400"/>
      <c r="G33944" s="401"/>
      <c r="H33944" s="401"/>
      <c r="I33944" s="401"/>
      <c r="J33944" s="194"/>
      <c r="K33944" s="194"/>
      <c r="L33944" s="195"/>
      <c r="M33944" s="196"/>
      <c r="N33944" s="197"/>
      <c r="O33944" s="197"/>
      <c r="P33944" s="231"/>
    </row>
    <row r="33945" spans="2:16">
      <c r="B33945" s="351"/>
      <c r="C33945" s="398"/>
      <c r="D33945" s="399"/>
      <c r="E33945" s="400"/>
      <c r="G33945" s="401"/>
      <c r="H33945" s="401"/>
      <c r="I33945" s="401"/>
      <c r="J33945" s="194"/>
      <c r="K33945" s="194"/>
      <c r="L33945" s="195"/>
      <c r="M33945" s="196"/>
      <c r="N33945" s="197"/>
      <c r="O33945" s="197"/>
      <c r="P33945" s="231"/>
    </row>
    <row r="33946" spans="2:16">
      <c r="B33946" s="351"/>
      <c r="C33946" s="398"/>
      <c r="D33946" s="399"/>
      <c r="E33946" s="400"/>
      <c r="G33946" s="401"/>
      <c r="H33946" s="401"/>
      <c r="I33946" s="401"/>
      <c r="J33946" s="194"/>
      <c r="K33946" s="194"/>
      <c r="L33946" s="195"/>
      <c r="M33946" s="196"/>
      <c r="N33946" s="197"/>
      <c r="O33946" s="197"/>
      <c r="P33946" s="231"/>
    </row>
    <row r="33947" spans="2:16">
      <c r="B33947" s="351"/>
      <c r="C33947" s="398"/>
      <c r="D33947" s="399"/>
      <c r="E33947" s="400"/>
      <c r="G33947" s="401"/>
      <c r="H33947" s="401"/>
      <c r="I33947" s="401"/>
      <c r="J33947" s="194"/>
      <c r="K33947" s="194"/>
      <c r="L33947" s="195"/>
      <c r="M33947" s="196"/>
      <c r="N33947" s="197"/>
      <c r="O33947" s="197"/>
      <c r="P33947" s="231"/>
    </row>
    <row r="33948" spans="2:16">
      <c r="B33948" s="351"/>
      <c r="C33948" s="398"/>
      <c r="D33948" s="399"/>
      <c r="E33948" s="400"/>
      <c r="G33948" s="401"/>
      <c r="H33948" s="401"/>
      <c r="I33948" s="401"/>
      <c r="J33948" s="194"/>
      <c r="K33948" s="194"/>
      <c r="L33948" s="195"/>
      <c r="M33948" s="196"/>
      <c r="N33948" s="197"/>
      <c r="O33948" s="197"/>
      <c r="P33948" s="231"/>
    </row>
    <row r="33949" spans="2:16">
      <c r="B33949" s="351"/>
      <c r="C33949" s="398"/>
      <c r="D33949" s="399"/>
      <c r="E33949" s="400"/>
      <c r="G33949" s="401"/>
      <c r="H33949" s="401"/>
      <c r="I33949" s="401"/>
      <c r="J33949" s="194"/>
      <c r="K33949" s="194"/>
      <c r="L33949" s="195"/>
      <c r="M33949" s="196"/>
      <c r="N33949" s="197"/>
      <c r="O33949" s="197"/>
      <c r="P33949" s="231"/>
    </row>
    <row r="33950" spans="2:16">
      <c r="B33950" s="351"/>
      <c r="C33950" s="398"/>
      <c r="D33950" s="399"/>
      <c r="E33950" s="400"/>
      <c r="G33950" s="401"/>
      <c r="H33950" s="401"/>
      <c r="I33950" s="401"/>
      <c r="J33950" s="194"/>
      <c r="K33950" s="194"/>
      <c r="L33950" s="195"/>
      <c r="M33950" s="196"/>
      <c r="N33950" s="197"/>
      <c r="O33950" s="197"/>
      <c r="P33950" s="231"/>
    </row>
    <row r="33951" spans="2:16">
      <c r="B33951" s="351"/>
      <c r="C33951" s="398"/>
      <c r="D33951" s="399"/>
      <c r="E33951" s="400"/>
      <c r="G33951" s="401"/>
      <c r="H33951" s="401"/>
      <c r="I33951" s="401"/>
      <c r="J33951" s="194"/>
      <c r="K33951" s="194"/>
      <c r="L33951" s="195"/>
      <c r="M33951" s="196"/>
      <c r="N33951" s="197"/>
      <c r="O33951" s="197"/>
      <c r="P33951" s="231"/>
    </row>
    <row r="33952" spans="2:16">
      <c r="B33952" s="351"/>
      <c r="C33952" s="398"/>
      <c r="D33952" s="399"/>
      <c r="E33952" s="400"/>
      <c r="G33952" s="401"/>
      <c r="H33952" s="401"/>
      <c r="I33952" s="401"/>
      <c r="J33952" s="194"/>
      <c r="K33952" s="194"/>
      <c r="L33952" s="195"/>
      <c r="M33952" s="196"/>
      <c r="N33952" s="197"/>
      <c r="O33952" s="197"/>
      <c r="P33952" s="231"/>
    </row>
    <row r="33953" spans="2:16">
      <c r="B33953" s="351"/>
      <c r="C33953" s="398"/>
      <c r="D33953" s="399"/>
      <c r="E33953" s="400"/>
      <c r="G33953" s="401"/>
      <c r="H33953" s="401"/>
      <c r="I33953" s="401"/>
      <c r="J33953" s="194"/>
      <c r="K33953" s="194"/>
      <c r="L33953" s="195"/>
      <c r="M33953" s="196"/>
      <c r="N33953" s="197"/>
      <c r="O33953" s="197"/>
      <c r="P33953" s="231"/>
    </row>
    <row r="33954" spans="2:16">
      <c r="B33954" s="351"/>
      <c r="C33954" s="398"/>
      <c r="D33954" s="399"/>
      <c r="E33954" s="400"/>
      <c r="G33954" s="401"/>
      <c r="H33954" s="401"/>
      <c r="I33954" s="401"/>
      <c r="J33954" s="194"/>
      <c r="K33954" s="194"/>
      <c r="L33954" s="195"/>
      <c r="M33954" s="196"/>
      <c r="N33954" s="197"/>
      <c r="O33954" s="197"/>
      <c r="P33954" s="231"/>
    </row>
    <row r="33955" spans="2:16">
      <c r="B33955" s="351"/>
      <c r="C33955" s="398"/>
      <c r="D33955" s="399"/>
      <c r="E33955" s="400"/>
      <c r="G33955" s="401"/>
      <c r="H33955" s="401"/>
      <c r="I33955" s="401"/>
      <c r="J33955" s="194"/>
      <c r="K33955" s="194"/>
      <c r="L33955" s="195"/>
      <c r="M33955" s="196"/>
      <c r="N33955" s="197"/>
      <c r="O33955" s="197"/>
      <c r="P33955" s="231"/>
    </row>
    <row r="33956" spans="2:16">
      <c r="B33956" s="351"/>
      <c r="C33956" s="398"/>
      <c r="D33956" s="399"/>
      <c r="E33956" s="400"/>
      <c r="G33956" s="401"/>
      <c r="H33956" s="401"/>
      <c r="I33956" s="401"/>
      <c r="J33956" s="194"/>
      <c r="K33956" s="194"/>
      <c r="L33956" s="195"/>
      <c r="M33956" s="196"/>
      <c r="N33956" s="197"/>
      <c r="O33956" s="197"/>
      <c r="P33956" s="231"/>
    </row>
    <row r="33957" spans="2:16">
      <c r="B33957" s="351"/>
      <c r="C33957" s="398"/>
      <c r="D33957" s="399"/>
      <c r="E33957" s="400"/>
      <c r="G33957" s="401"/>
      <c r="H33957" s="401"/>
      <c r="I33957" s="401"/>
      <c r="J33957" s="194"/>
      <c r="K33957" s="194"/>
      <c r="L33957" s="195"/>
      <c r="M33957" s="196"/>
      <c r="N33957" s="197"/>
      <c r="O33957" s="197"/>
      <c r="P33957" s="231"/>
    </row>
    <row r="33958" spans="2:16">
      <c r="B33958" s="351"/>
      <c r="C33958" s="398"/>
      <c r="D33958" s="399"/>
      <c r="E33958" s="400"/>
      <c r="G33958" s="401"/>
      <c r="H33958" s="401"/>
      <c r="I33958" s="401"/>
      <c r="J33958" s="194"/>
      <c r="K33958" s="194"/>
      <c r="L33958" s="195"/>
      <c r="M33958" s="196"/>
      <c r="N33958" s="197"/>
      <c r="O33958" s="197"/>
      <c r="P33958" s="231"/>
    </row>
    <row r="33959" spans="2:16">
      <c r="B33959" s="351"/>
      <c r="C33959" s="398"/>
      <c r="D33959" s="399"/>
      <c r="E33959" s="400"/>
      <c r="G33959" s="401"/>
      <c r="H33959" s="401"/>
      <c r="I33959" s="401"/>
      <c r="J33959" s="194"/>
      <c r="K33959" s="194"/>
      <c r="L33959" s="195"/>
      <c r="M33959" s="196"/>
      <c r="N33959" s="197"/>
      <c r="O33959" s="197"/>
      <c r="P33959" s="231"/>
    </row>
    <row r="33960" spans="2:16">
      <c r="B33960" s="351"/>
      <c r="C33960" s="398"/>
      <c r="D33960" s="399"/>
      <c r="E33960" s="400"/>
      <c r="G33960" s="401"/>
      <c r="H33960" s="401"/>
      <c r="I33960" s="401"/>
      <c r="J33960" s="194"/>
      <c r="K33960" s="194"/>
      <c r="L33960" s="195"/>
      <c r="M33960" s="196"/>
      <c r="N33960" s="197"/>
      <c r="O33960" s="197"/>
      <c r="P33960" s="231"/>
    </row>
    <row r="33961" spans="2:16">
      <c r="B33961" s="351"/>
      <c r="C33961" s="398"/>
      <c r="D33961" s="399"/>
      <c r="E33961" s="400"/>
      <c r="G33961" s="401"/>
      <c r="H33961" s="401"/>
      <c r="I33961" s="401"/>
      <c r="J33961" s="194"/>
      <c r="K33961" s="194"/>
      <c r="L33961" s="195"/>
      <c r="M33961" s="196"/>
      <c r="N33961" s="197"/>
      <c r="O33961" s="197"/>
      <c r="P33961" s="231"/>
    </row>
    <row r="33962" spans="2:16">
      <c r="B33962" s="351"/>
      <c r="C33962" s="398"/>
      <c r="D33962" s="399"/>
      <c r="E33962" s="400"/>
      <c r="G33962" s="401"/>
      <c r="H33962" s="401"/>
      <c r="I33962" s="401"/>
      <c r="J33962" s="194"/>
      <c r="K33962" s="194"/>
      <c r="L33962" s="195"/>
      <c r="M33962" s="196"/>
      <c r="N33962" s="197"/>
      <c r="O33962" s="197"/>
      <c r="P33962" s="231"/>
    </row>
    <row r="33963" spans="2:16">
      <c r="B33963" s="351"/>
      <c r="C33963" s="398"/>
      <c r="D33963" s="399"/>
      <c r="E33963" s="400"/>
      <c r="G33963" s="401"/>
      <c r="H33963" s="401"/>
      <c r="I33963" s="401"/>
      <c r="J33963" s="194"/>
      <c r="K33963" s="194"/>
      <c r="L33963" s="195"/>
      <c r="M33963" s="196"/>
      <c r="N33963" s="197"/>
      <c r="O33963" s="197"/>
      <c r="P33963" s="231"/>
    </row>
    <row r="33964" spans="2:16">
      <c r="B33964" s="351"/>
      <c r="C33964" s="398"/>
      <c r="D33964" s="399"/>
      <c r="E33964" s="400"/>
      <c r="G33964" s="401"/>
      <c r="H33964" s="401"/>
      <c r="I33964" s="401"/>
      <c r="J33964" s="194"/>
      <c r="K33964" s="194"/>
      <c r="L33964" s="195"/>
      <c r="M33964" s="196"/>
      <c r="N33964" s="197"/>
      <c r="O33964" s="197"/>
      <c r="P33964" s="231"/>
    </row>
    <row r="33965" spans="2:16">
      <c r="B33965" s="351"/>
      <c r="C33965" s="398"/>
      <c r="D33965" s="399"/>
      <c r="E33965" s="400"/>
      <c r="G33965" s="401"/>
      <c r="H33965" s="401"/>
      <c r="I33965" s="401"/>
      <c r="J33965" s="194"/>
      <c r="K33965" s="194"/>
      <c r="L33965" s="195"/>
      <c r="M33965" s="196"/>
      <c r="N33965" s="197"/>
      <c r="O33965" s="197"/>
      <c r="P33965" s="231"/>
    </row>
    <row r="33966" spans="2:16">
      <c r="B33966" s="351"/>
      <c r="C33966" s="398"/>
      <c r="D33966" s="399"/>
      <c r="E33966" s="400"/>
      <c r="G33966" s="401"/>
      <c r="H33966" s="401"/>
      <c r="I33966" s="401"/>
      <c r="J33966" s="194"/>
      <c r="K33966" s="194"/>
      <c r="L33966" s="195"/>
      <c r="M33966" s="196"/>
      <c r="N33966" s="197"/>
      <c r="O33966" s="197"/>
      <c r="P33966" s="231"/>
    </row>
    <row r="33967" spans="2:16">
      <c r="B33967" s="351"/>
      <c r="C33967" s="398"/>
      <c r="D33967" s="399"/>
      <c r="E33967" s="400"/>
      <c r="G33967" s="401"/>
      <c r="H33967" s="401"/>
      <c r="I33967" s="401"/>
      <c r="J33967" s="194"/>
      <c r="K33967" s="194"/>
      <c r="L33967" s="195"/>
      <c r="M33967" s="196"/>
      <c r="N33967" s="197"/>
      <c r="O33967" s="197"/>
      <c r="P33967" s="231"/>
    </row>
    <row r="33968" spans="2:16">
      <c r="B33968" s="351"/>
      <c r="C33968" s="398"/>
      <c r="D33968" s="399"/>
      <c r="E33968" s="400"/>
      <c r="G33968" s="401"/>
      <c r="H33968" s="401"/>
      <c r="I33968" s="401"/>
      <c r="J33968" s="194"/>
      <c r="K33968" s="194"/>
      <c r="L33968" s="195"/>
      <c r="M33968" s="196"/>
      <c r="N33968" s="197"/>
      <c r="O33968" s="197"/>
      <c r="P33968" s="231"/>
    </row>
    <row r="33969" spans="2:16">
      <c r="B33969" s="351"/>
      <c r="C33969" s="398"/>
      <c r="D33969" s="399"/>
      <c r="E33969" s="400"/>
      <c r="G33969" s="401"/>
      <c r="H33969" s="401"/>
      <c r="I33969" s="401"/>
      <c r="J33969" s="194"/>
      <c r="K33969" s="194"/>
      <c r="L33969" s="195"/>
      <c r="M33969" s="196"/>
      <c r="N33969" s="197"/>
      <c r="O33969" s="197"/>
      <c r="P33969" s="231"/>
    </row>
    <row r="33970" spans="2:16">
      <c r="B33970" s="351"/>
      <c r="C33970" s="398"/>
      <c r="D33970" s="399"/>
      <c r="E33970" s="400"/>
      <c r="G33970" s="401"/>
      <c r="H33970" s="401"/>
      <c r="I33970" s="401"/>
      <c r="J33970" s="194"/>
      <c r="K33970" s="194"/>
      <c r="L33970" s="195"/>
      <c r="M33970" s="196"/>
      <c r="N33970" s="197"/>
      <c r="O33970" s="197"/>
      <c r="P33970" s="231"/>
    </row>
    <row r="33971" spans="2:16">
      <c r="B33971" s="351"/>
      <c r="C33971" s="398"/>
      <c r="D33971" s="399"/>
      <c r="E33971" s="400"/>
      <c r="G33971" s="401"/>
      <c r="H33971" s="401"/>
      <c r="I33971" s="401"/>
      <c r="J33971" s="194"/>
      <c r="K33971" s="194"/>
      <c r="L33971" s="195"/>
      <c r="M33971" s="196"/>
      <c r="N33971" s="197"/>
      <c r="O33971" s="197"/>
      <c r="P33971" s="231"/>
    </row>
    <row r="33972" spans="2:16">
      <c r="B33972" s="351"/>
      <c r="C33972" s="398"/>
      <c r="D33972" s="399"/>
      <c r="E33972" s="400"/>
      <c r="G33972" s="401"/>
      <c r="H33972" s="401"/>
      <c r="I33972" s="401"/>
      <c r="J33972" s="194"/>
      <c r="K33972" s="194"/>
      <c r="L33972" s="195"/>
      <c r="M33972" s="196"/>
      <c r="N33972" s="197"/>
      <c r="O33972" s="197"/>
      <c r="P33972" s="231"/>
    </row>
    <row r="33973" spans="2:16">
      <c r="B33973" s="351"/>
      <c r="C33973" s="398"/>
      <c r="D33973" s="404"/>
      <c r="E33973" s="405"/>
      <c r="G33973" s="406"/>
      <c r="H33973" s="406"/>
      <c r="I33973" s="406"/>
      <c r="J33973" s="194"/>
      <c r="K33973" s="194"/>
      <c r="L33973" s="195"/>
      <c r="M33973" s="196"/>
      <c r="N33973" s="197"/>
      <c r="O33973" s="197"/>
      <c r="P33973" s="221"/>
    </row>
    <row r="33974" spans="2:16">
      <c r="B33974" s="351"/>
      <c r="C33974" s="398"/>
      <c r="D33974" s="399"/>
      <c r="E33974" s="400"/>
      <c r="G33974" s="401"/>
      <c r="H33974" s="401"/>
      <c r="I33974" s="401"/>
      <c r="J33974" s="194"/>
      <c r="K33974" s="194"/>
      <c r="L33974" s="195"/>
      <c r="M33974" s="196"/>
      <c r="N33974" s="197"/>
      <c r="O33974" s="197"/>
      <c r="P33974" s="231"/>
    </row>
    <row r="33975" spans="2:16">
      <c r="B33975" s="351"/>
      <c r="C33975" s="398"/>
      <c r="D33975" s="399"/>
      <c r="E33975" s="400"/>
      <c r="G33975" s="401"/>
      <c r="H33975" s="401"/>
      <c r="I33975" s="401"/>
      <c r="J33975" s="194"/>
      <c r="K33975" s="194"/>
      <c r="L33975" s="195"/>
      <c r="M33975" s="196"/>
      <c r="N33975" s="197"/>
      <c r="O33975" s="197"/>
      <c r="P33975" s="231"/>
    </row>
    <row r="33976" spans="2:16">
      <c r="B33976" s="351"/>
      <c r="C33976" s="398"/>
      <c r="D33976" s="399"/>
      <c r="E33976" s="400"/>
      <c r="G33976" s="401"/>
      <c r="H33976" s="401"/>
      <c r="I33976" s="401"/>
      <c r="J33976" s="194"/>
      <c r="K33976" s="194"/>
      <c r="L33976" s="195"/>
      <c r="M33976" s="196"/>
      <c r="N33976" s="197"/>
      <c r="O33976" s="197"/>
      <c r="P33976" s="231"/>
    </row>
    <row r="33977" spans="2:16">
      <c r="B33977" s="351"/>
      <c r="C33977" s="398"/>
      <c r="D33977" s="399"/>
      <c r="E33977" s="400"/>
      <c r="G33977" s="401"/>
      <c r="H33977" s="401"/>
      <c r="I33977" s="401"/>
      <c r="J33977" s="194"/>
      <c r="K33977" s="194"/>
      <c r="L33977" s="195"/>
      <c r="M33977" s="196"/>
      <c r="N33977" s="197"/>
      <c r="O33977" s="197"/>
      <c r="P33977" s="231"/>
    </row>
    <row r="33978" spans="2:16">
      <c r="B33978" s="351"/>
      <c r="C33978" s="398"/>
      <c r="D33978" s="399"/>
      <c r="E33978" s="400"/>
      <c r="G33978" s="401"/>
      <c r="H33978" s="401"/>
      <c r="I33978" s="401"/>
      <c r="J33978" s="194"/>
      <c r="K33978" s="194"/>
      <c r="L33978" s="195"/>
      <c r="M33978" s="196"/>
      <c r="N33978" s="197"/>
      <c r="O33978" s="197"/>
      <c r="P33978" s="231"/>
    </row>
    <row r="33979" spans="2:16">
      <c r="B33979" s="351"/>
      <c r="C33979" s="398"/>
      <c r="D33979" s="399"/>
      <c r="E33979" s="400"/>
      <c r="G33979" s="401"/>
      <c r="H33979" s="401"/>
      <c r="I33979" s="401"/>
      <c r="J33979" s="194"/>
      <c r="K33979" s="194"/>
      <c r="L33979" s="195"/>
      <c r="M33979" s="196"/>
      <c r="N33979" s="197"/>
      <c r="O33979" s="197"/>
      <c r="P33979" s="231"/>
    </row>
    <row r="33980" spans="2:16">
      <c r="B33980" s="351"/>
      <c r="C33980" s="398"/>
      <c r="D33980" s="399"/>
      <c r="E33980" s="400"/>
      <c r="G33980" s="401"/>
      <c r="H33980" s="401"/>
      <c r="I33980" s="401"/>
      <c r="J33980" s="194"/>
      <c r="K33980" s="194"/>
      <c r="L33980" s="195"/>
      <c r="M33980" s="196"/>
      <c r="N33980" s="197"/>
      <c r="O33980" s="197"/>
      <c r="P33980" s="231"/>
    </row>
    <row r="33981" spans="2:16">
      <c r="B33981" s="351"/>
      <c r="C33981" s="398"/>
      <c r="D33981" s="399"/>
      <c r="E33981" s="400"/>
      <c r="G33981" s="401"/>
      <c r="H33981" s="401"/>
      <c r="I33981" s="401"/>
      <c r="J33981" s="194"/>
      <c r="K33981" s="194"/>
      <c r="L33981" s="195"/>
      <c r="M33981" s="196"/>
      <c r="N33981" s="197"/>
      <c r="O33981" s="197"/>
      <c r="P33981" s="231"/>
    </row>
    <row r="33982" spans="2:16">
      <c r="B33982" s="351"/>
      <c r="C33982" s="398"/>
      <c r="D33982" s="399"/>
      <c r="E33982" s="400"/>
      <c r="G33982" s="401"/>
      <c r="H33982" s="401"/>
      <c r="I33982" s="401"/>
      <c r="J33982" s="194"/>
      <c r="K33982" s="194"/>
      <c r="L33982" s="195"/>
      <c r="M33982" s="196"/>
      <c r="N33982" s="197"/>
      <c r="O33982" s="197"/>
      <c r="P33982" s="231"/>
    </row>
    <row r="33983" spans="2:16">
      <c r="B33983" s="351"/>
      <c r="C33983" s="398"/>
      <c r="D33983" s="399"/>
      <c r="E33983" s="400"/>
      <c r="G33983" s="401"/>
      <c r="H33983" s="401"/>
      <c r="I33983" s="401"/>
      <c r="J33983" s="194"/>
      <c r="K33983" s="194"/>
      <c r="L33983" s="195"/>
      <c r="M33983" s="196"/>
      <c r="N33983" s="197"/>
      <c r="O33983" s="197"/>
      <c r="P33983" s="231"/>
    </row>
    <row r="33984" spans="2:16">
      <c r="B33984" s="351"/>
      <c r="C33984" s="398"/>
      <c r="D33984" s="399"/>
      <c r="E33984" s="400"/>
      <c r="G33984" s="401"/>
      <c r="H33984" s="401"/>
      <c r="I33984" s="401"/>
      <c r="J33984" s="194"/>
      <c r="K33984" s="194"/>
      <c r="L33984" s="195"/>
      <c r="M33984" s="196"/>
      <c r="N33984" s="197"/>
      <c r="O33984" s="197"/>
      <c r="P33984" s="231"/>
    </row>
    <row r="33985" spans="2:16">
      <c r="B33985" s="351"/>
      <c r="C33985" s="398"/>
      <c r="D33985" s="399"/>
      <c r="E33985" s="400"/>
      <c r="G33985" s="401"/>
      <c r="H33985" s="401"/>
      <c r="I33985" s="401"/>
      <c r="J33985" s="194"/>
      <c r="K33985" s="194"/>
      <c r="L33985" s="195"/>
      <c r="M33985" s="196"/>
      <c r="N33985" s="197"/>
      <c r="O33985" s="197"/>
      <c r="P33985" s="231"/>
    </row>
    <row r="33986" spans="2:16">
      <c r="B33986" s="351"/>
      <c r="C33986" s="398"/>
      <c r="D33986" s="399"/>
      <c r="E33986" s="400"/>
      <c r="G33986" s="401"/>
      <c r="H33986" s="401"/>
      <c r="I33986" s="401"/>
      <c r="J33986" s="194"/>
      <c r="K33986" s="194"/>
      <c r="L33986" s="195"/>
      <c r="M33986" s="196"/>
      <c r="N33986" s="197"/>
      <c r="O33986" s="197"/>
      <c r="P33986" s="231"/>
    </row>
    <row r="33987" spans="2:16">
      <c r="B33987" s="351"/>
      <c r="C33987" s="398"/>
      <c r="D33987" s="399"/>
      <c r="E33987" s="400"/>
      <c r="G33987" s="401"/>
      <c r="H33987" s="401"/>
      <c r="I33987" s="401"/>
      <c r="J33987" s="194"/>
      <c r="K33987" s="194"/>
      <c r="L33987" s="195"/>
      <c r="M33987" s="196"/>
      <c r="N33987" s="197"/>
      <c r="O33987" s="197"/>
      <c r="P33987" s="231"/>
    </row>
    <row r="33988" spans="2:16">
      <c r="B33988" s="351"/>
      <c r="C33988" s="398"/>
      <c r="D33988" s="399"/>
      <c r="E33988" s="400"/>
      <c r="G33988" s="401"/>
      <c r="H33988" s="401"/>
      <c r="I33988" s="401"/>
      <c r="J33988" s="194"/>
      <c r="K33988" s="194"/>
      <c r="L33988" s="195"/>
      <c r="M33988" s="196"/>
      <c r="N33988" s="197"/>
      <c r="O33988" s="197"/>
      <c r="P33988" s="231"/>
    </row>
    <row r="33989" spans="2:16">
      <c r="B33989" s="351"/>
      <c r="C33989" s="398"/>
      <c r="D33989" s="399"/>
      <c r="E33989" s="400"/>
      <c r="G33989" s="401"/>
      <c r="H33989" s="401"/>
      <c r="I33989" s="401"/>
      <c r="J33989" s="194"/>
      <c r="K33989" s="194"/>
      <c r="L33989" s="195"/>
      <c r="M33989" s="196"/>
      <c r="N33989" s="197"/>
      <c r="O33989" s="197"/>
      <c r="P33989" s="231"/>
    </row>
    <row r="33990" spans="2:16">
      <c r="B33990" s="351"/>
      <c r="C33990" s="398"/>
      <c r="D33990" s="399"/>
      <c r="E33990" s="400"/>
      <c r="G33990" s="401"/>
      <c r="H33990" s="401"/>
      <c r="I33990" s="401"/>
      <c r="J33990" s="194"/>
      <c r="K33990" s="194"/>
      <c r="L33990" s="195"/>
      <c r="M33990" s="196"/>
      <c r="N33990" s="197"/>
      <c r="O33990" s="197"/>
      <c r="P33990" s="231"/>
    </row>
    <row r="33991" spans="2:16">
      <c r="B33991" s="351"/>
      <c r="C33991" s="398"/>
      <c r="D33991" s="399"/>
      <c r="E33991" s="400"/>
      <c r="G33991" s="401"/>
      <c r="H33991" s="401"/>
      <c r="I33991" s="401"/>
      <c r="J33991" s="194"/>
      <c r="K33991" s="194"/>
      <c r="L33991" s="195"/>
      <c r="M33991" s="196"/>
      <c r="N33991" s="197"/>
      <c r="O33991" s="197"/>
      <c r="P33991" s="231"/>
    </row>
    <row r="33992" spans="2:16">
      <c r="B33992" s="351"/>
      <c r="C33992" s="398"/>
      <c r="D33992" s="399"/>
      <c r="E33992" s="400"/>
      <c r="G33992" s="401"/>
      <c r="H33992" s="401"/>
      <c r="I33992" s="401"/>
      <c r="J33992" s="194"/>
      <c r="K33992" s="194"/>
      <c r="L33992" s="195"/>
      <c r="M33992" s="196"/>
      <c r="N33992" s="197"/>
      <c r="O33992" s="197"/>
      <c r="P33992" s="231"/>
    </row>
    <row r="33993" spans="2:16">
      <c r="B33993" s="351"/>
      <c r="C33993" s="398"/>
      <c r="D33993" s="399"/>
      <c r="E33993" s="400"/>
      <c r="G33993" s="401"/>
      <c r="H33993" s="401"/>
      <c r="I33993" s="401"/>
      <c r="J33993" s="194"/>
      <c r="K33993" s="194"/>
      <c r="L33993" s="195"/>
      <c r="M33993" s="196"/>
      <c r="N33993" s="197"/>
      <c r="O33993" s="197"/>
      <c r="P33993" s="231"/>
    </row>
    <row r="33994" spans="2:16">
      <c r="B33994" s="351"/>
      <c r="C33994" s="398"/>
      <c r="D33994" s="399"/>
      <c r="E33994" s="400"/>
      <c r="G33994" s="401"/>
      <c r="H33994" s="401"/>
      <c r="I33994" s="401"/>
      <c r="J33994" s="194"/>
      <c r="K33994" s="194"/>
      <c r="L33994" s="195"/>
      <c r="M33994" s="196"/>
      <c r="N33994" s="197"/>
      <c r="O33994" s="197"/>
      <c r="P33994" s="231"/>
    </row>
    <row r="33995" spans="2:16">
      <c r="B33995" s="351"/>
      <c r="C33995" s="398"/>
      <c r="D33995" s="399"/>
      <c r="E33995" s="400"/>
      <c r="G33995" s="401"/>
      <c r="H33995" s="401"/>
      <c r="I33995" s="401"/>
      <c r="J33995" s="194"/>
      <c r="K33995" s="194"/>
      <c r="L33995" s="195"/>
      <c r="M33995" s="196"/>
      <c r="N33995" s="197"/>
      <c r="O33995" s="197"/>
      <c r="P33995" s="231"/>
    </row>
    <row r="33996" spans="2:16">
      <c r="B33996" s="351"/>
      <c r="C33996" s="398"/>
      <c r="D33996" s="399"/>
      <c r="E33996" s="400"/>
      <c r="G33996" s="401"/>
      <c r="H33996" s="401"/>
      <c r="I33996" s="401"/>
      <c r="J33996" s="194"/>
      <c r="K33996" s="194"/>
      <c r="L33996" s="195"/>
      <c r="M33996" s="196"/>
      <c r="N33996" s="197"/>
      <c r="O33996" s="197"/>
      <c r="P33996" s="231"/>
    </row>
    <row r="33997" spans="2:16">
      <c r="B33997" s="351"/>
      <c r="C33997" s="398"/>
      <c r="D33997" s="399"/>
      <c r="E33997" s="400"/>
      <c r="G33997" s="401"/>
      <c r="H33997" s="401"/>
      <c r="I33997" s="401"/>
      <c r="J33997" s="194"/>
      <c r="K33997" s="194"/>
      <c r="L33997" s="195"/>
      <c r="M33997" s="196"/>
      <c r="N33997" s="197"/>
      <c r="O33997" s="197"/>
      <c r="P33997" s="231"/>
    </row>
    <row r="33998" spans="2:16">
      <c r="B33998" s="351"/>
      <c r="C33998" s="398"/>
      <c r="D33998" s="399"/>
      <c r="E33998" s="400"/>
      <c r="G33998" s="401"/>
      <c r="H33998" s="401"/>
      <c r="I33998" s="401"/>
      <c r="J33998" s="194"/>
      <c r="K33998" s="194"/>
      <c r="L33998" s="195"/>
      <c r="M33998" s="196"/>
      <c r="N33998" s="197"/>
      <c r="O33998" s="197"/>
      <c r="P33998" s="231"/>
    </row>
    <row r="33999" spans="2:16">
      <c r="B33999" s="351"/>
      <c r="C33999" s="398"/>
      <c r="D33999" s="399"/>
      <c r="E33999" s="400"/>
      <c r="G33999" s="401"/>
      <c r="H33999" s="401"/>
      <c r="I33999" s="401"/>
      <c r="J33999" s="194"/>
      <c r="K33999" s="194"/>
      <c r="L33999" s="195"/>
      <c r="M33999" s="196"/>
      <c r="N33999" s="197"/>
      <c r="O33999" s="197"/>
      <c r="P33999" s="231"/>
    </row>
    <row r="34000" spans="2:16">
      <c r="B34000" s="351"/>
      <c r="C34000" s="398"/>
      <c r="D34000" s="399"/>
      <c r="E34000" s="400"/>
      <c r="G34000" s="401"/>
      <c r="H34000" s="401"/>
      <c r="I34000" s="401"/>
      <c r="J34000" s="194"/>
      <c r="K34000" s="194"/>
      <c r="L34000" s="195"/>
      <c r="M34000" s="196"/>
      <c r="N34000" s="197"/>
      <c r="O34000" s="197"/>
      <c r="P34000" s="231"/>
    </row>
    <row r="34001" spans="2:16">
      <c r="B34001" s="351"/>
      <c r="C34001" s="398"/>
      <c r="D34001" s="399"/>
      <c r="E34001" s="400"/>
      <c r="G34001" s="401"/>
      <c r="H34001" s="401"/>
      <c r="I34001" s="401"/>
      <c r="J34001" s="194"/>
      <c r="K34001" s="194"/>
      <c r="L34001" s="195"/>
      <c r="M34001" s="196"/>
      <c r="N34001" s="197"/>
      <c r="O34001" s="197"/>
      <c r="P34001" s="231"/>
    </row>
    <row r="34002" spans="2:16">
      <c r="B34002" s="351"/>
      <c r="C34002" s="398"/>
      <c r="D34002" s="399"/>
      <c r="E34002" s="400"/>
      <c r="G34002" s="401"/>
      <c r="H34002" s="401"/>
      <c r="I34002" s="401"/>
      <c r="J34002" s="194"/>
      <c r="K34002" s="194"/>
      <c r="L34002" s="195"/>
      <c r="M34002" s="196"/>
      <c r="N34002" s="197"/>
      <c r="O34002" s="197"/>
      <c r="P34002" s="231"/>
    </row>
    <row r="34003" spans="2:16">
      <c r="B34003" s="351"/>
      <c r="C34003" s="398"/>
      <c r="D34003" s="399"/>
      <c r="E34003" s="400"/>
      <c r="G34003" s="401"/>
      <c r="H34003" s="401"/>
      <c r="I34003" s="401"/>
      <c r="J34003" s="194"/>
      <c r="K34003" s="194"/>
      <c r="L34003" s="195"/>
      <c r="M34003" s="196"/>
      <c r="N34003" s="197"/>
      <c r="O34003" s="197"/>
      <c r="P34003" s="231"/>
    </row>
    <row r="34004" spans="2:16">
      <c r="B34004" s="351"/>
      <c r="C34004" s="398"/>
      <c r="D34004" s="399"/>
      <c r="E34004" s="400"/>
      <c r="G34004" s="401"/>
      <c r="H34004" s="401"/>
      <c r="I34004" s="401"/>
      <c r="J34004" s="194"/>
      <c r="K34004" s="194"/>
      <c r="L34004" s="195"/>
      <c r="M34004" s="196"/>
      <c r="N34004" s="197"/>
      <c r="O34004" s="197"/>
      <c r="P34004" s="231"/>
    </row>
    <row r="34005" spans="2:16">
      <c r="B34005" s="351"/>
      <c r="C34005" s="398"/>
      <c r="D34005" s="399"/>
      <c r="E34005" s="400"/>
      <c r="G34005" s="401"/>
      <c r="H34005" s="401"/>
      <c r="I34005" s="401"/>
      <c r="J34005" s="194"/>
      <c r="K34005" s="194"/>
      <c r="L34005" s="195"/>
      <c r="M34005" s="196"/>
      <c r="N34005" s="197"/>
      <c r="O34005" s="197"/>
      <c r="P34005" s="231"/>
    </row>
    <row r="34006" spans="2:16">
      <c r="B34006" s="351"/>
      <c r="C34006" s="398"/>
      <c r="D34006" s="399"/>
      <c r="E34006" s="400"/>
      <c r="G34006" s="401"/>
      <c r="H34006" s="401"/>
      <c r="I34006" s="401"/>
      <c r="J34006" s="194"/>
      <c r="K34006" s="194"/>
      <c r="L34006" s="195"/>
      <c r="M34006" s="196"/>
      <c r="N34006" s="197"/>
      <c r="O34006" s="197"/>
      <c r="P34006" s="231"/>
    </row>
    <row r="34007" spans="2:16">
      <c r="B34007" s="351"/>
      <c r="C34007" s="398"/>
      <c r="D34007" s="399"/>
      <c r="E34007" s="400"/>
      <c r="G34007" s="401"/>
      <c r="H34007" s="401"/>
      <c r="I34007" s="401"/>
      <c r="J34007" s="194"/>
      <c r="K34007" s="194"/>
      <c r="L34007" s="195"/>
      <c r="M34007" s="196"/>
      <c r="N34007" s="197"/>
      <c r="O34007" s="197"/>
      <c r="P34007" s="231"/>
    </row>
    <row r="34008" spans="2:16">
      <c r="B34008" s="351"/>
      <c r="C34008" s="398"/>
      <c r="D34008" s="399"/>
      <c r="E34008" s="400"/>
      <c r="G34008" s="401"/>
      <c r="H34008" s="401"/>
      <c r="I34008" s="401"/>
      <c r="J34008" s="194"/>
      <c r="K34008" s="194"/>
      <c r="L34008" s="195"/>
      <c r="M34008" s="196"/>
      <c r="N34008" s="197"/>
      <c r="O34008" s="197"/>
      <c r="P34008" s="231"/>
    </row>
    <row r="34009" spans="2:16">
      <c r="B34009" s="351"/>
      <c r="C34009" s="398"/>
      <c r="D34009" s="399"/>
      <c r="E34009" s="400"/>
      <c r="G34009" s="401"/>
      <c r="H34009" s="401"/>
      <c r="I34009" s="401"/>
      <c r="J34009" s="194"/>
      <c r="K34009" s="194"/>
      <c r="L34009" s="195"/>
      <c r="M34009" s="196"/>
      <c r="N34009" s="197"/>
      <c r="O34009" s="197"/>
      <c r="P34009" s="231"/>
    </row>
    <row r="34010" spans="2:16">
      <c r="B34010" s="351"/>
      <c r="C34010" s="398"/>
      <c r="D34010" s="399"/>
      <c r="E34010" s="400"/>
      <c r="G34010" s="401"/>
      <c r="H34010" s="401"/>
      <c r="I34010" s="401"/>
      <c r="J34010" s="194"/>
      <c r="K34010" s="194"/>
      <c r="L34010" s="195"/>
      <c r="M34010" s="196"/>
      <c r="N34010" s="197"/>
      <c r="O34010" s="197"/>
      <c r="P34010" s="231"/>
    </row>
    <row r="34011" spans="2:16">
      <c r="B34011" s="351"/>
      <c r="C34011" s="398"/>
      <c r="D34011" s="399"/>
      <c r="E34011" s="400"/>
      <c r="G34011" s="401"/>
      <c r="H34011" s="401"/>
      <c r="I34011" s="401"/>
      <c r="J34011" s="194"/>
      <c r="K34011" s="194"/>
      <c r="L34011" s="195"/>
      <c r="M34011" s="196"/>
      <c r="N34011" s="197"/>
      <c r="O34011" s="197"/>
      <c r="P34011" s="231"/>
    </row>
    <row r="34012" spans="2:16">
      <c r="B34012" s="351"/>
      <c r="C34012" s="398"/>
      <c r="D34012" s="399"/>
      <c r="E34012" s="400"/>
      <c r="G34012" s="401"/>
      <c r="H34012" s="401"/>
      <c r="I34012" s="401"/>
      <c r="J34012" s="194"/>
      <c r="K34012" s="194"/>
      <c r="L34012" s="195"/>
      <c r="M34012" s="196"/>
      <c r="N34012" s="197"/>
      <c r="O34012" s="197"/>
      <c r="P34012" s="231"/>
    </row>
    <row r="34013" spans="2:16">
      <c r="B34013" s="351"/>
      <c r="C34013" s="398"/>
      <c r="D34013" s="399"/>
      <c r="E34013" s="400"/>
      <c r="G34013" s="401"/>
      <c r="H34013" s="401"/>
      <c r="I34013" s="401"/>
      <c r="J34013" s="194"/>
      <c r="K34013" s="194"/>
      <c r="L34013" s="195"/>
      <c r="M34013" s="196"/>
      <c r="N34013" s="197"/>
      <c r="O34013" s="197"/>
      <c r="P34013" s="231"/>
    </row>
    <row r="34014" spans="2:16">
      <c r="B34014" s="351"/>
      <c r="C34014" s="398"/>
      <c r="D34014" s="399"/>
      <c r="E34014" s="400"/>
      <c r="G34014" s="401"/>
      <c r="H34014" s="401"/>
      <c r="I34014" s="401"/>
      <c r="J34014" s="194"/>
      <c r="K34014" s="194"/>
      <c r="L34014" s="195"/>
      <c r="M34014" s="196"/>
      <c r="N34014" s="197"/>
      <c r="O34014" s="197"/>
      <c r="P34014" s="231"/>
    </row>
    <row r="34015" spans="2:16">
      <c r="B34015" s="351"/>
      <c r="C34015" s="398"/>
      <c r="D34015" s="399"/>
      <c r="E34015" s="400"/>
      <c r="G34015" s="401"/>
      <c r="H34015" s="401"/>
      <c r="I34015" s="401"/>
      <c r="J34015" s="194"/>
      <c r="K34015" s="194"/>
      <c r="L34015" s="195"/>
      <c r="M34015" s="196"/>
      <c r="N34015" s="197"/>
      <c r="O34015" s="197"/>
      <c r="P34015" s="231"/>
    </row>
    <row r="34016" spans="2:16">
      <c r="B34016" s="351"/>
      <c r="C34016" s="398"/>
      <c r="D34016" s="399"/>
      <c r="E34016" s="400"/>
      <c r="G34016" s="401"/>
      <c r="H34016" s="401"/>
      <c r="I34016" s="401"/>
      <c r="J34016" s="194"/>
      <c r="K34016" s="194"/>
      <c r="L34016" s="195"/>
      <c r="M34016" s="196"/>
      <c r="N34016" s="197"/>
      <c r="O34016" s="197"/>
      <c r="P34016" s="231"/>
    </row>
    <row r="34017" spans="2:16">
      <c r="B34017" s="351"/>
      <c r="C34017" s="398"/>
      <c r="D34017" s="399"/>
      <c r="E34017" s="400"/>
      <c r="G34017" s="401"/>
      <c r="H34017" s="401"/>
      <c r="I34017" s="401"/>
      <c r="J34017" s="194"/>
      <c r="K34017" s="194"/>
      <c r="L34017" s="195"/>
      <c r="M34017" s="196"/>
      <c r="N34017" s="197"/>
      <c r="O34017" s="197"/>
      <c r="P34017" s="231"/>
    </row>
    <row r="34018" spans="2:16">
      <c r="B34018" s="351"/>
      <c r="C34018" s="398"/>
      <c r="D34018" s="399"/>
      <c r="E34018" s="400"/>
      <c r="G34018" s="401"/>
      <c r="H34018" s="401"/>
      <c r="I34018" s="401"/>
      <c r="J34018" s="194"/>
      <c r="K34018" s="194"/>
      <c r="L34018" s="195"/>
      <c r="M34018" s="196"/>
      <c r="N34018" s="197"/>
      <c r="O34018" s="197"/>
      <c r="P34018" s="231"/>
    </row>
    <row r="34019" spans="2:16">
      <c r="B34019" s="351"/>
      <c r="C34019" s="398"/>
      <c r="D34019" s="399"/>
      <c r="E34019" s="400"/>
      <c r="G34019" s="401"/>
      <c r="H34019" s="401"/>
      <c r="I34019" s="401"/>
      <c r="J34019" s="194"/>
      <c r="K34019" s="194"/>
      <c r="L34019" s="195"/>
      <c r="M34019" s="196"/>
      <c r="N34019" s="197"/>
      <c r="O34019" s="197"/>
      <c r="P34019" s="231"/>
    </row>
    <row r="34020" spans="2:16">
      <c r="B34020" s="351"/>
      <c r="C34020" s="398"/>
      <c r="D34020" s="399"/>
      <c r="E34020" s="400"/>
      <c r="G34020" s="401"/>
      <c r="H34020" s="401"/>
      <c r="I34020" s="401"/>
      <c r="J34020" s="194"/>
      <c r="K34020" s="194"/>
      <c r="L34020" s="195"/>
      <c r="M34020" s="196"/>
      <c r="N34020" s="197"/>
      <c r="O34020" s="197"/>
      <c r="P34020" s="231"/>
    </row>
    <row r="34021" spans="2:16">
      <c r="B34021" s="351"/>
      <c r="C34021" s="398"/>
      <c r="D34021" s="399"/>
      <c r="E34021" s="400"/>
      <c r="G34021" s="401"/>
      <c r="H34021" s="401"/>
      <c r="I34021" s="401"/>
      <c r="J34021" s="194"/>
      <c r="K34021" s="194"/>
      <c r="L34021" s="195"/>
      <c r="M34021" s="196"/>
      <c r="N34021" s="197"/>
      <c r="O34021" s="197"/>
      <c r="P34021" s="231"/>
    </row>
    <row r="34022" spans="2:16">
      <c r="B34022" s="351"/>
      <c r="C34022" s="398"/>
      <c r="D34022" s="399"/>
      <c r="E34022" s="400"/>
      <c r="G34022" s="401"/>
      <c r="H34022" s="401"/>
      <c r="I34022" s="401"/>
      <c r="J34022" s="194"/>
      <c r="K34022" s="194"/>
      <c r="L34022" s="195"/>
      <c r="M34022" s="196"/>
      <c r="N34022" s="197"/>
      <c r="O34022" s="197"/>
      <c r="P34022" s="231"/>
    </row>
    <row r="34023" spans="2:16">
      <c r="B34023" s="351"/>
      <c r="C34023" s="398"/>
      <c r="D34023" s="399"/>
      <c r="E34023" s="400"/>
      <c r="G34023" s="401"/>
      <c r="H34023" s="401"/>
      <c r="I34023" s="401"/>
      <c r="J34023" s="194"/>
      <c r="K34023" s="194"/>
      <c r="L34023" s="195"/>
      <c r="M34023" s="196"/>
      <c r="N34023" s="197"/>
      <c r="O34023" s="197"/>
      <c r="P34023" s="231"/>
    </row>
    <row r="34024" spans="2:16">
      <c r="B34024" s="351"/>
      <c r="C34024" s="398"/>
      <c r="D34024" s="399"/>
      <c r="E34024" s="400"/>
      <c r="G34024" s="401"/>
      <c r="H34024" s="401"/>
      <c r="I34024" s="401"/>
      <c r="J34024" s="194"/>
      <c r="K34024" s="194"/>
      <c r="L34024" s="195"/>
      <c r="M34024" s="196"/>
      <c r="N34024" s="197"/>
      <c r="O34024" s="197"/>
      <c r="P34024" s="231"/>
    </row>
    <row r="34025" spans="2:16">
      <c r="B34025" s="351"/>
      <c r="C34025" s="398"/>
      <c r="D34025" s="399"/>
      <c r="E34025" s="400"/>
      <c r="G34025" s="401"/>
      <c r="H34025" s="401"/>
      <c r="I34025" s="401"/>
      <c r="J34025" s="194"/>
      <c r="K34025" s="194"/>
      <c r="L34025" s="195"/>
      <c r="M34025" s="196"/>
      <c r="N34025" s="197"/>
      <c r="O34025" s="197"/>
      <c r="P34025" s="231"/>
    </row>
    <row r="34026" spans="2:16">
      <c r="B34026" s="351"/>
      <c r="C34026" s="398"/>
      <c r="D34026" s="399"/>
      <c r="E34026" s="400"/>
      <c r="G34026" s="401"/>
      <c r="H34026" s="401"/>
      <c r="I34026" s="401"/>
      <c r="J34026" s="194"/>
      <c r="K34026" s="194"/>
      <c r="L34026" s="195"/>
      <c r="M34026" s="196"/>
      <c r="N34026" s="197"/>
      <c r="O34026" s="197"/>
      <c r="P34026" s="231"/>
    </row>
    <row r="34027" spans="2:16">
      <c r="B34027" s="351"/>
      <c r="C34027" s="398"/>
      <c r="D34027" s="399"/>
      <c r="E34027" s="400"/>
      <c r="G34027" s="401"/>
      <c r="H34027" s="401"/>
      <c r="I34027" s="401"/>
      <c r="J34027" s="194"/>
      <c r="K34027" s="194"/>
      <c r="L34027" s="195"/>
      <c r="M34027" s="196"/>
      <c r="N34027" s="197"/>
      <c r="O34027" s="197"/>
      <c r="P34027" s="231"/>
    </row>
    <row r="34028" spans="2:16">
      <c r="B34028" s="351"/>
      <c r="C34028" s="398"/>
      <c r="D34028" s="399"/>
      <c r="E34028" s="400"/>
      <c r="G34028" s="401"/>
      <c r="H34028" s="401"/>
      <c r="I34028" s="401"/>
      <c r="J34028" s="194"/>
      <c r="K34028" s="194"/>
      <c r="L34028" s="195"/>
      <c r="M34028" s="196"/>
      <c r="N34028" s="197"/>
      <c r="O34028" s="197"/>
      <c r="P34028" s="231"/>
    </row>
    <row r="34029" spans="2:16">
      <c r="B34029" s="351"/>
      <c r="C34029" s="398"/>
      <c r="D34029" s="399"/>
      <c r="E34029" s="400"/>
      <c r="G34029" s="401"/>
      <c r="H34029" s="401"/>
      <c r="I34029" s="401"/>
      <c r="J34029" s="194"/>
      <c r="K34029" s="194"/>
      <c r="L34029" s="195"/>
      <c r="M34029" s="196"/>
      <c r="N34029" s="197"/>
      <c r="O34029" s="197"/>
      <c r="P34029" s="231"/>
    </row>
    <row r="34030" spans="2:16">
      <c r="B34030" s="351"/>
      <c r="C34030" s="398"/>
      <c r="D34030" s="399"/>
      <c r="E34030" s="400"/>
      <c r="G34030" s="401"/>
      <c r="H34030" s="401"/>
      <c r="I34030" s="401"/>
      <c r="J34030" s="194"/>
      <c r="K34030" s="194"/>
      <c r="L34030" s="195"/>
      <c r="M34030" s="196"/>
      <c r="N34030" s="197"/>
      <c r="O34030" s="197"/>
      <c r="P34030" s="231"/>
    </row>
    <row r="34031" spans="2:16">
      <c r="B34031" s="351"/>
      <c r="C34031" s="398"/>
      <c r="D34031" s="399"/>
      <c r="E34031" s="400"/>
      <c r="G34031" s="401"/>
      <c r="H34031" s="401"/>
      <c r="I34031" s="401"/>
      <c r="J34031" s="194"/>
      <c r="K34031" s="194"/>
      <c r="L34031" s="195"/>
      <c r="M34031" s="196"/>
      <c r="N34031" s="197"/>
      <c r="O34031" s="197"/>
      <c r="P34031" s="231"/>
    </row>
    <row r="34032" spans="2:16">
      <c r="B34032" s="351"/>
      <c r="C34032" s="398"/>
      <c r="D34032" s="399"/>
      <c r="E34032" s="400"/>
      <c r="G34032" s="401"/>
      <c r="H34032" s="401"/>
      <c r="I34032" s="401"/>
      <c r="J34032" s="194"/>
      <c r="K34032" s="194"/>
      <c r="L34032" s="195"/>
      <c r="M34032" s="196"/>
      <c r="N34032" s="197"/>
      <c r="O34032" s="197"/>
      <c r="P34032" s="231"/>
    </row>
    <row r="34033" spans="2:16">
      <c r="B34033" s="351"/>
      <c r="C34033" s="398"/>
      <c r="D34033" s="399"/>
      <c r="E34033" s="400"/>
      <c r="G34033" s="401"/>
      <c r="H34033" s="401"/>
      <c r="I34033" s="401"/>
      <c r="J34033" s="194"/>
      <c r="K34033" s="194"/>
      <c r="L34033" s="195"/>
      <c r="M34033" s="196"/>
      <c r="N34033" s="197"/>
      <c r="O34033" s="197"/>
      <c r="P34033" s="231"/>
    </row>
    <row r="34034" spans="2:16">
      <c r="B34034" s="351"/>
      <c r="C34034" s="398"/>
      <c r="D34034" s="399"/>
      <c r="E34034" s="400"/>
      <c r="G34034" s="401"/>
      <c r="H34034" s="401"/>
      <c r="I34034" s="401"/>
      <c r="J34034" s="194"/>
      <c r="K34034" s="194"/>
      <c r="L34034" s="195"/>
      <c r="M34034" s="196"/>
      <c r="N34034" s="197"/>
      <c r="O34034" s="197"/>
      <c r="P34034" s="231"/>
    </row>
    <row r="34035" spans="2:16">
      <c r="B34035" s="351"/>
      <c r="C34035" s="398"/>
      <c r="D34035" s="399"/>
      <c r="E34035" s="400"/>
      <c r="G34035" s="401"/>
      <c r="H34035" s="401"/>
      <c r="I34035" s="401"/>
      <c r="J34035" s="194"/>
      <c r="K34035" s="194"/>
      <c r="L34035" s="195"/>
      <c r="M34035" s="196"/>
      <c r="N34035" s="197"/>
      <c r="O34035" s="197"/>
      <c r="P34035" s="231"/>
    </row>
    <row r="34036" spans="2:16">
      <c r="B34036" s="351"/>
      <c r="C34036" s="398"/>
      <c r="D34036" s="399"/>
      <c r="E34036" s="400"/>
      <c r="G34036" s="401"/>
      <c r="H34036" s="401"/>
      <c r="I34036" s="401"/>
      <c r="J34036" s="194"/>
      <c r="K34036" s="194"/>
      <c r="L34036" s="195"/>
      <c r="M34036" s="196"/>
      <c r="N34036" s="197"/>
      <c r="O34036" s="197"/>
      <c r="P34036" s="231"/>
    </row>
    <row r="34037" spans="2:16">
      <c r="B34037" s="351"/>
      <c r="C34037" s="398"/>
      <c r="D34037" s="399"/>
      <c r="E34037" s="400"/>
      <c r="G34037" s="401"/>
      <c r="H34037" s="401"/>
      <c r="I34037" s="401"/>
      <c r="J34037" s="194"/>
      <c r="K34037" s="194"/>
      <c r="L34037" s="195"/>
      <c r="M34037" s="196"/>
      <c r="N34037" s="197"/>
      <c r="O34037" s="197"/>
      <c r="P34037" s="231"/>
    </row>
    <row r="34038" spans="2:16">
      <c r="B34038" s="351"/>
      <c r="C34038" s="398"/>
      <c r="D34038" s="399"/>
      <c r="E34038" s="400"/>
      <c r="G34038" s="401"/>
      <c r="H34038" s="401"/>
      <c r="I34038" s="401"/>
      <c r="J34038" s="194"/>
      <c r="K34038" s="194"/>
      <c r="L34038" s="195"/>
      <c r="M34038" s="196"/>
      <c r="N34038" s="197"/>
      <c r="O34038" s="197"/>
      <c r="P34038" s="231"/>
    </row>
    <row r="34039" spans="2:16">
      <c r="B34039" s="351"/>
      <c r="C34039" s="398"/>
      <c r="D34039" s="399"/>
      <c r="E34039" s="400"/>
      <c r="G34039" s="401"/>
      <c r="H34039" s="401"/>
      <c r="I34039" s="401"/>
      <c r="J34039" s="194"/>
      <c r="K34039" s="194"/>
      <c r="L34039" s="195"/>
      <c r="M34039" s="196"/>
      <c r="N34039" s="197"/>
      <c r="O34039" s="197"/>
      <c r="P34039" s="231"/>
    </row>
    <row r="34040" spans="2:16">
      <c r="B34040" s="351"/>
      <c r="C34040" s="398"/>
      <c r="D34040" s="399"/>
      <c r="E34040" s="400"/>
      <c r="G34040" s="401"/>
      <c r="H34040" s="401"/>
      <c r="I34040" s="401"/>
      <c r="J34040" s="194"/>
      <c r="K34040" s="194"/>
      <c r="L34040" s="195"/>
      <c r="M34040" s="196"/>
      <c r="N34040" s="197"/>
      <c r="O34040" s="197"/>
      <c r="P34040" s="231"/>
    </row>
    <row r="34041" spans="2:16">
      <c r="B34041" s="351"/>
      <c r="C34041" s="398"/>
      <c r="D34041" s="399"/>
      <c r="E34041" s="400"/>
      <c r="G34041" s="401"/>
      <c r="H34041" s="401"/>
      <c r="I34041" s="401"/>
      <c r="J34041" s="194"/>
      <c r="K34041" s="194"/>
      <c r="L34041" s="195"/>
      <c r="M34041" s="196"/>
      <c r="N34041" s="197"/>
      <c r="O34041" s="197"/>
      <c r="P34041" s="231"/>
    </row>
    <row r="34042" spans="2:16">
      <c r="B34042" s="351"/>
      <c r="C34042" s="398"/>
      <c r="D34042" s="399"/>
      <c r="E34042" s="400"/>
      <c r="G34042" s="401"/>
      <c r="H34042" s="401"/>
      <c r="I34042" s="401"/>
      <c r="J34042" s="194"/>
      <c r="K34042" s="194"/>
      <c r="L34042" s="195"/>
      <c r="M34042" s="196"/>
      <c r="N34042" s="197"/>
      <c r="O34042" s="197"/>
      <c r="P34042" s="231"/>
    </row>
    <row r="34043" spans="2:16">
      <c r="B34043" s="351"/>
      <c r="C34043" s="398"/>
      <c r="D34043" s="399"/>
      <c r="E34043" s="400"/>
      <c r="G34043" s="401"/>
      <c r="H34043" s="401"/>
      <c r="I34043" s="401"/>
      <c r="J34043" s="194"/>
      <c r="K34043" s="194"/>
      <c r="L34043" s="195"/>
      <c r="M34043" s="196"/>
      <c r="N34043" s="197"/>
      <c r="O34043" s="197"/>
      <c r="P34043" s="231"/>
    </row>
    <row r="34044" spans="2:16">
      <c r="B34044" s="351"/>
      <c r="C34044" s="398"/>
      <c r="D34044" s="399"/>
      <c r="E34044" s="400"/>
      <c r="G34044" s="401"/>
      <c r="H34044" s="401"/>
      <c r="I34044" s="401"/>
      <c r="J34044" s="194"/>
      <c r="K34044" s="194"/>
      <c r="L34044" s="195"/>
      <c r="M34044" s="196"/>
      <c r="N34044" s="197"/>
      <c r="O34044" s="197"/>
      <c r="P34044" s="231"/>
    </row>
    <row r="34045" spans="2:16">
      <c r="B34045" s="351"/>
      <c r="C34045" s="398"/>
      <c r="D34045" s="399"/>
      <c r="E34045" s="400"/>
      <c r="G34045" s="401"/>
      <c r="H34045" s="401"/>
      <c r="I34045" s="401"/>
      <c r="J34045" s="194"/>
      <c r="K34045" s="194"/>
      <c r="L34045" s="195"/>
      <c r="M34045" s="196"/>
      <c r="N34045" s="197"/>
      <c r="O34045" s="197"/>
      <c r="P34045" s="231"/>
    </row>
    <row r="34046" spans="2:16">
      <c r="B34046" s="351"/>
      <c r="C34046" s="398"/>
      <c r="D34046" s="399"/>
      <c r="E34046" s="400"/>
      <c r="G34046" s="401"/>
      <c r="H34046" s="401"/>
      <c r="I34046" s="401"/>
      <c r="J34046" s="194"/>
      <c r="K34046" s="194"/>
      <c r="L34046" s="195"/>
      <c r="M34046" s="196"/>
      <c r="N34046" s="197"/>
      <c r="O34046" s="197"/>
      <c r="P34046" s="231"/>
    </row>
    <row r="34047" spans="2:16">
      <c r="B34047" s="351"/>
      <c r="C34047" s="398"/>
      <c r="D34047" s="399"/>
      <c r="E34047" s="400"/>
      <c r="G34047" s="401"/>
      <c r="H34047" s="401"/>
      <c r="I34047" s="401"/>
      <c r="J34047" s="194"/>
      <c r="K34047" s="194"/>
      <c r="L34047" s="195"/>
      <c r="M34047" s="196"/>
      <c r="N34047" s="197"/>
      <c r="O34047" s="197"/>
      <c r="P34047" s="231"/>
    </row>
    <row r="34048" spans="2:16">
      <c r="B34048" s="351"/>
      <c r="C34048" s="398"/>
      <c r="D34048" s="399"/>
      <c r="E34048" s="400"/>
      <c r="G34048" s="401"/>
      <c r="H34048" s="401"/>
      <c r="I34048" s="401"/>
      <c r="J34048" s="194"/>
      <c r="K34048" s="194"/>
      <c r="L34048" s="195"/>
      <c r="M34048" s="196"/>
      <c r="N34048" s="197"/>
      <c r="O34048" s="197"/>
      <c r="P34048" s="231"/>
    </row>
    <row r="34049" spans="2:16">
      <c r="B34049" s="351"/>
      <c r="C34049" s="398"/>
      <c r="D34049" s="399"/>
      <c r="E34049" s="400"/>
      <c r="G34049" s="401"/>
      <c r="H34049" s="401"/>
      <c r="I34049" s="401"/>
      <c r="J34049" s="194"/>
      <c r="K34049" s="194"/>
      <c r="L34049" s="195"/>
      <c r="M34049" s="196"/>
      <c r="N34049" s="197"/>
      <c r="O34049" s="197"/>
      <c r="P34049" s="231"/>
    </row>
    <row r="34050" spans="2:16">
      <c r="B34050" s="351"/>
      <c r="C34050" s="398"/>
      <c r="D34050" s="399"/>
      <c r="E34050" s="400"/>
      <c r="G34050" s="401"/>
      <c r="H34050" s="401"/>
      <c r="I34050" s="401"/>
      <c r="J34050" s="194"/>
      <c r="K34050" s="194"/>
      <c r="L34050" s="195"/>
      <c r="M34050" s="196"/>
      <c r="N34050" s="197"/>
      <c r="O34050" s="197"/>
      <c r="P34050" s="231"/>
    </row>
    <row r="34051" spans="2:16">
      <c r="B34051" s="351"/>
      <c r="C34051" s="398"/>
      <c r="D34051" s="399"/>
      <c r="E34051" s="400"/>
      <c r="G34051" s="401"/>
      <c r="H34051" s="401"/>
      <c r="I34051" s="401"/>
      <c r="J34051" s="194"/>
      <c r="K34051" s="194"/>
      <c r="L34051" s="195"/>
      <c r="M34051" s="196"/>
      <c r="N34051" s="197"/>
      <c r="O34051" s="197"/>
      <c r="P34051" s="231"/>
    </row>
    <row r="34052" spans="2:16">
      <c r="B34052" s="351"/>
      <c r="C34052" s="398"/>
      <c r="D34052" s="399"/>
      <c r="E34052" s="400"/>
      <c r="G34052" s="401"/>
      <c r="H34052" s="401"/>
      <c r="I34052" s="401"/>
      <c r="J34052" s="194"/>
      <c r="K34052" s="194"/>
      <c r="L34052" s="195"/>
      <c r="M34052" s="196"/>
      <c r="N34052" s="197"/>
      <c r="O34052" s="197"/>
      <c r="P34052" s="231"/>
    </row>
    <row r="34053" spans="2:16">
      <c r="B34053" s="351"/>
      <c r="C34053" s="398"/>
      <c r="D34053" s="399"/>
      <c r="E34053" s="400"/>
      <c r="G34053" s="401"/>
      <c r="H34053" s="401"/>
      <c r="I34053" s="401"/>
      <c r="J34053" s="194"/>
      <c r="K34053" s="194"/>
      <c r="L34053" s="195"/>
      <c r="M34053" s="196"/>
      <c r="N34053" s="197"/>
      <c r="O34053" s="197"/>
      <c r="P34053" s="231"/>
    </row>
    <row r="34054" spans="2:16">
      <c r="B34054" s="351"/>
      <c r="C34054" s="398"/>
      <c r="D34054" s="399"/>
      <c r="E34054" s="400"/>
      <c r="G34054" s="401"/>
      <c r="H34054" s="401"/>
      <c r="I34054" s="401"/>
      <c r="J34054" s="194"/>
      <c r="K34054" s="194"/>
      <c r="L34054" s="195"/>
      <c r="M34054" s="196"/>
      <c r="N34054" s="197"/>
      <c r="O34054" s="197"/>
      <c r="P34054" s="231"/>
    </row>
    <row r="34055" spans="2:16">
      <c r="B34055" s="351"/>
      <c r="C34055" s="398"/>
      <c r="D34055" s="399"/>
      <c r="E34055" s="400"/>
      <c r="G34055" s="401"/>
      <c r="H34055" s="401"/>
      <c r="I34055" s="401"/>
      <c r="J34055" s="194"/>
      <c r="K34055" s="194"/>
      <c r="L34055" s="195"/>
      <c r="M34055" s="196"/>
      <c r="N34055" s="197"/>
      <c r="O34055" s="197"/>
      <c r="P34055" s="231"/>
    </row>
    <row r="34056" spans="2:16">
      <c r="B34056" s="351"/>
      <c r="C34056" s="398"/>
      <c r="D34056" s="399"/>
      <c r="E34056" s="400"/>
      <c r="G34056" s="401"/>
      <c r="H34056" s="401"/>
      <c r="I34056" s="401"/>
      <c r="J34056" s="194"/>
      <c r="K34056" s="194"/>
      <c r="L34056" s="195"/>
      <c r="M34056" s="196"/>
      <c r="N34056" s="197"/>
      <c r="O34056" s="197"/>
      <c r="P34056" s="231"/>
    </row>
    <row r="34057" spans="2:16">
      <c r="B34057" s="351"/>
      <c r="C34057" s="398"/>
      <c r="D34057" s="399"/>
      <c r="E34057" s="400"/>
      <c r="G34057" s="401"/>
      <c r="H34057" s="401"/>
      <c r="I34057" s="401"/>
      <c r="J34057" s="194"/>
      <c r="K34057" s="194"/>
      <c r="L34057" s="195"/>
      <c r="M34057" s="196"/>
      <c r="N34057" s="197"/>
      <c r="O34057" s="197"/>
      <c r="P34057" s="231"/>
    </row>
    <row r="34058" spans="2:16">
      <c r="B34058" s="351"/>
      <c r="C34058" s="398"/>
      <c r="D34058" s="399"/>
      <c r="E34058" s="400"/>
      <c r="G34058" s="401"/>
      <c r="H34058" s="401"/>
      <c r="I34058" s="401"/>
      <c r="J34058" s="194"/>
      <c r="K34058" s="194"/>
      <c r="L34058" s="195"/>
      <c r="M34058" s="196"/>
      <c r="N34058" s="197"/>
      <c r="O34058" s="197"/>
      <c r="P34058" s="231"/>
    </row>
    <row r="34059" spans="2:16">
      <c r="B34059" s="351"/>
      <c r="C34059" s="398"/>
      <c r="D34059" s="399"/>
      <c r="E34059" s="400"/>
      <c r="G34059" s="401"/>
      <c r="H34059" s="401"/>
      <c r="I34059" s="401"/>
      <c r="J34059" s="194"/>
      <c r="K34059" s="194"/>
      <c r="L34059" s="195"/>
      <c r="M34059" s="196"/>
      <c r="N34059" s="197"/>
      <c r="O34059" s="197"/>
      <c r="P34059" s="231"/>
    </row>
    <row r="34060" spans="2:16">
      <c r="B34060" s="351"/>
      <c r="C34060" s="398"/>
      <c r="D34060" s="399"/>
      <c r="E34060" s="400"/>
      <c r="G34060" s="401"/>
      <c r="H34060" s="401"/>
      <c r="I34060" s="401"/>
      <c r="J34060" s="194"/>
      <c r="K34060" s="194"/>
      <c r="L34060" s="195"/>
      <c r="M34060" s="196"/>
      <c r="N34060" s="197"/>
      <c r="O34060" s="197"/>
      <c r="P34060" s="231"/>
    </row>
    <row r="34061" spans="2:16">
      <c r="B34061" s="351"/>
      <c r="C34061" s="398"/>
      <c r="D34061" s="399"/>
      <c r="E34061" s="400"/>
      <c r="G34061" s="401"/>
      <c r="H34061" s="401"/>
      <c r="I34061" s="401"/>
      <c r="J34061" s="194"/>
      <c r="K34061" s="194"/>
      <c r="L34061" s="195"/>
      <c r="M34061" s="196"/>
      <c r="N34061" s="197"/>
      <c r="O34061" s="197"/>
      <c r="P34061" s="231"/>
    </row>
    <row r="34062" spans="2:16">
      <c r="B34062" s="351"/>
      <c r="C34062" s="398"/>
      <c r="D34062" s="399"/>
      <c r="E34062" s="400"/>
      <c r="G34062" s="401"/>
      <c r="H34062" s="401"/>
      <c r="I34062" s="401"/>
      <c r="J34062" s="194"/>
      <c r="K34062" s="194"/>
      <c r="L34062" s="195"/>
      <c r="M34062" s="196"/>
      <c r="N34062" s="197"/>
      <c r="O34062" s="197"/>
      <c r="P34062" s="231"/>
    </row>
    <row r="34063" spans="2:16">
      <c r="B34063" s="351"/>
      <c r="C34063" s="398"/>
      <c r="D34063" s="399"/>
      <c r="E34063" s="400"/>
      <c r="G34063" s="401"/>
      <c r="H34063" s="401"/>
      <c r="I34063" s="401"/>
      <c r="J34063" s="194"/>
      <c r="K34063" s="194"/>
      <c r="L34063" s="195"/>
      <c r="M34063" s="196"/>
      <c r="N34063" s="197"/>
      <c r="O34063" s="197"/>
      <c r="P34063" s="231"/>
    </row>
    <row r="34064" spans="2:16">
      <c r="B34064" s="351"/>
      <c r="C34064" s="398"/>
      <c r="D34064" s="399"/>
      <c r="E34064" s="400"/>
      <c r="G34064" s="401"/>
      <c r="H34064" s="401"/>
      <c r="I34064" s="401"/>
      <c r="J34064" s="194"/>
      <c r="K34064" s="194"/>
      <c r="L34064" s="195"/>
      <c r="M34064" s="196"/>
      <c r="N34064" s="197"/>
      <c r="O34064" s="197"/>
      <c r="P34064" s="231"/>
    </row>
    <row r="34065" spans="2:16">
      <c r="B34065" s="351"/>
      <c r="C34065" s="398"/>
      <c r="D34065" s="399"/>
      <c r="E34065" s="400"/>
      <c r="G34065" s="401"/>
      <c r="H34065" s="401"/>
      <c r="I34065" s="401"/>
      <c r="J34065" s="194"/>
      <c r="K34065" s="194"/>
      <c r="L34065" s="195"/>
      <c r="M34065" s="196"/>
      <c r="N34065" s="197"/>
      <c r="O34065" s="197"/>
      <c r="P34065" s="231"/>
    </row>
    <row r="34066" spans="2:16">
      <c r="B34066" s="351"/>
      <c r="C34066" s="398"/>
      <c r="D34066" s="399"/>
      <c r="E34066" s="400"/>
      <c r="G34066" s="401"/>
      <c r="H34066" s="401"/>
      <c r="I34066" s="401"/>
      <c r="J34066" s="194"/>
      <c r="K34066" s="194"/>
      <c r="L34066" s="195"/>
      <c r="M34066" s="196"/>
      <c r="N34066" s="197"/>
      <c r="O34066" s="197"/>
      <c r="P34066" s="231"/>
    </row>
    <row r="34067" spans="2:16">
      <c r="B34067" s="351"/>
      <c r="C34067" s="398"/>
      <c r="D34067" s="399"/>
      <c r="E34067" s="400"/>
      <c r="G34067" s="401"/>
      <c r="H34067" s="401"/>
      <c r="I34067" s="401"/>
      <c r="J34067" s="194"/>
      <c r="K34067" s="194"/>
      <c r="L34067" s="195"/>
      <c r="M34067" s="196"/>
      <c r="N34067" s="197"/>
      <c r="O34067" s="197"/>
      <c r="P34067" s="231"/>
    </row>
    <row r="34068" spans="2:16">
      <c r="B34068" s="351"/>
      <c r="C34068" s="398"/>
      <c r="D34068" s="399"/>
      <c r="E34068" s="400"/>
      <c r="G34068" s="401"/>
      <c r="H34068" s="401"/>
      <c r="I34068" s="401"/>
      <c r="J34068" s="194"/>
      <c r="K34068" s="194"/>
      <c r="L34068" s="195"/>
      <c r="M34068" s="196"/>
      <c r="N34068" s="197"/>
      <c r="O34068" s="197"/>
      <c r="P34068" s="231"/>
    </row>
    <row r="34069" spans="2:16">
      <c r="B34069" s="351"/>
      <c r="C34069" s="398"/>
      <c r="D34069" s="399"/>
      <c r="E34069" s="400"/>
      <c r="G34069" s="401"/>
      <c r="H34069" s="401"/>
      <c r="I34069" s="401"/>
      <c r="J34069" s="194"/>
      <c r="K34069" s="194"/>
      <c r="L34069" s="195"/>
      <c r="M34069" s="196"/>
      <c r="N34069" s="197"/>
      <c r="O34069" s="197"/>
      <c r="P34069" s="231"/>
    </row>
    <row r="34070" spans="2:16">
      <c r="B34070" s="351"/>
      <c r="C34070" s="398"/>
      <c r="D34070" s="399"/>
      <c r="E34070" s="400"/>
      <c r="G34070" s="401"/>
      <c r="H34070" s="401"/>
      <c r="I34070" s="401"/>
      <c r="J34070" s="194"/>
      <c r="K34070" s="194"/>
      <c r="L34070" s="195"/>
      <c r="M34070" s="196"/>
      <c r="N34070" s="197"/>
      <c r="O34070" s="197"/>
      <c r="P34070" s="231"/>
    </row>
    <row r="34071" spans="2:16">
      <c r="B34071" s="351"/>
      <c r="C34071" s="398"/>
      <c r="D34071" s="399"/>
      <c r="E34071" s="400"/>
      <c r="G34071" s="401"/>
      <c r="H34071" s="401"/>
      <c r="I34071" s="401"/>
      <c r="J34071" s="194"/>
      <c r="K34071" s="194"/>
      <c r="L34071" s="195"/>
      <c r="M34071" s="196"/>
      <c r="N34071" s="197"/>
      <c r="O34071" s="197"/>
      <c r="P34071" s="231"/>
    </row>
    <row r="34072" spans="2:16">
      <c r="B34072" s="351"/>
      <c r="C34072" s="398"/>
      <c r="D34072" s="399"/>
      <c r="E34072" s="400"/>
      <c r="G34072" s="401"/>
      <c r="H34072" s="401"/>
      <c r="I34072" s="401"/>
      <c r="J34072" s="194"/>
      <c r="K34072" s="194"/>
      <c r="L34072" s="195"/>
      <c r="M34072" s="196"/>
      <c r="N34072" s="197"/>
      <c r="O34072" s="197"/>
      <c r="P34072" s="231"/>
    </row>
    <row r="34073" spans="2:16">
      <c r="B34073" s="351"/>
      <c r="C34073" s="398"/>
      <c r="D34073" s="399"/>
      <c r="E34073" s="400"/>
      <c r="G34073" s="401"/>
      <c r="H34073" s="401"/>
      <c r="I34073" s="401"/>
      <c r="J34073" s="194"/>
      <c r="K34073" s="194"/>
      <c r="L34073" s="195"/>
      <c r="M34073" s="196"/>
      <c r="N34073" s="197"/>
      <c r="O34073" s="197"/>
      <c r="P34073" s="231"/>
    </row>
    <row r="34074" spans="2:16">
      <c r="B34074" s="351"/>
      <c r="C34074" s="398"/>
      <c r="D34074" s="399"/>
      <c r="E34074" s="400"/>
      <c r="G34074" s="401"/>
      <c r="H34074" s="401"/>
      <c r="I34074" s="401"/>
      <c r="J34074" s="194"/>
      <c r="K34074" s="194"/>
      <c r="L34074" s="195"/>
      <c r="M34074" s="196"/>
      <c r="N34074" s="197"/>
      <c r="O34074" s="197"/>
      <c r="P34074" s="231"/>
    </row>
    <row r="34075" spans="2:16">
      <c r="B34075" s="351"/>
      <c r="C34075" s="398"/>
      <c r="D34075" s="399"/>
      <c r="E34075" s="400"/>
      <c r="G34075" s="401"/>
      <c r="H34075" s="401"/>
      <c r="I34075" s="401"/>
      <c r="J34075" s="194"/>
      <c r="K34075" s="194"/>
      <c r="L34075" s="195"/>
      <c r="M34075" s="196"/>
      <c r="N34075" s="197"/>
      <c r="O34075" s="197"/>
      <c r="P34075" s="231"/>
    </row>
    <row r="34076" spans="2:16">
      <c r="B34076" s="351"/>
      <c r="C34076" s="398"/>
      <c r="D34076" s="399"/>
      <c r="E34076" s="400"/>
      <c r="G34076" s="401"/>
      <c r="H34076" s="401"/>
      <c r="I34076" s="401"/>
      <c r="J34076" s="194"/>
      <c r="K34076" s="194"/>
      <c r="L34076" s="195"/>
      <c r="M34076" s="196"/>
      <c r="N34076" s="197"/>
      <c r="O34076" s="197"/>
      <c r="P34076" s="231"/>
    </row>
    <row r="34077" spans="2:16">
      <c r="B34077" s="351"/>
      <c r="C34077" s="398"/>
      <c r="D34077" s="399"/>
      <c r="E34077" s="400"/>
      <c r="G34077" s="401"/>
      <c r="H34077" s="401"/>
      <c r="I34077" s="401"/>
      <c r="J34077" s="194"/>
      <c r="K34077" s="194"/>
      <c r="L34077" s="195"/>
      <c r="M34077" s="196"/>
      <c r="N34077" s="197"/>
      <c r="O34077" s="197"/>
      <c r="P34077" s="231"/>
    </row>
    <row r="34078" spans="2:16">
      <c r="B34078" s="351"/>
      <c r="C34078" s="398"/>
      <c r="D34078" s="399"/>
      <c r="E34078" s="400"/>
      <c r="G34078" s="401"/>
      <c r="H34078" s="401"/>
      <c r="I34078" s="401"/>
      <c r="J34078" s="194"/>
      <c r="K34078" s="194"/>
      <c r="L34078" s="195"/>
      <c r="M34078" s="196"/>
      <c r="N34078" s="197"/>
      <c r="O34078" s="197"/>
      <c r="P34078" s="231"/>
    </row>
    <row r="34079" spans="2:16">
      <c r="B34079" s="351"/>
      <c r="C34079" s="398"/>
      <c r="D34079" s="399"/>
      <c r="E34079" s="400"/>
      <c r="G34079" s="401"/>
      <c r="H34079" s="401"/>
      <c r="I34079" s="401"/>
      <c r="J34079" s="194"/>
      <c r="K34079" s="194"/>
      <c r="L34079" s="195"/>
      <c r="M34079" s="196"/>
      <c r="N34079" s="197"/>
      <c r="O34079" s="197"/>
      <c r="P34079" s="231"/>
    </row>
    <row r="34080" spans="2:16">
      <c r="B34080" s="351"/>
      <c r="C34080" s="398"/>
      <c r="D34080" s="399"/>
      <c r="E34080" s="400"/>
      <c r="G34080" s="401"/>
      <c r="H34080" s="401"/>
      <c r="I34080" s="401"/>
      <c r="J34080" s="194"/>
      <c r="K34080" s="194"/>
      <c r="L34080" s="195"/>
      <c r="M34080" s="196"/>
      <c r="N34080" s="197"/>
      <c r="O34080" s="197"/>
      <c r="P34080" s="231"/>
    </row>
    <row r="34081" spans="2:16">
      <c r="B34081" s="351"/>
      <c r="C34081" s="398"/>
      <c r="D34081" s="399"/>
      <c r="E34081" s="400"/>
      <c r="G34081" s="401"/>
      <c r="H34081" s="401"/>
      <c r="I34081" s="401"/>
      <c r="J34081" s="194"/>
      <c r="K34081" s="194"/>
      <c r="L34081" s="195"/>
      <c r="M34081" s="196"/>
      <c r="N34081" s="197"/>
      <c r="O34081" s="197"/>
      <c r="P34081" s="231"/>
    </row>
    <row r="34082" spans="2:16">
      <c r="B34082" s="351"/>
      <c r="C34082" s="398"/>
      <c r="D34082" s="399"/>
      <c r="E34082" s="400"/>
      <c r="G34082" s="401"/>
      <c r="H34082" s="401"/>
      <c r="I34082" s="401"/>
      <c r="J34082" s="194"/>
      <c r="K34082" s="194"/>
      <c r="L34082" s="195"/>
      <c r="M34082" s="196"/>
      <c r="N34082" s="197"/>
      <c r="O34082" s="197"/>
      <c r="P34082" s="231"/>
    </row>
    <row r="34083" spans="2:16">
      <c r="B34083" s="351"/>
      <c r="C34083" s="398"/>
      <c r="D34083" s="399"/>
      <c r="E34083" s="400"/>
      <c r="G34083" s="401"/>
      <c r="H34083" s="401"/>
      <c r="I34083" s="401"/>
      <c r="J34083" s="194"/>
      <c r="K34083" s="194"/>
      <c r="L34083" s="195"/>
      <c r="M34083" s="196"/>
      <c r="N34083" s="197"/>
      <c r="O34083" s="197"/>
      <c r="P34083" s="231"/>
    </row>
    <row r="34084" spans="2:16">
      <c r="B34084" s="351"/>
      <c r="C34084" s="398"/>
      <c r="D34084" s="399"/>
      <c r="E34084" s="400"/>
      <c r="G34084" s="401"/>
      <c r="H34084" s="401"/>
      <c r="I34084" s="401"/>
      <c r="J34084" s="194"/>
      <c r="K34084" s="194"/>
      <c r="L34084" s="195"/>
      <c r="M34084" s="196"/>
      <c r="N34084" s="197"/>
      <c r="O34084" s="197"/>
      <c r="P34084" s="231"/>
    </row>
    <row r="34085" spans="2:16">
      <c r="B34085" s="351"/>
      <c r="C34085" s="398"/>
      <c r="D34085" s="399"/>
      <c r="E34085" s="400"/>
      <c r="G34085" s="401"/>
      <c r="H34085" s="401"/>
      <c r="I34085" s="401"/>
      <c r="J34085" s="194"/>
      <c r="K34085" s="194"/>
      <c r="L34085" s="195"/>
      <c r="M34085" s="196"/>
      <c r="N34085" s="197"/>
      <c r="O34085" s="197"/>
      <c r="P34085" s="231"/>
    </row>
    <row r="34086" spans="2:16">
      <c r="B34086" s="351"/>
      <c r="C34086" s="398"/>
      <c r="D34086" s="399"/>
      <c r="E34086" s="400"/>
      <c r="G34086" s="401"/>
      <c r="H34086" s="401"/>
      <c r="I34086" s="401"/>
      <c r="J34086" s="194"/>
      <c r="K34086" s="194"/>
      <c r="L34086" s="195"/>
      <c r="M34086" s="196"/>
      <c r="N34086" s="197"/>
      <c r="O34086" s="197"/>
      <c r="P34086" s="231"/>
    </row>
    <row r="34087" spans="2:16">
      <c r="B34087" s="351"/>
      <c r="C34087" s="398"/>
      <c r="D34087" s="399"/>
      <c r="E34087" s="400"/>
      <c r="G34087" s="401"/>
      <c r="H34087" s="401"/>
      <c r="I34087" s="401"/>
      <c r="J34087" s="194"/>
      <c r="K34087" s="194"/>
      <c r="L34087" s="195"/>
      <c r="M34087" s="196"/>
      <c r="N34087" s="197"/>
      <c r="O34087" s="197"/>
      <c r="P34087" s="231"/>
    </row>
    <row r="34088" spans="2:16">
      <c r="B34088" s="351"/>
      <c r="C34088" s="398"/>
      <c r="D34088" s="399"/>
      <c r="E34088" s="400"/>
      <c r="G34088" s="401"/>
      <c r="H34088" s="401"/>
      <c r="I34088" s="401"/>
      <c r="J34088" s="194"/>
      <c r="K34088" s="194"/>
      <c r="L34088" s="195"/>
      <c r="M34088" s="196"/>
      <c r="N34088" s="197"/>
      <c r="O34088" s="197"/>
      <c r="P34088" s="231"/>
    </row>
    <row r="34089" spans="2:16">
      <c r="B34089" s="351"/>
      <c r="C34089" s="398"/>
      <c r="D34089" s="399"/>
      <c r="E34089" s="400"/>
      <c r="G34089" s="401"/>
      <c r="H34089" s="401"/>
      <c r="I34089" s="401"/>
      <c r="J34089" s="194"/>
      <c r="K34089" s="194"/>
      <c r="L34089" s="195"/>
      <c r="M34089" s="196"/>
      <c r="N34089" s="197"/>
      <c r="O34089" s="197"/>
      <c r="P34089" s="231"/>
    </row>
    <row r="34090" spans="2:16">
      <c r="B34090" s="351"/>
      <c r="C34090" s="398"/>
      <c r="D34090" s="399"/>
      <c r="E34090" s="400"/>
      <c r="G34090" s="401"/>
      <c r="H34090" s="401"/>
      <c r="I34090" s="401"/>
      <c r="J34090" s="194"/>
      <c r="K34090" s="194"/>
      <c r="L34090" s="195"/>
      <c r="M34090" s="196"/>
      <c r="N34090" s="197"/>
      <c r="O34090" s="197"/>
      <c r="P34090" s="231"/>
    </row>
    <row r="34091" spans="2:16">
      <c r="B34091" s="351"/>
      <c r="C34091" s="398"/>
      <c r="D34091" s="399"/>
      <c r="E34091" s="400"/>
      <c r="G34091" s="401"/>
      <c r="H34091" s="401"/>
      <c r="I34091" s="401"/>
      <c r="J34091" s="194"/>
      <c r="K34091" s="194"/>
      <c r="L34091" s="195"/>
      <c r="M34091" s="196"/>
      <c r="N34091" s="197"/>
      <c r="O34091" s="197"/>
      <c r="P34091" s="231"/>
    </row>
    <row r="34092" spans="2:16">
      <c r="B34092" s="351"/>
      <c r="C34092" s="398"/>
      <c r="D34092" s="399"/>
      <c r="E34092" s="400"/>
      <c r="G34092" s="401"/>
      <c r="H34092" s="401"/>
      <c r="I34092" s="401"/>
      <c r="J34092" s="194"/>
      <c r="K34092" s="194"/>
      <c r="L34092" s="195"/>
      <c r="M34092" s="196"/>
      <c r="N34092" s="197"/>
      <c r="O34092" s="197"/>
      <c r="P34092" s="231"/>
    </row>
    <row r="34093" spans="2:16">
      <c r="B34093" s="351"/>
      <c r="C34093" s="398"/>
      <c r="D34093" s="399"/>
      <c r="E34093" s="400"/>
      <c r="G34093" s="401"/>
      <c r="H34093" s="401"/>
      <c r="I34093" s="401"/>
      <c r="J34093" s="194"/>
      <c r="K34093" s="194"/>
      <c r="L34093" s="195"/>
      <c r="M34093" s="196"/>
      <c r="N34093" s="197"/>
      <c r="O34093" s="197"/>
      <c r="P34093" s="231"/>
    </row>
    <row r="34094" spans="2:16">
      <c r="B34094" s="351"/>
      <c r="C34094" s="398"/>
      <c r="D34094" s="399"/>
      <c r="E34094" s="400"/>
      <c r="G34094" s="401"/>
      <c r="H34094" s="401"/>
      <c r="I34094" s="401"/>
      <c r="J34094" s="194"/>
      <c r="K34094" s="194"/>
      <c r="L34094" s="195"/>
      <c r="M34094" s="196"/>
      <c r="N34094" s="197"/>
      <c r="O34094" s="197"/>
      <c r="P34094" s="231"/>
    </row>
    <row r="34095" spans="2:16">
      <c r="B34095" s="351"/>
      <c r="C34095" s="398"/>
      <c r="D34095" s="399"/>
      <c r="E34095" s="400"/>
      <c r="G34095" s="401"/>
      <c r="H34095" s="401"/>
      <c r="I34095" s="401"/>
      <c r="J34095" s="194"/>
      <c r="K34095" s="194"/>
      <c r="L34095" s="195"/>
      <c r="M34095" s="196"/>
      <c r="N34095" s="197"/>
      <c r="O34095" s="197"/>
      <c r="P34095" s="231"/>
    </row>
    <row r="34096" spans="2:16">
      <c r="B34096" s="351"/>
      <c r="C34096" s="398"/>
      <c r="D34096" s="399"/>
      <c r="E34096" s="400"/>
      <c r="G34096" s="401"/>
      <c r="H34096" s="401"/>
      <c r="I34096" s="401"/>
      <c r="J34096" s="194"/>
      <c r="K34096" s="194"/>
      <c r="L34096" s="195"/>
      <c r="M34096" s="196"/>
      <c r="N34096" s="197"/>
      <c r="O34096" s="197"/>
      <c r="P34096" s="231"/>
    </row>
    <row r="34097" spans="2:16">
      <c r="B34097" s="351"/>
      <c r="C34097" s="398"/>
      <c r="D34097" s="399"/>
      <c r="E34097" s="400"/>
      <c r="G34097" s="401"/>
      <c r="H34097" s="401"/>
      <c r="I34097" s="401"/>
      <c r="J34097" s="194"/>
      <c r="K34097" s="194"/>
      <c r="L34097" s="195"/>
      <c r="M34097" s="196"/>
      <c r="N34097" s="197"/>
      <c r="O34097" s="197"/>
      <c r="P34097" s="231"/>
    </row>
    <row r="34098" spans="2:16">
      <c r="B34098" s="351"/>
      <c r="C34098" s="398"/>
      <c r="D34098" s="399"/>
      <c r="E34098" s="400"/>
      <c r="G34098" s="401"/>
      <c r="H34098" s="401"/>
      <c r="I34098" s="401"/>
      <c r="J34098" s="194"/>
      <c r="K34098" s="194"/>
      <c r="L34098" s="195"/>
      <c r="M34098" s="196"/>
      <c r="N34098" s="197"/>
      <c r="O34098" s="197"/>
      <c r="P34098" s="231"/>
    </row>
    <row r="34099" spans="2:16">
      <c r="B34099" s="351"/>
      <c r="C34099" s="398"/>
      <c r="D34099" s="399"/>
      <c r="E34099" s="400"/>
      <c r="G34099" s="401"/>
      <c r="H34099" s="401"/>
      <c r="I34099" s="401"/>
      <c r="J34099" s="194"/>
      <c r="K34099" s="194"/>
      <c r="L34099" s="195"/>
      <c r="M34099" s="196"/>
      <c r="N34099" s="197"/>
      <c r="O34099" s="197"/>
      <c r="P34099" s="231"/>
    </row>
    <row r="34100" spans="2:16">
      <c r="B34100" s="351"/>
      <c r="C34100" s="398"/>
      <c r="D34100" s="399"/>
      <c r="E34100" s="400"/>
      <c r="G34100" s="401"/>
      <c r="H34100" s="401"/>
      <c r="I34100" s="401"/>
      <c r="J34100" s="194"/>
      <c r="K34100" s="194"/>
      <c r="L34100" s="195"/>
      <c r="M34100" s="196"/>
      <c r="N34100" s="197"/>
      <c r="O34100" s="197"/>
      <c r="P34100" s="231"/>
    </row>
    <row r="34101" spans="2:16">
      <c r="B34101" s="351"/>
      <c r="C34101" s="398"/>
      <c r="D34101" s="399"/>
      <c r="E34101" s="400"/>
      <c r="G34101" s="401"/>
      <c r="H34101" s="401"/>
      <c r="I34101" s="401"/>
      <c r="J34101" s="194"/>
      <c r="K34101" s="194"/>
      <c r="L34101" s="195"/>
      <c r="M34101" s="196"/>
      <c r="N34101" s="197"/>
      <c r="O34101" s="197"/>
      <c r="P34101" s="231"/>
    </row>
    <row r="34102" spans="2:16">
      <c r="B34102" s="351"/>
      <c r="C34102" s="398"/>
      <c r="D34102" s="399"/>
      <c r="E34102" s="400"/>
      <c r="G34102" s="401"/>
      <c r="H34102" s="401"/>
      <c r="I34102" s="401"/>
      <c r="J34102" s="194"/>
      <c r="K34102" s="194"/>
      <c r="L34102" s="195"/>
      <c r="M34102" s="196"/>
      <c r="N34102" s="197"/>
      <c r="O34102" s="197"/>
      <c r="P34102" s="231"/>
    </row>
    <row r="34103" spans="2:16">
      <c r="B34103" s="351"/>
      <c r="C34103" s="398"/>
      <c r="D34103" s="399"/>
      <c r="E34103" s="400"/>
      <c r="G34103" s="401"/>
      <c r="H34103" s="401"/>
      <c r="I34103" s="401"/>
      <c r="J34103" s="194"/>
      <c r="K34103" s="194"/>
      <c r="L34103" s="195"/>
      <c r="M34103" s="196"/>
      <c r="N34103" s="197"/>
      <c r="O34103" s="197"/>
      <c r="P34103" s="231"/>
    </row>
    <row r="34104" spans="2:16">
      <c r="B34104" s="351"/>
      <c r="C34104" s="398"/>
      <c r="D34104" s="399"/>
      <c r="E34104" s="400"/>
      <c r="G34104" s="401"/>
      <c r="H34104" s="401"/>
      <c r="I34104" s="401"/>
      <c r="J34104" s="194"/>
      <c r="K34104" s="194"/>
      <c r="L34104" s="195"/>
      <c r="M34104" s="196"/>
      <c r="N34104" s="197"/>
      <c r="O34104" s="197"/>
      <c r="P34104" s="231"/>
    </row>
    <row r="34105" spans="2:16">
      <c r="B34105" s="351"/>
      <c r="C34105" s="398"/>
      <c r="D34105" s="399"/>
      <c r="E34105" s="400"/>
      <c r="G34105" s="401"/>
      <c r="H34105" s="401"/>
      <c r="I34105" s="401"/>
      <c r="J34105" s="194"/>
      <c r="K34105" s="194"/>
      <c r="L34105" s="195"/>
      <c r="M34105" s="196"/>
      <c r="N34105" s="197"/>
      <c r="O34105" s="197"/>
      <c r="P34105" s="231"/>
    </row>
    <row r="34106" spans="2:16">
      <c r="B34106" s="351"/>
      <c r="C34106" s="398"/>
      <c r="D34106" s="399"/>
      <c r="E34106" s="400"/>
      <c r="G34106" s="401"/>
      <c r="H34106" s="401"/>
      <c r="I34106" s="401"/>
      <c r="J34106" s="194"/>
      <c r="K34106" s="194"/>
      <c r="L34106" s="195"/>
      <c r="M34106" s="196"/>
      <c r="N34106" s="197"/>
      <c r="O34106" s="197"/>
      <c r="P34106" s="231"/>
    </row>
    <row r="34107" spans="2:16">
      <c r="B34107" s="351"/>
      <c r="C34107" s="398"/>
      <c r="D34107" s="399"/>
      <c r="E34107" s="400"/>
      <c r="G34107" s="401"/>
      <c r="H34107" s="401"/>
      <c r="I34107" s="401"/>
      <c r="J34107" s="194"/>
      <c r="K34107" s="194"/>
      <c r="L34107" s="195"/>
      <c r="M34107" s="196"/>
      <c r="N34107" s="197"/>
      <c r="O34107" s="197"/>
      <c r="P34107" s="231"/>
    </row>
    <row r="34108" spans="2:16">
      <c r="B34108" s="351"/>
      <c r="C34108" s="398"/>
      <c r="D34108" s="399"/>
      <c r="E34108" s="400"/>
      <c r="G34108" s="401"/>
      <c r="H34108" s="401"/>
      <c r="I34108" s="401"/>
      <c r="J34108" s="194"/>
      <c r="K34108" s="194"/>
      <c r="L34108" s="195"/>
      <c r="M34108" s="196"/>
      <c r="N34108" s="197"/>
      <c r="O34108" s="197"/>
      <c r="P34108" s="231"/>
    </row>
    <row r="34109" spans="2:16">
      <c r="B34109" s="351"/>
      <c r="C34109" s="398"/>
      <c r="D34109" s="399"/>
      <c r="E34109" s="400"/>
      <c r="G34109" s="401"/>
      <c r="H34109" s="401"/>
      <c r="I34109" s="401"/>
      <c r="J34109" s="194"/>
      <c r="K34109" s="194"/>
      <c r="L34109" s="195"/>
      <c r="M34109" s="196"/>
      <c r="N34109" s="197"/>
      <c r="O34109" s="197"/>
      <c r="P34109" s="231"/>
    </row>
    <row r="34110" spans="2:16">
      <c r="B34110" s="351"/>
      <c r="C34110" s="398"/>
      <c r="D34110" s="399"/>
      <c r="E34110" s="400"/>
      <c r="G34110" s="401"/>
      <c r="H34110" s="401"/>
      <c r="I34110" s="401"/>
      <c r="J34110" s="194"/>
      <c r="K34110" s="194"/>
      <c r="L34110" s="195"/>
      <c r="M34110" s="196"/>
      <c r="N34110" s="197"/>
      <c r="O34110" s="197"/>
      <c r="P34110" s="231"/>
    </row>
    <row r="34111" spans="2:16">
      <c r="B34111" s="351"/>
      <c r="C34111" s="398"/>
      <c r="D34111" s="399"/>
      <c r="E34111" s="400"/>
      <c r="G34111" s="401"/>
      <c r="H34111" s="401"/>
      <c r="I34111" s="401"/>
      <c r="J34111" s="194"/>
      <c r="K34111" s="194"/>
      <c r="L34111" s="195"/>
      <c r="M34111" s="196"/>
      <c r="N34111" s="197"/>
      <c r="O34111" s="197"/>
      <c r="P34111" s="231"/>
    </row>
    <row r="34112" spans="2:16">
      <c r="B34112" s="402"/>
      <c r="C34112" s="398"/>
      <c r="D34112" s="404"/>
      <c r="E34112" s="405"/>
      <c r="G34112" s="406"/>
      <c r="H34112" s="406"/>
      <c r="I34112" s="406"/>
      <c r="J34112" s="194"/>
      <c r="K34112" s="194"/>
      <c r="L34112" s="195"/>
      <c r="M34112" s="196"/>
      <c r="N34112" s="197"/>
      <c r="O34112" s="197"/>
      <c r="P34112" s="221"/>
    </row>
    <row r="34113" spans="2:16">
      <c r="B34113" s="351"/>
      <c r="C34113" s="398"/>
      <c r="D34113" s="399"/>
      <c r="E34113" s="400"/>
      <c r="G34113" s="401"/>
      <c r="H34113" s="401"/>
      <c r="I34113" s="401"/>
      <c r="J34113" s="194"/>
      <c r="K34113" s="194"/>
      <c r="L34113" s="195"/>
      <c r="M34113" s="196"/>
      <c r="N34113" s="197"/>
      <c r="O34113" s="197"/>
      <c r="P34113" s="231"/>
    </row>
    <row r="34114" spans="2:16">
      <c r="B34114" s="351"/>
      <c r="C34114" s="398"/>
      <c r="D34114" s="399"/>
      <c r="E34114" s="400"/>
      <c r="G34114" s="401"/>
      <c r="H34114" s="401"/>
      <c r="I34114" s="401"/>
      <c r="J34114" s="194"/>
      <c r="K34114" s="194"/>
      <c r="L34114" s="195"/>
      <c r="M34114" s="196"/>
      <c r="N34114" s="197"/>
      <c r="O34114" s="197"/>
      <c r="P34114" s="231"/>
    </row>
    <row r="34115" spans="2:16">
      <c r="B34115" s="351"/>
      <c r="C34115" s="398"/>
      <c r="D34115" s="399"/>
      <c r="E34115" s="400"/>
      <c r="G34115" s="401"/>
      <c r="H34115" s="401"/>
      <c r="I34115" s="401"/>
      <c r="J34115" s="194"/>
      <c r="K34115" s="194"/>
      <c r="L34115" s="195"/>
      <c r="M34115" s="196"/>
      <c r="N34115" s="197"/>
      <c r="O34115" s="197"/>
      <c r="P34115" s="231"/>
    </row>
    <row r="34116" spans="2:16">
      <c r="B34116" s="351"/>
      <c r="C34116" s="398"/>
      <c r="D34116" s="399"/>
      <c r="E34116" s="400"/>
      <c r="G34116" s="401"/>
      <c r="H34116" s="401"/>
      <c r="I34116" s="401"/>
      <c r="J34116" s="194"/>
      <c r="K34116" s="194"/>
      <c r="L34116" s="195"/>
      <c r="M34116" s="196"/>
      <c r="N34116" s="197"/>
      <c r="O34116" s="197"/>
      <c r="P34116" s="231"/>
    </row>
    <row r="34117" spans="2:16">
      <c r="B34117" s="351"/>
      <c r="C34117" s="398"/>
      <c r="D34117" s="399"/>
      <c r="E34117" s="400"/>
      <c r="G34117" s="401"/>
      <c r="H34117" s="401"/>
      <c r="I34117" s="401"/>
      <c r="J34117" s="194"/>
      <c r="K34117" s="194"/>
      <c r="L34117" s="195"/>
      <c r="M34117" s="196"/>
      <c r="N34117" s="197"/>
      <c r="O34117" s="197"/>
      <c r="P34117" s="231"/>
    </row>
    <row r="34118" spans="2:16">
      <c r="B34118" s="351"/>
      <c r="C34118" s="398"/>
      <c r="D34118" s="399"/>
      <c r="E34118" s="400"/>
      <c r="G34118" s="401"/>
      <c r="H34118" s="401"/>
      <c r="I34118" s="401"/>
      <c r="J34118" s="194"/>
      <c r="K34118" s="194"/>
      <c r="L34118" s="195"/>
      <c r="M34118" s="196"/>
      <c r="N34118" s="197"/>
      <c r="O34118" s="197"/>
      <c r="P34118" s="231"/>
    </row>
    <row r="34119" spans="2:16">
      <c r="B34119" s="351"/>
      <c r="C34119" s="398"/>
      <c r="D34119" s="399"/>
      <c r="E34119" s="400"/>
      <c r="G34119" s="401"/>
      <c r="H34119" s="401"/>
      <c r="I34119" s="401"/>
      <c r="J34119" s="194"/>
      <c r="K34119" s="194"/>
      <c r="L34119" s="195"/>
      <c r="M34119" s="196"/>
      <c r="N34119" s="197"/>
      <c r="O34119" s="197"/>
      <c r="P34119" s="231"/>
    </row>
    <row r="34120" spans="2:16">
      <c r="B34120" s="351"/>
      <c r="C34120" s="398"/>
      <c r="D34120" s="399"/>
      <c r="E34120" s="400"/>
      <c r="G34120" s="401"/>
      <c r="H34120" s="401"/>
      <c r="I34120" s="401"/>
      <c r="J34120" s="194"/>
      <c r="K34120" s="194"/>
      <c r="L34120" s="195"/>
      <c r="M34120" s="196"/>
      <c r="N34120" s="197"/>
      <c r="O34120" s="197"/>
      <c r="P34120" s="231"/>
    </row>
    <row r="34121" spans="2:16">
      <c r="B34121" s="351"/>
      <c r="C34121" s="398"/>
      <c r="D34121" s="399"/>
      <c r="E34121" s="400"/>
      <c r="G34121" s="401"/>
      <c r="H34121" s="401"/>
      <c r="I34121" s="401"/>
      <c r="J34121" s="194"/>
      <c r="K34121" s="194"/>
      <c r="L34121" s="195"/>
      <c r="M34121" s="196"/>
      <c r="N34121" s="197"/>
      <c r="O34121" s="197"/>
      <c r="P34121" s="231"/>
    </row>
    <row r="34122" spans="2:16">
      <c r="B34122" s="351"/>
      <c r="C34122" s="398"/>
      <c r="D34122" s="399"/>
      <c r="E34122" s="400"/>
      <c r="G34122" s="401"/>
      <c r="H34122" s="401"/>
      <c r="I34122" s="401"/>
      <c r="J34122" s="194"/>
      <c r="K34122" s="194"/>
      <c r="L34122" s="195"/>
      <c r="M34122" s="196"/>
      <c r="N34122" s="197"/>
      <c r="O34122" s="197"/>
      <c r="P34122" s="231"/>
    </row>
    <row r="34123" spans="2:16">
      <c r="B34123" s="351"/>
      <c r="C34123" s="398"/>
      <c r="D34123" s="399"/>
      <c r="E34123" s="400"/>
      <c r="G34123" s="401"/>
      <c r="H34123" s="401"/>
      <c r="I34123" s="401"/>
      <c r="J34123" s="194"/>
      <c r="K34123" s="194"/>
      <c r="L34123" s="195"/>
      <c r="M34123" s="196"/>
      <c r="N34123" s="197"/>
      <c r="O34123" s="197"/>
      <c r="P34123" s="231"/>
    </row>
    <row r="34124" spans="2:16">
      <c r="B34124" s="351"/>
      <c r="C34124" s="398"/>
      <c r="D34124" s="399"/>
      <c r="E34124" s="400"/>
      <c r="G34124" s="401"/>
      <c r="H34124" s="401"/>
      <c r="I34124" s="401"/>
      <c r="J34124" s="194"/>
      <c r="K34124" s="194"/>
      <c r="L34124" s="195"/>
      <c r="M34124" s="196"/>
      <c r="N34124" s="197"/>
      <c r="O34124" s="197"/>
      <c r="P34124" s="231"/>
    </row>
    <row r="34125" spans="2:16">
      <c r="B34125" s="351"/>
      <c r="C34125" s="398"/>
      <c r="D34125" s="399"/>
      <c r="E34125" s="400"/>
      <c r="G34125" s="401"/>
      <c r="H34125" s="401"/>
      <c r="I34125" s="401"/>
      <c r="J34125" s="194"/>
      <c r="K34125" s="194"/>
      <c r="L34125" s="195"/>
      <c r="M34125" s="196"/>
      <c r="N34125" s="197"/>
      <c r="O34125" s="197"/>
      <c r="P34125" s="231"/>
    </row>
    <row r="34126" spans="2:16">
      <c r="B34126" s="351"/>
      <c r="C34126" s="398"/>
      <c r="D34126" s="399"/>
      <c r="E34126" s="400"/>
      <c r="G34126" s="401"/>
      <c r="H34126" s="401"/>
      <c r="I34126" s="401"/>
      <c r="J34126" s="194"/>
      <c r="K34126" s="194"/>
      <c r="L34126" s="195"/>
      <c r="M34126" s="196"/>
      <c r="N34126" s="197"/>
      <c r="O34126" s="197"/>
      <c r="P34126" s="231"/>
    </row>
    <row r="34127" spans="2:16">
      <c r="B34127" s="351"/>
      <c r="C34127" s="398"/>
      <c r="D34127" s="399"/>
      <c r="E34127" s="400"/>
      <c r="G34127" s="401"/>
      <c r="H34127" s="401"/>
      <c r="I34127" s="401"/>
      <c r="J34127" s="194"/>
      <c r="K34127" s="194"/>
      <c r="L34127" s="195"/>
      <c r="M34127" s="196"/>
      <c r="N34127" s="197"/>
      <c r="O34127" s="197"/>
      <c r="P34127" s="231"/>
    </row>
    <row r="34128" spans="2:16">
      <c r="B34128" s="351"/>
      <c r="C34128" s="398"/>
      <c r="D34128" s="399"/>
      <c r="E34128" s="400"/>
      <c r="G34128" s="401"/>
      <c r="H34128" s="401"/>
      <c r="I34128" s="401"/>
      <c r="J34128" s="194"/>
      <c r="K34128" s="194"/>
      <c r="L34128" s="195"/>
      <c r="M34128" s="196"/>
      <c r="N34128" s="197"/>
      <c r="O34128" s="197"/>
      <c r="P34128" s="231"/>
    </row>
    <row r="34129" spans="2:16">
      <c r="B34129" s="351"/>
      <c r="C34129" s="398"/>
      <c r="D34129" s="399"/>
      <c r="E34129" s="400"/>
      <c r="G34129" s="401"/>
      <c r="H34129" s="401"/>
      <c r="I34129" s="401"/>
      <c r="J34129" s="194"/>
      <c r="K34129" s="194"/>
      <c r="L34129" s="195"/>
      <c r="M34129" s="196"/>
      <c r="N34129" s="197"/>
      <c r="O34129" s="197"/>
      <c r="P34129" s="231"/>
    </row>
    <row r="34130" spans="2:16">
      <c r="B34130" s="351"/>
      <c r="C34130" s="398"/>
      <c r="D34130" s="399"/>
      <c r="E34130" s="400"/>
      <c r="G34130" s="401"/>
      <c r="H34130" s="401"/>
      <c r="I34130" s="401"/>
      <c r="J34130" s="194"/>
      <c r="K34130" s="194"/>
      <c r="L34130" s="195"/>
      <c r="M34130" s="196"/>
      <c r="N34130" s="197"/>
      <c r="O34130" s="197"/>
      <c r="P34130" s="231"/>
    </row>
    <row r="34131" spans="2:16">
      <c r="B34131" s="351"/>
      <c r="C34131" s="398"/>
      <c r="D34131" s="399"/>
      <c r="E34131" s="400"/>
      <c r="G34131" s="401"/>
      <c r="H34131" s="401"/>
      <c r="I34131" s="401"/>
      <c r="J34131" s="194"/>
      <c r="K34131" s="194"/>
      <c r="L34131" s="195"/>
      <c r="M34131" s="196"/>
      <c r="N34131" s="197"/>
      <c r="O34131" s="197"/>
      <c r="P34131" s="231"/>
    </row>
    <row r="34132" spans="2:16">
      <c r="B34132" s="351"/>
      <c r="C34132" s="398"/>
      <c r="D34132" s="399"/>
      <c r="E34132" s="400"/>
      <c r="G34132" s="401"/>
      <c r="H34132" s="401"/>
      <c r="I34132" s="401"/>
      <c r="J34132" s="194"/>
      <c r="K34132" s="194"/>
      <c r="L34132" s="195"/>
      <c r="M34132" s="196"/>
      <c r="N34132" s="197"/>
      <c r="O34132" s="197"/>
      <c r="P34132" s="231"/>
    </row>
    <row r="34133" spans="2:16">
      <c r="B34133" s="351"/>
      <c r="C34133" s="398"/>
      <c r="D34133" s="399"/>
      <c r="E34133" s="400"/>
      <c r="G34133" s="401"/>
      <c r="H34133" s="401"/>
      <c r="I34133" s="401"/>
      <c r="J34133" s="194"/>
      <c r="K34133" s="194"/>
      <c r="L34133" s="195"/>
      <c r="M34133" s="196"/>
      <c r="N34133" s="197"/>
      <c r="O34133" s="197"/>
      <c r="P34133" s="231"/>
    </row>
    <row r="34134" spans="2:16">
      <c r="B34134" s="351"/>
      <c r="C34134" s="398"/>
      <c r="D34134" s="399"/>
      <c r="E34134" s="400"/>
      <c r="G34134" s="401"/>
      <c r="H34134" s="401"/>
      <c r="I34134" s="401"/>
      <c r="J34134" s="194"/>
      <c r="K34134" s="194"/>
      <c r="L34134" s="195"/>
      <c r="M34134" s="196"/>
      <c r="N34134" s="197"/>
      <c r="O34134" s="197"/>
      <c r="P34134" s="231"/>
    </row>
    <row r="34135" spans="2:16">
      <c r="B34135" s="351"/>
      <c r="C34135" s="398"/>
      <c r="D34135" s="399"/>
      <c r="E34135" s="400"/>
      <c r="G34135" s="401"/>
      <c r="H34135" s="401"/>
      <c r="I34135" s="401"/>
      <c r="J34135" s="194"/>
      <c r="K34135" s="194"/>
      <c r="L34135" s="195"/>
      <c r="M34135" s="196"/>
      <c r="N34135" s="197"/>
      <c r="O34135" s="197"/>
      <c r="P34135" s="231"/>
    </row>
    <row r="34136" spans="2:16">
      <c r="B34136" s="351"/>
      <c r="C34136" s="398"/>
      <c r="D34136" s="399"/>
      <c r="E34136" s="400"/>
      <c r="G34136" s="401"/>
      <c r="H34136" s="401"/>
      <c r="I34136" s="401"/>
      <c r="J34136" s="194"/>
      <c r="K34136" s="194"/>
      <c r="L34136" s="195"/>
      <c r="M34136" s="196"/>
      <c r="N34136" s="197"/>
      <c r="O34136" s="197"/>
      <c r="P34136" s="231"/>
    </row>
    <row r="34137" spans="2:16">
      <c r="B34137" s="351"/>
      <c r="C34137" s="398"/>
      <c r="D34137" s="399"/>
      <c r="E34137" s="400"/>
      <c r="G34137" s="401"/>
      <c r="H34137" s="401"/>
      <c r="I34137" s="401"/>
      <c r="J34137" s="194"/>
      <c r="K34137" s="194"/>
      <c r="L34137" s="195"/>
      <c r="M34137" s="196"/>
      <c r="N34137" s="197"/>
      <c r="O34137" s="197"/>
      <c r="P34137" s="231"/>
    </row>
    <row r="34138" spans="2:16">
      <c r="B34138" s="351"/>
      <c r="C34138" s="398"/>
      <c r="D34138" s="399"/>
      <c r="E34138" s="400"/>
      <c r="G34138" s="401"/>
      <c r="H34138" s="401"/>
      <c r="I34138" s="401"/>
      <c r="J34138" s="194"/>
      <c r="K34138" s="194"/>
      <c r="L34138" s="195"/>
      <c r="M34138" s="196"/>
      <c r="N34138" s="197"/>
      <c r="O34138" s="197"/>
      <c r="P34138" s="231"/>
    </row>
    <row r="34139" spans="2:16">
      <c r="B34139" s="351"/>
      <c r="C34139" s="398"/>
      <c r="D34139" s="399"/>
      <c r="E34139" s="400"/>
      <c r="G34139" s="401"/>
      <c r="H34139" s="401"/>
      <c r="I34139" s="401"/>
      <c r="J34139" s="194"/>
      <c r="K34139" s="194"/>
      <c r="L34139" s="195"/>
      <c r="M34139" s="196"/>
      <c r="N34139" s="197"/>
      <c r="O34139" s="197"/>
      <c r="P34139" s="231"/>
    </row>
    <row r="34140" spans="2:16">
      <c r="B34140" s="351"/>
      <c r="C34140" s="398"/>
      <c r="D34140" s="399"/>
      <c r="E34140" s="400"/>
      <c r="G34140" s="401"/>
      <c r="H34140" s="401"/>
      <c r="I34140" s="401"/>
      <c r="J34140" s="194"/>
      <c r="K34140" s="194"/>
      <c r="L34140" s="195"/>
      <c r="M34140" s="196"/>
      <c r="N34140" s="197"/>
      <c r="O34140" s="197"/>
      <c r="P34140" s="231"/>
    </row>
    <row r="34141" spans="2:16">
      <c r="B34141" s="351"/>
      <c r="C34141" s="398"/>
      <c r="D34141" s="399"/>
      <c r="E34141" s="400"/>
      <c r="G34141" s="401"/>
      <c r="H34141" s="401"/>
      <c r="I34141" s="401"/>
      <c r="J34141" s="194"/>
      <c r="K34141" s="194"/>
      <c r="L34141" s="195"/>
      <c r="M34141" s="196"/>
      <c r="N34141" s="197"/>
      <c r="O34141" s="197"/>
      <c r="P34141" s="231"/>
    </row>
    <row r="34142" spans="2:16">
      <c r="B34142" s="351"/>
      <c r="C34142" s="398"/>
      <c r="D34142" s="399"/>
      <c r="E34142" s="400"/>
      <c r="G34142" s="401"/>
      <c r="H34142" s="401"/>
      <c r="I34142" s="401"/>
      <c r="J34142" s="194"/>
      <c r="K34142" s="194"/>
      <c r="L34142" s="195"/>
      <c r="M34142" s="196"/>
      <c r="N34142" s="197"/>
      <c r="O34142" s="197"/>
      <c r="P34142" s="231"/>
    </row>
    <row r="34143" spans="2:16">
      <c r="B34143" s="351"/>
      <c r="C34143" s="398"/>
      <c r="D34143" s="399"/>
      <c r="E34143" s="400"/>
      <c r="G34143" s="401"/>
      <c r="H34143" s="401"/>
      <c r="I34143" s="401"/>
      <c r="J34143" s="194"/>
      <c r="K34143" s="194"/>
      <c r="L34143" s="195"/>
      <c r="M34143" s="196"/>
      <c r="N34143" s="197"/>
      <c r="O34143" s="197"/>
      <c r="P34143" s="231"/>
    </row>
    <row r="34144" spans="2:16">
      <c r="B34144" s="351"/>
      <c r="C34144" s="398"/>
      <c r="D34144" s="399"/>
      <c r="E34144" s="400"/>
      <c r="G34144" s="401"/>
      <c r="H34144" s="401"/>
      <c r="I34144" s="401"/>
      <c r="J34144" s="194"/>
      <c r="K34144" s="194"/>
      <c r="L34144" s="195"/>
      <c r="M34144" s="196"/>
      <c r="N34144" s="197"/>
      <c r="O34144" s="197"/>
      <c r="P34144" s="231"/>
    </row>
    <row r="34145" spans="2:16">
      <c r="B34145" s="351"/>
      <c r="C34145" s="398"/>
      <c r="D34145" s="399"/>
      <c r="E34145" s="400"/>
      <c r="G34145" s="401"/>
      <c r="H34145" s="401"/>
      <c r="I34145" s="401"/>
      <c r="J34145" s="194"/>
      <c r="K34145" s="194"/>
      <c r="L34145" s="195"/>
      <c r="M34145" s="196"/>
      <c r="N34145" s="197"/>
      <c r="O34145" s="197"/>
      <c r="P34145" s="231"/>
    </row>
    <row r="34146" spans="2:16">
      <c r="B34146" s="351"/>
      <c r="C34146" s="398"/>
      <c r="D34146" s="399"/>
      <c r="E34146" s="400"/>
      <c r="G34146" s="401"/>
      <c r="H34146" s="401"/>
      <c r="I34146" s="401"/>
      <c r="J34146" s="194"/>
      <c r="K34146" s="194"/>
      <c r="L34146" s="195"/>
      <c r="M34146" s="196"/>
      <c r="N34146" s="197"/>
      <c r="O34146" s="197"/>
      <c r="P34146" s="231"/>
    </row>
    <row r="34147" spans="2:16">
      <c r="B34147" s="351"/>
      <c r="C34147" s="398"/>
      <c r="D34147" s="399"/>
      <c r="E34147" s="400"/>
      <c r="G34147" s="401"/>
      <c r="H34147" s="401"/>
      <c r="I34147" s="401"/>
      <c r="J34147" s="194"/>
      <c r="K34147" s="194"/>
      <c r="L34147" s="195"/>
      <c r="M34147" s="196"/>
      <c r="N34147" s="197"/>
      <c r="O34147" s="197"/>
      <c r="P34147" s="231"/>
    </row>
    <row r="34148" spans="2:16">
      <c r="B34148" s="351"/>
      <c r="C34148" s="398"/>
      <c r="D34148" s="399"/>
      <c r="E34148" s="400"/>
      <c r="G34148" s="401"/>
      <c r="H34148" s="401"/>
      <c r="I34148" s="401"/>
      <c r="J34148" s="194"/>
      <c r="K34148" s="194"/>
      <c r="L34148" s="195"/>
      <c r="M34148" s="196"/>
      <c r="N34148" s="197"/>
      <c r="O34148" s="197"/>
      <c r="P34148" s="231"/>
    </row>
    <row r="34149" spans="2:16">
      <c r="B34149" s="351"/>
      <c r="C34149" s="398"/>
      <c r="D34149" s="399"/>
      <c r="E34149" s="400"/>
      <c r="G34149" s="401"/>
      <c r="H34149" s="401"/>
      <c r="I34149" s="401"/>
      <c r="J34149" s="194"/>
      <c r="K34149" s="194"/>
      <c r="L34149" s="195"/>
      <c r="M34149" s="196"/>
      <c r="N34149" s="197"/>
      <c r="O34149" s="197"/>
      <c r="P34149" s="231"/>
    </row>
    <row r="34150" spans="2:16">
      <c r="B34150" s="351"/>
      <c r="C34150" s="398"/>
      <c r="D34150" s="399"/>
      <c r="E34150" s="400"/>
      <c r="G34150" s="401"/>
      <c r="H34150" s="401"/>
      <c r="I34150" s="401"/>
      <c r="J34150" s="194"/>
      <c r="K34150" s="194"/>
      <c r="L34150" s="195"/>
      <c r="M34150" s="196"/>
      <c r="N34150" s="197"/>
      <c r="O34150" s="197"/>
      <c r="P34150" s="231"/>
    </row>
    <row r="34151" spans="2:16">
      <c r="B34151" s="351"/>
      <c r="C34151" s="398"/>
      <c r="D34151" s="399"/>
      <c r="E34151" s="400"/>
      <c r="G34151" s="401"/>
      <c r="H34151" s="401"/>
      <c r="I34151" s="401"/>
      <c r="J34151" s="194"/>
      <c r="K34151" s="194"/>
      <c r="L34151" s="195"/>
      <c r="M34151" s="196"/>
      <c r="N34151" s="197"/>
      <c r="O34151" s="197"/>
      <c r="P34151" s="231"/>
    </row>
    <row r="34152" spans="2:16">
      <c r="B34152" s="351"/>
      <c r="C34152" s="398"/>
      <c r="D34152" s="399"/>
      <c r="E34152" s="400"/>
      <c r="G34152" s="401"/>
      <c r="H34152" s="401"/>
      <c r="I34152" s="401"/>
      <c r="J34152" s="194"/>
      <c r="K34152" s="194"/>
      <c r="L34152" s="195"/>
      <c r="M34152" s="196"/>
      <c r="N34152" s="197"/>
      <c r="O34152" s="197"/>
      <c r="P34152" s="231"/>
    </row>
    <row r="34153" spans="2:16">
      <c r="B34153" s="351"/>
      <c r="C34153" s="398"/>
      <c r="D34153" s="399"/>
      <c r="E34153" s="400"/>
      <c r="G34153" s="401"/>
      <c r="H34153" s="401"/>
      <c r="I34153" s="401"/>
      <c r="J34153" s="194"/>
      <c r="K34153" s="194"/>
      <c r="L34153" s="195"/>
      <c r="M34153" s="196"/>
      <c r="N34153" s="197"/>
      <c r="O34153" s="197"/>
      <c r="P34153" s="231"/>
    </row>
    <row r="34154" spans="2:16">
      <c r="B34154" s="351"/>
      <c r="C34154" s="398"/>
      <c r="D34154" s="399"/>
      <c r="E34154" s="400"/>
      <c r="G34154" s="401"/>
      <c r="H34154" s="401"/>
      <c r="I34154" s="401"/>
      <c r="J34154" s="194"/>
      <c r="K34154" s="194"/>
      <c r="L34154" s="195"/>
      <c r="M34154" s="196"/>
      <c r="N34154" s="197"/>
      <c r="O34154" s="197"/>
      <c r="P34154" s="231"/>
    </row>
    <row r="34155" spans="2:16">
      <c r="B34155" s="351"/>
      <c r="C34155" s="398"/>
      <c r="D34155" s="399"/>
      <c r="E34155" s="400"/>
      <c r="G34155" s="401"/>
      <c r="H34155" s="401"/>
      <c r="I34155" s="401"/>
      <c r="J34155" s="194"/>
      <c r="K34155" s="194"/>
      <c r="L34155" s="195"/>
      <c r="M34155" s="196"/>
      <c r="N34155" s="197"/>
      <c r="O34155" s="197"/>
      <c r="P34155" s="231"/>
    </row>
    <row r="34156" spans="2:16">
      <c r="B34156" s="351"/>
      <c r="C34156" s="398"/>
      <c r="D34156" s="399"/>
      <c r="E34156" s="400"/>
      <c r="G34156" s="401"/>
      <c r="H34156" s="401"/>
      <c r="I34156" s="401"/>
      <c r="J34156" s="194"/>
      <c r="K34156" s="194"/>
      <c r="L34156" s="195"/>
      <c r="M34156" s="196"/>
      <c r="N34156" s="197"/>
      <c r="O34156" s="197"/>
      <c r="P34156" s="231"/>
    </row>
    <row r="34157" spans="2:16">
      <c r="B34157" s="351"/>
      <c r="C34157" s="398"/>
      <c r="D34157" s="399"/>
      <c r="E34157" s="400"/>
      <c r="G34157" s="401"/>
      <c r="H34157" s="401"/>
      <c r="I34157" s="401"/>
      <c r="J34157" s="194"/>
      <c r="K34157" s="194"/>
      <c r="L34157" s="195"/>
      <c r="M34157" s="196"/>
      <c r="N34157" s="197"/>
      <c r="O34157" s="197"/>
      <c r="P34157" s="231"/>
    </row>
    <row r="34158" spans="2:16">
      <c r="B34158" s="351"/>
      <c r="C34158" s="398"/>
      <c r="D34158" s="399"/>
      <c r="E34158" s="400"/>
      <c r="G34158" s="401"/>
      <c r="H34158" s="401"/>
      <c r="I34158" s="401"/>
      <c r="J34158" s="194"/>
      <c r="K34158" s="194"/>
      <c r="L34158" s="195"/>
      <c r="M34158" s="196"/>
      <c r="N34158" s="197"/>
      <c r="O34158" s="197"/>
      <c r="P34158" s="231"/>
    </row>
    <row r="34159" spans="2:16">
      <c r="B34159" s="351"/>
      <c r="C34159" s="398"/>
      <c r="D34159" s="399"/>
      <c r="E34159" s="400"/>
      <c r="G34159" s="401"/>
      <c r="H34159" s="401"/>
      <c r="I34159" s="401"/>
      <c r="J34159" s="194"/>
      <c r="K34159" s="194"/>
      <c r="L34159" s="195"/>
      <c r="M34159" s="196"/>
      <c r="N34159" s="197"/>
      <c r="O34159" s="197"/>
      <c r="P34159" s="231"/>
    </row>
    <row r="34160" spans="2:16">
      <c r="B34160" s="351"/>
      <c r="C34160" s="398"/>
      <c r="D34160" s="399"/>
      <c r="E34160" s="400"/>
      <c r="G34160" s="401"/>
      <c r="H34160" s="401"/>
      <c r="I34160" s="401"/>
      <c r="J34160" s="194"/>
      <c r="K34160" s="194"/>
      <c r="L34160" s="195"/>
      <c r="M34160" s="196"/>
      <c r="N34160" s="197"/>
      <c r="O34160" s="197"/>
      <c r="P34160" s="231"/>
    </row>
    <row r="34161" spans="2:16">
      <c r="B34161" s="351"/>
      <c r="C34161" s="398"/>
      <c r="D34161" s="399"/>
      <c r="E34161" s="400"/>
      <c r="G34161" s="401"/>
      <c r="H34161" s="401"/>
      <c r="I34161" s="401"/>
      <c r="J34161" s="194"/>
      <c r="K34161" s="194"/>
      <c r="L34161" s="195"/>
      <c r="M34161" s="196"/>
      <c r="N34161" s="197"/>
      <c r="O34161" s="197"/>
      <c r="P34161" s="231"/>
    </row>
    <row r="34162" spans="2:16">
      <c r="B34162" s="351"/>
      <c r="C34162" s="398"/>
      <c r="D34162" s="399"/>
      <c r="E34162" s="400"/>
      <c r="G34162" s="401"/>
      <c r="H34162" s="401"/>
      <c r="I34162" s="401"/>
      <c r="J34162" s="194"/>
      <c r="K34162" s="194"/>
      <c r="L34162" s="195"/>
      <c r="M34162" s="196"/>
      <c r="N34162" s="197"/>
      <c r="O34162" s="197"/>
      <c r="P34162" s="231"/>
    </row>
    <row r="34163" spans="2:16">
      <c r="B34163" s="351"/>
      <c r="C34163" s="398"/>
      <c r="D34163" s="399"/>
      <c r="E34163" s="400"/>
      <c r="G34163" s="401"/>
      <c r="H34163" s="401"/>
      <c r="I34163" s="401"/>
      <c r="J34163" s="194"/>
      <c r="K34163" s="194"/>
      <c r="L34163" s="195"/>
      <c r="M34163" s="196"/>
      <c r="N34163" s="197"/>
      <c r="O34163" s="197"/>
      <c r="P34163" s="231"/>
    </row>
    <row r="34164" spans="2:16">
      <c r="B34164" s="351"/>
      <c r="C34164" s="398"/>
      <c r="D34164" s="399"/>
      <c r="E34164" s="400"/>
      <c r="G34164" s="401"/>
      <c r="H34164" s="401"/>
      <c r="I34164" s="401"/>
      <c r="J34164" s="194"/>
      <c r="K34164" s="194"/>
      <c r="L34164" s="195"/>
      <c r="M34164" s="196"/>
      <c r="N34164" s="197"/>
      <c r="O34164" s="197"/>
      <c r="P34164" s="231"/>
    </row>
    <row r="34165" spans="2:16">
      <c r="B34165" s="351"/>
      <c r="C34165" s="398"/>
      <c r="D34165" s="399"/>
      <c r="E34165" s="400"/>
      <c r="G34165" s="401"/>
      <c r="H34165" s="401"/>
      <c r="I34165" s="401"/>
      <c r="J34165" s="194"/>
      <c r="K34165" s="194"/>
      <c r="L34165" s="195"/>
      <c r="M34165" s="196"/>
      <c r="N34165" s="197"/>
      <c r="O34165" s="197"/>
      <c r="P34165" s="231"/>
    </row>
    <row r="34166" spans="2:16">
      <c r="B34166" s="351"/>
      <c r="C34166" s="398"/>
      <c r="D34166" s="399"/>
      <c r="E34166" s="400"/>
      <c r="G34166" s="401"/>
      <c r="H34166" s="401"/>
      <c r="I34166" s="401"/>
      <c r="J34166" s="194"/>
      <c r="K34166" s="194"/>
      <c r="L34166" s="195"/>
      <c r="M34166" s="196"/>
      <c r="N34166" s="197"/>
      <c r="O34166" s="197"/>
      <c r="P34166" s="231"/>
    </row>
    <row r="34167" spans="2:16">
      <c r="B34167" s="351"/>
      <c r="C34167" s="398"/>
      <c r="D34167" s="399"/>
      <c r="E34167" s="400"/>
      <c r="G34167" s="401"/>
      <c r="H34167" s="401"/>
      <c r="I34167" s="401"/>
      <c r="J34167" s="194"/>
      <c r="K34167" s="194"/>
      <c r="L34167" s="195"/>
      <c r="M34167" s="196"/>
      <c r="N34167" s="197"/>
      <c r="O34167" s="197"/>
      <c r="P34167" s="231"/>
    </row>
    <row r="34168" spans="2:16">
      <c r="B34168" s="351"/>
      <c r="C34168" s="398"/>
      <c r="D34168" s="399"/>
      <c r="E34168" s="400"/>
      <c r="G34168" s="401"/>
      <c r="H34168" s="401"/>
      <c r="I34168" s="401"/>
      <c r="J34168" s="194"/>
      <c r="K34168" s="194"/>
      <c r="L34168" s="195"/>
      <c r="M34168" s="196"/>
      <c r="N34168" s="197"/>
      <c r="O34168" s="197"/>
      <c r="P34168" s="231"/>
    </row>
    <row r="34169" spans="2:16">
      <c r="B34169" s="351"/>
      <c r="C34169" s="398"/>
      <c r="D34169" s="399"/>
      <c r="E34169" s="400"/>
      <c r="G34169" s="401"/>
      <c r="H34169" s="401"/>
      <c r="I34169" s="401"/>
      <c r="J34169" s="194"/>
      <c r="K34169" s="194"/>
      <c r="L34169" s="195"/>
      <c r="M34169" s="196"/>
      <c r="N34169" s="197"/>
      <c r="O34169" s="197"/>
      <c r="P34169" s="231"/>
    </row>
    <row r="34170" spans="2:16">
      <c r="B34170" s="351"/>
      <c r="C34170" s="398"/>
      <c r="D34170" s="399"/>
      <c r="E34170" s="400"/>
      <c r="G34170" s="401"/>
      <c r="H34170" s="401"/>
      <c r="I34170" s="401"/>
      <c r="J34170" s="194"/>
      <c r="K34170" s="194"/>
      <c r="L34170" s="195"/>
      <c r="M34170" s="196"/>
      <c r="N34170" s="197"/>
      <c r="O34170" s="197"/>
      <c r="P34170" s="231"/>
    </row>
    <row r="34171" spans="2:16">
      <c r="B34171" s="351"/>
      <c r="C34171" s="398"/>
      <c r="D34171" s="399"/>
      <c r="E34171" s="400"/>
      <c r="G34171" s="401"/>
      <c r="H34171" s="401"/>
      <c r="I34171" s="401"/>
      <c r="J34171" s="194"/>
      <c r="K34171" s="194"/>
      <c r="L34171" s="195"/>
      <c r="M34171" s="196"/>
      <c r="N34171" s="197"/>
      <c r="O34171" s="197"/>
      <c r="P34171" s="231"/>
    </row>
    <row r="34172" spans="2:16">
      <c r="B34172" s="351"/>
      <c r="C34172" s="398"/>
      <c r="D34172" s="399"/>
      <c r="E34172" s="400"/>
      <c r="G34172" s="401"/>
      <c r="H34172" s="401"/>
      <c r="I34172" s="401"/>
      <c r="J34172" s="194"/>
      <c r="K34172" s="194"/>
      <c r="L34172" s="195"/>
      <c r="M34172" s="196"/>
      <c r="N34172" s="197"/>
      <c r="O34172" s="197"/>
      <c r="P34172" s="231"/>
    </row>
    <row r="34173" spans="2:16">
      <c r="B34173" s="351"/>
      <c r="C34173" s="398"/>
      <c r="D34173" s="399"/>
      <c r="E34173" s="400"/>
      <c r="G34173" s="401"/>
      <c r="H34173" s="401"/>
      <c r="I34173" s="401"/>
      <c r="J34173" s="194"/>
      <c r="K34173" s="194"/>
      <c r="L34173" s="195"/>
      <c r="M34173" s="196"/>
      <c r="N34173" s="197"/>
      <c r="O34173" s="197"/>
      <c r="P34173" s="231"/>
    </row>
    <row r="34174" spans="2:16">
      <c r="B34174" s="351"/>
      <c r="C34174" s="398"/>
      <c r="D34174" s="399"/>
      <c r="E34174" s="400"/>
      <c r="G34174" s="401"/>
      <c r="H34174" s="401"/>
      <c r="I34174" s="401"/>
      <c r="J34174" s="194"/>
      <c r="K34174" s="194"/>
      <c r="L34174" s="195"/>
      <c r="M34174" s="196"/>
      <c r="N34174" s="197"/>
      <c r="O34174" s="197"/>
      <c r="P34174" s="231"/>
    </row>
    <row r="34175" spans="2:16">
      <c r="B34175" s="351"/>
      <c r="C34175" s="398"/>
      <c r="D34175" s="399"/>
      <c r="E34175" s="400"/>
      <c r="G34175" s="401"/>
      <c r="H34175" s="401"/>
      <c r="I34175" s="401"/>
      <c r="J34175" s="194"/>
      <c r="K34175" s="194"/>
      <c r="L34175" s="195"/>
      <c r="M34175" s="196"/>
      <c r="N34175" s="197"/>
      <c r="O34175" s="197"/>
      <c r="P34175" s="231"/>
    </row>
    <row r="34176" spans="2:16">
      <c r="B34176" s="351"/>
      <c r="C34176" s="398"/>
      <c r="D34176" s="399"/>
      <c r="E34176" s="400"/>
      <c r="G34176" s="401"/>
      <c r="H34176" s="401"/>
      <c r="I34176" s="401"/>
      <c r="J34176" s="194"/>
      <c r="K34176" s="194"/>
      <c r="L34176" s="195"/>
      <c r="M34176" s="196"/>
      <c r="N34176" s="197"/>
      <c r="O34176" s="197"/>
      <c r="P34176" s="231"/>
    </row>
    <row r="34177" spans="2:16">
      <c r="B34177" s="351"/>
      <c r="C34177" s="398"/>
      <c r="D34177" s="399"/>
      <c r="E34177" s="400"/>
      <c r="G34177" s="401"/>
      <c r="H34177" s="401"/>
      <c r="I34177" s="401"/>
      <c r="J34177" s="194"/>
      <c r="K34177" s="194"/>
      <c r="L34177" s="195"/>
      <c r="M34177" s="196"/>
      <c r="N34177" s="197"/>
      <c r="O34177" s="197"/>
      <c r="P34177" s="231"/>
    </row>
    <row r="34178" spans="2:16">
      <c r="B34178" s="351"/>
      <c r="C34178" s="398"/>
      <c r="D34178" s="399"/>
      <c r="E34178" s="400"/>
      <c r="G34178" s="401"/>
      <c r="H34178" s="401"/>
      <c r="I34178" s="401"/>
      <c r="J34178" s="194"/>
      <c r="K34178" s="194"/>
      <c r="L34178" s="195"/>
      <c r="M34178" s="196"/>
      <c r="N34178" s="197"/>
      <c r="O34178" s="197"/>
      <c r="P34178" s="231"/>
    </row>
    <row r="34179" spans="2:16">
      <c r="B34179" s="351"/>
      <c r="C34179" s="398"/>
      <c r="D34179" s="399"/>
      <c r="E34179" s="400"/>
      <c r="G34179" s="401"/>
      <c r="H34179" s="401"/>
      <c r="I34179" s="401"/>
      <c r="J34179" s="194"/>
      <c r="K34179" s="194"/>
      <c r="L34179" s="195"/>
      <c r="M34179" s="196"/>
      <c r="N34179" s="197"/>
      <c r="O34179" s="197"/>
      <c r="P34179" s="231"/>
    </row>
    <row r="34180" spans="2:16">
      <c r="B34180" s="351"/>
      <c r="C34180" s="398"/>
      <c r="D34180" s="399"/>
      <c r="E34180" s="400"/>
      <c r="G34180" s="401"/>
      <c r="H34180" s="401"/>
      <c r="I34180" s="401"/>
      <c r="J34180" s="194"/>
      <c r="K34180" s="194"/>
      <c r="L34180" s="195"/>
      <c r="M34180" s="196"/>
      <c r="N34180" s="197"/>
      <c r="O34180" s="197"/>
      <c r="P34180" s="231"/>
    </row>
    <row r="34181" spans="2:16">
      <c r="B34181" s="351"/>
      <c r="C34181" s="398"/>
      <c r="D34181" s="399"/>
      <c r="E34181" s="400"/>
      <c r="G34181" s="401"/>
      <c r="H34181" s="401"/>
      <c r="I34181" s="401"/>
      <c r="J34181" s="194"/>
      <c r="K34181" s="194"/>
      <c r="L34181" s="195"/>
      <c r="M34181" s="196"/>
      <c r="N34181" s="197"/>
      <c r="O34181" s="197"/>
      <c r="P34181" s="231"/>
    </row>
    <row r="34182" spans="2:16">
      <c r="B34182" s="351"/>
      <c r="C34182" s="398"/>
      <c r="D34182" s="399"/>
      <c r="E34182" s="400"/>
      <c r="G34182" s="401"/>
      <c r="H34182" s="401"/>
      <c r="I34182" s="401"/>
      <c r="J34182" s="194"/>
      <c r="K34182" s="194"/>
      <c r="L34182" s="195"/>
      <c r="M34182" s="196"/>
      <c r="N34182" s="197"/>
      <c r="O34182" s="197"/>
      <c r="P34182" s="231"/>
    </row>
    <row r="34183" spans="2:16">
      <c r="B34183" s="351"/>
      <c r="C34183" s="398"/>
      <c r="D34183" s="399"/>
      <c r="E34183" s="400"/>
      <c r="G34183" s="401"/>
      <c r="H34183" s="401"/>
      <c r="I34183" s="401"/>
      <c r="J34183" s="194"/>
      <c r="K34183" s="194"/>
      <c r="L34183" s="195"/>
      <c r="M34183" s="196"/>
      <c r="N34183" s="197"/>
      <c r="O34183" s="197"/>
      <c r="P34183" s="231"/>
    </row>
    <row r="34184" spans="2:16">
      <c r="B34184" s="351"/>
      <c r="C34184" s="398"/>
      <c r="D34184" s="399"/>
      <c r="E34184" s="400"/>
      <c r="G34184" s="401"/>
      <c r="H34184" s="401"/>
      <c r="I34184" s="401"/>
      <c r="J34184" s="194"/>
      <c r="K34184" s="194"/>
      <c r="L34184" s="195"/>
      <c r="M34184" s="196"/>
      <c r="N34184" s="197"/>
      <c r="O34184" s="197"/>
      <c r="P34184" s="231"/>
    </row>
    <row r="34185" spans="2:16">
      <c r="B34185" s="351"/>
      <c r="C34185" s="398"/>
      <c r="D34185" s="399"/>
      <c r="E34185" s="400"/>
      <c r="G34185" s="401"/>
      <c r="H34185" s="401"/>
      <c r="I34185" s="401"/>
      <c r="J34185" s="194"/>
      <c r="K34185" s="194"/>
      <c r="L34185" s="195"/>
      <c r="M34185" s="196"/>
      <c r="N34185" s="197"/>
      <c r="O34185" s="197"/>
      <c r="P34185" s="231"/>
    </row>
    <row r="34186" spans="2:16">
      <c r="B34186" s="351"/>
      <c r="C34186" s="398"/>
      <c r="D34186" s="399"/>
      <c r="E34186" s="400"/>
      <c r="G34186" s="401"/>
      <c r="H34186" s="401"/>
      <c r="I34186" s="401"/>
      <c r="J34186" s="194"/>
      <c r="K34186" s="194"/>
      <c r="L34186" s="195"/>
      <c r="M34186" s="196"/>
      <c r="N34186" s="197"/>
      <c r="O34186" s="197"/>
      <c r="P34186" s="231"/>
    </row>
    <row r="34187" spans="2:16">
      <c r="B34187" s="351"/>
      <c r="C34187" s="398"/>
      <c r="D34187" s="399"/>
      <c r="E34187" s="400"/>
      <c r="G34187" s="401"/>
      <c r="H34187" s="401"/>
      <c r="I34187" s="401"/>
      <c r="J34187" s="194"/>
      <c r="K34187" s="194"/>
      <c r="L34187" s="195"/>
      <c r="M34187" s="196"/>
      <c r="N34187" s="197"/>
      <c r="O34187" s="197"/>
      <c r="P34187" s="231"/>
    </row>
    <row r="34188" spans="2:16">
      <c r="B34188" s="351"/>
      <c r="C34188" s="398"/>
      <c r="D34188" s="399"/>
      <c r="E34188" s="400"/>
      <c r="G34188" s="401"/>
      <c r="H34188" s="401"/>
      <c r="I34188" s="401"/>
      <c r="J34188" s="194"/>
      <c r="K34188" s="194"/>
      <c r="L34188" s="195"/>
      <c r="M34188" s="196"/>
      <c r="N34188" s="197"/>
      <c r="O34188" s="197"/>
      <c r="P34188" s="231"/>
    </row>
    <row r="34189" spans="2:16">
      <c r="B34189" s="351"/>
      <c r="C34189" s="398"/>
      <c r="D34189" s="399"/>
      <c r="E34189" s="400"/>
      <c r="G34189" s="401"/>
      <c r="H34189" s="401"/>
      <c r="I34189" s="401"/>
      <c r="J34189" s="194"/>
      <c r="K34189" s="194"/>
      <c r="L34189" s="195"/>
      <c r="M34189" s="196"/>
      <c r="N34189" s="197"/>
      <c r="O34189" s="197"/>
      <c r="P34189" s="231"/>
    </row>
    <row r="34190" spans="2:16">
      <c r="B34190" s="351"/>
      <c r="C34190" s="398"/>
      <c r="D34190" s="399"/>
      <c r="E34190" s="400"/>
      <c r="G34190" s="401"/>
      <c r="H34190" s="401"/>
      <c r="I34190" s="401"/>
      <c r="J34190" s="194"/>
      <c r="K34190" s="194"/>
      <c r="L34190" s="195"/>
      <c r="M34190" s="196"/>
      <c r="N34190" s="197"/>
      <c r="O34190" s="197"/>
      <c r="P34190" s="231"/>
    </row>
    <row r="34191" spans="2:16">
      <c r="B34191" s="351"/>
      <c r="C34191" s="398"/>
      <c r="D34191" s="399"/>
      <c r="E34191" s="400"/>
      <c r="G34191" s="401"/>
      <c r="H34191" s="401"/>
      <c r="I34191" s="401"/>
      <c r="J34191" s="194"/>
      <c r="K34191" s="194"/>
      <c r="L34191" s="195"/>
      <c r="M34191" s="196"/>
      <c r="N34191" s="197"/>
      <c r="O34191" s="197"/>
      <c r="P34191" s="231"/>
    </row>
    <row r="34192" spans="2:16">
      <c r="B34192" s="351"/>
      <c r="C34192" s="398"/>
      <c r="D34192" s="399"/>
      <c r="E34192" s="400"/>
      <c r="G34192" s="401"/>
      <c r="H34192" s="401"/>
      <c r="I34192" s="401"/>
      <c r="J34192" s="194"/>
      <c r="K34192" s="194"/>
      <c r="L34192" s="195"/>
      <c r="M34192" s="196"/>
      <c r="N34192" s="197"/>
      <c r="O34192" s="197"/>
      <c r="P34192" s="231"/>
    </row>
    <row r="34193" spans="2:16">
      <c r="B34193" s="351"/>
      <c r="C34193" s="398"/>
      <c r="D34193" s="399"/>
      <c r="E34193" s="400"/>
      <c r="G34193" s="401"/>
      <c r="H34193" s="401"/>
      <c r="I34193" s="401"/>
      <c r="J34193" s="194"/>
      <c r="K34193" s="194"/>
      <c r="L34193" s="195"/>
      <c r="M34193" s="196"/>
      <c r="N34193" s="197"/>
      <c r="O34193" s="197"/>
      <c r="P34193" s="231"/>
    </row>
    <row r="34194" spans="2:16">
      <c r="B34194" s="351"/>
      <c r="C34194" s="398"/>
      <c r="D34194" s="399"/>
      <c r="E34194" s="400"/>
      <c r="G34194" s="401"/>
      <c r="H34194" s="401"/>
      <c r="I34194" s="401"/>
      <c r="J34194" s="194"/>
      <c r="K34194" s="194"/>
      <c r="L34194" s="195"/>
      <c r="M34194" s="196"/>
      <c r="N34194" s="197"/>
      <c r="O34194" s="197"/>
      <c r="P34194" s="231"/>
    </row>
    <row r="34195" spans="2:16">
      <c r="B34195" s="351"/>
      <c r="C34195" s="398"/>
      <c r="D34195" s="399"/>
      <c r="E34195" s="400"/>
      <c r="G34195" s="401"/>
      <c r="H34195" s="401"/>
      <c r="I34195" s="401"/>
      <c r="J34195" s="194"/>
      <c r="K34195" s="194"/>
      <c r="L34195" s="195"/>
      <c r="M34195" s="196"/>
      <c r="N34195" s="197"/>
      <c r="O34195" s="197"/>
      <c r="P34195" s="231"/>
    </row>
    <row r="34196" spans="2:16">
      <c r="B34196" s="351"/>
      <c r="C34196" s="398"/>
      <c r="D34196" s="399"/>
      <c r="E34196" s="400"/>
      <c r="G34196" s="401"/>
      <c r="H34196" s="401"/>
      <c r="I34196" s="401"/>
      <c r="J34196" s="194"/>
      <c r="K34196" s="194"/>
      <c r="L34196" s="195"/>
      <c r="M34196" s="196"/>
      <c r="N34196" s="197"/>
      <c r="O34196" s="197"/>
      <c r="P34196" s="231"/>
    </row>
    <row r="34197" spans="2:16">
      <c r="B34197" s="351"/>
      <c r="C34197" s="398"/>
      <c r="D34197" s="399"/>
      <c r="E34197" s="400"/>
      <c r="G34197" s="401"/>
      <c r="H34197" s="401"/>
      <c r="I34197" s="401"/>
      <c r="J34197" s="194"/>
      <c r="K34197" s="194"/>
      <c r="L34197" s="195"/>
      <c r="M34197" s="196"/>
      <c r="N34197" s="197"/>
      <c r="O34197" s="197"/>
      <c r="P34197" s="231"/>
    </row>
    <row r="34198" spans="2:16">
      <c r="B34198" s="351"/>
      <c r="C34198" s="398"/>
      <c r="D34198" s="399"/>
      <c r="E34198" s="400"/>
      <c r="G34198" s="401"/>
      <c r="H34198" s="401"/>
      <c r="I34198" s="401"/>
      <c r="J34198" s="194"/>
      <c r="K34198" s="194"/>
      <c r="L34198" s="195"/>
      <c r="M34198" s="196"/>
      <c r="N34198" s="197"/>
      <c r="O34198" s="197"/>
      <c r="P34198" s="231"/>
    </row>
    <row r="34199" spans="2:16">
      <c r="B34199" s="351"/>
      <c r="C34199" s="398"/>
      <c r="D34199" s="399"/>
      <c r="E34199" s="400"/>
      <c r="G34199" s="401"/>
      <c r="H34199" s="401"/>
      <c r="I34199" s="401"/>
      <c r="J34199" s="194"/>
      <c r="K34199" s="194"/>
      <c r="L34199" s="195"/>
      <c r="M34199" s="196"/>
      <c r="N34199" s="197"/>
      <c r="O34199" s="197"/>
      <c r="P34199" s="231"/>
    </row>
    <row r="34200" spans="2:16">
      <c r="B34200" s="351"/>
      <c r="C34200" s="398"/>
      <c r="D34200" s="399"/>
      <c r="E34200" s="400"/>
      <c r="G34200" s="401"/>
      <c r="H34200" s="401"/>
      <c r="I34200" s="401"/>
      <c r="J34200" s="194"/>
      <c r="K34200" s="194"/>
      <c r="L34200" s="195"/>
      <c r="M34200" s="196"/>
      <c r="N34200" s="197"/>
      <c r="O34200" s="197"/>
      <c r="P34200" s="231"/>
    </row>
    <row r="34201" spans="2:16">
      <c r="B34201" s="351"/>
      <c r="C34201" s="398"/>
      <c r="D34201" s="399"/>
      <c r="E34201" s="400"/>
      <c r="G34201" s="401"/>
      <c r="H34201" s="401"/>
      <c r="I34201" s="401"/>
      <c r="J34201" s="194"/>
      <c r="K34201" s="194"/>
      <c r="L34201" s="195"/>
      <c r="M34201" s="196"/>
      <c r="N34201" s="197"/>
      <c r="O34201" s="197"/>
      <c r="P34201" s="231"/>
    </row>
    <row r="34202" spans="2:16">
      <c r="B34202" s="351"/>
      <c r="C34202" s="398"/>
      <c r="D34202" s="399"/>
      <c r="E34202" s="400"/>
      <c r="G34202" s="401"/>
      <c r="H34202" s="401"/>
      <c r="I34202" s="401"/>
      <c r="J34202" s="194"/>
      <c r="K34202" s="194"/>
      <c r="L34202" s="195"/>
      <c r="M34202" s="196"/>
      <c r="N34202" s="197"/>
      <c r="O34202" s="197"/>
      <c r="P34202" s="231"/>
    </row>
    <row r="34203" spans="2:16">
      <c r="B34203" s="351"/>
      <c r="C34203" s="398"/>
      <c r="D34203" s="399"/>
      <c r="E34203" s="400"/>
      <c r="G34203" s="401"/>
      <c r="H34203" s="401"/>
      <c r="I34203" s="401"/>
      <c r="J34203" s="194"/>
      <c r="K34203" s="194"/>
      <c r="L34203" s="195"/>
      <c r="M34203" s="196"/>
      <c r="N34203" s="197"/>
      <c r="O34203" s="197"/>
      <c r="P34203" s="231"/>
    </row>
    <row r="34204" spans="2:16">
      <c r="B34204" s="351"/>
      <c r="C34204" s="398"/>
      <c r="D34204" s="399"/>
      <c r="E34204" s="400"/>
      <c r="G34204" s="401"/>
      <c r="H34204" s="401"/>
      <c r="I34204" s="401"/>
      <c r="J34204" s="194"/>
      <c r="K34204" s="194"/>
      <c r="L34204" s="195"/>
      <c r="M34204" s="196"/>
      <c r="N34204" s="197"/>
      <c r="O34204" s="197"/>
      <c r="P34204" s="231"/>
    </row>
    <row r="34205" spans="2:16">
      <c r="B34205" s="351"/>
      <c r="C34205" s="398"/>
      <c r="D34205" s="399"/>
      <c r="E34205" s="400"/>
      <c r="G34205" s="401"/>
      <c r="H34205" s="401"/>
      <c r="I34205" s="401"/>
      <c r="J34205" s="194"/>
      <c r="K34205" s="194"/>
      <c r="L34205" s="195"/>
      <c r="M34205" s="196"/>
      <c r="N34205" s="197"/>
      <c r="O34205" s="197"/>
      <c r="P34205" s="231"/>
    </row>
    <row r="34206" spans="2:16">
      <c r="B34206" s="351"/>
      <c r="C34206" s="398"/>
      <c r="D34206" s="399"/>
      <c r="E34206" s="400"/>
      <c r="G34206" s="401"/>
      <c r="H34206" s="401"/>
      <c r="I34206" s="401"/>
      <c r="J34206" s="194"/>
      <c r="K34206" s="194"/>
      <c r="L34206" s="195"/>
      <c r="M34206" s="196"/>
      <c r="N34206" s="197"/>
      <c r="O34206" s="197"/>
      <c r="P34206" s="231"/>
    </row>
    <row r="34207" spans="2:16">
      <c r="B34207" s="351"/>
      <c r="C34207" s="398"/>
      <c r="D34207" s="399"/>
      <c r="E34207" s="400"/>
      <c r="G34207" s="401"/>
      <c r="H34207" s="401"/>
      <c r="I34207" s="401"/>
      <c r="J34207" s="194"/>
      <c r="K34207" s="194"/>
      <c r="L34207" s="195"/>
      <c r="M34207" s="196"/>
      <c r="N34207" s="197"/>
      <c r="O34207" s="197"/>
      <c r="P34207" s="231"/>
    </row>
    <row r="34208" spans="2:16">
      <c r="B34208" s="351"/>
      <c r="C34208" s="398"/>
      <c r="D34208" s="399"/>
      <c r="E34208" s="400"/>
      <c r="G34208" s="401"/>
      <c r="H34208" s="401"/>
      <c r="I34208" s="401"/>
      <c r="J34208" s="194"/>
      <c r="K34208" s="194"/>
      <c r="L34208" s="195"/>
      <c r="M34208" s="196"/>
      <c r="N34208" s="197"/>
      <c r="O34208" s="197"/>
      <c r="P34208" s="231"/>
    </row>
    <row r="34209" spans="2:16">
      <c r="B34209" s="351"/>
      <c r="C34209" s="398"/>
      <c r="D34209" s="399"/>
      <c r="E34209" s="400"/>
      <c r="G34209" s="401"/>
      <c r="H34209" s="401"/>
      <c r="I34209" s="401"/>
      <c r="J34209" s="194"/>
      <c r="K34209" s="194"/>
      <c r="L34209" s="195"/>
      <c r="M34209" s="196"/>
      <c r="N34209" s="197"/>
      <c r="O34209" s="197"/>
      <c r="P34209" s="231"/>
    </row>
    <row r="34210" spans="2:16">
      <c r="B34210" s="351"/>
      <c r="C34210" s="398"/>
      <c r="D34210" s="399"/>
      <c r="E34210" s="400"/>
      <c r="G34210" s="401"/>
      <c r="H34210" s="401"/>
      <c r="I34210" s="401"/>
      <c r="J34210" s="194"/>
      <c r="K34210" s="194"/>
      <c r="L34210" s="195"/>
      <c r="M34210" s="196"/>
      <c r="N34210" s="197"/>
      <c r="O34210" s="197"/>
      <c r="P34210" s="231"/>
    </row>
    <row r="34211" spans="2:16">
      <c r="B34211" s="351"/>
      <c r="C34211" s="398"/>
      <c r="D34211" s="399"/>
      <c r="E34211" s="400"/>
      <c r="G34211" s="401"/>
      <c r="H34211" s="401"/>
      <c r="I34211" s="401"/>
      <c r="J34211" s="194"/>
      <c r="K34211" s="194"/>
      <c r="L34211" s="195"/>
      <c r="M34211" s="196"/>
      <c r="N34211" s="197"/>
      <c r="O34211" s="197"/>
      <c r="P34211" s="231"/>
    </row>
    <row r="34212" spans="2:16">
      <c r="B34212" s="351"/>
      <c r="C34212" s="398"/>
      <c r="D34212" s="399"/>
      <c r="E34212" s="400"/>
      <c r="G34212" s="401"/>
      <c r="H34212" s="401"/>
      <c r="I34212" s="401"/>
      <c r="J34212" s="194"/>
      <c r="K34212" s="194"/>
      <c r="L34212" s="195"/>
      <c r="M34212" s="196"/>
      <c r="N34212" s="197"/>
      <c r="O34212" s="197"/>
      <c r="P34212" s="231"/>
    </row>
    <row r="34213" spans="2:16">
      <c r="B34213" s="351"/>
      <c r="C34213" s="398"/>
      <c r="D34213" s="399"/>
      <c r="E34213" s="400"/>
      <c r="G34213" s="401"/>
      <c r="H34213" s="401"/>
      <c r="I34213" s="401"/>
      <c r="J34213" s="194"/>
      <c r="K34213" s="194"/>
      <c r="L34213" s="195"/>
      <c r="M34213" s="196"/>
      <c r="N34213" s="197"/>
      <c r="O34213" s="197"/>
      <c r="P34213" s="231"/>
    </row>
    <row r="34214" spans="2:16">
      <c r="B34214" s="351"/>
      <c r="C34214" s="398"/>
      <c r="D34214" s="399"/>
      <c r="E34214" s="400"/>
      <c r="G34214" s="401"/>
      <c r="H34214" s="401"/>
      <c r="I34214" s="401"/>
      <c r="J34214" s="194"/>
      <c r="K34214" s="194"/>
      <c r="L34214" s="195"/>
      <c r="M34214" s="196"/>
      <c r="N34214" s="197"/>
      <c r="O34214" s="197"/>
      <c r="P34214" s="231"/>
    </row>
    <row r="34215" spans="2:16">
      <c r="B34215" s="351"/>
      <c r="C34215" s="398"/>
      <c r="D34215" s="399"/>
      <c r="E34215" s="400"/>
      <c r="G34215" s="401"/>
      <c r="H34215" s="401"/>
      <c r="I34215" s="401"/>
      <c r="J34215" s="194"/>
      <c r="K34215" s="194"/>
      <c r="L34215" s="195"/>
      <c r="M34215" s="196"/>
      <c r="N34215" s="197"/>
      <c r="O34215" s="197"/>
      <c r="P34215" s="231"/>
    </row>
    <row r="34216" spans="2:16">
      <c r="B34216" s="351"/>
      <c r="C34216" s="398"/>
      <c r="D34216" s="399"/>
      <c r="E34216" s="400"/>
      <c r="G34216" s="401"/>
      <c r="H34216" s="401"/>
      <c r="I34216" s="401"/>
      <c r="J34216" s="194"/>
      <c r="K34216" s="194"/>
      <c r="L34216" s="195"/>
      <c r="M34216" s="196"/>
      <c r="N34216" s="197"/>
      <c r="O34216" s="197"/>
      <c r="P34216" s="231"/>
    </row>
    <row r="34217" spans="2:16">
      <c r="B34217" s="351"/>
      <c r="C34217" s="398"/>
      <c r="D34217" s="399"/>
      <c r="E34217" s="400"/>
      <c r="G34217" s="401"/>
      <c r="H34217" s="401"/>
      <c r="I34217" s="401"/>
      <c r="J34217" s="194"/>
      <c r="K34217" s="194"/>
      <c r="L34217" s="195"/>
      <c r="M34217" s="196"/>
      <c r="N34217" s="197"/>
      <c r="O34217" s="197"/>
      <c r="P34217" s="231"/>
    </row>
    <row r="34218" spans="2:16">
      <c r="B34218" s="351"/>
      <c r="C34218" s="398"/>
      <c r="D34218" s="399"/>
      <c r="E34218" s="400"/>
      <c r="G34218" s="401"/>
      <c r="H34218" s="401"/>
      <c r="I34218" s="401"/>
      <c r="J34218" s="194"/>
      <c r="K34218" s="194"/>
      <c r="L34218" s="195"/>
      <c r="M34218" s="196"/>
      <c r="N34218" s="197"/>
      <c r="O34218" s="197"/>
      <c r="P34218" s="231"/>
    </row>
    <row r="34219" spans="2:16">
      <c r="B34219" s="351"/>
      <c r="C34219" s="398"/>
      <c r="D34219" s="399"/>
      <c r="E34219" s="400"/>
      <c r="G34219" s="401"/>
      <c r="H34219" s="401"/>
      <c r="I34219" s="401"/>
      <c r="J34219" s="194"/>
      <c r="K34219" s="194"/>
      <c r="L34219" s="195"/>
      <c r="M34219" s="196"/>
      <c r="N34219" s="197"/>
      <c r="O34219" s="197"/>
      <c r="P34219" s="231"/>
    </row>
    <row r="34220" spans="2:16">
      <c r="B34220" s="351"/>
      <c r="C34220" s="398"/>
      <c r="D34220" s="399"/>
      <c r="E34220" s="400"/>
      <c r="G34220" s="401"/>
      <c r="H34220" s="401"/>
      <c r="I34220" s="401"/>
      <c r="J34220" s="194"/>
      <c r="K34220" s="194"/>
      <c r="L34220" s="195"/>
      <c r="M34220" s="196"/>
      <c r="N34220" s="197"/>
      <c r="O34220" s="197"/>
      <c r="P34220" s="231"/>
    </row>
    <row r="34221" spans="2:16">
      <c r="B34221" s="351"/>
      <c r="C34221" s="398"/>
      <c r="D34221" s="399"/>
      <c r="E34221" s="400"/>
      <c r="G34221" s="401"/>
      <c r="H34221" s="401"/>
      <c r="I34221" s="401"/>
      <c r="J34221" s="194"/>
      <c r="K34221" s="194"/>
      <c r="L34221" s="195"/>
      <c r="M34221" s="196"/>
      <c r="N34221" s="197"/>
      <c r="O34221" s="197"/>
      <c r="P34221" s="231"/>
    </row>
    <row r="34222" spans="2:16">
      <c r="B34222" s="351"/>
      <c r="C34222" s="398"/>
      <c r="D34222" s="399"/>
      <c r="E34222" s="400"/>
      <c r="G34222" s="401"/>
      <c r="H34222" s="401"/>
      <c r="I34222" s="401"/>
      <c r="J34222" s="194"/>
      <c r="K34222" s="194"/>
      <c r="L34222" s="195"/>
      <c r="M34222" s="196"/>
      <c r="N34222" s="197"/>
      <c r="O34222" s="197"/>
      <c r="P34222" s="231"/>
    </row>
    <row r="34223" spans="2:16">
      <c r="B34223" s="351"/>
      <c r="C34223" s="398"/>
      <c r="D34223" s="399"/>
      <c r="E34223" s="400"/>
      <c r="G34223" s="401"/>
      <c r="H34223" s="401"/>
      <c r="I34223" s="401"/>
      <c r="J34223" s="194"/>
      <c r="K34223" s="194"/>
      <c r="L34223" s="195"/>
      <c r="M34223" s="196"/>
      <c r="N34223" s="197"/>
      <c r="O34223" s="197"/>
      <c r="P34223" s="231"/>
    </row>
    <row r="34224" spans="2:16">
      <c r="B34224" s="351"/>
      <c r="C34224" s="398"/>
      <c r="D34224" s="399"/>
      <c r="E34224" s="400"/>
      <c r="G34224" s="401"/>
      <c r="H34224" s="401"/>
      <c r="I34224" s="401"/>
      <c r="J34224" s="194"/>
      <c r="K34224" s="194"/>
      <c r="L34224" s="195"/>
      <c r="M34224" s="196"/>
      <c r="N34224" s="197"/>
      <c r="O34224" s="197"/>
      <c r="P34224" s="231"/>
    </row>
    <row r="34225" spans="2:16">
      <c r="B34225" s="351"/>
      <c r="C34225" s="398"/>
      <c r="D34225" s="399"/>
      <c r="E34225" s="400"/>
      <c r="G34225" s="401"/>
      <c r="H34225" s="401"/>
      <c r="I34225" s="401"/>
      <c r="J34225" s="194"/>
      <c r="K34225" s="194"/>
      <c r="L34225" s="195"/>
      <c r="M34225" s="196"/>
      <c r="N34225" s="197"/>
      <c r="O34225" s="197"/>
      <c r="P34225" s="231"/>
    </row>
    <row r="34226" spans="2:16">
      <c r="B34226" s="351"/>
      <c r="C34226" s="398"/>
      <c r="D34226" s="399"/>
      <c r="E34226" s="400"/>
      <c r="G34226" s="401"/>
      <c r="H34226" s="401"/>
      <c r="I34226" s="401"/>
      <c r="J34226" s="194"/>
      <c r="K34226" s="194"/>
      <c r="L34226" s="195"/>
      <c r="M34226" s="196"/>
      <c r="N34226" s="197"/>
      <c r="O34226" s="197"/>
      <c r="P34226" s="231"/>
    </row>
    <row r="34227" spans="2:16">
      <c r="B34227" s="351"/>
      <c r="C34227" s="398"/>
      <c r="D34227" s="399"/>
      <c r="E34227" s="400"/>
      <c r="G34227" s="401"/>
      <c r="H34227" s="401"/>
      <c r="I34227" s="401"/>
      <c r="J34227" s="194"/>
      <c r="K34227" s="194"/>
      <c r="L34227" s="195"/>
      <c r="M34227" s="196"/>
      <c r="N34227" s="197"/>
      <c r="O34227" s="197"/>
      <c r="P34227" s="231"/>
    </row>
    <row r="34228" spans="2:16">
      <c r="B34228" s="351"/>
      <c r="C34228" s="398"/>
      <c r="D34228" s="399"/>
      <c r="E34228" s="400"/>
      <c r="G34228" s="401"/>
      <c r="H34228" s="401"/>
      <c r="I34228" s="401"/>
      <c r="J34228" s="194"/>
      <c r="K34228" s="194"/>
      <c r="L34228" s="195"/>
      <c r="M34228" s="196"/>
      <c r="N34228" s="197"/>
      <c r="O34228" s="197"/>
      <c r="P34228" s="231"/>
    </row>
    <row r="34229" spans="2:16">
      <c r="B34229" s="351"/>
      <c r="C34229" s="398"/>
      <c r="D34229" s="399"/>
      <c r="E34229" s="400"/>
      <c r="G34229" s="401"/>
      <c r="H34229" s="401"/>
      <c r="I34229" s="401"/>
      <c r="J34229" s="194"/>
      <c r="K34229" s="194"/>
      <c r="L34229" s="195"/>
      <c r="M34229" s="196"/>
      <c r="N34229" s="197"/>
      <c r="O34229" s="197"/>
      <c r="P34229" s="231"/>
    </row>
    <row r="34230" spans="2:16">
      <c r="B34230" s="351"/>
      <c r="C34230" s="398"/>
      <c r="D34230" s="399"/>
      <c r="E34230" s="400"/>
      <c r="G34230" s="401"/>
      <c r="H34230" s="401"/>
      <c r="I34230" s="401"/>
      <c r="J34230" s="194"/>
      <c r="K34230" s="194"/>
      <c r="L34230" s="195"/>
      <c r="M34230" s="196"/>
      <c r="N34230" s="197"/>
      <c r="O34230" s="197"/>
      <c r="P34230" s="231"/>
    </row>
    <row r="34231" spans="2:16">
      <c r="B34231" s="351"/>
      <c r="C34231" s="398"/>
      <c r="D34231" s="399"/>
      <c r="E34231" s="400"/>
      <c r="G34231" s="401"/>
      <c r="H34231" s="401"/>
      <c r="I34231" s="401"/>
      <c r="J34231" s="194"/>
      <c r="K34231" s="194"/>
      <c r="L34231" s="195"/>
      <c r="M34231" s="196"/>
      <c r="N34231" s="197"/>
      <c r="O34231" s="197"/>
      <c r="P34231" s="231"/>
    </row>
    <row r="34232" spans="2:16">
      <c r="B34232" s="351"/>
      <c r="C34232" s="398"/>
      <c r="D34232" s="399"/>
      <c r="E34232" s="400"/>
      <c r="G34232" s="401"/>
      <c r="H34232" s="401"/>
      <c r="I34232" s="401"/>
      <c r="J34232" s="194"/>
      <c r="K34232" s="194"/>
      <c r="L34232" s="195"/>
      <c r="M34232" s="196"/>
      <c r="N34232" s="197"/>
      <c r="O34232" s="197"/>
      <c r="P34232" s="231"/>
    </row>
    <row r="34233" spans="2:16">
      <c r="B34233" s="351"/>
      <c r="C34233" s="398"/>
      <c r="D34233" s="399"/>
      <c r="E34233" s="400"/>
      <c r="G34233" s="401"/>
      <c r="H34233" s="401"/>
      <c r="I34233" s="401"/>
      <c r="J34233" s="194"/>
      <c r="K34233" s="194"/>
      <c r="L34233" s="195"/>
      <c r="M34233" s="196"/>
      <c r="N34233" s="197"/>
      <c r="O34233" s="197"/>
      <c r="P34233" s="231"/>
    </row>
    <row r="34234" spans="2:16">
      <c r="B34234" s="351"/>
      <c r="C34234" s="398"/>
      <c r="D34234" s="399"/>
      <c r="E34234" s="400"/>
      <c r="G34234" s="401"/>
      <c r="H34234" s="401"/>
      <c r="I34234" s="401"/>
      <c r="J34234" s="194"/>
      <c r="K34234" s="194"/>
      <c r="L34234" s="195"/>
      <c r="M34234" s="196"/>
      <c r="N34234" s="197"/>
      <c r="O34234" s="197"/>
      <c r="P34234" s="231"/>
    </row>
    <row r="34235" spans="2:16">
      <c r="B34235" s="351"/>
      <c r="C34235" s="398"/>
      <c r="D34235" s="399"/>
      <c r="E34235" s="400"/>
      <c r="G34235" s="401"/>
      <c r="H34235" s="401"/>
      <c r="I34235" s="401"/>
      <c r="J34235" s="194"/>
      <c r="K34235" s="194"/>
      <c r="L34235" s="195"/>
      <c r="M34235" s="196"/>
      <c r="N34235" s="197"/>
      <c r="O34235" s="197"/>
      <c r="P34235" s="231"/>
    </row>
    <row r="34236" spans="2:16">
      <c r="B34236" s="351"/>
      <c r="C34236" s="398"/>
      <c r="D34236" s="399"/>
      <c r="E34236" s="400"/>
      <c r="G34236" s="401"/>
      <c r="H34236" s="401"/>
      <c r="I34236" s="401"/>
      <c r="J34236" s="194"/>
      <c r="K34236" s="194"/>
      <c r="L34236" s="195"/>
      <c r="M34236" s="196"/>
      <c r="N34236" s="197"/>
      <c r="O34236" s="197"/>
      <c r="P34236" s="231"/>
    </row>
    <row r="34237" spans="2:16">
      <c r="B34237" s="351"/>
      <c r="C34237" s="398"/>
      <c r="D34237" s="399"/>
      <c r="E34237" s="400"/>
      <c r="G34237" s="401"/>
      <c r="H34237" s="401"/>
      <c r="I34237" s="401"/>
      <c r="J34237" s="194"/>
      <c r="K34237" s="194"/>
      <c r="L34237" s="195"/>
      <c r="M34237" s="196"/>
      <c r="N34237" s="197"/>
      <c r="O34237" s="197"/>
      <c r="P34237" s="231"/>
    </row>
    <row r="34238" spans="2:16">
      <c r="B34238" s="351"/>
      <c r="C34238" s="398"/>
      <c r="D34238" s="399"/>
      <c r="E34238" s="400"/>
      <c r="G34238" s="401"/>
      <c r="H34238" s="401"/>
      <c r="I34238" s="401"/>
      <c r="J34238" s="194"/>
      <c r="K34238" s="194"/>
      <c r="L34238" s="195"/>
      <c r="M34238" s="196"/>
      <c r="N34238" s="197"/>
      <c r="O34238" s="197"/>
      <c r="P34238" s="231"/>
    </row>
    <row r="34239" spans="2:16">
      <c r="B34239" s="351"/>
      <c r="C34239" s="398"/>
      <c r="D34239" s="399"/>
      <c r="E34239" s="400"/>
      <c r="G34239" s="401"/>
      <c r="H34239" s="401"/>
      <c r="I34239" s="401"/>
      <c r="J34239" s="194"/>
      <c r="K34239" s="194"/>
      <c r="L34239" s="195"/>
      <c r="M34239" s="196"/>
      <c r="N34239" s="197"/>
      <c r="O34239" s="197"/>
      <c r="P34239" s="231"/>
    </row>
    <row r="34240" spans="2:16">
      <c r="B34240" s="351"/>
      <c r="C34240" s="398"/>
      <c r="D34240" s="399"/>
      <c r="E34240" s="400"/>
      <c r="G34240" s="401"/>
      <c r="H34240" s="401"/>
      <c r="I34240" s="401"/>
      <c r="J34240" s="194"/>
      <c r="K34240" s="194"/>
      <c r="L34240" s="195"/>
      <c r="M34240" s="196"/>
      <c r="N34240" s="197"/>
      <c r="O34240" s="197"/>
      <c r="P34240" s="231"/>
    </row>
    <row r="34241" spans="2:16">
      <c r="B34241" s="351"/>
      <c r="C34241" s="398"/>
      <c r="D34241" s="399"/>
      <c r="E34241" s="400"/>
      <c r="G34241" s="401"/>
      <c r="H34241" s="401"/>
      <c r="I34241" s="401"/>
      <c r="J34241" s="194"/>
      <c r="K34241" s="194"/>
      <c r="L34241" s="195"/>
      <c r="M34241" s="196"/>
      <c r="N34241" s="197"/>
      <c r="O34241" s="197"/>
      <c r="P34241" s="231"/>
    </row>
    <row r="34242" spans="2:16">
      <c r="B34242" s="351"/>
      <c r="C34242" s="398"/>
      <c r="D34242" s="399"/>
      <c r="E34242" s="400"/>
      <c r="G34242" s="401"/>
      <c r="H34242" s="401"/>
      <c r="I34242" s="401"/>
      <c r="J34242" s="194"/>
      <c r="K34242" s="194"/>
      <c r="L34242" s="195"/>
      <c r="M34242" s="196"/>
      <c r="N34242" s="197"/>
      <c r="O34242" s="197"/>
      <c r="P34242" s="231"/>
    </row>
    <row r="34243" spans="2:16">
      <c r="B34243" s="351"/>
      <c r="C34243" s="398"/>
      <c r="D34243" s="399"/>
      <c r="E34243" s="400"/>
      <c r="G34243" s="401"/>
      <c r="H34243" s="401"/>
      <c r="I34243" s="401"/>
      <c r="J34243" s="194"/>
      <c r="K34243" s="194"/>
      <c r="L34243" s="195"/>
      <c r="M34243" s="196"/>
      <c r="N34243" s="197"/>
      <c r="O34243" s="197"/>
      <c r="P34243" s="231"/>
    </row>
    <row r="34244" spans="2:16">
      <c r="B34244" s="351"/>
      <c r="C34244" s="398"/>
      <c r="D34244" s="399"/>
      <c r="E34244" s="400"/>
      <c r="G34244" s="401"/>
      <c r="H34244" s="401"/>
      <c r="I34244" s="401"/>
      <c r="J34244" s="194"/>
      <c r="K34244" s="194"/>
      <c r="L34244" s="195"/>
      <c r="M34244" s="196"/>
      <c r="N34244" s="197"/>
      <c r="O34244" s="197"/>
      <c r="P34244" s="231"/>
    </row>
    <row r="34245" spans="2:16">
      <c r="B34245" s="351"/>
      <c r="C34245" s="398"/>
      <c r="D34245" s="399"/>
      <c r="E34245" s="400"/>
      <c r="G34245" s="401"/>
      <c r="H34245" s="401"/>
      <c r="I34245" s="401"/>
      <c r="J34245" s="194"/>
      <c r="K34245" s="194"/>
      <c r="L34245" s="195"/>
      <c r="M34245" s="196"/>
      <c r="N34245" s="197"/>
      <c r="O34245" s="197"/>
      <c r="P34245" s="231"/>
    </row>
    <row r="34246" spans="2:16">
      <c r="B34246" s="351"/>
      <c r="C34246" s="398"/>
      <c r="D34246" s="399"/>
      <c r="E34246" s="400"/>
      <c r="G34246" s="401"/>
      <c r="H34246" s="401"/>
      <c r="I34246" s="401"/>
      <c r="J34246" s="194"/>
      <c r="K34246" s="194"/>
      <c r="L34246" s="195"/>
      <c r="M34246" s="196"/>
      <c r="N34246" s="197"/>
      <c r="O34246" s="197"/>
      <c r="P34246" s="231"/>
    </row>
    <row r="34247" spans="2:16">
      <c r="B34247" s="351"/>
      <c r="C34247" s="398"/>
      <c r="D34247" s="399"/>
      <c r="E34247" s="400"/>
      <c r="G34247" s="401"/>
      <c r="H34247" s="401"/>
      <c r="I34247" s="401"/>
      <c r="J34247" s="194"/>
      <c r="K34247" s="194"/>
      <c r="L34247" s="195"/>
      <c r="M34247" s="196"/>
      <c r="N34247" s="197"/>
      <c r="O34247" s="197"/>
      <c r="P34247" s="231"/>
    </row>
    <row r="34248" spans="2:16">
      <c r="B34248" s="351"/>
      <c r="C34248" s="398"/>
      <c r="D34248" s="399"/>
      <c r="E34248" s="400"/>
      <c r="G34248" s="401"/>
      <c r="H34248" s="401"/>
      <c r="I34248" s="401"/>
      <c r="J34248" s="194"/>
      <c r="K34248" s="194"/>
      <c r="L34248" s="195"/>
      <c r="M34248" s="196"/>
      <c r="N34248" s="197"/>
      <c r="O34248" s="197"/>
      <c r="P34248" s="231"/>
    </row>
    <row r="34249" spans="2:16">
      <c r="B34249" s="351"/>
      <c r="C34249" s="398"/>
      <c r="D34249" s="399"/>
      <c r="E34249" s="400"/>
      <c r="G34249" s="401"/>
      <c r="H34249" s="401"/>
      <c r="I34249" s="401"/>
      <c r="J34249" s="194"/>
      <c r="K34249" s="194"/>
      <c r="L34249" s="195"/>
      <c r="M34249" s="196"/>
      <c r="N34249" s="197"/>
      <c r="O34249" s="197"/>
      <c r="P34249" s="231"/>
    </row>
    <row r="34250" spans="2:16">
      <c r="B34250" s="351"/>
      <c r="C34250" s="398"/>
      <c r="D34250" s="399"/>
      <c r="E34250" s="400"/>
      <c r="G34250" s="401"/>
      <c r="H34250" s="401"/>
      <c r="I34250" s="401"/>
      <c r="J34250" s="194"/>
      <c r="K34250" s="194"/>
      <c r="L34250" s="195"/>
      <c r="M34250" s="196"/>
      <c r="N34250" s="197"/>
      <c r="O34250" s="197"/>
      <c r="P34250" s="231"/>
    </row>
    <row r="34251" spans="2:16">
      <c r="B34251" s="351"/>
      <c r="C34251" s="398"/>
      <c r="D34251" s="399"/>
      <c r="E34251" s="400"/>
      <c r="G34251" s="401"/>
      <c r="H34251" s="401"/>
      <c r="I34251" s="401"/>
      <c r="J34251" s="194"/>
      <c r="K34251" s="194"/>
      <c r="L34251" s="195"/>
      <c r="M34251" s="196"/>
      <c r="N34251" s="197"/>
      <c r="O34251" s="197"/>
      <c r="P34251" s="231"/>
    </row>
    <row r="34252" spans="2:16">
      <c r="B34252" s="351"/>
      <c r="C34252" s="398"/>
      <c r="D34252" s="399"/>
      <c r="E34252" s="400"/>
      <c r="G34252" s="401"/>
      <c r="H34252" s="401"/>
      <c r="I34252" s="401"/>
      <c r="J34252" s="194"/>
      <c r="K34252" s="194"/>
      <c r="L34252" s="195"/>
      <c r="M34252" s="196"/>
      <c r="N34252" s="197"/>
      <c r="O34252" s="197"/>
      <c r="P34252" s="231"/>
    </row>
    <row r="34253" spans="2:16">
      <c r="B34253" s="351"/>
      <c r="C34253" s="398"/>
      <c r="D34253" s="399"/>
      <c r="E34253" s="400"/>
      <c r="G34253" s="401"/>
      <c r="H34253" s="401"/>
      <c r="I34253" s="401"/>
      <c r="J34253" s="194"/>
      <c r="K34253" s="194"/>
      <c r="L34253" s="195"/>
      <c r="M34253" s="196"/>
      <c r="N34253" s="197"/>
      <c r="O34253" s="197"/>
      <c r="P34253" s="231"/>
    </row>
    <row r="34254" spans="2:16">
      <c r="B34254" s="351"/>
      <c r="C34254" s="398"/>
      <c r="D34254" s="399"/>
      <c r="E34254" s="400"/>
      <c r="G34254" s="401"/>
      <c r="H34254" s="401"/>
      <c r="I34254" s="401"/>
      <c r="J34254" s="194"/>
      <c r="K34254" s="194"/>
      <c r="L34254" s="195"/>
      <c r="M34254" s="196"/>
      <c r="N34254" s="197"/>
      <c r="O34254" s="197"/>
      <c r="P34254" s="231"/>
    </row>
    <row r="34255" spans="2:16">
      <c r="B34255" s="351"/>
      <c r="C34255" s="398"/>
      <c r="D34255" s="399"/>
      <c r="E34255" s="400"/>
      <c r="G34255" s="401"/>
      <c r="H34255" s="401"/>
      <c r="I34255" s="401"/>
      <c r="J34255" s="194"/>
      <c r="K34255" s="194"/>
      <c r="L34255" s="195"/>
      <c r="M34255" s="196"/>
      <c r="N34255" s="197"/>
      <c r="O34255" s="197"/>
      <c r="P34255" s="231"/>
    </row>
    <row r="34256" spans="2:16">
      <c r="B34256" s="402"/>
      <c r="C34256" s="398"/>
      <c r="D34256" s="404"/>
      <c r="E34256" s="405"/>
      <c r="G34256" s="406"/>
      <c r="H34256" s="406"/>
      <c r="I34256" s="406"/>
      <c r="J34256" s="194"/>
      <c r="K34256" s="194"/>
      <c r="L34256" s="195"/>
      <c r="M34256" s="196"/>
      <c r="N34256" s="197"/>
      <c r="O34256" s="197"/>
      <c r="P34256" s="221"/>
    </row>
    <row r="34257" spans="2:16">
      <c r="B34257" s="351"/>
      <c r="C34257" s="398"/>
      <c r="D34257" s="399"/>
      <c r="E34257" s="400"/>
      <c r="G34257" s="401"/>
      <c r="H34257" s="401"/>
      <c r="I34257" s="401"/>
      <c r="J34257" s="194"/>
      <c r="K34257" s="194"/>
      <c r="L34257" s="195"/>
      <c r="M34257" s="196"/>
      <c r="N34257" s="197"/>
      <c r="O34257" s="197"/>
      <c r="P34257" s="231"/>
    </row>
    <row r="34258" spans="2:16">
      <c r="B34258" s="351"/>
      <c r="C34258" s="398"/>
      <c r="D34258" s="399"/>
      <c r="E34258" s="400"/>
      <c r="G34258" s="401"/>
      <c r="H34258" s="401"/>
      <c r="I34258" s="401"/>
      <c r="J34258" s="194"/>
      <c r="K34258" s="194"/>
      <c r="L34258" s="195"/>
      <c r="M34258" s="196"/>
      <c r="N34258" s="197"/>
      <c r="O34258" s="197"/>
      <c r="P34258" s="231"/>
    </row>
    <row r="34259" spans="2:16">
      <c r="B34259" s="351"/>
      <c r="C34259" s="398"/>
      <c r="D34259" s="399"/>
      <c r="E34259" s="400"/>
      <c r="G34259" s="401"/>
      <c r="H34259" s="401"/>
      <c r="I34259" s="401"/>
      <c r="J34259" s="194"/>
      <c r="K34259" s="194"/>
      <c r="L34259" s="195"/>
      <c r="M34259" s="196"/>
      <c r="N34259" s="197"/>
      <c r="O34259" s="197"/>
      <c r="P34259" s="231"/>
    </row>
    <row r="34260" spans="2:16">
      <c r="B34260" s="351"/>
      <c r="C34260" s="398"/>
      <c r="D34260" s="399"/>
      <c r="E34260" s="400"/>
      <c r="G34260" s="401"/>
      <c r="H34260" s="401"/>
      <c r="I34260" s="401"/>
      <c r="J34260" s="194"/>
      <c r="K34260" s="194"/>
      <c r="L34260" s="195"/>
      <c r="M34260" s="196"/>
      <c r="N34260" s="197"/>
      <c r="O34260" s="197"/>
      <c r="P34260" s="231"/>
    </row>
    <row r="34261" spans="2:16">
      <c r="B34261" s="351"/>
      <c r="C34261" s="398"/>
      <c r="D34261" s="399"/>
      <c r="E34261" s="400"/>
      <c r="G34261" s="401"/>
      <c r="H34261" s="401"/>
      <c r="I34261" s="401"/>
      <c r="J34261" s="194"/>
      <c r="K34261" s="194"/>
      <c r="L34261" s="195"/>
      <c r="M34261" s="196"/>
      <c r="N34261" s="197"/>
      <c r="O34261" s="197"/>
      <c r="P34261" s="231"/>
    </row>
    <row r="34262" spans="2:16">
      <c r="B34262" s="351"/>
      <c r="C34262" s="398"/>
      <c r="D34262" s="399"/>
      <c r="E34262" s="400"/>
      <c r="G34262" s="401"/>
      <c r="H34262" s="401"/>
      <c r="I34262" s="401"/>
      <c r="J34262" s="194"/>
      <c r="K34262" s="194"/>
      <c r="L34262" s="195"/>
      <c r="M34262" s="196"/>
      <c r="N34262" s="197"/>
      <c r="O34262" s="197"/>
      <c r="P34262" s="231"/>
    </row>
    <row r="34263" spans="2:16">
      <c r="B34263" s="351"/>
      <c r="C34263" s="398"/>
      <c r="D34263" s="399"/>
      <c r="E34263" s="400"/>
      <c r="G34263" s="401"/>
      <c r="H34263" s="401"/>
      <c r="I34263" s="401"/>
      <c r="J34263" s="194"/>
      <c r="K34263" s="194"/>
      <c r="L34263" s="195"/>
      <c r="M34263" s="196"/>
      <c r="N34263" s="197"/>
      <c r="O34263" s="197"/>
      <c r="P34263" s="231"/>
    </row>
    <row r="34264" spans="2:16">
      <c r="B34264" s="351"/>
      <c r="C34264" s="398"/>
      <c r="D34264" s="399"/>
      <c r="E34264" s="400"/>
      <c r="G34264" s="401"/>
      <c r="H34264" s="401"/>
      <c r="I34264" s="401"/>
      <c r="J34264" s="194"/>
      <c r="K34264" s="194"/>
      <c r="L34264" s="195"/>
      <c r="M34264" s="196"/>
      <c r="N34264" s="197"/>
      <c r="O34264" s="197"/>
      <c r="P34264" s="231"/>
    </row>
    <row r="34265" spans="2:16">
      <c r="B34265" s="351"/>
      <c r="C34265" s="398"/>
      <c r="D34265" s="399"/>
      <c r="E34265" s="400"/>
      <c r="G34265" s="401"/>
      <c r="H34265" s="401"/>
      <c r="I34265" s="401"/>
      <c r="J34265" s="194"/>
      <c r="K34265" s="194"/>
      <c r="L34265" s="195"/>
      <c r="M34265" s="196"/>
      <c r="N34265" s="197"/>
      <c r="O34265" s="197"/>
      <c r="P34265" s="231"/>
    </row>
    <row r="34266" spans="2:16">
      <c r="B34266" s="351"/>
      <c r="C34266" s="398"/>
      <c r="D34266" s="399"/>
      <c r="E34266" s="400"/>
      <c r="G34266" s="401"/>
      <c r="H34266" s="401"/>
      <c r="I34266" s="401"/>
      <c r="J34266" s="194"/>
      <c r="K34266" s="194"/>
      <c r="L34266" s="195"/>
      <c r="M34266" s="196"/>
      <c r="N34266" s="197"/>
      <c r="O34266" s="197"/>
      <c r="P34266" s="231"/>
    </row>
    <row r="34267" spans="2:16">
      <c r="B34267" s="351"/>
      <c r="C34267" s="398"/>
      <c r="D34267" s="399"/>
      <c r="E34267" s="400"/>
      <c r="G34267" s="401"/>
      <c r="H34267" s="401"/>
      <c r="I34267" s="401"/>
      <c r="J34267" s="194"/>
      <c r="K34267" s="194"/>
      <c r="L34267" s="195"/>
      <c r="M34267" s="196"/>
      <c r="N34267" s="197"/>
      <c r="O34267" s="197"/>
      <c r="P34267" s="231"/>
    </row>
    <row r="34268" spans="2:16">
      <c r="B34268" s="351"/>
      <c r="C34268" s="398"/>
      <c r="D34268" s="399"/>
      <c r="E34268" s="400"/>
      <c r="G34268" s="401"/>
      <c r="H34268" s="401"/>
      <c r="I34268" s="401"/>
      <c r="J34268" s="194"/>
      <c r="K34268" s="194"/>
      <c r="L34268" s="195"/>
      <c r="M34268" s="196"/>
      <c r="N34268" s="197"/>
      <c r="O34268" s="197"/>
      <c r="P34268" s="231"/>
    </row>
    <row r="34269" spans="2:16">
      <c r="B34269" s="351"/>
      <c r="C34269" s="398"/>
      <c r="D34269" s="399"/>
      <c r="E34269" s="400"/>
      <c r="G34269" s="401"/>
      <c r="H34269" s="401"/>
      <c r="I34269" s="401"/>
      <c r="J34269" s="194"/>
      <c r="K34269" s="194"/>
      <c r="L34269" s="195"/>
      <c r="M34269" s="196"/>
      <c r="N34269" s="197"/>
      <c r="O34269" s="197"/>
      <c r="P34269" s="231"/>
    </row>
    <row r="34270" spans="2:16">
      <c r="B34270" s="351"/>
      <c r="C34270" s="398"/>
      <c r="D34270" s="399"/>
      <c r="E34270" s="400"/>
      <c r="G34270" s="401"/>
      <c r="H34270" s="401"/>
      <c r="I34270" s="401"/>
      <c r="J34270" s="194"/>
      <c r="K34270" s="194"/>
      <c r="L34270" s="195"/>
      <c r="M34270" s="196"/>
      <c r="N34270" s="197"/>
      <c r="O34270" s="197"/>
      <c r="P34270" s="231"/>
    </row>
    <row r="34271" spans="2:16">
      <c r="B34271" s="351"/>
      <c r="C34271" s="398"/>
      <c r="D34271" s="399"/>
      <c r="E34271" s="400"/>
      <c r="G34271" s="401"/>
      <c r="H34271" s="401"/>
      <c r="I34271" s="401"/>
      <c r="J34271" s="194"/>
      <c r="K34271" s="194"/>
      <c r="L34271" s="195"/>
      <c r="M34271" s="196"/>
      <c r="N34271" s="197"/>
      <c r="O34271" s="197"/>
      <c r="P34271" s="231"/>
    </row>
    <row r="34272" spans="2:16">
      <c r="B34272" s="351"/>
      <c r="C34272" s="398"/>
      <c r="D34272" s="399"/>
      <c r="E34272" s="400"/>
      <c r="G34272" s="401"/>
      <c r="H34272" s="401"/>
      <c r="I34272" s="401"/>
      <c r="J34272" s="194"/>
      <c r="K34272" s="194"/>
      <c r="L34272" s="195"/>
      <c r="M34272" s="196"/>
      <c r="N34272" s="197"/>
      <c r="O34272" s="197"/>
      <c r="P34272" s="231"/>
    </row>
    <row r="34273" spans="2:16">
      <c r="B34273" s="351"/>
      <c r="C34273" s="398"/>
      <c r="D34273" s="399"/>
      <c r="E34273" s="400"/>
      <c r="G34273" s="401"/>
      <c r="H34273" s="401"/>
      <c r="I34273" s="401"/>
      <c r="J34273" s="194"/>
      <c r="K34273" s="194"/>
      <c r="L34273" s="195"/>
      <c r="M34273" s="196"/>
      <c r="N34273" s="197"/>
      <c r="O34273" s="197"/>
      <c r="P34273" s="231"/>
    </row>
    <row r="34274" spans="2:16">
      <c r="B34274" s="351"/>
      <c r="C34274" s="398"/>
      <c r="D34274" s="399"/>
      <c r="E34274" s="400"/>
      <c r="G34274" s="401"/>
      <c r="H34274" s="401"/>
      <c r="I34274" s="401"/>
      <c r="J34274" s="194"/>
      <c r="K34274" s="194"/>
      <c r="L34274" s="195"/>
      <c r="M34274" s="196"/>
      <c r="N34274" s="197"/>
      <c r="O34274" s="197"/>
      <c r="P34274" s="231"/>
    </row>
    <row r="34275" spans="2:16">
      <c r="B34275" s="351"/>
      <c r="C34275" s="398"/>
      <c r="D34275" s="399"/>
      <c r="E34275" s="400"/>
      <c r="G34275" s="401"/>
      <c r="H34275" s="401"/>
      <c r="I34275" s="401"/>
      <c r="J34275" s="194"/>
      <c r="K34275" s="194"/>
      <c r="L34275" s="195"/>
      <c r="M34275" s="196"/>
      <c r="N34275" s="197"/>
      <c r="O34275" s="197"/>
      <c r="P34275" s="231"/>
    </row>
    <row r="34276" spans="2:16">
      <c r="B34276" s="351"/>
      <c r="C34276" s="398"/>
      <c r="D34276" s="399"/>
      <c r="E34276" s="400"/>
      <c r="G34276" s="401"/>
      <c r="H34276" s="401"/>
      <c r="I34276" s="401"/>
      <c r="J34276" s="194"/>
      <c r="K34276" s="194"/>
      <c r="L34276" s="195"/>
      <c r="M34276" s="196"/>
      <c r="N34276" s="197"/>
      <c r="O34276" s="197"/>
      <c r="P34276" s="231"/>
    </row>
    <row r="34277" spans="2:16">
      <c r="B34277" s="351"/>
      <c r="C34277" s="398"/>
      <c r="D34277" s="399"/>
      <c r="E34277" s="400"/>
      <c r="G34277" s="401"/>
      <c r="H34277" s="401"/>
      <c r="I34277" s="401"/>
      <c r="J34277" s="194"/>
      <c r="K34277" s="194"/>
      <c r="L34277" s="195"/>
      <c r="M34277" s="196"/>
      <c r="N34277" s="197"/>
      <c r="O34277" s="197"/>
      <c r="P34277" s="231"/>
    </row>
    <row r="34278" spans="2:16">
      <c r="B34278" s="351"/>
      <c r="C34278" s="398"/>
      <c r="D34278" s="399"/>
      <c r="E34278" s="400"/>
      <c r="G34278" s="401"/>
      <c r="H34278" s="401"/>
      <c r="I34278" s="401"/>
      <c r="J34278" s="194"/>
      <c r="K34278" s="194"/>
      <c r="L34278" s="195"/>
      <c r="M34278" s="196"/>
      <c r="N34278" s="197"/>
      <c r="O34278" s="197"/>
      <c r="P34278" s="231"/>
    </row>
    <row r="34279" spans="2:16">
      <c r="B34279" s="351"/>
      <c r="C34279" s="398"/>
      <c r="D34279" s="399"/>
      <c r="E34279" s="400"/>
      <c r="G34279" s="401"/>
      <c r="H34279" s="401"/>
      <c r="I34279" s="401"/>
      <c r="J34279" s="194"/>
      <c r="K34279" s="194"/>
      <c r="L34279" s="195"/>
      <c r="M34279" s="196"/>
      <c r="N34279" s="197"/>
      <c r="O34279" s="197"/>
      <c r="P34279" s="231"/>
    </row>
    <row r="34280" spans="2:16">
      <c r="B34280" s="351"/>
      <c r="C34280" s="398"/>
      <c r="D34280" s="399"/>
      <c r="E34280" s="400"/>
      <c r="G34280" s="401"/>
      <c r="H34280" s="401"/>
      <c r="I34280" s="401"/>
      <c r="J34280" s="194"/>
      <c r="K34280" s="194"/>
      <c r="L34280" s="195"/>
      <c r="M34280" s="196"/>
      <c r="N34280" s="197"/>
      <c r="O34280" s="197"/>
      <c r="P34280" s="231"/>
    </row>
    <row r="34281" spans="2:16">
      <c r="B34281" s="351"/>
      <c r="C34281" s="398"/>
      <c r="D34281" s="399"/>
      <c r="E34281" s="400"/>
      <c r="G34281" s="401"/>
      <c r="H34281" s="401"/>
      <c r="I34281" s="401"/>
      <c r="J34281" s="194"/>
      <c r="K34281" s="194"/>
      <c r="L34281" s="195"/>
      <c r="M34281" s="196"/>
      <c r="N34281" s="197"/>
      <c r="O34281" s="197"/>
      <c r="P34281" s="231"/>
    </row>
    <row r="34282" spans="2:16">
      <c r="B34282" s="351"/>
      <c r="C34282" s="398"/>
      <c r="D34282" s="399"/>
      <c r="E34282" s="400"/>
      <c r="G34282" s="401"/>
      <c r="H34282" s="401"/>
      <c r="I34282" s="401"/>
      <c r="J34282" s="194"/>
      <c r="K34282" s="194"/>
      <c r="L34282" s="195"/>
      <c r="M34282" s="196"/>
      <c r="N34282" s="197"/>
      <c r="O34282" s="197"/>
      <c r="P34282" s="231"/>
    </row>
    <row r="34283" spans="2:16">
      <c r="B34283" s="351"/>
      <c r="C34283" s="398"/>
      <c r="D34283" s="399"/>
      <c r="E34283" s="400"/>
      <c r="G34283" s="401"/>
      <c r="H34283" s="401"/>
      <c r="I34283" s="401"/>
      <c r="J34283" s="194"/>
      <c r="K34283" s="194"/>
      <c r="L34283" s="195"/>
      <c r="M34283" s="196"/>
      <c r="N34283" s="197"/>
      <c r="O34283" s="197"/>
      <c r="P34283" s="231"/>
    </row>
    <row r="34284" spans="2:16">
      <c r="B34284" s="351"/>
      <c r="C34284" s="398"/>
      <c r="D34284" s="399"/>
      <c r="E34284" s="400"/>
      <c r="G34284" s="401"/>
      <c r="H34284" s="401"/>
      <c r="I34284" s="401"/>
      <c r="J34284" s="194"/>
      <c r="K34284" s="194"/>
      <c r="L34284" s="195"/>
      <c r="M34284" s="196"/>
      <c r="N34284" s="197"/>
      <c r="O34284" s="197"/>
      <c r="P34284" s="231"/>
    </row>
    <row r="34285" spans="2:16">
      <c r="B34285" s="351"/>
      <c r="C34285" s="398"/>
      <c r="D34285" s="399"/>
      <c r="E34285" s="400"/>
      <c r="G34285" s="401"/>
      <c r="H34285" s="401"/>
      <c r="I34285" s="401"/>
      <c r="J34285" s="194"/>
      <c r="K34285" s="194"/>
      <c r="L34285" s="195"/>
      <c r="M34285" s="196"/>
      <c r="N34285" s="197"/>
      <c r="O34285" s="197"/>
      <c r="P34285" s="231"/>
    </row>
    <row r="34286" spans="2:16">
      <c r="B34286" s="351"/>
      <c r="C34286" s="398"/>
      <c r="D34286" s="399"/>
      <c r="E34286" s="400"/>
      <c r="G34286" s="401"/>
      <c r="H34286" s="401"/>
      <c r="I34286" s="401"/>
      <c r="J34286" s="194"/>
      <c r="K34286" s="194"/>
      <c r="L34286" s="195"/>
      <c r="M34286" s="196"/>
      <c r="N34286" s="197"/>
      <c r="O34286" s="197"/>
      <c r="P34286" s="231"/>
    </row>
    <row r="34287" spans="2:16">
      <c r="B34287" s="351"/>
      <c r="C34287" s="398"/>
      <c r="D34287" s="399"/>
      <c r="E34287" s="400"/>
      <c r="G34287" s="401"/>
      <c r="H34287" s="401"/>
      <c r="I34287" s="401"/>
      <c r="J34287" s="194"/>
      <c r="K34287" s="194"/>
      <c r="L34287" s="195"/>
      <c r="M34287" s="196"/>
      <c r="N34287" s="197"/>
      <c r="O34287" s="197"/>
      <c r="P34287" s="231"/>
    </row>
    <row r="34288" spans="2:16">
      <c r="B34288" s="351"/>
      <c r="C34288" s="398"/>
      <c r="D34288" s="399"/>
      <c r="E34288" s="400"/>
      <c r="G34288" s="401"/>
      <c r="H34288" s="401"/>
      <c r="I34288" s="401"/>
      <c r="J34288" s="194"/>
      <c r="K34288" s="194"/>
      <c r="L34288" s="195"/>
      <c r="M34288" s="196"/>
      <c r="N34288" s="197"/>
      <c r="O34288" s="197"/>
      <c r="P34288" s="231"/>
    </row>
    <row r="34289" spans="2:16">
      <c r="B34289" s="351"/>
      <c r="C34289" s="398"/>
      <c r="D34289" s="399"/>
      <c r="E34289" s="400"/>
      <c r="G34289" s="401"/>
      <c r="H34289" s="401"/>
      <c r="I34289" s="401"/>
      <c r="J34289" s="194"/>
      <c r="K34289" s="194"/>
      <c r="L34289" s="195"/>
      <c r="M34289" s="196"/>
      <c r="N34289" s="197"/>
      <c r="O34289" s="197"/>
      <c r="P34289" s="231"/>
    </row>
    <row r="34290" spans="2:16">
      <c r="B34290" s="351"/>
      <c r="C34290" s="398"/>
      <c r="D34290" s="399"/>
      <c r="E34290" s="400"/>
      <c r="G34290" s="401"/>
      <c r="H34290" s="401"/>
      <c r="I34290" s="401"/>
      <c r="J34290" s="194"/>
      <c r="K34290" s="194"/>
      <c r="L34290" s="195"/>
      <c r="M34290" s="196"/>
      <c r="N34290" s="197"/>
      <c r="O34290" s="197"/>
      <c r="P34290" s="231"/>
    </row>
    <row r="34291" spans="2:16">
      <c r="B34291" s="351"/>
      <c r="C34291" s="398"/>
      <c r="D34291" s="399"/>
      <c r="E34291" s="400"/>
      <c r="G34291" s="401"/>
      <c r="H34291" s="401"/>
      <c r="I34291" s="401"/>
      <c r="J34291" s="194"/>
      <c r="K34291" s="194"/>
      <c r="L34291" s="195"/>
      <c r="M34291" s="196"/>
      <c r="N34291" s="197"/>
      <c r="O34291" s="197"/>
      <c r="P34291" s="231"/>
    </row>
    <row r="34292" spans="2:16">
      <c r="B34292" s="351"/>
      <c r="C34292" s="398"/>
      <c r="D34292" s="399"/>
      <c r="E34292" s="400"/>
      <c r="G34292" s="401"/>
      <c r="H34292" s="401"/>
      <c r="I34292" s="401"/>
      <c r="J34292" s="194"/>
      <c r="K34292" s="194"/>
      <c r="L34292" s="195"/>
      <c r="M34292" s="196"/>
      <c r="N34292" s="197"/>
      <c r="O34292" s="197"/>
      <c r="P34292" s="231"/>
    </row>
    <row r="34293" spans="2:16">
      <c r="B34293" s="351"/>
      <c r="C34293" s="398"/>
      <c r="D34293" s="399"/>
      <c r="E34293" s="400"/>
      <c r="G34293" s="401"/>
      <c r="H34293" s="401"/>
      <c r="I34293" s="401"/>
      <c r="J34293" s="194"/>
      <c r="K34293" s="194"/>
      <c r="L34293" s="195"/>
      <c r="M34293" s="196"/>
      <c r="N34293" s="197"/>
      <c r="O34293" s="197"/>
      <c r="P34293" s="231"/>
    </row>
    <row r="34294" spans="2:16">
      <c r="B34294" s="351"/>
      <c r="C34294" s="398"/>
      <c r="D34294" s="399"/>
      <c r="E34294" s="400"/>
      <c r="G34294" s="401"/>
      <c r="H34294" s="401"/>
      <c r="I34294" s="401"/>
      <c r="J34294" s="194"/>
      <c r="K34294" s="194"/>
      <c r="L34294" s="195"/>
      <c r="M34294" s="196"/>
      <c r="N34294" s="197"/>
      <c r="O34294" s="197"/>
      <c r="P34294" s="231"/>
    </row>
    <row r="34295" spans="2:16">
      <c r="B34295" s="351"/>
      <c r="C34295" s="398"/>
      <c r="D34295" s="399"/>
      <c r="E34295" s="400"/>
      <c r="G34295" s="401"/>
      <c r="H34295" s="401"/>
      <c r="I34295" s="401"/>
      <c r="J34295" s="194"/>
      <c r="K34295" s="194"/>
      <c r="L34295" s="195"/>
      <c r="M34295" s="196"/>
      <c r="N34295" s="197"/>
      <c r="O34295" s="197"/>
      <c r="P34295" s="231"/>
    </row>
    <row r="34296" spans="2:16">
      <c r="B34296" s="351"/>
      <c r="C34296" s="398"/>
      <c r="D34296" s="399"/>
      <c r="E34296" s="400"/>
      <c r="G34296" s="401"/>
      <c r="H34296" s="401"/>
      <c r="I34296" s="401"/>
      <c r="J34296" s="194"/>
      <c r="K34296" s="194"/>
      <c r="L34296" s="195"/>
      <c r="M34296" s="196"/>
      <c r="N34296" s="197"/>
      <c r="O34296" s="197"/>
      <c r="P34296" s="231"/>
    </row>
    <row r="34297" spans="2:16">
      <c r="B34297" s="351"/>
      <c r="C34297" s="398"/>
      <c r="D34297" s="399"/>
      <c r="E34297" s="400"/>
      <c r="G34297" s="401"/>
      <c r="H34297" s="401"/>
      <c r="I34297" s="401"/>
      <c r="J34297" s="194"/>
      <c r="K34297" s="194"/>
      <c r="L34297" s="195"/>
      <c r="M34297" s="196"/>
      <c r="N34297" s="197"/>
      <c r="O34297" s="197"/>
      <c r="P34297" s="231"/>
    </row>
    <row r="34298" spans="2:16">
      <c r="B34298" s="351"/>
      <c r="C34298" s="398"/>
      <c r="D34298" s="399"/>
      <c r="E34298" s="400"/>
      <c r="G34298" s="401"/>
      <c r="H34298" s="401"/>
      <c r="I34298" s="401"/>
      <c r="J34298" s="194"/>
      <c r="K34298" s="194"/>
      <c r="L34298" s="195"/>
      <c r="M34298" s="196"/>
      <c r="N34298" s="197"/>
      <c r="O34298" s="197"/>
      <c r="P34298" s="231"/>
    </row>
    <row r="34299" spans="2:16">
      <c r="B34299" s="351"/>
      <c r="C34299" s="398"/>
      <c r="D34299" s="399"/>
      <c r="E34299" s="400"/>
      <c r="G34299" s="401"/>
      <c r="H34299" s="401"/>
      <c r="I34299" s="401"/>
      <c r="J34299" s="194"/>
      <c r="K34299" s="194"/>
      <c r="L34299" s="195"/>
      <c r="M34299" s="196"/>
      <c r="N34299" s="197"/>
      <c r="O34299" s="197"/>
      <c r="P34299" s="231"/>
    </row>
    <row r="34300" spans="2:16">
      <c r="B34300" s="351"/>
      <c r="C34300" s="398"/>
      <c r="D34300" s="399"/>
      <c r="E34300" s="400"/>
      <c r="G34300" s="401"/>
      <c r="H34300" s="401"/>
      <c r="I34300" s="401"/>
      <c r="J34300" s="194"/>
      <c r="K34300" s="194"/>
      <c r="L34300" s="195"/>
      <c r="M34300" s="196"/>
      <c r="N34300" s="197"/>
      <c r="O34300" s="197"/>
      <c r="P34300" s="231"/>
    </row>
    <row r="34301" spans="2:16">
      <c r="B34301" s="351"/>
      <c r="C34301" s="398"/>
      <c r="D34301" s="399"/>
      <c r="E34301" s="400"/>
      <c r="G34301" s="401"/>
      <c r="H34301" s="401"/>
      <c r="I34301" s="401"/>
      <c r="J34301" s="194"/>
      <c r="K34301" s="194"/>
      <c r="L34301" s="195"/>
      <c r="M34301" s="196"/>
      <c r="N34301" s="197"/>
      <c r="O34301" s="197"/>
      <c r="P34301" s="231"/>
    </row>
    <row r="34302" spans="2:16">
      <c r="B34302" s="351"/>
      <c r="C34302" s="398"/>
      <c r="D34302" s="399"/>
      <c r="E34302" s="400"/>
      <c r="G34302" s="401"/>
      <c r="H34302" s="401"/>
      <c r="I34302" s="401"/>
      <c r="J34302" s="194"/>
      <c r="K34302" s="194"/>
      <c r="L34302" s="195"/>
      <c r="M34302" s="196"/>
      <c r="N34302" s="197"/>
      <c r="O34302" s="197"/>
      <c r="P34302" s="231"/>
    </row>
    <row r="34303" spans="2:16">
      <c r="B34303" s="351"/>
      <c r="C34303" s="398"/>
      <c r="D34303" s="399"/>
      <c r="E34303" s="400"/>
      <c r="G34303" s="401"/>
      <c r="H34303" s="401"/>
      <c r="I34303" s="401"/>
      <c r="J34303" s="194"/>
      <c r="K34303" s="194"/>
      <c r="L34303" s="195"/>
      <c r="M34303" s="196"/>
      <c r="N34303" s="197"/>
      <c r="O34303" s="197"/>
      <c r="P34303" s="231"/>
    </row>
    <row r="34304" spans="2:16">
      <c r="B34304" s="351"/>
      <c r="C34304" s="398"/>
      <c r="D34304" s="399"/>
      <c r="E34304" s="400"/>
      <c r="G34304" s="401"/>
      <c r="H34304" s="401"/>
      <c r="I34304" s="401"/>
      <c r="J34304" s="194"/>
      <c r="K34304" s="194"/>
      <c r="L34304" s="195"/>
      <c r="M34304" s="196"/>
      <c r="N34304" s="197"/>
      <c r="O34304" s="197"/>
      <c r="P34304" s="231"/>
    </row>
    <row r="34305" spans="2:16">
      <c r="B34305" s="351"/>
      <c r="C34305" s="398"/>
      <c r="D34305" s="399"/>
      <c r="E34305" s="400"/>
      <c r="G34305" s="401"/>
      <c r="H34305" s="401"/>
      <c r="I34305" s="401"/>
      <c r="J34305" s="194"/>
      <c r="K34305" s="194"/>
      <c r="L34305" s="195"/>
      <c r="M34305" s="196"/>
      <c r="N34305" s="197"/>
      <c r="O34305" s="197"/>
      <c r="P34305" s="231"/>
    </row>
    <row r="34306" spans="2:16">
      <c r="B34306" s="351"/>
      <c r="C34306" s="398"/>
      <c r="D34306" s="399"/>
      <c r="E34306" s="400"/>
      <c r="G34306" s="401"/>
      <c r="H34306" s="401"/>
      <c r="I34306" s="401"/>
      <c r="J34306" s="194"/>
      <c r="K34306" s="194"/>
      <c r="L34306" s="195"/>
      <c r="M34306" s="196"/>
      <c r="N34306" s="197"/>
      <c r="O34306" s="197"/>
      <c r="P34306" s="231"/>
    </row>
    <row r="34307" spans="2:16">
      <c r="B34307" s="351"/>
      <c r="C34307" s="398"/>
      <c r="D34307" s="399"/>
      <c r="E34307" s="400"/>
      <c r="G34307" s="401"/>
      <c r="H34307" s="401"/>
      <c r="I34307" s="401"/>
      <c r="J34307" s="194"/>
      <c r="K34307" s="194"/>
      <c r="L34307" s="195"/>
      <c r="M34307" s="196"/>
      <c r="N34307" s="197"/>
      <c r="O34307" s="197"/>
      <c r="P34307" s="231"/>
    </row>
    <row r="34308" spans="2:16">
      <c r="B34308" s="351"/>
      <c r="C34308" s="398"/>
      <c r="D34308" s="399"/>
      <c r="E34308" s="400"/>
      <c r="G34308" s="401"/>
      <c r="H34308" s="401"/>
      <c r="I34308" s="401"/>
      <c r="J34308" s="194"/>
      <c r="K34308" s="194"/>
      <c r="L34308" s="195"/>
      <c r="M34308" s="196"/>
      <c r="N34308" s="197"/>
      <c r="O34308" s="197"/>
      <c r="P34308" s="231"/>
    </row>
    <row r="34309" spans="2:16">
      <c r="B34309" s="351"/>
      <c r="C34309" s="398"/>
      <c r="D34309" s="399"/>
      <c r="E34309" s="400"/>
      <c r="G34309" s="401"/>
      <c r="H34309" s="401"/>
      <c r="I34309" s="401"/>
      <c r="J34309" s="194"/>
      <c r="K34309" s="194"/>
      <c r="L34309" s="195"/>
      <c r="M34309" s="196"/>
      <c r="N34309" s="197"/>
      <c r="O34309" s="197"/>
      <c r="P34309" s="231"/>
    </row>
    <row r="34310" spans="2:16">
      <c r="B34310" s="351"/>
      <c r="C34310" s="398"/>
      <c r="D34310" s="399"/>
      <c r="E34310" s="400"/>
      <c r="G34310" s="401"/>
      <c r="H34310" s="401"/>
      <c r="I34310" s="401"/>
      <c r="J34310" s="194"/>
      <c r="K34310" s="194"/>
      <c r="L34310" s="195"/>
      <c r="M34310" s="196"/>
      <c r="N34310" s="197"/>
      <c r="O34310" s="197"/>
      <c r="P34310" s="231"/>
    </row>
    <row r="34311" spans="2:16">
      <c r="B34311" s="351"/>
      <c r="C34311" s="398"/>
      <c r="D34311" s="399"/>
      <c r="E34311" s="400"/>
      <c r="G34311" s="401"/>
      <c r="H34311" s="401"/>
      <c r="I34311" s="401"/>
      <c r="J34311" s="194"/>
      <c r="K34311" s="194"/>
      <c r="L34311" s="195"/>
      <c r="M34311" s="196"/>
      <c r="N34311" s="197"/>
      <c r="O34311" s="197"/>
      <c r="P34311" s="231"/>
    </row>
    <row r="34312" spans="2:16">
      <c r="B34312" s="351"/>
      <c r="C34312" s="398"/>
      <c r="D34312" s="399"/>
      <c r="E34312" s="400"/>
      <c r="G34312" s="401"/>
      <c r="H34312" s="401"/>
      <c r="I34312" s="401"/>
      <c r="J34312" s="194"/>
      <c r="K34312" s="194"/>
      <c r="L34312" s="195"/>
      <c r="M34312" s="196"/>
      <c r="N34312" s="197"/>
      <c r="O34312" s="197"/>
      <c r="P34312" s="231"/>
    </row>
    <row r="34313" spans="2:16">
      <c r="B34313" s="351"/>
      <c r="C34313" s="398"/>
      <c r="D34313" s="399"/>
      <c r="E34313" s="400"/>
      <c r="G34313" s="401"/>
      <c r="H34313" s="401"/>
      <c r="I34313" s="401"/>
      <c r="J34313" s="194"/>
      <c r="K34313" s="194"/>
      <c r="L34313" s="195"/>
      <c r="M34313" s="196"/>
      <c r="N34313" s="197"/>
      <c r="O34313" s="197"/>
      <c r="P34313" s="231"/>
    </row>
    <row r="34314" spans="2:16">
      <c r="B34314" s="351"/>
      <c r="C34314" s="398"/>
      <c r="D34314" s="399"/>
      <c r="E34314" s="400"/>
      <c r="G34314" s="401"/>
      <c r="H34314" s="401"/>
      <c r="I34314" s="401"/>
      <c r="J34314" s="194"/>
      <c r="K34314" s="194"/>
      <c r="L34314" s="195"/>
      <c r="M34314" s="196"/>
      <c r="N34314" s="197"/>
      <c r="O34314" s="197"/>
      <c r="P34314" s="231"/>
    </row>
    <row r="34315" spans="2:16">
      <c r="B34315" s="351"/>
      <c r="C34315" s="398"/>
      <c r="D34315" s="399"/>
      <c r="E34315" s="400"/>
      <c r="G34315" s="401"/>
      <c r="H34315" s="401"/>
      <c r="I34315" s="401"/>
      <c r="J34315" s="194"/>
      <c r="K34315" s="194"/>
      <c r="L34315" s="195"/>
      <c r="M34315" s="196"/>
      <c r="N34315" s="197"/>
      <c r="O34315" s="197"/>
      <c r="P34315" s="231"/>
    </row>
    <row r="34316" spans="2:16">
      <c r="B34316" s="351"/>
      <c r="C34316" s="398"/>
      <c r="D34316" s="399"/>
      <c r="E34316" s="400"/>
      <c r="G34316" s="401"/>
      <c r="H34316" s="401"/>
      <c r="I34316" s="401"/>
      <c r="J34316" s="194"/>
      <c r="K34316" s="194"/>
      <c r="L34316" s="195"/>
      <c r="M34316" s="196"/>
      <c r="N34316" s="197"/>
      <c r="O34316" s="197"/>
      <c r="P34316" s="231"/>
    </row>
    <row r="34317" spans="2:16">
      <c r="B34317" s="351"/>
      <c r="C34317" s="398"/>
      <c r="D34317" s="399"/>
      <c r="E34317" s="400"/>
      <c r="G34317" s="401"/>
      <c r="H34317" s="401"/>
      <c r="I34317" s="401"/>
      <c r="J34317" s="194"/>
      <c r="K34317" s="194"/>
      <c r="L34317" s="195"/>
      <c r="M34317" s="196"/>
      <c r="N34317" s="197"/>
      <c r="O34317" s="197"/>
      <c r="P34317" s="231"/>
    </row>
    <row r="34318" spans="2:16">
      <c r="B34318" s="351"/>
      <c r="C34318" s="398"/>
      <c r="D34318" s="399"/>
      <c r="E34318" s="400"/>
      <c r="G34318" s="401"/>
      <c r="H34318" s="401"/>
      <c r="I34318" s="401"/>
      <c r="J34318" s="194"/>
      <c r="K34318" s="194"/>
      <c r="L34318" s="195"/>
      <c r="M34318" s="196"/>
      <c r="N34318" s="197"/>
      <c r="O34318" s="197"/>
      <c r="P34318" s="231"/>
    </row>
    <row r="34319" spans="2:16">
      <c r="B34319" s="351"/>
      <c r="C34319" s="398"/>
      <c r="D34319" s="399"/>
      <c r="E34319" s="400"/>
      <c r="G34319" s="401"/>
      <c r="H34319" s="401"/>
      <c r="I34319" s="401"/>
      <c r="J34319" s="194"/>
      <c r="K34319" s="194"/>
      <c r="L34319" s="195"/>
      <c r="M34319" s="196"/>
      <c r="N34319" s="197"/>
      <c r="O34319" s="197"/>
      <c r="P34319" s="231"/>
    </row>
    <row r="34320" spans="2:16">
      <c r="B34320" s="351"/>
      <c r="C34320" s="398"/>
      <c r="D34320" s="399"/>
      <c r="E34320" s="400"/>
      <c r="G34320" s="401"/>
      <c r="H34320" s="401"/>
      <c r="I34320" s="401"/>
      <c r="J34320" s="194"/>
      <c r="K34320" s="194"/>
      <c r="L34320" s="195"/>
      <c r="M34320" s="196"/>
      <c r="N34320" s="197"/>
      <c r="O34320" s="197"/>
      <c r="P34320" s="231"/>
    </row>
    <row r="34321" spans="2:16">
      <c r="B34321" s="351"/>
      <c r="C34321" s="398"/>
      <c r="D34321" s="399"/>
      <c r="E34321" s="400"/>
      <c r="G34321" s="401"/>
      <c r="H34321" s="401"/>
      <c r="I34321" s="401"/>
      <c r="J34321" s="194"/>
      <c r="K34321" s="194"/>
      <c r="L34321" s="195"/>
      <c r="M34321" s="196"/>
      <c r="N34321" s="197"/>
      <c r="O34321" s="197"/>
      <c r="P34321" s="231"/>
    </row>
    <row r="34322" spans="2:16">
      <c r="B34322" s="351"/>
      <c r="C34322" s="398"/>
      <c r="D34322" s="399"/>
      <c r="E34322" s="400"/>
      <c r="G34322" s="401"/>
      <c r="H34322" s="401"/>
      <c r="I34322" s="401"/>
      <c r="J34322" s="194"/>
      <c r="K34322" s="194"/>
      <c r="L34322" s="195"/>
      <c r="M34322" s="196"/>
      <c r="N34322" s="197"/>
      <c r="O34322" s="197"/>
      <c r="P34322" s="231"/>
    </row>
    <row r="34323" spans="2:16">
      <c r="B34323" s="351"/>
      <c r="C34323" s="398"/>
      <c r="D34323" s="399"/>
      <c r="E34323" s="400"/>
      <c r="G34323" s="401"/>
      <c r="H34323" s="401"/>
      <c r="I34323" s="401"/>
      <c r="J34323" s="194"/>
      <c r="K34323" s="194"/>
      <c r="L34323" s="195"/>
      <c r="M34323" s="196"/>
      <c r="N34323" s="197"/>
      <c r="O34323" s="197"/>
      <c r="P34323" s="231"/>
    </row>
    <row r="34324" spans="2:16">
      <c r="B34324" s="351"/>
      <c r="C34324" s="398"/>
      <c r="D34324" s="399"/>
      <c r="E34324" s="400"/>
      <c r="G34324" s="401"/>
      <c r="H34324" s="401"/>
      <c r="I34324" s="401"/>
      <c r="J34324" s="194"/>
      <c r="K34324" s="194"/>
      <c r="L34324" s="195"/>
      <c r="M34324" s="196"/>
      <c r="N34324" s="197"/>
      <c r="O34324" s="197"/>
      <c r="P34324" s="231"/>
    </row>
    <row r="34325" spans="2:16">
      <c r="B34325" s="351"/>
      <c r="C34325" s="398"/>
      <c r="D34325" s="399"/>
      <c r="E34325" s="400"/>
      <c r="G34325" s="401"/>
      <c r="H34325" s="401"/>
      <c r="I34325" s="401"/>
      <c r="J34325" s="194"/>
      <c r="K34325" s="194"/>
      <c r="L34325" s="195"/>
      <c r="M34325" s="196"/>
      <c r="N34325" s="197"/>
      <c r="O34325" s="197"/>
      <c r="P34325" s="231"/>
    </row>
    <row r="34326" spans="2:16">
      <c r="B34326" s="351"/>
      <c r="C34326" s="398"/>
      <c r="D34326" s="399"/>
      <c r="E34326" s="400"/>
      <c r="G34326" s="401"/>
      <c r="H34326" s="401"/>
      <c r="I34326" s="401"/>
      <c r="J34326" s="194"/>
      <c r="K34326" s="194"/>
      <c r="L34326" s="195"/>
      <c r="M34326" s="196"/>
      <c r="N34326" s="197"/>
      <c r="O34326" s="197"/>
      <c r="P34326" s="231"/>
    </row>
    <row r="34327" spans="2:16">
      <c r="B34327" s="351"/>
      <c r="C34327" s="398"/>
      <c r="D34327" s="399"/>
      <c r="E34327" s="400"/>
      <c r="G34327" s="401"/>
      <c r="H34327" s="401"/>
      <c r="I34327" s="401"/>
      <c r="J34327" s="194"/>
      <c r="K34327" s="194"/>
      <c r="L34327" s="195"/>
      <c r="M34327" s="196"/>
      <c r="N34327" s="197"/>
      <c r="O34327" s="197"/>
      <c r="P34327" s="231"/>
    </row>
    <row r="34328" spans="2:16">
      <c r="B34328" s="351"/>
      <c r="C34328" s="398"/>
      <c r="D34328" s="399"/>
      <c r="E34328" s="400"/>
      <c r="G34328" s="401"/>
      <c r="H34328" s="401"/>
      <c r="I34328" s="401"/>
      <c r="J34328" s="194"/>
      <c r="K34328" s="194"/>
      <c r="L34328" s="195"/>
      <c r="M34328" s="196"/>
      <c r="N34328" s="197"/>
      <c r="O34328" s="197"/>
      <c r="P34328" s="231"/>
    </row>
    <row r="34329" spans="2:16">
      <c r="B34329" s="351"/>
      <c r="C34329" s="398"/>
      <c r="D34329" s="399"/>
      <c r="E34329" s="400"/>
      <c r="G34329" s="401"/>
      <c r="H34329" s="401"/>
      <c r="I34329" s="401"/>
      <c r="J34329" s="194"/>
      <c r="K34329" s="194"/>
      <c r="L34329" s="195"/>
      <c r="M34329" s="196"/>
      <c r="N34329" s="197"/>
      <c r="O34329" s="197"/>
      <c r="P34329" s="231"/>
    </row>
    <row r="34330" spans="2:16">
      <c r="B34330" s="351"/>
      <c r="C34330" s="398"/>
      <c r="D34330" s="399"/>
      <c r="E34330" s="400"/>
      <c r="G34330" s="401"/>
      <c r="H34330" s="401"/>
      <c r="I34330" s="401"/>
      <c r="J34330" s="194"/>
      <c r="K34330" s="194"/>
      <c r="L34330" s="195"/>
      <c r="M34330" s="196"/>
      <c r="N34330" s="197"/>
      <c r="O34330" s="197"/>
      <c r="P34330" s="231"/>
    </row>
    <row r="34331" spans="2:16">
      <c r="B34331" s="351"/>
      <c r="C34331" s="398"/>
      <c r="D34331" s="399"/>
      <c r="E34331" s="400"/>
      <c r="G34331" s="401"/>
      <c r="H34331" s="401"/>
      <c r="I34331" s="401"/>
      <c r="J34331" s="194"/>
      <c r="K34331" s="194"/>
      <c r="L34331" s="195"/>
      <c r="M34331" s="196"/>
      <c r="N34331" s="197"/>
      <c r="O34331" s="197"/>
      <c r="P34331" s="231"/>
    </row>
    <row r="34332" spans="2:16">
      <c r="B34332" s="351"/>
      <c r="C34332" s="398"/>
      <c r="D34332" s="399"/>
      <c r="E34332" s="400"/>
      <c r="G34332" s="401"/>
      <c r="H34332" s="401"/>
      <c r="I34332" s="401"/>
      <c r="J34332" s="194"/>
      <c r="K34332" s="194"/>
      <c r="L34332" s="195"/>
      <c r="M34332" s="196"/>
      <c r="N34332" s="197"/>
      <c r="O34332" s="197"/>
      <c r="P34332" s="231"/>
    </row>
    <row r="34333" spans="2:16">
      <c r="B34333" s="351"/>
      <c r="C34333" s="398"/>
      <c r="D34333" s="399"/>
      <c r="E34333" s="400"/>
      <c r="G34333" s="401"/>
      <c r="H34333" s="401"/>
      <c r="I34333" s="401"/>
      <c r="J34333" s="194"/>
      <c r="K34333" s="194"/>
      <c r="L34333" s="195"/>
      <c r="M34333" s="196"/>
      <c r="N34333" s="197"/>
      <c r="O34333" s="197"/>
      <c r="P34333" s="231"/>
    </row>
    <row r="34334" spans="2:16">
      <c r="B34334" s="351"/>
      <c r="C34334" s="398"/>
      <c r="D34334" s="399"/>
      <c r="E34334" s="400"/>
      <c r="G34334" s="401"/>
      <c r="H34334" s="401"/>
      <c r="I34334" s="401"/>
      <c r="J34334" s="194"/>
      <c r="K34334" s="194"/>
      <c r="L34334" s="195"/>
      <c r="M34334" s="196"/>
      <c r="N34334" s="197"/>
      <c r="O34334" s="197"/>
      <c r="P34334" s="231"/>
    </row>
    <row r="34335" spans="2:16">
      <c r="B34335" s="351"/>
      <c r="C34335" s="398"/>
      <c r="D34335" s="399"/>
      <c r="E34335" s="400"/>
      <c r="G34335" s="401"/>
      <c r="H34335" s="401"/>
      <c r="I34335" s="401"/>
      <c r="J34335" s="194"/>
      <c r="K34335" s="194"/>
      <c r="L34335" s="195"/>
      <c r="M34335" s="196"/>
      <c r="N34335" s="197"/>
      <c r="O34335" s="197"/>
      <c r="P34335" s="231"/>
    </row>
    <row r="34336" spans="2:16">
      <c r="B34336" s="351"/>
      <c r="C34336" s="398"/>
      <c r="D34336" s="399"/>
      <c r="E34336" s="400"/>
      <c r="G34336" s="401"/>
      <c r="H34336" s="401"/>
      <c r="I34336" s="401"/>
      <c r="J34336" s="194"/>
      <c r="K34336" s="194"/>
      <c r="L34336" s="195"/>
      <c r="M34336" s="196"/>
      <c r="N34336" s="197"/>
      <c r="O34336" s="197"/>
      <c r="P34336" s="231"/>
    </row>
    <row r="34337" spans="2:16">
      <c r="B34337" s="351"/>
      <c r="C34337" s="398"/>
      <c r="D34337" s="399"/>
      <c r="E34337" s="400"/>
      <c r="G34337" s="401"/>
      <c r="H34337" s="401"/>
      <c r="I34337" s="401"/>
      <c r="J34337" s="194"/>
      <c r="K34337" s="194"/>
      <c r="L34337" s="195"/>
      <c r="M34337" s="196"/>
      <c r="N34337" s="197"/>
      <c r="O34337" s="197"/>
      <c r="P34337" s="231"/>
    </row>
    <row r="34338" spans="2:16">
      <c r="B34338" s="351"/>
      <c r="C34338" s="398"/>
      <c r="D34338" s="399"/>
      <c r="E34338" s="400"/>
      <c r="G34338" s="401"/>
      <c r="H34338" s="401"/>
      <c r="I34338" s="401"/>
      <c r="J34338" s="194"/>
      <c r="K34338" s="194"/>
      <c r="L34338" s="195"/>
      <c r="M34338" s="196"/>
      <c r="N34338" s="197"/>
      <c r="O34338" s="197"/>
      <c r="P34338" s="231"/>
    </row>
    <row r="34339" spans="2:16">
      <c r="B34339" s="351"/>
      <c r="C34339" s="398"/>
      <c r="D34339" s="399"/>
      <c r="E34339" s="400"/>
      <c r="G34339" s="401"/>
      <c r="H34339" s="401"/>
      <c r="I34339" s="401"/>
      <c r="J34339" s="194"/>
      <c r="K34339" s="194"/>
      <c r="L34339" s="195"/>
      <c r="M34339" s="196"/>
      <c r="N34339" s="197"/>
      <c r="O34339" s="197"/>
      <c r="P34339" s="231"/>
    </row>
    <row r="34340" spans="2:16">
      <c r="B34340" s="351"/>
      <c r="C34340" s="398"/>
      <c r="D34340" s="399"/>
      <c r="E34340" s="400"/>
      <c r="G34340" s="401"/>
      <c r="H34340" s="401"/>
      <c r="I34340" s="401"/>
      <c r="J34340" s="194"/>
      <c r="K34340" s="194"/>
      <c r="L34340" s="195"/>
      <c r="M34340" s="196"/>
      <c r="N34340" s="197"/>
      <c r="O34340" s="197"/>
      <c r="P34340" s="231"/>
    </row>
    <row r="34341" spans="2:16">
      <c r="B34341" s="351"/>
      <c r="C34341" s="398"/>
      <c r="D34341" s="399"/>
      <c r="E34341" s="400"/>
      <c r="G34341" s="401"/>
      <c r="H34341" s="401"/>
      <c r="I34341" s="401"/>
      <c r="J34341" s="194"/>
      <c r="K34341" s="194"/>
      <c r="L34341" s="195"/>
      <c r="M34341" s="196"/>
      <c r="N34341" s="197"/>
      <c r="O34341" s="197"/>
      <c r="P34341" s="231"/>
    </row>
    <row r="34342" spans="2:16">
      <c r="B34342" s="351"/>
      <c r="C34342" s="398"/>
      <c r="D34342" s="399"/>
      <c r="E34342" s="400"/>
      <c r="G34342" s="401"/>
      <c r="H34342" s="401"/>
      <c r="I34342" s="401"/>
      <c r="J34342" s="194"/>
      <c r="K34342" s="194"/>
      <c r="L34342" s="195"/>
      <c r="M34342" s="196"/>
      <c r="N34342" s="197"/>
      <c r="O34342" s="197"/>
      <c r="P34342" s="231"/>
    </row>
    <row r="34343" spans="2:16">
      <c r="B34343" s="351"/>
      <c r="C34343" s="398"/>
      <c r="D34343" s="399"/>
      <c r="E34343" s="400"/>
      <c r="G34343" s="401"/>
      <c r="H34343" s="401"/>
      <c r="I34343" s="401"/>
      <c r="J34343" s="194"/>
      <c r="K34343" s="194"/>
      <c r="L34343" s="195"/>
      <c r="M34343" s="196"/>
      <c r="N34343" s="197"/>
      <c r="O34343" s="197"/>
      <c r="P34343" s="231"/>
    </row>
    <row r="34344" spans="2:16">
      <c r="B34344" s="351"/>
      <c r="C34344" s="398"/>
      <c r="D34344" s="399"/>
      <c r="E34344" s="400"/>
      <c r="G34344" s="401"/>
      <c r="H34344" s="401"/>
      <c r="I34344" s="401"/>
      <c r="J34344" s="194"/>
      <c r="K34344" s="194"/>
      <c r="L34344" s="195"/>
      <c r="M34344" s="196"/>
      <c r="N34344" s="197"/>
      <c r="O34344" s="197"/>
      <c r="P34344" s="231"/>
    </row>
    <row r="34345" spans="2:16">
      <c r="B34345" s="351"/>
      <c r="C34345" s="398"/>
      <c r="D34345" s="399"/>
      <c r="E34345" s="400"/>
      <c r="G34345" s="401"/>
      <c r="H34345" s="401"/>
      <c r="I34345" s="401"/>
      <c r="J34345" s="194"/>
      <c r="K34345" s="194"/>
      <c r="L34345" s="195"/>
      <c r="M34345" s="196"/>
      <c r="N34345" s="197"/>
      <c r="O34345" s="197"/>
      <c r="P34345" s="231"/>
    </row>
    <row r="34346" spans="2:16">
      <c r="B34346" s="351"/>
      <c r="C34346" s="398"/>
      <c r="D34346" s="399"/>
      <c r="E34346" s="400"/>
      <c r="G34346" s="401"/>
      <c r="H34346" s="401"/>
      <c r="I34346" s="401"/>
      <c r="J34346" s="194"/>
      <c r="K34346" s="194"/>
      <c r="L34346" s="195"/>
      <c r="M34346" s="196"/>
      <c r="N34346" s="197"/>
      <c r="O34346" s="197"/>
      <c r="P34346" s="231"/>
    </row>
    <row r="34347" spans="2:16">
      <c r="B34347" s="351"/>
      <c r="C34347" s="398"/>
      <c r="D34347" s="399"/>
      <c r="E34347" s="400"/>
      <c r="G34347" s="401"/>
      <c r="H34347" s="401"/>
      <c r="I34347" s="401"/>
      <c r="J34347" s="194"/>
      <c r="K34347" s="194"/>
      <c r="L34347" s="195"/>
      <c r="M34347" s="196"/>
      <c r="N34347" s="197"/>
      <c r="O34347" s="197"/>
      <c r="P34347" s="231"/>
    </row>
    <row r="34348" spans="2:16">
      <c r="B34348" s="351"/>
      <c r="C34348" s="398"/>
      <c r="D34348" s="399"/>
      <c r="E34348" s="400"/>
      <c r="G34348" s="401"/>
      <c r="H34348" s="401"/>
      <c r="I34348" s="401"/>
      <c r="J34348" s="194"/>
      <c r="K34348" s="194"/>
      <c r="L34348" s="195"/>
      <c r="M34348" s="196"/>
      <c r="N34348" s="197"/>
      <c r="O34348" s="197"/>
      <c r="P34348" s="231"/>
    </row>
    <row r="34349" spans="2:16">
      <c r="B34349" s="351"/>
      <c r="C34349" s="398"/>
      <c r="D34349" s="399"/>
      <c r="E34349" s="400"/>
      <c r="G34349" s="401"/>
      <c r="H34349" s="401"/>
      <c r="I34349" s="401"/>
      <c r="J34349" s="194"/>
      <c r="K34349" s="194"/>
      <c r="L34349" s="195"/>
      <c r="M34349" s="196"/>
      <c r="N34349" s="197"/>
      <c r="O34349" s="197"/>
      <c r="P34349" s="231"/>
    </row>
    <row r="34350" spans="2:16">
      <c r="B34350" s="351"/>
      <c r="C34350" s="398"/>
      <c r="D34350" s="399"/>
      <c r="E34350" s="400"/>
      <c r="G34350" s="401"/>
      <c r="H34350" s="401"/>
      <c r="I34350" s="401"/>
      <c r="J34350" s="194"/>
      <c r="K34350" s="194"/>
      <c r="L34350" s="195"/>
      <c r="M34350" s="196"/>
      <c r="N34350" s="197"/>
      <c r="O34350" s="197"/>
      <c r="P34350" s="231"/>
    </row>
    <row r="34351" spans="2:16">
      <c r="B34351" s="351"/>
      <c r="C34351" s="398"/>
      <c r="D34351" s="399"/>
      <c r="E34351" s="400"/>
      <c r="G34351" s="401"/>
      <c r="H34351" s="401"/>
      <c r="I34351" s="401"/>
      <c r="J34351" s="194"/>
      <c r="K34351" s="194"/>
      <c r="L34351" s="195"/>
      <c r="M34351" s="196"/>
      <c r="N34351" s="197"/>
      <c r="O34351" s="197"/>
      <c r="P34351" s="231"/>
    </row>
    <row r="34352" spans="2:16">
      <c r="B34352" s="351"/>
      <c r="C34352" s="398"/>
      <c r="D34352" s="399"/>
      <c r="E34352" s="400"/>
      <c r="G34352" s="401"/>
      <c r="H34352" s="401"/>
      <c r="I34352" s="401"/>
      <c r="J34352" s="194"/>
      <c r="K34352" s="194"/>
      <c r="L34352" s="195"/>
      <c r="M34352" s="196"/>
      <c r="N34352" s="197"/>
      <c r="O34352" s="197"/>
      <c r="P34352" s="231"/>
    </row>
    <row r="34353" spans="2:16">
      <c r="B34353" s="351"/>
      <c r="C34353" s="398"/>
      <c r="D34353" s="399"/>
      <c r="E34353" s="400"/>
      <c r="G34353" s="401"/>
      <c r="H34353" s="401"/>
      <c r="I34353" s="401"/>
      <c r="J34353" s="194"/>
      <c r="K34353" s="194"/>
      <c r="L34353" s="195"/>
      <c r="M34353" s="196"/>
      <c r="N34353" s="197"/>
      <c r="O34353" s="197"/>
      <c r="P34353" s="231"/>
    </row>
    <row r="34354" spans="2:16">
      <c r="B34354" s="351"/>
      <c r="C34354" s="398"/>
      <c r="D34354" s="399"/>
      <c r="E34354" s="400"/>
      <c r="G34354" s="401"/>
      <c r="H34354" s="401"/>
      <c r="I34354" s="401"/>
      <c r="J34354" s="194"/>
      <c r="K34354" s="194"/>
      <c r="L34354" s="195"/>
      <c r="M34354" s="196"/>
      <c r="N34354" s="197"/>
      <c r="O34354" s="197"/>
      <c r="P34354" s="231"/>
    </row>
    <row r="34355" spans="2:16">
      <c r="B34355" s="351"/>
      <c r="C34355" s="398"/>
      <c r="D34355" s="399"/>
      <c r="E34355" s="400"/>
      <c r="G34355" s="401"/>
      <c r="H34355" s="401"/>
      <c r="I34355" s="401"/>
      <c r="J34355" s="194"/>
      <c r="K34355" s="194"/>
      <c r="L34355" s="195"/>
      <c r="M34355" s="196"/>
      <c r="N34355" s="197"/>
      <c r="O34355" s="197"/>
      <c r="P34355" s="231"/>
    </row>
    <row r="34356" spans="2:16">
      <c r="B34356" s="351"/>
      <c r="C34356" s="398"/>
      <c r="D34356" s="399"/>
      <c r="E34356" s="400"/>
      <c r="G34356" s="401"/>
      <c r="H34356" s="401"/>
      <c r="I34356" s="401"/>
      <c r="J34356" s="194"/>
      <c r="K34356" s="194"/>
      <c r="L34356" s="195"/>
      <c r="M34356" s="196"/>
      <c r="N34356" s="197"/>
      <c r="O34356" s="197"/>
      <c r="P34356" s="231"/>
    </row>
    <row r="34357" spans="2:16">
      <c r="B34357" s="351"/>
      <c r="C34357" s="398"/>
      <c r="D34357" s="399"/>
      <c r="E34357" s="400"/>
      <c r="G34357" s="401"/>
      <c r="H34357" s="401"/>
      <c r="I34357" s="401"/>
      <c r="J34357" s="194"/>
      <c r="K34357" s="194"/>
      <c r="L34357" s="195"/>
      <c r="M34357" s="196"/>
      <c r="N34357" s="197"/>
      <c r="O34357" s="197"/>
      <c r="P34357" s="231"/>
    </row>
    <row r="34358" spans="2:16">
      <c r="B34358" s="351"/>
      <c r="C34358" s="398"/>
      <c r="D34358" s="399"/>
      <c r="E34358" s="400"/>
      <c r="G34358" s="401"/>
      <c r="H34358" s="401"/>
      <c r="I34358" s="401"/>
      <c r="J34358" s="194"/>
      <c r="K34358" s="194"/>
      <c r="L34358" s="195"/>
      <c r="M34358" s="196"/>
      <c r="N34358" s="197"/>
      <c r="O34358" s="197"/>
      <c r="P34358" s="231"/>
    </row>
    <row r="34359" spans="2:16">
      <c r="B34359" s="351"/>
      <c r="C34359" s="398"/>
      <c r="D34359" s="399"/>
      <c r="E34359" s="400"/>
      <c r="G34359" s="401"/>
      <c r="H34359" s="401"/>
      <c r="I34359" s="401"/>
      <c r="J34359" s="194"/>
      <c r="K34359" s="194"/>
      <c r="L34359" s="195"/>
      <c r="M34359" s="196"/>
      <c r="N34359" s="197"/>
      <c r="O34359" s="197"/>
      <c r="P34359" s="231"/>
    </row>
    <row r="34360" spans="2:16">
      <c r="B34360" s="351"/>
      <c r="C34360" s="398"/>
      <c r="D34360" s="399"/>
      <c r="E34360" s="400"/>
      <c r="G34360" s="401"/>
      <c r="H34360" s="401"/>
      <c r="I34360" s="401"/>
      <c r="J34360" s="194"/>
      <c r="K34360" s="194"/>
      <c r="L34360" s="195"/>
      <c r="M34360" s="196"/>
      <c r="N34360" s="197"/>
      <c r="O34360" s="197"/>
      <c r="P34360" s="231"/>
    </row>
    <row r="34361" spans="2:16">
      <c r="B34361" s="351"/>
      <c r="C34361" s="398"/>
      <c r="D34361" s="399"/>
      <c r="E34361" s="400"/>
      <c r="G34361" s="401"/>
      <c r="H34361" s="401"/>
      <c r="I34361" s="401"/>
      <c r="J34361" s="194"/>
      <c r="K34361" s="194"/>
      <c r="L34361" s="195"/>
      <c r="M34361" s="196"/>
      <c r="N34361" s="197"/>
      <c r="O34361" s="197"/>
      <c r="P34361" s="231"/>
    </row>
    <row r="34362" spans="2:16">
      <c r="B34362" s="351"/>
      <c r="C34362" s="398"/>
      <c r="D34362" s="399"/>
      <c r="E34362" s="400"/>
      <c r="G34362" s="401"/>
      <c r="H34362" s="401"/>
      <c r="I34362" s="401"/>
      <c r="J34362" s="194"/>
      <c r="K34362" s="194"/>
      <c r="L34362" s="195"/>
      <c r="M34362" s="196"/>
      <c r="N34362" s="197"/>
      <c r="O34362" s="197"/>
      <c r="P34362" s="231"/>
    </row>
    <row r="34363" spans="2:16">
      <c r="B34363" s="351"/>
      <c r="C34363" s="398"/>
      <c r="D34363" s="399"/>
      <c r="E34363" s="400"/>
      <c r="G34363" s="401"/>
      <c r="H34363" s="401"/>
      <c r="I34363" s="401"/>
      <c r="J34363" s="194"/>
      <c r="K34363" s="194"/>
      <c r="L34363" s="195"/>
      <c r="M34363" s="196"/>
      <c r="N34363" s="197"/>
      <c r="O34363" s="197"/>
      <c r="P34363" s="231"/>
    </row>
    <row r="34364" spans="2:16">
      <c r="B34364" s="351"/>
      <c r="C34364" s="398"/>
      <c r="D34364" s="399"/>
      <c r="E34364" s="400"/>
      <c r="G34364" s="401"/>
      <c r="H34364" s="401"/>
      <c r="I34364" s="401"/>
      <c r="J34364" s="194"/>
      <c r="K34364" s="194"/>
      <c r="L34364" s="195"/>
      <c r="M34364" s="196"/>
      <c r="N34364" s="197"/>
      <c r="O34364" s="197"/>
      <c r="P34364" s="231"/>
    </row>
    <row r="34365" spans="2:16">
      <c r="B34365" s="351"/>
      <c r="C34365" s="398"/>
      <c r="D34365" s="399"/>
      <c r="E34365" s="400"/>
      <c r="G34365" s="401"/>
      <c r="H34365" s="401"/>
      <c r="I34365" s="401"/>
      <c r="J34365" s="194"/>
      <c r="K34365" s="194"/>
      <c r="L34365" s="195"/>
      <c r="M34365" s="196"/>
      <c r="N34365" s="197"/>
      <c r="O34365" s="197"/>
      <c r="P34365" s="231"/>
    </row>
    <row r="34366" spans="2:16">
      <c r="B34366" s="351"/>
      <c r="C34366" s="398"/>
      <c r="D34366" s="399"/>
      <c r="E34366" s="400"/>
      <c r="G34366" s="401"/>
      <c r="H34366" s="401"/>
      <c r="I34366" s="401"/>
      <c r="J34366" s="194"/>
      <c r="K34366" s="194"/>
      <c r="L34366" s="195"/>
      <c r="M34366" s="196"/>
      <c r="N34366" s="197"/>
      <c r="O34366" s="197"/>
      <c r="P34366" s="231"/>
    </row>
    <row r="34367" spans="2:16">
      <c r="B34367" s="351"/>
      <c r="C34367" s="398"/>
      <c r="D34367" s="399"/>
      <c r="E34367" s="400"/>
      <c r="G34367" s="401"/>
      <c r="H34367" s="401"/>
      <c r="I34367" s="401"/>
      <c r="J34367" s="194"/>
      <c r="K34367" s="194"/>
      <c r="L34367" s="195"/>
      <c r="M34367" s="196"/>
      <c r="N34367" s="197"/>
      <c r="O34367" s="197"/>
      <c r="P34367" s="231"/>
    </row>
    <row r="34368" spans="2:16">
      <c r="B34368" s="351"/>
      <c r="C34368" s="398"/>
      <c r="D34368" s="399"/>
      <c r="E34368" s="400"/>
      <c r="G34368" s="401"/>
      <c r="H34368" s="401"/>
      <c r="I34368" s="401"/>
      <c r="J34368" s="194"/>
      <c r="K34368" s="194"/>
      <c r="L34368" s="195"/>
      <c r="M34368" s="196"/>
      <c r="N34368" s="197"/>
      <c r="O34368" s="197"/>
      <c r="P34368" s="231"/>
    </row>
    <row r="34369" spans="2:16">
      <c r="B34369" s="351"/>
      <c r="C34369" s="398"/>
      <c r="D34369" s="399"/>
      <c r="E34369" s="400"/>
      <c r="G34369" s="401"/>
      <c r="H34369" s="401"/>
      <c r="I34369" s="401"/>
      <c r="J34369" s="194"/>
      <c r="K34369" s="194"/>
      <c r="L34369" s="195"/>
      <c r="M34369" s="196"/>
      <c r="N34369" s="197"/>
      <c r="O34369" s="197"/>
      <c r="P34369" s="231"/>
    </row>
    <row r="34370" spans="2:16">
      <c r="B34370" s="351"/>
      <c r="C34370" s="398"/>
      <c r="D34370" s="399"/>
      <c r="E34370" s="400"/>
      <c r="G34370" s="401"/>
      <c r="H34370" s="401"/>
      <c r="I34370" s="401"/>
      <c r="J34370" s="194"/>
      <c r="K34370" s="194"/>
      <c r="L34370" s="195"/>
      <c r="M34370" s="196"/>
      <c r="N34370" s="197"/>
      <c r="O34370" s="197"/>
      <c r="P34370" s="231"/>
    </row>
    <row r="34371" spans="2:16">
      <c r="B34371" s="351"/>
      <c r="C34371" s="398"/>
      <c r="D34371" s="399"/>
      <c r="E34371" s="400"/>
      <c r="G34371" s="401"/>
      <c r="H34371" s="401"/>
      <c r="I34371" s="401"/>
      <c r="J34371" s="194"/>
      <c r="K34371" s="194"/>
      <c r="L34371" s="195"/>
      <c r="M34371" s="196"/>
      <c r="N34371" s="197"/>
      <c r="O34371" s="197"/>
      <c r="P34371" s="231"/>
    </row>
    <row r="34372" spans="2:16">
      <c r="B34372" s="351"/>
      <c r="C34372" s="398"/>
      <c r="D34372" s="399"/>
      <c r="E34372" s="400"/>
      <c r="G34372" s="401"/>
      <c r="H34372" s="401"/>
      <c r="I34372" s="401"/>
      <c r="J34372" s="194"/>
      <c r="K34372" s="194"/>
      <c r="L34372" s="195"/>
      <c r="M34372" s="196"/>
      <c r="N34372" s="197"/>
      <c r="O34372" s="197"/>
      <c r="P34372" s="231"/>
    </row>
    <row r="34373" spans="2:16">
      <c r="B34373" s="351"/>
      <c r="C34373" s="398"/>
      <c r="D34373" s="399"/>
      <c r="E34373" s="400"/>
      <c r="G34373" s="401"/>
      <c r="H34373" s="401"/>
      <c r="I34373" s="401"/>
      <c r="J34373" s="194"/>
      <c r="K34373" s="194"/>
      <c r="L34373" s="195"/>
      <c r="M34373" s="196"/>
      <c r="N34373" s="197"/>
      <c r="O34373" s="197"/>
      <c r="P34373" s="231"/>
    </row>
    <row r="34374" spans="2:16">
      <c r="B34374" s="351"/>
      <c r="C34374" s="398"/>
      <c r="D34374" s="399"/>
      <c r="E34374" s="400"/>
      <c r="G34374" s="401"/>
      <c r="H34374" s="401"/>
      <c r="I34374" s="401"/>
      <c r="J34374" s="194"/>
      <c r="K34374" s="194"/>
      <c r="L34374" s="195"/>
      <c r="M34374" s="196"/>
      <c r="N34374" s="197"/>
      <c r="O34374" s="197"/>
      <c r="P34374" s="231"/>
    </row>
    <row r="34375" spans="2:16">
      <c r="B34375" s="351"/>
      <c r="C34375" s="398"/>
      <c r="D34375" s="399"/>
      <c r="E34375" s="400"/>
      <c r="G34375" s="401"/>
      <c r="H34375" s="401"/>
      <c r="I34375" s="401"/>
      <c r="J34375" s="194"/>
      <c r="K34375" s="194"/>
      <c r="L34375" s="195"/>
      <c r="M34375" s="196"/>
      <c r="N34375" s="197"/>
      <c r="O34375" s="197"/>
      <c r="P34375" s="231"/>
    </row>
    <row r="34376" spans="2:16">
      <c r="B34376" s="351"/>
      <c r="C34376" s="398"/>
      <c r="D34376" s="399"/>
      <c r="E34376" s="400"/>
      <c r="G34376" s="401"/>
      <c r="H34376" s="401"/>
      <c r="I34376" s="401"/>
      <c r="J34376" s="194"/>
      <c r="K34376" s="194"/>
      <c r="L34376" s="195"/>
      <c r="M34376" s="196"/>
      <c r="N34376" s="197"/>
      <c r="O34376" s="197"/>
      <c r="P34376" s="231"/>
    </row>
    <row r="34377" spans="2:16">
      <c r="B34377" s="351"/>
      <c r="C34377" s="398"/>
      <c r="D34377" s="399"/>
      <c r="E34377" s="400"/>
      <c r="G34377" s="401"/>
      <c r="H34377" s="401"/>
      <c r="I34377" s="401"/>
      <c r="J34377" s="194"/>
      <c r="K34377" s="194"/>
      <c r="L34377" s="195"/>
      <c r="M34377" s="196"/>
      <c r="N34377" s="197"/>
      <c r="O34377" s="197"/>
      <c r="P34377" s="231"/>
    </row>
    <row r="34378" spans="2:16">
      <c r="B34378" s="351"/>
      <c r="C34378" s="398"/>
      <c r="D34378" s="399"/>
      <c r="E34378" s="400"/>
      <c r="G34378" s="401"/>
      <c r="H34378" s="401"/>
      <c r="I34378" s="401"/>
      <c r="J34378" s="194"/>
      <c r="K34378" s="194"/>
      <c r="L34378" s="195"/>
      <c r="M34378" s="196"/>
      <c r="N34378" s="197"/>
      <c r="O34378" s="197"/>
      <c r="P34378" s="231"/>
    </row>
    <row r="34379" spans="2:16">
      <c r="B34379" s="351"/>
      <c r="C34379" s="398"/>
      <c r="D34379" s="399"/>
      <c r="E34379" s="400"/>
      <c r="G34379" s="401"/>
      <c r="H34379" s="401"/>
      <c r="I34379" s="401"/>
      <c r="J34379" s="194"/>
      <c r="K34379" s="194"/>
      <c r="L34379" s="195"/>
      <c r="M34379" s="196"/>
      <c r="N34379" s="197"/>
      <c r="O34379" s="197"/>
      <c r="P34379" s="231"/>
    </row>
    <row r="34380" spans="2:16">
      <c r="B34380" s="351"/>
      <c r="C34380" s="398"/>
      <c r="D34380" s="399"/>
      <c r="E34380" s="400"/>
      <c r="G34380" s="401"/>
      <c r="H34380" s="401"/>
      <c r="I34380" s="401"/>
      <c r="J34380" s="194"/>
      <c r="K34380" s="194"/>
      <c r="L34380" s="195"/>
      <c r="M34380" s="196"/>
      <c r="N34380" s="197"/>
      <c r="O34380" s="197"/>
      <c r="P34380" s="231"/>
    </row>
    <row r="34381" spans="2:16">
      <c r="B34381" s="351"/>
      <c r="C34381" s="398"/>
      <c r="D34381" s="399"/>
      <c r="E34381" s="400"/>
      <c r="G34381" s="401"/>
      <c r="H34381" s="401"/>
      <c r="I34381" s="401"/>
      <c r="J34381" s="194"/>
      <c r="K34381" s="194"/>
      <c r="L34381" s="195"/>
      <c r="M34381" s="196"/>
      <c r="N34381" s="197"/>
      <c r="O34381" s="197"/>
      <c r="P34381" s="231"/>
    </row>
    <row r="34382" spans="2:16">
      <c r="B34382" s="351"/>
      <c r="C34382" s="398"/>
      <c r="D34382" s="399"/>
      <c r="E34382" s="400"/>
      <c r="G34382" s="401"/>
      <c r="H34382" s="401"/>
      <c r="I34382" s="401"/>
      <c r="J34382" s="194"/>
      <c r="K34382" s="194"/>
      <c r="L34382" s="195"/>
      <c r="M34382" s="196"/>
      <c r="N34382" s="197"/>
      <c r="O34382" s="197"/>
      <c r="P34382" s="231"/>
    </row>
    <row r="34383" spans="2:16">
      <c r="B34383" s="351"/>
      <c r="C34383" s="398"/>
      <c r="D34383" s="399"/>
      <c r="E34383" s="400"/>
      <c r="G34383" s="401"/>
      <c r="H34383" s="401"/>
      <c r="I34383" s="401"/>
      <c r="J34383" s="194"/>
      <c r="K34383" s="194"/>
      <c r="L34383" s="195"/>
      <c r="M34383" s="196"/>
      <c r="N34383" s="197"/>
      <c r="O34383" s="197"/>
      <c r="P34383" s="231"/>
    </row>
    <row r="34384" spans="2:16">
      <c r="B34384" s="351"/>
      <c r="C34384" s="398"/>
      <c r="D34384" s="399"/>
      <c r="E34384" s="400"/>
      <c r="G34384" s="401"/>
      <c r="H34384" s="401"/>
      <c r="I34384" s="401"/>
      <c r="J34384" s="194"/>
      <c r="K34384" s="194"/>
      <c r="L34384" s="195"/>
      <c r="M34384" s="196"/>
      <c r="N34384" s="197"/>
      <c r="O34384" s="197"/>
      <c r="P34384" s="231"/>
    </row>
    <row r="34385" spans="2:16">
      <c r="B34385" s="351"/>
      <c r="C34385" s="398"/>
      <c r="D34385" s="399"/>
      <c r="E34385" s="400"/>
      <c r="G34385" s="401"/>
      <c r="H34385" s="401"/>
      <c r="I34385" s="401"/>
      <c r="J34385" s="194"/>
      <c r="K34385" s="194"/>
      <c r="L34385" s="195"/>
      <c r="M34385" s="196"/>
      <c r="N34385" s="197"/>
      <c r="O34385" s="197"/>
      <c r="P34385" s="231"/>
    </row>
    <row r="34386" spans="2:16">
      <c r="B34386" s="351"/>
      <c r="C34386" s="398"/>
      <c r="D34386" s="399"/>
      <c r="E34386" s="400"/>
      <c r="G34386" s="401"/>
      <c r="H34386" s="401"/>
      <c r="I34386" s="401"/>
      <c r="J34386" s="194"/>
      <c r="K34386" s="194"/>
      <c r="L34386" s="195"/>
      <c r="M34386" s="196"/>
      <c r="N34386" s="197"/>
      <c r="O34386" s="197"/>
      <c r="P34386" s="231"/>
    </row>
    <row r="34387" spans="2:16">
      <c r="B34387" s="351"/>
      <c r="C34387" s="398"/>
      <c r="D34387" s="399"/>
      <c r="E34387" s="400"/>
      <c r="G34387" s="401"/>
      <c r="H34387" s="401"/>
      <c r="I34387" s="401"/>
      <c r="J34387" s="194"/>
      <c r="K34387" s="194"/>
      <c r="L34387" s="195"/>
      <c r="M34387" s="196"/>
      <c r="N34387" s="197"/>
      <c r="O34387" s="197"/>
      <c r="P34387" s="231"/>
    </row>
    <row r="34388" spans="2:16">
      <c r="B34388" s="351"/>
      <c r="C34388" s="398"/>
      <c r="D34388" s="399"/>
      <c r="E34388" s="400"/>
      <c r="G34388" s="401"/>
      <c r="H34388" s="401"/>
      <c r="I34388" s="401"/>
      <c r="J34388" s="194"/>
      <c r="K34388" s="194"/>
      <c r="L34388" s="195"/>
      <c r="M34388" s="196"/>
      <c r="N34388" s="197"/>
      <c r="O34388" s="197"/>
      <c r="P34388" s="231"/>
    </row>
    <row r="34389" spans="2:16">
      <c r="B34389" s="351"/>
      <c r="C34389" s="398"/>
      <c r="D34389" s="399"/>
      <c r="E34389" s="400"/>
      <c r="G34389" s="401"/>
      <c r="H34389" s="401"/>
      <c r="I34389" s="401"/>
      <c r="J34389" s="194"/>
      <c r="K34389" s="194"/>
      <c r="L34389" s="195"/>
      <c r="M34389" s="196"/>
      <c r="N34389" s="197"/>
      <c r="O34389" s="197"/>
      <c r="P34389" s="231"/>
    </row>
    <row r="34390" spans="2:16">
      <c r="B34390" s="351"/>
      <c r="C34390" s="398"/>
      <c r="D34390" s="399"/>
      <c r="E34390" s="400"/>
      <c r="G34390" s="401"/>
      <c r="H34390" s="401"/>
      <c r="I34390" s="401"/>
      <c r="J34390" s="194"/>
      <c r="K34390" s="194"/>
      <c r="L34390" s="195"/>
      <c r="M34390" s="196"/>
      <c r="N34390" s="197"/>
      <c r="O34390" s="197"/>
      <c r="P34390" s="231"/>
    </row>
    <row r="34391" spans="2:16">
      <c r="B34391" s="351"/>
      <c r="C34391" s="398"/>
      <c r="D34391" s="399"/>
      <c r="E34391" s="400"/>
      <c r="G34391" s="401"/>
      <c r="H34391" s="401"/>
      <c r="I34391" s="401"/>
      <c r="J34391" s="194"/>
      <c r="K34391" s="194"/>
      <c r="L34391" s="195"/>
      <c r="M34391" s="196"/>
      <c r="N34391" s="197"/>
      <c r="O34391" s="197"/>
      <c r="P34391" s="231"/>
    </row>
    <row r="34392" spans="2:16">
      <c r="B34392" s="402"/>
      <c r="C34392" s="398"/>
      <c r="D34392" s="404"/>
      <c r="E34392" s="405"/>
      <c r="G34392" s="406"/>
      <c r="H34392" s="406"/>
      <c r="I34392" s="406"/>
      <c r="J34392" s="194"/>
      <c r="K34392" s="194"/>
      <c r="L34392" s="195"/>
      <c r="M34392" s="196"/>
      <c r="N34392" s="197"/>
      <c r="O34392" s="197"/>
      <c r="P34392" s="221"/>
    </row>
    <row r="34393" spans="2:16">
      <c r="B34393" s="351"/>
      <c r="C34393" s="398"/>
      <c r="D34393" s="399"/>
      <c r="E34393" s="400"/>
      <c r="G34393" s="401"/>
      <c r="H34393" s="401"/>
      <c r="I34393" s="401"/>
      <c r="J34393" s="194"/>
      <c r="K34393" s="194"/>
      <c r="L34393" s="195"/>
      <c r="M34393" s="196"/>
      <c r="N34393" s="197"/>
      <c r="O34393" s="197"/>
      <c r="P34393" s="231"/>
    </row>
    <row r="34394" spans="2:16">
      <c r="B34394" s="351"/>
      <c r="C34394" s="398"/>
      <c r="D34394" s="399"/>
      <c r="E34394" s="400"/>
      <c r="G34394" s="401"/>
      <c r="H34394" s="401"/>
      <c r="I34394" s="401"/>
      <c r="J34394" s="194"/>
      <c r="K34394" s="194"/>
      <c r="L34394" s="195"/>
      <c r="M34394" s="196"/>
      <c r="N34394" s="197"/>
      <c r="O34394" s="197"/>
      <c r="P34394" s="231"/>
    </row>
    <row r="34395" spans="2:16">
      <c r="B34395" s="351"/>
      <c r="C34395" s="398"/>
      <c r="D34395" s="399"/>
      <c r="E34395" s="400"/>
      <c r="G34395" s="401"/>
      <c r="H34395" s="401"/>
      <c r="I34395" s="401"/>
      <c r="J34395" s="194"/>
      <c r="K34395" s="194"/>
      <c r="L34395" s="195"/>
      <c r="M34395" s="196"/>
      <c r="N34395" s="197"/>
      <c r="O34395" s="197"/>
      <c r="P34395" s="231"/>
    </row>
    <row r="34396" spans="2:16">
      <c r="B34396" s="351"/>
      <c r="C34396" s="398"/>
      <c r="D34396" s="399"/>
      <c r="E34396" s="400"/>
      <c r="G34396" s="401"/>
      <c r="H34396" s="401"/>
      <c r="I34396" s="401"/>
      <c r="J34396" s="194"/>
      <c r="K34396" s="194"/>
      <c r="L34396" s="195"/>
      <c r="M34396" s="196"/>
      <c r="N34396" s="197"/>
      <c r="O34396" s="197"/>
      <c r="P34396" s="231"/>
    </row>
    <row r="34397" spans="2:16">
      <c r="B34397" s="351"/>
      <c r="C34397" s="398"/>
      <c r="D34397" s="399"/>
      <c r="E34397" s="400"/>
      <c r="G34397" s="401"/>
      <c r="H34397" s="401"/>
      <c r="I34397" s="401"/>
      <c r="J34397" s="194"/>
      <c r="K34397" s="194"/>
      <c r="L34397" s="195"/>
      <c r="M34397" s="196"/>
      <c r="N34397" s="197"/>
      <c r="O34397" s="197"/>
      <c r="P34397" s="231"/>
    </row>
    <row r="34398" spans="2:16">
      <c r="B34398" s="351"/>
      <c r="C34398" s="398"/>
      <c r="D34398" s="399"/>
      <c r="E34398" s="400"/>
      <c r="G34398" s="401"/>
      <c r="H34398" s="401"/>
      <c r="I34398" s="401"/>
      <c r="J34398" s="194"/>
      <c r="K34398" s="194"/>
      <c r="L34398" s="195"/>
      <c r="M34398" s="196"/>
      <c r="N34398" s="197"/>
      <c r="O34398" s="197"/>
      <c r="P34398" s="231"/>
    </row>
    <row r="34399" spans="2:16">
      <c r="B34399" s="351"/>
      <c r="C34399" s="398"/>
      <c r="D34399" s="399"/>
      <c r="E34399" s="400"/>
      <c r="G34399" s="401"/>
      <c r="H34399" s="401"/>
      <c r="I34399" s="401"/>
      <c r="J34399" s="194"/>
      <c r="K34399" s="194"/>
      <c r="L34399" s="195"/>
      <c r="M34399" s="196"/>
      <c r="N34399" s="197"/>
      <c r="O34399" s="197"/>
      <c r="P34399" s="231"/>
    </row>
    <row r="34400" spans="2:16">
      <c r="B34400" s="351"/>
      <c r="C34400" s="398"/>
      <c r="D34400" s="399"/>
      <c r="E34400" s="400"/>
      <c r="G34400" s="401"/>
      <c r="H34400" s="401"/>
      <c r="I34400" s="401"/>
      <c r="J34400" s="194"/>
      <c r="K34400" s="194"/>
      <c r="L34400" s="195"/>
      <c r="M34400" s="196"/>
      <c r="N34400" s="197"/>
      <c r="O34400" s="197"/>
      <c r="P34400" s="231"/>
    </row>
    <row r="34401" spans="2:16">
      <c r="B34401" s="351"/>
      <c r="C34401" s="398"/>
      <c r="D34401" s="399"/>
      <c r="E34401" s="400"/>
      <c r="G34401" s="401"/>
      <c r="H34401" s="401"/>
      <c r="I34401" s="401"/>
      <c r="J34401" s="194"/>
      <c r="K34401" s="194"/>
      <c r="L34401" s="195"/>
      <c r="M34401" s="196"/>
      <c r="N34401" s="197"/>
      <c r="O34401" s="197"/>
      <c r="P34401" s="231"/>
    </row>
    <row r="34402" spans="2:16">
      <c r="B34402" s="351"/>
      <c r="C34402" s="398"/>
      <c r="D34402" s="399"/>
      <c r="E34402" s="400"/>
      <c r="G34402" s="401"/>
      <c r="H34402" s="401"/>
      <c r="I34402" s="401"/>
      <c r="J34402" s="194"/>
      <c r="K34402" s="194"/>
      <c r="L34402" s="195"/>
      <c r="M34402" s="196"/>
      <c r="N34402" s="197"/>
      <c r="O34402" s="197"/>
      <c r="P34402" s="231"/>
    </row>
    <row r="34403" spans="2:16">
      <c r="B34403" s="351"/>
      <c r="C34403" s="398"/>
      <c r="D34403" s="399"/>
      <c r="E34403" s="400"/>
      <c r="G34403" s="401"/>
      <c r="H34403" s="401"/>
      <c r="I34403" s="401"/>
      <c r="J34403" s="194"/>
      <c r="K34403" s="194"/>
      <c r="L34403" s="195"/>
      <c r="M34403" s="196"/>
      <c r="N34403" s="197"/>
      <c r="O34403" s="197"/>
      <c r="P34403" s="231"/>
    </row>
    <row r="34404" spans="2:16">
      <c r="B34404" s="351"/>
      <c r="C34404" s="398"/>
      <c r="D34404" s="399"/>
      <c r="E34404" s="400"/>
      <c r="G34404" s="401"/>
      <c r="H34404" s="401"/>
      <c r="I34404" s="401"/>
      <c r="J34404" s="194"/>
      <c r="K34404" s="194"/>
      <c r="L34404" s="195"/>
      <c r="M34404" s="196"/>
      <c r="N34404" s="197"/>
      <c r="O34404" s="197"/>
      <c r="P34404" s="231"/>
    </row>
    <row r="34405" spans="2:16">
      <c r="B34405" s="351"/>
      <c r="C34405" s="398"/>
      <c r="D34405" s="399"/>
      <c r="E34405" s="400"/>
      <c r="G34405" s="401"/>
      <c r="H34405" s="401"/>
      <c r="I34405" s="401"/>
      <c r="J34405" s="194"/>
      <c r="K34405" s="194"/>
      <c r="L34405" s="195"/>
      <c r="M34405" s="196"/>
      <c r="N34405" s="197"/>
      <c r="O34405" s="197"/>
      <c r="P34405" s="231"/>
    </row>
    <row r="34406" spans="2:16">
      <c r="B34406" s="351"/>
      <c r="C34406" s="398"/>
      <c r="D34406" s="399"/>
      <c r="E34406" s="400"/>
      <c r="G34406" s="401"/>
      <c r="H34406" s="401"/>
      <c r="I34406" s="401"/>
      <c r="J34406" s="194"/>
      <c r="K34406" s="194"/>
      <c r="L34406" s="195"/>
      <c r="M34406" s="196"/>
      <c r="N34406" s="197"/>
      <c r="O34406" s="197"/>
      <c r="P34406" s="231"/>
    </row>
    <row r="34407" spans="2:16">
      <c r="B34407" s="351"/>
      <c r="C34407" s="398"/>
      <c r="D34407" s="399"/>
      <c r="E34407" s="400"/>
      <c r="G34407" s="401"/>
      <c r="H34407" s="401"/>
      <c r="I34407" s="401"/>
      <c r="J34407" s="194"/>
      <c r="K34407" s="194"/>
      <c r="L34407" s="195"/>
      <c r="M34407" s="196"/>
      <c r="N34407" s="197"/>
      <c r="O34407" s="197"/>
      <c r="P34407" s="231"/>
    </row>
    <row r="34408" spans="2:16">
      <c r="B34408" s="351"/>
      <c r="C34408" s="398"/>
      <c r="D34408" s="399"/>
      <c r="E34408" s="400"/>
      <c r="G34408" s="401"/>
      <c r="H34408" s="401"/>
      <c r="I34408" s="401"/>
      <c r="J34408" s="194"/>
      <c r="K34408" s="194"/>
      <c r="L34408" s="195"/>
      <c r="M34408" s="196"/>
      <c r="N34408" s="197"/>
      <c r="O34408" s="197"/>
      <c r="P34408" s="231"/>
    </row>
    <row r="34409" spans="2:16">
      <c r="B34409" s="351"/>
      <c r="C34409" s="398"/>
      <c r="D34409" s="399"/>
      <c r="E34409" s="400"/>
      <c r="G34409" s="401"/>
      <c r="H34409" s="401"/>
      <c r="I34409" s="401"/>
      <c r="J34409" s="194"/>
      <c r="K34409" s="194"/>
      <c r="L34409" s="195"/>
      <c r="M34409" s="196"/>
      <c r="N34409" s="197"/>
      <c r="O34409" s="197"/>
      <c r="P34409" s="231"/>
    </row>
    <row r="34410" spans="2:16">
      <c r="B34410" s="351"/>
      <c r="C34410" s="398"/>
      <c r="D34410" s="399"/>
      <c r="E34410" s="400"/>
      <c r="G34410" s="401"/>
      <c r="H34410" s="401"/>
      <c r="I34410" s="401"/>
      <c r="J34410" s="194"/>
      <c r="K34410" s="194"/>
      <c r="L34410" s="195"/>
      <c r="M34410" s="196"/>
      <c r="N34410" s="197"/>
      <c r="O34410" s="197"/>
      <c r="P34410" s="231"/>
    </row>
    <row r="34411" spans="2:16">
      <c r="B34411" s="351"/>
      <c r="C34411" s="398"/>
      <c r="D34411" s="399"/>
      <c r="E34411" s="400"/>
      <c r="G34411" s="401"/>
      <c r="H34411" s="401"/>
      <c r="I34411" s="401"/>
      <c r="J34411" s="194"/>
      <c r="K34411" s="194"/>
      <c r="L34411" s="195"/>
      <c r="M34411" s="196"/>
      <c r="N34411" s="197"/>
      <c r="O34411" s="197"/>
      <c r="P34411" s="231"/>
    </row>
    <row r="34412" spans="2:16">
      <c r="B34412" s="351"/>
      <c r="C34412" s="398"/>
      <c r="D34412" s="399"/>
      <c r="E34412" s="400"/>
      <c r="G34412" s="401"/>
      <c r="H34412" s="401"/>
      <c r="I34412" s="401"/>
      <c r="J34412" s="194"/>
      <c r="K34412" s="194"/>
      <c r="L34412" s="195"/>
      <c r="M34412" s="196"/>
      <c r="N34412" s="197"/>
      <c r="O34412" s="197"/>
      <c r="P34412" s="231"/>
    </row>
    <row r="34413" spans="2:16">
      <c r="B34413" s="351"/>
      <c r="C34413" s="398"/>
      <c r="D34413" s="399"/>
      <c r="E34413" s="400"/>
      <c r="G34413" s="401"/>
      <c r="H34413" s="401"/>
      <c r="I34413" s="401"/>
      <c r="J34413" s="194"/>
      <c r="K34413" s="194"/>
      <c r="L34413" s="195"/>
      <c r="M34413" s="196"/>
      <c r="N34413" s="197"/>
      <c r="O34413" s="197"/>
      <c r="P34413" s="231"/>
    </row>
    <row r="34414" spans="2:16">
      <c r="B34414" s="351"/>
      <c r="C34414" s="398"/>
      <c r="D34414" s="399"/>
      <c r="E34414" s="400"/>
      <c r="G34414" s="401"/>
      <c r="H34414" s="401"/>
      <c r="I34414" s="401"/>
      <c r="J34414" s="194"/>
      <c r="K34414" s="194"/>
      <c r="L34414" s="195"/>
      <c r="M34414" s="196"/>
      <c r="N34414" s="197"/>
      <c r="O34414" s="197"/>
      <c r="P34414" s="231"/>
    </row>
    <row r="34415" spans="2:16">
      <c r="B34415" s="351"/>
      <c r="C34415" s="398"/>
      <c r="D34415" s="399"/>
      <c r="E34415" s="400"/>
      <c r="G34415" s="401"/>
      <c r="H34415" s="401"/>
      <c r="I34415" s="401"/>
      <c r="J34415" s="194"/>
      <c r="K34415" s="194"/>
      <c r="L34415" s="195"/>
      <c r="M34415" s="196"/>
      <c r="N34415" s="197"/>
      <c r="O34415" s="197"/>
      <c r="P34415" s="231"/>
    </row>
    <row r="34416" spans="2:16">
      <c r="B34416" s="351"/>
      <c r="C34416" s="398"/>
      <c r="D34416" s="399"/>
      <c r="E34416" s="400"/>
      <c r="G34416" s="401"/>
      <c r="H34416" s="401"/>
      <c r="I34416" s="401"/>
      <c r="J34416" s="194"/>
      <c r="K34416" s="194"/>
      <c r="L34416" s="195"/>
      <c r="M34416" s="196"/>
      <c r="N34416" s="197"/>
      <c r="O34416" s="197"/>
      <c r="P34416" s="231"/>
    </row>
    <row r="34417" spans="2:16">
      <c r="B34417" s="351"/>
      <c r="C34417" s="398"/>
      <c r="D34417" s="399"/>
      <c r="E34417" s="400"/>
      <c r="G34417" s="401"/>
      <c r="H34417" s="401"/>
      <c r="I34417" s="401"/>
      <c r="J34417" s="194"/>
      <c r="K34417" s="194"/>
      <c r="L34417" s="195"/>
      <c r="M34417" s="196"/>
      <c r="N34417" s="197"/>
      <c r="O34417" s="197"/>
      <c r="P34417" s="231"/>
    </row>
    <row r="34418" spans="2:16">
      <c r="B34418" s="351"/>
      <c r="C34418" s="398"/>
      <c r="D34418" s="399"/>
      <c r="E34418" s="400"/>
      <c r="G34418" s="401"/>
      <c r="H34418" s="401"/>
      <c r="I34418" s="401"/>
      <c r="J34418" s="194"/>
      <c r="K34418" s="194"/>
      <c r="L34418" s="195"/>
      <c r="M34418" s="196"/>
      <c r="N34418" s="197"/>
      <c r="O34418" s="197"/>
      <c r="P34418" s="231"/>
    </row>
    <row r="34419" spans="2:16">
      <c r="B34419" s="351"/>
      <c r="C34419" s="398"/>
      <c r="D34419" s="399"/>
      <c r="E34419" s="400"/>
      <c r="G34419" s="401"/>
      <c r="H34419" s="401"/>
      <c r="I34419" s="401"/>
      <c r="J34419" s="194"/>
      <c r="K34419" s="194"/>
      <c r="L34419" s="195"/>
      <c r="M34419" s="196"/>
      <c r="N34419" s="197"/>
      <c r="O34419" s="197"/>
      <c r="P34419" s="231"/>
    </row>
    <row r="34420" spans="2:16">
      <c r="B34420" s="351"/>
      <c r="C34420" s="398"/>
      <c r="D34420" s="399"/>
      <c r="E34420" s="400"/>
      <c r="G34420" s="401"/>
      <c r="H34420" s="401"/>
      <c r="I34420" s="401"/>
      <c r="J34420" s="194"/>
      <c r="K34420" s="194"/>
      <c r="L34420" s="195"/>
      <c r="M34420" s="196"/>
      <c r="N34420" s="197"/>
      <c r="O34420" s="197"/>
      <c r="P34420" s="231"/>
    </row>
    <row r="34421" spans="2:16">
      <c r="B34421" s="351"/>
      <c r="C34421" s="398"/>
      <c r="D34421" s="399"/>
      <c r="E34421" s="400"/>
      <c r="G34421" s="401"/>
      <c r="H34421" s="401"/>
      <c r="I34421" s="401"/>
      <c r="J34421" s="194"/>
      <c r="K34421" s="194"/>
      <c r="L34421" s="195"/>
      <c r="M34421" s="196"/>
      <c r="N34421" s="197"/>
      <c r="O34421" s="197"/>
      <c r="P34421" s="231"/>
    </row>
    <row r="34422" spans="2:16">
      <c r="B34422" s="351"/>
      <c r="C34422" s="398"/>
      <c r="D34422" s="399"/>
      <c r="E34422" s="400"/>
      <c r="G34422" s="401"/>
      <c r="H34422" s="401"/>
      <c r="I34422" s="401"/>
      <c r="J34422" s="194"/>
      <c r="K34422" s="194"/>
      <c r="L34422" s="195"/>
      <c r="M34422" s="196"/>
      <c r="N34422" s="197"/>
      <c r="O34422" s="197"/>
      <c r="P34422" s="231"/>
    </row>
    <row r="34423" spans="2:16">
      <c r="B34423" s="351"/>
      <c r="C34423" s="398"/>
      <c r="D34423" s="399"/>
      <c r="E34423" s="400"/>
      <c r="G34423" s="401"/>
      <c r="H34423" s="401"/>
      <c r="I34423" s="401"/>
      <c r="J34423" s="194"/>
      <c r="K34423" s="194"/>
      <c r="L34423" s="195"/>
      <c r="M34423" s="196"/>
      <c r="N34423" s="197"/>
      <c r="O34423" s="197"/>
      <c r="P34423" s="231"/>
    </row>
    <row r="34424" spans="2:16">
      <c r="B34424" s="351"/>
      <c r="C34424" s="398"/>
      <c r="D34424" s="399"/>
      <c r="E34424" s="400"/>
      <c r="G34424" s="401"/>
      <c r="H34424" s="401"/>
      <c r="I34424" s="401"/>
      <c r="J34424" s="194"/>
      <c r="K34424" s="194"/>
      <c r="L34424" s="195"/>
      <c r="M34424" s="196"/>
      <c r="N34424" s="197"/>
      <c r="O34424" s="197"/>
      <c r="P34424" s="231"/>
    </row>
    <row r="34425" spans="2:16">
      <c r="B34425" s="351"/>
      <c r="C34425" s="398"/>
      <c r="D34425" s="399"/>
      <c r="E34425" s="400"/>
      <c r="G34425" s="401"/>
      <c r="H34425" s="401"/>
      <c r="I34425" s="401"/>
      <c r="J34425" s="194"/>
      <c r="K34425" s="194"/>
      <c r="L34425" s="195"/>
      <c r="M34425" s="196"/>
      <c r="N34425" s="197"/>
      <c r="O34425" s="197"/>
      <c r="P34425" s="231"/>
    </row>
    <row r="34426" spans="2:16">
      <c r="B34426" s="351"/>
      <c r="C34426" s="398"/>
      <c r="D34426" s="399"/>
      <c r="E34426" s="400"/>
      <c r="G34426" s="401"/>
      <c r="H34426" s="401"/>
      <c r="I34426" s="401"/>
      <c r="J34426" s="194"/>
      <c r="K34426" s="194"/>
      <c r="L34426" s="195"/>
      <c r="M34426" s="196"/>
      <c r="N34426" s="197"/>
      <c r="O34426" s="197"/>
      <c r="P34426" s="231"/>
    </row>
    <row r="34427" spans="2:16">
      <c r="B34427" s="351"/>
      <c r="C34427" s="398"/>
      <c r="D34427" s="399"/>
      <c r="E34427" s="400"/>
      <c r="G34427" s="401"/>
      <c r="H34427" s="401"/>
      <c r="I34427" s="401"/>
      <c r="J34427" s="194"/>
      <c r="K34427" s="194"/>
      <c r="L34427" s="195"/>
      <c r="M34427" s="196"/>
      <c r="N34427" s="197"/>
      <c r="O34427" s="197"/>
      <c r="P34427" s="231"/>
    </row>
    <row r="34428" spans="2:16">
      <c r="B34428" s="351"/>
      <c r="C34428" s="398"/>
      <c r="D34428" s="399"/>
      <c r="E34428" s="400"/>
      <c r="G34428" s="401"/>
      <c r="H34428" s="401"/>
      <c r="I34428" s="401"/>
      <c r="J34428" s="194"/>
      <c r="K34428" s="194"/>
      <c r="L34428" s="195"/>
      <c r="M34428" s="196"/>
      <c r="N34428" s="197"/>
      <c r="O34428" s="197"/>
      <c r="P34428" s="231"/>
    </row>
    <row r="34429" spans="2:16">
      <c r="B34429" s="351"/>
      <c r="C34429" s="398"/>
      <c r="D34429" s="399"/>
      <c r="E34429" s="400"/>
      <c r="G34429" s="401"/>
      <c r="H34429" s="401"/>
      <c r="I34429" s="401"/>
      <c r="J34429" s="194"/>
      <c r="K34429" s="194"/>
      <c r="L34429" s="195"/>
      <c r="M34429" s="196"/>
      <c r="N34429" s="197"/>
      <c r="O34429" s="197"/>
      <c r="P34429" s="231"/>
    </row>
    <row r="34430" spans="2:16">
      <c r="B34430" s="351"/>
      <c r="C34430" s="398"/>
      <c r="D34430" s="399"/>
      <c r="E34430" s="400"/>
      <c r="G34430" s="401"/>
      <c r="H34430" s="401"/>
      <c r="I34430" s="401"/>
      <c r="J34430" s="194"/>
      <c r="K34430" s="194"/>
      <c r="L34430" s="195"/>
      <c r="M34430" s="196"/>
      <c r="N34430" s="197"/>
      <c r="O34430" s="197"/>
      <c r="P34430" s="231"/>
    </row>
    <row r="34431" spans="2:16">
      <c r="B34431" s="351"/>
      <c r="C34431" s="398"/>
      <c r="D34431" s="399"/>
      <c r="E34431" s="400"/>
      <c r="G34431" s="401"/>
      <c r="H34431" s="401"/>
      <c r="I34431" s="401"/>
      <c r="J34431" s="194"/>
      <c r="K34431" s="194"/>
      <c r="L34431" s="195"/>
      <c r="M34431" s="196"/>
      <c r="N34431" s="197"/>
      <c r="O34431" s="197"/>
      <c r="P34431" s="231"/>
    </row>
    <row r="34432" spans="2:16">
      <c r="B34432" s="351"/>
      <c r="C34432" s="398"/>
      <c r="D34432" s="399"/>
      <c r="E34432" s="400"/>
      <c r="G34432" s="401"/>
      <c r="H34432" s="401"/>
      <c r="I34432" s="401"/>
      <c r="J34432" s="194"/>
      <c r="K34432" s="194"/>
      <c r="L34432" s="195"/>
      <c r="M34432" s="196"/>
      <c r="N34432" s="197"/>
      <c r="O34432" s="197"/>
      <c r="P34432" s="231"/>
    </row>
    <row r="34433" spans="2:16">
      <c r="B34433" s="351"/>
      <c r="C34433" s="398"/>
      <c r="D34433" s="399"/>
      <c r="E34433" s="400"/>
      <c r="G34433" s="401"/>
      <c r="H34433" s="401"/>
      <c r="I34433" s="401"/>
      <c r="J34433" s="194"/>
      <c r="K34433" s="194"/>
      <c r="L34433" s="195"/>
      <c r="M34433" s="196"/>
      <c r="N34433" s="197"/>
      <c r="O34433" s="197"/>
      <c r="P34433" s="231"/>
    </row>
    <row r="34434" spans="2:16">
      <c r="B34434" s="351"/>
      <c r="C34434" s="398"/>
      <c r="D34434" s="399"/>
      <c r="E34434" s="400"/>
      <c r="G34434" s="401"/>
      <c r="H34434" s="401"/>
      <c r="I34434" s="401"/>
      <c r="J34434" s="194"/>
      <c r="K34434" s="194"/>
      <c r="L34434" s="195"/>
      <c r="M34434" s="196"/>
      <c r="N34434" s="197"/>
      <c r="O34434" s="197"/>
      <c r="P34434" s="231"/>
    </row>
    <row r="34435" spans="2:16">
      <c r="B34435" s="351"/>
      <c r="C34435" s="398"/>
      <c r="D34435" s="399"/>
      <c r="E34435" s="400"/>
      <c r="G34435" s="401"/>
      <c r="H34435" s="401"/>
      <c r="I34435" s="401"/>
      <c r="J34435" s="194"/>
      <c r="K34435" s="194"/>
      <c r="L34435" s="195"/>
      <c r="M34435" s="196"/>
      <c r="N34435" s="197"/>
      <c r="O34435" s="197"/>
      <c r="P34435" s="231"/>
    </row>
    <row r="34436" spans="2:16">
      <c r="B34436" s="351"/>
      <c r="C34436" s="398"/>
      <c r="D34436" s="399"/>
      <c r="E34436" s="400"/>
      <c r="G34436" s="401"/>
      <c r="H34436" s="401"/>
      <c r="I34436" s="401"/>
      <c r="J34436" s="194"/>
      <c r="K34436" s="194"/>
      <c r="L34436" s="195"/>
      <c r="M34436" s="196"/>
      <c r="N34436" s="197"/>
      <c r="O34436" s="197"/>
      <c r="P34436" s="231"/>
    </row>
    <row r="34437" spans="2:16">
      <c r="B34437" s="351"/>
      <c r="C34437" s="398"/>
      <c r="D34437" s="399"/>
      <c r="E34437" s="400"/>
      <c r="G34437" s="401"/>
      <c r="H34437" s="401"/>
      <c r="I34437" s="401"/>
      <c r="J34437" s="194"/>
      <c r="K34437" s="194"/>
      <c r="L34437" s="195"/>
      <c r="M34437" s="196"/>
      <c r="N34437" s="197"/>
      <c r="O34437" s="197"/>
      <c r="P34437" s="231"/>
    </row>
    <row r="34438" spans="2:16">
      <c r="B34438" s="351"/>
      <c r="C34438" s="398"/>
      <c r="D34438" s="399"/>
      <c r="E34438" s="400"/>
      <c r="G34438" s="401"/>
      <c r="H34438" s="401"/>
      <c r="I34438" s="401"/>
      <c r="J34438" s="194"/>
      <c r="K34438" s="194"/>
      <c r="L34438" s="195"/>
      <c r="M34438" s="196"/>
      <c r="N34438" s="197"/>
      <c r="O34438" s="197"/>
      <c r="P34438" s="231"/>
    </row>
    <row r="34439" spans="2:16">
      <c r="B34439" s="351"/>
      <c r="C34439" s="398"/>
      <c r="D34439" s="399"/>
      <c r="E34439" s="400"/>
      <c r="G34439" s="401"/>
      <c r="H34439" s="401"/>
      <c r="I34439" s="401"/>
      <c r="J34439" s="194"/>
      <c r="K34439" s="194"/>
      <c r="L34439" s="195"/>
      <c r="M34439" s="196"/>
      <c r="N34439" s="197"/>
      <c r="O34439" s="197"/>
      <c r="P34439" s="231"/>
    </row>
    <row r="34440" spans="2:16">
      <c r="B34440" s="351"/>
      <c r="C34440" s="398"/>
      <c r="D34440" s="399"/>
      <c r="E34440" s="400"/>
      <c r="G34440" s="401"/>
      <c r="H34440" s="401"/>
      <c r="I34440" s="401"/>
      <c r="J34440" s="194"/>
      <c r="K34440" s="194"/>
      <c r="L34440" s="195"/>
      <c r="M34440" s="196"/>
      <c r="N34440" s="197"/>
      <c r="O34440" s="197"/>
      <c r="P34440" s="231"/>
    </row>
    <row r="34441" spans="2:16">
      <c r="B34441" s="351"/>
      <c r="C34441" s="398"/>
      <c r="D34441" s="399"/>
      <c r="E34441" s="400"/>
      <c r="G34441" s="401"/>
      <c r="H34441" s="401"/>
      <c r="I34441" s="401"/>
      <c r="J34441" s="194"/>
      <c r="K34441" s="194"/>
      <c r="L34441" s="195"/>
      <c r="M34441" s="196"/>
      <c r="N34441" s="197"/>
      <c r="O34441" s="197"/>
      <c r="P34441" s="231"/>
    </row>
    <row r="34442" spans="2:16">
      <c r="B34442" s="351"/>
      <c r="C34442" s="398"/>
      <c r="D34442" s="399"/>
      <c r="E34442" s="400"/>
      <c r="G34442" s="401"/>
      <c r="H34442" s="401"/>
      <c r="I34442" s="401"/>
      <c r="J34442" s="194"/>
      <c r="K34442" s="194"/>
      <c r="L34442" s="195"/>
      <c r="M34442" s="196"/>
      <c r="N34442" s="197"/>
      <c r="O34442" s="197"/>
      <c r="P34442" s="231"/>
    </row>
    <row r="34443" spans="2:16">
      <c r="B34443" s="351"/>
      <c r="C34443" s="398"/>
      <c r="D34443" s="399"/>
      <c r="E34443" s="400"/>
      <c r="G34443" s="401"/>
      <c r="H34443" s="401"/>
      <c r="I34443" s="401"/>
      <c r="J34443" s="194"/>
      <c r="K34443" s="194"/>
      <c r="L34443" s="195"/>
      <c r="M34443" s="196"/>
      <c r="N34443" s="197"/>
      <c r="O34443" s="197"/>
      <c r="P34443" s="231"/>
    </row>
    <row r="34444" spans="2:16">
      <c r="B34444" s="351"/>
      <c r="C34444" s="398"/>
      <c r="D34444" s="399"/>
      <c r="E34444" s="400"/>
      <c r="G34444" s="401"/>
      <c r="H34444" s="401"/>
      <c r="I34444" s="401"/>
      <c r="J34444" s="194"/>
      <c r="K34444" s="194"/>
      <c r="L34444" s="195"/>
      <c r="M34444" s="196"/>
      <c r="N34444" s="197"/>
      <c r="O34444" s="197"/>
      <c r="P34444" s="231"/>
    </row>
    <row r="34445" spans="2:16">
      <c r="B34445" s="351"/>
      <c r="C34445" s="398"/>
      <c r="D34445" s="399"/>
      <c r="E34445" s="400"/>
      <c r="G34445" s="401"/>
      <c r="H34445" s="401"/>
      <c r="I34445" s="401"/>
      <c r="J34445" s="194"/>
      <c r="K34445" s="194"/>
      <c r="L34445" s="195"/>
      <c r="M34445" s="196"/>
      <c r="N34445" s="197"/>
      <c r="O34445" s="197"/>
      <c r="P34445" s="231"/>
    </row>
    <row r="34446" spans="2:16">
      <c r="B34446" s="351"/>
      <c r="C34446" s="398"/>
      <c r="D34446" s="399"/>
      <c r="E34446" s="400"/>
      <c r="G34446" s="401"/>
      <c r="H34446" s="401"/>
      <c r="I34446" s="401"/>
      <c r="J34446" s="194"/>
      <c r="K34446" s="194"/>
      <c r="L34446" s="195"/>
      <c r="M34446" s="196"/>
      <c r="N34446" s="197"/>
      <c r="O34446" s="197"/>
      <c r="P34446" s="231"/>
    </row>
    <row r="34447" spans="2:16">
      <c r="B34447" s="351"/>
      <c r="C34447" s="398"/>
      <c r="D34447" s="399"/>
      <c r="E34447" s="400"/>
      <c r="G34447" s="401"/>
      <c r="H34447" s="401"/>
      <c r="I34447" s="401"/>
      <c r="J34447" s="194"/>
      <c r="K34447" s="194"/>
      <c r="L34447" s="195"/>
      <c r="M34447" s="196"/>
      <c r="N34447" s="197"/>
      <c r="O34447" s="197"/>
      <c r="P34447" s="231"/>
    </row>
    <row r="34448" spans="2:16">
      <c r="B34448" s="351"/>
      <c r="C34448" s="398"/>
      <c r="D34448" s="399"/>
      <c r="E34448" s="400"/>
      <c r="G34448" s="401"/>
      <c r="H34448" s="401"/>
      <c r="I34448" s="401"/>
      <c r="J34448" s="194"/>
      <c r="K34448" s="194"/>
      <c r="L34448" s="195"/>
      <c r="M34448" s="196"/>
      <c r="N34448" s="197"/>
      <c r="O34448" s="197"/>
      <c r="P34448" s="231"/>
    </row>
    <row r="34449" spans="2:16">
      <c r="B34449" s="351"/>
      <c r="C34449" s="398"/>
      <c r="D34449" s="399"/>
      <c r="E34449" s="400"/>
      <c r="G34449" s="401"/>
      <c r="H34449" s="401"/>
      <c r="I34449" s="401"/>
      <c r="J34449" s="194"/>
      <c r="K34449" s="194"/>
      <c r="L34449" s="195"/>
      <c r="M34449" s="196"/>
      <c r="N34449" s="197"/>
      <c r="O34449" s="197"/>
      <c r="P34449" s="231"/>
    </row>
    <row r="34450" spans="2:16">
      <c r="B34450" s="351"/>
      <c r="C34450" s="398"/>
      <c r="D34450" s="399"/>
      <c r="E34450" s="400"/>
      <c r="G34450" s="401"/>
      <c r="H34450" s="401"/>
      <c r="I34450" s="401"/>
      <c r="J34450" s="194"/>
      <c r="K34450" s="194"/>
      <c r="L34450" s="195"/>
      <c r="M34450" s="196"/>
      <c r="N34450" s="197"/>
      <c r="O34450" s="197"/>
      <c r="P34450" s="231"/>
    </row>
    <row r="34451" spans="2:16">
      <c r="B34451" s="351"/>
      <c r="C34451" s="398"/>
      <c r="D34451" s="399"/>
      <c r="E34451" s="400"/>
      <c r="G34451" s="401"/>
      <c r="H34451" s="401"/>
      <c r="I34451" s="401"/>
      <c r="J34451" s="194"/>
      <c r="K34451" s="194"/>
      <c r="L34451" s="195"/>
      <c r="M34451" s="196"/>
      <c r="N34451" s="197"/>
      <c r="O34451" s="197"/>
      <c r="P34451" s="231"/>
    </row>
    <row r="34452" spans="2:16">
      <c r="B34452" s="351"/>
      <c r="C34452" s="398"/>
      <c r="D34452" s="399"/>
      <c r="E34452" s="400"/>
      <c r="G34452" s="401"/>
      <c r="H34452" s="401"/>
      <c r="I34452" s="401"/>
      <c r="J34452" s="194"/>
      <c r="K34452" s="194"/>
      <c r="L34452" s="195"/>
      <c r="M34452" s="196"/>
      <c r="N34452" s="197"/>
      <c r="O34452" s="197"/>
      <c r="P34452" s="231"/>
    </row>
    <row r="34453" spans="2:16">
      <c r="B34453" s="351"/>
      <c r="C34453" s="398"/>
      <c r="D34453" s="399"/>
      <c r="E34453" s="400"/>
      <c r="G34453" s="401"/>
      <c r="H34453" s="401"/>
      <c r="I34453" s="401"/>
      <c r="J34453" s="194"/>
      <c r="K34453" s="194"/>
      <c r="L34453" s="195"/>
      <c r="M34453" s="196"/>
      <c r="N34453" s="197"/>
      <c r="O34453" s="197"/>
      <c r="P34453" s="231"/>
    </row>
    <row r="34454" spans="2:16">
      <c r="B34454" s="351"/>
      <c r="C34454" s="398"/>
      <c r="D34454" s="399"/>
      <c r="E34454" s="400"/>
      <c r="G34454" s="401"/>
      <c r="H34454" s="401"/>
      <c r="I34454" s="401"/>
      <c r="J34454" s="194"/>
      <c r="K34454" s="194"/>
      <c r="L34454" s="195"/>
      <c r="M34454" s="196"/>
      <c r="N34454" s="197"/>
      <c r="O34454" s="197"/>
      <c r="P34454" s="231"/>
    </row>
    <row r="34455" spans="2:16">
      <c r="B34455" s="351"/>
      <c r="C34455" s="398"/>
      <c r="D34455" s="399"/>
      <c r="E34455" s="400"/>
      <c r="G34455" s="401"/>
      <c r="H34455" s="401"/>
      <c r="I34455" s="401"/>
      <c r="J34455" s="194"/>
      <c r="K34455" s="194"/>
      <c r="L34455" s="195"/>
      <c r="M34455" s="196"/>
      <c r="N34455" s="197"/>
      <c r="O34455" s="197"/>
      <c r="P34455" s="231"/>
    </row>
    <row r="34456" spans="2:16">
      <c r="B34456" s="351"/>
      <c r="C34456" s="398"/>
      <c r="D34456" s="399"/>
      <c r="E34456" s="400"/>
      <c r="G34456" s="401"/>
      <c r="H34456" s="401"/>
      <c r="I34456" s="401"/>
      <c r="J34456" s="194"/>
      <c r="K34456" s="194"/>
      <c r="L34456" s="195"/>
      <c r="M34456" s="196"/>
      <c r="N34456" s="197"/>
      <c r="O34456" s="197"/>
      <c r="P34456" s="231"/>
    </row>
    <row r="34457" spans="2:16">
      <c r="B34457" s="351"/>
      <c r="C34457" s="398"/>
      <c r="D34457" s="399"/>
      <c r="E34457" s="400"/>
      <c r="G34457" s="401"/>
      <c r="H34457" s="401"/>
      <c r="I34457" s="401"/>
      <c r="J34457" s="194"/>
      <c r="K34457" s="194"/>
      <c r="L34457" s="195"/>
      <c r="M34457" s="196"/>
      <c r="N34457" s="197"/>
      <c r="O34457" s="197"/>
      <c r="P34457" s="231"/>
    </row>
    <row r="34458" spans="2:16">
      <c r="B34458" s="351"/>
      <c r="C34458" s="398"/>
      <c r="D34458" s="399"/>
      <c r="E34458" s="400"/>
      <c r="G34458" s="401"/>
      <c r="H34458" s="401"/>
      <c r="I34458" s="401"/>
      <c r="J34458" s="194"/>
      <c r="K34458" s="194"/>
      <c r="L34458" s="195"/>
      <c r="M34458" s="196"/>
      <c r="N34458" s="197"/>
      <c r="O34458" s="197"/>
      <c r="P34458" s="231"/>
    </row>
    <row r="34459" spans="2:16">
      <c r="B34459" s="351"/>
      <c r="C34459" s="398"/>
      <c r="D34459" s="399"/>
      <c r="E34459" s="400"/>
      <c r="G34459" s="401"/>
      <c r="H34459" s="401"/>
      <c r="I34459" s="401"/>
      <c r="J34459" s="194"/>
      <c r="K34459" s="194"/>
      <c r="L34459" s="195"/>
      <c r="M34459" s="196"/>
      <c r="N34459" s="197"/>
      <c r="O34459" s="197"/>
      <c r="P34459" s="231"/>
    </row>
    <row r="34460" spans="2:16">
      <c r="B34460" s="351"/>
      <c r="C34460" s="398"/>
      <c r="D34460" s="399"/>
      <c r="E34460" s="400"/>
      <c r="G34460" s="401"/>
      <c r="H34460" s="401"/>
      <c r="I34460" s="401"/>
      <c r="J34460" s="194"/>
      <c r="K34460" s="194"/>
      <c r="L34460" s="195"/>
      <c r="M34460" s="196"/>
      <c r="N34460" s="197"/>
      <c r="O34460" s="197"/>
      <c r="P34460" s="231"/>
    </row>
    <row r="34461" spans="2:16">
      <c r="B34461" s="351"/>
      <c r="C34461" s="398"/>
      <c r="D34461" s="399"/>
      <c r="E34461" s="400"/>
      <c r="G34461" s="401"/>
      <c r="H34461" s="401"/>
      <c r="I34461" s="401"/>
      <c r="J34461" s="194"/>
      <c r="K34461" s="194"/>
      <c r="L34461" s="195"/>
      <c r="M34461" s="196"/>
      <c r="N34461" s="197"/>
      <c r="O34461" s="197"/>
      <c r="P34461" s="231"/>
    </row>
    <row r="34462" spans="2:16">
      <c r="B34462" s="351"/>
      <c r="C34462" s="398"/>
      <c r="D34462" s="399"/>
      <c r="E34462" s="400"/>
      <c r="G34462" s="401"/>
      <c r="H34462" s="401"/>
      <c r="I34462" s="401"/>
      <c r="J34462" s="194"/>
      <c r="K34462" s="194"/>
      <c r="L34462" s="195"/>
      <c r="M34462" s="196"/>
      <c r="N34462" s="197"/>
      <c r="O34462" s="197"/>
      <c r="P34462" s="231"/>
    </row>
    <row r="34463" spans="2:16">
      <c r="B34463" s="351"/>
      <c r="C34463" s="398"/>
      <c r="D34463" s="399"/>
      <c r="E34463" s="400"/>
      <c r="G34463" s="401"/>
      <c r="H34463" s="401"/>
      <c r="I34463" s="401"/>
      <c r="J34463" s="194"/>
      <c r="K34463" s="194"/>
      <c r="L34463" s="195"/>
      <c r="M34463" s="196"/>
      <c r="N34463" s="197"/>
      <c r="O34463" s="197"/>
      <c r="P34463" s="231"/>
    </row>
    <row r="34464" spans="2:16">
      <c r="B34464" s="351"/>
      <c r="C34464" s="398"/>
      <c r="D34464" s="399"/>
      <c r="E34464" s="400"/>
      <c r="G34464" s="401"/>
      <c r="H34464" s="401"/>
      <c r="I34464" s="401"/>
      <c r="J34464" s="194"/>
      <c r="K34464" s="194"/>
      <c r="L34464" s="195"/>
      <c r="M34464" s="196"/>
      <c r="N34464" s="197"/>
      <c r="O34464" s="197"/>
      <c r="P34464" s="231"/>
    </row>
    <row r="34465" spans="2:16">
      <c r="B34465" s="351"/>
      <c r="C34465" s="398"/>
      <c r="D34465" s="399"/>
      <c r="E34465" s="400"/>
      <c r="G34465" s="401"/>
      <c r="H34465" s="401"/>
      <c r="I34465" s="401"/>
      <c r="J34465" s="194"/>
      <c r="K34465" s="194"/>
      <c r="L34465" s="195"/>
      <c r="M34465" s="196"/>
      <c r="N34465" s="197"/>
      <c r="O34465" s="197"/>
      <c r="P34465" s="231"/>
    </row>
    <row r="34466" spans="2:16">
      <c r="B34466" s="351"/>
      <c r="C34466" s="398"/>
      <c r="D34466" s="399"/>
      <c r="E34466" s="400"/>
      <c r="G34466" s="401"/>
      <c r="H34466" s="401"/>
      <c r="I34466" s="401"/>
      <c r="J34466" s="194"/>
      <c r="K34466" s="194"/>
      <c r="L34466" s="195"/>
      <c r="M34466" s="196"/>
      <c r="N34466" s="197"/>
      <c r="O34466" s="197"/>
      <c r="P34466" s="231"/>
    </row>
    <row r="34467" spans="2:16">
      <c r="B34467" s="351"/>
      <c r="C34467" s="398"/>
      <c r="D34467" s="399"/>
      <c r="E34467" s="400"/>
      <c r="G34467" s="401"/>
      <c r="H34467" s="401"/>
      <c r="I34467" s="401"/>
      <c r="J34467" s="194"/>
      <c r="K34467" s="194"/>
      <c r="L34467" s="195"/>
      <c r="M34467" s="196"/>
      <c r="N34467" s="197"/>
      <c r="O34467" s="197"/>
      <c r="P34467" s="231"/>
    </row>
    <row r="34468" spans="2:16">
      <c r="B34468" s="351"/>
      <c r="C34468" s="398"/>
      <c r="D34468" s="399"/>
      <c r="E34468" s="400"/>
      <c r="G34468" s="401"/>
      <c r="H34468" s="401"/>
      <c r="I34468" s="401"/>
      <c r="J34468" s="194"/>
      <c r="K34468" s="194"/>
      <c r="L34468" s="195"/>
      <c r="M34468" s="196"/>
      <c r="N34468" s="197"/>
      <c r="O34468" s="197"/>
      <c r="P34468" s="231"/>
    </row>
    <row r="34469" spans="2:16">
      <c r="B34469" s="351"/>
      <c r="C34469" s="398"/>
      <c r="D34469" s="399"/>
      <c r="E34469" s="400"/>
      <c r="G34469" s="401"/>
      <c r="H34469" s="401"/>
      <c r="I34469" s="401"/>
      <c r="J34469" s="194"/>
      <c r="K34469" s="194"/>
      <c r="L34469" s="195"/>
      <c r="M34469" s="196"/>
      <c r="N34469" s="197"/>
      <c r="O34469" s="197"/>
      <c r="P34469" s="231"/>
    </row>
    <row r="34470" spans="2:16">
      <c r="B34470" s="351"/>
      <c r="C34470" s="398"/>
      <c r="D34470" s="399"/>
      <c r="E34470" s="400"/>
      <c r="G34470" s="401"/>
      <c r="H34470" s="401"/>
      <c r="I34470" s="401"/>
      <c r="J34470" s="194"/>
      <c r="K34470" s="194"/>
      <c r="L34470" s="195"/>
      <c r="M34470" s="196"/>
      <c r="N34470" s="197"/>
      <c r="O34470" s="197"/>
      <c r="P34470" s="231"/>
    </row>
    <row r="34471" spans="2:16">
      <c r="B34471" s="351"/>
      <c r="C34471" s="398"/>
      <c r="D34471" s="399"/>
      <c r="E34471" s="400"/>
      <c r="G34471" s="401"/>
      <c r="H34471" s="401"/>
      <c r="I34471" s="401"/>
      <c r="J34471" s="194"/>
      <c r="K34471" s="194"/>
      <c r="L34471" s="195"/>
      <c r="M34471" s="196"/>
      <c r="N34471" s="197"/>
      <c r="O34471" s="197"/>
      <c r="P34471" s="231"/>
    </row>
    <row r="34472" spans="2:16">
      <c r="B34472" s="351"/>
      <c r="C34472" s="398"/>
      <c r="D34472" s="399"/>
      <c r="E34472" s="400"/>
      <c r="G34472" s="401"/>
      <c r="H34472" s="401"/>
      <c r="I34472" s="401"/>
      <c r="J34472" s="194"/>
      <c r="K34472" s="194"/>
      <c r="L34472" s="195"/>
      <c r="M34472" s="196"/>
      <c r="N34472" s="197"/>
      <c r="O34472" s="197"/>
      <c r="P34472" s="231"/>
    </row>
    <row r="34473" spans="2:16">
      <c r="B34473" s="351"/>
      <c r="C34473" s="398"/>
      <c r="D34473" s="399"/>
      <c r="E34473" s="400"/>
      <c r="G34473" s="401"/>
      <c r="H34473" s="401"/>
      <c r="I34473" s="401"/>
      <c r="J34473" s="194"/>
      <c r="K34473" s="194"/>
      <c r="L34473" s="195"/>
      <c r="M34473" s="196"/>
      <c r="N34473" s="197"/>
      <c r="O34473" s="197"/>
      <c r="P34473" s="231"/>
    </row>
    <row r="34474" spans="2:16">
      <c r="B34474" s="351"/>
      <c r="C34474" s="398"/>
      <c r="D34474" s="399"/>
      <c r="E34474" s="400"/>
      <c r="G34474" s="401"/>
      <c r="H34474" s="401"/>
      <c r="I34474" s="401"/>
      <c r="J34474" s="194"/>
      <c r="K34474" s="194"/>
      <c r="L34474" s="195"/>
      <c r="M34474" s="196"/>
      <c r="N34474" s="197"/>
      <c r="O34474" s="197"/>
      <c r="P34474" s="231"/>
    </row>
    <row r="34475" spans="2:16">
      <c r="B34475" s="351"/>
      <c r="C34475" s="398"/>
      <c r="D34475" s="399"/>
      <c r="E34475" s="400"/>
      <c r="G34475" s="401"/>
      <c r="H34475" s="401"/>
      <c r="I34475" s="401"/>
      <c r="J34475" s="194"/>
      <c r="K34475" s="194"/>
      <c r="L34475" s="195"/>
      <c r="M34475" s="196"/>
      <c r="N34475" s="197"/>
      <c r="O34475" s="197"/>
      <c r="P34475" s="231"/>
    </row>
    <row r="34476" spans="2:16">
      <c r="B34476" s="351"/>
      <c r="C34476" s="398"/>
      <c r="D34476" s="399"/>
      <c r="E34476" s="400"/>
      <c r="G34476" s="401"/>
      <c r="H34476" s="401"/>
      <c r="I34476" s="401"/>
      <c r="J34476" s="194"/>
      <c r="K34476" s="194"/>
      <c r="L34476" s="195"/>
      <c r="M34476" s="196"/>
      <c r="N34476" s="197"/>
      <c r="O34476" s="197"/>
      <c r="P34476" s="231"/>
    </row>
    <row r="34477" spans="2:16">
      <c r="B34477" s="351"/>
      <c r="C34477" s="398"/>
      <c r="D34477" s="399"/>
      <c r="E34477" s="400"/>
      <c r="G34477" s="401"/>
      <c r="H34477" s="401"/>
      <c r="I34477" s="401"/>
      <c r="J34477" s="194"/>
      <c r="K34477" s="194"/>
      <c r="L34477" s="195"/>
      <c r="M34477" s="196"/>
      <c r="N34477" s="197"/>
      <c r="O34477" s="197"/>
      <c r="P34477" s="231"/>
    </row>
    <row r="34478" spans="2:16">
      <c r="B34478" s="351"/>
      <c r="C34478" s="398"/>
      <c r="D34478" s="399"/>
      <c r="E34478" s="400"/>
      <c r="G34478" s="401"/>
      <c r="H34478" s="401"/>
      <c r="I34478" s="401"/>
      <c r="J34478" s="194"/>
      <c r="K34478" s="194"/>
      <c r="L34478" s="195"/>
      <c r="M34478" s="196"/>
      <c r="N34478" s="197"/>
      <c r="O34478" s="197"/>
      <c r="P34478" s="231"/>
    </row>
    <row r="34479" spans="2:16">
      <c r="B34479" s="351"/>
      <c r="C34479" s="398"/>
      <c r="D34479" s="399"/>
      <c r="E34479" s="400"/>
      <c r="G34479" s="401"/>
      <c r="H34479" s="401"/>
      <c r="I34479" s="401"/>
      <c r="J34479" s="194"/>
      <c r="K34479" s="194"/>
      <c r="L34479" s="195"/>
      <c r="M34479" s="196"/>
      <c r="N34479" s="197"/>
      <c r="O34479" s="197"/>
      <c r="P34479" s="231"/>
    </row>
    <row r="34480" spans="2:16">
      <c r="B34480" s="351"/>
      <c r="C34480" s="398"/>
      <c r="D34480" s="399"/>
      <c r="E34480" s="400"/>
      <c r="G34480" s="401"/>
      <c r="H34480" s="401"/>
      <c r="I34480" s="401"/>
      <c r="J34480" s="194"/>
      <c r="K34480" s="194"/>
      <c r="L34480" s="195"/>
      <c r="M34480" s="196"/>
      <c r="N34480" s="197"/>
      <c r="O34480" s="197"/>
      <c r="P34480" s="231"/>
    </row>
    <row r="34481" spans="2:16">
      <c r="B34481" s="351"/>
      <c r="C34481" s="398"/>
      <c r="D34481" s="399"/>
      <c r="E34481" s="400"/>
      <c r="G34481" s="401"/>
      <c r="H34481" s="401"/>
      <c r="I34481" s="401"/>
      <c r="J34481" s="194"/>
      <c r="K34481" s="194"/>
      <c r="L34481" s="195"/>
      <c r="M34481" s="196"/>
      <c r="N34481" s="197"/>
      <c r="O34481" s="197"/>
      <c r="P34481" s="231"/>
    </row>
    <row r="34482" spans="2:16">
      <c r="B34482" s="351"/>
      <c r="C34482" s="398"/>
      <c r="D34482" s="399"/>
      <c r="E34482" s="400"/>
      <c r="G34482" s="401"/>
      <c r="H34482" s="401"/>
      <c r="I34482" s="401"/>
      <c r="J34482" s="194"/>
      <c r="K34482" s="194"/>
      <c r="L34482" s="195"/>
      <c r="M34482" s="196"/>
      <c r="N34482" s="197"/>
      <c r="O34482" s="197"/>
      <c r="P34482" s="231"/>
    </row>
    <row r="34483" spans="2:16">
      <c r="B34483" s="351"/>
      <c r="C34483" s="398"/>
      <c r="D34483" s="399"/>
      <c r="E34483" s="400"/>
      <c r="G34483" s="401"/>
      <c r="H34483" s="401"/>
      <c r="I34483" s="401"/>
      <c r="J34483" s="194"/>
      <c r="K34483" s="194"/>
      <c r="L34483" s="195"/>
      <c r="M34483" s="196"/>
      <c r="N34483" s="197"/>
      <c r="O34483" s="197"/>
      <c r="P34483" s="231"/>
    </row>
    <row r="34484" spans="2:16">
      <c r="B34484" s="351"/>
      <c r="C34484" s="398"/>
      <c r="D34484" s="399"/>
      <c r="E34484" s="400"/>
      <c r="G34484" s="401"/>
      <c r="H34484" s="401"/>
      <c r="I34484" s="401"/>
      <c r="J34484" s="194"/>
      <c r="K34484" s="194"/>
      <c r="L34484" s="195"/>
      <c r="M34484" s="196"/>
      <c r="N34484" s="197"/>
      <c r="O34484" s="197"/>
      <c r="P34484" s="231"/>
    </row>
    <row r="34485" spans="2:16">
      <c r="B34485" s="351"/>
      <c r="C34485" s="398"/>
      <c r="D34485" s="399"/>
      <c r="E34485" s="400"/>
      <c r="G34485" s="401"/>
      <c r="H34485" s="401"/>
      <c r="I34485" s="401"/>
      <c r="J34485" s="194"/>
      <c r="K34485" s="194"/>
      <c r="L34485" s="195"/>
      <c r="M34485" s="196"/>
      <c r="N34485" s="197"/>
      <c r="O34485" s="197"/>
      <c r="P34485" s="231"/>
    </row>
    <row r="34486" spans="2:16">
      <c r="B34486" s="351"/>
      <c r="C34486" s="398"/>
      <c r="D34486" s="399"/>
      <c r="E34486" s="400"/>
      <c r="G34486" s="401"/>
      <c r="H34486" s="401"/>
      <c r="I34486" s="401"/>
      <c r="J34486" s="194"/>
      <c r="K34486" s="194"/>
      <c r="L34486" s="195"/>
      <c r="M34486" s="196"/>
      <c r="N34486" s="197"/>
      <c r="O34486" s="197"/>
      <c r="P34486" s="231"/>
    </row>
    <row r="34487" spans="2:16">
      <c r="B34487" s="351"/>
      <c r="C34487" s="398"/>
      <c r="D34487" s="399"/>
      <c r="E34487" s="400"/>
      <c r="G34487" s="401"/>
      <c r="H34487" s="401"/>
      <c r="I34487" s="401"/>
      <c r="J34487" s="194"/>
      <c r="K34487" s="194"/>
      <c r="L34487" s="195"/>
      <c r="M34487" s="196"/>
      <c r="N34487" s="197"/>
      <c r="O34487" s="197"/>
      <c r="P34487" s="231"/>
    </row>
    <row r="34488" spans="2:16">
      <c r="B34488" s="351"/>
      <c r="C34488" s="398"/>
      <c r="D34488" s="399"/>
      <c r="E34488" s="400"/>
      <c r="G34488" s="401"/>
      <c r="H34488" s="401"/>
      <c r="I34488" s="401"/>
      <c r="J34488" s="194"/>
      <c r="K34488" s="194"/>
      <c r="L34488" s="195"/>
      <c r="M34488" s="196"/>
      <c r="N34488" s="197"/>
      <c r="O34488" s="197"/>
      <c r="P34488" s="231"/>
    </row>
    <row r="34489" spans="2:16">
      <c r="B34489" s="351"/>
      <c r="C34489" s="398"/>
      <c r="D34489" s="399"/>
      <c r="E34489" s="400"/>
      <c r="G34489" s="401"/>
      <c r="H34489" s="401"/>
      <c r="I34489" s="401"/>
      <c r="J34489" s="194"/>
      <c r="K34489" s="194"/>
      <c r="L34489" s="195"/>
      <c r="M34489" s="196"/>
      <c r="N34489" s="197"/>
      <c r="O34489" s="197"/>
      <c r="P34489" s="231"/>
    </row>
    <row r="34490" spans="2:16">
      <c r="B34490" s="351"/>
      <c r="C34490" s="398"/>
      <c r="D34490" s="399"/>
      <c r="E34490" s="400"/>
      <c r="G34490" s="401"/>
      <c r="H34490" s="401"/>
      <c r="I34490" s="401"/>
      <c r="J34490" s="194"/>
      <c r="K34490" s="194"/>
      <c r="L34490" s="195"/>
      <c r="M34490" s="196"/>
      <c r="N34490" s="197"/>
      <c r="O34490" s="197"/>
      <c r="P34490" s="231"/>
    </row>
    <row r="34491" spans="2:16">
      <c r="B34491" s="351"/>
      <c r="C34491" s="398"/>
      <c r="D34491" s="399"/>
      <c r="E34491" s="400"/>
      <c r="G34491" s="401"/>
      <c r="H34491" s="401"/>
      <c r="I34491" s="401"/>
      <c r="J34491" s="194"/>
      <c r="K34491" s="194"/>
      <c r="L34491" s="195"/>
      <c r="M34491" s="196"/>
      <c r="N34491" s="197"/>
      <c r="O34491" s="197"/>
      <c r="P34491" s="231"/>
    </row>
    <row r="34492" spans="2:16">
      <c r="B34492" s="351"/>
      <c r="C34492" s="398"/>
      <c r="D34492" s="399"/>
      <c r="E34492" s="400"/>
      <c r="G34492" s="401"/>
      <c r="H34492" s="401"/>
      <c r="I34492" s="401"/>
      <c r="J34492" s="194"/>
      <c r="K34492" s="194"/>
      <c r="L34492" s="195"/>
      <c r="M34492" s="196"/>
      <c r="N34492" s="197"/>
      <c r="O34492" s="197"/>
      <c r="P34492" s="231"/>
    </row>
    <row r="34493" spans="2:16">
      <c r="B34493" s="351"/>
      <c r="C34493" s="398"/>
      <c r="D34493" s="399"/>
      <c r="E34493" s="400"/>
      <c r="G34493" s="401"/>
      <c r="H34493" s="401"/>
      <c r="I34493" s="401"/>
      <c r="J34493" s="194"/>
      <c r="K34493" s="194"/>
      <c r="L34493" s="195"/>
      <c r="M34493" s="196"/>
      <c r="N34493" s="197"/>
      <c r="O34493" s="197"/>
      <c r="P34493" s="231"/>
    </row>
    <row r="34494" spans="2:16">
      <c r="B34494" s="351"/>
      <c r="C34494" s="398"/>
      <c r="D34494" s="399"/>
      <c r="E34494" s="400"/>
      <c r="G34494" s="401"/>
      <c r="H34494" s="401"/>
      <c r="I34494" s="401"/>
      <c r="J34494" s="194"/>
      <c r="K34494" s="194"/>
      <c r="L34494" s="195"/>
      <c r="M34494" s="196"/>
      <c r="N34494" s="197"/>
      <c r="O34494" s="197"/>
      <c r="P34494" s="231"/>
    </row>
    <row r="34495" spans="2:16">
      <c r="B34495" s="351"/>
      <c r="C34495" s="398"/>
      <c r="D34495" s="399"/>
      <c r="E34495" s="400"/>
      <c r="G34495" s="401"/>
      <c r="H34495" s="401"/>
      <c r="I34495" s="401"/>
      <c r="J34495" s="194"/>
      <c r="K34495" s="194"/>
      <c r="L34495" s="195"/>
      <c r="M34495" s="196"/>
      <c r="N34495" s="197"/>
      <c r="O34495" s="197"/>
      <c r="P34495" s="231"/>
    </row>
    <row r="34496" spans="2:16">
      <c r="B34496" s="351"/>
      <c r="C34496" s="398"/>
      <c r="D34496" s="399"/>
      <c r="E34496" s="400"/>
      <c r="G34496" s="401"/>
      <c r="H34496" s="401"/>
      <c r="I34496" s="401"/>
      <c r="J34496" s="194"/>
      <c r="K34496" s="194"/>
      <c r="L34496" s="195"/>
      <c r="M34496" s="196"/>
      <c r="N34496" s="197"/>
      <c r="O34496" s="197"/>
      <c r="P34496" s="231"/>
    </row>
    <row r="34497" spans="2:16">
      <c r="B34497" s="351"/>
      <c r="C34497" s="398"/>
      <c r="D34497" s="399"/>
      <c r="E34497" s="400"/>
      <c r="G34497" s="401"/>
      <c r="H34497" s="401"/>
      <c r="I34497" s="401"/>
      <c r="J34497" s="194"/>
      <c r="K34497" s="194"/>
      <c r="L34497" s="195"/>
      <c r="M34497" s="196"/>
      <c r="N34497" s="197"/>
      <c r="O34497" s="197"/>
      <c r="P34497" s="231"/>
    </row>
    <row r="34498" spans="2:16">
      <c r="B34498" s="351"/>
      <c r="C34498" s="398"/>
      <c r="D34498" s="399"/>
      <c r="E34498" s="400"/>
      <c r="G34498" s="401"/>
      <c r="H34498" s="401"/>
      <c r="I34498" s="401"/>
      <c r="J34498" s="194"/>
      <c r="K34498" s="194"/>
      <c r="L34498" s="195"/>
      <c r="M34498" s="196"/>
      <c r="N34498" s="197"/>
      <c r="O34498" s="197"/>
      <c r="P34498" s="231"/>
    </row>
    <row r="34499" spans="2:16">
      <c r="B34499" s="351"/>
      <c r="C34499" s="398"/>
      <c r="D34499" s="399"/>
      <c r="E34499" s="400"/>
      <c r="G34499" s="401"/>
      <c r="H34499" s="401"/>
      <c r="I34499" s="401"/>
      <c r="J34499" s="194"/>
      <c r="K34499" s="194"/>
      <c r="L34499" s="195"/>
      <c r="M34499" s="196"/>
      <c r="N34499" s="197"/>
      <c r="O34499" s="197"/>
      <c r="P34499" s="231"/>
    </row>
    <row r="34500" spans="2:16">
      <c r="B34500" s="351"/>
      <c r="C34500" s="398"/>
      <c r="D34500" s="399"/>
      <c r="E34500" s="400"/>
      <c r="G34500" s="401"/>
      <c r="H34500" s="401"/>
      <c r="I34500" s="401"/>
      <c r="J34500" s="194"/>
      <c r="K34500" s="194"/>
      <c r="L34500" s="195"/>
      <c r="M34500" s="196"/>
      <c r="N34500" s="197"/>
      <c r="O34500" s="197"/>
      <c r="P34500" s="231"/>
    </row>
    <row r="34501" spans="2:16">
      <c r="B34501" s="351"/>
      <c r="C34501" s="398"/>
      <c r="D34501" s="399"/>
      <c r="E34501" s="400"/>
      <c r="G34501" s="401"/>
      <c r="H34501" s="401"/>
      <c r="I34501" s="401"/>
      <c r="J34501" s="194"/>
      <c r="K34501" s="194"/>
      <c r="L34501" s="195"/>
      <c r="M34501" s="196"/>
      <c r="N34501" s="197"/>
      <c r="O34501" s="197"/>
      <c r="P34501" s="231"/>
    </row>
    <row r="34502" spans="2:16">
      <c r="B34502" s="351"/>
      <c r="C34502" s="398"/>
      <c r="D34502" s="399"/>
      <c r="E34502" s="400"/>
      <c r="G34502" s="401"/>
      <c r="H34502" s="401"/>
      <c r="I34502" s="401"/>
      <c r="J34502" s="194"/>
      <c r="K34502" s="194"/>
      <c r="L34502" s="195"/>
      <c r="M34502" s="196"/>
      <c r="N34502" s="197"/>
      <c r="O34502" s="197"/>
      <c r="P34502" s="231"/>
    </row>
    <row r="34503" spans="2:16">
      <c r="B34503" s="351"/>
      <c r="C34503" s="398"/>
      <c r="D34503" s="399"/>
      <c r="E34503" s="400"/>
      <c r="G34503" s="401"/>
      <c r="H34503" s="401"/>
      <c r="I34503" s="401"/>
      <c r="J34503" s="194"/>
      <c r="K34503" s="194"/>
      <c r="L34503" s="195"/>
      <c r="M34503" s="196"/>
      <c r="N34503" s="197"/>
      <c r="O34503" s="197"/>
      <c r="P34503" s="231"/>
    </row>
    <row r="34504" spans="2:16">
      <c r="B34504" s="351"/>
      <c r="C34504" s="398"/>
      <c r="D34504" s="399"/>
      <c r="E34504" s="400"/>
      <c r="G34504" s="401"/>
      <c r="H34504" s="401"/>
      <c r="I34504" s="401"/>
      <c r="J34504" s="194"/>
      <c r="K34504" s="194"/>
      <c r="L34504" s="195"/>
      <c r="M34504" s="196"/>
      <c r="N34504" s="197"/>
      <c r="O34504" s="197"/>
      <c r="P34504" s="231"/>
    </row>
    <row r="34505" spans="2:16">
      <c r="B34505" s="351"/>
      <c r="C34505" s="398"/>
      <c r="D34505" s="399"/>
      <c r="E34505" s="400"/>
      <c r="G34505" s="401"/>
      <c r="H34505" s="401"/>
      <c r="I34505" s="401"/>
      <c r="J34505" s="194"/>
      <c r="K34505" s="194"/>
      <c r="L34505" s="195"/>
      <c r="M34505" s="196"/>
      <c r="N34505" s="197"/>
      <c r="O34505" s="197"/>
      <c r="P34505" s="231"/>
    </row>
    <row r="34506" spans="2:16">
      <c r="B34506" s="351"/>
      <c r="C34506" s="398"/>
      <c r="D34506" s="399"/>
      <c r="E34506" s="400"/>
      <c r="G34506" s="401"/>
      <c r="H34506" s="401"/>
      <c r="I34506" s="401"/>
      <c r="J34506" s="194"/>
      <c r="K34506" s="194"/>
      <c r="L34506" s="195"/>
      <c r="M34506" s="196"/>
      <c r="N34506" s="197"/>
      <c r="O34506" s="197"/>
      <c r="P34506" s="231"/>
    </row>
    <row r="34507" spans="2:16">
      <c r="B34507" s="402"/>
      <c r="C34507" s="398"/>
      <c r="D34507" s="404"/>
      <c r="E34507" s="405"/>
      <c r="G34507" s="406"/>
      <c r="H34507" s="406"/>
      <c r="I34507" s="406"/>
      <c r="J34507" s="194"/>
      <c r="K34507" s="194"/>
      <c r="L34507" s="195"/>
      <c r="M34507" s="196"/>
      <c r="N34507" s="197"/>
      <c r="O34507" s="197"/>
      <c r="P34507" s="221"/>
    </row>
    <row r="34508" spans="2:16">
      <c r="B34508" s="351"/>
      <c r="C34508" s="398"/>
      <c r="D34508" s="399"/>
      <c r="E34508" s="400"/>
      <c r="G34508" s="401"/>
      <c r="H34508" s="401"/>
      <c r="I34508" s="401"/>
      <c r="J34508" s="194"/>
      <c r="K34508" s="194"/>
      <c r="L34508" s="195"/>
      <c r="M34508" s="196"/>
      <c r="N34508" s="197"/>
      <c r="O34508" s="197"/>
      <c r="P34508" s="231"/>
    </row>
    <row r="34509" spans="2:16">
      <c r="B34509" s="351"/>
      <c r="C34509" s="398"/>
      <c r="D34509" s="399"/>
      <c r="E34509" s="400"/>
      <c r="G34509" s="401"/>
      <c r="H34509" s="401"/>
      <c r="I34509" s="401"/>
      <c r="J34509" s="194"/>
      <c r="K34509" s="194"/>
      <c r="L34509" s="195"/>
      <c r="M34509" s="196"/>
      <c r="N34509" s="197"/>
      <c r="O34509" s="197"/>
      <c r="P34509" s="231"/>
    </row>
    <row r="34510" spans="2:16">
      <c r="B34510" s="351"/>
      <c r="C34510" s="398"/>
      <c r="D34510" s="399"/>
      <c r="E34510" s="400"/>
      <c r="G34510" s="401"/>
      <c r="H34510" s="401"/>
      <c r="I34510" s="401"/>
      <c r="J34510" s="194"/>
      <c r="K34510" s="194"/>
      <c r="L34510" s="195"/>
      <c r="M34510" s="196"/>
      <c r="N34510" s="197"/>
      <c r="O34510" s="197"/>
      <c r="P34510" s="231"/>
    </row>
    <row r="34511" spans="2:16">
      <c r="B34511" s="351"/>
      <c r="C34511" s="398"/>
      <c r="D34511" s="399"/>
      <c r="E34511" s="400"/>
      <c r="G34511" s="401"/>
      <c r="H34511" s="401"/>
      <c r="I34511" s="401"/>
      <c r="J34511" s="194"/>
      <c r="K34511" s="194"/>
      <c r="L34511" s="195"/>
      <c r="M34511" s="196"/>
      <c r="N34511" s="197"/>
      <c r="O34511" s="197"/>
      <c r="P34511" s="231"/>
    </row>
    <row r="34512" spans="2:16">
      <c r="B34512" s="351"/>
      <c r="C34512" s="398"/>
      <c r="D34512" s="399"/>
      <c r="E34512" s="400"/>
      <c r="G34512" s="401"/>
      <c r="H34512" s="401"/>
      <c r="I34512" s="401"/>
      <c r="J34512" s="194"/>
      <c r="K34512" s="194"/>
      <c r="L34512" s="195"/>
      <c r="M34512" s="196"/>
      <c r="N34512" s="197"/>
      <c r="O34512" s="197"/>
      <c r="P34512" s="231"/>
    </row>
    <row r="34513" spans="2:16">
      <c r="B34513" s="351"/>
      <c r="C34513" s="398"/>
      <c r="D34513" s="399"/>
      <c r="E34513" s="400"/>
      <c r="G34513" s="401"/>
      <c r="H34513" s="401"/>
      <c r="I34513" s="401"/>
      <c r="J34513" s="194"/>
      <c r="K34513" s="194"/>
      <c r="L34513" s="195"/>
      <c r="M34513" s="196"/>
      <c r="N34513" s="197"/>
      <c r="O34513" s="197"/>
      <c r="P34513" s="231"/>
    </row>
    <row r="34514" spans="2:16">
      <c r="B34514" s="351"/>
      <c r="C34514" s="398"/>
      <c r="D34514" s="399"/>
      <c r="E34514" s="400"/>
      <c r="G34514" s="401"/>
      <c r="H34514" s="401"/>
      <c r="I34514" s="401"/>
      <c r="J34514" s="194"/>
      <c r="K34514" s="194"/>
      <c r="L34514" s="195"/>
      <c r="M34514" s="196"/>
      <c r="N34514" s="197"/>
      <c r="O34514" s="197"/>
      <c r="P34514" s="231"/>
    </row>
    <row r="34515" spans="2:16">
      <c r="B34515" s="351"/>
      <c r="C34515" s="398"/>
      <c r="D34515" s="399"/>
      <c r="E34515" s="400"/>
      <c r="G34515" s="401"/>
      <c r="H34515" s="401"/>
      <c r="I34515" s="401"/>
      <c r="J34515" s="194"/>
      <c r="K34515" s="194"/>
      <c r="L34515" s="195"/>
      <c r="M34515" s="196"/>
      <c r="N34515" s="197"/>
      <c r="O34515" s="197"/>
      <c r="P34515" s="231"/>
    </row>
    <row r="34516" spans="2:16">
      <c r="B34516" s="351"/>
      <c r="C34516" s="398"/>
      <c r="D34516" s="399"/>
      <c r="E34516" s="400"/>
      <c r="G34516" s="401"/>
      <c r="H34516" s="401"/>
      <c r="I34516" s="401"/>
      <c r="J34516" s="194"/>
      <c r="K34516" s="194"/>
      <c r="L34516" s="195"/>
      <c r="M34516" s="196"/>
      <c r="N34516" s="197"/>
      <c r="O34516" s="197"/>
      <c r="P34516" s="231"/>
    </row>
    <row r="34517" spans="2:16">
      <c r="B34517" s="351"/>
      <c r="C34517" s="398"/>
      <c r="D34517" s="399"/>
      <c r="E34517" s="400"/>
      <c r="G34517" s="401"/>
      <c r="H34517" s="401"/>
      <c r="I34517" s="401"/>
      <c r="J34517" s="194"/>
      <c r="K34517" s="194"/>
      <c r="L34517" s="195"/>
      <c r="M34517" s="196"/>
      <c r="N34517" s="197"/>
      <c r="O34517" s="197"/>
      <c r="P34517" s="231"/>
    </row>
    <row r="34518" spans="2:16">
      <c r="B34518" s="351"/>
      <c r="C34518" s="398"/>
      <c r="D34518" s="399"/>
      <c r="E34518" s="400"/>
      <c r="G34518" s="401"/>
      <c r="H34518" s="401"/>
      <c r="I34518" s="401"/>
      <c r="J34518" s="194"/>
      <c r="K34518" s="194"/>
      <c r="L34518" s="195"/>
      <c r="M34518" s="196"/>
      <c r="N34518" s="197"/>
      <c r="O34518" s="197"/>
      <c r="P34518" s="231"/>
    </row>
    <row r="34519" spans="2:16">
      <c r="B34519" s="351"/>
      <c r="C34519" s="398"/>
      <c r="D34519" s="399"/>
      <c r="E34519" s="400"/>
      <c r="G34519" s="401"/>
      <c r="H34519" s="401"/>
      <c r="I34519" s="401"/>
      <c r="J34519" s="194"/>
      <c r="K34519" s="194"/>
      <c r="L34519" s="195"/>
      <c r="M34519" s="196"/>
      <c r="N34519" s="197"/>
      <c r="O34519" s="197"/>
      <c r="P34519" s="231"/>
    </row>
    <row r="34520" spans="2:16">
      <c r="B34520" s="351"/>
      <c r="C34520" s="398"/>
      <c r="D34520" s="399"/>
      <c r="E34520" s="400"/>
      <c r="G34520" s="401"/>
      <c r="H34520" s="401"/>
      <c r="I34520" s="401"/>
      <c r="J34520" s="194"/>
      <c r="K34520" s="194"/>
      <c r="L34520" s="195"/>
      <c r="M34520" s="196"/>
      <c r="N34520" s="197"/>
      <c r="O34520" s="197"/>
      <c r="P34520" s="231"/>
    </row>
    <row r="34521" spans="2:16">
      <c r="B34521" s="351"/>
      <c r="C34521" s="398"/>
      <c r="D34521" s="399"/>
      <c r="E34521" s="400"/>
      <c r="G34521" s="401"/>
      <c r="H34521" s="401"/>
      <c r="I34521" s="401"/>
      <c r="J34521" s="194"/>
      <c r="K34521" s="194"/>
      <c r="L34521" s="195"/>
      <c r="M34521" s="196"/>
      <c r="N34521" s="197"/>
      <c r="O34521" s="197"/>
      <c r="P34521" s="231"/>
    </row>
    <row r="34522" spans="2:16">
      <c r="B34522" s="351"/>
      <c r="C34522" s="398"/>
      <c r="D34522" s="399"/>
      <c r="E34522" s="400"/>
      <c r="G34522" s="401"/>
      <c r="H34522" s="401"/>
      <c r="I34522" s="401"/>
      <c r="J34522" s="194"/>
      <c r="K34522" s="194"/>
      <c r="L34522" s="195"/>
      <c r="M34522" s="196"/>
      <c r="N34522" s="197"/>
      <c r="O34522" s="197"/>
      <c r="P34522" s="231"/>
    </row>
    <row r="34523" spans="2:16">
      <c r="B34523" s="351"/>
      <c r="C34523" s="398"/>
      <c r="D34523" s="399"/>
      <c r="E34523" s="400"/>
      <c r="G34523" s="401"/>
      <c r="H34523" s="401"/>
      <c r="I34523" s="401"/>
      <c r="J34523" s="194"/>
      <c r="K34523" s="194"/>
      <c r="L34523" s="195"/>
      <c r="M34523" s="196"/>
      <c r="N34523" s="197"/>
      <c r="O34523" s="197"/>
      <c r="P34523" s="231"/>
    </row>
    <row r="34524" spans="2:16">
      <c r="B34524" s="351"/>
      <c r="C34524" s="398"/>
      <c r="D34524" s="399"/>
      <c r="E34524" s="400"/>
      <c r="G34524" s="401"/>
      <c r="H34524" s="401"/>
      <c r="I34524" s="401"/>
      <c r="J34524" s="194"/>
      <c r="K34524" s="194"/>
      <c r="L34524" s="195"/>
      <c r="M34524" s="196"/>
      <c r="N34524" s="197"/>
      <c r="O34524" s="197"/>
      <c r="P34524" s="231"/>
    </row>
    <row r="34525" spans="2:16">
      <c r="B34525" s="351"/>
      <c r="C34525" s="398"/>
      <c r="D34525" s="399"/>
      <c r="E34525" s="400"/>
      <c r="G34525" s="401"/>
      <c r="H34525" s="401"/>
      <c r="I34525" s="401"/>
      <c r="J34525" s="194"/>
      <c r="K34525" s="194"/>
      <c r="L34525" s="195"/>
      <c r="M34525" s="196"/>
      <c r="N34525" s="197"/>
      <c r="O34525" s="197"/>
      <c r="P34525" s="231"/>
    </row>
    <row r="34526" spans="2:16">
      <c r="B34526" s="351"/>
      <c r="C34526" s="398"/>
      <c r="D34526" s="399"/>
      <c r="E34526" s="400"/>
      <c r="G34526" s="401"/>
      <c r="H34526" s="401"/>
      <c r="I34526" s="401"/>
      <c r="J34526" s="194"/>
      <c r="K34526" s="194"/>
      <c r="L34526" s="195"/>
      <c r="M34526" s="196"/>
      <c r="N34526" s="197"/>
      <c r="O34526" s="197"/>
      <c r="P34526" s="231"/>
    </row>
    <row r="34527" spans="2:16">
      <c r="B34527" s="351"/>
      <c r="C34527" s="398"/>
      <c r="D34527" s="399"/>
      <c r="E34527" s="400"/>
      <c r="G34527" s="401"/>
      <c r="H34527" s="401"/>
      <c r="I34527" s="401"/>
      <c r="J34527" s="194"/>
      <c r="K34527" s="194"/>
      <c r="L34527" s="195"/>
      <c r="M34527" s="196"/>
      <c r="N34527" s="197"/>
      <c r="O34527" s="197"/>
      <c r="P34527" s="231"/>
    </row>
    <row r="34528" spans="2:16">
      <c r="B34528" s="351"/>
      <c r="C34528" s="398"/>
      <c r="D34528" s="399"/>
      <c r="E34528" s="400"/>
      <c r="G34528" s="401"/>
      <c r="H34528" s="401"/>
      <c r="I34528" s="401"/>
      <c r="J34528" s="194"/>
      <c r="K34528" s="194"/>
      <c r="L34528" s="195"/>
      <c r="M34528" s="196"/>
      <c r="N34528" s="197"/>
      <c r="O34528" s="197"/>
      <c r="P34528" s="231"/>
    </row>
    <row r="34529" spans="2:16">
      <c r="B34529" s="351"/>
      <c r="C34529" s="398"/>
      <c r="D34529" s="399"/>
      <c r="E34529" s="400"/>
      <c r="G34529" s="401"/>
      <c r="H34529" s="401"/>
      <c r="I34529" s="401"/>
      <c r="J34529" s="194"/>
      <c r="K34529" s="194"/>
      <c r="L34529" s="195"/>
      <c r="M34529" s="196"/>
      <c r="N34529" s="197"/>
      <c r="O34529" s="197"/>
      <c r="P34529" s="231"/>
    </row>
    <row r="34530" spans="2:16">
      <c r="B34530" s="351"/>
      <c r="C34530" s="398"/>
      <c r="D34530" s="399"/>
      <c r="E34530" s="400"/>
      <c r="G34530" s="401"/>
      <c r="H34530" s="401"/>
      <c r="I34530" s="401"/>
      <c r="J34530" s="194"/>
      <c r="K34530" s="194"/>
      <c r="L34530" s="195"/>
      <c r="M34530" s="196"/>
      <c r="N34530" s="197"/>
      <c r="O34530" s="197"/>
      <c r="P34530" s="231"/>
    </row>
    <row r="34531" spans="2:16">
      <c r="B34531" s="351"/>
      <c r="C34531" s="398"/>
      <c r="D34531" s="399"/>
      <c r="E34531" s="400"/>
      <c r="G34531" s="401"/>
      <c r="H34531" s="401"/>
      <c r="I34531" s="401"/>
      <c r="J34531" s="194"/>
      <c r="K34531" s="194"/>
      <c r="L34531" s="195"/>
      <c r="M34531" s="196"/>
      <c r="N34531" s="197"/>
      <c r="O34531" s="197"/>
      <c r="P34531" s="231"/>
    </row>
    <row r="34532" spans="2:16">
      <c r="B34532" s="351"/>
      <c r="C34532" s="398"/>
      <c r="D34532" s="399"/>
      <c r="E34532" s="400"/>
      <c r="G34532" s="401"/>
      <c r="H34532" s="401"/>
      <c r="I34532" s="401"/>
      <c r="J34532" s="194"/>
      <c r="K34532" s="194"/>
      <c r="L34532" s="195"/>
      <c r="M34532" s="196"/>
      <c r="N34532" s="197"/>
      <c r="O34532" s="197"/>
      <c r="P34532" s="231"/>
    </row>
    <row r="34533" spans="2:16">
      <c r="B34533" s="351"/>
      <c r="C34533" s="398"/>
      <c r="D34533" s="399"/>
      <c r="E34533" s="400"/>
      <c r="G34533" s="401"/>
      <c r="H34533" s="401"/>
      <c r="I34533" s="401"/>
      <c r="J34533" s="194"/>
      <c r="K34533" s="194"/>
      <c r="L34533" s="195"/>
      <c r="M34533" s="196"/>
      <c r="N34533" s="197"/>
      <c r="O34533" s="197"/>
      <c r="P34533" s="231"/>
    </row>
    <row r="34534" spans="2:16">
      <c r="B34534" s="351"/>
      <c r="C34534" s="398"/>
      <c r="D34534" s="399"/>
      <c r="E34534" s="400"/>
      <c r="G34534" s="401"/>
      <c r="H34534" s="401"/>
      <c r="I34534" s="401"/>
      <c r="J34534" s="194"/>
      <c r="K34534" s="194"/>
      <c r="L34534" s="195"/>
      <c r="M34534" s="196"/>
      <c r="N34534" s="197"/>
      <c r="O34534" s="197"/>
      <c r="P34534" s="231"/>
    </row>
    <row r="34535" spans="2:16">
      <c r="B34535" s="351"/>
      <c r="C34535" s="398"/>
      <c r="D34535" s="399"/>
      <c r="E34535" s="400"/>
      <c r="G34535" s="401"/>
      <c r="H34535" s="401"/>
      <c r="I34535" s="401"/>
      <c r="J34535" s="194"/>
      <c r="K34535" s="194"/>
      <c r="L34535" s="195"/>
      <c r="M34535" s="196"/>
      <c r="N34535" s="197"/>
      <c r="O34535" s="197"/>
      <c r="P34535" s="231"/>
    </row>
    <row r="34536" spans="2:16">
      <c r="B34536" s="351"/>
      <c r="C34536" s="398"/>
      <c r="D34536" s="399"/>
      <c r="E34536" s="400"/>
      <c r="G34536" s="401"/>
      <c r="H34536" s="401"/>
      <c r="I34536" s="401"/>
      <c r="J34536" s="194"/>
      <c r="K34536" s="194"/>
      <c r="L34536" s="195"/>
      <c r="M34536" s="196"/>
      <c r="N34536" s="197"/>
      <c r="O34536" s="197"/>
      <c r="P34536" s="231"/>
    </row>
    <row r="34537" spans="2:16">
      <c r="B34537" s="351"/>
      <c r="C34537" s="398"/>
      <c r="D34537" s="399"/>
      <c r="E34537" s="400"/>
      <c r="G34537" s="401"/>
      <c r="H34537" s="401"/>
      <c r="I34537" s="401"/>
      <c r="J34537" s="194"/>
      <c r="K34537" s="194"/>
      <c r="L34537" s="195"/>
      <c r="M34537" s="196"/>
      <c r="N34537" s="197"/>
      <c r="O34537" s="197"/>
      <c r="P34537" s="231"/>
    </row>
    <row r="34538" spans="2:16">
      <c r="B34538" s="351"/>
      <c r="C34538" s="398"/>
      <c r="D34538" s="399"/>
      <c r="E34538" s="400"/>
      <c r="G34538" s="401"/>
      <c r="H34538" s="401"/>
      <c r="I34538" s="401"/>
      <c r="J34538" s="194"/>
      <c r="K34538" s="194"/>
      <c r="L34538" s="195"/>
      <c r="M34538" s="196"/>
      <c r="N34538" s="197"/>
      <c r="O34538" s="197"/>
      <c r="P34538" s="231"/>
    </row>
    <row r="34539" spans="2:16">
      <c r="B34539" s="351"/>
      <c r="C34539" s="398"/>
      <c r="D34539" s="399"/>
      <c r="E34539" s="400"/>
      <c r="G34539" s="401"/>
      <c r="H34539" s="401"/>
      <c r="I34539" s="401"/>
      <c r="J34539" s="194"/>
      <c r="K34539" s="194"/>
      <c r="L34539" s="195"/>
      <c r="M34539" s="196"/>
      <c r="N34539" s="197"/>
      <c r="O34539" s="197"/>
      <c r="P34539" s="231"/>
    </row>
    <row r="34540" spans="2:16">
      <c r="B34540" s="351"/>
      <c r="C34540" s="398"/>
      <c r="D34540" s="399"/>
      <c r="E34540" s="400"/>
      <c r="G34540" s="401"/>
      <c r="H34540" s="401"/>
      <c r="I34540" s="401"/>
      <c r="J34540" s="194"/>
      <c r="K34540" s="194"/>
      <c r="L34540" s="195"/>
      <c r="M34540" s="196"/>
      <c r="N34540" s="197"/>
      <c r="O34540" s="197"/>
      <c r="P34540" s="231"/>
    </row>
    <row r="34541" spans="2:16">
      <c r="B34541" s="351"/>
      <c r="C34541" s="398"/>
      <c r="D34541" s="399"/>
      <c r="E34541" s="400"/>
      <c r="G34541" s="401"/>
      <c r="H34541" s="401"/>
      <c r="I34541" s="401"/>
      <c r="J34541" s="194"/>
      <c r="K34541" s="194"/>
      <c r="L34541" s="195"/>
      <c r="M34541" s="196"/>
      <c r="N34541" s="197"/>
      <c r="O34541" s="197"/>
      <c r="P34541" s="231"/>
    </row>
    <row r="34542" spans="2:16">
      <c r="B34542" s="351"/>
      <c r="C34542" s="398"/>
      <c r="D34542" s="399"/>
      <c r="E34542" s="400"/>
      <c r="G34542" s="401"/>
      <c r="H34542" s="401"/>
      <c r="I34542" s="401"/>
      <c r="J34542" s="194"/>
      <c r="K34542" s="194"/>
      <c r="L34542" s="195"/>
      <c r="M34542" s="196"/>
      <c r="N34542" s="197"/>
      <c r="O34542" s="197"/>
      <c r="P34542" s="231"/>
    </row>
    <row r="34543" spans="2:16">
      <c r="B34543" s="351"/>
      <c r="C34543" s="398"/>
      <c r="D34543" s="399"/>
      <c r="E34543" s="400"/>
      <c r="G34543" s="401"/>
      <c r="H34543" s="401"/>
      <c r="I34543" s="401"/>
      <c r="J34543" s="194"/>
      <c r="K34543" s="194"/>
      <c r="L34543" s="195"/>
      <c r="M34543" s="196"/>
      <c r="N34543" s="197"/>
      <c r="O34543" s="197"/>
      <c r="P34543" s="231"/>
    </row>
    <row r="34544" spans="2:16">
      <c r="B34544" s="351"/>
      <c r="C34544" s="398"/>
      <c r="D34544" s="399"/>
      <c r="E34544" s="400"/>
      <c r="G34544" s="401"/>
      <c r="H34544" s="401"/>
      <c r="I34544" s="401"/>
      <c r="J34544" s="194"/>
      <c r="K34544" s="194"/>
      <c r="L34544" s="195"/>
      <c r="M34544" s="196"/>
      <c r="N34544" s="197"/>
      <c r="O34544" s="197"/>
      <c r="P34544" s="231"/>
    </row>
    <row r="34545" spans="2:16">
      <c r="B34545" s="351"/>
      <c r="C34545" s="398"/>
      <c r="D34545" s="399"/>
      <c r="E34545" s="400"/>
      <c r="G34545" s="401"/>
      <c r="H34545" s="401"/>
      <c r="I34545" s="401"/>
      <c r="J34545" s="194"/>
      <c r="K34545" s="194"/>
      <c r="L34545" s="195"/>
      <c r="M34545" s="196"/>
      <c r="N34545" s="197"/>
      <c r="O34545" s="197"/>
      <c r="P34545" s="231"/>
    </row>
    <row r="34546" spans="2:16">
      <c r="B34546" s="351"/>
      <c r="C34546" s="398"/>
      <c r="D34546" s="399"/>
      <c r="E34546" s="400"/>
      <c r="G34546" s="401"/>
      <c r="H34546" s="401"/>
      <c r="I34546" s="401"/>
      <c r="J34546" s="194"/>
      <c r="K34546" s="194"/>
      <c r="L34546" s="195"/>
      <c r="M34546" s="196"/>
      <c r="N34546" s="197"/>
      <c r="O34546" s="197"/>
      <c r="P34546" s="231"/>
    </row>
    <row r="34547" spans="2:16">
      <c r="B34547" s="351"/>
      <c r="C34547" s="398"/>
      <c r="D34547" s="399"/>
      <c r="E34547" s="400"/>
      <c r="G34547" s="401"/>
      <c r="H34547" s="401"/>
      <c r="I34547" s="401"/>
      <c r="J34547" s="194"/>
      <c r="K34547" s="194"/>
      <c r="L34547" s="195"/>
      <c r="M34547" s="196"/>
      <c r="N34547" s="197"/>
      <c r="O34547" s="197"/>
      <c r="P34547" s="231"/>
    </row>
    <row r="34548" spans="2:16">
      <c r="B34548" s="351"/>
      <c r="C34548" s="398"/>
      <c r="D34548" s="399"/>
      <c r="E34548" s="400"/>
      <c r="G34548" s="401"/>
      <c r="H34548" s="401"/>
      <c r="I34548" s="401"/>
      <c r="J34548" s="194"/>
      <c r="K34548" s="194"/>
      <c r="L34548" s="195"/>
      <c r="M34548" s="196"/>
      <c r="N34548" s="197"/>
      <c r="O34548" s="197"/>
      <c r="P34548" s="231"/>
    </row>
    <row r="34549" spans="2:16">
      <c r="B34549" s="351"/>
      <c r="C34549" s="398"/>
      <c r="D34549" s="399"/>
      <c r="E34549" s="400"/>
      <c r="G34549" s="401"/>
      <c r="H34549" s="401"/>
      <c r="I34549" s="401"/>
      <c r="J34549" s="194"/>
      <c r="K34549" s="194"/>
      <c r="L34549" s="195"/>
      <c r="M34549" s="196"/>
      <c r="N34549" s="197"/>
      <c r="O34549" s="197"/>
      <c r="P34549" s="231"/>
    </row>
    <row r="34550" spans="2:16">
      <c r="B34550" s="351"/>
      <c r="C34550" s="398"/>
      <c r="D34550" s="399"/>
      <c r="E34550" s="400"/>
      <c r="G34550" s="401"/>
      <c r="H34550" s="401"/>
      <c r="I34550" s="401"/>
      <c r="J34550" s="194"/>
      <c r="K34550" s="194"/>
      <c r="L34550" s="195"/>
      <c r="M34550" s="196"/>
      <c r="N34550" s="197"/>
      <c r="O34550" s="197"/>
      <c r="P34550" s="231"/>
    </row>
    <row r="34551" spans="2:16">
      <c r="B34551" s="351"/>
      <c r="C34551" s="398"/>
      <c r="D34551" s="399"/>
      <c r="E34551" s="400"/>
      <c r="G34551" s="401"/>
      <c r="H34551" s="401"/>
      <c r="I34551" s="401"/>
      <c r="J34551" s="194"/>
      <c r="K34551" s="194"/>
      <c r="L34551" s="195"/>
      <c r="M34551" s="196"/>
      <c r="N34551" s="197"/>
      <c r="O34551" s="197"/>
      <c r="P34551" s="231"/>
    </row>
    <row r="34552" spans="2:16">
      <c r="B34552" s="351"/>
      <c r="C34552" s="398"/>
      <c r="D34552" s="399"/>
      <c r="E34552" s="400"/>
      <c r="G34552" s="401"/>
      <c r="H34552" s="401"/>
      <c r="I34552" s="401"/>
      <c r="J34552" s="194"/>
      <c r="K34552" s="194"/>
      <c r="L34552" s="195"/>
      <c r="M34552" s="196"/>
      <c r="N34552" s="197"/>
      <c r="O34552" s="197"/>
      <c r="P34552" s="231"/>
    </row>
    <row r="34553" spans="2:16">
      <c r="B34553" s="351"/>
      <c r="C34553" s="398"/>
      <c r="D34553" s="399"/>
      <c r="E34553" s="400"/>
      <c r="G34553" s="401"/>
      <c r="H34553" s="401"/>
      <c r="I34553" s="401"/>
      <c r="J34553" s="194"/>
      <c r="K34553" s="194"/>
      <c r="L34553" s="195"/>
      <c r="M34553" s="196"/>
      <c r="N34553" s="197"/>
      <c r="O34553" s="197"/>
      <c r="P34553" s="231"/>
    </row>
    <row r="34554" spans="2:16">
      <c r="B34554" s="351"/>
      <c r="C34554" s="398"/>
      <c r="D34554" s="399"/>
      <c r="E34554" s="400"/>
      <c r="G34554" s="401"/>
      <c r="H34554" s="401"/>
      <c r="I34554" s="401"/>
      <c r="J34554" s="194"/>
      <c r="K34554" s="194"/>
      <c r="L34554" s="195"/>
      <c r="M34554" s="196"/>
      <c r="N34554" s="197"/>
      <c r="O34554" s="197"/>
      <c r="P34554" s="231"/>
    </row>
    <row r="34555" spans="2:16">
      <c r="B34555" s="351"/>
      <c r="C34555" s="398"/>
      <c r="D34555" s="399"/>
      <c r="E34555" s="400"/>
      <c r="G34555" s="401"/>
      <c r="H34555" s="401"/>
      <c r="I34555" s="401"/>
      <c r="J34555" s="194"/>
      <c r="K34555" s="194"/>
      <c r="L34555" s="195"/>
      <c r="M34555" s="196"/>
      <c r="N34555" s="197"/>
      <c r="O34555" s="197"/>
      <c r="P34555" s="231"/>
    </row>
    <row r="34556" spans="2:16">
      <c r="B34556" s="351"/>
      <c r="C34556" s="398"/>
      <c r="D34556" s="399"/>
      <c r="E34556" s="400"/>
      <c r="G34556" s="401"/>
      <c r="H34556" s="401"/>
      <c r="I34556" s="401"/>
      <c r="J34556" s="194"/>
      <c r="K34556" s="194"/>
      <c r="L34556" s="195"/>
      <c r="M34556" s="196"/>
      <c r="N34556" s="197"/>
      <c r="O34556" s="197"/>
      <c r="P34556" s="231"/>
    </row>
    <row r="34557" spans="2:16">
      <c r="B34557" s="351"/>
      <c r="C34557" s="398"/>
      <c r="D34557" s="399"/>
      <c r="E34557" s="400"/>
      <c r="G34557" s="401"/>
      <c r="H34557" s="401"/>
      <c r="I34557" s="401"/>
      <c r="J34557" s="194"/>
      <c r="K34557" s="194"/>
      <c r="L34557" s="195"/>
      <c r="M34557" s="196"/>
      <c r="N34557" s="197"/>
      <c r="O34557" s="197"/>
      <c r="P34557" s="231"/>
    </row>
    <row r="34558" spans="2:16">
      <c r="B34558" s="351"/>
      <c r="C34558" s="398"/>
      <c r="D34558" s="399"/>
      <c r="E34558" s="400"/>
      <c r="G34558" s="401"/>
      <c r="H34558" s="401"/>
      <c r="I34558" s="401"/>
      <c r="J34558" s="194"/>
      <c r="K34558" s="194"/>
      <c r="L34558" s="195"/>
      <c r="M34558" s="196"/>
      <c r="N34558" s="197"/>
      <c r="O34558" s="197"/>
      <c r="P34558" s="231"/>
    </row>
    <row r="34559" spans="2:16">
      <c r="B34559" s="351"/>
      <c r="C34559" s="398"/>
      <c r="D34559" s="399"/>
      <c r="E34559" s="400"/>
      <c r="G34559" s="401"/>
      <c r="H34559" s="401"/>
      <c r="I34559" s="401"/>
      <c r="J34559" s="194"/>
      <c r="K34559" s="194"/>
      <c r="L34559" s="195"/>
      <c r="M34559" s="196"/>
      <c r="N34559" s="197"/>
      <c r="O34559" s="197"/>
      <c r="P34559" s="231"/>
    </row>
    <row r="34560" spans="2:16">
      <c r="B34560" s="351"/>
      <c r="C34560" s="398"/>
      <c r="D34560" s="399"/>
      <c r="E34560" s="400"/>
      <c r="G34560" s="401"/>
      <c r="H34560" s="401"/>
      <c r="I34560" s="401"/>
      <c r="J34560" s="194"/>
      <c r="K34560" s="194"/>
      <c r="L34560" s="195"/>
      <c r="M34560" s="196"/>
      <c r="N34560" s="197"/>
      <c r="O34560" s="197"/>
      <c r="P34560" s="231"/>
    </row>
    <row r="34561" spans="2:16">
      <c r="B34561" s="351"/>
      <c r="C34561" s="398"/>
      <c r="D34561" s="399"/>
      <c r="E34561" s="400"/>
      <c r="G34561" s="401"/>
      <c r="H34561" s="401"/>
      <c r="I34561" s="401"/>
      <c r="J34561" s="194"/>
      <c r="K34561" s="194"/>
      <c r="L34561" s="195"/>
      <c r="M34561" s="196"/>
      <c r="N34561" s="197"/>
      <c r="O34561" s="197"/>
      <c r="P34561" s="231"/>
    </row>
    <row r="34562" spans="2:16">
      <c r="B34562" s="351"/>
      <c r="C34562" s="398"/>
      <c r="D34562" s="399"/>
      <c r="E34562" s="400"/>
      <c r="G34562" s="401"/>
      <c r="H34562" s="401"/>
      <c r="I34562" s="401"/>
      <c r="J34562" s="194"/>
      <c r="K34562" s="194"/>
      <c r="L34562" s="195"/>
      <c r="M34562" s="196"/>
      <c r="N34562" s="197"/>
      <c r="O34562" s="197"/>
      <c r="P34562" s="231"/>
    </row>
    <row r="34563" spans="2:16">
      <c r="B34563" s="351"/>
      <c r="C34563" s="398"/>
      <c r="D34563" s="399"/>
      <c r="E34563" s="400"/>
      <c r="G34563" s="401"/>
      <c r="H34563" s="401"/>
      <c r="I34563" s="401"/>
      <c r="J34563" s="194"/>
      <c r="K34563" s="194"/>
      <c r="L34563" s="195"/>
      <c r="M34563" s="196"/>
      <c r="N34563" s="197"/>
      <c r="O34563" s="197"/>
      <c r="P34563" s="231"/>
    </row>
    <row r="34564" spans="2:16">
      <c r="B34564" s="351"/>
      <c r="C34564" s="398"/>
      <c r="D34564" s="399"/>
      <c r="E34564" s="400"/>
      <c r="G34564" s="401"/>
      <c r="H34564" s="401"/>
      <c r="I34564" s="401"/>
      <c r="J34564" s="194"/>
      <c r="K34564" s="194"/>
      <c r="L34564" s="195"/>
      <c r="M34564" s="196"/>
      <c r="N34564" s="197"/>
      <c r="O34564" s="197"/>
      <c r="P34564" s="231"/>
    </row>
    <row r="34565" spans="2:16">
      <c r="B34565" s="351"/>
      <c r="C34565" s="398"/>
      <c r="D34565" s="399"/>
      <c r="E34565" s="400"/>
      <c r="G34565" s="401"/>
      <c r="H34565" s="401"/>
      <c r="I34565" s="401"/>
      <c r="J34565" s="194"/>
      <c r="K34565" s="194"/>
      <c r="L34565" s="195"/>
      <c r="M34565" s="196"/>
      <c r="N34565" s="197"/>
      <c r="O34565" s="197"/>
      <c r="P34565" s="231"/>
    </row>
    <row r="34566" spans="2:16">
      <c r="B34566" s="351"/>
      <c r="C34566" s="398"/>
      <c r="D34566" s="399"/>
      <c r="E34566" s="400"/>
      <c r="G34566" s="401"/>
      <c r="H34566" s="401"/>
      <c r="I34566" s="401"/>
      <c r="J34566" s="194"/>
      <c r="K34566" s="194"/>
      <c r="L34566" s="195"/>
      <c r="M34566" s="196"/>
      <c r="N34566" s="197"/>
      <c r="O34566" s="197"/>
      <c r="P34566" s="231"/>
    </row>
    <row r="34567" spans="2:16">
      <c r="B34567" s="351"/>
      <c r="C34567" s="398"/>
      <c r="D34567" s="399"/>
      <c r="E34567" s="400"/>
      <c r="G34567" s="401"/>
      <c r="H34567" s="401"/>
      <c r="I34567" s="401"/>
      <c r="J34567" s="194"/>
      <c r="K34567" s="194"/>
      <c r="L34567" s="195"/>
      <c r="M34567" s="196"/>
      <c r="N34567" s="197"/>
      <c r="O34567" s="197"/>
      <c r="P34567" s="231"/>
    </row>
    <row r="34568" spans="2:16">
      <c r="B34568" s="351"/>
      <c r="C34568" s="398"/>
      <c r="D34568" s="399"/>
      <c r="E34568" s="400"/>
      <c r="G34568" s="401"/>
      <c r="H34568" s="401"/>
      <c r="I34568" s="401"/>
      <c r="J34568" s="194"/>
      <c r="K34568" s="194"/>
      <c r="L34568" s="195"/>
      <c r="M34568" s="196"/>
      <c r="N34568" s="197"/>
      <c r="O34568" s="197"/>
      <c r="P34568" s="231"/>
    </row>
    <row r="34569" spans="2:16">
      <c r="B34569" s="351"/>
      <c r="C34569" s="398"/>
      <c r="D34569" s="399"/>
      <c r="E34569" s="400"/>
      <c r="G34569" s="401"/>
      <c r="H34569" s="401"/>
      <c r="I34569" s="401"/>
      <c r="J34569" s="194"/>
      <c r="K34569" s="194"/>
      <c r="L34569" s="195"/>
      <c r="M34569" s="196"/>
      <c r="N34569" s="197"/>
      <c r="O34569" s="197"/>
      <c r="P34569" s="231"/>
    </row>
    <row r="34570" spans="2:16">
      <c r="B34570" s="351"/>
      <c r="C34570" s="398"/>
      <c r="D34570" s="399"/>
      <c r="E34570" s="400"/>
      <c r="G34570" s="401"/>
      <c r="H34570" s="401"/>
      <c r="I34570" s="401"/>
      <c r="J34570" s="194"/>
      <c r="K34570" s="194"/>
      <c r="L34570" s="195"/>
      <c r="M34570" s="196"/>
      <c r="N34570" s="197"/>
      <c r="O34570" s="197"/>
      <c r="P34570" s="231"/>
    </row>
    <row r="34571" spans="2:16">
      <c r="B34571" s="351"/>
      <c r="C34571" s="398"/>
      <c r="D34571" s="399"/>
      <c r="E34571" s="400"/>
      <c r="G34571" s="401"/>
      <c r="H34571" s="401"/>
      <c r="I34571" s="401"/>
      <c r="J34571" s="194"/>
      <c r="K34571" s="194"/>
      <c r="L34571" s="195"/>
      <c r="M34571" s="196"/>
      <c r="N34571" s="197"/>
      <c r="O34571" s="197"/>
      <c r="P34571" s="231"/>
    </row>
    <row r="34572" spans="2:16">
      <c r="B34572" s="351"/>
      <c r="C34572" s="398"/>
      <c r="D34572" s="399"/>
      <c r="E34572" s="400"/>
      <c r="G34572" s="401"/>
      <c r="H34572" s="401"/>
      <c r="I34572" s="401"/>
      <c r="J34572" s="194"/>
      <c r="K34572" s="194"/>
      <c r="L34572" s="195"/>
      <c r="M34572" s="196"/>
      <c r="N34572" s="197"/>
      <c r="O34572" s="197"/>
      <c r="P34572" s="231"/>
    </row>
    <row r="34573" spans="2:16">
      <c r="B34573" s="351"/>
      <c r="C34573" s="398"/>
      <c r="D34573" s="399"/>
      <c r="E34573" s="400"/>
      <c r="G34573" s="401"/>
      <c r="H34573" s="401"/>
      <c r="I34573" s="401"/>
      <c r="J34573" s="194"/>
      <c r="K34573" s="194"/>
      <c r="L34573" s="195"/>
      <c r="M34573" s="196"/>
      <c r="N34573" s="197"/>
      <c r="O34573" s="197"/>
      <c r="P34573" s="231"/>
    </row>
    <row r="34574" spans="2:16">
      <c r="B34574" s="351"/>
      <c r="C34574" s="398"/>
      <c r="D34574" s="399"/>
      <c r="E34574" s="400"/>
      <c r="G34574" s="401"/>
      <c r="H34574" s="401"/>
      <c r="I34574" s="401"/>
      <c r="J34574" s="194"/>
      <c r="K34574" s="194"/>
      <c r="L34574" s="195"/>
      <c r="M34574" s="196"/>
      <c r="N34574" s="197"/>
      <c r="O34574" s="197"/>
      <c r="P34574" s="231"/>
    </row>
    <row r="34575" spans="2:16">
      <c r="B34575" s="351"/>
      <c r="C34575" s="398"/>
      <c r="D34575" s="399"/>
      <c r="E34575" s="400"/>
      <c r="G34575" s="401"/>
      <c r="H34575" s="401"/>
      <c r="I34575" s="401"/>
      <c r="J34575" s="194"/>
      <c r="K34575" s="194"/>
      <c r="L34575" s="195"/>
      <c r="M34575" s="196"/>
      <c r="N34575" s="197"/>
      <c r="O34575" s="197"/>
      <c r="P34575" s="231"/>
    </row>
    <row r="34576" spans="2:16">
      <c r="B34576" s="351"/>
      <c r="C34576" s="398"/>
      <c r="D34576" s="399"/>
      <c r="E34576" s="400"/>
      <c r="G34576" s="401"/>
      <c r="H34576" s="401"/>
      <c r="I34576" s="401"/>
      <c r="J34576" s="194"/>
      <c r="K34576" s="194"/>
      <c r="L34576" s="195"/>
      <c r="M34576" s="196"/>
      <c r="N34576" s="197"/>
      <c r="O34576" s="197"/>
      <c r="P34576" s="231"/>
    </row>
    <row r="34577" spans="2:16">
      <c r="B34577" s="351"/>
      <c r="C34577" s="398"/>
      <c r="D34577" s="399"/>
      <c r="E34577" s="400"/>
      <c r="G34577" s="401"/>
      <c r="H34577" s="401"/>
      <c r="I34577" s="401"/>
      <c r="J34577" s="194"/>
      <c r="K34577" s="194"/>
      <c r="L34577" s="195"/>
      <c r="M34577" s="196"/>
      <c r="N34577" s="197"/>
      <c r="O34577" s="197"/>
      <c r="P34577" s="231"/>
    </row>
    <row r="34578" spans="2:16">
      <c r="B34578" s="351"/>
      <c r="C34578" s="398"/>
      <c r="D34578" s="399"/>
      <c r="E34578" s="400"/>
      <c r="G34578" s="401"/>
      <c r="H34578" s="401"/>
      <c r="I34578" s="401"/>
      <c r="J34578" s="194"/>
      <c r="K34578" s="194"/>
      <c r="L34578" s="195"/>
      <c r="M34578" s="196"/>
      <c r="N34578" s="197"/>
      <c r="O34578" s="197"/>
      <c r="P34578" s="231"/>
    </row>
    <row r="34579" spans="2:16">
      <c r="B34579" s="351"/>
      <c r="C34579" s="398"/>
      <c r="D34579" s="399"/>
      <c r="E34579" s="400"/>
      <c r="G34579" s="401"/>
      <c r="H34579" s="401"/>
      <c r="I34579" s="401"/>
      <c r="J34579" s="194"/>
      <c r="K34579" s="194"/>
      <c r="L34579" s="195"/>
      <c r="M34579" s="196"/>
      <c r="N34579" s="197"/>
      <c r="O34579" s="197"/>
      <c r="P34579" s="231"/>
    </row>
    <row r="34580" spans="2:16">
      <c r="B34580" s="351"/>
      <c r="C34580" s="398"/>
      <c r="D34580" s="399"/>
      <c r="E34580" s="400"/>
      <c r="G34580" s="401"/>
      <c r="H34580" s="401"/>
      <c r="I34580" s="401"/>
      <c r="J34580" s="194"/>
      <c r="K34580" s="194"/>
      <c r="L34580" s="195"/>
      <c r="M34580" s="196"/>
      <c r="N34580" s="197"/>
      <c r="O34580" s="197"/>
      <c r="P34580" s="231"/>
    </row>
    <row r="34581" spans="2:16">
      <c r="B34581" s="351"/>
      <c r="C34581" s="398"/>
      <c r="D34581" s="399"/>
      <c r="E34581" s="400"/>
      <c r="G34581" s="401"/>
      <c r="H34581" s="401"/>
      <c r="I34581" s="401"/>
      <c r="J34581" s="194"/>
      <c r="K34581" s="194"/>
      <c r="L34581" s="195"/>
      <c r="M34581" s="196"/>
      <c r="N34581" s="197"/>
      <c r="O34581" s="197"/>
      <c r="P34581" s="231"/>
    </row>
    <row r="34582" spans="2:16">
      <c r="B34582" s="351"/>
      <c r="C34582" s="398"/>
      <c r="D34582" s="399"/>
      <c r="E34582" s="400"/>
      <c r="G34582" s="401"/>
      <c r="H34582" s="401"/>
      <c r="I34582" s="401"/>
      <c r="J34582" s="194"/>
      <c r="K34582" s="194"/>
      <c r="L34582" s="195"/>
      <c r="M34582" s="196"/>
      <c r="N34582" s="197"/>
      <c r="O34582" s="197"/>
      <c r="P34582" s="231"/>
    </row>
    <row r="34583" spans="2:16">
      <c r="B34583" s="351"/>
      <c r="C34583" s="398"/>
      <c r="D34583" s="399"/>
      <c r="E34583" s="400"/>
      <c r="G34583" s="401"/>
      <c r="H34583" s="401"/>
      <c r="I34583" s="401"/>
      <c r="J34583" s="194"/>
      <c r="K34583" s="194"/>
      <c r="L34583" s="195"/>
      <c r="M34583" s="196"/>
      <c r="N34583" s="197"/>
      <c r="O34583" s="197"/>
      <c r="P34583" s="231"/>
    </row>
    <row r="34584" spans="2:16">
      <c r="B34584" s="351"/>
      <c r="C34584" s="398"/>
      <c r="D34584" s="399"/>
      <c r="E34584" s="400"/>
      <c r="G34584" s="401"/>
      <c r="H34584" s="401"/>
      <c r="I34584" s="401"/>
      <c r="J34584" s="194"/>
      <c r="K34584" s="194"/>
      <c r="L34584" s="195"/>
      <c r="M34584" s="196"/>
      <c r="N34584" s="197"/>
      <c r="O34584" s="197"/>
      <c r="P34584" s="231"/>
    </row>
    <row r="34585" spans="2:16">
      <c r="B34585" s="351"/>
      <c r="C34585" s="398"/>
      <c r="D34585" s="399"/>
      <c r="E34585" s="400"/>
      <c r="G34585" s="401"/>
      <c r="H34585" s="401"/>
      <c r="I34585" s="401"/>
      <c r="J34585" s="194"/>
      <c r="K34585" s="194"/>
      <c r="L34585" s="195"/>
      <c r="M34585" s="196"/>
      <c r="N34585" s="197"/>
      <c r="O34585" s="197"/>
      <c r="P34585" s="231"/>
    </row>
    <row r="34586" spans="2:16">
      <c r="B34586" s="351"/>
      <c r="C34586" s="398"/>
      <c r="D34586" s="399"/>
      <c r="E34586" s="400"/>
      <c r="G34586" s="401"/>
      <c r="H34586" s="401"/>
      <c r="I34586" s="401"/>
      <c r="J34586" s="194"/>
      <c r="K34586" s="194"/>
      <c r="L34586" s="195"/>
      <c r="M34586" s="196"/>
      <c r="N34586" s="197"/>
      <c r="O34586" s="197"/>
      <c r="P34586" s="231"/>
    </row>
    <row r="34587" spans="2:16">
      <c r="B34587" s="351"/>
      <c r="C34587" s="398"/>
      <c r="D34587" s="399"/>
      <c r="E34587" s="400"/>
      <c r="G34587" s="401"/>
      <c r="H34587" s="401"/>
      <c r="I34587" s="401"/>
      <c r="J34587" s="194"/>
      <c r="K34587" s="194"/>
      <c r="L34587" s="195"/>
      <c r="M34587" s="196"/>
      <c r="N34587" s="197"/>
      <c r="O34587" s="197"/>
      <c r="P34587" s="231"/>
    </row>
    <row r="34588" spans="2:16">
      <c r="B34588" s="351"/>
      <c r="C34588" s="398"/>
      <c r="D34588" s="399"/>
      <c r="E34588" s="400"/>
      <c r="G34588" s="401"/>
      <c r="H34588" s="401"/>
      <c r="I34588" s="401"/>
      <c r="J34588" s="194"/>
      <c r="K34588" s="194"/>
      <c r="L34588" s="195"/>
      <c r="M34588" s="196"/>
      <c r="N34588" s="197"/>
      <c r="O34588" s="197"/>
      <c r="P34588" s="231"/>
    </row>
    <row r="34589" spans="2:16">
      <c r="B34589" s="351"/>
      <c r="C34589" s="398"/>
      <c r="D34589" s="399"/>
      <c r="E34589" s="400"/>
      <c r="G34589" s="401"/>
      <c r="H34589" s="401"/>
      <c r="I34589" s="401"/>
      <c r="J34589" s="194"/>
      <c r="K34589" s="194"/>
      <c r="L34589" s="195"/>
      <c r="M34589" s="196"/>
      <c r="N34589" s="197"/>
      <c r="O34589" s="197"/>
      <c r="P34589" s="231"/>
    </row>
    <row r="34590" spans="2:16">
      <c r="B34590" s="351"/>
      <c r="C34590" s="398"/>
      <c r="D34590" s="399"/>
      <c r="E34590" s="400"/>
      <c r="G34590" s="401"/>
      <c r="H34590" s="401"/>
      <c r="I34590" s="401"/>
      <c r="J34590" s="194"/>
      <c r="K34590" s="194"/>
      <c r="L34590" s="195"/>
      <c r="M34590" s="196"/>
      <c r="N34590" s="197"/>
      <c r="O34590" s="197"/>
      <c r="P34590" s="231"/>
    </row>
    <row r="34591" spans="2:16">
      <c r="B34591" s="351"/>
      <c r="C34591" s="398"/>
      <c r="D34591" s="399"/>
      <c r="E34591" s="400"/>
      <c r="G34591" s="401"/>
      <c r="H34591" s="401"/>
      <c r="I34591" s="401"/>
      <c r="J34591" s="194"/>
      <c r="K34591" s="194"/>
      <c r="L34591" s="195"/>
      <c r="M34591" s="196"/>
      <c r="N34591" s="197"/>
      <c r="O34591" s="197"/>
      <c r="P34591" s="231"/>
    </row>
    <row r="34592" spans="2:16">
      <c r="B34592" s="351"/>
      <c r="C34592" s="398"/>
      <c r="D34592" s="399"/>
      <c r="E34592" s="400"/>
      <c r="G34592" s="401"/>
      <c r="H34592" s="401"/>
      <c r="I34592" s="401"/>
      <c r="J34592" s="194"/>
      <c r="K34592" s="194"/>
      <c r="L34592" s="195"/>
      <c r="M34592" s="196"/>
      <c r="N34592" s="197"/>
      <c r="O34592" s="197"/>
      <c r="P34592" s="231"/>
    </row>
    <row r="34593" spans="2:16">
      <c r="B34593" s="351"/>
      <c r="C34593" s="398"/>
      <c r="D34593" s="399"/>
      <c r="E34593" s="400"/>
      <c r="G34593" s="401"/>
      <c r="H34593" s="401"/>
      <c r="I34593" s="401"/>
      <c r="J34593" s="194"/>
      <c r="K34593" s="194"/>
      <c r="L34593" s="195"/>
      <c r="M34593" s="196"/>
      <c r="N34593" s="197"/>
      <c r="O34593" s="197"/>
      <c r="P34593" s="231"/>
    </row>
    <row r="34594" spans="2:16">
      <c r="B34594" s="351"/>
      <c r="C34594" s="398"/>
      <c r="D34594" s="399"/>
      <c r="E34594" s="400"/>
      <c r="G34594" s="401"/>
      <c r="H34594" s="401"/>
      <c r="I34594" s="401"/>
      <c r="J34594" s="194"/>
      <c r="K34594" s="194"/>
      <c r="L34594" s="195"/>
      <c r="M34594" s="196"/>
      <c r="N34594" s="197"/>
      <c r="O34594" s="197"/>
      <c r="P34594" s="231"/>
    </row>
    <row r="34595" spans="2:16">
      <c r="B34595" s="402"/>
      <c r="C34595" s="398"/>
      <c r="D34595" s="404"/>
      <c r="E34595" s="405"/>
      <c r="G34595" s="406"/>
      <c r="H34595" s="406"/>
      <c r="I34595" s="406"/>
      <c r="J34595" s="194"/>
      <c r="K34595" s="194"/>
      <c r="L34595" s="195"/>
      <c r="M34595" s="196"/>
      <c r="N34595" s="197"/>
      <c r="O34595" s="197"/>
      <c r="P34595" s="221"/>
    </row>
    <row r="34596" spans="2:16">
      <c r="B34596" s="351"/>
      <c r="C34596" s="398"/>
      <c r="D34596" s="399"/>
      <c r="E34596" s="400"/>
      <c r="G34596" s="401"/>
      <c r="H34596" s="401"/>
      <c r="I34596" s="401"/>
      <c r="J34596" s="194"/>
      <c r="K34596" s="194"/>
      <c r="L34596" s="195"/>
      <c r="M34596" s="196"/>
      <c r="N34596" s="197"/>
      <c r="O34596" s="197"/>
      <c r="P34596" s="231"/>
    </row>
    <row r="34597" spans="2:16">
      <c r="B34597" s="351"/>
      <c r="C34597" s="398"/>
      <c r="D34597" s="399"/>
      <c r="E34597" s="400"/>
      <c r="G34597" s="401"/>
      <c r="H34597" s="401"/>
      <c r="I34597" s="401"/>
      <c r="J34597" s="194"/>
      <c r="K34597" s="194"/>
      <c r="L34597" s="195"/>
      <c r="M34597" s="196"/>
      <c r="N34597" s="197"/>
      <c r="O34597" s="197"/>
      <c r="P34597" s="231"/>
    </row>
    <row r="34598" spans="2:16">
      <c r="B34598" s="351"/>
      <c r="C34598" s="398"/>
      <c r="D34598" s="399"/>
      <c r="E34598" s="400"/>
      <c r="G34598" s="401"/>
      <c r="H34598" s="401"/>
      <c r="I34598" s="401"/>
      <c r="J34598" s="194"/>
      <c r="K34598" s="194"/>
      <c r="L34598" s="195"/>
      <c r="M34598" s="196"/>
      <c r="N34598" s="197"/>
      <c r="O34598" s="197"/>
      <c r="P34598" s="231"/>
    </row>
    <row r="34599" spans="2:16">
      <c r="B34599" s="351"/>
      <c r="C34599" s="398"/>
      <c r="D34599" s="399"/>
      <c r="E34599" s="400"/>
      <c r="G34599" s="401"/>
      <c r="H34599" s="401"/>
      <c r="I34599" s="401"/>
      <c r="J34599" s="194"/>
      <c r="K34599" s="194"/>
      <c r="L34599" s="195"/>
      <c r="M34599" s="196"/>
      <c r="N34599" s="197"/>
      <c r="O34599" s="197"/>
      <c r="P34599" s="231"/>
    </row>
    <row r="34600" spans="2:16">
      <c r="B34600" s="351"/>
      <c r="C34600" s="398"/>
      <c r="D34600" s="399"/>
      <c r="E34600" s="400"/>
      <c r="G34600" s="401"/>
      <c r="H34600" s="401"/>
      <c r="I34600" s="401"/>
      <c r="J34600" s="194"/>
      <c r="K34600" s="194"/>
      <c r="L34600" s="195"/>
      <c r="M34600" s="196"/>
      <c r="N34600" s="197"/>
      <c r="O34600" s="197"/>
      <c r="P34600" s="231"/>
    </row>
    <row r="34601" spans="2:16">
      <c r="B34601" s="351"/>
      <c r="C34601" s="398"/>
      <c r="D34601" s="399"/>
      <c r="E34601" s="400"/>
      <c r="G34601" s="401"/>
      <c r="H34601" s="401"/>
      <c r="I34601" s="401"/>
      <c r="J34601" s="194"/>
      <c r="K34601" s="194"/>
      <c r="L34601" s="195"/>
      <c r="M34601" s="196"/>
      <c r="N34601" s="197"/>
      <c r="O34601" s="197"/>
      <c r="P34601" s="231"/>
    </row>
    <row r="34602" spans="2:16">
      <c r="B34602" s="351"/>
      <c r="C34602" s="398"/>
      <c r="D34602" s="399"/>
      <c r="E34602" s="400"/>
      <c r="G34602" s="401"/>
      <c r="H34602" s="401"/>
      <c r="I34602" s="401"/>
      <c r="J34602" s="194"/>
      <c r="K34602" s="194"/>
      <c r="L34602" s="195"/>
      <c r="M34602" s="196"/>
      <c r="N34602" s="197"/>
      <c r="O34602" s="197"/>
      <c r="P34602" s="231"/>
    </row>
    <row r="34603" spans="2:16">
      <c r="B34603" s="351"/>
      <c r="C34603" s="398"/>
      <c r="D34603" s="399"/>
      <c r="E34603" s="400"/>
      <c r="G34603" s="401"/>
      <c r="H34603" s="401"/>
      <c r="I34603" s="401"/>
      <c r="J34603" s="194"/>
      <c r="K34603" s="194"/>
      <c r="L34603" s="195"/>
      <c r="M34603" s="196"/>
      <c r="N34603" s="197"/>
      <c r="O34603" s="197"/>
      <c r="P34603" s="231"/>
    </row>
    <row r="34604" spans="2:16">
      <c r="B34604" s="351"/>
      <c r="C34604" s="398"/>
      <c r="D34604" s="399"/>
      <c r="E34604" s="400"/>
      <c r="G34604" s="401"/>
      <c r="H34604" s="401"/>
      <c r="I34604" s="401"/>
      <c r="J34604" s="194"/>
      <c r="K34604" s="194"/>
      <c r="L34604" s="195"/>
      <c r="M34604" s="196"/>
      <c r="N34604" s="197"/>
      <c r="O34604" s="197"/>
      <c r="P34604" s="231"/>
    </row>
    <row r="34605" spans="2:16">
      <c r="B34605" s="351"/>
      <c r="C34605" s="398"/>
      <c r="D34605" s="399"/>
      <c r="E34605" s="400"/>
      <c r="G34605" s="401"/>
      <c r="H34605" s="401"/>
      <c r="I34605" s="401"/>
      <c r="J34605" s="194"/>
      <c r="K34605" s="194"/>
      <c r="L34605" s="195"/>
      <c r="M34605" s="196"/>
      <c r="N34605" s="197"/>
      <c r="O34605" s="197"/>
      <c r="P34605" s="231"/>
    </row>
    <row r="34606" spans="2:16">
      <c r="B34606" s="351"/>
      <c r="C34606" s="398"/>
      <c r="D34606" s="399"/>
      <c r="E34606" s="400"/>
      <c r="G34606" s="401"/>
      <c r="H34606" s="401"/>
      <c r="I34606" s="401"/>
      <c r="J34606" s="194"/>
      <c r="K34606" s="194"/>
      <c r="L34606" s="195"/>
      <c r="M34606" s="196"/>
      <c r="N34606" s="197"/>
      <c r="O34606" s="197"/>
      <c r="P34606" s="231"/>
    </row>
    <row r="34607" spans="2:16">
      <c r="B34607" s="351"/>
      <c r="C34607" s="398"/>
      <c r="D34607" s="399"/>
      <c r="E34607" s="400"/>
      <c r="G34607" s="401"/>
      <c r="H34607" s="401"/>
      <c r="I34607" s="401"/>
      <c r="J34607" s="194"/>
      <c r="K34607" s="194"/>
      <c r="L34607" s="195"/>
      <c r="M34607" s="196"/>
      <c r="N34607" s="197"/>
      <c r="O34607" s="197"/>
      <c r="P34607" s="231"/>
    </row>
    <row r="34608" spans="2:16">
      <c r="B34608" s="351"/>
      <c r="C34608" s="398"/>
      <c r="D34608" s="399"/>
      <c r="E34608" s="400"/>
      <c r="G34608" s="401"/>
      <c r="H34608" s="401"/>
      <c r="I34608" s="401"/>
      <c r="J34608" s="194"/>
      <c r="K34608" s="194"/>
      <c r="L34608" s="195"/>
      <c r="M34608" s="196"/>
      <c r="N34608" s="197"/>
      <c r="O34608" s="197"/>
      <c r="P34608" s="231"/>
    </row>
    <row r="34609" spans="2:16">
      <c r="B34609" s="351"/>
      <c r="C34609" s="398"/>
      <c r="D34609" s="399"/>
      <c r="E34609" s="400"/>
      <c r="G34609" s="401"/>
      <c r="H34609" s="401"/>
      <c r="I34609" s="401"/>
      <c r="J34609" s="194"/>
      <c r="K34609" s="194"/>
      <c r="L34609" s="195"/>
      <c r="M34609" s="196"/>
      <c r="N34609" s="197"/>
      <c r="O34609" s="197"/>
      <c r="P34609" s="231"/>
    </row>
    <row r="34610" spans="2:16">
      <c r="B34610" s="351"/>
      <c r="C34610" s="398"/>
      <c r="D34610" s="399"/>
      <c r="E34610" s="400"/>
      <c r="G34610" s="401"/>
      <c r="H34610" s="401"/>
      <c r="I34610" s="401"/>
      <c r="J34610" s="194"/>
      <c r="K34610" s="194"/>
      <c r="L34610" s="195"/>
      <c r="M34610" s="196"/>
      <c r="N34610" s="197"/>
      <c r="O34610" s="197"/>
      <c r="P34610" s="231"/>
    </row>
    <row r="34611" spans="2:16">
      <c r="B34611" s="351"/>
      <c r="C34611" s="398"/>
      <c r="D34611" s="399"/>
      <c r="E34611" s="400"/>
      <c r="G34611" s="401"/>
      <c r="H34611" s="401"/>
      <c r="I34611" s="401"/>
      <c r="J34611" s="194"/>
      <c r="K34611" s="194"/>
      <c r="L34611" s="195"/>
      <c r="M34611" s="196"/>
      <c r="N34611" s="197"/>
      <c r="O34611" s="197"/>
      <c r="P34611" s="231"/>
    </row>
    <row r="34612" spans="2:16">
      <c r="B34612" s="351"/>
      <c r="C34612" s="398"/>
      <c r="D34612" s="399"/>
      <c r="E34612" s="400"/>
      <c r="G34612" s="401"/>
      <c r="H34612" s="401"/>
      <c r="I34612" s="401"/>
      <c r="J34612" s="194"/>
      <c r="K34612" s="194"/>
      <c r="L34612" s="195"/>
      <c r="M34612" s="196"/>
      <c r="N34612" s="197"/>
      <c r="O34612" s="197"/>
      <c r="P34612" s="231"/>
    </row>
    <row r="34613" spans="2:16">
      <c r="B34613" s="351"/>
      <c r="C34613" s="398"/>
      <c r="D34613" s="399"/>
      <c r="E34613" s="400"/>
      <c r="G34613" s="401"/>
      <c r="H34613" s="401"/>
      <c r="I34613" s="401"/>
      <c r="J34613" s="194"/>
      <c r="K34613" s="194"/>
      <c r="L34613" s="195"/>
      <c r="M34613" s="196"/>
      <c r="N34613" s="197"/>
      <c r="O34613" s="197"/>
      <c r="P34613" s="231"/>
    </row>
    <row r="34614" spans="2:16">
      <c r="B34614" s="351"/>
      <c r="C34614" s="398"/>
      <c r="D34614" s="399"/>
      <c r="E34614" s="400"/>
      <c r="G34614" s="401"/>
      <c r="H34614" s="401"/>
      <c r="I34614" s="401"/>
      <c r="J34614" s="194"/>
      <c r="K34614" s="194"/>
      <c r="L34614" s="195"/>
      <c r="M34614" s="196"/>
      <c r="N34614" s="197"/>
      <c r="O34614" s="197"/>
      <c r="P34614" s="231"/>
    </row>
    <row r="34615" spans="2:16">
      <c r="B34615" s="351"/>
      <c r="C34615" s="398"/>
      <c r="D34615" s="399"/>
      <c r="E34615" s="400"/>
      <c r="G34615" s="401"/>
      <c r="H34615" s="401"/>
      <c r="I34615" s="401"/>
      <c r="J34615" s="194"/>
      <c r="K34615" s="194"/>
      <c r="L34615" s="195"/>
      <c r="M34615" s="196"/>
      <c r="N34615" s="197"/>
      <c r="O34615" s="197"/>
      <c r="P34615" s="231"/>
    </row>
    <row r="34616" spans="2:16">
      <c r="B34616" s="351"/>
      <c r="C34616" s="398"/>
      <c r="D34616" s="399"/>
      <c r="E34616" s="400"/>
      <c r="G34616" s="401"/>
      <c r="H34616" s="401"/>
      <c r="I34616" s="401"/>
      <c r="J34616" s="194"/>
      <c r="K34616" s="194"/>
      <c r="L34616" s="195"/>
      <c r="M34616" s="196"/>
      <c r="N34616" s="197"/>
      <c r="O34616" s="197"/>
      <c r="P34616" s="231"/>
    </row>
    <row r="34617" spans="2:16">
      <c r="B34617" s="351"/>
      <c r="C34617" s="398"/>
      <c r="D34617" s="399"/>
      <c r="E34617" s="400"/>
      <c r="G34617" s="401"/>
      <c r="H34617" s="401"/>
      <c r="I34617" s="401"/>
      <c r="J34617" s="194"/>
      <c r="K34617" s="194"/>
      <c r="L34617" s="195"/>
      <c r="M34617" s="196"/>
      <c r="N34617" s="197"/>
      <c r="O34617" s="197"/>
      <c r="P34617" s="231"/>
    </row>
    <row r="34618" spans="2:16">
      <c r="B34618" s="351"/>
      <c r="C34618" s="398"/>
      <c r="D34618" s="399"/>
      <c r="E34618" s="400"/>
      <c r="G34618" s="401"/>
      <c r="H34618" s="401"/>
      <c r="I34618" s="401"/>
      <c r="J34618" s="194"/>
      <c r="K34618" s="194"/>
      <c r="L34618" s="195"/>
      <c r="M34618" s="196"/>
      <c r="N34618" s="197"/>
      <c r="O34618" s="197"/>
      <c r="P34618" s="231"/>
    </row>
    <row r="34619" spans="2:16">
      <c r="B34619" s="351"/>
      <c r="C34619" s="398"/>
      <c r="D34619" s="399"/>
      <c r="E34619" s="400"/>
      <c r="G34619" s="401"/>
      <c r="H34619" s="401"/>
      <c r="I34619" s="401"/>
      <c r="J34619" s="194"/>
      <c r="K34619" s="194"/>
      <c r="L34619" s="195"/>
      <c r="M34619" s="196"/>
      <c r="N34619" s="197"/>
      <c r="O34619" s="197"/>
      <c r="P34619" s="231"/>
    </row>
    <row r="34620" spans="2:16">
      <c r="B34620" s="351"/>
      <c r="C34620" s="398"/>
      <c r="D34620" s="399"/>
      <c r="E34620" s="400"/>
      <c r="G34620" s="401"/>
      <c r="H34620" s="401"/>
      <c r="I34620" s="401"/>
      <c r="J34620" s="194"/>
      <c r="K34620" s="194"/>
      <c r="L34620" s="195"/>
      <c r="M34620" s="196"/>
      <c r="N34620" s="197"/>
      <c r="O34620" s="197"/>
      <c r="P34620" s="231"/>
    </row>
    <row r="34621" spans="2:16">
      <c r="B34621" s="351"/>
      <c r="C34621" s="398"/>
      <c r="D34621" s="399"/>
      <c r="E34621" s="400"/>
      <c r="G34621" s="401"/>
      <c r="H34621" s="401"/>
      <c r="I34621" s="401"/>
      <c r="J34621" s="194"/>
      <c r="K34621" s="194"/>
      <c r="L34621" s="195"/>
      <c r="M34621" s="196"/>
      <c r="N34621" s="197"/>
      <c r="O34621" s="197"/>
      <c r="P34621" s="231"/>
    </row>
    <row r="34622" spans="2:16">
      <c r="B34622" s="351"/>
      <c r="C34622" s="398"/>
      <c r="D34622" s="399"/>
      <c r="E34622" s="400"/>
      <c r="G34622" s="401"/>
      <c r="H34622" s="401"/>
      <c r="I34622" s="401"/>
      <c r="J34622" s="194"/>
      <c r="K34622" s="194"/>
      <c r="L34622" s="195"/>
      <c r="M34622" s="196"/>
      <c r="N34622" s="197"/>
      <c r="O34622" s="197"/>
      <c r="P34622" s="231"/>
    </row>
    <row r="34623" spans="2:16">
      <c r="B34623" s="351"/>
      <c r="C34623" s="398"/>
      <c r="D34623" s="399"/>
      <c r="E34623" s="400"/>
      <c r="G34623" s="401"/>
      <c r="H34623" s="401"/>
      <c r="I34623" s="401"/>
      <c r="J34623" s="194"/>
      <c r="K34623" s="194"/>
      <c r="L34623" s="195"/>
      <c r="M34623" s="196"/>
      <c r="N34623" s="197"/>
      <c r="O34623" s="197"/>
      <c r="P34623" s="231"/>
    </row>
    <row r="34624" spans="2:16">
      <c r="B34624" s="351"/>
      <c r="C34624" s="398"/>
      <c r="D34624" s="399"/>
      <c r="E34624" s="400"/>
      <c r="G34624" s="401"/>
      <c r="H34624" s="401"/>
      <c r="I34624" s="401"/>
      <c r="J34624" s="194"/>
      <c r="K34624" s="194"/>
      <c r="L34624" s="195"/>
      <c r="M34624" s="196"/>
      <c r="N34624" s="197"/>
      <c r="O34624" s="197"/>
      <c r="P34624" s="231"/>
    </row>
    <row r="34625" spans="2:16">
      <c r="B34625" s="351"/>
      <c r="C34625" s="398"/>
      <c r="D34625" s="399"/>
      <c r="E34625" s="400"/>
      <c r="G34625" s="401"/>
      <c r="H34625" s="401"/>
      <c r="I34625" s="401"/>
      <c r="J34625" s="194"/>
      <c r="K34625" s="194"/>
      <c r="L34625" s="195"/>
      <c r="M34625" s="196"/>
      <c r="N34625" s="197"/>
      <c r="O34625" s="197"/>
      <c r="P34625" s="231"/>
    </row>
    <row r="34626" spans="2:16">
      <c r="B34626" s="351"/>
      <c r="C34626" s="398"/>
      <c r="D34626" s="399"/>
      <c r="E34626" s="400"/>
      <c r="G34626" s="401"/>
      <c r="H34626" s="401"/>
      <c r="I34626" s="401"/>
      <c r="J34626" s="194"/>
      <c r="K34626" s="194"/>
      <c r="L34626" s="195"/>
      <c r="M34626" s="196"/>
      <c r="N34626" s="197"/>
      <c r="O34626" s="197"/>
      <c r="P34626" s="231"/>
    </row>
    <row r="34627" spans="2:16">
      <c r="B34627" s="351"/>
      <c r="C34627" s="398"/>
      <c r="D34627" s="399"/>
      <c r="E34627" s="400"/>
      <c r="G34627" s="401"/>
      <c r="H34627" s="401"/>
      <c r="I34627" s="401"/>
      <c r="J34627" s="194"/>
      <c r="K34627" s="194"/>
      <c r="L34627" s="195"/>
      <c r="M34627" s="196"/>
      <c r="N34627" s="197"/>
      <c r="O34627" s="197"/>
      <c r="P34627" s="231"/>
    </row>
    <row r="34628" spans="2:16">
      <c r="B34628" s="351"/>
      <c r="C34628" s="398"/>
      <c r="D34628" s="399"/>
      <c r="E34628" s="400"/>
      <c r="G34628" s="401"/>
      <c r="H34628" s="401"/>
      <c r="I34628" s="401"/>
      <c r="J34628" s="194"/>
      <c r="K34628" s="194"/>
      <c r="L34628" s="195"/>
      <c r="M34628" s="196"/>
      <c r="N34628" s="197"/>
      <c r="O34628" s="197"/>
      <c r="P34628" s="231"/>
    </row>
    <row r="34629" spans="2:16">
      <c r="B34629" s="351"/>
      <c r="C34629" s="398"/>
      <c r="D34629" s="399"/>
      <c r="E34629" s="400"/>
      <c r="G34629" s="401"/>
      <c r="H34629" s="401"/>
      <c r="I34629" s="401"/>
      <c r="J34629" s="194"/>
      <c r="K34629" s="194"/>
      <c r="L34629" s="195"/>
      <c r="M34629" s="196"/>
      <c r="N34629" s="197"/>
      <c r="O34629" s="197"/>
      <c r="P34629" s="231"/>
    </row>
    <row r="34630" spans="2:16">
      <c r="B34630" s="351"/>
      <c r="C34630" s="398"/>
      <c r="D34630" s="399"/>
      <c r="E34630" s="400"/>
      <c r="G34630" s="401"/>
      <c r="H34630" s="401"/>
      <c r="I34630" s="401"/>
      <c r="J34630" s="194"/>
      <c r="K34630" s="194"/>
      <c r="L34630" s="195"/>
      <c r="M34630" s="196"/>
      <c r="N34630" s="197"/>
      <c r="O34630" s="197"/>
      <c r="P34630" s="231"/>
    </row>
    <row r="34631" spans="2:16">
      <c r="B34631" s="351"/>
      <c r="C34631" s="398"/>
      <c r="D34631" s="399"/>
      <c r="E34631" s="400"/>
      <c r="G34631" s="401"/>
      <c r="H34631" s="401"/>
      <c r="I34631" s="401"/>
      <c r="J34631" s="194"/>
      <c r="K34631" s="194"/>
      <c r="L34631" s="195"/>
      <c r="M34631" s="196"/>
      <c r="N34631" s="197"/>
      <c r="O34631" s="197"/>
      <c r="P34631" s="231"/>
    </row>
    <row r="34632" spans="2:16">
      <c r="B34632" s="351"/>
      <c r="C34632" s="398"/>
      <c r="D34632" s="399"/>
      <c r="E34632" s="400"/>
      <c r="G34632" s="401"/>
      <c r="H34632" s="401"/>
      <c r="I34632" s="401"/>
      <c r="J34632" s="194"/>
      <c r="K34632" s="194"/>
      <c r="L34632" s="195"/>
      <c r="M34632" s="196"/>
      <c r="N34632" s="197"/>
      <c r="O34632" s="197"/>
      <c r="P34632" s="231"/>
    </row>
    <row r="34633" spans="2:16">
      <c r="B34633" s="351"/>
      <c r="C34633" s="398"/>
      <c r="D34633" s="399"/>
      <c r="E34633" s="400"/>
      <c r="G34633" s="401"/>
      <c r="H34633" s="401"/>
      <c r="I34633" s="401"/>
      <c r="J34633" s="194"/>
      <c r="K34633" s="194"/>
      <c r="L34633" s="195"/>
      <c r="M34633" s="196"/>
      <c r="N34633" s="197"/>
      <c r="O34633" s="197"/>
      <c r="P34633" s="231"/>
    </row>
    <row r="34634" spans="2:16">
      <c r="B34634" s="351"/>
      <c r="C34634" s="398"/>
      <c r="D34634" s="399"/>
      <c r="E34634" s="400"/>
      <c r="G34634" s="401"/>
      <c r="H34634" s="401"/>
      <c r="I34634" s="401"/>
      <c r="J34634" s="194"/>
      <c r="K34634" s="194"/>
      <c r="L34634" s="195"/>
      <c r="M34634" s="196"/>
      <c r="N34634" s="197"/>
      <c r="O34634" s="197"/>
      <c r="P34634" s="231"/>
    </row>
    <row r="34635" spans="2:16">
      <c r="B34635" s="351"/>
      <c r="C34635" s="398"/>
      <c r="D34635" s="399"/>
      <c r="E34635" s="400"/>
      <c r="G34635" s="401"/>
      <c r="H34635" s="401"/>
      <c r="I34635" s="401"/>
      <c r="J34635" s="194"/>
      <c r="K34635" s="194"/>
      <c r="L34635" s="195"/>
      <c r="M34635" s="196"/>
      <c r="N34635" s="197"/>
      <c r="O34635" s="197"/>
      <c r="P34635" s="231"/>
    </row>
    <row r="34636" spans="2:16">
      <c r="B34636" s="351"/>
      <c r="C34636" s="398"/>
      <c r="D34636" s="399"/>
      <c r="E34636" s="400"/>
      <c r="G34636" s="401"/>
      <c r="H34636" s="401"/>
      <c r="I34636" s="401"/>
      <c r="J34636" s="194"/>
      <c r="K34636" s="194"/>
      <c r="L34636" s="195"/>
      <c r="M34636" s="196"/>
      <c r="N34636" s="197"/>
      <c r="O34636" s="197"/>
      <c r="P34636" s="231"/>
    </row>
    <row r="34637" spans="2:16">
      <c r="B34637" s="351"/>
      <c r="C34637" s="398"/>
      <c r="D34637" s="399"/>
      <c r="E34637" s="400"/>
      <c r="G34637" s="401"/>
      <c r="H34637" s="401"/>
      <c r="I34637" s="401"/>
      <c r="J34637" s="194"/>
      <c r="K34637" s="194"/>
      <c r="L34637" s="195"/>
      <c r="M34637" s="196"/>
      <c r="N34637" s="197"/>
      <c r="O34637" s="197"/>
      <c r="P34637" s="231"/>
    </row>
    <row r="34638" spans="2:16">
      <c r="B34638" s="351"/>
      <c r="C34638" s="398"/>
      <c r="D34638" s="399"/>
      <c r="E34638" s="400"/>
      <c r="G34638" s="401"/>
      <c r="H34638" s="401"/>
      <c r="I34638" s="401"/>
      <c r="J34638" s="194"/>
      <c r="K34638" s="194"/>
      <c r="L34638" s="195"/>
      <c r="M34638" s="196"/>
      <c r="N34638" s="197"/>
      <c r="O34638" s="197"/>
      <c r="P34638" s="231"/>
    </row>
    <row r="34639" spans="2:16">
      <c r="B34639" s="351"/>
      <c r="C34639" s="398"/>
      <c r="D34639" s="399"/>
      <c r="E34639" s="400"/>
      <c r="G34639" s="401"/>
      <c r="H34639" s="401"/>
      <c r="I34639" s="401"/>
      <c r="J34639" s="194"/>
      <c r="K34639" s="194"/>
      <c r="L34639" s="195"/>
      <c r="M34639" s="196"/>
      <c r="N34639" s="197"/>
      <c r="O34639" s="197"/>
      <c r="P34639" s="231"/>
    </row>
    <row r="34640" spans="2:16">
      <c r="B34640" s="351"/>
      <c r="C34640" s="398"/>
      <c r="D34640" s="399"/>
      <c r="E34640" s="400"/>
      <c r="G34640" s="401"/>
      <c r="H34640" s="401"/>
      <c r="I34640" s="401"/>
      <c r="J34640" s="194"/>
      <c r="K34640" s="194"/>
      <c r="L34640" s="195"/>
      <c r="M34640" s="196"/>
      <c r="N34640" s="197"/>
      <c r="O34640" s="197"/>
      <c r="P34640" s="231"/>
    </row>
    <row r="34641" spans="2:16">
      <c r="B34641" s="351"/>
      <c r="C34641" s="398"/>
      <c r="D34641" s="399"/>
      <c r="E34641" s="400"/>
      <c r="G34641" s="401"/>
      <c r="H34641" s="401"/>
      <c r="I34641" s="401"/>
      <c r="J34641" s="194"/>
      <c r="K34641" s="194"/>
      <c r="L34641" s="195"/>
      <c r="M34641" s="196"/>
      <c r="N34641" s="197"/>
      <c r="O34641" s="197"/>
      <c r="P34641" s="231"/>
    </row>
    <row r="34642" spans="2:16">
      <c r="B34642" s="351"/>
      <c r="C34642" s="398"/>
      <c r="D34642" s="399"/>
      <c r="E34642" s="400"/>
      <c r="G34642" s="401"/>
      <c r="H34642" s="401"/>
      <c r="I34642" s="401"/>
      <c r="J34642" s="194"/>
      <c r="K34642" s="194"/>
      <c r="L34642" s="195"/>
      <c r="M34642" s="196"/>
      <c r="N34642" s="197"/>
      <c r="O34642" s="197"/>
      <c r="P34642" s="231"/>
    </row>
    <row r="34643" spans="2:16">
      <c r="B34643" s="351"/>
      <c r="C34643" s="398"/>
      <c r="D34643" s="399"/>
      <c r="E34643" s="400"/>
      <c r="G34643" s="401"/>
      <c r="H34643" s="401"/>
      <c r="I34643" s="401"/>
      <c r="J34643" s="194"/>
      <c r="K34643" s="194"/>
      <c r="L34643" s="195"/>
      <c r="M34643" s="196"/>
      <c r="N34643" s="197"/>
      <c r="O34643" s="197"/>
      <c r="P34643" s="231"/>
    </row>
    <row r="34644" spans="2:16">
      <c r="B34644" s="351"/>
      <c r="C34644" s="398"/>
      <c r="D34644" s="399"/>
      <c r="E34644" s="400"/>
      <c r="G34644" s="401"/>
      <c r="H34644" s="401"/>
      <c r="I34644" s="401"/>
      <c r="J34644" s="194"/>
      <c r="K34644" s="194"/>
      <c r="L34644" s="195"/>
      <c r="M34644" s="196"/>
      <c r="N34644" s="197"/>
      <c r="O34644" s="197"/>
      <c r="P34644" s="231"/>
    </row>
    <row r="34645" spans="2:16">
      <c r="B34645" s="351"/>
      <c r="C34645" s="398"/>
      <c r="D34645" s="399"/>
      <c r="E34645" s="400"/>
      <c r="G34645" s="401"/>
      <c r="H34645" s="401"/>
      <c r="I34645" s="401"/>
      <c r="J34645" s="194"/>
      <c r="K34645" s="194"/>
      <c r="L34645" s="195"/>
      <c r="M34645" s="196"/>
      <c r="N34645" s="197"/>
      <c r="O34645" s="197"/>
      <c r="P34645" s="231"/>
    </row>
    <row r="34646" spans="2:16">
      <c r="B34646" s="351"/>
      <c r="C34646" s="398"/>
      <c r="D34646" s="399"/>
      <c r="E34646" s="400"/>
      <c r="G34646" s="401"/>
      <c r="H34646" s="401"/>
      <c r="I34646" s="401"/>
      <c r="J34646" s="194"/>
      <c r="K34646" s="194"/>
      <c r="L34646" s="195"/>
      <c r="M34646" s="196"/>
      <c r="N34646" s="197"/>
      <c r="O34646" s="197"/>
      <c r="P34646" s="231"/>
    </row>
    <row r="34647" spans="2:16">
      <c r="B34647" s="351"/>
      <c r="C34647" s="398"/>
      <c r="D34647" s="399"/>
      <c r="E34647" s="400"/>
      <c r="G34647" s="401"/>
      <c r="H34647" s="401"/>
      <c r="I34647" s="401"/>
      <c r="J34647" s="194"/>
      <c r="K34647" s="194"/>
      <c r="L34647" s="195"/>
      <c r="M34647" s="196"/>
      <c r="N34647" s="197"/>
      <c r="O34647" s="197"/>
      <c r="P34647" s="231"/>
    </row>
    <row r="34648" spans="2:16">
      <c r="B34648" s="351"/>
      <c r="C34648" s="398"/>
      <c r="D34648" s="399"/>
      <c r="E34648" s="400"/>
      <c r="G34648" s="401"/>
      <c r="H34648" s="401"/>
      <c r="I34648" s="401"/>
      <c r="J34648" s="194"/>
      <c r="K34648" s="194"/>
      <c r="L34648" s="195"/>
      <c r="M34648" s="196"/>
      <c r="N34648" s="197"/>
      <c r="O34648" s="197"/>
      <c r="P34648" s="231"/>
    </row>
    <row r="34649" spans="2:16">
      <c r="B34649" s="351"/>
      <c r="C34649" s="398"/>
      <c r="D34649" s="399"/>
      <c r="E34649" s="400"/>
      <c r="G34649" s="401"/>
      <c r="H34649" s="401"/>
      <c r="I34649" s="401"/>
      <c r="J34649" s="194"/>
      <c r="K34649" s="194"/>
      <c r="L34649" s="195"/>
      <c r="M34649" s="196"/>
      <c r="N34649" s="197"/>
      <c r="O34649" s="197"/>
      <c r="P34649" s="231"/>
    </row>
    <row r="34650" spans="2:16">
      <c r="B34650" s="351"/>
      <c r="C34650" s="398"/>
      <c r="D34650" s="399"/>
      <c r="E34650" s="400"/>
      <c r="G34650" s="401"/>
      <c r="H34650" s="401"/>
      <c r="I34650" s="401"/>
      <c r="J34650" s="194"/>
      <c r="K34650" s="194"/>
      <c r="L34650" s="195"/>
      <c r="M34650" s="196"/>
      <c r="N34650" s="197"/>
      <c r="O34650" s="197"/>
      <c r="P34650" s="231"/>
    </row>
    <row r="34651" spans="2:16">
      <c r="B34651" s="351"/>
      <c r="C34651" s="398"/>
      <c r="D34651" s="399"/>
      <c r="E34651" s="400"/>
      <c r="G34651" s="401"/>
      <c r="H34651" s="401"/>
      <c r="I34651" s="401"/>
      <c r="J34651" s="194"/>
      <c r="K34651" s="194"/>
      <c r="L34651" s="195"/>
      <c r="M34651" s="196"/>
      <c r="N34651" s="197"/>
      <c r="O34651" s="197"/>
      <c r="P34651" s="231"/>
    </row>
    <row r="34652" spans="2:16">
      <c r="B34652" s="351"/>
      <c r="C34652" s="398"/>
      <c r="D34652" s="399"/>
      <c r="E34652" s="400"/>
      <c r="G34652" s="401"/>
      <c r="H34652" s="401"/>
      <c r="I34652" s="401"/>
      <c r="J34652" s="194"/>
      <c r="K34652" s="194"/>
      <c r="L34652" s="195"/>
      <c r="M34652" s="196"/>
      <c r="N34652" s="197"/>
      <c r="O34652" s="197"/>
      <c r="P34652" s="231"/>
    </row>
    <row r="34653" spans="2:16">
      <c r="B34653" s="351"/>
      <c r="C34653" s="398"/>
      <c r="D34653" s="399"/>
      <c r="E34653" s="400"/>
      <c r="G34653" s="401"/>
      <c r="H34653" s="401"/>
      <c r="I34653" s="401"/>
      <c r="J34653" s="194"/>
      <c r="K34653" s="194"/>
      <c r="L34653" s="195"/>
      <c r="M34653" s="196"/>
      <c r="N34653" s="197"/>
      <c r="O34653" s="197"/>
      <c r="P34653" s="231"/>
    </row>
    <row r="34654" spans="2:16">
      <c r="B34654" s="351"/>
      <c r="C34654" s="398"/>
      <c r="D34654" s="399"/>
      <c r="E34654" s="400"/>
      <c r="G34654" s="401"/>
      <c r="H34654" s="401"/>
      <c r="I34654" s="401"/>
      <c r="J34654" s="194"/>
      <c r="K34654" s="194"/>
      <c r="L34654" s="195"/>
      <c r="M34654" s="196"/>
      <c r="N34654" s="197"/>
      <c r="O34654" s="197"/>
      <c r="P34654" s="231"/>
    </row>
    <row r="34655" spans="2:16">
      <c r="B34655" s="351"/>
      <c r="C34655" s="398"/>
      <c r="D34655" s="399"/>
      <c r="E34655" s="400"/>
      <c r="G34655" s="401"/>
      <c r="H34655" s="401"/>
      <c r="I34655" s="401"/>
      <c r="J34655" s="194"/>
      <c r="K34655" s="194"/>
      <c r="L34655" s="195"/>
      <c r="M34655" s="196"/>
      <c r="N34655" s="197"/>
      <c r="O34655" s="197"/>
      <c r="P34655" s="231"/>
    </row>
    <row r="34656" spans="2:16">
      <c r="B34656" s="351"/>
      <c r="C34656" s="398"/>
      <c r="D34656" s="399"/>
      <c r="E34656" s="400"/>
      <c r="G34656" s="401"/>
      <c r="H34656" s="401"/>
      <c r="I34656" s="401"/>
      <c r="J34656" s="194"/>
      <c r="K34656" s="194"/>
      <c r="L34656" s="195"/>
      <c r="M34656" s="196"/>
      <c r="N34656" s="197"/>
      <c r="O34656" s="197"/>
      <c r="P34656" s="231"/>
    </row>
    <row r="34657" spans="2:16">
      <c r="B34657" s="351"/>
      <c r="C34657" s="398"/>
      <c r="D34657" s="399"/>
      <c r="E34657" s="400"/>
      <c r="G34657" s="401"/>
      <c r="H34657" s="401"/>
      <c r="I34657" s="401"/>
      <c r="J34657" s="194"/>
      <c r="K34657" s="194"/>
      <c r="L34657" s="195"/>
      <c r="M34657" s="196"/>
      <c r="N34657" s="197"/>
      <c r="O34657" s="197"/>
      <c r="P34657" s="231"/>
    </row>
    <row r="34658" spans="2:16">
      <c r="B34658" s="351"/>
      <c r="C34658" s="398"/>
      <c r="D34658" s="399"/>
      <c r="E34658" s="400"/>
      <c r="G34658" s="401"/>
      <c r="H34658" s="401"/>
      <c r="I34658" s="401"/>
      <c r="J34658" s="194"/>
      <c r="K34658" s="194"/>
      <c r="L34658" s="195"/>
      <c r="M34658" s="196"/>
      <c r="N34658" s="197"/>
      <c r="O34658" s="197"/>
      <c r="P34658" s="231"/>
    </row>
    <row r="34659" spans="2:16">
      <c r="B34659" s="351"/>
      <c r="C34659" s="398"/>
      <c r="D34659" s="399"/>
      <c r="E34659" s="400"/>
      <c r="G34659" s="401"/>
      <c r="H34659" s="401"/>
      <c r="I34659" s="401"/>
      <c r="J34659" s="194"/>
      <c r="K34659" s="194"/>
      <c r="L34659" s="195"/>
      <c r="M34659" s="196"/>
      <c r="N34659" s="197"/>
      <c r="O34659" s="197"/>
      <c r="P34659" s="231"/>
    </row>
    <row r="34660" spans="2:16">
      <c r="B34660" s="351"/>
      <c r="C34660" s="398"/>
      <c r="D34660" s="399"/>
      <c r="E34660" s="400"/>
      <c r="G34660" s="401"/>
      <c r="H34660" s="401"/>
      <c r="I34660" s="401"/>
      <c r="J34660" s="194"/>
      <c r="K34660" s="194"/>
      <c r="L34660" s="195"/>
      <c r="M34660" s="196"/>
      <c r="N34660" s="197"/>
      <c r="O34660" s="197"/>
      <c r="P34660" s="231"/>
    </row>
    <row r="34661" spans="2:16">
      <c r="B34661" s="351"/>
      <c r="C34661" s="398"/>
      <c r="D34661" s="399"/>
      <c r="E34661" s="400"/>
      <c r="G34661" s="401"/>
      <c r="H34661" s="401"/>
      <c r="I34661" s="401"/>
      <c r="J34661" s="194"/>
      <c r="K34661" s="194"/>
      <c r="L34661" s="195"/>
      <c r="M34661" s="196"/>
      <c r="N34661" s="197"/>
      <c r="O34661" s="197"/>
      <c r="P34661" s="231"/>
    </row>
    <row r="34662" spans="2:16">
      <c r="B34662" s="351"/>
      <c r="C34662" s="398"/>
      <c r="D34662" s="399"/>
      <c r="E34662" s="400"/>
      <c r="G34662" s="401"/>
      <c r="H34662" s="401"/>
      <c r="I34662" s="401"/>
      <c r="J34662" s="194"/>
      <c r="K34662" s="194"/>
      <c r="L34662" s="195"/>
      <c r="M34662" s="196"/>
      <c r="N34662" s="197"/>
      <c r="O34662" s="197"/>
      <c r="P34662" s="231"/>
    </row>
    <row r="34663" spans="2:16">
      <c r="B34663" s="351"/>
      <c r="C34663" s="398"/>
      <c r="D34663" s="399"/>
      <c r="E34663" s="400"/>
      <c r="G34663" s="401"/>
      <c r="H34663" s="401"/>
      <c r="I34663" s="401"/>
      <c r="J34663" s="194"/>
      <c r="K34663" s="194"/>
      <c r="L34663" s="195"/>
      <c r="M34663" s="196"/>
      <c r="N34663" s="197"/>
      <c r="O34663" s="197"/>
      <c r="P34663" s="231"/>
    </row>
    <row r="34664" spans="2:16">
      <c r="B34664" s="351"/>
      <c r="C34664" s="398"/>
      <c r="D34664" s="399"/>
      <c r="E34664" s="400"/>
      <c r="G34664" s="401"/>
      <c r="H34664" s="401"/>
      <c r="I34664" s="401"/>
      <c r="J34664" s="194"/>
      <c r="K34664" s="194"/>
      <c r="L34664" s="195"/>
      <c r="M34664" s="196"/>
      <c r="N34664" s="197"/>
      <c r="O34664" s="197"/>
      <c r="P34664" s="231"/>
    </row>
    <row r="34665" spans="2:16">
      <c r="B34665" s="351"/>
      <c r="C34665" s="398"/>
      <c r="D34665" s="399"/>
      <c r="E34665" s="400"/>
      <c r="G34665" s="401"/>
      <c r="H34665" s="401"/>
      <c r="I34665" s="401"/>
      <c r="J34665" s="194"/>
      <c r="K34665" s="194"/>
      <c r="L34665" s="195"/>
      <c r="M34665" s="196"/>
      <c r="N34665" s="197"/>
      <c r="O34665" s="197"/>
      <c r="P34665" s="231"/>
    </row>
    <row r="34666" spans="2:16">
      <c r="B34666" s="351"/>
      <c r="C34666" s="398"/>
      <c r="D34666" s="399"/>
      <c r="E34666" s="400"/>
      <c r="G34666" s="401"/>
      <c r="H34666" s="401"/>
      <c r="I34666" s="401"/>
      <c r="J34666" s="194"/>
      <c r="K34666" s="194"/>
      <c r="L34666" s="195"/>
      <c r="M34666" s="196"/>
      <c r="N34666" s="197"/>
      <c r="O34666" s="197"/>
      <c r="P34666" s="231"/>
    </row>
    <row r="34667" spans="2:16">
      <c r="B34667" s="351"/>
      <c r="C34667" s="398"/>
      <c r="D34667" s="399"/>
      <c r="E34667" s="400"/>
      <c r="G34667" s="401"/>
      <c r="H34667" s="401"/>
      <c r="I34667" s="401"/>
      <c r="J34667" s="194"/>
      <c r="K34667" s="194"/>
      <c r="L34667" s="195"/>
      <c r="M34667" s="196"/>
      <c r="N34667" s="197"/>
      <c r="O34667" s="197"/>
      <c r="P34667" s="231"/>
    </row>
    <row r="34668" spans="2:16">
      <c r="B34668" s="351"/>
      <c r="C34668" s="398"/>
      <c r="D34668" s="399"/>
      <c r="E34668" s="400"/>
      <c r="G34668" s="401"/>
      <c r="H34668" s="401"/>
      <c r="I34668" s="401"/>
      <c r="J34668" s="194"/>
      <c r="K34668" s="194"/>
      <c r="L34668" s="195"/>
      <c r="M34668" s="196"/>
      <c r="N34668" s="197"/>
      <c r="O34668" s="197"/>
      <c r="P34668" s="231"/>
    </row>
    <row r="34669" spans="2:16">
      <c r="B34669" s="351"/>
      <c r="C34669" s="398"/>
      <c r="D34669" s="399"/>
      <c r="E34669" s="400"/>
      <c r="G34669" s="401"/>
      <c r="H34669" s="401"/>
      <c r="I34669" s="401"/>
      <c r="J34669" s="194"/>
      <c r="K34669" s="194"/>
      <c r="L34669" s="195"/>
      <c r="M34669" s="196"/>
      <c r="N34669" s="197"/>
      <c r="O34669" s="197"/>
      <c r="P34669" s="231"/>
    </row>
    <row r="34670" spans="2:16">
      <c r="B34670" s="351"/>
      <c r="C34670" s="398"/>
      <c r="D34670" s="399"/>
      <c r="E34670" s="400"/>
      <c r="G34670" s="401"/>
      <c r="H34670" s="401"/>
      <c r="I34670" s="401"/>
      <c r="J34670" s="194"/>
      <c r="K34670" s="194"/>
      <c r="L34670" s="195"/>
      <c r="M34670" s="196"/>
      <c r="N34670" s="197"/>
      <c r="O34670" s="197"/>
      <c r="P34670" s="231"/>
    </row>
    <row r="34671" spans="2:16">
      <c r="B34671" s="351"/>
      <c r="C34671" s="398"/>
      <c r="D34671" s="399"/>
      <c r="E34671" s="400"/>
      <c r="G34671" s="401"/>
      <c r="H34671" s="401"/>
      <c r="I34671" s="401"/>
      <c r="J34671" s="194"/>
      <c r="K34671" s="194"/>
      <c r="L34671" s="195"/>
      <c r="M34671" s="196"/>
      <c r="N34671" s="197"/>
      <c r="O34671" s="197"/>
      <c r="P34671" s="231"/>
    </row>
    <row r="34672" spans="2:16">
      <c r="B34672" s="351"/>
      <c r="C34672" s="398"/>
      <c r="D34672" s="399"/>
      <c r="E34672" s="400"/>
      <c r="G34672" s="401"/>
      <c r="H34672" s="401"/>
      <c r="I34672" s="401"/>
      <c r="J34672" s="194"/>
      <c r="K34672" s="194"/>
      <c r="L34672" s="195"/>
      <c r="M34672" s="196"/>
      <c r="N34672" s="197"/>
      <c r="O34672" s="197"/>
      <c r="P34672" s="231"/>
    </row>
    <row r="34673" spans="2:16">
      <c r="B34673" s="351"/>
      <c r="C34673" s="398"/>
      <c r="D34673" s="399"/>
      <c r="E34673" s="400"/>
      <c r="G34673" s="401"/>
      <c r="H34673" s="401"/>
      <c r="I34673" s="401"/>
      <c r="J34673" s="194"/>
      <c r="K34673" s="194"/>
      <c r="L34673" s="195"/>
      <c r="M34673" s="196"/>
      <c r="N34673" s="197"/>
      <c r="O34673" s="197"/>
      <c r="P34673" s="231"/>
    </row>
    <row r="34674" spans="2:16">
      <c r="B34674" s="351"/>
      <c r="C34674" s="398"/>
      <c r="D34674" s="399"/>
      <c r="E34674" s="400"/>
      <c r="G34674" s="401"/>
      <c r="H34674" s="401"/>
      <c r="I34674" s="401"/>
      <c r="J34674" s="194"/>
      <c r="K34674" s="194"/>
      <c r="L34674" s="195"/>
      <c r="M34674" s="196"/>
      <c r="N34674" s="197"/>
      <c r="O34674" s="197"/>
      <c r="P34674" s="231"/>
    </row>
    <row r="34675" spans="2:16">
      <c r="B34675" s="351"/>
      <c r="C34675" s="398"/>
      <c r="D34675" s="399"/>
      <c r="E34675" s="400"/>
      <c r="G34675" s="401"/>
      <c r="H34675" s="401"/>
      <c r="I34675" s="401"/>
      <c r="J34675" s="194"/>
      <c r="K34675" s="194"/>
      <c r="L34675" s="195"/>
      <c r="M34675" s="196"/>
      <c r="N34675" s="197"/>
      <c r="O34675" s="197"/>
      <c r="P34675" s="231"/>
    </row>
    <row r="34676" spans="2:16">
      <c r="B34676" s="351"/>
      <c r="C34676" s="398"/>
      <c r="D34676" s="399"/>
      <c r="E34676" s="400"/>
      <c r="G34676" s="401"/>
      <c r="H34676" s="401"/>
      <c r="I34676" s="401"/>
      <c r="J34676" s="194"/>
      <c r="K34676" s="194"/>
      <c r="L34676" s="195"/>
      <c r="M34676" s="196"/>
      <c r="N34676" s="197"/>
      <c r="O34676" s="197"/>
      <c r="P34676" s="231"/>
    </row>
    <row r="34677" spans="2:16">
      <c r="B34677" s="351"/>
      <c r="C34677" s="398"/>
      <c r="D34677" s="399"/>
      <c r="E34677" s="400"/>
      <c r="G34677" s="401"/>
      <c r="H34677" s="401"/>
      <c r="I34677" s="401"/>
      <c r="J34677" s="194"/>
      <c r="K34677" s="194"/>
      <c r="L34677" s="195"/>
      <c r="M34677" s="196"/>
      <c r="N34677" s="197"/>
      <c r="O34677" s="197"/>
      <c r="P34677" s="231"/>
    </row>
    <row r="34678" spans="2:16">
      <c r="B34678" s="351"/>
      <c r="C34678" s="398"/>
      <c r="D34678" s="399"/>
      <c r="E34678" s="400"/>
      <c r="G34678" s="401"/>
      <c r="H34678" s="401"/>
      <c r="I34678" s="401"/>
      <c r="J34678" s="194"/>
      <c r="K34678" s="194"/>
      <c r="L34678" s="195"/>
      <c r="M34678" s="196"/>
      <c r="N34678" s="197"/>
      <c r="O34678" s="197"/>
      <c r="P34678" s="231"/>
    </row>
    <row r="34679" spans="2:16">
      <c r="B34679" s="351"/>
      <c r="C34679" s="398"/>
      <c r="D34679" s="399"/>
      <c r="E34679" s="400"/>
      <c r="G34679" s="401"/>
      <c r="H34679" s="401"/>
      <c r="I34679" s="401"/>
      <c r="J34679" s="194"/>
      <c r="K34679" s="194"/>
      <c r="L34679" s="195"/>
      <c r="M34679" s="196"/>
      <c r="N34679" s="197"/>
      <c r="O34679" s="197"/>
      <c r="P34679" s="231"/>
    </row>
    <row r="34680" spans="2:16">
      <c r="B34680" s="351"/>
      <c r="C34680" s="398"/>
      <c r="D34680" s="399"/>
      <c r="E34680" s="400"/>
      <c r="G34680" s="401"/>
      <c r="H34680" s="401"/>
      <c r="I34680" s="401"/>
      <c r="J34680" s="194"/>
      <c r="K34680" s="194"/>
      <c r="L34680" s="195"/>
      <c r="M34680" s="196"/>
      <c r="N34680" s="197"/>
      <c r="O34680" s="197"/>
      <c r="P34680" s="231"/>
    </row>
    <row r="34681" spans="2:16">
      <c r="B34681" s="351"/>
      <c r="C34681" s="398"/>
      <c r="D34681" s="399"/>
      <c r="E34681" s="400"/>
      <c r="G34681" s="401"/>
      <c r="H34681" s="401"/>
      <c r="I34681" s="401"/>
      <c r="J34681" s="194"/>
      <c r="K34681" s="194"/>
      <c r="L34681" s="195"/>
      <c r="M34681" s="196"/>
      <c r="N34681" s="197"/>
      <c r="O34681" s="197"/>
      <c r="P34681" s="231"/>
    </row>
    <row r="34682" spans="2:16">
      <c r="B34682" s="402"/>
      <c r="C34682" s="398"/>
      <c r="D34682" s="404"/>
      <c r="E34682" s="405"/>
      <c r="G34682" s="406"/>
      <c r="H34682" s="406"/>
      <c r="I34682" s="406"/>
      <c r="J34682" s="194"/>
      <c r="K34682" s="194"/>
      <c r="L34682" s="195"/>
      <c r="M34682" s="196"/>
      <c r="N34682" s="197"/>
      <c r="O34682" s="197"/>
      <c r="P34682" s="221"/>
    </row>
    <row r="34683" spans="2:16">
      <c r="B34683" s="351"/>
      <c r="C34683" s="398"/>
      <c r="D34683" s="399"/>
      <c r="E34683" s="400"/>
      <c r="G34683" s="401"/>
      <c r="H34683" s="401"/>
      <c r="I34683" s="401"/>
      <c r="J34683" s="194"/>
      <c r="K34683" s="194"/>
      <c r="L34683" s="195"/>
      <c r="M34683" s="196"/>
      <c r="N34683" s="197"/>
      <c r="O34683" s="197"/>
      <c r="P34683" s="231"/>
    </row>
    <row r="34684" spans="2:16">
      <c r="B34684" s="351"/>
      <c r="C34684" s="398"/>
      <c r="D34684" s="399"/>
      <c r="E34684" s="400"/>
      <c r="G34684" s="401"/>
      <c r="H34684" s="401"/>
      <c r="I34684" s="401"/>
      <c r="J34684" s="194"/>
      <c r="K34684" s="194"/>
      <c r="L34684" s="195"/>
      <c r="M34684" s="196"/>
      <c r="N34684" s="197"/>
      <c r="O34684" s="197"/>
      <c r="P34684" s="231"/>
    </row>
    <row r="34685" spans="2:16">
      <c r="B34685" s="351"/>
      <c r="C34685" s="398"/>
      <c r="D34685" s="399"/>
      <c r="E34685" s="400"/>
      <c r="G34685" s="401"/>
      <c r="H34685" s="401"/>
      <c r="I34685" s="401"/>
      <c r="J34685" s="194"/>
      <c r="K34685" s="194"/>
      <c r="L34685" s="195"/>
      <c r="M34685" s="196"/>
      <c r="N34685" s="197"/>
      <c r="O34685" s="197"/>
      <c r="P34685" s="231"/>
    </row>
    <row r="34686" spans="2:16">
      <c r="B34686" s="351"/>
      <c r="C34686" s="398"/>
      <c r="D34686" s="399"/>
      <c r="E34686" s="400"/>
      <c r="G34686" s="401"/>
      <c r="H34686" s="401"/>
      <c r="I34686" s="401"/>
      <c r="J34686" s="194"/>
      <c r="K34686" s="194"/>
      <c r="L34686" s="195"/>
      <c r="M34686" s="196"/>
      <c r="N34686" s="197"/>
      <c r="O34686" s="197"/>
      <c r="P34686" s="231"/>
    </row>
    <row r="34687" spans="2:16">
      <c r="B34687" s="351"/>
      <c r="C34687" s="398"/>
      <c r="D34687" s="399"/>
      <c r="E34687" s="400"/>
      <c r="G34687" s="401"/>
      <c r="H34687" s="401"/>
      <c r="I34687" s="401"/>
      <c r="J34687" s="194"/>
      <c r="K34687" s="194"/>
      <c r="L34687" s="195"/>
      <c r="M34687" s="196"/>
      <c r="N34687" s="197"/>
      <c r="O34687" s="197"/>
      <c r="P34687" s="231"/>
    </row>
    <row r="34688" spans="2:16">
      <c r="B34688" s="351"/>
      <c r="C34688" s="398"/>
      <c r="D34688" s="399"/>
      <c r="E34688" s="400"/>
      <c r="G34688" s="401"/>
      <c r="H34688" s="401"/>
      <c r="I34688" s="401"/>
      <c r="J34688" s="194"/>
      <c r="K34688" s="194"/>
      <c r="L34688" s="195"/>
      <c r="M34688" s="196"/>
      <c r="N34688" s="197"/>
      <c r="O34688" s="197"/>
      <c r="P34688" s="231"/>
    </row>
    <row r="34689" spans="2:16">
      <c r="B34689" s="351"/>
      <c r="C34689" s="398"/>
      <c r="D34689" s="399"/>
      <c r="E34689" s="400"/>
      <c r="G34689" s="401"/>
      <c r="H34689" s="401"/>
      <c r="I34689" s="401"/>
      <c r="J34689" s="194"/>
      <c r="K34689" s="194"/>
      <c r="L34689" s="195"/>
      <c r="M34689" s="196"/>
      <c r="N34689" s="197"/>
      <c r="O34689" s="197"/>
      <c r="P34689" s="231"/>
    </row>
    <row r="34690" spans="2:16">
      <c r="B34690" s="351"/>
      <c r="C34690" s="398"/>
      <c r="D34690" s="399"/>
      <c r="E34690" s="400"/>
      <c r="G34690" s="401"/>
      <c r="H34690" s="401"/>
      <c r="I34690" s="401"/>
      <c r="J34690" s="194"/>
      <c r="K34690" s="194"/>
      <c r="L34690" s="195"/>
      <c r="M34690" s="196"/>
      <c r="N34690" s="197"/>
      <c r="O34690" s="197"/>
      <c r="P34690" s="231"/>
    </row>
    <row r="34691" spans="2:16">
      <c r="B34691" s="351"/>
      <c r="C34691" s="398"/>
      <c r="D34691" s="399"/>
      <c r="E34691" s="400"/>
      <c r="G34691" s="401"/>
      <c r="H34691" s="401"/>
      <c r="I34691" s="401"/>
      <c r="J34691" s="194"/>
      <c r="K34691" s="194"/>
      <c r="L34691" s="195"/>
      <c r="M34691" s="196"/>
      <c r="N34691" s="197"/>
      <c r="O34691" s="197"/>
      <c r="P34691" s="231"/>
    </row>
    <row r="34692" spans="2:16">
      <c r="B34692" s="351"/>
      <c r="C34692" s="398"/>
      <c r="D34692" s="399"/>
      <c r="E34692" s="400"/>
      <c r="G34692" s="401"/>
      <c r="H34692" s="401"/>
      <c r="I34692" s="401"/>
      <c r="J34692" s="194"/>
      <c r="K34692" s="194"/>
      <c r="L34692" s="195"/>
      <c r="M34692" s="196"/>
      <c r="N34692" s="197"/>
      <c r="O34692" s="197"/>
      <c r="P34692" s="231"/>
    </row>
    <row r="34693" spans="2:16">
      <c r="B34693" s="351"/>
      <c r="C34693" s="398"/>
      <c r="D34693" s="399"/>
      <c r="E34693" s="400"/>
      <c r="G34693" s="401"/>
      <c r="H34693" s="401"/>
      <c r="I34693" s="401"/>
      <c r="J34693" s="194"/>
      <c r="K34693" s="194"/>
      <c r="L34693" s="195"/>
      <c r="M34693" s="196"/>
      <c r="N34693" s="197"/>
      <c r="O34693" s="197"/>
      <c r="P34693" s="231"/>
    </row>
    <row r="34694" spans="2:16">
      <c r="B34694" s="351"/>
      <c r="C34694" s="398"/>
      <c r="D34694" s="399"/>
      <c r="E34694" s="400"/>
      <c r="G34694" s="401"/>
      <c r="H34694" s="401"/>
      <c r="I34694" s="401"/>
      <c r="J34694" s="194"/>
      <c r="K34694" s="194"/>
      <c r="L34694" s="195"/>
      <c r="M34694" s="196"/>
      <c r="N34694" s="197"/>
      <c r="O34694" s="197"/>
      <c r="P34694" s="231"/>
    </row>
    <row r="34695" spans="2:16">
      <c r="B34695" s="351"/>
      <c r="C34695" s="398"/>
      <c r="D34695" s="399"/>
      <c r="E34695" s="400"/>
      <c r="G34695" s="401"/>
      <c r="H34695" s="401"/>
      <c r="I34695" s="401"/>
      <c r="J34695" s="194"/>
      <c r="K34695" s="194"/>
      <c r="L34695" s="195"/>
      <c r="M34695" s="196"/>
      <c r="N34695" s="197"/>
      <c r="O34695" s="197"/>
      <c r="P34695" s="231"/>
    </row>
    <row r="34696" spans="2:16">
      <c r="B34696" s="351"/>
      <c r="C34696" s="398"/>
      <c r="D34696" s="399"/>
      <c r="E34696" s="400"/>
      <c r="G34696" s="401"/>
      <c r="H34696" s="401"/>
      <c r="I34696" s="401"/>
      <c r="J34696" s="194"/>
      <c r="K34696" s="194"/>
      <c r="L34696" s="195"/>
      <c r="M34696" s="196"/>
      <c r="N34696" s="197"/>
      <c r="O34696" s="197"/>
      <c r="P34696" s="231"/>
    </row>
    <row r="34697" spans="2:16">
      <c r="B34697" s="351"/>
      <c r="C34697" s="398"/>
      <c r="D34697" s="399"/>
      <c r="E34697" s="400"/>
      <c r="G34697" s="401"/>
      <c r="H34697" s="401"/>
      <c r="I34697" s="401"/>
      <c r="J34697" s="194"/>
      <c r="K34697" s="194"/>
      <c r="L34697" s="195"/>
      <c r="M34697" s="196"/>
      <c r="N34697" s="197"/>
      <c r="O34697" s="197"/>
      <c r="P34697" s="231"/>
    </row>
    <row r="34698" spans="2:16">
      <c r="B34698" s="351"/>
      <c r="C34698" s="398"/>
      <c r="D34698" s="399"/>
      <c r="E34698" s="400"/>
      <c r="G34698" s="401"/>
      <c r="H34698" s="401"/>
      <c r="I34698" s="401"/>
      <c r="J34698" s="194"/>
      <c r="K34698" s="194"/>
      <c r="L34698" s="195"/>
      <c r="M34698" s="196"/>
      <c r="N34698" s="197"/>
      <c r="O34698" s="197"/>
      <c r="P34698" s="231"/>
    </row>
    <row r="34699" spans="2:16">
      <c r="B34699" s="351"/>
      <c r="C34699" s="398"/>
      <c r="D34699" s="399"/>
      <c r="E34699" s="400"/>
      <c r="G34699" s="401"/>
      <c r="H34699" s="401"/>
      <c r="I34699" s="401"/>
      <c r="J34699" s="194"/>
      <c r="K34699" s="194"/>
      <c r="L34699" s="195"/>
      <c r="M34699" s="196"/>
      <c r="N34699" s="197"/>
      <c r="O34699" s="197"/>
      <c r="P34699" s="231"/>
    </row>
    <row r="34700" spans="2:16">
      <c r="B34700" s="351"/>
      <c r="C34700" s="398"/>
      <c r="D34700" s="399"/>
      <c r="E34700" s="400"/>
      <c r="G34700" s="401"/>
      <c r="H34700" s="401"/>
      <c r="I34700" s="401"/>
      <c r="J34700" s="194"/>
      <c r="K34700" s="194"/>
      <c r="L34700" s="195"/>
      <c r="M34700" s="196"/>
      <c r="N34700" s="197"/>
      <c r="O34700" s="197"/>
      <c r="P34700" s="231"/>
    </row>
    <row r="34701" spans="2:16">
      <c r="B34701" s="351"/>
      <c r="C34701" s="398"/>
      <c r="D34701" s="399"/>
      <c r="E34701" s="400"/>
      <c r="G34701" s="401"/>
      <c r="H34701" s="401"/>
      <c r="I34701" s="401"/>
      <c r="J34701" s="194"/>
      <c r="K34701" s="194"/>
      <c r="L34701" s="195"/>
      <c r="M34701" s="196"/>
      <c r="N34701" s="197"/>
      <c r="O34701" s="197"/>
      <c r="P34701" s="231"/>
    </row>
    <row r="34702" spans="2:16">
      <c r="B34702" s="351"/>
      <c r="C34702" s="398"/>
      <c r="D34702" s="399"/>
      <c r="E34702" s="400"/>
      <c r="G34702" s="401"/>
      <c r="H34702" s="401"/>
      <c r="I34702" s="401"/>
      <c r="J34702" s="194"/>
      <c r="K34702" s="194"/>
      <c r="L34702" s="195"/>
      <c r="M34702" s="196"/>
      <c r="N34702" s="197"/>
      <c r="O34702" s="197"/>
      <c r="P34702" s="231"/>
    </row>
    <row r="34703" spans="2:16">
      <c r="B34703" s="351"/>
      <c r="C34703" s="398"/>
      <c r="D34703" s="399"/>
      <c r="E34703" s="400"/>
      <c r="G34703" s="401"/>
      <c r="H34703" s="401"/>
      <c r="I34703" s="401"/>
      <c r="J34703" s="194"/>
      <c r="K34703" s="194"/>
      <c r="L34703" s="195"/>
      <c r="M34703" s="196"/>
      <c r="N34703" s="197"/>
      <c r="O34703" s="197"/>
      <c r="P34703" s="231"/>
    </row>
    <row r="34704" spans="2:16">
      <c r="B34704" s="351"/>
      <c r="C34704" s="398"/>
      <c r="D34704" s="399"/>
      <c r="E34704" s="400"/>
      <c r="G34704" s="401"/>
      <c r="H34704" s="401"/>
      <c r="I34704" s="401"/>
      <c r="J34704" s="194"/>
      <c r="K34704" s="194"/>
      <c r="L34704" s="195"/>
      <c r="M34704" s="196"/>
      <c r="N34704" s="197"/>
      <c r="O34704" s="197"/>
      <c r="P34704" s="231"/>
    </row>
    <row r="34705" spans="2:16">
      <c r="B34705" s="351"/>
      <c r="C34705" s="398"/>
      <c r="D34705" s="399"/>
      <c r="E34705" s="400"/>
      <c r="G34705" s="401"/>
      <c r="H34705" s="401"/>
      <c r="I34705" s="401"/>
      <c r="J34705" s="194"/>
      <c r="K34705" s="194"/>
      <c r="L34705" s="195"/>
      <c r="M34705" s="196"/>
      <c r="N34705" s="197"/>
      <c r="O34705" s="197"/>
      <c r="P34705" s="231"/>
    </row>
    <row r="34706" spans="2:16">
      <c r="B34706" s="351"/>
      <c r="C34706" s="398"/>
      <c r="D34706" s="399"/>
      <c r="E34706" s="400"/>
      <c r="G34706" s="401"/>
      <c r="H34706" s="401"/>
      <c r="I34706" s="401"/>
      <c r="J34706" s="194"/>
      <c r="K34706" s="194"/>
      <c r="L34706" s="195"/>
      <c r="M34706" s="196"/>
      <c r="N34706" s="197"/>
      <c r="O34706" s="197"/>
      <c r="P34706" s="231"/>
    </row>
    <row r="34707" spans="2:16">
      <c r="B34707" s="351"/>
      <c r="C34707" s="398"/>
      <c r="D34707" s="399"/>
      <c r="E34707" s="400"/>
      <c r="G34707" s="401"/>
      <c r="H34707" s="401"/>
      <c r="I34707" s="401"/>
      <c r="J34707" s="194"/>
      <c r="K34707" s="194"/>
      <c r="L34707" s="195"/>
      <c r="M34707" s="196"/>
      <c r="N34707" s="197"/>
      <c r="O34707" s="197"/>
      <c r="P34707" s="231"/>
    </row>
    <row r="34708" spans="2:16">
      <c r="B34708" s="351"/>
      <c r="C34708" s="398"/>
      <c r="D34708" s="399"/>
      <c r="E34708" s="400"/>
      <c r="G34708" s="401"/>
      <c r="H34708" s="401"/>
      <c r="I34708" s="401"/>
      <c r="J34708" s="194"/>
      <c r="K34708" s="194"/>
      <c r="L34708" s="195"/>
      <c r="M34708" s="196"/>
      <c r="N34708" s="197"/>
      <c r="O34708" s="197"/>
      <c r="P34708" s="231"/>
    </row>
    <row r="34709" spans="2:16">
      <c r="B34709" s="351"/>
      <c r="C34709" s="398"/>
      <c r="D34709" s="399"/>
      <c r="E34709" s="400"/>
      <c r="G34709" s="401"/>
      <c r="H34709" s="401"/>
      <c r="I34709" s="401"/>
      <c r="J34709" s="194"/>
      <c r="K34709" s="194"/>
      <c r="L34709" s="195"/>
      <c r="M34709" s="196"/>
      <c r="N34709" s="197"/>
      <c r="O34709" s="197"/>
      <c r="P34709" s="231"/>
    </row>
    <row r="34710" spans="2:16">
      <c r="B34710" s="351"/>
      <c r="C34710" s="398"/>
      <c r="D34710" s="399"/>
      <c r="E34710" s="400"/>
      <c r="G34710" s="401"/>
      <c r="H34710" s="401"/>
      <c r="I34710" s="401"/>
      <c r="J34710" s="194"/>
      <c r="K34710" s="194"/>
      <c r="L34710" s="195"/>
      <c r="M34710" s="196"/>
      <c r="N34710" s="197"/>
      <c r="O34710" s="197"/>
      <c r="P34710" s="231"/>
    </row>
    <row r="34711" spans="2:16">
      <c r="B34711" s="351"/>
      <c r="C34711" s="398"/>
      <c r="D34711" s="399"/>
      <c r="E34711" s="400"/>
      <c r="G34711" s="401"/>
      <c r="H34711" s="401"/>
      <c r="I34711" s="401"/>
      <c r="J34711" s="194"/>
      <c r="K34711" s="194"/>
      <c r="L34711" s="195"/>
      <c r="M34711" s="196"/>
      <c r="N34711" s="197"/>
      <c r="O34711" s="197"/>
      <c r="P34711" s="231"/>
    </row>
    <row r="34712" spans="2:16">
      <c r="B34712" s="351"/>
      <c r="C34712" s="398"/>
      <c r="D34712" s="399"/>
      <c r="E34712" s="400"/>
      <c r="G34712" s="401"/>
      <c r="H34712" s="401"/>
      <c r="I34712" s="401"/>
      <c r="J34712" s="194"/>
      <c r="K34712" s="194"/>
      <c r="L34712" s="195"/>
      <c r="M34712" s="196"/>
      <c r="N34712" s="197"/>
      <c r="O34712" s="197"/>
      <c r="P34712" s="231"/>
    </row>
    <row r="34713" spans="2:16">
      <c r="B34713" s="351"/>
      <c r="C34713" s="398"/>
      <c r="D34713" s="399"/>
      <c r="E34713" s="400"/>
      <c r="G34713" s="401"/>
      <c r="H34713" s="401"/>
      <c r="I34713" s="401"/>
      <c r="J34713" s="194"/>
      <c r="K34713" s="194"/>
      <c r="L34713" s="195"/>
      <c r="M34713" s="196"/>
      <c r="N34713" s="197"/>
      <c r="O34713" s="197"/>
      <c r="P34713" s="231"/>
    </row>
    <row r="34714" spans="2:16">
      <c r="B34714" s="351"/>
      <c r="C34714" s="398"/>
      <c r="D34714" s="399"/>
      <c r="E34714" s="400"/>
      <c r="G34714" s="401"/>
      <c r="H34714" s="401"/>
      <c r="I34714" s="401"/>
      <c r="J34714" s="194"/>
      <c r="K34714" s="194"/>
      <c r="L34714" s="195"/>
      <c r="M34714" s="196"/>
      <c r="N34714" s="197"/>
      <c r="O34714" s="197"/>
      <c r="P34714" s="231"/>
    </row>
    <row r="34715" spans="2:16">
      <c r="B34715" s="351"/>
      <c r="C34715" s="398"/>
      <c r="D34715" s="399"/>
      <c r="E34715" s="400"/>
      <c r="G34715" s="401"/>
      <c r="H34715" s="401"/>
      <c r="I34715" s="401"/>
      <c r="J34715" s="194"/>
      <c r="K34715" s="194"/>
      <c r="L34715" s="195"/>
      <c r="M34715" s="196"/>
      <c r="N34715" s="197"/>
      <c r="O34715" s="197"/>
      <c r="P34715" s="231"/>
    </row>
    <row r="34716" spans="2:16">
      <c r="B34716" s="351"/>
      <c r="C34716" s="398"/>
      <c r="D34716" s="399"/>
      <c r="E34716" s="400"/>
      <c r="G34716" s="401"/>
      <c r="H34716" s="401"/>
      <c r="I34716" s="401"/>
      <c r="J34716" s="194"/>
      <c r="K34716" s="194"/>
      <c r="L34716" s="195"/>
      <c r="M34716" s="196"/>
      <c r="N34716" s="197"/>
      <c r="O34716" s="197"/>
      <c r="P34716" s="231"/>
    </row>
    <row r="34717" spans="2:16">
      <c r="B34717" s="351"/>
      <c r="C34717" s="398"/>
      <c r="D34717" s="399"/>
      <c r="E34717" s="400"/>
      <c r="G34717" s="401"/>
      <c r="H34717" s="401"/>
      <c r="I34717" s="401"/>
      <c r="J34717" s="194"/>
      <c r="K34717" s="194"/>
      <c r="L34717" s="195"/>
      <c r="M34717" s="196"/>
      <c r="N34717" s="197"/>
      <c r="O34717" s="197"/>
      <c r="P34717" s="231"/>
    </row>
    <row r="34718" spans="2:16">
      <c r="B34718" s="351"/>
      <c r="C34718" s="398"/>
      <c r="D34718" s="399"/>
      <c r="E34718" s="400"/>
      <c r="G34718" s="401"/>
      <c r="H34718" s="401"/>
      <c r="I34718" s="401"/>
      <c r="J34718" s="194"/>
      <c r="K34718" s="194"/>
      <c r="L34718" s="195"/>
      <c r="M34718" s="196"/>
      <c r="N34718" s="197"/>
      <c r="O34718" s="197"/>
      <c r="P34718" s="231"/>
    </row>
    <row r="34719" spans="2:16">
      <c r="B34719" s="351"/>
      <c r="C34719" s="398"/>
      <c r="D34719" s="399"/>
      <c r="E34719" s="400"/>
      <c r="G34719" s="401"/>
      <c r="H34719" s="401"/>
      <c r="I34719" s="401"/>
      <c r="J34719" s="194"/>
      <c r="K34719" s="194"/>
      <c r="L34719" s="195"/>
      <c r="M34719" s="196"/>
      <c r="N34719" s="197"/>
      <c r="O34719" s="197"/>
      <c r="P34719" s="231"/>
    </row>
    <row r="34720" spans="2:16">
      <c r="B34720" s="351"/>
      <c r="C34720" s="398"/>
      <c r="D34720" s="399"/>
      <c r="E34720" s="400"/>
      <c r="G34720" s="401"/>
      <c r="H34720" s="401"/>
      <c r="I34720" s="401"/>
      <c r="J34720" s="194"/>
      <c r="K34720" s="194"/>
      <c r="L34720" s="195"/>
      <c r="M34720" s="196"/>
      <c r="N34720" s="197"/>
      <c r="O34720" s="197"/>
      <c r="P34720" s="231"/>
    </row>
    <row r="34721" spans="2:16">
      <c r="B34721" s="351"/>
      <c r="C34721" s="398"/>
      <c r="D34721" s="399"/>
      <c r="E34721" s="400"/>
      <c r="G34721" s="401"/>
      <c r="H34721" s="401"/>
      <c r="I34721" s="401"/>
      <c r="J34721" s="194"/>
      <c r="K34721" s="194"/>
      <c r="L34721" s="195"/>
      <c r="M34721" s="196"/>
      <c r="N34721" s="197"/>
      <c r="O34721" s="197"/>
      <c r="P34721" s="231"/>
    </row>
    <row r="34722" spans="2:16">
      <c r="B34722" s="351"/>
      <c r="C34722" s="398"/>
      <c r="D34722" s="399"/>
      <c r="E34722" s="400"/>
      <c r="G34722" s="401"/>
      <c r="H34722" s="401"/>
      <c r="I34722" s="401"/>
      <c r="J34722" s="194"/>
      <c r="K34722" s="194"/>
      <c r="L34722" s="195"/>
      <c r="M34722" s="196"/>
      <c r="N34722" s="197"/>
      <c r="O34722" s="197"/>
      <c r="P34722" s="231"/>
    </row>
    <row r="34723" spans="2:16">
      <c r="B34723" s="351"/>
      <c r="C34723" s="398"/>
      <c r="D34723" s="399"/>
      <c r="E34723" s="400"/>
      <c r="G34723" s="401"/>
      <c r="H34723" s="401"/>
      <c r="I34723" s="401"/>
      <c r="J34723" s="194"/>
      <c r="K34723" s="194"/>
      <c r="L34723" s="195"/>
      <c r="M34723" s="196"/>
      <c r="N34723" s="197"/>
      <c r="O34723" s="197"/>
      <c r="P34723" s="231"/>
    </row>
    <row r="34724" spans="2:16">
      <c r="B34724" s="351"/>
      <c r="C34724" s="398"/>
      <c r="D34724" s="399"/>
      <c r="E34724" s="400"/>
      <c r="G34724" s="401"/>
      <c r="H34724" s="401"/>
      <c r="I34724" s="401"/>
      <c r="J34724" s="194"/>
      <c r="K34724" s="194"/>
      <c r="L34724" s="195"/>
      <c r="M34724" s="196"/>
      <c r="N34724" s="197"/>
      <c r="O34724" s="197"/>
      <c r="P34724" s="231"/>
    </row>
    <row r="34725" spans="2:16">
      <c r="B34725" s="351"/>
      <c r="C34725" s="398"/>
      <c r="D34725" s="399"/>
      <c r="E34725" s="400"/>
      <c r="G34725" s="401"/>
      <c r="H34725" s="401"/>
      <c r="I34725" s="401"/>
      <c r="J34725" s="194"/>
      <c r="K34725" s="194"/>
      <c r="L34725" s="195"/>
      <c r="M34725" s="196"/>
      <c r="N34725" s="197"/>
      <c r="O34725" s="197"/>
      <c r="P34725" s="231"/>
    </row>
    <row r="34726" spans="2:16">
      <c r="B34726" s="351"/>
      <c r="C34726" s="398"/>
      <c r="D34726" s="399"/>
      <c r="E34726" s="400"/>
      <c r="G34726" s="401"/>
      <c r="H34726" s="401"/>
      <c r="I34726" s="401"/>
      <c r="J34726" s="194"/>
      <c r="K34726" s="194"/>
      <c r="L34726" s="195"/>
      <c r="M34726" s="196"/>
      <c r="N34726" s="197"/>
      <c r="O34726" s="197"/>
      <c r="P34726" s="231"/>
    </row>
    <row r="34727" spans="2:16">
      <c r="B34727" s="351"/>
      <c r="C34727" s="398"/>
      <c r="D34727" s="399"/>
      <c r="E34727" s="400"/>
      <c r="G34727" s="401"/>
      <c r="H34727" s="401"/>
      <c r="I34727" s="401"/>
      <c r="J34727" s="194"/>
      <c r="K34727" s="194"/>
      <c r="L34727" s="195"/>
      <c r="M34727" s="196"/>
      <c r="N34727" s="197"/>
      <c r="O34727" s="197"/>
      <c r="P34727" s="231"/>
    </row>
    <row r="34728" spans="2:16">
      <c r="B34728" s="351"/>
      <c r="C34728" s="398"/>
      <c r="D34728" s="399"/>
      <c r="E34728" s="400"/>
      <c r="G34728" s="401"/>
      <c r="H34728" s="401"/>
      <c r="I34728" s="401"/>
      <c r="J34728" s="194"/>
      <c r="K34728" s="194"/>
      <c r="L34728" s="195"/>
      <c r="M34728" s="196"/>
      <c r="N34728" s="197"/>
      <c r="O34728" s="197"/>
      <c r="P34728" s="231"/>
    </row>
    <row r="34729" spans="2:16">
      <c r="B34729" s="351"/>
      <c r="C34729" s="398"/>
      <c r="D34729" s="399"/>
      <c r="E34729" s="400"/>
      <c r="G34729" s="401"/>
      <c r="H34729" s="401"/>
      <c r="I34729" s="401"/>
      <c r="J34729" s="194"/>
      <c r="K34729" s="194"/>
      <c r="L34729" s="195"/>
      <c r="M34729" s="196"/>
      <c r="N34729" s="197"/>
      <c r="O34729" s="197"/>
      <c r="P34729" s="231"/>
    </row>
    <row r="34730" spans="2:16">
      <c r="B34730" s="351"/>
      <c r="C34730" s="398"/>
      <c r="D34730" s="399"/>
      <c r="E34730" s="400"/>
      <c r="G34730" s="401"/>
      <c r="H34730" s="401"/>
      <c r="I34730" s="401"/>
      <c r="J34730" s="194"/>
      <c r="K34730" s="194"/>
      <c r="L34730" s="195"/>
      <c r="M34730" s="196"/>
      <c r="N34730" s="197"/>
      <c r="O34730" s="197"/>
      <c r="P34730" s="231"/>
    </row>
    <row r="34731" spans="2:16">
      <c r="B34731" s="351"/>
      <c r="C34731" s="398"/>
      <c r="D34731" s="399"/>
      <c r="E34731" s="400"/>
      <c r="G34731" s="401"/>
      <c r="H34731" s="401"/>
      <c r="I34731" s="401"/>
      <c r="J34731" s="194"/>
      <c r="K34731" s="194"/>
      <c r="L34731" s="195"/>
      <c r="M34731" s="196"/>
      <c r="N34731" s="197"/>
      <c r="O34731" s="197"/>
      <c r="P34731" s="231"/>
    </row>
    <row r="34732" spans="2:16">
      <c r="B34732" s="351"/>
      <c r="C34732" s="398"/>
      <c r="D34732" s="399"/>
      <c r="E34732" s="400"/>
      <c r="G34732" s="401"/>
      <c r="H34732" s="401"/>
      <c r="I34732" s="401"/>
      <c r="J34732" s="194"/>
      <c r="K34732" s="194"/>
      <c r="L34732" s="195"/>
      <c r="M34732" s="196"/>
      <c r="N34732" s="197"/>
      <c r="O34732" s="197"/>
      <c r="P34732" s="231"/>
    </row>
    <row r="34733" spans="2:16">
      <c r="B34733" s="351"/>
      <c r="C34733" s="398"/>
      <c r="D34733" s="399"/>
      <c r="E34733" s="400"/>
      <c r="G34733" s="401"/>
      <c r="H34733" s="401"/>
      <c r="I34733" s="401"/>
      <c r="J34733" s="194"/>
      <c r="K34733" s="194"/>
      <c r="L34733" s="195"/>
      <c r="M34733" s="196"/>
      <c r="N34733" s="197"/>
      <c r="O34733" s="197"/>
      <c r="P34733" s="231"/>
    </row>
    <row r="34734" spans="2:16">
      <c r="B34734" s="351"/>
      <c r="C34734" s="398"/>
      <c r="D34734" s="399"/>
      <c r="E34734" s="400"/>
      <c r="G34734" s="401"/>
      <c r="H34734" s="401"/>
      <c r="I34734" s="401"/>
      <c r="J34734" s="194"/>
      <c r="K34734" s="194"/>
      <c r="L34734" s="195"/>
      <c r="M34734" s="196"/>
      <c r="N34734" s="197"/>
      <c r="O34734" s="197"/>
      <c r="P34734" s="231"/>
    </row>
    <row r="34735" spans="2:16">
      <c r="B34735" s="351"/>
      <c r="C34735" s="398"/>
      <c r="D34735" s="399"/>
      <c r="E34735" s="400"/>
      <c r="G34735" s="401"/>
      <c r="H34735" s="401"/>
      <c r="I34735" s="401"/>
      <c r="J34735" s="194"/>
      <c r="K34735" s="194"/>
      <c r="L34735" s="195"/>
      <c r="M34735" s="196"/>
      <c r="N34735" s="197"/>
      <c r="O34735" s="197"/>
      <c r="P34735" s="231"/>
    </row>
    <row r="34736" spans="2:16">
      <c r="B34736" s="351"/>
      <c r="C34736" s="398"/>
      <c r="D34736" s="399"/>
      <c r="E34736" s="400"/>
      <c r="G34736" s="401"/>
      <c r="H34736" s="401"/>
      <c r="I34736" s="401"/>
      <c r="J34736" s="194"/>
      <c r="K34736" s="194"/>
      <c r="L34736" s="195"/>
      <c r="M34736" s="196"/>
      <c r="N34736" s="197"/>
      <c r="O34736" s="197"/>
      <c r="P34736" s="231"/>
    </row>
    <row r="34737" spans="2:16">
      <c r="B34737" s="351"/>
      <c r="C34737" s="398"/>
      <c r="D34737" s="399"/>
      <c r="E34737" s="400"/>
      <c r="G34737" s="401"/>
      <c r="H34737" s="401"/>
      <c r="I34737" s="401"/>
      <c r="J34737" s="194"/>
      <c r="K34737" s="194"/>
      <c r="L34737" s="195"/>
      <c r="M34737" s="196"/>
      <c r="N34737" s="197"/>
      <c r="O34737" s="197"/>
      <c r="P34737" s="231"/>
    </row>
    <row r="34738" spans="2:16">
      <c r="B34738" s="351"/>
      <c r="C34738" s="398"/>
      <c r="D34738" s="399"/>
      <c r="E34738" s="400"/>
      <c r="G34738" s="401"/>
      <c r="H34738" s="401"/>
      <c r="I34738" s="401"/>
      <c r="J34738" s="194"/>
      <c r="K34738" s="194"/>
      <c r="L34738" s="195"/>
      <c r="M34738" s="196"/>
      <c r="N34738" s="197"/>
      <c r="O34738" s="197"/>
      <c r="P34738" s="231"/>
    </row>
    <row r="34739" spans="2:16">
      <c r="B34739" s="351"/>
      <c r="C34739" s="398"/>
      <c r="D34739" s="399"/>
      <c r="E34739" s="400"/>
      <c r="G34739" s="401"/>
      <c r="H34739" s="401"/>
      <c r="I34739" s="401"/>
      <c r="J34739" s="194"/>
      <c r="K34739" s="194"/>
      <c r="L34739" s="195"/>
      <c r="M34739" s="196"/>
      <c r="N34739" s="197"/>
      <c r="O34739" s="197"/>
      <c r="P34739" s="231"/>
    </row>
    <row r="34740" spans="2:16">
      <c r="B34740" s="351"/>
      <c r="C34740" s="398"/>
      <c r="D34740" s="399"/>
      <c r="E34740" s="400"/>
      <c r="G34740" s="401"/>
      <c r="H34740" s="401"/>
      <c r="I34740" s="401"/>
      <c r="J34740" s="194"/>
      <c r="K34740" s="194"/>
      <c r="L34740" s="195"/>
      <c r="M34740" s="196"/>
      <c r="N34740" s="197"/>
      <c r="O34740" s="197"/>
      <c r="P34740" s="231"/>
    </row>
    <row r="34741" spans="2:16">
      <c r="B34741" s="351"/>
      <c r="C34741" s="398"/>
      <c r="D34741" s="399"/>
      <c r="E34741" s="400"/>
      <c r="G34741" s="401"/>
      <c r="H34741" s="401"/>
      <c r="I34741" s="401"/>
      <c r="J34741" s="194"/>
      <c r="K34741" s="194"/>
      <c r="L34741" s="195"/>
      <c r="M34741" s="196"/>
      <c r="N34741" s="197"/>
      <c r="O34741" s="197"/>
      <c r="P34741" s="231"/>
    </row>
    <row r="34742" spans="2:16">
      <c r="B34742" s="351"/>
      <c r="C34742" s="398"/>
      <c r="D34742" s="399"/>
      <c r="E34742" s="400"/>
      <c r="G34742" s="401"/>
      <c r="H34742" s="401"/>
      <c r="I34742" s="401"/>
      <c r="J34742" s="194"/>
      <c r="K34742" s="194"/>
      <c r="L34742" s="195"/>
      <c r="M34742" s="196"/>
      <c r="N34742" s="197"/>
      <c r="O34742" s="197"/>
      <c r="P34742" s="231"/>
    </row>
    <row r="34743" spans="2:16">
      <c r="B34743" s="351"/>
      <c r="C34743" s="398"/>
      <c r="D34743" s="399"/>
      <c r="E34743" s="400"/>
      <c r="G34743" s="401"/>
      <c r="H34743" s="401"/>
      <c r="I34743" s="401"/>
      <c r="J34743" s="194"/>
      <c r="K34743" s="194"/>
      <c r="L34743" s="195"/>
      <c r="M34743" s="196"/>
      <c r="N34743" s="197"/>
      <c r="O34743" s="197"/>
      <c r="P34743" s="231"/>
    </row>
    <row r="34744" spans="2:16">
      <c r="B34744" s="351"/>
      <c r="C34744" s="398"/>
      <c r="D34744" s="399"/>
      <c r="E34744" s="400"/>
      <c r="G34744" s="401"/>
      <c r="H34744" s="401"/>
      <c r="I34744" s="401"/>
      <c r="J34744" s="194"/>
      <c r="K34744" s="194"/>
      <c r="L34744" s="195"/>
      <c r="M34744" s="196"/>
      <c r="N34744" s="197"/>
      <c r="O34744" s="197"/>
      <c r="P34744" s="231"/>
    </row>
    <row r="34745" spans="2:16">
      <c r="B34745" s="402"/>
      <c r="C34745" s="398"/>
      <c r="D34745" s="404"/>
      <c r="E34745" s="405"/>
      <c r="G34745" s="406"/>
      <c r="H34745" s="406"/>
      <c r="I34745" s="406"/>
      <c r="J34745" s="194"/>
      <c r="K34745" s="194"/>
      <c r="L34745" s="195"/>
      <c r="M34745" s="196"/>
      <c r="N34745" s="197"/>
      <c r="O34745" s="197"/>
      <c r="P34745" s="221"/>
    </row>
    <row r="34746" spans="2:16">
      <c r="B34746" s="351"/>
      <c r="C34746" s="398"/>
      <c r="D34746" s="399"/>
      <c r="E34746" s="400"/>
      <c r="G34746" s="401"/>
      <c r="H34746" s="401"/>
      <c r="I34746" s="401"/>
      <c r="J34746" s="194"/>
      <c r="K34746" s="194"/>
      <c r="L34746" s="195"/>
      <c r="M34746" s="196"/>
      <c r="N34746" s="197"/>
      <c r="O34746" s="197"/>
      <c r="P34746" s="231"/>
    </row>
    <row r="34747" spans="2:16">
      <c r="B34747" s="351"/>
      <c r="C34747" s="398"/>
      <c r="D34747" s="399"/>
      <c r="E34747" s="400"/>
      <c r="G34747" s="401"/>
      <c r="H34747" s="401"/>
      <c r="I34747" s="401"/>
      <c r="J34747" s="194"/>
      <c r="K34747" s="194"/>
      <c r="L34747" s="195"/>
      <c r="M34747" s="196"/>
      <c r="N34747" s="197"/>
      <c r="O34747" s="197"/>
      <c r="P34747" s="231"/>
    </row>
    <row r="34748" spans="2:16">
      <c r="B34748" s="351"/>
      <c r="C34748" s="398"/>
      <c r="D34748" s="399"/>
      <c r="E34748" s="400"/>
      <c r="G34748" s="401"/>
      <c r="H34748" s="401"/>
      <c r="I34748" s="401"/>
      <c r="J34748" s="194"/>
      <c r="K34748" s="194"/>
      <c r="L34748" s="195"/>
      <c r="M34748" s="196"/>
      <c r="N34748" s="197"/>
      <c r="O34748" s="197"/>
      <c r="P34748" s="231"/>
    </row>
    <row r="34749" spans="2:16">
      <c r="B34749" s="351"/>
      <c r="C34749" s="398"/>
      <c r="D34749" s="399"/>
      <c r="E34749" s="400"/>
      <c r="G34749" s="401"/>
      <c r="H34749" s="401"/>
      <c r="I34749" s="401"/>
      <c r="J34749" s="194"/>
      <c r="K34749" s="194"/>
      <c r="L34749" s="195"/>
      <c r="M34749" s="196"/>
      <c r="N34749" s="197"/>
      <c r="O34749" s="197"/>
      <c r="P34749" s="231"/>
    </row>
    <row r="34750" spans="2:16">
      <c r="B34750" s="351"/>
      <c r="C34750" s="398"/>
      <c r="D34750" s="399"/>
      <c r="E34750" s="400"/>
      <c r="G34750" s="401"/>
      <c r="H34750" s="401"/>
      <c r="I34750" s="401"/>
      <c r="J34750" s="194"/>
      <c r="K34750" s="194"/>
      <c r="L34750" s="195"/>
      <c r="M34750" s="196"/>
      <c r="N34750" s="197"/>
      <c r="O34750" s="197"/>
      <c r="P34750" s="231"/>
    </row>
    <row r="34751" spans="2:16">
      <c r="B34751" s="351"/>
      <c r="C34751" s="398"/>
      <c r="D34751" s="399"/>
      <c r="E34751" s="400"/>
      <c r="G34751" s="401"/>
      <c r="H34751" s="401"/>
      <c r="I34751" s="401"/>
      <c r="J34751" s="194"/>
      <c r="K34751" s="194"/>
      <c r="L34751" s="195"/>
      <c r="M34751" s="196"/>
      <c r="N34751" s="197"/>
      <c r="O34751" s="197"/>
      <c r="P34751" s="231"/>
    </row>
    <row r="34752" spans="2:16">
      <c r="B34752" s="351"/>
      <c r="C34752" s="398"/>
      <c r="D34752" s="399"/>
      <c r="E34752" s="400"/>
      <c r="G34752" s="401"/>
      <c r="H34752" s="401"/>
      <c r="I34752" s="401"/>
      <c r="J34752" s="194"/>
      <c r="K34752" s="194"/>
      <c r="L34752" s="195"/>
      <c r="M34752" s="196"/>
      <c r="N34752" s="197"/>
      <c r="O34752" s="197"/>
      <c r="P34752" s="231"/>
    </row>
    <row r="34753" spans="2:16">
      <c r="B34753" s="351"/>
      <c r="C34753" s="398"/>
      <c r="D34753" s="399"/>
      <c r="E34753" s="400"/>
      <c r="G34753" s="401"/>
      <c r="H34753" s="401"/>
      <c r="I34753" s="401"/>
      <c r="J34753" s="194"/>
      <c r="K34753" s="194"/>
      <c r="L34753" s="195"/>
      <c r="M34753" s="196"/>
      <c r="N34753" s="197"/>
      <c r="O34753" s="197"/>
      <c r="P34753" s="231"/>
    </row>
    <row r="34754" spans="2:16">
      <c r="B34754" s="351"/>
      <c r="C34754" s="398"/>
      <c r="D34754" s="399"/>
      <c r="E34754" s="400"/>
      <c r="G34754" s="401"/>
      <c r="H34754" s="401"/>
      <c r="I34754" s="401"/>
      <c r="J34754" s="194"/>
      <c r="K34754" s="194"/>
      <c r="L34754" s="195"/>
      <c r="M34754" s="196"/>
      <c r="N34754" s="197"/>
      <c r="O34754" s="197"/>
      <c r="P34754" s="231"/>
    </row>
    <row r="34755" spans="2:16">
      <c r="B34755" s="351"/>
      <c r="C34755" s="398"/>
      <c r="D34755" s="399"/>
      <c r="E34755" s="400"/>
      <c r="G34755" s="401"/>
      <c r="H34755" s="401"/>
      <c r="I34755" s="401"/>
      <c r="J34755" s="194"/>
      <c r="K34755" s="194"/>
      <c r="L34755" s="195"/>
      <c r="M34755" s="196"/>
      <c r="N34755" s="197"/>
      <c r="O34755" s="197"/>
      <c r="P34755" s="231"/>
    </row>
    <row r="34756" spans="2:16">
      <c r="B34756" s="351"/>
      <c r="C34756" s="398"/>
      <c r="D34756" s="399"/>
      <c r="E34756" s="400"/>
      <c r="G34756" s="401"/>
      <c r="H34756" s="401"/>
      <c r="I34756" s="401"/>
      <c r="J34756" s="194"/>
      <c r="K34756" s="194"/>
      <c r="L34756" s="195"/>
      <c r="M34756" s="196"/>
      <c r="N34756" s="197"/>
      <c r="O34756" s="197"/>
      <c r="P34756" s="231"/>
    </row>
    <row r="34757" spans="2:16">
      <c r="B34757" s="351"/>
      <c r="C34757" s="398"/>
      <c r="D34757" s="399"/>
      <c r="E34757" s="400"/>
      <c r="G34757" s="401"/>
      <c r="H34757" s="401"/>
      <c r="I34757" s="401"/>
      <c r="J34757" s="194"/>
      <c r="K34757" s="194"/>
      <c r="L34757" s="195"/>
      <c r="M34757" s="196"/>
      <c r="N34757" s="197"/>
      <c r="O34757" s="197"/>
      <c r="P34757" s="231"/>
    </row>
    <row r="34758" spans="2:16">
      <c r="B34758" s="351"/>
      <c r="C34758" s="398"/>
      <c r="D34758" s="399"/>
      <c r="E34758" s="400"/>
      <c r="G34758" s="401"/>
      <c r="H34758" s="401"/>
      <c r="I34758" s="401"/>
      <c r="J34758" s="194"/>
      <c r="K34758" s="194"/>
      <c r="L34758" s="195"/>
      <c r="M34758" s="196"/>
      <c r="N34758" s="197"/>
      <c r="O34758" s="197"/>
      <c r="P34758" s="231"/>
    </row>
    <row r="34759" spans="2:16">
      <c r="B34759" s="351"/>
      <c r="C34759" s="398"/>
      <c r="D34759" s="399"/>
      <c r="E34759" s="400"/>
      <c r="G34759" s="401"/>
      <c r="H34759" s="401"/>
      <c r="I34759" s="401"/>
      <c r="J34759" s="194"/>
      <c r="K34759" s="194"/>
      <c r="L34759" s="195"/>
      <c r="M34759" s="196"/>
      <c r="N34759" s="197"/>
      <c r="O34759" s="197"/>
      <c r="P34759" s="231"/>
    </row>
    <row r="34760" spans="2:16">
      <c r="B34760" s="351"/>
      <c r="C34760" s="398"/>
      <c r="D34760" s="399"/>
      <c r="E34760" s="400"/>
      <c r="G34760" s="401"/>
      <c r="H34760" s="401"/>
      <c r="I34760" s="401"/>
      <c r="J34760" s="194"/>
      <c r="K34760" s="194"/>
      <c r="L34760" s="195"/>
      <c r="M34760" s="196"/>
      <c r="N34760" s="197"/>
      <c r="O34760" s="197"/>
      <c r="P34760" s="231"/>
    </row>
    <row r="34761" spans="2:16">
      <c r="B34761" s="351"/>
      <c r="C34761" s="398"/>
      <c r="D34761" s="399"/>
      <c r="E34761" s="400"/>
      <c r="G34761" s="401"/>
      <c r="H34761" s="401"/>
      <c r="I34761" s="401"/>
      <c r="J34761" s="194"/>
      <c r="K34761" s="194"/>
      <c r="L34761" s="195"/>
      <c r="M34761" s="196"/>
      <c r="N34761" s="197"/>
      <c r="O34761" s="197"/>
      <c r="P34761" s="231"/>
    </row>
    <row r="34762" spans="2:16">
      <c r="B34762" s="351"/>
      <c r="C34762" s="398"/>
      <c r="D34762" s="399"/>
      <c r="E34762" s="400"/>
      <c r="G34762" s="401"/>
      <c r="H34762" s="401"/>
      <c r="I34762" s="401"/>
      <c r="J34762" s="194"/>
      <c r="K34762" s="194"/>
      <c r="L34762" s="195"/>
      <c r="M34762" s="196"/>
      <c r="N34762" s="197"/>
      <c r="O34762" s="197"/>
      <c r="P34762" s="231"/>
    </row>
    <row r="34763" spans="2:16">
      <c r="B34763" s="351"/>
      <c r="C34763" s="398"/>
      <c r="D34763" s="399"/>
      <c r="E34763" s="400"/>
      <c r="G34763" s="401"/>
      <c r="H34763" s="401"/>
      <c r="I34763" s="401"/>
      <c r="J34763" s="194"/>
      <c r="K34763" s="194"/>
      <c r="L34763" s="195"/>
      <c r="M34763" s="196"/>
      <c r="N34763" s="197"/>
      <c r="O34763" s="197"/>
      <c r="P34763" s="231"/>
    </row>
    <row r="34764" spans="2:16">
      <c r="B34764" s="351"/>
      <c r="C34764" s="398"/>
      <c r="D34764" s="399"/>
      <c r="E34764" s="400"/>
      <c r="G34764" s="401"/>
      <c r="H34764" s="401"/>
      <c r="I34764" s="401"/>
      <c r="J34764" s="194"/>
      <c r="K34764" s="194"/>
      <c r="L34764" s="195"/>
      <c r="M34764" s="196"/>
      <c r="N34764" s="197"/>
      <c r="O34764" s="197"/>
      <c r="P34764" s="231"/>
    </row>
    <row r="34765" spans="2:16">
      <c r="B34765" s="351"/>
      <c r="C34765" s="398"/>
      <c r="D34765" s="399"/>
      <c r="E34765" s="400"/>
      <c r="G34765" s="401"/>
      <c r="H34765" s="401"/>
      <c r="I34765" s="401"/>
      <c r="J34765" s="194"/>
      <c r="K34765" s="194"/>
      <c r="L34765" s="195"/>
      <c r="M34765" s="196"/>
      <c r="N34765" s="197"/>
      <c r="O34765" s="197"/>
      <c r="P34765" s="231"/>
    </row>
    <row r="34766" spans="2:16">
      <c r="B34766" s="351"/>
      <c r="C34766" s="398"/>
      <c r="D34766" s="399"/>
      <c r="E34766" s="400"/>
      <c r="G34766" s="401"/>
      <c r="H34766" s="401"/>
      <c r="I34766" s="401"/>
      <c r="J34766" s="194"/>
      <c r="K34766" s="194"/>
      <c r="L34766" s="195"/>
      <c r="M34766" s="196"/>
      <c r="N34766" s="197"/>
      <c r="O34766" s="197"/>
      <c r="P34766" s="231"/>
    </row>
    <row r="34767" spans="2:16">
      <c r="B34767" s="351"/>
      <c r="C34767" s="398"/>
      <c r="D34767" s="399"/>
      <c r="E34767" s="400"/>
      <c r="G34767" s="401"/>
      <c r="H34767" s="401"/>
      <c r="I34767" s="401"/>
      <c r="J34767" s="194"/>
      <c r="K34767" s="194"/>
      <c r="L34767" s="195"/>
      <c r="M34767" s="196"/>
      <c r="N34767" s="197"/>
      <c r="O34767" s="197"/>
      <c r="P34767" s="231"/>
    </row>
    <row r="34768" spans="2:16">
      <c r="B34768" s="351"/>
      <c r="C34768" s="398"/>
      <c r="D34768" s="399"/>
      <c r="E34768" s="400"/>
      <c r="G34768" s="401"/>
      <c r="H34768" s="401"/>
      <c r="I34768" s="401"/>
      <c r="J34768" s="194"/>
      <c r="K34768" s="194"/>
      <c r="L34768" s="195"/>
      <c r="M34768" s="196"/>
      <c r="N34768" s="197"/>
      <c r="O34768" s="197"/>
      <c r="P34768" s="231"/>
    </row>
    <row r="34769" spans="2:16">
      <c r="B34769" s="351"/>
      <c r="C34769" s="398"/>
      <c r="D34769" s="399"/>
      <c r="E34769" s="400"/>
      <c r="G34769" s="401"/>
      <c r="H34769" s="401"/>
      <c r="I34769" s="401"/>
      <c r="J34769" s="194"/>
      <c r="K34769" s="194"/>
      <c r="L34769" s="195"/>
      <c r="M34769" s="196"/>
      <c r="N34769" s="197"/>
      <c r="O34769" s="197"/>
      <c r="P34769" s="231"/>
    </row>
    <row r="34770" spans="2:16">
      <c r="B34770" s="351"/>
      <c r="C34770" s="398"/>
      <c r="D34770" s="399"/>
      <c r="E34770" s="400"/>
      <c r="G34770" s="401"/>
      <c r="H34770" s="401"/>
      <c r="I34770" s="401"/>
      <c r="J34770" s="194"/>
      <c r="K34770" s="194"/>
      <c r="L34770" s="195"/>
      <c r="M34770" s="196"/>
      <c r="N34770" s="197"/>
      <c r="O34770" s="197"/>
      <c r="P34770" s="231"/>
    </row>
    <row r="34771" spans="2:16">
      <c r="B34771" s="351"/>
      <c r="C34771" s="398"/>
      <c r="D34771" s="399"/>
      <c r="E34771" s="400"/>
      <c r="G34771" s="401"/>
      <c r="H34771" s="401"/>
      <c r="I34771" s="401"/>
      <c r="J34771" s="194"/>
      <c r="K34771" s="194"/>
      <c r="L34771" s="195"/>
      <c r="M34771" s="196"/>
      <c r="N34771" s="197"/>
      <c r="O34771" s="197"/>
      <c r="P34771" s="231"/>
    </row>
    <row r="34772" spans="2:16">
      <c r="B34772" s="351"/>
      <c r="C34772" s="398"/>
      <c r="D34772" s="399"/>
      <c r="E34772" s="400"/>
      <c r="G34772" s="401"/>
      <c r="H34772" s="401"/>
      <c r="I34772" s="401"/>
      <c r="J34772" s="194"/>
      <c r="K34772" s="194"/>
      <c r="L34772" s="195"/>
      <c r="M34772" s="196"/>
      <c r="N34772" s="197"/>
      <c r="O34772" s="197"/>
      <c r="P34772" s="231"/>
    </row>
    <row r="34773" spans="2:16">
      <c r="B34773" s="351"/>
      <c r="C34773" s="398"/>
      <c r="D34773" s="399"/>
      <c r="E34773" s="400"/>
      <c r="G34773" s="401"/>
      <c r="H34773" s="401"/>
      <c r="I34773" s="401"/>
      <c r="J34773" s="194"/>
      <c r="K34773" s="194"/>
      <c r="L34773" s="195"/>
      <c r="M34773" s="196"/>
      <c r="N34773" s="197"/>
      <c r="O34773" s="197"/>
      <c r="P34773" s="231"/>
    </row>
    <row r="34774" spans="2:16">
      <c r="B34774" s="351"/>
      <c r="C34774" s="398"/>
      <c r="D34774" s="399"/>
      <c r="E34774" s="400"/>
      <c r="G34774" s="401"/>
      <c r="H34774" s="401"/>
      <c r="I34774" s="401"/>
      <c r="J34774" s="194"/>
      <c r="K34774" s="194"/>
      <c r="L34774" s="195"/>
      <c r="M34774" s="196"/>
      <c r="N34774" s="197"/>
      <c r="O34774" s="197"/>
      <c r="P34774" s="231"/>
    </row>
    <row r="34775" spans="2:16">
      <c r="B34775" s="351"/>
      <c r="C34775" s="398"/>
      <c r="D34775" s="399"/>
      <c r="E34775" s="400"/>
      <c r="G34775" s="401"/>
      <c r="H34775" s="401"/>
      <c r="I34775" s="401"/>
      <c r="J34775" s="194"/>
      <c r="K34775" s="194"/>
      <c r="L34775" s="195"/>
      <c r="M34775" s="196"/>
      <c r="N34775" s="197"/>
      <c r="O34775" s="197"/>
      <c r="P34775" s="231"/>
    </row>
    <row r="34776" spans="2:16">
      <c r="B34776" s="351"/>
      <c r="C34776" s="398"/>
      <c r="D34776" s="399"/>
      <c r="E34776" s="400"/>
      <c r="G34776" s="401"/>
      <c r="H34776" s="401"/>
      <c r="I34776" s="401"/>
      <c r="J34776" s="194"/>
      <c r="K34776" s="194"/>
      <c r="L34776" s="195"/>
      <c r="M34776" s="196"/>
      <c r="N34776" s="197"/>
      <c r="O34776" s="197"/>
      <c r="P34776" s="231"/>
    </row>
    <row r="34777" spans="2:16">
      <c r="B34777" s="351"/>
      <c r="C34777" s="398"/>
      <c r="D34777" s="399"/>
      <c r="E34777" s="400"/>
      <c r="G34777" s="401"/>
      <c r="H34777" s="401"/>
      <c r="I34777" s="401"/>
      <c r="J34777" s="194"/>
      <c r="K34777" s="194"/>
      <c r="L34777" s="195"/>
      <c r="M34777" s="196"/>
      <c r="N34777" s="197"/>
      <c r="O34777" s="197"/>
      <c r="P34777" s="231"/>
    </row>
    <row r="34778" spans="2:16">
      <c r="B34778" s="351"/>
      <c r="C34778" s="398"/>
      <c r="D34778" s="399"/>
      <c r="E34778" s="400"/>
      <c r="G34778" s="401"/>
      <c r="H34778" s="401"/>
      <c r="I34778" s="401"/>
      <c r="J34778" s="194"/>
      <c r="K34778" s="194"/>
      <c r="L34778" s="195"/>
      <c r="M34778" s="196"/>
      <c r="N34778" s="197"/>
      <c r="O34778" s="197"/>
      <c r="P34778" s="231"/>
    </row>
    <row r="34779" spans="2:16">
      <c r="B34779" s="351"/>
      <c r="C34779" s="398"/>
      <c r="D34779" s="399"/>
      <c r="E34779" s="400"/>
      <c r="G34779" s="401"/>
      <c r="H34779" s="401"/>
      <c r="I34779" s="401"/>
      <c r="J34779" s="194"/>
      <c r="K34779" s="194"/>
      <c r="L34779" s="195"/>
      <c r="M34779" s="196"/>
      <c r="N34779" s="197"/>
      <c r="O34779" s="197"/>
      <c r="P34779" s="231"/>
    </row>
    <row r="34780" spans="2:16">
      <c r="B34780" s="351"/>
      <c r="C34780" s="398"/>
      <c r="D34780" s="399"/>
      <c r="E34780" s="400"/>
      <c r="G34780" s="401"/>
      <c r="H34780" s="401"/>
      <c r="I34780" s="401"/>
      <c r="J34780" s="194"/>
      <c r="K34780" s="194"/>
      <c r="L34780" s="195"/>
      <c r="M34780" s="196"/>
      <c r="N34780" s="197"/>
      <c r="O34780" s="197"/>
      <c r="P34780" s="231"/>
    </row>
    <row r="34781" spans="2:16">
      <c r="B34781" s="351"/>
      <c r="C34781" s="398"/>
      <c r="D34781" s="399"/>
      <c r="E34781" s="400"/>
      <c r="G34781" s="401"/>
      <c r="H34781" s="401"/>
      <c r="I34781" s="401"/>
      <c r="J34781" s="194"/>
      <c r="K34781" s="194"/>
      <c r="L34781" s="195"/>
      <c r="M34781" s="196"/>
      <c r="N34781" s="197"/>
      <c r="O34781" s="197"/>
      <c r="P34781" s="231"/>
    </row>
    <row r="34782" spans="2:16">
      <c r="B34782" s="351"/>
      <c r="C34782" s="398"/>
      <c r="D34782" s="399"/>
      <c r="E34782" s="400"/>
      <c r="G34782" s="401"/>
      <c r="H34782" s="401"/>
      <c r="I34782" s="401"/>
      <c r="J34782" s="194"/>
      <c r="K34782" s="194"/>
      <c r="L34782" s="195"/>
      <c r="M34782" s="196"/>
      <c r="N34782" s="197"/>
      <c r="O34782" s="197"/>
      <c r="P34782" s="231"/>
    </row>
    <row r="34783" spans="2:16">
      <c r="B34783" s="351"/>
      <c r="C34783" s="398"/>
      <c r="D34783" s="399"/>
      <c r="E34783" s="400"/>
      <c r="G34783" s="401"/>
      <c r="H34783" s="401"/>
      <c r="I34783" s="401"/>
      <c r="J34783" s="194"/>
      <c r="K34783" s="194"/>
      <c r="L34783" s="195"/>
      <c r="M34783" s="196"/>
      <c r="N34783" s="197"/>
      <c r="O34783" s="197"/>
      <c r="P34783" s="231"/>
    </row>
    <row r="34784" spans="2:16">
      <c r="B34784" s="351"/>
      <c r="C34784" s="398"/>
      <c r="D34784" s="399"/>
      <c r="E34784" s="400"/>
      <c r="G34784" s="401"/>
      <c r="H34784" s="401"/>
      <c r="I34784" s="401"/>
      <c r="J34784" s="194"/>
      <c r="K34784" s="194"/>
      <c r="L34784" s="195"/>
      <c r="M34784" s="196"/>
      <c r="N34784" s="197"/>
      <c r="O34784" s="197"/>
      <c r="P34784" s="231"/>
    </row>
    <row r="34785" spans="2:16">
      <c r="B34785" s="351"/>
      <c r="C34785" s="398"/>
      <c r="D34785" s="399"/>
      <c r="E34785" s="400"/>
      <c r="G34785" s="401"/>
      <c r="H34785" s="401"/>
      <c r="I34785" s="401"/>
      <c r="J34785" s="194"/>
      <c r="K34785" s="194"/>
      <c r="L34785" s="195"/>
      <c r="M34785" s="196"/>
      <c r="N34785" s="197"/>
      <c r="O34785" s="197"/>
      <c r="P34785" s="231"/>
    </row>
    <row r="34786" spans="2:16">
      <c r="B34786" s="351"/>
      <c r="C34786" s="398"/>
      <c r="D34786" s="399"/>
      <c r="E34786" s="400"/>
      <c r="G34786" s="401"/>
      <c r="H34786" s="401"/>
      <c r="I34786" s="401"/>
      <c r="J34786" s="194"/>
      <c r="K34786" s="194"/>
      <c r="L34786" s="195"/>
      <c r="M34786" s="196"/>
      <c r="N34786" s="197"/>
      <c r="O34786" s="197"/>
      <c r="P34786" s="231"/>
    </row>
    <row r="34787" spans="2:16">
      <c r="B34787" s="351"/>
      <c r="C34787" s="398"/>
      <c r="D34787" s="399"/>
      <c r="E34787" s="400"/>
      <c r="G34787" s="401"/>
      <c r="H34787" s="401"/>
      <c r="I34787" s="401"/>
      <c r="J34787" s="194"/>
      <c r="K34787" s="194"/>
      <c r="L34787" s="195"/>
      <c r="M34787" s="196"/>
      <c r="N34787" s="197"/>
      <c r="O34787" s="197"/>
      <c r="P34787" s="231"/>
    </row>
    <row r="34788" spans="2:16">
      <c r="B34788" s="351"/>
      <c r="C34788" s="398"/>
      <c r="D34788" s="399"/>
      <c r="E34788" s="400"/>
      <c r="G34788" s="401"/>
      <c r="H34788" s="401"/>
      <c r="I34788" s="401"/>
      <c r="J34788" s="194"/>
      <c r="K34788" s="194"/>
      <c r="L34788" s="195"/>
      <c r="M34788" s="196"/>
      <c r="N34788" s="197"/>
      <c r="O34788" s="197"/>
      <c r="P34788" s="231"/>
    </row>
    <row r="34789" spans="2:16">
      <c r="B34789" s="351"/>
      <c r="C34789" s="398"/>
      <c r="D34789" s="399"/>
      <c r="E34789" s="400"/>
      <c r="G34789" s="401"/>
      <c r="H34789" s="401"/>
      <c r="I34789" s="401"/>
      <c r="J34789" s="194"/>
      <c r="K34789" s="194"/>
      <c r="L34789" s="195"/>
      <c r="M34789" s="196"/>
      <c r="N34789" s="197"/>
      <c r="O34789" s="197"/>
      <c r="P34789" s="231"/>
    </row>
    <row r="34790" spans="2:16">
      <c r="B34790" s="351"/>
      <c r="C34790" s="398"/>
      <c r="D34790" s="399"/>
      <c r="E34790" s="400"/>
      <c r="G34790" s="401"/>
      <c r="H34790" s="401"/>
      <c r="I34790" s="401"/>
      <c r="J34790" s="194"/>
      <c r="K34790" s="194"/>
      <c r="L34790" s="195"/>
      <c r="M34790" s="196"/>
      <c r="N34790" s="197"/>
      <c r="O34790" s="197"/>
      <c r="P34790" s="231"/>
    </row>
    <row r="34791" spans="2:16">
      <c r="B34791" s="351"/>
      <c r="C34791" s="398"/>
      <c r="D34791" s="399"/>
      <c r="E34791" s="400"/>
      <c r="G34791" s="401"/>
      <c r="H34791" s="401"/>
      <c r="I34791" s="401"/>
      <c r="J34791" s="194"/>
      <c r="K34791" s="194"/>
      <c r="L34791" s="195"/>
      <c r="M34791" s="196"/>
      <c r="N34791" s="197"/>
      <c r="O34791" s="197"/>
      <c r="P34791" s="231"/>
    </row>
    <row r="34792" spans="2:16">
      <c r="B34792" s="351"/>
      <c r="C34792" s="398"/>
      <c r="D34792" s="399"/>
      <c r="E34792" s="400"/>
      <c r="G34792" s="401"/>
      <c r="H34792" s="401"/>
      <c r="I34792" s="401"/>
      <c r="J34792" s="194"/>
      <c r="K34792" s="194"/>
      <c r="L34792" s="195"/>
      <c r="M34792" s="196"/>
      <c r="N34792" s="197"/>
      <c r="O34792" s="197"/>
      <c r="P34792" s="231"/>
    </row>
    <row r="34793" spans="2:16">
      <c r="B34793" s="351"/>
      <c r="C34793" s="398"/>
      <c r="D34793" s="399"/>
      <c r="E34793" s="400"/>
      <c r="G34793" s="401"/>
      <c r="H34793" s="401"/>
      <c r="I34793" s="401"/>
      <c r="J34793" s="194"/>
      <c r="K34793" s="194"/>
      <c r="L34793" s="195"/>
      <c r="M34793" s="196"/>
      <c r="N34793" s="197"/>
      <c r="O34793" s="197"/>
      <c r="P34793" s="231"/>
    </row>
    <row r="34794" spans="2:16">
      <c r="B34794" s="351"/>
      <c r="C34794" s="398"/>
      <c r="D34794" s="399"/>
      <c r="E34794" s="400"/>
      <c r="G34794" s="401"/>
      <c r="H34794" s="401"/>
      <c r="I34794" s="401"/>
      <c r="J34794" s="194"/>
      <c r="K34794" s="194"/>
      <c r="L34794" s="195"/>
      <c r="M34794" s="196"/>
      <c r="N34794" s="197"/>
      <c r="O34794" s="197"/>
      <c r="P34794" s="231"/>
    </row>
    <row r="34795" spans="2:16">
      <c r="B34795" s="351"/>
      <c r="C34795" s="398"/>
      <c r="D34795" s="399"/>
      <c r="E34795" s="400"/>
      <c r="G34795" s="401"/>
      <c r="H34795" s="401"/>
      <c r="I34795" s="401"/>
      <c r="J34795" s="194"/>
      <c r="K34795" s="194"/>
      <c r="L34795" s="195"/>
      <c r="M34795" s="196"/>
      <c r="N34795" s="197"/>
      <c r="O34795" s="197"/>
      <c r="P34795" s="231"/>
    </row>
    <row r="34796" spans="2:16">
      <c r="B34796" s="351"/>
      <c r="C34796" s="398"/>
      <c r="D34796" s="399"/>
      <c r="E34796" s="400"/>
      <c r="G34796" s="401"/>
      <c r="H34796" s="401"/>
      <c r="I34796" s="401"/>
      <c r="J34796" s="194"/>
      <c r="K34796" s="194"/>
      <c r="L34796" s="195"/>
      <c r="M34796" s="196"/>
      <c r="N34796" s="197"/>
      <c r="O34796" s="197"/>
      <c r="P34796" s="231"/>
    </row>
    <row r="34797" spans="2:16">
      <c r="B34797" s="351"/>
      <c r="C34797" s="398"/>
      <c r="D34797" s="399"/>
      <c r="E34797" s="400"/>
      <c r="G34797" s="401"/>
      <c r="H34797" s="401"/>
      <c r="I34797" s="401"/>
      <c r="J34797" s="194"/>
      <c r="K34797" s="194"/>
      <c r="L34797" s="195"/>
      <c r="M34797" s="196"/>
      <c r="N34797" s="197"/>
      <c r="O34797" s="197"/>
      <c r="P34797" s="231"/>
    </row>
    <row r="34798" spans="2:16">
      <c r="B34798" s="351"/>
      <c r="C34798" s="398"/>
      <c r="D34798" s="399"/>
      <c r="E34798" s="400"/>
      <c r="G34798" s="401"/>
      <c r="H34798" s="401"/>
      <c r="I34798" s="401"/>
      <c r="J34798" s="194"/>
      <c r="K34798" s="194"/>
      <c r="L34798" s="195"/>
      <c r="M34798" s="196"/>
      <c r="N34798" s="197"/>
      <c r="O34798" s="197"/>
      <c r="P34798" s="231"/>
    </row>
    <row r="34799" spans="2:16">
      <c r="B34799" s="351"/>
      <c r="C34799" s="398"/>
      <c r="D34799" s="399"/>
      <c r="E34799" s="400"/>
      <c r="G34799" s="401"/>
      <c r="H34799" s="401"/>
      <c r="I34799" s="401"/>
      <c r="J34799" s="194"/>
      <c r="K34799" s="194"/>
      <c r="L34799" s="195"/>
      <c r="M34799" s="196"/>
      <c r="N34799" s="197"/>
      <c r="O34799" s="197"/>
      <c r="P34799" s="231"/>
    </row>
    <row r="34800" spans="2:16">
      <c r="B34800" s="351"/>
      <c r="C34800" s="398"/>
      <c r="D34800" s="399"/>
      <c r="E34800" s="400"/>
      <c r="G34800" s="401"/>
      <c r="H34800" s="401"/>
      <c r="I34800" s="401"/>
      <c r="J34800" s="194"/>
      <c r="K34800" s="194"/>
      <c r="L34800" s="195"/>
      <c r="M34800" s="196"/>
      <c r="N34800" s="197"/>
      <c r="O34800" s="197"/>
      <c r="P34800" s="231"/>
    </row>
    <row r="34801" spans="2:16">
      <c r="B34801" s="351"/>
      <c r="C34801" s="398"/>
      <c r="D34801" s="399"/>
      <c r="E34801" s="400"/>
      <c r="G34801" s="401"/>
      <c r="H34801" s="401"/>
      <c r="I34801" s="401"/>
      <c r="J34801" s="194"/>
      <c r="K34801" s="194"/>
      <c r="L34801" s="195"/>
      <c r="M34801" s="196"/>
      <c r="N34801" s="197"/>
      <c r="O34801" s="197"/>
      <c r="P34801" s="231"/>
    </row>
    <row r="34802" spans="2:16">
      <c r="B34802" s="351"/>
      <c r="C34802" s="398"/>
      <c r="D34802" s="399"/>
      <c r="E34802" s="400"/>
      <c r="G34802" s="401"/>
      <c r="H34802" s="401"/>
      <c r="I34802" s="401"/>
      <c r="J34802" s="194"/>
      <c r="K34802" s="194"/>
      <c r="L34802" s="195"/>
      <c r="M34802" s="196"/>
      <c r="N34802" s="197"/>
      <c r="O34802" s="197"/>
      <c r="P34802" s="231"/>
    </row>
    <row r="34803" spans="2:16">
      <c r="B34803" s="351"/>
      <c r="C34803" s="398"/>
      <c r="D34803" s="399"/>
      <c r="E34803" s="400"/>
      <c r="G34803" s="401"/>
      <c r="H34803" s="401"/>
      <c r="I34803" s="401"/>
      <c r="J34803" s="194"/>
      <c r="K34803" s="194"/>
      <c r="L34803" s="195"/>
      <c r="M34803" s="196"/>
      <c r="N34803" s="197"/>
      <c r="O34803" s="197"/>
      <c r="P34803" s="231"/>
    </row>
    <row r="34804" spans="2:16">
      <c r="B34804" s="351"/>
      <c r="C34804" s="398"/>
      <c r="D34804" s="399"/>
      <c r="E34804" s="400"/>
      <c r="G34804" s="401"/>
      <c r="H34804" s="401"/>
      <c r="I34804" s="401"/>
      <c r="J34804" s="194"/>
      <c r="K34804" s="194"/>
      <c r="L34804" s="195"/>
      <c r="M34804" s="196"/>
      <c r="N34804" s="197"/>
      <c r="O34804" s="197"/>
      <c r="P34804" s="231"/>
    </row>
    <row r="34805" spans="2:16">
      <c r="B34805" s="351"/>
      <c r="C34805" s="398"/>
      <c r="D34805" s="399"/>
      <c r="E34805" s="400"/>
      <c r="G34805" s="401"/>
      <c r="H34805" s="401"/>
      <c r="I34805" s="401"/>
      <c r="J34805" s="194"/>
      <c r="K34805" s="194"/>
      <c r="L34805" s="195"/>
      <c r="M34805" s="196"/>
      <c r="N34805" s="197"/>
      <c r="O34805" s="197"/>
      <c r="P34805" s="231"/>
    </row>
    <row r="34806" spans="2:16">
      <c r="B34806" s="351"/>
      <c r="C34806" s="398"/>
      <c r="D34806" s="399"/>
      <c r="E34806" s="400"/>
      <c r="G34806" s="401"/>
      <c r="H34806" s="401"/>
      <c r="I34806" s="401"/>
      <c r="J34806" s="194"/>
      <c r="K34806" s="194"/>
      <c r="L34806" s="195"/>
      <c r="M34806" s="196"/>
      <c r="N34806" s="197"/>
      <c r="O34806" s="197"/>
      <c r="P34806" s="231"/>
    </row>
    <row r="34807" spans="2:16">
      <c r="B34807" s="351"/>
      <c r="C34807" s="398"/>
      <c r="D34807" s="399"/>
      <c r="E34807" s="400"/>
      <c r="G34807" s="401"/>
      <c r="H34807" s="401"/>
      <c r="I34807" s="401"/>
      <c r="J34807" s="194"/>
      <c r="K34807" s="194"/>
      <c r="L34807" s="195"/>
      <c r="M34807" s="196"/>
      <c r="N34807" s="197"/>
      <c r="O34807" s="197"/>
      <c r="P34807" s="231"/>
    </row>
    <row r="34808" spans="2:16">
      <c r="B34808" s="351"/>
      <c r="C34808" s="398"/>
      <c r="D34808" s="399"/>
      <c r="E34808" s="400"/>
      <c r="G34808" s="401"/>
      <c r="H34808" s="401"/>
      <c r="I34808" s="401"/>
      <c r="J34808" s="194"/>
      <c r="K34808" s="194"/>
      <c r="L34808" s="195"/>
      <c r="M34808" s="196"/>
      <c r="N34808" s="197"/>
      <c r="O34808" s="197"/>
      <c r="P34808" s="231"/>
    </row>
    <row r="34809" spans="2:16">
      <c r="B34809" s="351"/>
      <c r="C34809" s="398"/>
      <c r="D34809" s="399"/>
      <c r="E34809" s="400"/>
      <c r="G34809" s="401"/>
      <c r="H34809" s="401"/>
      <c r="I34809" s="401"/>
      <c r="J34809" s="194"/>
      <c r="K34809" s="194"/>
      <c r="L34809" s="195"/>
      <c r="M34809" s="196"/>
      <c r="N34809" s="197"/>
      <c r="O34809" s="197"/>
      <c r="P34809" s="231"/>
    </row>
    <row r="34810" spans="2:16">
      <c r="B34810" s="351"/>
      <c r="C34810" s="398"/>
      <c r="D34810" s="399"/>
      <c r="E34810" s="400"/>
      <c r="G34810" s="401"/>
      <c r="H34810" s="401"/>
      <c r="I34810" s="401"/>
      <c r="J34810" s="194"/>
      <c r="K34810" s="194"/>
      <c r="L34810" s="195"/>
      <c r="M34810" s="196"/>
      <c r="N34810" s="197"/>
      <c r="O34810" s="197"/>
      <c r="P34810" s="231"/>
    </row>
    <row r="34811" spans="2:16">
      <c r="B34811" s="351"/>
      <c r="C34811" s="398"/>
      <c r="D34811" s="399"/>
      <c r="E34811" s="400"/>
      <c r="G34811" s="401"/>
      <c r="H34811" s="401"/>
      <c r="I34811" s="401"/>
      <c r="J34811" s="194"/>
      <c r="K34811" s="194"/>
      <c r="L34811" s="195"/>
      <c r="M34811" s="196"/>
      <c r="N34811" s="197"/>
      <c r="O34811" s="197"/>
      <c r="P34811" s="231"/>
    </row>
    <row r="34812" spans="2:16">
      <c r="B34812" s="351"/>
      <c r="C34812" s="398"/>
      <c r="D34812" s="399"/>
      <c r="E34812" s="400"/>
      <c r="G34812" s="401"/>
      <c r="H34812" s="401"/>
      <c r="I34812" s="401"/>
      <c r="J34812" s="194"/>
      <c r="K34812" s="194"/>
      <c r="L34812" s="195"/>
      <c r="M34812" s="196"/>
      <c r="N34812" s="197"/>
      <c r="O34812" s="197"/>
      <c r="P34812" s="231"/>
    </row>
    <row r="34813" spans="2:16">
      <c r="B34813" s="351"/>
      <c r="C34813" s="398"/>
      <c r="D34813" s="399"/>
      <c r="E34813" s="400"/>
      <c r="G34813" s="401"/>
      <c r="H34813" s="401"/>
      <c r="I34813" s="401"/>
      <c r="J34813" s="194"/>
      <c r="K34813" s="194"/>
      <c r="L34813" s="195"/>
      <c r="M34813" s="196"/>
      <c r="N34813" s="197"/>
      <c r="O34813" s="197"/>
      <c r="P34813" s="231"/>
    </row>
    <row r="34814" spans="2:16">
      <c r="B34814" s="351"/>
      <c r="C34814" s="398"/>
      <c r="D34814" s="399"/>
      <c r="E34814" s="400"/>
      <c r="G34814" s="401"/>
      <c r="H34814" s="401"/>
      <c r="I34814" s="401"/>
      <c r="J34814" s="194"/>
      <c r="K34814" s="194"/>
      <c r="L34814" s="195"/>
      <c r="M34814" s="196"/>
      <c r="N34814" s="197"/>
      <c r="O34814" s="197"/>
      <c r="P34814" s="231"/>
    </row>
    <row r="34815" spans="2:16">
      <c r="B34815" s="351"/>
      <c r="C34815" s="398"/>
      <c r="D34815" s="399"/>
      <c r="E34815" s="400"/>
      <c r="G34815" s="401"/>
      <c r="H34815" s="401"/>
      <c r="I34815" s="401"/>
      <c r="J34815" s="194"/>
      <c r="K34815" s="194"/>
      <c r="L34815" s="195"/>
      <c r="M34815" s="196"/>
      <c r="N34815" s="197"/>
      <c r="O34815" s="197"/>
      <c r="P34815" s="231"/>
    </row>
    <row r="34816" spans="2:16">
      <c r="B34816" s="351"/>
      <c r="C34816" s="398"/>
      <c r="D34816" s="399"/>
      <c r="E34816" s="400"/>
      <c r="G34816" s="401"/>
      <c r="H34816" s="401"/>
      <c r="I34816" s="401"/>
      <c r="J34816" s="194"/>
      <c r="K34816" s="194"/>
      <c r="L34816" s="195"/>
      <c r="M34816" s="196"/>
      <c r="N34816" s="197"/>
      <c r="O34816" s="197"/>
      <c r="P34816" s="231"/>
    </row>
    <row r="34817" spans="2:16">
      <c r="B34817" s="351"/>
      <c r="C34817" s="398"/>
      <c r="D34817" s="399"/>
      <c r="E34817" s="400"/>
      <c r="G34817" s="401"/>
      <c r="H34817" s="401"/>
      <c r="I34817" s="401"/>
      <c r="J34817" s="194"/>
      <c r="K34817" s="194"/>
      <c r="L34817" s="195"/>
      <c r="M34817" s="196"/>
      <c r="N34817" s="197"/>
      <c r="O34817" s="197"/>
      <c r="P34817" s="231"/>
    </row>
    <row r="34818" spans="2:16">
      <c r="B34818" s="351"/>
      <c r="C34818" s="398"/>
      <c r="D34818" s="399"/>
      <c r="E34818" s="400"/>
      <c r="G34818" s="401"/>
      <c r="H34818" s="401"/>
      <c r="I34818" s="401"/>
      <c r="J34818" s="194"/>
      <c r="K34818" s="194"/>
      <c r="L34818" s="195"/>
      <c r="M34818" s="196"/>
      <c r="N34818" s="197"/>
      <c r="O34818" s="197"/>
      <c r="P34818" s="231"/>
    </row>
    <row r="34819" spans="2:16">
      <c r="B34819" s="351"/>
      <c r="C34819" s="398"/>
      <c r="D34819" s="399"/>
      <c r="E34819" s="400"/>
      <c r="G34819" s="401"/>
      <c r="H34819" s="401"/>
      <c r="I34819" s="401"/>
      <c r="J34819" s="194"/>
      <c r="K34819" s="194"/>
      <c r="L34819" s="195"/>
      <c r="M34819" s="196"/>
      <c r="N34819" s="197"/>
      <c r="O34819" s="197"/>
      <c r="P34819" s="231"/>
    </row>
    <row r="34820" spans="2:16">
      <c r="B34820" s="351"/>
      <c r="C34820" s="398"/>
      <c r="D34820" s="399"/>
      <c r="E34820" s="400"/>
      <c r="G34820" s="401"/>
      <c r="H34820" s="401"/>
      <c r="I34820" s="401"/>
      <c r="J34820" s="194"/>
      <c r="K34820" s="194"/>
      <c r="L34820" s="195"/>
      <c r="M34820" s="196"/>
      <c r="N34820" s="197"/>
      <c r="O34820" s="197"/>
      <c r="P34820" s="231"/>
    </row>
    <row r="34821" spans="2:16">
      <c r="B34821" s="351"/>
      <c r="C34821" s="398"/>
      <c r="D34821" s="399"/>
      <c r="E34821" s="400"/>
      <c r="G34821" s="401"/>
      <c r="H34821" s="401"/>
      <c r="I34821" s="401"/>
      <c r="J34821" s="194"/>
      <c r="K34821" s="194"/>
      <c r="L34821" s="195"/>
      <c r="M34821" s="196"/>
      <c r="N34821" s="197"/>
      <c r="O34821" s="197"/>
      <c r="P34821" s="231"/>
    </row>
    <row r="34822" spans="2:16">
      <c r="B34822" s="351"/>
      <c r="C34822" s="398"/>
      <c r="D34822" s="399"/>
      <c r="E34822" s="400"/>
      <c r="G34822" s="401"/>
      <c r="H34822" s="401"/>
      <c r="I34822" s="401"/>
      <c r="J34822" s="194"/>
      <c r="K34822" s="194"/>
      <c r="L34822" s="195"/>
      <c r="M34822" s="196"/>
      <c r="N34822" s="197"/>
      <c r="O34822" s="197"/>
      <c r="P34822" s="231"/>
    </row>
    <row r="34823" spans="2:16">
      <c r="B34823" s="351"/>
      <c r="C34823" s="398"/>
      <c r="D34823" s="399"/>
      <c r="E34823" s="400"/>
      <c r="G34823" s="401"/>
      <c r="H34823" s="401"/>
      <c r="I34823" s="401"/>
      <c r="J34823" s="194"/>
      <c r="K34823" s="194"/>
      <c r="L34823" s="195"/>
      <c r="M34823" s="196"/>
      <c r="N34823" s="197"/>
      <c r="O34823" s="197"/>
      <c r="P34823" s="231"/>
    </row>
    <row r="34824" spans="2:16">
      <c r="B34824" s="351"/>
      <c r="C34824" s="398"/>
      <c r="D34824" s="399"/>
      <c r="E34824" s="400"/>
      <c r="G34824" s="401"/>
      <c r="H34824" s="401"/>
      <c r="I34824" s="401"/>
      <c r="J34824" s="194"/>
      <c r="K34824" s="194"/>
      <c r="L34824" s="195"/>
      <c r="M34824" s="196"/>
      <c r="N34824" s="197"/>
      <c r="O34824" s="197"/>
      <c r="P34824" s="231"/>
    </row>
    <row r="34825" spans="2:16">
      <c r="B34825" s="351"/>
      <c r="C34825" s="398"/>
      <c r="D34825" s="399"/>
      <c r="E34825" s="400"/>
      <c r="G34825" s="401"/>
      <c r="H34825" s="401"/>
      <c r="I34825" s="401"/>
      <c r="J34825" s="194"/>
      <c r="K34825" s="194"/>
      <c r="L34825" s="195"/>
      <c r="M34825" s="196"/>
      <c r="N34825" s="197"/>
      <c r="O34825" s="197"/>
      <c r="P34825" s="231"/>
    </row>
    <row r="34826" spans="2:16">
      <c r="B34826" s="351"/>
      <c r="C34826" s="398"/>
      <c r="D34826" s="399"/>
      <c r="E34826" s="400"/>
      <c r="G34826" s="401"/>
      <c r="H34826" s="401"/>
      <c r="I34826" s="401"/>
      <c r="J34826" s="194"/>
      <c r="K34826" s="194"/>
      <c r="L34826" s="195"/>
      <c r="M34826" s="196"/>
      <c r="N34826" s="197"/>
      <c r="O34826" s="197"/>
      <c r="P34826" s="231"/>
    </row>
    <row r="34827" spans="2:16">
      <c r="B34827" s="351"/>
      <c r="C34827" s="398"/>
      <c r="D34827" s="399"/>
      <c r="E34827" s="400"/>
      <c r="G34827" s="401"/>
      <c r="H34827" s="401"/>
      <c r="I34827" s="401"/>
      <c r="J34827" s="194"/>
      <c r="K34827" s="194"/>
      <c r="L34827" s="195"/>
      <c r="M34827" s="196"/>
      <c r="N34827" s="197"/>
      <c r="O34827" s="197"/>
      <c r="P34827" s="231"/>
    </row>
    <row r="34828" spans="2:16">
      <c r="B34828" s="351"/>
      <c r="C34828" s="398"/>
      <c r="D34828" s="399"/>
      <c r="E34828" s="400"/>
      <c r="G34828" s="401"/>
      <c r="H34828" s="401"/>
      <c r="I34828" s="401"/>
      <c r="J34828" s="194"/>
      <c r="K34828" s="194"/>
      <c r="L34828" s="195"/>
      <c r="M34828" s="196"/>
      <c r="N34828" s="197"/>
      <c r="O34828" s="197"/>
      <c r="P34828" s="231"/>
    </row>
    <row r="34829" spans="2:16">
      <c r="B34829" s="351"/>
      <c r="C34829" s="398"/>
      <c r="D34829" s="399"/>
      <c r="E34829" s="400"/>
      <c r="G34829" s="401"/>
      <c r="H34829" s="401"/>
      <c r="I34829" s="401"/>
      <c r="J34829" s="194"/>
      <c r="K34829" s="194"/>
      <c r="L34829" s="195"/>
      <c r="M34829" s="196"/>
      <c r="N34829" s="197"/>
      <c r="O34829" s="197"/>
      <c r="P34829" s="231"/>
    </row>
    <row r="34830" spans="2:16">
      <c r="B34830" s="351"/>
      <c r="C34830" s="398"/>
      <c r="D34830" s="399"/>
      <c r="E34830" s="400"/>
      <c r="G34830" s="401"/>
      <c r="H34830" s="401"/>
      <c r="I34830" s="401"/>
      <c r="J34830" s="194"/>
      <c r="K34830" s="194"/>
      <c r="L34830" s="195"/>
      <c r="M34830" s="196"/>
      <c r="N34830" s="197"/>
      <c r="O34830" s="197"/>
      <c r="P34830" s="231"/>
    </row>
    <row r="34831" spans="2:16">
      <c r="B34831" s="351"/>
      <c r="C34831" s="398"/>
      <c r="D34831" s="399"/>
      <c r="E34831" s="400"/>
      <c r="G34831" s="401"/>
      <c r="H34831" s="401"/>
      <c r="I34831" s="401"/>
      <c r="J34831" s="194"/>
      <c r="K34831" s="194"/>
      <c r="L34831" s="195"/>
      <c r="M34831" s="196"/>
      <c r="N34831" s="197"/>
      <c r="O34831" s="197"/>
      <c r="P34831" s="231"/>
    </row>
    <row r="34832" spans="2:16">
      <c r="B34832" s="351"/>
      <c r="C34832" s="398"/>
      <c r="D34832" s="399"/>
      <c r="E34832" s="400"/>
      <c r="G34832" s="401"/>
      <c r="H34832" s="401"/>
      <c r="I34832" s="401"/>
      <c r="J34832" s="194"/>
      <c r="K34832" s="194"/>
      <c r="L34832" s="195"/>
      <c r="M34832" s="196"/>
      <c r="N34832" s="197"/>
      <c r="O34832" s="197"/>
      <c r="P34832" s="231"/>
    </row>
    <row r="34833" spans="2:16">
      <c r="B34833" s="351"/>
      <c r="C34833" s="398"/>
      <c r="D34833" s="399"/>
      <c r="E34833" s="400"/>
      <c r="G34833" s="401"/>
      <c r="H34833" s="401"/>
      <c r="I34833" s="401"/>
      <c r="J34833" s="194"/>
      <c r="K34833" s="194"/>
      <c r="L34833" s="195"/>
      <c r="M34833" s="196"/>
      <c r="N34833" s="197"/>
      <c r="O34833" s="197"/>
      <c r="P34833" s="231"/>
    </row>
    <row r="34834" spans="2:16">
      <c r="B34834" s="351"/>
      <c r="C34834" s="398"/>
      <c r="D34834" s="399"/>
      <c r="E34834" s="400"/>
      <c r="G34834" s="401"/>
      <c r="H34834" s="401"/>
      <c r="I34834" s="401"/>
      <c r="J34834" s="194"/>
      <c r="K34834" s="194"/>
      <c r="L34834" s="195"/>
      <c r="M34834" s="196"/>
      <c r="N34834" s="197"/>
      <c r="O34834" s="197"/>
      <c r="P34834" s="231"/>
    </row>
    <row r="34835" spans="2:16">
      <c r="B34835" s="351"/>
      <c r="C34835" s="398"/>
      <c r="D34835" s="399"/>
      <c r="E34835" s="400"/>
      <c r="G34835" s="401"/>
      <c r="H34835" s="401"/>
      <c r="I34835" s="401"/>
      <c r="J34835" s="194"/>
      <c r="K34835" s="194"/>
      <c r="L34835" s="195"/>
      <c r="M34835" s="196"/>
      <c r="N34835" s="197"/>
      <c r="O34835" s="197"/>
      <c r="P34835" s="231"/>
    </row>
    <row r="34836" spans="2:16">
      <c r="B34836" s="351"/>
      <c r="C34836" s="398"/>
      <c r="D34836" s="399"/>
      <c r="E34836" s="400"/>
      <c r="G34836" s="401"/>
      <c r="H34836" s="401"/>
      <c r="I34836" s="401"/>
      <c r="J34836" s="194"/>
      <c r="K34836" s="194"/>
      <c r="L34836" s="195"/>
      <c r="M34836" s="196"/>
      <c r="N34836" s="197"/>
      <c r="O34836" s="197"/>
      <c r="P34836" s="231"/>
    </row>
    <row r="34837" spans="2:16">
      <c r="B34837" s="351"/>
      <c r="C34837" s="398"/>
      <c r="D34837" s="399"/>
      <c r="E34837" s="400"/>
      <c r="G34837" s="401"/>
      <c r="H34837" s="401"/>
      <c r="I34837" s="401"/>
      <c r="J34837" s="194"/>
      <c r="K34837" s="194"/>
      <c r="L34837" s="195"/>
      <c r="M34837" s="196"/>
      <c r="N34837" s="197"/>
      <c r="O34837" s="197"/>
      <c r="P34837" s="231"/>
    </row>
    <row r="34838" spans="2:16">
      <c r="B34838" s="351"/>
      <c r="C34838" s="398"/>
      <c r="D34838" s="399"/>
      <c r="E34838" s="400"/>
      <c r="G34838" s="401"/>
      <c r="H34838" s="401"/>
      <c r="I34838" s="401"/>
      <c r="J34838" s="194"/>
      <c r="K34838" s="194"/>
      <c r="L34838" s="195"/>
      <c r="M34838" s="196"/>
      <c r="N34838" s="197"/>
      <c r="O34838" s="197"/>
      <c r="P34838" s="231"/>
    </row>
    <row r="34839" spans="2:16">
      <c r="B34839" s="351"/>
      <c r="C34839" s="398"/>
      <c r="D34839" s="399"/>
      <c r="E34839" s="400"/>
      <c r="G34839" s="401"/>
      <c r="H34839" s="401"/>
      <c r="I34839" s="401"/>
      <c r="J34839" s="194"/>
      <c r="K34839" s="194"/>
      <c r="L34839" s="195"/>
      <c r="M34839" s="196"/>
      <c r="N34839" s="197"/>
      <c r="O34839" s="197"/>
      <c r="P34839" s="231"/>
    </row>
    <row r="34840" spans="2:16">
      <c r="B34840" s="351"/>
      <c r="C34840" s="398"/>
      <c r="D34840" s="399"/>
      <c r="E34840" s="400"/>
      <c r="G34840" s="401"/>
      <c r="H34840" s="401"/>
      <c r="I34840" s="401"/>
      <c r="J34840" s="194"/>
      <c r="K34840" s="194"/>
      <c r="L34840" s="195"/>
      <c r="M34840" s="196"/>
      <c r="N34840" s="197"/>
      <c r="O34840" s="197"/>
      <c r="P34840" s="231"/>
    </row>
    <row r="34841" spans="2:16">
      <c r="B34841" s="351"/>
      <c r="C34841" s="398"/>
      <c r="D34841" s="399"/>
      <c r="E34841" s="400"/>
      <c r="G34841" s="401"/>
      <c r="H34841" s="401"/>
      <c r="I34841" s="401"/>
      <c r="J34841" s="194"/>
      <c r="K34841" s="194"/>
      <c r="L34841" s="195"/>
      <c r="M34841" s="196"/>
      <c r="N34841" s="197"/>
      <c r="O34841" s="197"/>
      <c r="P34841" s="231"/>
    </row>
    <row r="34842" spans="2:16">
      <c r="B34842" s="351"/>
      <c r="C34842" s="398"/>
      <c r="D34842" s="399"/>
      <c r="E34842" s="400"/>
      <c r="G34842" s="401"/>
      <c r="H34842" s="401"/>
      <c r="I34842" s="401"/>
      <c r="J34842" s="194"/>
      <c r="K34842" s="194"/>
      <c r="L34842" s="195"/>
      <c r="M34842" s="196"/>
      <c r="N34842" s="197"/>
      <c r="O34842" s="197"/>
      <c r="P34842" s="231"/>
    </row>
    <row r="34843" spans="2:16">
      <c r="B34843" s="351"/>
      <c r="C34843" s="398"/>
      <c r="D34843" s="399"/>
      <c r="E34843" s="400"/>
      <c r="G34843" s="401"/>
      <c r="H34843" s="401"/>
      <c r="I34843" s="401"/>
      <c r="J34843" s="194"/>
      <c r="K34843" s="194"/>
      <c r="L34843" s="195"/>
      <c r="M34843" s="196"/>
      <c r="N34843" s="197"/>
      <c r="O34843" s="197"/>
      <c r="P34843" s="231"/>
    </row>
    <row r="34844" spans="2:16">
      <c r="B34844" s="351"/>
      <c r="C34844" s="398"/>
      <c r="D34844" s="399"/>
      <c r="E34844" s="400"/>
      <c r="G34844" s="401"/>
      <c r="H34844" s="401"/>
      <c r="I34844" s="401"/>
      <c r="J34844" s="194"/>
      <c r="K34844" s="194"/>
      <c r="L34844" s="195"/>
      <c r="M34844" s="196"/>
      <c r="N34844" s="197"/>
      <c r="O34844" s="197"/>
      <c r="P34844" s="231"/>
    </row>
    <row r="34845" spans="2:16">
      <c r="B34845" s="351"/>
      <c r="C34845" s="398"/>
      <c r="D34845" s="399"/>
      <c r="E34845" s="400"/>
      <c r="G34845" s="401"/>
      <c r="H34845" s="401"/>
      <c r="I34845" s="401"/>
      <c r="J34845" s="194"/>
      <c r="K34845" s="194"/>
      <c r="L34845" s="195"/>
      <c r="M34845" s="196"/>
      <c r="N34845" s="197"/>
      <c r="O34845" s="197"/>
      <c r="P34845" s="231"/>
    </row>
    <row r="34846" spans="2:16">
      <c r="B34846" s="351"/>
      <c r="C34846" s="398"/>
      <c r="D34846" s="399"/>
      <c r="E34846" s="400"/>
      <c r="G34846" s="401"/>
      <c r="H34846" s="401"/>
      <c r="I34846" s="401"/>
      <c r="J34846" s="194"/>
      <c r="K34846" s="194"/>
      <c r="L34846" s="195"/>
      <c r="M34846" s="196"/>
      <c r="N34846" s="197"/>
      <c r="O34846" s="197"/>
      <c r="P34846" s="231"/>
    </row>
    <row r="34847" spans="2:16">
      <c r="B34847" s="351"/>
      <c r="C34847" s="398"/>
      <c r="D34847" s="399"/>
      <c r="E34847" s="400"/>
      <c r="G34847" s="401"/>
      <c r="H34847" s="401"/>
      <c r="I34847" s="401"/>
      <c r="J34847" s="194"/>
      <c r="K34847" s="194"/>
      <c r="L34847" s="195"/>
      <c r="M34847" s="196"/>
      <c r="N34847" s="197"/>
      <c r="O34847" s="197"/>
      <c r="P34847" s="231"/>
    </row>
    <row r="34848" spans="2:16">
      <c r="B34848" s="351"/>
      <c r="C34848" s="398"/>
      <c r="D34848" s="399"/>
      <c r="E34848" s="400"/>
      <c r="G34848" s="401"/>
      <c r="H34848" s="401"/>
      <c r="I34848" s="401"/>
      <c r="J34848" s="194"/>
      <c r="K34848" s="194"/>
      <c r="L34848" s="195"/>
      <c r="M34848" s="196"/>
      <c r="N34848" s="197"/>
      <c r="O34848" s="197"/>
      <c r="P34848" s="231"/>
    </row>
    <row r="34849" spans="2:16">
      <c r="B34849" s="351"/>
      <c r="C34849" s="398"/>
      <c r="D34849" s="399"/>
      <c r="E34849" s="400"/>
      <c r="G34849" s="401"/>
      <c r="H34849" s="401"/>
      <c r="I34849" s="401"/>
      <c r="J34849" s="194"/>
      <c r="K34849" s="194"/>
      <c r="L34849" s="195"/>
      <c r="M34849" s="196"/>
      <c r="N34849" s="197"/>
      <c r="O34849" s="197"/>
      <c r="P34849" s="231"/>
    </row>
    <row r="34850" spans="2:16">
      <c r="B34850" s="351"/>
      <c r="C34850" s="398"/>
      <c r="D34850" s="399"/>
      <c r="E34850" s="400"/>
      <c r="G34850" s="401"/>
      <c r="H34850" s="401"/>
      <c r="I34850" s="401"/>
      <c r="J34850" s="194"/>
      <c r="K34850" s="194"/>
      <c r="L34850" s="195"/>
      <c r="M34850" s="196"/>
      <c r="N34850" s="197"/>
      <c r="O34850" s="197"/>
      <c r="P34850" s="231"/>
    </row>
    <row r="34851" spans="2:16">
      <c r="B34851" s="351"/>
      <c r="C34851" s="398"/>
      <c r="D34851" s="399"/>
      <c r="E34851" s="400"/>
      <c r="G34851" s="401"/>
      <c r="H34851" s="401"/>
      <c r="I34851" s="401"/>
      <c r="J34851" s="194"/>
      <c r="K34851" s="194"/>
      <c r="L34851" s="195"/>
      <c r="M34851" s="196"/>
      <c r="N34851" s="197"/>
      <c r="O34851" s="197"/>
      <c r="P34851" s="231"/>
    </row>
    <row r="34852" spans="2:16">
      <c r="B34852" s="351"/>
      <c r="C34852" s="398"/>
      <c r="D34852" s="399"/>
      <c r="E34852" s="400"/>
      <c r="G34852" s="401"/>
      <c r="H34852" s="401"/>
      <c r="I34852" s="401"/>
      <c r="J34852" s="194"/>
      <c r="K34852" s="194"/>
      <c r="L34852" s="195"/>
      <c r="M34852" s="196"/>
      <c r="N34852" s="197"/>
      <c r="O34852" s="197"/>
      <c r="P34852" s="231"/>
    </row>
    <row r="34853" spans="2:16">
      <c r="B34853" s="351"/>
      <c r="C34853" s="398"/>
      <c r="D34853" s="399"/>
      <c r="E34853" s="400"/>
      <c r="G34853" s="401"/>
      <c r="H34853" s="401"/>
      <c r="I34853" s="401"/>
      <c r="J34853" s="194"/>
      <c r="K34853" s="194"/>
      <c r="L34853" s="195"/>
      <c r="M34853" s="196"/>
      <c r="N34853" s="197"/>
      <c r="O34853" s="197"/>
      <c r="P34853" s="231"/>
    </row>
    <row r="34854" spans="2:16">
      <c r="B34854" s="351"/>
      <c r="C34854" s="398"/>
      <c r="D34854" s="399"/>
      <c r="E34854" s="400"/>
      <c r="G34854" s="401"/>
      <c r="H34854" s="401"/>
      <c r="I34854" s="401"/>
      <c r="J34854" s="194"/>
      <c r="K34854" s="194"/>
      <c r="L34854" s="195"/>
      <c r="M34854" s="196"/>
      <c r="N34854" s="197"/>
      <c r="O34854" s="197"/>
      <c r="P34854" s="231"/>
    </row>
    <row r="34855" spans="2:16">
      <c r="B34855" s="351"/>
      <c r="C34855" s="398"/>
      <c r="D34855" s="399"/>
      <c r="E34855" s="400"/>
      <c r="G34855" s="401"/>
      <c r="H34855" s="401"/>
      <c r="I34855" s="401"/>
      <c r="J34855" s="194"/>
      <c r="K34855" s="194"/>
      <c r="L34855" s="195"/>
      <c r="M34855" s="196"/>
      <c r="N34855" s="197"/>
      <c r="O34855" s="197"/>
      <c r="P34855" s="231"/>
    </row>
    <row r="34856" spans="2:16">
      <c r="B34856" s="351"/>
      <c r="C34856" s="398"/>
      <c r="D34856" s="399"/>
      <c r="E34856" s="400"/>
      <c r="G34856" s="401"/>
      <c r="H34856" s="401"/>
      <c r="I34856" s="401"/>
      <c r="J34856" s="194"/>
      <c r="K34856" s="194"/>
      <c r="L34856" s="195"/>
      <c r="M34856" s="196"/>
      <c r="N34856" s="197"/>
      <c r="O34856" s="197"/>
      <c r="P34856" s="231"/>
    </row>
    <row r="34857" spans="2:16">
      <c r="B34857" s="351"/>
      <c r="C34857" s="398"/>
      <c r="D34857" s="399"/>
      <c r="E34857" s="400"/>
      <c r="G34857" s="401"/>
      <c r="H34857" s="401"/>
      <c r="I34857" s="401"/>
      <c r="J34857" s="194"/>
      <c r="K34857" s="194"/>
      <c r="L34857" s="195"/>
      <c r="M34857" s="196"/>
      <c r="N34857" s="197"/>
      <c r="O34857" s="197"/>
      <c r="P34857" s="231"/>
    </row>
    <row r="34858" spans="2:16">
      <c r="B34858" s="351"/>
      <c r="C34858" s="398"/>
      <c r="D34858" s="399"/>
      <c r="E34858" s="400"/>
      <c r="G34858" s="401"/>
      <c r="H34858" s="401"/>
      <c r="I34858" s="401"/>
      <c r="J34858" s="194"/>
      <c r="K34858" s="194"/>
      <c r="L34858" s="195"/>
      <c r="M34858" s="196"/>
      <c r="N34858" s="197"/>
      <c r="O34858" s="197"/>
      <c r="P34858" s="231"/>
    </row>
    <row r="34859" spans="2:16">
      <c r="B34859" s="351"/>
      <c r="C34859" s="398"/>
      <c r="D34859" s="399"/>
      <c r="E34859" s="400"/>
      <c r="G34859" s="401"/>
      <c r="H34859" s="401"/>
      <c r="I34859" s="401"/>
      <c r="J34859" s="194"/>
      <c r="K34859" s="194"/>
      <c r="L34859" s="195"/>
      <c r="M34859" s="196"/>
      <c r="N34859" s="197"/>
      <c r="O34859" s="197"/>
      <c r="P34859" s="231"/>
    </row>
    <row r="34860" spans="2:16">
      <c r="B34860" s="351"/>
      <c r="C34860" s="398"/>
      <c r="D34860" s="399"/>
      <c r="E34860" s="400"/>
      <c r="G34860" s="401"/>
      <c r="H34860" s="401"/>
      <c r="I34860" s="401"/>
      <c r="J34860" s="194"/>
      <c r="K34860" s="194"/>
      <c r="L34860" s="195"/>
      <c r="M34860" s="196"/>
      <c r="N34860" s="197"/>
      <c r="O34860" s="197"/>
      <c r="P34860" s="231"/>
    </row>
    <row r="34861" spans="2:16">
      <c r="B34861" s="351"/>
      <c r="C34861" s="398"/>
      <c r="D34861" s="399"/>
      <c r="E34861" s="400"/>
      <c r="G34861" s="401"/>
      <c r="H34861" s="401"/>
      <c r="I34861" s="401"/>
      <c r="J34861" s="194"/>
      <c r="K34861" s="194"/>
      <c r="L34861" s="195"/>
      <c r="M34861" s="196"/>
      <c r="N34861" s="197"/>
      <c r="O34861" s="197"/>
      <c r="P34861" s="231"/>
    </row>
    <row r="34862" spans="2:16">
      <c r="B34862" s="351"/>
      <c r="C34862" s="398"/>
      <c r="D34862" s="399"/>
      <c r="E34862" s="400"/>
      <c r="G34862" s="401"/>
      <c r="H34862" s="401"/>
      <c r="I34862" s="401"/>
      <c r="J34862" s="194"/>
      <c r="K34862" s="194"/>
      <c r="L34862" s="195"/>
      <c r="M34862" s="196"/>
      <c r="N34862" s="197"/>
      <c r="O34862" s="197"/>
      <c r="P34862" s="231"/>
    </row>
    <row r="34863" spans="2:16">
      <c r="B34863" s="351"/>
      <c r="C34863" s="398"/>
      <c r="D34863" s="399"/>
      <c r="E34863" s="400"/>
      <c r="G34863" s="401"/>
      <c r="H34863" s="401"/>
      <c r="I34863" s="401"/>
      <c r="J34863" s="194"/>
      <c r="K34863" s="194"/>
      <c r="L34863" s="195"/>
      <c r="M34863" s="196"/>
      <c r="N34863" s="197"/>
      <c r="O34863" s="197"/>
      <c r="P34863" s="231"/>
    </row>
    <row r="34864" spans="2:16">
      <c r="B34864" s="351"/>
      <c r="C34864" s="398"/>
      <c r="D34864" s="399"/>
      <c r="E34864" s="400"/>
      <c r="G34864" s="401"/>
      <c r="H34864" s="401"/>
      <c r="I34864" s="401"/>
      <c r="J34864" s="194"/>
      <c r="K34864" s="194"/>
      <c r="L34864" s="195"/>
      <c r="M34864" s="196"/>
      <c r="N34864" s="197"/>
      <c r="O34864" s="197"/>
      <c r="P34864" s="231"/>
    </row>
    <row r="34865" spans="2:16">
      <c r="B34865" s="351"/>
      <c r="C34865" s="398"/>
      <c r="D34865" s="399"/>
      <c r="E34865" s="400"/>
      <c r="G34865" s="401"/>
      <c r="H34865" s="401"/>
      <c r="I34865" s="401"/>
      <c r="J34865" s="194"/>
      <c r="K34865" s="194"/>
      <c r="L34865" s="195"/>
      <c r="M34865" s="196"/>
      <c r="N34865" s="197"/>
      <c r="O34865" s="197"/>
      <c r="P34865" s="231"/>
    </row>
    <row r="34866" spans="2:16">
      <c r="B34866" s="351"/>
      <c r="C34866" s="398"/>
      <c r="D34866" s="399"/>
      <c r="E34866" s="400"/>
      <c r="G34866" s="401"/>
      <c r="H34866" s="401"/>
      <c r="I34866" s="401"/>
      <c r="J34866" s="194"/>
      <c r="K34866" s="194"/>
      <c r="L34866" s="195"/>
      <c r="M34866" s="196"/>
      <c r="N34866" s="197"/>
      <c r="O34866" s="197"/>
      <c r="P34866" s="231"/>
    </row>
    <row r="34867" spans="2:16">
      <c r="B34867" s="351"/>
      <c r="C34867" s="398"/>
      <c r="D34867" s="399"/>
      <c r="E34867" s="400"/>
      <c r="G34867" s="401"/>
      <c r="H34867" s="401"/>
      <c r="I34867" s="401"/>
      <c r="J34867" s="194"/>
      <c r="K34867" s="194"/>
      <c r="L34867" s="195"/>
      <c r="M34867" s="196"/>
      <c r="N34867" s="197"/>
      <c r="O34867" s="197"/>
      <c r="P34867" s="231"/>
    </row>
    <row r="34868" spans="2:16">
      <c r="B34868" s="351"/>
      <c r="C34868" s="398"/>
      <c r="D34868" s="399"/>
      <c r="E34868" s="400"/>
      <c r="G34868" s="401"/>
      <c r="H34868" s="401"/>
      <c r="I34868" s="401"/>
      <c r="J34868" s="194"/>
      <c r="K34868" s="194"/>
      <c r="L34868" s="195"/>
      <c r="M34868" s="196"/>
      <c r="N34868" s="197"/>
      <c r="O34868" s="197"/>
      <c r="P34868" s="231"/>
    </row>
    <row r="34869" spans="2:16">
      <c r="B34869" s="351"/>
      <c r="C34869" s="398"/>
      <c r="D34869" s="399"/>
      <c r="E34869" s="400"/>
      <c r="G34869" s="401"/>
      <c r="H34869" s="401"/>
      <c r="I34869" s="401"/>
      <c r="J34869" s="194"/>
      <c r="K34869" s="194"/>
      <c r="L34869" s="195"/>
      <c r="M34869" s="196"/>
      <c r="N34869" s="197"/>
      <c r="O34869" s="197"/>
      <c r="P34869" s="231"/>
    </row>
    <row r="34870" spans="2:16">
      <c r="B34870" s="351"/>
      <c r="C34870" s="398"/>
      <c r="D34870" s="399"/>
      <c r="E34870" s="400"/>
      <c r="G34870" s="401"/>
      <c r="H34870" s="401"/>
      <c r="I34870" s="401"/>
      <c r="J34870" s="194"/>
      <c r="K34870" s="194"/>
      <c r="L34870" s="195"/>
      <c r="M34870" s="196"/>
      <c r="N34870" s="197"/>
      <c r="O34870" s="197"/>
      <c r="P34870" s="231"/>
    </row>
    <row r="34871" spans="2:16">
      <c r="B34871" s="351"/>
      <c r="C34871" s="398"/>
      <c r="D34871" s="399"/>
      <c r="E34871" s="400"/>
      <c r="G34871" s="401"/>
      <c r="H34871" s="401"/>
      <c r="I34871" s="401"/>
      <c r="J34871" s="194"/>
      <c r="K34871" s="194"/>
      <c r="L34871" s="195"/>
      <c r="M34871" s="196"/>
      <c r="N34871" s="197"/>
      <c r="O34871" s="197"/>
      <c r="P34871" s="231"/>
    </row>
    <row r="34872" spans="2:16">
      <c r="B34872" s="351"/>
      <c r="C34872" s="398"/>
      <c r="D34872" s="399"/>
      <c r="E34872" s="400"/>
      <c r="G34872" s="401"/>
      <c r="H34872" s="401"/>
      <c r="I34872" s="401"/>
      <c r="J34872" s="194"/>
      <c r="K34872" s="194"/>
      <c r="L34872" s="195"/>
      <c r="M34872" s="196"/>
      <c r="N34872" s="197"/>
      <c r="O34872" s="197"/>
      <c r="P34872" s="231"/>
    </row>
    <row r="34873" spans="2:16">
      <c r="B34873" s="351"/>
      <c r="C34873" s="398"/>
      <c r="D34873" s="399"/>
      <c r="E34873" s="400"/>
      <c r="G34873" s="401"/>
      <c r="H34873" s="401"/>
      <c r="I34873" s="401"/>
      <c r="J34873" s="194"/>
      <c r="K34873" s="194"/>
      <c r="L34873" s="195"/>
      <c r="M34873" s="196"/>
      <c r="N34873" s="197"/>
      <c r="O34873" s="197"/>
      <c r="P34873" s="231"/>
    </row>
    <row r="34874" spans="2:16">
      <c r="B34874" s="402"/>
      <c r="C34874" s="398"/>
      <c r="D34874" s="404"/>
      <c r="E34874" s="405"/>
      <c r="G34874" s="406"/>
      <c r="H34874" s="406"/>
      <c r="I34874" s="406"/>
      <c r="J34874" s="194"/>
      <c r="K34874" s="194"/>
      <c r="L34874" s="195"/>
      <c r="M34874" s="196"/>
      <c r="N34874" s="197"/>
      <c r="O34874" s="197"/>
      <c r="P34874" s="221"/>
    </row>
    <row r="34875" spans="2:16">
      <c r="B34875" s="351"/>
      <c r="C34875" s="398"/>
      <c r="D34875" s="399"/>
      <c r="E34875" s="400"/>
      <c r="G34875" s="401"/>
      <c r="H34875" s="401"/>
      <c r="I34875" s="401"/>
      <c r="J34875" s="194"/>
      <c r="K34875" s="194"/>
      <c r="L34875" s="195"/>
      <c r="M34875" s="196"/>
      <c r="N34875" s="197"/>
      <c r="O34875" s="197"/>
      <c r="P34875" s="231"/>
    </row>
    <row r="34876" spans="2:16">
      <c r="B34876" s="351"/>
      <c r="C34876" s="398"/>
      <c r="D34876" s="399"/>
      <c r="E34876" s="400"/>
      <c r="G34876" s="401"/>
      <c r="H34876" s="401"/>
      <c r="I34876" s="401"/>
      <c r="J34876" s="194"/>
      <c r="K34876" s="194"/>
      <c r="L34876" s="195"/>
      <c r="M34876" s="196"/>
      <c r="N34876" s="197"/>
      <c r="O34876" s="197"/>
      <c r="P34876" s="231"/>
    </row>
    <row r="34877" spans="2:16">
      <c r="B34877" s="351"/>
      <c r="C34877" s="398"/>
      <c r="D34877" s="399"/>
      <c r="E34877" s="400"/>
      <c r="G34877" s="401"/>
      <c r="H34877" s="401"/>
      <c r="I34877" s="401"/>
      <c r="J34877" s="194"/>
      <c r="K34877" s="194"/>
      <c r="L34877" s="195"/>
      <c r="M34877" s="196"/>
      <c r="N34877" s="197"/>
      <c r="O34877" s="197"/>
      <c r="P34877" s="231"/>
    </row>
    <row r="34878" spans="2:16">
      <c r="B34878" s="351"/>
      <c r="C34878" s="398"/>
      <c r="D34878" s="399"/>
      <c r="E34878" s="400"/>
      <c r="G34878" s="401"/>
      <c r="H34878" s="401"/>
      <c r="I34878" s="401"/>
      <c r="J34878" s="194"/>
      <c r="K34878" s="194"/>
      <c r="L34878" s="195"/>
      <c r="M34878" s="196"/>
      <c r="N34878" s="197"/>
      <c r="O34878" s="197"/>
      <c r="P34878" s="231"/>
    </row>
    <row r="34879" spans="2:16">
      <c r="B34879" s="351"/>
      <c r="C34879" s="398"/>
      <c r="D34879" s="399"/>
      <c r="E34879" s="400"/>
      <c r="G34879" s="401"/>
      <c r="H34879" s="401"/>
      <c r="I34879" s="401"/>
      <c r="J34879" s="194"/>
      <c r="K34879" s="194"/>
      <c r="L34879" s="195"/>
      <c r="M34879" s="196"/>
      <c r="N34879" s="197"/>
      <c r="O34879" s="197"/>
      <c r="P34879" s="231"/>
    </row>
    <row r="34880" spans="2:16">
      <c r="B34880" s="351"/>
      <c r="C34880" s="398"/>
      <c r="D34880" s="399"/>
      <c r="E34880" s="400"/>
      <c r="G34880" s="401"/>
      <c r="H34880" s="401"/>
      <c r="I34880" s="401"/>
      <c r="J34880" s="194"/>
      <c r="K34880" s="194"/>
      <c r="L34880" s="195"/>
      <c r="M34880" s="196"/>
      <c r="N34880" s="197"/>
      <c r="O34880" s="197"/>
      <c r="P34880" s="231"/>
    </row>
    <row r="34881" spans="2:16">
      <c r="B34881" s="351"/>
      <c r="C34881" s="398"/>
      <c r="D34881" s="399"/>
      <c r="E34881" s="400"/>
      <c r="G34881" s="401"/>
      <c r="H34881" s="401"/>
      <c r="I34881" s="401"/>
      <c r="J34881" s="194"/>
      <c r="K34881" s="194"/>
      <c r="L34881" s="195"/>
      <c r="M34881" s="196"/>
      <c r="N34881" s="197"/>
      <c r="O34881" s="197"/>
      <c r="P34881" s="231"/>
    </row>
    <row r="34882" spans="2:16">
      <c r="B34882" s="351"/>
      <c r="C34882" s="398"/>
      <c r="D34882" s="399"/>
      <c r="E34882" s="400"/>
      <c r="G34882" s="401"/>
      <c r="H34882" s="401"/>
      <c r="I34882" s="401"/>
      <c r="J34882" s="194"/>
      <c r="K34882" s="194"/>
      <c r="L34882" s="195"/>
      <c r="M34882" s="196"/>
      <c r="N34882" s="197"/>
      <c r="O34882" s="197"/>
      <c r="P34882" s="231"/>
    </row>
    <row r="34883" spans="2:16">
      <c r="B34883" s="351"/>
      <c r="C34883" s="398"/>
      <c r="D34883" s="399"/>
      <c r="E34883" s="400"/>
      <c r="G34883" s="401"/>
      <c r="H34883" s="401"/>
      <c r="I34883" s="401"/>
      <c r="J34883" s="194"/>
      <c r="K34883" s="194"/>
      <c r="L34883" s="195"/>
      <c r="M34883" s="196"/>
      <c r="N34883" s="197"/>
      <c r="O34883" s="197"/>
      <c r="P34883" s="231"/>
    </row>
    <row r="34884" spans="2:16">
      <c r="B34884" s="351"/>
      <c r="C34884" s="398"/>
      <c r="D34884" s="399"/>
      <c r="E34884" s="400"/>
      <c r="G34884" s="401"/>
      <c r="H34884" s="401"/>
      <c r="I34884" s="401"/>
      <c r="J34884" s="194"/>
      <c r="K34884" s="194"/>
      <c r="L34884" s="195"/>
      <c r="M34884" s="196"/>
      <c r="N34884" s="197"/>
      <c r="O34884" s="197"/>
      <c r="P34884" s="231"/>
    </row>
    <row r="34885" spans="2:16">
      <c r="B34885" s="351"/>
      <c r="C34885" s="398"/>
      <c r="D34885" s="399"/>
      <c r="E34885" s="400"/>
      <c r="G34885" s="401"/>
      <c r="H34885" s="401"/>
      <c r="I34885" s="401"/>
      <c r="J34885" s="194"/>
      <c r="K34885" s="194"/>
      <c r="L34885" s="195"/>
      <c r="M34885" s="196"/>
      <c r="N34885" s="197"/>
      <c r="O34885" s="197"/>
      <c r="P34885" s="231"/>
    </row>
    <row r="34886" spans="2:16">
      <c r="B34886" s="351"/>
      <c r="C34886" s="398"/>
      <c r="D34886" s="399"/>
      <c r="E34886" s="400"/>
      <c r="G34886" s="401"/>
      <c r="H34886" s="401"/>
      <c r="I34886" s="401"/>
      <c r="J34886" s="194"/>
      <c r="K34886" s="194"/>
      <c r="L34886" s="195"/>
      <c r="M34886" s="196"/>
      <c r="N34886" s="197"/>
      <c r="O34886" s="197"/>
      <c r="P34886" s="231"/>
    </row>
    <row r="34887" spans="2:16">
      <c r="B34887" s="351"/>
      <c r="C34887" s="398"/>
      <c r="D34887" s="399"/>
      <c r="E34887" s="400"/>
      <c r="G34887" s="401"/>
      <c r="H34887" s="401"/>
      <c r="I34887" s="401"/>
      <c r="J34887" s="194"/>
      <c r="K34887" s="194"/>
      <c r="L34887" s="195"/>
      <c r="M34887" s="196"/>
      <c r="N34887" s="197"/>
      <c r="O34887" s="197"/>
      <c r="P34887" s="231"/>
    </row>
    <row r="34888" spans="2:16">
      <c r="B34888" s="351"/>
      <c r="C34888" s="398"/>
      <c r="D34888" s="399"/>
      <c r="E34888" s="400"/>
      <c r="G34888" s="401"/>
      <c r="H34888" s="401"/>
      <c r="I34888" s="401"/>
      <c r="J34888" s="194"/>
      <c r="K34888" s="194"/>
      <c r="L34888" s="195"/>
      <c r="M34888" s="196"/>
      <c r="N34888" s="197"/>
      <c r="O34888" s="197"/>
      <c r="P34888" s="231"/>
    </row>
    <row r="34889" spans="2:16">
      <c r="B34889" s="351"/>
      <c r="C34889" s="398"/>
      <c r="D34889" s="399"/>
      <c r="E34889" s="400"/>
      <c r="G34889" s="401"/>
      <c r="H34889" s="401"/>
      <c r="I34889" s="401"/>
      <c r="J34889" s="194"/>
      <c r="K34889" s="194"/>
      <c r="L34889" s="195"/>
      <c r="M34889" s="196"/>
      <c r="N34889" s="197"/>
      <c r="O34889" s="197"/>
      <c r="P34889" s="231"/>
    </row>
    <row r="34890" spans="2:16">
      <c r="B34890" s="351"/>
      <c r="C34890" s="398"/>
      <c r="D34890" s="399"/>
      <c r="E34890" s="400"/>
      <c r="G34890" s="401"/>
      <c r="H34890" s="401"/>
      <c r="I34890" s="401"/>
      <c r="J34890" s="194"/>
      <c r="K34890" s="194"/>
      <c r="L34890" s="195"/>
      <c r="M34890" s="196"/>
      <c r="N34890" s="197"/>
      <c r="O34890" s="197"/>
      <c r="P34890" s="231"/>
    </row>
    <row r="34891" spans="2:16">
      <c r="B34891" s="351"/>
      <c r="C34891" s="398"/>
      <c r="D34891" s="399"/>
      <c r="E34891" s="400"/>
      <c r="G34891" s="401"/>
      <c r="H34891" s="401"/>
      <c r="I34891" s="401"/>
      <c r="J34891" s="194"/>
      <c r="K34891" s="194"/>
      <c r="L34891" s="195"/>
      <c r="M34891" s="196"/>
      <c r="N34891" s="197"/>
      <c r="O34891" s="197"/>
      <c r="P34891" s="231"/>
    </row>
    <row r="34892" spans="2:16">
      <c r="B34892" s="351"/>
      <c r="C34892" s="398"/>
      <c r="D34892" s="399"/>
      <c r="E34892" s="400"/>
      <c r="G34892" s="401"/>
      <c r="H34892" s="401"/>
      <c r="I34892" s="401"/>
      <c r="J34892" s="194"/>
      <c r="K34892" s="194"/>
      <c r="L34892" s="195"/>
      <c r="M34892" s="196"/>
      <c r="N34892" s="197"/>
      <c r="O34892" s="197"/>
      <c r="P34892" s="231"/>
    </row>
    <row r="34893" spans="2:16">
      <c r="B34893" s="351"/>
      <c r="C34893" s="398"/>
      <c r="D34893" s="399"/>
      <c r="E34893" s="400"/>
      <c r="G34893" s="401"/>
      <c r="H34893" s="401"/>
      <c r="I34893" s="401"/>
      <c r="J34893" s="194"/>
      <c r="K34893" s="194"/>
      <c r="L34893" s="195"/>
      <c r="M34893" s="196"/>
      <c r="N34893" s="197"/>
      <c r="O34893" s="197"/>
      <c r="P34893" s="231"/>
    </row>
    <row r="34894" spans="2:16">
      <c r="B34894" s="351"/>
      <c r="C34894" s="398"/>
      <c r="D34894" s="399"/>
      <c r="E34894" s="400"/>
      <c r="G34894" s="401"/>
      <c r="H34894" s="401"/>
      <c r="I34894" s="401"/>
      <c r="J34894" s="194"/>
      <c r="K34894" s="194"/>
      <c r="L34894" s="195"/>
      <c r="M34894" s="196"/>
      <c r="N34894" s="197"/>
      <c r="O34894" s="197"/>
      <c r="P34894" s="231"/>
    </row>
    <row r="34895" spans="2:16">
      <c r="B34895" s="351"/>
      <c r="C34895" s="398"/>
      <c r="D34895" s="399"/>
      <c r="E34895" s="400"/>
      <c r="G34895" s="401"/>
      <c r="H34895" s="401"/>
      <c r="I34895" s="401"/>
      <c r="J34895" s="194"/>
      <c r="K34895" s="194"/>
      <c r="L34895" s="195"/>
      <c r="M34895" s="196"/>
      <c r="N34895" s="197"/>
      <c r="O34895" s="197"/>
      <c r="P34895" s="231"/>
    </row>
    <row r="34896" spans="2:16">
      <c r="B34896" s="351"/>
      <c r="C34896" s="398"/>
      <c r="D34896" s="399"/>
      <c r="E34896" s="400"/>
      <c r="G34896" s="401"/>
      <c r="H34896" s="401"/>
      <c r="I34896" s="401"/>
      <c r="J34896" s="194"/>
      <c r="K34896" s="194"/>
      <c r="L34896" s="195"/>
      <c r="M34896" s="196"/>
      <c r="N34896" s="197"/>
      <c r="O34896" s="197"/>
      <c r="P34896" s="231"/>
    </row>
    <row r="34897" spans="2:16">
      <c r="B34897" s="351"/>
      <c r="C34897" s="398"/>
      <c r="D34897" s="399"/>
      <c r="E34897" s="400"/>
      <c r="G34897" s="401"/>
      <c r="H34897" s="401"/>
      <c r="I34897" s="401"/>
      <c r="J34897" s="194"/>
      <c r="K34897" s="194"/>
      <c r="L34897" s="195"/>
      <c r="M34897" s="196"/>
      <c r="N34897" s="197"/>
      <c r="O34897" s="197"/>
      <c r="P34897" s="231"/>
    </row>
    <row r="34898" spans="2:16">
      <c r="B34898" s="351"/>
      <c r="C34898" s="398"/>
      <c r="D34898" s="399"/>
      <c r="E34898" s="400"/>
      <c r="G34898" s="401"/>
      <c r="H34898" s="401"/>
      <c r="I34898" s="401"/>
      <c r="J34898" s="194"/>
      <c r="K34898" s="194"/>
      <c r="L34898" s="195"/>
      <c r="M34898" s="196"/>
      <c r="N34898" s="197"/>
      <c r="O34898" s="197"/>
      <c r="P34898" s="231"/>
    </row>
    <row r="34899" spans="2:16">
      <c r="B34899" s="351"/>
      <c r="C34899" s="398"/>
      <c r="D34899" s="399"/>
      <c r="E34899" s="400"/>
      <c r="G34899" s="401"/>
      <c r="H34899" s="401"/>
      <c r="I34899" s="401"/>
      <c r="J34899" s="194"/>
      <c r="K34899" s="194"/>
      <c r="L34899" s="195"/>
      <c r="M34899" s="196"/>
      <c r="N34899" s="197"/>
      <c r="O34899" s="197"/>
      <c r="P34899" s="231"/>
    </row>
    <row r="34900" spans="2:16">
      <c r="B34900" s="351"/>
      <c r="C34900" s="398"/>
      <c r="D34900" s="399"/>
      <c r="E34900" s="400"/>
      <c r="G34900" s="401"/>
      <c r="H34900" s="401"/>
      <c r="I34900" s="401"/>
      <c r="J34900" s="194"/>
      <c r="K34900" s="194"/>
      <c r="L34900" s="195"/>
      <c r="M34900" s="196"/>
      <c r="N34900" s="197"/>
      <c r="O34900" s="197"/>
      <c r="P34900" s="231"/>
    </row>
    <row r="34901" spans="2:16">
      <c r="B34901" s="351"/>
      <c r="C34901" s="398"/>
      <c r="D34901" s="399"/>
      <c r="E34901" s="400"/>
      <c r="G34901" s="401"/>
      <c r="H34901" s="401"/>
      <c r="I34901" s="401"/>
      <c r="J34901" s="194"/>
      <c r="K34901" s="194"/>
      <c r="L34901" s="195"/>
      <c r="M34901" s="196"/>
      <c r="N34901" s="197"/>
      <c r="O34901" s="197"/>
      <c r="P34901" s="231"/>
    </row>
    <row r="34902" spans="2:16">
      <c r="B34902" s="351"/>
      <c r="C34902" s="398"/>
      <c r="D34902" s="399"/>
      <c r="E34902" s="400"/>
      <c r="G34902" s="401"/>
      <c r="H34902" s="401"/>
      <c r="I34902" s="401"/>
      <c r="J34902" s="194"/>
      <c r="K34902" s="194"/>
      <c r="L34902" s="195"/>
      <c r="M34902" s="196"/>
      <c r="N34902" s="197"/>
      <c r="O34902" s="197"/>
      <c r="P34902" s="231"/>
    </row>
    <row r="34903" spans="2:16">
      <c r="B34903" s="351"/>
      <c r="C34903" s="398"/>
      <c r="D34903" s="399"/>
      <c r="E34903" s="400"/>
      <c r="G34903" s="401"/>
      <c r="H34903" s="401"/>
      <c r="I34903" s="401"/>
      <c r="J34903" s="194"/>
      <c r="K34903" s="194"/>
      <c r="L34903" s="195"/>
      <c r="M34903" s="196"/>
      <c r="N34903" s="197"/>
      <c r="O34903" s="197"/>
      <c r="P34903" s="231"/>
    </row>
    <row r="34904" spans="2:16">
      <c r="B34904" s="351"/>
      <c r="C34904" s="398"/>
      <c r="D34904" s="399"/>
      <c r="E34904" s="400"/>
      <c r="G34904" s="401"/>
      <c r="H34904" s="401"/>
      <c r="I34904" s="401"/>
      <c r="J34904" s="194"/>
      <c r="K34904" s="194"/>
      <c r="L34904" s="195"/>
      <c r="M34904" s="196"/>
      <c r="N34904" s="197"/>
      <c r="O34904" s="197"/>
      <c r="P34904" s="231"/>
    </row>
    <row r="34905" spans="2:16">
      <c r="B34905" s="351"/>
      <c r="C34905" s="398"/>
      <c r="D34905" s="399"/>
      <c r="E34905" s="400"/>
      <c r="G34905" s="401"/>
      <c r="H34905" s="401"/>
      <c r="I34905" s="401"/>
      <c r="J34905" s="194"/>
      <c r="K34905" s="194"/>
      <c r="L34905" s="195"/>
      <c r="M34905" s="196"/>
      <c r="N34905" s="197"/>
      <c r="O34905" s="197"/>
      <c r="P34905" s="231"/>
    </row>
    <row r="34906" spans="2:16">
      <c r="B34906" s="351"/>
      <c r="C34906" s="398"/>
      <c r="D34906" s="399"/>
      <c r="E34906" s="400"/>
      <c r="G34906" s="401"/>
      <c r="H34906" s="401"/>
      <c r="I34906" s="401"/>
      <c r="J34906" s="194"/>
      <c r="K34906" s="194"/>
      <c r="L34906" s="195"/>
      <c r="M34906" s="196"/>
      <c r="N34906" s="197"/>
      <c r="O34906" s="197"/>
      <c r="P34906" s="231"/>
    </row>
    <row r="34907" spans="2:16">
      <c r="B34907" s="351"/>
      <c r="C34907" s="398"/>
      <c r="D34907" s="399"/>
      <c r="E34907" s="400"/>
      <c r="G34907" s="401"/>
      <c r="H34907" s="401"/>
      <c r="I34907" s="401"/>
      <c r="J34907" s="194"/>
      <c r="K34907" s="194"/>
      <c r="L34907" s="195"/>
      <c r="M34907" s="196"/>
      <c r="N34907" s="197"/>
      <c r="O34907" s="197"/>
      <c r="P34907" s="231"/>
    </row>
    <row r="34908" spans="2:16">
      <c r="B34908" s="351"/>
      <c r="C34908" s="398"/>
      <c r="D34908" s="399"/>
      <c r="E34908" s="400"/>
      <c r="G34908" s="401"/>
      <c r="H34908" s="401"/>
      <c r="I34908" s="401"/>
      <c r="J34908" s="194"/>
      <c r="K34908" s="194"/>
      <c r="L34908" s="195"/>
      <c r="M34908" s="196"/>
      <c r="N34908" s="197"/>
      <c r="O34908" s="197"/>
      <c r="P34908" s="231"/>
    </row>
    <row r="34909" spans="2:16">
      <c r="B34909" s="351"/>
      <c r="C34909" s="398"/>
      <c r="D34909" s="399"/>
      <c r="E34909" s="400"/>
      <c r="G34909" s="401"/>
      <c r="H34909" s="401"/>
      <c r="I34909" s="401"/>
      <c r="J34909" s="194"/>
      <c r="K34909" s="194"/>
      <c r="L34909" s="195"/>
      <c r="M34909" s="196"/>
      <c r="N34909" s="197"/>
      <c r="O34909" s="197"/>
      <c r="P34909" s="231"/>
    </row>
    <row r="34910" spans="2:16">
      <c r="B34910" s="351"/>
      <c r="C34910" s="398"/>
      <c r="D34910" s="399"/>
      <c r="E34910" s="400"/>
      <c r="G34910" s="401"/>
      <c r="H34910" s="401"/>
      <c r="I34910" s="401"/>
      <c r="J34910" s="194"/>
      <c r="K34910" s="194"/>
      <c r="L34910" s="195"/>
      <c r="M34910" s="196"/>
      <c r="N34910" s="197"/>
      <c r="O34910" s="197"/>
      <c r="P34910" s="231"/>
    </row>
    <row r="34911" spans="2:16">
      <c r="B34911" s="351"/>
      <c r="C34911" s="398"/>
      <c r="D34911" s="399"/>
      <c r="E34911" s="400"/>
      <c r="G34911" s="401"/>
      <c r="H34911" s="401"/>
      <c r="I34911" s="401"/>
      <c r="J34911" s="194"/>
      <c r="K34911" s="194"/>
      <c r="L34911" s="195"/>
      <c r="M34911" s="196"/>
      <c r="N34911" s="197"/>
      <c r="O34911" s="197"/>
      <c r="P34911" s="231"/>
    </row>
    <row r="34912" spans="2:16">
      <c r="B34912" s="351"/>
      <c r="C34912" s="398"/>
      <c r="D34912" s="399"/>
      <c r="E34912" s="400"/>
      <c r="G34912" s="401"/>
      <c r="H34912" s="401"/>
      <c r="I34912" s="401"/>
      <c r="J34912" s="194"/>
      <c r="K34912" s="194"/>
      <c r="L34912" s="195"/>
      <c r="M34912" s="196"/>
      <c r="N34912" s="197"/>
      <c r="O34912" s="197"/>
      <c r="P34912" s="231"/>
    </row>
    <row r="34913" spans="2:16">
      <c r="B34913" s="351"/>
      <c r="C34913" s="398"/>
      <c r="D34913" s="399"/>
      <c r="E34913" s="400"/>
      <c r="G34913" s="401"/>
      <c r="H34913" s="401"/>
      <c r="I34913" s="401"/>
      <c r="J34913" s="194"/>
      <c r="K34913" s="194"/>
      <c r="L34913" s="195"/>
      <c r="M34913" s="196"/>
      <c r="N34913" s="197"/>
      <c r="O34913" s="197"/>
      <c r="P34913" s="231"/>
    </row>
    <row r="34914" spans="2:16">
      <c r="B34914" s="351"/>
      <c r="C34914" s="398"/>
      <c r="D34914" s="399"/>
      <c r="E34914" s="400"/>
      <c r="G34914" s="401"/>
      <c r="H34914" s="401"/>
      <c r="I34914" s="401"/>
      <c r="J34914" s="194"/>
      <c r="K34914" s="194"/>
      <c r="L34914" s="195"/>
      <c r="M34914" s="196"/>
      <c r="N34914" s="197"/>
      <c r="O34914" s="197"/>
      <c r="P34914" s="231"/>
    </row>
    <row r="34915" spans="2:16">
      <c r="B34915" s="351"/>
      <c r="C34915" s="398"/>
      <c r="D34915" s="399"/>
      <c r="E34915" s="400"/>
      <c r="G34915" s="401"/>
      <c r="H34915" s="401"/>
      <c r="I34915" s="401"/>
      <c r="J34915" s="194"/>
      <c r="K34915" s="194"/>
      <c r="L34915" s="195"/>
      <c r="M34915" s="196"/>
      <c r="N34915" s="197"/>
      <c r="O34915" s="197"/>
      <c r="P34915" s="231"/>
    </row>
    <row r="34916" spans="2:16">
      <c r="B34916" s="351"/>
      <c r="C34916" s="398"/>
      <c r="D34916" s="399"/>
      <c r="E34916" s="400"/>
      <c r="G34916" s="401"/>
      <c r="H34916" s="401"/>
      <c r="I34916" s="401"/>
      <c r="J34916" s="194"/>
      <c r="K34916" s="194"/>
      <c r="L34916" s="195"/>
      <c r="M34916" s="196"/>
      <c r="N34916" s="197"/>
      <c r="O34916" s="197"/>
      <c r="P34916" s="231"/>
    </row>
    <row r="34917" spans="2:16">
      <c r="B34917" s="351"/>
      <c r="C34917" s="398"/>
      <c r="D34917" s="399"/>
      <c r="E34917" s="400"/>
      <c r="G34917" s="401"/>
      <c r="H34917" s="401"/>
      <c r="I34917" s="401"/>
      <c r="J34917" s="194"/>
      <c r="K34917" s="194"/>
      <c r="L34917" s="195"/>
      <c r="M34917" s="196"/>
      <c r="N34917" s="197"/>
      <c r="O34917" s="197"/>
      <c r="P34917" s="231"/>
    </row>
    <row r="34918" spans="2:16">
      <c r="B34918" s="351"/>
      <c r="C34918" s="398"/>
      <c r="D34918" s="399"/>
      <c r="E34918" s="400"/>
      <c r="G34918" s="401"/>
      <c r="H34918" s="401"/>
      <c r="I34918" s="401"/>
      <c r="J34918" s="194"/>
      <c r="K34918" s="194"/>
      <c r="L34918" s="195"/>
      <c r="M34918" s="196"/>
      <c r="N34918" s="197"/>
      <c r="O34918" s="197"/>
      <c r="P34918" s="231"/>
    </row>
    <row r="34919" spans="2:16">
      <c r="B34919" s="351"/>
      <c r="C34919" s="398"/>
      <c r="D34919" s="399"/>
      <c r="E34919" s="400"/>
      <c r="G34919" s="401"/>
      <c r="H34919" s="401"/>
      <c r="I34919" s="401"/>
      <c r="J34919" s="194"/>
      <c r="K34919" s="194"/>
      <c r="L34919" s="195"/>
      <c r="M34919" s="196"/>
      <c r="N34919" s="197"/>
      <c r="O34919" s="197"/>
      <c r="P34919" s="231"/>
    </row>
    <row r="34920" spans="2:16">
      <c r="B34920" s="351"/>
      <c r="C34920" s="398"/>
      <c r="D34920" s="399"/>
      <c r="E34920" s="400"/>
      <c r="G34920" s="401"/>
      <c r="H34920" s="401"/>
      <c r="I34920" s="401"/>
      <c r="J34920" s="194"/>
      <c r="K34920" s="194"/>
      <c r="L34920" s="195"/>
      <c r="M34920" s="196"/>
      <c r="N34920" s="197"/>
      <c r="O34920" s="197"/>
      <c r="P34920" s="231"/>
    </row>
    <row r="34921" spans="2:16">
      <c r="B34921" s="351"/>
      <c r="C34921" s="398"/>
      <c r="D34921" s="399"/>
      <c r="E34921" s="400"/>
      <c r="G34921" s="401"/>
      <c r="H34921" s="401"/>
      <c r="I34921" s="401"/>
      <c r="J34921" s="194"/>
      <c r="K34921" s="194"/>
      <c r="L34921" s="195"/>
      <c r="M34921" s="196"/>
      <c r="N34921" s="197"/>
      <c r="O34921" s="197"/>
      <c r="P34921" s="231"/>
    </row>
    <row r="34922" spans="2:16">
      <c r="B34922" s="351"/>
      <c r="C34922" s="398"/>
      <c r="D34922" s="399"/>
      <c r="E34922" s="400"/>
      <c r="G34922" s="401"/>
      <c r="H34922" s="401"/>
      <c r="I34922" s="401"/>
      <c r="J34922" s="194"/>
      <c r="K34922" s="194"/>
      <c r="L34922" s="195"/>
      <c r="M34922" s="196"/>
      <c r="N34922" s="197"/>
      <c r="O34922" s="197"/>
      <c r="P34922" s="231"/>
    </row>
    <row r="34923" spans="2:16">
      <c r="B34923" s="351"/>
      <c r="C34923" s="398"/>
      <c r="D34923" s="399"/>
      <c r="E34923" s="400"/>
      <c r="G34923" s="401"/>
      <c r="H34923" s="401"/>
      <c r="I34923" s="401"/>
      <c r="J34923" s="194"/>
      <c r="K34923" s="194"/>
      <c r="L34923" s="195"/>
      <c r="M34923" s="196"/>
      <c r="N34923" s="197"/>
      <c r="O34923" s="197"/>
      <c r="P34923" s="231"/>
    </row>
    <row r="34924" spans="2:16">
      <c r="B34924" s="351"/>
      <c r="C34924" s="398"/>
      <c r="D34924" s="399"/>
      <c r="E34924" s="400"/>
      <c r="G34924" s="401"/>
      <c r="H34924" s="401"/>
      <c r="I34924" s="401"/>
      <c r="J34924" s="194"/>
      <c r="K34924" s="194"/>
      <c r="L34924" s="195"/>
      <c r="M34924" s="196"/>
      <c r="N34924" s="197"/>
      <c r="O34924" s="197"/>
      <c r="P34924" s="231"/>
    </row>
    <row r="34925" spans="2:16">
      <c r="B34925" s="351"/>
      <c r="C34925" s="398"/>
      <c r="D34925" s="399"/>
      <c r="E34925" s="400"/>
      <c r="G34925" s="401"/>
      <c r="H34925" s="401"/>
      <c r="I34925" s="401"/>
      <c r="J34925" s="194"/>
      <c r="K34925" s="194"/>
      <c r="L34925" s="195"/>
      <c r="M34925" s="196"/>
      <c r="N34925" s="197"/>
      <c r="O34925" s="197"/>
      <c r="P34925" s="231"/>
    </row>
    <row r="34926" spans="2:16">
      <c r="B34926" s="351"/>
      <c r="C34926" s="398"/>
      <c r="D34926" s="399"/>
      <c r="E34926" s="400"/>
      <c r="G34926" s="401"/>
      <c r="H34926" s="401"/>
      <c r="I34926" s="401"/>
      <c r="J34926" s="194"/>
      <c r="K34926" s="194"/>
      <c r="L34926" s="195"/>
      <c r="M34926" s="196"/>
      <c r="N34926" s="197"/>
      <c r="O34926" s="197"/>
      <c r="P34926" s="231"/>
    </row>
    <row r="34927" spans="2:16">
      <c r="B34927" s="351"/>
      <c r="C34927" s="398"/>
      <c r="D34927" s="399"/>
      <c r="E34927" s="400"/>
      <c r="G34927" s="401"/>
      <c r="H34927" s="401"/>
      <c r="I34927" s="401"/>
      <c r="J34927" s="194"/>
      <c r="K34927" s="194"/>
      <c r="L34927" s="195"/>
      <c r="M34927" s="196"/>
      <c r="N34927" s="197"/>
      <c r="O34927" s="197"/>
      <c r="P34927" s="231"/>
    </row>
    <row r="34928" spans="2:16">
      <c r="B34928" s="351"/>
      <c r="C34928" s="398"/>
      <c r="D34928" s="399"/>
      <c r="E34928" s="400"/>
      <c r="G34928" s="401"/>
      <c r="H34928" s="401"/>
      <c r="I34928" s="401"/>
      <c r="J34928" s="194"/>
      <c r="K34928" s="194"/>
      <c r="L34928" s="195"/>
      <c r="M34928" s="196"/>
      <c r="N34928" s="197"/>
      <c r="O34928" s="197"/>
      <c r="P34928" s="231"/>
    </row>
    <row r="34929" spans="2:16">
      <c r="B34929" s="351"/>
      <c r="C34929" s="398"/>
      <c r="D34929" s="399"/>
      <c r="E34929" s="400"/>
      <c r="G34929" s="401"/>
      <c r="H34929" s="401"/>
      <c r="I34929" s="401"/>
      <c r="J34929" s="194"/>
      <c r="K34929" s="194"/>
      <c r="L34929" s="195"/>
      <c r="M34929" s="196"/>
      <c r="N34929" s="197"/>
      <c r="O34929" s="197"/>
      <c r="P34929" s="231"/>
    </row>
    <row r="34930" spans="2:16">
      <c r="B34930" s="351"/>
      <c r="C34930" s="398"/>
      <c r="D34930" s="399"/>
      <c r="E34930" s="400"/>
      <c r="G34930" s="401"/>
      <c r="H34930" s="401"/>
      <c r="I34930" s="401"/>
      <c r="J34930" s="194"/>
      <c r="K34930" s="194"/>
      <c r="L34930" s="195"/>
      <c r="M34930" s="196"/>
      <c r="N34930" s="197"/>
      <c r="O34930" s="197"/>
      <c r="P34930" s="231"/>
    </row>
    <row r="34931" spans="2:16">
      <c r="B34931" s="351"/>
      <c r="C34931" s="398"/>
      <c r="D34931" s="399"/>
      <c r="E34931" s="400"/>
      <c r="G34931" s="401"/>
      <c r="H34931" s="401"/>
      <c r="I34931" s="401"/>
      <c r="J34931" s="194"/>
      <c r="K34931" s="194"/>
      <c r="L34931" s="195"/>
      <c r="M34931" s="196"/>
      <c r="N34931" s="197"/>
      <c r="O34931" s="197"/>
      <c r="P34931" s="231"/>
    </row>
    <row r="34932" spans="2:16">
      <c r="B34932" s="351"/>
      <c r="C34932" s="398"/>
      <c r="D34932" s="399"/>
      <c r="E34932" s="400"/>
      <c r="G34932" s="401"/>
      <c r="H34932" s="401"/>
      <c r="I34932" s="401"/>
      <c r="J34932" s="194"/>
      <c r="K34932" s="194"/>
      <c r="L34932" s="195"/>
      <c r="M34932" s="196"/>
      <c r="N34932" s="197"/>
      <c r="O34932" s="197"/>
      <c r="P34932" s="231"/>
    </row>
    <row r="34933" spans="2:16">
      <c r="B34933" s="351"/>
      <c r="C34933" s="398"/>
      <c r="D34933" s="399"/>
      <c r="E34933" s="400"/>
      <c r="G34933" s="401"/>
      <c r="H34933" s="401"/>
      <c r="I34933" s="401"/>
      <c r="J34933" s="194"/>
      <c r="K34933" s="194"/>
      <c r="L34933" s="195"/>
      <c r="M34933" s="196"/>
      <c r="N34933" s="197"/>
      <c r="O34933" s="197"/>
      <c r="P34933" s="231"/>
    </row>
    <row r="34934" spans="2:16">
      <c r="B34934" s="351"/>
      <c r="C34934" s="398"/>
      <c r="D34934" s="399"/>
      <c r="E34934" s="400"/>
      <c r="G34934" s="401"/>
      <c r="H34934" s="401"/>
      <c r="I34934" s="401"/>
      <c r="J34934" s="194"/>
      <c r="K34934" s="194"/>
      <c r="L34934" s="195"/>
      <c r="M34934" s="196"/>
      <c r="N34934" s="197"/>
      <c r="O34934" s="197"/>
      <c r="P34934" s="231"/>
    </row>
    <row r="34935" spans="2:16">
      <c r="B34935" s="351"/>
      <c r="C34935" s="398"/>
      <c r="D34935" s="399"/>
      <c r="E34935" s="400"/>
      <c r="G34935" s="401"/>
      <c r="H34935" s="401"/>
      <c r="I34935" s="401"/>
      <c r="J34935" s="194"/>
      <c r="K34935" s="194"/>
      <c r="L34935" s="195"/>
      <c r="M34935" s="196"/>
      <c r="N34935" s="197"/>
      <c r="O34935" s="197"/>
      <c r="P34935" s="231"/>
    </row>
    <row r="34936" spans="2:16">
      <c r="B34936" s="351"/>
      <c r="C34936" s="398"/>
      <c r="D34936" s="399"/>
      <c r="E34936" s="400"/>
      <c r="G34936" s="401"/>
      <c r="H34936" s="401"/>
      <c r="I34936" s="401"/>
      <c r="J34936" s="194"/>
      <c r="K34936" s="194"/>
      <c r="L34936" s="195"/>
      <c r="M34936" s="196"/>
      <c r="N34936" s="197"/>
      <c r="O34936" s="197"/>
      <c r="P34936" s="231"/>
    </row>
    <row r="34937" spans="2:16">
      <c r="B34937" s="351"/>
      <c r="C34937" s="398"/>
      <c r="D34937" s="399"/>
      <c r="E34937" s="400"/>
      <c r="G34937" s="401"/>
      <c r="H34937" s="401"/>
      <c r="I34937" s="401"/>
      <c r="J34937" s="194"/>
      <c r="K34937" s="194"/>
      <c r="L34937" s="195"/>
      <c r="M34937" s="196"/>
      <c r="N34937" s="197"/>
      <c r="O34937" s="197"/>
      <c r="P34937" s="231"/>
    </row>
    <row r="34938" spans="2:16">
      <c r="B34938" s="351"/>
      <c r="C34938" s="398"/>
      <c r="D34938" s="399"/>
      <c r="E34938" s="400"/>
      <c r="G34938" s="401"/>
      <c r="H34938" s="401"/>
      <c r="I34938" s="401"/>
      <c r="J34938" s="194"/>
      <c r="K34938" s="194"/>
      <c r="L34938" s="195"/>
      <c r="M34938" s="196"/>
      <c r="N34938" s="197"/>
      <c r="O34938" s="197"/>
      <c r="P34938" s="231"/>
    </row>
    <row r="34939" spans="2:16">
      <c r="B34939" s="351"/>
      <c r="C34939" s="398"/>
      <c r="D34939" s="399"/>
      <c r="E34939" s="400"/>
      <c r="G34939" s="401"/>
      <c r="H34939" s="401"/>
      <c r="I34939" s="401"/>
      <c r="J34939" s="194"/>
      <c r="K34939" s="194"/>
      <c r="L34939" s="195"/>
      <c r="M34939" s="196"/>
      <c r="N34939" s="197"/>
      <c r="O34939" s="197"/>
      <c r="P34939" s="231"/>
    </row>
    <row r="34940" spans="2:16">
      <c r="B34940" s="351"/>
      <c r="C34940" s="398"/>
      <c r="D34940" s="399"/>
      <c r="E34940" s="400"/>
      <c r="G34940" s="401"/>
      <c r="H34940" s="401"/>
      <c r="I34940" s="401"/>
      <c r="J34940" s="194"/>
      <c r="K34940" s="194"/>
      <c r="L34940" s="195"/>
      <c r="M34940" s="196"/>
      <c r="N34940" s="197"/>
      <c r="O34940" s="197"/>
      <c r="P34940" s="231"/>
    </row>
    <row r="34941" spans="2:16">
      <c r="B34941" s="351"/>
      <c r="C34941" s="398"/>
      <c r="D34941" s="399"/>
      <c r="E34941" s="400"/>
      <c r="G34941" s="401"/>
      <c r="H34941" s="401"/>
      <c r="I34941" s="401"/>
      <c r="J34941" s="194"/>
      <c r="K34941" s="194"/>
      <c r="L34941" s="195"/>
      <c r="M34941" s="196"/>
      <c r="N34941" s="197"/>
      <c r="O34941" s="197"/>
      <c r="P34941" s="231"/>
    </row>
    <row r="34942" spans="2:16">
      <c r="B34942" s="351"/>
      <c r="C34942" s="398"/>
      <c r="D34942" s="399"/>
      <c r="E34942" s="400"/>
      <c r="G34942" s="401"/>
      <c r="H34942" s="401"/>
      <c r="I34942" s="401"/>
      <c r="J34942" s="194"/>
      <c r="K34942" s="194"/>
      <c r="L34942" s="195"/>
      <c r="M34942" s="196"/>
      <c r="N34942" s="197"/>
      <c r="O34942" s="197"/>
      <c r="P34942" s="231"/>
    </row>
    <row r="34943" spans="2:16">
      <c r="B34943" s="351"/>
      <c r="C34943" s="398"/>
      <c r="D34943" s="399"/>
      <c r="E34943" s="400"/>
      <c r="G34943" s="401"/>
      <c r="H34943" s="401"/>
      <c r="I34943" s="401"/>
      <c r="J34943" s="194"/>
      <c r="K34943" s="194"/>
      <c r="L34943" s="195"/>
      <c r="M34943" s="196"/>
      <c r="N34943" s="197"/>
      <c r="O34943" s="197"/>
      <c r="P34943" s="231"/>
    </row>
    <row r="34944" spans="2:16">
      <c r="B34944" s="351"/>
      <c r="C34944" s="398"/>
      <c r="D34944" s="399"/>
      <c r="E34944" s="400"/>
      <c r="G34944" s="401"/>
      <c r="H34944" s="401"/>
      <c r="I34944" s="401"/>
      <c r="J34944" s="194"/>
      <c r="K34944" s="194"/>
      <c r="L34944" s="195"/>
      <c r="M34944" s="196"/>
      <c r="N34944" s="197"/>
      <c r="O34944" s="197"/>
      <c r="P34944" s="231"/>
    </row>
    <row r="34945" spans="2:16">
      <c r="B34945" s="351"/>
      <c r="C34945" s="398"/>
      <c r="D34945" s="399"/>
      <c r="E34945" s="400"/>
      <c r="G34945" s="401"/>
      <c r="H34945" s="401"/>
      <c r="I34945" s="401"/>
      <c r="J34945" s="194"/>
      <c r="K34945" s="194"/>
      <c r="L34945" s="195"/>
      <c r="M34945" s="196"/>
      <c r="N34945" s="197"/>
      <c r="O34945" s="197"/>
      <c r="P34945" s="231"/>
    </row>
    <row r="34946" spans="2:16">
      <c r="B34946" s="351"/>
      <c r="C34946" s="398"/>
      <c r="D34946" s="399"/>
      <c r="E34946" s="400"/>
      <c r="G34946" s="401"/>
      <c r="H34946" s="401"/>
      <c r="I34946" s="401"/>
      <c r="J34946" s="194"/>
      <c r="K34946" s="194"/>
      <c r="L34946" s="195"/>
      <c r="M34946" s="196"/>
      <c r="N34946" s="197"/>
      <c r="O34946" s="197"/>
      <c r="P34946" s="231"/>
    </row>
    <row r="34947" spans="2:16">
      <c r="B34947" s="351"/>
      <c r="C34947" s="398"/>
      <c r="D34947" s="399"/>
      <c r="E34947" s="400"/>
      <c r="G34947" s="401"/>
      <c r="H34947" s="401"/>
      <c r="I34947" s="401"/>
      <c r="J34947" s="194"/>
      <c r="K34947" s="194"/>
      <c r="L34947" s="195"/>
      <c r="M34947" s="196"/>
      <c r="N34947" s="197"/>
      <c r="O34947" s="197"/>
      <c r="P34947" s="231"/>
    </row>
    <row r="34948" spans="2:16">
      <c r="B34948" s="351"/>
      <c r="C34948" s="398"/>
      <c r="D34948" s="399"/>
      <c r="E34948" s="400"/>
      <c r="G34948" s="401"/>
      <c r="H34948" s="401"/>
      <c r="I34948" s="401"/>
      <c r="J34948" s="194"/>
      <c r="K34948" s="194"/>
      <c r="L34948" s="195"/>
      <c r="M34948" s="196"/>
      <c r="N34948" s="197"/>
      <c r="O34948" s="197"/>
      <c r="P34948" s="231"/>
    </row>
    <row r="34949" spans="2:16">
      <c r="B34949" s="351"/>
      <c r="C34949" s="398"/>
      <c r="D34949" s="399"/>
      <c r="E34949" s="400"/>
      <c r="G34949" s="401"/>
      <c r="H34949" s="401"/>
      <c r="I34949" s="401"/>
      <c r="J34949" s="194"/>
      <c r="K34949" s="194"/>
      <c r="L34949" s="195"/>
      <c r="M34949" s="196"/>
      <c r="N34949" s="197"/>
      <c r="O34949" s="197"/>
      <c r="P34949" s="231"/>
    </row>
    <row r="34950" spans="2:16">
      <c r="B34950" s="351"/>
      <c r="C34950" s="398"/>
      <c r="D34950" s="399"/>
      <c r="E34950" s="400"/>
      <c r="G34950" s="401"/>
      <c r="H34950" s="401"/>
      <c r="I34950" s="401"/>
      <c r="J34950" s="194"/>
      <c r="K34950" s="194"/>
      <c r="L34950" s="195"/>
      <c r="M34950" s="196"/>
      <c r="N34950" s="197"/>
      <c r="O34950" s="197"/>
      <c r="P34950" s="231"/>
    </row>
    <row r="34951" spans="2:16">
      <c r="B34951" s="351"/>
      <c r="C34951" s="398"/>
      <c r="D34951" s="399"/>
      <c r="E34951" s="400"/>
      <c r="G34951" s="401"/>
      <c r="H34951" s="401"/>
      <c r="I34951" s="401"/>
      <c r="J34951" s="194"/>
      <c r="K34951" s="194"/>
      <c r="L34951" s="195"/>
      <c r="M34951" s="196"/>
      <c r="N34951" s="197"/>
      <c r="O34951" s="197"/>
      <c r="P34951" s="231"/>
    </row>
    <row r="34952" spans="2:16">
      <c r="B34952" s="351"/>
      <c r="C34952" s="398"/>
      <c r="D34952" s="399"/>
      <c r="E34952" s="400"/>
      <c r="G34952" s="401"/>
      <c r="H34952" s="401"/>
      <c r="I34952" s="401"/>
      <c r="J34952" s="194"/>
      <c r="K34952" s="194"/>
      <c r="L34952" s="195"/>
      <c r="M34952" s="196"/>
      <c r="N34952" s="197"/>
      <c r="O34952" s="197"/>
      <c r="P34952" s="231"/>
    </row>
    <row r="34953" spans="2:16">
      <c r="B34953" s="351"/>
      <c r="C34953" s="398"/>
      <c r="D34953" s="399"/>
      <c r="E34953" s="400"/>
      <c r="G34953" s="401"/>
      <c r="H34953" s="401"/>
      <c r="I34953" s="401"/>
      <c r="J34953" s="194"/>
      <c r="K34953" s="194"/>
      <c r="L34953" s="195"/>
      <c r="M34953" s="196"/>
      <c r="N34953" s="197"/>
      <c r="O34953" s="197"/>
      <c r="P34953" s="231"/>
    </row>
    <row r="34954" spans="2:16">
      <c r="B34954" s="351"/>
      <c r="C34954" s="398"/>
      <c r="D34954" s="399"/>
      <c r="E34954" s="400"/>
      <c r="G34954" s="401"/>
      <c r="H34954" s="401"/>
      <c r="I34954" s="401"/>
      <c r="J34954" s="194"/>
      <c r="K34954" s="194"/>
      <c r="L34954" s="195"/>
      <c r="M34954" s="196"/>
      <c r="N34954" s="197"/>
      <c r="O34954" s="197"/>
      <c r="P34954" s="231"/>
    </row>
    <row r="34955" spans="2:16">
      <c r="B34955" s="351"/>
      <c r="C34955" s="398"/>
      <c r="D34955" s="399"/>
      <c r="E34955" s="400"/>
      <c r="G34955" s="401"/>
      <c r="H34955" s="401"/>
      <c r="I34955" s="401"/>
      <c r="J34955" s="194"/>
      <c r="K34955" s="194"/>
      <c r="L34955" s="195"/>
      <c r="M34955" s="196"/>
      <c r="N34955" s="197"/>
      <c r="O34955" s="197"/>
      <c r="P34955" s="231"/>
    </row>
    <row r="34956" spans="2:16">
      <c r="B34956" s="351"/>
      <c r="C34956" s="398"/>
      <c r="D34956" s="399"/>
      <c r="E34956" s="400"/>
      <c r="G34956" s="401"/>
      <c r="H34956" s="401"/>
      <c r="I34956" s="401"/>
      <c r="J34956" s="194"/>
      <c r="K34956" s="194"/>
      <c r="L34956" s="195"/>
      <c r="M34956" s="196"/>
      <c r="N34956" s="197"/>
      <c r="O34956" s="197"/>
      <c r="P34956" s="231"/>
    </row>
    <row r="34957" spans="2:16">
      <c r="B34957" s="351"/>
      <c r="C34957" s="398"/>
      <c r="D34957" s="399"/>
      <c r="E34957" s="400"/>
      <c r="G34957" s="401"/>
      <c r="H34957" s="401"/>
      <c r="I34957" s="401"/>
      <c r="J34957" s="194"/>
      <c r="K34957" s="194"/>
      <c r="L34957" s="195"/>
      <c r="M34957" s="196"/>
      <c r="N34957" s="197"/>
      <c r="O34957" s="197"/>
      <c r="P34957" s="231"/>
    </row>
    <row r="34958" spans="2:16">
      <c r="B34958" s="351"/>
      <c r="C34958" s="398"/>
      <c r="D34958" s="399"/>
      <c r="E34958" s="400"/>
      <c r="G34958" s="401"/>
      <c r="H34958" s="401"/>
      <c r="I34958" s="401"/>
      <c r="J34958" s="194"/>
      <c r="K34958" s="194"/>
      <c r="L34958" s="195"/>
      <c r="M34958" s="196"/>
      <c r="N34958" s="197"/>
      <c r="O34958" s="197"/>
      <c r="P34958" s="231"/>
    </row>
    <row r="34959" spans="2:16">
      <c r="B34959" s="351"/>
      <c r="C34959" s="398"/>
      <c r="D34959" s="399"/>
      <c r="E34959" s="400"/>
      <c r="G34959" s="401"/>
      <c r="H34959" s="401"/>
      <c r="I34959" s="401"/>
      <c r="J34959" s="194"/>
      <c r="K34959" s="194"/>
      <c r="L34959" s="195"/>
      <c r="M34959" s="196"/>
      <c r="N34959" s="197"/>
      <c r="O34959" s="197"/>
      <c r="P34959" s="231"/>
    </row>
    <row r="34960" spans="2:16">
      <c r="B34960" s="351"/>
      <c r="C34960" s="398"/>
      <c r="D34960" s="399"/>
      <c r="E34960" s="400"/>
      <c r="G34960" s="401"/>
      <c r="H34960" s="401"/>
      <c r="I34960" s="401"/>
      <c r="J34960" s="194"/>
      <c r="K34960" s="194"/>
      <c r="L34960" s="195"/>
      <c r="M34960" s="196"/>
      <c r="N34960" s="197"/>
      <c r="O34960" s="197"/>
      <c r="P34960" s="231"/>
    </row>
    <row r="34961" spans="2:16">
      <c r="B34961" s="351"/>
      <c r="C34961" s="398"/>
      <c r="D34961" s="399"/>
      <c r="E34961" s="400"/>
      <c r="G34961" s="401"/>
      <c r="H34961" s="401"/>
      <c r="I34961" s="401"/>
      <c r="J34961" s="194"/>
      <c r="K34961" s="194"/>
      <c r="L34961" s="195"/>
      <c r="M34961" s="196"/>
      <c r="N34961" s="197"/>
      <c r="O34961" s="197"/>
      <c r="P34961" s="231"/>
    </row>
    <row r="34962" spans="2:16">
      <c r="B34962" s="351"/>
      <c r="C34962" s="398"/>
      <c r="D34962" s="399"/>
      <c r="E34962" s="400"/>
      <c r="G34962" s="401"/>
      <c r="H34962" s="401"/>
      <c r="I34962" s="401"/>
      <c r="J34962" s="194"/>
      <c r="K34962" s="194"/>
      <c r="L34962" s="195"/>
      <c r="M34962" s="196"/>
      <c r="N34962" s="197"/>
      <c r="O34962" s="197"/>
      <c r="P34962" s="231"/>
    </row>
    <row r="34963" spans="2:16">
      <c r="B34963" s="351"/>
      <c r="C34963" s="398"/>
      <c r="D34963" s="399"/>
      <c r="E34963" s="400"/>
      <c r="G34963" s="401"/>
      <c r="H34963" s="401"/>
      <c r="I34963" s="401"/>
      <c r="J34963" s="194"/>
      <c r="K34963" s="194"/>
      <c r="L34963" s="195"/>
      <c r="M34963" s="196"/>
      <c r="N34963" s="197"/>
      <c r="O34963" s="197"/>
      <c r="P34963" s="231"/>
    </row>
    <row r="34964" spans="2:16">
      <c r="B34964" s="351"/>
      <c r="C34964" s="398"/>
      <c r="D34964" s="399"/>
      <c r="E34964" s="400"/>
      <c r="G34964" s="401"/>
      <c r="H34964" s="401"/>
      <c r="I34964" s="401"/>
      <c r="J34964" s="194"/>
      <c r="K34964" s="194"/>
      <c r="L34964" s="195"/>
      <c r="M34964" s="196"/>
      <c r="N34964" s="197"/>
      <c r="O34964" s="197"/>
      <c r="P34964" s="231"/>
    </row>
    <row r="34965" spans="2:16">
      <c r="B34965" s="351"/>
      <c r="C34965" s="398"/>
      <c r="D34965" s="399"/>
      <c r="E34965" s="400"/>
      <c r="G34965" s="401"/>
      <c r="H34965" s="401"/>
      <c r="I34965" s="401"/>
      <c r="J34965" s="194"/>
      <c r="K34965" s="194"/>
      <c r="L34965" s="195"/>
      <c r="M34965" s="196"/>
      <c r="N34965" s="197"/>
      <c r="O34965" s="197"/>
      <c r="P34965" s="231"/>
    </row>
    <row r="34966" spans="2:16">
      <c r="B34966" s="351"/>
      <c r="C34966" s="398"/>
      <c r="D34966" s="399"/>
      <c r="E34966" s="400"/>
      <c r="G34966" s="401"/>
      <c r="H34966" s="401"/>
      <c r="I34966" s="401"/>
      <c r="J34966" s="194"/>
      <c r="K34966" s="194"/>
      <c r="L34966" s="195"/>
      <c r="M34966" s="196"/>
      <c r="N34966" s="197"/>
      <c r="O34966" s="197"/>
      <c r="P34966" s="231"/>
    </row>
    <row r="34967" spans="2:16">
      <c r="B34967" s="351"/>
      <c r="C34967" s="398"/>
      <c r="D34967" s="399"/>
      <c r="E34967" s="400"/>
      <c r="G34967" s="401"/>
      <c r="H34967" s="401"/>
      <c r="I34967" s="401"/>
      <c r="J34967" s="194"/>
      <c r="K34967" s="194"/>
      <c r="L34967" s="195"/>
      <c r="M34967" s="196"/>
      <c r="N34967" s="197"/>
      <c r="O34967" s="197"/>
      <c r="P34967" s="231"/>
    </row>
    <row r="34968" spans="2:16">
      <c r="B34968" s="351"/>
      <c r="C34968" s="398"/>
      <c r="D34968" s="399"/>
      <c r="E34968" s="400"/>
      <c r="G34968" s="401"/>
      <c r="H34968" s="401"/>
      <c r="I34968" s="401"/>
      <c r="J34968" s="194"/>
      <c r="K34968" s="194"/>
      <c r="L34968" s="195"/>
      <c r="M34968" s="196"/>
      <c r="N34968" s="197"/>
      <c r="O34968" s="197"/>
      <c r="P34968" s="231"/>
    </row>
    <row r="34969" spans="2:16">
      <c r="B34969" s="351"/>
      <c r="C34969" s="398"/>
      <c r="D34969" s="399"/>
      <c r="E34969" s="400"/>
      <c r="G34969" s="401"/>
      <c r="H34969" s="401"/>
      <c r="I34969" s="401"/>
      <c r="J34969" s="194"/>
      <c r="K34969" s="194"/>
      <c r="L34969" s="195"/>
      <c r="M34969" s="196"/>
      <c r="N34969" s="197"/>
      <c r="O34969" s="197"/>
      <c r="P34969" s="231"/>
    </row>
    <row r="34970" spans="2:16">
      <c r="B34970" s="351"/>
      <c r="C34970" s="398"/>
      <c r="D34970" s="399"/>
      <c r="E34970" s="400"/>
      <c r="G34970" s="401"/>
      <c r="H34970" s="401"/>
      <c r="I34970" s="401"/>
      <c r="J34970" s="194"/>
      <c r="K34970" s="194"/>
      <c r="L34970" s="195"/>
      <c r="M34970" s="196"/>
      <c r="N34970" s="197"/>
      <c r="O34970" s="197"/>
      <c r="P34970" s="231"/>
    </row>
    <row r="34971" spans="2:16">
      <c r="B34971" s="351"/>
      <c r="C34971" s="398"/>
      <c r="D34971" s="399"/>
      <c r="E34971" s="400"/>
      <c r="G34971" s="401"/>
      <c r="H34971" s="401"/>
      <c r="I34971" s="401"/>
      <c r="J34971" s="194"/>
      <c r="K34971" s="194"/>
      <c r="L34971" s="195"/>
      <c r="M34971" s="196"/>
      <c r="N34971" s="197"/>
      <c r="O34971" s="197"/>
      <c r="P34971" s="231"/>
    </row>
    <row r="34972" spans="2:16">
      <c r="B34972" s="351"/>
      <c r="C34972" s="398"/>
      <c r="D34972" s="399"/>
      <c r="E34972" s="400"/>
      <c r="G34972" s="401"/>
      <c r="H34972" s="401"/>
      <c r="I34972" s="401"/>
      <c r="J34972" s="194"/>
      <c r="K34972" s="194"/>
      <c r="L34972" s="195"/>
      <c r="M34972" s="196"/>
      <c r="N34972" s="197"/>
      <c r="O34972" s="197"/>
      <c r="P34972" s="231"/>
    </row>
    <row r="34973" spans="2:16">
      <c r="B34973" s="351"/>
      <c r="C34973" s="398"/>
      <c r="D34973" s="399"/>
      <c r="E34973" s="400"/>
      <c r="G34973" s="401"/>
      <c r="H34973" s="401"/>
      <c r="I34973" s="401"/>
      <c r="J34973" s="194"/>
      <c r="K34973" s="194"/>
      <c r="L34973" s="195"/>
      <c r="M34973" s="196"/>
      <c r="N34973" s="197"/>
      <c r="O34973" s="197"/>
      <c r="P34973" s="231"/>
    </row>
    <row r="34974" spans="2:16">
      <c r="B34974" s="351"/>
      <c r="C34974" s="398"/>
      <c r="D34974" s="399"/>
      <c r="E34974" s="400"/>
      <c r="G34974" s="401"/>
      <c r="H34974" s="401"/>
      <c r="I34974" s="401"/>
      <c r="J34974" s="194"/>
      <c r="K34974" s="194"/>
      <c r="L34974" s="195"/>
      <c r="M34974" s="196"/>
      <c r="N34974" s="197"/>
      <c r="O34974" s="197"/>
      <c r="P34974" s="231"/>
    </row>
    <row r="34975" spans="2:16">
      <c r="B34975" s="351"/>
      <c r="C34975" s="398"/>
      <c r="D34975" s="399"/>
      <c r="E34975" s="400"/>
      <c r="G34975" s="401"/>
      <c r="H34975" s="401"/>
      <c r="I34975" s="401"/>
      <c r="J34975" s="194"/>
      <c r="K34975" s="194"/>
      <c r="L34975" s="195"/>
      <c r="M34975" s="196"/>
      <c r="N34975" s="197"/>
      <c r="O34975" s="197"/>
      <c r="P34975" s="231"/>
    </row>
    <row r="34976" spans="2:16">
      <c r="B34976" s="351"/>
      <c r="C34976" s="398"/>
      <c r="D34976" s="399"/>
      <c r="E34976" s="400"/>
      <c r="G34976" s="401"/>
      <c r="H34976" s="401"/>
      <c r="I34976" s="401"/>
      <c r="J34976" s="194"/>
      <c r="K34976" s="194"/>
      <c r="L34976" s="195"/>
      <c r="M34976" s="196"/>
      <c r="N34976" s="197"/>
      <c r="O34976" s="197"/>
      <c r="P34976" s="231"/>
    </row>
    <row r="34977" spans="2:16">
      <c r="B34977" s="351"/>
      <c r="C34977" s="398"/>
      <c r="D34977" s="399"/>
      <c r="E34977" s="400"/>
      <c r="G34977" s="401"/>
      <c r="H34977" s="401"/>
      <c r="I34977" s="401"/>
      <c r="J34977" s="194"/>
      <c r="K34977" s="194"/>
      <c r="L34977" s="195"/>
      <c r="M34977" s="196"/>
      <c r="N34977" s="197"/>
      <c r="O34977" s="197"/>
      <c r="P34977" s="231"/>
    </row>
    <row r="34978" spans="2:16">
      <c r="B34978" s="351"/>
      <c r="C34978" s="398"/>
      <c r="D34978" s="399"/>
      <c r="E34978" s="400"/>
      <c r="G34978" s="401"/>
      <c r="H34978" s="401"/>
      <c r="I34978" s="401"/>
      <c r="J34978" s="194"/>
      <c r="K34978" s="194"/>
      <c r="L34978" s="195"/>
      <c r="M34978" s="196"/>
      <c r="N34978" s="197"/>
      <c r="O34978" s="197"/>
      <c r="P34978" s="231"/>
    </row>
    <row r="34979" spans="2:16">
      <c r="B34979" s="351"/>
      <c r="C34979" s="398"/>
      <c r="D34979" s="399"/>
      <c r="E34979" s="400"/>
      <c r="G34979" s="401"/>
      <c r="H34979" s="401"/>
      <c r="I34979" s="401"/>
      <c r="J34979" s="194"/>
      <c r="K34979" s="194"/>
      <c r="L34979" s="195"/>
      <c r="M34979" s="196"/>
      <c r="N34979" s="197"/>
      <c r="O34979" s="197"/>
      <c r="P34979" s="231"/>
    </row>
    <row r="34980" spans="2:16">
      <c r="B34980" s="351"/>
      <c r="C34980" s="398"/>
      <c r="D34980" s="399"/>
      <c r="E34980" s="400"/>
      <c r="G34980" s="401"/>
      <c r="H34980" s="401"/>
      <c r="I34980" s="401"/>
      <c r="J34980" s="194"/>
      <c r="K34980" s="194"/>
      <c r="L34980" s="195"/>
      <c r="M34980" s="196"/>
      <c r="N34980" s="197"/>
      <c r="O34980" s="197"/>
      <c r="P34980" s="231"/>
    </row>
    <row r="34981" spans="2:16">
      <c r="B34981" s="351"/>
      <c r="C34981" s="398"/>
      <c r="D34981" s="399"/>
      <c r="E34981" s="400"/>
      <c r="G34981" s="401"/>
      <c r="H34981" s="401"/>
      <c r="I34981" s="401"/>
      <c r="J34981" s="194"/>
      <c r="K34981" s="194"/>
      <c r="L34981" s="195"/>
      <c r="M34981" s="196"/>
      <c r="N34981" s="197"/>
      <c r="O34981" s="197"/>
      <c r="P34981" s="231"/>
    </row>
    <row r="34982" spans="2:16">
      <c r="B34982" s="351"/>
      <c r="C34982" s="398"/>
      <c r="D34982" s="399"/>
      <c r="E34982" s="400"/>
      <c r="G34982" s="401"/>
      <c r="H34982" s="401"/>
      <c r="I34982" s="401"/>
      <c r="J34982" s="194"/>
      <c r="K34982" s="194"/>
      <c r="L34982" s="195"/>
      <c r="M34982" s="196"/>
      <c r="N34982" s="197"/>
      <c r="O34982" s="197"/>
      <c r="P34982" s="231"/>
    </row>
    <row r="34983" spans="2:16">
      <c r="B34983" s="351"/>
      <c r="C34983" s="398"/>
      <c r="D34983" s="399"/>
      <c r="E34983" s="400"/>
      <c r="G34983" s="401"/>
      <c r="H34983" s="401"/>
      <c r="I34983" s="401"/>
      <c r="J34983" s="194"/>
      <c r="K34983" s="194"/>
      <c r="L34983" s="195"/>
      <c r="M34983" s="196"/>
      <c r="N34983" s="197"/>
      <c r="O34983" s="197"/>
      <c r="P34983" s="231"/>
    </row>
    <row r="34984" spans="2:16">
      <c r="B34984" s="351"/>
      <c r="C34984" s="398"/>
      <c r="D34984" s="399"/>
      <c r="E34984" s="400"/>
      <c r="G34984" s="401"/>
      <c r="H34984" s="401"/>
      <c r="I34984" s="401"/>
      <c r="J34984" s="194"/>
      <c r="K34984" s="194"/>
      <c r="L34984" s="195"/>
      <c r="M34984" s="196"/>
      <c r="N34984" s="197"/>
      <c r="O34984" s="197"/>
      <c r="P34984" s="231"/>
    </row>
    <row r="34985" spans="2:16">
      <c r="B34985" s="351"/>
      <c r="C34985" s="398"/>
      <c r="D34985" s="399"/>
      <c r="E34985" s="400"/>
      <c r="G34985" s="401"/>
      <c r="H34985" s="401"/>
      <c r="I34985" s="401"/>
      <c r="J34985" s="194"/>
      <c r="K34985" s="194"/>
      <c r="L34985" s="195"/>
      <c r="M34985" s="196"/>
      <c r="N34985" s="197"/>
      <c r="O34985" s="197"/>
      <c r="P34985" s="231"/>
    </row>
    <row r="34986" spans="2:16">
      <c r="B34986" s="351"/>
      <c r="C34986" s="398"/>
      <c r="D34986" s="399"/>
      <c r="E34986" s="400"/>
      <c r="G34986" s="401"/>
      <c r="H34986" s="401"/>
      <c r="I34986" s="401"/>
      <c r="J34986" s="194"/>
      <c r="K34986" s="194"/>
      <c r="L34986" s="195"/>
      <c r="M34986" s="196"/>
      <c r="N34986" s="197"/>
      <c r="O34986" s="197"/>
      <c r="P34986" s="231"/>
    </row>
    <row r="34987" spans="2:16">
      <c r="B34987" s="351"/>
      <c r="C34987" s="398"/>
      <c r="D34987" s="399"/>
      <c r="E34987" s="400"/>
      <c r="G34987" s="401"/>
      <c r="H34987" s="401"/>
      <c r="I34987" s="401"/>
      <c r="J34987" s="194"/>
      <c r="K34987" s="194"/>
      <c r="L34987" s="195"/>
      <c r="M34987" s="196"/>
      <c r="N34987" s="197"/>
      <c r="O34987" s="197"/>
      <c r="P34987" s="231"/>
    </row>
    <row r="34988" spans="2:16">
      <c r="B34988" s="351"/>
      <c r="C34988" s="398"/>
      <c r="D34988" s="399"/>
      <c r="E34988" s="400"/>
      <c r="G34988" s="401"/>
      <c r="H34988" s="401"/>
      <c r="I34988" s="401"/>
      <c r="J34988" s="194"/>
      <c r="K34988" s="194"/>
      <c r="L34988" s="195"/>
      <c r="M34988" s="196"/>
      <c r="N34988" s="197"/>
      <c r="O34988" s="197"/>
      <c r="P34988" s="231"/>
    </row>
    <row r="34989" spans="2:16">
      <c r="B34989" s="351"/>
      <c r="C34989" s="398"/>
      <c r="D34989" s="399"/>
      <c r="E34989" s="400"/>
      <c r="G34989" s="401"/>
      <c r="H34989" s="401"/>
      <c r="I34989" s="401"/>
      <c r="J34989" s="194"/>
      <c r="K34989" s="194"/>
      <c r="L34989" s="195"/>
      <c r="M34989" s="196"/>
      <c r="N34989" s="197"/>
      <c r="O34989" s="197"/>
      <c r="P34989" s="231"/>
    </row>
    <row r="34990" spans="2:16">
      <c r="B34990" s="351"/>
      <c r="C34990" s="398"/>
      <c r="D34990" s="399"/>
      <c r="E34990" s="400"/>
      <c r="G34990" s="401"/>
      <c r="H34990" s="401"/>
      <c r="I34990" s="401"/>
      <c r="J34990" s="194"/>
      <c r="K34990" s="194"/>
      <c r="L34990" s="195"/>
      <c r="M34990" s="196"/>
      <c r="N34990" s="197"/>
      <c r="O34990" s="197"/>
      <c r="P34990" s="231"/>
    </row>
    <row r="34991" spans="2:16">
      <c r="B34991" s="351"/>
      <c r="C34991" s="398"/>
      <c r="D34991" s="399"/>
      <c r="E34991" s="400"/>
      <c r="G34991" s="401"/>
      <c r="H34991" s="401"/>
      <c r="I34991" s="401"/>
      <c r="J34991" s="194"/>
      <c r="K34991" s="194"/>
      <c r="L34991" s="195"/>
      <c r="M34991" s="196"/>
      <c r="N34991" s="197"/>
      <c r="O34991" s="197"/>
      <c r="P34991" s="231"/>
    </row>
    <row r="34992" spans="2:16">
      <c r="B34992" s="351"/>
      <c r="C34992" s="398"/>
      <c r="D34992" s="399"/>
      <c r="E34992" s="400"/>
      <c r="G34992" s="401"/>
      <c r="H34992" s="401"/>
      <c r="I34992" s="401"/>
      <c r="J34992" s="194"/>
      <c r="K34992" s="194"/>
      <c r="L34992" s="195"/>
      <c r="M34992" s="196"/>
      <c r="N34992" s="197"/>
      <c r="O34992" s="197"/>
      <c r="P34992" s="231"/>
    </row>
    <row r="34993" spans="2:16">
      <c r="B34993" s="351"/>
      <c r="C34993" s="398"/>
      <c r="D34993" s="399"/>
      <c r="E34993" s="400"/>
      <c r="G34993" s="401"/>
      <c r="H34993" s="401"/>
      <c r="I34993" s="401"/>
      <c r="J34993" s="194"/>
      <c r="K34993" s="194"/>
      <c r="L34993" s="195"/>
      <c r="M34993" s="196"/>
      <c r="N34993" s="197"/>
      <c r="O34993" s="197"/>
      <c r="P34993" s="231"/>
    </row>
    <row r="34994" spans="2:16">
      <c r="B34994" s="351"/>
      <c r="C34994" s="398"/>
      <c r="D34994" s="399"/>
      <c r="E34994" s="400"/>
      <c r="G34994" s="401"/>
      <c r="H34994" s="401"/>
      <c r="I34994" s="401"/>
      <c r="J34994" s="194"/>
      <c r="K34994" s="194"/>
      <c r="L34994" s="195"/>
      <c r="M34994" s="196"/>
      <c r="N34994" s="197"/>
      <c r="O34994" s="197"/>
      <c r="P34994" s="231"/>
    </row>
    <row r="34995" spans="2:16">
      <c r="B34995" s="351"/>
      <c r="C34995" s="398"/>
      <c r="D34995" s="399"/>
      <c r="E34995" s="400"/>
      <c r="G34995" s="401"/>
      <c r="H34995" s="401"/>
      <c r="I34995" s="401"/>
      <c r="J34995" s="194"/>
      <c r="K34995" s="194"/>
      <c r="L34995" s="195"/>
      <c r="M34995" s="196"/>
      <c r="N34995" s="197"/>
      <c r="O34995" s="197"/>
      <c r="P34995" s="231"/>
    </row>
    <row r="34996" spans="2:16">
      <c r="B34996" s="351"/>
      <c r="C34996" s="398"/>
      <c r="D34996" s="399"/>
      <c r="E34996" s="400"/>
      <c r="G34996" s="401"/>
      <c r="H34996" s="401"/>
      <c r="I34996" s="401"/>
      <c r="J34996" s="194"/>
      <c r="K34996" s="194"/>
      <c r="L34996" s="195"/>
      <c r="M34996" s="196"/>
      <c r="N34996" s="197"/>
      <c r="O34996" s="197"/>
      <c r="P34996" s="231"/>
    </row>
    <row r="34997" spans="2:16">
      <c r="B34997" s="351"/>
      <c r="C34997" s="398"/>
      <c r="D34997" s="399"/>
      <c r="E34997" s="400"/>
      <c r="G34997" s="401"/>
      <c r="H34997" s="401"/>
      <c r="I34997" s="401"/>
      <c r="J34997" s="194"/>
      <c r="K34997" s="194"/>
      <c r="L34997" s="195"/>
      <c r="M34997" s="196"/>
      <c r="N34997" s="197"/>
      <c r="O34997" s="197"/>
      <c r="P34997" s="231"/>
    </row>
    <row r="34998" spans="2:16">
      <c r="B34998" s="351"/>
      <c r="C34998" s="398"/>
      <c r="D34998" s="399"/>
      <c r="E34998" s="400"/>
      <c r="G34998" s="401"/>
      <c r="H34998" s="401"/>
      <c r="I34998" s="401"/>
      <c r="J34998" s="194"/>
      <c r="K34998" s="194"/>
      <c r="L34998" s="195"/>
      <c r="M34998" s="196"/>
      <c r="N34998" s="197"/>
      <c r="O34998" s="197"/>
      <c r="P34998" s="231"/>
    </row>
    <row r="34999" spans="2:16">
      <c r="B34999" s="351"/>
      <c r="C34999" s="398"/>
      <c r="D34999" s="399"/>
      <c r="E34999" s="400"/>
      <c r="G34999" s="401"/>
      <c r="H34999" s="401"/>
      <c r="I34999" s="401"/>
      <c r="J34999" s="194"/>
      <c r="K34999" s="194"/>
      <c r="L34999" s="195"/>
      <c r="M34999" s="196"/>
      <c r="N34999" s="197"/>
      <c r="O34999" s="197"/>
      <c r="P34999" s="231"/>
    </row>
    <row r="35000" spans="2:16">
      <c r="B35000" s="351"/>
      <c r="C35000" s="398"/>
      <c r="D35000" s="399"/>
      <c r="E35000" s="400"/>
      <c r="G35000" s="401"/>
      <c r="H35000" s="401"/>
      <c r="I35000" s="401"/>
      <c r="J35000" s="194"/>
      <c r="K35000" s="194"/>
      <c r="L35000" s="195"/>
      <c r="M35000" s="196"/>
      <c r="N35000" s="197"/>
      <c r="O35000" s="197"/>
      <c r="P35000" s="231"/>
    </row>
    <row r="35001" spans="2:16">
      <c r="B35001" s="351"/>
      <c r="C35001" s="398"/>
      <c r="D35001" s="399"/>
      <c r="E35001" s="400"/>
      <c r="G35001" s="401"/>
      <c r="H35001" s="401"/>
      <c r="I35001" s="401"/>
      <c r="J35001" s="194"/>
      <c r="K35001" s="194"/>
      <c r="L35001" s="195"/>
      <c r="M35001" s="196"/>
      <c r="N35001" s="197"/>
      <c r="O35001" s="197"/>
      <c r="P35001" s="231"/>
    </row>
    <row r="35002" spans="2:16">
      <c r="B35002" s="351"/>
      <c r="C35002" s="398"/>
      <c r="D35002" s="399"/>
      <c r="E35002" s="400"/>
      <c r="G35002" s="401"/>
      <c r="H35002" s="401"/>
      <c r="I35002" s="401"/>
      <c r="J35002" s="194"/>
      <c r="K35002" s="194"/>
      <c r="L35002" s="195"/>
      <c r="M35002" s="196"/>
      <c r="N35002" s="197"/>
      <c r="O35002" s="197"/>
      <c r="P35002" s="231"/>
    </row>
    <row r="35003" spans="2:16">
      <c r="B35003" s="351"/>
      <c r="C35003" s="398"/>
      <c r="D35003" s="399"/>
      <c r="E35003" s="400"/>
      <c r="G35003" s="401"/>
      <c r="H35003" s="401"/>
      <c r="I35003" s="401"/>
      <c r="J35003" s="194"/>
      <c r="K35003" s="194"/>
      <c r="L35003" s="195"/>
      <c r="M35003" s="196"/>
      <c r="N35003" s="197"/>
      <c r="O35003" s="197"/>
      <c r="P35003" s="231"/>
    </row>
    <row r="35004" spans="2:16">
      <c r="B35004" s="351"/>
      <c r="C35004" s="398"/>
      <c r="D35004" s="399"/>
      <c r="E35004" s="400"/>
      <c r="G35004" s="401"/>
      <c r="H35004" s="401"/>
      <c r="I35004" s="401"/>
      <c r="J35004" s="194"/>
      <c r="K35004" s="194"/>
      <c r="L35004" s="195"/>
      <c r="M35004" s="196"/>
      <c r="N35004" s="197"/>
      <c r="O35004" s="197"/>
      <c r="P35004" s="231"/>
    </row>
    <row r="35005" spans="2:16">
      <c r="B35005" s="351"/>
      <c r="C35005" s="398"/>
      <c r="D35005" s="399"/>
      <c r="E35005" s="400"/>
      <c r="G35005" s="401"/>
      <c r="H35005" s="401"/>
      <c r="I35005" s="401"/>
      <c r="J35005" s="194"/>
      <c r="K35005" s="194"/>
      <c r="L35005" s="195"/>
      <c r="M35005" s="196"/>
      <c r="N35005" s="197"/>
      <c r="O35005" s="197"/>
      <c r="P35005" s="231"/>
    </row>
    <row r="35006" spans="2:16">
      <c r="B35006" s="351"/>
      <c r="C35006" s="398"/>
      <c r="D35006" s="399"/>
      <c r="E35006" s="400"/>
      <c r="G35006" s="401"/>
      <c r="H35006" s="401"/>
      <c r="I35006" s="401"/>
      <c r="J35006" s="194"/>
      <c r="K35006" s="194"/>
      <c r="L35006" s="195"/>
      <c r="M35006" s="196"/>
      <c r="N35006" s="197"/>
      <c r="O35006" s="197"/>
      <c r="P35006" s="231"/>
    </row>
    <row r="35007" spans="2:16">
      <c r="B35007" s="351"/>
      <c r="C35007" s="398"/>
      <c r="D35007" s="399"/>
      <c r="E35007" s="400"/>
      <c r="G35007" s="401"/>
      <c r="H35007" s="401"/>
      <c r="I35007" s="401"/>
      <c r="J35007" s="194"/>
      <c r="K35007" s="194"/>
      <c r="L35007" s="195"/>
      <c r="M35007" s="196"/>
      <c r="N35007" s="197"/>
      <c r="O35007" s="197"/>
      <c r="P35007" s="231"/>
    </row>
    <row r="35008" spans="2:16">
      <c r="B35008" s="351"/>
      <c r="C35008" s="398"/>
      <c r="D35008" s="399"/>
      <c r="E35008" s="400"/>
      <c r="G35008" s="401"/>
      <c r="H35008" s="401"/>
      <c r="I35008" s="401"/>
      <c r="J35008" s="194"/>
      <c r="K35008" s="194"/>
      <c r="L35008" s="195"/>
      <c r="M35008" s="196"/>
      <c r="N35008" s="197"/>
      <c r="O35008" s="197"/>
      <c r="P35008" s="231"/>
    </row>
    <row r="35009" spans="2:16">
      <c r="B35009" s="351"/>
      <c r="C35009" s="398"/>
      <c r="D35009" s="399"/>
      <c r="E35009" s="400"/>
      <c r="G35009" s="401"/>
      <c r="H35009" s="401"/>
      <c r="I35009" s="401"/>
      <c r="J35009" s="194"/>
      <c r="K35009" s="194"/>
      <c r="L35009" s="195"/>
      <c r="M35009" s="196"/>
      <c r="N35009" s="197"/>
      <c r="O35009" s="197"/>
      <c r="P35009" s="231"/>
    </row>
    <row r="35010" spans="2:16">
      <c r="B35010" s="351"/>
      <c r="C35010" s="398"/>
      <c r="D35010" s="399"/>
      <c r="E35010" s="400"/>
      <c r="G35010" s="401"/>
      <c r="H35010" s="401"/>
      <c r="I35010" s="401"/>
      <c r="J35010" s="194"/>
      <c r="K35010" s="194"/>
      <c r="L35010" s="195"/>
      <c r="M35010" s="196"/>
      <c r="N35010" s="197"/>
      <c r="O35010" s="197"/>
      <c r="P35010" s="231"/>
    </row>
    <row r="35011" spans="2:16">
      <c r="B35011" s="351"/>
      <c r="C35011" s="398"/>
      <c r="D35011" s="399"/>
      <c r="E35011" s="400"/>
      <c r="G35011" s="401"/>
      <c r="H35011" s="401"/>
      <c r="I35011" s="401"/>
      <c r="J35011" s="194"/>
      <c r="K35011" s="194"/>
      <c r="L35011" s="195"/>
      <c r="M35011" s="196"/>
      <c r="N35011" s="197"/>
      <c r="O35011" s="197"/>
      <c r="P35011" s="231"/>
    </row>
    <row r="35012" spans="2:16">
      <c r="B35012" s="351"/>
      <c r="C35012" s="398"/>
      <c r="D35012" s="399"/>
      <c r="E35012" s="400"/>
      <c r="G35012" s="401"/>
      <c r="H35012" s="401"/>
      <c r="I35012" s="401"/>
      <c r="J35012" s="194"/>
      <c r="K35012" s="194"/>
      <c r="L35012" s="195"/>
      <c r="M35012" s="196"/>
      <c r="N35012" s="197"/>
      <c r="O35012" s="197"/>
      <c r="P35012" s="231"/>
    </row>
    <row r="35013" spans="2:16">
      <c r="B35013" s="351"/>
      <c r="C35013" s="398"/>
      <c r="D35013" s="399"/>
      <c r="E35013" s="400"/>
      <c r="G35013" s="401"/>
      <c r="H35013" s="401"/>
      <c r="I35013" s="401"/>
      <c r="J35013" s="194"/>
      <c r="K35013" s="194"/>
      <c r="L35013" s="195"/>
      <c r="M35013" s="196"/>
      <c r="N35013" s="197"/>
      <c r="O35013" s="197"/>
      <c r="P35013" s="231"/>
    </row>
    <row r="35014" spans="2:16">
      <c r="B35014" s="351"/>
      <c r="C35014" s="398"/>
      <c r="D35014" s="399"/>
      <c r="E35014" s="400"/>
      <c r="G35014" s="401"/>
      <c r="H35014" s="401"/>
      <c r="I35014" s="401"/>
      <c r="J35014" s="194"/>
      <c r="K35014" s="194"/>
      <c r="L35014" s="195"/>
      <c r="M35014" s="196"/>
      <c r="N35014" s="197"/>
      <c r="O35014" s="197"/>
      <c r="P35014" s="231"/>
    </row>
    <row r="35015" spans="2:16">
      <c r="B35015" s="351"/>
      <c r="C35015" s="398"/>
      <c r="D35015" s="399"/>
      <c r="E35015" s="400"/>
      <c r="G35015" s="401"/>
      <c r="H35015" s="401"/>
      <c r="I35015" s="401"/>
      <c r="J35015" s="194"/>
      <c r="K35015" s="194"/>
      <c r="L35015" s="195"/>
      <c r="M35015" s="196"/>
      <c r="N35015" s="197"/>
      <c r="O35015" s="197"/>
      <c r="P35015" s="231"/>
    </row>
    <row r="35016" spans="2:16">
      <c r="B35016" s="351"/>
      <c r="C35016" s="398"/>
      <c r="D35016" s="399"/>
      <c r="E35016" s="400"/>
      <c r="G35016" s="401"/>
      <c r="H35016" s="401"/>
      <c r="I35016" s="401"/>
      <c r="J35016" s="194"/>
      <c r="K35016" s="194"/>
      <c r="L35016" s="195"/>
      <c r="M35016" s="196"/>
      <c r="N35016" s="197"/>
      <c r="O35016" s="197"/>
      <c r="P35016" s="231"/>
    </row>
    <row r="35017" spans="2:16">
      <c r="B35017" s="351"/>
      <c r="C35017" s="398"/>
      <c r="D35017" s="399"/>
      <c r="E35017" s="400"/>
      <c r="G35017" s="401"/>
      <c r="H35017" s="401"/>
      <c r="I35017" s="401"/>
      <c r="J35017" s="194"/>
      <c r="K35017" s="194"/>
      <c r="L35017" s="195"/>
      <c r="M35017" s="196"/>
      <c r="N35017" s="197"/>
      <c r="O35017" s="197"/>
      <c r="P35017" s="231"/>
    </row>
    <row r="35018" spans="2:16">
      <c r="B35018" s="351"/>
      <c r="C35018" s="398"/>
      <c r="D35018" s="399"/>
      <c r="E35018" s="400"/>
      <c r="G35018" s="401"/>
      <c r="H35018" s="401"/>
      <c r="I35018" s="401"/>
      <c r="J35018" s="194"/>
      <c r="K35018" s="194"/>
      <c r="L35018" s="195"/>
      <c r="M35018" s="196"/>
      <c r="N35018" s="197"/>
      <c r="O35018" s="197"/>
      <c r="P35018" s="231"/>
    </row>
    <row r="35019" spans="2:16">
      <c r="B35019" s="351"/>
      <c r="C35019" s="398"/>
      <c r="D35019" s="399"/>
      <c r="E35019" s="400"/>
      <c r="G35019" s="401"/>
      <c r="H35019" s="401"/>
      <c r="I35019" s="401"/>
      <c r="J35019" s="194"/>
      <c r="K35019" s="194"/>
      <c r="L35019" s="195"/>
      <c r="M35019" s="196"/>
      <c r="N35019" s="197"/>
      <c r="O35019" s="197"/>
      <c r="P35019" s="231"/>
    </row>
    <row r="35020" spans="2:16">
      <c r="B35020" s="351"/>
      <c r="C35020" s="398"/>
      <c r="D35020" s="399"/>
      <c r="E35020" s="400"/>
      <c r="G35020" s="401"/>
      <c r="H35020" s="401"/>
      <c r="I35020" s="401"/>
      <c r="J35020" s="194"/>
      <c r="K35020" s="194"/>
      <c r="L35020" s="195"/>
      <c r="M35020" s="196"/>
      <c r="N35020" s="197"/>
      <c r="O35020" s="197"/>
      <c r="P35020" s="231"/>
    </row>
    <row r="35021" spans="2:16">
      <c r="B35021" s="351"/>
      <c r="C35021" s="398"/>
      <c r="D35021" s="399"/>
      <c r="E35021" s="400"/>
      <c r="G35021" s="401"/>
      <c r="H35021" s="401"/>
      <c r="I35021" s="401"/>
      <c r="J35021" s="194"/>
      <c r="K35021" s="194"/>
      <c r="L35021" s="195"/>
      <c r="M35021" s="196"/>
      <c r="N35021" s="197"/>
      <c r="O35021" s="197"/>
      <c r="P35021" s="231"/>
    </row>
    <row r="35022" spans="2:16">
      <c r="B35022" s="351"/>
      <c r="C35022" s="398"/>
      <c r="D35022" s="399"/>
      <c r="E35022" s="400"/>
      <c r="G35022" s="401"/>
      <c r="H35022" s="401"/>
      <c r="I35022" s="401"/>
      <c r="J35022" s="194"/>
      <c r="K35022" s="194"/>
      <c r="L35022" s="195"/>
      <c r="M35022" s="196"/>
      <c r="N35022" s="197"/>
      <c r="O35022" s="197"/>
      <c r="P35022" s="231"/>
    </row>
    <row r="35023" spans="2:16">
      <c r="B35023" s="351"/>
      <c r="C35023" s="398"/>
      <c r="D35023" s="399"/>
      <c r="E35023" s="400"/>
      <c r="G35023" s="401"/>
      <c r="H35023" s="401"/>
      <c r="I35023" s="401"/>
      <c r="J35023" s="194"/>
      <c r="K35023" s="194"/>
      <c r="L35023" s="195"/>
      <c r="M35023" s="196"/>
      <c r="N35023" s="197"/>
      <c r="O35023" s="197"/>
      <c r="P35023" s="231"/>
    </row>
    <row r="35024" spans="2:16">
      <c r="B35024" s="351"/>
      <c r="C35024" s="398"/>
      <c r="D35024" s="399"/>
      <c r="E35024" s="400"/>
      <c r="G35024" s="401"/>
      <c r="H35024" s="401"/>
      <c r="I35024" s="401"/>
      <c r="J35024" s="194"/>
      <c r="K35024" s="194"/>
      <c r="L35024" s="195"/>
      <c r="M35024" s="196"/>
      <c r="N35024" s="197"/>
      <c r="O35024" s="197"/>
      <c r="P35024" s="231"/>
    </row>
    <row r="35025" spans="1:16">
      <c r="B35025" s="351"/>
      <c r="C35025" s="398"/>
      <c r="D35025" s="399"/>
      <c r="E35025" s="400"/>
      <c r="G35025" s="401"/>
      <c r="H35025" s="401"/>
      <c r="I35025" s="401"/>
      <c r="J35025" s="194"/>
      <c r="K35025" s="194"/>
      <c r="L35025" s="195"/>
      <c r="M35025" s="196"/>
      <c r="N35025" s="197"/>
      <c r="O35025" s="197"/>
      <c r="P35025" s="231"/>
    </row>
    <row r="35026" spans="1:16">
      <c r="B35026" s="351"/>
      <c r="C35026" s="398"/>
      <c r="D35026" s="399"/>
      <c r="E35026" s="400"/>
      <c r="G35026" s="401"/>
      <c r="H35026" s="401"/>
      <c r="I35026" s="401"/>
      <c r="J35026" s="194"/>
      <c r="K35026" s="194"/>
      <c r="L35026" s="195"/>
      <c r="M35026" s="196"/>
      <c r="N35026" s="197"/>
      <c r="O35026" s="197"/>
      <c r="P35026" s="231"/>
    </row>
    <row r="35027" spans="1:16">
      <c r="B35027" s="351"/>
      <c r="C35027" s="398"/>
      <c r="D35027" s="399"/>
      <c r="E35027" s="400"/>
      <c r="G35027" s="401"/>
      <c r="H35027" s="401"/>
      <c r="I35027" s="401"/>
      <c r="J35027" s="194"/>
      <c r="K35027" s="194"/>
      <c r="L35027" s="195"/>
      <c r="M35027" s="196"/>
      <c r="N35027" s="197"/>
      <c r="O35027" s="197"/>
      <c r="P35027" s="231"/>
    </row>
    <row r="35028" spans="1:16">
      <c r="B35028" s="351"/>
      <c r="C35028" s="398"/>
      <c r="D35028" s="399"/>
      <c r="E35028" s="400"/>
      <c r="G35028" s="401"/>
      <c r="H35028" s="401"/>
      <c r="I35028" s="401"/>
      <c r="J35028" s="194"/>
      <c r="K35028" s="194"/>
      <c r="L35028" s="195"/>
      <c r="M35028" s="196"/>
      <c r="N35028" s="197"/>
      <c r="O35028" s="197"/>
      <c r="P35028" s="231"/>
    </row>
    <row r="35029" spans="1:16">
      <c r="B35029" s="351"/>
      <c r="C35029" s="398"/>
      <c r="D35029" s="399"/>
      <c r="E35029" s="400"/>
      <c r="G35029" s="401"/>
      <c r="H35029" s="401"/>
      <c r="I35029" s="401"/>
      <c r="J35029" s="194"/>
      <c r="K35029" s="194"/>
      <c r="L35029" s="195"/>
      <c r="M35029" s="196"/>
      <c r="N35029" s="197"/>
      <c r="O35029" s="197"/>
      <c r="P35029" s="231"/>
    </row>
    <row r="35030" spans="1:16">
      <c r="B35030" s="351"/>
      <c r="C35030" s="398"/>
      <c r="D35030" s="399"/>
      <c r="E35030" s="400"/>
      <c r="G35030" s="401"/>
      <c r="H35030" s="401"/>
      <c r="I35030" s="401"/>
      <c r="J35030" s="194"/>
      <c r="K35030" s="194"/>
      <c r="L35030" s="195"/>
      <c r="M35030" s="196"/>
      <c r="N35030" s="197"/>
      <c r="O35030" s="197"/>
      <c r="P35030" s="231"/>
    </row>
    <row r="35031" spans="1:16">
      <c r="B35031" s="402"/>
      <c r="C35031" s="398"/>
      <c r="D35031" s="404"/>
      <c r="E35031" s="405"/>
      <c r="G35031" s="406"/>
      <c r="H35031" s="406"/>
      <c r="I35031" s="406"/>
      <c r="J35031" s="194"/>
      <c r="K35031" s="194"/>
      <c r="L35031" s="195"/>
      <c r="M35031" s="196"/>
      <c r="N35031" s="197"/>
      <c r="O35031" s="197"/>
      <c r="P35031" s="221"/>
    </row>
    <row r="35032" spans="1:16">
      <c r="A35032" s="425"/>
      <c r="B35032" s="426"/>
      <c r="C35032" s="427"/>
      <c r="D35032" s="428"/>
      <c r="E35032" s="429"/>
      <c r="F35032" s="425"/>
      <c r="G35032" s="430"/>
      <c r="H35032" s="430"/>
      <c r="I35032" s="430"/>
      <c r="J35032" s="357"/>
      <c r="K35032" s="357"/>
      <c r="L35032" s="358"/>
      <c r="M35032" s="359"/>
      <c r="N35032" s="360"/>
      <c r="O35032" s="360"/>
      <c r="P35032" s="361"/>
    </row>
    <row r="35033" spans="1:16">
      <c r="A35033" s="425"/>
      <c r="B35033" s="426"/>
      <c r="C35033" s="427"/>
      <c r="D35033" s="428"/>
      <c r="E35033" s="429"/>
      <c r="F35033" s="425"/>
      <c r="G35033" s="430"/>
      <c r="H35033" s="430"/>
      <c r="I35033" s="430"/>
      <c r="J35033" s="357"/>
      <c r="K35033" s="357"/>
      <c r="L35033" s="358"/>
      <c r="M35033" s="359"/>
      <c r="N35033" s="360"/>
      <c r="O35033" s="360"/>
      <c r="P35033" s="361"/>
    </row>
    <row r="35034" spans="1:16">
      <c r="A35034" s="425"/>
      <c r="B35034" s="426"/>
      <c r="C35034" s="427"/>
      <c r="D35034" s="428"/>
      <c r="E35034" s="429"/>
      <c r="F35034" s="425"/>
      <c r="G35034" s="430"/>
      <c r="H35034" s="430"/>
      <c r="I35034" s="430"/>
      <c r="J35034" s="357"/>
      <c r="K35034" s="357"/>
      <c r="L35034" s="358"/>
      <c r="M35034" s="359"/>
      <c r="N35034" s="360"/>
      <c r="O35034" s="360"/>
      <c r="P35034" s="361"/>
    </row>
    <row r="35035" spans="1:16">
      <c r="A35035" s="425"/>
      <c r="B35035" s="426"/>
      <c r="C35035" s="427"/>
      <c r="D35035" s="428"/>
      <c r="E35035" s="429"/>
      <c r="F35035" s="425"/>
      <c r="G35035" s="430"/>
      <c r="H35035" s="430"/>
      <c r="I35035" s="430"/>
      <c r="J35035" s="357"/>
      <c r="K35035" s="357"/>
      <c r="L35035" s="358"/>
      <c r="M35035" s="359"/>
      <c r="N35035" s="360"/>
      <c r="O35035" s="360"/>
      <c r="P35035" s="361"/>
    </row>
    <row r="35036" spans="1:16">
      <c r="A35036" s="425"/>
      <c r="B35036" s="426"/>
      <c r="C35036" s="427"/>
      <c r="D35036" s="428"/>
      <c r="E35036" s="429"/>
      <c r="F35036" s="425"/>
      <c r="G35036" s="430"/>
      <c r="H35036" s="430"/>
      <c r="I35036" s="430"/>
      <c r="J35036" s="357"/>
      <c r="K35036" s="357"/>
      <c r="L35036" s="358"/>
      <c r="M35036" s="359"/>
      <c r="N35036" s="360"/>
      <c r="O35036" s="360"/>
      <c r="P35036" s="361"/>
    </row>
    <row r="35037" spans="1:16">
      <c r="A35037" s="425"/>
      <c r="B35037" s="426"/>
      <c r="C35037" s="427"/>
      <c r="D35037" s="428"/>
      <c r="E35037" s="429"/>
      <c r="F35037" s="425"/>
      <c r="G35037" s="430"/>
      <c r="H35037" s="430"/>
      <c r="I35037" s="430"/>
      <c r="J35037" s="357"/>
      <c r="K35037" s="357"/>
      <c r="L35037" s="358"/>
      <c r="M35037" s="359"/>
      <c r="N35037" s="360"/>
      <c r="O35037" s="360"/>
      <c r="P35037" s="361"/>
    </row>
    <row r="35038" spans="1:16">
      <c r="A35038" s="425"/>
      <c r="B35038" s="426"/>
      <c r="C35038" s="427"/>
      <c r="D35038" s="428"/>
      <c r="E35038" s="429"/>
      <c r="F35038" s="425"/>
      <c r="G35038" s="430"/>
      <c r="H35038" s="430"/>
      <c r="I35038" s="430"/>
      <c r="J35038" s="357"/>
      <c r="K35038" s="357"/>
      <c r="L35038" s="358"/>
      <c r="M35038" s="359"/>
      <c r="N35038" s="360"/>
      <c r="O35038" s="360"/>
      <c r="P35038" s="361"/>
    </row>
    <row r="35039" spans="1:16">
      <c r="A35039" s="425"/>
      <c r="B35039" s="426"/>
      <c r="C35039" s="427"/>
      <c r="D35039" s="428"/>
      <c r="E35039" s="429"/>
      <c r="F35039" s="425"/>
      <c r="G35039" s="430"/>
      <c r="H35039" s="430"/>
      <c r="I35039" s="430"/>
      <c r="J35039" s="357"/>
      <c r="K35039" s="357"/>
      <c r="L35039" s="358"/>
      <c r="M35039" s="359"/>
      <c r="N35039" s="360"/>
      <c r="O35039" s="360"/>
      <c r="P35039" s="361"/>
    </row>
    <row r="35040" spans="1:16">
      <c r="A35040" s="425"/>
      <c r="B35040" s="426"/>
      <c r="C35040" s="427"/>
      <c r="D35040" s="428"/>
      <c r="E35040" s="429"/>
      <c r="F35040" s="425"/>
      <c r="G35040" s="430"/>
      <c r="H35040" s="430"/>
      <c r="I35040" s="430"/>
      <c r="J35040" s="357"/>
      <c r="K35040" s="357"/>
      <c r="L35040" s="358"/>
      <c r="M35040" s="359"/>
      <c r="N35040" s="360"/>
      <c r="O35040" s="360"/>
      <c r="P35040" s="361"/>
    </row>
    <row r="35041" spans="1:16">
      <c r="A35041" s="425"/>
      <c r="B35041" s="426"/>
      <c r="C35041" s="427"/>
      <c r="D35041" s="428"/>
      <c r="E35041" s="429"/>
      <c r="F35041" s="425"/>
      <c r="G35041" s="430"/>
      <c r="H35041" s="430"/>
      <c r="I35041" s="430"/>
      <c r="J35041" s="357"/>
      <c r="K35041" s="357"/>
      <c r="L35041" s="358"/>
      <c r="M35041" s="359"/>
      <c r="N35041" s="360"/>
      <c r="O35041" s="360"/>
      <c r="P35041" s="361"/>
    </row>
    <row r="35042" spans="1:16">
      <c r="A35042" s="425"/>
      <c r="B35042" s="426"/>
      <c r="C35042" s="427"/>
      <c r="D35042" s="428"/>
      <c r="E35042" s="429"/>
      <c r="F35042" s="425"/>
      <c r="G35042" s="430"/>
      <c r="H35042" s="430"/>
      <c r="I35042" s="430"/>
      <c r="J35042" s="357"/>
      <c r="K35042" s="357"/>
      <c r="L35042" s="358"/>
      <c r="M35042" s="359"/>
      <c r="N35042" s="360"/>
      <c r="O35042" s="360"/>
      <c r="P35042" s="361"/>
    </row>
    <row r="35043" spans="1:16">
      <c r="A35043" s="425"/>
      <c r="B35043" s="426"/>
      <c r="C35043" s="427"/>
      <c r="D35043" s="428"/>
      <c r="E35043" s="429"/>
      <c r="F35043" s="425"/>
      <c r="G35043" s="430"/>
      <c r="H35043" s="430"/>
      <c r="I35043" s="430"/>
      <c r="J35043" s="357"/>
      <c r="K35043" s="357"/>
      <c r="L35043" s="358"/>
      <c r="M35043" s="359"/>
      <c r="N35043" s="360"/>
      <c r="O35043" s="360"/>
      <c r="P35043" s="361"/>
    </row>
    <row r="35044" spans="1:16">
      <c r="A35044" s="425"/>
      <c r="B35044" s="426"/>
      <c r="C35044" s="427"/>
      <c r="D35044" s="428"/>
      <c r="E35044" s="429"/>
      <c r="F35044" s="425"/>
      <c r="G35044" s="430"/>
      <c r="H35044" s="430"/>
      <c r="I35044" s="430"/>
      <c r="J35044" s="357"/>
      <c r="K35044" s="357"/>
      <c r="L35044" s="358"/>
      <c r="M35044" s="359"/>
      <c r="N35044" s="360"/>
      <c r="O35044" s="360"/>
      <c r="P35044" s="361"/>
    </row>
    <row r="35045" spans="1:16">
      <c r="A35045" s="425"/>
      <c r="B35045" s="426"/>
      <c r="C35045" s="427"/>
      <c r="D35045" s="428"/>
      <c r="E35045" s="429"/>
      <c r="F35045" s="425"/>
      <c r="G35045" s="430"/>
      <c r="H35045" s="430"/>
      <c r="I35045" s="430"/>
      <c r="J35045" s="357"/>
      <c r="K35045" s="357"/>
      <c r="L35045" s="358"/>
      <c r="M35045" s="359"/>
      <c r="N35045" s="360"/>
      <c r="O35045" s="360"/>
      <c r="P35045" s="361"/>
    </row>
    <row r="35046" spans="1:16">
      <c r="A35046" s="425"/>
      <c r="B35046" s="426"/>
      <c r="C35046" s="427"/>
      <c r="D35046" s="428"/>
      <c r="E35046" s="429"/>
      <c r="F35046" s="425"/>
      <c r="G35046" s="430"/>
      <c r="H35046" s="430"/>
      <c r="I35046" s="430"/>
      <c r="J35046" s="357"/>
      <c r="K35046" s="357"/>
      <c r="L35046" s="358"/>
      <c r="M35046" s="359"/>
      <c r="N35046" s="360"/>
      <c r="O35046" s="360"/>
      <c r="P35046" s="361"/>
    </row>
    <row r="35047" spans="1:16">
      <c r="A35047" s="425"/>
      <c r="B35047" s="426"/>
      <c r="C35047" s="427"/>
      <c r="D35047" s="428"/>
      <c r="E35047" s="429"/>
      <c r="F35047" s="425"/>
      <c r="G35047" s="430"/>
      <c r="H35047" s="430"/>
      <c r="I35047" s="430"/>
      <c r="J35047" s="357"/>
      <c r="K35047" s="357"/>
      <c r="L35047" s="358"/>
      <c r="M35047" s="359"/>
      <c r="N35047" s="360"/>
      <c r="O35047" s="360"/>
      <c r="P35047" s="361"/>
    </row>
    <row r="35048" spans="1:16">
      <c r="A35048" s="425"/>
      <c r="B35048" s="426"/>
      <c r="C35048" s="427"/>
      <c r="D35048" s="428"/>
      <c r="E35048" s="429"/>
      <c r="F35048" s="425"/>
      <c r="G35048" s="430"/>
      <c r="H35048" s="430"/>
      <c r="I35048" s="430"/>
      <c r="J35048" s="357"/>
      <c r="K35048" s="357"/>
      <c r="L35048" s="358"/>
      <c r="M35048" s="359"/>
      <c r="N35048" s="360"/>
      <c r="O35048" s="360"/>
      <c r="P35048" s="361"/>
    </row>
    <row r="35049" spans="1:16">
      <c r="A35049" s="425"/>
      <c r="B35049" s="426"/>
      <c r="C35049" s="427"/>
      <c r="D35049" s="428"/>
      <c r="E35049" s="429"/>
      <c r="F35049" s="425"/>
      <c r="G35049" s="430"/>
      <c r="H35049" s="430"/>
      <c r="I35049" s="430"/>
      <c r="J35049" s="357"/>
      <c r="K35049" s="357"/>
      <c r="L35049" s="358"/>
      <c r="M35049" s="359"/>
      <c r="N35049" s="360"/>
      <c r="O35049" s="360"/>
      <c r="P35049" s="361"/>
    </row>
    <row r="35050" spans="1:16">
      <c r="A35050" s="425"/>
      <c r="B35050" s="426"/>
      <c r="C35050" s="427"/>
      <c r="D35050" s="428"/>
      <c r="E35050" s="429"/>
      <c r="F35050" s="425"/>
      <c r="G35050" s="430"/>
      <c r="H35050" s="430"/>
      <c r="I35050" s="430"/>
      <c r="J35050" s="357"/>
      <c r="K35050" s="357"/>
      <c r="L35050" s="358"/>
      <c r="M35050" s="359"/>
      <c r="N35050" s="360"/>
      <c r="O35050" s="360"/>
      <c r="P35050" s="361"/>
    </row>
    <row r="35051" spans="1:16">
      <c r="A35051" s="425"/>
      <c r="B35051" s="426"/>
      <c r="C35051" s="427"/>
      <c r="D35051" s="428"/>
      <c r="E35051" s="429"/>
      <c r="F35051" s="425"/>
      <c r="G35051" s="430"/>
      <c r="H35051" s="430"/>
      <c r="I35051" s="430"/>
      <c r="J35051" s="357"/>
      <c r="K35051" s="357"/>
      <c r="L35051" s="358"/>
      <c r="M35051" s="359"/>
      <c r="N35051" s="360"/>
      <c r="O35051" s="360"/>
      <c r="P35051" s="361"/>
    </row>
    <row r="35052" spans="1:16">
      <c r="A35052" s="425"/>
      <c r="B35052" s="426"/>
      <c r="C35052" s="427"/>
      <c r="D35052" s="428"/>
      <c r="E35052" s="429"/>
      <c r="F35052" s="425"/>
      <c r="G35052" s="430"/>
      <c r="H35052" s="430"/>
      <c r="I35052" s="430"/>
      <c r="J35052" s="357"/>
      <c r="K35052" s="357"/>
      <c r="L35052" s="358"/>
      <c r="M35052" s="359"/>
      <c r="N35052" s="360"/>
      <c r="O35052" s="360"/>
      <c r="P35052" s="361"/>
    </row>
    <row r="35053" spans="1:16">
      <c r="A35053" s="425"/>
      <c r="B35053" s="426"/>
      <c r="C35053" s="427"/>
      <c r="D35053" s="428"/>
      <c r="E35053" s="429"/>
      <c r="F35053" s="425"/>
      <c r="G35053" s="430"/>
      <c r="H35053" s="430"/>
      <c r="I35053" s="430"/>
      <c r="J35053" s="357"/>
      <c r="K35053" s="357"/>
      <c r="L35053" s="358"/>
      <c r="M35053" s="359"/>
      <c r="N35053" s="360"/>
      <c r="O35053" s="360"/>
      <c r="P35053" s="361"/>
    </row>
    <row r="35054" spans="1:16">
      <c r="A35054" s="425"/>
      <c r="B35054" s="426"/>
      <c r="C35054" s="427"/>
      <c r="D35054" s="428"/>
      <c r="E35054" s="429"/>
      <c r="F35054" s="425"/>
      <c r="G35054" s="430"/>
      <c r="H35054" s="430"/>
      <c r="I35054" s="430"/>
      <c r="J35054" s="357"/>
      <c r="K35054" s="357"/>
      <c r="L35054" s="358"/>
      <c r="M35054" s="359"/>
      <c r="N35054" s="360"/>
      <c r="O35054" s="360"/>
      <c r="P35054" s="361"/>
    </row>
    <row r="35055" spans="1:16">
      <c r="A35055" s="425"/>
      <c r="B35055" s="426"/>
      <c r="C35055" s="427"/>
      <c r="D35055" s="428"/>
      <c r="E35055" s="429"/>
      <c r="F35055" s="425"/>
      <c r="G35055" s="430"/>
      <c r="H35055" s="430"/>
      <c r="I35055" s="430"/>
      <c r="J35055" s="357"/>
      <c r="K35055" s="357"/>
      <c r="L35055" s="358"/>
      <c r="M35055" s="359"/>
      <c r="N35055" s="360"/>
      <c r="O35055" s="360"/>
      <c r="P35055" s="361"/>
    </row>
    <row r="35056" spans="1:16">
      <c r="A35056" s="425"/>
      <c r="B35056" s="426"/>
      <c r="C35056" s="427"/>
      <c r="D35056" s="428"/>
      <c r="E35056" s="429"/>
      <c r="F35056" s="425"/>
      <c r="G35056" s="430"/>
      <c r="H35056" s="430"/>
      <c r="I35056" s="430"/>
      <c r="J35056" s="357"/>
      <c r="K35056" s="357"/>
      <c r="L35056" s="358"/>
      <c r="M35056" s="359"/>
      <c r="N35056" s="360"/>
      <c r="O35056" s="360"/>
      <c r="P35056" s="361"/>
    </row>
    <row r="35057" spans="1:16">
      <c r="A35057" s="425"/>
      <c r="B35057" s="426"/>
      <c r="C35057" s="427"/>
      <c r="D35057" s="428"/>
      <c r="E35057" s="429"/>
      <c r="F35057" s="425"/>
      <c r="G35057" s="430"/>
      <c r="H35057" s="430"/>
      <c r="I35057" s="430"/>
      <c r="J35057" s="357"/>
      <c r="K35057" s="357"/>
      <c r="L35057" s="358"/>
      <c r="M35057" s="359"/>
      <c r="N35057" s="360"/>
      <c r="O35057" s="360"/>
      <c r="P35057" s="361"/>
    </row>
    <row r="35058" spans="1:16">
      <c r="A35058" s="425"/>
      <c r="B35058" s="426"/>
      <c r="C35058" s="427"/>
      <c r="D35058" s="428"/>
      <c r="E35058" s="429"/>
      <c r="F35058" s="425"/>
      <c r="G35058" s="430"/>
      <c r="H35058" s="430"/>
      <c r="I35058" s="430"/>
      <c r="J35058" s="357"/>
      <c r="K35058" s="357"/>
      <c r="L35058" s="358"/>
      <c r="M35058" s="359"/>
      <c r="N35058" s="360"/>
      <c r="O35058" s="360"/>
      <c r="P35058" s="361"/>
    </row>
    <row r="35059" spans="1:16">
      <c r="A35059" s="425"/>
      <c r="B35059" s="426"/>
      <c r="C35059" s="427"/>
      <c r="D35059" s="428"/>
      <c r="E35059" s="429"/>
      <c r="F35059" s="425"/>
      <c r="G35059" s="430"/>
      <c r="H35059" s="430"/>
      <c r="I35059" s="430"/>
      <c r="J35059" s="357"/>
      <c r="K35059" s="357"/>
      <c r="L35059" s="358"/>
      <c r="M35059" s="359"/>
      <c r="N35059" s="360"/>
      <c r="O35059" s="360"/>
      <c r="P35059" s="361"/>
    </row>
    <row r="35060" spans="1:16">
      <c r="A35060" s="425"/>
      <c r="B35060" s="426"/>
      <c r="C35060" s="427"/>
      <c r="D35060" s="428"/>
      <c r="E35060" s="429"/>
      <c r="F35060" s="425"/>
      <c r="G35060" s="430"/>
      <c r="H35060" s="430"/>
      <c r="I35060" s="430"/>
      <c r="J35060" s="357"/>
      <c r="K35060" s="357"/>
      <c r="L35060" s="358"/>
      <c r="M35060" s="359"/>
      <c r="N35060" s="360"/>
      <c r="O35060" s="360"/>
      <c r="P35060" s="361"/>
    </row>
    <row r="35061" spans="1:16">
      <c r="A35061" s="425"/>
      <c r="B35061" s="426"/>
      <c r="C35061" s="427"/>
      <c r="D35061" s="428"/>
      <c r="E35061" s="429"/>
      <c r="F35061" s="425"/>
      <c r="G35061" s="430"/>
      <c r="H35061" s="430"/>
      <c r="I35061" s="430"/>
      <c r="J35061" s="357"/>
      <c r="K35061" s="357"/>
      <c r="L35061" s="358"/>
      <c r="M35061" s="359"/>
      <c r="N35061" s="360"/>
      <c r="O35061" s="360"/>
      <c r="P35061" s="361"/>
    </row>
    <row r="35062" spans="1:16">
      <c r="A35062" s="425"/>
      <c r="B35062" s="426"/>
      <c r="C35062" s="427"/>
      <c r="D35062" s="428"/>
      <c r="E35062" s="429"/>
      <c r="F35062" s="425"/>
      <c r="G35062" s="430"/>
      <c r="H35062" s="430"/>
      <c r="I35062" s="430"/>
      <c r="J35062" s="357"/>
      <c r="K35062" s="357"/>
      <c r="L35062" s="358"/>
      <c r="M35062" s="359"/>
      <c r="N35062" s="360"/>
      <c r="O35062" s="360"/>
      <c r="P35062" s="361"/>
    </row>
    <row r="35063" spans="1:16">
      <c r="A35063" s="425"/>
      <c r="B35063" s="426"/>
      <c r="C35063" s="427"/>
      <c r="D35063" s="428"/>
      <c r="E35063" s="429"/>
      <c r="F35063" s="425"/>
      <c r="G35063" s="430"/>
      <c r="H35063" s="430"/>
      <c r="I35063" s="430"/>
      <c r="J35063" s="357"/>
      <c r="K35063" s="357"/>
      <c r="L35063" s="358"/>
      <c r="M35063" s="359"/>
      <c r="N35063" s="360"/>
      <c r="O35063" s="360"/>
      <c r="P35063" s="361"/>
    </row>
    <row r="35064" spans="1:16">
      <c r="A35064" s="425"/>
      <c r="B35064" s="426"/>
      <c r="C35064" s="427"/>
      <c r="D35064" s="428"/>
      <c r="E35064" s="429"/>
      <c r="F35064" s="425"/>
      <c r="G35064" s="430"/>
      <c r="H35064" s="430"/>
      <c r="I35064" s="430"/>
      <c r="J35064" s="357"/>
      <c r="K35064" s="357"/>
      <c r="L35064" s="358"/>
      <c r="M35064" s="359"/>
      <c r="N35064" s="360"/>
      <c r="O35064" s="360"/>
      <c r="P35064" s="361"/>
    </row>
    <row r="35065" spans="1:16">
      <c r="A35065" s="425"/>
      <c r="B35065" s="426"/>
      <c r="C35065" s="427"/>
      <c r="D35065" s="428"/>
      <c r="E35065" s="429"/>
      <c r="F35065" s="425"/>
      <c r="G35065" s="430"/>
      <c r="H35065" s="430"/>
      <c r="I35065" s="430"/>
      <c r="J35065" s="357"/>
      <c r="K35065" s="357"/>
      <c r="L35065" s="358"/>
      <c r="M35065" s="359"/>
      <c r="N35065" s="360"/>
      <c r="O35065" s="360"/>
      <c r="P35065" s="361"/>
    </row>
    <row r="35066" spans="1:16">
      <c r="A35066" s="425"/>
      <c r="B35066" s="426"/>
      <c r="C35066" s="427"/>
      <c r="D35066" s="428"/>
      <c r="E35066" s="429"/>
      <c r="F35066" s="425"/>
      <c r="G35066" s="430"/>
      <c r="H35066" s="430"/>
      <c r="I35066" s="430"/>
      <c r="J35066" s="357"/>
      <c r="K35066" s="357"/>
      <c r="L35066" s="358"/>
      <c r="M35066" s="359"/>
      <c r="N35066" s="360"/>
      <c r="O35066" s="360"/>
      <c r="P35066" s="361"/>
    </row>
    <row r="35067" spans="1:16">
      <c r="A35067" s="425"/>
      <c r="B35067" s="426"/>
      <c r="C35067" s="427"/>
      <c r="D35067" s="428"/>
      <c r="E35067" s="429"/>
      <c r="F35067" s="425"/>
      <c r="G35067" s="430"/>
      <c r="H35067" s="430"/>
      <c r="I35067" s="430"/>
      <c r="J35067" s="357"/>
      <c r="K35067" s="357"/>
      <c r="L35067" s="358"/>
      <c r="M35067" s="359"/>
      <c r="N35067" s="360"/>
      <c r="O35067" s="360"/>
      <c r="P35067" s="361"/>
    </row>
    <row r="35068" spans="1:16">
      <c r="A35068" s="425"/>
      <c r="B35068" s="426"/>
      <c r="C35068" s="427"/>
      <c r="D35068" s="428"/>
      <c r="E35068" s="429"/>
      <c r="F35068" s="425"/>
      <c r="G35068" s="430"/>
      <c r="H35068" s="430"/>
      <c r="I35068" s="430"/>
      <c r="J35068" s="357"/>
      <c r="K35068" s="357"/>
      <c r="L35068" s="358"/>
      <c r="M35068" s="359"/>
      <c r="N35068" s="360"/>
      <c r="O35068" s="360"/>
      <c r="P35068" s="361"/>
    </row>
    <row r="35069" spans="1:16">
      <c r="A35069" s="425"/>
      <c r="B35069" s="426"/>
      <c r="C35069" s="427"/>
      <c r="D35069" s="428"/>
      <c r="E35069" s="429"/>
      <c r="F35069" s="425"/>
      <c r="G35069" s="430"/>
      <c r="H35069" s="430"/>
      <c r="I35069" s="430"/>
      <c r="J35069" s="357"/>
      <c r="K35069" s="357"/>
      <c r="L35069" s="358"/>
      <c r="M35069" s="359"/>
      <c r="N35069" s="360"/>
      <c r="O35069" s="360"/>
      <c r="P35069" s="361"/>
    </row>
    <row r="35070" spans="1:16">
      <c r="A35070" s="425"/>
      <c r="B35070" s="426"/>
      <c r="C35070" s="427"/>
      <c r="D35070" s="428"/>
      <c r="E35070" s="429"/>
      <c r="F35070" s="425"/>
      <c r="G35070" s="430"/>
      <c r="H35070" s="430"/>
      <c r="I35070" s="430"/>
      <c r="J35070" s="357"/>
      <c r="K35070" s="357"/>
      <c r="L35070" s="358"/>
      <c r="M35070" s="359"/>
      <c r="N35070" s="360"/>
      <c r="O35070" s="360"/>
      <c r="P35070" s="361"/>
    </row>
    <row r="35071" spans="1:16">
      <c r="A35071" s="425"/>
      <c r="B35071" s="426"/>
      <c r="C35071" s="427"/>
      <c r="D35071" s="428"/>
      <c r="E35071" s="429"/>
      <c r="F35071" s="425"/>
      <c r="G35071" s="430"/>
      <c r="H35071" s="430"/>
      <c r="I35071" s="430"/>
      <c r="J35071" s="357"/>
      <c r="K35071" s="357"/>
      <c r="L35071" s="358"/>
      <c r="M35071" s="359"/>
      <c r="N35071" s="360"/>
      <c r="O35071" s="360"/>
      <c r="P35071" s="361"/>
    </row>
    <row r="35072" spans="1:16">
      <c r="A35072" s="425"/>
      <c r="B35072" s="426"/>
      <c r="C35072" s="427"/>
      <c r="D35072" s="428"/>
      <c r="E35072" s="429"/>
      <c r="F35072" s="425"/>
      <c r="G35072" s="430"/>
      <c r="H35072" s="430"/>
      <c r="I35072" s="430"/>
      <c r="J35072" s="357"/>
      <c r="K35072" s="357"/>
      <c r="L35072" s="358"/>
      <c r="M35072" s="359"/>
      <c r="N35072" s="360"/>
      <c r="O35072" s="360"/>
      <c r="P35072" s="361"/>
    </row>
    <row r="35073" spans="1:16">
      <c r="A35073" s="425"/>
      <c r="B35073" s="426"/>
      <c r="C35073" s="427"/>
      <c r="D35073" s="428"/>
      <c r="E35073" s="429"/>
      <c r="F35073" s="425"/>
      <c r="G35073" s="430"/>
      <c r="H35073" s="430"/>
      <c r="I35073" s="430"/>
      <c r="J35073" s="357"/>
      <c r="K35073" s="357"/>
      <c r="L35073" s="358"/>
      <c r="M35073" s="359"/>
      <c r="N35073" s="360"/>
      <c r="O35073" s="360"/>
      <c r="P35073" s="361"/>
    </row>
    <row r="35074" spans="1:16">
      <c r="A35074" s="425"/>
      <c r="B35074" s="426"/>
      <c r="C35074" s="427"/>
      <c r="D35074" s="428"/>
      <c r="E35074" s="429"/>
      <c r="F35074" s="425"/>
      <c r="G35074" s="430"/>
      <c r="H35074" s="430"/>
      <c r="I35074" s="430"/>
      <c r="J35074" s="357"/>
      <c r="K35074" s="357"/>
      <c r="L35074" s="358"/>
      <c r="M35074" s="359"/>
      <c r="N35074" s="360"/>
      <c r="O35074" s="360"/>
      <c r="P35074" s="361"/>
    </row>
    <row r="35075" spans="1:16">
      <c r="A35075" s="425"/>
      <c r="B35075" s="426"/>
      <c r="C35075" s="427"/>
      <c r="D35075" s="428"/>
      <c r="E35075" s="429"/>
      <c r="F35075" s="425"/>
      <c r="G35075" s="430"/>
      <c r="H35075" s="430"/>
      <c r="I35075" s="430"/>
      <c r="J35075" s="357"/>
      <c r="K35075" s="357"/>
      <c r="L35075" s="358"/>
      <c r="M35075" s="359"/>
      <c r="N35075" s="360"/>
      <c r="O35075" s="360"/>
      <c r="P35075" s="361"/>
    </row>
    <row r="35076" spans="1:16">
      <c r="A35076" s="425"/>
      <c r="B35076" s="426"/>
      <c r="C35076" s="427"/>
      <c r="D35076" s="428"/>
      <c r="E35076" s="429"/>
      <c r="F35076" s="425"/>
      <c r="G35076" s="430"/>
      <c r="H35076" s="430"/>
      <c r="I35076" s="430"/>
      <c r="J35076" s="357"/>
      <c r="K35076" s="357"/>
      <c r="L35076" s="358"/>
      <c r="M35076" s="359"/>
      <c r="N35076" s="360"/>
      <c r="O35076" s="360"/>
      <c r="P35076" s="361"/>
    </row>
    <row r="35077" spans="1:16">
      <c r="A35077" s="425"/>
      <c r="B35077" s="426"/>
      <c r="C35077" s="427"/>
      <c r="D35077" s="428"/>
      <c r="E35077" s="429"/>
      <c r="F35077" s="425"/>
      <c r="G35077" s="430"/>
      <c r="H35077" s="430"/>
      <c r="I35077" s="430"/>
      <c r="J35077" s="357"/>
      <c r="K35077" s="357"/>
      <c r="L35077" s="358"/>
      <c r="M35077" s="359"/>
      <c r="N35077" s="360"/>
      <c r="O35077" s="360"/>
      <c r="P35077" s="361"/>
    </row>
    <row r="35078" spans="1:16">
      <c r="A35078" s="425"/>
      <c r="B35078" s="426"/>
      <c r="C35078" s="427"/>
      <c r="D35078" s="428"/>
      <c r="E35078" s="429"/>
      <c r="F35078" s="425"/>
      <c r="G35078" s="430"/>
      <c r="H35078" s="430"/>
      <c r="I35078" s="430"/>
      <c r="J35078" s="357"/>
      <c r="K35078" s="357"/>
      <c r="L35078" s="358"/>
      <c r="M35078" s="359"/>
      <c r="N35078" s="360"/>
      <c r="O35078" s="360"/>
      <c r="P35078" s="361"/>
    </row>
    <row r="35079" spans="1:16">
      <c r="A35079" s="425"/>
      <c r="B35079" s="426"/>
      <c r="C35079" s="427"/>
      <c r="D35079" s="428"/>
      <c r="E35079" s="429"/>
      <c r="F35079" s="425"/>
      <c r="G35079" s="430"/>
      <c r="H35079" s="430"/>
      <c r="I35079" s="430"/>
      <c r="J35079" s="357"/>
      <c r="K35079" s="357"/>
      <c r="L35079" s="358"/>
      <c r="M35079" s="359"/>
      <c r="N35079" s="360"/>
      <c r="O35079" s="360"/>
      <c r="P35079" s="361"/>
    </row>
    <row r="35080" spans="1:16">
      <c r="A35080" s="425"/>
      <c r="B35080" s="426"/>
      <c r="C35080" s="427"/>
      <c r="D35080" s="428"/>
      <c r="E35080" s="429"/>
      <c r="F35080" s="425"/>
      <c r="G35080" s="430"/>
      <c r="H35080" s="430"/>
      <c r="I35080" s="430"/>
      <c r="J35080" s="357"/>
      <c r="K35080" s="357"/>
      <c r="L35080" s="358"/>
      <c r="M35080" s="359"/>
      <c r="N35080" s="360"/>
      <c r="O35080" s="360"/>
      <c r="P35080" s="361"/>
    </row>
    <row r="35081" spans="1:16">
      <c r="A35081" s="425"/>
      <c r="B35081" s="426"/>
      <c r="C35081" s="427"/>
      <c r="D35081" s="428"/>
      <c r="E35081" s="429"/>
      <c r="F35081" s="425"/>
      <c r="G35081" s="430"/>
      <c r="H35081" s="430"/>
      <c r="I35081" s="430"/>
      <c r="J35081" s="357"/>
      <c r="K35081" s="357"/>
      <c r="L35081" s="358"/>
      <c r="M35081" s="359"/>
      <c r="N35081" s="360"/>
      <c r="O35081" s="360"/>
      <c r="P35081" s="361"/>
    </row>
    <row r="35082" spans="1:16">
      <c r="A35082" s="425"/>
      <c r="B35082" s="426"/>
      <c r="C35082" s="427"/>
      <c r="D35082" s="428"/>
      <c r="E35082" s="429"/>
      <c r="F35082" s="425"/>
      <c r="G35082" s="430"/>
      <c r="H35082" s="430"/>
      <c r="I35082" s="430"/>
      <c r="J35082" s="357"/>
      <c r="K35082" s="357"/>
      <c r="L35082" s="358"/>
      <c r="M35082" s="359"/>
      <c r="N35082" s="360"/>
      <c r="O35082" s="360"/>
      <c r="P35082" s="361"/>
    </row>
    <row r="35083" spans="1:16">
      <c r="A35083" s="425"/>
      <c r="B35083" s="426"/>
      <c r="C35083" s="427"/>
      <c r="D35083" s="428"/>
      <c r="E35083" s="429"/>
      <c r="F35083" s="425"/>
      <c r="G35083" s="430"/>
      <c r="H35083" s="430"/>
      <c r="I35083" s="430"/>
      <c r="J35083" s="357"/>
      <c r="K35083" s="357"/>
      <c r="L35083" s="358"/>
      <c r="M35083" s="359"/>
      <c r="N35083" s="360"/>
      <c r="O35083" s="360"/>
      <c r="P35083" s="361"/>
    </row>
    <row r="35084" spans="1:16">
      <c r="A35084" s="425"/>
      <c r="B35084" s="426"/>
      <c r="C35084" s="427"/>
      <c r="D35084" s="428"/>
      <c r="E35084" s="429"/>
      <c r="F35084" s="425"/>
      <c r="G35084" s="430"/>
      <c r="H35084" s="430"/>
      <c r="I35084" s="430"/>
      <c r="J35084" s="357"/>
      <c r="K35084" s="357"/>
      <c r="L35084" s="358"/>
      <c r="M35084" s="359"/>
      <c r="N35084" s="360"/>
      <c r="O35084" s="360"/>
      <c r="P35084" s="361"/>
    </row>
    <row r="35085" spans="1:16">
      <c r="A35085" s="425"/>
      <c r="B35085" s="426"/>
      <c r="C35085" s="427"/>
      <c r="D35085" s="428"/>
      <c r="E35085" s="429"/>
      <c r="F35085" s="425"/>
      <c r="G35085" s="430"/>
      <c r="H35085" s="430"/>
      <c r="I35085" s="430"/>
      <c r="J35085" s="357"/>
      <c r="K35085" s="357"/>
      <c r="L35085" s="358"/>
      <c r="M35085" s="359"/>
      <c r="N35085" s="360"/>
      <c r="O35085" s="360"/>
      <c r="P35085" s="361"/>
    </row>
    <row r="35086" spans="1:16">
      <c r="A35086" s="425"/>
      <c r="B35086" s="426"/>
      <c r="C35086" s="427"/>
      <c r="D35086" s="428"/>
      <c r="E35086" s="429"/>
      <c r="F35086" s="425"/>
      <c r="G35086" s="430"/>
      <c r="H35086" s="430"/>
      <c r="I35086" s="430"/>
      <c r="J35086" s="357"/>
      <c r="K35086" s="357"/>
      <c r="L35086" s="358"/>
      <c r="M35086" s="359"/>
      <c r="N35086" s="360"/>
      <c r="O35086" s="360"/>
      <c r="P35086" s="361"/>
    </row>
    <row r="35087" spans="1:16">
      <c r="A35087" s="425"/>
      <c r="B35087" s="426"/>
      <c r="C35087" s="427"/>
      <c r="D35087" s="428"/>
      <c r="E35087" s="429"/>
      <c r="F35087" s="425"/>
      <c r="G35087" s="430"/>
      <c r="H35087" s="430"/>
      <c r="I35087" s="430"/>
      <c r="J35087" s="357"/>
      <c r="K35087" s="357"/>
      <c r="L35087" s="358"/>
      <c r="M35087" s="359"/>
      <c r="N35087" s="360"/>
      <c r="O35087" s="360"/>
      <c r="P35087" s="361"/>
    </row>
    <row r="35088" spans="1:16">
      <c r="A35088" s="425"/>
      <c r="B35088" s="426"/>
      <c r="C35088" s="427"/>
      <c r="D35088" s="428"/>
      <c r="E35088" s="429"/>
      <c r="F35088" s="425"/>
      <c r="G35088" s="430"/>
      <c r="H35088" s="430"/>
      <c r="I35088" s="430"/>
      <c r="J35088" s="357"/>
      <c r="K35088" s="357"/>
      <c r="L35088" s="358"/>
      <c r="M35088" s="359"/>
      <c r="N35088" s="360"/>
      <c r="O35088" s="360"/>
      <c r="P35088" s="361"/>
    </row>
    <row r="35089" spans="1:16">
      <c r="A35089" s="425"/>
      <c r="B35089" s="426"/>
      <c r="C35089" s="427"/>
      <c r="D35089" s="428"/>
      <c r="E35089" s="429"/>
      <c r="F35089" s="425"/>
      <c r="G35089" s="430"/>
      <c r="H35089" s="430"/>
      <c r="I35089" s="430"/>
      <c r="J35089" s="357"/>
      <c r="K35089" s="357"/>
      <c r="L35089" s="358"/>
      <c r="M35089" s="359"/>
      <c r="N35089" s="360"/>
      <c r="O35089" s="360"/>
      <c r="P35089" s="361"/>
    </row>
    <row r="35090" spans="1:16">
      <c r="A35090" s="425"/>
      <c r="B35090" s="426"/>
      <c r="C35090" s="427"/>
      <c r="D35090" s="428"/>
      <c r="E35090" s="429"/>
      <c r="F35090" s="425"/>
      <c r="G35090" s="430"/>
      <c r="H35090" s="430"/>
      <c r="I35090" s="430"/>
      <c r="J35090" s="357"/>
      <c r="K35090" s="357"/>
      <c r="L35090" s="358"/>
      <c r="M35090" s="359"/>
      <c r="N35090" s="360"/>
      <c r="O35090" s="360"/>
      <c r="P35090" s="361"/>
    </row>
    <row r="35091" spans="1:16">
      <c r="A35091" s="425"/>
      <c r="B35091" s="426"/>
      <c r="C35091" s="427"/>
      <c r="D35091" s="428"/>
      <c r="E35091" s="429"/>
      <c r="F35091" s="425"/>
      <c r="G35091" s="430"/>
      <c r="H35091" s="430"/>
      <c r="I35091" s="430"/>
      <c r="J35091" s="357"/>
      <c r="K35091" s="357"/>
      <c r="L35091" s="358"/>
      <c r="M35091" s="359"/>
      <c r="N35091" s="360"/>
      <c r="O35091" s="360"/>
      <c r="P35091" s="361"/>
    </row>
    <row r="35092" spans="1:16">
      <c r="A35092" s="425"/>
      <c r="B35092" s="426"/>
      <c r="C35092" s="427"/>
      <c r="D35092" s="428"/>
      <c r="E35092" s="429"/>
      <c r="F35092" s="425"/>
      <c r="G35092" s="430"/>
      <c r="H35092" s="430"/>
      <c r="I35092" s="430"/>
      <c r="J35092" s="357"/>
      <c r="K35092" s="357"/>
      <c r="L35092" s="358"/>
      <c r="M35092" s="359"/>
      <c r="N35092" s="360"/>
      <c r="O35092" s="360"/>
      <c r="P35092" s="361"/>
    </row>
    <row r="35093" spans="1:16">
      <c r="A35093" s="425"/>
      <c r="B35093" s="426"/>
      <c r="C35093" s="427"/>
      <c r="D35093" s="428"/>
      <c r="E35093" s="429"/>
      <c r="F35093" s="425"/>
      <c r="G35093" s="430"/>
      <c r="H35093" s="430"/>
      <c r="I35093" s="430"/>
      <c r="J35093" s="357"/>
      <c r="K35093" s="357"/>
      <c r="L35093" s="358"/>
      <c r="M35093" s="359"/>
      <c r="N35093" s="360"/>
      <c r="O35093" s="360"/>
      <c r="P35093" s="361"/>
    </row>
    <row r="35094" spans="1:16">
      <c r="A35094" s="425"/>
      <c r="B35094" s="426"/>
      <c r="C35094" s="427"/>
      <c r="D35094" s="428"/>
      <c r="E35094" s="429"/>
      <c r="F35094" s="425"/>
      <c r="G35094" s="430"/>
      <c r="H35094" s="430"/>
      <c r="I35094" s="430"/>
      <c r="J35094" s="357"/>
      <c r="K35094" s="357"/>
      <c r="L35094" s="358"/>
      <c r="M35094" s="359"/>
      <c r="N35094" s="360"/>
      <c r="O35094" s="360"/>
      <c r="P35094" s="361"/>
    </row>
    <row r="35095" spans="1:16">
      <c r="A35095" s="425"/>
      <c r="B35095" s="426"/>
      <c r="C35095" s="427"/>
      <c r="D35095" s="428"/>
      <c r="E35095" s="429"/>
      <c r="F35095" s="425"/>
      <c r="G35095" s="430"/>
      <c r="H35095" s="430"/>
      <c r="I35095" s="430"/>
      <c r="J35095" s="357"/>
      <c r="K35095" s="357"/>
      <c r="L35095" s="358"/>
      <c r="M35095" s="359"/>
      <c r="N35095" s="360"/>
      <c r="O35095" s="360"/>
      <c r="P35095" s="361"/>
    </row>
    <row r="35096" spans="1:16">
      <c r="A35096" s="425"/>
      <c r="B35096" s="426"/>
      <c r="C35096" s="427"/>
      <c r="D35096" s="428"/>
      <c r="E35096" s="429"/>
      <c r="F35096" s="425"/>
      <c r="G35096" s="430"/>
      <c r="H35096" s="430"/>
      <c r="I35096" s="430"/>
      <c r="J35096" s="357"/>
      <c r="K35096" s="357"/>
      <c r="L35096" s="358"/>
      <c r="M35096" s="359"/>
      <c r="N35096" s="360"/>
      <c r="O35096" s="360"/>
      <c r="P35096" s="361"/>
    </row>
    <row r="35097" spans="1:16">
      <c r="A35097" s="425"/>
      <c r="B35097" s="426"/>
      <c r="C35097" s="427"/>
      <c r="D35097" s="428"/>
      <c r="E35097" s="429"/>
      <c r="F35097" s="425"/>
      <c r="G35097" s="430"/>
      <c r="H35097" s="430"/>
      <c r="I35097" s="430"/>
      <c r="J35097" s="357"/>
      <c r="K35097" s="357"/>
      <c r="L35097" s="358"/>
      <c r="M35097" s="359"/>
      <c r="N35097" s="360"/>
      <c r="O35097" s="360"/>
      <c r="P35097" s="361"/>
    </row>
    <row r="35098" spans="1:16">
      <c r="A35098" s="425"/>
      <c r="B35098" s="426"/>
      <c r="C35098" s="427"/>
      <c r="D35098" s="428"/>
      <c r="E35098" s="429"/>
      <c r="F35098" s="425"/>
      <c r="G35098" s="430"/>
      <c r="H35098" s="430"/>
      <c r="I35098" s="430"/>
      <c r="J35098" s="357"/>
      <c r="K35098" s="357"/>
      <c r="L35098" s="358"/>
      <c r="M35098" s="359"/>
      <c r="N35098" s="360"/>
      <c r="O35098" s="360"/>
      <c r="P35098" s="361"/>
    </row>
    <row r="35099" spans="1:16">
      <c r="A35099" s="425"/>
      <c r="B35099" s="426"/>
      <c r="C35099" s="427"/>
      <c r="D35099" s="428"/>
      <c r="E35099" s="429"/>
      <c r="F35099" s="425"/>
      <c r="G35099" s="430"/>
      <c r="H35099" s="430"/>
      <c r="I35099" s="430"/>
      <c r="J35099" s="357"/>
      <c r="K35099" s="357"/>
      <c r="L35099" s="358"/>
      <c r="M35099" s="359"/>
      <c r="N35099" s="360"/>
      <c r="O35099" s="360"/>
      <c r="P35099" s="361"/>
    </row>
    <row r="35100" spans="1:16">
      <c r="A35100" s="425"/>
      <c r="B35100" s="426"/>
      <c r="C35100" s="427"/>
      <c r="D35100" s="428"/>
      <c r="E35100" s="429"/>
      <c r="F35100" s="425"/>
      <c r="G35100" s="430"/>
      <c r="H35100" s="430"/>
      <c r="I35100" s="430"/>
      <c r="J35100" s="357"/>
      <c r="K35100" s="357"/>
      <c r="L35100" s="358"/>
      <c r="M35100" s="359"/>
      <c r="N35100" s="360"/>
      <c r="O35100" s="360"/>
      <c r="P35100" s="361"/>
    </row>
    <row r="35101" spans="1:16">
      <c r="A35101" s="425"/>
      <c r="B35101" s="426"/>
      <c r="C35101" s="427"/>
      <c r="D35101" s="428"/>
      <c r="E35101" s="429"/>
      <c r="F35101" s="425"/>
      <c r="G35101" s="430"/>
      <c r="H35101" s="430"/>
      <c r="I35101" s="430"/>
      <c r="J35101" s="357"/>
      <c r="K35101" s="357"/>
      <c r="L35101" s="358"/>
      <c r="M35101" s="359"/>
      <c r="N35101" s="360"/>
      <c r="O35101" s="360"/>
      <c r="P35101" s="361"/>
    </row>
    <row r="35102" spans="1:16">
      <c r="A35102" s="425"/>
      <c r="B35102" s="426"/>
      <c r="C35102" s="427"/>
      <c r="D35102" s="428"/>
      <c r="E35102" s="429"/>
      <c r="F35102" s="425"/>
      <c r="G35102" s="430"/>
      <c r="H35102" s="430"/>
      <c r="I35102" s="430"/>
      <c r="J35102" s="357"/>
      <c r="K35102" s="357"/>
      <c r="L35102" s="358"/>
      <c r="M35102" s="359"/>
      <c r="N35102" s="360"/>
      <c r="O35102" s="360"/>
      <c r="P35102" s="361"/>
    </row>
    <row r="35103" spans="1:16">
      <c r="A35103" s="425"/>
      <c r="B35103" s="426"/>
      <c r="C35103" s="427"/>
      <c r="D35103" s="428"/>
      <c r="E35103" s="429"/>
      <c r="F35103" s="425"/>
      <c r="G35103" s="430"/>
      <c r="H35103" s="430"/>
      <c r="I35103" s="430"/>
      <c r="J35103" s="357"/>
      <c r="K35103" s="357"/>
      <c r="L35103" s="358"/>
      <c r="M35103" s="359"/>
      <c r="N35103" s="360"/>
      <c r="O35103" s="360"/>
      <c r="P35103" s="361"/>
    </row>
    <row r="35104" spans="1:16">
      <c r="A35104" s="425"/>
      <c r="B35104" s="426"/>
      <c r="C35104" s="427"/>
      <c r="D35104" s="428"/>
      <c r="E35104" s="429"/>
      <c r="F35104" s="425"/>
      <c r="G35104" s="430"/>
      <c r="H35104" s="430"/>
      <c r="I35104" s="430"/>
      <c r="J35104" s="357"/>
      <c r="K35104" s="357"/>
      <c r="L35104" s="358"/>
      <c r="M35104" s="359"/>
      <c r="N35104" s="360"/>
      <c r="O35104" s="360"/>
      <c r="P35104" s="361"/>
    </row>
    <row r="35105" spans="1:16">
      <c r="A35105" s="425"/>
      <c r="B35105" s="426"/>
      <c r="C35105" s="427"/>
      <c r="D35105" s="428"/>
      <c r="E35105" s="429"/>
      <c r="F35105" s="425"/>
      <c r="G35105" s="430"/>
      <c r="H35105" s="430"/>
      <c r="I35105" s="430"/>
      <c r="J35105" s="357"/>
      <c r="K35105" s="357"/>
      <c r="L35105" s="358"/>
      <c r="M35105" s="359"/>
      <c r="N35105" s="360"/>
      <c r="O35105" s="360"/>
      <c r="P35105" s="361"/>
    </row>
    <row r="35106" spans="1:16">
      <c r="A35106" s="425"/>
      <c r="B35106" s="426"/>
      <c r="C35106" s="427"/>
      <c r="D35106" s="428"/>
      <c r="E35106" s="429"/>
      <c r="F35106" s="425"/>
      <c r="G35106" s="430"/>
      <c r="H35106" s="430"/>
      <c r="I35106" s="430"/>
      <c r="J35106" s="357"/>
      <c r="K35106" s="357"/>
      <c r="L35106" s="358"/>
      <c r="M35106" s="359"/>
      <c r="N35106" s="360"/>
      <c r="O35106" s="360"/>
      <c r="P35106" s="361"/>
    </row>
    <row r="35107" spans="1:16">
      <c r="A35107" s="425"/>
      <c r="B35107" s="426"/>
      <c r="C35107" s="427"/>
      <c r="D35107" s="428"/>
      <c r="E35107" s="429"/>
      <c r="F35107" s="425"/>
      <c r="G35107" s="430"/>
      <c r="H35107" s="430"/>
      <c r="I35107" s="430"/>
      <c r="J35107" s="357"/>
      <c r="K35107" s="357"/>
      <c r="L35107" s="358"/>
      <c r="M35107" s="359"/>
      <c r="N35107" s="360"/>
      <c r="O35107" s="360"/>
      <c r="P35107" s="361"/>
    </row>
    <row r="35108" spans="1:16">
      <c r="A35108" s="425"/>
      <c r="B35108" s="426"/>
      <c r="C35108" s="427"/>
      <c r="D35108" s="428"/>
      <c r="E35108" s="429"/>
      <c r="F35108" s="425"/>
      <c r="G35108" s="430"/>
      <c r="H35108" s="430"/>
      <c r="I35108" s="430"/>
      <c r="J35108" s="357"/>
      <c r="K35108" s="357"/>
      <c r="L35108" s="358"/>
      <c r="M35108" s="359"/>
      <c r="N35108" s="360"/>
      <c r="O35108" s="360"/>
      <c r="P35108" s="361"/>
    </row>
    <row r="35109" spans="1:16">
      <c r="A35109" s="425"/>
      <c r="B35109" s="426"/>
      <c r="C35109" s="427"/>
      <c r="D35109" s="428"/>
      <c r="E35109" s="429"/>
      <c r="F35109" s="425"/>
      <c r="G35109" s="430"/>
      <c r="H35109" s="430"/>
      <c r="I35109" s="430"/>
      <c r="J35109" s="357"/>
      <c r="K35109" s="357"/>
      <c r="L35109" s="358"/>
      <c r="M35109" s="359"/>
      <c r="N35109" s="360"/>
      <c r="O35109" s="360"/>
      <c r="P35109" s="361"/>
    </row>
    <row r="35110" spans="1:16">
      <c r="A35110" s="425"/>
      <c r="B35110" s="426"/>
      <c r="C35110" s="427"/>
      <c r="D35110" s="428"/>
      <c r="E35110" s="429"/>
      <c r="F35110" s="425"/>
      <c r="G35110" s="430"/>
      <c r="H35110" s="430"/>
      <c r="I35110" s="430"/>
      <c r="J35110" s="357"/>
      <c r="K35110" s="357"/>
      <c r="L35110" s="358"/>
      <c r="M35110" s="359"/>
      <c r="N35110" s="360"/>
      <c r="O35110" s="360"/>
      <c r="P35110" s="361"/>
    </row>
    <row r="35111" spans="1:16">
      <c r="A35111" s="425"/>
      <c r="B35111" s="426"/>
      <c r="C35111" s="427"/>
      <c r="D35111" s="428"/>
      <c r="E35111" s="429"/>
      <c r="F35111" s="425"/>
      <c r="G35111" s="430"/>
      <c r="H35111" s="430"/>
      <c r="I35111" s="430"/>
      <c r="J35111" s="357"/>
      <c r="K35111" s="357"/>
      <c r="L35111" s="358"/>
      <c r="M35111" s="359"/>
      <c r="N35111" s="360"/>
      <c r="O35111" s="360"/>
      <c r="P35111" s="361"/>
    </row>
    <row r="35112" spans="1:16">
      <c r="A35112" s="425"/>
      <c r="B35112" s="426"/>
      <c r="C35112" s="427"/>
      <c r="D35112" s="428"/>
      <c r="E35112" s="429"/>
      <c r="F35112" s="425"/>
      <c r="G35112" s="430"/>
      <c r="H35112" s="430"/>
      <c r="I35112" s="430"/>
      <c r="J35112" s="357"/>
      <c r="K35112" s="357"/>
      <c r="L35112" s="358"/>
      <c r="M35112" s="359"/>
      <c r="N35112" s="360"/>
      <c r="O35112" s="360"/>
      <c r="P35112" s="361"/>
    </row>
    <row r="35113" spans="1:16">
      <c r="A35113" s="425"/>
      <c r="B35113" s="426"/>
      <c r="C35113" s="427"/>
      <c r="D35113" s="428"/>
      <c r="E35113" s="429"/>
      <c r="F35113" s="425"/>
      <c r="G35113" s="430"/>
      <c r="H35113" s="430"/>
      <c r="I35113" s="430"/>
      <c r="J35113" s="357"/>
      <c r="K35113" s="357"/>
      <c r="L35113" s="358"/>
      <c r="M35113" s="359"/>
      <c r="N35113" s="360"/>
      <c r="O35113" s="360"/>
      <c r="P35113" s="361"/>
    </row>
    <row r="35114" spans="1:16">
      <c r="A35114" s="425"/>
      <c r="B35114" s="426"/>
      <c r="C35114" s="427"/>
      <c r="D35114" s="428"/>
      <c r="E35114" s="429"/>
      <c r="F35114" s="425"/>
      <c r="G35114" s="430"/>
      <c r="H35114" s="430"/>
      <c r="I35114" s="430"/>
      <c r="J35114" s="357"/>
      <c r="K35114" s="357"/>
      <c r="L35114" s="358"/>
      <c r="M35114" s="359"/>
      <c r="N35114" s="360"/>
      <c r="O35114" s="360"/>
      <c r="P35114" s="361"/>
    </row>
    <row r="35115" spans="1:16">
      <c r="A35115" s="425"/>
      <c r="B35115" s="426"/>
      <c r="C35115" s="427"/>
      <c r="D35115" s="428"/>
      <c r="E35115" s="429"/>
      <c r="F35115" s="425"/>
      <c r="G35115" s="430"/>
      <c r="H35115" s="430"/>
      <c r="I35115" s="430"/>
      <c r="J35115" s="357"/>
      <c r="K35115" s="357"/>
      <c r="L35115" s="358"/>
      <c r="M35115" s="359"/>
      <c r="N35115" s="360"/>
      <c r="O35115" s="360"/>
      <c r="P35115" s="361"/>
    </row>
    <row r="35116" spans="1:16">
      <c r="A35116" s="425"/>
      <c r="B35116" s="426"/>
      <c r="C35116" s="427"/>
      <c r="D35116" s="428"/>
      <c r="E35116" s="429"/>
      <c r="F35116" s="425"/>
      <c r="G35116" s="430"/>
      <c r="H35116" s="430"/>
      <c r="I35116" s="430"/>
      <c r="J35116" s="357"/>
      <c r="K35116" s="357"/>
      <c r="L35116" s="358"/>
      <c r="M35116" s="359"/>
      <c r="N35116" s="360"/>
      <c r="O35116" s="360"/>
      <c r="P35116" s="361"/>
    </row>
    <row r="35117" spans="1:16">
      <c r="A35117" s="425"/>
      <c r="B35117" s="426"/>
      <c r="C35117" s="427"/>
      <c r="D35117" s="428"/>
      <c r="E35117" s="429"/>
      <c r="F35117" s="425"/>
      <c r="G35117" s="430"/>
      <c r="H35117" s="430"/>
      <c r="I35117" s="430"/>
      <c r="J35117" s="357"/>
      <c r="K35117" s="357"/>
      <c r="L35117" s="358"/>
      <c r="M35117" s="359"/>
      <c r="N35117" s="360"/>
      <c r="O35117" s="360"/>
      <c r="P35117" s="361"/>
    </row>
    <row r="35118" spans="1:16">
      <c r="A35118" s="425"/>
      <c r="B35118" s="426"/>
      <c r="C35118" s="427"/>
      <c r="D35118" s="428"/>
      <c r="E35118" s="429"/>
      <c r="F35118" s="425"/>
      <c r="G35118" s="430"/>
      <c r="H35118" s="430"/>
      <c r="I35118" s="430"/>
      <c r="J35118" s="357"/>
      <c r="K35118" s="357"/>
      <c r="L35118" s="358"/>
      <c r="M35118" s="359"/>
      <c r="N35118" s="360"/>
      <c r="O35118" s="360"/>
      <c r="P35118" s="361"/>
    </row>
    <row r="35119" spans="1:16">
      <c r="A35119" s="425"/>
      <c r="B35119" s="426"/>
      <c r="C35119" s="427"/>
      <c r="D35119" s="428"/>
      <c r="E35119" s="429"/>
      <c r="F35119" s="425"/>
      <c r="G35119" s="430"/>
      <c r="H35119" s="430"/>
      <c r="I35119" s="430"/>
      <c r="J35119" s="357"/>
      <c r="K35119" s="357"/>
      <c r="L35119" s="358"/>
      <c r="M35119" s="359"/>
      <c r="N35119" s="360"/>
      <c r="O35119" s="360"/>
      <c r="P35119" s="361"/>
    </row>
    <row r="35120" spans="1:16">
      <c r="A35120" s="425"/>
      <c r="B35120" s="426"/>
      <c r="C35120" s="427"/>
      <c r="D35120" s="428"/>
      <c r="E35120" s="429"/>
      <c r="F35120" s="425"/>
      <c r="G35120" s="430"/>
      <c r="H35120" s="430"/>
      <c r="I35120" s="430"/>
      <c r="J35120" s="357"/>
      <c r="K35120" s="357"/>
      <c r="L35120" s="358"/>
      <c r="M35120" s="359"/>
      <c r="N35120" s="360"/>
      <c r="O35120" s="360"/>
      <c r="P35120" s="361"/>
    </row>
    <row r="35121" spans="1:16">
      <c r="A35121" s="425"/>
      <c r="B35121" s="426"/>
      <c r="C35121" s="427"/>
      <c r="D35121" s="428"/>
      <c r="E35121" s="429"/>
      <c r="F35121" s="425"/>
      <c r="G35121" s="430"/>
      <c r="H35121" s="430"/>
      <c r="I35121" s="430"/>
      <c r="J35121" s="357"/>
      <c r="K35121" s="357"/>
      <c r="L35121" s="358"/>
      <c r="M35121" s="359"/>
      <c r="N35121" s="360"/>
      <c r="O35121" s="360"/>
      <c r="P35121" s="361"/>
    </row>
    <row r="35122" spans="1:16">
      <c r="A35122" s="425"/>
      <c r="B35122" s="426"/>
      <c r="C35122" s="427"/>
      <c r="D35122" s="428"/>
      <c r="E35122" s="429"/>
      <c r="F35122" s="425"/>
      <c r="G35122" s="430"/>
      <c r="H35122" s="430"/>
      <c r="I35122" s="430"/>
      <c r="J35122" s="357"/>
      <c r="K35122" s="357"/>
      <c r="L35122" s="358"/>
      <c r="M35122" s="359"/>
      <c r="N35122" s="360"/>
      <c r="O35122" s="360"/>
      <c r="P35122" s="361"/>
    </row>
    <row r="35123" spans="1:16">
      <c r="A35123" s="425"/>
      <c r="B35123" s="426"/>
      <c r="C35123" s="427"/>
      <c r="D35123" s="428"/>
      <c r="E35123" s="429"/>
      <c r="F35123" s="425"/>
      <c r="G35123" s="430"/>
      <c r="H35123" s="430"/>
      <c r="I35123" s="430"/>
      <c r="J35123" s="357"/>
      <c r="K35123" s="357"/>
      <c r="L35123" s="358"/>
      <c r="M35123" s="359"/>
      <c r="N35123" s="360"/>
      <c r="O35123" s="360"/>
      <c r="P35123" s="361"/>
    </row>
    <row r="35124" spans="1:16">
      <c r="A35124" s="425"/>
      <c r="B35124" s="426"/>
      <c r="C35124" s="427"/>
      <c r="D35124" s="428"/>
      <c r="E35124" s="429"/>
      <c r="F35124" s="425"/>
      <c r="G35124" s="430"/>
      <c r="H35124" s="430"/>
      <c r="I35124" s="430"/>
      <c r="J35124" s="357"/>
      <c r="K35124" s="357"/>
      <c r="L35124" s="358"/>
      <c r="M35124" s="359"/>
      <c r="N35124" s="360"/>
      <c r="O35124" s="360"/>
      <c r="P35124" s="361"/>
    </row>
    <row r="35125" spans="1:16">
      <c r="A35125" s="425"/>
      <c r="B35125" s="426"/>
      <c r="C35125" s="427"/>
      <c r="D35125" s="428"/>
      <c r="E35125" s="429"/>
      <c r="F35125" s="425"/>
      <c r="G35125" s="430"/>
      <c r="H35125" s="430"/>
      <c r="I35125" s="430"/>
      <c r="J35125" s="357"/>
      <c r="K35125" s="357"/>
      <c r="L35125" s="358"/>
      <c r="M35125" s="359"/>
      <c r="N35125" s="360"/>
      <c r="O35125" s="360"/>
      <c r="P35125" s="361"/>
    </row>
    <row r="35126" spans="1:16">
      <c r="A35126" s="425"/>
      <c r="B35126" s="426"/>
      <c r="C35126" s="427"/>
      <c r="D35126" s="428"/>
      <c r="E35126" s="429"/>
      <c r="F35126" s="425"/>
      <c r="G35126" s="430"/>
      <c r="H35126" s="430"/>
      <c r="I35126" s="430"/>
      <c r="J35126" s="357"/>
      <c r="K35126" s="357"/>
      <c r="L35126" s="358"/>
      <c r="M35126" s="359"/>
      <c r="N35126" s="360"/>
      <c r="O35126" s="360"/>
      <c r="P35126" s="361"/>
    </row>
    <row r="35127" spans="1:16">
      <c r="A35127" s="425"/>
      <c r="B35127" s="426"/>
      <c r="C35127" s="427"/>
      <c r="D35127" s="428"/>
      <c r="E35127" s="429"/>
      <c r="F35127" s="425"/>
      <c r="G35127" s="430"/>
      <c r="H35127" s="430"/>
      <c r="I35127" s="430"/>
      <c r="J35127" s="357"/>
      <c r="K35127" s="357"/>
      <c r="L35127" s="358"/>
      <c r="M35127" s="359"/>
      <c r="N35127" s="360"/>
      <c r="O35127" s="360"/>
      <c r="P35127" s="361"/>
    </row>
    <row r="35128" spans="1:16">
      <c r="A35128" s="425"/>
      <c r="B35128" s="426"/>
      <c r="C35128" s="427"/>
      <c r="D35128" s="428"/>
      <c r="E35128" s="429"/>
      <c r="F35128" s="425"/>
      <c r="G35128" s="430"/>
      <c r="H35128" s="430"/>
      <c r="I35128" s="430"/>
      <c r="J35128" s="357"/>
      <c r="K35128" s="357"/>
      <c r="L35128" s="358"/>
      <c r="M35128" s="359"/>
      <c r="N35128" s="360"/>
      <c r="O35128" s="360"/>
      <c r="P35128" s="361"/>
    </row>
    <row r="35129" spans="1:16">
      <c r="A35129" s="425"/>
      <c r="B35129" s="426"/>
      <c r="C35129" s="427"/>
      <c r="D35129" s="428"/>
      <c r="E35129" s="429"/>
      <c r="F35129" s="425"/>
      <c r="G35129" s="430"/>
      <c r="H35129" s="430"/>
      <c r="I35129" s="430"/>
      <c r="J35129" s="357"/>
      <c r="K35129" s="357"/>
      <c r="L35129" s="358"/>
      <c r="M35129" s="359"/>
      <c r="N35129" s="360"/>
      <c r="O35129" s="360"/>
      <c r="P35129" s="361"/>
    </row>
    <row r="35130" spans="1:16">
      <c r="A35130" s="425"/>
      <c r="B35130" s="426"/>
      <c r="C35130" s="427"/>
      <c r="D35130" s="428"/>
      <c r="E35130" s="429"/>
      <c r="F35130" s="425"/>
      <c r="G35130" s="430"/>
      <c r="H35130" s="430"/>
      <c r="I35130" s="430"/>
      <c r="J35130" s="357"/>
      <c r="K35130" s="357"/>
      <c r="L35130" s="358"/>
      <c r="M35130" s="359"/>
      <c r="N35130" s="360"/>
      <c r="O35130" s="360"/>
      <c r="P35130" s="361"/>
    </row>
    <row r="35131" spans="1:16">
      <c r="A35131" s="425"/>
      <c r="B35131" s="426"/>
      <c r="C35131" s="427"/>
      <c r="D35131" s="428"/>
      <c r="E35131" s="429"/>
      <c r="F35131" s="425"/>
      <c r="G35131" s="430"/>
      <c r="H35131" s="430"/>
      <c r="I35131" s="430"/>
      <c r="J35131" s="357"/>
      <c r="K35131" s="357"/>
      <c r="L35131" s="358"/>
      <c r="M35131" s="359"/>
      <c r="N35131" s="360"/>
      <c r="O35131" s="360"/>
      <c r="P35131" s="361"/>
    </row>
    <row r="35132" spans="1:16">
      <c r="A35132" s="425"/>
      <c r="B35132" s="426"/>
      <c r="C35132" s="427"/>
      <c r="D35132" s="428"/>
      <c r="E35132" s="429"/>
      <c r="F35132" s="425"/>
      <c r="G35132" s="430"/>
      <c r="H35132" s="430"/>
      <c r="I35132" s="430"/>
      <c r="J35132" s="357"/>
      <c r="K35132" s="357"/>
      <c r="L35132" s="358"/>
      <c r="M35132" s="359"/>
      <c r="N35132" s="360"/>
      <c r="O35132" s="360"/>
      <c r="P35132" s="361"/>
    </row>
    <row r="35133" spans="1:16">
      <c r="A35133" s="425"/>
      <c r="B35133" s="426"/>
      <c r="C35133" s="427"/>
      <c r="D35133" s="428"/>
      <c r="E35133" s="429"/>
      <c r="F35133" s="425"/>
      <c r="G35133" s="430"/>
      <c r="H35133" s="430"/>
      <c r="I35133" s="430"/>
      <c r="J35133" s="357"/>
      <c r="K35133" s="357"/>
      <c r="L35133" s="358"/>
      <c r="M35133" s="359"/>
      <c r="N35133" s="360"/>
      <c r="O35133" s="360"/>
      <c r="P35133" s="361"/>
    </row>
    <row r="35134" spans="1:16">
      <c r="A35134" s="425"/>
      <c r="B35134" s="431"/>
      <c r="C35134" s="427"/>
      <c r="D35134" s="432"/>
      <c r="E35134" s="433"/>
      <c r="F35134" s="425"/>
      <c r="G35134" s="434"/>
      <c r="H35134" s="434"/>
      <c r="I35134" s="434"/>
      <c r="J35134" s="357"/>
      <c r="K35134" s="357"/>
      <c r="L35134" s="358"/>
      <c r="M35134" s="359"/>
      <c r="N35134" s="360"/>
      <c r="O35134" s="360"/>
      <c r="P35134" s="362"/>
    </row>
    <row r="35135" spans="1:16">
      <c r="A35135" s="425"/>
      <c r="B35135" s="426"/>
      <c r="C35135" s="427"/>
      <c r="D35135" s="428"/>
      <c r="E35135" s="429"/>
      <c r="F35135" s="425"/>
      <c r="G35135" s="430"/>
      <c r="H35135" s="430"/>
      <c r="I35135" s="430"/>
      <c r="J35135" s="357"/>
      <c r="K35135" s="357"/>
      <c r="L35135" s="358"/>
      <c r="M35135" s="359"/>
      <c r="N35135" s="360"/>
      <c r="O35135" s="360"/>
      <c r="P35135" s="361"/>
    </row>
    <row r="35136" spans="1:16">
      <c r="A35136" s="425"/>
      <c r="B35136" s="426"/>
      <c r="C35136" s="427"/>
      <c r="D35136" s="428"/>
      <c r="E35136" s="429"/>
      <c r="F35136" s="425"/>
      <c r="G35136" s="430"/>
      <c r="H35136" s="430"/>
      <c r="I35136" s="430"/>
      <c r="J35136" s="357"/>
      <c r="K35136" s="357"/>
      <c r="L35136" s="358"/>
      <c r="M35136" s="359"/>
      <c r="N35136" s="360"/>
      <c r="O35136" s="360"/>
      <c r="P35136" s="361"/>
    </row>
    <row r="35137" spans="1:16">
      <c r="A35137" s="425"/>
      <c r="B35137" s="426"/>
      <c r="C35137" s="427"/>
      <c r="D35137" s="428"/>
      <c r="E35137" s="429"/>
      <c r="F35137" s="425"/>
      <c r="G35137" s="430"/>
      <c r="H35137" s="430"/>
      <c r="I35137" s="430"/>
      <c r="J35137" s="357"/>
      <c r="K35137" s="357"/>
      <c r="L35137" s="358"/>
      <c r="M35137" s="359"/>
      <c r="N35137" s="360"/>
      <c r="O35137" s="360"/>
      <c r="P35137" s="361"/>
    </row>
    <row r="35138" spans="1:16">
      <c r="A35138" s="425"/>
      <c r="B35138" s="426"/>
      <c r="C35138" s="427"/>
      <c r="D35138" s="428"/>
      <c r="E35138" s="429"/>
      <c r="F35138" s="425"/>
      <c r="G35138" s="430"/>
      <c r="H35138" s="430"/>
      <c r="I35138" s="430"/>
      <c r="J35138" s="357"/>
      <c r="K35138" s="357"/>
      <c r="L35138" s="358"/>
      <c r="M35138" s="359"/>
      <c r="N35138" s="360"/>
      <c r="O35138" s="360"/>
      <c r="P35138" s="361"/>
    </row>
    <row r="35139" spans="1:16">
      <c r="A35139" s="425"/>
      <c r="B35139" s="426"/>
      <c r="C35139" s="427"/>
      <c r="D35139" s="428"/>
      <c r="E35139" s="429"/>
      <c r="F35139" s="425"/>
      <c r="G35139" s="430"/>
      <c r="H35139" s="430"/>
      <c r="I35139" s="430"/>
      <c r="J35139" s="357"/>
      <c r="K35139" s="357"/>
      <c r="L35139" s="358"/>
      <c r="M35139" s="359"/>
      <c r="N35139" s="360"/>
      <c r="O35139" s="360"/>
      <c r="P35139" s="361"/>
    </row>
    <row r="35140" spans="1:16">
      <c r="A35140" s="425"/>
      <c r="B35140" s="426"/>
      <c r="C35140" s="427"/>
      <c r="D35140" s="428"/>
      <c r="E35140" s="429"/>
      <c r="F35140" s="425"/>
      <c r="G35140" s="430"/>
      <c r="H35140" s="430"/>
      <c r="I35140" s="430"/>
      <c r="J35140" s="357"/>
      <c r="K35140" s="357"/>
      <c r="L35140" s="358"/>
      <c r="M35140" s="359"/>
      <c r="N35140" s="360"/>
      <c r="O35140" s="360"/>
      <c r="P35140" s="361"/>
    </row>
    <row r="35141" spans="1:16">
      <c r="A35141" s="425"/>
      <c r="B35141" s="426"/>
      <c r="C35141" s="427"/>
      <c r="D35141" s="428"/>
      <c r="E35141" s="429"/>
      <c r="F35141" s="425"/>
      <c r="G35141" s="430"/>
      <c r="H35141" s="430"/>
      <c r="I35141" s="430"/>
      <c r="J35141" s="357"/>
      <c r="K35141" s="357"/>
      <c r="L35141" s="358"/>
      <c r="M35141" s="359"/>
      <c r="N35141" s="360"/>
      <c r="O35141" s="360"/>
      <c r="P35141" s="361"/>
    </row>
    <row r="35142" spans="1:16">
      <c r="A35142" s="425"/>
      <c r="B35142" s="426"/>
      <c r="C35142" s="427"/>
      <c r="D35142" s="428"/>
      <c r="E35142" s="429"/>
      <c r="F35142" s="425"/>
      <c r="G35142" s="430"/>
      <c r="H35142" s="430"/>
      <c r="I35142" s="430"/>
      <c r="J35142" s="357"/>
      <c r="K35142" s="357"/>
      <c r="L35142" s="358"/>
      <c r="M35142" s="359"/>
      <c r="N35142" s="360"/>
      <c r="O35142" s="360"/>
      <c r="P35142" s="361"/>
    </row>
    <row r="35143" spans="1:16">
      <c r="A35143" s="425"/>
      <c r="B35143" s="426"/>
      <c r="C35143" s="427"/>
      <c r="D35143" s="428"/>
      <c r="E35143" s="429"/>
      <c r="F35143" s="425"/>
      <c r="G35143" s="430"/>
      <c r="H35143" s="430"/>
      <c r="I35143" s="430"/>
      <c r="J35143" s="357"/>
      <c r="K35143" s="357"/>
      <c r="L35143" s="358"/>
      <c r="M35143" s="359"/>
      <c r="N35143" s="360"/>
      <c r="O35143" s="360"/>
      <c r="P35143" s="361"/>
    </row>
    <row r="35144" spans="1:16">
      <c r="A35144" s="425"/>
      <c r="B35144" s="426"/>
      <c r="C35144" s="427"/>
      <c r="D35144" s="428"/>
      <c r="E35144" s="429"/>
      <c r="F35144" s="425"/>
      <c r="G35144" s="430"/>
      <c r="H35144" s="430"/>
      <c r="I35144" s="430"/>
      <c r="J35144" s="357"/>
      <c r="K35144" s="357"/>
      <c r="L35144" s="358"/>
      <c r="M35144" s="359"/>
      <c r="N35144" s="360"/>
      <c r="O35144" s="360"/>
      <c r="P35144" s="361"/>
    </row>
    <row r="35145" spans="1:16">
      <c r="A35145" s="425"/>
      <c r="B35145" s="426"/>
      <c r="C35145" s="427"/>
      <c r="D35145" s="428"/>
      <c r="E35145" s="429"/>
      <c r="F35145" s="425"/>
      <c r="G35145" s="430"/>
      <c r="H35145" s="430"/>
      <c r="I35145" s="430"/>
      <c r="J35145" s="357"/>
      <c r="K35145" s="357"/>
      <c r="L35145" s="358"/>
      <c r="M35145" s="359"/>
      <c r="N35145" s="360"/>
      <c r="O35145" s="360"/>
      <c r="P35145" s="361"/>
    </row>
    <row r="35146" spans="1:16">
      <c r="A35146" s="425"/>
      <c r="B35146" s="426"/>
      <c r="C35146" s="427"/>
      <c r="D35146" s="428"/>
      <c r="E35146" s="429"/>
      <c r="F35146" s="425"/>
      <c r="G35146" s="430"/>
      <c r="H35146" s="430"/>
      <c r="I35146" s="430"/>
      <c r="J35146" s="357"/>
      <c r="K35146" s="357"/>
      <c r="L35146" s="358"/>
      <c r="M35146" s="359"/>
      <c r="N35146" s="360"/>
      <c r="O35146" s="360"/>
      <c r="P35146" s="361"/>
    </row>
    <row r="35147" spans="1:16">
      <c r="A35147" s="425"/>
      <c r="B35147" s="426"/>
      <c r="C35147" s="427"/>
      <c r="D35147" s="428"/>
      <c r="E35147" s="429"/>
      <c r="F35147" s="425"/>
      <c r="G35147" s="430"/>
      <c r="H35147" s="430"/>
      <c r="I35147" s="430"/>
      <c r="J35147" s="357"/>
      <c r="K35147" s="357"/>
      <c r="L35147" s="358"/>
      <c r="M35147" s="359"/>
      <c r="N35147" s="360"/>
      <c r="O35147" s="360"/>
      <c r="P35147" s="361"/>
    </row>
    <row r="35148" spans="1:16">
      <c r="A35148" s="425"/>
      <c r="B35148" s="426"/>
      <c r="C35148" s="427"/>
      <c r="D35148" s="428"/>
      <c r="E35148" s="429"/>
      <c r="F35148" s="425"/>
      <c r="G35148" s="430"/>
      <c r="H35148" s="430"/>
      <c r="I35148" s="430"/>
      <c r="J35148" s="357"/>
      <c r="K35148" s="357"/>
      <c r="L35148" s="358"/>
      <c r="M35148" s="359"/>
      <c r="N35148" s="360"/>
      <c r="O35148" s="360"/>
      <c r="P35148" s="361"/>
    </row>
    <row r="35149" spans="1:16">
      <c r="A35149" s="425"/>
      <c r="B35149" s="426"/>
      <c r="C35149" s="427"/>
      <c r="D35149" s="428"/>
      <c r="E35149" s="429"/>
      <c r="F35149" s="425"/>
      <c r="G35149" s="430"/>
      <c r="H35149" s="430"/>
      <c r="I35149" s="430"/>
      <c r="J35149" s="357"/>
      <c r="K35149" s="357"/>
      <c r="L35149" s="358"/>
      <c r="M35149" s="359"/>
      <c r="N35149" s="360"/>
      <c r="O35149" s="360"/>
      <c r="P35149" s="361"/>
    </row>
    <row r="35150" spans="1:16">
      <c r="A35150" s="425"/>
      <c r="B35150" s="426"/>
      <c r="C35150" s="427"/>
      <c r="D35150" s="428"/>
      <c r="E35150" s="429"/>
      <c r="F35150" s="425"/>
      <c r="G35150" s="430"/>
      <c r="H35150" s="430"/>
      <c r="I35150" s="430"/>
      <c r="J35150" s="357"/>
      <c r="K35150" s="357"/>
      <c r="L35150" s="358"/>
      <c r="M35150" s="359"/>
      <c r="N35150" s="360"/>
      <c r="O35150" s="360"/>
      <c r="P35150" s="361"/>
    </row>
    <row r="35151" spans="1:16">
      <c r="A35151" s="425"/>
      <c r="B35151" s="426"/>
      <c r="C35151" s="427"/>
      <c r="D35151" s="428"/>
      <c r="E35151" s="429"/>
      <c r="F35151" s="425"/>
      <c r="G35151" s="430"/>
      <c r="H35151" s="430"/>
      <c r="I35151" s="430"/>
      <c r="J35151" s="357"/>
      <c r="K35151" s="357"/>
      <c r="L35151" s="358"/>
      <c r="M35151" s="359"/>
      <c r="N35151" s="360"/>
      <c r="O35151" s="360"/>
      <c r="P35151" s="361"/>
    </row>
    <row r="35152" spans="1:16">
      <c r="A35152" s="425"/>
      <c r="B35152" s="426"/>
      <c r="C35152" s="427"/>
      <c r="D35152" s="428"/>
      <c r="E35152" s="429"/>
      <c r="F35152" s="425"/>
      <c r="G35152" s="430"/>
      <c r="H35152" s="430"/>
      <c r="I35152" s="430"/>
      <c r="J35152" s="357"/>
      <c r="K35152" s="357"/>
      <c r="L35152" s="358"/>
      <c r="M35152" s="359"/>
      <c r="N35152" s="360"/>
      <c r="O35152" s="360"/>
      <c r="P35152" s="361"/>
    </row>
    <row r="35153" spans="1:16">
      <c r="A35153" s="425"/>
      <c r="B35153" s="426"/>
      <c r="C35153" s="427"/>
      <c r="D35153" s="428"/>
      <c r="E35153" s="429"/>
      <c r="F35153" s="425"/>
      <c r="G35153" s="430"/>
      <c r="H35153" s="430"/>
      <c r="I35153" s="430"/>
      <c r="J35153" s="357"/>
      <c r="K35153" s="357"/>
      <c r="L35153" s="358"/>
      <c r="M35153" s="359"/>
      <c r="N35153" s="360"/>
      <c r="O35153" s="360"/>
      <c r="P35153" s="361"/>
    </row>
    <row r="35154" spans="1:16">
      <c r="A35154" s="425"/>
      <c r="B35154" s="426"/>
      <c r="C35154" s="427"/>
      <c r="D35154" s="428"/>
      <c r="E35154" s="429"/>
      <c r="F35154" s="425"/>
      <c r="G35154" s="430"/>
      <c r="H35154" s="430"/>
      <c r="I35154" s="430"/>
      <c r="J35154" s="357"/>
      <c r="K35154" s="357"/>
      <c r="L35154" s="358"/>
      <c r="M35154" s="359"/>
      <c r="N35154" s="360"/>
      <c r="O35154" s="360"/>
      <c r="P35154" s="361"/>
    </row>
    <row r="35155" spans="1:16">
      <c r="A35155" s="425"/>
      <c r="B35155" s="426"/>
      <c r="C35155" s="427"/>
      <c r="D35155" s="428"/>
      <c r="E35155" s="429"/>
      <c r="F35155" s="425"/>
      <c r="G35155" s="430"/>
      <c r="H35155" s="430"/>
      <c r="I35155" s="430"/>
      <c r="J35155" s="357"/>
      <c r="K35155" s="357"/>
      <c r="L35155" s="358"/>
      <c r="M35155" s="359"/>
      <c r="N35155" s="360"/>
      <c r="O35155" s="360"/>
      <c r="P35155" s="361"/>
    </row>
    <row r="35156" spans="1:16">
      <c r="A35156" s="425"/>
      <c r="B35156" s="426"/>
      <c r="C35156" s="427"/>
      <c r="D35156" s="428"/>
      <c r="E35156" s="429"/>
      <c r="F35156" s="425"/>
      <c r="G35156" s="430"/>
      <c r="H35156" s="430"/>
      <c r="I35156" s="430"/>
      <c r="J35156" s="357"/>
      <c r="K35156" s="357"/>
      <c r="L35156" s="358"/>
      <c r="M35156" s="359"/>
      <c r="N35156" s="360"/>
      <c r="O35156" s="360"/>
      <c r="P35156" s="361"/>
    </row>
    <row r="35157" spans="1:16">
      <c r="A35157" s="425"/>
      <c r="B35157" s="426"/>
      <c r="C35157" s="427"/>
      <c r="D35157" s="428"/>
      <c r="E35157" s="429"/>
      <c r="F35157" s="425"/>
      <c r="G35157" s="430"/>
      <c r="H35157" s="430"/>
      <c r="I35157" s="430"/>
      <c r="J35157" s="357"/>
      <c r="K35157" s="357"/>
      <c r="L35157" s="358"/>
      <c r="M35157" s="359"/>
      <c r="N35157" s="360"/>
      <c r="O35157" s="360"/>
      <c r="P35157" s="361"/>
    </row>
    <row r="35158" spans="1:16">
      <c r="A35158" s="425"/>
      <c r="B35158" s="426"/>
      <c r="C35158" s="427"/>
      <c r="D35158" s="428"/>
      <c r="E35158" s="429"/>
      <c r="F35158" s="425"/>
      <c r="G35158" s="430"/>
      <c r="H35158" s="430"/>
      <c r="I35158" s="430"/>
      <c r="J35158" s="357"/>
      <c r="K35158" s="357"/>
      <c r="L35158" s="358"/>
      <c r="M35158" s="359"/>
      <c r="N35158" s="360"/>
      <c r="O35158" s="360"/>
      <c r="P35158" s="361"/>
    </row>
    <row r="35159" spans="1:16">
      <c r="A35159" s="425"/>
      <c r="B35159" s="426"/>
      <c r="C35159" s="427"/>
      <c r="D35159" s="428"/>
      <c r="E35159" s="429"/>
      <c r="F35159" s="425"/>
      <c r="G35159" s="430"/>
      <c r="H35159" s="430"/>
      <c r="I35159" s="430"/>
      <c r="J35159" s="357"/>
      <c r="K35159" s="357"/>
      <c r="L35159" s="358"/>
      <c r="M35159" s="359"/>
      <c r="N35159" s="360"/>
      <c r="O35159" s="360"/>
      <c r="P35159" s="361"/>
    </row>
    <row r="35160" spans="1:16">
      <c r="A35160" s="425"/>
      <c r="B35160" s="426"/>
      <c r="C35160" s="427"/>
      <c r="D35160" s="428"/>
      <c r="E35160" s="429"/>
      <c r="F35160" s="425"/>
      <c r="G35160" s="430"/>
      <c r="H35160" s="430"/>
      <c r="I35160" s="430"/>
      <c r="J35160" s="357"/>
      <c r="K35160" s="357"/>
      <c r="L35160" s="358"/>
      <c r="M35160" s="359"/>
      <c r="N35160" s="360"/>
      <c r="O35160" s="360"/>
      <c r="P35160" s="361"/>
    </row>
    <row r="35161" spans="1:16">
      <c r="A35161" s="425"/>
      <c r="B35161" s="426"/>
      <c r="C35161" s="427"/>
      <c r="D35161" s="428"/>
      <c r="E35161" s="429"/>
      <c r="F35161" s="425"/>
      <c r="G35161" s="430"/>
      <c r="H35161" s="430"/>
      <c r="I35161" s="430"/>
      <c r="J35161" s="357"/>
      <c r="K35161" s="357"/>
      <c r="L35161" s="358"/>
      <c r="M35161" s="359"/>
      <c r="N35161" s="360"/>
      <c r="O35161" s="360"/>
      <c r="P35161" s="361"/>
    </row>
    <row r="35162" spans="1:16">
      <c r="A35162" s="425"/>
      <c r="B35162" s="426"/>
      <c r="C35162" s="427"/>
      <c r="D35162" s="428"/>
      <c r="E35162" s="429"/>
      <c r="F35162" s="425"/>
      <c r="G35162" s="430"/>
      <c r="H35162" s="430"/>
      <c r="I35162" s="430"/>
      <c r="J35162" s="357"/>
      <c r="K35162" s="357"/>
      <c r="L35162" s="358"/>
      <c r="M35162" s="359"/>
      <c r="N35162" s="360"/>
      <c r="O35162" s="360"/>
      <c r="P35162" s="361"/>
    </row>
    <row r="35163" spans="1:16">
      <c r="A35163" s="425"/>
      <c r="B35163" s="426"/>
      <c r="C35163" s="427"/>
      <c r="D35163" s="428"/>
      <c r="E35163" s="429"/>
      <c r="F35163" s="425"/>
      <c r="G35163" s="430"/>
      <c r="H35163" s="430"/>
      <c r="I35163" s="430"/>
      <c r="J35163" s="357"/>
      <c r="K35163" s="357"/>
      <c r="L35163" s="358"/>
      <c r="M35163" s="359"/>
      <c r="N35163" s="360"/>
      <c r="O35163" s="360"/>
      <c r="P35163" s="361"/>
    </row>
    <row r="35164" spans="1:16">
      <c r="A35164" s="425"/>
      <c r="B35164" s="426"/>
      <c r="C35164" s="427"/>
      <c r="D35164" s="428"/>
      <c r="E35164" s="429"/>
      <c r="F35164" s="425"/>
      <c r="G35164" s="430"/>
      <c r="H35164" s="430"/>
      <c r="I35164" s="430"/>
      <c r="J35164" s="357"/>
      <c r="K35164" s="357"/>
      <c r="L35164" s="358"/>
      <c r="M35164" s="359"/>
      <c r="N35164" s="360"/>
      <c r="O35164" s="360"/>
      <c r="P35164" s="361"/>
    </row>
    <row r="35165" spans="1:16">
      <c r="A35165" s="425"/>
      <c r="B35165" s="426"/>
      <c r="C35165" s="427"/>
      <c r="D35165" s="428"/>
      <c r="E35165" s="429"/>
      <c r="F35165" s="425"/>
      <c r="G35165" s="430"/>
      <c r="H35165" s="430"/>
      <c r="I35165" s="430"/>
      <c r="J35165" s="357"/>
      <c r="K35165" s="357"/>
      <c r="L35165" s="358"/>
      <c r="M35165" s="359"/>
      <c r="N35165" s="360"/>
      <c r="O35165" s="360"/>
      <c r="P35165" s="361"/>
    </row>
    <row r="35166" spans="1:16">
      <c r="A35166" s="425"/>
      <c r="B35166" s="426"/>
      <c r="C35166" s="427"/>
      <c r="D35166" s="428"/>
      <c r="E35166" s="429"/>
      <c r="F35166" s="425"/>
      <c r="G35166" s="430"/>
      <c r="H35166" s="430"/>
      <c r="I35166" s="430"/>
      <c r="J35166" s="357"/>
      <c r="K35166" s="357"/>
      <c r="L35166" s="358"/>
      <c r="M35166" s="359"/>
      <c r="N35166" s="360"/>
      <c r="O35166" s="360"/>
      <c r="P35166" s="361"/>
    </row>
    <row r="35167" spans="1:16">
      <c r="A35167" s="425"/>
      <c r="B35167" s="426"/>
      <c r="C35167" s="427"/>
      <c r="D35167" s="428"/>
      <c r="E35167" s="429"/>
      <c r="F35167" s="425"/>
      <c r="G35167" s="430"/>
      <c r="H35167" s="430"/>
      <c r="I35167" s="430"/>
      <c r="J35167" s="357"/>
      <c r="K35167" s="357"/>
      <c r="L35167" s="358"/>
      <c r="M35167" s="359"/>
      <c r="N35167" s="360"/>
      <c r="O35167" s="360"/>
      <c r="P35167" s="361"/>
    </row>
    <row r="35168" spans="1:16">
      <c r="A35168" s="425"/>
      <c r="B35168" s="426"/>
      <c r="C35168" s="427"/>
      <c r="D35168" s="428"/>
      <c r="E35168" s="429"/>
      <c r="F35168" s="425"/>
      <c r="G35168" s="430"/>
      <c r="H35168" s="430"/>
      <c r="I35168" s="430"/>
      <c r="J35168" s="357"/>
      <c r="K35168" s="357"/>
      <c r="L35168" s="358"/>
      <c r="M35168" s="359"/>
      <c r="N35168" s="360"/>
      <c r="O35168" s="360"/>
      <c r="P35168" s="361"/>
    </row>
    <row r="35169" spans="1:16">
      <c r="A35169" s="425"/>
      <c r="B35169" s="426"/>
      <c r="C35169" s="427"/>
      <c r="D35169" s="428"/>
      <c r="E35169" s="429"/>
      <c r="F35169" s="425"/>
      <c r="G35169" s="430"/>
      <c r="H35169" s="430"/>
      <c r="I35169" s="430"/>
      <c r="J35169" s="357"/>
      <c r="K35169" s="357"/>
      <c r="L35169" s="358"/>
      <c r="M35169" s="359"/>
      <c r="N35169" s="360"/>
      <c r="O35169" s="360"/>
      <c r="P35169" s="361"/>
    </row>
    <row r="35170" spans="1:16">
      <c r="A35170" s="425"/>
      <c r="B35170" s="426"/>
      <c r="C35170" s="427"/>
      <c r="D35170" s="428"/>
      <c r="E35170" s="429"/>
      <c r="F35170" s="425"/>
      <c r="G35170" s="430"/>
      <c r="H35170" s="430"/>
      <c r="I35170" s="430"/>
      <c r="J35170" s="357"/>
      <c r="K35170" s="357"/>
      <c r="L35170" s="358"/>
      <c r="M35170" s="359"/>
      <c r="N35170" s="360"/>
      <c r="O35170" s="360"/>
      <c r="P35170" s="361"/>
    </row>
    <row r="35171" spans="1:16">
      <c r="A35171" s="425"/>
      <c r="B35171" s="426"/>
      <c r="C35171" s="427"/>
      <c r="D35171" s="428"/>
      <c r="E35171" s="429"/>
      <c r="F35171" s="425"/>
      <c r="G35171" s="430"/>
      <c r="H35171" s="430"/>
      <c r="I35171" s="430"/>
      <c r="J35171" s="357"/>
      <c r="K35171" s="357"/>
      <c r="L35171" s="358"/>
      <c r="M35171" s="359"/>
      <c r="N35171" s="360"/>
      <c r="O35171" s="360"/>
      <c r="P35171" s="361"/>
    </row>
    <row r="35172" spans="1:16">
      <c r="A35172" s="425"/>
      <c r="B35172" s="426"/>
      <c r="C35172" s="427"/>
      <c r="D35172" s="428"/>
      <c r="E35172" s="429"/>
      <c r="F35172" s="425"/>
      <c r="G35172" s="430"/>
      <c r="H35172" s="430"/>
      <c r="I35172" s="430"/>
      <c r="J35172" s="357"/>
      <c r="K35172" s="357"/>
      <c r="L35172" s="358"/>
      <c r="M35172" s="359"/>
      <c r="N35172" s="360"/>
      <c r="O35172" s="360"/>
      <c r="P35172" s="361"/>
    </row>
    <row r="35173" spans="1:16">
      <c r="A35173" s="425"/>
      <c r="B35173" s="426"/>
      <c r="C35173" s="427"/>
      <c r="D35173" s="428"/>
      <c r="E35173" s="429"/>
      <c r="F35173" s="425"/>
      <c r="G35173" s="430"/>
      <c r="H35173" s="430"/>
      <c r="I35173" s="430"/>
      <c r="J35173" s="357"/>
      <c r="K35173" s="357"/>
      <c r="L35173" s="358"/>
      <c r="M35173" s="359"/>
      <c r="N35173" s="360"/>
      <c r="O35173" s="360"/>
      <c r="P35173" s="361"/>
    </row>
    <row r="35174" spans="1:16">
      <c r="A35174" s="425"/>
      <c r="B35174" s="426"/>
      <c r="C35174" s="427"/>
      <c r="D35174" s="428"/>
      <c r="E35174" s="429"/>
      <c r="F35174" s="425"/>
      <c r="G35174" s="430"/>
      <c r="H35174" s="430"/>
      <c r="I35174" s="430"/>
      <c r="J35174" s="357"/>
      <c r="K35174" s="357"/>
      <c r="L35174" s="358"/>
      <c r="M35174" s="359"/>
      <c r="N35174" s="360"/>
      <c r="O35174" s="360"/>
      <c r="P35174" s="361"/>
    </row>
    <row r="35175" spans="1:16">
      <c r="A35175" s="425"/>
      <c r="B35175" s="426"/>
      <c r="C35175" s="427"/>
      <c r="D35175" s="428"/>
      <c r="E35175" s="429"/>
      <c r="F35175" s="425"/>
      <c r="G35175" s="430"/>
      <c r="H35175" s="430"/>
      <c r="I35175" s="430"/>
      <c r="J35175" s="357"/>
      <c r="K35175" s="357"/>
      <c r="L35175" s="358"/>
      <c r="M35175" s="359"/>
      <c r="N35175" s="360"/>
      <c r="O35175" s="360"/>
      <c r="P35175" s="361"/>
    </row>
    <row r="35176" spans="1:16">
      <c r="A35176" s="425"/>
      <c r="B35176" s="426"/>
      <c r="C35176" s="427"/>
      <c r="D35176" s="428"/>
      <c r="E35176" s="429"/>
      <c r="F35176" s="425"/>
      <c r="G35176" s="430"/>
      <c r="H35176" s="430"/>
      <c r="I35176" s="430"/>
      <c r="J35176" s="357"/>
      <c r="K35176" s="357"/>
      <c r="L35176" s="358"/>
      <c r="M35176" s="359"/>
      <c r="N35176" s="360"/>
      <c r="O35176" s="360"/>
      <c r="P35176" s="361"/>
    </row>
    <row r="35177" spans="1:16">
      <c r="A35177" s="425"/>
      <c r="B35177" s="426"/>
      <c r="C35177" s="427"/>
      <c r="D35177" s="428"/>
      <c r="E35177" s="429"/>
      <c r="F35177" s="425"/>
      <c r="G35177" s="430"/>
      <c r="H35177" s="430"/>
      <c r="I35177" s="430"/>
      <c r="J35177" s="357"/>
      <c r="K35177" s="357"/>
      <c r="L35177" s="358"/>
      <c r="M35177" s="359"/>
      <c r="N35177" s="360"/>
      <c r="O35177" s="360"/>
      <c r="P35177" s="361"/>
    </row>
    <row r="35178" spans="1:16">
      <c r="A35178" s="425"/>
      <c r="B35178" s="426"/>
      <c r="C35178" s="427"/>
      <c r="D35178" s="428"/>
      <c r="E35178" s="429"/>
      <c r="F35178" s="425"/>
      <c r="G35178" s="430"/>
      <c r="H35178" s="430"/>
      <c r="I35178" s="430"/>
      <c r="J35178" s="357"/>
      <c r="K35178" s="357"/>
      <c r="L35178" s="358"/>
      <c r="M35178" s="359"/>
      <c r="N35178" s="360"/>
      <c r="O35178" s="360"/>
      <c r="P35178" s="361"/>
    </row>
    <row r="35179" spans="1:16">
      <c r="A35179" s="425"/>
      <c r="B35179" s="426"/>
      <c r="C35179" s="427"/>
      <c r="D35179" s="428"/>
      <c r="E35179" s="429"/>
      <c r="F35179" s="425"/>
      <c r="G35179" s="430"/>
      <c r="H35179" s="430"/>
      <c r="I35179" s="430"/>
      <c r="J35179" s="357"/>
      <c r="K35179" s="357"/>
      <c r="L35179" s="358"/>
      <c r="M35179" s="359"/>
      <c r="N35179" s="360"/>
      <c r="O35179" s="360"/>
      <c r="P35179" s="361"/>
    </row>
    <row r="35180" spans="1:16">
      <c r="A35180" s="425"/>
      <c r="B35180" s="426"/>
      <c r="C35180" s="427"/>
      <c r="D35180" s="428"/>
      <c r="E35180" s="429"/>
      <c r="F35180" s="425"/>
      <c r="G35180" s="430"/>
      <c r="H35180" s="430"/>
      <c r="I35180" s="430"/>
      <c r="J35180" s="357"/>
      <c r="K35180" s="357"/>
      <c r="L35180" s="358"/>
      <c r="M35180" s="359"/>
      <c r="N35180" s="360"/>
      <c r="O35180" s="360"/>
      <c r="P35180" s="361"/>
    </row>
    <row r="35181" spans="1:16">
      <c r="A35181" s="425"/>
      <c r="B35181" s="426"/>
      <c r="C35181" s="427"/>
      <c r="D35181" s="428"/>
      <c r="E35181" s="429"/>
      <c r="F35181" s="425"/>
      <c r="G35181" s="430"/>
      <c r="H35181" s="430"/>
      <c r="I35181" s="430"/>
      <c r="J35181" s="357"/>
      <c r="K35181" s="357"/>
      <c r="L35181" s="358"/>
      <c r="M35181" s="359"/>
      <c r="N35181" s="360"/>
      <c r="O35181" s="360"/>
      <c r="P35181" s="361"/>
    </row>
    <row r="35182" spans="1:16">
      <c r="A35182" s="425"/>
      <c r="B35182" s="426"/>
      <c r="C35182" s="427"/>
      <c r="D35182" s="428"/>
      <c r="E35182" s="429"/>
      <c r="F35182" s="425"/>
      <c r="G35182" s="430"/>
      <c r="H35182" s="430"/>
      <c r="I35182" s="430"/>
      <c r="J35182" s="357"/>
      <c r="K35182" s="357"/>
      <c r="L35182" s="358"/>
      <c r="M35182" s="359"/>
      <c r="N35182" s="360"/>
      <c r="O35182" s="360"/>
      <c r="P35182" s="361"/>
    </row>
    <row r="35183" spans="1:16">
      <c r="A35183" s="425"/>
      <c r="B35183" s="426"/>
      <c r="C35183" s="427"/>
      <c r="D35183" s="428"/>
      <c r="E35183" s="429"/>
      <c r="F35183" s="425"/>
      <c r="G35183" s="430"/>
      <c r="H35183" s="430"/>
      <c r="I35183" s="430"/>
      <c r="J35183" s="357"/>
      <c r="K35183" s="357"/>
      <c r="L35183" s="358"/>
      <c r="M35183" s="359"/>
      <c r="N35183" s="360"/>
      <c r="O35183" s="360"/>
      <c r="P35183" s="361"/>
    </row>
    <row r="35184" spans="1:16">
      <c r="A35184" s="425"/>
      <c r="B35184" s="426"/>
      <c r="C35184" s="427"/>
      <c r="D35184" s="428"/>
      <c r="E35184" s="429"/>
      <c r="F35184" s="425"/>
      <c r="G35184" s="430"/>
      <c r="H35184" s="430"/>
      <c r="I35184" s="430"/>
      <c r="J35184" s="357"/>
      <c r="K35184" s="357"/>
      <c r="L35184" s="358"/>
      <c r="M35184" s="359"/>
      <c r="N35184" s="360"/>
      <c r="O35184" s="360"/>
      <c r="P35184" s="361"/>
    </row>
    <row r="35185" spans="1:16">
      <c r="A35185" s="425"/>
      <c r="B35185" s="426"/>
      <c r="C35185" s="427"/>
      <c r="D35185" s="428"/>
      <c r="E35185" s="429"/>
      <c r="F35185" s="425"/>
      <c r="G35185" s="430"/>
      <c r="H35185" s="430"/>
      <c r="I35185" s="430"/>
      <c r="J35185" s="357"/>
      <c r="K35185" s="357"/>
      <c r="L35185" s="358"/>
      <c r="M35185" s="359"/>
      <c r="N35185" s="360"/>
      <c r="O35185" s="360"/>
      <c r="P35185" s="361"/>
    </row>
    <row r="35186" spans="1:16">
      <c r="A35186" s="425"/>
      <c r="B35186" s="426"/>
      <c r="C35186" s="427"/>
      <c r="D35186" s="428"/>
      <c r="E35186" s="429"/>
      <c r="F35186" s="425"/>
      <c r="G35186" s="430"/>
      <c r="H35186" s="430"/>
      <c r="I35186" s="430"/>
      <c r="J35186" s="357"/>
      <c r="K35186" s="357"/>
      <c r="L35186" s="358"/>
      <c r="M35186" s="359"/>
      <c r="N35186" s="360"/>
      <c r="O35186" s="360"/>
      <c r="P35186" s="361"/>
    </row>
    <row r="35187" spans="1:16">
      <c r="A35187" s="425"/>
      <c r="B35187" s="426"/>
      <c r="C35187" s="427"/>
      <c r="D35187" s="428"/>
      <c r="E35187" s="429"/>
      <c r="F35187" s="425"/>
      <c r="G35187" s="430"/>
      <c r="H35187" s="430"/>
      <c r="I35187" s="430"/>
      <c r="J35187" s="357"/>
      <c r="K35187" s="357"/>
      <c r="L35187" s="358"/>
      <c r="M35187" s="359"/>
      <c r="N35187" s="360"/>
      <c r="O35187" s="360"/>
      <c r="P35187" s="361"/>
    </row>
    <row r="35188" spans="1:16">
      <c r="A35188" s="425"/>
      <c r="B35188" s="426"/>
      <c r="C35188" s="427"/>
      <c r="D35188" s="428"/>
      <c r="E35188" s="429"/>
      <c r="F35188" s="425"/>
      <c r="G35188" s="430"/>
      <c r="H35188" s="430"/>
      <c r="I35188" s="430"/>
      <c r="J35188" s="357"/>
      <c r="K35188" s="357"/>
      <c r="L35188" s="358"/>
      <c r="M35188" s="359"/>
      <c r="N35188" s="360"/>
      <c r="O35188" s="360"/>
      <c r="P35188" s="361"/>
    </row>
    <row r="35189" spans="1:16">
      <c r="A35189" s="425"/>
      <c r="B35189" s="426"/>
      <c r="C35189" s="427"/>
      <c r="D35189" s="428"/>
      <c r="E35189" s="429"/>
      <c r="F35189" s="425"/>
      <c r="G35189" s="430"/>
      <c r="H35189" s="430"/>
      <c r="I35189" s="430"/>
      <c r="J35189" s="357"/>
      <c r="K35189" s="357"/>
      <c r="L35189" s="358"/>
      <c r="M35189" s="359"/>
      <c r="N35189" s="360"/>
      <c r="O35189" s="360"/>
      <c r="P35189" s="361"/>
    </row>
    <row r="35190" spans="1:16">
      <c r="A35190" s="425"/>
      <c r="B35190" s="426"/>
      <c r="C35190" s="427"/>
      <c r="D35190" s="428"/>
      <c r="E35190" s="429"/>
      <c r="F35190" s="425"/>
      <c r="G35190" s="430"/>
      <c r="H35190" s="430"/>
      <c r="I35190" s="430"/>
      <c r="J35190" s="357"/>
      <c r="K35190" s="357"/>
      <c r="L35190" s="358"/>
      <c r="M35190" s="359"/>
      <c r="N35190" s="360"/>
      <c r="O35190" s="360"/>
      <c r="P35190" s="361"/>
    </row>
    <row r="35191" spans="1:16">
      <c r="A35191" s="425"/>
      <c r="B35191" s="426"/>
      <c r="C35191" s="427"/>
      <c r="D35191" s="428"/>
      <c r="E35191" s="429"/>
      <c r="F35191" s="425"/>
      <c r="G35191" s="430"/>
      <c r="H35191" s="430"/>
      <c r="I35191" s="430"/>
      <c r="J35191" s="357"/>
      <c r="K35191" s="357"/>
      <c r="L35191" s="358"/>
      <c r="M35191" s="359"/>
      <c r="N35191" s="360"/>
      <c r="O35191" s="360"/>
      <c r="P35191" s="361"/>
    </row>
    <row r="35192" spans="1:16">
      <c r="A35192" s="425"/>
      <c r="B35192" s="426"/>
      <c r="C35192" s="427"/>
      <c r="D35192" s="428"/>
      <c r="E35192" s="429"/>
      <c r="F35192" s="425"/>
      <c r="G35192" s="430"/>
      <c r="H35192" s="430"/>
      <c r="I35192" s="430"/>
      <c r="J35192" s="357"/>
      <c r="K35192" s="357"/>
      <c r="L35192" s="358"/>
      <c r="M35192" s="359"/>
      <c r="N35192" s="360"/>
      <c r="O35192" s="360"/>
      <c r="P35192" s="361"/>
    </row>
    <row r="35193" spans="1:16">
      <c r="A35193" s="425"/>
      <c r="B35193" s="426"/>
      <c r="C35193" s="427"/>
      <c r="D35193" s="428"/>
      <c r="E35193" s="429"/>
      <c r="F35193" s="425"/>
      <c r="G35193" s="430"/>
      <c r="H35193" s="430"/>
      <c r="I35193" s="430"/>
      <c r="J35193" s="357"/>
      <c r="K35193" s="357"/>
      <c r="L35193" s="358"/>
      <c r="M35193" s="359"/>
      <c r="N35193" s="360"/>
      <c r="O35193" s="360"/>
      <c r="P35193" s="361"/>
    </row>
    <row r="35194" spans="1:16">
      <c r="A35194" s="425"/>
      <c r="B35194" s="426"/>
      <c r="C35194" s="427"/>
      <c r="D35194" s="428"/>
      <c r="E35194" s="429"/>
      <c r="F35194" s="425"/>
      <c r="G35194" s="430"/>
      <c r="H35194" s="430"/>
      <c r="I35194" s="430"/>
      <c r="J35194" s="357"/>
      <c r="K35194" s="357"/>
      <c r="L35194" s="358"/>
      <c r="M35194" s="359"/>
      <c r="N35194" s="360"/>
      <c r="O35194" s="360"/>
      <c r="P35194" s="361"/>
    </row>
    <row r="35195" spans="1:16">
      <c r="A35195" s="425"/>
      <c r="B35195" s="426"/>
      <c r="C35195" s="427"/>
      <c r="D35195" s="428"/>
      <c r="E35195" s="429"/>
      <c r="F35195" s="425"/>
      <c r="G35195" s="430"/>
      <c r="H35195" s="430"/>
      <c r="I35195" s="430"/>
      <c r="J35195" s="357"/>
      <c r="K35195" s="357"/>
      <c r="L35195" s="358"/>
      <c r="M35195" s="359"/>
      <c r="N35195" s="360"/>
      <c r="O35195" s="360"/>
      <c r="P35195" s="361"/>
    </row>
    <row r="35196" spans="1:16">
      <c r="A35196" s="425"/>
      <c r="B35196" s="426"/>
      <c r="C35196" s="427"/>
      <c r="D35196" s="428"/>
      <c r="E35196" s="429"/>
      <c r="F35196" s="425"/>
      <c r="G35196" s="430"/>
      <c r="H35196" s="430"/>
      <c r="I35196" s="430"/>
      <c r="J35196" s="357"/>
      <c r="K35196" s="357"/>
      <c r="L35196" s="358"/>
      <c r="M35196" s="359"/>
      <c r="N35196" s="360"/>
      <c r="O35196" s="360"/>
      <c r="P35196" s="361"/>
    </row>
    <row r="35197" spans="1:16">
      <c r="A35197" s="425"/>
      <c r="B35197" s="426"/>
      <c r="C35197" s="427"/>
      <c r="D35197" s="428"/>
      <c r="E35197" s="429"/>
      <c r="F35197" s="425"/>
      <c r="G35197" s="430"/>
      <c r="H35197" s="430"/>
      <c r="I35197" s="430"/>
      <c r="J35197" s="357"/>
      <c r="K35197" s="357"/>
      <c r="L35197" s="358"/>
      <c r="M35197" s="359"/>
      <c r="N35197" s="360"/>
      <c r="O35197" s="360"/>
      <c r="P35197" s="361"/>
    </row>
    <row r="35198" spans="1:16">
      <c r="A35198" s="425"/>
      <c r="B35198" s="426"/>
      <c r="C35198" s="427"/>
      <c r="D35198" s="428"/>
      <c r="E35198" s="429"/>
      <c r="F35198" s="425"/>
      <c r="G35198" s="430"/>
      <c r="H35198" s="430"/>
      <c r="I35198" s="430"/>
      <c r="J35198" s="357"/>
      <c r="K35198" s="357"/>
      <c r="L35198" s="358"/>
      <c r="M35198" s="359"/>
      <c r="N35198" s="360"/>
      <c r="O35198" s="360"/>
      <c r="P35198" s="361"/>
    </row>
    <row r="35199" spans="1:16">
      <c r="A35199" s="425"/>
      <c r="B35199" s="426"/>
      <c r="C35199" s="427"/>
      <c r="D35199" s="428"/>
      <c r="E35199" s="429"/>
      <c r="F35199" s="425"/>
      <c r="G35199" s="430"/>
      <c r="H35199" s="430"/>
      <c r="I35199" s="430"/>
      <c r="J35199" s="357"/>
      <c r="K35199" s="357"/>
      <c r="L35199" s="358"/>
      <c r="M35199" s="359"/>
      <c r="N35199" s="360"/>
      <c r="O35199" s="360"/>
      <c r="P35199" s="361"/>
    </row>
    <row r="35200" spans="1:16">
      <c r="A35200" s="425"/>
      <c r="B35200" s="426"/>
      <c r="C35200" s="427"/>
      <c r="D35200" s="428"/>
      <c r="E35200" s="429"/>
      <c r="F35200" s="425"/>
      <c r="G35200" s="430"/>
      <c r="H35200" s="430"/>
      <c r="I35200" s="430"/>
      <c r="J35200" s="357"/>
      <c r="K35200" s="357"/>
      <c r="L35200" s="358"/>
      <c r="M35200" s="359"/>
      <c r="N35200" s="360"/>
      <c r="O35200" s="360"/>
      <c r="P35200" s="361"/>
    </row>
    <row r="35201" spans="1:16">
      <c r="A35201" s="425"/>
      <c r="B35201" s="426"/>
      <c r="C35201" s="427"/>
      <c r="D35201" s="428"/>
      <c r="E35201" s="429"/>
      <c r="F35201" s="425"/>
      <c r="G35201" s="430"/>
      <c r="H35201" s="430"/>
      <c r="I35201" s="430"/>
      <c r="J35201" s="357"/>
      <c r="K35201" s="357"/>
      <c r="L35201" s="358"/>
      <c r="M35201" s="359"/>
      <c r="N35201" s="360"/>
      <c r="O35201" s="360"/>
      <c r="P35201" s="361"/>
    </row>
    <row r="35202" spans="1:16">
      <c r="A35202" s="425"/>
      <c r="B35202" s="426"/>
      <c r="C35202" s="427"/>
      <c r="D35202" s="428"/>
      <c r="E35202" s="429"/>
      <c r="F35202" s="425"/>
      <c r="G35202" s="430"/>
      <c r="H35202" s="430"/>
      <c r="I35202" s="430"/>
      <c r="J35202" s="357"/>
      <c r="K35202" s="357"/>
      <c r="L35202" s="358"/>
      <c r="M35202" s="359"/>
      <c r="N35202" s="360"/>
      <c r="O35202" s="360"/>
      <c r="P35202" s="361"/>
    </row>
    <row r="35203" spans="1:16">
      <c r="A35203" s="425"/>
      <c r="B35203" s="426"/>
      <c r="C35203" s="427"/>
      <c r="D35203" s="428"/>
      <c r="E35203" s="429"/>
      <c r="F35203" s="425"/>
      <c r="G35203" s="430"/>
      <c r="H35203" s="430"/>
      <c r="I35203" s="430"/>
      <c r="J35203" s="357"/>
      <c r="K35203" s="357"/>
      <c r="L35203" s="358"/>
      <c r="M35203" s="359"/>
      <c r="N35203" s="360"/>
      <c r="O35203" s="360"/>
      <c r="P35203" s="361"/>
    </row>
    <row r="35204" spans="1:16">
      <c r="A35204" s="425"/>
      <c r="B35204" s="426"/>
      <c r="C35204" s="427"/>
      <c r="D35204" s="428"/>
      <c r="E35204" s="429"/>
      <c r="F35204" s="425"/>
      <c r="G35204" s="430"/>
      <c r="H35204" s="430"/>
      <c r="I35204" s="430"/>
      <c r="J35204" s="357"/>
      <c r="K35204" s="357"/>
      <c r="L35204" s="358"/>
      <c r="M35204" s="359"/>
      <c r="N35204" s="360"/>
      <c r="O35204" s="360"/>
      <c r="P35204" s="361"/>
    </row>
    <row r="35205" spans="1:16">
      <c r="A35205" s="425"/>
      <c r="B35205" s="426"/>
      <c r="C35205" s="427"/>
      <c r="D35205" s="428"/>
      <c r="E35205" s="429"/>
      <c r="F35205" s="425"/>
      <c r="G35205" s="430"/>
      <c r="H35205" s="430"/>
      <c r="I35205" s="430"/>
      <c r="J35205" s="357"/>
      <c r="K35205" s="357"/>
      <c r="L35205" s="358"/>
      <c r="M35205" s="359"/>
      <c r="N35205" s="360"/>
      <c r="O35205" s="360"/>
      <c r="P35205" s="361"/>
    </row>
    <row r="35206" spans="1:16">
      <c r="A35206" s="425"/>
      <c r="B35206" s="426"/>
      <c r="C35206" s="427"/>
      <c r="D35206" s="428"/>
      <c r="E35206" s="429"/>
      <c r="F35206" s="425"/>
      <c r="G35206" s="430"/>
      <c r="H35206" s="430"/>
      <c r="I35206" s="430"/>
      <c r="J35206" s="357"/>
      <c r="K35206" s="357"/>
      <c r="L35206" s="358"/>
      <c r="M35206" s="359"/>
      <c r="N35206" s="360"/>
      <c r="O35206" s="360"/>
      <c r="P35206" s="361"/>
    </row>
    <row r="35207" spans="1:16">
      <c r="A35207" s="425"/>
      <c r="B35207" s="426"/>
      <c r="C35207" s="427"/>
      <c r="D35207" s="428"/>
      <c r="E35207" s="429"/>
      <c r="F35207" s="425"/>
      <c r="G35207" s="430"/>
      <c r="H35207" s="430"/>
      <c r="I35207" s="430"/>
      <c r="J35207" s="357"/>
      <c r="K35207" s="357"/>
      <c r="L35207" s="358"/>
      <c r="M35207" s="359"/>
      <c r="N35207" s="360"/>
      <c r="O35207" s="360"/>
      <c r="P35207" s="361"/>
    </row>
    <row r="35208" spans="1:16">
      <c r="A35208" s="425"/>
      <c r="B35208" s="426"/>
      <c r="C35208" s="427"/>
      <c r="D35208" s="428"/>
      <c r="E35208" s="429"/>
      <c r="F35208" s="425"/>
      <c r="G35208" s="430"/>
      <c r="H35208" s="430"/>
      <c r="I35208" s="430"/>
      <c r="J35208" s="357"/>
      <c r="K35208" s="357"/>
      <c r="L35208" s="358"/>
      <c r="M35208" s="359"/>
      <c r="N35208" s="360"/>
      <c r="O35208" s="360"/>
      <c r="P35208" s="361"/>
    </row>
    <row r="35209" spans="1:16">
      <c r="A35209" s="425"/>
      <c r="B35209" s="426"/>
      <c r="C35209" s="427"/>
      <c r="D35209" s="428"/>
      <c r="E35209" s="429"/>
      <c r="F35209" s="425"/>
      <c r="G35209" s="430"/>
      <c r="H35209" s="430"/>
      <c r="I35209" s="430"/>
      <c r="J35209" s="357"/>
      <c r="K35209" s="357"/>
      <c r="L35209" s="358"/>
      <c r="M35209" s="359"/>
      <c r="N35209" s="360"/>
      <c r="O35209" s="360"/>
      <c r="P35209" s="361"/>
    </row>
    <row r="35210" spans="1:16">
      <c r="A35210" s="425"/>
      <c r="B35210" s="426"/>
      <c r="C35210" s="427"/>
      <c r="D35210" s="428"/>
      <c r="E35210" s="429"/>
      <c r="F35210" s="425"/>
      <c r="G35210" s="430"/>
      <c r="H35210" s="430"/>
      <c r="I35210" s="430"/>
      <c r="J35210" s="357"/>
      <c r="K35210" s="357"/>
      <c r="L35210" s="358"/>
      <c r="M35210" s="359"/>
      <c r="N35210" s="360"/>
      <c r="O35210" s="360"/>
      <c r="P35210" s="361"/>
    </row>
    <row r="35211" spans="1:16">
      <c r="A35211" s="425"/>
      <c r="B35211" s="426"/>
      <c r="C35211" s="427"/>
      <c r="D35211" s="428"/>
      <c r="E35211" s="429"/>
      <c r="F35211" s="425"/>
      <c r="G35211" s="430"/>
      <c r="H35211" s="430"/>
      <c r="I35211" s="430"/>
      <c r="J35211" s="357"/>
      <c r="K35211" s="357"/>
      <c r="L35211" s="358"/>
      <c r="M35211" s="359"/>
      <c r="N35211" s="360"/>
      <c r="O35211" s="360"/>
      <c r="P35211" s="361"/>
    </row>
    <row r="35212" spans="1:16">
      <c r="A35212" s="425"/>
      <c r="B35212" s="426"/>
      <c r="C35212" s="427"/>
      <c r="D35212" s="428"/>
      <c r="E35212" s="429"/>
      <c r="F35212" s="425"/>
      <c r="G35212" s="430"/>
      <c r="H35212" s="430"/>
      <c r="I35212" s="430"/>
      <c r="J35212" s="357"/>
      <c r="K35212" s="357"/>
      <c r="L35212" s="358"/>
      <c r="M35212" s="359"/>
      <c r="N35212" s="360"/>
      <c r="O35212" s="360"/>
      <c r="P35212" s="361"/>
    </row>
    <row r="35213" spans="1:16">
      <c r="A35213" s="425"/>
      <c r="B35213" s="426"/>
      <c r="C35213" s="427"/>
      <c r="D35213" s="428"/>
      <c r="E35213" s="429"/>
      <c r="F35213" s="425"/>
      <c r="G35213" s="430"/>
      <c r="H35213" s="430"/>
      <c r="I35213" s="430"/>
      <c r="J35213" s="357"/>
      <c r="K35213" s="357"/>
      <c r="L35213" s="358"/>
      <c r="M35213" s="359"/>
      <c r="N35213" s="360"/>
      <c r="O35213" s="360"/>
      <c r="P35213" s="361"/>
    </row>
    <row r="35214" spans="1:16">
      <c r="A35214" s="425"/>
      <c r="B35214" s="426"/>
      <c r="C35214" s="427"/>
      <c r="D35214" s="428"/>
      <c r="E35214" s="429"/>
      <c r="F35214" s="425"/>
      <c r="G35214" s="430"/>
      <c r="H35214" s="430"/>
      <c r="I35214" s="430"/>
      <c r="J35214" s="357"/>
      <c r="K35214" s="357"/>
      <c r="L35214" s="358"/>
      <c r="M35214" s="359"/>
      <c r="N35214" s="360"/>
      <c r="O35214" s="360"/>
      <c r="P35214" s="361"/>
    </row>
    <row r="35215" spans="1:16">
      <c r="A35215" s="425"/>
      <c r="B35215" s="426"/>
      <c r="C35215" s="427"/>
      <c r="D35215" s="428"/>
      <c r="E35215" s="429"/>
      <c r="F35215" s="425"/>
      <c r="G35215" s="430"/>
      <c r="H35215" s="430"/>
      <c r="I35215" s="430"/>
      <c r="J35215" s="357"/>
      <c r="K35215" s="357"/>
      <c r="L35215" s="358"/>
      <c r="M35215" s="359"/>
      <c r="N35215" s="360"/>
      <c r="O35215" s="360"/>
      <c r="P35215" s="361"/>
    </row>
    <row r="35216" spans="1:16">
      <c r="A35216" s="425"/>
      <c r="B35216" s="426"/>
      <c r="C35216" s="427"/>
      <c r="D35216" s="428"/>
      <c r="E35216" s="429"/>
      <c r="F35216" s="425"/>
      <c r="G35216" s="430"/>
      <c r="H35216" s="430"/>
      <c r="I35216" s="430"/>
      <c r="J35216" s="357"/>
      <c r="K35216" s="357"/>
      <c r="L35216" s="358"/>
      <c r="M35216" s="359"/>
      <c r="N35216" s="360"/>
      <c r="O35216" s="360"/>
      <c r="P35216" s="361"/>
    </row>
    <row r="35217" spans="1:16">
      <c r="A35217" s="425"/>
      <c r="B35217" s="426"/>
      <c r="C35217" s="427"/>
      <c r="D35217" s="428"/>
      <c r="E35217" s="429"/>
      <c r="F35217" s="425"/>
      <c r="G35217" s="430"/>
      <c r="H35217" s="430"/>
      <c r="I35217" s="430"/>
      <c r="J35217" s="357"/>
      <c r="K35217" s="357"/>
      <c r="L35217" s="358"/>
      <c r="M35217" s="359"/>
      <c r="N35217" s="360"/>
      <c r="O35217" s="360"/>
      <c r="P35217" s="361"/>
    </row>
    <row r="35218" spans="1:16">
      <c r="A35218" s="425"/>
      <c r="B35218" s="426"/>
      <c r="C35218" s="427"/>
      <c r="D35218" s="428"/>
      <c r="E35218" s="429"/>
      <c r="F35218" s="425"/>
      <c r="G35218" s="430"/>
      <c r="H35218" s="430"/>
      <c r="I35218" s="430"/>
      <c r="J35218" s="357"/>
      <c r="K35218" s="357"/>
      <c r="L35218" s="358"/>
      <c r="M35218" s="359"/>
      <c r="N35218" s="360"/>
      <c r="O35218" s="360"/>
      <c r="P35218" s="361"/>
    </row>
    <row r="35219" spans="1:16">
      <c r="A35219" s="425"/>
      <c r="B35219" s="426"/>
      <c r="C35219" s="427"/>
      <c r="D35219" s="428"/>
      <c r="E35219" s="429"/>
      <c r="F35219" s="425"/>
      <c r="G35219" s="430"/>
      <c r="H35219" s="430"/>
      <c r="I35219" s="430"/>
      <c r="J35219" s="357"/>
      <c r="K35219" s="357"/>
      <c r="L35219" s="358"/>
      <c r="M35219" s="359"/>
      <c r="N35219" s="360"/>
      <c r="O35219" s="360"/>
      <c r="P35219" s="361"/>
    </row>
    <row r="35220" spans="1:16">
      <c r="A35220" s="425"/>
      <c r="B35220" s="426"/>
      <c r="C35220" s="427"/>
      <c r="D35220" s="428"/>
      <c r="E35220" s="429"/>
      <c r="F35220" s="425"/>
      <c r="G35220" s="430"/>
      <c r="H35220" s="430"/>
      <c r="I35220" s="430"/>
      <c r="J35220" s="357"/>
      <c r="K35220" s="357"/>
      <c r="L35220" s="358"/>
      <c r="M35220" s="359"/>
      <c r="N35220" s="360"/>
      <c r="O35220" s="360"/>
      <c r="P35220" s="361"/>
    </row>
    <row r="35221" spans="1:16">
      <c r="A35221" s="425"/>
      <c r="B35221" s="426"/>
      <c r="C35221" s="427"/>
      <c r="D35221" s="428"/>
      <c r="E35221" s="429"/>
      <c r="F35221" s="425"/>
      <c r="G35221" s="430"/>
      <c r="H35221" s="430"/>
      <c r="I35221" s="430"/>
      <c r="J35221" s="357"/>
      <c r="K35221" s="357"/>
      <c r="L35221" s="358"/>
      <c r="M35221" s="359"/>
      <c r="N35221" s="360"/>
      <c r="O35221" s="360"/>
      <c r="P35221" s="361"/>
    </row>
    <row r="35222" spans="1:16">
      <c r="A35222" s="425"/>
      <c r="B35222" s="426"/>
      <c r="C35222" s="427"/>
      <c r="D35222" s="428"/>
      <c r="E35222" s="429"/>
      <c r="F35222" s="425"/>
      <c r="G35222" s="430"/>
      <c r="H35222" s="430"/>
      <c r="I35222" s="430"/>
      <c r="J35222" s="357"/>
      <c r="K35222" s="357"/>
      <c r="L35222" s="358"/>
      <c r="M35222" s="359"/>
      <c r="N35222" s="360"/>
      <c r="O35222" s="360"/>
      <c r="P35222" s="361"/>
    </row>
    <row r="35223" spans="1:16">
      <c r="A35223" s="425"/>
      <c r="B35223" s="426"/>
      <c r="C35223" s="427"/>
      <c r="D35223" s="428"/>
      <c r="E35223" s="429"/>
      <c r="F35223" s="425"/>
      <c r="G35223" s="430"/>
      <c r="H35223" s="430"/>
      <c r="I35223" s="430"/>
      <c r="J35223" s="357"/>
      <c r="K35223" s="357"/>
      <c r="L35223" s="358"/>
      <c r="M35223" s="359"/>
      <c r="N35223" s="360"/>
      <c r="O35223" s="360"/>
      <c r="P35223" s="361"/>
    </row>
    <row r="35224" spans="1:16">
      <c r="A35224" s="425"/>
      <c r="B35224" s="426"/>
      <c r="C35224" s="427"/>
      <c r="D35224" s="428"/>
      <c r="E35224" s="429"/>
      <c r="F35224" s="425"/>
      <c r="G35224" s="430"/>
      <c r="H35224" s="430"/>
      <c r="I35224" s="430"/>
      <c r="J35224" s="357"/>
      <c r="K35224" s="357"/>
      <c r="L35224" s="358"/>
      <c r="M35224" s="359"/>
      <c r="N35224" s="360"/>
      <c r="O35224" s="360"/>
      <c r="P35224" s="361"/>
    </row>
    <row r="35225" spans="1:16">
      <c r="A35225" s="425"/>
      <c r="B35225" s="426"/>
      <c r="C35225" s="427"/>
      <c r="D35225" s="428"/>
      <c r="E35225" s="429"/>
      <c r="F35225" s="425"/>
      <c r="G35225" s="430"/>
      <c r="H35225" s="430"/>
      <c r="I35225" s="430"/>
      <c r="J35225" s="357"/>
      <c r="K35225" s="357"/>
      <c r="L35225" s="358"/>
      <c r="M35225" s="359"/>
      <c r="N35225" s="360"/>
      <c r="O35225" s="360"/>
      <c r="P35225" s="361"/>
    </row>
    <row r="35226" spans="1:16">
      <c r="A35226" s="425"/>
      <c r="B35226" s="426"/>
      <c r="C35226" s="427"/>
      <c r="D35226" s="428"/>
      <c r="E35226" s="429"/>
      <c r="F35226" s="425"/>
      <c r="G35226" s="430"/>
      <c r="H35226" s="430"/>
      <c r="I35226" s="430"/>
      <c r="J35226" s="357"/>
      <c r="K35226" s="357"/>
      <c r="L35226" s="358"/>
      <c r="M35226" s="359"/>
      <c r="N35226" s="360"/>
      <c r="O35226" s="360"/>
      <c r="P35226" s="361"/>
    </row>
    <row r="35227" spans="1:16">
      <c r="A35227" s="425"/>
      <c r="B35227" s="426"/>
      <c r="C35227" s="427"/>
      <c r="D35227" s="428"/>
      <c r="E35227" s="429"/>
      <c r="F35227" s="425"/>
      <c r="G35227" s="430"/>
      <c r="H35227" s="430"/>
      <c r="I35227" s="430"/>
      <c r="J35227" s="357"/>
      <c r="K35227" s="357"/>
      <c r="L35227" s="358"/>
      <c r="M35227" s="359"/>
      <c r="N35227" s="360"/>
      <c r="O35227" s="360"/>
      <c r="P35227" s="361"/>
    </row>
    <row r="35228" spans="1:16">
      <c r="A35228" s="425"/>
      <c r="B35228" s="426"/>
      <c r="C35228" s="427"/>
      <c r="D35228" s="428"/>
      <c r="E35228" s="429"/>
      <c r="F35228" s="425"/>
      <c r="G35228" s="430"/>
      <c r="H35228" s="430"/>
      <c r="I35228" s="430"/>
      <c r="J35228" s="357"/>
      <c r="K35228" s="357"/>
      <c r="L35228" s="358"/>
      <c r="M35228" s="359"/>
      <c r="N35228" s="360"/>
      <c r="O35228" s="360"/>
      <c r="P35228" s="361"/>
    </row>
    <row r="35229" spans="1:16">
      <c r="A35229" s="425"/>
      <c r="B35229" s="426"/>
      <c r="C35229" s="427"/>
      <c r="D35229" s="428"/>
      <c r="E35229" s="429"/>
      <c r="F35229" s="425"/>
      <c r="G35229" s="430"/>
      <c r="H35229" s="430"/>
      <c r="I35229" s="430"/>
      <c r="J35229" s="357"/>
      <c r="K35229" s="357"/>
      <c r="L35229" s="358"/>
      <c r="M35229" s="359"/>
      <c r="N35229" s="360"/>
      <c r="O35229" s="360"/>
      <c r="P35229" s="361"/>
    </row>
    <row r="35230" spans="1:16">
      <c r="A35230" s="425"/>
      <c r="B35230" s="426"/>
      <c r="C35230" s="427"/>
      <c r="D35230" s="428"/>
      <c r="E35230" s="429"/>
      <c r="F35230" s="425"/>
      <c r="G35230" s="430"/>
      <c r="H35230" s="430"/>
      <c r="I35230" s="430"/>
      <c r="J35230" s="357"/>
      <c r="K35230" s="357"/>
      <c r="L35230" s="358"/>
      <c r="M35230" s="359"/>
      <c r="N35230" s="360"/>
      <c r="O35230" s="360"/>
      <c r="P35230" s="361"/>
    </row>
    <row r="35231" spans="1:16">
      <c r="A35231" s="425"/>
      <c r="B35231" s="426"/>
      <c r="C35231" s="427"/>
      <c r="D35231" s="428"/>
      <c r="E35231" s="429"/>
      <c r="F35231" s="425"/>
      <c r="G35231" s="430"/>
      <c r="H35231" s="430"/>
      <c r="I35231" s="430"/>
      <c r="J35231" s="357"/>
      <c r="K35231" s="357"/>
      <c r="L35231" s="358"/>
      <c r="M35231" s="359"/>
      <c r="N35231" s="360"/>
      <c r="O35231" s="360"/>
      <c r="P35231" s="361"/>
    </row>
    <row r="35232" spans="1:16">
      <c r="A35232" s="425"/>
      <c r="B35232" s="426"/>
      <c r="C35232" s="427"/>
      <c r="D35232" s="428"/>
      <c r="E35232" s="429"/>
      <c r="F35232" s="425"/>
      <c r="G35232" s="430"/>
      <c r="H35232" s="430"/>
      <c r="I35232" s="430"/>
      <c r="J35232" s="357"/>
      <c r="K35232" s="357"/>
      <c r="L35232" s="358"/>
      <c r="M35232" s="359"/>
      <c r="N35232" s="360"/>
      <c r="O35232" s="360"/>
      <c r="P35232" s="361"/>
    </row>
    <row r="35233" spans="1:16">
      <c r="A35233" s="425"/>
      <c r="B35233" s="426"/>
      <c r="C35233" s="427"/>
      <c r="D35233" s="428"/>
      <c r="E35233" s="429"/>
      <c r="F35233" s="425"/>
      <c r="G35233" s="430"/>
      <c r="H35233" s="430"/>
      <c r="I35233" s="430"/>
      <c r="J35233" s="357"/>
      <c r="K35233" s="357"/>
      <c r="L35233" s="358"/>
      <c r="M35233" s="359"/>
      <c r="N35233" s="360"/>
      <c r="O35233" s="360"/>
      <c r="P35233" s="361"/>
    </row>
    <row r="35234" spans="1:16">
      <c r="A35234" s="425"/>
      <c r="B35234" s="426"/>
      <c r="C35234" s="427"/>
      <c r="D35234" s="428"/>
      <c r="E35234" s="429"/>
      <c r="F35234" s="425"/>
      <c r="G35234" s="430"/>
      <c r="H35234" s="430"/>
      <c r="I35234" s="430"/>
      <c r="J35234" s="357"/>
      <c r="K35234" s="357"/>
      <c r="L35234" s="358"/>
      <c r="M35234" s="359"/>
      <c r="N35234" s="360"/>
      <c r="O35234" s="360"/>
      <c r="P35234" s="361"/>
    </row>
    <row r="35235" spans="1:16">
      <c r="A35235" s="425"/>
      <c r="B35235" s="426"/>
      <c r="C35235" s="427"/>
      <c r="D35235" s="428"/>
      <c r="E35235" s="429"/>
      <c r="F35235" s="425"/>
      <c r="G35235" s="430"/>
      <c r="H35235" s="430"/>
      <c r="I35235" s="430"/>
      <c r="J35235" s="357"/>
      <c r="K35235" s="357"/>
      <c r="L35235" s="358"/>
      <c r="M35235" s="359"/>
      <c r="N35235" s="360"/>
      <c r="O35235" s="360"/>
      <c r="P35235" s="361"/>
    </row>
    <row r="35236" spans="1:16">
      <c r="A35236" s="425"/>
      <c r="B35236" s="426"/>
      <c r="C35236" s="427"/>
      <c r="D35236" s="428"/>
      <c r="E35236" s="429"/>
      <c r="F35236" s="425"/>
      <c r="G35236" s="430"/>
      <c r="H35236" s="430"/>
      <c r="I35236" s="430"/>
      <c r="J35236" s="357"/>
      <c r="K35236" s="357"/>
      <c r="L35236" s="358"/>
      <c r="M35236" s="359"/>
      <c r="N35236" s="360"/>
      <c r="O35236" s="360"/>
      <c r="P35236" s="361"/>
    </row>
    <row r="35237" spans="1:16">
      <c r="A35237" s="425"/>
      <c r="B35237" s="426"/>
      <c r="C35237" s="427"/>
      <c r="D35237" s="428"/>
      <c r="E35237" s="429"/>
      <c r="F35237" s="425"/>
      <c r="G35237" s="430"/>
      <c r="H35237" s="430"/>
      <c r="I35237" s="430"/>
      <c r="J35237" s="357"/>
      <c r="K35237" s="357"/>
      <c r="L35237" s="358"/>
      <c r="M35237" s="359"/>
      <c r="N35237" s="360"/>
      <c r="O35237" s="360"/>
      <c r="P35237" s="361"/>
    </row>
    <row r="35238" spans="1:16">
      <c r="A35238" s="425"/>
      <c r="B35238" s="426"/>
      <c r="C35238" s="427"/>
      <c r="D35238" s="428"/>
      <c r="E35238" s="429"/>
      <c r="F35238" s="425"/>
      <c r="G35238" s="430"/>
      <c r="H35238" s="430"/>
      <c r="I35238" s="430"/>
      <c r="J35238" s="357"/>
      <c r="K35238" s="357"/>
      <c r="L35238" s="358"/>
      <c r="M35238" s="359"/>
      <c r="N35238" s="360"/>
      <c r="O35238" s="360"/>
      <c r="P35238" s="361"/>
    </row>
    <row r="35239" spans="1:16">
      <c r="A35239" s="425"/>
      <c r="B35239" s="426"/>
      <c r="C35239" s="427"/>
      <c r="D35239" s="428"/>
      <c r="E35239" s="429"/>
      <c r="F35239" s="425"/>
      <c r="G35239" s="430"/>
      <c r="H35239" s="430"/>
      <c r="I35239" s="430"/>
      <c r="J35239" s="357"/>
      <c r="K35239" s="357"/>
      <c r="L35239" s="358"/>
      <c r="M35239" s="359"/>
      <c r="N35239" s="360"/>
      <c r="O35239" s="360"/>
      <c r="P35239" s="361"/>
    </row>
    <row r="35240" spans="1:16">
      <c r="A35240" s="425"/>
      <c r="B35240" s="426"/>
      <c r="C35240" s="427"/>
      <c r="D35240" s="428"/>
      <c r="E35240" s="429"/>
      <c r="F35240" s="425"/>
      <c r="G35240" s="430"/>
      <c r="H35240" s="430"/>
      <c r="I35240" s="430"/>
      <c r="J35240" s="357"/>
      <c r="K35240" s="357"/>
      <c r="L35240" s="358"/>
      <c r="M35240" s="359"/>
      <c r="N35240" s="360"/>
      <c r="O35240" s="360"/>
      <c r="P35240" s="361"/>
    </row>
    <row r="35241" spans="1:16">
      <c r="A35241" s="425"/>
      <c r="B35241" s="426"/>
      <c r="C35241" s="427"/>
      <c r="D35241" s="428"/>
      <c r="E35241" s="429"/>
      <c r="F35241" s="425"/>
      <c r="G35241" s="430"/>
      <c r="H35241" s="430"/>
      <c r="I35241" s="430"/>
      <c r="J35241" s="357"/>
      <c r="K35241" s="357"/>
      <c r="L35241" s="358"/>
      <c r="M35241" s="359"/>
      <c r="N35241" s="360"/>
      <c r="O35241" s="360"/>
      <c r="P35241" s="361"/>
    </row>
    <row r="35242" spans="1:16">
      <c r="A35242" s="425"/>
      <c r="B35242" s="426"/>
      <c r="C35242" s="427"/>
      <c r="D35242" s="428"/>
      <c r="E35242" s="429"/>
      <c r="F35242" s="425"/>
      <c r="G35242" s="430"/>
      <c r="H35242" s="430"/>
      <c r="I35242" s="430"/>
      <c r="J35242" s="357"/>
      <c r="K35242" s="357"/>
      <c r="L35242" s="358"/>
      <c r="M35242" s="359"/>
      <c r="N35242" s="360"/>
      <c r="O35242" s="360"/>
      <c r="P35242" s="361"/>
    </row>
    <row r="35243" spans="1:16">
      <c r="A35243" s="425"/>
      <c r="B35243" s="426"/>
      <c r="C35243" s="427"/>
      <c r="D35243" s="428"/>
      <c r="E35243" s="429"/>
      <c r="F35243" s="425"/>
      <c r="G35243" s="430"/>
      <c r="H35243" s="430"/>
      <c r="I35243" s="430"/>
      <c r="J35243" s="357"/>
      <c r="K35243" s="357"/>
      <c r="L35243" s="358"/>
      <c r="M35243" s="359"/>
      <c r="N35243" s="360"/>
      <c r="O35243" s="360"/>
      <c r="P35243" s="361"/>
    </row>
    <row r="35244" spans="1:16">
      <c r="A35244" s="425"/>
      <c r="B35244" s="426"/>
      <c r="C35244" s="427"/>
      <c r="D35244" s="428"/>
      <c r="E35244" s="429"/>
      <c r="F35244" s="425"/>
      <c r="G35244" s="430"/>
      <c r="H35244" s="430"/>
      <c r="I35244" s="430"/>
      <c r="J35244" s="357"/>
      <c r="K35244" s="357"/>
      <c r="L35244" s="358"/>
      <c r="M35244" s="359"/>
      <c r="N35244" s="360"/>
      <c r="O35244" s="360"/>
      <c r="P35244" s="361"/>
    </row>
    <row r="35245" spans="1:16">
      <c r="A35245" s="425"/>
      <c r="B35245" s="426"/>
      <c r="C35245" s="427"/>
      <c r="D35245" s="428"/>
      <c r="E35245" s="429"/>
      <c r="F35245" s="425"/>
      <c r="G35245" s="430"/>
      <c r="H35245" s="430"/>
      <c r="I35245" s="430"/>
      <c r="J35245" s="357"/>
      <c r="K35245" s="357"/>
      <c r="L35245" s="358"/>
      <c r="M35245" s="359"/>
      <c r="N35245" s="360"/>
      <c r="O35245" s="360"/>
      <c r="P35245" s="361"/>
    </row>
    <row r="35246" spans="1:16">
      <c r="A35246" s="425"/>
      <c r="B35246" s="426"/>
      <c r="C35246" s="427"/>
      <c r="D35246" s="428"/>
      <c r="E35246" s="429"/>
      <c r="F35246" s="425"/>
      <c r="G35246" s="430"/>
      <c r="H35246" s="430"/>
      <c r="I35246" s="430"/>
      <c r="J35246" s="357"/>
      <c r="K35246" s="357"/>
      <c r="L35246" s="358"/>
      <c r="M35246" s="359"/>
      <c r="N35246" s="360"/>
      <c r="O35246" s="360"/>
      <c r="P35246" s="361"/>
    </row>
    <row r="35247" spans="1:16">
      <c r="A35247" s="425"/>
      <c r="B35247" s="426"/>
      <c r="C35247" s="427"/>
      <c r="D35247" s="428"/>
      <c r="E35247" s="429"/>
      <c r="F35247" s="425"/>
      <c r="G35247" s="430"/>
      <c r="H35247" s="430"/>
      <c r="I35247" s="430"/>
      <c r="J35247" s="357"/>
      <c r="K35247" s="357"/>
      <c r="L35247" s="358"/>
      <c r="M35247" s="359"/>
      <c r="N35247" s="360"/>
      <c r="O35247" s="360"/>
      <c r="P35247" s="361"/>
    </row>
    <row r="35248" spans="1:16">
      <c r="A35248" s="425"/>
      <c r="B35248" s="426"/>
      <c r="C35248" s="427"/>
      <c r="D35248" s="428"/>
      <c r="E35248" s="429"/>
      <c r="F35248" s="425"/>
      <c r="G35248" s="430"/>
      <c r="H35248" s="430"/>
      <c r="I35248" s="430"/>
      <c r="J35248" s="357"/>
      <c r="K35248" s="357"/>
      <c r="L35248" s="358"/>
      <c r="M35248" s="359"/>
      <c r="N35248" s="360"/>
      <c r="O35248" s="360"/>
      <c r="P35248" s="361"/>
    </row>
    <row r="35249" spans="1:16">
      <c r="A35249" s="425"/>
      <c r="B35249" s="426"/>
      <c r="C35249" s="427"/>
      <c r="D35249" s="428"/>
      <c r="E35249" s="429"/>
      <c r="F35249" s="425"/>
      <c r="G35249" s="430"/>
      <c r="H35249" s="430"/>
      <c r="I35249" s="430"/>
      <c r="J35249" s="357"/>
      <c r="K35249" s="357"/>
      <c r="L35249" s="358"/>
      <c r="M35249" s="359"/>
      <c r="N35249" s="360"/>
      <c r="O35249" s="360"/>
      <c r="P35249" s="361"/>
    </row>
    <row r="35250" spans="1:16">
      <c r="A35250" s="425"/>
      <c r="B35250" s="426"/>
      <c r="C35250" s="427"/>
      <c r="D35250" s="428"/>
      <c r="E35250" s="429"/>
      <c r="F35250" s="425"/>
      <c r="G35250" s="430"/>
      <c r="H35250" s="430"/>
      <c r="I35250" s="430"/>
      <c r="J35250" s="357"/>
      <c r="K35250" s="357"/>
      <c r="L35250" s="358"/>
      <c r="M35250" s="359"/>
      <c r="N35250" s="360"/>
      <c r="O35250" s="360"/>
      <c r="P35250" s="361"/>
    </row>
    <row r="35251" spans="1:16">
      <c r="A35251" s="425"/>
      <c r="B35251" s="426"/>
      <c r="C35251" s="427"/>
      <c r="D35251" s="428"/>
      <c r="E35251" s="429"/>
      <c r="F35251" s="425"/>
      <c r="G35251" s="430"/>
      <c r="H35251" s="430"/>
      <c r="I35251" s="430"/>
      <c r="J35251" s="357"/>
      <c r="K35251" s="357"/>
      <c r="L35251" s="358"/>
      <c r="M35251" s="359"/>
      <c r="N35251" s="360"/>
      <c r="O35251" s="360"/>
      <c r="P35251" s="361"/>
    </row>
    <row r="35252" spans="1:16">
      <c r="A35252" s="425"/>
      <c r="B35252" s="426"/>
      <c r="C35252" s="427"/>
      <c r="D35252" s="428"/>
      <c r="E35252" s="429"/>
      <c r="F35252" s="425"/>
      <c r="G35252" s="430"/>
      <c r="H35252" s="430"/>
      <c r="I35252" s="430"/>
      <c r="J35252" s="357"/>
      <c r="K35252" s="357"/>
      <c r="L35252" s="358"/>
      <c r="M35252" s="359"/>
      <c r="N35252" s="360"/>
      <c r="O35252" s="360"/>
      <c r="P35252" s="361"/>
    </row>
    <row r="35253" spans="1:16">
      <c r="A35253" s="425"/>
      <c r="B35253" s="426"/>
      <c r="C35253" s="427"/>
      <c r="D35253" s="428"/>
      <c r="E35253" s="429"/>
      <c r="F35253" s="425"/>
      <c r="G35253" s="430"/>
      <c r="H35253" s="430"/>
      <c r="I35253" s="430"/>
      <c r="J35253" s="357"/>
      <c r="K35253" s="357"/>
      <c r="L35253" s="358"/>
      <c r="M35253" s="359"/>
      <c r="N35253" s="360"/>
      <c r="O35253" s="360"/>
      <c r="P35253" s="361"/>
    </row>
    <row r="35254" spans="1:16">
      <c r="A35254" s="425"/>
      <c r="B35254" s="426"/>
      <c r="C35254" s="427"/>
      <c r="D35254" s="428"/>
      <c r="E35254" s="429"/>
      <c r="F35254" s="425"/>
      <c r="G35254" s="430"/>
      <c r="H35254" s="430"/>
      <c r="I35254" s="430"/>
      <c r="J35254" s="357"/>
      <c r="K35254" s="357"/>
      <c r="L35254" s="358"/>
      <c r="M35254" s="359"/>
      <c r="N35254" s="360"/>
      <c r="O35254" s="360"/>
      <c r="P35254" s="361"/>
    </row>
    <row r="35255" spans="1:16">
      <c r="A35255" s="425"/>
      <c r="B35255" s="426"/>
      <c r="C35255" s="427"/>
      <c r="D35255" s="428"/>
      <c r="E35255" s="429"/>
      <c r="F35255" s="425"/>
      <c r="G35255" s="430"/>
      <c r="H35255" s="430"/>
      <c r="I35255" s="430"/>
      <c r="J35255" s="357"/>
      <c r="K35255" s="357"/>
      <c r="L35255" s="358"/>
      <c r="M35255" s="359"/>
      <c r="N35255" s="360"/>
      <c r="O35255" s="360"/>
      <c r="P35255" s="361"/>
    </row>
    <row r="35256" spans="1:16">
      <c r="A35256" s="425"/>
      <c r="B35256" s="426"/>
      <c r="C35256" s="427"/>
      <c r="D35256" s="428"/>
      <c r="E35256" s="429"/>
      <c r="F35256" s="425"/>
      <c r="G35256" s="430"/>
      <c r="H35256" s="430"/>
      <c r="I35256" s="430"/>
      <c r="J35256" s="357"/>
      <c r="K35256" s="357"/>
      <c r="L35256" s="358"/>
      <c r="M35256" s="359"/>
      <c r="N35256" s="360"/>
      <c r="O35256" s="360"/>
      <c r="P35256" s="361"/>
    </row>
    <row r="35257" spans="1:16">
      <c r="A35257" s="425"/>
      <c r="B35257" s="431"/>
      <c r="C35257" s="427"/>
      <c r="D35257" s="432"/>
      <c r="E35257" s="433"/>
      <c r="F35257" s="425"/>
      <c r="G35257" s="434"/>
      <c r="H35257" s="434"/>
      <c r="I35257" s="434"/>
      <c r="J35257" s="357"/>
      <c r="K35257" s="357"/>
      <c r="L35257" s="358"/>
      <c r="M35257" s="359"/>
      <c r="N35257" s="360"/>
      <c r="O35257" s="360"/>
      <c r="P35257" s="362"/>
    </row>
    <row r="35258" spans="1:16">
      <c r="A35258" s="425"/>
      <c r="B35258" s="426"/>
      <c r="C35258" s="427"/>
      <c r="D35258" s="428"/>
      <c r="E35258" s="429"/>
      <c r="F35258" s="425"/>
      <c r="G35258" s="430"/>
      <c r="H35258" s="430"/>
      <c r="I35258" s="430"/>
      <c r="J35258" s="357"/>
      <c r="K35258" s="357"/>
      <c r="L35258" s="358"/>
      <c r="M35258" s="359"/>
      <c r="N35258" s="360"/>
      <c r="O35258" s="360"/>
      <c r="P35258" s="361"/>
    </row>
    <row r="35259" spans="1:16">
      <c r="A35259" s="425"/>
      <c r="B35259" s="426"/>
      <c r="C35259" s="427"/>
      <c r="D35259" s="428"/>
      <c r="E35259" s="429"/>
      <c r="F35259" s="425"/>
      <c r="G35259" s="430"/>
      <c r="H35259" s="430"/>
      <c r="I35259" s="430"/>
      <c r="J35259" s="357"/>
      <c r="K35259" s="357"/>
      <c r="L35259" s="358"/>
      <c r="M35259" s="359"/>
      <c r="N35259" s="360"/>
      <c r="O35259" s="360"/>
      <c r="P35259" s="361"/>
    </row>
    <row r="35260" spans="1:16">
      <c r="A35260" s="425"/>
      <c r="B35260" s="426"/>
      <c r="C35260" s="427"/>
      <c r="D35260" s="428"/>
      <c r="E35260" s="429"/>
      <c r="F35260" s="425"/>
      <c r="G35260" s="430"/>
      <c r="H35260" s="430"/>
      <c r="I35260" s="430"/>
      <c r="J35260" s="357"/>
      <c r="K35260" s="357"/>
      <c r="L35260" s="358"/>
      <c r="M35260" s="359"/>
      <c r="N35260" s="360"/>
      <c r="O35260" s="360"/>
      <c r="P35260" s="361"/>
    </row>
    <row r="35261" spans="1:16">
      <c r="A35261" s="425"/>
      <c r="B35261" s="426"/>
      <c r="C35261" s="427"/>
      <c r="D35261" s="428"/>
      <c r="E35261" s="429"/>
      <c r="F35261" s="425"/>
      <c r="G35261" s="430"/>
      <c r="H35261" s="430"/>
      <c r="I35261" s="430"/>
      <c r="J35261" s="357"/>
      <c r="K35261" s="357"/>
      <c r="L35261" s="358"/>
      <c r="M35261" s="359"/>
      <c r="N35261" s="360"/>
      <c r="O35261" s="360"/>
      <c r="P35261" s="361"/>
    </row>
    <row r="35262" spans="1:16">
      <c r="A35262" s="425"/>
      <c r="B35262" s="426"/>
      <c r="C35262" s="427"/>
      <c r="D35262" s="428"/>
      <c r="E35262" s="429"/>
      <c r="F35262" s="425"/>
      <c r="G35262" s="430"/>
      <c r="H35262" s="430"/>
      <c r="I35262" s="430"/>
      <c r="J35262" s="357"/>
      <c r="K35262" s="357"/>
      <c r="L35262" s="358"/>
      <c r="M35262" s="359"/>
      <c r="N35262" s="360"/>
      <c r="O35262" s="360"/>
      <c r="P35262" s="361"/>
    </row>
    <row r="35263" spans="1:16">
      <c r="A35263" s="425"/>
      <c r="B35263" s="426"/>
      <c r="C35263" s="427"/>
      <c r="D35263" s="428"/>
      <c r="E35263" s="429"/>
      <c r="F35263" s="425"/>
      <c r="G35263" s="430"/>
      <c r="H35263" s="430"/>
      <c r="I35263" s="430"/>
      <c r="J35263" s="357"/>
      <c r="K35263" s="357"/>
      <c r="L35263" s="358"/>
      <c r="M35263" s="359"/>
      <c r="N35263" s="360"/>
      <c r="O35263" s="360"/>
      <c r="P35263" s="361"/>
    </row>
    <row r="35264" spans="1:16">
      <c r="A35264" s="425"/>
      <c r="B35264" s="426"/>
      <c r="C35264" s="427"/>
      <c r="D35264" s="428"/>
      <c r="E35264" s="429"/>
      <c r="F35264" s="425"/>
      <c r="G35264" s="430"/>
      <c r="H35264" s="430"/>
      <c r="I35264" s="430"/>
      <c r="J35264" s="357"/>
      <c r="K35264" s="357"/>
      <c r="L35264" s="358"/>
      <c r="M35264" s="359"/>
      <c r="N35264" s="360"/>
      <c r="O35264" s="360"/>
      <c r="P35264" s="361"/>
    </row>
    <row r="35265" spans="1:16">
      <c r="A35265" s="425"/>
      <c r="B35265" s="426"/>
      <c r="C35265" s="427"/>
      <c r="D35265" s="428"/>
      <c r="E35265" s="429"/>
      <c r="F35265" s="425"/>
      <c r="G35265" s="430"/>
      <c r="H35265" s="430"/>
      <c r="I35265" s="430"/>
      <c r="J35265" s="357"/>
      <c r="K35265" s="357"/>
      <c r="L35265" s="358"/>
      <c r="M35265" s="359"/>
      <c r="N35265" s="360"/>
      <c r="O35265" s="360"/>
      <c r="P35265" s="361"/>
    </row>
    <row r="35266" spans="1:16">
      <c r="A35266" s="425"/>
      <c r="B35266" s="426"/>
      <c r="C35266" s="427"/>
      <c r="D35266" s="428"/>
      <c r="E35266" s="429"/>
      <c r="F35266" s="425"/>
      <c r="G35266" s="430"/>
      <c r="H35266" s="430"/>
      <c r="I35266" s="430"/>
      <c r="J35266" s="357"/>
      <c r="K35266" s="357"/>
      <c r="L35266" s="358"/>
      <c r="M35266" s="359"/>
      <c r="N35266" s="360"/>
      <c r="O35266" s="360"/>
      <c r="P35266" s="361"/>
    </row>
    <row r="35267" spans="1:16">
      <c r="A35267" s="425"/>
      <c r="B35267" s="426"/>
      <c r="C35267" s="427"/>
      <c r="D35267" s="428"/>
      <c r="E35267" s="429"/>
      <c r="F35267" s="425"/>
      <c r="G35267" s="430"/>
      <c r="H35267" s="430"/>
      <c r="I35267" s="430"/>
      <c r="J35267" s="357"/>
      <c r="K35267" s="357"/>
      <c r="L35267" s="358"/>
      <c r="M35267" s="359"/>
      <c r="N35267" s="360"/>
      <c r="O35267" s="360"/>
      <c r="P35267" s="361"/>
    </row>
    <row r="35268" spans="1:16">
      <c r="A35268" s="425"/>
      <c r="B35268" s="426"/>
      <c r="C35268" s="427"/>
      <c r="D35268" s="428"/>
      <c r="E35268" s="429"/>
      <c r="F35268" s="425"/>
      <c r="G35268" s="430"/>
      <c r="H35268" s="430"/>
      <c r="I35268" s="430"/>
      <c r="J35268" s="357"/>
      <c r="K35268" s="357"/>
      <c r="L35268" s="358"/>
      <c r="M35268" s="359"/>
      <c r="N35268" s="360"/>
      <c r="O35268" s="360"/>
      <c r="P35268" s="361"/>
    </row>
    <row r="35269" spans="1:16">
      <c r="A35269" s="425"/>
      <c r="B35269" s="426"/>
      <c r="C35269" s="427"/>
      <c r="D35269" s="428"/>
      <c r="E35269" s="429"/>
      <c r="F35269" s="425"/>
      <c r="G35269" s="430"/>
      <c r="H35269" s="430"/>
      <c r="I35269" s="430"/>
      <c r="J35269" s="357"/>
      <c r="K35269" s="357"/>
      <c r="L35269" s="358"/>
      <c r="M35269" s="359"/>
      <c r="N35269" s="360"/>
      <c r="O35269" s="360"/>
      <c r="P35269" s="361"/>
    </row>
    <row r="35270" spans="1:16">
      <c r="A35270" s="425"/>
      <c r="B35270" s="426"/>
      <c r="C35270" s="427"/>
      <c r="D35270" s="428"/>
      <c r="E35270" s="429"/>
      <c r="F35270" s="425"/>
      <c r="G35270" s="430"/>
      <c r="H35270" s="430"/>
      <c r="I35270" s="430"/>
      <c r="J35270" s="357"/>
      <c r="K35270" s="357"/>
      <c r="L35270" s="358"/>
      <c r="M35270" s="359"/>
      <c r="N35270" s="360"/>
      <c r="O35270" s="360"/>
      <c r="P35270" s="361"/>
    </row>
    <row r="35271" spans="1:16">
      <c r="A35271" s="425"/>
      <c r="B35271" s="426"/>
      <c r="C35271" s="427"/>
      <c r="D35271" s="428"/>
      <c r="E35271" s="429"/>
      <c r="F35271" s="425"/>
      <c r="G35271" s="430"/>
      <c r="H35271" s="430"/>
      <c r="I35271" s="430"/>
      <c r="J35271" s="357"/>
      <c r="K35271" s="357"/>
      <c r="L35271" s="358"/>
      <c r="M35271" s="359"/>
      <c r="N35271" s="360"/>
      <c r="O35271" s="360"/>
      <c r="P35271" s="361"/>
    </row>
    <row r="35272" spans="1:16">
      <c r="A35272" s="425"/>
      <c r="B35272" s="426"/>
      <c r="C35272" s="427"/>
      <c r="D35272" s="428"/>
      <c r="E35272" s="429"/>
      <c r="F35272" s="425"/>
      <c r="G35272" s="430"/>
      <c r="H35272" s="430"/>
      <c r="I35272" s="430"/>
      <c r="J35272" s="357"/>
      <c r="K35272" s="357"/>
      <c r="L35272" s="358"/>
      <c r="M35272" s="359"/>
      <c r="N35272" s="360"/>
      <c r="O35272" s="360"/>
      <c r="P35272" s="361"/>
    </row>
    <row r="35273" spans="1:16">
      <c r="A35273" s="425"/>
      <c r="B35273" s="426"/>
      <c r="C35273" s="427"/>
      <c r="D35273" s="428"/>
      <c r="E35273" s="429"/>
      <c r="F35273" s="425"/>
      <c r="G35273" s="430"/>
      <c r="H35273" s="430"/>
      <c r="I35273" s="430"/>
      <c r="J35273" s="357"/>
      <c r="K35273" s="357"/>
      <c r="L35273" s="358"/>
      <c r="M35273" s="359"/>
      <c r="N35273" s="360"/>
      <c r="O35273" s="360"/>
      <c r="P35273" s="361"/>
    </row>
    <row r="35274" spans="1:16">
      <c r="A35274" s="425"/>
      <c r="B35274" s="426"/>
      <c r="C35274" s="427"/>
      <c r="D35274" s="428"/>
      <c r="E35274" s="429"/>
      <c r="F35274" s="425"/>
      <c r="G35274" s="430"/>
      <c r="H35274" s="430"/>
      <c r="I35274" s="430"/>
      <c r="J35274" s="357"/>
      <c r="K35274" s="357"/>
      <c r="L35274" s="358"/>
      <c r="M35274" s="359"/>
      <c r="N35274" s="360"/>
      <c r="O35274" s="360"/>
      <c r="P35274" s="361"/>
    </row>
    <row r="35275" spans="1:16">
      <c r="A35275" s="425"/>
      <c r="B35275" s="426"/>
      <c r="C35275" s="427"/>
      <c r="D35275" s="428"/>
      <c r="E35275" s="429"/>
      <c r="F35275" s="425"/>
      <c r="G35275" s="430"/>
      <c r="H35275" s="430"/>
      <c r="I35275" s="430"/>
      <c r="J35275" s="357"/>
      <c r="K35275" s="357"/>
      <c r="L35275" s="358"/>
      <c r="M35275" s="359"/>
      <c r="N35275" s="360"/>
      <c r="O35275" s="360"/>
      <c r="P35275" s="361"/>
    </row>
    <row r="35276" spans="1:16">
      <c r="A35276" s="425"/>
      <c r="B35276" s="426"/>
      <c r="C35276" s="427"/>
      <c r="D35276" s="428"/>
      <c r="E35276" s="429"/>
      <c r="F35276" s="425"/>
      <c r="G35276" s="430"/>
      <c r="H35276" s="430"/>
      <c r="I35276" s="430"/>
      <c r="J35276" s="357"/>
      <c r="K35276" s="357"/>
      <c r="L35276" s="358"/>
      <c r="M35276" s="359"/>
      <c r="N35276" s="360"/>
      <c r="O35276" s="360"/>
      <c r="P35276" s="361"/>
    </row>
    <row r="35277" spans="1:16">
      <c r="A35277" s="425"/>
      <c r="B35277" s="426"/>
      <c r="C35277" s="427"/>
      <c r="D35277" s="428"/>
      <c r="E35277" s="429"/>
      <c r="F35277" s="425"/>
      <c r="G35277" s="430"/>
      <c r="H35277" s="430"/>
      <c r="I35277" s="430"/>
      <c r="J35277" s="357"/>
      <c r="K35277" s="357"/>
      <c r="L35277" s="358"/>
      <c r="M35277" s="359"/>
      <c r="N35277" s="360"/>
      <c r="O35277" s="360"/>
      <c r="P35277" s="361"/>
    </row>
    <row r="35278" spans="1:16">
      <c r="A35278" s="425"/>
      <c r="B35278" s="426"/>
      <c r="C35278" s="427"/>
      <c r="D35278" s="428"/>
      <c r="E35278" s="429"/>
      <c r="F35278" s="425"/>
      <c r="G35278" s="430"/>
      <c r="H35278" s="430"/>
      <c r="I35278" s="430"/>
      <c r="J35278" s="357"/>
      <c r="K35278" s="357"/>
      <c r="L35278" s="358"/>
      <c r="M35278" s="359"/>
      <c r="N35278" s="360"/>
      <c r="O35278" s="360"/>
      <c r="P35278" s="361"/>
    </row>
    <row r="35279" spans="1:16">
      <c r="A35279" s="425"/>
      <c r="B35279" s="426"/>
      <c r="C35279" s="427"/>
      <c r="D35279" s="428"/>
      <c r="E35279" s="429"/>
      <c r="F35279" s="425"/>
      <c r="G35279" s="430"/>
      <c r="H35279" s="430"/>
      <c r="I35279" s="430"/>
      <c r="J35279" s="357"/>
      <c r="K35279" s="357"/>
      <c r="L35279" s="358"/>
      <c r="M35279" s="359"/>
      <c r="N35279" s="360"/>
      <c r="O35279" s="360"/>
      <c r="P35279" s="361"/>
    </row>
    <row r="35280" spans="1:16">
      <c r="A35280" s="425"/>
      <c r="B35280" s="426"/>
      <c r="C35280" s="427"/>
      <c r="D35280" s="428"/>
      <c r="E35280" s="429"/>
      <c r="F35280" s="425"/>
      <c r="G35280" s="430"/>
      <c r="H35280" s="430"/>
      <c r="I35280" s="430"/>
      <c r="J35280" s="357"/>
      <c r="K35280" s="357"/>
      <c r="L35280" s="358"/>
      <c r="M35280" s="359"/>
      <c r="N35280" s="360"/>
      <c r="O35280" s="360"/>
      <c r="P35280" s="361"/>
    </row>
    <row r="35281" spans="1:16">
      <c r="A35281" s="425"/>
      <c r="B35281" s="426"/>
      <c r="C35281" s="427"/>
      <c r="D35281" s="428"/>
      <c r="E35281" s="429"/>
      <c r="F35281" s="425"/>
      <c r="G35281" s="430"/>
      <c r="H35281" s="430"/>
      <c r="I35281" s="430"/>
      <c r="J35281" s="357"/>
      <c r="K35281" s="357"/>
      <c r="L35281" s="358"/>
      <c r="M35281" s="359"/>
      <c r="N35281" s="360"/>
      <c r="O35281" s="360"/>
      <c r="P35281" s="361"/>
    </row>
    <row r="35282" spans="1:16">
      <c r="A35282" s="425"/>
      <c r="B35282" s="426"/>
      <c r="C35282" s="427"/>
      <c r="D35282" s="428"/>
      <c r="E35282" s="429"/>
      <c r="F35282" s="425"/>
      <c r="G35282" s="430"/>
      <c r="H35282" s="430"/>
      <c r="I35282" s="430"/>
      <c r="J35282" s="357"/>
      <c r="K35282" s="357"/>
      <c r="L35282" s="358"/>
      <c r="M35282" s="359"/>
      <c r="N35282" s="360"/>
      <c r="O35282" s="360"/>
      <c r="P35282" s="361"/>
    </row>
    <row r="35283" spans="1:16">
      <c r="A35283" s="425"/>
      <c r="B35283" s="426"/>
      <c r="C35283" s="427"/>
      <c r="D35283" s="428"/>
      <c r="E35283" s="429"/>
      <c r="F35283" s="425"/>
      <c r="G35283" s="430"/>
      <c r="H35283" s="430"/>
      <c r="I35283" s="430"/>
      <c r="J35283" s="357"/>
      <c r="K35283" s="357"/>
      <c r="L35283" s="358"/>
      <c r="M35283" s="359"/>
      <c r="N35283" s="360"/>
      <c r="O35283" s="360"/>
      <c r="P35283" s="361"/>
    </row>
    <row r="35284" spans="1:16">
      <c r="A35284" s="425"/>
      <c r="B35284" s="426"/>
      <c r="C35284" s="427"/>
      <c r="D35284" s="428"/>
      <c r="E35284" s="429"/>
      <c r="F35284" s="425"/>
      <c r="G35284" s="430"/>
      <c r="H35284" s="430"/>
      <c r="I35284" s="430"/>
      <c r="J35284" s="357"/>
      <c r="K35284" s="357"/>
      <c r="L35284" s="358"/>
      <c r="M35284" s="359"/>
      <c r="N35284" s="360"/>
      <c r="O35284" s="360"/>
      <c r="P35284" s="361"/>
    </row>
    <row r="35285" spans="1:16">
      <c r="A35285" s="425"/>
      <c r="B35285" s="426"/>
      <c r="C35285" s="427"/>
      <c r="D35285" s="428"/>
      <c r="E35285" s="429"/>
      <c r="F35285" s="425"/>
      <c r="G35285" s="430"/>
      <c r="H35285" s="430"/>
      <c r="I35285" s="430"/>
      <c r="J35285" s="357"/>
      <c r="K35285" s="357"/>
      <c r="L35285" s="358"/>
      <c r="M35285" s="359"/>
      <c r="N35285" s="360"/>
      <c r="O35285" s="360"/>
      <c r="P35285" s="361"/>
    </row>
    <row r="35286" spans="1:16">
      <c r="A35286" s="425"/>
      <c r="B35286" s="426"/>
      <c r="C35286" s="427"/>
      <c r="D35286" s="428"/>
      <c r="E35286" s="429"/>
      <c r="F35286" s="425"/>
      <c r="G35286" s="430"/>
      <c r="H35286" s="430"/>
      <c r="I35286" s="430"/>
      <c r="J35286" s="357"/>
      <c r="K35286" s="357"/>
      <c r="L35286" s="358"/>
      <c r="M35286" s="359"/>
      <c r="N35286" s="360"/>
      <c r="O35286" s="360"/>
      <c r="P35286" s="361"/>
    </row>
    <row r="35287" spans="1:16">
      <c r="A35287" s="425"/>
      <c r="B35287" s="426"/>
      <c r="C35287" s="427"/>
      <c r="D35287" s="428"/>
      <c r="E35287" s="429"/>
      <c r="F35287" s="425"/>
      <c r="G35287" s="430"/>
      <c r="H35287" s="430"/>
      <c r="I35287" s="430"/>
      <c r="J35287" s="357"/>
      <c r="K35287" s="357"/>
      <c r="L35287" s="358"/>
      <c r="M35287" s="359"/>
      <c r="N35287" s="360"/>
      <c r="O35287" s="360"/>
      <c r="P35287" s="361"/>
    </row>
    <row r="35288" spans="1:16">
      <c r="A35288" s="425"/>
      <c r="B35288" s="426"/>
      <c r="C35288" s="427"/>
      <c r="D35288" s="428"/>
      <c r="E35288" s="429"/>
      <c r="F35288" s="425"/>
      <c r="G35288" s="430"/>
      <c r="H35288" s="430"/>
      <c r="I35288" s="430"/>
      <c r="J35288" s="357"/>
      <c r="K35288" s="357"/>
      <c r="L35288" s="358"/>
      <c r="M35288" s="359"/>
      <c r="N35288" s="360"/>
      <c r="O35288" s="360"/>
      <c r="P35288" s="361"/>
    </row>
    <row r="35289" spans="1:16">
      <c r="A35289" s="425"/>
      <c r="B35289" s="426"/>
      <c r="C35289" s="427"/>
      <c r="D35289" s="428"/>
      <c r="E35289" s="429"/>
      <c r="F35289" s="425"/>
      <c r="G35289" s="430"/>
      <c r="H35289" s="430"/>
      <c r="I35289" s="430"/>
      <c r="J35289" s="357"/>
      <c r="K35289" s="357"/>
      <c r="L35289" s="358"/>
      <c r="M35289" s="359"/>
      <c r="N35289" s="360"/>
      <c r="O35289" s="360"/>
      <c r="P35289" s="361"/>
    </row>
    <row r="35290" spans="1:16">
      <c r="A35290" s="425"/>
      <c r="B35290" s="426"/>
      <c r="C35290" s="427"/>
      <c r="D35290" s="428"/>
      <c r="E35290" s="429"/>
      <c r="F35290" s="425"/>
      <c r="G35290" s="430"/>
      <c r="H35290" s="430"/>
      <c r="I35290" s="430"/>
      <c r="J35290" s="357"/>
      <c r="K35290" s="357"/>
      <c r="L35290" s="358"/>
      <c r="M35290" s="359"/>
      <c r="N35290" s="360"/>
      <c r="O35290" s="360"/>
      <c r="P35290" s="361"/>
    </row>
    <row r="35291" spans="1:16">
      <c r="A35291" s="425"/>
      <c r="B35291" s="426"/>
      <c r="C35291" s="427"/>
      <c r="D35291" s="428"/>
      <c r="E35291" s="429"/>
      <c r="F35291" s="425"/>
      <c r="G35291" s="430"/>
      <c r="H35291" s="430"/>
      <c r="I35291" s="430"/>
      <c r="J35291" s="357"/>
      <c r="K35291" s="357"/>
      <c r="L35291" s="358"/>
      <c r="M35291" s="359"/>
      <c r="N35291" s="360"/>
      <c r="O35291" s="360"/>
      <c r="P35291" s="361"/>
    </row>
    <row r="35292" spans="1:16">
      <c r="A35292" s="425"/>
      <c r="B35292" s="426"/>
      <c r="C35292" s="427"/>
      <c r="D35292" s="428"/>
      <c r="E35292" s="429"/>
      <c r="F35292" s="425"/>
      <c r="G35292" s="430"/>
      <c r="H35292" s="430"/>
      <c r="I35292" s="430"/>
      <c r="J35292" s="357"/>
      <c r="K35292" s="357"/>
      <c r="L35292" s="358"/>
      <c r="M35292" s="359"/>
      <c r="N35292" s="360"/>
      <c r="O35292" s="360"/>
      <c r="P35292" s="361"/>
    </row>
    <row r="35293" spans="1:16">
      <c r="A35293" s="425"/>
      <c r="B35293" s="426"/>
      <c r="C35293" s="427"/>
      <c r="D35293" s="428"/>
      <c r="E35293" s="429"/>
      <c r="F35293" s="425"/>
      <c r="G35293" s="430"/>
      <c r="H35293" s="430"/>
      <c r="I35293" s="430"/>
      <c r="J35293" s="357"/>
      <c r="K35293" s="357"/>
      <c r="L35293" s="358"/>
      <c r="M35293" s="359"/>
      <c r="N35293" s="360"/>
      <c r="O35293" s="360"/>
      <c r="P35293" s="361"/>
    </row>
    <row r="35294" spans="1:16">
      <c r="A35294" s="425"/>
      <c r="B35294" s="426"/>
      <c r="C35294" s="427"/>
      <c r="D35294" s="428"/>
      <c r="E35294" s="429"/>
      <c r="F35294" s="425"/>
      <c r="G35294" s="430"/>
      <c r="H35294" s="430"/>
      <c r="I35294" s="430"/>
      <c r="J35294" s="357"/>
      <c r="K35294" s="357"/>
      <c r="L35294" s="358"/>
      <c r="M35294" s="359"/>
      <c r="N35294" s="360"/>
      <c r="O35294" s="360"/>
      <c r="P35294" s="361"/>
    </row>
    <row r="35295" spans="1:16">
      <c r="A35295" s="425"/>
      <c r="B35295" s="426"/>
      <c r="C35295" s="427"/>
      <c r="D35295" s="428"/>
      <c r="E35295" s="429"/>
      <c r="F35295" s="425"/>
      <c r="G35295" s="430"/>
      <c r="H35295" s="430"/>
      <c r="I35295" s="430"/>
      <c r="J35295" s="357"/>
      <c r="K35295" s="357"/>
      <c r="L35295" s="358"/>
      <c r="M35295" s="359"/>
      <c r="N35295" s="360"/>
      <c r="O35295" s="360"/>
      <c r="P35295" s="361"/>
    </row>
    <row r="35296" spans="1:16">
      <c r="A35296" s="425"/>
      <c r="B35296" s="426"/>
      <c r="C35296" s="427"/>
      <c r="D35296" s="428"/>
      <c r="E35296" s="429"/>
      <c r="F35296" s="425"/>
      <c r="G35296" s="430"/>
      <c r="H35296" s="430"/>
      <c r="I35296" s="430"/>
      <c r="J35296" s="357"/>
      <c r="K35296" s="357"/>
      <c r="L35296" s="358"/>
      <c r="M35296" s="359"/>
      <c r="N35296" s="360"/>
      <c r="O35296" s="360"/>
      <c r="P35296" s="361"/>
    </row>
    <row r="35297" spans="1:16">
      <c r="A35297" s="425"/>
      <c r="B35297" s="426"/>
      <c r="C35297" s="427"/>
      <c r="D35297" s="428"/>
      <c r="E35297" s="429"/>
      <c r="F35297" s="425"/>
      <c r="G35297" s="430"/>
      <c r="H35297" s="430"/>
      <c r="I35297" s="430"/>
      <c r="J35297" s="357"/>
      <c r="K35297" s="357"/>
      <c r="L35297" s="358"/>
      <c r="M35297" s="359"/>
      <c r="N35297" s="360"/>
      <c r="O35297" s="360"/>
      <c r="P35297" s="361"/>
    </row>
    <row r="35298" spans="1:16">
      <c r="A35298" s="425"/>
      <c r="B35298" s="426"/>
      <c r="C35298" s="427"/>
      <c r="D35298" s="428"/>
      <c r="E35298" s="429"/>
      <c r="F35298" s="425"/>
      <c r="G35298" s="430"/>
      <c r="H35298" s="430"/>
      <c r="I35298" s="430"/>
      <c r="J35298" s="357"/>
      <c r="K35298" s="357"/>
      <c r="L35298" s="358"/>
      <c r="M35298" s="359"/>
      <c r="N35298" s="360"/>
      <c r="O35298" s="360"/>
      <c r="P35298" s="361"/>
    </row>
    <row r="35299" spans="1:16">
      <c r="A35299" s="425"/>
      <c r="B35299" s="426"/>
      <c r="C35299" s="427"/>
      <c r="D35299" s="428"/>
      <c r="E35299" s="429"/>
      <c r="F35299" s="425"/>
      <c r="G35299" s="430"/>
      <c r="H35299" s="430"/>
      <c r="I35299" s="430"/>
      <c r="J35299" s="357"/>
      <c r="K35299" s="357"/>
      <c r="L35299" s="358"/>
      <c r="M35299" s="359"/>
      <c r="N35299" s="360"/>
      <c r="O35299" s="360"/>
      <c r="P35299" s="361"/>
    </row>
    <row r="35300" spans="1:16">
      <c r="A35300" s="425"/>
      <c r="B35300" s="426"/>
      <c r="C35300" s="427"/>
      <c r="D35300" s="428"/>
      <c r="E35300" s="429"/>
      <c r="F35300" s="425"/>
      <c r="G35300" s="430"/>
      <c r="H35300" s="430"/>
      <c r="I35300" s="430"/>
      <c r="J35300" s="357"/>
      <c r="K35300" s="357"/>
      <c r="L35300" s="358"/>
      <c r="M35300" s="359"/>
      <c r="N35300" s="360"/>
      <c r="O35300" s="360"/>
      <c r="P35300" s="361"/>
    </row>
    <row r="35301" spans="1:16">
      <c r="A35301" s="425"/>
      <c r="B35301" s="426"/>
      <c r="C35301" s="427"/>
      <c r="D35301" s="428"/>
      <c r="E35301" s="429"/>
      <c r="F35301" s="425"/>
      <c r="G35301" s="430"/>
      <c r="H35301" s="430"/>
      <c r="I35301" s="430"/>
      <c r="J35301" s="357"/>
      <c r="K35301" s="357"/>
      <c r="L35301" s="358"/>
      <c r="M35301" s="359"/>
      <c r="N35301" s="360"/>
      <c r="O35301" s="360"/>
      <c r="P35301" s="361"/>
    </row>
    <row r="35302" spans="1:16">
      <c r="A35302" s="425"/>
      <c r="B35302" s="426"/>
      <c r="C35302" s="427"/>
      <c r="D35302" s="428"/>
      <c r="E35302" s="429"/>
      <c r="F35302" s="425"/>
      <c r="G35302" s="430"/>
      <c r="H35302" s="430"/>
      <c r="I35302" s="430"/>
      <c r="J35302" s="357"/>
      <c r="K35302" s="357"/>
      <c r="L35302" s="358"/>
      <c r="M35302" s="359"/>
      <c r="N35302" s="360"/>
      <c r="O35302" s="360"/>
      <c r="P35302" s="361"/>
    </row>
    <row r="35303" spans="1:16">
      <c r="A35303" s="425"/>
      <c r="B35303" s="426"/>
      <c r="C35303" s="427"/>
      <c r="D35303" s="428"/>
      <c r="E35303" s="429"/>
      <c r="F35303" s="425"/>
      <c r="G35303" s="430"/>
      <c r="H35303" s="430"/>
      <c r="I35303" s="430"/>
      <c r="J35303" s="357"/>
      <c r="K35303" s="357"/>
      <c r="L35303" s="358"/>
      <c r="M35303" s="359"/>
      <c r="N35303" s="360"/>
      <c r="O35303" s="360"/>
      <c r="P35303" s="361"/>
    </row>
    <row r="35304" spans="1:16">
      <c r="A35304" s="425"/>
      <c r="B35304" s="426"/>
      <c r="C35304" s="427"/>
      <c r="D35304" s="428"/>
      <c r="E35304" s="429"/>
      <c r="F35304" s="425"/>
      <c r="G35304" s="430"/>
      <c r="H35304" s="430"/>
      <c r="I35304" s="430"/>
      <c r="J35304" s="357"/>
      <c r="K35304" s="357"/>
      <c r="L35304" s="358"/>
      <c r="M35304" s="359"/>
      <c r="N35304" s="360"/>
      <c r="O35304" s="360"/>
      <c r="P35304" s="361"/>
    </row>
    <row r="35305" spans="1:16">
      <c r="A35305" s="425"/>
      <c r="B35305" s="426"/>
      <c r="C35305" s="427"/>
      <c r="D35305" s="428"/>
      <c r="E35305" s="429"/>
      <c r="F35305" s="425"/>
      <c r="G35305" s="430"/>
      <c r="H35305" s="430"/>
      <c r="I35305" s="430"/>
      <c r="J35305" s="357"/>
      <c r="K35305" s="357"/>
      <c r="L35305" s="358"/>
      <c r="M35305" s="359"/>
      <c r="N35305" s="360"/>
      <c r="O35305" s="360"/>
      <c r="P35305" s="361"/>
    </row>
    <row r="35306" spans="1:16">
      <c r="A35306" s="425"/>
      <c r="B35306" s="426"/>
      <c r="C35306" s="427"/>
      <c r="D35306" s="428"/>
      <c r="E35306" s="429"/>
      <c r="F35306" s="425"/>
      <c r="G35306" s="430"/>
      <c r="H35306" s="430"/>
      <c r="I35306" s="430"/>
      <c r="J35306" s="357"/>
      <c r="K35306" s="357"/>
      <c r="L35306" s="358"/>
      <c r="M35306" s="359"/>
      <c r="N35306" s="360"/>
      <c r="O35306" s="360"/>
      <c r="P35306" s="361"/>
    </row>
    <row r="35307" spans="1:16">
      <c r="A35307" s="425"/>
      <c r="B35307" s="426"/>
      <c r="C35307" s="427"/>
      <c r="D35307" s="428"/>
      <c r="E35307" s="429"/>
      <c r="F35307" s="425"/>
      <c r="G35307" s="430"/>
      <c r="H35307" s="430"/>
      <c r="I35307" s="430"/>
      <c r="J35307" s="357"/>
      <c r="K35307" s="357"/>
      <c r="L35307" s="358"/>
      <c r="M35307" s="359"/>
      <c r="N35307" s="360"/>
      <c r="O35307" s="360"/>
      <c r="P35307" s="361"/>
    </row>
    <row r="35308" spans="1:16">
      <c r="A35308" s="425"/>
      <c r="B35308" s="426"/>
      <c r="C35308" s="427"/>
      <c r="D35308" s="428"/>
      <c r="E35308" s="429"/>
      <c r="F35308" s="425"/>
      <c r="G35308" s="430"/>
      <c r="H35308" s="430"/>
      <c r="I35308" s="430"/>
      <c r="J35308" s="357"/>
      <c r="K35308" s="357"/>
      <c r="L35308" s="358"/>
      <c r="M35308" s="359"/>
      <c r="N35308" s="360"/>
      <c r="O35308" s="360"/>
      <c r="P35308" s="361"/>
    </row>
    <row r="35309" spans="1:16">
      <c r="A35309" s="425"/>
      <c r="B35309" s="426"/>
      <c r="C35309" s="427"/>
      <c r="D35309" s="428"/>
      <c r="E35309" s="429"/>
      <c r="F35309" s="425"/>
      <c r="G35309" s="430"/>
      <c r="H35309" s="430"/>
      <c r="I35309" s="430"/>
      <c r="J35309" s="357"/>
      <c r="K35309" s="357"/>
      <c r="L35309" s="358"/>
      <c r="M35309" s="359"/>
      <c r="N35309" s="360"/>
      <c r="O35309" s="360"/>
      <c r="P35309" s="361"/>
    </row>
    <row r="35310" spans="1:16">
      <c r="A35310" s="425"/>
      <c r="B35310" s="426"/>
      <c r="C35310" s="427"/>
      <c r="D35310" s="428"/>
      <c r="E35310" s="429"/>
      <c r="F35310" s="425"/>
      <c r="G35310" s="430"/>
      <c r="H35310" s="430"/>
      <c r="I35310" s="430"/>
      <c r="J35310" s="357"/>
      <c r="K35310" s="357"/>
      <c r="L35310" s="358"/>
      <c r="M35310" s="359"/>
      <c r="N35310" s="360"/>
      <c r="O35310" s="360"/>
      <c r="P35310" s="361"/>
    </row>
    <row r="35311" spans="1:16">
      <c r="A35311" s="425"/>
      <c r="B35311" s="426"/>
      <c r="C35311" s="427"/>
      <c r="D35311" s="428"/>
      <c r="E35311" s="429"/>
      <c r="F35311" s="425"/>
      <c r="G35311" s="430"/>
      <c r="H35311" s="430"/>
      <c r="I35311" s="430"/>
      <c r="J35311" s="357"/>
      <c r="K35311" s="357"/>
      <c r="L35311" s="358"/>
      <c r="M35311" s="359"/>
      <c r="N35311" s="360"/>
      <c r="O35311" s="360"/>
      <c r="P35311" s="361"/>
    </row>
    <row r="35312" spans="1:16">
      <c r="A35312" s="425"/>
      <c r="B35312" s="426"/>
      <c r="C35312" s="427"/>
      <c r="D35312" s="428"/>
      <c r="E35312" s="429"/>
      <c r="F35312" s="425"/>
      <c r="G35312" s="430"/>
      <c r="H35312" s="430"/>
      <c r="I35312" s="430"/>
      <c r="J35312" s="357"/>
      <c r="K35312" s="357"/>
      <c r="L35312" s="358"/>
      <c r="M35312" s="359"/>
      <c r="N35312" s="360"/>
      <c r="O35312" s="360"/>
      <c r="P35312" s="361"/>
    </row>
    <row r="35313" spans="1:16">
      <c r="A35313" s="425"/>
      <c r="B35313" s="426"/>
      <c r="C35313" s="427"/>
      <c r="D35313" s="428"/>
      <c r="E35313" s="429"/>
      <c r="F35313" s="425"/>
      <c r="G35313" s="430"/>
      <c r="H35313" s="430"/>
      <c r="I35313" s="430"/>
      <c r="J35313" s="357"/>
      <c r="K35313" s="357"/>
      <c r="L35313" s="358"/>
      <c r="M35313" s="359"/>
      <c r="N35313" s="360"/>
      <c r="O35313" s="360"/>
      <c r="P35313" s="361"/>
    </row>
    <row r="35314" spans="1:16">
      <c r="A35314" s="425"/>
      <c r="B35314" s="426"/>
      <c r="C35314" s="427"/>
      <c r="D35314" s="428"/>
      <c r="E35314" s="429"/>
      <c r="F35314" s="425"/>
      <c r="G35314" s="430"/>
      <c r="H35314" s="430"/>
      <c r="I35314" s="430"/>
      <c r="J35314" s="357"/>
      <c r="K35314" s="357"/>
      <c r="L35314" s="358"/>
      <c r="M35314" s="359"/>
      <c r="N35314" s="360"/>
      <c r="O35314" s="360"/>
      <c r="P35314" s="361"/>
    </row>
    <row r="35315" spans="1:16">
      <c r="A35315" s="425"/>
      <c r="B35315" s="426"/>
      <c r="C35315" s="427"/>
      <c r="D35315" s="428"/>
      <c r="E35315" s="429"/>
      <c r="F35315" s="425"/>
      <c r="G35315" s="430"/>
      <c r="H35315" s="430"/>
      <c r="I35315" s="430"/>
      <c r="J35315" s="357"/>
      <c r="K35315" s="357"/>
      <c r="L35315" s="358"/>
      <c r="M35315" s="359"/>
      <c r="N35315" s="360"/>
      <c r="O35315" s="360"/>
      <c r="P35315" s="361"/>
    </row>
    <row r="35316" spans="1:16">
      <c r="A35316" s="425"/>
      <c r="B35316" s="426"/>
      <c r="C35316" s="427"/>
      <c r="D35316" s="428"/>
      <c r="E35316" s="429"/>
      <c r="F35316" s="425"/>
      <c r="G35316" s="430"/>
      <c r="H35316" s="430"/>
      <c r="I35316" s="430"/>
      <c r="J35316" s="357"/>
      <c r="K35316" s="357"/>
      <c r="L35316" s="358"/>
      <c r="M35316" s="359"/>
      <c r="N35316" s="360"/>
      <c r="O35316" s="360"/>
      <c r="P35316" s="361"/>
    </row>
    <row r="35317" spans="1:16">
      <c r="A35317" s="425"/>
      <c r="B35317" s="426"/>
      <c r="C35317" s="427"/>
      <c r="D35317" s="428"/>
      <c r="E35317" s="429"/>
      <c r="F35317" s="425"/>
      <c r="G35317" s="430"/>
      <c r="H35317" s="430"/>
      <c r="I35317" s="430"/>
      <c r="J35317" s="357"/>
      <c r="K35317" s="357"/>
      <c r="L35317" s="358"/>
      <c r="M35317" s="359"/>
      <c r="N35317" s="360"/>
      <c r="O35317" s="360"/>
      <c r="P35317" s="361"/>
    </row>
    <row r="35318" spans="1:16">
      <c r="A35318" s="425"/>
      <c r="B35318" s="426"/>
      <c r="C35318" s="427"/>
      <c r="D35318" s="428"/>
      <c r="E35318" s="429"/>
      <c r="F35318" s="425"/>
      <c r="G35318" s="430"/>
      <c r="H35318" s="430"/>
      <c r="I35318" s="430"/>
      <c r="J35318" s="357"/>
      <c r="K35318" s="357"/>
      <c r="L35318" s="358"/>
      <c r="M35318" s="359"/>
      <c r="N35318" s="360"/>
      <c r="O35318" s="360"/>
      <c r="P35318" s="361"/>
    </row>
    <row r="35319" spans="1:16">
      <c r="A35319" s="425"/>
      <c r="B35319" s="426"/>
      <c r="C35319" s="427"/>
      <c r="D35319" s="428"/>
      <c r="E35319" s="429"/>
      <c r="F35319" s="425"/>
      <c r="G35319" s="430"/>
      <c r="H35319" s="430"/>
      <c r="I35319" s="430"/>
      <c r="J35319" s="357"/>
      <c r="K35319" s="357"/>
      <c r="L35319" s="358"/>
      <c r="M35319" s="359"/>
      <c r="N35319" s="360"/>
      <c r="O35319" s="360"/>
      <c r="P35319" s="361"/>
    </row>
    <row r="35320" spans="1:16">
      <c r="A35320" s="425"/>
      <c r="B35320" s="426"/>
      <c r="C35320" s="427"/>
      <c r="D35320" s="428"/>
      <c r="E35320" s="429"/>
      <c r="F35320" s="425"/>
      <c r="G35320" s="430"/>
      <c r="H35320" s="430"/>
      <c r="I35320" s="430"/>
      <c r="J35320" s="357"/>
      <c r="K35320" s="357"/>
      <c r="L35320" s="358"/>
      <c r="M35320" s="359"/>
      <c r="N35320" s="360"/>
      <c r="O35320" s="360"/>
      <c r="P35320" s="361"/>
    </row>
    <row r="35321" spans="1:16">
      <c r="A35321" s="425"/>
      <c r="B35321" s="426"/>
      <c r="C35321" s="427"/>
      <c r="D35321" s="428"/>
      <c r="E35321" s="429"/>
      <c r="F35321" s="425"/>
      <c r="G35321" s="430"/>
      <c r="H35321" s="430"/>
      <c r="I35321" s="430"/>
      <c r="J35321" s="357"/>
      <c r="K35321" s="357"/>
      <c r="L35321" s="358"/>
      <c r="M35321" s="359"/>
      <c r="N35321" s="360"/>
      <c r="O35321" s="360"/>
      <c r="P35321" s="361"/>
    </row>
    <row r="35322" spans="1:16">
      <c r="A35322" s="425"/>
      <c r="B35322" s="426"/>
      <c r="C35322" s="427"/>
      <c r="D35322" s="428"/>
      <c r="E35322" s="429"/>
      <c r="F35322" s="425"/>
      <c r="G35322" s="430"/>
      <c r="H35322" s="430"/>
      <c r="I35322" s="430"/>
      <c r="J35322" s="357"/>
      <c r="K35322" s="357"/>
      <c r="L35322" s="358"/>
      <c r="M35322" s="359"/>
      <c r="N35322" s="360"/>
      <c r="O35322" s="360"/>
      <c r="P35322" s="361"/>
    </row>
    <row r="35323" spans="1:16">
      <c r="A35323" s="425"/>
      <c r="B35323" s="426"/>
      <c r="C35323" s="427"/>
      <c r="D35323" s="428"/>
      <c r="E35323" s="429"/>
      <c r="F35323" s="425"/>
      <c r="G35323" s="430"/>
      <c r="H35323" s="430"/>
      <c r="I35323" s="430"/>
      <c r="J35323" s="357"/>
      <c r="K35323" s="357"/>
      <c r="L35323" s="358"/>
      <c r="M35323" s="359"/>
      <c r="N35323" s="360"/>
      <c r="O35323" s="360"/>
      <c r="P35323" s="361"/>
    </row>
    <row r="35324" spans="1:16">
      <c r="A35324" s="425"/>
      <c r="B35324" s="426"/>
      <c r="C35324" s="427"/>
      <c r="D35324" s="428"/>
      <c r="E35324" s="429"/>
      <c r="F35324" s="425"/>
      <c r="G35324" s="430"/>
      <c r="H35324" s="430"/>
      <c r="I35324" s="430"/>
      <c r="J35324" s="357"/>
      <c r="K35324" s="357"/>
      <c r="L35324" s="358"/>
      <c r="M35324" s="359"/>
      <c r="N35324" s="360"/>
      <c r="O35324" s="360"/>
      <c r="P35324" s="361"/>
    </row>
    <row r="35325" spans="1:16">
      <c r="A35325" s="425"/>
      <c r="B35325" s="426"/>
      <c r="C35325" s="427"/>
      <c r="D35325" s="428"/>
      <c r="E35325" s="429"/>
      <c r="F35325" s="425"/>
      <c r="G35325" s="430"/>
      <c r="H35325" s="430"/>
      <c r="I35325" s="430"/>
      <c r="J35325" s="357"/>
      <c r="K35325" s="357"/>
      <c r="L35325" s="358"/>
      <c r="M35325" s="359"/>
      <c r="N35325" s="360"/>
      <c r="O35325" s="360"/>
      <c r="P35325" s="361"/>
    </row>
    <row r="35326" spans="1:16">
      <c r="A35326" s="425"/>
      <c r="B35326" s="426"/>
      <c r="C35326" s="427"/>
      <c r="D35326" s="428"/>
      <c r="E35326" s="429"/>
      <c r="F35326" s="425"/>
      <c r="G35326" s="430"/>
      <c r="H35326" s="430"/>
      <c r="I35326" s="430"/>
      <c r="J35326" s="357"/>
      <c r="K35326" s="357"/>
      <c r="L35326" s="358"/>
      <c r="M35326" s="359"/>
      <c r="N35326" s="360"/>
      <c r="O35326" s="360"/>
      <c r="P35326" s="361"/>
    </row>
    <row r="35327" spans="1:16">
      <c r="A35327" s="425"/>
      <c r="B35327" s="426"/>
      <c r="C35327" s="427"/>
      <c r="D35327" s="428"/>
      <c r="E35327" s="429"/>
      <c r="F35327" s="425"/>
      <c r="G35327" s="430"/>
      <c r="H35327" s="430"/>
      <c r="I35327" s="430"/>
      <c r="J35327" s="357"/>
      <c r="K35327" s="357"/>
      <c r="L35327" s="358"/>
      <c r="M35327" s="359"/>
      <c r="N35327" s="360"/>
      <c r="O35327" s="360"/>
      <c r="P35327" s="361"/>
    </row>
    <row r="35328" spans="1:16">
      <c r="A35328" s="425"/>
      <c r="B35328" s="426"/>
      <c r="C35328" s="427"/>
      <c r="D35328" s="428"/>
      <c r="E35328" s="429"/>
      <c r="F35328" s="425"/>
      <c r="G35328" s="430"/>
      <c r="H35328" s="430"/>
      <c r="I35328" s="430"/>
      <c r="J35328" s="357"/>
      <c r="K35328" s="357"/>
      <c r="L35328" s="358"/>
      <c r="M35328" s="359"/>
      <c r="N35328" s="360"/>
      <c r="O35328" s="360"/>
      <c r="P35328" s="361"/>
    </row>
    <row r="35329" spans="1:16">
      <c r="A35329" s="425"/>
      <c r="B35329" s="426"/>
      <c r="C35329" s="427"/>
      <c r="D35329" s="428"/>
      <c r="E35329" s="429"/>
      <c r="F35329" s="425"/>
      <c r="G35329" s="430"/>
      <c r="H35329" s="430"/>
      <c r="I35329" s="430"/>
      <c r="J35329" s="357"/>
      <c r="K35329" s="357"/>
      <c r="L35329" s="358"/>
      <c r="M35329" s="359"/>
      <c r="N35329" s="360"/>
      <c r="O35329" s="360"/>
      <c r="P35329" s="361"/>
    </row>
    <row r="35330" spans="1:16">
      <c r="A35330" s="425"/>
      <c r="B35330" s="426"/>
      <c r="C35330" s="427"/>
      <c r="D35330" s="428"/>
      <c r="E35330" s="429"/>
      <c r="F35330" s="425"/>
      <c r="G35330" s="430"/>
      <c r="H35330" s="430"/>
      <c r="I35330" s="430"/>
      <c r="J35330" s="357"/>
      <c r="K35330" s="357"/>
      <c r="L35330" s="358"/>
      <c r="M35330" s="359"/>
      <c r="N35330" s="360"/>
      <c r="O35330" s="360"/>
      <c r="P35330" s="361"/>
    </row>
    <row r="35331" spans="1:16">
      <c r="A35331" s="425"/>
      <c r="B35331" s="426"/>
      <c r="C35331" s="427"/>
      <c r="D35331" s="428"/>
      <c r="E35331" s="429"/>
      <c r="F35331" s="425"/>
      <c r="G35331" s="430"/>
      <c r="H35331" s="430"/>
      <c r="I35331" s="430"/>
      <c r="J35331" s="357"/>
      <c r="K35331" s="357"/>
      <c r="L35331" s="358"/>
      <c r="M35331" s="359"/>
      <c r="N35331" s="360"/>
      <c r="O35331" s="360"/>
      <c r="P35331" s="361"/>
    </row>
    <row r="35332" spans="1:16">
      <c r="A35332" s="425"/>
      <c r="B35332" s="426"/>
      <c r="C35332" s="427"/>
      <c r="D35332" s="428"/>
      <c r="E35332" s="429"/>
      <c r="F35332" s="425"/>
      <c r="G35332" s="430"/>
      <c r="H35332" s="430"/>
      <c r="I35332" s="430"/>
      <c r="J35332" s="357"/>
      <c r="K35332" s="357"/>
      <c r="L35332" s="358"/>
      <c r="M35332" s="359"/>
      <c r="N35332" s="360"/>
      <c r="O35332" s="360"/>
      <c r="P35332" s="361"/>
    </row>
    <row r="35333" spans="1:16">
      <c r="A35333" s="425"/>
      <c r="B35333" s="426"/>
      <c r="C35333" s="427"/>
      <c r="D35333" s="428"/>
      <c r="E35333" s="429"/>
      <c r="F35333" s="425"/>
      <c r="G35333" s="430"/>
      <c r="H35333" s="430"/>
      <c r="I35333" s="430"/>
      <c r="J35333" s="357"/>
      <c r="K35333" s="357"/>
      <c r="L35333" s="358"/>
      <c r="M35333" s="359"/>
      <c r="N35333" s="360"/>
      <c r="O35333" s="360"/>
      <c r="P35333" s="361"/>
    </row>
    <row r="35334" spans="1:16">
      <c r="A35334" s="425"/>
      <c r="B35334" s="426"/>
      <c r="C35334" s="427"/>
      <c r="D35334" s="428"/>
      <c r="E35334" s="429"/>
      <c r="F35334" s="425"/>
      <c r="G35334" s="430"/>
      <c r="H35334" s="430"/>
      <c r="I35334" s="430"/>
      <c r="J35334" s="357"/>
      <c r="K35334" s="357"/>
      <c r="L35334" s="358"/>
      <c r="M35334" s="359"/>
      <c r="N35334" s="360"/>
      <c r="O35334" s="360"/>
      <c r="P35334" s="361"/>
    </row>
    <row r="35335" spans="1:16">
      <c r="A35335" s="425"/>
      <c r="B35335" s="426"/>
      <c r="C35335" s="427"/>
      <c r="D35335" s="428"/>
      <c r="E35335" s="429"/>
      <c r="F35335" s="425"/>
      <c r="G35335" s="430"/>
      <c r="H35335" s="430"/>
      <c r="I35335" s="430"/>
      <c r="J35335" s="357"/>
      <c r="K35335" s="357"/>
      <c r="L35335" s="358"/>
      <c r="M35335" s="359"/>
      <c r="N35335" s="360"/>
      <c r="O35335" s="360"/>
      <c r="P35335" s="361"/>
    </row>
    <row r="35336" spans="1:16">
      <c r="A35336" s="425"/>
      <c r="B35336" s="426"/>
      <c r="C35336" s="427"/>
      <c r="D35336" s="428"/>
      <c r="E35336" s="429"/>
      <c r="F35336" s="425"/>
      <c r="G35336" s="430"/>
      <c r="H35336" s="430"/>
      <c r="I35336" s="430"/>
      <c r="J35336" s="357"/>
      <c r="K35336" s="357"/>
      <c r="L35336" s="358"/>
      <c r="M35336" s="359"/>
      <c r="N35336" s="360"/>
      <c r="O35336" s="360"/>
      <c r="P35336" s="361"/>
    </row>
    <row r="35337" spans="1:16">
      <c r="A35337" s="425"/>
      <c r="B35337" s="426"/>
      <c r="C35337" s="427"/>
      <c r="D35337" s="428"/>
      <c r="E35337" s="429"/>
      <c r="F35337" s="425"/>
      <c r="G35337" s="430"/>
      <c r="H35337" s="430"/>
      <c r="I35337" s="430"/>
      <c r="J35337" s="357"/>
      <c r="K35337" s="357"/>
      <c r="L35337" s="358"/>
      <c r="M35337" s="359"/>
      <c r="N35337" s="360"/>
      <c r="O35337" s="360"/>
      <c r="P35337" s="361"/>
    </row>
    <row r="35338" spans="1:16">
      <c r="A35338" s="425"/>
      <c r="B35338" s="426"/>
      <c r="C35338" s="427"/>
      <c r="D35338" s="428"/>
      <c r="E35338" s="429"/>
      <c r="F35338" s="425"/>
      <c r="G35338" s="430"/>
      <c r="H35338" s="430"/>
      <c r="I35338" s="430"/>
      <c r="J35338" s="357"/>
      <c r="K35338" s="357"/>
      <c r="L35338" s="358"/>
      <c r="M35338" s="359"/>
      <c r="N35338" s="360"/>
      <c r="O35338" s="360"/>
      <c r="P35338" s="361"/>
    </row>
    <row r="35339" spans="1:16">
      <c r="A35339" s="425"/>
      <c r="B35339" s="426"/>
      <c r="C35339" s="427"/>
      <c r="D35339" s="428"/>
      <c r="E35339" s="429"/>
      <c r="F35339" s="425"/>
      <c r="G35339" s="430"/>
      <c r="H35339" s="430"/>
      <c r="I35339" s="430"/>
      <c r="J35339" s="357"/>
      <c r="K35339" s="357"/>
      <c r="L35339" s="358"/>
      <c r="M35339" s="359"/>
      <c r="N35339" s="360"/>
      <c r="O35339" s="360"/>
      <c r="P35339" s="361"/>
    </row>
    <row r="35340" spans="1:16">
      <c r="A35340" s="425"/>
      <c r="B35340" s="426"/>
      <c r="C35340" s="427"/>
      <c r="D35340" s="428"/>
      <c r="E35340" s="429"/>
      <c r="F35340" s="425"/>
      <c r="G35340" s="430"/>
      <c r="H35340" s="430"/>
      <c r="I35340" s="430"/>
      <c r="J35340" s="357"/>
      <c r="K35340" s="357"/>
      <c r="L35340" s="358"/>
      <c r="M35340" s="359"/>
      <c r="N35340" s="360"/>
      <c r="O35340" s="360"/>
      <c r="P35340" s="361"/>
    </row>
    <row r="35341" spans="1:16">
      <c r="A35341" s="425"/>
      <c r="B35341" s="426"/>
      <c r="C35341" s="427"/>
      <c r="D35341" s="428"/>
      <c r="E35341" s="429"/>
      <c r="F35341" s="425"/>
      <c r="G35341" s="430"/>
      <c r="H35341" s="430"/>
      <c r="I35341" s="430"/>
      <c r="J35341" s="357"/>
      <c r="K35341" s="357"/>
      <c r="L35341" s="358"/>
      <c r="M35341" s="359"/>
      <c r="N35341" s="360"/>
      <c r="O35341" s="360"/>
      <c r="P35341" s="361"/>
    </row>
    <row r="35342" spans="1:16">
      <c r="A35342" s="425"/>
      <c r="B35342" s="426"/>
      <c r="C35342" s="427"/>
      <c r="D35342" s="428"/>
      <c r="E35342" s="429"/>
      <c r="F35342" s="425"/>
      <c r="G35342" s="430"/>
      <c r="H35342" s="430"/>
      <c r="I35342" s="430"/>
      <c r="J35342" s="357"/>
      <c r="K35342" s="357"/>
      <c r="L35342" s="358"/>
      <c r="M35342" s="359"/>
      <c r="N35342" s="360"/>
      <c r="O35342" s="360"/>
      <c r="P35342" s="361"/>
    </row>
    <row r="35343" spans="1:16">
      <c r="A35343" s="425"/>
      <c r="B35343" s="426"/>
      <c r="C35343" s="427"/>
      <c r="D35343" s="428"/>
      <c r="E35343" s="429"/>
      <c r="F35343" s="425"/>
      <c r="G35343" s="430"/>
      <c r="H35343" s="430"/>
      <c r="I35343" s="430"/>
      <c r="J35343" s="357"/>
      <c r="K35343" s="357"/>
      <c r="L35343" s="358"/>
      <c r="M35343" s="359"/>
      <c r="N35343" s="360"/>
      <c r="O35343" s="360"/>
      <c r="P35343" s="361"/>
    </row>
    <row r="35344" spans="1:16">
      <c r="A35344" s="425"/>
      <c r="B35344" s="426"/>
      <c r="C35344" s="427"/>
      <c r="D35344" s="428"/>
      <c r="E35344" s="429"/>
      <c r="F35344" s="425"/>
      <c r="G35344" s="430"/>
      <c r="H35344" s="430"/>
      <c r="I35344" s="430"/>
      <c r="J35344" s="357"/>
      <c r="K35344" s="357"/>
      <c r="L35344" s="358"/>
      <c r="M35344" s="359"/>
      <c r="N35344" s="360"/>
      <c r="O35344" s="360"/>
      <c r="P35344" s="361"/>
    </row>
    <row r="35345" spans="1:16">
      <c r="A35345" s="425"/>
      <c r="B35345" s="426"/>
      <c r="C35345" s="427"/>
      <c r="D35345" s="428"/>
      <c r="E35345" s="429"/>
      <c r="F35345" s="425"/>
      <c r="G35345" s="430"/>
      <c r="H35345" s="430"/>
      <c r="I35345" s="430"/>
      <c r="J35345" s="357"/>
      <c r="K35345" s="357"/>
      <c r="L35345" s="358"/>
      <c r="M35345" s="359"/>
      <c r="N35345" s="360"/>
      <c r="O35345" s="360"/>
      <c r="P35345" s="361"/>
    </row>
    <row r="35346" spans="1:16">
      <c r="A35346" s="425"/>
      <c r="B35346" s="426"/>
      <c r="C35346" s="427"/>
      <c r="D35346" s="428"/>
      <c r="E35346" s="429"/>
      <c r="F35346" s="425"/>
      <c r="G35346" s="430"/>
      <c r="H35346" s="430"/>
      <c r="I35346" s="430"/>
      <c r="J35346" s="357"/>
      <c r="K35346" s="357"/>
      <c r="L35346" s="358"/>
      <c r="M35346" s="359"/>
      <c r="N35346" s="360"/>
      <c r="O35346" s="360"/>
      <c r="P35346" s="361"/>
    </row>
    <row r="35347" spans="1:16">
      <c r="A35347" s="425"/>
      <c r="B35347" s="426"/>
      <c r="C35347" s="427"/>
      <c r="D35347" s="428"/>
      <c r="E35347" s="429"/>
      <c r="F35347" s="425"/>
      <c r="G35347" s="430"/>
      <c r="H35347" s="430"/>
      <c r="I35347" s="430"/>
      <c r="J35347" s="357"/>
      <c r="K35347" s="357"/>
      <c r="L35347" s="358"/>
      <c r="M35347" s="359"/>
      <c r="N35347" s="360"/>
      <c r="O35347" s="360"/>
      <c r="P35347" s="361"/>
    </row>
    <row r="35348" spans="1:16">
      <c r="A35348" s="425"/>
      <c r="B35348" s="426"/>
      <c r="C35348" s="427"/>
      <c r="D35348" s="428"/>
      <c r="E35348" s="429"/>
      <c r="F35348" s="425"/>
      <c r="G35348" s="430"/>
      <c r="H35348" s="430"/>
      <c r="I35348" s="430"/>
      <c r="J35348" s="357"/>
      <c r="K35348" s="357"/>
      <c r="L35348" s="358"/>
      <c r="M35348" s="359"/>
      <c r="N35348" s="360"/>
      <c r="O35348" s="360"/>
      <c r="P35348" s="361"/>
    </row>
    <row r="35349" spans="1:16">
      <c r="A35349" s="425"/>
      <c r="B35349" s="426"/>
      <c r="C35349" s="427"/>
      <c r="D35349" s="428"/>
      <c r="E35349" s="429"/>
      <c r="F35349" s="425"/>
      <c r="G35349" s="430"/>
      <c r="H35349" s="430"/>
      <c r="I35349" s="430"/>
      <c r="J35349" s="357"/>
      <c r="K35349" s="357"/>
      <c r="L35349" s="358"/>
      <c r="M35349" s="359"/>
      <c r="N35349" s="360"/>
      <c r="O35349" s="360"/>
      <c r="P35349" s="361"/>
    </row>
    <row r="35350" spans="1:16">
      <c r="A35350" s="425"/>
      <c r="B35350" s="426"/>
      <c r="C35350" s="427"/>
      <c r="D35350" s="428"/>
      <c r="E35350" s="429"/>
      <c r="F35350" s="425"/>
      <c r="G35350" s="430"/>
      <c r="H35350" s="430"/>
      <c r="I35350" s="430"/>
      <c r="J35350" s="357"/>
      <c r="K35350" s="357"/>
      <c r="L35350" s="358"/>
      <c r="M35350" s="359"/>
      <c r="N35350" s="360"/>
      <c r="O35350" s="360"/>
      <c r="P35350" s="361"/>
    </row>
    <row r="35351" spans="1:16">
      <c r="A35351" s="425"/>
      <c r="B35351" s="426"/>
      <c r="C35351" s="427"/>
      <c r="D35351" s="428"/>
      <c r="E35351" s="429"/>
      <c r="F35351" s="425"/>
      <c r="G35351" s="430"/>
      <c r="H35351" s="430"/>
      <c r="I35351" s="430"/>
      <c r="J35351" s="357"/>
      <c r="K35351" s="357"/>
      <c r="L35351" s="358"/>
      <c r="M35351" s="359"/>
      <c r="N35351" s="360"/>
      <c r="O35351" s="360"/>
      <c r="P35351" s="361"/>
    </row>
    <row r="35352" spans="1:16">
      <c r="A35352" s="425"/>
      <c r="B35352" s="426"/>
      <c r="C35352" s="427"/>
      <c r="D35352" s="428"/>
      <c r="E35352" s="429"/>
      <c r="F35352" s="425"/>
      <c r="G35352" s="430"/>
      <c r="H35352" s="430"/>
      <c r="I35352" s="430"/>
      <c r="J35352" s="357"/>
      <c r="K35352" s="357"/>
      <c r="L35352" s="358"/>
      <c r="M35352" s="359"/>
      <c r="N35352" s="360"/>
      <c r="O35352" s="360"/>
      <c r="P35352" s="361"/>
    </row>
    <row r="35353" spans="1:16">
      <c r="A35353" s="425"/>
      <c r="B35353" s="426"/>
      <c r="C35353" s="427"/>
      <c r="D35353" s="428"/>
      <c r="E35353" s="429"/>
      <c r="F35353" s="425"/>
      <c r="G35353" s="430"/>
      <c r="H35353" s="430"/>
      <c r="I35353" s="430"/>
      <c r="J35353" s="357"/>
      <c r="K35353" s="357"/>
      <c r="L35353" s="358"/>
      <c r="M35353" s="359"/>
      <c r="N35353" s="360"/>
      <c r="O35353" s="360"/>
      <c r="P35353" s="361"/>
    </row>
    <row r="35354" spans="1:16">
      <c r="A35354" s="425"/>
      <c r="B35354" s="426"/>
      <c r="C35354" s="427"/>
      <c r="D35354" s="428"/>
      <c r="E35354" s="429"/>
      <c r="F35354" s="425"/>
      <c r="G35354" s="430"/>
      <c r="H35354" s="430"/>
      <c r="I35354" s="430"/>
      <c r="J35354" s="357"/>
      <c r="K35354" s="357"/>
      <c r="L35354" s="358"/>
      <c r="M35354" s="359"/>
      <c r="N35354" s="360"/>
      <c r="O35354" s="360"/>
      <c r="P35354" s="361"/>
    </row>
    <row r="35355" spans="1:16">
      <c r="A35355" s="425"/>
      <c r="B35355" s="426"/>
      <c r="C35355" s="427"/>
      <c r="D35355" s="428"/>
      <c r="E35355" s="429"/>
      <c r="F35355" s="425"/>
      <c r="G35355" s="430"/>
      <c r="H35355" s="430"/>
      <c r="I35355" s="430"/>
      <c r="J35355" s="357"/>
      <c r="K35355" s="357"/>
      <c r="L35355" s="358"/>
      <c r="M35355" s="359"/>
      <c r="N35355" s="360"/>
      <c r="O35355" s="360"/>
      <c r="P35355" s="361"/>
    </row>
    <row r="35356" spans="1:16">
      <c r="A35356" s="425"/>
      <c r="B35356" s="431"/>
      <c r="C35356" s="427"/>
      <c r="D35356" s="432"/>
      <c r="E35356" s="433"/>
      <c r="F35356" s="425"/>
      <c r="G35356" s="434"/>
      <c r="H35356" s="434"/>
      <c r="I35356" s="434"/>
      <c r="J35356" s="357"/>
      <c r="K35356" s="357"/>
      <c r="L35356" s="358"/>
      <c r="M35356" s="359"/>
      <c r="N35356" s="360"/>
      <c r="O35356" s="360"/>
      <c r="P35356" s="362"/>
    </row>
    <row r="35357" spans="1:16">
      <c r="A35357" s="425"/>
      <c r="B35357" s="426"/>
      <c r="C35357" s="427"/>
      <c r="D35357" s="428"/>
      <c r="E35357" s="429"/>
      <c r="F35357" s="425"/>
      <c r="G35357" s="430"/>
      <c r="H35357" s="430"/>
      <c r="I35357" s="430"/>
      <c r="J35357" s="357"/>
      <c r="K35357" s="357"/>
      <c r="L35357" s="358"/>
      <c r="M35357" s="359"/>
      <c r="N35357" s="360"/>
      <c r="O35357" s="360"/>
      <c r="P35357" s="361"/>
    </row>
    <row r="35358" spans="1:16">
      <c r="A35358" s="425"/>
      <c r="B35358" s="426"/>
      <c r="C35358" s="427"/>
      <c r="D35358" s="428"/>
      <c r="E35358" s="429"/>
      <c r="F35358" s="425"/>
      <c r="G35358" s="430"/>
      <c r="H35358" s="430"/>
      <c r="I35358" s="430"/>
      <c r="J35358" s="357"/>
      <c r="K35358" s="357"/>
      <c r="L35358" s="358"/>
      <c r="M35358" s="359"/>
      <c r="N35358" s="360"/>
      <c r="O35358" s="360"/>
      <c r="P35358" s="361"/>
    </row>
    <row r="35359" spans="1:16">
      <c r="A35359" s="425"/>
      <c r="B35359" s="426"/>
      <c r="C35359" s="427"/>
      <c r="D35359" s="428"/>
      <c r="E35359" s="429"/>
      <c r="F35359" s="425"/>
      <c r="G35359" s="430"/>
      <c r="H35359" s="430"/>
      <c r="I35359" s="430"/>
      <c r="J35359" s="357"/>
      <c r="K35359" s="357"/>
      <c r="L35359" s="358"/>
      <c r="M35359" s="359"/>
      <c r="N35359" s="360"/>
      <c r="O35359" s="360"/>
      <c r="P35359" s="361"/>
    </row>
    <row r="35360" spans="1:16">
      <c r="A35360" s="425"/>
      <c r="B35360" s="426"/>
      <c r="C35360" s="427"/>
      <c r="D35360" s="428"/>
      <c r="E35360" s="429"/>
      <c r="F35360" s="425"/>
      <c r="G35360" s="430"/>
      <c r="H35360" s="430"/>
      <c r="I35360" s="430"/>
      <c r="J35360" s="357"/>
      <c r="K35360" s="357"/>
      <c r="L35360" s="358"/>
      <c r="M35360" s="359"/>
      <c r="N35360" s="360"/>
      <c r="O35360" s="360"/>
      <c r="P35360" s="361"/>
    </row>
    <row r="35361" spans="1:16">
      <c r="A35361" s="425"/>
      <c r="B35361" s="426"/>
      <c r="C35361" s="427"/>
      <c r="D35361" s="428"/>
      <c r="E35361" s="429"/>
      <c r="F35361" s="425"/>
      <c r="G35361" s="430"/>
      <c r="H35361" s="430"/>
      <c r="I35361" s="430"/>
      <c r="J35361" s="357"/>
      <c r="K35361" s="357"/>
      <c r="L35361" s="358"/>
      <c r="M35361" s="359"/>
      <c r="N35361" s="360"/>
      <c r="O35361" s="360"/>
      <c r="P35361" s="361"/>
    </row>
    <row r="35362" spans="1:16">
      <c r="A35362" s="425"/>
      <c r="B35362" s="426"/>
      <c r="C35362" s="427"/>
      <c r="D35362" s="428"/>
      <c r="E35362" s="429"/>
      <c r="F35362" s="425"/>
      <c r="G35362" s="430"/>
      <c r="H35362" s="430"/>
      <c r="I35362" s="430"/>
      <c r="J35362" s="357"/>
      <c r="K35362" s="357"/>
      <c r="L35362" s="358"/>
      <c r="M35362" s="359"/>
      <c r="N35362" s="360"/>
      <c r="O35362" s="360"/>
      <c r="P35362" s="361"/>
    </row>
    <row r="35363" spans="1:16">
      <c r="A35363" s="425"/>
      <c r="B35363" s="426"/>
      <c r="C35363" s="427"/>
      <c r="D35363" s="428"/>
      <c r="E35363" s="429"/>
      <c r="F35363" s="425"/>
      <c r="G35363" s="430"/>
      <c r="H35363" s="430"/>
      <c r="I35363" s="430"/>
      <c r="J35363" s="357"/>
      <c r="K35363" s="357"/>
      <c r="L35363" s="358"/>
      <c r="M35363" s="359"/>
      <c r="N35363" s="360"/>
      <c r="O35363" s="360"/>
      <c r="P35363" s="361"/>
    </row>
    <row r="35364" spans="1:16">
      <c r="A35364" s="425"/>
      <c r="B35364" s="426"/>
      <c r="C35364" s="427"/>
      <c r="D35364" s="428"/>
      <c r="E35364" s="429"/>
      <c r="F35364" s="425"/>
      <c r="G35364" s="430"/>
      <c r="H35364" s="430"/>
      <c r="I35364" s="430"/>
      <c r="J35364" s="357"/>
      <c r="K35364" s="357"/>
      <c r="L35364" s="358"/>
      <c r="M35364" s="359"/>
      <c r="N35364" s="360"/>
      <c r="O35364" s="360"/>
      <c r="P35364" s="361"/>
    </row>
    <row r="35365" spans="1:16">
      <c r="A35365" s="425"/>
      <c r="B35365" s="426"/>
      <c r="C35365" s="427"/>
      <c r="D35365" s="428"/>
      <c r="E35365" s="429"/>
      <c r="F35365" s="425"/>
      <c r="G35365" s="430"/>
      <c r="H35365" s="430"/>
      <c r="I35365" s="430"/>
      <c r="J35365" s="357"/>
      <c r="K35365" s="357"/>
      <c r="L35365" s="358"/>
      <c r="M35365" s="359"/>
      <c r="N35365" s="360"/>
      <c r="O35365" s="360"/>
      <c r="P35365" s="361"/>
    </row>
    <row r="35366" spans="1:16">
      <c r="A35366" s="425"/>
      <c r="B35366" s="426"/>
      <c r="C35366" s="427"/>
      <c r="D35366" s="428"/>
      <c r="E35366" s="429"/>
      <c r="F35366" s="425"/>
      <c r="G35366" s="430"/>
      <c r="H35366" s="430"/>
      <c r="I35366" s="430"/>
      <c r="J35366" s="357"/>
      <c r="K35366" s="357"/>
      <c r="L35366" s="358"/>
      <c r="M35366" s="359"/>
      <c r="N35366" s="360"/>
      <c r="O35366" s="360"/>
      <c r="P35366" s="361"/>
    </row>
    <row r="35367" spans="1:16">
      <c r="A35367" s="425"/>
      <c r="B35367" s="426"/>
      <c r="C35367" s="427"/>
      <c r="D35367" s="428"/>
      <c r="E35367" s="429"/>
      <c r="F35367" s="425"/>
      <c r="G35367" s="430"/>
      <c r="H35367" s="430"/>
      <c r="I35367" s="430"/>
      <c r="J35367" s="357"/>
      <c r="K35367" s="357"/>
      <c r="L35367" s="358"/>
      <c r="M35367" s="359"/>
      <c r="N35367" s="360"/>
      <c r="O35367" s="360"/>
      <c r="P35367" s="361"/>
    </row>
    <row r="35368" spans="1:16">
      <c r="A35368" s="425"/>
      <c r="B35368" s="426"/>
      <c r="C35368" s="427"/>
      <c r="D35368" s="428"/>
      <c r="E35368" s="429"/>
      <c r="F35368" s="425"/>
      <c r="G35368" s="430"/>
      <c r="H35368" s="430"/>
      <c r="I35368" s="430"/>
      <c r="J35368" s="357"/>
      <c r="K35368" s="357"/>
      <c r="L35368" s="358"/>
      <c r="M35368" s="359"/>
      <c r="N35368" s="360"/>
      <c r="O35368" s="360"/>
      <c r="P35368" s="361"/>
    </row>
    <row r="35369" spans="1:16">
      <c r="A35369" s="425"/>
      <c r="B35369" s="426"/>
      <c r="C35369" s="427"/>
      <c r="D35369" s="428"/>
      <c r="E35369" s="429"/>
      <c r="F35369" s="425"/>
      <c r="G35369" s="430"/>
      <c r="H35369" s="430"/>
      <c r="I35369" s="430"/>
      <c r="J35369" s="357"/>
      <c r="K35369" s="357"/>
      <c r="L35369" s="358"/>
      <c r="M35369" s="359"/>
      <c r="N35369" s="360"/>
      <c r="O35369" s="360"/>
      <c r="P35369" s="361"/>
    </row>
    <row r="35370" spans="1:16">
      <c r="A35370" s="425"/>
      <c r="B35370" s="426"/>
      <c r="C35370" s="427"/>
      <c r="D35370" s="428"/>
      <c r="E35370" s="429"/>
      <c r="F35370" s="425"/>
      <c r="G35370" s="430"/>
      <c r="H35370" s="430"/>
      <c r="I35370" s="430"/>
      <c r="J35370" s="357"/>
      <c r="K35370" s="357"/>
      <c r="L35370" s="358"/>
      <c r="M35370" s="359"/>
      <c r="N35370" s="360"/>
      <c r="O35370" s="360"/>
      <c r="P35370" s="361"/>
    </row>
    <row r="35371" spans="1:16">
      <c r="A35371" s="425"/>
      <c r="B35371" s="426"/>
      <c r="C35371" s="427"/>
      <c r="D35371" s="428"/>
      <c r="E35371" s="429"/>
      <c r="F35371" s="425"/>
      <c r="G35371" s="430"/>
      <c r="H35371" s="430"/>
      <c r="I35371" s="430"/>
      <c r="J35371" s="357"/>
      <c r="K35371" s="357"/>
      <c r="L35371" s="358"/>
      <c r="M35371" s="359"/>
      <c r="N35371" s="360"/>
      <c r="O35371" s="360"/>
      <c r="P35371" s="361"/>
    </row>
    <row r="35372" spans="1:16">
      <c r="A35372" s="425"/>
      <c r="B35372" s="426"/>
      <c r="C35372" s="427"/>
      <c r="D35372" s="428"/>
      <c r="E35372" s="429"/>
      <c r="F35372" s="425"/>
      <c r="G35372" s="430"/>
      <c r="H35372" s="430"/>
      <c r="I35372" s="430"/>
      <c r="J35372" s="357"/>
      <c r="K35372" s="357"/>
      <c r="L35372" s="358"/>
      <c r="M35372" s="359"/>
      <c r="N35372" s="360"/>
      <c r="O35372" s="360"/>
      <c r="P35372" s="361"/>
    </row>
    <row r="35373" spans="1:16">
      <c r="A35373" s="425"/>
      <c r="B35373" s="426"/>
      <c r="C35373" s="427"/>
      <c r="D35373" s="428"/>
      <c r="E35373" s="429"/>
      <c r="F35373" s="425"/>
      <c r="G35373" s="430"/>
      <c r="H35373" s="430"/>
      <c r="I35373" s="430"/>
      <c r="J35373" s="357"/>
      <c r="K35373" s="357"/>
      <c r="L35373" s="358"/>
      <c r="M35373" s="359"/>
      <c r="N35373" s="360"/>
      <c r="O35373" s="360"/>
      <c r="P35373" s="361"/>
    </row>
    <row r="35374" spans="1:16">
      <c r="A35374" s="425"/>
      <c r="B35374" s="426"/>
      <c r="C35374" s="427"/>
      <c r="D35374" s="428"/>
      <c r="E35374" s="429"/>
      <c r="F35374" s="425"/>
      <c r="G35374" s="430"/>
      <c r="H35374" s="430"/>
      <c r="I35374" s="430"/>
      <c r="J35374" s="357"/>
      <c r="K35374" s="357"/>
      <c r="L35374" s="358"/>
      <c r="M35374" s="359"/>
      <c r="N35374" s="360"/>
      <c r="O35374" s="360"/>
      <c r="P35374" s="361"/>
    </row>
    <row r="35375" spans="1:16">
      <c r="A35375" s="425"/>
      <c r="B35375" s="426"/>
      <c r="C35375" s="427"/>
      <c r="D35375" s="428"/>
      <c r="E35375" s="429"/>
      <c r="F35375" s="425"/>
      <c r="G35375" s="430"/>
      <c r="H35375" s="430"/>
      <c r="I35375" s="430"/>
      <c r="J35375" s="357"/>
      <c r="K35375" s="357"/>
      <c r="L35375" s="358"/>
      <c r="M35375" s="359"/>
      <c r="N35375" s="360"/>
      <c r="O35375" s="360"/>
      <c r="P35375" s="361"/>
    </row>
    <row r="35376" spans="1:16">
      <c r="A35376" s="425"/>
      <c r="B35376" s="426"/>
      <c r="C35376" s="427"/>
      <c r="D35376" s="428"/>
      <c r="E35376" s="429"/>
      <c r="F35376" s="425"/>
      <c r="G35376" s="430"/>
      <c r="H35376" s="430"/>
      <c r="I35376" s="430"/>
      <c r="J35376" s="357"/>
      <c r="K35376" s="357"/>
      <c r="L35376" s="358"/>
      <c r="M35376" s="359"/>
      <c r="N35376" s="360"/>
      <c r="O35376" s="360"/>
      <c r="P35376" s="361"/>
    </row>
    <row r="35377" spans="1:16">
      <c r="A35377" s="425"/>
      <c r="B35377" s="426"/>
      <c r="C35377" s="427"/>
      <c r="D35377" s="428"/>
      <c r="E35377" s="429"/>
      <c r="F35377" s="425"/>
      <c r="G35377" s="430"/>
      <c r="H35377" s="430"/>
      <c r="I35377" s="430"/>
      <c r="J35377" s="357"/>
      <c r="K35377" s="357"/>
      <c r="L35377" s="358"/>
      <c r="M35377" s="359"/>
      <c r="N35377" s="360"/>
      <c r="O35377" s="360"/>
      <c r="P35377" s="361"/>
    </row>
    <row r="35378" spans="1:16">
      <c r="A35378" s="425"/>
      <c r="B35378" s="426"/>
      <c r="C35378" s="427"/>
      <c r="D35378" s="428"/>
      <c r="E35378" s="429"/>
      <c r="F35378" s="425"/>
      <c r="G35378" s="430"/>
      <c r="H35378" s="430"/>
      <c r="I35378" s="430"/>
      <c r="J35378" s="357"/>
      <c r="K35378" s="357"/>
      <c r="L35378" s="358"/>
      <c r="M35378" s="359"/>
      <c r="N35378" s="360"/>
      <c r="O35378" s="360"/>
      <c r="P35378" s="361"/>
    </row>
    <row r="35379" spans="1:16">
      <c r="A35379" s="425"/>
      <c r="B35379" s="431"/>
      <c r="C35379" s="427"/>
      <c r="D35379" s="432"/>
      <c r="E35379" s="433"/>
      <c r="F35379" s="425"/>
      <c r="G35379" s="434"/>
      <c r="H35379" s="434"/>
      <c r="I35379" s="434"/>
      <c r="J35379" s="357"/>
      <c r="K35379" s="357"/>
      <c r="L35379" s="358"/>
      <c r="M35379" s="359"/>
      <c r="N35379" s="360"/>
      <c r="O35379" s="360"/>
      <c r="P35379" s="362"/>
    </row>
    <row r="35380" spans="1:16">
      <c r="A35380" s="425"/>
      <c r="B35380" s="426"/>
      <c r="C35380" s="427"/>
      <c r="D35380" s="428"/>
      <c r="E35380" s="429"/>
      <c r="F35380" s="425"/>
      <c r="G35380" s="430"/>
      <c r="H35380" s="430"/>
      <c r="I35380" s="430"/>
      <c r="J35380" s="357"/>
      <c r="K35380" s="357"/>
      <c r="L35380" s="358"/>
      <c r="M35380" s="359"/>
      <c r="N35380" s="360"/>
      <c r="O35380" s="360"/>
      <c r="P35380" s="361"/>
    </row>
    <row r="35381" spans="1:16">
      <c r="A35381" s="425"/>
      <c r="B35381" s="426"/>
      <c r="C35381" s="427"/>
      <c r="D35381" s="428"/>
      <c r="E35381" s="429"/>
      <c r="F35381" s="425"/>
      <c r="G35381" s="430"/>
      <c r="H35381" s="430"/>
      <c r="I35381" s="430"/>
      <c r="J35381" s="357"/>
      <c r="K35381" s="357"/>
      <c r="L35381" s="358"/>
      <c r="M35381" s="359"/>
      <c r="N35381" s="360"/>
      <c r="O35381" s="360"/>
      <c r="P35381" s="361"/>
    </row>
    <row r="35382" spans="1:16">
      <c r="A35382" s="425"/>
      <c r="B35382" s="426"/>
      <c r="C35382" s="427"/>
      <c r="D35382" s="428"/>
      <c r="E35382" s="429"/>
      <c r="F35382" s="425"/>
      <c r="G35382" s="430"/>
      <c r="H35382" s="430"/>
      <c r="I35382" s="430"/>
      <c r="J35382" s="357"/>
      <c r="K35382" s="357"/>
      <c r="L35382" s="358"/>
      <c r="M35382" s="359"/>
      <c r="N35382" s="360"/>
      <c r="O35382" s="360"/>
      <c r="P35382" s="361"/>
    </row>
    <row r="35383" spans="1:16">
      <c r="A35383" s="425"/>
      <c r="B35383" s="426"/>
      <c r="C35383" s="427"/>
      <c r="D35383" s="428"/>
      <c r="E35383" s="429"/>
      <c r="F35383" s="425"/>
      <c r="G35383" s="430"/>
      <c r="H35383" s="430"/>
      <c r="I35383" s="430"/>
      <c r="J35383" s="357"/>
      <c r="K35383" s="357"/>
      <c r="L35383" s="358"/>
      <c r="M35383" s="359"/>
      <c r="N35383" s="360"/>
      <c r="O35383" s="360"/>
      <c r="P35383" s="361"/>
    </row>
    <row r="35384" spans="1:16">
      <c r="A35384" s="425"/>
      <c r="B35384" s="426"/>
      <c r="C35384" s="427"/>
      <c r="D35384" s="428"/>
      <c r="E35384" s="429"/>
      <c r="F35384" s="425"/>
      <c r="G35384" s="430"/>
      <c r="H35384" s="430"/>
      <c r="I35384" s="430"/>
      <c r="J35384" s="357"/>
      <c r="K35384" s="357"/>
      <c r="L35384" s="358"/>
      <c r="M35384" s="359"/>
      <c r="N35384" s="360"/>
      <c r="O35384" s="360"/>
      <c r="P35384" s="361"/>
    </row>
    <row r="35385" spans="1:16">
      <c r="A35385" s="425"/>
      <c r="B35385" s="426"/>
      <c r="C35385" s="427"/>
      <c r="D35385" s="428"/>
      <c r="E35385" s="429"/>
      <c r="F35385" s="425"/>
      <c r="G35385" s="430"/>
      <c r="H35385" s="430"/>
      <c r="I35385" s="430"/>
      <c r="J35385" s="357"/>
      <c r="K35385" s="357"/>
      <c r="L35385" s="358"/>
      <c r="M35385" s="359"/>
      <c r="N35385" s="360"/>
      <c r="O35385" s="360"/>
      <c r="P35385" s="361"/>
    </row>
    <row r="35386" spans="1:16">
      <c r="A35386" s="425"/>
      <c r="B35386" s="426"/>
      <c r="C35386" s="427"/>
      <c r="D35386" s="428"/>
      <c r="E35386" s="429"/>
      <c r="F35386" s="425"/>
      <c r="G35386" s="430"/>
      <c r="H35386" s="430"/>
      <c r="I35386" s="430"/>
      <c r="J35386" s="357"/>
      <c r="K35386" s="357"/>
      <c r="L35386" s="358"/>
      <c r="M35386" s="359"/>
      <c r="N35386" s="360"/>
      <c r="O35386" s="360"/>
      <c r="P35386" s="361"/>
    </row>
    <row r="35387" spans="1:16">
      <c r="A35387" s="425"/>
      <c r="B35387" s="426"/>
      <c r="C35387" s="427"/>
      <c r="D35387" s="428"/>
      <c r="E35387" s="429"/>
      <c r="F35387" s="425"/>
      <c r="G35387" s="430"/>
      <c r="H35387" s="430"/>
      <c r="I35387" s="430"/>
      <c r="J35387" s="357"/>
      <c r="K35387" s="357"/>
      <c r="L35387" s="358"/>
      <c r="M35387" s="359"/>
      <c r="N35387" s="360"/>
      <c r="O35387" s="360"/>
      <c r="P35387" s="361"/>
    </row>
    <row r="35388" spans="1:16">
      <c r="A35388" s="425"/>
      <c r="B35388" s="426"/>
      <c r="C35388" s="427"/>
      <c r="D35388" s="428"/>
      <c r="E35388" s="429"/>
      <c r="F35388" s="425"/>
      <c r="G35388" s="430"/>
      <c r="H35388" s="430"/>
      <c r="I35388" s="430"/>
      <c r="J35388" s="357"/>
      <c r="K35388" s="357"/>
      <c r="L35388" s="358"/>
      <c r="M35388" s="359"/>
      <c r="N35388" s="360"/>
      <c r="O35388" s="360"/>
      <c r="P35388" s="361"/>
    </row>
    <row r="35389" spans="1:16">
      <c r="A35389" s="425"/>
      <c r="B35389" s="426"/>
      <c r="C35389" s="427"/>
      <c r="D35389" s="428"/>
      <c r="E35389" s="429"/>
      <c r="F35389" s="425"/>
      <c r="G35389" s="430"/>
      <c r="H35389" s="430"/>
      <c r="I35389" s="430"/>
      <c r="J35389" s="357"/>
      <c r="K35389" s="357"/>
      <c r="L35389" s="358"/>
      <c r="M35389" s="359"/>
      <c r="N35389" s="360"/>
      <c r="O35389" s="360"/>
      <c r="P35389" s="361"/>
    </row>
    <row r="35390" spans="1:16">
      <c r="A35390" s="425"/>
      <c r="B35390" s="426"/>
      <c r="C35390" s="427"/>
      <c r="D35390" s="428"/>
      <c r="E35390" s="429"/>
      <c r="F35390" s="425"/>
      <c r="G35390" s="430"/>
      <c r="H35390" s="430"/>
      <c r="I35390" s="430"/>
      <c r="J35390" s="357"/>
      <c r="K35390" s="357"/>
      <c r="L35390" s="358"/>
      <c r="M35390" s="359"/>
      <c r="N35390" s="360"/>
      <c r="O35390" s="360"/>
      <c r="P35390" s="361"/>
    </row>
    <row r="35391" spans="1:16">
      <c r="A35391" s="425"/>
      <c r="B35391" s="426"/>
      <c r="C35391" s="427"/>
      <c r="D35391" s="428"/>
      <c r="E35391" s="429"/>
      <c r="F35391" s="425"/>
      <c r="G35391" s="430"/>
      <c r="H35391" s="430"/>
      <c r="I35391" s="430"/>
      <c r="J35391" s="357"/>
      <c r="K35391" s="357"/>
      <c r="L35391" s="358"/>
      <c r="M35391" s="359"/>
      <c r="N35391" s="360"/>
      <c r="O35391" s="360"/>
      <c r="P35391" s="361"/>
    </row>
    <row r="35392" spans="1:16">
      <c r="A35392" s="425"/>
      <c r="B35392" s="426"/>
      <c r="C35392" s="427"/>
      <c r="D35392" s="428"/>
      <c r="E35392" s="429"/>
      <c r="F35392" s="425"/>
      <c r="G35392" s="430"/>
      <c r="H35392" s="430"/>
      <c r="I35392" s="430"/>
      <c r="J35392" s="357"/>
      <c r="K35392" s="357"/>
      <c r="L35392" s="358"/>
      <c r="M35392" s="359"/>
      <c r="N35392" s="360"/>
      <c r="O35392" s="360"/>
      <c r="P35392" s="361"/>
    </row>
    <row r="35393" spans="1:16">
      <c r="A35393" s="425"/>
      <c r="B35393" s="426"/>
      <c r="C35393" s="427"/>
      <c r="D35393" s="428"/>
      <c r="E35393" s="429"/>
      <c r="F35393" s="425"/>
      <c r="G35393" s="430"/>
      <c r="H35393" s="430"/>
      <c r="I35393" s="430"/>
      <c r="J35393" s="357"/>
      <c r="K35393" s="357"/>
      <c r="L35393" s="358"/>
      <c r="M35393" s="359"/>
      <c r="N35393" s="360"/>
      <c r="O35393" s="360"/>
      <c r="P35393" s="361"/>
    </row>
    <row r="35394" spans="1:16">
      <c r="A35394" s="425"/>
      <c r="B35394" s="426"/>
      <c r="C35394" s="427"/>
      <c r="D35394" s="428"/>
      <c r="E35394" s="429"/>
      <c r="F35394" s="425"/>
      <c r="G35394" s="430"/>
      <c r="H35394" s="430"/>
      <c r="I35394" s="430"/>
      <c r="J35394" s="357"/>
      <c r="K35394" s="357"/>
      <c r="L35394" s="358"/>
      <c r="M35394" s="359"/>
      <c r="N35394" s="360"/>
      <c r="O35394" s="360"/>
      <c r="P35394" s="361"/>
    </row>
    <row r="35395" spans="1:16">
      <c r="A35395" s="425"/>
      <c r="B35395" s="426"/>
      <c r="C35395" s="427"/>
      <c r="D35395" s="428"/>
      <c r="E35395" s="429"/>
      <c r="F35395" s="425"/>
      <c r="G35395" s="430"/>
      <c r="H35395" s="430"/>
      <c r="I35395" s="430"/>
      <c r="J35395" s="357"/>
      <c r="K35395" s="357"/>
      <c r="L35395" s="358"/>
      <c r="M35395" s="359"/>
      <c r="N35395" s="360"/>
      <c r="O35395" s="360"/>
      <c r="P35395" s="361"/>
    </row>
    <row r="35396" spans="1:16">
      <c r="A35396" s="425"/>
      <c r="B35396" s="426"/>
      <c r="C35396" s="427"/>
      <c r="D35396" s="428"/>
      <c r="E35396" s="429"/>
      <c r="F35396" s="425"/>
      <c r="G35396" s="430"/>
      <c r="H35396" s="430"/>
      <c r="I35396" s="430"/>
      <c r="J35396" s="357"/>
      <c r="K35396" s="357"/>
      <c r="L35396" s="358"/>
      <c r="M35396" s="359"/>
      <c r="N35396" s="360"/>
      <c r="O35396" s="360"/>
      <c r="P35396" s="361"/>
    </row>
    <row r="35397" spans="1:16">
      <c r="A35397" s="425"/>
      <c r="B35397" s="426"/>
      <c r="C35397" s="427"/>
      <c r="D35397" s="428"/>
      <c r="E35397" s="429"/>
      <c r="F35397" s="425"/>
      <c r="G35397" s="430"/>
      <c r="H35397" s="430"/>
      <c r="I35397" s="430"/>
      <c r="J35397" s="357"/>
      <c r="K35397" s="357"/>
      <c r="L35397" s="358"/>
      <c r="M35397" s="359"/>
      <c r="N35397" s="360"/>
      <c r="O35397" s="360"/>
      <c r="P35397" s="361"/>
    </row>
    <row r="35398" spans="1:16">
      <c r="A35398" s="425"/>
      <c r="B35398" s="426"/>
      <c r="C35398" s="427"/>
      <c r="D35398" s="428"/>
      <c r="E35398" s="429"/>
      <c r="F35398" s="425"/>
      <c r="G35398" s="430"/>
      <c r="H35398" s="430"/>
      <c r="I35398" s="430"/>
      <c r="J35398" s="357"/>
      <c r="K35398" s="357"/>
      <c r="L35398" s="358"/>
      <c r="M35398" s="359"/>
      <c r="N35398" s="360"/>
      <c r="O35398" s="360"/>
      <c r="P35398" s="361"/>
    </row>
    <row r="35399" spans="1:16">
      <c r="A35399" s="425"/>
      <c r="B35399" s="426"/>
      <c r="C35399" s="427"/>
      <c r="D35399" s="428"/>
      <c r="E35399" s="429"/>
      <c r="F35399" s="425"/>
      <c r="G35399" s="430"/>
      <c r="H35399" s="430"/>
      <c r="I35399" s="430"/>
      <c r="J35399" s="357"/>
      <c r="K35399" s="357"/>
      <c r="L35399" s="358"/>
      <c r="M35399" s="359"/>
      <c r="N35399" s="360"/>
      <c r="O35399" s="360"/>
      <c r="P35399" s="361"/>
    </row>
    <row r="35400" spans="1:16">
      <c r="A35400" s="425"/>
      <c r="B35400" s="426"/>
      <c r="C35400" s="427"/>
      <c r="D35400" s="428"/>
      <c r="E35400" s="429"/>
      <c r="F35400" s="425"/>
      <c r="G35400" s="430"/>
      <c r="H35400" s="430"/>
      <c r="I35400" s="430"/>
      <c r="J35400" s="357"/>
      <c r="K35400" s="357"/>
      <c r="L35400" s="358"/>
      <c r="M35400" s="359"/>
      <c r="N35400" s="360"/>
      <c r="O35400" s="360"/>
      <c r="P35400" s="361"/>
    </row>
    <row r="35401" spans="1:16">
      <c r="A35401" s="425"/>
      <c r="B35401" s="426"/>
      <c r="C35401" s="427"/>
      <c r="D35401" s="428"/>
      <c r="E35401" s="429"/>
      <c r="F35401" s="425"/>
      <c r="G35401" s="430"/>
      <c r="H35401" s="430"/>
      <c r="I35401" s="430"/>
      <c r="J35401" s="357"/>
      <c r="K35401" s="357"/>
      <c r="L35401" s="358"/>
      <c r="M35401" s="359"/>
      <c r="N35401" s="360"/>
      <c r="O35401" s="360"/>
      <c r="P35401" s="361"/>
    </row>
    <row r="35402" spans="1:16">
      <c r="A35402" s="425"/>
      <c r="B35402" s="426"/>
      <c r="C35402" s="427"/>
      <c r="D35402" s="428"/>
      <c r="E35402" s="429"/>
      <c r="F35402" s="425"/>
      <c r="G35402" s="430"/>
      <c r="H35402" s="430"/>
      <c r="I35402" s="430"/>
      <c r="J35402" s="357"/>
      <c r="K35402" s="357"/>
      <c r="L35402" s="358"/>
      <c r="M35402" s="359"/>
      <c r="N35402" s="360"/>
      <c r="O35402" s="360"/>
      <c r="P35402" s="361"/>
    </row>
    <row r="35403" spans="1:16">
      <c r="A35403" s="425"/>
      <c r="B35403" s="426"/>
      <c r="C35403" s="427"/>
      <c r="D35403" s="428"/>
      <c r="E35403" s="429"/>
      <c r="F35403" s="425"/>
      <c r="G35403" s="430"/>
      <c r="H35403" s="430"/>
      <c r="I35403" s="430"/>
      <c r="J35403" s="357"/>
      <c r="K35403" s="357"/>
      <c r="L35403" s="358"/>
      <c r="M35403" s="359"/>
      <c r="N35403" s="360"/>
      <c r="O35403" s="360"/>
      <c r="P35403" s="361"/>
    </row>
    <row r="35404" spans="1:16">
      <c r="A35404" s="425"/>
      <c r="B35404" s="426"/>
      <c r="C35404" s="427"/>
      <c r="D35404" s="428"/>
      <c r="E35404" s="429"/>
      <c r="F35404" s="425"/>
      <c r="G35404" s="430"/>
      <c r="H35404" s="430"/>
      <c r="I35404" s="430"/>
      <c r="J35404" s="357"/>
      <c r="K35404" s="357"/>
      <c r="L35404" s="358"/>
      <c r="M35404" s="359"/>
      <c r="N35404" s="360"/>
      <c r="O35404" s="360"/>
      <c r="P35404" s="361"/>
    </row>
    <row r="35405" spans="1:16">
      <c r="A35405" s="425"/>
      <c r="B35405" s="426"/>
      <c r="C35405" s="427"/>
      <c r="D35405" s="428"/>
      <c r="E35405" s="429"/>
      <c r="F35405" s="425"/>
      <c r="G35405" s="430"/>
      <c r="H35405" s="430"/>
      <c r="I35405" s="430"/>
      <c r="J35405" s="357"/>
      <c r="K35405" s="357"/>
      <c r="L35405" s="358"/>
      <c r="M35405" s="359"/>
      <c r="N35405" s="360"/>
      <c r="O35405" s="360"/>
      <c r="P35405" s="361"/>
    </row>
    <row r="35406" spans="1:16">
      <c r="A35406" s="425"/>
      <c r="B35406" s="426"/>
      <c r="C35406" s="427"/>
      <c r="D35406" s="428"/>
      <c r="E35406" s="429"/>
      <c r="F35406" s="425"/>
      <c r="G35406" s="430"/>
      <c r="H35406" s="430"/>
      <c r="I35406" s="430"/>
      <c r="J35406" s="357"/>
      <c r="K35406" s="357"/>
      <c r="L35406" s="358"/>
      <c r="M35406" s="359"/>
      <c r="N35406" s="360"/>
      <c r="O35406" s="360"/>
      <c r="P35406" s="361"/>
    </row>
    <row r="35407" spans="1:16">
      <c r="A35407" s="425"/>
      <c r="B35407" s="426"/>
      <c r="C35407" s="427"/>
      <c r="D35407" s="428"/>
      <c r="E35407" s="429"/>
      <c r="F35407" s="425"/>
      <c r="G35407" s="430"/>
      <c r="H35407" s="430"/>
      <c r="I35407" s="430"/>
      <c r="J35407" s="357"/>
      <c r="K35407" s="357"/>
      <c r="L35407" s="358"/>
      <c r="M35407" s="359"/>
      <c r="N35407" s="360"/>
      <c r="O35407" s="360"/>
      <c r="P35407" s="361"/>
    </row>
    <row r="35408" spans="1:16">
      <c r="A35408" s="425"/>
      <c r="B35408" s="426"/>
      <c r="C35408" s="427"/>
      <c r="D35408" s="428"/>
      <c r="E35408" s="429"/>
      <c r="F35408" s="425"/>
      <c r="G35408" s="430"/>
      <c r="H35408" s="430"/>
      <c r="I35408" s="430"/>
      <c r="J35408" s="357"/>
      <c r="K35408" s="357"/>
      <c r="L35408" s="358"/>
      <c r="M35408" s="359"/>
      <c r="N35408" s="360"/>
      <c r="O35408" s="360"/>
      <c r="P35408" s="361"/>
    </row>
    <row r="35409" spans="1:16">
      <c r="A35409" s="425"/>
      <c r="B35409" s="426"/>
      <c r="C35409" s="427"/>
      <c r="D35409" s="428"/>
      <c r="E35409" s="429"/>
      <c r="F35409" s="425"/>
      <c r="G35409" s="430"/>
      <c r="H35409" s="430"/>
      <c r="I35409" s="430"/>
      <c r="J35409" s="357"/>
      <c r="K35409" s="357"/>
      <c r="L35409" s="358"/>
      <c r="M35409" s="359"/>
      <c r="N35409" s="360"/>
      <c r="O35409" s="360"/>
      <c r="P35409" s="361"/>
    </row>
    <row r="35410" spans="1:16">
      <c r="A35410" s="425"/>
      <c r="B35410" s="426"/>
      <c r="C35410" s="427"/>
      <c r="D35410" s="428"/>
      <c r="E35410" s="429"/>
      <c r="F35410" s="425"/>
      <c r="G35410" s="430"/>
      <c r="H35410" s="430"/>
      <c r="I35410" s="430"/>
      <c r="J35410" s="357"/>
      <c r="K35410" s="357"/>
      <c r="L35410" s="358"/>
      <c r="M35410" s="359"/>
      <c r="N35410" s="360"/>
      <c r="O35410" s="360"/>
      <c r="P35410" s="361"/>
    </row>
    <row r="35411" spans="1:16">
      <c r="A35411" s="425"/>
      <c r="B35411" s="426"/>
      <c r="C35411" s="427"/>
      <c r="D35411" s="428"/>
      <c r="E35411" s="429"/>
      <c r="F35411" s="425"/>
      <c r="G35411" s="430"/>
      <c r="H35411" s="430"/>
      <c r="I35411" s="430"/>
      <c r="J35411" s="357"/>
      <c r="K35411" s="357"/>
      <c r="L35411" s="358"/>
      <c r="M35411" s="359"/>
      <c r="N35411" s="360"/>
      <c r="O35411" s="360"/>
      <c r="P35411" s="361"/>
    </row>
    <row r="35412" spans="1:16">
      <c r="A35412" s="425"/>
      <c r="B35412" s="426"/>
      <c r="C35412" s="427"/>
      <c r="D35412" s="428"/>
      <c r="E35412" s="429"/>
      <c r="F35412" s="425"/>
      <c r="G35412" s="430"/>
      <c r="H35412" s="430"/>
      <c r="I35412" s="430"/>
      <c r="J35412" s="357"/>
      <c r="K35412" s="357"/>
      <c r="L35412" s="358"/>
      <c r="M35412" s="359"/>
      <c r="N35412" s="360"/>
      <c r="O35412" s="360"/>
      <c r="P35412" s="361"/>
    </row>
    <row r="35413" spans="1:16">
      <c r="A35413" s="425"/>
      <c r="B35413" s="426"/>
      <c r="C35413" s="427"/>
      <c r="D35413" s="428"/>
      <c r="E35413" s="429"/>
      <c r="F35413" s="425"/>
      <c r="G35413" s="430"/>
      <c r="H35413" s="430"/>
      <c r="I35413" s="430"/>
      <c r="J35413" s="357"/>
      <c r="K35413" s="357"/>
      <c r="L35413" s="358"/>
      <c r="M35413" s="359"/>
      <c r="N35413" s="360"/>
      <c r="O35413" s="360"/>
      <c r="P35413" s="361"/>
    </row>
    <row r="35414" spans="1:16">
      <c r="A35414" s="425"/>
      <c r="B35414" s="426"/>
      <c r="C35414" s="427"/>
      <c r="D35414" s="428"/>
      <c r="E35414" s="429"/>
      <c r="F35414" s="425"/>
      <c r="G35414" s="430"/>
      <c r="H35414" s="430"/>
      <c r="I35414" s="430"/>
      <c r="J35414" s="357"/>
      <c r="K35414" s="357"/>
      <c r="L35414" s="358"/>
      <c r="M35414" s="359"/>
      <c r="N35414" s="360"/>
      <c r="O35414" s="360"/>
      <c r="P35414" s="361"/>
    </row>
    <row r="35415" spans="1:16">
      <c r="A35415" s="425"/>
      <c r="B35415" s="426"/>
      <c r="C35415" s="427"/>
      <c r="D35415" s="428"/>
      <c r="E35415" s="429"/>
      <c r="F35415" s="425"/>
      <c r="G35415" s="430"/>
      <c r="H35415" s="430"/>
      <c r="I35415" s="430"/>
      <c r="J35415" s="357"/>
      <c r="K35415" s="357"/>
      <c r="L35415" s="358"/>
      <c r="M35415" s="359"/>
      <c r="N35415" s="360"/>
      <c r="O35415" s="360"/>
      <c r="P35415" s="361"/>
    </row>
    <row r="35416" spans="1:16">
      <c r="A35416" s="425"/>
      <c r="B35416" s="426"/>
      <c r="C35416" s="427"/>
      <c r="D35416" s="428"/>
      <c r="E35416" s="429"/>
      <c r="F35416" s="425"/>
      <c r="G35416" s="430"/>
      <c r="H35416" s="430"/>
      <c r="I35416" s="430"/>
      <c r="J35416" s="357"/>
      <c r="K35416" s="357"/>
      <c r="L35416" s="358"/>
      <c r="M35416" s="359"/>
      <c r="N35416" s="360"/>
      <c r="O35416" s="360"/>
      <c r="P35416" s="361"/>
    </row>
    <row r="35417" spans="1:16">
      <c r="A35417" s="425"/>
      <c r="B35417" s="426"/>
      <c r="C35417" s="427"/>
      <c r="D35417" s="428"/>
      <c r="E35417" s="429"/>
      <c r="F35417" s="425"/>
      <c r="G35417" s="430"/>
      <c r="H35417" s="430"/>
      <c r="I35417" s="430"/>
      <c r="J35417" s="357"/>
      <c r="K35417" s="357"/>
      <c r="L35417" s="358"/>
      <c r="M35417" s="359"/>
      <c r="N35417" s="360"/>
      <c r="O35417" s="360"/>
      <c r="P35417" s="361"/>
    </row>
    <row r="35418" spans="1:16">
      <c r="A35418" s="425"/>
      <c r="B35418" s="426"/>
      <c r="C35418" s="427"/>
      <c r="D35418" s="428"/>
      <c r="E35418" s="429"/>
      <c r="F35418" s="425"/>
      <c r="G35418" s="430"/>
      <c r="H35418" s="430"/>
      <c r="I35418" s="430"/>
      <c r="J35418" s="357"/>
      <c r="K35418" s="357"/>
      <c r="L35418" s="358"/>
      <c r="M35418" s="359"/>
      <c r="N35418" s="360"/>
      <c r="O35418" s="360"/>
      <c r="P35418" s="361"/>
    </row>
    <row r="35419" spans="1:16">
      <c r="A35419" s="425"/>
      <c r="B35419" s="426"/>
      <c r="C35419" s="427"/>
      <c r="D35419" s="428"/>
      <c r="E35419" s="429"/>
      <c r="F35419" s="425"/>
      <c r="G35419" s="430"/>
      <c r="H35419" s="430"/>
      <c r="I35419" s="430"/>
      <c r="J35419" s="357"/>
      <c r="K35419" s="357"/>
      <c r="L35419" s="358"/>
      <c r="M35419" s="359"/>
      <c r="N35419" s="360"/>
      <c r="O35419" s="360"/>
      <c r="P35419" s="361"/>
    </row>
    <row r="35420" spans="1:16">
      <c r="A35420" s="425"/>
      <c r="B35420" s="426"/>
      <c r="C35420" s="427"/>
      <c r="D35420" s="428"/>
      <c r="E35420" s="429"/>
      <c r="F35420" s="425"/>
      <c r="G35420" s="430"/>
      <c r="H35420" s="430"/>
      <c r="I35420" s="430"/>
      <c r="J35420" s="357"/>
      <c r="K35420" s="357"/>
      <c r="L35420" s="358"/>
      <c r="M35420" s="359"/>
      <c r="N35420" s="360"/>
      <c r="O35420" s="360"/>
      <c r="P35420" s="361"/>
    </row>
    <row r="35421" spans="1:16">
      <c r="A35421" s="425"/>
      <c r="B35421" s="426"/>
      <c r="C35421" s="427"/>
      <c r="D35421" s="428"/>
      <c r="E35421" s="429"/>
      <c r="F35421" s="425"/>
      <c r="G35421" s="430"/>
      <c r="H35421" s="430"/>
      <c r="I35421" s="430"/>
      <c r="J35421" s="357"/>
      <c r="K35421" s="357"/>
      <c r="L35421" s="358"/>
      <c r="M35421" s="359"/>
      <c r="N35421" s="360"/>
      <c r="O35421" s="360"/>
      <c r="P35421" s="361"/>
    </row>
    <row r="35422" spans="1:16">
      <c r="A35422" s="425"/>
      <c r="B35422" s="426"/>
      <c r="C35422" s="427"/>
      <c r="D35422" s="428"/>
      <c r="E35422" s="429"/>
      <c r="F35422" s="425"/>
      <c r="G35422" s="430"/>
      <c r="H35422" s="430"/>
      <c r="I35422" s="430"/>
      <c r="J35422" s="357"/>
      <c r="K35422" s="357"/>
      <c r="L35422" s="358"/>
      <c r="M35422" s="359"/>
      <c r="N35422" s="360"/>
      <c r="O35422" s="360"/>
      <c r="P35422" s="361"/>
    </row>
    <row r="35423" spans="1:16">
      <c r="A35423" s="425"/>
      <c r="B35423" s="426"/>
      <c r="C35423" s="427"/>
      <c r="D35423" s="428"/>
      <c r="E35423" s="429"/>
      <c r="F35423" s="425"/>
      <c r="G35423" s="430"/>
      <c r="H35423" s="430"/>
      <c r="I35423" s="430"/>
      <c r="J35423" s="357"/>
      <c r="K35423" s="357"/>
      <c r="L35423" s="358"/>
      <c r="M35423" s="359"/>
      <c r="N35423" s="360"/>
      <c r="O35423" s="360"/>
      <c r="P35423" s="361"/>
    </row>
    <row r="35424" spans="1:16">
      <c r="A35424" s="425"/>
      <c r="B35424" s="426"/>
      <c r="C35424" s="427"/>
      <c r="D35424" s="428"/>
      <c r="E35424" s="429"/>
      <c r="F35424" s="425"/>
      <c r="G35424" s="430"/>
      <c r="H35424" s="430"/>
      <c r="I35424" s="430"/>
      <c r="J35424" s="357"/>
      <c r="K35424" s="357"/>
      <c r="L35424" s="358"/>
      <c r="M35424" s="359"/>
      <c r="N35424" s="360"/>
      <c r="O35424" s="360"/>
      <c r="P35424" s="361"/>
    </row>
    <row r="35425" spans="1:16">
      <c r="A35425" s="425"/>
      <c r="B35425" s="426"/>
      <c r="C35425" s="427"/>
      <c r="D35425" s="428"/>
      <c r="E35425" s="429"/>
      <c r="F35425" s="425"/>
      <c r="G35425" s="430"/>
      <c r="H35425" s="430"/>
      <c r="I35425" s="430"/>
      <c r="J35425" s="357"/>
      <c r="K35425" s="357"/>
      <c r="L35425" s="358"/>
      <c r="M35425" s="359"/>
      <c r="N35425" s="360"/>
      <c r="O35425" s="360"/>
      <c r="P35425" s="361"/>
    </row>
    <row r="35426" spans="1:16">
      <c r="A35426" s="425"/>
      <c r="B35426" s="426"/>
      <c r="C35426" s="427"/>
      <c r="D35426" s="428"/>
      <c r="E35426" s="429"/>
      <c r="F35426" s="425"/>
      <c r="G35426" s="430"/>
      <c r="H35426" s="430"/>
      <c r="I35426" s="430"/>
      <c r="J35426" s="357"/>
      <c r="K35426" s="357"/>
      <c r="L35426" s="358"/>
      <c r="M35426" s="359"/>
      <c r="N35426" s="360"/>
      <c r="O35426" s="360"/>
      <c r="P35426" s="361"/>
    </row>
    <row r="35427" spans="1:16">
      <c r="A35427" s="425"/>
      <c r="B35427" s="426"/>
      <c r="C35427" s="427"/>
      <c r="D35427" s="428"/>
      <c r="E35427" s="429"/>
      <c r="F35427" s="425"/>
      <c r="G35427" s="430"/>
      <c r="H35427" s="430"/>
      <c r="I35427" s="430"/>
      <c r="J35427" s="357"/>
      <c r="K35427" s="357"/>
      <c r="L35427" s="358"/>
      <c r="M35427" s="359"/>
      <c r="N35427" s="360"/>
      <c r="O35427" s="360"/>
      <c r="P35427" s="361"/>
    </row>
    <row r="35428" spans="1:16">
      <c r="A35428" s="425"/>
      <c r="B35428" s="426"/>
      <c r="C35428" s="427"/>
      <c r="D35428" s="428"/>
      <c r="E35428" s="429"/>
      <c r="F35428" s="425"/>
      <c r="G35428" s="430"/>
      <c r="H35428" s="430"/>
      <c r="I35428" s="430"/>
      <c r="J35428" s="357"/>
      <c r="K35428" s="357"/>
      <c r="L35428" s="358"/>
      <c r="M35428" s="359"/>
      <c r="N35428" s="360"/>
      <c r="O35428" s="360"/>
      <c r="P35428" s="361"/>
    </row>
    <row r="35429" spans="1:16">
      <c r="A35429" s="425"/>
      <c r="B35429" s="426"/>
      <c r="C35429" s="427"/>
      <c r="D35429" s="428"/>
      <c r="E35429" s="429"/>
      <c r="F35429" s="425"/>
      <c r="G35429" s="430"/>
      <c r="H35429" s="430"/>
      <c r="I35429" s="430"/>
      <c r="J35429" s="357"/>
      <c r="K35429" s="357"/>
      <c r="L35429" s="358"/>
      <c r="M35429" s="359"/>
      <c r="N35429" s="360"/>
      <c r="O35429" s="360"/>
      <c r="P35429" s="361"/>
    </row>
    <row r="35430" spans="1:16">
      <c r="A35430" s="425"/>
      <c r="B35430" s="426"/>
      <c r="C35430" s="427"/>
      <c r="D35430" s="428"/>
      <c r="E35430" s="429"/>
      <c r="F35430" s="425"/>
      <c r="G35430" s="430"/>
      <c r="H35430" s="430"/>
      <c r="I35430" s="430"/>
      <c r="J35430" s="357"/>
      <c r="K35430" s="357"/>
      <c r="L35430" s="358"/>
      <c r="M35430" s="359"/>
      <c r="N35430" s="360"/>
      <c r="O35430" s="360"/>
      <c r="P35430" s="361"/>
    </row>
    <row r="35431" spans="1:16">
      <c r="A35431" s="425"/>
      <c r="B35431" s="426"/>
      <c r="C35431" s="427"/>
      <c r="D35431" s="428"/>
      <c r="E35431" s="429"/>
      <c r="F35431" s="425"/>
      <c r="G35431" s="430"/>
      <c r="H35431" s="430"/>
      <c r="I35431" s="430"/>
      <c r="J35431" s="357"/>
      <c r="K35431" s="357"/>
      <c r="L35431" s="358"/>
      <c r="M35431" s="359"/>
      <c r="N35431" s="360"/>
      <c r="O35431" s="360"/>
      <c r="P35431" s="361"/>
    </row>
    <row r="35432" spans="1:16">
      <c r="A35432" s="425"/>
      <c r="B35432" s="426"/>
      <c r="C35432" s="427"/>
      <c r="D35432" s="428"/>
      <c r="E35432" s="429"/>
      <c r="F35432" s="425"/>
      <c r="G35432" s="430"/>
      <c r="H35432" s="430"/>
      <c r="I35432" s="430"/>
      <c r="J35432" s="357"/>
      <c r="K35432" s="357"/>
      <c r="L35432" s="358"/>
      <c r="M35432" s="359"/>
      <c r="N35432" s="360"/>
      <c r="O35432" s="360"/>
      <c r="P35432" s="361"/>
    </row>
    <row r="35433" spans="1:16">
      <c r="A35433" s="425"/>
      <c r="B35433" s="426"/>
      <c r="C35433" s="427"/>
      <c r="D35433" s="428"/>
      <c r="E35433" s="429"/>
      <c r="F35433" s="425"/>
      <c r="G35433" s="430"/>
      <c r="H35433" s="430"/>
      <c r="I35433" s="430"/>
      <c r="J35433" s="357"/>
      <c r="K35433" s="357"/>
      <c r="L35433" s="358"/>
      <c r="M35433" s="359"/>
      <c r="N35433" s="360"/>
      <c r="O35433" s="360"/>
      <c r="P35433" s="361"/>
    </row>
    <row r="35434" spans="1:16">
      <c r="A35434" s="425"/>
      <c r="B35434" s="426"/>
      <c r="C35434" s="427"/>
      <c r="D35434" s="428"/>
      <c r="E35434" s="429"/>
      <c r="F35434" s="425"/>
      <c r="G35434" s="430"/>
      <c r="H35434" s="430"/>
      <c r="I35434" s="430"/>
      <c r="J35434" s="357"/>
      <c r="K35434" s="357"/>
      <c r="L35434" s="358"/>
      <c r="M35434" s="359"/>
      <c r="N35434" s="360"/>
      <c r="O35434" s="360"/>
      <c r="P35434" s="361"/>
    </row>
    <row r="35435" spans="1:16">
      <c r="A35435" s="425"/>
      <c r="B35435" s="426"/>
      <c r="C35435" s="427"/>
      <c r="D35435" s="428"/>
      <c r="E35435" s="429"/>
      <c r="F35435" s="425"/>
      <c r="G35435" s="430"/>
      <c r="H35435" s="430"/>
      <c r="I35435" s="430"/>
      <c r="J35435" s="357"/>
      <c r="K35435" s="357"/>
      <c r="L35435" s="358"/>
      <c r="M35435" s="359"/>
      <c r="N35435" s="360"/>
      <c r="O35435" s="360"/>
      <c r="P35435" s="361"/>
    </row>
    <row r="35436" spans="1:16">
      <c r="A35436" s="425"/>
      <c r="B35436" s="426"/>
      <c r="C35436" s="427"/>
      <c r="D35436" s="428"/>
      <c r="E35436" s="429"/>
      <c r="F35436" s="425"/>
      <c r="G35436" s="430"/>
      <c r="H35436" s="430"/>
      <c r="I35436" s="430"/>
      <c r="J35436" s="357"/>
      <c r="K35436" s="357"/>
      <c r="L35436" s="358"/>
      <c r="M35436" s="359"/>
      <c r="N35436" s="360"/>
      <c r="O35436" s="360"/>
      <c r="P35436" s="361"/>
    </row>
    <row r="35437" spans="1:16">
      <c r="A35437" s="425"/>
      <c r="B35437" s="426"/>
      <c r="C35437" s="427"/>
      <c r="D35437" s="428"/>
      <c r="E35437" s="429"/>
      <c r="F35437" s="425"/>
      <c r="G35437" s="430"/>
      <c r="H35437" s="430"/>
      <c r="I35437" s="430"/>
      <c r="J35437" s="357"/>
      <c r="K35437" s="357"/>
      <c r="L35437" s="358"/>
      <c r="M35437" s="359"/>
      <c r="N35437" s="360"/>
      <c r="O35437" s="360"/>
      <c r="P35437" s="361"/>
    </row>
    <row r="35438" spans="1:16">
      <c r="A35438" s="425"/>
      <c r="B35438" s="426"/>
      <c r="C35438" s="427"/>
      <c r="D35438" s="428"/>
      <c r="E35438" s="429"/>
      <c r="F35438" s="425"/>
      <c r="G35438" s="430"/>
      <c r="H35438" s="430"/>
      <c r="I35438" s="430"/>
      <c r="J35438" s="357"/>
      <c r="K35438" s="357"/>
      <c r="L35438" s="358"/>
      <c r="M35438" s="359"/>
      <c r="N35438" s="360"/>
      <c r="O35438" s="360"/>
      <c r="P35438" s="361"/>
    </row>
    <row r="35439" spans="1:16">
      <c r="A35439" s="425"/>
      <c r="B35439" s="426"/>
      <c r="C35439" s="427"/>
      <c r="D35439" s="428"/>
      <c r="E35439" s="429"/>
      <c r="F35439" s="425"/>
      <c r="G35439" s="430"/>
      <c r="H35439" s="430"/>
      <c r="I35439" s="430"/>
      <c r="J35439" s="357"/>
      <c r="K35439" s="357"/>
      <c r="L35439" s="358"/>
      <c r="M35439" s="359"/>
      <c r="N35439" s="360"/>
      <c r="O35439" s="360"/>
      <c r="P35439" s="361"/>
    </row>
    <row r="35440" spans="1:16">
      <c r="A35440" s="425"/>
      <c r="B35440" s="426"/>
      <c r="C35440" s="427"/>
      <c r="D35440" s="428"/>
      <c r="E35440" s="429"/>
      <c r="F35440" s="425"/>
      <c r="G35440" s="430"/>
      <c r="H35440" s="430"/>
      <c r="I35440" s="430"/>
      <c r="J35440" s="357"/>
      <c r="K35440" s="357"/>
      <c r="L35440" s="358"/>
      <c r="M35440" s="359"/>
      <c r="N35440" s="360"/>
      <c r="O35440" s="360"/>
      <c r="P35440" s="361"/>
    </row>
    <row r="35441" spans="1:16">
      <c r="A35441" s="425"/>
      <c r="B35441" s="426"/>
      <c r="C35441" s="427"/>
      <c r="D35441" s="428"/>
      <c r="E35441" s="429"/>
      <c r="F35441" s="425"/>
      <c r="G35441" s="430"/>
      <c r="H35441" s="430"/>
      <c r="I35441" s="430"/>
      <c r="J35441" s="357"/>
      <c r="K35441" s="357"/>
      <c r="L35441" s="358"/>
      <c r="M35441" s="359"/>
      <c r="N35441" s="360"/>
      <c r="O35441" s="360"/>
      <c r="P35441" s="361"/>
    </row>
    <row r="35442" spans="1:16">
      <c r="A35442" s="425"/>
      <c r="B35442" s="426"/>
      <c r="C35442" s="427"/>
      <c r="D35442" s="428"/>
      <c r="E35442" s="429"/>
      <c r="F35442" s="425"/>
      <c r="G35442" s="430"/>
      <c r="H35442" s="430"/>
      <c r="I35442" s="430"/>
      <c r="J35442" s="357"/>
      <c r="K35442" s="357"/>
      <c r="L35442" s="358"/>
      <c r="M35442" s="359"/>
      <c r="N35442" s="360"/>
      <c r="O35442" s="360"/>
      <c r="P35442" s="361"/>
    </row>
    <row r="35443" spans="1:16">
      <c r="A35443" s="425"/>
      <c r="B35443" s="426"/>
      <c r="C35443" s="427"/>
      <c r="D35443" s="428"/>
      <c r="E35443" s="429"/>
      <c r="F35443" s="425"/>
      <c r="G35443" s="430"/>
      <c r="H35443" s="430"/>
      <c r="I35443" s="430"/>
      <c r="J35443" s="357"/>
      <c r="K35443" s="357"/>
      <c r="L35443" s="358"/>
      <c r="M35443" s="359"/>
      <c r="N35443" s="360"/>
      <c r="O35443" s="360"/>
      <c r="P35443" s="361"/>
    </row>
    <row r="35444" spans="1:16">
      <c r="A35444" s="425"/>
      <c r="B35444" s="426"/>
      <c r="C35444" s="427"/>
      <c r="D35444" s="428"/>
      <c r="E35444" s="429"/>
      <c r="F35444" s="425"/>
      <c r="G35444" s="430"/>
      <c r="H35444" s="430"/>
      <c r="I35444" s="430"/>
      <c r="J35444" s="357"/>
      <c r="K35444" s="357"/>
      <c r="L35444" s="358"/>
      <c r="M35444" s="359"/>
      <c r="N35444" s="360"/>
      <c r="O35444" s="360"/>
      <c r="P35444" s="361"/>
    </row>
    <row r="35445" spans="1:16">
      <c r="A35445" s="425"/>
      <c r="B35445" s="426"/>
      <c r="C35445" s="427"/>
      <c r="D35445" s="428"/>
      <c r="E35445" s="429"/>
      <c r="F35445" s="425"/>
      <c r="G35445" s="430"/>
      <c r="H35445" s="430"/>
      <c r="I35445" s="430"/>
      <c r="J35445" s="357"/>
      <c r="K35445" s="357"/>
      <c r="L35445" s="358"/>
      <c r="M35445" s="359"/>
      <c r="N35445" s="360"/>
      <c r="O35445" s="360"/>
      <c r="P35445" s="361"/>
    </row>
    <row r="35446" spans="1:16">
      <c r="A35446" s="425"/>
      <c r="B35446" s="426"/>
      <c r="C35446" s="427"/>
      <c r="D35446" s="428"/>
      <c r="E35446" s="429"/>
      <c r="F35446" s="425"/>
      <c r="G35446" s="430"/>
      <c r="H35446" s="430"/>
      <c r="I35446" s="430"/>
      <c r="J35446" s="357"/>
      <c r="K35446" s="357"/>
      <c r="L35446" s="358"/>
      <c r="M35446" s="359"/>
      <c r="N35446" s="360"/>
      <c r="O35446" s="360"/>
      <c r="P35446" s="361"/>
    </row>
    <row r="35447" spans="1:16">
      <c r="A35447" s="425"/>
      <c r="B35447" s="426"/>
      <c r="C35447" s="427"/>
      <c r="D35447" s="428"/>
      <c r="E35447" s="429"/>
      <c r="F35447" s="425"/>
      <c r="G35447" s="430"/>
      <c r="H35447" s="430"/>
      <c r="I35447" s="430"/>
      <c r="J35447" s="357"/>
      <c r="K35447" s="357"/>
      <c r="L35447" s="358"/>
      <c r="M35447" s="359"/>
      <c r="N35447" s="360"/>
      <c r="O35447" s="360"/>
      <c r="P35447" s="361"/>
    </row>
    <row r="35448" spans="1:16">
      <c r="A35448" s="425"/>
      <c r="B35448" s="426"/>
      <c r="C35448" s="427"/>
      <c r="D35448" s="428"/>
      <c r="E35448" s="429"/>
      <c r="F35448" s="425"/>
      <c r="G35448" s="430"/>
      <c r="H35448" s="430"/>
      <c r="I35448" s="430"/>
      <c r="J35448" s="357"/>
      <c r="K35448" s="357"/>
      <c r="L35448" s="358"/>
      <c r="M35448" s="359"/>
      <c r="N35448" s="360"/>
      <c r="O35448" s="360"/>
      <c r="P35448" s="361"/>
    </row>
    <row r="35449" spans="1:16">
      <c r="A35449" s="425"/>
      <c r="B35449" s="426"/>
      <c r="C35449" s="427"/>
      <c r="D35449" s="428"/>
      <c r="E35449" s="429"/>
      <c r="F35449" s="425"/>
      <c r="G35449" s="430"/>
      <c r="H35449" s="430"/>
      <c r="I35449" s="430"/>
      <c r="J35449" s="357"/>
      <c r="K35449" s="357"/>
      <c r="L35449" s="358"/>
      <c r="M35449" s="359"/>
      <c r="N35449" s="360"/>
      <c r="O35449" s="360"/>
      <c r="P35449" s="361"/>
    </row>
    <row r="35450" spans="1:16">
      <c r="A35450" s="425"/>
      <c r="B35450" s="426"/>
      <c r="C35450" s="427"/>
      <c r="D35450" s="428"/>
      <c r="E35450" s="429"/>
      <c r="F35450" s="425"/>
      <c r="G35450" s="430"/>
      <c r="H35450" s="430"/>
      <c r="I35450" s="430"/>
      <c r="J35450" s="357"/>
      <c r="K35450" s="357"/>
      <c r="L35450" s="358"/>
      <c r="M35450" s="359"/>
      <c r="N35450" s="360"/>
      <c r="O35450" s="360"/>
      <c r="P35450" s="361"/>
    </row>
    <row r="35451" spans="1:16">
      <c r="A35451" s="425"/>
      <c r="B35451" s="426"/>
      <c r="C35451" s="427"/>
      <c r="D35451" s="428"/>
      <c r="E35451" s="429"/>
      <c r="F35451" s="425"/>
      <c r="G35451" s="430"/>
      <c r="H35451" s="430"/>
      <c r="I35451" s="430"/>
      <c r="J35451" s="357"/>
      <c r="K35451" s="357"/>
      <c r="L35451" s="358"/>
      <c r="M35451" s="359"/>
      <c r="N35451" s="360"/>
      <c r="O35451" s="360"/>
      <c r="P35451" s="361"/>
    </row>
    <row r="35452" spans="1:16">
      <c r="A35452" s="425"/>
      <c r="B35452" s="426"/>
      <c r="C35452" s="427"/>
      <c r="D35452" s="428"/>
      <c r="E35452" s="429"/>
      <c r="F35452" s="425"/>
      <c r="G35452" s="430"/>
      <c r="H35452" s="430"/>
      <c r="I35452" s="430"/>
      <c r="J35452" s="357"/>
      <c r="K35452" s="357"/>
      <c r="L35452" s="358"/>
      <c r="M35452" s="359"/>
      <c r="N35452" s="360"/>
      <c r="O35452" s="360"/>
      <c r="P35452" s="361"/>
    </row>
    <row r="35453" spans="1:16">
      <c r="A35453" s="425"/>
      <c r="B35453" s="426"/>
      <c r="C35453" s="427"/>
      <c r="D35453" s="428"/>
      <c r="E35453" s="429"/>
      <c r="F35453" s="425"/>
      <c r="G35453" s="430"/>
      <c r="H35453" s="430"/>
      <c r="I35453" s="430"/>
      <c r="J35453" s="357"/>
      <c r="K35453" s="357"/>
      <c r="L35453" s="358"/>
      <c r="M35453" s="359"/>
      <c r="N35453" s="360"/>
      <c r="O35453" s="360"/>
      <c r="P35453" s="361"/>
    </row>
    <row r="35454" spans="1:16">
      <c r="A35454" s="425"/>
      <c r="B35454" s="426"/>
      <c r="C35454" s="427"/>
      <c r="D35454" s="428"/>
      <c r="E35454" s="429"/>
      <c r="F35454" s="425"/>
      <c r="G35454" s="430"/>
      <c r="H35454" s="430"/>
      <c r="I35454" s="430"/>
      <c r="J35454" s="357"/>
      <c r="K35454" s="357"/>
      <c r="L35454" s="358"/>
      <c r="M35454" s="359"/>
      <c r="N35454" s="360"/>
      <c r="O35454" s="360"/>
      <c r="P35454" s="361"/>
    </row>
    <row r="35455" spans="1:16">
      <c r="A35455" s="425"/>
      <c r="B35455" s="426"/>
      <c r="C35455" s="427"/>
      <c r="D35455" s="428"/>
      <c r="E35455" s="429"/>
      <c r="F35455" s="425"/>
      <c r="G35455" s="430"/>
      <c r="H35455" s="430"/>
      <c r="I35455" s="430"/>
      <c r="J35455" s="357"/>
      <c r="K35455" s="357"/>
      <c r="L35455" s="358"/>
      <c r="M35455" s="359"/>
      <c r="N35455" s="360"/>
      <c r="O35455" s="360"/>
      <c r="P35455" s="361"/>
    </row>
    <row r="35456" spans="1:16">
      <c r="A35456" s="425"/>
      <c r="B35456" s="426"/>
      <c r="C35456" s="427"/>
      <c r="D35456" s="428"/>
      <c r="E35456" s="429"/>
      <c r="F35456" s="425"/>
      <c r="G35456" s="430"/>
      <c r="H35456" s="430"/>
      <c r="I35456" s="430"/>
      <c r="J35456" s="357"/>
      <c r="K35456" s="357"/>
      <c r="L35456" s="358"/>
      <c r="M35456" s="359"/>
      <c r="N35456" s="360"/>
      <c r="O35456" s="360"/>
      <c r="P35456" s="361"/>
    </row>
    <row r="35457" spans="1:16">
      <c r="A35457" s="425"/>
      <c r="B35457" s="426"/>
      <c r="C35457" s="427"/>
      <c r="D35457" s="428"/>
      <c r="E35457" s="429"/>
      <c r="F35457" s="425"/>
      <c r="G35457" s="430"/>
      <c r="H35457" s="430"/>
      <c r="I35457" s="430"/>
      <c r="J35457" s="357"/>
      <c r="K35457" s="357"/>
      <c r="L35457" s="358"/>
      <c r="M35457" s="359"/>
      <c r="N35457" s="360"/>
      <c r="O35457" s="360"/>
      <c r="P35457" s="361"/>
    </row>
    <row r="35458" spans="1:16">
      <c r="A35458" s="425"/>
      <c r="B35458" s="426"/>
      <c r="C35458" s="427"/>
      <c r="D35458" s="428"/>
      <c r="E35458" s="429"/>
      <c r="F35458" s="425"/>
      <c r="G35458" s="430"/>
      <c r="H35458" s="430"/>
      <c r="I35458" s="430"/>
      <c r="J35458" s="357"/>
      <c r="K35458" s="357"/>
      <c r="L35458" s="358"/>
      <c r="M35458" s="359"/>
      <c r="N35458" s="360"/>
      <c r="O35458" s="360"/>
      <c r="P35458" s="361"/>
    </row>
    <row r="35459" spans="1:16">
      <c r="A35459" s="425"/>
      <c r="B35459" s="426"/>
      <c r="C35459" s="427"/>
      <c r="D35459" s="428"/>
      <c r="E35459" s="429"/>
      <c r="F35459" s="425"/>
      <c r="G35459" s="430"/>
      <c r="H35459" s="430"/>
      <c r="I35459" s="430"/>
      <c r="J35459" s="357"/>
      <c r="K35459" s="357"/>
      <c r="L35459" s="358"/>
      <c r="M35459" s="359"/>
      <c r="N35459" s="360"/>
      <c r="O35459" s="360"/>
      <c r="P35459" s="361"/>
    </row>
    <row r="35460" spans="1:16">
      <c r="A35460" s="425"/>
      <c r="B35460" s="426"/>
      <c r="C35460" s="427"/>
      <c r="D35460" s="428"/>
      <c r="E35460" s="429"/>
      <c r="F35460" s="425"/>
      <c r="G35460" s="430"/>
      <c r="H35460" s="430"/>
      <c r="I35460" s="430"/>
      <c r="J35460" s="357"/>
      <c r="K35460" s="357"/>
      <c r="L35460" s="358"/>
      <c r="M35460" s="359"/>
      <c r="N35460" s="360"/>
      <c r="O35460" s="360"/>
      <c r="P35460" s="361"/>
    </row>
    <row r="35461" spans="1:16">
      <c r="A35461" s="425"/>
      <c r="B35461" s="426"/>
      <c r="C35461" s="427"/>
      <c r="D35461" s="428"/>
      <c r="E35461" s="429"/>
      <c r="F35461" s="425"/>
      <c r="G35461" s="430"/>
      <c r="H35461" s="430"/>
      <c r="I35461" s="430"/>
      <c r="J35461" s="357"/>
      <c r="K35461" s="357"/>
      <c r="L35461" s="358"/>
      <c r="M35461" s="359"/>
      <c r="N35461" s="360"/>
      <c r="O35461" s="360"/>
      <c r="P35461" s="361"/>
    </row>
    <row r="35462" spans="1:16">
      <c r="A35462" s="425"/>
      <c r="B35462" s="426"/>
      <c r="C35462" s="427"/>
      <c r="D35462" s="428"/>
      <c r="E35462" s="429"/>
      <c r="F35462" s="425"/>
      <c r="G35462" s="430"/>
      <c r="H35462" s="430"/>
      <c r="I35462" s="430"/>
      <c r="J35462" s="357"/>
      <c r="K35462" s="357"/>
      <c r="L35462" s="358"/>
      <c r="M35462" s="359"/>
      <c r="N35462" s="360"/>
      <c r="O35462" s="360"/>
      <c r="P35462" s="361"/>
    </row>
    <row r="35463" spans="1:16">
      <c r="A35463" s="425"/>
      <c r="B35463" s="426"/>
      <c r="C35463" s="427"/>
      <c r="D35463" s="428"/>
      <c r="E35463" s="429"/>
      <c r="F35463" s="425"/>
      <c r="G35463" s="430"/>
      <c r="H35463" s="430"/>
      <c r="I35463" s="430"/>
      <c r="J35463" s="357"/>
      <c r="K35463" s="357"/>
      <c r="L35463" s="358"/>
      <c r="M35463" s="359"/>
      <c r="N35463" s="360"/>
      <c r="O35463" s="360"/>
      <c r="P35463" s="361"/>
    </row>
    <row r="35464" spans="1:16">
      <c r="A35464" s="425"/>
      <c r="B35464" s="426"/>
      <c r="C35464" s="427"/>
      <c r="D35464" s="428"/>
      <c r="E35464" s="429"/>
      <c r="F35464" s="425"/>
      <c r="G35464" s="430"/>
      <c r="H35464" s="430"/>
      <c r="I35464" s="430"/>
      <c r="J35464" s="357"/>
      <c r="K35464" s="357"/>
      <c r="L35464" s="358"/>
      <c r="M35464" s="359"/>
      <c r="N35464" s="360"/>
      <c r="O35464" s="360"/>
      <c r="P35464" s="361"/>
    </row>
    <row r="35465" spans="1:16">
      <c r="A35465" s="425"/>
      <c r="B35465" s="426"/>
      <c r="C35465" s="427"/>
      <c r="D35465" s="428"/>
      <c r="E35465" s="429"/>
      <c r="F35465" s="425"/>
      <c r="G35465" s="430"/>
      <c r="H35465" s="430"/>
      <c r="I35465" s="430"/>
      <c r="J35465" s="357"/>
      <c r="K35465" s="357"/>
      <c r="L35465" s="358"/>
      <c r="M35465" s="359"/>
      <c r="N35465" s="360"/>
      <c r="O35465" s="360"/>
      <c r="P35465" s="361"/>
    </row>
    <row r="35466" spans="1:16">
      <c r="A35466" s="425"/>
      <c r="B35466" s="426"/>
      <c r="C35466" s="427"/>
      <c r="D35466" s="428"/>
      <c r="E35466" s="429"/>
      <c r="F35466" s="425"/>
      <c r="G35466" s="430"/>
      <c r="H35466" s="430"/>
      <c r="I35466" s="430"/>
      <c r="J35466" s="357"/>
      <c r="K35466" s="357"/>
      <c r="L35466" s="358"/>
      <c r="M35466" s="359"/>
      <c r="N35466" s="360"/>
      <c r="O35466" s="360"/>
      <c r="P35466" s="361"/>
    </row>
    <row r="35467" spans="1:16">
      <c r="A35467" s="425"/>
      <c r="B35467" s="426"/>
      <c r="C35467" s="427"/>
      <c r="D35467" s="428"/>
      <c r="E35467" s="429"/>
      <c r="F35467" s="425"/>
      <c r="G35467" s="430"/>
      <c r="H35467" s="430"/>
      <c r="I35467" s="430"/>
      <c r="J35467" s="357"/>
      <c r="K35467" s="357"/>
      <c r="L35467" s="358"/>
      <c r="M35467" s="359"/>
      <c r="N35467" s="360"/>
      <c r="O35467" s="360"/>
      <c r="P35467" s="361"/>
    </row>
    <row r="35468" spans="1:16">
      <c r="A35468" s="425"/>
      <c r="B35468" s="426"/>
      <c r="C35468" s="427"/>
      <c r="D35468" s="428"/>
      <c r="E35468" s="429"/>
      <c r="F35468" s="425"/>
      <c r="G35468" s="430"/>
      <c r="H35468" s="430"/>
      <c r="I35468" s="430"/>
      <c r="J35468" s="357"/>
      <c r="K35468" s="357"/>
      <c r="L35468" s="358"/>
      <c r="M35468" s="359"/>
      <c r="N35468" s="360"/>
      <c r="O35468" s="360"/>
      <c r="P35468" s="361"/>
    </row>
    <row r="35469" spans="1:16">
      <c r="A35469" s="425"/>
      <c r="B35469" s="426"/>
      <c r="C35469" s="427"/>
      <c r="D35469" s="428"/>
      <c r="E35469" s="429"/>
      <c r="F35469" s="425"/>
      <c r="G35469" s="430"/>
      <c r="H35469" s="430"/>
      <c r="I35469" s="430"/>
      <c r="J35469" s="357"/>
      <c r="K35469" s="357"/>
      <c r="L35469" s="358"/>
      <c r="M35469" s="359"/>
      <c r="N35469" s="360"/>
      <c r="O35469" s="360"/>
      <c r="P35469" s="361"/>
    </row>
    <row r="35470" spans="1:16">
      <c r="A35470" s="425"/>
      <c r="B35470" s="426"/>
      <c r="C35470" s="427"/>
      <c r="D35470" s="428"/>
      <c r="E35470" s="429"/>
      <c r="F35470" s="425"/>
      <c r="G35470" s="430"/>
      <c r="H35470" s="430"/>
      <c r="I35470" s="430"/>
      <c r="J35470" s="357"/>
      <c r="K35470" s="357"/>
      <c r="L35470" s="358"/>
      <c r="M35470" s="359"/>
      <c r="N35470" s="360"/>
      <c r="O35470" s="360"/>
      <c r="P35470" s="361"/>
    </row>
    <row r="35471" spans="1:16">
      <c r="A35471" s="425"/>
      <c r="B35471" s="426"/>
      <c r="C35471" s="427"/>
      <c r="D35471" s="428"/>
      <c r="E35471" s="429"/>
      <c r="F35471" s="425"/>
      <c r="G35471" s="430"/>
      <c r="H35471" s="430"/>
      <c r="I35471" s="430"/>
      <c r="J35471" s="357"/>
      <c r="K35471" s="357"/>
      <c r="L35471" s="358"/>
      <c r="M35471" s="359"/>
      <c r="N35471" s="360"/>
      <c r="O35471" s="360"/>
      <c r="P35471" s="361"/>
    </row>
    <row r="35472" spans="1:16">
      <c r="A35472" s="425"/>
      <c r="B35472" s="431"/>
      <c r="C35472" s="427"/>
      <c r="D35472" s="432"/>
      <c r="E35472" s="433"/>
      <c r="F35472" s="425"/>
      <c r="G35472" s="434"/>
      <c r="H35472" s="434"/>
      <c r="I35472" s="434"/>
      <c r="J35472" s="357"/>
      <c r="K35472" s="357"/>
      <c r="L35472" s="358"/>
      <c r="M35472" s="359"/>
      <c r="N35472" s="360"/>
      <c r="O35472" s="360"/>
      <c r="P35472" s="362"/>
    </row>
    <row r="35473" spans="1:16">
      <c r="A35473" s="425"/>
      <c r="B35473" s="426"/>
      <c r="C35473" s="427"/>
      <c r="D35473" s="428"/>
      <c r="E35473" s="429"/>
      <c r="F35473" s="425"/>
      <c r="G35473" s="430"/>
      <c r="H35473" s="430"/>
      <c r="I35473" s="430"/>
      <c r="J35473" s="357"/>
      <c r="K35473" s="357"/>
      <c r="L35473" s="358"/>
      <c r="M35473" s="359"/>
      <c r="N35473" s="360"/>
      <c r="O35473" s="360"/>
      <c r="P35473" s="361"/>
    </row>
    <row r="35474" spans="1:16">
      <c r="A35474" s="425"/>
      <c r="B35474" s="426"/>
      <c r="C35474" s="427"/>
      <c r="D35474" s="428"/>
      <c r="E35474" s="429"/>
      <c r="F35474" s="425"/>
      <c r="G35474" s="430"/>
      <c r="H35474" s="430"/>
      <c r="I35474" s="430"/>
      <c r="J35474" s="357"/>
      <c r="K35474" s="357"/>
      <c r="L35474" s="358"/>
      <c r="M35474" s="359"/>
      <c r="N35474" s="360"/>
      <c r="O35474" s="360"/>
      <c r="P35474" s="361"/>
    </row>
    <row r="35475" spans="1:16">
      <c r="A35475" s="425"/>
      <c r="B35475" s="426"/>
      <c r="C35475" s="427"/>
      <c r="D35475" s="428"/>
      <c r="E35475" s="429"/>
      <c r="F35475" s="425"/>
      <c r="G35475" s="430"/>
      <c r="H35475" s="430"/>
      <c r="I35475" s="430"/>
      <c r="J35475" s="357"/>
      <c r="K35475" s="357"/>
      <c r="L35475" s="358"/>
      <c r="M35475" s="359"/>
      <c r="N35475" s="360"/>
      <c r="O35475" s="360"/>
      <c r="P35475" s="361"/>
    </row>
    <row r="35476" spans="1:16">
      <c r="A35476" s="425"/>
      <c r="B35476" s="426"/>
      <c r="C35476" s="427"/>
      <c r="D35476" s="428"/>
      <c r="E35476" s="429"/>
      <c r="F35476" s="425"/>
      <c r="G35476" s="430"/>
      <c r="H35476" s="430"/>
      <c r="I35476" s="430"/>
      <c r="J35476" s="357"/>
      <c r="K35476" s="357"/>
      <c r="L35476" s="358"/>
      <c r="M35476" s="359"/>
      <c r="N35476" s="360"/>
      <c r="O35476" s="360"/>
      <c r="P35476" s="361"/>
    </row>
    <row r="35477" spans="1:16">
      <c r="A35477" s="425"/>
      <c r="B35477" s="426"/>
      <c r="C35477" s="427"/>
      <c r="D35477" s="428"/>
      <c r="E35477" s="429"/>
      <c r="F35477" s="425"/>
      <c r="G35477" s="430"/>
      <c r="H35477" s="430"/>
      <c r="I35477" s="430"/>
      <c r="J35477" s="357"/>
      <c r="K35477" s="357"/>
      <c r="L35477" s="358"/>
      <c r="M35477" s="359"/>
      <c r="N35477" s="360"/>
      <c r="O35477" s="360"/>
      <c r="P35477" s="361"/>
    </row>
    <row r="35478" spans="1:16">
      <c r="A35478" s="425"/>
      <c r="B35478" s="426"/>
      <c r="C35478" s="427"/>
      <c r="D35478" s="428"/>
      <c r="E35478" s="429"/>
      <c r="F35478" s="425"/>
      <c r="G35478" s="430"/>
      <c r="H35478" s="430"/>
      <c r="I35478" s="430"/>
      <c r="J35478" s="357"/>
      <c r="K35478" s="357"/>
      <c r="L35478" s="358"/>
      <c r="M35478" s="359"/>
      <c r="N35478" s="360"/>
      <c r="O35478" s="360"/>
      <c r="P35478" s="361"/>
    </row>
    <row r="35479" spans="1:16">
      <c r="A35479" s="425"/>
      <c r="B35479" s="426"/>
      <c r="C35479" s="427"/>
      <c r="D35479" s="428"/>
      <c r="E35479" s="429"/>
      <c r="F35479" s="425"/>
      <c r="G35479" s="430"/>
      <c r="H35479" s="430"/>
      <c r="I35479" s="430"/>
      <c r="J35479" s="357"/>
      <c r="K35479" s="357"/>
      <c r="L35479" s="358"/>
      <c r="M35479" s="359"/>
      <c r="N35479" s="360"/>
      <c r="O35479" s="360"/>
      <c r="P35479" s="361"/>
    </row>
    <row r="35480" spans="1:16">
      <c r="A35480" s="425"/>
      <c r="B35480" s="426"/>
      <c r="C35480" s="427"/>
      <c r="D35480" s="428"/>
      <c r="E35480" s="429"/>
      <c r="F35480" s="425"/>
      <c r="G35480" s="430"/>
      <c r="H35480" s="430"/>
      <c r="I35480" s="430"/>
      <c r="J35480" s="357"/>
      <c r="K35480" s="357"/>
      <c r="L35480" s="358"/>
      <c r="M35480" s="359"/>
      <c r="N35480" s="360"/>
      <c r="O35480" s="360"/>
      <c r="P35480" s="361"/>
    </row>
    <row r="35481" spans="1:16">
      <c r="A35481" s="425"/>
      <c r="B35481" s="426"/>
      <c r="C35481" s="427"/>
      <c r="D35481" s="428"/>
      <c r="E35481" s="429"/>
      <c r="F35481" s="425"/>
      <c r="G35481" s="430"/>
      <c r="H35481" s="430"/>
      <c r="I35481" s="430"/>
      <c r="J35481" s="357"/>
      <c r="K35481" s="357"/>
      <c r="L35481" s="358"/>
      <c r="M35481" s="359"/>
      <c r="N35481" s="360"/>
      <c r="O35481" s="360"/>
      <c r="P35481" s="361"/>
    </row>
    <row r="35482" spans="1:16">
      <c r="A35482" s="425"/>
      <c r="B35482" s="426"/>
      <c r="C35482" s="427"/>
      <c r="D35482" s="428"/>
      <c r="E35482" s="429"/>
      <c r="F35482" s="425"/>
      <c r="G35482" s="430"/>
      <c r="H35482" s="430"/>
      <c r="I35482" s="430"/>
      <c r="J35482" s="357"/>
      <c r="K35482" s="357"/>
      <c r="L35482" s="358"/>
      <c r="M35482" s="359"/>
      <c r="N35482" s="360"/>
      <c r="O35482" s="360"/>
      <c r="P35482" s="361"/>
    </row>
    <row r="35483" spans="1:16">
      <c r="A35483" s="425"/>
      <c r="B35483" s="426"/>
      <c r="C35483" s="427"/>
      <c r="D35483" s="428"/>
      <c r="E35483" s="429"/>
      <c r="F35483" s="425"/>
      <c r="G35483" s="430"/>
      <c r="H35483" s="430"/>
      <c r="I35483" s="430"/>
      <c r="J35483" s="357"/>
      <c r="K35483" s="357"/>
      <c r="L35483" s="358"/>
      <c r="M35483" s="359"/>
      <c r="N35483" s="360"/>
      <c r="O35483" s="360"/>
      <c r="P35483" s="361"/>
    </row>
    <row r="35484" spans="1:16">
      <c r="A35484" s="425"/>
      <c r="B35484" s="426"/>
      <c r="C35484" s="427"/>
      <c r="D35484" s="428"/>
      <c r="E35484" s="429"/>
      <c r="F35484" s="425"/>
      <c r="G35484" s="430"/>
      <c r="H35484" s="430"/>
      <c r="I35484" s="430"/>
      <c r="J35484" s="357"/>
      <c r="K35484" s="357"/>
      <c r="L35484" s="358"/>
      <c r="M35484" s="359"/>
      <c r="N35484" s="360"/>
      <c r="O35484" s="360"/>
      <c r="P35484" s="361"/>
    </row>
    <row r="35485" spans="1:16">
      <c r="A35485" s="425"/>
      <c r="B35485" s="426"/>
      <c r="C35485" s="427"/>
      <c r="D35485" s="428"/>
      <c r="E35485" s="429"/>
      <c r="F35485" s="425"/>
      <c r="G35485" s="430"/>
      <c r="H35485" s="430"/>
      <c r="I35485" s="430"/>
      <c r="J35485" s="357"/>
      <c r="K35485" s="357"/>
      <c r="L35485" s="358"/>
      <c r="M35485" s="359"/>
      <c r="N35485" s="360"/>
      <c r="O35485" s="360"/>
      <c r="P35485" s="361"/>
    </row>
    <row r="35486" spans="1:16">
      <c r="A35486" s="425"/>
      <c r="B35486" s="426"/>
      <c r="C35486" s="427"/>
      <c r="D35486" s="428"/>
      <c r="E35486" s="429"/>
      <c r="F35486" s="425"/>
      <c r="G35486" s="430"/>
      <c r="H35486" s="430"/>
      <c r="I35486" s="430"/>
      <c r="J35486" s="357"/>
      <c r="K35486" s="357"/>
      <c r="L35486" s="358"/>
      <c r="M35486" s="359"/>
      <c r="N35486" s="360"/>
      <c r="O35486" s="360"/>
      <c r="P35486" s="361"/>
    </row>
    <row r="35487" spans="1:16">
      <c r="A35487" s="425"/>
      <c r="B35487" s="426"/>
      <c r="C35487" s="427"/>
      <c r="D35487" s="428"/>
      <c r="E35487" s="429"/>
      <c r="F35487" s="425"/>
      <c r="G35487" s="430"/>
      <c r="H35487" s="430"/>
      <c r="I35487" s="430"/>
      <c r="J35487" s="357"/>
      <c r="K35487" s="357"/>
      <c r="L35487" s="358"/>
      <c r="M35487" s="359"/>
      <c r="N35487" s="360"/>
      <c r="O35487" s="360"/>
      <c r="P35487" s="361"/>
    </row>
    <row r="35488" spans="1:16">
      <c r="A35488" s="425"/>
      <c r="B35488" s="426"/>
      <c r="C35488" s="427"/>
      <c r="D35488" s="428"/>
      <c r="E35488" s="429"/>
      <c r="F35488" s="425"/>
      <c r="G35488" s="430"/>
      <c r="H35488" s="430"/>
      <c r="I35488" s="430"/>
      <c r="J35488" s="357"/>
      <c r="K35488" s="357"/>
      <c r="L35488" s="358"/>
      <c r="M35488" s="359"/>
      <c r="N35488" s="360"/>
      <c r="O35488" s="360"/>
      <c r="P35488" s="361"/>
    </row>
    <row r="35489" spans="1:16">
      <c r="A35489" s="425"/>
      <c r="B35489" s="426"/>
      <c r="C35489" s="427"/>
      <c r="D35489" s="428"/>
      <c r="E35489" s="429"/>
      <c r="F35489" s="425"/>
      <c r="G35489" s="430"/>
      <c r="H35489" s="430"/>
      <c r="I35489" s="430"/>
      <c r="J35489" s="357"/>
      <c r="K35489" s="357"/>
      <c r="L35489" s="358"/>
      <c r="M35489" s="359"/>
      <c r="N35489" s="360"/>
      <c r="O35489" s="360"/>
      <c r="P35489" s="361"/>
    </row>
    <row r="35490" spans="1:16">
      <c r="A35490" s="425"/>
      <c r="B35490" s="426"/>
      <c r="C35490" s="427"/>
      <c r="D35490" s="428"/>
      <c r="E35490" s="429"/>
      <c r="F35490" s="425"/>
      <c r="G35490" s="430"/>
      <c r="H35490" s="430"/>
      <c r="I35490" s="430"/>
      <c r="J35490" s="357"/>
      <c r="K35490" s="357"/>
      <c r="L35490" s="358"/>
      <c r="M35490" s="359"/>
      <c r="N35490" s="360"/>
      <c r="O35490" s="360"/>
      <c r="P35490" s="361"/>
    </row>
    <row r="35491" spans="1:16">
      <c r="A35491" s="425"/>
      <c r="B35491" s="426"/>
      <c r="C35491" s="427"/>
      <c r="D35491" s="428"/>
      <c r="E35491" s="429"/>
      <c r="F35491" s="425"/>
      <c r="G35491" s="430"/>
      <c r="H35491" s="430"/>
      <c r="I35491" s="430"/>
      <c r="J35491" s="357"/>
      <c r="K35491" s="357"/>
      <c r="L35491" s="358"/>
      <c r="M35491" s="359"/>
      <c r="N35491" s="360"/>
      <c r="O35491" s="360"/>
      <c r="P35491" s="361"/>
    </row>
    <row r="35492" spans="1:16">
      <c r="A35492" s="425"/>
      <c r="B35492" s="426"/>
      <c r="C35492" s="427"/>
      <c r="D35492" s="428"/>
      <c r="E35492" s="429"/>
      <c r="F35492" s="425"/>
      <c r="G35492" s="430"/>
      <c r="H35492" s="430"/>
      <c r="I35492" s="430"/>
      <c r="J35492" s="357"/>
      <c r="K35492" s="357"/>
      <c r="L35492" s="358"/>
      <c r="M35492" s="359"/>
      <c r="N35492" s="360"/>
      <c r="O35492" s="360"/>
      <c r="P35492" s="361"/>
    </row>
    <row r="35493" spans="1:16">
      <c r="A35493" s="425"/>
      <c r="B35493" s="426"/>
      <c r="C35493" s="427"/>
      <c r="D35493" s="428"/>
      <c r="E35493" s="429"/>
      <c r="F35493" s="425"/>
      <c r="G35493" s="430"/>
      <c r="H35493" s="430"/>
      <c r="I35493" s="430"/>
      <c r="J35493" s="357"/>
      <c r="K35493" s="357"/>
      <c r="L35493" s="358"/>
      <c r="M35493" s="359"/>
      <c r="N35493" s="360"/>
      <c r="O35493" s="360"/>
      <c r="P35493" s="361"/>
    </row>
    <row r="35494" spans="1:16">
      <c r="A35494" s="425"/>
      <c r="B35494" s="426"/>
      <c r="C35494" s="427"/>
      <c r="D35494" s="428"/>
      <c r="E35494" s="429"/>
      <c r="F35494" s="425"/>
      <c r="G35494" s="430"/>
      <c r="H35494" s="430"/>
      <c r="I35494" s="430"/>
      <c r="J35494" s="357"/>
      <c r="K35494" s="357"/>
      <c r="L35494" s="358"/>
      <c r="M35494" s="359"/>
      <c r="N35494" s="360"/>
      <c r="O35494" s="360"/>
      <c r="P35494" s="361"/>
    </row>
    <row r="35495" spans="1:16">
      <c r="A35495" s="425"/>
      <c r="B35495" s="426"/>
      <c r="C35495" s="427"/>
      <c r="D35495" s="428"/>
      <c r="E35495" s="429"/>
      <c r="F35495" s="425"/>
      <c r="G35495" s="430"/>
      <c r="H35495" s="430"/>
      <c r="I35495" s="430"/>
      <c r="J35495" s="357"/>
      <c r="K35495" s="357"/>
      <c r="L35495" s="358"/>
      <c r="M35495" s="359"/>
      <c r="N35495" s="360"/>
      <c r="O35495" s="360"/>
      <c r="P35495" s="361"/>
    </row>
    <row r="35496" spans="1:16">
      <c r="A35496" s="425"/>
      <c r="B35496" s="426"/>
      <c r="C35496" s="427"/>
      <c r="D35496" s="428"/>
      <c r="E35496" s="429"/>
      <c r="F35496" s="425"/>
      <c r="G35496" s="430"/>
      <c r="H35496" s="430"/>
      <c r="I35496" s="430"/>
      <c r="J35496" s="357"/>
      <c r="K35496" s="357"/>
      <c r="L35496" s="358"/>
      <c r="M35496" s="359"/>
      <c r="N35496" s="360"/>
      <c r="O35496" s="360"/>
      <c r="P35496" s="361"/>
    </row>
    <row r="35497" spans="1:16">
      <c r="A35497" s="425"/>
      <c r="B35497" s="426"/>
      <c r="C35497" s="427"/>
      <c r="D35497" s="428"/>
      <c r="E35497" s="429"/>
      <c r="F35497" s="425"/>
      <c r="G35497" s="430"/>
      <c r="H35497" s="430"/>
      <c r="I35497" s="430"/>
      <c r="J35497" s="357"/>
      <c r="K35497" s="357"/>
      <c r="L35497" s="358"/>
      <c r="M35497" s="359"/>
      <c r="N35497" s="360"/>
      <c r="O35497" s="360"/>
      <c r="P35497" s="361"/>
    </row>
    <row r="35498" spans="1:16">
      <c r="A35498" s="425"/>
      <c r="B35498" s="426"/>
      <c r="C35498" s="427"/>
      <c r="D35498" s="428"/>
      <c r="E35498" s="429"/>
      <c r="F35498" s="425"/>
      <c r="G35498" s="430"/>
      <c r="H35498" s="430"/>
      <c r="I35498" s="430"/>
      <c r="J35498" s="357"/>
      <c r="K35498" s="357"/>
      <c r="L35498" s="358"/>
      <c r="M35498" s="359"/>
      <c r="N35498" s="360"/>
      <c r="O35498" s="360"/>
      <c r="P35498" s="361"/>
    </row>
    <row r="35499" spans="1:16">
      <c r="A35499" s="425"/>
      <c r="B35499" s="426"/>
      <c r="C35499" s="427"/>
      <c r="D35499" s="428"/>
      <c r="E35499" s="429"/>
      <c r="F35499" s="425"/>
      <c r="G35499" s="430"/>
      <c r="H35499" s="430"/>
      <c r="I35499" s="430"/>
      <c r="J35499" s="357"/>
      <c r="K35499" s="357"/>
      <c r="L35499" s="358"/>
      <c r="M35499" s="359"/>
      <c r="N35499" s="360"/>
      <c r="O35499" s="360"/>
      <c r="P35499" s="361"/>
    </row>
    <row r="35500" spans="1:16">
      <c r="A35500" s="425"/>
      <c r="B35500" s="426"/>
      <c r="C35500" s="427"/>
      <c r="D35500" s="428"/>
      <c r="E35500" s="429"/>
      <c r="F35500" s="425"/>
      <c r="G35500" s="430"/>
      <c r="H35500" s="430"/>
      <c r="I35500" s="430"/>
      <c r="J35500" s="357"/>
      <c r="K35500" s="357"/>
      <c r="L35500" s="358"/>
      <c r="M35500" s="359"/>
      <c r="N35500" s="360"/>
      <c r="O35500" s="360"/>
      <c r="P35500" s="361"/>
    </row>
    <row r="35501" spans="1:16">
      <c r="A35501" s="425"/>
      <c r="B35501" s="426"/>
      <c r="C35501" s="427"/>
      <c r="D35501" s="428"/>
      <c r="E35501" s="429"/>
      <c r="F35501" s="425"/>
      <c r="G35501" s="430"/>
      <c r="H35501" s="430"/>
      <c r="I35501" s="430"/>
      <c r="J35501" s="357"/>
      <c r="K35501" s="357"/>
      <c r="L35501" s="358"/>
      <c r="M35501" s="359"/>
      <c r="N35501" s="360"/>
      <c r="O35501" s="360"/>
      <c r="P35501" s="361"/>
    </row>
    <row r="35502" spans="1:16">
      <c r="A35502" s="425"/>
      <c r="B35502" s="426"/>
      <c r="C35502" s="427"/>
      <c r="D35502" s="428"/>
      <c r="E35502" s="429"/>
      <c r="F35502" s="425"/>
      <c r="G35502" s="430"/>
      <c r="H35502" s="430"/>
      <c r="I35502" s="430"/>
      <c r="J35502" s="357"/>
      <c r="K35502" s="357"/>
      <c r="L35502" s="358"/>
      <c r="M35502" s="359"/>
      <c r="N35502" s="360"/>
      <c r="O35502" s="360"/>
      <c r="P35502" s="361"/>
    </row>
    <row r="35503" spans="1:16">
      <c r="A35503" s="425"/>
      <c r="B35503" s="426"/>
      <c r="C35503" s="427"/>
      <c r="D35503" s="428"/>
      <c r="E35503" s="429"/>
      <c r="F35503" s="425"/>
      <c r="G35503" s="430"/>
      <c r="H35503" s="430"/>
      <c r="I35503" s="430"/>
      <c r="J35503" s="357"/>
      <c r="K35503" s="357"/>
      <c r="L35503" s="358"/>
      <c r="M35503" s="359"/>
      <c r="N35503" s="360"/>
      <c r="O35503" s="360"/>
      <c r="P35503" s="361"/>
    </row>
    <row r="35504" spans="1:16">
      <c r="A35504" s="425"/>
      <c r="B35504" s="426"/>
      <c r="C35504" s="427"/>
      <c r="D35504" s="428"/>
      <c r="E35504" s="429"/>
      <c r="F35504" s="425"/>
      <c r="G35504" s="430"/>
      <c r="H35504" s="430"/>
      <c r="I35504" s="430"/>
      <c r="J35504" s="357"/>
      <c r="K35504" s="357"/>
      <c r="L35504" s="358"/>
      <c r="M35504" s="359"/>
      <c r="N35504" s="360"/>
      <c r="O35504" s="360"/>
      <c r="P35504" s="361"/>
    </row>
    <row r="35505" spans="1:16">
      <c r="A35505" s="425"/>
      <c r="B35505" s="426"/>
      <c r="C35505" s="427"/>
      <c r="D35505" s="428"/>
      <c r="E35505" s="429"/>
      <c r="F35505" s="425"/>
      <c r="G35505" s="430"/>
      <c r="H35505" s="430"/>
      <c r="I35505" s="430"/>
      <c r="J35505" s="357"/>
      <c r="K35505" s="357"/>
      <c r="L35505" s="358"/>
      <c r="M35505" s="359"/>
      <c r="N35505" s="360"/>
      <c r="O35505" s="360"/>
      <c r="P35505" s="361"/>
    </row>
    <row r="35506" spans="1:16">
      <c r="A35506" s="425"/>
      <c r="B35506" s="426"/>
      <c r="C35506" s="427"/>
      <c r="D35506" s="428"/>
      <c r="E35506" s="429"/>
      <c r="F35506" s="425"/>
      <c r="G35506" s="430"/>
      <c r="H35506" s="430"/>
      <c r="I35506" s="430"/>
      <c r="J35506" s="357"/>
      <c r="K35506" s="357"/>
      <c r="L35506" s="358"/>
      <c r="M35506" s="359"/>
      <c r="N35506" s="360"/>
      <c r="O35506" s="360"/>
      <c r="P35506" s="361"/>
    </row>
    <row r="35507" spans="1:16">
      <c r="A35507" s="425"/>
      <c r="B35507" s="426"/>
      <c r="C35507" s="427"/>
      <c r="D35507" s="428"/>
      <c r="E35507" s="429"/>
      <c r="F35507" s="425"/>
      <c r="G35507" s="430"/>
      <c r="H35507" s="430"/>
      <c r="I35507" s="430"/>
      <c r="J35507" s="357"/>
      <c r="K35507" s="357"/>
      <c r="L35507" s="358"/>
      <c r="M35507" s="359"/>
      <c r="N35507" s="360"/>
      <c r="O35507" s="360"/>
      <c r="P35507" s="361"/>
    </row>
    <row r="35508" spans="1:16">
      <c r="A35508" s="425"/>
      <c r="B35508" s="426"/>
      <c r="C35508" s="427"/>
      <c r="D35508" s="428"/>
      <c r="E35508" s="429"/>
      <c r="F35508" s="425"/>
      <c r="G35508" s="430"/>
      <c r="H35508" s="430"/>
      <c r="I35508" s="430"/>
      <c r="J35508" s="357"/>
      <c r="K35508" s="357"/>
      <c r="L35508" s="358"/>
      <c r="M35508" s="359"/>
      <c r="N35508" s="360"/>
      <c r="O35508" s="360"/>
      <c r="P35508" s="361"/>
    </row>
    <row r="35509" spans="1:16">
      <c r="A35509" s="425"/>
      <c r="B35509" s="426"/>
      <c r="C35509" s="427"/>
      <c r="D35509" s="428"/>
      <c r="E35509" s="429"/>
      <c r="F35509" s="425"/>
      <c r="G35509" s="430"/>
      <c r="H35509" s="430"/>
      <c r="I35509" s="430"/>
      <c r="J35509" s="357"/>
      <c r="K35509" s="357"/>
      <c r="L35509" s="358"/>
      <c r="M35509" s="359"/>
      <c r="N35509" s="360"/>
      <c r="O35509" s="360"/>
      <c r="P35509" s="361"/>
    </row>
    <row r="35510" spans="1:16">
      <c r="A35510" s="425"/>
      <c r="B35510" s="426"/>
      <c r="C35510" s="427"/>
      <c r="D35510" s="428"/>
      <c r="E35510" s="429"/>
      <c r="F35510" s="425"/>
      <c r="G35510" s="430"/>
      <c r="H35510" s="430"/>
      <c r="I35510" s="430"/>
      <c r="J35510" s="357"/>
      <c r="K35510" s="357"/>
      <c r="L35510" s="358"/>
      <c r="M35510" s="359"/>
      <c r="N35510" s="360"/>
      <c r="O35510" s="360"/>
      <c r="P35510" s="361"/>
    </row>
    <row r="35511" spans="1:16">
      <c r="A35511" s="425"/>
      <c r="B35511" s="426"/>
      <c r="C35511" s="427"/>
      <c r="D35511" s="428"/>
      <c r="E35511" s="429"/>
      <c r="F35511" s="425"/>
      <c r="G35511" s="430"/>
      <c r="H35511" s="430"/>
      <c r="I35511" s="430"/>
      <c r="J35511" s="357"/>
      <c r="K35511" s="357"/>
      <c r="L35511" s="358"/>
      <c r="M35511" s="359"/>
      <c r="N35511" s="360"/>
      <c r="O35511" s="360"/>
      <c r="P35511" s="361"/>
    </row>
    <row r="35512" spans="1:16">
      <c r="A35512" s="425"/>
      <c r="B35512" s="426"/>
      <c r="C35512" s="427"/>
      <c r="D35512" s="428"/>
      <c r="E35512" s="429"/>
      <c r="F35512" s="425"/>
      <c r="G35512" s="430"/>
      <c r="H35512" s="430"/>
      <c r="I35512" s="430"/>
      <c r="J35512" s="357"/>
      <c r="K35512" s="357"/>
      <c r="L35512" s="358"/>
      <c r="M35512" s="359"/>
      <c r="N35512" s="360"/>
      <c r="O35512" s="360"/>
      <c r="P35512" s="361"/>
    </row>
    <row r="35513" spans="1:16">
      <c r="A35513" s="425"/>
      <c r="B35513" s="426"/>
      <c r="C35513" s="427"/>
      <c r="D35513" s="428"/>
      <c r="E35513" s="429"/>
      <c r="F35513" s="425"/>
      <c r="G35513" s="430"/>
      <c r="H35513" s="430"/>
      <c r="I35513" s="430"/>
      <c r="J35513" s="357"/>
      <c r="K35513" s="357"/>
      <c r="L35513" s="358"/>
      <c r="M35513" s="359"/>
      <c r="N35513" s="360"/>
      <c r="O35513" s="360"/>
      <c r="P35513" s="361"/>
    </row>
    <row r="35514" spans="1:16">
      <c r="A35514" s="425"/>
      <c r="B35514" s="426"/>
      <c r="C35514" s="427"/>
      <c r="D35514" s="428"/>
      <c r="E35514" s="429"/>
      <c r="F35514" s="425"/>
      <c r="G35514" s="430"/>
      <c r="H35514" s="430"/>
      <c r="I35514" s="430"/>
      <c r="J35514" s="357"/>
      <c r="K35514" s="357"/>
      <c r="L35514" s="358"/>
      <c r="M35514" s="359"/>
      <c r="N35514" s="360"/>
      <c r="O35514" s="360"/>
      <c r="P35514" s="361"/>
    </row>
    <row r="35515" spans="1:16">
      <c r="A35515" s="425"/>
      <c r="B35515" s="426"/>
      <c r="C35515" s="427"/>
      <c r="D35515" s="428"/>
      <c r="E35515" s="429"/>
      <c r="F35515" s="425"/>
      <c r="G35515" s="430"/>
      <c r="H35515" s="430"/>
      <c r="I35515" s="430"/>
      <c r="J35515" s="357"/>
      <c r="K35515" s="357"/>
      <c r="L35515" s="358"/>
      <c r="M35515" s="359"/>
      <c r="N35515" s="360"/>
      <c r="O35515" s="360"/>
      <c r="P35515" s="361"/>
    </row>
    <row r="35516" spans="1:16">
      <c r="A35516" s="425"/>
      <c r="B35516" s="426"/>
      <c r="C35516" s="427"/>
      <c r="D35516" s="428"/>
      <c r="E35516" s="429"/>
      <c r="F35516" s="425"/>
      <c r="G35516" s="430"/>
      <c r="H35516" s="430"/>
      <c r="I35516" s="430"/>
      <c r="J35516" s="357"/>
      <c r="K35516" s="357"/>
      <c r="L35516" s="358"/>
      <c r="M35516" s="359"/>
      <c r="N35516" s="360"/>
      <c r="O35516" s="360"/>
      <c r="P35516" s="361"/>
    </row>
    <row r="35517" spans="1:16">
      <c r="A35517" s="425"/>
      <c r="B35517" s="426"/>
      <c r="C35517" s="427"/>
      <c r="D35517" s="428"/>
      <c r="E35517" s="429"/>
      <c r="F35517" s="425"/>
      <c r="G35517" s="430"/>
      <c r="H35517" s="430"/>
      <c r="I35517" s="430"/>
      <c r="J35517" s="357"/>
      <c r="K35517" s="357"/>
      <c r="L35517" s="358"/>
      <c r="M35517" s="359"/>
      <c r="N35517" s="360"/>
      <c r="O35517" s="360"/>
      <c r="P35517" s="361"/>
    </row>
    <row r="35518" spans="1:16">
      <c r="A35518" s="425"/>
      <c r="B35518" s="426"/>
      <c r="C35518" s="427"/>
      <c r="D35518" s="428"/>
      <c r="E35518" s="429"/>
      <c r="F35518" s="425"/>
      <c r="G35518" s="430"/>
      <c r="H35518" s="430"/>
      <c r="I35518" s="430"/>
      <c r="J35518" s="357"/>
      <c r="K35518" s="357"/>
      <c r="L35518" s="358"/>
      <c r="M35518" s="359"/>
      <c r="N35518" s="360"/>
      <c r="O35518" s="360"/>
      <c r="P35518" s="361"/>
    </row>
    <row r="35519" spans="1:16">
      <c r="A35519" s="425"/>
      <c r="B35519" s="426"/>
      <c r="C35519" s="427"/>
      <c r="D35519" s="428"/>
      <c r="E35519" s="429"/>
      <c r="F35519" s="425"/>
      <c r="G35519" s="430"/>
      <c r="H35519" s="430"/>
      <c r="I35519" s="430"/>
      <c r="J35519" s="357"/>
      <c r="K35519" s="357"/>
      <c r="L35519" s="358"/>
      <c r="M35519" s="359"/>
      <c r="N35519" s="360"/>
      <c r="O35519" s="360"/>
      <c r="P35519" s="361"/>
    </row>
    <row r="35520" spans="1:16">
      <c r="A35520" s="425"/>
      <c r="B35520" s="426"/>
      <c r="C35520" s="427"/>
      <c r="D35520" s="428"/>
      <c r="E35520" s="429"/>
      <c r="F35520" s="425"/>
      <c r="G35520" s="430"/>
      <c r="H35520" s="430"/>
      <c r="I35520" s="430"/>
      <c r="J35520" s="357"/>
      <c r="K35520" s="357"/>
      <c r="L35520" s="358"/>
      <c r="M35520" s="359"/>
      <c r="N35520" s="360"/>
      <c r="O35520" s="360"/>
      <c r="P35520" s="361"/>
    </row>
    <row r="35521" spans="1:16">
      <c r="A35521" s="425"/>
      <c r="B35521" s="426"/>
      <c r="C35521" s="427"/>
      <c r="D35521" s="428"/>
      <c r="E35521" s="429"/>
      <c r="F35521" s="425"/>
      <c r="G35521" s="430"/>
      <c r="H35521" s="430"/>
      <c r="I35521" s="430"/>
      <c r="J35521" s="357"/>
      <c r="K35521" s="357"/>
      <c r="L35521" s="358"/>
      <c r="M35521" s="359"/>
      <c r="N35521" s="360"/>
      <c r="O35521" s="360"/>
      <c r="P35521" s="361"/>
    </row>
    <row r="35522" spans="1:16">
      <c r="A35522" s="425"/>
      <c r="B35522" s="426"/>
      <c r="C35522" s="427"/>
      <c r="D35522" s="428"/>
      <c r="E35522" s="429"/>
      <c r="F35522" s="425"/>
      <c r="G35522" s="430"/>
      <c r="H35522" s="430"/>
      <c r="I35522" s="430"/>
      <c r="J35522" s="357"/>
      <c r="K35522" s="357"/>
      <c r="L35522" s="358"/>
      <c r="M35522" s="359"/>
      <c r="N35522" s="360"/>
      <c r="O35522" s="360"/>
      <c r="P35522" s="361"/>
    </row>
    <row r="35523" spans="1:16">
      <c r="A35523" s="425"/>
      <c r="B35523" s="426"/>
      <c r="C35523" s="427"/>
      <c r="D35523" s="428"/>
      <c r="E35523" s="429"/>
      <c r="F35523" s="425"/>
      <c r="G35523" s="430"/>
      <c r="H35523" s="430"/>
      <c r="I35523" s="430"/>
      <c r="J35523" s="357"/>
      <c r="K35523" s="357"/>
      <c r="L35523" s="358"/>
      <c r="M35523" s="359"/>
      <c r="N35523" s="360"/>
      <c r="O35523" s="360"/>
      <c r="P35523" s="361"/>
    </row>
    <row r="35524" spans="1:16">
      <c r="A35524" s="425"/>
      <c r="B35524" s="426"/>
      <c r="C35524" s="427"/>
      <c r="D35524" s="428"/>
      <c r="E35524" s="429"/>
      <c r="F35524" s="425"/>
      <c r="G35524" s="430"/>
      <c r="H35524" s="430"/>
      <c r="I35524" s="430"/>
      <c r="J35524" s="357"/>
      <c r="K35524" s="357"/>
      <c r="L35524" s="358"/>
      <c r="M35524" s="359"/>
      <c r="N35524" s="360"/>
      <c r="O35524" s="360"/>
      <c r="P35524" s="361"/>
    </row>
    <row r="35525" spans="1:16">
      <c r="A35525" s="425"/>
      <c r="B35525" s="426"/>
      <c r="C35525" s="427"/>
      <c r="D35525" s="428"/>
      <c r="E35525" s="429"/>
      <c r="F35525" s="425"/>
      <c r="G35525" s="430"/>
      <c r="H35525" s="430"/>
      <c r="I35525" s="430"/>
      <c r="J35525" s="357"/>
      <c r="K35525" s="357"/>
      <c r="L35525" s="358"/>
      <c r="M35525" s="359"/>
      <c r="N35525" s="360"/>
      <c r="O35525" s="360"/>
      <c r="P35525" s="361"/>
    </row>
    <row r="35526" spans="1:16">
      <c r="A35526" s="425"/>
      <c r="B35526" s="426"/>
      <c r="C35526" s="427"/>
      <c r="D35526" s="428"/>
      <c r="E35526" s="429"/>
      <c r="F35526" s="425"/>
      <c r="G35526" s="430"/>
      <c r="H35526" s="430"/>
      <c r="I35526" s="430"/>
      <c r="J35526" s="357"/>
      <c r="K35526" s="357"/>
      <c r="L35526" s="358"/>
      <c r="M35526" s="359"/>
      <c r="N35526" s="360"/>
      <c r="O35526" s="360"/>
      <c r="P35526" s="361"/>
    </row>
    <row r="35527" spans="1:16">
      <c r="A35527" s="425"/>
      <c r="B35527" s="426"/>
      <c r="C35527" s="427"/>
      <c r="D35527" s="428"/>
      <c r="E35527" s="429"/>
      <c r="F35527" s="425"/>
      <c r="G35527" s="430"/>
      <c r="H35527" s="430"/>
      <c r="I35527" s="430"/>
      <c r="J35527" s="357"/>
      <c r="K35527" s="357"/>
      <c r="L35527" s="358"/>
      <c r="M35527" s="359"/>
      <c r="N35527" s="360"/>
      <c r="O35527" s="360"/>
      <c r="P35527" s="361"/>
    </row>
    <row r="35528" spans="1:16">
      <c r="A35528" s="425"/>
      <c r="B35528" s="426"/>
      <c r="C35528" s="427"/>
      <c r="D35528" s="428"/>
      <c r="E35528" s="429"/>
      <c r="F35528" s="425"/>
      <c r="G35528" s="430"/>
      <c r="H35528" s="430"/>
      <c r="I35528" s="430"/>
      <c r="J35528" s="357"/>
      <c r="K35528" s="357"/>
      <c r="L35528" s="358"/>
      <c r="M35528" s="359"/>
      <c r="N35528" s="360"/>
      <c r="O35528" s="360"/>
      <c r="P35528" s="361"/>
    </row>
    <row r="35529" spans="1:16">
      <c r="A35529" s="425"/>
      <c r="B35529" s="426"/>
      <c r="C35529" s="427"/>
      <c r="D35529" s="428"/>
      <c r="E35529" s="429"/>
      <c r="F35529" s="425"/>
      <c r="G35529" s="430"/>
      <c r="H35529" s="430"/>
      <c r="I35529" s="430"/>
      <c r="J35529" s="357"/>
      <c r="K35529" s="357"/>
      <c r="L35529" s="358"/>
      <c r="M35529" s="359"/>
      <c r="N35529" s="360"/>
      <c r="O35529" s="360"/>
      <c r="P35529" s="361"/>
    </row>
    <row r="35530" spans="1:16">
      <c r="A35530" s="425"/>
      <c r="B35530" s="426"/>
      <c r="C35530" s="427"/>
      <c r="D35530" s="428"/>
      <c r="E35530" s="429"/>
      <c r="F35530" s="425"/>
      <c r="G35530" s="430"/>
      <c r="H35530" s="430"/>
      <c r="I35530" s="430"/>
      <c r="J35530" s="357"/>
      <c r="K35530" s="357"/>
      <c r="L35530" s="358"/>
      <c r="M35530" s="359"/>
      <c r="N35530" s="360"/>
      <c r="O35530" s="360"/>
      <c r="P35530" s="361"/>
    </row>
    <row r="35531" spans="1:16">
      <c r="A35531" s="425"/>
      <c r="B35531" s="426"/>
      <c r="C35531" s="427"/>
      <c r="D35531" s="428"/>
      <c r="E35531" s="429"/>
      <c r="F35531" s="425"/>
      <c r="G35531" s="430"/>
      <c r="H35531" s="430"/>
      <c r="I35531" s="430"/>
      <c r="J35531" s="357"/>
      <c r="K35531" s="357"/>
      <c r="L35531" s="358"/>
      <c r="M35531" s="359"/>
      <c r="N35531" s="360"/>
      <c r="O35531" s="360"/>
      <c r="P35531" s="361"/>
    </row>
    <row r="35532" spans="1:16">
      <c r="A35532" s="425"/>
      <c r="B35532" s="426"/>
      <c r="C35532" s="427"/>
      <c r="D35532" s="428"/>
      <c r="E35532" s="429"/>
      <c r="F35532" s="425"/>
      <c r="G35532" s="430"/>
      <c r="H35532" s="430"/>
      <c r="I35532" s="430"/>
      <c r="J35532" s="357"/>
      <c r="K35532" s="357"/>
      <c r="L35532" s="358"/>
      <c r="M35532" s="359"/>
      <c r="N35532" s="360"/>
      <c r="O35532" s="360"/>
      <c r="P35532" s="361"/>
    </row>
    <row r="35533" spans="1:16">
      <c r="A35533" s="425"/>
      <c r="B35533" s="426"/>
      <c r="C35533" s="427"/>
      <c r="D35533" s="428"/>
      <c r="E35533" s="429"/>
      <c r="F35533" s="425"/>
      <c r="G35533" s="430"/>
      <c r="H35533" s="430"/>
      <c r="I35533" s="430"/>
      <c r="J35533" s="357"/>
      <c r="K35533" s="357"/>
      <c r="L35533" s="358"/>
      <c r="M35533" s="359"/>
      <c r="N35533" s="360"/>
      <c r="O35533" s="360"/>
      <c r="P35533" s="361"/>
    </row>
    <row r="35534" spans="1:16">
      <c r="A35534" s="425"/>
      <c r="B35534" s="426"/>
      <c r="C35534" s="427"/>
      <c r="D35534" s="428"/>
      <c r="E35534" s="429"/>
      <c r="F35534" s="425"/>
      <c r="G35534" s="430"/>
      <c r="H35534" s="430"/>
      <c r="I35534" s="430"/>
      <c r="J35534" s="357"/>
      <c r="K35534" s="357"/>
      <c r="L35534" s="358"/>
      <c r="M35534" s="359"/>
      <c r="N35534" s="360"/>
      <c r="O35534" s="360"/>
      <c r="P35534" s="361"/>
    </row>
    <row r="35535" spans="1:16">
      <c r="A35535" s="425"/>
      <c r="B35535" s="426"/>
      <c r="C35535" s="427"/>
      <c r="D35535" s="428"/>
      <c r="E35535" s="429"/>
      <c r="F35535" s="425"/>
      <c r="G35535" s="430"/>
      <c r="H35535" s="430"/>
      <c r="I35535" s="430"/>
      <c r="J35535" s="357"/>
      <c r="K35535" s="357"/>
      <c r="L35535" s="358"/>
      <c r="M35535" s="359"/>
      <c r="N35535" s="360"/>
      <c r="O35535" s="360"/>
      <c r="P35535" s="361"/>
    </row>
    <row r="35536" spans="1:16">
      <c r="A35536" s="425"/>
      <c r="B35536" s="426"/>
      <c r="C35536" s="427"/>
      <c r="D35536" s="428"/>
      <c r="E35536" s="429"/>
      <c r="F35536" s="425"/>
      <c r="G35536" s="430"/>
      <c r="H35536" s="430"/>
      <c r="I35536" s="430"/>
      <c r="J35536" s="357"/>
      <c r="K35536" s="357"/>
      <c r="L35536" s="358"/>
      <c r="M35536" s="359"/>
      <c r="N35536" s="360"/>
      <c r="O35536" s="360"/>
      <c r="P35536" s="361"/>
    </row>
    <row r="35537" spans="1:16">
      <c r="A35537" s="425"/>
      <c r="B35537" s="426"/>
      <c r="C35537" s="427"/>
      <c r="D35537" s="428"/>
      <c r="E35537" s="429"/>
      <c r="F35537" s="425"/>
      <c r="G35537" s="430"/>
      <c r="H35537" s="430"/>
      <c r="I35537" s="430"/>
      <c r="J35537" s="357"/>
      <c r="K35537" s="357"/>
      <c r="L35537" s="358"/>
      <c r="M35537" s="359"/>
      <c r="N35537" s="360"/>
      <c r="O35537" s="360"/>
      <c r="P35537" s="361"/>
    </row>
    <row r="35538" spans="1:16">
      <c r="A35538" s="425"/>
      <c r="B35538" s="426"/>
      <c r="C35538" s="427"/>
      <c r="D35538" s="428"/>
      <c r="E35538" s="429"/>
      <c r="F35538" s="425"/>
      <c r="G35538" s="430"/>
      <c r="H35538" s="430"/>
      <c r="I35538" s="430"/>
      <c r="J35538" s="357"/>
      <c r="K35538" s="357"/>
      <c r="L35538" s="358"/>
      <c r="M35538" s="359"/>
      <c r="N35538" s="360"/>
      <c r="O35538" s="360"/>
      <c r="P35538" s="361"/>
    </row>
    <row r="35539" spans="1:16">
      <c r="A35539" s="425"/>
      <c r="B35539" s="426"/>
      <c r="C35539" s="427"/>
      <c r="D35539" s="428"/>
      <c r="E35539" s="429"/>
      <c r="F35539" s="425"/>
      <c r="G35539" s="430"/>
      <c r="H35539" s="430"/>
      <c r="I35539" s="430"/>
      <c r="J35539" s="357"/>
      <c r="K35539" s="357"/>
      <c r="L35539" s="358"/>
      <c r="M35539" s="359"/>
      <c r="N35539" s="360"/>
      <c r="O35539" s="360"/>
      <c r="P35539" s="361"/>
    </row>
    <row r="35540" spans="1:16">
      <c r="A35540" s="425"/>
      <c r="B35540" s="426"/>
      <c r="C35540" s="427"/>
      <c r="D35540" s="428"/>
      <c r="E35540" s="429"/>
      <c r="F35540" s="425"/>
      <c r="G35540" s="430"/>
      <c r="H35540" s="430"/>
      <c r="I35540" s="430"/>
      <c r="J35540" s="357"/>
      <c r="K35540" s="357"/>
      <c r="L35540" s="358"/>
      <c r="M35540" s="359"/>
      <c r="N35540" s="360"/>
      <c r="O35540" s="360"/>
      <c r="P35540" s="361"/>
    </row>
    <row r="35541" spans="1:16">
      <c r="A35541" s="425"/>
      <c r="B35541" s="426"/>
      <c r="C35541" s="427"/>
      <c r="D35541" s="428"/>
      <c r="E35541" s="429"/>
      <c r="F35541" s="425"/>
      <c r="G35541" s="430"/>
      <c r="H35541" s="430"/>
      <c r="I35541" s="430"/>
      <c r="J35541" s="357"/>
      <c r="K35541" s="357"/>
      <c r="L35541" s="358"/>
      <c r="M35541" s="359"/>
      <c r="N35541" s="360"/>
      <c r="O35541" s="360"/>
      <c r="P35541" s="361"/>
    </row>
    <row r="35542" spans="1:16">
      <c r="A35542" s="425"/>
      <c r="B35542" s="426"/>
      <c r="C35542" s="427"/>
      <c r="D35542" s="428"/>
      <c r="E35542" s="429"/>
      <c r="F35542" s="425"/>
      <c r="G35542" s="430"/>
      <c r="H35542" s="430"/>
      <c r="I35542" s="430"/>
      <c r="J35542" s="357"/>
      <c r="K35542" s="357"/>
      <c r="L35542" s="358"/>
      <c r="M35542" s="359"/>
      <c r="N35542" s="360"/>
      <c r="O35542" s="360"/>
      <c r="P35542" s="361"/>
    </row>
    <row r="35543" spans="1:16">
      <c r="A35543" s="425"/>
      <c r="B35543" s="426"/>
      <c r="C35543" s="427"/>
      <c r="D35543" s="428"/>
      <c r="E35543" s="429"/>
      <c r="F35543" s="425"/>
      <c r="G35543" s="430"/>
      <c r="H35543" s="430"/>
      <c r="I35543" s="430"/>
      <c r="J35543" s="357"/>
      <c r="K35543" s="357"/>
      <c r="L35543" s="358"/>
      <c r="M35543" s="359"/>
      <c r="N35543" s="360"/>
      <c r="O35543" s="360"/>
      <c r="P35543" s="361"/>
    </row>
    <row r="35544" spans="1:16">
      <c r="A35544" s="425"/>
      <c r="B35544" s="426"/>
      <c r="C35544" s="427"/>
      <c r="D35544" s="428"/>
      <c r="E35544" s="429"/>
      <c r="F35544" s="425"/>
      <c r="G35544" s="430"/>
      <c r="H35544" s="430"/>
      <c r="I35544" s="430"/>
      <c r="J35544" s="357"/>
      <c r="K35544" s="357"/>
      <c r="L35544" s="358"/>
      <c r="M35544" s="359"/>
      <c r="N35544" s="360"/>
      <c r="O35544" s="360"/>
      <c r="P35544" s="361"/>
    </row>
    <row r="35545" spans="1:16">
      <c r="A35545" s="425"/>
      <c r="B35545" s="426"/>
      <c r="C35545" s="427"/>
      <c r="D35545" s="428"/>
      <c r="E35545" s="429"/>
      <c r="F35545" s="425"/>
      <c r="G35545" s="430"/>
      <c r="H35545" s="430"/>
      <c r="I35545" s="430"/>
      <c r="J35545" s="357"/>
      <c r="K35545" s="357"/>
      <c r="L35545" s="358"/>
      <c r="M35545" s="359"/>
      <c r="N35545" s="360"/>
      <c r="O35545" s="360"/>
      <c r="P35545" s="361"/>
    </row>
    <row r="35546" spans="1:16">
      <c r="A35546" s="425"/>
      <c r="B35546" s="426"/>
      <c r="C35546" s="427"/>
      <c r="D35546" s="428"/>
      <c r="E35546" s="429"/>
      <c r="F35546" s="425"/>
      <c r="G35546" s="430"/>
      <c r="H35546" s="430"/>
      <c r="I35546" s="430"/>
      <c r="J35546" s="357"/>
      <c r="K35546" s="357"/>
      <c r="L35546" s="358"/>
      <c r="M35546" s="359"/>
      <c r="N35546" s="360"/>
      <c r="O35546" s="360"/>
      <c r="P35546" s="361"/>
    </row>
    <row r="35547" spans="1:16">
      <c r="A35547" s="425"/>
      <c r="B35547" s="426"/>
      <c r="C35547" s="427"/>
      <c r="D35547" s="428"/>
      <c r="E35547" s="429"/>
      <c r="F35547" s="425"/>
      <c r="G35547" s="430"/>
      <c r="H35547" s="430"/>
      <c r="I35547" s="430"/>
      <c r="J35547" s="357"/>
      <c r="K35547" s="357"/>
      <c r="L35547" s="358"/>
      <c r="M35547" s="359"/>
      <c r="N35547" s="360"/>
      <c r="O35547" s="360"/>
      <c r="P35547" s="361"/>
    </row>
    <row r="35548" spans="1:16">
      <c r="A35548" s="425"/>
      <c r="B35548" s="426"/>
      <c r="C35548" s="427"/>
      <c r="D35548" s="428"/>
      <c r="E35548" s="429"/>
      <c r="F35548" s="425"/>
      <c r="G35548" s="430"/>
      <c r="H35548" s="430"/>
      <c r="I35548" s="430"/>
      <c r="J35548" s="357"/>
      <c r="K35548" s="357"/>
      <c r="L35548" s="358"/>
      <c r="M35548" s="359"/>
      <c r="N35548" s="360"/>
      <c r="O35548" s="360"/>
      <c r="P35548" s="361"/>
    </row>
    <row r="35549" spans="1:16">
      <c r="A35549" s="425"/>
      <c r="B35549" s="426"/>
      <c r="C35549" s="427"/>
      <c r="D35549" s="428"/>
      <c r="E35549" s="429"/>
      <c r="F35549" s="425"/>
      <c r="G35549" s="430"/>
      <c r="H35549" s="430"/>
      <c r="I35549" s="430"/>
      <c r="J35549" s="357"/>
      <c r="K35549" s="357"/>
      <c r="L35549" s="358"/>
      <c r="M35549" s="359"/>
      <c r="N35549" s="360"/>
      <c r="O35549" s="360"/>
      <c r="P35549" s="361"/>
    </row>
    <row r="35550" spans="1:16">
      <c r="A35550" s="425"/>
      <c r="B35550" s="426"/>
      <c r="C35550" s="427"/>
      <c r="D35550" s="428"/>
      <c r="E35550" s="429"/>
      <c r="F35550" s="425"/>
      <c r="G35550" s="430"/>
      <c r="H35550" s="430"/>
      <c r="I35550" s="430"/>
      <c r="J35550" s="357"/>
      <c r="K35550" s="357"/>
      <c r="L35550" s="358"/>
      <c r="M35550" s="359"/>
      <c r="N35550" s="360"/>
      <c r="O35550" s="360"/>
      <c r="P35550" s="361"/>
    </row>
    <row r="35551" spans="1:16">
      <c r="A35551" s="425"/>
      <c r="B35551" s="426"/>
      <c r="C35551" s="427"/>
      <c r="D35551" s="428"/>
      <c r="E35551" s="429"/>
      <c r="F35551" s="425"/>
      <c r="G35551" s="430"/>
      <c r="H35551" s="430"/>
      <c r="I35551" s="430"/>
      <c r="J35551" s="357"/>
      <c r="K35551" s="357"/>
      <c r="L35551" s="358"/>
      <c r="M35551" s="359"/>
      <c r="N35551" s="360"/>
      <c r="O35551" s="360"/>
      <c r="P35551" s="361"/>
    </row>
    <row r="35552" spans="1:16">
      <c r="A35552" s="425"/>
      <c r="B35552" s="426"/>
      <c r="C35552" s="427"/>
      <c r="D35552" s="428"/>
      <c r="E35552" s="429"/>
      <c r="F35552" s="425"/>
      <c r="G35552" s="430"/>
      <c r="H35552" s="430"/>
      <c r="I35552" s="430"/>
      <c r="J35552" s="357"/>
      <c r="K35552" s="357"/>
      <c r="L35552" s="358"/>
      <c r="M35552" s="359"/>
      <c r="N35552" s="360"/>
      <c r="O35552" s="360"/>
      <c r="P35552" s="361"/>
    </row>
    <row r="35553" spans="1:16">
      <c r="A35553" s="425"/>
      <c r="B35553" s="426"/>
      <c r="C35553" s="427"/>
      <c r="D35553" s="428"/>
      <c r="E35553" s="429"/>
      <c r="F35553" s="425"/>
      <c r="G35553" s="430"/>
      <c r="H35553" s="430"/>
      <c r="I35553" s="430"/>
      <c r="J35553" s="357"/>
      <c r="K35553" s="357"/>
      <c r="L35553" s="358"/>
      <c r="M35553" s="359"/>
      <c r="N35553" s="360"/>
      <c r="O35553" s="360"/>
      <c r="P35553" s="361"/>
    </row>
    <row r="35554" spans="1:16">
      <c r="A35554" s="425"/>
      <c r="B35554" s="426"/>
      <c r="C35554" s="427"/>
      <c r="D35554" s="428"/>
      <c r="E35554" s="429"/>
      <c r="F35554" s="425"/>
      <c r="G35554" s="430"/>
      <c r="H35554" s="430"/>
      <c r="I35554" s="430"/>
      <c r="J35554" s="357"/>
      <c r="K35554" s="357"/>
      <c r="L35554" s="358"/>
      <c r="M35554" s="359"/>
      <c r="N35554" s="360"/>
      <c r="O35554" s="360"/>
      <c r="P35554" s="361"/>
    </row>
    <row r="35555" spans="1:16">
      <c r="A35555" s="425"/>
      <c r="B35555" s="426"/>
      <c r="C35555" s="427"/>
      <c r="D35555" s="428"/>
      <c r="E35555" s="429"/>
      <c r="F35555" s="425"/>
      <c r="G35555" s="430"/>
      <c r="H35555" s="430"/>
      <c r="I35555" s="430"/>
      <c r="J35555" s="357"/>
      <c r="K35555" s="357"/>
      <c r="L35555" s="358"/>
      <c r="M35555" s="359"/>
      <c r="N35555" s="360"/>
      <c r="O35555" s="360"/>
      <c r="P35555" s="361"/>
    </row>
    <row r="35556" spans="1:16">
      <c r="A35556" s="425"/>
      <c r="B35556" s="426"/>
      <c r="C35556" s="427"/>
      <c r="D35556" s="428"/>
      <c r="E35556" s="429"/>
      <c r="F35556" s="425"/>
      <c r="G35556" s="430"/>
      <c r="H35556" s="430"/>
      <c r="I35556" s="430"/>
      <c r="J35556" s="357"/>
      <c r="K35556" s="357"/>
      <c r="L35556" s="358"/>
      <c r="M35556" s="359"/>
      <c r="N35556" s="360"/>
      <c r="O35556" s="360"/>
      <c r="P35556" s="361"/>
    </row>
    <row r="35557" spans="1:16">
      <c r="A35557" s="425"/>
      <c r="B35557" s="426"/>
      <c r="C35557" s="427"/>
      <c r="D35557" s="428"/>
      <c r="E35557" s="429"/>
      <c r="F35557" s="425"/>
      <c r="G35557" s="430"/>
      <c r="H35557" s="430"/>
      <c r="I35557" s="430"/>
      <c r="J35557" s="357"/>
      <c r="K35557" s="357"/>
      <c r="L35557" s="358"/>
      <c r="M35557" s="359"/>
      <c r="N35557" s="360"/>
      <c r="O35557" s="360"/>
      <c r="P35557" s="361"/>
    </row>
    <row r="35558" spans="1:16">
      <c r="A35558" s="425"/>
      <c r="B35558" s="426"/>
      <c r="C35558" s="427"/>
      <c r="D35558" s="428"/>
      <c r="E35558" s="429"/>
      <c r="F35558" s="425"/>
      <c r="G35558" s="430"/>
      <c r="H35558" s="430"/>
      <c r="I35558" s="430"/>
      <c r="J35558" s="357"/>
      <c r="K35558" s="357"/>
      <c r="L35558" s="358"/>
      <c r="M35558" s="359"/>
      <c r="N35558" s="360"/>
      <c r="O35558" s="360"/>
      <c r="P35558" s="361"/>
    </row>
    <row r="35559" spans="1:16">
      <c r="A35559" s="425"/>
      <c r="B35559" s="426"/>
      <c r="C35559" s="427"/>
      <c r="D35559" s="428"/>
      <c r="E35559" s="429"/>
      <c r="F35559" s="425"/>
      <c r="G35559" s="430"/>
      <c r="H35559" s="430"/>
      <c r="I35559" s="430"/>
      <c r="J35559" s="357"/>
      <c r="K35559" s="357"/>
      <c r="L35559" s="358"/>
      <c r="M35559" s="359"/>
      <c r="N35559" s="360"/>
      <c r="O35559" s="360"/>
      <c r="P35559" s="361"/>
    </row>
    <row r="35560" spans="1:16">
      <c r="A35560" s="425"/>
      <c r="B35560" s="426"/>
      <c r="C35560" s="427"/>
      <c r="D35560" s="428"/>
      <c r="E35560" s="429"/>
      <c r="F35560" s="425"/>
      <c r="G35560" s="430"/>
      <c r="H35560" s="430"/>
      <c r="I35560" s="430"/>
      <c r="J35560" s="357"/>
      <c r="K35560" s="357"/>
      <c r="L35560" s="358"/>
      <c r="M35560" s="359"/>
      <c r="N35560" s="360"/>
      <c r="O35560" s="360"/>
      <c r="P35560" s="361"/>
    </row>
    <row r="35561" spans="1:16">
      <c r="A35561" s="425"/>
      <c r="B35561" s="426"/>
      <c r="C35561" s="427"/>
      <c r="D35561" s="428"/>
      <c r="E35561" s="429"/>
      <c r="F35561" s="425"/>
      <c r="G35561" s="430"/>
      <c r="H35561" s="430"/>
      <c r="I35561" s="430"/>
      <c r="J35561" s="357"/>
      <c r="K35561" s="357"/>
      <c r="L35561" s="358"/>
      <c r="M35561" s="359"/>
      <c r="N35561" s="360"/>
      <c r="O35561" s="360"/>
      <c r="P35561" s="361"/>
    </row>
    <row r="35562" spans="1:16">
      <c r="A35562" s="425"/>
      <c r="B35562" s="426"/>
      <c r="C35562" s="427"/>
      <c r="D35562" s="428"/>
      <c r="E35562" s="429"/>
      <c r="F35562" s="425"/>
      <c r="G35562" s="430"/>
      <c r="H35562" s="430"/>
      <c r="I35562" s="430"/>
      <c r="J35562" s="357"/>
      <c r="K35562" s="357"/>
      <c r="L35562" s="358"/>
      <c r="M35562" s="359"/>
      <c r="N35562" s="360"/>
      <c r="O35562" s="360"/>
      <c r="P35562" s="361"/>
    </row>
    <row r="35563" spans="1:16">
      <c r="A35563" s="425"/>
      <c r="B35563" s="426"/>
      <c r="C35563" s="427"/>
      <c r="D35563" s="428"/>
      <c r="E35563" s="429"/>
      <c r="F35563" s="425"/>
      <c r="G35563" s="430"/>
      <c r="H35563" s="430"/>
      <c r="I35563" s="430"/>
      <c r="J35563" s="357"/>
      <c r="K35563" s="357"/>
      <c r="L35563" s="358"/>
      <c r="M35563" s="359"/>
      <c r="N35563" s="360"/>
      <c r="O35563" s="360"/>
      <c r="P35563" s="361"/>
    </row>
    <row r="35564" spans="1:16">
      <c r="A35564" s="425"/>
      <c r="B35564" s="426"/>
      <c r="C35564" s="427"/>
      <c r="D35564" s="428"/>
      <c r="E35564" s="429"/>
      <c r="F35564" s="425"/>
      <c r="G35564" s="430"/>
      <c r="H35564" s="430"/>
      <c r="I35564" s="430"/>
      <c r="J35564" s="357"/>
      <c r="K35564" s="357"/>
      <c r="L35564" s="358"/>
      <c r="M35564" s="359"/>
      <c r="N35564" s="360"/>
      <c r="O35564" s="360"/>
      <c r="P35564" s="361"/>
    </row>
    <row r="35565" spans="1:16">
      <c r="A35565" s="425"/>
      <c r="B35565" s="426"/>
      <c r="C35565" s="427"/>
      <c r="D35565" s="428"/>
      <c r="E35565" s="429"/>
      <c r="F35565" s="425"/>
      <c r="G35565" s="430"/>
      <c r="H35565" s="430"/>
      <c r="I35565" s="430"/>
      <c r="J35565" s="357"/>
      <c r="K35565" s="357"/>
      <c r="L35565" s="358"/>
      <c r="M35565" s="359"/>
      <c r="N35565" s="360"/>
      <c r="O35565" s="360"/>
      <c r="P35565" s="361"/>
    </row>
    <row r="35566" spans="1:16">
      <c r="A35566" s="425"/>
      <c r="B35566" s="426"/>
      <c r="C35566" s="427"/>
      <c r="D35566" s="428"/>
      <c r="E35566" s="429"/>
      <c r="F35566" s="425"/>
      <c r="G35566" s="430"/>
      <c r="H35566" s="430"/>
      <c r="I35566" s="430"/>
      <c r="J35566" s="357"/>
      <c r="K35566" s="357"/>
      <c r="L35566" s="358"/>
      <c r="M35566" s="359"/>
      <c r="N35566" s="360"/>
      <c r="O35566" s="360"/>
      <c r="P35566" s="361"/>
    </row>
    <row r="35567" spans="1:16">
      <c r="A35567" s="425"/>
      <c r="B35567" s="426"/>
      <c r="C35567" s="427"/>
      <c r="D35567" s="428"/>
      <c r="E35567" s="429"/>
      <c r="F35567" s="425"/>
      <c r="G35567" s="430"/>
      <c r="H35567" s="430"/>
      <c r="I35567" s="430"/>
      <c r="J35567" s="357"/>
      <c r="K35567" s="357"/>
      <c r="L35567" s="358"/>
      <c r="M35567" s="359"/>
      <c r="N35567" s="360"/>
      <c r="O35567" s="360"/>
      <c r="P35567" s="361"/>
    </row>
    <row r="35568" spans="1:16">
      <c r="A35568" s="425"/>
      <c r="B35568" s="426"/>
      <c r="C35568" s="427"/>
      <c r="D35568" s="428"/>
      <c r="E35568" s="429"/>
      <c r="F35568" s="425"/>
      <c r="G35568" s="430"/>
      <c r="H35568" s="430"/>
      <c r="I35568" s="430"/>
      <c r="J35568" s="357"/>
      <c r="K35568" s="357"/>
      <c r="L35568" s="358"/>
      <c r="M35568" s="359"/>
      <c r="N35568" s="360"/>
      <c r="O35568" s="360"/>
      <c r="P35568" s="361"/>
    </row>
    <row r="35569" spans="1:16">
      <c r="A35569" s="425"/>
      <c r="B35569" s="426"/>
      <c r="C35569" s="427"/>
      <c r="D35569" s="428"/>
      <c r="E35569" s="429"/>
      <c r="F35569" s="425"/>
      <c r="G35569" s="430"/>
      <c r="H35569" s="430"/>
      <c r="I35569" s="430"/>
      <c r="J35569" s="357"/>
      <c r="K35569" s="357"/>
      <c r="L35569" s="358"/>
      <c r="M35569" s="359"/>
      <c r="N35569" s="360"/>
      <c r="O35569" s="360"/>
      <c r="P35569" s="361"/>
    </row>
    <row r="35570" spans="1:16">
      <c r="A35570" s="425"/>
      <c r="B35570" s="426"/>
      <c r="C35570" s="427"/>
      <c r="D35570" s="428"/>
      <c r="E35570" s="429"/>
      <c r="F35570" s="425"/>
      <c r="G35570" s="430"/>
      <c r="H35570" s="430"/>
      <c r="I35570" s="430"/>
      <c r="J35570" s="357"/>
      <c r="K35570" s="357"/>
      <c r="L35570" s="358"/>
      <c r="M35570" s="359"/>
      <c r="N35570" s="360"/>
      <c r="O35570" s="360"/>
      <c r="P35570" s="361"/>
    </row>
    <row r="35571" spans="1:16">
      <c r="A35571" s="425"/>
      <c r="B35571" s="426"/>
      <c r="C35571" s="427"/>
      <c r="D35571" s="428"/>
      <c r="E35571" s="429"/>
      <c r="F35571" s="425"/>
      <c r="G35571" s="430"/>
      <c r="H35571" s="430"/>
      <c r="I35571" s="430"/>
      <c r="J35571" s="357"/>
      <c r="K35571" s="357"/>
      <c r="L35571" s="358"/>
      <c r="M35571" s="359"/>
      <c r="N35571" s="360"/>
      <c r="O35571" s="360"/>
      <c r="P35571" s="361"/>
    </row>
    <row r="35572" spans="1:16">
      <c r="A35572" s="425"/>
      <c r="B35572" s="426"/>
      <c r="C35572" s="427"/>
      <c r="D35572" s="428"/>
      <c r="E35572" s="429"/>
      <c r="F35572" s="425"/>
      <c r="G35572" s="430"/>
      <c r="H35572" s="430"/>
      <c r="I35572" s="430"/>
      <c r="J35572" s="357"/>
      <c r="K35572" s="357"/>
      <c r="L35572" s="358"/>
      <c r="M35572" s="359"/>
      <c r="N35572" s="360"/>
      <c r="O35572" s="360"/>
      <c r="P35572" s="361"/>
    </row>
    <row r="35573" spans="1:16">
      <c r="A35573" s="425"/>
      <c r="B35573" s="426"/>
      <c r="C35573" s="427"/>
      <c r="D35573" s="428"/>
      <c r="E35573" s="429"/>
      <c r="F35573" s="425"/>
      <c r="G35573" s="430"/>
      <c r="H35573" s="430"/>
      <c r="I35573" s="430"/>
      <c r="J35573" s="357"/>
      <c r="K35573" s="357"/>
      <c r="L35573" s="358"/>
      <c r="M35573" s="359"/>
      <c r="N35573" s="360"/>
      <c r="O35573" s="360"/>
      <c r="P35573" s="361"/>
    </row>
    <row r="35574" spans="1:16">
      <c r="A35574" s="425"/>
      <c r="B35574" s="426"/>
      <c r="C35574" s="427"/>
      <c r="D35574" s="428"/>
      <c r="E35574" s="429"/>
      <c r="F35574" s="425"/>
      <c r="G35574" s="430"/>
      <c r="H35574" s="430"/>
      <c r="I35574" s="430"/>
      <c r="J35574" s="357"/>
      <c r="K35574" s="357"/>
      <c r="L35574" s="358"/>
      <c r="M35574" s="359"/>
      <c r="N35574" s="360"/>
      <c r="O35574" s="360"/>
      <c r="P35574" s="361"/>
    </row>
    <row r="35575" spans="1:16">
      <c r="A35575" s="425"/>
      <c r="B35575" s="426"/>
      <c r="C35575" s="427"/>
      <c r="D35575" s="428"/>
      <c r="E35575" s="429"/>
      <c r="F35575" s="425"/>
      <c r="G35575" s="430"/>
      <c r="H35575" s="430"/>
      <c r="I35575" s="430"/>
      <c r="J35575" s="357"/>
      <c r="K35575" s="357"/>
      <c r="L35575" s="358"/>
      <c r="M35575" s="359"/>
      <c r="N35575" s="360"/>
      <c r="O35575" s="360"/>
      <c r="P35575" s="361"/>
    </row>
    <row r="35576" spans="1:16">
      <c r="A35576" s="425"/>
      <c r="B35576" s="426"/>
      <c r="C35576" s="427"/>
      <c r="D35576" s="428"/>
      <c r="E35576" s="429"/>
      <c r="F35576" s="425"/>
      <c r="G35576" s="430"/>
      <c r="H35576" s="430"/>
      <c r="I35576" s="430"/>
      <c r="J35576" s="357"/>
      <c r="K35576" s="357"/>
      <c r="L35576" s="358"/>
      <c r="M35576" s="359"/>
      <c r="N35576" s="360"/>
      <c r="O35576" s="360"/>
      <c r="P35576" s="361"/>
    </row>
    <row r="35577" spans="1:16">
      <c r="A35577" s="425"/>
      <c r="B35577" s="426"/>
      <c r="C35577" s="427"/>
      <c r="D35577" s="428"/>
      <c r="E35577" s="429"/>
      <c r="F35577" s="425"/>
      <c r="G35577" s="430"/>
      <c r="H35577" s="430"/>
      <c r="I35577" s="430"/>
      <c r="J35577" s="357"/>
      <c r="K35577" s="357"/>
      <c r="L35577" s="358"/>
      <c r="M35577" s="359"/>
      <c r="N35577" s="360"/>
      <c r="O35577" s="360"/>
      <c r="P35577" s="361"/>
    </row>
    <row r="35578" spans="1:16">
      <c r="A35578" s="425"/>
      <c r="B35578" s="426"/>
      <c r="C35578" s="427"/>
      <c r="D35578" s="428"/>
      <c r="E35578" s="429"/>
      <c r="F35578" s="425"/>
      <c r="G35578" s="430"/>
      <c r="H35578" s="430"/>
      <c r="I35578" s="430"/>
      <c r="J35578" s="357"/>
      <c r="K35578" s="357"/>
      <c r="L35578" s="358"/>
      <c r="M35578" s="359"/>
      <c r="N35578" s="360"/>
      <c r="O35578" s="360"/>
      <c r="P35578" s="361"/>
    </row>
    <row r="35579" spans="1:16">
      <c r="A35579" s="425"/>
      <c r="B35579" s="426"/>
      <c r="C35579" s="427"/>
      <c r="D35579" s="428"/>
      <c r="E35579" s="429"/>
      <c r="F35579" s="425"/>
      <c r="G35579" s="430"/>
      <c r="H35579" s="430"/>
      <c r="I35579" s="430"/>
      <c r="J35579" s="357"/>
      <c r="K35579" s="357"/>
      <c r="L35579" s="358"/>
      <c r="M35579" s="359"/>
      <c r="N35579" s="360"/>
      <c r="O35579" s="360"/>
      <c r="P35579" s="361"/>
    </row>
    <row r="35580" spans="1:16">
      <c r="A35580" s="425"/>
      <c r="B35580" s="426"/>
      <c r="C35580" s="427"/>
      <c r="D35580" s="428"/>
      <c r="E35580" s="429"/>
      <c r="F35580" s="425"/>
      <c r="G35580" s="430"/>
      <c r="H35580" s="430"/>
      <c r="I35580" s="430"/>
      <c r="J35580" s="357"/>
      <c r="K35580" s="357"/>
      <c r="L35580" s="358"/>
      <c r="M35580" s="359"/>
      <c r="N35580" s="360"/>
      <c r="O35580" s="360"/>
      <c r="P35580" s="361"/>
    </row>
    <row r="35581" spans="1:16">
      <c r="A35581" s="425"/>
      <c r="B35581" s="426"/>
      <c r="C35581" s="427"/>
      <c r="D35581" s="428"/>
      <c r="E35581" s="429"/>
      <c r="F35581" s="425"/>
      <c r="G35581" s="430"/>
      <c r="H35581" s="430"/>
      <c r="I35581" s="430"/>
      <c r="J35581" s="357"/>
      <c r="K35581" s="357"/>
      <c r="L35581" s="358"/>
      <c r="M35581" s="359"/>
      <c r="N35581" s="360"/>
      <c r="O35581" s="360"/>
      <c r="P35581" s="361"/>
    </row>
    <row r="35582" spans="1:16">
      <c r="A35582" s="425"/>
      <c r="B35582" s="426"/>
      <c r="C35582" s="427"/>
      <c r="D35582" s="428"/>
      <c r="E35582" s="429"/>
      <c r="F35582" s="425"/>
      <c r="G35582" s="430"/>
      <c r="H35582" s="430"/>
      <c r="I35582" s="430"/>
      <c r="J35582" s="357"/>
      <c r="K35582" s="357"/>
      <c r="L35582" s="358"/>
      <c r="M35582" s="359"/>
      <c r="N35582" s="360"/>
      <c r="O35582" s="360"/>
      <c r="P35582" s="361"/>
    </row>
    <row r="35583" spans="1:16">
      <c r="A35583" s="425"/>
      <c r="B35583" s="426"/>
      <c r="C35583" s="427"/>
      <c r="D35583" s="428"/>
      <c r="E35583" s="429"/>
      <c r="F35583" s="425"/>
      <c r="G35583" s="430"/>
      <c r="H35583" s="430"/>
      <c r="I35583" s="430"/>
      <c r="J35583" s="357"/>
      <c r="K35583" s="357"/>
      <c r="L35583" s="358"/>
      <c r="M35583" s="359"/>
      <c r="N35583" s="360"/>
      <c r="O35583" s="360"/>
      <c r="P35583" s="361"/>
    </row>
    <row r="35584" spans="1:16">
      <c r="A35584" s="425"/>
      <c r="B35584" s="426"/>
      <c r="C35584" s="427"/>
      <c r="D35584" s="428"/>
      <c r="E35584" s="429"/>
      <c r="F35584" s="425"/>
      <c r="G35584" s="430"/>
      <c r="H35584" s="430"/>
      <c r="I35584" s="430"/>
      <c r="J35584" s="357"/>
      <c r="K35584" s="357"/>
      <c r="L35584" s="358"/>
      <c r="M35584" s="359"/>
      <c r="N35584" s="360"/>
      <c r="O35584" s="360"/>
      <c r="P35584" s="361"/>
    </row>
    <row r="35585" spans="1:16">
      <c r="A35585" s="425"/>
      <c r="B35585" s="426"/>
      <c r="C35585" s="427"/>
      <c r="D35585" s="428"/>
      <c r="E35585" s="429"/>
      <c r="F35585" s="425"/>
      <c r="G35585" s="430"/>
      <c r="H35585" s="430"/>
      <c r="I35585" s="430"/>
      <c r="J35585" s="357"/>
      <c r="K35585" s="357"/>
      <c r="L35585" s="358"/>
      <c r="M35585" s="359"/>
      <c r="N35585" s="360"/>
      <c r="O35585" s="360"/>
      <c r="P35585" s="361"/>
    </row>
    <row r="35586" spans="1:16">
      <c r="A35586" s="425"/>
      <c r="B35586" s="426"/>
      <c r="C35586" s="427"/>
      <c r="D35586" s="428"/>
      <c r="E35586" s="429"/>
      <c r="F35586" s="425"/>
      <c r="G35586" s="430"/>
      <c r="H35586" s="430"/>
      <c r="I35586" s="430"/>
      <c r="J35586" s="357"/>
      <c r="K35586" s="357"/>
      <c r="L35586" s="358"/>
      <c r="M35586" s="359"/>
      <c r="N35586" s="360"/>
      <c r="O35586" s="360"/>
      <c r="P35586" s="361"/>
    </row>
    <row r="35587" spans="1:16">
      <c r="A35587" s="425"/>
      <c r="B35587" s="426"/>
      <c r="C35587" s="427"/>
      <c r="D35587" s="428"/>
      <c r="E35587" s="429"/>
      <c r="F35587" s="425"/>
      <c r="G35587" s="430"/>
      <c r="H35587" s="430"/>
      <c r="I35587" s="430"/>
      <c r="J35587" s="357"/>
      <c r="K35587" s="357"/>
      <c r="L35587" s="358"/>
      <c r="M35587" s="359"/>
      <c r="N35587" s="360"/>
      <c r="O35587" s="360"/>
      <c r="P35587" s="361"/>
    </row>
    <row r="35588" spans="1:16">
      <c r="A35588" s="425"/>
      <c r="B35588" s="426"/>
      <c r="C35588" s="427"/>
      <c r="D35588" s="428"/>
      <c r="E35588" s="429"/>
      <c r="F35588" s="425"/>
      <c r="G35588" s="430"/>
      <c r="H35588" s="430"/>
      <c r="I35588" s="430"/>
      <c r="J35588" s="357"/>
      <c r="K35588" s="357"/>
      <c r="L35588" s="358"/>
      <c r="M35588" s="359"/>
      <c r="N35588" s="360"/>
      <c r="O35588" s="360"/>
      <c r="P35588" s="361"/>
    </row>
    <row r="35589" spans="1:16">
      <c r="A35589" s="425"/>
      <c r="B35589" s="426"/>
      <c r="C35589" s="427"/>
      <c r="D35589" s="428"/>
      <c r="E35589" s="429"/>
      <c r="F35589" s="425"/>
      <c r="G35589" s="430"/>
      <c r="H35589" s="430"/>
      <c r="I35589" s="430"/>
      <c r="J35589" s="357"/>
      <c r="K35589" s="357"/>
      <c r="L35589" s="358"/>
      <c r="M35589" s="359"/>
      <c r="N35589" s="360"/>
      <c r="O35589" s="360"/>
      <c r="P35589" s="361"/>
    </row>
    <row r="35590" spans="1:16">
      <c r="A35590" s="425"/>
      <c r="B35590" s="426"/>
      <c r="C35590" s="427"/>
      <c r="D35590" s="428"/>
      <c r="E35590" s="429"/>
      <c r="F35590" s="425"/>
      <c r="G35590" s="430"/>
      <c r="H35590" s="430"/>
      <c r="I35590" s="430"/>
      <c r="J35590" s="357"/>
      <c r="K35590" s="357"/>
      <c r="L35590" s="358"/>
      <c r="M35590" s="359"/>
      <c r="N35590" s="360"/>
      <c r="O35590" s="360"/>
      <c r="P35590" s="361"/>
    </row>
    <row r="35591" spans="1:16">
      <c r="A35591" s="425"/>
      <c r="B35591" s="426"/>
      <c r="C35591" s="427"/>
      <c r="D35591" s="428"/>
      <c r="E35591" s="429"/>
      <c r="F35591" s="425"/>
      <c r="G35591" s="430"/>
      <c r="H35591" s="430"/>
      <c r="I35591" s="430"/>
      <c r="J35591" s="357"/>
      <c r="K35591" s="357"/>
      <c r="L35591" s="358"/>
      <c r="M35591" s="359"/>
      <c r="N35591" s="360"/>
      <c r="O35591" s="360"/>
      <c r="P35591" s="361"/>
    </row>
    <row r="35592" spans="1:16">
      <c r="A35592" s="425"/>
      <c r="B35592" s="426"/>
      <c r="C35592" s="427"/>
      <c r="D35592" s="428"/>
      <c r="E35592" s="429"/>
      <c r="F35592" s="425"/>
      <c r="G35592" s="430"/>
      <c r="H35592" s="430"/>
      <c r="I35592" s="430"/>
      <c r="J35592" s="357"/>
      <c r="K35592" s="357"/>
      <c r="L35592" s="358"/>
      <c r="M35592" s="359"/>
      <c r="N35592" s="360"/>
      <c r="O35592" s="360"/>
      <c r="P35592" s="361"/>
    </row>
    <row r="35593" spans="1:16">
      <c r="A35593" s="425"/>
      <c r="B35593" s="426"/>
      <c r="C35593" s="427"/>
      <c r="D35593" s="428"/>
      <c r="E35593" s="429"/>
      <c r="F35593" s="425"/>
      <c r="G35593" s="430"/>
      <c r="H35593" s="430"/>
      <c r="I35593" s="430"/>
      <c r="J35593" s="357"/>
      <c r="K35593" s="357"/>
      <c r="L35593" s="358"/>
      <c r="M35593" s="359"/>
      <c r="N35593" s="360"/>
      <c r="O35593" s="360"/>
      <c r="P35593" s="361"/>
    </row>
    <row r="35594" spans="1:16">
      <c r="A35594" s="425"/>
      <c r="B35594" s="426"/>
      <c r="C35594" s="427"/>
      <c r="D35594" s="428"/>
      <c r="E35594" s="429"/>
      <c r="F35594" s="425"/>
      <c r="G35594" s="430"/>
      <c r="H35594" s="430"/>
      <c r="I35594" s="430"/>
      <c r="J35594" s="357"/>
      <c r="K35594" s="357"/>
      <c r="L35594" s="358"/>
      <c r="M35594" s="359"/>
      <c r="N35594" s="360"/>
      <c r="O35594" s="360"/>
      <c r="P35594" s="361"/>
    </row>
    <row r="35595" spans="1:16">
      <c r="A35595" s="425"/>
      <c r="B35595" s="426"/>
      <c r="C35595" s="427"/>
      <c r="D35595" s="428"/>
      <c r="E35595" s="429"/>
      <c r="F35595" s="425"/>
      <c r="G35595" s="430"/>
      <c r="H35595" s="430"/>
      <c r="I35595" s="430"/>
      <c r="J35595" s="357"/>
      <c r="K35595" s="357"/>
      <c r="L35595" s="358"/>
      <c r="M35595" s="359"/>
      <c r="N35595" s="360"/>
      <c r="O35595" s="360"/>
      <c r="P35595" s="361"/>
    </row>
    <row r="35596" spans="1:16">
      <c r="A35596" s="425"/>
      <c r="B35596" s="426"/>
      <c r="C35596" s="427"/>
      <c r="D35596" s="428"/>
      <c r="E35596" s="429"/>
      <c r="F35596" s="425"/>
      <c r="G35596" s="430"/>
      <c r="H35596" s="430"/>
      <c r="I35596" s="430"/>
      <c r="J35596" s="357"/>
      <c r="K35596" s="357"/>
      <c r="L35596" s="358"/>
      <c r="M35596" s="359"/>
      <c r="N35596" s="360"/>
      <c r="O35596" s="360"/>
      <c r="P35596" s="361"/>
    </row>
    <row r="35597" spans="1:16">
      <c r="A35597" s="425"/>
      <c r="B35597" s="426"/>
      <c r="C35597" s="427"/>
      <c r="D35597" s="428"/>
      <c r="E35597" s="429"/>
      <c r="F35597" s="425"/>
      <c r="G35597" s="430"/>
      <c r="H35597" s="430"/>
      <c r="I35597" s="430"/>
      <c r="J35597" s="357"/>
      <c r="K35597" s="357"/>
      <c r="L35597" s="358"/>
      <c r="M35597" s="359"/>
      <c r="N35597" s="360"/>
      <c r="O35597" s="360"/>
      <c r="P35597" s="361"/>
    </row>
    <row r="35598" spans="1:16">
      <c r="A35598" s="425"/>
      <c r="B35598" s="426"/>
      <c r="C35598" s="427"/>
      <c r="D35598" s="428"/>
      <c r="E35598" s="429"/>
      <c r="F35598" s="425"/>
      <c r="G35598" s="430"/>
      <c r="H35598" s="430"/>
      <c r="I35598" s="430"/>
      <c r="J35598" s="357"/>
      <c r="K35598" s="357"/>
      <c r="L35598" s="358"/>
      <c r="M35598" s="359"/>
      <c r="N35598" s="360"/>
      <c r="O35598" s="360"/>
      <c r="P35598" s="361"/>
    </row>
    <row r="35599" spans="1:16">
      <c r="A35599" s="425"/>
      <c r="B35599" s="426"/>
      <c r="C35599" s="427"/>
      <c r="D35599" s="428"/>
      <c r="E35599" s="429"/>
      <c r="F35599" s="425"/>
      <c r="G35599" s="430"/>
      <c r="H35599" s="430"/>
      <c r="I35599" s="430"/>
      <c r="J35599" s="357"/>
      <c r="K35599" s="357"/>
      <c r="L35599" s="358"/>
      <c r="M35599" s="359"/>
      <c r="N35599" s="360"/>
      <c r="O35599" s="360"/>
      <c r="P35599" s="361"/>
    </row>
    <row r="35600" spans="1:16">
      <c r="A35600" s="425"/>
      <c r="B35600" s="426"/>
      <c r="C35600" s="427"/>
      <c r="D35600" s="428"/>
      <c r="E35600" s="429"/>
      <c r="F35600" s="425"/>
      <c r="G35600" s="430"/>
      <c r="H35600" s="430"/>
      <c r="I35600" s="430"/>
      <c r="J35600" s="357"/>
      <c r="K35600" s="357"/>
      <c r="L35600" s="358"/>
      <c r="M35600" s="359"/>
      <c r="N35600" s="360"/>
      <c r="O35600" s="360"/>
      <c r="P35600" s="361"/>
    </row>
    <row r="35601" spans="1:16">
      <c r="A35601" s="425"/>
      <c r="B35601" s="426"/>
      <c r="C35601" s="427"/>
      <c r="D35601" s="428"/>
      <c r="E35601" s="429"/>
      <c r="F35601" s="425"/>
      <c r="G35601" s="430"/>
      <c r="H35601" s="430"/>
      <c r="I35601" s="430"/>
      <c r="J35601" s="357"/>
      <c r="K35601" s="357"/>
      <c r="L35601" s="358"/>
      <c r="M35601" s="359"/>
      <c r="N35601" s="360"/>
      <c r="O35601" s="360"/>
      <c r="P35601" s="361"/>
    </row>
    <row r="35602" spans="1:16">
      <c r="A35602" s="425"/>
      <c r="B35602" s="426"/>
      <c r="C35602" s="427"/>
      <c r="D35602" s="428"/>
      <c r="E35602" s="429"/>
      <c r="F35602" s="425"/>
      <c r="G35602" s="430"/>
      <c r="H35602" s="430"/>
      <c r="I35602" s="430"/>
      <c r="J35602" s="357"/>
      <c r="K35602" s="357"/>
      <c r="L35602" s="358"/>
      <c r="M35602" s="359"/>
      <c r="N35602" s="360"/>
      <c r="O35602" s="360"/>
      <c r="P35602" s="361"/>
    </row>
    <row r="35603" spans="1:16">
      <c r="A35603" s="425"/>
      <c r="B35603" s="426"/>
      <c r="C35603" s="427"/>
      <c r="D35603" s="428"/>
      <c r="E35603" s="429"/>
      <c r="F35603" s="425"/>
      <c r="G35603" s="430"/>
      <c r="H35603" s="430"/>
      <c r="I35603" s="430"/>
      <c r="J35603" s="357"/>
      <c r="K35603" s="357"/>
      <c r="L35603" s="358"/>
      <c r="M35603" s="359"/>
      <c r="N35603" s="360"/>
      <c r="O35603" s="360"/>
      <c r="P35603" s="361"/>
    </row>
    <row r="35604" spans="1:16">
      <c r="A35604" s="425"/>
      <c r="B35604" s="426"/>
      <c r="C35604" s="427"/>
      <c r="D35604" s="428"/>
      <c r="E35604" s="429"/>
      <c r="F35604" s="425"/>
      <c r="G35604" s="430"/>
      <c r="H35604" s="430"/>
      <c r="I35604" s="430"/>
      <c r="J35604" s="357"/>
      <c r="K35604" s="357"/>
      <c r="L35604" s="358"/>
      <c r="M35604" s="359"/>
      <c r="N35604" s="360"/>
      <c r="O35604" s="360"/>
      <c r="P35604" s="361"/>
    </row>
    <row r="35605" spans="1:16">
      <c r="A35605" s="425"/>
      <c r="B35605" s="426"/>
      <c r="C35605" s="427"/>
      <c r="D35605" s="428"/>
      <c r="E35605" s="429"/>
      <c r="F35605" s="425"/>
      <c r="G35605" s="430"/>
      <c r="H35605" s="430"/>
      <c r="I35605" s="430"/>
      <c r="J35605" s="357"/>
      <c r="K35605" s="357"/>
      <c r="L35605" s="358"/>
      <c r="M35605" s="359"/>
      <c r="N35605" s="360"/>
      <c r="O35605" s="360"/>
      <c r="P35605" s="361"/>
    </row>
    <row r="35606" spans="1:16">
      <c r="A35606" s="425"/>
      <c r="B35606" s="426"/>
      <c r="C35606" s="427"/>
      <c r="D35606" s="428"/>
      <c r="E35606" s="429"/>
      <c r="F35606" s="425"/>
      <c r="G35606" s="430"/>
      <c r="H35606" s="430"/>
      <c r="I35606" s="430"/>
      <c r="J35606" s="357"/>
      <c r="K35606" s="357"/>
      <c r="L35606" s="358"/>
      <c r="M35606" s="359"/>
      <c r="N35606" s="360"/>
      <c r="O35606" s="360"/>
      <c r="P35606" s="361"/>
    </row>
    <row r="35607" spans="1:16">
      <c r="A35607" s="425"/>
      <c r="B35607" s="426"/>
      <c r="C35607" s="427"/>
      <c r="D35607" s="428"/>
      <c r="E35607" s="429"/>
      <c r="F35607" s="425"/>
      <c r="G35607" s="430"/>
      <c r="H35607" s="430"/>
      <c r="I35607" s="430"/>
      <c r="J35607" s="357"/>
      <c r="K35607" s="357"/>
      <c r="L35607" s="358"/>
      <c r="M35607" s="359"/>
      <c r="N35607" s="360"/>
      <c r="O35607" s="360"/>
      <c r="P35607" s="361"/>
    </row>
    <row r="35608" spans="1:16">
      <c r="A35608" s="425"/>
      <c r="B35608" s="426"/>
      <c r="C35608" s="427"/>
      <c r="D35608" s="428"/>
      <c r="E35608" s="429"/>
      <c r="F35608" s="425"/>
      <c r="G35608" s="430"/>
      <c r="H35608" s="430"/>
      <c r="I35608" s="430"/>
      <c r="J35608" s="357"/>
      <c r="K35608" s="357"/>
      <c r="L35608" s="358"/>
      <c r="M35608" s="359"/>
      <c r="N35608" s="360"/>
      <c r="O35608" s="360"/>
      <c r="P35608" s="361"/>
    </row>
    <row r="35609" spans="1:16">
      <c r="A35609" s="425"/>
      <c r="B35609" s="426"/>
      <c r="C35609" s="427"/>
      <c r="D35609" s="428"/>
      <c r="E35609" s="429"/>
      <c r="F35609" s="425"/>
      <c r="G35609" s="430"/>
      <c r="H35609" s="430"/>
      <c r="I35609" s="430"/>
      <c r="J35609" s="357"/>
      <c r="K35609" s="357"/>
      <c r="L35609" s="358"/>
      <c r="M35609" s="359"/>
      <c r="N35609" s="360"/>
      <c r="O35609" s="360"/>
      <c r="P35609" s="361"/>
    </row>
    <row r="35610" spans="1:16">
      <c r="A35610" s="425"/>
      <c r="B35610" s="431"/>
      <c r="C35610" s="427"/>
      <c r="D35610" s="432"/>
      <c r="E35610" s="433"/>
      <c r="F35610" s="425"/>
      <c r="G35610" s="434"/>
      <c r="H35610" s="434"/>
      <c r="I35610" s="434"/>
      <c r="J35610" s="357"/>
      <c r="K35610" s="357"/>
      <c r="L35610" s="358"/>
      <c r="M35610" s="359"/>
      <c r="N35610" s="360"/>
      <c r="O35610" s="360"/>
      <c r="P35610" s="362"/>
    </row>
    <row r="35611" spans="1:16">
      <c r="A35611" s="425"/>
      <c r="B35611" s="426"/>
      <c r="C35611" s="427"/>
      <c r="D35611" s="428"/>
      <c r="E35611" s="429"/>
      <c r="F35611" s="425"/>
      <c r="G35611" s="430"/>
      <c r="H35611" s="430"/>
      <c r="I35611" s="430"/>
      <c r="J35611" s="357"/>
      <c r="K35611" s="357"/>
      <c r="L35611" s="358"/>
      <c r="M35611" s="359"/>
      <c r="N35611" s="360"/>
      <c r="O35611" s="360"/>
      <c r="P35611" s="361"/>
    </row>
    <row r="35612" spans="1:16">
      <c r="A35612" s="425"/>
      <c r="B35612" s="426"/>
      <c r="C35612" s="427"/>
      <c r="D35612" s="428"/>
      <c r="E35612" s="429"/>
      <c r="F35612" s="425"/>
      <c r="G35612" s="430"/>
      <c r="H35612" s="430"/>
      <c r="I35612" s="430"/>
      <c r="J35612" s="357"/>
      <c r="K35612" s="357"/>
      <c r="L35612" s="358"/>
      <c r="M35612" s="359"/>
      <c r="N35612" s="360"/>
      <c r="O35612" s="360"/>
      <c r="P35612" s="361"/>
    </row>
    <row r="35613" spans="1:16">
      <c r="A35613" s="425"/>
      <c r="B35613" s="426"/>
      <c r="C35613" s="427"/>
      <c r="D35613" s="428"/>
      <c r="E35613" s="429"/>
      <c r="F35613" s="425"/>
      <c r="G35613" s="430"/>
      <c r="H35613" s="430"/>
      <c r="I35613" s="430"/>
      <c r="J35613" s="357"/>
      <c r="K35613" s="357"/>
      <c r="L35613" s="358"/>
      <c r="M35613" s="359"/>
      <c r="N35613" s="360"/>
      <c r="O35613" s="360"/>
      <c r="P35613" s="361"/>
    </row>
    <row r="35614" spans="1:16">
      <c r="A35614" s="425"/>
      <c r="B35614" s="426"/>
      <c r="C35614" s="427"/>
      <c r="D35614" s="428"/>
      <c r="E35614" s="429"/>
      <c r="F35614" s="425"/>
      <c r="G35614" s="430"/>
      <c r="H35614" s="430"/>
      <c r="I35614" s="430"/>
      <c r="J35614" s="357"/>
      <c r="K35614" s="357"/>
      <c r="L35614" s="358"/>
      <c r="M35614" s="359"/>
      <c r="N35614" s="360"/>
      <c r="O35614" s="360"/>
      <c r="P35614" s="361"/>
    </row>
    <row r="35615" spans="1:16">
      <c r="A35615" s="425"/>
      <c r="B35615" s="426"/>
      <c r="C35615" s="427"/>
      <c r="D35615" s="428"/>
      <c r="E35615" s="429"/>
      <c r="F35615" s="425"/>
      <c r="G35615" s="430"/>
      <c r="H35615" s="430"/>
      <c r="I35615" s="430"/>
      <c r="J35615" s="357"/>
      <c r="K35615" s="357"/>
      <c r="L35615" s="358"/>
      <c r="M35615" s="359"/>
      <c r="N35615" s="360"/>
      <c r="O35615" s="360"/>
      <c r="P35615" s="361"/>
    </row>
    <row r="35616" spans="1:16">
      <c r="A35616" s="425"/>
      <c r="B35616" s="426"/>
      <c r="C35616" s="427"/>
      <c r="D35616" s="428"/>
      <c r="E35616" s="429"/>
      <c r="F35616" s="425"/>
      <c r="G35616" s="430"/>
      <c r="H35616" s="430"/>
      <c r="I35616" s="430"/>
      <c r="J35616" s="357"/>
      <c r="K35616" s="357"/>
      <c r="L35616" s="358"/>
      <c r="M35616" s="359"/>
      <c r="N35616" s="360"/>
      <c r="O35616" s="360"/>
      <c r="P35616" s="361"/>
    </row>
    <row r="35617" spans="1:16">
      <c r="A35617" s="425"/>
      <c r="B35617" s="426"/>
      <c r="C35617" s="427"/>
      <c r="D35617" s="428"/>
      <c r="E35617" s="429"/>
      <c r="F35617" s="425"/>
      <c r="G35617" s="430"/>
      <c r="H35617" s="430"/>
      <c r="I35617" s="430"/>
      <c r="J35617" s="357"/>
      <c r="K35617" s="357"/>
      <c r="L35617" s="358"/>
      <c r="M35617" s="359"/>
      <c r="N35617" s="360"/>
      <c r="O35617" s="360"/>
      <c r="P35617" s="361"/>
    </row>
    <row r="35618" spans="1:16">
      <c r="A35618" s="425"/>
      <c r="B35618" s="426"/>
      <c r="C35618" s="427"/>
      <c r="D35618" s="428"/>
      <c r="E35618" s="429"/>
      <c r="F35618" s="425"/>
      <c r="G35618" s="430"/>
      <c r="H35618" s="430"/>
      <c r="I35618" s="430"/>
      <c r="J35618" s="357"/>
      <c r="K35618" s="357"/>
      <c r="L35618" s="358"/>
      <c r="M35618" s="359"/>
      <c r="N35618" s="360"/>
      <c r="O35618" s="360"/>
      <c r="P35618" s="361"/>
    </row>
    <row r="35619" spans="1:16">
      <c r="A35619" s="425"/>
      <c r="B35619" s="426"/>
      <c r="C35619" s="427"/>
      <c r="D35619" s="428"/>
      <c r="E35619" s="429"/>
      <c r="F35619" s="425"/>
      <c r="G35619" s="430"/>
      <c r="H35619" s="430"/>
      <c r="I35619" s="430"/>
      <c r="J35619" s="357"/>
      <c r="K35619" s="357"/>
      <c r="L35619" s="358"/>
      <c r="M35619" s="359"/>
      <c r="N35619" s="360"/>
      <c r="O35619" s="360"/>
      <c r="P35619" s="361"/>
    </row>
    <row r="35620" spans="1:16">
      <c r="A35620" s="425"/>
      <c r="B35620" s="426"/>
      <c r="C35620" s="427"/>
      <c r="D35620" s="428"/>
      <c r="E35620" s="429"/>
      <c r="F35620" s="425"/>
      <c r="G35620" s="430"/>
      <c r="H35620" s="430"/>
      <c r="I35620" s="430"/>
      <c r="J35620" s="357"/>
      <c r="K35620" s="357"/>
      <c r="L35620" s="358"/>
      <c r="M35620" s="359"/>
      <c r="N35620" s="360"/>
      <c r="O35620" s="360"/>
      <c r="P35620" s="361"/>
    </row>
    <row r="35621" spans="1:16">
      <c r="A35621" s="425"/>
      <c r="B35621" s="426"/>
      <c r="C35621" s="427"/>
      <c r="D35621" s="428"/>
      <c r="E35621" s="429"/>
      <c r="F35621" s="425"/>
      <c r="G35621" s="430"/>
      <c r="H35621" s="430"/>
      <c r="I35621" s="430"/>
      <c r="J35621" s="357"/>
      <c r="K35621" s="357"/>
      <c r="L35621" s="358"/>
      <c r="M35621" s="359"/>
      <c r="N35621" s="360"/>
      <c r="O35621" s="360"/>
      <c r="P35621" s="361"/>
    </row>
    <row r="35622" spans="1:16">
      <c r="A35622" s="425"/>
      <c r="B35622" s="426"/>
      <c r="C35622" s="427"/>
      <c r="D35622" s="428"/>
      <c r="E35622" s="429"/>
      <c r="F35622" s="425"/>
      <c r="G35622" s="430"/>
      <c r="H35622" s="430"/>
      <c r="I35622" s="430"/>
      <c r="J35622" s="357"/>
      <c r="K35622" s="357"/>
      <c r="L35622" s="358"/>
      <c r="M35622" s="359"/>
      <c r="N35622" s="360"/>
      <c r="O35622" s="360"/>
      <c r="P35622" s="361"/>
    </row>
    <row r="35623" spans="1:16">
      <c r="A35623" s="425"/>
      <c r="B35623" s="426"/>
      <c r="C35623" s="427"/>
      <c r="D35623" s="428"/>
      <c r="E35623" s="429"/>
      <c r="F35623" s="425"/>
      <c r="G35623" s="430"/>
      <c r="H35623" s="430"/>
      <c r="I35623" s="430"/>
      <c r="J35623" s="357"/>
      <c r="K35623" s="357"/>
      <c r="L35623" s="358"/>
      <c r="M35623" s="359"/>
      <c r="N35623" s="360"/>
      <c r="O35623" s="360"/>
      <c r="P35623" s="361"/>
    </row>
    <row r="35624" spans="1:16">
      <c r="A35624" s="425"/>
      <c r="B35624" s="426"/>
      <c r="C35624" s="427"/>
      <c r="D35624" s="428"/>
      <c r="E35624" s="429"/>
      <c r="F35624" s="425"/>
      <c r="G35624" s="430"/>
      <c r="H35624" s="430"/>
      <c r="I35624" s="430"/>
      <c r="J35624" s="357"/>
      <c r="K35624" s="357"/>
      <c r="L35624" s="358"/>
      <c r="M35624" s="359"/>
      <c r="N35624" s="360"/>
      <c r="O35624" s="360"/>
      <c r="P35624" s="361"/>
    </row>
    <row r="35625" spans="1:16">
      <c r="A35625" s="425"/>
      <c r="B35625" s="426"/>
      <c r="C35625" s="427"/>
      <c r="D35625" s="428"/>
      <c r="E35625" s="429"/>
      <c r="F35625" s="425"/>
      <c r="G35625" s="430"/>
      <c r="H35625" s="430"/>
      <c r="I35625" s="430"/>
      <c r="J35625" s="357"/>
      <c r="K35625" s="357"/>
      <c r="L35625" s="358"/>
      <c r="M35625" s="359"/>
      <c r="N35625" s="360"/>
      <c r="O35625" s="360"/>
      <c r="P35625" s="361"/>
    </row>
    <row r="35626" spans="1:16">
      <c r="A35626" s="425"/>
      <c r="B35626" s="426"/>
      <c r="C35626" s="427"/>
      <c r="D35626" s="428"/>
      <c r="E35626" s="429"/>
      <c r="F35626" s="425"/>
      <c r="G35626" s="430"/>
      <c r="H35626" s="430"/>
      <c r="I35626" s="430"/>
      <c r="J35626" s="357"/>
      <c r="K35626" s="357"/>
      <c r="L35626" s="358"/>
      <c r="M35626" s="359"/>
      <c r="N35626" s="360"/>
      <c r="O35626" s="360"/>
      <c r="P35626" s="361"/>
    </row>
    <row r="35627" spans="1:16">
      <c r="A35627" s="425"/>
      <c r="B35627" s="426"/>
      <c r="C35627" s="427"/>
      <c r="D35627" s="428"/>
      <c r="E35627" s="429"/>
      <c r="F35627" s="425"/>
      <c r="G35627" s="430"/>
      <c r="H35627" s="430"/>
      <c r="I35627" s="430"/>
      <c r="J35627" s="357"/>
      <c r="K35627" s="357"/>
      <c r="L35627" s="358"/>
      <c r="M35627" s="359"/>
      <c r="N35627" s="360"/>
      <c r="O35627" s="360"/>
      <c r="P35627" s="361"/>
    </row>
    <row r="35628" spans="1:16">
      <c r="A35628" s="425"/>
      <c r="B35628" s="426"/>
      <c r="C35628" s="427"/>
      <c r="D35628" s="428"/>
      <c r="E35628" s="429"/>
      <c r="F35628" s="425"/>
      <c r="G35628" s="430"/>
      <c r="H35628" s="430"/>
      <c r="I35628" s="430"/>
      <c r="J35628" s="357"/>
      <c r="K35628" s="357"/>
      <c r="L35628" s="358"/>
      <c r="M35628" s="359"/>
      <c r="N35628" s="360"/>
      <c r="O35628" s="360"/>
      <c r="P35628" s="361"/>
    </row>
    <row r="35629" spans="1:16">
      <c r="A35629" s="425"/>
      <c r="B35629" s="426"/>
      <c r="C35629" s="427"/>
      <c r="D35629" s="428"/>
      <c r="E35629" s="429"/>
      <c r="F35629" s="425"/>
      <c r="G35629" s="430"/>
      <c r="H35629" s="430"/>
      <c r="I35629" s="430"/>
      <c r="J35629" s="357"/>
      <c r="K35629" s="357"/>
      <c r="L35629" s="358"/>
      <c r="M35629" s="359"/>
      <c r="N35629" s="360"/>
      <c r="O35629" s="360"/>
      <c r="P35629" s="361"/>
    </row>
    <row r="35630" spans="1:16">
      <c r="A35630" s="425"/>
      <c r="B35630" s="426"/>
      <c r="C35630" s="427"/>
      <c r="D35630" s="428"/>
      <c r="E35630" s="429"/>
      <c r="F35630" s="425"/>
      <c r="G35630" s="430"/>
      <c r="H35630" s="430"/>
      <c r="I35630" s="430"/>
      <c r="J35630" s="357"/>
      <c r="K35630" s="357"/>
      <c r="L35630" s="358"/>
      <c r="M35630" s="359"/>
      <c r="N35630" s="360"/>
      <c r="O35630" s="360"/>
      <c r="P35630" s="361"/>
    </row>
    <row r="35631" spans="1:16">
      <c r="A35631" s="425"/>
      <c r="B35631" s="426"/>
      <c r="C35631" s="427"/>
      <c r="D35631" s="428"/>
      <c r="E35631" s="429"/>
      <c r="F35631" s="425"/>
      <c r="G35631" s="430"/>
      <c r="H35631" s="430"/>
      <c r="I35631" s="430"/>
      <c r="J35631" s="357"/>
      <c r="K35631" s="357"/>
      <c r="L35631" s="358"/>
      <c r="M35631" s="359"/>
      <c r="N35631" s="360"/>
      <c r="O35631" s="360"/>
      <c r="P35631" s="361"/>
    </row>
    <row r="35632" spans="1:16">
      <c r="A35632" s="425"/>
      <c r="B35632" s="426"/>
      <c r="C35632" s="427"/>
      <c r="D35632" s="428"/>
      <c r="E35632" s="429"/>
      <c r="F35632" s="425"/>
      <c r="G35632" s="430"/>
      <c r="H35632" s="430"/>
      <c r="I35632" s="430"/>
      <c r="J35632" s="357"/>
      <c r="K35632" s="357"/>
      <c r="L35632" s="358"/>
      <c r="M35632" s="359"/>
      <c r="N35632" s="360"/>
      <c r="O35632" s="360"/>
      <c r="P35632" s="361"/>
    </row>
    <row r="35633" spans="1:16">
      <c r="A35633" s="425"/>
      <c r="B35633" s="426"/>
      <c r="C35633" s="427"/>
      <c r="D35633" s="428"/>
      <c r="E35633" s="429"/>
      <c r="F35633" s="425"/>
      <c r="G35633" s="430"/>
      <c r="H35633" s="430"/>
      <c r="I35633" s="430"/>
      <c r="J35633" s="357"/>
      <c r="K35633" s="357"/>
      <c r="L35633" s="358"/>
      <c r="M35633" s="359"/>
      <c r="N35633" s="360"/>
      <c r="O35633" s="360"/>
      <c r="P35633" s="361"/>
    </row>
    <row r="35634" spans="1:16">
      <c r="A35634" s="425"/>
      <c r="B35634" s="426"/>
      <c r="C35634" s="427"/>
      <c r="D35634" s="428"/>
      <c r="E35634" s="429"/>
      <c r="F35634" s="425"/>
      <c r="G35634" s="430"/>
      <c r="H35634" s="430"/>
      <c r="I35634" s="430"/>
      <c r="J35634" s="357"/>
      <c r="K35634" s="357"/>
      <c r="L35634" s="358"/>
      <c r="M35634" s="359"/>
      <c r="N35634" s="360"/>
      <c r="O35634" s="360"/>
      <c r="P35634" s="361"/>
    </row>
    <row r="35635" spans="1:16">
      <c r="A35635" s="425"/>
      <c r="B35635" s="426"/>
      <c r="C35635" s="427"/>
      <c r="D35635" s="428"/>
      <c r="E35635" s="429"/>
      <c r="F35635" s="425"/>
      <c r="G35635" s="430"/>
      <c r="H35635" s="430"/>
      <c r="I35635" s="430"/>
      <c r="J35635" s="357"/>
      <c r="K35635" s="357"/>
      <c r="L35635" s="358"/>
      <c r="M35635" s="359"/>
      <c r="N35635" s="360"/>
      <c r="O35635" s="360"/>
      <c r="P35635" s="361"/>
    </row>
    <row r="35636" spans="1:16">
      <c r="A35636" s="425"/>
      <c r="B35636" s="426"/>
      <c r="C35636" s="427"/>
      <c r="D35636" s="428"/>
      <c r="E35636" s="429"/>
      <c r="F35636" s="425"/>
      <c r="G35636" s="430"/>
      <c r="H35636" s="430"/>
      <c r="I35636" s="430"/>
      <c r="J35636" s="357"/>
      <c r="K35636" s="357"/>
      <c r="L35636" s="358"/>
      <c r="M35636" s="359"/>
      <c r="N35636" s="360"/>
      <c r="O35636" s="360"/>
      <c r="P35636" s="361"/>
    </row>
    <row r="35637" spans="1:16">
      <c r="A35637" s="425"/>
      <c r="B35637" s="426"/>
      <c r="C35637" s="427"/>
      <c r="D35637" s="428"/>
      <c r="E35637" s="429"/>
      <c r="F35637" s="425"/>
      <c r="G35637" s="430"/>
      <c r="H35637" s="430"/>
      <c r="I35637" s="430"/>
      <c r="J35637" s="357"/>
      <c r="K35637" s="357"/>
      <c r="L35637" s="358"/>
      <c r="M35637" s="359"/>
      <c r="N35637" s="360"/>
      <c r="O35637" s="360"/>
      <c r="P35637" s="361"/>
    </row>
    <row r="35638" spans="1:16">
      <c r="A35638" s="425"/>
      <c r="B35638" s="426"/>
      <c r="C35638" s="427"/>
      <c r="D35638" s="428"/>
      <c r="E35638" s="429"/>
      <c r="F35638" s="425"/>
      <c r="G35638" s="430"/>
      <c r="H35638" s="430"/>
      <c r="I35638" s="430"/>
      <c r="J35638" s="357"/>
      <c r="K35638" s="357"/>
      <c r="L35638" s="358"/>
      <c r="M35638" s="359"/>
      <c r="N35638" s="360"/>
      <c r="O35638" s="360"/>
      <c r="P35638" s="361"/>
    </row>
    <row r="35639" spans="1:16">
      <c r="A35639" s="425"/>
      <c r="B35639" s="426"/>
      <c r="C35639" s="427"/>
      <c r="D35639" s="428"/>
      <c r="E35639" s="429"/>
      <c r="F35639" s="425"/>
      <c r="G35639" s="430"/>
      <c r="H35639" s="430"/>
      <c r="I35639" s="430"/>
      <c r="J35639" s="357"/>
      <c r="K35639" s="357"/>
      <c r="L35639" s="358"/>
      <c r="M35639" s="359"/>
      <c r="N35639" s="360"/>
      <c r="O35639" s="360"/>
      <c r="P35639" s="361"/>
    </row>
    <row r="35640" spans="1:16">
      <c r="A35640" s="425"/>
      <c r="B35640" s="426"/>
      <c r="C35640" s="427"/>
      <c r="D35640" s="428"/>
      <c r="E35640" s="429"/>
      <c r="F35640" s="425"/>
      <c r="G35640" s="430"/>
      <c r="H35640" s="430"/>
      <c r="I35640" s="430"/>
      <c r="J35640" s="357"/>
      <c r="K35640" s="357"/>
      <c r="L35640" s="358"/>
      <c r="M35640" s="359"/>
      <c r="N35640" s="360"/>
      <c r="O35640" s="360"/>
      <c r="P35640" s="361"/>
    </row>
    <row r="35641" spans="1:16">
      <c r="A35641" s="425"/>
      <c r="B35641" s="426"/>
      <c r="C35641" s="427"/>
      <c r="D35641" s="428"/>
      <c r="E35641" s="429"/>
      <c r="F35641" s="425"/>
      <c r="G35641" s="430"/>
      <c r="H35641" s="430"/>
      <c r="I35641" s="430"/>
      <c r="J35641" s="357"/>
      <c r="K35641" s="357"/>
      <c r="L35641" s="358"/>
      <c r="M35641" s="359"/>
      <c r="N35641" s="360"/>
      <c r="O35641" s="360"/>
      <c r="P35641" s="361"/>
    </row>
    <row r="35642" spans="1:16">
      <c r="A35642" s="425"/>
      <c r="B35642" s="426"/>
      <c r="C35642" s="427"/>
      <c r="D35642" s="428"/>
      <c r="E35642" s="429"/>
      <c r="F35642" s="425"/>
      <c r="G35642" s="430"/>
      <c r="H35642" s="430"/>
      <c r="I35642" s="430"/>
      <c r="J35642" s="357"/>
      <c r="K35642" s="357"/>
      <c r="L35642" s="358"/>
      <c r="M35642" s="359"/>
      <c r="N35642" s="360"/>
      <c r="O35642" s="360"/>
      <c r="P35642" s="361"/>
    </row>
    <row r="35643" spans="1:16">
      <c r="A35643" s="425"/>
      <c r="B35643" s="426"/>
      <c r="C35643" s="427"/>
      <c r="D35643" s="428"/>
      <c r="E35643" s="429"/>
      <c r="F35643" s="425"/>
      <c r="G35643" s="430"/>
      <c r="H35643" s="430"/>
      <c r="I35643" s="430"/>
      <c r="J35643" s="357"/>
      <c r="K35643" s="357"/>
      <c r="L35643" s="358"/>
      <c r="M35643" s="359"/>
      <c r="N35643" s="360"/>
      <c r="O35643" s="360"/>
      <c r="P35643" s="361"/>
    </row>
    <row r="35644" spans="1:16">
      <c r="A35644" s="425"/>
      <c r="B35644" s="426"/>
      <c r="C35644" s="427"/>
      <c r="D35644" s="428"/>
      <c r="E35644" s="429"/>
      <c r="F35644" s="425"/>
      <c r="G35644" s="430"/>
      <c r="H35644" s="430"/>
      <c r="I35644" s="430"/>
      <c r="J35644" s="357"/>
      <c r="K35644" s="357"/>
      <c r="L35644" s="358"/>
      <c r="M35644" s="359"/>
      <c r="N35644" s="360"/>
      <c r="O35644" s="360"/>
      <c r="P35644" s="361"/>
    </row>
    <row r="35645" spans="1:16">
      <c r="A35645" s="425"/>
      <c r="B35645" s="426"/>
      <c r="C35645" s="427"/>
      <c r="D35645" s="428"/>
      <c r="E35645" s="429"/>
      <c r="F35645" s="425"/>
      <c r="G35645" s="430"/>
      <c r="H35645" s="430"/>
      <c r="I35645" s="430"/>
      <c r="J35645" s="357"/>
      <c r="K35645" s="357"/>
      <c r="L35645" s="358"/>
      <c r="M35645" s="359"/>
      <c r="N35645" s="360"/>
      <c r="O35645" s="360"/>
      <c r="P35645" s="361"/>
    </row>
    <row r="35646" spans="1:16">
      <c r="A35646" s="425"/>
      <c r="B35646" s="426"/>
      <c r="C35646" s="427"/>
      <c r="D35646" s="428"/>
      <c r="E35646" s="429"/>
      <c r="F35646" s="425"/>
      <c r="G35646" s="430"/>
      <c r="H35646" s="430"/>
      <c r="I35646" s="430"/>
      <c r="J35646" s="357"/>
      <c r="K35646" s="357"/>
      <c r="L35646" s="358"/>
      <c r="M35646" s="359"/>
      <c r="N35646" s="360"/>
      <c r="O35646" s="360"/>
      <c r="P35646" s="361"/>
    </row>
    <row r="35647" spans="1:16">
      <c r="A35647" s="425"/>
      <c r="B35647" s="426"/>
      <c r="C35647" s="427"/>
      <c r="D35647" s="428"/>
      <c r="E35647" s="429"/>
      <c r="F35647" s="425"/>
      <c r="G35647" s="430"/>
      <c r="H35647" s="430"/>
      <c r="I35647" s="430"/>
      <c r="J35647" s="357"/>
      <c r="K35647" s="357"/>
      <c r="L35647" s="358"/>
      <c r="M35647" s="359"/>
      <c r="N35647" s="360"/>
      <c r="O35647" s="360"/>
      <c r="P35647" s="361"/>
    </row>
    <row r="35648" spans="1:16">
      <c r="A35648" s="425"/>
      <c r="B35648" s="426"/>
      <c r="C35648" s="427"/>
      <c r="D35648" s="428"/>
      <c r="E35648" s="429"/>
      <c r="F35648" s="425"/>
      <c r="G35648" s="430"/>
      <c r="H35648" s="430"/>
      <c r="I35648" s="430"/>
      <c r="J35648" s="357"/>
      <c r="K35648" s="357"/>
      <c r="L35648" s="358"/>
      <c r="M35648" s="359"/>
      <c r="N35648" s="360"/>
      <c r="O35648" s="360"/>
      <c r="P35648" s="361"/>
    </row>
    <row r="35649" spans="1:16">
      <c r="A35649" s="425"/>
      <c r="B35649" s="426"/>
      <c r="C35649" s="427"/>
      <c r="D35649" s="428"/>
      <c r="E35649" s="429"/>
      <c r="F35649" s="425"/>
      <c r="G35649" s="430"/>
      <c r="H35649" s="430"/>
      <c r="I35649" s="430"/>
      <c r="J35649" s="357"/>
      <c r="K35649" s="357"/>
      <c r="L35649" s="358"/>
      <c r="M35649" s="359"/>
      <c r="N35649" s="360"/>
      <c r="O35649" s="360"/>
      <c r="P35649" s="361"/>
    </row>
    <row r="35650" spans="1:16">
      <c r="A35650" s="425"/>
      <c r="B35650" s="426"/>
      <c r="C35650" s="427"/>
      <c r="D35650" s="428"/>
      <c r="E35650" s="429"/>
      <c r="F35650" s="425"/>
      <c r="G35650" s="430"/>
      <c r="H35650" s="430"/>
      <c r="I35650" s="430"/>
      <c r="J35650" s="357"/>
      <c r="K35650" s="357"/>
      <c r="L35650" s="358"/>
      <c r="M35650" s="359"/>
      <c r="N35650" s="360"/>
      <c r="O35650" s="360"/>
      <c r="P35650" s="361"/>
    </row>
    <row r="35651" spans="1:16">
      <c r="A35651" s="425"/>
      <c r="B35651" s="426"/>
      <c r="C35651" s="427"/>
      <c r="D35651" s="428"/>
      <c r="E35651" s="429"/>
      <c r="F35651" s="425"/>
      <c r="G35651" s="430"/>
      <c r="H35651" s="430"/>
      <c r="I35651" s="430"/>
      <c r="J35651" s="357"/>
      <c r="K35651" s="357"/>
      <c r="L35651" s="358"/>
      <c r="M35651" s="359"/>
      <c r="N35651" s="360"/>
      <c r="O35651" s="360"/>
      <c r="P35651" s="361"/>
    </row>
    <row r="35652" spans="1:16">
      <c r="A35652" s="425"/>
      <c r="B35652" s="426"/>
      <c r="C35652" s="427"/>
      <c r="D35652" s="428"/>
      <c r="E35652" s="429"/>
      <c r="F35652" s="425"/>
      <c r="G35652" s="430"/>
      <c r="H35652" s="430"/>
      <c r="I35652" s="430"/>
      <c r="J35652" s="357"/>
      <c r="K35652" s="357"/>
      <c r="L35652" s="358"/>
      <c r="M35652" s="359"/>
      <c r="N35652" s="360"/>
      <c r="O35652" s="360"/>
      <c r="P35652" s="361"/>
    </row>
    <row r="35653" spans="1:16">
      <c r="A35653" s="425"/>
      <c r="B35653" s="426"/>
      <c r="C35653" s="427"/>
      <c r="D35653" s="428"/>
      <c r="E35653" s="429"/>
      <c r="F35653" s="425"/>
      <c r="G35653" s="430"/>
      <c r="H35653" s="430"/>
      <c r="I35653" s="430"/>
      <c r="J35653" s="357"/>
      <c r="K35653" s="357"/>
      <c r="L35653" s="358"/>
      <c r="M35653" s="359"/>
      <c r="N35653" s="360"/>
      <c r="O35653" s="360"/>
      <c r="P35653" s="361"/>
    </row>
    <row r="35654" spans="1:16">
      <c r="A35654" s="425"/>
      <c r="B35654" s="426"/>
      <c r="C35654" s="427"/>
      <c r="D35654" s="428"/>
      <c r="E35654" s="429"/>
      <c r="F35654" s="425"/>
      <c r="G35654" s="430"/>
      <c r="H35654" s="430"/>
      <c r="I35654" s="430"/>
      <c r="J35654" s="357"/>
      <c r="K35654" s="357"/>
      <c r="L35654" s="358"/>
      <c r="M35654" s="359"/>
      <c r="N35654" s="360"/>
      <c r="O35654" s="360"/>
      <c r="P35654" s="361"/>
    </row>
    <row r="35655" spans="1:16">
      <c r="A35655" s="425"/>
      <c r="B35655" s="426"/>
      <c r="C35655" s="427"/>
      <c r="D35655" s="428"/>
      <c r="E35655" s="429"/>
      <c r="F35655" s="425"/>
      <c r="G35655" s="430"/>
      <c r="H35655" s="430"/>
      <c r="I35655" s="430"/>
      <c r="J35655" s="357"/>
      <c r="K35655" s="357"/>
      <c r="L35655" s="358"/>
      <c r="M35655" s="359"/>
      <c r="N35655" s="360"/>
      <c r="O35655" s="360"/>
      <c r="P35655" s="361"/>
    </row>
    <row r="35656" spans="1:16">
      <c r="A35656" s="425"/>
      <c r="B35656" s="426"/>
      <c r="C35656" s="427"/>
      <c r="D35656" s="428"/>
      <c r="E35656" s="429"/>
      <c r="F35656" s="425"/>
      <c r="G35656" s="430"/>
      <c r="H35656" s="430"/>
      <c r="I35656" s="430"/>
      <c r="J35656" s="357"/>
      <c r="K35656" s="357"/>
      <c r="L35656" s="358"/>
      <c r="M35656" s="359"/>
      <c r="N35656" s="360"/>
      <c r="O35656" s="360"/>
      <c r="P35656" s="361"/>
    </row>
    <row r="35657" spans="1:16">
      <c r="A35657" s="425"/>
      <c r="B35657" s="426"/>
      <c r="C35657" s="427"/>
      <c r="D35657" s="428"/>
      <c r="E35657" s="429"/>
      <c r="F35657" s="425"/>
      <c r="G35657" s="430"/>
      <c r="H35657" s="430"/>
      <c r="I35657" s="430"/>
      <c r="J35657" s="357"/>
      <c r="K35657" s="357"/>
      <c r="L35657" s="358"/>
      <c r="M35657" s="359"/>
      <c r="N35657" s="360"/>
      <c r="O35657" s="360"/>
      <c r="P35657" s="361"/>
    </row>
    <row r="35658" spans="1:16">
      <c r="A35658" s="425"/>
      <c r="B35658" s="426"/>
      <c r="C35658" s="427"/>
      <c r="D35658" s="428"/>
      <c r="E35658" s="429"/>
      <c r="F35658" s="425"/>
      <c r="G35658" s="430"/>
      <c r="H35658" s="430"/>
      <c r="I35658" s="430"/>
      <c r="J35658" s="357"/>
      <c r="K35658" s="357"/>
      <c r="L35658" s="358"/>
      <c r="M35658" s="359"/>
      <c r="N35658" s="360"/>
      <c r="O35658" s="360"/>
      <c r="P35658" s="361"/>
    </row>
    <row r="35659" spans="1:16">
      <c r="A35659" s="425"/>
      <c r="B35659" s="426"/>
      <c r="C35659" s="427"/>
      <c r="D35659" s="428"/>
      <c r="E35659" s="429"/>
      <c r="F35659" s="425"/>
      <c r="G35659" s="430"/>
      <c r="H35659" s="430"/>
      <c r="I35659" s="430"/>
      <c r="J35659" s="357"/>
      <c r="K35659" s="357"/>
      <c r="L35659" s="358"/>
      <c r="M35659" s="359"/>
      <c r="N35659" s="360"/>
      <c r="O35659" s="360"/>
      <c r="P35659" s="361"/>
    </row>
    <row r="35660" spans="1:16">
      <c r="A35660" s="425"/>
      <c r="B35660" s="426"/>
      <c r="C35660" s="427"/>
      <c r="D35660" s="428"/>
      <c r="E35660" s="429"/>
      <c r="F35660" s="425"/>
      <c r="G35660" s="430"/>
      <c r="H35660" s="430"/>
      <c r="I35660" s="430"/>
      <c r="J35660" s="357"/>
      <c r="K35660" s="357"/>
      <c r="L35660" s="358"/>
      <c r="M35660" s="359"/>
      <c r="N35660" s="360"/>
      <c r="O35660" s="360"/>
      <c r="P35660" s="361"/>
    </row>
    <row r="35661" spans="1:16">
      <c r="A35661" s="425"/>
      <c r="B35661" s="426"/>
      <c r="C35661" s="427"/>
      <c r="D35661" s="428"/>
      <c r="E35661" s="429"/>
      <c r="F35661" s="425"/>
      <c r="G35661" s="430"/>
      <c r="H35661" s="430"/>
      <c r="I35661" s="430"/>
      <c r="J35661" s="357"/>
      <c r="K35661" s="357"/>
      <c r="L35661" s="358"/>
      <c r="M35661" s="359"/>
      <c r="N35661" s="360"/>
      <c r="O35661" s="360"/>
      <c r="P35661" s="361"/>
    </row>
    <row r="35662" spans="1:16">
      <c r="A35662" s="425"/>
      <c r="B35662" s="426"/>
      <c r="C35662" s="427"/>
      <c r="D35662" s="428"/>
      <c r="E35662" s="429"/>
      <c r="F35662" s="425"/>
      <c r="G35662" s="430"/>
      <c r="H35662" s="430"/>
      <c r="I35662" s="430"/>
      <c r="J35662" s="357"/>
      <c r="K35662" s="357"/>
      <c r="L35662" s="358"/>
      <c r="M35662" s="359"/>
      <c r="N35662" s="360"/>
      <c r="O35662" s="360"/>
      <c r="P35662" s="361"/>
    </row>
    <row r="35663" spans="1:16">
      <c r="A35663" s="425"/>
      <c r="B35663" s="426"/>
      <c r="C35663" s="427"/>
      <c r="D35663" s="428"/>
      <c r="E35663" s="429"/>
      <c r="F35663" s="425"/>
      <c r="G35663" s="430"/>
      <c r="H35663" s="430"/>
      <c r="I35663" s="430"/>
      <c r="J35663" s="357"/>
      <c r="K35663" s="357"/>
      <c r="L35663" s="358"/>
      <c r="M35663" s="359"/>
      <c r="N35663" s="360"/>
      <c r="O35663" s="360"/>
      <c r="P35663" s="361"/>
    </row>
    <row r="35664" spans="1:16">
      <c r="A35664" s="425"/>
      <c r="B35664" s="426"/>
      <c r="C35664" s="427"/>
      <c r="D35664" s="428"/>
      <c r="E35664" s="429"/>
      <c r="F35664" s="425"/>
      <c r="G35664" s="430"/>
      <c r="H35664" s="430"/>
      <c r="I35664" s="430"/>
      <c r="J35664" s="357"/>
      <c r="K35664" s="357"/>
      <c r="L35664" s="358"/>
      <c r="M35664" s="359"/>
      <c r="N35664" s="360"/>
      <c r="O35664" s="360"/>
      <c r="P35664" s="361"/>
    </row>
    <row r="35665" spans="1:16">
      <c r="A35665" s="425"/>
      <c r="B35665" s="426"/>
      <c r="C35665" s="427"/>
      <c r="D35665" s="428"/>
      <c r="E35665" s="429"/>
      <c r="F35665" s="425"/>
      <c r="G35665" s="430"/>
      <c r="H35665" s="430"/>
      <c r="I35665" s="430"/>
      <c r="J35665" s="357"/>
      <c r="K35665" s="357"/>
      <c r="L35665" s="358"/>
      <c r="M35665" s="359"/>
      <c r="N35665" s="360"/>
      <c r="O35665" s="360"/>
      <c r="P35665" s="361"/>
    </row>
    <row r="35666" spans="1:16">
      <c r="A35666" s="425"/>
      <c r="B35666" s="426"/>
      <c r="C35666" s="427"/>
      <c r="D35666" s="428"/>
      <c r="E35666" s="429"/>
      <c r="F35666" s="425"/>
      <c r="G35666" s="430"/>
      <c r="H35666" s="430"/>
      <c r="I35666" s="430"/>
      <c r="J35666" s="357"/>
      <c r="K35666" s="357"/>
      <c r="L35666" s="358"/>
      <c r="M35666" s="359"/>
      <c r="N35666" s="360"/>
      <c r="O35666" s="360"/>
      <c r="P35666" s="361"/>
    </row>
    <row r="35667" spans="1:16">
      <c r="A35667" s="425"/>
      <c r="B35667" s="426"/>
      <c r="C35667" s="427"/>
      <c r="D35667" s="428"/>
      <c r="E35667" s="429"/>
      <c r="F35667" s="425"/>
      <c r="G35667" s="430"/>
      <c r="H35667" s="430"/>
      <c r="I35667" s="430"/>
      <c r="J35667" s="357"/>
      <c r="K35667" s="357"/>
      <c r="L35667" s="358"/>
      <c r="M35667" s="359"/>
      <c r="N35667" s="360"/>
      <c r="O35667" s="360"/>
      <c r="P35667" s="361"/>
    </row>
    <row r="35668" spans="1:16">
      <c r="A35668" s="425"/>
      <c r="B35668" s="426"/>
      <c r="C35668" s="427"/>
      <c r="D35668" s="428"/>
      <c r="E35668" s="429"/>
      <c r="F35668" s="425"/>
      <c r="G35668" s="430"/>
      <c r="H35668" s="430"/>
      <c r="I35668" s="430"/>
      <c r="J35668" s="357"/>
      <c r="K35668" s="357"/>
      <c r="L35668" s="358"/>
      <c r="M35668" s="359"/>
      <c r="N35668" s="360"/>
      <c r="O35668" s="360"/>
      <c r="P35668" s="361"/>
    </row>
    <row r="35669" spans="1:16">
      <c r="A35669" s="425"/>
      <c r="B35669" s="426"/>
      <c r="C35669" s="427"/>
      <c r="D35669" s="428"/>
      <c r="E35669" s="429"/>
      <c r="F35669" s="425"/>
      <c r="G35669" s="430"/>
      <c r="H35669" s="430"/>
      <c r="I35669" s="430"/>
      <c r="J35669" s="357"/>
      <c r="K35669" s="357"/>
      <c r="L35669" s="358"/>
      <c r="M35669" s="359"/>
      <c r="N35669" s="360"/>
      <c r="O35669" s="360"/>
      <c r="P35669" s="361"/>
    </row>
    <row r="35670" spans="1:16">
      <c r="A35670" s="425"/>
      <c r="B35670" s="426"/>
      <c r="C35670" s="427"/>
      <c r="D35670" s="428"/>
      <c r="E35670" s="429"/>
      <c r="F35670" s="425"/>
      <c r="G35670" s="430"/>
      <c r="H35670" s="430"/>
      <c r="I35670" s="430"/>
      <c r="J35670" s="357"/>
      <c r="K35670" s="357"/>
      <c r="L35670" s="358"/>
      <c r="M35670" s="359"/>
      <c r="N35670" s="360"/>
      <c r="O35670" s="360"/>
      <c r="P35670" s="361"/>
    </row>
    <row r="35671" spans="1:16">
      <c r="A35671" s="425"/>
      <c r="B35671" s="426"/>
      <c r="C35671" s="427"/>
      <c r="D35671" s="428"/>
      <c r="E35671" s="429"/>
      <c r="F35671" s="425"/>
      <c r="G35671" s="430"/>
      <c r="H35671" s="430"/>
      <c r="I35671" s="430"/>
      <c r="J35671" s="357"/>
      <c r="K35671" s="357"/>
      <c r="L35671" s="358"/>
      <c r="M35671" s="359"/>
      <c r="N35671" s="360"/>
      <c r="O35671" s="360"/>
      <c r="P35671" s="361"/>
    </row>
    <row r="35672" spans="1:16">
      <c r="A35672" s="425"/>
      <c r="B35672" s="426"/>
      <c r="C35672" s="427"/>
      <c r="D35672" s="428"/>
      <c r="E35672" s="429"/>
      <c r="F35672" s="425"/>
      <c r="G35672" s="430"/>
      <c r="H35672" s="430"/>
      <c r="I35672" s="430"/>
      <c r="J35672" s="357"/>
      <c r="K35672" s="357"/>
      <c r="L35672" s="358"/>
      <c r="M35672" s="359"/>
      <c r="N35672" s="360"/>
      <c r="O35672" s="360"/>
      <c r="P35672" s="361"/>
    </row>
    <row r="35673" spans="1:16">
      <c r="A35673" s="425"/>
      <c r="B35673" s="426"/>
      <c r="C35673" s="427"/>
      <c r="D35673" s="428"/>
      <c r="E35673" s="429"/>
      <c r="F35673" s="425"/>
      <c r="G35673" s="430"/>
      <c r="H35673" s="430"/>
      <c r="I35673" s="430"/>
      <c r="J35673" s="357"/>
      <c r="K35673" s="357"/>
      <c r="L35673" s="358"/>
      <c r="M35673" s="359"/>
      <c r="N35673" s="360"/>
      <c r="O35673" s="360"/>
      <c r="P35673" s="361"/>
    </row>
    <row r="35674" spans="1:16">
      <c r="A35674" s="425"/>
      <c r="B35674" s="426"/>
      <c r="C35674" s="427"/>
      <c r="D35674" s="428"/>
      <c r="E35674" s="429"/>
      <c r="F35674" s="425"/>
      <c r="G35674" s="430"/>
      <c r="H35674" s="430"/>
      <c r="I35674" s="430"/>
      <c r="J35674" s="357"/>
      <c r="K35674" s="357"/>
      <c r="L35674" s="358"/>
      <c r="M35674" s="359"/>
      <c r="N35674" s="360"/>
      <c r="O35674" s="360"/>
      <c r="P35674" s="361"/>
    </row>
    <row r="35675" spans="1:16">
      <c r="A35675" s="425"/>
      <c r="B35675" s="426"/>
      <c r="C35675" s="427"/>
      <c r="D35675" s="428"/>
      <c r="E35675" s="429"/>
      <c r="F35675" s="425"/>
      <c r="G35675" s="430"/>
      <c r="H35675" s="430"/>
      <c r="I35675" s="430"/>
      <c r="J35675" s="357"/>
      <c r="K35675" s="357"/>
      <c r="L35675" s="358"/>
      <c r="M35675" s="359"/>
      <c r="N35675" s="360"/>
      <c r="O35675" s="360"/>
      <c r="P35675" s="361"/>
    </row>
    <row r="35676" spans="1:16">
      <c r="A35676" s="425"/>
      <c r="B35676" s="426"/>
      <c r="C35676" s="427"/>
      <c r="D35676" s="428"/>
      <c r="E35676" s="429"/>
      <c r="F35676" s="425"/>
      <c r="G35676" s="430"/>
      <c r="H35676" s="430"/>
      <c r="I35676" s="430"/>
      <c r="J35676" s="357"/>
      <c r="K35676" s="357"/>
      <c r="L35676" s="358"/>
      <c r="M35676" s="359"/>
      <c r="N35676" s="360"/>
      <c r="O35676" s="360"/>
      <c r="P35676" s="361"/>
    </row>
    <row r="35677" spans="1:16">
      <c r="A35677" s="425"/>
      <c r="B35677" s="426"/>
      <c r="C35677" s="427"/>
      <c r="D35677" s="428"/>
      <c r="E35677" s="429"/>
      <c r="F35677" s="425"/>
      <c r="G35677" s="430"/>
      <c r="H35677" s="430"/>
      <c r="I35677" s="430"/>
      <c r="J35677" s="357"/>
      <c r="K35677" s="357"/>
      <c r="L35677" s="358"/>
      <c r="M35677" s="359"/>
      <c r="N35677" s="360"/>
      <c r="O35677" s="360"/>
      <c r="P35677" s="361"/>
    </row>
    <row r="35678" spans="1:16">
      <c r="A35678" s="425"/>
      <c r="B35678" s="426"/>
      <c r="C35678" s="427"/>
      <c r="D35678" s="428"/>
      <c r="E35678" s="429"/>
      <c r="F35678" s="425"/>
      <c r="G35678" s="430"/>
      <c r="H35678" s="430"/>
      <c r="I35678" s="430"/>
      <c r="J35678" s="357"/>
      <c r="K35678" s="357"/>
      <c r="L35678" s="358"/>
      <c r="M35678" s="359"/>
      <c r="N35678" s="360"/>
      <c r="O35678" s="360"/>
      <c r="P35678" s="361"/>
    </row>
    <row r="35679" spans="1:16">
      <c r="A35679" s="425"/>
      <c r="B35679" s="426"/>
      <c r="C35679" s="427"/>
      <c r="D35679" s="428"/>
      <c r="E35679" s="429"/>
      <c r="F35679" s="425"/>
      <c r="G35679" s="430"/>
      <c r="H35679" s="430"/>
      <c r="I35679" s="430"/>
      <c r="J35679" s="357"/>
      <c r="K35679" s="357"/>
      <c r="L35679" s="358"/>
      <c r="M35679" s="359"/>
      <c r="N35679" s="360"/>
      <c r="O35679" s="360"/>
      <c r="P35679" s="361"/>
    </row>
    <row r="35680" spans="1:16">
      <c r="A35680" s="425"/>
      <c r="B35680" s="426"/>
      <c r="C35680" s="427"/>
      <c r="D35680" s="428"/>
      <c r="E35680" s="429"/>
      <c r="F35680" s="425"/>
      <c r="G35680" s="430"/>
      <c r="H35680" s="430"/>
      <c r="I35680" s="430"/>
      <c r="J35680" s="357"/>
      <c r="K35680" s="357"/>
      <c r="L35680" s="358"/>
      <c r="M35680" s="359"/>
      <c r="N35680" s="360"/>
      <c r="O35680" s="360"/>
      <c r="P35680" s="361"/>
    </row>
    <row r="35681" spans="1:16">
      <c r="A35681" s="425"/>
      <c r="B35681" s="426"/>
      <c r="C35681" s="427"/>
      <c r="D35681" s="428"/>
      <c r="E35681" s="429"/>
      <c r="F35681" s="425"/>
      <c r="G35681" s="430"/>
      <c r="H35681" s="430"/>
      <c r="I35681" s="430"/>
      <c r="J35681" s="357"/>
      <c r="K35681" s="357"/>
      <c r="L35681" s="358"/>
      <c r="M35681" s="359"/>
      <c r="N35681" s="360"/>
      <c r="O35681" s="360"/>
      <c r="P35681" s="361"/>
    </row>
    <row r="35682" spans="1:16">
      <c r="A35682" s="425"/>
      <c r="B35682" s="426"/>
      <c r="C35682" s="427"/>
      <c r="D35682" s="428"/>
      <c r="E35682" s="429"/>
      <c r="F35682" s="425"/>
      <c r="G35682" s="430"/>
      <c r="H35682" s="430"/>
      <c r="I35682" s="430"/>
      <c r="J35682" s="357"/>
      <c r="K35682" s="357"/>
      <c r="L35682" s="358"/>
      <c r="M35682" s="359"/>
      <c r="N35682" s="360"/>
      <c r="O35682" s="360"/>
      <c r="P35682" s="361"/>
    </row>
    <row r="35683" spans="1:16">
      <c r="A35683" s="425"/>
      <c r="B35683" s="426"/>
      <c r="C35683" s="427"/>
      <c r="D35683" s="428"/>
      <c r="E35683" s="429"/>
      <c r="F35683" s="425"/>
      <c r="G35683" s="430"/>
      <c r="H35683" s="430"/>
      <c r="I35683" s="430"/>
      <c r="J35683" s="357"/>
      <c r="K35683" s="357"/>
      <c r="L35683" s="358"/>
      <c r="M35683" s="359"/>
      <c r="N35683" s="360"/>
      <c r="O35683" s="360"/>
      <c r="P35683" s="361"/>
    </row>
    <row r="35684" spans="1:16">
      <c r="A35684" s="425"/>
      <c r="B35684" s="426"/>
      <c r="C35684" s="427"/>
      <c r="D35684" s="428"/>
      <c r="E35684" s="429"/>
      <c r="F35684" s="425"/>
      <c r="G35684" s="430"/>
      <c r="H35684" s="430"/>
      <c r="I35684" s="430"/>
      <c r="J35684" s="357"/>
      <c r="K35684" s="357"/>
      <c r="L35684" s="358"/>
      <c r="M35684" s="359"/>
      <c r="N35684" s="360"/>
      <c r="O35684" s="360"/>
      <c r="P35684" s="361"/>
    </row>
    <row r="35685" spans="1:16">
      <c r="A35685" s="425"/>
      <c r="B35685" s="426"/>
      <c r="C35685" s="427"/>
      <c r="D35685" s="428"/>
      <c r="E35685" s="429"/>
      <c r="F35685" s="425"/>
      <c r="G35685" s="430"/>
      <c r="H35685" s="430"/>
      <c r="I35685" s="430"/>
      <c r="J35685" s="357"/>
      <c r="K35685" s="357"/>
      <c r="L35685" s="358"/>
      <c r="M35685" s="359"/>
      <c r="N35685" s="360"/>
      <c r="O35685" s="360"/>
      <c r="P35685" s="361"/>
    </row>
    <row r="35686" spans="1:16">
      <c r="A35686" s="425"/>
      <c r="B35686" s="426"/>
      <c r="C35686" s="427"/>
      <c r="D35686" s="428"/>
      <c r="E35686" s="429"/>
      <c r="F35686" s="425"/>
      <c r="G35686" s="430"/>
      <c r="H35686" s="430"/>
      <c r="I35686" s="430"/>
      <c r="J35686" s="357"/>
      <c r="K35686" s="357"/>
      <c r="L35686" s="358"/>
      <c r="M35686" s="359"/>
      <c r="N35686" s="360"/>
      <c r="O35686" s="360"/>
      <c r="P35686" s="361"/>
    </row>
    <row r="35687" spans="1:16">
      <c r="A35687" s="425"/>
      <c r="B35687" s="426"/>
      <c r="C35687" s="427"/>
      <c r="D35687" s="428"/>
      <c r="E35687" s="429"/>
      <c r="F35687" s="425"/>
      <c r="G35687" s="430"/>
      <c r="H35687" s="430"/>
      <c r="I35687" s="430"/>
      <c r="J35687" s="357"/>
      <c r="K35687" s="357"/>
      <c r="L35687" s="358"/>
      <c r="M35687" s="359"/>
      <c r="N35687" s="360"/>
      <c r="O35687" s="360"/>
      <c r="P35687" s="361"/>
    </row>
    <row r="35688" spans="1:16">
      <c r="A35688" s="425"/>
      <c r="B35688" s="426"/>
      <c r="C35688" s="427"/>
      <c r="D35688" s="428"/>
      <c r="E35688" s="429"/>
      <c r="F35688" s="425"/>
      <c r="G35688" s="430"/>
      <c r="H35688" s="430"/>
      <c r="I35688" s="430"/>
      <c r="J35688" s="357"/>
      <c r="K35688" s="357"/>
      <c r="L35688" s="358"/>
      <c r="M35688" s="359"/>
      <c r="N35688" s="360"/>
      <c r="O35688" s="360"/>
      <c r="P35688" s="361"/>
    </row>
    <row r="35689" spans="1:16">
      <c r="A35689" s="425"/>
      <c r="B35689" s="426"/>
      <c r="C35689" s="427"/>
      <c r="D35689" s="428"/>
      <c r="E35689" s="429"/>
      <c r="F35689" s="425"/>
      <c r="G35689" s="430"/>
      <c r="H35689" s="430"/>
      <c r="I35689" s="430"/>
      <c r="J35689" s="357"/>
      <c r="K35689" s="357"/>
      <c r="L35689" s="358"/>
      <c r="M35689" s="359"/>
      <c r="N35689" s="360"/>
      <c r="O35689" s="360"/>
      <c r="P35689" s="361"/>
    </row>
    <row r="35690" spans="1:16">
      <c r="A35690" s="425"/>
      <c r="B35690" s="426"/>
      <c r="C35690" s="427"/>
      <c r="D35690" s="428"/>
      <c r="E35690" s="429"/>
      <c r="F35690" s="425"/>
      <c r="G35690" s="430"/>
      <c r="H35690" s="430"/>
      <c r="I35690" s="430"/>
      <c r="J35690" s="357"/>
      <c r="K35690" s="357"/>
      <c r="L35690" s="358"/>
      <c r="M35690" s="359"/>
      <c r="N35690" s="360"/>
      <c r="O35690" s="360"/>
      <c r="P35690" s="361"/>
    </row>
    <row r="35691" spans="1:16">
      <c r="A35691" s="425"/>
      <c r="B35691" s="426"/>
      <c r="C35691" s="427"/>
      <c r="D35691" s="428"/>
      <c r="E35691" s="429"/>
      <c r="F35691" s="425"/>
      <c r="G35691" s="430"/>
      <c r="H35691" s="430"/>
      <c r="I35691" s="430"/>
      <c r="J35691" s="357"/>
      <c r="K35691" s="357"/>
      <c r="L35691" s="358"/>
      <c r="M35691" s="359"/>
      <c r="N35691" s="360"/>
      <c r="O35691" s="360"/>
      <c r="P35691" s="361"/>
    </row>
    <row r="35692" spans="1:16">
      <c r="A35692" s="425"/>
      <c r="B35692" s="426"/>
      <c r="C35692" s="427"/>
      <c r="D35692" s="428"/>
      <c r="E35692" s="429"/>
      <c r="F35692" s="425"/>
      <c r="G35692" s="430"/>
      <c r="H35692" s="430"/>
      <c r="I35692" s="430"/>
      <c r="J35692" s="357"/>
      <c r="K35692" s="357"/>
      <c r="L35692" s="358"/>
      <c r="M35692" s="359"/>
      <c r="N35692" s="360"/>
      <c r="O35692" s="360"/>
      <c r="P35692" s="361"/>
    </row>
    <row r="35693" spans="1:16">
      <c r="A35693" s="425"/>
      <c r="B35693" s="426"/>
      <c r="C35693" s="427"/>
      <c r="D35693" s="428"/>
      <c r="E35693" s="429"/>
      <c r="F35693" s="425"/>
      <c r="G35693" s="430"/>
      <c r="H35693" s="430"/>
      <c r="I35693" s="430"/>
      <c r="J35693" s="357"/>
      <c r="K35693" s="357"/>
      <c r="L35693" s="358"/>
      <c r="M35693" s="359"/>
      <c r="N35693" s="360"/>
      <c r="O35693" s="360"/>
      <c r="P35693" s="361"/>
    </row>
    <row r="35694" spans="1:16">
      <c r="A35694" s="425"/>
      <c r="B35694" s="426"/>
      <c r="C35694" s="427"/>
      <c r="D35694" s="428"/>
      <c r="E35694" s="429"/>
      <c r="F35694" s="425"/>
      <c r="G35694" s="430"/>
      <c r="H35694" s="430"/>
      <c r="I35694" s="430"/>
      <c r="J35694" s="357"/>
      <c r="K35694" s="357"/>
      <c r="L35694" s="358"/>
      <c r="M35694" s="359"/>
      <c r="N35694" s="360"/>
      <c r="O35694" s="360"/>
      <c r="P35694" s="361"/>
    </row>
    <row r="35695" spans="1:16">
      <c r="A35695" s="425"/>
      <c r="B35695" s="426"/>
      <c r="C35695" s="427"/>
      <c r="D35695" s="428"/>
      <c r="E35695" s="429"/>
      <c r="F35695" s="425"/>
      <c r="G35695" s="430"/>
      <c r="H35695" s="430"/>
      <c r="I35695" s="430"/>
      <c r="J35695" s="357"/>
      <c r="K35695" s="357"/>
      <c r="L35695" s="358"/>
      <c r="M35695" s="359"/>
      <c r="N35695" s="360"/>
      <c r="O35695" s="360"/>
      <c r="P35695" s="361"/>
    </row>
    <row r="35696" spans="1:16">
      <c r="A35696" s="425"/>
      <c r="B35696" s="426"/>
      <c r="C35696" s="427"/>
      <c r="D35696" s="428"/>
      <c r="E35696" s="429"/>
      <c r="F35696" s="425"/>
      <c r="G35696" s="430"/>
      <c r="H35696" s="430"/>
      <c r="I35696" s="430"/>
      <c r="J35696" s="357"/>
      <c r="K35696" s="357"/>
      <c r="L35696" s="358"/>
      <c r="M35696" s="359"/>
      <c r="N35696" s="360"/>
      <c r="O35696" s="360"/>
      <c r="P35696" s="361"/>
    </row>
    <row r="35697" spans="1:16">
      <c r="A35697" s="425"/>
      <c r="B35697" s="426"/>
      <c r="C35697" s="427"/>
      <c r="D35697" s="428"/>
      <c r="E35697" s="429"/>
      <c r="F35697" s="425"/>
      <c r="G35697" s="430"/>
      <c r="H35697" s="430"/>
      <c r="I35697" s="430"/>
      <c r="J35697" s="357"/>
      <c r="K35697" s="357"/>
      <c r="L35697" s="358"/>
      <c r="M35697" s="359"/>
      <c r="N35697" s="360"/>
      <c r="O35697" s="360"/>
      <c r="P35697" s="361"/>
    </row>
    <row r="35698" spans="1:16">
      <c r="A35698" s="425"/>
      <c r="B35698" s="426"/>
      <c r="C35698" s="427"/>
      <c r="D35698" s="428"/>
      <c r="E35698" s="429"/>
      <c r="F35698" s="425"/>
      <c r="G35698" s="430"/>
      <c r="H35698" s="430"/>
      <c r="I35698" s="430"/>
      <c r="J35698" s="357"/>
      <c r="K35698" s="357"/>
      <c r="L35698" s="358"/>
      <c r="M35698" s="359"/>
      <c r="N35698" s="360"/>
      <c r="O35698" s="360"/>
      <c r="P35698" s="361"/>
    </row>
    <row r="35699" spans="1:16">
      <c r="A35699" s="425"/>
      <c r="B35699" s="426"/>
      <c r="C35699" s="427"/>
      <c r="D35699" s="428"/>
      <c r="E35699" s="429"/>
      <c r="F35699" s="425"/>
      <c r="G35699" s="430"/>
      <c r="H35699" s="430"/>
      <c r="I35699" s="430"/>
      <c r="J35699" s="357"/>
      <c r="K35699" s="357"/>
      <c r="L35699" s="358"/>
      <c r="M35699" s="359"/>
      <c r="N35699" s="360"/>
      <c r="O35699" s="360"/>
      <c r="P35699" s="361"/>
    </row>
    <row r="35700" spans="1:16">
      <c r="A35700" s="425"/>
      <c r="B35700" s="426"/>
      <c r="C35700" s="427"/>
      <c r="D35700" s="428"/>
      <c r="E35700" s="429"/>
      <c r="F35700" s="425"/>
      <c r="G35700" s="430"/>
      <c r="H35700" s="430"/>
      <c r="I35700" s="430"/>
      <c r="J35700" s="357"/>
      <c r="K35700" s="357"/>
      <c r="L35700" s="358"/>
      <c r="M35700" s="359"/>
      <c r="N35700" s="360"/>
      <c r="O35700" s="360"/>
      <c r="P35700" s="361"/>
    </row>
    <row r="35701" spans="1:16">
      <c r="A35701" s="425"/>
      <c r="B35701" s="426"/>
      <c r="C35701" s="427"/>
      <c r="D35701" s="428"/>
      <c r="E35701" s="429"/>
      <c r="F35701" s="425"/>
      <c r="G35701" s="430"/>
      <c r="H35701" s="430"/>
      <c r="I35701" s="430"/>
      <c r="J35701" s="357"/>
      <c r="K35701" s="357"/>
      <c r="L35701" s="358"/>
      <c r="M35701" s="359"/>
      <c r="N35701" s="360"/>
      <c r="O35701" s="360"/>
      <c r="P35701" s="361"/>
    </row>
    <row r="35702" spans="1:16">
      <c r="A35702" s="425"/>
      <c r="B35702" s="426"/>
      <c r="C35702" s="427"/>
      <c r="D35702" s="428"/>
      <c r="E35702" s="429"/>
      <c r="F35702" s="425"/>
      <c r="G35702" s="430"/>
      <c r="H35702" s="430"/>
      <c r="I35702" s="430"/>
      <c r="J35702" s="357"/>
      <c r="K35702" s="357"/>
      <c r="L35702" s="358"/>
      <c r="M35702" s="359"/>
      <c r="N35702" s="360"/>
      <c r="O35702" s="360"/>
      <c r="P35702" s="361"/>
    </row>
    <row r="35703" spans="1:16">
      <c r="A35703" s="425"/>
      <c r="B35703" s="426"/>
      <c r="C35703" s="427"/>
      <c r="D35703" s="428"/>
      <c r="E35703" s="429"/>
      <c r="F35703" s="425"/>
      <c r="G35703" s="430"/>
      <c r="H35703" s="430"/>
      <c r="I35703" s="430"/>
      <c r="J35703" s="357"/>
      <c r="K35703" s="357"/>
      <c r="L35703" s="358"/>
      <c r="M35703" s="359"/>
      <c r="N35703" s="360"/>
      <c r="O35703" s="360"/>
      <c r="P35703" s="361"/>
    </row>
    <row r="35704" spans="1:16">
      <c r="A35704" s="425"/>
      <c r="B35704" s="426"/>
      <c r="C35704" s="427"/>
      <c r="D35704" s="428"/>
      <c r="E35704" s="429"/>
      <c r="F35704" s="425"/>
      <c r="G35704" s="430"/>
      <c r="H35704" s="430"/>
      <c r="I35704" s="430"/>
      <c r="J35704" s="357"/>
      <c r="K35704" s="357"/>
      <c r="L35704" s="358"/>
      <c r="M35704" s="359"/>
      <c r="N35704" s="360"/>
      <c r="O35704" s="360"/>
      <c r="P35704" s="361"/>
    </row>
    <row r="35705" spans="1:16">
      <c r="A35705" s="425"/>
      <c r="B35705" s="426"/>
      <c r="C35705" s="427"/>
      <c r="D35705" s="428"/>
      <c r="E35705" s="429"/>
      <c r="F35705" s="425"/>
      <c r="G35705" s="430"/>
      <c r="H35705" s="430"/>
      <c r="I35705" s="430"/>
      <c r="J35705" s="357"/>
      <c r="K35705" s="357"/>
      <c r="L35705" s="358"/>
      <c r="M35705" s="359"/>
      <c r="N35705" s="360"/>
      <c r="O35705" s="360"/>
      <c r="P35705" s="361"/>
    </row>
    <row r="35706" spans="1:16">
      <c r="A35706" s="425"/>
      <c r="B35706" s="426"/>
      <c r="C35706" s="427"/>
      <c r="D35706" s="428"/>
      <c r="E35706" s="429"/>
      <c r="F35706" s="425"/>
      <c r="G35706" s="430"/>
      <c r="H35706" s="430"/>
      <c r="I35706" s="430"/>
      <c r="J35706" s="357"/>
      <c r="K35706" s="357"/>
      <c r="L35706" s="358"/>
      <c r="M35706" s="359"/>
      <c r="N35706" s="360"/>
      <c r="O35706" s="360"/>
      <c r="P35706" s="361"/>
    </row>
    <row r="35707" spans="1:16">
      <c r="A35707" s="425"/>
      <c r="B35707" s="426"/>
      <c r="C35707" s="427"/>
      <c r="D35707" s="428"/>
      <c r="E35707" s="429"/>
      <c r="F35707" s="425"/>
      <c r="G35707" s="430"/>
      <c r="H35707" s="430"/>
      <c r="I35707" s="430"/>
      <c r="J35707" s="357"/>
      <c r="K35707" s="357"/>
      <c r="L35707" s="358"/>
      <c r="M35707" s="359"/>
      <c r="N35707" s="360"/>
      <c r="O35707" s="360"/>
      <c r="P35707" s="361"/>
    </row>
    <row r="35708" spans="1:16">
      <c r="A35708" s="425"/>
      <c r="B35708" s="426"/>
      <c r="C35708" s="427"/>
      <c r="D35708" s="428"/>
      <c r="E35708" s="429"/>
      <c r="F35708" s="425"/>
      <c r="G35708" s="430"/>
      <c r="H35708" s="430"/>
      <c r="I35708" s="430"/>
      <c r="J35708" s="357"/>
      <c r="K35708" s="357"/>
      <c r="L35708" s="358"/>
      <c r="M35708" s="359"/>
      <c r="N35708" s="360"/>
      <c r="O35708" s="360"/>
      <c r="P35708" s="361"/>
    </row>
    <row r="35709" spans="1:16">
      <c r="A35709" s="425"/>
      <c r="B35709" s="426"/>
      <c r="C35709" s="427"/>
      <c r="D35709" s="428"/>
      <c r="E35709" s="429"/>
      <c r="F35709" s="425"/>
      <c r="G35709" s="430"/>
      <c r="H35709" s="430"/>
      <c r="I35709" s="430"/>
      <c r="J35709" s="357"/>
      <c r="K35709" s="357"/>
      <c r="L35709" s="358"/>
      <c r="M35709" s="359"/>
      <c r="N35709" s="360"/>
      <c r="O35709" s="360"/>
      <c r="P35709" s="361"/>
    </row>
    <row r="35710" spans="1:16">
      <c r="A35710" s="425"/>
      <c r="B35710" s="426"/>
      <c r="C35710" s="427"/>
      <c r="D35710" s="428"/>
      <c r="E35710" s="429"/>
      <c r="F35710" s="425"/>
      <c r="G35710" s="430"/>
      <c r="H35710" s="430"/>
      <c r="I35710" s="430"/>
      <c r="J35710" s="357"/>
      <c r="K35710" s="357"/>
      <c r="L35710" s="358"/>
      <c r="M35710" s="359"/>
      <c r="N35710" s="360"/>
      <c r="O35710" s="360"/>
      <c r="P35710" s="361"/>
    </row>
    <row r="35711" spans="1:16">
      <c r="A35711" s="425"/>
      <c r="B35711" s="426"/>
      <c r="C35711" s="427"/>
      <c r="D35711" s="428"/>
      <c r="E35711" s="429"/>
      <c r="F35711" s="425"/>
      <c r="G35711" s="430"/>
      <c r="H35711" s="430"/>
      <c r="I35711" s="430"/>
      <c r="J35711" s="357"/>
      <c r="K35711" s="357"/>
      <c r="L35711" s="358"/>
      <c r="M35711" s="359"/>
      <c r="N35711" s="360"/>
      <c r="O35711" s="360"/>
      <c r="P35711" s="361"/>
    </row>
    <row r="35712" spans="1:16">
      <c r="A35712" s="425"/>
      <c r="B35712" s="426"/>
      <c r="C35712" s="427"/>
      <c r="D35712" s="428"/>
      <c r="E35712" s="429"/>
      <c r="F35712" s="425"/>
      <c r="G35712" s="430"/>
      <c r="H35712" s="430"/>
      <c r="I35712" s="430"/>
      <c r="J35712" s="357"/>
      <c r="K35712" s="357"/>
      <c r="L35712" s="358"/>
      <c r="M35712" s="359"/>
      <c r="N35712" s="360"/>
      <c r="O35712" s="360"/>
      <c r="P35712" s="361"/>
    </row>
    <row r="35713" spans="1:16">
      <c r="A35713" s="425"/>
      <c r="B35713" s="426"/>
      <c r="C35713" s="427"/>
      <c r="D35713" s="428"/>
      <c r="E35713" s="429"/>
      <c r="F35713" s="425"/>
      <c r="G35713" s="430"/>
      <c r="H35713" s="430"/>
      <c r="I35713" s="430"/>
      <c r="J35713" s="357"/>
      <c r="K35713" s="357"/>
      <c r="L35713" s="358"/>
      <c r="M35713" s="359"/>
      <c r="N35713" s="360"/>
      <c r="O35713" s="360"/>
      <c r="P35713" s="361"/>
    </row>
    <row r="35714" spans="1:16">
      <c r="A35714" s="425"/>
      <c r="B35714" s="426"/>
      <c r="C35714" s="427"/>
      <c r="D35714" s="428"/>
      <c r="E35714" s="429"/>
      <c r="F35714" s="425"/>
      <c r="G35714" s="430"/>
      <c r="H35714" s="430"/>
      <c r="I35714" s="430"/>
      <c r="J35714" s="357"/>
      <c r="K35714" s="357"/>
      <c r="L35714" s="358"/>
      <c r="M35714" s="359"/>
      <c r="N35714" s="360"/>
      <c r="O35714" s="360"/>
      <c r="P35714" s="361"/>
    </row>
    <row r="35715" spans="1:16">
      <c r="A35715" s="425"/>
      <c r="B35715" s="426"/>
      <c r="C35715" s="427"/>
      <c r="D35715" s="428"/>
      <c r="E35715" s="429"/>
      <c r="F35715" s="425"/>
      <c r="G35715" s="430"/>
      <c r="H35715" s="430"/>
      <c r="I35715" s="430"/>
      <c r="J35715" s="357"/>
      <c r="K35715" s="357"/>
      <c r="L35715" s="358"/>
      <c r="M35715" s="359"/>
      <c r="N35715" s="360"/>
      <c r="O35715" s="360"/>
      <c r="P35715" s="361"/>
    </row>
    <row r="35716" spans="1:16">
      <c r="A35716" s="425"/>
      <c r="B35716" s="426"/>
      <c r="C35716" s="427"/>
      <c r="D35716" s="428"/>
      <c r="E35716" s="429"/>
      <c r="F35716" s="425"/>
      <c r="G35716" s="430"/>
      <c r="H35716" s="430"/>
      <c r="I35716" s="430"/>
      <c r="J35716" s="357"/>
      <c r="K35716" s="357"/>
      <c r="L35716" s="358"/>
      <c r="M35716" s="359"/>
      <c r="N35716" s="360"/>
      <c r="O35716" s="360"/>
      <c r="P35716" s="361"/>
    </row>
    <row r="35717" spans="1:16">
      <c r="A35717" s="425"/>
      <c r="B35717" s="426"/>
      <c r="C35717" s="427"/>
      <c r="D35717" s="428"/>
      <c r="E35717" s="429"/>
      <c r="F35717" s="425"/>
      <c r="G35717" s="430"/>
      <c r="H35717" s="430"/>
      <c r="I35717" s="430"/>
      <c r="J35717" s="357"/>
      <c r="K35717" s="357"/>
      <c r="L35717" s="358"/>
      <c r="M35717" s="359"/>
      <c r="N35717" s="360"/>
      <c r="O35717" s="360"/>
      <c r="P35717" s="361"/>
    </row>
    <row r="35718" spans="1:16">
      <c r="A35718" s="425"/>
      <c r="B35718" s="426"/>
      <c r="C35718" s="427"/>
      <c r="D35718" s="428"/>
      <c r="E35718" s="429"/>
      <c r="F35718" s="425"/>
      <c r="G35718" s="430"/>
      <c r="H35718" s="430"/>
      <c r="I35718" s="430"/>
      <c r="J35718" s="357"/>
      <c r="K35718" s="357"/>
      <c r="L35718" s="358"/>
      <c r="M35718" s="359"/>
      <c r="N35718" s="360"/>
      <c r="O35718" s="360"/>
      <c r="P35718" s="361"/>
    </row>
    <row r="35719" spans="1:16">
      <c r="A35719" s="425"/>
      <c r="B35719" s="426"/>
      <c r="C35719" s="427"/>
      <c r="D35719" s="428"/>
      <c r="E35719" s="429"/>
      <c r="F35719" s="425"/>
      <c r="G35719" s="430"/>
      <c r="H35719" s="430"/>
      <c r="I35719" s="430"/>
      <c r="J35719" s="357"/>
      <c r="K35719" s="357"/>
      <c r="L35719" s="358"/>
      <c r="M35719" s="359"/>
      <c r="N35719" s="360"/>
      <c r="O35719" s="360"/>
      <c r="P35719" s="361"/>
    </row>
    <row r="35720" spans="1:16">
      <c r="A35720" s="425"/>
      <c r="B35720" s="426"/>
      <c r="C35720" s="427"/>
      <c r="D35720" s="428"/>
      <c r="E35720" s="429"/>
      <c r="F35720" s="425"/>
      <c r="G35720" s="430"/>
      <c r="H35720" s="430"/>
      <c r="I35720" s="430"/>
      <c r="J35720" s="357"/>
      <c r="K35720" s="357"/>
      <c r="L35720" s="358"/>
      <c r="M35720" s="359"/>
      <c r="N35720" s="360"/>
      <c r="O35720" s="360"/>
      <c r="P35720" s="361"/>
    </row>
    <row r="35721" spans="1:16">
      <c r="A35721" s="425"/>
      <c r="B35721" s="426"/>
      <c r="C35721" s="427"/>
      <c r="D35721" s="428"/>
      <c r="E35721" s="429"/>
      <c r="F35721" s="425"/>
      <c r="G35721" s="430"/>
      <c r="H35721" s="430"/>
      <c r="I35721" s="430"/>
      <c r="J35721" s="357"/>
      <c r="K35721" s="357"/>
      <c r="L35721" s="358"/>
      <c r="M35721" s="359"/>
      <c r="N35721" s="360"/>
      <c r="O35721" s="360"/>
      <c r="P35721" s="361"/>
    </row>
    <row r="35722" spans="1:16">
      <c r="A35722" s="425"/>
      <c r="B35722" s="426"/>
      <c r="C35722" s="427"/>
      <c r="D35722" s="428"/>
      <c r="E35722" s="429"/>
      <c r="F35722" s="425"/>
      <c r="G35722" s="430"/>
      <c r="H35722" s="430"/>
      <c r="I35722" s="430"/>
      <c r="J35722" s="357"/>
      <c r="K35722" s="357"/>
      <c r="L35722" s="358"/>
      <c r="M35722" s="359"/>
      <c r="N35722" s="360"/>
      <c r="O35722" s="360"/>
      <c r="P35722" s="361"/>
    </row>
    <row r="35723" spans="1:16">
      <c r="A35723" s="425"/>
      <c r="B35723" s="426"/>
      <c r="C35723" s="427"/>
      <c r="D35723" s="428"/>
      <c r="E35723" s="429"/>
      <c r="F35723" s="425"/>
      <c r="G35723" s="430"/>
      <c r="H35723" s="430"/>
      <c r="I35723" s="430"/>
      <c r="J35723" s="357"/>
      <c r="K35723" s="357"/>
      <c r="L35723" s="358"/>
      <c r="M35723" s="359"/>
      <c r="N35723" s="360"/>
      <c r="O35723" s="360"/>
      <c r="P35723" s="361"/>
    </row>
    <row r="35724" spans="1:16">
      <c r="A35724" s="425"/>
      <c r="B35724" s="426"/>
      <c r="C35724" s="427"/>
      <c r="D35724" s="428"/>
      <c r="E35724" s="429"/>
      <c r="F35724" s="425"/>
      <c r="G35724" s="430"/>
      <c r="H35724" s="430"/>
      <c r="I35724" s="430"/>
      <c r="J35724" s="357"/>
      <c r="K35724" s="357"/>
      <c r="L35724" s="358"/>
      <c r="M35724" s="359"/>
      <c r="N35724" s="360"/>
      <c r="O35724" s="360"/>
      <c r="P35724" s="361"/>
    </row>
    <row r="35725" spans="1:16">
      <c r="A35725" s="425"/>
      <c r="B35725" s="426"/>
      <c r="C35725" s="427"/>
      <c r="D35725" s="428"/>
      <c r="E35725" s="429"/>
      <c r="F35725" s="425"/>
      <c r="G35725" s="430"/>
      <c r="H35725" s="430"/>
      <c r="I35725" s="430"/>
      <c r="J35725" s="357"/>
      <c r="K35725" s="357"/>
      <c r="L35725" s="358"/>
      <c r="M35725" s="359"/>
      <c r="N35725" s="360"/>
      <c r="O35725" s="360"/>
      <c r="P35725" s="361"/>
    </row>
    <row r="35726" spans="1:16">
      <c r="A35726" s="425"/>
      <c r="B35726" s="426"/>
      <c r="C35726" s="427"/>
      <c r="D35726" s="428"/>
      <c r="E35726" s="429"/>
      <c r="F35726" s="425"/>
      <c r="G35726" s="430"/>
      <c r="H35726" s="430"/>
      <c r="I35726" s="430"/>
      <c r="J35726" s="357"/>
      <c r="K35726" s="357"/>
      <c r="L35726" s="358"/>
      <c r="M35726" s="359"/>
      <c r="N35726" s="360"/>
      <c r="O35726" s="360"/>
      <c r="P35726" s="361"/>
    </row>
    <row r="35727" spans="1:16">
      <c r="A35727" s="425"/>
      <c r="B35727" s="426"/>
      <c r="C35727" s="427"/>
      <c r="D35727" s="428"/>
      <c r="E35727" s="429"/>
      <c r="F35727" s="425"/>
      <c r="G35727" s="430"/>
      <c r="H35727" s="430"/>
      <c r="I35727" s="430"/>
      <c r="J35727" s="357"/>
      <c r="K35727" s="357"/>
      <c r="L35727" s="358"/>
      <c r="M35727" s="359"/>
      <c r="N35727" s="360"/>
      <c r="O35727" s="360"/>
      <c r="P35727" s="361"/>
    </row>
    <row r="35728" spans="1:16">
      <c r="A35728" s="425"/>
      <c r="B35728" s="426"/>
      <c r="C35728" s="427"/>
      <c r="D35728" s="428"/>
      <c r="E35728" s="429"/>
      <c r="F35728" s="425"/>
      <c r="G35728" s="430"/>
      <c r="H35728" s="430"/>
      <c r="I35728" s="430"/>
      <c r="J35728" s="357"/>
      <c r="K35728" s="357"/>
      <c r="L35728" s="358"/>
      <c r="M35728" s="359"/>
      <c r="N35728" s="360"/>
      <c r="O35728" s="360"/>
      <c r="P35728" s="361"/>
    </row>
    <row r="35729" spans="1:16">
      <c r="A35729" s="425"/>
      <c r="B35729" s="426"/>
      <c r="C35729" s="427"/>
      <c r="D35729" s="428"/>
      <c r="E35729" s="429"/>
      <c r="F35729" s="425"/>
      <c r="G35729" s="430"/>
      <c r="H35729" s="430"/>
      <c r="I35729" s="430"/>
      <c r="J35729" s="357"/>
      <c r="K35729" s="357"/>
      <c r="L35729" s="358"/>
      <c r="M35729" s="359"/>
      <c r="N35729" s="360"/>
      <c r="O35729" s="360"/>
      <c r="P35729" s="361"/>
    </row>
    <row r="35730" spans="1:16">
      <c r="A35730" s="425"/>
      <c r="B35730" s="426"/>
      <c r="C35730" s="427"/>
      <c r="D35730" s="428"/>
      <c r="E35730" s="429"/>
      <c r="F35730" s="425"/>
      <c r="G35730" s="430"/>
      <c r="H35730" s="430"/>
      <c r="I35730" s="430"/>
      <c r="J35730" s="357"/>
      <c r="K35730" s="357"/>
      <c r="L35730" s="358"/>
      <c r="M35730" s="359"/>
      <c r="N35730" s="360"/>
      <c r="O35730" s="360"/>
      <c r="P35730" s="361"/>
    </row>
    <row r="35731" spans="1:16">
      <c r="A35731" s="425"/>
      <c r="B35731" s="426"/>
      <c r="C35731" s="427"/>
      <c r="D35731" s="428"/>
      <c r="E35731" s="429"/>
      <c r="F35731" s="425"/>
      <c r="G35731" s="430"/>
      <c r="H35731" s="430"/>
      <c r="I35731" s="430"/>
      <c r="J35731" s="357"/>
      <c r="K35731" s="357"/>
      <c r="L35731" s="358"/>
      <c r="M35731" s="359"/>
      <c r="N35731" s="360"/>
      <c r="O35731" s="360"/>
      <c r="P35731" s="361"/>
    </row>
    <row r="35732" spans="1:16">
      <c r="A35732" s="425"/>
      <c r="B35732" s="426"/>
      <c r="C35732" s="427"/>
      <c r="D35732" s="428"/>
      <c r="E35732" s="429"/>
      <c r="F35732" s="425"/>
      <c r="G35732" s="430"/>
      <c r="H35732" s="430"/>
      <c r="I35732" s="430"/>
      <c r="J35732" s="357"/>
      <c r="K35732" s="357"/>
      <c r="L35732" s="358"/>
      <c r="M35732" s="359"/>
      <c r="N35732" s="360"/>
      <c r="O35732" s="360"/>
      <c r="P35732" s="361"/>
    </row>
    <row r="35733" spans="1:16">
      <c r="A35733" s="425"/>
      <c r="B35733" s="426"/>
      <c r="C35733" s="427"/>
      <c r="D35733" s="428"/>
      <c r="E35733" s="429"/>
      <c r="F35733" s="425"/>
      <c r="G35733" s="430"/>
      <c r="H35733" s="430"/>
      <c r="I35733" s="430"/>
      <c r="J35733" s="357"/>
      <c r="K35733" s="357"/>
      <c r="L35733" s="358"/>
      <c r="M35733" s="359"/>
      <c r="N35733" s="360"/>
      <c r="O35733" s="360"/>
      <c r="P35733" s="361"/>
    </row>
    <row r="35734" spans="1:16">
      <c r="A35734" s="425"/>
      <c r="B35734" s="426"/>
      <c r="C35734" s="427"/>
      <c r="D35734" s="428"/>
      <c r="E35734" s="429"/>
      <c r="F35734" s="425"/>
      <c r="G35734" s="430"/>
      <c r="H35734" s="430"/>
      <c r="I35734" s="430"/>
      <c r="J35734" s="357"/>
      <c r="K35734" s="357"/>
      <c r="L35734" s="358"/>
      <c r="M35734" s="359"/>
      <c r="N35734" s="360"/>
      <c r="O35734" s="360"/>
      <c r="P35734" s="361"/>
    </row>
    <row r="35735" spans="1:16">
      <c r="A35735" s="425"/>
      <c r="B35735" s="426"/>
      <c r="C35735" s="427"/>
      <c r="D35735" s="428"/>
      <c r="E35735" s="429"/>
      <c r="F35735" s="425"/>
      <c r="G35735" s="430"/>
      <c r="H35735" s="430"/>
      <c r="I35735" s="430"/>
      <c r="J35735" s="357"/>
      <c r="K35735" s="357"/>
      <c r="L35735" s="358"/>
      <c r="M35735" s="359"/>
      <c r="N35735" s="360"/>
      <c r="O35735" s="360"/>
      <c r="P35735" s="361"/>
    </row>
    <row r="35736" spans="1:16">
      <c r="A35736" s="425"/>
      <c r="B35736" s="426"/>
      <c r="C35736" s="427"/>
      <c r="D35736" s="428"/>
      <c r="E35736" s="429"/>
      <c r="F35736" s="425"/>
      <c r="G35736" s="430"/>
      <c r="H35736" s="430"/>
      <c r="I35736" s="430"/>
      <c r="J35736" s="357"/>
      <c r="K35736" s="357"/>
      <c r="L35736" s="358"/>
      <c r="M35736" s="359"/>
      <c r="N35736" s="360"/>
      <c r="O35736" s="360"/>
      <c r="P35736" s="361"/>
    </row>
    <row r="35737" spans="1:16">
      <c r="A35737" s="425"/>
      <c r="B35737" s="426"/>
      <c r="C35737" s="427"/>
      <c r="D35737" s="428"/>
      <c r="E35737" s="429"/>
      <c r="F35737" s="425"/>
      <c r="G35737" s="430"/>
      <c r="H35737" s="430"/>
      <c r="I35737" s="430"/>
      <c r="J35737" s="357"/>
      <c r="K35737" s="357"/>
      <c r="L35737" s="358"/>
      <c r="M35737" s="359"/>
      <c r="N35737" s="360"/>
      <c r="O35737" s="360"/>
      <c r="P35737" s="361"/>
    </row>
    <row r="35738" spans="1:16">
      <c r="A35738" s="425"/>
      <c r="B35738" s="426"/>
      <c r="C35738" s="427"/>
      <c r="D35738" s="428"/>
      <c r="E35738" s="429"/>
      <c r="F35738" s="425"/>
      <c r="G35738" s="430"/>
      <c r="H35738" s="430"/>
      <c r="I35738" s="430"/>
      <c r="J35738" s="357"/>
      <c r="K35738" s="357"/>
      <c r="L35738" s="358"/>
      <c r="M35738" s="359"/>
      <c r="N35738" s="360"/>
      <c r="O35738" s="360"/>
      <c r="P35738" s="361"/>
    </row>
    <row r="35739" spans="1:16">
      <c r="A35739" s="425"/>
      <c r="B35739" s="426"/>
      <c r="C35739" s="427"/>
      <c r="D35739" s="428"/>
      <c r="E35739" s="429"/>
      <c r="F35739" s="425"/>
      <c r="G35739" s="430"/>
      <c r="H35739" s="430"/>
      <c r="I35739" s="430"/>
      <c r="J35739" s="357"/>
      <c r="K35739" s="357"/>
      <c r="L35739" s="358"/>
      <c r="M35739" s="359"/>
      <c r="N35739" s="360"/>
      <c r="O35739" s="360"/>
      <c r="P35739" s="361"/>
    </row>
    <row r="35740" spans="1:16">
      <c r="A35740" s="425"/>
      <c r="B35740" s="426"/>
      <c r="C35740" s="427"/>
      <c r="D35740" s="428"/>
      <c r="E35740" s="429"/>
      <c r="F35740" s="425"/>
      <c r="G35740" s="430"/>
      <c r="H35740" s="430"/>
      <c r="I35740" s="430"/>
      <c r="J35740" s="357"/>
      <c r="K35740" s="357"/>
      <c r="L35740" s="358"/>
      <c r="M35740" s="359"/>
      <c r="N35740" s="360"/>
      <c r="O35740" s="360"/>
      <c r="P35740" s="361"/>
    </row>
    <row r="35741" spans="1:16">
      <c r="A35741" s="425"/>
      <c r="B35741" s="426"/>
      <c r="C35741" s="427"/>
      <c r="D35741" s="428"/>
      <c r="E35741" s="429"/>
      <c r="F35741" s="425"/>
      <c r="G35741" s="430"/>
      <c r="H35741" s="430"/>
      <c r="I35741" s="430"/>
      <c r="J35741" s="357"/>
      <c r="K35741" s="357"/>
      <c r="L35741" s="358"/>
      <c r="M35741" s="359"/>
      <c r="N35741" s="360"/>
      <c r="O35741" s="360"/>
      <c r="P35741" s="361"/>
    </row>
    <row r="35742" spans="1:16">
      <c r="A35742" s="425"/>
      <c r="B35742" s="426"/>
      <c r="C35742" s="427"/>
      <c r="D35742" s="428"/>
      <c r="E35742" s="429"/>
      <c r="F35742" s="425"/>
      <c r="G35742" s="430"/>
      <c r="H35742" s="430"/>
      <c r="I35742" s="430"/>
      <c r="J35742" s="357"/>
      <c r="K35742" s="357"/>
      <c r="L35742" s="358"/>
      <c r="M35742" s="359"/>
      <c r="N35742" s="360"/>
      <c r="O35742" s="360"/>
      <c r="P35742" s="361"/>
    </row>
    <row r="35743" spans="1:16">
      <c r="A35743" s="425"/>
      <c r="B35743" s="426"/>
      <c r="C35743" s="427"/>
      <c r="D35743" s="428"/>
      <c r="E35743" s="429"/>
      <c r="F35743" s="425"/>
      <c r="G35743" s="430"/>
      <c r="H35743" s="430"/>
      <c r="I35743" s="430"/>
      <c r="J35743" s="357"/>
      <c r="K35743" s="357"/>
      <c r="L35743" s="358"/>
      <c r="M35743" s="359"/>
      <c r="N35743" s="360"/>
      <c r="O35743" s="360"/>
      <c r="P35743" s="361"/>
    </row>
    <row r="35744" spans="1:16">
      <c r="A35744" s="425"/>
      <c r="B35744" s="426"/>
      <c r="C35744" s="427"/>
      <c r="D35744" s="428"/>
      <c r="E35744" s="429"/>
      <c r="F35744" s="425"/>
      <c r="G35744" s="430"/>
      <c r="H35744" s="430"/>
      <c r="I35744" s="430"/>
      <c r="J35744" s="357"/>
      <c r="K35744" s="357"/>
      <c r="L35744" s="358"/>
      <c r="M35744" s="359"/>
      <c r="N35744" s="360"/>
      <c r="O35744" s="360"/>
      <c r="P35744" s="361"/>
    </row>
    <row r="35745" spans="1:16">
      <c r="A35745" s="425"/>
      <c r="B35745" s="426"/>
      <c r="C35745" s="427"/>
      <c r="D35745" s="428"/>
      <c r="E35745" s="429"/>
      <c r="F35745" s="425"/>
      <c r="G35745" s="430"/>
      <c r="H35745" s="430"/>
      <c r="I35745" s="430"/>
      <c r="J35745" s="357"/>
      <c r="K35745" s="357"/>
      <c r="L35745" s="358"/>
      <c r="M35745" s="359"/>
      <c r="N35745" s="360"/>
      <c r="O35745" s="360"/>
      <c r="P35745" s="361"/>
    </row>
    <row r="35746" spans="1:16">
      <c r="A35746" s="425"/>
      <c r="B35746" s="426"/>
      <c r="C35746" s="427"/>
      <c r="D35746" s="428"/>
      <c r="E35746" s="429"/>
      <c r="F35746" s="425"/>
      <c r="G35746" s="430"/>
      <c r="H35746" s="430"/>
      <c r="I35746" s="430"/>
      <c r="J35746" s="357"/>
      <c r="K35746" s="357"/>
      <c r="L35746" s="358"/>
      <c r="M35746" s="359"/>
      <c r="N35746" s="360"/>
      <c r="O35746" s="360"/>
      <c r="P35746" s="361"/>
    </row>
    <row r="35747" spans="1:16">
      <c r="A35747" s="425"/>
      <c r="B35747" s="426"/>
      <c r="C35747" s="427"/>
      <c r="D35747" s="428"/>
      <c r="E35747" s="429"/>
      <c r="F35747" s="425"/>
      <c r="G35747" s="430"/>
      <c r="H35747" s="430"/>
      <c r="I35747" s="430"/>
      <c r="J35747" s="357"/>
      <c r="K35747" s="357"/>
      <c r="L35747" s="358"/>
      <c r="M35747" s="359"/>
      <c r="N35747" s="360"/>
      <c r="O35747" s="360"/>
      <c r="P35747" s="361"/>
    </row>
    <row r="35748" spans="1:16">
      <c r="A35748" s="425"/>
      <c r="B35748" s="426"/>
      <c r="C35748" s="427"/>
      <c r="D35748" s="428"/>
      <c r="E35748" s="429"/>
      <c r="F35748" s="425"/>
      <c r="G35748" s="430"/>
      <c r="H35748" s="430"/>
      <c r="I35748" s="430"/>
      <c r="J35748" s="357"/>
      <c r="K35748" s="357"/>
      <c r="L35748" s="358"/>
      <c r="M35748" s="359"/>
      <c r="N35748" s="360"/>
      <c r="O35748" s="360"/>
      <c r="P35748" s="361"/>
    </row>
    <row r="35749" spans="1:16">
      <c r="A35749" s="425"/>
      <c r="B35749" s="426"/>
      <c r="C35749" s="427"/>
      <c r="D35749" s="428"/>
      <c r="E35749" s="429"/>
      <c r="F35749" s="425"/>
      <c r="G35749" s="430"/>
      <c r="H35749" s="430"/>
      <c r="I35749" s="430"/>
      <c r="J35749" s="357"/>
      <c r="K35749" s="357"/>
      <c r="L35749" s="358"/>
      <c r="M35749" s="359"/>
      <c r="N35749" s="360"/>
      <c r="O35749" s="360"/>
      <c r="P35749" s="361"/>
    </row>
    <row r="35750" spans="1:16">
      <c r="A35750" s="425"/>
      <c r="B35750" s="426"/>
      <c r="C35750" s="427"/>
      <c r="D35750" s="428"/>
      <c r="E35750" s="429"/>
      <c r="F35750" s="425"/>
      <c r="G35750" s="430"/>
      <c r="H35750" s="430"/>
      <c r="I35750" s="430"/>
      <c r="J35750" s="357"/>
      <c r="K35750" s="357"/>
      <c r="L35750" s="358"/>
      <c r="M35750" s="359"/>
      <c r="N35750" s="360"/>
      <c r="O35750" s="360"/>
      <c r="P35750" s="361"/>
    </row>
    <row r="35751" spans="1:16">
      <c r="A35751" s="425"/>
      <c r="B35751" s="426"/>
      <c r="C35751" s="427"/>
      <c r="D35751" s="428"/>
      <c r="E35751" s="429"/>
      <c r="F35751" s="425"/>
      <c r="G35751" s="430"/>
      <c r="H35751" s="430"/>
      <c r="I35751" s="430"/>
      <c r="J35751" s="357"/>
      <c r="K35751" s="357"/>
      <c r="L35751" s="358"/>
      <c r="M35751" s="359"/>
      <c r="N35751" s="360"/>
      <c r="O35751" s="360"/>
      <c r="P35751" s="361"/>
    </row>
    <row r="35752" spans="1:16">
      <c r="A35752" s="425"/>
      <c r="B35752" s="426"/>
      <c r="C35752" s="427"/>
      <c r="D35752" s="428"/>
      <c r="E35752" s="429"/>
      <c r="F35752" s="425"/>
      <c r="G35752" s="430"/>
      <c r="H35752" s="430"/>
      <c r="I35752" s="430"/>
      <c r="J35752" s="357"/>
      <c r="K35752" s="357"/>
      <c r="L35752" s="358"/>
      <c r="M35752" s="359"/>
      <c r="N35752" s="360"/>
      <c r="O35752" s="360"/>
      <c r="P35752" s="361"/>
    </row>
    <row r="35753" spans="1:16">
      <c r="A35753" s="425"/>
      <c r="B35753" s="426"/>
      <c r="C35753" s="427"/>
      <c r="D35753" s="428"/>
      <c r="E35753" s="429"/>
      <c r="F35753" s="425"/>
      <c r="G35753" s="430"/>
      <c r="H35753" s="430"/>
      <c r="I35753" s="430"/>
      <c r="J35753" s="357"/>
      <c r="K35753" s="357"/>
      <c r="L35753" s="358"/>
      <c r="M35753" s="359"/>
      <c r="N35753" s="360"/>
      <c r="O35753" s="360"/>
      <c r="P35753" s="361"/>
    </row>
    <row r="35754" spans="1:16">
      <c r="A35754" s="425"/>
      <c r="B35754" s="426"/>
      <c r="C35754" s="427"/>
      <c r="D35754" s="428"/>
      <c r="E35754" s="429"/>
      <c r="F35754" s="425"/>
      <c r="G35754" s="430"/>
      <c r="H35754" s="430"/>
      <c r="I35754" s="430"/>
      <c r="J35754" s="357"/>
      <c r="K35754" s="357"/>
      <c r="L35754" s="358"/>
      <c r="M35754" s="359"/>
      <c r="N35754" s="360"/>
      <c r="O35754" s="360"/>
      <c r="P35754" s="361"/>
    </row>
    <row r="35755" spans="1:16">
      <c r="A35755" s="425"/>
      <c r="B35755" s="426"/>
      <c r="C35755" s="427"/>
      <c r="D35755" s="428"/>
      <c r="E35755" s="429"/>
      <c r="F35755" s="425"/>
      <c r="G35755" s="430"/>
      <c r="H35755" s="430"/>
      <c r="I35755" s="430"/>
      <c r="J35755" s="357"/>
      <c r="K35755" s="357"/>
      <c r="L35755" s="358"/>
      <c r="M35755" s="359"/>
      <c r="N35755" s="360"/>
      <c r="O35755" s="360"/>
      <c r="P35755" s="361"/>
    </row>
    <row r="35756" spans="1:16">
      <c r="A35756" s="425"/>
      <c r="B35756" s="426"/>
      <c r="C35756" s="427"/>
      <c r="D35756" s="428"/>
      <c r="E35756" s="429"/>
      <c r="F35756" s="425"/>
      <c r="G35756" s="430"/>
      <c r="H35756" s="430"/>
      <c r="I35756" s="430"/>
      <c r="J35756" s="357"/>
      <c r="K35756" s="357"/>
      <c r="L35756" s="358"/>
      <c r="M35756" s="359"/>
      <c r="N35756" s="360"/>
      <c r="O35756" s="360"/>
      <c r="P35756" s="361"/>
    </row>
    <row r="35757" spans="1:16">
      <c r="A35757" s="425"/>
      <c r="B35757" s="426"/>
      <c r="C35757" s="427"/>
      <c r="D35757" s="428"/>
      <c r="E35757" s="429"/>
      <c r="F35757" s="425"/>
      <c r="G35757" s="430"/>
      <c r="H35757" s="430"/>
      <c r="I35757" s="430"/>
      <c r="J35757" s="357"/>
      <c r="K35757" s="357"/>
      <c r="L35757" s="358"/>
      <c r="M35757" s="359"/>
      <c r="N35757" s="360"/>
      <c r="O35757" s="360"/>
      <c r="P35757" s="361"/>
    </row>
    <row r="35758" spans="1:16">
      <c r="A35758" s="425"/>
      <c r="B35758" s="426"/>
      <c r="C35758" s="427"/>
      <c r="D35758" s="428"/>
      <c r="E35758" s="429"/>
      <c r="F35758" s="425"/>
      <c r="G35758" s="430"/>
      <c r="H35758" s="430"/>
      <c r="I35758" s="430"/>
      <c r="J35758" s="357"/>
      <c r="K35758" s="357"/>
      <c r="L35758" s="358"/>
      <c r="M35758" s="359"/>
      <c r="N35758" s="360"/>
      <c r="O35758" s="360"/>
      <c r="P35758" s="361"/>
    </row>
    <row r="35759" spans="1:16">
      <c r="A35759" s="425"/>
      <c r="B35759" s="426"/>
      <c r="C35759" s="427"/>
      <c r="D35759" s="428"/>
      <c r="E35759" s="429"/>
      <c r="F35759" s="425"/>
      <c r="G35759" s="430"/>
      <c r="H35759" s="430"/>
      <c r="I35759" s="430"/>
      <c r="J35759" s="357"/>
      <c r="K35759" s="357"/>
      <c r="L35759" s="358"/>
      <c r="M35759" s="359"/>
      <c r="N35759" s="360"/>
      <c r="O35759" s="360"/>
      <c r="P35759" s="361"/>
    </row>
    <row r="35760" spans="1:16">
      <c r="A35760" s="425"/>
      <c r="B35760" s="426"/>
      <c r="C35760" s="427"/>
      <c r="D35760" s="428"/>
      <c r="E35760" s="429"/>
      <c r="F35760" s="425"/>
      <c r="G35760" s="430"/>
      <c r="H35760" s="430"/>
      <c r="I35760" s="430"/>
      <c r="J35760" s="357"/>
      <c r="K35760" s="357"/>
      <c r="L35760" s="358"/>
      <c r="M35760" s="359"/>
      <c r="N35760" s="360"/>
      <c r="O35760" s="360"/>
      <c r="P35760" s="361"/>
    </row>
    <row r="35761" spans="1:16">
      <c r="A35761" s="425"/>
      <c r="B35761" s="426"/>
      <c r="C35761" s="427"/>
      <c r="D35761" s="428"/>
      <c r="E35761" s="429"/>
      <c r="F35761" s="425"/>
      <c r="G35761" s="430"/>
      <c r="H35761" s="430"/>
      <c r="I35761" s="430"/>
      <c r="J35761" s="357"/>
      <c r="K35761" s="357"/>
      <c r="L35761" s="358"/>
      <c r="M35761" s="359"/>
      <c r="N35761" s="360"/>
      <c r="O35761" s="360"/>
      <c r="P35761" s="361"/>
    </row>
    <row r="35762" spans="1:16">
      <c r="A35762" s="425"/>
      <c r="B35762" s="426"/>
      <c r="C35762" s="427"/>
      <c r="D35762" s="428"/>
      <c r="E35762" s="429"/>
      <c r="F35762" s="425"/>
      <c r="G35762" s="430"/>
      <c r="H35762" s="430"/>
      <c r="I35762" s="430"/>
      <c r="J35762" s="357"/>
      <c r="K35762" s="357"/>
      <c r="L35762" s="358"/>
      <c r="M35762" s="359"/>
      <c r="N35762" s="360"/>
      <c r="O35762" s="360"/>
      <c r="P35762" s="361"/>
    </row>
    <row r="35763" spans="1:16">
      <c r="A35763" s="425"/>
      <c r="B35763" s="426"/>
      <c r="C35763" s="427"/>
      <c r="D35763" s="428"/>
      <c r="E35763" s="429"/>
      <c r="F35763" s="425"/>
      <c r="G35763" s="430"/>
      <c r="H35763" s="430"/>
      <c r="I35763" s="430"/>
      <c r="J35763" s="357"/>
      <c r="K35763" s="357"/>
      <c r="L35763" s="358"/>
      <c r="M35763" s="359"/>
      <c r="N35763" s="360"/>
      <c r="O35763" s="360"/>
      <c r="P35763" s="361"/>
    </row>
    <row r="35764" spans="1:16">
      <c r="A35764" s="425"/>
      <c r="B35764" s="426"/>
      <c r="C35764" s="427"/>
      <c r="D35764" s="428"/>
      <c r="E35764" s="429"/>
      <c r="F35764" s="425"/>
      <c r="G35764" s="430"/>
      <c r="H35764" s="430"/>
      <c r="I35764" s="430"/>
      <c r="J35764" s="357"/>
      <c r="K35764" s="357"/>
      <c r="L35764" s="358"/>
      <c r="M35764" s="359"/>
      <c r="N35764" s="360"/>
      <c r="O35764" s="360"/>
      <c r="P35764" s="361"/>
    </row>
    <row r="35765" spans="1:16">
      <c r="A35765" s="425"/>
      <c r="B35765" s="431"/>
      <c r="C35765" s="427"/>
      <c r="D35765" s="432"/>
      <c r="E35765" s="433"/>
      <c r="F35765" s="425"/>
      <c r="G35765" s="434"/>
      <c r="H35765" s="434"/>
      <c r="I35765" s="434"/>
      <c r="J35765" s="357"/>
      <c r="K35765" s="357"/>
      <c r="L35765" s="358"/>
      <c r="M35765" s="359"/>
      <c r="N35765" s="360"/>
      <c r="O35765" s="360"/>
      <c r="P35765" s="362"/>
    </row>
    <row r="35766" spans="1:16">
      <c r="A35766" s="425"/>
      <c r="B35766" s="426"/>
      <c r="C35766" s="427"/>
      <c r="D35766" s="428"/>
      <c r="E35766" s="429"/>
      <c r="F35766" s="425"/>
      <c r="G35766" s="430"/>
      <c r="H35766" s="430"/>
      <c r="I35766" s="430"/>
      <c r="J35766" s="357"/>
      <c r="K35766" s="357"/>
      <c r="L35766" s="358"/>
      <c r="M35766" s="359"/>
      <c r="N35766" s="360"/>
      <c r="O35766" s="360"/>
      <c r="P35766" s="361"/>
    </row>
    <row r="35767" spans="1:16">
      <c r="A35767" s="425"/>
      <c r="B35767" s="426"/>
      <c r="C35767" s="427"/>
      <c r="D35767" s="428"/>
      <c r="E35767" s="429"/>
      <c r="F35767" s="425"/>
      <c r="G35767" s="430"/>
      <c r="H35767" s="430"/>
      <c r="I35767" s="430"/>
      <c r="J35767" s="357"/>
      <c r="K35767" s="357"/>
      <c r="L35767" s="358"/>
      <c r="M35767" s="359"/>
      <c r="N35767" s="360"/>
      <c r="O35767" s="360"/>
      <c r="P35767" s="361"/>
    </row>
    <row r="35768" spans="1:16">
      <c r="A35768" s="425"/>
      <c r="B35768" s="426"/>
      <c r="C35768" s="427"/>
      <c r="D35768" s="428"/>
      <c r="E35768" s="429"/>
      <c r="F35768" s="425"/>
      <c r="G35768" s="430"/>
      <c r="H35768" s="430"/>
      <c r="I35768" s="430"/>
      <c r="J35768" s="357"/>
      <c r="K35768" s="357"/>
      <c r="L35768" s="358"/>
      <c r="M35768" s="359"/>
      <c r="N35768" s="360"/>
      <c r="O35768" s="360"/>
      <c r="P35768" s="361"/>
    </row>
    <row r="35769" spans="1:16">
      <c r="A35769" s="425"/>
      <c r="B35769" s="426"/>
      <c r="C35769" s="427"/>
      <c r="D35769" s="428"/>
      <c r="E35769" s="429"/>
      <c r="F35769" s="425"/>
      <c r="G35769" s="430"/>
      <c r="H35769" s="430"/>
      <c r="I35769" s="430"/>
      <c r="J35769" s="357"/>
      <c r="K35769" s="357"/>
      <c r="L35769" s="358"/>
      <c r="M35769" s="359"/>
      <c r="N35769" s="360"/>
      <c r="O35769" s="360"/>
      <c r="P35769" s="361"/>
    </row>
    <row r="35770" spans="1:16">
      <c r="A35770" s="425"/>
      <c r="B35770" s="426"/>
      <c r="C35770" s="427"/>
      <c r="D35770" s="428"/>
      <c r="E35770" s="429"/>
      <c r="F35770" s="425"/>
      <c r="G35770" s="430"/>
      <c r="H35770" s="430"/>
      <c r="I35770" s="430"/>
      <c r="J35770" s="357"/>
      <c r="K35770" s="357"/>
      <c r="L35770" s="358"/>
      <c r="M35770" s="359"/>
      <c r="N35770" s="360"/>
      <c r="O35770" s="360"/>
      <c r="P35770" s="361"/>
    </row>
    <row r="35771" spans="1:16">
      <c r="A35771" s="425"/>
      <c r="B35771" s="426"/>
      <c r="C35771" s="427"/>
      <c r="D35771" s="428"/>
      <c r="E35771" s="429"/>
      <c r="F35771" s="425"/>
      <c r="G35771" s="430"/>
      <c r="H35771" s="430"/>
      <c r="I35771" s="430"/>
      <c r="J35771" s="357"/>
      <c r="K35771" s="357"/>
      <c r="L35771" s="358"/>
      <c r="M35771" s="359"/>
      <c r="N35771" s="360"/>
      <c r="O35771" s="360"/>
      <c r="P35771" s="361"/>
    </row>
    <row r="35772" spans="1:16">
      <c r="A35772" s="425"/>
      <c r="B35772" s="426"/>
      <c r="C35772" s="427"/>
      <c r="D35772" s="428"/>
      <c r="E35772" s="429"/>
      <c r="F35772" s="425"/>
      <c r="G35772" s="430"/>
      <c r="H35772" s="430"/>
      <c r="I35772" s="430"/>
      <c r="J35772" s="357"/>
      <c r="K35772" s="357"/>
      <c r="L35772" s="358"/>
      <c r="M35772" s="359"/>
      <c r="N35772" s="360"/>
      <c r="O35772" s="360"/>
      <c r="P35772" s="361"/>
    </row>
    <row r="35773" spans="1:16">
      <c r="A35773" s="425"/>
      <c r="B35773" s="426"/>
      <c r="C35773" s="427"/>
      <c r="D35773" s="428"/>
      <c r="E35773" s="429"/>
      <c r="F35773" s="425"/>
      <c r="G35773" s="430"/>
      <c r="H35773" s="430"/>
      <c r="I35773" s="430"/>
      <c r="J35773" s="357"/>
      <c r="K35773" s="357"/>
      <c r="L35773" s="358"/>
      <c r="M35773" s="359"/>
      <c r="N35773" s="360"/>
      <c r="O35773" s="360"/>
      <c r="P35773" s="361"/>
    </row>
    <row r="35774" spans="1:16">
      <c r="A35774" s="425"/>
      <c r="B35774" s="426"/>
      <c r="C35774" s="427"/>
      <c r="D35774" s="428"/>
      <c r="E35774" s="429"/>
      <c r="F35774" s="425"/>
      <c r="G35774" s="430"/>
      <c r="H35774" s="430"/>
      <c r="I35774" s="430"/>
      <c r="J35774" s="357"/>
      <c r="K35774" s="357"/>
      <c r="L35774" s="358"/>
      <c r="M35774" s="359"/>
      <c r="N35774" s="360"/>
      <c r="O35774" s="360"/>
      <c r="P35774" s="361"/>
    </row>
    <row r="35775" spans="1:16">
      <c r="A35775" s="425"/>
      <c r="B35775" s="426"/>
      <c r="C35775" s="427"/>
      <c r="D35775" s="428"/>
      <c r="E35775" s="429"/>
      <c r="F35775" s="425"/>
      <c r="G35775" s="430"/>
      <c r="H35775" s="430"/>
      <c r="I35775" s="430"/>
      <c r="J35775" s="357"/>
      <c r="K35775" s="357"/>
      <c r="L35775" s="358"/>
      <c r="M35775" s="359"/>
      <c r="N35775" s="360"/>
      <c r="O35775" s="360"/>
      <c r="P35775" s="361"/>
    </row>
    <row r="35776" spans="1:16">
      <c r="A35776" s="425"/>
      <c r="B35776" s="426"/>
      <c r="C35776" s="427"/>
      <c r="D35776" s="428"/>
      <c r="E35776" s="429"/>
      <c r="F35776" s="425"/>
      <c r="G35776" s="430"/>
      <c r="H35776" s="430"/>
      <c r="I35776" s="430"/>
      <c r="J35776" s="357"/>
      <c r="K35776" s="357"/>
      <c r="L35776" s="358"/>
      <c r="M35776" s="359"/>
      <c r="N35776" s="360"/>
      <c r="O35776" s="360"/>
      <c r="P35776" s="361"/>
    </row>
    <row r="35777" spans="1:16">
      <c r="A35777" s="425"/>
      <c r="B35777" s="426"/>
      <c r="C35777" s="427"/>
      <c r="D35777" s="428"/>
      <c r="E35777" s="429"/>
      <c r="F35777" s="425"/>
      <c r="G35777" s="430"/>
      <c r="H35777" s="430"/>
      <c r="I35777" s="430"/>
      <c r="J35777" s="357"/>
      <c r="K35777" s="357"/>
      <c r="L35777" s="358"/>
      <c r="M35777" s="359"/>
      <c r="N35777" s="360"/>
      <c r="O35777" s="360"/>
      <c r="P35777" s="361"/>
    </row>
    <row r="35778" spans="1:16">
      <c r="A35778" s="425"/>
      <c r="B35778" s="426"/>
      <c r="C35778" s="427"/>
      <c r="D35778" s="428"/>
      <c r="E35778" s="429"/>
      <c r="F35778" s="425"/>
      <c r="G35778" s="430"/>
      <c r="H35778" s="430"/>
      <c r="I35778" s="430"/>
      <c r="J35778" s="357"/>
      <c r="K35778" s="357"/>
      <c r="L35778" s="358"/>
      <c r="M35778" s="359"/>
      <c r="N35778" s="360"/>
      <c r="O35778" s="360"/>
      <c r="P35778" s="361"/>
    </row>
    <row r="35779" spans="1:16">
      <c r="A35779" s="425"/>
      <c r="B35779" s="426"/>
      <c r="C35779" s="427"/>
      <c r="D35779" s="428"/>
      <c r="E35779" s="429"/>
      <c r="F35779" s="425"/>
      <c r="G35779" s="430"/>
      <c r="H35779" s="430"/>
      <c r="I35779" s="430"/>
      <c r="J35779" s="357"/>
      <c r="K35779" s="357"/>
      <c r="L35779" s="358"/>
      <c r="M35779" s="359"/>
      <c r="N35779" s="360"/>
      <c r="O35779" s="360"/>
      <c r="P35779" s="361"/>
    </row>
    <row r="35780" spans="1:16">
      <c r="A35780" s="425"/>
      <c r="B35780" s="426"/>
      <c r="C35780" s="427"/>
      <c r="D35780" s="428"/>
      <c r="E35780" s="429"/>
      <c r="F35780" s="425"/>
      <c r="G35780" s="430"/>
      <c r="H35780" s="430"/>
      <c r="I35780" s="430"/>
      <c r="J35780" s="357"/>
      <c r="K35780" s="357"/>
      <c r="L35780" s="358"/>
      <c r="M35780" s="359"/>
      <c r="N35780" s="360"/>
      <c r="O35780" s="360"/>
      <c r="P35780" s="361"/>
    </row>
    <row r="35781" spans="1:16">
      <c r="A35781" s="425"/>
      <c r="B35781" s="426"/>
      <c r="C35781" s="427"/>
      <c r="D35781" s="428"/>
      <c r="E35781" s="429"/>
      <c r="F35781" s="425"/>
      <c r="G35781" s="430"/>
      <c r="H35781" s="430"/>
      <c r="I35781" s="430"/>
      <c r="J35781" s="357"/>
      <c r="K35781" s="357"/>
      <c r="L35781" s="358"/>
      <c r="M35781" s="359"/>
      <c r="N35781" s="360"/>
      <c r="O35781" s="360"/>
      <c r="P35781" s="361"/>
    </row>
    <row r="35782" spans="1:16">
      <c r="A35782" s="425"/>
      <c r="B35782" s="426"/>
      <c r="C35782" s="427"/>
      <c r="D35782" s="428"/>
      <c r="E35782" s="429"/>
      <c r="F35782" s="425"/>
      <c r="G35782" s="430"/>
      <c r="H35782" s="430"/>
      <c r="I35782" s="430"/>
      <c r="J35782" s="357"/>
      <c r="K35782" s="357"/>
      <c r="L35782" s="358"/>
      <c r="M35782" s="359"/>
      <c r="N35782" s="360"/>
      <c r="O35782" s="360"/>
      <c r="P35782" s="361"/>
    </row>
    <row r="35783" spans="1:16">
      <c r="A35783" s="425"/>
      <c r="B35783" s="426"/>
      <c r="C35783" s="427"/>
      <c r="D35783" s="428"/>
      <c r="E35783" s="429"/>
      <c r="F35783" s="425"/>
      <c r="G35783" s="430"/>
      <c r="H35783" s="430"/>
      <c r="I35783" s="430"/>
      <c r="J35783" s="357"/>
      <c r="K35783" s="357"/>
      <c r="L35783" s="358"/>
      <c r="M35783" s="359"/>
      <c r="N35783" s="360"/>
      <c r="O35783" s="360"/>
      <c r="P35783" s="361"/>
    </row>
    <row r="35784" spans="1:16">
      <c r="A35784" s="425"/>
      <c r="B35784" s="426"/>
      <c r="C35784" s="427"/>
      <c r="D35784" s="428"/>
      <c r="E35784" s="429"/>
      <c r="F35784" s="425"/>
      <c r="G35784" s="430"/>
      <c r="H35784" s="430"/>
      <c r="I35784" s="430"/>
      <c r="J35784" s="357"/>
      <c r="K35784" s="357"/>
      <c r="L35784" s="358"/>
      <c r="M35784" s="359"/>
      <c r="N35784" s="360"/>
      <c r="O35784" s="360"/>
      <c r="P35784" s="361"/>
    </row>
    <row r="35785" spans="1:16">
      <c r="A35785" s="425"/>
      <c r="B35785" s="426"/>
      <c r="C35785" s="427"/>
      <c r="D35785" s="428"/>
      <c r="E35785" s="429"/>
      <c r="F35785" s="425"/>
      <c r="G35785" s="430"/>
      <c r="H35785" s="430"/>
      <c r="I35785" s="430"/>
      <c r="J35785" s="357"/>
      <c r="K35785" s="357"/>
      <c r="L35785" s="358"/>
      <c r="M35785" s="359"/>
      <c r="N35785" s="360"/>
      <c r="O35785" s="360"/>
      <c r="P35785" s="361"/>
    </row>
    <row r="35786" spans="1:16">
      <c r="A35786" s="425"/>
      <c r="B35786" s="426"/>
      <c r="C35786" s="427"/>
      <c r="D35786" s="428"/>
      <c r="E35786" s="429"/>
      <c r="F35786" s="425"/>
      <c r="G35786" s="430"/>
      <c r="H35786" s="430"/>
      <c r="I35786" s="430"/>
      <c r="J35786" s="357"/>
      <c r="K35786" s="357"/>
      <c r="L35786" s="358"/>
      <c r="M35786" s="359"/>
      <c r="N35786" s="360"/>
      <c r="O35786" s="360"/>
      <c r="P35786" s="361"/>
    </row>
    <row r="35787" spans="1:16">
      <c r="A35787" s="425"/>
      <c r="B35787" s="426"/>
      <c r="C35787" s="427"/>
      <c r="D35787" s="428"/>
      <c r="E35787" s="429"/>
      <c r="F35787" s="425"/>
      <c r="G35787" s="430"/>
      <c r="H35787" s="430"/>
      <c r="I35787" s="430"/>
      <c r="J35787" s="357"/>
      <c r="K35787" s="357"/>
      <c r="L35787" s="358"/>
      <c r="M35787" s="359"/>
      <c r="N35787" s="360"/>
      <c r="O35787" s="360"/>
      <c r="P35787" s="361"/>
    </row>
    <row r="35788" spans="1:16">
      <c r="A35788" s="425"/>
      <c r="B35788" s="426"/>
      <c r="C35788" s="427"/>
      <c r="D35788" s="428"/>
      <c r="E35788" s="429"/>
      <c r="F35788" s="425"/>
      <c r="G35788" s="430"/>
      <c r="H35788" s="430"/>
      <c r="I35788" s="430"/>
      <c r="J35788" s="357"/>
      <c r="K35788" s="357"/>
      <c r="L35788" s="358"/>
      <c r="M35788" s="359"/>
      <c r="N35788" s="360"/>
      <c r="O35788" s="360"/>
      <c r="P35788" s="361"/>
    </row>
    <row r="35789" spans="1:16">
      <c r="A35789" s="425"/>
      <c r="B35789" s="426"/>
      <c r="C35789" s="427"/>
      <c r="D35789" s="428"/>
      <c r="E35789" s="429"/>
      <c r="F35789" s="425"/>
      <c r="G35789" s="430"/>
      <c r="H35789" s="430"/>
      <c r="I35789" s="430"/>
      <c r="J35789" s="357"/>
      <c r="K35789" s="357"/>
      <c r="L35789" s="358"/>
      <c r="M35789" s="359"/>
      <c r="N35789" s="360"/>
      <c r="O35789" s="360"/>
      <c r="P35789" s="361"/>
    </row>
    <row r="35790" spans="1:16">
      <c r="A35790" s="425"/>
      <c r="B35790" s="426"/>
      <c r="C35790" s="427"/>
      <c r="D35790" s="428"/>
      <c r="E35790" s="429"/>
      <c r="F35790" s="425"/>
      <c r="G35790" s="430"/>
      <c r="H35790" s="430"/>
      <c r="I35790" s="430"/>
      <c r="J35790" s="357"/>
      <c r="K35790" s="357"/>
      <c r="L35790" s="358"/>
      <c r="M35790" s="359"/>
      <c r="N35790" s="360"/>
      <c r="O35790" s="360"/>
      <c r="P35790" s="361"/>
    </row>
    <row r="35791" spans="1:16">
      <c r="A35791" s="425"/>
      <c r="B35791" s="426"/>
      <c r="C35791" s="427"/>
      <c r="D35791" s="428"/>
      <c r="E35791" s="429"/>
      <c r="F35791" s="425"/>
      <c r="G35791" s="430"/>
      <c r="H35791" s="430"/>
      <c r="I35791" s="430"/>
      <c r="J35791" s="357"/>
      <c r="K35791" s="357"/>
      <c r="L35791" s="358"/>
      <c r="M35791" s="359"/>
      <c r="N35791" s="360"/>
      <c r="O35791" s="360"/>
      <c r="P35791" s="361"/>
    </row>
    <row r="35792" spans="1:16">
      <c r="A35792" s="425"/>
      <c r="B35792" s="426"/>
      <c r="C35792" s="427"/>
      <c r="D35792" s="428"/>
      <c r="E35792" s="429"/>
      <c r="F35792" s="425"/>
      <c r="G35792" s="430"/>
      <c r="H35792" s="430"/>
      <c r="I35792" s="430"/>
      <c r="J35792" s="357"/>
      <c r="K35792" s="357"/>
      <c r="L35792" s="358"/>
      <c r="M35792" s="359"/>
      <c r="N35792" s="360"/>
      <c r="O35792" s="360"/>
      <c r="P35792" s="361"/>
    </row>
    <row r="35793" spans="1:16">
      <c r="A35793" s="425"/>
      <c r="B35793" s="426"/>
      <c r="C35793" s="427"/>
      <c r="D35793" s="428"/>
      <c r="E35793" s="429"/>
      <c r="F35793" s="425"/>
      <c r="G35793" s="430"/>
      <c r="H35793" s="430"/>
      <c r="I35793" s="430"/>
      <c r="J35793" s="357"/>
      <c r="K35793" s="357"/>
      <c r="L35793" s="358"/>
      <c r="M35793" s="359"/>
      <c r="N35793" s="360"/>
      <c r="O35793" s="360"/>
      <c r="P35793" s="361"/>
    </row>
    <row r="35794" spans="1:16">
      <c r="A35794" s="425"/>
      <c r="B35794" s="426"/>
      <c r="C35794" s="427"/>
      <c r="D35794" s="428"/>
      <c r="E35794" s="429"/>
      <c r="F35794" s="425"/>
      <c r="G35794" s="430"/>
      <c r="H35794" s="430"/>
      <c r="I35794" s="430"/>
      <c r="J35794" s="357"/>
      <c r="K35794" s="357"/>
      <c r="L35794" s="358"/>
      <c r="M35794" s="359"/>
      <c r="N35794" s="360"/>
      <c r="O35794" s="360"/>
      <c r="P35794" s="361"/>
    </row>
    <row r="35795" spans="1:16">
      <c r="A35795" s="425"/>
      <c r="B35795" s="426"/>
      <c r="C35795" s="427"/>
      <c r="D35795" s="428"/>
      <c r="E35795" s="429"/>
      <c r="F35795" s="425"/>
      <c r="G35795" s="430"/>
      <c r="H35795" s="430"/>
      <c r="I35795" s="430"/>
      <c r="J35795" s="357"/>
      <c r="K35795" s="357"/>
      <c r="L35795" s="358"/>
      <c r="M35795" s="359"/>
      <c r="N35795" s="360"/>
      <c r="O35795" s="360"/>
      <c r="P35795" s="361"/>
    </row>
    <row r="35796" spans="1:16">
      <c r="A35796" s="425"/>
      <c r="B35796" s="426"/>
      <c r="C35796" s="427"/>
      <c r="D35796" s="428"/>
      <c r="E35796" s="429"/>
      <c r="F35796" s="425"/>
      <c r="G35796" s="430"/>
      <c r="H35796" s="430"/>
      <c r="I35796" s="430"/>
      <c r="J35796" s="357"/>
      <c r="K35796" s="357"/>
      <c r="L35796" s="358"/>
      <c r="M35796" s="359"/>
      <c r="N35796" s="360"/>
      <c r="O35796" s="360"/>
      <c r="P35796" s="361"/>
    </row>
    <row r="35797" spans="1:16">
      <c r="A35797" s="425"/>
      <c r="B35797" s="426"/>
      <c r="C35797" s="427"/>
      <c r="D35797" s="428"/>
      <c r="E35797" s="429"/>
      <c r="F35797" s="425"/>
      <c r="G35797" s="430"/>
      <c r="H35797" s="430"/>
      <c r="I35797" s="430"/>
      <c r="J35797" s="357"/>
      <c r="K35797" s="357"/>
      <c r="L35797" s="358"/>
      <c r="M35797" s="359"/>
      <c r="N35797" s="360"/>
      <c r="O35797" s="360"/>
      <c r="P35797" s="361"/>
    </row>
    <row r="35798" spans="1:16">
      <c r="A35798" s="425"/>
      <c r="B35798" s="426"/>
      <c r="C35798" s="427"/>
      <c r="D35798" s="428"/>
      <c r="E35798" s="429"/>
      <c r="F35798" s="425"/>
      <c r="G35798" s="430"/>
      <c r="H35798" s="430"/>
      <c r="I35798" s="430"/>
      <c r="J35798" s="357"/>
      <c r="K35798" s="357"/>
      <c r="L35798" s="358"/>
      <c r="M35798" s="359"/>
      <c r="N35798" s="360"/>
      <c r="O35798" s="360"/>
      <c r="P35798" s="361"/>
    </row>
    <row r="35799" spans="1:16">
      <c r="A35799" s="425"/>
      <c r="B35799" s="426"/>
      <c r="C35799" s="427"/>
      <c r="D35799" s="428"/>
      <c r="E35799" s="429"/>
      <c r="F35799" s="425"/>
      <c r="G35799" s="430"/>
      <c r="H35799" s="430"/>
      <c r="I35799" s="430"/>
      <c r="J35799" s="357"/>
      <c r="K35799" s="357"/>
      <c r="L35799" s="358"/>
      <c r="M35799" s="359"/>
      <c r="N35799" s="360"/>
      <c r="O35799" s="360"/>
      <c r="P35799" s="361"/>
    </row>
    <row r="35800" spans="1:16">
      <c r="A35800" s="425"/>
      <c r="B35800" s="426"/>
      <c r="C35800" s="427"/>
      <c r="D35800" s="428"/>
      <c r="E35800" s="429"/>
      <c r="F35800" s="425"/>
      <c r="G35800" s="430"/>
      <c r="H35800" s="430"/>
      <c r="I35800" s="430"/>
      <c r="J35800" s="357"/>
      <c r="K35800" s="357"/>
      <c r="L35800" s="358"/>
      <c r="M35800" s="359"/>
      <c r="N35800" s="360"/>
      <c r="O35800" s="360"/>
      <c r="P35800" s="361"/>
    </row>
    <row r="35801" spans="1:16">
      <c r="A35801" s="425"/>
      <c r="B35801" s="426"/>
      <c r="C35801" s="427"/>
      <c r="D35801" s="428"/>
      <c r="E35801" s="429"/>
      <c r="F35801" s="425"/>
      <c r="G35801" s="430"/>
      <c r="H35801" s="430"/>
      <c r="I35801" s="430"/>
      <c r="J35801" s="357"/>
      <c r="K35801" s="357"/>
      <c r="L35801" s="358"/>
      <c r="M35801" s="359"/>
      <c r="N35801" s="360"/>
      <c r="O35801" s="360"/>
      <c r="P35801" s="361"/>
    </row>
    <row r="35802" spans="1:16">
      <c r="A35802" s="425"/>
      <c r="B35802" s="426"/>
      <c r="C35802" s="427"/>
      <c r="D35802" s="428"/>
      <c r="E35802" s="429"/>
      <c r="F35802" s="425"/>
      <c r="G35802" s="430"/>
      <c r="H35802" s="430"/>
      <c r="I35802" s="430"/>
      <c r="J35802" s="357"/>
      <c r="K35802" s="357"/>
      <c r="L35802" s="358"/>
      <c r="M35802" s="359"/>
      <c r="N35802" s="360"/>
      <c r="O35802" s="360"/>
      <c r="P35802" s="361"/>
    </row>
    <row r="35803" spans="1:16">
      <c r="A35803" s="425"/>
      <c r="B35803" s="426"/>
      <c r="C35803" s="427"/>
      <c r="D35803" s="428"/>
      <c r="E35803" s="429"/>
      <c r="F35803" s="425"/>
      <c r="G35803" s="430"/>
      <c r="H35803" s="430"/>
      <c r="I35803" s="430"/>
      <c r="J35803" s="357"/>
      <c r="K35803" s="357"/>
      <c r="L35803" s="358"/>
      <c r="M35803" s="359"/>
      <c r="N35803" s="360"/>
      <c r="O35803" s="360"/>
      <c r="P35803" s="361"/>
    </row>
    <row r="35804" spans="1:16">
      <c r="A35804" s="425"/>
      <c r="B35804" s="426"/>
      <c r="C35804" s="427"/>
      <c r="D35804" s="428"/>
      <c r="E35804" s="429"/>
      <c r="F35804" s="425"/>
      <c r="G35804" s="430"/>
      <c r="H35804" s="430"/>
      <c r="I35804" s="430"/>
      <c r="J35804" s="357"/>
      <c r="K35804" s="357"/>
      <c r="L35804" s="358"/>
      <c r="M35804" s="359"/>
      <c r="N35804" s="360"/>
      <c r="O35804" s="360"/>
      <c r="P35804" s="361"/>
    </row>
    <row r="35805" spans="1:16">
      <c r="A35805" s="425"/>
      <c r="B35805" s="426"/>
      <c r="C35805" s="427"/>
      <c r="D35805" s="428"/>
      <c r="E35805" s="429"/>
      <c r="F35805" s="425"/>
      <c r="G35805" s="430"/>
      <c r="H35805" s="430"/>
      <c r="I35805" s="430"/>
      <c r="J35805" s="357"/>
      <c r="K35805" s="357"/>
      <c r="L35805" s="358"/>
      <c r="M35805" s="359"/>
      <c r="N35805" s="360"/>
      <c r="O35805" s="360"/>
      <c r="P35805" s="361"/>
    </row>
    <row r="35806" spans="1:16">
      <c r="A35806" s="425"/>
      <c r="B35806" s="426"/>
      <c r="C35806" s="427"/>
      <c r="D35806" s="428"/>
      <c r="E35806" s="429"/>
      <c r="F35806" s="425"/>
      <c r="G35806" s="430"/>
      <c r="H35806" s="430"/>
      <c r="I35806" s="430"/>
      <c r="J35806" s="357"/>
      <c r="K35806" s="357"/>
      <c r="L35806" s="358"/>
      <c r="M35806" s="359"/>
      <c r="N35806" s="360"/>
      <c r="O35806" s="360"/>
      <c r="P35806" s="361"/>
    </row>
    <row r="35807" spans="1:16">
      <c r="A35807" s="425"/>
      <c r="B35807" s="426"/>
      <c r="C35807" s="427"/>
      <c r="D35807" s="428"/>
      <c r="E35807" s="429"/>
      <c r="F35807" s="425"/>
      <c r="G35807" s="430"/>
      <c r="H35807" s="430"/>
      <c r="I35807" s="430"/>
      <c r="J35807" s="357"/>
      <c r="K35807" s="357"/>
      <c r="L35807" s="358"/>
      <c r="M35807" s="359"/>
      <c r="N35807" s="360"/>
      <c r="O35807" s="360"/>
      <c r="P35807" s="361"/>
    </row>
    <row r="35808" spans="1:16">
      <c r="A35808" s="425"/>
      <c r="B35808" s="426"/>
      <c r="C35808" s="427"/>
      <c r="D35808" s="428"/>
      <c r="E35808" s="429"/>
      <c r="F35808" s="425"/>
      <c r="G35808" s="430"/>
      <c r="H35808" s="430"/>
      <c r="I35808" s="430"/>
      <c r="J35808" s="357"/>
      <c r="K35808" s="357"/>
      <c r="L35808" s="358"/>
      <c r="M35808" s="359"/>
      <c r="N35808" s="360"/>
      <c r="O35808" s="360"/>
      <c r="P35808" s="361"/>
    </row>
    <row r="35809" spans="1:16">
      <c r="A35809" s="425"/>
      <c r="B35809" s="426"/>
      <c r="C35809" s="427"/>
      <c r="D35809" s="428"/>
      <c r="E35809" s="429"/>
      <c r="F35809" s="425"/>
      <c r="G35809" s="430"/>
      <c r="H35809" s="430"/>
      <c r="I35809" s="430"/>
      <c r="J35809" s="357"/>
      <c r="K35809" s="357"/>
      <c r="L35809" s="358"/>
      <c r="M35809" s="359"/>
      <c r="N35809" s="360"/>
      <c r="O35809" s="360"/>
      <c r="P35809" s="361"/>
    </row>
    <row r="35810" spans="1:16">
      <c r="A35810" s="425"/>
      <c r="B35810" s="426"/>
      <c r="C35810" s="427"/>
      <c r="D35810" s="428"/>
      <c r="E35810" s="429"/>
      <c r="F35810" s="425"/>
      <c r="G35810" s="430"/>
      <c r="H35810" s="430"/>
      <c r="I35810" s="430"/>
      <c r="J35810" s="357"/>
      <c r="K35810" s="357"/>
      <c r="L35810" s="358"/>
      <c r="M35810" s="359"/>
      <c r="N35810" s="360"/>
      <c r="O35810" s="360"/>
      <c r="P35810" s="361"/>
    </row>
    <row r="35811" spans="1:16">
      <c r="A35811" s="425"/>
      <c r="B35811" s="426"/>
      <c r="C35811" s="427"/>
      <c r="D35811" s="428"/>
      <c r="E35811" s="429"/>
      <c r="F35811" s="425"/>
      <c r="G35811" s="430"/>
      <c r="H35811" s="430"/>
      <c r="I35811" s="430"/>
      <c r="J35811" s="357"/>
      <c r="K35811" s="357"/>
      <c r="L35811" s="358"/>
      <c r="M35811" s="359"/>
      <c r="N35811" s="360"/>
      <c r="O35811" s="360"/>
      <c r="P35811" s="361"/>
    </row>
    <row r="35812" spans="1:16">
      <c r="A35812" s="425"/>
      <c r="B35812" s="426"/>
      <c r="C35812" s="427"/>
      <c r="D35812" s="428"/>
      <c r="E35812" s="429"/>
      <c r="F35812" s="425"/>
      <c r="G35812" s="430"/>
      <c r="H35812" s="430"/>
      <c r="I35812" s="430"/>
      <c r="J35812" s="357"/>
      <c r="K35812" s="357"/>
      <c r="L35812" s="358"/>
      <c r="M35812" s="359"/>
      <c r="N35812" s="360"/>
      <c r="O35812" s="360"/>
      <c r="P35812" s="361"/>
    </row>
    <row r="35813" spans="1:16">
      <c r="A35813" s="425"/>
      <c r="B35813" s="431"/>
      <c r="C35813" s="427"/>
      <c r="D35813" s="432"/>
      <c r="E35813" s="433"/>
      <c r="F35813" s="425"/>
      <c r="G35813" s="434"/>
      <c r="H35813" s="434"/>
      <c r="I35813" s="434"/>
      <c r="J35813" s="357"/>
      <c r="K35813" s="357"/>
      <c r="L35813" s="358"/>
      <c r="M35813" s="359"/>
      <c r="N35813" s="360"/>
      <c r="O35813" s="360"/>
      <c r="P35813" s="362"/>
    </row>
    <row r="35814" spans="1:16">
      <c r="A35814" s="425"/>
      <c r="B35814" s="426"/>
      <c r="C35814" s="427"/>
      <c r="D35814" s="428"/>
      <c r="E35814" s="429"/>
      <c r="F35814" s="425"/>
      <c r="G35814" s="430"/>
      <c r="H35814" s="430"/>
      <c r="I35814" s="430"/>
      <c r="J35814" s="357"/>
      <c r="K35814" s="357"/>
      <c r="L35814" s="358"/>
      <c r="M35814" s="359"/>
      <c r="N35814" s="360"/>
      <c r="O35814" s="360"/>
      <c r="P35814" s="361"/>
    </row>
    <row r="35815" spans="1:16">
      <c r="A35815" s="425"/>
      <c r="B35815" s="426"/>
      <c r="C35815" s="427"/>
      <c r="D35815" s="428"/>
      <c r="E35815" s="429"/>
      <c r="F35815" s="425"/>
      <c r="G35815" s="430"/>
      <c r="H35815" s="430"/>
      <c r="I35815" s="430"/>
      <c r="J35815" s="357"/>
      <c r="K35815" s="357"/>
      <c r="L35815" s="358"/>
      <c r="M35815" s="359"/>
      <c r="N35815" s="360"/>
      <c r="O35815" s="360"/>
      <c r="P35815" s="361"/>
    </row>
    <row r="35816" spans="1:16">
      <c r="A35816" s="425"/>
      <c r="B35816" s="426"/>
      <c r="C35816" s="427"/>
      <c r="D35816" s="428"/>
      <c r="E35816" s="429"/>
      <c r="F35816" s="425"/>
      <c r="G35816" s="430"/>
      <c r="H35816" s="430"/>
      <c r="I35816" s="430"/>
      <c r="J35816" s="357"/>
      <c r="K35816" s="357"/>
      <c r="L35816" s="358"/>
      <c r="M35816" s="359"/>
      <c r="N35816" s="360"/>
      <c r="O35816" s="360"/>
      <c r="P35816" s="361"/>
    </row>
    <row r="35817" spans="1:16">
      <c r="A35817" s="425"/>
      <c r="B35817" s="426"/>
      <c r="C35817" s="427"/>
      <c r="D35817" s="428"/>
      <c r="E35817" s="429"/>
      <c r="F35817" s="425"/>
      <c r="G35817" s="430"/>
      <c r="H35817" s="430"/>
      <c r="I35817" s="430"/>
      <c r="J35817" s="357"/>
      <c r="K35817" s="357"/>
      <c r="L35817" s="358"/>
      <c r="M35817" s="359"/>
      <c r="N35817" s="360"/>
      <c r="O35817" s="360"/>
      <c r="P35817" s="361"/>
    </row>
    <row r="35818" spans="1:16">
      <c r="A35818" s="425"/>
      <c r="B35818" s="426"/>
      <c r="C35818" s="427"/>
      <c r="D35818" s="428"/>
      <c r="E35818" s="429"/>
      <c r="F35818" s="425"/>
      <c r="G35818" s="430"/>
      <c r="H35818" s="430"/>
      <c r="I35818" s="430"/>
      <c r="J35818" s="357"/>
      <c r="K35818" s="357"/>
      <c r="L35818" s="358"/>
      <c r="M35818" s="359"/>
      <c r="N35818" s="360"/>
      <c r="O35818" s="360"/>
      <c r="P35818" s="361"/>
    </row>
    <row r="35819" spans="1:16">
      <c r="A35819" s="425"/>
      <c r="B35819" s="426"/>
      <c r="C35819" s="427"/>
      <c r="D35819" s="428"/>
      <c r="E35819" s="429"/>
      <c r="F35819" s="425"/>
      <c r="G35819" s="430"/>
      <c r="H35819" s="430"/>
      <c r="I35819" s="430"/>
      <c r="J35819" s="357"/>
      <c r="K35819" s="357"/>
      <c r="L35819" s="358"/>
      <c r="M35819" s="359"/>
      <c r="N35819" s="360"/>
      <c r="O35819" s="360"/>
      <c r="P35819" s="361"/>
    </row>
    <row r="35820" spans="1:16">
      <c r="A35820" s="425"/>
      <c r="B35820" s="426"/>
      <c r="C35820" s="427"/>
      <c r="D35820" s="428"/>
      <c r="E35820" s="429"/>
      <c r="F35820" s="425"/>
      <c r="G35820" s="430"/>
      <c r="H35820" s="430"/>
      <c r="I35820" s="430"/>
      <c r="J35820" s="357"/>
      <c r="K35820" s="357"/>
      <c r="L35820" s="358"/>
      <c r="M35820" s="359"/>
      <c r="N35820" s="360"/>
      <c r="O35820" s="360"/>
      <c r="P35820" s="361"/>
    </row>
    <row r="35821" spans="1:16">
      <c r="A35821" s="425"/>
      <c r="B35821" s="426"/>
      <c r="C35821" s="427"/>
      <c r="D35821" s="428"/>
      <c r="E35821" s="429"/>
      <c r="F35821" s="425"/>
      <c r="G35821" s="430"/>
      <c r="H35821" s="430"/>
      <c r="I35821" s="430"/>
      <c r="J35821" s="357"/>
      <c r="K35821" s="357"/>
      <c r="L35821" s="358"/>
      <c r="M35821" s="359"/>
      <c r="N35821" s="360"/>
      <c r="O35821" s="360"/>
      <c r="P35821" s="361"/>
    </row>
    <row r="35822" spans="1:16">
      <c r="A35822" s="425"/>
      <c r="B35822" s="426"/>
      <c r="C35822" s="427"/>
      <c r="D35822" s="428"/>
      <c r="E35822" s="429"/>
      <c r="F35822" s="425"/>
      <c r="G35822" s="430"/>
      <c r="H35822" s="430"/>
      <c r="I35822" s="430"/>
      <c r="J35822" s="357"/>
      <c r="K35822" s="357"/>
      <c r="L35822" s="358"/>
      <c r="M35822" s="359"/>
      <c r="N35822" s="360"/>
      <c r="O35822" s="360"/>
      <c r="P35822" s="361"/>
    </row>
    <row r="35823" spans="1:16">
      <c r="A35823" s="425"/>
      <c r="B35823" s="426"/>
      <c r="C35823" s="427"/>
      <c r="D35823" s="428"/>
      <c r="E35823" s="429"/>
      <c r="F35823" s="425"/>
      <c r="G35823" s="430"/>
      <c r="H35823" s="430"/>
      <c r="I35823" s="430"/>
      <c r="J35823" s="357"/>
      <c r="K35823" s="357"/>
      <c r="L35823" s="358"/>
      <c r="M35823" s="359"/>
      <c r="N35823" s="360"/>
      <c r="O35823" s="360"/>
      <c r="P35823" s="361"/>
    </row>
    <row r="35824" spans="1:16">
      <c r="A35824" s="425"/>
      <c r="B35824" s="426"/>
      <c r="C35824" s="427"/>
      <c r="D35824" s="428"/>
      <c r="E35824" s="429"/>
      <c r="F35824" s="425"/>
      <c r="G35824" s="430"/>
      <c r="H35824" s="430"/>
      <c r="I35824" s="430"/>
      <c r="J35824" s="357"/>
      <c r="K35824" s="357"/>
      <c r="L35824" s="358"/>
      <c r="M35824" s="359"/>
      <c r="N35824" s="360"/>
      <c r="O35824" s="360"/>
      <c r="P35824" s="361"/>
    </row>
    <row r="35825" spans="1:16">
      <c r="A35825" s="425"/>
      <c r="B35825" s="426"/>
      <c r="C35825" s="427"/>
      <c r="D35825" s="428"/>
      <c r="E35825" s="429"/>
      <c r="F35825" s="425"/>
      <c r="G35825" s="430"/>
      <c r="H35825" s="430"/>
      <c r="I35825" s="430"/>
      <c r="J35825" s="357"/>
      <c r="K35825" s="357"/>
      <c r="L35825" s="358"/>
      <c r="M35825" s="359"/>
      <c r="N35825" s="360"/>
      <c r="O35825" s="360"/>
      <c r="P35825" s="361"/>
    </row>
    <row r="35826" spans="1:16">
      <c r="A35826" s="425"/>
      <c r="B35826" s="426"/>
      <c r="C35826" s="427"/>
      <c r="D35826" s="428"/>
      <c r="E35826" s="429"/>
      <c r="F35826" s="425"/>
      <c r="G35826" s="430"/>
      <c r="H35826" s="430"/>
      <c r="I35826" s="430"/>
      <c r="J35826" s="357"/>
      <c r="K35826" s="357"/>
      <c r="L35826" s="358"/>
      <c r="M35826" s="359"/>
      <c r="N35826" s="360"/>
      <c r="O35826" s="360"/>
      <c r="P35826" s="361"/>
    </row>
    <row r="35827" spans="1:16">
      <c r="A35827" s="425"/>
      <c r="B35827" s="426"/>
      <c r="C35827" s="427"/>
      <c r="D35827" s="428"/>
      <c r="E35827" s="429"/>
      <c r="F35827" s="425"/>
      <c r="G35827" s="430"/>
      <c r="H35827" s="430"/>
      <c r="I35827" s="430"/>
      <c r="J35827" s="357"/>
      <c r="K35827" s="357"/>
      <c r="L35827" s="358"/>
      <c r="M35827" s="359"/>
      <c r="N35827" s="360"/>
      <c r="O35827" s="360"/>
      <c r="P35827" s="361"/>
    </row>
    <row r="35828" spans="1:16">
      <c r="A35828" s="425"/>
      <c r="B35828" s="426"/>
      <c r="C35828" s="427"/>
      <c r="D35828" s="428"/>
      <c r="E35828" s="429"/>
      <c r="F35828" s="425"/>
      <c r="G35828" s="430"/>
      <c r="H35828" s="430"/>
      <c r="I35828" s="430"/>
      <c r="J35828" s="357"/>
      <c r="K35828" s="357"/>
      <c r="L35828" s="358"/>
      <c r="M35828" s="359"/>
      <c r="N35828" s="360"/>
      <c r="O35828" s="360"/>
      <c r="P35828" s="361"/>
    </row>
    <row r="35829" spans="1:16">
      <c r="A35829" s="425"/>
      <c r="B35829" s="426"/>
      <c r="C35829" s="427"/>
      <c r="D35829" s="428"/>
      <c r="E35829" s="429"/>
      <c r="F35829" s="425"/>
      <c r="G35829" s="430"/>
      <c r="H35829" s="430"/>
      <c r="I35829" s="430"/>
      <c r="J35829" s="357"/>
      <c r="K35829" s="357"/>
      <c r="L35829" s="358"/>
      <c r="M35829" s="359"/>
      <c r="N35829" s="360"/>
      <c r="O35829" s="360"/>
      <c r="P35829" s="361"/>
    </row>
    <row r="35830" spans="1:16">
      <c r="A35830" s="425"/>
      <c r="B35830" s="426"/>
      <c r="C35830" s="427"/>
      <c r="D35830" s="428"/>
      <c r="E35830" s="429"/>
      <c r="F35830" s="425"/>
      <c r="G35830" s="430"/>
      <c r="H35830" s="430"/>
      <c r="I35830" s="430"/>
      <c r="J35830" s="357"/>
      <c r="K35830" s="357"/>
      <c r="L35830" s="358"/>
      <c r="M35830" s="359"/>
      <c r="N35830" s="360"/>
      <c r="O35830" s="360"/>
      <c r="P35830" s="361"/>
    </row>
    <row r="35831" spans="1:16">
      <c r="A35831" s="425"/>
      <c r="B35831" s="426"/>
      <c r="C35831" s="427"/>
      <c r="D35831" s="428"/>
      <c r="E35831" s="429"/>
      <c r="F35831" s="425"/>
      <c r="G35831" s="430"/>
      <c r="H35831" s="430"/>
      <c r="I35831" s="430"/>
      <c r="J35831" s="357"/>
      <c r="K35831" s="357"/>
      <c r="L35831" s="358"/>
      <c r="M35831" s="359"/>
      <c r="N35831" s="360"/>
      <c r="O35831" s="360"/>
      <c r="P35831" s="361"/>
    </row>
    <row r="35832" spans="1:16">
      <c r="A35832" s="425"/>
      <c r="B35832" s="426"/>
      <c r="C35832" s="427"/>
      <c r="D35832" s="428"/>
      <c r="E35832" s="429"/>
      <c r="F35832" s="425"/>
      <c r="G35832" s="430"/>
      <c r="H35832" s="430"/>
      <c r="I35832" s="430"/>
      <c r="J35832" s="357"/>
      <c r="K35832" s="357"/>
      <c r="L35832" s="358"/>
      <c r="M35832" s="359"/>
      <c r="N35832" s="360"/>
      <c r="O35832" s="360"/>
      <c r="P35832" s="361"/>
    </row>
    <row r="35833" spans="1:16">
      <c r="A35833" s="425"/>
      <c r="B35833" s="426"/>
      <c r="C35833" s="427"/>
      <c r="D35833" s="428"/>
      <c r="E35833" s="429"/>
      <c r="F35833" s="425"/>
      <c r="G35833" s="430"/>
      <c r="H35833" s="430"/>
      <c r="I35833" s="430"/>
      <c r="J35833" s="357"/>
      <c r="K35833" s="357"/>
      <c r="L35833" s="358"/>
      <c r="M35833" s="359"/>
      <c r="N35833" s="360"/>
      <c r="O35833" s="360"/>
      <c r="P35833" s="361"/>
    </row>
    <row r="35834" spans="1:16">
      <c r="A35834" s="425"/>
      <c r="B35834" s="426"/>
      <c r="C35834" s="427"/>
      <c r="D35834" s="428"/>
      <c r="E35834" s="429"/>
      <c r="F35834" s="425"/>
      <c r="G35834" s="430"/>
      <c r="H35834" s="430"/>
      <c r="I35834" s="430"/>
      <c r="J35834" s="357"/>
      <c r="K35834" s="357"/>
      <c r="L35834" s="358"/>
      <c r="M35834" s="359"/>
      <c r="N35834" s="360"/>
      <c r="O35834" s="360"/>
      <c r="P35834" s="361"/>
    </row>
    <row r="35835" spans="1:16">
      <c r="A35835" s="425"/>
      <c r="B35835" s="426"/>
      <c r="C35835" s="427"/>
      <c r="D35835" s="428"/>
      <c r="E35835" s="429"/>
      <c r="F35835" s="425"/>
      <c r="G35835" s="430"/>
      <c r="H35835" s="430"/>
      <c r="I35835" s="430"/>
      <c r="J35835" s="357"/>
      <c r="K35835" s="357"/>
      <c r="L35835" s="358"/>
      <c r="M35835" s="359"/>
      <c r="N35835" s="360"/>
      <c r="O35835" s="360"/>
      <c r="P35835" s="361"/>
    </row>
    <row r="35836" spans="1:16">
      <c r="A35836" s="425"/>
      <c r="B35836" s="426"/>
      <c r="C35836" s="427"/>
      <c r="D35836" s="428"/>
      <c r="E35836" s="429"/>
      <c r="F35836" s="425"/>
      <c r="G35836" s="430"/>
      <c r="H35836" s="430"/>
      <c r="I35836" s="430"/>
      <c r="J35836" s="357"/>
      <c r="K35836" s="357"/>
      <c r="L35836" s="358"/>
      <c r="M35836" s="359"/>
      <c r="N35836" s="360"/>
      <c r="O35836" s="360"/>
      <c r="P35836" s="361"/>
    </row>
    <row r="35837" spans="1:16">
      <c r="A35837" s="425"/>
      <c r="B35837" s="426"/>
      <c r="C35837" s="427"/>
      <c r="D35837" s="428"/>
      <c r="E35837" s="429"/>
      <c r="F35837" s="425"/>
      <c r="G35837" s="430"/>
      <c r="H35837" s="430"/>
      <c r="I35837" s="430"/>
      <c r="J35837" s="357"/>
      <c r="K35837" s="357"/>
      <c r="L35837" s="358"/>
      <c r="M35837" s="359"/>
      <c r="N35837" s="360"/>
      <c r="O35837" s="360"/>
      <c r="P35837" s="361"/>
    </row>
    <row r="35838" spans="1:16">
      <c r="A35838" s="425"/>
      <c r="B35838" s="426"/>
      <c r="C35838" s="427"/>
      <c r="D35838" s="428"/>
      <c r="E35838" s="429"/>
      <c r="F35838" s="425"/>
      <c r="G35838" s="430"/>
      <c r="H35838" s="430"/>
      <c r="I35838" s="430"/>
      <c r="J35838" s="357"/>
      <c r="K35838" s="357"/>
      <c r="L35838" s="358"/>
      <c r="M35838" s="359"/>
      <c r="N35838" s="360"/>
      <c r="O35838" s="360"/>
      <c r="P35838" s="361"/>
    </row>
    <row r="35839" spans="1:16">
      <c r="A35839" s="425"/>
      <c r="B35839" s="426"/>
      <c r="C35839" s="427"/>
      <c r="D35839" s="428"/>
      <c r="E35839" s="429"/>
      <c r="F35839" s="425"/>
      <c r="G35839" s="430"/>
      <c r="H35839" s="430"/>
      <c r="I35839" s="430"/>
      <c r="J35839" s="357"/>
      <c r="K35839" s="357"/>
      <c r="L35839" s="358"/>
      <c r="M35839" s="359"/>
      <c r="N35839" s="360"/>
      <c r="O35839" s="360"/>
      <c r="P35839" s="361"/>
    </row>
    <row r="35840" spans="1:16">
      <c r="A35840" s="425"/>
      <c r="B35840" s="426"/>
      <c r="C35840" s="427"/>
      <c r="D35840" s="428"/>
      <c r="E35840" s="429"/>
      <c r="F35840" s="425"/>
      <c r="G35840" s="430"/>
      <c r="H35840" s="430"/>
      <c r="I35840" s="430"/>
      <c r="J35840" s="357"/>
      <c r="K35840" s="357"/>
      <c r="L35840" s="358"/>
      <c r="M35840" s="359"/>
      <c r="N35840" s="360"/>
      <c r="O35840" s="360"/>
      <c r="P35840" s="361"/>
    </row>
    <row r="35841" spans="1:16">
      <c r="A35841" s="425"/>
      <c r="B35841" s="426"/>
      <c r="C35841" s="427"/>
      <c r="D35841" s="428"/>
      <c r="E35841" s="429"/>
      <c r="F35841" s="425"/>
      <c r="G35841" s="430"/>
      <c r="H35841" s="430"/>
      <c r="I35841" s="430"/>
      <c r="J35841" s="357"/>
      <c r="K35841" s="357"/>
      <c r="L35841" s="358"/>
      <c r="M35841" s="359"/>
      <c r="N35841" s="360"/>
      <c r="O35841" s="360"/>
      <c r="P35841" s="361"/>
    </row>
    <row r="35842" spans="1:16">
      <c r="A35842" s="425"/>
      <c r="B35842" s="426"/>
      <c r="C35842" s="427"/>
      <c r="D35842" s="428"/>
      <c r="E35842" s="429"/>
      <c r="F35842" s="425"/>
      <c r="G35842" s="430"/>
      <c r="H35842" s="430"/>
      <c r="I35842" s="430"/>
      <c r="J35842" s="357"/>
      <c r="K35842" s="357"/>
      <c r="L35842" s="358"/>
      <c r="M35842" s="359"/>
      <c r="N35842" s="360"/>
      <c r="O35842" s="360"/>
      <c r="P35842" s="361"/>
    </row>
    <row r="35843" spans="1:16">
      <c r="A35843" s="425"/>
      <c r="B35843" s="426"/>
      <c r="C35843" s="427"/>
      <c r="D35843" s="428"/>
      <c r="E35843" s="429"/>
      <c r="F35843" s="425"/>
      <c r="G35843" s="430"/>
      <c r="H35843" s="430"/>
      <c r="I35843" s="430"/>
      <c r="J35843" s="357"/>
      <c r="K35843" s="357"/>
      <c r="L35843" s="358"/>
      <c r="M35843" s="359"/>
      <c r="N35843" s="360"/>
      <c r="O35843" s="360"/>
      <c r="P35843" s="361"/>
    </row>
    <row r="35844" spans="1:16">
      <c r="A35844" s="425"/>
      <c r="B35844" s="426"/>
      <c r="C35844" s="427"/>
      <c r="D35844" s="428"/>
      <c r="E35844" s="429"/>
      <c r="F35844" s="425"/>
      <c r="G35844" s="430"/>
      <c r="H35844" s="430"/>
      <c r="I35844" s="430"/>
      <c r="J35844" s="357"/>
      <c r="K35844" s="357"/>
      <c r="L35844" s="358"/>
      <c r="M35844" s="359"/>
      <c r="N35844" s="360"/>
      <c r="O35844" s="360"/>
      <c r="P35844" s="361"/>
    </row>
    <row r="35845" spans="1:16">
      <c r="A35845" s="425"/>
      <c r="B35845" s="426"/>
      <c r="C35845" s="427"/>
      <c r="D35845" s="428"/>
      <c r="E35845" s="429"/>
      <c r="F35845" s="425"/>
      <c r="G35845" s="430"/>
      <c r="H35845" s="430"/>
      <c r="I35845" s="430"/>
      <c r="J35845" s="357"/>
      <c r="K35845" s="357"/>
      <c r="L35845" s="358"/>
      <c r="M35845" s="359"/>
      <c r="N35845" s="360"/>
      <c r="O35845" s="360"/>
      <c r="P35845" s="361"/>
    </row>
    <row r="35846" spans="1:16">
      <c r="A35846" s="425"/>
      <c r="B35846" s="426"/>
      <c r="C35846" s="427"/>
      <c r="D35846" s="428"/>
      <c r="E35846" s="429"/>
      <c r="F35846" s="425"/>
      <c r="G35846" s="430"/>
      <c r="H35846" s="430"/>
      <c r="I35846" s="430"/>
      <c r="J35846" s="357"/>
      <c r="K35846" s="357"/>
      <c r="L35846" s="358"/>
      <c r="M35846" s="359"/>
      <c r="N35846" s="360"/>
      <c r="O35846" s="360"/>
      <c r="P35846" s="361"/>
    </row>
    <row r="35847" spans="1:16">
      <c r="A35847" s="425"/>
      <c r="B35847" s="426"/>
      <c r="C35847" s="427"/>
      <c r="D35847" s="428"/>
      <c r="E35847" s="429"/>
      <c r="F35847" s="425"/>
      <c r="G35847" s="430"/>
      <c r="H35847" s="430"/>
      <c r="I35847" s="430"/>
      <c r="J35847" s="357"/>
      <c r="K35847" s="357"/>
      <c r="L35847" s="358"/>
      <c r="M35847" s="359"/>
      <c r="N35847" s="360"/>
      <c r="O35847" s="360"/>
      <c r="P35847" s="361"/>
    </row>
    <row r="35848" spans="1:16">
      <c r="A35848" s="425"/>
      <c r="B35848" s="426"/>
      <c r="C35848" s="427"/>
      <c r="D35848" s="428"/>
      <c r="E35848" s="429"/>
      <c r="F35848" s="425"/>
      <c r="G35848" s="430"/>
      <c r="H35848" s="430"/>
      <c r="I35848" s="430"/>
      <c r="J35848" s="357"/>
      <c r="K35848" s="357"/>
      <c r="L35848" s="358"/>
      <c r="M35848" s="359"/>
      <c r="N35848" s="360"/>
      <c r="O35848" s="360"/>
      <c r="P35848" s="361"/>
    </row>
    <row r="35849" spans="1:16">
      <c r="A35849" s="425"/>
      <c r="B35849" s="426"/>
      <c r="C35849" s="427"/>
      <c r="D35849" s="428"/>
      <c r="E35849" s="429"/>
      <c r="F35849" s="425"/>
      <c r="G35849" s="430"/>
      <c r="H35849" s="430"/>
      <c r="I35849" s="430"/>
      <c r="J35849" s="357"/>
      <c r="K35849" s="357"/>
      <c r="L35849" s="358"/>
      <c r="M35849" s="359"/>
      <c r="N35849" s="360"/>
      <c r="O35849" s="360"/>
      <c r="P35849" s="361"/>
    </row>
    <row r="35850" spans="1:16">
      <c r="A35850" s="425"/>
      <c r="B35850" s="426"/>
      <c r="C35850" s="427"/>
      <c r="D35850" s="428"/>
      <c r="E35850" s="429"/>
      <c r="F35850" s="425"/>
      <c r="G35850" s="430"/>
      <c r="H35850" s="430"/>
      <c r="I35850" s="430"/>
      <c r="J35850" s="357"/>
      <c r="K35850" s="357"/>
      <c r="L35850" s="358"/>
      <c r="M35850" s="359"/>
      <c r="N35850" s="360"/>
      <c r="O35850" s="360"/>
      <c r="P35850" s="361"/>
    </row>
    <row r="35851" spans="1:16">
      <c r="A35851" s="425"/>
      <c r="B35851" s="426"/>
      <c r="C35851" s="427"/>
      <c r="D35851" s="428"/>
      <c r="E35851" s="429"/>
      <c r="F35851" s="425"/>
      <c r="G35851" s="430"/>
      <c r="H35851" s="430"/>
      <c r="I35851" s="430"/>
      <c r="J35851" s="357"/>
      <c r="K35851" s="357"/>
      <c r="L35851" s="358"/>
      <c r="M35851" s="359"/>
      <c r="N35851" s="360"/>
      <c r="O35851" s="360"/>
      <c r="P35851" s="361"/>
    </row>
    <row r="35852" spans="1:16">
      <c r="A35852" s="425"/>
      <c r="B35852" s="426"/>
      <c r="C35852" s="427"/>
      <c r="D35852" s="428"/>
      <c r="E35852" s="429"/>
      <c r="F35852" s="425"/>
      <c r="G35852" s="430"/>
      <c r="H35852" s="430"/>
      <c r="I35852" s="430"/>
      <c r="J35852" s="357"/>
      <c r="K35852" s="357"/>
      <c r="L35852" s="358"/>
      <c r="M35852" s="359"/>
      <c r="N35852" s="360"/>
      <c r="O35852" s="360"/>
      <c r="P35852" s="361"/>
    </row>
    <row r="35853" spans="1:16">
      <c r="A35853" s="425"/>
      <c r="B35853" s="426"/>
      <c r="C35853" s="427"/>
      <c r="D35853" s="428"/>
      <c r="E35853" s="429"/>
      <c r="F35853" s="425"/>
      <c r="G35853" s="430"/>
      <c r="H35853" s="430"/>
      <c r="I35853" s="430"/>
      <c r="J35853" s="357"/>
      <c r="K35853" s="357"/>
      <c r="L35853" s="358"/>
      <c r="M35853" s="359"/>
      <c r="N35853" s="360"/>
      <c r="O35853" s="360"/>
      <c r="P35853" s="361"/>
    </row>
    <row r="35854" spans="1:16">
      <c r="A35854" s="425"/>
      <c r="B35854" s="426"/>
      <c r="C35854" s="427"/>
      <c r="D35854" s="428"/>
      <c r="E35854" s="429"/>
      <c r="F35854" s="425"/>
      <c r="G35854" s="430"/>
      <c r="H35854" s="430"/>
      <c r="I35854" s="430"/>
      <c r="J35854" s="357"/>
      <c r="K35854" s="357"/>
      <c r="L35854" s="358"/>
      <c r="M35854" s="359"/>
      <c r="N35854" s="360"/>
      <c r="O35854" s="360"/>
      <c r="P35854" s="361"/>
    </row>
    <row r="35855" spans="1:16">
      <c r="A35855" s="425"/>
      <c r="B35855" s="426"/>
      <c r="C35855" s="427"/>
      <c r="D35855" s="428"/>
      <c r="E35855" s="429"/>
      <c r="F35855" s="425"/>
      <c r="G35855" s="430"/>
      <c r="H35855" s="430"/>
      <c r="I35855" s="430"/>
      <c r="J35855" s="357"/>
      <c r="K35855" s="357"/>
      <c r="L35855" s="358"/>
      <c r="M35855" s="359"/>
      <c r="N35855" s="360"/>
      <c r="O35855" s="360"/>
      <c r="P35855" s="361"/>
    </row>
    <row r="35856" spans="1:16">
      <c r="A35856" s="425"/>
      <c r="B35856" s="426"/>
      <c r="C35856" s="427"/>
      <c r="D35856" s="428"/>
      <c r="E35856" s="429"/>
      <c r="F35856" s="425"/>
      <c r="G35856" s="430"/>
      <c r="H35856" s="430"/>
      <c r="I35856" s="430"/>
      <c r="J35856" s="357"/>
      <c r="K35856" s="357"/>
      <c r="L35856" s="358"/>
      <c r="M35856" s="359"/>
      <c r="N35856" s="360"/>
      <c r="O35856" s="360"/>
      <c r="P35856" s="361"/>
    </row>
    <row r="35857" spans="1:16">
      <c r="A35857" s="425"/>
      <c r="B35857" s="426"/>
      <c r="C35857" s="427"/>
      <c r="D35857" s="428"/>
      <c r="E35857" s="429"/>
      <c r="F35857" s="425"/>
      <c r="G35857" s="430"/>
      <c r="H35857" s="430"/>
      <c r="I35857" s="430"/>
      <c r="J35857" s="357"/>
      <c r="K35857" s="357"/>
      <c r="L35857" s="358"/>
      <c r="M35857" s="359"/>
      <c r="N35857" s="360"/>
      <c r="O35857" s="360"/>
      <c r="P35857" s="361"/>
    </row>
    <row r="35858" spans="1:16">
      <c r="A35858" s="425"/>
      <c r="B35858" s="426"/>
      <c r="C35858" s="427"/>
      <c r="D35858" s="428"/>
      <c r="E35858" s="429"/>
      <c r="F35858" s="425"/>
      <c r="G35858" s="430"/>
      <c r="H35858" s="430"/>
      <c r="I35858" s="430"/>
      <c r="J35858" s="357"/>
      <c r="K35858" s="357"/>
      <c r="L35858" s="358"/>
      <c r="M35858" s="359"/>
      <c r="N35858" s="360"/>
      <c r="O35858" s="360"/>
      <c r="P35858" s="361"/>
    </row>
    <row r="35859" spans="1:16">
      <c r="A35859" s="425"/>
      <c r="B35859" s="426"/>
      <c r="C35859" s="427"/>
      <c r="D35859" s="428"/>
      <c r="E35859" s="429"/>
      <c r="F35859" s="425"/>
      <c r="G35859" s="430"/>
      <c r="H35859" s="430"/>
      <c r="I35859" s="430"/>
      <c r="J35859" s="357"/>
      <c r="K35859" s="357"/>
      <c r="L35859" s="358"/>
      <c r="M35859" s="359"/>
      <c r="N35859" s="360"/>
      <c r="O35859" s="360"/>
      <c r="P35859" s="361"/>
    </row>
    <row r="35860" spans="1:16">
      <c r="A35860" s="425"/>
      <c r="B35860" s="426"/>
      <c r="C35860" s="427"/>
      <c r="D35860" s="428"/>
      <c r="E35860" s="429"/>
      <c r="F35860" s="425"/>
      <c r="G35860" s="430"/>
      <c r="H35860" s="430"/>
      <c r="I35860" s="430"/>
      <c r="J35860" s="357"/>
      <c r="K35860" s="357"/>
      <c r="L35860" s="358"/>
      <c r="M35860" s="359"/>
      <c r="N35860" s="360"/>
      <c r="O35860" s="360"/>
      <c r="P35860" s="361"/>
    </row>
    <row r="35861" spans="1:16">
      <c r="A35861" s="425"/>
      <c r="B35861" s="426"/>
      <c r="C35861" s="427"/>
      <c r="D35861" s="428"/>
      <c r="E35861" s="429"/>
      <c r="F35861" s="425"/>
      <c r="G35861" s="430"/>
      <c r="H35861" s="430"/>
      <c r="I35861" s="430"/>
      <c r="J35861" s="357"/>
      <c r="K35861" s="357"/>
      <c r="L35861" s="358"/>
      <c r="M35861" s="359"/>
      <c r="N35861" s="360"/>
      <c r="O35861" s="360"/>
      <c r="P35861" s="361"/>
    </row>
    <row r="35862" spans="1:16">
      <c r="A35862" s="425"/>
      <c r="B35862" s="426"/>
      <c r="C35862" s="427"/>
      <c r="D35862" s="428"/>
      <c r="E35862" s="429"/>
      <c r="F35862" s="425"/>
      <c r="G35862" s="430"/>
      <c r="H35862" s="430"/>
      <c r="I35862" s="430"/>
      <c r="J35862" s="357"/>
      <c r="K35862" s="357"/>
      <c r="L35862" s="358"/>
      <c r="M35862" s="359"/>
      <c r="N35862" s="360"/>
      <c r="O35862" s="360"/>
      <c r="P35862" s="361"/>
    </row>
    <row r="35863" spans="1:16">
      <c r="A35863" s="425"/>
      <c r="B35863" s="426"/>
      <c r="C35863" s="427"/>
      <c r="D35863" s="428"/>
      <c r="E35863" s="429"/>
      <c r="F35863" s="425"/>
      <c r="G35863" s="430"/>
      <c r="H35863" s="430"/>
      <c r="I35863" s="430"/>
      <c r="J35863" s="357"/>
      <c r="K35863" s="357"/>
      <c r="L35863" s="358"/>
      <c r="M35863" s="359"/>
      <c r="N35863" s="360"/>
      <c r="O35863" s="360"/>
      <c r="P35863" s="361"/>
    </row>
    <row r="35864" spans="1:16">
      <c r="A35864" s="425"/>
      <c r="B35864" s="426"/>
      <c r="C35864" s="427"/>
      <c r="D35864" s="428"/>
      <c r="E35864" s="429"/>
      <c r="F35864" s="425"/>
      <c r="G35864" s="430"/>
      <c r="H35864" s="430"/>
      <c r="I35864" s="430"/>
      <c r="J35864" s="357"/>
      <c r="K35864" s="357"/>
      <c r="L35864" s="358"/>
      <c r="M35864" s="359"/>
      <c r="N35864" s="360"/>
      <c r="O35864" s="360"/>
      <c r="P35864" s="361"/>
    </row>
    <row r="35865" spans="1:16">
      <c r="A35865" s="425"/>
      <c r="B35865" s="426"/>
      <c r="C35865" s="427"/>
      <c r="D35865" s="428"/>
      <c r="E35865" s="429"/>
      <c r="F35865" s="425"/>
      <c r="G35865" s="430"/>
      <c r="H35865" s="430"/>
      <c r="I35865" s="430"/>
      <c r="J35865" s="357"/>
      <c r="K35865" s="357"/>
      <c r="L35865" s="358"/>
      <c r="M35865" s="359"/>
      <c r="N35865" s="360"/>
      <c r="O35865" s="360"/>
      <c r="P35865" s="361"/>
    </row>
    <row r="35866" spans="1:16">
      <c r="A35866" s="425"/>
      <c r="B35866" s="426"/>
      <c r="C35866" s="427"/>
      <c r="D35866" s="428"/>
      <c r="E35866" s="429"/>
      <c r="F35866" s="425"/>
      <c r="G35866" s="430"/>
      <c r="H35866" s="430"/>
      <c r="I35866" s="430"/>
      <c r="J35866" s="357"/>
      <c r="K35866" s="357"/>
      <c r="L35866" s="358"/>
      <c r="M35866" s="359"/>
      <c r="N35866" s="360"/>
      <c r="O35866" s="360"/>
      <c r="P35866" s="361"/>
    </row>
    <row r="35867" spans="1:16">
      <c r="A35867" s="425"/>
      <c r="B35867" s="426"/>
      <c r="C35867" s="427"/>
      <c r="D35867" s="428"/>
      <c r="E35867" s="429"/>
      <c r="F35867" s="425"/>
      <c r="G35867" s="430"/>
      <c r="H35867" s="430"/>
      <c r="I35867" s="430"/>
      <c r="J35867" s="357"/>
      <c r="K35867" s="357"/>
      <c r="L35867" s="358"/>
      <c r="M35867" s="359"/>
      <c r="N35867" s="360"/>
      <c r="O35867" s="360"/>
      <c r="P35867" s="361"/>
    </row>
    <row r="35868" spans="1:16">
      <c r="A35868" s="425"/>
      <c r="B35868" s="426"/>
      <c r="C35868" s="427"/>
      <c r="D35868" s="428"/>
      <c r="E35868" s="429"/>
      <c r="F35868" s="425"/>
      <c r="G35868" s="430"/>
      <c r="H35868" s="430"/>
      <c r="I35868" s="430"/>
      <c r="J35868" s="357"/>
      <c r="K35868" s="357"/>
      <c r="L35868" s="358"/>
      <c r="M35868" s="359"/>
      <c r="N35868" s="360"/>
      <c r="O35868" s="360"/>
      <c r="P35868" s="361"/>
    </row>
    <row r="35869" spans="1:16">
      <c r="A35869" s="425"/>
      <c r="B35869" s="426"/>
      <c r="C35869" s="427"/>
      <c r="D35869" s="428"/>
      <c r="E35869" s="429"/>
      <c r="F35869" s="425"/>
      <c r="G35869" s="430"/>
      <c r="H35869" s="430"/>
      <c r="I35869" s="430"/>
      <c r="J35869" s="357"/>
      <c r="K35869" s="357"/>
      <c r="L35869" s="358"/>
      <c r="M35869" s="359"/>
      <c r="N35869" s="360"/>
      <c r="O35869" s="360"/>
      <c r="P35869" s="361"/>
    </row>
    <row r="35870" spans="1:16">
      <c r="A35870" s="425"/>
      <c r="B35870" s="426"/>
      <c r="C35870" s="427"/>
      <c r="D35870" s="428"/>
      <c r="E35870" s="429"/>
      <c r="F35870" s="425"/>
      <c r="G35870" s="430"/>
      <c r="H35870" s="430"/>
      <c r="I35870" s="430"/>
      <c r="J35870" s="357"/>
      <c r="K35870" s="357"/>
      <c r="L35870" s="358"/>
      <c r="M35870" s="359"/>
      <c r="N35870" s="360"/>
      <c r="O35870" s="360"/>
      <c r="P35870" s="361"/>
    </row>
    <row r="35871" spans="1:16">
      <c r="A35871" s="425"/>
      <c r="B35871" s="426"/>
      <c r="C35871" s="427"/>
      <c r="D35871" s="428"/>
      <c r="E35871" s="429"/>
      <c r="F35871" s="425"/>
      <c r="G35871" s="430"/>
      <c r="H35871" s="430"/>
      <c r="I35871" s="430"/>
      <c r="J35871" s="357"/>
      <c r="K35871" s="357"/>
      <c r="L35871" s="358"/>
      <c r="M35871" s="359"/>
      <c r="N35871" s="360"/>
      <c r="O35871" s="360"/>
      <c r="P35871" s="361"/>
    </row>
    <row r="35872" spans="1:16">
      <c r="A35872" s="425"/>
      <c r="B35872" s="426"/>
      <c r="C35872" s="427"/>
      <c r="D35872" s="428"/>
      <c r="E35872" s="429"/>
      <c r="F35872" s="425"/>
      <c r="G35872" s="430"/>
      <c r="H35872" s="430"/>
      <c r="I35872" s="430"/>
      <c r="J35872" s="357"/>
      <c r="K35872" s="357"/>
      <c r="L35872" s="358"/>
      <c r="M35872" s="359"/>
      <c r="N35872" s="360"/>
      <c r="O35872" s="360"/>
      <c r="P35872" s="361"/>
    </row>
    <row r="35873" spans="1:16">
      <c r="A35873" s="425"/>
      <c r="B35873" s="426"/>
      <c r="C35873" s="427"/>
      <c r="D35873" s="428"/>
      <c r="E35873" s="429"/>
      <c r="F35873" s="425"/>
      <c r="G35873" s="430"/>
      <c r="H35873" s="430"/>
      <c r="I35873" s="430"/>
      <c r="J35873" s="357"/>
      <c r="K35873" s="357"/>
      <c r="L35873" s="358"/>
      <c r="M35873" s="359"/>
      <c r="N35873" s="360"/>
      <c r="O35873" s="360"/>
      <c r="P35873" s="361"/>
    </row>
    <row r="35874" spans="1:16">
      <c r="A35874" s="425"/>
      <c r="B35874" s="426"/>
      <c r="C35874" s="427"/>
      <c r="D35874" s="428"/>
      <c r="E35874" s="429"/>
      <c r="F35874" s="425"/>
      <c r="G35874" s="430"/>
      <c r="H35874" s="430"/>
      <c r="I35874" s="430"/>
      <c r="J35874" s="357"/>
      <c r="K35874" s="357"/>
      <c r="L35874" s="358"/>
      <c r="M35874" s="359"/>
      <c r="N35874" s="360"/>
      <c r="O35874" s="360"/>
      <c r="P35874" s="361"/>
    </row>
    <row r="35875" spans="1:16">
      <c r="A35875" s="425"/>
      <c r="B35875" s="426"/>
      <c r="C35875" s="427"/>
      <c r="D35875" s="428"/>
      <c r="E35875" s="429"/>
      <c r="F35875" s="425"/>
      <c r="G35875" s="430"/>
      <c r="H35875" s="430"/>
      <c r="I35875" s="430"/>
      <c r="J35875" s="357"/>
      <c r="K35875" s="357"/>
      <c r="L35875" s="358"/>
      <c r="M35875" s="359"/>
      <c r="N35875" s="360"/>
      <c r="O35875" s="360"/>
      <c r="P35875" s="361"/>
    </row>
    <row r="35876" spans="1:16">
      <c r="A35876" s="425"/>
      <c r="B35876" s="426"/>
      <c r="C35876" s="427"/>
      <c r="D35876" s="428"/>
      <c r="E35876" s="429"/>
      <c r="F35876" s="425"/>
      <c r="G35876" s="430"/>
      <c r="H35876" s="430"/>
      <c r="I35876" s="430"/>
      <c r="J35876" s="357"/>
      <c r="K35876" s="357"/>
      <c r="L35876" s="358"/>
      <c r="M35876" s="359"/>
      <c r="N35876" s="360"/>
      <c r="O35876" s="360"/>
      <c r="P35876" s="361"/>
    </row>
    <row r="35877" spans="1:16">
      <c r="A35877" s="425"/>
      <c r="B35877" s="426"/>
      <c r="C35877" s="427"/>
      <c r="D35877" s="428"/>
      <c r="E35877" s="429"/>
      <c r="F35877" s="425"/>
      <c r="G35877" s="430"/>
      <c r="H35877" s="430"/>
      <c r="I35877" s="430"/>
      <c r="J35877" s="357"/>
      <c r="K35877" s="357"/>
      <c r="L35877" s="358"/>
      <c r="M35877" s="359"/>
      <c r="N35877" s="360"/>
      <c r="O35877" s="360"/>
      <c r="P35877" s="361"/>
    </row>
    <row r="35878" spans="1:16">
      <c r="A35878" s="425"/>
      <c r="B35878" s="426"/>
      <c r="C35878" s="427"/>
      <c r="D35878" s="428"/>
      <c r="E35878" s="429"/>
      <c r="F35878" s="425"/>
      <c r="G35878" s="430"/>
      <c r="H35878" s="430"/>
      <c r="I35878" s="430"/>
      <c r="J35878" s="357"/>
      <c r="K35878" s="357"/>
      <c r="L35878" s="358"/>
      <c r="M35878" s="359"/>
      <c r="N35878" s="360"/>
      <c r="O35878" s="360"/>
      <c r="P35878" s="361"/>
    </row>
    <row r="35879" spans="1:16">
      <c r="A35879" s="425"/>
      <c r="B35879" s="426"/>
      <c r="C35879" s="427"/>
      <c r="D35879" s="428"/>
      <c r="E35879" s="429"/>
      <c r="F35879" s="425"/>
      <c r="G35879" s="430"/>
      <c r="H35879" s="430"/>
      <c r="I35879" s="430"/>
      <c r="J35879" s="357"/>
      <c r="K35879" s="357"/>
      <c r="L35879" s="358"/>
      <c r="M35879" s="359"/>
      <c r="N35879" s="360"/>
      <c r="O35879" s="360"/>
      <c r="P35879" s="361"/>
    </row>
    <row r="35880" spans="1:16">
      <c r="A35880" s="425"/>
      <c r="B35880" s="426"/>
      <c r="C35880" s="427"/>
      <c r="D35880" s="428"/>
      <c r="E35880" s="429"/>
      <c r="F35880" s="425"/>
      <c r="G35880" s="430"/>
      <c r="H35880" s="430"/>
      <c r="I35880" s="430"/>
      <c r="J35880" s="357"/>
      <c r="K35880" s="357"/>
      <c r="L35880" s="358"/>
      <c r="M35880" s="359"/>
      <c r="N35880" s="360"/>
      <c r="O35880" s="360"/>
      <c r="P35880" s="361"/>
    </row>
    <row r="35881" spans="1:16">
      <c r="A35881" s="425"/>
      <c r="B35881" s="426"/>
      <c r="C35881" s="427"/>
      <c r="D35881" s="428"/>
      <c r="E35881" s="429"/>
      <c r="F35881" s="425"/>
      <c r="G35881" s="430"/>
      <c r="H35881" s="430"/>
      <c r="I35881" s="430"/>
      <c r="J35881" s="357"/>
      <c r="K35881" s="357"/>
      <c r="L35881" s="358"/>
      <c r="M35881" s="359"/>
      <c r="N35881" s="360"/>
      <c r="O35881" s="360"/>
      <c r="P35881" s="361"/>
    </row>
    <row r="35882" spans="1:16">
      <c r="A35882" s="425"/>
      <c r="B35882" s="426"/>
      <c r="C35882" s="427"/>
      <c r="D35882" s="428"/>
      <c r="E35882" s="429"/>
      <c r="F35882" s="425"/>
      <c r="G35882" s="430"/>
      <c r="H35882" s="430"/>
      <c r="I35882" s="430"/>
      <c r="J35882" s="357"/>
      <c r="K35882" s="357"/>
      <c r="L35882" s="358"/>
      <c r="M35882" s="359"/>
      <c r="N35882" s="360"/>
      <c r="O35882" s="360"/>
      <c r="P35882" s="361"/>
    </row>
    <row r="35883" spans="1:16">
      <c r="A35883" s="425"/>
      <c r="B35883" s="426"/>
      <c r="C35883" s="427"/>
      <c r="D35883" s="428"/>
      <c r="E35883" s="429"/>
      <c r="F35883" s="425"/>
      <c r="G35883" s="430"/>
      <c r="H35883" s="430"/>
      <c r="I35883" s="430"/>
      <c r="J35883" s="357"/>
      <c r="K35883" s="357"/>
      <c r="L35883" s="358"/>
      <c r="M35883" s="359"/>
      <c r="N35883" s="360"/>
      <c r="O35883" s="360"/>
      <c r="P35883" s="361"/>
    </row>
    <row r="35884" spans="1:16">
      <c r="A35884" s="425"/>
      <c r="B35884" s="426"/>
      <c r="C35884" s="427"/>
      <c r="D35884" s="428"/>
      <c r="E35884" s="429"/>
      <c r="F35884" s="425"/>
      <c r="G35884" s="430"/>
      <c r="H35884" s="430"/>
      <c r="I35884" s="430"/>
      <c r="J35884" s="357"/>
      <c r="K35884" s="357"/>
      <c r="L35884" s="358"/>
      <c r="M35884" s="359"/>
      <c r="N35884" s="360"/>
      <c r="O35884" s="360"/>
      <c r="P35884" s="361"/>
    </row>
    <row r="35885" spans="1:16">
      <c r="A35885" s="425"/>
      <c r="B35885" s="426"/>
      <c r="C35885" s="427"/>
      <c r="D35885" s="428"/>
      <c r="E35885" s="429"/>
      <c r="F35885" s="425"/>
      <c r="G35885" s="430"/>
      <c r="H35885" s="430"/>
      <c r="I35885" s="430"/>
      <c r="J35885" s="357"/>
      <c r="K35885" s="357"/>
      <c r="L35885" s="358"/>
      <c r="M35885" s="359"/>
      <c r="N35885" s="360"/>
      <c r="O35885" s="360"/>
      <c r="P35885" s="361"/>
    </row>
    <row r="35886" spans="1:16">
      <c r="A35886" s="425"/>
      <c r="B35886" s="426"/>
      <c r="C35886" s="427"/>
      <c r="D35886" s="428"/>
      <c r="E35886" s="429"/>
      <c r="F35886" s="425"/>
      <c r="G35886" s="430"/>
      <c r="H35886" s="430"/>
      <c r="I35886" s="430"/>
      <c r="J35886" s="357"/>
      <c r="K35886" s="357"/>
      <c r="L35886" s="358"/>
      <c r="M35886" s="359"/>
      <c r="N35886" s="360"/>
      <c r="O35886" s="360"/>
      <c r="P35886" s="361"/>
    </row>
    <row r="35887" spans="1:16">
      <c r="A35887" s="425"/>
      <c r="B35887" s="426"/>
      <c r="C35887" s="427"/>
      <c r="D35887" s="428"/>
      <c r="E35887" s="429"/>
      <c r="F35887" s="425"/>
      <c r="G35887" s="430"/>
      <c r="H35887" s="430"/>
      <c r="I35887" s="430"/>
      <c r="J35887" s="357"/>
      <c r="K35887" s="357"/>
      <c r="L35887" s="358"/>
      <c r="M35887" s="359"/>
      <c r="N35887" s="360"/>
      <c r="O35887" s="360"/>
      <c r="P35887" s="361"/>
    </row>
    <row r="35888" spans="1:16">
      <c r="A35888" s="425"/>
      <c r="B35888" s="426"/>
      <c r="C35888" s="427"/>
      <c r="D35888" s="428"/>
      <c r="E35888" s="429"/>
      <c r="F35888" s="425"/>
      <c r="G35888" s="430"/>
      <c r="H35888" s="430"/>
      <c r="I35888" s="430"/>
      <c r="J35888" s="357"/>
      <c r="K35888" s="357"/>
      <c r="L35888" s="358"/>
      <c r="M35888" s="359"/>
      <c r="N35888" s="360"/>
      <c r="O35888" s="360"/>
      <c r="P35888" s="361"/>
    </row>
    <row r="35889" spans="1:16">
      <c r="A35889" s="425"/>
      <c r="B35889" s="426"/>
      <c r="C35889" s="427"/>
      <c r="D35889" s="428"/>
      <c r="E35889" s="429"/>
      <c r="F35889" s="425"/>
      <c r="G35889" s="430"/>
      <c r="H35889" s="430"/>
      <c r="I35889" s="430"/>
      <c r="J35889" s="357"/>
      <c r="K35889" s="357"/>
      <c r="L35889" s="358"/>
      <c r="M35889" s="359"/>
      <c r="N35889" s="360"/>
      <c r="O35889" s="360"/>
      <c r="P35889" s="361"/>
    </row>
    <row r="35890" spans="1:16">
      <c r="A35890" s="425"/>
      <c r="B35890" s="426"/>
      <c r="C35890" s="427"/>
      <c r="D35890" s="428"/>
      <c r="E35890" s="429"/>
      <c r="F35890" s="425"/>
      <c r="G35890" s="430"/>
      <c r="H35890" s="430"/>
      <c r="I35890" s="430"/>
      <c r="J35890" s="357"/>
      <c r="K35890" s="357"/>
      <c r="L35890" s="358"/>
      <c r="M35890" s="359"/>
      <c r="N35890" s="360"/>
      <c r="O35890" s="360"/>
      <c r="P35890" s="361"/>
    </row>
    <row r="35891" spans="1:16">
      <c r="A35891" s="425"/>
      <c r="B35891" s="426"/>
      <c r="C35891" s="427"/>
      <c r="D35891" s="428"/>
      <c r="E35891" s="429"/>
      <c r="F35891" s="425"/>
      <c r="G35891" s="430"/>
      <c r="H35891" s="430"/>
      <c r="I35891" s="430"/>
      <c r="J35891" s="357"/>
      <c r="K35891" s="357"/>
      <c r="L35891" s="358"/>
      <c r="M35891" s="359"/>
      <c r="N35891" s="360"/>
      <c r="O35891" s="360"/>
      <c r="P35891" s="361"/>
    </row>
    <row r="35892" spans="1:16">
      <c r="A35892" s="425"/>
      <c r="B35892" s="426"/>
      <c r="C35892" s="427"/>
      <c r="D35892" s="428"/>
      <c r="E35892" s="429"/>
      <c r="F35892" s="425"/>
      <c r="G35892" s="430"/>
      <c r="H35892" s="430"/>
      <c r="I35892" s="430"/>
      <c r="J35892" s="357"/>
      <c r="K35892" s="357"/>
      <c r="L35892" s="358"/>
      <c r="M35892" s="359"/>
      <c r="N35892" s="360"/>
      <c r="O35892" s="360"/>
      <c r="P35892" s="361"/>
    </row>
    <row r="35893" spans="1:16">
      <c r="A35893" s="425"/>
      <c r="B35893" s="431"/>
      <c r="C35893" s="427"/>
      <c r="D35893" s="432"/>
      <c r="E35893" s="433"/>
      <c r="F35893" s="425"/>
      <c r="G35893" s="434"/>
      <c r="H35893" s="434"/>
      <c r="I35893" s="434"/>
      <c r="J35893" s="357"/>
      <c r="K35893" s="357"/>
      <c r="L35893" s="358"/>
      <c r="M35893" s="359"/>
      <c r="N35893" s="360"/>
      <c r="O35893" s="360"/>
      <c r="P35893" s="362"/>
    </row>
    <row r="35894" spans="1:16">
      <c r="A35894" s="425"/>
      <c r="B35894" s="426"/>
      <c r="C35894" s="427"/>
      <c r="D35894" s="428"/>
      <c r="E35894" s="429"/>
      <c r="F35894" s="425"/>
      <c r="G35894" s="430"/>
      <c r="H35894" s="430"/>
      <c r="I35894" s="430"/>
      <c r="J35894" s="357"/>
      <c r="K35894" s="357"/>
      <c r="L35894" s="358"/>
      <c r="M35894" s="359"/>
      <c r="N35894" s="360"/>
      <c r="O35894" s="360"/>
      <c r="P35894" s="361"/>
    </row>
    <row r="35895" spans="1:16">
      <c r="A35895" s="425"/>
      <c r="B35895" s="426"/>
      <c r="C35895" s="427"/>
      <c r="D35895" s="428"/>
      <c r="E35895" s="429"/>
      <c r="F35895" s="425"/>
      <c r="G35895" s="430"/>
      <c r="H35895" s="430"/>
      <c r="I35895" s="430"/>
      <c r="J35895" s="357"/>
      <c r="K35895" s="357"/>
      <c r="L35895" s="358"/>
      <c r="M35895" s="359"/>
      <c r="N35895" s="360"/>
      <c r="O35895" s="360"/>
      <c r="P35895" s="361"/>
    </row>
    <row r="35896" spans="1:16">
      <c r="A35896" s="425"/>
      <c r="B35896" s="426"/>
      <c r="C35896" s="427"/>
      <c r="D35896" s="428"/>
      <c r="E35896" s="429"/>
      <c r="F35896" s="425"/>
      <c r="G35896" s="430"/>
      <c r="H35896" s="430"/>
      <c r="I35896" s="430"/>
      <c r="J35896" s="357"/>
      <c r="K35896" s="357"/>
      <c r="L35896" s="358"/>
      <c r="M35896" s="359"/>
      <c r="N35896" s="360"/>
      <c r="O35896" s="360"/>
      <c r="P35896" s="361"/>
    </row>
    <row r="35897" spans="1:16">
      <c r="A35897" s="425"/>
      <c r="B35897" s="426"/>
      <c r="C35897" s="427"/>
      <c r="D35897" s="428"/>
      <c r="E35897" s="429"/>
      <c r="F35897" s="425"/>
      <c r="G35897" s="430"/>
      <c r="H35897" s="430"/>
      <c r="I35897" s="430"/>
      <c r="J35897" s="357"/>
      <c r="K35897" s="357"/>
      <c r="L35897" s="358"/>
      <c r="M35897" s="359"/>
      <c r="N35897" s="360"/>
      <c r="O35897" s="360"/>
      <c r="P35897" s="361"/>
    </row>
    <row r="35898" spans="1:16">
      <c r="A35898" s="425"/>
      <c r="B35898" s="426"/>
      <c r="C35898" s="427"/>
      <c r="D35898" s="428"/>
      <c r="E35898" s="429"/>
      <c r="F35898" s="425"/>
      <c r="G35898" s="430"/>
      <c r="H35898" s="430"/>
      <c r="I35898" s="430"/>
      <c r="J35898" s="357"/>
      <c r="K35898" s="357"/>
      <c r="L35898" s="358"/>
      <c r="M35898" s="359"/>
      <c r="N35898" s="360"/>
      <c r="O35898" s="360"/>
      <c r="P35898" s="361"/>
    </row>
    <row r="35899" spans="1:16">
      <c r="A35899" s="425"/>
      <c r="B35899" s="426"/>
      <c r="C35899" s="427"/>
      <c r="D35899" s="428"/>
      <c r="E35899" s="429"/>
      <c r="F35899" s="425"/>
      <c r="G35899" s="430"/>
      <c r="H35899" s="430"/>
      <c r="I35899" s="430"/>
      <c r="J35899" s="357"/>
      <c r="K35899" s="357"/>
      <c r="L35899" s="358"/>
      <c r="M35899" s="359"/>
      <c r="N35899" s="360"/>
      <c r="O35899" s="360"/>
      <c r="P35899" s="361"/>
    </row>
    <row r="35900" spans="1:16">
      <c r="A35900" s="425"/>
      <c r="B35900" s="426"/>
      <c r="C35900" s="427"/>
      <c r="D35900" s="428"/>
      <c r="E35900" s="429"/>
      <c r="F35900" s="425"/>
      <c r="G35900" s="430"/>
      <c r="H35900" s="430"/>
      <c r="I35900" s="430"/>
      <c r="J35900" s="357"/>
      <c r="K35900" s="357"/>
      <c r="L35900" s="358"/>
      <c r="M35900" s="359"/>
      <c r="N35900" s="360"/>
      <c r="O35900" s="360"/>
      <c r="P35900" s="361"/>
    </row>
    <row r="35901" spans="1:16">
      <c r="A35901" s="425"/>
      <c r="B35901" s="426"/>
      <c r="C35901" s="427"/>
      <c r="D35901" s="428"/>
      <c r="E35901" s="429"/>
      <c r="F35901" s="425"/>
      <c r="G35901" s="430"/>
      <c r="H35901" s="430"/>
      <c r="I35901" s="430"/>
      <c r="J35901" s="357"/>
      <c r="K35901" s="357"/>
      <c r="L35901" s="358"/>
      <c r="M35901" s="359"/>
      <c r="N35901" s="360"/>
      <c r="O35901" s="360"/>
      <c r="P35901" s="361"/>
    </row>
    <row r="35902" spans="1:16">
      <c r="A35902" s="425"/>
      <c r="B35902" s="426"/>
      <c r="C35902" s="427"/>
      <c r="D35902" s="428"/>
      <c r="E35902" s="429"/>
      <c r="F35902" s="425"/>
      <c r="G35902" s="430"/>
      <c r="H35902" s="430"/>
      <c r="I35902" s="430"/>
      <c r="J35902" s="357"/>
      <c r="K35902" s="357"/>
      <c r="L35902" s="358"/>
      <c r="M35902" s="359"/>
      <c r="N35902" s="360"/>
      <c r="O35902" s="360"/>
      <c r="P35902" s="361"/>
    </row>
    <row r="35903" spans="1:16">
      <c r="A35903" s="425"/>
      <c r="B35903" s="426"/>
      <c r="C35903" s="427"/>
      <c r="D35903" s="428"/>
      <c r="E35903" s="429"/>
      <c r="F35903" s="425"/>
      <c r="G35903" s="430"/>
      <c r="H35903" s="430"/>
      <c r="I35903" s="430"/>
      <c r="J35903" s="357"/>
      <c r="K35903" s="357"/>
      <c r="L35903" s="358"/>
      <c r="M35903" s="359"/>
      <c r="N35903" s="360"/>
      <c r="O35903" s="360"/>
      <c r="P35903" s="361"/>
    </row>
    <row r="35904" spans="1:16">
      <c r="A35904" s="425"/>
      <c r="B35904" s="426"/>
      <c r="C35904" s="427"/>
      <c r="D35904" s="428"/>
      <c r="E35904" s="429"/>
      <c r="F35904" s="425"/>
      <c r="G35904" s="430"/>
      <c r="H35904" s="430"/>
      <c r="I35904" s="430"/>
      <c r="J35904" s="357"/>
      <c r="K35904" s="357"/>
      <c r="L35904" s="358"/>
      <c r="M35904" s="359"/>
      <c r="N35904" s="360"/>
      <c r="O35904" s="360"/>
      <c r="P35904" s="361"/>
    </row>
    <row r="35905" spans="1:16">
      <c r="A35905" s="425"/>
      <c r="B35905" s="426"/>
      <c r="C35905" s="427"/>
      <c r="D35905" s="428"/>
      <c r="E35905" s="429"/>
      <c r="F35905" s="425"/>
      <c r="G35905" s="430"/>
      <c r="H35905" s="430"/>
      <c r="I35905" s="430"/>
      <c r="J35905" s="357"/>
      <c r="K35905" s="357"/>
      <c r="L35905" s="358"/>
      <c r="M35905" s="359"/>
      <c r="N35905" s="360"/>
      <c r="O35905" s="360"/>
      <c r="P35905" s="361"/>
    </row>
    <row r="35906" spans="1:16">
      <c r="A35906" s="425"/>
      <c r="B35906" s="426"/>
      <c r="C35906" s="427"/>
      <c r="D35906" s="428"/>
      <c r="E35906" s="429"/>
      <c r="F35906" s="425"/>
      <c r="G35906" s="430"/>
      <c r="H35906" s="430"/>
      <c r="I35906" s="430"/>
      <c r="J35906" s="357"/>
      <c r="K35906" s="357"/>
      <c r="L35906" s="358"/>
      <c r="M35906" s="359"/>
      <c r="N35906" s="360"/>
      <c r="O35906" s="360"/>
      <c r="P35906" s="361"/>
    </row>
    <row r="35907" spans="1:16">
      <c r="A35907" s="425"/>
      <c r="B35907" s="426"/>
      <c r="C35907" s="427"/>
      <c r="D35907" s="428"/>
      <c r="E35907" s="429"/>
      <c r="F35907" s="425"/>
      <c r="G35907" s="430"/>
      <c r="H35907" s="430"/>
      <c r="I35907" s="430"/>
      <c r="J35907" s="357"/>
      <c r="K35907" s="357"/>
      <c r="L35907" s="358"/>
      <c r="M35907" s="359"/>
      <c r="N35907" s="360"/>
      <c r="O35907" s="360"/>
      <c r="P35907" s="361"/>
    </row>
    <row r="35908" spans="1:16">
      <c r="A35908" s="425"/>
      <c r="B35908" s="426"/>
      <c r="C35908" s="427"/>
      <c r="D35908" s="428"/>
      <c r="E35908" s="429"/>
      <c r="F35908" s="425"/>
      <c r="G35908" s="430"/>
      <c r="H35908" s="430"/>
      <c r="I35908" s="430"/>
      <c r="J35908" s="357"/>
      <c r="K35908" s="357"/>
      <c r="L35908" s="358"/>
      <c r="M35908" s="359"/>
      <c r="N35908" s="360"/>
      <c r="O35908" s="360"/>
      <c r="P35908" s="361"/>
    </row>
    <row r="35909" spans="1:16">
      <c r="A35909" s="425"/>
      <c r="B35909" s="426"/>
      <c r="C35909" s="427"/>
      <c r="D35909" s="428"/>
      <c r="E35909" s="429"/>
      <c r="F35909" s="425"/>
      <c r="G35909" s="430"/>
      <c r="H35909" s="430"/>
      <c r="I35909" s="430"/>
      <c r="J35909" s="357"/>
      <c r="K35909" s="357"/>
      <c r="L35909" s="358"/>
      <c r="M35909" s="359"/>
      <c r="N35909" s="360"/>
      <c r="O35909" s="360"/>
      <c r="P35909" s="361"/>
    </row>
    <row r="35910" spans="1:16">
      <c r="A35910" s="425"/>
      <c r="B35910" s="426"/>
      <c r="C35910" s="427"/>
      <c r="D35910" s="428"/>
      <c r="E35910" s="429"/>
      <c r="F35910" s="425"/>
      <c r="G35910" s="430"/>
      <c r="H35910" s="430"/>
      <c r="I35910" s="430"/>
      <c r="J35910" s="357"/>
      <c r="K35910" s="357"/>
      <c r="L35910" s="358"/>
      <c r="M35910" s="359"/>
      <c r="N35910" s="360"/>
      <c r="O35910" s="360"/>
      <c r="P35910" s="361"/>
    </row>
    <row r="35911" spans="1:16">
      <c r="A35911" s="425"/>
      <c r="B35911" s="426"/>
      <c r="C35911" s="427"/>
      <c r="D35911" s="428"/>
      <c r="E35911" s="429"/>
      <c r="F35911" s="425"/>
      <c r="G35911" s="430"/>
      <c r="H35911" s="430"/>
      <c r="I35911" s="430"/>
      <c r="J35911" s="357"/>
      <c r="K35911" s="357"/>
      <c r="L35911" s="358"/>
      <c r="M35911" s="359"/>
      <c r="N35911" s="360"/>
      <c r="O35911" s="360"/>
      <c r="P35911" s="361"/>
    </row>
    <row r="35912" spans="1:16">
      <c r="A35912" s="425"/>
      <c r="B35912" s="426"/>
      <c r="C35912" s="427"/>
      <c r="D35912" s="428"/>
      <c r="E35912" s="429"/>
      <c r="F35912" s="425"/>
      <c r="G35912" s="430"/>
      <c r="H35912" s="430"/>
      <c r="I35912" s="430"/>
      <c r="J35912" s="357"/>
      <c r="K35912" s="357"/>
      <c r="L35912" s="358"/>
      <c r="M35912" s="359"/>
      <c r="N35912" s="360"/>
      <c r="O35912" s="360"/>
      <c r="P35912" s="361"/>
    </row>
    <row r="35913" spans="1:16">
      <c r="A35913" s="425"/>
      <c r="B35913" s="426"/>
      <c r="C35913" s="427"/>
      <c r="D35913" s="428"/>
      <c r="E35913" s="429"/>
      <c r="F35913" s="425"/>
      <c r="G35913" s="430"/>
      <c r="H35913" s="430"/>
      <c r="I35913" s="430"/>
      <c r="J35913" s="357"/>
      <c r="K35913" s="357"/>
      <c r="L35913" s="358"/>
      <c r="M35913" s="359"/>
      <c r="N35913" s="360"/>
      <c r="O35913" s="360"/>
      <c r="P35913" s="361"/>
    </row>
    <row r="35914" spans="1:16">
      <c r="A35914" s="425"/>
      <c r="B35914" s="426"/>
      <c r="C35914" s="427"/>
      <c r="D35914" s="428"/>
      <c r="E35914" s="429"/>
      <c r="F35914" s="425"/>
      <c r="G35914" s="430"/>
      <c r="H35914" s="430"/>
      <c r="I35914" s="430"/>
      <c r="J35914" s="357"/>
      <c r="K35914" s="357"/>
      <c r="L35914" s="358"/>
      <c r="M35914" s="359"/>
      <c r="N35914" s="360"/>
      <c r="O35914" s="360"/>
      <c r="P35914" s="361"/>
    </row>
    <row r="35915" spans="1:16">
      <c r="A35915" s="425"/>
      <c r="B35915" s="426"/>
      <c r="C35915" s="427"/>
      <c r="D35915" s="428"/>
      <c r="E35915" s="429"/>
      <c r="F35915" s="425"/>
      <c r="G35915" s="430"/>
      <c r="H35915" s="430"/>
      <c r="I35915" s="430"/>
      <c r="J35915" s="357"/>
      <c r="K35915" s="357"/>
      <c r="L35915" s="358"/>
      <c r="M35915" s="359"/>
      <c r="N35915" s="360"/>
      <c r="O35915" s="360"/>
      <c r="P35915" s="361"/>
    </row>
    <row r="35916" spans="1:16">
      <c r="A35916" s="425"/>
      <c r="B35916" s="426"/>
      <c r="C35916" s="427"/>
      <c r="D35916" s="428"/>
      <c r="E35916" s="429"/>
      <c r="F35916" s="425"/>
      <c r="G35916" s="430"/>
      <c r="H35916" s="430"/>
      <c r="I35916" s="430"/>
      <c r="J35916" s="357"/>
      <c r="K35916" s="357"/>
      <c r="L35916" s="358"/>
      <c r="M35916" s="359"/>
      <c r="N35916" s="360"/>
      <c r="O35916" s="360"/>
      <c r="P35916" s="361"/>
    </row>
    <row r="35917" spans="1:16">
      <c r="A35917" s="425"/>
      <c r="B35917" s="426"/>
      <c r="C35917" s="427"/>
      <c r="D35917" s="428"/>
      <c r="E35917" s="429"/>
      <c r="F35917" s="425"/>
      <c r="G35917" s="430"/>
      <c r="H35917" s="430"/>
      <c r="I35917" s="430"/>
      <c r="J35917" s="357"/>
      <c r="K35917" s="357"/>
      <c r="L35917" s="358"/>
      <c r="M35917" s="359"/>
      <c r="N35917" s="360"/>
      <c r="O35917" s="360"/>
      <c r="P35917" s="361"/>
    </row>
    <row r="35918" spans="1:16">
      <c r="A35918" s="425"/>
      <c r="B35918" s="426"/>
      <c r="C35918" s="427"/>
      <c r="D35918" s="428"/>
      <c r="E35918" s="429"/>
      <c r="F35918" s="425"/>
      <c r="G35918" s="430"/>
      <c r="H35918" s="430"/>
      <c r="I35918" s="430"/>
      <c r="J35918" s="357"/>
      <c r="K35918" s="357"/>
      <c r="L35918" s="358"/>
      <c r="M35918" s="359"/>
      <c r="N35918" s="360"/>
      <c r="O35918" s="360"/>
      <c r="P35918" s="361"/>
    </row>
    <row r="35919" spans="1:16">
      <c r="A35919" s="425"/>
      <c r="B35919" s="426"/>
      <c r="C35919" s="427"/>
      <c r="D35919" s="428"/>
      <c r="E35919" s="429"/>
      <c r="F35919" s="425"/>
      <c r="G35919" s="430"/>
      <c r="H35919" s="430"/>
      <c r="I35919" s="430"/>
      <c r="J35919" s="357"/>
      <c r="K35919" s="357"/>
      <c r="L35919" s="358"/>
      <c r="M35919" s="359"/>
      <c r="N35919" s="360"/>
      <c r="O35919" s="360"/>
      <c r="P35919" s="361"/>
    </row>
    <row r="35920" spans="1:16">
      <c r="A35920" s="425"/>
      <c r="B35920" s="426"/>
      <c r="C35920" s="427"/>
      <c r="D35920" s="428"/>
      <c r="E35920" s="429"/>
      <c r="F35920" s="425"/>
      <c r="G35920" s="430"/>
      <c r="H35920" s="430"/>
      <c r="I35920" s="430"/>
      <c r="J35920" s="357"/>
      <c r="K35920" s="357"/>
      <c r="L35920" s="358"/>
      <c r="M35920" s="359"/>
      <c r="N35920" s="360"/>
      <c r="O35920" s="360"/>
      <c r="P35920" s="361"/>
    </row>
    <row r="35921" spans="1:16">
      <c r="A35921" s="425"/>
      <c r="B35921" s="426"/>
      <c r="C35921" s="427"/>
      <c r="D35921" s="428"/>
      <c r="E35921" s="429"/>
      <c r="F35921" s="425"/>
      <c r="G35921" s="430"/>
      <c r="H35921" s="430"/>
      <c r="I35921" s="430"/>
      <c r="J35921" s="357"/>
      <c r="K35921" s="357"/>
      <c r="L35921" s="358"/>
      <c r="M35921" s="359"/>
      <c r="N35921" s="360"/>
      <c r="O35921" s="360"/>
      <c r="P35921" s="361"/>
    </row>
    <row r="35922" spans="1:16">
      <c r="A35922" s="425"/>
      <c r="B35922" s="426"/>
      <c r="C35922" s="427"/>
      <c r="D35922" s="428"/>
      <c r="E35922" s="429"/>
      <c r="F35922" s="425"/>
      <c r="G35922" s="430"/>
      <c r="H35922" s="430"/>
      <c r="I35922" s="430"/>
      <c r="J35922" s="357"/>
      <c r="K35922" s="357"/>
      <c r="L35922" s="358"/>
      <c r="M35922" s="359"/>
      <c r="N35922" s="360"/>
      <c r="O35922" s="360"/>
      <c r="P35922" s="361"/>
    </row>
    <row r="35923" spans="1:16">
      <c r="A35923" s="425"/>
      <c r="B35923" s="426"/>
      <c r="C35923" s="427"/>
      <c r="D35923" s="428"/>
      <c r="E35923" s="429"/>
      <c r="F35923" s="425"/>
      <c r="G35923" s="430"/>
      <c r="H35923" s="430"/>
      <c r="I35923" s="430"/>
      <c r="J35923" s="357"/>
      <c r="K35923" s="357"/>
      <c r="L35923" s="358"/>
      <c r="M35923" s="359"/>
      <c r="N35923" s="360"/>
      <c r="O35923" s="360"/>
      <c r="P35923" s="361"/>
    </row>
    <row r="35924" spans="1:16">
      <c r="A35924" s="425"/>
      <c r="B35924" s="426"/>
      <c r="C35924" s="427"/>
      <c r="D35924" s="428"/>
      <c r="E35924" s="429"/>
      <c r="F35924" s="425"/>
      <c r="G35924" s="430"/>
      <c r="H35924" s="430"/>
      <c r="I35924" s="430"/>
      <c r="J35924" s="357"/>
      <c r="K35924" s="357"/>
      <c r="L35924" s="358"/>
      <c r="M35924" s="359"/>
      <c r="N35924" s="360"/>
      <c r="O35924" s="360"/>
      <c r="P35924" s="361"/>
    </row>
    <row r="35925" spans="1:16">
      <c r="A35925" s="425"/>
      <c r="B35925" s="426"/>
      <c r="C35925" s="427"/>
      <c r="D35925" s="428"/>
      <c r="E35925" s="429"/>
      <c r="F35925" s="425"/>
      <c r="G35925" s="430"/>
      <c r="H35925" s="430"/>
      <c r="I35925" s="430"/>
      <c r="J35925" s="357"/>
      <c r="K35925" s="357"/>
      <c r="L35925" s="358"/>
      <c r="M35925" s="359"/>
      <c r="N35925" s="360"/>
      <c r="O35925" s="360"/>
      <c r="P35925" s="361"/>
    </row>
    <row r="35926" spans="1:16">
      <c r="A35926" s="425"/>
      <c r="B35926" s="426"/>
      <c r="C35926" s="427"/>
      <c r="D35926" s="428"/>
      <c r="E35926" s="429"/>
      <c r="F35926" s="425"/>
      <c r="G35926" s="430"/>
      <c r="H35926" s="430"/>
      <c r="I35926" s="430"/>
      <c r="J35926" s="357"/>
      <c r="K35926" s="357"/>
      <c r="L35926" s="358"/>
      <c r="M35926" s="359"/>
      <c r="N35926" s="360"/>
      <c r="O35926" s="360"/>
      <c r="P35926" s="361"/>
    </row>
    <row r="35927" spans="1:16">
      <c r="A35927" s="425"/>
      <c r="B35927" s="426"/>
      <c r="C35927" s="427"/>
      <c r="D35927" s="428"/>
      <c r="E35927" s="429"/>
      <c r="F35927" s="425"/>
      <c r="G35927" s="430"/>
      <c r="H35927" s="430"/>
      <c r="I35927" s="430"/>
      <c r="J35927" s="357"/>
      <c r="K35927" s="357"/>
      <c r="L35927" s="358"/>
      <c r="M35927" s="359"/>
      <c r="N35927" s="360"/>
      <c r="O35927" s="360"/>
      <c r="P35927" s="361"/>
    </row>
    <row r="35928" spans="1:16">
      <c r="A35928" s="425"/>
      <c r="B35928" s="426"/>
      <c r="C35928" s="427"/>
      <c r="D35928" s="428"/>
      <c r="E35928" s="429"/>
      <c r="F35928" s="425"/>
      <c r="G35928" s="430"/>
      <c r="H35928" s="430"/>
      <c r="I35928" s="430"/>
      <c r="J35928" s="357"/>
      <c r="K35928" s="357"/>
      <c r="L35928" s="358"/>
      <c r="M35928" s="359"/>
      <c r="N35928" s="360"/>
      <c r="O35928" s="360"/>
      <c r="P35928" s="361"/>
    </row>
    <row r="35929" spans="1:16">
      <c r="A35929" s="425"/>
      <c r="B35929" s="426"/>
      <c r="C35929" s="427"/>
      <c r="D35929" s="428"/>
      <c r="E35929" s="429"/>
      <c r="F35929" s="425"/>
      <c r="G35929" s="430"/>
      <c r="H35929" s="430"/>
      <c r="I35929" s="430"/>
      <c r="J35929" s="357"/>
      <c r="K35929" s="357"/>
      <c r="L35929" s="358"/>
      <c r="M35929" s="359"/>
      <c r="N35929" s="360"/>
      <c r="O35929" s="360"/>
      <c r="P35929" s="361"/>
    </row>
    <row r="35930" spans="1:16">
      <c r="A35930" s="425"/>
      <c r="B35930" s="426"/>
      <c r="C35930" s="427"/>
      <c r="D35930" s="428"/>
      <c r="E35930" s="429"/>
      <c r="F35930" s="425"/>
      <c r="G35930" s="430"/>
      <c r="H35930" s="430"/>
      <c r="I35930" s="430"/>
      <c r="J35930" s="357"/>
      <c r="K35930" s="357"/>
      <c r="L35930" s="358"/>
      <c r="M35930" s="359"/>
      <c r="N35930" s="360"/>
      <c r="O35930" s="360"/>
      <c r="P35930" s="361"/>
    </row>
    <row r="35931" spans="1:16">
      <c r="A35931" s="425"/>
      <c r="B35931" s="426"/>
      <c r="C35931" s="427"/>
      <c r="D35931" s="428"/>
      <c r="E35931" s="429"/>
      <c r="F35931" s="425"/>
      <c r="G35931" s="430"/>
      <c r="H35931" s="430"/>
      <c r="I35931" s="430"/>
      <c r="J35931" s="357"/>
      <c r="K35931" s="357"/>
      <c r="L35931" s="358"/>
      <c r="M35931" s="359"/>
      <c r="N35931" s="360"/>
      <c r="O35931" s="360"/>
      <c r="P35931" s="361"/>
    </row>
    <row r="35932" spans="1:16">
      <c r="A35932" s="425"/>
      <c r="B35932" s="426"/>
      <c r="C35932" s="427"/>
      <c r="D35932" s="428"/>
      <c r="E35932" s="429"/>
      <c r="F35932" s="425"/>
      <c r="G35932" s="430"/>
      <c r="H35932" s="430"/>
      <c r="I35932" s="430"/>
      <c r="J35932" s="357"/>
      <c r="K35932" s="357"/>
      <c r="L35932" s="358"/>
      <c r="M35932" s="359"/>
      <c r="N35932" s="360"/>
      <c r="O35932" s="360"/>
      <c r="P35932" s="361"/>
    </row>
    <row r="35933" spans="1:16">
      <c r="A35933" s="425"/>
      <c r="B35933" s="426"/>
      <c r="C35933" s="427"/>
      <c r="D35933" s="428"/>
      <c r="E35933" s="429"/>
      <c r="F35933" s="425"/>
      <c r="G35933" s="430"/>
      <c r="H35933" s="430"/>
      <c r="I35933" s="430"/>
      <c r="J35933" s="357"/>
      <c r="K35933" s="357"/>
      <c r="L35933" s="358"/>
      <c r="M35933" s="359"/>
      <c r="N35933" s="360"/>
      <c r="O35933" s="360"/>
      <c r="P35933" s="361"/>
    </row>
    <row r="35934" spans="1:16">
      <c r="A35934" s="425"/>
      <c r="B35934" s="426"/>
      <c r="C35934" s="427"/>
      <c r="D35934" s="428"/>
      <c r="E35934" s="429"/>
      <c r="F35934" s="425"/>
      <c r="G35934" s="430"/>
      <c r="H35934" s="430"/>
      <c r="I35934" s="430"/>
      <c r="J35934" s="357"/>
      <c r="K35934" s="357"/>
      <c r="L35934" s="358"/>
      <c r="M35934" s="359"/>
      <c r="N35934" s="360"/>
      <c r="O35934" s="360"/>
      <c r="P35934" s="361"/>
    </row>
    <row r="35935" spans="1:16">
      <c r="A35935" s="425"/>
      <c r="B35935" s="426"/>
      <c r="C35935" s="427"/>
      <c r="D35935" s="428"/>
      <c r="E35935" s="429"/>
      <c r="F35935" s="425"/>
      <c r="G35935" s="430"/>
      <c r="H35935" s="430"/>
      <c r="I35935" s="430"/>
      <c r="J35935" s="357"/>
      <c r="K35935" s="357"/>
      <c r="L35935" s="358"/>
      <c r="M35935" s="359"/>
      <c r="N35935" s="360"/>
      <c r="O35935" s="360"/>
      <c r="P35935" s="361"/>
    </row>
    <row r="35936" spans="1:16">
      <c r="A35936" s="425"/>
      <c r="B35936" s="426"/>
      <c r="C35936" s="427"/>
      <c r="D35936" s="428"/>
      <c r="E35936" s="429"/>
      <c r="F35936" s="425"/>
      <c r="G35936" s="430"/>
      <c r="H35936" s="430"/>
      <c r="I35936" s="430"/>
      <c r="J35936" s="357"/>
      <c r="K35936" s="357"/>
      <c r="L35936" s="358"/>
      <c r="M35936" s="359"/>
      <c r="N35936" s="360"/>
      <c r="O35936" s="360"/>
      <c r="P35936" s="361"/>
    </row>
    <row r="35937" spans="1:16">
      <c r="A35937" s="425"/>
      <c r="B35937" s="426"/>
      <c r="C35937" s="427"/>
      <c r="D35937" s="428"/>
      <c r="E35937" s="429"/>
      <c r="F35937" s="425"/>
      <c r="G35937" s="430"/>
      <c r="H35937" s="430"/>
      <c r="I35937" s="430"/>
      <c r="J35937" s="357"/>
      <c r="K35937" s="357"/>
      <c r="L35937" s="358"/>
      <c r="M35937" s="359"/>
      <c r="N35937" s="360"/>
      <c r="O35937" s="360"/>
      <c r="P35937" s="361"/>
    </row>
    <row r="35938" spans="1:16">
      <c r="A35938" s="425"/>
      <c r="B35938" s="426"/>
      <c r="C35938" s="427"/>
      <c r="D35938" s="428"/>
      <c r="E35938" s="429"/>
      <c r="F35938" s="425"/>
      <c r="G35938" s="430"/>
      <c r="H35938" s="430"/>
      <c r="I35938" s="430"/>
      <c r="J35938" s="357"/>
      <c r="K35938" s="357"/>
      <c r="L35938" s="358"/>
      <c r="M35938" s="359"/>
      <c r="N35938" s="360"/>
      <c r="O35938" s="360"/>
      <c r="P35938" s="361"/>
    </row>
    <row r="35939" spans="1:16">
      <c r="A35939" s="425"/>
      <c r="B35939" s="426"/>
      <c r="C35939" s="427"/>
      <c r="D35939" s="428"/>
      <c r="E35939" s="429"/>
      <c r="F35939" s="425"/>
      <c r="G35939" s="430"/>
      <c r="H35939" s="430"/>
      <c r="I35939" s="430"/>
      <c r="J35939" s="357"/>
      <c r="K35939" s="357"/>
      <c r="L35939" s="358"/>
      <c r="M35939" s="359"/>
      <c r="N35939" s="360"/>
      <c r="O35939" s="360"/>
      <c r="P35939" s="361"/>
    </row>
    <row r="35940" spans="1:16">
      <c r="A35940" s="425"/>
      <c r="B35940" s="426"/>
      <c r="C35940" s="427"/>
      <c r="D35940" s="428"/>
      <c r="E35940" s="429"/>
      <c r="F35940" s="425"/>
      <c r="G35940" s="430"/>
      <c r="H35940" s="430"/>
      <c r="I35940" s="430"/>
      <c r="J35940" s="357"/>
      <c r="K35940" s="357"/>
      <c r="L35940" s="358"/>
      <c r="M35940" s="359"/>
      <c r="N35940" s="360"/>
      <c r="O35940" s="360"/>
      <c r="P35940" s="361"/>
    </row>
    <row r="35941" spans="1:16">
      <c r="A35941" s="425"/>
      <c r="B35941" s="426"/>
      <c r="C35941" s="427"/>
      <c r="D35941" s="428"/>
      <c r="E35941" s="429"/>
      <c r="F35941" s="425"/>
      <c r="G35941" s="430"/>
      <c r="H35941" s="430"/>
      <c r="I35941" s="430"/>
      <c r="J35941" s="357"/>
      <c r="K35941" s="357"/>
      <c r="L35941" s="358"/>
      <c r="M35941" s="359"/>
      <c r="N35941" s="360"/>
      <c r="O35941" s="360"/>
      <c r="P35941" s="361"/>
    </row>
    <row r="35942" spans="1:16">
      <c r="A35942" s="425"/>
      <c r="B35942" s="426"/>
      <c r="C35942" s="427"/>
      <c r="D35942" s="428"/>
      <c r="E35942" s="429"/>
      <c r="F35942" s="425"/>
      <c r="G35942" s="430"/>
      <c r="H35942" s="430"/>
      <c r="I35942" s="430"/>
      <c r="J35942" s="357"/>
      <c r="K35942" s="357"/>
      <c r="L35942" s="358"/>
      <c r="M35942" s="359"/>
      <c r="N35942" s="360"/>
      <c r="O35942" s="360"/>
      <c r="P35942" s="361"/>
    </row>
    <row r="35943" spans="1:16">
      <c r="A35943" s="425"/>
      <c r="B35943" s="426"/>
      <c r="C35943" s="427"/>
      <c r="D35943" s="428"/>
      <c r="E35943" s="429"/>
      <c r="F35943" s="425"/>
      <c r="G35943" s="430"/>
      <c r="H35943" s="430"/>
      <c r="I35943" s="430"/>
      <c r="J35943" s="357"/>
      <c r="K35943" s="357"/>
      <c r="L35943" s="358"/>
      <c r="M35943" s="359"/>
      <c r="N35943" s="360"/>
      <c r="O35943" s="360"/>
      <c r="P35943" s="361"/>
    </row>
    <row r="35944" spans="1:16">
      <c r="A35944" s="425"/>
      <c r="B35944" s="426"/>
      <c r="C35944" s="427"/>
      <c r="D35944" s="428"/>
      <c r="E35944" s="429"/>
      <c r="F35944" s="425"/>
      <c r="G35944" s="430"/>
      <c r="H35944" s="430"/>
      <c r="I35944" s="430"/>
      <c r="J35944" s="357"/>
      <c r="K35944" s="357"/>
      <c r="L35944" s="358"/>
      <c r="M35944" s="359"/>
      <c r="N35944" s="360"/>
      <c r="O35944" s="360"/>
      <c r="P35944" s="361"/>
    </row>
    <row r="35945" spans="1:16">
      <c r="A35945" s="425"/>
      <c r="B35945" s="426"/>
      <c r="C35945" s="427"/>
      <c r="D35945" s="428"/>
      <c r="E35945" s="429"/>
      <c r="F35945" s="425"/>
      <c r="G35945" s="430"/>
      <c r="H35945" s="430"/>
      <c r="I35945" s="430"/>
      <c r="J35945" s="357"/>
      <c r="K35945" s="357"/>
      <c r="L35945" s="358"/>
      <c r="M35945" s="359"/>
      <c r="N35945" s="360"/>
      <c r="O35945" s="360"/>
      <c r="P35945" s="361"/>
    </row>
    <row r="35946" spans="1:16">
      <c r="A35946" s="425"/>
      <c r="B35946" s="426"/>
      <c r="C35946" s="427"/>
      <c r="D35946" s="428"/>
      <c r="E35946" s="429"/>
      <c r="F35946" s="425"/>
      <c r="G35946" s="430"/>
      <c r="H35946" s="430"/>
      <c r="I35946" s="430"/>
      <c r="J35946" s="357"/>
      <c r="K35946" s="357"/>
      <c r="L35946" s="358"/>
      <c r="M35946" s="359"/>
      <c r="N35946" s="360"/>
      <c r="O35946" s="360"/>
      <c r="P35946" s="361"/>
    </row>
    <row r="35947" spans="1:16">
      <c r="A35947" s="425"/>
      <c r="B35947" s="426"/>
      <c r="C35947" s="427"/>
      <c r="D35947" s="428"/>
      <c r="E35947" s="429"/>
      <c r="F35947" s="425"/>
      <c r="G35947" s="430"/>
      <c r="H35947" s="430"/>
      <c r="I35947" s="430"/>
      <c r="J35947" s="357"/>
      <c r="K35947" s="357"/>
      <c r="L35947" s="358"/>
      <c r="M35947" s="359"/>
      <c r="N35947" s="360"/>
      <c r="O35947" s="360"/>
      <c r="P35947" s="361"/>
    </row>
    <row r="35948" spans="1:16">
      <c r="A35948" s="425"/>
      <c r="B35948" s="426"/>
      <c r="C35948" s="427"/>
      <c r="D35948" s="428"/>
      <c r="E35948" s="429"/>
      <c r="F35948" s="425"/>
      <c r="G35948" s="430"/>
      <c r="H35948" s="430"/>
      <c r="I35948" s="430"/>
      <c r="J35948" s="357"/>
      <c r="K35948" s="357"/>
      <c r="L35948" s="358"/>
      <c r="M35948" s="359"/>
      <c r="N35948" s="360"/>
      <c r="O35948" s="360"/>
      <c r="P35948" s="361"/>
    </row>
    <row r="35949" spans="1:16">
      <c r="A35949" s="425"/>
      <c r="B35949" s="426"/>
      <c r="C35949" s="427"/>
      <c r="D35949" s="428"/>
      <c r="E35949" s="429"/>
      <c r="F35949" s="425"/>
      <c r="G35949" s="430"/>
      <c r="H35949" s="430"/>
      <c r="I35949" s="430"/>
      <c r="J35949" s="357"/>
      <c r="K35949" s="357"/>
      <c r="L35949" s="358"/>
      <c r="M35949" s="359"/>
      <c r="N35949" s="360"/>
      <c r="O35949" s="360"/>
      <c r="P35949" s="361"/>
    </row>
    <row r="35950" spans="1:16">
      <c r="A35950" s="425"/>
      <c r="B35950" s="426"/>
      <c r="C35950" s="427"/>
      <c r="D35950" s="428"/>
      <c r="E35950" s="429"/>
      <c r="F35950" s="425"/>
      <c r="G35950" s="430"/>
      <c r="H35950" s="430"/>
      <c r="I35950" s="430"/>
      <c r="J35950" s="357"/>
      <c r="K35950" s="357"/>
      <c r="L35950" s="358"/>
      <c r="M35950" s="359"/>
      <c r="N35950" s="360"/>
      <c r="O35950" s="360"/>
      <c r="P35950" s="361"/>
    </row>
    <row r="35951" spans="1:16">
      <c r="A35951" s="425"/>
      <c r="B35951" s="426"/>
      <c r="C35951" s="427"/>
      <c r="D35951" s="428"/>
      <c r="E35951" s="429"/>
      <c r="F35951" s="425"/>
      <c r="G35951" s="430"/>
      <c r="H35951" s="430"/>
      <c r="I35951" s="430"/>
      <c r="J35951" s="357"/>
      <c r="K35951" s="357"/>
      <c r="L35951" s="358"/>
      <c r="M35951" s="359"/>
      <c r="N35951" s="360"/>
      <c r="O35951" s="360"/>
      <c r="P35951" s="361"/>
    </row>
    <row r="35952" spans="1:16">
      <c r="A35952" s="425"/>
      <c r="B35952" s="426"/>
      <c r="C35952" s="427"/>
      <c r="D35952" s="428"/>
      <c r="E35952" s="429"/>
      <c r="F35952" s="425"/>
      <c r="G35952" s="430"/>
      <c r="H35952" s="430"/>
      <c r="I35952" s="430"/>
      <c r="J35952" s="357"/>
      <c r="K35952" s="357"/>
      <c r="L35952" s="358"/>
      <c r="M35952" s="359"/>
      <c r="N35952" s="360"/>
      <c r="O35952" s="360"/>
      <c r="P35952" s="361"/>
    </row>
    <row r="35953" spans="1:16">
      <c r="A35953" s="425"/>
      <c r="B35953" s="426"/>
      <c r="C35953" s="427"/>
      <c r="D35953" s="428"/>
      <c r="E35953" s="429"/>
      <c r="F35953" s="425"/>
      <c r="G35953" s="430"/>
      <c r="H35953" s="430"/>
      <c r="I35953" s="430"/>
      <c r="J35953" s="357"/>
      <c r="K35953" s="357"/>
      <c r="L35953" s="358"/>
      <c r="M35953" s="359"/>
      <c r="N35953" s="360"/>
      <c r="O35953" s="360"/>
      <c r="P35953" s="361"/>
    </row>
    <row r="35954" spans="1:16">
      <c r="A35954" s="425"/>
      <c r="B35954" s="426"/>
      <c r="C35954" s="427"/>
      <c r="D35954" s="428"/>
      <c r="E35954" s="429"/>
      <c r="F35954" s="425"/>
      <c r="G35954" s="430"/>
      <c r="H35954" s="430"/>
      <c r="I35954" s="430"/>
      <c r="J35954" s="357"/>
      <c r="K35954" s="357"/>
      <c r="L35954" s="358"/>
      <c r="M35954" s="359"/>
      <c r="N35954" s="360"/>
      <c r="O35954" s="360"/>
      <c r="P35954" s="361"/>
    </row>
    <row r="35955" spans="1:16">
      <c r="A35955" s="425"/>
      <c r="B35955" s="426"/>
      <c r="C35955" s="427"/>
      <c r="D35955" s="428"/>
      <c r="E35955" s="429"/>
      <c r="F35955" s="425"/>
      <c r="G35955" s="430"/>
      <c r="H35955" s="430"/>
      <c r="I35955" s="430"/>
      <c r="J35955" s="357"/>
      <c r="K35955" s="357"/>
      <c r="L35955" s="358"/>
      <c r="M35955" s="359"/>
      <c r="N35955" s="360"/>
      <c r="O35955" s="360"/>
      <c r="P35955" s="361"/>
    </row>
    <row r="35956" spans="1:16">
      <c r="A35956" s="425"/>
      <c r="B35956" s="426"/>
      <c r="C35956" s="427"/>
      <c r="D35956" s="428"/>
      <c r="E35956" s="429"/>
      <c r="F35956" s="425"/>
      <c r="G35956" s="430"/>
      <c r="H35956" s="430"/>
      <c r="I35956" s="430"/>
      <c r="J35956" s="357"/>
      <c r="K35956" s="357"/>
      <c r="L35956" s="358"/>
      <c r="M35956" s="359"/>
      <c r="N35956" s="360"/>
      <c r="O35956" s="360"/>
      <c r="P35956" s="361"/>
    </row>
    <row r="35957" spans="1:16">
      <c r="A35957" s="425"/>
      <c r="B35957" s="426"/>
      <c r="C35957" s="427"/>
      <c r="D35957" s="428"/>
      <c r="E35957" s="429"/>
      <c r="F35957" s="425"/>
      <c r="G35957" s="430"/>
      <c r="H35957" s="430"/>
      <c r="I35957" s="430"/>
      <c r="J35957" s="357"/>
      <c r="K35957" s="357"/>
      <c r="L35957" s="358"/>
      <c r="M35957" s="359"/>
      <c r="N35957" s="360"/>
      <c r="O35957" s="360"/>
      <c r="P35957" s="361"/>
    </row>
    <row r="35958" spans="1:16">
      <c r="A35958" s="425"/>
      <c r="B35958" s="426"/>
      <c r="C35958" s="427"/>
      <c r="D35958" s="428"/>
      <c r="E35958" s="429"/>
      <c r="F35958" s="425"/>
      <c r="G35958" s="430"/>
      <c r="H35958" s="430"/>
      <c r="I35958" s="430"/>
      <c r="J35958" s="357"/>
      <c r="K35958" s="357"/>
      <c r="L35958" s="358"/>
      <c r="M35958" s="359"/>
      <c r="N35958" s="360"/>
      <c r="O35958" s="360"/>
      <c r="P35958" s="361"/>
    </row>
    <row r="35959" spans="1:16">
      <c r="A35959" s="425"/>
      <c r="B35959" s="426"/>
      <c r="C35959" s="427"/>
      <c r="D35959" s="428"/>
      <c r="E35959" s="429"/>
      <c r="F35959" s="425"/>
      <c r="G35959" s="430"/>
      <c r="H35959" s="430"/>
      <c r="I35959" s="430"/>
      <c r="J35959" s="357"/>
      <c r="K35959" s="357"/>
      <c r="L35959" s="358"/>
      <c r="M35959" s="359"/>
      <c r="N35959" s="360"/>
      <c r="O35959" s="360"/>
      <c r="P35959" s="361"/>
    </row>
    <row r="35960" spans="1:16">
      <c r="A35960" s="425"/>
      <c r="B35960" s="426"/>
      <c r="C35960" s="427"/>
      <c r="D35960" s="428"/>
      <c r="E35960" s="429"/>
      <c r="F35960" s="425"/>
      <c r="G35960" s="430"/>
      <c r="H35960" s="430"/>
      <c r="I35960" s="430"/>
      <c r="J35960" s="357"/>
      <c r="K35960" s="357"/>
      <c r="L35960" s="358"/>
      <c r="M35960" s="359"/>
      <c r="N35960" s="360"/>
      <c r="O35960" s="360"/>
      <c r="P35960" s="361"/>
    </row>
    <row r="35961" spans="1:16">
      <c r="A35961" s="425"/>
      <c r="B35961" s="426"/>
      <c r="C35961" s="427"/>
      <c r="D35961" s="428"/>
      <c r="E35961" s="429"/>
      <c r="F35961" s="425"/>
      <c r="G35961" s="430"/>
      <c r="H35961" s="430"/>
      <c r="I35961" s="430"/>
      <c r="J35961" s="357"/>
      <c r="K35961" s="357"/>
      <c r="L35961" s="358"/>
      <c r="M35961" s="359"/>
      <c r="N35961" s="360"/>
      <c r="O35961" s="360"/>
      <c r="P35961" s="361"/>
    </row>
    <row r="35962" spans="1:16">
      <c r="A35962" s="425"/>
      <c r="B35962" s="426"/>
      <c r="C35962" s="427"/>
      <c r="D35962" s="428"/>
      <c r="E35962" s="429"/>
      <c r="F35962" s="425"/>
      <c r="G35962" s="430"/>
      <c r="H35962" s="430"/>
      <c r="I35962" s="430"/>
      <c r="J35962" s="357"/>
      <c r="K35962" s="357"/>
      <c r="L35962" s="358"/>
      <c r="M35962" s="359"/>
      <c r="N35962" s="360"/>
      <c r="O35962" s="360"/>
      <c r="P35962" s="361"/>
    </row>
    <row r="35963" spans="1:16">
      <c r="A35963" s="425"/>
      <c r="B35963" s="426"/>
      <c r="C35963" s="427"/>
      <c r="D35963" s="428"/>
      <c r="E35963" s="429"/>
      <c r="F35963" s="425"/>
      <c r="G35963" s="430"/>
      <c r="H35963" s="430"/>
      <c r="I35963" s="430"/>
      <c r="J35963" s="357"/>
      <c r="K35963" s="357"/>
      <c r="L35963" s="358"/>
      <c r="M35963" s="359"/>
      <c r="N35963" s="360"/>
      <c r="O35963" s="360"/>
      <c r="P35963" s="361"/>
    </row>
    <row r="35964" spans="1:16">
      <c r="A35964" s="425"/>
      <c r="B35964" s="426"/>
      <c r="C35964" s="427"/>
      <c r="D35964" s="428"/>
      <c r="E35964" s="429"/>
      <c r="F35964" s="425"/>
      <c r="G35964" s="430"/>
      <c r="H35964" s="430"/>
      <c r="I35964" s="430"/>
      <c r="J35964" s="357"/>
      <c r="K35964" s="357"/>
      <c r="L35964" s="358"/>
      <c r="M35964" s="359"/>
      <c r="N35964" s="360"/>
      <c r="O35964" s="360"/>
      <c r="P35964" s="361"/>
    </row>
    <row r="35965" spans="1:16">
      <c r="A35965" s="425"/>
      <c r="B35965" s="426"/>
      <c r="C35965" s="427"/>
      <c r="D35965" s="428"/>
      <c r="E35965" s="429"/>
      <c r="F35965" s="425"/>
      <c r="G35965" s="430"/>
      <c r="H35965" s="430"/>
      <c r="I35965" s="430"/>
      <c r="J35965" s="357"/>
      <c r="K35965" s="357"/>
      <c r="L35965" s="358"/>
      <c r="M35965" s="359"/>
      <c r="N35965" s="360"/>
      <c r="O35965" s="360"/>
      <c r="P35965" s="361"/>
    </row>
    <row r="35966" spans="1:16">
      <c r="A35966" s="425"/>
      <c r="B35966" s="426"/>
      <c r="C35966" s="427"/>
      <c r="D35966" s="428"/>
      <c r="E35966" s="429"/>
      <c r="F35966" s="425"/>
      <c r="G35966" s="430"/>
      <c r="H35966" s="430"/>
      <c r="I35966" s="430"/>
      <c r="J35966" s="357"/>
      <c r="K35966" s="357"/>
      <c r="L35966" s="358"/>
      <c r="M35966" s="359"/>
      <c r="N35966" s="360"/>
      <c r="O35966" s="360"/>
      <c r="P35966" s="361"/>
    </row>
    <row r="35967" spans="1:16">
      <c r="A35967" s="425"/>
      <c r="B35967" s="426"/>
      <c r="C35967" s="427"/>
      <c r="D35967" s="428"/>
      <c r="E35967" s="429"/>
      <c r="F35967" s="425"/>
      <c r="G35967" s="430"/>
      <c r="H35967" s="430"/>
      <c r="I35967" s="430"/>
      <c r="J35967" s="357"/>
      <c r="K35967" s="357"/>
      <c r="L35967" s="358"/>
      <c r="M35967" s="359"/>
      <c r="N35967" s="360"/>
      <c r="O35967" s="360"/>
      <c r="P35967" s="361"/>
    </row>
    <row r="35968" spans="1:16">
      <c r="A35968" s="425"/>
      <c r="B35968" s="431"/>
      <c r="C35968" s="427"/>
      <c r="D35968" s="432"/>
      <c r="E35968" s="433"/>
      <c r="F35968" s="425"/>
      <c r="G35968" s="434"/>
      <c r="H35968" s="434"/>
      <c r="I35968" s="434"/>
      <c r="J35968" s="357"/>
      <c r="K35968" s="357"/>
      <c r="L35968" s="358"/>
      <c r="M35968" s="359"/>
      <c r="N35968" s="360"/>
      <c r="O35968" s="360"/>
      <c r="P35968" s="362"/>
    </row>
    <row r="35969" spans="1:16">
      <c r="A35969" s="425"/>
      <c r="B35969" s="426"/>
      <c r="C35969" s="427"/>
      <c r="D35969" s="428"/>
      <c r="E35969" s="429"/>
      <c r="F35969" s="425"/>
      <c r="G35969" s="430"/>
      <c r="H35969" s="430"/>
      <c r="I35969" s="430"/>
      <c r="J35969" s="357"/>
      <c r="K35969" s="357"/>
      <c r="L35969" s="358"/>
      <c r="M35969" s="359"/>
      <c r="N35969" s="360"/>
      <c r="O35969" s="360"/>
      <c r="P35969" s="361"/>
    </row>
    <row r="35970" spans="1:16">
      <c r="A35970" s="425"/>
      <c r="B35970" s="426"/>
      <c r="C35970" s="427"/>
      <c r="D35970" s="428"/>
      <c r="E35970" s="429"/>
      <c r="F35970" s="425"/>
      <c r="G35970" s="430"/>
      <c r="H35970" s="430"/>
      <c r="I35970" s="430"/>
      <c r="J35970" s="357"/>
      <c r="K35970" s="357"/>
      <c r="L35970" s="358"/>
      <c r="M35970" s="359"/>
      <c r="N35970" s="360"/>
      <c r="O35970" s="360"/>
      <c r="P35970" s="361"/>
    </row>
    <row r="35971" spans="1:16">
      <c r="A35971" s="425"/>
      <c r="B35971" s="426"/>
      <c r="C35971" s="427"/>
      <c r="D35971" s="428"/>
      <c r="E35971" s="429"/>
      <c r="F35971" s="425"/>
      <c r="G35971" s="430"/>
      <c r="H35971" s="430"/>
      <c r="I35971" s="430"/>
      <c r="J35971" s="357"/>
      <c r="K35971" s="357"/>
      <c r="L35971" s="358"/>
      <c r="M35971" s="359"/>
      <c r="N35971" s="360"/>
      <c r="O35971" s="360"/>
      <c r="P35971" s="361"/>
    </row>
    <row r="35972" spans="1:16">
      <c r="A35972" s="425"/>
      <c r="B35972" s="426"/>
      <c r="C35972" s="427"/>
      <c r="D35972" s="428"/>
      <c r="E35972" s="429"/>
      <c r="F35972" s="425"/>
      <c r="G35972" s="430"/>
      <c r="H35972" s="430"/>
      <c r="I35972" s="430"/>
      <c r="J35972" s="357"/>
      <c r="K35972" s="357"/>
      <c r="L35972" s="358"/>
      <c r="M35972" s="359"/>
      <c r="N35972" s="360"/>
      <c r="O35972" s="360"/>
      <c r="P35972" s="361"/>
    </row>
    <row r="35973" spans="1:16">
      <c r="A35973" s="425"/>
      <c r="B35973" s="426"/>
      <c r="C35973" s="427"/>
      <c r="D35973" s="428"/>
      <c r="E35973" s="429"/>
      <c r="F35973" s="425"/>
      <c r="G35973" s="430"/>
      <c r="H35973" s="430"/>
      <c r="I35973" s="430"/>
      <c r="J35973" s="357"/>
      <c r="K35973" s="357"/>
      <c r="L35973" s="358"/>
      <c r="M35973" s="359"/>
      <c r="N35973" s="360"/>
      <c r="O35973" s="360"/>
      <c r="P35973" s="361"/>
    </row>
    <row r="35974" spans="1:16">
      <c r="A35974" s="425"/>
      <c r="B35974" s="426"/>
      <c r="C35974" s="427"/>
      <c r="D35974" s="428"/>
      <c r="E35974" s="429"/>
      <c r="F35974" s="425"/>
      <c r="G35974" s="430"/>
      <c r="H35974" s="430"/>
      <c r="I35974" s="430"/>
      <c r="J35974" s="357"/>
      <c r="K35974" s="357"/>
      <c r="L35974" s="358"/>
      <c r="M35974" s="359"/>
      <c r="N35974" s="360"/>
      <c r="O35974" s="360"/>
      <c r="P35974" s="361"/>
    </row>
    <row r="35975" spans="1:16">
      <c r="A35975" s="425"/>
      <c r="B35975" s="426"/>
      <c r="C35975" s="427"/>
      <c r="D35975" s="428"/>
      <c r="E35975" s="429"/>
      <c r="F35975" s="425"/>
      <c r="G35975" s="430"/>
      <c r="H35975" s="430"/>
      <c r="I35975" s="430"/>
      <c r="J35975" s="357"/>
      <c r="K35975" s="357"/>
      <c r="L35975" s="358"/>
      <c r="M35975" s="359"/>
      <c r="N35975" s="360"/>
      <c r="O35975" s="360"/>
      <c r="P35975" s="361"/>
    </row>
    <row r="35976" spans="1:16">
      <c r="A35976" s="425"/>
      <c r="B35976" s="426"/>
      <c r="C35976" s="427"/>
      <c r="D35976" s="428"/>
      <c r="E35976" s="429"/>
      <c r="F35976" s="425"/>
      <c r="G35976" s="430"/>
      <c r="H35976" s="430"/>
      <c r="I35976" s="430"/>
      <c r="J35976" s="357"/>
      <c r="K35976" s="357"/>
      <c r="L35976" s="358"/>
      <c r="M35976" s="359"/>
      <c r="N35976" s="360"/>
      <c r="O35976" s="360"/>
      <c r="P35976" s="361"/>
    </row>
    <row r="35977" spans="1:16">
      <c r="A35977" s="425"/>
      <c r="B35977" s="426"/>
      <c r="C35977" s="427"/>
      <c r="D35977" s="428"/>
      <c r="E35977" s="429"/>
      <c r="F35977" s="425"/>
      <c r="G35977" s="430"/>
      <c r="H35977" s="430"/>
      <c r="I35977" s="430"/>
      <c r="J35977" s="357"/>
      <c r="K35977" s="357"/>
      <c r="L35977" s="358"/>
      <c r="M35977" s="359"/>
      <c r="N35977" s="360"/>
      <c r="O35977" s="360"/>
      <c r="P35977" s="361"/>
    </row>
    <row r="35978" spans="1:16">
      <c r="A35978" s="425"/>
      <c r="B35978" s="426"/>
      <c r="C35978" s="427"/>
      <c r="D35978" s="428"/>
      <c r="E35978" s="429"/>
      <c r="F35978" s="425"/>
      <c r="G35978" s="430"/>
      <c r="H35978" s="430"/>
      <c r="I35978" s="430"/>
      <c r="J35978" s="357"/>
      <c r="K35978" s="357"/>
      <c r="L35978" s="358"/>
      <c r="M35978" s="359"/>
      <c r="N35978" s="360"/>
      <c r="O35978" s="360"/>
      <c r="P35978" s="361"/>
    </row>
    <row r="35979" spans="1:16">
      <c r="A35979" s="425"/>
      <c r="B35979" s="426"/>
      <c r="C35979" s="427"/>
      <c r="D35979" s="428"/>
      <c r="E35979" s="429"/>
      <c r="F35979" s="425"/>
      <c r="G35979" s="430"/>
      <c r="H35979" s="430"/>
      <c r="I35979" s="430"/>
      <c r="J35979" s="357"/>
      <c r="K35979" s="357"/>
      <c r="L35979" s="358"/>
      <c r="M35979" s="359"/>
      <c r="N35979" s="360"/>
      <c r="O35979" s="360"/>
      <c r="P35979" s="361"/>
    </row>
    <row r="35980" spans="1:16">
      <c r="A35980" s="425"/>
      <c r="B35980" s="426"/>
      <c r="C35980" s="427"/>
      <c r="D35980" s="428"/>
      <c r="E35980" s="429"/>
      <c r="F35980" s="425"/>
      <c r="G35980" s="430"/>
      <c r="H35980" s="430"/>
      <c r="I35980" s="430"/>
      <c r="J35980" s="357"/>
      <c r="K35980" s="357"/>
      <c r="L35980" s="358"/>
      <c r="M35980" s="359"/>
      <c r="N35980" s="360"/>
      <c r="O35980" s="360"/>
      <c r="P35980" s="361"/>
    </row>
    <row r="35981" spans="1:16">
      <c r="A35981" s="425"/>
      <c r="B35981" s="426"/>
      <c r="C35981" s="427"/>
      <c r="D35981" s="428"/>
      <c r="E35981" s="429"/>
      <c r="F35981" s="425"/>
      <c r="G35981" s="430"/>
      <c r="H35981" s="430"/>
      <c r="I35981" s="430"/>
      <c r="J35981" s="357"/>
      <c r="K35981" s="357"/>
      <c r="L35981" s="358"/>
      <c r="M35981" s="359"/>
      <c r="N35981" s="360"/>
      <c r="O35981" s="360"/>
      <c r="P35981" s="361"/>
    </row>
    <row r="35982" spans="1:16">
      <c r="A35982" s="425"/>
      <c r="B35982" s="426"/>
      <c r="C35982" s="427"/>
      <c r="D35982" s="428"/>
      <c r="E35982" s="429"/>
      <c r="F35982" s="425"/>
      <c r="G35982" s="430"/>
      <c r="H35982" s="430"/>
      <c r="I35982" s="430"/>
      <c r="J35982" s="357"/>
      <c r="K35982" s="357"/>
      <c r="L35982" s="358"/>
      <c r="M35982" s="359"/>
      <c r="N35982" s="360"/>
      <c r="O35982" s="360"/>
      <c r="P35982" s="361"/>
    </row>
    <row r="35983" spans="1:16">
      <c r="A35983" s="425"/>
      <c r="B35983" s="426"/>
      <c r="C35983" s="427"/>
      <c r="D35983" s="428"/>
      <c r="E35983" s="429"/>
      <c r="F35983" s="425"/>
      <c r="G35983" s="430"/>
      <c r="H35983" s="430"/>
      <c r="I35983" s="430"/>
      <c r="J35983" s="357"/>
      <c r="K35983" s="357"/>
      <c r="L35983" s="358"/>
      <c r="M35983" s="359"/>
      <c r="N35983" s="360"/>
      <c r="O35983" s="360"/>
      <c r="P35983" s="361"/>
    </row>
    <row r="35984" spans="1:16">
      <c r="A35984" s="425"/>
      <c r="B35984" s="426"/>
      <c r="C35984" s="427"/>
      <c r="D35984" s="428"/>
      <c r="E35984" s="429"/>
      <c r="F35984" s="425"/>
      <c r="G35984" s="430"/>
      <c r="H35984" s="430"/>
      <c r="I35984" s="430"/>
      <c r="J35984" s="357"/>
      <c r="K35984" s="357"/>
      <c r="L35984" s="358"/>
      <c r="M35984" s="359"/>
      <c r="N35984" s="360"/>
      <c r="O35984" s="360"/>
      <c r="P35984" s="361"/>
    </row>
    <row r="35985" spans="1:16">
      <c r="A35985" s="425"/>
      <c r="B35985" s="426"/>
      <c r="C35985" s="427"/>
      <c r="D35985" s="428"/>
      <c r="E35985" s="429"/>
      <c r="F35985" s="425"/>
      <c r="G35985" s="430"/>
      <c r="H35985" s="430"/>
      <c r="I35985" s="430"/>
      <c r="J35985" s="357"/>
      <c r="K35985" s="357"/>
      <c r="L35985" s="358"/>
      <c r="M35985" s="359"/>
      <c r="N35985" s="360"/>
      <c r="O35985" s="360"/>
      <c r="P35985" s="361"/>
    </row>
    <row r="35986" spans="1:16">
      <c r="A35986" s="425"/>
      <c r="B35986" s="426"/>
      <c r="C35986" s="427"/>
      <c r="D35986" s="428"/>
      <c r="E35986" s="429"/>
      <c r="F35986" s="425"/>
      <c r="G35986" s="430"/>
      <c r="H35986" s="430"/>
      <c r="I35986" s="430"/>
      <c r="J35986" s="357"/>
      <c r="K35986" s="357"/>
      <c r="L35986" s="358"/>
      <c r="M35986" s="359"/>
      <c r="N35986" s="360"/>
      <c r="O35986" s="360"/>
      <c r="P35986" s="361"/>
    </row>
    <row r="35987" spans="1:16">
      <c r="A35987" s="425"/>
      <c r="B35987" s="426"/>
      <c r="C35987" s="427"/>
      <c r="D35987" s="428"/>
      <c r="E35987" s="429"/>
      <c r="F35987" s="425"/>
      <c r="G35987" s="430"/>
      <c r="H35987" s="430"/>
      <c r="I35987" s="430"/>
      <c r="J35987" s="357"/>
      <c r="K35987" s="357"/>
      <c r="L35987" s="358"/>
      <c r="M35987" s="359"/>
      <c r="N35987" s="360"/>
      <c r="O35987" s="360"/>
      <c r="P35987" s="361"/>
    </row>
    <row r="35988" spans="1:16">
      <c r="A35988" s="425"/>
      <c r="B35988" s="426"/>
      <c r="C35988" s="427"/>
      <c r="D35988" s="428"/>
      <c r="E35988" s="429"/>
      <c r="F35988" s="425"/>
      <c r="G35988" s="430"/>
      <c r="H35988" s="430"/>
      <c r="I35988" s="430"/>
      <c r="J35988" s="357"/>
      <c r="K35988" s="357"/>
      <c r="L35988" s="358"/>
      <c r="M35988" s="359"/>
      <c r="N35988" s="360"/>
      <c r="O35988" s="360"/>
      <c r="P35988" s="361"/>
    </row>
    <row r="35989" spans="1:16">
      <c r="A35989" s="425"/>
      <c r="B35989" s="426"/>
      <c r="C35989" s="427"/>
      <c r="D35989" s="428"/>
      <c r="E35989" s="429"/>
      <c r="F35989" s="425"/>
      <c r="G35989" s="430"/>
      <c r="H35989" s="430"/>
      <c r="I35989" s="430"/>
      <c r="J35989" s="357"/>
      <c r="K35989" s="357"/>
      <c r="L35989" s="358"/>
      <c r="M35989" s="359"/>
      <c r="N35989" s="360"/>
      <c r="O35989" s="360"/>
      <c r="P35989" s="361"/>
    </row>
    <row r="35990" spans="1:16">
      <c r="A35990" s="425"/>
      <c r="B35990" s="426"/>
      <c r="C35990" s="427"/>
      <c r="D35990" s="428"/>
      <c r="E35990" s="429"/>
      <c r="F35990" s="425"/>
      <c r="G35990" s="430"/>
      <c r="H35990" s="430"/>
      <c r="I35990" s="430"/>
      <c r="J35990" s="357"/>
      <c r="K35990" s="357"/>
      <c r="L35990" s="358"/>
      <c r="M35990" s="359"/>
      <c r="N35990" s="360"/>
      <c r="O35990" s="360"/>
      <c r="P35990" s="361"/>
    </row>
    <row r="35991" spans="1:16">
      <c r="A35991" s="425"/>
      <c r="B35991" s="426"/>
      <c r="C35991" s="427"/>
      <c r="D35991" s="428"/>
      <c r="E35991" s="429"/>
      <c r="F35991" s="425"/>
      <c r="G35991" s="430"/>
      <c r="H35991" s="430"/>
      <c r="I35991" s="430"/>
      <c r="J35991" s="357"/>
      <c r="K35991" s="357"/>
      <c r="L35991" s="358"/>
      <c r="M35991" s="359"/>
      <c r="N35991" s="360"/>
      <c r="O35991" s="360"/>
      <c r="P35991" s="361"/>
    </row>
    <row r="35992" spans="1:16">
      <c r="A35992" s="425"/>
      <c r="B35992" s="426"/>
      <c r="C35992" s="427"/>
      <c r="D35992" s="428"/>
      <c r="E35992" s="429"/>
      <c r="F35992" s="425"/>
      <c r="G35992" s="430"/>
      <c r="H35992" s="430"/>
      <c r="I35992" s="430"/>
      <c r="J35992" s="357"/>
      <c r="K35992" s="357"/>
      <c r="L35992" s="358"/>
      <c r="M35992" s="359"/>
      <c r="N35992" s="360"/>
      <c r="O35992" s="360"/>
      <c r="P35992" s="361"/>
    </row>
    <row r="35993" spans="1:16">
      <c r="A35993" s="425"/>
      <c r="B35993" s="426"/>
      <c r="C35993" s="427"/>
      <c r="D35993" s="428"/>
      <c r="E35993" s="429"/>
      <c r="F35993" s="425"/>
      <c r="G35993" s="430"/>
      <c r="H35993" s="430"/>
      <c r="I35993" s="430"/>
      <c r="J35993" s="357"/>
      <c r="K35993" s="357"/>
      <c r="L35993" s="358"/>
      <c r="M35993" s="359"/>
      <c r="N35993" s="360"/>
      <c r="O35993" s="360"/>
      <c r="P35993" s="361"/>
    </row>
    <row r="35994" spans="1:16">
      <c r="A35994" s="425"/>
      <c r="B35994" s="426"/>
      <c r="C35994" s="427"/>
      <c r="D35994" s="428"/>
      <c r="E35994" s="429"/>
      <c r="F35994" s="425"/>
      <c r="G35994" s="430"/>
      <c r="H35994" s="430"/>
      <c r="I35994" s="430"/>
      <c r="J35994" s="357"/>
      <c r="K35994" s="357"/>
      <c r="L35994" s="358"/>
      <c r="M35994" s="359"/>
      <c r="N35994" s="360"/>
      <c r="O35994" s="360"/>
      <c r="P35994" s="361"/>
    </row>
    <row r="35995" spans="1:16">
      <c r="A35995" s="425"/>
      <c r="B35995" s="426"/>
      <c r="C35995" s="427"/>
      <c r="D35995" s="428"/>
      <c r="E35995" s="429"/>
      <c r="F35995" s="425"/>
      <c r="G35995" s="430"/>
      <c r="H35995" s="430"/>
      <c r="I35995" s="430"/>
      <c r="J35995" s="357"/>
      <c r="K35995" s="357"/>
      <c r="L35995" s="358"/>
      <c r="M35995" s="359"/>
      <c r="N35995" s="360"/>
      <c r="O35995" s="360"/>
      <c r="P35995" s="361"/>
    </row>
    <row r="35996" spans="1:16">
      <c r="A35996" s="425"/>
      <c r="B35996" s="426"/>
      <c r="C35996" s="427"/>
      <c r="D35996" s="428"/>
      <c r="E35996" s="429"/>
      <c r="F35996" s="425"/>
      <c r="G35996" s="430"/>
      <c r="H35996" s="430"/>
      <c r="I35996" s="430"/>
      <c r="J35996" s="357"/>
      <c r="K35996" s="357"/>
      <c r="L35996" s="358"/>
      <c r="M35996" s="359"/>
      <c r="N35996" s="360"/>
      <c r="O35996" s="360"/>
      <c r="P35996" s="361"/>
    </row>
    <row r="35997" spans="1:16">
      <c r="A35997" s="425"/>
      <c r="B35997" s="426"/>
      <c r="C35997" s="427"/>
      <c r="D35997" s="428"/>
      <c r="E35997" s="429"/>
      <c r="F35997" s="425"/>
      <c r="G35997" s="430"/>
      <c r="H35997" s="430"/>
      <c r="I35997" s="430"/>
      <c r="J35997" s="357"/>
      <c r="K35997" s="357"/>
      <c r="L35997" s="358"/>
      <c r="M35997" s="359"/>
      <c r="N35997" s="360"/>
      <c r="O35997" s="360"/>
      <c r="P35997" s="361"/>
    </row>
    <row r="35998" spans="1:16">
      <c r="A35998" s="425"/>
      <c r="B35998" s="426"/>
      <c r="C35998" s="427"/>
      <c r="D35998" s="428"/>
      <c r="E35998" s="429"/>
      <c r="F35998" s="425"/>
      <c r="G35998" s="430"/>
      <c r="H35998" s="430"/>
      <c r="I35998" s="430"/>
      <c r="J35998" s="357"/>
      <c r="K35998" s="357"/>
      <c r="L35998" s="358"/>
      <c r="M35998" s="359"/>
      <c r="N35998" s="360"/>
      <c r="O35998" s="360"/>
      <c r="P35998" s="361"/>
    </row>
    <row r="35999" spans="1:16">
      <c r="A35999" s="425"/>
      <c r="B35999" s="426"/>
      <c r="C35999" s="427"/>
      <c r="D35999" s="428"/>
      <c r="E35999" s="429"/>
      <c r="F35999" s="425"/>
      <c r="G35999" s="430"/>
      <c r="H35999" s="430"/>
      <c r="I35999" s="430"/>
      <c r="J35999" s="357"/>
      <c r="K35999" s="357"/>
      <c r="L35999" s="358"/>
      <c r="M35999" s="359"/>
      <c r="N35999" s="360"/>
      <c r="O35999" s="360"/>
      <c r="P35999" s="361"/>
    </row>
    <row r="36000" spans="1:16">
      <c r="A36000" s="425"/>
      <c r="B36000" s="426"/>
      <c r="C36000" s="427"/>
      <c r="D36000" s="428"/>
      <c r="E36000" s="429"/>
      <c r="F36000" s="425"/>
      <c r="G36000" s="430"/>
      <c r="H36000" s="430"/>
      <c r="I36000" s="430"/>
      <c r="J36000" s="357"/>
      <c r="K36000" s="357"/>
      <c r="L36000" s="358"/>
      <c r="M36000" s="359"/>
      <c r="N36000" s="360"/>
      <c r="O36000" s="360"/>
      <c r="P36000" s="361"/>
    </row>
    <row r="36001" spans="1:16">
      <c r="A36001" s="425"/>
      <c r="B36001" s="426"/>
      <c r="C36001" s="427"/>
      <c r="D36001" s="428"/>
      <c r="E36001" s="429"/>
      <c r="F36001" s="425"/>
      <c r="G36001" s="430"/>
      <c r="H36001" s="430"/>
      <c r="I36001" s="430"/>
      <c r="J36001" s="357"/>
      <c r="K36001" s="357"/>
      <c r="L36001" s="358"/>
      <c r="M36001" s="359"/>
      <c r="N36001" s="360"/>
      <c r="O36001" s="360"/>
      <c r="P36001" s="361"/>
    </row>
    <row r="36002" spans="1:16">
      <c r="A36002" s="425"/>
      <c r="B36002" s="426"/>
      <c r="C36002" s="427"/>
      <c r="D36002" s="428"/>
      <c r="E36002" s="429"/>
      <c r="F36002" s="425"/>
      <c r="G36002" s="430"/>
      <c r="H36002" s="430"/>
      <c r="I36002" s="430"/>
      <c r="J36002" s="357"/>
      <c r="K36002" s="357"/>
      <c r="L36002" s="358"/>
      <c r="M36002" s="359"/>
      <c r="N36002" s="360"/>
      <c r="O36002" s="360"/>
      <c r="P36002" s="361"/>
    </row>
    <row r="36003" spans="1:16">
      <c r="A36003" s="425"/>
      <c r="B36003" s="426"/>
      <c r="C36003" s="427"/>
      <c r="D36003" s="428"/>
      <c r="E36003" s="429"/>
      <c r="F36003" s="425"/>
      <c r="G36003" s="430"/>
      <c r="H36003" s="430"/>
      <c r="I36003" s="430"/>
      <c r="J36003" s="357"/>
      <c r="K36003" s="357"/>
      <c r="L36003" s="358"/>
      <c r="M36003" s="359"/>
      <c r="N36003" s="360"/>
      <c r="O36003" s="360"/>
      <c r="P36003" s="361"/>
    </row>
    <row r="36004" spans="1:16">
      <c r="A36004" s="425"/>
      <c r="B36004" s="426"/>
      <c r="C36004" s="427"/>
      <c r="D36004" s="428"/>
      <c r="E36004" s="429"/>
      <c r="F36004" s="425"/>
      <c r="G36004" s="430"/>
      <c r="H36004" s="430"/>
      <c r="I36004" s="430"/>
      <c r="J36004" s="357"/>
      <c r="K36004" s="357"/>
      <c r="L36004" s="358"/>
      <c r="M36004" s="359"/>
      <c r="N36004" s="360"/>
      <c r="O36004" s="360"/>
      <c r="P36004" s="361"/>
    </row>
    <row r="36005" spans="1:16">
      <c r="A36005" s="425"/>
      <c r="B36005" s="426"/>
      <c r="C36005" s="427"/>
      <c r="D36005" s="428"/>
      <c r="E36005" s="429"/>
      <c r="F36005" s="425"/>
      <c r="G36005" s="430"/>
      <c r="H36005" s="430"/>
      <c r="I36005" s="430"/>
      <c r="J36005" s="357"/>
      <c r="K36005" s="357"/>
      <c r="L36005" s="358"/>
      <c r="M36005" s="359"/>
      <c r="N36005" s="360"/>
      <c r="O36005" s="360"/>
      <c r="P36005" s="361"/>
    </row>
    <row r="36006" spans="1:16">
      <c r="A36006" s="425"/>
      <c r="B36006" s="426"/>
      <c r="C36006" s="427"/>
      <c r="D36006" s="428"/>
      <c r="E36006" s="429"/>
      <c r="F36006" s="425"/>
      <c r="G36006" s="430"/>
      <c r="H36006" s="430"/>
      <c r="I36006" s="430"/>
      <c r="J36006" s="357"/>
      <c r="K36006" s="357"/>
      <c r="L36006" s="358"/>
      <c r="M36006" s="359"/>
      <c r="N36006" s="360"/>
      <c r="O36006" s="360"/>
      <c r="P36006" s="361"/>
    </row>
    <row r="36007" spans="1:16">
      <c r="A36007" s="425"/>
      <c r="B36007" s="426"/>
      <c r="C36007" s="427"/>
      <c r="D36007" s="428"/>
      <c r="E36007" s="429"/>
      <c r="F36007" s="425"/>
      <c r="G36007" s="430"/>
      <c r="H36007" s="430"/>
      <c r="I36007" s="430"/>
      <c r="J36007" s="357"/>
      <c r="K36007" s="357"/>
      <c r="L36007" s="358"/>
      <c r="M36007" s="359"/>
      <c r="N36007" s="360"/>
      <c r="O36007" s="360"/>
      <c r="P36007" s="361"/>
    </row>
    <row r="36008" spans="1:16">
      <c r="A36008" s="425"/>
      <c r="B36008" s="426"/>
      <c r="C36008" s="427"/>
      <c r="D36008" s="428"/>
      <c r="E36008" s="429"/>
      <c r="F36008" s="425"/>
      <c r="G36008" s="430"/>
      <c r="H36008" s="430"/>
      <c r="I36008" s="430"/>
      <c r="J36008" s="357"/>
      <c r="K36008" s="357"/>
      <c r="L36008" s="358"/>
      <c r="M36008" s="359"/>
      <c r="N36008" s="360"/>
      <c r="O36008" s="360"/>
      <c r="P36008" s="361"/>
    </row>
    <row r="36009" spans="1:16">
      <c r="A36009" s="425"/>
      <c r="B36009" s="426"/>
      <c r="C36009" s="427"/>
      <c r="D36009" s="428"/>
      <c r="E36009" s="429"/>
      <c r="F36009" s="425"/>
      <c r="G36009" s="430"/>
      <c r="H36009" s="430"/>
      <c r="I36009" s="430"/>
      <c r="J36009" s="357"/>
      <c r="K36009" s="357"/>
      <c r="L36009" s="358"/>
      <c r="M36009" s="359"/>
      <c r="N36009" s="360"/>
      <c r="O36009" s="360"/>
      <c r="P36009" s="361"/>
    </row>
    <row r="36010" spans="1:16">
      <c r="A36010" s="425"/>
      <c r="B36010" s="426"/>
      <c r="C36010" s="427"/>
      <c r="D36010" s="428"/>
      <c r="E36010" s="429"/>
      <c r="F36010" s="425"/>
      <c r="G36010" s="430"/>
      <c r="H36010" s="430"/>
      <c r="I36010" s="430"/>
      <c r="J36010" s="357"/>
      <c r="K36010" s="357"/>
      <c r="L36010" s="358"/>
      <c r="M36010" s="359"/>
      <c r="N36010" s="360"/>
      <c r="O36010" s="360"/>
      <c r="P36010" s="361"/>
    </row>
    <row r="36011" spans="1:16">
      <c r="A36011" s="425"/>
      <c r="B36011" s="426"/>
      <c r="C36011" s="427"/>
      <c r="D36011" s="428"/>
      <c r="E36011" s="429"/>
      <c r="F36011" s="425"/>
      <c r="G36011" s="430"/>
      <c r="H36011" s="430"/>
      <c r="I36011" s="430"/>
      <c r="J36011" s="357"/>
      <c r="K36011" s="357"/>
      <c r="L36011" s="358"/>
      <c r="M36011" s="359"/>
      <c r="N36011" s="360"/>
      <c r="O36011" s="360"/>
      <c r="P36011" s="361"/>
    </row>
    <row r="36012" spans="1:16">
      <c r="A36012" s="425"/>
      <c r="B36012" s="426"/>
      <c r="C36012" s="427"/>
      <c r="D36012" s="428"/>
      <c r="E36012" s="429"/>
      <c r="F36012" s="425"/>
      <c r="G36012" s="430"/>
      <c r="H36012" s="430"/>
      <c r="I36012" s="430"/>
      <c r="J36012" s="357"/>
      <c r="K36012" s="357"/>
      <c r="L36012" s="358"/>
      <c r="M36012" s="359"/>
      <c r="N36012" s="360"/>
      <c r="O36012" s="360"/>
      <c r="P36012" s="361"/>
    </row>
    <row r="36013" spans="1:16">
      <c r="A36013" s="425"/>
      <c r="B36013" s="426"/>
      <c r="C36013" s="427"/>
      <c r="D36013" s="428"/>
      <c r="E36013" s="429"/>
      <c r="F36013" s="425"/>
      <c r="G36013" s="430"/>
      <c r="H36013" s="430"/>
      <c r="I36013" s="430"/>
      <c r="J36013" s="357"/>
      <c r="K36013" s="357"/>
      <c r="L36013" s="358"/>
      <c r="M36013" s="359"/>
      <c r="N36013" s="360"/>
      <c r="O36013" s="360"/>
      <c r="P36013" s="361"/>
    </row>
    <row r="36014" spans="1:16">
      <c r="A36014" s="425"/>
      <c r="B36014" s="426"/>
      <c r="C36014" s="427"/>
      <c r="D36014" s="428"/>
      <c r="E36014" s="429"/>
      <c r="F36014" s="425"/>
      <c r="G36014" s="430"/>
      <c r="H36014" s="430"/>
      <c r="I36014" s="430"/>
      <c r="J36014" s="357"/>
      <c r="K36014" s="357"/>
      <c r="L36014" s="358"/>
      <c r="M36014" s="359"/>
      <c r="N36014" s="360"/>
      <c r="O36014" s="360"/>
      <c r="P36014" s="361"/>
    </row>
    <row r="36015" spans="1:16">
      <c r="A36015" s="425"/>
      <c r="B36015" s="431"/>
      <c r="C36015" s="427"/>
      <c r="D36015" s="432"/>
      <c r="E36015" s="433"/>
      <c r="F36015" s="425"/>
      <c r="G36015" s="434"/>
      <c r="H36015" s="434"/>
      <c r="I36015" s="434"/>
      <c r="J36015" s="357"/>
      <c r="K36015" s="357"/>
      <c r="L36015" s="358"/>
      <c r="M36015" s="359"/>
      <c r="N36015" s="360"/>
      <c r="O36015" s="360"/>
      <c r="P36015" s="362"/>
    </row>
    <row r="36016" spans="1:16">
      <c r="A36016" s="425"/>
      <c r="B36016" s="426"/>
      <c r="C36016" s="427"/>
      <c r="D36016" s="428"/>
      <c r="E36016" s="429"/>
      <c r="F36016" s="425"/>
      <c r="G36016" s="430"/>
      <c r="H36016" s="430"/>
      <c r="I36016" s="430"/>
      <c r="J36016" s="357"/>
      <c r="K36016" s="357"/>
      <c r="L36016" s="358"/>
      <c r="M36016" s="359"/>
      <c r="N36016" s="360"/>
      <c r="O36016" s="360"/>
      <c r="P36016" s="361"/>
    </row>
    <row r="36017" spans="1:16">
      <c r="A36017" s="425"/>
      <c r="B36017" s="426"/>
      <c r="C36017" s="427"/>
      <c r="D36017" s="428"/>
      <c r="E36017" s="429"/>
      <c r="F36017" s="425"/>
      <c r="G36017" s="430"/>
      <c r="H36017" s="430"/>
      <c r="I36017" s="430"/>
      <c r="J36017" s="357"/>
      <c r="K36017" s="357"/>
      <c r="L36017" s="358"/>
      <c r="M36017" s="359"/>
      <c r="N36017" s="360"/>
      <c r="O36017" s="360"/>
      <c r="P36017" s="361"/>
    </row>
    <row r="36018" spans="1:16">
      <c r="A36018" s="425"/>
      <c r="B36018" s="426"/>
      <c r="C36018" s="427"/>
      <c r="D36018" s="428"/>
      <c r="E36018" s="429"/>
      <c r="F36018" s="425"/>
      <c r="G36018" s="430"/>
      <c r="H36018" s="430"/>
      <c r="I36018" s="430"/>
      <c r="J36018" s="357"/>
      <c r="K36018" s="357"/>
      <c r="L36018" s="358"/>
      <c r="M36018" s="359"/>
      <c r="N36018" s="360"/>
      <c r="O36018" s="360"/>
      <c r="P36018" s="361"/>
    </row>
    <row r="36019" spans="1:16">
      <c r="A36019" s="425"/>
      <c r="B36019" s="426"/>
      <c r="C36019" s="427"/>
      <c r="D36019" s="428"/>
      <c r="E36019" s="429"/>
      <c r="F36019" s="425"/>
      <c r="G36019" s="430"/>
      <c r="H36019" s="430"/>
      <c r="I36019" s="430"/>
      <c r="J36019" s="357"/>
      <c r="K36019" s="357"/>
      <c r="L36019" s="358"/>
      <c r="M36019" s="359"/>
      <c r="N36019" s="360"/>
      <c r="O36019" s="360"/>
      <c r="P36019" s="361"/>
    </row>
    <row r="36020" spans="1:16">
      <c r="A36020" s="425"/>
      <c r="B36020" s="426"/>
      <c r="C36020" s="427"/>
      <c r="D36020" s="428"/>
      <c r="E36020" s="429"/>
      <c r="F36020" s="425"/>
      <c r="G36020" s="430"/>
      <c r="H36020" s="430"/>
      <c r="I36020" s="430"/>
      <c r="J36020" s="357"/>
      <c r="K36020" s="357"/>
      <c r="L36020" s="358"/>
      <c r="M36020" s="359"/>
      <c r="N36020" s="360"/>
      <c r="O36020" s="360"/>
      <c r="P36020" s="361"/>
    </row>
    <row r="36021" spans="1:16">
      <c r="A36021" s="425"/>
      <c r="B36021" s="426"/>
      <c r="C36021" s="427"/>
      <c r="D36021" s="428"/>
      <c r="E36021" s="429"/>
      <c r="F36021" s="425"/>
      <c r="G36021" s="430"/>
      <c r="H36021" s="430"/>
      <c r="I36021" s="430"/>
      <c r="J36021" s="357"/>
      <c r="K36021" s="357"/>
      <c r="L36021" s="358"/>
      <c r="M36021" s="359"/>
      <c r="N36021" s="360"/>
      <c r="O36021" s="360"/>
      <c r="P36021" s="361"/>
    </row>
    <row r="36022" spans="1:16">
      <c r="A36022" s="425"/>
      <c r="B36022" s="426"/>
      <c r="C36022" s="427"/>
      <c r="D36022" s="428"/>
      <c r="E36022" s="429"/>
      <c r="F36022" s="425"/>
      <c r="G36022" s="430"/>
      <c r="H36022" s="430"/>
      <c r="I36022" s="430"/>
      <c r="J36022" s="357"/>
      <c r="K36022" s="357"/>
      <c r="L36022" s="358"/>
      <c r="M36022" s="359"/>
      <c r="N36022" s="360"/>
      <c r="O36022" s="360"/>
      <c r="P36022" s="361"/>
    </row>
    <row r="36023" spans="1:16">
      <c r="A36023" s="425"/>
      <c r="B36023" s="426"/>
      <c r="C36023" s="427"/>
      <c r="D36023" s="428"/>
      <c r="E36023" s="429"/>
      <c r="F36023" s="425"/>
      <c r="G36023" s="430"/>
      <c r="H36023" s="430"/>
      <c r="I36023" s="430"/>
      <c r="J36023" s="357"/>
      <c r="K36023" s="357"/>
      <c r="L36023" s="358"/>
      <c r="M36023" s="359"/>
      <c r="N36023" s="360"/>
      <c r="O36023" s="360"/>
      <c r="P36023" s="361"/>
    </row>
    <row r="36024" spans="1:16">
      <c r="A36024" s="425"/>
      <c r="B36024" s="426"/>
      <c r="C36024" s="427"/>
      <c r="D36024" s="428"/>
      <c r="E36024" s="429"/>
      <c r="F36024" s="425"/>
      <c r="G36024" s="430"/>
      <c r="H36024" s="430"/>
      <c r="I36024" s="430"/>
      <c r="J36024" s="357"/>
      <c r="K36024" s="357"/>
      <c r="L36024" s="358"/>
      <c r="M36024" s="359"/>
      <c r="N36024" s="360"/>
      <c r="O36024" s="360"/>
      <c r="P36024" s="361"/>
    </row>
    <row r="36025" spans="1:16">
      <c r="A36025" s="425"/>
      <c r="B36025" s="426"/>
      <c r="C36025" s="427"/>
      <c r="D36025" s="428"/>
      <c r="E36025" s="429"/>
      <c r="F36025" s="425"/>
      <c r="G36025" s="430"/>
      <c r="H36025" s="430"/>
      <c r="I36025" s="430"/>
      <c r="J36025" s="357"/>
      <c r="K36025" s="357"/>
      <c r="L36025" s="358"/>
      <c r="M36025" s="359"/>
      <c r="N36025" s="360"/>
      <c r="O36025" s="360"/>
      <c r="P36025" s="361"/>
    </row>
    <row r="36026" spans="1:16">
      <c r="A36026" s="425"/>
      <c r="B36026" s="426"/>
      <c r="C36026" s="427"/>
      <c r="D36026" s="428"/>
      <c r="E36026" s="429"/>
      <c r="F36026" s="425"/>
      <c r="G36026" s="430"/>
      <c r="H36026" s="430"/>
      <c r="I36026" s="430"/>
      <c r="J36026" s="357"/>
      <c r="K36026" s="357"/>
      <c r="L36026" s="358"/>
      <c r="M36026" s="359"/>
      <c r="N36026" s="360"/>
      <c r="O36026" s="360"/>
      <c r="P36026" s="361"/>
    </row>
    <row r="36027" spans="1:16">
      <c r="A36027" s="425"/>
      <c r="B36027" s="426"/>
      <c r="C36027" s="427"/>
      <c r="D36027" s="428"/>
      <c r="E36027" s="429"/>
      <c r="F36027" s="425"/>
      <c r="G36027" s="430"/>
      <c r="H36027" s="430"/>
      <c r="I36027" s="430"/>
      <c r="J36027" s="357"/>
      <c r="K36027" s="357"/>
      <c r="L36027" s="358"/>
      <c r="M36027" s="359"/>
      <c r="N36027" s="360"/>
      <c r="O36027" s="360"/>
      <c r="P36027" s="361"/>
    </row>
    <row r="36028" spans="1:16">
      <c r="A36028" s="425"/>
      <c r="B36028" s="426"/>
      <c r="C36028" s="427"/>
      <c r="D36028" s="428"/>
      <c r="E36028" s="429"/>
      <c r="F36028" s="425"/>
      <c r="G36028" s="430"/>
      <c r="H36028" s="430"/>
      <c r="I36028" s="430"/>
      <c r="J36028" s="357"/>
      <c r="K36028" s="357"/>
      <c r="L36028" s="358"/>
      <c r="M36028" s="359"/>
      <c r="N36028" s="360"/>
      <c r="O36028" s="360"/>
      <c r="P36028" s="361"/>
    </row>
    <row r="36029" spans="1:16">
      <c r="A36029" s="425"/>
      <c r="B36029" s="426"/>
      <c r="C36029" s="427"/>
      <c r="D36029" s="428"/>
      <c r="E36029" s="429"/>
      <c r="F36029" s="425"/>
      <c r="G36029" s="430"/>
      <c r="H36029" s="430"/>
      <c r="I36029" s="430"/>
      <c r="J36029" s="357"/>
      <c r="K36029" s="357"/>
      <c r="L36029" s="358"/>
      <c r="M36029" s="359"/>
      <c r="N36029" s="360"/>
      <c r="O36029" s="360"/>
      <c r="P36029" s="361"/>
    </row>
    <row r="36030" spans="1:16">
      <c r="A36030" s="425"/>
      <c r="B36030" s="426"/>
      <c r="C36030" s="427"/>
      <c r="D36030" s="428"/>
      <c r="E36030" s="429"/>
      <c r="F36030" s="425"/>
      <c r="G36030" s="430"/>
      <c r="H36030" s="430"/>
      <c r="I36030" s="430"/>
      <c r="J36030" s="357"/>
      <c r="K36030" s="357"/>
      <c r="L36030" s="358"/>
      <c r="M36030" s="359"/>
      <c r="N36030" s="360"/>
      <c r="O36030" s="360"/>
      <c r="P36030" s="361"/>
    </row>
    <row r="36031" spans="1:16">
      <c r="A36031" s="425"/>
      <c r="B36031" s="426"/>
      <c r="C36031" s="427"/>
      <c r="D36031" s="428"/>
      <c r="E36031" s="429"/>
      <c r="F36031" s="425"/>
      <c r="G36031" s="430"/>
      <c r="H36031" s="430"/>
      <c r="I36031" s="430"/>
      <c r="J36031" s="357"/>
      <c r="K36031" s="357"/>
      <c r="L36031" s="358"/>
      <c r="M36031" s="359"/>
      <c r="N36031" s="360"/>
      <c r="O36031" s="360"/>
      <c r="P36031" s="361"/>
    </row>
    <row r="36032" spans="1:16">
      <c r="A36032" s="425"/>
      <c r="B36032" s="426"/>
      <c r="C36032" s="427"/>
      <c r="D36032" s="428"/>
      <c r="E36032" s="429"/>
      <c r="F36032" s="425"/>
      <c r="G36032" s="430"/>
      <c r="H36032" s="430"/>
      <c r="I36032" s="430"/>
      <c r="J36032" s="357"/>
      <c r="K36032" s="357"/>
      <c r="L36032" s="358"/>
      <c r="M36032" s="359"/>
      <c r="N36032" s="360"/>
      <c r="O36032" s="360"/>
      <c r="P36032" s="361"/>
    </row>
    <row r="36033" spans="1:16">
      <c r="A36033" s="425"/>
      <c r="B36033" s="426"/>
      <c r="C36033" s="427"/>
      <c r="D36033" s="428"/>
      <c r="E36033" s="429"/>
      <c r="F36033" s="425"/>
      <c r="G36033" s="430"/>
      <c r="H36033" s="430"/>
      <c r="I36033" s="430"/>
      <c r="J36033" s="357"/>
      <c r="K36033" s="357"/>
      <c r="L36033" s="358"/>
      <c r="M36033" s="359"/>
      <c r="N36033" s="360"/>
      <c r="O36033" s="360"/>
      <c r="P36033" s="361"/>
    </row>
    <row r="36034" spans="1:16">
      <c r="A36034" s="425"/>
      <c r="B36034" s="426"/>
      <c r="C36034" s="427"/>
      <c r="D36034" s="428"/>
      <c r="E36034" s="429"/>
      <c r="F36034" s="425"/>
      <c r="G36034" s="430"/>
      <c r="H36034" s="430"/>
      <c r="I36034" s="430"/>
      <c r="J36034" s="357"/>
      <c r="K36034" s="357"/>
      <c r="L36034" s="358"/>
      <c r="M36034" s="359"/>
      <c r="N36034" s="360"/>
      <c r="O36034" s="360"/>
      <c r="P36034" s="361"/>
    </row>
    <row r="36035" spans="1:16">
      <c r="A36035" s="425"/>
      <c r="B36035" s="426"/>
      <c r="C36035" s="427"/>
      <c r="D36035" s="428"/>
      <c r="E36035" s="429"/>
      <c r="F36035" s="425"/>
      <c r="G36035" s="430"/>
      <c r="H36035" s="430"/>
      <c r="I36035" s="430"/>
      <c r="J36035" s="357"/>
      <c r="K36035" s="357"/>
      <c r="L36035" s="358"/>
      <c r="M36035" s="359"/>
      <c r="N36035" s="360"/>
      <c r="O36035" s="360"/>
      <c r="P36035" s="361"/>
    </row>
    <row r="36036" spans="1:16">
      <c r="A36036" s="425"/>
      <c r="B36036" s="426"/>
      <c r="C36036" s="427"/>
      <c r="D36036" s="428"/>
      <c r="E36036" s="429"/>
      <c r="F36036" s="425"/>
      <c r="G36036" s="430"/>
      <c r="H36036" s="430"/>
      <c r="I36036" s="430"/>
      <c r="J36036" s="357"/>
      <c r="K36036" s="357"/>
      <c r="L36036" s="358"/>
      <c r="M36036" s="359"/>
      <c r="N36036" s="360"/>
      <c r="O36036" s="360"/>
      <c r="P36036" s="361"/>
    </row>
    <row r="36037" spans="1:16">
      <c r="A36037" s="425"/>
      <c r="B36037" s="426"/>
      <c r="C36037" s="427"/>
      <c r="D36037" s="428"/>
      <c r="E36037" s="429"/>
      <c r="F36037" s="425"/>
      <c r="G36037" s="430"/>
      <c r="H36037" s="430"/>
      <c r="I36037" s="430"/>
      <c r="J36037" s="357"/>
      <c r="K36037" s="357"/>
      <c r="L36037" s="358"/>
      <c r="M36037" s="359"/>
      <c r="N36037" s="360"/>
      <c r="O36037" s="360"/>
      <c r="P36037" s="361"/>
    </row>
    <row r="36038" spans="1:16">
      <c r="A36038" s="425"/>
      <c r="B36038" s="426"/>
      <c r="C36038" s="427"/>
      <c r="D36038" s="428"/>
      <c r="E36038" s="429"/>
      <c r="F36038" s="425"/>
      <c r="G36038" s="430"/>
      <c r="H36038" s="430"/>
      <c r="I36038" s="430"/>
      <c r="J36038" s="357"/>
      <c r="K36038" s="357"/>
      <c r="L36038" s="358"/>
      <c r="M36038" s="359"/>
      <c r="N36038" s="360"/>
      <c r="O36038" s="360"/>
      <c r="P36038" s="361"/>
    </row>
    <row r="36039" spans="1:16">
      <c r="A36039" s="425"/>
      <c r="B36039" s="426"/>
      <c r="C36039" s="427"/>
      <c r="D36039" s="428"/>
      <c r="E36039" s="429"/>
      <c r="F36039" s="425"/>
      <c r="G36039" s="430"/>
      <c r="H36039" s="430"/>
      <c r="I36039" s="430"/>
      <c r="J36039" s="357"/>
      <c r="K36039" s="357"/>
      <c r="L36039" s="358"/>
      <c r="M36039" s="359"/>
      <c r="N36039" s="360"/>
      <c r="O36039" s="360"/>
      <c r="P36039" s="361"/>
    </row>
    <row r="36040" spans="1:16">
      <c r="A36040" s="425"/>
      <c r="B36040" s="426"/>
      <c r="C36040" s="427"/>
      <c r="D36040" s="428"/>
      <c r="E36040" s="429"/>
      <c r="F36040" s="425"/>
      <c r="G36040" s="430"/>
      <c r="H36040" s="430"/>
      <c r="I36040" s="430"/>
      <c r="J36040" s="357"/>
      <c r="K36040" s="357"/>
      <c r="L36040" s="358"/>
      <c r="M36040" s="359"/>
      <c r="N36040" s="360"/>
      <c r="O36040" s="360"/>
      <c r="P36040" s="361"/>
    </row>
    <row r="36041" spans="1:16">
      <c r="A36041" s="425"/>
      <c r="B36041" s="426"/>
      <c r="C36041" s="427"/>
      <c r="D36041" s="428"/>
      <c r="E36041" s="429"/>
      <c r="F36041" s="425"/>
      <c r="G36041" s="430"/>
      <c r="H36041" s="430"/>
      <c r="I36041" s="430"/>
      <c r="J36041" s="357"/>
      <c r="K36041" s="357"/>
      <c r="L36041" s="358"/>
      <c r="M36041" s="359"/>
      <c r="N36041" s="360"/>
      <c r="O36041" s="360"/>
      <c r="P36041" s="361"/>
    </row>
    <row r="36042" spans="1:16">
      <c r="A36042" s="425"/>
      <c r="B36042" s="426"/>
      <c r="C36042" s="427"/>
      <c r="D36042" s="428"/>
      <c r="E36042" s="429"/>
      <c r="F36042" s="425"/>
      <c r="G36042" s="430"/>
      <c r="H36042" s="430"/>
      <c r="I36042" s="430"/>
      <c r="J36042" s="357"/>
      <c r="K36042" s="357"/>
      <c r="L36042" s="358"/>
      <c r="M36042" s="359"/>
      <c r="N36042" s="360"/>
      <c r="O36042" s="360"/>
      <c r="P36042" s="361"/>
    </row>
    <row r="36043" spans="1:16">
      <c r="A36043" s="425"/>
      <c r="B36043" s="426"/>
      <c r="C36043" s="427"/>
      <c r="D36043" s="428"/>
      <c r="E36043" s="429"/>
      <c r="F36043" s="425"/>
      <c r="G36043" s="430"/>
      <c r="H36043" s="430"/>
      <c r="I36043" s="430"/>
      <c r="J36043" s="357"/>
      <c r="K36043" s="357"/>
      <c r="L36043" s="358"/>
      <c r="M36043" s="359"/>
      <c r="N36043" s="360"/>
      <c r="O36043" s="360"/>
      <c r="P36043" s="361"/>
    </row>
    <row r="36044" spans="1:16">
      <c r="A36044" s="425"/>
      <c r="B36044" s="426"/>
      <c r="C36044" s="427"/>
      <c r="D36044" s="428"/>
      <c r="E36044" s="429"/>
      <c r="F36044" s="425"/>
      <c r="G36044" s="430"/>
      <c r="H36044" s="430"/>
      <c r="I36044" s="430"/>
      <c r="J36044" s="357"/>
      <c r="K36044" s="357"/>
      <c r="L36044" s="358"/>
      <c r="M36044" s="359"/>
      <c r="N36044" s="360"/>
      <c r="O36044" s="360"/>
      <c r="P36044" s="361"/>
    </row>
    <row r="36045" spans="1:16">
      <c r="A36045" s="425"/>
      <c r="B36045" s="426"/>
      <c r="C36045" s="427"/>
      <c r="D36045" s="428"/>
      <c r="E36045" s="429"/>
      <c r="F36045" s="425"/>
      <c r="G36045" s="430"/>
      <c r="H36045" s="430"/>
      <c r="I36045" s="430"/>
      <c r="J36045" s="357"/>
      <c r="K36045" s="357"/>
      <c r="L36045" s="358"/>
      <c r="M36045" s="359"/>
      <c r="N36045" s="360"/>
      <c r="O36045" s="360"/>
      <c r="P36045" s="361"/>
    </row>
    <row r="36046" spans="1:16">
      <c r="A36046" s="425"/>
      <c r="B36046" s="426"/>
      <c r="C36046" s="427"/>
      <c r="D36046" s="428"/>
      <c r="E36046" s="429"/>
      <c r="F36046" s="425"/>
      <c r="G36046" s="430"/>
      <c r="H36046" s="430"/>
      <c r="I36046" s="430"/>
      <c r="J36046" s="357"/>
      <c r="K36046" s="357"/>
      <c r="L36046" s="358"/>
      <c r="M36046" s="359"/>
      <c r="N36046" s="360"/>
      <c r="O36046" s="360"/>
      <c r="P36046" s="361"/>
    </row>
    <row r="36047" spans="1:16">
      <c r="A36047" s="425"/>
      <c r="B36047" s="426"/>
      <c r="C36047" s="427"/>
      <c r="D36047" s="428"/>
      <c r="E36047" s="429"/>
      <c r="F36047" s="425"/>
      <c r="G36047" s="430"/>
      <c r="H36047" s="430"/>
      <c r="I36047" s="430"/>
      <c r="J36047" s="357"/>
      <c r="K36047" s="357"/>
      <c r="L36047" s="358"/>
      <c r="M36047" s="359"/>
      <c r="N36047" s="360"/>
      <c r="O36047" s="360"/>
      <c r="P36047" s="361"/>
    </row>
    <row r="36048" spans="1:16">
      <c r="A36048" s="425"/>
      <c r="B36048" s="426"/>
      <c r="C36048" s="427"/>
      <c r="D36048" s="428"/>
      <c r="E36048" s="429"/>
      <c r="F36048" s="425"/>
      <c r="G36048" s="430"/>
      <c r="H36048" s="430"/>
      <c r="I36048" s="430"/>
      <c r="J36048" s="357"/>
      <c r="K36048" s="357"/>
      <c r="L36048" s="358"/>
      <c r="M36048" s="359"/>
      <c r="N36048" s="360"/>
      <c r="O36048" s="360"/>
      <c r="P36048" s="361"/>
    </row>
    <row r="36049" spans="1:16">
      <c r="A36049" s="425"/>
      <c r="B36049" s="426"/>
      <c r="C36049" s="427"/>
      <c r="D36049" s="428"/>
      <c r="E36049" s="429"/>
      <c r="F36049" s="425"/>
      <c r="G36049" s="430"/>
      <c r="H36049" s="430"/>
      <c r="I36049" s="430"/>
      <c r="J36049" s="357"/>
      <c r="K36049" s="357"/>
      <c r="L36049" s="358"/>
      <c r="M36049" s="359"/>
      <c r="N36049" s="360"/>
      <c r="O36049" s="360"/>
      <c r="P36049" s="361"/>
    </row>
    <row r="36050" spans="1:16">
      <c r="A36050" s="425"/>
      <c r="B36050" s="426"/>
      <c r="C36050" s="427"/>
      <c r="D36050" s="428"/>
      <c r="E36050" s="429"/>
      <c r="F36050" s="425"/>
      <c r="G36050" s="430"/>
      <c r="H36050" s="430"/>
      <c r="I36050" s="430"/>
      <c r="J36050" s="357"/>
      <c r="K36050" s="357"/>
      <c r="L36050" s="358"/>
      <c r="M36050" s="359"/>
      <c r="N36050" s="360"/>
      <c r="O36050" s="360"/>
      <c r="P36050" s="361"/>
    </row>
    <row r="36051" spans="1:16">
      <c r="A36051" s="425"/>
      <c r="B36051" s="426"/>
      <c r="C36051" s="427"/>
      <c r="D36051" s="428"/>
      <c r="E36051" s="429"/>
      <c r="F36051" s="425"/>
      <c r="G36051" s="430"/>
      <c r="H36051" s="430"/>
      <c r="I36051" s="430"/>
      <c r="J36051" s="357"/>
      <c r="K36051" s="357"/>
      <c r="L36051" s="358"/>
      <c r="M36051" s="359"/>
      <c r="N36051" s="360"/>
      <c r="O36051" s="360"/>
      <c r="P36051" s="361"/>
    </row>
    <row r="36052" spans="1:16">
      <c r="A36052" s="425"/>
      <c r="B36052" s="426"/>
      <c r="C36052" s="427"/>
      <c r="D36052" s="428"/>
      <c r="E36052" s="429"/>
      <c r="F36052" s="425"/>
      <c r="G36052" s="430"/>
      <c r="H36052" s="430"/>
      <c r="I36052" s="430"/>
      <c r="J36052" s="357"/>
      <c r="K36052" s="357"/>
      <c r="L36052" s="358"/>
      <c r="M36052" s="359"/>
      <c r="N36052" s="360"/>
      <c r="O36052" s="360"/>
      <c r="P36052" s="361"/>
    </row>
    <row r="36053" spans="1:16">
      <c r="A36053" s="425"/>
      <c r="B36053" s="426"/>
      <c r="C36053" s="427"/>
      <c r="D36053" s="428"/>
      <c r="E36053" s="429"/>
      <c r="F36053" s="425"/>
      <c r="G36053" s="430"/>
      <c r="H36053" s="430"/>
      <c r="I36053" s="430"/>
      <c r="J36053" s="357"/>
      <c r="K36053" s="357"/>
      <c r="L36053" s="358"/>
      <c r="M36053" s="359"/>
      <c r="N36053" s="360"/>
      <c r="O36053" s="360"/>
      <c r="P36053" s="361"/>
    </row>
    <row r="36054" spans="1:16">
      <c r="A36054" s="425"/>
      <c r="B36054" s="426"/>
      <c r="C36054" s="427"/>
      <c r="D36054" s="428"/>
      <c r="E36054" s="429"/>
      <c r="F36054" s="425"/>
      <c r="G36054" s="430"/>
      <c r="H36054" s="430"/>
      <c r="I36054" s="430"/>
      <c r="J36054" s="357"/>
      <c r="K36054" s="357"/>
      <c r="L36054" s="358"/>
      <c r="M36054" s="359"/>
      <c r="N36054" s="360"/>
      <c r="O36054" s="360"/>
      <c r="P36054" s="361"/>
    </row>
    <row r="36055" spans="1:16">
      <c r="A36055" s="425"/>
      <c r="B36055" s="426"/>
      <c r="C36055" s="427"/>
      <c r="D36055" s="428"/>
      <c r="E36055" s="429"/>
      <c r="F36055" s="425"/>
      <c r="G36055" s="430"/>
      <c r="H36055" s="430"/>
      <c r="I36055" s="430"/>
      <c r="J36055" s="357"/>
      <c r="K36055" s="357"/>
      <c r="L36055" s="358"/>
      <c r="M36055" s="359"/>
      <c r="N36055" s="360"/>
      <c r="O36055" s="360"/>
      <c r="P36055" s="361"/>
    </row>
    <row r="36056" spans="1:16">
      <c r="A36056" s="425"/>
      <c r="B36056" s="426"/>
      <c r="C36056" s="427"/>
      <c r="D36056" s="428"/>
      <c r="E36056" s="429"/>
      <c r="F36056" s="425"/>
      <c r="G36056" s="430"/>
      <c r="H36056" s="430"/>
      <c r="I36056" s="430"/>
      <c r="J36056" s="357"/>
      <c r="K36056" s="357"/>
      <c r="L36056" s="358"/>
      <c r="M36056" s="359"/>
      <c r="N36056" s="360"/>
      <c r="O36056" s="360"/>
      <c r="P36056" s="361"/>
    </row>
    <row r="36057" spans="1:16">
      <c r="A36057" s="425"/>
      <c r="B36057" s="426"/>
      <c r="C36057" s="427"/>
      <c r="D36057" s="428"/>
      <c r="E36057" s="429"/>
      <c r="F36057" s="425"/>
      <c r="G36057" s="430"/>
      <c r="H36057" s="430"/>
      <c r="I36057" s="430"/>
      <c r="J36057" s="357"/>
      <c r="K36057" s="357"/>
      <c r="L36057" s="358"/>
      <c r="M36057" s="359"/>
      <c r="N36057" s="360"/>
      <c r="O36057" s="360"/>
      <c r="P36057" s="361"/>
    </row>
    <row r="36058" spans="1:16">
      <c r="A36058" s="425"/>
      <c r="B36058" s="426"/>
      <c r="C36058" s="427"/>
      <c r="D36058" s="428"/>
      <c r="E36058" s="429"/>
      <c r="F36058" s="425"/>
      <c r="G36058" s="430"/>
      <c r="H36058" s="430"/>
      <c r="I36058" s="430"/>
      <c r="J36058" s="357"/>
      <c r="K36058" s="357"/>
      <c r="L36058" s="358"/>
      <c r="M36058" s="359"/>
      <c r="N36058" s="360"/>
      <c r="O36058" s="360"/>
      <c r="P36058" s="361"/>
    </row>
    <row r="36059" spans="1:16">
      <c r="A36059" s="425"/>
      <c r="B36059" s="426"/>
      <c r="C36059" s="427"/>
      <c r="D36059" s="428"/>
      <c r="E36059" s="429"/>
      <c r="F36059" s="425"/>
      <c r="G36059" s="430"/>
      <c r="H36059" s="430"/>
      <c r="I36059" s="430"/>
      <c r="J36059" s="357"/>
      <c r="K36059" s="357"/>
      <c r="L36059" s="358"/>
      <c r="M36059" s="359"/>
      <c r="N36059" s="360"/>
      <c r="O36059" s="360"/>
      <c r="P36059" s="361"/>
    </row>
    <row r="36060" spans="1:16">
      <c r="A36060" s="425"/>
      <c r="B36060" s="426"/>
      <c r="C36060" s="427"/>
      <c r="D36060" s="428"/>
      <c r="E36060" s="429"/>
      <c r="F36060" s="425"/>
      <c r="G36060" s="430"/>
      <c r="H36060" s="430"/>
      <c r="I36060" s="430"/>
      <c r="J36060" s="357"/>
      <c r="K36060" s="357"/>
      <c r="L36060" s="358"/>
      <c r="M36060" s="359"/>
      <c r="N36060" s="360"/>
      <c r="O36060" s="360"/>
      <c r="P36060" s="361"/>
    </row>
    <row r="36061" spans="1:16">
      <c r="A36061" s="425"/>
      <c r="B36061" s="426"/>
      <c r="C36061" s="427"/>
      <c r="D36061" s="428"/>
      <c r="E36061" s="429"/>
      <c r="F36061" s="425"/>
      <c r="G36061" s="430"/>
      <c r="H36061" s="430"/>
      <c r="I36061" s="430"/>
      <c r="J36061" s="357"/>
      <c r="K36061" s="357"/>
      <c r="L36061" s="358"/>
      <c r="M36061" s="359"/>
      <c r="N36061" s="360"/>
      <c r="O36061" s="360"/>
      <c r="P36061" s="361"/>
    </row>
    <row r="36062" spans="1:16">
      <c r="A36062" s="425"/>
      <c r="B36062" s="426"/>
      <c r="C36062" s="427"/>
      <c r="D36062" s="428"/>
      <c r="E36062" s="429"/>
      <c r="F36062" s="425"/>
      <c r="G36062" s="430"/>
      <c r="H36062" s="430"/>
      <c r="I36062" s="430"/>
      <c r="J36062" s="357"/>
      <c r="K36062" s="357"/>
      <c r="L36062" s="358"/>
      <c r="M36062" s="359"/>
      <c r="N36062" s="360"/>
      <c r="O36062" s="360"/>
      <c r="P36062" s="361"/>
    </row>
    <row r="36063" spans="1:16">
      <c r="A36063" s="425"/>
      <c r="B36063" s="426"/>
      <c r="C36063" s="427"/>
      <c r="D36063" s="428"/>
      <c r="E36063" s="429"/>
      <c r="F36063" s="425"/>
      <c r="G36063" s="430"/>
      <c r="H36063" s="430"/>
      <c r="I36063" s="430"/>
      <c r="J36063" s="357"/>
      <c r="K36063" s="357"/>
      <c r="L36063" s="358"/>
      <c r="M36063" s="359"/>
      <c r="N36063" s="360"/>
      <c r="O36063" s="360"/>
      <c r="P36063" s="361"/>
    </row>
    <row r="36064" spans="1:16">
      <c r="A36064" s="425"/>
      <c r="B36064" s="426"/>
      <c r="C36064" s="427"/>
      <c r="D36064" s="428"/>
      <c r="E36064" s="429"/>
      <c r="F36064" s="425"/>
      <c r="G36064" s="430"/>
      <c r="H36064" s="430"/>
      <c r="I36064" s="430"/>
      <c r="J36064" s="357"/>
      <c r="K36064" s="357"/>
      <c r="L36064" s="358"/>
      <c r="M36064" s="359"/>
      <c r="N36064" s="360"/>
      <c r="O36064" s="360"/>
      <c r="P36064" s="361"/>
    </row>
    <row r="36065" spans="1:16">
      <c r="A36065" s="425"/>
      <c r="B36065" s="426"/>
      <c r="C36065" s="427"/>
      <c r="D36065" s="428"/>
      <c r="E36065" s="429"/>
      <c r="F36065" s="425"/>
      <c r="G36065" s="430"/>
      <c r="H36065" s="430"/>
      <c r="I36065" s="430"/>
      <c r="J36065" s="357"/>
      <c r="K36065" s="357"/>
      <c r="L36065" s="358"/>
      <c r="M36065" s="359"/>
      <c r="N36065" s="360"/>
      <c r="O36065" s="360"/>
      <c r="P36065" s="361"/>
    </row>
    <row r="36066" spans="1:16">
      <c r="A36066" s="425"/>
      <c r="B36066" s="426"/>
      <c r="C36066" s="427"/>
      <c r="D36066" s="428"/>
      <c r="E36066" s="429"/>
      <c r="F36066" s="425"/>
      <c r="G36066" s="430"/>
      <c r="H36066" s="430"/>
      <c r="I36066" s="430"/>
      <c r="J36066" s="357"/>
      <c r="K36066" s="357"/>
      <c r="L36066" s="358"/>
      <c r="M36066" s="359"/>
      <c r="N36066" s="360"/>
      <c r="O36066" s="360"/>
      <c r="P36066" s="361"/>
    </row>
    <row r="36067" spans="1:16">
      <c r="A36067" s="425"/>
      <c r="B36067" s="426"/>
      <c r="C36067" s="427"/>
      <c r="D36067" s="428"/>
      <c r="E36067" s="429"/>
      <c r="F36067" s="425"/>
      <c r="G36067" s="430"/>
      <c r="H36067" s="430"/>
      <c r="I36067" s="430"/>
      <c r="J36067" s="357"/>
      <c r="K36067" s="357"/>
      <c r="L36067" s="358"/>
      <c r="M36067" s="359"/>
      <c r="N36067" s="360"/>
      <c r="O36067" s="360"/>
      <c r="P36067" s="361"/>
    </row>
    <row r="36068" spans="1:16">
      <c r="A36068" s="425"/>
      <c r="B36068" s="426"/>
      <c r="C36068" s="427"/>
      <c r="D36068" s="428"/>
      <c r="E36068" s="429"/>
      <c r="F36068" s="425"/>
      <c r="G36068" s="430"/>
      <c r="H36068" s="430"/>
      <c r="I36068" s="430"/>
      <c r="J36068" s="357"/>
      <c r="K36068" s="357"/>
      <c r="L36068" s="358"/>
      <c r="M36068" s="359"/>
      <c r="N36068" s="360"/>
      <c r="O36068" s="360"/>
      <c r="P36068" s="361"/>
    </row>
    <row r="36069" spans="1:16">
      <c r="A36069" s="425"/>
      <c r="B36069" s="426"/>
      <c r="C36069" s="427"/>
      <c r="D36069" s="428"/>
      <c r="E36069" s="429"/>
      <c r="F36069" s="425"/>
      <c r="G36069" s="430"/>
      <c r="H36069" s="430"/>
      <c r="I36069" s="430"/>
      <c r="J36069" s="357"/>
      <c r="K36069" s="357"/>
      <c r="L36069" s="358"/>
      <c r="M36069" s="359"/>
      <c r="N36069" s="360"/>
      <c r="O36069" s="360"/>
      <c r="P36069" s="361"/>
    </row>
    <row r="36070" spans="1:16">
      <c r="A36070" s="425"/>
      <c r="B36070" s="426"/>
      <c r="C36070" s="427"/>
      <c r="D36070" s="428"/>
      <c r="E36070" s="429"/>
      <c r="F36070" s="425"/>
      <c r="G36070" s="430"/>
      <c r="H36070" s="430"/>
      <c r="I36070" s="430"/>
      <c r="J36070" s="357"/>
      <c r="K36070" s="357"/>
      <c r="L36070" s="358"/>
      <c r="M36070" s="359"/>
      <c r="N36070" s="360"/>
      <c r="O36070" s="360"/>
      <c r="P36070" s="361"/>
    </row>
    <row r="36071" spans="1:16">
      <c r="A36071" s="425"/>
      <c r="B36071" s="426"/>
      <c r="C36071" s="427"/>
      <c r="D36071" s="428"/>
      <c r="E36071" s="429"/>
      <c r="F36071" s="425"/>
      <c r="G36071" s="430"/>
      <c r="H36071" s="430"/>
      <c r="I36071" s="430"/>
      <c r="J36071" s="357"/>
      <c r="K36071" s="357"/>
      <c r="L36071" s="358"/>
      <c r="M36071" s="359"/>
      <c r="N36071" s="360"/>
      <c r="O36071" s="360"/>
      <c r="P36071" s="361"/>
    </row>
    <row r="36072" spans="1:16">
      <c r="A36072" s="425"/>
      <c r="B36072" s="426"/>
      <c r="C36072" s="427"/>
      <c r="D36072" s="428"/>
      <c r="E36072" s="429"/>
      <c r="F36072" s="425"/>
      <c r="G36072" s="430"/>
      <c r="H36072" s="430"/>
      <c r="I36072" s="430"/>
      <c r="J36072" s="357"/>
      <c r="K36072" s="357"/>
      <c r="L36072" s="358"/>
      <c r="M36072" s="359"/>
      <c r="N36072" s="360"/>
      <c r="O36072" s="360"/>
      <c r="P36072" s="361"/>
    </row>
    <row r="36073" spans="1:16">
      <c r="A36073" s="425"/>
      <c r="B36073" s="426"/>
      <c r="C36073" s="427"/>
      <c r="D36073" s="428"/>
      <c r="E36073" s="429"/>
      <c r="F36073" s="425"/>
      <c r="G36073" s="430"/>
      <c r="H36073" s="430"/>
      <c r="I36073" s="430"/>
      <c r="J36073" s="357"/>
      <c r="K36073" s="357"/>
      <c r="L36073" s="358"/>
      <c r="M36073" s="359"/>
      <c r="N36073" s="360"/>
      <c r="O36073" s="360"/>
      <c r="P36073" s="361"/>
    </row>
    <row r="36074" spans="1:16">
      <c r="A36074" s="425"/>
      <c r="B36074" s="426"/>
      <c r="C36074" s="427"/>
      <c r="D36074" s="428"/>
      <c r="E36074" s="429"/>
      <c r="F36074" s="425"/>
      <c r="G36074" s="430"/>
      <c r="H36074" s="430"/>
      <c r="I36074" s="430"/>
      <c r="J36074" s="357"/>
      <c r="K36074" s="357"/>
      <c r="L36074" s="358"/>
      <c r="M36074" s="359"/>
      <c r="N36074" s="360"/>
      <c r="O36074" s="360"/>
      <c r="P36074" s="361"/>
    </row>
    <row r="36075" spans="1:16">
      <c r="A36075" s="425"/>
      <c r="B36075" s="426"/>
      <c r="C36075" s="427"/>
      <c r="D36075" s="428"/>
      <c r="E36075" s="429"/>
      <c r="F36075" s="425"/>
      <c r="G36075" s="430"/>
      <c r="H36075" s="430"/>
      <c r="I36075" s="430"/>
      <c r="J36075" s="357"/>
      <c r="K36075" s="357"/>
      <c r="L36075" s="358"/>
      <c r="M36075" s="359"/>
      <c r="N36075" s="360"/>
      <c r="O36075" s="360"/>
      <c r="P36075" s="361"/>
    </row>
    <row r="36076" spans="1:16">
      <c r="A36076" s="425"/>
      <c r="B36076" s="426"/>
      <c r="C36076" s="427"/>
      <c r="D36076" s="428"/>
      <c r="E36076" s="429"/>
      <c r="F36076" s="425"/>
      <c r="G36076" s="430"/>
      <c r="H36076" s="430"/>
      <c r="I36076" s="430"/>
      <c r="J36076" s="357"/>
      <c r="K36076" s="357"/>
      <c r="L36076" s="358"/>
      <c r="M36076" s="359"/>
      <c r="N36076" s="360"/>
      <c r="O36076" s="360"/>
      <c r="P36076" s="361"/>
    </row>
    <row r="36077" spans="1:16">
      <c r="A36077" s="425"/>
      <c r="B36077" s="426"/>
      <c r="C36077" s="427"/>
      <c r="D36077" s="428"/>
      <c r="E36077" s="429"/>
      <c r="F36077" s="425"/>
      <c r="G36077" s="430"/>
      <c r="H36077" s="430"/>
      <c r="I36077" s="430"/>
      <c r="J36077" s="357"/>
      <c r="K36077" s="357"/>
      <c r="L36077" s="358"/>
      <c r="M36077" s="359"/>
      <c r="N36077" s="360"/>
      <c r="O36077" s="360"/>
      <c r="P36077" s="361"/>
    </row>
    <row r="36078" spans="1:16">
      <c r="A36078" s="425"/>
      <c r="B36078" s="426"/>
      <c r="C36078" s="427"/>
      <c r="D36078" s="428"/>
      <c r="E36078" s="429"/>
      <c r="F36078" s="425"/>
      <c r="G36078" s="430"/>
      <c r="H36078" s="430"/>
      <c r="I36078" s="430"/>
      <c r="J36078" s="357"/>
      <c r="K36078" s="357"/>
      <c r="L36078" s="358"/>
      <c r="M36078" s="359"/>
      <c r="N36078" s="360"/>
      <c r="O36078" s="360"/>
      <c r="P36078" s="361"/>
    </row>
    <row r="36079" spans="1:16">
      <c r="A36079" s="425"/>
      <c r="B36079" s="426"/>
      <c r="C36079" s="427"/>
      <c r="D36079" s="428"/>
      <c r="E36079" s="429"/>
      <c r="F36079" s="425"/>
      <c r="G36079" s="430"/>
      <c r="H36079" s="430"/>
      <c r="I36079" s="430"/>
      <c r="J36079" s="357"/>
      <c r="K36079" s="357"/>
      <c r="L36079" s="358"/>
      <c r="M36079" s="359"/>
      <c r="N36079" s="360"/>
      <c r="O36079" s="360"/>
      <c r="P36079" s="361"/>
    </row>
    <row r="36080" spans="1:16">
      <c r="A36080" s="425"/>
      <c r="B36080" s="426"/>
      <c r="C36080" s="427"/>
      <c r="D36080" s="428"/>
      <c r="E36080" s="429"/>
      <c r="F36080" s="425"/>
      <c r="G36080" s="430"/>
      <c r="H36080" s="430"/>
      <c r="I36080" s="430"/>
      <c r="J36080" s="357"/>
      <c r="K36080" s="357"/>
      <c r="L36080" s="358"/>
      <c r="M36080" s="359"/>
      <c r="N36080" s="360"/>
      <c r="O36080" s="360"/>
      <c r="P36080" s="361"/>
    </row>
    <row r="36081" spans="1:16">
      <c r="A36081" s="425"/>
      <c r="B36081" s="426"/>
      <c r="C36081" s="427"/>
      <c r="D36081" s="428"/>
      <c r="E36081" s="429"/>
      <c r="F36081" s="425"/>
      <c r="G36081" s="430"/>
      <c r="H36081" s="430"/>
      <c r="I36081" s="430"/>
      <c r="J36081" s="357"/>
      <c r="K36081" s="357"/>
      <c r="L36081" s="358"/>
      <c r="M36081" s="359"/>
      <c r="N36081" s="360"/>
      <c r="O36081" s="360"/>
      <c r="P36081" s="361"/>
    </row>
    <row r="36082" spans="1:16">
      <c r="A36082" s="425"/>
      <c r="B36082" s="426"/>
      <c r="C36082" s="427"/>
      <c r="D36082" s="428"/>
      <c r="E36082" s="429"/>
      <c r="F36082" s="425"/>
      <c r="G36082" s="430"/>
      <c r="H36082" s="430"/>
      <c r="I36082" s="430"/>
      <c r="J36082" s="357"/>
      <c r="K36082" s="357"/>
      <c r="L36082" s="358"/>
      <c r="M36082" s="359"/>
      <c r="N36082" s="360"/>
      <c r="O36082" s="360"/>
      <c r="P36082" s="361"/>
    </row>
    <row r="36083" spans="1:16">
      <c r="A36083" s="425"/>
      <c r="B36083" s="426"/>
      <c r="C36083" s="427"/>
      <c r="D36083" s="428"/>
      <c r="E36083" s="429"/>
      <c r="F36083" s="425"/>
      <c r="G36083" s="430"/>
      <c r="H36083" s="430"/>
      <c r="I36083" s="430"/>
      <c r="J36083" s="357"/>
      <c r="K36083" s="357"/>
      <c r="L36083" s="358"/>
      <c r="M36083" s="359"/>
      <c r="N36083" s="360"/>
      <c r="O36083" s="360"/>
      <c r="P36083" s="361"/>
    </row>
    <row r="36084" spans="1:16">
      <c r="A36084" s="425"/>
      <c r="B36084" s="426"/>
      <c r="C36084" s="427"/>
      <c r="D36084" s="428"/>
      <c r="E36084" s="429"/>
      <c r="F36084" s="425"/>
      <c r="G36084" s="430"/>
      <c r="H36084" s="430"/>
      <c r="I36084" s="430"/>
      <c r="J36084" s="357"/>
      <c r="K36084" s="357"/>
      <c r="L36084" s="358"/>
      <c r="M36084" s="359"/>
      <c r="N36084" s="360"/>
      <c r="O36084" s="360"/>
      <c r="P36084" s="361"/>
    </row>
    <row r="36085" spans="1:16">
      <c r="A36085" s="425"/>
      <c r="B36085" s="426"/>
      <c r="C36085" s="427"/>
      <c r="D36085" s="428"/>
      <c r="E36085" s="429"/>
      <c r="F36085" s="425"/>
      <c r="G36085" s="430"/>
      <c r="H36085" s="430"/>
      <c r="I36085" s="430"/>
      <c r="J36085" s="357"/>
      <c r="K36085" s="357"/>
      <c r="L36085" s="358"/>
      <c r="M36085" s="359"/>
      <c r="N36085" s="360"/>
      <c r="O36085" s="360"/>
      <c r="P36085" s="361"/>
    </row>
    <row r="36086" spans="1:16">
      <c r="A36086" s="425"/>
      <c r="B36086" s="426"/>
      <c r="C36086" s="427"/>
      <c r="D36086" s="428"/>
      <c r="E36086" s="429"/>
      <c r="F36086" s="425"/>
      <c r="G36086" s="430"/>
      <c r="H36086" s="430"/>
      <c r="I36086" s="430"/>
      <c r="J36086" s="357"/>
      <c r="K36086" s="357"/>
      <c r="L36086" s="358"/>
      <c r="M36086" s="359"/>
      <c r="N36086" s="360"/>
      <c r="O36086" s="360"/>
      <c r="P36086" s="361"/>
    </row>
    <row r="36087" spans="1:16">
      <c r="A36087" s="425"/>
      <c r="B36087" s="426"/>
      <c r="C36087" s="427"/>
      <c r="D36087" s="428"/>
      <c r="E36087" s="429"/>
      <c r="F36087" s="425"/>
      <c r="G36087" s="430"/>
      <c r="H36087" s="430"/>
      <c r="I36087" s="430"/>
      <c r="J36087" s="357"/>
      <c r="K36087" s="357"/>
      <c r="L36087" s="358"/>
      <c r="M36087" s="359"/>
      <c r="N36087" s="360"/>
      <c r="O36087" s="360"/>
      <c r="P36087" s="361"/>
    </row>
    <row r="36088" spans="1:16">
      <c r="A36088" s="425"/>
      <c r="B36088" s="426"/>
      <c r="C36088" s="427"/>
      <c r="D36088" s="428"/>
      <c r="E36088" s="429"/>
      <c r="F36088" s="425"/>
      <c r="G36088" s="430"/>
      <c r="H36088" s="430"/>
      <c r="I36088" s="430"/>
      <c r="J36088" s="357"/>
      <c r="K36088" s="357"/>
      <c r="L36088" s="358"/>
      <c r="M36088" s="359"/>
      <c r="N36088" s="360"/>
      <c r="O36088" s="360"/>
      <c r="P36088" s="361"/>
    </row>
    <row r="36089" spans="1:16">
      <c r="A36089" s="425"/>
      <c r="B36089" s="426"/>
      <c r="C36089" s="427"/>
      <c r="D36089" s="428"/>
      <c r="E36089" s="429"/>
      <c r="F36089" s="425"/>
      <c r="G36089" s="430"/>
      <c r="H36089" s="430"/>
      <c r="I36089" s="430"/>
      <c r="J36089" s="357"/>
      <c r="K36089" s="357"/>
      <c r="L36089" s="358"/>
      <c r="M36089" s="359"/>
      <c r="N36089" s="360"/>
      <c r="O36089" s="360"/>
      <c r="P36089" s="361"/>
    </row>
    <row r="36090" spans="1:16">
      <c r="A36090" s="425"/>
      <c r="B36090" s="426"/>
      <c r="C36090" s="427"/>
      <c r="D36090" s="428"/>
      <c r="E36090" s="429"/>
      <c r="F36090" s="425"/>
      <c r="G36090" s="430"/>
      <c r="H36090" s="430"/>
      <c r="I36090" s="430"/>
      <c r="J36090" s="357"/>
      <c r="K36090" s="357"/>
      <c r="L36090" s="358"/>
      <c r="M36090" s="359"/>
      <c r="N36090" s="360"/>
      <c r="O36090" s="360"/>
      <c r="P36090" s="361"/>
    </row>
    <row r="36091" spans="1:16">
      <c r="A36091" s="425"/>
      <c r="B36091" s="426"/>
      <c r="C36091" s="427"/>
      <c r="D36091" s="428"/>
      <c r="E36091" s="429"/>
      <c r="F36091" s="425"/>
      <c r="G36091" s="430"/>
      <c r="H36091" s="430"/>
      <c r="I36091" s="430"/>
      <c r="J36091" s="357"/>
      <c r="K36091" s="357"/>
      <c r="L36091" s="358"/>
      <c r="M36091" s="359"/>
      <c r="N36091" s="360"/>
      <c r="O36091" s="360"/>
      <c r="P36091" s="361"/>
    </row>
    <row r="36092" spans="1:16">
      <c r="A36092" s="425"/>
      <c r="B36092" s="426"/>
      <c r="C36092" s="427"/>
      <c r="D36092" s="428"/>
      <c r="E36092" s="429"/>
      <c r="F36092" s="425"/>
      <c r="G36092" s="430"/>
      <c r="H36092" s="430"/>
      <c r="I36092" s="430"/>
      <c r="J36092" s="357"/>
      <c r="K36092" s="357"/>
      <c r="L36092" s="358"/>
      <c r="M36092" s="359"/>
      <c r="N36092" s="360"/>
      <c r="O36092" s="360"/>
      <c r="P36092" s="361"/>
    </row>
    <row r="36093" spans="1:16">
      <c r="A36093" s="425"/>
      <c r="B36093" s="426"/>
      <c r="C36093" s="427"/>
      <c r="D36093" s="428"/>
      <c r="E36093" s="429"/>
      <c r="F36093" s="425"/>
      <c r="G36093" s="430"/>
      <c r="H36093" s="430"/>
      <c r="I36093" s="430"/>
      <c r="J36093" s="357"/>
      <c r="K36093" s="357"/>
      <c r="L36093" s="358"/>
      <c r="M36093" s="359"/>
      <c r="N36093" s="360"/>
      <c r="O36093" s="360"/>
      <c r="P36093" s="361"/>
    </row>
    <row r="36094" spans="1:16">
      <c r="A36094" s="425"/>
      <c r="B36094" s="426"/>
      <c r="C36094" s="427"/>
      <c r="D36094" s="428"/>
      <c r="E36094" s="429"/>
      <c r="F36094" s="425"/>
      <c r="G36094" s="430"/>
      <c r="H36094" s="430"/>
      <c r="I36094" s="430"/>
      <c r="J36094" s="357"/>
      <c r="K36094" s="357"/>
      <c r="L36094" s="358"/>
      <c r="M36094" s="359"/>
      <c r="N36094" s="360"/>
      <c r="O36094" s="360"/>
      <c r="P36094" s="361"/>
    </row>
    <row r="36095" spans="1:16">
      <c r="A36095" s="425"/>
      <c r="B36095" s="426"/>
      <c r="C36095" s="427"/>
      <c r="D36095" s="428"/>
      <c r="E36095" s="429"/>
      <c r="F36095" s="425"/>
      <c r="G36095" s="430"/>
      <c r="H36095" s="430"/>
      <c r="I36095" s="430"/>
      <c r="J36095" s="357"/>
      <c r="K36095" s="357"/>
      <c r="L36095" s="358"/>
      <c r="M36095" s="359"/>
      <c r="N36095" s="360"/>
      <c r="O36095" s="360"/>
      <c r="P36095" s="361"/>
    </row>
    <row r="36096" spans="1:16">
      <c r="A36096" s="425"/>
      <c r="B36096" s="426"/>
      <c r="C36096" s="427"/>
      <c r="D36096" s="428"/>
      <c r="E36096" s="429"/>
      <c r="F36096" s="425"/>
      <c r="G36096" s="430"/>
      <c r="H36096" s="430"/>
      <c r="I36096" s="430"/>
      <c r="J36096" s="357"/>
      <c r="K36096" s="357"/>
      <c r="L36096" s="358"/>
      <c r="M36096" s="359"/>
      <c r="N36096" s="360"/>
      <c r="O36096" s="360"/>
      <c r="P36096" s="361"/>
    </row>
    <row r="36097" spans="1:16">
      <c r="A36097" s="425"/>
      <c r="B36097" s="426"/>
      <c r="C36097" s="427"/>
      <c r="D36097" s="428"/>
      <c r="E36097" s="429"/>
      <c r="F36097" s="425"/>
      <c r="G36097" s="430"/>
      <c r="H36097" s="430"/>
      <c r="I36097" s="430"/>
      <c r="J36097" s="357"/>
      <c r="K36097" s="357"/>
      <c r="L36097" s="358"/>
      <c r="M36097" s="359"/>
      <c r="N36097" s="360"/>
      <c r="O36097" s="360"/>
      <c r="P36097" s="361"/>
    </row>
    <row r="36098" spans="1:16">
      <c r="A36098" s="425"/>
      <c r="B36098" s="426"/>
      <c r="C36098" s="427"/>
      <c r="D36098" s="428"/>
      <c r="E36098" s="429"/>
      <c r="F36098" s="425"/>
      <c r="G36098" s="430"/>
      <c r="H36098" s="430"/>
      <c r="I36098" s="430"/>
      <c r="J36098" s="357"/>
      <c r="K36098" s="357"/>
      <c r="L36098" s="358"/>
      <c r="M36098" s="359"/>
      <c r="N36098" s="360"/>
      <c r="O36098" s="360"/>
      <c r="P36098" s="361"/>
    </row>
    <row r="36099" spans="1:16">
      <c r="A36099" s="425"/>
      <c r="B36099" s="426"/>
      <c r="C36099" s="427"/>
      <c r="D36099" s="428"/>
      <c r="E36099" s="429"/>
      <c r="F36099" s="425"/>
      <c r="G36099" s="430"/>
      <c r="H36099" s="430"/>
      <c r="I36099" s="430"/>
      <c r="J36099" s="357"/>
      <c r="K36099" s="357"/>
      <c r="L36099" s="358"/>
      <c r="M36099" s="359"/>
      <c r="N36099" s="360"/>
      <c r="O36099" s="360"/>
      <c r="P36099" s="361"/>
    </row>
    <row r="36100" spans="1:16">
      <c r="A36100" s="425"/>
      <c r="B36100" s="426"/>
      <c r="C36100" s="427"/>
      <c r="D36100" s="428"/>
      <c r="E36100" s="429"/>
      <c r="F36100" s="425"/>
      <c r="G36100" s="430"/>
      <c r="H36100" s="430"/>
      <c r="I36100" s="430"/>
      <c r="J36100" s="357"/>
      <c r="K36100" s="357"/>
      <c r="L36100" s="358"/>
      <c r="M36100" s="359"/>
      <c r="N36100" s="360"/>
      <c r="O36100" s="360"/>
      <c r="P36100" s="361"/>
    </row>
    <row r="36101" spans="1:16">
      <c r="A36101" s="425"/>
      <c r="B36101" s="426"/>
      <c r="C36101" s="427"/>
      <c r="D36101" s="428"/>
      <c r="E36101" s="429"/>
      <c r="F36101" s="425"/>
      <c r="G36101" s="430"/>
      <c r="H36101" s="430"/>
      <c r="I36101" s="430"/>
      <c r="J36101" s="357"/>
      <c r="K36101" s="357"/>
      <c r="L36101" s="358"/>
      <c r="M36101" s="359"/>
      <c r="N36101" s="360"/>
      <c r="O36101" s="360"/>
      <c r="P36101" s="361"/>
    </row>
    <row r="36102" spans="1:16">
      <c r="A36102" s="425"/>
      <c r="B36102" s="426"/>
      <c r="C36102" s="427"/>
      <c r="D36102" s="428"/>
      <c r="E36102" s="429"/>
      <c r="F36102" s="425"/>
      <c r="G36102" s="430"/>
      <c r="H36102" s="430"/>
      <c r="I36102" s="430"/>
      <c r="J36102" s="357"/>
      <c r="K36102" s="357"/>
      <c r="L36102" s="358"/>
      <c r="M36102" s="359"/>
      <c r="N36102" s="360"/>
      <c r="O36102" s="360"/>
      <c r="P36102" s="361"/>
    </row>
    <row r="36103" spans="1:16">
      <c r="A36103" s="425"/>
      <c r="B36103" s="426"/>
      <c r="C36103" s="427"/>
      <c r="D36103" s="428"/>
      <c r="E36103" s="429"/>
      <c r="F36103" s="425"/>
      <c r="G36103" s="430"/>
      <c r="H36103" s="430"/>
      <c r="I36103" s="430"/>
      <c r="J36103" s="357"/>
      <c r="K36103" s="357"/>
      <c r="L36103" s="358"/>
      <c r="M36103" s="359"/>
      <c r="N36103" s="360"/>
      <c r="O36103" s="360"/>
      <c r="P36103" s="361"/>
    </row>
    <row r="36104" spans="1:16">
      <c r="A36104" s="425"/>
      <c r="B36104" s="426"/>
      <c r="C36104" s="427"/>
      <c r="D36104" s="428"/>
      <c r="E36104" s="429"/>
      <c r="F36104" s="425"/>
      <c r="G36104" s="430"/>
      <c r="H36104" s="430"/>
      <c r="I36104" s="430"/>
      <c r="J36104" s="357"/>
      <c r="K36104" s="357"/>
      <c r="L36104" s="358"/>
      <c r="M36104" s="359"/>
      <c r="N36104" s="360"/>
      <c r="O36104" s="360"/>
      <c r="P36104" s="361"/>
    </row>
    <row r="36105" spans="1:16">
      <c r="A36105" s="425"/>
      <c r="B36105" s="426"/>
      <c r="C36105" s="427"/>
      <c r="D36105" s="428"/>
      <c r="E36105" s="429"/>
      <c r="F36105" s="425"/>
      <c r="G36105" s="430"/>
      <c r="H36105" s="430"/>
      <c r="I36105" s="430"/>
      <c r="J36105" s="357"/>
      <c r="K36105" s="357"/>
      <c r="L36105" s="358"/>
      <c r="M36105" s="359"/>
      <c r="N36105" s="360"/>
      <c r="O36105" s="360"/>
      <c r="P36105" s="361"/>
    </row>
    <row r="36106" spans="1:16">
      <c r="A36106" s="425"/>
      <c r="B36106" s="426"/>
      <c r="C36106" s="427"/>
      <c r="D36106" s="428"/>
      <c r="E36106" s="429"/>
      <c r="F36106" s="425"/>
      <c r="G36106" s="430"/>
      <c r="H36106" s="430"/>
      <c r="I36106" s="430"/>
      <c r="J36106" s="357"/>
      <c r="K36106" s="357"/>
      <c r="L36106" s="358"/>
      <c r="M36106" s="359"/>
      <c r="N36106" s="360"/>
      <c r="O36106" s="360"/>
      <c r="P36106" s="361"/>
    </row>
    <row r="36107" spans="1:16">
      <c r="A36107" s="425"/>
      <c r="B36107" s="426"/>
      <c r="C36107" s="427"/>
      <c r="D36107" s="428"/>
      <c r="E36107" s="429"/>
      <c r="F36107" s="425"/>
      <c r="G36107" s="430"/>
      <c r="H36107" s="430"/>
      <c r="I36107" s="430"/>
      <c r="J36107" s="357"/>
      <c r="K36107" s="357"/>
      <c r="L36107" s="358"/>
      <c r="M36107" s="359"/>
      <c r="N36107" s="360"/>
      <c r="O36107" s="360"/>
      <c r="P36107" s="361"/>
    </row>
    <row r="36108" spans="1:16">
      <c r="A36108" s="425"/>
      <c r="B36108" s="426"/>
      <c r="C36108" s="427"/>
      <c r="D36108" s="428"/>
      <c r="E36108" s="429"/>
      <c r="F36108" s="425"/>
      <c r="G36108" s="430"/>
      <c r="H36108" s="430"/>
      <c r="I36108" s="430"/>
      <c r="J36108" s="357"/>
      <c r="K36108" s="357"/>
      <c r="L36108" s="358"/>
      <c r="M36108" s="359"/>
      <c r="N36108" s="360"/>
      <c r="O36108" s="360"/>
      <c r="P36108" s="361"/>
    </row>
    <row r="36109" spans="1:16">
      <c r="A36109" s="425"/>
      <c r="B36109" s="426"/>
      <c r="C36109" s="427"/>
      <c r="D36109" s="428"/>
      <c r="E36109" s="429"/>
      <c r="F36109" s="425"/>
      <c r="G36109" s="430"/>
      <c r="H36109" s="430"/>
      <c r="I36109" s="430"/>
      <c r="J36109" s="357"/>
      <c r="K36109" s="357"/>
      <c r="L36109" s="358"/>
      <c r="M36109" s="359"/>
      <c r="N36109" s="360"/>
      <c r="O36109" s="360"/>
      <c r="P36109" s="361"/>
    </row>
    <row r="36110" spans="1:16">
      <c r="A36110" s="425"/>
      <c r="B36110" s="426"/>
      <c r="C36110" s="427"/>
      <c r="D36110" s="428"/>
      <c r="E36110" s="429"/>
      <c r="F36110" s="425"/>
      <c r="G36110" s="430"/>
      <c r="H36110" s="430"/>
      <c r="I36110" s="430"/>
      <c r="J36110" s="357"/>
      <c r="K36110" s="357"/>
      <c r="L36110" s="358"/>
      <c r="M36110" s="359"/>
      <c r="N36110" s="360"/>
      <c r="O36110" s="360"/>
      <c r="P36110" s="361"/>
    </row>
    <row r="36111" spans="1:16">
      <c r="A36111" s="425"/>
      <c r="B36111" s="426"/>
      <c r="C36111" s="427"/>
      <c r="D36111" s="428"/>
      <c r="E36111" s="429"/>
      <c r="F36111" s="425"/>
      <c r="G36111" s="430"/>
      <c r="H36111" s="430"/>
      <c r="I36111" s="430"/>
      <c r="J36111" s="357"/>
      <c r="K36111" s="357"/>
      <c r="L36111" s="358"/>
      <c r="M36111" s="359"/>
      <c r="N36111" s="360"/>
      <c r="O36111" s="360"/>
      <c r="P36111" s="361"/>
    </row>
    <row r="36112" spans="1:16">
      <c r="A36112" s="425"/>
      <c r="B36112" s="426"/>
      <c r="C36112" s="427"/>
      <c r="D36112" s="428"/>
      <c r="E36112" s="429"/>
      <c r="F36112" s="425"/>
      <c r="G36112" s="430"/>
      <c r="H36112" s="430"/>
      <c r="I36112" s="430"/>
      <c r="J36112" s="357"/>
      <c r="K36112" s="357"/>
      <c r="L36112" s="358"/>
      <c r="M36112" s="359"/>
      <c r="N36112" s="360"/>
      <c r="O36112" s="360"/>
      <c r="P36112" s="361"/>
    </row>
    <row r="36113" spans="1:16">
      <c r="A36113" s="425"/>
      <c r="B36113" s="426"/>
      <c r="C36113" s="427"/>
      <c r="D36113" s="428"/>
      <c r="E36113" s="429"/>
      <c r="F36113" s="425"/>
      <c r="G36113" s="430"/>
      <c r="H36113" s="430"/>
      <c r="I36113" s="430"/>
      <c r="J36113" s="357"/>
      <c r="K36113" s="357"/>
      <c r="L36113" s="358"/>
      <c r="M36113" s="359"/>
      <c r="N36113" s="360"/>
      <c r="O36113" s="360"/>
      <c r="P36113" s="361"/>
    </row>
    <row r="36114" spans="1:16">
      <c r="A36114" s="425"/>
      <c r="B36114" s="426"/>
      <c r="C36114" s="427"/>
      <c r="D36114" s="428"/>
      <c r="E36114" s="429"/>
      <c r="F36114" s="425"/>
      <c r="G36114" s="430"/>
      <c r="H36114" s="430"/>
      <c r="I36114" s="430"/>
      <c r="J36114" s="357"/>
      <c r="K36114" s="357"/>
      <c r="L36114" s="358"/>
      <c r="M36114" s="359"/>
      <c r="N36114" s="360"/>
      <c r="O36114" s="360"/>
      <c r="P36114" s="361"/>
    </row>
    <row r="36115" spans="1:16">
      <c r="A36115" s="425"/>
      <c r="B36115" s="426"/>
      <c r="C36115" s="427"/>
      <c r="D36115" s="428"/>
      <c r="E36115" s="429"/>
      <c r="F36115" s="425"/>
      <c r="G36115" s="430"/>
      <c r="H36115" s="430"/>
      <c r="I36115" s="430"/>
      <c r="J36115" s="357"/>
      <c r="K36115" s="357"/>
      <c r="L36115" s="358"/>
      <c r="M36115" s="359"/>
      <c r="N36115" s="360"/>
      <c r="O36115" s="360"/>
      <c r="P36115" s="361"/>
    </row>
    <row r="36116" spans="1:16">
      <c r="A36116" s="425"/>
      <c r="B36116" s="426"/>
      <c r="C36116" s="427"/>
      <c r="D36116" s="428"/>
      <c r="E36116" s="429"/>
      <c r="F36116" s="425"/>
      <c r="G36116" s="430"/>
      <c r="H36116" s="430"/>
      <c r="I36116" s="430"/>
      <c r="J36116" s="357"/>
      <c r="K36116" s="357"/>
      <c r="L36116" s="358"/>
      <c r="M36116" s="359"/>
      <c r="N36116" s="360"/>
      <c r="O36116" s="360"/>
      <c r="P36116" s="361"/>
    </row>
    <row r="36117" spans="1:16">
      <c r="A36117" s="425"/>
      <c r="B36117" s="426"/>
      <c r="C36117" s="427"/>
      <c r="D36117" s="428"/>
      <c r="E36117" s="429"/>
      <c r="F36117" s="425"/>
      <c r="G36117" s="430"/>
      <c r="H36117" s="430"/>
      <c r="I36117" s="430"/>
      <c r="J36117" s="357"/>
      <c r="K36117" s="357"/>
      <c r="L36117" s="358"/>
      <c r="M36117" s="359"/>
      <c r="N36117" s="360"/>
      <c r="O36117" s="360"/>
      <c r="P36117" s="361"/>
    </row>
    <row r="36118" spans="1:16">
      <c r="A36118" s="425"/>
      <c r="B36118" s="426"/>
      <c r="C36118" s="427"/>
      <c r="D36118" s="428"/>
      <c r="E36118" s="429"/>
      <c r="F36118" s="425"/>
      <c r="G36118" s="430"/>
      <c r="H36118" s="430"/>
      <c r="I36118" s="430"/>
      <c r="J36118" s="357"/>
      <c r="K36118" s="357"/>
      <c r="L36118" s="358"/>
      <c r="M36118" s="359"/>
      <c r="N36118" s="360"/>
      <c r="O36118" s="360"/>
      <c r="P36118" s="361"/>
    </row>
    <row r="36119" spans="1:16">
      <c r="A36119" s="425"/>
      <c r="B36119" s="426"/>
      <c r="C36119" s="427"/>
      <c r="D36119" s="428"/>
      <c r="E36119" s="429"/>
      <c r="F36119" s="425"/>
      <c r="G36119" s="430"/>
      <c r="H36119" s="430"/>
      <c r="I36119" s="430"/>
      <c r="J36119" s="357"/>
      <c r="K36119" s="357"/>
      <c r="L36119" s="358"/>
      <c r="M36119" s="359"/>
      <c r="N36119" s="360"/>
      <c r="O36119" s="360"/>
      <c r="P36119" s="361"/>
    </row>
    <row r="36120" spans="1:16">
      <c r="A36120" s="425"/>
      <c r="B36120" s="426"/>
      <c r="C36120" s="427"/>
      <c r="D36120" s="428"/>
      <c r="E36120" s="429"/>
      <c r="F36120" s="425"/>
      <c r="G36120" s="430"/>
      <c r="H36120" s="430"/>
      <c r="I36120" s="430"/>
      <c r="J36120" s="357"/>
      <c r="K36120" s="357"/>
      <c r="L36120" s="358"/>
      <c r="M36120" s="359"/>
      <c r="N36120" s="360"/>
      <c r="O36120" s="360"/>
      <c r="P36120" s="361"/>
    </row>
    <row r="36121" spans="1:16">
      <c r="A36121" s="425"/>
      <c r="B36121" s="426"/>
      <c r="C36121" s="427"/>
      <c r="D36121" s="428"/>
      <c r="E36121" s="429"/>
      <c r="F36121" s="425"/>
      <c r="G36121" s="430"/>
      <c r="H36121" s="430"/>
      <c r="I36121" s="430"/>
      <c r="J36121" s="357"/>
      <c r="K36121" s="357"/>
      <c r="L36121" s="358"/>
      <c r="M36121" s="359"/>
      <c r="N36121" s="360"/>
      <c r="O36121" s="360"/>
      <c r="P36121" s="361"/>
    </row>
    <row r="36122" spans="1:16">
      <c r="A36122" s="425"/>
      <c r="B36122" s="426"/>
      <c r="C36122" s="427"/>
      <c r="D36122" s="428"/>
      <c r="E36122" s="429"/>
      <c r="F36122" s="425"/>
      <c r="G36122" s="430"/>
      <c r="H36122" s="430"/>
      <c r="I36122" s="430"/>
      <c r="J36122" s="357"/>
      <c r="K36122" s="357"/>
      <c r="L36122" s="358"/>
      <c r="M36122" s="359"/>
      <c r="N36122" s="360"/>
      <c r="O36122" s="360"/>
      <c r="P36122" s="361"/>
    </row>
    <row r="36123" spans="1:16">
      <c r="A36123" s="425"/>
      <c r="B36123" s="426"/>
      <c r="C36123" s="427"/>
      <c r="D36123" s="428"/>
      <c r="E36123" s="429"/>
      <c r="F36123" s="425"/>
      <c r="G36123" s="430"/>
      <c r="H36123" s="430"/>
      <c r="I36123" s="430"/>
      <c r="J36123" s="357"/>
      <c r="K36123" s="357"/>
      <c r="L36123" s="358"/>
      <c r="M36123" s="359"/>
      <c r="N36123" s="360"/>
      <c r="O36123" s="360"/>
      <c r="P36123" s="361"/>
    </row>
    <row r="36124" spans="1:16">
      <c r="A36124" s="425"/>
      <c r="B36124" s="426"/>
      <c r="C36124" s="427"/>
      <c r="D36124" s="428"/>
      <c r="E36124" s="429"/>
      <c r="F36124" s="425"/>
      <c r="G36124" s="430"/>
      <c r="H36124" s="430"/>
      <c r="I36124" s="430"/>
      <c r="J36124" s="357"/>
      <c r="K36124" s="357"/>
      <c r="L36124" s="358"/>
      <c r="M36124" s="359"/>
      <c r="N36124" s="360"/>
      <c r="O36124" s="360"/>
      <c r="P36124" s="361"/>
    </row>
    <row r="36125" spans="1:16">
      <c r="A36125" s="425"/>
      <c r="B36125" s="426"/>
      <c r="C36125" s="427"/>
      <c r="D36125" s="428"/>
      <c r="E36125" s="429"/>
      <c r="F36125" s="425"/>
      <c r="G36125" s="430"/>
      <c r="H36125" s="430"/>
      <c r="I36125" s="430"/>
      <c r="J36125" s="357"/>
      <c r="K36125" s="357"/>
      <c r="L36125" s="358"/>
      <c r="M36125" s="359"/>
      <c r="N36125" s="360"/>
      <c r="O36125" s="360"/>
      <c r="P36125" s="361"/>
    </row>
    <row r="36126" spans="1:16">
      <c r="A36126" s="425"/>
      <c r="B36126" s="426"/>
      <c r="C36126" s="427"/>
      <c r="D36126" s="428"/>
      <c r="E36126" s="429"/>
      <c r="F36126" s="425"/>
      <c r="G36126" s="430"/>
      <c r="H36126" s="430"/>
      <c r="I36126" s="430"/>
      <c r="J36126" s="357"/>
      <c r="K36126" s="357"/>
      <c r="L36126" s="358"/>
      <c r="M36126" s="359"/>
      <c r="N36126" s="360"/>
      <c r="O36126" s="360"/>
      <c r="P36126" s="361"/>
    </row>
    <row r="36127" spans="1:16">
      <c r="A36127" s="425"/>
      <c r="B36127" s="431"/>
      <c r="C36127" s="427"/>
      <c r="D36127" s="432"/>
      <c r="E36127" s="433"/>
      <c r="F36127" s="425"/>
      <c r="G36127" s="434"/>
      <c r="H36127" s="434"/>
      <c r="I36127" s="434"/>
      <c r="J36127" s="357"/>
      <c r="K36127" s="357"/>
      <c r="L36127" s="358"/>
      <c r="M36127" s="359"/>
      <c r="N36127" s="360"/>
      <c r="O36127" s="360"/>
      <c r="P36127" s="362"/>
    </row>
    <row r="36128" spans="1:16">
      <c r="A36128" s="425"/>
      <c r="B36128" s="426"/>
      <c r="C36128" s="427"/>
      <c r="D36128" s="428"/>
      <c r="E36128" s="429"/>
      <c r="F36128" s="425"/>
      <c r="G36128" s="430"/>
      <c r="H36128" s="430"/>
      <c r="I36128" s="430"/>
      <c r="J36128" s="357"/>
      <c r="K36128" s="357"/>
      <c r="L36128" s="358"/>
      <c r="M36128" s="359"/>
      <c r="N36128" s="360"/>
      <c r="O36128" s="360"/>
      <c r="P36128" s="361"/>
    </row>
    <row r="36129" spans="1:16">
      <c r="A36129" s="425"/>
      <c r="B36129" s="426"/>
      <c r="C36129" s="427"/>
      <c r="D36129" s="428"/>
      <c r="E36129" s="429"/>
      <c r="F36129" s="425"/>
      <c r="G36129" s="430"/>
      <c r="H36129" s="430"/>
      <c r="I36129" s="430"/>
      <c r="J36129" s="357"/>
      <c r="K36129" s="357"/>
      <c r="L36129" s="358"/>
      <c r="M36129" s="359"/>
      <c r="N36129" s="360"/>
      <c r="O36129" s="360"/>
      <c r="P36129" s="361"/>
    </row>
    <row r="36130" spans="1:16">
      <c r="A36130" s="425"/>
      <c r="B36130" s="426"/>
      <c r="C36130" s="427"/>
      <c r="D36130" s="428"/>
      <c r="E36130" s="429"/>
      <c r="F36130" s="425"/>
      <c r="G36130" s="430"/>
      <c r="H36130" s="430"/>
      <c r="I36130" s="430"/>
      <c r="J36130" s="357"/>
      <c r="K36130" s="357"/>
      <c r="L36130" s="358"/>
      <c r="M36130" s="359"/>
      <c r="N36130" s="360"/>
      <c r="O36130" s="360"/>
      <c r="P36130" s="361"/>
    </row>
    <row r="36131" spans="1:16">
      <c r="A36131" s="425"/>
      <c r="B36131" s="426"/>
      <c r="C36131" s="427"/>
      <c r="D36131" s="428"/>
      <c r="E36131" s="429"/>
      <c r="F36131" s="425"/>
      <c r="G36131" s="430"/>
      <c r="H36131" s="430"/>
      <c r="I36131" s="430"/>
      <c r="J36131" s="357"/>
      <c r="K36131" s="357"/>
      <c r="L36131" s="358"/>
      <c r="M36131" s="359"/>
      <c r="N36131" s="360"/>
      <c r="O36131" s="360"/>
      <c r="P36131" s="361"/>
    </row>
    <row r="36132" spans="1:16">
      <c r="A36132" s="425"/>
      <c r="B36132" s="426"/>
      <c r="C36132" s="427"/>
      <c r="D36132" s="428"/>
      <c r="E36132" s="429"/>
      <c r="F36132" s="425"/>
      <c r="G36132" s="430"/>
      <c r="H36132" s="430"/>
      <c r="I36132" s="430"/>
      <c r="J36132" s="357"/>
      <c r="K36132" s="357"/>
      <c r="L36132" s="358"/>
      <c r="M36132" s="359"/>
      <c r="N36132" s="360"/>
      <c r="O36132" s="360"/>
      <c r="P36132" s="361"/>
    </row>
    <row r="36133" spans="1:16">
      <c r="A36133" s="425"/>
      <c r="B36133" s="426"/>
      <c r="C36133" s="427"/>
      <c r="D36133" s="428"/>
      <c r="E36133" s="429"/>
      <c r="F36133" s="425"/>
      <c r="G36133" s="430"/>
      <c r="H36133" s="430"/>
      <c r="I36133" s="430"/>
      <c r="J36133" s="357"/>
      <c r="K36133" s="357"/>
      <c r="L36133" s="358"/>
      <c r="M36133" s="359"/>
      <c r="N36133" s="360"/>
      <c r="O36133" s="360"/>
      <c r="P36133" s="361"/>
    </row>
    <row r="36134" spans="1:16">
      <c r="A36134" s="425"/>
      <c r="B36134" s="426"/>
      <c r="C36134" s="427"/>
      <c r="D36134" s="428"/>
      <c r="E36134" s="429"/>
      <c r="F36134" s="425"/>
      <c r="G36134" s="430"/>
      <c r="H36134" s="430"/>
      <c r="I36134" s="430"/>
      <c r="J36134" s="357"/>
      <c r="K36134" s="357"/>
      <c r="L36134" s="358"/>
      <c r="M36134" s="359"/>
      <c r="N36134" s="360"/>
      <c r="O36134" s="360"/>
      <c r="P36134" s="361"/>
    </row>
    <row r="36135" spans="1:16">
      <c r="A36135" s="425"/>
      <c r="B36135" s="426"/>
      <c r="C36135" s="427"/>
      <c r="D36135" s="428"/>
      <c r="E36135" s="429"/>
      <c r="F36135" s="425"/>
      <c r="G36135" s="430"/>
      <c r="H36135" s="430"/>
      <c r="I36135" s="430"/>
      <c r="J36135" s="357"/>
      <c r="K36135" s="357"/>
      <c r="L36135" s="358"/>
      <c r="M36135" s="359"/>
      <c r="N36135" s="360"/>
      <c r="O36135" s="360"/>
      <c r="P36135" s="361"/>
    </row>
    <row r="36136" spans="1:16">
      <c r="A36136" s="425"/>
      <c r="B36136" s="426"/>
      <c r="C36136" s="427"/>
      <c r="D36136" s="428"/>
      <c r="E36136" s="429"/>
      <c r="F36136" s="425"/>
      <c r="G36136" s="430"/>
      <c r="H36136" s="430"/>
      <c r="I36136" s="430"/>
      <c r="J36136" s="357"/>
      <c r="K36136" s="357"/>
      <c r="L36136" s="358"/>
      <c r="M36136" s="359"/>
      <c r="N36136" s="360"/>
      <c r="O36136" s="360"/>
      <c r="P36136" s="361"/>
    </row>
    <row r="36137" spans="1:16">
      <c r="A36137" s="425"/>
      <c r="B36137" s="426"/>
      <c r="C36137" s="427"/>
      <c r="D36137" s="428"/>
      <c r="E36137" s="429"/>
      <c r="F36137" s="425"/>
      <c r="G36137" s="430"/>
      <c r="H36137" s="430"/>
      <c r="I36137" s="430"/>
      <c r="J36137" s="357"/>
      <c r="K36137" s="357"/>
      <c r="L36137" s="358"/>
      <c r="M36137" s="359"/>
      <c r="N36137" s="360"/>
      <c r="O36137" s="360"/>
      <c r="P36137" s="361"/>
    </row>
    <row r="36138" spans="1:16">
      <c r="A36138" s="425"/>
      <c r="B36138" s="426"/>
      <c r="C36138" s="427"/>
      <c r="D36138" s="428"/>
      <c r="E36138" s="429"/>
      <c r="F36138" s="425"/>
      <c r="G36138" s="430"/>
      <c r="H36138" s="430"/>
      <c r="I36138" s="430"/>
      <c r="J36138" s="357"/>
      <c r="K36138" s="357"/>
      <c r="L36138" s="358"/>
      <c r="M36138" s="359"/>
      <c r="N36138" s="360"/>
      <c r="O36138" s="360"/>
      <c r="P36138" s="361"/>
    </row>
    <row r="36139" spans="1:16">
      <c r="A36139" s="425"/>
      <c r="B36139" s="426"/>
      <c r="C36139" s="427"/>
      <c r="D36139" s="428"/>
      <c r="E36139" s="429"/>
      <c r="F36139" s="425"/>
      <c r="G36139" s="430"/>
      <c r="H36139" s="430"/>
      <c r="I36139" s="430"/>
      <c r="J36139" s="357"/>
      <c r="K36139" s="357"/>
      <c r="L36139" s="358"/>
      <c r="M36139" s="359"/>
      <c r="N36139" s="360"/>
      <c r="O36139" s="360"/>
      <c r="P36139" s="361"/>
    </row>
    <row r="36140" spans="1:16">
      <c r="A36140" s="425"/>
      <c r="B36140" s="426"/>
      <c r="C36140" s="427"/>
      <c r="D36140" s="428"/>
      <c r="E36140" s="429"/>
      <c r="F36140" s="425"/>
      <c r="G36140" s="430"/>
      <c r="H36140" s="430"/>
      <c r="I36140" s="430"/>
      <c r="J36140" s="357"/>
      <c r="K36140" s="357"/>
      <c r="L36140" s="358"/>
      <c r="M36140" s="359"/>
      <c r="N36140" s="360"/>
      <c r="O36140" s="360"/>
      <c r="P36140" s="361"/>
    </row>
    <row r="36141" spans="1:16">
      <c r="A36141" s="425"/>
      <c r="B36141" s="426"/>
      <c r="C36141" s="427"/>
      <c r="D36141" s="428"/>
      <c r="E36141" s="429"/>
      <c r="F36141" s="425"/>
      <c r="G36141" s="430"/>
      <c r="H36141" s="430"/>
      <c r="I36141" s="430"/>
      <c r="J36141" s="357"/>
      <c r="K36141" s="357"/>
      <c r="L36141" s="358"/>
      <c r="M36141" s="359"/>
      <c r="N36141" s="360"/>
      <c r="O36141" s="360"/>
      <c r="P36141" s="361"/>
    </row>
    <row r="36142" spans="1:16">
      <c r="A36142" s="425"/>
      <c r="B36142" s="426"/>
      <c r="C36142" s="427"/>
      <c r="D36142" s="428"/>
      <c r="E36142" s="429"/>
      <c r="F36142" s="425"/>
      <c r="G36142" s="430"/>
      <c r="H36142" s="430"/>
      <c r="I36142" s="430"/>
      <c r="J36142" s="357"/>
      <c r="K36142" s="357"/>
      <c r="L36142" s="358"/>
      <c r="M36142" s="359"/>
      <c r="N36142" s="360"/>
      <c r="O36142" s="360"/>
      <c r="P36142" s="361"/>
    </row>
    <row r="36143" spans="1:16">
      <c r="A36143" s="425"/>
      <c r="B36143" s="426"/>
      <c r="C36143" s="427"/>
      <c r="D36143" s="428"/>
      <c r="E36143" s="429"/>
      <c r="F36143" s="425"/>
      <c r="G36143" s="430"/>
      <c r="H36143" s="430"/>
      <c r="I36143" s="430"/>
      <c r="J36143" s="357"/>
      <c r="K36143" s="357"/>
      <c r="L36143" s="358"/>
      <c r="M36143" s="359"/>
      <c r="N36143" s="360"/>
      <c r="O36143" s="360"/>
      <c r="P36143" s="361"/>
    </row>
    <row r="36144" spans="1:16">
      <c r="A36144" s="425"/>
      <c r="B36144" s="426"/>
      <c r="C36144" s="427"/>
      <c r="D36144" s="428"/>
      <c r="E36144" s="429"/>
      <c r="F36144" s="425"/>
      <c r="G36144" s="430"/>
      <c r="H36144" s="430"/>
      <c r="I36144" s="430"/>
      <c r="J36144" s="357"/>
      <c r="K36144" s="357"/>
      <c r="L36144" s="358"/>
      <c r="M36144" s="359"/>
      <c r="N36144" s="360"/>
      <c r="O36144" s="360"/>
      <c r="P36144" s="361"/>
    </row>
    <row r="36145" spans="1:16">
      <c r="A36145" s="425"/>
      <c r="B36145" s="426"/>
      <c r="C36145" s="427"/>
      <c r="D36145" s="428"/>
      <c r="E36145" s="429"/>
      <c r="F36145" s="425"/>
      <c r="G36145" s="430"/>
      <c r="H36145" s="430"/>
      <c r="I36145" s="430"/>
      <c r="J36145" s="357"/>
      <c r="K36145" s="357"/>
      <c r="L36145" s="358"/>
      <c r="M36145" s="359"/>
      <c r="N36145" s="360"/>
      <c r="O36145" s="360"/>
      <c r="P36145" s="361"/>
    </row>
    <row r="36146" spans="1:16">
      <c r="A36146" s="425"/>
      <c r="B36146" s="426"/>
      <c r="C36146" s="427"/>
      <c r="D36146" s="428"/>
      <c r="E36146" s="429"/>
      <c r="F36146" s="425"/>
      <c r="G36146" s="430"/>
      <c r="H36146" s="430"/>
      <c r="I36146" s="430"/>
      <c r="J36146" s="357"/>
      <c r="K36146" s="357"/>
      <c r="L36146" s="358"/>
      <c r="M36146" s="359"/>
      <c r="N36146" s="360"/>
      <c r="O36146" s="360"/>
      <c r="P36146" s="361"/>
    </row>
    <row r="36147" spans="1:16">
      <c r="A36147" s="425"/>
      <c r="B36147" s="426"/>
      <c r="C36147" s="427"/>
      <c r="D36147" s="428"/>
      <c r="E36147" s="429"/>
      <c r="F36147" s="425"/>
      <c r="G36147" s="430"/>
      <c r="H36147" s="430"/>
      <c r="I36147" s="430"/>
      <c r="J36147" s="357"/>
      <c r="K36147" s="357"/>
      <c r="L36147" s="358"/>
      <c r="M36147" s="359"/>
      <c r="N36147" s="360"/>
      <c r="O36147" s="360"/>
      <c r="P36147" s="361"/>
    </row>
    <row r="36148" spans="1:16">
      <c r="A36148" s="425"/>
      <c r="B36148" s="426"/>
      <c r="C36148" s="427"/>
      <c r="D36148" s="428"/>
      <c r="E36148" s="429"/>
      <c r="F36148" s="425"/>
      <c r="G36148" s="430"/>
      <c r="H36148" s="430"/>
      <c r="I36148" s="430"/>
      <c r="J36148" s="357"/>
      <c r="K36148" s="357"/>
      <c r="L36148" s="358"/>
      <c r="M36148" s="359"/>
      <c r="N36148" s="360"/>
      <c r="O36148" s="360"/>
      <c r="P36148" s="361"/>
    </row>
    <row r="36149" spans="1:16">
      <c r="A36149" s="425"/>
      <c r="B36149" s="426"/>
      <c r="C36149" s="427"/>
      <c r="D36149" s="428"/>
      <c r="E36149" s="429"/>
      <c r="F36149" s="425"/>
      <c r="G36149" s="430"/>
      <c r="H36149" s="430"/>
      <c r="I36149" s="430"/>
      <c r="J36149" s="357"/>
      <c r="K36149" s="357"/>
      <c r="L36149" s="358"/>
      <c r="M36149" s="359"/>
      <c r="N36149" s="360"/>
      <c r="O36149" s="360"/>
      <c r="P36149" s="361"/>
    </row>
    <row r="36150" spans="1:16">
      <c r="A36150" s="425"/>
      <c r="B36150" s="426"/>
      <c r="C36150" s="427"/>
      <c r="D36150" s="428"/>
      <c r="E36150" s="429"/>
      <c r="F36150" s="425"/>
      <c r="G36150" s="430"/>
      <c r="H36150" s="430"/>
      <c r="I36150" s="430"/>
      <c r="J36150" s="357"/>
      <c r="K36150" s="357"/>
      <c r="L36150" s="358"/>
      <c r="M36150" s="359"/>
      <c r="N36150" s="360"/>
      <c r="O36150" s="360"/>
      <c r="P36150" s="361"/>
    </row>
    <row r="36151" spans="1:16">
      <c r="A36151" s="425"/>
      <c r="B36151" s="426"/>
      <c r="C36151" s="427"/>
      <c r="D36151" s="428"/>
      <c r="E36151" s="429"/>
      <c r="F36151" s="425"/>
      <c r="G36151" s="430"/>
      <c r="H36151" s="430"/>
      <c r="I36151" s="430"/>
      <c r="J36151" s="357"/>
      <c r="K36151" s="357"/>
      <c r="L36151" s="358"/>
      <c r="M36151" s="359"/>
      <c r="N36151" s="360"/>
      <c r="O36151" s="360"/>
      <c r="P36151" s="361"/>
    </row>
    <row r="36152" spans="1:16">
      <c r="A36152" s="425"/>
      <c r="B36152" s="426"/>
      <c r="C36152" s="427"/>
      <c r="D36152" s="428"/>
      <c r="E36152" s="429"/>
      <c r="F36152" s="425"/>
      <c r="G36152" s="430"/>
      <c r="H36152" s="430"/>
      <c r="I36152" s="430"/>
      <c r="J36152" s="357"/>
      <c r="K36152" s="357"/>
      <c r="L36152" s="358"/>
      <c r="M36152" s="359"/>
      <c r="N36152" s="360"/>
      <c r="O36152" s="360"/>
      <c r="P36152" s="361"/>
    </row>
    <row r="36153" spans="1:16">
      <c r="A36153" s="425"/>
      <c r="B36153" s="426"/>
      <c r="C36153" s="427"/>
      <c r="D36153" s="428"/>
      <c r="E36153" s="429"/>
      <c r="F36153" s="425"/>
      <c r="G36153" s="430"/>
      <c r="H36153" s="430"/>
      <c r="I36153" s="430"/>
      <c r="J36153" s="357"/>
      <c r="K36153" s="357"/>
      <c r="L36153" s="358"/>
      <c r="M36153" s="359"/>
      <c r="N36153" s="360"/>
      <c r="O36153" s="360"/>
      <c r="P36153" s="361"/>
    </row>
    <row r="36154" spans="1:16">
      <c r="A36154" s="425"/>
      <c r="B36154" s="426"/>
      <c r="C36154" s="427"/>
      <c r="D36154" s="428"/>
      <c r="E36154" s="429"/>
      <c r="F36154" s="425"/>
      <c r="G36154" s="430"/>
      <c r="H36154" s="430"/>
      <c r="I36154" s="430"/>
      <c r="J36154" s="357"/>
      <c r="K36154" s="357"/>
      <c r="L36154" s="358"/>
      <c r="M36154" s="359"/>
      <c r="N36154" s="360"/>
      <c r="O36154" s="360"/>
      <c r="P36154" s="361"/>
    </row>
    <row r="36155" spans="1:16">
      <c r="A36155" s="425"/>
      <c r="B36155" s="426"/>
      <c r="C36155" s="427"/>
      <c r="D36155" s="428"/>
      <c r="E36155" s="429"/>
      <c r="F36155" s="425"/>
      <c r="G36155" s="430"/>
      <c r="H36155" s="430"/>
      <c r="I36155" s="430"/>
      <c r="J36155" s="357"/>
      <c r="K36155" s="357"/>
      <c r="L36155" s="358"/>
      <c r="M36155" s="359"/>
      <c r="N36155" s="360"/>
      <c r="O36155" s="360"/>
      <c r="P36155" s="361"/>
    </row>
    <row r="36156" spans="1:16">
      <c r="A36156" s="425"/>
      <c r="B36156" s="426"/>
      <c r="C36156" s="427"/>
      <c r="D36156" s="428"/>
      <c r="E36156" s="429"/>
      <c r="F36156" s="425"/>
      <c r="G36156" s="430"/>
      <c r="H36156" s="430"/>
      <c r="I36156" s="430"/>
      <c r="J36156" s="357"/>
      <c r="K36156" s="357"/>
      <c r="L36156" s="358"/>
      <c r="M36156" s="359"/>
      <c r="N36156" s="360"/>
      <c r="O36156" s="360"/>
      <c r="P36156" s="361"/>
    </row>
    <row r="36157" spans="1:16">
      <c r="A36157" s="425"/>
      <c r="B36157" s="426"/>
      <c r="C36157" s="427"/>
      <c r="D36157" s="428"/>
      <c r="E36157" s="429"/>
      <c r="F36157" s="425"/>
      <c r="G36157" s="430"/>
      <c r="H36157" s="430"/>
      <c r="I36157" s="430"/>
      <c r="J36157" s="357"/>
      <c r="K36157" s="357"/>
      <c r="L36157" s="358"/>
      <c r="M36157" s="359"/>
      <c r="N36157" s="360"/>
      <c r="O36157" s="360"/>
      <c r="P36157" s="361"/>
    </row>
    <row r="36158" spans="1:16">
      <c r="A36158" s="425"/>
      <c r="B36158" s="426"/>
      <c r="C36158" s="427"/>
      <c r="D36158" s="428"/>
      <c r="E36158" s="429"/>
      <c r="F36158" s="425"/>
      <c r="G36158" s="430"/>
      <c r="H36158" s="430"/>
      <c r="I36158" s="430"/>
      <c r="J36158" s="357"/>
      <c r="K36158" s="357"/>
      <c r="L36158" s="358"/>
      <c r="M36158" s="359"/>
      <c r="N36158" s="360"/>
      <c r="O36158" s="360"/>
      <c r="P36158" s="361"/>
    </row>
    <row r="36159" spans="1:16">
      <c r="A36159" s="425"/>
      <c r="B36159" s="426"/>
      <c r="C36159" s="427"/>
      <c r="D36159" s="428"/>
      <c r="E36159" s="429"/>
      <c r="F36159" s="425"/>
      <c r="G36159" s="430"/>
      <c r="H36159" s="430"/>
      <c r="I36159" s="430"/>
      <c r="J36159" s="357"/>
      <c r="K36159" s="357"/>
      <c r="L36159" s="358"/>
      <c r="M36159" s="359"/>
      <c r="N36159" s="360"/>
      <c r="O36159" s="360"/>
      <c r="P36159" s="361"/>
    </row>
    <row r="36160" spans="1:16">
      <c r="A36160" s="425"/>
      <c r="B36160" s="426"/>
      <c r="C36160" s="427"/>
      <c r="D36160" s="428"/>
      <c r="E36160" s="429"/>
      <c r="F36160" s="425"/>
      <c r="G36160" s="430"/>
      <c r="H36160" s="430"/>
      <c r="I36160" s="430"/>
      <c r="J36160" s="357"/>
      <c r="K36160" s="357"/>
      <c r="L36160" s="358"/>
      <c r="M36160" s="359"/>
      <c r="N36160" s="360"/>
      <c r="O36160" s="360"/>
      <c r="P36160" s="361"/>
    </row>
    <row r="36161" spans="1:16">
      <c r="A36161" s="425"/>
      <c r="B36161" s="426"/>
      <c r="C36161" s="427"/>
      <c r="D36161" s="428"/>
      <c r="E36161" s="429"/>
      <c r="F36161" s="425"/>
      <c r="G36161" s="430"/>
      <c r="H36161" s="430"/>
      <c r="I36161" s="430"/>
      <c r="J36161" s="357"/>
      <c r="K36161" s="357"/>
      <c r="L36161" s="358"/>
      <c r="M36161" s="359"/>
      <c r="N36161" s="360"/>
      <c r="O36161" s="360"/>
      <c r="P36161" s="361"/>
    </row>
    <row r="36162" spans="1:16">
      <c r="A36162" s="425"/>
      <c r="B36162" s="426"/>
      <c r="C36162" s="427"/>
      <c r="D36162" s="428"/>
      <c r="E36162" s="429"/>
      <c r="F36162" s="425"/>
      <c r="G36162" s="430"/>
      <c r="H36162" s="430"/>
      <c r="I36162" s="430"/>
      <c r="J36162" s="357"/>
      <c r="K36162" s="357"/>
      <c r="L36162" s="358"/>
      <c r="M36162" s="359"/>
      <c r="N36162" s="360"/>
      <c r="O36162" s="360"/>
      <c r="P36162" s="361"/>
    </row>
    <row r="36163" spans="1:16">
      <c r="A36163" s="425"/>
      <c r="B36163" s="426"/>
      <c r="C36163" s="427"/>
      <c r="D36163" s="428"/>
      <c r="E36163" s="429"/>
      <c r="F36163" s="425"/>
      <c r="G36163" s="430"/>
      <c r="H36163" s="430"/>
      <c r="I36163" s="430"/>
      <c r="J36163" s="357"/>
      <c r="K36163" s="357"/>
      <c r="L36163" s="358"/>
      <c r="M36163" s="359"/>
      <c r="N36163" s="360"/>
      <c r="O36163" s="360"/>
      <c r="P36163" s="361"/>
    </row>
    <row r="36164" spans="1:16">
      <c r="A36164" s="425"/>
      <c r="B36164" s="426"/>
      <c r="C36164" s="427"/>
      <c r="D36164" s="428"/>
      <c r="E36164" s="429"/>
      <c r="F36164" s="425"/>
      <c r="G36164" s="430"/>
      <c r="H36164" s="430"/>
      <c r="I36164" s="430"/>
      <c r="J36164" s="357"/>
      <c r="K36164" s="357"/>
      <c r="L36164" s="358"/>
      <c r="M36164" s="359"/>
      <c r="N36164" s="360"/>
      <c r="O36164" s="360"/>
      <c r="P36164" s="361"/>
    </row>
    <row r="36165" spans="1:16">
      <c r="A36165" s="425"/>
      <c r="B36165" s="426"/>
      <c r="C36165" s="427"/>
      <c r="D36165" s="428"/>
      <c r="E36165" s="429"/>
      <c r="F36165" s="425"/>
      <c r="G36165" s="430"/>
      <c r="H36165" s="430"/>
      <c r="I36165" s="430"/>
      <c r="J36165" s="357"/>
      <c r="K36165" s="357"/>
      <c r="L36165" s="358"/>
      <c r="M36165" s="359"/>
      <c r="N36165" s="360"/>
      <c r="O36165" s="360"/>
      <c r="P36165" s="361"/>
    </row>
    <row r="36166" spans="1:16">
      <c r="A36166" s="425"/>
      <c r="B36166" s="426"/>
      <c r="C36166" s="427"/>
      <c r="D36166" s="428"/>
      <c r="E36166" s="429"/>
      <c r="F36166" s="425"/>
      <c r="G36166" s="430"/>
      <c r="H36166" s="430"/>
      <c r="I36166" s="430"/>
      <c r="J36166" s="357"/>
      <c r="K36166" s="357"/>
      <c r="L36166" s="358"/>
      <c r="M36166" s="359"/>
      <c r="N36166" s="360"/>
      <c r="O36166" s="360"/>
      <c r="P36166" s="361"/>
    </row>
    <row r="36167" spans="1:16">
      <c r="A36167" s="425"/>
      <c r="B36167" s="426"/>
      <c r="C36167" s="427"/>
      <c r="D36167" s="428"/>
      <c r="E36167" s="429"/>
      <c r="F36167" s="425"/>
      <c r="G36167" s="430"/>
      <c r="H36167" s="430"/>
      <c r="I36167" s="430"/>
      <c r="J36167" s="357"/>
      <c r="K36167" s="357"/>
      <c r="L36167" s="358"/>
      <c r="M36167" s="359"/>
      <c r="N36167" s="360"/>
      <c r="O36167" s="360"/>
      <c r="P36167" s="361"/>
    </row>
    <row r="36168" spans="1:16">
      <c r="A36168" s="425"/>
      <c r="B36168" s="426"/>
      <c r="C36168" s="427"/>
      <c r="D36168" s="428"/>
      <c r="E36168" s="429"/>
      <c r="F36168" s="425"/>
      <c r="G36168" s="430"/>
      <c r="H36168" s="430"/>
      <c r="I36168" s="430"/>
      <c r="J36168" s="357"/>
      <c r="K36168" s="357"/>
      <c r="L36168" s="358"/>
      <c r="M36168" s="359"/>
      <c r="N36168" s="360"/>
      <c r="O36168" s="360"/>
      <c r="P36168" s="361"/>
    </row>
    <row r="36169" spans="1:16">
      <c r="A36169" s="425"/>
      <c r="B36169" s="426"/>
      <c r="C36169" s="427"/>
      <c r="D36169" s="428"/>
      <c r="E36169" s="429"/>
      <c r="F36169" s="425"/>
      <c r="G36169" s="430"/>
      <c r="H36169" s="430"/>
      <c r="I36169" s="430"/>
      <c r="J36169" s="357"/>
      <c r="K36169" s="357"/>
      <c r="L36169" s="358"/>
      <c r="M36169" s="359"/>
      <c r="N36169" s="360"/>
      <c r="O36169" s="360"/>
      <c r="P36169" s="361"/>
    </row>
    <row r="36170" spans="1:16">
      <c r="A36170" s="425"/>
      <c r="B36170" s="426"/>
      <c r="C36170" s="427"/>
      <c r="D36170" s="428"/>
      <c r="E36170" s="429"/>
      <c r="F36170" s="425"/>
      <c r="G36170" s="430"/>
      <c r="H36170" s="430"/>
      <c r="I36170" s="430"/>
      <c r="J36170" s="357"/>
      <c r="K36170" s="357"/>
      <c r="L36170" s="358"/>
      <c r="M36170" s="359"/>
      <c r="N36170" s="360"/>
      <c r="O36170" s="360"/>
      <c r="P36170" s="361"/>
    </row>
    <row r="36171" spans="1:16">
      <c r="A36171" s="425"/>
      <c r="B36171" s="426"/>
      <c r="C36171" s="427"/>
      <c r="D36171" s="428"/>
      <c r="E36171" s="429"/>
      <c r="F36171" s="425"/>
      <c r="G36171" s="430"/>
      <c r="H36171" s="430"/>
      <c r="I36171" s="430"/>
      <c r="J36171" s="357"/>
      <c r="K36171" s="357"/>
      <c r="L36171" s="358"/>
      <c r="M36171" s="359"/>
      <c r="N36171" s="360"/>
      <c r="O36171" s="360"/>
      <c r="P36171" s="361"/>
    </row>
    <row r="36172" spans="1:16">
      <c r="A36172" s="425"/>
      <c r="B36172" s="426"/>
      <c r="C36172" s="427"/>
      <c r="D36172" s="428"/>
      <c r="E36172" s="429"/>
      <c r="F36172" s="425"/>
      <c r="G36172" s="430"/>
      <c r="H36172" s="430"/>
      <c r="I36172" s="430"/>
      <c r="J36172" s="357"/>
      <c r="K36172" s="357"/>
      <c r="L36172" s="358"/>
      <c r="M36172" s="359"/>
      <c r="N36172" s="360"/>
      <c r="O36172" s="360"/>
      <c r="P36172" s="361"/>
    </row>
    <row r="36173" spans="1:16">
      <c r="A36173" s="425"/>
      <c r="B36173" s="426"/>
      <c r="C36173" s="427"/>
      <c r="D36173" s="428"/>
      <c r="E36173" s="429"/>
      <c r="F36173" s="425"/>
      <c r="G36173" s="430"/>
      <c r="H36173" s="430"/>
      <c r="I36173" s="430"/>
      <c r="J36173" s="357"/>
      <c r="K36173" s="357"/>
      <c r="L36173" s="358"/>
      <c r="M36173" s="359"/>
      <c r="N36173" s="360"/>
      <c r="O36173" s="360"/>
      <c r="P36173" s="361"/>
    </row>
    <row r="36174" spans="1:16">
      <c r="A36174" s="425"/>
      <c r="B36174" s="426"/>
      <c r="C36174" s="427"/>
      <c r="D36174" s="428"/>
      <c r="E36174" s="429"/>
      <c r="F36174" s="425"/>
      <c r="G36174" s="430"/>
      <c r="H36174" s="430"/>
      <c r="I36174" s="430"/>
      <c r="J36174" s="357"/>
      <c r="K36174" s="357"/>
      <c r="L36174" s="358"/>
      <c r="M36174" s="359"/>
      <c r="N36174" s="360"/>
      <c r="O36174" s="360"/>
      <c r="P36174" s="361"/>
    </row>
    <row r="36175" spans="1:16">
      <c r="A36175" s="425"/>
      <c r="B36175" s="426"/>
      <c r="C36175" s="427"/>
      <c r="D36175" s="428"/>
      <c r="E36175" s="429"/>
      <c r="F36175" s="425"/>
      <c r="G36175" s="430"/>
      <c r="H36175" s="430"/>
      <c r="I36175" s="430"/>
      <c r="J36175" s="357"/>
      <c r="K36175" s="357"/>
      <c r="L36175" s="358"/>
      <c r="M36175" s="359"/>
      <c r="N36175" s="360"/>
      <c r="O36175" s="360"/>
      <c r="P36175" s="361"/>
    </row>
    <row r="36176" spans="1:16">
      <c r="A36176" s="425"/>
      <c r="B36176" s="426"/>
      <c r="C36176" s="427"/>
      <c r="D36176" s="428"/>
      <c r="E36176" s="429"/>
      <c r="F36176" s="425"/>
      <c r="G36176" s="430"/>
      <c r="H36176" s="430"/>
      <c r="I36176" s="430"/>
      <c r="J36176" s="357"/>
      <c r="K36176" s="357"/>
      <c r="L36176" s="358"/>
      <c r="M36176" s="359"/>
      <c r="N36176" s="360"/>
      <c r="O36176" s="360"/>
      <c r="P36176" s="361"/>
    </row>
    <row r="36177" spans="1:16">
      <c r="A36177" s="425"/>
      <c r="B36177" s="426"/>
      <c r="C36177" s="427"/>
      <c r="D36177" s="428"/>
      <c r="E36177" s="429"/>
      <c r="F36177" s="425"/>
      <c r="G36177" s="430"/>
      <c r="H36177" s="430"/>
      <c r="I36177" s="430"/>
      <c r="J36177" s="357"/>
      <c r="K36177" s="357"/>
      <c r="L36177" s="358"/>
      <c r="M36177" s="359"/>
      <c r="N36177" s="360"/>
      <c r="O36177" s="360"/>
      <c r="P36177" s="361"/>
    </row>
    <row r="36178" spans="1:16">
      <c r="A36178" s="425"/>
      <c r="B36178" s="426"/>
      <c r="C36178" s="427"/>
      <c r="D36178" s="428"/>
      <c r="E36178" s="429"/>
      <c r="F36178" s="425"/>
      <c r="G36178" s="430"/>
      <c r="H36178" s="430"/>
      <c r="I36178" s="430"/>
      <c r="J36178" s="357"/>
      <c r="K36178" s="357"/>
      <c r="L36178" s="358"/>
      <c r="M36178" s="359"/>
      <c r="N36178" s="360"/>
      <c r="O36178" s="360"/>
      <c r="P36178" s="361"/>
    </row>
    <row r="36179" spans="1:16">
      <c r="A36179" s="425"/>
      <c r="B36179" s="426"/>
      <c r="C36179" s="427"/>
      <c r="D36179" s="428"/>
      <c r="E36179" s="429"/>
      <c r="F36179" s="425"/>
      <c r="G36179" s="430"/>
      <c r="H36179" s="430"/>
      <c r="I36179" s="430"/>
      <c r="J36179" s="357"/>
      <c r="K36179" s="357"/>
      <c r="L36179" s="358"/>
      <c r="M36179" s="359"/>
      <c r="N36179" s="360"/>
      <c r="O36179" s="360"/>
      <c r="P36179" s="361"/>
    </row>
    <row r="36180" spans="1:16">
      <c r="A36180" s="425"/>
      <c r="B36180" s="426"/>
      <c r="C36180" s="427"/>
      <c r="D36180" s="428"/>
      <c r="E36180" s="429"/>
      <c r="F36180" s="425"/>
      <c r="G36180" s="430"/>
      <c r="H36180" s="430"/>
      <c r="I36180" s="430"/>
      <c r="J36180" s="357"/>
      <c r="K36180" s="357"/>
      <c r="L36180" s="358"/>
      <c r="M36180" s="359"/>
      <c r="N36180" s="360"/>
      <c r="O36180" s="360"/>
      <c r="P36180" s="361"/>
    </row>
    <row r="36181" spans="1:16">
      <c r="A36181" s="425"/>
      <c r="B36181" s="426"/>
      <c r="C36181" s="427"/>
      <c r="D36181" s="428"/>
      <c r="E36181" s="429"/>
      <c r="F36181" s="425"/>
      <c r="G36181" s="430"/>
      <c r="H36181" s="430"/>
      <c r="I36181" s="430"/>
      <c r="J36181" s="357"/>
      <c r="K36181" s="357"/>
      <c r="L36181" s="358"/>
      <c r="M36181" s="359"/>
      <c r="N36181" s="360"/>
      <c r="O36181" s="360"/>
      <c r="P36181" s="361"/>
    </row>
    <row r="36182" spans="1:16">
      <c r="A36182" s="425"/>
      <c r="B36182" s="426"/>
      <c r="C36182" s="427"/>
      <c r="D36182" s="428"/>
      <c r="E36182" s="429"/>
      <c r="F36182" s="425"/>
      <c r="G36182" s="430"/>
      <c r="H36182" s="430"/>
      <c r="I36182" s="430"/>
      <c r="J36182" s="357"/>
      <c r="K36182" s="357"/>
      <c r="L36182" s="358"/>
      <c r="M36182" s="359"/>
      <c r="N36182" s="360"/>
      <c r="O36182" s="360"/>
      <c r="P36182" s="361"/>
    </row>
    <row r="36183" spans="1:16">
      <c r="A36183" s="425"/>
      <c r="B36183" s="426"/>
      <c r="C36183" s="427"/>
      <c r="D36183" s="428"/>
      <c r="E36183" s="429"/>
      <c r="F36183" s="425"/>
      <c r="G36183" s="430"/>
      <c r="H36183" s="430"/>
      <c r="I36183" s="430"/>
      <c r="J36183" s="357"/>
      <c r="K36183" s="357"/>
      <c r="L36183" s="358"/>
      <c r="M36183" s="359"/>
      <c r="N36183" s="360"/>
      <c r="O36183" s="360"/>
      <c r="P36183" s="361"/>
    </row>
    <row r="36184" spans="1:16">
      <c r="A36184" s="425"/>
      <c r="B36184" s="426"/>
      <c r="C36184" s="427"/>
      <c r="D36184" s="428"/>
      <c r="E36184" s="429"/>
      <c r="F36184" s="425"/>
      <c r="G36184" s="430"/>
      <c r="H36184" s="430"/>
      <c r="I36184" s="430"/>
      <c r="J36184" s="357"/>
      <c r="K36184" s="357"/>
      <c r="L36184" s="358"/>
      <c r="M36184" s="359"/>
      <c r="N36184" s="360"/>
      <c r="O36184" s="360"/>
      <c r="P36184" s="361"/>
    </row>
    <row r="36185" spans="1:16">
      <c r="A36185" s="425"/>
      <c r="B36185" s="426"/>
      <c r="C36185" s="427"/>
      <c r="D36185" s="428"/>
      <c r="E36185" s="429"/>
      <c r="F36185" s="425"/>
      <c r="G36185" s="430"/>
      <c r="H36185" s="430"/>
      <c r="I36185" s="430"/>
      <c r="J36185" s="357"/>
      <c r="K36185" s="357"/>
      <c r="L36185" s="358"/>
      <c r="M36185" s="359"/>
      <c r="N36185" s="360"/>
      <c r="O36185" s="360"/>
      <c r="P36185" s="361"/>
    </row>
    <row r="36186" spans="1:16">
      <c r="A36186" s="425"/>
      <c r="B36186" s="426"/>
      <c r="C36186" s="427"/>
      <c r="D36186" s="428"/>
      <c r="E36186" s="429"/>
      <c r="F36186" s="425"/>
      <c r="G36186" s="430"/>
      <c r="H36186" s="430"/>
      <c r="I36186" s="430"/>
      <c r="J36186" s="357"/>
      <c r="K36186" s="357"/>
      <c r="L36186" s="358"/>
      <c r="M36186" s="359"/>
      <c r="N36186" s="360"/>
      <c r="O36186" s="360"/>
      <c r="P36186" s="361"/>
    </row>
    <row r="36187" spans="1:16">
      <c r="A36187" s="425"/>
      <c r="B36187" s="426"/>
      <c r="C36187" s="427"/>
      <c r="D36187" s="428"/>
      <c r="E36187" s="429"/>
      <c r="F36187" s="425"/>
      <c r="G36187" s="430"/>
      <c r="H36187" s="430"/>
      <c r="I36187" s="430"/>
      <c r="J36187" s="357"/>
      <c r="K36187" s="357"/>
      <c r="L36187" s="358"/>
      <c r="M36187" s="359"/>
      <c r="N36187" s="360"/>
      <c r="O36187" s="360"/>
      <c r="P36187" s="361"/>
    </row>
    <row r="36188" spans="1:16">
      <c r="A36188" s="425"/>
      <c r="B36188" s="426"/>
      <c r="C36188" s="427"/>
      <c r="D36188" s="428"/>
      <c r="E36188" s="429"/>
      <c r="F36188" s="425"/>
      <c r="G36188" s="430"/>
      <c r="H36188" s="430"/>
      <c r="I36188" s="430"/>
      <c r="J36188" s="357"/>
      <c r="K36188" s="357"/>
      <c r="L36188" s="358"/>
      <c r="M36188" s="359"/>
      <c r="N36188" s="360"/>
      <c r="O36188" s="360"/>
      <c r="P36188" s="361"/>
    </row>
    <row r="36189" spans="1:16">
      <c r="A36189" s="425"/>
      <c r="B36189" s="426"/>
      <c r="C36189" s="427"/>
      <c r="D36189" s="428"/>
      <c r="E36189" s="429"/>
      <c r="F36189" s="425"/>
      <c r="G36189" s="430"/>
      <c r="H36189" s="430"/>
      <c r="I36189" s="430"/>
      <c r="J36189" s="357"/>
      <c r="K36189" s="357"/>
      <c r="L36189" s="358"/>
      <c r="M36189" s="359"/>
      <c r="N36189" s="360"/>
      <c r="O36189" s="360"/>
      <c r="P36189" s="361"/>
    </row>
    <row r="36190" spans="1:16">
      <c r="A36190" s="425"/>
      <c r="B36190" s="426"/>
      <c r="C36190" s="427"/>
      <c r="D36190" s="428"/>
      <c r="E36190" s="429"/>
      <c r="F36190" s="425"/>
      <c r="G36190" s="430"/>
      <c r="H36190" s="430"/>
      <c r="I36190" s="430"/>
      <c r="J36190" s="357"/>
      <c r="K36190" s="357"/>
      <c r="L36190" s="358"/>
      <c r="M36190" s="359"/>
      <c r="N36190" s="360"/>
      <c r="O36190" s="360"/>
      <c r="P36190" s="361"/>
    </row>
    <row r="36191" spans="1:16">
      <c r="A36191" s="425"/>
      <c r="B36191" s="426"/>
      <c r="C36191" s="427"/>
      <c r="D36191" s="428"/>
      <c r="E36191" s="429"/>
      <c r="F36191" s="425"/>
      <c r="G36191" s="430"/>
      <c r="H36191" s="430"/>
      <c r="I36191" s="430"/>
      <c r="J36191" s="357"/>
      <c r="K36191" s="357"/>
      <c r="L36191" s="358"/>
      <c r="M36191" s="359"/>
      <c r="N36191" s="360"/>
      <c r="O36191" s="360"/>
      <c r="P36191" s="361"/>
    </row>
    <row r="36192" spans="1:16">
      <c r="A36192" s="425"/>
      <c r="B36192" s="426"/>
      <c r="C36192" s="427"/>
      <c r="D36192" s="428"/>
      <c r="E36192" s="429"/>
      <c r="F36192" s="425"/>
      <c r="G36192" s="430"/>
      <c r="H36192" s="430"/>
      <c r="I36192" s="430"/>
      <c r="J36192" s="357"/>
      <c r="K36192" s="357"/>
      <c r="L36192" s="358"/>
      <c r="M36192" s="359"/>
      <c r="N36192" s="360"/>
      <c r="O36192" s="360"/>
      <c r="P36192" s="361"/>
    </row>
    <row r="36193" spans="1:16">
      <c r="A36193" s="425"/>
      <c r="B36193" s="426"/>
      <c r="C36193" s="427"/>
      <c r="D36193" s="428"/>
      <c r="E36193" s="429"/>
      <c r="F36193" s="425"/>
      <c r="G36193" s="430"/>
      <c r="H36193" s="430"/>
      <c r="I36193" s="430"/>
      <c r="J36193" s="357"/>
      <c r="K36193" s="357"/>
      <c r="L36193" s="358"/>
      <c r="M36193" s="359"/>
      <c r="N36193" s="360"/>
      <c r="O36193" s="360"/>
      <c r="P36193" s="361"/>
    </row>
    <row r="36194" spans="1:16">
      <c r="A36194" s="425"/>
      <c r="B36194" s="426"/>
      <c r="C36194" s="427"/>
      <c r="D36194" s="428"/>
      <c r="E36194" s="429"/>
      <c r="F36194" s="425"/>
      <c r="G36194" s="430"/>
      <c r="H36194" s="430"/>
      <c r="I36194" s="430"/>
      <c r="J36194" s="357"/>
      <c r="K36194" s="357"/>
      <c r="L36194" s="358"/>
      <c r="M36194" s="359"/>
      <c r="N36194" s="360"/>
      <c r="O36194" s="360"/>
      <c r="P36194" s="361"/>
    </row>
    <row r="36195" spans="1:16">
      <c r="A36195" s="425"/>
      <c r="B36195" s="426"/>
      <c r="C36195" s="427"/>
      <c r="D36195" s="428"/>
      <c r="E36195" s="429"/>
      <c r="F36195" s="425"/>
      <c r="G36195" s="430"/>
      <c r="H36195" s="430"/>
      <c r="I36195" s="430"/>
      <c r="J36195" s="357"/>
      <c r="K36195" s="357"/>
      <c r="L36195" s="358"/>
      <c r="M36195" s="359"/>
      <c r="N36195" s="360"/>
      <c r="O36195" s="360"/>
      <c r="P36195" s="361"/>
    </row>
    <row r="36196" spans="1:16">
      <c r="A36196" s="425"/>
      <c r="B36196" s="426"/>
      <c r="C36196" s="427"/>
      <c r="D36196" s="428"/>
      <c r="E36196" s="429"/>
      <c r="F36196" s="425"/>
      <c r="G36196" s="430"/>
      <c r="H36196" s="430"/>
      <c r="I36196" s="430"/>
      <c r="J36196" s="357"/>
      <c r="K36196" s="357"/>
      <c r="L36196" s="358"/>
      <c r="M36196" s="359"/>
      <c r="N36196" s="360"/>
      <c r="O36196" s="360"/>
      <c r="P36196" s="361"/>
    </row>
    <row r="36197" spans="1:16">
      <c r="A36197" s="425"/>
      <c r="B36197" s="426"/>
      <c r="C36197" s="427"/>
      <c r="D36197" s="428"/>
      <c r="E36197" s="429"/>
      <c r="F36197" s="425"/>
      <c r="G36197" s="430"/>
      <c r="H36197" s="430"/>
      <c r="I36197" s="430"/>
      <c r="J36197" s="357"/>
      <c r="K36197" s="357"/>
      <c r="L36197" s="358"/>
      <c r="M36197" s="359"/>
      <c r="N36197" s="360"/>
      <c r="O36197" s="360"/>
      <c r="P36197" s="361"/>
    </row>
    <row r="36198" spans="1:16">
      <c r="A36198" s="425"/>
      <c r="B36198" s="426"/>
      <c r="C36198" s="427"/>
      <c r="D36198" s="428"/>
      <c r="E36198" s="429"/>
      <c r="F36198" s="425"/>
      <c r="G36198" s="430"/>
      <c r="H36198" s="430"/>
      <c r="I36198" s="430"/>
      <c r="J36198" s="357"/>
      <c r="K36198" s="357"/>
      <c r="L36198" s="358"/>
      <c r="M36198" s="359"/>
      <c r="N36198" s="360"/>
      <c r="O36198" s="360"/>
      <c r="P36198" s="361"/>
    </row>
    <row r="36199" spans="1:16">
      <c r="A36199" s="425"/>
      <c r="B36199" s="426"/>
      <c r="C36199" s="427"/>
      <c r="D36199" s="428"/>
      <c r="E36199" s="429"/>
      <c r="F36199" s="425"/>
      <c r="G36199" s="430"/>
      <c r="H36199" s="430"/>
      <c r="I36199" s="430"/>
      <c r="J36199" s="357"/>
      <c r="K36199" s="357"/>
      <c r="L36199" s="358"/>
      <c r="M36199" s="359"/>
      <c r="N36199" s="360"/>
      <c r="O36199" s="360"/>
      <c r="P36199" s="361"/>
    </row>
    <row r="36200" spans="1:16">
      <c r="A36200" s="425"/>
      <c r="B36200" s="426"/>
      <c r="C36200" s="427"/>
      <c r="D36200" s="428"/>
      <c r="E36200" s="429"/>
      <c r="F36200" s="425"/>
      <c r="G36200" s="430"/>
      <c r="H36200" s="430"/>
      <c r="I36200" s="430"/>
      <c r="J36200" s="357"/>
      <c r="K36200" s="357"/>
      <c r="L36200" s="358"/>
      <c r="M36200" s="359"/>
      <c r="N36200" s="360"/>
      <c r="O36200" s="360"/>
      <c r="P36200" s="361"/>
    </row>
    <row r="36201" spans="1:16">
      <c r="A36201" s="425"/>
      <c r="B36201" s="426"/>
      <c r="C36201" s="427"/>
      <c r="D36201" s="428"/>
      <c r="E36201" s="429"/>
      <c r="F36201" s="425"/>
      <c r="G36201" s="430"/>
      <c r="H36201" s="430"/>
      <c r="I36201" s="430"/>
      <c r="J36201" s="357"/>
      <c r="K36201" s="357"/>
      <c r="L36201" s="358"/>
      <c r="M36201" s="359"/>
      <c r="N36201" s="360"/>
      <c r="O36201" s="360"/>
      <c r="P36201" s="361"/>
    </row>
    <row r="36202" spans="1:16">
      <c r="A36202" s="425"/>
      <c r="B36202" s="426"/>
      <c r="C36202" s="427"/>
      <c r="D36202" s="428"/>
      <c r="E36202" s="429"/>
      <c r="F36202" s="425"/>
      <c r="G36202" s="430"/>
      <c r="H36202" s="430"/>
      <c r="I36202" s="430"/>
      <c r="J36202" s="357"/>
      <c r="K36202" s="357"/>
      <c r="L36202" s="358"/>
      <c r="M36202" s="359"/>
      <c r="N36202" s="360"/>
      <c r="O36202" s="360"/>
      <c r="P36202" s="361"/>
    </row>
    <row r="36203" spans="1:16">
      <c r="A36203" s="425"/>
      <c r="B36203" s="426"/>
      <c r="C36203" s="427"/>
      <c r="D36203" s="428"/>
      <c r="E36203" s="429"/>
      <c r="F36203" s="425"/>
      <c r="G36203" s="430"/>
      <c r="H36203" s="430"/>
      <c r="I36203" s="430"/>
      <c r="J36203" s="357"/>
      <c r="K36203" s="357"/>
      <c r="L36203" s="358"/>
      <c r="M36203" s="359"/>
      <c r="N36203" s="360"/>
      <c r="O36203" s="360"/>
      <c r="P36203" s="361"/>
    </row>
    <row r="36204" spans="1:16">
      <c r="A36204" s="425"/>
      <c r="B36204" s="426"/>
      <c r="C36204" s="427"/>
      <c r="D36204" s="428"/>
      <c r="E36204" s="429"/>
      <c r="F36204" s="425"/>
      <c r="G36204" s="430"/>
      <c r="H36204" s="430"/>
      <c r="I36204" s="430"/>
      <c r="J36204" s="357"/>
      <c r="K36204" s="357"/>
      <c r="L36204" s="358"/>
      <c r="M36204" s="359"/>
      <c r="N36204" s="360"/>
      <c r="O36204" s="360"/>
      <c r="P36204" s="361"/>
    </row>
    <row r="36205" spans="1:16">
      <c r="A36205" s="425"/>
      <c r="B36205" s="426"/>
      <c r="C36205" s="427"/>
      <c r="D36205" s="428"/>
      <c r="E36205" s="429"/>
      <c r="F36205" s="425"/>
      <c r="G36205" s="430"/>
      <c r="H36205" s="430"/>
      <c r="I36205" s="430"/>
      <c r="J36205" s="357"/>
      <c r="K36205" s="357"/>
      <c r="L36205" s="358"/>
      <c r="M36205" s="359"/>
      <c r="N36205" s="360"/>
      <c r="O36205" s="360"/>
      <c r="P36205" s="361"/>
    </row>
    <row r="36206" spans="1:16">
      <c r="A36206" s="425"/>
      <c r="B36206" s="426"/>
      <c r="C36206" s="427"/>
      <c r="D36206" s="428"/>
      <c r="E36206" s="429"/>
      <c r="F36206" s="425"/>
      <c r="G36206" s="430"/>
      <c r="H36206" s="430"/>
      <c r="I36206" s="430"/>
      <c r="J36206" s="357"/>
      <c r="K36206" s="357"/>
      <c r="L36206" s="358"/>
      <c r="M36206" s="359"/>
      <c r="N36206" s="360"/>
      <c r="O36206" s="360"/>
      <c r="P36206" s="361"/>
    </row>
    <row r="36207" spans="1:16">
      <c r="A36207" s="425"/>
      <c r="B36207" s="426"/>
      <c r="C36207" s="427"/>
      <c r="D36207" s="428"/>
      <c r="E36207" s="429"/>
      <c r="F36207" s="425"/>
      <c r="G36207" s="430"/>
      <c r="H36207" s="430"/>
      <c r="I36207" s="430"/>
      <c r="J36207" s="357"/>
      <c r="K36207" s="357"/>
      <c r="L36207" s="358"/>
      <c r="M36207" s="359"/>
      <c r="N36207" s="360"/>
      <c r="O36207" s="360"/>
      <c r="P36207" s="361"/>
    </row>
    <row r="36208" spans="1:16">
      <c r="A36208" s="425"/>
      <c r="B36208" s="426"/>
      <c r="C36208" s="427"/>
      <c r="D36208" s="428"/>
      <c r="E36208" s="429"/>
      <c r="F36208" s="425"/>
      <c r="G36208" s="430"/>
      <c r="H36208" s="430"/>
      <c r="I36208" s="430"/>
      <c r="J36208" s="357"/>
      <c r="K36208" s="357"/>
      <c r="L36208" s="358"/>
      <c r="M36208" s="359"/>
      <c r="N36208" s="360"/>
      <c r="O36208" s="360"/>
      <c r="P36208" s="361"/>
    </row>
    <row r="36209" spans="1:16">
      <c r="A36209" s="425"/>
      <c r="B36209" s="426"/>
      <c r="C36209" s="427"/>
      <c r="D36209" s="428"/>
      <c r="E36209" s="429"/>
      <c r="F36209" s="425"/>
      <c r="G36209" s="430"/>
      <c r="H36209" s="430"/>
      <c r="I36209" s="430"/>
      <c r="J36209" s="357"/>
      <c r="K36209" s="357"/>
      <c r="L36209" s="358"/>
      <c r="M36209" s="359"/>
      <c r="N36209" s="360"/>
      <c r="O36209" s="360"/>
      <c r="P36209" s="361"/>
    </row>
    <row r="36210" spans="1:16">
      <c r="A36210" s="425"/>
      <c r="B36210" s="426"/>
      <c r="C36210" s="427"/>
      <c r="D36210" s="428"/>
      <c r="E36210" s="429"/>
      <c r="F36210" s="425"/>
      <c r="G36210" s="430"/>
      <c r="H36210" s="430"/>
      <c r="I36210" s="430"/>
      <c r="J36210" s="357"/>
      <c r="K36210" s="357"/>
      <c r="L36210" s="358"/>
      <c r="M36210" s="359"/>
      <c r="N36210" s="360"/>
      <c r="O36210" s="360"/>
      <c r="P36210" s="361"/>
    </row>
    <row r="36211" spans="1:16">
      <c r="A36211" s="425"/>
      <c r="B36211" s="426"/>
      <c r="C36211" s="427"/>
      <c r="D36211" s="428"/>
      <c r="E36211" s="429"/>
      <c r="F36211" s="425"/>
      <c r="G36211" s="430"/>
      <c r="H36211" s="430"/>
      <c r="I36211" s="430"/>
      <c r="J36211" s="357"/>
      <c r="K36211" s="357"/>
      <c r="L36211" s="358"/>
      <c r="M36211" s="359"/>
      <c r="N36211" s="360"/>
      <c r="O36211" s="360"/>
      <c r="P36211" s="361"/>
    </row>
    <row r="36212" spans="1:16">
      <c r="A36212" s="425"/>
      <c r="B36212" s="426"/>
      <c r="C36212" s="427"/>
      <c r="D36212" s="428"/>
      <c r="E36212" s="429"/>
      <c r="F36212" s="425"/>
      <c r="G36212" s="430"/>
      <c r="H36212" s="430"/>
      <c r="I36212" s="430"/>
      <c r="J36212" s="357"/>
      <c r="K36212" s="357"/>
      <c r="L36212" s="358"/>
      <c r="M36212" s="359"/>
      <c r="N36212" s="360"/>
      <c r="O36212" s="360"/>
      <c r="P36212" s="361"/>
    </row>
    <row r="36213" spans="1:16">
      <c r="A36213" s="425"/>
      <c r="B36213" s="426"/>
      <c r="C36213" s="427"/>
      <c r="D36213" s="428"/>
      <c r="E36213" s="429"/>
      <c r="F36213" s="425"/>
      <c r="G36213" s="430"/>
      <c r="H36213" s="430"/>
      <c r="I36213" s="430"/>
      <c r="J36213" s="357"/>
      <c r="K36213" s="357"/>
      <c r="L36213" s="358"/>
      <c r="M36213" s="359"/>
      <c r="N36213" s="360"/>
      <c r="O36213" s="360"/>
      <c r="P36213" s="361"/>
    </row>
    <row r="36214" spans="1:16">
      <c r="A36214" s="425"/>
      <c r="B36214" s="426"/>
      <c r="C36214" s="427"/>
      <c r="D36214" s="428"/>
      <c r="E36214" s="429"/>
      <c r="F36214" s="425"/>
      <c r="G36214" s="430"/>
      <c r="H36214" s="430"/>
      <c r="I36214" s="430"/>
      <c r="J36214" s="357"/>
      <c r="K36214" s="357"/>
      <c r="L36214" s="358"/>
      <c r="M36214" s="359"/>
      <c r="N36214" s="360"/>
      <c r="O36214" s="360"/>
      <c r="P36214" s="361"/>
    </row>
    <row r="36215" spans="1:16">
      <c r="A36215" s="425"/>
      <c r="B36215" s="426"/>
      <c r="C36215" s="427"/>
      <c r="D36215" s="428"/>
      <c r="E36215" s="429"/>
      <c r="F36215" s="425"/>
      <c r="G36215" s="430"/>
      <c r="H36215" s="430"/>
      <c r="I36215" s="430"/>
      <c r="J36215" s="357"/>
      <c r="K36215" s="357"/>
      <c r="L36215" s="358"/>
      <c r="M36215" s="359"/>
      <c r="N36215" s="360"/>
      <c r="O36215" s="360"/>
      <c r="P36215" s="361"/>
    </row>
    <row r="36216" spans="1:16">
      <c r="A36216" s="425"/>
      <c r="B36216" s="426"/>
      <c r="C36216" s="427"/>
      <c r="D36216" s="428"/>
      <c r="E36216" s="429"/>
      <c r="F36216" s="425"/>
      <c r="G36216" s="430"/>
      <c r="H36216" s="430"/>
      <c r="I36216" s="430"/>
      <c r="J36216" s="357"/>
      <c r="K36216" s="357"/>
      <c r="L36216" s="358"/>
      <c r="M36216" s="359"/>
      <c r="N36216" s="360"/>
      <c r="O36216" s="360"/>
      <c r="P36216" s="361"/>
    </row>
    <row r="36217" spans="1:16">
      <c r="A36217" s="425"/>
      <c r="B36217" s="426"/>
      <c r="C36217" s="427"/>
      <c r="D36217" s="428"/>
      <c r="E36217" s="429"/>
      <c r="F36217" s="425"/>
      <c r="G36217" s="430"/>
      <c r="H36217" s="430"/>
      <c r="I36217" s="430"/>
      <c r="J36217" s="357"/>
      <c r="K36217" s="357"/>
      <c r="L36217" s="358"/>
      <c r="M36217" s="359"/>
      <c r="N36217" s="360"/>
      <c r="O36217" s="360"/>
      <c r="P36217" s="361"/>
    </row>
    <row r="36218" spans="1:16">
      <c r="A36218" s="425"/>
      <c r="B36218" s="426"/>
      <c r="C36218" s="427"/>
      <c r="D36218" s="428"/>
      <c r="E36218" s="429"/>
      <c r="F36218" s="425"/>
      <c r="G36218" s="430"/>
      <c r="H36218" s="430"/>
      <c r="I36218" s="430"/>
      <c r="J36218" s="357"/>
      <c r="K36218" s="357"/>
      <c r="L36218" s="358"/>
      <c r="M36218" s="359"/>
      <c r="N36218" s="360"/>
      <c r="O36218" s="360"/>
      <c r="P36218" s="361"/>
    </row>
    <row r="36219" spans="1:16">
      <c r="A36219" s="425"/>
      <c r="B36219" s="426"/>
      <c r="C36219" s="427"/>
      <c r="D36219" s="428"/>
      <c r="E36219" s="429"/>
      <c r="F36219" s="425"/>
      <c r="G36219" s="430"/>
      <c r="H36219" s="430"/>
      <c r="I36219" s="430"/>
      <c r="J36219" s="357"/>
      <c r="K36219" s="357"/>
      <c r="L36219" s="358"/>
      <c r="M36219" s="359"/>
      <c r="N36219" s="360"/>
      <c r="O36219" s="360"/>
      <c r="P36219" s="361"/>
    </row>
    <row r="36220" spans="1:16">
      <c r="A36220" s="425"/>
      <c r="B36220" s="426"/>
      <c r="C36220" s="427"/>
      <c r="D36220" s="428"/>
      <c r="E36220" s="429"/>
      <c r="F36220" s="425"/>
      <c r="G36220" s="430"/>
      <c r="H36220" s="430"/>
      <c r="I36220" s="430"/>
      <c r="J36220" s="357"/>
      <c r="K36220" s="357"/>
      <c r="L36220" s="358"/>
      <c r="M36220" s="359"/>
      <c r="N36220" s="360"/>
      <c r="O36220" s="360"/>
      <c r="P36220" s="361"/>
    </row>
    <row r="36221" spans="1:16">
      <c r="A36221" s="425"/>
      <c r="B36221" s="426"/>
      <c r="C36221" s="427"/>
      <c r="D36221" s="428"/>
      <c r="E36221" s="429"/>
      <c r="F36221" s="425"/>
      <c r="G36221" s="430"/>
      <c r="H36221" s="430"/>
      <c r="I36221" s="430"/>
      <c r="J36221" s="357"/>
      <c r="K36221" s="357"/>
      <c r="L36221" s="358"/>
      <c r="M36221" s="359"/>
      <c r="N36221" s="360"/>
      <c r="O36221" s="360"/>
      <c r="P36221" s="361"/>
    </row>
    <row r="36222" spans="1:16">
      <c r="A36222" s="425"/>
      <c r="B36222" s="426"/>
      <c r="C36222" s="427"/>
      <c r="D36222" s="428"/>
      <c r="E36222" s="429"/>
      <c r="F36222" s="425"/>
      <c r="G36222" s="430"/>
      <c r="H36222" s="430"/>
      <c r="I36222" s="430"/>
      <c r="J36222" s="357"/>
      <c r="K36222" s="357"/>
      <c r="L36222" s="358"/>
      <c r="M36222" s="359"/>
      <c r="N36222" s="360"/>
      <c r="O36222" s="360"/>
      <c r="P36222" s="361"/>
    </row>
    <row r="36223" spans="1:16">
      <c r="A36223" s="425"/>
      <c r="B36223" s="431"/>
      <c r="C36223" s="427"/>
      <c r="D36223" s="432"/>
      <c r="E36223" s="433"/>
      <c r="F36223" s="425"/>
      <c r="G36223" s="434"/>
      <c r="H36223" s="434"/>
      <c r="I36223" s="434"/>
      <c r="J36223" s="357"/>
      <c r="K36223" s="357"/>
      <c r="L36223" s="358"/>
      <c r="M36223" s="359"/>
      <c r="N36223" s="360"/>
      <c r="O36223" s="360"/>
      <c r="P36223" s="362"/>
    </row>
    <row r="36224" spans="1:16">
      <c r="A36224" s="425"/>
      <c r="B36224" s="426"/>
      <c r="C36224" s="427"/>
      <c r="D36224" s="428"/>
      <c r="E36224" s="429"/>
      <c r="F36224" s="425"/>
      <c r="G36224" s="430"/>
      <c r="H36224" s="430"/>
      <c r="I36224" s="430"/>
      <c r="J36224" s="357"/>
      <c r="K36224" s="357"/>
      <c r="L36224" s="358"/>
      <c r="M36224" s="359"/>
      <c r="N36224" s="360"/>
      <c r="O36224" s="360"/>
      <c r="P36224" s="361"/>
    </row>
    <row r="36225" spans="1:16">
      <c r="A36225" s="425"/>
      <c r="B36225" s="426"/>
      <c r="C36225" s="427"/>
      <c r="D36225" s="428"/>
      <c r="E36225" s="429"/>
      <c r="F36225" s="425"/>
      <c r="G36225" s="430"/>
      <c r="H36225" s="430"/>
      <c r="I36225" s="430"/>
      <c r="J36225" s="357"/>
      <c r="K36225" s="357"/>
      <c r="L36225" s="358"/>
      <c r="M36225" s="359"/>
      <c r="N36225" s="360"/>
      <c r="O36225" s="360"/>
      <c r="P36225" s="361"/>
    </row>
    <row r="36226" spans="1:16">
      <c r="A36226" s="425"/>
      <c r="B36226" s="426"/>
      <c r="C36226" s="427"/>
      <c r="D36226" s="428"/>
      <c r="E36226" s="429"/>
      <c r="F36226" s="425"/>
      <c r="G36226" s="430"/>
      <c r="H36226" s="430"/>
      <c r="I36226" s="430"/>
      <c r="J36226" s="357"/>
      <c r="K36226" s="357"/>
      <c r="L36226" s="358"/>
      <c r="M36226" s="359"/>
      <c r="N36226" s="360"/>
      <c r="O36226" s="360"/>
      <c r="P36226" s="361"/>
    </row>
    <row r="36227" spans="1:16">
      <c r="A36227" s="425"/>
      <c r="B36227" s="426"/>
      <c r="C36227" s="427"/>
      <c r="D36227" s="428"/>
      <c r="E36227" s="429"/>
      <c r="F36227" s="425"/>
      <c r="G36227" s="430"/>
      <c r="H36227" s="430"/>
      <c r="I36227" s="430"/>
      <c r="J36227" s="357"/>
      <c r="K36227" s="357"/>
      <c r="L36227" s="358"/>
      <c r="M36227" s="359"/>
      <c r="N36227" s="360"/>
      <c r="O36227" s="360"/>
      <c r="P36227" s="361"/>
    </row>
    <row r="36228" spans="1:16">
      <c r="A36228" s="425"/>
      <c r="B36228" s="426"/>
      <c r="C36228" s="427"/>
      <c r="D36228" s="428"/>
      <c r="E36228" s="429"/>
      <c r="F36228" s="425"/>
      <c r="G36228" s="430"/>
      <c r="H36228" s="430"/>
      <c r="I36228" s="430"/>
      <c r="J36228" s="357"/>
      <c r="K36228" s="357"/>
      <c r="L36228" s="358"/>
      <c r="M36228" s="359"/>
      <c r="N36228" s="360"/>
      <c r="O36228" s="360"/>
      <c r="P36228" s="361"/>
    </row>
    <row r="36229" spans="1:16">
      <c r="A36229" s="425"/>
      <c r="B36229" s="426"/>
      <c r="C36229" s="427"/>
      <c r="D36229" s="428"/>
      <c r="E36229" s="429"/>
      <c r="F36229" s="425"/>
      <c r="G36229" s="430"/>
      <c r="H36229" s="430"/>
      <c r="I36229" s="430"/>
      <c r="J36229" s="357"/>
      <c r="K36229" s="357"/>
      <c r="L36229" s="358"/>
      <c r="M36229" s="359"/>
      <c r="N36229" s="360"/>
      <c r="O36229" s="360"/>
      <c r="P36229" s="361"/>
    </row>
    <row r="36230" spans="1:16">
      <c r="A36230" s="425"/>
      <c r="B36230" s="426"/>
      <c r="C36230" s="427"/>
      <c r="D36230" s="428"/>
      <c r="E36230" s="429"/>
      <c r="F36230" s="425"/>
      <c r="G36230" s="430"/>
      <c r="H36230" s="430"/>
      <c r="I36230" s="430"/>
      <c r="J36230" s="357"/>
      <c r="K36230" s="357"/>
      <c r="L36230" s="358"/>
      <c r="M36230" s="359"/>
      <c r="N36230" s="360"/>
      <c r="O36230" s="360"/>
      <c r="P36230" s="361"/>
    </row>
    <row r="36231" spans="1:16">
      <c r="A36231" s="425"/>
      <c r="B36231" s="426"/>
      <c r="C36231" s="427"/>
      <c r="D36231" s="428"/>
      <c r="E36231" s="429"/>
      <c r="F36231" s="425"/>
      <c r="G36231" s="430"/>
      <c r="H36231" s="430"/>
      <c r="I36231" s="430"/>
      <c r="J36231" s="357"/>
      <c r="K36231" s="357"/>
      <c r="L36231" s="358"/>
      <c r="M36231" s="359"/>
      <c r="N36231" s="360"/>
      <c r="O36231" s="360"/>
      <c r="P36231" s="361"/>
    </row>
    <row r="36232" spans="1:16">
      <c r="A36232" s="425"/>
      <c r="B36232" s="426"/>
      <c r="C36232" s="427"/>
      <c r="D36232" s="428"/>
      <c r="E36232" s="429"/>
      <c r="F36232" s="425"/>
      <c r="G36232" s="430"/>
      <c r="H36232" s="430"/>
      <c r="I36232" s="430"/>
      <c r="J36232" s="357"/>
      <c r="K36232" s="357"/>
      <c r="L36232" s="358"/>
      <c r="M36232" s="359"/>
      <c r="N36232" s="360"/>
      <c r="O36232" s="360"/>
      <c r="P36232" s="361"/>
    </row>
    <row r="36233" spans="1:16">
      <c r="A36233" s="425"/>
      <c r="B36233" s="431"/>
      <c r="C36233" s="427"/>
      <c r="D36233" s="432"/>
      <c r="E36233" s="433"/>
      <c r="F36233" s="425"/>
      <c r="G36233" s="434"/>
      <c r="H36233" s="434"/>
      <c r="I36233" s="434"/>
      <c r="J36233" s="357"/>
      <c r="K36233" s="357"/>
      <c r="L36233" s="358"/>
      <c r="M36233" s="359"/>
      <c r="N36233" s="360"/>
      <c r="O36233" s="360"/>
      <c r="P36233" s="362"/>
    </row>
    <row r="36234" spans="1:16">
      <c r="A36234" s="425"/>
      <c r="B36234" s="426"/>
      <c r="C36234" s="427"/>
      <c r="D36234" s="428"/>
      <c r="E36234" s="429"/>
      <c r="F36234" s="425"/>
      <c r="G36234" s="430"/>
      <c r="H36234" s="430"/>
      <c r="I36234" s="430"/>
      <c r="J36234" s="357"/>
      <c r="K36234" s="357"/>
      <c r="L36234" s="358"/>
      <c r="M36234" s="359"/>
      <c r="N36234" s="360"/>
      <c r="O36234" s="360"/>
      <c r="P36234" s="361"/>
    </row>
    <row r="36235" spans="1:16">
      <c r="A36235" s="425"/>
      <c r="B36235" s="426"/>
      <c r="C36235" s="427"/>
      <c r="D36235" s="428"/>
      <c r="E36235" s="429"/>
      <c r="F36235" s="425"/>
      <c r="G36235" s="430"/>
      <c r="H36235" s="430"/>
      <c r="I36235" s="430"/>
      <c r="J36235" s="357"/>
      <c r="K36235" s="357"/>
      <c r="L36235" s="358"/>
      <c r="M36235" s="359"/>
      <c r="N36235" s="360"/>
      <c r="O36235" s="360"/>
      <c r="P36235" s="361"/>
    </row>
    <row r="36236" spans="1:16">
      <c r="A36236" s="425"/>
      <c r="B36236" s="426"/>
      <c r="C36236" s="427"/>
      <c r="D36236" s="428"/>
      <c r="E36236" s="429"/>
      <c r="F36236" s="425"/>
      <c r="G36236" s="430"/>
      <c r="H36236" s="430"/>
      <c r="I36236" s="430"/>
      <c r="J36236" s="357"/>
      <c r="K36236" s="357"/>
      <c r="L36236" s="358"/>
      <c r="M36236" s="359"/>
      <c r="N36236" s="360"/>
      <c r="O36236" s="360"/>
      <c r="P36236" s="361"/>
    </row>
    <row r="36237" spans="1:16">
      <c r="A36237" s="425"/>
      <c r="B36237" s="426"/>
      <c r="C36237" s="427"/>
      <c r="D36237" s="428"/>
      <c r="E36237" s="429"/>
      <c r="F36237" s="425"/>
      <c r="G36237" s="430"/>
      <c r="H36237" s="430"/>
      <c r="I36237" s="430"/>
      <c r="J36237" s="357"/>
      <c r="K36237" s="357"/>
      <c r="L36237" s="358"/>
      <c r="M36237" s="359"/>
      <c r="N36237" s="360"/>
      <c r="O36237" s="360"/>
      <c r="P36237" s="361"/>
    </row>
    <row r="36238" spans="1:16">
      <c r="A36238" s="425"/>
      <c r="B36238" s="426"/>
      <c r="C36238" s="427"/>
      <c r="D36238" s="428"/>
      <c r="E36238" s="429"/>
      <c r="F36238" s="425"/>
      <c r="G36238" s="430"/>
      <c r="H36238" s="430"/>
      <c r="I36238" s="430"/>
      <c r="J36238" s="357"/>
      <c r="K36238" s="357"/>
      <c r="L36238" s="358"/>
      <c r="M36238" s="359"/>
      <c r="N36238" s="360"/>
      <c r="O36238" s="360"/>
      <c r="P36238" s="361"/>
    </row>
    <row r="36239" spans="1:16">
      <c r="A36239" s="425"/>
      <c r="B36239" s="426"/>
      <c r="C36239" s="427"/>
      <c r="D36239" s="428"/>
      <c r="E36239" s="429"/>
      <c r="F36239" s="425"/>
      <c r="G36239" s="430"/>
      <c r="H36239" s="430"/>
      <c r="I36239" s="430"/>
      <c r="J36239" s="357"/>
      <c r="K36239" s="357"/>
      <c r="L36239" s="358"/>
      <c r="M36239" s="359"/>
      <c r="N36239" s="360"/>
      <c r="O36239" s="360"/>
      <c r="P36239" s="361"/>
    </row>
    <row r="36240" spans="1:16">
      <c r="A36240" s="425"/>
      <c r="B36240" s="426"/>
      <c r="C36240" s="427"/>
      <c r="D36240" s="428"/>
      <c r="E36240" s="429"/>
      <c r="F36240" s="425"/>
      <c r="G36240" s="430"/>
      <c r="H36240" s="430"/>
      <c r="I36240" s="430"/>
      <c r="J36240" s="357"/>
      <c r="K36240" s="357"/>
      <c r="L36240" s="358"/>
      <c r="M36240" s="359"/>
      <c r="N36240" s="360"/>
      <c r="O36240" s="360"/>
      <c r="P36240" s="361"/>
    </row>
    <row r="36241" spans="1:16">
      <c r="A36241" s="425"/>
      <c r="B36241" s="426"/>
      <c r="C36241" s="427"/>
      <c r="D36241" s="428"/>
      <c r="E36241" s="429"/>
      <c r="F36241" s="425"/>
      <c r="G36241" s="430"/>
      <c r="H36241" s="430"/>
      <c r="I36241" s="430"/>
      <c r="J36241" s="357"/>
      <c r="K36241" s="357"/>
      <c r="L36241" s="358"/>
      <c r="M36241" s="359"/>
      <c r="N36241" s="360"/>
      <c r="O36241" s="360"/>
      <c r="P36241" s="361"/>
    </row>
    <row r="36242" spans="1:16">
      <c r="A36242" s="425"/>
      <c r="B36242" s="426"/>
      <c r="C36242" s="427"/>
      <c r="D36242" s="428"/>
      <c r="E36242" s="429"/>
      <c r="F36242" s="425"/>
      <c r="G36242" s="430"/>
      <c r="H36242" s="430"/>
      <c r="I36242" s="430"/>
      <c r="J36242" s="357"/>
      <c r="K36242" s="357"/>
      <c r="L36242" s="358"/>
      <c r="M36242" s="359"/>
      <c r="N36242" s="360"/>
      <c r="O36242" s="360"/>
      <c r="P36242" s="361"/>
    </row>
    <row r="36243" spans="1:16">
      <c r="A36243" s="425"/>
      <c r="B36243" s="426"/>
      <c r="C36243" s="427"/>
      <c r="D36243" s="428"/>
      <c r="E36243" s="429"/>
      <c r="F36243" s="425"/>
      <c r="G36243" s="430"/>
      <c r="H36243" s="430"/>
      <c r="I36243" s="430"/>
      <c r="J36243" s="357"/>
      <c r="K36243" s="357"/>
      <c r="L36243" s="358"/>
      <c r="M36243" s="359"/>
      <c r="N36243" s="360"/>
      <c r="O36243" s="360"/>
      <c r="P36243" s="361"/>
    </row>
    <row r="36244" spans="1:16">
      <c r="A36244" s="425"/>
      <c r="B36244" s="426"/>
      <c r="C36244" s="427"/>
      <c r="D36244" s="428"/>
      <c r="E36244" s="429"/>
      <c r="F36244" s="425"/>
      <c r="G36244" s="430"/>
      <c r="H36244" s="430"/>
      <c r="I36244" s="430"/>
      <c r="J36244" s="357"/>
      <c r="K36244" s="357"/>
      <c r="L36244" s="358"/>
      <c r="M36244" s="359"/>
      <c r="N36244" s="360"/>
      <c r="O36244" s="360"/>
      <c r="P36244" s="361"/>
    </row>
    <row r="36245" spans="1:16">
      <c r="A36245" s="425"/>
      <c r="B36245" s="426"/>
      <c r="C36245" s="427"/>
      <c r="D36245" s="428"/>
      <c r="E36245" s="429"/>
      <c r="F36245" s="425"/>
      <c r="G36245" s="430"/>
      <c r="H36245" s="430"/>
      <c r="I36245" s="430"/>
      <c r="J36245" s="357"/>
      <c r="K36245" s="357"/>
      <c r="L36245" s="358"/>
      <c r="M36245" s="359"/>
      <c r="N36245" s="360"/>
      <c r="O36245" s="360"/>
      <c r="P36245" s="361"/>
    </row>
    <row r="36246" spans="1:16">
      <c r="A36246" s="425"/>
      <c r="B36246" s="426"/>
      <c r="C36246" s="427"/>
      <c r="D36246" s="428"/>
      <c r="E36246" s="429"/>
      <c r="F36246" s="425"/>
      <c r="G36246" s="430"/>
      <c r="H36246" s="430"/>
      <c r="I36246" s="430"/>
      <c r="J36246" s="357"/>
      <c r="K36246" s="357"/>
      <c r="L36246" s="358"/>
      <c r="M36246" s="359"/>
      <c r="N36246" s="360"/>
      <c r="O36246" s="360"/>
      <c r="P36246" s="361"/>
    </row>
    <row r="36247" spans="1:16">
      <c r="A36247" s="425"/>
      <c r="B36247" s="426"/>
      <c r="C36247" s="427"/>
      <c r="D36247" s="428"/>
      <c r="E36247" s="429"/>
      <c r="F36247" s="425"/>
      <c r="G36247" s="430"/>
      <c r="H36247" s="430"/>
      <c r="I36247" s="430"/>
      <c r="J36247" s="357"/>
      <c r="K36247" s="357"/>
      <c r="L36247" s="358"/>
      <c r="M36247" s="359"/>
      <c r="N36247" s="360"/>
      <c r="O36247" s="360"/>
      <c r="P36247" s="361"/>
    </row>
    <row r="36248" spans="1:16">
      <c r="A36248" s="425"/>
      <c r="B36248" s="426"/>
      <c r="C36248" s="427"/>
      <c r="D36248" s="428"/>
      <c r="E36248" s="429"/>
      <c r="F36248" s="425"/>
      <c r="G36248" s="430"/>
      <c r="H36248" s="430"/>
      <c r="I36248" s="430"/>
      <c r="J36248" s="357"/>
      <c r="K36248" s="357"/>
      <c r="L36248" s="358"/>
      <c r="M36248" s="359"/>
      <c r="N36248" s="360"/>
      <c r="O36248" s="360"/>
      <c r="P36248" s="361"/>
    </row>
    <row r="36249" spans="1:16">
      <c r="A36249" s="425"/>
      <c r="B36249" s="426"/>
      <c r="C36249" s="427"/>
      <c r="D36249" s="428"/>
      <c r="E36249" s="429"/>
      <c r="F36249" s="425"/>
      <c r="G36249" s="430"/>
      <c r="H36249" s="430"/>
      <c r="I36249" s="430"/>
      <c r="J36249" s="357"/>
      <c r="K36249" s="357"/>
      <c r="L36249" s="358"/>
      <c r="M36249" s="359"/>
      <c r="N36249" s="360"/>
      <c r="O36249" s="360"/>
      <c r="P36249" s="361"/>
    </row>
    <row r="36250" spans="1:16">
      <c r="A36250" s="425"/>
      <c r="B36250" s="426"/>
      <c r="C36250" s="427"/>
      <c r="D36250" s="428"/>
      <c r="E36250" s="429"/>
      <c r="F36250" s="425"/>
      <c r="G36250" s="430"/>
      <c r="H36250" s="430"/>
      <c r="I36250" s="430"/>
      <c r="J36250" s="357"/>
      <c r="K36250" s="357"/>
      <c r="L36250" s="358"/>
      <c r="M36250" s="359"/>
      <c r="N36250" s="360"/>
      <c r="O36250" s="360"/>
      <c r="P36250" s="361"/>
    </row>
    <row r="36251" spans="1:16">
      <c r="A36251" s="425"/>
      <c r="B36251" s="426"/>
      <c r="C36251" s="427"/>
      <c r="D36251" s="428"/>
      <c r="E36251" s="429"/>
      <c r="F36251" s="425"/>
      <c r="G36251" s="430"/>
      <c r="H36251" s="430"/>
      <c r="I36251" s="430"/>
      <c r="J36251" s="357"/>
      <c r="K36251" s="357"/>
      <c r="L36251" s="358"/>
      <c r="M36251" s="359"/>
      <c r="N36251" s="360"/>
      <c r="O36251" s="360"/>
      <c r="P36251" s="361"/>
    </row>
    <row r="36252" spans="1:16">
      <c r="A36252" s="425"/>
      <c r="B36252" s="426"/>
      <c r="C36252" s="427"/>
      <c r="D36252" s="428"/>
      <c r="E36252" s="429"/>
      <c r="F36252" s="425"/>
      <c r="G36252" s="430"/>
      <c r="H36252" s="430"/>
      <c r="I36252" s="430"/>
      <c r="J36252" s="357"/>
      <c r="K36252" s="357"/>
      <c r="L36252" s="358"/>
      <c r="M36252" s="359"/>
      <c r="N36252" s="360"/>
      <c r="O36252" s="360"/>
      <c r="P36252" s="361"/>
    </row>
    <row r="36253" spans="1:16">
      <c r="A36253" s="425"/>
      <c r="B36253" s="426"/>
      <c r="C36253" s="427"/>
      <c r="D36253" s="428"/>
      <c r="E36253" s="429"/>
      <c r="F36253" s="425"/>
      <c r="G36253" s="430"/>
      <c r="H36253" s="430"/>
      <c r="I36253" s="430"/>
      <c r="J36253" s="357"/>
      <c r="K36253" s="357"/>
      <c r="L36253" s="358"/>
      <c r="M36253" s="359"/>
      <c r="N36253" s="360"/>
      <c r="O36253" s="360"/>
      <c r="P36253" s="361"/>
    </row>
    <row r="36254" spans="1:16">
      <c r="A36254" s="425"/>
      <c r="B36254" s="426"/>
      <c r="C36254" s="427"/>
      <c r="D36254" s="428"/>
      <c r="E36254" s="429"/>
      <c r="F36254" s="425"/>
      <c r="G36254" s="430"/>
      <c r="H36254" s="430"/>
      <c r="I36254" s="430"/>
      <c r="J36254" s="357"/>
      <c r="K36254" s="357"/>
      <c r="L36254" s="358"/>
      <c r="M36254" s="359"/>
      <c r="N36254" s="360"/>
      <c r="O36254" s="360"/>
      <c r="P36254" s="361"/>
    </row>
    <row r="36255" spans="1:16">
      <c r="A36255" s="425"/>
      <c r="B36255" s="426"/>
      <c r="C36255" s="427"/>
      <c r="D36255" s="428"/>
      <c r="E36255" s="429"/>
      <c r="F36255" s="425"/>
      <c r="G36255" s="430"/>
      <c r="H36255" s="430"/>
      <c r="I36255" s="430"/>
      <c r="J36255" s="357"/>
      <c r="K36255" s="357"/>
      <c r="L36255" s="358"/>
      <c r="M36255" s="359"/>
      <c r="N36255" s="360"/>
      <c r="O36255" s="360"/>
      <c r="P36255" s="361"/>
    </row>
    <row r="36256" spans="1:16">
      <c r="A36256" s="425"/>
      <c r="B36256" s="426"/>
      <c r="C36256" s="427"/>
      <c r="D36256" s="428"/>
      <c r="E36256" s="429"/>
      <c r="F36256" s="425"/>
      <c r="G36256" s="430"/>
      <c r="H36256" s="430"/>
      <c r="I36256" s="430"/>
      <c r="J36256" s="357"/>
      <c r="K36256" s="357"/>
      <c r="L36256" s="358"/>
      <c r="M36256" s="359"/>
      <c r="N36256" s="360"/>
      <c r="O36256" s="360"/>
      <c r="P36256" s="361"/>
    </row>
    <row r="36257" spans="1:16">
      <c r="A36257" s="425"/>
      <c r="B36257" s="426"/>
      <c r="C36257" s="427"/>
      <c r="D36257" s="428"/>
      <c r="E36257" s="429"/>
      <c r="F36257" s="425"/>
      <c r="G36257" s="430"/>
      <c r="H36257" s="430"/>
      <c r="I36257" s="430"/>
      <c r="J36257" s="357"/>
      <c r="K36257" s="357"/>
      <c r="L36257" s="358"/>
      <c r="M36257" s="359"/>
      <c r="N36257" s="360"/>
      <c r="O36257" s="360"/>
      <c r="P36257" s="361"/>
    </row>
    <row r="36258" spans="1:16">
      <c r="A36258" s="425"/>
      <c r="B36258" s="426"/>
      <c r="C36258" s="427"/>
      <c r="D36258" s="428"/>
      <c r="E36258" s="429"/>
      <c r="F36258" s="425"/>
      <c r="G36258" s="430"/>
      <c r="H36258" s="430"/>
      <c r="I36258" s="430"/>
      <c r="J36258" s="357"/>
      <c r="K36258" s="357"/>
      <c r="L36258" s="358"/>
      <c r="M36258" s="359"/>
      <c r="N36258" s="360"/>
      <c r="O36258" s="360"/>
      <c r="P36258" s="361"/>
    </row>
    <row r="36259" spans="1:16">
      <c r="A36259" s="425"/>
      <c r="B36259" s="426"/>
      <c r="C36259" s="427"/>
      <c r="D36259" s="428"/>
      <c r="E36259" s="429"/>
      <c r="F36259" s="425"/>
      <c r="G36259" s="430"/>
      <c r="H36259" s="430"/>
      <c r="I36259" s="430"/>
      <c r="J36259" s="357"/>
      <c r="K36259" s="357"/>
      <c r="L36259" s="358"/>
      <c r="M36259" s="359"/>
      <c r="N36259" s="360"/>
      <c r="O36259" s="360"/>
      <c r="P36259" s="361"/>
    </row>
    <row r="36260" spans="1:16">
      <c r="A36260" s="425"/>
      <c r="B36260" s="426"/>
      <c r="C36260" s="427"/>
      <c r="D36260" s="428"/>
      <c r="E36260" s="429"/>
      <c r="F36260" s="425"/>
      <c r="G36260" s="430"/>
      <c r="H36260" s="430"/>
      <c r="I36260" s="430"/>
      <c r="J36260" s="357"/>
      <c r="K36260" s="357"/>
      <c r="L36260" s="358"/>
      <c r="M36260" s="359"/>
      <c r="N36260" s="360"/>
      <c r="O36260" s="360"/>
      <c r="P36260" s="361"/>
    </row>
    <row r="36261" spans="1:16">
      <c r="A36261" s="425"/>
      <c r="B36261" s="426"/>
      <c r="C36261" s="427"/>
      <c r="D36261" s="428"/>
      <c r="E36261" s="429"/>
      <c r="F36261" s="425"/>
      <c r="G36261" s="430"/>
      <c r="H36261" s="430"/>
      <c r="I36261" s="430"/>
      <c r="J36261" s="357"/>
      <c r="K36261" s="357"/>
      <c r="L36261" s="358"/>
      <c r="M36261" s="359"/>
      <c r="N36261" s="360"/>
      <c r="O36261" s="360"/>
      <c r="P36261" s="361"/>
    </row>
    <row r="36262" spans="1:16">
      <c r="A36262" s="425"/>
      <c r="B36262" s="426"/>
      <c r="C36262" s="427"/>
      <c r="D36262" s="428"/>
      <c r="E36262" s="429"/>
      <c r="F36262" s="425"/>
      <c r="G36262" s="430"/>
      <c r="H36262" s="430"/>
      <c r="I36262" s="430"/>
      <c r="J36262" s="357"/>
      <c r="K36262" s="357"/>
      <c r="L36262" s="358"/>
      <c r="M36262" s="359"/>
      <c r="N36262" s="360"/>
      <c r="O36262" s="360"/>
      <c r="P36262" s="361"/>
    </row>
    <row r="36263" spans="1:16">
      <c r="A36263" s="425"/>
      <c r="B36263" s="426"/>
      <c r="C36263" s="427"/>
      <c r="D36263" s="428"/>
      <c r="E36263" s="429"/>
      <c r="F36263" s="425"/>
      <c r="G36263" s="430"/>
      <c r="H36263" s="430"/>
      <c r="I36263" s="430"/>
      <c r="J36263" s="357"/>
      <c r="K36263" s="357"/>
      <c r="L36263" s="358"/>
      <c r="M36263" s="359"/>
      <c r="N36263" s="360"/>
      <c r="O36263" s="360"/>
      <c r="P36263" s="361"/>
    </row>
    <row r="36264" spans="1:16">
      <c r="A36264" s="425"/>
      <c r="B36264" s="426"/>
      <c r="C36264" s="427"/>
      <c r="D36264" s="428"/>
      <c r="E36264" s="429"/>
      <c r="F36264" s="425"/>
      <c r="G36264" s="430"/>
      <c r="H36264" s="430"/>
      <c r="I36264" s="430"/>
      <c r="J36264" s="357"/>
      <c r="K36264" s="357"/>
      <c r="L36264" s="358"/>
      <c r="M36264" s="359"/>
      <c r="N36264" s="360"/>
      <c r="O36264" s="360"/>
      <c r="P36264" s="361"/>
    </row>
    <row r="36265" spans="1:16">
      <c r="A36265" s="425"/>
      <c r="B36265" s="431"/>
      <c r="C36265" s="427"/>
      <c r="D36265" s="432"/>
      <c r="E36265" s="433"/>
      <c r="F36265" s="425"/>
      <c r="G36265" s="434"/>
      <c r="H36265" s="434"/>
      <c r="I36265" s="434"/>
      <c r="J36265" s="357"/>
      <c r="K36265" s="357"/>
      <c r="L36265" s="358"/>
      <c r="M36265" s="359"/>
      <c r="N36265" s="360"/>
      <c r="O36265" s="360"/>
      <c r="P36265" s="362"/>
    </row>
    <row r="36266" spans="1:16">
      <c r="A36266" s="425"/>
      <c r="B36266" s="426"/>
      <c r="C36266" s="427"/>
      <c r="D36266" s="428"/>
      <c r="E36266" s="429"/>
      <c r="F36266" s="425"/>
      <c r="G36266" s="430"/>
      <c r="H36266" s="430"/>
      <c r="I36266" s="430"/>
      <c r="J36266" s="357"/>
      <c r="K36266" s="357"/>
      <c r="L36266" s="358"/>
      <c r="M36266" s="359"/>
      <c r="N36266" s="360"/>
      <c r="O36266" s="360"/>
      <c r="P36266" s="361"/>
    </row>
    <row r="36267" spans="1:16">
      <c r="A36267" s="425"/>
      <c r="B36267" s="426"/>
      <c r="C36267" s="427"/>
      <c r="D36267" s="428"/>
      <c r="E36267" s="429"/>
      <c r="F36267" s="425"/>
      <c r="G36267" s="430"/>
      <c r="H36267" s="430"/>
      <c r="I36267" s="430"/>
      <c r="J36267" s="357"/>
      <c r="K36267" s="357"/>
      <c r="L36267" s="358"/>
      <c r="M36267" s="359"/>
      <c r="N36267" s="360"/>
      <c r="O36267" s="360"/>
      <c r="P36267" s="361"/>
    </row>
    <row r="36268" spans="1:16">
      <c r="A36268" s="425"/>
      <c r="B36268" s="426"/>
      <c r="C36268" s="427"/>
      <c r="D36268" s="428"/>
      <c r="E36268" s="429"/>
      <c r="F36268" s="425"/>
      <c r="G36268" s="430"/>
      <c r="H36268" s="430"/>
      <c r="I36268" s="430"/>
      <c r="J36268" s="357"/>
      <c r="K36268" s="357"/>
      <c r="L36268" s="358"/>
      <c r="M36268" s="359"/>
      <c r="N36268" s="360"/>
      <c r="O36268" s="360"/>
      <c r="P36268" s="361"/>
    </row>
    <row r="36269" spans="1:16">
      <c r="A36269" s="425"/>
      <c r="B36269" s="426"/>
      <c r="C36269" s="427"/>
      <c r="D36269" s="428"/>
      <c r="E36269" s="429"/>
      <c r="F36269" s="425"/>
      <c r="G36269" s="430"/>
      <c r="H36269" s="430"/>
      <c r="I36269" s="430"/>
      <c r="J36269" s="357"/>
      <c r="K36269" s="357"/>
      <c r="L36269" s="358"/>
      <c r="M36269" s="359"/>
      <c r="N36269" s="360"/>
      <c r="O36269" s="360"/>
      <c r="P36269" s="361"/>
    </row>
    <row r="36270" spans="1:16">
      <c r="A36270" s="425"/>
      <c r="B36270" s="426"/>
      <c r="C36270" s="427"/>
      <c r="D36270" s="428"/>
      <c r="E36270" s="429"/>
      <c r="F36270" s="425"/>
      <c r="G36270" s="430"/>
      <c r="H36270" s="430"/>
      <c r="I36270" s="430"/>
      <c r="J36270" s="357"/>
      <c r="K36270" s="357"/>
      <c r="L36270" s="358"/>
      <c r="M36270" s="359"/>
      <c r="N36270" s="360"/>
      <c r="O36270" s="360"/>
      <c r="P36270" s="361"/>
    </row>
    <row r="36271" spans="1:16">
      <c r="A36271" s="425"/>
      <c r="B36271" s="426"/>
      <c r="C36271" s="427"/>
      <c r="D36271" s="428"/>
      <c r="E36271" s="429"/>
      <c r="F36271" s="425"/>
      <c r="G36271" s="430"/>
      <c r="H36271" s="430"/>
      <c r="I36271" s="430"/>
      <c r="J36271" s="357"/>
      <c r="K36271" s="357"/>
      <c r="L36271" s="358"/>
      <c r="M36271" s="359"/>
      <c r="N36271" s="360"/>
      <c r="O36271" s="360"/>
      <c r="P36271" s="361"/>
    </row>
    <row r="36272" spans="1:16">
      <c r="A36272" s="425"/>
      <c r="B36272" s="426"/>
      <c r="C36272" s="427"/>
      <c r="D36272" s="428"/>
      <c r="E36272" s="429"/>
      <c r="F36272" s="425"/>
      <c r="G36272" s="430"/>
      <c r="H36272" s="430"/>
      <c r="I36272" s="430"/>
      <c r="J36272" s="357"/>
      <c r="K36272" s="357"/>
      <c r="L36272" s="358"/>
      <c r="M36272" s="359"/>
      <c r="N36272" s="360"/>
      <c r="O36272" s="360"/>
      <c r="P36272" s="361"/>
    </row>
    <row r="36273" spans="1:16">
      <c r="A36273" s="425"/>
      <c r="B36273" s="426"/>
      <c r="C36273" s="427"/>
      <c r="D36273" s="428"/>
      <c r="E36273" s="429"/>
      <c r="F36273" s="425"/>
      <c r="G36273" s="430"/>
      <c r="H36273" s="430"/>
      <c r="I36273" s="430"/>
      <c r="J36273" s="357"/>
      <c r="K36273" s="357"/>
      <c r="L36273" s="358"/>
      <c r="M36273" s="359"/>
      <c r="N36273" s="360"/>
      <c r="O36273" s="360"/>
      <c r="P36273" s="361"/>
    </row>
    <row r="36274" spans="1:16">
      <c r="A36274" s="425"/>
      <c r="B36274" s="426"/>
      <c r="C36274" s="427"/>
      <c r="D36274" s="428"/>
      <c r="E36274" s="429"/>
      <c r="F36274" s="425"/>
      <c r="G36274" s="430"/>
      <c r="H36274" s="430"/>
      <c r="I36274" s="430"/>
      <c r="J36274" s="357"/>
      <c r="K36274" s="357"/>
      <c r="L36274" s="358"/>
      <c r="M36274" s="359"/>
      <c r="N36274" s="360"/>
      <c r="O36274" s="360"/>
      <c r="P36274" s="361"/>
    </row>
    <row r="36275" spans="1:16">
      <c r="A36275" s="425"/>
      <c r="B36275" s="426"/>
      <c r="C36275" s="427"/>
      <c r="D36275" s="428"/>
      <c r="E36275" s="429"/>
      <c r="F36275" s="425"/>
      <c r="G36275" s="430"/>
      <c r="H36275" s="430"/>
      <c r="I36275" s="430"/>
      <c r="J36275" s="357"/>
      <c r="K36275" s="357"/>
      <c r="L36275" s="358"/>
      <c r="M36275" s="359"/>
      <c r="N36275" s="360"/>
      <c r="O36275" s="360"/>
      <c r="P36275" s="361"/>
    </row>
    <row r="36276" spans="1:16">
      <c r="A36276" s="425"/>
      <c r="B36276" s="426"/>
      <c r="C36276" s="427"/>
      <c r="D36276" s="428"/>
      <c r="E36276" s="429"/>
      <c r="F36276" s="425"/>
      <c r="G36276" s="430"/>
      <c r="H36276" s="430"/>
      <c r="I36276" s="430"/>
      <c r="J36276" s="357"/>
      <c r="K36276" s="357"/>
      <c r="L36276" s="358"/>
      <c r="M36276" s="359"/>
      <c r="N36276" s="360"/>
      <c r="O36276" s="360"/>
      <c r="P36276" s="361"/>
    </row>
    <row r="36277" spans="1:16">
      <c r="A36277" s="425"/>
      <c r="B36277" s="426"/>
      <c r="C36277" s="427"/>
      <c r="D36277" s="428"/>
      <c r="E36277" s="429"/>
      <c r="F36277" s="425"/>
      <c r="G36277" s="430"/>
      <c r="H36277" s="430"/>
      <c r="I36277" s="430"/>
      <c r="J36277" s="357"/>
      <c r="K36277" s="357"/>
      <c r="L36277" s="358"/>
      <c r="M36277" s="359"/>
      <c r="N36277" s="360"/>
      <c r="O36277" s="360"/>
      <c r="P36277" s="361"/>
    </row>
    <row r="36278" spans="1:16">
      <c r="A36278" s="425"/>
      <c r="B36278" s="426"/>
      <c r="C36278" s="427"/>
      <c r="D36278" s="428"/>
      <c r="E36278" s="429"/>
      <c r="F36278" s="425"/>
      <c r="G36278" s="430"/>
      <c r="H36278" s="430"/>
      <c r="I36278" s="430"/>
      <c r="J36278" s="357"/>
      <c r="K36278" s="357"/>
      <c r="L36278" s="358"/>
      <c r="M36278" s="359"/>
      <c r="N36278" s="360"/>
      <c r="O36278" s="360"/>
      <c r="P36278" s="361"/>
    </row>
    <row r="36279" spans="1:16">
      <c r="A36279" s="425"/>
      <c r="B36279" s="426"/>
      <c r="C36279" s="427"/>
      <c r="D36279" s="428"/>
      <c r="E36279" s="429"/>
      <c r="F36279" s="425"/>
      <c r="G36279" s="430"/>
      <c r="H36279" s="430"/>
      <c r="I36279" s="430"/>
      <c r="J36279" s="357"/>
      <c r="K36279" s="357"/>
      <c r="L36279" s="358"/>
      <c r="M36279" s="359"/>
      <c r="N36279" s="360"/>
      <c r="O36279" s="360"/>
      <c r="P36279" s="361"/>
    </row>
    <row r="36280" spans="1:16">
      <c r="A36280" s="425"/>
      <c r="B36280" s="426"/>
      <c r="C36280" s="427"/>
      <c r="D36280" s="428"/>
      <c r="E36280" s="429"/>
      <c r="F36280" s="425"/>
      <c r="G36280" s="430"/>
      <c r="H36280" s="430"/>
      <c r="I36280" s="430"/>
      <c r="J36280" s="357"/>
      <c r="K36280" s="357"/>
      <c r="L36280" s="358"/>
      <c r="M36280" s="359"/>
      <c r="N36280" s="360"/>
      <c r="O36280" s="360"/>
      <c r="P36280" s="361"/>
    </row>
    <row r="36281" spans="1:16">
      <c r="A36281" s="425"/>
      <c r="B36281" s="426"/>
      <c r="C36281" s="427"/>
      <c r="D36281" s="428"/>
      <c r="E36281" s="429"/>
      <c r="F36281" s="425"/>
      <c r="G36281" s="430"/>
      <c r="H36281" s="430"/>
      <c r="I36281" s="430"/>
      <c r="J36281" s="357"/>
      <c r="K36281" s="357"/>
      <c r="L36281" s="358"/>
      <c r="M36281" s="359"/>
      <c r="N36281" s="360"/>
      <c r="O36281" s="360"/>
      <c r="P36281" s="361"/>
    </row>
    <row r="36282" spans="1:16">
      <c r="A36282" s="425"/>
      <c r="B36282" s="426"/>
      <c r="C36282" s="427"/>
      <c r="D36282" s="428"/>
      <c r="E36282" s="429"/>
      <c r="F36282" s="425"/>
      <c r="G36282" s="430"/>
      <c r="H36282" s="430"/>
      <c r="I36282" s="430"/>
      <c r="J36282" s="357"/>
      <c r="K36282" s="357"/>
      <c r="L36282" s="358"/>
      <c r="M36282" s="359"/>
      <c r="N36282" s="360"/>
      <c r="O36282" s="360"/>
      <c r="P36282" s="361"/>
    </row>
    <row r="36283" spans="1:16">
      <c r="A36283" s="425"/>
      <c r="B36283" s="426"/>
      <c r="C36283" s="427"/>
      <c r="D36283" s="428"/>
      <c r="E36283" s="429"/>
      <c r="F36283" s="425"/>
      <c r="G36283" s="430"/>
      <c r="H36283" s="430"/>
      <c r="I36283" s="430"/>
      <c r="J36283" s="357"/>
      <c r="K36283" s="357"/>
      <c r="L36283" s="358"/>
      <c r="M36283" s="359"/>
      <c r="N36283" s="360"/>
      <c r="O36283" s="360"/>
      <c r="P36283" s="361"/>
    </row>
    <row r="36284" spans="1:16">
      <c r="A36284" s="425"/>
      <c r="B36284" s="426"/>
      <c r="C36284" s="427"/>
      <c r="D36284" s="428"/>
      <c r="E36284" s="429"/>
      <c r="F36284" s="425"/>
      <c r="G36284" s="430"/>
      <c r="H36284" s="430"/>
      <c r="I36284" s="430"/>
      <c r="J36284" s="357"/>
      <c r="K36284" s="357"/>
      <c r="L36284" s="358"/>
      <c r="M36284" s="359"/>
      <c r="N36284" s="360"/>
      <c r="O36284" s="360"/>
      <c r="P36284" s="361"/>
    </row>
    <row r="36285" spans="1:16">
      <c r="A36285" s="425"/>
      <c r="B36285" s="426"/>
      <c r="C36285" s="427"/>
      <c r="D36285" s="428"/>
      <c r="E36285" s="429"/>
      <c r="F36285" s="425"/>
      <c r="G36285" s="430"/>
      <c r="H36285" s="430"/>
      <c r="I36285" s="430"/>
      <c r="J36285" s="357"/>
      <c r="K36285" s="357"/>
      <c r="L36285" s="358"/>
      <c r="M36285" s="359"/>
      <c r="N36285" s="360"/>
      <c r="O36285" s="360"/>
      <c r="P36285" s="361"/>
    </row>
    <row r="36286" spans="1:16">
      <c r="A36286" s="425"/>
      <c r="B36286" s="426"/>
      <c r="C36286" s="427"/>
      <c r="D36286" s="428"/>
      <c r="E36286" s="429"/>
      <c r="F36286" s="425"/>
      <c r="G36286" s="430"/>
      <c r="H36286" s="430"/>
      <c r="I36286" s="430"/>
      <c r="J36286" s="357"/>
      <c r="K36286" s="357"/>
      <c r="L36286" s="358"/>
      <c r="M36286" s="359"/>
      <c r="N36286" s="360"/>
      <c r="O36286" s="360"/>
      <c r="P36286" s="361"/>
    </row>
    <row r="36287" spans="1:16">
      <c r="A36287" s="425"/>
      <c r="B36287" s="426"/>
      <c r="C36287" s="427"/>
      <c r="D36287" s="428"/>
      <c r="E36287" s="429"/>
      <c r="F36287" s="425"/>
      <c r="G36287" s="430"/>
      <c r="H36287" s="430"/>
      <c r="I36287" s="430"/>
      <c r="J36287" s="357"/>
      <c r="K36287" s="357"/>
      <c r="L36287" s="358"/>
      <c r="M36287" s="359"/>
      <c r="N36287" s="360"/>
      <c r="O36287" s="360"/>
      <c r="P36287" s="361"/>
    </row>
    <row r="36288" spans="1:16">
      <c r="A36288" s="425"/>
      <c r="B36288" s="426"/>
      <c r="C36288" s="427"/>
      <c r="D36288" s="428"/>
      <c r="E36288" s="429"/>
      <c r="F36288" s="425"/>
      <c r="G36288" s="430"/>
      <c r="H36288" s="430"/>
      <c r="I36288" s="430"/>
      <c r="J36288" s="357"/>
      <c r="K36288" s="357"/>
      <c r="L36288" s="358"/>
      <c r="M36288" s="359"/>
      <c r="N36288" s="360"/>
      <c r="O36288" s="360"/>
      <c r="P36288" s="361"/>
    </row>
    <row r="36289" spans="1:16">
      <c r="A36289" s="425"/>
      <c r="B36289" s="426"/>
      <c r="C36289" s="427"/>
      <c r="D36289" s="428"/>
      <c r="E36289" s="429"/>
      <c r="F36289" s="425"/>
      <c r="G36289" s="430"/>
      <c r="H36289" s="430"/>
      <c r="I36289" s="430"/>
      <c r="J36289" s="357"/>
      <c r="K36289" s="357"/>
      <c r="L36289" s="358"/>
      <c r="M36289" s="359"/>
      <c r="N36289" s="360"/>
      <c r="O36289" s="360"/>
      <c r="P36289" s="361"/>
    </row>
    <row r="36290" spans="1:16">
      <c r="A36290" s="425"/>
      <c r="B36290" s="426"/>
      <c r="C36290" s="427"/>
      <c r="D36290" s="428"/>
      <c r="E36290" s="429"/>
      <c r="F36290" s="425"/>
      <c r="G36290" s="430"/>
      <c r="H36290" s="430"/>
      <c r="I36290" s="430"/>
      <c r="J36290" s="357"/>
      <c r="K36290" s="357"/>
      <c r="L36290" s="358"/>
      <c r="M36290" s="359"/>
      <c r="N36290" s="360"/>
      <c r="O36290" s="360"/>
      <c r="P36290" s="361"/>
    </row>
    <row r="36291" spans="1:16">
      <c r="A36291" s="425"/>
      <c r="B36291" s="426"/>
      <c r="C36291" s="427"/>
      <c r="D36291" s="428"/>
      <c r="E36291" s="429"/>
      <c r="F36291" s="425"/>
      <c r="G36291" s="430"/>
      <c r="H36291" s="430"/>
      <c r="I36291" s="430"/>
      <c r="J36291" s="357"/>
      <c r="K36291" s="357"/>
      <c r="L36291" s="358"/>
      <c r="M36291" s="359"/>
      <c r="N36291" s="360"/>
      <c r="O36291" s="360"/>
      <c r="P36291" s="361"/>
    </row>
    <row r="36292" spans="1:16">
      <c r="A36292" s="425"/>
      <c r="B36292" s="426"/>
      <c r="C36292" s="427"/>
      <c r="D36292" s="428"/>
      <c r="E36292" s="429"/>
      <c r="F36292" s="425"/>
      <c r="G36292" s="430"/>
      <c r="H36292" s="430"/>
      <c r="I36292" s="430"/>
      <c r="J36292" s="357"/>
      <c r="K36292" s="357"/>
      <c r="L36292" s="358"/>
      <c r="M36292" s="359"/>
      <c r="N36292" s="360"/>
      <c r="O36292" s="360"/>
      <c r="P36292" s="361"/>
    </row>
    <row r="36293" spans="1:16">
      <c r="A36293" s="425"/>
      <c r="B36293" s="426"/>
      <c r="C36293" s="427"/>
      <c r="D36293" s="428"/>
      <c r="E36293" s="429"/>
      <c r="F36293" s="425"/>
      <c r="G36293" s="430"/>
      <c r="H36293" s="430"/>
      <c r="I36293" s="430"/>
      <c r="J36293" s="357"/>
      <c r="K36293" s="357"/>
      <c r="L36293" s="358"/>
      <c r="M36293" s="359"/>
      <c r="N36293" s="360"/>
      <c r="O36293" s="360"/>
      <c r="P36293" s="361"/>
    </row>
    <row r="36294" spans="1:16">
      <c r="A36294" s="425"/>
      <c r="B36294" s="426"/>
      <c r="C36294" s="427"/>
      <c r="D36294" s="428"/>
      <c r="E36294" s="429"/>
      <c r="F36294" s="425"/>
      <c r="G36294" s="430"/>
      <c r="H36294" s="430"/>
      <c r="I36294" s="430"/>
      <c r="J36294" s="357"/>
      <c r="K36294" s="357"/>
      <c r="L36294" s="358"/>
      <c r="M36294" s="359"/>
      <c r="N36294" s="360"/>
      <c r="O36294" s="360"/>
      <c r="P36294" s="361"/>
    </row>
    <row r="36295" spans="1:16">
      <c r="A36295" s="425"/>
      <c r="B36295" s="426"/>
      <c r="C36295" s="427"/>
      <c r="D36295" s="428"/>
      <c r="E36295" s="429"/>
      <c r="F36295" s="425"/>
      <c r="G36295" s="430"/>
      <c r="H36295" s="430"/>
      <c r="I36295" s="430"/>
      <c r="J36295" s="357"/>
      <c r="K36295" s="357"/>
      <c r="L36295" s="358"/>
      <c r="M36295" s="359"/>
      <c r="N36295" s="360"/>
      <c r="O36295" s="360"/>
      <c r="P36295" s="361"/>
    </row>
    <row r="36296" spans="1:16">
      <c r="A36296" s="425"/>
      <c r="B36296" s="426"/>
      <c r="C36296" s="427"/>
      <c r="D36296" s="428"/>
      <c r="E36296" s="429"/>
      <c r="F36296" s="425"/>
      <c r="G36296" s="430"/>
      <c r="H36296" s="430"/>
      <c r="I36296" s="430"/>
      <c r="J36296" s="357"/>
      <c r="K36296" s="357"/>
      <c r="L36296" s="358"/>
      <c r="M36296" s="359"/>
      <c r="N36296" s="360"/>
      <c r="O36296" s="360"/>
      <c r="P36296" s="361"/>
    </row>
    <row r="36297" spans="1:16">
      <c r="A36297" s="425"/>
      <c r="B36297" s="426"/>
      <c r="C36297" s="427"/>
      <c r="D36297" s="428"/>
      <c r="E36297" s="429"/>
      <c r="F36297" s="425"/>
      <c r="G36297" s="430"/>
      <c r="H36297" s="430"/>
      <c r="I36297" s="430"/>
      <c r="J36297" s="357"/>
      <c r="K36297" s="357"/>
      <c r="L36297" s="358"/>
      <c r="M36297" s="359"/>
      <c r="N36297" s="360"/>
      <c r="O36297" s="360"/>
      <c r="P36297" s="361"/>
    </row>
    <row r="36298" spans="1:16">
      <c r="A36298" s="425"/>
      <c r="B36298" s="426"/>
      <c r="C36298" s="427"/>
      <c r="D36298" s="428"/>
      <c r="E36298" s="429"/>
      <c r="F36298" s="425"/>
      <c r="G36298" s="430"/>
      <c r="H36298" s="430"/>
      <c r="I36298" s="430"/>
      <c r="J36298" s="357"/>
      <c r="K36298" s="357"/>
      <c r="L36298" s="358"/>
      <c r="M36298" s="359"/>
      <c r="N36298" s="360"/>
      <c r="O36298" s="360"/>
      <c r="P36298" s="361"/>
    </row>
    <row r="36299" spans="1:16">
      <c r="A36299" s="425"/>
      <c r="B36299" s="426"/>
      <c r="C36299" s="427"/>
      <c r="D36299" s="428"/>
      <c r="E36299" s="429"/>
      <c r="F36299" s="425"/>
      <c r="G36299" s="430"/>
      <c r="H36299" s="430"/>
      <c r="I36299" s="430"/>
      <c r="J36299" s="357"/>
      <c r="K36299" s="357"/>
      <c r="L36299" s="358"/>
      <c r="M36299" s="359"/>
      <c r="N36299" s="360"/>
      <c r="O36299" s="360"/>
      <c r="P36299" s="361"/>
    </row>
    <row r="36300" spans="1:16">
      <c r="A36300" s="425"/>
      <c r="B36300" s="426"/>
      <c r="C36300" s="427"/>
      <c r="D36300" s="428"/>
      <c r="E36300" s="429"/>
      <c r="F36300" s="425"/>
      <c r="G36300" s="430"/>
      <c r="H36300" s="430"/>
      <c r="I36300" s="430"/>
      <c r="J36300" s="357"/>
      <c r="K36300" s="357"/>
      <c r="L36300" s="358"/>
      <c r="M36300" s="359"/>
      <c r="N36300" s="360"/>
      <c r="O36300" s="360"/>
      <c r="P36300" s="361"/>
    </row>
    <row r="36301" spans="1:16">
      <c r="A36301" s="425"/>
      <c r="B36301" s="426"/>
      <c r="C36301" s="427"/>
      <c r="D36301" s="428"/>
      <c r="E36301" s="429"/>
      <c r="F36301" s="425"/>
      <c r="G36301" s="430"/>
      <c r="H36301" s="430"/>
      <c r="I36301" s="430"/>
      <c r="J36301" s="357"/>
      <c r="K36301" s="357"/>
      <c r="L36301" s="358"/>
      <c r="M36301" s="359"/>
      <c r="N36301" s="360"/>
      <c r="O36301" s="360"/>
      <c r="P36301" s="361"/>
    </row>
    <row r="36302" spans="1:16">
      <c r="A36302" s="425"/>
      <c r="B36302" s="426"/>
      <c r="C36302" s="427"/>
      <c r="D36302" s="428"/>
      <c r="E36302" s="429"/>
      <c r="F36302" s="425"/>
      <c r="G36302" s="430"/>
      <c r="H36302" s="430"/>
      <c r="I36302" s="430"/>
      <c r="J36302" s="357"/>
      <c r="K36302" s="357"/>
      <c r="L36302" s="358"/>
      <c r="M36302" s="359"/>
      <c r="N36302" s="360"/>
      <c r="O36302" s="360"/>
      <c r="P36302" s="361"/>
    </row>
    <row r="36303" spans="1:16">
      <c r="A36303" s="425"/>
      <c r="B36303" s="426"/>
      <c r="C36303" s="427"/>
      <c r="D36303" s="428"/>
      <c r="E36303" s="429"/>
      <c r="F36303" s="425"/>
      <c r="G36303" s="430"/>
      <c r="H36303" s="430"/>
      <c r="I36303" s="430"/>
      <c r="J36303" s="357"/>
      <c r="K36303" s="357"/>
      <c r="L36303" s="358"/>
      <c r="M36303" s="359"/>
      <c r="N36303" s="360"/>
      <c r="O36303" s="360"/>
      <c r="P36303" s="361"/>
    </row>
    <row r="36304" spans="1:16">
      <c r="A36304" s="425"/>
      <c r="B36304" s="426"/>
      <c r="C36304" s="427"/>
      <c r="D36304" s="428"/>
      <c r="E36304" s="429"/>
      <c r="F36304" s="425"/>
      <c r="G36304" s="430"/>
      <c r="H36304" s="430"/>
      <c r="I36304" s="430"/>
      <c r="J36304" s="357"/>
      <c r="K36304" s="357"/>
      <c r="L36304" s="358"/>
      <c r="M36304" s="359"/>
      <c r="N36304" s="360"/>
      <c r="O36304" s="360"/>
      <c r="P36304" s="361"/>
    </row>
    <row r="36305" spans="1:16">
      <c r="A36305" s="425"/>
      <c r="B36305" s="426"/>
      <c r="C36305" s="427"/>
      <c r="D36305" s="428"/>
      <c r="E36305" s="429"/>
      <c r="F36305" s="425"/>
      <c r="G36305" s="430"/>
      <c r="H36305" s="430"/>
      <c r="I36305" s="430"/>
      <c r="J36305" s="357"/>
      <c r="K36305" s="357"/>
      <c r="L36305" s="358"/>
      <c r="M36305" s="359"/>
      <c r="N36305" s="360"/>
      <c r="O36305" s="360"/>
      <c r="P36305" s="361"/>
    </row>
    <row r="36306" spans="1:16">
      <c r="A36306" s="425"/>
      <c r="B36306" s="426"/>
      <c r="C36306" s="427"/>
      <c r="D36306" s="428"/>
      <c r="E36306" s="429"/>
      <c r="F36306" s="425"/>
      <c r="G36306" s="430"/>
      <c r="H36306" s="430"/>
      <c r="I36306" s="430"/>
      <c r="J36306" s="357"/>
      <c r="K36306" s="357"/>
      <c r="L36306" s="358"/>
      <c r="M36306" s="359"/>
      <c r="N36306" s="360"/>
      <c r="O36306" s="360"/>
      <c r="P36306" s="361"/>
    </row>
    <row r="36307" spans="1:16">
      <c r="A36307" s="425"/>
      <c r="B36307" s="426"/>
      <c r="C36307" s="427"/>
      <c r="D36307" s="428"/>
      <c r="E36307" s="429"/>
      <c r="F36307" s="425"/>
      <c r="G36307" s="430"/>
      <c r="H36307" s="430"/>
      <c r="I36307" s="430"/>
      <c r="J36307" s="357"/>
      <c r="K36307" s="357"/>
      <c r="L36307" s="358"/>
      <c r="M36307" s="359"/>
      <c r="N36307" s="360"/>
      <c r="O36307" s="360"/>
      <c r="P36307" s="361"/>
    </row>
    <row r="36308" spans="1:16">
      <c r="A36308" s="425"/>
      <c r="B36308" s="426"/>
      <c r="C36308" s="427"/>
      <c r="D36308" s="428"/>
      <c r="E36308" s="429"/>
      <c r="F36308" s="425"/>
      <c r="G36308" s="430"/>
      <c r="H36308" s="430"/>
      <c r="I36308" s="430"/>
      <c r="J36308" s="357"/>
      <c r="K36308" s="357"/>
      <c r="L36308" s="358"/>
      <c r="M36308" s="359"/>
      <c r="N36308" s="360"/>
      <c r="O36308" s="360"/>
      <c r="P36308" s="361"/>
    </row>
    <row r="36309" spans="1:16">
      <c r="A36309" s="425"/>
      <c r="B36309" s="426"/>
      <c r="C36309" s="427"/>
      <c r="D36309" s="428"/>
      <c r="E36309" s="429"/>
      <c r="F36309" s="425"/>
      <c r="G36309" s="430"/>
      <c r="H36309" s="430"/>
      <c r="I36309" s="430"/>
      <c r="J36309" s="357"/>
      <c r="K36309" s="357"/>
      <c r="L36309" s="358"/>
      <c r="M36309" s="359"/>
      <c r="N36309" s="360"/>
      <c r="O36309" s="360"/>
      <c r="P36309" s="361"/>
    </row>
    <row r="36310" spans="1:16">
      <c r="A36310" s="425"/>
      <c r="B36310" s="426"/>
      <c r="C36310" s="427"/>
      <c r="D36310" s="428"/>
      <c r="E36310" s="429"/>
      <c r="F36310" s="425"/>
      <c r="G36310" s="430"/>
      <c r="H36310" s="430"/>
      <c r="I36310" s="430"/>
      <c r="J36310" s="357"/>
      <c r="K36310" s="357"/>
      <c r="L36310" s="358"/>
      <c r="M36310" s="359"/>
      <c r="N36310" s="360"/>
      <c r="O36310" s="360"/>
      <c r="P36310" s="361"/>
    </row>
    <row r="36311" spans="1:16">
      <c r="A36311" s="425"/>
      <c r="B36311" s="426"/>
      <c r="C36311" s="427"/>
      <c r="D36311" s="428"/>
      <c r="E36311" s="429"/>
      <c r="F36311" s="425"/>
      <c r="G36311" s="430"/>
      <c r="H36311" s="430"/>
      <c r="I36311" s="430"/>
      <c r="J36311" s="357"/>
      <c r="K36311" s="357"/>
      <c r="L36311" s="358"/>
      <c r="M36311" s="359"/>
      <c r="N36311" s="360"/>
      <c r="O36311" s="360"/>
      <c r="P36311" s="361"/>
    </row>
    <row r="36312" spans="1:16">
      <c r="A36312" s="425"/>
      <c r="B36312" s="426"/>
      <c r="C36312" s="427"/>
      <c r="D36312" s="428"/>
      <c r="E36312" s="429"/>
      <c r="F36312" s="425"/>
      <c r="G36312" s="430"/>
      <c r="H36312" s="430"/>
      <c r="I36312" s="430"/>
      <c r="J36312" s="357"/>
      <c r="K36312" s="357"/>
      <c r="L36312" s="358"/>
      <c r="M36312" s="359"/>
      <c r="N36312" s="360"/>
      <c r="O36312" s="360"/>
      <c r="P36312" s="361"/>
    </row>
    <row r="36313" spans="1:16">
      <c r="A36313" s="425"/>
      <c r="B36313" s="426"/>
      <c r="C36313" s="427"/>
      <c r="D36313" s="428"/>
      <c r="E36313" s="429"/>
      <c r="F36313" s="425"/>
      <c r="G36313" s="430"/>
      <c r="H36313" s="430"/>
      <c r="I36313" s="430"/>
      <c r="J36313" s="357"/>
      <c r="K36313" s="357"/>
      <c r="L36313" s="358"/>
      <c r="M36313" s="359"/>
      <c r="N36313" s="360"/>
      <c r="O36313" s="360"/>
      <c r="P36313" s="361"/>
    </row>
    <row r="36314" spans="1:16">
      <c r="A36314" s="425"/>
      <c r="B36314" s="426"/>
      <c r="C36314" s="427"/>
      <c r="D36314" s="428"/>
      <c r="E36314" s="429"/>
      <c r="F36314" s="425"/>
      <c r="G36314" s="430"/>
      <c r="H36314" s="430"/>
      <c r="I36314" s="430"/>
      <c r="J36314" s="357"/>
      <c r="K36314" s="357"/>
      <c r="L36314" s="358"/>
      <c r="M36314" s="359"/>
      <c r="N36314" s="360"/>
      <c r="O36314" s="360"/>
      <c r="P36314" s="361"/>
    </row>
    <row r="36315" spans="1:16">
      <c r="A36315" s="425"/>
      <c r="B36315" s="426"/>
      <c r="C36315" s="427"/>
      <c r="D36315" s="428"/>
      <c r="E36315" s="429"/>
      <c r="F36315" s="425"/>
      <c r="G36315" s="430"/>
      <c r="H36315" s="430"/>
      <c r="I36315" s="430"/>
      <c r="J36315" s="357"/>
      <c r="K36315" s="357"/>
      <c r="L36315" s="358"/>
      <c r="M36315" s="359"/>
      <c r="N36315" s="360"/>
      <c r="O36315" s="360"/>
      <c r="P36315" s="361"/>
    </row>
    <row r="36316" spans="1:16">
      <c r="A36316" s="425"/>
      <c r="B36316" s="426"/>
      <c r="C36316" s="427"/>
      <c r="D36316" s="428"/>
      <c r="E36316" s="429"/>
      <c r="F36316" s="425"/>
      <c r="G36316" s="430"/>
      <c r="H36316" s="430"/>
      <c r="I36316" s="430"/>
      <c r="J36316" s="357"/>
      <c r="K36316" s="357"/>
      <c r="L36316" s="358"/>
      <c r="M36316" s="359"/>
      <c r="N36316" s="360"/>
      <c r="O36316" s="360"/>
      <c r="P36316" s="361"/>
    </row>
    <row r="36317" spans="1:16">
      <c r="A36317" s="425"/>
      <c r="B36317" s="426"/>
      <c r="C36317" s="427"/>
      <c r="D36317" s="428"/>
      <c r="E36317" s="429"/>
      <c r="F36317" s="425"/>
      <c r="G36317" s="430"/>
      <c r="H36317" s="430"/>
      <c r="I36317" s="430"/>
      <c r="J36317" s="357"/>
      <c r="K36317" s="357"/>
      <c r="L36317" s="358"/>
      <c r="M36317" s="359"/>
      <c r="N36317" s="360"/>
      <c r="O36317" s="360"/>
      <c r="P36317" s="361"/>
    </row>
    <row r="36318" spans="1:16">
      <c r="A36318" s="425"/>
      <c r="B36318" s="426"/>
      <c r="C36318" s="427"/>
      <c r="D36318" s="428"/>
      <c r="E36318" s="429"/>
      <c r="F36318" s="425"/>
      <c r="G36318" s="430"/>
      <c r="H36318" s="430"/>
      <c r="I36318" s="430"/>
      <c r="J36318" s="357"/>
      <c r="K36318" s="357"/>
      <c r="L36318" s="358"/>
      <c r="M36318" s="359"/>
      <c r="N36318" s="360"/>
      <c r="O36318" s="360"/>
      <c r="P36318" s="361"/>
    </row>
    <row r="36319" spans="1:16">
      <c r="A36319" s="425"/>
      <c r="B36319" s="426"/>
      <c r="C36319" s="427"/>
      <c r="D36319" s="428"/>
      <c r="E36319" s="429"/>
      <c r="F36319" s="425"/>
      <c r="G36319" s="430"/>
      <c r="H36319" s="430"/>
      <c r="I36319" s="430"/>
      <c r="J36319" s="357"/>
      <c r="K36319" s="357"/>
      <c r="L36319" s="358"/>
      <c r="M36319" s="359"/>
      <c r="N36319" s="360"/>
      <c r="O36319" s="360"/>
      <c r="P36319" s="361"/>
    </row>
    <row r="36320" spans="1:16">
      <c r="A36320" s="425"/>
      <c r="B36320" s="426"/>
      <c r="C36320" s="427"/>
      <c r="D36320" s="428"/>
      <c r="E36320" s="429"/>
      <c r="F36320" s="425"/>
      <c r="G36320" s="430"/>
      <c r="H36320" s="430"/>
      <c r="I36320" s="430"/>
      <c r="J36320" s="357"/>
      <c r="K36320" s="357"/>
      <c r="L36320" s="358"/>
      <c r="M36320" s="359"/>
      <c r="N36320" s="360"/>
      <c r="O36320" s="360"/>
      <c r="P36320" s="361"/>
    </row>
    <row r="36321" spans="1:16">
      <c r="A36321" s="425"/>
      <c r="B36321" s="426"/>
      <c r="C36321" s="427"/>
      <c r="D36321" s="428"/>
      <c r="E36321" s="429"/>
      <c r="F36321" s="425"/>
      <c r="G36321" s="430"/>
      <c r="H36321" s="430"/>
      <c r="I36321" s="430"/>
      <c r="J36321" s="357"/>
      <c r="K36321" s="357"/>
      <c r="L36321" s="358"/>
      <c r="M36321" s="359"/>
      <c r="N36321" s="360"/>
      <c r="O36321" s="360"/>
      <c r="P36321" s="361"/>
    </row>
    <row r="36322" spans="1:16">
      <c r="A36322" s="425"/>
      <c r="B36322" s="426"/>
      <c r="C36322" s="427"/>
      <c r="D36322" s="428"/>
      <c r="E36322" s="429"/>
      <c r="F36322" s="425"/>
      <c r="G36322" s="430"/>
      <c r="H36322" s="430"/>
      <c r="I36322" s="430"/>
      <c r="J36322" s="357"/>
      <c r="K36322" s="357"/>
      <c r="L36322" s="358"/>
      <c r="M36322" s="359"/>
      <c r="N36322" s="360"/>
      <c r="O36322" s="360"/>
      <c r="P36322" s="361"/>
    </row>
    <row r="36323" spans="1:16">
      <c r="A36323" s="425"/>
      <c r="B36323" s="426"/>
      <c r="C36323" s="427"/>
      <c r="D36323" s="428"/>
      <c r="E36323" s="429"/>
      <c r="F36323" s="425"/>
      <c r="G36323" s="430"/>
      <c r="H36323" s="430"/>
      <c r="I36323" s="430"/>
      <c r="J36323" s="357"/>
      <c r="K36323" s="357"/>
      <c r="L36323" s="358"/>
      <c r="M36323" s="359"/>
      <c r="N36323" s="360"/>
      <c r="O36323" s="360"/>
      <c r="P36323" s="361"/>
    </row>
    <row r="36324" spans="1:16">
      <c r="A36324" s="425"/>
      <c r="B36324" s="426"/>
      <c r="C36324" s="427"/>
      <c r="D36324" s="428"/>
      <c r="E36324" s="429"/>
      <c r="F36324" s="425"/>
      <c r="G36324" s="430"/>
      <c r="H36324" s="430"/>
      <c r="I36324" s="430"/>
      <c r="J36324" s="357"/>
      <c r="K36324" s="357"/>
      <c r="L36324" s="358"/>
      <c r="M36324" s="359"/>
      <c r="N36324" s="360"/>
      <c r="O36324" s="360"/>
      <c r="P36324" s="361"/>
    </row>
    <row r="36325" spans="1:16">
      <c r="A36325" s="425"/>
      <c r="B36325" s="426"/>
      <c r="C36325" s="427"/>
      <c r="D36325" s="428"/>
      <c r="E36325" s="429"/>
      <c r="F36325" s="425"/>
      <c r="G36325" s="430"/>
      <c r="H36325" s="430"/>
      <c r="I36325" s="430"/>
      <c r="J36325" s="357"/>
      <c r="K36325" s="357"/>
      <c r="L36325" s="358"/>
      <c r="M36325" s="359"/>
      <c r="N36325" s="360"/>
      <c r="O36325" s="360"/>
      <c r="P36325" s="361"/>
    </row>
    <row r="36326" spans="1:16">
      <c r="A36326" s="425"/>
      <c r="B36326" s="426"/>
      <c r="C36326" s="427"/>
      <c r="D36326" s="428"/>
      <c r="E36326" s="429"/>
      <c r="F36326" s="425"/>
      <c r="G36326" s="430"/>
      <c r="H36326" s="430"/>
      <c r="I36326" s="430"/>
      <c r="J36326" s="357"/>
      <c r="K36326" s="357"/>
      <c r="L36326" s="358"/>
      <c r="M36326" s="359"/>
      <c r="N36326" s="360"/>
      <c r="O36326" s="360"/>
      <c r="P36326" s="361"/>
    </row>
    <row r="36327" spans="1:16">
      <c r="A36327" s="425"/>
      <c r="B36327" s="426"/>
      <c r="C36327" s="427"/>
      <c r="D36327" s="428"/>
      <c r="E36327" s="429"/>
      <c r="F36327" s="425"/>
      <c r="G36327" s="430"/>
      <c r="H36327" s="430"/>
      <c r="I36327" s="430"/>
      <c r="J36327" s="357"/>
      <c r="K36327" s="357"/>
      <c r="L36327" s="358"/>
      <c r="M36327" s="359"/>
      <c r="N36327" s="360"/>
      <c r="O36327" s="360"/>
      <c r="P36327" s="361"/>
    </row>
    <row r="36328" spans="1:16">
      <c r="A36328" s="425"/>
      <c r="B36328" s="426"/>
      <c r="C36328" s="427"/>
      <c r="D36328" s="428"/>
      <c r="E36328" s="429"/>
      <c r="F36328" s="425"/>
      <c r="G36328" s="430"/>
      <c r="H36328" s="430"/>
      <c r="I36328" s="430"/>
      <c r="J36328" s="357"/>
      <c r="K36328" s="357"/>
      <c r="L36328" s="358"/>
      <c r="M36328" s="359"/>
      <c r="N36328" s="360"/>
      <c r="O36328" s="360"/>
      <c r="P36328" s="361"/>
    </row>
    <row r="36329" spans="1:16">
      <c r="A36329" s="425"/>
      <c r="B36329" s="426"/>
      <c r="C36329" s="427"/>
      <c r="D36329" s="428"/>
      <c r="E36329" s="429"/>
      <c r="F36329" s="425"/>
      <c r="G36329" s="430"/>
      <c r="H36329" s="430"/>
      <c r="I36329" s="430"/>
      <c r="J36329" s="357"/>
      <c r="K36329" s="357"/>
      <c r="L36329" s="358"/>
      <c r="M36329" s="359"/>
      <c r="N36329" s="360"/>
      <c r="O36329" s="360"/>
      <c r="P36329" s="361"/>
    </row>
    <row r="36330" spans="1:16">
      <c r="A36330" s="425"/>
      <c r="B36330" s="426"/>
      <c r="C36330" s="427"/>
      <c r="D36330" s="428"/>
      <c r="E36330" s="429"/>
      <c r="F36330" s="425"/>
      <c r="G36330" s="430"/>
      <c r="H36330" s="430"/>
      <c r="I36330" s="430"/>
      <c r="J36330" s="357"/>
      <c r="K36330" s="357"/>
      <c r="L36330" s="358"/>
      <c r="M36330" s="359"/>
      <c r="N36330" s="360"/>
      <c r="O36330" s="360"/>
      <c r="P36330" s="361"/>
    </row>
    <row r="36331" spans="1:16">
      <c r="A36331" s="425"/>
      <c r="B36331" s="426"/>
      <c r="C36331" s="427"/>
      <c r="D36331" s="428"/>
      <c r="E36331" s="429"/>
      <c r="F36331" s="425"/>
      <c r="G36331" s="430"/>
      <c r="H36331" s="430"/>
      <c r="I36331" s="430"/>
      <c r="J36331" s="357"/>
      <c r="K36331" s="357"/>
      <c r="L36331" s="358"/>
      <c r="M36331" s="359"/>
      <c r="N36331" s="360"/>
      <c r="O36331" s="360"/>
      <c r="P36331" s="361"/>
    </row>
    <row r="36332" spans="1:16">
      <c r="A36332" s="425"/>
      <c r="B36332" s="426"/>
      <c r="C36332" s="427"/>
      <c r="D36332" s="428"/>
      <c r="E36332" s="429"/>
      <c r="F36332" s="425"/>
      <c r="G36332" s="430"/>
      <c r="H36332" s="430"/>
      <c r="I36332" s="430"/>
      <c r="J36332" s="357"/>
      <c r="K36332" s="357"/>
      <c r="L36332" s="358"/>
      <c r="M36332" s="359"/>
      <c r="N36332" s="360"/>
      <c r="O36332" s="360"/>
      <c r="P36332" s="361"/>
    </row>
    <row r="36333" spans="1:16">
      <c r="A36333" s="425"/>
      <c r="B36333" s="426"/>
      <c r="C36333" s="427"/>
      <c r="D36333" s="428"/>
      <c r="E36333" s="429"/>
      <c r="F36333" s="425"/>
      <c r="G36333" s="430"/>
      <c r="H36333" s="430"/>
      <c r="I36333" s="430"/>
      <c r="J36333" s="357"/>
      <c r="K36333" s="357"/>
      <c r="L36333" s="358"/>
      <c r="M36333" s="359"/>
      <c r="N36333" s="360"/>
      <c r="O36333" s="360"/>
      <c r="P36333" s="361"/>
    </row>
    <row r="36334" spans="1:16">
      <c r="A36334" s="425"/>
      <c r="B36334" s="426"/>
      <c r="C36334" s="427"/>
      <c r="D36334" s="428"/>
      <c r="E36334" s="429"/>
      <c r="F36334" s="425"/>
      <c r="G36334" s="430"/>
      <c r="H36334" s="430"/>
      <c r="I36334" s="430"/>
      <c r="J36334" s="357"/>
      <c r="K36334" s="357"/>
      <c r="L36334" s="358"/>
      <c r="M36334" s="359"/>
      <c r="N36334" s="360"/>
      <c r="O36334" s="360"/>
      <c r="P36334" s="361"/>
    </row>
    <row r="36335" spans="1:16">
      <c r="A36335" s="425"/>
      <c r="B36335" s="426"/>
      <c r="C36335" s="427"/>
      <c r="D36335" s="428"/>
      <c r="E36335" s="429"/>
      <c r="F36335" s="425"/>
      <c r="G36335" s="430"/>
      <c r="H36335" s="430"/>
      <c r="I36335" s="430"/>
      <c r="J36335" s="357"/>
      <c r="K36335" s="357"/>
      <c r="L36335" s="358"/>
      <c r="M36335" s="359"/>
      <c r="N36335" s="360"/>
      <c r="O36335" s="360"/>
      <c r="P36335" s="361"/>
    </row>
    <row r="36336" spans="1:16">
      <c r="A36336" s="425"/>
      <c r="B36336" s="426"/>
      <c r="C36336" s="427"/>
      <c r="D36336" s="428"/>
      <c r="E36336" s="429"/>
      <c r="F36336" s="425"/>
      <c r="G36336" s="430"/>
      <c r="H36336" s="430"/>
      <c r="I36336" s="430"/>
      <c r="J36336" s="357"/>
      <c r="K36336" s="357"/>
      <c r="L36336" s="358"/>
      <c r="M36336" s="359"/>
      <c r="N36336" s="360"/>
      <c r="O36336" s="360"/>
      <c r="P36336" s="361"/>
    </row>
    <row r="36337" spans="1:16">
      <c r="A36337" s="425"/>
      <c r="B36337" s="426"/>
      <c r="C36337" s="427"/>
      <c r="D36337" s="428"/>
      <c r="E36337" s="429"/>
      <c r="F36337" s="425"/>
      <c r="G36337" s="430"/>
      <c r="H36337" s="430"/>
      <c r="I36337" s="430"/>
      <c r="J36337" s="357"/>
      <c r="K36337" s="357"/>
      <c r="L36337" s="358"/>
      <c r="M36337" s="359"/>
      <c r="N36337" s="360"/>
      <c r="O36337" s="360"/>
      <c r="P36337" s="361"/>
    </row>
    <row r="36338" spans="1:16">
      <c r="A36338" s="425"/>
      <c r="B36338" s="426"/>
      <c r="C36338" s="427"/>
      <c r="D36338" s="428"/>
      <c r="E36338" s="429"/>
      <c r="F36338" s="425"/>
      <c r="G36338" s="430"/>
      <c r="H36338" s="430"/>
      <c r="I36338" s="430"/>
      <c r="J36338" s="357"/>
      <c r="K36338" s="357"/>
      <c r="L36338" s="358"/>
      <c r="M36338" s="359"/>
      <c r="N36338" s="360"/>
      <c r="O36338" s="360"/>
      <c r="P36338" s="361"/>
    </row>
    <row r="36339" spans="1:16">
      <c r="A36339" s="425"/>
      <c r="B36339" s="426"/>
      <c r="C36339" s="427"/>
      <c r="D36339" s="428"/>
      <c r="E36339" s="429"/>
      <c r="F36339" s="425"/>
      <c r="G36339" s="430"/>
      <c r="H36339" s="430"/>
      <c r="I36339" s="430"/>
      <c r="J36339" s="357"/>
      <c r="K36339" s="357"/>
      <c r="L36339" s="358"/>
      <c r="M36339" s="359"/>
      <c r="N36339" s="360"/>
      <c r="O36339" s="360"/>
      <c r="P36339" s="361"/>
    </row>
    <row r="36340" spans="1:16">
      <c r="A36340" s="425"/>
      <c r="B36340" s="426"/>
      <c r="C36340" s="427"/>
      <c r="D36340" s="428"/>
      <c r="E36340" s="429"/>
      <c r="F36340" s="425"/>
      <c r="G36340" s="430"/>
      <c r="H36340" s="430"/>
      <c r="I36340" s="430"/>
      <c r="J36340" s="357"/>
      <c r="K36340" s="357"/>
      <c r="L36340" s="358"/>
      <c r="M36340" s="359"/>
      <c r="N36340" s="360"/>
      <c r="O36340" s="360"/>
      <c r="P36340" s="361"/>
    </row>
    <row r="36341" spans="1:16">
      <c r="A36341" s="425"/>
      <c r="B36341" s="426"/>
      <c r="C36341" s="427"/>
      <c r="D36341" s="428"/>
      <c r="E36341" s="429"/>
      <c r="F36341" s="425"/>
      <c r="G36341" s="430"/>
      <c r="H36341" s="430"/>
      <c r="I36341" s="430"/>
      <c r="J36341" s="357"/>
      <c r="K36341" s="357"/>
      <c r="L36341" s="358"/>
      <c r="M36341" s="359"/>
      <c r="N36341" s="360"/>
      <c r="O36341" s="360"/>
      <c r="P36341" s="361"/>
    </row>
    <row r="36342" spans="1:16">
      <c r="A36342" s="425"/>
      <c r="B36342" s="426"/>
      <c r="C36342" s="427"/>
      <c r="D36342" s="428"/>
      <c r="E36342" s="429"/>
      <c r="F36342" s="425"/>
      <c r="G36342" s="430"/>
      <c r="H36342" s="430"/>
      <c r="I36342" s="430"/>
      <c r="J36342" s="357"/>
      <c r="K36342" s="357"/>
      <c r="L36342" s="358"/>
      <c r="M36342" s="359"/>
      <c r="N36342" s="360"/>
      <c r="O36342" s="360"/>
      <c r="P36342" s="361"/>
    </row>
    <row r="36343" spans="1:16">
      <c r="A36343" s="425"/>
      <c r="B36343" s="426"/>
      <c r="C36343" s="427"/>
      <c r="D36343" s="428"/>
      <c r="E36343" s="429"/>
      <c r="F36343" s="425"/>
      <c r="G36343" s="430"/>
      <c r="H36343" s="430"/>
      <c r="I36343" s="430"/>
      <c r="J36343" s="357"/>
      <c r="K36343" s="357"/>
      <c r="L36343" s="358"/>
      <c r="M36343" s="359"/>
      <c r="N36343" s="360"/>
      <c r="O36343" s="360"/>
      <c r="P36343" s="361"/>
    </row>
    <row r="36344" spans="1:16">
      <c r="A36344" s="425"/>
      <c r="B36344" s="426"/>
      <c r="C36344" s="427"/>
      <c r="D36344" s="428"/>
      <c r="E36344" s="429"/>
      <c r="F36344" s="425"/>
      <c r="G36344" s="430"/>
      <c r="H36344" s="430"/>
      <c r="I36344" s="430"/>
      <c r="J36344" s="357"/>
      <c r="K36344" s="357"/>
      <c r="L36344" s="358"/>
      <c r="M36344" s="359"/>
      <c r="N36344" s="360"/>
      <c r="O36344" s="360"/>
      <c r="P36344" s="361"/>
    </row>
    <row r="36345" spans="1:16">
      <c r="A36345" s="425"/>
      <c r="B36345" s="426"/>
      <c r="C36345" s="427"/>
      <c r="D36345" s="428"/>
      <c r="E36345" s="429"/>
      <c r="F36345" s="425"/>
      <c r="G36345" s="430"/>
      <c r="H36345" s="430"/>
      <c r="I36345" s="430"/>
      <c r="J36345" s="357"/>
      <c r="K36345" s="357"/>
      <c r="L36345" s="358"/>
      <c r="M36345" s="359"/>
      <c r="N36345" s="360"/>
      <c r="O36345" s="360"/>
      <c r="P36345" s="361"/>
    </row>
    <row r="36346" spans="1:16">
      <c r="A36346" s="425"/>
      <c r="B36346" s="426"/>
      <c r="C36346" s="427"/>
      <c r="D36346" s="428"/>
      <c r="E36346" s="429"/>
      <c r="F36346" s="425"/>
      <c r="G36346" s="430"/>
      <c r="H36346" s="430"/>
      <c r="I36346" s="430"/>
      <c r="J36346" s="357"/>
      <c r="K36346" s="357"/>
      <c r="L36346" s="358"/>
      <c r="M36346" s="359"/>
      <c r="N36346" s="360"/>
      <c r="O36346" s="360"/>
      <c r="P36346" s="361"/>
    </row>
    <row r="36347" spans="1:16">
      <c r="A36347" s="425"/>
      <c r="B36347" s="426"/>
      <c r="C36347" s="427"/>
      <c r="D36347" s="428"/>
      <c r="E36347" s="429"/>
      <c r="F36347" s="425"/>
      <c r="G36347" s="430"/>
      <c r="H36347" s="430"/>
      <c r="I36347" s="430"/>
      <c r="J36347" s="357"/>
      <c r="K36347" s="357"/>
      <c r="L36347" s="358"/>
      <c r="M36347" s="359"/>
      <c r="N36347" s="360"/>
      <c r="O36347" s="360"/>
      <c r="P36347" s="361"/>
    </row>
    <row r="36348" spans="1:16">
      <c r="A36348" s="425"/>
      <c r="B36348" s="426"/>
      <c r="C36348" s="427"/>
      <c r="D36348" s="428"/>
      <c r="E36348" s="429"/>
      <c r="F36348" s="425"/>
      <c r="G36348" s="430"/>
      <c r="H36348" s="430"/>
      <c r="I36348" s="430"/>
      <c r="J36348" s="357"/>
      <c r="K36348" s="357"/>
      <c r="L36348" s="358"/>
      <c r="M36348" s="359"/>
      <c r="N36348" s="360"/>
      <c r="O36348" s="360"/>
      <c r="P36348" s="361"/>
    </row>
    <row r="36349" spans="1:16">
      <c r="A36349" s="425"/>
      <c r="B36349" s="426"/>
      <c r="C36349" s="427"/>
      <c r="D36349" s="428"/>
      <c r="E36349" s="429"/>
      <c r="F36349" s="425"/>
      <c r="G36349" s="430"/>
      <c r="H36349" s="430"/>
      <c r="I36349" s="430"/>
      <c r="J36349" s="357"/>
      <c r="K36349" s="357"/>
      <c r="L36349" s="358"/>
      <c r="M36349" s="359"/>
      <c r="N36349" s="360"/>
      <c r="O36349" s="360"/>
      <c r="P36349" s="361"/>
    </row>
    <row r="36350" spans="1:16">
      <c r="A36350" s="425"/>
      <c r="B36350" s="426"/>
      <c r="C36350" s="427"/>
      <c r="D36350" s="428"/>
      <c r="E36350" s="429"/>
      <c r="F36350" s="425"/>
      <c r="G36350" s="430"/>
      <c r="H36350" s="430"/>
      <c r="I36350" s="430"/>
      <c r="J36350" s="357"/>
      <c r="K36350" s="357"/>
      <c r="L36350" s="358"/>
      <c r="M36350" s="359"/>
      <c r="N36350" s="360"/>
      <c r="O36350" s="360"/>
      <c r="P36350" s="361"/>
    </row>
    <row r="36351" spans="1:16">
      <c r="A36351" s="425"/>
      <c r="B36351" s="426"/>
      <c r="C36351" s="427"/>
      <c r="D36351" s="428"/>
      <c r="E36351" s="429"/>
      <c r="F36351" s="425"/>
      <c r="G36351" s="430"/>
      <c r="H36351" s="430"/>
      <c r="I36351" s="430"/>
      <c r="J36351" s="357"/>
      <c r="K36351" s="357"/>
      <c r="L36351" s="358"/>
      <c r="M36351" s="359"/>
      <c r="N36351" s="360"/>
      <c r="O36351" s="360"/>
      <c r="P36351" s="361"/>
    </row>
    <row r="36352" spans="1:16">
      <c r="A36352" s="425"/>
      <c r="B36352" s="426"/>
      <c r="C36352" s="427"/>
      <c r="D36352" s="428"/>
      <c r="E36352" s="429"/>
      <c r="F36352" s="425"/>
      <c r="G36352" s="430"/>
      <c r="H36352" s="430"/>
      <c r="I36352" s="430"/>
      <c r="J36352" s="357"/>
      <c r="K36352" s="357"/>
      <c r="L36352" s="358"/>
      <c r="M36352" s="359"/>
      <c r="N36352" s="360"/>
      <c r="O36352" s="360"/>
      <c r="P36352" s="361"/>
    </row>
    <row r="36353" spans="1:16">
      <c r="A36353" s="425"/>
      <c r="B36353" s="426"/>
      <c r="C36353" s="427"/>
      <c r="D36353" s="428"/>
      <c r="E36353" s="429"/>
      <c r="F36353" s="425"/>
      <c r="G36353" s="430"/>
      <c r="H36353" s="430"/>
      <c r="I36353" s="430"/>
      <c r="J36353" s="357"/>
      <c r="K36353" s="357"/>
      <c r="L36353" s="358"/>
      <c r="M36353" s="359"/>
      <c r="N36353" s="360"/>
      <c r="O36353" s="360"/>
      <c r="P36353" s="361"/>
    </row>
    <row r="36354" spans="1:16">
      <c r="A36354" s="425"/>
      <c r="B36354" s="426"/>
      <c r="C36354" s="427"/>
      <c r="D36354" s="428"/>
      <c r="E36354" s="429"/>
      <c r="F36354" s="425"/>
      <c r="G36354" s="430"/>
      <c r="H36354" s="430"/>
      <c r="I36354" s="430"/>
      <c r="J36354" s="357"/>
      <c r="K36354" s="357"/>
      <c r="L36354" s="358"/>
      <c r="M36354" s="359"/>
      <c r="N36354" s="360"/>
      <c r="O36354" s="360"/>
      <c r="P36354" s="361"/>
    </row>
    <row r="36355" spans="1:16">
      <c r="A36355" s="425"/>
      <c r="B36355" s="426"/>
      <c r="C36355" s="427"/>
      <c r="D36355" s="428"/>
      <c r="E36355" s="429"/>
      <c r="F36355" s="425"/>
      <c r="G36355" s="430"/>
      <c r="H36355" s="430"/>
      <c r="I36355" s="430"/>
      <c r="J36355" s="357"/>
      <c r="K36355" s="357"/>
      <c r="L36355" s="358"/>
      <c r="M36355" s="359"/>
      <c r="N36355" s="360"/>
      <c r="O36355" s="360"/>
      <c r="P36355" s="361"/>
    </row>
    <row r="36356" spans="1:16">
      <c r="A36356" s="425"/>
      <c r="B36356" s="426"/>
      <c r="C36356" s="427"/>
      <c r="D36356" s="428"/>
      <c r="E36356" s="429"/>
      <c r="F36356" s="425"/>
      <c r="G36356" s="430"/>
      <c r="H36356" s="430"/>
      <c r="I36356" s="430"/>
      <c r="J36356" s="357"/>
      <c r="K36356" s="357"/>
      <c r="L36356" s="358"/>
      <c r="M36356" s="359"/>
      <c r="N36356" s="360"/>
      <c r="O36356" s="360"/>
      <c r="P36356" s="361"/>
    </row>
    <row r="36357" spans="1:16">
      <c r="A36357" s="425"/>
      <c r="B36357" s="426"/>
      <c r="C36357" s="427"/>
      <c r="D36357" s="428"/>
      <c r="E36357" s="429"/>
      <c r="F36357" s="425"/>
      <c r="G36357" s="430"/>
      <c r="H36357" s="430"/>
      <c r="I36357" s="430"/>
      <c r="J36357" s="357"/>
      <c r="K36357" s="357"/>
      <c r="L36357" s="358"/>
      <c r="M36357" s="359"/>
      <c r="N36357" s="360"/>
      <c r="O36357" s="360"/>
      <c r="P36357" s="361"/>
    </row>
    <row r="36358" spans="1:16">
      <c r="A36358" s="425"/>
      <c r="B36358" s="426"/>
      <c r="C36358" s="427"/>
      <c r="D36358" s="428"/>
      <c r="E36358" s="429"/>
      <c r="F36358" s="425"/>
      <c r="G36358" s="430"/>
      <c r="H36358" s="430"/>
      <c r="I36358" s="430"/>
      <c r="J36358" s="357"/>
      <c r="K36358" s="357"/>
      <c r="L36358" s="358"/>
      <c r="M36358" s="359"/>
      <c r="N36358" s="360"/>
      <c r="O36358" s="360"/>
      <c r="P36358" s="361"/>
    </row>
    <row r="36359" spans="1:16">
      <c r="A36359" s="425"/>
      <c r="B36359" s="426"/>
      <c r="C36359" s="427"/>
      <c r="D36359" s="428"/>
      <c r="E36359" s="429"/>
      <c r="F36359" s="425"/>
      <c r="G36359" s="430"/>
      <c r="H36359" s="430"/>
      <c r="I36359" s="430"/>
      <c r="J36359" s="357"/>
      <c r="K36359" s="357"/>
      <c r="L36359" s="358"/>
      <c r="M36359" s="359"/>
      <c r="N36359" s="360"/>
      <c r="O36359" s="360"/>
      <c r="P36359" s="361"/>
    </row>
    <row r="36360" spans="1:16">
      <c r="A36360" s="425"/>
      <c r="B36360" s="426"/>
      <c r="C36360" s="427"/>
      <c r="D36360" s="428"/>
      <c r="E36360" s="429"/>
      <c r="F36360" s="425"/>
      <c r="G36360" s="430"/>
      <c r="H36360" s="430"/>
      <c r="I36360" s="430"/>
      <c r="J36360" s="357"/>
      <c r="K36360" s="357"/>
      <c r="L36360" s="358"/>
      <c r="M36360" s="359"/>
      <c r="N36360" s="360"/>
      <c r="O36360" s="360"/>
      <c r="P36360" s="361"/>
    </row>
    <row r="36361" spans="1:16">
      <c r="A36361" s="425"/>
      <c r="B36361" s="426"/>
      <c r="C36361" s="427"/>
      <c r="D36361" s="428"/>
      <c r="E36361" s="429"/>
      <c r="F36361" s="425"/>
      <c r="G36361" s="430"/>
      <c r="H36361" s="430"/>
      <c r="I36361" s="430"/>
      <c r="J36361" s="357"/>
      <c r="K36361" s="357"/>
      <c r="L36361" s="358"/>
      <c r="M36361" s="359"/>
      <c r="N36361" s="360"/>
      <c r="O36361" s="360"/>
      <c r="P36361" s="361"/>
    </row>
    <row r="36362" spans="1:16">
      <c r="A36362" s="425"/>
      <c r="B36362" s="426"/>
      <c r="C36362" s="427"/>
      <c r="D36362" s="428"/>
      <c r="E36362" s="429"/>
      <c r="F36362" s="425"/>
      <c r="G36362" s="430"/>
      <c r="H36362" s="430"/>
      <c r="I36362" s="430"/>
      <c r="J36362" s="357"/>
      <c r="K36362" s="357"/>
      <c r="L36362" s="358"/>
      <c r="M36362" s="359"/>
      <c r="N36362" s="360"/>
      <c r="O36362" s="360"/>
      <c r="P36362" s="361"/>
    </row>
    <row r="36363" spans="1:16">
      <c r="A36363" s="425"/>
      <c r="B36363" s="426"/>
      <c r="C36363" s="427"/>
      <c r="D36363" s="428"/>
      <c r="E36363" s="429"/>
      <c r="F36363" s="425"/>
      <c r="G36363" s="430"/>
      <c r="H36363" s="430"/>
      <c r="I36363" s="430"/>
      <c r="J36363" s="357"/>
      <c r="K36363" s="357"/>
      <c r="L36363" s="358"/>
      <c r="M36363" s="359"/>
      <c r="N36363" s="360"/>
      <c r="O36363" s="360"/>
      <c r="P36363" s="361"/>
    </row>
    <row r="36364" spans="1:16">
      <c r="A36364" s="425"/>
      <c r="B36364" s="426"/>
      <c r="C36364" s="427"/>
      <c r="D36364" s="428"/>
      <c r="E36364" s="429"/>
      <c r="F36364" s="425"/>
      <c r="G36364" s="430"/>
      <c r="H36364" s="430"/>
      <c r="I36364" s="430"/>
      <c r="J36364" s="357"/>
      <c r="K36364" s="357"/>
      <c r="L36364" s="358"/>
      <c r="M36364" s="359"/>
      <c r="N36364" s="360"/>
      <c r="O36364" s="360"/>
      <c r="P36364" s="361"/>
    </row>
    <row r="36365" spans="1:16">
      <c r="A36365" s="425"/>
      <c r="B36365" s="426"/>
      <c r="C36365" s="427"/>
      <c r="D36365" s="428"/>
      <c r="E36365" s="429"/>
      <c r="F36365" s="425"/>
      <c r="G36365" s="430"/>
      <c r="H36365" s="430"/>
      <c r="I36365" s="430"/>
      <c r="J36365" s="357"/>
      <c r="K36365" s="357"/>
      <c r="L36365" s="358"/>
      <c r="M36365" s="359"/>
      <c r="N36365" s="360"/>
      <c r="O36365" s="360"/>
      <c r="P36365" s="361"/>
    </row>
    <row r="36366" spans="1:16">
      <c r="A36366" s="425"/>
      <c r="B36366" s="426"/>
      <c r="C36366" s="427"/>
      <c r="D36366" s="428"/>
      <c r="E36366" s="429"/>
      <c r="F36366" s="425"/>
      <c r="G36366" s="430"/>
      <c r="H36366" s="430"/>
      <c r="I36366" s="430"/>
      <c r="J36366" s="357"/>
      <c r="K36366" s="357"/>
      <c r="L36366" s="358"/>
      <c r="M36366" s="359"/>
      <c r="N36366" s="360"/>
      <c r="O36366" s="360"/>
      <c r="P36366" s="361"/>
    </row>
    <row r="36367" spans="1:16">
      <c r="A36367" s="425"/>
      <c r="B36367" s="426"/>
      <c r="C36367" s="427"/>
      <c r="D36367" s="428"/>
      <c r="E36367" s="429"/>
      <c r="F36367" s="425"/>
      <c r="G36367" s="430"/>
      <c r="H36367" s="430"/>
      <c r="I36367" s="430"/>
      <c r="J36367" s="357"/>
      <c r="K36367" s="357"/>
      <c r="L36367" s="358"/>
      <c r="M36367" s="359"/>
      <c r="N36367" s="360"/>
      <c r="O36367" s="360"/>
      <c r="P36367" s="361"/>
    </row>
    <row r="36368" spans="1:16">
      <c r="A36368" s="425"/>
      <c r="B36368" s="426"/>
      <c r="C36368" s="427"/>
      <c r="D36368" s="428"/>
      <c r="E36368" s="429"/>
      <c r="F36368" s="425"/>
      <c r="G36368" s="430"/>
      <c r="H36368" s="430"/>
      <c r="I36368" s="430"/>
      <c r="J36368" s="357"/>
      <c r="K36368" s="357"/>
      <c r="L36368" s="358"/>
      <c r="M36368" s="359"/>
      <c r="N36368" s="360"/>
      <c r="O36368" s="360"/>
      <c r="P36368" s="361"/>
    </row>
    <row r="36369" spans="1:16">
      <c r="A36369" s="425"/>
      <c r="B36369" s="426"/>
      <c r="C36369" s="427"/>
      <c r="D36369" s="428"/>
      <c r="E36369" s="429"/>
      <c r="F36369" s="425"/>
      <c r="G36369" s="430"/>
      <c r="H36369" s="430"/>
      <c r="I36369" s="430"/>
      <c r="J36369" s="357"/>
      <c r="K36369" s="357"/>
      <c r="L36369" s="358"/>
      <c r="M36369" s="359"/>
      <c r="N36369" s="360"/>
      <c r="O36369" s="360"/>
      <c r="P36369" s="361"/>
    </row>
    <row r="36370" spans="1:16">
      <c r="A36370" s="425"/>
      <c r="B36370" s="426"/>
      <c r="C36370" s="427"/>
      <c r="D36370" s="428"/>
      <c r="E36370" s="429"/>
      <c r="F36370" s="425"/>
      <c r="G36370" s="430"/>
      <c r="H36370" s="430"/>
      <c r="I36370" s="430"/>
      <c r="J36370" s="357"/>
      <c r="K36370" s="357"/>
      <c r="L36370" s="358"/>
      <c r="M36370" s="359"/>
      <c r="N36370" s="360"/>
      <c r="O36370" s="360"/>
      <c r="P36370" s="361"/>
    </row>
    <row r="36371" spans="1:16">
      <c r="A36371" s="425"/>
      <c r="B36371" s="426"/>
      <c r="C36371" s="427"/>
      <c r="D36371" s="428"/>
      <c r="E36371" s="429"/>
      <c r="F36371" s="425"/>
      <c r="G36371" s="430"/>
      <c r="H36371" s="430"/>
      <c r="I36371" s="430"/>
      <c r="J36371" s="357"/>
      <c r="K36371" s="357"/>
      <c r="L36371" s="358"/>
      <c r="M36371" s="359"/>
      <c r="N36371" s="360"/>
      <c r="O36371" s="360"/>
      <c r="P36371" s="361"/>
    </row>
    <row r="36372" spans="1:16">
      <c r="A36372" s="425"/>
      <c r="B36372" s="431"/>
      <c r="C36372" s="427"/>
      <c r="D36372" s="432"/>
      <c r="E36372" s="433"/>
      <c r="F36372" s="425"/>
      <c r="G36372" s="434"/>
      <c r="H36372" s="434"/>
      <c r="I36372" s="434"/>
      <c r="J36372" s="357"/>
      <c r="K36372" s="357"/>
      <c r="L36372" s="358"/>
      <c r="M36372" s="359"/>
      <c r="N36372" s="360"/>
      <c r="O36372" s="360"/>
      <c r="P36372" s="362"/>
    </row>
    <row r="36373" spans="1:16">
      <c r="A36373" s="425"/>
      <c r="B36373" s="426"/>
      <c r="C36373" s="427"/>
      <c r="D36373" s="428"/>
      <c r="E36373" s="429"/>
      <c r="F36373" s="425"/>
      <c r="G36373" s="430"/>
      <c r="H36373" s="430"/>
      <c r="I36373" s="430"/>
      <c r="J36373" s="357"/>
      <c r="K36373" s="357"/>
      <c r="L36373" s="358"/>
      <c r="M36373" s="359"/>
      <c r="N36373" s="360"/>
      <c r="O36373" s="360"/>
      <c r="P36373" s="361"/>
    </row>
    <row r="36374" spans="1:16">
      <c r="A36374" s="425"/>
      <c r="B36374" s="426"/>
      <c r="C36374" s="427"/>
      <c r="D36374" s="428"/>
      <c r="E36374" s="429"/>
      <c r="F36374" s="425"/>
      <c r="G36374" s="430"/>
      <c r="H36374" s="430"/>
      <c r="I36374" s="430"/>
      <c r="J36374" s="357"/>
      <c r="K36374" s="357"/>
      <c r="L36374" s="358"/>
      <c r="M36374" s="359"/>
      <c r="N36374" s="360"/>
      <c r="O36374" s="360"/>
      <c r="P36374" s="361"/>
    </row>
    <row r="36375" spans="1:16">
      <c r="A36375" s="425"/>
      <c r="B36375" s="426"/>
      <c r="C36375" s="427"/>
      <c r="D36375" s="428"/>
      <c r="E36375" s="429"/>
      <c r="F36375" s="425"/>
      <c r="G36375" s="430"/>
      <c r="H36375" s="430"/>
      <c r="I36375" s="430"/>
      <c r="J36375" s="357"/>
      <c r="K36375" s="357"/>
      <c r="L36375" s="358"/>
      <c r="M36375" s="359"/>
      <c r="N36375" s="360"/>
      <c r="O36375" s="360"/>
      <c r="P36375" s="361"/>
    </row>
    <row r="36376" spans="1:16">
      <c r="A36376" s="425"/>
      <c r="B36376" s="426"/>
      <c r="C36376" s="427"/>
      <c r="D36376" s="428"/>
      <c r="E36376" s="429"/>
      <c r="F36376" s="425"/>
      <c r="G36376" s="430"/>
      <c r="H36376" s="430"/>
      <c r="I36376" s="430"/>
      <c r="J36376" s="357"/>
      <c r="K36376" s="357"/>
      <c r="L36376" s="358"/>
      <c r="M36376" s="359"/>
      <c r="N36376" s="360"/>
      <c r="O36376" s="360"/>
      <c r="P36376" s="361"/>
    </row>
    <row r="36377" spans="1:16">
      <c r="A36377" s="425"/>
      <c r="B36377" s="426"/>
      <c r="C36377" s="427"/>
      <c r="D36377" s="428"/>
      <c r="E36377" s="429"/>
      <c r="F36377" s="425"/>
      <c r="G36377" s="430"/>
      <c r="H36377" s="430"/>
      <c r="I36377" s="430"/>
      <c r="J36377" s="357"/>
      <c r="K36377" s="357"/>
      <c r="L36377" s="358"/>
      <c r="M36377" s="359"/>
      <c r="N36377" s="360"/>
      <c r="O36377" s="360"/>
      <c r="P36377" s="361"/>
    </row>
    <row r="36378" spans="1:16">
      <c r="A36378" s="425"/>
      <c r="B36378" s="426"/>
      <c r="C36378" s="427"/>
      <c r="D36378" s="428"/>
      <c r="E36378" s="429"/>
      <c r="F36378" s="425"/>
      <c r="G36378" s="430"/>
      <c r="H36378" s="430"/>
      <c r="I36378" s="430"/>
      <c r="J36378" s="357"/>
      <c r="K36378" s="357"/>
      <c r="L36378" s="358"/>
      <c r="M36378" s="359"/>
      <c r="N36378" s="360"/>
      <c r="O36378" s="360"/>
      <c r="P36378" s="361"/>
    </row>
    <row r="36379" spans="1:16">
      <c r="A36379" s="425"/>
      <c r="B36379" s="426"/>
      <c r="C36379" s="427"/>
      <c r="D36379" s="428"/>
      <c r="E36379" s="429"/>
      <c r="F36379" s="425"/>
      <c r="G36379" s="430"/>
      <c r="H36379" s="430"/>
      <c r="I36379" s="430"/>
      <c r="J36379" s="357"/>
      <c r="K36379" s="357"/>
      <c r="L36379" s="358"/>
      <c r="M36379" s="359"/>
      <c r="N36379" s="360"/>
      <c r="O36379" s="360"/>
      <c r="P36379" s="361"/>
    </row>
    <row r="36380" spans="1:16">
      <c r="A36380" s="425"/>
      <c r="B36380" s="426"/>
      <c r="C36380" s="427"/>
      <c r="D36380" s="428"/>
      <c r="E36380" s="429"/>
      <c r="F36380" s="425"/>
      <c r="G36380" s="430"/>
      <c r="H36380" s="430"/>
      <c r="I36380" s="430"/>
      <c r="J36380" s="357"/>
      <c r="K36380" s="357"/>
      <c r="L36380" s="358"/>
      <c r="M36380" s="359"/>
      <c r="N36380" s="360"/>
      <c r="O36380" s="360"/>
      <c r="P36380" s="361"/>
    </row>
    <row r="36381" spans="1:16">
      <c r="A36381" s="425"/>
      <c r="B36381" s="426"/>
      <c r="C36381" s="427"/>
      <c r="D36381" s="428"/>
      <c r="E36381" s="429"/>
      <c r="F36381" s="425"/>
      <c r="G36381" s="430"/>
      <c r="H36381" s="430"/>
      <c r="I36381" s="430"/>
      <c r="J36381" s="357"/>
      <c r="K36381" s="357"/>
      <c r="L36381" s="358"/>
      <c r="M36381" s="359"/>
      <c r="N36381" s="360"/>
      <c r="O36381" s="360"/>
      <c r="P36381" s="361"/>
    </row>
    <row r="36382" spans="1:16">
      <c r="A36382" s="425"/>
      <c r="B36382" s="426"/>
      <c r="C36382" s="427"/>
      <c r="D36382" s="428"/>
      <c r="E36382" s="429"/>
      <c r="F36382" s="425"/>
      <c r="G36382" s="430"/>
      <c r="H36382" s="430"/>
      <c r="I36382" s="430"/>
      <c r="J36382" s="357"/>
      <c r="K36382" s="357"/>
      <c r="L36382" s="358"/>
      <c r="M36382" s="359"/>
      <c r="N36382" s="360"/>
      <c r="O36382" s="360"/>
      <c r="P36382" s="361"/>
    </row>
    <row r="36383" spans="1:16">
      <c r="A36383" s="425"/>
      <c r="B36383" s="426"/>
      <c r="C36383" s="427"/>
      <c r="D36383" s="428"/>
      <c r="E36383" s="429"/>
      <c r="F36383" s="425"/>
      <c r="G36383" s="430"/>
      <c r="H36383" s="430"/>
      <c r="I36383" s="430"/>
      <c r="J36383" s="357"/>
      <c r="K36383" s="357"/>
      <c r="L36383" s="358"/>
      <c r="M36383" s="359"/>
      <c r="N36383" s="360"/>
      <c r="O36383" s="360"/>
      <c r="P36383" s="361"/>
    </row>
    <row r="36384" spans="1:16">
      <c r="A36384" s="425"/>
      <c r="B36384" s="426"/>
      <c r="C36384" s="427"/>
      <c r="D36384" s="428"/>
      <c r="E36384" s="429"/>
      <c r="F36384" s="425"/>
      <c r="G36384" s="430"/>
      <c r="H36384" s="430"/>
      <c r="I36384" s="430"/>
      <c r="J36384" s="357"/>
      <c r="K36384" s="357"/>
      <c r="L36384" s="358"/>
      <c r="M36384" s="359"/>
      <c r="N36384" s="360"/>
      <c r="O36384" s="360"/>
      <c r="P36384" s="361"/>
    </row>
    <row r="36385" spans="1:16">
      <c r="A36385" s="425"/>
      <c r="B36385" s="426"/>
      <c r="C36385" s="427"/>
      <c r="D36385" s="428"/>
      <c r="E36385" s="429"/>
      <c r="F36385" s="425"/>
      <c r="G36385" s="430"/>
      <c r="H36385" s="430"/>
      <c r="I36385" s="430"/>
      <c r="J36385" s="357"/>
      <c r="K36385" s="357"/>
      <c r="L36385" s="358"/>
      <c r="M36385" s="359"/>
      <c r="N36385" s="360"/>
      <c r="O36385" s="360"/>
      <c r="P36385" s="361"/>
    </row>
    <row r="36386" spans="1:16">
      <c r="A36386" s="425"/>
      <c r="B36386" s="426"/>
      <c r="C36386" s="427"/>
      <c r="D36386" s="428"/>
      <c r="E36386" s="429"/>
      <c r="F36386" s="425"/>
      <c r="G36386" s="430"/>
      <c r="H36386" s="430"/>
      <c r="I36386" s="430"/>
      <c r="J36386" s="357"/>
      <c r="K36386" s="357"/>
      <c r="L36386" s="358"/>
      <c r="M36386" s="359"/>
      <c r="N36386" s="360"/>
      <c r="O36386" s="360"/>
      <c r="P36386" s="361"/>
    </row>
    <row r="36387" spans="1:16">
      <c r="A36387" s="425"/>
      <c r="B36387" s="426"/>
      <c r="C36387" s="427"/>
      <c r="D36387" s="428"/>
      <c r="E36387" s="429"/>
      <c r="F36387" s="425"/>
      <c r="G36387" s="430"/>
      <c r="H36387" s="430"/>
      <c r="I36387" s="430"/>
      <c r="J36387" s="357"/>
      <c r="K36387" s="357"/>
      <c r="L36387" s="358"/>
      <c r="M36387" s="359"/>
      <c r="N36387" s="360"/>
      <c r="O36387" s="360"/>
      <c r="P36387" s="361"/>
    </row>
    <row r="36388" spans="1:16">
      <c r="A36388" s="425"/>
      <c r="B36388" s="426"/>
      <c r="C36388" s="427"/>
      <c r="D36388" s="428"/>
      <c r="E36388" s="429"/>
      <c r="F36388" s="425"/>
      <c r="G36388" s="430"/>
      <c r="H36388" s="430"/>
      <c r="I36388" s="430"/>
      <c r="J36388" s="357"/>
      <c r="K36388" s="357"/>
      <c r="L36388" s="358"/>
      <c r="M36388" s="359"/>
      <c r="N36388" s="360"/>
      <c r="O36388" s="360"/>
      <c r="P36388" s="361"/>
    </row>
    <row r="36389" spans="1:16">
      <c r="A36389" s="425"/>
      <c r="B36389" s="426"/>
      <c r="C36389" s="427"/>
      <c r="D36389" s="428"/>
      <c r="E36389" s="429"/>
      <c r="F36389" s="425"/>
      <c r="G36389" s="430"/>
      <c r="H36389" s="430"/>
      <c r="I36389" s="430"/>
      <c r="J36389" s="357"/>
      <c r="K36389" s="357"/>
      <c r="L36389" s="358"/>
      <c r="M36389" s="359"/>
      <c r="N36389" s="360"/>
      <c r="O36389" s="360"/>
      <c r="P36389" s="361"/>
    </row>
    <row r="36390" spans="1:16">
      <c r="A36390" s="425"/>
      <c r="B36390" s="426"/>
      <c r="C36390" s="427"/>
      <c r="D36390" s="428"/>
      <c r="E36390" s="429"/>
      <c r="F36390" s="425"/>
      <c r="G36390" s="430"/>
      <c r="H36390" s="430"/>
      <c r="I36390" s="430"/>
      <c r="J36390" s="357"/>
      <c r="K36390" s="357"/>
      <c r="L36390" s="358"/>
      <c r="M36390" s="359"/>
      <c r="N36390" s="360"/>
      <c r="O36390" s="360"/>
      <c r="P36390" s="361"/>
    </row>
    <row r="36391" spans="1:16">
      <c r="A36391" s="425"/>
      <c r="B36391" s="431"/>
      <c r="C36391" s="427"/>
      <c r="D36391" s="432"/>
      <c r="E36391" s="433"/>
      <c r="F36391" s="425"/>
      <c r="G36391" s="434"/>
      <c r="H36391" s="434"/>
      <c r="I36391" s="434"/>
      <c r="J36391" s="357"/>
      <c r="K36391" s="357"/>
      <c r="L36391" s="358"/>
      <c r="M36391" s="359"/>
      <c r="N36391" s="360"/>
      <c r="O36391" s="360"/>
      <c r="P36391" s="362"/>
    </row>
    <row r="36392" spans="1:16">
      <c r="A36392" s="425"/>
      <c r="B36392" s="426"/>
      <c r="C36392" s="427"/>
      <c r="D36392" s="428"/>
      <c r="E36392" s="429"/>
      <c r="F36392" s="425"/>
      <c r="G36392" s="430"/>
      <c r="H36392" s="430"/>
      <c r="I36392" s="430"/>
      <c r="J36392" s="357"/>
      <c r="K36392" s="357"/>
      <c r="L36392" s="358"/>
      <c r="M36392" s="359"/>
      <c r="N36392" s="360"/>
      <c r="O36392" s="360"/>
      <c r="P36392" s="361"/>
    </row>
    <row r="36393" spans="1:16">
      <c r="A36393" s="425"/>
      <c r="B36393" s="426"/>
      <c r="C36393" s="427"/>
      <c r="D36393" s="428"/>
      <c r="E36393" s="429"/>
      <c r="F36393" s="425"/>
      <c r="G36393" s="430"/>
      <c r="H36393" s="430"/>
      <c r="I36393" s="430"/>
      <c r="J36393" s="357"/>
      <c r="K36393" s="357"/>
      <c r="L36393" s="358"/>
      <c r="M36393" s="359"/>
      <c r="N36393" s="360"/>
      <c r="O36393" s="360"/>
      <c r="P36393" s="361"/>
    </row>
    <row r="36394" spans="1:16">
      <c r="A36394" s="425"/>
      <c r="B36394" s="426"/>
      <c r="C36394" s="427"/>
      <c r="D36394" s="428"/>
      <c r="E36394" s="429"/>
      <c r="F36394" s="425"/>
      <c r="G36394" s="430"/>
      <c r="H36394" s="430"/>
      <c r="I36394" s="430"/>
      <c r="J36394" s="357"/>
      <c r="K36394" s="357"/>
      <c r="L36394" s="358"/>
      <c r="M36394" s="359"/>
      <c r="N36394" s="360"/>
      <c r="O36394" s="360"/>
      <c r="P36394" s="361"/>
    </row>
    <row r="36395" spans="1:16">
      <c r="A36395" s="425"/>
      <c r="B36395" s="426"/>
      <c r="C36395" s="427"/>
      <c r="D36395" s="428"/>
      <c r="E36395" s="429"/>
      <c r="F36395" s="425"/>
      <c r="G36395" s="430"/>
      <c r="H36395" s="430"/>
      <c r="I36395" s="430"/>
      <c r="J36395" s="357"/>
      <c r="K36395" s="357"/>
      <c r="L36395" s="358"/>
      <c r="M36395" s="359"/>
      <c r="N36395" s="360"/>
      <c r="O36395" s="360"/>
      <c r="P36395" s="361"/>
    </row>
    <row r="36396" spans="1:16">
      <c r="A36396" s="425"/>
      <c r="B36396" s="426"/>
      <c r="C36396" s="427"/>
      <c r="D36396" s="428"/>
      <c r="E36396" s="429"/>
      <c r="F36396" s="425"/>
      <c r="G36396" s="430"/>
      <c r="H36396" s="430"/>
      <c r="I36396" s="430"/>
      <c r="J36396" s="357"/>
      <c r="K36396" s="357"/>
      <c r="L36396" s="358"/>
      <c r="M36396" s="359"/>
      <c r="N36396" s="360"/>
      <c r="O36396" s="360"/>
      <c r="P36396" s="361"/>
    </row>
    <row r="36397" spans="1:16">
      <c r="A36397" s="425"/>
      <c r="B36397" s="426"/>
      <c r="C36397" s="427"/>
      <c r="D36397" s="428"/>
      <c r="E36397" s="429"/>
      <c r="F36397" s="425"/>
      <c r="G36397" s="430"/>
      <c r="H36397" s="430"/>
      <c r="I36397" s="430"/>
      <c r="J36397" s="357"/>
      <c r="K36397" s="357"/>
      <c r="L36397" s="358"/>
      <c r="M36397" s="359"/>
      <c r="N36397" s="360"/>
      <c r="O36397" s="360"/>
      <c r="P36397" s="361"/>
    </row>
    <row r="36398" spans="1:16">
      <c r="A36398" s="425"/>
      <c r="B36398" s="426"/>
      <c r="C36398" s="427"/>
      <c r="D36398" s="428"/>
      <c r="E36398" s="429"/>
      <c r="F36398" s="425"/>
      <c r="G36398" s="430"/>
      <c r="H36398" s="430"/>
      <c r="I36398" s="430"/>
      <c r="J36398" s="357"/>
      <c r="K36398" s="357"/>
      <c r="L36398" s="358"/>
      <c r="M36398" s="359"/>
      <c r="N36398" s="360"/>
      <c r="O36398" s="360"/>
      <c r="P36398" s="361"/>
    </row>
    <row r="36399" spans="1:16">
      <c r="A36399" s="425"/>
      <c r="B36399" s="426"/>
      <c r="C36399" s="427"/>
      <c r="D36399" s="428"/>
      <c r="E36399" s="429"/>
      <c r="F36399" s="425"/>
      <c r="G36399" s="430"/>
      <c r="H36399" s="430"/>
      <c r="I36399" s="430"/>
      <c r="J36399" s="357"/>
      <c r="K36399" s="357"/>
      <c r="L36399" s="358"/>
      <c r="M36399" s="359"/>
      <c r="N36399" s="360"/>
      <c r="O36399" s="360"/>
      <c r="P36399" s="361"/>
    </row>
    <row r="36400" spans="1:16">
      <c r="A36400" s="425"/>
      <c r="B36400" s="426"/>
      <c r="C36400" s="427"/>
      <c r="D36400" s="428"/>
      <c r="E36400" s="429"/>
      <c r="F36400" s="425"/>
      <c r="G36400" s="430"/>
      <c r="H36400" s="430"/>
      <c r="I36400" s="430"/>
      <c r="J36400" s="357"/>
      <c r="K36400" s="357"/>
      <c r="L36400" s="358"/>
      <c r="M36400" s="359"/>
      <c r="N36400" s="360"/>
      <c r="O36400" s="360"/>
      <c r="P36400" s="361"/>
    </row>
    <row r="36401" spans="1:16">
      <c r="A36401" s="425"/>
      <c r="B36401" s="426"/>
      <c r="C36401" s="427"/>
      <c r="D36401" s="428"/>
      <c r="E36401" s="429"/>
      <c r="F36401" s="425"/>
      <c r="G36401" s="430"/>
      <c r="H36401" s="430"/>
      <c r="I36401" s="430"/>
      <c r="J36401" s="357"/>
      <c r="K36401" s="357"/>
      <c r="L36401" s="358"/>
      <c r="M36401" s="359"/>
      <c r="N36401" s="360"/>
      <c r="O36401" s="360"/>
      <c r="P36401" s="361"/>
    </row>
    <row r="36402" spans="1:16">
      <c r="A36402" s="425"/>
      <c r="B36402" s="426"/>
      <c r="C36402" s="427"/>
      <c r="D36402" s="428"/>
      <c r="E36402" s="429"/>
      <c r="F36402" s="425"/>
      <c r="G36402" s="430"/>
      <c r="H36402" s="430"/>
      <c r="I36402" s="430"/>
      <c r="J36402" s="357"/>
      <c r="K36402" s="357"/>
      <c r="L36402" s="358"/>
      <c r="M36402" s="359"/>
      <c r="N36402" s="360"/>
      <c r="O36402" s="360"/>
      <c r="P36402" s="361"/>
    </row>
    <row r="36403" spans="1:16">
      <c r="A36403" s="425"/>
      <c r="B36403" s="426"/>
      <c r="C36403" s="427"/>
      <c r="D36403" s="428"/>
      <c r="E36403" s="429"/>
      <c r="F36403" s="425"/>
      <c r="G36403" s="430"/>
      <c r="H36403" s="430"/>
      <c r="I36403" s="430"/>
      <c r="J36403" s="357"/>
      <c r="K36403" s="357"/>
      <c r="L36403" s="358"/>
      <c r="M36403" s="359"/>
      <c r="N36403" s="360"/>
      <c r="O36403" s="360"/>
      <c r="P36403" s="361"/>
    </row>
    <row r="36404" spans="1:16">
      <c r="A36404" s="425"/>
      <c r="B36404" s="426"/>
      <c r="C36404" s="427"/>
      <c r="D36404" s="428"/>
      <c r="E36404" s="429"/>
      <c r="F36404" s="425"/>
      <c r="G36404" s="430"/>
      <c r="H36404" s="430"/>
      <c r="I36404" s="430"/>
      <c r="J36404" s="357"/>
      <c r="K36404" s="357"/>
      <c r="L36404" s="358"/>
      <c r="M36404" s="359"/>
      <c r="N36404" s="360"/>
      <c r="O36404" s="360"/>
      <c r="P36404" s="361"/>
    </row>
    <row r="36405" spans="1:16">
      <c r="A36405" s="425"/>
      <c r="B36405" s="426"/>
      <c r="C36405" s="427"/>
      <c r="D36405" s="428"/>
      <c r="E36405" s="429"/>
      <c r="F36405" s="425"/>
      <c r="G36405" s="430"/>
      <c r="H36405" s="430"/>
      <c r="I36405" s="430"/>
      <c r="J36405" s="357"/>
      <c r="K36405" s="357"/>
      <c r="L36405" s="358"/>
      <c r="M36405" s="359"/>
      <c r="N36405" s="360"/>
      <c r="O36405" s="360"/>
      <c r="P36405" s="361"/>
    </row>
    <row r="36406" spans="1:16">
      <c r="A36406" s="425"/>
      <c r="B36406" s="426"/>
      <c r="C36406" s="427"/>
      <c r="D36406" s="428"/>
      <c r="E36406" s="429"/>
      <c r="F36406" s="425"/>
      <c r="G36406" s="430"/>
      <c r="H36406" s="430"/>
      <c r="I36406" s="430"/>
      <c r="J36406" s="357"/>
      <c r="K36406" s="357"/>
      <c r="L36406" s="358"/>
      <c r="M36406" s="359"/>
      <c r="N36406" s="360"/>
      <c r="O36406" s="360"/>
      <c r="P36406" s="361"/>
    </row>
    <row r="36407" spans="1:16">
      <c r="A36407" s="425"/>
      <c r="B36407" s="426"/>
      <c r="C36407" s="427"/>
      <c r="D36407" s="428"/>
      <c r="E36407" s="429"/>
      <c r="F36407" s="425"/>
      <c r="G36407" s="430"/>
      <c r="H36407" s="430"/>
      <c r="I36407" s="430"/>
      <c r="J36407" s="357"/>
      <c r="K36407" s="357"/>
      <c r="L36407" s="358"/>
      <c r="M36407" s="359"/>
      <c r="N36407" s="360"/>
      <c r="O36407" s="360"/>
      <c r="P36407" s="361"/>
    </row>
    <row r="36408" spans="1:16">
      <c r="A36408" s="425"/>
      <c r="B36408" s="426"/>
      <c r="C36408" s="427"/>
      <c r="D36408" s="428"/>
      <c r="E36408" s="429"/>
      <c r="F36408" s="425"/>
      <c r="G36408" s="430"/>
      <c r="H36408" s="430"/>
      <c r="I36408" s="430"/>
      <c r="J36408" s="357"/>
      <c r="K36408" s="357"/>
      <c r="L36408" s="358"/>
      <c r="M36408" s="359"/>
      <c r="N36408" s="360"/>
      <c r="O36408" s="360"/>
      <c r="P36408" s="361"/>
    </row>
    <row r="36409" spans="1:16">
      <c r="A36409" s="425"/>
      <c r="B36409" s="426"/>
      <c r="C36409" s="427"/>
      <c r="D36409" s="428"/>
      <c r="E36409" s="429"/>
      <c r="F36409" s="425"/>
      <c r="G36409" s="430"/>
      <c r="H36409" s="430"/>
      <c r="I36409" s="430"/>
      <c r="J36409" s="357"/>
      <c r="K36409" s="357"/>
      <c r="L36409" s="358"/>
      <c r="M36409" s="359"/>
      <c r="N36409" s="360"/>
      <c r="O36409" s="360"/>
      <c r="P36409" s="361"/>
    </row>
    <row r="36410" spans="1:16">
      <c r="A36410" s="425"/>
      <c r="B36410" s="426"/>
      <c r="C36410" s="427"/>
      <c r="D36410" s="428"/>
      <c r="E36410" s="429"/>
      <c r="F36410" s="425"/>
      <c r="G36410" s="430"/>
      <c r="H36410" s="430"/>
      <c r="I36410" s="430"/>
      <c r="J36410" s="357"/>
      <c r="K36410" s="357"/>
      <c r="L36410" s="358"/>
      <c r="M36410" s="359"/>
      <c r="N36410" s="360"/>
      <c r="O36410" s="360"/>
      <c r="P36410" s="361"/>
    </row>
    <row r="36411" spans="1:16">
      <c r="A36411" s="425"/>
      <c r="B36411" s="426"/>
      <c r="C36411" s="427"/>
      <c r="D36411" s="428"/>
      <c r="E36411" s="429"/>
      <c r="F36411" s="425"/>
      <c r="G36411" s="430"/>
      <c r="H36411" s="430"/>
      <c r="I36411" s="430"/>
      <c r="J36411" s="357"/>
      <c r="K36411" s="357"/>
      <c r="L36411" s="358"/>
      <c r="M36411" s="359"/>
      <c r="N36411" s="360"/>
      <c r="O36411" s="360"/>
      <c r="P36411" s="361"/>
    </row>
    <row r="36412" spans="1:16">
      <c r="A36412" s="425"/>
      <c r="B36412" s="426"/>
      <c r="C36412" s="427"/>
      <c r="D36412" s="428"/>
      <c r="E36412" s="429"/>
      <c r="F36412" s="425"/>
      <c r="G36412" s="430"/>
      <c r="H36412" s="430"/>
      <c r="I36412" s="430"/>
      <c r="J36412" s="357"/>
      <c r="K36412" s="357"/>
      <c r="L36412" s="358"/>
      <c r="M36412" s="359"/>
      <c r="N36412" s="360"/>
      <c r="O36412" s="360"/>
      <c r="P36412" s="361"/>
    </row>
    <row r="36413" spans="1:16">
      <c r="A36413" s="425"/>
      <c r="B36413" s="426"/>
      <c r="C36413" s="427"/>
      <c r="D36413" s="428"/>
      <c r="E36413" s="429"/>
      <c r="F36413" s="425"/>
      <c r="G36413" s="430"/>
      <c r="H36413" s="430"/>
      <c r="I36413" s="430"/>
      <c r="J36413" s="357"/>
      <c r="K36413" s="357"/>
      <c r="L36413" s="358"/>
      <c r="M36413" s="359"/>
      <c r="N36413" s="360"/>
      <c r="O36413" s="360"/>
      <c r="P36413" s="361"/>
    </row>
    <row r="36414" spans="1:16">
      <c r="A36414" s="425"/>
      <c r="B36414" s="426"/>
      <c r="C36414" s="427"/>
      <c r="D36414" s="428"/>
      <c r="E36414" s="429"/>
      <c r="F36414" s="425"/>
      <c r="G36414" s="430"/>
      <c r="H36414" s="430"/>
      <c r="I36414" s="430"/>
      <c r="J36414" s="357"/>
      <c r="K36414" s="357"/>
      <c r="L36414" s="358"/>
      <c r="M36414" s="359"/>
      <c r="N36414" s="360"/>
      <c r="O36414" s="360"/>
      <c r="P36414" s="361"/>
    </row>
    <row r="36415" spans="1:16">
      <c r="A36415" s="425"/>
      <c r="B36415" s="426"/>
      <c r="C36415" s="427"/>
      <c r="D36415" s="428"/>
      <c r="E36415" s="429"/>
      <c r="F36415" s="425"/>
      <c r="G36415" s="430"/>
      <c r="H36415" s="430"/>
      <c r="I36415" s="430"/>
      <c r="J36415" s="357"/>
      <c r="K36415" s="357"/>
      <c r="L36415" s="358"/>
      <c r="M36415" s="359"/>
      <c r="N36415" s="360"/>
      <c r="O36415" s="360"/>
      <c r="P36415" s="361"/>
    </row>
    <row r="36416" spans="1:16">
      <c r="A36416" s="425"/>
      <c r="B36416" s="426"/>
      <c r="C36416" s="427"/>
      <c r="D36416" s="428"/>
      <c r="E36416" s="429"/>
      <c r="F36416" s="425"/>
      <c r="G36416" s="430"/>
      <c r="H36416" s="430"/>
      <c r="I36416" s="430"/>
      <c r="J36416" s="357"/>
      <c r="K36416" s="357"/>
      <c r="L36416" s="358"/>
      <c r="M36416" s="359"/>
      <c r="N36416" s="360"/>
      <c r="O36416" s="360"/>
      <c r="P36416" s="361"/>
    </row>
    <row r="36417" spans="1:16">
      <c r="A36417" s="425"/>
      <c r="B36417" s="426"/>
      <c r="C36417" s="427"/>
      <c r="D36417" s="428"/>
      <c r="E36417" s="429"/>
      <c r="F36417" s="425"/>
      <c r="G36417" s="430"/>
      <c r="H36417" s="430"/>
      <c r="I36417" s="430"/>
      <c r="J36417" s="357"/>
      <c r="K36417" s="357"/>
      <c r="L36417" s="358"/>
      <c r="M36417" s="359"/>
      <c r="N36417" s="360"/>
      <c r="O36417" s="360"/>
      <c r="P36417" s="361"/>
    </row>
    <row r="36418" spans="1:16">
      <c r="A36418" s="425"/>
      <c r="B36418" s="426"/>
      <c r="C36418" s="427"/>
      <c r="D36418" s="428"/>
      <c r="E36418" s="429"/>
      <c r="F36418" s="425"/>
      <c r="G36418" s="430"/>
      <c r="H36418" s="430"/>
      <c r="I36418" s="430"/>
      <c r="J36418" s="357"/>
      <c r="K36418" s="357"/>
      <c r="L36418" s="358"/>
      <c r="M36418" s="359"/>
      <c r="N36418" s="360"/>
      <c r="O36418" s="360"/>
      <c r="P36418" s="361"/>
    </row>
    <row r="36419" spans="1:16">
      <c r="A36419" s="425"/>
      <c r="B36419" s="426"/>
      <c r="C36419" s="427"/>
      <c r="D36419" s="428"/>
      <c r="E36419" s="429"/>
      <c r="F36419" s="425"/>
      <c r="G36419" s="430"/>
      <c r="H36419" s="430"/>
      <c r="I36419" s="430"/>
      <c r="J36419" s="357"/>
      <c r="K36419" s="357"/>
      <c r="L36419" s="358"/>
      <c r="M36419" s="359"/>
      <c r="N36419" s="360"/>
      <c r="O36419" s="360"/>
      <c r="P36419" s="361"/>
    </row>
    <row r="36420" spans="1:16">
      <c r="A36420" s="425"/>
      <c r="B36420" s="426"/>
      <c r="C36420" s="427"/>
      <c r="D36420" s="428"/>
      <c r="E36420" s="429"/>
      <c r="F36420" s="425"/>
      <c r="G36420" s="430"/>
      <c r="H36420" s="430"/>
      <c r="I36420" s="430"/>
      <c r="J36420" s="357"/>
      <c r="K36420" s="357"/>
      <c r="L36420" s="358"/>
      <c r="M36420" s="359"/>
      <c r="N36420" s="360"/>
      <c r="O36420" s="360"/>
      <c r="P36420" s="361"/>
    </row>
    <row r="36421" spans="1:16">
      <c r="A36421" s="425"/>
      <c r="B36421" s="426"/>
      <c r="C36421" s="427"/>
      <c r="D36421" s="428"/>
      <c r="E36421" s="429"/>
      <c r="F36421" s="425"/>
      <c r="G36421" s="430"/>
      <c r="H36421" s="430"/>
      <c r="I36421" s="430"/>
      <c r="J36421" s="357"/>
      <c r="K36421" s="357"/>
      <c r="L36421" s="358"/>
      <c r="M36421" s="359"/>
      <c r="N36421" s="360"/>
      <c r="O36421" s="360"/>
      <c r="P36421" s="361"/>
    </row>
    <row r="36422" spans="1:16">
      <c r="A36422" s="425"/>
      <c r="B36422" s="426"/>
      <c r="C36422" s="427"/>
      <c r="D36422" s="428"/>
      <c r="E36422" s="429"/>
      <c r="F36422" s="425"/>
      <c r="G36422" s="430"/>
      <c r="H36422" s="430"/>
      <c r="I36422" s="430"/>
      <c r="J36422" s="357"/>
      <c r="K36422" s="357"/>
      <c r="L36422" s="358"/>
      <c r="M36422" s="359"/>
      <c r="N36422" s="360"/>
      <c r="O36422" s="360"/>
      <c r="P36422" s="361"/>
    </row>
    <row r="36423" spans="1:16">
      <c r="A36423" s="425"/>
      <c r="B36423" s="426"/>
      <c r="C36423" s="427"/>
      <c r="D36423" s="428"/>
      <c r="E36423" s="429"/>
      <c r="F36423" s="425"/>
      <c r="G36423" s="430"/>
      <c r="H36423" s="430"/>
      <c r="I36423" s="430"/>
      <c r="J36423" s="357"/>
      <c r="K36423" s="357"/>
      <c r="L36423" s="358"/>
      <c r="M36423" s="359"/>
      <c r="N36423" s="360"/>
      <c r="O36423" s="360"/>
      <c r="P36423" s="361"/>
    </row>
    <row r="36424" spans="1:16">
      <c r="A36424" s="425"/>
      <c r="B36424" s="426"/>
      <c r="C36424" s="427"/>
      <c r="D36424" s="428"/>
      <c r="E36424" s="429"/>
      <c r="F36424" s="425"/>
      <c r="G36424" s="430"/>
      <c r="H36424" s="430"/>
      <c r="I36424" s="430"/>
      <c r="J36424" s="357"/>
      <c r="K36424" s="357"/>
      <c r="L36424" s="358"/>
      <c r="M36424" s="359"/>
      <c r="N36424" s="360"/>
      <c r="O36424" s="360"/>
      <c r="P36424" s="361"/>
    </row>
    <row r="36425" spans="1:16">
      <c r="A36425" s="425"/>
      <c r="B36425" s="426"/>
      <c r="C36425" s="427"/>
      <c r="D36425" s="428"/>
      <c r="E36425" s="429"/>
      <c r="F36425" s="425"/>
      <c r="G36425" s="430"/>
      <c r="H36425" s="430"/>
      <c r="I36425" s="430"/>
      <c r="J36425" s="357"/>
      <c r="K36425" s="357"/>
      <c r="L36425" s="358"/>
      <c r="M36425" s="359"/>
      <c r="N36425" s="360"/>
      <c r="O36425" s="360"/>
      <c r="P36425" s="361"/>
    </row>
    <row r="36426" spans="1:16">
      <c r="A36426" s="425"/>
      <c r="B36426" s="426"/>
      <c r="C36426" s="427"/>
      <c r="D36426" s="428"/>
      <c r="E36426" s="429"/>
      <c r="F36426" s="425"/>
      <c r="G36426" s="430"/>
      <c r="H36426" s="430"/>
      <c r="I36426" s="430"/>
      <c r="J36426" s="357"/>
      <c r="K36426" s="357"/>
      <c r="L36426" s="358"/>
      <c r="M36426" s="359"/>
      <c r="N36426" s="360"/>
      <c r="O36426" s="360"/>
      <c r="P36426" s="361"/>
    </row>
    <row r="36427" spans="1:16">
      <c r="A36427" s="425"/>
      <c r="B36427" s="426"/>
      <c r="C36427" s="427"/>
      <c r="D36427" s="428"/>
      <c r="E36427" s="429"/>
      <c r="F36427" s="425"/>
      <c r="G36427" s="430"/>
      <c r="H36427" s="430"/>
      <c r="I36427" s="430"/>
      <c r="J36427" s="357"/>
      <c r="K36427" s="357"/>
      <c r="L36427" s="358"/>
      <c r="M36427" s="359"/>
      <c r="N36427" s="360"/>
      <c r="O36427" s="360"/>
      <c r="P36427" s="361"/>
    </row>
    <row r="36428" spans="1:16">
      <c r="A36428" s="425"/>
      <c r="B36428" s="426"/>
      <c r="C36428" s="427"/>
      <c r="D36428" s="428"/>
      <c r="E36428" s="429"/>
      <c r="F36428" s="425"/>
      <c r="G36428" s="430"/>
      <c r="H36428" s="430"/>
      <c r="I36428" s="430"/>
      <c r="J36428" s="357"/>
      <c r="K36428" s="357"/>
      <c r="L36428" s="358"/>
      <c r="M36428" s="359"/>
      <c r="N36428" s="360"/>
      <c r="O36428" s="360"/>
      <c r="P36428" s="361"/>
    </row>
    <row r="36429" spans="1:16">
      <c r="A36429" s="425"/>
      <c r="B36429" s="426"/>
      <c r="C36429" s="427"/>
      <c r="D36429" s="428"/>
      <c r="E36429" s="429"/>
      <c r="F36429" s="425"/>
      <c r="G36429" s="430"/>
      <c r="H36429" s="430"/>
      <c r="I36429" s="430"/>
      <c r="J36429" s="357"/>
      <c r="K36429" s="357"/>
      <c r="L36429" s="358"/>
      <c r="M36429" s="359"/>
      <c r="N36429" s="360"/>
      <c r="O36429" s="360"/>
      <c r="P36429" s="361"/>
    </row>
    <row r="36430" spans="1:16">
      <c r="A36430" s="425"/>
      <c r="B36430" s="426"/>
      <c r="C36430" s="427"/>
      <c r="D36430" s="428"/>
      <c r="E36430" s="429"/>
      <c r="F36430" s="425"/>
      <c r="G36430" s="430"/>
      <c r="H36430" s="430"/>
      <c r="I36430" s="430"/>
      <c r="J36430" s="357"/>
      <c r="K36430" s="357"/>
      <c r="L36430" s="358"/>
      <c r="M36430" s="359"/>
      <c r="N36430" s="360"/>
      <c r="O36430" s="360"/>
      <c r="P36430" s="361"/>
    </row>
    <row r="36431" spans="1:16">
      <c r="A36431" s="425"/>
      <c r="B36431" s="426"/>
      <c r="C36431" s="427"/>
      <c r="D36431" s="428"/>
      <c r="E36431" s="429"/>
      <c r="F36431" s="425"/>
      <c r="G36431" s="430"/>
      <c r="H36431" s="430"/>
      <c r="I36431" s="430"/>
      <c r="J36431" s="357"/>
      <c r="K36431" s="357"/>
      <c r="L36431" s="358"/>
      <c r="M36431" s="359"/>
      <c r="N36431" s="360"/>
      <c r="O36431" s="360"/>
      <c r="P36431" s="361"/>
    </row>
    <row r="36432" spans="1:16">
      <c r="A36432" s="425"/>
      <c r="B36432" s="426"/>
      <c r="C36432" s="427"/>
      <c r="D36432" s="428"/>
      <c r="E36432" s="429"/>
      <c r="F36432" s="425"/>
      <c r="G36432" s="430"/>
      <c r="H36432" s="430"/>
      <c r="I36432" s="430"/>
      <c r="J36432" s="357"/>
      <c r="K36432" s="357"/>
      <c r="L36432" s="358"/>
      <c r="M36432" s="359"/>
      <c r="N36432" s="360"/>
      <c r="O36432" s="360"/>
      <c r="P36432" s="361"/>
    </row>
    <row r="36433" spans="1:16">
      <c r="A36433" s="425"/>
      <c r="B36433" s="426"/>
      <c r="C36433" s="427"/>
      <c r="D36433" s="428"/>
      <c r="E36433" s="429"/>
      <c r="F36433" s="425"/>
      <c r="G36433" s="430"/>
      <c r="H36433" s="430"/>
      <c r="I36433" s="430"/>
      <c r="J36433" s="357"/>
      <c r="K36433" s="357"/>
      <c r="L36433" s="358"/>
      <c r="M36433" s="359"/>
      <c r="N36433" s="360"/>
      <c r="O36433" s="360"/>
      <c r="P36433" s="361"/>
    </row>
    <row r="36434" spans="1:16">
      <c r="A36434" s="425"/>
      <c r="B36434" s="426"/>
      <c r="C36434" s="427"/>
      <c r="D36434" s="428"/>
      <c r="E36434" s="429"/>
      <c r="F36434" s="425"/>
      <c r="G36434" s="430"/>
      <c r="H36434" s="430"/>
      <c r="I36434" s="430"/>
      <c r="J36434" s="357"/>
      <c r="K36434" s="357"/>
      <c r="L36434" s="358"/>
      <c r="M36434" s="359"/>
      <c r="N36434" s="360"/>
      <c r="O36434" s="360"/>
      <c r="P36434" s="361"/>
    </row>
    <row r="36435" spans="1:16">
      <c r="A36435" s="425"/>
      <c r="B36435" s="426"/>
      <c r="C36435" s="427"/>
      <c r="D36435" s="428"/>
      <c r="E36435" s="429"/>
      <c r="F36435" s="425"/>
      <c r="G36435" s="430"/>
      <c r="H36435" s="430"/>
      <c r="I36435" s="430"/>
      <c r="J36435" s="357"/>
      <c r="K36435" s="357"/>
      <c r="L36435" s="358"/>
      <c r="M36435" s="359"/>
      <c r="N36435" s="360"/>
      <c r="O36435" s="360"/>
      <c r="P36435" s="361"/>
    </row>
    <row r="36436" spans="1:16">
      <c r="A36436" s="425"/>
      <c r="B36436" s="426"/>
      <c r="C36436" s="427"/>
      <c r="D36436" s="428"/>
      <c r="E36436" s="429"/>
      <c r="F36436" s="425"/>
      <c r="G36436" s="430"/>
      <c r="H36436" s="430"/>
      <c r="I36436" s="430"/>
      <c r="J36436" s="357"/>
      <c r="K36436" s="357"/>
      <c r="L36436" s="358"/>
      <c r="M36436" s="359"/>
      <c r="N36436" s="360"/>
      <c r="O36436" s="360"/>
      <c r="P36436" s="361"/>
    </row>
    <row r="36437" spans="1:16">
      <c r="A36437" s="425"/>
      <c r="B36437" s="426"/>
      <c r="C36437" s="427"/>
      <c r="D36437" s="428"/>
      <c r="E36437" s="429"/>
      <c r="F36437" s="425"/>
      <c r="G36437" s="430"/>
      <c r="H36437" s="430"/>
      <c r="I36437" s="430"/>
      <c r="J36437" s="357"/>
      <c r="K36437" s="357"/>
      <c r="L36437" s="358"/>
      <c r="M36437" s="359"/>
      <c r="N36437" s="360"/>
      <c r="O36437" s="360"/>
      <c r="P36437" s="361"/>
    </row>
    <row r="36438" spans="1:16">
      <c r="A36438" s="425"/>
      <c r="B36438" s="426"/>
      <c r="C36438" s="427"/>
      <c r="D36438" s="428"/>
      <c r="E36438" s="429"/>
      <c r="F36438" s="425"/>
      <c r="G36438" s="430"/>
      <c r="H36438" s="430"/>
      <c r="I36438" s="430"/>
      <c r="J36438" s="357"/>
      <c r="K36438" s="357"/>
      <c r="L36438" s="358"/>
      <c r="M36438" s="359"/>
      <c r="N36438" s="360"/>
      <c r="O36438" s="360"/>
      <c r="P36438" s="361"/>
    </row>
    <row r="36439" spans="1:16">
      <c r="A36439" s="425"/>
      <c r="B36439" s="426"/>
      <c r="C36439" s="427"/>
      <c r="D36439" s="428"/>
      <c r="E36439" s="429"/>
      <c r="F36439" s="425"/>
      <c r="G36439" s="430"/>
      <c r="H36439" s="430"/>
      <c r="I36439" s="430"/>
      <c r="J36439" s="357"/>
      <c r="K36439" s="357"/>
      <c r="L36439" s="358"/>
      <c r="M36439" s="359"/>
      <c r="N36439" s="360"/>
      <c r="O36439" s="360"/>
      <c r="P36439" s="361"/>
    </row>
    <row r="36440" spans="1:16">
      <c r="A36440" s="425"/>
      <c r="B36440" s="426"/>
      <c r="C36440" s="427"/>
      <c r="D36440" s="428"/>
      <c r="E36440" s="429"/>
      <c r="F36440" s="425"/>
      <c r="G36440" s="430"/>
      <c r="H36440" s="430"/>
      <c r="I36440" s="430"/>
      <c r="J36440" s="357"/>
      <c r="K36440" s="357"/>
      <c r="L36440" s="358"/>
      <c r="M36440" s="359"/>
      <c r="N36440" s="360"/>
      <c r="O36440" s="360"/>
      <c r="P36440" s="361"/>
    </row>
    <row r="36441" spans="1:16">
      <c r="A36441" s="425"/>
      <c r="B36441" s="426"/>
      <c r="C36441" s="427"/>
      <c r="D36441" s="428"/>
      <c r="E36441" s="429"/>
      <c r="F36441" s="425"/>
      <c r="G36441" s="430"/>
      <c r="H36441" s="430"/>
      <c r="I36441" s="430"/>
      <c r="J36441" s="357"/>
      <c r="K36441" s="357"/>
      <c r="L36441" s="358"/>
      <c r="M36441" s="359"/>
      <c r="N36441" s="360"/>
      <c r="O36441" s="360"/>
      <c r="P36441" s="361"/>
    </row>
    <row r="36442" spans="1:16">
      <c r="A36442" s="425"/>
      <c r="B36442" s="426"/>
      <c r="C36442" s="427"/>
      <c r="D36442" s="428"/>
      <c r="E36442" s="429"/>
      <c r="F36442" s="425"/>
      <c r="G36442" s="430"/>
      <c r="H36442" s="430"/>
      <c r="I36442" s="430"/>
      <c r="J36442" s="357"/>
      <c r="K36442" s="357"/>
      <c r="L36442" s="358"/>
      <c r="M36442" s="359"/>
      <c r="N36442" s="360"/>
      <c r="O36442" s="360"/>
      <c r="P36442" s="361"/>
    </row>
    <row r="36443" spans="1:16">
      <c r="A36443" s="425"/>
      <c r="B36443" s="426"/>
      <c r="C36443" s="427"/>
      <c r="D36443" s="428"/>
      <c r="E36443" s="429"/>
      <c r="F36443" s="425"/>
      <c r="G36443" s="430"/>
      <c r="H36443" s="430"/>
      <c r="I36443" s="430"/>
      <c r="J36443" s="357"/>
      <c r="K36443" s="357"/>
      <c r="L36443" s="358"/>
      <c r="M36443" s="359"/>
      <c r="N36443" s="360"/>
      <c r="O36443" s="360"/>
      <c r="P36443" s="361"/>
    </row>
    <row r="36444" spans="1:16">
      <c r="A36444" s="425"/>
      <c r="B36444" s="426"/>
      <c r="C36444" s="427"/>
      <c r="D36444" s="428"/>
      <c r="E36444" s="429"/>
      <c r="F36444" s="425"/>
      <c r="G36444" s="430"/>
      <c r="H36444" s="430"/>
      <c r="I36444" s="430"/>
      <c r="J36444" s="357"/>
      <c r="K36444" s="357"/>
      <c r="L36444" s="358"/>
      <c r="M36444" s="359"/>
      <c r="N36444" s="360"/>
      <c r="O36444" s="360"/>
      <c r="P36444" s="361"/>
    </row>
    <row r="36445" spans="1:16">
      <c r="A36445" s="425"/>
      <c r="B36445" s="426"/>
      <c r="C36445" s="427"/>
      <c r="D36445" s="428"/>
      <c r="E36445" s="429"/>
      <c r="F36445" s="425"/>
      <c r="G36445" s="430"/>
      <c r="H36445" s="430"/>
      <c r="I36445" s="430"/>
      <c r="J36445" s="357"/>
      <c r="K36445" s="357"/>
      <c r="L36445" s="358"/>
      <c r="M36445" s="359"/>
      <c r="N36445" s="360"/>
      <c r="O36445" s="360"/>
      <c r="P36445" s="361"/>
    </row>
    <row r="36446" spans="1:16">
      <c r="A36446" s="425"/>
      <c r="B36446" s="426"/>
      <c r="C36446" s="427"/>
      <c r="D36446" s="428"/>
      <c r="E36446" s="429"/>
      <c r="F36446" s="425"/>
      <c r="G36446" s="430"/>
      <c r="H36446" s="430"/>
      <c r="I36446" s="430"/>
      <c r="J36446" s="357"/>
      <c r="K36446" s="357"/>
      <c r="L36446" s="358"/>
      <c r="M36446" s="359"/>
      <c r="N36446" s="360"/>
      <c r="O36446" s="360"/>
      <c r="P36446" s="361"/>
    </row>
    <row r="36447" spans="1:16">
      <c r="A36447" s="425"/>
      <c r="B36447" s="426"/>
      <c r="C36447" s="427"/>
      <c r="D36447" s="428"/>
      <c r="E36447" s="429"/>
      <c r="F36447" s="425"/>
      <c r="G36447" s="430"/>
      <c r="H36447" s="430"/>
      <c r="I36447" s="430"/>
      <c r="J36447" s="357"/>
      <c r="K36447" s="357"/>
      <c r="L36447" s="358"/>
      <c r="M36447" s="359"/>
      <c r="N36447" s="360"/>
      <c r="O36447" s="360"/>
      <c r="P36447" s="361"/>
    </row>
    <row r="36448" spans="1:16">
      <c r="A36448" s="425"/>
      <c r="B36448" s="426"/>
      <c r="C36448" s="427"/>
      <c r="D36448" s="428"/>
      <c r="E36448" s="429"/>
      <c r="F36448" s="425"/>
      <c r="G36448" s="430"/>
      <c r="H36448" s="430"/>
      <c r="I36448" s="430"/>
      <c r="J36448" s="357"/>
      <c r="K36448" s="357"/>
      <c r="L36448" s="358"/>
      <c r="M36448" s="359"/>
      <c r="N36448" s="360"/>
      <c r="O36448" s="360"/>
      <c r="P36448" s="361"/>
    </row>
    <row r="36449" spans="1:16">
      <c r="A36449" s="425"/>
      <c r="B36449" s="426"/>
      <c r="C36449" s="427"/>
      <c r="D36449" s="428"/>
      <c r="E36449" s="429"/>
      <c r="F36449" s="425"/>
      <c r="G36449" s="430"/>
      <c r="H36449" s="430"/>
      <c r="I36449" s="430"/>
      <c r="J36449" s="357"/>
      <c r="K36449" s="357"/>
      <c r="L36449" s="358"/>
      <c r="M36449" s="359"/>
      <c r="N36449" s="360"/>
      <c r="O36449" s="360"/>
      <c r="P36449" s="361"/>
    </row>
    <row r="36450" spans="1:16">
      <c r="A36450" s="425"/>
      <c r="B36450" s="426"/>
      <c r="C36450" s="427"/>
      <c r="D36450" s="428"/>
      <c r="E36450" s="429"/>
      <c r="F36450" s="425"/>
      <c r="G36450" s="430"/>
      <c r="H36450" s="430"/>
      <c r="I36450" s="430"/>
      <c r="J36450" s="357"/>
      <c r="K36450" s="357"/>
      <c r="L36450" s="358"/>
      <c r="M36450" s="359"/>
      <c r="N36450" s="360"/>
      <c r="O36450" s="360"/>
      <c r="P36450" s="361"/>
    </row>
    <row r="36451" spans="1:16">
      <c r="A36451" s="425"/>
      <c r="B36451" s="426"/>
      <c r="C36451" s="427"/>
      <c r="D36451" s="428"/>
      <c r="E36451" s="429"/>
      <c r="F36451" s="425"/>
      <c r="G36451" s="430"/>
      <c r="H36451" s="430"/>
      <c r="I36451" s="430"/>
      <c r="J36451" s="357"/>
      <c r="K36451" s="357"/>
      <c r="L36451" s="358"/>
      <c r="M36451" s="359"/>
      <c r="N36451" s="360"/>
      <c r="O36451" s="360"/>
      <c r="P36451" s="361"/>
    </row>
    <row r="36452" spans="1:16">
      <c r="A36452" s="425"/>
      <c r="B36452" s="426"/>
      <c r="C36452" s="427"/>
      <c r="D36452" s="428"/>
      <c r="E36452" s="429"/>
      <c r="F36452" s="425"/>
      <c r="G36452" s="430"/>
      <c r="H36452" s="430"/>
      <c r="I36452" s="430"/>
      <c r="J36452" s="357"/>
      <c r="K36452" s="357"/>
      <c r="L36452" s="358"/>
      <c r="M36452" s="359"/>
      <c r="N36452" s="360"/>
      <c r="O36452" s="360"/>
      <c r="P36452" s="361"/>
    </row>
    <row r="36453" spans="1:16">
      <c r="A36453" s="425"/>
      <c r="B36453" s="431"/>
      <c r="C36453" s="427"/>
      <c r="D36453" s="432"/>
      <c r="E36453" s="433"/>
      <c r="F36453" s="425"/>
      <c r="G36453" s="434"/>
      <c r="H36453" s="434"/>
      <c r="I36453" s="434"/>
      <c r="J36453" s="357"/>
      <c r="K36453" s="357"/>
      <c r="L36453" s="358"/>
      <c r="M36453" s="359"/>
      <c r="N36453" s="360"/>
      <c r="O36453" s="360"/>
      <c r="P36453" s="362"/>
    </row>
    <row r="36454" spans="1:16">
      <c r="A36454" s="425"/>
      <c r="B36454" s="426"/>
      <c r="C36454" s="427"/>
      <c r="D36454" s="428"/>
      <c r="E36454" s="429"/>
      <c r="F36454" s="425"/>
      <c r="G36454" s="430"/>
      <c r="H36454" s="430"/>
      <c r="I36454" s="430"/>
      <c r="J36454" s="357"/>
      <c r="K36454" s="357"/>
      <c r="L36454" s="358"/>
      <c r="M36454" s="359"/>
      <c r="N36454" s="360"/>
      <c r="O36454" s="360"/>
      <c r="P36454" s="361"/>
    </row>
    <row r="36455" spans="1:16">
      <c r="A36455" s="425"/>
      <c r="B36455" s="426"/>
      <c r="C36455" s="427"/>
      <c r="D36455" s="428"/>
      <c r="E36455" s="429"/>
      <c r="F36455" s="425"/>
      <c r="G36455" s="430"/>
      <c r="H36455" s="430"/>
      <c r="I36455" s="430"/>
      <c r="J36455" s="357"/>
      <c r="K36455" s="357"/>
      <c r="L36455" s="358"/>
      <c r="M36455" s="359"/>
      <c r="N36455" s="360"/>
      <c r="O36455" s="360"/>
      <c r="P36455" s="361"/>
    </row>
    <row r="36456" spans="1:16">
      <c r="A36456" s="425"/>
      <c r="B36456" s="426"/>
      <c r="C36456" s="427"/>
      <c r="D36456" s="428"/>
      <c r="E36456" s="429"/>
      <c r="F36456" s="425"/>
      <c r="G36456" s="430"/>
      <c r="H36456" s="430"/>
      <c r="I36456" s="430"/>
      <c r="J36456" s="357"/>
      <c r="K36456" s="357"/>
      <c r="L36456" s="358"/>
      <c r="M36456" s="359"/>
      <c r="N36456" s="360"/>
      <c r="O36456" s="360"/>
      <c r="P36456" s="361"/>
    </row>
    <row r="36457" spans="1:16">
      <c r="A36457" s="425"/>
      <c r="B36457" s="426"/>
      <c r="C36457" s="427"/>
      <c r="D36457" s="428"/>
      <c r="E36457" s="429"/>
      <c r="F36457" s="425"/>
      <c r="G36457" s="430"/>
      <c r="H36457" s="430"/>
      <c r="I36457" s="430"/>
      <c r="J36457" s="357"/>
      <c r="K36457" s="357"/>
      <c r="L36457" s="358"/>
      <c r="M36457" s="359"/>
      <c r="N36457" s="360"/>
      <c r="O36457" s="360"/>
      <c r="P36457" s="361"/>
    </row>
    <row r="36458" spans="1:16">
      <c r="A36458" s="425"/>
      <c r="B36458" s="426"/>
      <c r="C36458" s="427"/>
      <c r="D36458" s="428"/>
      <c r="E36458" s="429"/>
      <c r="F36458" s="425"/>
      <c r="G36458" s="430"/>
      <c r="H36458" s="430"/>
      <c r="I36458" s="430"/>
      <c r="J36458" s="357"/>
      <c r="K36458" s="357"/>
      <c r="L36458" s="358"/>
      <c r="M36458" s="359"/>
      <c r="N36458" s="360"/>
      <c r="O36458" s="360"/>
      <c r="P36458" s="361"/>
    </row>
    <row r="36459" spans="1:16">
      <c r="A36459" s="425"/>
      <c r="B36459" s="426"/>
      <c r="C36459" s="427"/>
      <c r="D36459" s="428"/>
      <c r="E36459" s="429"/>
      <c r="F36459" s="425"/>
      <c r="G36459" s="430"/>
      <c r="H36459" s="430"/>
      <c r="I36459" s="430"/>
      <c r="J36459" s="357"/>
      <c r="K36459" s="357"/>
      <c r="L36459" s="358"/>
      <c r="M36459" s="359"/>
      <c r="N36459" s="360"/>
      <c r="O36459" s="360"/>
      <c r="P36459" s="361"/>
    </row>
    <row r="36460" spans="1:16">
      <c r="A36460" s="425"/>
      <c r="B36460" s="426"/>
      <c r="C36460" s="427"/>
      <c r="D36460" s="428"/>
      <c r="E36460" s="429"/>
      <c r="F36460" s="425"/>
      <c r="G36460" s="430"/>
      <c r="H36460" s="430"/>
      <c r="I36460" s="430"/>
      <c r="J36460" s="357"/>
      <c r="K36460" s="357"/>
      <c r="L36460" s="358"/>
      <c r="M36460" s="359"/>
      <c r="N36460" s="360"/>
      <c r="O36460" s="360"/>
      <c r="P36460" s="361"/>
    </row>
    <row r="36461" spans="1:16">
      <c r="A36461" s="425"/>
      <c r="B36461" s="426"/>
      <c r="C36461" s="427"/>
      <c r="D36461" s="428"/>
      <c r="E36461" s="429"/>
      <c r="F36461" s="425"/>
      <c r="G36461" s="430"/>
      <c r="H36461" s="430"/>
      <c r="I36461" s="430"/>
      <c r="J36461" s="357"/>
      <c r="K36461" s="357"/>
      <c r="L36461" s="358"/>
      <c r="M36461" s="359"/>
      <c r="N36461" s="360"/>
      <c r="O36461" s="360"/>
      <c r="P36461" s="361"/>
    </row>
    <row r="36462" spans="1:16">
      <c r="A36462" s="425"/>
      <c r="B36462" s="426"/>
      <c r="C36462" s="427"/>
      <c r="D36462" s="428"/>
      <c r="E36462" s="429"/>
      <c r="F36462" s="425"/>
      <c r="G36462" s="430"/>
      <c r="H36462" s="430"/>
      <c r="I36462" s="430"/>
      <c r="J36462" s="357"/>
      <c r="K36462" s="357"/>
      <c r="L36462" s="358"/>
      <c r="M36462" s="359"/>
      <c r="N36462" s="360"/>
      <c r="O36462" s="360"/>
      <c r="P36462" s="361"/>
    </row>
    <row r="36463" spans="1:16">
      <c r="A36463" s="425"/>
      <c r="B36463" s="426"/>
      <c r="C36463" s="427"/>
      <c r="D36463" s="428"/>
      <c r="E36463" s="429"/>
      <c r="F36463" s="425"/>
      <c r="G36463" s="430"/>
      <c r="H36463" s="430"/>
      <c r="I36463" s="430"/>
      <c r="J36463" s="357"/>
      <c r="K36463" s="357"/>
      <c r="L36463" s="358"/>
      <c r="M36463" s="359"/>
      <c r="N36463" s="360"/>
      <c r="O36463" s="360"/>
      <c r="P36463" s="361"/>
    </row>
    <row r="36464" spans="1:16">
      <c r="A36464" s="425"/>
      <c r="B36464" s="426"/>
      <c r="C36464" s="427"/>
      <c r="D36464" s="428"/>
      <c r="E36464" s="429"/>
      <c r="F36464" s="425"/>
      <c r="G36464" s="430"/>
      <c r="H36464" s="430"/>
      <c r="I36464" s="430"/>
      <c r="J36464" s="357"/>
      <c r="K36464" s="357"/>
      <c r="L36464" s="358"/>
      <c r="M36464" s="359"/>
      <c r="N36464" s="360"/>
      <c r="O36464" s="360"/>
      <c r="P36464" s="361"/>
    </row>
    <row r="36465" spans="1:16">
      <c r="A36465" s="425"/>
      <c r="B36465" s="426"/>
      <c r="C36465" s="427"/>
      <c r="D36465" s="428"/>
      <c r="E36465" s="429"/>
      <c r="F36465" s="425"/>
      <c r="G36465" s="430"/>
      <c r="H36465" s="430"/>
      <c r="I36465" s="430"/>
      <c r="J36465" s="357"/>
      <c r="K36465" s="357"/>
      <c r="L36465" s="358"/>
      <c r="M36465" s="359"/>
      <c r="N36465" s="360"/>
      <c r="O36465" s="360"/>
      <c r="P36465" s="361"/>
    </row>
    <row r="36466" spans="1:16">
      <c r="A36466" s="425"/>
      <c r="B36466" s="426"/>
      <c r="C36466" s="427"/>
      <c r="D36466" s="428"/>
      <c r="E36466" s="429"/>
      <c r="F36466" s="425"/>
      <c r="G36466" s="430"/>
      <c r="H36466" s="430"/>
      <c r="I36466" s="430"/>
      <c r="J36466" s="357"/>
      <c r="K36466" s="357"/>
      <c r="L36466" s="358"/>
      <c r="M36466" s="359"/>
      <c r="N36466" s="360"/>
      <c r="O36466" s="360"/>
      <c r="P36466" s="361"/>
    </row>
    <row r="36467" spans="1:16">
      <c r="A36467" s="425"/>
      <c r="B36467" s="426"/>
      <c r="C36467" s="427"/>
      <c r="D36467" s="428"/>
      <c r="E36467" s="429"/>
      <c r="F36467" s="425"/>
      <c r="G36467" s="430"/>
      <c r="H36467" s="430"/>
      <c r="I36467" s="430"/>
      <c r="J36467" s="357"/>
      <c r="K36467" s="357"/>
      <c r="L36467" s="358"/>
      <c r="M36467" s="359"/>
      <c r="N36467" s="360"/>
      <c r="O36467" s="360"/>
      <c r="P36467" s="361"/>
    </row>
    <row r="36468" spans="1:16">
      <c r="A36468" s="425"/>
      <c r="B36468" s="426"/>
      <c r="C36468" s="427"/>
      <c r="D36468" s="428"/>
      <c r="E36468" s="429"/>
      <c r="F36468" s="425"/>
      <c r="G36468" s="430"/>
      <c r="H36468" s="430"/>
      <c r="I36468" s="430"/>
      <c r="J36468" s="357"/>
      <c r="K36468" s="357"/>
      <c r="L36468" s="358"/>
      <c r="M36468" s="359"/>
      <c r="N36468" s="360"/>
      <c r="O36468" s="360"/>
      <c r="P36468" s="361"/>
    </row>
    <row r="36469" spans="1:16">
      <c r="A36469" s="425"/>
      <c r="B36469" s="426"/>
      <c r="C36469" s="427"/>
      <c r="D36469" s="428"/>
      <c r="E36469" s="429"/>
      <c r="F36469" s="425"/>
      <c r="G36469" s="430"/>
      <c r="H36469" s="430"/>
      <c r="I36469" s="430"/>
      <c r="J36469" s="357"/>
      <c r="K36469" s="357"/>
      <c r="L36469" s="358"/>
      <c r="M36469" s="359"/>
      <c r="N36469" s="360"/>
      <c r="O36469" s="360"/>
      <c r="P36469" s="361"/>
    </row>
    <row r="36470" spans="1:16">
      <c r="A36470" s="425"/>
      <c r="B36470" s="426"/>
      <c r="C36470" s="427"/>
      <c r="D36470" s="428"/>
      <c r="E36470" s="429"/>
      <c r="F36470" s="425"/>
      <c r="G36470" s="430"/>
      <c r="H36470" s="430"/>
      <c r="I36470" s="430"/>
      <c r="J36470" s="357"/>
      <c r="K36470" s="357"/>
      <c r="L36470" s="358"/>
      <c r="M36470" s="359"/>
      <c r="N36470" s="360"/>
      <c r="O36470" s="360"/>
      <c r="P36470" s="361"/>
    </row>
    <row r="36471" spans="1:16">
      <c r="A36471" s="425"/>
      <c r="B36471" s="426"/>
      <c r="C36471" s="427"/>
      <c r="D36471" s="428"/>
      <c r="E36471" s="429"/>
      <c r="F36471" s="425"/>
      <c r="G36471" s="430"/>
      <c r="H36471" s="430"/>
      <c r="I36471" s="430"/>
      <c r="J36471" s="357"/>
      <c r="K36471" s="357"/>
      <c r="L36471" s="358"/>
      <c r="M36471" s="359"/>
      <c r="N36471" s="360"/>
      <c r="O36471" s="360"/>
      <c r="P36471" s="361"/>
    </row>
    <row r="36472" spans="1:16">
      <c r="A36472" s="425"/>
      <c r="B36472" s="426"/>
      <c r="C36472" s="427"/>
      <c r="D36472" s="428"/>
      <c r="E36472" s="429"/>
      <c r="F36472" s="425"/>
      <c r="G36472" s="430"/>
      <c r="H36472" s="430"/>
      <c r="I36472" s="430"/>
      <c r="J36472" s="357"/>
      <c r="K36472" s="357"/>
      <c r="L36472" s="358"/>
      <c r="M36472" s="359"/>
      <c r="N36472" s="360"/>
      <c r="O36472" s="360"/>
      <c r="P36472" s="361"/>
    </row>
    <row r="36473" spans="1:16">
      <c r="A36473" s="425"/>
      <c r="B36473" s="426"/>
      <c r="C36473" s="427"/>
      <c r="D36473" s="428"/>
      <c r="E36473" s="429"/>
      <c r="F36473" s="425"/>
      <c r="G36473" s="430"/>
      <c r="H36473" s="430"/>
      <c r="I36473" s="430"/>
      <c r="J36473" s="357"/>
      <c r="K36473" s="357"/>
      <c r="L36473" s="358"/>
      <c r="M36473" s="359"/>
      <c r="N36473" s="360"/>
      <c r="O36473" s="360"/>
      <c r="P36473" s="361"/>
    </row>
    <row r="36474" spans="1:16">
      <c r="A36474" s="425"/>
      <c r="B36474" s="426"/>
      <c r="C36474" s="427"/>
      <c r="D36474" s="428"/>
      <c r="E36474" s="429"/>
      <c r="F36474" s="425"/>
      <c r="G36474" s="430"/>
      <c r="H36474" s="430"/>
      <c r="I36474" s="430"/>
      <c r="J36474" s="357"/>
      <c r="K36474" s="357"/>
      <c r="L36474" s="358"/>
      <c r="M36474" s="359"/>
      <c r="N36474" s="360"/>
      <c r="O36474" s="360"/>
      <c r="P36474" s="361"/>
    </row>
    <row r="36475" spans="1:16">
      <c r="A36475" s="425"/>
      <c r="B36475" s="426"/>
      <c r="C36475" s="427"/>
      <c r="D36475" s="428"/>
      <c r="E36475" s="429"/>
      <c r="F36475" s="425"/>
      <c r="G36475" s="430"/>
      <c r="H36475" s="430"/>
      <c r="I36475" s="430"/>
      <c r="J36475" s="357"/>
      <c r="K36475" s="357"/>
      <c r="L36475" s="358"/>
      <c r="M36475" s="359"/>
      <c r="N36475" s="360"/>
      <c r="O36475" s="360"/>
      <c r="P36475" s="361"/>
    </row>
    <row r="36476" spans="1:16">
      <c r="A36476" s="425"/>
      <c r="B36476" s="426"/>
      <c r="C36476" s="427"/>
      <c r="D36476" s="428"/>
      <c r="E36476" s="429"/>
      <c r="F36476" s="425"/>
      <c r="G36476" s="430"/>
      <c r="H36476" s="430"/>
      <c r="I36476" s="430"/>
      <c r="J36476" s="357"/>
      <c r="K36476" s="357"/>
      <c r="L36476" s="358"/>
      <c r="M36476" s="359"/>
      <c r="N36476" s="360"/>
      <c r="O36476" s="360"/>
      <c r="P36476" s="361"/>
    </row>
    <row r="36477" spans="1:16">
      <c r="A36477" s="425"/>
      <c r="B36477" s="426"/>
      <c r="C36477" s="427"/>
      <c r="D36477" s="428"/>
      <c r="E36477" s="429"/>
      <c r="F36477" s="425"/>
      <c r="G36477" s="430"/>
      <c r="H36477" s="430"/>
      <c r="I36477" s="430"/>
      <c r="J36477" s="357"/>
      <c r="K36477" s="357"/>
      <c r="L36477" s="358"/>
      <c r="M36477" s="359"/>
      <c r="N36477" s="360"/>
      <c r="O36477" s="360"/>
      <c r="P36477" s="361"/>
    </row>
    <row r="36478" spans="1:16">
      <c r="A36478" s="425"/>
      <c r="B36478" s="426"/>
      <c r="C36478" s="427"/>
      <c r="D36478" s="428"/>
      <c r="E36478" s="429"/>
      <c r="F36478" s="425"/>
      <c r="G36478" s="430"/>
      <c r="H36478" s="430"/>
      <c r="I36478" s="430"/>
      <c r="J36478" s="357"/>
      <c r="K36478" s="357"/>
      <c r="L36478" s="358"/>
      <c r="M36478" s="359"/>
      <c r="N36478" s="360"/>
      <c r="O36478" s="360"/>
      <c r="P36478" s="361"/>
    </row>
    <row r="36479" spans="1:16">
      <c r="A36479" s="425"/>
      <c r="B36479" s="426"/>
      <c r="C36479" s="427"/>
      <c r="D36479" s="428"/>
      <c r="E36479" s="429"/>
      <c r="F36479" s="425"/>
      <c r="G36479" s="430"/>
      <c r="H36479" s="430"/>
      <c r="I36479" s="430"/>
      <c r="J36479" s="357"/>
      <c r="K36479" s="357"/>
      <c r="L36479" s="358"/>
      <c r="M36479" s="359"/>
      <c r="N36479" s="360"/>
      <c r="O36479" s="360"/>
      <c r="P36479" s="361"/>
    </row>
    <row r="36480" spans="1:16">
      <c r="A36480" s="425"/>
      <c r="B36480" s="426"/>
      <c r="C36480" s="427"/>
      <c r="D36480" s="428"/>
      <c r="E36480" s="429"/>
      <c r="F36480" s="425"/>
      <c r="G36480" s="430"/>
      <c r="H36480" s="430"/>
      <c r="I36480" s="430"/>
      <c r="J36480" s="357"/>
      <c r="K36480" s="357"/>
      <c r="L36480" s="358"/>
      <c r="M36480" s="359"/>
      <c r="N36480" s="360"/>
      <c r="O36480" s="360"/>
      <c r="P36480" s="361"/>
    </row>
    <row r="36481" spans="1:16">
      <c r="A36481" s="425"/>
      <c r="B36481" s="426"/>
      <c r="C36481" s="427"/>
      <c r="D36481" s="428"/>
      <c r="E36481" s="429"/>
      <c r="F36481" s="425"/>
      <c r="G36481" s="430"/>
      <c r="H36481" s="430"/>
      <c r="I36481" s="430"/>
      <c r="J36481" s="357"/>
      <c r="K36481" s="357"/>
      <c r="L36481" s="358"/>
      <c r="M36481" s="359"/>
      <c r="N36481" s="360"/>
      <c r="O36481" s="360"/>
      <c r="P36481" s="361"/>
    </row>
    <row r="36482" spans="1:16">
      <c r="A36482" s="425"/>
      <c r="B36482" s="426"/>
      <c r="C36482" s="427"/>
      <c r="D36482" s="428"/>
      <c r="E36482" s="429"/>
      <c r="F36482" s="425"/>
      <c r="G36482" s="430"/>
      <c r="H36482" s="430"/>
      <c r="I36482" s="430"/>
      <c r="J36482" s="357"/>
      <c r="K36482" s="357"/>
      <c r="L36482" s="358"/>
      <c r="M36482" s="359"/>
      <c r="N36482" s="360"/>
      <c r="O36482" s="360"/>
      <c r="P36482" s="361"/>
    </row>
    <row r="36483" spans="1:16">
      <c r="A36483" s="425"/>
      <c r="B36483" s="426"/>
      <c r="C36483" s="427"/>
      <c r="D36483" s="428"/>
      <c r="E36483" s="429"/>
      <c r="F36483" s="425"/>
      <c r="G36483" s="430"/>
      <c r="H36483" s="430"/>
      <c r="I36483" s="430"/>
      <c r="J36483" s="357"/>
      <c r="K36483" s="357"/>
      <c r="L36483" s="358"/>
      <c r="M36483" s="359"/>
      <c r="N36483" s="360"/>
      <c r="O36483" s="360"/>
      <c r="P36483" s="361"/>
    </row>
    <row r="36484" spans="1:16">
      <c r="A36484" s="425"/>
      <c r="B36484" s="426"/>
      <c r="C36484" s="427"/>
      <c r="D36484" s="428"/>
      <c r="E36484" s="429"/>
      <c r="F36484" s="425"/>
      <c r="G36484" s="430"/>
      <c r="H36484" s="430"/>
      <c r="I36484" s="430"/>
      <c r="J36484" s="357"/>
      <c r="K36484" s="357"/>
      <c r="L36484" s="358"/>
      <c r="M36484" s="359"/>
      <c r="N36484" s="360"/>
      <c r="O36484" s="360"/>
      <c r="P36484" s="361"/>
    </row>
    <row r="36485" spans="1:16">
      <c r="A36485" s="425"/>
      <c r="B36485" s="426"/>
      <c r="C36485" s="427"/>
      <c r="D36485" s="428"/>
      <c r="E36485" s="429"/>
      <c r="F36485" s="425"/>
      <c r="G36485" s="430"/>
      <c r="H36485" s="430"/>
      <c r="I36485" s="430"/>
      <c r="J36485" s="357"/>
      <c r="K36485" s="357"/>
      <c r="L36485" s="358"/>
      <c r="M36485" s="359"/>
      <c r="N36485" s="360"/>
      <c r="O36485" s="360"/>
      <c r="P36485" s="361"/>
    </row>
    <row r="36486" spans="1:16">
      <c r="A36486" s="425"/>
      <c r="B36486" s="426"/>
      <c r="C36486" s="427"/>
      <c r="D36486" s="428"/>
      <c r="E36486" s="429"/>
      <c r="F36486" s="425"/>
      <c r="G36486" s="430"/>
      <c r="H36486" s="430"/>
      <c r="I36486" s="430"/>
      <c r="J36486" s="357"/>
      <c r="K36486" s="357"/>
      <c r="L36486" s="358"/>
      <c r="M36486" s="359"/>
      <c r="N36486" s="360"/>
      <c r="O36486" s="360"/>
      <c r="P36486" s="361"/>
    </row>
    <row r="36487" spans="1:16">
      <c r="A36487" s="425"/>
      <c r="B36487" s="426"/>
      <c r="C36487" s="427"/>
      <c r="D36487" s="428"/>
      <c r="E36487" s="429"/>
      <c r="F36487" s="425"/>
      <c r="G36487" s="430"/>
      <c r="H36487" s="430"/>
      <c r="I36487" s="430"/>
      <c r="J36487" s="357"/>
      <c r="K36487" s="357"/>
      <c r="L36487" s="358"/>
      <c r="M36487" s="359"/>
      <c r="N36487" s="360"/>
      <c r="O36487" s="360"/>
      <c r="P36487" s="361"/>
    </row>
    <row r="36488" spans="1:16">
      <c r="A36488" s="425"/>
      <c r="B36488" s="426"/>
      <c r="C36488" s="427"/>
      <c r="D36488" s="428"/>
      <c r="E36488" s="429"/>
      <c r="F36488" s="425"/>
      <c r="G36488" s="430"/>
      <c r="H36488" s="430"/>
      <c r="I36488" s="430"/>
      <c r="J36488" s="357"/>
      <c r="K36488" s="357"/>
      <c r="L36488" s="358"/>
      <c r="M36488" s="359"/>
      <c r="N36488" s="360"/>
      <c r="O36488" s="360"/>
      <c r="P36488" s="361"/>
    </row>
    <row r="36489" spans="1:16">
      <c r="A36489" s="425"/>
      <c r="B36489" s="426"/>
      <c r="C36489" s="427"/>
      <c r="D36489" s="428"/>
      <c r="E36489" s="429"/>
      <c r="F36489" s="425"/>
      <c r="G36489" s="430"/>
      <c r="H36489" s="430"/>
      <c r="I36489" s="430"/>
      <c r="J36489" s="357"/>
      <c r="K36489" s="357"/>
      <c r="L36489" s="358"/>
      <c r="M36489" s="359"/>
      <c r="N36489" s="360"/>
      <c r="O36489" s="360"/>
      <c r="P36489" s="361"/>
    </row>
    <row r="36490" spans="1:16">
      <c r="A36490" s="425"/>
      <c r="B36490" s="426"/>
      <c r="C36490" s="427"/>
      <c r="D36490" s="428"/>
      <c r="E36490" s="429"/>
      <c r="F36490" s="425"/>
      <c r="G36490" s="430"/>
      <c r="H36490" s="430"/>
      <c r="I36490" s="430"/>
      <c r="J36490" s="357"/>
      <c r="K36490" s="357"/>
      <c r="L36490" s="358"/>
      <c r="M36490" s="359"/>
      <c r="N36490" s="360"/>
      <c r="O36490" s="360"/>
      <c r="P36490" s="361"/>
    </row>
    <row r="36491" spans="1:16">
      <c r="A36491" s="425"/>
      <c r="B36491" s="426"/>
      <c r="C36491" s="427"/>
      <c r="D36491" s="428"/>
      <c r="E36491" s="429"/>
      <c r="F36491" s="425"/>
      <c r="G36491" s="430"/>
      <c r="H36491" s="430"/>
      <c r="I36491" s="430"/>
      <c r="J36491" s="357"/>
      <c r="K36491" s="357"/>
      <c r="L36491" s="358"/>
      <c r="M36491" s="359"/>
      <c r="N36491" s="360"/>
      <c r="O36491" s="360"/>
      <c r="P36491" s="361"/>
    </row>
    <row r="36492" spans="1:16">
      <c r="A36492" s="425"/>
      <c r="B36492" s="426"/>
      <c r="C36492" s="427"/>
      <c r="D36492" s="428"/>
      <c r="E36492" s="429"/>
      <c r="F36492" s="425"/>
      <c r="G36492" s="430"/>
      <c r="H36492" s="430"/>
      <c r="I36492" s="430"/>
      <c r="J36492" s="357"/>
      <c r="K36492" s="357"/>
      <c r="L36492" s="358"/>
      <c r="M36492" s="359"/>
      <c r="N36492" s="360"/>
      <c r="O36492" s="360"/>
      <c r="P36492" s="361"/>
    </row>
    <row r="36493" spans="1:16">
      <c r="A36493" s="425"/>
      <c r="B36493" s="426"/>
      <c r="C36493" s="427"/>
      <c r="D36493" s="428"/>
      <c r="E36493" s="429"/>
      <c r="F36493" s="425"/>
      <c r="G36493" s="430"/>
      <c r="H36493" s="430"/>
      <c r="I36493" s="430"/>
      <c r="J36493" s="357"/>
      <c r="K36493" s="357"/>
      <c r="L36493" s="358"/>
      <c r="M36493" s="359"/>
      <c r="N36493" s="360"/>
      <c r="O36493" s="360"/>
      <c r="P36493" s="361"/>
    </row>
    <row r="36494" spans="1:16">
      <c r="A36494" s="425"/>
      <c r="B36494" s="426"/>
      <c r="C36494" s="427"/>
      <c r="D36494" s="428"/>
      <c r="E36494" s="429"/>
      <c r="F36494" s="425"/>
      <c r="G36494" s="430"/>
      <c r="H36494" s="430"/>
      <c r="I36494" s="430"/>
      <c r="J36494" s="357"/>
      <c r="K36494" s="357"/>
      <c r="L36494" s="358"/>
      <c r="M36494" s="359"/>
      <c r="N36494" s="360"/>
      <c r="O36494" s="360"/>
      <c r="P36494" s="361"/>
    </row>
    <row r="36495" spans="1:16">
      <c r="A36495" s="425"/>
      <c r="B36495" s="426"/>
      <c r="C36495" s="427"/>
      <c r="D36495" s="428"/>
      <c r="E36495" s="429"/>
      <c r="F36495" s="425"/>
      <c r="G36495" s="430"/>
      <c r="H36495" s="430"/>
      <c r="I36495" s="430"/>
      <c r="J36495" s="357"/>
      <c r="K36495" s="357"/>
      <c r="L36495" s="358"/>
      <c r="M36495" s="359"/>
      <c r="N36495" s="360"/>
      <c r="O36495" s="360"/>
      <c r="P36495" s="361"/>
    </row>
    <row r="36496" spans="1:16">
      <c r="A36496" s="425"/>
      <c r="B36496" s="426"/>
      <c r="C36496" s="427"/>
      <c r="D36496" s="428"/>
      <c r="E36496" s="429"/>
      <c r="F36496" s="425"/>
      <c r="G36496" s="430"/>
      <c r="H36496" s="430"/>
      <c r="I36496" s="430"/>
      <c r="J36496" s="357"/>
      <c r="K36496" s="357"/>
      <c r="L36496" s="358"/>
      <c r="M36496" s="359"/>
      <c r="N36496" s="360"/>
      <c r="O36496" s="360"/>
      <c r="P36496" s="361"/>
    </row>
    <row r="36497" spans="1:16">
      <c r="A36497" s="425"/>
      <c r="B36497" s="426"/>
      <c r="C36497" s="427"/>
      <c r="D36497" s="428"/>
      <c r="E36497" s="429"/>
      <c r="F36497" s="425"/>
      <c r="G36497" s="430"/>
      <c r="H36497" s="430"/>
      <c r="I36497" s="430"/>
      <c r="J36497" s="357"/>
      <c r="K36497" s="357"/>
      <c r="L36497" s="358"/>
      <c r="M36497" s="359"/>
      <c r="N36497" s="360"/>
      <c r="O36497" s="360"/>
      <c r="P36497" s="361"/>
    </row>
    <row r="36498" spans="1:16">
      <c r="A36498" s="425"/>
      <c r="B36498" s="426"/>
      <c r="C36498" s="427"/>
      <c r="D36498" s="428"/>
      <c r="E36498" s="429"/>
      <c r="F36498" s="425"/>
      <c r="G36498" s="430"/>
      <c r="H36498" s="430"/>
      <c r="I36498" s="430"/>
      <c r="J36498" s="357"/>
      <c r="K36498" s="357"/>
      <c r="L36498" s="358"/>
      <c r="M36498" s="359"/>
      <c r="N36498" s="360"/>
      <c r="O36498" s="360"/>
      <c r="P36498" s="361"/>
    </row>
    <row r="36499" spans="1:16">
      <c r="A36499" s="425"/>
      <c r="B36499" s="426"/>
      <c r="C36499" s="427"/>
      <c r="D36499" s="428"/>
      <c r="E36499" s="429"/>
      <c r="F36499" s="425"/>
      <c r="G36499" s="430"/>
      <c r="H36499" s="430"/>
      <c r="I36499" s="430"/>
      <c r="J36499" s="357"/>
      <c r="K36499" s="357"/>
      <c r="L36499" s="358"/>
      <c r="M36499" s="359"/>
      <c r="N36499" s="360"/>
      <c r="O36499" s="360"/>
      <c r="P36499" s="361"/>
    </row>
    <row r="36500" spans="1:16">
      <c r="A36500" s="425"/>
      <c r="B36500" s="426"/>
      <c r="C36500" s="427"/>
      <c r="D36500" s="428"/>
      <c r="E36500" s="429"/>
      <c r="F36500" s="425"/>
      <c r="G36500" s="430"/>
      <c r="H36500" s="430"/>
      <c r="I36500" s="430"/>
      <c r="J36500" s="357"/>
      <c r="K36500" s="357"/>
      <c r="L36500" s="358"/>
      <c r="M36500" s="359"/>
      <c r="N36500" s="360"/>
      <c r="O36500" s="360"/>
      <c r="P36500" s="361"/>
    </row>
    <row r="36501" spans="1:16">
      <c r="A36501" s="425"/>
      <c r="B36501" s="426"/>
      <c r="C36501" s="427"/>
      <c r="D36501" s="428"/>
      <c r="E36501" s="429"/>
      <c r="F36501" s="425"/>
      <c r="G36501" s="430"/>
      <c r="H36501" s="430"/>
      <c r="I36501" s="430"/>
      <c r="J36501" s="357"/>
      <c r="K36501" s="357"/>
      <c r="L36501" s="358"/>
      <c r="M36501" s="359"/>
      <c r="N36501" s="360"/>
      <c r="O36501" s="360"/>
      <c r="P36501" s="361"/>
    </row>
    <row r="36502" spans="1:16">
      <c r="A36502" s="425"/>
      <c r="B36502" s="426"/>
      <c r="C36502" s="427"/>
      <c r="D36502" s="428"/>
      <c r="E36502" s="429"/>
      <c r="F36502" s="425"/>
      <c r="G36502" s="430"/>
      <c r="H36502" s="430"/>
      <c r="I36502" s="430"/>
      <c r="J36502" s="357"/>
      <c r="K36502" s="357"/>
      <c r="L36502" s="358"/>
      <c r="M36502" s="359"/>
      <c r="N36502" s="360"/>
      <c r="O36502" s="360"/>
      <c r="P36502" s="361"/>
    </row>
    <row r="36503" spans="1:16">
      <c r="A36503" s="425"/>
      <c r="B36503" s="426"/>
      <c r="C36503" s="427"/>
      <c r="D36503" s="428"/>
      <c r="E36503" s="429"/>
      <c r="F36503" s="425"/>
      <c r="G36503" s="430"/>
      <c r="H36503" s="430"/>
      <c r="I36503" s="430"/>
      <c r="J36503" s="357"/>
      <c r="K36503" s="357"/>
      <c r="L36503" s="358"/>
      <c r="M36503" s="359"/>
      <c r="N36503" s="360"/>
      <c r="O36503" s="360"/>
      <c r="P36503" s="361"/>
    </row>
    <row r="36504" spans="1:16">
      <c r="A36504" s="425"/>
      <c r="B36504" s="426"/>
      <c r="C36504" s="427"/>
      <c r="D36504" s="428"/>
      <c r="E36504" s="429"/>
      <c r="F36504" s="425"/>
      <c r="G36504" s="430"/>
      <c r="H36504" s="430"/>
      <c r="I36504" s="430"/>
      <c r="J36504" s="357"/>
      <c r="K36504" s="357"/>
      <c r="L36504" s="358"/>
      <c r="M36504" s="359"/>
      <c r="N36504" s="360"/>
      <c r="O36504" s="360"/>
      <c r="P36504" s="361"/>
    </row>
    <row r="36505" spans="1:16">
      <c r="A36505" s="425"/>
      <c r="B36505" s="426"/>
      <c r="C36505" s="427"/>
      <c r="D36505" s="428"/>
      <c r="E36505" s="429"/>
      <c r="F36505" s="425"/>
      <c r="G36505" s="430"/>
      <c r="H36505" s="430"/>
      <c r="I36505" s="430"/>
      <c r="J36505" s="357"/>
      <c r="K36505" s="357"/>
      <c r="L36505" s="358"/>
      <c r="M36505" s="359"/>
      <c r="N36505" s="360"/>
      <c r="O36505" s="360"/>
      <c r="P36505" s="361"/>
    </row>
    <row r="36506" spans="1:16">
      <c r="A36506" s="425"/>
      <c r="B36506" s="426"/>
      <c r="C36506" s="427"/>
      <c r="D36506" s="428"/>
      <c r="E36506" s="429"/>
      <c r="F36506" s="425"/>
      <c r="G36506" s="430"/>
      <c r="H36506" s="430"/>
      <c r="I36506" s="430"/>
      <c r="J36506" s="357"/>
      <c r="K36506" s="357"/>
      <c r="L36506" s="358"/>
      <c r="M36506" s="359"/>
      <c r="N36506" s="360"/>
      <c r="O36506" s="360"/>
      <c r="P36506" s="361"/>
    </row>
    <row r="36507" spans="1:16">
      <c r="A36507" s="425"/>
      <c r="B36507" s="426"/>
      <c r="C36507" s="427"/>
      <c r="D36507" s="428"/>
      <c r="E36507" s="429"/>
      <c r="F36507" s="425"/>
      <c r="G36507" s="430"/>
      <c r="H36507" s="430"/>
      <c r="I36507" s="430"/>
      <c r="J36507" s="357"/>
      <c r="K36507" s="357"/>
      <c r="L36507" s="358"/>
      <c r="M36507" s="359"/>
      <c r="N36507" s="360"/>
      <c r="O36507" s="360"/>
      <c r="P36507" s="361"/>
    </row>
    <row r="36508" spans="1:16">
      <c r="A36508" s="425"/>
      <c r="B36508" s="426"/>
      <c r="C36508" s="427"/>
      <c r="D36508" s="428"/>
      <c r="E36508" s="429"/>
      <c r="F36508" s="425"/>
      <c r="G36508" s="430"/>
      <c r="H36508" s="430"/>
      <c r="I36508" s="430"/>
      <c r="J36508" s="357"/>
      <c r="K36508" s="357"/>
      <c r="L36508" s="358"/>
      <c r="M36508" s="359"/>
      <c r="N36508" s="360"/>
      <c r="O36508" s="360"/>
      <c r="P36508" s="361"/>
    </row>
    <row r="36509" spans="1:16">
      <c r="A36509" s="425"/>
      <c r="B36509" s="426"/>
      <c r="C36509" s="427"/>
      <c r="D36509" s="428"/>
      <c r="E36509" s="429"/>
      <c r="F36509" s="425"/>
      <c r="G36509" s="430"/>
      <c r="H36509" s="430"/>
      <c r="I36509" s="430"/>
      <c r="J36509" s="357"/>
      <c r="K36509" s="357"/>
      <c r="L36509" s="358"/>
      <c r="M36509" s="359"/>
      <c r="N36509" s="360"/>
      <c r="O36509" s="360"/>
      <c r="P36509" s="361"/>
    </row>
    <row r="36510" spans="1:16">
      <c r="A36510" s="425"/>
      <c r="B36510" s="426"/>
      <c r="C36510" s="427"/>
      <c r="D36510" s="428"/>
      <c r="E36510" s="429"/>
      <c r="F36510" s="425"/>
      <c r="G36510" s="430"/>
      <c r="H36510" s="430"/>
      <c r="I36510" s="430"/>
      <c r="J36510" s="357"/>
      <c r="K36510" s="357"/>
      <c r="L36510" s="358"/>
      <c r="M36510" s="359"/>
      <c r="N36510" s="360"/>
      <c r="O36510" s="360"/>
      <c r="P36510" s="361"/>
    </row>
    <row r="36511" spans="1:16">
      <c r="A36511" s="425"/>
      <c r="B36511" s="426"/>
      <c r="C36511" s="427"/>
      <c r="D36511" s="428"/>
      <c r="E36511" s="429"/>
      <c r="F36511" s="425"/>
      <c r="G36511" s="430"/>
      <c r="H36511" s="430"/>
      <c r="I36511" s="430"/>
      <c r="J36511" s="357"/>
      <c r="K36511" s="357"/>
      <c r="L36511" s="358"/>
      <c r="M36511" s="359"/>
      <c r="N36511" s="360"/>
      <c r="O36511" s="360"/>
      <c r="P36511" s="361"/>
    </row>
    <row r="36512" spans="1:16">
      <c r="A36512" s="425"/>
      <c r="B36512" s="426"/>
      <c r="C36512" s="427"/>
      <c r="D36512" s="428"/>
      <c r="E36512" s="429"/>
      <c r="F36512" s="425"/>
      <c r="G36512" s="430"/>
      <c r="H36512" s="430"/>
      <c r="I36512" s="430"/>
      <c r="J36512" s="357"/>
      <c r="K36512" s="357"/>
      <c r="L36512" s="358"/>
      <c r="M36512" s="359"/>
      <c r="N36512" s="360"/>
      <c r="O36512" s="360"/>
      <c r="P36512" s="361"/>
    </row>
    <row r="36513" spans="1:16">
      <c r="A36513" s="425"/>
      <c r="B36513" s="426"/>
      <c r="C36513" s="427"/>
      <c r="D36513" s="428"/>
      <c r="E36513" s="429"/>
      <c r="F36513" s="425"/>
      <c r="G36513" s="430"/>
      <c r="H36513" s="430"/>
      <c r="I36513" s="430"/>
      <c r="J36513" s="357"/>
      <c r="K36513" s="357"/>
      <c r="L36513" s="358"/>
      <c r="M36513" s="359"/>
      <c r="N36513" s="360"/>
      <c r="O36513" s="360"/>
      <c r="P36513" s="361"/>
    </row>
    <row r="36514" spans="1:16">
      <c r="A36514" s="425"/>
      <c r="B36514" s="426"/>
      <c r="C36514" s="427"/>
      <c r="D36514" s="428"/>
      <c r="E36514" s="429"/>
      <c r="F36514" s="425"/>
      <c r="G36514" s="430"/>
      <c r="H36514" s="430"/>
      <c r="I36514" s="430"/>
      <c r="J36514" s="357"/>
      <c r="K36514" s="357"/>
      <c r="L36514" s="358"/>
      <c r="M36514" s="359"/>
      <c r="N36514" s="360"/>
      <c r="O36514" s="360"/>
      <c r="P36514" s="361"/>
    </row>
    <row r="36515" spans="1:16">
      <c r="A36515" s="425"/>
      <c r="B36515" s="426"/>
      <c r="C36515" s="427"/>
      <c r="D36515" s="428"/>
      <c r="E36515" s="429"/>
      <c r="F36515" s="425"/>
      <c r="G36515" s="430"/>
      <c r="H36515" s="430"/>
      <c r="I36515" s="430"/>
      <c r="J36515" s="357"/>
      <c r="K36515" s="357"/>
      <c r="L36515" s="358"/>
      <c r="M36515" s="359"/>
      <c r="N36515" s="360"/>
      <c r="O36515" s="360"/>
      <c r="P36515" s="361"/>
    </row>
    <row r="36516" spans="1:16">
      <c r="A36516" s="425"/>
      <c r="B36516" s="426"/>
      <c r="C36516" s="427"/>
      <c r="D36516" s="428"/>
      <c r="E36516" s="429"/>
      <c r="F36516" s="425"/>
      <c r="G36516" s="430"/>
      <c r="H36516" s="430"/>
      <c r="I36516" s="430"/>
      <c r="J36516" s="357"/>
      <c r="K36516" s="357"/>
      <c r="L36516" s="358"/>
      <c r="M36516" s="359"/>
      <c r="N36516" s="360"/>
      <c r="O36516" s="360"/>
      <c r="P36516" s="361"/>
    </row>
    <row r="36517" spans="1:16">
      <c r="A36517" s="425"/>
      <c r="B36517" s="426"/>
      <c r="C36517" s="427"/>
      <c r="D36517" s="428"/>
      <c r="E36517" s="429"/>
      <c r="F36517" s="425"/>
      <c r="G36517" s="430"/>
      <c r="H36517" s="430"/>
      <c r="I36517" s="430"/>
      <c r="J36517" s="357"/>
      <c r="K36517" s="357"/>
      <c r="L36517" s="358"/>
      <c r="M36517" s="359"/>
      <c r="N36517" s="360"/>
      <c r="O36517" s="360"/>
      <c r="P36517" s="361"/>
    </row>
    <row r="36518" spans="1:16">
      <c r="A36518" s="425"/>
      <c r="B36518" s="426"/>
      <c r="C36518" s="427"/>
      <c r="D36518" s="428"/>
      <c r="E36518" s="429"/>
      <c r="F36518" s="425"/>
      <c r="G36518" s="430"/>
      <c r="H36518" s="430"/>
      <c r="I36518" s="430"/>
      <c r="J36518" s="357"/>
      <c r="K36518" s="357"/>
      <c r="L36518" s="358"/>
      <c r="M36518" s="359"/>
      <c r="N36518" s="360"/>
      <c r="O36518" s="360"/>
      <c r="P36518" s="361"/>
    </row>
    <row r="36519" spans="1:16">
      <c r="A36519" s="425"/>
      <c r="B36519" s="426"/>
      <c r="C36519" s="427"/>
      <c r="D36519" s="428"/>
      <c r="E36519" s="429"/>
      <c r="F36519" s="425"/>
      <c r="G36519" s="430"/>
      <c r="H36519" s="430"/>
      <c r="I36519" s="430"/>
      <c r="J36519" s="357"/>
      <c r="K36519" s="357"/>
      <c r="L36519" s="358"/>
      <c r="M36519" s="359"/>
      <c r="N36519" s="360"/>
      <c r="O36519" s="360"/>
      <c r="P36519" s="361"/>
    </row>
    <row r="36520" spans="1:16">
      <c r="A36520" s="425"/>
      <c r="B36520" s="426"/>
      <c r="C36520" s="427"/>
      <c r="D36520" s="428"/>
      <c r="E36520" s="429"/>
      <c r="F36520" s="425"/>
      <c r="G36520" s="430"/>
      <c r="H36520" s="430"/>
      <c r="I36520" s="430"/>
      <c r="J36520" s="357"/>
      <c r="K36520" s="357"/>
      <c r="L36520" s="358"/>
      <c r="M36520" s="359"/>
      <c r="N36520" s="360"/>
      <c r="O36520" s="360"/>
      <c r="P36520" s="361"/>
    </row>
    <row r="36521" spans="1:16">
      <c r="A36521" s="425"/>
      <c r="B36521" s="426"/>
      <c r="C36521" s="427"/>
      <c r="D36521" s="428"/>
      <c r="E36521" s="429"/>
      <c r="F36521" s="425"/>
      <c r="G36521" s="430"/>
      <c r="H36521" s="430"/>
      <c r="I36521" s="430"/>
      <c r="J36521" s="357"/>
      <c r="K36521" s="357"/>
      <c r="L36521" s="358"/>
      <c r="M36521" s="359"/>
      <c r="N36521" s="360"/>
      <c r="O36521" s="360"/>
      <c r="P36521" s="361"/>
    </row>
    <row r="36522" spans="1:16">
      <c r="A36522" s="425"/>
      <c r="B36522" s="426"/>
      <c r="C36522" s="427"/>
      <c r="D36522" s="428"/>
      <c r="E36522" s="429"/>
      <c r="F36522" s="425"/>
      <c r="G36522" s="430"/>
      <c r="H36522" s="430"/>
      <c r="I36522" s="430"/>
      <c r="J36522" s="357"/>
      <c r="K36522" s="357"/>
      <c r="L36522" s="358"/>
      <c r="M36522" s="359"/>
      <c r="N36522" s="360"/>
      <c r="O36522" s="360"/>
      <c r="P36522" s="361"/>
    </row>
    <row r="36523" spans="1:16">
      <c r="A36523" s="425"/>
      <c r="B36523" s="426"/>
      <c r="C36523" s="427"/>
      <c r="D36523" s="428"/>
      <c r="E36523" s="429"/>
      <c r="F36523" s="425"/>
      <c r="G36523" s="430"/>
      <c r="H36523" s="430"/>
      <c r="I36523" s="430"/>
      <c r="J36523" s="357"/>
      <c r="K36523" s="357"/>
      <c r="L36523" s="358"/>
      <c r="M36523" s="359"/>
      <c r="N36523" s="360"/>
      <c r="O36523" s="360"/>
      <c r="P36523" s="361"/>
    </row>
    <row r="36524" spans="1:16">
      <c r="A36524" s="425"/>
      <c r="B36524" s="426"/>
      <c r="C36524" s="427"/>
      <c r="D36524" s="428"/>
      <c r="E36524" s="429"/>
      <c r="F36524" s="425"/>
      <c r="G36524" s="430"/>
      <c r="H36524" s="430"/>
      <c r="I36524" s="430"/>
      <c r="J36524" s="357"/>
      <c r="K36524" s="357"/>
      <c r="L36524" s="358"/>
      <c r="M36524" s="359"/>
      <c r="N36524" s="360"/>
      <c r="O36524" s="360"/>
      <c r="P36524" s="361"/>
    </row>
    <row r="36525" spans="1:16">
      <c r="A36525" s="425"/>
      <c r="B36525" s="426"/>
      <c r="C36525" s="427"/>
      <c r="D36525" s="428"/>
      <c r="E36525" s="429"/>
      <c r="F36525" s="425"/>
      <c r="G36525" s="430"/>
      <c r="H36525" s="430"/>
      <c r="I36525" s="430"/>
      <c r="J36525" s="357"/>
      <c r="K36525" s="357"/>
      <c r="L36525" s="358"/>
      <c r="M36525" s="359"/>
      <c r="N36525" s="360"/>
      <c r="O36525" s="360"/>
      <c r="P36525" s="361"/>
    </row>
    <row r="36526" spans="1:16">
      <c r="A36526" s="425"/>
      <c r="B36526" s="426"/>
      <c r="C36526" s="427"/>
      <c r="D36526" s="428"/>
      <c r="E36526" s="429"/>
      <c r="F36526" s="425"/>
      <c r="G36526" s="430"/>
      <c r="H36526" s="430"/>
      <c r="I36526" s="430"/>
      <c r="J36526" s="357"/>
      <c r="K36526" s="357"/>
      <c r="L36526" s="358"/>
      <c r="M36526" s="359"/>
      <c r="N36526" s="360"/>
      <c r="O36526" s="360"/>
      <c r="P36526" s="361"/>
    </row>
    <row r="36527" spans="1:16">
      <c r="A36527" s="425"/>
      <c r="B36527" s="426"/>
      <c r="C36527" s="427"/>
      <c r="D36527" s="428"/>
      <c r="E36527" s="429"/>
      <c r="F36527" s="425"/>
      <c r="G36527" s="430"/>
      <c r="H36527" s="430"/>
      <c r="I36527" s="430"/>
      <c r="J36527" s="357"/>
      <c r="K36527" s="357"/>
      <c r="L36527" s="358"/>
      <c r="M36527" s="359"/>
      <c r="N36527" s="360"/>
      <c r="O36527" s="360"/>
      <c r="P36527" s="361"/>
    </row>
    <row r="36528" spans="1:16">
      <c r="A36528" s="425"/>
      <c r="B36528" s="426"/>
      <c r="C36528" s="427"/>
      <c r="D36528" s="428"/>
      <c r="E36528" s="429"/>
      <c r="F36528" s="425"/>
      <c r="G36528" s="430"/>
      <c r="H36528" s="430"/>
      <c r="I36528" s="430"/>
      <c r="J36528" s="357"/>
      <c r="K36528" s="357"/>
      <c r="L36528" s="358"/>
      <c r="M36528" s="359"/>
      <c r="N36528" s="360"/>
      <c r="O36528" s="360"/>
      <c r="P36528" s="361"/>
    </row>
    <row r="36529" spans="1:16">
      <c r="A36529" s="425"/>
      <c r="B36529" s="426"/>
      <c r="C36529" s="427"/>
      <c r="D36529" s="428"/>
      <c r="E36529" s="429"/>
      <c r="F36529" s="425"/>
      <c r="G36529" s="430"/>
      <c r="H36529" s="430"/>
      <c r="I36529" s="430"/>
      <c r="J36529" s="357"/>
      <c r="K36529" s="357"/>
      <c r="L36529" s="358"/>
      <c r="M36529" s="359"/>
      <c r="N36529" s="360"/>
      <c r="O36529" s="360"/>
      <c r="P36529" s="361"/>
    </row>
    <row r="36530" spans="1:16">
      <c r="A36530" s="425"/>
      <c r="B36530" s="426"/>
      <c r="C36530" s="427"/>
      <c r="D36530" s="428"/>
      <c r="E36530" s="429"/>
      <c r="F36530" s="425"/>
      <c r="G36530" s="430"/>
      <c r="H36530" s="430"/>
      <c r="I36530" s="430"/>
      <c r="J36530" s="357"/>
      <c r="K36530" s="357"/>
      <c r="L36530" s="358"/>
      <c r="M36530" s="359"/>
      <c r="N36530" s="360"/>
      <c r="O36530" s="360"/>
      <c r="P36530" s="361"/>
    </row>
    <row r="36531" spans="1:16">
      <c r="A36531" s="425"/>
      <c r="B36531" s="426"/>
      <c r="C36531" s="427"/>
      <c r="D36531" s="428"/>
      <c r="E36531" s="429"/>
      <c r="F36531" s="425"/>
      <c r="G36531" s="430"/>
      <c r="H36531" s="430"/>
      <c r="I36531" s="430"/>
      <c r="J36531" s="357"/>
      <c r="K36531" s="357"/>
      <c r="L36531" s="358"/>
      <c r="M36531" s="359"/>
      <c r="N36531" s="360"/>
      <c r="O36531" s="360"/>
      <c r="P36531" s="361"/>
    </row>
    <row r="36532" spans="1:16">
      <c r="A36532" s="425"/>
      <c r="B36532" s="426"/>
      <c r="C36532" s="427"/>
      <c r="D36532" s="428"/>
      <c r="E36532" s="429"/>
      <c r="F36532" s="425"/>
      <c r="G36532" s="430"/>
      <c r="H36532" s="430"/>
      <c r="I36532" s="430"/>
      <c r="J36532" s="357"/>
      <c r="K36532" s="357"/>
      <c r="L36532" s="358"/>
      <c r="M36532" s="359"/>
      <c r="N36532" s="360"/>
      <c r="O36532" s="360"/>
      <c r="P36532" s="361"/>
    </row>
    <row r="36533" spans="1:16">
      <c r="A36533" s="425"/>
      <c r="B36533" s="426"/>
      <c r="C36533" s="427"/>
      <c r="D36533" s="428"/>
      <c r="E36533" s="429"/>
      <c r="F36533" s="425"/>
      <c r="G36533" s="430"/>
      <c r="H36533" s="430"/>
      <c r="I36533" s="430"/>
      <c r="J36533" s="357"/>
      <c r="K36533" s="357"/>
      <c r="L36533" s="358"/>
      <c r="M36533" s="359"/>
      <c r="N36533" s="360"/>
      <c r="O36533" s="360"/>
      <c r="P36533" s="361"/>
    </row>
    <row r="36534" spans="1:16">
      <c r="A36534" s="425"/>
      <c r="B36534" s="426"/>
      <c r="C36534" s="427"/>
      <c r="D36534" s="428"/>
      <c r="E36534" s="429"/>
      <c r="F36534" s="425"/>
      <c r="G36534" s="430"/>
      <c r="H36534" s="430"/>
      <c r="I36534" s="430"/>
      <c r="J36534" s="357"/>
      <c r="K36534" s="357"/>
      <c r="L36534" s="358"/>
      <c r="M36534" s="359"/>
      <c r="N36534" s="360"/>
      <c r="O36534" s="360"/>
      <c r="P36534" s="361"/>
    </row>
    <row r="36535" spans="1:16">
      <c r="A36535" s="425"/>
      <c r="B36535" s="426"/>
      <c r="C36535" s="427"/>
      <c r="D36535" s="428"/>
      <c r="E36535" s="429"/>
      <c r="F36535" s="425"/>
      <c r="G36535" s="430"/>
      <c r="H36535" s="430"/>
      <c r="I36535" s="430"/>
      <c r="J36535" s="357"/>
      <c r="K36535" s="357"/>
      <c r="L36535" s="358"/>
      <c r="M36535" s="359"/>
      <c r="N36535" s="360"/>
      <c r="O36535" s="360"/>
      <c r="P36535" s="361"/>
    </row>
    <row r="36536" spans="1:16">
      <c r="A36536" s="425"/>
      <c r="B36536" s="426"/>
      <c r="C36536" s="427"/>
      <c r="D36536" s="428"/>
      <c r="E36536" s="429"/>
      <c r="F36536" s="425"/>
      <c r="G36536" s="430"/>
      <c r="H36536" s="430"/>
      <c r="I36536" s="430"/>
      <c r="J36536" s="357"/>
      <c r="K36536" s="357"/>
      <c r="L36536" s="358"/>
      <c r="M36536" s="359"/>
      <c r="N36536" s="360"/>
      <c r="O36536" s="360"/>
      <c r="P36536" s="361"/>
    </row>
    <row r="36537" spans="1:16">
      <c r="A36537" s="425"/>
      <c r="B36537" s="426"/>
      <c r="C36537" s="427"/>
      <c r="D36537" s="428"/>
      <c r="E36537" s="429"/>
      <c r="F36537" s="425"/>
      <c r="G36537" s="430"/>
      <c r="H36537" s="430"/>
      <c r="I36537" s="430"/>
      <c r="J36537" s="357"/>
      <c r="K36537" s="357"/>
      <c r="L36537" s="358"/>
      <c r="M36537" s="359"/>
      <c r="N36537" s="360"/>
      <c r="O36537" s="360"/>
      <c r="P36537" s="361"/>
    </row>
    <row r="36538" spans="1:16">
      <c r="A36538" s="425"/>
      <c r="B36538" s="426"/>
      <c r="C36538" s="427"/>
      <c r="D36538" s="428"/>
      <c r="E36538" s="429"/>
      <c r="F36538" s="425"/>
      <c r="G36538" s="430"/>
      <c r="H36538" s="430"/>
      <c r="I36538" s="430"/>
      <c r="J36538" s="357"/>
      <c r="K36538" s="357"/>
      <c r="L36538" s="358"/>
      <c r="M36538" s="359"/>
      <c r="N36538" s="360"/>
      <c r="O36538" s="360"/>
      <c r="P36538" s="361"/>
    </row>
    <row r="36539" spans="1:16">
      <c r="A36539" s="425"/>
      <c r="B36539" s="426"/>
      <c r="C36539" s="427"/>
      <c r="D36539" s="428"/>
      <c r="E36539" s="429"/>
      <c r="F36539" s="425"/>
      <c r="G36539" s="430"/>
      <c r="H36539" s="430"/>
      <c r="I36539" s="430"/>
      <c r="J36539" s="357"/>
      <c r="K36539" s="357"/>
      <c r="L36539" s="358"/>
      <c r="M36539" s="359"/>
      <c r="N36539" s="360"/>
      <c r="O36539" s="360"/>
      <c r="P36539" s="361"/>
    </row>
    <row r="36540" spans="1:16">
      <c r="A36540" s="425"/>
      <c r="B36540" s="426"/>
      <c r="C36540" s="427"/>
      <c r="D36540" s="428"/>
      <c r="E36540" s="429"/>
      <c r="F36540" s="425"/>
      <c r="G36540" s="430"/>
      <c r="H36540" s="430"/>
      <c r="I36540" s="430"/>
      <c r="J36540" s="357"/>
      <c r="K36540" s="357"/>
      <c r="L36540" s="358"/>
      <c r="M36540" s="359"/>
      <c r="N36540" s="360"/>
      <c r="O36540" s="360"/>
      <c r="P36540" s="361"/>
    </row>
    <row r="36541" spans="1:16">
      <c r="A36541" s="425"/>
      <c r="B36541" s="426"/>
      <c r="C36541" s="427"/>
      <c r="D36541" s="428"/>
      <c r="E36541" s="429"/>
      <c r="F36541" s="425"/>
      <c r="G36541" s="430"/>
      <c r="H36541" s="430"/>
      <c r="I36541" s="430"/>
      <c r="J36541" s="357"/>
      <c r="K36541" s="357"/>
      <c r="L36541" s="358"/>
      <c r="M36541" s="359"/>
      <c r="N36541" s="360"/>
      <c r="O36541" s="360"/>
      <c r="P36541" s="361"/>
    </row>
    <row r="36542" spans="1:16">
      <c r="A36542" s="425"/>
      <c r="B36542" s="426"/>
      <c r="C36542" s="427"/>
      <c r="D36542" s="428"/>
      <c r="E36542" s="429"/>
      <c r="F36542" s="425"/>
      <c r="G36542" s="430"/>
      <c r="H36542" s="430"/>
      <c r="I36542" s="430"/>
      <c r="J36542" s="357"/>
      <c r="K36542" s="357"/>
      <c r="L36542" s="358"/>
      <c r="M36542" s="359"/>
      <c r="N36542" s="360"/>
      <c r="O36542" s="360"/>
      <c r="P36542" s="361"/>
    </row>
    <row r="36543" spans="1:16">
      <c r="A36543" s="425"/>
      <c r="B36543" s="426"/>
      <c r="C36543" s="427"/>
      <c r="D36543" s="428"/>
      <c r="E36543" s="429"/>
      <c r="F36543" s="425"/>
      <c r="G36543" s="430"/>
      <c r="H36543" s="430"/>
      <c r="I36543" s="430"/>
      <c r="J36543" s="357"/>
      <c r="K36543" s="357"/>
      <c r="L36543" s="358"/>
      <c r="M36543" s="359"/>
      <c r="N36543" s="360"/>
      <c r="O36543" s="360"/>
      <c r="P36543" s="361"/>
    </row>
    <row r="36544" spans="1:16">
      <c r="A36544" s="425"/>
      <c r="B36544" s="426"/>
      <c r="C36544" s="427"/>
      <c r="D36544" s="428"/>
      <c r="E36544" s="429"/>
      <c r="F36544" s="425"/>
      <c r="G36544" s="430"/>
      <c r="H36544" s="430"/>
      <c r="I36544" s="430"/>
      <c r="J36544" s="357"/>
      <c r="K36544" s="357"/>
      <c r="L36544" s="358"/>
      <c r="M36544" s="359"/>
      <c r="N36544" s="360"/>
      <c r="O36544" s="360"/>
      <c r="P36544" s="361"/>
    </row>
    <row r="36545" spans="1:16">
      <c r="A36545" s="425"/>
      <c r="B36545" s="426"/>
      <c r="C36545" s="427"/>
      <c r="D36545" s="428"/>
      <c r="E36545" s="429"/>
      <c r="F36545" s="425"/>
      <c r="G36545" s="430"/>
      <c r="H36545" s="430"/>
      <c r="I36545" s="430"/>
      <c r="J36545" s="357"/>
      <c r="K36545" s="357"/>
      <c r="L36545" s="358"/>
      <c r="M36545" s="359"/>
      <c r="N36545" s="360"/>
      <c r="O36545" s="360"/>
      <c r="P36545" s="361"/>
    </row>
    <row r="36546" spans="1:16">
      <c r="A36546" s="425"/>
      <c r="B36546" s="426"/>
      <c r="C36546" s="427"/>
      <c r="D36546" s="428"/>
      <c r="E36546" s="429"/>
      <c r="F36546" s="425"/>
      <c r="G36546" s="430"/>
      <c r="H36546" s="430"/>
      <c r="I36546" s="430"/>
      <c r="J36546" s="357"/>
      <c r="K36546" s="357"/>
      <c r="L36546" s="358"/>
      <c r="M36546" s="359"/>
      <c r="N36546" s="360"/>
      <c r="O36546" s="360"/>
      <c r="P36546" s="361"/>
    </row>
    <row r="36547" spans="1:16">
      <c r="A36547" s="425"/>
      <c r="B36547" s="426"/>
      <c r="C36547" s="427"/>
      <c r="D36547" s="428"/>
      <c r="E36547" s="429"/>
      <c r="F36547" s="425"/>
      <c r="G36547" s="430"/>
      <c r="H36547" s="430"/>
      <c r="I36547" s="430"/>
      <c r="J36547" s="357"/>
      <c r="K36547" s="357"/>
      <c r="L36547" s="358"/>
      <c r="M36547" s="359"/>
      <c r="N36547" s="360"/>
      <c r="O36547" s="360"/>
      <c r="P36547" s="361"/>
    </row>
    <row r="36548" spans="1:16">
      <c r="A36548" s="425"/>
      <c r="B36548" s="426"/>
      <c r="C36548" s="427"/>
      <c r="D36548" s="428"/>
      <c r="E36548" s="429"/>
      <c r="F36548" s="425"/>
      <c r="G36548" s="430"/>
      <c r="H36548" s="430"/>
      <c r="I36548" s="430"/>
      <c r="J36548" s="357"/>
      <c r="K36548" s="357"/>
      <c r="L36548" s="358"/>
      <c r="M36548" s="359"/>
      <c r="N36548" s="360"/>
      <c r="O36548" s="360"/>
      <c r="P36548" s="361"/>
    </row>
    <row r="36549" spans="1:16">
      <c r="A36549" s="425"/>
      <c r="B36549" s="426"/>
      <c r="C36549" s="427"/>
      <c r="D36549" s="428"/>
      <c r="E36549" s="429"/>
      <c r="F36549" s="425"/>
      <c r="G36549" s="430"/>
      <c r="H36549" s="430"/>
      <c r="I36549" s="430"/>
      <c r="J36549" s="357"/>
      <c r="K36549" s="357"/>
      <c r="L36549" s="358"/>
      <c r="M36549" s="359"/>
      <c r="N36549" s="360"/>
      <c r="O36549" s="360"/>
      <c r="P36549" s="361"/>
    </row>
    <row r="36550" spans="1:16">
      <c r="A36550" s="425"/>
      <c r="B36550" s="426"/>
      <c r="C36550" s="427"/>
      <c r="D36550" s="428"/>
      <c r="E36550" s="429"/>
      <c r="F36550" s="425"/>
      <c r="G36550" s="430"/>
      <c r="H36550" s="430"/>
      <c r="I36550" s="430"/>
      <c r="J36550" s="357"/>
      <c r="K36550" s="357"/>
      <c r="L36550" s="358"/>
      <c r="M36550" s="359"/>
      <c r="N36550" s="360"/>
      <c r="O36550" s="360"/>
      <c r="P36550" s="361"/>
    </row>
    <row r="36551" spans="1:16">
      <c r="A36551" s="425"/>
      <c r="B36551" s="426"/>
      <c r="C36551" s="427"/>
      <c r="D36551" s="428"/>
      <c r="E36551" s="429"/>
      <c r="F36551" s="425"/>
      <c r="G36551" s="430"/>
      <c r="H36551" s="430"/>
      <c r="I36551" s="430"/>
      <c r="J36551" s="357"/>
      <c r="K36551" s="357"/>
      <c r="L36551" s="358"/>
      <c r="M36551" s="359"/>
      <c r="N36551" s="360"/>
      <c r="O36551" s="360"/>
      <c r="P36551" s="361"/>
    </row>
    <row r="36552" spans="1:16">
      <c r="A36552" s="425"/>
      <c r="B36552" s="426"/>
      <c r="C36552" s="427"/>
      <c r="D36552" s="428"/>
      <c r="E36552" s="429"/>
      <c r="F36552" s="425"/>
      <c r="G36552" s="430"/>
      <c r="H36552" s="430"/>
      <c r="I36552" s="430"/>
      <c r="J36552" s="357"/>
      <c r="K36552" s="357"/>
      <c r="L36552" s="358"/>
      <c r="M36552" s="359"/>
      <c r="N36552" s="360"/>
      <c r="O36552" s="360"/>
      <c r="P36552" s="361"/>
    </row>
    <row r="36553" spans="1:16">
      <c r="A36553" s="425"/>
      <c r="B36553" s="426"/>
      <c r="C36553" s="427"/>
      <c r="D36553" s="428"/>
      <c r="E36553" s="429"/>
      <c r="F36553" s="425"/>
      <c r="G36553" s="430"/>
      <c r="H36553" s="430"/>
      <c r="I36553" s="430"/>
      <c r="J36553" s="357"/>
      <c r="K36553" s="357"/>
      <c r="L36553" s="358"/>
      <c r="M36553" s="359"/>
      <c r="N36553" s="360"/>
      <c r="O36553" s="360"/>
      <c r="P36553" s="361"/>
    </row>
    <row r="36554" spans="1:16">
      <c r="A36554" s="425"/>
      <c r="B36554" s="426"/>
      <c r="C36554" s="427"/>
      <c r="D36554" s="428"/>
      <c r="E36554" s="429"/>
      <c r="F36554" s="425"/>
      <c r="G36554" s="430"/>
      <c r="H36554" s="430"/>
      <c r="I36554" s="430"/>
      <c r="J36554" s="357"/>
      <c r="K36554" s="357"/>
      <c r="L36554" s="358"/>
      <c r="M36554" s="359"/>
      <c r="N36554" s="360"/>
      <c r="O36554" s="360"/>
      <c r="P36554" s="361"/>
    </row>
    <row r="36555" spans="1:16">
      <c r="A36555" s="425"/>
      <c r="B36555" s="426"/>
      <c r="C36555" s="427"/>
      <c r="D36555" s="428"/>
      <c r="E36555" s="429"/>
      <c r="F36555" s="425"/>
      <c r="G36555" s="430"/>
      <c r="H36555" s="430"/>
      <c r="I36555" s="430"/>
      <c r="J36555" s="357"/>
      <c r="K36555" s="357"/>
      <c r="L36555" s="358"/>
      <c r="M36555" s="359"/>
      <c r="N36555" s="360"/>
      <c r="O36555" s="360"/>
      <c r="P36555" s="361"/>
    </row>
    <row r="36556" spans="1:16">
      <c r="A36556" s="425"/>
      <c r="B36556" s="426"/>
      <c r="C36556" s="427"/>
      <c r="D36556" s="428"/>
      <c r="E36556" s="429"/>
      <c r="F36556" s="425"/>
      <c r="G36556" s="430"/>
      <c r="H36556" s="430"/>
      <c r="I36556" s="430"/>
      <c r="J36556" s="357"/>
      <c r="K36556" s="357"/>
      <c r="L36556" s="358"/>
      <c r="M36556" s="359"/>
      <c r="N36556" s="360"/>
      <c r="O36556" s="360"/>
      <c r="P36556" s="361"/>
    </row>
    <row r="36557" spans="1:16">
      <c r="A36557" s="425"/>
      <c r="B36557" s="426"/>
      <c r="C36557" s="427"/>
      <c r="D36557" s="428"/>
      <c r="E36557" s="429"/>
      <c r="F36557" s="425"/>
      <c r="G36557" s="430"/>
      <c r="H36557" s="430"/>
      <c r="I36557" s="430"/>
      <c r="J36557" s="357"/>
      <c r="K36557" s="357"/>
      <c r="L36557" s="358"/>
      <c r="M36557" s="359"/>
      <c r="N36557" s="360"/>
      <c r="O36557" s="360"/>
      <c r="P36557" s="361"/>
    </row>
    <row r="36558" spans="1:16">
      <c r="A36558" s="425"/>
      <c r="B36558" s="426"/>
      <c r="C36558" s="427"/>
      <c r="D36558" s="428"/>
      <c r="E36558" s="429"/>
      <c r="F36558" s="425"/>
      <c r="G36558" s="430"/>
      <c r="H36558" s="430"/>
      <c r="I36558" s="430"/>
      <c r="J36558" s="357"/>
      <c r="K36558" s="357"/>
      <c r="L36558" s="358"/>
      <c r="M36558" s="359"/>
      <c r="N36558" s="360"/>
      <c r="O36558" s="360"/>
      <c r="P36558" s="361"/>
    </row>
    <row r="36559" spans="1:16">
      <c r="A36559" s="425"/>
      <c r="B36559" s="426"/>
      <c r="C36559" s="427"/>
      <c r="D36559" s="428"/>
      <c r="E36559" s="429"/>
      <c r="F36559" s="425"/>
      <c r="G36559" s="430"/>
      <c r="H36559" s="430"/>
      <c r="I36559" s="430"/>
      <c r="J36559" s="357"/>
      <c r="K36559" s="357"/>
      <c r="L36559" s="358"/>
      <c r="M36559" s="359"/>
      <c r="N36559" s="360"/>
      <c r="O36559" s="360"/>
      <c r="P36559" s="361"/>
    </row>
    <row r="36560" spans="1:16">
      <c r="A36560" s="425"/>
      <c r="B36560" s="426"/>
      <c r="C36560" s="427"/>
      <c r="D36560" s="428"/>
      <c r="E36560" s="429"/>
      <c r="F36560" s="425"/>
      <c r="G36560" s="430"/>
      <c r="H36560" s="430"/>
      <c r="I36560" s="430"/>
      <c r="J36560" s="357"/>
      <c r="K36560" s="357"/>
      <c r="L36560" s="358"/>
      <c r="M36560" s="359"/>
      <c r="N36560" s="360"/>
      <c r="O36560" s="360"/>
      <c r="P36560" s="361"/>
    </row>
    <row r="36561" spans="1:16">
      <c r="A36561" s="425"/>
      <c r="B36561" s="426"/>
      <c r="C36561" s="427"/>
      <c r="D36561" s="428"/>
      <c r="E36561" s="429"/>
      <c r="F36561" s="425"/>
      <c r="G36561" s="430"/>
      <c r="H36561" s="430"/>
      <c r="I36561" s="430"/>
      <c r="J36561" s="357"/>
      <c r="K36561" s="357"/>
      <c r="L36561" s="358"/>
      <c r="M36561" s="359"/>
      <c r="N36561" s="360"/>
      <c r="O36561" s="360"/>
      <c r="P36561" s="361"/>
    </row>
    <row r="36562" spans="1:16">
      <c r="A36562" s="425"/>
      <c r="B36562" s="426"/>
      <c r="C36562" s="427"/>
      <c r="D36562" s="428"/>
      <c r="E36562" s="429"/>
      <c r="F36562" s="425"/>
      <c r="G36562" s="430"/>
      <c r="H36562" s="430"/>
      <c r="I36562" s="430"/>
      <c r="J36562" s="357"/>
      <c r="K36562" s="357"/>
      <c r="L36562" s="358"/>
      <c r="M36562" s="359"/>
      <c r="N36562" s="360"/>
      <c r="O36562" s="360"/>
      <c r="P36562" s="361"/>
    </row>
    <row r="36563" spans="1:16">
      <c r="A36563" s="425"/>
      <c r="B36563" s="426"/>
      <c r="C36563" s="427"/>
      <c r="D36563" s="428"/>
      <c r="E36563" s="429"/>
      <c r="F36563" s="425"/>
      <c r="G36563" s="430"/>
      <c r="H36563" s="430"/>
      <c r="I36563" s="430"/>
      <c r="J36563" s="357"/>
      <c r="K36563" s="357"/>
      <c r="L36563" s="358"/>
      <c r="M36563" s="359"/>
      <c r="N36563" s="360"/>
      <c r="O36563" s="360"/>
      <c r="P36563" s="361"/>
    </row>
    <row r="36564" spans="1:16">
      <c r="A36564" s="425"/>
      <c r="B36564" s="426"/>
      <c r="C36564" s="427"/>
      <c r="D36564" s="428"/>
      <c r="E36564" s="429"/>
      <c r="F36564" s="425"/>
      <c r="G36564" s="430"/>
      <c r="H36564" s="430"/>
      <c r="I36564" s="430"/>
      <c r="J36564" s="357"/>
      <c r="K36564" s="357"/>
      <c r="L36564" s="358"/>
      <c r="M36564" s="359"/>
      <c r="N36564" s="360"/>
      <c r="O36564" s="360"/>
      <c r="P36564" s="361"/>
    </row>
    <row r="36565" spans="1:16">
      <c r="A36565" s="425"/>
      <c r="B36565" s="426"/>
      <c r="C36565" s="427"/>
      <c r="D36565" s="428"/>
      <c r="E36565" s="429"/>
      <c r="F36565" s="425"/>
      <c r="G36565" s="430"/>
      <c r="H36565" s="430"/>
      <c r="I36565" s="430"/>
      <c r="J36565" s="357"/>
      <c r="K36565" s="357"/>
      <c r="L36565" s="358"/>
      <c r="M36565" s="359"/>
      <c r="N36565" s="360"/>
      <c r="O36565" s="360"/>
      <c r="P36565" s="361"/>
    </row>
    <row r="36566" spans="1:16">
      <c r="A36566" s="425"/>
      <c r="B36566" s="426"/>
      <c r="C36566" s="427"/>
      <c r="D36566" s="428"/>
      <c r="E36566" s="429"/>
      <c r="F36566" s="425"/>
      <c r="G36566" s="430"/>
      <c r="H36566" s="430"/>
      <c r="I36566" s="430"/>
      <c r="J36566" s="357"/>
      <c r="K36566" s="357"/>
      <c r="L36566" s="358"/>
      <c r="M36566" s="359"/>
      <c r="N36566" s="360"/>
      <c r="O36566" s="360"/>
      <c r="P36566" s="361"/>
    </row>
    <row r="36567" spans="1:16">
      <c r="A36567" s="425"/>
      <c r="B36567" s="426"/>
      <c r="C36567" s="427"/>
      <c r="D36567" s="428"/>
      <c r="E36567" s="429"/>
      <c r="F36567" s="425"/>
      <c r="G36567" s="430"/>
      <c r="H36567" s="430"/>
      <c r="I36567" s="430"/>
      <c r="J36567" s="357"/>
      <c r="K36567" s="357"/>
      <c r="L36567" s="358"/>
      <c r="M36567" s="359"/>
      <c r="N36567" s="360"/>
      <c r="O36567" s="360"/>
      <c r="P36567" s="361"/>
    </row>
    <row r="36568" spans="1:16">
      <c r="A36568" s="425"/>
      <c r="B36568" s="426"/>
      <c r="C36568" s="427"/>
      <c r="D36568" s="428"/>
      <c r="E36568" s="429"/>
      <c r="F36568" s="425"/>
      <c r="G36568" s="430"/>
      <c r="H36568" s="430"/>
      <c r="I36568" s="430"/>
      <c r="J36568" s="357"/>
      <c r="K36568" s="357"/>
      <c r="L36568" s="358"/>
      <c r="M36568" s="359"/>
      <c r="N36568" s="360"/>
      <c r="O36568" s="360"/>
      <c r="P36568" s="361"/>
    </row>
    <row r="36569" spans="1:16">
      <c r="A36569" s="425"/>
      <c r="B36569" s="426"/>
      <c r="C36569" s="427"/>
      <c r="D36569" s="428"/>
      <c r="E36569" s="429"/>
      <c r="F36569" s="425"/>
      <c r="G36569" s="430"/>
      <c r="H36569" s="430"/>
      <c r="I36569" s="430"/>
      <c r="J36569" s="357"/>
      <c r="K36569" s="357"/>
      <c r="L36569" s="358"/>
      <c r="M36569" s="359"/>
      <c r="N36569" s="360"/>
      <c r="O36569" s="360"/>
      <c r="P36569" s="361"/>
    </row>
    <row r="36570" spans="1:16">
      <c r="A36570" s="425"/>
      <c r="B36570" s="426"/>
      <c r="C36570" s="427"/>
      <c r="D36570" s="428"/>
      <c r="E36570" s="429"/>
      <c r="F36570" s="425"/>
      <c r="G36570" s="430"/>
      <c r="H36570" s="430"/>
      <c r="I36570" s="430"/>
      <c r="J36570" s="357"/>
      <c r="K36570" s="357"/>
      <c r="L36570" s="358"/>
      <c r="M36570" s="359"/>
      <c r="N36570" s="360"/>
      <c r="O36570" s="360"/>
      <c r="P36570" s="361"/>
    </row>
    <row r="36571" spans="1:16">
      <c r="A36571" s="425"/>
      <c r="B36571" s="426"/>
      <c r="C36571" s="427"/>
      <c r="D36571" s="428"/>
      <c r="E36571" s="429"/>
      <c r="F36571" s="425"/>
      <c r="G36571" s="430"/>
      <c r="H36571" s="430"/>
      <c r="I36571" s="430"/>
      <c r="J36571" s="357"/>
      <c r="K36571" s="357"/>
      <c r="L36571" s="358"/>
      <c r="M36571" s="359"/>
      <c r="N36571" s="360"/>
      <c r="O36571" s="360"/>
      <c r="P36571" s="361"/>
    </row>
    <row r="36572" spans="1:16">
      <c r="A36572" s="425"/>
      <c r="B36572" s="426"/>
      <c r="C36572" s="427"/>
      <c r="D36572" s="428"/>
      <c r="E36572" s="429"/>
      <c r="F36572" s="425"/>
      <c r="G36572" s="430"/>
      <c r="H36572" s="430"/>
      <c r="I36572" s="430"/>
      <c r="J36572" s="357"/>
      <c r="K36572" s="357"/>
      <c r="L36572" s="358"/>
      <c r="M36572" s="359"/>
      <c r="N36572" s="360"/>
      <c r="O36572" s="360"/>
      <c r="P36572" s="361"/>
    </row>
    <row r="36573" spans="1:16">
      <c r="A36573" s="425"/>
      <c r="B36573" s="426"/>
      <c r="C36573" s="427"/>
      <c r="D36573" s="428"/>
      <c r="E36573" s="429"/>
      <c r="F36573" s="425"/>
      <c r="G36573" s="430"/>
      <c r="H36573" s="430"/>
      <c r="I36573" s="430"/>
      <c r="J36573" s="357"/>
      <c r="K36573" s="357"/>
      <c r="L36573" s="358"/>
      <c r="M36573" s="359"/>
      <c r="N36573" s="360"/>
      <c r="O36573" s="360"/>
      <c r="P36573" s="361"/>
    </row>
    <row r="36574" spans="1:16">
      <c r="A36574" s="425"/>
      <c r="B36574" s="426"/>
      <c r="C36574" s="427"/>
      <c r="D36574" s="428"/>
      <c r="E36574" s="429"/>
      <c r="F36574" s="425"/>
      <c r="G36574" s="430"/>
      <c r="H36574" s="430"/>
      <c r="I36574" s="430"/>
      <c r="J36574" s="357"/>
      <c r="K36574" s="357"/>
      <c r="L36574" s="358"/>
      <c r="M36574" s="359"/>
      <c r="N36574" s="360"/>
      <c r="O36574" s="360"/>
      <c r="P36574" s="361"/>
    </row>
    <row r="36575" spans="1:16">
      <c r="A36575" s="425"/>
      <c r="B36575" s="426"/>
      <c r="C36575" s="427"/>
      <c r="D36575" s="428"/>
      <c r="E36575" s="429"/>
      <c r="F36575" s="425"/>
      <c r="G36575" s="430"/>
      <c r="H36575" s="430"/>
      <c r="I36575" s="430"/>
      <c r="J36575" s="357"/>
      <c r="K36575" s="357"/>
      <c r="L36575" s="358"/>
      <c r="M36575" s="359"/>
      <c r="N36575" s="360"/>
      <c r="O36575" s="360"/>
      <c r="P36575" s="361"/>
    </row>
    <row r="36576" spans="1:16">
      <c r="A36576" s="425"/>
      <c r="B36576" s="426"/>
      <c r="C36576" s="427"/>
      <c r="D36576" s="428"/>
      <c r="E36576" s="429"/>
      <c r="F36576" s="425"/>
      <c r="G36576" s="430"/>
      <c r="H36576" s="430"/>
      <c r="I36576" s="430"/>
      <c r="J36576" s="357"/>
      <c r="K36576" s="357"/>
      <c r="L36576" s="358"/>
      <c r="M36576" s="359"/>
      <c r="N36576" s="360"/>
      <c r="O36576" s="360"/>
      <c r="P36576" s="361"/>
    </row>
    <row r="36577" spans="1:16">
      <c r="A36577" s="425"/>
      <c r="B36577" s="426"/>
      <c r="C36577" s="427"/>
      <c r="D36577" s="428"/>
      <c r="E36577" s="429"/>
      <c r="F36577" s="425"/>
      <c r="G36577" s="430"/>
      <c r="H36577" s="430"/>
      <c r="I36577" s="430"/>
      <c r="J36577" s="357"/>
      <c r="K36577" s="357"/>
      <c r="L36577" s="358"/>
      <c r="M36577" s="359"/>
      <c r="N36577" s="360"/>
      <c r="O36577" s="360"/>
      <c r="P36577" s="361"/>
    </row>
    <row r="36578" spans="1:16">
      <c r="A36578" s="425"/>
      <c r="B36578" s="426"/>
      <c r="C36578" s="427"/>
      <c r="D36578" s="428"/>
      <c r="E36578" s="429"/>
      <c r="F36578" s="425"/>
      <c r="G36578" s="430"/>
      <c r="H36578" s="430"/>
      <c r="I36578" s="430"/>
      <c r="J36578" s="357"/>
      <c r="K36578" s="357"/>
      <c r="L36578" s="358"/>
      <c r="M36578" s="359"/>
      <c r="N36578" s="360"/>
      <c r="O36578" s="360"/>
      <c r="P36578" s="361"/>
    </row>
    <row r="36579" spans="1:16">
      <c r="A36579" s="425"/>
      <c r="B36579" s="426"/>
      <c r="C36579" s="427"/>
      <c r="D36579" s="428"/>
      <c r="E36579" s="429"/>
      <c r="F36579" s="425"/>
      <c r="G36579" s="430"/>
      <c r="H36579" s="430"/>
      <c r="I36579" s="430"/>
      <c r="J36579" s="357"/>
      <c r="K36579" s="357"/>
      <c r="L36579" s="358"/>
      <c r="M36579" s="359"/>
      <c r="N36579" s="360"/>
      <c r="O36579" s="360"/>
      <c r="P36579" s="361"/>
    </row>
    <row r="36580" spans="1:16">
      <c r="A36580" s="425"/>
      <c r="B36580" s="426"/>
      <c r="C36580" s="427"/>
      <c r="D36580" s="428"/>
      <c r="E36580" s="429"/>
      <c r="F36580" s="425"/>
      <c r="G36580" s="430"/>
      <c r="H36580" s="430"/>
      <c r="I36580" s="430"/>
      <c r="J36580" s="357"/>
      <c r="K36580" s="357"/>
      <c r="L36580" s="358"/>
      <c r="M36580" s="359"/>
      <c r="N36580" s="360"/>
      <c r="O36580" s="360"/>
      <c r="P36580" s="361"/>
    </row>
    <row r="36581" spans="1:16">
      <c r="A36581" s="425"/>
      <c r="B36581" s="426"/>
      <c r="C36581" s="427"/>
      <c r="D36581" s="428"/>
      <c r="E36581" s="429"/>
      <c r="F36581" s="425"/>
      <c r="G36581" s="430"/>
      <c r="H36581" s="430"/>
      <c r="I36581" s="430"/>
      <c r="J36581" s="357"/>
      <c r="K36581" s="357"/>
      <c r="L36581" s="358"/>
      <c r="M36581" s="359"/>
      <c r="N36581" s="360"/>
      <c r="O36581" s="360"/>
      <c r="P36581" s="361"/>
    </row>
    <row r="36582" spans="1:16">
      <c r="A36582" s="425"/>
      <c r="B36582" s="426"/>
      <c r="C36582" s="427"/>
      <c r="D36582" s="428"/>
      <c r="E36582" s="429"/>
      <c r="F36582" s="425"/>
      <c r="G36582" s="430"/>
      <c r="H36582" s="430"/>
      <c r="I36582" s="430"/>
      <c r="J36582" s="357"/>
      <c r="K36582" s="357"/>
      <c r="L36582" s="358"/>
      <c r="M36582" s="359"/>
      <c r="N36582" s="360"/>
      <c r="O36582" s="360"/>
      <c r="P36582" s="361"/>
    </row>
    <row r="36583" spans="1:16">
      <c r="A36583" s="425"/>
      <c r="B36583" s="426"/>
      <c r="C36583" s="427"/>
      <c r="D36583" s="428"/>
      <c r="E36583" s="429"/>
      <c r="F36583" s="425"/>
      <c r="G36583" s="430"/>
      <c r="H36583" s="430"/>
      <c r="I36583" s="430"/>
      <c r="J36583" s="357"/>
      <c r="K36583" s="357"/>
      <c r="L36583" s="358"/>
      <c r="M36583" s="359"/>
      <c r="N36583" s="360"/>
      <c r="O36583" s="360"/>
      <c r="P36583" s="361"/>
    </row>
    <row r="36584" spans="1:16">
      <c r="A36584" s="425"/>
      <c r="B36584" s="426"/>
      <c r="C36584" s="427"/>
      <c r="D36584" s="428"/>
      <c r="E36584" s="429"/>
      <c r="F36584" s="425"/>
      <c r="G36584" s="430"/>
      <c r="H36584" s="430"/>
      <c r="I36584" s="430"/>
      <c r="J36584" s="357"/>
      <c r="K36584" s="357"/>
      <c r="L36584" s="358"/>
      <c r="M36584" s="359"/>
      <c r="N36584" s="360"/>
      <c r="O36584" s="360"/>
      <c r="P36584" s="361"/>
    </row>
    <row r="36585" spans="1:16">
      <c r="A36585" s="425"/>
      <c r="B36585" s="426"/>
      <c r="C36585" s="427"/>
      <c r="D36585" s="428"/>
      <c r="E36585" s="429"/>
      <c r="F36585" s="425"/>
      <c r="G36585" s="430"/>
      <c r="H36585" s="430"/>
      <c r="I36585" s="430"/>
      <c r="J36585" s="357"/>
      <c r="K36585" s="357"/>
      <c r="L36585" s="358"/>
      <c r="M36585" s="359"/>
      <c r="N36585" s="360"/>
      <c r="O36585" s="360"/>
      <c r="P36585" s="361"/>
    </row>
    <row r="36586" spans="1:16">
      <c r="A36586" s="425"/>
      <c r="B36586" s="426"/>
      <c r="C36586" s="427"/>
      <c r="D36586" s="428"/>
      <c r="E36586" s="429"/>
      <c r="F36586" s="425"/>
      <c r="G36586" s="430"/>
      <c r="H36586" s="430"/>
      <c r="I36586" s="430"/>
      <c r="J36586" s="357"/>
      <c r="K36586" s="357"/>
      <c r="L36586" s="358"/>
      <c r="M36586" s="359"/>
      <c r="N36586" s="360"/>
      <c r="O36586" s="360"/>
      <c r="P36586" s="361"/>
    </row>
    <row r="36587" spans="1:16">
      <c r="A36587" s="425"/>
      <c r="B36587" s="426"/>
      <c r="C36587" s="427"/>
      <c r="D36587" s="428"/>
      <c r="E36587" s="429"/>
      <c r="F36587" s="425"/>
      <c r="G36587" s="430"/>
      <c r="H36587" s="430"/>
      <c r="I36587" s="430"/>
      <c r="J36587" s="357"/>
      <c r="K36587" s="357"/>
      <c r="L36587" s="358"/>
      <c r="M36587" s="359"/>
      <c r="N36587" s="360"/>
      <c r="O36587" s="360"/>
      <c r="P36587" s="361"/>
    </row>
    <row r="36588" spans="1:16">
      <c r="A36588" s="425"/>
      <c r="B36588" s="426"/>
      <c r="C36588" s="427"/>
      <c r="D36588" s="428"/>
      <c r="E36588" s="429"/>
      <c r="F36588" s="425"/>
      <c r="G36588" s="430"/>
      <c r="H36588" s="430"/>
      <c r="I36588" s="430"/>
      <c r="J36588" s="357"/>
      <c r="K36588" s="357"/>
      <c r="L36588" s="358"/>
      <c r="M36588" s="359"/>
      <c r="N36588" s="360"/>
      <c r="O36588" s="360"/>
      <c r="P36588" s="361"/>
    </row>
    <row r="36589" spans="1:16">
      <c r="A36589" s="425"/>
      <c r="B36589" s="426"/>
      <c r="C36589" s="427"/>
      <c r="D36589" s="428"/>
      <c r="E36589" s="429"/>
      <c r="F36589" s="425"/>
      <c r="G36589" s="430"/>
      <c r="H36589" s="430"/>
      <c r="I36589" s="430"/>
      <c r="J36589" s="357"/>
      <c r="K36589" s="357"/>
      <c r="L36589" s="358"/>
      <c r="M36589" s="359"/>
      <c r="N36589" s="360"/>
      <c r="O36589" s="360"/>
      <c r="P36589" s="361"/>
    </row>
    <row r="36590" spans="1:16">
      <c r="A36590" s="425"/>
      <c r="B36590" s="426"/>
      <c r="C36590" s="427"/>
      <c r="D36590" s="428"/>
      <c r="E36590" s="429"/>
      <c r="F36590" s="425"/>
      <c r="G36590" s="430"/>
      <c r="H36590" s="430"/>
      <c r="I36590" s="430"/>
      <c r="J36590" s="357"/>
      <c r="K36590" s="357"/>
      <c r="L36590" s="358"/>
      <c r="M36590" s="359"/>
      <c r="N36590" s="360"/>
      <c r="O36590" s="360"/>
      <c r="P36590" s="361"/>
    </row>
    <row r="36591" spans="1:16">
      <c r="A36591" s="425"/>
      <c r="B36591" s="426"/>
      <c r="C36591" s="427"/>
      <c r="D36591" s="428"/>
      <c r="E36591" s="429"/>
      <c r="F36591" s="425"/>
      <c r="G36591" s="430"/>
      <c r="H36591" s="430"/>
      <c r="I36591" s="430"/>
      <c r="J36591" s="357"/>
      <c r="K36591" s="357"/>
      <c r="L36591" s="358"/>
      <c r="M36591" s="359"/>
      <c r="N36591" s="360"/>
      <c r="O36591" s="360"/>
      <c r="P36591" s="361"/>
    </row>
    <row r="36592" spans="1:16">
      <c r="A36592" s="425"/>
      <c r="B36592" s="426"/>
      <c r="C36592" s="427"/>
      <c r="D36592" s="428"/>
      <c r="E36592" s="429"/>
      <c r="F36592" s="425"/>
      <c r="G36592" s="430"/>
      <c r="H36592" s="430"/>
      <c r="I36592" s="430"/>
      <c r="J36592" s="357"/>
      <c r="K36592" s="357"/>
      <c r="L36592" s="358"/>
      <c r="M36592" s="359"/>
      <c r="N36592" s="360"/>
      <c r="O36592" s="360"/>
      <c r="P36592" s="361"/>
    </row>
    <row r="36593" spans="1:16">
      <c r="A36593" s="425"/>
      <c r="B36593" s="426"/>
      <c r="C36593" s="427"/>
      <c r="D36593" s="428"/>
      <c r="E36593" s="429"/>
      <c r="F36593" s="425"/>
      <c r="G36593" s="430"/>
      <c r="H36593" s="430"/>
      <c r="I36593" s="430"/>
      <c r="J36593" s="357"/>
      <c r="K36593" s="357"/>
      <c r="L36593" s="358"/>
      <c r="M36593" s="359"/>
      <c r="N36593" s="360"/>
      <c r="O36593" s="360"/>
      <c r="P36593" s="361"/>
    </row>
    <row r="36594" spans="1:16">
      <c r="A36594" s="425"/>
      <c r="B36594" s="426"/>
      <c r="C36594" s="427"/>
      <c r="D36594" s="428"/>
      <c r="E36594" s="429"/>
      <c r="F36594" s="425"/>
      <c r="G36594" s="430"/>
      <c r="H36594" s="430"/>
      <c r="I36594" s="430"/>
      <c r="J36594" s="357"/>
      <c r="K36594" s="357"/>
      <c r="L36594" s="358"/>
      <c r="M36594" s="359"/>
      <c r="N36594" s="360"/>
      <c r="O36594" s="360"/>
      <c r="P36594" s="361"/>
    </row>
    <row r="36595" spans="1:16">
      <c r="A36595" s="425"/>
      <c r="B36595" s="426"/>
      <c r="C36595" s="427"/>
      <c r="D36595" s="428"/>
      <c r="E36595" s="429"/>
      <c r="F36595" s="425"/>
      <c r="G36595" s="430"/>
      <c r="H36595" s="430"/>
      <c r="I36595" s="430"/>
      <c r="J36595" s="357"/>
      <c r="K36595" s="357"/>
      <c r="L36595" s="358"/>
      <c r="M36595" s="359"/>
      <c r="N36595" s="360"/>
      <c r="O36595" s="360"/>
      <c r="P36595" s="361"/>
    </row>
    <row r="36596" spans="1:16">
      <c r="A36596" s="425"/>
      <c r="B36596" s="426"/>
      <c r="C36596" s="427"/>
      <c r="D36596" s="428"/>
      <c r="E36596" s="429"/>
      <c r="F36596" s="425"/>
      <c r="G36596" s="430"/>
      <c r="H36596" s="430"/>
      <c r="I36596" s="430"/>
      <c r="J36596" s="357"/>
      <c r="K36596" s="357"/>
      <c r="L36596" s="358"/>
      <c r="M36596" s="359"/>
      <c r="N36596" s="360"/>
      <c r="O36596" s="360"/>
      <c r="P36596" s="361"/>
    </row>
    <row r="36597" spans="1:16">
      <c r="A36597" s="425"/>
      <c r="B36597" s="426"/>
      <c r="C36597" s="427"/>
      <c r="D36597" s="428"/>
      <c r="E36597" s="429"/>
      <c r="F36597" s="425"/>
      <c r="G36597" s="430"/>
      <c r="H36597" s="430"/>
      <c r="I36597" s="430"/>
      <c r="J36597" s="357"/>
      <c r="K36597" s="357"/>
      <c r="L36597" s="358"/>
      <c r="M36597" s="359"/>
      <c r="N36597" s="360"/>
      <c r="O36597" s="360"/>
      <c r="P36597" s="361"/>
    </row>
    <row r="36598" spans="1:16">
      <c r="A36598" s="425"/>
      <c r="B36598" s="426"/>
      <c r="C36598" s="427"/>
      <c r="D36598" s="428"/>
      <c r="E36598" s="429"/>
      <c r="F36598" s="425"/>
      <c r="G36598" s="430"/>
      <c r="H36598" s="430"/>
      <c r="I36598" s="430"/>
      <c r="J36598" s="357"/>
      <c r="K36598" s="357"/>
      <c r="L36598" s="358"/>
      <c r="M36598" s="359"/>
      <c r="N36598" s="360"/>
      <c r="O36598" s="360"/>
      <c r="P36598" s="361"/>
    </row>
    <row r="36599" spans="1:16">
      <c r="A36599" s="425"/>
      <c r="B36599" s="426"/>
      <c r="C36599" s="427"/>
      <c r="D36599" s="428"/>
      <c r="E36599" s="429"/>
      <c r="F36599" s="425"/>
      <c r="G36599" s="430"/>
      <c r="H36599" s="430"/>
      <c r="I36599" s="430"/>
      <c r="J36599" s="357"/>
      <c r="K36599" s="357"/>
      <c r="L36599" s="358"/>
      <c r="M36599" s="359"/>
      <c r="N36599" s="360"/>
      <c r="O36599" s="360"/>
      <c r="P36599" s="361"/>
    </row>
    <row r="36600" spans="1:16">
      <c r="A36600" s="425"/>
      <c r="B36600" s="426"/>
      <c r="C36600" s="427"/>
      <c r="D36600" s="428"/>
      <c r="E36600" s="429"/>
      <c r="F36600" s="425"/>
      <c r="G36600" s="430"/>
      <c r="H36600" s="430"/>
      <c r="I36600" s="430"/>
      <c r="J36600" s="357"/>
      <c r="K36600" s="357"/>
      <c r="L36600" s="358"/>
      <c r="M36600" s="359"/>
      <c r="N36600" s="360"/>
      <c r="O36600" s="360"/>
      <c r="P36600" s="361"/>
    </row>
    <row r="36601" spans="1:16">
      <c r="A36601" s="425"/>
      <c r="B36601" s="426"/>
      <c r="C36601" s="427"/>
      <c r="D36601" s="428"/>
      <c r="E36601" s="429"/>
      <c r="F36601" s="425"/>
      <c r="G36601" s="430"/>
      <c r="H36601" s="430"/>
      <c r="I36601" s="430"/>
      <c r="J36601" s="357"/>
      <c r="K36601" s="357"/>
      <c r="L36601" s="358"/>
      <c r="M36601" s="359"/>
      <c r="N36601" s="360"/>
      <c r="O36601" s="360"/>
      <c r="P36601" s="361"/>
    </row>
    <row r="36602" spans="1:16">
      <c r="A36602" s="425"/>
      <c r="B36602" s="426"/>
      <c r="C36602" s="427"/>
      <c r="D36602" s="428"/>
      <c r="E36602" s="429"/>
      <c r="F36602" s="425"/>
      <c r="G36602" s="430"/>
      <c r="H36602" s="430"/>
      <c r="I36602" s="430"/>
      <c r="J36602" s="357"/>
      <c r="K36602" s="357"/>
      <c r="L36602" s="358"/>
      <c r="M36602" s="359"/>
      <c r="N36602" s="360"/>
      <c r="O36602" s="360"/>
      <c r="P36602" s="361"/>
    </row>
    <row r="36603" spans="1:16">
      <c r="A36603" s="425"/>
      <c r="B36603" s="426"/>
      <c r="C36603" s="427"/>
      <c r="D36603" s="428"/>
      <c r="E36603" s="429"/>
      <c r="F36603" s="425"/>
      <c r="G36603" s="430"/>
      <c r="H36603" s="430"/>
      <c r="I36603" s="430"/>
      <c r="J36603" s="357"/>
      <c r="K36603" s="357"/>
      <c r="L36603" s="358"/>
      <c r="M36603" s="359"/>
      <c r="N36603" s="360"/>
      <c r="O36603" s="360"/>
      <c r="P36603" s="361"/>
    </row>
    <row r="36604" spans="1:16">
      <c r="A36604" s="425"/>
      <c r="B36604" s="426"/>
      <c r="C36604" s="427"/>
      <c r="D36604" s="428"/>
      <c r="E36604" s="429"/>
      <c r="F36604" s="425"/>
      <c r="G36604" s="430"/>
      <c r="H36604" s="430"/>
      <c r="I36604" s="430"/>
      <c r="J36604" s="357"/>
      <c r="K36604" s="357"/>
      <c r="L36604" s="358"/>
      <c r="M36604" s="359"/>
      <c r="N36604" s="360"/>
      <c r="O36604" s="360"/>
      <c r="P36604" s="361"/>
    </row>
    <row r="36605" spans="1:16">
      <c r="A36605" s="425"/>
      <c r="B36605" s="426"/>
      <c r="C36605" s="427"/>
      <c r="D36605" s="428"/>
      <c r="E36605" s="429"/>
      <c r="F36605" s="425"/>
      <c r="G36605" s="430"/>
      <c r="H36605" s="430"/>
      <c r="I36605" s="430"/>
      <c r="J36605" s="357"/>
      <c r="K36605" s="357"/>
      <c r="L36605" s="358"/>
      <c r="M36605" s="359"/>
      <c r="N36605" s="360"/>
      <c r="O36605" s="360"/>
      <c r="P36605" s="361"/>
    </row>
    <row r="36606" spans="1:16">
      <c r="A36606" s="425"/>
      <c r="B36606" s="426"/>
      <c r="C36606" s="427"/>
      <c r="D36606" s="428"/>
      <c r="E36606" s="429"/>
      <c r="F36606" s="425"/>
      <c r="G36606" s="430"/>
      <c r="H36606" s="430"/>
      <c r="I36606" s="430"/>
      <c r="J36606" s="357"/>
      <c r="K36606" s="357"/>
      <c r="L36606" s="358"/>
      <c r="M36606" s="359"/>
      <c r="N36606" s="360"/>
      <c r="O36606" s="360"/>
      <c r="P36606" s="361"/>
    </row>
    <row r="36607" spans="1:16">
      <c r="A36607" s="425"/>
      <c r="B36607" s="426"/>
      <c r="C36607" s="427"/>
      <c r="D36607" s="428"/>
      <c r="E36607" s="429"/>
      <c r="F36607" s="425"/>
      <c r="G36607" s="430"/>
      <c r="H36607" s="430"/>
      <c r="I36607" s="430"/>
      <c r="J36607" s="357"/>
      <c r="K36607" s="357"/>
      <c r="L36607" s="358"/>
      <c r="M36607" s="359"/>
      <c r="N36607" s="360"/>
      <c r="O36607" s="360"/>
      <c r="P36607" s="361"/>
    </row>
    <row r="36608" spans="1:16">
      <c r="A36608" s="425"/>
      <c r="B36608" s="426"/>
      <c r="C36608" s="427"/>
      <c r="D36608" s="428"/>
      <c r="E36608" s="429"/>
      <c r="F36608" s="425"/>
      <c r="G36608" s="430"/>
      <c r="H36608" s="430"/>
      <c r="I36608" s="430"/>
      <c r="J36608" s="357"/>
      <c r="K36608" s="357"/>
      <c r="L36608" s="358"/>
      <c r="M36608" s="359"/>
      <c r="N36608" s="360"/>
      <c r="O36608" s="360"/>
      <c r="P36608" s="361"/>
    </row>
    <row r="36609" spans="1:16">
      <c r="A36609" s="425"/>
      <c r="B36609" s="426"/>
      <c r="C36609" s="427"/>
      <c r="D36609" s="428"/>
      <c r="E36609" s="429"/>
      <c r="F36609" s="425"/>
      <c r="G36609" s="430"/>
      <c r="H36609" s="430"/>
      <c r="I36609" s="430"/>
      <c r="J36609" s="357"/>
      <c r="K36609" s="357"/>
      <c r="L36609" s="358"/>
      <c r="M36609" s="359"/>
      <c r="N36609" s="360"/>
      <c r="O36609" s="360"/>
      <c r="P36609" s="361"/>
    </row>
    <row r="36610" spans="1:16">
      <c r="A36610" s="425"/>
      <c r="B36610" s="426"/>
      <c r="C36610" s="427"/>
      <c r="D36610" s="428"/>
      <c r="E36610" s="429"/>
      <c r="F36610" s="425"/>
      <c r="G36610" s="430"/>
      <c r="H36610" s="430"/>
      <c r="I36610" s="430"/>
      <c r="J36610" s="357"/>
      <c r="K36610" s="357"/>
      <c r="L36610" s="358"/>
      <c r="M36610" s="359"/>
      <c r="N36610" s="360"/>
      <c r="O36610" s="360"/>
      <c r="P36610" s="361"/>
    </row>
    <row r="36611" spans="1:16">
      <c r="A36611" s="425"/>
      <c r="B36611" s="426"/>
      <c r="C36611" s="427"/>
      <c r="D36611" s="428"/>
      <c r="E36611" s="429"/>
      <c r="F36611" s="425"/>
      <c r="G36611" s="430"/>
      <c r="H36611" s="430"/>
      <c r="I36611" s="430"/>
      <c r="J36611" s="357"/>
      <c r="K36611" s="357"/>
      <c r="L36611" s="358"/>
      <c r="M36611" s="359"/>
      <c r="N36611" s="360"/>
      <c r="O36611" s="360"/>
      <c r="P36611" s="361"/>
    </row>
    <row r="36612" spans="1:16">
      <c r="A36612" s="425"/>
      <c r="B36612" s="426"/>
      <c r="C36612" s="427"/>
      <c r="D36612" s="428"/>
      <c r="E36612" s="429"/>
      <c r="F36612" s="425"/>
      <c r="G36612" s="430"/>
      <c r="H36612" s="430"/>
      <c r="I36612" s="430"/>
      <c r="J36612" s="357"/>
      <c r="K36612" s="357"/>
      <c r="L36612" s="358"/>
      <c r="M36612" s="359"/>
      <c r="N36612" s="360"/>
      <c r="O36612" s="360"/>
      <c r="P36612" s="361"/>
    </row>
    <row r="36613" spans="1:16">
      <c r="A36613" s="425"/>
      <c r="B36613" s="431"/>
      <c r="C36613" s="427"/>
      <c r="D36613" s="432"/>
      <c r="E36613" s="433"/>
      <c r="F36613" s="425"/>
      <c r="G36613" s="434"/>
      <c r="H36613" s="434"/>
      <c r="I36613" s="434"/>
      <c r="J36613" s="357"/>
      <c r="K36613" s="357"/>
      <c r="L36613" s="358"/>
      <c r="M36613" s="359"/>
      <c r="N36613" s="360"/>
      <c r="O36613" s="360"/>
      <c r="P36613" s="362"/>
    </row>
    <row r="36614" spans="1:16">
      <c r="A36614" s="425"/>
      <c r="B36614" s="426"/>
      <c r="C36614" s="427"/>
      <c r="D36614" s="428"/>
      <c r="E36614" s="429"/>
      <c r="F36614" s="425"/>
      <c r="G36614" s="430"/>
      <c r="H36614" s="430"/>
      <c r="I36614" s="430"/>
      <c r="J36614" s="357"/>
      <c r="K36614" s="357"/>
      <c r="L36614" s="358"/>
      <c r="M36614" s="359"/>
      <c r="N36614" s="360"/>
      <c r="O36614" s="360"/>
      <c r="P36614" s="361"/>
    </row>
    <row r="36615" spans="1:16">
      <c r="A36615" s="425"/>
      <c r="B36615" s="426"/>
      <c r="C36615" s="427"/>
      <c r="D36615" s="428"/>
      <c r="E36615" s="429"/>
      <c r="F36615" s="425"/>
      <c r="G36615" s="430"/>
      <c r="H36615" s="430"/>
      <c r="I36615" s="430"/>
      <c r="J36615" s="357"/>
      <c r="K36615" s="357"/>
      <c r="L36615" s="358"/>
      <c r="M36615" s="359"/>
      <c r="N36615" s="360"/>
      <c r="O36615" s="360"/>
      <c r="P36615" s="361"/>
    </row>
    <row r="36616" spans="1:16">
      <c r="A36616" s="425"/>
      <c r="B36616" s="426"/>
      <c r="C36616" s="427"/>
      <c r="D36616" s="428"/>
      <c r="E36616" s="429"/>
      <c r="F36616" s="425"/>
      <c r="G36616" s="430"/>
      <c r="H36616" s="430"/>
      <c r="I36616" s="430"/>
      <c r="J36616" s="357"/>
      <c r="K36616" s="357"/>
      <c r="L36616" s="358"/>
      <c r="M36616" s="359"/>
      <c r="N36616" s="360"/>
      <c r="O36616" s="360"/>
      <c r="P36616" s="361"/>
    </row>
    <row r="36617" spans="1:16">
      <c r="A36617" s="425"/>
      <c r="B36617" s="426"/>
      <c r="C36617" s="427"/>
      <c r="D36617" s="428"/>
      <c r="E36617" s="429"/>
      <c r="F36617" s="425"/>
      <c r="G36617" s="430"/>
      <c r="H36617" s="430"/>
      <c r="I36617" s="430"/>
      <c r="J36617" s="357"/>
      <c r="K36617" s="357"/>
      <c r="L36617" s="358"/>
      <c r="M36617" s="359"/>
      <c r="N36617" s="360"/>
      <c r="O36617" s="360"/>
      <c r="P36617" s="361"/>
    </row>
    <row r="36618" spans="1:16">
      <c r="A36618" s="425"/>
      <c r="B36618" s="426"/>
      <c r="C36618" s="427"/>
      <c r="D36618" s="428"/>
      <c r="E36618" s="429"/>
      <c r="F36618" s="425"/>
      <c r="G36618" s="430"/>
      <c r="H36618" s="430"/>
      <c r="I36618" s="430"/>
      <c r="J36618" s="357"/>
      <c r="K36618" s="357"/>
      <c r="L36618" s="358"/>
      <c r="M36618" s="359"/>
      <c r="N36618" s="360"/>
      <c r="O36618" s="360"/>
      <c r="P36618" s="361"/>
    </row>
    <row r="36619" spans="1:16">
      <c r="A36619" s="425"/>
      <c r="B36619" s="426"/>
      <c r="C36619" s="427"/>
      <c r="D36619" s="428"/>
      <c r="E36619" s="429"/>
      <c r="F36619" s="425"/>
      <c r="G36619" s="430"/>
      <c r="H36619" s="430"/>
      <c r="I36619" s="430"/>
      <c r="J36619" s="357"/>
      <c r="K36619" s="357"/>
      <c r="L36619" s="358"/>
      <c r="M36619" s="359"/>
      <c r="N36619" s="360"/>
      <c r="O36619" s="360"/>
      <c r="P36619" s="361"/>
    </row>
    <row r="36620" spans="1:16">
      <c r="A36620" s="425"/>
      <c r="B36620" s="426"/>
      <c r="C36620" s="427"/>
      <c r="D36620" s="428"/>
      <c r="E36620" s="429"/>
      <c r="F36620" s="425"/>
      <c r="G36620" s="430"/>
      <c r="H36620" s="430"/>
      <c r="I36620" s="430"/>
      <c r="J36620" s="357"/>
      <c r="K36620" s="357"/>
      <c r="L36620" s="358"/>
      <c r="M36620" s="359"/>
      <c r="N36620" s="360"/>
      <c r="O36620" s="360"/>
      <c r="P36620" s="361"/>
    </row>
    <row r="36621" spans="1:16">
      <c r="A36621" s="425"/>
      <c r="B36621" s="426"/>
      <c r="C36621" s="427"/>
      <c r="D36621" s="428"/>
      <c r="E36621" s="429"/>
      <c r="F36621" s="425"/>
      <c r="G36621" s="430"/>
      <c r="H36621" s="430"/>
      <c r="I36621" s="430"/>
      <c r="J36621" s="357"/>
      <c r="K36621" s="357"/>
      <c r="L36621" s="358"/>
      <c r="M36621" s="359"/>
      <c r="N36621" s="360"/>
      <c r="O36621" s="360"/>
      <c r="P36621" s="361"/>
    </row>
    <row r="36622" spans="1:16">
      <c r="A36622" s="425"/>
      <c r="B36622" s="426"/>
      <c r="C36622" s="427"/>
      <c r="D36622" s="428"/>
      <c r="E36622" s="429"/>
      <c r="F36622" s="425"/>
      <c r="G36622" s="430"/>
      <c r="H36622" s="430"/>
      <c r="I36622" s="430"/>
      <c r="J36622" s="357"/>
      <c r="K36622" s="357"/>
      <c r="L36622" s="358"/>
      <c r="M36622" s="359"/>
      <c r="N36622" s="360"/>
      <c r="O36622" s="360"/>
      <c r="P36622" s="361"/>
    </row>
    <row r="36623" spans="1:16">
      <c r="A36623" s="425"/>
      <c r="B36623" s="426"/>
      <c r="C36623" s="427"/>
      <c r="D36623" s="428"/>
      <c r="E36623" s="429"/>
      <c r="F36623" s="425"/>
      <c r="G36623" s="430"/>
      <c r="H36623" s="430"/>
      <c r="I36623" s="430"/>
      <c r="J36623" s="357"/>
      <c r="K36623" s="357"/>
      <c r="L36623" s="358"/>
      <c r="M36623" s="359"/>
      <c r="N36623" s="360"/>
      <c r="O36623" s="360"/>
      <c r="P36623" s="361"/>
    </row>
    <row r="36624" spans="1:16">
      <c r="A36624" s="425"/>
      <c r="B36624" s="426"/>
      <c r="C36624" s="427"/>
      <c r="D36624" s="428"/>
      <c r="E36624" s="429"/>
      <c r="F36624" s="425"/>
      <c r="G36624" s="430"/>
      <c r="H36624" s="430"/>
      <c r="I36624" s="430"/>
      <c r="J36624" s="357"/>
      <c r="K36624" s="357"/>
      <c r="L36624" s="358"/>
      <c r="M36624" s="359"/>
      <c r="N36624" s="360"/>
      <c r="O36624" s="360"/>
      <c r="P36624" s="361"/>
    </row>
    <row r="36625" spans="1:16">
      <c r="A36625" s="425"/>
      <c r="B36625" s="426"/>
      <c r="C36625" s="427"/>
      <c r="D36625" s="428"/>
      <c r="E36625" s="429"/>
      <c r="F36625" s="425"/>
      <c r="G36625" s="430"/>
      <c r="H36625" s="430"/>
      <c r="I36625" s="430"/>
      <c r="J36625" s="357"/>
      <c r="K36625" s="357"/>
      <c r="L36625" s="358"/>
      <c r="M36625" s="359"/>
      <c r="N36625" s="360"/>
      <c r="O36625" s="360"/>
      <c r="P36625" s="361"/>
    </row>
    <row r="36626" spans="1:16">
      <c r="A36626" s="425"/>
      <c r="B36626" s="426"/>
      <c r="C36626" s="427"/>
      <c r="D36626" s="428"/>
      <c r="E36626" s="429"/>
      <c r="F36626" s="425"/>
      <c r="G36626" s="430"/>
      <c r="H36626" s="430"/>
      <c r="I36626" s="430"/>
      <c r="J36626" s="357"/>
      <c r="K36626" s="357"/>
      <c r="L36626" s="358"/>
      <c r="M36626" s="359"/>
      <c r="N36626" s="360"/>
      <c r="O36626" s="360"/>
      <c r="P36626" s="361"/>
    </row>
    <row r="36627" spans="1:16">
      <c r="A36627" s="425"/>
      <c r="B36627" s="426"/>
      <c r="C36627" s="427"/>
      <c r="D36627" s="428"/>
      <c r="E36627" s="429"/>
      <c r="F36627" s="425"/>
      <c r="G36627" s="430"/>
      <c r="H36627" s="430"/>
      <c r="I36627" s="430"/>
      <c r="J36627" s="357"/>
      <c r="K36627" s="357"/>
      <c r="L36627" s="358"/>
      <c r="M36627" s="359"/>
      <c r="N36627" s="360"/>
      <c r="O36627" s="360"/>
      <c r="P36627" s="361"/>
    </row>
    <row r="36628" spans="1:16">
      <c r="A36628" s="425"/>
      <c r="B36628" s="426"/>
      <c r="C36628" s="427"/>
      <c r="D36628" s="428"/>
      <c r="E36628" s="429"/>
      <c r="F36628" s="425"/>
      <c r="G36628" s="430"/>
      <c r="H36628" s="430"/>
      <c r="I36628" s="430"/>
      <c r="J36628" s="357"/>
      <c r="K36628" s="357"/>
      <c r="L36628" s="358"/>
      <c r="M36628" s="359"/>
      <c r="N36628" s="360"/>
      <c r="O36628" s="360"/>
      <c r="P36628" s="361"/>
    </row>
    <row r="36629" spans="1:16">
      <c r="A36629" s="425"/>
      <c r="B36629" s="426"/>
      <c r="C36629" s="427"/>
      <c r="D36629" s="428"/>
      <c r="E36629" s="429"/>
      <c r="F36629" s="425"/>
      <c r="G36629" s="430"/>
      <c r="H36629" s="430"/>
      <c r="I36629" s="430"/>
      <c r="J36629" s="357"/>
      <c r="K36629" s="357"/>
      <c r="L36629" s="358"/>
      <c r="M36629" s="359"/>
      <c r="N36629" s="360"/>
      <c r="O36629" s="360"/>
      <c r="P36629" s="361"/>
    </row>
    <row r="36630" spans="1:16">
      <c r="A36630" s="425"/>
      <c r="B36630" s="426"/>
      <c r="C36630" s="427"/>
      <c r="D36630" s="428"/>
      <c r="E36630" s="429"/>
      <c r="F36630" s="425"/>
      <c r="G36630" s="430"/>
      <c r="H36630" s="430"/>
      <c r="I36630" s="430"/>
      <c r="J36630" s="357"/>
      <c r="K36630" s="357"/>
      <c r="L36630" s="358"/>
      <c r="M36630" s="359"/>
      <c r="N36630" s="360"/>
      <c r="O36630" s="360"/>
      <c r="P36630" s="361"/>
    </row>
    <row r="36631" spans="1:16">
      <c r="A36631" s="425"/>
      <c r="B36631" s="426"/>
      <c r="C36631" s="427"/>
      <c r="D36631" s="428"/>
      <c r="E36631" s="429"/>
      <c r="F36631" s="425"/>
      <c r="G36631" s="430"/>
      <c r="H36631" s="430"/>
      <c r="I36631" s="430"/>
      <c r="J36631" s="357"/>
      <c r="K36631" s="357"/>
      <c r="L36631" s="358"/>
      <c r="M36631" s="359"/>
      <c r="N36631" s="360"/>
      <c r="O36631" s="360"/>
      <c r="P36631" s="361"/>
    </row>
    <row r="36632" spans="1:16">
      <c r="A36632" s="425"/>
      <c r="B36632" s="426"/>
      <c r="C36632" s="427"/>
      <c r="D36632" s="428"/>
      <c r="E36632" s="429"/>
      <c r="F36632" s="425"/>
      <c r="G36632" s="430"/>
      <c r="H36632" s="430"/>
      <c r="I36632" s="430"/>
      <c r="J36632" s="357"/>
      <c r="K36632" s="357"/>
      <c r="L36632" s="358"/>
      <c r="M36632" s="359"/>
      <c r="N36632" s="360"/>
      <c r="O36632" s="360"/>
      <c r="P36632" s="361"/>
    </row>
    <row r="36633" spans="1:16">
      <c r="A36633" s="425"/>
      <c r="B36633" s="426"/>
      <c r="C36633" s="427"/>
      <c r="D36633" s="428"/>
      <c r="E36633" s="429"/>
      <c r="F36633" s="425"/>
      <c r="G36633" s="430"/>
      <c r="H36633" s="430"/>
      <c r="I36633" s="430"/>
      <c r="J36633" s="357"/>
      <c r="K36633" s="357"/>
      <c r="L36633" s="358"/>
      <c r="M36633" s="359"/>
      <c r="N36633" s="360"/>
      <c r="O36633" s="360"/>
      <c r="P36633" s="361"/>
    </row>
    <row r="36634" spans="1:16">
      <c r="A36634" s="425"/>
      <c r="B36634" s="426"/>
      <c r="C36634" s="427"/>
      <c r="D36634" s="428"/>
      <c r="E36634" s="429"/>
      <c r="F36634" s="425"/>
      <c r="G36634" s="430"/>
      <c r="H36634" s="430"/>
      <c r="I36634" s="430"/>
      <c r="J36634" s="357"/>
      <c r="K36634" s="357"/>
      <c r="L36634" s="358"/>
      <c r="M36634" s="359"/>
      <c r="N36634" s="360"/>
      <c r="O36634" s="360"/>
      <c r="P36634" s="361"/>
    </row>
    <row r="36635" spans="1:16">
      <c r="A36635" s="425"/>
      <c r="B36635" s="426"/>
      <c r="C36635" s="427"/>
      <c r="D36635" s="428"/>
      <c r="E36635" s="429"/>
      <c r="F36635" s="425"/>
      <c r="G36635" s="430"/>
      <c r="H36635" s="430"/>
      <c r="I36635" s="430"/>
      <c r="J36635" s="357"/>
      <c r="K36635" s="357"/>
      <c r="L36635" s="358"/>
      <c r="M36635" s="359"/>
      <c r="N36635" s="360"/>
      <c r="O36635" s="360"/>
      <c r="P36635" s="361"/>
    </row>
    <row r="36636" spans="1:16">
      <c r="A36636" s="425"/>
      <c r="B36636" s="426"/>
      <c r="C36636" s="427"/>
      <c r="D36636" s="428"/>
      <c r="E36636" s="429"/>
      <c r="F36636" s="425"/>
      <c r="G36636" s="430"/>
      <c r="H36636" s="430"/>
      <c r="I36636" s="430"/>
      <c r="J36636" s="357"/>
      <c r="K36636" s="357"/>
      <c r="L36636" s="358"/>
      <c r="M36636" s="359"/>
      <c r="N36636" s="360"/>
      <c r="O36636" s="360"/>
      <c r="P36636" s="361"/>
    </row>
    <row r="36637" spans="1:16">
      <c r="A36637" s="425"/>
      <c r="B36637" s="426"/>
      <c r="C36637" s="427"/>
      <c r="D36637" s="428"/>
      <c r="E36637" s="429"/>
      <c r="F36637" s="425"/>
      <c r="G36637" s="430"/>
      <c r="H36637" s="430"/>
      <c r="I36637" s="430"/>
      <c r="J36637" s="357"/>
      <c r="K36637" s="357"/>
      <c r="L36637" s="358"/>
      <c r="M36637" s="359"/>
      <c r="N36637" s="360"/>
      <c r="O36637" s="360"/>
      <c r="P36637" s="361"/>
    </row>
    <row r="36638" spans="1:16">
      <c r="A36638" s="425"/>
      <c r="B36638" s="426"/>
      <c r="C36638" s="427"/>
      <c r="D36638" s="428"/>
      <c r="E36638" s="429"/>
      <c r="F36638" s="425"/>
      <c r="G36638" s="430"/>
      <c r="H36638" s="430"/>
      <c r="I36638" s="430"/>
      <c r="J36638" s="357"/>
      <c r="K36638" s="357"/>
      <c r="L36638" s="358"/>
      <c r="M36638" s="359"/>
      <c r="N36638" s="360"/>
      <c r="O36638" s="360"/>
      <c r="P36638" s="361"/>
    </row>
    <row r="36639" spans="1:16">
      <c r="A36639" s="425"/>
      <c r="B36639" s="426"/>
      <c r="C36639" s="427"/>
      <c r="D36639" s="428"/>
      <c r="E36639" s="429"/>
      <c r="F36639" s="425"/>
      <c r="G36639" s="430"/>
      <c r="H36639" s="430"/>
      <c r="I36639" s="430"/>
      <c r="J36639" s="357"/>
      <c r="K36639" s="357"/>
      <c r="L36639" s="358"/>
      <c r="M36639" s="359"/>
      <c r="N36639" s="360"/>
      <c r="O36639" s="360"/>
      <c r="P36639" s="361"/>
    </row>
    <row r="36640" spans="1:16">
      <c r="A36640" s="425"/>
      <c r="B36640" s="426"/>
      <c r="C36640" s="427"/>
      <c r="D36640" s="428"/>
      <c r="E36640" s="429"/>
      <c r="F36640" s="425"/>
      <c r="G36640" s="430"/>
      <c r="H36640" s="430"/>
      <c r="I36640" s="430"/>
      <c r="J36640" s="357"/>
      <c r="K36640" s="357"/>
      <c r="L36640" s="358"/>
      <c r="M36640" s="359"/>
      <c r="N36640" s="360"/>
      <c r="O36640" s="360"/>
      <c r="P36640" s="361"/>
    </row>
    <row r="36641" spans="1:16">
      <c r="A36641" s="425"/>
      <c r="B36641" s="426"/>
      <c r="C36641" s="427"/>
      <c r="D36641" s="428"/>
      <c r="E36641" s="429"/>
      <c r="F36641" s="425"/>
      <c r="G36641" s="430"/>
      <c r="H36641" s="430"/>
      <c r="I36641" s="430"/>
      <c r="J36641" s="357"/>
      <c r="K36641" s="357"/>
      <c r="L36641" s="358"/>
      <c r="M36641" s="359"/>
      <c r="N36641" s="360"/>
      <c r="O36641" s="360"/>
      <c r="P36641" s="361"/>
    </row>
    <row r="36642" spans="1:16">
      <c r="A36642" s="425"/>
      <c r="B36642" s="426"/>
      <c r="C36642" s="427"/>
      <c r="D36642" s="428"/>
      <c r="E36642" s="429"/>
      <c r="F36642" s="425"/>
      <c r="G36642" s="430"/>
      <c r="H36642" s="430"/>
      <c r="I36642" s="430"/>
      <c r="J36642" s="357"/>
      <c r="K36642" s="357"/>
      <c r="L36642" s="358"/>
      <c r="M36642" s="359"/>
      <c r="N36642" s="360"/>
      <c r="O36642" s="360"/>
      <c r="P36642" s="361"/>
    </row>
    <row r="36643" spans="1:16">
      <c r="A36643" s="425"/>
      <c r="B36643" s="426"/>
      <c r="C36643" s="427"/>
      <c r="D36643" s="428"/>
      <c r="E36643" s="429"/>
      <c r="F36643" s="425"/>
      <c r="G36643" s="430"/>
      <c r="H36643" s="430"/>
      <c r="I36643" s="430"/>
      <c r="J36643" s="357"/>
      <c r="K36643" s="357"/>
      <c r="L36643" s="358"/>
      <c r="M36643" s="359"/>
      <c r="N36643" s="360"/>
      <c r="O36643" s="360"/>
      <c r="P36643" s="361"/>
    </row>
    <row r="36644" spans="1:16">
      <c r="A36644" s="425"/>
      <c r="B36644" s="426"/>
      <c r="C36644" s="427"/>
      <c r="D36644" s="428"/>
      <c r="E36644" s="429"/>
      <c r="F36644" s="425"/>
      <c r="G36644" s="430"/>
      <c r="H36644" s="430"/>
      <c r="I36644" s="430"/>
      <c r="J36644" s="357"/>
      <c r="K36644" s="357"/>
      <c r="L36644" s="358"/>
      <c r="M36644" s="359"/>
      <c r="N36644" s="360"/>
      <c r="O36644" s="360"/>
      <c r="P36644" s="361"/>
    </row>
    <row r="36645" spans="1:16">
      <c r="A36645" s="425"/>
      <c r="B36645" s="426"/>
      <c r="C36645" s="427"/>
      <c r="D36645" s="428"/>
      <c r="E36645" s="429"/>
      <c r="F36645" s="425"/>
      <c r="G36645" s="430"/>
      <c r="H36645" s="430"/>
      <c r="I36645" s="430"/>
      <c r="J36645" s="357"/>
      <c r="K36645" s="357"/>
      <c r="L36645" s="358"/>
      <c r="M36645" s="359"/>
      <c r="N36645" s="360"/>
      <c r="O36645" s="360"/>
      <c r="P36645" s="361"/>
    </row>
    <row r="36646" spans="1:16">
      <c r="A36646" s="425"/>
      <c r="B36646" s="426"/>
      <c r="C36646" s="427"/>
      <c r="D36646" s="428"/>
      <c r="E36646" s="429"/>
      <c r="F36646" s="425"/>
      <c r="G36646" s="430"/>
      <c r="H36646" s="430"/>
      <c r="I36646" s="430"/>
      <c r="J36646" s="357"/>
      <c r="K36646" s="357"/>
      <c r="L36646" s="358"/>
      <c r="M36646" s="359"/>
      <c r="N36646" s="360"/>
      <c r="O36646" s="360"/>
      <c r="P36646" s="361"/>
    </row>
    <row r="36647" spans="1:16">
      <c r="A36647" s="425"/>
      <c r="B36647" s="426"/>
      <c r="C36647" s="427"/>
      <c r="D36647" s="428"/>
      <c r="E36647" s="429"/>
      <c r="F36647" s="425"/>
      <c r="G36647" s="430"/>
      <c r="H36647" s="430"/>
      <c r="I36647" s="430"/>
      <c r="J36647" s="357"/>
      <c r="K36647" s="357"/>
      <c r="L36647" s="358"/>
      <c r="M36647" s="359"/>
      <c r="N36647" s="360"/>
      <c r="O36647" s="360"/>
      <c r="P36647" s="361"/>
    </row>
    <row r="36648" spans="1:16">
      <c r="A36648" s="425"/>
      <c r="B36648" s="426"/>
      <c r="C36648" s="427"/>
      <c r="D36648" s="428"/>
      <c r="E36648" s="429"/>
      <c r="F36648" s="425"/>
      <c r="G36648" s="430"/>
      <c r="H36648" s="430"/>
      <c r="I36648" s="430"/>
      <c r="J36648" s="357"/>
      <c r="K36648" s="357"/>
      <c r="L36648" s="358"/>
      <c r="M36648" s="359"/>
      <c r="N36648" s="360"/>
      <c r="O36648" s="360"/>
      <c r="P36648" s="361"/>
    </row>
    <row r="36649" spans="1:16">
      <c r="A36649" s="425"/>
      <c r="B36649" s="426"/>
      <c r="C36649" s="427"/>
      <c r="D36649" s="428"/>
      <c r="E36649" s="429"/>
      <c r="F36649" s="425"/>
      <c r="G36649" s="430"/>
      <c r="H36649" s="430"/>
      <c r="I36649" s="430"/>
      <c r="J36649" s="357"/>
      <c r="K36649" s="357"/>
      <c r="L36649" s="358"/>
      <c r="M36649" s="359"/>
      <c r="N36649" s="360"/>
      <c r="O36649" s="360"/>
      <c r="P36649" s="361"/>
    </row>
    <row r="36650" spans="1:16">
      <c r="A36650" s="425"/>
      <c r="B36650" s="426"/>
      <c r="C36650" s="427"/>
      <c r="D36650" s="428"/>
      <c r="E36650" s="429"/>
      <c r="F36650" s="425"/>
      <c r="G36650" s="430"/>
      <c r="H36650" s="430"/>
      <c r="I36650" s="430"/>
      <c r="J36650" s="357"/>
      <c r="K36650" s="357"/>
      <c r="L36650" s="358"/>
      <c r="M36650" s="359"/>
      <c r="N36650" s="360"/>
      <c r="O36650" s="360"/>
      <c r="P36650" s="361"/>
    </row>
    <row r="36651" spans="1:16">
      <c r="A36651" s="425"/>
      <c r="B36651" s="426"/>
      <c r="C36651" s="427"/>
      <c r="D36651" s="428"/>
      <c r="E36651" s="429"/>
      <c r="F36651" s="425"/>
      <c r="G36651" s="430"/>
      <c r="H36651" s="430"/>
      <c r="I36651" s="430"/>
      <c r="J36651" s="357"/>
      <c r="K36651" s="357"/>
      <c r="L36651" s="358"/>
      <c r="M36651" s="359"/>
      <c r="N36651" s="360"/>
      <c r="O36651" s="360"/>
      <c r="P36651" s="361"/>
    </row>
    <row r="36652" spans="1:16">
      <c r="A36652" s="425"/>
      <c r="B36652" s="426"/>
      <c r="C36652" s="427"/>
      <c r="D36652" s="428"/>
      <c r="E36652" s="429"/>
      <c r="F36652" s="425"/>
      <c r="G36652" s="430"/>
      <c r="H36652" s="430"/>
      <c r="I36652" s="430"/>
      <c r="J36652" s="357"/>
      <c r="K36652" s="357"/>
      <c r="L36652" s="358"/>
      <c r="M36652" s="359"/>
      <c r="N36652" s="360"/>
      <c r="O36652" s="360"/>
      <c r="P36652" s="361"/>
    </row>
    <row r="36653" spans="1:16">
      <c r="A36653" s="425"/>
      <c r="B36653" s="426"/>
      <c r="C36653" s="427"/>
      <c r="D36653" s="428"/>
      <c r="E36653" s="429"/>
      <c r="F36653" s="425"/>
      <c r="G36653" s="430"/>
      <c r="H36653" s="430"/>
      <c r="I36653" s="430"/>
      <c r="J36653" s="357"/>
      <c r="K36653" s="357"/>
      <c r="L36653" s="358"/>
      <c r="M36653" s="359"/>
      <c r="N36653" s="360"/>
      <c r="O36653" s="360"/>
      <c r="P36653" s="361"/>
    </row>
    <row r="36654" spans="1:16">
      <c r="A36654" s="425"/>
      <c r="B36654" s="426"/>
      <c r="C36654" s="427"/>
      <c r="D36654" s="428"/>
      <c r="E36654" s="429"/>
      <c r="F36654" s="425"/>
      <c r="G36654" s="430"/>
      <c r="H36654" s="430"/>
      <c r="I36654" s="430"/>
      <c r="J36654" s="357"/>
      <c r="K36654" s="357"/>
      <c r="L36654" s="358"/>
      <c r="M36654" s="359"/>
      <c r="N36654" s="360"/>
      <c r="O36654" s="360"/>
      <c r="P36654" s="361"/>
    </row>
    <row r="36655" spans="1:16">
      <c r="A36655" s="425"/>
      <c r="B36655" s="426"/>
      <c r="C36655" s="427"/>
      <c r="D36655" s="428"/>
      <c r="E36655" s="429"/>
      <c r="F36655" s="425"/>
      <c r="G36655" s="430"/>
      <c r="H36655" s="430"/>
      <c r="I36655" s="430"/>
      <c r="J36655" s="357"/>
      <c r="K36655" s="357"/>
      <c r="L36655" s="358"/>
      <c r="M36655" s="359"/>
      <c r="N36655" s="360"/>
      <c r="O36655" s="360"/>
      <c r="P36655" s="361"/>
    </row>
    <row r="36656" spans="1:16">
      <c r="A36656" s="425"/>
      <c r="B36656" s="426"/>
      <c r="C36656" s="427"/>
      <c r="D36656" s="428"/>
      <c r="E36656" s="429"/>
      <c r="F36656" s="425"/>
      <c r="G36656" s="430"/>
      <c r="H36656" s="430"/>
      <c r="I36656" s="430"/>
      <c r="J36656" s="357"/>
      <c r="K36656" s="357"/>
      <c r="L36656" s="358"/>
      <c r="M36656" s="359"/>
      <c r="N36656" s="360"/>
      <c r="O36656" s="360"/>
      <c r="P36656" s="361"/>
    </row>
    <row r="36657" spans="1:16">
      <c r="A36657" s="425"/>
      <c r="B36657" s="426"/>
      <c r="C36657" s="427"/>
      <c r="D36657" s="428"/>
      <c r="E36657" s="429"/>
      <c r="F36657" s="425"/>
      <c r="G36657" s="430"/>
      <c r="H36657" s="430"/>
      <c r="I36657" s="430"/>
      <c r="J36657" s="357"/>
      <c r="K36657" s="357"/>
      <c r="L36657" s="358"/>
      <c r="M36657" s="359"/>
      <c r="N36657" s="360"/>
      <c r="O36657" s="360"/>
      <c r="P36657" s="361"/>
    </row>
    <row r="36658" spans="1:16">
      <c r="A36658" s="425"/>
      <c r="B36658" s="426"/>
      <c r="C36658" s="427"/>
      <c r="D36658" s="428"/>
      <c r="E36658" s="429"/>
      <c r="F36658" s="425"/>
      <c r="G36658" s="430"/>
      <c r="H36658" s="430"/>
      <c r="I36658" s="430"/>
      <c r="J36658" s="357"/>
      <c r="K36658" s="357"/>
      <c r="L36658" s="358"/>
      <c r="M36658" s="359"/>
      <c r="N36658" s="360"/>
      <c r="O36658" s="360"/>
      <c r="P36658" s="361"/>
    </row>
    <row r="36659" spans="1:16">
      <c r="A36659" s="425"/>
      <c r="B36659" s="426"/>
      <c r="C36659" s="427"/>
      <c r="D36659" s="428"/>
      <c r="E36659" s="429"/>
      <c r="F36659" s="425"/>
      <c r="G36659" s="430"/>
      <c r="H36659" s="430"/>
      <c r="I36659" s="430"/>
      <c r="J36659" s="357"/>
      <c r="K36659" s="357"/>
      <c r="L36659" s="358"/>
      <c r="M36659" s="359"/>
      <c r="N36659" s="360"/>
      <c r="O36659" s="360"/>
      <c r="P36659" s="361"/>
    </row>
    <row r="36660" spans="1:16">
      <c r="A36660" s="425"/>
      <c r="B36660" s="426"/>
      <c r="C36660" s="427"/>
      <c r="D36660" s="428"/>
      <c r="E36660" s="429"/>
      <c r="F36660" s="425"/>
      <c r="G36660" s="430"/>
      <c r="H36660" s="430"/>
      <c r="I36660" s="430"/>
      <c r="J36660" s="357"/>
      <c r="K36660" s="357"/>
      <c r="L36660" s="358"/>
      <c r="M36660" s="359"/>
      <c r="N36660" s="360"/>
      <c r="O36660" s="360"/>
      <c r="P36660" s="361"/>
    </row>
    <row r="36661" spans="1:16">
      <c r="A36661" s="425"/>
      <c r="B36661" s="426"/>
      <c r="C36661" s="427"/>
      <c r="D36661" s="428"/>
      <c r="E36661" s="429"/>
      <c r="F36661" s="425"/>
      <c r="G36661" s="430"/>
      <c r="H36661" s="430"/>
      <c r="I36661" s="430"/>
      <c r="J36661" s="357"/>
      <c r="K36661" s="357"/>
      <c r="L36661" s="358"/>
      <c r="M36661" s="359"/>
      <c r="N36661" s="360"/>
      <c r="O36661" s="360"/>
      <c r="P36661" s="361"/>
    </row>
    <row r="36662" spans="1:16">
      <c r="A36662" s="425"/>
      <c r="B36662" s="426"/>
      <c r="C36662" s="427"/>
      <c r="D36662" s="428"/>
      <c r="E36662" s="429"/>
      <c r="F36662" s="425"/>
      <c r="G36662" s="430"/>
      <c r="H36662" s="430"/>
      <c r="I36662" s="430"/>
      <c r="J36662" s="357"/>
      <c r="K36662" s="357"/>
      <c r="L36662" s="358"/>
      <c r="M36662" s="359"/>
      <c r="N36662" s="360"/>
      <c r="O36662" s="360"/>
      <c r="P36662" s="361"/>
    </row>
    <row r="36663" spans="1:16">
      <c r="A36663" s="425"/>
      <c r="B36663" s="426"/>
      <c r="C36663" s="427"/>
      <c r="D36663" s="428"/>
      <c r="E36663" s="429"/>
      <c r="F36663" s="425"/>
      <c r="G36663" s="430"/>
      <c r="H36663" s="430"/>
      <c r="I36663" s="430"/>
      <c r="J36663" s="357"/>
      <c r="K36663" s="357"/>
      <c r="L36663" s="358"/>
      <c r="M36663" s="359"/>
      <c r="N36663" s="360"/>
      <c r="O36663" s="360"/>
      <c r="P36663" s="361"/>
    </row>
    <row r="36664" spans="1:16">
      <c r="A36664" s="425"/>
      <c r="B36664" s="426"/>
      <c r="C36664" s="427"/>
      <c r="D36664" s="428"/>
      <c r="E36664" s="429"/>
      <c r="F36664" s="425"/>
      <c r="G36664" s="430"/>
      <c r="H36664" s="430"/>
      <c r="I36664" s="430"/>
      <c r="J36664" s="357"/>
      <c r="K36664" s="357"/>
      <c r="L36664" s="358"/>
      <c r="M36664" s="359"/>
      <c r="N36664" s="360"/>
      <c r="O36664" s="360"/>
      <c r="P36664" s="361"/>
    </row>
    <row r="36665" spans="1:16">
      <c r="A36665" s="425"/>
      <c r="B36665" s="426"/>
      <c r="C36665" s="427"/>
      <c r="D36665" s="428"/>
      <c r="E36665" s="429"/>
      <c r="F36665" s="425"/>
      <c r="G36665" s="430"/>
      <c r="H36665" s="430"/>
      <c r="I36665" s="430"/>
      <c r="J36665" s="357"/>
      <c r="K36665" s="357"/>
      <c r="L36665" s="358"/>
      <c r="M36665" s="359"/>
      <c r="N36665" s="360"/>
      <c r="O36665" s="360"/>
      <c r="P36665" s="361"/>
    </row>
    <row r="36666" spans="1:16">
      <c r="A36666" s="425"/>
      <c r="B36666" s="426"/>
      <c r="C36666" s="427"/>
      <c r="D36666" s="428"/>
      <c r="E36666" s="429"/>
      <c r="F36666" s="425"/>
      <c r="G36666" s="430"/>
      <c r="H36666" s="430"/>
      <c r="I36666" s="430"/>
      <c r="J36666" s="357"/>
      <c r="K36666" s="357"/>
      <c r="L36666" s="358"/>
      <c r="M36666" s="359"/>
      <c r="N36666" s="360"/>
      <c r="O36666" s="360"/>
      <c r="P36666" s="361"/>
    </row>
    <row r="36667" spans="1:16">
      <c r="A36667" s="425"/>
      <c r="B36667" s="426"/>
      <c r="C36667" s="427"/>
      <c r="D36667" s="428"/>
      <c r="E36667" s="429"/>
      <c r="F36667" s="425"/>
      <c r="G36667" s="430"/>
      <c r="H36667" s="430"/>
      <c r="I36667" s="430"/>
      <c r="J36667" s="357"/>
      <c r="K36667" s="357"/>
      <c r="L36667" s="358"/>
      <c r="M36667" s="359"/>
      <c r="N36667" s="360"/>
      <c r="O36667" s="360"/>
      <c r="P36667" s="361"/>
    </row>
    <row r="36668" spans="1:16">
      <c r="A36668" s="425"/>
      <c r="B36668" s="426"/>
      <c r="C36668" s="427"/>
      <c r="D36668" s="428"/>
      <c r="E36668" s="429"/>
      <c r="F36668" s="425"/>
      <c r="G36668" s="430"/>
      <c r="H36668" s="430"/>
      <c r="I36668" s="430"/>
      <c r="J36668" s="357"/>
      <c r="K36668" s="357"/>
      <c r="L36668" s="358"/>
      <c r="M36668" s="359"/>
      <c r="N36668" s="360"/>
      <c r="O36668" s="360"/>
      <c r="P36668" s="361"/>
    </row>
    <row r="36669" spans="1:16">
      <c r="A36669" s="425"/>
      <c r="B36669" s="426"/>
      <c r="C36669" s="427"/>
      <c r="D36669" s="428"/>
      <c r="E36669" s="429"/>
      <c r="F36669" s="425"/>
      <c r="G36669" s="430"/>
      <c r="H36669" s="430"/>
      <c r="I36669" s="430"/>
      <c r="J36669" s="357"/>
      <c r="K36669" s="357"/>
      <c r="L36669" s="358"/>
      <c r="M36669" s="359"/>
      <c r="N36669" s="360"/>
      <c r="O36669" s="360"/>
      <c r="P36669" s="361"/>
    </row>
    <row r="36670" spans="1:16">
      <c r="A36670" s="425"/>
      <c r="B36670" s="426"/>
      <c r="C36670" s="427"/>
      <c r="D36670" s="428"/>
      <c r="E36670" s="429"/>
      <c r="F36670" s="425"/>
      <c r="G36670" s="430"/>
      <c r="H36670" s="430"/>
      <c r="I36670" s="430"/>
      <c r="J36670" s="357"/>
      <c r="K36670" s="357"/>
      <c r="L36670" s="358"/>
      <c r="M36670" s="359"/>
      <c r="N36670" s="360"/>
      <c r="O36670" s="360"/>
      <c r="P36670" s="361"/>
    </row>
    <row r="36671" spans="1:16">
      <c r="A36671" s="425"/>
      <c r="B36671" s="426"/>
      <c r="C36671" s="427"/>
      <c r="D36671" s="428"/>
      <c r="E36671" s="429"/>
      <c r="F36671" s="425"/>
      <c r="G36671" s="430"/>
      <c r="H36671" s="430"/>
      <c r="I36671" s="430"/>
      <c r="J36671" s="357"/>
      <c r="K36671" s="357"/>
      <c r="L36671" s="358"/>
      <c r="M36671" s="359"/>
      <c r="N36671" s="360"/>
      <c r="O36671" s="360"/>
      <c r="P36671" s="361"/>
    </row>
    <row r="36672" spans="1:16">
      <c r="A36672" s="425"/>
      <c r="B36672" s="426"/>
      <c r="C36672" s="427"/>
      <c r="D36672" s="428"/>
      <c r="E36672" s="429"/>
      <c r="F36672" s="425"/>
      <c r="G36672" s="430"/>
      <c r="H36672" s="430"/>
      <c r="I36672" s="430"/>
      <c r="J36672" s="357"/>
      <c r="K36672" s="357"/>
      <c r="L36672" s="358"/>
      <c r="M36672" s="359"/>
      <c r="N36672" s="360"/>
      <c r="O36672" s="360"/>
      <c r="P36672" s="361"/>
    </row>
    <row r="36673" spans="1:16">
      <c r="A36673" s="425"/>
      <c r="B36673" s="426"/>
      <c r="C36673" s="427"/>
      <c r="D36673" s="428"/>
      <c r="E36673" s="429"/>
      <c r="F36673" s="425"/>
      <c r="G36673" s="430"/>
      <c r="H36673" s="430"/>
      <c r="I36673" s="430"/>
      <c r="J36673" s="357"/>
      <c r="K36673" s="357"/>
      <c r="L36673" s="358"/>
      <c r="M36673" s="359"/>
      <c r="N36673" s="360"/>
      <c r="O36673" s="360"/>
      <c r="P36673" s="361"/>
    </row>
    <row r="36674" spans="1:16">
      <c r="A36674" s="425"/>
      <c r="B36674" s="426"/>
      <c r="C36674" s="427"/>
      <c r="D36674" s="428"/>
      <c r="E36674" s="429"/>
      <c r="F36674" s="425"/>
      <c r="G36674" s="430"/>
      <c r="H36674" s="430"/>
      <c r="I36674" s="430"/>
      <c r="J36674" s="357"/>
      <c r="K36674" s="357"/>
      <c r="L36674" s="358"/>
      <c r="M36674" s="359"/>
      <c r="N36674" s="360"/>
      <c r="O36674" s="360"/>
      <c r="P36674" s="361"/>
    </row>
    <row r="36675" spans="1:16">
      <c r="A36675" s="425"/>
      <c r="B36675" s="426"/>
      <c r="C36675" s="427"/>
      <c r="D36675" s="428"/>
      <c r="E36675" s="429"/>
      <c r="F36675" s="425"/>
      <c r="G36675" s="430"/>
      <c r="H36675" s="430"/>
      <c r="I36675" s="430"/>
      <c r="J36675" s="357"/>
      <c r="K36675" s="357"/>
      <c r="L36675" s="358"/>
      <c r="M36675" s="359"/>
      <c r="N36675" s="360"/>
      <c r="O36675" s="360"/>
      <c r="P36675" s="361"/>
    </row>
    <row r="36676" spans="1:16">
      <c r="A36676" s="425"/>
      <c r="B36676" s="426"/>
      <c r="C36676" s="427"/>
      <c r="D36676" s="428"/>
      <c r="E36676" s="429"/>
      <c r="F36676" s="425"/>
      <c r="G36676" s="430"/>
      <c r="H36676" s="430"/>
      <c r="I36676" s="430"/>
      <c r="J36676" s="357"/>
      <c r="K36676" s="357"/>
      <c r="L36676" s="358"/>
      <c r="M36676" s="359"/>
      <c r="N36676" s="360"/>
      <c r="O36676" s="360"/>
      <c r="P36676" s="361"/>
    </row>
    <row r="36677" spans="1:16">
      <c r="A36677" s="425"/>
      <c r="B36677" s="426"/>
      <c r="C36677" s="427"/>
      <c r="D36677" s="428"/>
      <c r="E36677" s="429"/>
      <c r="F36677" s="425"/>
      <c r="G36677" s="430"/>
      <c r="H36677" s="430"/>
      <c r="I36677" s="430"/>
      <c r="J36677" s="357"/>
      <c r="K36677" s="357"/>
      <c r="L36677" s="358"/>
      <c r="M36677" s="359"/>
      <c r="N36677" s="360"/>
      <c r="O36677" s="360"/>
      <c r="P36677" s="361"/>
    </row>
    <row r="36678" spans="1:16">
      <c r="A36678" s="425"/>
      <c r="B36678" s="426"/>
      <c r="C36678" s="427"/>
      <c r="D36678" s="428"/>
      <c r="E36678" s="429"/>
      <c r="F36678" s="425"/>
      <c r="G36678" s="430"/>
      <c r="H36678" s="430"/>
      <c r="I36678" s="430"/>
      <c r="J36678" s="357"/>
      <c r="K36678" s="357"/>
      <c r="L36678" s="358"/>
      <c r="M36678" s="359"/>
      <c r="N36678" s="360"/>
      <c r="O36678" s="360"/>
      <c r="P36678" s="361"/>
    </row>
    <row r="36679" spans="1:16">
      <c r="A36679" s="425"/>
      <c r="B36679" s="426"/>
      <c r="C36679" s="427"/>
      <c r="D36679" s="428"/>
      <c r="E36679" s="429"/>
      <c r="F36679" s="425"/>
      <c r="G36679" s="430"/>
      <c r="H36679" s="430"/>
      <c r="I36679" s="430"/>
      <c r="J36679" s="357"/>
      <c r="K36679" s="357"/>
      <c r="L36679" s="358"/>
      <c r="M36679" s="359"/>
      <c r="N36679" s="360"/>
      <c r="O36679" s="360"/>
      <c r="P36679" s="361"/>
    </row>
    <row r="36680" spans="1:16">
      <c r="A36680" s="425"/>
      <c r="B36680" s="426"/>
      <c r="C36680" s="427"/>
      <c r="D36680" s="428"/>
      <c r="E36680" s="429"/>
      <c r="F36680" s="425"/>
      <c r="G36680" s="430"/>
      <c r="H36680" s="430"/>
      <c r="I36680" s="430"/>
      <c r="J36680" s="357"/>
      <c r="K36680" s="357"/>
      <c r="L36680" s="358"/>
      <c r="M36680" s="359"/>
      <c r="N36680" s="360"/>
      <c r="O36680" s="360"/>
      <c r="P36680" s="361"/>
    </row>
    <row r="36681" spans="1:16">
      <c r="A36681" s="425"/>
      <c r="B36681" s="426"/>
      <c r="C36681" s="427"/>
      <c r="D36681" s="428"/>
      <c r="E36681" s="429"/>
      <c r="F36681" s="425"/>
      <c r="G36681" s="430"/>
      <c r="H36681" s="430"/>
      <c r="I36681" s="430"/>
      <c r="J36681" s="357"/>
      <c r="K36681" s="357"/>
      <c r="L36681" s="358"/>
      <c r="M36681" s="359"/>
      <c r="N36681" s="360"/>
      <c r="O36681" s="360"/>
      <c r="P36681" s="361"/>
    </row>
    <row r="36682" spans="1:16">
      <c r="A36682" s="425"/>
      <c r="B36682" s="426"/>
      <c r="C36682" s="427"/>
      <c r="D36682" s="428"/>
      <c r="E36682" s="429"/>
      <c r="F36682" s="425"/>
      <c r="G36682" s="430"/>
      <c r="H36682" s="430"/>
      <c r="I36682" s="430"/>
      <c r="J36682" s="357"/>
      <c r="K36682" s="357"/>
      <c r="L36682" s="358"/>
      <c r="M36682" s="359"/>
      <c r="N36682" s="360"/>
      <c r="O36682" s="360"/>
      <c r="P36682" s="361"/>
    </row>
    <row r="36683" spans="1:16">
      <c r="A36683" s="425"/>
      <c r="B36683" s="426"/>
      <c r="C36683" s="427"/>
      <c r="D36683" s="428"/>
      <c r="E36683" s="429"/>
      <c r="F36683" s="425"/>
      <c r="G36683" s="430"/>
      <c r="H36683" s="430"/>
      <c r="I36683" s="430"/>
      <c r="J36683" s="357"/>
      <c r="K36683" s="357"/>
      <c r="L36683" s="358"/>
      <c r="M36683" s="359"/>
      <c r="N36683" s="360"/>
      <c r="O36683" s="360"/>
      <c r="P36683" s="361"/>
    </row>
    <row r="36684" spans="1:16">
      <c r="A36684" s="425"/>
      <c r="B36684" s="426"/>
      <c r="C36684" s="427"/>
      <c r="D36684" s="428"/>
      <c r="E36684" s="429"/>
      <c r="F36684" s="425"/>
      <c r="G36684" s="430"/>
      <c r="H36684" s="430"/>
      <c r="I36684" s="430"/>
      <c r="J36684" s="357"/>
      <c r="K36684" s="357"/>
      <c r="L36684" s="358"/>
      <c r="M36684" s="359"/>
      <c r="N36684" s="360"/>
      <c r="O36684" s="360"/>
      <c r="P36684" s="361"/>
    </row>
    <row r="36685" spans="1:16">
      <c r="A36685" s="425"/>
      <c r="B36685" s="426"/>
      <c r="C36685" s="427"/>
      <c r="D36685" s="428"/>
      <c r="E36685" s="429"/>
      <c r="F36685" s="425"/>
      <c r="G36685" s="430"/>
      <c r="H36685" s="430"/>
      <c r="I36685" s="430"/>
      <c r="J36685" s="357"/>
      <c r="K36685" s="357"/>
      <c r="L36685" s="358"/>
      <c r="M36685" s="359"/>
      <c r="N36685" s="360"/>
      <c r="O36685" s="360"/>
      <c r="P36685" s="361"/>
    </row>
    <row r="36686" spans="1:16">
      <c r="A36686" s="425"/>
      <c r="B36686" s="426"/>
      <c r="C36686" s="427"/>
      <c r="D36686" s="428"/>
      <c r="E36686" s="429"/>
      <c r="F36686" s="425"/>
      <c r="G36686" s="430"/>
      <c r="H36686" s="430"/>
      <c r="I36686" s="430"/>
      <c r="J36686" s="357"/>
      <c r="K36686" s="357"/>
      <c r="L36686" s="358"/>
      <c r="M36686" s="359"/>
      <c r="N36686" s="360"/>
      <c r="O36686" s="360"/>
      <c r="P36686" s="361"/>
    </row>
    <row r="36687" spans="1:16">
      <c r="A36687" s="425"/>
      <c r="B36687" s="426"/>
      <c r="C36687" s="427"/>
      <c r="D36687" s="428"/>
      <c r="E36687" s="429"/>
      <c r="F36687" s="425"/>
      <c r="G36687" s="430"/>
      <c r="H36687" s="430"/>
      <c r="I36687" s="430"/>
      <c r="J36687" s="357"/>
      <c r="K36687" s="357"/>
      <c r="L36687" s="358"/>
      <c r="M36687" s="359"/>
      <c r="N36687" s="360"/>
      <c r="O36687" s="360"/>
      <c r="P36687" s="361"/>
    </row>
    <row r="36688" spans="1:16">
      <c r="A36688" s="425"/>
      <c r="B36688" s="426"/>
      <c r="C36688" s="427"/>
      <c r="D36688" s="428"/>
      <c r="E36688" s="429"/>
      <c r="F36688" s="425"/>
      <c r="G36688" s="430"/>
      <c r="H36688" s="430"/>
      <c r="I36688" s="430"/>
      <c r="J36688" s="357"/>
      <c r="K36688" s="357"/>
      <c r="L36688" s="358"/>
      <c r="M36688" s="359"/>
      <c r="N36688" s="360"/>
      <c r="O36688" s="360"/>
      <c r="P36688" s="361"/>
    </row>
    <row r="36689" spans="1:16">
      <c r="A36689" s="425"/>
      <c r="B36689" s="426"/>
      <c r="C36689" s="427"/>
      <c r="D36689" s="428"/>
      <c r="E36689" s="429"/>
      <c r="F36689" s="425"/>
      <c r="G36689" s="430"/>
      <c r="H36689" s="430"/>
      <c r="I36689" s="430"/>
      <c r="J36689" s="357"/>
      <c r="K36689" s="357"/>
      <c r="L36689" s="358"/>
      <c r="M36689" s="359"/>
      <c r="N36689" s="360"/>
      <c r="O36689" s="360"/>
      <c r="P36689" s="361"/>
    </row>
    <row r="36690" spans="1:16">
      <c r="A36690" s="425"/>
      <c r="B36690" s="426"/>
      <c r="C36690" s="427"/>
      <c r="D36690" s="428"/>
      <c r="E36690" s="429"/>
      <c r="F36690" s="425"/>
      <c r="G36690" s="430"/>
      <c r="H36690" s="430"/>
      <c r="I36690" s="430"/>
      <c r="J36690" s="357"/>
      <c r="K36690" s="357"/>
      <c r="L36690" s="358"/>
      <c r="M36690" s="359"/>
      <c r="N36690" s="360"/>
      <c r="O36690" s="360"/>
      <c r="P36690" s="361"/>
    </row>
    <row r="36691" spans="1:16">
      <c r="A36691" s="425"/>
      <c r="B36691" s="426"/>
      <c r="C36691" s="427"/>
      <c r="D36691" s="428"/>
      <c r="E36691" s="429"/>
      <c r="F36691" s="425"/>
      <c r="G36691" s="430"/>
      <c r="H36691" s="430"/>
      <c r="I36691" s="430"/>
      <c r="J36691" s="357"/>
      <c r="K36691" s="357"/>
      <c r="L36691" s="358"/>
      <c r="M36691" s="359"/>
      <c r="N36691" s="360"/>
      <c r="O36691" s="360"/>
      <c r="P36691" s="361"/>
    </row>
    <row r="36692" spans="1:16">
      <c r="A36692" s="425"/>
      <c r="B36692" s="426"/>
      <c r="C36692" s="427"/>
      <c r="D36692" s="428"/>
      <c r="E36692" s="429"/>
      <c r="F36692" s="425"/>
      <c r="G36692" s="430"/>
      <c r="H36692" s="430"/>
      <c r="I36692" s="430"/>
      <c r="J36692" s="357"/>
      <c r="K36692" s="357"/>
      <c r="L36692" s="358"/>
      <c r="M36692" s="359"/>
      <c r="N36692" s="360"/>
      <c r="O36692" s="360"/>
      <c r="P36692" s="361"/>
    </row>
    <row r="36693" spans="1:16">
      <c r="A36693" s="425"/>
      <c r="B36693" s="426"/>
      <c r="C36693" s="427"/>
      <c r="D36693" s="428"/>
      <c r="E36693" s="429"/>
      <c r="F36693" s="425"/>
      <c r="G36693" s="430"/>
      <c r="H36693" s="430"/>
      <c r="I36693" s="430"/>
      <c r="J36693" s="357"/>
      <c r="K36693" s="357"/>
      <c r="L36693" s="358"/>
      <c r="M36693" s="359"/>
      <c r="N36693" s="360"/>
      <c r="O36693" s="360"/>
      <c r="P36693" s="361"/>
    </row>
    <row r="36694" spans="1:16">
      <c r="A36694" s="425"/>
      <c r="B36694" s="426"/>
      <c r="C36694" s="427"/>
      <c r="D36694" s="428"/>
      <c r="E36694" s="429"/>
      <c r="F36694" s="425"/>
      <c r="G36694" s="430"/>
      <c r="H36694" s="430"/>
      <c r="I36694" s="430"/>
      <c r="J36694" s="357"/>
      <c r="K36694" s="357"/>
      <c r="L36694" s="358"/>
      <c r="M36694" s="359"/>
      <c r="N36694" s="360"/>
      <c r="O36694" s="360"/>
      <c r="P36694" s="361"/>
    </row>
    <row r="36695" spans="1:16">
      <c r="A36695" s="425"/>
      <c r="B36695" s="426"/>
      <c r="C36695" s="427"/>
      <c r="D36695" s="428"/>
      <c r="E36695" s="429"/>
      <c r="F36695" s="425"/>
      <c r="G36695" s="430"/>
      <c r="H36695" s="430"/>
      <c r="I36695" s="430"/>
      <c r="J36695" s="357"/>
      <c r="K36695" s="357"/>
      <c r="L36695" s="358"/>
      <c r="M36695" s="359"/>
      <c r="N36695" s="360"/>
      <c r="O36695" s="360"/>
      <c r="P36695" s="361"/>
    </row>
    <row r="36696" spans="1:16">
      <c r="A36696" s="425"/>
      <c r="B36696" s="426"/>
      <c r="C36696" s="427"/>
      <c r="D36696" s="428"/>
      <c r="E36696" s="429"/>
      <c r="F36696" s="425"/>
      <c r="G36696" s="430"/>
      <c r="H36696" s="430"/>
      <c r="I36696" s="430"/>
      <c r="J36696" s="357"/>
      <c r="K36696" s="357"/>
      <c r="L36696" s="358"/>
      <c r="M36696" s="359"/>
      <c r="N36696" s="360"/>
      <c r="O36696" s="360"/>
      <c r="P36696" s="361"/>
    </row>
    <row r="36697" spans="1:16">
      <c r="A36697" s="425"/>
      <c r="B36697" s="426"/>
      <c r="C36697" s="427"/>
      <c r="D36697" s="428"/>
      <c r="E36697" s="429"/>
      <c r="F36697" s="425"/>
      <c r="G36697" s="430"/>
      <c r="H36697" s="430"/>
      <c r="I36697" s="430"/>
      <c r="J36697" s="357"/>
      <c r="K36697" s="357"/>
      <c r="L36697" s="358"/>
      <c r="M36697" s="359"/>
      <c r="N36697" s="360"/>
      <c r="O36697" s="360"/>
      <c r="P36697" s="361"/>
    </row>
    <row r="36698" spans="1:16">
      <c r="A36698" s="425"/>
      <c r="B36698" s="426"/>
      <c r="C36698" s="427"/>
      <c r="D36698" s="428"/>
      <c r="E36698" s="429"/>
      <c r="F36698" s="425"/>
      <c r="G36698" s="430"/>
      <c r="H36698" s="430"/>
      <c r="I36698" s="430"/>
      <c r="J36698" s="357"/>
      <c r="K36698" s="357"/>
      <c r="L36698" s="358"/>
      <c r="M36698" s="359"/>
      <c r="N36698" s="360"/>
      <c r="O36698" s="360"/>
      <c r="P36698" s="361"/>
    </row>
    <row r="36699" spans="1:16">
      <c r="A36699" s="425"/>
      <c r="B36699" s="426"/>
      <c r="C36699" s="427"/>
      <c r="D36699" s="428"/>
      <c r="E36699" s="429"/>
      <c r="F36699" s="425"/>
      <c r="G36699" s="430"/>
      <c r="H36699" s="430"/>
      <c r="I36699" s="430"/>
      <c r="J36699" s="357"/>
      <c r="K36699" s="357"/>
      <c r="L36699" s="358"/>
      <c r="M36699" s="359"/>
      <c r="N36699" s="360"/>
      <c r="O36699" s="360"/>
      <c r="P36699" s="361"/>
    </row>
    <row r="36700" spans="1:16">
      <c r="A36700" s="425"/>
      <c r="B36700" s="426"/>
      <c r="C36700" s="427"/>
      <c r="D36700" s="428"/>
      <c r="E36700" s="429"/>
      <c r="F36700" s="425"/>
      <c r="G36700" s="430"/>
      <c r="H36700" s="430"/>
      <c r="I36700" s="430"/>
      <c r="J36700" s="357"/>
      <c r="K36700" s="357"/>
      <c r="L36700" s="358"/>
      <c r="M36700" s="359"/>
      <c r="N36700" s="360"/>
      <c r="O36700" s="360"/>
      <c r="P36700" s="361"/>
    </row>
    <row r="36701" spans="1:16">
      <c r="A36701" s="425"/>
      <c r="B36701" s="426"/>
      <c r="C36701" s="427"/>
      <c r="D36701" s="428"/>
      <c r="E36701" s="429"/>
      <c r="F36701" s="425"/>
      <c r="G36701" s="430"/>
      <c r="H36701" s="430"/>
      <c r="I36701" s="430"/>
      <c r="J36701" s="357"/>
      <c r="K36701" s="357"/>
      <c r="L36701" s="358"/>
      <c r="M36701" s="359"/>
      <c r="N36701" s="360"/>
      <c r="O36701" s="360"/>
      <c r="P36701" s="361"/>
    </row>
    <row r="36702" spans="1:16">
      <c r="A36702" s="425"/>
      <c r="B36702" s="426"/>
      <c r="C36702" s="427"/>
      <c r="D36702" s="428"/>
      <c r="E36702" s="429"/>
      <c r="F36702" s="425"/>
      <c r="G36702" s="430"/>
      <c r="H36702" s="430"/>
      <c r="I36702" s="430"/>
      <c r="J36702" s="357"/>
      <c r="K36702" s="357"/>
      <c r="L36702" s="358"/>
      <c r="M36702" s="359"/>
      <c r="N36702" s="360"/>
      <c r="O36702" s="360"/>
      <c r="P36702" s="361"/>
    </row>
    <row r="36703" spans="1:16">
      <c r="A36703" s="425"/>
      <c r="B36703" s="426"/>
      <c r="C36703" s="427"/>
      <c r="D36703" s="428"/>
      <c r="E36703" s="429"/>
      <c r="F36703" s="425"/>
      <c r="G36703" s="430"/>
      <c r="H36703" s="430"/>
      <c r="I36703" s="430"/>
      <c r="J36703" s="357"/>
      <c r="K36703" s="357"/>
      <c r="L36703" s="358"/>
      <c r="M36703" s="359"/>
      <c r="N36703" s="360"/>
      <c r="O36703" s="360"/>
      <c r="P36703" s="361"/>
    </row>
    <row r="36704" spans="1:16">
      <c r="A36704" s="425"/>
      <c r="B36704" s="426"/>
      <c r="C36704" s="427"/>
      <c r="D36704" s="428"/>
      <c r="E36704" s="429"/>
      <c r="F36704" s="425"/>
      <c r="G36704" s="430"/>
      <c r="H36704" s="430"/>
      <c r="I36704" s="430"/>
      <c r="J36704" s="357"/>
      <c r="K36704" s="357"/>
      <c r="L36704" s="358"/>
      <c r="M36704" s="359"/>
      <c r="N36704" s="360"/>
      <c r="O36704" s="360"/>
      <c r="P36704" s="361"/>
    </row>
    <row r="36705" spans="1:16">
      <c r="A36705" s="425"/>
      <c r="B36705" s="426"/>
      <c r="C36705" s="427"/>
      <c r="D36705" s="428"/>
      <c r="E36705" s="429"/>
      <c r="F36705" s="425"/>
      <c r="G36705" s="430"/>
      <c r="H36705" s="430"/>
      <c r="I36705" s="430"/>
      <c r="J36705" s="357"/>
      <c r="K36705" s="357"/>
      <c r="L36705" s="358"/>
      <c r="M36705" s="359"/>
      <c r="N36705" s="360"/>
      <c r="O36705" s="360"/>
      <c r="P36705" s="361"/>
    </row>
    <row r="36706" spans="1:16">
      <c r="A36706" s="425"/>
      <c r="B36706" s="426"/>
      <c r="C36706" s="427"/>
      <c r="D36706" s="428"/>
      <c r="E36706" s="429"/>
      <c r="F36706" s="425"/>
      <c r="G36706" s="430"/>
      <c r="H36706" s="430"/>
      <c r="I36706" s="430"/>
      <c r="J36706" s="357"/>
      <c r="K36706" s="357"/>
      <c r="L36706" s="358"/>
      <c r="M36706" s="359"/>
      <c r="N36706" s="360"/>
      <c r="O36706" s="360"/>
      <c r="P36706" s="361"/>
    </row>
    <row r="36707" spans="1:16">
      <c r="A36707" s="425"/>
      <c r="B36707" s="426"/>
      <c r="C36707" s="427"/>
      <c r="D36707" s="428"/>
      <c r="E36707" s="429"/>
      <c r="F36707" s="425"/>
      <c r="G36707" s="430"/>
      <c r="H36707" s="430"/>
      <c r="I36707" s="430"/>
      <c r="J36707" s="357"/>
      <c r="K36707" s="357"/>
      <c r="L36707" s="358"/>
      <c r="M36707" s="359"/>
      <c r="N36707" s="360"/>
      <c r="O36707" s="360"/>
      <c r="P36707" s="361"/>
    </row>
    <row r="36708" spans="1:16">
      <c r="A36708" s="425"/>
      <c r="B36708" s="426"/>
      <c r="C36708" s="427"/>
      <c r="D36708" s="428"/>
      <c r="E36708" s="429"/>
      <c r="F36708" s="425"/>
      <c r="G36708" s="430"/>
      <c r="H36708" s="430"/>
      <c r="I36708" s="430"/>
      <c r="J36708" s="357"/>
      <c r="K36708" s="357"/>
      <c r="L36708" s="358"/>
      <c r="M36708" s="359"/>
      <c r="N36708" s="360"/>
      <c r="O36708" s="360"/>
      <c r="P36708" s="361"/>
    </row>
    <row r="36709" spans="1:16">
      <c r="A36709" s="425"/>
      <c r="B36709" s="426"/>
      <c r="C36709" s="427"/>
      <c r="D36709" s="428"/>
      <c r="E36709" s="429"/>
      <c r="F36709" s="425"/>
      <c r="G36709" s="430"/>
      <c r="H36709" s="430"/>
      <c r="I36709" s="430"/>
      <c r="J36709" s="357"/>
      <c r="K36709" s="357"/>
      <c r="L36709" s="358"/>
      <c r="M36709" s="359"/>
      <c r="N36709" s="360"/>
      <c r="O36709" s="360"/>
      <c r="P36709" s="361"/>
    </row>
    <row r="36710" spans="1:16">
      <c r="A36710" s="425"/>
      <c r="B36710" s="426"/>
      <c r="C36710" s="427"/>
      <c r="D36710" s="428"/>
      <c r="E36710" s="429"/>
      <c r="F36710" s="425"/>
      <c r="G36710" s="430"/>
      <c r="H36710" s="430"/>
      <c r="I36710" s="430"/>
      <c r="J36710" s="357"/>
      <c r="K36710" s="357"/>
      <c r="L36710" s="358"/>
      <c r="M36710" s="359"/>
      <c r="N36710" s="360"/>
      <c r="O36710" s="360"/>
      <c r="P36710" s="361"/>
    </row>
    <row r="36711" spans="1:16">
      <c r="A36711" s="425"/>
      <c r="B36711" s="426"/>
      <c r="C36711" s="427"/>
      <c r="D36711" s="428"/>
      <c r="E36711" s="429"/>
      <c r="F36711" s="425"/>
      <c r="G36711" s="430"/>
      <c r="H36711" s="430"/>
      <c r="I36711" s="430"/>
      <c r="J36711" s="357"/>
      <c r="K36711" s="357"/>
      <c r="L36711" s="358"/>
      <c r="M36711" s="359"/>
      <c r="N36711" s="360"/>
      <c r="O36711" s="360"/>
      <c r="P36711" s="361"/>
    </row>
    <row r="36712" spans="1:16">
      <c r="A36712" s="425"/>
      <c r="B36712" s="426"/>
      <c r="C36712" s="427"/>
      <c r="D36712" s="428"/>
      <c r="E36712" s="429"/>
      <c r="F36712" s="425"/>
      <c r="G36712" s="430"/>
      <c r="H36712" s="430"/>
      <c r="I36712" s="430"/>
      <c r="J36712" s="357"/>
      <c r="K36712" s="357"/>
      <c r="L36712" s="358"/>
      <c r="M36712" s="359"/>
      <c r="N36712" s="360"/>
      <c r="O36712" s="360"/>
      <c r="P36712" s="361"/>
    </row>
    <row r="36713" spans="1:16">
      <c r="A36713" s="425"/>
      <c r="B36713" s="426"/>
      <c r="C36713" s="427"/>
      <c r="D36713" s="428"/>
      <c r="E36713" s="429"/>
      <c r="F36713" s="425"/>
      <c r="G36713" s="430"/>
      <c r="H36713" s="430"/>
      <c r="I36713" s="430"/>
      <c r="J36713" s="357"/>
      <c r="K36713" s="357"/>
      <c r="L36713" s="358"/>
      <c r="M36713" s="359"/>
      <c r="N36713" s="360"/>
      <c r="O36713" s="360"/>
      <c r="P36713" s="361"/>
    </row>
    <row r="36714" spans="1:16">
      <c r="A36714" s="425"/>
      <c r="B36714" s="426"/>
      <c r="C36714" s="427"/>
      <c r="D36714" s="428"/>
      <c r="E36714" s="429"/>
      <c r="F36714" s="425"/>
      <c r="G36714" s="430"/>
      <c r="H36714" s="430"/>
      <c r="I36714" s="430"/>
      <c r="J36714" s="357"/>
      <c r="K36714" s="357"/>
      <c r="L36714" s="358"/>
      <c r="M36714" s="359"/>
      <c r="N36714" s="360"/>
      <c r="O36714" s="360"/>
      <c r="P36714" s="361"/>
    </row>
    <row r="36715" spans="1:16">
      <c r="A36715" s="425"/>
      <c r="B36715" s="426"/>
      <c r="C36715" s="427"/>
      <c r="D36715" s="428"/>
      <c r="E36715" s="429"/>
      <c r="F36715" s="425"/>
      <c r="G36715" s="430"/>
      <c r="H36715" s="430"/>
      <c r="I36715" s="430"/>
      <c r="J36715" s="357"/>
      <c r="K36715" s="357"/>
      <c r="L36715" s="358"/>
      <c r="M36715" s="359"/>
      <c r="N36715" s="360"/>
      <c r="O36715" s="360"/>
      <c r="P36715" s="361"/>
    </row>
    <row r="36716" spans="1:16">
      <c r="A36716" s="425"/>
      <c r="B36716" s="426"/>
      <c r="C36716" s="427"/>
      <c r="D36716" s="428"/>
      <c r="E36716" s="429"/>
      <c r="F36716" s="425"/>
      <c r="G36716" s="430"/>
      <c r="H36716" s="430"/>
      <c r="I36716" s="430"/>
      <c r="J36716" s="357"/>
      <c r="K36716" s="357"/>
      <c r="L36716" s="358"/>
      <c r="M36716" s="359"/>
      <c r="N36716" s="360"/>
      <c r="O36716" s="360"/>
      <c r="P36716" s="361"/>
    </row>
    <row r="36717" spans="1:16">
      <c r="A36717" s="425"/>
      <c r="B36717" s="426"/>
      <c r="C36717" s="427"/>
      <c r="D36717" s="428"/>
      <c r="E36717" s="429"/>
      <c r="F36717" s="425"/>
      <c r="G36717" s="430"/>
      <c r="H36717" s="430"/>
      <c r="I36717" s="430"/>
      <c r="J36717" s="357"/>
      <c r="K36717" s="357"/>
      <c r="L36717" s="358"/>
      <c r="M36717" s="359"/>
      <c r="N36717" s="360"/>
      <c r="O36717" s="360"/>
      <c r="P36717" s="361"/>
    </row>
    <row r="36718" spans="1:16">
      <c r="A36718" s="425"/>
      <c r="B36718" s="426"/>
      <c r="C36718" s="427"/>
      <c r="D36718" s="428"/>
      <c r="E36718" s="429"/>
      <c r="F36718" s="425"/>
      <c r="G36718" s="430"/>
      <c r="H36718" s="430"/>
      <c r="I36718" s="430"/>
      <c r="J36718" s="357"/>
      <c r="K36718" s="357"/>
      <c r="L36718" s="358"/>
      <c r="M36718" s="359"/>
      <c r="N36718" s="360"/>
      <c r="O36718" s="360"/>
      <c r="P36718" s="361"/>
    </row>
    <row r="36719" spans="1:16">
      <c r="A36719" s="425"/>
      <c r="B36719" s="426"/>
      <c r="C36719" s="427"/>
      <c r="D36719" s="428"/>
      <c r="E36719" s="429"/>
      <c r="F36719" s="425"/>
      <c r="G36719" s="430"/>
      <c r="H36719" s="430"/>
      <c r="I36719" s="430"/>
      <c r="J36719" s="357"/>
      <c r="K36719" s="357"/>
      <c r="L36719" s="358"/>
      <c r="M36719" s="359"/>
      <c r="N36719" s="360"/>
      <c r="O36719" s="360"/>
      <c r="P36719" s="361"/>
    </row>
    <row r="36720" spans="1:16">
      <c r="A36720" s="425"/>
      <c r="B36720" s="426"/>
      <c r="C36720" s="427"/>
      <c r="D36720" s="428"/>
      <c r="E36720" s="429"/>
      <c r="F36720" s="425"/>
      <c r="G36720" s="430"/>
      <c r="H36720" s="430"/>
      <c r="I36720" s="430"/>
      <c r="J36720" s="357"/>
      <c r="K36720" s="357"/>
      <c r="L36720" s="358"/>
      <c r="M36720" s="359"/>
      <c r="N36720" s="360"/>
      <c r="O36720" s="360"/>
      <c r="P36720" s="361"/>
    </row>
    <row r="36721" spans="1:16">
      <c r="A36721" s="425"/>
      <c r="B36721" s="426"/>
      <c r="C36721" s="427"/>
      <c r="D36721" s="428"/>
      <c r="E36721" s="429"/>
      <c r="F36721" s="425"/>
      <c r="G36721" s="430"/>
      <c r="H36721" s="430"/>
      <c r="I36721" s="430"/>
      <c r="J36721" s="357"/>
      <c r="K36721" s="357"/>
      <c r="L36721" s="358"/>
      <c r="M36721" s="359"/>
      <c r="N36721" s="360"/>
      <c r="O36721" s="360"/>
      <c r="P36721" s="361"/>
    </row>
    <row r="36722" spans="1:16">
      <c r="A36722" s="425"/>
      <c r="B36722" s="426"/>
      <c r="C36722" s="427"/>
      <c r="D36722" s="428"/>
      <c r="E36722" s="429"/>
      <c r="F36722" s="425"/>
      <c r="G36722" s="430"/>
      <c r="H36722" s="430"/>
      <c r="I36722" s="430"/>
      <c r="J36722" s="357"/>
      <c r="K36722" s="357"/>
      <c r="L36722" s="358"/>
      <c r="M36722" s="359"/>
      <c r="N36722" s="360"/>
      <c r="O36722" s="360"/>
      <c r="P36722" s="361"/>
    </row>
    <row r="36723" spans="1:16">
      <c r="A36723" s="425"/>
      <c r="B36723" s="426"/>
      <c r="C36723" s="427"/>
      <c r="D36723" s="428"/>
      <c r="E36723" s="429"/>
      <c r="F36723" s="425"/>
      <c r="G36723" s="430"/>
      <c r="H36723" s="430"/>
      <c r="I36723" s="430"/>
      <c r="J36723" s="357"/>
      <c r="K36723" s="357"/>
      <c r="L36723" s="358"/>
      <c r="M36723" s="359"/>
      <c r="N36723" s="360"/>
      <c r="O36723" s="360"/>
      <c r="P36723" s="361"/>
    </row>
    <row r="36724" spans="1:16">
      <c r="A36724" s="425"/>
      <c r="B36724" s="426"/>
      <c r="C36724" s="427"/>
      <c r="D36724" s="428"/>
      <c r="E36724" s="429"/>
      <c r="F36724" s="425"/>
      <c r="G36724" s="430"/>
      <c r="H36724" s="430"/>
      <c r="I36724" s="430"/>
      <c r="J36724" s="357"/>
      <c r="K36724" s="357"/>
      <c r="L36724" s="358"/>
      <c r="M36724" s="359"/>
      <c r="N36724" s="360"/>
      <c r="O36724" s="360"/>
      <c r="P36724" s="361"/>
    </row>
    <row r="36725" spans="1:16">
      <c r="A36725" s="425"/>
      <c r="B36725" s="426"/>
      <c r="C36725" s="427"/>
      <c r="D36725" s="428"/>
      <c r="E36725" s="429"/>
      <c r="F36725" s="425"/>
      <c r="G36725" s="430"/>
      <c r="H36725" s="430"/>
      <c r="I36725" s="430"/>
      <c r="J36725" s="357"/>
      <c r="K36725" s="357"/>
      <c r="L36725" s="358"/>
      <c r="M36725" s="359"/>
      <c r="N36725" s="360"/>
      <c r="O36725" s="360"/>
      <c r="P36725" s="361"/>
    </row>
    <row r="36726" spans="1:16">
      <c r="A36726" s="425"/>
      <c r="B36726" s="426"/>
      <c r="C36726" s="427"/>
      <c r="D36726" s="428"/>
      <c r="E36726" s="429"/>
      <c r="F36726" s="425"/>
      <c r="G36726" s="430"/>
      <c r="H36726" s="430"/>
      <c r="I36726" s="430"/>
      <c r="J36726" s="357"/>
      <c r="K36726" s="357"/>
      <c r="L36726" s="358"/>
      <c r="M36726" s="359"/>
      <c r="N36726" s="360"/>
      <c r="O36726" s="360"/>
      <c r="P36726" s="361"/>
    </row>
    <row r="36727" spans="1:16">
      <c r="A36727" s="425"/>
      <c r="B36727" s="426"/>
      <c r="C36727" s="427"/>
      <c r="D36727" s="428"/>
      <c r="E36727" s="429"/>
      <c r="F36727" s="425"/>
      <c r="G36727" s="430"/>
      <c r="H36727" s="430"/>
      <c r="I36727" s="430"/>
      <c r="J36727" s="357"/>
      <c r="K36727" s="357"/>
      <c r="L36727" s="358"/>
      <c r="M36727" s="359"/>
      <c r="N36727" s="360"/>
      <c r="O36727" s="360"/>
      <c r="P36727" s="361"/>
    </row>
    <row r="36728" spans="1:16">
      <c r="A36728" s="425"/>
      <c r="B36728" s="426"/>
      <c r="C36728" s="427"/>
      <c r="D36728" s="428"/>
      <c r="E36728" s="429"/>
      <c r="F36728" s="425"/>
      <c r="G36728" s="430"/>
      <c r="H36728" s="430"/>
      <c r="I36728" s="430"/>
      <c r="J36728" s="357"/>
      <c r="K36728" s="357"/>
      <c r="L36728" s="358"/>
      <c r="M36728" s="359"/>
      <c r="N36728" s="360"/>
      <c r="O36728" s="360"/>
      <c r="P36728" s="361"/>
    </row>
    <row r="36729" spans="1:16">
      <c r="A36729" s="425"/>
      <c r="B36729" s="426"/>
      <c r="C36729" s="427"/>
      <c r="D36729" s="428"/>
      <c r="E36729" s="429"/>
      <c r="F36729" s="425"/>
      <c r="G36729" s="430"/>
      <c r="H36729" s="430"/>
      <c r="I36729" s="430"/>
      <c r="J36729" s="357"/>
      <c r="K36729" s="357"/>
      <c r="L36729" s="358"/>
      <c r="M36729" s="359"/>
      <c r="N36729" s="360"/>
      <c r="O36729" s="360"/>
      <c r="P36729" s="361"/>
    </row>
    <row r="36730" spans="1:16">
      <c r="A36730" s="425"/>
      <c r="B36730" s="426"/>
      <c r="C36730" s="427"/>
      <c r="D36730" s="428"/>
      <c r="E36730" s="429"/>
      <c r="F36730" s="425"/>
      <c r="G36730" s="430"/>
      <c r="H36730" s="430"/>
      <c r="I36730" s="430"/>
      <c r="J36730" s="357"/>
      <c r="K36730" s="357"/>
      <c r="L36730" s="358"/>
      <c r="M36730" s="359"/>
      <c r="N36730" s="360"/>
      <c r="O36730" s="360"/>
      <c r="P36730" s="361"/>
    </row>
    <row r="36731" spans="1:16">
      <c r="A36731" s="425"/>
      <c r="B36731" s="426"/>
      <c r="C36731" s="427"/>
      <c r="D36731" s="428"/>
      <c r="E36731" s="429"/>
      <c r="F36731" s="425"/>
      <c r="G36731" s="430"/>
      <c r="H36731" s="430"/>
      <c r="I36731" s="430"/>
      <c r="J36731" s="357"/>
      <c r="K36731" s="357"/>
      <c r="L36731" s="358"/>
      <c r="M36731" s="359"/>
      <c r="N36731" s="360"/>
      <c r="O36731" s="360"/>
      <c r="P36731" s="361"/>
    </row>
    <row r="36732" spans="1:16">
      <c r="A36732" s="425"/>
      <c r="B36732" s="426"/>
      <c r="C36732" s="427"/>
      <c r="D36732" s="428"/>
      <c r="E36732" s="429"/>
      <c r="F36732" s="425"/>
      <c r="G36732" s="430"/>
      <c r="H36732" s="430"/>
      <c r="I36732" s="430"/>
      <c r="J36732" s="357"/>
      <c r="K36732" s="357"/>
      <c r="L36732" s="358"/>
      <c r="M36732" s="359"/>
      <c r="N36732" s="360"/>
      <c r="O36732" s="360"/>
      <c r="P36732" s="361"/>
    </row>
    <row r="36733" spans="1:16">
      <c r="A36733" s="425"/>
      <c r="B36733" s="426"/>
      <c r="C36733" s="427"/>
      <c r="D36733" s="428"/>
      <c r="E36733" s="429"/>
      <c r="F36733" s="425"/>
      <c r="G36733" s="430"/>
      <c r="H36733" s="430"/>
      <c r="I36733" s="430"/>
      <c r="J36733" s="357"/>
      <c r="K36733" s="357"/>
      <c r="L36733" s="358"/>
      <c r="M36733" s="359"/>
      <c r="N36733" s="360"/>
      <c r="O36733" s="360"/>
      <c r="P36733" s="361"/>
    </row>
    <row r="36734" spans="1:16">
      <c r="A36734" s="425"/>
      <c r="B36734" s="426"/>
      <c r="C36734" s="427"/>
      <c r="D36734" s="428"/>
      <c r="E36734" s="429"/>
      <c r="F36734" s="425"/>
      <c r="G36734" s="430"/>
      <c r="H36734" s="430"/>
      <c r="I36734" s="430"/>
      <c r="J36734" s="357"/>
      <c r="K36734" s="357"/>
      <c r="L36734" s="358"/>
      <c r="M36734" s="359"/>
      <c r="N36734" s="360"/>
      <c r="O36734" s="360"/>
      <c r="P36734" s="361"/>
    </row>
    <row r="36735" spans="1:16">
      <c r="A36735" s="425"/>
      <c r="B36735" s="426"/>
      <c r="C36735" s="427"/>
      <c r="D36735" s="428"/>
      <c r="E36735" s="429"/>
      <c r="F36735" s="425"/>
      <c r="G36735" s="430"/>
      <c r="H36735" s="430"/>
      <c r="I36735" s="430"/>
      <c r="J36735" s="357"/>
      <c r="K36735" s="357"/>
      <c r="L36735" s="358"/>
      <c r="M36735" s="359"/>
      <c r="N36735" s="360"/>
      <c r="O36735" s="360"/>
      <c r="P36735" s="361"/>
    </row>
    <row r="36736" spans="1:16">
      <c r="A36736" s="425"/>
      <c r="B36736" s="426"/>
      <c r="C36736" s="427"/>
      <c r="D36736" s="428"/>
      <c r="E36736" s="429"/>
      <c r="F36736" s="425"/>
      <c r="G36736" s="430"/>
      <c r="H36736" s="430"/>
      <c r="I36736" s="430"/>
      <c r="J36736" s="357"/>
      <c r="K36736" s="357"/>
      <c r="L36736" s="358"/>
      <c r="M36736" s="359"/>
      <c r="N36736" s="360"/>
      <c r="O36736" s="360"/>
      <c r="P36736" s="361"/>
    </row>
    <row r="36737" spans="1:16">
      <c r="A36737" s="425"/>
      <c r="B36737" s="431"/>
      <c r="C36737" s="427"/>
      <c r="D36737" s="432"/>
      <c r="E36737" s="433"/>
      <c r="F36737" s="425"/>
      <c r="G36737" s="434"/>
      <c r="H36737" s="434"/>
      <c r="I36737" s="434"/>
      <c r="J36737" s="357"/>
      <c r="K36737" s="357"/>
      <c r="L36737" s="358"/>
      <c r="M36737" s="359"/>
      <c r="N36737" s="360"/>
      <c r="O36737" s="360"/>
      <c r="P36737" s="362"/>
    </row>
    <row r="36738" spans="1:16">
      <c r="A36738" s="425"/>
      <c r="B36738" s="426"/>
      <c r="C36738" s="427"/>
      <c r="D36738" s="428"/>
      <c r="E36738" s="429"/>
      <c r="F36738" s="425"/>
      <c r="G36738" s="430"/>
      <c r="H36738" s="430"/>
      <c r="I36738" s="430"/>
      <c r="J36738" s="357"/>
      <c r="K36738" s="357"/>
      <c r="L36738" s="358"/>
      <c r="M36738" s="359"/>
      <c r="N36738" s="360"/>
      <c r="O36738" s="360"/>
      <c r="P36738" s="361"/>
    </row>
    <row r="36739" spans="1:16">
      <c r="A36739" s="425"/>
      <c r="B36739" s="426"/>
      <c r="C36739" s="427"/>
      <c r="D36739" s="428"/>
      <c r="E36739" s="429"/>
      <c r="F36739" s="425"/>
      <c r="G36739" s="430"/>
      <c r="H36739" s="430"/>
      <c r="I36739" s="430"/>
      <c r="J36739" s="357"/>
      <c r="K36739" s="357"/>
      <c r="L36739" s="358"/>
      <c r="M36739" s="359"/>
      <c r="N36739" s="360"/>
      <c r="O36739" s="360"/>
      <c r="P36739" s="361"/>
    </row>
    <row r="36740" spans="1:16">
      <c r="A36740" s="425"/>
      <c r="B36740" s="426"/>
      <c r="C36740" s="427"/>
      <c r="D36740" s="428"/>
      <c r="E36740" s="429"/>
      <c r="F36740" s="425"/>
      <c r="G36740" s="430"/>
      <c r="H36740" s="430"/>
      <c r="I36740" s="430"/>
      <c r="J36740" s="357"/>
      <c r="K36740" s="357"/>
      <c r="L36740" s="358"/>
      <c r="M36740" s="359"/>
      <c r="N36740" s="360"/>
      <c r="O36740" s="360"/>
      <c r="P36740" s="361"/>
    </row>
    <row r="36741" spans="1:16">
      <c r="A36741" s="425"/>
      <c r="B36741" s="426"/>
      <c r="C36741" s="427"/>
      <c r="D36741" s="428"/>
      <c r="E36741" s="429"/>
      <c r="F36741" s="425"/>
      <c r="G36741" s="430"/>
      <c r="H36741" s="430"/>
      <c r="I36741" s="430"/>
      <c r="J36741" s="357"/>
      <c r="K36741" s="357"/>
      <c r="L36741" s="358"/>
      <c r="M36741" s="359"/>
      <c r="N36741" s="360"/>
      <c r="O36741" s="360"/>
      <c r="P36741" s="361"/>
    </row>
    <row r="36742" spans="1:16">
      <c r="A36742" s="425"/>
      <c r="B36742" s="426"/>
      <c r="C36742" s="427"/>
      <c r="D36742" s="428"/>
      <c r="E36742" s="429"/>
      <c r="F36742" s="425"/>
      <c r="G36742" s="430"/>
      <c r="H36742" s="430"/>
      <c r="I36742" s="430"/>
      <c r="J36742" s="357"/>
      <c r="K36742" s="357"/>
      <c r="L36742" s="358"/>
      <c r="M36742" s="359"/>
      <c r="N36742" s="360"/>
      <c r="O36742" s="360"/>
      <c r="P36742" s="361"/>
    </row>
    <row r="36743" spans="1:16">
      <c r="A36743" s="425"/>
      <c r="B36743" s="426"/>
      <c r="C36743" s="427"/>
      <c r="D36743" s="428"/>
      <c r="E36743" s="429"/>
      <c r="F36743" s="425"/>
      <c r="G36743" s="430"/>
      <c r="H36743" s="430"/>
      <c r="I36743" s="430"/>
      <c r="J36743" s="357"/>
      <c r="K36743" s="357"/>
      <c r="L36743" s="358"/>
      <c r="M36743" s="359"/>
      <c r="N36743" s="360"/>
      <c r="O36743" s="360"/>
      <c r="P36743" s="361"/>
    </row>
    <row r="36744" spans="1:16">
      <c r="A36744" s="425"/>
      <c r="B36744" s="426"/>
      <c r="C36744" s="427"/>
      <c r="D36744" s="428"/>
      <c r="E36744" s="429"/>
      <c r="F36744" s="425"/>
      <c r="G36744" s="430"/>
      <c r="H36744" s="430"/>
      <c r="I36744" s="430"/>
      <c r="J36744" s="357"/>
      <c r="K36744" s="357"/>
      <c r="L36744" s="358"/>
      <c r="M36744" s="359"/>
      <c r="N36744" s="360"/>
      <c r="O36744" s="360"/>
      <c r="P36744" s="361"/>
    </row>
    <row r="36745" spans="1:16">
      <c r="A36745" s="425"/>
      <c r="B36745" s="426"/>
      <c r="C36745" s="427"/>
      <c r="D36745" s="428"/>
      <c r="E36745" s="429"/>
      <c r="F36745" s="425"/>
      <c r="G36745" s="430"/>
      <c r="H36745" s="430"/>
      <c r="I36745" s="430"/>
      <c r="J36745" s="357"/>
      <c r="K36745" s="357"/>
      <c r="L36745" s="358"/>
      <c r="M36745" s="359"/>
      <c r="N36745" s="360"/>
      <c r="O36745" s="360"/>
      <c r="P36745" s="361"/>
    </row>
    <row r="36746" spans="1:16">
      <c r="A36746" s="425"/>
      <c r="B36746" s="426"/>
      <c r="C36746" s="427"/>
      <c r="D36746" s="428"/>
      <c r="E36746" s="429"/>
      <c r="F36746" s="425"/>
      <c r="G36746" s="430"/>
      <c r="H36746" s="430"/>
      <c r="I36746" s="430"/>
      <c r="J36746" s="357"/>
      <c r="K36746" s="357"/>
      <c r="L36746" s="358"/>
      <c r="M36746" s="359"/>
      <c r="N36746" s="360"/>
      <c r="O36746" s="360"/>
      <c r="P36746" s="361"/>
    </row>
    <row r="36747" spans="1:16">
      <c r="A36747" s="425"/>
      <c r="B36747" s="426"/>
      <c r="C36747" s="427"/>
      <c r="D36747" s="428"/>
      <c r="E36747" s="429"/>
      <c r="F36747" s="425"/>
      <c r="G36747" s="430"/>
      <c r="H36747" s="430"/>
      <c r="I36747" s="430"/>
      <c r="J36747" s="357"/>
      <c r="K36747" s="357"/>
      <c r="L36747" s="358"/>
      <c r="M36747" s="359"/>
      <c r="N36747" s="360"/>
      <c r="O36747" s="360"/>
      <c r="P36747" s="361"/>
    </row>
    <row r="36748" spans="1:16">
      <c r="A36748" s="425"/>
      <c r="B36748" s="426"/>
      <c r="C36748" s="427"/>
      <c r="D36748" s="428"/>
      <c r="E36748" s="429"/>
      <c r="F36748" s="425"/>
      <c r="G36748" s="430"/>
      <c r="H36748" s="430"/>
      <c r="I36748" s="430"/>
      <c r="J36748" s="357"/>
      <c r="K36748" s="357"/>
      <c r="L36748" s="358"/>
      <c r="M36748" s="359"/>
      <c r="N36748" s="360"/>
      <c r="O36748" s="360"/>
      <c r="P36748" s="361"/>
    </row>
    <row r="36749" spans="1:16">
      <c r="A36749" s="425"/>
      <c r="B36749" s="426"/>
      <c r="C36749" s="427"/>
      <c r="D36749" s="428"/>
      <c r="E36749" s="429"/>
      <c r="F36749" s="425"/>
      <c r="G36749" s="430"/>
      <c r="H36749" s="430"/>
      <c r="I36749" s="430"/>
      <c r="J36749" s="357"/>
      <c r="K36749" s="357"/>
      <c r="L36749" s="358"/>
      <c r="M36749" s="359"/>
      <c r="N36749" s="360"/>
      <c r="O36749" s="360"/>
      <c r="P36749" s="361"/>
    </row>
    <row r="36750" spans="1:16">
      <c r="A36750" s="425"/>
      <c r="B36750" s="426"/>
      <c r="C36750" s="427"/>
      <c r="D36750" s="428"/>
      <c r="E36750" s="429"/>
      <c r="F36750" s="425"/>
      <c r="G36750" s="430"/>
      <c r="H36750" s="430"/>
      <c r="I36750" s="430"/>
      <c r="J36750" s="357"/>
      <c r="K36750" s="357"/>
      <c r="L36750" s="358"/>
      <c r="M36750" s="359"/>
      <c r="N36750" s="360"/>
      <c r="O36750" s="360"/>
      <c r="P36750" s="361"/>
    </row>
    <row r="36751" spans="1:16">
      <c r="A36751" s="425"/>
      <c r="B36751" s="426"/>
      <c r="C36751" s="427"/>
      <c r="D36751" s="428"/>
      <c r="E36751" s="429"/>
      <c r="F36751" s="425"/>
      <c r="G36751" s="430"/>
      <c r="H36751" s="430"/>
      <c r="I36751" s="430"/>
      <c r="J36751" s="357"/>
      <c r="K36751" s="357"/>
      <c r="L36751" s="358"/>
      <c r="M36751" s="359"/>
      <c r="N36751" s="360"/>
      <c r="O36751" s="360"/>
      <c r="P36751" s="361"/>
    </row>
    <row r="36752" spans="1:16">
      <c r="A36752" s="425"/>
      <c r="B36752" s="426"/>
      <c r="C36752" s="427"/>
      <c r="D36752" s="428"/>
      <c r="E36752" s="429"/>
      <c r="F36752" s="425"/>
      <c r="G36752" s="430"/>
      <c r="H36752" s="430"/>
      <c r="I36752" s="430"/>
      <c r="J36752" s="357"/>
      <c r="K36752" s="357"/>
      <c r="L36752" s="358"/>
      <c r="M36752" s="359"/>
      <c r="N36752" s="360"/>
      <c r="O36752" s="360"/>
      <c r="P36752" s="361"/>
    </row>
    <row r="36753" spans="1:16">
      <c r="A36753" s="425"/>
      <c r="B36753" s="426"/>
      <c r="C36753" s="427"/>
      <c r="D36753" s="428"/>
      <c r="E36753" s="429"/>
      <c r="F36753" s="425"/>
      <c r="G36753" s="430"/>
      <c r="H36753" s="430"/>
      <c r="I36753" s="430"/>
      <c r="J36753" s="357"/>
      <c r="K36753" s="357"/>
      <c r="L36753" s="358"/>
      <c r="M36753" s="359"/>
      <c r="N36753" s="360"/>
      <c r="O36753" s="360"/>
      <c r="P36753" s="361"/>
    </row>
    <row r="36754" spans="1:16">
      <c r="A36754" s="425"/>
      <c r="B36754" s="426"/>
      <c r="C36754" s="427"/>
      <c r="D36754" s="428"/>
      <c r="E36754" s="429"/>
      <c r="F36754" s="425"/>
      <c r="G36754" s="430"/>
      <c r="H36754" s="430"/>
      <c r="I36754" s="430"/>
      <c r="J36754" s="357"/>
      <c r="K36754" s="357"/>
      <c r="L36754" s="358"/>
      <c r="M36754" s="359"/>
      <c r="N36754" s="360"/>
      <c r="O36754" s="360"/>
      <c r="P36754" s="361"/>
    </row>
    <row r="36755" spans="1:16">
      <c r="A36755" s="425"/>
      <c r="B36755" s="426"/>
      <c r="C36755" s="427"/>
      <c r="D36755" s="428"/>
      <c r="E36755" s="429"/>
      <c r="F36755" s="425"/>
      <c r="G36755" s="430"/>
      <c r="H36755" s="430"/>
      <c r="I36755" s="430"/>
      <c r="J36755" s="357"/>
      <c r="K36755" s="357"/>
      <c r="L36755" s="358"/>
      <c r="M36755" s="359"/>
      <c r="N36755" s="360"/>
      <c r="O36755" s="360"/>
      <c r="P36755" s="361"/>
    </row>
    <row r="36756" spans="1:16">
      <c r="A36756" s="425"/>
      <c r="B36756" s="426"/>
      <c r="C36756" s="427"/>
      <c r="D36756" s="428"/>
      <c r="E36756" s="429"/>
      <c r="F36756" s="425"/>
      <c r="G36756" s="430"/>
      <c r="H36756" s="430"/>
      <c r="I36756" s="430"/>
      <c r="J36756" s="357"/>
      <c r="K36756" s="357"/>
      <c r="L36756" s="358"/>
      <c r="M36756" s="359"/>
      <c r="N36756" s="360"/>
      <c r="O36756" s="360"/>
      <c r="P36756" s="361"/>
    </row>
    <row r="36757" spans="1:16">
      <c r="A36757" s="425"/>
      <c r="B36757" s="426"/>
      <c r="C36757" s="427"/>
      <c r="D36757" s="428"/>
      <c r="E36757" s="429"/>
      <c r="F36757" s="425"/>
      <c r="G36757" s="430"/>
      <c r="H36757" s="430"/>
      <c r="I36757" s="430"/>
      <c r="J36757" s="357"/>
      <c r="K36757" s="357"/>
      <c r="L36757" s="358"/>
      <c r="M36757" s="359"/>
      <c r="N36757" s="360"/>
      <c r="O36757" s="360"/>
      <c r="P36757" s="361"/>
    </row>
    <row r="36758" spans="1:16">
      <c r="A36758" s="425"/>
      <c r="B36758" s="426"/>
      <c r="C36758" s="427"/>
      <c r="D36758" s="428"/>
      <c r="E36758" s="429"/>
      <c r="F36758" s="425"/>
      <c r="G36758" s="430"/>
      <c r="H36758" s="430"/>
      <c r="I36758" s="430"/>
      <c r="J36758" s="357"/>
      <c r="K36758" s="357"/>
      <c r="L36758" s="358"/>
      <c r="M36758" s="359"/>
      <c r="N36758" s="360"/>
      <c r="O36758" s="360"/>
      <c r="P36758" s="361"/>
    </row>
    <row r="36759" spans="1:16">
      <c r="A36759" s="425"/>
      <c r="B36759" s="426"/>
      <c r="C36759" s="427"/>
      <c r="D36759" s="428"/>
      <c r="E36759" s="429"/>
      <c r="F36759" s="425"/>
      <c r="G36759" s="430"/>
      <c r="H36759" s="430"/>
      <c r="I36759" s="430"/>
      <c r="J36759" s="357"/>
      <c r="K36759" s="357"/>
      <c r="L36759" s="358"/>
      <c r="M36759" s="359"/>
      <c r="N36759" s="360"/>
      <c r="O36759" s="360"/>
      <c r="P36759" s="361"/>
    </row>
    <row r="36760" spans="1:16">
      <c r="A36760" s="425"/>
      <c r="B36760" s="426"/>
      <c r="C36760" s="427"/>
      <c r="D36760" s="428"/>
      <c r="E36760" s="429"/>
      <c r="F36760" s="425"/>
      <c r="G36760" s="430"/>
      <c r="H36760" s="430"/>
      <c r="I36760" s="430"/>
      <c r="J36760" s="357"/>
      <c r="K36760" s="357"/>
      <c r="L36760" s="358"/>
      <c r="M36760" s="359"/>
      <c r="N36760" s="360"/>
      <c r="O36760" s="360"/>
      <c r="P36760" s="361"/>
    </row>
    <row r="36761" spans="1:16">
      <c r="A36761" s="425"/>
      <c r="B36761" s="426"/>
      <c r="C36761" s="427"/>
      <c r="D36761" s="428"/>
      <c r="E36761" s="429"/>
      <c r="F36761" s="425"/>
      <c r="G36761" s="430"/>
      <c r="H36761" s="430"/>
      <c r="I36761" s="430"/>
      <c r="J36761" s="357"/>
      <c r="K36761" s="357"/>
      <c r="L36761" s="358"/>
      <c r="M36761" s="359"/>
      <c r="N36761" s="360"/>
      <c r="O36761" s="360"/>
      <c r="P36761" s="361"/>
    </row>
    <row r="36762" spans="1:16">
      <c r="A36762" s="425"/>
      <c r="B36762" s="426"/>
      <c r="C36762" s="427"/>
      <c r="D36762" s="428"/>
      <c r="E36762" s="429"/>
      <c r="F36762" s="425"/>
      <c r="G36762" s="430"/>
      <c r="H36762" s="430"/>
      <c r="I36762" s="430"/>
      <c r="J36762" s="357"/>
      <c r="K36762" s="357"/>
      <c r="L36762" s="358"/>
      <c r="M36762" s="359"/>
      <c r="N36762" s="360"/>
      <c r="O36762" s="360"/>
      <c r="P36762" s="361"/>
    </row>
    <row r="36763" spans="1:16">
      <c r="A36763" s="425"/>
      <c r="B36763" s="426"/>
      <c r="C36763" s="427"/>
      <c r="D36763" s="428"/>
      <c r="E36763" s="429"/>
      <c r="F36763" s="425"/>
      <c r="G36763" s="430"/>
      <c r="H36763" s="430"/>
      <c r="I36763" s="430"/>
      <c r="J36763" s="357"/>
      <c r="K36763" s="357"/>
      <c r="L36763" s="358"/>
      <c r="M36763" s="359"/>
      <c r="N36763" s="360"/>
      <c r="O36763" s="360"/>
      <c r="P36763" s="361"/>
    </row>
    <row r="36764" spans="1:16">
      <c r="A36764" s="425"/>
      <c r="B36764" s="426"/>
      <c r="C36764" s="427"/>
      <c r="D36764" s="428"/>
      <c r="E36764" s="429"/>
      <c r="F36764" s="425"/>
      <c r="G36764" s="430"/>
      <c r="H36764" s="430"/>
      <c r="I36764" s="430"/>
      <c r="J36764" s="357"/>
      <c r="K36764" s="357"/>
      <c r="L36764" s="358"/>
      <c r="M36764" s="359"/>
      <c r="N36764" s="360"/>
      <c r="O36764" s="360"/>
      <c r="P36764" s="361"/>
    </row>
    <row r="36765" spans="1:16">
      <c r="A36765" s="425"/>
      <c r="B36765" s="426"/>
      <c r="C36765" s="427"/>
      <c r="D36765" s="428"/>
      <c r="E36765" s="429"/>
      <c r="F36765" s="425"/>
      <c r="G36765" s="430"/>
      <c r="H36765" s="430"/>
      <c r="I36765" s="430"/>
      <c r="J36765" s="357"/>
      <c r="K36765" s="357"/>
      <c r="L36765" s="358"/>
      <c r="M36765" s="359"/>
      <c r="N36765" s="360"/>
      <c r="O36765" s="360"/>
      <c r="P36765" s="361"/>
    </row>
    <row r="36766" spans="1:16">
      <c r="A36766" s="425"/>
      <c r="B36766" s="426"/>
      <c r="C36766" s="427"/>
      <c r="D36766" s="428"/>
      <c r="E36766" s="429"/>
      <c r="F36766" s="425"/>
      <c r="G36766" s="430"/>
      <c r="H36766" s="430"/>
      <c r="I36766" s="430"/>
      <c r="J36766" s="357"/>
      <c r="K36766" s="357"/>
      <c r="L36766" s="358"/>
      <c r="M36766" s="359"/>
      <c r="N36766" s="360"/>
      <c r="O36766" s="360"/>
      <c r="P36766" s="361"/>
    </row>
    <row r="36767" spans="1:16">
      <c r="A36767" s="425"/>
      <c r="B36767" s="426"/>
      <c r="C36767" s="427"/>
      <c r="D36767" s="428"/>
      <c r="E36767" s="429"/>
      <c r="F36767" s="425"/>
      <c r="G36767" s="430"/>
      <c r="H36767" s="430"/>
      <c r="I36767" s="430"/>
      <c r="J36767" s="357"/>
      <c r="K36767" s="357"/>
      <c r="L36767" s="358"/>
      <c r="M36767" s="359"/>
      <c r="N36767" s="360"/>
      <c r="O36767" s="360"/>
      <c r="P36767" s="361"/>
    </row>
    <row r="36768" spans="1:16">
      <c r="A36768" s="425"/>
      <c r="B36768" s="426"/>
      <c r="C36768" s="427"/>
      <c r="D36768" s="428"/>
      <c r="E36768" s="429"/>
      <c r="F36768" s="425"/>
      <c r="G36768" s="430"/>
      <c r="H36768" s="430"/>
      <c r="I36768" s="430"/>
      <c r="J36768" s="357"/>
      <c r="K36768" s="357"/>
      <c r="L36768" s="358"/>
      <c r="M36768" s="359"/>
      <c r="N36768" s="360"/>
      <c r="O36768" s="360"/>
      <c r="P36768" s="361"/>
    </row>
    <row r="36769" spans="1:16">
      <c r="A36769" s="425"/>
      <c r="B36769" s="426"/>
      <c r="C36769" s="427"/>
      <c r="D36769" s="428"/>
      <c r="E36769" s="429"/>
      <c r="F36769" s="425"/>
      <c r="G36769" s="430"/>
      <c r="H36769" s="430"/>
      <c r="I36769" s="430"/>
      <c r="J36769" s="357"/>
      <c r="K36769" s="357"/>
      <c r="L36769" s="358"/>
      <c r="M36769" s="359"/>
      <c r="N36769" s="360"/>
      <c r="O36769" s="360"/>
      <c r="P36769" s="361"/>
    </row>
    <row r="36770" spans="1:16">
      <c r="A36770" s="425"/>
      <c r="B36770" s="426"/>
      <c r="C36770" s="427"/>
      <c r="D36770" s="428"/>
      <c r="E36770" s="429"/>
      <c r="F36770" s="425"/>
      <c r="G36770" s="430"/>
      <c r="H36770" s="430"/>
      <c r="I36770" s="430"/>
      <c r="J36770" s="357"/>
      <c r="K36770" s="357"/>
      <c r="L36770" s="358"/>
      <c r="M36770" s="359"/>
      <c r="N36770" s="360"/>
      <c r="O36770" s="360"/>
      <c r="P36770" s="361"/>
    </row>
    <row r="36771" spans="1:16">
      <c r="A36771" s="425"/>
      <c r="B36771" s="426"/>
      <c r="C36771" s="427"/>
      <c r="D36771" s="428"/>
      <c r="E36771" s="429"/>
      <c r="F36771" s="425"/>
      <c r="G36771" s="430"/>
      <c r="H36771" s="430"/>
      <c r="I36771" s="430"/>
      <c r="J36771" s="357"/>
      <c r="K36771" s="357"/>
      <c r="L36771" s="358"/>
      <c r="M36771" s="359"/>
      <c r="N36771" s="360"/>
      <c r="O36771" s="360"/>
      <c r="P36771" s="361"/>
    </row>
    <row r="36772" spans="1:16">
      <c r="A36772" s="425"/>
      <c r="B36772" s="426"/>
      <c r="C36772" s="427"/>
      <c r="D36772" s="428"/>
      <c r="E36772" s="429"/>
      <c r="F36772" s="425"/>
      <c r="G36772" s="430"/>
      <c r="H36772" s="430"/>
      <c r="I36772" s="430"/>
      <c r="J36772" s="357"/>
      <c r="K36772" s="357"/>
      <c r="L36772" s="358"/>
      <c r="M36772" s="359"/>
      <c r="N36772" s="360"/>
      <c r="O36772" s="360"/>
      <c r="P36772" s="361"/>
    </row>
    <row r="36773" spans="1:16">
      <c r="A36773" s="425"/>
      <c r="B36773" s="426"/>
      <c r="C36773" s="427"/>
      <c r="D36773" s="428"/>
      <c r="E36773" s="429"/>
      <c r="F36773" s="425"/>
      <c r="G36773" s="430"/>
      <c r="H36773" s="430"/>
      <c r="I36773" s="430"/>
      <c r="J36773" s="357"/>
      <c r="K36773" s="357"/>
      <c r="L36773" s="358"/>
      <c r="M36773" s="359"/>
      <c r="N36773" s="360"/>
      <c r="O36773" s="360"/>
      <c r="P36773" s="361"/>
    </row>
    <row r="36774" spans="1:16">
      <c r="A36774" s="425"/>
      <c r="B36774" s="426"/>
      <c r="C36774" s="427"/>
      <c r="D36774" s="428"/>
      <c r="E36774" s="429"/>
      <c r="F36774" s="425"/>
      <c r="G36774" s="430"/>
      <c r="H36774" s="430"/>
      <c r="I36774" s="430"/>
      <c r="J36774" s="357"/>
      <c r="K36774" s="357"/>
      <c r="L36774" s="358"/>
      <c r="M36774" s="359"/>
      <c r="N36774" s="360"/>
      <c r="O36774" s="360"/>
      <c r="P36774" s="361"/>
    </row>
    <row r="36775" spans="1:16">
      <c r="A36775" s="425"/>
      <c r="B36775" s="426"/>
      <c r="C36775" s="427"/>
      <c r="D36775" s="428"/>
      <c r="E36775" s="429"/>
      <c r="F36775" s="425"/>
      <c r="G36775" s="430"/>
      <c r="H36775" s="430"/>
      <c r="I36775" s="430"/>
      <c r="J36775" s="357"/>
      <c r="K36775" s="357"/>
      <c r="L36775" s="358"/>
      <c r="M36775" s="359"/>
      <c r="N36775" s="360"/>
      <c r="O36775" s="360"/>
      <c r="P36775" s="361"/>
    </row>
    <row r="36776" spans="1:16">
      <c r="A36776" s="425"/>
      <c r="B36776" s="426"/>
      <c r="C36776" s="427"/>
      <c r="D36776" s="428"/>
      <c r="E36776" s="429"/>
      <c r="F36776" s="425"/>
      <c r="G36776" s="430"/>
      <c r="H36776" s="430"/>
      <c r="I36776" s="430"/>
      <c r="J36776" s="357"/>
      <c r="K36776" s="357"/>
      <c r="L36776" s="358"/>
      <c r="M36776" s="359"/>
      <c r="N36776" s="360"/>
      <c r="O36776" s="360"/>
      <c r="P36776" s="361"/>
    </row>
    <row r="36777" spans="1:16">
      <c r="A36777" s="425"/>
      <c r="B36777" s="426"/>
      <c r="C36777" s="427"/>
      <c r="D36777" s="428"/>
      <c r="E36777" s="429"/>
      <c r="F36777" s="425"/>
      <c r="G36777" s="430"/>
      <c r="H36777" s="430"/>
      <c r="I36777" s="430"/>
      <c r="J36777" s="357"/>
      <c r="K36777" s="357"/>
      <c r="L36777" s="358"/>
      <c r="M36777" s="359"/>
      <c r="N36777" s="360"/>
      <c r="O36777" s="360"/>
      <c r="P36777" s="361"/>
    </row>
    <row r="36778" spans="1:16">
      <c r="A36778" s="425"/>
      <c r="B36778" s="426"/>
      <c r="C36778" s="427"/>
      <c r="D36778" s="428"/>
      <c r="E36778" s="429"/>
      <c r="F36778" s="425"/>
      <c r="G36778" s="430"/>
      <c r="H36778" s="430"/>
      <c r="I36778" s="430"/>
      <c r="J36778" s="357"/>
      <c r="K36778" s="357"/>
      <c r="L36778" s="358"/>
      <c r="M36778" s="359"/>
      <c r="N36778" s="360"/>
      <c r="O36778" s="360"/>
      <c r="P36778" s="361"/>
    </row>
    <row r="36779" spans="1:16">
      <c r="A36779" s="425"/>
      <c r="B36779" s="426"/>
      <c r="C36779" s="427"/>
      <c r="D36779" s="428"/>
      <c r="E36779" s="429"/>
      <c r="F36779" s="425"/>
      <c r="G36779" s="430"/>
      <c r="H36779" s="430"/>
      <c r="I36779" s="430"/>
      <c r="J36779" s="357"/>
      <c r="K36779" s="357"/>
      <c r="L36779" s="358"/>
      <c r="M36779" s="359"/>
      <c r="N36779" s="360"/>
      <c r="O36779" s="360"/>
      <c r="P36779" s="361"/>
    </row>
    <row r="36780" spans="1:16">
      <c r="A36780" s="425"/>
      <c r="B36780" s="426"/>
      <c r="C36780" s="427"/>
      <c r="D36780" s="428"/>
      <c r="E36780" s="429"/>
      <c r="F36780" s="425"/>
      <c r="G36780" s="430"/>
      <c r="H36780" s="430"/>
      <c r="I36780" s="430"/>
      <c r="J36780" s="357"/>
      <c r="K36780" s="357"/>
      <c r="L36780" s="358"/>
      <c r="M36780" s="359"/>
      <c r="N36780" s="360"/>
      <c r="O36780" s="360"/>
      <c r="P36780" s="361"/>
    </row>
    <row r="36781" spans="1:16">
      <c r="A36781" s="425"/>
      <c r="B36781" s="426"/>
      <c r="C36781" s="427"/>
      <c r="D36781" s="428"/>
      <c r="E36781" s="429"/>
      <c r="F36781" s="425"/>
      <c r="G36781" s="430"/>
      <c r="H36781" s="430"/>
      <c r="I36781" s="430"/>
      <c r="J36781" s="357"/>
      <c r="K36781" s="357"/>
      <c r="L36781" s="358"/>
      <c r="M36781" s="359"/>
      <c r="N36781" s="360"/>
      <c r="O36781" s="360"/>
      <c r="P36781" s="361"/>
    </row>
    <row r="36782" spans="1:16">
      <c r="A36782" s="425"/>
      <c r="B36782" s="426"/>
      <c r="C36782" s="427"/>
      <c r="D36782" s="428"/>
      <c r="E36782" s="429"/>
      <c r="F36782" s="425"/>
      <c r="G36782" s="430"/>
      <c r="H36782" s="430"/>
      <c r="I36782" s="430"/>
      <c r="J36782" s="357"/>
      <c r="K36782" s="357"/>
      <c r="L36782" s="358"/>
      <c r="M36782" s="359"/>
      <c r="N36782" s="360"/>
      <c r="O36782" s="360"/>
      <c r="P36782" s="361"/>
    </row>
    <row r="36783" spans="1:16">
      <c r="A36783" s="425"/>
      <c r="B36783" s="426"/>
      <c r="C36783" s="427"/>
      <c r="D36783" s="428"/>
      <c r="E36783" s="429"/>
      <c r="F36783" s="425"/>
      <c r="G36783" s="430"/>
      <c r="H36783" s="430"/>
      <c r="I36783" s="430"/>
      <c r="J36783" s="357"/>
      <c r="K36783" s="357"/>
      <c r="L36783" s="358"/>
      <c r="M36783" s="359"/>
      <c r="N36783" s="360"/>
      <c r="O36783" s="360"/>
      <c r="P36783" s="361"/>
    </row>
    <row r="36784" spans="1:16">
      <c r="A36784" s="425"/>
      <c r="B36784" s="426"/>
      <c r="C36784" s="427"/>
      <c r="D36784" s="428"/>
      <c r="E36784" s="429"/>
      <c r="F36784" s="425"/>
      <c r="G36784" s="430"/>
      <c r="H36784" s="430"/>
      <c r="I36784" s="430"/>
      <c r="J36784" s="357"/>
      <c r="K36784" s="357"/>
      <c r="L36784" s="358"/>
      <c r="M36784" s="359"/>
      <c r="N36784" s="360"/>
      <c r="O36784" s="360"/>
      <c r="P36784" s="361"/>
    </row>
    <row r="36785" spans="1:16">
      <c r="A36785" s="425"/>
      <c r="B36785" s="426"/>
      <c r="C36785" s="427"/>
      <c r="D36785" s="428"/>
      <c r="E36785" s="429"/>
      <c r="F36785" s="425"/>
      <c r="G36785" s="430"/>
      <c r="H36785" s="430"/>
      <c r="I36785" s="430"/>
      <c r="J36785" s="357"/>
      <c r="K36785" s="357"/>
      <c r="L36785" s="358"/>
      <c r="M36785" s="359"/>
      <c r="N36785" s="360"/>
      <c r="O36785" s="360"/>
      <c r="P36785" s="361"/>
    </row>
    <row r="36786" spans="1:16">
      <c r="A36786" s="425"/>
      <c r="B36786" s="426"/>
      <c r="C36786" s="427"/>
      <c r="D36786" s="428"/>
      <c r="E36786" s="429"/>
      <c r="F36786" s="425"/>
      <c r="G36786" s="430"/>
      <c r="H36786" s="430"/>
      <c r="I36786" s="430"/>
      <c r="J36786" s="357"/>
      <c r="K36786" s="357"/>
      <c r="L36786" s="358"/>
      <c r="M36786" s="359"/>
      <c r="N36786" s="360"/>
      <c r="O36786" s="360"/>
      <c r="P36786" s="361"/>
    </row>
    <row r="36787" spans="1:16">
      <c r="A36787" s="425"/>
      <c r="B36787" s="426"/>
      <c r="C36787" s="427"/>
      <c r="D36787" s="428"/>
      <c r="E36787" s="429"/>
      <c r="F36787" s="425"/>
      <c r="G36787" s="430"/>
      <c r="H36787" s="430"/>
      <c r="I36787" s="430"/>
      <c r="J36787" s="357"/>
      <c r="K36787" s="357"/>
      <c r="L36787" s="358"/>
      <c r="M36787" s="359"/>
      <c r="N36787" s="360"/>
      <c r="O36787" s="360"/>
      <c r="P36787" s="361"/>
    </row>
    <row r="36788" spans="1:16">
      <c r="A36788" s="425"/>
      <c r="B36788" s="426"/>
      <c r="C36788" s="427"/>
      <c r="D36788" s="428"/>
      <c r="E36788" s="429"/>
      <c r="F36788" s="425"/>
      <c r="G36788" s="430"/>
      <c r="H36788" s="430"/>
      <c r="I36788" s="430"/>
      <c r="J36788" s="357"/>
      <c r="K36788" s="357"/>
      <c r="L36788" s="358"/>
      <c r="M36788" s="359"/>
      <c r="N36788" s="360"/>
      <c r="O36788" s="360"/>
      <c r="P36788" s="361"/>
    </row>
    <row r="36789" spans="1:16">
      <c r="A36789" s="425"/>
      <c r="B36789" s="426"/>
      <c r="C36789" s="427"/>
      <c r="D36789" s="428"/>
      <c r="E36789" s="429"/>
      <c r="F36789" s="425"/>
      <c r="G36789" s="430"/>
      <c r="H36789" s="430"/>
      <c r="I36789" s="430"/>
      <c r="J36789" s="357"/>
      <c r="K36789" s="357"/>
      <c r="L36789" s="358"/>
      <c r="M36789" s="359"/>
      <c r="N36789" s="360"/>
      <c r="O36789" s="360"/>
      <c r="P36789" s="361"/>
    </row>
    <row r="36790" spans="1:16">
      <c r="A36790" s="425"/>
      <c r="B36790" s="426"/>
      <c r="C36790" s="427"/>
      <c r="D36790" s="428"/>
      <c r="E36790" s="429"/>
      <c r="F36790" s="425"/>
      <c r="G36790" s="430"/>
      <c r="H36790" s="430"/>
      <c r="I36790" s="430"/>
      <c r="J36790" s="357"/>
      <c r="K36790" s="357"/>
      <c r="L36790" s="358"/>
      <c r="M36790" s="359"/>
      <c r="N36790" s="360"/>
      <c r="O36790" s="360"/>
      <c r="P36790" s="361"/>
    </row>
    <row r="36791" spans="1:16">
      <c r="A36791" s="425"/>
      <c r="B36791" s="426"/>
      <c r="C36791" s="427"/>
      <c r="D36791" s="428"/>
      <c r="E36791" s="429"/>
      <c r="F36791" s="425"/>
      <c r="G36791" s="430"/>
      <c r="H36791" s="430"/>
      <c r="I36791" s="430"/>
      <c r="J36791" s="357"/>
      <c r="K36791" s="357"/>
      <c r="L36791" s="358"/>
      <c r="M36791" s="359"/>
      <c r="N36791" s="360"/>
      <c r="O36791" s="360"/>
      <c r="P36791" s="361"/>
    </row>
    <row r="36792" spans="1:16">
      <c r="A36792" s="425"/>
      <c r="B36792" s="426"/>
      <c r="C36792" s="427"/>
      <c r="D36792" s="428"/>
      <c r="E36792" s="429"/>
      <c r="F36792" s="425"/>
      <c r="G36792" s="430"/>
      <c r="H36792" s="430"/>
      <c r="I36792" s="430"/>
      <c r="J36792" s="357"/>
      <c r="K36792" s="357"/>
      <c r="L36792" s="358"/>
      <c r="M36792" s="359"/>
      <c r="N36792" s="360"/>
      <c r="O36792" s="360"/>
      <c r="P36792" s="361"/>
    </row>
    <row r="36793" spans="1:16">
      <c r="A36793" s="425"/>
      <c r="B36793" s="426"/>
      <c r="C36793" s="427"/>
      <c r="D36793" s="428"/>
      <c r="E36793" s="429"/>
      <c r="F36793" s="425"/>
      <c r="G36793" s="430"/>
      <c r="H36793" s="430"/>
      <c r="I36793" s="430"/>
      <c r="J36793" s="357"/>
      <c r="K36793" s="357"/>
      <c r="L36793" s="358"/>
      <c r="M36793" s="359"/>
      <c r="N36793" s="360"/>
      <c r="O36793" s="360"/>
      <c r="P36793" s="361"/>
    </row>
    <row r="36794" spans="1:16">
      <c r="A36794" s="425"/>
      <c r="B36794" s="426"/>
      <c r="C36794" s="427"/>
      <c r="D36794" s="428"/>
      <c r="E36794" s="429"/>
      <c r="F36794" s="425"/>
      <c r="G36794" s="430"/>
      <c r="H36794" s="430"/>
      <c r="I36794" s="430"/>
      <c r="J36794" s="357"/>
      <c r="K36794" s="357"/>
      <c r="L36794" s="358"/>
      <c r="M36794" s="359"/>
      <c r="N36794" s="360"/>
      <c r="O36794" s="360"/>
      <c r="P36794" s="361"/>
    </row>
    <row r="36795" spans="1:16">
      <c r="A36795" s="425"/>
      <c r="B36795" s="426"/>
      <c r="C36795" s="427"/>
      <c r="D36795" s="428"/>
      <c r="E36795" s="429"/>
      <c r="F36795" s="425"/>
      <c r="G36795" s="430"/>
      <c r="H36795" s="430"/>
      <c r="I36795" s="430"/>
      <c r="J36795" s="357"/>
      <c r="K36795" s="357"/>
      <c r="L36795" s="358"/>
      <c r="M36795" s="359"/>
      <c r="N36795" s="360"/>
      <c r="O36795" s="360"/>
      <c r="P36795" s="361"/>
    </row>
    <row r="36796" spans="1:16">
      <c r="A36796" s="425"/>
      <c r="B36796" s="426"/>
      <c r="C36796" s="427"/>
      <c r="D36796" s="428"/>
      <c r="E36796" s="429"/>
      <c r="F36796" s="425"/>
      <c r="G36796" s="430"/>
      <c r="H36796" s="430"/>
      <c r="I36796" s="430"/>
      <c r="J36796" s="357"/>
      <c r="K36796" s="357"/>
      <c r="L36796" s="358"/>
      <c r="M36796" s="359"/>
      <c r="N36796" s="360"/>
      <c r="O36796" s="360"/>
      <c r="P36796" s="361"/>
    </row>
    <row r="36797" spans="1:16">
      <c r="A36797" s="425"/>
      <c r="B36797" s="426"/>
      <c r="C36797" s="427"/>
      <c r="D36797" s="428"/>
      <c r="E36797" s="429"/>
      <c r="F36797" s="425"/>
      <c r="G36797" s="430"/>
      <c r="H36797" s="430"/>
      <c r="I36797" s="430"/>
      <c r="J36797" s="357"/>
      <c r="K36797" s="357"/>
      <c r="L36797" s="358"/>
      <c r="M36797" s="359"/>
      <c r="N36797" s="360"/>
      <c r="O36797" s="360"/>
      <c r="P36797" s="361"/>
    </row>
    <row r="36798" spans="1:16">
      <c r="A36798" s="425"/>
      <c r="B36798" s="426"/>
      <c r="C36798" s="427"/>
      <c r="D36798" s="428"/>
      <c r="E36798" s="429"/>
      <c r="F36798" s="425"/>
      <c r="G36798" s="430"/>
      <c r="H36798" s="430"/>
      <c r="I36798" s="430"/>
      <c r="J36798" s="357"/>
      <c r="K36798" s="357"/>
      <c r="L36798" s="358"/>
      <c r="M36798" s="359"/>
      <c r="N36798" s="360"/>
      <c r="O36798" s="360"/>
      <c r="P36798" s="361"/>
    </row>
    <row r="36799" spans="1:16">
      <c r="A36799" s="425"/>
      <c r="B36799" s="426"/>
      <c r="C36799" s="427"/>
      <c r="D36799" s="428"/>
      <c r="E36799" s="429"/>
      <c r="F36799" s="425"/>
      <c r="G36799" s="430"/>
      <c r="H36799" s="430"/>
      <c r="I36799" s="430"/>
      <c r="J36799" s="357"/>
      <c r="K36799" s="357"/>
      <c r="L36799" s="358"/>
      <c r="M36799" s="359"/>
      <c r="N36799" s="360"/>
      <c r="O36799" s="360"/>
      <c r="P36799" s="361"/>
    </row>
    <row r="36800" spans="1:16">
      <c r="A36800" s="425"/>
      <c r="B36800" s="426"/>
      <c r="C36800" s="427"/>
      <c r="D36800" s="428"/>
      <c r="E36800" s="429"/>
      <c r="F36800" s="425"/>
      <c r="G36800" s="430"/>
      <c r="H36800" s="430"/>
      <c r="I36800" s="430"/>
      <c r="J36800" s="357"/>
      <c r="K36800" s="357"/>
      <c r="L36800" s="358"/>
      <c r="M36800" s="359"/>
      <c r="N36800" s="360"/>
      <c r="O36800" s="360"/>
      <c r="P36800" s="361"/>
    </row>
    <row r="36801" spans="1:16">
      <c r="A36801" s="425"/>
      <c r="B36801" s="426"/>
      <c r="C36801" s="427"/>
      <c r="D36801" s="428"/>
      <c r="E36801" s="429"/>
      <c r="F36801" s="425"/>
      <c r="G36801" s="430"/>
      <c r="H36801" s="430"/>
      <c r="I36801" s="430"/>
      <c r="J36801" s="357"/>
      <c r="K36801" s="357"/>
      <c r="L36801" s="358"/>
      <c r="M36801" s="359"/>
      <c r="N36801" s="360"/>
      <c r="O36801" s="360"/>
      <c r="P36801" s="361"/>
    </row>
    <row r="36802" spans="1:16">
      <c r="A36802" s="425"/>
      <c r="B36802" s="426"/>
      <c r="C36802" s="427"/>
      <c r="D36802" s="428"/>
      <c r="E36802" s="429"/>
      <c r="F36802" s="425"/>
      <c r="G36802" s="430"/>
      <c r="H36802" s="430"/>
      <c r="I36802" s="430"/>
      <c r="J36802" s="357"/>
      <c r="K36802" s="357"/>
      <c r="L36802" s="358"/>
      <c r="M36802" s="359"/>
      <c r="N36802" s="360"/>
      <c r="O36802" s="360"/>
      <c r="P36802" s="361"/>
    </row>
    <row r="36803" spans="1:16">
      <c r="A36803" s="425"/>
      <c r="B36803" s="426"/>
      <c r="C36803" s="427"/>
      <c r="D36803" s="428"/>
      <c r="E36803" s="429"/>
      <c r="F36803" s="425"/>
      <c r="G36803" s="430"/>
      <c r="H36803" s="430"/>
      <c r="I36803" s="430"/>
      <c r="J36803" s="357"/>
      <c r="K36803" s="357"/>
      <c r="L36803" s="358"/>
      <c r="M36803" s="359"/>
      <c r="N36803" s="360"/>
      <c r="O36803" s="360"/>
      <c r="P36803" s="361"/>
    </row>
    <row r="36804" spans="1:16">
      <c r="A36804" s="425"/>
      <c r="B36804" s="426"/>
      <c r="C36804" s="427"/>
      <c r="D36804" s="428"/>
      <c r="E36804" s="429"/>
      <c r="F36804" s="425"/>
      <c r="G36804" s="430"/>
      <c r="H36804" s="430"/>
      <c r="I36804" s="430"/>
      <c r="J36804" s="357"/>
      <c r="K36804" s="357"/>
      <c r="L36804" s="358"/>
      <c r="M36804" s="359"/>
      <c r="N36804" s="360"/>
      <c r="O36804" s="360"/>
      <c r="P36804" s="361"/>
    </row>
    <row r="36805" spans="1:16">
      <c r="A36805" s="425"/>
      <c r="B36805" s="426"/>
      <c r="C36805" s="427"/>
      <c r="D36805" s="428"/>
      <c r="E36805" s="429"/>
      <c r="F36805" s="425"/>
      <c r="G36805" s="430"/>
      <c r="H36805" s="430"/>
      <c r="I36805" s="430"/>
      <c r="J36805" s="357"/>
      <c r="K36805" s="357"/>
      <c r="L36805" s="358"/>
      <c r="M36805" s="359"/>
      <c r="N36805" s="360"/>
      <c r="O36805" s="360"/>
      <c r="P36805" s="361"/>
    </row>
    <row r="36806" spans="1:16">
      <c r="A36806" s="425"/>
      <c r="B36806" s="426"/>
      <c r="C36806" s="427"/>
      <c r="D36806" s="428"/>
      <c r="E36806" s="429"/>
      <c r="F36806" s="425"/>
      <c r="G36806" s="430"/>
      <c r="H36806" s="430"/>
      <c r="I36806" s="430"/>
      <c r="J36806" s="357"/>
      <c r="K36806" s="357"/>
      <c r="L36806" s="358"/>
      <c r="M36806" s="359"/>
      <c r="N36806" s="360"/>
      <c r="O36806" s="360"/>
      <c r="P36806" s="361"/>
    </row>
    <row r="36807" spans="1:16">
      <c r="A36807" s="425"/>
      <c r="B36807" s="426"/>
      <c r="C36807" s="427"/>
      <c r="D36807" s="428"/>
      <c r="E36807" s="429"/>
      <c r="F36807" s="425"/>
      <c r="G36807" s="430"/>
      <c r="H36807" s="430"/>
      <c r="I36807" s="430"/>
      <c r="J36807" s="357"/>
      <c r="K36807" s="357"/>
      <c r="L36807" s="358"/>
      <c r="M36807" s="359"/>
      <c r="N36807" s="360"/>
      <c r="O36807" s="360"/>
      <c r="P36807" s="361"/>
    </row>
    <row r="36808" spans="1:16">
      <c r="A36808" s="425"/>
      <c r="B36808" s="426"/>
      <c r="C36808" s="427"/>
      <c r="D36808" s="428"/>
      <c r="E36808" s="429"/>
      <c r="F36808" s="425"/>
      <c r="G36808" s="430"/>
      <c r="H36808" s="430"/>
      <c r="I36808" s="430"/>
      <c r="J36808" s="357"/>
      <c r="K36808" s="357"/>
      <c r="L36808" s="358"/>
      <c r="M36808" s="359"/>
      <c r="N36808" s="360"/>
      <c r="O36808" s="360"/>
      <c r="P36808" s="361"/>
    </row>
    <row r="36809" spans="1:16">
      <c r="A36809" s="425"/>
      <c r="B36809" s="426"/>
      <c r="C36809" s="427"/>
      <c r="D36809" s="428"/>
      <c r="E36809" s="429"/>
      <c r="F36809" s="425"/>
      <c r="G36809" s="430"/>
      <c r="H36809" s="430"/>
      <c r="I36809" s="430"/>
      <c r="J36809" s="357"/>
      <c r="K36809" s="357"/>
      <c r="L36809" s="358"/>
      <c r="M36809" s="359"/>
      <c r="N36809" s="360"/>
      <c r="O36809" s="360"/>
      <c r="P36809" s="361"/>
    </row>
    <row r="36810" spans="1:16">
      <c r="A36810" s="425"/>
      <c r="B36810" s="426"/>
      <c r="C36810" s="427"/>
      <c r="D36810" s="428"/>
      <c r="E36810" s="429"/>
      <c r="F36810" s="425"/>
      <c r="G36810" s="430"/>
      <c r="H36810" s="430"/>
      <c r="I36810" s="430"/>
      <c r="J36810" s="357"/>
      <c r="K36810" s="357"/>
      <c r="L36810" s="358"/>
      <c r="M36810" s="359"/>
      <c r="N36810" s="360"/>
      <c r="O36810" s="360"/>
      <c r="P36810" s="361"/>
    </row>
    <row r="36811" spans="1:16">
      <c r="A36811" s="425"/>
      <c r="B36811" s="426"/>
      <c r="C36811" s="427"/>
      <c r="D36811" s="428"/>
      <c r="E36811" s="429"/>
      <c r="F36811" s="425"/>
      <c r="G36811" s="430"/>
      <c r="H36811" s="430"/>
      <c r="I36811" s="430"/>
      <c r="J36811" s="357"/>
      <c r="K36811" s="357"/>
      <c r="L36811" s="358"/>
      <c r="M36811" s="359"/>
      <c r="N36811" s="360"/>
      <c r="O36811" s="360"/>
      <c r="P36811" s="361"/>
    </row>
    <row r="36812" spans="1:16">
      <c r="A36812" s="425"/>
      <c r="B36812" s="426"/>
      <c r="C36812" s="427"/>
      <c r="D36812" s="428"/>
      <c r="E36812" s="429"/>
      <c r="F36812" s="425"/>
      <c r="G36812" s="430"/>
      <c r="H36812" s="430"/>
      <c r="I36812" s="430"/>
      <c r="J36812" s="357"/>
      <c r="K36812" s="357"/>
      <c r="L36812" s="358"/>
      <c r="M36812" s="359"/>
      <c r="N36812" s="360"/>
      <c r="O36812" s="360"/>
      <c r="P36812" s="361"/>
    </row>
    <row r="36813" spans="1:16">
      <c r="A36813" s="425"/>
      <c r="B36813" s="426"/>
      <c r="C36813" s="427"/>
      <c r="D36813" s="428"/>
      <c r="E36813" s="429"/>
      <c r="F36813" s="425"/>
      <c r="G36813" s="430"/>
      <c r="H36813" s="430"/>
      <c r="I36813" s="430"/>
      <c r="J36813" s="357"/>
      <c r="K36813" s="357"/>
      <c r="L36813" s="358"/>
      <c r="M36813" s="359"/>
      <c r="N36813" s="360"/>
      <c r="O36813" s="360"/>
      <c r="P36813" s="361"/>
    </row>
    <row r="36814" spans="1:16">
      <c r="A36814" s="425"/>
      <c r="B36814" s="426"/>
      <c r="C36814" s="427"/>
      <c r="D36814" s="428"/>
      <c r="E36814" s="429"/>
      <c r="F36814" s="425"/>
      <c r="G36814" s="430"/>
      <c r="H36814" s="430"/>
      <c r="I36814" s="430"/>
      <c r="J36814" s="357"/>
      <c r="K36814" s="357"/>
      <c r="L36814" s="358"/>
      <c r="M36814" s="359"/>
      <c r="N36814" s="360"/>
      <c r="O36814" s="360"/>
      <c r="P36814" s="361"/>
    </row>
    <row r="36815" spans="1:16">
      <c r="A36815" s="425"/>
      <c r="B36815" s="426"/>
      <c r="C36815" s="427"/>
      <c r="D36815" s="428"/>
      <c r="E36815" s="429"/>
      <c r="F36815" s="425"/>
      <c r="G36815" s="430"/>
      <c r="H36815" s="430"/>
      <c r="I36815" s="430"/>
      <c r="J36815" s="357"/>
      <c r="K36815" s="357"/>
      <c r="L36815" s="358"/>
      <c r="M36815" s="359"/>
      <c r="N36815" s="360"/>
      <c r="O36815" s="360"/>
      <c r="P36815" s="361"/>
    </row>
    <row r="36816" spans="1:16">
      <c r="A36816" s="425"/>
      <c r="B36816" s="426"/>
      <c r="C36816" s="427"/>
      <c r="D36816" s="428"/>
      <c r="E36816" s="429"/>
      <c r="F36816" s="425"/>
      <c r="G36816" s="430"/>
      <c r="H36816" s="430"/>
      <c r="I36816" s="430"/>
      <c r="J36816" s="357"/>
      <c r="K36816" s="357"/>
      <c r="L36816" s="358"/>
      <c r="M36816" s="359"/>
      <c r="N36816" s="360"/>
      <c r="O36816" s="360"/>
      <c r="P36816" s="361"/>
    </row>
    <row r="36817" spans="1:16">
      <c r="A36817" s="425"/>
      <c r="B36817" s="426"/>
      <c r="C36817" s="427"/>
      <c r="D36817" s="428"/>
      <c r="E36817" s="429"/>
      <c r="F36817" s="425"/>
      <c r="G36817" s="430"/>
      <c r="H36817" s="430"/>
      <c r="I36817" s="430"/>
      <c r="J36817" s="357"/>
      <c r="K36817" s="357"/>
      <c r="L36817" s="358"/>
      <c r="M36817" s="359"/>
      <c r="N36817" s="360"/>
      <c r="O36817" s="360"/>
      <c r="P36817" s="361"/>
    </row>
    <row r="36818" spans="1:16">
      <c r="A36818" s="425"/>
      <c r="B36818" s="426"/>
      <c r="C36818" s="427"/>
      <c r="D36818" s="428"/>
      <c r="E36818" s="429"/>
      <c r="F36818" s="425"/>
      <c r="G36818" s="430"/>
      <c r="H36818" s="430"/>
      <c r="I36818" s="430"/>
      <c r="J36818" s="357"/>
      <c r="K36818" s="357"/>
      <c r="L36818" s="358"/>
      <c r="M36818" s="359"/>
      <c r="N36818" s="360"/>
      <c r="O36818" s="360"/>
      <c r="P36818" s="361"/>
    </row>
    <row r="36819" spans="1:16">
      <c r="A36819" s="425"/>
      <c r="B36819" s="426"/>
      <c r="C36819" s="427"/>
      <c r="D36819" s="428"/>
      <c r="E36819" s="429"/>
      <c r="F36819" s="425"/>
      <c r="G36819" s="430"/>
      <c r="H36819" s="430"/>
      <c r="I36819" s="430"/>
      <c r="J36819" s="357"/>
      <c r="K36819" s="357"/>
      <c r="L36819" s="358"/>
      <c r="M36819" s="359"/>
      <c r="N36819" s="360"/>
      <c r="O36819" s="360"/>
      <c r="P36819" s="361"/>
    </row>
    <row r="36820" spans="1:16">
      <c r="A36820" s="425"/>
      <c r="B36820" s="426"/>
      <c r="C36820" s="427"/>
      <c r="D36820" s="428"/>
      <c r="E36820" s="429"/>
      <c r="F36820" s="425"/>
      <c r="G36820" s="430"/>
      <c r="H36820" s="430"/>
      <c r="I36820" s="430"/>
      <c r="J36820" s="357"/>
      <c r="K36820" s="357"/>
      <c r="L36820" s="358"/>
      <c r="M36820" s="359"/>
      <c r="N36820" s="360"/>
      <c r="O36820" s="360"/>
      <c r="P36820" s="361"/>
    </row>
    <row r="36821" spans="1:16">
      <c r="A36821" s="425"/>
      <c r="B36821" s="426"/>
      <c r="C36821" s="427"/>
      <c r="D36821" s="428"/>
      <c r="E36821" s="429"/>
      <c r="F36821" s="425"/>
      <c r="G36821" s="430"/>
      <c r="H36821" s="430"/>
      <c r="I36821" s="430"/>
      <c r="J36821" s="357"/>
      <c r="K36821" s="357"/>
      <c r="L36821" s="358"/>
      <c r="M36821" s="359"/>
      <c r="N36821" s="360"/>
      <c r="O36821" s="360"/>
      <c r="P36821" s="361"/>
    </row>
    <row r="36822" spans="1:16">
      <c r="A36822" s="425"/>
      <c r="B36822" s="426"/>
      <c r="C36822" s="427"/>
      <c r="D36822" s="428"/>
      <c r="E36822" s="429"/>
      <c r="F36822" s="425"/>
      <c r="G36822" s="430"/>
      <c r="H36822" s="430"/>
      <c r="I36822" s="430"/>
      <c r="J36822" s="357"/>
      <c r="K36822" s="357"/>
      <c r="L36822" s="358"/>
      <c r="M36822" s="359"/>
      <c r="N36822" s="360"/>
      <c r="O36822" s="360"/>
      <c r="P36822" s="361"/>
    </row>
    <row r="36823" spans="1:16">
      <c r="A36823" s="425"/>
      <c r="B36823" s="426"/>
      <c r="C36823" s="427"/>
      <c r="D36823" s="428"/>
      <c r="E36823" s="429"/>
      <c r="F36823" s="425"/>
      <c r="G36823" s="430"/>
      <c r="H36823" s="430"/>
      <c r="I36823" s="430"/>
      <c r="J36823" s="357"/>
      <c r="K36823" s="357"/>
      <c r="L36823" s="358"/>
      <c r="M36823" s="359"/>
      <c r="N36823" s="360"/>
      <c r="O36823" s="360"/>
      <c r="P36823" s="361"/>
    </row>
    <row r="36824" spans="1:16">
      <c r="A36824" s="425"/>
      <c r="B36824" s="426"/>
      <c r="C36824" s="427"/>
      <c r="D36824" s="428"/>
      <c r="E36824" s="429"/>
      <c r="F36824" s="425"/>
      <c r="G36824" s="430"/>
      <c r="H36824" s="430"/>
      <c r="I36824" s="430"/>
      <c r="J36824" s="357"/>
      <c r="K36824" s="357"/>
      <c r="L36824" s="358"/>
      <c r="M36824" s="359"/>
      <c r="N36824" s="360"/>
      <c r="O36824" s="360"/>
      <c r="P36824" s="361"/>
    </row>
    <row r="36825" spans="1:16">
      <c r="A36825" s="425"/>
      <c r="B36825" s="426"/>
      <c r="C36825" s="427"/>
      <c r="D36825" s="428"/>
      <c r="E36825" s="429"/>
      <c r="F36825" s="425"/>
      <c r="G36825" s="430"/>
      <c r="H36825" s="430"/>
      <c r="I36825" s="430"/>
      <c r="J36825" s="357"/>
      <c r="K36825" s="357"/>
      <c r="L36825" s="358"/>
      <c r="M36825" s="359"/>
      <c r="N36825" s="360"/>
      <c r="O36825" s="360"/>
      <c r="P36825" s="361"/>
    </row>
    <row r="36826" spans="1:16">
      <c r="A36826" s="425"/>
      <c r="B36826" s="426"/>
      <c r="C36826" s="427"/>
      <c r="D36826" s="428"/>
      <c r="E36826" s="429"/>
      <c r="F36826" s="425"/>
      <c r="G36826" s="430"/>
      <c r="H36826" s="430"/>
      <c r="I36826" s="430"/>
      <c r="J36826" s="357"/>
      <c r="K36826" s="357"/>
      <c r="L36826" s="358"/>
      <c r="M36826" s="359"/>
      <c r="N36826" s="360"/>
      <c r="O36826" s="360"/>
      <c r="P36826" s="361"/>
    </row>
    <row r="36827" spans="1:16">
      <c r="A36827" s="425"/>
      <c r="B36827" s="426"/>
      <c r="C36827" s="427"/>
      <c r="D36827" s="428"/>
      <c r="E36827" s="429"/>
      <c r="F36827" s="425"/>
      <c r="G36827" s="430"/>
      <c r="H36827" s="430"/>
      <c r="I36827" s="430"/>
      <c r="J36827" s="357"/>
      <c r="K36827" s="357"/>
      <c r="L36827" s="358"/>
      <c r="M36827" s="359"/>
      <c r="N36827" s="360"/>
      <c r="O36827" s="360"/>
      <c r="P36827" s="361"/>
    </row>
    <row r="36828" spans="1:16">
      <c r="A36828" s="425"/>
      <c r="B36828" s="426"/>
      <c r="C36828" s="427"/>
      <c r="D36828" s="428"/>
      <c r="E36828" s="429"/>
      <c r="F36828" s="425"/>
      <c r="G36828" s="430"/>
      <c r="H36828" s="430"/>
      <c r="I36828" s="430"/>
      <c r="J36828" s="357"/>
      <c r="K36828" s="357"/>
      <c r="L36828" s="358"/>
      <c r="M36828" s="359"/>
      <c r="N36828" s="360"/>
      <c r="O36828" s="360"/>
      <c r="P36828" s="361"/>
    </row>
    <row r="36829" spans="1:16">
      <c r="A36829" s="425"/>
      <c r="B36829" s="426"/>
      <c r="C36829" s="427"/>
      <c r="D36829" s="428"/>
      <c r="E36829" s="429"/>
      <c r="F36829" s="425"/>
      <c r="G36829" s="430"/>
      <c r="H36829" s="430"/>
      <c r="I36829" s="430"/>
      <c r="J36829" s="357"/>
      <c r="K36829" s="357"/>
      <c r="L36829" s="358"/>
      <c r="M36829" s="359"/>
      <c r="N36829" s="360"/>
      <c r="O36829" s="360"/>
      <c r="P36829" s="361"/>
    </row>
    <row r="36830" spans="1:16">
      <c r="A36830" s="425"/>
      <c r="B36830" s="426"/>
      <c r="C36830" s="427"/>
      <c r="D36830" s="428"/>
      <c r="E36830" s="429"/>
      <c r="F36830" s="425"/>
      <c r="G36830" s="430"/>
      <c r="H36830" s="430"/>
      <c r="I36830" s="430"/>
      <c r="J36830" s="357"/>
      <c r="K36830" s="357"/>
      <c r="L36830" s="358"/>
      <c r="M36830" s="359"/>
      <c r="N36830" s="360"/>
      <c r="O36830" s="360"/>
      <c r="P36830" s="361"/>
    </row>
    <row r="36831" spans="1:16">
      <c r="A36831" s="425"/>
      <c r="B36831" s="426"/>
      <c r="C36831" s="427"/>
      <c r="D36831" s="428"/>
      <c r="E36831" s="429"/>
      <c r="F36831" s="425"/>
      <c r="G36831" s="430"/>
      <c r="H36831" s="430"/>
      <c r="I36831" s="430"/>
      <c r="J36831" s="357"/>
      <c r="K36831" s="357"/>
      <c r="L36831" s="358"/>
      <c r="M36831" s="359"/>
      <c r="N36831" s="360"/>
      <c r="O36831" s="360"/>
      <c r="P36831" s="361"/>
    </row>
    <row r="36832" spans="1:16">
      <c r="A36832" s="425"/>
      <c r="B36832" s="426"/>
      <c r="C36832" s="427"/>
      <c r="D36832" s="428"/>
      <c r="E36832" s="429"/>
      <c r="F36832" s="425"/>
      <c r="G36832" s="430"/>
      <c r="H36832" s="430"/>
      <c r="I36832" s="430"/>
      <c r="J36832" s="357"/>
      <c r="K36832" s="357"/>
      <c r="L36832" s="358"/>
      <c r="M36832" s="359"/>
      <c r="N36832" s="360"/>
      <c r="O36832" s="360"/>
      <c r="P36832" s="361"/>
    </row>
    <row r="36833" spans="1:16">
      <c r="A36833" s="425"/>
      <c r="B36833" s="426"/>
      <c r="C36833" s="427"/>
      <c r="D36833" s="428"/>
      <c r="E36833" s="429"/>
      <c r="F36833" s="425"/>
      <c r="G36833" s="430"/>
      <c r="H36833" s="430"/>
      <c r="I36833" s="430"/>
      <c r="J36833" s="357"/>
      <c r="K36833" s="357"/>
      <c r="L36833" s="358"/>
      <c r="M36833" s="359"/>
      <c r="N36833" s="360"/>
      <c r="O36833" s="360"/>
      <c r="P36833" s="361"/>
    </row>
    <row r="36834" spans="1:16">
      <c r="A36834" s="425"/>
      <c r="B36834" s="426"/>
      <c r="C36834" s="427"/>
      <c r="D36834" s="428"/>
      <c r="E36834" s="429"/>
      <c r="F36834" s="425"/>
      <c r="G36834" s="430"/>
      <c r="H36834" s="430"/>
      <c r="I36834" s="430"/>
      <c r="J36834" s="357"/>
      <c r="K36834" s="357"/>
      <c r="L36834" s="358"/>
      <c r="M36834" s="359"/>
      <c r="N36834" s="360"/>
      <c r="O36834" s="360"/>
      <c r="P36834" s="361"/>
    </row>
    <row r="36835" spans="1:16">
      <c r="A36835" s="425"/>
      <c r="B36835" s="426"/>
      <c r="C36835" s="427"/>
      <c r="D36835" s="428"/>
      <c r="E36835" s="429"/>
      <c r="F36835" s="425"/>
      <c r="G36835" s="430"/>
      <c r="H36835" s="430"/>
      <c r="I36835" s="430"/>
      <c r="J36835" s="357"/>
      <c r="K36835" s="357"/>
      <c r="L36835" s="358"/>
      <c r="M36835" s="359"/>
      <c r="N36835" s="360"/>
      <c r="O36835" s="360"/>
      <c r="P36835" s="361"/>
    </row>
    <row r="36836" spans="1:16">
      <c r="A36836" s="425"/>
      <c r="B36836" s="426"/>
      <c r="C36836" s="427"/>
      <c r="D36836" s="428"/>
      <c r="E36836" s="429"/>
      <c r="F36836" s="425"/>
      <c r="G36836" s="430"/>
      <c r="H36836" s="430"/>
      <c r="I36836" s="430"/>
      <c r="J36836" s="357"/>
      <c r="K36836" s="357"/>
      <c r="L36836" s="358"/>
      <c r="M36836" s="359"/>
      <c r="N36836" s="360"/>
      <c r="O36836" s="360"/>
      <c r="P36836" s="361"/>
    </row>
    <row r="36837" spans="1:16">
      <c r="A36837" s="425"/>
      <c r="B36837" s="426"/>
      <c r="C36837" s="427"/>
      <c r="D36837" s="428"/>
      <c r="E36837" s="429"/>
      <c r="F36837" s="425"/>
      <c r="G36837" s="430"/>
      <c r="H36837" s="430"/>
      <c r="I36837" s="430"/>
      <c r="J36837" s="357"/>
      <c r="K36837" s="357"/>
      <c r="L36837" s="358"/>
      <c r="M36837" s="359"/>
      <c r="N36837" s="360"/>
      <c r="O36837" s="360"/>
      <c r="P36837" s="361"/>
    </row>
    <row r="36838" spans="1:16">
      <c r="A36838" s="425"/>
      <c r="B36838" s="426"/>
      <c r="C36838" s="427"/>
      <c r="D36838" s="428"/>
      <c r="E36838" s="429"/>
      <c r="F36838" s="425"/>
      <c r="G36838" s="430"/>
      <c r="H36838" s="430"/>
      <c r="I36838" s="430"/>
      <c r="J36838" s="357"/>
      <c r="K36838" s="357"/>
      <c r="L36838" s="358"/>
      <c r="M36838" s="359"/>
      <c r="N36838" s="360"/>
      <c r="O36838" s="360"/>
      <c r="P36838" s="361"/>
    </row>
    <row r="36839" spans="1:16">
      <c r="A36839" s="425"/>
      <c r="B36839" s="426"/>
      <c r="C36839" s="427"/>
      <c r="D36839" s="428"/>
      <c r="E36839" s="429"/>
      <c r="F36839" s="425"/>
      <c r="G36839" s="430"/>
      <c r="H36839" s="430"/>
      <c r="I36839" s="430"/>
      <c r="J36839" s="357"/>
      <c r="K36839" s="357"/>
      <c r="L36839" s="358"/>
      <c r="M36839" s="359"/>
      <c r="N36839" s="360"/>
      <c r="O36839" s="360"/>
      <c r="P36839" s="361"/>
    </row>
    <row r="36840" spans="1:16">
      <c r="A36840" s="425"/>
      <c r="B36840" s="426"/>
      <c r="C36840" s="427"/>
      <c r="D36840" s="428"/>
      <c r="E36840" s="429"/>
      <c r="F36840" s="425"/>
      <c r="G36840" s="430"/>
      <c r="H36840" s="430"/>
      <c r="I36840" s="430"/>
      <c r="J36840" s="357"/>
      <c r="K36840" s="357"/>
      <c r="L36840" s="358"/>
      <c r="M36840" s="359"/>
      <c r="N36840" s="360"/>
      <c r="O36840" s="360"/>
      <c r="P36840" s="361"/>
    </row>
    <row r="36841" spans="1:16">
      <c r="A36841" s="425"/>
      <c r="B36841" s="426"/>
      <c r="C36841" s="427"/>
      <c r="D36841" s="428"/>
      <c r="E36841" s="429"/>
      <c r="F36841" s="425"/>
      <c r="G36841" s="430"/>
      <c r="H36841" s="430"/>
      <c r="I36841" s="430"/>
      <c r="J36841" s="357"/>
      <c r="K36841" s="357"/>
      <c r="L36841" s="358"/>
      <c r="M36841" s="359"/>
      <c r="N36841" s="360"/>
      <c r="O36841" s="360"/>
      <c r="P36841" s="361"/>
    </row>
    <row r="36842" spans="1:16">
      <c r="A36842" s="425"/>
      <c r="B36842" s="426"/>
      <c r="C36842" s="427"/>
      <c r="D36842" s="428"/>
      <c r="E36842" s="429"/>
      <c r="F36842" s="425"/>
      <c r="G36842" s="430"/>
      <c r="H36842" s="430"/>
      <c r="I36842" s="430"/>
      <c r="J36842" s="357"/>
      <c r="K36842" s="357"/>
      <c r="L36842" s="358"/>
      <c r="M36842" s="359"/>
      <c r="N36842" s="360"/>
      <c r="O36842" s="360"/>
      <c r="P36842" s="361"/>
    </row>
    <row r="36843" spans="1:16">
      <c r="A36843" s="425"/>
      <c r="B36843" s="426"/>
      <c r="C36843" s="427"/>
      <c r="D36843" s="428"/>
      <c r="E36843" s="429"/>
      <c r="F36843" s="425"/>
      <c r="G36843" s="430"/>
      <c r="H36843" s="430"/>
      <c r="I36843" s="430"/>
      <c r="J36843" s="357"/>
      <c r="K36843" s="357"/>
      <c r="L36843" s="358"/>
      <c r="M36843" s="359"/>
      <c r="N36843" s="360"/>
      <c r="O36843" s="360"/>
      <c r="P36843" s="361"/>
    </row>
    <row r="36844" spans="1:16">
      <c r="A36844" s="425"/>
      <c r="B36844" s="431"/>
      <c r="C36844" s="427"/>
      <c r="D36844" s="432"/>
      <c r="E36844" s="433"/>
      <c r="F36844" s="425"/>
      <c r="G36844" s="434"/>
      <c r="H36844" s="434"/>
      <c r="I36844" s="434"/>
      <c r="J36844" s="357"/>
      <c r="K36844" s="357"/>
      <c r="L36844" s="358"/>
      <c r="M36844" s="359"/>
      <c r="N36844" s="360"/>
      <c r="O36844" s="360"/>
      <c r="P36844" s="362"/>
    </row>
    <row r="36845" spans="1:16">
      <c r="A36845" s="425"/>
      <c r="B36845" s="426"/>
      <c r="C36845" s="427"/>
      <c r="D36845" s="428"/>
      <c r="E36845" s="429"/>
      <c r="F36845" s="425"/>
      <c r="G36845" s="430"/>
      <c r="H36845" s="430"/>
      <c r="I36845" s="430"/>
      <c r="J36845" s="357"/>
      <c r="K36845" s="357"/>
      <c r="L36845" s="358"/>
      <c r="M36845" s="359"/>
      <c r="N36845" s="360"/>
      <c r="O36845" s="360"/>
      <c r="P36845" s="361"/>
    </row>
    <row r="36846" spans="1:16">
      <c r="A36846" s="425"/>
      <c r="B36846" s="426"/>
      <c r="C36846" s="427"/>
      <c r="D36846" s="428"/>
      <c r="E36846" s="429"/>
      <c r="F36846" s="425"/>
      <c r="G36846" s="430"/>
      <c r="H36846" s="430"/>
      <c r="I36846" s="430"/>
      <c r="J36846" s="357"/>
      <c r="K36846" s="357"/>
      <c r="L36846" s="358"/>
      <c r="M36846" s="359"/>
      <c r="N36846" s="360"/>
      <c r="O36846" s="360"/>
      <c r="P36846" s="361"/>
    </row>
    <row r="36847" spans="1:16">
      <c r="A36847" s="425"/>
      <c r="B36847" s="426"/>
      <c r="C36847" s="427"/>
      <c r="D36847" s="428"/>
      <c r="E36847" s="429"/>
      <c r="F36847" s="425"/>
      <c r="G36847" s="430"/>
      <c r="H36847" s="430"/>
      <c r="I36847" s="430"/>
      <c r="J36847" s="357"/>
      <c r="K36847" s="357"/>
      <c r="L36847" s="358"/>
      <c r="M36847" s="359"/>
      <c r="N36847" s="360"/>
      <c r="O36847" s="360"/>
      <c r="P36847" s="361"/>
    </row>
    <row r="36848" spans="1:16">
      <c r="A36848" s="425"/>
      <c r="B36848" s="426"/>
      <c r="C36848" s="427"/>
      <c r="D36848" s="428"/>
      <c r="E36848" s="429"/>
      <c r="F36848" s="425"/>
      <c r="G36848" s="430"/>
      <c r="H36848" s="430"/>
      <c r="I36848" s="430"/>
      <c r="J36848" s="357"/>
      <c r="K36848" s="357"/>
      <c r="L36848" s="358"/>
      <c r="M36848" s="359"/>
      <c r="N36848" s="360"/>
      <c r="O36848" s="360"/>
      <c r="P36848" s="361"/>
    </row>
    <row r="36849" spans="1:16">
      <c r="A36849" s="425"/>
      <c r="B36849" s="426"/>
      <c r="C36849" s="427"/>
      <c r="D36849" s="428"/>
      <c r="E36849" s="429"/>
      <c r="F36849" s="425"/>
      <c r="G36849" s="430"/>
      <c r="H36849" s="430"/>
      <c r="I36849" s="430"/>
      <c r="J36849" s="357"/>
      <c r="K36849" s="357"/>
      <c r="L36849" s="358"/>
      <c r="M36849" s="359"/>
      <c r="N36849" s="360"/>
      <c r="O36849" s="360"/>
      <c r="P36849" s="361"/>
    </row>
    <row r="36850" spans="1:16">
      <c r="A36850" s="425"/>
      <c r="B36850" s="426"/>
      <c r="C36850" s="427"/>
      <c r="D36850" s="428"/>
      <c r="E36850" s="429"/>
      <c r="F36850" s="425"/>
      <c r="G36850" s="430"/>
      <c r="H36850" s="430"/>
      <c r="I36850" s="430"/>
      <c r="J36850" s="357"/>
      <c r="K36850" s="357"/>
      <c r="L36850" s="358"/>
      <c r="M36850" s="359"/>
      <c r="N36850" s="360"/>
      <c r="O36850" s="360"/>
      <c r="P36850" s="361"/>
    </row>
    <row r="36851" spans="1:16">
      <c r="A36851" s="425"/>
      <c r="B36851" s="426"/>
      <c r="C36851" s="427"/>
      <c r="D36851" s="428"/>
      <c r="E36851" s="429"/>
      <c r="F36851" s="425"/>
      <c r="G36851" s="430"/>
      <c r="H36851" s="430"/>
      <c r="I36851" s="430"/>
      <c r="J36851" s="357"/>
      <c r="K36851" s="357"/>
      <c r="L36851" s="358"/>
      <c r="M36851" s="359"/>
      <c r="N36851" s="360"/>
      <c r="O36851" s="360"/>
      <c r="P36851" s="361"/>
    </row>
    <row r="36852" spans="1:16">
      <c r="A36852" s="425"/>
      <c r="B36852" s="426"/>
      <c r="C36852" s="427"/>
      <c r="D36852" s="428"/>
      <c r="E36852" s="429"/>
      <c r="F36852" s="425"/>
      <c r="G36852" s="430"/>
      <c r="H36852" s="430"/>
      <c r="I36852" s="430"/>
      <c r="J36852" s="357"/>
      <c r="K36852" s="357"/>
      <c r="L36852" s="358"/>
      <c r="M36852" s="359"/>
      <c r="N36852" s="360"/>
      <c r="O36852" s="360"/>
      <c r="P36852" s="361"/>
    </row>
    <row r="36853" spans="1:16">
      <c r="A36853" s="425"/>
      <c r="B36853" s="426"/>
      <c r="C36853" s="427"/>
      <c r="D36853" s="428"/>
      <c r="E36853" s="429"/>
      <c r="F36853" s="425"/>
      <c r="G36853" s="430"/>
      <c r="H36853" s="430"/>
      <c r="I36853" s="430"/>
      <c r="J36853" s="357"/>
      <c r="K36853" s="357"/>
      <c r="L36853" s="358"/>
      <c r="M36853" s="359"/>
      <c r="N36853" s="360"/>
      <c r="O36853" s="360"/>
      <c r="P36853" s="361"/>
    </row>
    <row r="36854" spans="1:16">
      <c r="A36854" s="425"/>
      <c r="B36854" s="426"/>
      <c r="C36854" s="427"/>
      <c r="D36854" s="428"/>
      <c r="E36854" s="429"/>
      <c r="F36854" s="425"/>
      <c r="G36854" s="430"/>
      <c r="H36854" s="430"/>
      <c r="I36854" s="430"/>
      <c r="J36854" s="357"/>
      <c r="K36854" s="357"/>
      <c r="L36854" s="358"/>
      <c r="M36854" s="359"/>
      <c r="N36854" s="360"/>
      <c r="O36854" s="360"/>
      <c r="P36854" s="361"/>
    </row>
    <row r="36855" spans="1:16">
      <c r="A36855" s="425"/>
      <c r="B36855" s="426"/>
      <c r="C36855" s="427"/>
      <c r="D36855" s="428"/>
      <c r="E36855" s="429"/>
      <c r="F36855" s="425"/>
      <c r="G36855" s="430"/>
      <c r="H36855" s="430"/>
      <c r="I36855" s="430"/>
      <c r="J36855" s="357"/>
      <c r="K36855" s="357"/>
      <c r="L36855" s="358"/>
      <c r="M36855" s="359"/>
      <c r="N36855" s="360"/>
      <c r="O36855" s="360"/>
      <c r="P36855" s="361"/>
    </row>
    <row r="36856" spans="1:16">
      <c r="A36856" s="425"/>
      <c r="B36856" s="426"/>
      <c r="C36856" s="427"/>
      <c r="D36856" s="428"/>
      <c r="E36856" s="429"/>
      <c r="F36856" s="425"/>
      <c r="G36856" s="430"/>
      <c r="H36856" s="430"/>
      <c r="I36856" s="430"/>
      <c r="J36856" s="357"/>
      <c r="K36856" s="357"/>
      <c r="L36856" s="358"/>
      <c r="M36856" s="359"/>
      <c r="N36856" s="360"/>
      <c r="O36856" s="360"/>
      <c r="P36856" s="361"/>
    </row>
    <row r="36857" spans="1:16">
      <c r="A36857" s="425"/>
      <c r="B36857" s="426"/>
      <c r="C36857" s="427"/>
      <c r="D36857" s="428"/>
      <c r="E36857" s="429"/>
      <c r="F36857" s="425"/>
      <c r="G36857" s="430"/>
      <c r="H36857" s="430"/>
      <c r="I36857" s="430"/>
      <c r="J36857" s="357"/>
      <c r="K36857" s="357"/>
      <c r="L36857" s="358"/>
      <c r="M36857" s="359"/>
      <c r="N36857" s="360"/>
      <c r="O36857" s="360"/>
      <c r="P36857" s="361"/>
    </row>
    <row r="36858" spans="1:16">
      <c r="A36858" s="425"/>
      <c r="B36858" s="426"/>
      <c r="C36858" s="427"/>
      <c r="D36858" s="428"/>
      <c r="E36858" s="429"/>
      <c r="F36858" s="425"/>
      <c r="G36858" s="430"/>
      <c r="H36858" s="430"/>
      <c r="I36858" s="430"/>
      <c r="J36858" s="357"/>
      <c r="K36858" s="357"/>
      <c r="L36858" s="358"/>
      <c r="M36858" s="359"/>
      <c r="N36858" s="360"/>
      <c r="O36858" s="360"/>
      <c r="P36858" s="361"/>
    </row>
    <row r="36859" spans="1:16">
      <c r="A36859" s="425"/>
      <c r="B36859" s="426"/>
      <c r="C36859" s="427"/>
      <c r="D36859" s="428"/>
      <c r="E36859" s="429"/>
      <c r="F36859" s="425"/>
      <c r="G36859" s="430"/>
      <c r="H36859" s="430"/>
      <c r="I36859" s="430"/>
      <c r="J36859" s="357"/>
      <c r="K36859" s="357"/>
      <c r="L36859" s="358"/>
      <c r="M36859" s="359"/>
      <c r="N36859" s="360"/>
      <c r="O36859" s="360"/>
      <c r="P36859" s="361"/>
    </row>
    <row r="36860" spans="1:16">
      <c r="A36860" s="425"/>
      <c r="B36860" s="426"/>
      <c r="C36860" s="427"/>
      <c r="D36860" s="428"/>
      <c r="E36860" s="429"/>
      <c r="F36860" s="425"/>
      <c r="G36860" s="430"/>
      <c r="H36860" s="430"/>
      <c r="I36860" s="430"/>
      <c r="J36860" s="357"/>
      <c r="K36860" s="357"/>
      <c r="L36860" s="358"/>
      <c r="M36860" s="359"/>
      <c r="N36860" s="360"/>
      <c r="O36860" s="360"/>
      <c r="P36860" s="361"/>
    </row>
    <row r="36861" spans="1:16">
      <c r="A36861" s="425"/>
      <c r="B36861" s="426"/>
      <c r="C36861" s="427"/>
      <c r="D36861" s="428"/>
      <c r="E36861" s="429"/>
      <c r="F36861" s="425"/>
      <c r="G36861" s="430"/>
      <c r="H36861" s="430"/>
      <c r="I36861" s="430"/>
      <c r="J36861" s="357"/>
      <c r="K36861" s="357"/>
      <c r="L36861" s="358"/>
      <c r="M36861" s="359"/>
      <c r="N36861" s="360"/>
      <c r="O36861" s="360"/>
      <c r="P36861" s="361"/>
    </row>
    <row r="36862" spans="1:16">
      <c r="A36862" s="425"/>
      <c r="B36862" s="426"/>
      <c r="C36862" s="427"/>
      <c r="D36862" s="428"/>
      <c r="E36862" s="429"/>
      <c r="F36862" s="425"/>
      <c r="G36862" s="430"/>
      <c r="H36862" s="430"/>
      <c r="I36862" s="430"/>
      <c r="J36862" s="357"/>
      <c r="K36862" s="357"/>
      <c r="L36862" s="358"/>
      <c r="M36862" s="359"/>
      <c r="N36862" s="360"/>
      <c r="O36862" s="360"/>
      <c r="P36862" s="361"/>
    </row>
    <row r="36863" spans="1:16">
      <c r="A36863" s="425"/>
      <c r="B36863" s="426"/>
      <c r="C36863" s="427"/>
      <c r="D36863" s="428"/>
      <c r="E36863" s="429"/>
      <c r="F36863" s="425"/>
      <c r="G36863" s="430"/>
      <c r="H36863" s="430"/>
      <c r="I36863" s="430"/>
      <c r="J36863" s="357"/>
      <c r="K36863" s="357"/>
      <c r="L36863" s="358"/>
      <c r="M36863" s="359"/>
      <c r="N36863" s="360"/>
      <c r="O36863" s="360"/>
      <c r="P36863" s="361"/>
    </row>
    <row r="36864" spans="1:16">
      <c r="A36864" s="425"/>
      <c r="B36864" s="426"/>
      <c r="C36864" s="427"/>
      <c r="D36864" s="428"/>
      <c r="E36864" s="429"/>
      <c r="F36864" s="425"/>
      <c r="G36864" s="430"/>
      <c r="H36864" s="430"/>
      <c r="I36864" s="430"/>
      <c r="J36864" s="357"/>
      <c r="K36864" s="357"/>
      <c r="L36864" s="358"/>
      <c r="M36864" s="359"/>
      <c r="N36864" s="360"/>
      <c r="O36864" s="360"/>
      <c r="P36864" s="361"/>
    </row>
    <row r="36865" spans="1:16">
      <c r="A36865" s="425"/>
      <c r="B36865" s="426"/>
      <c r="C36865" s="427"/>
      <c r="D36865" s="428"/>
      <c r="E36865" s="429"/>
      <c r="F36865" s="425"/>
      <c r="G36865" s="430"/>
      <c r="H36865" s="430"/>
      <c r="I36865" s="430"/>
      <c r="J36865" s="357"/>
      <c r="K36865" s="357"/>
      <c r="L36865" s="358"/>
      <c r="M36865" s="359"/>
      <c r="N36865" s="360"/>
      <c r="O36865" s="360"/>
      <c r="P36865" s="361"/>
    </row>
    <row r="36866" spans="1:16">
      <c r="A36866" s="425"/>
      <c r="B36866" s="426"/>
      <c r="C36866" s="427"/>
      <c r="D36866" s="428"/>
      <c r="E36866" s="429"/>
      <c r="F36866" s="425"/>
      <c r="G36866" s="430"/>
      <c r="H36866" s="430"/>
      <c r="I36866" s="430"/>
      <c r="J36866" s="357"/>
      <c r="K36866" s="357"/>
      <c r="L36866" s="358"/>
      <c r="M36866" s="359"/>
      <c r="N36866" s="360"/>
      <c r="O36866" s="360"/>
      <c r="P36866" s="361"/>
    </row>
    <row r="36867" spans="1:16">
      <c r="A36867" s="425"/>
      <c r="B36867" s="426"/>
      <c r="C36867" s="427"/>
      <c r="D36867" s="428"/>
      <c r="E36867" s="429"/>
      <c r="F36867" s="425"/>
      <c r="G36867" s="430"/>
      <c r="H36867" s="430"/>
      <c r="I36867" s="430"/>
      <c r="J36867" s="357"/>
      <c r="K36867" s="357"/>
      <c r="L36867" s="358"/>
      <c r="M36867" s="359"/>
      <c r="N36867" s="360"/>
      <c r="O36867" s="360"/>
      <c r="P36867" s="361"/>
    </row>
    <row r="36868" spans="1:16">
      <c r="A36868" s="425"/>
      <c r="B36868" s="426"/>
      <c r="C36868" s="427"/>
      <c r="D36868" s="428"/>
      <c r="E36868" s="429"/>
      <c r="F36868" s="425"/>
      <c r="G36868" s="430"/>
      <c r="H36868" s="430"/>
      <c r="I36868" s="430"/>
      <c r="J36868" s="357"/>
      <c r="K36868" s="357"/>
      <c r="L36868" s="358"/>
      <c r="M36868" s="359"/>
      <c r="N36868" s="360"/>
      <c r="O36868" s="360"/>
      <c r="P36868" s="361"/>
    </row>
    <row r="36869" spans="1:16">
      <c r="A36869" s="425"/>
      <c r="B36869" s="426"/>
      <c r="C36869" s="427"/>
      <c r="D36869" s="428"/>
      <c r="E36869" s="429"/>
      <c r="F36869" s="425"/>
      <c r="G36869" s="430"/>
      <c r="H36869" s="430"/>
      <c r="I36869" s="430"/>
      <c r="J36869" s="357"/>
      <c r="K36869" s="357"/>
      <c r="L36869" s="358"/>
      <c r="M36869" s="359"/>
      <c r="N36869" s="360"/>
      <c r="O36869" s="360"/>
      <c r="P36869" s="361"/>
    </row>
    <row r="36870" spans="1:16">
      <c r="A36870" s="425"/>
      <c r="B36870" s="426"/>
      <c r="C36870" s="427"/>
      <c r="D36870" s="428"/>
      <c r="E36870" s="429"/>
      <c r="F36870" s="425"/>
      <c r="G36870" s="430"/>
      <c r="H36870" s="430"/>
      <c r="I36870" s="430"/>
      <c r="J36870" s="357"/>
      <c r="K36870" s="357"/>
      <c r="L36870" s="358"/>
      <c r="M36870" s="359"/>
      <c r="N36870" s="360"/>
      <c r="O36870" s="360"/>
      <c r="P36870" s="361"/>
    </row>
    <row r="36871" spans="1:16">
      <c r="A36871" s="425"/>
      <c r="B36871" s="426"/>
      <c r="C36871" s="427"/>
      <c r="D36871" s="428"/>
      <c r="E36871" s="429"/>
      <c r="F36871" s="425"/>
      <c r="G36871" s="430"/>
      <c r="H36871" s="430"/>
      <c r="I36871" s="430"/>
      <c r="J36871" s="357"/>
      <c r="K36871" s="357"/>
      <c r="L36871" s="358"/>
      <c r="M36871" s="359"/>
      <c r="N36871" s="360"/>
      <c r="O36871" s="360"/>
      <c r="P36871" s="361"/>
    </row>
    <row r="36872" spans="1:16">
      <c r="A36872" s="425"/>
      <c r="B36872" s="426"/>
      <c r="C36872" s="427"/>
      <c r="D36872" s="428"/>
      <c r="E36872" s="429"/>
      <c r="F36872" s="425"/>
      <c r="G36872" s="430"/>
      <c r="H36872" s="430"/>
      <c r="I36872" s="430"/>
      <c r="J36872" s="357"/>
      <c r="K36872" s="357"/>
      <c r="L36872" s="358"/>
      <c r="M36872" s="359"/>
      <c r="N36872" s="360"/>
      <c r="O36872" s="360"/>
      <c r="P36872" s="361"/>
    </row>
    <row r="36873" spans="1:16">
      <c r="A36873" s="425"/>
      <c r="B36873" s="426"/>
      <c r="C36873" s="427"/>
      <c r="D36873" s="428"/>
      <c r="E36873" s="429"/>
      <c r="F36873" s="425"/>
      <c r="G36873" s="430"/>
      <c r="H36873" s="430"/>
      <c r="I36873" s="430"/>
      <c r="J36873" s="357"/>
      <c r="K36873" s="357"/>
      <c r="L36873" s="358"/>
      <c r="M36873" s="359"/>
      <c r="N36873" s="360"/>
      <c r="O36873" s="360"/>
      <c r="P36873" s="361"/>
    </row>
    <row r="36874" spans="1:16">
      <c r="A36874" s="425"/>
      <c r="B36874" s="426"/>
      <c r="C36874" s="427"/>
      <c r="D36874" s="428"/>
      <c r="E36874" s="429"/>
      <c r="F36874" s="425"/>
      <c r="G36874" s="430"/>
      <c r="H36874" s="430"/>
      <c r="I36874" s="430"/>
      <c r="J36874" s="357"/>
      <c r="K36874" s="357"/>
      <c r="L36874" s="358"/>
      <c r="M36874" s="359"/>
      <c r="N36874" s="360"/>
      <c r="O36874" s="360"/>
      <c r="P36874" s="361"/>
    </row>
    <row r="36875" spans="1:16">
      <c r="A36875" s="425"/>
      <c r="B36875" s="426"/>
      <c r="C36875" s="427"/>
      <c r="D36875" s="428"/>
      <c r="E36875" s="429"/>
      <c r="F36875" s="425"/>
      <c r="G36875" s="430"/>
      <c r="H36875" s="430"/>
      <c r="I36875" s="430"/>
      <c r="J36875" s="357"/>
      <c r="K36875" s="357"/>
      <c r="L36875" s="358"/>
      <c r="M36875" s="359"/>
      <c r="N36875" s="360"/>
      <c r="O36875" s="360"/>
      <c r="P36875" s="361"/>
    </row>
    <row r="36876" spans="1:16">
      <c r="A36876" s="425"/>
      <c r="B36876" s="426"/>
      <c r="C36876" s="427"/>
      <c r="D36876" s="428"/>
      <c r="E36876" s="429"/>
      <c r="F36876" s="425"/>
      <c r="G36876" s="430"/>
      <c r="H36876" s="430"/>
      <c r="I36876" s="430"/>
      <c r="J36876" s="357"/>
      <c r="K36876" s="357"/>
      <c r="L36876" s="358"/>
      <c r="M36876" s="359"/>
      <c r="N36876" s="360"/>
      <c r="O36876" s="360"/>
      <c r="P36876" s="361"/>
    </row>
    <row r="36877" spans="1:16">
      <c r="A36877" s="425"/>
      <c r="B36877" s="426"/>
      <c r="C36877" s="427"/>
      <c r="D36877" s="428"/>
      <c r="E36877" s="429"/>
      <c r="F36877" s="425"/>
      <c r="G36877" s="430"/>
      <c r="H36877" s="430"/>
      <c r="I36877" s="430"/>
      <c r="J36877" s="357"/>
      <c r="K36877" s="357"/>
      <c r="L36877" s="358"/>
      <c r="M36877" s="359"/>
      <c r="N36877" s="360"/>
      <c r="O36877" s="360"/>
      <c r="P36877" s="361"/>
    </row>
    <row r="36878" spans="1:16">
      <c r="A36878" s="425"/>
      <c r="B36878" s="426"/>
      <c r="C36878" s="427"/>
      <c r="D36878" s="428"/>
      <c r="E36878" s="429"/>
      <c r="F36878" s="425"/>
      <c r="G36878" s="430"/>
      <c r="H36878" s="430"/>
      <c r="I36878" s="430"/>
      <c r="J36878" s="357"/>
      <c r="K36878" s="357"/>
      <c r="L36878" s="358"/>
      <c r="M36878" s="359"/>
      <c r="N36878" s="360"/>
      <c r="O36878" s="360"/>
      <c r="P36878" s="361"/>
    </row>
    <row r="36879" spans="1:16">
      <c r="A36879" s="425"/>
      <c r="B36879" s="426"/>
      <c r="C36879" s="427"/>
      <c r="D36879" s="428"/>
      <c r="E36879" s="429"/>
      <c r="F36879" s="425"/>
      <c r="G36879" s="430"/>
      <c r="H36879" s="430"/>
      <c r="I36879" s="430"/>
      <c r="J36879" s="357"/>
      <c r="K36879" s="357"/>
      <c r="L36879" s="358"/>
      <c r="M36879" s="359"/>
      <c r="N36879" s="360"/>
      <c r="O36879" s="360"/>
      <c r="P36879" s="361"/>
    </row>
    <row r="36880" spans="1:16">
      <c r="A36880" s="425"/>
      <c r="B36880" s="426"/>
      <c r="C36880" s="427"/>
      <c r="D36880" s="428"/>
      <c r="E36880" s="429"/>
      <c r="F36880" s="425"/>
      <c r="G36880" s="430"/>
      <c r="H36880" s="430"/>
      <c r="I36880" s="430"/>
      <c r="J36880" s="357"/>
      <c r="K36880" s="357"/>
      <c r="L36880" s="358"/>
      <c r="M36880" s="359"/>
      <c r="N36880" s="360"/>
      <c r="O36880" s="360"/>
      <c r="P36880" s="361"/>
    </row>
    <row r="36881" spans="1:16">
      <c r="A36881" s="425"/>
      <c r="B36881" s="426"/>
      <c r="C36881" s="427"/>
      <c r="D36881" s="428"/>
      <c r="E36881" s="429"/>
      <c r="F36881" s="425"/>
      <c r="G36881" s="430"/>
      <c r="H36881" s="430"/>
      <c r="I36881" s="430"/>
      <c r="J36881" s="357"/>
      <c r="K36881" s="357"/>
      <c r="L36881" s="358"/>
      <c r="M36881" s="359"/>
      <c r="N36881" s="360"/>
      <c r="O36881" s="360"/>
      <c r="P36881" s="361"/>
    </row>
    <row r="36882" spans="1:16">
      <c r="A36882" s="425"/>
      <c r="B36882" s="426"/>
      <c r="C36882" s="427"/>
      <c r="D36882" s="428"/>
      <c r="E36882" s="429"/>
      <c r="F36882" s="425"/>
      <c r="G36882" s="430"/>
      <c r="H36882" s="430"/>
      <c r="I36882" s="430"/>
      <c r="J36882" s="357"/>
      <c r="K36882" s="357"/>
      <c r="L36882" s="358"/>
      <c r="M36882" s="359"/>
      <c r="N36882" s="360"/>
      <c r="O36882" s="360"/>
      <c r="P36882" s="361"/>
    </row>
    <row r="36883" spans="1:16">
      <c r="A36883" s="425"/>
      <c r="B36883" s="426"/>
      <c r="C36883" s="427"/>
      <c r="D36883" s="428"/>
      <c r="E36883" s="429"/>
      <c r="F36883" s="425"/>
      <c r="G36883" s="430"/>
      <c r="H36883" s="430"/>
      <c r="I36883" s="430"/>
      <c r="J36883" s="357"/>
      <c r="K36883" s="357"/>
      <c r="L36883" s="358"/>
      <c r="M36883" s="359"/>
      <c r="N36883" s="360"/>
      <c r="O36883" s="360"/>
      <c r="P36883" s="361"/>
    </row>
    <row r="36884" spans="1:16">
      <c r="A36884" s="425"/>
      <c r="B36884" s="426"/>
      <c r="C36884" s="427"/>
      <c r="D36884" s="428"/>
      <c r="E36884" s="429"/>
      <c r="F36884" s="425"/>
      <c r="G36884" s="430"/>
      <c r="H36884" s="430"/>
      <c r="I36884" s="430"/>
      <c r="J36884" s="357"/>
      <c r="K36884" s="357"/>
      <c r="L36884" s="358"/>
      <c r="M36884" s="359"/>
      <c r="N36884" s="360"/>
      <c r="O36884" s="360"/>
      <c r="P36884" s="361"/>
    </row>
    <row r="36885" spans="1:16">
      <c r="A36885" s="425"/>
      <c r="B36885" s="426"/>
      <c r="C36885" s="427"/>
      <c r="D36885" s="428"/>
      <c r="E36885" s="429"/>
      <c r="F36885" s="425"/>
      <c r="G36885" s="430"/>
      <c r="H36885" s="430"/>
      <c r="I36885" s="430"/>
      <c r="J36885" s="357"/>
      <c r="K36885" s="357"/>
      <c r="L36885" s="358"/>
      <c r="M36885" s="359"/>
      <c r="N36885" s="360"/>
      <c r="O36885" s="360"/>
      <c r="P36885" s="361"/>
    </row>
    <row r="36886" spans="1:16">
      <c r="A36886" s="425"/>
      <c r="B36886" s="426"/>
      <c r="C36886" s="427"/>
      <c r="D36886" s="428"/>
      <c r="E36886" s="429"/>
      <c r="F36886" s="425"/>
      <c r="G36886" s="430"/>
      <c r="H36886" s="430"/>
      <c r="I36886" s="430"/>
      <c r="J36886" s="357"/>
      <c r="K36886" s="357"/>
      <c r="L36886" s="358"/>
      <c r="M36886" s="359"/>
      <c r="N36886" s="360"/>
      <c r="O36886" s="360"/>
      <c r="P36886" s="361"/>
    </row>
    <row r="36887" spans="1:16">
      <c r="A36887" s="425"/>
      <c r="B36887" s="426"/>
      <c r="C36887" s="427"/>
      <c r="D36887" s="428"/>
      <c r="E36887" s="429"/>
      <c r="F36887" s="425"/>
      <c r="G36887" s="430"/>
      <c r="H36887" s="430"/>
      <c r="I36887" s="430"/>
      <c r="J36887" s="357"/>
      <c r="K36887" s="357"/>
      <c r="L36887" s="358"/>
      <c r="M36887" s="359"/>
      <c r="N36887" s="360"/>
      <c r="O36887" s="360"/>
      <c r="P36887" s="361"/>
    </row>
    <row r="36888" spans="1:16">
      <c r="A36888" s="425"/>
      <c r="B36888" s="426"/>
      <c r="C36888" s="427"/>
      <c r="D36888" s="428"/>
      <c r="E36888" s="429"/>
      <c r="F36888" s="425"/>
      <c r="G36888" s="430"/>
      <c r="H36888" s="430"/>
      <c r="I36888" s="430"/>
      <c r="J36888" s="357"/>
      <c r="K36888" s="357"/>
      <c r="L36888" s="358"/>
      <c r="M36888" s="359"/>
      <c r="N36888" s="360"/>
      <c r="O36888" s="360"/>
      <c r="P36888" s="361"/>
    </row>
    <row r="36889" spans="1:16">
      <c r="A36889" s="425"/>
      <c r="B36889" s="426"/>
      <c r="C36889" s="427"/>
      <c r="D36889" s="428"/>
      <c r="E36889" s="429"/>
      <c r="F36889" s="425"/>
      <c r="G36889" s="430"/>
      <c r="H36889" s="430"/>
      <c r="I36889" s="430"/>
      <c r="J36889" s="357"/>
      <c r="K36889" s="357"/>
      <c r="L36889" s="358"/>
      <c r="M36889" s="359"/>
      <c r="N36889" s="360"/>
      <c r="O36889" s="360"/>
      <c r="P36889" s="361"/>
    </row>
    <row r="36890" spans="1:16">
      <c r="A36890" s="425"/>
      <c r="B36890" s="426"/>
      <c r="C36890" s="427"/>
      <c r="D36890" s="428"/>
      <c r="E36890" s="429"/>
      <c r="F36890" s="425"/>
      <c r="G36890" s="430"/>
      <c r="H36890" s="430"/>
      <c r="I36890" s="430"/>
      <c r="J36890" s="357"/>
      <c r="K36890" s="357"/>
      <c r="L36890" s="358"/>
      <c r="M36890" s="359"/>
      <c r="N36890" s="360"/>
      <c r="O36890" s="360"/>
      <c r="P36890" s="361"/>
    </row>
    <row r="36891" spans="1:16">
      <c r="A36891" s="425"/>
      <c r="B36891" s="426"/>
      <c r="C36891" s="427"/>
      <c r="D36891" s="428"/>
      <c r="E36891" s="429"/>
      <c r="F36891" s="425"/>
      <c r="G36891" s="430"/>
      <c r="H36891" s="430"/>
      <c r="I36891" s="430"/>
      <c r="J36891" s="357"/>
      <c r="K36891" s="357"/>
      <c r="L36891" s="358"/>
      <c r="M36891" s="359"/>
      <c r="N36891" s="360"/>
      <c r="O36891" s="360"/>
      <c r="P36891" s="361"/>
    </row>
    <row r="36892" spans="1:16">
      <c r="A36892" s="425"/>
      <c r="B36892" s="426"/>
      <c r="C36892" s="427"/>
      <c r="D36892" s="428"/>
      <c r="E36892" s="429"/>
      <c r="F36892" s="425"/>
      <c r="G36892" s="430"/>
      <c r="H36892" s="430"/>
      <c r="I36892" s="430"/>
      <c r="J36892" s="357"/>
      <c r="K36892" s="357"/>
      <c r="L36892" s="358"/>
      <c r="M36892" s="359"/>
      <c r="N36892" s="360"/>
      <c r="O36892" s="360"/>
      <c r="P36892" s="361"/>
    </row>
    <row r="36893" spans="1:16">
      <c r="A36893" s="425"/>
      <c r="B36893" s="426"/>
      <c r="C36893" s="427"/>
      <c r="D36893" s="428"/>
      <c r="E36893" s="429"/>
      <c r="F36893" s="425"/>
      <c r="G36893" s="430"/>
      <c r="H36893" s="430"/>
      <c r="I36893" s="430"/>
      <c r="J36893" s="357"/>
      <c r="K36893" s="357"/>
      <c r="L36893" s="358"/>
      <c r="M36893" s="359"/>
      <c r="N36893" s="360"/>
      <c r="O36893" s="360"/>
      <c r="P36893" s="361"/>
    </row>
    <row r="36894" spans="1:16">
      <c r="A36894" s="425"/>
      <c r="B36894" s="426"/>
      <c r="C36894" s="427"/>
      <c r="D36894" s="428"/>
      <c r="E36894" s="429"/>
      <c r="F36894" s="425"/>
      <c r="G36894" s="430"/>
      <c r="H36894" s="430"/>
      <c r="I36894" s="430"/>
      <c r="J36894" s="357"/>
      <c r="K36894" s="357"/>
      <c r="L36894" s="358"/>
      <c r="M36894" s="359"/>
      <c r="N36894" s="360"/>
      <c r="O36894" s="360"/>
      <c r="P36894" s="361"/>
    </row>
    <row r="36895" spans="1:16">
      <c r="A36895" s="425"/>
      <c r="B36895" s="426"/>
      <c r="C36895" s="427"/>
      <c r="D36895" s="428"/>
      <c r="E36895" s="429"/>
      <c r="F36895" s="425"/>
      <c r="G36895" s="430"/>
      <c r="H36895" s="430"/>
      <c r="I36895" s="430"/>
      <c r="J36895" s="357"/>
      <c r="K36895" s="357"/>
      <c r="L36895" s="358"/>
      <c r="M36895" s="359"/>
      <c r="N36895" s="360"/>
      <c r="O36895" s="360"/>
      <c r="P36895" s="361"/>
    </row>
    <row r="36896" spans="1:16">
      <c r="A36896" s="425"/>
      <c r="B36896" s="426"/>
      <c r="C36896" s="427"/>
      <c r="D36896" s="428"/>
      <c r="E36896" s="429"/>
      <c r="F36896" s="425"/>
      <c r="G36896" s="430"/>
      <c r="H36896" s="430"/>
      <c r="I36896" s="430"/>
      <c r="J36896" s="357"/>
      <c r="K36896" s="357"/>
      <c r="L36896" s="358"/>
      <c r="M36896" s="359"/>
      <c r="N36896" s="360"/>
      <c r="O36896" s="360"/>
      <c r="P36896" s="361"/>
    </row>
    <row r="36897" spans="1:16">
      <c r="A36897" s="425"/>
      <c r="B36897" s="426"/>
      <c r="C36897" s="427"/>
      <c r="D36897" s="428"/>
      <c r="E36897" s="429"/>
      <c r="F36897" s="425"/>
      <c r="G36897" s="430"/>
      <c r="H36897" s="430"/>
      <c r="I36897" s="430"/>
      <c r="J36897" s="357"/>
      <c r="K36897" s="357"/>
      <c r="L36897" s="358"/>
      <c r="M36897" s="359"/>
      <c r="N36897" s="360"/>
      <c r="O36897" s="360"/>
      <c r="P36897" s="361"/>
    </row>
    <row r="36898" spans="1:16">
      <c r="A36898" s="425"/>
      <c r="B36898" s="426"/>
      <c r="C36898" s="427"/>
      <c r="D36898" s="428"/>
      <c r="E36898" s="429"/>
      <c r="F36898" s="425"/>
      <c r="G36898" s="430"/>
      <c r="H36898" s="430"/>
      <c r="I36898" s="430"/>
      <c r="J36898" s="357"/>
      <c r="K36898" s="357"/>
      <c r="L36898" s="358"/>
      <c r="M36898" s="359"/>
      <c r="N36898" s="360"/>
      <c r="O36898" s="360"/>
      <c r="P36898" s="361"/>
    </row>
    <row r="36899" spans="1:16">
      <c r="A36899" s="425"/>
      <c r="B36899" s="426"/>
      <c r="C36899" s="427"/>
      <c r="D36899" s="428"/>
      <c r="E36899" s="429"/>
      <c r="F36899" s="425"/>
      <c r="G36899" s="430"/>
      <c r="H36899" s="430"/>
      <c r="I36899" s="430"/>
      <c r="J36899" s="357"/>
      <c r="K36899" s="357"/>
      <c r="L36899" s="358"/>
      <c r="M36899" s="359"/>
      <c r="N36899" s="360"/>
      <c r="O36899" s="360"/>
      <c r="P36899" s="361"/>
    </row>
    <row r="36900" spans="1:16">
      <c r="A36900" s="425"/>
      <c r="B36900" s="426"/>
      <c r="C36900" s="427"/>
      <c r="D36900" s="428"/>
      <c r="E36900" s="429"/>
      <c r="F36900" s="425"/>
      <c r="G36900" s="430"/>
      <c r="H36900" s="430"/>
      <c r="I36900" s="430"/>
      <c r="J36900" s="357"/>
      <c r="K36900" s="357"/>
      <c r="L36900" s="358"/>
      <c r="M36900" s="359"/>
      <c r="N36900" s="360"/>
      <c r="O36900" s="360"/>
      <c r="P36900" s="361"/>
    </row>
    <row r="36901" spans="1:16">
      <c r="A36901" s="425"/>
      <c r="B36901" s="426"/>
      <c r="C36901" s="427"/>
      <c r="D36901" s="428"/>
      <c r="E36901" s="429"/>
      <c r="F36901" s="425"/>
      <c r="G36901" s="430"/>
      <c r="H36901" s="430"/>
      <c r="I36901" s="430"/>
      <c r="J36901" s="357"/>
      <c r="K36901" s="357"/>
      <c r="L36901" s="358"/>
      <c r="M36901" s="359"/>
      <c r="N36901" s="360"/>
      <c r="O36901" s="360"/>
      <c r="P36901" s="361"/>
    </row>
    <row r="36902" spans="1:16">
      <c r="A36902" s="425"/>
      <c r="B36902" s="426"/>
      <c r="C36902" s="427"/>
      <c r="D36902" s="428"/>
      <c r="E36902" s="429"/>
      <c r="F36902" s="425"/>
      <c r="G36902" s="430"/>
      <c r="H36902" s="430"/>
      <c r="I36902" s="430"/>
      <c r="J36902" s="357"/>
      <c r="K36902" s="357"/>
      <c r="L36902" s="358"/>
      <c r="M36902" s="359"/>
      <c r="N36902" s="360"/>
      <c r="O36902" s="360"/>
      <c r="P36902" s="361"/>
    </row>
    <row r="36903" spans="1:16">
      <c r="A36903" s="425"/>
      <c r="B36903" s="426"/>
      <c r="C36903" s="427"/>
      <c r="D36903" s="428"/>
      <c r="E36903" s="429"/>
      <c r="F36903" s="425"/>
      <c r="G36903" s="430"/>
      <c r="H36903" s="430"/>
      <c r="I36903" s="430"/>
      <c r="J36903" s="357"/>
      <c r="K36903" s="357"/>
      <c r="L36903" s="358"/>
      <c r="M36903" s="359"/>
      <c r="N36903" s="360"/>
      <c r="O36903" s="360"/>
      <c r="P36903" s="361"/>
    </row>
    <row r="36904" spans="1:16">
      <c r="A36904" s="425"/>
      <c r="B36904" s="426"/>
      <c r="C36904" s="427"/>
      <c r="D36904" s="428"/>
      <c r="E36904" s="429"/>
      <c r="F36904" s="425"/>
      <c r="G36904" s="430"/>
      <c r="H36904" s="430"/>
      <c r="I36904" s="430"/>
      <c r="J36904" s="357"/>
      <c r="K36904" s="357"/>
      <c r="L36904" s="358"/>
      <c r="M36904" s="359"/>
      <c r="N36904" s="360"/>
      <c r="O36904" s="360"/>
      <c r="P36904" s="361"/>
    </row>
    <row r="36905" spans="1:16">
      <c r="A36905" s="425"/>
      <c r="B36905" s="426"/>
      <c r="C36905" s="427"/>
      <c r="D36905" s="428"/>
      <c r="E36905" s="429"/>
      <c r="F36905" s="425"/>
      <c r="G36905" s="430"/>
      <c r="H36905" s="430"/>
      <c r="I36905" s="430"/>
      <c r="J36905" s="357"/>
      <c r="K36905" s="357"/>
      <c r="L36905" s="358"/>
      <c r="M36905" s="359"/>
      <c r="N36905" s="360"/>
      <c r="O36905" s="360"/>
      <c r="P36905" s="361"/>
    </row>
    <row r="36906" spans="1:16">
      <c r="A36906" s="425"/>
      <c r="B36906" s="426"/>
      <c r="C36906" s="427"/>
      <c r="D36906" s="428"/>
      <c r="E36906" s="429"/>
      <c r="F36906" s="425"/>
      <c r="G36906" s="430"/>
      <c r="H36906" s="430"/>
      <c r="I36906" s="430"/>
      <c r="J36906" s="357"/>
      <c r="K36906" s="357"/>
      <c r="L36906" s="358"/>
      <c r="M36906" s="359"/>
      <c r="N36906" s="360"/>
      <c r="O36906" s="360"/>
      <c r="P36906" s="361"/>
    </row>
    <row r="36907" spans="1:16">
      <c r="A36907" s="425"/>
      <c r="B36907" s="426"/>
      <c r="C36907" s="427"/>
      <c r="D36907" s="428"/>
      <c r="E36907" s="429"/>
      <c r="F36907" s="425"/>
      <c r="G36907" s="430"/>
      <c r="H36907" s="430"/>
      <c r="I36907" s="430"/>
      <c r="J36907" s="357"/>
      <c r="K36907" s="357"/>
      <c r="L36907" s="358"/>
      <c r="M36907" s="359"/>
      <c r="N36907" s="360"/>
      <c r="O36907" s="360"/>
      <c r="P36907" s="361"/>
    </row>
    <row r="36908" spans="1:16">
      <c r="A36908" s="425"/>
      <c r="B36908" s="426"/>
      <c r="C36908" s="427"/>
      <c r="D36908" s="428"/>
      <c r="E36908" s="429"/>
      <c r="F36908" s="425"/>
      <c r="G36908" s="430"/>
      <c r="H36908" s="430"/>
      <c r="I36908" s="430"/>
      <c r="J36908" s="357"/>
      <c r="K36908" s="357"/>
      <c r="L36908" s="358"/>
      <c r="M36908" s="359"/>
      <c r="N36908" s="360"/>
      <c r="O36908" s="360"/>
      <c r="P36908" s="361"/>
    </row>
    <row r="36909" spans="1:16">
      <c r="A36909" s="425"/>
      <c r="B36909" s="426"/>
      <c r="C36909" s="427"/>
      <c r="D36909" s="428"/>
      <c r="E36909" s="429"/>
      <c r="F36909" s="425"/>
      <c r="G36909" s="430"/>
      <c r="H36909" s="430"/>
      <c r="I36909" s="430"/>
      <c r="J36909" s="357"/>
      <c r="K36909" s="357"/>
      <c r="L36909" s="358"/>
      <c r="M36909" s="359"/>
      <c r="N36909" s="360"/>
      <c r="O36909" s="360"/>
      <c r="P36909" s="361"/>
    </row>
    <row r="36910" spans="1:16">
      <c r="A36910" s="425"/>
      <c r="B36910" s="426"/>
      <c r="C36910" s="427"/>
      <c r="D36910" s="428"/>
      <c r="E36910" s="429"/>
      <c r="F36910" s="425"/>
      <c r="G36910" s="430"/>
      <c r="H36910" s="430"/>
      <c r="I36910" s="430"/>
      <c r="J36910" s="357"/>
      <c r="K36910" s="357"/>
      <c r="L36910" s="358"/>
      <c r="M36910" s="359"/>
      <c r="N36910" s="360"/>
      <c r="O36910" s="360"/>
      <c r="P36910" s="361"/>
    </row>
    <row r="36911" spans="1:16">
      <c r="A36911" s="425"/>
      <c r="B36911" s="426"/>
      <c r="C36911" s="427"/>
      <c r="D36911" s="428"/>
      <c r="E36911" s="429"/>
      <c r="F36911" s="425"/>
      <c r="G36911" s="430"/>
      <c r="H36911" s="430"/>
      <c r="I36911" s="430"/>
      <c r="J36911" s="357"/>
      <c r="K36911" s="357"/>
      <c r="L36911" s="358"/>
      <c r="M36911" s="359"/>
      <c r="N36911" s="360"/>
      <c r="O36911" s="360"/>
      <c r="P36911" s="361"/>
    </row>
    <row r="36912" spans="1:16">
      <c r="A36912" s="425"/>
      <c r="B36912" s="426"/>
      <c r="C36912" s="427"/>
      <c r="D36912" s="428"/>
      <c r="E36912" s="429"/>
      <c r="F36912" s="425"/>
      <c r="G36912" s="430"/>
      <c r="H36912" s="430"/>
      <c r="I36912" s="430"/>
      <c r="J36912" s="357"/>
      <c r="K36912" s="357"/>
      <c r="L36912" s="358"/>
      <c r="M36912" s="359"/>
      <c r="N36912" s="360"/>
      <c r="O36912" s="360"/>
      <c r="P36912" s="361"/>
    </row>
    <row r="36913" spans="1:16">
      <c r="A36913" s="425"/>
      <c r="B36913" s="426"/>
      <c r="C36913" s="427"/>
      <c r="D36913" s="428"/>
      <c r="E36913" s="429"/>
      <c r="F36913" s="425"/>
      <c r="G36913" s="430"/>
      <c r="H36913" s="430"/>
      <c r="I36913" s="430"/>
      <c r="J36913" s="357"/>
      <c r="K36913" s="357"/>
      <c r="L36913" s="358"/>
      <c r="M36913" s="359"/>
      <c r="N36913" s="360"/>
      <c r="O36913" s="360"/>
      <c r="P36913" s="361"/>
    </row>
    <row r="36914" spans="1:16">
      <c r="A36914" s="425"/>
      <c r="B36914" s="426"/>
      <c r="C36914" s="427"/>
      <c r="D36914" s="428"/>
      <c r="E36914" s="429"/>
      <c r="F36914" s="425"/>
      <c r="G36914" s="430"/>
      <c r="H36914" s="430"/>
      <c r="I36914" s="430"/>
      <c r="J36914" s="357"/>
      <c r="K36914" s="357"/>
      <c r="L36914" s="358"/>
      <c r="M36914" s="359"/>
      <c r="N36914" s="360"/>
      <c r="O36914" s="360"/>
      <c r="P36914" s="361"/>
    </row>
    <row r="36915" spans="1:16">
      <c r="A36915" s="425"/>
      <c r="B36915" s="426"/>
      <c r="C36915" s="427"/>
      <c r="D36915" s="428"/>
      <c r="E36915" s="429"/>
      <c r="F36915" s="425"/>
      <c r="G36915" s="430"/>
      <c r="H36915" s="430"/>
      <c r="I36915" s="430"/>
      <c r="J36915" s="357"/>
      <c r="K36915" s="357"/>
      <c r="L36915" s="358"/>
      <c r="M36915" s="359"/>
      <c r="N36915" s="360"/>
      <c r="O36915" s="360"/>
      <c r="P36915" s="361"/>
    </row>
    <row r="36916" spans="1:16">
      <c r="A36916" s="425"/>
      <c r="B36916" s="426"/>
      <c r="C36916" s="427"/>
      <c r="D36916" s="428"/>
      <c r="E36916" s="429"/>
      <c r="F36916" s="425"/>
      <c r="G36916" s="430"/>
      <c r="H36916" s="430"/>
      <c r="I36916" s="430"/>
      <c r="J36916" s="357"/>
      <c r="K36916" s="357"/>
      <c r="L36916" s="358"/>
      <c r="M36916" s="359"/>
      <c r="N36916" s="360"/>
      <c r="O36916" s="360"/>
      <c r="P36916" s="361"/>
    </row>
    <row r="36917" spans="1:16">
      <c r="A36917" s="425"/>
      <c r="B36917" s="426"/>
      <c r="C36917" s="427"/>
      <c r="D36917" s="428"/>
      <c r="E36917" s="429"/>
      <c r="F36917" s="425"/>
      <c r="G36917" s="430"/>
      <c r="H36917" s="430"/>
      <c r="I36917" s="430"/>
      <c r="J36917" s="357"/>
      <c r="K36917" s="357"/>
      <c r="L36917" s="358"/>
      <c r="M36917" s="359"/>
      <c r="N36917" s="360"/>
      <c r="O36917" s="360"/>
      <c r="P36917" s="361"/>
    </row>
    <row r="36918" spans="1:16">
      <c r="A36918" s="425"/>
      <c r="B36918" s="426"/>
      <c r="C36918" s="427"/>
      <c r="D36918" s="428"/>
      <c r="E36918" s="429"/>
      <c r="F36918" s="425"/>
      <c r="G36918" s="430"/>
      <c r="H36918" s="430"/>
      <c r="I36918" s="430"/>
      <c r="J36918" s="357"/>
      <c r="K36918" s="357"/>
      <c r="L36918" s="358"/>
      <c r="M36918" s="359"/>
      <c r="N36918" s="360"/>
      <c r="O36918" s="360"/>
      <c r="P36918" s="361"/>
    </row>
    <row r="36919" spans="1:16">
      <c r="A36919" s="425"/>
      <c r="B36919" s="426"/>
      <c r="C36919" s="427"/>
      <c r="D36919" s="428"/>
      <c r="E36919" s="429"/>
      <c r="F36919" s="425"/>
      <c r="G36919" s="430"/>
      <c r="H36919" s="430"/>
      <c r="I36919" s="430"/>
      <c r="J36919" s="357"/>
      <c r="K36919" s="357"/>
      <c r="L36919" s="358"/>
      <c r="M36919" s="359"/>
      <c r="N36919" s="360"/>
      <c r="O36919" s="360"/>
      <c r="P36919" s="361"/>
    </row>
    <row r="36920" spans="1:16">
      <c r="A36920" s="425"/>
      <c r="B36920" s="426"/>
      <c r="C36920" s="427"/>
      <c r="D36920" s="428"/>
      <c r="E36920" s="429"/>
      <c r="F36920" s="425"/>
      <c r="G36920" s="430"/>
      <c r="H36920" s="430"/>
      <c r="I36920" s="430"/>
      <c r="J36920" s="357"/>
      <c r="K36920" s="357"/>
      <c r="L36920" s="358"/>
      <c r="M36920" s="359"/>
      <c r="N36920" s="360"/>
      <c r="O36920" s="360"/>
      <c r="P36920" s="361"/>
    </row>
    <row r="36921" spans="1:16">
      <c r="A36921" s="425"/>
      <c r="B36921" s="426"/>
      <c r="C36921" s="427"/>
      <c r="D36921" s="428"/>
      <c r="E36921" s="429"/>
      <c r="F36921" s="425"/>
      <c r="G36921" s="430"/>
      <c r="H36921" s="430"/>
      <c r="I36921" s="430"/>
      <c r="J36921" s="357"/>
      <c r="K36921" s="357"/>
      <c r="L36921" s="358"/>
      <c r="M36921" s="359"/>
      <c r="N36921" s="360"/>
      <c r="O36921" s="360"/>
      <c r="P36921" s="361"/>
    </row>
    <row r="36922" spans="1:16">
      <c r="A36922" s="425"/>
      <c r="B36922" s="426"/>
      <c r="C36922" s="427"/>
      <c r="D36922" s="428"/>
      <c r="E36922" s="429"/>
      <c r="F36922" s="425"/>
      <c r="G36922" s="430"/>
      <c r="H36922" s="430"/>
      <c r="I36922" s="430"/>
      <c r="J36922" s="357"/>
      <c r="K36922" s="357"/>
      <c r="L36922" s="358"/>
      <c r="M36922" s="359"/>
      <c r="N36922" s="360"/>
      <c r="O36922" s="360"/>
      <c r="P36922" s="361"/>
    </row>
    <row r="36923" spans="1:16">
      <c r="A36923" s="425"/>
      <c r="B36923" s="426"/>
      <c r="C36923" s="427"/>
      <c r="D36923" s="428"/>
      <c r="E36923" s="429"/>
      <c r="F36923" s="425"/>
      <c r="G36923" s="430"/>
      <c r="H36923" s="430"/>
      <c r="I36923" s="430"/>
      <c r="J36923" s="357"/>
      <c r="K36923" s="357"/>
      <c r="L36923" s="358"/>
      <c r="M36923" s="359"/>
      <c r="N36923" s="360"/>
      <c r="O36923" s="360"/>
      <c r="P36923" s="361"/>
    </row>
    <row r="36924" spans="1:16">
      <c r="A36924" s="425"/>
      <c r="B36924" s="426"/>
      <c r="C36924" s="427"/>
      <c r="D36924" s="428"/>
      <c r="E36924" s="429"/>
      <c r="F36924" s="425"/>
      <c r="G36924" s="430"/>
      <c r="H36924" s="430"/>
      <c r="I36924" s="430"/>
      <c r="J36924" s="357"/>
      <c r="K36924" s="357"/>
      <c r="L36924" s="358"/>
      <c r="M36924" s="359"/>
      <c r="N36924" s="360"/>
      <c r="O36924" s="360"/>
      <c r="P36924" s="361"/>
    </row>
    <row r="36925" spans="1:16">
      <c r="A36925" s="425"/>
      <c r="B36925" s="426"/>
      <c r="C36925" s="427"/>
      <c r="D36925" s="428"/>
      <c r="E36925" s="429"/>
      <c r="F36925" s="425"/>
      <c r="G36925" s="430"/>
      <c r="H36925" s="430"/>
      <c r="I36925" s="430"/>
      <c r="J36925" s="357"/>
      <c r="K36925" s="357"/>
      <c r="L36925" s="358"/>
      <c r="M36925" s="359"/>
      <c r="N36925" s="360"/>
      <c r="O36925" s="360"/>
      <c r="P36925" s="361"/>
    </row>
    <row r="36926" spans="1:16">
      <c r="A36926" s="425"/>
      <c r="B36926" s="426"/>
      <c r="C36926" s="427"/>
      <c r="D36926" s="428"/>
      <c r="E36926" s="429"/>
      <c r="F36926" s="425"/>
      <c r="G36926" s="430"/>
      <c r="H36926" s="430"/>
      <c r="I36926" s="430"/>
      <c r="J36926" s="357"/>
      <c r="K36926" s="357"/>
      <c r="L36926" s="358"/>
      <c r="M36926" s="359"/>
      <c r="N36926" s="360"/>
      <c r="O36926" s="360"/>
      <c r="P36926" s="361"/>
    </row>
    <row r="36927" spans="1:16">
      <c r="A36927" s="425"/>
      <c r="B36927" s="426"/>
      <c r="C36927" s="427"/>
      <c r="D36927" s="428"/>
      <c r="E36927" s="429"/>
      <c r="F36927" s="425"/>
      <c r="G36927" s="430"/>
      <c r="H36927" s="430"/>
      <c r="I36927" s="430"/>
      <c r="J36927" s="357"/>
      <c r="K36927" s="357"/>
      <c r="L36927" s="358"/>
      <c r="M36927" s="359"/>
      <c r="N36927" s="360"/>
      <c r="O36927" s="360"/>
      <c r="P36927" s="361"/>
    </row>
    <row r="36928" spans="1:16">
      <c r="A36928" s="425"/>
      <c r="B36928" s="426"/>
      <c r="C36928" s="427"/>
      <c r="D36928" s="428"/>
      <c r="E36928" s="429"/>
      <c r="F36928" s="425"/>
      <c r="G36928" s="430"/>
      <c r="H36928" s="430"/>
      <c r="I36928" s="430"/>
      <c r="J36928" s="357"/>
      <c r="K36928" s="357"/>
      <c r="L36928" s="358"/>
      <c r="M36928" s="359"/>
      <c r="N36928" s="360"/>
      <c r="O36928" s="360"/>
      <c r="P36928" s="361"/>
    </row>
    <row r="36929" spans="1:16">
      <c r="A36929" s="425"/>
      <c r="B36929" s="426"/>
      <c r="C36929" s="427"/>
      <c r="D36929" s="428"/>
      <c r="E36929" s="429"/>
      <c r="F36929" s="425"/>
      <c r="G36929" s="430"/>
      <c r="H36929" s="430"/>
      <c r="I36929" s="430"/>
      <c r="J36929" s="357"/>
      <c r="K36929" s="357"/>
      <c r="L36929" s="358"/>
      <c r="M36929" s="359"/>
      <c r="N36929" s="360"/>
      <c r="O36929" s="360"/>
      <c r="P36929" s="361"/>
    </row>
    <row r="36930" spans="1:16">
      <c r="A36930" s="425"/>
      <c r="B36930" s="426"/>
      <c r="C36930" s="427"/>
      <c r="D36930" s="428"/>
      <c r="E36930" s="429"/>
      <c r="F36930" s="425"/>
      <c r="G36930" s="430"/>
      <c r="H36930" s="430"/>
      <c r="I36930" s="430"/>
      <c r="J36930" s="357"/>
      <c r="K36930" s="357"/>
      <c r="L36930" s="358"/>
      <c r="M36930" s="359"/>
      <c r="N36930" s="360"/>
      <c r="O36930" s="360"/>
      <c r="P36930" s="361"/>
    </row>
    <row r="36931" spans="1:16">
      <c r="A36931" s="425"/>
      <c r="B36931" s="426"/>
      <c r="C36931" s="427"/>
      <c r="D36931" s="428"/>
      <c r="E36931" s="429"/>
      <c r="F36931" s="425"/>
      <c r="G36931" s="430"/>
      <c r="H36931" s="430"/>
      <c r="I36931" s="430"/>
      <c r="J36931" s="357"/>
      <c r="K36931" s="357"/>
      <c r="L36931" s="358"/>
      <c r="M36931" s="359"/>
      <c r="N36931" s="360"/>
      <c r="O36931" s="360"/>
      <c r="P36931" s="361"/>
    </row>
    <row r="36932" spans="1:16">
      <c r="A36932" s="425"/>
      <c r="B36932" s="426"/>
      <c r="C36932" s="427"/>
      <c r="D36932" s="428"/>
      <c r="E36932" s="429"/>
      <c r="F36932" s="425"/>
      <c r="G36932" s="430"/>
      <c r="H36932" s="430"/>
      <c r="I36932" s="430"/>
      <c r="J36932" s="357"/>
      <c r="K36932" s="357"/>
      <c r="L36932" s="358"/>
      <c r="M36932" s="359"/>
      <c r="N36932" s="360"/>
      <c r="O36932" s="360"/>
      <c r="P36932" s="361"/>
    </row>
    <row r="36933" spans="1:16">
      <c r="A36933" s="425"/>
      <c r="B36933" s="426"/>
      <c r="C36933" s="427"/>
      <c r="D36933" s="428"/>
      <c r="E36933" s="429"/>
      <c r="F36933" s="425"/>
      <c r="G36933" s="430"/>
      <c r="H36933" s="430"/>
      <c r="I36933" s="430"/>
      <c r="J36933" s="357"/>
      <c r="K36933" s="357"/>
      <c r="L36933" s="358"/>
      <c r="M36933" s="359"/>
      <c r="N36933" s="360"/>
      <c r="O36933" s="360"/>
      <c r="P36933" s="361"/>
    </row>
    <row r="36934" spans="1:16">
      <c r="A36934" s="425"/>
      <c r="B36934" s="426"/>
      <c r="C36934" s="427"/>
      <c r="D36934" s="428"/>
      <c r="E36934" s="429"/>
      <c r="F36934" s="425"/>
      <c r="G36934" s="430"/>
      <c r="H36934" s="430"/>
      <c r="I36934" s="430"/>
      <c r="J36934" s="357"/>
      <c r="K36934" s="357"/>
      <c r="L36934" s="358"/>
      <c r="M36934" s="359"/>
      <c r="N36934" s="360"/>
      <c r="O36934" s="360"/>
      <c r="P36934" s="361"/>
    </row>
    <row r="36935" spans="1:16">
      <c r="A36935" s="425"/>
      <c r="B36935" s="426"/>
      <c r="C36935" s="427"/>
      <c r="D36935" s="428"/>
      <c r="E36935" s="429"/>
      <c r="F36935" s="425"/>
      <c r="G36935" s="430"/>
      <c r="H36935" s="430"/>
      <c r="I36935" s="430"/>
      <c r="J36935" s="357"/>
      <c r="K36935" s="357"/>
      <c r="L36935" s="358"/>
      <c r="M36935" s="359"/>
      <c r="N36935" s="360"/>
      <c r="O36935" s="360"/>
      <c r="P36935" s="361"/>
    </row>
    <row r="36936" spans="1:16">
      <c r="A36936" s="425"/>
      <c r="B36936" s="426"/>
      <c r="C36936" s="427"/>
      <c r="D36936" s="428"/>
      <c r="E36936" s="429"/>
      <c r="F36936" s="425"/>
      <c r="G36936" s="430"/>
      <c r="H36936" s="430"/>
      <c r="I36936" s="430"/>
      <c r="J36936" s="357"/>
      <c r="K36936" s="357"/>
      <c r="L36936" s="358"/>
      <c r="M36936" s="359"/>
      <c r="N36936" s="360"/>
      <c r="O36936" s="360"/>
      <c r="P36936" s="361"/>
    </row>
    <row r="36937" spans="1:16">
      <c r="A36937" s="425"/>
      <c r="B36937" s="426"/>
      <c r="C36937" s="427"/>
      <c r="D36937" s="428"/>
      <c r="E36937" s="429"/>
      <c r="F36937" s="425"/>
      <c r="G36937" s="430"/>
      <c r="H36937" s="430"/>
      <c r="I36937" s="430"/>
      <c r="J36937" s="357"/>
      <c r="K36937" s="357"/>
      <c r="L36937" s="358"/>
      <c r="M36937" s="359"/>
      <c r="N36937" s="360"/>
      <c r="O36937" s="360"/>
      <c r="P36937" s="361"/>
    </row>
    <row r="36938" spans="1:16">
      <c r="A36938" s="425"/>
      <c r="B36938" s="426"/>
      <c r="C36938" s="427"/>
      <c r="D36938" s="428"/>
      <c r="E36938" s="429"/>
      <c r="F36938" s="425"/>
      <c r="G36938" s="430"/>
      <c r="H36938" s="430"/>
      <c r="I36938" s="430"/>
      <c r="J36938" s="357"/>
      <c r="K36938" s="357"/>
      <c r="L36938" s="358"/>
      <c r="M36938" s="359"/>
      <c r="N36938" s="360"/>
      <c r="O36938" s="360"/>
      <c r="P36938" s="361"/>
    </row>
    <row r="36939" spans="1:16">
      <c r="A36939" s="425"/>
      <c r="B36939" s="426"/>
      <c r="C36939" s="427"/>
      <c r="D36939" s="428"/>
      <c r="E36939" s="429"/>
      <c r="F36939" s="425"/>
      <c r="G36939" s="430"/>
      <c r="H36939" s="430"/>
      <c r="I36939" s="430"/>
      <c r="J36939" s="357"/>
      <c r="K36939" s="357"/>
      <c r="L36939" s="358"/>
      <c r="M36939" s="359"/>
      <c r="N36939" s="360"/>
      <c r="O36939" s="360"/>
      <c r="P36939" s="361"/>
    </row>
    <row r="36940" spans="1:16">
      <c r="A36940" s="425"/>
      <c r="B36940" s="426"/>
      <c r="C36940" s="427"/>
      <c r="D36940" s="428"/>
      <c r="E36940" s="429"/>
      <c r="F36940" s="425"/>
      <c r="G36940" s="430"/>
      <c r="H36940" s="430"/>
      <c r="I36940" s="430"/>
      <c r="J36940" s="357"/>
      <c r="K36940" s="357"/>
      <c r="L36940" s="358"/>
      <c r="M36940" s="359"/>
      <c r="N36940" s="360"/>
      <c r="O36940" s="360"/>
      <c r="P36940" s="361"/>
    </row>
    <row r="36941" spans="1:16">
      <c r="A36941" s="425"/>
      <c r="B36941" s="426"/>
      <c r="C36941" s="427"/>
      <c r="D36941" s="428"/>
      <c r="E36941" s="429"/>
      <c r="F36941" s="425"/>
      <c r="G36941" s="430"/>
      <c r="H36941" s="430"/>
      <c r="I36941" s="430"/>
      <c r="J36941" s="357"/>
      <c r="K36941" s="357"/>
      <c r="L36941" s="358"/>
      <c r="M36941" s="359"/>
      <c r="N36941" s="360"/>
      <c r="O36941" s="360"/>
      <c r="P36941" s="361"/>
    </row>
    <row r="36942" spans="1:16">
      <c r="A36942" s="425"/>
      <c r="B36942" s="426"/>
      <c r="C36942" s="427"/>
      <c r="D36942" s="428"/>
      <c r="E36942" s="429"/>
      <c r="F36942" s="425"/>
      <c r="G36942" s="430"/>
      <c r="H36942" s="430"/>
      <c r="I36942" s="430"/>
      <c r="J36942" s="357"/>
      <c r="K36942" s="357"/>
      <c r="L36942" s="358"/>
      <c r="M36942" s="359"/>
      <c r="N36942" s="360"/>
      <c r="O36942" s="360"/>
      <c r="P36942" s="361"/>
    </row>
    <row r="36943" spans="1:16">
      <c r="A36943" s="425"/>
      <c r="B36943" s="426"/>
      <c r="C36943" s="427"/>
      <c r="D36943" s="428"/>
      <c r="E36943" s="429"/>
      <c r="F36943" s="425"/>
      <c r="G36943" s="430"/>
      <c r="H36943" s="430"/>
      <c r="I36943" s="430"/>
      <c r="J36943" s="357"/>
      <c r="K36943" s="357"/>
      <c r="L36943" s="358"/>
      <c r="M36943" s="359"/>
      <c r="N36943" s="360"/>
      <c r="O36943" s="360"/>
      <c r="P36943" s="361"/>
    </row>
    <row r="36944" spans="1:16">
      <c r="A36944" s="425"/>
      <c r="B36944" s="426"/>
      <c r="C36944" s="427"/>
      <c r="D36944" s="428"/>
      <c r="E36944" s="429"/>
      <c r="F36944" s="425"/>
      <c r="G36944" s="430"/>
      <c r="H36944" s="430"/>
      <c r="I36944" s="430"/>
      <c r="J36944" s="357"/>
      <c r="K36944" s="357"/>
      <c r="L36944" s="358"/>
      <c r="M36944" s="359"/>
      <c r="N36944" s="360"/>
      <c r="O36944" s="360"/>
      <c r="P36944" s="361"/>
    </row>
    <row r="36945" spans="1:16">
      <c r="A36945" s="425"/>
      <c r="B36945" s="426"/>
      <c r="C36945" s="427"/>
      <c r="D36945" s="428"/>
      <c r="E36945" s="429"/>
      <c r="F36945" s="425"/>
      <c r="G36945" s="430"/>
      <c r="H36945" s="430"/>
      <c r="I36945" s="430"/>
      <c r="J36945" s="357"/>
      <c r="K36945" s="357"/>
      <c r="L36945" s="358"/>
      <c r="M36945" s="359"/>
      <c r="N36945" s="360"/>
      <c r="O36945" s="360"/>
      <c r="P36945" s="361"/>
    </row>
    <row r="36946" spans="1:16">
      <c r="A36946" s="425"/>
      <c r="B36946" s="426"/>
      <c r="C36946" s="427"/>
      <c r="D36946" s="428"/>
      <c r="E36946" s="429"/>
      <c r="F36946" s="425"/>
      <c r="G36946" s="430"/>
      <c r="H36946" s="430"/>
      <c r="I36946" s="430"/>
      <c r="J36946" s="357"/>
      <c r="K36946" s="357"/>
      <c r="L36946" s="358"/>
      <c r="M36946" s="359"/>
      <c r="N36946" s="360"/>
      <c r="O36946" s="360"/>
      <c r="P36946" s="361"/>
    </row>
    <row r="36947" spans="1:16">
      <c r="A36947" s="425"/>
      <c r="B36947" s="426"/>
      <c r="C36947" s="427"/>
      <c r="D36947" s="428"/>
      <c r="E36947" s="429"/>
      <c r="F36947" s="425"/>
      <c r="G36947" s="430"/>
      <c r="H36947" s="430"/>
      <c r="I36947" s="430"/>
      <c r="J36947" s="357"/>
      <c r="K36947" s="357"/>
      <c r="L36947" s="358"/>
      <c r="M36947" s="359"/>
      <c r="N36947" s="360"/>
      <c r="O36947" s="360"/>
      <c r="P36947" s="361"/>
    </row>
    <row r="36948" spans="1:16">
      <c r="A36948" s="425"/>
      <c r="B36948" s="426"/>
      <c r="C36948" s="427"/>
      <c r="D36948" s="428"/>
      <c r="E36948" s="429"/>
      <c r="F36948" s="425"/>
      <c r="G36948" s="430"/>
      <c r="H36948" s="430"/>
      <c r="I36948" s="430"/>
      <c r="J36948" s="357"/>
      <c r="K36948" s="357"/>
      <c r="L36948" s="358"/>
      <c r="M36948" s="359"/>
      <c r="N36948" s="360"/>
      <c r="O36948" s="360"/>
      <c r="P36948" s="361"/>
    </row>
    <row r="36949" spans="1:16">
      <c r="A36949" s="425"/>
      <c r="B36949" s="426"/>
      <c r="C36949" s="427"/>
      <c r="D36949" s="428"/>
      <c r="E36949" s="429"/>
      <c r="F36949" s="425"/>
      <c r="G36949" s="430"/>
      <c r="H36949" s="430"/>
      <c r="I36949" s="430"/>
      <c r="J36949" s="357"/>
      <c r="K36949" s="357"/>
      <c r="L36949" s="358"/>
      <c r="M36949" s="359"/>
      <c r="N36949" s="360"/>
      <c r="O36949" s="360"/>
      <c r="P36949" s="361"/>
    </row>
    <row r="36950" spans="1:16">
      <c r="A36950" s="425"/>
      <c r="B36950" s="431"/>
      <c r="C36950" s="427"/>
      <c r="D36950" s="432"/>
      <c r="E36950" s="433"/>
      <c r="F36950" s="425"/>
      <c r="G36950" s="434"/>
      <c r="H36950" s="434"/>
      <c r="I36950" s="434"/>
      <c r="J36950" s="357"/>
      <c r="K36950" s="357"/>
      <c r="L36950" s="358"/>
      <c r="M36950" s="359"/>
      <c r="N36950" s="360"/>
      <c r="O36950" s="360"/>
      <c r="P36950" s="362"/>
    </row>
    <row r="36951" spans="1:16">
      <c r="A36951" s="425"/>
      <c r="B36951" s="426"/>
      <c r="C36951" s="427"/>
      <c r="D36951" s="428"/>
      <c r="E36951" s="429"/>
      <c r="F36951" s="425"/>
      <c r="G36951" s="430"/>
      <c r="H36951" s="430"/>
      <c r="I36951" s="430"/>
      <c r="J36951" s="357"/>
      <c r="K36951" s="357"/>
      <c r="L36951" s="358"/>
      <c r="M36951" s="359"/>
      <c r="N36951" s="360"/>
      <c r="O36951" s="360"/>
      <c r="P36951" s="361"/>
    </row>
    <row r="36952" spans="1:16">
      <c r="A36952" s="425"/>
      <c r="B36952" s="426"/>
      <c r="C36952" s="427"/>
      <c r="D36952" s="428"/>
      <c r="E36952" s="429"/>
      <c r="F36952" s="425"/>
      <c r="G36952" s="430"/>
      <c r="H36952" s="430"/>
      <c r="I36952" s="430"/>
      <c r="J36952" s="357"/>
      <c r="K36952" s="357"/>
      <c r="L36952" s="358"/>
      <c r="M36952" s="359"/>
      <c r="N36952" s="360"/>
      <c r="O36952" s="360"/>
      <c r="P36952" s="361"/>
    </row>
    <row r="36953" spans="1:16">
      <c r="A36953" s="425"/>
      <c r="B36953" s="426"/>
      <c r="C36953" s="427"/>
      <c r="D36953" s="428"/>
      <c r="E36953" s="429"/>
      <c r="F36953" s="425"/>
      <c r="G36953" s="430"/>
      <c r="H36953" s="430"/>
      <c r="I36953" s="430"/>
      <c r="J36953" s="357"/>
      <c r="K36953" s="357"/>
      <c r="L36953" s="358"/>
      <c r="M36953" s="359"/>
      <c r="N36953" s="360"/>
      <c r="O36953" s="360"/>
      <c r="P36953" s="361"/>
    </row>
    <row r="36954" spans="1:16">
      <c r="A36954" s="425"/>
      <c r="B36954" s="426"/>
      <c r="C36954" s="427"/>
      <c r="D36954" s="428"/>
      <c r="E36954" s="429"/>
      <c r="F36954" s="425"/>
      <c r="G36954" s="430"/>
      <c r="H36954" s="430"/>
      <c r="I36954" s="430"/>
      <c r="J36954" s="357"/>
      <c r="K36954" s="357"/>
      <c r="L36954" s="358"/>
      <c r="M36954" s="359"/>
      <c r="N36954" s="360"/>
      <c r="O36954" s="360"/>
      <c r="P36954" s="361"/>
    </row>
    <row r="36955" spans="1:16">
      <c r="A36955" s="425"/>
      <c r="B36955" s="426"/>
      <c r="C36955" s="427"/>
      <c r="D36955" s="428"/>
      <c r="E36955" s="429"/>
      <c r="F36955" s="425"/>
      <c r="G36955" s="430"/>
      <c r="H36955" s="430"/>
      <c r="I36955" s="430"/>
      <c r="J36955" s="357"/>
      <c r="K36955" s="357"/>
      <c r="L36955" s="358"/>
      <c r="M36955" s="359"/>
      <c r="N36955" s="360"/>
      <c r="O36955" s="360"/>
      <c r="P36955" s="361"/>
    </row>
    <row r="36956" spans="1:16">
      <c r="A36956" s="425"/>
      <c r="B36956" s="426"/>
      <c r="C36956" s="427"/>
      <c r="D36956" s="428"/>
      <c r="E36956" s="429"/>
      <c r="F36956" s="425"/>
      <c r="G36956" s="430"/>
      <c r="H36956" s="430"/>
      <c r="I36956" s="430"/>
      <c r="J36956" s="357"/>
      <c r="K36956" s="357"/>
      <c r="L36956" s="358"/>
      <c r="M36956" s="359"/>
      <c r="N36956" s="360"/>
      <c r="O36956" s="360"/>
      <c r="P36956" s="361"/>
    </row>
    <row r="36957" spans="1:16">
      <c r="A36957" s="425"/>
      <c r="B36957" s="426"/>
      <c r="C36957" s="427"/>
      <c r="D36957" s="428"/>
      <c r="E36957" s="429"/>
      <c r="F36957" s="425"/>
      <c r="G36957" s="430"/>
      <c r="H36957" s="430"/>
      <c r="I36957" s="430"/>
      <c r="J36957" s="357"/>
      <c r="K36957" s="357"/>
      <c r="L36957" s="358"/>
      <c r="M36957" s="359"/>
      <c r="N36957" s="360"/>
      <c r="O36957" s="360"/>
      <c r="P36957" s="361"/>
    </row>
    <row r="36958" spans="1:16">
      <c r="A36958" s="425"/>
      <c r="B36958" s="426"/>
      <c r="C36958" s="427"/>
      <c r="D36958" s="428"/>
      <c r="E36958" s="429"/>
      <c r="F36958" s="425"/>
      <c r="G36958" s="430"/>
      <c r="H36958" s="430"/>
      <c r="I36958" s="430"/>
      <c r="J36958" s="357"/>
      <c r="K36958" s="357"/>
      <c r="L36958" s="358"/>
      <c r="M36958" s="359"/>
      <c r="N36958" s="360"/>
      <c r="O36958" s="360"/>
      <c r="P36958" s="361"/>
    </row>
    <row r="36959" spans="1:16">
      <c r="A36959" s="425"/>
      <c r="B36959" s="426"/>
      <c r="C36959" s="427"/>
      <c r="D36959" s="428"/>
      <c r="E36959" s="429"/>
      <c r="F36959" s="425"/>
      <c r="G36959" s="430"/>
      <c r="H36959" s="430"/>
      <c r="I36959" s="430"/>
      <c r="J36959" s="357"/>
      <c r="K36959" s="357"/>
      <c r="L36959" s="358"/>
      <c r="M36959" s="359"/>
      <c r="N36959" s="360"/>
      <c r="O36959" s="360"/>
      <c r="P36959" s="361"/>
    </row>
    <row r="36960" spans="1:16">
      <c r="A36960" s="425"/>
      <c r="B36960" s="426"/>
      <c r="C36960" s="427"/>
      <c r="D36960" s="428"/>
      <c r="E36960" s="429"/>
      <c r="F36960" s="425"/>
      <c r="G36960" s="430"/>
      <c r="H36960" s="430"/>
      <c r="I36960" s="430"/>
      <c r="J36960" s="357"/>
      <c r="K36960" s="357"/>
      <c r="L36960" s="358"/>
      <c r="M36960" s="359"/>
      <c r="N36960" s="360"/>
      <c r="O36960" s="360"/>
      <c r="P36960" s="361"/>
    </row>
    <row r="36961" spans="1:16">
      <c r="A36961" s="425"/>
      <c r="B36961" s="426"/>
      <c r="C36961" s="427"/>
      <c r="D36961" s="428"/>
      <c r="E36961" s="429"/>
      <c r="F36961" s="425"/>
      <c r="G36961" s="430"/>
      <c r="H36961" s="430"/>
      <c r="I36961" s="430"/>
      <c r="J36961" s="357"/>
      <c r="K36961" s="357"/>
      <c r="L36961" s="358"/>
      <c r="M36961" s="359"/>
      <c r="N36961" s="360"/>
      <c r="O36961" s="360"/>
      <c r="P36961" s="361"/>
    </row>
    <row r="36962" spans="1:16">
      <c r="A36962" s="425"/>
      <c r="B36962" s="426"/>
      <c r="C36962" s="427"/>
      <c r="D36962" s="428"/>
      <c r="E36962" s="429"/>
      <c r="F36962" s="425"/>
      <c r="G36962" s="430"/>
      <c r="H36962" s="430"/>
      <c r="I36962" s="430"/>
      <c r="J36962" s="357"/>
      <c r="K36962" s="357"/>
      <c r="L36962" s="358"/>
      <c r="M36962" s="359"/>
      <c r="N36962" s="360"/>
      <c r="O36962" s="360"/>
      <c r="P36962" s="361"/>
    </row>
    <row r="36963" spans="1:16">
      <c r="A36963" s="425"/>
      <c r="B36963" s="426"/>
      <c r="C36963" s="427"/>
      <c r="D36963" s="428"/>
      <c r="E36963" s="429"/>
      <c r="F36963" s="425"/>
      <c r="G36963" s="430"/>
      <c r="H36963" s="430"/>
      <c r="I36963" s="430"/>
      <c r="J36963" s="357"/>
      <c r="K36963" s="357"/>
      <c r="L36963" s="358"/>
      <c r="M36963" s="359"/>
      <c r="N36963" s="360"/>
      <c r="O36963" s="360"/>
      <c r="P36963" s="361"/>
    </row>
    <row r="36964" spans="1:16">
      <c r="A36964" s="425"/>
      <c r="B36964" s="426"/>
      <c r="C36964" s="427"/>
      <c r="D36964" s="428"/>
      <c r="E36964" s="429"/>
      <c r="F36964" s="425"/>
      <c r="G36964" s="430"/>
      <c r="H36964" s="430"/>
      <c r="I36964" s="430"/>
      <c r="J36964" s="357"/>
      <c r="K36964" s="357"/>
      <c r="L36964" s="358"/>
      <c r="M36964" s="359"/>
      <c r="N36964" s="360"/>
      <c r="O36964" s="360"/>
      <c r="P36964" s="361"/>
    </row>
    <row r="36965" spans="1:16">
      <c r="A36965" s="425"/>
      <c r="B36965" s="426"/>
      <c r="C36965" s="427"/>
      <c r="D36965" s="428"/>
      <c r="E36965" s="429"/>
      <c r="F36965" s="425"/>
      <c r="G36965" s="430"/>
      <c r="H36965" s="430"/>
      <c r="I36965" s="430"/>
      <c r="J36965" s="357"/>
      <c r="K36965" s="357"/>
      <c r="L36965" s="358"/>
      <c r="M36965" s="359"/>
      <c r="N36965" s="360"/>
      <c r="O36965" s="360"/>
      <c r="P36965" s="361"/>
    </row>
    <row r="36966" spans="1:16">
      <c r="A36966" s="425"/>
      <c r="B36966" s="426"/>
      <c r="C36966" s="427"/>
      <c r="D36966" s="428"/>
      <c r="E36966" s="429"/>
      <c r="F36966" s="425"/>
      <c r="G36966" s="430"/>
      <c r="H36966" s="430"/>
      <c r="I36966" s="430"/>
      <c r="J36966" s="357"/>
      <c r="K36966" s="357"/>
      <c r="L36966" s="358"/>
      <c r="M36966" s="359"/>
      <c r="N36966" s="360"/>
      <c r="O36966" s="360"/>
      <c r="P36966" s="361"/>
    </row>
    <row r="36967" spans="1:16">
      <c r="A36967" s="425"/>
      <c r="B36967" s="426"/>
      <c r="C36967" s="427"/>
      <c r="D36967" s="428"/>
      <c r="E36967" s="429"/>
      <c r="F36967" s="425"/>
      <c r="G36967" s="430"/>
      <c r="H36967" s="430"/>
      <c r="I36967" s="430"/>
      <c r="J36967" s="357"/>
      <c r="K36967" s="357"/>
      <c r="L36967" s="358"/>
      <c r="M36967" s="359"/>
      <c r="N36967" s="360"/>
      <c r="O36967" s="360"/>
      <c r="P36967" s="361"/>
    </row>
    <row r="36968" spans="1:16">
      <c r="A36968" s="425"/>
      <c r="B36968" s="426"/>
      <c r="C36968" s="427"/>
      <c r="D36968" s="428"/>
      <c r="E36968" s="429"/>
      <c r="F36968" s="425"/>
      <c r="G36968" s="430"/>
      <c r="H36968" s="430"/>
      <c r="I36968" s="430"/>
      <c r="J36968" s="357"/>
      <c r="K36968" s="357"/>
      <c r="L36968" s="358"/>
      <c r="M36968" s="359"/>
      <c r="N36968" s="360"/>
      <c r="O36968" s="360"/>
      <c r="P36968" s="361"/>
    </row>
    <row r="36969" spans="1:16">
      <c r="A36969" s="425"/>
      <c r="B36969" s="426"/>
      <c r="C36969" s="427"/>
      <c r="D36969" s="428"/>
      <c r="E36969" s="429"/>
      <c r="F36969" s="425"/>
      <c r="G36969" s="430"/>
      <c r="H36969" s="430"/>
      <c r="I36969" s="430"/>
      <c r="J36969" s="357"/>
      <c r="K36969" s="357"/>
      <c r="L36969" s="358"/>
      <c r="M36969" s="359"/>
      <c r="N36969" s="360"/>
      <c r="O36969" s="360"/>
      <c r="P36969" s="361"/>
    </row>
    <row r="36970" spans="1:16">
      <c r="A36970" s="425"/>
      <c r="B36970" s="426"/>
      <c r="C36970" s="427"/>
      <c r="D36970" s="428"/>
      <c r="E36970" s="429"/>
      <c r="F36970" s="425"/>
      <c r="G36970" s="430"/>
      <c r="H36970" s="430"/>
      <c r="I36970" s="430"/>
      <c r="J36970" s="357"/>
      <c r="K36970" s="357"/>
      <c r="L36970" s="358"/>
      <c r="M36970" s="359"/>
      <c r="N36970" s="360"/>
      <c r="O36970" s="360"/>
      <c r="P36970" s="361"/>
    </row>
    <row r="36971" spans="1:16">
      <c r="A36971" s="425"/>
      <c r="B36971" s="426"/>
      <c r="C36971" s="427"/>
      <c r="D36971" s="428"/>
      <c r="E36971" s="429"/>
      <c r="F36971" s="425"/>
      <c r="G36971" s="430"/>
      <c r="H36971" s="430"/>
      <c r="I36971" s="430"/>
      <c r="J36971" s="357"/>
      <c r="K36971" s="357"/>
      <c r="L36971" s="358"/>
      <c r="M36971" s="359"/>
      <c r="N36971" s="360"/>
      <c r="O36971" s="360"/>
      <c r="P36971" s="361"/>
    </row>
    <row r="36972" spans="1:16">
      <c r="A36972" s="425"/>
      <c r="B36972" s="426"/>
      <c r="C36972" s="427"/>
      <c r="D36972" s="428"/>
      <c r="E36972" s="429"/>
      <c r="F36972" s="425"/>
      <c r="G36972" s="430"/>
      <c r="H36972" s="430"/>
      <c r="I36972" s="430"/>
      <c r="J36972" s="357"/>
      <c r="K36972" s="357"/>
      <c r="L36972" s="358"/>
      <c r="M36972" s="359"/>
      <c r="N36972" s="360"/>
      <c r="O36972" s="360"/>
      <c r="P36972" s="361"/>
    </row>
    <row r="36973" spans="1:16">
      <c r="A36973" s="425"/>
      <c r="B36973" s="426"/>
      <c r="C36973" s="427"/>
      <c r="D36973" s="428"/>
      <c r="E36973" s="429"/>
      <c r="F36973" s="425"/>
      <c r="G36973" s="430"/>
      <c r="H36973" s="430"/>
      <c r="I36973" s="430"/>
      <c r="J36973" s="357"/>
      <c r="K36973" s="357"/>
      <c r="L36973" s="358"/>
      <c r="M36973" s="359"/>
      <c r="N36973" s="360"/>
      <c r="O36973" s="360"/>
      <c r="P36973" s="361"/>
    </row>
    <row r="36974" spans="1:16">
      <c r="A36974" s="425"/>
      <c r="B36974" s="426"/>
      <c r="C36974" s="427"/>
      <c r="D36974" s="428"/>
      <c r="E36974" s="429"/>
      <c r="F36974" s="425"/>
      <c r="G36974" s="430"/>
      <c r="H36974" s="430"/>
      <c r="I36974" s="430"/>
      <c r="J36974" s="357"/>
      <c r="K36974" s="357"/>
      <c r="L36974" s="358"/>
      <c r="M36974" s="359"/>
      <c r="N36974" s="360"/>
      <c r="O36974" s="360"/>
      <c r="P36974" s="361"/>
    </row>
    <row r="36975" spans="1:16">
      <c r="A36975" s="425"/>
      <c r="B36975" s="426"/>
      <c r="C36975" s="427"/>
      <c r="D36975" s="428"/>
      <c r="E36975" s="429"/>
      <c r="F36975" s="425"/>
      <c r="G36975" s="430"/>
      <c r="H36975" s="430"/>
      <c r="I36975" s="430"/>
      <c r="J36975" s="357"/>
      <c r="K36975" s="357"/>
      <c r="L36975" s="358"/>
      <c r="M36975" s="359"/>
      <c r="N36975" s="360"/>
      <c r="O36975" s="360"/>
      <c r="P36975" s="361"/>
    </row>
    <row r="36976" spans="1:16">
      <c r="A36976" s="425"/>
      <c r="B36976" s="426"/>
      <c r="C36976" s="427"/>
      <c r="D36976" s="428"/>
      <c r="E36976" s="429"/>
      <c r="F36976" s="425"/>
      <c r="G36976" s="430"/>
      <c r="H36976" s="430"/>
      <c r="I36976" s="430"/>
      <c r="J36976" s="357"/>
      <c r="K36976" s="357"/>
      <c r="L36976" s="358"/>
      <c r="M36976" s="359"/>
      <c r="N36976" s="360"/>
      <c r="O36976" s="360"/>
      <c r="P36976" s="361"/>
    </row>
    <row r="36977" spans="1:16">
      <c r="A36977" s="425"/>
      <c r="B36977" s="426"/>
      <c r="C36977" s="427"/>
      <c r="D36977" s="428"/>
      <c r="E36977" s="429"/>
      <c r="F36977" s="425"/>
      <c r="G36977" s="430"/>
      <c r="H36977" s="430"/>
      <c r="I36977" s="430"/>
      <c r="J36977" s="357"/>
      <c r="K36977" s="357"/>
      <c r="L36977" s="358"/>
      <c r="M36977" s="359"/>
      <c r="N36977" s="360"/>
      <c r="O36977" s="360"/>
      <c r="P36977" s="361"/>
    </row>
    <row r="36978" spans="1:16">
      <c r="A36978" s="425"/>
      <c r="B36978" s="426"/>
      <c r="C36978" s="427"/>
      <c r="D36978" s="428"/>
      <c r="E36978" s="429"/>
      <c r="F36978" s="425"/>
      <c r="G36978" s="430"/>
      <c r="H36978" s="430"/>
      <c r="I36978" s="430"/>
      <c r="J36978" s="357"/>
      <c r="K36978" s="357"/>
      <c r="L36978" s="358"/>
      <c r="M36978" s="359"/>
      <c r="N36978" s="360"/>
      <c r="O36978" s="360"/>
      <c r="P36978" s="361"/>
    </row>
    <row r="36979" spans="1:16">
      <c r="A36979" s="425"/>
      <c r="B36979" s="426"/>
      <c r="C36979" s="427"/>
      <c r="D36979" s="428"/>
      <c r="E36979" s="429"/>
      <c r="F36979" s="425"/>
      <c r="G36979" s="430"/>
      <c r="H36979" s="430"/>
      <c r="I36979" s="430"/>
      <c r="J36979" s="357"/>
      <c r="K36979" s="357"/>
      <c r="L36979" s="358"/>
      <c r="M36979" s="359"/>
      <c r="N36979" s="360"/>
      <c r="O36979" s="360"/>
      <c r="P36979" s="361"/>
    </row>
    <row r="36980" spans="1:16">
      <c r="A36980" s="425"/>
      <c r="B36980" s="426"/>
      <c r="C36980" s="427"/>
      <c r="D36980" s="428"/>
      <c r="E36980" s="429"/>
      <c r="F36980" s="425"/>
      <c r="G36980" s="430"/>
      <c r="H36980" s="430"/>
      <c r="I36980" s="430"/>
      <c r="J36980" s="357"/>
      <c r="K36980" s="357"/>
      <c r="L36980" s="358"/>
      <c r="M36980" s="359"/>
      <c r="N36980" s="360"/>
      <c r="O36980" s="360"/>
      <c r="P36980" s="361"/>
    </row>
    <row r="36981" spans="1:16">
      <c r="A36981" s="425"/>
      <c r="B36981" s="426"/>
      <c r="C36981" s="427"/>
      <c r="D36981" s="428"/>
      <c r="E36981" s="429"/>
      <c r="F36981" s="425"/>
      <c r="G36981" s="430"/>
      <c r="H36981" s="430"/>
      <c r="I36981" s="430"/>
      <c r="J36981" s="357"/>
      <c r="K36981" s="357"/>
      <c r="L36981" s="358"/>
      <c r="M36981" s="359"/>
      <c r="N36981" s="360"/>
      <c r="O36981" s="360"/>
      <c r="P36981" s="361"/>
    </row>
    <row r="36982" spans="1:16">
      <c r="A36982" s="425"/>
      <c r="B36982" s="426"/>
      <c r="C36982" s="427"/>
      <c r="D36982" s="428"/>
      <c r="E36982" s="429"/>
      <c r="F36982" s="425"/>
      <c r="G36982" s="430"/>
      <c r="H36982" s="430"/>
      <c r="I36982" s="430"/>
      <c r="J36982" s="357"/>
      <c r="K36982" s="357"/>
      <c r="L36982" s="358"/>
      <c r="M36982" s="359"/>
      <c r="N36982" s="360"/>
      <c r="O36982" s="360"/>
      <c r="P36982" s="361"/>
    </row>
    <row r="36983" spans="1:16">
      <c r="A36983" s="425"/>
      <c r="B36983" s="426"/>
      <c r="C36983" s="427"/>
      <c r="D36983" s="428"/>
      <c r="E36983" s="429"/>
      <c r="F36983" s="425"/>
      <c r="G36983" s="430"/>
      <c r="H36983" s="430"/>
      <c r="I36983" s="430"/>
      <c r="J36983" s="357"/>
      <c r="K36983" s="357"/>
      <c r="L36983" s="358"/>
      <c r="M36983" s="359"/>
      <c r="N36983" s="360"/>
      <c r="O36983" s="360"/>
      <c r="P36983" s="361"/>
    </row>
    <row r="36984" spans="1:16">
      <c r="A36984" s="425"/>
      <c r="B36984" s="426"/>
      <c r="C36984" s="427"/>
      <c r="D36984" s="428"/>
      <c r="E36984" s="429"/>
      <c r="F36984" s="425"/>
      <c r="G36984" s="430"/>
      <c r="H36984" s="430"/>
      <c r="I36984" s="430"/>
      <c r="J36984" s="357"/>
      <c r="K36984" s="357"/>
      <c r="L36984" s="358"/>
      <c r="M36984" s="359"/>
      <c r="N36984" s="360"/>
      <c r="O36984" s="360"/>
      <c r="P36984" s="361"/>
    </row>
    <row r="36985" spans="1:16">
      <c r="A36985" s="425"/>
      <c r="B36985" s="426"/>
      <c r="C36985" s="427"/>
      <c r="D36985" s="428"/>
      <c r="E36985" s="429"/>
      <c r="F36985" s="425"/>
      <c r="G36985" s="430"/>
      <c r="H36985" s="430"/>
      <c r="I36985" s="430"/>
      <c r="J36985" s="357"/>
      <c r="K36985" s="357"/>
      <c r="L36985" s="358"/>
      <c r="M36985" s="359"/>
      <c r="N36985" s="360"/>
      <c r="O36985" s="360"/>
      <c r="P36985" s="361"/>
    </row>
    <row r="36986" spans="1:16">
      <c r="A36986" s="425"/>
      <c r="B36986" s="426"/>
      <c r="C36986" s="427"/>
      <c r="D36986" s="428"/>
      <c r="E36986" s="429"/>
      <c r="F36986" s="425"/>
      <c r="G36986" s="430"/>
      <c r="H36986" s="430"/>
      <c r="I36986" s="430"/>
      <c r="J36986" s="357"/>
      <c r="K36986" s="357"/>
      <c r="L36986" s="358"/>
      <c r="M36986" s="359"/>
      <c r="N36986" s="360"/>
      <c r="O36986" s="360"/>
      <c r="P36986" s="361"/>
    </row>
    <row r="36987" spans="1:16">
      <c r="A36987" s="425"/>
      <c r="B36987" s="426"/>
      <c r="C36987" s="427"/>
      <c r="D36987" s="428"/>
      <c r="E36987" s="429"/>
      <c r="F36987" s="425"/>
      <c r="G36987" s="430"/>
      <c r="H36987" s="430"/>
      <c r="I36987" s="430"/>
      <c r="J36987" s="357"/>
      <c r="K36987" s="357"/>
      <c r="L36987" s="358"/>
      <c r="M36987" s="359"/>
      <c r="N36987" s="360"/>
      <c r="O36987" s="360"/>
      <c r="P36987" s="361"/>
    </row>
    <row r="36988" spans="1:16">
      <c r="A36988" s="425"/>
      <c r="B36988" s="426"/>
      <c r="C36988" s="427"/>
      <c r="D36988" s="428"/>
      <c r="E36988" s="429"/>
      <c r="F36988" s="425"/>
      <c r="G36988" s="430"/>
      <c r="H36988" s="430"/>
      <c r="I36988" s="430"/>
      <c r="J36988" s="357"/>
      <c r="K36988" s="357"/>
      <c r="L36988" s="358"/>
      <c r="M36988" s="359"/>
      <c r="N36988" s="360"/>
      <c r="O36988" s="360"/>
      <c r="P36988" s="361"/>
    </row>
    <row r="36989" spans="1:16">
      <c r="A36989" s="425"/>
      <c r="B36989" s="426"/>
      <c r="C36989" s="427"/>
      <c r="D36989" s="428"/>
      <c r="E36989" s="429"/>
      <c r="F36989" s="425"/>
      <c r="G36989" s="430"/>
      <c r="H36989" s="430"/>
      <c r="I36989" s="430"/>
      <c r="J36989" s="357"/>
      <c r="K36989" s="357"/>
      <c r="L36989" s="358"/>
      <c r="M36989" s="359"/>
      <c r="N36989" s="360"/>
      <c r="O36989" s="360"/>
      <c r="P36989" s="361"/>
    </row>
    <row r="36990" spans="1:16">
      <c r="A36990" s="425"/>
      <c r="B36990" s="426"/>
      <c r="C36990" s="427"/>
      <c r="D36990" s="428"/>
      <c r="E36990" s="429"/>
      <c r="F36990" s="425"/>
      <c r="G36990" s="430"/>
      <c r="H36990" s="430"/>
      <c r="I36990" s="430"/>
      <c r="J36990" s="357"/>
      <c r="K36990" s="357"/>
      <c r="L36990" s="358"/>
      <c r="M36990" s="359"/>
      <c r="N36990" s="360"/>
      <c r="O36990" s="360"/>
      <c r="P36990" s="361"/>
    </row>
    <row r="36991" spans="1:16">
      <c r="A36991" s="425"/>
      <c r="B36991" s="426"/>
      <c r="C36991" s="427"/>
      <c r="D36991" s="428"/>
      <c r="E36991" s="429"/>
      <c r="F36991" s="425"/>
      <c r="G36991" s="430"/>
      <c r="H36991" s="430"/>
      <c r="I36991" s="430"/>
      <c r="J36991" s="357"/>
      <c r="K36991" s="357"/>
      <c r="L36991" s="358"/>
      <c r="M36991" s="359"/>
      <c r="N36991" s="360"/>
      <c r="O36991" s="360"/>
      <c r="P36991" s="361"/>
    </row>
    <row r="36992" spans="1:16">
      <c r="A36992" s="425"/>
      <c r="B36992" s="426"/>
      <c r="C36992" s="427"/>
      <c r="D36992" s="428"/>
      <c r="E36992" s="429"/>
      <c r="F36992" s="425"/>
      <c r="G36992" s="430"/>
      <c r="H36992" s="430"/>
      <c r="I36992" s="430"/>
      <c r="J36992" s="357"/>
      <c r="K36992" s="357"/>
      <c r="L36992" s="358"/>
      <c r="M36992" s="359"/>
      <c r="N36992" s="360"/>
      <c r="O36992" s="360"/>
      <c r="P36992" s="361"/>
    </row>
    <row r="36993" spans="1:16">
      <c r="A36993" s="425"/>
      <c r="B36993" s="426"/>
      <c r="C36993" s="427"/>
      <c r="D36993" s="428"/>
      <c r="E36993" s="429"/>
      <c r="F36993" s="425"/>
      <c r="G36993" s="430"/>
      <c r="H36993" s="430"/>
      <c r="I36993" s="430"/>
      <c r="J36993" s="357"/>
      <c r="K36993" s="357"/>
      <c r="L36993" s="358"/>
      <c r="M36993" s="359"/>
      <c r="N36993" s="360"/>
      <c r="O36993" s="360"/>
      <c r="P36993" s="361"/>
    </row>
    <row r="36994" spans="1:16">
      <c r="A36994" s="425"/>
      <c r="B36994" s="426"/>
      <c r="C36994" s="427"/>
      <c r="D36994" s="428"/>
      <c r="E36994" s="429"/>
      <c r="F36994" s="425"/>
      <c r="G36994" s="430"/>
      <c r="H36994" s="430"/>
      <c r="I36994" s="430"/>
      <c r="J36994" s="357"/>
      <c r="K36994" s="357"/>
      <c r="L36994" s="358"/>
      <c r="M36994" s="359"/>
      <c r="N36994" s="360"/>
      <c r="O36994" s="360"/>
      <c r="P36994" s="361"/>
    </row>
    <row r="36995" spans="1:16">
      <c r="A36995" s="425"/>
      <c r="B36995" s="426"/>
      <c r="C36995" s="427"/>
      <c r="D36995" s="428"/>
      <c r="E36995" s="429"/>
      <c r="F36995" s="425"/>
      <c r="G36995" s="430"/>
      <c r="H36995" s="430"/>
      <c r="I36995" s="430"/>
      <c r="J36995" s="357"/>
      <c r="K36995" s="357"/>
      <c r="L36995" s="358"/>
      <c r="M36995" s="359"/>
      <c r="N36995" s="360"/>
      <c r="O36995" s="360"/>
      <c r="P36995" s="361"/>
    </row>
    <row r="36996" spans="1:16">
      <c r="A36996" s="425"/>
      <c r="B36996" s="431"/>
      <c r="C36996" s="427"/>
      <c r="D36996" s="432"/>
      <c r="E36996" s="433"/>
      <c r="F36996" s="425"/>
      <c r="G36996" s="434"/>
      <c r="H36996" s="434"/>
      <c r="I36996" s="434"/>
      <c r="J36996" s="357"/>
      <c r="K36996" s="357"/>
      <c r="L36996" s="358"/>
      <c r="M36996" s="359"/>
      <c r="N36996" s="360"/>
      <c r="O36996" s="360"/>
      <c r="P36996" s="362"/>
    </row>
    <row r="36997" spans="1:16">
      <c r="A36997" s="425"/>
      <c r="B36997" s="426"/>
      <c r="C36997" s="427"/>
      <c r="D36997" s="428"/>
      <c r="E36997" s="429"/>
      <c r="F36997" s="425"/>
      <c r="G36997" s="430"/>
      <c r="H36997" s="430"/>
      <c r="I36997" s="430"/>
      <c r="J36997" s="357"/>
      <c r="K36997" s="357"/>
      <c r="L36997" s="358"/>
      <c r="M36997" s="359"/>
      <c r="N36997" s="360"/>
      <c r="O36997" s="360"/>
      <c r="P36997" s="361"/>
    </row>
    <row r="36998" spans="1:16">
      <c r="A36998" s="425"/>
      <c r="B36998" s="426"/>
      <c r="C36998" s="427"/>
      <c r="D36998" s="428"/>
      <c r="E36998" s="429"/>
      <c r="F36998" s="425"/>
      <c r="G36998" s="430"/>
      <c r="H36998" s="430"/>
      <c r="I36998" s="430"/>
      <c r="J36998" s="357"/>
      <c r="K36998" s="357"/>
      <c r="L36998" s="358"/>
      <c r="M36998" s="359"/>
      <c r="N36998" s="360"/>
      <c r="O36998" s="360"/>
      <c r="P36998" s="361"/>
    </row>
    <row r="36999" spans="1:16">
      <c r="A36999" s="425"/>
      <c r="B36999" s="426"/>
      <c r="C36999" s="427"/>
      <c r="D36999" s="428"/>
      <c r="E36999" s="429"/>
      <c r="F36999" s="425"/>
      <c r="G36999" s="430"/>
      <c r="H36999" s="430"/>
      <c r="I36999" s="430"/>
      <c r="J36999" s="357"/>
      <c r="K36999" s="357"/>
      <c r="L36999" s="358"/>
      <c r="M36999" s="359"/>
      <c r="N36999" s="360"/>
      <c r="O36999" s="360"/>
      <c r="P36999" s="361"/>
    </row>
    <row r="37000" spans="1:16">
      <c r="A37000" s="425"/>
      <c r="B37000" s="426"/>
      <c r="C37000" s="427"/>
      <c r="D37000" s="428"/>
      <c r="E37000" s="429"/>
      <c r="F37000" s="425"/>
      <c r="G37000" s="430"/>
      <c r="H37000" s="430"/>
      <c r="I37000" s="430"/>
      <c r="J37000" s="357"/>
      <c r="K37000" s="357"/>
      <c r="L37000" s="358"/>
      <c r="M37000" s="359"/>
      <c r="N37000" s="360"/>
      <c r="O37000" s="360"/>
      <c r="P37000" s="361"/>
    </row>
    <row r="37001" spans="1:16">
      <c r="A37001" s="425"/>
      <c r="B37001" s="426"/>
      <c r="C37001" s="427"/>
      <c r="D37001" s="428"/>
      <c r="E37001" s="429"/>
      <c r="F37001" s="425"/>
      <c r="G37001" s="430"/>
      <c r="H37001" s="430"/>
      <c r="I37001" s="430"/>
      <c r="J37001" s="357"/>
      <c r="K37001" s="357"/>
      <c r="L37001" s="358"/>
      <c r="M37001" s="359"/>
      <c r="N37001" s="360"/>
      <c r="O37001" s="360"/>
      <c r="P37001" s="361"/>
    </row>
    <row r="37002" spans="1:16">
      <c r="A37002" s="425"/>
      <c r="B37002" s="426"/>
      <c r="C37002" s="427"/>
      <c r="D37002" s="428"/>
      <c r="E37002" s="429"/>
      <c r="F37002" s="425"/>
      <c r="G37002" s="430"/>
      <c r="H37002" s="430"/>
      <c r="I37002" s="430"/>
      <c r="J37002" s="357"/>
      <c r="K37002" s="357"/>
      <c r="L37002" s="358"/>
      <c r="M37002" s="359"/>
      <c r="N37002" s="360"/>
      <c r="O37002" s="360"/>
      <c r="P37002" s="361"/>
    </row>
    <row r="37003" spans="1:16">
      <c r="A37003" s="425"/>
      <c r="B37003" s="426"/>
      <c r="C37003" s="427"/>
      <c r="D37003" s="428"/>
      <c r="E37003" s="429"/>
      <c r="F37003" s="425"/>
      <c r="G37003" s="430"/>
      <c r="H37003" s="430"/>
      <c r="I37003" s="430"/>
      <c r="J37003" s="357"/>
      <c r="K37003" s="357"/>
      <c r="L37003" s="358"/>
      <c r="M37003" s="359"/>
      <c r="N37003" s="360"/>
      <c r="O37003" s="360"/>
      <c r="P37003" s="361"/>
    </row>
    <row r="37004" spans="1:16">
      <c r="A37004" s="425"/>
      <c r="B37004" s="426"/>
      <c r="C37004" s="427"/>
      <c r="D37004" s="428"/>
      <c r="E37004" s="429"/>
      <c r="F37004" s="425"/>
      <c r="G37004" s="430"/>
      <c r="H37004" s="430"/>
      <c r="I37004" s="430"/>
      <c r="J37004" s="357"/>
      <c r="K37004" s="357"/>
      <c r="L37004" s="358"/>
      <c r="M37004" s="359"/>
      <c r="N37004" s="360"/>
      <c r="O37004" s="360"/>
      <c r="P37004" s="361"/>
    </row>
    <row r="37005" spans="1:16">
      <c r="A37005" s="425"/>
      <c r="B37005" s="426"/>
      <c r="C37005" s="427"/>
      <c r="D37005" s="428"/>
      <c r="E37005" s="429"/>
      <c r="F37005" s="425"/>
      <c r="G37005" s="430"/>
      <c r="H37005" s="430"/>
      <c r="I37005" s="430"/>
      <c r="J37005" s="357"/>
      <c r="K37005" s="357"/>
      <c r="L37005" s="358"/>
      <c r="M37005" s="359"/>
      <c r="N37005" s="360"/>
      <c r="O37005" s="360"/>
      <c r="P37005" s="361"/>
    </row>
    <row r="37006" spans="1:16">
      <c r="A37006" s="425"/>
      <c r="B37006" s="426"/>
      <c r="C37006" s="427"/>
      <c r="D37006" s="428"/>
      <c r="E37006" s="429"/>
      <c r="F37006" s="425"/>
      <c r="G37006" s="430"/>
      <c r="H37006" s="430"/>
      <c r="I37006" s="430"/>
      <c r="J37006" s="357"/>
      <c r="K37006" s="357"/>
      <c r="L37006" s="358"/>
      <c r="M37006" s="359"/>
      <c r="N37006" s="360"/>
      <c r="O37006" s="360"/>
      <c r="P37006" s="361"/>
    </row>
    <row r="37007" spans="1:16">
      <c r="A37007" s="425"/>
      <c r="B37007" s="426"/>
      <c r="C37007" s="427"/>
      <c r="D37007" s="428"/>
      <c r="E37007" s="429"/>
      <c r="F37007" s="425"/>
      <c r="G37007" s="430"/>
      <c r="H37007" s="430"/>
      <c r="I37007" s="430"/>
      <c r="J37007" s="357"/>
      <c r="K37007" s="357"/>
      <c r="L37007" s="358"/>
      <c r="M37007" s="359"/>
      <c r="N37007" s="360"/>
      <c r="O37007" s="360"/>
      <c r="P37007" s="361"/>
    </row>
    <row r="37008" spans="1:16">
      <c r="A37008" s="425"/>
      <c r="B37008" s="426"/>
      <c r="C37008" s="427"/>
      <c r="D37008" s="428"/>
      <c r="E37008" s="429"/>
      <c r="F37008" s="425"/>
      <c r="G37008" s="430"/>
      <c r="H37008" s="430"/>
      <c r="I37008" s="430"/>
      <c r="J37008" s="357"/>
      <c r="K37008" s="357"/>
      <c r="L37008" s="358"/>
      <c r="M37008" s="359"/>
      <c r="N37008" s="360"/>
      <c r="O37008" s="360"/>
      <c r="P37008" s="361"/>
    </row>
    <row r="37009" spans="1:16">
      <c r="A37009" s="425"/>
      <c r="B37009" s="426"/>
      <c r="C37009" s="427"/>
      <c r="D37009" s="428"/>
      <c r="E37009" s="429"/>
      <c r="F37009" s="425"/>
      <c r="G37009" s="430"/>
      <c r="H37009" s="430"/>
      <c r="I37009" s="430"/>
      <c r="J37009" s="357"/>
      <c r="K37009" s="357"/>
      <c r="L37009" s="358"/>
      <c r="M37009" s="359"/>
      <c r="N37009" s="360"/>
      <c r="O37009" s="360"/>
      <c r="P37009" s="361"/>
    </row>
    <row r="37010" spans="1:16">
      <c r="A37010" s="425"/>
      <c r="B37010" s="426"/>
      <c r="C37010" s="427"/>
      <c r="D37010" s="428"/>
      <c r="E37010" s="429"/>
      <c r="F37010" s="425"/>
      <c r="G37010" s="430"/>
      <c r="H37010" s="430"/>
      <c r="I37010" s="430"/>
      <c r="J37010" s="357"/>
      <c r="K37010" s="357"/>
      <c r="L37010" s="358"/>
      <c r="M37010" s="359"/>
      <c r="N37010" s="360"/>
      <c r="O37010" s="360"/>
      <c r="P37010" s="361"/>
    </row>
    <row r="37011" spans="1:16">
      <c r="A37011" s="425"/>
      <c r="B37011" s="426"/>
      <c r="C37011" s="427"/>
      <c r="D37011" s="428"/>
      <c r="E37011" s="429"/>
      <c r="F37011" s="425"/>
      <c r="G37011" s="430"/>
      <c r="H37011" s="430"/>
      <c r="I37011" s="430"/>
      <c r="J37011" s="357"/>
      <c r="K37011" s="357"/>
      <c r="L37011" s="358"/>
      <c r="M37011" s="359"/>
      <c r="N37011" s="360"/>
      <c r="O37011" s="360"/>
      <c r="P37011" s="361"/>
    </row>
    <row r="37012" spans="1:16">
      <c r="A37012" s="425"/>
      <c r="B37012" s="426"/>
      <c r="C37012" s="427"/>
      <c r="D37012" s="428"/>
      <c r="E37012" s="429"/>
      <c r="F37012" s="425"/>
      <c r="G37012" s="430"/>
      <c r="H37012" s="430"/>
      <c r="I37012" s="430"/>
      <c r="J37012" s="357"/>
      <c r="K37012" s="357"/>
      <c r="L37012" s="358"/>
      <c r="M37012" s="359"/>
      <c r="N37012" s="360"/>
      <c r="O37012" s="360"/>
      <c r="P37012" s="361"/>
    </row>
    <row r="37013" spans="1:16">
      <c r="A37013" s="425"/>
      <c r="B37013" s="426"/>
      <c r="C37013" s="427"/>
      <c r="D37013" s="428"/>
      <c r="E37013" s="429"/>
      <c r="F37013" s="425"/>
      <c r="G37013" s="430"/>
      <c r="H37013" s="430"/>
      <c r="I37013" s="430"/>
      <c r="J37013" s="357"/>
      <c r="K37013" s="357"/>
      <c r="L37013" s="358"/>
      <c r="M37013" s="359"/>
      <c r="N37013" s="360"/>
      <c r="O37013" s="360"/>
      <c r="P37013" s="361"/>
    </row>
    <row r="37014" spans="1:16">
      <c r="A37014" s="425"/>
      <c r="B37014" s="426"/>
      <c r="C37014" s="427"/>
      <c r="D37014" s="428"/>
      <c r="E37014" s="429"/>
      <c r="F37014" s="425"/>
      <c r="G37014" s="430"/>
      <c r="H37014" s="430"/>
      <c r="I37014" s="430"/>
      <c r="J37014" s="357"/>
      <c r="K37014" s="357"/>
      <c r="L37014" s="358"/>
      <c r="M37014" s="359"/>
      <c r="N37014" s="360"/>
      <c r="O37014" s="360"/>
      <c r="P37014" s="361"/>
    </row>
    <row r="37015" spans="1:16">
      <c r="A37015" s="425"/>
      <c r="B37015" s="426"/>
      <c r="C37015" s="427"/>
      <c r="D37015" s="428"/>
      <c r="E37015" s="429"/>
      <c r="F37015" s="425"/>
      <c r="G37015" s="430"/>
      <c r="H37015" s="430"/>
      <c r="I37015" s="430"/>
      <c r="J37015" s="357"/>
      <c r="K37015" s="357"/>
      <c r="L37015" s="358"/>
      <c r="M37015" s="359"/>
      <c r="N37015" s="360"/>
      <c r="O37015" s="360"/>
      <c r="P37015" s="361"/>
    </row>
    <row r="37016" spans="1:16">
      <c r="A37016" s="425"/>
      <c r="B37016" s="426"/>
      <c r="C37016" s="427"/>
      <c r="D37016" s="428"/>
      <c r="E37016" s="429"/>
      <c r="F37016" s="425"/>
      <c r="G37016" s="430"/>
      <c r="H37016" s="430"/>
      <c r="I37016" s="430"/>
      <c r="J37016" s="357"/>
      <c r="K37016" s="357"/>
      <c r="L37016" s="358"/>
      <c r="M37016" s="359"/>
      <c r="N37016" s="360"/>
      <c r="O37016" s="360"/>
      <c r="P37016" s="361"/>
    </row>
    <row r="37017" spans="1:16">
      <c r="A37017" s="425"/>
      <c r="B37017" s="426"/>
      <c r="C37017" s="427"/>
      <c r="D37017" s="428"/>
      <c r="E37017" s="429"/>
      <c r="F37017" s="425"/>
      <c r="G37017" s="430"/>
      <c r="H37017" s="430"/>
      <c r="I37017" s="430"/>
      <c r="J37017" s="357"/>
      <c r="K37017" s="357"/>
      <c r="L37017" s="358"/>
      <c r="M37017" s="359"/>
      <c r="N37017" s="360"/>
      <c r="O37017" s="360"/>
      <c r="P37017" s="361"/>
    </row>
    <row r="37018" spans="1:16">
      <c r="A37018" s="425"/>
      <c r="B37018" s="426"/>
      <c r="C37018" s="427"/>
      <c r="D37018" s="428"/>
      <c r="E37018" s="429"/>
      <c r="F37018" s="425"/>
      <c r="G37018" s="430"/>
      <c r="H37018" s="430"/>
      <c r="I37018" s="430"/>
      <c r="J37018" s="357"/>
      <c r="K37018" s="357"/>
      <c r="L37018" s="358"/>
      <c r="M37018" s="359"/>
      <c r="N37018" s="360"/>
      <c r="O37018" s="360"/>
      <c r="P37018" s="361"/>
    </row>
    <row r="37019" spans="1:16">
      <c r="A37019" s="425"/>
      <c r="B37019" s="426"/>
      <c r="C37019" s="427"/>
      <c r="D37019" s="428"/>
      <c r="E37019" s="429"/>
      <c r="F37019" s="425"/>
      <c r="G37019" s="430"/>
      <c r="H37019" s="430"/>
      <c r="I37019" s="430"/>
      <c r="J37019" s="357"/>
      <c r="K37019" s="357"/>
      <c r="L37019" s="358"/>
      <c r="M37019" s="359"/>
      <c r="N37019" s="360"/>
      <c r="O37019" s="360"/>
      <c r="P37019" s="361"/>
    </row>
    <row r="37020" spans="1:16">
      <c r="A37020" s="425"/>
      <c r="B37020" s="426"/>
      <c r="C37020" s="427"/>
      <c r="D37020" s="428"/>
      <c r="E37020" s="429"/>
      <c r="F37020" s="425"/>
      <c r="G37020" s="430"/>
      <c r="H37020" s="430"/>
      <c r="I37020" s="430"/>
      <c r="J37020" s="357"/>
      <c r="K37020" s="357"/>
      <c r="L37020" s="358"/>
      <c r="M37020" s="359"/>
      <c r="N37020" s="360"/>
      <c r="O37020" s="360"/>
      <c r="P37020" s="361"/>
    </row>
    <row r="37021" spans="1:16">
      <c r="A37021" s="425"/>
      <c r="B37021" s="426"/>
      <c r="C37021" s="427"/>
      <c r="D37021" s="428"/>
      <c r="E37021" s="429"/>
      <c r="F37021" s="425"/>
      <c r="G37021" s="430"/>
      <c r="H37021" s="430"/>
      <c r="I37021" s="430"/>
      <c r="J37021" s="357"/>
      <c r="K37021" s="357"/>
      <c r="L37021" s="358"/>
      <c r="M37021" s="359"/>
      <c r="N37021" s="360"/>
      <c r="O37021" s="360"/>
      <c r="P37021" s="361"/>
    </row>
    <row r="37022" spans="1:16">
      <c r="A37022" s="425"/>
      <c r="B37022" s="426"/>
      <c r="C37022" s="427"/>
      <c r="D37022" s="428"/>
      <c r="E37022" s="429"/>
      <c r="F37022" s="425"/>
      <c r="G37022" s="430"/>
      <c r="H37022" s="430"/>
      <c r="I37022" s="430"/>
      <c r="J37022" s="357"/>
      <c r="K37022" s="357"/>
      <c r="L37022" s="358"/>
      <c r="M37022" s="359"/>
      <c r="N37022" s="360"/>
      <c r="O37022" s="360"/>
      <c r="P37022" s="361"/>
    </row>
    <row r="37023" spans="1:16">
      <c r="A37023" s="425"/>
      <c r="B37023" s="426"/>
      <c r="C37023" s="427"/>
      <c r="D37023" s="428"/>
      <c r="E37023" s="429"/>
      <c r="F37023" s="425"/>
      <c r="G37023" s="430"/>
      <c r="H37023" s="430"/>
      <c r="I37023" s="430"/>
      <c r="J37023" s="357"/>
      <c r="K37023" s="357"/>
      <c r="L37023" s="358"/>
      <c r="M37023" s="359"/>
      <c r="N37023" s="360"/>
      <c r="O37023" s="360"/>
      <c r="P37023" s="361"/>
    </row>
    <row r="37024" spans="1:16">
      <c r="A37024" s="425"/>
      <c r="B37024" s="426"/>
      <c r="C37024" s="427"/>
      <c r="D37024" s="428"/>
      <c r="E37024" s="429"/>
      <c r="F37024" s="425"/>
      <c r="G37024" s="430"/>
      <c r="H37024" s="430"/>
      <c r="I37024" s="430"/>
      <c r="J37024" s="357"/>
      <c r="K37024" s="357"/>
      <c r="L37024" s="358"/>
      <c r="M37024" s="359"/>
      <c r="N37024" s="360"/>
      <c r="O37024" s="360"/>
      <c r="P37024" s="361"/>
    </row>
    <row r="37025" spans="1:16">
      <c r="A37025" s="425"/>
      <c r="B37025" s="426"/>
      <c r="C37025" s="427"/>
      <c r="D37025" s="428"/>
      <c r="E37025" s="429"/>
      <c r="F37025" s="425"/>
      <c r="G37025" s="430"/>
      <c r="H37025" s="430"/>
      <c r="I37025" s="430"/>
      <c r="J37025" s="357"/>
      <c r="K37025" s="357"/>
      <c r="L37025" s="358"/>
      <c r="M37025" s="359"/>
      <c r="N37025" s="360"/>
      <c r="O37025" s="360"/>
      <c r="P37025" s="361"/>
    </row>
    <row r="37026" spans="1:16">
      <c r="A37026" s="425"/>
      <c r="B37026" s="426"/>
      <c r="C37026" s="427"/>
      <c r="D37026" s="428"/>
      <c r="E37026" s="429"/>
      <c r="F37026" s="425"/>
      <c r="G37026" s="430"/>
      <c r="H37026" s="430"/>
      <c r="I37026" s="430"/>
      <c r="J37026" s="357"/>
      <c r="K37026" s="357"/>
      <c r="L37026" s="358"/>
      <c r="M37026" s="359"/>
      <c r="N37026" s="360"/>
      <c r="O37026" s="360"/>
      <c r="P37026" s="361"/>
    </row>
    <row r="37027" spans="1:16">
      <c r="A37027" s="425"/>
      <c r="B37027" s="426"/>
      <c r="C37027" s="427"/>
      <c r="D37027" s="428"/>
      <c r="E37027" s="429"/>
      <c r="F37027" s="425"/>
      <c r="G37027" s="430"/>
      <c r="H37027" s="430"/>
      <c r="I37027" s="430"/>
      <c r="J37027" s="357"/>
      <c r="K37027" s="357"/>
      <c r="L37027" s="358"/>
      <c r="M37027" s="359"/>
      <c r="N37027" s="360"/>
      <c r="O37027" s="360"/>
      <c r="P37027" s="361"/>
    </row>
    <row r="37028" spans="1:16">
      <c r="A37028" s="425"/>
      <c r="B37028" s="426"/>
      <c r="C37028" s="427"/>
      <c r="D37028" s="428"/>
      <c r="E37028" s="429"/>
      <c r="F37028" s="425"/>
      <c r="G37028" s="430"/>
      <c r="H37028" s="430"/>
      <c r="I37028" s="430"/>
      <c r="J37028" s="357"/>
      <c r="K37028" s="357"/>
      <c r="L37028" s="358"/>
      <c r="M37028" s="359"/>
      <c r="N37028" s="360"/>
      <c r="O37028" s="360"/>
      <c r="P37028" s="361"/>
    </row>
    <row r="37029" spans="1:16">
      <c r="A37029" s="425"/>
      <c r="B37029" s="426"/>
      <c r="C37029" s="427"/>
      <c r="D37029" s="428"/>
      <c r="E37029" s="429"/>
      <c r="F37029" s="425"/>
      <c r="G37029" s="430"/>
      <c r="H37029" s="430"/>
      <c r="I37029" s="430"/>
      <c r="J37029" s="357"/>
      <c r="K37029" s="357"/>
      <c r="L37029" s="358"/>
      <c r="M37029" s="359"/>
      <c r="N37029" s="360"/>
      <c r="O37029" s="360"/>
      <c r="P37029" s="361"/>
    </row>
    <row r="37030" spans="1:16">
      <c r="A37030" s="425"/>
      <c r="B37030" s="426"/>
      <c r="C37030" s="427"/>
      <c r="D37030" s="428"/>
      <c r="E37030" s="429"/>
      <c r="F37030" s="425"/>
      <c r="G37030" s="430"/>
      <c r="H37030" s="430"/>
      <c r="I37030" s="430"/>
      <c r="J37030" s="357"/>
      <c r="K37030" s="357"/>
      <c r="L37030" s="358"/>
      <c r="M37030" s="359"/>
      <c r="N37030" s="360"/>
      <c r="O37030" s="360"/>
      <c r="P37030" s="361"/>
    </row>
    <row r="37031" spans="1:16">
      <c r="A37031" s="425"/>
      <c r="B37031" s="426"/>
      <c r="C37031" s="427"/>
      <c r="D37031" s="428"/>
      <c r="E37031" s="429"/>
      <c r="F37031" s="425"/>
      <c r="G37031" s="430"/>
      <c r="H37031" s="430"/>
      <c r="I37031" s="430"/>
      <c r="J37031" s="357"/>
      <c r="K37031" s="357"/>
      <c r="L37031" s="358"/>
      <c r="M37031" s="359"/>
      <c r="N37031" s="360"/>
      <c r="O37031" s="360"/>
      <c r="P37031" s="361"/>
    </row>
    <row r="37032" spans="1:16">
      <c r="A37032" s="425"/>
      <c r="B37032" s="426"/>
      <c r="C37032" s="427"/>
      <c r="D37032" s="428"/>
      <c r="E37032" s="429"/>
      <c r="F37032" s="425"/>
      <c r="G37032" s="430"/>
      <c r="H37032" s="430"/>
      <c r="I37032" s="430"/>
      <c r="J37032" s="357"/>
      <c r="K37032" s="357"/>
      <c r="L37032" s="358"/>
      <c r="M37032" s="359"/>
      <c r="N37032" s="360"/>
      <c r="O37032" s="360"/>
      <c r="P37032" s="361"/>
    </row>
    <row r="37033" spans="1:16">
      <c r="A37033" s="425"/>
      <c r="B37033" s="426"/>
      <c r="C37033" s="427"/>
      <c r="D37033" s="428"/>
      <c r="E37033" s="429"/>
      <c r="F37033" s="425"/>
      <c r="G37033" s="430"/>
      <c r="H37033" s="430"/>
      <c r="I37033" s="430"/>
      <c r="J37033" s="357"/>
      <c r="K37033" s="357"/>
      <c r="L37033" s="358"/>
      <c r="M37033" s="359"/>
      <c r="N37033" s="360"/>
      <c r="O37033" s="360"/>
      <c r="P37033" s="361"/>
    </row>
    <row r="37034" spans="1:16">
      <c r="A37034" s="425"/>
      <c r="B37034" s="426"/>
      <c r="C37034" s="427"/>
      <c r="D37034" s="428"/>
      <c r="E37034" s="429"/>
      <c r="F37034" s="425"/>
      <c r="G37034" s="430"/>
      <c r="H37034" s="430"/>
      <c r="I37034" s="430"/>
      <c r="J37034" s="357"/>
      <c r="K37034" s="357"/>
      <c r="L37034" s="358"/>
      <c r="M37034" s="359"/>
      <c r="N37034" s="360"/>
      <c r="O37034" s="360"/>
      <c r="P37034" s="361"/>
    </row>
    <row r="37035" spans="1:16">
      <c r="A37035" s="425"/>
      <c r="B37035" s="426"/>
      <c r="C37035" s="427"/>
      <c r="D37035" s="428"/>
      <c r="E37035" s="429"/>
      <c r="F37035" s="425"/>
      <c r="G37035" s="430"/>
      <c r="H37035" s="430"/>
      <c r="I37035" s="430"/>
      <c r="J37035" s="357"/>
      <c r="K37035" s="357"/>
      <c r="L37035" s="358"/>
      <c r="M37035" s="359"/>
      <c r="N37035" s="360"/>
      <c r="O37035" s="360"/>
      <c r="P37035" s="361"/>
    </row>
    <row r="37036" spans="1:16">
      <c r="A37036" s="425"/>
      <c r="B37036" s="426"/>
      <c r="C37036" s="427"/>
      <c r="D37036" s="428"/>
      <c r="E37036" s="429"/>
      <c r="F37036" s="425"/>
      <c r="G37036" s="430"/>
      <c r="H37036" s="430"/>
      <c r="I37036" s="430"/>
      <c r="J37036" s="357"/>
      <c r="K37036" s="357"/>
      <c r="L37036" s="358"/>
      <c r="M37036" s="359"/>
      <c r="N37036" s="360"/>
      <c r="O37036" s="360"/>
      <c r="P37036" s="361"/>
    </row>
    <row r="37037" spans="1:16">
      <c r="A37037" s="425"/>
      <c r="B37037" s="426"/>
      <c r="C37037" s="427"/>
      <c r="D37037" s="428"/>
      <c r="E37037" s="429"/>
      <c r="F37037" s="425"/>
      <c r="G37037" s="430"/>
      <c r="H37037" s="430"/>
      <c r="I37037" s="430"/>
      <c r="J37037" s="357"/>
      <c r="K37037" s="357"/>
      <c r="L37037" s="358"/>
      <c r="M37037" s="359"/>
      <c r="N37037" s="360"/>
      <c r="O37037" s="360"/>
      <c r="P37037" s="361"/>
    </row>
    <row r="37038" spans="1:16">
      <c r="A37038" s="425"/>
      <c r="B37038" s="426"/>
      <c r="C37038" s="427"/>
      <c r="D37038" s="428"/>
      <c r="E37038" s="429"/>
      <c r="F37038" s="425"/>
      <c r="G37038" s="430"/>
      <c r="H37038" s="430"/>
      <c r="I37038" s="430"/>
      <c r="J37038" s="357"/>
      <c r="K37038" s="357"/>
      <c r="L37038" s="358"/>
      <c r="M37038" s="359"/>
      <c r="N37038" s="360"/>
      <c r="O37038" s="360"/>
      <c r="P37038" s="361"/>
    </row>
    <row r="37039" spans="1:16">
      <c r="A37039" s="425"/>
      <c r="B37039" s="426"/>
      <c r="C37039" s="427"/>
      <c r="D37039" s="428"/>
      <c r="E37039" s="429"/>
      <c r="F37039" s="425"/>
      <c r="G37039" s="430"/>
      <c r="H37039" s="430"/>
      <c r="I37039" s="430"/>
      <c r="J37039" s="357"/>
      <c r="K37039" s="357"/>
      <c r="L37039" s="358"/>
      <c r="M37039" s="359"/>
      <c r="N37039" s="360"/>
      <c r="O37039" s="360"/>
      <c r="P37039" s="361"/>
    </row>
    <row r="37040" spans="1:16">
      <c r="A37040" s="425"/>
      <c r="B37040" s="426"/>
      <c r="C37040" s="427"/>
      <c r="D37040" s="428"/>
      <c r="E37040" s="429"/>
      <c r="F37040" s="425"/>
      <c r="G37040" s="430"/>
      <c r="H37040" s="430"/>
      <c r="I37040" s="430"/>
      <c r="J37040" s="357"/>
      <c r="K37040" s="357"/>
      <c r="L37040" s="358"/>
      <c r="M37040" s="359"/>
      <c r="N37040" s="360"/>
      <c r="O37040" s="360"/>
      <c r="P37040" s="361"/>
    </row>
    <row r="37041" spans="1:16">
      <c r="A37041" s="425"/>
      <c r="B37041" s="426"/>
      <c r="C37041" s="427"/>
      <c r="D37041" s="428"/>
      <c r="E37041" s="429"/>
      <c r="F37041" s="425"/>
      <c r="G37041" s="430"/>
      <c r="H37041" s="430"/>
      <c r="I37041" s="430"/>
      <c r="J37041" s="357"/>
      <c r="K37041" s="357"/>
      <c r="L37041" s="358"/>
      <c r="M37041" s="359"/>
      <c r="N37041" s="360"/>
      <c r="O37041" s="360"/>
      <c r="P37041" s="361"/>
    </row>
    <row r="37042" spans="1:16">
      <c r="A37042" s="425"/>
      <c r="B37042" s="426"/>
      <c r="C37042" s="427"/>
      <c r="D37042" s="428"/>
      <c r="E37042" s="429"/>
      <c r="F37042" s="425"/>
      <c r="G37042" s="430"/>
      <c r="H37042" s="430"/>
      <c r="I37042" s="430"/>
      <c r="J37042" s="357"/>
      <c r="K37042" s="357"/>
      <c r="L37042" s="358"/>
      <c r="M37042" s="359"/>
      <c r="N37042" s="360"/>
      <c r="O37042" s="360"/>
      <c r="P37042" s="361"/>
    </row>
    <row r="37043" spans="1:16">
      <c r="A37043" s="425"/>
      <c r="B37043" s="426"/>
      <c r="C37043" s="427"/>
      <c r="D37043" s="428"/>
      <c r="E37043" s="429"/>
      <c r="F37043" s="425"/>
      <c r="G37043" s="430"/>
      <c r="H37043" s="430"/>
      <c r="I37043" s="430"/>
      <c r="J37043" s="357"/>
      <c r="K37043" s="357"/>
      <c r="L37043" s="358"/>
      <c r="M37043" s="359"/>
      <c r="N37043" s="360"/>
      <c r="O37043" s="360"/>
      <c r="P37043" s="361"/>
    </row>
    <row r="37044" spans="1:16">
      <c r="A37044" s="425"/>
      <c r="B37044" s="426"/>
      <c r="C37044" s="427"/>
      <c r="D37044" s="428"/>
      <c r="E37044" s="429"/>
      <c r="F37044" s="425"/>
      <c r="G37044" s="430"/>
      <c r="H37044" s="430"/>
      <c r="I37044" s="430"/>
      <c r="J37044" s="357"/>
      <c r="K37044" s="357"/>
      <c r="L37044" s="358"/>
      <c r="M37044" s="359"/>
      <c r="N37044" s="360"/>
      <c r="O37044" s="360"/>
      <c r="P37044" s="361"/>
    </row>
    <row r="37045" spans="1:16">
      <c r="A37045" s="425"/>
      <c r="B37045" s="426"/>
      <c r="C37045" s="427"/>
      <c r="D37045" s="428"/>
      <c r="E37045" s="429"/>
      <c r="F37045" s="425"/>
      <c r="G37045" s="430"/>
      <c r="H37045" s="430"/>
      <c r="I37045" s="430"/>
      <c r="J37045" s="357"/>
      <c r="K37045" s="357"/>
      <c r="L37045" s="358"/>
      <c r="M37045" s="359"/>
      <c r="N37045" s="360"/>
      <c r="O37045" s="360"/>
      <c r="P37045" s="361"/>
    </row>
    <row r="37046" spans="1:16">
      <c r="A37046" s="425"/>
      <c r="B37046" s="426"/>
      <c r="C37046" s="427"/>
      <c r="D37046" s="428"/>
      <c r="E37046" s="429"/>
      <c r="F37046" s="425"/>
      <c r="G37046" s="430"/>
      <c r="H37046" s="430"/>
      <c r="I37046" s="430"/>
      <c r="J37046" s="357"/>
      <c r="K37046" s="357"/>
      <c r="L37046" s="358"/>
      <c r="M37046" s="359"/>
      <c r="N37046" s="360"/>
      <c r="O37046" s="360"/>
      <c r="P37046" s="361"/>
    </row>
    <row r="37047" spans="1:16">
      <c r="A37047" s="425"/>
      <c r="B37047" s="426"/>
      <c r="C37047" s="427"/>
      <c r="D37047" s="428"/>
      <c r="E37047" s="429"/>
      <c r="F37047" s="425"/>
      <c r="G37047" s="430"/>
      <c r="H37047" s="430"/>
      <c r="I37047" s="430"/>
      <c r="J37047" s="357"/>
      <c r="K37047" s="357"/>
      <c r="L37047" s="358"/>
      <c r="M37047" s="359"/>
      <c r="N37047" s="360"/>
      <c r="O37047" s="360"/>
      <c r="P37047" s="361"/>
    </row>
    <row r="37048" spans="1:16">
      <c r="A37048" s="425"/>
      <c r="B37048" s="426"/>
      <c r="C37048" s="427"/>
      <c r="D37048" s="428"/>
      <c r="E37048" s="429"/>
      <c r="F37048" s="425"/>
      <c r="G37048" s="430"/>
      <c r="H37048" s="430"/>
      <c r="I37048" s="430"/>
      <c r="J37048" s="357"/>
      <c r="K37048" s="357"/>
      <c r="L37048" s="358"/>
      <c r="M37048" s="359"/>
      <c r="N37048" s="360"/>
      <c r="O37048" s="360"/>
      <c r="P37048" s="361"/>
    </row>
    <row r="37049" spans="1:16">
      <c r="A37049" s="425"/>
      <c r="B37049" s="426"/>
      <c r="C37049" s="427"/>
      <c r="D37049" s="428"/>
      <c r="E37049" s="429"/>
      <c r="F37049" s="425"/>
      <c r="G37049" s="430"/>
      <c r="H37049" s="430"/>
      <c r="I37049" s="430"/>
      <c r="J37049" s="357"/>
      <c r="K37049" s="357"/>
      <c r="L37049" s="358"/>
      <c r="M37049" s="359"/>
      <c r="N37049" s="360"/>
      <c r="O37049" s="360"/>
      <c r="P37049" s="361"/>
    </row>
    <row r="37050" spans="1:16">
      <c r="A37050" s="425"/>
      <c r="B37050" s="426"/>
      <c r="C37050" s="427"/>
      <c r="D37050" s="428"/>
      <c r="E37050" s="429"/>
      <c r="F37050" s="425"/>
      <c r="G37050" s="430"/>
      <c r="H37050" s="430"/>
      <c r="I37050" s="430"/>
      <c r="J37050" s="357"/>
      <c r="K37050" s="357"/>
      <c r="L37050" s="358"/>
      <c r="M37050" s="359"/>
      <c r="N37050" s="360"/>
      <c r="O37050" s="360"/>
      <c r="P37050" s="361"/>
    </row>
    <row r="37051" spans="1:16">
      <c r="A37051" s="425"/>
      <c r="B37051" s="426"/>
      <c r="C37051" s="427"/>
      <c r="D37051" s="428"/>
      <c r="E37051" s="429"/>
      <c r="F37051" s="425"/>
      <c r="G37051" s="430"/>
      <c r="H37051" s="430"/>
      <c r="I37051" s="430"/>
      <c r="J37051" s="357"/>
      <c r="K37051" s="357"/>
      <c r="L37051" s="358"/>
      <c r="M37051" s="359"/>
      <c r="N37051" s="360"/>
      <c r="O37051" s="360"/>
      <c r="P37051" s="361"/>
    </row>
    <row r="37052" spans="1:16">
      <c r="A37052" s="425"/>
      <c r="B37052" s="426"/>
      <c r="C37052" s="427"/>
      <c r="D37052" s="428"/>
      <c r="E37052" s="429"/>
      <c r="F37052" s="425"/>
      <c r="G37052" s="430"/>
      <c r="H37052" s="430"/>
      <c r="I37052" s="430"/>
      <c r="J37052" s="357"/>
      <c r="K37052" s="357"/>
      <c r="L37052" s="358"/>
      <c r="M37052" s="359"/>
      <c r="N37052" s="360"/>
      <c r="O37052" s="360"/>
      <c r="P37052" s="361"/>
    </row>
    <row r="37053" spans="1:16">
      <c r="A37053" s="425"/>
      <c r="B37053" s="426"/>
      <c r="C37053" s="427"/>
      <c r="D37053" s="428"/>
      <c r="E37053" s="429"/>
      <c r="F37053" s="425"/>
      <c r="G37053" s="430"/>
      <c r="H37053" s="430"/>
      <c r="I37053" s="430"/>
      <c r="J37053" s="357"/>
      <c r="K37053" s="357"/>
      <c r="L37053" s="358"/>
      <c r="M37053" s="359"/>
      <c r="N37053" s="360"/>
      <c r="O37053" s="360"/>
      <c r="P37053" s="361"/>
    </row>
    <row r="37054" spans="1:16">
      <c r="A37054" s="425"/>
      <c r="B37054" s="426"/>
      <c r="C37054" s="427"/>
      <c r="D37054" s="428"/>
      <c r="E37054" s="429"/>
      <c r="F37054" s="425"/>
      <c r="G37054" s="430"/>
      <c r="H37054" s="430"/>
      <c r="I37054" s="430"/>
      <c r="J37054" s="357"/>
      <c r="K37054" s="357"/>
      <c r="L37054" s="358"/>
      <c r="M37054" s="359"/>
      <c r="N37054" s="360"/>
      <c r="O37054" s="360"/>
      <c r="P37054" s="361"/>
    </row>
    <row r="37055" spans="1:16">
      <c r="A37055" s="425"/>
      <c r="B37055" s="426"/>
      <c r="C37055" s="427"/>
      <c r="D37055" s="428"/>
      <c r="E37055" s="429"/>
      <c r="F37055" s="425"/>
      <c r="G37055" s="430"/>
      <c r="H37055" s="430"/>
      <c r="I37055" s="430"/>
      <c r="J37055" s="357"/>
      <c r="K37055" s="357"/>
      <c r="L37055" s="358"/>
      <c r="M37055" s="359"/>
      <c r="N37055" s="360"/>
      <c r="O37055" s="360"/>
      <c r="P37055" s="361"/>
    </row>
    <row r="37056" spans="1:16">
      <c r="A37056" s="425"/>
      <c r="B37056" s="426"/>
      <c r="C37056" s="427"/>
      <c r="D37056" s="428"/>
      <c r="E37056" s="429"/>
      <c r="F37056" s="425"/>
      <c r="G37056" s="430"/>
      <c r="H37056" s="430"/>
      <c r="I37056" s="430"/>
      <c r="J37056" s="357"/>
      <c r="K37056" s="357"/>
      <c r="L37056" s="358"/>
      <c r="M37056" s="359"/>
      <c r="N37056" s="360"/>
      <c r="O37056" s="360"/>
      <c r="P37056" s="361"/>
    </row>
    <row r="37057" spans="1:16">
      <c r="A37057" s="425"/>
      <c r="B37057" s="426"/>
      <c r="C37057" s="427"/>
      <c r="D37057" s="428"/>
      <c r="E37057" s="429"/>
      <c r="F37057" s="425"/>
      <c r="G37057" s="430"/>
      <c r="H37057" s="430"/>
      <c r="I37057" s="430"/>
      <c r="J37057" s="357"/>
      <c r="K37057" s="357"/>
      <c r="L37057" s="358"/>
      <c r="M37057" s="359"/>
      <c r="N37057" s="360"/>
      <c r="O37057" s="360"/>
      <c r="P37057" s="361"/>
    </row>
    <row r="37058" spans="1:16">
      <c r="A37058" s="425"/>
      <c r="B37058" s="426"/>
      <c r="C37058" s="427"/>
      <c r="D37058" s="428"/>
      <c r="E37058" s="429"/>
      <c r="F37058" s="425"/>
      <c r="G37058" s="430"/>
      <c r="H37058" s="430"/>
      <c r="I37058" s="430"/>
      <c r="J37058" s="357"/>
      <c r="K37058" s="357"/>
      <c r="L37058" s="358"/>
      <c r="M37058" s="359"/>
      <c r="N37058" s="360"/>
      <c r="O37058" s="360"/>
      <c r="P37058" s="361"/>
    </row>
    <row r="37059" spans="1:16">
      <c r="A37059" s="425"/>
      <c r="B37059" s="426"/>
      <c r="C37059" s="427"/>
      <c r="D37059" s="428"/>
      <c r="E37059" s="429"/>
      <c r="F37059" s="425"/>
      <c r="G37059" s="430"/>
      <c r="H37059" s="430"/>
      <c r="I37059" s="430"/>
      <c r="J37059" s="357"/>
      <c r="K37059" s="357"/>
      <c r="L37059" s="358"/>
      <c r="M37059" s="359"/>
      <c r="N37059" s="360"/>
      <c r="O37059" s="360"/>
      <c r="P37059" s="361"/>
    </row>
    <row r="37060" spans="1:16">
      <c r="A37060" s="425"/>
      <c r="B37060" s="426"/>
      <c r="C37060" s="427"/>
      <c r="D37060" s="428"/>
      <c r="E37060" s="429"/>
      <c r="F37060" s="425"/>
      <c r="G37060" s="430"/>
      <c r="H37060" s="430"/>
      <c r="I37060" s="430"/>
      <c r="J37060" s="357"/>
      <c r="K37060" s="357"/>
      <c r="L37060" s="358"/>
      <c r="M37060" s="359"/>
      <c r="N37060" s="360"/>
      <c r="O37060" s="360"/>
      <c r="P37060" s="361"/>
    </row>
    <row r="37061" spans="1:16">
      <c r="A37061" s="425"/>
      <c r="B37061" s="426"/>
      <c r="C37061" s="427"/>
      <c r="D37061" s="428"/>
      <c r="E37061" s="429"/>
      <c r="F37061" s="425"/>
      <c r="G37061" s="430"/>
      <c r="H37061" s="430"/>
      <c r="I37061" s="430"/>
      <c r="J37061" s="357"/>
      <c r="K37061" s="357"/>
      <c r="L37061" s="358"/>
      <c r="M37061" s="359"/>
      <c r="N37061" s="360"/>
      <c r="O37061" s="360"/>
      <c r="P37061" s="361"/>
    </row>
    <row r="37062" spans="1:16">
      <c r="A37062" s="425"/>
      <c r="B37062" s="426"/>
      <c r="C37062" s="427"/>
      <c r="D37062" s="428"/>
      <c r="E37062" s="429"/>
      <c r="F37062" s="425"/>
      <c r="G37062" s="430"/>
      <c r="H37062" s="430"/>
      <c r="I37062" s="430"/>
      <c r="J37062" s="357"/>
      <c r="K37062" s="357"/>
      <c r="L37062" s="358"/>
      <c r="M37062" s="359"/>
      <c r="N37062" s="360"/>
      <c r="O37062" s="360"/>
      <c r="P37062" s="361"/>
    </row>
    <row r="37063" spans="1:16">
      <c r="A37063" s="425"/>
      <c r="B37063" s="426"/>
      <c r="C37063" s="427"/>
      <c r="D37063" s="428"/>
      <c r="E37063" s="429"/>
      <c r="F37063" s="425"/>
      <c r="G37063" s="430"/>
      <c r="H37063" s="430"/>
      <c r="I37063" s="430"/>
      <c r="J37063" s="357"/>
      <c r="K37063" s="357"/>
      <c r="L37063" s="358"/>
      <c r="M37063" s="359"/>
      <c r="N37063" s="360"/>
      <c r="O37063" s="360"/>
      <c r="P37063" s="361"/>
    </row>
    <row r="37064" spans="1:16">
      <c r="A37064" s="425"/>
      <c r="B37064" s="426"/>
      <c r="C37064" s="427"/>
      <c r="D37064" s="428"/>
      <c r="E37064" s="429"/>
      <c r="F37064" s="425"/>
      <c r="G37064" s="430"/>
      <c r="H37064" s="430"/>
      <c r="I37064" s="430"/>
      <c r="J37064" s="357"/>
      <c r="K37064" s="357"/>
      <c r="L37064" s="358"/>
      <c r="M37064" s="359"/>
      <c r="N37064" s="360"/>
      <c r="O37064" s="360"/>
      <c r="P37064" s="361"/>
    </row>
    <row r="37065" spans="1:16">
      <c r="A37065" s="425"/>
      <c r="B37065" s="426"/>
      <c r="C37065" s="427"/>
      <c r="D37065" s="428"/>
      <c r="E37065" s="429"/>
      <c r="F37065" s="425"/>
      <c r="G37065" s="430"/>
      <c r="H37065" s="430"/>
      <c r="I37065" s="430"/>
      <c r="J37065" s="357"/>
      <c r="K37065" s="357"/>
      <c r="L37065" s="358"/>
      <c r="M37065" s="359"/>
      <c r="N37065" s="360"/>
      <c r="O37065" s="360"/>
      <c r="P37065" s="361"/>
    </row>
    <row r="37066" spans="1:16">
      <c r="A37066" s="425"/>
      <c r="B37066" s="426"/>
      <c r="C37066" s="427"/>
      <c r="D37066" s="428"/>
      <c r="E37066" s="429"/>
      <c r="F37066" s="425"/>
      <c r="G37066" s="430"/>
      <c r="H37066" s="430"/>
      <c r="I37066" s="430"/>
      <c r="J37066" s="357"/>
      <c r="K37066" s="357"/>
      <c r="L37066" s="358"/>
      <c r="M37066" s="359"/>
      <c r="N37066" s="360"/>
      <c r="O37066" s="360"/>
      <c r="P37066" s="361"/>
    </row>
    <row r="37067" spans="1:16">
      <c r="A37067" s="425"/>
      <c r="B37067" s="426"/>
      <c r="C37067" s="427"/>
      <c r="D37067" s="428"/>
      <c r="E37067" s="429"/>
      <c r="F37067" s="425"/>
      <c r="G37067" s="430"/>
      <c r="H37067" s="430"/>
      <c r="I37067" s="430"/>
      <c r="J37067" s="357"/>
      <c r="K37067" s="357"/>
      <c r="L37067" s="358"/>
      <c r="M37067" s="359"/>
      <c r="N37067" s="360"/>
      <c r="O37067" s="360"/>
      <c r="P37067" s="361"/>
    </row>
    <row r="37068" spans="1:16">
      <c r="A37068" s="425"/>
      <c r="B37068" s="426"/>
      <c r="C37068" s="427"/>
      <c r="D37068" s="428"/>
      <c r="E37068" s="429"/>
      <c r="F37068" s="425"/>
      <c r="G37068" s="430"/>
      <c r="H37068" s="430"/>
      <c r="I37068" s="430"/>
      <c r="J37068" s="357"/>
      <c r="K37068" s="357"/>
      <c r="L37068" s="358"/>
      <c r="M37068" s="359"/>
      <c r="N37068" s="360"/>
      <c r="O37068" s="360"/>
      <c r="P37068" s="361"/>
    </row>
    <row r="37069" spans="1:16">
      <c r="A37069" s="425"/>
      <c r="B37069" s="426"/>
      <c r="C37069" s="427"/>
      <c r="D37069" s="428"/>
      <c r="E37069" s="429"/>
      <c r="F37069" s="425"/>
      <c r="G37069" s="430"/>
      <c r="H37069" s="430"/>
      <c r="I37069" s="430"/>
      <c r="J37069" s="357"/>
      <c r="K37069" s="357"/>
      <c r="L37069" s="358"/>
      <c r="M37069" s="359"/>
      <c r="N37069" s="360"/>
      <c r="O37069" s="360"/>
      <c r="P37069" s="361"/>
    </row>
    <row r="37070" spans="1:16">
      <c r="A37070" s="425"/>
      <c r="B37070" s="426"/>
      <c r="C37070" s="427"/>
      <c r="D37070" s="428"/>
      <c r="E37070" s="429"/>
      <c r="F37070" s="425"/>
      <c r="G37070" s="430"/>
      <c r="H37070" s="430"/>
      <c r="I37070" s="430"/>
      <c r="J37070" s="357"/>
      <c r="K37070" s="357"/>
      <c r="L37070" s="358"/>
      <c r="M37070" s="359"/>
      <c r="N37070" s="360"/>
      <c r="O37070" s="360"/>
      <c r="P37070" s="361"/>
    </row>
    <row r="37071" spans="1:16">
      <c r="A37071" s="425"/>
      <c r="B37071" s="426"/>
      <c r="C37071" s="427"/>
      <c r="D37071" s="428"/>
      <c r="E37071" s="429"/>
      <c r="F37071" s="425"/>
      <c r="G37071" s="430"/>
      <c r="H37071" s="430"/>
      <c r="I37071" s="430"/>
      <c r="J37071" s="357"/>
      <c r="K37071" s="357"/>
      <c r="L37071" s="358"/>
      <c r="M37071" s="359"/>
      <c r="N37071" s="360"/>
      <c r="O37071" s="360"/>
      <c r="P37071" s="361"/>
    </row>
    <row r="37072" spans="1:16">
      <c r="A37072" s="425"/>
      <c r="B37072" s="426"/>
      <c r="C37072" s="427"/>
      <c r="D37072" s="428"/>
      <c r="E37072" s="429"/>
      <c r="F37072" s="425"/>
      <c r="G37072" s="430"/>
      <c r="H37072" s="430"/>
      <c r="I37072" s="430"/>
      <c r="J37072" s="357"/>
      <c r="K37072" s="357"/>
      <c r="L37072" s="358"/>
      <c r="M37072" s="359"/>
      <c r="N37072" s="360"/>
      <c r="O37072" s="360"/>
      <c r="P37072" s="361"/>
    </row>
    <row r="37073" spans="1:16">
      <c r="A37073" s="425"/>
      <c r="B37073" s="426"/>
      <c r="C37073" s="427"/>
      <c r="D37073" s="428"/>
      <c r="E37073" s="429"/>
      <c r="F37073" s="425"/>
      <c r="G37073" s="430"/>
      <c r="H37073" s="430"/>
      <c r="I37073" s="430"/>
      <c r="J37073" s="357"/>
      <c r="K37073" s="357"/>
      <c r="L37073" s="358"/>
      <c r="M37073" s="359"/>
      <c r="N37073" s="360"/>
      <c r="O37073" s="360"/>
      <c r="P37073" s="361"/>
    </row>
    <row r="37074" spans="1:16">
      <c r="A37074" s="425"/>
      <c r="B37074" s="426"/>
      <c r="C37074" s="427"/>
      <c r="D37074" s="428"/>
      <c r="E37074" s="429"/>
      <c r="F37074" s="425"/>
      <c r="G37074" s="430"/>
      <c r="H37074" s="430"/>
      <c r="I37074" s="430"/>
      <c r="J37074" s="357"/>
      <c r="K37074" s="357"/>
      <c r="L37074" s="358"/>
      <c r="M37074" s="359"/>
      <c r="N37074" s="360"/>
      <c r="O37074" s="360"/>
      <c r="P37074" s="361"/>
    </row>
    <row r="37075" spans="1:16">
      <c r="A37075" s="425"/>
      <c r="B37075" s="426"/>
      <c r="C37075" s="427"/>
      <c r="D37075" s="428"/>
      <c r="E37075" s="429"/>
      <c r="F37075" s="425"/>
      <c r="G37075" s="430"/>
      <c r="H37075" s="430"/>
      <c r="I37075" s="430"/>
      <c r="J37075" s="357"/>
      <c r="K37075" s="357"/>
      <c r="L37075" s="358"/>
      <c r="M37075" s="359"/>
      <c r="N37075" s="360"/>
      <c r="O37075" s="360"/>
      <c r="P37075" s="361"/>
    </row>
    <row r="37076" spans="1:16">
      <c r="A37076" s="425"/>
      <c r="B37076" s="431"/>
      <c r="C37076" s="427"/>
      <c r="D37076" s="432"/>
      <c r="E37076" s="433"/>
      <c r="F37076" s="425"/>
      <c r="G37076" s="434"/>
      <c r="H37076" s="434"/>
      <c r="I37076" s="434"/>
      <c r="J37076" s="357"/>
      <c r="K37076" s="357"/>
      <c r="L37076" s="358"/>
      <c r="M37076" s="359"/>
      <c r="N37076" s="360"/>
      <c r="O37076" s="360"/>
      <c r="P37076" s="362"/>
    </row>
    <row r="37077" spans="1:16">
      <c r="B37077" s="351"/>
      <c r="C37077" s="398"/>
      <c r="D37077" s="399"/>
      <c r="E37077" s="400"/>
      <c r="G37077" s="401"/>
      <c r="H37077" s="401"/>
      <c r="I37077" s="401"/>
      <c r="J37077" s="194"/>
      <c r="K37077" s="194"/>
      <c r="L37077" s="195"/>
      <c r="M37077" s="196"/>
      <c r="N37077" s="197"/>
      <c r="O37077" s="197"/>
      <c r="P37077" s="231"/>
    </row>
    <row r="37078" spans="1:16">
      <c r="B37078" s="351"/>
      <c r="C37078" s="398"/>
      <c r="D37078" s="399"/>
      <c r="E37078" s="400"/>
      <c r="G37078" s="401"/>
      <c r="H37078" s="401"/>
      <c r="I37078" s="401"/>
      <c r="J37078" s="194"/>
      <c r="K37078" s="194"/>
      <c r="L37078" s="195"/>
      <c r="M37078" s="196"/>
      <c r="N37078" s="197"/>
      <c r="O37078" s="197"/>
      <c r="P37078" s="231"/>
    </row>
    <row r="37079" spans="1:16">
      <c r="B37079" s="351"/>
      <c r="C37079" s="398"/>
      <c r="D37079" s="399"/>
      <c r="E37079" s="400"/>
      <c r="G37079" s="401"/>
      <c r="H37079" s="401"/>
      <c r="I37079" s="401"/>
      <c r="J37079" s="194"/>
      <c r="K37079" s="194"/>
      <c r="L37079" s="195"/>
      <c r="M37079" s="196"/>
      <c r="N37079" s="197"/>
      <c r="O37079" s="197"/>
      <c r="P37079" s="231"/>
    </row>
    <row r="37080" spans="1:16">
      <c r="B37080" s="351"/>
      <c r="C37080" s="398"/>
      <c r="D37080" s="399"/>
      <c r="E37080" s="400"/>
      <c r="G37080" s="401"/>
      <c r="H37080" s="401"/>
      <c r="I37080" s="401"/>
      <c r="J37080" s="194"/>
      <c r="K37080" s="194"/>
      <c r="L37080" s="195"/>
      <c r="M37080" s="196"/>
      <c r="N37080" s="197"/>
      <c r="O37080" s="197"/>
      <c r="P37080" s="231"/>
    </row>
    <row r="37081" spans="1:16">
      <c r="B37081" s="351"/>
      <c r="C37081" s="398"/>
      <c r="D37081" s="399"/>
      <c r="E37081" s="400"/>
      <c r="G37081" s="401"/>
      <c r="H37081" s="401"/>
      <c r="I37081" s="401"/>
      <c r="J37081" s="194"/>
      <c r="K37081" s="194"/>
      <c r="L37081" s="195"/>
      <c r="M37081" s="196"/>
      <c r="N37081" s="197"/>
      <c r="O37081" s="197"/>
      <c r="P37081" s="231"/>
    </row>
    <row r="37082" spans="1:16">
      <c r="B37082" s="351"/>
      <c r="C37082" s="398"/>
      <c r="D37082" s="399"/>
      <c r="E37082" s="400"/>
      <c r="G37082" s="401"/>
      <c r="H37082" s="401"/>
      <c r="I37082" s="401"/>
      <c r="J37082" s="194"/>
      <c r="K37082" s="194"/>
      <c r="L37082" s="195"/>
      <c r="M37082" s="196"/>
      <c r="N37082" s="197"/>
      <c r="O37082" s="197"/>
      <c r="P37082" s="231"/>
    </row>
    <row r="37083" spans="1:16">
      <c r="B37083" s="351"/>
      <c r="C37083" s="398"/>
      <c r="D37083" s="399"/>
      <c r="E37083" s="400"/>
      <c r="G37083" s="401"/>
      <c r="H37083" s="401"/>
      <c r="I37083" s="401"/>
      <c r="J37083" s="194"/>
      <c r="K37083" s="194"/>
      <c r="L37083" s="195"/>
      <c r="M37083" s="196"/>
      <c r="N37083" s="197"/>
      <c r="O37083" s="197"/>
      <c r="P37083" s="231"/>
    </row>
    <row r="37084" spans="1:16">
      <c r="B37084" s="351"/>
      <c r="C37084" s="398"/>
      <c r="D37084" s="399"/>
      <c r="E37084" s="400"/>
      <c r="G37084" s="401"/>
      <c r="H37084" s="401"/>
      <c r="I37084" s="401"/>
      <c r="J37084" s="194"/>
      <c r="K37084" s="194"/>
      <c r="L37084" s="195"/>
      <c r="M37084" s="196"/>
      <c r="N37084" s="197"/>
      <c r="O37084" s="197"/>
      <c r="P37084" s="231"/>
    </row>
    <row r="37085" spans="1:16">
      <c r="B37085" s="351"/>
      <c r="C37085" s="398"/>
      <c r="D37085" s="399"/>
      <c r="E37085" s="400"/>
      <c r="G37085" s="401"/>
      <c r="H37085" s="401"/>
      <c r="I37085" s="401"/>
      <c r="J37085" s="194"/>
      <c r="K37085" s="194"/>
      <c r="L37085" s="195"/>
      <c r="M37085" s="196"/>
      <c r="N37085" s="197"/>
      <c r="O37085" s="197"/>
      <c r="P37085" s="231"/>
    </row>
    <row r="37086" spans="1:16">
      <c r="B37086" s="351"/>
      <c r="C37086" s="398"/>
      <c r="D37086" s="399"/>
      <c r="E37086" s="400"/>
      <c r="G37086" s="401"/>
      <c r="H37086" s="401"/>
      <c r="I37086" s="401"/>
      <c r="J37086" s="194"/>
      <c r="K37086" s="194"/>
      <c r="L37086" s="195"/>
      <c r="M37086" s="196"/>
      <c r="N37086" s="197"/>
      <c r="O37086" s="197"/>
      <c r="P37086" s="231"/>
    </row>
    <row r="37087" spans="1:16">
      <c r="B37087" s="351"/>
      <c r="C37087" s="398"/>
      <c r="D37087" s="399"/>
      <c r="E37087" s="400"/>
      <c r="G37087" s="401"/>
      <c r="H37087" s="401"/>
      <c r="I37087" s="401"/>
      <c r="J37087" s="194"/>
      <c r="K37087" s="194"/>
      <c r="L37087" s="195"/>
      <c r="M37087" s="196"/>
      <c r="N37087" s="197"/>
      <c r="O37087" s="197"/>
      <c r="P37087" s="231"/>
    </row>
    <row r="37088" spans="1:16">
      <c r="B37088" s="351"/>
      <c r="C37088" s="398"/>
      <c r="D37088" s="399"/>
      <c r="E37088" s="400"/>
      <c r="G37088" s="401"/>
      <c r="H37088" s="401"/>
      <c r="I37088" s="401"/>
      <c r="J37088" s="194"/>
      <c r="K37088" s="194"/>
      <c r="L37088" s="195"/>
      <c r="M37088" s="196"/>
      <c r="N37088" s="197"/>
      <c r="O37088" s="197"/>
      <c r="P37088" s="231"/>
    </row>
    <row r="37089" spans="2:16">
      <c r="B37089" s="351"/>
      <c r="C37089" s="398"/>
      <c r="D37089" s="399"/>
      <c r="E37089" s="400"/>
      <c r="G37089" s="401"/>
      <c r="H37089" s="401"/>
      <c r="I37089" s="401"/>
      <c r="J37089" s="194"/>
      <c r="K37089" s="194"/>
      <c r="L37089" s="195"/>
      <c r="M37089" s="196"/>
      <c r="N37089" s="197"/>
      <c r="O37089" s="197"/>
      <c r="P37089" s="231"/>
    </row>
    <row r="37090" spans="2:16">
      <c r="B37090" s="351"/>
      <c r="C37090" s="398"/>
      <c r="D37090" s="399"/>
      <c r="E37090" s="400"/>
      <c r="G37090" s="401"/>
      <c r="H37090" s="401"/>
      <c r="I37090" s="401"/>
      <c r="J37090" s="194"/>
      <c r="K37090" s="194"/>
      <c r="L37090" s="195"/>
      <c r="M37090" s="196"/>
      <c r="N37090" s="197"/>
      <c r="O37090" s="197"/>
      <c r="P37090" s="231"/>
    </row>
    <row r="37091" spans="2:16">
      <c r="B37091" s="351"/>
      <c r="C37091" s="398"/>
      <c r="D37091" s="399"/>
      <c r="E37091" s="400"/>
      <c r="G37091" s="401"/>
      <c r="H37091" s="401"/>
      <c r="I37091" s="401"/>
      <c r="J37091" s="194"/>
      <c r="K37091" s="194"/>
      <c r="L37091" s="195"/>
      <c r="M37091" s="196"/>
      <c r="N37091" s="197"/>
      <c r="O37091" s="197"/>
      <c r="P37091" s="231"/>
    </row>
    <row r="37092" spans="2:16">
      <c r="B37092" s="351"/>
      <c r="C37092" s="398"/>
      <c r="D37092" s="399"/>
      <c r="E37092" s="400"/>
      <c r="G37092" s="401"/>
      <c r="H37092" s="401"/>
      <c r="I37092" s="401"/>
      <c r="J37092" s="194"/>
      <c r="K37092" s="194"/>
      <c r="L37092" s="195"/>
      <c r="M37092" s="196"/>
      <c r="N37092" s="197"/>
      <c r="O37092" s="197"/>
      <c r="P37092" s="231"/>
    </row>
    <row r="37093" spans="2:16">
      <c r="B37093" s="351"/>
      <c r="C37093" s="398"/>
      <c r="D37093" s="399"/>
      <c r="E37093" s="400"/>
      <c r="G37093" s="401"/>
      <c r="H37093" s="401"/>
      <c r="I37093" s="401"/>
      <c r="J37093" s="194"/>
      <c r="K37093" s="194"/>
      <c r="L37093" s="195"/>
      <c r="M37093" s="196"/>
      <c r="N37093" s="197"/>
      <c r="O37093" s="197"/>
      <c r="P37093" s="231"/>
    </row>
    <row r="37094" spans="2:16">
      <c r="B37094" s="351"/>
      <c r="C37094" s="398"/>
      <c r="D37094" s="399"/>
      <c r="E37094" s="400"/>
      <c r="G37094" s="401"/>
      <c r="H37094" s="401"/>
      <c r="I37094" s="401"/>
      <c r="J37094" s="194"/>
      <c r="K37094" s="194"/>
      <c r="L37094" s="195"/>
      <c r="M37094" s="196"/>
      <c r="N37094" s="197"/>
      <c r="O37094" s="197"/>
      <c r="P37094" s="231"/>
    </row>
    <row r="37095" spans="2:16">
      <c r="B37095" s="351"/>
      <c r="C37095" s="398"/>
      <c r="D37095" s="399"/>
      <c r="E37095" s="400"/>
      <c r="G37095" s="401"/>
      <c r="H37095" s="401"/>
      <c r="I37095" s="401"/>
      <c r="J37095" s="194"/>
      <c r="K37095" s="194"/>
      <c r="L37095" s="195"/>
      <c r="M37095" s="196"/>
      <c r="N37095" s="197"/>
      <c r="O37095" s="197"/>
      <c r="P37095" s="231"/>
    </row>
    <row r="37096" spans="2:16">
      <c r="B37096" s="351"/>
      <c r="C37096" s="398"/>
      <c r="D37096" s="399"/>
      <c r="E37096" s="400"/>
      <c r="G37096" s="401"/>
      <c r="H37096" s="401"/>
      <c r="I37096" s="401"/>
      <c r="J37096" s="194"/>
      <c r="K37096" s="194"/>
      <c r="L37096" s="195"/>
      <c r="M37096" s="196"/>
      <c r="N37096" s="197"/>
      <c r="O37096" s="197"/>
      <c r="P37096" s="231"/>
    </row>
    <row r="37097" spans="2:16">
      <c r="B37097" s="351"/>
      <c r="C37097" s="398"/>
      <c r="D37097" s="399"/>
      <c r="E37097" s="400"/>
      <c r="G37097" s="401"/>
      <c r="H37097" s="401"/>
      <c r="I37097" s="401"/>
      <c r="J37097" s="194"/>
      <c r="K37097" s="194"/>
      <c r="L37097" s="195"/>
      <c r="M37097" s="196"/>
      <c r="N37097" s="197"/>
      <c r="O37097" s="197"/>
      <c r="P37097" s="231"/>
    </row>
    <row r="37098" spans="2:16">
      <c r="B37098" s="351"/>
      <c r="C37098" s="398"/>
      <c r="D37098" s="399"/>
      <c r="E37098" s="400"/>
      <c r="G37098" s="401"/>
      <c r="H37098" s="401"/>
      <c r="I37098" s="401"/>
      <c r="J37098" s="194"/>
      <c r="K37098" s="194"/>
      <c r="L37098" s="195"/>
      <c r="M37098" s="196"/>
      <c r="N37098" s="197"/>
      <c r="O37098" s="197"/>
      <c r="P37098" s="231"/>
    </row>
    <row r="37099" spans="2:16">
      <c r="B37099" s="351"/>
      <c r="C37099" s="398"/>
      <c r="D37099" s="399"/>
      <c r="E37099" s="400"/>
      <c r="G37099" s="401"/>
      <c r="H37099" s="401"/>
      <c r="I37099" s="401"/>
      <c r="J37099" s="194"/>
      <c r="K37099" s="194"/>
      <c r="L37099" s="195"/>
      <c r="M37099" s="196"/>
      <c r="N37099" s="197"/>
      <c r="O37099" s="197"/>
      <c r="P37099" s="231"/>
    </row>
    <row r="37100" spans="2:16">
      <c r="B37100" s="351"/>
      <c r="C37100" s="398"/>
      <c r="D37100" s="399"/>
      <c r="E37100" s="400"/>
      <c r="G37100" s="401"/>
      <c r="H37100" s="401"/>
      <c r="I37100" s="401"/>
      <c r="J37100" s="194"/>
      <c r="K37100" s="194"/>
      <c r="L37100" s="195"/>
      <c r="M37100" s="196"/>
      <c r="N37100" s="197"/>
      <c r="O37100" s="197"/>
      <c r="P37100" s="231"/>
    </row>
    <row r="37101" spans="2:16">
      <c r="B37101" s="351"/>
      <c r="C37101" s="398"/>
      <c r="D37101" s="399"/>
      <c r="E37101" s="400"/>
      <c r="G37101" s="401"/>
      <c r="H37101" s="401"/>
      <c r="I37101" s="401"/>
      <c r="J37101" s="194"/>
      <c r="K37101" s="194"/>
      <c r="L37101" s="195"/>
      <c r="M37101" s="196"/>
      <c r="N37101" s="197"/>
      <c r="O37101" s="197"/>
      <c r="P37101" s="231"/>
    </row>
    <row r="37102" spans="2:16">
      <c r="B37102" s="351"/>
      <c r="C37102" s="398"/>
      <c r="D37102" s="399"/>
      <c r="E37102" s="400"/>
      <c r="G37102" s="401"/>
      <c r="H37102" s="401"/>
      <c r="I37102" s="401"/>
      <c r="J37102" s="194"/>
      <c r="K37102" s="194"/>
      <c r="L37102" s="195"/>
      <c r="M37102" s="196"/>
      <c r="N37102" s="197"/>
      <c r="O37102" s="197"/>
      <c r="P37102" s="231"/>
    </row>
    <row r="37103" spans="2:16">
      <c r="B37103" s="351"/>
      <c r="C37103" s="398"/>
      <c r="D37103" s="399"/>
      <c r="E37103" s="400"/>
      <c r="G37103" s="401"/>
      <c r="H37103" s="401"/>
      <c r="I37103" s="401"/>
      <c r="J37103" s="194"/>
      <c r="K37103" s="194"/>
      <c r="L37103" s="195"/>
      <c r="M37103" s="196"/>
      <c r="N37103" s="197"/>
      <c r="O37103" s="197"/>
      <c r="P37103" s="231"/>
    </row>
    <row r="37104" spans="2:16">
      <c r="B37104" s="351"/>
      <c r="C37104" s="398"/>
      <c r="D37104" s="399"/>
      <c r="E37104" s="400"/>
      <c r="G37104" s="401"/>
      <c r="H37104" s="401"/>
      <c r="I37104" s="401"/>
      <c r="J37104" s="194"/>
      <c r="K37104" s="194"/>
      <c r="L37104" s="195"/>
      <c r="M37104" s="196"/>
      <c r="N37104" s="197"/>
      <c r="O37104" s="197"/>
      <c r="P37104" s="231"/>
    </row>
    <row r="37105" spans="2:16">
      <c r="B37105" s="351"/>
      <c r="C37105" s="398"/>
      <c r="D37105" s="399"/>
      <c r="E37105" s="400"/>
      <c r="G37105" s="401"/>
      <c r="H37105" s="401"/>
      <c r="I37105" s="401"/>
      <c r="J37105" s="194"/>
      <c r="K37105" s="194"/>
      <c r="L37105" s="195"/>
      <c r="M37105" s="196"/>
      <c r="N37105" s="197"/>
      <c r="O37105" s="197"/>
      <c r="P37105" s="231"/>
    </row>
    <row r="37106" spans="2:16">
      <c r="B37106" s="351"/>
      <c r="C37106" s="398"/>
      <c r="D37106" s="399"/>
      <c r="E37106" s="400"/>
      <c r="G37106" s="401"/>
      <c r="H37106" s="401"/>
      <c r="I37106" s="401"/>
      <c r="J37106" s="194"/>
      <c r="K37106" s="194"/>
      <c r="L37106" s="195"/>
      <c r="M37106" s="196"/>
      <c r="N37106" s="197"/>
      <c r="O37106" s="197"/>
      <c r="P37106" s="231"/>
    </row>
    <row r="37107" spans="2:16">
      <c r="B37107" s="351"/>
      <c r="C37107" s="398"/>
      <c r="D37107" s="399"/>
      <c r="E37107" s="400"/>
      <c r="G37107" s="401"/>
      <c r="H37107" s="401"/>
      <c r="I37107" s="401"/>
      <c r="J37107" s="194"/>
      <c r="K37107" s="194"/>
      <c r="L37107" s="195"/>
      <c r="M37107" s="196"/>
      <c r="N37107" s="197"/>
      <c r="O37107" s="197"/>
      <c r="P37107" s="231"/>
    </row>
    <row r="37108" spans="2:16">
      <c r="B37108" s="351"/>
      <c r="C37108" s="398"/>
      <c r="D37108" s="399"/>
      <c r="E37108" s="400"/>
      <c r="G37108" s="401"/>
      <c r="H37108" s="401"/>
      <c r="I37108" s="401"/>
      <c r="J37108" s="194"/>
      <c r="K37108" s="194"/>
      <c r="L37108" s="195"/>
      <c r="M37108" s="196"/>
      <c r="N37108" s="197"/>
      <c r="O37108" s="197"/>
      <c r="P37108" s="231"/>
    </row>
    <row r="37109" spans="2:16">
      <c r="B37109" s="351"/>
      <c r="C37109" s="398"/>
      <c r="D37109" s="399"/>
      <c r="E37109" s="400"/>
      <c r="G37109" s="401"/>
      <c r="H37109" s="401"/>
      <c r="I37109" s="401"/>
      <c r="J37109" s="194"/>
      <c r="K37109" s="194"/>
      <c r="L37109" s="195"/>
      <c r="M37109" s="196"/>
      <c r="N37109" s="197"/>
      <c r="O37109" s="197"/>
      <c r="P37109" s="231"/>
    </row>
    <row r="37110" spans="2:16">
      <c r="B37110" s="351"/>
      <c r="C37110" s="398"/>
      <c r="D37110" s="399"/>
      <c r="E37110" s="400"/>
      <c r="G37110" s="401"/>
      <c r="H37110" s="401"/>
      <c r="I37110" s="401"/>
      <c r="J37110" s="194"/>
      <c r="K37110" s="194"/>
      <c r="L37110" s="195"/>
      <c r="M37110" s="196"/>
      <c r="N37110" s="197"/>
      <c r="O37110" s="197"/>
      <c r="P37110" s="231"/>
    </row>
    <row r="37111" spans="2:16">
      <c r="B37111" s="351"/>
      <c r="C37111" s="398"/>
      <c r="D37111" s="399"/>
      <c r="E37111" s="400"/>
      <c r="G37111" s="401"/>
      <c r="H37111" s="401"/>
      <c r="I37111" s="401"/>
      <c r="J37111" s="194"/>
      <c r="K37111" s="194"/>
      <c r="L37111" s="195"/>
      <c r="M37111" s="196"/>
      <c r="N37111" s="197"/>
      <c r="O37111" s="197"/>
      <c r="P37111" s="231"/>
    </row>
    <row r="37112" spans="2:16">
      <c r="B37112" s="351"/>
      <c r="C37112" s="398"/>
      <c r="D37112" s="399"/>
      <c r="E37112" s="400"/>
      <c r="G37112" s="401"/>
      <c r="H37112" s="401"/>
      <c r="I37112" s="401"/>
      <c r="J37112" s="194"/>
      <c r="K37112" s="194"/>
      <c r="L37112" s="195"/>
      <c r="M37112" s="196"/>
      <c r="N37112" s="197"/>
      <c r="O37112" s="197"/>
      <c r="P37112" s="231"/>
    </row>
    <row r="37113" spans="2:16">
      <c r="B37113" s="351"/>
      <c r="C37113" s="398"/>
      <c r="D37113" s="399"/>
      <c r="E37113" s="400"/>
      <c r="G37113" s="401"/>
      <c r="H37113" s="401"/>
      <c r="I37113" s="401"/>
      <c r="J37113" s="194"/>
      <c r="K37113" s="194"/>
      <c r="L37113" s="195"/>
      <c r="M37113" s="196"/>
      <c r="N37113" s="197"/>
      <c r="O37113" s="197"/>
      <c r="P37113" s="231"/>
    </row>
    <row r="37114" spans="2:16">
      <c r="B37114" s="351"/>
      <c r="C37114" s="398"/>
      <c r="D37114" s="399"/>
      <c r="E37114" s="400"/>
      <c r="G37114" s="401"/>
      <c r="H37114" s="401"/>
      <c r="I37114" s="401"/>
      <c r="J37114" s="194"/>
      <c r="K37114" s="194"/>
      <c r="L37114" s="195"/>
      <c r="M37114" s="196"/>
      <c r="N37114" s="197"/>
      <c r="O37114" s="197"/>
      <c r="P37114" s="231"/>
    </row>
    <row r="37115" spans="2:16">
      <c r="B37115" s="351"/>
      <c r="C37115" s="398"/>
      <c r="D37115" s="399"/>
      <c r="E37115" s="400"/>
      <c r="G37115" s="401"/>
      <c r="H37115" s="401"/>
      <c r="I37115" s="401"/>
      <c r="J37115" s="194"/>
      <c r="K37115" s="194"/>
      <c r="L37115" s="195"/>
      <c r="M37115" s="196"/>
      <c r="N37115" s="197"/>
      <c r="O37115" s="197"/>
      <c r="P37115" s="231"/>
    </row>
    <row r="37116" spans="2:16">
      <c r="B37116" s="351"/>
      <c r="C37116" s="398"/>
      <c r="D37116" s="399"/>
      <c r="E37116" s="400"/>
      <c r="G37116" s="401"/>
      <c r="H37116" s="401"/>
      <c r="I37116" s="401"/>
      <c r="J37116" s="194"/>
      <c r="K37116" s="194"/>
      <c r="L37116" s="195"/>
      <c r="M37116" s="196"/>
      <c r="N37116" s="197"/>
      <c r="O37116" s="197"/>
      <c r="P37116" s="231"/>
    </row>
    <row r="37117" spans="2:16">
      <c r="B37117" s="351"/>
      <c r="C37117" s="398"/>
      <c r="D37117" s="399"/>
      <c r="E37117" s="400"/>
      <c r="G37117" s="401"/>
      <c r="H37117" s="401"/>
      <c r="I37117" s="401"/>
      <c r="J37117" s="194"/>
      <c r="K37117" s="194"/>
      <c r="L37117" s="195"/>
      <c r="M37117" s="196"/>
      <c r="N37117" s="197"/>
      <c r="O37117" s="197"/>
      <c r="P37117" s="231"/>
    </row>
    <row r="37118" spans="2:16">
      <c r="B37118" s="351"/>
      <c r="C37118" s="398"/>
      <c r="D37118" s="399"/>
      <c r="E37118" s="400"/>
      <c r="G37118" s="401"/>
      <c r="H37118" s="401"/>
      <c r="I37118" s="401"/>
      <c r="J37118" s="194"/>
      <c r="K37118" s="194"/>
      <c r="L37118" s="195"/>
      <c r="M37118" s="196"/>
      <c r="N37118" s="197"/>
      <c r="O37118" s="197"/>
      <c r="P37118" s="231"/>
    </row>
    <row r="37119" spans="2:16">
      <c r="B37119" s="351"/>
      <c r="C37119" s="398"/>
      <c r="D37119" s="399"/>
      <c r="E37119" s="400"/>
      <c r="G37119" s="401"/>
      <c r="H37119" s="401"/>
      <c r="I37119" s="401"/>
      <c r="J37119" s="194"/>
      <c r="K37119" s="194"/>
      <c r="L37119" s="195"/>
      <c r="M37119" s="196"/>
      <c r="N37119" s="197"/>
      <c r="O37119" s="197"/>
      <c r="P37119" s="231"/>
    </row>
    <row r="37120" spans="2:16">
      <c r="B37120" s="351"/>
      <c r="C37120" s="398"/>
      <c r="D37120" s="399"/>
      <c r="E37120" s="400"/>
      <c r="G37120" s="401"/>
      <c r="H37120" s="401"/>
      <c r="I37120" s="401"/>
      <c r="J37120" s="194"/>
      <c r="K37120" s="194"/>
      <c r="L37120" s="195"/>
      <c r="M37120" s="196"/>
      <c r="N37120" s="197"/>
      <c r="O37120" s="197"/>
      <c r="P37120" s="231"/>
    </row>
    <row r="37121" spans="2:16">
      <c r="B37121" s="351"/>
      <c r="C37121" s="398"/>
      <c r="D37121" s="399"/>
      <c r="E37121" s="400"/>
      <c r="G37121" s="401"/>
      <c r="H37121" s="401"/>
      <c r="I37121" s="401"/>
      <c r="J37121" s="194"/>
      <c r="K37121" s="194"/>
      <c r="L37121" s="195"/>
      <c r="M37121" s="196"/>
      <c r="N37121" s="197"/>
      <c r="O37121" s="197"/>
      <c r="P37121" s="231"/>
    </row>
    <row r="37122" spans="2:16">
      <c r="B37122" s="351"/>
      <c r="C37122" s="398"/>
      <c r="D37122" s="399"/>
      <c r="E37122" s="400"/>
      <c r="G37122" s="401"/>
      <c r="H37122" s="401"/>
      <c r="I37122" s="401"/>
      <c r="J37122" s="194"/>
      <c r="K37122" s="194"/>
      <c r="L37122" s="195"/>
      <c r="M37122" s="196"/>
      <c r="N37122" s="197"/>
      <c r="O37122" s="197"/>
      <c r="P37122" s="231"/>
    </row>
    <row r="37123" spans="2:16">
      <c r="B37123" s="351"/>
      <c r="C37123" s="398"/>
      <c r="D37123" s="399"/>
      <c r="E37123" s="400"/>
      <c r="G37123" s="401"/>
      <c r="H37123" s="401"/>
      <c r="I37123" s="401"/>
      <c r="J37123" s="194"/>
      <c r="K37123" s="194"/>
      <c r="L37123" s="195"/>
      <c r="M37123" s="196"/>
      <c r="N37123" s="197"/>
      <c r="O37123" s="197"/>
      <c r="P37123" s="231"/>
    </row>
    <row r="37124" spans="2:16">
      <c r="B37124" s="351"/>
      <c r="C37124" s="398"/>
      <c r="D37124" s="399"/>
      <c r="E37124" s="400"/>
      <c r="G37124" s="401"/>
      <c r="H37124" s="401"/>
      <c r="I37124" s="401"/>
      <c r="J37124" s="194"/>
      <c r="K37124" s="194"/>
      <c r="L37124" s="195"/>
      <c r="M37124" s="196"/>
      <c r="N37124" s="197"/>
      <c r="O37124" s="197"/>
      <c r="P37124" s="231"/>
    </row>
    <row r="37125" spans="2:16">
      <c r="B37125" s="351"/>
      <c r="C37125" s="398"/>
      <c r="D37125" s="399"/>
      <c r="E37125" s="400"/>
      <c r="G37125" s="401"/>
      <c r="H37125" s="401"/>
      <c r="I37125" s="401"/>
      <c r="J37125" s="194"/>
      <c r="K37125" s="194"/>
      <c r="L37125" s="195"/>
      <c r="M37125" s="196"/>
      <c r="N37125" s="197"/>
      <c r="O37125" s="197"/>
      <c r="P37125" s="231"/>
    </row>
    <row r="37126" spans="2:16">
      <c r="B37126" s="351"/>
      <c r="C37126" s="398"/>
      <c r="D37126" s="399"/>
      <c r="E37126" s="400"/>
      <c r="G37126" s="401"/>
      <c r="H37126" s="401"/>
      <c r="I37126" s="401"/>
      <c r="J37126" s="194"/>
      <c r="K37126" s="194"/>
      <c r="L37126" s="195"/>
      <c r="M37126" s="196"/>
      <c r="N37126" s="197"/>
      <c r="O37126" s="197"/>
      <c r="P37126" s="231"/>
    </row>
    <row r="37127" spans="2:16">
      <c r="B37127" s="351"/>
      <c r="C37127" s="398"/>
      <c r="D37127" s="399"/>
      <c r="E37127" s="400"/>
      <c r="G37127" s="401"/>
      <c r="H37127" s="401"/>
      <c r="I37127" s="401"/>
      <c r="J37127" s="194"/>
      <c r="K37127" s="194"/>
      <c r="L37127" s="195"/>
      <c r="M37127" s="196"/>
      <c r="N37127" s="197"/>
      <c r="O37127" s="197"/>
      <c r="P37127" s="231"/>
    </row>
    <row r="37128" spans="2:16">
      <c r="B37128" s="351"/>
      <c r="C37128" s="398"/>
      <c r="D37128" s="399"/>
      <c r="E37128" s="400"/>
      <c r="G37128" s="401"/>
      <c r="H37128" s="401"/>
      <c r="I37128" s="401"/>
      <c r="J37128" s="194"/>
      <c r="K37128" s="194"/>
      <c r="L37128" s="195"/>
      <c r="M37128" s="196"/>
      <c r="N37128" s="197"/>
      <c r="O37128" s="197"/>
      <c r="P37128" s="231"/>
    </row>
    <row r="37129" spans="2:16">
      <c r="B37129" s="351"/>
      <c r="C37129" s="398"/>
      <c r="D37129" s="399"/>
      <c r="E37129" s="400"/>
      <c r="G37129" s="401"/>
      <c r="H37129" s="401"/>
      <c r="I37129" s="401"/>
      <c r="J37129" s="194"/>
      <c r="K37129" s="194"/>
      <c r="L37129" s="195"/>
      <c r="M37129" s="196"/>
      <c r="N37129" s="197"/>
      <c r="O37129" s="197"/>
      <c r="P37129" s="231"/>
    </row>
    <row r="37130" spans="2:16">
      <c r="B37130" s="351"/>
      <c r="C37130" s="398"/>
      <c r="D37130" s="399"/>
      <c r="E37130" s="400"/>
      <c r="G37130" s="401"/>
      <c r="H37130" s="401"/>
      <c r="I37130" s="401"/>
      <c r="J37130" s="194"/>
      <c r="K37130" s="194"/>
      <c r="L37130" s="195"/>
      <c r="M37130" s="196"/>
      <c r="N37130" s="197"/>
      <c r="O37130" s="197"/>
      <c r="P37130" s="231"/>
    </row>
    <row r="37131" spans="2:16">
      <c r="B37131" s="351"/>
      <c r="C37131" s="398"/>
      <c r="D37131" s="399"/>
      <c r="E37131" s="400"/>
      <c r="G37131" s="401"/>
      <c r="H37131" s="401"/>
      <c r="I37131" s="401"/>
      <c r="J37131" s="194"/>
      <c r="K37131" s="194"/>
      <c r="L37131" s="195"/>
      <c r="M37131" s="196"/>
      <c r="N37131" s="197"/>
      <c r="O37131" s="197"/>
      <c r="P37131" s="231"/>
    </row>
    <row r="37132" spans="2:16">
      <c r="B37132" s="351"/>
      <c r="C37132" s="398"/>
      <c r="D37132" s="399"/>
      <c r="E37132" s="400"/>
      <c r="G37132" s="401"/>
      <c r="H37132" s="401"/>
      <c r="I37132" s="401"/>
      <c r="J37132" s="194"/>
      <c r="K37132" s="194"/>
      <c r="L37132" s="195"/>
      <c r="M37132" s="196"/>
      <c r="N37132" s="197"/>
      <c r="O37132" s="197"/>
      <c r="P37132" s="231"/>
    </row>
    <row r="37133" spans="2:16">
      <c r="B37133" s="351"/>
      <c r="C37133" s="398"/>
      <c r="D37133" s="399"/>
      <c r="E37133" s="400"/>
      <c r="G37133" s="401"/>
      <c r="H37133" s="401"/>
      <c r="I37133" s="401"/>
      <c r="J37133" s="194"/>
      <c r="K37133" s="194"/>
      <c r="L37133" s="195"/>
      <c r="M37133" s="196"/>
      <c r="N37133" s="197"/>
      <c r="O37133" s="197"/>
      <c r="P37133" s="231"/>
    </row>
    <row r="37134" spans="2:16">
      <c r="B37134" s="351"/>
      <c r="C37134" s="398"/>
      <c r="D37134" s="399"/>
      <c r="E37134" s="400"/>
      <c r="G37134" s="401"/>
      <c r="H37134" s="401"/>
      <c r="I37134" s="401"/>
      <c r="J37134" s="194"/>
      <c r="K37134" s="194"/>
      <c r="L37134" s="195"/>
      <c r="M37134" s="196"/>
      <c r="N37134" s="197"/>
      <c r="O37134" s="197"/>
      <c r="P37134" s="231"/>
    </row>
    <row r="37135" spans="2:16">
      <c r="B37135" s="351"/>
      <c r="C37135" s="398"/>
      <c r="D37135" s="399"/>
      <c r="E37135" s="400"/>
      <c r="G37135" s="401"/>
      <c r="H37135" s="401"/>
      <c r="I37135" s="401"/>
      <c r="J37135" s="194"/>
      <c r="K37135" s="194"/>
      <c r="L37135" s="195"/>
      <c r="M37135" s="196"/>
      <c r="N37135" s="197"/>
      <c r="O37135" s="197"/>
      <c r="P37135" s="231"/>
    </row>
    <row r="37136" spans="2:16">
      <c r="B37136" s="351"/>
      <c r="C37136" s="398"/>
      <c r="D37136" s="399"/>
      <c r="E37136" s="400"/>
      <c r="G37136" s="401"/>
      <c r="H37136" s="401"/>
      <c r="I37136" s="401"/>
      <c r="J37136" s="194"/>
      <c r="K37136" s="194"/>
      <c r="L37136" s="195"/>
      <c r="M37136" s="196"/>
      <c r="N37136" s="197"/>
      <c r="O37136" s="197"/>
      <c r="P37136" s="231"/>
    </row>
    <row r="37137" spans="2:16">
      <c r="B37137" s="351"/>
      <c r="C37137" s="398"/>
      <c r="D37137" s="399"/>
      <c r="E37137" s="400"/>
      <c r="G37137" s="401"/>
      <c r="H37137" s="401"/>
      <c r="I37137" s="401"/>
      <c r="J37137" s="194"/>
      <c r="K37137" s="194"/>
      <c r="L37137" s="195"/>
      <c r="M37137" s="196"/>
      <c r="N37137" s="197"/>
      <c r="O37137" s="197"/>
      <c r="P37137" s="231"/>
    </row>
    <row r="37138" spans="2:16">
      <c r="B37138" s="351"/>
      <c r="C37138" s="398"/>
      <c r="D37138" s="399"/>
      <c r="E37138" s="400"/>
      <c r="G37138" s="401"/>
      <c r="H37138" s="401"/>
      <c r="I37138" s="401"/>
      <c r="J37138" s="194"/>
      <c r="K37138" s="194"/>
      <c r="L37138" s="195"/>
      <c r="M37138" s="196"/>
      <c r="N37138" s="197"/>
      <c r="O37138" s="197"/>
      <c r="P37138" s="231"/>
    </row>
    <row r="37139" spans="2:16">
      <c r="B37139" s="351"/>
      <c r="C37139" s="398"/>
      <c r="D37139" s="399"/>
      <c r="E37139" s="400"/>
      <c r="G37139" s="401"/>
      <c r="H37139" s="401"/>
      <c r="I37139" s="401"/>
      <c r="J37139" s="194"/>
      <c r="K37139" s="194"/>
      <c r="L37139" s="195"/>
      <c r="M37139" s="196"/>
      <c r="N37139" s="197"/>
      <c r="O37139" s="197"/>
      <c r="P37139" s="231"/>
    </row>
    <row r="37140" spans="2:16">
      <c r="B37140" s="351"/>
      <c r="C37140" s="398"/>
      <c r="D37140" s="399"/>
      <c r="E37140" s="400"/>
      <c r="G37140" s="401"/>
      <c r="H37140" s="401"/>
      <c r="I37140" s="401"/>
      <c r="J37140" s="194"/>
      <c r="K37140" s="194"/>
      <c r="L37140" s="195"/>
      <c r="M37140" s="196"/>
      <c r="N37140" s="197"/>
      <c r="O37140" s="197"/>
      <c r="P37140" s="231"/>
    </row>
    <row r="37141" spans="2:16">
      <c r="B37141" s="351"/>
      <c r="C37141" s="398"/>
      <c r="D37141" s="399"/>
      <c r="E37141" s="400"/>
      <c r="G37141" s="401"/>
      <c r="H37141" s="401"/>
      <c r="I37141" s="401"/>
      <c r="J37141" s="194"/>
      <c r="K37141" s="194"/>
      <c r="L37141" s="195"/>
      <c r="M37141" s="196"/>
      <c r="N37141" s="197"/>
      <c r="O37141" s="197"/>
      <c r="P37141" s="231"/>
    </row>
    <row r="37142" spans="2:16">
      <c r="B37142" s="351"/>
      <c r="C37142" s="398"/>
      <c r="D37142" s="399"/>
      <c r="E37142" s="400"/>
      <c r="G37142" s="401"/>
      <c r="H37142" s="401"/>
      <c r="I37142" s="401"/>
      <c r="J37142" s="194"/>
      <c r="K37142" s="194"/>
      <c r="L37142" s="195"/>
      <c r="M37142" s="196"/>
      <c r="N37142" s="197"/>
      <c r="O37142" s="197"/>
      <c r="P37142" s="231"/>
    </row>
    <row r="37143" spans="2:16">
      <c r="B37143" s="351"/>
      <c r="C37143" s="398"/>
      <c r="D37143" s="399"/>
      <c r="E37143" s="400"/>
      <c r="G37143" s="401"/>
      <c r="H37143" s="401"/>
      <c r="I37143" s="401"/>
      <c r="J37143" s="194"/>
      <c r="K37143" s="194"/>
      <c r="L37143" s="195"/>
      <c r="M37143" s="196"/>
      <c r="N37143" s="197"/>
      <c r="O37143" s="197"/>
      <c r="P37143" s="231"/>
    </row>
    <row r="37144" spans="2:16">
      <c r="B37144" s="402"/>
      <c r="C37144" s="398"/>
      <c r="D37144" s="404"/>
      <c r="E37144" s="405"/>
      <c r="G37144" s="406"/>
      <c r="H37144" s="406"/>
      <c r="I37144" s="406"/>
      <c r="J37144" s="194"/>
      <c r="K37144" s="194"/>
      <c r="L37144" s="195"/>
      <c r="M37144" s="196"/>
      <c r="N37144" s="197"/>
      <c r="O37144" s="197"/>
      <c r="P37144" s="221"/>
    </row>
    <row r="37145" spans="2:16">
      <c r="B37145" s="351"/>
      <c r="C37145" s="398"/>
      <c r="D37145" s="399"/>
      <c r="E37145" s="400"/>
      <c r="G37145" s="401"/>
      <c r="H37145" s="401"/>
      <c r="I37145" s="401"/>
      <c r="J37145" s="194"/>
      <c r="K37145" s="194"/>
      <c r="L37145" s="195"/>
      <c r="M37145" s="196"/>
      <c r="N37145" s="197"/>
      <c r="O37145" s="197"/>
      <c r="P37145" s="231"/>
    </row>
    <row r="37146" spans="2:16">
      <c r="B37146" s="351"/>
      <c r="C37146" s="398"/>
      <c r="D37146" s="399"/>
      <c r="E37146" s="400"/>
      <c r="G37146" s="401"/>
      <c r="H37146" s="401"/>
      <c r="I37146" s="401"/>
      <c r="J37146" s="194"/>
      <c r="K37146" s="194"/>
      <c r="L37146" s="195"/>
      <c r="M37146" s="196"/>
      <c r="N37146" s="197"/>
      <c r="O37146" s="197"/>
      <c r="P37146" s="231"/>
    </row>
    <row r="37147" spans="2:16">
      <c r="B37147" s="351"/>
      <c r="C37147" s="398"/>
      <c r="D37147" s="399"/>
      <c r="E37147" s="400"/>
      <c r="G37147" s="401"/>
      <c r="H37147" s="401"/>
      <c r="I37147" s="401"/>
      <c r="J37147" s="194"/>
      <c r="K37147" s="194"/>
      <c r="L37147" s="195"/>
      <c r="M37147" s="196"/>
      <c r="N37147" s="197"/>
      <c r="O37147" s="197"/>
      <c r="P37147" s="231"/>
    </row>
    <row r="37148" spans="2:16">
      <c r="B37148" s="351"/>
      <c r="C37148" s="398"/>
      <c r="D37148" s="399"/>
      <c r="E37148" s="400"/>
      <c r="G37148" s="401"/>
      <c r="H37148" s="401"/>
      <c r="I37148" s="401"/>
      <c r="J37148" s="194"/>
      <c r="K37148" s="194"/>
      <c r="L37148" s="195"/>
      <c r="M37148" s="196"/>
      <c r="N37148" s="197"/>
      <c r="O37148" s="197"/>
      <c r="P37148" s="231"/>
    </row>
    <row r="37149" spans="2:16">
      <c r="B37149" s="351"/>
      <c r="C37149" s="398"/>
      <c r="D37149" s="399"/>
      <c r="E37149" s="400"/>
      <c r="G37149" s="401"/>
      <c r="H37149" s="401"/>
      <c r="I37149" s="401"/>
      <c r="J37149" s="194"/>
      <c r="K37149" s="194"/>
      <c r="L37149" s="195"/>
      <c r="M37149" s="196"/>
      <c r="N37149" s="197"/>
      <c r="O37149" s="197"/>
      <c r="P37149" s="231"/>
    </row>
    <row r="37150" spans="2:16">
      <c r="B37150" s="351"/>
      <c r="C37150" s="398"/>
      <c r="D37150" s="399"/>
      <c r="E37150" s="400"/>
      <c r="G37150" s="401"/>
      <c r="H37150" s="401"/>
      <c r="I37150" s="401"/>
      <c r="J37150" s="194"/>
      <c r="K37150" s="194"/>
      <c r="L37150" s="195"/>
      <c r="M37150" s="196"/>
      <c r="N37150" s="197"/>
      <c r="O37150" s="197"/>
      <c r="P37150" s="231"/>
    </row>
    <row r="37151" spans="2:16">
      <c r="B37151" s="351"/>
      <c r="C37151" s="398"/>
      <c r="D37151" s="399"/>
      <c r="E37151" s="400"/>
      <c r="G37151" s="401"/>
      <c r="H37151" s="401"/>
      <c r="I37151" s="401"/>
      <c r="J37151" s="194"/>
      <c r="K37151" s="194"/>
      <c r="L37151" s="195"/>
      <c r="M37151" s="196"/>
      <c r="N37151" s="197"/>
      <c r="O37151" s="197"/>
      <c r="P37151" s="231"/>
    </row>
    <row r="37152" spans="2:16">
      <c r="B37152" s="351"/>
      <c r="C37152" s="398"/>
      <c r="D37152" s="399"/>
      <c r="E37152" s="400"/>
      <c r="G37152" s="401"/>
      <c r="H37152" s="401"/>
      <c r="I37152" s="401"/>
      <c r="J37152" s="194"/>
      <c r="K37152" s="194"/>
      <c r="L37152" s="195"/>
      <c r="M37152" s="196"/>
      <c r="N37152" s="197"/>
      <c r="O37152" s="197"/>
      <c r="P37152" s="231"/>
    </row>
    <row r="37153" spans="2:16">
      <c r="B37153" s="351"/>
      <c r="C37153" s="398"/>
      <c r="D37153" s="399"/>
      <c r="E37153" s="400"/>
      <c r="G37153" s="401"/>
      <c r="H37153" s="401"/>
      <c r="I37153" s="401"/>
      <c r="J37153" s="194"/>
      <c r="K37153" s="194"/>
      <c r="L37153" s="195"/>
      <c r="M37153" s="196"/>
      <c r="N37153" s="197"/>
      <c r="O37153" s="197"/>
      <c r="P37153" s="231"/>
    </row>
    <row r="37154" spans="2:16">
      <c r="B37154" s="351"/>
      <c r="C37154" s="398"/>
      <c r="D37154" s="399"/>
      <c r="E37154" s="400"/>
      <c r="G37154" s="401"/>
      <c r="H37154" s="401"/>
      <c r="I37154" s="401"/>
      <c r="J37154" s="194"/>
      <c r="K37154" s="194"/>
      <c r="L37154" s="195"/>
      <c r="M37154" s="196"/>
      <c r="N37154" s="197"/>
      <c r="O37154" s="197"/>
      <c r="P37154" s="231"/>
    </row>
    <row r="37155" spans="2:16">
      <c r="B37155" s="351"/>
      <c r="C37155" s="398"/>
      <c r="D37155" s="399"/>
      <c r="E37155" s="400"/>
      <c r="G37155" s="401"/>
      <c r="H37155" s="401"/>
      <c r="I37155" s="401"/>
      <c r="J37155" s="194"/>
      <c r="K37155" s="194"/>
      <c r="L37155" s="195"/>
      <c r="M37155" s="196"/>
      <c r="N37155" s="197"/>
      <c r="O37155" s="197"/>
      <c r="P37155" s="231"/>
    </row>
    <row r="37156" spans="2:16">
      <c r="B37156" s="351"/>
      <c r="C37156" s="398"/>
      <c r="D37156" s="399"/>
      <c r="E37156" s="400"/>
      <c r="G37156" s="401"/>
      <c r="H37156" s="401"/>
      <c r="I37156" s="401"/>
      <c r="J37156" s="194"/>
      <c r="K37156" s="194"/>
      <c r="L37156" s="195"/>
      <c r="M37156" s="196"/>
      <c r="N37156" s="197"/>
      <c r="O37156" s="197"/>
      <c r="P37156" s="231"/>
    </row>
    <row r="37157" spans="2:16">
      <c r="B37157" s="351"/>
      <c r="C37157" s="398"/>
      <c r="D37157" s="399"/>
      <c r="E37157" s="400"/>
      <c r="G37157" s="401"/>
      <c r="H37157" s="401"/>
      <c r="I37157" s="401"/>
      <c r="J37157" s="194"/>
      <c r="K37157" s="194"/>
      <c r="L37157" s="195"/>
      <c r="M37157" s="196"/>
      <c r="N37157" s="197"/>
      <c r="O37157" s="197"/>
      <c r="P37157" s="231"/>
    </row>
    <row r="37158" spans="2:16">
      <c r="B37158" s="351"/>
      <c r="C37158" s="398"/>
      <c r="D37158" s="399"/>
      <c r="E37158" s="400"/>
      <c r="G37158" s="401"/>
      <c r="H37158" s="401"/>
      <c r="I37158" s="401"/>
      <c r="J37158" s="194"/>
      <c r="K37158" s="194"/>
      <c r="L37158" s="195"/>
      <c r="M37158" s="196"/>
      <c r="N37158" s="197"/>
      <c r="O37158" s="197"/>
      <c r="P37158" s="231"/>
    </row>
    <row r="37159" spans="2:16">
      <c r="B37159" s="351"/>
      <c r="C37159" s="398"/>
      <c r="D37159" s="399"/>
      <c r="E37159" s="400"/>
      <c r="G37159" s="401"/>
      <c r="H37159" s="401"/>
      <c r="I37159" s="401"/>
      <c r="J37159" s="194"/>
      <c r="K37159" s="194"/>
      <c r="L37159" s="195"/>
      <c r="M37159" s="196"/>
      <c r="N37159" s="197"/>
      <c r="O37159" s="197"/>
      <c r="P37159" s="231"/>
    </row>
    <row r="37160" spans="2:16">
      <c r="B37160" s="351"/>
      <c r="C37160" s="398"/>
      <c r="D37160" s="399"/>
      <c r="E37160" s="400"/>
      <c r="G37160" s="401"/>
      <c r="H37160" s="401"/>
      <c r="I37160" s="401"/>
      <c r="J37160" s="194"/>
      <c r="K37160" s="194"/>
      <c r="L37160" s="195"/>
      <c r="M37160" s="196"/>
      <c r="N37160" s="197"/>
      <c r="O37160" s="197"/>
      <c r="P37160" s="231"/>
    </row>
    <row r="37161" spans="2:16">
      <c r="B37161" s="351"/>
      <c r="C37161" s="398"/>
      <c r="D37161" s="399"/>
      <c r="E37161" s="400"/>
      <c r="G37161" s="401"/>
      <c r="H37161" s="401"/>
      <c r="I37161" s="401"/>
      <c r="J37161" s="194"/>
      <c r="K37161" s="194"/>
      <c r="L37161" s="195"/>
      <c r="M37161" s="196"/>
      <c r="N37161" s="197"/>
      <c r="O37161" s="197"/>
      <c r="P37161" s="231"/>
    </row>
    <row r="37162" spans="2:16">
      <c r="B37162" s="351"/>
      <c r="C37162" s="398"/>
      <c r="D37162" s="399"/>
      <c r="E37162" s="400"/>
      <c r="G37162" s="401"/>
      <c r="H37162" s="401"/>
      <c r="I37162" s="401"/>
      <c r="J37162" s="194"/>
      <c r="K37162" s="194"/>
      <c r="L37162" s="195"/>
      <c r="M37162" s="196"/>
      <c r="N37162" s="197"/>
      <c r="O37162" s="197"/>
      <c r="P37162" s="231"/>
    </row>
    <row r="37163" spans="2:16">
      <c r="B37163" s="351"/>
      <c r="C37163" s="398"/>
      <c r="D37163" s="399"/>
      <c r="E37163" s="400"/>
      <c r="G37163" s="401"/>
      <c r="H37163" s="401"/>
      <c r="I37163" s="401"/>
      <c r="J37163" s="194"/>
      <c r="K37163" s="194"/>
      <c r="L37163" s="195"/>
      <c r="M37163" s="196"/>
      <c r="N37163" s="197"/>
      <c r="O37163" s="197"/>
      <c r="P37163" s="231"/>
    </row>
    <row r="37164" spans="2:16">
      <c r="B37164" s="351"/>
      <c r="C37164" s="398"/>
      <c r="D37164" s="399"/>
      <c r="E37164" s="400"/>
      <c r="G37164" s="401"/>
      <c r="H37164" s="401"/>
      <c r="I37164" s="401"/>
      <c r="J37164" s="194"/>
      <c r="K37164" s="194"/>
      <c r="L37164" s="195"/>
      <c r="M37164" s="196"/>
      <c r="N37164" s="197"/>
      <c r="O37164" s="197"/>
      <c r="P37164" s="231"/>
    </row>
    <row r="37165" spans="2:16">
      <c r="B37165" s="351"/>
      <c r="C37165" s="398"/>
      <c r="D37165" s="399"/>
      <c r="E37165" s="400"/>
      <c r="G37165" s="401"/>
      <c r="H37165" s="401"/>
      <c r="I37165" s="401"/>
      <c r="J37165" s="194"/>
      <c r="K37165" s="194"/>
      <c r="L37165" s="195"/>
      <c r="M37165" s="196"/>
      <c r="N37165" s="197"/>
      <c r="O37165" s="197"/>
      <c r="P37165" s="231"/>
    </row>
    <row r="37166" spans="2:16">
      <c r="B37166" s="351"/>
      <c r="C37166" s="398"/>
      <c r="D37166" s="399"/>
      <c r="E37166" s="400"/>
      <c r="G37166" s="401"/>
      <c r="H37166" s="401"/>
      <c r="I37166" s="401"/>
      <c r="J37166" s="194"/>
      <c r="K37166" s="194"/>
      <c r="L37166" s="195"/>
      <c r="M37166" s="196"/>
      <c r="N37166" s="197"/>
      <c r="O37166" s="197"/>
      <c r="P37166" s="231"/>
    </row>
    <row r="37167" spans="2:16">
      <c r="B37167" s="351"/>
      <c r="C37167" s="398"/>
      <c r="D37167" s="399"/>
      <c r="E37167" s="400"/>
      <c r="G37167" s="401"/>
      <c r="H37167" s="401"/>
      <c r="I37167" s="401"/>
      <c r="J37167" s="194"/>
      <c r="K37167" s="194"/>
      <c r="L37167" s="195"/>
      <c r="M37167" s="196"/>
      <c r="N37167" s="197"/>
      <c r="O37167" s="197"/>
      <c r="P37167" s="231"/>
    </row>
    <row r="37168" spans="2:16">
      <c r="B37168" s="351"/>
      <c r="C37168" s="398"/>
      <c r="D37168" s="399"/>
      <c r="E37168" s="400"/>
      <c r="G37168" s="401"/>
      <c r="H37168" s="401"/>
      <c r="I37168" s="401"/>
      <c r="J37168" s="194"/>
      <c r="K37168" s="194"/>
      <c r="L37168" s="195"/>
      <c r="M37168" s="196"/>
      <c r="N37168" s="197"/>
      <c r="O37168" s="197"/>
      <c r="P37168" s="231"/>
    </row>
    <row r="37169" spans="2:16">
      <c r="B37169" s="351"/>
      <c r="C37169" s="398"/>
      <c r="D37169" s="399"/>
      <c r="E37169" s="400"/>
      <c r="G37169" s="401"/>
      <c r="H37169" s="401"/>
      <c r="I37169" s="401"/>
      <c r="J37169" s="194"/>
      <c r="K37169" s="194"/>
      <c r="L37169" s="195"/>
      <c r="M37169" s="196"/>
      <c r="N37169" s="197"/>
      <c r="O37169" s="197"/>
      <c r="P37169" s="231"/>
    </row>
    <row r="37170" spans="2:16">
      <c r="B37170" s="351"/>
      <c r="C37170" s="398"/>
      <c r="D37170" s="399"/>
      <c r="E37170" s="400"/>
      <c r="G37170" s="401"/>
      <c r="H37170" s="401"/>
      <c r="I37170" s="401"/>
      <c r="J37170" s="194"/>
      <c r="K37170" s="194"/>
      <c r="L37170" s="195"/>
      <c r="M37170" s="196"/>
      <c r="N37170" s="197"/>
      <c r="O37170" s="197"/>
      <c r="P37170" s="231"/>
    </row>
    <row r="37171" spans="2:16">
      <c r="B37171" s="351"/>
      <c r="C37171" s="398"/>
      <c r="D37171" s="399"/>
      <c r="E37171" s="400"/>
      <c r="G37171" s="401"/>
      <c r="H37171" s="401"/>
      <c r="I37171" s="401"/>
      <c r="J37171" s="194"/>
      <c r="K37171" s="194"/>
      <c r="L37171" s="195"/>
      <c r="M37171" s="196"/>
      <c r="N37171" s="197"/>
      <c r="O37171" s="197"/>
      <c r="P37171" s="231"/>
    </row>
    <row r="37172" spans="2:16">
      <c r="B37172" s="351"/>
      <c r="C37172" s="398"/>
      <c r="D37172" s="399"/>
      <c r="E37172" s="400"/>
      <c r="G37172" s="401"/>
      <c r="H37172" s="401"/>
      <c r="I37172" s="401"/>
      <c r="J37172" s="194"/>
      <c r="K37172" s="194"/>
      <c r="L37172" s="195"/>
      <c r="M37172" s="196"/>
      <c r="N37172" s="197"/>
      <c r="O37172" s="197"/>
      <c r="P37172" s="231"/>
    </row>
    <row r="37173" spans="2:16">
      <c r="B37173" s="351"/>
      <c r="C37173" s="398"/>
      <c r="D37173" s="399"/>
      <c r="E37173" s="400"/>
      <c r="G37173" s="401"/>
      <c r="H37173" s="401"/>
      <c r="I37173" s="401"/>
      <c r="J37173" s="194"/>
      <c r="K37173" s="194"/>
      <c r="L37173" s="195"/>
      <c r="M37173" s="196"/>
      <c r="N37173" s="197"/>
      <c r="O37173" s="197"/>
      <c r="P37173" s="231"/>
    </row>
    <row r="37174" spans="2:16">
      <c r="B37174" s="351"/>
      <c r="C37174" s="398"/>
      <c r="D37174" s="399"/>
      <c r="E37174" s="400"/>
      <c r="G37174" s="401"/>
      <c r="H37174" s="401"/>
      <c r="I37174" s="401"/>
      <c r="J37174" s="194"/>
      <c r="K37174" s="194"/>
      <c r="L37174" s="195"/>
      <c r="M37174" s="196"/>
      <c r="N37174" s="197"/>
      <c r="O37174" s="197"/>
      <c r="P37174" s="231"/>
    </row>
    <row r="37175" spans="2:16">
      <c r="B37175" s="351"/>
      <c r="C37175" s="398"/>
      <c r="D37175" s="399"/>
      <c r="E37175" s="400"/>
      <c r="G37175" s="401"/>
      <c r="H37175" s="401"/>
      <c r="I37175" s="401"/>
      <c r="J37175" s="194"/>
      <c r="K37175" s="194"/>
      <c r="L37175" s="195"/>
      <c r="M37175" s="196"/>
      <c r="N37175" s="197"/>
      <c r="O37175" s="197"/>
      <c r="P37175" s="231"/>
    </row>
    <row r="37176" spans="2:16">
      <c r="B37176" s="351"/>
      <c r="C37176" s="398"/>
      <c r="D37176" s="399"/>
      <c r="E37176" s="400"/>
      <c r="G37176" s="401"/>
      <c r="H37176" s="401"/>
      <c r="I37176" s="401"/>
      <c r="J37176" s="194"/>
      <c r="K37176" s="194"/>
      <c r="L37176" s="195"/>
      <c r="M37176" s="196"/>
      <c r="N37176" s="197"/>
      <c r="O37176" s="197"/>
      <c r="P37176" s="231"/>
    </row>
    <row r="37177" spans="2:16">
      <c r="B37177" s="351"/>
      <c r="C37177" s="398"/>
      <c r="D37177" s="399"/>
      <c r="E37177" s="400"/>
      <c r="G37177" s="401"/>
      <c r="H37177" s="401"/>
      <c r="I37177" s="401"/>
      <c r="J37177" s="194"/>
      <c r="K37177" s="194"/>
      <c r="L37177" s="195"/>
      <c r="M37177" s="196"/>
      <c r="N37177" s="197"/>
      <c r="O37177" s="197"/>
      <c r="P37177" s="231"/>
    </row>
    <row r="37178" spans="2:16">
      <c r="B37178" s="351"/>
      <c r="C37178" s="398"/>
      <c r="D37178" s="399"/>
      <c r="E37178" s="400"/>
      <c r="G37178" s="401"/>
      <c r="H37178" s="401"/>
      <c r="I37178" s="401"/>
      <c r="J37178" s="194"/>
      <c r="K37178" s="194"/>
      <c r="L37178" s="195"/>
      <c r="M37178" s="196"/>
      <c r="N37178" s="197"/>
      <c r="O37178" s="197"/>
      <c r="P37178" s="231"/>
    </row>
    <row r="37179" spans="2:16">
      <c r="B37179" s="351"/>
      <c r="C37179" s="398"/>
      <c r="D37179" s="399"/>
      <c r="E37179" s="400"/>
      <c r="G37179" s="401"/>
      <c r="H37179" s="401"/>
      <c r="I37179" s="401"/>
      <c r="J37179" s="194"/>
      <c r="K37179" s="194"/>
      <c r="L37179" s="195"/>
      <c r="M37179" s="196"/>
      <c r="N37179" s="197"/>
      <c r="O37179" s="197"/>
      <c r="P37179" s="231"/>
    </row>
    <row r="37180" spans="2:16">
      <c r="B37180" s="351"/>
      <c r="C37180" s="398"/>
      <c r="D37180" s="399"/>
      <c r="E37180" s="400"/>
      <c r="G37180" s="401"/>
      <c r="H37180" s="401"/>
      <c r="I37180" s="401"/>
      <c r="J37180" s="194"/>
      <c r="K37180" s="194"/>
      <c r="L37180" s="195"/>
      <c r="M37180" s="196"/>
      <c r="N37180" s="197"/>
      <c r="O37180" s="197"/>
      <c r="P37180" s="231"/>
    </row>
    <row r="37181" spans="2:16">
      <c r="B37181" s="351"/>
      <c r="C37181" s="398"/>
      <c r="D37181" s="399"/>
      <c r="E37181" s="400"/>
      <c r="G37181" s="401"/>
      <c r="H37181" s="401"/>
      <c r="I37181" s="401"/>
      <c r="J37181" s="194"/>
      <c r="K37181" s="194"/>
      <c r="L37181" s="195"/>
      <c r="M37181" s="196"/>
      <c r="N37181" s="197"/>
      <c r="O37181" s="197"/>
      <c r="P37181" s="231"/>
    </row>
    <row r="37182" spans="2:16">
      <c r="B37182" s="351"/>
      <c r="C37182" s="398"/>
      <c r="D37182" s="399"/>
      <c r="E37182" s="400"/>
      <c r="G37182" s="401"/>
      <c r="H37182" s="401"/>
      <c r="I37182" s="401"/>
      <c r="J37182" s="194"/>
      <c r="K37182" s="194"/>
      <c r="L37182" s="195"/>
      <c r="M37182" s="196"/>
      <c r="N37182" s="197"/>
      <c r="O37182" s="197"/>
      <c r="P37182" s="231"/>
    </row>
    <row r="37183" spans="2:16">
      <c r="B37183" s="351"/>
      <c r="C37183" s="398"/>
      <c r="D37183" s="399"/>
      <c r="E37183" s="400"/>
      <c r="G37183" s="401"/>
      <c r="H37183" s="401"/>
      <c r="I37183" s="401"/>
      <c r="J37183" s="194"/>
      <c r="K37183" s="194"/>
      <c r="L37183" s="195"/>
      <c r="M37183" s="196"/>
      <c r="N37183" s="197"/>
      <c r="O37183" s="197"/>
      <c r="P37183" s="231"/>
    </row>
    <row r="37184" spans="2:16">
      <c r="B37184" s="351"/>
      <c r="C37184" s="398"/>
      <c r="D37184" s="399"/>
      <c r="E37184" s="400"/>
      <c r="G37184" s="401"/>
      <c r="H37184" s="401"/>
      <c r="I37184" s="401"/>
      <c r="J37184" s="194"/>
      <c r="K37184" s="194"/>
      <c r="L37184" s="195"/>
      <c r="M37184" s="196"/>
      <c r="N37184" s="197"/>
      <c r="O37184" s="197"/>
      <c r="P37184" s="231"/>
    </row>
    <row r="37185" spans="2:16">
      <c r="B37185" s="351"/>
      <c r="C37185" s="398"/>
      <c r="D37185" s="399"/>
      <c r="E37185" s="400"/>
      <c r="G37185" s="401"/>
      <c r="H37185" s="401"/>
      <c r="I37185" s="401"/>
      <c r="J37185" s="194"/>
      <c r="K37185" s="194"/>
      <c r="L37185" s="195"/>
      <c r="M37185" s="196"/>
      <c r="N37185" s="197"/>
      <c r="O37185" s="197"/>
      <c r="P37185" s="231"/>
    </row>
    <row r="37186" spans="2:16">
      <c r="B37186" s="351"/>
      <c r="C37186" s="398"/>
      <c r="D37186" s="399"/>
      <c r="E37186" s="400"/>
      <c r="G37186" s="401"/>
      <c r="H37186" s="401"/>
      <c r="I37186" s="401"/>
      <c r="J37186" s="194"/>
      <c r="K37186" s="194"/>
      <c r="L37186" s="195"/>
      <c r="M37186" s="196"/>
      <c r="N37186" s="197"/>
      <c r="O37186" s="197"/>
      <c r="P37186" s="231"/>
    </row>
    <row r="37187" spans="2:16">
      <c r="B37187" s="351"/>
      <c r="C37187" s="398"/>
      <c r="D37187" s="399"/>
      <c r="E37187" s="400"/>
      <c r="G37187" s="401"/>
      <c r="H37187" s="401"/>
      <c r="I37187" s="401"/>
      <c r="J37187" s="194"/>
      <c r="K37187" s="194"/>
      <c r="L37187" s="195"/>
      <c r="M37187" s="196"/>
      <c r="N37187" s="197"/>
      <c r="O37187" s="197"/>
      <c r="P37187" s="231"/>
    </row>
    <row r="37188" spans="2:16">
      <c r="B37188" s="351"/>
      <c r="C37188" s="398"/>
      <c r="D37188" s="399"/>
      <c r="E37188" s="400"/>
      <c r="G37188" s="401"/>
      <c r="H37188" s="401"/>
      <c r="I37188" s="401"/>
      <c r="J37188" s="194"/>
      <c r="K37188" s="194"/>
      <c r="L37188" s="195"/>
      <c r="M37188" s="196"/>
      <c r="N37188" s="197"/>
      <c r="O37188" s="197"/>
      <c r="P37188" s="231"/>
    </row>
    <row r="37189" spans="2:16">
      <c r="B37189" s="351"/>
      <c r="C37189" s="398"/>
      <c r="D37189" s="399"/>
      <c r="E37189" s="400"/>
      <c r="G37189" s="401"/>
      <c r="H37189" s="401"/>
      <c r="I37189" s="401"/>
      <c r="J37189" s="194"/>
      <c r="K37189" s="194"/>
      <c r="L37189" s="195"/>
      <c r="M37189" s="196"/>
      <c r="N37189" s="197"/>
      <c r="O37189" s="197"/>
      <c r="P37189" s="231"/>
    </row>
    <row r="37190" spans="2:16">
      <c r="B37190" s="351"/>
      <c r="C37190" s="398"/>
      <c r="D37190" s="399"/>
      <c r="E37190" s="400"/>
      <c r="G37190" s="401"/>
      <c r="H37190" s="401"/>
      <c r="I37190" s="401"/>
      <c r="J37190" s="194"/>
      <c r="K37190" s="194"/>
      <c r="L37190" s="195"/>
      <c r="M37190" s="196"/>
      <c r="N37190" s="197"/>
      <c r="O37190" s="197"/>
      <c r="P37190" s="231"/>
    </row>
    <row r="37191" spans="2:16">
      <c r="B37191" s="351"/>
      <c r="C37191" s="398"/>
      <c r="D37191" s="399"/>
      <c r="E37191" s="400"/>
      <c r="G37191" s="401"/>
      <c r="H37191" s="401"/>
      <c r="I37191" s="401"/>
      <c r="J37191" s="194"/>
      <c r="K37191" s="194"/>
      <c r="L37191" s="195"/>
      <c r="M37191" s="196"/>
      <c r="N37191" s="197"/>
      <c r="O37191" s="197"/>
      <c r="P37191" s="231"/>
    </row>
    <row r="37192" spans="2:16">
      <c r="B37192" s="351"/>
      <c r="C37192" s="398"/>
      <c r="D37192" s="399"/>
      <c r="E37192" s="400"/>
      <c r="G37192" s="401"/>
      <c r="H37192" s="401"/>
      <c r="I37192" s="401"/>
      <c r="J37192" s="194"/>
      <c r="K37192" s="194"/>
      <c r="L37192" s="195"/>
      <c r="M37192" s="196"/>
      <c r="N37192" s="197"/>
      <c r="O37192" s="197"/>
      <c r="P37192" s="231"/>
    </row>
    <row r="37193" spans="2:16">
      <c r="B37193" s="351"/>
      <c r="C37193" s="398"/>
      <c r="D37193" s="399"/>
      <c r="E37193" s="400"/>
      <c r="G37193" s="401"/>
      <c r="H37193" s="401"/>
      <c r="I37193" s="401"/>
      <c r="J37193" s="194"/>
      <c r="K37193" s="194"/>
      <c r="L37193" s="195"/>
      <c r="M37193" s="196"/>
      <c r="N37193" s="197"/>
      <c r="O37193" s="197"/>
      <c r="P37193" s="231"/>
    </row>
    <row r="37194" spans="2:16">
      <c r="B37194" s="351"/>
      <c r="C37194" s="398"/>
      <c r="D37194" s="399"/>
      <c r="E37194" s="400"/>
      <c r="G37194" s="401"/>
      <c r="H37194" s="401"/>
      <c r="I37194" s="401"/>
      <c r="J37194" s="194"/>
      <c r="K37194" s="194"/>
      <c r="L37194" s="195"/>
      <c r="M37194" s="196"/>
      <c r="N37194" s="197"/>
      <c r="O37194" s="197"/>
      <c r="P37194" s="231"/>
    </row>
    <row r="37195" spans="2:16">
      <c r="B37195" s="351"/>
      <c r="C37195" s="398"/>
      <c r="D37195" s="399"/>
      <c r="E37195" s="400"/>
      <c r="G37195" s="401"/>
      <c r="H37195" s="401"/>
      <c r="I37195" s="401"/>
      <c r="J37195" s="194"/>
      <c r="K37195" s="194"/>
      <c r="L37195" s="195"/>
      <c r="M37195" s="196"/>
      <c r="N37195" s="197"/>
      <c r="O37195" s="197"/>
      <c r="P37195" s="231"/>
    </row>
    <row r="37196" spans="2:16">
      <c r="B37196" s="351"/>
      <c r="C37196" s="398"/>
      <c r="D37196" s="399"/>
      <c r="E37196" s="400"/>
      <c r="G37196" s="401"/>
      <c r="H37196" s="401"/>
      <c r="I37196" s="401"/>
      <c r="J37196" s="194"/>
      <c r="K37196" s="194"/>
      <c r="L37196" s="195"/>
      <c r="M37196" s="196"/>
      <c r="N37196" s="197"/>
      <c r="O37196" s="197"/>
      <c r="P37196" s="231"/>
    </row>
    <row r="37197" spans="2:16">
      <c r="B37197" s="351"/>
      <c r="C37197" s="398"/>
      <c r="D37197" s="399"/>
      <c r="E37197" s="400"/>
      <c r="G37197" s="401"/>
      <c r="H37197" s="401"/>
      <c r="I37197" s="401"/>
      <c r="J37197" s="194"/>
      <c r="K37197" s="194"/>
      <c r="L37197" s="195"/>
      <c r="M37197" s="196"/>
      <c r="N37197" s="197"/>
      <c r="O37197" s="197"/>
      <c r="P37197" s="231"/>
    </row>
    <row r="37198" spans="2:16">
      <c r="B37198" s="351"/>
      <c r="C37198" s="398"/>
      <c r="D37198" s="399"/>
      <c r="E37198" s="400"/>
      <c r="G37198" s="401"/>
      <c r="H37198" s="401"/>
      <c r="I37198" s="401"/>
      <c r="J37198" s="194"/>
      <c r="K37198" s="194"/>
      <c r="L37198" s="195"/>
      <c r="M37198" s="196"/>
      <c r="N37198" s="197"/>
      <c r="O37198" s="197"/>
      <c r="P37198" s="231"/>
    </row>
    <row r="37199" spans="2:16">
      <c r="B37199" s="351"/>
      <c r="C37199" s="398"/>
      <c r="D37199" s="399"/>
      <c r="E37199" s="400"/>
      <c r="G37199" s="401"/>
      <c r="H37199" s="401"/>
      <c r="I37199" s="401"/>
      <c r="J37199" s="194"/>
      <c r="K37199" s="194"/>
      <c r="L37199" s="195"/>
      <c r="M37199" s="196"/>
      <c r="N37199" s="197"/>
      <c r="O37199" s="197"/>
      <c r="P37199" s="231"/>
    </row>
    <row r="37200" spans="2:16">
      <c r="B37200" s="351"/>
      <c r="C37200" s="398"/>
      <c r="D37200" s="399"/>
      <c r="E37200" s="400"/>
      <c r="G37200" s="401"/>
      <c r="H37200" s="401"/>
      <c r="I37200" s="401"/>
      <c r="J37200" s="194"/>
      <c r="K37200" s="194"/>
      <c r="L37200" s="195"/>
      <c r="M37200" s="196"/>
      <c r="N37200" s="197"/>
      <c r="O37200" s="197"/>
      <c r="P37200" s="231"/>
    </row>
    <row r="37201" spans="2:16">
      <c r="B37201" s="351"/>
      <c r="C37201" s="398"/>
      <c r="D37201" s="399"/>
      <c r="E37201" s="400"/>
      <c r="G37201" s="401"/>
      <c r="H37201" s="401"/>
      <c r="I37201" s="401"/>
      <c r="J37201" s="194"/>
      <c r="K37201" s="194"/>
      <c r="L37201" s="195"/>
      <c r="M37201" s="196"/>
      <c r="N37201" s="197"/>
      <c r="O37201" s="197"/>
      <c r="P37201" s="231"/>
    </row>
    <row r="37202" spans="2:16">
      <c r="B37202" s="351"/>
      <c r="C37202" s="398"/>
      <c r="D37202" s="399"/>
      <c r="E37202" s="400"/>
      <c r="G37202" s="401"/>
      <c r="H37202" s="401"/>
      <c r="I37202" s="401"/>
      <c r="J37202" s="194"/>
      <c r="K37202" s="194"/>
      <c r="L37202" s="195"/>
      <c r="M37202" s="196"/>
      <c r="N37202" s="197"/>
      <c r="O37202" s="197"/>
      <c r="P37202" s="231"/>
    </row>
    <row r="37203" spans="2:16">
      <c r="B37203" s="351"/>
      <c r="C37203" s="398"/>
      <c r="D37203" s="399"/>
      <c r="E37203" s="400"/>
      <c r="G37203" s="401"/>
      <c r="H37203" s="401"/>
      <c r="I37203" s="401"/>
      <c r="J37203" s="194"/>
      <c r="K37203" s="194"/>
      <c r="L37203" s="195"/>
      <c r="M37203" s="196"/>
      <c r="N37203" s="197"/>
      <c r="O37203" s="197"/>
      <c r="P37203" s="231"/>
    </row>
    <row r="37204" spans="2:16">
      <c r="B37204" s="351"/>
      <c r="C37204" s="398"/>
      <c r="D37204" s="399"/>
      <c r="E37204" s="400"/>
      <c r="G37204" s="401"/>
      <c r="H37204" s="401"/>
      <c r="I37204" s="401"/>
      <c r="J37204" s="194"/>
      <c r="K37204" s="194"/>
      <c r="L37204" s="195"/>
      <c r="M37204" s="196"/>
      <c r="N37204" s="197"/>
      <c r="O37204" s="197"/>
      <c r="P37204" s="231"/>
    </row>
    <row r="37205" spans="2:16">
      <c r="B37205" s="351"/>
      <c r="C37205" s="398"/>
      <c r="D37205" s="399"/>
      <c r="E37205" s="400"/>
      <c r="G37205" s="401"/>
      <c r="H37205" s="401"/>
      <c r="I37205" s="401"/>
      <c r="J37205" s="194"/>
      <c r="K37205" s="194"/>
      <c r="L37205" s="195"/>
      <c r="M37205" s="196"/>
      <c r="N37205" s="197"/>
      <c r="O37205" s="197"/>
      <c r="P37205" s="231"/>
    </row>
    <row r="37206" spans="2:16">
      <c r="B37206" s="351"/>
      <c r="C37206" s="398"/>
      <c r="D37206" s="399"/>
      <c r="E37206" s="400"/>
      <c r="G37206" s="401"/>
      <c r="H37206" s="401"/>
      <c r="I37206" s="401"/>
      <c r="J37206" s="194"/>
      <c r="K37206" s="194"/>
      <c r="L37206" s="195"/>
      <c r="M37206" s="196"/>
      <c r="N37206" s="197"/>
      <c r="O37206" s="197"/>
      <c r="P37206" s="231"/>
    </row>
    <row r="37207" spans="2:16">
      <c r="B37207" s="351"/>
      <c r="C37207" s="398"/>
      <c r="D37207" s="399"/>
      <c r="E37207" s="400"/>
      <c r="G37207" s="401"/>
      <c r="H37207" s="401"/>
      <c r="I37207" s="401"/>
      <c r="J37207" s="194"/>
      <c r="K37207" s="194"/>
      <c r="L37207" s="195"/>
      <c r="M37207" s="196"/>
      <c r="N37207" s="197"/>
      <c r="O37207" s="197"/>
      <c r="P37207" s="231"/>
    </row>
    <row r="37208" spans="2:16">
      <c r="B37208" s="351"/>
      <c r="C37208" s="398"/>
      <c r="D37208" s="399"/>
      <c r="E37208" s="400"/>
      <c r="G37208" s="401"/>
      <c r="H37208" s="401"/>
      <c r="I37208" s="401"/>
      <c r="J37208" s="194"/>
      <c r="K37208" s="194"/>
      <c r="L37208" s="195"/>
      <c r="M37208" s="196"/>
      <c r="N37208" s="197"/>
      <c r="O37208" s="197"/>
      <c r="P37208" s="231"/>
    </row>
    <row r="37209" spans="2:16">
      <c r="B37209" s="351"/>
      <c r="C37209" s="398"/>
      <c r="D37209" s="399"/>
      <c r="E37209" s="400"/>
      <c r="G37209" s="401"/>
      <c r="H37209" s="401"/>
      <c r="I37209" s="401"/>
      <c r="J37209" s="194"/>
      <c r="K37209" s="194"/>
      <c r="L37209" s="195"/>
      <c r="M37209" s="196"/>
      <c r="N37209" s="197"/>
      <c r="O37209" s="197"/>
      <c r="P37209" s="231"/>
    </row>
    <row r="37210" spans="2:16">
      <c r="B37210" s="351"/>
      <c r="C37210" s="398"/>
      <c r="D37210" s="399"/>
      <c r="E37210" s="400"/>
      <c r="G37210" s="401"/>
      <c r="H37210" s="401"/>
      <c r="I37210" s="401"/>
      <c r="J37210" s="194"/>
      <c r="K37210" s="194"/>
      <c r="L37210" s="195"/>
      <c r="M37210" s="196"/>
      <c r="N37210" s="197"/>
      <c r="O37210" s="197"/>
      <c r="P37210" s="231"/>
    </row>
    <row r="37211" spans="2:16">
      <c r="B37211" s="351"/>
      <c r="C37211" s="398"/>
      <c r="D37211" s="399"/>
      <c r="E37211" s="400"/>
      <c r="G37211" s="401"/>
      <c r="H37211" s="401"/>
      <c r="I37211" s="401"/>
      <c r="J37211" s="194"/>
      <c r="K37211" s="194"/>
      <c r="L37211" s="195"/>
      <c r="M37211" s="196"/>
      <c r="N37211" s="197"/>
      <c r="O37211" s="197"/>
      <c r="P37211" s="231"/>
    </row>
    <row r="37212" spans="2:16">
      <c r="B37212" s="351"/>
      <c r="C37212" s="398"/>
      <c r="D37212" s="399"/>
      <c r="E37212" s="400"/>
      <c r="G37212" s="401"/>
      <c r="H37212" s="401"/>
      <c r="I37212" s="401"/>
      <c r="J37212" s="194"/>
      <c r="K37212" s="194"/>
      <c r="L37212" s="195"/>
      <c r="M37212" s="196"/>
      <c r="N37212" s="197"/>
      <c r="O37212" s="197"/>
      <c r="P37212" s="231"/>
    </row>
    <row r="37213" spans="2:16">
      <c r="B37213" s="351"/>
      <c r="C37213" s="398"/>
      <c r="D37213" s="399"/>
      <c r="E37213" s="400"/>
      <c r="G37213" s="401"/>
      <c r="H37213" s="401"/>
      <c r="I37213" s="401"/>
      <c r="J37213" s="194"/>
      <c r="K37213" s="194"/>
      <c r="L37213" s="195"/>
      <c r="M37213" s="196"/>
      <c r="N37213" s="197"/>
      <c r="O37213" s="197"/>
      <c r="P37213" s="231"/>
    </row>
    <row r="37214" spans="2:16">
      <c r="B37214" s="351"/>
      <c r="C37214" s="398"/>
      <c r="D37214" s="399"/>
      <c r="E37214" s="400"/>
      <c r="G37214" s="401"/>
      <c r="H37214" s="401"/>
      <c r="I37214" s="401"/>
      <c r="J37214" s="194"/>
      <c r="K37214" s="194"/>
      <c r="L37214" s="195"/>
      <c r="M37214" s="196"/>
      <c r="N37214" s="197"/>
      <c r="O37214" s="197"/>
      <c r="P37214" s="231"/>
    </row>
    <row r="37215" spans="2:16">
      <c r="B37215" s="351"/>
      <c r="C37215" s="398"/>
      <c r="D37215" s="399"/>
      <c r="E37215" s="400"/>
      <c r="G37215" s="401"/>
      <c r="H37215" s="401"/>
      <c r="I37215" s="401"/>
      <c r="J37215" s="194"/>
      <c r="K37215" s="194"/>
      <c r="L37215" s="195"/>
      <c r="M37215" s="196"/>
      <c r="N37215" s="197"/>
      <c r="O37215" s="197"/>
      <c r="P37215" s="231"/>
    </row>
    <row r="37216" spans="2:16">
      <c r="B37216" s="351"/>
      <c r="C37216" s="398"/>
      <c r="D37216" s="399"/>
      <c r="E37216" s="400"/>
      <c r="G37216" s="401"/>
      <c r="H37216" s="401"/>
      <c r="I37216" s="401"/>
      <c r="J37216" s="194"/>
      <c r="K37216" s="194"/>
      <c r="L37216" s="195"/>
      <c r="M37216" s="196"/>
      <c r="N37216" s="197"/>
      <c r="O37216" s="197"/>
      <c r="P37216" s="231"/>
    </row>
    <row r="37217" spans="2:16">
      <c r="B37217" s="351"/>
      <c r="C37217" s="398"/>
      <c r="D37217" s="399"/>
      <c r="E37217" s="400"/>
      <c r="G37217" s="401"/>
      <c r="H37217" s="401"/>
      <c r="I37217" s="401"/>
      <c r="J37217" s="194"/>
      <c r="K37217" s="194"/>
      <c r="L37217" s="195"/>
      <c r="M37217" s="196"/>
      <c r="N37217" s="197"/>
      <c r="O37217" s="197"/>
      <c r="P37217" s="231"/>
    </row>
    <row r="37218" spans="2:16">
      <c r="B37218" s="351"/>
      <c r="C37218" s="398"/>
      <c r="D37218" s="399"/>
      <c r="E37218" s="400"/>
      <c r="G37218" s="401"/>
      <c r="H37218" s="401"/>
      <c r="I37218" s="401"/>
      <c r="J37218" s="194"/>
      <c r="K37218" s="194"/>
      <c r="L37218" s="195"/>
      <c r="M37218" s="196"/>
      <c r="N37218" s="197"/>
      <c r="O37218" s="197"/>
      <c r="P37218" s="231"/>
    </row>
    <row r="37219" spans="2:16">
      <c r="B37219" s="351"/>
      <c r="C37219" s="398"/>
      <c r="D37219" s="399"/>
      <c r="E37219" s="400"/>
      <c r="G37219" s="401"/>
      <c r="H37219" s="401"/>
      <c r="I37219" s="401"/>
      <c r="J37219" s="194"/>
      <c r="K37219" s="194"/>
      <c r="L37219" s="195"/>
      <c r="M37219" s="196"/>
      <c r="N37219" s="197"/>
      <c r="O37219" s="197"/>
      <c r="P37219" s="231"/>
    </row>
    <row r="37220" spans="2:16">
      <c r="B37220" s="351"/>
      <c r="C37220" s="398"/>
      <c r="D37220" s="399"/>
      <c r="E37220" s="400"/>
      <c r="G37220" s="401"/>
      <c r="H37220" s="401"/>
      <c r="I37220" s="401"/>
      <c r="J37220" s="194"/>
      <c r="K37220" s="194"/>
      <c r="L37220" s="195"/>
      <c r="M37220" s="196"/>
      <c r="N37220" s="197"/>
      <c r="O37220" s="197"/>
      <c r="P37220" s="231"/>
    </row>
    <row r="37221" spans="2:16">
      <c r="B37221" s="351"/>
      <c r="C37221" s="398"/>
      <c r="D37221" s="399"/>
      <c r="E37221" s="400"/>
      <c r="G37221" s="401"/>
      <c r="H37221" s="401"/>
      <c r="I37221" s="401"/>
      <c r="J37221" s="194"/>
      <c r="K37221" s="194"/>
      <c r="L37221" s="195"/>
      <c r="M37221" s="196"/>
      <c r="N37221" s="197"/>
      <c r="O37221" s="197"/>
      <c r="P37221" s="231"/>
    </row>
    <row r="37222" spans="2:16">
      <c r="B37222" s="351"/>
      <c r="C37222" s="398"/>
      <c r="D37222" s="399"/>
      <c r="E37222" s="400"/>
      <c r="G37222" s="401"/>
      <c r="H37222" s="401"/>
      <c r="I37222" s="401"/>
      <c r="J37222" s="194"/>
      <c r="K37222" s="194"/>
      <c r="L37222" s="195"/>
      <c r="M37222" s="196"/>
      <c r="N37222" s="197"/>
      <c r="O37222" s="197"/>
      <c r="P37222" s="231"/>
    </row>
    <row r="37223" spans="2:16">
      <c r="B37223" s="351"/>
      <c r="C37223" s="398"/>
      <c r="D37223" s="399"/>
      <c r="E37223" s="400"/>
      <c r="G37223" s="401"/>
      <c r="H37223" s="401"/>
      <c r="I37223" s="401"/>
      <c r="J37223" s="194"/>
      <c r="K37223" s="194"/>
      <c r="L37223" s="195"/>
      <c r="M37223" s="196"/>
      <c r="N37223" s="197"/>
      <c r="O37223" s="197"/>
      <c r="P37223" s="231"/>
    </row>
    <row r="37224" spans="2:16">
      <c r="B37224" s="351"/>
      <c r="C37224" s="398"/>
      <c r="D37224" s="399"/>
      <c r="E37224" s="400"/>
      <c r="G37224" s="401"/>
      <c r="H37224" s="401"/>
      <c r="I37224" s="401"/>
      <c r="J37224" s="194"/>
      <c r="K37224" s="194"/>
      <c r="L37224" s="195"/>
      <c r="M37224" s="196"/>
      <c r="N37224" s="197"/>
      <c r="O37224" s="197"/>
      <c r="P37224" s="231"/>
    </row>
    <row r="37225" spans="2:16">
      <c r="B37225" s="351"/>
      <c r="C37225" s="398"/>
      <c r="D37225" s="399"/>
      <c r="E37225" s="400"/>
      <c r="G37225" s="401"/>
      <c r="H37225" s="401"/>
      <c r="I37225" s="401"/>
      <c r="J37225" s="194"/>
      <c r="K37225" s="194"/>
      <c r="L37225" s="195"/>
      <c r="M37225" s="196"/>
      <c r="N37225" s="197"/>
      <c r="O37225" s="197"/>
      <c r="P37225" s="231"/>
    </row>
    <row r="37226" spans="2:16">
      <c r="B37226" s="351"/>
      <c r="C37226" s="398"/>
      <c r="D37226" s="399"/>
      <c r="E37226" s="400"/>
      <c r="G37226" s="401"/>
      <c r="H37226" s="401"/>
      <c r="I37226" s="401"/>
      <c r="J37226" s="194"/>
      <c r="K37226" s="194"/>
      <c r="L37226" s="195"/>
      <c r="M37226" s="196"/>
      <c r="N37226" s="197"/>
      <c r="O37226" s="197"/>
      <c r="P37226" s="231"/>
    </row>
    <row r="37227" spans="2:16">
      <c r="B37227" s="351"/>
      <c r="C37227" s="398"/>
      <c r="D37227" s="399"/>
      <c r="E37227" s="400"/>
      <c r="G37227" s="401"/>
      <c r="H37227" s="401"/>
      <c r="I37227" s="401"/>
      <c r="J37227" s="194"/>
      <c r="K37227" s="194"/>
      <c r="L37227" s="195"/>
      <c r="M37227" s="196"/>
      <c r="N37227" s="197"/>
      <c r="O37227" s="197"/>
      <c r="P37227" s="231"/>
    </row>
    <row r="37228" spans="2:16">
      <c r="B37228" s="351"/>
      <c r="C37228" s="398"/>
      <c r="D37228" s="399"/>
      <c r="E37228" s="400"/>
      <c r="G37228" s="401"/>
      <c r="H37228" s="401"/>
      <c r="I37228" s="401"/>
      <c r="J37228" s="194"/>
      <c r="K37228" s="194"/>
      <c r="L37228" s="195"/>
      <c r="M37228" s="196"/>
      <c r="N37228" s="197"/>
      <c r="O37228" s="197"/>
      <c r="P37228" s="231"/>
    </row>
    <row r="37229" spans="2:16">
      <c r="B37229" s="351"/>
      <c r="C37229" s="398"/>
      <c r="D37229" s="399"/>
      <c r="E37229" s="400"/>
      <c r="G37229" s="401"/>
      <c r="H37229" s="401"/>
      <c r="I37229" s="401"/>
      <c r="J37229" s="194"/>
      <c r="K37229" s="194"/>
      <c r="L37229" s="195"/>
      <c r="M37229" s="196"/>
      <c r="N37229" s="197"/>
      <c r="O37229" s="197"/>
      <c r="P37229" s="231"/>
    </row>
    <row r="37230" spans="2:16">
      <c r="B37230" s="351"/>
      <c r="C37230" s="398"/>
      <c r="D37230" s="399"/>
      <c r="E37230" s="400"/>
      <c r="G37230" s="401"/>
      <c r="H37230" s="401"/>
      <c r="I37230" s="401"/>
      <c r="J37230" s="194"/>
      <c r="K37230" s="194"/>
      <c r="L37230" s="195"/>
      <c r="M37230" s="196"/>
      <c r="N37230" s="197"/>
      <c r="O37230" s="197"/>
      <c r="P37230" s="231"/>
    </row>
    <row r="37231" spans="2:16">
      <c r="B37231" s="351"/>
      <c r="C37231" s="398"/>
      <c r="D37231" s="399"/>
      <c r="E37231" s="400"/>
      <c r="G37231" s="401"/>
      <c r="H37231" s="401"/>
      <c r="I37231" s="401"/>
      <c r="J37231" s="194"/>
      <c r="K37231" s="194"/>
      <c r="L37231" s="195"/>
      <c r="M37231" s="196"/>
      <c r="N37231" s="197"/>
      <c r="O37231" s="197"/>
      <c r="P37231" s="231"/>
    </row>
    <row r="37232" spans="2:16">
      <c r="B37232" s="351"/>
      <c r="C37232" s="398"/>
      <c r="D37232" s="399"/>
      <c r="E37232" s="400"/>
      <c r="G37232" s="401"/>
      <c r="H37232" s="401"/>
      <c r="I37232" s="401"/>
      <c r="J37232" s="194"/>
      <c r="K37232" s="194"/>
      <c r="L37232" s="195"/>
      <c r="M37232" s="196"/>
      <c r="N37232" s="197"/>
      <c r="O37232" s="197"/>
      <c r="P37232" s="231"/>
    </row>
    <row r="37233" spans="2:16">
      <c r="B37233" s="351"/>
      <c r="C37233" s="398"/>
      <c r="D37233" s="399"/>
      <c r="E37233" s="400"/>
      <c r="G37233" s="401"/>
      <c r="H37233" s="401"/>
      <c r="I37233" s="401"/>
      <c r="J37233" s="194"/>
      <c r="K37233" s="194"/>
      <c r="L37233" s="195"/>
      <c r="M37233" s="196"/>
      <c r="N37233" s="197"/>
      <c r="O37233" s="197"/>
      <c r="P37233" s="231"/>
    </row>
    <row r="37234" spans="2:16">
      <c r="B37234" s="351"/>
      <c r="C37234" s="398"/>
      <c r="D37234" s="399"/>
      <c r="E37234" s="400"/>
      <c r="G37234" s="401"/>
      <c r="H37234" s="401"/>
      <c r="I37234" s="401"/>
      <c r="J37234" s="194"/>
      <c r="K37234" s="194"/>
      <c r="L37234" s="195"/>
      <c r="M37234" s="196"/>
      <c r="N37234" s="197"/>
      <c r="O37234" s="197"/>
      <c r="P37234" s="231"/>
    </row>
    <row r="37235" spans="2:16">
      <c r="B37235" s="351"/>
      <c r="C37235" s="398"/>
      <c r="D37235" s="399"/>
      <c r="E37235" s="400"/>
      <c r="G37235" s="401"/>
      <c r="H37235" s="401"/>
      <c r="I37235" s="401"/>
      <c r="J37235" s="194"/>
      <c r="K37235" s="194"/>
      <c r="L37235" s="195"/>
      <c r="M37235" s="196"/>
      <c r="N37235" s="197"/>
      <c r="O37235" s="197"/>
      <c r="P37235" s="231"/>
    </row>
    <row r="37236" spans="2:16">
      <c r="B37236" s="351"/>
      <c r="C37236" s="398"/>
      <c r="D37236" s="399"/>
      <c r="E37236" s="400"/>
      <c r="G37236" s="401"/>
      <c r="H37236" s="401"/>
      <c r="I37236" s="401"/>
      <c r="J37236" s="194"/>
      <c r="K37236" s="194"/>
      <c r="L37236" s="195"/>
      <c r="M37236" s="196"/>
      <c r="N37236" s="197"/>
      <c r="O37236" s="197"/>
      <c r="P37236" s="231"/>
    </row>
    <row r="37237" spans="2:16">
      <c r="B37237" s="351"/>
      <c r="C37237" s="398"/>
      <c r="D37237" s="399"/>
      <c r="E37237" s="400"/>
      <c r="G37237" s="401"/>
      <c r="H37237" s="401"/>
      <c r="I37237" s="401"/>
      <c r="J37237" s="194"/>
      <c r="K37237" s="194"/>
      <c r="L37237" s="195"/>
      <c r="M37237" s="196"/>
      <c r="N37237" s="197"/>
      <c r="O37237" s="197"/>
      <c r="P37237" s="231"/>
    </row>
    <row r="37238" spans="2:16">
      <c r="B37238" s="351"/>
      <c r="C37238" s="398"/>
      <c r="D37238" s="399"/>
      <c r="E37238" s="400"/>
      <c r="G37238" s="401"/>
      <c r="H37238" s="401"/>
      <c r="I37238" s="401"/>
      <c r="J37238" s="194"/>
      <c r="K37238" s="194"/>
      <c r="L37238" s="195"/>
      <c r="M37238" s="196"/>
      <c r="N37238" s="197"/>
      <c r="O37238" s="197"/>
      <c r="P37238" s="231"/>
    </row>
    <row r="37239" spans="2:16">
      <c r="B37239" s="351"/>
      <c r="C37239" s="398"/>
      <c r="D37239" s="399"/>
      <c r="E37239" s="400"/>
      <c r="G37239" s="401"/>
      <c r="H37239" s="401"/>
      <c r="I37239" s="401"/>
      <c r="J37239" s="194"/>
      <c r="K37239" s="194"/>
      <c r="L37239" s="195"/>
      <c r="M37239" s="196"/>
      <c r="N37239" s="197"/>
      <c r="O37239" s="197"/>
      <c r="P37239" s="231"/>
    </row>
    <row r="37240" spans="2:16">
      <c r="B37240" s="351"/>
      <c r="C37240" s="398"/>
      <c r="D37240" s="399"/>
      <c r="E37240" s="400"/>
      <c r="G37240" s="401"/>
      <c r="H37240" s="401"/>
      <c r="I37240" s="401"/>
      <c r="J37240" s="194"/>
      <c r="K37240" s="194"/>
      <c r="L37240" s="195"/>
      <c r="M37240" s="196"/>
      <c r="N37240" s="197"/>
      <c r="O37240" s="197"/>
      <c r="P37240" s="231"/>
    </row>
    <row r="37241" spans="2:16">
      <c r="B37241" s="351"/>
      <c r="C37241" s="398"/>
      <c r="D37241" s="399"/>
      <c r="E37241" s="400"/>
      <c r="G37241" s="401"/>
      <c r="H37241" s="401"/>
      <c r="I37241" s="401"/>
      <c r="J37241" s="194"/>
      <c r="K37241" s="194"/>
      <c r="L37241" s="195"/>
      <c r="M37241" s="196"/>
      <c r="N37241" s="197"/>
      <c r="O37241" s="197"/>
      <c r="P37241" s="231"/>
    </row>
    <row r="37242" spans="2:16">
      <c r="B37242" s="351"/>
      <c r="C37242" s="398"/>
      <c r="D37242" s="399"/>
      <c r="E37242" s="400"/>
      <c r="G37242" s="401"/>
      <c r="H37242" s="401"/>
      <c r="I37242" s="401"/>
      <c r="J37242" s="194"/>
      <c r="K37242" s="194"/>
      <c r="L37242" s="195"/>
      <c r="M37242" s="196"/>
      <c r="N37242" s="197"/>
      <c r="O37242" s="197"/>
      <c r="P37242" s="231"/>
    </row>
    <row r="37243" spans="2:16">
      <c r="B37243" s="351"/>
      <c r="C37243" s="398"/>
      <c r="D37243" s="399"/>
      <c r="E37243" s="400"/>
      <c r="G37243" s="401"/>
      <c r="H37243" s="401"/>
      <c r="I37243" s="401"/>
      <c r="J37243" s="194"/>
      <c r="K37243" s="194"/>
      <c r="L37243" s="195"/>
      <c r="M37243" s="196"/>
      <c r="N37243" s="197"/>
      <c r="O37243" s="197"/>
      <c r="P37243" s="231"/>
    </row>
    <row r="37244" spans="2:16">
      <c r="B37244" s="351"/>
      <c r="C37244" s="398"/>
      <c r="D37244" s="399"/>
      <c r="E37244" s="400"/>
      <c r="G37244" s="401"/>
      <c r="H37244" s="401"/>
      <c r="I37244" s="401"/>
      <c r="J37244" s="194"/>
      <c r="K37244" s="194"/>
      <c r="L37244" s="195"/>
      <c r="M37244" s="196"/>
      <c r="N37244" s="197"/>
      <c r="O37244" s="197"/>
      <c r="P37244" s="231"/>
    </row>
    <row r="37245" spans="2:16">
      <c r="B37245" s="351"/>
      <c r="C37245" s="398"/>
      <c r="D37245" s="399"/>
      <c r="E37245" s="400"/>
      <c r="G37245" s="401"/>
      <c r="H37245" s="401"/>
      <c r="I37245" s="401"/>
      <c r="J37245" s="194"/>
      <c r="K37245" s="194"/>
      <c r="L37245" s="195"/>
      <c r="M37245" s="196"/>
      <c r="N37245" s="197"/>
      <c r="O37245" s="197"/>
      <c r="P37245" s="231"/>
    </row>
    <row r="37246" spans="2:16">
      <c r="B37246" s="351"/>
      <c r="C37246" s="398"/>
      <c r="D37246" s="399"/>
      <c r="E37246" s="400"/>
      <c r="G37246" s="401"/>
      <c r="H37246" s="401"/>
      <c r="I37246" s="401"/>
      <c r="J37246" s="194"/>
      <c r="K37246" s="194"/>
      <c r="L37246" s="195"/>
      <c r="M37246" s="196"/>
      <c r="N37246" s="197"/>
      <c r="O37246" s="197"/>
      <c r="P37246" s="231"/>
    </row>
    <row r="37247" spans="2:16">
      <c r="B37247" s="351"/>
      <c r="C37247" s="398"/>
      <c r="D37247" s="399"/>
      <c r="E37247" s="400"/>
      <c r="G37247" s="401"/>
      <c r="H37247" s="401"/>
      <c r="I37247" s="401"/>
      <c r="J37247" s="194"/>
      <c r="K37247" s="194"/>
      <c r="L37247" s="195"/>
      <c r="M37247" s="196"/>
      <c r="N37247" s="197"/>
      <c r="O37247" s="197"/>
      <c r="P37247" s="231"/>
    </row>
    <row r="37248" spans="2:16">
      <c r="B37248" s="351"/>
      <c r="C37248" s="398"/>
      <c r="D37248" s="399"/>
      <c r="E37248" s="400"/>
      <c r="G37248" s="401"/>
      <c r="H37248" s="401"/>
      <c r="I37248" s="401"/>
      <c r="J37248" s="194"/>
      <c r="K37248" s="194"/>
      <c r="L37248" s="195"/>
      <c r="M37248" s="196"/>
      <c r="N37248" s="197"/>
      <c r="O37248" s="197"/>
      <c r="P37248" s="231"/>
    </row>
    <row r="37249" spans="2:16">
      <c r="B37249" s="351"/>
      <c r="C37249" s="398"/>
      <c r="D37249" s="399"/>
      <c r="E37249" s="400"/>
      <c r="G37249" s="401"/>
      <c r="H37249" s="401"/>
      <c r="I37249" s="401"/>
      <c r="J37249" s="194"/>
      <c r="K37249" s="194"/>
      <c r="L37249" s="195"/>
      <c r="M37249" s="196"/>
      <c r="N37249" s="197"/>
      <c r="O37249" s="197"/>
      <c r="P37249" s="231"/>
    </row>
    <row r="37250" spans="2:16">
      <c r="B37250" s="351"/>
      <c r="C37250" s="398"/>
      <c r="D37250" s="399"/>
      <c r="E37250" s="400"/>
      <c r="G37250" s="401"/>
      <c r="H37250" s="401"/>
      <c r="I37250" s="401"/>
      <c r="J37250" s="194"/>
      <c r="K37250" s="194"/>
      <c r="L37250" s="195"/>
      <c r="M37250" s="196"/>
      <c r="N37250" s="197"/>
      <c r="O37250" s="197"/>
      <c r="P37250" s="231"/>
    </row>
    <row r="37251" spans="2:16">
      <c r="B37251" s="351"/>
      <c r="C37251" s="398"/>
      <c r="D37251" s="399"/>
      <c r="E37251" s="400"/>
      <c r="G37251" s="401"/>
      <c r="H37251" s="401"/>
      <c r="I37251" s="401"/>
      <c r="J37251" s="194"/>
      <c r="K37251" s="194"/>
      <c r="L37251" s="195"/>
      <c r="M37251" s="196"/>
      <c r="N37251" s="197"/>
      <c r="O37251" s="197"/>
      <c r="P37251" s="231"/>
    </row>
    <row r="37252" spans="2:16">
      <c r="B37252" s="351"/>
      <c r="C37252" s="398"/>
      <c r="D37252" s="399"/>
      <c r="E37252" s="400"/>
      <c r="G37252" s="401"/>
      <c r="H37252" s="401"/>
      <c r="I37252" s="401"/>
      <c r="J37252" s="194"/>
      <c r="K37252" s="194"/>
      <c r="L37252" s="195"/>
      <c r="M37252" s="196"/>
      <c r="N37252" s="197"/>
      <c r="O37252" s="197"/>
      <c r="P37252" s="231"/>
    </row>
    <row r="37253" spans="2:16">
      <c r="B37253" s="351"/>
      <c r="C37253" s="398"/>
      <c r="D37253" s="399"/>
      <c r="E37253" s="400"/>
      <c r="G37253" s="401"/>
      <c r="H37253" s="401"/>
      <c r="I37253" s="401"/>
      <c r="J37253" s="194"/>
      <c r="K37253" s="194"/>
      <c r="L37253" s="195"/>
      <c r="M37253" s="196"/>
      <c r="N37253" s="197"/>
      <c r="O37253" s="197"/>
      <c r="P37253" s="231"/>
    </row>
    <row r="37254" spans="2:16">
      <c r="B37254" s="351"/>
      <c r="C37254" s="398"/>
      <c r="D37254" s="399"/>
      <c r="E37254" s="400"/>
      <c r="G37254" s="401"/>
      <c r="H37254" s="401"/>
      <c r="I37254" s="401"/>
      <c r="J37254" s="194"/>
      <c r="K37254" s="194"/>
      <c r="L37254" s="195"/>
      <c r="M37254" s="196"/>
      <c r="N37254" s="197"/>
      <c r="O37254" s="197"/>
      <c r="P37254" s="231"/>
    </row>
    <row r="37255" spans="2:16">
      <c r="B37255" s="351"/>
      <c r="C37255" s="398"/>
      <c r="D37255" s="399"/>
      <c r="E37255" s="400"/>
      <c r="G37255" s="401"/>
      <c r="H37255" s="401"/>
      <c r="I37255" s="401"/>
      <c r="J37255" s="194"/>
      <c r="K37255" s="194"/>
      <c r="L37255" s="195"/>
      <c r="M37255" s="196"/>
      <c r="N37255" s="197"/>
      <c r="O37255" s="197"/>
      <c r="P37255" s="231"/>
    </row>
    <row r="37256" spans="2:16">
      <c r="B37256" s="351"/>
      <c r="C37256" s="398"/>
      <c r="D37256" s="399"/>
      <c r="E37256" s="400"/>
      <c r="G37256" s="401"/>
      <c r="H37256" s="401"/>
      <c r="I37256" s="401"/>
      <c r="J37256" s="194"/>
      <c r="K37256" s="194"/>
      <c r="L37256" s="195"/>
      <c r="M37256" s="196"/>
      <c r="N37256" s="197"/>
      <c r="O37256" s="197"/>
      <c r="P37256" s="231"/>
    </row>
    <row r="37257" spans="2:16">
      <c r="B37257" s="402"/>
      <c r="C37257" s="398"/>
      <c r="D37257" s="404"/>
      <c r="E37257" s="405"/>
      <c r="G37257" s="406"/>
      <c r="H37257" s="406"/>
      <c r="I37257" s="406"/>
      <c r="J37257" s="194"/>
      <c r="K37257" s="194"/>
      <c r="L37257" s="195"/>
      <c r="M37257" s="196"/>
      <c r="N37257" s="197"/>
      <c r="O37257" s="197"/>
      <c r="P37257" s="221"/>
    </row>
    <row r="37258" spans="2:16">
      <c r="B37258" s="351"/>
      <c r="C37258" s="398"/>
      <c r="D37258" s="399"/>
      <c r="E37258" s="400"/>
      <c r="G37258" s="401"/>
      <c r="H37258" s="401"/>
      <c r="I37258" s="401"/>
      <c r="J37258" s="194"/>
      <c r="K37258" s="194"/>
      <c r="L37258" s="195"/>
      <c r="M37258" s="196"/>
      <c r="N37258" s="197"/>
      <c r="O37258" s="197"/>
      <c r="P37258" s="231"/>
    </row>
    <row r="37259" spans="2:16">
      <c r="B37259" s="351"/>
      <c r="C37259" s="398"/>
      <c r="D37259" s="399"/>
      <c r="E37259" s="400"/>
      <c r="G37259" s="401"/>
      <c r="H37259" s="401"/>
      <c r="I37259" s="401"/>
      <c r="J37259" s="194"/>
      <c r="K37259" s="194"/>
      <c r="L37259" s="195"/>
      <c r="M37259" s="196"/>
      <c r="N37259" s="197"/>
      <c r="O37259" s="197"/>
      <c r="P37259" s="231"/>
    </row>
    <row r="37260" spans="2:16">
      <c r="B37260" s="351"/>
      <c r="C37260" s="398"/>
      <c r="D37260" s="399"/>
      <c r="E37260" s="400"/>
      <c r="G37260" s="401"/>
      <c r="H37260" s="401"/>
      <c r="I37260" s="401"/>
      <c r="J37260" s="194"/>
      <c r="K37260" s="194"/>
      <c r="L37260" s="195"/>
      <c r="M37260" s="196"/>
      <c r="N37260" s="197"/>
      <c r="O37260" s="197"/>
      <c r="P37260" s="231"/>
    </row>
    <row r="37261" spans="2:16">
      <c r="B37261" s="351"/>
      <c r="C37261" s="398"/>
      <c r="D37261" s="399"/>
      <c r="E37261" s="400"/>
      <c r="G37261" s="401"/>
      <c r="H37261" s="401"/>
      <c r="I37261" s="401"/>
      <c r="J37261" s="194"/>
      <c r="K37261" s="194"/>
      <c r="L37261" s="195"/>
      <c r="M37261" s="196"/>
      <c r="N37261" s="197"/>
      <c r="O37261" s="197"/>
      <c r="P37261" s="231"/>
    </row>
    <row r="37262" spans="2:16">
      <c r="B37262" s="351"/>
      <c r="C37262" s="398"/>
      <c r="D37262" s="399"/>
      <c r="E37262" s="400"/>
      <c r="G37262" s="401"/>
      <c r="H37262" s="401"/>
      <c r="I37262" s="401"/>
      <c r="J37262" s="194"/>
      <c r="K37262" s="194"/>
      <c r="L37262" s="195"/>
      <c r="M37262" s="196"/>
      <c r="N37262" s="197"/>
      <c r="O37262" s="197"/>
      <c r="P37262" s="231"/>
    </row>
    <row r="37263" spans="2:16">
      <c r="B37263" s="351"/>
      <c r="C37263" s="398"/>
      <c r="D37263" s="399"/>
      <c r="E37263" s="400"/>
      <c r="G37263" s="401"/>
      <c r="H37263" s="401"/>
      <c r="I37263" s="401"/>
      <c r="J37263" s="194"/>
      <c r="K37263" s="194"/>
      <c r="L37263" s="195"/>
      <c r="M37263" s="196"/>
      <c r="N37263" s="197"/>
      <c r="O37263" s="197"/>
      <c r="P37263" s="231"/>
    </row>
    <row r="37264" spans="2:16">
      <c r="B37264" s="351"/>
      <c r="C37264" s="398"/>
      <c r="D37264" s="399"/>
      <c r="E37264" s="400"/>
      <c r="G37264" s="401"/>
      <c r="H37264" s="401"/>
      <c r="I37264" s="401"/>
      <c r="J37264" s="194"/>
      <c r="K37264" s="194"/>
      <c r="L37264" s="195"/>
      <c r="M37264" s="196"/>
      <c r="N37264" s="197"/>
      <c r="O37264" s="197"/>
      <c r="P37264" s="231"/>
    </row>
    <row r="37265" spans="2:16">
      <c r="B37265" s="351"/>
      <c r="C37265" s="398"/>
      <c r="D37265" s="399"/>
      <c r="E37265" s="400"/>
      <c r="G37265" s="401"/>
      <c r="H37265" s="401"/>
      <c r="I37265" s="401"/>
      <c r="J37265" s="194"/>
      <c r="K37265" s="194"/>
      <c r="L37265" s="195"/>
      <c r="M37265" s="196"/>
      <c r="N37265" s="197"/>
      <c r="O37265" s="197"/>
      <c r="P37265" s="231"/>
    </row>
    <row r="37266" spans="2:16">
      <c r="B37266" s="351"/>
      <c r="C37266" s="398"/>
      <c r="D37266" s="399"/>
      <c r="E37266" s="400"/>
      <c r="G37266" s="401"/>
      <c r="H37266" s="401"/>
      <c r="I37266" s="401"/>
      <c r="J37266" s="194"/>
      <c r="K37266" s="194"/>
      <c r="L37266" s="195"/>
      <c r="M37266" s="196"/>
      <c r="N37266" s="197"/>
      <c r="O37266" s="197"/>
      <c r="P37266" s="231"/>
    </row>
    <row r="37267" spans="2:16">
      <c r="B37267" s="351"/>
      <c r="C37267" s="398"/>
      <c r="D37267" s="399"/>
      <c r="E37267" s="400"/>
      <c r="G37267" s="401"/>
      <c r="H37267" s="401"/>
      <c r="I37267" s="401"/>
      <c r="J37267" s="194"/>
      <c r="K37267" s="194"/>
      <c r="L37267" s="195"/>
      <c r="M37267" s="196"/>
      <c r="N37267" s="197"/>
      <c r="O37267" s="197"/>
      <c r="P37267" s="231"/>
    </row>
    <row r="37268" spans="2:16">
      <c r="B37268" s="351"/>
      <c r="C37268" s="398"/>
      <c r="D37268" s="399"/>
      <c r="E37268" s="400"/>
      <c r="G37268" s="401"/>
      <c r="H37268" s="401"/>
      <c r="I37268" s="401"/>
      <c r="J37268" s="194"/>
      <c r="K37268" s="194"/>
      <c r="L37268" s="195"/>
      <c r="M37268" s="196"/>
      <c r="N37268" s="197"/>
      <c r="O37268" s="197"/>
      <c r="P37268" s="231"/>
    </row>
    <row r="37269" spans="2:16">
      <c r="B37269" s="351"/>
      <c r="C37269" s="398"/>
      <c r="D37269" s="399"/>
      <c r="E37269" s="400"/>
      <c r="G37269" s="401"/>
      <c r="H37269" s="401"/>
      <c r="I37269" s="401"/>
      <c r="J37269" s="194"/>
      <c r="K37269" s="194"/>
      <c r="L37269" s="195"/>
      <c r="M37269" s="196"/>
      <c r="N37269" s="197"/>
      <c r="O37269" s="197"/>
      <c r="P37269" s="231"/>
    </row>
    <row r="37270" spans="2:16">
      <c r="B37270" s="351"/>
      <c r="C37270" s="398"/>
      <c r="D37270" s="399"/>
      <c r="E37270" s="400"/>
      <c r="G37270" s="401"/>
      <c r="H37270" s="401"/>
      <c r="I37270" s="401"/>
      <c r="J37270" s="194"/>
      <c r="K37270" s="194"/>
      <c r="L37270" s="195"/>
      <c r="M37270" s="196"/>
      <c r="N37270" s="197"/>
      <c r="O37270" s="197"/>
      <c r="P37270" s="231"/>
    </row>
    <row r="37271" spans="2:16">
      <c r="B37271" s="351"/>
      <c r="C37271" s="398"/>
      <c r="D37271" s="399"/>
      <c r="E37271" s="400"/>
      <c r="G37271" s="401"/>
      <c r="H37271" s="401"/>
      <c r="I37271" s="401"/>
      <c r="J37271" s="194"/>
      <c r="K37271" s="194"/>
      <c r="L37271" s="195"/>
      <c r="M37271" s="196"/>
      <c r="N37271" s="197"/>
      <c r="O37271" s="197"/>
      <c r="P37271" s="231"/>
    </row>
    <row r="37272" spans="2:16">
      <c r="B37272" s="351"/>
      <c r="C37272" s="398"/>
      <c r="D37272" s="399"/>
      <c r="E37272" s="400"/>
      <c r="G37272" s="401"/>
      <c r="H37272" s="401"/>
      <c r="I37272" s="401"/>
      <c r="J37272" s="194"/>
      <c r="K37272" s="194"/>
      <c r="L37272" s="195"/>
      <c r="M37272" s="196"/>
      <c r="N37272" s="197"/>
      <c r="O37272" s="197"/>
      <c r="P37272" s="231"/>
    </row>
    <row r="37273" spans="2:16">
      <c r="B37273" s="351"/>
      <c r="C37273" s="398"/>
      <c r="D37273" s="399"/>
      <c r="E37273" s="400"/>
      <c r="G37273" s="401"/>
      <c r="H37273" s="401"/>
      <c r="I37273" s="401"/>
      <c r="J37273" s="194"/>
      <c r="K37273" s="194"/>
      <c r="L37273" s="195"/>
      <c r="M37273" s="196"/>
      <c r="N37273" s="197"/>
      <c r="O37273" s="197"/>
      <c r="P37273" s="231"/>
    </row>
    <row r="37274" spans="2:16">
      <c r="B37274" s="351"/>
      <c r="C37274" s="398"/>
      <c r="D37274" s="399"/>
      <c r="E37274" s="400"/>
      <c r="G37274" s="401"/>
      <c r="H37274" s="401"/>
      <c r="I37274" s="401"/>
      <c r="J37274" s="194"/>
      <c r="K37274" s="194"/>
      <c r="L37274" s="195"/>
      <c r="M37274" s="196"/>
      <c r="N37274" s="197"/>
      <c r="O37274" s="197"/>
      <c r="P37274" s="231"/>
    </row>
    <row r="37275" spans="2:16">
      <c r="B37275" s="351"/>
      <c r="C37275" s="398"/>
      <c r="D37275" s="399"/>
      <c r="E37275" s="400"/>
      <c r="G37275" s="401"/>
      <c r="H37275" s="401"/>
      <c r="I37275" s="401"/>
      <c r="J37275" s="194"/>
      <c r="K37275" s="194"/>
      <c r="L37275" s="195"/>
      <c r="M37275" s="196"/>
      <c r="N37275" s="197"/>
      <c r="O37275" s="197"/>
      <c r="P37275" s="231"/>
    </row>
    <row r="37276" spans="2:16">
      <c r="B37276" s="351"/>
      <c r="C37276" s="398"/>
      <c r="D37276" s="399"/>
      <c r="E37276" s="400"/>
      <c r="G37276" s="401"/>
      <c r="H37276" s="401"/>
      <c r="I37276" s="401"/>
      <c r="J37276" s="194"/>
      <c r="K37276" s="194"/>
      <c r="L37276" s="195"/>
      <c r="M37276" s="196"/>
      <c r="N37276" s="197"/>
      <c r="O37276" s="197"/>
      <c r="P37276" s="231"/>
    </row>
    <row r="37277" spans="2:16">
      <c r="B37277" s="351"/>
      <c r="C37277" s="398"/>
      <c r="D37277" s="399"/>
      <c r="E37277" s="400"/>
      <c r="G37277" s="401"/>
      <c r="H37277" s="401"/>
      <c r="I37277" s="401"/>
      <c r="J37277" s="194"/>
      <c r="K37277" s="194"/>
      <c r="L37277" s="195"/>
      <c r="M37277" s="196"/>
      <c r="N37277" s="197"/>
      <c r="O37277" s="197"/>
      <c r="P37277" s="231"/>
    </row>
    <row r="37278" spans="2:16">
      <c r="B37278" s="351"/>
      <c r="C37278" s="398"/>
      <c r="D37278" s="399"/>
      <c r="E37278" s="400"/>
      <c r="G37278" s="401"/>
      <c r="H37278" s="401"/>
      <c r="I37278" s="401"/>
      <c r="J37278" s="194"/>
      <c r="K37278" s="194"/>
      <c r="L37278" s="195"/>
      <c r="M37278" s="196"/>
      <c r="N37278" s="197"/>
      <c r="O37278" s="197"/>
      <c r="P37278" s="231"/>
    </row>
    <row r="37279" spans="2:16">
      <c r="B37279" s="351"/>
      <c r="C37279" s="398"/>
      <c r="D37279" s="399"/>
      <c r="E37279" s="400"/>
      <c r="G37279" s="401"/>
      <c r="H37279" s="401"/>
      <c r="I37279" s="401"/>
      <c r="J37279" s="194"/>
      <c r="K37279" s="194"/>
      <c r="L37279" s="195"/>
      <c r="M37279" s="196"/>
      <c r="N37279" s="197"/>
      <c r="O37279" s="197"/>
      <c r="P37279" s="231"/>
    </row>
    <row r="37280" spans="2:16">
      <c r="B37280" s="351"/>
      <c r="C37280" s="398"/>
      <c r="D37280" s="399"/>
      <c r="E37280" s="400"/>
      <c r="G37280" s="401"/>
      <c r="H37280" s="401"/>
      <c r="I37280" s="401"/>
      <c r="J37280" s="194"/>
      <c r="K37280" s="194"/>
      <c r="L37280" s="195"/>
      <c r="M37280" s="196"/>
      <c r="N37280" s="197"/>
      <c r="O37280" s="197"/>
      <c r="P37280" s="231"/>
    </row>
    <row r="37281" spans="2:16">
      <c r="B37281" s="351"/>
      <c r="C37281" s="398"/>
      <c r="D37281" s="399"/>
      <c r="E37281" s="400"/>
      <c r="G37281" s="401"/>
      <c r="H37281" s="401"/>
      <c r="I37281" s="401"/>
      <c r="J37281" s="194"/>
      <c r="K37281" s="194"/>
      <c r="L37281" s="195"/>
      <c r="M37281" s="196"/>
      <c r="N37281" s="197"/>
      <c r="O37281" s="197"/>
      <c r="P37281" s="231"/>
    </row>
    <row r="37282" spans="2:16">
      <c r="B37282" s="351"/>
      <c r="C37282" s="398"/>
      <c r="D37282" s="399"/>
      <c r="E37282" s="400"/>
      <c r="G37282" s="401"/>
      <c r="H37282" s="401"/>
      <c r="I37282" s="401"/>
      <c r="J37282" s="194"/>
      <c r="K37282" s="194"/>
      <c r="L37282" s="195"/>
      <c r="M37282" s="196"/>
      <c r="N37282" s="197"/>
      <c r="O37282" s="197"/>
      <c r="P37282" s="231"/>
    </row>
    <row r="37283" spans="2:16">
      <c r="B37283" s="351"/>
      <c r="C37283" s="398"/>
      <c r="D37283" s="399"/>
      <c r="E37283" s="400"/>
      <c r="G37283" s="401"/>
      <c r="H37283" s="401"/>
      <c r="I37283" s="401"/>
      <c r="J37283" s="194"/>
      <c r="K37283" s="194"/>
      <c r="L37283" s="195"/>
      <c r="M37283" s="196"/>
      <c r="N37283" s="197"/>
      <c r="O37283" s="197"/>
      <c r="P37283" s="231"/>
    </row>
    <row r="37284" spans="2:16">
      <c r="B37284" s="351"/>
      <c r="C37284" s="398"/>
      <c r="D37284" s="399"/>
      <c r="E37284" s="400"/>
      <c r="G37284" s="401"/>
      <c r="H37284" s="401"/>
      <c r="I37284" s="401"/>
      <c r="J37284" s="194"/>
      <c r="K37284" s="194"/>
      <c r="L37284" s="195"/>
      <c r="M37284" s="196"/>
      <c r="N37284" s="197"/>
      <c r="O37284" s="197"/>
      <c r="P37284" s="231"/>
    </row>
    <row r="37285" spans="2:16">
      <c r="B37285" s="351"/>
      <c r="C37285" s="398"/>
      <c r="D37285" s="399"/>
      <c r="E37285" s="400"/>
      <c r="G37285" s="401"/>
      <c r="H37285" s="401"/>
      <c r="I37285" s="401"/>
      <c r="J37285" s="194"/>
      <c r="K37285" s="194"/>
      <c r="L37285" s="195"/>
      <c r="M37285" s="196"/>
      <c r="N37285" s="197"/>
      <c r="O37285" s="197"/>
      <c r="P37285" s="231"/>
    </row>
    <row r="37286" spans="2:16">
      <c r="B37286" s="351"/>
      <c r="C37286" s="398"/>
      <c r="D37286" s="399"/>
      <c r="E37286" s="400"/>
      <c r="G37286" s="401"/>
      <c r="H37286" s="401"/>
      <c r="I37286" s="401"/>
      <c r="J37286" s="194"/>
      <c r="K37286" s="194"/>
      <c r="L37286" s="195"/>
      <c r="M37286" s="196"/>
      <c r="N37286" s="197"/>
      <c r="O37286" s="197"/>
      <c r="P37286" s="231"/>
    </row>
    <row r="37287" spans="2:16">
      <c r="B37287" s="351"/>
      <c r="C37287" s="398"/>
      <c r="D37287" s="399"/>
      <c r="E37287" s="400"/>
      <c r="G37287" s="401"/>
      <c r="H37287" s="401"/>
      <c r="I37287" s="401"/>
      <c r="J37287" s="194"/>
      <c r="K37287" s="194"/>
      <c r="L37287" s="195"/>
      <c r="M37287" s="196"/>
      <c r="N37287" s="197"/>
      <c r="O37287" s="197"/>
      <c r="P37287" s="231"/>
    </row>
    <row r="37288" spans="2:16">
      <c r="B37288" s="351"/>
      <c r="C37288" s="398"/>
      <c r="D37288" s="399"/>
      <c r="E37288" s="400"/>
      <c r="G37288" s="401"/>
      <c r="H37288" s="401"/>
      <c r="I37288" s="401"/>
      <c r="J37288" s="194"/>
      <c r="K37288" s="194"/>
      <c r="L37288" s="195"/>
      <c r="M37288" s="196"/>
      <c r="N37288" s="197"/>
      <c r="O37288" s="197"/>
      <c r="P37288" s="231"/>
    </row>
    <row r="37289" spans="2:16">
      <c r="B37289" s="351"/>
      <c r="C37289" s="398"/>
      <c r="D37289" s="399"/>
      <c r="E37289" s="400"/>
      <c r="G37289" s="401"/>
      <c r="H37289" s="401"/>
      <c r="I37289" s="401"/>
      <c r="J37289" s="194"/>
      <c r="K37289" s="194"/>
      <c r="L37289" s="195"/>
      <c r="M37289" s="196"/>
      <c r="N37289" s="197"/>
      <c r="O37289" s="197"/>
      <c r="P37289" s="231"/>
    </row>
    <row r="37290" spans="2:16">
      <c r="B37290" s="351"/>
      <c r="C37290" s="398"/>
      <c r="D37290" s="399"/>
      <c r="E37290" s="400"/>
      <c r="G37290" s="401"/>
      <c r="H37290" s="401"/>
      <c r="I37290" s="401"/>
      <c r="J37290" s="194"/>
      <c r="K37290" s="194"/>
      <c r="L37290" s="195"/>
      <c r="M37290" s="196"/>
      <c r="N37290" s="197"/>
      <c r="O37290" s="197"/>
      <c r="P37290" s="231"/>
    </row>
    <row r="37291" spans="2:16">
      <c r="B37291" s="351"/>
      <c r="C37291" s="398"/>
      <c r="D37291" s="399"/>
      <c r="E37291" s="400"/>
      <c r="G37291" s="401"/>
      <c r="H37291" s="401"/>
      <c r="I37291" s="401"/>
      <c r="J37291" s="194"/>
      <c r="K37291" s="194"/>
      <c r="L37291" s="195"/>
      <c r="M37291" s="196"/>
      <c r="N37291" s="197"/>
      <c r="O37291" s="197"/>
      <c r="P37291" s="231"/>
    </row>
    <row r="37292" spans="2:16">
      <c r="B37292" s="351"/>
      <c r="C37292" s="398"/>
      <c r="D37292" s="399"/>
      <c r="E37292" s="400"/>
      <c r="G37292" s="401"/>
      <c r="H37292" s="401"/>
      <c r="I37292" s="401"/>
      <c r="J37292" s="194"/>
      <c r="K37292" s="194"/>
      <c r="L37292" s="195"/>
      <c r="M37292" s="196"/>
      <c r="N37292" s="197"/>
      <c r="O37292" s="197"/>
      <c r="P37292" s="231"/>
    </row>
    <row r="37293" spans="2:16">
      <c r="B37293" s="351"/>
      <c r="C37293" s="398"/>
      <c r="D37293" s="399"/>
      <c r="E37293" s="400"/>
      <c r="G37293" s="401"/>
      <c r="H37293" s="401"/>
      <c r="I37293" s="401"/>
      <c r="J37293" s="194"/>
      <c r="K37293" s="194"/>
      <c r="L37293" s="195"/>
      <c r="M37293" s="196"/>
      <c r="N37293" s="197"/>
      <c r="O37293" s="197"/>
      <c r="P37293" s="231"/>
    </row>
    <row r="37294" spans="2:16">
      <c r="B37294" s="351"/>
      <c r="C37294" s="398"/>
      <c r="D37294" s="399"/>
      <c r="E37294" s="400"/>
      <c r="G37294" s="401"/>
      <c r="H37294" s="401"/>
      <c r="I37294" s="401"/>
      <c r="J37294" s="194"/>
      <c r="K37294" s="194"/>
      <c r="L37294" s="195"/>
      <c r="M37294" s="196"/>
      <c r="N37294" s="197"/>
      <c r="O37294" s="197"/>
      <c r="P37294" s="231"/>
    </row>
    <row r="37295" spans="2:16">
      <c r="B37295" s="351"/>
      <c r="C37295" s="398"/>
      <c r="D37295" s="399"/>
      <c r="E37295" s="400"/>
      <c r="G37295" s="401"/>
      <c r="H37295" s="401"/>
      <c r="I37295" s="401"/>
      <c r="J37295" s="194"/>
      <c r="K37295" s="194"/>
      <c r="L37295" s="195"/>
      <c r="M37295" s="196"/>
      <c r="N37295" s="197"/>
      <c r="O37295" s="197"/>
      <c r="P37295" s="231"/>
    </row>
    <row r="37296" spans="2:16">
      <c r="B37296" s="351"/>
      <c r="C37296" s="398"/>
      <c r="D37296" s="399"/>
      <c r="E37296" s="400"/>
      <c r="G37296" s="401"/>
      <c r="H37296" s="401"/>
      <c r="I37296" s="401"/>
      <c r="J37296" s="194"/>
      <c r="K37296" s="194"/>
      <c r="L37296" s="195"/>
      <c r="M37296" s="196"/>
      <c r="N37296" s="197"/>
      <c r="O37296" s="197"/>
      <c r="P37296" s="231"/>
    </row>
    <row r="37297" spans="2:16">
      <c r="B37297" s="351"/>
      <c r="C37297" s="398"/>
      <c r="D37297" s="399"/>
      <c r="E37297" s="400"/>
      <c r="G37297" s="401"/>
      <c r="H37297" s="401"/>
      <c r="I37297" s="401"/>
      <c r="J37297" s="194"/>
      <c r="K37297" s="194"/>
      <c r="L37297" s="195"/>
      <c r="M37297" s="196"/>
      <c r="N37297" s="197"/>
      <c r="O37297" s="197"/>
      <c r="P37297" s="231"/>
    </row>
    <row r="37298" spans="2:16">
      <c r="B37298" s="351"/>
      <c r="C37298" s="398"/>
      <c r="D37298" s="399"/>
      <c r="E37298" s="400"/>
      <c r="G37298" s="401"/>
      <c r="H37298" s="401"/>
      <c r="I37298" s="401"/>
      <c r="J37298" s="194"/>
      <c r="K37298" s="194"/>
      <c r="L37298" s="195"/>
      <c r="M37298" s="196"/>
      <c r="N37298" s="197"/>
      <c r="O37298" s="197"/>
      <c r="P37298" s="231"/>
    </row>
    <row r="37299" spans="2:16">
      <c r="B37299" s="351"/>
      <c r="C37299" s="398"/>
      <c r="D37299" s="399"/>
      <c r="E37299" s="400"/>
      <c r="G37299" s="401"/>
      <c r="H37299" s="401"/>
      <c r="I37299" s="401"/>
      <c r="J37299" s="194"/>
      <c r="K37299" s="194"/>
      <c r="L37299" s="195"/>
      <c r="M37299" s="196"/>
      <c r="N37299" s="197"/>
      <c r="O37299" s="197"/>
      <c r="P37299" s="231"/>
    </row>
    <row r="37300" spans="2:16">
      <c r="B37300" s="351"/>
      <c r="C37300" s="398"/>
      <c r="D37300" s="399"/>
      <c r="E37300" s="400"/>
      <c r="G37300" s="401"/>
      <c r="H37300" s="401"/>
      <c r="I37300" s="401"/>
      <c r="J37300" s="194"/>
      <c r="K37300" s="194"/>
      <c r="L37300" s="195"/>
      <c r="M37300" s="196"/>
      <c r="N37300" s="197"/>
      <c r="O37300" s="197"/>
      <c r="P37300" s="231"/>
    </row>
    <row r="37301" spans="2:16">
      <c r="B37301" s="351"/>
      <c r="C37301" s="398"/>
      <c r="D37301" s="399"/>
      <c r="E37301" s="400"/>
      <c r="G37301" s="401"/>
      <c r="H37301" s="401"/>
      <c r="I37301" s="401"/>
      <c r="J37301" s="194"/>
      <c r="K37301" s="194"/>
      <c r="L37301" s="195"/>
      <c r="M37301" s="196"/>
      <c r="N37301" s="197"/>
      <c r="O37301" s="197"/>
      <c r="P37301" s="231"/>
    </row>
    <row r="37302" spans="2:16">
      <c r="B37302" s="351"/>
      <c r="C37302" s="398"/>
      <c r="D37302" s="399"/>
      <c r="E37302" s="400"/>
      <c r="G37302" s="401"/>
      <c r="H37302" s="401"/>
      <c r="I37302" s="401"/>
      <c r="J37302" s="194"/>
      <c r="K37302" s="194"/>
      <c r="L37302" s="195"/>
      <c r="M37302" s="196"/>
      <c r="N37302" s="197"/>
      <c r="O37302" s="197"/>
      <c r="P37302" s="231"/>
    </row>
    <row r="37303" spans="2:16">
      <c r="B37303" s="351"/>
      <c r="C37303" s="398"/>
      <c r="D37303" s="399"/>
      <c r="E37303" s="400"/>
      <c r="G37303" s="401"/>
      <c r="H37303" s="401"/>
      <c r="I37303" s="401"/>
      <c r="J37303" s="194"/>
      <c r="K37303" s="194"/>
      <c r="L37303" s="195"/>
      <c r="M37303" s="196"/>
      <c r="N37303" s="197"/>
      <c r="O37303" s="197"/>
      <c r="P37303" s="231"/>
    </row>
    <row r="37304" spans="2:16">
      <c r="B37304" s="351"/>
      <c r="C37304" s="398"/>
      <c r="D37304" s="399"/>
      <c r="E37304" s="400"/>
      <c r="G37304" s="401"/>
      <c r="H37304" s="401"/>
      <c r="I37304" s="401"/>
      <c r="J37304" s="194"/>
      <c r="K37304" s="194"/>
      <c r="L37304" s="195"/>
      <c r="M37304" s="196"/>
      <c r="N37304" s="197"/>
      <c r="O37304" s="197"/>
      <c r="P37304" s="231"/>
    </row>
    <row r="37305" spans="2:16">
      <c r="B37305" s="351"/>
      <c r="C37305" s="398"/>
      <c r="D37305" s="399"/>
      <c r="E37305" s="400"/>
      <c r="G37305" s="401"/>
      <c r="H37305" s="401"/>
      <c r="I37305" s="401"/>
      <c r="J37305" s="194"/>
      <c r="K37305" s="194"/>
      <c r="L37305" s="195"/>
      <c r="M37305" s="196"/>
      <c r="N37305" s="197"/>
      <c r="O37305" s="197"/>
      <c r="P37305" s="231"/>
    </row>
    <row r="37306" spans="2:16">
      <c r="B37306" s="351"/>
      <c r="C37306" s="398"/>
      <c r="D37306" s="399"/>
      <c r="E37306" s="400"/>
      <c r="G37306" s="401"/>
      <c r="H37306" s="401"/>
      <c r="I37306" s="401"/>
      <c r="J37306" s="194"/>
      <c r="K37306" s="194"/>
      <c r="L37306" s="195"/>
      <c r="M37306" s="196"/>
      <c r="N37306" s="197"/>
      <c r="O37306" s="197"/>
      <c r="P37306" s="231"/>
    </row>
    <row r="37307" spans="2:16">
      <c r="B37307" s="351"/>
      <c r="C37307" s="398"/>
      <c r="D37307" s="399"/>
      <c r="E37307" s="400"/>
      <c r="G37307" s="401"/>
      <c r="H37307" s="401"/>
      <c r="I37307" s="401"/>
      <c r="J37307" s="194"/>
      <c r="K37307" s="194"/>
      <c r="L37307" s="195"/>
      <c r="M37307" s="196"/>
      <c r="N37307" s="197"/>
      <c r="O37307" s="197"/>
      <c r="P37307" s="231"/>
    </row>
    <row r="37308" spans="2:16">
      <c r="B37308" s="351"/>
      <c r="C37308" s="398"/>
      <c r="D37308" s="399"/>
      <c r="E37308" s="400"/>
      <c r="G37308" s="401"/>
      <c r="H37308" s="401"/>
      <c r="I37308" s="401"/>
      <c r="J37308" s="194"/>
      <c r="K37308" s="194"/>
      <c r="L37308" s="195"/>
      <c r="M37308" s="196"/>
      <c r="N37308" s="197"/>
      <c r="O37308" s="197"/>
      <c r="P37308" s="231"/>
    </row>
    <row r="37309" spans="2:16">
      <c r="B37309" s="351"/>
      <c r="C37309" s="398"/>
      <c r="D37309" s="399"/>
      <c r="E37309" s="400"/>
      <c r="G37309" s="401"/>
      <c r="H37309" s="401"/>
      <c r="I37309" s="401"/>
      <c r="J37309" s="194"/>
      <c r="K37309" s="194"/>
      <c r="L37309" s="195"/>
      <c r="M37309" s="196"/>
      <c r="N37309" s="197"/>
      <c r="O37309" s="197"/>
      <c r="P37309" s="231"/>
    </row>
    <row r="37310" spans="2:16">
      <c r="B37310" s="351"/>
      <c r="C37310" s="398"/>
      <c r="D37310" s="399"/>
      <c r="E37310" s="400"/>
      <c r="G37310" s="401"/>
      <c r="H37310" s="401"/>
      <c r="I37310" s="401"/>
      <c r="J37310" s="194"/>
      <c r="K37310" s="194"/>
      <c r="L37310" s="195"/>
      <c r="M37310" s="196"/>
      <c r="N37310" s="197"/>
      <c r="O37310" s="197"/>
      <c r="P37310" s="231"/>
    </row>
    <row r="37311" spans="2:16">
      <c r="B37311" s="351"/>
      <c r="C37311" s="398"/>
      <c r="D37311" s="399"/>
      <c r="E37311" s="400"/>
      <c r="G37311" s="401"/>
      <c r="H37311" s="401"/>
      <c r="I37311" s="401"/>
      <c r="J37311" s="194"/>
      <c r="K37311" s="194"/>
      <c r="L37311" s="195"/>
      <c r="M37311" s="196"/>
      <c r="N37311" s="197"/>
      <c r="O37311" s="197"/>
      <c r="P37311" s="231"/>
    </row>
    <row r="37312" spans="2:16">
      <c r="B37312" s="351"/>
      <c r="C37312" s="398"/>
      <c r="D37312" s="399"/>
      <c r="E37312" s="400"/>
      <c r="G37312" s="401"/>
      <c r="H37312" s="401"/>
      <c r="I37312" s="401"/>
      <c r="J37312" s="194"/>
      <c r="K37312" s="194"/>
      <c r="L37312" s="195"/>
      <c r="M37312" s="196"/>
      <c r="N37312" s="197"/>
      <c r="O37312" s="197"/>
      <c r="P37312" s="231"/>
    </row>
    <row r="37313" spans="2:16">
      <c r="B37313" s="351"/>
      <c r="C37313" s="398"/>
      <c r="D37313" s="399"/>
      <c r="E37313" s="400"/>
      <c r="G37313" s="401"/>
      <c r="H37313" s="401"/>
      <c r="I37313" s="401"/>
      <c r="J37313" s="194"/>
      <c r="K37313" s="194"/>
      <c r="L37313" s="195"/>
      <c r="M37313" s="196"/>
      <c r="N37313" s="197"/>
      <c r="O37313" s="197"/>
      <c r="P37313" s="231"/>
    </row>
    <row r="37314" spans="2:16">
      <c r="B37314" s="351"/>
      <c r="C37314" s="398"/>
      <c r="D37314" s="399"/>
      <c r="E37314" s="400"/>
      <c r="G37314" s="401"/>
      <c r="H37314" s="401"/>
      <c r="I37314" s="401"/>
      <c r="J37314" s="194"/>
      <c r="K37314" s="194"/>
      <c r="L37314" s="195"/>
      <c r="M37314" s="196"/>
      <c r="N37314" s="197"/>
      <c r="O37314" s="197"/>
      <c r="P37314" s="231"/>
    </row>
    <row r="37315" spans="2:16">
      <c r="B37315" s="351"/>
      <c r="C37315" s="398"/>
      <c r="D37315" s="399"/>
      <c r="E37315" s="400"/>
      <c r="G37315" s="401"/>
      <c r="H37315" s="401"/>
      <c r="I37315" s="401"/>
      <c r="J37315" s="194"/>
      <c r="K37315" s="194"/>
      <c r="L37315" s="195"/>
      <c r="M37315" s="196"/>
      <c r="N37315" s="197"/>
      <c r="O37315" s="197"/>
      <c r="P37315" s="231"/>
    </row>
    <row r="37316" spans="2:16">
      <c r="B37316" s="351"/>
      <c r="C37316" s="398"/>
      <c r="D37316" s="399"/>
      <c r="E37316" s="400"/>
      <c r="G37316" s="401"/>
      <c r="H37316" s="401"/>
      <c r="I37316" s="401"/>
      <c r="J37316" s="194"/>
      <c r="K37316" s="194"/>
      <c r="L37316" s="195"/>
      <c r="M37316" s="196"/>
      <c r="N37316" s="197"/>
      <c r="O37316" s="197"/>
      <c r="P37316" s="231"/>
    </row>
    <row r="37317" spans="2:16">
      <c r="B37317" s="351"/>
      <c r="C37317" s="398"/>
      <c r="D37317" s="399"/>
      <c r="E37317" s="400"/>
      <c r="G37317" s="401"/>
      <c r="H37317" s="401"/>
      <c r="I37317" s="401"/>
      <c r="J37317" s="194"/>
      <c r="K37317" s="194"/>
      <c r="L37317" s="195"/>
      <c r="M37317" s="196"/>
      <c r="N37317" s="197"/>
      <c r="O37317" s="197"/>
      <c r="P37317" s="231"/>
    </row>
    <row r="37318" spans="2:16">
      <c r="B37318" s="351"/>
      <c r="C37318" s="398"/>
      <c r="D37318" s="399"/>
      <c r="E37318" s="400"/>
      <c r="G37318" s="401"/>
      <c r="H37318" s="401"/>
      <c r="I37318" s="401"/>
      <c r="J37318" s="194"/>
      <c r="K37318" s="194"/>
      <c r="L37318" s="195"/>
      <c r="M37318" s="196"/>
      <c r="N37318" s="197"/>
      <c r="O37318" s="197"/>
      <c r="P37318" s="231"/>
    </row>
    <row r="37319" spans="2:16">
      <c r="B37319" s="351"/>
      <c r="C37319" s="398"/>
      <c r="D37319" s="399"/>
      <c r="E37319" s="400"/>
      <c r="G37319" s="401"/>
      <c r="H37319" s="401"/>
      <c r="I37319" s="401"/>
      <c r="J37319" s="194"/>
      <c r="K37319" s="194"/>
      <c r="L37319" s="195"/>
      <c r="M37319" s="196"/>
      <c r="N37319" s="197"/>
      <c r="O37319" s="197"/>
      <c r="P37319" s="231"/>
    </row>
    <row r="37320" spans="2:16">
      <c r="B37320" s="351"/>
      <c r="C37320" s="398"/>
      <c r="D37320" s="399"/>
      <c r="E37320" s="400"/>
      <c r="G37320" s="401"/>
      <c r="H37320" s="401"/>
      <c r="I37320" s="401"/>
      <c r="J37320" s="194"/>
      <c r="K37320" s="194"/>
      <c r="L37320" s="195"/>
      <c r="M37320" s="196"/>
      <c r="N37320" s="197"/>
      <c r="O37320" s="197"/>
      <c r="P37320" s="231"/>
    </row>
    <row r="37321" spans="2:16">
      <c r="B37321" s="351"/>
      <c r="C37321" s="398"/>
      <c r="D37321" s="399"/>
      <c r="E37321" s="400"/>
      <c r="G37321" s="401"/>
      <c r="H37321" s="401"/>
      <c r="I37321" s="401"/>
      <c r="J37321" s="194"/>
      <c r="K37321" s="194"/>
      <c r="L37321" s="195"/>
      <c r="M37321" s="196"/>
      <c r="N37321" s="197"/>
      <c r="O37321" s="197"/>
      <c r="P37321" s="231"/>
    </row>
    <row r="37322" spans="2:16">
      <c r="B37322" s="351"/>
      <c r="C37322" s="398"/>
      <c r="D37322" s="399"/>
      <c r="E37322" s="400"/>
      <c r="G37322" s="401"/>
      <c r="H37322" s="401"/>
      <c r="I37322" s="401"/>
      <c r="J37322" s="194"/>
      <c r="K37322" s="194"/>
      <c r="L37322" s="195"/>
      <c r="M37322" s="196"/>
      <c r="N37322" s="197"/>
      <c r="O37322" s="197"/>
      <c r="P37322" s="231"/>
    </row>
    <row r="37323" spans="2:16">
      <c r="B37323" s="351"/>
      <c r="C37323" s="398"/>
      <c r="D37323" s="399"/>
      <c r="E37323" s="400"/>
      <c r="G37323" s="401"/>
      <c r="H37323" s="401"/>
      <c r="I37323" s="401"/>
      <c r="J37323" s="194"/>
      <c r="K37323" s="194"/>
      <c r="L37323" s="195"/>
      <c r="M37323" s="196"/>
      <c r="N37323" s="197"/>
      <c r="O37323" s="197"/>
      <c r="P37323" s="231"/>
    </row>
    <row r="37324" spans="2:16">
      <c r="B37324" s="351"/>
      <c r="C37324" s="398"/>
      <c r="D37324" s="399"/>
      <c r="E37324" s="400"/>
      <c r="G37324" s="401"/>
      <c r="H37324" s="401"/>
      <c r="I37324" s="401"/>
      <c r="J37324" s="194"/>
      <c r="K37324" s="194"/>
      <c r="L37324" s="195"/>
      <c r="M37324" s="196"/>
      <c r="N37324" s="197"/>
      <c r="O37324" s="197"/>
      <c r="P37324" s="231"/>
    </row>
    <row r="37325" spans="2:16">
      <c r="B37325" s="351"/>
      <c r="C37325" s="398"/>
      <c r="D37325" s="399"/>
      <c r="E37325" s="400"/>
      <c r="G37325" s="401"/>
      <c r="H37325" s="401"/>
      <c r="I37325" s="401"/>
      <c r="J37325" s="194"/>
      <c r="K37325" s="194"/>
      <c r="L37325" s="195"/>
      <c r="M37325" s="196"/>
      <c r="N37325" s="197"/>
      <c r="O37325" s="197"/>
      <c r="P37325" s="231"/>
    </row>
    <row r="37326" spans="2:16">
      <c r="B37326" s="351"/>
      <c r="C37326" s="398"/>
      <c r="D37326" s="399"/>
      <c r="E37326" s="400"/>
      <c r="G37326" s="401"/>
      <c r="H37326" s="401"/>
      <c r="I37326" s="401"/>
      <c r="J37326" s="194"/>
      <c r="K37326" s="194"/>
      <c r="L37326" s="195"/>
      <c r="M37326" s="196"/>
      <c r="N37326" s="197"/>
      <c r="O37326" s="197"/>
      <c r="P37326" s="231"/>
    </row>
    <row r="37327" spans="2:16">
      <c r="B37327" s="351"/>
      <c r="C37327" s="398"/>
      <c r="D37327" s="399"/>
      <c r="E37327" s="400"/>
      <c r="G37327" s="401"/>
      <c r="H37327" s="401"/>
      <c r="I37327" s="401"/>
      <c r="J37327" s="194"/>
      <c r="K37327" s="194"/>
      <c r="L37327" s="195"/>
      <c r="M37327" s="196"/>
      <c r="N37327" s="197"/>
      <c r="O37327" s="197"/>
      <c r="P37327" s="231"/>
    </row>
    <row r="37328" spans="2:16">
      <c r="B37328" s="351"/>
      <c r="C37328" s="398"/>
      <c r="D37328" s="399"/>
      <c r="E37328" s="400"/>
      <c r="G37328" s="401"/>
      <c r="H37328" s="401"/>
      <c r="I37328" s="401"/>
      <c r="J37328" s="194"/>
      <c r="K37328" s="194"/>
      <c r="L37328" s="195"/>
      <c r="M37328" s="196"/>
      <c r="N37328" s="197"/>
      <c r="O37328" s="197"/>
      <c r="P37328" s="231"/>
    </row>
    <row r="37329" spans="2:16">
      <c r="B37329" s="351"/>
      <c r="C37329" s="398"/>
      <c r="D37329" s="399"/>
      <c r="E37329" s="400"/>
      <c r="G37329" s="401"/>
      <c r="H37329" s="401"/>
      <c r="I37329" s="401"/>
      <c r="J37329" s="194"/>
      <c r="K37329" s="194"/>
      <c r="L37329" s="195"/>
      <c r="M37329" s="196"/>
      <c r="N37329" s="197"/>
      <c r="O37329" s="197"/>
      <c r="P37329" s="231"/>
    </row>
    <row r="37330" spans="2:16">
      <c r="B37330" s="351"/>
      <c r="C37330" s="398"/>
      <c r="D37330" s="399"/>
      <c r="E37330" s="400"/>
      <c r="G37330" s="401"/>
      <c r="H37330" s="401"/>
      <c r="I37330" s="401"/>
      <c r="J37330" s="194"/>
      <c r="K37330" s="194"/>
      <c r="L37330" s="195"/>
      <c r="M37330" s="196"/>
      <c r="N37330" s="197"/>
      <c r="O37330" s="197"/>
      <c r="P37330" s="231"/>
    </row>
    <row r="37331" spans="2:16">
      <c r="B37331" s="351"/>
      <c r="C37331" s="398"/>
      <c r="D37331" s="399"/>
      <c r="E37331" s="400"/>
      <c r="G37331" s="401"/>
      <c r="H37331" s="401"/>
      <c r="I37331" s="401"/>
      <c r="J37331" s="194"/>
      <c r="K37331" s="194"/>
      <c r="L37331" s="195"/>
      <c r="M37331" s="196"/>
      <c r="N37331" s="197"/>
      <c r="O37331" s="197"/>
      <c r="P37331" s="231"/>
    </row>
    <row r="37332" spans="2:16">
      <c r="B37332" s="351"/>
      <c r="C37332" s="398"/>
      <c r="D37332" s="399"/>
      <c r="E37332" s="400"/>
      <c r="G37332" s="401"/>
      <c r="H37332" s="401"/>
      <c r="I37332" s="401"/>
      <c r="J37332" s="194"/>
      <c r="K37332" s="194"/>
      <c r="L37332" s="195"/>
      <c r="M37332" s="196"/>
      <c r="N37332" s="197"/>
      <c r="O37332" s="197"/>
      <c r="P37332" s="231"/>
    </row>
    <row r="37333" spans="2:16">
      <c r="B37333" s="351"/>
      <c r="C37333" s="398"/>
      <c r="D37333" s="399"/>
      <c r="E37333" s="400"/>
      <c r="G37333" s="401"/>
      <c r="H37333" s="401"/>
      <c r="I37333" s="401"/>
      <c r="J37333" s="194"/>
      <c r="K37333" s="194"/>
      <c r="L37333" s="195"/>
      <c r="M37333" s="196"/>
      <c r="N37333" s="197"/>
      <c r="O37333" s="197"/>
      <c r="P37333" s="231"/>
    </row>
    <row r="37334" spans="2:16">
      <c r="B37334" s="351"/>
      <c r="C37334" s="398"/>
      <c r="D37334" s="399"/>
      <c r="E37334" s="400"/>
      <c r="G37334" s="401"/>
      <c r="H37334" s="401"/>
      <c r="I37334" s="401"/>
      <c r="J37334" s="194"/>
      <c r="K37334" s="194"/>
      <c r="L37334" s="195"/>
      <c r="M37334" s="196"/>
      <c r="N37334" s="197"/>
      <c r="O37334" s="197"/>
      <c r="P37334" s="231"/>
    </row>
    <row r="37335" spans="2:16">
      <c r="B37335" s="351"/>
      <c r="C37335" s="398"/>
      <c r="D37335" s="399"/>
      <c r="E37335" s="400"/>
      <c r="G37335" s="401"/>
      <c r="H37335" s="401"/>
      <c r="I37335" s="401"/>
      <c r="J37335" s="194"/>
      <c r="K37335" s="194"/>
      <c r="L37335" s="195"/>
      <c r="M37335" s="196"/>
      <c r="N37335" s="197"/>
      <c r="O37335" s="197"/>
      <c r="P37335" s="231"/>
    </row>
    <row r="37336" spans="2:16">
      <c r="B37336" s="351"/>
      <c r="C37336" s="398"/>
      <c r="D37336" s="399"/>
      <c r="E37336" s="400"/>
      <c r="G37336" s="401"/>
      <c r="H37336" s="401"/>
      <c r="I37336" s="401"/>
      <c r="J37336" s="194"/>
      <c r="K37336" s="194"/>
      <c r="L37336" s="195"/>
      <c r="M37336" s="196"/>
      <c r="N37336" s="197"/>
      <c r="O37336" s="197"/>
      <c r="P37336" s="231"/>
    </row>
    <row r="37337" spans="2:16">
      <c r="B37337" s="351"/>
      <c r="C37337" s="398"/>
      <c r="D37337" s="399"/>
      <c r="E37337" s="400"/>
      <c r="G37337" s="401"/>
      <c r="H37337" s="401"/>
      <c r="I37337" s="401"/>
      <c r="J37337" s="194"/>
      <c r="K37337" s="194"/>
      <c r="L37337" s="195"/>
      <c r="M37337" s="196"/>
      <c r="N37337" s="197"/>
      <c r="O37337" s="197"/>
      <c r="P37337" s="231"/>
    </row>
    <row r="37338" spans="2:16">
      <c r="B37338" s="351"/>
      <c r="C37338" s="398"/>
      <c r="D37338" s="399"/>
      <c r="E37338" s="400"/>
      <c r="G37338" s="401"/>
      <c r="H37338" s="401"/>
      <c r="I37338" s="401"/>
      <c r="J37338" s="194"/>
      <c r="K37338" s="194"/>
      <c r="L37338" s="195"/>
      <c r="M37338" s="196"/>
      <c r="N37338" s="197"/>
      <c r="O37338" s="197"/>
      <c r="P37338" s="231"/>
    </row>
    <row r="37339" spans="2:16">
      <c r="B37339" s="351"/>
      <c r="C37339" s="398"/>
      <c r="D37339" s="399"/>
      <c r="E37339" s="400"/>
      <c r="G37339" s="401"/>
      <c r="H37339" s="401"/>
      <c r="I37339" s="401"/>
      <c r="J37339" s="194"/>
      <c r="K37339" s="194"/>
      <c r="L37339" s="195"/>
      <c r="M37339" s="196"/>
      <c r="N37339" s="197"/>
      <c r="O37339" s="197"/>
      <c r="P37339" s="231"/>
    </row>
    <row r="37340" spans="2:16">
      <c r="B37340" s="351"/>
      <c r="C37340" s="398"/>
      <c r="D37340" s="399"/>
      <c r="E37340" s="400"/>
      <c r="G37340" s="401"/>
      <c r="H37340" s="401"/>
      <c r="I37340" s="401"/>
      <c r="J37340" s="194"/>
      <c r="K37340" s="194"/>
      <c r="L37340" s="195"/>
      <c r="M37340" s="196"/>
      <c r="N37340" s="197"/>
      <c r="O37340" s="197"/>
      <c r="P37340" s="231"/>
    </row>
    <row r="37341" spans="2:16">
      <c r="B37341" s="351"/>
      <c r="C37341" s="398"/>
      <c r="D37341" s="399"/>
      <c r="E37341" s="400"/>
      <c r="G37341" s="401"/>
      <c r="H37341" s="401"/>
      <c r="I37341" s="401"/>
      <c r="J37341" s="194"/>
      <c r="K37341" s="194"/>
      <c r="L37341" s="195"/>
      <c r="M37341" s="196"/>
      <c r="N37341" s="197"/>
      <c r="O37341" s="197"/>
      <c r="P37341" s="231"/>
    </row>
    <row r="37342" spans="2:16">
      <c r="B37342" s="351"/>
      <c r="C37342" s="398"/>
      <c r="D37342" s="399"/>
      <c r="E37342" s="400"/>
      <c r="G37342" s="401"/>
      <c r="H37342" s="401"/>
      <c r="I37342" s="401"/>
      <c r="J37342" s="194"/>
      <c r="K37342" s="194"/>
      <c r="L37342" s="195"/>
      <c r="M37342" s="196"/>
      <c r="N37342" s="197"/>
      <c r="O37342" s="197"/>
      <c r="P37342" s="231"/>
    </row>
    <row r="37343" spans="2:16">
      <c r="B37343" s="351"/>
      <c r="C37343" s="398"/>
      <c r="D37343" s="399"/>
      <c r="E37343" s="400"/>
      <c r="G37343" s="401"/>
      <c r="H37343" s="401"/>
      <c r="I37343" s="401"/>
      <c r="J37343" s="194"/>
      <c r="K37343" s="194"/>
      <c r="L37343" s="195"/>
      <c r="M37343" s="196"/>
      <c r="N37343" s="197"/>
      <c r="O37343" s="197"/>
      <c r="P37343" s="231"/>
    </row>
    <row r="37344" spans="2:16">
      <c r="B37344" s="351"/>
      <c r="C37344" s="398"/>
      <c r="D37344" s="399"/>
      <c r="E37344" s="400"/>
      <c r="G37344" s="401"/>
      <c r="H37344" s="401"/>
      <c r="I37344" s="401"/>
      <c r="J37344" s="194"/>
      <c r="K37344" s="194"/>
      <c r="L37344" s="195"/>
      <c r="M37344" s="196"/>
      <c r="N37344" s="197"/>
      <c r="O37344" s="197"/>
      <c r="P37344" s="231"/>
    </row>
    <row r="37345" spans="2:16">
      <c r="B37345" s="351"/>
      <c r="C37345" s="398"/>
      <c r="D37345" s="399"/>
      <c r="E37345" s="400"/>
      <c r="G37345" s="401"/>
      <c r="H37345" s="401"/>
      <c r="I37345" s="401"/>
      <c r="J37345" s="194"/>
      <c r="K37345" s="194"/>
      <c r="L37345" s="195"/>
      <c r="M37345" s="196"/>
      <c r="N37345" s="197"/>
      <c r="O37345" s="197"/>
      <c r="P37345" s="231"/>
    </row>
    <row r="37346" spans="2:16">
      <c r="B37346" s="351"/>
      <c r="C37346" s="398"/>
      <c r="D37346" s="399"/>
      <c r="E37346" s="400"/>
      <c r="G37346" s="401"/>
      <c r="H37346" s="401"/>
      <c r="I37346" s="401"/>
      <c r="J37346" s="194"/>
      <c r="K37346" s="194"/>
      <c r="L37346" s="195"/>
      <c r="M37346" s="196"/>
      <c r="N37346" s="197"/>
      <c r="O37346" s="197"/>
      <c r="P37346" s="231"/>
    </row>
    <row r="37347" spans="2:16">
      <c r="B37347" s="351"/>
      <c r="C37347" s="398"/>
      <c r="D37347" s="399"/>
      <c r="E37347" s="400"/>
      <c r="G37347" s="401"/>
      <c r="H37347" s="401"/>
      <c r="I37347" s="401"/>
      <c r="J37347" s="194"/>
      <c r="K37347" s="194"/>
      <c r="L37347" s="195"/>
      <c r="M37347" s="196"/>
      <c r="N37347" s="197"/>
      <c r="O37347" s="197"/>
      <c r="P37347" s="231"/>
    </row>
    <row r="37348" spans="2:16">
      <c r="B37348" s="351"/>
      <c r="C37348" s="398"/>
      <c r="D37348" s="399"/>
      <c r="E37348" s="400"/>
      <c r="G37348" s="401"/>
      <c r="H37348" s="401"/>
      <c r="I37348" s="401"/>
      <c r="J37348" s="194"/>
      <c r="K37348" s="194"/>
      <c r="L37348" s="195"/>
      <c r="M37348" s="196"/>
      <c r="N37348" s="197"/>
      <c r="O37348" s="197"/>
      <c r="P37348" s="231"/>
    </row>
    <row r="37349" spans="2:16">
      <c r="B37349" s="351"/>
      <c r="C37349" s="398"/>
      <c r="D37349" s="399"/>
      <c r="E37349" s="400"/>
      <c r="G37349" s="401"/>
      <c r="H37349" s="401"/>
      <c r="I37349" s="401"/>
      <c r="J37349" s="194"/>
      <c r="K37349" s="194"/>
      <c r="L37349" s="195"/>
      <c r="M37349" s="196"/>
      <c r="N37349" s="197"/>
      <c r="O37349" s="197"/>
      <c r="P37349" s="231"/>
    </row>
    <row r="37350" spans="2:16">
      <c r="B37350" s="351"/>
      <c r="C37350" s="398"/>
      <c r="D37350" s="399"/>
      <c r="E37350" s="400"/>
      <c r="G37350" s="401"/>
      <c r="H37350" s="401"/>
      <c r="I37350" s="401"/>
      <c r="J37350" s="194"/>
      <c r="K37350" s="194"/>
      <c r="L37350" s="195"/>
      <c r="M37350" s="196"/>
      <c r="N37350" s="197"/>
      <c r="O37350" s="197"/>
      <c r="P37350" s="231"/>
    </row>
    <row r="37351" spans="2:16">
      <c r="B37351" s="351"/>
      <c r="C37351" s="398"/>
      <c r="D37351" s="399"/>
      <c r="E37351" s="400"/>
      <c r="G37351" s="401"/>
      <c r="H37351" s="401"/>
      <c r="I37351" s="401"/>
      <c r="J37351" s="194"/>
      <c r="K37351" s="194"/>
      <c r="L37351" s="195"/>
      <c r="M37351" s="196"/>
      <c r="N37351" s="197"/>
      <c r="O37351" s="197"/>
      <c r="P37351" s="231"/>
    </row>
    <row r="37352" spans="2:16">
      <c r="B37352" s="351"/>
      <c r="C37352" s="398"/>
      <c r="D37352" s="399"/>
      <c r="E37352" s="400"/>
      <c r="G37352" s="401"/>
      <c r="H37352" s="401"/>
      <c r="I37352" s="401"/>
      <c r="J37352" s="194"/>
      <c r="K37352" s="194"/>
      <c r="L37352" s="195"/>
      <c r="M37352" s="196"/>
      <c r="N37352" s="197"/>
      <c r="O37352" s="197"/>
      <c r="P37352" s="231"/>
    </row>
    <row r="37353" spans="2:16">
      <c r="B37353" s="351"/>
      <c r="C37353" s="398"/>
      <c r="D37353" s="399"/>
      <c r="E37353" s="400"/>
      <c r="G37353" s="401"/>
      <c r="H37353" s="401"/>
      <c r="I37353" s="401"/>
      <c r="J37353" s="194"/>
      <c r="K37353" s="194"/>
      <c r="L37353" s="195"/>
      <c r="M37353" s="196"/>
      <c r="N37353" s="197"/>
      <c r="O37353" s="197"/>
      <c r="P37353" s="231"/>
    </row>
    <row r="37354" spans="2:16">
      <c r="B37354" s="351"/>
      <c r="C37354" s="398"/>
      <c r="D37354" s="399"/>
      <c r="E37354" s="400"/>
      <c r="G37354" s="401"/>
      <c r="H37354" s="401"/>
      <c r="I37354" s="401"/>
      <c r="J37354" s="194"/>
      <c r="K37354" s="194"/>
      <c r="L37354" s="195"/>
      <c r="M37354" s="196"/>
      <c r="N37354" s="197"/>
      <c r="O37354" s="197"/>
      <c r="P37354" s="231"/>
    </row>
    <row r="37355" spans="2:16">
      <c r="B37355" s="351"/>
      <c r="C37355" s="398"/>
      <c r="D37355" s="399"/>
      <c r="E37355" s="400"/>
      <c r="G37355" s="401"/>
      <c r="H37355" s="401"/>
      <c r="I37355" s="401"/>
      <c r="J37355" s="194"/>
      <c r="K37355" s="194"/>
      <c r="L37355" s="195"/>
      <c r="M37355" s="196"/>
      <c r="N37355" s="197"/>
      <c r="O37355" s="197"/>
      <c r="P37355" s="231"/>
    </row>
    <row r="37356" spans="2:16">
      <c r="B37356" s="402"/>
      <c r="C37356" s="398"/>
      <c r="D37356" s="404"/>
      <c r="E37356" s="405"/>
      <c r="G37356" s="406"/>
      <c r="H37356" s="406"/>
      <c r="I37356" s="406"/>
      <c r="J37356" s="194"/>
      <c r="K37356" s="194"/>
      <c r="L37356" s="195"/>
      <c r="M37356" s="196"/>
      <c r="N37356" s="197"/>
      <c r="O37356" s="197"/>
      <c r="P37356" s="221"/>
    </row>
    <row r="37357" spans="2:16">
      <c r="B37357" s="351"/>
      <c r="C37357" s="398"/>
      <c r="D37357" s="399"/>
      <c r="E37357" s="400"/>
      <c r="G37357" s="401"/>
      <c r="H37357" s="401"/>
      <c r="I37357" s="401"/>
      <c r="J37357" s="194"/>
      <c r="K37357" s="194"/>
      <c r="L37357" s="195"/>
      <c r="M37357" s="196"/>
      <c r="N37357" s="197"/>
      <c r="O37357" s="197"/>
      <c r="P37357" s="231"/>
    </row>
    <row r="37358" spans="2:16">
      <c r="B37358" s="351"/>
      <c r="C37358" s="398"/>
      <c r="D37358" s="399"/>
      <c r="E37358" s="400"/>
      <c r="G37358" s="401"/>
      <c r="H37358" s="401"/>
      <c r="I37358" s="401"/>
      <c r="J37358" s="194"/>
      <c r="K37358" s="194"/>
      <c r="L37358" s="195"/>
      <c r="M37358" s="196"/>
      <c r="N37358" s="197"/>
      <c r="O37358" s="197"/>
      <c r="P37358" s="231"/>
    </row>
    <row r="37359" spans="2:16">
      <c r="B37359" s="351"/>
      <c r="C37359" s="398"/>
      <c r="D37359" s="399"/>
      <c r="E37359" s="400"/>
      <c r="G37359" s="401"/>
      <c r="H37359" s="401"/>
      <c r="I37359" s="401"/>
      <c r="J37359" s="194"/>
      <c r="K37359" s="194"/>
      <c r="L37359" s="195"/>
      <c r="M37359" s="196"/>
      <c r="N37359" s="197"/>
      <c r="O37359" s="197"/>
      <c r="P37359" s="231"/>
    </row>
    <row r="37360" spans="2:16">
      <c r="B37360" s="351"/>
      <c r="C37360" s="398"/>
      <c r="D37360" s="399"/>
      <c r="E37360" s="400"/>
      <c r="G37360" s="401"/>
      <c r="H37360" s="401"/>
      <c r="I37360" s="401"/>
      <c r="J37360" s="194"/>
      <c r="K37360" s="194"/>
      <c r="L37360" s="195"/>
      <c r="M37360" s="196"/>
      <c r="N37360" s="197"/>
      <c r="O37360" s="197"/>
      <c r="P37360" s="231"/>
    </row>
    <row r="37361" spans="2:16">
      <c r="B37361" s="351"/>
      <c r="C37361" s="398"/>
      <c r="D37361" s="399"/>
      <c r="E37361" s="400"/>
      <c r="G37361" s="401"/>
      <c r="H37361" s="401"/>
      <c r="I37361" s="401"/>
      <c r="J37361" s="194"/>
      <c r="K37361" s="194"/>
      <c r="L37361" s="195"/>
      <c r="M37361" s="196"/>
      <c r="N37361" s="197"/>
      <c r="O37361" s="197"/>
      <c r="P37361" s="231"/>
    </row>
    <row r="37362" spans="2:16">
      <c r="B37362" s="351"/>
      <c r="C37362" s="398"/>
      <c r="D37362" s="399"/>
      <c r="E37362" s="400"/>
      <c r="G37362" s="401"/>
      <c r="H37362" s="401"/>
      <c r="I37362" s="401"/>
      <c r="J37362" s="194"/>
      <c r="K37362" s="194"/>
      <c r="L37362" s="195"/>
      <c r="M37362" s="196"/>
      <c r="N37362" s="197"/>
      <c r="O37362" s="197"/>
      <c r="P37362" s="231"/>
    </row>
    <row r="37363" spans="2:16">
      <c r="B37363" s="351"/>
      <c r="C37363" s="398"/>
      <c r="D37363" s="399"/>
      <c r="E37363" s="400"/>
      <c r="G37363" s="401"/>
      <c r="H37363" s="401"/>
      <c r="I37363" s="401"/>
      <c r="J37363" s="194"/>
      <c r="K37363" s="194"/>
      <c r="L37363" s="195"/>
      <c r="M37363" s="196"/>
      <c r="N37363" s="197"/>
      <c r="O37363" s="197"/>
      <c r="P37363" s="231"/>
    </row>
    <row r="37364" spans="2:16">
      <c r="B37364" s="351"/>
      <c r="C37364" s="398"/>
      <c r="D37364" s="399"/>
      <c r="E37364" s="400"/>
      <c r="G37364" s="401"/>
      <c r="H37364" s="401"/>
      <c r="I37364" s="401"/>
      <c r="J37364" s="194"/>
      <c r="K37364" s="194"/>
      <c r="L37364" s="195"/>
      <c r="M37364" s="196"/>
      <c r="N37364" s="197"/>
      <c r="O37364" s="197"/>
      <c r="P37364" s="231"/>
    </row>
    <row r="37365" spans="2:16">
      <c r="B37365" s="351"/>
      <c r="C37365" s="398"/>
      <c r="D37365" s="399"/>
      <c r="E37365" s="400"/>
      <c r="G37365" s="401"/>
      <c r="H37365" s="401"/>
      <c r="I37365" s="401"/>
      <c r="J37365" s="194"/>
      <c r="K37365" s="194"/>
      <c r="L37365" s="195"/>
      <c r="M37365" s="196"/>
      <c r="N37365" s="197"/>
      <c r="O37365" s="197"/>
      <c r="P37365" s="231"/>
    </row>
    <row r="37366" spans="2:16">
      <c r="B37366" s="351"/>
      <c r="C37366" s="398"/>
      <c r="D37366" s="399"/>
      <c r="E37366" s="400"/>
      <c r="G37366" s="401"/>
      <c r="H37366" s="401"/>
      <c r="I37366" s="401"/>
      <c r="J37366" s="194"/>
      <c r="K37366" s="194"/>
      <c r="L37366" s="195"/>
      <c r="M37366" s="196"/>
      <c r="N37366" s="197"/>
      <c r="O37366" s="197"/>
      <c r="P37366" s="231"/>
    </row>
    <row r="37367" spans="2:16">
      <c r="B37367" s="351"/>
      <c r="C37367" s="398"/>
      <c r="D37367" s="399"/>
      <c r="E37367" s="400"/>
      <c r="G37367" s="401"/>
      <c r="H37367" s="401"/>
      <c r="I37367" s="401"/>
      <c r="J37367" s="194"/>
      <c r="K37367" s="194"/>
      <c r="L37367" s="195"/>
      <c r="M37367" s="196"/>
      <c r="N37367" s="197"/>
      <c r="O37367" s="197"/>
      <c r="P37367" s="231"/>
    </row>
    <row r="37368" spans="2:16">
      <c r="B37368" s="351"/>
      <c r="C37368" s="398"/>
      <c r="D37368" s="399"/>
      <c r="E37368" s="400"/>
      <c r="G37368" s="401"/>
      <c r="H37368" s="401"/>
      <c r="I37368" s="401"/>
      <c r="J37368" s="194"/>
      <c r="K37368" s="194"/>
      <c r="L37368" s="195"/>
      <c r="M37368" s="196"/>
      <c r="N37368" s="197"/>
      <c r="O37368" s="197"/>
      <c r="P37368" s="231"/>
    </row>
    <row r="37369" spans="2:16">
      <c r="B37369" s="351"/>
      <c r="C37369" s="398"/>
      <c r="D37369" s="399"/>
      <c r="E37369" s="400"/>
      <c r="G37369" s="401"/>
      <c r="H37369" s="401"/>
      <c r="I37369" s="401"/>
      <c r="J37369" s="194"/>
      <c r="K37369" s="194"/>
      <c r="L37369" s="195"/>
      <c r="M37369" s="196"/>
      <c r="N37369" s="197"/>
      <c r="O37369" s="197"/>
      <c r="P37369" s="231"/>
    </row>
    <row r="37370" spans="2:16">
      <c r="B37370" s="351"/>
      <c r="C37370" s="398"/>
      <c r="D37370" s="399"/>
      <c r="E37370" s="400"/>
      <c r="G37370" s="401"/>
      <c r="H37370" s="401"/>
      <c r="I37370" s="401"/>
      <c r="J37370" s="194"/>
      <c r="K37370" s="194"/>
      <c r="L37370" s="195"/>
      <c r="M37370" s="196"/>
      <c r="N37370" s="197"/>
      <c r="O37370" s="197"/>
      <c r="P37370" s="231"/>
    </row>
    <row r="37371" spans="2:16">
      <c r="B37371" s="351"/>
      <c r="C37371" s="398"/>
      <c r="D37371" s="399"/>
      <c r="E37371" s="400"/>
      <c r="G37371" s="401"/>
      <c r="H37371" s="401"/>
      <c r="I37371" s="401"/>
      <c r="J37371" s="194"/>
      <c r="K37371" s="194"/>
      <c r="L37371" s="195"/>
      <c r="M37371" s="196"/>
      <c r="N37371" s="197"/>
      <c r="O37371" s="197"/>
      <c r="P37371" s="231"/>
    </row>
    <row r="37372" spans="2:16">
      <c r="B37372" s="351"/>
      <c r="C37372" s="398"/>
      <c r="D37372" s="399"/>
      <c r="E37372" s="400"/>
      <c r="G37372" s="401"/>
      <c r="H37372" s="401"/>
      <c r="I37372" s="401"/>
      <c r="J37372" s="194"/>
      <c r="K37372" s="194"/>
      <c r="L37372" s="195"/>
      <c r="M37372" s="196"/>
      <c r="N37372" s="197"/>
      <c r="O37372" s="197"/>
      <c r="P37372" s="231"/>
    </row>
    <row r="37373" spans="2:16">
      <c r="B37373" s="351"/>
      <c r="C37373" s="398"/>
      <c r="D37373" s="399"/>
      <c r="E37373" s="400"/>
      <c r="G37373" s="401"/>
      <c r="H37373" s="401"/>
      <c r="I37373" s="401"/>
      <c r="J37373" s="194"/>
      <c r="K37373" s="194"/>
      <c r="L37373" s="195"/>
      <c r="M37373" s="196"/>
      <c r="N37373" s="197"/>
      <c r="O37373" s="197"/>
      <c r="P37373" s="231"/>
    </row>
    <row r="37374" spans="2:16">
      <c r="B37374" s="351"/>
      <c r="C37374" s="398"/>
      <c r="D37374" s="399"/>
      <c r="E37374" s="400"/>
      <c r="G37374" s="401"/>
      <c r="H37374" s="401"/>
      <c r="I37374" s="401"/>
      <c r="J37374" s="194"/>
      <c r="K37374" s="194"/>
      <c r="L37374" s="195"/>
      <c r="M37374" s="196"/>
      <c r="N37374" s="197"/>
      <c r="O37374" s="197"/>
      <c r="P37374" s="231"/>
    </row>
    <row r="37375" spans="2:16">
      <c r="B37375" s="351"/>
      <c r="C37375" s="398"/>
      <c r="D37375" s="399"/>
      <c r="E37375" s="400"/>
      <c r="G37375" s="401"/>
      <c r="H37375" s="401"/>
      <c r="I37375" s="401"/>
      <c r="J37375" s="194"/>
      <c r="K37375" s="194"/>
      <c r="L37375" s="195"/>
      <c r="M37375" s="196"/>
      <c r="N37375" s="197"/>
      <c r="O37375" s="197"/>
      <c r="P37375" s="231"/>
    </row>
    <row r="37376" spans="2:16">
      <c r="B37376" s="351"/>
      <c r="C37376" s="398"/>
      <c r="D37376" s="399"/>
      <c r="E37376" s="400"/>
      <c r="G37376" s="401"/>
      <c r="H37376" s="401"/>
      <c r="I37376" s="401"/>
      <c r="J37376" s="194"/>
      <c r="K37376" s="194"/>
      <c r="L37376" s="195"/>
      <c r="M37376" s="196"/>
      <c r="N37376" s="197"/>
      <c r="O37376" s="197"/>
      <c r="P37376" s="231"/>
    </row>
    <row r="37377" spans="2:16">
      <c r="B37377" s="351"/>
      <c r="C37377" s="398"/>
      <c r="D37377" s="399"/>
      <c r="E37377" s="400"/>
      <c r="G37377" s="401"/>
      <c r="H37377" s="401"/>
      <c r="I37377" s="401"/>
      <c r="J37377" s="194"/>
      <c r="K37377" s="194"/>
      <c r="L37377" s="195"/>
      <c r="M37377" s="196"/>
      <c r="N37377" s="197"/>
      <c r="O37377" s="197"/>
      <c r="P37377" s="231"/>
    </row>
    <row r="37378" spans="2:16">
      <c r="B37378" s="351"/>
      <c r="C37378" s="398"/>
      <c r="D37378" s="399"/>
      <c r="E37378" s="400"/>
      <c r="G37378" s="401"/>
      <c r="H37378" s="401"/>
      <c r="I37378" s="401"/>
      <c r="J37378" s="194"/>
      <c r="K37378" s="194"/>
      <c r="L37378" s="195"/>
      <c r="M37378" s="196"/>
      <c r="N37378" s="197"/>
      <c r="O37378" s="197"/>
      <c r="P37378" s="231"/>
    </row>
    <row r="37379" spans="2:16">
      <c r="B37379" s="351"/>
      <c r="C37379" s="398"/>
      <c r="D37379" s="399"/>
      <c r="E37379" s="400"/>
      <c r="G37379" s="401"/>
      <c r="H37379" s="401"/>
      <c r="I37379" s="401"/>
      <c r="J37379" s="194"/>
      <c r="K37379" s="194"/>
      <c r="L37379" s="195"/>
      <c r="M37379" s="196"/>
      <c r="N37379" s="197"/>
      <c r="O37379" s="197"/>
      <c r="P37379" s="231"/>
    </row>
    <row r="37380" spans="2:16">
      <c r="B37380" s="351"/>
      <c r="C37380" s="398"/>
      <c r="D37380" s="399"/>
      <c r="E37380" s="400"/>
      <c r="G37380" s="401"/>
      <c r="H37380" s="401"/>
      <c r="I37380" s="401"/>
      <c r="J37380" s="194"/>
      <c r="K37380" s="194"/>
      <c r="L37380" s="195"/>
      <c r="M37380" s="196"/>
      <c r="N37380" s="197"/>
      <c r="O37380" s="197"/>
      <c r="P37380" s="231"/>
    </row>
    <row r="37381" spans="2:16">
      <c r="B37381" s="351"/>
      <c r="C37381" s="398"/>
      <c r="D37381" s="399"/>
      <c r="E37381" s="400"/>
      <c r="G37381" s="401"/>
      <c r="H37381" s="401"/>
      <c r="I37381" s="401"/>
      <c r="J37381" s="194"/>
      <c r="K37381" s="194"/>
      <c r="L37381" s="195"/>
      <c r="M37381" s="196"/>
      <c r="N37381" s="197"/>
      <c r="O37381" s="197"/>
      <c r="P37381" s="231"/>
    </row>
    <row r="37382" spans="2:16">
      <c r="B37382" s="351"/>
      <c r="C37382" s="398"/>
      <c r="D37382" s="399"/>
      <c r="E37382" s="400"/>
      <c r="G37382" s="401"/>
      <c r="H37382" s="401"/>
      <c r="I37382" s="401"/>
      <c r="J37382" s="194"/>
      <c r="K37382" s="194"/>
      <c r="L37382" s="195"/>
      <c r="M37382" s="196"/>
      <c r="N37382" s="197"/>
      <c r="O37382" s="197"/>
      <c r="P37382" s="231"/>
    </row>
    <row r="37383" spans="2:16">
      <c r="B37383" s="351"/>
      <c r="C37383" s="398"/>
      <c r="D37383" s="399"/>
      <c r="E37383" s="400"/>
      <c r="G37383" s="401"/>
      <c r="H37383" s="401"/>
      <c r="I37383" s="401"/>
      <c r="J37383" s="194"/>
      <c r="K37383" s="194"/>
      <c r="L37383" s="195"/>
      <c r="M37383" s="196"/>
      <c r="N37383" s="197"/>
      <c r="O37383" s="197"/>
      <c r="P37383" s="231"/>
    </row>
    <row r="37384" spans="2:16">
      <c r="B37384" s="351"/>
      <c r="C37384" s="398"/>
      <c r="D37384" s="399"/>
      <c r="E37384" s="400"/>
      <c r="G37384" s="401"/>
      <c r="H37384" s="401"/>
      <c r="I37384" s="401"/>
      <c r="J37384" s="194"/>
      <c r="K37384" s="194"/>
      <c r="L37384" s="195"/>
      <c r="M37384" s="196"/>
      <c r="N37384" s="197"/>
      <c r="O37384" s="197"/>
      <c r="P37384" s="231"/>
    </row>
    <row r="37385" spans="2:16">
      <c r="B37385" s="351"/>
      <c r="C37385" s="398"/>
      <c r="D37385" s="399"/>
      <c r="E37385" s="400"/>
      <c r="G37385" s="401"/>
      <c r="H37385" s="401"/>
      <c r="I37385" s="401"/>
      <c r="J37385" s="194"/>
      <c r="K37385" s="194"/>
      <c r="L37385" s="195"/>
      <c r="M37385" s="196"/>
      <c r="N37385" s="197"/>
      <c r="O37385" s="197"/>
      <c r="P37385" s="231"/>
    </row>
    <row r="37386" spans="2:16">
      <c r="B37386" s="351"/>
      <c r="C37386" s="398"/>
      <c r="D37386" s="399"/>
      <c r="E37386" s="400"/>
      <c r="G37386" s="401"/>
      <c r="H37386" s="401"/>
      <c r="I37386" s="401"/>
      <c r="J37386" s="194"/>
      <c r="K37386" s="194"/>
      <c r="L37386" s="195"/>
      <c r="M37386" s="196"/>
      <c r="N37386" s="197"/>
      <c r="O37386" s="197"/>
      <c r="P37386" s="231"/>
    </row>
    <row r="37387" spans="2:16">
      <c r="B37387" s="351"/>
      <c r="C37387" s="398"/>
      <c r="D37387" s="399"/>
      <c r="E37387" s="400"/>
      <c r="G37387" s="401"/>
      <c r="H37387" s="401"/>
      <c r="I37387" s="401"/>
      <c r="J37387" s="194"/>
      <c r="K37387" s="194"/>
      <c r="L37387" s="195"/>
      <c r="M37387" s="196"/>
      <c r="N37387" s="197"/>
      <c r="O37387" s="197"/>
      <c r="P37387" s="231"/>
    </row>
    <row r="37388" spans="2:16">
      <c r="B37388" s="351"/>
      <c r="C37388" s="398"/>
      <c r="D37388" s="399"/>
      <c r="E37388" s="400"/>
      <c r="G37388" s="401"/>
      <c r="H37388" s="401"/>
      <c r="I37388" s="401"/>
      <c r="J37388" s="194"/>
      <c r="K37388" s="194"/>
      <c r="L37388" s="195"/>
      <c r="M37388" s="196"/>
      <c r="N37388" s="197"/>
      <c r="O37388" s="197"/>
      <c r="P37388" s="231"/>
    </row>
    <row r="37389" spans="2:16">
      <c r="B37389" s="351"/>
      <c r="C37389" s="398"/>
      <c r="D37389" s="399"/>
      <c r="E37389" s="400"/>
      <c r="G37389" s="401"/>
      <c r="H37389" s="401"/>
      <c r="I37389" s="401"/>
      <c r="J37389" s="194"/>
      <c r="K37389" s="194"/>
      <c r="L37389" s="195"/>
      <c r="M37389" s="196"/>
      <c r="N37389" s="197"/>
      <c r="O37389" s="197"/>
      <c r="P37389" s="231"/>
    </row>
    <row r="37390" spans="2:16">
      <c r="B37390" s="351"/>
      <c r="C37390" s="398"/>
      <c r="D37390" s="399"/>
      <c r="E37390" s="400"/>
      <c r="G37390" s="401"/>
      <c r="H37390" s="401"/>
      <c r="I37390" s="401"/>
      <c r="J37390" s="194"/>
      <c r="K37390" s="194"/>
      <c r="L37390" s="195"/>
      <c r="M37390" s="196"/>
      <c r="N37390" s="197"/>
      <c r="O37390" s="197"/>
      <c r="P37390" s="231"/>
    </row>
    <row r="37391" spans="2:16">
      <c r="B37391" s="351"/>
      <c r="C37391" s="398"/>
      <c r="D37391" s="399"/>
      <c r="E37391" s="400"/>
      <c r="G37391" s="401"/>
      <c r="H37391" s="401"/>
      <c r="I37391" s="401"/>
      <c r="J37391" s="194"/>
      <c r="K37391" s="194"/>
      <c r="L37391" s="195"/>
      <c r="M37391" s="196"/>
      <c r="N37391" s="197"/>
      <c r="O37391" s="197"/>
      <c r="P37391" s="231"/>
    </row>
    <row r="37392" spans="2:16">
      <c r="B37392" s="351"/>
      <c r="C37392" s="398"/>
      <c r="D37392" s="399"/>
      <c r="E37392" s="400"/>
      <c r="G37392" s="401"/>
      <c r="H37392" s="401"/>
      <c r="I37392" s="401"/>
      <c r="J37392" s="194"/>
      <c r="K37392" s="194"/>
      <c r="L37392" s="195"/>
      <c r="M37392" s="196"/>
      <c r="N37392" s="197"/>
      <c r="O37392" s="197"/>
      <c r="P37392" s="231"/>
    </row>
    <row r="37393" spans="2:16">
      <c r="B37393" s="351"/>
      <c r="C37393" s="398"/>
      <c r="D37393" s="399"/>
      <c r="E37393" s="400"/>
      <c r="G37393" s="401"/>
      <c r="H37393" s="401"/>
      <c r="I37393" s="401"/>
      <c r="J37393" s="194"/>
      <c r="K37393" s="194"/>
      <c r="L37393" s="195"/>
      <c r="M37393" s="196"/>
      <c r="N37393" s="197"/>
      <c r="O37393" s="197"/>
      <c r="P37393" s="231"/>
    </row>
    <row r="37394" spans="2:16">
      <c r="B37394" s="351"/>
      <c r="C37394" s="398"/>
      <c r="D37394" s="399"/>
      <c r="E37394" s="400"/>
      <c r="G37394" s="401"/>
      <c r="H37394" s="401"/>
      <c r="I37394" s="401"/>
      <c r="J37394" s="194"/>
      <c r="K37394" s="194"/>
      <c r="L37394" s="195"/>
      <c r="M37394" s="196"/>
      <c r="N37394" s="197"/>
      <c r="O37394" s="197"/>
      <c r="P37394" s="231"/>
    </row>
    <row r="37395" spans="2:16">
      <c r="B37395" s="351"/>
      <c r="C37395" s="398"/>
      <c r="D37395" s="399"/>
      <c r="E37395" s="400"/>
      <c r="G37395" s="401"/>
      <c r="H37395" s="401"/>
      <c r="I37395" s="401"/>
      <c r="J37395" s="194"/>
      <c r="K37395" s="194"/>
      <c r="L37395" s="195"/>
      <c r="M37395" s="196"/>
      <c r="N37395" s="197"/>
      <c r="O37395" s="197"/>
      <c r="P37395" s="231"/>
    </row>
    <row r="37396" spans="2:16">
      <c r="B37396" s="351"/>
      <c r="C37396" s="398"/>
      <c r="D37396" s="399"/>
      <c r="E37396" s="400"/>
      <c r="G37396" s="401"/>
      <c r="H37396" s="401"/>
      <c r="I37396" s="401"/>
      <c r="J37396" s="194"/>
      <c r="K37396" s="194"/>
      <c r="L37396" s="195"/>
      <c r="M37396" s="196"/>
      <c r="N37396" s="197"/>
      <c r="O37396" s="197"/>
      <c r="P37396" s="231"/>
    </row>
    <row r="37397" spans="2:16">
      <c r="B37397" s="351"/>
      <c r="C37397" s="398"/>
      <c r="D37397" s="399"/>
      <c r="E37397" s="400"/>
      <c r="G37397" s="401"/>
      <c r="H37397" s="401"/>
      <c r="I37397" s="401"/>
      <c r="J37397" s="194"/>
      <c r="K37397" s="194"/>
      <c r="L37397" s="195"/>
      <c r="M37397" s="196"/>
      <c r="N37397" s="197"/>
      <c r="O37397" s="197"/>
      <c r="P37397" s="231"/>
    </row>
    <row r="37398" spans="2:16">
      <c r="B37398" s="351"/>
      <c r="C37398" s="398"/>
      <c r="D37398" s="399"/>
      <c r="E37398" s="400"/>
      <c r="G37398" s="401"/>
      <c r="H37398" s="401"/>
      <c r="I37398" s="401"/>
      <c r="J37398" s="194"/>
      <c r="K37398" s="194"/>
      <c r="L37398" s="195"/>
      <c r="M37398" s="196"/>
      <c r="N37398" s="197"/>
      <c r="O37398" s="197"/>
      <c r="P37398" s="231"/>
    </row>
    <row r="37399" spans="2:16">
      <c r="B37399" s="351"/>
      <c r="C37399" s="398"/>
      <c r="D37399" s="399"/>
      <c r="E37399" s="400"/>
      <c r="G37399" s="401"/>
      <c r="H37399" s="401"/>
      <c r="I37399" s="401"/>
      <c r="J37399" s="194"/>
      <c r="K37399" s="194"/>
      <c r="L37399" s="195"/>
      <c r="M37399" s="196"/>
      <c r="N37399" s="197"/>
      <c r="O37399" s="197"/>
      <c r="P37399" s="231"/>
    </row>
    <row r="37400" spans="2:16">
      <c r="B37400" s="351"/>
      <c r="C37400" s="398"/>
      <c r="D37400" s="399"/>
      <c r="E37400" s="400"/>
      <c r="G37400" s="401"/>
      <c r="H37400" s="401"/>
      <c r="I37400" s="401"/>
      <c r="J37400" s="194"/>
      <c r="K37400" s="194"/>
      <c r="L37400" s="195"/>
      <c r="M37400" s="196"/>
      <c r="N37400" s="197"/>
      <c r="O37400" s="197"/>
      <c r="P37400" s="231"/>
    </row>
    <row r="37401" spans="2:16">
      <c r="B37401" s="351"/>
      <c r="C37401" s="398"/>
      <c r="D37401" s="399"/>
      <c r="E37401" s="400"/>
      <c r="G37401" s="401"/>
      <c r="H37401" s="401"/>
      <c r="I37401" s="401"/>
      <c r="J37401" s="194"/>
      <c r="K37401" s="194"/>
      <c r="L37401" s="195"/>
      <c r="M37401" s="196"/>
      <c r="N37401" s="197"/>
      <c r="O37401" s="197"/>
      <c r="P37401" s="231"/>
    </row>
    <row r="37402" spans="2:16">
      <c r="B37402" s="351"/>
      <c r="C37402" s="398"/>
      <c r="D37402" s="399"/>
      <c r="E37402" s="400"/>
      <c r="G37402" s="401"/>
      <c r="H37402" s="401"/>
      <c r="I37402" s="401"/>
      <c r="J37402" s="194"/>
      <c r="K37402" s="194"/>
      <c r="L37402" s="195"/>
      <c r="M37402" s="196"/>
      <c r="N37402" s="197"/>
      <c r="O37402" s="197"/>
      <c r="P37402" s="231"/>
    </row>
    <row r="37403" spans="2:16">
      <c r="B37403" s="351"/>
      <c r="C37403" s="398"/>
      <c r="D37403" s="399"/>
      <c r="E37403" s="400"/>
      <c r="G37403" s="401"/>
      <c r="H37403" s="401"/>
      <c r="I37403" s="401"/>
      <c r="J37403" s="194"/>
      <c r="K37403" s="194"/>
      <c r="L37403" s="195"/>
      <c r="M37403" s="196"/>
      <c r="N37403" s="197"/>
      <c r="O37403" s="197"/>
      <c r="P37403" s="231"/>
    </row>
    <row r="37404" spans="2:16">
      <c r="B37404" s="351"/>
      <c r="C37404" s="398"/>
      <c r="D37404" s="399"/>
      <c r="E37404" s="400"/>
      <c r="G37404" s="401"/>
      <c r="H37404" s="401"/>
      <c r="I37404" s="401"/>
      <c r="J37404" s="194"/>
      <c r="K37404" s="194"/>
      <c r="L37404" s="195"/>
      <c r="M37404" s="196"/>
      <c r="N37404" s="197"/>
      <c r="O37404" s="197"/>
      <c r="P37404" s="231"/>
    </row>
    <row r="37405" spans="2:16">
      <c r="B37405" s="351"/>
      <c r="C37405" s="398"/>
      <c r="D37405" s="399"/>
      <c r="E37405" s="400"/>
      <c r="G37405" s="401"/>
      <c r="H37405" s="401"/>
      <c r="I37405" s="401"/>
      <c r="J37405" s="194"/>
      <c r="K37405" s="194"/>
      <c r="L37405" s="195"/>
      <c r="M37405" s="196"/>
      <c r="N37405" s="197"/>
      <c r="O37405" s="197"/>
      <c r="P37405" s="231"/>
    </row>
    <row r="37406" spans="2:16">
      <c r="B37406" s="351"/>
      <c r="C37406" s="398"/>
      <c r="D37406" s="399"/>
      <c r="E37406" s="400"/>
      <c r="G37406" s="401"/>
      <c r="H37406" s="401"/>
      <c r="I37406" s="401"/>
      <c r="J37406" s="194"/>
      <c r="K37406" s="194"/>
      <c r="L37406" s="195"/>
      <c r="M37406" s="196"/>
      <c r="N37406" s="197"/>
      <c r="O37406" s="197"/>
      <c r="P37406" s="231"/>
    </row>
    <row r="37407" spans="2:16">
      <c r="B37407" s="351"/>
      <c r="C37407" s="398"/>
      <c r="D37407" s="399"/>
      <c r="E37407" s="400"/>
      <c r="G37407" s="401"/>
      <c r="H37407" s="401"/>
      <c r="I37407" s="401"/>
      <c r="J37407" s="194"/>
      <c r="K37407" s="194"/>
      <c r="L37407" s="195"/>
      <c r="M37407" s="196"/>
      <c r="N37407" s="197"/>
      <c r="O37407" s="197"/>
      <c r="P37407" s="231"/>
    </row>
    <row r="37408" spans="2:16">
      <c r="B37408" s="351"/>
      <c r="C37408" s="398"/>
      <c r="D37408" s="399"/>
      <c r="E37408" s="400"/>
      <c r="G37408" s="401"/>
      <c r="H37408" s="401"/>
      <c r="I37408" s="401"/>
      <c r="J37408" s="194"/>
      <c r="K37408" s="194"/>
      <c r="L37408" s="195"/>
      <c r="M37408" s="196"/>
      <c r="N37408" s="197"/>
      <c r="O37408" s="197"/>
      <c r="P37408" s="231"/>
    </row>
    <row r="37409" spans="2:16">
      <c r="B37409" s="351"/>
      <c r="C37409" s="398"/>
      <c r="D37409" s="399"/>
      <c r="E37409" s="400"/>
      <c r="G37409" s="401"/>
      <c r="H37409" s="401"/>
      <c r="I37409" s="401"/>
      <c r="J37409" s="194"/>
      <c r="K37409" s="194"/>
      <c r="L37409" s="195"/>
      <c r="M37409" s="196"/>
      <c r="N37409" s="197"/>
      <c r="O37409" s="197"/>
      <c r="P37409" s="231"/>
    </row>
    <row r="37410" spans="2:16">
      <c r="B37410" s="351"/>
      <c r="C37410" s="398"/>
      <c r="D37410" s="399"/>
      <c r="E37410" s="400"/>
      <c r="G37410" s="401"/>
      <c r="H37410" s="401"/>
      <c r="I37410" s="401"/>
      <c r="J37410" s="194"/>
      <c r="K37410" s="194"/>
      <c r="L37410" s="195"/>
      <c r="M37410" s="196"/>
      <c r="N37410" s="197"/>
      <c r="O37410" s="197"/>
      <c r="P37410" s="231"/>
    </row>
    <row r="37411" spans="2:16">
      <c r="B37411" s="351"/>
      <c r="C37411" s="398"/>
      <c r="D37411" s="399"/>
      <c r="E37411" s="400"/>
      <c r="G37411" s="401"/>
      <c r="H37411" s="401"/>
      <c r="I37411" s="401"/>
      <c r="J37411" s="194"/>
      <c r="K37411" s="194"/>
      <c r="L37411" s="195"/>
      <c r="M37411" s="196"/>
      <c r="N37411" s="197"/>
      <c r="O37411" s="197"/>
      <c r="P37411" s="231"/>
    </row>
    <row r="37412" spans="2:16">
      <c r="B37412" s="351"/>
      <c r="C37412" s="398"/>
      <c r="D37412" s="399"/>
      <c r="E37412" s="400"/>
      <c r="G37412" s="401"/>
      <c r="H37412" s="401"/>
      <c r="I37412" s="401"/>
      <c r="J37412" s="194"/>
      <c r="K37412" s="194"/>
      <c r="L37412" s="195"/>
      <c r="M37412" s="196"/>
      <c r="N37412" s="197"/>
      <c r="O37412" s="197"/>
      <c r="P37412" s="231"/>
    </row>
    <row r="37413" spans="2:16">
      <c r="B37413" s="351"/>
      <c r="C37413" s="398"/>
      <c r="D37413" s="399"/>
      <c r="E37413" s="400"/>
      <c r="G37413" s="401"/>
      <c r="H37413" s="401"/>
      <c r="I37413" s="401"/>
      <c r="J37413" s="194"/>
      <c r="K37413" s="194"/>
      <c r="L37413" s="195"/>
      <c r="M37413" s="196"/>
      <c r="N37413" s="197"/>
      <c r="O37413" s="197"/>
      <c r="P37413" s="231"/>
    </row>
    <row r="37414" spans="2:16">
      <c r="B37414" s="351"/>
      <c r="C37414" s="398"/>
      <c r="D37414" s="399"/>
      <c r="E37414" s="400"/>
      <c r="G37414" s="401"/>
      <c r="H37414" s="401"/>
      <c r="I37414" s="401"/>
      <c r="J37414" s="194"/>
      <c r="K37414" s="194"/>
      <c r="L37414" s="195"/>
      <c r="M37414" s="196"/>
      <c r="N37414" s="197"/>
      <c r="O37414" s="197"/>
      <c r="P37414" s="231"/>
    </row>
    <row r="37415" spans="2:16">
      <c r="B37415" s="351"/>
      <c r="C37415" s="398"/>
      <c r="D37415" s="399"/>
      <c r="E37415" s="400"/>
      <c r="G37415" s="401"/>
      <c r="H37415" s="401"/>
      <c r="I37415" s="401"/>
      <c r="J37415" s="194"/>
      <c r="K37415" s="194"/>
      <c r="L37415" s="195"/>
      <c r="M37415" s="196"/>
      <c r="N37415" s="197"/>
      <c r="O37415" s="197"/>
      <c r="P37415" s="231"/>
    </row>
    <row r="37416" spans="2:16">
      <c r="B37416" s="351"/>
      <c r="C37416" s="398"/>
      <c r="D37416" s="399"/>
      <c r="E37416" s="400"/>
      <c r="G37416" s="401"/>
      <c r="H37416" s="401"/>
      <c r="I37416" s="401"/>
      <c r="J37416" s="194"/>
      <c r="K37416" s="194"/>
      <c r="L37416" s="195"/>
      <c r="M37416" s="196"/>
      <c r="N37416" s="197"/>
      <c r="O37416" s="197"/>
      <c r="P37416" s="231"/>
    </row>
    <row r="37417" spans="2:16">
      <c r="B37417" s="351"/>
      <c r="C37417" s="398"/>
      <c r="D37417" s="399"/>
      <c r="E37417" s="400"/>
      <c r="G37417" s="401"/>
      <c r="H37417" s="401"/>
      <c r="I37417" s="401"/>
      <c r="J37417" s="194"/>
      <c r="K37417" s="194"/>
      <c r="L37417" s="195"/>
      <c r="M37417" s="196"/>
      <c r="N37417" s="197"/>
      <c r="O37417" s="197"/>
      <c r="P37417" s="231"/>
    </row>
    <row r="37418" spans="2:16">
      <c r="B37418" s="351"/>
      <c r="C37418" s="398"/>
      <c r="D37418" s="399"/>
      <c r="E37418" s="400"/>
      <c r="G37418" s="401"/>
      <c r="H37418" s="401"/>
      <c r="I37418" s="401"/>
      <c r="J37418" s="194"/>
      <c r="K37418" s="194"/>
      <c r="L37418" s="195"/>
      <c r="M37418" s="196"/>
      <c r="N37418" s="197"/>
      <c r="O37418" s="197"/>
      <c r="P37418" s="231"/>
    </row>
    <row r="37419" spans="2:16">
      <c r="B37419" s="351"/>
      <c r="C37419" s="398"/>
      <c r="D37419" s="399"/>
      <c r="E37419" s="400"/>
      <c r="G37419" s="401"/>
      <c r="H37419" s="401"/>
      <c r="I37419" s="401"/>
      <c r="J37419" s="194"/>
      <c r="K37419" s="194"/>
      <c r="L37419" s="195"/>
      <c r="M37419" s="196"/>
      <c r="N37419" s="197"/>
      <c r="O37419" s="197"/>
      <c r="P37419" s="231"/>
    </row>
    <row r="37420" spans="2:16">
      <c r="B37420" s="351"/>
      <c r="C37420" s="398"/>
      <c r="D37420" s="399"/>
      <c r="E37420" s="400"/>
      <c r="G37420" s="401"/>
      <c r="H37420" s="401"/>
      <c r="I37420" s="401"/>
      <c r="J37420" s="194"/>
      <c r="K37420" s="194"/>
      <c r="L37420" s="195"/>
      <c r="M37420" s="196"/>
      <c r="N37420" s="197"/>
      <c r="O37420" s="197"/>
      <c r="P37420" s="231"/>
    </row>
    <row r="37421" spans="2:16">
      <c r="B37421" s="351"/>
      <c r="C37421" s="398"/>
      <c r="D37421" s="399"/>
      <c r="E37421" s="400"/>
      <c r="G37421" s="401"/>
      <c r="H37421" s="401"/>
      <c r="I37421" s="401"/>
      <c r="J37421" s="194"/>
      <c r="K37421" s="194"/>
      <c r="L37421" s="195"/>
      <c r="M37421" s="196"/>
      <c r="N37421" s="197"/>
      <c r="O37421" s="197"/>
      <c r="P37421" s="231"/>
    </row>
    <row r="37422" spans="2:16">
      <c r="B37422" s="351"/>
      <c r="C37422" s="398"/>
      <c r="D37422" s="399"/>
      <c r="E37422" s="400"/>
      <c r="G37422" s="401"/>
      <c r="H37422" s="401"/>
      <c r="I37422" s="401"/>
      <c r="J37422" s="194"/>
      <c r="K37422" s="194"/>
      <c r="L37422" s="195"/>
      <c r="M37422" s="196"/>
      <c r="N37422" s="197"/>
      <c r="O37422" s="197"/>
      <c r="P37422" s="231"/>
    </row>
    <row r="37423" spans="2:16">
      <c r="B37423" s="351"/>
      <c r="C37423" s="398"/>
      <c r="D37423" s="399"/>
      <c r="E37423" s="400"/>
      <c r="G37423" s="401"/>
      <c r="H37423" s="401"/>
      <c r="I37423" s="401"/>
      <c r="J37423" s="194"/>
      <c r="K37423" s="194"/>
      <c r="L37423" s="195"/>
      <c r="M37423" s="196"/>
      <c r="N37423" s="197"/>
      <c r="O37423" s="197"/>
      <c r="P37423" s="231"/>
    </row>
    <row r="37424" spans="2:16">
      <c r="B37424" s="351"/>
      <c r="C37424" s="398"/>
      <c r="D37424" s="399"/>
      <c r="E37424" s="400"/>
      <c r="G37424" s="401"/>
      <c r="H37424" s="401"/>
      <c r="I37424" s="401"/>
      <c r="J37424" s="194"/>
      <c r="K37424" s="194"/>
      <c r="L37424" s="195"/>
      <c r="M37424" s="196"/>
      <c r="N37424" s="197"/>
      <c r="O37424" s="197"/>
      <c r="P37424" s="231"/>
    </row>
    <row r="37425" spans="2:16">
      <c r="B37425" s="351"/>
      <c r="C37425" s="398"/>
      <c r="D37425" s="399"/>
      <c r="E37425" s="400"/>
      <c r="G37425" s="401"/>
      <c r="H37425" s="401"/>
      <c r="I37425" s="401"/>
      <c r="J37425" s="194"/>
      <c r="K37425" s="194"/>
      <c r="L37425" s="195"/>
      <c r="M37425" s="196"/>
      <c r="N37425" s="197"/>
      <c r="O37425" s="197"/>
      <c r="P37425" s="231"/>
    </row>
    <row r="37426" spans="2:16">
      <c r="B37426" s="351"/>
      <c r="C37426" s="398"/>
      <c r="D37426" s="399"/>
      <c r="E37426" s="400"/>
      <c r="G37426" s="401"/>
      <c r="H37426" s="401"/>
      <c r="I37426" s="401"/>
      <c r="J37426" s="194"/>
      <c r="K37426" s="194"/>
      <c r="L37426" s="195"/>
      <c r="M37426" s="196"/>
      <c r="N37426" s="197"/>
      <c r="O37426" s="197"/>
      <c r="P37426" s="231"/>
    </row>
    <row r="37427" spans="2:16">
      <c r="B37427" s="351"/>
      <c r="C37427" s="398"/>
      <c r="D37427" s="399"/>
      <c r="E37427" s="400"/>
      <c r="G37427" s="401"/>
      <c r="H37427" s="401"/>
      <c r="I37427" s="401"/>
      <c r="J37427" s="194"/>
      <c r="K37427" s="194"/>
      <c r="L37427" s="195"/>
      <c r="M37427" s="196"/>
      <c r="N37427" s="197"/>
      <c r="O37427" s="197"/>
      <c r="P37427" s="231"/>
    </row>
    <row r="37428" spans="2:16">
      <c r="B37428" s="351"/>
      <c r="C37428" s="398"/>
      <c r="D37428" s="399"/>
      <c r="E37428" s="400"/>
      <c r="G37428" s="401"/>
      <c r="H37428" s="401"/>
      <c r="I37428" s="401"/>
      <c r="J37428" s="194"/>
      <c r="K37428" s="194"/>
      <c r="L37428" s="195"/>
      <c r="M37428" s="196"/>
      <c r="N37428" s="197"/>
      <c r="O37428" s="197"/>
      <c r="P37428" s="231"/>
    </row>
    <row r="37429" spans="2:16">
      <c r="B37429" s="351"/>
      <c r="C37429" s="398"/>
      <c r="D37429" s="399"/>
      <c r="E37429" s="400"/>
      <c r="G37429" s="401"/>
      <c r="H37429" s="401"/>
      <c r="I37429" s="401"/>
      <c r="J37429" s="194"/>
      <c r="K37429" s="194"/>
      <c r="L37429" s="195"/>
      <c r="M37429" s="196"/>
      <c r="N37429" s="197"/>
      <c r="O37429" s="197"/>
      <c r="P37429" s="231"/>
    </row>
    <row r="37430" spans="2:16">
      <c r="B37430" s="351"/>
      <c r="C37430" s="398"/>
      <c r="D37430" s="399"/>
      <c r="E37430" s="400"/>
      <c r="G37430" s="401"/>
      <c r="H37430" s="401"/>
      <c r="I37430" s="401"/>
      <c r="J37430" s="194"/>
      <c r="K37430" s="194"/>
      <c r="L37430" s="195"/>
      <c r="M37430" s="196"/>
      <c r="N37430" s="197"/>
      <c r="O37430" s="197"/>
      <c r="P37430" s="231"/>
    </row>
    <row r="37431" spans="2:16">
      <c r="B37431" s="351"/>
      <c r="C37431" s="398"/>
      <c r="D37431" s="399"/>
      <c r="E37431" s="400"/>
      <c r="G37431" s="401"/>
      <c r="H37431" s="401"/>
      <c r="I37431" s="401"/>
      <c r="J37431" s="194"/>
      <c r="K37431" s="194"/>
      <c r="L37431" s="195"/>
      <c r="M37431" s="196"/>
      <c r="N37431" s="197"/>
      <c r="O37431" s="197"/>
      <c r="P37431" s="231"/>
    </row>
    <row r="37432" spans="2:16">
      <c r="B37432" s="351"/>
      <c r="C37432" s="398"/>
      <c r="D37432" s="399"/>
      <c r="E37432" s="400"/>
      <c r="G37432" s="401"/>
      <c r="H37432" s="401"/>
      <c r="I37432" s="401"/>
      <c r="J37432" s="194"/>
      <c r="K37432" s="194"/>
      <c r="L37432" s="195"/>
      <c r="M37432" s="196"/>
      <c r="N37432" s="197"/>
      <c r="O37432" s="197"/>
      <c r="P37432" s="231"/>
    </row>
    <row r="37433" spans="2:16">
      <c r="B37433" s="351"/>
      <c r="C37433" s="398"/>
      <c r="D37433" s="399"/>
      <c r="E37433" s="400"/>
      <c r="G37433" s="401"/>
      <c r="H37433" s="401"/>
      <c r="I37433" s="401"/>
      <c r="J37433" s="194"/>
      <c r="K37433" s="194"/>
      <c r="L37433" s="195"/>
      <c r="M37433" s="196"/>
      <c r="N37433" s="197"/>
      <c r="O37433" s="197"/>
      <c r="P37433" s="231"/>
    </row>
    <row r="37434" spans="2:16">
      <c r="B37434" s="351"/>
      <c r="C37434" s="398"/>
      <c r="D37434" s="399"/>
      <c r="E37434" s="400"/>
      <c r="G37434" s="401"/>
      <c r="H37434" s="401"/>
      <c r="I37434" s="401"/>
      <c r="J37434" s="194"/>
      <c r="K37434" s="194"/>
      <c r="L37434" s="195"/>
      <c r="M37434" s="196"/>
      <c r="N37434" s="197"/>
      <c r="O37434" s="197"/>
      <c r="P37434" s="231"/>
    </row>
    <row r="37435" spans="2:16">
      <c r="B37435" s="351"/>
      <c r="C37435" s="398"/>
      <c r="D37435" s="399"/>
      <c r="E37435" s="400"/>
      <c r="G37435" s="401"/>
      <c r="H37435" s="401"/>
      <c r="I37435" s="401"/>
      <c r="J37435" s="194"/>
      <c r="K37435" s="194"/>
      <c r="L37435" s="195"/>
      <c r="M37435" s="196"/>
      <c r="N37435" s="197"/>
      <c r="O37435" s="197"/>
      <c r="P37435" s="231"/>
    </row>
    <row r="37436" spans="2:16">
      <c r="B37436" s="351"/>
      <c r="C37436" s="398"/>
      <c r="D37436" s="399"/>
      <c r="E37436" s="400"/>
      <c r="G37436" s="401"/>
      <c r="H37436" s="401"/>
      <c r="I37436" s="401"/>
      <c r="J37436" s="194"/>
      <c r="K37436" s="194"/>
      <c r="L37436" s="195"/>
      <c r="M37436" s="196"/>
      <c r="N37436" s="197"/>
      <c r="O37436" s="197"/>
      <c r="P37436" s="231"/>
    </row>
    <row r="37437" spans="2:16">
      <c r="B37437" s="351"/>
      <c r="C37437" s="398"/>
      <c r="D37437" s="399"/>
      <c r="E37437" s="400"/>
      <c r="G37437" s="401"/>
      <c r="H37437" s="401"/>
      <c r="I37437" s="401"/>
      <c r="J37437" s="194"/>
      <c r="K37437" s="194"/>
      <c r="L37437" s="195"/>
      <c r="M37437" s="196"/>
      <c r="N37437" s="197"/>
      <c r="O37437" s="197"/>
      <c r="P37437" s="231"/>
    </row>
    <row r="37438" spans="2:16">
      <c r="B37438" s="351"/>
      <c r="C37438" s="398"/>
      <c r="D37438" s="399"/>
      <c r="E37438" s="400"/>
      <c r="G37438" s="401"/>
      <c r="H37438" s="401"/>
      <c r="I37438" s="401"/>
      <c r="J37438" s="194"/>
      <c r="K37438" s="194"/>
      <c r="L37438" s="195"/>
      <c r="M37438" s="196"/>
      <c r="N37438" s="197"/>
      <c r="O37438" s="197"/>
      <c r="P37438" s="231"/>
    </row>
    <row r="37439" spans="2:16">
      <c r="B37439" s="351"/>
      <c r="C37439" s="398"/>
      <c r="D37439" s="399"/>
      <c r="E37439" s="400"/>
      <c r="G37439" s="401"/>
      <c r="H37439" s="401"/>
      <c r="I37439" s="401"/>
      <c r="J37439" s="194"/>
      <c r="K37439" s="194"/>
      <c r="L37439" s="195"/>
      <c r="M37439" s="196"/>
      <c r="N37439" s="197"/>
      <c r="O37439" s="197"/>
      <c r="P37439" s="231"/>
    </row>
    <row r="37440" spans="2:16">
      <c r="B37440" s="351"/>
      <c r="C37440" s="398"/>
      <c r="D37440" s="399"/>
      <c r="E37440" s="400"/>
      <c r="G37440" s="401"/>
      <c r="H37440" s="401"/>
      <c r="I37440" s="401"/>
      <c r="J37440" s="194"/>
      <c r="K37440" s="194"/>
      <c r="L37440" s="195"/>
      <c r="M37440" s="196"/>
      <c r="N37440" s="197"/>
      <c r="O37440" s="197"/>
      <c r="P37440" s="231"/>
    </row>
    <row r="37441" spans="2:16">
      <c r="B37441" s="351"/>
      <c r="C37441" s="398"/>
      <c r="D37441" s="399"/>
      <c r="E37441" s="400"/>
      <c r="G37441" s="401"/>
      <c r="H37441" s="401"/>
      <c r="I37441" s="401"/>
      <c r="J37441" s="194"/>
      <c r="K37441" s="194"/>
      <c r="L37441" s="195"/>
      <c r="M37441" s="196"/>
      <c r="N37441" s="197"/>
      <c r="O37441" s="197"/>
      <c r="P37441" s="231"/>
    </row>
    <row r="37442" spans="2:16">
      <c r="B37442" s="351"/>
      <c r="C37442" s="398"/>
      <c r="D37442" s="399"/>
      <c r="E37442" s="400"/>
      <c r="G37442" s="401"/>
      <c r="H37442" s="401"/>
      <c r="I37442" s="401"/>
      <c r="J37442" s="194"/>
      <c r="K37442" s="194"/>
      <c r="L37442" s="195"/>
      <c r="M37442" s="196"/>
      <c r="N37442" s="197"/>
      <c r="O37442" s="197"/>
      <c r="P37442" s="231"/>
    </row>
    <row r="37443" spans="2:16">
      <c r="B37443" s="351"/>
      <c r="C37443" s="398"/>
      <c r="D37443" s="399"/>
      <c r="E37443" s="400"/>
      <c r="G37443" s="401"/>
      <c r="H37443" s="401"/>
      <c r="I37443" s="401"/>
      <c r="J37443" s="194"/>
      <c r="K37443" s="194"/>
      <c r="L37443" s="195"/>
      <c r="M37443" s="196"/>
      <c r="N37443" s="197"/>
      <c r="O37443" s="197"/>
      <c r="P37443" s="231"/>
    </row>
    <row r="37444" spans="2:16">
      <c r="B37444" s="351"/>
      <c r="C37444" s="398"/>
      <c r="D37444" s="399"/>
      <c r="E37444" s="400"/>
      <c r="G37444" s="401"/>
      <c r="H37444" s="401"/>
      <c r="I37444" s="401"/>
      <c r="J37444" s="194"/>
      <c r="K37444" s="194"/>
      <c r="L37444" s="195"/>
      <c r="M37444" s="196"/>
      <c r="N37444" s="197"/>
      <c r="O37444" s="197"/>
      <c r="P37444" s="231"/>
    </row>
    <row r="37445" spans="2:16">
      <c r="B37445" s="351"/>
      <c r="C37445" s="398"/>
      <c r="D37445" s="399"/>
      <c r="E37445" s="400"/>
      <c r="G37445" s="401"/>
      <c r="H37445" s="401"/>
      <c r="I37445" s="401"/>
      <c r="J37445" s="194"/>
      <c r="K37445" s="194"/>
      <c r="L37445" s="195"/>
      <c r="M37445" s="196"/>
      <c r="N37445" s="197"/>
      <c r="O37445" s="197"/>
      <c r="P37445" s="231"/>
    </row>
    <row r="37446" spans="2:16">
      <c r="B37446" s="351"/>
      <c r="C37446" s="398"/>
      <c r="D37446" s="399"/>
      <c r="E37446" s="400"/>
      <c r="G37446" s="401"/>
      <c r="H37446" s="401"/>
      <c r="I37446" s="401"/>
      <c r="J37446" s="194"/>
      <c r="K37446" s="194"/>
      <c r="L37446" s="195"/>
      <c r="M37446" s="196"/>
      <c r="N37446" s="197"/>
      <c r="O37446" s="197"/>
      <c r="P37446" s="231"/>
    </row>
    <row r="37447" spans="2:16">
      <c r="B37447" s="351"/>
      <c r="C37447" s="398"/>
      <c r="D37447" s="399"/>
      <c r="E37447" s="400"/>
      <c r="G37447" s="401"/>
      <c r="H37447" s="401"/>
      <c r="I37447" s="401"/>
      <c r="J37447" s="194"/>
      <c r="K37447" s="194"/>
      <c r="L37447" s="195"/>
      <c r="M37447" s="196"/>
      <c r="N37447" s="197"/>
      <c r="O37447" s="197"/>
      <c r="P37447" s="231"/>
    </row>
    <row r="37448" spans="2:16">
      <c r="B37448" s="351"/>
      <c r="C37448" s="398"/>
      <c r="D37448" s="399"/>
      <c r="E37448" s="400"/>
      <c r="G37448" s="401"/>
      <c r="H37448" s="401"/>
      <c r="I37448" s="401"/>
      <c r="J37448" s="194"/>
      <c r="K37448" s="194"/>
      <c r="L37448" s="195"/>
      <c r="M37448" s="196"/>
      <c r="N37448" s="197"/>
      <c r="O37448" s="197"/>
      <c r="P37448" s="231"/>
    </row>
    <row r="37449" spans="2:16">
      <c r="B37449" s="351"/>
      <c r="C37449" s="398"/>
      <c r="D37449" s="399"/>
      <c r="E37449" s="400"/>
      <c r="G37449" s="401"/>
      <c r="H37449" s="401"/>
      <c r="I37449" s="401"/>
      <c r="J37449" s="194"/>
      <c r="K37449" s="194"/>
      <c r="L37449" s="195"/>
      <c r="M37449" s="196"/>
      <c r="N37449" s="197"/>
      <c r="O37449" s="197"/>
      <c r="P37449" s="231"/>
    </row>
    <row r="37450" spans="2:16">
      <c r="B37450" s="351"/>
      <c r="C37450" s="398"/>
      <c r="D37450" s="399"/>
      <c r="E37450" s="400"/>
      <c r="G37450" s="401"/>
      <c r="H37450" s="401"/>
      <c r="I37450" s="401"/>
      <c r="J37450" s="194"/>
      <c r="K37450" s="194"/>
      <c r="L37450" s="195"/>
      <c r="M37450" s="196"/>
      <c r="N37450" s="197"/>
      <c r="O37450" s="197"/>
      <c r="P37450" s="231"/>
    </row>
    <row r="37451" spans="2:16">
      <c r="B37451" s="351"/>
      <c r="C37451" s="398"/>
      <c r="D37451" s="399"/>
      <c r="E37451" s="400"/>
      <c r="G37451" s="401"/>
      <c r="H37451" s="401"/>
      <c r="I37451" s="401"/>
      <c r="J37451" s="194"/>
      <c r="K37451" s="194"/>
      <c r="L37451" s="195"/>
      <c r="M37451" s="196"/>
      <c r="N37451" s="197"/>
      <c r="O37451" s="197"/>
      <c r="P37451" s="231"/>
    </row>
    <row r="37452" spans="2:16">
      <c r="B37452" s="351"/>
      <c r="C37452" s="398"/>
      <c r="D37452" s="399"/>
      <c r="E37452" s="400"/>
      <c r="G37452" s="401"/>
      <c r="H37452" s="401"/>
      <c r="I37452" s="401"/>
      <c r="J37452" s="194"/>
      <c r="K37452" s="194"/>
      <c r="L37452" s="195"/>
      <c r="M37452" s="196"/>
      <c r="N37452" s="197"/>
      <c r="O37452" s="197"/>
      <c r="P37452" s="231"/>
    </row>
    <row r="37453" spans="2:16">
      <c r="B37453" s="351"/>
      <c r="C37453" s="398"/>
      <c r="D37453" s="399"/>
      <c r="E37453" s="400"/>
      <c r="G37453" s="401"/>
      <c r="H37453" s="401"/>
      <c r="I37453" s="401"/>
      <c r="J37453" s="194"/>
      <c r="K37453" s="194"/>
      <c r="L37453" s="195"/>
      <c r="M37453" s="196"/>
      <c r="N37453" s="197"/>
      <c r="O37453" s="197"/>
      <c r="P37453" s="231"/>
    </row>
    <row r="37454" spans="2:16">
      <c r="B37454" s="351"/>
      <c r="C37454" s="398"/>
      <c r="D37454" s="399"/>
      <c r="E37454" s="400"/>
      <c r="G37454" s="401"/>
      <c r="H37454" s="401"/>
      <c r="I37454" s="401"/>
      <c r="J37454" s="194"/>
      <c r="K37454" s="194"/>
      <c r="L37454" s="195"/>
      <c r="M37454" s="196"/>
      <c r="N37454" s="197"/>
      <c r="O37454" s="197"/>
      <c r="P37454" s="231"/>
    </row>
    <row r="37455" spans="2:16">
      <c r="B37455" s="351"/>
      <c r="C37455" s="398"/>
      <c r="D37455" s="399"/>
      <c r="E37455" s="400"/>
      <c r="G37455" s="401"/>
      <c r="H37455" s="401"/>
      <c r="I37455" s="401"/>
      <c r="J37455" s="194"/>
      <c r="K37455" s="194"/>
      <c r="L37455" s="195"/>
      <c r="M37455" s="196"/>
      <c r="N37455" s="197"/>
      <c r="O37455" s="197"/>
      <c r="P37455" s="231"/>
    </row>
    <row r="37456" spans="2:16">
      <c r="B37456" s="351"/>
      <c r="C37456" s="398"/>
      <c r="D37456" s="399"/>
      <c r="E37456" s="400"/>
      <c r="G37456" s="401"/>
      <c r="H37456" s="401"/>
      <c r="I37456" s="401"/>
      <c r="J37456" s="194"/>
      <c r="K37456" s="194"/>
      <c r="L37456" s="195"/>
      <c r="M37456" s="196"/>
      <c r="N37456" s="197"/>
      <c r="O37456" s="197"/>
      <c r="P37456" s="231"/>
    </row>
    <row r="37457" spans="2:16">
      <c r="B37457" s="351"/>
      <c r="C37457" s="398"/>
      <c r="D37457" s="399"/>
      <c r="E37457" s="400"/>
      <c r="G37457" s="401"/>
      <c r="H37457" s="401"/>
      <c r="I37457" s="401"/>
      <c r="J37457" s="194"/>
      <c r="K37457" s="194"/>
      <c r="L37457" s="195"/>
      <c r="M37457" s="196"/>
      <c r="N37457" s="197"/>
      <c r="O37457" s="197"/>
      <c r="P37457" s="231"/>
    </row>
    <row r="37458" spans="2:16">
      <c r="B37458" s="351"/>
      <c r="C37458" s="398"/>
      <c r="D37458" s="399"/>
      <c r="E37458" s="400"/>
      <c r="G37458" s="401"/>
      <c r="H37458" s="401"/>
      <c r="I37458" s="401"/>
      <c r="J37458" s="194"/>
      <c r="K37458" s="194"/>
      <c r="L37458" s="195"/>
      <c r="M37458" s="196"/>
      <c r="N37458" s="197"/>
      <c r="O37458" s="197"/>
      <c r="P37458" s="231"/>
    </row>
    <row r="37459" spans="2:16">
      <c r="B37459" s="351"/>
      <c r="C37459" s="398"/>
      <c r="D37459" s="399"/>
      <c r="E37459" s="400"/>
      <c r="G37459" s="401"/>
      <c r="H37459" s="401"/>
      <c r="I37459" s="401"/>
      <c r="J37459" s="194"/>
      <c r="K37459" s="194"/>
      <c r="L37459" s="195"/>
      <c r="M37459" s="196"/>
      <c r="N37459" s="197"/>
      <c r="O37459" s="197"/>
      <c r="P37459" s="231"/>
    </row>
    <row r="37460" spans="2:16">
      <c r="B37460" s="351"/>
      <c r="C37460" s="398"/>
      <c r="D37460" s="399"/>
      <c r="E37460" s="400"/>
      <c r="G37460" s="401"/>
      <c r="H37460" s="401"/>
      <c r="I37460" s="401"/>
      <c r="J37460" s="194"/>
      <c r="K37460" s="194"/>
      <c r="L37460" s="195"/>
      <c r="M37460" s="196"/>
      <c r="N37460" s="197"/>
      <c r="O37460" s="197"/>
      <c r="P37460" s="231"/>
    </row>
    <row r="37461" spans="2:16">
      <c r="B37461" s="351"/>
      <c r="C37461" s="398"/>
      <c r="D37461" s="399"/>
      <c r="E37461" s="400"/>
      <c r="G37461" s="401"/>
      <c r="H37461" s="401"/>
      <c r="I37461" s="401"/>
      <c r="J37461" s="194"/>
      <c r="K37461" s="194"/>
      <c r="L37461" s="195"/>
      <c r="M37461" s="196"/>
      <c r="N37461" s="197"/>
      <c r="O37461" s="197"/>
      <c r="P37461" s="231"/>
    </row>
    <row r="37462" spans="2:16">
      <c r="B37462" s="351"/>
      <c r="C37462" s="398"/>
      <c r="D37462" s="399"/>
      <c r="E37462" s="400"/>
      <c r="G37462" s="401"/>
      <c r="H37462" s="401"/>
      <c r="I37462" s="401"/>
      <c r="J37462" s="194"/>
      <c r="K37462" s="194"/>
      <c r="L37462" s="195"/>
      <c r="M37462" s="196"/>
      <c r="N37462" s="197"/>
      <c r="O37462" s="197"/>
      <c r="P37462" s="231"/>
    </row>
    <row r="37463" spans="2:16">
      <c r="B37463" s="351"/>
      <c r="C37463" s="398"/>
      <c r="D37463" s="399"/>
      <c r="E37463" s="400"/>
      <c r="G37463" s="401"/>
      <c r="H37463" s="401"/>
      <c r="I37463" s="401"/>
      <c r="J37463" s="194"/>
      <c r="K37463" s="194"/>
      <c r="L37463" s="195"/>
      <c r="M37463" s="196"/>
      <c r="N37463" s="197"/>
      <c r="O37463" s="197"/>
      <c r="P37463" s="231"/>
    </row>
    <row r="37464" spans="2:16">
      <c r="B37464" s="351"/>
      <c r="C37464" s="398"/>
      <c r="D37464" s="399"/>
      <c r="E37464" s="400"/>
      <c r="G37464" s="401"/>
      <c r="H37464" s="401"/>
      <c r="I37464" s="401"/>
      <c r="J37464" s="194"/>
      <c r="K37464" s="194"/>
      <c r="L37464" s="195"/>
      <c r="M37464" s="196"/>
      <c r="N37464" s="197"/>
      <c r="O37464" s="197"/>
      <c r="P37464" s="231"/>
    </row>
    <row r="37465" spans="2:16">
      <c r="B37465" s="402"/>
      <c r="C37465" s="398"/>
      <c r="D37465" s="404"/>
      <c r="E37465" s="405"/>
      <c r="G37465" s="406"/>
      <c r="H37465" s="406"/>
      <c r="I37465" s="406"/>
      <c r="J37465" s="194"/>
      <c r="K37465" s="194"/>
      <c r="L37465" s="195"/>
      <c r="M37465" s="196"/>
      <c r="N37465" s="197"/>
      <c r="O37465" s="197"/>
      <c r="P37465" s="221"/>
    </row>
    <row r="37466" spans="2:16">
      <c r="B37466" s="351"/>
      <c r="C37466" s="398"/>
      <c r="D37466" s="399"/>
      <c r="E37466" s="400"/>
      <c r="G37466" s="401"/>
      <c r="H37466" s="401"/>
      <c r="I37466" s="401"/>
      <c r="J37466" s="194"/>
      <c r="K37466" s="194"/>
      <c r="L37466" s="195"/>
      <c r="M37466" s="196"/>
      <c r="N37466" s="197"/>
      <c r="O37466" s="197"/>
      <c r="P37466" s="231"/>
    </row>
    <row r="37467" spans="2:16">
      <c r="B37467" s="351"/>
      <c r="C37467" s="398"/>
      <c r="D37467" s="399"/>
      <c r="E37467" s="400"/>
      <c r="G37467" s="401"/>
      <c r="H37467" s="401"/>
      <c r="I37467" s="401"/>
      <c r="J37467" s="194"/>
      <c r="K37467" s="194"/>
      <c r="L37467" s="195"/>
      <c r="M37467" s="196"/>
      <c r="N37467" s="197"/>
      <c r="O37467" s="197"/>
      <c r="P37467" s="231"/>
    </row>
    <row r="37468" spans="2:16">
      <c r="B37468" s="351"/>
      <c r="C37468" s="398"/>
      <c r="D37468" s="399"/>
      <c r="E37468" s="400"/>
      <c r="G37468" s="401"/>
      <c r="H37468" s="401"/>
      <c r="I37468" s="401"/>
      <c r="J37468" s="194"/>
      <c r="K37468" s="194"/>
      <c r="L37468" s="195"/>
      <c r="M37468" s="196"/>
      <c r="N37468" s="197"/>
      <c r="O37468" s="197"/>
      <c r="P37468" s="231"/>
    </row>
    <row r="37469" spans="2:16">
      <c r="B37469" s="351"/>
      <c r="C37469" s="398"/>
      <c r="D37469" s="399"/>
      <c r="E37469" s="400"/>
      <c r="G37469" s="401"/>
      <c r="H37469" s="401"/>
      <c r="I37469" s="401"/>
      <c r="J37469" s="194"/>
      <c r="K37469" s="194"/>
      <c r="L37469" s="195"/>
      <c r="M37469" s="196"/>
      <c r="N37469" s="197"/>
      <c r="O37469" s="197"/>
      <c r="P37469" s="231"/>
    </row>
    <row r="37470" spans="2:16">
      <c r="B37470" s="351"/>
      <c r="C37470" s="398"/>
      <c r="D37470" s="399"/>
      <c r="E37470" s="400"/>
      <c r="G37470" s="401"/>
      <c r="H37470" s="401"/>
      <c r="I37470" s="401"/>
      <c r="J37470" s="194"/>
      <c r="K37470" s="194"/>
      <c r="L37470" s="195"/>
      <c r="M37470" s="196"/>
      <c r="N37470" s="197"/>
      <c r="O37470" s="197"/>
      <c r="P37470" s="231"/>
    </row>
    <row r="37471" spans="2:16">
      <c r="B37471" s="351"/>
      <c r="C37471" s="398"/>
      <c r="D37471" s="399"/>
      <c r="E37471" s="400"/>
      <c r="G37471" s="401"/>
      <c r="H37471" s="401"/>
      <c r="I37471" s="401"/>
      <c r="J37471" s="194"/>
      <c r="K37471" s="194"/>
      <c r="L37471" s="195"/>
      <c r="M37471" s="196"/>
      <c r="N37471" s="197"/>
      <c r="O37471" s="197"/>
      <c r="P37471" s="231"/>
    </row>
    <row r="37472" spans="2:16">
      <c r="B37472" s="351"/>
      <c r="C37472" s="398"/>
      <c r="D37472" s="399"/>
      <c r="E37472" s="400"/>
      <c r="G37472" s="401"/>
      <c r="H37472" s="401"/>
      <c r="I37472" s="401"/>
      <c r="J37472" s="194"/>
      <c r="K37472" s="194"/>
      <c r="L37472" s="195"/>
      <c r="M37472" s="196"/>
      <c r="N37472" s="197"/>
      <c r="O37472" s="197"/>
      <c r="P37472" s="231"/>
    </row>
    <row r="37473" spans="2:16">
      <c r="B37473" s="351"/>
      <c r="C37473" s="398"/>
      <c r="D37473" s="399"/>
      <c r="E37473" s="400"/>
      <c r="G37473" s="401"/>
      <c r="H37473" s="401"/>
      <c r="I37473" s="401"/>
      <c r="J37473" s="194"/>
      <c r="K37473" s="194"/>
      <c r="L37473" s="195"/>
      <c r="M37473" s="196"/>
      <c r="N37473" s="197"/>
      <c r="O37473" s="197"/>
      <c r="P37473" s="231"/>
    </row>
    <row r="37474" spans="2:16">
      <c r="B37474" s="351"/>
      <c r="C37474" s="398"/>
      <c r="D37474" s="399"/>
      <c r="E37474" s="400"/>
      <c r="G37474" s="401"/>
      <c r="H37474" s="401"/>
      <c r="I37474" s="401"/>
      <c r="J37474" s="194"/>
      <c r="K37474" s="194"/>
      <c r="L37474" s="195"/>
      <c r="M37474" s="196"/>
      <c r="N37474" s="197"/>
      <c r="O37474" s="197"/>
      <c r="P37474" s="231"/>
    </row>
    <row r="37475" spans="2:16">
      <c r="B37475" s="351"/>
      <c r="C37475" s="398"/>
      <c r="D37475" s="399"/>
      <c r="E37475" s="400"/>
      <c r="G37475" s="401"/>
      <c r="H37475" s="401"/>
      <c r="I37475" s="401"/>
      <c r="J37475" s="194"/>
      <c r="K37475" s="194"/>
      <c r="L37475" s="195"/>
      <c r="M37475" s="196"/>
      <c r="N37475" s="197"/>
      <c r="O37475" s="197"/>
      <c r="P37475" s="231"/>
    </row>
    <row r="37476" spans="2:16">
      <c r="B37476" s="351"/>
      <c r="C37476" s="398"/>
      <c r="D37476" s="399"/>
      <c r="E37476" s="400"/>
      <c r="G37476" s="401"/>
      <c r="H37476" s="401"/>
      <c r="I37476" s="401"/>
      <c r="J37476" s="194"/>
      <c r="K37476" s="194"/>
      <c r="L37476" s="195"/>
      <c r="M37476" s="196"/>
      <c r="N37476" s="197"/>
      <c r="O37476" s="197"/>
      <c r="P37476" s="231"/>
    </row>
    <row r="37477" spans="2:16">
      <c r="B37477" s="351"/>
      <c r="C37477" s="398"/>
      <c r="D37477" s="399"/>
      <c r="E37477" s="400"/>
      <c r="G37477" s="401"/>
      <c r="H37477" s="401"/>
      <c r="I37477" s="401"/>
      <c r="J37477" s="194"/>
      <c r="K37477" s="194"/>
      <c r="L37477" s="195"/>
      <c r="M37477" s="196"/>
      <c r="N37477" s="197"/>
      <c r="O37477" s="197"/>
      <c r="P37477" s="231"/>
    </row>
    <row r="37478" spans="2:16">
      <c r="B37478" s="351"/>
      <c r="C37478" s="398"/>
      <c r="D37478" s="399"/>
      <c r="E37478" s="400"/>
      <c r="G37478" s="401"/>
      <c r="H37478" s="401"/>
      <c r="I37478" s="401"/>
      <c r="J37478" s="194"/>
      <c r="K37478" s="194"/>
      <c r="L37478" s="195"/>
      <c r="M37478" s="196"/>
      <c r="N37478" s="197"/>
      <c r="O37478" s="197"/>
      <c r="P37478" s="231"/>
    </row>
    <row r="37479" spans="2:16">
      <c r="B37479" s="351"/>
      <c r="C37479" s="398"/>
      <c r="D37479" s="399"/>
      <c r="E37479" s="400"/>
      <c r="G37479" s="401"/>
      <c r="H37479" s="401"/>
      <c r="I37479" s="401"/>
      <c r="J37479" s="194"/>
      <c r="K37479" s="194"/>
      <c r="L37479" s="195"/>
      <c r="M37479" s="196"/>
      <c r="N37479" s="197"/>
      <c r="O37479" s="197"/>
      <c r="P37479" s="231"/>
    </row>
    <row r="37480" spans="2:16">
      <c r="B37480" s="351"/>
      <c r="C37480" s="398"/>
      <c r="D37480" s="399"/>
      <c r="E37480" s="400"/>
      <c r="G37480" s="401"/>
      <c r="H37480" s="401"/>
      <c r="I37480" s="401"/>
      <c r="J37480" s="194"/>
      <c r="K37480" s="194"/>
      <c r="L37480" s="195"/>
      <c r="M37480" s="196"/>
      <c r="N37480" s="197"/>
      <c r="O37480" s="197"/>
      <c r="P37480" s="231"/>
    </row>
    <row r="37481" spans="2:16">
      <c r="B37481" s="351"/>
      <c r="C37481" s="398"/>
      <c r="D37481" s="399"/>
      <c r="E37481" s="400"/>
      <c r="G37481" s="401"/>
      <c r="H37481" s="401"/>
      <c r="I37481" s="401"/>
      <c r="J37481" s="194"/>
      <c r="K37481" s="194"/>
      <c r="L37481" s="195"/>
      <c r="M37481" s="196"/>
      <c r="N37481" s="197"/>
      <c r="O37481" s="197"/>
      <c r="P37481" s="231"/>
    </row>
    <row r="37482" spans="2:16">
      <c r="B37482" s="351"/>
      <c r="C37482" s="398"/>
      <c r="D37482" s="399"/>
      <c r="E37482" s="400"/>
      <c r="G37482" s="401"/>
      <c r="H37482" s="401"/>
      <c r="I37482" s="401"/>
      <c r="J37482" s="194"/>
      <c r="K37482" s="194"/>
      <c r="L37482" s="195"/>
      <c r="M37482" s="196"/>
      <c r="N37482" s="197"/>
      <c r="O37482" s="197"/>
      <c r="P37482" s="231"/>
    </row>
    <row r="37483" spans="2:16">
      <c r="B37483" s="351"/>
      <c r="C37483" s="398"/>
      <c r="D37483" s="399"/>
      <c r="E37483" s="400"/>
      <c r="G37483" s="401"/>
      <c r="H37483" s="401"/>
      <c r="I37483" s="401"/>
      <c r="J37483" s="194"/>
      <c r="K37483" s="194"/>
      <c r="L37483" s="195"/>
      <c r="M37483" s="196"/>
      <c r="N37483" s="197"/>
      <c r="O37483" s="197"/>
      <c r="P37483" s="231"/>
    </row>
    <row r="37484" spans="2:16">
      <c r="B37484" s="351"/>
      <c r="C37484" s="398"/>
      <c r="D37484" s="399"/>
      <c r="E37484" s="400"/>
      <c r="G37484" s="401"/>
      <c r="H37484" s="401"/>
      <c r="I37484" s="401"/>
      <c r="J37484" s="194"/>
      <c r="K37484" s="194"/>
      <c r="L37484" s="195"/>
      <c r="M37484" s="196"/>
      <c r="N37484" s="197"/>
      <c r="O37484" s="197"/>
      <c r="P37484" s="231"/>
    </row>
    <row r="37485" spans="2:16">
      <c r="B37485" s="351"/>
      <c r="C37485" s="398"/>
      <c r="D37485" s="399"/>
      <c r="E37485" s="400"/>
      <c r="G37485" s="401"/>
      <c r="H37485" s="401"/>
      <c r="I37485" s="401"/>
      <c r="J37485" s="194"/>
      <c r="K37485" s="194"/>
      <c r="L37485" s="195"/>
      <c r="M37485" s="196"/>
      <c r="N37485" s="197"/>
      <c r="O37485" s="197"/>
      <c r="P37485" s="231"/>
    </row>
    <row r="37486" spans="2:16">
      <c r="B37486" s="351"/>
      <c r="C37486" s="398"/>
      <c r="D37486" s="399"/>
      <c r="E37486" s="400"/>
      <c r="G37486" s="401"/>
      <c r="H37486" s="401"/>
      <c r="I37486" s="401"/>
      <c r="J37486" s="194"/>
      <c r="K37486" s="194"/>
      <c r="L37486" s="195"/>
      <c r="M37486" s="196"/>
      <c r="N37486" s="197"/>
      <c r="O37486" s="197"/>
      <c r="P37486" s="231"/>
    </row>
    <row r="37487" spans="2:16">
      <c r="B37487" s="351"/>
      <c r="C37487" s="398"/>
      <c r="D37487" s="399"/>
      <c r="E37487" s="400"/>
      <c r="G37487" s="401"/>
      <c r="H37487" s="401"/>
      <c r="I37487" s="401"/>
      <c r="J37487" s="194"/>
      <c r="K37487" s="194"/>
      <c r="L37487" s="195"/>
      <c r="M37487" s="196"/>
      <c r="N37487" s="197"/>
      <c r="O37487" s="197"/>
      <c r="P37487" s="231"/>
    </row>
    <row r="37488" spans="2:16">
      <c r="B37488" s="351"/>
      <c r="C37488" s="398"/>
      <c r="D37488" s="399"/>
      <c r="E37488" s="400"/>
      <c r="G37488" s="401"/>
      <c r="H37488" s="401"/>
      <c r="I37488" s="401"/>
      <c r="J37488" s="194"/>
      <c r="K37488" s="194"/>
      <c r="L37488" s="195"/>
      <c r="M37488" s="196"/>
      <c r="N37488" s="197"/>
      <c r="O37488" s="197"/>
      <c r="P37488" s="231"/>
    </row>
    <row r="37489" spans="2:16">
      <c r="B37489" s="351"/>
      <c r="C37489" s="398"/>
      <c r="D37489" s="399"/>
      <c r="E37489" s="400"/>
      <c r="G37489" s="401"/>
      <c r="H37489" s="401"/>
      <c r="I37489" s="401"/>
      <c r="J37489" s="194"/>
      <c r="K37489" s="194"/>
      <c r="L37489" s="195"/>
      <c r="M37489" s="196"/>
      <c r="N37489" s="197"/>
      <c r="O37489" s="197"/>
      <c r="P37489" s="231"/>
    </row>
    <row r="37490" spans="2:16">
      <c r="B37490" s="351"/>
      <c r="C37490" s="398"/>
      <c r="D37490" s="399"/>
      <c r="E37490" s="400"/>
      <c r="G37490" s="401"/>
      <c r="H37490" s="401"/>
      <c r="I37490" s="401"/>
      <c r="J37490" s="194"/>
      <c r="K37490" s="194"/>
      <c r="L37490" s="195"/>
      <c r="M37490" s="196"/>
      <c r="N37490" s="197"/>
      <c r="O37490" s="197"/>
      <c r="P37490" s="231"/>
    </row>
    <row r="37491" spans="2:16">
      <c r="B37491" s="351"/>
      <c r="C37491" s="398"/>
      <c r="D37491" s="399"/>
      <c r="E37491" s="400"/>
      <c r="G37491" s="401"/>
      <c r="H37491" s="401"/>
      <c r="I37491" s="401"/>
      <c r="J37491" s="194"/>
      <c r="K37491" s="194"/>
      <c r="L37491" s="195"/>
      <c r="M37491" s="196"/>
      <c r="N37491" s="197"/>
      <c r="O37491" s="197"/>
      <c r="P37491" s="231"/>
    </row>
    <row r="37492" spans="2:16">
      <c r="B37492" s="351"/>
      <c r="C37492" s="398"/>
      <c r="D37492" s="399"/>
      <c r="E37492" s="400"/>
      <c r="G37492" s="401"/>
      <c r="H37492" s="401"/>
      <c r="I37492" s="401"/>
      <c r="J37492" s="194"/>
      <c r="K37492" s="194"/>
      <c r="L37492" s="195"/>
      <c r="M37492" s="196"/>
      <c r="N37492" s="197"/>
      <c r="O37492" s="197"/>
      <c r="P37492" s="231"/>
    </row>
    <row r="37493" spans="2:16">
      <c r="B37493" s="351"/>
      <c r="C37493" s="398"/>
      <c r="D37493" s="399"/>
      <c r="E37493" s="400"/>
      <c r="G37493" s="401"/>
      <c r="H37493" s="401"/>
      <c r="I37493" s="401"/>
      <c r="J37493" s="194"/>
      <c r="K37493" s="194"/>
      <c r="L37493" s="195"/>
      <c r="M37493" s="196"/>
      <c r="N37493" s="197"/>
      <c r="O37493" s="197"/>
      <c r="P37493" s="231"/>
    </row>
    <row r="37494" spans="2:16">
      <c r="B37494" s="351"/>
      <c r="C37494" s="398"/>
      <c r="D37494" s="399"/>
      <c r="E37494" s="400"/>
      <c r="G37494" s="401"/>
      <c r="H37494" s="401"/>
      <c r="I37494" s="401"/>
      <c r="J37494" s="194"/>
      <c r="K37494" s="194"/>
      <c r="L37494" s="195"/>
      <c r="M37494" s="196"/>
      <c r="N37494" s="197"/>
      <c r="O37494" s="197"/>
      <c r="P37494" s="231"/>
    </row>
    <row r="37495" spans="2:16">
      <c r="B37495" s="351"/>
      <c r="C37495" s="398"/>
      <c r="D37495" s="399"/>
      <c r="E37495" s="400"/>
      <c r="G37495" s="401"/>
      <c r="H37495" s="401"/>
      <c r="I37495" s="401"/>
      <c r="J37495" s="194"/>
      <c r="K37495" s="194"/>
      <c r="L37495" s="195"/>
      <c r="M37495" s="196"/>
      <c r="N37495" s="197"/>
      <c r="O37495" s="197"/>
      <c r="P37495" s="231"/>
    </row>
    <row r="37496" spans="2:16">
      <c r="B37496" s="351"/>
      <c r="C37496" s="398"/>
      <c r="D37496" s="399"/>
      <c r="E37496" s="400"/>
      <c r="G37496" s="401"/>
      <c r="H37496" s="401"/>
      <c r="I37496" s="401"/>
      <c r="J37496" s="194"/>
      <c r="K37496" s="194"/>
      <c r="L37496" s="195"/>
      <c r="M37496" s="196"/>
      <c r="N37496" s="197"/>
      <c r="O37496" s="197"/>
      <c r="P37496" s="231"/>
    </row>
    <row r="37497" spans="2:16">
      <c r="B37497" s="351"/>
      <c r="C37497" s="398"/>
      <c r="D37497" s="399"/>
      <c r="E37497" s="400"/>
      <c r="G37497" s="401"/>
      <c r="H37497" s="401"/>
      <c r="I37497" s="401"/>
      <c r="J37497" s="194"/>
      <c r="K37497" s="194"/>
      <c r="L37497" s="195"/>
      <c r="M37497" s="196"/>
      <c r="N37497" s="197"/>
      <c r="O37497" s="197"/>
      <c r="P37497" s="231"/>
    </row>
    <row r="37498" spans="2:16">
      <c r="B37498" s="351"/>
      <c r="C37498" s="398"/>
      <c r="D37498" s="399"/>
      <c r="E37498" s="400"/>
      <c r="G37498" s="401"/>
      <c r="H37498" s="401"/>
      <c r="I37498" s="401"/>
      <c r="J37498" s="194"/>
      <c r="K37498" s="194"/>
      <c r="L37498" s="195"/>
      <c r="M37498" s="196"/>
      <c r="N37498" s="197"/>
      <c r="O37498" s="197"/>
      <c r="P37498" s="231"/>
    </row>
    <row r="37499" spans="2:16">
      <c r="B37499" s="351"/>
      <c r="C37499" s="398"/>
      <c r="D37499" s="399"/>
      <c r="E37499" s="400"/>
      <c r="G37499" s="401"/>
      <c r="H37499" s="401"/>
      <c r="I37499" s="401"/>
      <c r="J37499" s="194"/>
      <c r="K37499" s="194"/>
      <c r="L37499" s="195"/>
      <c r="M37499" s="196"/>
      <c r="N37499" s="197"/>
      <c r="O37499" s="197"/>
      <c r="P37499" s="231"/>
    </row>
    <row r="37500" spans="2:16">
      <c r="B37500" s="351"/>
      <c r="C37500" s="398"/>
      <c r="D37500" s="399"/>
      <c r="E37500" s="400"/>
      <c r="G37500" s="401"/>
      <c r="H37500" s="401"/>
      <c r="I37500" s="401"/>
      <c r="J37500" s="194"/>
      <c r="K37500" s="194"/>
      <c r="L37500" s="195"/>
      <c r="M37500" s="196"/>
      <c r="N37500" s="197"/>
      <c r="O37500" s="197"/>
      <c r="P37500" s="231"/>
    </row>
    <row r="37501" spans="2:16">
      <c r="B37501" s="351"/>
      <c r="C37501" s="398"/>
      <c r="D37501" s="399"/>
      <c r="E37501" s="400"/>
      <c r="G37501" s="401"/>
      <c r="H37501" s="401"/>
      <c r="I37501" s="401"/>
      <c r="J37501" s="194"/>
      <c r="K37501" s="194"/>
      <c r="L37501" s="195"/>
      <c r="M37501" s="196"/>
      <c r="N37501" s="197"/>
      <c r="O37501" s="197"/>
      <c r="P37501" s="231"/>
    </row>
    <row r="37502" spans="2:16">
      <c r="B37502" s="351"/>
      <c r="C37502" s="398"/>
      <c r="D37502" s="399"/>
      <c r="E37502" s="400"/>
      <c r="G37502" s="401"/>
      <c r="H37502" s="401"/>
      <c r="I37502" s="401"/>
      <c r="J37502" s="194"/>
      <c r="K37502" s="194"/>
      <c r="L37502" s="195"/>
      <c r="M37502" s="196"/>
      <c r="N37502" s="197"/>
      <c r="O37502" s="197"/>
      <c r="P37502" s="231"/>
    </row>
    <row r="37503" spans="2:16">
      <c r="B37503" s="351"/>
      <c r="C37503" s="398"/>
      <c r="D37503" s="399"/>
      <c r="E37503" s="400"/>
      <c r="G37503" s="401"/>
      <c r="H37503" s="401"/>
      <c r="I37503" s="401"/>
      <c r="J37503" s="194"/>
      <c r="K37503" s="194"/>
      <c r="L37503" s="195"/>
      <c r="M37503" s="196"/>
      <c r="N37503" s="197"/>
      <c r="O37503" s="197"/>
      <c r="P37503" s="231"/>
    </row>
    <row r="37504" spans="2:16">
      <c r="B37504" s="351"/>
      <c r="C37504" s="398"/>
      <c r="D37504" s="399"/>
      <c r="E37504" s="400"/>
      <c r="G37504" s="401"/>
      <c r="H37504" s="401"/>
      <c r="I37504" s="401"/>
      <c r="J37504" s="194"/>
      <c r="K37504" s="194"/>
      <c r="L37504" s="195"/>
      <c r="M37504" s="196"/>
      <c r="N37504" s="197"/>
      <c r="O37504" s="197"/>
      <c r="P37504" s="231"/>
    </row>
    <row r="37505" spans="2:16">
      <c r="B37505" s="351"/>
      <c r="C37505" s="398"/>
      <c r="D37505" s="399"/>
      <c r="E37505" s="400"/>
      <c r="G37505" s="401"/>
      <c r="H37505" s="401"/>
      <c r="I37505" s="401"/>
      <c r="J37505" s="194"/>
      <c r="K37505" s="194"/>
      <c r="L37505" s="195"/>
      <c r="M37505" s="196"/>
      <c r="N37505" s="197"/>
      <c r="O37505" s="197"/>
      <c r="P37505" s="231"/>
    </row>
    <row r="37506" spans="2:16">
      <c r="B37506" s="351"/>
      <c r="C37506" s="398"/>
      <c r="D37506" s="399"/>
      <c r="E37506" s="400"/>
      <c r="G37506" s="401"/>
      <c r="H37506" s="401"/>
      <c r="I37506" s="401"/>
      <c r="J37506" s="194"/>
      <c r="K37506" s="194"/>
      <c r="L37506" s="195"/>
      <c r="M37506" s="196"/>
      <c r="N37506" s="197"/>
      <c r="O37506" s="197"/>
      <c r="P37506" s="231"/>
    </row>
    <row r="37507" spans="2:16">
      <c r="B37507" s="351"/>
      <c r="C37507" s="398"/>
      <c r="D37507" s="399"/>
      <c r="E37507" s="400"/>
      <c r="G37507" s="401"/>
      <c r="H37507" s="401"/>
      <c r="I37507" s="401"/>
      <c r="J37507" s="194"/>
      <c r="K37507" s="194"/>
      <c r="L37507" s="195"/>
      <c r="M37507" s="196"/>
      <c r="N37507" s="197"/>
      <c r="O37507" s="197"/>
      <c r="P37507" s="231"/>
    </row>
    <row r="37508" spans="2:16">
      <c r="B37508" s="351"/>
      <c r="C37508" s="398"/>
      <c r="D37508" s="399"/>
      <c r="E37508" s="400"/>
      <c r="G37508" s="401"/>
      <c r="H37508" s="401"/>
      <c r="I37508" s="401"/>
      <c r="J37508" s="194"/>
      <c r="K37508" s="194"/>
      <c r="L37508" s="195"/>
      <c r="M37508" s="196"/>
      <c r="N37508" s="197"/>
      <c r="O37508" s="197"/>
      <c r="P37508" s="231"/>
    </row>
    <row r="37509" spans="2:16">
      <c r="B37509" s="351"/>
      <c r="C37509" s="398"/>
      <c r="D37509" s="399"/>
      <c r="E37509" s="400"/>
      <c r="G37509" s="401"/>
      <c r="H37509" s="401"/>
      <c r="I37509" s="401"/>
      <c r="J37509" s="194"/>
      <c r="K37509" s="194"/>
      <c r="L37509" s="195"/>
      <c r="M37509" s="196"/>
      <c r="N37509" s="197"/>
      <c r="O37509" s="197"/>
      <c r="P37509" s="231"/>
    </row>
    <row r="37510" spans="2:16">
      <c r="B37510" s="351"/>
      <c r="C37510" s="398"/>
      <c r="D37510" s="399"/>
      <c r="E37510" s="400"/>
      <c r="G37510" s="401"/>
      <c r="H37510" s="401"/>
      <c r="I37510" s="401"/>
      <c r="J37510" s="194"/>
      <c r="K37510" s="194"/>
      <c r="L37510" s="195"/>
      <c r="M37510" s="196"/>
      <c r="N37510" s="197"/>
      <c r="O37510" s="197"/>
      <c r="P37510" s="231"/>
    </row>
    <row r="37511" spans="2:16">
      <c r="B37511" s="351"/>
      <c r="C37511" s="398"/>
      <c r="D37511" s="399"/>
      <c r="E37511" s="400"/>
      <c r="G37511" s="401"/>
      <c r="H37511" s="401"/>
      <c r="I37511" s="401"/>
      <c r="J37511" s="194"/>
      <c r="K37511" s="194"/>
      <c r="L37511" s="195"/>
      <c r="M37511" s="196"/>
      <c r="N37511" s="197"/>
      <c r="O37511" s="197"/>
      <c r="P37511" s="231"/>
    </row>
    <row r="37512" spans="2:16">
      <c r="B37512" s="351"/>
      <c r="C37512" s="398"/>
      <c r="D37512" s="399"/>
      <c r="E37512" s="400"/>
      <c r="G37512" s="401"/>
      <c r="H37512" s="401"/>
      <c r="I37512" s="401"/>
      <c r="J37512" s="194"/>
      <c r="K37512" s="194"/>
      <c r="L37512" s="195"/>
      <c r="M37512" s="196"/>
      <c r="N37512" s="197"/>
      <c r="O37512" s="197"/>
      <c r="P37512" s="231"/>
    </row>
    <row r="37513" spans="2:16">
      <c r="B37513" s="351"/>
      <c r="C37513" s="398"/>
      <c r="D37513" s="399"/>
      <c r="E37513" s="400"/>
      <c r="G37513" s="401"/>
      <c r="H37513" s="401"/>
      <c r="I37513" s="401"/>
      <c r="J37513" s="194"/>
      <c r="K37513" s="194"/>
      <c r="L37513" s="195"/>
      <c r="M37513" s="196"/>
      <c r="N37513" s="197"/>
      <c r="O37513" s="197"/>
      <c r="P37513" s="231"/>
    </row>
    <row r="37514" spans="2:16">
      <c r="B37514" s="351"/>
      <c r="C37514" s="398"/>
      <c r="D37514" s="399"/>
      <c r="E37514" s="400"/>
      <c r="G37514" s="401"/>
      <c r="H37514" s="401"/>
      <c r="I37514" s="401"/>
      <c r="J37514" s="194"/>
      <c r="K37514" s="194"/>
      <c r="L37514" s="195"/>
      <c r="M37514" s="196"/>
      <c r="N37514" s="197"/>
      <c r="O37514" s="197"/>
      <c r="P37514" s="231"/>
    </row>
    <row r="37515" spans="2:16">
      <c r="B37515" s="351"/>
      <c r="C37515" s="398"/>
      <c r="D37515" s="399"/>
      <c r="E37515" s="400"/>
      <c r="G37515" s="401"/>
      <c r="H37515" s="401"/>
      <c r="I37515" s="401"/>
      <c r="J37515" s="194"/>
      <c r="K37515" s="194"/>
      <c r="L37515" s="195"/>
      <c r="M37515" s="196"/>
      <c r="N37515" s="197"/>
      <c r="O37515" s="197"/>
      <c r="P37515" s="231"/>
    </row>
    <row r="37516" spans="2:16">
      <c r="B37516" s="351"/>
      <c r="C37516" s="398"/>
      <c r="D37516" s="399"/>
      <c r="E37516" s="400"/>
      <c r="G37516" s="401"/>
      <c r="H37516" s="401"/>
      <c r="I37516" s="401"/>
      <c r="J37516" s="194"/>
      <c r="K37516" s="194"/>
      <c r="L37516" s="195"/>
      <c r="M37516" s="196"/>
      <c r="N37516" s="197"/>
      <c r="O37516" s="197"/>
      <c r="P37516" s="231"/>
    </row>
    <row r="37517" spans="2:16">
      <c r="B37517" s="351"/>
      <c r="C37517" s="398"/>
      <c r="D37517" s="399"/>
      <c r="E37517" s="400"/>
      <c r="G37517" s="401"/>
      <c r="H37517" s="401"/>
      <c r="I37517" s="401"/>
      <c r="J37517" s="194"/>
      <c r="K37517" s="194"/>
      <c r="L37517" s="195"/>
      <c r="M37517" s="196"/>
      <c r="N37517" s="197"/>
      <c r="O37517" s="197"/>
      <c r="P37517" s="231"/>
    </row>
    <row r="37518" spans="2:16">
      <c r="B37518" s="351"/>
      <c r="C37518" s="398"/>
      <c r="D37518" s="399"/>
      <c r="E37518" s="400"/>
      <c r="G37518" s="401"/>
      <c r="H37518" s="401"/>
      <c r="I37518" s="401"/>
      <c r="J37518" s="194"/>
      <c r="K37518" s="194"/>
      <c r="L37518" s="195"/>
      <c r="M37518" s="196"/>
      <c r="N37518" s="197"/>
      <c r="O37518" s="197"/>
      <c r="P37518" s="231"/>
    </row>
    <row r="37519" spans="2:16">
      <c r="B37519" s="351"/>
      <c r="C37519" s="398"/>
      <c r="D37519" s="399"/>
      <c r="E37519" s="400"/>
      <c r="G37519" s="401"/>
      <c r="H37519" s="401"/>
      <c r="I37519" s="401"/>
      <c r="J37519" s="194"/>
      <c r="K37519" s="194"/>
      <c r="L37519" s="195"/>
      <c r="M37519" s="196"/>
      <c r="N37519" s="197"/>
      <c r="O37519" s="197"/>
      <c r="P37519" s="231"/>
    </row>
    <row r="37520" spans="2:16">
      <c r="B37520" s="351"/>
      <c r="C37520" s="398"/>
      <c r="D37520" s="399"/>
      <c r="E37520" s="400"/>
      <c r="G37520" s="401"/>
      <c r="H37520" s="401"/>
      <c r="I37520" s="401"/>
      <c r="J37520" s="194"/>
      <c r="K37520" s="194"/>
      <c r="L37520" s="195"/>
      <c r="M37520" s="196"/>
      <c r="N37520" s="197"/>
      <c r="O37520" s="197"/>
      <c r="P37520" s="231"/>
    </row>
    <row r="37521" spans="2:16">
      <c r="B37521" s="351"/>
      <c r="C37521" s="398"/>
      <c r="D37521" s="399"/>
      <c r="E37521" s="400"/>
      <c r="G37521" s="401"/>
      <c r="H37521" s="401"/>
      <c r="I37521" s="401"/>
      <c r="J37521" s="194"/>
      <c r="K37521" s="194"/>
      <c r="L37521" s="195"/>
      <c r="M37521" s="196"/>
      <c r="N37521" s="197"/>
      <c r="O37521" s="197"/>
      <c r="P37521" s="231"/>
    </row>
    <row r="37522" spans="2:16">
      <c r="B37522" s="351"/>
      <c r="C37522" s="398"/>
      <c r="D37522" s="399"/>
      <c r="E37522" s="400"/>
      <c r="G37522" s="401"/>
      <c r="H37522" s="401"/>
      <c r="I37522" s="401"/>
      <c r="J37522" s="194"/>
      <c r="K37522" s="194"/>
      <c r="L37522" s="195"/>
      <c r="M37522" s="196"/>
      <c r="N37522" s="197"/>
      <c r="O37522" s="197"/>
      <c r="P37522" s="231"/>
    </row>
    <row r="37523" spans="2:16">
      <c r="B37523" s="351"/>
      <c r="C37523" s="398"/>
      <c r="D37523" s="399"/>
      <c r="E37523" s="400"/>
      <c r="G37523" s="401"/>
      <c r="H37523" s="401"/>
      <c r="I37523" s="401"/>
      <c r="J37523" s="194"/>
      <c r="K37523" s="194"/>
      <c r="L37523" s="195"/>
      <c r="M37523" s="196"/>
      <c r="N37523" s="197"/>
      <c r="O37523" s="197"/>
      <c r="P37523" s="231"/>
    </row>
    <row r="37524" spans="2:16">
      <c r="B37524" s="351"/>
      <c r="C37524" s="398"/>
      <c r="D37524" s="399"/>
      <c r="E37524" s="400"/>
      <c r="G37524" s="401"/>
      <c r="H37524" s="401"/>
      <c r="I37524" s="401"/>
      <c r="J37524" s="194"/>
      <c r="K37524" s="194"/>
      <c r="L37524" s="195"/>
      <c r="M37524" s="196"/>
      <c r="N37524" s="197"/>
      <c r="O37524" s="197"/>
      <c r="P37524" s="231"/>
    </row>
    <row r="37525" spans="2:16">
      <c r="B37525" s="351"/>
      <c r="C37525" s="398"/>
      <c r="D37525" s="399"/>
      <c r="E37525" s="400"/>
      <c r="G37525" s="401"/>
      <c r="H37525" s="401"/>
      <c r="I37525" s="401"/>
      <c r="J37525" s="194"/>
      <c r="K37525" s="194"/>
      <c r="L37525" s="195"/>
      <c r="M37525" s="196"/>
      <c r="N37525" s="197"/>
      <c r="O37525" s="197"/>
      <c r="P37525" s="231"/>
    </row>
    <row r="37526" spans="2:16">
      <c r="B37526" s="351"/>
      <c r="C37526" s="398"/>
      <c r="D37526" s="399"/>
      <c r="E37526" s="400"/>
      <c r="G37526" s="401"/>
      <c r="H37526" s="401"/>
      <c r="I37526" s="401"/>
      <c r="J37526" s="194"/>
      <c r="K37526" s="194"/>
      <c r="L37526" s="195"/>
      <c r="M37526" s="196"/>
      <c r="N37526" s="197"/>
      <c r="O37526" s="197"/>
      <c r="P37526" s="231"/>
    </row>
    <row r="37527" spans="2:16">
      <c r="B37527" s="351"/>
      <c r="C37527" s="398"/>
      <c r="D37527" s="399"/>
      <c r="E37527" s="400"/>
      <c r="G37527" s="401"/>
      <c r="H37527" s="401"/>
      <c r="I37527" s="401"/>
      <c r="J37527" s="194"/>
      <c r="K37527" s="194"/>
      <c r="L37527" s="195"/>
      <c r="M37527" s="196"/>
      <c r="N37527" s="197"/>
      <c r="O37527" s="197"/>
      <c r="P37527" s="231"/>
    </row>
    <row r="37528" spans="2:16">
      <c r="B37528" s="351"/>
      <c r="C37528" s="398"/>
      <c r="D37528" s="399"/>
      <c r="E37528" s="400"/>
      <c r="G37528" s="401"/>
      <c r="H37528" s="401"/>
      <c r="I37528" s="401"/>
      <c r="J37528" s="194"/>
      <c r="K37528" s="194"/>
      <c r="L37528" s="195"/>
      <c r="M37528" s="196"/>
      <c r="N37528" s="197"/>
      <c r="O37528" s="197"/>
      <c r="P37528" s="231"/>
    </row>
    <row r="37529" spans="2:16">
      <c r="B37529" s="351"/>
      <c r="C37529" s="398"/>
      <c r="D37529" s="399"/>
      <c r="E37529" s="400"/>
      <c r="G37529" s="401"/>
      <c r="H37529" s="401"/>
      <c r="I37529" s="401"/>
      <c r="J37529" s="194"/>
      <c r="K37529" s="194"/>
      <c r="L37529" s="195"/>
      <c r="M37529" s="196"/>
      <c r="N37529" s="197"/>
      <c r="O37529" s="197"/>
      <c r="P37529" s="231"/>
    </row>
    <row r="37530" spans="2:16">
      <c r="B37530" s="351"/>
      <c r="C37530" s="398"/>
      <c r="D37530" s="399"/>
      <c r="E37530" s="400"/>
      <c r="G37530" s="401"/>
      <c r="H37530" s="401"/>
      <c r="I37530" s="401"/>
      <c r="J37530" s="194"/>
      <c r="K37530" s="194"/>
      <c r="L37530" s="195"/>
      <c r="M37530" s="196"/>
      <c r="N37530" s="197"/>
      <c r="O37530" s="197"/>
      <c r="P37530" s="231"/>
    </row>
    <row r="37531" spans="2:16">
      <c r="B37531" s="351"/>
      <c r="C37531" s="398"/>
      <c r="D37531" s="399"/>
      <c r="E37531" s="400"/>
      <c r="G37531" s="401"/>
      <c r="H37531" s="401"/>
      <c r="I37531" s="401"/>
      <c r="J37531" s="194"/>
      <c r="K37531" s="194"/>
      <c r="L37531" s="195"/>
      <c r="M37531" s="196"/>
      <c r="N37531" s="197"/>
      <c r="O37531" s="197"/>
      <c r="P37531" s="231"/>
    </row>
    <row r="37532" spans="2:16">
      <c r="B37532" s="351"/>
      <c r="C37532" s="398"/>
      <c r="D37532" s="399"/>
      <c r="E37532" s="400"/>
      <c r="G37532" s="401"/>
      <c r="H37532" s="401"/>
      <c r="I37532" s="401"/>
      <c r="J37532" s="194"/>
      <c r="K37532" s="194"/>
      <c r="L37532" s="195"/>
      <c r="M37532" s="196"/>
      <c r="N37532" s="197"/>
      <c r="O37532" s="197"/>
      <c r="P37532" s="231"/>
    </row>
    <row r="37533" spans="2:16">
      <c r="B37533" s="351"/>
      <c r="C37533" s="398"/>
      <c r="D37533" s="399"/>
      <c r="E37533" s="400"/>
      <c r="G37533" s="401"/>
      <c r="H37533" s="401"/>
      <c r="I37533" s="401"/>
      <c r="J37533" s="194"/>
      <c r="K37533" s="194"/>
      <c r="L37533" s="195"/>
      <c r="M37533" s="196"/>
      <c r="N37533" s="197"/>
      <c r="O37533" s="197"/>
      <c r="P37533" s="231"/>
    </row>
    <row r="37534" spans="2:16">
      <c r="B37534" s="351"/>
      <c r="C37534" s="398"/>
      <c r="D37534" s="399"/>
      <c r="E37534" s="400"/>
      <c r="G37534" s="401"/>
      <c r="H37534" s="401"/>
      <c r="I37534" s="401"/>
      <c r="J37534" s="194"/>
      <c r="K37534" s="194"/>
      <c r="L37534" s="195"/>
      <c r="M37534" s="196"/>
      <c r="N37534" s="197"/>
      <c r="O37534" s="197"/>
      <c r="P37534" s="231"/>
    </row>
    <row r="37535" spans="2:16">
      <c r="B37535" s="351"/>
      <c r="C37535" s="398"/>
      <c r="D37535" s="399"/>
      <c r="E37535" s="400"/>
      <c r="G37535" s="401"/>
      <c r="H37535" s="401"/>
      <c r="I37535" s="401"/>
      <c r="J37535" s="194"/>
      <c r="K37535" s="194"/>
      <c r="L37535" s="195"/>
      <c r="M37535" s="196"/>
      <c r="N37535" s="197"/>
      <c r="O37535" s="197"/>
      <c r="P37535" s="231"/>
    </row>
    <row r="37536" spans="2:16">
      <c r="B37536" s="351"/>
      <c r="C37536" s="398"/>
      <c r="D37536" s="399"/>
      <c r="E37536" s="400"/>
      <c r="G37536" s="401"/>
      <c r="H37536" s="401"/>
      <c r="I37536" s="401"/>
      <c r="J37536" s="194"/>
      <c r="K37536" s="194"/>
      <c r="L37536" s="195"/>
      <c r="M37536" s="196"/>
      <c r="N37536" s="197"/>
      <c r="O37536" s="197"/>
      <c r="P37536" s="231"/>
    </row>
    <row r="37537" spans="2:16">
      <c r="B37537" s="351"/>
      <c r="C37537" s="398"/>
      <c r="D37537" s="399"/>
      <c r="E37537" s="400"/>
      <c r="G37537" s="401"/>
      <c r="H37537" s="401"/>
      <c r="I37537" s="401"/>
      <c r="J37537" s="194"/>
      <c r="K37537" s="194"/>
      <c r="L37537" s="195"/>
      <c r="M37537" s="196"/>
      <c r="N37537" s="197"/>
      <c r="O37537" s="197"/>
      <c r="P37537" s="231"/>
    </row>
    <row r="37538" spans="2:16">
      <c r="B37538" s="351"/>
      <c r="C37538" s="398"/>
      <c r="D37538" s="399"/>
      <c r="E37538" s="400"/>
      <c r="G37538" s="401"/>
      <c r="H37538" s="401"/>
      <c r="I37538" s="401"/>
      <c r="J37538" s="194"/>
      <c r="K37538" s="194"/>
      <c r="L37538" s="195"/>
      <c r="M37538" s="196"/>
      <c r="N37538" s="197"/>
      <c r="O37538" s="197"/>
      <c r="P37538" s="231"/>
    </row>
    <row r="37539" spans="2:16">
      <c r="B37539" s="351"/>
      <c r="C37539" s="398"/>
      <c r="D37539" s="399"/>
      <c r="E37539" s="400"/>
      <c r="G37539" s="401"/>
      <c r="H37539" s="401"/>
      <c r="I37539" s="401"/>
      <c r="J37539" s="194"/>
      <c r="K37539" s="194"/>
      <c r="L37539" s="195"/>
      <c r="M37539" s="196"/>
      <c r="N37539" s="197"/>
      <c r="O37539" s="197"/>
      <c r="P37539" s="231"/>
    </row>
    <row r="37540" spans="2:16">
      <c r="B37540" s="351"/>
      <c r="C37540" s="398"/>
      <c r="D37540" s="399"/>
      <c r="E37540" s="400"/>
      <c r="G37540" s="401"/>
      <c r="H37540" s="401"/>
      <c r="I37540" s="401"/>
      <c r="J37540" s="194"/>
      <c r="K37540" s="194"/>
      <c r="L37540" s="195"/>
      <c r="M37540" s="196"/>
      <c r="N37540" s="197"/>
      <c r="O37540" s="197"/>
      <c r="P37540" s="231"/>
    </row>
    <row r="37541" spans="2:16">
      <c r="B37541" s="351"/>
      <c r="C37541" s="398"/>
      <c r="D37541" s="399"/>
      <c r="E37541" s="400"/>
      <c r="G37541" s="401"/>
      <c r="H37541" s="401"/>
      <c r="I37541" s="401"/>
      <c r="J37541" s="194"/>
      <c r="K37541" s="194"/>
      <c r="L37541" s="195"/>
      <c r="M37541" s="196"/>
      <c r="N37541" s="197"/>
      <c r="O37541" s="197"/>
      <c r="P37541" s="231"/>
    </row>
    <row r="37542" spans="2:16">
      <c r="B37542" s="351"/>
      <c r="C37542" s="398"/>
      <c r="D37542" s="399"/>
      <c r="E37542" s="400"/>
      <c r="G37542" s="401"/>
      <c r="H37542" s="401"/>
      <c r="I37542" s="401"/>
      <c r="J37542" s="194"/>
      <c r="K37542" s="194"/>
      <c r="L37542" s="195"/>
      <c r="M37542" s="196"/>
      <c r="N37542" s="197"/>
      <c r="O37542" s="197"/>
      <c r="P37542" s="231"/>
    </row>
    <row r="37543" spans="2:16">
      <c r="B37543" s="351"/>
      <c r="C37543" s="398"/>
      <c r="D37543" s="399"/>
      <c r="E37543" s="400"/>
      <c r="G37543" s="401"/>
      <c r="H37543" s="401"/>
      <c r="I37543" s="401"/>
      <c r="J37543" s="194"/>
      <c r="K37543" s="194"/>
      <c r="L37543" s="195"/>
      <c r="M37543" s="196"/>
      <c r="N37543" s="197"/>
      <c r="O37543" s="197"/>
      <c r="P37543" s="231"/>
    </row>
    <row r="37544" spans="2:16">
      <c r="B37544" s="351"/>
      <c r="C37544" s="398"/>
      <c r="D37544" s="399"/>
      <c r="E37544" s="400"/>
      <c r="G37544" s="401"/>
      <c r="H37544" s="401"/>
      <c r="I37544" s="401"/>
      <c r="J37544" s="194"/>
      <c r="K37544" s="194"/>
      <c r="L37544" s="195"/>
      <c r="M37544" s="196"/>
      <c r="N37544" s="197"/>
      <c r="O37544" s="197"/>
      <c r="P37544" s="231"/>
    </row>
    <row r="37545" spans="2:16">
      <c r="B37545" s="351"/>
      <c r="C37545" s="398"/>
      <c r="D37545" s="399"/>
      <c r="E37545" s="400"/>
      <c r="G37545" s="401"/>
      <c r="H37545" s="401"/>
      <c r="I37545" s="401"/>
      <c r="J37545" s="194"/>
      <c r="K37545" s="194"/>
      <c r="L37545" s="195"/>
      <c r="M37545" s="196"/>
      <c r="N37545" s="197"/>
      <c r="O37545" s="197"/>
      <c r="P37545" s="231"/>
    </row>
    <row r="37546" spans="2:16">
      <c r="B37546" s="351"/>
      <c r="C37546" s="398"/>
      <c r="D37546" s="399"/>
      <c r="E37546" s="400"/>
      <c r="G37546" s="401"/>
      <c r="H37546" s="401"/>
      <c r="I37546" s="401"/>
      <c r="J37546" s="194"/>
      <c r="K37546" s="194"/>
      <c r="L37546" s="195"/>
      <c r="M37546" s="196"/>
      <c r="N37546" s="197"/>
      <c r="O37546" s="197"/>
      <c r="P37546" s="231"/>
    </row>
    <row r="37547" spans="2:16">
      <c r="B37547" s="351"/>
      <c r="C37547" s="398"/>
      <c r="D37547" s="399"/>
      <c r="E37547" s="400"/>
      <c r="G37547" s="401"/>
      <c r="H37547" s="401"/>
      <c r="I37547" s="401"/>
      <c r="J37547" s="194"/>
      <c r="K37547" s="194"/>
      <c r="L37547" s="195"/>
      <c r="M37547" s="196"/>
      <c r="N37547" s="197"/>
      <c r="O37547" s="197"/>
      <c r="P37547" s="231"/>
    </row>
    <row r="37548" spans="2:16">
      <c r="B37548" s="351"/>
      <c r="C37548" s="398"/>
      <c r="D37548" s="399"/>
      <c r="E37548" s="400"/>
      <c r="G37548" s="401"/>
      <c r="H37548" s="401"/>
      <c r="I37548" s="401"/>
      <c r="J37548" s="194"/>
      <c r="K37548" s="194"/>
      <c r="L37548" s="195"/>
      <c r="M37548" s="196"/>
      <c r="N37548" s="197"/>
      <c r="O37548" s="197"/>
      <c r="P37548" s="231"/>
    </row>
    <row r="37549" spans="2:16">
      <c r="B37549" s="351"/>
      <c r="C37549" s="398"/>
      <c r="D37549" s="399"/>
      <c r="E37549" s="400"/>
      <c r="G37549" s="401"/>
      <c r="H37549" s="401"/>
      <c r="I37549" s="401"/>
      <c r="J37549" s="194"/>
      <c r="K37549" s="194"/>
      <c r="L37549" s="195"/>
      <c r="M37549" s="196"/>
      <c r="N37549" s="197"/>
      <c r="O37549" s="197"/>
      <c r="P37549" s="231"/>
    </row>
    <row r="37550" spans="2:16">
      <c r="B37550" s="402"/>
      <c r="C37550" s="398"/>
      <c r="D37550" s="404"/>
      <c r="E37550" s="405"/>
      <c r="G37550" s="406"/>
      <c r="H37550" s="406"/>
      <c r="I37550" s="406"/>
      <c r="J37550" s="194"/>
      <c r="K37550" s="194"/>
      <c r="L37550" s="195"/>
      <c r="M37550" s="196"/>
      <c r="N37550" s="197"/>
      <c r="O37550" s="197"/>
      <c r="P37550" s="221"/>
    </row>
    <row r="37551" spans="2:16">
      <c r="B37551" s="351"/>
      <c r="C37551" s="398"/>
      <c r="D37551" s="399"/>
      <c r="E37551" s="400"/>
      <c r="G37551" s="401"/>
      <c r="H37551" s="401"/>
      <c r="I37551" s="401"/>
      <c r="J37551" s="194"/>
      <c r="K37551" s="194"/>
      <c r="L37551" s="195"/>
      <c r="M37551" s="196"/>
      <c r="N37551" s="197"/>
      <c r="O37551" s="197"/>
      <c r="P37551" s="231"/>
    </row>
    <row r="37552" spans="2:16">
      <c r="B37552" s="351"/>
      <c r="C37552" s="398"/>
      <c r="D37552" s="399"/>
      <c r="E37552" s="400"/>
      <c r="G37552" s="401"/>
      <c r="H37552" s="401"/>
      <c r="I37552" s="401"/>
      <c r="J37552" s="194"/>
      <c r="K37552" s="194"/>
      <c r="L37552" s="195"/>
      <c r="M37552" s="196"/>
      <c r="N37552" s="197"/>
      <c r="O37552" s="197"/>
      <c r="P37552" s="231"/>
    </row>
    <row r="37553" spans="2:16">
      <c r="B37553" s="351"/>
      <c r="C37553" s="398"/>
      <c r="D37553" s="399"/>
      <c r="E37553" s="400"/>
      <c r="G37553" s="401"/>
      <c r="H37553" s="401"/>
      <c r="I37553" s="401"/>
      <c r="J37553" s="194"/>
      <c r="K37553" s="194"/>
      <c r="L37553" s="195"/>
      <c r="M37553" s="196"/>
      <c r="N37553" s="197"/>
      <c r="O37553" s="197"/>
      <c r="P37553" s="231"/>
    </row>
    <row r="37554" spans="2:16">
      <c r="B37554" s="351"/>
      <c r="C37554" s="398"/>
      <c r="D37554" s="399"/>
      <c r="E37554" s="400"/>
      <c r="G37554" s="401"/>
      <c r="H37554" s="401"/>
      <c r="I37554" s="401"/>
      <c r="J37554" s="194"/>
      <c r="K37554" s="194"/>
      <c r="L37554" s="195"/>
      <c r="M37554" s="196"/>
      <c r="N37554" s="197"/>
      <c r="O37554" s="197"/>
      <c r="P37554" s="231"/>
    </row>
    <row r="37555" spans="2:16">
      <c r="B37555" s="351"/>
      <c r="C37555" s="398"/>
      <c r="D37555" s="399"/>
      <c r="E37555" s="400"/>
      <c r="G37555" s="401"/>
      <c r="H37555" s="401"/>
      <c r="I37555" s="401"/>
      <c r="J37555" s="194"/>
      <c r="K37555" s="194"/>
      <c r="L37555" s="195"/>
      <c r="M37555" s="196"/>
      <c r="N37555" s="197"/>
      <c r="O37555" s="197"/>
      <c r="P37555" s="231"/>
    </row>
    <row r="37556" spans="2:16">
      <c r="B37556" s="351"/>
      <c r="C37556" s="398"/>
      <c r="D37556" s="399"/>
      <c r="E37556" s="400"/>
      <c r="G37556" s="401"/>
      <c r="H37556" s="401"/>
      <c r="I37556" s="401"/>
      <c r="J37556" s="194"/>
      <c r="K37556" s="194"/>
      <c r="L37556" s="195"/>
      <c r="M37556" s="196"/>
      <c r="N37556" s="197"/>
      <c r="O37556" s="197"/>
      <c r="P37556" s="231"/>
    </row>
    <row r="37557" spans="2:16">
      <c r="B37557" s="351"/>
      <c r="C37557" s="398"/>
      <c r="D37557" s="399"/>
      <c r="E37557" s="400"/>
      <c r="G37557" s="401"/>
      <c r="H37557" s="401"/>
      <c r="I37557" s="401"/>
      <c r="J37557" s="194"/>
      <c r="K37557" s="194"/>
      <c r="L37557" s="195"/>
      <c r="M37557" s="196"/>
      <c r="N37557" s="197"/>
      <c r="O37557" s="197"/>
      <c r="P37557" s="231"/>
    </row>
    <row r="37558" spans="2:16">
      <c r="B37558" s="351"/>
      <c r="C37558" s="398"/>
      <c r="D37558" s="399"/>
      <c r="E37558" s="400"/>
      <c r="G37558" s="401"/>
      <c r="H37558" s="401"/>
      <c r="I37558" s="401"/>
      <c r="J37558" s="194"/>
      <c r="K37558" s="194"/>
      <c r="L37558" s="195"/>
      <c r="M37558" s="196"/>
      <c r="N37558" s="197"/>
      <c r="O37558" s="197"/>
      <c r="P37558" s="231"/>
    </row>
    <row r="37559" spans="2:16">
      <c r="B37559" s="351"/>
      <c r="C37559" s="398"/>
      <c r="D37559" s="399"/>
      <c r="E37559" s="400"/>
      <c r="G37559" s="401"/>
      <c r="H37559" s="401"/>
      <c r="I37559" s="401"/>
      <c r="J37559" s="194"/>
      <c r="K37559" s="194"/>
      <c r="L37559" s="195"/>
      <c r="M37559" s="196"/>
      <c r="N37559" s="197"/>
      <c r="O37559" s="197"/>
      <c r="P37559" s="231"/>
    </row>
    <row r="37560" spans="2:16">
      <c r="B37560" s="351"/>
      <c r="C37560" s="398"/>
      <c r="D37560" s="399"/>
      <c r="E37560" s="400"/>
      <c r="G37560" s="401"/>
      <c r="H37560" s="401"/>
      <c r="I37560" s="401"/>
      <c r="J37560" s="194"/>
      <c r="K37560" s="194"/>
      <c r="L37560" s="195"/>
      <c r="M37560" s="196"/>
      <c r="N37560" s="197"/>
      <c r="O37560" s="197"/>
      <c r="P37560" s="231"/>
    </row>
    <row r="37561" spans="2:16">
      <c r="B37561" s="351"/>
      <c r="C37561" s="398"/>
      <c r="D37561" s="399"/>
      <c r="E37561" s="400"/>
      <c r="G37561" s="401"/>
      <c r="H37561" s="401"/>
      <c r="I37561" s="401"/>
      <c r="J37561" s="194"/>
      <c r="K37561" s="194"/>
      <c r="L37561" s="195"/>
      <c r="M37561" s="196"/>
      <c r="N37561" s="197"/>
      <c r="O37561" s="197"/>
      <c r="P37561" s="231"/>
    </row>
    <row r="37562" spans="2:16">
      <c r="B37562" s="351"/>
      <c r="C37562" s="398"/>
      <c r="D37562" s="399"/>
      <c r="E37562" s="400"/>
      <c r="G37562" s="401"/>
      <c r="H37562" s="401"/>
      <c r="I37562" s="401"/>
      <c r="J37562" s="194"/>
      <c r="K37562" s="194"/>
      <c r="L37562" s="195"/>
      <c r="M37562" s="196"/>
      <c r="N37562" s="197"/>
      <c r="O37562" s="197"/>
      <c r="P37562" s="231"/>
    </row>
    <row r="37563" spans="2:16">
      <c r="B37563" s="351"/>
      <c r="C37563" s="398"/>
      <c r="D37563" s="399"/>
      <c r="E37563" s="400"/>
      <c r="G37563" s="401"/>
      <c r="H37563" s="401"/>
      <c r="I37563" s="401"/>
      <c r="J37563" s="194"/>
      <c r="K37563" s="194"/>
      <c r="L37563" s="195"/>
      <c r="M37563" s="196"/>
      <c r="N37563" s="197"/>
      <c r="O37563" s="197"/>
      <c r="P37563" s="231"/>
    </row>
    <row r="37564" spans="2:16">
      <c r="B37564" s="351"/>
      <c r="C37564" s="398"/>
      <c r="D37564" s="399"/>
      <c r="E37564" s="400"/>
      <c r="G37564" s="401"/>
      <c r="H37564" s="401"/>
      <c r="I37564" s="401"/>
      <c r="J37564" s="194"/>
      <c r="K37564" s="194"/>
      <c r="L37564" s="195"/>
      <c r="M37564" s="196"/>
      <c r="N37564" s="197"/>
      <c r="O37564" s="197"/>
      <c r="P37564" s="231"/>
    </row>
    <row r="37565" spans="2:16">
      <c r="B37565" s="351"/>
      <c r="C37565" s="398"/>
      <c r="D37565" s="399"/>
      <c r="E37565" s="400"/>
      <c r="G37565" s="401"/>
      <c r="H37565" s="401"/>
      <c r="I37565" s="401"/>
      <c r="J37565" s="194"/>
      <c r="K37565" s="194"/>
      <c r="L37565" s="195"/>
      <c r="M37565" s="196"/>
      <c r="N37565" s="197"/>
      <c r="O37565" s="197"/>
      <c r="P37565" s="231"/>
    </row>
    <row r="37566" spans="2:16">
      <c r="B37566" s="351"/>
      <c r="C37566" s="398"/>
      <c r="D37566" s="399"/>
      <c r="E37566" s="400"/>
      <c r="G37566" s="401"/>
      <c r="H37566" s="401"/>
      <c r="I37566" s="401"/>
      <c r="J37566" s="194"/>
      <c r="K37566" s="194"/>
      <c r="L37566" s="195"/>
      <c r="M37566" s="196"/>
      <c r="N37566" s="197"/>
      <c r="O37566" s="197"/>
      <c r="P37566" s="231"/>
    </row>
    <row r="37567" spans="2:16">
      <c r="B37567" s="351"/>
      <c r="C37567" s="398"/>
      <c r="D37567" s="399"/>
      <c r="E37567" s="400"/>
      <c r="G37567" s="401"/>
      <c r="H37567" s="401"/>
      <c r="I37567" s="401"/>
      <c r="J37567" s="194"/>
      <c r="K37567" s="194"/>
      <c r="L37567" s="195"/>
      <c r="M37567" s="196"/>
      <c r="N37567" s="197"/>
      <c r="O37567" s="197"/>
      <c r="P37567" s="231"/>
    </row>
    <row r="37568" spans="2:16">
      <c r="B37568" s="351"/>
      <c r="C37568" s="398"/>
      <c r="D37568" s="399"/>
      <c r="E37568" s="400"/>
      <c r="G37568" s="401"/>
      <c r="H37568" s="401"/>
      <c r="I37568" s="401"/>
      <c r="J37568" s="194"/>
      <c r="K37568" s="194"/>
      <c r="L37568" s="195"/>
      <c r="M37568" s="196"/>
      <c r="N37568" s="197"/>
      <c r="O37568" s="197"/>
      <c r="P37568" s="231"/>
    </row>
    <row r="37569" spans="2:16">
      <c r="B37569" s="351"/>
      <c r="C37569" s="398"/>
      <c r="D37569" s="399"/>
      <c r="E37569" s="400"/>
      <c r="G37569" s="401"/>
      <c r="H37569" s="401"/>
      <c r="I37569" s="401"/>
      <c r="J37569" s="194"/>
      <c r="K37569" s="194"/>
      <c r="L37569" s="195"/>
      <c r="M37569" s="196"/>
      <c r="N37569" s="197"/>
      <c r="O37569" s="197"/>
      <c r="P37569" s="231"/>
    </row>
    <row r="37570" spans="2:16">
      <c r="B37570" s="351"/>
      <c r="C37570" s="398"/>
      <c r="D37570" s="399"/>
      <c r="E37570" s="400"/>
      <c r="G37570" s="401"/>
      <c r="H37570" s="401"/>
      <c r="I37570" s="401"/>
      <c r="J37570" s="194"/>
      <c r="K37570" s="194"/>
      <c r="L37570" s="195"/>
      <c r="M37570" s="196"/>
      <c r="N37570" s="197"/>
      <c r="O37570" s="197"/>
      <c r="P37570" s="231"/>
    </row>
    <row r="37571" spans="2:16">
      <c r="B37571" s="351"/>
      <c r="C37571" s="398"/>
      <c r="D37571" s="399"/>
      <c r="E37571" s="400"/>
      <c r="G37571" s="401"/>
      <c r="H37571" s="401"/>
      <c r="I37571" s="401"/>
      <c r="J37571" s="194"/>
      <c r="K37571" s="194"/>
      <c r="L37571" s="195"/>
      <c r="M37571" s="196"/>
      <c r="N37571" s="197"/>
      <c r="O37571" s="197"/>
      <c r="P37571" s="231"/>
    </row>
    <row r="37572" spans="2:16">
      <c r="B37572" s="351"/>
      <c r="C37572" s="398"/>
      <c r="D37572" s="399"/>
      <c r="E37572" s="400"/>
      <c r="G37572" s="401"/>
      <c r="H37572" s="401"/>
      <c r="I37572" s="401"/>
      <c r="J37572" s="194"/>
      <c r="K37572" s="194"/>
      <c r="L37572" s="195"/>
      <c r="M37572" s="196"/>
      <c r="N37572" s="197"/>
      <c r="O37572" s="197"/>
      <c r="P37572" s="231"/>
    </row>
    <row r="37573" spans="2:16">
      <c r="B37573" s="351"/>
      <c r="C37573" s="398"/>
      <c r="D37573" s="399"/>
      <c r="E37573" s="400"/>
      <c r="G37573" s="401"/>
      <c r="H37573" s="401"/>
      <c r="I37573" s="401"/>
      <c r="J37573" s="194"/>
      <c r="K37573" s="194"/>
      <c r="L37573" s="195"/>
      <c r="M37573" s="196"/>
      <c r="N37573" s="197"/>
      <c r="O37573" s="197"/>
      <c r="P37573" s="231"/>
    </row>
    <row r="37574" spans="2:16">
      <c r="B37574" s="351"/>
      <c r="C37574" s="398"/>
      <c r="D37574" s="399"/>
      <c r="E37574" s="400"/>
      <c r="G37574" s="401"/>
      <c r="H37574" s="401"/>
      <c r="I37574" s="401"/>
      <c r="J37574" s="194"/>
      <c r="K37574" s="194"/>
      <c r="L37574" s="195"/>
      <c r="M37574" s="196"/>
      <c r="N37574" s="197"/>
      <c r="O37574" s="197"/>
      <c r="P37574" s="231"/>
    </row>
    <row r="37575" spans="2:16">
      <c r="B37575" s="351"/>
      <c r="C37575" s="398"/>
      <c r="D37575" s="399"/>
      <c r="E37575" s="400"/>
      <c r="G37575" s="401"/>
      <c r="H37575" s="401"/>
      <c r="I37575" s="401"/>
      <c r="J37575" s="194"/>
      <c r="K37575" s="194"/>
      <c r="L37575" s="195"/>
      <c r="M37575" s="196"/>
      <c r="N37575" s="197"/>
      <c r="O37575" s="197"/>
      <c r="P37575" s="231"/>
    </row>
    <row r="37576" spans="2:16">
      <c r="B37576" s="351"/>
      <c r="C37576" s="398"/>
      <c r="D37576" s="399"/>
      <c r="E37576" s="400"/>
      <c r="G37576" s="401"/>
      <c r="H37576" s="401"/>
      <c r="I37576" s="401"/>
      <c r="J37576" s="194"/>
      <c r="K37576" s="194"/>
      <c r="L37576" s="195"/>
      <c r="M37576" s="196"/>
      <c r="N37576" s="197"/>
      <c r="O37576" s="197"/>
      <c r="P37576" s="231"/>
    </row>
    <row r="37577" spans="2:16">
      <c r="B37577" s="351"/>
      <c r="C37577" s="398"/>
      <c r="D37577" s="399"/>
      <c r="E37577" s="400"/>
      <c r="G37577" s="401"/>
      <c r="H37577" s="401"/>
      <c r="I37577" s="401"/>
      <c r="J37577" s="194"/>
      <c r="K37577" s="194"/>
      <c r="L37577" s="195"/>
      <c r="M37577" s="196"/>
      <c r="N37577" s="197"/>
      <c r="O37577" s="197"/>
      <c r="P37577" s="231"/>
    </row>
    <row r="37578" spans="2:16">
      <c r="B37578" s="351"/>
      <c r="C37578" s="398"/>
      <c r="D37578" s="399"/>
      <c r="E37578" s="400"/>
      <c r="G37578" s="401"/>
      <c r="H37578" s="401"/>
      <c r="I37578" s="401"/>
      <c r="J37578" s="194"/>
      <c r="K37578" s="194"/>
      <c r="L37578" s="195"/>
      <c r="M37578" s="196"/>
      <c r="N37578" s="197"/>
      <c r="O37578" s="197"/>
      <c r="P37578" s="231"/>
    </row>
    <row r="37579" spans="2:16">
      <c r="B37579" s="351"/>
      <c r="C37579" s="398"/>
      <c r="D37579" s="399"/>
      <c r="E37579" s="400"/>
      <c r="G37579" s="401"/>
      <c r="H37579" s="401"/>
      <c r="I37579" s="401"/>
      <c r="J37579" s="194"/>
      <c r="K37579" s="194"/>
      <c r="L37579" s="195"/>
      <c r="M37579" s="196"/>
      <c r="N37579" s="197"/>
      <c r="O37579" s="197"/>
      <c r="P37579" s="231"/>
    </row>
    <row r="37580" spans="2:16">
      <c r="B37580" s="351"/>
      <c r="C37580" s="398"/>
      <c r="D37580" s="399"/>
      <c r="E37580" s="400"/>
      <c r="G37580" s="401"/>
      <c r="H37580" s="401"/>
      <c r="I37580" s="401"/>
      <c r="J37580" s="194"/>
      <c r="K37580" s="194"/>
      <c r="L37580" s="195"/>
      <c r="M37580" s="196"/>
      <c r="N37580" s="197"/>
      <c r="O37580" s="197"/>
      <c r="P37580" s="231"/>
    </row>
    <row r="37581" spans="2:16">
      <c r="B37581" s="351"/>
      <c r="C37581" s="398"/>
      <c r="D37581" s="399"/>
      <c r="E37581" s="400"/>
      <c r="G37581" s="401"/>
      <c r="H37581" s="401"/>
      <c r="I37581" s="401"/>
      <c r="J37581" s="194"/>
      <c r="K37581" s="194"/>
      <c r="L37581" s="195"/>
      <c r="M37581" s="196"/>
      <c r="N37581" s="197"/>
      <c r="O37581" s="197"/>
      <c r="P37581" s="231"/>
    </row>
    <row r="37582" spans="2:16">
      <c r="B37582" s="351"/>
      <c r="C37582" s="398"/>
      <c r="D37582" s="399"/>
      <c r="E37582" s="400"/>
      <c r="G37582" s="401"/>
      <c r="H37582" s="401"/>
      <c r="I37582" s="401"/>
      <c r="J37582" s="194"/>
      <c r="K37582" s="194"/>
      <c r="L37582" s="195"/>
      <c r="M37582" s="196"/>
      <c r="N37582" s="197"/>
      <c r="O37582" s="197"/>
      <c r="P37582" s="231"/>
    </row>
    <row r="37583" spans="2:16">
      <c r="B37583" s="351"/>
      <c r="C37583" s="398"/>
      <c r="D37583" s="399"/>
      <c r="E37583" s="400"/>
      <c r="G37583" s="401"/>
      <c r="H37583" s="401"/>
      <c r="I37583" s="401"/>
      <c r="J37583" s="194"/>
      <c r="K37583" s="194"/>
      <c r="L37583" s="195"/>
      <c r="M37583" s="196"/>
      <c r="N37583" s="197"/>
      <c r="O37583" s="197"/>
      <c r="P37583" s="231"/>
    </row>
    <row r="37584" spans="2:16">
      <c r="B37584" s="351"/>
      <c r="C37584" s="398"/>
      <c r="D37584" s="399"/>
      <c r="E37584" s="400"/>
      <c r="G37584" s="401"/>
      <c r="H37584" s="401"/>
      <c r="I37584" s="401"/>
      <c r="J37584" s="194"/>
      <c r="K37584" s="194"/>
      <c r="L37584" s="195"/>
      <c r="M37584" s="196"/>
      <c r="N37584" s="197"/>
      <c r="O37584" s="197"/>
      <c r="P37584" s="231"/>
    </row>
    <row r="37585" spans="2:16">
      <c r="B37585" s="351"/>
      <c r="C37585" s="398"/>
      <c r="D37585" s="399"/>
      <c r="E37585" s="400"/>
      <c r="G37585" s="401"/>
      <c r="H37585" s="401"/>
      <c r="I37585" s="401"/>
      <c r="J37585" s="194"/>
      <c r="K37585" s="194"/>
      <c r="L37585" s="195"/>
      <c r="M37585" s="196"/>
      <c r="N37585" s="197"/>
      <c r="O37585" s="197"/>
      <c r="P37585" s="231"/>
    </row>
    <row r="37586" spans="2:16">
      <c r="B37586" s="351"/>
      <c r="C37586" s="398"/>
      <c r="D37586" s="399"/>
      <c r="E37586" s="400"/>
      <c r="G37586" s="401"/>
      <c r="H37586" s="401"/>
      <c r="I37586" s="401"/>
      <c r="J37586" s="194"/>
      <c r="K37586" s="194"/>
      <c r="L37586" s="195"/>
      <c r="M37586" s="196"/>
      <c r="N37586" s="197"/>
      <c r="O37586" s="197"/>
      <c r="P37586" s="231"/>
    </row>
    <row r="37587" spans="2:16">
      <c r="B37587" s="351"/>
      <c r="C37587" s="398"/>
      <c r="D37587" s="399"/>
      <c r="E37587" s="400"/>
      <c r="G37587" s="401"/>
      <c r="H37587" s="401"/>
      <c r="I37587" s="401"/>
      <c r="J37587" s="194"/>
      <c r="K37587" s="194"/>
      <c r="L37587" s="195"/>
      <c r="M37587" s="196"/>
      <c r="N37587" s="197"/>
      <c r="O37587" s="197"/>
      <c r="P37587" s="231"/>
    </row>
    <row r="37588" spans="2:16">
      <c r="B37588" s="351"/>
      <c r="C37588" s="398"/>
      <c r="D37588" s="399"/>
      <c r="E37588" s="400"/>
      <c r="G37588" s="401"/>
      <c r="H37588" s="401"/>
      <c r="I37588" s="401"/>
      <c r="J37588" s="194"/>
      <c r="K37588" s="194"/>
      <c r="L37588" s="195"/>
      <c r="M37588" s="196"/>
      <c r="N37588" s="197"/>
      <c r="O37588" s="197"/>
      <c r="P37588" s="231"/>
    </row>
    <row r="37589" spans="2:16">
      <c r="B37589" s="351"/>
      <c r="C37589" s="398"/>
      <c r="D37589" s="399"/>
      <c r="E37589" s="400"/>
      <c r="G37589" s="401"/>
      <c r="H37589" s="401"/>
      <c r="I37589" s="401"/>
      <c r="J37589" s="194"/>
      <c r="K37589" s="194"/>
      <c r="L37589" s="195"/>
      <c r="M37589" s="196"/>
      <c r="N37589" s="197"/>
      <c r="O37589" s="197"/>
      <c r="P37589" s="231"/>
    </row>
    <row r="37590" spans="2:16">
      <c r="B37590" s="351"/>
      <c r="C37590" s="398"/>
      <c r="D37590" s="399"/>
      <c r="E37590" s="400"/>
      <c r="G37590" s="401"/>
      <c r="H37590" s="401"/>
      <c r="I37590" s="401"/>
      <c r="J37590" s="194"/>
      <c r="K37590" s="194"/>
      <c r="L37590" s="195"/>
      <c r="M37590" s="196"/>
      <c r="N37590" s="197"/>
      <c r="O37590" s="197"/>
      <c r="P37590" s="231"/>
    </row>
    <row r="37591" spans="2:16">
      <c r="B37591" s="402"/>
      <c r="C37591" s="398"/>
      <c r="D37591" s="404"/>
      <c r="E37591" s="405"/>
      <c r="G37591" s="406"/>
      <c r="H37591" s="406"/>
      <c r="I37591" s="406"/>
      <c r="J37591" s="194"/>
      <c r="K37591" s="194"/>
      <c r="L37591" s="195"/>
      <c r="M37591" s="196"/>
      <c r="N37591" s="197"/>
      <c r="O37591" s="197"/>
      <c r="P37591" s="221"/>
    </row>
    <row r="37592" spans="2:16">
      <c r="B37592" s="351"/>
      <c r="C37592" s="398"/>
      <c r="D37592" s="399"/>
      <c r="E37592" s="400"/>
      <c r="G37592" s="401"/>
      <c r="H37592" s="401"/>
      <c r="I37592" s="401"/>
      <c r="J37592" s="194"/>
      <c r="K37592" s="194"/>
      <c r="L37592" s="195"/>
      <c r="M37592" s="196"/>
      <c r="N37592" s="197"/>
      <c r="O37592" s="197"/>
      <c r="P37592" s="231"/>
    </row>
    <row r="37593" spans="2:16">
      <c r="B37593" s="351"/>
      <c r="C37593" s="398"/>
      <c r="D37593" s="399"/>
      <c r="E37593" s="400"/>
      <c r="G37593" s="401"/>
      <c r="H37593" s="401"/>
      <c r="I37593" s="401"/>
      <c r="J37593" s="194"/>
      <c r="K37593" s="194"/>
      <c r="L37593" s="195"/>
      <c r="M37593" s="196"/>
      <c r="N37593" s="197"/>
      <c r="O37593" s="197"/>
      <c r="P37593" s="231"/>
    </row>
    <row r="37594" spans="2:16">
      <c r="B37594" s="351"/>
      <c r="C37594" s="398"/>
      <c r="D37594" s="399"/>
      <c r="E37594" s="400"/>
      <c r="G37594" s="401"/>
      <c r="H37594" s="401"/>
      <c r="I37594" s="401"/>
      <c r="J37594" s="194"/>
      <c r="K37594" s="194"/>
      <c r="L37594" s="195"/>
      <c r="M37594" s="196"/>
      <c r="N37594" s="197"/>
      <c r="O37594" s="197"/>
      <c r="P37594" s="231"/>
    </row>
    <row r="37595" spans="2:16">
      <c r="B37595" s="351"/>
      <c r="C37595" s="398"/>
      <c r="D37595" s="399"/>
      <c r="E37595" s="400"/>
      <c r="G37595" s="401"/>
      <c r="H37595" s="401"/>
      <c r="I37595" s="401"/>
      <c r="J37595" s="194"/>
      <c r="K37595" s="194"/>
      <c r="L37595" s="195"/>
      <c r="M37595" s="196"/>
      <c r="N37595" s="197"/>
      <c r="O37595" s="197"/>
      <c r="P37595" s="231"/>
    </row>
    <row r="37596" spans="2:16">
      <c r="B37596" s="351"/>
      <c r="C37596" s="398"/>
      <c r="D37596" s="399"/>
      <c r="E37596" s="400"/>
      <c r="G37596" s="401"/>
      <c r="H37596" s="401"/>
      <c r="I37596" s="401"/>
      <c r="J37596" s="194"/>
      <c r="K37596" s="194"/>
      <c r="L37596" s="195"/>
      <c r="M37596" s="196"/>
      <c r="N37596" s="197"/>
      <c r="O37596" s="197"/>
      <c r="P37596" s="231"/>
    </row>
    <row r="37597" spans="2:16">
      <c r="B37597" s="351"/>
      <c r="C37597" s="398"/>
      <c r="D37597" s="399"/>
      <c r="E37597" s="400"/>
      <c r="G37597" s="401"/>
      <c r="H37597" s="401"/>
      <c r="I37597" s="401"/>
      <c r="J37597" s="194"/>
      <c r="K37597" s="194"/>
      <c r="L37597" s="195"/>
      <c r="M37597" s="196"/>
      <c r="N37597" s="197"/>
      <c r="O37597" s="197"/>
      <c r="P37597" s="231"/>
    </row>
    <row r="37598" spans="2:16">
      <c r="B37598" s="351"/>
      <c r="C37598" s="398"/>
      <c r="D37598" s="399"/>
      <c r="E37598" s="400"/>
      <c r="G37598" s="401"/>
      <c r="H37598" s="401"/>
      <c r="I37598" s="401"/>
      <c r="J37598" s="194"/>
      <c r="K37598" s="194"/>
      <c r="L37598" s="195"/>
      <c r="M37598" s="196"/>
      <c r="N37598" s="197"/>
      <c r="O37598" s="197"/>
      <c r="P37598" s="231"/>
    </row>
    <row r="37599" spans="2:16">
      <c r="B37599" s="351"/>
      <c r="C37599" s="398"/>
      <c r="D37599" s="399"/>
      <c r="E37599" s="400"/>
      <c r="G37599" s="401"/>
      <c r="H37599" s="401"/>
      <c r="I37599" s="401"/>
      <c r="J37599" s="194"/>
      <c r="K37599" s="194"/>
      <c r="L37599" s="195"/>
      <c r="M37599" s="196"/>
      <c r="N37599" s="197"/>
      <c r="O37599" s="197"/>
      <c r="P37599" s="231"/>
    </row>
    <row r="37600" spans="2:16">
      <c r="B37600" s="351"/>
      <c r="C37600" s="398"/>
      <c r="D37600" s="399"/>
      <c r="E37600" s="400"/>
      <c r="G37600" s="401"/>
      <c r="H37600" s="401"/>
      <c r="I37600" s="401"/>
      <c r="J37600" s="194"/>
      <c r="K37600" s="194"/>
      <c r="L37600" s="195"/>
      <c r="M37600" s="196"/>
      <c r="N37600" s="197"/>
      <c r="O37600" s="197"/>
      <c r="P37600" s="231"/>
    </row>
    <row r="37601" spans="2:16">
      <c r="B37601" s="351"/>
      <c r="C37601" s="398"/>
      <c r="D37601" s="399"/>
      <c r="E37601" s="400"/>
      <c r="G37601" s="401"/>
      <c r="H37601" s="401"/>
      <c r="I37601" s="401"/>
      <c r="J37601" s="194"/>
      <c r="K37601" s="194"/>
      <c r="L37601" s="195"/>
      <c r="M37601" s="196"/>
      <c r="N37601" s="197"/>
      <c r="O37601" s="197"/>
      <c r="P37601" s="231"/>
    </row>
    <row r="37602" spans="2:16">
      <c r="B37602" s="351"/>
      <c r="C37602" s="398"/>
      <c r="D37602" s="399"/>
      <c r="E37602" s="400"/>
      <c r="G37602" s="401"/>
      <c r="H37602" s="401"/>
      <c r="I37602" s="401"/>
      <c r="J37602" s="194"/>
      <c r="K37602" s="194"/>
      <c r="L37602" s="195"/>
      <c r="M37602" s="196"/>
      <c r="N37602" s="197"/>
      <c r="O37602" s="197"/>
      <c r="P37602" s="231"/>
    </row>
    <row r="37603" spans="2:16">
      <c r="B37603" s="351"/>
      <c r="C37603" s="398"/>
      <c r="D37603" s="399"/>
      <c r="E37603" s="400"/>
      <c r="G37603" s="401"/>
      <c r="H37603" s="401"/>
      <c r="I37603" s="401"/>
      <c r="J37603" s="194"/>
      <c r="K37603" s="194"/>
      <c r="L37603" s="195"/>
      <c r="M37603" s="196"/>
      <c r="N37603" s="197"/>
      <c r="O37603" s="197"/>
      <c r="P37603" s="231"/>
    </row>
    <row r="37604" spans="2:16">
      <c r="B37604" s="351"/>
      <c r="C37604" s="398"/>
      <c r="D37604" s="399"/>
      <c r="E37604" s="400"/>
      <c r="G37604" s="401"/>
      <c r="H37604" s="401"/>
      <c r="I37604" s="401"/>
      <c r="J37604" s="194"/>
      <c r="K37604" s="194"/>
      <c r="L37604" s="195"/>
      <c r="M37604" s="196"/>
      <c r="N37604" s="197"/>
      <c r="O37604" s="197"/>
      <c r="P37604" s="231"/>
    </row>
    <row r="37605" spans="2:16">
      <c r="B37605" s="351"/>
      <c r="C37605" s="398"/>
      <c r="D37605" s="399"/>
      <c r="E37605" s="400"/>
      <c r="G37605" s="401"/>
      <c r="H37605" s="401"/>
      <c r="I37605" s="401"/>
      <c r="J37605" s="194"/>
      <c r="K37605" s="194"/>
      <c r="L37605" s="195"/>
      <c r="M37605" s="196"/>
      <c r="N37605" s="197"/>
      <c r="O37605" s="197"/>
      <c r="P37605" s="231"/>
    </row>
    <row r="37606" spans="2:16">
      <c r="B37606" s="351"/>
      <c r="C37606" s="398"/>
      <c r="D37606" s="399"/>
      <c r="E37606" s="400"/>
      <c r="G37606" s="401"/>
      <c r="H37606" s="401"/>
      <c r="I37606" s="401"/>
      <c r="J37606" s="194"/>
      <c r="K37606" s="194"/>
      <c r="L37606" s="195"/>
      <c r="M37606" s="196"/>
      <c r="N37606" s="197"/>
      <c r="O37606" s="197"/>
      <c r="P37606" s="231"/>
    </row>
    <row r="37607" spans="2:16">
      <c r="B37607" s="351"/>
      <c r="C37607" s="398"/>
      <c r="D37607" s="399"/>
      <c r="E37607" s="400"/>
      <c r="G37607" s="401"/>
      <c r="H37607" s="401"/>
      <c r="I37607" s="401"/>
      <c r="J37607" s="194"/>
      <c r="K37607" s="194"/>
      <c r="L37607" s="195"/>
      <c r="M37607" s="196"/>
      <c r="N37607" s="197"/>
      <c r="O37607" s="197"/>
      <c r="P37607" s="231"/>
    </row>
    <row r="37608" spans="2:16">
      <c r="B37608" s="351"/>
      <c r="C37608" s="398"/>
      <c r="D37608" s="399"/>
      <c r="E37608" s="400"/>
      <c r="G37608" s="401"/>
      <c r="H37608" s="401"/>
      <c r="I37608" s="401"/>
      <c r="J37608" s="194"/>
      <c r="K37608" s="194"/>
      <c r="L37608" s="195"/>
      <c r="M37608" s="196"/>
      <c r="N37608" s="197"/>
      <c r="O37608" s="197"/>
      <c r="P37608" s="231"/>
    </row>
    <row r="37609" spans="2:16">
      <c r="B37609" s="351"/>
      <c r="C37609" s="398"/>
      <c r="D37609" s="399"/>
      <c r="E37609" s="400"/>
      <c r="G37609" s="401"/>
      <c r="H37609" s="401"/>
      <c r="I37609" s="401"/>
      <c r="J37609" s="194"/>
      <c r="K37609" s="194"/>
      <c r="L37609" s="195"/>
      <c r="M37609" s="196"/>
      <c r="N37609" s="197"/>
      <c r="O37609" s="197"/>
      <c r="P37609" s="231"/>
    </row>
    <row r="37610" spans="2:16">
      <c r="B37610" s="351"/>
      <c r="C37610" s="398"/>
      <c r="D37610" s="399"/>
      <c r="E37610" s="400"/>
      <c r="G37610" s="401"/>
      <c r="H37610" s="401"/>
      <c r="I37610" s="401"/>
      <c r="J37610" s="194"/>
      <c r="K37610" s="194"/>
      <c r="L37610" s="195"/>
      <c r="M37610" s="196"/>
      <c r="N37610" s="197"/>
      <c r="O37610" s="197"/>
      <c r="P37610" s="231"/>
    </row>
    <row r="37611" spans="2:16">
      <c r="B37611" s="351"/>
      <c r="C37611" s="398"/>
      <c r="D37611" s="399"/>
      <c r="E37611" s="400"/>
      <c r="G37611" s="401"/>
      <c r="H37611" s="401"/>
      <c r="I37611" s="401"/>
      <c r="J37611" s="194"/>
      <c r="K37611" s="194"/>
      <c r="L37611" s="195"/>
      <c r="M37611" s="196"/>
      <c r="N37611" s="197"/>
      <c r="O37611" s="197"/>
      <c r="P37611" s="231"/>
    </row>
    <row r="37612" spans="2:16">
      <c r="B37612" s="351"/>
      <c r="C37612" s="398"/>
      <c r="D37612" s="399"/>
      <c r="E37612" s="400"/>
      <c r="G37612" s="401"/>
      <c r="H37612" s="401"/>
      <c r="I37612" s="401"/>
      <c r="J37612" s="194"/>
      <c r="K37612" s="194"/>
      <c r="L37612" s="195"/>
      <c r="M37612" s="196"/>
      <c r="N37612" s="197"/>
      <c r="O37612" s="197"/>
      <c r="P37612" s="231"/>
    </row>
    <row r="37613" spans="2:16">
      <c r="B37613" s="351"/>
      <c r="C37613" s="398"/>
      <c r="D37613" s="399"/>
      <c r="E37613" s="400"/>
      <c r="G37613" s="401"/>
      <c r="H37613" s="401"/>
      <c r="I37613" s="401"/>
      <c r="J37613" s="194"/>
      <c r="K37613" s="194"/>
      <c r="L37613" s="195"/>
      <c r="M37613" s="196"/>
      <c r="N37613" s="197"/>
      <c r="O37613" s="197"/>
      <c r="P37613" s="231"/>
    </row>
    <row r="37614" spans="2:16">
      <c r="B37614" s="351"/>
      <c r="C37614" s="398"/>
      <c r="D37614" s="399"/>
      <c r="E37614" s="400"/>
      <c r="G37614" s="401"/>
      <c r="H37614" s="401"/>
      <c r="I37614" s="401"/>
      <c r="J37614" s="194"/>
      <c r="K37614" s="194"/>
      <c r="L37614" s="195"/>
      <c r="M37614" s="196"/>
      <c r="N37614" s="197"/>
      <c r="O37614" s="197"/>
      <c r="P37614" s="231"/>
    </row>
    <row r="37615" spans="2:16">
      <c r="B37615" s="351"/>
      <c r="C37615" s="398"/>
      <c r="D37615" s="399"/>
      <c r="E37615" s="400"/>
      <c r="G37615" s="401"/>
      <c r="H37615" s="401"/>
      <c r="I37615" s="401"/>
      <c r="J37615" s="194"/>
      <c r="K37615" s="194"/>
      <c r="L37615" s="195"/>
      <c r="M37615" s="196"/>
      <c r="N37615" s="197"/>
      <c r="O37615" s="197"/>
      <c r="P37615" s="231"/>
    </row>
    <row r="37616" spans="2:16">
      <c r="B37616" s="351"/>
      <c r="C37616" s="398"/>
      <c r="D37616" s="399"/>
      <c r="E37616" s="400"/>
      <c r="G37616" s="401"/>
      <c r="H37616" s="401"/>
      <c r="I37616" s="401"/>
      <c r="J37616" s="194"/>
      <c r="K37616" s="194"/>
      <c r="L37616" s="195"/>
      <c r="M37616" s="196"/>
      <c r="N37616" s="197"/>
      <c r="O37616" s="197"/>
      <c r="P37616" s="231"/>
    </row>
    <row r="37617" spans="2:16">
      <c r="B37617" s="351"/>
      <c r="C37617" s="398"/>
      <c r="D37617" s="399"/>
      <c r="E37617" s="400"/>
      <c r="G37617" s="401"/>
      <c r="H37617" s="401"/>
      <c r="I37617" s="401"/>
      <c r="J37617" s="194"/>
      <c r="K37617" s="194"/>
      <c r="L37617" s="195"/>
      <c r="M37617" s="196"/>
      <c r="N37617" s="197"/>
      <c r="O37617" s="197"/>
      <c r="P37617" s="231"/>
    </row>
    <row r="37618" spans="2:16">
      <c r="B37618" s="351"/>
      <c r="C37618" s="398"/>
      <c r="D37618" s="399"/>
      <c r="E37618" s="400"/>
      <c r="G37618" s="401"/>
      <c r="H37618" s="401"/>
      <c r="I37618" s="401"/>
      <c r="J37618" s="194"/>
      <c r="K37618" s="194"/>
      <c r="L37618" s="195"/>
      <c r="M37618" s="196"/>
      <c r="N37618" s="197"/>
      <c r="O37618" s="197"/>
      <c r="P37618" s="231"/>
    </row>
    <row r="37619" spans="2:16">
      <c r="B37619" s="351"/>
      <c r="C37619" s="398"/>
      <c r="D37619" s="399"/>
      <c r="E37619" s="400"/>
      <c r="G37619" s="401"/>
      <c r="H37619" s="401"/>
      <c r="I37619" s="401"/>
      <c r="J37619" s="194"/>
      <c r="K37619" s="194"/>
      <c r="L37619" s="195"/>
      <c r="M37619" s="196"/>
      <c r="N37619" s="197"/>
      <c r="O37619" s="197"/>
      <c r="P37619" s="231"/>
    </row>
    <row r="37620" spans="2:16">
      <c r="B37620" s="351"/>
      <c r="C37620" s="398"/>
      <c r="D37620" s="399"/>
      <c r="E37620" s="400"/>
      <c r="G37620" s="401"/>
      <c r="H37620" s="401"/>
      <c r="I37620" s="401"/>
      <c r="J37620" s="194"/>
      <c r="K37620" s="194"/>
      <c r="L37620" s="195"/>
      <c r="M37620" s="196"/>
      <c r="N37620" s="197"/>
      <c r="O37620" s="197"/>
      <c r="P37620" s="231"/>
    </row>
    <row r="37621" spans="2:16">
      <c r="B37621" s="351"/>
      <c r="C37621" s="398"/>
      <c r="D37621" s="399"/>
      <c r="E37621" s="400"/>
      <c r="G37621" s="401"/>
      <c r="H37621" s="401"/>
      <c r="I37621" s="401"/>
      <c r="J37621" s="194"/>
      <c r="K37621" s="194"/>
      <c r="L37621" s="195"/>
      <c r="M37621" s="196"/>
      <c r="N37621" s="197"/>
      <c r="O37621" s="197"/>
      <c r="P37621" s="231"/>
    </row>
    <row r="37622" spans="2:16">
      <c r="B37622" s="351"/>
      <c r="C37622" s="398"/>
      <c r="D37622" s="399"/>
      <c r="E37622" s="400"/>
      <c r="G37622" s="401"/>
      <c r="H37622" s="401"/>
      <c r="I37622" s="401"/>
      <c r="J37622" s="194"/>
      <c r="K37622" s="194"/>
      <c r="L37622" s="195"/>
      <c r="M37622" s="196"/>
      <c r="N37622" s="197"/>
      <c r="O37622" s="197"/>
      <c r="P37622" s="231"/>
    </row>
    <row r="37623" spans="2:16">
      <c r="B37623" s="351"/>
      <c r="C37623" s="398"/>
      <c r="D37623" s="399"/>
      <c r="E37623" s="400"/>
      <c r="G37623" s="401"/>
      <c r="H37623" s="401"/>
      <c r="I37623" s="401"/>
      <c r="J37623" s="194"/>
      <c r="K37623" s="194"/>
      <c r="L37623" s="195"/>
      <c r="M37623" s="196"/>
      <c r="N37623" s="197"/>
      <c r="O37623" s="197"/>
      <c r="P37623" s="231"/>
    </row>
    <row r="37624" spans="2:16">
      <c r="B37624" s="351"/>
      <c r="C37624" s="398"/>
      <c r="D37624" s="399"/>
      <c r="E37624" s="400"/>
      <c r="G37624" s="401"/>
      <c r="H37624" s="401"/>
      <c r="I37624" s="401"/>
      <c r="J37624" s="194"/>
      <c r="K37624" s="194"/>
      <c r="L37624" s="195"/>
      <c r="M37624" s="196"/>
      <c r="N37624" s="197"/>
      <c r="O37624" s="197"/>
      <c r="P37624" s="231"/>
    </row>
    <row r="37625" spans="2:16">
      <c r="B37625" s="351"/>
      <c r="C37625" s="398"/>
      <c r="D37625" s="399"/>
      <c r="E37625" s="400"/>
      <c r="G37625" s="401"/>
      <c r="H37625" s="401"/>
      <c r="I37625" s="401"/>
      <c r="J37625" s="194"/>
      <c r="K37625" s="194"/>
      <c r="L37625" s="195"/>
      <c r="M37625" s="196"/>
      <c r="N37625" s="197"/>
      <c r="O37625" s="197"/>
      <c r="P37625" s="231"/>
    </row>
    <row r="37626" spans="2:16">
      <c r="B37626" s="351"/>
      <c r="C37626" s="398"/>
      <c r="D37626" s="399"/>
      <c r="E37626" s="400"/>
      <c r="G37626" s="401"/>
      <c r="H37626" s="401"/>
      <c r="I37626" s="401"/>
      <c r="J37626" s="194"/>
      <c r="K37626" s="194"/>
      <c r="L37626" s="195"/>
      <c r="M37626" s="196"/>
      <c r="N37626" s="197"/>
      <c r="O37626" s="197"/>
      <c r="P37626" s="231"/>
    </row>
    <row r="37627" spans="2:16">
      <c r="B37627" s="351"/>
      <c r="C37627" s="398"/>
      <c r="D37627" s="399"/>
      <c r="E37627" s="400"/>
      <c r="G37627" s="401"/>
      <c r="H37627" s="401"/>
      <c r="I37627" s="401"/>
      <c r="J37627" s="194"/>
      <c r="K37627" s="194"/>
      <c r="L37627" s="195"/>
      <c r="M37627" s="196"/>
      <c r="N37627" s="197"/>
      <c r="O37627" s="197"/>
      <c r="P37627" s="231"/>
    </row>
    <row r="37628" spans="2:16">
      <c r="B37628" s="351"/>
      <c r="C37628" s="398"/>
      <c r="D37628" s="399"/>
      <c r="E37628" s="400"/>
      <c r="G37628" s="401"/>
      <c r="H37628" s="401"/>
      <c r="I37628" s="401"/>
      <c r="J37628" s="194"/>
      <c r="K37628" s="194"/>
      <c r="L37628" s="195"/>
      <c r="M37628" s="196"/>
      <c r="N37628" s="197"/>
      <c r="O37628" s="197"/>
      <c r="P37628" s="231"/>
    </row>
    <row r="37629" spans="2:16">
      <c r="B37629" s="351"/>
      <c r="C37629" s="398"/>
      <c r="D37629" s="399"/>
      <c r="E37629" s="400"/>
      <c r="G37629" s="401"/>
      <c r="H37629" s="401"/>
      <c r="I37629" s="401"/>
      <c r="J37629" s="194"/>
      <c r="K37629" s="194"/>
      <c r="L37629" s="195"/>
      <c r="M37629" s="196"/>
      <c r="N37629" s="197"/>
      <c r="O37629" s="197"/>
      <c r="P37629" s="231"/>
    </row>
    <row r="37630" spans="2:16">
      <c r="B37630" s="351"/>
      <c r="C37630" s="398"/>
      <c r="D37630" s="399"/>
      <c r="E37630" s="400"/>
      <c r="G37630" s="401"/>
      <c r="H37630" s="401"/>
      <c r="I37630" s="401"/>
      <c r="J37630" s="194"/>
      <c r="K37630" s="194"/>
      <c r="L37630" s="195"/>
      <c r="M37630" s="196"/>
      <c r="N37630" s="197"/>
      <c r="O37630" s="197"/>
      <c r="P37630" s="231"/>
    </row>
    <row r="37631" spans="2:16">
      <c r="B37631" s="351"/>
      <c r="C37631" s="398"/>
      <c r="D37631" s="399"/>
      <c r="E37631" s="400"/>
      <c r="G37631" s="401"/>
      <c r="H37631" s="401"/>
      <c r="I37631" s="401"/>
      <c r="J37631" s="194"/>
      <c r="K37631" s="194"/>
      <c r="L37631" s="195"/>
      <c r="M37631" s="196"/>
      <c r="N37631" s="197"/>
      <c r="O37631" s="197"/>
      <c r="P37631" s="231"/>
    </row>
    <row r="37632" spans="2:16">
      <c r="B37632" s="351"/>
      <c r="C37632" s="398"/>
      <c r="D37632" s="399"/>
      <c r="E37632" s="400"/>
      <c r="G37632" s="401"/>
      <c r="H37632" s="401"/>
      <c r="I37632" s="401"/>
      <c r="J37632" s="194"/>
      <c r="K37632" s="194"/>
      <c r="L37632" s="195"/>
      <c r="M37632" s="196"/>
      <c r="N37632" s="197"/>
      <c r="O37632" s="197"/>
      <c r="P37632" s="231"/>
    </row>
    <row r="37633" spans="2:16">
      <c r="B37633" s="351"/>
      <c r="C37633" s="398"/>
      <c r="D37633" s="399"/>
      <c r="E37633" s="400"/>
      <c r="G37633" s="401"/>
      <c r="H37633" s="401"/>
      <c r="I37633" s="401"/>
      <c r="J37633" s="194"/>
      <c r="K37633" s="194"/>
      <c r="L37633" s="195"/>
      <c r="M37633" s="196"/>
      <c r="N37633" s="197"/>
      <c r="O37633" s="197"/>
      <c r="P37633" s="231"/>
    </row>
    <row r="37634" spans="2:16">
      <c r="B37634" s="351"/>
      <c r="C37634" s="398"/>
      <c r="D37634" s="399"/>
      <c r="E37634" s="400"/>
      <c r="G37634" s="401"/>
      <c r="H37634" s="401"/>
      <c r="I37634" s="401"/>
      <c r="J37634" s="194"/>
      <c r="K37634" s="194"/>
      <c r="L37634" s="195"/>
      <c r="M37634" s="196"/>
      <c r="N37634" s="197"/>
      <c r="O37634" s="197"/>
      <c r="P37634" s="231"/>
    </row>
    <row r="37635" spans="2:16">
      <c r="B37635" s="351"/>
      <c r="C37635" s="398"/>
      <c r="D37635" s="399"/>
      <c r="E37635" s="400"/>
      <c r="G37635" s="401"/>
      <c r="H37635" s="401"/>
      <c r="I37635" s="401"/>
      <c r="J37635" s="194"/>
      <c r="K37635" s="194"/>
      <c r="L37635" s="195"/>
      <c r="M37635" s="196"/>
      <c r="N37635" s="197"/>
      <c r="O37635" s="197"/>
      <c r="P37635" s="231"/>
    </row>
    <row r="37636" spans="2:16">
      <c r="B37636" s="351"/>
      <c r="C37636" s="398"/>
      <c r="D37636" s="399"/>
      <c r="E37636" s="400"/>
      <c r="G37636" s="401"/>
      <c r="H37636" s="401"/>
      <c r="I37636" s="401"/>
      <c r="J37636" s="194"/>
      <c r="K37636" s="194"/>
      <c r="L37636" s="195"/>
      <c r="M37636" s="196"/>
      <c r="N37636" s="197"/>
      <c r="O37636" s="197"/>
      <c r="P37636" s="231"/>
    </row>
    <row r="37637" spans="2:16">
      <c r="B37637" s="351"/>
      <c r="C37637" s="398"/>
      <c r="D37637" s="399"/>
      <c r="E37637" s="400"/>
      <c r="G37637" s="401"/>
      <c r="H37637" s="401"/>
      <c r="I37637" s="401"/>
      <c r="J37637" s="194"/>
      <c r="K37637" s="194"/>
      <c r="L37637" s="195"/>
      <c r="M37637" s="196"/>
      <c r="N37637" s="197"/>
      <c r="O37637" s="197"/>
      <c r="P37637" s="231"/>
    </row>
    <row r="37638" spans="2:16">
      <c r="B37638" s="351"/>
      <c r="C37638" s="398"/>
      <c r="D37638" s="399"/>
      <c r="E37638" s="400"/>
      <c r="G37638" s="401"/>
      <c r="H37638" s="401"/>
      <c r="I37638" s="401"/>
      <c r="J37638" s="194"/>
      <c r="K37638" s="194"/>
      <c r="L37638" s="195"/>
      <c r="M37638" s="196"/>
      <c r="N37638" s="197"/>
      <c r="O37638" s="197"/>
      <c r="P37638" s="231"/>
    </row>
    <row r="37639" spans="2:16">
      <c r="B37639" s="351"/>
      <c r="C37639" s="398"/>
      <c r="D37639" s="399"/>
      <c r="E37639" s="400"/>
      <c r="G37639" s="401"/>
      <c r="H37639" s="401"/>
      <c r="I37639" s="401"/>
      <c r="J37639" s="194"/>
      <c r="K37639" s="194"/>
      <c r="L37639" s="195"/>
      <c r="M37639" s="196"/>
      <c r="N37639" s="197"/>
      <c r="O37639" s="197"/>
      <c r="P37639" s="231"/>
    </row>
    <row r="37640" spans="2:16">
      <c r="B37640" s="351"/>
      <c r="C37640" s="398"/>
      <c r="D37640" s="399"/>
      <c r="E37640" s="400"/>
      <c r="G37640" s="401"/>
      <c r="H37640" s="401"/>
      <c r="I37640" s="401"/>
      <c r="J37640" s="194"/>
      <c r="K37640" s="194"/>
      <c r="L37640" s="195"/>
      <c r="M37640" s="196"/>
      <c r="N37640" s="197"/>
      <c r="O37640" s="197"/>
      <c r="P37640" s="231"/>
    </row>
    <row r="37641" spans="2:16">
      <c r="B37641" s="351"/>
      <c r="C37641" s="398"/>
      <c r="D37641" s="399"/>
      <c r="E37641" s="400"/>
      <c r="G37641" s="401"/>
      <c r="H37641" s="401"/>
      <c r="I37641" s="401"/>
      <c r="J37641" s="194"/>
      <c r="K37641" s="194"/>
      <c r="L37641" s="195"/>
      <c r="M37641" s="196"/>
      <c r="N37641" s="197"/>
      <c r="O37641" s="197"/>
      <c r="P37641" s="231"/>
    </row>
    <row r="37642" spans="2:16">
      <c r="B37642" s="351"/>
      <c r="C37642" s="398"/>
      <c r="D37642" s="399"/>
      <c r="E37642" s="400"/>
      <c r="G37642" s="401"/>
      <c r="H37642" s="401"/>
      <c r="I37642" s="401"/>
      <c r="J37642" s="194"/>
      <c r="K37642" s="194"/>
      <c r="L37642" s="195"/>
      <c r="M37642" s="196"/>
      <c r="N37642" s="197"/>
      <c r="O37642" s="197"/>
      <c r="P37642" s="231"/>
    </row>
    <row r="37643" spans="2:16">
      <c r="B37643" s="351"/>
      <c r="C37643" s="398"/>
      <c r="D37643" s="399"/>
      <c r="E37643" s="400"/>
      <c r="G37643" s="401"/>
      <c r="H37643" s="401"/>
      <c r="I37643" s="401"/>
      <c r="J37643" s="194"/>
      <c r="K37643" s="194"/>
      <c r="L37643" s="195"/>
      <c r="M37643" s="196"/>
      <c r="N37643" s="197"/>
      <c r="O37643" s="197"/>
      <c r="P37643" s="231"/>
    </row>
    <row r="37644" spans="2:16">
      <c r="B37644" s="351"/>
      <c r="C37644" s="398"/>
      <c r="D37644" s="399"/>
      <c r="E37644" s="400"/>
      <c r="G37644" s="401"/>
      <c r="H37644" s="401"/>
      <c r="I37644" s="401"/>
      <c r="J37644" s="194"/>
      <c r="K37644" s="194"/>
      <c r="L37644" s="195"/>
      <c r="M37644" s="196"/>
      <c r="N37644" s="197"/>
      <c r="O37644" s="197"/>
      <c r="P37644" s="231"/>
    </row>
    <row r="37645" spans="2:16">
      <c r="B37645" s="351"/>
      <c r="C37645" s="398"/>
      <c r="D37645" s="399"/>
      <c r="E37645" s="400"/>
      <c r="G37645" s="401"/>
      <c r="H37645" s="401"/>
      <c r="I37645" s="401"/>
      <c r="J37645" s="194"/>
      <c r="K37645" s="194"/>
      <c r="L37645" s="195"/>
      <c r="M37645" s="196"/>
      <c r="N37645" s="197"/>
      <c r="O37645" s="197"/>
      <c r="P37645" s="231"/>
    </row>
    <row r="37646" spans="2:16">
      <c r="B37646" s="351"/>
      <c r="C37646" s="398"/>
      <c r="D37646" s="399"/>
      <c r="E37646" s="400"/>
      <c r="G37646" s="401"/>
      <c r="H37646" s="401"/>
      <c r="I37646" s="401"/>
      <c r="J37646" s="194"/>
      <c r="K37646" s="194"/>
      <c r="L37646" s="195"/>
      <c r="M37646" s="196"/>
      <c r="N37646" s="197"/>
      <c r="O37646" s="197"/>
      <c r="P37646" s="231"/>
    </row>
    <row r="37647" spans="2:16">
      <c r="B37647" s="351"/>
      <c r="C37647" s="398"/>
      <c r="D37647" s="399"/>
      <c r="E37647" s="400"/>
      <c r="G37647" s="401"/>
      <c r="H37647" s="401"/>
      <c r="I37647" s="401"/>
      <c r="J37647" s="194"/>
      <c r="K37647" s="194"/>
      <c r="L37647" s="195"/>
      <c r="M37647" s="196"/>
      <c r="N37647" s="197"/>
      <c r="O37647" s="197"/>
      <c r="P37647" s="231"/>
    </row>
    <row r="37648" spans="2:16">
      <c r="B37648" s="351"/>
      <c r="C37648" s="398"/>
      <c r="D37648" s="399"/>
      <c r="E37648" s="400"/>
      <c r="G37648" s="401"/>
      <c r="H37648" s="401"/>
      <c r="I37648" s="401"/>
      <c r="J37648" s="194"/>
      <c r="K37648" s="194"/>
      <c r="L37648" s="195"/>
      <c r="M37648" s="196"/>
      <c r="N37648" s="197"/>
      <c r="O37648" s="197"/>
      <c r="P37648" s="231"/>
    </row>
    <row r="37649" spans="2:16">
      <c r="B37649" s="351"/>
      <c r="C37649" s="398"/>
      <c r="D37649" s="399"/>
      <c r="E37649" s="400"/>
      <c r="G37649" s="401"/>
      <c r="H37649" s="401"/>
      <c r="I37649" s="401"/>
      <c r="J37649" s="194"/>
      <c r="K37649" s="194"/>
      <c r="L37649" s="195"/>
      <c r="M37649" s="196"/>
      <c r="N37649" s="197"/>
      <c r="O37649" s="197"/>
      <c r="P37649" s="231"/>
    </row>
    <row r="37650" spans="2:16">
      <c r="B37650" s="351"/>
      <c r="C37650" s="398"/>
      <c r="D37650" s="399"/>
      <c r="E37650" s="400"/>
      <c r="G37650" s="401"/>
      <c r="H37650" s="401"/>
      <c r="I37650" s="401"/>
      <c r="J37650" s="194"/>
      <c r="K37650" s="194"/>
      <c r="L37650" s="195"/>
      <c r="M37650" s="196"/>
      <c r="N37650" s="197"/>
      <c r="O37650" s="197"/>
      <c r="P37650" s="231"/>
    </row>
    <row r="37651" spans="2:16">
      <c r="B37651" s="351"/>
      <c r="C37651" s="398"/>
      <c r="D37651" s="399"/>
      <c r="E37651" s="400"/>
      <c r="G37651" s="401"/>
      <c r="H37651" s="401"/>
      <c r="I37651" s="401"/>
      <c r="J37651" s="194"/>
      <c r="K37651" s="194"/>
      <c r="L37651" s="195"/>
      <c r="M37651" s="196"/>
      <c r="N37651" s="197"/>
      <c r="O37651" s="197"/>
      <c r="P37651" s="231"/>
    </row>
    <row r="37652" spans="2:16">
      <c r="B37652" s="351"/>
      <c r="C37652" s="398"/>
      <c r="D37652" s="399"/>
      <c r="E37652" s="400"/>
      <c r="G37652" s="401"/>
      <c r="H37652" s="401"/>
      <c r="I37652" s="401"/>
      <c r="J37652" s="194"/>
      <c r="K37652" s="194"/>
      <c r="L37652" s="195"/>
      <c r="M37652" s="196"/>
      <c r="N37652" s="197"/>
      <c r="O37652" s="197"/>
      <c r="P37652" s="231"/>
    </row>
    <row r="37653" spans="2:16">
      <c r="B37653" s="351"/>
      <c r="C37653" s="398"/>
      <c r="D37653" s="399"/>
      <c r="E37653" s="400"/>
      <c r="G37653" s="401"/>
      <c r="H37653" s="401"/>
      <c r="I37653" s="401"/>
      <c r="J37653" s="194"/>
      <c r="K37653" s="194"/>
      <c r="L37653" s="195"/>
      <c r="M37653" s="196"/>
      <c r="N37653" s="197"/>
      <c r="O37653" s="197"/>
      <c r="P37653" s="231"/>
    </row>
    <row r="37654" spans="2:16">
      <c r="B37654" s="351"/>
      <c r="C37654" s="398"/>
      <c r="D37654" s="399"/>
      <c r="E37654" s="400"/>
      <c r="G37654" s="401"/>
      <c r="H37654" s="401"/>
      <c r="I37654" s="401"/>
      <c r="J37654" s="194"/>
      <c r="K37654" s="194"/>
      <c r="L37654" s="195"/>
      <c r="M37654" s="196"/>
      <c r="N37654" s="197"/>
      <c r="O37654" s="197"/>
      <c r="P37654" s="231"/>
    </row>
    <row r="37655" spans="2:16">
      <c r="B37655" s="351"/>
      <c r="C37655" s="398"/>
      <c r="D37655" s="399"/>
      <c r="E37655" s="400"/>
      <c r="G37655" s="401"/>
      <c r="H37655" s="401"/>
      <c r="I37655" s="401"/>
      <c r="J37655" s="194"/>
      <c r="K37655" s="194"/>
      <c r="L37655" s="195"/>
      <c r="M37655" s="196"/>
      <c r="N37655" s="197"/>
      <c r="O37655" s="197"/>
      <c r="P37655" s="231"/>
    </row>
    <row r="37656" spans="2:16">
      <c r="B37656" s="351"/>
      <c r="C37656" s="398"/>
      <c r="D37656" s="399"/>
      <c r="E37656" s="400"/>
      <c r="G37656" s="401"/>
      <c r="H37656" s="401"/>
      <c r="I37656" s="401"/>
      <c r="J37656" s="194"/>
      <c r="K37656" s="194"/>
      <c r="L37656" s="195"/>
      <c r="M37656" s="196"/>
      <c r="N37656" s="197"/>
      <c r="O37656" s="197"/>
      <c r="P37656" s="231"/>
    </row>
    <row r="37657" spans="2:16">
      <c r="B37657" s="351"/>
      <c r="C37657" s="398"/>
      <c r="D37657" s="399"/>
      <c r="E37657" s="400"/>
      <c r="G37657" s="401"/>
      <c r="H37657" s="401"/>
      <c r="I37657" s="401"/>
      <c r="J37657" s="194"/>
      <c r="K37657" s="194"/>
      <c r="L37657" s="195"/>
      <c r="M37657" s="196"/>
      <c r="N37657" s="197"/>
      <c r="O37657" s="197"/>
      <c r="P37657" s="231"/>
    </row>
    <row r="37658" spans="2:16">
      <c r="B37658" s="351"/>
      <c r="C37658" s="398"/>
      <c r="D37658" s="399"/>
      <c r="E37658" s="400"/>
      <c r="G37658" s="401"/>
      <c r="H37658" s="401"/>
      <c r="I37658" s="401"/>
      <c r="J37658" s="194"/>
      <c r="K37658" s="194"/>
      <c r="L37658" s="195"/>
      <c r="M37658" s="196"/>
      <c r="N37658" s="197"/>
      <c r="O37658" s="197"/>
      <c r="P37658" s="231"/>
    </row>
    <row r="37659" spans="2:16">
      <c r="B37659" s="351"/>
      <c r="C37659" s="398"/>
      <c r="D37659" s="399"/>
      <c r="E37659" s="400"/>
      <c r="G37659" s="401"/>
      <c r="H37659" s="401"/>
      <c r="I37659" s="401"/>
      <c r="J37659" s="194"/>
      <c r="K37659" s="194"/>
      <c r="L37659" s="195"/>
      <c r="M37659" s="196"/>
      <c r="N37659" s="197"/>
      <c r="O37659" s="197"/>
      <c r="P37659" s="231"/>
    </row>
    <row r="37660" spans="2:16">
      <c r="B37660" s="351"/>
      <c r="C37660" s="398"/>
      <c r="D37660" s="399"/>
      <c r="E37660" s="400"/>
      <c r="G37660" s="401"/>
      <c r="H37660" s="401"/>
      <c r="I37660" s="401"/>
      <c r="J37660" s="194"/>
      <c r="K37660" s="194"/>
      <c r="L37660" s="195"/>
      <c r="M37660" s="196"/>
      <c r="N37660" s="197"/>
      <c r="O37660" s="197"/>
      <c r="P37660" s="231"/>
    </row>
    <row r="37661" spans="2:16">
      <c r="B37661" s="351"/>
      <c r="C37661" s="398"/>
      <c r="D37661" s="399"/>
      <c r="E37661" s="400"/>
      <c r="G37661" s="401"/>
      <c r="H37661" s="401"/>
      <c r="I37661" s="401"/>
      <c r="J37661" s="194"/>
      <c r="K37661" s="194"/>
      <c r="L37661" s="195"/>
      <c r="M37661" s="196"/>
      <c r="N37661" s="197"/>
      <c r="O37661" s="197"/>
      <c r="P37661" s="231"/>
    </row>
    <row r="37662" spans="2:16">
      <c r="B37662" s="402"/>
      <c r="C37662" s="398"/>
      <c r="D37662" s="404"/>
      <c r="E37662" s="405"/>
      <c r="G37662" s="406"/>
      <c r="H37662" s="406"/>
      <c r="I37662" s="406"/>
      <c r="J37662" s="194"/>
      <c r="K37662" s="194"/>
      <c r="L37662" s="195"/>
      <c r="M37662" s="196"/>
      <c r="N37662" s="197"/>
      <c r="O37662" s="197"/>
      <c r="P37662" s="221"/>
    </row>
    <row r="37663" spans="2:16">
      <c r="B37663" s="351"/>
      <c r="C37663" s="398"/>
      <c r="D37663" s="399"/>
      <c r="E37663" s="400"/>
      <c r="G37663" s="401"/>
      <c r="H37663" s="401"/>
      <c r="I37663" s="401"/>
      <c r="J37663" s="194"/>
      <c r="K37663" s="194"/>
      <c r="L37663" s="195"/>
      <c r="M37663" s="196"/>
      <c r="N37663" s="197"/>
      <c r="O37663" s="197"/>
      <c r="P37663" s="231"/>
    </row>
    <row r="37664" spans="2:16">
      <c r="B37664" s="351"/>
      <c r="C37664" s="398"/>
      <c r="D37664" s="399"/>
      <c r="E37664" s="400"/>
      <c r="G37664" s="401"/>
      <c r="H37664" s="401"/>
      <c r="I37664" s="401"/>
      <c r="J37664" s="194"/>
      <c r="K37664" s="194"/>
      <c r="L37664" s="195"/>
      <c r="M37664" s="196"/>
      <c r="N37664" s="197"/>
      <c r="O37664" s="197"/>
      <c r="P37664" s="231"/>
    </row>
    <row r="37665" spans="2:16">
      <c r="B37665" s="351"/>
      <c r="C37665" s="398"/>
      <c r="D37665" s="399"/>
      <c r="E37665" s="400"/>
      <c r="G37665" s="401"/>
      <c r="H37665" s="401"/>
      <c r="I37665" s="401"/>
      <c r="J37665" s="194"/>
      <c r="K37665" s="194"/>
      <c r="L37665" s="195"/>
      <c r="M37665" s="196"/>
      <c r="N37665" s="197"/>
      <c r="O37665" s="197"/>
      <c r="P37665" s="231"/>
    </row>
    <row r="37666" spans="2:16">
      <c r="B37666" s="351"/>
      <c r="C37666" s="398"/>
      <c r="D37666" s="399"/>
      <c r="E37666" s="400"/>
      <c r="G37666" s="401"/>
      <c r="H37666" s="401"/>
      <c r="I37666" s="401"/>
      <c r="J37666" s="194"/>
      <c r="K37666" s="194"/>
      <c r="L37666" s="195"/>
      <c r="M37666" s="196"/>
      <c r="N37666" s="197"/>
      <c r="O37666" s="197"/>
      <c r="P37666" s="231"/>
    </row>
    <row r="37667" spans="2:16">
      <c r="B37667" s="351"/>
      <c r="C37667" s="398"/>
      <c r="D37667" s="399"/>
      <c r="E37667" s="400"/>
      <c r="G37667" s="401"/>
      <c r="H37667" s="401"/>
      <c r="I37667" s="401"/>
      <c r="J37667" s="194"/>
      <c r="K37667" s="194"/>
      <c r="L37667" s="195"/>
      <c r="M37667" s="196"/>
      <c r="N37667" s="197"/>
      <c r="O37667" s="197"/>
      <c r="P37667" s="231"/>
    </row>
    <row r="37668" spans="2:16">
      <c r="B37668" s="351"/>
      <c r="C37668" s="398"/>
      <c r="D37668" s="399"/>
      <c r="E37668" s="400"/>
      <c r="G37668" s="401"/>
      <c r="H37668" s="401"/>
      <c r="I37668" s="401"/>
      <c r="J37668" s="194"/>
      <c r="K37668" s="194"/>
      <c r="L37668" s="195"/>
      <c r="M37668" s="196"/>
      <c r="N37668" s="197"/>
      <c r="O37668" s="197"/>
      <c r="P37668" s="231"/>
    </row>
    <row r="37669" spans="2:16">
      <c r="B37669" s="351"/>
      <c r="C37669" s="398"/>
      <c r="D37669" s="399"/>
      <c r="E37669" s="400"/>
      <c r="G37669" s="401"/>
      <c r="H37669" s="401"/>
      <c r="I37669" s="401"/>
      <c r="J37669" s="194"/>
      <c r="K37669" s="194"/>
      <c r="L37669" s="195"/>
      <c r="M37669" s="196"/>
      <c r="N37669" s="197"/>
      <c r="O37669" s="197"/>
      <c r="P37669" s="231"/>
    </row>
    <row r="37670" spans="2:16">
      <c r="B37670" s="351"/>
      <c r="C37670" s="398"/>
      <c r="D37670" s="399"/>
      <c r="E37670" s="400"/>
      <c r="G37670" s="401"/>
      <c r="H37670" s="401"/>
      <c r="I37670" s="401"/>
      <c r="J37670" s="194"/>
      <c r="K37670" s="194"/>
      <c r="L37670" s="195"/>
      <c r="M37670" s="196"/>
      <c r="N37670" s="197"/>
      <c r="O37670" s="197"/>
      <c r="P37670" s="231"/>
    </row>
    <row r="37671" spans="2:16">
      <c r="B37671" s="351"/>
      <c r="C37671" s="398"/>
      <c r="D37671" s="399"/>
      <c r="E37671" s="400"/>
      <c r="G37671" s="401"/>
      <c r="H37671" s="401"/>
      <c r="I37671" s="401"/>
      <c r="J37671" s="194"/>
      <c r="K37671" s="194"/>
      <c r="L37671" s="195"/>
      <c r="M37671" s="196"/>
      <c r="N37671" s="197"/>
      <c r="O37671" s="197"/>
      <c r="P37671" s="231"/>
    </row>
    <row r="37672" spans="2:16">
      <c r="B37672" s="351"/>
      <c r="C37672" s="398"/>
      <c r="D37672" s="399"/>
      <c r="E37672" s="400"/>
      <c r="G37672" s="401"/>
      <c r="H37672" s="401"/>
      <c r="I37672" s="401"/>
      <c r="J37672" s="194"/>
      <c r="K37672" s="194"/>
      <c r="L37672" s="195"/>
      <c r="M37672" s="196"/>
      <c r="N37672" s="197"/>
      <c r="O37672" s="197"/>
      <c r="P37672" s="231"/>
    </row>
    <row r="37673" spans="2:16">
      <c r="B37673" s="351"/>
      <c r="C37673" s="398"/>
      <c r="D37673" s="399"/>
      <c r="E37673" s="400"/>
      <c r="G37673" s="401"/>
      <c r="H37673" s="401"/>
      <c r="I37673" s="401"/>
      <c r="J37673" s="194"/>
      <c r="K37673" s="194"/>
      <c r="L37673" s="195"/>
      <c r="M37673" s="196"/>
      <c r="N37673" s="197"/>
      <c r="O37673" s="197"/>
      <c r="P37673" s="231"/>
    </row>
    <row r="37674" spans="2:16">
      <c r="B37674" s="351"/>
      <c r="C37674" s="398"/>
      <c r="D37674" s="399"/>
      <c r="E37674" s="400"/>
      <c r="G37674" s="401"/>
      <c r="H37674" s="401"/>
      <c r="I37674" s="401"/>
      <c r="J37674" s="194"/>
      <c r="K37674" s="194"/>
      <c r="L37674" s="195"/>
      <c r="M37674" s="196"/>
      <c r="N37674" s="197"/>
      <c r="O37674" s="197"/>
      <c r="P37674" s="231"/>
    </row>
    <row r="37675" spans="2:16">
      <c r="B37675" s="351"/>
      <c r="C37675" s="398"/>
      <c r="D37675" s="399"/>
      <c r="E37675" s="400"/>
      <c r="G37675" s="401"/>
      <c r="H37675" s="401"/>
      <c r="I37675" s="401"/>
      <c r="J37675" s="194"/>
      <c r="K37675" s="194"/>
      <c r="L37675" s="195"/>
      <c r="M37675" s="196"/>
      <c r="N37675" s="197"/>
      <c r="O37675" s="197"/>
      <c r="P37675" s="231"/>
    </row>
    <row r="37676" spans="2:16">
      <c r="B37676" s="351"/>
      <c r="C37676" s="398"/>
      <c r="D37676" s="399"/>
      <c r="E37676" s="400"/>
      <c r="G37676" s="401"/>
      <c r="H37676" s="401"/>
      <c r="I37676" s="401"/>
      <c r="J37676" s="194"/>
      <c r="K37676" s="194"/>
      <c r="L37676" s="195"/>
      <c r="M37676" s="196"/>
      <c r="N37676" s="197"/>
      <c r="O37676" s="197"/>
      <c r="P37676" s="231"/>
    </row>
    <row r="37677" spans="2:16">
      <c r="B37677" s="351"/>
      <c r="C37677" s="398"/>
      <c r="D37677" s="399"/>
      <c r="E37677" s="400"/>
      <c r="G37677" s="401"/>
      <c r="H37677" s="401"/>
      <c r="I37677" s="401"/>
      <c r="J37677" s="194"/>
      <c r="K37677" s="194"/>
      <c r="L37677" s="195"/>
      <c r="M37677" s="196"/>
      <c r="N37677" s="197"/>
      <c r="O37677" s="197"/>
      <c r="P37677" s="231"/>
    </row>
    <row r="37678" spans="2:16">
      <c r="B37678" s="351"/>
      <c r="C37678" s="398"/>
      <c r="D37678" s="399"/>
      <c r="E37678" s="400"/>
      <c r="G37678" s="401"/>
      <c r="H37678" s="401"/>
      <c r="I37678" s="401"/>
      <c r="J37678" s="194"/>
      <c r="K37678" s="194"/>
      <c r="L37678" s="195"/>
      <c r="M37678" s="196"/>
      <c r="N37678" s="197"/>
      <c r="O37678" s="197"/>
      <c r="P37678" s="231"/>
    </row>
    <row r="37679" spans="2:16">
      <c r="B37679" s="351"/>
      <c r="C37679" s="398"/>
      <c r="D37679" s="399"/>
      <c r="E37679" s="400"/>
      <c r="G37679" s="401"/>
      <c r="H37679" s="401"/>
      <c r="I37679" s="401"/>
      <c r="J37679" s="194"/>
      <c r="K37679" s="194"/>
      <c r="L37679" s="195"/>
      <c r="M37679" s="196"/>
      <c r="N37679" s="197"/>
      <c r="O37679" s="197"/>
      <c r="P37679" s="231"/>
    </row>
    <row r="37680" spans="2:16">
      <c r="B37680" s="351"/>
      <c r="C37680" s="398"/>
      <c r="D37680" s="399"/>
      <c r="E37680" s="400"/>
      <c r="G37680" s="401"/>
      <c r="H37680" s="401"/>
      <c r="I37680" s="401"/>
      <c r="J37680" s="194"/>
      <c r="K37680" s="194"/>
      <c r="L37680" s="195"/>
      <c r="M37680" s="196"/>
      <c r="N37680" s="197"/>
      <c r="O37680" s="197"/>
      <c r="P37680" s="231"/>
    </row>
    <row r="37681" spans="2:16">
      <c r="B37681" s="351"/>
      <c r="C37681" s="398"/>
      <c r="D37681" s="399"/>
      <c r="E37681" s="400"/>
      <c r="G37681" s="401"/>
      <c r="H37681" s="401"/>
      <c r="I37681" s="401"/>
      <c r="J37681" s="194"/>
      <c r="K37681" s="194"/>
      <c r="L37681" s="195"/>
      <c r="M37681" s="196"/>
      <c r="N37681" s="197"/>
      <c r="O37681" s="197"/>
      <c r="P37681" s="231"/>
    </row>
    <row r="37682" spans="2:16">
      <c r="B37682" s="351"/>
      <c r="C37682" s="398"/>
      <c r="D37682" s="399"/>
      <c r="E37682" s="400"/>
      <c r="G37682" s="401"/>
      <c r="H37682" s="401"/>
      <c r="I37682" s="401"/>
      <c r="J37682" s="194"/>
      <c r="K37682" s="194"/>
      <c r="L37682" s="195"/>
      <c r="M37682" s="196"/>
      <c r="N37682" s="197"/>
      <c r="O37682" s="197"/>
      <c r="P37682" s="231"/>
    </row>
    <row r="37683" spans="2:16">
      <c r="B37683" s="351"/>
      <c r="C37683" s="398"/>
      <c r="D37683" s="399"/>
      <c r="E37683" s="400"/>
      <c r="G37683" s="401"/>
      <c r="H37683" s="401"/>
      <c r="I37683" s="401"/>
      <c r="J37683" s="194"/>
      <c r="K37683" s="194"/>
      <c r="L37683" s="195"/>
      <c r="M37683" s="196"/>
      <c r="N37683" s="197"/>
      <c r="O37683" s="197"/>
      <c r="P37683" s="231"/>
    </row>
    <row r="37684" spans="2:16">
      <c r="B37684" s="351"/>
      <c r="C37684" s="398"/>
      <c r="D37684" s="399"/>
      <c r="E37684" s="400"/>
      <c r="G37684" s="401"/>
      <c r="H37684" s="401"/>
      <c r="I37684" s="401"/>
      <c r="J37684" s="194"/>
      <c r="K37684" s="194"/>
      <c r="L37684" s="195"/>
      <c r="M37684" s="196"/>
      <c r="N37684" s="197"/>
      <c r="O37684" s="197"/>
      <c r="P37684" s="231"/>
    </row>
    <row r="37685" spans="2:16">
      <c r="B37685" s="351"/>
      <c r="C37685" s="398"/>
      <c r="D37685" s="399"/>
      <c r="E37685" s="400"/>
      <c r="G37685" s="401"/>
      <c r="H37685" s="401"/>
      <c r="I37685" s="401"/>
      <c r="J37685" s="194"/>
      <c r="K37685" s="194"/>
      <c r="L37685" s="195"/>
      <c r="M37685" s="196"/>
      <c r="N37685" s="197"/>
      <c r="O37685" s="197"/>
      <c r="P37685" s="231"/>
    </row>
    <row r="37686" spans="2:16">
      <c r="B37686" s="351"/>
      <c r="C37686" s="398"/>
      <c r="D37686" s="399"/>
      <c r="E37686" s="400"/>
      <c r="G37686" s="401"/>
      <c r="H37686" s="401"/>
      <c r="I37686" s="401"/>
      <c r="J37686" s="194"/>
      <c r="K37686" s="194"/>
      <c r="L37686" s="195"/>
      <c r="M37686" s="196"/>
      <c r="N37686" s="197"/>
      <c r="O37686" s="197"/>
      <c r="P37686" s="231"/>
    </row>
    <row r="37687" spans="2:16">
      <c r="B37687" s="351"/>
      <c r="C37687" s="398"/>
      <c r="D37687" s="399"/>
      <c r="E37687" s="400"/>
      <c r="G37687" s="401"/>
      <c r="H37687" s="401"/>
      <c r="I37687" s="401"/>
      <c r="J37687" s="194"/>
      <c r="K37687" s="194"/>
      <c r="L37687" s="195"/>
      <c r="M37687" s="196"/>
      <c r="N37687" s="197"/>
      <c r="O37687" s="197"/>
      <c r="P37687" s="231"/>
    </row>
    <row r="37688" spans="2:16">
      <c r="B37688" s="351"/>
      <c r="C37688" s="398"/>
      <c r="D37688" s="399"/>
      <c r="E37688" s="400"/>
      <c r="G37688" s="401"/>
      <c r="H37688" s="401"/>
      <c r="I37688" s="401"/>
      <c r="J37688" s="194"/>
      <c r="K37688" s="194"/>
      <c r="L37688" s="195"/>
      <c r="M37688" s="196"/>
      <c r="N37688" s="197"/>
      <c r="O37688" s="197"/>
      <c r="P37688" s="231"/>
    </row>
    <row r="37689" spans="2:16">
      <c r="B37689" s="351"/>
      <c r="C37689" s="398"/>
      <c r="D37689" s="399"/>
      <c r="E37689" s="400"/>
      <c r="G37689" s="401"/>
      <c r="H37689" s="401"/>
      <c r="I37689" s="401"/>
      <c r="J37689" s="194"/>
      <c r="K37689" s="194"/>
      <c r="L37689" s="195"/>
      <c r="M37689" s="196"/>
      <c r="N37689" s="197"/>
      <c r="O37689" s="197"/>
      <c r="P37689" s="231"/>
    </row>
    <row r="37690" spans="2:16">
      <c r="B37690" s="351"/>
      <c r="C37690" s="398"/>
      <c r="D37690" s="399"/>
      <c r="E37690" s="400"/>
      <c r="G37690" s="401"/>
      <c r="H37690" s="401"/>
      <c r="I37690" s="401"/>
      <c r="J37690" s="194"/>
      <c r="K37690" s="194"/>
      <c r="L37690" s="195"/>
      <c r="M37690" s="196"/>
      <c r="N37690" s="197"/>
      <c r="O37690" s="197"/>
      <c r="P37690" s="231"/>
    </row>
    <row r="37691" spans="2:16">
      <c r="B37691" s="351"/>
      <c r="C37691" s="398"/>
      <c r="D37691" s="399"/>
      <c r="E37691" s="400"/>
      <c r="G37691" s="401"/>
      <c r="H37691" s="401"/>
      <c r="I37691" s="401"/>
      <c r="J37691" s="194"/>
      <c r="K37691" s="194"/>
      <c r="L37691" s="195"/>
      <c r="M37691" s="196"/>
      <c r="N37691" s="197"/>
      <c r="O37691" s="197"/>
      <c r="P37691" s="231"/>
    </row>
    <row r="37692" spans="2:16">
      <c r="B37692" s="351"/>
      <c r="C37692" s="398"/>
      <c r="D37692" s="399"/>
      <c r="E37692" s="400"/>
      <c r="G37692" s="401"/>
      <c r="H37692" s="401"/>
      <c r="I37692" s="401"/>
      <c r="J37692" s="194"/>
      <c r="K37692" s="194"/>
      <c r="L37692" s="195"/>
      <c r="M37692" s="196"/>
      <c r="N37692" s="197"/>
      <c r="O37692" s="197"/>
      <c r="P37692" s="231"/>
    </row>
    <row r="37693" spans="2:16">
      <c r="B37693" s="351"/>
      <c r="C37693" s="398"/>
      <c r="D37693" s="399"/>
      <c r="E37693" s="400"/>
      <c r="G37693" s="401"/>
      <c r="H37693" s="401"/>
      <c r="I37693" s="401"/>
      <c r="J37693" s="194"/>
      <c r="K37693" s="194"/>
      <c r="L37693" s="195"/>
      <c r="M37693" s="196"/>
      <c r="N37693" s="197"/>
      <c r="O37693" s="197"/>
      <c r="P37693" s="231"/>
    </row>
    <row r="37694" spans="2:16">
      <c r="B37694" s="351"/>
      <c r="C37694" s="398"/>
      <c r="D37694" s="399"/>
      <c r="E37694" s="400"/>
      <c r="G37694" s="401"/>
      <c r="H37694" s="401"/>
      <c r="I37694" s="401"/>
      <c r="J37694" s="194"/>
      <c r="K37694" s="194"/>
      <c r="L37694" s="195"/>
      <c r="M37694" s="196"/>
      <c r="N37694" s="197"/>
      <c r="O37694" s="197"/>
      <c r="P37694" s="231"/>
    </row>
    <row r="37695" spans="2:16">
      <c r="B37695" s="351"/>
      <c r="C37695" s="398"/>
      <c r="D37695" s="399"/>
      <c r="E37695" s="400"/>
      <c r="G37695" s="401"/>
      <c r="H37695" s="401"/>
      <c r="I37695" s="401"/>
      <c r="J37695" s="194"/>
      <c r="K37695" s="194"/>
      <c r="L37695" s="195"/>
      <c r="M37695" s="196"/>
      <c r="N37695" s="197"/>
      <c r="O37695" s="197"/>
      <c r="P37695" s="231"/>
    </row>
    <row r="37696" spans="2:16">
      <c r="B37696" s="351"/>
      <c r="C37696" s="398"/>
      <c r="D37696" s="399"/>
      <c r="E37696" s="400"/>
      <c r="G37696" s="401"/>
      <c r="H37696" s="401"/>
      <c r="I37696" s="401"/>
      <c r="J37696" s="194"/>
      <c r="K37696" s="194"/>
      <c r="L37696" s="195"/>
      <c r="M37696" s="196"/>
      <c r="N37696" s="197"/>
      <c r="O37696" s="197"/>
      <c r="P37696" s="231"/>
    </row>
    <row r="37697" spans="2:16">
      <c r="B37697" s="351"/>
      <c r="C37697" s="398"/>
      <c r="D37697" s="399"/>
      <c r="E37697" s="400"/>
      <c r="G37697" s="401"/>
      <c r="H37697" s="401"/>
      <c r="I37697" s="401"/>
      <c r="J37697" s="194"/>
      <c r="K37697" s="194"/>
      <c r="L37697" s="195"/>
      <c r="M37697" s="196"/>
      <c r="N37697" s="197"/>
      <c r="O37697" s="197"/>
      <c r="P37697" s="231"/>
    </row>
    <row r="37698" spans="2:16">
      <c r="B37698" s="351"/>
      <c r="C37698" s="398"/>
      <c r="D37698" s="399"/>
      <c r="E37698" s="400"/>
      <c r="G37698" s="401"/>
      <c r="H37698" s="401"/>
      <c r="I37698" s="401"/>
      <c r="J37698" s="194"/>
      <c r="K37698" s="194"/>
      <c r="L37698" s="195"/>
      <c r="M37698" s="196"/>
      <c r="N37698" s="197"/>
      <c r="O37698" s="197"/>
      <c r="P37698" s="231"/>
    </row>
    <row r="37699" spans="2:16">
      <c r="B37699" s="351"/>
      <c r="C37699" s="398"/>
      <c r="D37699" s="399"/>
      <c r="E37699" s="400"/>
      <c r="G37699" s="401"/>
      <c r="H37699" s="401"/>
      <c r="I37699" s="401"/>
      <c r="J37699" s="194"/>
      <c r="K37699" s="194"/>
      <c r="L37699" s="195"/>
      <c r="M37699" s="196"/>
      <c r="N37699" s="197"/>
      <c r="O37699" s="197"/>
      <c r="P37699" s="231"/>
    </row>
    <row r="37700" spans="2:16">
      <c r="B37700" s="351"/>
      <c r="C37700" s="398"/>
      <c r="D37700" s="399"/>
      <c r="E37700" s="400"/>
      <c r="G37700" s="401"/>
      <c r="H37700" s="401"/>
      <c r="I37700" s="401"/>
      <c r="J37700" s="194"/>
      <c r="K37700" s="194"/>
      <c r="L37700" s="195"/>
      <c r="M37700" s="196"/>
      <c r="N37700" s="197"/>
      <c r="O37700" s="197"/>
      <c r="P37700" s="231"/>
    </row>
    <row r="37701" spans="2:16">
      <c r="B37701" s="351"/>
      <c r="C37701" s="398"/>
      <c r="D37701" s="399"/>
      <c r="E37701" s="400"/>
      <c r="G37701" s="401"/>
      <c r="H37701" s="401"/>
      <c r="I37701" s="401"/>
      <c r="J37701" s="194"/>
      <c r="K37701" s="194"/>
      <c r="L37701" s="195"/>
      <c r="M37701" s="196"/>
      <c r="N37701" s="197"/>
      <c r="O37701" s="197"/>
      <c r="P37701" s="231"/>
    </row>
    <row r="37702" spans="2:16">
      <c r="B37702" s="351"/>
      <c r="C37702" s="398"/>
      <c r="D37702" s="399"/>
      <c r="E37702" s="400"/>
      <c r="G37702" s="401"/>
      <c r="H37702" s="401"/>
      <c r="I37702" s="401"/>
      <c r="J37702" s="194"/>
      <c r="K37702" s="194"/>
      <c r="L37702" s="195"/>
      <c r="M37702" s="196"/>
      <c r="N37702" s="197"/>
      <c r="O37702" s="197"/>
      <c r="P37702" s="231"/>
    </row>
    <row r="37703" spans="2:16">
      <c r="B37703" s="351"/>
      <c r="C37703" s="398"/>
      <c r="D37703" s="399"/>
      <c r="E37703" s="400"/>
      <c r="G37703" s="401"/>
      <c r="H37703" s="401"/>
      <c r="I37703" s="401"/>
      <c r="J37703" s="194"/>
      <c r="K37703" s="194"/>
      <c r="L37703" s="195"/>
      <c r="M37703" s="196"/>
      <c r="N37703" s="197"/>
      <c r="O37703" s="197"/>
      <c r="P37703" s="231"/>
    </row>
    <row r="37704" spans="2:16">
      <c r="B37704" s="351"/>
      <c r="C37704" s="398"/>
      <c r="D37704" s="399"/>
      <c r="E37704" s="400"/>
      <c r="G37704" s="401"/>
      <c r="H37704" s="401"/>
      <c r="I37704" s="401"/>
      <c r="J37704" s="194"/>
      <c r="K37704" s="194"/>
      <c r="L37704" s="195"/>
      <c r="M37704" s="196"/>
      <c r="N37704" s="197"/>
      <c r="O37704" s="197"/>
      <c r="P37704" s="231"/>
    </row>
    <row r="37705" spans="2:16">
      <c r="B37705" s="351"/>
      <c r="C37705" s="398"/>
      <c r="D37705" s="399"/>
      <c r="E37705" s="400"/>
      <c r="G37705" s="401"/>
      <c r="H37705" s="401"/>
      <c r="I37705" s="401"/>
      <c r="J37705" s="194"/>
      <c r="K37705" s="194"/>
      <c r="L37705" s="195"/>
      <c r="M37705" s="196"/>
      <c r="N37705" s="197"/>
      <c r="O37705" s="197"/>
      <c r="P37705" s="231"/>
    </row>
    <row r="37706" spans="2:16">
      <c r="B37706" s="351"/>
      <c r="C37706" s="398"/>
      <c r="D37706" s="399"/>
      <c r="E37706" s="400"/>
      <c r="G37706" s="401"/>
      <c r="H37706" s="401"/>
      <c r="I37706" s="401"/>
      <c r="J37706" s="194"/>
      <c r="K37706" s="194"/>
      <c r="L37706" s="195"/>
      <c r="M37706" s="196"/>
      <c r="N37706" s="197"/>
      <c r="O37706" s="197"/>
      <c r="P37706" s="231"/>
    </row>
    <row r="37707" spans="2:16">
      <c r="B37707" s="351"/>
      <c r="C37707" s="398"/>
      <c r="D37707" s="399"/>
      <c r="E37707" s="400"/>
      <c r="G37707" s="401"/>
      <c r="H37707" s="401"/>
      <c r="I37707" s="401"/>
      <c r="J37707" s="194"/>
      <c r="K37707" s="194"/>
      <c r="L37707" s="195"/>
      <c r="M37707" s="196"/>
      <c r="N37707" s="197"/>
      <c r="O37707" s="197"/>
      <c r="P37707" s="231"/>
    </row>
    <row r="37708" spans="2:16">
      <c r="B37708" s="351"/>
      <c r="C37708" s="398"/>
      <c r="D37708" s="399"/>
      <c r="E37708" s="400"/>
      <c r="G37708" s="401"/>
      <c r="H37708" s="401"/>
      <c r="I37708" s="401"/>
      <c r="J37708" s="194"/>
      <c r="K37708" s="194"/>
      <c r="L37708" s="195"/>
      <c r="M37708" s="196"/>
      <c r="N37708" s="197"/>
      <c r="O37708" s="197"/>
      <c r="P37708" s="231"/>
    </row>
    <row r="37709" spans="2:16">
      <c r="B37709" s="351"/>
      <c r="C37709" s="398"/>
      <c r="D37709" s="399"/>
      <c r="E37709" s="400"/>
      <c r="G37709" s="401"/>
      <c r="H37709" s="401"/>
      <c r="I37709" s="401"/>
      <c r="J37709" s="194"/>
      <c r="K37709" s="194"/>
      <c r="L37709" s="195"/>
      <c r="M37709" s="196"/>
      <c r="N37709" s="197"/>
      <c r="O37709" s="197"/>
      <c r="P37709" s="231"/>
    </row>
    <row r="37710" spans="2:16">
      <c r="B37710" s="351"/>
      <c r="C37710" s="398"/>
      <c r="D37710" s="399"/>
      <c r="E37710" s="400"/>
      <c r="G37710" s="401"/>
      <c r="H37710" s="401"/>
      <c r="I37710" s="401"/>
      <c r="J37710" s="194"/>
      <c r="K37710" s="194"/>
      <c r="L37710" s="195"/>
      <c r="M37710" s="196"/>
      <c r="N37710" s="197"/>
      <c r="O37710" s="197"/>
      <c r="P37710" s="231"/>
    </row>
    <row r="37711" spans="2:16">
      <c r="B37711" s="351"/>
      <c r="C37711" s="398"/>
      <c r="D37711" s="399"/>
      <c r="E37711" s="400"/>
      <c r="G37711" s="401"/>
      <c r="H37711" s="401"/>
      <c r="I37711" s="401"/>
      <c r="J37711" s="194"/>
      <c r="K37711" s="194"/>
      <c r="L37711" s="195"/>
      <c r="M37711" s="196"/>
      <c r="N37711" s="197"/>
      <c r="O37711" s="197"/>
      <c r="P37711" s="231"/>
    </row>
    <row r="37712" spans="2:16">
      <c r="B37712" s="351"/>
      <c r="C37712" s="398"/>
      <c r="D37712" s="399"/>
      <c r="E37712" s="400"/>
      <c r="G37712" s="401"/>
      <c r="H37712" s="401"/>
      <c r="I37712" s="401"/>
      <c r="J37712" s="194"/>
      <c r="K37712" s="194"/>
      <c r="L37712" s="195"/>
      <c r="M37712" s="196"/>
      <c r="N37712" s="197"/>
      <c r="O37712" s="197"/>
      <c r="P37712" s="231"/>
    </row>
    <row r="37713" spans="2:16">
      <c r="B37713" s="351"/>
      <c r="C37713" s="398"/>
      <c r="D37713" s="399"/>
      <c r="E37713" s="400"/>
      <c r="G37713" s="401"/>
      <c r="H37713" s="401"/>
      <c r="I37713" s="401"/>
      <c r="J37713" s="194"/>
      <c r="K37713" s="194"/>
      <c r="L37713" s="195"/>
      <c r="M37713" s="196"/>
      <c r="N37713" s="197"/>
      <c r="O37713" s="197"/>
      <c r="P37713" s="231"/>
    </row>
    <row r="37714" spans="2:16">
      <c r="B37714" s="351"/>
      <c r="C37714" s="398"/>
      <c r="D37714" s="399"/>
      <c r="E37714" s="400"/>
      <c r="G37714" s="401"/>
      <c r="H37714" s="401"/>
      <c r="I37714" s="401"/>
      <c r="J37714" s="194"/>
      <c r="K37714" s="194"/>
      <c r="L37714" s="195"/>
      <c r="M37714" s="196"/>
      <c r="N37714" s="197"/>
      <c r="O37714" s="197"/>
      <c r="P37714" s="231"/>
    </row>
    <row r="37715" spans="2:16">
      <c r="B37715" s="351"/>
      <c r="C37715" s="398"/>
      <c r="D37715" s="399"/>
      <c r="E37715" s="400"/>
      <c r="G37715" s="401"/>
      <c r="H37715" s="401"/>
      <c r="I37715" s="401"/>
      <c r="J37715" s="194"/>
      <c r="K37715" s="194"/>
      <c r="L37715" s="195"/>
      <c r="M37715" s="196"/>
      <c r="N37715" s="197"/>
      <c r="O37715" s="197"/>
      <c r="P37715" s="231"/>
    </row>
    <row r="37716" spans="2:16">
      <c r="B37716" s="351"/>
      <c r="C37716" s="398"/>
      <c r="D37716" s="399"/>
      <c r="E37716" s="400"/>
      <c r="G37716" s="401"/>
      <c r="H37716" s="401"/>
      <c r="I37716" s="401"/>
      <c r="J37716" s="194"/>
      <c r="K37716" s="194"/>
      <c r="L37716" s="195"/>
      <c r="M37716" s="196"/>
      <c r="N37716" s="197"/>
      <c r="O37716" s="197"/>
      <c r="P37716" s="231"/>
    </row>
    <row r="37717" spans="2:16">
      <c r="B37717" s="351"/>
      <c r="C37717" s="398"/>
      <c r="D37717" s="399"/>
      <c r="E37717" s="400"/>
      <c r="G37717" s="401"/>
      <c r="H37717" s="401"/>
      <c r="I37717" s="401"/>
      <c r="J37717" s="194"/>
      <c r="K37717" s="194"/>
      <c r="L37717" s="195"/>
      <c r="M37717" s="196"/>
      <c r="N37717" s="197"/>
      <c r="O37717" s="197"/>
      <c r="P37717" s="231"/>
    </row>
    <row r="37718" spans="2:16">
      <c r="B37718" s="351"/>
      <c r="C37718" s="398"/>
      <c r="D37718" s="399"/>
      <c r="E37718" s="400"/>
      <c r="G37718" s="401"/>
      <c r="H37718" s="401"/>
      <c r="I37718" s="401"/>
      <c r="J37718" s="194"/>
      <c r="K37718" s="194"/>
      <c r="L37718" s="195"/>
      <c r="M37718" s="196"/>
      <c r="N37718" s="197"/>
      <c r="O37718" s="197"/>
      <c r="P37718" s="231"/>
    </row>
    <row r="37719" spans="2:16">
      <c r="B37719" s="351"/>
      <c r="C37719" s="398"/>
      <c r="D37719" s="399"/>
      <c r="E37719" s="400"/>
      <c r="G37719" s="401"/>
      <c r="H37719" s="401"/>
      <c r="I37719" s="401"/>
      <c r="J37719" s="194"/>
      <c r="K37719" s="194"/>
      <c r="L37719" s="195"/>
      <c r="M37719" s="196"/>
      <c r="N37719" s="197"/>
      <c r="O37719" s="197"/>
      <c r="P37719" s="231"/>
    </row>
    <row r="37720" spans="2:16">
      <c r="B37720" s="351"/>
      <c r="C37720" s="398"/>
      <c r="D37720" s="399"/>
      <c r="E37720" s="400"/>
      <c r="G37720" s="401"/>
      <c r="H37720" s="401"/>
      <c r="I37720" s="401"/>
      <c r="J37720" s="194"/>
      <c r="K37720" s="194"/>
      <c r="L37720" s="195"/>
      <c r="M37720" s="196"/>
      <c r="N37720" s="197"/>
      <c r="O37720" s="197"/>
      <c r="P37720" s="231"/>
    </row>
    <row r="37721" spans="2:16">
      <c r="B37721" s="351"/>
      <c r="C37721" s="398"/>
      <c r="D37721" s="399"/>
      <c r="E37721" s="400"/>
      <c r="G37721" s="401"/>
      <c r="H37721" s="401"/>
      <c r="I37721" s="401"/>
      <c r="J37721" s="194"/>
      <c r="K37721" s="194"/>
      <c r="L37721" s="195"/>
      <c r="M37721" s="196"/>
      <c r="N37721" s="197"/>
      <c r="O37721" s="197"/>
      <c r="P37721" s="231"/>
    </row>
    <row r="37722" spans="2:16">
      <c r="B37722" s="351"/>
      <c r="C37722" s="398"/>
      <c r="D37722" s="399"/>
      <c r="E37722" s="400"/>
      <c r="G37722" s="401"/>
      <c r="H37722" s="401"/>
      <c r="I37722" s="401"/>
      <c r="J37722" s="194"/>
      <c r="K37722" s="194"/>
      <c r="L37722" s="195"/>
      <c r="M37722" s="196"/>
      <c r="N37722" s="197"/>
      <c r="O37722" s="197"/>
      <c r="P37722" s="231"/>
    </row>
    <row r="37723" spans="2:16">
      <c r="B37723" s="351"/>
      <c r="C37723" s="398"/>
      <c r="D37723" s="399"/>
      <c r="E37723" s="400"/>
      <c r="G37723" s="401"/>
      <c r="H37723" s="401"/>
      <c r="I37723" s="401"/>
      <c r="J37723" s="194"/>
      <c r="K37723" s="194"/>
      <c r="L37723" s="195"/>
      <c r="M37723" s="196"/>
      <c r="N37723" s="197"/>
      <c r="O37723" s="197"/>
      <c r="P37723" s="231"/>
    </row>
    <row r="37724" spans="2:16">
      <c r="B37724" s="351"/>
      <c r="C37724" s="398"/>
      <c r="D37724" s="399"/>
      <c r="E37724" s="400"/>
      <c r="G37724" s="401"/>
      <c r="H37724" s="401"/>
      <c r="I37724" s="401"/>
      <c r="J37724" s="194"/>
      <c r="K37724" s="194"/>
      <c r="L37724" s="195"/>
      <c r="M37724" s="196"/>
      <c r="N37724" s="197"/>
      <c r="O37724" s="197"/>
      <c r="P37724" s="231"/>
    </row>
    <row r="37725" spans="2:16">
      <c r="B37725" s="351"/>
      <c r="C37725" s="398"/>
      <c r="D37725" s="399"/>
      <c r="E37725" s="400"/>
      <c r="G37725" s="401"/>
      <c r="H37725" s="401"/>
      <c r="I37725" s="401"/>
      <c r="J37725" s="194"/>
      <c r="K37725" s="194"/>
      <c r="L37725" s="195"/>
      <c r="M37725" s="196"/>
      <c r="N37725" s="197"/>
      <c r="O37725" s="197"/>
      <c r="P37725" s="231"/>
    </row>
    <row r="37726" spans="2:16">
      <c r="B37726" s="351"/>
      <c r="C37726" s="398"/>
      <c r="D37726" s="399"/>
      <c r="E37726" s="400"/>
      <c r="G37726" s="401"/>
      <c r="H37726" s="401"/>
      <c r="I37726" s="401"/>
      <c r="J37726" s="194"/>
      <c r="K37726" s="194"/>
      <c r="L37726" s="195"/>
      <c r="M37726" s="196"/>
      <c r="N37726" s="197"/>
      <c r="O37726" s="197"/>
      <c r="P37726" s="231"/>
    </row>
    <row r="37727" spans="2:16">
      <c r="B37727" s="351"/>
      <c r="C37727" s="398"/>
      <c r="D37727" s="399"/>
      <c r="E37727" s="400"/>
      <c r="G37727" s="401"/>
      <c r="H37727" s="401"/>
      <c r="I37727" s="401"/>
      <c r="J37727" s="194"/>
      <c r="K37727" s="194"/>
      <c r="L37727" s="195"/>
      <c r="M37727" s="196"/>
      <c r="N37727" s="197"/>
      <c r="O37727" s="197"/>
      <c r="P37727" s="231"/>
    </row>
    <row r="37728" spans="2:16">
      <c r="B37728" s="351"/>
      <c r="C37728" s="398"/>
      <c r="D37728" s="399"/>
      <c r="E37728" s="400"/>
      <c r="G37728" s="401"/>
      <c r="H37728" s="401"/>
      <c r="I37728" s="401"/>
      <c r="J37728" s="194"/>
      <c r="K37728" s="194"/>
      <c r="L37728" s="195"/>
      <c r="M37728" s="196"/>
      <c r="N37728" s="197"/>
      <c r="O37728" s="197"/>
      <c r="P37728" s="231"/>
    </row>
    <row r="37729" spans="2:16">
      <c r="B37729" s="351"/>
      <c r="C37729" s="398"/>
      <c r="D37729" s="399"/>
      <c r="E37729" s="400"/>
      <c r="G37729" s="401"/>
      <c r="H37729" s="401"/>
      <c r="I37729" s="401"/>
      <c r="J37729" s="194"/>
      <c r="K37729" s="194"/>
      <c r="L37729" s="195"/>
      <c r="M37729" s="196"/>
      <c r="N37729" s="197"/>
      <c r="O37729" s="197"/>
      <c r="P37729" s="231"/>
    </row>
    <row r="37730" spans="2:16">
      <c r="B37730" s="351"/>
      <c r="C37730" s="398"/>
      <c r="D37730" s="399"/>
      <c r="E37730" s="400"/>
      <c r="G37730" s="401"/>
      <c r="H37730" s="401"/>
      <c r="I37730" s="401"/>
      <c r="J37730" s="194"/>
      <c r="K37730" s="194"/>
      <c r="L37730" s="195"/>
      <c r="M37730" s="196"/>
      <c r="N37730" s="197"/>
      <c r="O37730" s="197"/>
      <c r="P37730" s="231"/>
    </row>
    <row r="37731" spans="2:16">
      <c r="B37731" s="402"/>
      <c r="C37731" s="398"/>
      <c r="D37731" s="404"/>
      <c r="E37731" s="405"/>
      <c r="G37731" s="406"/>
      <c r="H37731" s="406"/>
      <c r="I37731" s="406"/>
      <c r="J37731" s="194"/>
      <c r="K37731" s="194"/>
      <c r="L37731" s="195"/>
      <c r="M37731" s="196"/>
      <c r="N37731" s="197"/>
      <c r="O37731" s="197"/>
      <c r="P37731" s="221"/>
    </row>
    <row r="37732" spans="2:16">
      <c r="B37732" s="351"/>
      <c r="C37732" s="398"/>
      <c r="D37732" s="399"/>
      <c r="E37732" s="400"/>
      <c r="G37732" s="401"/>
      <c r="H37732" s="401"/>
      <c r="I37732" s="401"/>
      <c r="J37732" s="194"/>
      <c r="K37732" s="194"/>
      <c r="L37732" s="195"/>
      <c r="M37732" s="196"/>
      <c r="N37732" s="197"/>
      <c r="O37732" s="197"/>
      <c r="P37732" s="231"/>
    </row>
    <row r="37733" spans="2:16">
      <c r="B37733" s="351"/>
      <c r="C37733" s="398"/>
      <c r="D37733" s="399"/>
      <c r="E37733" s="400"/>
      <c r="G37733" s="401"/>
      <c r="H37733" s="401"/>
      <c r="I37733" s="401"/>
      <c r="J37733" s="194"/>
      <c r="K37733" s="194"/>
      <c r="L37733" s="195"/>
      <c r="M37733" s="196"/>
      <c r="N37733" s="197"/>
      <c r="O37733" s="197"/>
      <c r="P37733" s="231"/>
    </row>
    <row r="37734" spans="2:16">
      <c r="B37734" s="351"/>
      <c r="C37734" s="398"/>
      <c r="D37734" s="399"/>
      <c r="E37734" s="400"/>
      <c r="G37734" s="401"/>
      <c r="H37734" s="401"/>
      <c r="I37734" s="401"/>
      <c r="J37734" s="194"/>
      <c r="K37734" s="194"/>
      <c r="L37734" s="195"/>
      <c r="M37734" s="196"/>
      <c r="N37734" s="197"/>
      <c r="O37734" s="197"/>
      <c r="P37734" s="231"/>
    </row>
    <row r="37735" spans="2:16">
      <c r="B37735" s="351"/>
      <c r="C37735" s="398"/>
      <c r="D37735" s="399"/>
      <c r="E37735" s="400"/>
      <c r="G37735" s="401"/>
      <c r="H37735" s="401"/>
      <c r="I37735" s="401"/>
      <c r="J37735" s="194"/>
      <c r="K37735" s="194"/>
      <c r="L37735" s="195"/>
      <c r="M37735" s="196"/>
      <c r="N37735" s="197"/>
      <c r="O37735" s="197"/>
      <c r="P37735" s="231"/>
    </row>
    <row r="37736" spans="2:16">
      <c r="B37736" s="351"/>
      <c r="C37736" s="398"/>
      <c r="D37736" s="399"/>
      <c r="E37736" s="400"/>
      <c r="G37736" s="401"/>
      <c r="H37736" s="401"/>
      <c r="I37736" s="401"/>
      <c r="J37736" s="194"/>
      <c r="K37736" s="194"/>
      <c r="L37736" s="195"/>
      <c r="M37736" s="196"/>
      <c r="N37736" s="197"/>
      <c r="O37736" s="197"/>
      <c r="P37736" s="231"/>
    </row>
    <row r="37737" spans="2:16">
      <c r="B37737" s="351"/>
      <c r="C37737" s="398"/>
      <c r="D37737" s="399"/>
      <c r="E37737" s="400"/>
      <c r="G37737" s="401"/>
      <c r="H37737" s="401"/>
      <c r="I37737" s="401"/>
      <c r="J37737" s="194"/>
      <c r="K37737" s="194"/>
      <c r="L37737" s="195"/>
      <c r="M37737" s="196"/>
      <c r="N37737" s="197"/>
      <c r="O37737" s="197"/>
      <c r="P37737" s="231"/>
    </row>
    <row r="37738" spans="2:16">
      <c r="B37738" s="351"/>
      <c r="C37738" s="398"/>
      <c r="D37738" s="399"/>
      <c r="E37738" s="400"/>
      <c r="G37738" s="401"/>
      <c r="H37738" s="401"/>
      <c r="I37738" s="401"/>
      <c r="J37738" s="194"/>
      <c r="K37738" s="194"/>
      <c r="L37738" s="195"/>
      <c r="M37738" s="196"/>
      <c r="N37738" s="197"/>
      <c r="O37738" s="197"/>
      <c r="P37738" s="231"/>
    </row>
    <row r="37739" spans="2:16">
      <c r="B37739" s="351"/>
      <c r="C37739" s="398"/>
      <c r="D37739" s="399"/>
      <c r="E37739" s="400"/>
      <c r="G37739" s="401"/>
      <c r="H37739" s="401"/>
      <c r="I37739" s="401"/>
      <c r="J37739" s="194"/>
      <c r="K37739" s="194"/>
      <c r="L37739" s="195"/>
      <c r="M37739" s="196"/>
      <c r="N37739" s="197"/>
      <c r="O37739" s="197"/>
      <c r="P37739" s="231"/>
    </row>
    <row r="37740" spans="2:16">
      <c r="B37740" s="351"/>
      <c r="C37740" s="398"/>
      <c r="D37740" s="399"/>
      <c r="E37740" s="400"/>
      <c r="G37740" s="401"/>
      <c r="H37740" s="401"/>
      <c r="I37740" s="401"/>
      <c r="J37740" s="194"/>
      <c r="K37740" s="194"/>
      <c r="L37740" s="195"/>
      <c r="M37740" s="196"/>
      <c r="N37740" s="197"/>
      <c r="O37740" s="197"/>
      <c r="P37740" s="231"/>
    </row>
    <row r="37741" spans="2:16">
      <c r="B37741" s="351"/>
      <c r="C37741" s="398"/>
      <c r="D37741" s="399"/>
      <c r="E37741" s="400"/>
      <c r="G37741" s="401"/>
      <c r="H37741" s="401"/>
      <c r="I37741" s="401"/>
      <c r="J37741" s="194"/>
      <c r="K37741" s="194"/>
      <c r="L37741" s="195"/>
      <c r="M37741" s="196"/>
      <c r="N37741" s="197"/>
      <c r="O37741" s="197"/>
      <c r="P37741" s="231"/>
    </row>
    <row r="37742" spans="2:16">
      <c r="B37742" s="351"/>
      <c r="C37742" s="398"/>
      <c r="D37742" s="399"/>
      <c r="E37742" s="400"/>
      <c r="G37742" s="401"/>
      <c r="H37742" s="401"/>
      <c r="I37742" s="401"/>
      <c r="J37742" s="194"/>
      <c r="K37742" s="194"/>
      <c r="L37742" s="195"/>
      <c r="M37742" s="196"/>
      <c r="N37742" s="197"/>
      <c r="O37742" s="197"/>
      <c r="P37742" s="231"/>
    </row>
    <row r="37743" spans="2:16">
      <c r="B37743" s="351"/>
      <c r="C37743" s="398"/>
      <c r="D37743" s="399"/>
      <c r="E37743" s="400"/>
      <c r="G37743" s="401"/>
      <c r="H37743" s="401"/>
      <c r="I37743" s="401"/>
      <c r="J37743" s="194"/>
      <c r="K37743" s="194"/>
      <c r="L37743" s="195"/>
      <c r="M37743" s="196"/>
      <c r="N37743" s="197"/>
      <c r="O37743" s="197"/>
      <c r="P37743" s="231"/>
    </row>
    <row r="37744" spans="2:16">
      <c r="B37744" s="351"/>
      <c r="C37744" s="398"/>
      <c r="D37744" s="399"/>
      <c r="E37744" s="400"/>
      <c r="G37744" s="401"/>
      <c r="H37744" s="401"/>
      <c r="I37744" s="401"/>
      <c r="J37744" s="194"/>
      <c r="K37744" s="194"/>
      <c r="L37744" s="195"/>
      <c r="M37744" s="196"/>
      <c r="N37744" s="197"/>
      <c r="O37744" s="197"/>
      <c r="P37744" s="231"/>
    </row>
    <row r="37745" spans="2:16">
      <c r="B37745" s="351"/>
      <c r="C37745" s="398"/>
      <c r="D37745" s="399"/>
      <c r="E37745" s="400"/>
      <c r="G37745" s="401"/>
      <c r="H37745" s="401"/>
      <c r="I37745" s="401"/>
      <c r="J37745" s="194"/>
      <c r="K37745" s="194"/>
      <c r="L37745" s="195"/>
      <c r="M37745" s="196"/>
      <c r="N37745" s="197"/>
      <c r="O37745" s="197"/>
      <c r="P37745" s="231"/>
    </row>
    <row r="37746" spans="2:16">
      <c r="B37746" s="351"/>
      <c r="C37746" s="398"/>
      <c r="D37746" s="399"/>
      <c r="E37746" s="400"/>
      <c r="G37746" s="401"/>
      <c r="H37746" s="401"/>
      <c r="I37746" s="401"/>
      <c r="J37746" s="194"/>
      <c r="K37746" s="194"/>
      <c r="L37746" s="195"/>
      <c r="M37746" s="196"/>
      <c r="N37746" s="197"/>
      <c r="O37746" s="197"/>
      <c r="P37746" s="231"/>
    </row>
    <row r="37747" spans="2:16">
      <c r="B37747" s="351"/>
      <c r="C37747" s="398"/>
      <c r="D37747" s="399"/>
      <c r="E37747" s="400"/>
      <c r="G37747" s="401"/>
      <c r="H37747" s="401"/>
      <c r="I37747" s="401"/>
      <c r="J37747" s="194"/>
      <c r="K37747" s="194"/>
      <c r="L37747" s="195"/>
      <c r="M37747" s="196"/>
      <c r="N37747" s="197"/>
      <c r="O37747" s="197"/>
      <c r="P37747" s="231"/>
    </row>
    <row r="37748" spans="2:16">
      <c r="B37748" s="351"/>
      <c r="C37748" s="398"/>
      <c r="D37748" s="399"/>
      <c r="E37748" s="400"/>
      <c r="G37748" s="401"/>
      <c r="H37748" s="401"/>
      <c r="I37748" s="401"/>
      <c r="J37748" s="194"/>
      <c r="K37748" s="194"/>
      <c r="L37748" s="195"/>
      <c r="M37748" s="196"/>
      <c r="N37748" s="197"/>
      <c r="O37748" s="197"/>
      <c r="P37748" s="231"/>
    </row>
    <row r="37749" spans="2:16">
      <c r="B37749" s="351"/>
      <c r="C37749" s="398"/>
      <c r="D37749" s="399"/>
      <c r="E37749" s="400"/>
      <c r="G37749" s="401"/>
      <c r="H37749" s="401"/>
      <c r="I37749" s="401"/>
      <c r="J37749" s="194"/>
      <c r="K37749" s="194"/>
      <c r="L37749" s="195"/>
      <c r="M37749" s="196"/>
      <c r="N37749" s="197"/>
      <c r="O37749" s="197"/>
      <c r="P37749" s="231"/>
    </row>
    <row r="37750" spans="2:16">
      <c r="B37750" s="351"/>
      <c r="C37750" s="398"/>
      <c r="D37750" s="399"/>
      <c r="E37750" s="400"/>
      <c r="G37750" s="401"/>
      <c r="H37750" s="401"/>
      <c r="I37750" s="401"/>
      <c r="J37750" s="194"/>
      <c r="K37750" s="194"/>
      <c r="L37750" s="195"/>
      <c r="M37750" s="196"/>
      <c r="N37750" s="197"/>
      <c r="O37750" s="197"/>
      <c r="P37750" s="231"/>
    </row>
    <row r="37751" spans="2:16">
      <c r="B37751" s="351"/>
      <c r="C37751" s="398"/>
      <c r="D37751" s="399"/>
      <c r="E37751" s="400"/>
      <c r="G37751" s="401"/>
      <c r="H37751" s="401"/>
      <c r="I37751" s="401"/>
      <c r="J37751" s="194"/>
      <c r="K37751" s="194"/>
      <c r="L37751" s="195"/>
      <c r="M37751" s="196"/>
      <c r="N37751" s="197"/>
      <c r="O37751" s="197"/>
      <c r="P37751" s="231"/>
    </row>
    <row r="37752" spans="2:16">
      <c r="B37752" s="351"/>
      <c r="C37752" s="398"/>
      <c r="D37752" s="399"/>
      <c r="E37752" s="400"/>
      <c r="G37752" s="401"/>
      <c r="H37752" s="401"/>
      <c r="I37752" s="401"/>
      <c r="J37752" s="194"/>
      <c r="K37752" s="194"/>
      <c r="L37752" s="195"/>
      <c r="M37752" s="196"/>
      <c r="N37752" s="197"/>
      <c r="O37752" s="197"/>
      <c r="P37752" s="231"/>
    </row>
    <row r="37753" spans="2:16">
      <c r="B37753" s="351"/>
      <c r="C37753" s="398"/>
      <c r="D37753" s="399"/>
      <c r="E37753" s="400"/>
      <c r="G37753" s="401"/>
      <c r="H37753" s="401"/>
      <c r="I37753" s="401"/>
      <c r="J37753" s="194"/>
      <c r="K37753" s="194"/>
      <c r="L37753" s="195"/>
      <c r="M37753" s="196"/>
      <c r="N37753" s="197"/>
      <c r="O37753" s="197"/>
      <c r="P37753" s="231"/>
    </row>
    <row r="37754" spans="2:16">
      <c r="B37754" s="351"/>
      <c r="C37754" s="398"/>
      <c r="D37754" s="399"/>
      <c r="E37754" s="400"/>
      <c r="G37754" s="401"/>
      <c r="H37754" s="401"/>
      <c r="I37754" s="401"/>
      <c r="J37754" s="194"/>
      <c r="K37754" s="194"/>
      <c r="L37754" s="195"/>
      <c r="M37754" s="196"/>
      <c r="N37754" s="197"/>
      <c r="O37754" s="197"/>
      <c r="P37754" s="231"/>
    </row>
    <row r="37755" spans="2:16">
      <c r="B37755" s="351"/>
      <c r="C37755" s="398"/>
      <c r="D37755" s="399"/>
      <c r="E37755" s="400"/>
      <c r="G37755" s="401"/>
      <c r="H37755" s="401"/>
      <c r="I37755" s="401"/>
      <c r="J37755" s="194"/>
      <c r="K37755" s="194"/>
      <c r="L37755" s="195"/>
      <c r="M37755" s="196"/>
      <c r="N37755" s="197"/>
      <c r="O37755" s="197"/>
      <c r="P37755" s="231"/>
    </row>
    <row r="37756" spans="2:16">
      <c r="B37756" s="351"/>
      <c r="C37756" s="398"/>
      <c r="D37756" s="399"/>
      <c r="E37756" s="400"/>
      <c r="G37756" s="401"/>
      <c r="H37756" s="401"/>
      <c r="I37756" s="401"/>
      <c r="J37756" s="194"/>
      <c r="K37756" s="194"/>
      <c r="L37756" s="195"/>
      <c r="M37756" s="196"/>
      <c r="N37756" s="197"/>
      <c r="O37756" s="197"/>
      <c r="P37756" s="231"/>
    </row>
    <row r="37757" spans="2:16">
      <c r="B37757" s="351"/>
      <c r="C37757" s="398"/>
      <c r="D37757" s="399"/>
      <c r="E37757" s="400"/>
      <c r="G37757" s="401"/>
      <c r="H37757" s="401"/>
      <c r="I37757" s="401"/>
      <c r="J37757" s="194"/>
      <c r="K37757" s="194"/>
      <c r="L37757" s="195"/>
      <c r="M37757" s="196"/>
      <c r="N37757" s="197"/>
      <c r="O37757" s="197"/>
      <c r="P37757" s="231"/>
    </row>
    <row r="37758" spans="2:16">
      <c r="B37758" s="351"/>
      <c r="C37758" s="398"/>
      <c r="D37758" s="399"/>
      <c r="E37758" s="400"/>
      <c r="G37758" s="401"/>
      <c r="H37758" s="401"/>
      <c r="I37758" s="401"/>
      <c r="J37758" s="194"/>
      <c r="K37758" s="194"/>
      <c r="L37758" s="195"/>
      <c r="M37758" s="196"/>
      <c r="N37758" s="197"/>
      <c r="O37758" s="197"/>
      <c r="P37758" s="231"/>
    </row>
    <row r="37759" spans="2:16">
      <c r="B37759" s="351"/>
      <c r="C37759" s="398"/>
      <c r="D37759" s="399"/>
      <c r="E37759" s="400"/>
      <c r="G37759" s="401"/>
      <c r="H37759" s="401"/>
      <c r="I37759" s="401"/>
      <c r="J37759" s="194"/>
      <c r="K37759" s="194"/>
      <c r="L37759" s="195"/>
      <c r="M37759" s="196"/>
      <c r="N37759" s="197"/>
      <c r="O37759" s="197"/>
      <c r="P37759" s="231"/>
    </row>
    <row r="37760" spans="2:16">
      <c r="B37760" s="351"/>
      <c r="C37760" s="398"/>
      <c r="D37760" s="399"/>
      <c r="E37760" s="400"/>
      <c r="G37760" s="401"/>
      <c r="H37760" s="401"/>
      <c r="I37760" s="401"/>
      <c r="J37760" s="194"/>
      <c r="K37760" s="194"/>
      <c r="L37760" s="195"/>
      <c r="M37760" s="196"/>
      <c r="N37760" s="197"/>
      <c r="O37760" s="197"/>
      <c r="P37760" s="231"/>
    </row>
    <row r="37761" spans="2:16">
      <c r="B37761" s="351"/>
      <c r="C37761" s="398"/>
      <c r="D37761" s="399"/>
      <c r="E37761" s="400"/>
      <c r="G37761" s="401"/>
      <c r="H37761" s="401"/>
      <c r="I37761" s="401"/>
      <c r="J37761" s="194"/>
      <c r="K37761" s="194"/>
      <c r="L37761" s="195"/>
      <c r="M37761" s="196"/>
      <c r="N37761" s="197"/>
      <c r="O37761" s="197"/>
      <c r="P37761" s="231"/>
    </row>
    <row r="37762" spans="2:16">
      <c r="B37762" s="351"/>
      <c r="C37762" s="398"/>
      <c r="D37762" s="399"/>
      <c r="E37762" s="400"/>
      <c r="G37762" s="401"/>
      <c r="H37762" s="401"/>
      <c r="I37762" s="401"/>
      <c r="J37762" s="194"/>
      <c r="K37762" s="194"/>
      <c r="L37762" s="195"/>
      <c r="M37762" s="196"/>
      <c r="N37762" s="197"/>
      <c r="O37762" s="197"/>
      <c r="P37762" s="231"/>
    </row>
    <row r="37763" spans="2:16">
      <c r="B37763" s="351"/>
      <c r="C37763" s="398"/>
      <c r="D37763" s="399"/>
      <c r="E37763" s="400"/>
      <c r="G37763" s="401"/>
      <c r="H37763" s="401"/>
      <c r="I37763" s="401"/>
      <c r="J37763" s="194"/>
      <c r="K37763" s="194"/>
      <c r="L37763" s="195"/>
      <c r="M37763" s="196"/>
      <c r="N37763" s="197"/>
      <c r="O37763" s="197"/>
      <c r="P37763" s="231"/>
    </row>
    <row r="37764" spans="2:16">
      <c r="B37764" s="351"/>
      <c r="C37764" s="398"/>
      <c r="D37764" s="399"/>
      <c r="E37764" s="400"/>
      <c r="G37764" s="401"/>
      <c r="H37764" s="401"/>
      <c r="I37764" s="401"/>
      <c r="J37764" s="194"/>
      <c r="K37764" s="194"/>
      <c r="L37764" s="195"/>
      <c r="M37764" s="196"/>
      <c r="N37764" s="197"/>
      <c r="O37764" s="197"/>
      <c r="P37764" s="231"/>
    </row>
    <row r="37765" spans="2:16">
      <c r="B37765" s="351"/>
      <c r="C37765" s="398"/>
      <c r="D37765" s="399"/>
      <c r="E37765" s="400"/>
      <c r="G37765" s="401"/>
      <c r="H37765" s="401"/>
      <c r="I37765" s="401"/>
      <c r="J37765" s="194"/>
      <c r="K37765" s="194"/>
      <c r="L37765" s="195"/>
      <c r="M37765" s="196"/>
      <c r="N37765" s="197"/>
      <c r="O37765" s="197"/>
      <c r="P37765" s="231"/>
    </row>
    <row r="37766" spans="2:16">
      <c r="B37766" s="351"/>
      <c r="C37766" s="398"/>
      <c r="D37766" s="399"/>
      <c r="E37766" s="400"/>
      <c r="G37766" s="401"/>
      <c r="H37766" s="401"/>
      <c r="I37766" s="401"/>
      <c r="J37766" s="194"/>
      <c r="K37766" s="194"/>
      <c r="L37766" s="195"/>
      <c r="M37766" s="196"/>
      <c r="N37766" s="197"/>
      <c r="O37766" s="197"/>
      <c r="P37766" s="231"/>
    </row>
    <row r="37767" spans="2:16">
      <c r="B37767" s="351"/>
      <c r="C37767" s="398"/>
      <c r="D37767" s="399"/>
      <c r="E37767" s="400"/>
      <c r="G37767" s="401"/>
      <c r="H37767" s="401"/>
      <c r="I37767" s="401"/>
      <c r="J37767" s="194"/>
      <c r="K37767" s="194"/>
      <c r="L37767" s="195"/>
      <c r="M37767" s="196"/>
      <c r="N37767" s="197"/>
      <c r="O37767" s="197"/>
      <c r="P37767" s="231"/>
    </row>
    <row r="37768" spans="2:16">
      <c r="B37768" s="351"/>
      <c r="C37768" s="398"/>
      <c r="D37768" s="399"/>
      <c r="E37768" s="400"/>
      <c r="G37768" s="401"/>
      <c r="H37768" s="401"/>
      <c r="I37768" s="401"/>
      <c r="J37768" s="194"/>
      <c r="K37768" s="194"/>
      <c r="L37768" s="195"/>
      <c r="M37768" s="196"/>
      <c r="N37768" s="197"/>
      <c r="O37768" s="197"/>
      <c r="P37768" s="231"/>
    </row>
    <row r="37769" spans="2:16">
      <c r="B37769" s="351"/>
      <c r="C37769" s="398"/>
      <c r="D37769" s="399"/>
      <c r="E37769" s="400"/>
      <c r="G37769" s="401"/>
      <c r="H37769" s="401"/>
      <c r="I37769" s="401"/>
      <c r="J37769" s="194"/>
      <c r="K37769" s="194"/>
      <c r="L37769" s="195"/>
      <c r="M37769" s="196"/>
      <c r="N37769" s="197"/>
      <c r="O37769" s="197"/>
      <c r="P37769" s="231"/>
    </row>
    <row r="37770" spans="2:16">
      <c r="B37770" s="351"/>
      <c r="C37770" s="398"/>
      <c r="D37770" s="399"/>
      <c r="E37770" s="400"/>
      <c r="G37770" s="401"/>
      <c r="H37770" s="401"/>
      <c r="I37770" s="401"/>
      <c r="J37770" s="194"/>
      <c r="K37770" s="194"/>
      <c r="L37770" s="195"/>
      <c r="M37770" s="196"/>
      <c r="N37770" s="197"/>
      <c r="O37770" s="197"/>
      <c r="P37770" s="231"/>
    </row>
    <row r="37771" spans="2:16">
      <c r="B37771" s="351"/>
      <c r="C37771" s="398"/>
      <c r="D37771" s="399"/>
      <c r="E37771" s="400"/>
      <c r="G37771" s="401"/>
      <c r="H37771" s="401"/>
      <c r="I37771" s="401"/>
      <c r="J37771" s="194"/>
      <c r="K37771" s="194"/>
      <c r="L37771" s="195"/>
      <c r="M37771" s="196"/>
      <c r="N37771" s="197"/>
      <c r="O37771" s="197"/>
      <c r="P37771" s="231"/>
    </row>
    <row r="37772" spans="2:16">
      <c r="B37772" s="351"/>
      <c r="C37772" s="398"/>
      <c r="D37772" s="399"/>
      <c r="E37772" s="400"/>
      <c r="G37772" s="401"/>
      <c r="H37772" s="401"/>
      <c r="I37772" s="401"/>
      <c r="J37772" s="194"/>
      <c r="K37772" s="194"/>
      <c r="L37772" s="195"/>
      <c r="M37772" s="196"/>
      <c r="N37772" s="197"/>
      <c r="O37772" s="197"/>
      <c r="P37772" s="231"/>
    </row>
    <row r="37773" spans="2:16">
      <c r="B37773" s="351"/>
      <c r="C37773" s="398"/>
      <c r="D37773" s="399"/>
      <c r="E37773" s="400"/>
      <c r="G37773" s="401"/>
      <c r="H37773" s="401"/>
      <c r="I37773" s="401"/>
      <c r="J37773" s="194"/>
      <c r="K37773" s="194"/>
      <c r="L37773" s="195"/>
      <c r="M37773" s="196"/>
      <c r="N37773" s="197"/>
      <c r="O37773" s="197"/>
      <c r="P37773" s="231"/>
    </row>
    <row r="37774" spans="2:16">
      <c r="B37774" s="351"/>
      <c r="C37774" s="398"/>
      <c r="D37774" s="399"/>
      <c r="E37774" s="400"/>
      <c r="G37774" s="401"/>
      <c r="H37774" s="401"/>
      <c r="I37774" s="401"/>
      <c r="J37774" s="194"/>
      <c r="K37774" s="194"/>
      <c r="L37774" s="195"/>
      <c r="M37774" s="196"/>
      <c r="N37774" s="197"/>
      <c r="O37774" s="197"/>
      <c r="P37774" s="231"/>
    </row>
    <row r="37775" spans="2:16">
      <c r="B37775" s="351"/>
      <c r="C37775" s="398"/>
      <c r="D37775" s="399"/>
      <c r="E37775" s="400"/>
      <c r="G37775" s="401"/>
      <c r="H37775" s="401"/>
      <c r="I37775" s="401"/>
      <c r="J37775" s="194"/>
      <c r="K37775" s="194"/>
      <c r="L37775" s="195"/>
      <c r="M37775" s="196"/>
      <c r="N37775" s="197"/>
      <c r="O37775" s="197"/>
      <c r="P37775" s="231"/>
    </row>
    <row r="37776" spans="2:16">
      <c r="B37776" s="351"/>
      <c r="C37776" s="398"/>
      <c r="D37776" s="399"/>
      <c r="E37776" s="400"/>
      <c r="G37776" s="401"/>
      <c r="H37776" s="401"/>
      <c r="I37776" s="401"/>
      <c r="J37776" s="194"/>
      <c r="K37776" s="194"/>
      <c r="L37776" s="195"/>
      <c r="M37776" s="196"/>
      <c r="N37776" s="197"/>
      <c r="O37776" s="197"/>
      <c r="P37776" s="231"/>
    </row>
    <row r="37777" spans="2:16">
      <c r="B37777" s="351"/>
      <c r="C37777" s="398"/>
      <c r="D37777" s="399"/>
      <c r="E37777" s="400"/>
      <c r="G37777" s="401"/>
      <c r="H37777" s="401"/>
      <c r="I37777" s="401"/>
      <c r="J37777" s="194"/>
      <c r="K37777" s="194"/>
      <c r="L37777" s="195"/>
      <c r="M37777" s="196"/>
      <c r="N37777" s="197"/>
      <c r="O37777" s="197"/>
      <c r="P37777" s="231"/>
    </row>
    <row r="37778" spans="2:16">
      <c r="B37778" s="351"/>
      <c r="C37778" s="398"/>
      <c r="D37778" s="399"/>
      <c r="E37778" s="400"/>
      <c r="G37778" s="401"/>
      <c r="H37778" s="401"/>
      <c r="I37778" s="401"/>
      <c r="J37778" s="194"/>
      <c r="K37778" s="194"/>
      <c r="L37778" s="195"/>
      <c r="M37778" s="196"/>
      <c r="N37778" s="197"/>
      <c r="O37778" s="197"/>
      <c r="P37778" s="231"/>
    </row>
    <row r="37779" spans="2:16">
      <c r="B37779" s="351"/>
      <c r="C37779" s="398"/>
      <c r="D37779" s="399"/>
      <c r="E37779" s="400"/>
      <c r="G37779" s="401"/>
      <c r="H37779" s="401"/>
      <c r="I37779" s="401"/>
      <c r="J37779" s="194"/>
      <c r="K37779" s="194"/>
      <c r="L37779" s="195"/>
      <c r="M37779" s="196"/>
      <c r="N37779" s="197"/>
      <c r="O37779" s="197"/>
      <c r="P37779" s="231"/>
    </row>
    <row r="37780" spans="2:16">
      <c r="B37780" s="351"/>
      <c r="C37780" s="398"/>
      <c r="D37780" s="399"/>
      <c r="E37780" s="400"/>
      <c r="G37780" s="401"/>
      <c r="H37780" s="401"/>
      <c r="I37780" s="401"/>
      <c r="J37780" s="194"/>
      <c r="K37780" s="194"/>
      <c r="L37780" s="195"/>
      <c r="M37780" s="196"/>
      <c r="N37780" s="197"/>
      <c r="O37780" s="197"/>
      <c r="P37780" s="231"/>
    </row>
    <row r="37781" spans="2:16">
      <c r="B37781" s="351"/>
      <c r="C37781" s="398"/>
      <c r="D37781" s="399"/>
      <c r="E37781" s="400"/>
      <c r="G37781" s="401"/>
      <c r="H37781" s="401"/>
      <c r="I37781" s="401"/>
      <c r="J37781" s="194"/>
      <c r="K37781" s="194"/>
      <c r="L37781" s="195"/>
      <c r="M37781" s="196"/>
      <c r="N37781" s="197"/>
      <c r="O37781" s="197"/>
      <c r="P37781" s="231"/>
    </row>
    <row r="37782" spans="2:16">
      <c r="B37782" s="351"/>
      <c r="C37782" s="398"/>
      <c r="D37782" s="399"/>
      <c r="E37782" s="400"/>
      <c r="G37782" s="401"/>
      <c r="H37782" s="401"/>
      <c r="I37782" s="401"/>
      <c r="J37782" s="194"/>
      <c r="K37782" s="194"/>
      <c r="L37782" s="195"/>
      <c r="M37782" s="196"/>
      <c r="N37782" s="197"/>
      <c r="O37782" s="197"/>
      <c r="P37782" s="231"/>
    </row>
    <row r="37783" spans="2:16">
      <c r="B37783" s="351"/>
      <c r="C37783" s="398"/>
      <c r="D37783" s="399"/>
      <c r="E37783" s="400"/>
      <c r="G37783" s="401"/>
      <c r="H37783" s="401"/>
      <c r="I37783" s="401"/>
      <c r="J37783" s="194"/>
      <c r="K37783" s="194"/>
      <c r="L37783" s="195"/>
      <c r="M37783" s="196"/>
      <c r="N37783" s="197"/>
      <c r="O37783" s="197"/>
      <c r="P37783" s="231"/>
    </row>
    <row r="37784" spans="2:16">
      <c r="B37784" s="351"/>
      <c r="C37784" s="398"/>
      <c r="D37784" s="399"/>
      <c r="E37784" s="400"/>
      <c r="G37784" s="401"/>
      <c r="H37784" s="401"/>
      <c r="I37784" s="401"/>
      <c r="J37784" s="194"/>
      <c r="K37784" s="194"/>
      <c r="L37784" s="195"/>
      <c r="M37784" s="196"/>
      <c r="N37784" s="197"/>
      <c r="O37784" s="197"/>
      <c r="P37784" s="231"/>
    </row>
    <row r="37785" spans="2:16">
      <c r="B37785" s="351"/>
      <c r="C37785" s="398"/>
      <c r="D37785" s="399"/>
      <c r="E37785" s="400"/>
      <c r="G37785" s="401"/>
      <c r="H37785" s="401"/>
      <c r="I37785" s="401"/>
      <c r="J37785" s="194"/>
      <c r="K37785" s="194"/>
      <c r="L37785" s="195"/>
      <c r="M37785" s="196"/>
      <c r="N37785" s="197"/>
      <c r="O37785" s="197"/>
      <c r="P37785" s="231"/>
    </row>
    <row r="37786" spans="2:16">
      <c r="B37786" s="351"/>
      <c r="C37786" s="398"/>
      <c r="D37786" s="399"/>
      <c r="E37786" s="400"/>
      <c r="G37786" s="401"/>
      <c r="H37786" s="401"/>
      <c r="I37786" s="401"/>
      <c r="J37786" s="194"/>
      <c r="K37786" s="194"/>
      <c r="L37786" s="195"/>
      <c r="M37786" s="196"/>
      <c r="N37786" s="197"/>
      <c r="O37786" s="197"/>
      <c r="P37786" s="231"/>
    </row>
    <row r="37787" spans="2:16">
      <c r="B37787" s="351"/>
      <c r="C37787" s="398"/>
      <c r="D37787" s="399"/>
      <c r="E37787" s="400"/>
      <c r="G37787" s="401"/>
      <c r="H37787" s="401"/>
      <c r="I37787" s="401"/>
      <c r="J37787" s="194"/>
      <c r="K37787" s="194"/>
      <c r="L37787" s="195"/>
      <c r="M37787" s="196"/>
      <c r="N37787" s="197"/>
      <c r="O37787" s="197"/>
      <c r="P37787" s="231"/>
    </row>
    <row r="37788" spans="2:16">
      <c r="B37788" s="351"/>
      <c r="C37788" s="398"/>
      <c r="D37788" s="399"/>
      <c r="E37788" s="400"/>
      <c r="G37788" s="401"/>
      <c r="H37788" s="401"/>
      <c r="I37788" s="401"/>
      <c r="J37788" s="194"/>
      <c r="K37788" s="194"/>
      <c r="L37788" s="195"/>
      <c r="M37788" s="196"/>
      <c r="N37788" s="197"/>
      <c r="O37788" s="197"/>
      <c r="P37788" s="231"/>
    </row>
    <row r="37789" spans="2:16">
      <c r="B37789" s="351"/>
      <c r="C37789" s="398"/>
      <c r="D37789" s="399"/>
      <c r="E37789" s="400"/>
      <c r="G37789" s="401"/>
      <c r="H37789" s="401"/>
      <c r="I37789" s="401"/>
      <c r="J37789" s="194"/>
      <c r="K37789" s="194"/>
      <c r="L37789" s="195"/>
      <c r="M37789" s="196"/>
      <c r="N37789" s="197"/>
      <c r="O37789" s="197"/>
      <c r="P37789" s="231"/>
    </row>
    <row r="37790" spans="2:16">
      <c r="B37790" s="351"/>
      <c r="C37790" s="398"/>
      <c r="D37790" s="399"/>
      <c r="E37790" s="400"/>
      <c r="G37790" s="401"/>
      <c r="H37790" s="401"/>
      <c r="I37790" s="401"/>
      <c r="J37790" s="194"/>
      <c r="K37790" s="194"/>
      <c r="L37790" s="195"/>
      <c r="M37790" s="196"/>
      <c r="N37790" s="197"/>
      <c r="O37790" s="197"/>
      <c r="P37790" s="231"/>
    </row>
    <row r="37791" spans="2:16">
      <c r="B37791" s="351"/>
      <c r="C37791" s="398"/>
      <c r="D37791" s="399"/>
      <c r="E37791" s="400"/>
      <c r="G37791" s="401"/>
      <c r="H37791" s="401"/>
      <c r="I37791" s="401"/>
      <c r="J37791" s="194"/>
      <c r="K37791" s="194"/>
      <c r="L37791" s="195"/>
      <c r="M37791" s="196"/>
      <c r="N37791" s="197"/>
      <c r="O37791" s="197"/>
      <c r="P37791" s="231"/>
    </row>
    <row r="37792" spans="2:16">
      <c r="B37792" s="351"/>
      <c r="C37792" s="398"/>
      <c r="D37792" s="399"/>
      <c r="E37792" s="400"/>
      <c r="G37792" s="401"/>
      <c r="H37792" s="401"/>
      <c r="I37792" s="401"/>
      <c r="J37792" s="194"/>
      <c r="K37792" s="194"/>
      <c r="L37792" s="195"/>
      <c r="M37792" s="196"/>
      <c r="N37792" s="197"/>
      <c r="O37792" s="197"/>
      <c r="P37792" s="231"/>
    </row>
    <row r="37793" spans="2:16">
      <c r="B37793" s="351"/>
      <c r="C37793" s="398"/>
      <c r="D37793" s="399"/>
      <c r="E37793" s="400"/>
      <c r="G37793" s="401"/>
      <c r="H37793" s="401"/>
      <c r="I37793" s="401"/>
      <c r="J37793" s="194"/>
      <c r="K37793" s="194"/>
      <c r="L37793" s="195"/>
      <c r="M37793" s="196"/>
      <c r="N37793" s="197"/>
      <c r="O37793" s="197"/>
      <c r="P37793" s="231"/>
    </row>
    <row r="37794" spans="2:16">
      <c r="B37794" s="351"/>
      <c r="C37794" s="398"/>
      <c r="D37794" s="399"/>
      <c r="E37794" s="400"/>
      <c r="G37794" s="401"/>
      <c r="H37794" s="401"/>
      <c r="I37794" s="401"/>
      <c r="J37794" s="194"/>
      <c r="K37794" s="194"/>
      <c r="L37794" s="195"/>
      <c r="M37794" s="196"/>
      <c r="N37794" s="197"/>
      <c r="O37794" s="197"/>
      <c r="P37794" s="231"/>
    </row>
    <row r="37795" spans="2:16">
      <c r="B37795" s="351"/>
      <c r="C37795" s="398"/>
      <c r="D37795" s="399"/>
      <c r="E37795" s="400"/>
      <c r="G37795" s="401"/>
      <c r="H37795" s="401"/>
      <c r="I37795" s="401"/>
      <c r="J37795" s="194"/>
      <c r="K37795" s="194"/>
      <c r="L37795" s="195"/>
      <c r="M37795" s="196"/>
      <c r="N37795" s="197"/>
      <c r="O37795" s="197"/>
      <c r="P37795" s="231"/>
    </row>
    <row r="37796" spans="2:16">
      <c r="B37796" s="351"/>
      <c r="C37796" s="398"/>
      <c r="D37796" s="399"/>
      <c r="E37796" s="400"/>
      <c r="G37796" s="401"/>
      <c r="H37796" s="401"/>
      <c r="I37796" s="401"/>
      <c r="J37796" s="194"/>
      <c r="K37796" s="194"/>
      <c r="L37796" s="195"/>
      <c r="M37796" s="196"/>
      <c r="N37796" s="197"/>
      <c r="O37796" s="197"/>
      <c r="P37796" s="231"/>
    </row>
    <row r="37797" spans="2:16">
      <c r="B37797" s="351"/>
      <c r="C37797" s="398"/>
      <c r="D37797" s="399"/>
      <c r="E37797" s="400"/>
      <c r="G37797" s="401"/>
      <c r="H37797" s="401"/>
      <c r="I37797" s="401"/>
      <c r="J37797" s="194"/>
      <c r="K37797" s="194"/>
      <c r="L37797" s="195"/>
      <c r="M37797" s="196"/>
      <c r="N37797" s="197"/>
      <c r="O37797" s="197"/>
      <c r="P37797" s="231"/>
    </row>
    <row r="37798" spans="2:16">
      <c r="B37798" s="351"/>
      <c r="C37798" s="398"/>
      <c r="D37798" s="399"/>
      <c r="E37798" s="400"/>
      <c r="G37798" s="401"/>
      <c r="H37798" s="401"/>
      <c r="I37798" s="401"/>
      <c r="J37798" s="194"/>
      <c r="K37798" s="194"/>
      <c r="L37798" s="195"/>
      <c r="M37798" s="196"/>
      <c r="N37798" s="197"/>
      <c r="O37798" s="197"/>
      <c r="P37798" s="231"/>
    </row>
    <row r="37799" spans="2:16">
      <c r="B37799" s="351"/>
      <c r="C37799" s="398"/>
      <c r="D37799" s="399"/>
      <c r="E37799" s="400"/>
      <c r="G37799" s="401"/>
      <c r="H37799" s="401"/>
      <c r="I37799" s="401"/>
      <c r="J37799" s="194"/>
      <c r="K37799" s="194"/>
      <c r="L37799" s="195"/>
      <c r="M37799" s="196"/>
      <c r="N37799" s="197"/>
      <c r="O37799" s="197"/>
      <c r="P37799" s="231"/>
    </row>
    <row r="37800" spans="2:16">
      <c r="B37800" s="351"/>
      <c r="C37800" s="398"/>
      <c r="D37800" s="399"/>
      <c r="E37800" s="400"/>
      <c r="G37800" s="401"/>
      <c r="H37800" s="401"/>
      <c r="I37800" s="401"/>
      <c r="J37800" s="194"/>
      <c r="K37800" s="194"/>
      <c r="L37800" s="195"/>
      <c r="M37800" s="196"/>
      <c r="N37800" s="197"/>
      <c r="O37800" s="197"/>
      <c r="P37800" s="231"/>
    </row>
    <row r="37801" spans="2:16">
      <c r="B37801" s="351"/>
      <c r="C37801" s="398"/>
      <c r="D37801" s="399"/>
      <c r="E37801" s="400"/>
      <c r="G37801" s="401"/>
      <c r="H37801" s="401"/>
      <c r="I37801" s="401"/>
      <c r="J37801" s="194"/>
      <c r="K37801" s="194"/>
      <c r="L37801" s="195"/>
      <c r="M37801" s="196"/>
      <c r="N37801" s="197"/>
      <c r="O37801" s="197"/>
      <c r="P37801" s="231"/>
    </row>
    <row r="37802" spans="2:16">
      <c r="B37802" s="351"/>
      <c r="C37802" s="398"/>
      <c r="D37802" s="399"/>
      <c r="E37802" s="400"/>
      <c r="G37802" s="401"/>
      <c r="H37802" s="401"/>
      <c r="I37802" s="401"/>
      <c r="J37802" s="194"/>
      <c r="K37802" s="194"/>
      <c r="L37802" s="195"/>
      <c r="M37802" s="196"/>
      <c r="N37802" s="197"/>
      <c r="O37802" s="197"/>
      <c r="P37802" s="231"/>
    </row>
    <row r="37803" spans="2:16">
      <c r="B37803" s="351"/>
      <c r="C37803" s="398"/>
      <c r="D37803" s="399"/>
      <c r="E37803" s="400"/>
      <c r="G37803" s="401"/>
      <c r="H37803" s="401"/>
      <c r="I37803" s="401"/>
      <c r="J37803" s="194"/>
      <c r="K37803" s="194"/>
      <c r="L37803" s="195"/>
      <c r="M37803" s="196"/>
      <c r="N37803" s="197"/>
      <c r="O37803" s="197"/>
      <c r="P37803" s="231"/>
    </row>
    <row r="37804" spans="2:16">
      <c r="B37804" s="351"/>
      <c r="C37804" s="398"/>
      <c r="D37804" s="399"/>
      <c r="E37804" s="400"/>
      <c r="G37804" s="401"/>
      <c r="H37804" s="401"/>
      <c r="I37804" s="401"/>
      <c r="J37804" s="194"/>
      <c r="K37804" s="194"/>
      <c r="L37804" s="195"/>
      <c r="M37804" s="196"/>
      <c r="N37804" s="197"/>
      <c r="O37804" s="197"/>
      <c r="P37804" s="231"/>
    </row>
    <row r="37805" spans="2:16">
      <c r="B37805" s="351"/>
      <c r="C37805" s="398"/>
      <c r="D37805" s="399"/>
      <c r="E37805" s="400"/>
      <c r="G37805" s="401"/>
      <c r="H37805" s="401"/>
      <c r="I37805" s="401"/>
      <c r="J37805" s="194"/>
      <c r="K37805" s="194"/>
      <c r="L37805" s="195"/>
      <c r="M37805" s="196"/>
      <c r="N37805" s="197"/>
      <c r="O37805" s="197"/>
      <c r="P37805" s="231"/>
    </row>
    <row r="37806" spans="2:16">
      <c r="B37806" s="351"/>
      <c r="C37806" s="398"/>
      <c r="D37806" s="399"/>
      <c r="E37806" s="400"/>
      <c r="G37806" s="401"/>
      <c r="H37806" s="401"/>
      <c r="I37806" s="401"/>
      <c r="J37806" s="194"/>
      <c r="K37806" s="194"/>
      <c r="L37806" s="195"/>
      <c r="M37806" s="196"/>
      <c r="N37806" s="197"/>
      <c r="O37806" s="197"/>
      <c r="P37806" s="231"/>
    </row>
    <row r="37807" spans="2:16">
      <c r="B37807" s="351"/>
      <c r="C37807" s="398"/>
      <c r="D37807" s="399"/>
      <c r="E37807" s="400"/>
      <c r="G37807" s="401"/>
      <c r="H37807" s="401"/>
      <c r="I37807" s="401"/>
      <c r="J37807" s="194"/>
      <c r="K37807" s="194"/>
      <c r="L37807" s="195"/>
      <c r="M37807" s="196"/>
      <c r="N37807" s="197"/>
      <c r="O37807" s="197"/>
      <c r="P37807" s="231"/>
    </row>
    <row r="37808" spans="2:16">
      <c r="B37808" s="351"/>
      <c r="C37808" s="398"/>
      <c r="D37808" s="399"/>
      <c r="E37808" s="400"/>
      <c r="G37808" s="401"/>
      <c r="H37808" s="401"/>
      <c r="I37808" s="401"/>
      <c r="J37808" s="194"/>
      <c r="K37808" s="194"/>
      <c r="L37808" s="195"/>
      <c r="M37808" s="196"/>
      <c r="N37808" s="197"/>
      <c r="O37808" s="197"/>
      <c r="P37808" s="231"/>
    </row>
    <row r="37809" spans="2:16">
      <c r="B37809" s="351"/>
      <c r="C37809" s="398"/>
      <c r="D37809" s="399"/>
      <c r="E37809" s="400"/>
      <c r="G37809" s="401"/>
      <c r="H37809" s="401"/>
      <c r="I37809" s="401"/>
      <c r="J37809" s="194"/>
      <c r="K37809" s="194"/>
      <c r="L37809" s="195"/>
      <c r="M37809" s="196"/>
      <c r="N37809" s="197"/>
      <c r="O37809" s="197"/>
      <c r="P37809" s="231"/>
    </row>
    <row r="37810" spans="2:16">
      <c r="B37810" s="351"/>
      <c r="C37810" s="398"/>
      <c r="D37810" s="399"/>
      <c r="E37810" s="400"/>
      <c r="G37810" s="401"/>
      <c r="H37810" s="401"/>
      <c r="I37810" s="401"/>
      <c r="J37810" s="194"/>
      <c r="K37810" s="194"/>
      <c r="L37810" s="195"/>
      <c r="M37810" s="196"/>
      <c r="N37810" s="197"/>
      <c r="O37810" s="197"/>
      <c r="P37810" s="231"/>
    </row>
    <row r="37811" spans="2:16">
      <c r="B37811" s="351"/>
      <c r="C37811" s="398"/>
      <c r="D37811" s="399"/>
      <c r="E37811" s="400"/>
      <c r="G37811" s="401"/>
      <c r="H37811" s="401"/>
      <c r="I37811" s="401"/>
      <c r="J37811" s="194"/>
      <c r="K37811" s="194"/>
      <c r="L37811" s="195"/>
      <c r="M37811" s="196"/>
      <c r="N37811" s="197"/>
      <c r="O37811" s="197"/>
      <c r="P37811" s="231"/>
    </row>
    <row r="37812" spans="2:16">
      <c r="B37812" s="351"/>
      <c r="C37812" s="398"/>
      <c r="D37812" s="399"/>
      <c r="E37812" s="400"/>
      <c r="G37812" s="401"/>
      <c r="H37812" s="401"/>
      <c r="I37812" s="401"/>
      <c r="J37812" s="194"/>
      <c r="K37812" s="194"/>
      <c r="L37812" s="195"/>
      <c r="M37812" s="196"/>
      <c r="N37812" s="197"/>
      <c r="O37812" s="197"/>
      <c r="P37812" s="231"/>
    </row>
    <row r="37813" spans="2:16">
      <c r="B37813" s="351"/>
      <c r="C37813" s="398"/>
      <c r="D37813" s="399"/>
      <c r="E37813" s="400"/>
      <c r="G37813" s="401"/>
      <c r="H37813" s="401"/>
      <c r="I37813" s="401"/>
      <c r="J37813" s="194"/>
      <c r="K37813" s="194"/>
      <c r="L37813" s="195"/>
      <c r="M37813" s="196"/>
      <c r="N37813" s="197"/>
      <c r="O37813" s="197"/>
      <c r="P37813" s="231"/>
    </row>
    <row r="37814" spans="2:16">
      <c r="B37814" s="351"/>
      <c r="C37814" s="398"/>
      <c r="D37814" s="399"/>
      <c r="E37814" s="400"/>
      <c r="G37814" s="401"/>
      <c r="H37814" s="401"/>
      <c r="I37814" s="401"/>
      <c r="J37814" s="194"/>
      <c r="K37814" s="194"/>
      <c r="L37814" s="195"/>
      <c r="M37814" s="196"/>
      <c r="N37814" s="197"/>
      <c r="O37814" s="197"/>
      <c r="P37814" s="231"/>
    </row>
    <row r="37815" spans="2:16">
      <c r="B37815" s="351"/>
      <c r="C37815" s="398"/>
      <c r="D37815" s="399"/>
      <c r="E37815" s="400"/>
      <c r="G37815" s="401"/>
      <c r="H37815" s="401"/>
      <c r="I37815" s="401"/>
      <c r="J37815" s="194"/>
      <c r="K37815" s="194"/>
      <c r="L37815" s="195"/>
      <c r="M37815" s="196"/>
      <c r="N37815" s="197"/>
      <c r="O37815" s="197"/>
      <c r="P37815" s="231"/>
    </row>
    <row r="37816" spans="2:16">
      <c r="B37816" s="351"/>
      <c r="C37816" s="398"/>
      <c r="D37816" s="399"/>
      <c r="E37816" s="400"/>
      <c r="G37816" s="401"/>
      <c r="H37816" s="401"/>
      <c r="I37816" s="401"/>
      <c r="J37816" s="194"/>
      <c r="K37816" s="194"/>
      <c r="L37816" s="195"/>
      <c r="M37816" s="196"/>
      <c r="N37816" s="197"/>
      <c r="O37816" s="197"/>
      <c r="P37816" s="231"/>
    </row>
    <row r="37817" spans="2:16">
      <c r="B37817" s="351"/>
      <c r="C37817" s="398"/>
      <c r="D37817" s="399"/>
      <c r="E37817" s="400"/>
      <c r="G37817" s="401"/>
      <c r="H37817" s="401"/>
      <c r="I37817" s="401"/>
      <c r="J37817" s="194"/>
      <c r="K37817" s="194"/>
      <c r="L37817" s="195"/>
      <c r="M37817" s="196"/>
      <c r="N37817" s="197"/>
      <c r="O37817" s="197"/>
      <c r="P37817" s="231"/>
    </row>
    <row r="37818" spans="2:16">
      <c r="B37818" s="351"/>
      <c r="C37818" s="398"/>
      <c r="D37818" s="399"/>
      <c r="E37818" s="400"/>
      <c r="G37818" s="401"/>
      <c r="H37818" s="401"/>
      <c r="I37818" s="401"/>
      <c r="J37818" s="194"/>
      <c r="K37818" s="194"/>
      <c r="L37818" s="195"/>
      <c r="M37818" s="196"/>
      <c r="N37818" s="197"/>
      <c r="O37818" s="197"/>
      <c r="P37818" s="231"/>
    </row>
    <row r="37819" spans="2:16">
      <c r="B37819" s="351"/>
      <c r="C37819" s="398"/>
      <c r="D37819" s="399"/>
      <c r="E37819" s="400"/>
      <c r="G37819" s="401"/>
      <c r="H37819" s="401"/>
      <c r="I37819" s="401"/>
      <c r="J37819" s="194"/>
      <c r="K37819" s="194"/>
      <c r="L37819" s="195"/>
      <c r="M37819" s="196"/>
      <c r="N37819" s="197"/>
      <c r="O37819" s="197"/>
      <c r="P37819" s="231"/>
    </row>
    <row r="37820" spans="2:16">
      <c r="B37820" s="351"/>
      <c r="C37820" s="398"/>
      <c r="D37820" s="399"/>
      <c r="E37820" s="400"/>
      <c r="G37820" s="401"/>
      <c r="H37820" s="401"/>
      <c r="I37820" s="401"/>
      <c r="J37820" s="194"/>
      <c r="K37820" s="194"/>
      <c r="L37820" s="195"/>
      <c r="M37820" s="196"/>
      <c r="N37820" s="197"/>
      <c r="O37820" s="197"/>
      <c r="P37820" s="231"/>
    </row>
    <row r="37821" spans="2:16">
      <c r="B37821" s="351"/>
      <c r="C37821" s="398"/>
      <c r="D37821" s="399"/>
      <c r="E37821" s="400"/>
      <c r="G37821" s="401"/>
      <c r="H37821" s="401"/>
      <c r="I37821" s="401"/>
      <c r="J37821" s="194"/>
      <c r="K37821" s="194"/>
      <c r="L37821" s="195"/>
      <c r="M37821" s="196"/>
      <c r="N37821" s="197"/>
      <c r="O37821" s="197"/>
      <c r="P37821" s="231"/>
    </row>
    <row r="37822" spans="2:16">
      <c r="B37822" s="351"/>
      <c r="C37822" s="398"/>
      <c r="D37822" s="399"/>
      <c r="E37822" s="400"/>
      <c r="G37822" s="401"/>
      <c r="H37822" s="401"/>
      <c r="I37822" s="401"/>
      <c r="J37822" s="194"/>
      <c r="K37822" s="194"/>
      <c r="L37822" s="195"/>
      <c r="M37822" s="196"/>
      <c r="N37822" s="197"/>
      <c r="O37822" s="197"/>
      <c r="P37822" s="231"/>
    </row>
    <row r="37823" spans="2:16">
      <c r="B37823" s="351"/>
      <c r="C37823" s="398"/>
      <c r="D37823" s="399"/>
      <c r="E37823" s="400"/>
      <c r="G37823" s="401"/>
      <c r="H37823" s="401"/>
      <c r="I37823" s="401"/>
      <c r="J37823" s="194"/>
      <c r="K37823" s="194"/>
      <c r="L37823" s="195"/>
      <c r="M37823" s="196"/>
      <c r="N37823" s="197"/>
      <c r="O37823" s="197"/>
      <c r="P37823" s="231"/>
    </row>
    <row r="37824" spans="2:16">
      <c r="B37824" s="351"/>
      <c r="C37824" s="398"/>
      <c r="D37824" s="399"/>
      <c r="E37824" s="400"/>
      <c r="G37824" s="401"/>
      <c r="H37824" s="401"/>
      <c r="I37824" s="401"/>
      <c r="J37824" s="194"/>
      <c r="K37824" s="194"/>
      <c r="L37824" s="195"/>
      <c r="M37824" s="196"/>
      <c r="N37824" s="197"/>
      <c r="O37824" s="197"/>
      <c r="P37824" s="231"/>
    </row>
    <row r="37825" spans="2:16">
      <c r="B37825" s="351"/>
      <c r="C37825" s="398"/>
      <c r="D37825" s="399"/>
      <c r="E37825" s="400"/>
      <c r="G37825" s="401"/>
      <c r="H37825" s="401"/>
      <c r="I37825" s="401"/>
      <c r="J37825" s="194"/>
      <c r="K37825" s="194"/>
      <c r="L37825" s="195"/>
      <c r="M37825" s="196"/>
      <c r="N37825" s="197"/>
      <c r="O37825" s="197"/>
      <c r="P37825" s="231"/>
    </row>
    <row r="37826" spans="2:16">
      <c r="B37826" s="351"/>
      <c r="C37826" s="398"/>
      <c r="D37826" s="399"/>
      <c r="E37826" s="400"/>
      <c r="G37826" s="401"/>
      <c r="H37826" s="401"/>
      <c r="I37826" s="401"/>
      <c r="J37826" s="194"/>
      <c r="K37826" s="194"/>
      <c r="L37826" s="195"/>
      <c r="M37826" s="196"/>
      <c r="N37826" s="197"/>
      <c r="O37826" s="197"/>
      <c r="P37826" s="231"/>
    </row>
    <row r="37827" spans="2:16">
      <c r="B37827" s="351"/>
      <c r="C37827" s="398"/>
      <c r="D37827" s="399"/>
      <c r="E37827" s="400"/>
      <c r="G37827" s="401"/>
      <c r="H37827" s="401"/>
      <c r="I37827" s="401"/>
      <c r="J37827" s="194"/>
      <c r="K37827" s="194"/>
      <c r="L37827" s="195"/>
      <c r="M37827" s="196"/>
      <c r="N37827" s="197"/>
      <c r="O37827" s="197"/>
      <c r="P37827" s="231"/>
    </row>
    <row r="37828" spans="2:16">
      <c r="B37828" s="351"/>
      <c r="C37828" s="398"/>
      <c r="D37828" s="399"/>
      <c r="E37828" s="400"/>
      <c r="G37828" s="401"/>
      <c r="H37828" s="401"/>
      <c r="I37828" s="401"/>
      <c r="J37828" s="194"/>
      <c r="K37828" s="194"/>
      <c r="L37828" s="195"/>
      <c r="M37828" s="196"/>
      <c r="N37828" s="197"/>
      <c r="O37828" s="197"/>
      <c r="P37828" s="231"/>
    </row>
    <row r="37829" spans="2:16">
      <c r="B37829" s="351"/>
      <c r="C37829" s="398"/>
      <c r="D37829" s="399"/>
      <c r="E37829" s="400"/>
      <c r="G37829" s="401"/>
      <c r="H37829" s="401"/>
      <c r="I37829" s="401"/>
      <c r="J37829" s="194"/>
      <c r="K37829" s="194"/>
      <c r="L37829" s="195"/>
      <c r="M37829" s="196"/>
      <c r="N37829" s="197"/>
      <c r="O37829" s="197"/>
      <c r="P37829" s="231"/>
    </row>
    <row r="37830" spans="2:16">
      <c r="B37830" s="351"/>
      <c r="C37830" s="398"/>
      <c r="D37830" s="399"/>
      <c r="E37830" s="400"/>
      <c r="G37830" s="401"/>
      <c r="H37830" s="401"/>
      <c r="I37830" s="401"/>
      <c r="J37830" s="194"/>
      <c r="K37830" s="194"/>
      <c r="L37830" s="195"/>
      <c r="M37830" s="196"/>
      <c r="N37830" s="197"/>
      <c r="O37830" s="197"/>
      <c r="P37830" s="231"/>
    </row>
    <row r="37831" spans="2:16">
      <c r="B37831" s="351"/>
      <c r="C37831" s="398"/>
      <c r="D37831" s="399"/>
      <c r="E37831" s="400"/>
      <c r="G37831" s="401"/>
      <c r="H37831" s="401"/>
      <c r="I37831" s="401"/>
      <c r="J37831" s="194"/>
      <c r="K37831" s="194"/>
      <c r="L37831" s="195"/>
      <c r="M37831" s="196"/>
      <c r="N37831" s="197"/>
      <c r="O37831" s="197"/>
      <c r="P37831" s="231"/>
    </row>
    <row r="37832" spans="2:16">
      <c r="B37832" s="351"/>
      <c r="C37832" s="398"/>
      <c r="D37832" s="399"/>
      <c r="E37832" s="400"/>
      <c r="G37832" s="401"/>
      <c r="H37832" s="401"/>
      <c r="I37832" s="401"/>
      <c r="J37832" s="194"/>
      <c r="K37832" s="194"/>
      <c r="L37832" s="195"/>
      <c r="M37832" s="196"/>
      <c r="N37832" s="197"/>
      <c r="O37832" s="197"/>
      <c r="P37832" s="231"/>
    </row>
    <row r="37833" spans="2:16">
      <c r="B37833" s="351"/>
      <c r="C37833" s="398"/>
      <c r="D37833" s="399"/>
      <c r="E37833" s="400"/>
      <c r="G37833" s="401"/>
      <c r="H37833" s="401"/>
      <c r="I37833" s="401"/>
      <c r="J37833" s="194"/>
      <c r="K37833" s="194"/>
      <c r="L37833" s="195"/>
      <c r="M37833" s="196"/>
      <c r="N37833" s="197"/>
      <c r="O37833" s="197"/>
      <c r="P37833" s="231"/>
    </row>
    <row r="37834" spans="2:16">
      <c r="B37834" s="351"/>
      <c r="C37834" s="398"/>
      <c r="D37834" s="399"/>
      <c r="E37834" s="400"/>
      <c r="G37834" s="401"/>
      <c r="H37834" s="401"/>
      <c r="I37834" s="401"/>
      <c r="J37834" s="194"/>
      <c r="K37834" s="194"/>
      <c r="L37834" s="195"/>
      <c r="M37834" s="196"/>
      <c r="N37834" s="197"/>
      <c r="O37834" s="197"/>
      <c r="P37834" s="231"/>
    </row>
    <row r="37835" spans="2:16">
      <c r="B37835" s="351"/>
      <c r="C37835" s="398"/>
      <c r="D37835" s="399"/>
      <c r="E37835" s="400"/>
      <c r="G37835" s="401"/>
      <c r="H37835" s="401"/>
      <c r="I37835" s="401"/>
      <c r="J37835" s="194"/>
      <c r="K37835" s="194"/>
      <c r="L37835" s="195"/>
      <c r="M37835" s="196"/>
      <c r="N37835" s="197"/>
      <c r="O37835" s="197"/>
      <c r="P37835" s="231"/>
    </row>
    <row r="37836" spans="2:16">
      <c r="B37836" s="351"/>
      <c r="C37836" s="398"/>
      <c r="D37836" s="399"/>
      <c r="E37836" s="400"/>
      <c r="G37836" s="401"/>
      <c r="H37836" s="401"/>
      <c r="I37836" s="401"/>
      <c r="J37836" s="194"/>
      <c r="K37836" s="194"/>
      <c r="L37836" s="195"/>
      <c r="M37836" s="196"/>
      <c r="N37836" s="197"/>
      <c r="O37836" s="197"/>
      <c r="P37836" s="231"/>
    </row>
    <row r="37837" spans="2:16">
      <c r="B37837" s="351"/>
      <c r="C37837" s="398"/>
      <c r="D37837" s="399"/>
      <c r="E37837" s="400"/>
      <c r="G37837" s="401"/>
      <c r="H37837" s="401"/>
      <c r="I37837" s="401"/>
      <c r="J37837" s="194"/>
      <c r="K37837" s="194"/>
      <c r="L37837" s="195"/>
      <c r="M37837" s="196"/>
      <c r="N37837" s="197"/>
      <c r="O37837" s="197"/>
      <c r="P37837" s="231"/>
    </row>
    <row r="37838" spans="2:16">
      <c r="B37838" s="351"/>
      <c r="C37838" s="398"/>
      <c r="D37838" s="399"/>
      <c r="E37838" s="400"/>
      <c r="G37838" s="401"/>
      <c r="H37838" s="401"/>
      <c r="I37838" s="401"/>
      <c r="J37838" s="194"/>
      <c r="K37838" s="194"/>
      <c r="L37838" s="195"/>
      <c r="M37838" s="196"/>
      <c r="N37838" s="197"/>
      <c r="O37838" s="197"/>
      <c r="P37838" s="231"/>
    </row>
    <row r="37839" spans="2:16">
      <c r="B37839" s="402"/>
      <c r="C37839" s="398"/>
      <c r="D37839" s="404"/>
      <c r="E37839" s="405"/>
      <c r="G37839" s="406"/>
      <c r="H37839" s="406"/>
      <c r="I37839" s="406"/>
      <c r="J37839" s="194"/>
      <c r="K37839" s="194"/>
      <c r="L37839" s="195"/>
      <c r="M37839" s="196"/>
      <c r="N37839" s="197"/>
      <c r="O37839" s="197"/>
      <c r="P37839" s="221"/>
    </row>
    <row r="37840" spans="2:16">
      <c r="B37840" s="351"/>
      <c r="C37840" s="398"/>
      <c r="D37840" s="399"/>
      <c r="E37840" s="400"/>
      <c r="G37840" s="401"/>
      <c r="H37840" s="401"/>
      <c r="I37840" s="401"/>
      <c r="J37840" s="194"/>
      <c r="K37840" s="194"/>
      <c r="L37840" s="195"/>
      <c r="M37840" s="196"/>
      <c r="N37840" s="197"/>
      <c r="O37840" s="197"/>
      <c r="P37840" s="231"/>
    </row>
    <row r="37841" spans="2:16">
      <c r="B37841" s="351"/>
      <c r="C37841" s="398"/>
      <c r="D37841" s="399"/>
      <c r="E37841" s="400"/>
      <c r="G37841" s="401"/>
      <c r="H37841" s="401"/>
      <c r="I37841" s="401"/>
      <c r="J37841" s="194"/>
      <c r="K37841" s="194"/>
      <c r="L37841" s="195"/>
      <c r="M37841" s="196"/>
      <c r="N37841" s="197"/>
      <c r="O37841" s="197"/>
      <c r="P37841" s="231"/>
    </row>
    <row r="37842" spans="2:16">
      <c r="B37842" s="351"/>
      <c r="C37842" s="398"/>
      <c r="D37842" s="399"/>
      <c r="E37842" s="400"/>
      <c r="G37842" s="401"/>
      <c r="H37842" s="401"/>
      <c r="I37842" s="401"/>
      <c r="J37842" s="194"/>
      <c r="K37842" s="194"/>
      <c r="L37842" s="195"/>
      <c r="M37842" s="196"/>
      <c r="N37842" s="197"/>
      <c r="O37842" s="197"/>
      <c r="P37842" s="231"/>
    </row>
    <row r="37843" spans="2:16">
      <c r="B37843" s="351"/>
      <c r="C37843" s="398"/>
      <c r="D37843" s="399"/>
      <c r="E37843" s="400"/>
      <c r="G37843" s="401"/>
      <c r="H37843" s="401"/>
      <c r="I37843" s="401"/>
      <c r="J37843" s="194"/>
      <c r="K37843" s="194"/>
      <c r="L37843" s="195"/>
      <c r="M37843" s="196"/>
      <c r="N37843" s="197"/>
      <c r="O37843" s="197"/>
      <c r="P37843" s="231"/>
    </row>
    <row r="37844" spans="2:16">
      <c r="B37844" s="351"/>
      <c r="C37844" s="398"/>
      <c r="D37844" s="399"/>
      <c r="E37844" s="400"/>
      <c r="G37844" s="401"/>
      <c r="H37844" s="401"/>
      <c r="I37844" s="401"/>
      <c r="J37844" s="194"/>
      <c r="K37844" s="194"/>
      <c r="L37844" s="195"/>
      <c r="M37844" s="196"/>
      <c r="N37844" s="197"/>
      <c r="O37844" s="197"/>
      <c r="P37844" s="231"/>
    </row>
    <row r="37845" spans="2:16">
      <c r="B37845" s="351"/>
      <c r="C37845" s="398"/>
      <c r="D37845" s="399"/>
      <c r="E37845" s="400"/>
      <c r="G37845" s="401"/>
      <c r="H37845" s="401"/>
      <c r="I37845" s="401"/>
      <c r="J37845" s="194"/>
      <c r="K37845" s="194"/>
      <c r="L37845" s="195"/>
      <c r="M37845" s="196"/>
      <c r="N37845" s="197"/>
      <c r="O37845" s="197"/>
      <c r="P37845" s="231"/>
    </row>
    <row r="37846" spans="2:16">
      <c r="B37846" s="351"/>
      <c r="C37846" s="398"/>
      <c r="D37846" s="399"/>
      <c r="E37846" s="400"/>
      <c r="G37846" s="401"/>
      <c r="H37846" s="401"/>
      <c r="I37846" s="401"/>
      <c r="J37846" s="194"/>
      <c r="K37846" s="194"/>
      <c r="L37846" s="195"/>
      <c r="M37846" s="196"/>
      <c r="N37846" s="197"/>
      <c r="O37846" s="197"/>
      <c r="P37846" s="231"/>
    </row>
    <row r="37847" spans="2:16">
      <c r="B37847" s="351"/>
      <c r="C37847" s="398"/>
      <c r="D37847" s="399"/>
      <c r="E37847" s="400"/>
      <c r="G37847" s="401"/>
      <c r="H37847" s="401"/>
      <c r="I37847" s="401"/>
      <c r="J37847" s="194"/>
      <c r="K37847" s="194"/>
      <c r="L37847" s="195"/>
      <c r="M37847" s="196"/>
      <c r="N37847" s="197"/>
      <c r="O37847" s="197"/>
      <c r="P37847" s="231"/>
    </row>
    <row r="37848" spans="2:16">
      <c r="B37848" s="351"/>
      <c r="C37848" s="398"/>
      <c r="D37848" s="399"/>
      <c r="E37848" s="400"/>
      <c r="G37848" s="401"/>
      <c r="H37848" s="401"/>
      <c r="I37848" s="401"/>
      <c r="J37848" s="194"/>
      <c r="K37848" s="194"/>
      <c r="L37848" s="195"/>
      <c r="M37848" s="196"/>
      <c r="N37848" s="197"/>
      <c r="O37848" s="197"/>
      <c r="P37848" s="231"/>
    </row>
    <row r="37849" spans="2:16">
      <c r="B37849" s="351"/>
      <c r="C37849" s="398"/>
      <c r="D37849" s="399"/>
      <c r="E37849" s="400"/>
      <c r="G37849" s="401"/>
      <c r="H37849" s="401"/>
      <c r="I37849" s="401"/>
      <c r="J37849" s="194"/>
      <c r="K37849" s="194"/>
      <c r="L37849" s="195"/>
      <c r="M37849" s="196"/>
      <c r="N37849" s="197"/>
      <c r="O37849" s="197"/>
      <c r="P37849" s="231"/>
    </row>
    <row r="37850" spans="2:16">
      <c r="B37850" s="351"/>
      <c r="C37850" s="398"/>
      <c r="D37850" s="399"/>
      <c r="E37850" s="400"/>
      <c r="G37850" s="401"/>
      <c r="H37850" s="401"/>
      <c r="I37850" s="401"/>
      <c r="J37850" s="194"/>
      <c r="K37850" s="194"/>
      <c r="L37850" s="195"/>
      <c r="M37850" s="196"/>
      <c r="N37850" s="197"/>
      <c r="O37850" s="197"/>
      <c r="P37850" s="231"/>
    </row>
    <row r="37851" spans="2:16">
      <c r="B37851" s="351"/>
      <c r="C37851" s="398"/>
      <c r="D37851" s="399"/>
      <c r="E37851" s="400"/>
      <c r="G37851" s="401"/>
      <c r="H37851" s="401"/>
      <c r="I37851" s="401"/>
      <c r="J37851" s="194"/>
      <c r="K37851" s="194"/>
      <c r="L37851" s="195"/>
      <c r="M37851" s="196"/>
      <c r="N37851" s="197"/>
      <c r="O37851" s="197"/>
      <c r="P37851" s="231"/>
    </row>
    <row r="37852" spans="2:16">
      <c r="B37852" s="351"/>
      <c r="C37852" s="398"/>
      <c r="D37852" s="399"/>
      <c r="E37852" s="400"/>
      <c r="G37852" s="401"/>
      <c r="H37852" s="401"/>
      <c r="I37852" s="401"/>
      <c r="J37852" s="194"/>
      <c r="K37852" s="194"/>
      <c r="L37852" s="195"/>
      <c r="M37852" s="196"/>
      <c r="N37852" s="197"/>
      <c r="O37852" s="197"/>
      <c r="P37852" s="231"/>
    </row>
    <row r="37853" spans="2:16">
      <c r="B37853" s="351"/>
      <c r="C37853" s="398"/>
      <c r="D37853" s="399"/>
      <c r="E37853" s="400"/>
      <c r="G37853" s="401"/>
      <c r="H37853" s="401"/>
      <c r="I37853" s="401"/>
      <c r="J37853" s="194"/>
      <c r="K37853" s="194"/>
      <c r="L37853" s="195"/>
      <c r="M37853" s="196"/>
      <c r="N37853" s="197"/>
      <c r="O37853" s="197"/>
      <c r="P37853" s="231"/>
    </row>
    <row r="37854" spans="2:16">
      <c r="B37854" s="351"/>
      <c r="C37854" s="398"/>
      <c r="D37854" s="399"/>
      <c r="E37854" s="400"/>
      <c r="G37854" s="401"/>
      <c r="H37854" s="401"/>
      <c r="I37854" s="401"/>
      <c r="J37854" s="194"/>
      <c r="K37854" s="194"/>
      <c r="L37854" s="195"/>
      <c r="M37854" s="196"/>
      <c r="N37854" s="197"/>
      <c r="O37854" s="197"/>
      <c r="P37854" s="231"/>
    </row>
    <row r="37855" spans="2:16">
      <c r="B37855" s="351"/>
      <c r="C37855" s="398"/>
      <c r="D37855" s="399"/>
      <c r="E37855" s="400"/>
      <c r="G37855" s="401"/>
      <c r="H37855" s="401"/>
      <c r="I37855" s="401"/>
      <c r="J37855" s="194"/>
      <c r="K37855" s="194"/>
      <c r="L37855" s="195"/>
      <c r="M37855" s="196"/>
      <c r="N37855" s="197"/>
      <c r="O37855" s="197"/>
      <c r="P37855" s="231"/>
    </row>
    <row r="37856" spans="2:16">
      <c r="B37856" s="351"/>
      <c r="C37856" s="398"/>
      <c r="D37856" s="399"/>
      <c r="E37856" s="400"/>
      <c r="G37856" s="401"/>
      <c r="H37856" s="401"/>
      <c r="I37856" s="401"/>
      <c r="J37856" s="194"/>
      <c r="K37856" s="194"/>
      <c r="L37856" s="195"/>
      <c r="M37856" s="196"/>
      <c r="N37856" s="197"/>
      <c r="O37856" s="197"/>
      <c r="P37856" s="231"/>
    </row>
    <row r="37857" spans="2:16">
      <c r="B37857" s="351"/>
      <c r="C37857" s="398"/>
      <c r="D37857" s="399"/>
      <c r="E37857" s="400"/>
      <c r="G37857" s="401"/>
      <c r="H37857" s="401"/>
      <c r="I37857" s="401"/>
      <c r="J37857" s="194"/>
      <c r="K37857" s="194"/>
      <c r="L37857" s="195"/>
      <c r="M37857" s="196"/>
      <c r="N37857" s="197"/>
      <c r="O37857" s="197"/>
      <c r="P37857" s="231"/>
    </row>
    <row r="37858" spans="2:16">
      <c r="B37858" s="351"/>
      <c r="C37858" s="398"/>
      <c r="D37858" s="399"/>
      <c r="E37858" s="400"/>
      <c r="G37858" s="401"/>
      <c r="H37858" s="401"/>
      <c r="I37858" s="401"/>
      <c r="J37858" s="194"/>
      <c r="K37858" s="194"/>
      <c r="L37858" s="195"/>
      <c r="M37858" s="196"/>
      <c r="N37858" s="197"/>
      <c r="O37858" s="197"/>
      <c r="P37858" s="231"/>
    </row>
    <row r="37859" spans="2:16">
      <c r="B37859" s="351"/>
      <c r="C37859" s="398"/>
      <c r="D37859" s="399"/>
      <c r="E37859" s="400"/>
      <c r="G37859" s="401"/>
      <c r="H37859" s="401"/>
      <c r="I37859" s="401"/>
      <c r="J37859" s="194"/>
      <c r="K37859" s="194"/>
      <c r="L37859" s="195"/>
      <c r="M37859" s="196"/>
      <c r="N37859" s="197"/>
      <c r="O37859" s="197"/>
      <c r="P37859" s="231"/>
    </row>
    <row r="37860" spans="2:16">
      <c r="B37860" s="351"/>
      <c r="C37860" s="398"/>
      <c r="D37860" s="399"/>
      <c r="E37860" s="400"/>
      <c r="G37860" s="401"/>
      <c r="H37860" s="401"/>
      <c r="I37860" s="401"/>
      <c r="J37860" s="194"/>
      <c r="K37860" s="194"/>
      <c r="L37860" s="195"/>
      <c r="M37860" s="196"/>
      <c r="N37860" s="197"/>
      <c r="O37860" s="197"/>
      <c r="P37860" s="231"/>
    </row>
    <row r="37861" spans="2:16">
      <c r="B37861" s="351"/>
      <c r="C37861" s="398"/>
      <c r="D37861" s="399"/>
      <c r="E37861" s="400"/>
      <c r="G37861" s="401"/>
      <c r="H37861" s="401"/>
      <c r="I37861" s="401"/>
      <c r="J37861" s="194"/>
      <c r="K37861" s="194"/>
      <c r="L37861" s="195"/>
      <c r="M37861" s="196"/>
      <c r="N37861" s="197"/>
      <c r="O37861" s="197"/>
      <c r="P37861" s="231"/>
    </row>
    <row r="37862" spans="2:16">
      <c r="B37862" s="351"/>
      <c r="C37862" s="398"/>
      <c r="D37862" s="399"/>
      <c r="E37862" s="400"/>
      <c r="G37862" s="401"/>
      <c r="H37862" s="401"/>
      <c r="I37862" s="401"/>
      <c r="J37862" s="194"/>
      <c r="K37862" s="194"/>
      <c r="L37862" s="195"/>
      <c r="M37862" s="196"/>
      <c r="N37862" s="197"/>
      <c r="O37862" s="197"/>
      <c r="P37862" s="231"/>
    </row>
    <row r="37863" spans="2:16">
      <c r="B37863" s="351"/>
      <c r="C37863" s="398"/>
      <c r="D37863" s="399"/>
      <c r="E37863" s="400"/>
      <c r="G37863" s="401"/>
      <c r="H37863" s="401"/>
      <c r="I37863" s="401"/>
      <c r="J37863" s="194"/>
      <c r="K37863" s="194"/>
      <c r="L37863" s="195"/>
      <c r="M37863" s="196"/>
      <c r="N37863" s="197"/>
      <c r="O37863" s="197"/>
      <c r="P37863" s="231"/>
    </row>
    <row r="37864" spans="2:16">
      <c r="B37864" s="351"/>
      <c r="C37864" s="398"/>
      <c r="D37864" s="399"/>
      <c r="E37864" s="400"/>
      <c r="G37864" s="401"/>
      <c r="H37864" s="401"/>
      <c r="I37864" s="401"/>
      <c r="J37864" s="194"/>
      <c r="K37864" s="194"/>
      <c r="L37864" s="195"/>
      <c r="M37864" s="196"/>
      <c r="N37864" s="197"/>
      <c r="O37864" s="197"/>
      <c r="P37864" s="231"/>
    </row>
    <row r="37865" spans="2:16">
      <c r="B37865" s="351"/>
      <c r="C37865" s="398"/>
      <c r="D37865" s="399"/>
      <c r="E37865" s="400"/>
      <c r="G37865" s="401"/>
      <c r="H37865" s="401"/>
      <c r="I37865" s="401"/>
      <c r="J37865" s="194"/>
      <c r="K37865" s="194"/>
      <c r="L37865" s="195"/>
      <c r="M37865" s="196"/>
      <c r="N37865" s="197"/>
      <c r="O37865" s="197"/>
      <c r="P37865" s="231"/>
    </row>
    <row r="37866" spans="2:16">
      <c r="B37866" s="351"/>
      <c r="C37866" s="398"/>
      <c r="D37866" s="399"/>
      <c r="E37866" s="400"/>
      <c r="G37866" s="401"/>
      <c r="H37866" s="401"/>
      <c r="I37866" s="401"/>
      <c r="J37866" s="194"/>
      <c r="K37866" s="194"/>
      <c r="L37866" s="195"/>
      <c r="M37866" s="196"/>
      <c r="N37866" s="197"/>
      <c r="O37866" s="197"/>
      <c r="P37866" s="231"/>
    </row>
    <row r="37867" spans="2:16">
      <c r="B37867" s="351"/>
      <c r="C37867" s="398"/>
      <c r="D37867" s="399"/>
      <c r="E37867" s="400"/>
      <c r="G37867" s="401"/>
      <c r="H37867" s="401"/>
      <c r="I37867" s="401"/>
      <c r="J37867" s="194"/>
      <c r="K37867" s="194"/>
      <c r="L37867" s="195"/>
      <c r="M37867" s="196"/>
      <c r="N37867" s="197"/>
      <c r="O37867" s="197"/>
      <c r="P37867" s="231"/>
    </row>
    <row r="37868" spans="2:16">
      <c r="B37868" s="351"/>
      <c r="C37868" s="398"/>
      <c r="D37868" s="399"/>
      <c r="E37868" s="400"/>
      <c r="G37868" s="401"/>
      <c r="H37868" s="401"/>
      <c r="I37868" s="401"/>
      <c r="J37868" s="194"/>
      <c r="K37868" s="194"/>
      <c r="L37868" s="195"/>
      <c r="M37868" s="196"/>
      <c r="N37868" s="197"/>
      <c r="O37868" s="197"/>
      <c r="P37868" s="231"/>
    </row>
    <row r="37869" spans="2:16">
      <c r="B37869" s="351"/>
      <c r="C37869" s="398"/>
      <c r="D37869" s="399"/>
      <c r="E37869" s="400"/>
      <c r="G37869" s="401"/>
      <c r="H37869" s="401"/>
      <c r="I37869" s="401"/>
      <c r="J37869" s="194"/>
      <c r="K37869" s="194"/>
      <c r="L37869" s="195"/>
      <c r="M37869" s="196"/>
      <c r="N37869" s="197"/>
      <c r="O37869" s="197"/>
      <c r="P37869" s="231"/>
    </row>
    <row r="37870" spans="2:16">
      <c r="B37870" s="351"/>
      <c r="C37870" s="398"/>
      <c r="D37870" s="399"/>
      <c r="E37870" s="400"/>
      <c r="G37870" s="401"/>
      <c r="H37870" s="401"/>
      <c r="I37870" s="401"/>
      <c r="J37870" s="194"/>
      <c r="K37870" s="194"/>
      <c r="L37870" s="195"/>
      <c r="M37870" s="196"/>
      <c r="N37870" s="197"/>
      <c r="O37870" s="197"/>
      <c r="P37870" s="231"/>
    </row>
    <row r="37871" spans="2:16">
      <c r="B37871" s="351"/>
      <c r="C37871" s="398"/>
      <c r="D37871" s="399"/>
      <c r="E37871" s="400"/>
      <c r="G37871" s="401"/>
      <c r="H37871" s="401"/>
      <c r="I37871" s="401"/>
      <c r="J37871" s="194"/>
      <c r="K37871" s="194"/>
      <c r="L37871" s="195"/>
      <c r="M37871" s="196"/>
      <c r="N37871" s="197"/>
      <c r="O37871" s="197"/>
      <c r="P37871" s="231"/>
    </row>
    <row r="37872" spans="2:16">
      <c r="B37872" s="351"/>
      <c r="C37872" s="398"/>
      <c r="D37872" s="399"/>
      <c r="E37872" s="400"/>
      <c r="G37872" s="401"/>
      <c r="H37872" s="401"/>
      <c r="I37872" s="401"/>
      <c r="J37872" s="194"/>
      <c r="K37872" s="194"/>
      <c r="L37872" s="195"/>
      <c r="M37872" s="196"/>
      <c r="N37872" s="197"/>
      <c r="O37872" s="197"/>
      <c r="P37872" s="231"/>
    </row>
    <row r="37873" spans="2:16">
      <c r="B37873" s="351"/>
      <c r="C37873" s="398"/>
      <c r="D37873" s="399"/>
      <c r="E37873" s="400"/>
      <c r="G37873" s="401"/>
      <c r="H37873" s="401"/>
      <c r="I37873" s="401"/>
      <c r="J37873" s="194"/>
      <c r="K37873" s="194"/>
      <c r="L37873" s="195"/>
      <c r="M37873" s="196"/>
      <c r="N37873" s="197"/>
      <c r="O37873" s="197"/>
      <c r="P37873" s="231"/>
    </row>
    <row r="37874" spans="2:16">
      <c r="B37874" s="351"/>
      <c r="C37874" s="398"/>
      <c r="D37874" s="399"/>
      <c r="E37874" s="400"/>
      <c r="G37874" s="401"/>
      <c r="H37874" s="401"/>
      <c r="I37874" s="401"/>
      <c r="J37874" s="194"/>
      <c r="K37874" s="194"/>
      <c r="L37874" s="195"/>
      <c r="M37874" s="196"/>
      <c r="N37874" s="197"/>
      <c r="O37874" s="197"/>
      <c r="P37874" s="231"/>
    </row>
    <row r="37875" spans="2:16">
      <c r="B37875" s="351"/>
      <c r="C37875" s="398"/>
      <c r="D37875" s="399"/>
      <c r="E37875" s="400"/>
      <c r="G37875" s="401"/>
      <c r="H37875" s="401"/>
      <c r="I37875" s="401"/>
      <c r="J37875" s="194"/>
      <c r="K37875" s="194"/>
      <c r="L37875" s="195"/>
      <c r="M37875" s="196"/>
      <c r="N37875" s="197"/>
      <c r="O37875" s="197"/>
      <c r="P37875" s="231"/>
    </row>
    <row r="37876" spans="2:16">
      <c r="B37876" s="351"/>
      <c r="C37876" s="398"/>
      <c r="D37876" s="399"/>
      <c r="E37876" s="400"/>
      <c r="G37876" s="401"/>
      <c r="H37876" s="401"/>
      <c r="I37876" s="401"/>
      <c r="J37876" s="194"/>
      <c r="K37876" s="194"/>
      <c r="L37876" s="195"/>
      <c r="M37876" s="196"/>
      <c r="N37876" s="197"/>
      <c r="O37876" s="197"/>
      <c r="P37876" s="231"/>
    </row>
    <row r="37877" spans="2:16">
      <c r="B37877" s="351"/>
      <c r="C37877" s="398"/>
      <c r="D37877" s="399"/>
      <c r="E37877" s="400"/>
      <c r="G37877" s="401"/>
      <c r="H37877" s="401"/>
      <c r="I37877" s="401"/>
      <c r="J37877" s="194"/>
      <c r="K37877" s="194"/>
      <c r="L37877" s="195"/>
      <c r="M37877" s="196"/>
      <c r="N37877" s="197"/>
      <c r="O37877" s="197"/>
      <c r="P37877" s="231"/>
    </row>
    <row r="37878" spans="2:16">
      <c r="B37878" s="351"/>
      <c r="C37878" s="398"/>
      <c r="D37878" s="399"/>
      <c r="E37878" s="400"/>
      <c r="G37878" s="401"/>
      <c r="H37878" s="401"/>
      <c r="I37878" s="401"/>
      <c r="J37878" s="194"/>
      <c r="K37878" s="194"/>
      <c r="L37878" s="195"/>
      <c r="M37878" s="196"/>
      <c r="N37878" s="197"/>
      <c r="O37878" s="197"/>
      <c r="P37878" s="231"/>
    </row>
    <row r="37879" spans="2:16">
      <c r="B37879" s="351"/>
      <c r="C37879" s="398"/>
      <c r="D37879" s="399"/>
      <c r="E37879" s="400"/>
      <c r="G37879" s="401"/>
      <c r="H37879" s="401"/>
      <c r="I37879" s="401"/>
      <c r="J37879" s="194"/>
      <c r="K37879" s="194"/>
      <c r="L37879" s="195"/>
      <c r="M37879" s="196"/>
      <c r="N37879" s="197"/>
      <c r="O37879" s="197"/>
      <c r="P37879" s="231"/>
    </row>
    <row r="37880" spans="2:16">
      <c r="B37880" s="351"/>
      <c r="C37880" s="398"/>
      <c r="D37880" s="399"/>
      <c r="E37880" s="400"/>
      <c r="G37880" s="401"/>
      <c r="H37880" s="401"/>
      <c r="I37880" s="401"/>
      <c r="J37880" s="194"/>
      <c r="K37880" s="194"/>
      <c r="L37880" s="195"/>
      <c r="M37880" s="196"/>
      <c r="N37880" s="197"/>
      <c r="O37880" s="197"/>
      <c r="P37880" s="231"/>
    </row>
    <row r="37881" spans="2:16">
      <c r="B37881" s="351"/>
      <c r="C37881" s="398"/>
      <c r="D37881" s="399"/>
      <c r="E37881" s="400"/>
      <c r="G37881" s="401"/>
      <c r="H37881" s="401"/>
      <c r="I37881" s="401"/>
      <c r="J37881" s="194"/>
      <c r="K37881" s="194"/>
      <c r="L37881" s="195"/>
      <c r="M37881" s="196"/>
      <c r="N37881" s="197"/>
      <c r="O37881" s="197"/>
      <c r="P37881" s="231"/>
    </row>
    <row r="37882" spans="2:16">
      <c r="B37882" s="351"/>
      <c r="C37882" s="398"/>
      <c r="D37882" s="399"/>
      <c r="E37882" s="400"/>
      <c r="G37882" s="401"/>
      <c r="H37882" s="401"/>
      <c r="I37882" s="401"/>
      <c r="J37882" s="194"/>
      <c r="K37882" s="194"/>
      <c r="L37882" s="195"/>
      <c r="M37882" s="196"/>
      <c r="N37882" s="197"/>
      <c r="O37882" s="197"/>
      <c r="P37882" s="231"/>
    </row>
    <row r="37883" spans="2:16">
      <c r="B37883" s="351"/>
      <c r="C37883" s="398"/>
      <c r="D37883" s="399"/>
      <c r="E37883" s="400"/>
      <c r="G37883" s="401"/>
      <c r="H37883" s="401"/>
      <c r="I37883" s="401"/>
      <c r="J37883" s="194"/>
      <c r="K37883" s="194"/>
      <c r="L37883" s="195"/>
      <c r="M37883" s="196"/>
      <c r="N37883" s="197"/>
      <c r="O37883" s="197"/>
      <c r="P37883" s="231"/>
    </row>
    <row r="37884" spans="2:16">
      <c r="B37884" s="351"/>
      <c r="C37884" s="398"/>
      <c r="D37884" s="399"/>
      <c r="E37884" s="400"/>
      <c r="G37884" s="401"/>
      <c r="H37884" s="401"/>
      <c r="I37884" s="401"/>
      <c r="J37884" s="194"/>
      <c r="K37884" s="194"/>
      <c r="L37884" s="195"/>
      <c r="M37884" s="196"/>
      <c r="N37884" s="197"/>
      <c r="O37884" s="197"/>
      <c r="P37884" s="231"/>
    </row>
    <row r="37885" spans="2:16">
      <c r="B37885" s="351"/>
      <c r="C37885" s="398"/>
      <c r="D37885" s="399"/>
      <c r="E37885" s="400"/>
      <c r="G37885" s="401"/>
      <c r="H37885" s="401"/>
      <c r="I37885" s="401"/>
      <c r="J37885" s="194"/>
      <c r="K37885" s="194"/>
      <c r="L37885" s="195"/>
      <c r="M37885" s="196"/>
      <c r="N37885" s="197"/>
      <c r="O37885" s="197"/>
      <c r="P37885" s="231"/>
    </row>
    <row r="37886" spans="2:16">
      <c r="B37886" s="351"/>
      <c r="C37886" s="398"/>
      <c r="D37886" s="399"/>
      <c r="E37886" s="400"/>
      <c r="G37886" s="401"/>
      <c r="H37886" s="401"/>
      <c r="I37886" s="401"/>
      <c r="J37886" s="194"/>
      <c r="K37886" s="194"/>
      <c r="L37886" s="195"/>
      <c r="M37886" s="196"/>
      <c r="N37886" s="197"/>
      <c r="O37886" s="197"/>
      <c r="P37886" s="231"/>
    </row>
    <row r="37887" spans="2:16">
      <c r="B37887" s="351"/>
      <c r="C37887" s="398"/>
      <c r="D37887" s="399"/>
      <c r="E37887" s="400"/>
      <c r="G37887" s="401"/>
      <c r="H37887" s="401"/>
      <c r="I37887" s="401"/>
      <c r="J37887" s="194"/>
      <c r="K37887" s="194"/>
      <c r="L37887" s="195"/>
      <c r="M37887" s="196"/>
      <c r="N37887" s="197"/>
      <c r="O37887" s="197"/>
      <c r="P37887" s="231"/>
    </row>
    <row r="37888" spans="2:16">
      <c r="B37888" s="351"/>
      <c r="C37888" s="398"/>
      <c r="D37888" s="399"/>
      <c r="E37888" s="400"/>
      <c r="G37888" s="401"/>
      <c r="H37888" s="401"/>
      <c r="I37888" s="401"/>
      <c r="J37888" s="194"/>
      <c r="K37888" s="194"/>
      <c r="L37888" s="195"/>
      <c r="M37888" s="196"/>
      <c r="N37888" s="197"/>
      <c r="O37888" s="197"/>
      <c r="P37888" s="231"/>
    </row>
    <row r="37889" spans="2:16">
      <c r="B37889" s="351"/>
      <c r="C37889" s="398"/>
      <c r="D37889" s="399"/>
      <c r="E37889" s="400"/>
      <c r="G37889" s="401"/>
      <c r="H37889" s="401"/>
      <c r="I37889" s="401"/>
      <c r="J37889" s="194"/>
      <c r="K37889" s="194"/>
      <c r="L37889" s="195"/>
      <c r="M37889" s="196"/>
      <c r="N37889" s="197"/>
      <c r="O37889" s="197"/>
      <c r="P37889" s="231"/>
    </row>
    <row r="37890" spans="2:16">
      <c r="B37890" s="351"/>
      <c r="C37890" s="398"/>
      <c r="D37890" s="399"/>
      <c r="E37890" s="400"/>
      <c r="G37890" s="401"/>
      <c r="H37890" s="401"/>
      <c r="I37890" s="401"/>
      <c r="J37890" s="194"/>
      <c r="K37890" s="194"/>
      <c r="L37890" s="195"/>
      <c r="M37890" s="196"/>
      <c r="N37890" s="197"/>
      <c r="O37890" s="197"/>
      <c r="P37890" s="231"/>
    </row>
    <row r="37891" spans="2:16">
      <c r="B37891" s="351"/>
      <c r="C37891" s="398"/>
      <c r="D37891" s="399"/>
      <c r="E37891" s="400"/>
      <c r="G37891" s="401"/>
      <c r="H37891" s="401"/>
      <c r="I37891" s="401"/>
      <c r="J37891" s="194"/>
      <c r="K37891" s="194"/>
      <c r="L37891" s="195"/>
      <c r="M37891" s="196"/>
      <c r="N37891" s="197"/>
      <c r="O37891" s="197"/>
      <c r="P37891" s="231"/>
    </row>
    <row r="37892" spans="2:16">
      <c r="B37892" s="351"/>
      <c r="C37892" s="398"/>
      <c r="D37892" s="399"/>
      <c r="E37892" s="400"/>
      <c r="G37892" s="401"/>
      <c r="H37892" s="401"/>
      <c r="I37892" s="401"/>
      <c r="J37892" s="194"/>
      <c r="K37892" s="194"/>
      <c r="L37892" s="195"/>
      <c r="M37892" s="196"/>
      <c r="N37892" s="197"/>
      <c r="O37892" s="197"/>
      <c r="P37892" s="231"/>
    </row>
    <row r="37893" spans="2:16">
      <c r="B37893" s="351"/>
      <c r="C37893" s="398"/>
      <c r="D37893" s="399"/>
      <c r="E37893" s="400"/>
      <c r="G37893" s="401"/>
      <c r="H37893" s="401"/>
      <c r="I37893" s="401"/>
      <c r="J37893" s="194"/>
      <c r="K37893" s="194"/>
      <c r="L37893" s="195"/>
      <c r="M37893" s="196"/>
      <c r="N37893" s="197"/>
      <c r="O37893" s="197"/>
      <c r="P37893" s="231"/>
    </row>
    <row r="37894" spans="2:16">
      <c r="B37894" s="351"/>
      <c r="C37894" s="398"/>
      <c r="D37894" s="399"/>
      <c r="E37894" s="400"/>
      <c r="G37894" s="401"/>
      <c r="H37894" s="401"/>
      <c r="I37894" s="401"/>
      <c r="J37894" s="194"/>
      <c r="K37894" s="194"/>
      <c r="L37894" s="195"/>
      <c r="M37894" s="196"/>
      <c r="N37894" s="197"/>
      <c r="O37894" s="197"/>
      <c r="P37894" s="231"/>
    </row>
    <row r="37895" spans="2:16">
      <c r="B37895" s="351"/>
      <c r="C37895" s="398"/>
      <c r="D37895" s="399"/>
      <c r="E37895" s="400"/>
      <c r="G37895" s="401"/>
      <c r="H37895" s="401"/>
      <c r="I37895" s="401"/>
      <c r="J37895" s="194"/>
      <c r="K37895" s="194"/>
      <c r="L37895" s="195"/>
      <c r="M37895" s="196"/>
      <c r="N37895" s="197"/>
      <c r="O37895" s="197"/>
      <c r="P37895" s="231"/>
    </row>
    <row r="37896" spans="2:16">
      <c r="B37896" s="351"/>
      <c r="C37896" s="398"/>
      <c r="D37896" s="399"/>
      <c r="E37896" s="400"/>
      <c r="G37896" s="401"/>
      <c r="H37896" s="401"/>
      <c r="I37896" s="401"/>
      <c r="J37896" s="194"/>
      <c r="K37896" s="194"/>
      <c r="L37896" s="195"/>
      <c r="M37896" s="196"/>
      <c r="N37896" s="197"/>
      <c r="O37896" s="197"/>
      <c r="P37896" s="231"/>
    </row>
    <row r="37897" spans="2:16">
      <c r="B37897" s="351"/>
      <c r="C37897" s="398"/>
      <c r="D37897" s="399"/>
      <c r="E37897" s="400"/>
      <c r="G37897" s="401"/>
      <c r="H37897" s="401"/>
      <c r="I37897" s="401"/>
      <c r="J37897" s="194"/>
      <c r="K37897" s="194"/>
      <c r="L37897" s="195"/>
      <c r="M37897" s="196"/>
      <c r="N37897" s="197"/>
      <c r="O37897" s="197"/>
      <c r="P37897" s="231"/>
    </row>
    <row r="37898" spans="2:16">
      <c r="B37898" s="351"/>
      <c r="C37898" s="398"/>
      <c r="D37898" s="399"/>
      <c r="E37898" s="400"/>
      <c r="G37898" s="401"/>
      <c r="H37898" s="401"/>
      <c r="I37898" s="401"/>
      <c r="J37898" s="194"/>
      <c r="K37898" s="194"/>
      <c r="L37898" s="195"/>
      <c r="M37898" s="196"/>
      <c r="N37898" s="197"/>
      <c r="O37898" s="197"/>
      <c r="P37898" s="231"/>
    </row>
    <row r="37899" spans="2:16">
      <c r="B37899" s="351"/>
      <c r="C37899" s="398"/>
      <c r="D37899" s="399"/>
      <c r="E37899" s="400"/>
      <c r="G37899" s="401"/>
      <c r="H37899" s="401"/>
      <c r="I37899" s="401"/>
      <c r="J37899" s="194"/>
      <c r="K37899" s="194"/>
      <c r="L37899" s="195"/>
      <c r="M37899" s="196"/>
      <c r="N37899" s="197"/>
      <c r="O37899" s="197"/>
      <c r="P37899" s="231"/>
    </row>
    <row r="37900" spans="2:16">
      <c r="B37900" s="351"/>
      <c r="C37900" s="398"/>
      <c r="D37900" s="399"/>
      <c r="E37900" s="400"/>
      <c r="G37900" s="401"/>
      <c r="H37900" s="401"/>
      <c r="I37900" s="401"/>
      <c r="J37900" s="194"/>
      <c r="K37900" s="194"/>
      <c r="L37900" s="195"/>
      <c r="M37900" s="196"/>
      <c r="N37900" s="197"/>
      <c r="O37900" s="197"/>
      <c r="P37900" s="231"/>
    </row>
    <row r="37901" spans="2:16">
      <c r="B37901" s="351"/>
      <c r="C37901" s="398"/>
      <c r="D37901" s="399"/>
      <c r="E37901" s="400"/>
      <c r="G37901" s="401"/>
      <c r="H37901" s="401"/>
      <c r="I37901" s="401"/>
      <c r="J37901" s="194"/>
      <c r="K37901" s="194"/>
      <c r="L37901" s="195"/>
      <c r="M37901" s="196"/>
      <c r="N37901" s="197"/>
      <c r="O37901" s="197"/>
      <c r="P37901" s="231"/>
    </row>
    <row r="37902" spans="2:16">
      <c r="B37902" s="351"/>
      <c r="C37902" s="398"/>
      <c r="D37902" s="399"/>
      <c r="E37902" s="400"/>
      <c r="G37902" s="401"/>
      <c r="H37902" s="401"/>
      <c r="I37902" s="401"/>
      <c r="J37902" s="194"/>
      <c r="K37902" s="194"/>
      <c r="L37902" s="195"/>
      <c r="M37902" s="196"/>
      <c r="N37902" s="197"/>
      <c r="O37902" s="197"/>
      <c r="P37902" s="231"/>
    </row>
    <row r="37903" spans="2:16">
      <c r="B37903" s="351"/>
      <c r="C37903" s="398"/>
      <c r="D37903" s="399"/>
      <c r="E37903" s="400"/>
      <c r="G37903" s="401"/>
      <c r="H37903" s="401"/>
      <c r="I37903" s="401"/>
      <c r="J37903" s="194"/>
      <c r="K37903" s="194"/>
      <c r="L37903" s="195"/>
      <c r="M37903" s="196"/>
      <c r="N37903" s="197"/>
      <c r="O37903" s="197"/>
      <c r="P37903" s="231"/>
    </row>
    <row r="37904" spans="2:16">
      <c r="B37904" s="351"/>
      <c r="C37904" s="398"/>
      <c r="D37904" s="399"/>
      <c r="E37904" s="400"/>
      <c r="G37904" s="401"/>
      <c r="H37904" s="401"/>
      <c r="I37904" s="401"/>
      <c r="J37904" s="194"/>
      <c r="K37904" s="194"/>
      <c r="L37904" s="195"/>
      <c r="M37904" s="196"/>
      <c r="N37904" s="197"/>
      <c r="O37904" s="197"/>
      <c r="P37904" s="231"/>
    </row>
    <row r="37905" spans="2:16">
      <c r="B37905" s="351"/>
      <c r="C37905" s="398"/>
      <c r="D37905" s="399"/>
      <c r="E37905" s="400"/>
      <c r="G37905" s="401"/>
      <c r="H37905" s="401"/>
      <c r="I37905" s="401"/>
      <c r="J37905" s="194"/>
      <c r="K37905" s="194"/>
      <c r="L37905" s="195"/>
      <c r="M37905" s="196"/>
      <c r="N37905" s="197"/>
      <c r="O37905" s="197"/>
      <c r="P37905" s="231"/>
    </row>
    <row r="37906" spans="2:16">
      <c r="B37906" s="351"/>
      <c r="C37906" s="398"/>
      <c r="D37906" s="399"/>
      <c r="E37906" s="400"/>
      <c r="G37906" s="401"/>
      <c r="H37906" s="401"/>
      <c r="I37906" s="401"/>
      <c r="J37906" s="194"/>
      <c r="K37906" s="194"/>
      <c r="L37906" s="195"/>
      <c r="M37906" s="196"/>
      <c r="N37906" s="197"/>
      <c r="O37906" s="197"/>
      <c r="P37906" s="231"/>
    </row>
    <row r="37907" spans="2:16">
      <c r="B37907" s="351"/>
      <c r="C37907" s="398"/>
      <c r="D37907" s="399"/>
      <c r="E37907" s="400"/>
      <c r="G37907" s="401"/>
      <c r="H37907" s="401"/>
      <c r="I37907" s="401"/>
      <c r="J37907" s="194"/>
      <c r="K37907" s="194"/>
      <c r="L37907" s="195"/>
      <c r="M37907" s="196"/>
      <c r="N37907" s="197"/>
      <c r="O37907" s="197"/>
      <c r="P37907" s="231"/>
    </row>
    <row r="37908" spans="2:16">
      <c r="B37908" s="351"/>
      <c r="C37908" s="398"/>
      <c r="D37908" s="399"/>
      <c r="E37908" s="400"/>
      <c r="G37908" s="401"/>
      <c r="H37908" s="401"/>
      <c r="I37908" s="401"/>
      <c r="J37908" s="194"/>
      <c r="K37908" s="194"/>
      <c r="L37908" s="195"/>
      <c r="M37908" s="196"/>
      <c r="N37908" s="197"/>
      <c r="O37908" s="197"/>
      <c r="P37908" s="231"/>
    </row>
    <row r="37909" spans="2:16">
      <c r="B37909" s="351"/>
      <c r="C37909" s="398"/>
      <c r="D37909" s="399"/>
      <c r="E37909" s="400"/>
      <c r="G37909" s="401"/>
      <c r="H37909" s="401"/>
      <c r="I37909" s="401"/>
      <c r="J37909" s="194"/>
      <c r="K37909" s="194"/>
      <c r="L37909" s="195"/>
      <c r="M37909" s="196"/>
      <c r="N37909" s="197"/>
      <c r="O37909" s="197"/>
      <c r="P37909" s="231"/>
    </row>
    <row r="37910" spans="2:16">
      <c r="B37910" s="351"/>
      <c r="C37910" s="398"/>
      <c r="D37910" s="399"/>
      <c r="E37910" s="400"/>
      <c r="G37910" s="401"/>
      <c r="H37910" s="401"/>
      <c r="I37910" s="401"/>
      <c r="J37910" s="194"/>
      <c r="K37910" s="194"/>
      <c r="L37910" s="195"/>
      <c r="M37910" s="196"/>
      <c r="N37910" s="197"/>
      <c r="O37910" s="197"/>
      <c r="P37910" s="231"/>
    </row>
    <row r="37911" spans="2:16">
      <c r="B37911" s="351"/>
      <c r="C37911" s="398"/>
      <c r="D37911" s="399"/>
      <c r="E37911" s="400"/>
      <c r="G37911" s="401"/>
      <c r="H37911" s="401"/>
      <c r="I37911" s="401"/>
      <c r="J37911" s="194"/>
      <c r="K37911" s="194"/>
      <c r="L37911" s="195"/>
      <c r="M37911" s="196"/>
      <c r="N37911" s="197"/>
      <c r="O37911" s="197"/>
      <c r="P37911" s="231"/>
    </row>
    <row r="37912" spans="2:16">
      <c r="B37912" s="351"/>
      <c r="C37912" s="398"/>
      <c r="D37912" s="399"/>
      <c r="E37912" s="400"/>
      <c r="G37912" s="401"/>
      <c r="H37912" s="401"/>
      <c r="I37912" s="401"/>
      <c r="J37912" s="194"/>
      <c r="K37912" s="194"/>
      <c r="L37912" s="195"/>
      <c r="M37912" s="196"/>
      <c r="N37912" s="197"/>
      <c r="O37912" s="197"/>
      <c r="P37912" s="231"/>
    </row>
    <row r="37913" spans="2:16">
      <c r="B37913" s="351"/>
      <c r="C37913" s="398"/>
      <c r="D37913" s="399"/>
      <c r="E37913" s="400"/>
      <c r="G37913" s="401"/>
      <c r="H37913" s="401"/>
      <c r="I37913" s="401"/>
      <c r="J37913" s="194"/>
      <c r="K37913" s="194"/>
      <c r="L37913" s="195"/>
      <c r="M37913" s="196"/>
      <c r="N37913" s="197"/>
      <c r="O37913" s="197"/>
      <c r="P37913" s="231"/>
    </row>
    <row r="37914" spans="2:16">
      <c r="B37914" s="351"/>
      <c r="C37914" s="398"/>
      <c r="D37914" s="399"/>
      <c r="E37914" s="400"/>
      <c r="G37914" s="401"/>
      <c r="H37914" s="401"/>
      <c r="I37914" s="401"/>
      <c r="J37914" s="194"/>
      <c r="K37914" s="194"/>
      <c r="L37914" s="195"/>
      <c r="M37914" s="196"/>
      <c r="N37914" s="197"/>
      <c r="O37914" s="197"/>
      <c r="P37914" s="231"/>
    </row>
    <row r="37915" spans="2:16">
      <c r="B37915" s="351"/>
      <c r="C37915" s="398"/>
      <c r="D37915" s="399"/>
      <c r="E37915" s="400"/>
      <c r="G37915" s="401"/>
      <c r="H37915" s="401"/>
      <c r="I37915" s="401"/>
      <c r="J37915" s="194"/>
      <c r="K37915" s="194"/>
      <c r="L37915" s="195"/>
      <c r="M37915" s="196"/>
      <c r="N37915" s="197"/>
      <c r="O37915" s="197"/>
      <c r="P37915" s="231"/>
    </row>
    <row r="37916" spans="2:16">
      <c r="B37916" s="351"/>
      <c r="C37916" s="398"/>
      <c r="D37916" s="399"/>
      <c r="E37916" s="400"/>
      <c r="G37916" s="401"/>
      <c r="H37916" s="401"/>
      <c r="I37916" s="401"/>
      <c r="J37916" s="194"/>
      <c r="K37916" s="194"/>
      <c r="L37916" s="195"/>
      <c r="M37916" s="196"/>
      <c r="N37916" s="197"/>
      <c r="O37916" s="197"/>
      <c r="P37916" s="231"/>
    </row>
    <row r="37917" spans="2:16">
      <c r="B37917" s="351"/>
      <c r="C37917" s="398"/>
      <c r="D37917" s="399"/>
      <c r="E37917" s="400"/>
      <c r="G37917" s="401"/>
      <c r="H37917" s="401"/>
      <c r="I37917" s="401"/>
      <c r="J37917" s="194"/>
      <c r="K37917" s="194"/>
      <c r="L37917" s="195"/>
      <c r="M37917" s="196"/>
      <c r="N37917" s="197"/>
      <c r="O37917" s="197"/>
      <c r="P37917" s="231"/>
    </row>
    <row r="37918" spans="2:16">
      <c r="B37918" s="351"/>
      <c r="C37918" s="398"/>
      <c r="D37918" s="399"/>
      <c r="E37918" s="400"/>
      <c r="G37918" s="401"/>
      <c r="H37918" s="401"/>
      <c r="I37918" s="401"/>
      <c r="J37918" s="194"/>
      <c r="K37918" s="194"/>
      <c r="L37918" s="195"/>
      <c r="M37918" s="196"/>
      <c r="N37918" s="197"/>
      <c r="O37918" s="197"/>
      <c r="P37918" s="231"/>
    </row>
    <row r="37919" spans="2:16">
      <c r="B37919" s="402"/>
      <c r="C37919" s="398"/>
      <c r="D37919" s="404"/>
      <c r="E37919" s="405"/>
      <c r="G37919" s="406"/>
      <c r="H37919" s="406"/>
      <c r="I37919" s="406"/>
      <c r="J37919" s="194"/>
      <c r="K37919" s="194"/>
      <c r="L37919" s="195"/>
      <c r="M37919" s="196"/>
      <c r="N37919" s="197"/>
      <c r="O37919" s="197"/>
      <c r="P37919" s="221"/>
    </row>
    <row r="37920" spans="2:16">
      <c r="B37920" s="351"/>
      <c r="C37920" s="398"/>
      <c r="D37920" s="399"/>
      <c r="E37920" s="400"/>
      <c r="G37920" s="401"/>
      <c r="H37920" s="401"/>
      <c r="I37920" s="401"/>
      <c r="J37920" s="194"/>
      <c r="K37920" s="194"/>
      <c r="L37920" s="195"/>
      <c r="M37920" s="196"/>
      <c r="N37920" s="197"/>
      <c r="O37920" s="197"/>
      <c r="P37920" s="231"/>
    </row>
    <row r="37921" spans="2:16">
      <c r="B37921" s="351"/>
      <c r="C37921" s="398"/>
      <c r="D37921" s="399"/>
      <c r="E37921" s="400"/>
      <c r="G37921" s="401"/>
      <c r="H37921" s="401"/>
      <c r="I37921" s="401"/>
      <c r="J37921" s="194"/>
      <c r="K37921" s="194"/>
      <c r="L37921" s="195"/>
      <c r="M37921" s="196"/>
      <c r="N37921" s="197"/>
      <c r="O37921" s="197"/>
      <c r="P37921" s="231"/>
    </row>
    <row r="37922" spans="2:16">
      <c r="B37922" s="351"/>
      <c r="C37922" s="398"/>
      <c r="D37922" s="399"/>
      <c r="E37922" s="400"/>
      <c r="G37922" s="401"/>
      <c r="H37922" s="401"/>
      <c r="I37922" s="401"/>
      <c r="J37922" s="194"/>
      <c r="K37922" s="194"/>
      <c r="L37922" s="195"/>
      <c r="M37922" s="196"/>
      <c r="N37922" s="197"/>
      <c r="O37922" s="197"/>
      <c r="P37922" s="231"/>
    </row>
    <row r="37923" spans="2:16">
      <c r="B37923" s="351"/>
      <c r="C37923" s="398"/>
      <c r="D37923" s="399"/>
      <c r="E37923" s="400"/>
      <c r="G37923" s="401"/>
      <c r="H37923" s="401"/>
      <c r="I37923" s="401"/>
      <c r="J37923" s="194"/>
      <c r="K37923" s="194"/>
      <c r="L37923" s="195"/>
      <c r="M37923" s="196"/>
      <c r="N37923" s="197"/>
      <c r="O37923" s="197"/>
      <c r="P37923" s="231"/>
    </row>
    <row r="37924" spans="2:16">
      <c r="B37924" s="351"/>
      <c r="C37924" s="398"/>
      <c r="D37924" s="399"/>
      <c r="E37924" s="400"/>
      <c r="G37924" s="401"/>
      <c r="H37924" s="401"/>
      <c r="I37924" s="401"/>
      <c r="J37924" s="194"/>
      <c r="K37924" s="194"/>
      <c r="L37924" s="195"/>
      <c r="M37924" s="196"/>
      <c r="N37924" s="197"/>
      <c r="O37924" s="197"/>
      <c r="P37924" s="231"/>
    </row>
    <row r="37925" spans="2:16">
      <c r="B37925" s="351"/>
      <c r="C37925" s="398"/>
      <c r="D37925" s="399"/>
      <c r="E37925" s="400"/>
      <c r="G37925" s="401"/>
      <c r="H37925" s="401"/>
      <c r="I37925" s="401"/>
      <c r="J37925" s="194"/>
      <c r="K37925" s="194"/>
      <c r="L37925" s="195"/>
      <c r="M37925" s="196"/>
      <c r="N37925" s="197"/>
      <c r="O37925" s="197"/>
      <c r="P37925" s="231"/>
    </row>
    <row r="37926" spans="2:16">
      <c r="B37926" s="351"/>
      <c r="C37926" s="398"/>
      <c r="D37926" s="399"/>
      <c r="E37926" s="400"/>
      <c r="G37926" s="401"/>
      <c r="H37926" s="401"/>
      <c r="I37926" s="401"/>
      <c r="J37926" s="194"/>
      <c r="K37926" s="194"/>
      <c r="L37926" s="195"/>
      <c r="M37926" s="196"/>
      <c r="N37926" s="197"/>
      <c r="O37926" s="197"/>
      <c r="P37926" s="231"/>
    </row>
    <row r="37927" spans="2:16">
      <c r="B37927" s="351"/>
      <c r="C37927" s="398"/>
      <c r="D37927" s="399"/>
      <c r="E37927" s="400"/>
      <c r="G37927" s="401"/>
      <c r="H37927" s="401"/>
      <c r="I37927" s="401"/>
      <c r="J37927" s="194"/>
      <c r="K37927" s="194"/>
      <c r="L37927" s="195"/>
      <c r="M37927" s="196"/>
      <c r="N37927" s="197"/>
      <c r="O37927" s="197"/>
      <c r="P37927" s="231"/>
    </row>
    <row r="37928" spans="2:16">
      <c r="B37928" s="351"/>
      <c r="C37928" s="398"/>
      <c r="D37928" s="399"/>
      <c r="E37928" s="400"/>
      <c r="G37928" s="401"/>
      <c r="H37928" s="401"/>
      <c r="I37928" s="401"/>
      <c r="J37928" s="194"/>
      <c r="K37928" s="194"/>
      <c r="L37928" s="195"/>
      <c r="M37928" s="196"/>
      <c r="N37928" s="197"/>
      <c r="O37928" s="197"/>
      <c r="P37928" s="231"/>
    </row>
    <row r="37929" spans="2:16">
      <c r="B37929" s="351"/>
      <c r="C37929" s="398"/>
      <c r="D37929" s="399"/>
      <c r="E37929" s="400"/>
      <c r="G37929" s="401"/>
      <c r="H37929" s="401"/>
      <c r="I37929" s="401"/>
      <c r="J37929" s="194"/>
      <c r="K37929" s="194"/>
      <c r="L37929" s="195"/>
      <c r="M37929" s="196"/>
      <c r="N37929" s="197"/>
      <c r="O37929" s="197"/>
      <c r="P37929" s="231"/>
    </row>
    <row r="37930" spans="2:16">
      <c r="B37930" s="351"/>
      <c r="C37930" s="398"/>
      <c r="D37930" s="399"/>
      <c r="E37930" s="400"/>
      <c r="G37930" s="401"/>
      <c r="H37930" s="401"/>
      <c r="I37930" s="401"/>
      <c r="J37930" s="194"/>
      <c r="K37930" s="194"/>
      <c r="L37930" s="195"/>
      <c r="M37930" s="196"/>
      <c r="N37930" s="197"/>
      <c r="O37930" s="197"/>
      <c r="P37930" s="231"/>
    </row>
    <row r="37931" spans="2:16">
      <c r="B37931" s="351"/>
      <c r="C37931" s="398"/>
      <c r="D37931" s="399"/>
      <c r="E37931" s="400"/>
      <c r="G37931" s="401"/>
      <c r="H37931" s="401"/>
      <c r="I37931" s="401"/>
      <c r="J37931" s="194"/>
      <c r="K37931" s="194"/>
      <c r="L37931" s="195"/>
      <c r="M37931" s="196"/>
      <c r="N37931" s="197"/>
      <c r="O37931" s="197"/>
      <c r="P37931" s="231"/>
    </row>
    <row r="37932" spans="2:16">
      <c r="B37932" s="351"/>
      <c r="C37932" s="398"/>
      <c r="D37932" s="399"/>
      <c r="E37932" s="400"/>
      <c r="G37932" s="401"/>
      <c r="H37932" s="401"/>
      <c r="I37932" s="401"/>
      <c r="J37932" s="194"/>
      <c r="K37932" s="194"/>
      <c r="L37932" s="195"/>
      <c r="M37932" s="196"/>
      <c r="N37932" s="197"/>
      <c r="O37932" s="197"/>
      <c r="P37932" s="231"/>
    </row>
    <row r="37933" spans="2:16">
      <c r="B37933" s="351"/>
      <c r="C37933" s="398"/>
      <c r="D37933" s="399"/>
      <c r="E37933" s="400"/>
      <c r="G37933" s="401"/>
      <c r="H37933" s="401"/>
      <c r="I37933" s="401"/>
      <c r="J37933" s="194"/>
      <c r="K37933" s="194"/>
      <c r="L37933" s="195"/>
      <c r="M37933" s="196"/>
      <c r="N37933" s="197"/>
      <c r="O37933" s="197"/>
      <c r="P37933" s="231"/>
    </row>
    <row r="37934" spans="2:16">
      <c r="B37934" s="351"/>
      <c r="C37934" s="398"/>
      <c r="D37934" s="399"/>
      <c r="E37934" s="400"/>
      <c r="G37934" s="401"/>
      <c r="H37934" s="401"/>
      <c r="I37934" s="401"/>
      <c r="J37934" s="194"/>
      <c r="K37934" s="194"/>
      <c r="L37934" s="195"/>
      <c r="M37934" s="196"/>
      <c r="N37934" s="197"/>
      <c r="O37934" s="197"/>
      <c r="P37934" s="231"/>
    </row>
    <row r="37935" spans="2:16">
      <c r="B37935" s="351"/>
      <c r="C37935" s="398"/>
      <c r="D37935" s="399"/>
      <c r="E37935" s="400"/>
      <c r="G37935" s="401"/>
      <c r="H37935" s="401"/>
      <c r="I37935" s="401"/>
      <c r="J37935" s="194"/>
      <c r="K37935" s="194"/>
      <c r="L37935" s="195"/>
      <c r="M37935" s="196"/>
      <c r="N37935" s="197"/>
      <c r="O37935" s="197"/>
      <c r="P37935" s="231"/>
    </row>
    <row r="37936" spans="2:16">
      <c r="B37936" s="351"/>
      <c r="C37936" s="398"/>
      <c r="D37936" s="399"/>
      <c r="E37936" s="400"/>
      <c r="G37936" s="401"/>
      <c r="H37936" s="401"/>
      <c r="I37936" s="401"/>
      <c r="J37936" s="194"/>
      <c r="K37936" s="194"/>
      <c r="L37936" s="195"/>
      <c r="M37936" s="196"/>
      <c r="N37936" s="197"/>
      <c r="O37936" s="197"/>
      <c r="P37936" s="231"/>
    </row>
    <row r="37937" spans="2:16">
      <c r="B37937" s="351"/>
      <c r="C37937" s="398"/>
      <c r="D37937" s="399"/>
      <c r="E37937" s="400"/>
      <c r="G37937" s="401"/>
      <c r="H37937" s="401"/>
      <c r="I37937" s="401"/>
      <c r="J37937" s="194"/>
      <c r="K37937" s="194"/>
      <c r="L37937" s="195"/>
      <c r="M37937" s="196"/>
      <c r="N37937" s="197"/>
      <c r="O37937" s="197"/>
      <c r="P37937" s="231"/>
    </row>
    <row r="37938" spans="2:16">
      <c r="B37938" s="351"/>
      <c r="C37938" s="398"/>
      <c r="D37938" s="399"/>
      <c r="E37938" s="400"/>
      <c r="G37938" s="401"/>
      <c r="H37938" s="401"/>
      <c r="I37938" s="401"/>
      <c r="J37938" s="194"/>
      <c r="K37938" s="194"/>
      <c r="L37938" s="195"/>
      <c r="M37938" s="196"/>
      <c r="N37938" s="197"/>
      <c r="O37938" s="197"/>
      <c r="P37938" s="231"/>
    </row>
    <row r="37939" spans="2:16">
      <c r="B37939" s="351"/>
      <c r="C37939" s="398"/>
      <c r="D37939" s="399"/>
      <c r="E37939" s="400"/>
      <c r="G37939" s="401"/>
      <c r="H37939" s="401"/>
      <c r="I37939" s="401"/>
      <c r="J37939" s="194"/>
      <c r="K37939" s="194"/>
      <c r="L37939" s="195"/>
      <c r="M37939" s="196"/>
      <c r="N37939" s="197"/>
      <c r="O37939" s="197"/>
      <c r="P37939" s="231"/>
    </row>
    <row r="37940" spans="2:16">
      <c r="B37940" s="351"/>
      <c r="C37940" s="398"/>
      <c r="D37940" s="399"/>
      <c r="E37940" s="400"/>
      <c r="G37940" s="401"/>
      <c r="H37940" s="401"/>
      <c r="I37940" s="401"/>
      <c r="J37940" s="194"/>
      <c r="K37940" s="194"/>
      <c r="L37940" s="195"/>
      <c r="M37940" s="196"/>
      <c r="N37940" s="197"/>
      <c r="O37940" s="197"/>
      <c r="P37940" s="231"/>
    </row>
    <row r="37941" spans="2:16">
      <c r="B37941" s="351"/>
      <c r="C37941" s="398"/>
      <c r="D37941" s="399"/>
      <c r="E37941" s="400"/>
      <c r="G37941" s="401"/>
      <c r="H37941" s="401"/>
      <c r="I37941" s="401"/>
      <c r="J37941" s="194"/>
      <c r="K37941" s="194"/>
      <c r="L37941" s="195"/>
      <c r="M37941" s="196"/>
      <c r="N37941" s="197"/>
      <c r="O37941" s="197"/>
      <c r="P37941" s="231"/>
    </row>
    <row r="37942" spans="2:16">
      <c r="B37942" s="351"/>
      <c r="C37942" s="398"/>
      <c r="D37942" s="399"/>
      <c r="E37942" s="400"/>
      <c r="G37942" s="401"/>
      <c r="H37942" s="401"/>
      <c r="I37942" s="401"/>
      <c r="J37942" s="194"/>
      <c r="K37942" s="194"/>
      <c r="L37942" s="195"/>
      <c r="M37942" s="196"/>
      <c r="N37942" s="197"/>
      <c r="O37942" s="197"/>
      <c r="P37942" s="231"/>
    </row>
    <row r="37943" spans="2:16">
      <c r="B37943" s="351"/>
      <c r="C37943" s="398"/>
      <c r="D37943" s="399"/>
      <c r="E37943" s="400"/>
      <c r="G37943" s="401"/>
      <c r="H37943" s="401"/>
      <c r="I37943" s="401"/>
      <c r="J37943" s="194"/>
      <c r="K37943" s="194"/>
      <c r="L37943" s="195"/>
      <c r="M37943" s="196"/>
      <c r="N37943" s="197"/>
      <c r="O37943" s="197"/>
      <c r="P37943" s="231"/>
    </row>
    <row r="37944" spans="2:16">
      <c r="B37944" s="351"/>
      <c r="C37944" s="398"/>
      <c r="D37944" s="399"/>
      <c r="E37944" s="400"/>
      <c r="G37944" s="401"/>
      <c r="H37944" s="401"/>
      <c r="I37944" s="401"/>
      <c r="J37944" s="194"/>
      <c r="K37944" s="194"/>
      <c r="L37944" s="195"/>
      <c r="M37944" s="196"/>
      <c r="N37944" s="197"/>
      <c r="O37944" s="197"/>
      <c r="P37944" s="231"/>
    </row>
    <row r="37945" spans="2:16">
      <c r="B37945" s="351"/>
      <c r="C37945" s="398"/>
      <c r="D37945" s="399"/>
      <c r="E37945" s="400"/>
      <c r="G37945" s="401"/>
      <c r="H37945" s="401"/>
      <c r="I37945" s="401"/>
      <c r="J37945" s="194"/>
      <c r="K37945" s="194"/>
      <c r="L37945" s="195"/>
      <c r="M37945" s="196"/>
      <c r="N37945" s="197"/>
      <c r="O37945" s="197"/>
      <c r="P37945" s="231"/>
    </row>
    <row r="37946" spans="2:16">
      <c r="B37946" s="351"/>
      <c r="C37946" s="398"/>
      <c r="D37946" s="399"/>
      <c r="E37946" s="400"/>
      <c r="G37946" s="401"/>
      <c r="H37946" s="401"/>
      <c r="I37946" s="401"/>
      <c r="J37946" s="194"/>
      <c r="K37946" s="194"/>
      <c r="L37946" s="195"/>
      <c r="M37946" s="196"/>
      <c r="N37946" s="197"/>
      <c r="O37946" s="197"/>
      <c r="P37946" s="231"/>
    </row>
    <row r="37947" spans="2:16">
      <c r="B37947" s="351"/>
      <c r="C37947" s="398"/>
      <c r="D37947" s="399"/>
      <c r="E37947" s="400"/>
      <c r="G37947" s="401"/>
      <c r="H37947" s="401"/>
      <c r="I37947" s="401"/>
      <c r="J37947" s="194"/>
      <c r="K37947" s="194"/>
      <c r="L37947" s="195"/>
      <c r="M37947" s="196"/>
      <c r="N37947" s="197"/>
      <c r="O37947" s="197"/>
      <c r="P37947" s="231"/>
    </row>
    <row r="37948" spans="2:16">
      <c r="B37948" s="351"/>
      <c r="C37948" s="398"/>
      <c r="D37948" s="399"/>
      <c r="E37948" s="400"/>
      <c r="G37948" s="401"/>
      <c r="H37948" s="401"/>
      <c r="I37948" s="401"/>
      <c r="J37948" s="194"/>
      <c r="K37948" s="194"/>
      <c r="L37948" s="195"/>
      <c r="M37948" s="196"/>
      <c r="N37948" s="197"/>
      <c r="O37948" s="197"/>
      <c r="P37948" s="231"/>
    </row>
    <row r="37949" spans="2:16">
      <c r="B37949" s="351"/>
      <c r="C37949" s="398"/>
      <c r="D37949" s="399"/>
      <c r="E37949" s="400"/>
      <c r="G37949" s="401"/>
      <c r="H37949" s="401"/>
      <c r="I37949" s="401"/>
      <c r="J37949" s="194"/>
      <c r="K37949" s="194"/>
      <c r="L37949" s="195"/>
      <c r="M37949" s="196"/>
      <c r="N37949" s="197"/>
      <c r="O37949" s="197"/>
      <c r="P37949" s="231"/>
    </row>
    <row r="37950" spans="2:16">
      <c r="B37950" s="351"/>
      <c r="C37950" s="398"/>
      <c r="D37950" s="399"/>
      <c r="E37950" s="400"/>
      <c r="G37950" s="401"/>
      <c r="H37950" s="401"/>
      <c r="I37950" s="401"/>
      <c r="J37950" s="194"/>
      <c r="K37950" s="194"/>
      <c r="L37950" s="195"/>
      <c r="M37950" s="196"/>
      <c r="N37950" s="197"/>
      <c r="O37950" s="197"/>
      <c r="P37950" s="231"/>
    </row>
    <row r="37951" spans="2:16">
      <c r="B37951" s="351"/>
      <c r="C37951" s="398"/>
      <c r="D37951" s="399"/>
      <c r="E37951" s="400"/>
      <c r="G37951" s="401"/>
      <c r="H37951" s="401"/>
      <c r="I37951" s="401"/>
      <c r="J37951" s="194"/>
      <c r="K37951" s="194"/>
      <c r="L37951" s="195"/>
      <c r="M37951" s="196"/>
      <c r="N37951" s="197"/>
      <c r="O37951" s="197"/>
      <c r="P37951" s="231"/>
    </row>
    <row r="37952" spans="2:16">
      <c r="B37952" s="351"/>
      <c r="C37952" s="398"/>
      <c r="D37952" s="399"/>
      <c r="E37952" s="400"/>
      <c r="G37952" s="401"/>
      <c r="H37952" s="401"/>
      <c r="I37952" s="401"/>
      <c r="J37952" s="194"/>
      <c r="K37952" s="194"/>
      <c r="L37952" s="195"/>
      <c r="M37952" s="196"/>
      <c r="N37952" s="197"/>
      <c r="O37952" s="197"/>
      <c r="P37952" s="231"/>
    </row>
    <row r="37953" spans="2:16">
      <c r="B37953" s="351"/>
      <c r="C37953" s="398"/>
      <c r="D37953" s="399"/>
      <c r="E37953" s="400"/>
      <c r="G37953" s="401"/>
      <c r="H37953" s="401"/>
      <c r="I37953" s="401"/>
      <c r="J37953" s="194"/>
      <c r="K37953" s="194"/>
      <c r="L37953" s="195"/>
      <c r="M37953" s="196"/>
      <c r="N37953" s="197"/>
      <c r="O37953" s="197"/>
      <c r="P37953" s="231"/>
    </row>
    <row r="37954" spans="2:16">
      <c r="B37954" s="351"/>
      <c r="C37954" s="398"/>
      <c r="D37954" s="399"/>
      <c r="E37954" s="400"/>
      <c r="G37954" s="401"/>
      <c r="H37954" s="401"/>
      <c r="I37954" s="401"/>
      <c r="J37954" s="194"/>
      <c r="K37954" s="194"/>
      <c r="L37954" s="195"/>
      <c r="M37954" s="196"/>
      <c r="N37954" s="197"/>
      <c r="O37954" s="197"/>
      <c r="P37954" s="231"/>
    </row>
    <row r="37955" spans="2:16">
      <c r="B37955" s="351"/>
      <c r="C37955" s="398"/>
      <c r="D37955" s="399"/>
      <c r="E37955" s="400"/>
      <c r="G37955" s="401"/>
      <c r="H37955" s="401"/>
      <c r="I37955" s="401"/>
      <c r="J37955" s="194"/>
      <c r="K37955" s="194"/>
      <c r="L37955" s="195"/>
      <c r="M37955" s="196"/>
      <c r="N37955" s="197"/>
      <c r="O37955" s="197"/>
      <c r="P37955" s="231"/>
    </row>
    <row r="37956" spans="2:16">
      <c r="B37956" s="351"/>
      <c r="C37956" s="398"/>
      <c r="D37956" s="399"/>
      <c r="E37956" s="400"/>
      <c r="G37956" s="401"/>
      <c r="H37956" s="401"/>
      <c r="I37956" s="401"/>
      <c r="J37956" s="194"/>
      <c r="K37956" s="194"/>
      <c r="L37956" s="195"/>
      <c r="M37956" s="196"/>
      <c r="N37956" s="197"/>
      <c r="O37956" s="197"/>
      <c r="P37956" s="231"/>
    </row>
    <row r="37957" spans="2:16">
      <c r="B37957" s="351"/>
      <c r="C37957" s="398"/>
      <c r="D37957" s="399"/>
      <c r="E37957" s="400"/>
      <c r="G37957" s="401"/>
      <c r="H37957" s="401"/>
      <c r="I37957" s="401"/>
      <c r="J37957" s="194"/>
      <c r="K37957" s="194"/>
      <c r="L37957" s="195"/>
      <c r="M37957" s="196"/>
      <c r="N37957" s="197"/>
      <c r="O37957" s="197"/>
      <c r="P37957" s="231"/>
    </row>
    <row r="37958" spans="2:16">
      <c r="B37958" s="351"/>
      <c r="C37958" s="398"/>
      <c r="D37958" s="399"/>
      <c r="E37958" s="400"/>
      <c r="G37958" s="401"/>
      <c r="H37958" s="401"/>
      <c r="I37958" s="401"/>
      <c r="J37958" s="194"/>
      <c r="K37958" s="194"/>
      <c r="L37958" s="195"/>
      <c r="M37958" s="196"/>
      <c r="N37958" s="197"/>
      <c r="O37958" s="197"/>
      <c r="P37958" s="231"/>
    </row>
    <row r="37959" spans="2:16">
      <c r="B37959" s="351"/>
      <c r="C37959" s="398"/>
      <c r="D37959" s="399"/>
      <c r="E37959" s="400"/>
      <c r="G37959" s="401"/>
      <c r="H37959" s="401"/>
      <c r="I37959" s="401"/>
      <c r="J37959" s="194"/>
      <c r="K37959" s="194"/>
      <c r="L37959" s="195"/>
      <c r="M37959" s="196"/>
      <c r="N37959" s="197"/>
      <c r="O37959" s="197"/>
      <c r="P37959" s="231"/>
    </row>
    <row r="37960" spans="2:16">
      <c r="B37960" s="351"/>
      <c r="C37960" s="398"/>
      <c r="D37960" s="399"/>
      <c r="E37960" s="400"/>
      <c r="G37960" s="401"/>
      <c r="H37960" s="401"/>
      <c r="I37960" s="401"/>
      <c r="J37960" s="194"/>
      <c r="K37960" s="194"/>
      <c r="L37960" s="195"/>
      <c r="M37960" s="196"/>
      <c r="N37960" s="197"/>
      <c r="O37960" s="197"/>
      <c r="P37960" s="231"/>
    </row>
    <row r="37961" spans="2:16">
      <c r="B37961" s="351"/>
      <c r="C37961" s="398"/>
      <c r="D37961" s="399"/>
      <c r="E37961" s="400"/>
      <c r="G37961" s="401"/>
      <c r="H37961" s="401"/>
      <c r="I37961" s="401"/>
      <c r="J37961" s="194"/>
      <c r="K37961" s="194"/>
      <c r="L37961" s="195"/>
      <c r="M37961" s="196"/>
      <c r="N37961" s="197"/>
      <c r="O37961" s="197"/>
      <c r="P37961" s="231"/>
    </row>
    <row r="37962" spans="2:16">
      <c r="B37962" s="351"/>
      <c r="C37962" s="398"/>
      <c r="D37962" s="399"/>
      <c r="E37962" s="400"/>
      <c r="G37962" s="401"/>
      <c r="H37962" s="401"/>
      <c r="I37962" s="401"/>
      <c r="J37962" s="194"/>
      <c r="K37962" s="194"/>
      <c r="L37962" s="195"/>
      <c r="M37962" s="196"/>
      <c r="N37962" s="197"/>
      <c r="O37962" s="197"/>
      <c r="P37962" s="231"/>
    </row>
    <row r="37963" spans="2:16">
      <c r="B37963" s="351"/>
      <c r="C37963" s="398"/>
      <c r="D37963" s="399"/>
      <c r="E37963" s="400"/>
      <c r="G37963" s="401"/>
      <c r="H37963" s="401"/>
      <c r="I37963" s="401"/>
      <c r="J37963" s="194"/>
      <c r="K37963" s="194"/>
      <c r="L37963" s="195"/>
      <c r="M37963" s="196"/>
      <c r="N37963" s="197"/>
      <c r="O37963" s="197"/>
      <c r="P37963" s="231"/>
    </row>
    <row r="37964" spans="2:16">
      <c r="B37964" s="351"/>
      <c r="C37964" s="398"/>
      <c r="D37964" s="399"/>
      <c r="E37964" s="400"/>
      <c r="G37964" s="401"/>
      <c r="H37964" s="401"/>
      <c r="I37964" s="401"/>
      <c r="J37964" s="194"/>
      <c r="K37964" s="194"/>
      <c r="L37964" s="195"/>
      <c r="M37964" s="196"/>
      <c r="N37964" s="197"/>
      <c r="O37964" s="197"/>
      <c r="P37964" s="231"/>
    </row>
    <row r="37965" spans="2:16">
      <c r="B37965" s="351"/>
      <c r="C37965" s="398"/>
      <c r="D37965" s="399"/>
      <c r="E37965" s="400"/>
      <c r="G37965" s="401"/>
      <c r="H37965" s="401"/>
      <c r="I37965" s="401"/>
      <c r="J37965" s="194"/>
      <c r="K37965" s="194"/>
      <c r="L37965" s="195"/>
      <c r="M37965" s="196"/>
      <c r="N37965" s="197"/>
      <c r="O37965" s="197"/>
      <c r="P37965" s="231"/>
    </row>
    <row r="37966" spans="2:16">
      <c r="B37966" s="351"/>
      <c r="C37966" s="398"/>
      <c r="D37966" s="399"/>
      <c r="E37966" s="400"/>
      <c r="G37966" s="401"/>
      <c r="H37966" s="401"/>
      <c r="I37966" s="401"/>
      <c r="J37966" s="194"/>
      <c r="K37966" s="194"/>
      <c r="L37966" s="195"/>
      <c r="M37966" s="196"/>
      <c r="N37966" s="197"/>
      <c r="O37966" s="197"/>
      <c r="P37966" s="231"/>
    </row>
    <row r="37967" spans="2:16">
      <c r="B37967" s="351"/>
      <c r="C37967" s="398"/>
      <c r="D37967" s="399"/>
      <c r="E37967" s="400"/>
      <c r="G37967" s="401"/>
      <c r="H37967" s="401"/>
      <c r="I37967" s="401"/>
      <c r="J37967" s="194"/>
      <c r="K37967" s="194"/>
      <c r="L37967" s="195"/>
      <c r="M37967" s="196"/>
      <c r="N37967" s="197"/>
      <c r="O37967" s="197"/>
      <c r="P37967" s="231"/>
    </row>
    <row r="37968" spans="2:16">
      <c r="B37968" s="351"/>
      <c r="C37968" s="398"/>
      <c r="D37968" s="399"/>
      <c r="E37968" s="400"/>
      <c r="G37968" s="401"/>
      <c r="H37968" s="401"/>
      <c r="I37968" s="401"/>
      <c r="J37968" s="194"/>
      <c r="K37968" s="194"/>
      <c r="L37968" s="195"/>
      <c r="M37968" s="196"/>
      <c r="N37968" s="197"/>
      <c r="O37968" s="197"/>
      <c r="P37968" s="231"/>
    </row>
    <row r="37969" spans="2:16">
      <c r="B37969" s="351"/>
      <c r="C37969" s="398"/>
      <c r="D37969" s="399"/>
      <c r="E37969" s="400"/>
      <c r="G37969" s="401"/>
      <c r="H37969" s="401"/>
      <c r="I37969" s="401"/>
      <c r="J37969" s="194"/>
      <c r="K37969" s="194"/>
      <c r="L37969" s="195"/>
      <c r="M37969" s="196"/>
      <c r="N37969" s="197"/>
      <c r="O37969" s="197"/>
      <c r="P37969" s="231"/>
    </row>
    <row r="37970" spans="2:16">
      <c r="B37970" s="351"/>
      <c r="C37970" s="398"/>
      <c r="D37970" s="399"/>
      <c r="E37970" s="400"/>
      <c r="G37970" s="401"/>
      <c r="H37970" s="401"/>
      <c r="I37970" s="401"/>
      <c r="J37970" s="194"/>
      <c r="K37970" s="194"/>
      <c r="L37970" s="195"/>
      <c r="M37970" s="196"/>
      <c r="N37970" s="197"/>
      <c r="O37970" s="197"/>
      <c r="P37970" s="231"/>
    </row>
    <row r="37971" spans="2:16">
      <c r="B37971" s="351"/>
      <c r="C37971" s="398"/>
      <c r="D37971" s="399"/>
      <c r="E37971" s="400"/>
      <c r="G37971" s="401"/>
      <c r="H37971" s="401"/>
      <c r="I37971" s="401"/>
      <c r="J37971" s="194"/>
      <c r="K37971" s="194"/>
      <c r="L37971" s="195"/>
      <c r="M37971" s="196"/>
      <c r="N37971" s="197"/>
      <c r="O37971" s="197"/>
      <c r="P37971" s="231"/>
    </row>
    <row r="37972" spans="2:16">
      <c r="B37972" s="351"/>
      <c r="C37972" s="398"/>
      <c r="D37972" s="399"/>
      <c r="E37972" s="400"/>
      <c r="G37972" s="401"/>
      <c r="H37972" s="401"/>
      <c r="I37972" s="401"/>
      <c r="J37972" s="194"/>
      <c r="K37972" s="194"/>
      <c r="L37972" s="195"/>
      <c r="M37972" s="196"/>
      <c r="N37972" s="197"/>
      <c r="O37972" s="197"/>
      <c r="P37972" s="231"/>
    </row>
    <row r="37973" spans="2:16">
      <c r="B37973" s="351"/>
      <c r="C37973" s="398"/>
      <c r="D37973" s="399"/>
      <c r="E37973" s="400"/>
      <c r="G37973" s="401"/>
      <c r="H37973" s="401"/>
      <c r="I37973" s="401"/>
      <c r="J37973" s="194"/>
      <c r="K37973" s="194"/>
      <c r="L37973" s="195"/>
      <c r="M37973" s="196"/>
      <c r="N37973" s="197"/>
      <c r="O37973" s="197"/>
      <c r="P37973" s="231"/>
    </row>
    <row r="37974" spans="2:16">
      <c r="B37974" s="351"/>
      <c r="C37974" s="398"/>
      <c r="D37974" s="399"/>
      <c r="E37974" s="400"/>
      <c r="G37974" s="401"/>
      <c r="H37974" s="401"/>
      <c r="I37974" s="401"/>
      <c r="J37974" s="194"/>
      <c r="K37974" s="194"/>
      <c r="L37974" s="195"/>
      <c r="M37974" s="196"/>
      <c r="N37974" s="197"/>
      <c r="O37974" s="197"/>
      <c r="P37974" s="231"/>
    </row>
    <row r="37975" spans="2:16">
      <c r="B37975" s="351"/>
      <c r="C37975" s="398"/>
      <c r="D37975" s="399"/>
      <c r="E37975" s="400"/>
      <c r="G37975" s="401"/>
      <c r="H37975" s="401"/>
      <c r="I37975" s="401"/>
      <c r="J37975" s="194"/>
      <c r="K37975" s="194"/>
      <c r="L37975" s="195"/>
      <c r="M37975" s="196"/>
      <c r="N37975" s="197"/>
      <c r="O37975" s="197"/>
      <c r="P37975" s="231"/>
    </row>
    <row r="37976" spans="2:16">
      <c r="B37976" s="351"/>
      <c r="C37976" s="398"/>
      <c r="D37976" s="399"/>
      <c r="E37976" s="400"/>
      <c r="G37976" s="401"/>
      <c r="H37976" s="401"/>
      <c r="I37976" s="401"/>
      <c r="J37976" s="194"/>
      <c r="K37976" s="194"/>
      <c r="L37976" s="195"/>
      <c r="M37976" s="196"/>
      <c r="N37976" s="197"/>
      <c r="O37976" s="197"/>
      <c r="P37976" s="231"/>
    </row>
    <row r="37977" spans="2:16">
      <c r="B37977" s="351"/>
      <c r="C37977" s="398"/>
      <c r="D37977" s="399"/>
      <c r="E37977" s="400"/>
      <c r="G37977" s="401"/>
      <c r="H37977" s="401"/>
      <c r="I37977" s="401"/>
      <c r="J37977" s="194"/>
      <c r="K37977" s="194"/>
      <c r="L37977" s="195"/>
      <c r="M37977" s="196"/>
      <c r="N37977" s="197"/>
      <c r="O37977" s="197"/>
      <c r="P37977" s="231"/>
    </row>
    <row r="37978" spans="2:16">
      <c r="B37978" s="351"/>
      <c r="C37978" s="398"/>
      <c r="D37978" s="399"/>
      <c r="E37978" s="400"/>
      <c r="G37978" s="401"/>
      <c r="H37978" s="401"/>
      <c r="I37978" s="401"/>
      <c r="J37978" s="194"/>
      <c r="K37978" s="194"/>
      <c r="L37978" s="195"/>
      <c r="M37978" s="196"/>
      <c r="N37978" s="197"/>
      <c r="O37978" s="197"/>
      <c r="P37978" s="231"/>
    </row>
    <row r="37979" spans="2:16">
      <c r="B37979" s="351"/>
      <c r="C37979" s="398"/>
      <c r="D37979" s="399"/>
      <c r="E37979" s="400"/>
      <c r="G37979" s="401"/>
      <c r="H37979" s="401"/>
      <c r="I37979" s="401"/>
      <c r="J37979" s="194"/>
      <c r="K37979" s="194"/>
      <c r="L37979" s="195"/>
      <c r="M37979" s="196"/>
      <c r="N37979" s="197"/>
      <c r="O37979" s="197"/>
      <c r="P37979" s="231"/>
    </row>
    <row r="37980" spans="2:16">
      <c r="B37980" s="351"/>
      <c r="C37980" s="398"/>
      <c r="D37980" s="399"/>
      <c r="E37980" s="400"/>
      <c r="G37980" s="401"/>
      <c r="H37980" s="401"/>
      <c r="I37980" s="401"/>
      <c r="J37980" s="194"/>
      <c r="K37980" s="194"/>
      <c r="L37980" s="195"/>
      <c r="M37980" s="196"/>
      <c r="N37980" s="197"/>
      <c r="O37980" s="197"/>
      <c r="P37980" s="231"/>
    </row>
    <row r="37981" spans="2:16">
      <c r="B37981" s="351"/>
      <c r="C37981" s="398"/>
      <c r="D37981" s="399"/>
      <c r="E37981" s="400"/>
      <c r="G37981" s="401"/>
      <c r="H37981" s="401"/>
      <c r="I37981" s="401"/>
      <c r="J37981" s="194"/>
      <c r="K37981" s="194"/>
      <c r="L37981" s="195"/>
      <c r="M37981" s="196"/>
      <c r="N37981" s="197"/>
      <c r="O37981" s="197"/>
      <c r="P37981" s="231"/>
    </row>
    <row r="37982" spans="2:16">
      <c r="B37982" s="351"/>
      <c r="C37982" s="398"/>
      <c r="D37982" s="399"/>
      <c r="E37982" s="400"/>
      <c r="G37982" s="401"/>
      <c r="H37982" s="401"/>
      <c r="I37982" s="401"/>
      <c r="J37982" s="194"/>
      <c r="K37982" s="194"/>
      <c r="L37982" s="195"/>
      <c r="M37982" s="196"/>
      <c r="N37982" s="197"/>
      <c r="O37982" s="197"/>
      <c r="P37982" s="231"/>
    </row>
    <row r="37983" spans="2:16">
      <c r="B37983" s="351"/>
      <c r="C37983" s="398"/>
      <c r="D37983" s="399"/>
      <c r="E37983" s="400"/>
      <c r="G37983" s="401"/>
      <c r="H37983" s="401"/>
      <c r="I37983" s="401"/>
      <c r="J37983" s="194"/>
      <c r="K37983" s="194"/>
      <c r="L37983" s="195"/>
      <c r="M37983" s="196"/>
      <c r="N37983" s="197"/>
      <c r="O37983" s="197"/>
      <c r="P37983" s="231"/>
    </row>
    <row r="37984" spans="2:16">
      <c r="B37984" s="351"/>
      <c r="C37984" s="398"/>
      <c r="D37984" s="399"/>
      <c r="E37984" s="400"/>
      <c r="G37984" s="401"/>
      <c r="H37984" s="401"/>
      <c r="I37984" s="401"/>
      <c r="J37984" s="194"/>
      <c r="K37984" s="194"/>
      <c r="L37984" s="195"/>
      <c r="M37984" s="196"/>
      <c r="N37984" s="197"/>
      <c r="O37984" s="197"/>
      <c r="P37984" s="231"/>
    </row>
    <row r="37985" spans="2:16">
      <c r="B37985" s="351"/>
      <c r="C37985" s="398"/>
      <c r="D37985" s="399"/>
      <c r="E37985" s="400"/>
      <c r="G37985" s="401"/>
      <c r="H37985" s="401"/>
      <c r="I37985" s="401"/>
      <c r="J37985" s="194"/>
      <c r="K37985" s="194"/>
      <c r="L37985" s="195"/>
      <c r="M37985" s="196"/>
      <c r="N37985" s="197"/>
      <c r="O37985" s="197"/>
      <c r="P37985" s="231"/>
    </row>
    <row r="37986" spans="2:16">
      <c r="B37986" s="351"/>
      <c r="C37986" s="398"/>
      <c r="D37986" s="399"/>
      <c r="E37986" s="400"/>
      <c r="G37986" s="401"/>
      <c r="H37986" s="401"/>
      <c r="I37986" s="401"/>
      <c r="J37986" s="194"/>
      <c r="K37986" s="194"/>
      <c r="L37986" s="195"/>
      <c r="M37986" s="196"/>
      <c r="N37986" s="197"/>
      <c r="O37986" s="197"/>
      <c r="P37986" s="231"/>
    </row>
    <row r="37987" spans="2:16">
      <c r="B37987" s="351"/>
      <c r="C37987" s="398"/>
      <c r="D37987" s="399"/>
      <c r="E37987" s="400"/>
      <c r="G37987" s="401"/>
      <c r="H37987" s="401"/>
      <c r="I37987" s="401"/>
      <c r="J37987" s="194"/>
      <c r="K37987" s="194"/>
      <c r="L37987" s="195"/>
      <c r="M37987" s="196"/>
      <c r="N37987" s="197"/>
      <c r="O37987" s="197"/>
      <c r="P37987" s="231"/>
    </row>
    <row r="37988" spans="2:16">
      <c r="B37988" s="351"/>
      <c r="C37988" s="398"/>
      <c r="D37988" s="399"/>
      <c r="E37988" s="400"/>
      <c r="G37988" s="401"/>
      <c r="H37988" s="401"/>
      <c r="I37988" s="401"/>
      <c r="J37988" s="194"/>
      <c r="K37988" s="194"/>
      <c r="L37988" s="195"/>
      <c r="M37988" s="196"/>
      <c r="N37988" s="197"/>
      <c r="O37988" s="197"/>
      <c r="P37988" s="231"/>
    </row>
    <row r="37989" spans="2:16">
      <c r="B37989" s="351"/>
      <c r="C37989" s="398"/>
      <c r="D37989" s="399"/>
      <c r="E37989" s="400"/>
      <c r="G37989" s="401"/>
      <c r="H37989" s="401"/>
      <c r="I37989" s="401"/>
      <c r="J37989" s="194"/>
      <c r="K37989" s="194"/>
      <c r="L37989" s="195"/>
      <c r="M37989" s="196"/>
      <c r="N37989" s="197"/>
      <c r="O37989" s="197"/>
      <c r="P37989" s="231"/>
    </row>
    <row r="37990" spans="2:16">
      <c r="B37990" s="351"/>
      <c r="C37990" s="398"/>
      <c r="D37990" s="399"/>
      <c r="E37990" s="400"/>
      <c r="G37990" s="401"/>
      <c r="H37990" s="401"/>
      <c r="I37990" s="401"/>
      <c r="J37990" s="194"/>
      <c r="K37990" s="194"/>
      <c r="L37990" s="195"/>
      <c r="M37990" s="196"/>
      <c r="N37990" s="197"/>
      <c r="O37990" s="197"/>
      <c r="P37990" s="231"/>
    </row>
    <row r="37991" spans="2:16">
      <c r="B37991" s="351"/>
      <c r="C37991" s="398"/>
      <c r="D37991" s="399"/>
      <c r="E37991" s="400"/>
      <c r="G37991" s="401"/>
      <c r="H37991" s="401"/>
      <c r="I37991" s="401"/>
      <c r="J37991" s="194"/>
      <c r="K37991" s="194"/>
      <c r="L37991" s="195"/>
      <c r="M37991" s="196"/>
      <c r="N37991" s="197"/>
      <c r="O37991" s="197"/>
      <c r="P37991" s="231"/>
    </row>
    <row r="37992" spans="2:16">
      <c r="B37992" s="351"/>
      <c r="C37992" s="398"/>
      <c r="D37992" s="399"/>
      <c r="E37992" s="400"/>
      <c r="G37992" s="401"/>
      <c r="H37992" s="401"/>
      <c r="I37992" s="401"/>
      <c r="J37992" s="194"/>
      <c r="K37992" s="194"/>
      <c r="L37992" s="195"/>
      <c r="M37992" s="196"/>
      <c r="N37992" s="197"/>
      <c r="O37992" s="197"/>
      <c r="P37992" s="231"/>
    </row>
    <row r="37993" spans="2:16">
      <c r="B37993" s="351"/>
      <c r="C37993" s="398"/>
      <c r="D37993" s="399"/>
      <c r="E37993" s="400"/>
      <c r="G37993" s="401"/>
      <c r="H37993" s="401"/>
      <c r="I37993" s="401"/>
      <c r="J37993" s="194"/>
      <c r="K37993" s="194"/>
      <c r="L37993" s="195"/>
      <c r="M37993" s="196"/>
      <c r="N37993" s="197"/>
      <c r="O37993" s="197"/>
      <c r="P37993" s="231"/>
    </row>
    <row r="37994" spans="2:16">
      <c r="B37994" s="351"/>
      <c r="C37994" s="398"/>
      <c r="D37994" s="399"/>
      <c r="E37994" s="400"/>
      <c r="G37994" s="401"/>
      <c r="H37994" s="401"/>
      <c r="I37994" s="401"/>
      <c r="J37994" s="194"/>
      <c r="K37994" s="194"/>
      <c r="L37994" s="195"/>
      <c r="M37994" s="196"/>
      <c r="N37994" s="197"/>
      <c r="O37994" s="197"/>
      <c r="P37994" s="231"/>
    </row>
    <row r="37995" spans="2:16">
      <c r="B37995" s="351"/>
      <c r="C37995" s="398"/>
      <c r="D37995" s="399"/>
      <c r="E37995" s="400"/>
      <c r="G37995" s="401"/>
      <c r="H37995" s="401"/>
      <c r="I37995" s="401"/>
      <c r="J37995" s="194"/>
      <c r="K37995" s="194"/>
      <c r="L37995" s="195"/>
      <c r="M37995" s="196"/>
      <c r="N37995" s="197"/>
      <c r="O37995" s="197"/>
      <c r="P37995" s="231"/>
    </row>
    <row r="37996" spans="2:16">
      <c r="B37996" s="351"/>
      <c r="C37996" s="398"/>
      <c r="D37996" s="399"/>
      <c r="E37996" s="400"/>
      <c r="G37996" s="401"/>
      <c r="H37996" s="401"/>
      <c r="I37996" s="401"/>
      <c r="J37996" s="194"/>
      <c r="K37996" s="194"/>
      <c r="L37996" s="195"/>
      <c r="M37996" s="196"/>
      <c r="N37996" s="197"/>
      <c r="O37996" s="197"/>
      <c r="P37996" s="231"/>
    </row>
    <row r="37997" spans="2:16">
      <c r="B37997" s="351"/>
      <c r="C37997" s="398"/>
      <c r="D37997" s="399"/>
      <c r="E37997" s="400"/>
      <c r="G37997" s="401"/>
      <c r="H37997" s="401"/>
      <c r="I37997" s="401"/>
      <c r="J37997" s="194"/>
      <c r="K37997" s="194"/>
      <c r="L37997" s="195"/>
      <c r="M37997" s="196"/>
      <c r="N37997" s="197"/>
      <c r="O37997" s="197"/>
      <c r="P37997" s="231"/>
    </row>
    <row r="37998" spans="2:16">
      <c r="B37998" s="351"/>
      <c r="C37998" s="398"/>
      <c r="D37998" s="399"/>
      <c r="E37998" s="400"/>
      <c r="G37998" s="401"/>
      <c r="H37998" s="401"/>
      <c r="I37998" s="401"/>
      <c r="J37998" s="194"/>
      <c r="K37998" s="194"/>
      <c r="L37998" s="195"/>
      <c r="M37998" s="196"/>
      <c r="N37998" s="197"/>
      <c r="O37998" s="197"/>
      <c r="P37998" s="231"/>
    </row>
    <row r="37999" spans="2:16">
      <c r="B37999" s="351"/>
      <c r="C37999" s="398"/>
      <c r="D37999" s="399"/>
      <c r="E37999" s="400"/>
      <c r="G37999" s="401"/>
      <c r="H37999" s="401"/>
      <c r="I37999" s="401"/>
      <c r="J37999" s="194"/>
      <c r="K37999" s="194"/>
      <c r="L37999" s="195"/>
      <c r="M37999" s="196"/>
      <c r="N37999" s="197"/>
      <c r="O37999" s="197"/>
      <c r="P37999" s="231"/>
    </row>
    <row r="38000" spans="2:16">
      <c r="B38000" s="351"/>
      <c r="C38000" s="398"/>
      <c r="D38000" s="399"/>
      <c r="E38000" s="400"/>
      <c r="G38000" s="401"/>
      <c r="H38000" s="401"/>
      <c r="I38000" s="401"/>
      <c r="J38000" s="194"/>
      <c r="K38000" s="194"/>
      <c r="L38000" s="195"/>
      <c r="M38000" s="196"/>
      <c r="N38000" s="197"/>
      <c r="O38000" s="197"/>
      <c r="P38000" s="231"/>
    </row>
    <row r="38001" spans="2:16">
      <c r="B38001" s="351"/>
      <c r="C38001" s="398"/>
      <c r="D38001" s="399"/>
      <c r="E38001" s="400"/>
      <c r="G38001" s="401"/>
      <c r="H38001" s="401"/>
      <c r="I38001" s="401"/>
      <c r="J38001" s="194"/>
      <c r="K38001" s="194"/>
      <c r="L38001" s="195"/>
      <c r="M38001" s="196"/>
      <c r="N38001" s="197"/>
      <c r="O38001" s="197"/>
      <c r="P38001" s="231"/>
    </row>
    <row r="38002" spans="2:16">
      <c r="B38002" s="351"/>
      <c r="C38002" s="398"/>
      <c r="D38002" s="399"/>
      <c r="E38002" s="400"/>
      <c r="G38002" s="401"/>
      <c r="H38002" s="401"/>
      <c r="I38002" s="401"/>
      <c r="J38002" s="194"/>
      <c r="K38002" s="194"/>
      <c r="L38002" s="195"/>
      <c r="M38002" s="196"/>
      <c r="N38002" s="197"/>
      <c r="O38002" s="197"/>
      <c r="P38002" s="231"/>
    </row>
    <row r="38003" spans="2:16">
      <c r="B38003" s="351"/>
      <c r="C38003" s="398"/>
      <c r="D38003" s="399"/>
      <c r="E38003" s="400"/>
      <c r="G38003" s="401"/>
      <c r="H38003" s="401"/>
      <c r="I38003" s="401"/>
      <c r="J38003" s="194"/>
      <c r="K38003" s="194"/>
      <c r="L38003" s="195"/>
      <c r="M38003" s="196"/>
      <c r="N38003" s="197"/>
      <c r="O38003" s="197"/>
      <c r="P38003" s="231"/>
    </row>
    <row r="38004" spans="2:16">
      <c r="B38004" s="351"/>
      <c r="C38004" s="398"/>
      <c r="D38004" s="399"/>
      <c r="E38004" s="400"/>
      <c r="G38004" s="401"/>
      <c r="H38004" s="401"/>
      <c r="I38004" s="401"/>
      <c r="J38004" s="194"/>
      <c r="K38004" s="194"/>
      <c r="L38004" s="195"/>
      <c r="M38004" s="196"/>
      <c r="N38004" s="197"/>
      <c r="O38004" s="197"/>
      <c r="P38004" s="231"/>
    </row>
    <row r="38005" spans="2:16">
      <c r="B38005" s="402"/>
      <c r="C38005" s="398"/>
      <c r="D38005" s="404"/>
      <c r="E38005" s="405"/>
      <c r="G38005" s="406"/>
      <c r="H38005" s="406"/>
      <c r="I38005" s="406"/>
      <c r="J38005" s="194"/>
      <c r="K38005" s="194"/>
      <c r="L38005" s="195"/>
      <c r="M38005" s="196"/>
      <c r="N38005" s="197"/>
      <c r="O38005" s="197"/>
      <c r="P38005" s="221"/>
    </row>
    <row r="38006" spans="2:16">
      <c r="B38006" s="351"/>
      <c r="C38006" s="398"/>
      <c r="D38006" s="399"/>
      <c r="E38006" s="400"/>
      <c r="G38006" s="401"/>
      <c r="H38006" s="401"/>
      <c r="I38006" s="401"/>
      <c r="J38006" s="194"/>
      <c r="K38006" s="194"/>
      <c r="L38006" s="195"/>
      <c r="M38006" s="196"/>
      <c r="N38006" s="197"/>
      <c r="O38006" s="197"/>
      <c r="P38006" s="231"/>
    </row>
    <row r="38007" spans="2:16">
      <c r="B38007" s="351"/>
      <c r="C38007" s="398"/>
      <c r="D38007" s="399"/>
      <c r="E38007" s="400"/>
      <c r="G38007" s="401"/>
      <c r="H38007" s="401"/>
      <c r="I38007" s="401"/>
      <c r="J38007" s="194"/>
      <c r="K38007" s="194"/>
      <c r="L38007" s="195"/>
      <c r="M38007" s="196"/>
      <c r="N38007" s="197"/>
      <c r="O38007" s="197"/>
      <c r="P38007" s="231"/>
    </row>
    <row r="38008" spans="2:16">
      <c r="B38008" s="351"/>
      <c r="C38008" s="398"/>
      <c r="D38008" s="399"/>
      <c r="E38008" s="400"/>
      <c r="G38008" s="401"/>
      <c r="H38008" s="401"/>
      <c r="I38008" s="401"/>
      <c r="J38008" s="194"/>
      <c r="K38008" s="194"/>
      <c r="L38008" s="195"/>
      <c r="M38008" s="196"/>
      <c r="N38008" s="197"/>
      <c r="O38008" s="197"/>
      <c r="P38008" s="231"/>
    </row>
    <row r="38009" spans="2:16">
      <c r="B38009" s="351"/>
      <c r="C38009" s="398"/>
      <c r="D38009" s="399"/>
      <c r="E38009" s="400"/>
      <c r="G38009" s="401"/>
      <c r="H38009" s="401"/>
      <c r="I38009" s="401"/>
      <c r="J38009" s="194"/>
      <c r="K38009" s="194"/>
      <c r="L38009" s="195"/>
      <c r="M38009" s="196"/>
      <c r="N38009" s="197"/>
      <c r="O38009" s="197"/>
      <c r="P38009" s="231"/>
    </row>
    <row r="38010" spans="2:16">
      <c r="B38010" s="351"/>
      <c r="C38010" s="398"/>
      <c r="D38010" s="399"/>
      <c r="E38010" s="400"/>
      <c r="G38010" s="401"/>
      <c r="H38010" s="401"/>
      <c r="I38010" s="401"/>
      <c r="J38010" s="194"/>
      <c r="K38010" s="194"/>
      <c r="L38010" s="195"/>
      <c r="M38010" s="196"/>
      <c r="N38010" s="197"/>
      <c r="O38010" s="197"/>
      <c r="P38010" s="231"/>
    </row>
    <row r="38011" spans="2:16">
      <c r="B38011" s="351"/>
      <c r="C38011" s="398"/>
      <c r="D38011" s="399"/>
      <c r="E38011" s="400"/>
      <c r="G38011" s="401"/>
      <c r="H38011" s="401"/>
      <c r="I38011" s="401"/>
      <c r="J38011" s="194"/>
      <c r="K38011" s="194"/>
      <c r="L38011" s="195"/>
      <c r="M38011" s="196"/>
      <c r="N38011" s="197"/>
      <c r="O38011" s="197"/>
      <c r="P38011" s="231"/>
    </row>
    <row r="38012" spans="2:16">
      <c r="B38012" s="351"/>
      <c r="C38012" s="398"/>
      <c r="D38012" s="399"/>
      <c r="E38012" s="400"/>
      <c r="G38012" s="401"/>
      <c r="H38012" s="401"/>
      <c r="I38012" s="401"/>
      <c r="J38012" s="194"/>
      <c r="K38012" s="194"/>
      <c r="L38012" s="195"/>
      <c r="M38012" s="196"/>
      <c r="N38012" s="197"/>
      <c r="O38012" s="197"/>
      <c r="P38012" s="231"/>
    </row>
    <row r="38013" spans="2:16">
      <c r="B38013" s="351"/>
      <c r="C38013" s="398"/>
      <c r="D38013" s="399"/>
      <c r="E38013" s="400"/>
      <c r="G38013" s="401"/>
      <c r="H38013" s="401"/>
      <c r="I38013" s="401"/>
      <c r="J38013" s="194"/>
      <c r="K38013" s="194"/>
      <c r="L38013" s="195"/>
      <c r="M38013" s="196"/>
      <c r="N38013" s="197"/>
      <c r="O38013" s="197"/>
      <c r="P38013" s="231"/>
    </row>
    <row r="38014" spans="2:16">
      <c r="B38014" s="351"/>
      <c r="C38014" s="398"/>
      <c r="D38014" s="399"/>
      <c r="E38014" s="400"/>
      <c r="G38014" s="401"/>
      <c r="H38014" s="401"/>
      <c r="I38014" s="401"/>
      <c r="J38014" s="194"/>
      <c r="K38014" s="194"/>
      <c r="L38014" s="195"/>
      <c r="M38014" s="196"/>
      <c r="N38014" s="197"/>
      <c r="O38014" s="197"/>
      <c r="P38014" s="231"/>
    </row>
    <row r="38015" spans="2:16">
      <c r="B38015" s="351"/>
      <c r="C38015" s="398"/>
      <c r="D38015" s="399"/>
      <c r="E38015" s="400"/>
      <c r="G38015" s="401"/>
      <c r="H38015" s="401"/>
      <c r="I38015" s="401"/>
      <c r="J38015" s="194"/>
      <c r="K38015" s="194"/>
      <c r="L38015" s="195"/>
      <c r="M38015" s="196"/>
      <c r="N38015" s="197"/>
      <c r="O38015" s="197"/>
      <c r="P38015" s="231"/>
    </row>
    <row r="38016" spans="2:16">
      <c r="B38016" s="351"/>
      <c r="C38016" s="398"/>
      <c r="D38016" s="399"/>
      <c r="E38016" s="400"/>
      <c r="G38016" s="401"/>
      <c r="H38016" s="401"/>
      <c r="I38016" s="401"/>
      <c r="J38016" s="194"/>
      <c r="K38016" s="194"/>
      <c r="L38016" s="195"/>
      <c r="M38016" s="196"/>
      <c r="N38016" s="197"/>
      <c r="O38016" s="197"/>
      <c r="P38016" s="231"/>
    </row>
    <row r="38017" spans="2:16">
      <c r="B38017" s="351"/>
      <c r="C38017" s="398"/>
      <c r="D38017" s="399"/>
      <c r="E38017" s="400"/>
      <c r="G38017" s="401"/>
      <c r="H38017" s="401"/>
      <c r="I38017" s="401"/>
      <c r="J38017" s="194"/>
      <c r="K38017" s="194"/>
      <c r="L38017" s="195"/>
      <c r="M38017" s="196"/>
      <c r="N38017" s="197"/>
      <c r="O38017" s="197"/>
      <c r="P38017" s="231"/>
    </row>
    <row r="38018" spans="2:16">
      <c r="B38018" s="351"/>
      <c r="C38018" s="398"/>
      <c r="D38018" s="399"/>
      <c r="E38018" s="400"/>
      <c r="G38018" s="401"/>
      <c r="H38018" s="401"/>
      <c r="I38018" s="401"/>
      <c r="J38018" s="194"/>
      <c r="K38018" s="194"/>
      <c r="L38018" s="195"/>
      <c r="M38018" s="196"/>
      <c r="N38018" s="197"/>
      <c r="O38018" s="197"/>
      <c r="P38018" s="231"/>
    </row>
    <row r="38019" spans="2:16">
      <c r="B38019" s="351"/>
      <c r="C38019" s="398"/>
      <c r="D38019" s="399"/>
      <c r="E38019" s="400"/>
      <c r="G38019" s="401"/>
      <c r="H38019" s="401"/>
      <c r="I38019" s="401"/>
      <c r="J38019" s="194"/>
      <c r="K38019" s="194"/>
      <c r="L38019" s="195"/>
      <c r="M38019" s="196"/>
      <c r="N38019" s="197"/>
      <c r="O38019" s="197"/>
      <c r="P38019" s="231"/>
    </row>
    <row r="38020" spans="2:16">
      <c r="B38020" s="351"/>
      <c r="C38020" s="398"/>
      <c r="D38020" s="399"/>
      <c r="E38020" s="400"/>
      <c r="G38020" s="401"/>
      <c r="H38020" s="401"/>
      <c r="I38020" s="401"/>
      <c r="J38020" s="194"/>
      <c r="K38020" s="194"/>
      <c r="L38020" s="195"/>
      <c r="M38020" s="196"/>
      <c r="N38020" s="197"/>
      <c r="O38020" s="197"/>
      <c r="P38020" s="231"/>
    </row>
    <row r="38021" spans="2:16">
      <c r="B38021" s="351"/>
      <c r="C38021" s="398"/>
      <c r="D38021" s="399"/>
      <c r="E38021" s="400"/>
      <c r="G38021" s="401"/>
      <c r="H38021" s="401"/>
      <c r="I38021" s="401"/>
      <c r="J38021" s="194"/>
      <c r="K38021" s="194"/>
      <c r="L38021" s="195"/>
      <c r="M38021" s="196"/>
      <c r="N38021" s="197"/>
      <c r="O38021" s="197"/>
      <c r="P38021" s="231"/>
    </row>
    <row r="38022" spans="2:16">
      <c r="B38022" s="351"/>
      <c r="C38022" s="398"/>
      <c r="D38022" s="399"/>
      <c r="E38022" s="400"/>
      <c r="G38022" s="401"/>
      <c r="H38022" s="401"/>
      <c r="I38022" s="401"/>
      <c r="J38022" s="194"/>
      <c r="K38022" s="194"/>
      <c r="L38022" s="195"/>
      <c r="M38022" s="196"/>
      <c r="N38022" s="197"/>
      <c r="O38022" s="197"/>
      <c r="P38022" s="231"/>
    </row>
    <row r="38023" spans="2:16">
      <c r="B38023" s="351"/>
      <c r="C38023" s="398"/>
      <c r="D38023" s="399"/>
      <c r="E38023" s="400"/>
      <c r="G38023" s="401"/>
      <c r="H38023" s="401"/>
      <c r="I38023" s="401"/>
      <c r="J38023" s="194"/>
      <c r="K38023" s="194"/>
      <c r="L38023" s="195"/>
      <c r="M38023" s="196"/>
      <c r="N38023" s="197"/>
      <c r="O38023" s="197"/>
      <c r="P38023" s="231"/>
    </row>
    <row r="38024" spans="2:16">
      <c r="B38024" s="351"/>
      <c r="C38024" s="398"/>
      <c r="D38024" s="399"/>
      <c r="E38024" s="400"/>
      <c r="G38024" s="401"/>
      <c r="H38024" s="401"/>
      <c r="I38024" s="401"/>
      <c r="J38024" s="194"/>
      <c r="K38024" s="194"/>
      <c r="L38024" s="195"/>
      <c r="M38024" s="196"/>
      <c r="N38024" s="197"/>
      <c r="O38024" s="197"/>
      <c r="P38024" s="231"/>
    </row>
    <row r="38025" spans="2:16">
      <c r="B38025" s="351"/>
      <c r="C38025" s="398"/>
      <c r="D38025" s="399"/>
      <c r="E38025" s="400"/>
      <c r="G38025" s="401"/>
      <c r="H38025" s="401"/>
      <c r="I38025" s="401"/>
      <c r="J38025" s="194"/>
      <c r="K38025" s="194"/>
      <c r="L38025" s="195"/>
      <c r="M38025" s="196"/>
      <c r="N38025" s="197"/>
      <c r="O38025" s="197"/>
      <c r="P38025" s="231"/>
    </row>
    <row r="38026" spans="2:16">
      <c r="B38026" s="351"/>
      <c r="C38026" s="398"/>
      <c r="D38026" s="399"/>
      <c r="E38026" s="400"/>
      <c r="G38026" s="401"/>
      <c r="H38026" s="401"/>
      <c r="I38026" s="401"/>
      <c r="J38026" s="194"/>
      <c r="K38026" s="194"/>
      <c r="L38026" s="195"/>
      <c r="M38026" s="196"/>
      <c r="N38026" s="197"/>
      <c r="O38026" s="197"/>
      <c r="P38026" s="231"/>
    </row>
    <row r="38027" spans="2:16">
      <c r="B38027" s="351"/>
      <c r="C38027" s="398"/>
      <c r="D38027" s="399"/>
      <c r="E38027" s="400"/>
      <c r="G38027" s="401"/>
      <c r="H38027" s="401"/>
      <c r="I38027" s="401"/>
      <c r="J38027" s="194"/>
      <c r="K38027" s="194"/>
      <c r="L38027" s="195"/>
      <c r="M38027" s="196"/>
      <c r="N38027" s="197"/>
      <c r="O38027" s="197"/>
      <c r="P38027" s="231"/>
    </row>
    <row r="38028" spans="2:16">
      <c r="B38028" s="351"/>
      <c r="C38028" s="398"/>
      <c r="D38028" s="399"/>
      <c r="E38028" s="400"/>
      <c r="G38028" s="401"/>
      <c r="H38028" s="401"/>
      <c r="I38028" s="401"/>
      <c r="J38028" s="194"/>
      <c r="K38028" s="194"/>
      <c r="L38028" s="195"/>
      <c r="M38028" s="196"/>
      <c r="N38028" s="197"/>
      <c r="O38028" s="197"/>
      <c r="P38028" s="231"/>
    </row>
    <row r="38029" spans="2:16">
      <c r="B38029" s="351"/>
      <c r="C38029" s="398"/>
      <c r="D38029" s="399"/>
      <c r="E38029" s="400"/>
      <c r="G38029" s="401"/>
      <c r="H38029" s="401"/>
      <c r="I38029" s="401"/>
      <c r="J38029" s="194"/>
      <c r="K38029" s="194"/>
      <c r="L38029" s="195"/>
      <c r="M38029" s="196"/>
      <c r="N38029" s="197"/>
      <c r="O38029" s="197"/>
      <c r="P38029" s="231"/>
    </row>
    <row r="38030" spans="2:16">
      <c r="B38030" s="351"/>
      <c r="C38030" s="398"/>
      <c r="D38030" s="399"/>
      <c r="E38030" s="400"/>
      <c r="G38030" s="401"/>
      <c r="H38030" s="401"/>
      <c r="I38030" s="401"/>
      <c r="J38030" s="194"/>
      <c r="K38030" s="194"/>
      <c r="L38030" s="195"/>
      <c r="M38030" s="196"/>
      <c r="N38030" s="197"/>
      <c r="O38030" s="197"/>
      <c r="P38030" s="231"/>
    </row>
    <row r="38031" spans="2:16">
      <c r="B38031" s="351"/>
      <c r="C38031" s="398"/>
      <c r="D38031" s="399"/>
      <c r="E38031" s="400"/>
      <c r="G38031" s="401"/>
      <c r="H38031" s="401"/>
      <c r="I38031" s="401"/>
      <c r="J38031" s="194"/>
      <c r="K38031" s="194"/>
      <c r="L38031" s="195"/>
      <c r="M38031" s="196"/>
      <c r="N38031" s="197"/>
      <c r="O38031" s="197"/>
      <c r="P38031" s="231"/>
    </row>
    <row r="38032" spans="2:16">
      <c r="B38032" s="351"/>
      <c r="C38032" s="398"/>
      <c r="D38032" s="399"/>
      <c r="E38032" s="400"/>
      <c r="G38032" s="401"/>
      <c r="H38032" s="401"/>
      <c r="I38032" s="401"/>
      <c r="J38032" s="194"/>
      <c r="K38032" s="194"/>
      <c r="L38032" s="195"/>
      <c r="M38032" s="196"/>
      <c r="N38032" s="197"/>
      <c r="O38032" s="197"/>
      <c r="P38032" s="231"/>
    </row>
    <row r="38033" spans="2:16">
      <c r="B38033" s="351"/>
      <c r="C38033" s="398"/>
      <c r="D38033" s="399"/>
      <c r="E38033" s="400"/>
      <c r="G38033" s="401"/>
      <c r="H38033" s="401"/>
      <c r="I38033" s="401"/>
      <c r="J38033" s="194"/>
      <c r="K38033" s="194"/>
      <c r="L38033" s="195"/>
      <c r="M38033" s="196"/>
      <c r="N38033" s="197"/>
      <c r="O38033" s="197"/>
      <c r="P38033" s="231"/>
    </row>
    <row r="38034" spans="2:16">
      <c r="B38034" s="351"/>
      <c r="C38034" s="398"/>
      <c r="D38034" s="399"/>
      <c r="E38034" s="400"/>
      <c r="G38034" s="401"/>
      <c r="H38034" s="401"/>
      <c r="I38034" s="401"/>
      <c r="J38034" s="194"/>
      <c r="K38034" s="194"/>
      <c r="L38034" s="195"/>
      <c r="M38034" s="196"/>
      <c r="N38034" s="197"/>
      <c r="O38034" s="197"/>
      <c r="P38034" s="231"/>
    </row>
    <row r="38035" spans="2:16">
      <c r="B38035" s="351"/>
      <c r="C38035" s="398"/>
      <c r="D38035" s="399"/>
      <c r="E38035" s="400"/>
      <c r="G38035" s="401"/>
      <c r="H38035" s="401"/>
      <c r="I38035" s="401"/>
      <c r="J38035" s="194"/>
      <c r="K38035" s="194"/>
      <c r="L38035" s="195"/>
      <c r="M38035" s="196"/>
      <c r="N38035" s="197"/>
      <c r="O38035" s="197"/>
      <c r="P38035" s="231"/>
    </row>
    <row r="38036" spans="2:16">
      <c r="B38036" s="351"/>
      <c r="C38036" s="398"/>
      <c r="D38036" s="399"/>
      <c r="E38036" s="400"/>
      <c r="G38036" s="401"/>
      <c r="H38036" s="401"/>
      <c r="I38036" s="401"/>
      <c r="J38036" s="194"/>
      <c r="K38036" s="194"/>
      <c r="L38036" s="195"/>
      <c r="M38036" s="196"/>
      <c r="N38036" s="197"/>
      <c r="O38036" s="197"/>
      <c r="P38036" s="231"/>
    </row>
    <row r="38037" spans="2:16">
      <c r="B38037" s="351"/>
      <c r="C38037" s="398"/>
      <c r="D38037" s="399"/>
      <c r="E38037" s="400"/>
      <c r="G38037" s="401"/>
      <c r="H38037" s="401"/>
      <c r="I38037" s="401"/>
      <c r="J38037" s="194"/>
      <c r="K38037" s="194"/>
      <c r="L38037" s="195"/>
      <c r="M38037" s="196"/>
      <c r="N38037" s="197"/>
      <c r="O38037" s="197"/>
      <c r="P38037" s="231"/>
    </row>
    <row r="38038" spans="2:16">
      <c r="B38038" s="351"/>
      <c r="C38038" s="398"/>
      <c r="D38038" s="399"/>
      <c r="E38038" s="400"/>
      <c r="G38038" s="401"/>
      <c r="H38038" s="401"/>
      <c r="I38038" s="401"/>
      <c r="J38038" s="194"/>
      <c r="K38038" s="194"/>
      <c r="L38038" s="195"/>
      <c r="M38038" s="196"/>
      <c r="N38038" s="197"/>
      <c r="O38038" s="197"/>
      <c r="P38038" s="231"/>
    </row>
    <row r="38039" spans="2:16">
      <c r="B38039" s="351"/>
      <c r="C38039" s="398"/>
      <c r="D38039" s="399"/>
      <c r="E38039" s="400"/>
      <c r="G38039" s="401"/>
      <c r="H38039" s="401"/>
      <c r="I38039" s="401"/>
      <c r="J38039" s="194"/>
      <c r="K38039" s="194"/>
      <c r="L38039" s="195"/>
      <c r="M38039" s="196"/>
      <c r="N38039" s="197"/>
      <c r="O38039" s="197"/>
      <c r="P38039" s="231"/>
    </row>
    <row r="38040" spans="2:16">
      <c r="B38040" s="351"/>
      <c r="C38040" s="398"/>
      <c r="D38040" s="399"/>
      <c r="E38040" s="400"/>
      <c r="G38040" s="401"/>
      <c r="H38040" s="401"/>
      <c r="I38040" s="401"/>
      <c r="J38040" s="194"/>
      <c r="K38040" s="194"/>
      <c r="L38040" s="195"/>
      <c r="M38040" s="196"/>
      <c r="N38040" s="197"/>
      <c r="O38040" s="197"/>
      <c r="P38040" s="231"/>
    </row>
    <row r="38041" spans="2:16">
      <c r="B38041" s="351"/>
      <c r="C38041" s="398"/>
      <c r="D38041" s="399"/>
      <c r="E38041" s="400"/>
      <c r="G38041" s="401"/>
      <c r="H38041" s="401"/>
      <c r="I38041" s="401"/>
      <c r="J38041" s="194"/>
      <c r="K38041" s="194"/>
      <c r="L38041" s="195"/>
      <c r="M38041" s="196"/>
      <c r="N38041" s="197"/>
      <c r="O38041" s="197"/>
      <c r="P38041" s="231"/>
    </row>
    <row r="38042" spans="2:16">
      <c r="B38042" s="351"/>
      <c r="C38042" s="398"/>
      <c r="D38042" s="399"/>
      <c r="E38042" s="400"/>
      <c r="G38042" s="401"/>
      <c r="H38042" s="401"/>
      <c r="I38042" s="401"/>
      <c r="J38042" s="194"/>
      <c r="K38042" s="194"/>
      <c r="L38042" s="195"/>
      <c r="M38042" s="196"/>
      <c r="N38042" s="197"/>
      <c r="O38042" s="197"/>
      <c r="P38042" s="231"/>
    </row>
    <row r="38043" spans="2:16">
      <c r="B38043" s="351"/>
      <c r="C38043" s="398"/>
      <c r="D38043" s="399"/>
      <c r="E38043" s="400"/>
      <c r="G38043" s="401"/>
      <c r="H38043" s="401"/>
      <c r="I38043" s="401"/>
      <c r="J38043" s="194"/>
      <c r="K38043" s="194"/>
      <c r="L38043" s="195"/>
      <c r="M38043" s="196"/>
      <c r="N38043" s="197"/>
      <c r="O38043" s="197"/>
      <c r="P38043" s="231"/>
    </row>
    <row r="38044" spans="2:16">
      <c r="B38044" s="351"/>
      <c r="C38044" s="398"/>
      <c r="D38044" s="399"/>
      <c r="E38044" s="400"/>
      <c r="G38044" s="401"/>
      <c r="H38044" s="401"/>
      <c r="I38044" s="401"/>
      <c r="J38044" s="194"/>
      <c r="K38044" s="194"/>
      <c r="L38044" s="195"/>
      <c r="M38044" s="196"/>
      <c r="N38044" s="197"/>
      <c r="O38044" s="197"/>
      <c r="P38044" s="231"/>
    </row>
    <row r="38045" spans="2:16">
      <c r="B38045" s="351"/>
      <c r="C38045" s="398"/>
      <c r="D38045" s="399"/>
      <c r="E38045" s="400"/>
      <c r="G38045" s="401"/>
      <c r="H38045" s="401"/>
      <c r="I38045" s="401"/>
      <c r="J38045" s="194"/>
      <c r="K38045" s="194"/>
      <c r="L38045" s="195"/>
      <c r="M38045" s="196"/>
      <c r="N38045" s="197"/>
      <c r="O38045" s="197"/>
      <c r="P38045" s="231"/>
    </row>
    <row r="38046" spans="2:16">
      <c r="B38046" s="351"/>
      <c r="C38046" s="398"/>
      <c r="D38046" s="399"/>
      <c r="E38046" s="400"/>
      <c r="G38046" s="401"/>
      <c r="H38046" s="401"/>
      <c r="I38046" s="401"/>
      <c r="J38046" s="194"/>
      <c r="K38046" s="194"/>
      <c r="L38046" s="195"/>
      <c r="M38046" s="196"/>
      <c r="N38046" s="197"/>
      <c r="O38046" s="197"/>
      <c r="P38046" s="231"/>
    </row>
    <row r="38047" spans="2:16">
      <c r="B38047" s="351"/>
      <c r="C38047" s="398"/>
      <c r="D38047" s="399"/>
      <c r="E38047" s="400"/>
      <c r="G38047" s="401"/>
      <c r="H38047" s="401"/>
      <c r="I38047" s="401"/>
      <c r="J38047" s="194"/>
      <c r="K38047" s="194"/>
      <c r="L38047" s="195"/>
      <c r="M38047" s="196"/>
      <c r="N38047" s="197"/>
      <c r="O38047" s="197"/>
      <c r="P38047" s="231"/>
    </row>
    <row r="38048" spans="2:16">
      <c r="B38048" s="351"/>
      <c r="C38048" s="398"/>
      <c r="D38048" s="399"/>
      <c r="E38048" s="400"/>
      <c r="G38048" s="401"/>
      <c r="H38048" s="401"/>
      <c r="I38048" s="401"/>
      <c r="J38048" s="194"/>
      <c r="K38048" s="194"/>
      <c r="L38048" s="195"/>
      <c r="M38048" s="196"/>
      <c r="N38048" s="197"/>
      <c r="O38048" s="197"/>
      <c r="P38048" s="231"/>
    </row>
    <row r="38049" spans="2:16">
      <c r="B38049" s="351"/>
      <c r="C38049" s="398"/>
      <c r="D38049" s="399"/>
      <c r="E38049" s="400"/>
      <c r="G38049" s="401"/>
      <c r="H38049" s="401"/>
      <c r="I38049" s="401"/>
      <c r="J38049" s="194"/>
      <c r="K38049" s="194"/>
      <c r="L38049" s="195"/>
      <c r="M38049" s="196"/>
      <c r="N38049" s="197"/>
      <c r="O38049" s="197"/>
      <c r="P38049" s="231"/>
    </row>
    <row r="38050" spans="2:16">
      <c r="B38050" s="351"/>
      <c r="C38050" s="398"/>
      <c r="D38050" s="399"/>
      <c r="E38050" s="400"/>
      <c r="G38050" s="401"/>
      <c r="H38050" s="401"/>
      <c r="I38050" s="401"/>
      <c r="J38050" s="194"/>
      <c r="K38050" s="194"/>
      <c r="L38050" s="195"/>
      <c r="M38050" s="196"/>
      <c r="N38050" s="197"/>
      <c r="O38050" s="197"/>
      <c r="P38050" s="231"/>
    </row>
    <row r="38051" spans="2:16">
      <c r="B38051" s="351"/>
      <c r="C38051" s="398"/>
      <c r="D38051" s="399"/>
      <c r="E38051" s="400"/>
      <c r="G38051" s="401"/>
      <c r="H38051" s="401"/>
      <c r="I38051" s="401"/>
      <c r="J38051" s="194"/>
      <c r="K38051" s="194"/>
      <c r="L38051" s="195"/>
      <c r="M38051" s="196"/>
      <c r="N38051" s="197"/>
      <c r="O38051" s="197"/>
      <c r="P38051" s="231"/>
    </row>
    <row r="38052" spans="2:16">
      <c r="B38052" s="351"/>
      <c r="C38052" s="398"/>
      <c r="D38052" s="399"/>
      <c r="E38052" s="400"/>
      <c r="G38052" s="401"/>
      <c r="H38052" s="401"/>
      <c r="I38052" s="401"/>
      <c r="J38052" s="194"/>
      <c r="K38052" s="194"/>
      <c r="L38052" s="195"/>
      <c r="M38052" s="196"/>
      <c r="N38052" s="197"/>
      <c r="O38052" s="197"/>
      <c r="P38052" s="231"/>
    </row>
    <row r="38053" spans="2:16">
      <c r="B38053" s="351"/>
      <c r="C38053" s="398"/>
      <c r="D38053" s="399"/>
      <c r="E38053" s="400"/>
      <c r="G38053" s="401"/>
      <c r="H38053" s="401"/>
      <c r="I38053" s="401"/>
      <c r="J38053" s="194"/>
      <c r="K38053" s="194"/>
      <c r="L38053" s="195"/>
      <c r="M38053" s="196"/>
      <c r="N38053" s="197"/>
      <c r="O38053" s="197"/>
      <c r="P38053" s="231"/>
    </row>
    <row r="38054" spans="2:16">
      <c r="B38054" s="351"/>
      <c r="C38054" s="398"/>
      <c r="D38054" s="399"/>
      <c r="E38054" s="400"/>
      <c r="G38054" s="401"/>
      <c r="H38054" s="401"/>
      <c r="I38054" s="401"/>
      <c r="J38054" s="194"/>
      <c r="K38054" s="194"/>
      <c r="L38054" s="195"/>
      <c r="M38054" s="196"/>
      <c r="N38054" s="197"/>
      <c r="O38054" s="197"/>
      <c r="P38054" s="231"/>
    </row>
    <row r="38055" spans="2:16">
      <c r="B38055" s="351"/>
      <c r="C38055" s="398"/>
      <c r="D38055" s="399"/>
      <c r="E38055" s="400"/>
      <c r="G38055" s="401"/>
      <c r="H38055" s="401"/>
      <c r="I38055" s="401"/>
      <c r="J38055" s="194"/>
      <c r="K38055" s="194"/>
      <c r="L38055" s="195"/>
      <c r="M38055" s="196"/>
      <c r="N38055" s="197"/>
      <c r="O38055" s="197"/>
      <c r="P38055" s="231"/>
    </row>
    <row r="38056" spans="2:16">
      <c r="B38056" s="351"/>
      <c r="C38056" s="398"/>
      <c r="D38056" s="399"/>
      <c r="E38056" s="400"/>
      <c r="G38056" s="401"/>
      <c r="H38056" s="401"/>
      <c r="I38056" s="401"/>
      <c r="J38056" s="194"/>
      <c r="K38056" s="194"/>
      <c r="L38056" s="195"/>
      <c r="M38056" s="196"/>
      <c r="N38056" s="197"/>
      <c r="O38056" s="197"/>
      <c r="P38056" s="231"/>
    </row>
    <row r="38057" spans="2:16">
      <c r="B38057" s="351"/>
      <c r="C38057" s="398"/>
      <c r="D38057" s="399"/>
      <c r="E38057" s="400"/>
      <c r="G38057" s="401"/>
      <c r="H38057" s="401"/>
      <c r="I38057" s="401"/>
      <c r="J38057" s="194"/>
      <c r="K38057" s="194"/>
      <c r="L38057" s="195"/>
      <c r="M38057" s="196"/>
      <c r="N38057" s="197"/>
      <c r="O38057" s="197"/>
      <c r="P38057" s="231"/>
    </row>
    <row r="38058" spans="2:16">
      <c r="B38058" s="351"/>
      <c r="C38058" s="398"/>
      <c r="D38058" s="399"/>
      <c r="E38058" s="400"/>
      <c r="G38058" s="401"/>
      <c r="H38058" s="401"/>
      <c r="I38058" s="401"/>
      <c r="J38058" s="194"/>
      <c r="K38058" s="194"/>
      <c r="L38058" s="195"/>
      <c r="M38058" s="196"/>
      <c r="N38058" s="197"/>
      <c r="O38058" s="197"/>
      <c r="P38058" s="231"/>
    </row>
    <row r="38059" spans="2:16">
      <c r="B38059" s="351"/>
      <c r="C38059" s="398"/>
      <c r="D38059" s="399"/>
      <c r="E38059" s="400"/>
      <c r="G38059" s="401"/>
      <c r="H38059" s="401"/>
      <c r="I38059" s="401"/>
      <c r="J38059" s="194"/>
      <c r="K38059" s="194"/>
      <c r="L38059" s="195"/>
      <c r="M38059" s="196"/>
      <c r="N38059" s="197"/>
      <c r="O38059" s="197"/>
      <c r="P38059" s="231"/>
    </row>
    <row r="38060" spans="2:16">
      <c r="B38060" s="351"/>
      <c r="C38060" s="398"/>
      <c r="D38060" s="399"/>
      <c r="E38060" s="400"/>
      <c r="G38060" s="401"/>
      <c r="H38060" s="401"/>
      <c r="I38060" s="401"/>
      <c r="J38060" s="194"/>
      <c r="K38060" s="194"/>
      <c r="L38060" s="195"/>
      <c r="M38060" s="196"/>
      <c r="N38060" s="197"/>
      <c r="O38060" s="197"/>
      <c r="P38060" s="231"/>
    </row>
    <row r="38061" spans="2:16">
      <c r="B38061" s="351"/>
      <c r="C38061" s="398"/>
      <c r="D38061" s="399"/>
      <c r="E38061" s="400"/>
      <c r="G38061" s="401"/>
      <c r="H38061" s="401"/>
      <c r="I38061" s="401"/>
      <c r="J38061" s="194"/>
      <c r="K38061" s="194"/>
      <c r="L38061" s="195"/>
      <c r="M38061" s="196"/>
      <c r="N38061" s="197"/>
      <c r="O38061" s="197"/>
      <c r="P38061" s="231"/>
    </row>
    <row r="38062" spans="2:16">
      <c r="B38062" s="351"/>
      <c r="C38062" s="398"/>
      <c r="D38062" s="399"/>
      <c r="E38062" s="400"/>
      <c r="G38062" s="401"/>
      <c r="H38062" s="401"/>
      <c r="I38062" s="401"/>
      <c r="J38062" s="194"/>
      <c r="K38062" s="194"/>
      <c r="L38062" s="195"/>
      <c r="M38062" s="196"/>
      <c r="N38062" s="197"/>
      <c r="O38062" s="197"/>
      <c r="P38062" s="231"/>
    </row>
    <row r="38063" spans="2:16">
      <c r="B38063" s="351"/>
      <c r="C38063" s="398"/>
      <c r="D38063" s="399"/>
      <c r="E38063" s="400"/>
      <c r="G38063" s="401"/>
      <c r="H38063" s="401"/>
      <c r="I38063" s="401"/>
      <c r="J38063" s="194"/>
      <c r="K38063" s="194"/>
      <c r="L38063" s="195"/>
      <c r="M38063" s="196"/>
      <c r="N38063" s="197"/>
      <c r="O38063" s="197"/>
      <c r="P38063" s="231"/>
    </row>
    <row r="38064" spans="2:16">
      <c r="B38064" s="351"/>
      <c r="C38064" s="398"/>
      <c r="D38064" s="399"/>
      <c r="E38064" s="400"/>
      <c r="G38064" s="401"/>
      <c r="H38064" s="401"/>
      <c r="I38064" s="401"/>
      <c r="J38064" s="194"/>
      <c r="K38064" s="194"/>
      <c r="L38064" s="195"/>
      <c r="M38064" s="196"/>
      <c r="N38064" s="197"/>
      <c r="O38064" s="197"/>
      <c r="P38064" s="231"/>
    </row>
    <row r="38065" spans="2:16">
      <c r="B38065" s="351"/>
      <c r="C38065" s="398"/>
      <c r="D38065" s="399"/>
      <c r="E38065" s="400"/>
      <c r="G38065" s="401"/>
      <c r="H38065" s="401"/>
      <c r="I38065" s="401"/>
      <c r="J38065" s="194"/>
      <c r="K38065" s="194"/>
      <c r="L38065" s="195"/>
      <c r="M38065" s="196"/>
      <c r="N38065" s="197"/>
      <c r="O38065" s="197"/>
      <c r="P38065" s="231"/>
    </row>
    <row r="38066" spans="2:16">
      <c r="B38066" s="351"/>
      <c r="C38066" s="398"/>
      <c r="D38066" s="399"/>
      <c r="E38066" s="400"/>
      <c r="G38066" s="401"/>
      <c r="H38066" s="401"/>
      <c r="I38066" s="401"/>
      <c r="J38066" s="194"/>
      <c r="K38066" s="194"/>
      <c r="L38066" s="195"/>
      <c r="M38066" s="196"/>
      <c r="N38066" s="197"/>
      <c r="O38066" s="197"/>
      <c r="P38066" s="231"/>
    </row>
    <row r="38067" spans="2:16">
      <c r="B38067" s="351"/>
      <c r="C38067" s="398"/>
      <c r="D38067" s="399"/>
      <c r="E38067" s="400"/>
      <c r="G38067" s="401"/>
      <c r="H38067" s="401"/>
      <c r="I38067" s="401"/>
      <c r="J38067" s="194"/>
      <c r="K38067" s="194"/>
      <c r="L38067" s="195"/>
      <c r="M38067" s="196"/>
      <c r="N38067" s="197"/>
      <c r="O38067" s="197"/>
      <c r="P38067" s="231"/>
    </row>
    <row r="38068" spans="2:16">
      <c r="B38068" s="351"/>
      <c r="C38068" s="398"/>
      <c r="D38068" s="399"/>
      <c r="E38068" s="400"/>
      <c r="G38068" s="401"/>
      <c r="H38068" s="401"/>
      <c r="I38068" s="401"/>
      <c r="J38068" s="194"/>
      <c r="K38068" s="194"/>
      <c r="L38068" s="195"/>
      <c r="M38068" s="196"/>
      <c r="N38068" s="197"/>
      <c r="O38068" s="197"/>
      <c r="P38068" s="231"/>
    </row>
    <row r="38069" spans="2:16">
      <c r="B38069" s="351"/>
      <c r="C38069" s="398"/>
      <c r="D38069" s="399"/>
      <c r="E38069" s="400"/>
      <c r="G38069" s="401"/>
      <c r="H38069" s="401"/>
      <c r="I38069" s="401"/>
      <c r="J38069" s="194"/>
      <c r="K38069" s="194"/>
      <c r="L38069" s="195"/>
      <c r="M38069" s="196"/>
      <c r="N38069" s="197"/>
      <c r="O38069" s="197"/>
      <c r="P38069" s="231"/>
    </row>
    <row r="38070" spans="2:16">
      <c r="B38070" s="351"/>
      <c r="C38070" s="398"/>
      <c r="D38070" s="399"/>
      <c r="E38070" s="400"/>
      <c r="G38070" s="401"/>
      <c r="H38070" s="401"/>
      <c r="I38070" s="401"/>
      <c r="J38070" s="194"/>
      <c r="K38070" s="194"/>
      <c r="L38070" s="195"/>
      <c r="M38070" s="196"/>
      <c r="N38070" s="197"/>
      <c r="O38070" s="197"/>
      <c r="P38070" s="231"/>
    </row>
    <row r="38071" spans="2:16">
      <c r="B38071" s="351"/>
      <c r="C38071" s="398"/>
      <c r="D38071" s="399"/>
      <c r="E38071" s="400"/>
      <c r="G38071" s="401"/>
      <c r="H38071" s="401"/>
      <c r="I38071" s="401"/>
      <c r="J38071" s="194"/>
      <c r="K38071" s="194"/>
      <c r="L38071" s="195"/>
      <c r="M38071" s="196"/>
      <c r="N38071" s="197"/>
      <c r="O38071" s="197"/>
      <c r="P38071" s="231"/>
    </row>
    <row r="38072" spans="2:16">
      <c r="B38072" s="351"/>
      <c r="C38072" s="398"/>
      <c r="D38072" s="399"/>
      <c r="E38072" s="400"/>
      <c r="G38072" s="401"/>
      <c r="H38072" s="401"/>
      <c r="I38072" s="401"/>
      <c r="J38072" s="194"/>
      <c r="K38072" s="194"/>
      <c r="L38072" s="195"/>
      <c r="M38072" s="196"/>
      <c r="N38072" s="197"/>
      <c r="O38072" s="197"/>
      <c r="P38072" s="231"/>
    </row>
    <row r="38073" spans="2:16">
      <c r="B38073" s="351"/>
      <c r="C38073" s="398"/>
      <c r="D38073" s="399"/>
      <c r="E38073" s="400"/>
      <c r="G38073" s="401"/>
      <c r="H38073" s="401"/>
      <c r="I38073" s="401"/>
      <c r="J38073" s="194"/>
      <c r="K38073" s="194"/>
      <c r="L38073" s="195"/>
      <c r="M38073" s="196"/>
      <c r="N38073" s="197"/>
      <c r="O38073" s="197"/>
      <c r="P38073" s="231"/>
    </row>
    <row r="38074" spans="2:16">
      <c r="B38074" s="351"/>
      <c r="C38074" s="398"/>
      <c r="D38074" s="399"/>
      <c r="E38074" s="400"/>
      <c r="G38074" s="401"/>
      <c r="H38074" s="401"/>
      <c r="I38074" s="401"/>
      <c r="J38074" s="194"/>
      <c r="K38074" s="194"/>
      <c r="L38074" s="195"/>
      <c r="M38074" s="196"/>
      <c r="N38074" s="197"/>
      <c r="O38074" s="197"/>
      <c r="P38074" s="231"/>
    </row>
    <row r="38075" spans="2:16">
      <c r="B38075" s="351"/>
      <c r="C38075" s="398"/>
      <c r="D38075" s="399"/>
      <c r="E38075" s="400"/>
      <c r="G38075" s="401"/>
      <c r="H38075" s="401"/>
      <c r="I38075" s="401"/>
      <c r="J38075" s="194"/>
      <c r="K38075" s="194"/>
      <c r="L38075" s="195"/>
      <c r="M38075" s="196"/>
      <c r="N38075" s="197"/>
      <c r="O38075" s="197"/>
      <c r="P38075" s="231"/>
    </row>
    <row r="38076" spans="2:16">
      <c r="B38076" s="351"/>
      <c r="C38076" s="398"/>
      <c r="D38076" s="399"/>
      <c r="E38076" s="400"/>
      <c r="G38076" s="401"/>
      <c r="H38076" s="401"/>
      <c r="I38076" s="401"/>
      <c r="J38076" s="194"/>
      <c r="K38076" s="194"/>
      <c r="L38076" s="195"/>
      <c r="M38076" s="196"/>
      <c r="N38076" s="197"/>
      <c r="O38076" s="197"/>
      <c r="P38076" s="231"/>
    </row>
    <row r="38077" spans="2:16">
      <c r="B38077" s="351"/>
      <c r="C38077" s="398"/>
      <c r="D38077" s="399"/>
      <c r="E38077" s="400"/>
      <c r="G38077" s="401"/>
      <c r="H38077" s="401"/>
      <c r="I38077" s="401"/>
      <c r="J38077" s="194"/>
      <c r="K38077" s="194"/>
      <c r="L38077" s="195"/>
      <c r="M38077" s="196"/>
      <c r="N38077" s="197"/>
      <c r="O38077" s="197"/>
      <c r="P38077" s="231"/>
    </row>
    <row r="38078" spans="2:16">
      <c r="B38078" s="351"/>
      <c r="C38078" s="398"/>
      <c r="D38078" s="399"/>
      <c r="E38078" s="400"/>
      <c r="G38078" s="401"/>
      <c r="H38078" s="401"/>
      <c r="I38078" s="401"/>
      <c r="J38078" s="194"/>
      <c r="K38078" s="194"/>
      <c r="L38078" s="195"/>
      <c r="M38078" s="196"/>
      <c r="N38078" s="197"/>
      <c r="O38078" s="197"/>
      <c r="P38078" s="231"/>
    </row>
    <row r="38079" spans="2:16">
      <c r="B38079" s="351"/>
      <c r="C38079" s="398"/>
      <c r="D38079" s="399"/>
      <c r="E38079" s="400"/>
      <c r="G38079" s="401"/>
      <c r="H38079" s="401"/>
      <c r="I38079" s="401"/>
      <c r="J38079" s="194"/>
      <c r="K38079" s="194"/>
      <c r="L38079" s="195"/>
      <c r="M38079" s="196"/>
      <c r="N38079" s="197"/>
      <c r="O38079" s="197"/>
      <c r="P38079" s="231"/>
    </row>
    <row r="38080" spans="2:16">
      <c r="B38080" s="351"/>
      <c r="C38080" s="398"/>
      <c r="D38080" s="399"/>
      <c r="E38080" s="400"/>
      <c r="G38080" s="401"/>
      <c r="H38080" s="401"/>
      <c r="I38080" s="401"/>
      <c r="J38080" s="194"/>
      <c r="K38080" s="194"/>
      <c r="L38080" s="195"/>
      <c r="M38080" s="196"/>
      <c r="N38080" s="197"/>
      <c r="O38080" s="197"/>
      <c r="P38080" s="231"/>
    </row>
    <row r="38081" spans="2:16">
      <c r="B38081" s="351"/>
      <c r="C38081" s="398"/>
      <c r="D38081" s="399"/>
      <c r="E38081" s="400"/>
      <c r="G38081" s="401"/>
      <c r="H38081" s="401"/>
      <c r="I38081" s="401"/>
      <c r="J38081" s="194"/>
      <c r="K38081" s="194"/>
      <c r="L38081" s="195"/>
      <c r="M38081" s="196"/>
      <c r="N38081" s="197"/>
      <c r="O38081" s="197"/>
      <c r="P38081" s="231"/>
    </row>
    <row r="38082" spans="2:16">
      <c r="B38082" s="351"/>
      <c r="C38082" s="398"/>
      <c r="D38082" s="399"/>
      <c r="E38082" s="400"/>
      <c r="G38082" s="401"/>
      <c r="H38082" s="401"/>
      <c r="I38082" s="401"/>
      <c r="J38082" s="194"/>
      <c r="K38082" s="194"/>
      <c r="L38082" s="195"/>
      <c r="M38082" s="196"/>
      <c r="N38082" s="197"/>
      <c r="O38082" s="197"/>
      <c r="P38082" s="231"/>
    </row>
    <row r="38083" spans="2:16">
      <c r="B38083" s="351"/>
      <c r="C38083" s="398"/>
      <c r="D38083" s="399"/>
      <c r="E38083" s="400"/>
      <c r="G38083" s="401"/>
      <c r="H38083" s="401"/>
      <c r="I38083" s="401"/>
      <c r="J38083" s="194"/>
      <c r="K38083" s="194"/>
      <c r="L38083" s="195"/>
      <c r="M38083" s="196"/>
      <c r="N38083" s="197"/>
      <c r="O38083" s="197"/>
      <c r="P38083" s="231"/>
    </row>
    <row r="38084" spans="2:16">
      <c r="B38084" s="351"/>
      <c r="C38084" s="398"/>
      <c r="D38084" s="399"/>
      <c r="E38084" s="400"/>
      <c r="G38084" s="401"/>
      <c r="H38084" s="401"/>
      <c r="I38084" s="401"/>
      <c r="J38084" s="194"/>
      <c r="K38084" s="194"/>
      <c r="L38084" s="195"/>
      <c r="M38084" s="196"/>
      <c r="N38084" s="197"/>
      <c r="O38084" s="197"/>
      <c r="P38084" s="231"/>
    </row>
    <row r="38085" spans="2:16">
      <c r="B38085" s="351"/>
      <c r="C38085" s="398"/>
      <c r="D38085" s="399"/>
      <c r="E38085" s="400"/>
      <c r="G38085" s="401"/>
      <c r="H38085" s="401"/>
      <c r="I38085" s="401"/>
      <c r="J38085" s="194"/>
      <c r="K38085" s="194"/>
      <c r="L38085" s="195"/>
      <c r="M38085" s="196"/>
      <c r="N38085" s="197"/>
      <c r="O38085" s="197"/>
      <c r="P38085" s="231"/>
    </row>
    <row r="38086" spans="2:16">
      <c r="B38086" s="351"/>
      <c r="C38086" s="398"/>
      <c r="D38086" s="399"/>
      <c r="E38086" s="400"/>
      <c r="G38086" s="401"/>
      <c r="H38086" s="401"/>
      <c r="I38086" s="401"/>
      <c r="J38086" s="194"/>
      <c r="K38086" s="194"/>
      <c r="L38086" s="195"/>
      <c r="M38086" s="196"/>
      <c r="N38086" s="197"/>
      <c r="O38086" s="197"/>
      <c r="P38086" s="231"/>
    </row>
    <row r="38087" spans="2:16">
      <c r="B38087" s="351"/>
      <c r="C38087" s="398"/>
      <c r="D38087" s="399"/>
      <c r="E38087" s="400"/>
      <c r="G38087" s="401"/>
      <c r="H38087" s="401"/>
      <c r="I38087" s="401"/>
      <c r="J38087" s="194"/>
      <c r="K38087" s="194"/>
      <c r="L38087" s="195"/>
      <c r="M38087" s="196"/>
      <c r="N38087" s="197"/>
      <c r="O38087" s="197"/>
      <c r="P38087" s="231"/>
    </row>
    <row r="38088" spans="2:16">
      <c r="B38088" s="351"/>
      <c r="C38088" s="398"/>
      <c r="D38088" s="399"/>
      <c r="E38088" s="400"/>
      <c r="G38088" s="401"/>
      <c r="H38088" s="401"/>
      <c r="I38088" s="401"/>
      <c r="J38088" s="194"/>
      <c r="K38088" s="194"/>
      <c r="L38088" s="195"/>
      <c r="M38088" s="196"/>
      <c r="N38088" s="197"/>
      <c r="O38088" s="197"/>
      <c r="P38088" s="231"/>
    </row>
    <row r="38089" spans="2:16">
      <c r="B38089" s="351"/>
      <c r="C38089" s="398"/>
      <c r="D38089" s="399"/>
      <c r="E38089" s="400"/>
      <c r="G38089" s="401"/>
      <c r="H38089" s="401"/>
      <c r="I38089" s="401"/>
      <c r="J38089" s="194"/>
      <c r="K38089" s="194"/>
      <c r="L38089" s="195"/>
      <c r="M38089" s="196"/>
      <c r="N38089" s="197"/>
      <c r="O38089" s="197"/>
      <c r="P38089" s="231"/>
    </row>
    <row r="38090" spans="2:16">
      <c r="B38090" s="351"/>
      <c r="C38090" s="398"/>
      <c r="D38090" s="399"/>
      <c r="E38090" s="400"/>
      <c r="G38090" s="401"/>
      <c r="H38090" s="401"/>
      <c r="I38090" s="401"/>
      <c r="J38090" s="194"/>
      <c r="K38090" s="194"/>
      <c r="L38090" s="195"/>
      <c r="M38090" s="196"/>
      <c r="N38090" s="197"/>
      <c r="O38090" s="197"/>
      <c r="P38090" s="231"/>
    </row>
    <row r="38091" spans="2:16">
      <c r="B38091" s="351"/>
      <c r="C38091" s="398"/>
      <c r="D38091" s="399"/>
      <c r="E38091" s="400"/>
      <c r="G38091" s="401"/>
      <c r="H38091" s="401"/>
      <c r="I38091" s="401"/>
      <c r="J38091" s="194"/>
      <c r="K38091" s="194"/>
      <c r="L38091" s="195"/>
      <c r="M38091" s="196"/>
      <c r="N38091" s="197"/>
      <c r="O38091" s="197"/>
      <c r="P38091" s="231"/>
    </row>
    <row r="38092" spans="2:16">
      <c r="B38092" s="351"/>
      <c r="C38092" s="398"/>
      <c r="D38092" s="399"/>
      <c r="E38092" s="400"/>
      <c r="G38092" s="401"/>
      <c r="H38092" s="401"/>
      <c r="I38092" s="401"/>
      <c r="J38092" s="194"/>
      <c r="K38092" s="194"/>
      <c r="L38092" s="195"/>
      <c r="M38092" s="196"/>
      <c r="N38092" s="197"/>
      <c r="O38092" s="197"/>
      <c r="P38092" s="231"/>
    </row>
    <row r="38093" spans="2:16">
      <c r="B38093" s="351"/>
      <c r="C38093" s="398"/>
      <c r="D38093" s="399"/>
      <c r="E38093" s="400"/>
      <c r="G38093" s="401"/>
      <c r="H38093" s="401"/>
      <c r="I38093" s="401"/>
      <c r="J38093" s="194"/>
      <c r="K38093" s="194"/>
      <c r="L38093" s="195"/>
      <c r="M38093" s="196"/>
      <c r="N38093" s="197"/>
      <c r="O38093" s="197"/>
      <c r="P38093" s="231"/>
    </row>
    <row r="38094" spans="2:16">
      <c r="B38094" s="351"/>
      <c r="C38094" s="398"/>
      <c r="D38094" s="399"/>
      <c r="E38094" s="400"/>
      <c r="G38094" s="401"/>
      <c r="H38094" s="401"/>
      <c r="I38094" s="401"/>
      <c r="J38094" s="194"/>
      <c r="K38094" s="194"/>
      <c r="L38094" s="195"/>
      <c r="M38094" s="196"/>
      <c r="N38094" s="197"/>
      <c r="O38094" s="197"/>
      <c r="P38094" s="231"/>
    </row>
    <row r="38095" spans="2:16">
      <c r="B38095" s="351"/>
      <c r="C38095" s="398"/>
      <c r="D38095" s="399"/>
      <c r="E38095" s="400"/>
      <c r="G38095" s="401"/>
      <c r="H38095" s="401"/>
      <c r="I38095" s="401"/>
      <c r="J38095" s="194"/>
      <c r="K38095" s="194"/>
      <c r="L38095" s="195"/>
      <c r="M38095" s="196"/>
      <c r="N38095" s="197"/>
      <c r="O38095" s="197"/>
      <c r="P38095" s="231"/>
    </row>
    <row r="38096" spans="2:16">
      <c r="B38096" s="351"/>
      <c r="C38096" s="398"/>
      <c r="D38096" s="399"/>
      <c r="E38096" s="400"/>
      <c r="G38096" s="401"/>
      <c r="H38096" s="401"/>
      <c r="I38096" s="401"/>
      <c r="J38096" s="194"/>
      <c r="K38096" s="194"/>
      <c r="L38096" s="195"/>
      <c r="M38096" s="196"/>
      <c r="N38096" s="197"/>
      <c r="O38096" s="197"/>
      <c r="P38096" s="231"/>
    </row>
    <row r="38097" spans="2:16">
      <c r="B38097" s="351"/>
      <c r="C38097" s="398"/>
      <c r="D38097" s="399"/>
      <c r="E38097" s="400"/>
      <c r="G38097" s="401"/>
      <c r="H38097" s="401"/>
      <c r="I38097" s="401"/>
      <c r="J38097" s="194"/>
      <c r="K38097" s="194"/>
      <c r="L38097" s="195"/>
      <c r="M38097" s="196"/>
      <c r="N38097" s="197"/>
      <c r="O38097" s="197"/>
      <c r="P38097" s="231"/>
    </row>
    <row r="38098" spans="2:16">
      <c r="B38098" s="351"/>
      <c r="C38098" s="398"/>
      <c r="D38098" s="399"/>
      <c r="E38098" s="400"/>
      <c r="G38098" s="401"/>
      <c r="H38098" s="401"/>
      <c r="I38098" s="401"/>
      <c r="J38098" s="194"/>
      <c r="K38098" s="194"/>
      <c r="L38098" s="195"/>
      <c r="M38098" s="196"/>
      <c r="N38098" s="197"/>
      <c r="O38098" s="197"/>
      <c r="P38098" s="231"/>
    </row>
    <row r="38099" spans="2:16">
      <c r="B38099" s="351"/>
      <c r="C38099" s="398"/>
      <c r="D38099" s="399"/>
      <c r="E38099" s="400"/>
      <c r="G38099" s="401"/>
      <c r="H38099" s="401"/>
      <c r="I38099" s="401"/>
      <c r="J38099" s="194"/>
      <c r="K38099" s="194"/>
      <c r="L38099" s="195"/>
      <c r="M38099" s="196"/>
      <c r="N38099" s="197"/>
      <c r="O38099" s="197"/>
      <c r="P38099" s="231"/>
    </row>
    <row r="38100" spans="2:16">
      <c r="B38100" s="351"/>
      <c r="C38100" s="398"/>
      <c r="D38100" s="399"/>
      <c r="E38100" s="400"/>
      <c r="G38100" s="401"/>
      <c r="H38100" s="401"/>
      <c r="I38100" s="401"/>
      <c r="J38100" s="194"/>
      <c r="K38100" s="194"/>
      <c r="L38100" s="195"/>
      <c r="M38100" s="196"/>
      <c r="N38100" s="197"/>
      <c r="O38100" s="197"/>
      <c r="P38100" s="231"/>
    </row>
    <row r="38101" spans="2:16">
      <c r="B38101" s="351"/>
      <c r="C38101" s="398"/>
      <c r="D38101" s="399"/>
      <c r="E38101" s="400"/>
      <c r="G38101" s="401"/>
      <c r="H38101" s="401"/>
      <c r="I38101" s="401"/>
      <c r="J38101" s="194"/>
      <c r="K38101" s="194"/>
      <c r="L38101" s="195"/>
      <c r="M38101" s="196"/>
      <c r="N38101" s="197"/>
      <c r="O38101" s="197"/>
      <c r="P38101" s="231"/>
    </row>
    <row r="38102" spans="2:16">
      <c r="B38102" s="351"/>
      <c r="C38102" s="398"/>
      <c r="D38102" s="399"/>
      <c r="E38102" s="400"/>
      <c r="G38102" s="401"/>
      <c r="H38102" s="401"/>
      <c r="I38102" s="401"/>
      <c r="J38102" s="194"/>
      <c r="K38102" s="194"/>
      <c r="L38102" s="195"/>
      <c r="M38102" s="196"/>
      <c r="N38102" s="197"/>
      <c r="O38102" s="197"/>
      <c r="P38102" s="231"/>
    </row>
    <row r="38103" spans="2:16">
      <c r="B38103" s="351"/>
      <c r="C38103" s="398"/>
      <c r="D38103" s="399"/>
      <c r="E38103" s="400"/>
      <c r="G38103" s="401"/>
      <c r="H38103" s="401"/>
      <c r="I38103" s="401"/>
      <c r="J38103" s="194"/>
      <c r="K38103" s="194"/>
      <c r="L38103" s="195"/>
      <c r="M38103" s="196"/>
      <c r="N38103" s="197"/>
      <c r="O38103" s="197"/>
      <c r="P38103" s="231"/>
    </row>
    <row r="38104" spans="2:16">
      <c r="B38104" s="351"/>
      <c r="C38104" s="398"/>
      <c r="D38104" s="399"/>
      <c r="E38104" s="400"/>
      <c r="G38104" s="401"/>
      <c r="H38104" s="401"/>
      <c r="I38104" s="401"/>
      <c r="J38104" s="194"/>
      <c r="K38104" s="194"/>
      <c r="L38104" s="195"/>
      <c r="M38104" s="196"/>
      <c r="N38104" s="197"/>
      <c r="O38104" s="197"/>
      <c r="P38104" s="231"/>
    </row>
    <row r="38105" spans="2:16">
      <c r="B38105" s="351"/>
      <c r="C38105" s="398"/>
      <c r="D38105" s="399"/>
      <c r="E38105" s="400"/>
      <c r="G38105" s="401"/>
      <c r="H38105" s="401"/>
      <c r="I38105" s="401"/>
      <c r="J38105" s="194"/>
      <c r="K38105" s="194"/>
      <c r="L38105" s="195"/>
      <c r="M38105" s="196"/>
      <c r="N38105" s="197"/>
      <c r="O38105" s="197"/>
      <c r="P38105" s="231"/>
    </row>
    <row r="38106" spans="2:16">
      <c r="B38106" s="351"/>
      <c r="C38106" s="398"/>
      <c r="D38106" s="399"/>
      <c r="E38106" s="400"/>
      <c r="G38106" s="401"/>
      <c r="H38106" s="401"/>
      <c r="I38106" s="401"/>
      <c r="J38106" s="194"/>
      <c r="K38106" s="194"/>
      <c r="L38106" s="195"/>
      <c r="M38106" s="196"/>
      <c r="N38106" s="197"/>
      <c r="O38106" s="197"/>
      <c r="P38106" s="231"/>
    </row>
    <row r="38107" spans="2:16">
      <c r="B38107" s="351"/>
      <c r="C38107" s="398"/>
      <c r="D38107" s="399"/>
      <c r="E38107" s="400"/>
      <c r="G38107" s="401"/>
      <c r="H38107" s="401"/>
      <c r="I38107" s="401"/>
      <c r="J38107" s="194"/>
      <c r="K38107" s="194"/>
      <c r="L38107" s="195"/>
      <c r="M38107" s="196"/>
      <c r="N38107" s="197"/>
      <c r="O38107" s="197"/>
      <c r="P38107" s="231"/>
    </row>
    <row r="38108" spans="2:16">
      <c r="B38108" s="351"/>
      <c r="C38108" s="398"/>
      <c r="D38108" s="399"/>
      <c r="E38108" s="400"/>
      <c r="G38108" s="401"/>
      <c r="H38108" s="401"/>
      <c r="I38108" s="401"/>
      <c r="J38108" s="194"/>
      <c r="K38108" s="194"/>
      <c r="L38108" s="195"/>
      <c r="M38108" s="196"/>
      <c r="N38108" s="197"/>
      <c r="O38108" s="197"/>
      <c r="P38108" s="231"/>
    </row>
    <row r="38109" spans="2:16">
      <c r="B38109" s="351"/>
      <c r="C38109" s="398"/>
      <c r="D38109" s="399"/>
      <c r="E38109" s="400"/>
      <c r="G38109" s="401"/>
      <c r="H38109" s="401"/>
      <c r="I38109" s="401"/>
      <c r="J38109" s="194"/>
      <c r="K38109" s="194"/>
      <c r="L38109" s="195"/>
      <c r="M38109" s="196"/>
      <c r="N38109" s="197"/>
      <c r="O38109" s="197"/>
      <c r="P38109" s="231"/>
    </row>
    <row r="38110" spans="2:16">
      <c r="B38110" s="351"/>
      <c r="C38110" s="398"/>
      <c r="D38110" s="399"/>
      <c r="E38110" s="400"/>
      <c r="G38110" s="401"/>
      <c r="H38110" s="401"/>
      <c r="I38110" s="401"/>
      <c r="J38110" s="194"/>
      <c r="K38110" s="194"/>
      <c r="L38110" s="195"/>
      <c r="M38110" s="196"/>
      <c r="N38110" s="197"/>
      <c r="O38110" s="197"/>
      <c r="P38110" s="231"/>
    </row>
    <row r="38111" spans="2:16">
      <c r="B38111" s="351"/>
      <c r="C38111" s="398"/>
      <c r="D38111" s="399"/>
      <c r="E38111" s="400"/>
      <c r="G38111" s="401"/>
      <c r="H38111" s="401"/>
      <c r="I38111" s="401"/>
      <c r="J38111" s="194"/>
      <c r="K38111" s="194"/>
      <c r="L38111" s="195"/>
      <c r="M38111" s="196"/>
      <c r="N38111" s="197"/>
      <c r="O38111" s="197"/>
      <c r="P38111" s="231"/>
    </row>
    <row r="38112" spans="2:16">
      <c r="B38112" s="351"/>
      <c r="C38112" s="398"/>
      <c r="D38112" s="399"/>
      <c r="E38112" s="400"/>
      <c r="G38112" s="401"/>
      <c r="H38112" s="401"/>
      <c r="I38112" s="401"/>
      <c r="J38112" s="194"/>
      <c r="K38112" s="194"/>
      <c r="L38112" s="195"/>
      <c r="M38112" s="196"/>
      <c r="N38112" s="197"/>
      <c r="O38112" s="197"/>
      <c r="P38112" s="231"/>
    </row>
    <row r="38113" spans="2:16">
      <c r="B38113" s="351"/>
      <c r="C38113" s="398"/>
      <c r="D38113" s="399"/>
      <c r="E38113" s="400"/>
      <c r="G38113" s="401"/>
      <c r="H38113" s="401"/>
      <c r="I38113" s="401"/>
      <c r="J38113" s="194"/>
      <c r="K38113" s="194"/>
      <c r="L38113" s="195"/>
      <c r="M38113" s="196"/>
      <c r="N38113" s="197"/>
      <c r="O38113" s="197"/>
      <c r="P38113" s="231"/>
    </row>
    <row r="38114" spans="2:16">
      <c r="B38114" s="351"/>
      <c r="C38114" s="398"/>
      <c r="D38114" s="399"/>
      <c r="E38114" s="400"/>
      <c r="G38114" s="401"/>
      <c r="H38114" s="401"/>
      <c r="I38114" s="401"/>
      <c r="J38114" s="194"/>
      <c r="K38114" s="194"/>
      <c r="L38114" s="195"/>
      <c r="M38114" s="196"/>
      <c r="N38114" s="197"/>
      <c r="O38114" s="197"/>
      <c r="P38114" s="231"/>
    </row>
    <row r="38115" spans="2:16">
      <c r="B38115" s="351"/>
      <c r="C38115" s="398"/>
      <c r="D38115" s="399"/>
      <c r="E38115" s="400"/>
      <c r="G38115" s="401"/>
      <c r="H38115" s="401"/>
      <c r="I38115" s="401"/>
      <c r="J38115" s="194"/>
      <c r="K38115" s="194"/>
      <c r="L38115" s="195"/>
      <c r="M38115" s="196"/>
      <c r="N38115" s="197"/>
      <c r="O38115" s="197"/>
      <c r="P38115" s="231"/>
    </row>
    <row r="38116" spans="2:16">
      <c r="B38116" s="351"/>
      <c r="C38116" s="398"/>
      <c r="D38116" s="399"/>
      <c r="E38116" s="400"/>
      <c r="G38116" s="401"/>
      <c r="H38116" s="401"/>
      <c r="I38116" s="401"/>
      <c r="J38116" s="194"/>
      <c r="K38116" s="194"/>
      <c r="L38116" s="195"/>
      <c r="M38116" s="196"/>
      <c r="N38116" s="197"/>
      <c r="O38116" s="197"/>
      <c r="P38116" s="231"/>
    </row>
    <row r="38117" spans="2:16">
      <c r="B38117" s="351"/>
      <c r="C38117" s="398"/>
      <c r="D38117" s="399"/>
      <c r="E38117" s="400"/>
      <c r="G38117" s="401"/>
      <c r="H38117" s="401"/>
      <c r="I38117" s="401"/>
      <c r="J38117" s="194"/>
      <c r="K38117" s="194"/>
      <c r="L38117" s="195"/>
      <c r="M38117" s="196"/>
      <c r="N38117" s="197"/>
      <c r="O38117" s="197"/>
      <c r="P38117" s="231"/>
    </row>
    <row r="38118" spans="2:16">
      <c r="B38118" s="351"/>
      <c r="C38118" s="398"/>
      <c r="D38118" s="399"/>
      <c r="E38118" s="400"/>
      <c r="G38118" s="401"/>
      <c r="H38118" s="401"/>
      <c r="I38118" s="401"/>
      <c r="J38118" s="194"/>
      <c r="K38118" s="194"/>
      <c r="L38118" s="195"/>
      <c r="M38118" s="196"/>
      <c r="N38118" s="197"/>
      <c r="O38118" s="197"/>
      <c r="P38118" s="231"/>
    </row>
    <row r="38119" spans="2:16">
      <c r="B38119" s="351"/>
      <c r="C38119" s="398"/>
      <c r="D38119" s="399"/>
      <c r="E38119" s="400"/>
      <c r="G38119" s="401"/>
      <c r="H38119" s="401"/>
      <c r="I38119" s="401"/>
      <c r="J38119" s="194"/>
      <c r="K38119" s="194"/>
      <c r="L38119" s="195"/>
      <c r="M38119" s="196"/>
      <c r="N38119" s="197"/>
      <c r="O38119" s="197"/>
      <c r="P38119" s="231"/>
    </row>
    <row r="38120" spans="2:16">
      <c r="B38120" s="351"/>
      <c r="C38120" s="398"/>
      <c r="D38120" s="399"/>
      <c r="E38120" s="400"/>
      <c r="G38120" s="401"/>
      <c r="H38120" s="401"/>
      <c r="I38120" s="401"/>
      <c r="J38120" s="194"/>
      <c r="K38120" s="194"/>
      <c r="L38120" s="195"/>
      <c r="M38120" s="196"/>
      <c r="N38120" s="197"/>
      <c r="O38120" s="197"/>
      <c r="P38120" s="231"/>
    </row>
    <row r="38121" spans="2:16">
      <c r="B38121" s="351"/>
      <c r="C38121" s="398"/>
      <c r="D38121" s="399"/>
      <c r="E38121" s="400"/>
      <c r="G38121" s="401"/>
      <c r="H38121" s="401"/>
      <c r="I38121" s="401"/>
      <c r="J38121" s="194"/>
      <c r="K38121" s="194"/>
      <c r="L38121" s="195"/>
      <c r="M38121" s="196"/>
      <c r="N38121" s="197"/>
      <c r="O38121" s="197"/>
      <c r="P38121" s="231"/>
    </row>
    <row r="38122" spans="2:16">
      <c r="B38122" s="402"/>
      <c r="C38122" s="398"/>
      <c r="D38122" s="404"/>
      <c r="E38122" s="405"/>
      <c r="G38122" s="406"/>
      <c r="H38122" s="406"/>
      <c r="I38122" s="406"/>
      <c r="J38122" s="194"/>
      <c r="K38122" s="194"/>
      <c r="L38122" s="195"/>
      <c r="M38122" s="196"/>
      <c r="N38122" s="197"/>
      <c r="O38122" s="197"/>
      <c r="P38122" s="221"/>
    </row>
    <row r="38123" spans="2:16">
      <c r="B38123" s="351"/>
      <c r="C38123" s="398"/>
      <c r="D38123" s="399"/>
      <c r="E38123" s="400"/>
      <c r="G38123" s="401"/>
      <c r="H38123" s="401"/>
      <c r="I38123" s="401"/>
      <c r="J38123" s="194"/>
      <c r="K38123" s="194"/>
      <c r="L38123" s="195"/>
      <c r="M38123" s="196"/>
      <c r="N38123" s="197"/>
      <c r="O38123" s="197"/>
      <c r="P38123" s="231"/>
    </row>
    <row r="38124" spans="2:16">
      <c r="B38124" s="351"/>
      <c r="C38124" s="398"/>
      <c r="D38124" s="399"/>
      <c r="E38124" s="400"/>
      <c r="G38124" s="401"/>
      <c r="H38124" s="401"/>
      <c r="I38124" s="401"/>
      <c r="J38124" s="194"/>
      <c r="K38124" s="194"/>
      <c r="L38124" s="195"/>
      <c r="M38124" s="196"/>
      <c r="N38124" s="197"/>
      <c r="O38124" s="197"/>
      <c r="P38124" s="231"/>
    </row>
    <row r="38125" spans="2:16">
      <c r="B38125" s="351"/>
      <c r="C38125" s="398"/>
      <c r="D38125" s="399"/>
      <c r="E38125" s="400"/>
      <c r="G38125" s="401"/>
      <c r="H38125" s="401"/>
      <c r="I38125" s="401"/>
      <c r="J38125" s="194"/>
      <c r="K38125" s="194"/>
      <c r="L38125" s="195"/>
      <c r="M38125" s="196"/>
      <c r="N38125" s="197"/>
      <c r="O38125" s="197"/>
      <c r="P38125" s="231"/>
    </row>
    <row r="38126" spans="2:16">
      <c r="B38126" s="351"/>
      <c r="C38126" s="398"/>
      <c r="D38126" s="399"/>
      <c r="E38126" s="400"/>
      <c r="G38126" s="401"/>
      <c r="H38126" s="401"/>
      <c r="I38126" s="401"/>
      <c r="J38126" s="194"/>
      <c r="K38126" s="194"/>
      <c r="L38126" s="195"/>
      <c r="M38126" s="196"/>
      <c r="N38126" s="197"/>
      <c r="O38126" s="197"/>
      <c r="P38126" s="231"/>
    </row>
    <row r="38127" spans="2:16">
      <c r="B38127" s="351"/>
      <c r="C38127" s="398"/>
      <c r="D38127" s="399"/>
      <c r="E38127" s="400"/>
      <c r="G38127" s="401"/>
      <c r="H38127" s="401"/>
      <c r="I38127" s="401"/>
      <c r="J38127" s="194"/>
      <c r="K38127" s="194"/>
      <c r="L38127" s="195"/>
      <c r="M38127" s="196"/>
      <c r="N38127" s="197"/>
      <c r="O38127" s="197"/>
      <c r="P38127" s="231"/>
    </row>
    <row r="38128" spans="2:16">
      <c r="B38128" s="351"/>
      <c r="C38128" s="398"/>
      <c r="D38128" s="399"/>
      <c r="E38128" s="400"/>
      <c r="G38128" s="401"/>
      <c r="H38128" s="401"/>
      <c r="I38128" s="401"/>
      <c r="J38128" s="194"/>
      <c r="K38128" s="194"/>
      <c r="L38128" s="195"/>
      <c r="M38128" s="196"/>
      <c r="N38128" s="197"/>
      <c r="O38128" s="197"/>
      <c r="P38128" s="231"/>
    </row>
    <row r="38129" spans="2:16">
      <c r="B38129" s="351"/>
      <c r="C38129" s="398"/>
      <c r="D38129" s="399"/>
      <c r="E38129" s="400"/>
      <c r="G38129" s="401"/>
      <c r="H38129" s="401"/>
      <c r="I38129" s="401"/>
      <c r="J38129" s="194"/>
      <c r="K38129" s="194"/>
      <c r="L38129" s="195"/>
      <c r="M38129" s="196"/>
      <c r="N38129" s="197"/>
      <c r="O38129" s="197"/>
      <c r="P38129" s="231"/>
    </row>
    <row r="38130" spans="2:16">
      <c r="B38130" s="351"/>
      <c r="C38130" s="398"/>
      <c r="D38130" s="399"/>
      <c r="E38130" s="400"/>
      <c r="G38130" s="401"/>
      <c r="H38130" s="401"/>
      <c r="I38130" s="401"/>
      <c r="J38130" s="194"/>
      <c r="K38130" s="194"/>
      <c r="L38130" s="195"/>
      <c r="M38130" s="196"/>
      <c r="N38130" s="197"/>
      <c r="O38130" s="197"/>
      <c r="P38130" s="231"/>
    </row>
    <row r="38131" spans="2:16">
      <c r="B38131" s="351"/>
      <c r="C38131" s="398"/>
      <c r="D38131" s="399"/>
      <c r="E38131" s="400"/>
      <c r="G38131" s="401"/>
      <c r="H38131" s="401"/>
      <c r="I38131" s="401"/>
      <c r="J38131" s="194"/>
      <c r="K38131" s="194"/>
      <c r="L38131" s="195"/>
      <c r="M38131" s="196"/>
      <c r="N38131" s="197"/>
      <c r="O38131" s="197"/>
      <c r="P38131" s="231"/>
    </row>
    <row r="38132" spans="2:16">
      <c r="B38132" s="351"/>
      <c r="C38132" s="398"/>
      <c r="D38132" s="399"/>
      <c r="E38132" s="400"/>
      <c r="G38132" s="401"/>
      <c r="H38132" s="401"/>
      <c r="I38132" s="401"/>
      <c r="J38132" s="194"/>
      <c r="K38132" s="194"/>
      <c r="L38132" s="195"/>
      <c r="M38132" s="196"/>
      <c r="N38132" s="197"/>
      <c r="O38132" s="197"/>
      <c r="P38132" s="231"/>
    </row>
    <row r="38133" spans="2:16">
      <c r="B38133" s="351"/>
      <c r="C38133" s="398"/>
      <c r="D38133" s="399"/>
      <c r="E38133" s="400"/>
      <c r="G38133" s="401"/>
      <c r="H38133" s="401"/>
      <c r="I38133" s="401"/>
      <c r="J38133" s="194"/>
      <c r="K38133" s="194"/>
      <c r="L38133" s="195"/>
      <c r="M38133" s="196"/>
      <c r="N38133" s="197"/>
      <c r="O38133" s="197"/>
      <c r="P38133" s="231"/>
    </row>
    <row r="38134" spans="2:16">
      <c r="B38134" s="351"/>
      <c r="C38134" s="398"/>
      <c r="D38134" s="399"/>
      <c r="E38134" s="400"/>
      <c r="G38134" s="401"/>
      <c r="H38134" s="401"/>
      <c r="I38134" s="401"/>
      <c r="J38134" s="194"/>
      <c r="K38134" s="194"/>
      <c r="L38134" s="195"/>
      <c r="M38134" s="196"/>
      <c r="N38134" s="197"/>
      <c r="O38134" s="197"/>
      <c r="P38134" s="231"/>
    </row>
    <row r="38135" spans="2:16">
      <c r="B38135" s="351"/>
      <c r="C38135" s="398"/>
      <c r="D38135" s="399"/>
      <c r="E38135" s="400"/>
      <c r="G38135" s="401"/>
      <c r="H38135" s="401"/>
      <c r="I38135" s="401"/>
      <c r="J38135" s="194"/>
      <c r="K38135" s="194"/>
      <c r="L38135" s="195"/>
      <c r="M38135" s="196"/>
      <c r="N38135" s="197"/>
      <c r="O38135" s="197"/>
      <c r="P38135" s="231"/>
    </row>
    <row r="38136" spans="2:16">
      <c r="B38136" s="351"/>
      <c r="C38136" s="398"/>
      <c r="D38136" s="399"/>
      <c r="E38136" s="400"/>
      <c r="G38136" s="401"/>
      <c r="H38136" s="401"/>
      <c r="I38136" s="401"/>
      <c r="J38136" s="194"/>
      <c r="K38136" s="194"/>
      <c r="L38136" s="195"/>
      <c r="M38136" s="196"/>
      <c r="N38136" s="197"/>
      <c r="O38136" s="197"/>
      <c r="P38136" s="231"/>
    </row>
    <row r="38137" spans="2:16">
      <c r="B38137" s="351"/>
      <c r="C38137" s="398"/>
      <c r="D38137" s="399"/>
      <c r="E38137" s="400"/>
      <c r="G38137" s="401"/>
      <c r="H38137" s="401"/>
      <c r="I38137" s="401"/>
      <c r="J38137" s="194"/>
      <c r="K38137" s="194"/>
      <c r="L38137" s="195"/>
      <c r="M38137" s="196"/>
      <c r="N38137" s="197"/>
      <c r="O38137" s="197"/>
      <c r="P38137" s="231"/>
    </row>
    <row r="38138" spans="2:16">
      <c r="B38138" s="351"/>
      <c r="C38138" s="398"/>
      <c r="D38138" s="399"/>
      <c r="E38138" s="400"/>
      <c r="G38138" s="401"/>
      <c r="H38138" s="401"/>
      <c r="I38138" s="401"/>
      <c r="J38138" s="194"/>
      <c r="K38138" s="194"/>
      <c r="L38138" s="195"/>
      <c r="M38138" s="196"/>
      <c r="N38138" s="197"/>
      <c r="O38138" s="197"/>
      <c r="P38138" s="231"/>
    </row>
    <row r="38139" spans="2:16">
      <c r="B38139" s="351"/>
      <c r="C38139" s="398"/>
      <c r="D38139" s="399"/>
      <c r="E38139" s="400"/>
      <c r="G38139" s="401"/>
      <c r="H38139" s="401"/>
      <c r="I38139" s="401"/>
      <c r="J38139" s="194"/>
      <c r="K38139" s="194"/>
      <c r="L38139" s="195"/>
      <c r="M38139" s="196"/>
      <c r="N38139" s="197"/>
      <c r="O38139" s="197"/>
      <c r="P38139" s="231"/>
    </row>
    <row r="38140" spans="2:16">
      <c r="B38140" s="351"/>
      <c r="C38140" s="398"/>
      <c r="D38140" s="399"/>
      <c r="E38140" s="400"/>
      <c r="G38140" s="401"/>
      <c r="H38140" s="401"/>
      <c r="I38140" s="401"/>
      <c r="J38140" s="194"/>
      <c r="K38140" s="194"/>
      <c r="L38140" s="195"/>
      <c r="M38140" s="196"/>
      <c r="N38140" s="197"/>
      <c r="O38140" s="197"/>
      <c r="P38140" s="231"/>
    </row>
    <row r="38141" spans="2:16">
      <c r="B38141" s="351"/>
      <c r="C38141" s="398"/>
      <c r="D38141" s="399"/>
      <c r="E38141" s="400"/>
      <c r="G38141" s="401"/>
      <c r="H38141" s="401"/>
      <c r="I38141" s="401"/>
      <c r="J38141" s="194"/>
      <c r="K38141" s="194"/>
      <c r="L38141" s="195"/>
      <c r="M38141" s="196"/>
      <c r="N38141" s="197"/>
      <c r="O38141" s="197"/>
      <c r="P38141" s="231"/>
    </row>
    <row r="38142" spans="2:16">
      <c r="B38142" s="351"/>
      <c r="C38142" s="398"/>
      <c r="D38142" s="399"/>
      <c r="E38142" s="400"/>
      <c r="G38142" s="401"/>
      <c r="H38142" s="401"/>
      <c r="I38142" s="401"/>
      <c r="J38142" s="194"/>
      <c r="K38142" s="194"/>
      <c r="L38142" s="195"/>
      <c r="M38142" s="196"/>
      <c r="N38142" s="197"/>
      <c r="O38142" s="197"/>
      <c r="P38142" s="231"/>
    </row>
    <row r="38143" spans="2:16">
      <c r="B38143" s="351"/>
      <c r="C38143" s="398"/>
      <c r="D38143" s="399"/>
      <c r="E38143" s="400"/>
      <c r="G38143" s="401"/>
      <c r="H38143" s="401"/>
      <c r="I38143" s="401"/>
      <c r="J38143" s="194"/>
      <c r="K38143" s="194"/>
      <c r="L38143" s="195"/>
      <c r="M38143" s="196"/>
      <c r="N38143" s="197"/>
      <c r="O38143" s="197"/>
      <c r="P38143" s="231"/>
    </row>
    <row r="38144" spans="2:16">
      <c r="B38144" s="351"/>
      <c r="C38144" s="398"/>
      <c r="D38144" s="399"/>
      <c r="E38144" s="400"/>
      <c r="G38144" s="401"/>
      <c r="H38144" s="401"/>
      <c r="I38144" s="401"/>
      <c r="J38144" s="194"/>
      <c r="K38144" s="194"/>
      <c r="L38144" s="195"/>
      <c r="M38144" s="196"/>
      <c r="N38144" s="197"/>
      <c r="O38144" s="197"/>
      <c r="P38144" s="231"/>
    </row>
    <row r="38145" spans="2:16">
      <c r="B38145" s="351"/>
      <c r="C38145" s="398"/>
      <c r="D38145" s="399"/>
      <c r="E38145" s="400"/>
      <c r="G38145" s="401"/>
      <c r="H38145" s="401"/>
      <c r="I38145" s="401"/>
      <c r="J38145" s="194"/>
      <c r="K38145" s="194"/>
      <c r="L38145" s="195"/>
      <c r="M38145" s="196"/>
      <c r="N38145" s="197"/>
      <c r="O38145" s="197"/>
      <c r="P38145" s="231"/>
    </row>
    <row r="38146" spans="2:16">
      <c r="B38146" s="351"/>
      <c r="C38146" s="398"/>
      <c r="D38146" s="399"/>
      <c r="E38146" s="400"/>
      <c r="G38146" s="401"/>
      <c r="H38146" s="401"/>
      <c r="I38146" s="401"/>
      <c r="J38146" s="194"/>
      <c r="K38146" s="194"/>
      <c r="L38146" s="195"/>
      <c r="M38146" s="196"/>
      <c r="N38146" s="197"/>
      <c r="O38146" s="197"/>
      <c r="P38146" s="231"/>
    </row>
    <row r="38147" spans="2:16">
      <c r="B38147" s="351"/>
      <c r="C38147" s="398"/>
      <c r="D38147" s="399"/>
      <c r="E38147" s="400"/>
      <c r="G38147" s="401"/>
      <c r="H38147" s="401"/>
      <c r="I38147" s="401"/>
      <c r="J38147" s="194"/>
      <c r="K38147" s="194"/>
      <c r="L38147" s="195"/>
      <c r="M38147" s="196"/>
      <c r="N38147" s="197"/>
      <c r="O38147" s="197"/>
      <c r="P38147" s="231"/>
    </row>
    <row r="38148" spans="2:16">
      <c r="B38148" s="351"/>
      <c r="C38148" s="398"/>
      <c r="D38148" s="399"/>
      <c r="E38148" s="400"/>
      <c r="G38148" s="401"/>
      <c r="H38148" s="401"/>
      <c r="I38148" s="401"/>
      <c r="J38148" s="194"/>
      <c r="K38148" s="194"/>
      <c r="L38148" s="195"/>
      <c r="M38148" s="196"/>
      <c r="N38148" s="197"/>
      <c r="O38148" s="197"/>
      <c r="P38148" s="231"/>
    </row>
    <row r="38149" spans="2:16">
      <c r="B38149" s="351"/>
      <c r="C38149" s="398"/>
      <c r="D38149" s="399"/>
      <c r="E38149" s="400"/>
      <c r="G38149" s="401"/>
      <c r="H38149" s="401"/>
      <c r="I38149" s="401"/>
      <c r="J38149" s="194"/>
      <c r="K38149" s="194"/>
      <c r="L38149" s="195"/>
      <c r="M38149" s="196"/>
      <c r="N38149" s="197"/>
      <c r="O38149" s="197"/>
      <c r="P38149" s="231"/>
    </row>
    <row r="38150" spans="2:16">
      <c r="B38150" s="351"/>
      <c r="C38150" s="398"/>
      <c r="D38150" s="399"/>
      <c r="E38150" s="400"/>
      <c r="G38150" s="401"/>
      <c r="H38150" s="401"/>
      <c r="I38150" s="401"/>
      <c r="J38150" s="194"/>
      <c r="K38150" s="194"/>
      <c r="L38150" s="195"/>
      <c r="M38150" s="196"/>
      <c r="N38150" s="197"/>
      <c r="O38150" s="197"/>
      <c r="P38150" s="231"/>
    </row>
    <row r="38151" spans="2:16">
      <c r="B38151" s="351"/>
      <c r="C38151" s="398"/>
      <c r="D38151" s="399"/>
      <c r="E38151" s="400"/>
      <c r="G38151" s="401"/>
      <c r="H38151" s="401"/>
      <c r="I38151" s="401"/>
      <c r="J38151" s="194"/>
      <c r="K38151" s="194"/>
      <c r="L38151" s="195"/>
      <c r="M38151" s="196"/>
      <c r="N38151" s="197"/>
      <c r="O38151" s="197"/>
      <c r="P38151" s="231"/>
    </row>
    <row r="38152" spans="2:16">
      <c r="B38152" s="351"/>
      <c r="C38152" s="398"/>
      <c r="D38152" s="399"/>
      <c r="E38152" s="400"/>
      <c r="G38152" s="401"/>
      <c r="H38152" s="401"/>
      <c r="I38152" s="401"/>
      <c r="J38152" s="194"/>
      <c r="K38152" s="194"/>
      <c r="L38152" s="195"/>
      <c r="M38152" s="196"/>
      <c r="N38152" s="197"/>
      <c r="O38152" s="197"/>
      <c r="P38152" s="231"/>
    </row>
    <row r="38153" spans="2:16">
      <c r="B38153" s="351"/>
      <c r="C38153" s="398"/>
      <c r="D38153" s="399"/>
      <c r="E38153" s="400"/>
      <c r="G38153" s="401"/>
      <c r="H38153" s="401"/>
      <c r="I38153" s="401"/>
      <c r="J38153" s="194"/>
      <c r="K38153" s="194"/>
      <c r="L38153" s="195"/>
      <c r="M38153" s="196"/>
      <c r="N38153" s="197"/>
      <c r="O38153" s="197"/>
      <c r="P38153" s="231"/>
    </row>
    <row r="38154" spans="2:16">
      <c r="B38154" s="351"/>
      <c r="C38154" s="398"/>
      <c r="D38154" s="399"/>
      <c r="E38154" s="400"/>
      <c r="G38154" s="401"/>
      <c r="H38154" s="401"/>
      <c r="I38154" s="401"/>
      <c r="J38154" s="194"/>
      <c r="K38154" s="194"/>
      <c r="L38154" s="195"/>
      <c r="M38154" s="196"/>
      <c r="N38154" s="197"/>
      <c r="O38154" s="197"/>
      <c r="P38154" s="231"/>
    </row>
    <row r="38155" spans="2:16">
      <c r="B38155" s="351"/>
      <c r="C38155" s="398"/>
      <c r="D38155" s="399"/>
      <c r="E38155" s="400"/>
      <c r="G38155" s="401"/>
      <c r="H38155" s="401"/>
      <c r="I38155" s="401"/>
      <c r="J38155" s="194"/>
      <c r="K38155" s="194"/>
      <c r="L38155" s="195"/>
      <c r="M38155" s="196"/>
      <c r="N38155" s="197"/>
      <c r="O38155" s="197"/>
      <c r="P38155" s="231"/>
    </row>
    <row r="38156" spans="2:16">
      <c r="B38156" s="351"/>
      <c r="C38156" s="398"/>
      <c r="D38156" s="399"/>
      <c r="E38156" s="400"/>
      <c r="G38156" s="401"/>
      <c r="H38156" s="401"/>
      <c r="I38156" s="401"/>
      <c r="J38156" s="194"/>
      <c r="K38156" s="194"/>
      <c r="L38156" s="195"/>
      <c r="M38156" s="196"/>
      <c r="N38156" s="197"/>
      <c r="O38156" s="197"/>
      <c r="P38156" s="231"/>
    </row>
    <row r="38157" spans="2:16">
      <c r="B38157" s="351"/>
      <c r="C38157" s="398"/>
      <c r="D38157" s="399"/>
      <c r="E38157" s="400"/>
      <c r="G38157" s="401"/>
      <c r="H38157" s="401"/>
      <c r="I38157" s="401"/>
      <c r="J38157" s="194"/>
      <c r="K38157" s="194"/>
      <c r="L38157" s="195"/>
      <c r="M38157" s="196"/>
      <c r="N38157" s="197"/>
      <c r="O38157" s="197"/>
      <c r="P38157" s="231"/>
    </row>
    <row r="38158" spans="2:16">
      <c r="B38158" s="351"/>
      <c r="C38158" s="398"/>
      <c r="D38158" s="399"/>
      <c r="E38158" s="400"/>
      <c r="G38158" s="401"/>
      <c r="H38158" s="401"/>
      <c r="I38158" s="401"/>
      <c r="J38158" s="194"/>
      <c r="K38158" s="194"/>
      <c r="L38158" s="195"/>
      <c r="M38158" s="196"/>
      <c r="N38158" s="197"/>
      <c r="O38158" s="197"/>
      <c r="P38158" s="231"/>
    </row>
    <row r="38159" spans="2:16">
      <c r="B38159" s="351"/>
      <c r="C38159" s="398"/>
      <c r="D38159" s="399"/>
      <c r="E38159" s="400"/>
      <c r="G38159" s="401"/>
      <c r="H38159" s="401"/>
      <c r="I38159" s="401"/>
      <c r="J38159" s="194"/>
      <c r="K38159" s="194"/>
      <c r="L38159" s="195"/>
      <c r="M38159" s="196"/>
      <c r="N38159" s="197"/>
      <c r="O38159" s="197"/>
      <c r="P38159" s="231"/>
    </row>
    <row r="38160" spans="2:16">
      <c r="B38160" s="351"/>
      <c r="C38160" s="398"/>
      <c r="D38160" s="399"/>
      <c r="E38160" s="400"/>
      <c r="G38160" s="401"/>
      <c r="H38160" s="401"/>
      <c r="I38160" s="401"/>
      <c r="J38160" s="194"/>
      <c r="K38160" s="194"/>
      <c r="L38160" s="195"/>
      <c r="M38160" s="196"/>
      <c r="N38160" s="197"/>
      <c r="O38160" s="197"/>
      <c r="P38160" s="231"/>
    </row>
    <row r="38161" spans="2:16">
      <c r="B38161" s="351"/>
      <c r="C38161" s="398"/>
      <c r="D38161" s="399"/>
      <c r="E38161" s="400"/>
      <c r="G38161" s="401"/>
      <c r="H38161" s="401"/>
      <c r="I38161" s="401"/>
      <c r="J38161" s="194"/>
      <c r="K38161" s="194"/>
      <c r="L38161" s="195"/>
      <c r="M38161" s="196"/>
      <c r="N38161" s="197"/>
      <c r="O38161" s="197"/>
      <c r="P38161" s="231"/>
    </row>
    <row r="38162" spans="2:16">
      <c r="B38162" s="351"/>
      <c r="C38162" s="398"/>
      <c r="D38162" s="399"/>
      <c r="E38162" s="400"/>
      <c r="G38162" s="401"/>
      <c r="H38162" s="401"/>
      <c r="I38162" s="401"/>
      <c r="J38162" s="194"/>
      <c r="K38162" s="194"/>
      <c r="L38162" s="195"/>
      <c r="M38162" s="196"/>
      <c r="N38162" s="197"/>
      <c r="O38162" s="197"/>
      <c r="P38162" s="231"/>
    </row>
    <row r="38163" spans="2:16">
      <c r="B38163" s="351"/>
      <c r="C38163" s="398"/>
      <c r="D38163" s="399"/>
      <c r="E38163" s="400"/>
      <c r="G38163" s="401"/>
      <c r="H38163" s="401"/>
      <c r="I38163" s="401"/>
      <c r="J38163" s="194"/>
      <c r="K38163" s="194"/>
      <c r="L38163" s="195"/>
      <c r="M38163" s="196"/>
      <c r="N38163" s="197"/>
      <c r="O38163" s="197"/>
      <c r="P38163" s="231"/>
    </row>
    <row r="38164" spans="2:16">
      <c r="B38164" s="351"/>
      <c r="C38164" s="398"/>
      <c r="D38164" s="399"/>
      <c r="E38164" s="400"/>
      <c r="G38164" s="401"/>
      <c r="H38164" s="401"/>
      <c r="I38164" s="401"/>
      <c r="J38164" s="194"/>
      <c r="K38164" s="194"/>
      <c r="L38164" s="195"/>
      <c r="M38164" s="196"/>
      <c r="N38164" s="197"/>
      <c r="O38164" s="197"/>
      <c r="P38164" s="231"/>
    </row>
    <row r="38165" spans="2:16">
      <c r="B38165" s="351"/>
      <c r="C38165" s="398"/>
      <c r="D38165" s="399"/>
      <c r="E38165" s="400"/>
      <c r="G38165" s="401"/>
      <c r="H38165" s="401"/>
      <c r="I38165" s="401"/>
      <c r="J38165" s="194"/>
      <c r="K38165" s="194"/>
      <c r="L38165" s="195"/>
      <c r="M38165" s="196"/>
      <c r="N38165" s="197"/>
      <c r="O38165" s="197"/>
      <c r="P38165" s="231"/>
    </row>
    <row r="38166" spans="2:16">
      <c r="B38166" s="351"/>
      <c r="C38166" s="398"/>
      <c r="D38166" s="399"/>
      <c r="E38166" s="400"/>
      <c r="G38166" s="401"/>
      <c r="H38166" s="401"/>
      <c r="I38166" s="401"/>
      <c r="J38166" s="194"/>
      <c r="K38166" s="194"/>
      <c r="L38166" s="195"/>
      <c r="M38166" s="196"/>
      <c r="N38166" s="197"/>
      <c r="O38166" s="197"/>
      <c r="P38166" s="231"/>
    </row>
    <row r="38167" spans="2:16">
      <c r="B38167" s="351"/>
      <c r="C38167" s="398"/>
      <c r="D38167" s="399"/>
      <c r="E38167" s="400"/>
      <c r="G38167" s="401"/>
      <c r="H38167" s="401"/>
      <c r="I38167" s="401"/>
      <c r="J38167" s="194"/>
      <c r="K38167" s="194"/>
      <c r="L38167" s="195"/>
      <c r="M38167" s="196"/>
      <c r="N38167" s="197"/>
      <c r="O38167" s="197"/>
      <c r="P38167" s="231"/>
    </row>
    <row r="38168" spans="2:16">
      <c r="B38168" s="351"/>
      <c r="C38168" s="398"/>
      <c r="D38168" s="399"/>
      <c r="E38168" s="400"/>
      <c r="G38168" s="401"/>
      <c r="H38168" s="401"/>
      <c r="I38168" s="401"/>
      <c r="J38168" s="194"/>
      <c r="K38168" s="194"/>
      <c r="L38168" s="195"/>
      <c r="M38168" s="196"/>
      <c r="N38168" s="197"/>
      <c r="O38168" s="197"/>
      <c r="P38168" s="231"/>
    </row>
    <row r="38169" spans="2:16">
      <c r="B38169" s="351"/>
      <c r="C38169" s="398"/>
      <c r="D38169" s="399"/>
      <c r="E38169" s="400"/>
      <c r="G38169" s="401"/>
      <c r="H38169" s="401"/>
      <c r="I38169" s="401"/>
      <c r="J38169" s="194"/>
      <c r="K38169" s="194"/>
      <c r="L38169" s="195"/>
      <c r="M38169" s="196"/>
      <c r="N38169" s="197"/>
      <c r="O38169" s="197"/>
      <c r="P38169" s="231"/>
    </row>
    <row r="38170" spans="2:16">
      <c r="B38170" s="351"/>
      <c r="C38170" s="398"/>
      <c r="D38170" s="399"/>
      <c r="E38170" s="400"/>
      <c r="G38170" s="401"/>
      <c r="H38170" s="401"/>
      <c r="I38170" s="401"/>
      <c r="J38170" s="194"/>
      <c r="K38170" s="194"/>
      <c r="L38170" s="195"/>
      <c r="M38170" s="196"/>
      <c r="N38170" s="197"/>
      <c r="O38170" s="197"/>
      <c r="P38170" s="231"/>
    </row>
    <row r="38171" spans="2:16">
      <c r="B38171" s="402"/>
      <c r="C38171" s="398"/>
      <c r="D38171" s="404"/>
      <c r="E38171" s="405"/>
      <c r="G38171" s="406"/>
      <c r="H38171" s="406"/>
      <c r="I38171" s="406"/>
      <c r="J38171" s="194"/>
      <c r="K38171" s="194"/>
      <c r="L38171" s="195"/>
      <c r="M38171" s="196"/>
      <c r="N38171" s="197"/>
      <c r="O38171" s="197"/>
      <c r="P38171" s="221"/>
    </row>
    <row r="38172" spans="2:16">
      <c r="B38172" s="351"/>
      <c r="C38172" s="398"/>
      <c r="D38172" s="399"/>
      <c r="E38172" s="400"/>
      <c r="G38172" s="401"/>
      <c r="H38172" s="401"/>
      <c r="I38172" s="401"/>
      <c r="J38172" s="194"/>
      <c r="K38172" s="194"/>
      <c r="L38172" s="195"/>
      <c r="M38172" s="196"/>
      <c r="N38172" s="197"/>
      <c r="O38172" s="197"/>
      <c r="P38172" s="231"/>
    </row>
    <row r="38173" spans="2:16">
      <c r="B38173" s="351"/>
      <c r="C38173" s="398"/>
      <c r="D38173" s="399"/>
      <c r="E38173" s="400"/>
      <c r="G38173" s="401"/>
      <c r="H38173" s="401"/>
      <c r="I38173" s="401"/>
      <c r="J38173" s="194"/>
      <c r="K38173" s="194"/>
      <c r="L38173" s="195"/>
      <c r="M38173" s="196"/>
      <c r="N38173" s="197"/>
      <c r="O38173" s="197"/>
      <c r="P38173" s="231"/>
    </row>
    <row r="38174" spans="2:16">
      <c r="B38174" s="351"/>
      <c r="C38174" s="398"/>
      <c r="D38174" s="399"/>
      <c r="E38174" s="400"/>
      <c r="G38174" s="401"/>
      <c r="H38174" s="401"/>
      <c r="I38174" s="401"/>
      <c r="J38174" s="194"/>
      <c r="K38174" s="194"/>
      <c r="L38174" s="195"/>
      <c r="M38174" s="196"/>
      <c r="N38174" s="197"/>
      <c r="O38174" s="197"/>
      <c r="P38174" s="231"/>
    </row>
    <row r="38175" spans="2:16">
      <c r="B38175" s="351"/>
      <c r="C38175" s="398"/>
      <c r="D38175" s="399"/>
      <c r="E38175" s="400"/>
      <c r="G38175" s="401"/>
      <c r="H38175" s="401"/>
      <c r="I38175" s="401"/>
      <c r="J38175" s="194"/>
      <c r="K38175" s="194"/>
      <c r="L38175" s="195"/>
      <c r="M38175" s="196"/>
      <c r="N38175" s="197"/>
      <c r="O38175" s="197"/>
      <c r="P38175" s="231"/>
    </row>
    <row r="38176" spans="2:16">
      <c r="B38176" s="351"/>
      <c r="C38176" s="398"/>
      <c r="D38176" s="399"/>
      <c r="E38176" s="400"/>
      <c r="G38176" s="401"/>
      <c r="H38176" s="401"/>
      <c r="I38176" s="401"/>
      <c r="J38176" s="194"/>
      <c r="K38176" s="194"/>
      <c r="L38176" s="195"/>
      <c r="M38176" s="196"/>
      <c r="N38176" s="197"/>
      <c r="O38176" s="197"/>
      <c r="P38176" s="231"/>
    </row>
    <row r="38177" spans="2:16">
      <c r="B38177" s="351"/>
      <c r="C38177" s="398"/>
      <c r="D38177" s="399"/>
      <c r="E38177" s="400"/>
      <c r="G38177" s="401"/>
      <c r="H38177" s="401"/>
      <c r="I38177" s="401"/>
      <c r="J38177" s="194"/>
      <c r="K38177" s="194"/>
      <c r="L38177" s="195"/>
      <c r="M38177" s="196"/>
      <c r="N38177" s="197"/>
      <c r="O38177" s="197"/>
      <c r="P38177" s="231"/>
    </row>
    <row r="38178" spans="2:16">
      <c r="B38178" s="351"/>
      <c r="C38178" s="398"/>
      <c r="D38178" s="399"/>
      <c r="E38178" s="400"/>
      <c r="G38178" s="401"/>
      <c r="H38178" s="401"/>
      <c r="I38178" s="401"/>
      <c r="J38178" s="194"/>
      <c r="K38178" s="194"/>
      <c r="L38178" s="195"/>
      <c r="M38178" s="196"/>
      <c r="N38178" s="197"/>
      <c r="O38178" s="197"/>
      <c r="P38178" s="231"/>
    </row>
    <row r="38179" spans="2:16">
      <c r="B38179" s="351"/>
      <c r="C38179" s="398"/>
      <c r="D38179" s="399"/>
      <c r="E38179" s="400"/>
      <c r="G38179" s="401"/>
      <c r="H38179" s="401"/>
      <c r="I38179" s="401"/>
      <c r="J38179" s="194"/>
      <c r="K38179" s="194"/>
      <c r="L38179" s="195"/>
      <c r="M38179" s="196"/>
      <c r="N38179" s="197"/>
      <c r="O38179" s="197"/>
      <c r="P38179" s="231"/>
    </row>
    <row r="38180" spans="2:16">
      <c r="B38180" s="351"/>
      <c r="C38180" s="398"/>
      <c r="D38180" s="399"/>
      <c r="E38180" s="400"/>
      <c r="G38180" s="401"/>
      <c r="H38180" s="401"/>
      <c r="I38180" s="401"/>
      <c r="J38180" s="194"/>
      <c r="K38180" s="194"/>
      <c r="L38180" s="195"/>
      <c r="M38180" s="196"/>
      <c r="N38180" s="197"/>
      <c r="O38180" s="197"/>
      <c r="P38180" s="231"/>
    </row>
    <row r="38181" spans="2:16">
      <c r="B38181" s="351"/>
      <c r="C38181" s="398"/>
      <c r="D38181" s="399"/>
      <c r="E38181" s="400"/>
      <c r="G38181" s="401"/>
      <c r="H38181" s="401"/>
      <c r="I38181" s="401"/>
      <c r="J38181" s="194"/>
      <c r="K38181" s="194"/>
      <c r="L38181" s="195"/>
      <c r="M38181" s="196"/>
      <c r="N38181" s="197"/>
      <c r="O38181" s="197"/>
      <c r="P38181" s="231"/>
    </row>
    <row r="38182" spans="2:16">
      <c r="B38182" s="351"/>
      <c r="C38182" s="398"/>
      <c r="D38182" s="399"/>
      <c r="E38182" s="400"/>
      <c r="G38182" s="401"/>
      <c r="H38182" s="401"/>
      <c r="I38182" s="401"/>
      <c r="J38182" s="194"/>
      <c r="K38182" s="194"/>
      <c r="L38182" s="195"/>
      <c r="M38182" s="196"/>
      <c r="N38182" s="197"/>
      <c r="O38182" s="197"/>
      <c r="P38182" s="231"/>
    </row>
    <row r="38183" spans="2:16">
      <c r="B38183" s="351"/>
      <c r="C38183" s="398"/>
      <c r="D38183" s="399"/>
      <c r="E38183" s="400"/>
      <c r="G38183" s="401"/>
      <c r="H38183" s="401"/>
      <c r="I38183" s="401"/>
      <c r="J38183" s="194"/>
      <c r="K38183" s="194"/>
      <c r="L38183" s="195"/>
      <c r="M38183" s="196"/>
      <c r="N38183" s="197"/>
      <c r="O38183" s="197"/>
      <c r="P38183" s="231"/>
    </row>
    <row r="38184" spans="2:16">
      <c r="B38184" s="351"/>
      <c r="C38184" s="398"/>
      <c r="D38184" s="399"/>
      <c r="E38184" s="400"/>
      <c r="G38184" s="401"/>
      <c r="H38184" s="401"/>
      <c r="I38184" s="401"/>
      <c r="J38184" s="194"/>
      <c r="K38184" s="194"/>
      <c r="L38184" s="195"/>
      <c r="M38184" s="196"/>
      <c r="N38184" s="197"/>
      <c r="O38184" s="197"/>
      <c r="P38184" s="231"/>
    </row>
    <row r="38185" spans="2:16">
      <c r="B38185" s="351"/>
      <c r="C38185" s="398"/>
      <c r="D38185" s="399"/>
      <c r="E38185" s="400"/>
      <c r="G38185" s="401"/>
      <c r="H38185" s="401"/>
      <c r="I38185" s="401"/>
      <c r="J38185" s="194"/>
      <c r="K38185" s="194"/>
      <c r="L38185" s="195"/>
      <c r="M38185" s="196"/>
      <c r="N38185" s="197"/>
      <c r="O38185" s="197"/>
      <c r="P38185" s="231"/>
    </row>
    <row r="38186" spans="2:16">
      <c r="B38186" s="351"/>
      <c r="C38186" s="398"/>
      <c r="D38186" s="399"/>
      <c r="E38186" s="400"/>
      <c r="G38186" s="401"/>
      <c r="H38186" s="401"/>
      <c r="I38186" s="401"/>
      <c r="J38186" s="194"/>
      <c r="K38186" s="194"/>
      <c r="L38186" s="195"/>
      <c r="M38186" s="196"/>
      <c r="N38186" s="197"/>
      <c r="O38186" s="197"/>
      <c r="P38186" s="231"/>
    </row>
    <row r="38187" spans="2:16">
      <c r="B38187" s="351"/>
      <c r="C38187" s="398"/>
      <c r="D38187" s="399"/>
      <c r="E38187" s="400"/>
      <c r="G38187" s="401"/>
      <c r="H38187" s="401"/>
      <c r="I38187" s="401"/>
      <c r="J38187" s="194"/>
      <c r="K38187" s="194"/>
      <c r="L38187" s="195"/>
      <c r="M38187" s="196"/>
      <c r="N38187" s="197"/>
      <c r="O38187" s="197"/>
      <c r="P38187" s="231"/>
    </row>
    <row r="38188" spans="2:16">
      <c r="B38188" s="351"/>
      <c r="C38188" s="398"/>
      <c r="D38188" s="399"/>
      <c r="E38188" s="400"/>
      <c r="G38188" s="401"/>
      <c r="H38188" s="401"/>
      <c r="I38188" s="401"/>
      <c r="J38188" s="194"/>
      <c r="K38188" s="194"/>
      <c r="L38188" s="195"/>
      <c r="M38188" s="196"/>
      <c r="N38188" s="197"/>
      <c r="O38188" s="197"/>
      <c r="P38188" s="231"/>
    </row>
    <row r="38189" spans="2:16">
      <c r="B38189" s="351"/>
      <c r="C38189" s="398"/>
      <c r="D38189" s="399"/>
      <c r="E38189" s="400"/>
      <c r="G38189" s="401"/>
      <c r="H38189" s="401"/>
      <c r="I38189" s="401"/>
      <c r="J38189" s="194"/>
      <c r="K38189" s="194"/>
      <c r="L38189" s="195"/>
      <c r="M38189" s="196"/>
      <c r="N38189" s="197"/>
      <c r="O38189" s="197"/>
      <c r="P38189" s="231"/>
    </row>
    <row r="38190" spans="2:16">
      <c r="B38190" s="351"/>
      <c r="C38190" s="398"/>
      <c r="D38190" s="399"/>
      <c r="E38190" s="400"/>
      <c r="G38190" s="401"/>
      <c r="H38190" s="401"/>
      <c r="I38190" s="401"/>
      <c r="J38190" s="194"/>
      <c r="K38190" s="194"/>
      <c r="L38190" s="195"/>
      <c r="M38190" s="196"/>
      <c r="N38190" s="197"/>
      <c r="O38190" s="197"/>
      <c r="P38190" s="231"/>
    </row>
    <row r="38191" spans="2:16">
      <c r="B38191" s="351"/>
      <c r="C38191" s="398"/>
      <c r="D38191" s="399"/>
      <c r="E38191" s="400"/>
      <c r="G38191" s="401"/>
      <c r="H38191" s="401"/>
      <c r="I38191" s="401"/>
      <c r="J38191" s="194"/>
      <c r="K38191" s="194"/>
      <c r="L38191" s="195"/>
      <c r="M38191" s="196"/>
      <c r="N38191" s="197"/>
      <c r="O38191" s="197"/>
      <c r="P38191" s="231"/>
    </row>
    <row r="38192" spans="2:16">
      <c r="B38192" s="351"/>
      <c r="C38192" s="398"/>
      <c r="D38192" s="399"/>
      <c r="E38192" s="400"/>
      <c r="G38192" s="401"/>
      <c r="H38192" s="401"/>
      <c r="I38192" s="401"/>
      <c r="J38192" s="194"/>
      <c r="K38192" s="194"/>
      <c r="L38192" s="195"/>
      <c r="M38192" s="196"/>
      <c r="N38192" s="197"/>
      <c r="O38192" s="197"/>
      <c r="P38192" s="231"/>
    </row>
    <row r="38193" spans="2:16">
      <c r="B38193" s="351"/>
      <c r="C38193" s="398"/>
      <c r="D38193" s="399"/>
      <c r="E38193" s="400"/>
      <c r="G38193" s="401"/>
      <c r="H38193" s="401"/>
      <c r="I38193" s="401"/>
      <c r="J38193" s="194"/>
      <c r="K38193" s="194"/>
      <c r="L38193" s="195"/>
      <c r="M38193" s="196"/>
      <c r="N38193" s="197"/>
      <c r="O38193" s="197"/>
      <c r="P38193" s="231"/>
    </row>
    <row r="38194" spans="2:16">
      <c r="B38194" s="351"/>
      <c r="C38194" s="398"/>
      <c r="D38194" s="399"/>
      <c r="E38194" s="400"/>
      <c r="G38194" s="401"/>
      <c r="H38194" s="401"/>
      <c r="I38194" s="401"/>
      <c r="J38194" s="194"/>
      <c r="K38194" s="194"/>
      <c r="L38194" s="195"/>
      <c r="M38194" s="196"/>
      <c r="N38194" s="197"/>
      <c r="O38194" s="197"/>
      <c r="P38194" s="231"/>
    </row>
    <row r="38195" spans="2:16">
      <c r="B38195" s="351"/>
      <c r="C38195" s="398"/>
      <c r="D38195" s="399"/>
      <c r="E38195" s="400"/>
      <c r="G38195" s="401"/>
      <c r="H38195" s="401"/>
      <c r="I38195" s="401"/>
      <c r="J38195" s="194"/>
      <c r="K38195" s="194"/>
      <c r="L38195" s="195"/>
      <c r="M38195" s="196"/>
      <c r="N38195" s="197"/>
      <c r="O38195" s="197"/>
      <c r="P38195" s="231"/>
    </row>
    <row r="38196" spans="2:16">
      <c r="B38196" s="351"/>
      <c r="C38196" s="398"/>
      <c r="D38196" s="399"/>
      <c r="E38196" s="400"/>
      <c r="G38196" s="401"/>
      <c r="H38196" s="401"/>
      <c r="I38196" s="401"/>
      <c r="J38196" s="194"/>
      <c r="K38196" s="194"/>
      <c r="L38196" s="195"/>
      <c r="M38196" s="196"/>
      <c r="N38196" s="197"/>
      <c r="O38196" s="197"/>
      <c r="P38196" s="231"/>
    </row>
    <row r="38197" spans="2:16">
      <c r="B38197" s="351"/>
      <c r="C38197" s="398"/>
      <c r="D38197" s="399"/>
      <c r="E38197" s="400"/>
      <c r="G38197" s="401"/>
      <c r="H38197" s="401"/>
      <c r="I38197" s="401"/>
      <c r="J38197" s="194"/>
      <c r="K38197" s="194"/>
      <c r="L38197" s="195"/>
      <c r="M38197" s="196"/>
      <c r="N38197" s="197"/>
      <c r="O38197" s="197"/>
      <c r="P38197" s="231"/>
    </row>
    <row r="38198" spans="2:16">
      <c r="B38198" s="351"/>
      <c r="C38198" s="398"/>
      <c r="D38198" s="399"/>
      <c r="E38198" s="400"/>
      <c r="G38198" s="401"/>
      <c r="H38198" s="401"/>
      <c r="I38198" s="401"/>
      <c r="J38198" s="194"/>
      <c r="K38198" s="194"/>
      <c r="L38198" s="195"/>
      <c r="M38198" s="196"/>
      <c r="N38198" s="197"/>
      <c r="O38198" s="197"/>
      <c r="P38198" s="231"/>
    </row>
    <row r="38199" spans="2:16">
      <c r="B38199" s="351"/>
      <c r="C38199" s="398"/>
      <c r="D38199" s="399"/>
      <c r="E38199" s="400"/>
      <c r="G38199" s="401"/>
      <c r="H38199" s="401"/>
      <c r="I38199" s="401"/>
      <c r="J38199" s="194"/>
      <c r="K38199" s="194"/>
      <c r="L38199" s="195"/>
      <c r="M38199" s="196"/>
      <c r="N38199" s="197"/>
      <c r="O38199" s="197"/>
      <c r="P38199" s="231"/>
    </row>
    <row r="38200" spans="2:16">
      <c r="B38200" s="351"/>
      <c r="C38200" s="398"/>
      <c r="D38200" s="399"/>
      <c r="E38200" s="400"/>
      <c r="G38200" s="401"/>
      <c r="H38200" s="401"/>
      <c r="I38200" s="401"/>
      <c r="J38200" s="194"/>
      <c r="K38200" s="194"/>
      <c r="L38200" s="195"/>
      <c r="M38200" s="196"/>
      <c r="N38200" s="197"/>
      <c r="O38200" s="197"/>
      <c r="P38200" s="231"/>
    </row>
    <row r="38201" spans="2:16">
      <c r="B38201" s="351"/>
      <c r="C38201" s="398"/>
      <c r="D38201" s="399"/>
      <c r="E38201" s="400"/>
      <c r="G38201" s="401"/>
      <c r="H38201" s="401"/>
      <c r="I38201" s="401"/>
      <c r="J38201" s="194"/>
      <c r="K38201" s="194"/>
      <c r="L38201" s="195"/>
      <c r="M38201" s="196"/>
      <c r="N38201" s="197"/>
      <c r="O38201" s="197"/>
      <c r="P38201" s="231"/>
    </row>
    <row r="38202" spans="2:16">
      <c r="B38202" s="351"/>
      <c r="C38202" s="398"/>
      <c r="D38202" s="399"/>
      <c r="E38202" s="400"/>
      <c r="G38202" s="401"/>
      <c r="H38202" s="401"/>
      <c r="I38202" s="401"/>
      <c r="J38202" s="194"/>
      <c r="K38202" s="194"/>
      <c r="L38202" s="195"/>
      <c r="M38202" s="196"/>
      <c r="N38202" s="197"/>
      <c r="O38202" s="197"/>
      <c r="P38202" s="231"/>
    </row>
    <row r="38203" spans="2:16">
      <c r="B38203" s="351"/>
      <c r="C38203" s="398"/>
      <c r="D38203" s="399"/>
      <c r="E38203" s="400"/>
      <c r="G38203" s="401"/>
      <c r="H38203" s="401"/>
      <c r="I38203" s="401"/>
      <c r="J38203" s="194"/>
      <c r="K38203" s="194"/>
      <c r="L38203" s="195"/>
      <c r="M38203" s="196"/>
      <c r="N38203" s="197"/>
      <c r="O38203" s="197"/>
      <c r="P38203" s="231"/>
    </row>
    <row r="38204" spans="2:16">
      <c r="B38204" s="351"/>
      <c r="C38204" s="398"/>
      <c r="D38204" s="399"/>
      <c r="E38204" s="400"/>
      <c r="G38204" s="401"/>
      <c r="H38204" s="401"/>
      <c r="I38204" s="401"/>
      <c r="J38204" s="194"/>
      <c r="K38204" s="194"/>
      <c r="L38204" s="195"/>
      <c r="M38204" s="196"/>
      <c r="N38204" s="197"/>
      <c r="O38204" s="197"/>
      <c r="P38204" s="231"/>
    </row>
    <row r="38205" spans="2:16">
      <c r="B38205" s="351"/>
      <c r="C38205" s="398"/>
      <c r="D38205" s="399"/>
      <c r="E38205" s="400"/>
      <c r="G38205" s="401"/>
      <c r="H38205" s="401"/>
      <c r="I38205" s="401"/>
      <c r="J38205" s="194"/>
      <c r="K38205" s="194"/>
      <c r="L38205" s="195"/>
      <c r="M38205" s="196"/>
      <c r="N38205" s="197"/>
      <c r="O38205" s="197"/>
      <c r="P38205" s="231"/>
    </row>
    <row r="38206" spans="2:16">
      <c r="B38206" s="351"/>
      <c r="C38206" s="398"/>
      <c r="D38206" s="399"/>
      <c r="E38206" s="400"/>
      <c r="G38206" s="401"/>
      <c r="H38206" s="401"/>
      <c r="I38206" s="401"/>
      <c r="J38206" s="194"/>
      <c r="K38206" s="194"/>
      <c r="L38206" s="195"/>
      <c r="M38206" s="196"/>
      <c r="N38206" s="197"/>
      <c r="O38206" s="197"/>
      <c r="P38206" s="231"/>
    </row>
    <row r="38207" spans="2:16">
      <c r="B38207" s="351"/>
      <c r="C38207" s="398"/>
      <c r="D38207" s="399"/>
      <c r="E38207" s="400"/>
      <c r="G38207" s="401"/>
      <c r="H38207" s="401"/>
      <c r="I38207" s="401"/>
      <c r="J38207" s="194"/>
      <c r="K38207" s="194"/>
      <c r="L38207" s="195"/>
      <c r="M38207" s="196"/>
      <c r="N38207" s="197"/>
      <c r="O38207" s="197"/>
      <c r="P38207" s="231"/>
    </row>
    <row r="38208" spans="2:16">
      <c r="B38208" s="351"/>
      <c r="C38208" s="398"/>
      <c r="D38208" s="399"/>
      <c r="E38208" s="400"/>
      <c r="G38208" s="401"/>
      <c r="H38208" s="401"/>
      <c r="I38208" s="401"/>
      <c r="J38208" s="194"/>
      <c r="K38208" s="194"/>
      <c r="L38208" s="195"/>
      <c r="M38208" s="196"/>
      <c r="N38208" s="197"/>
      <c r="O38208" s="197"/>
      <c r="P38208" s="231"/>
    </row>
    <row r="38209" spans="2:16">
      <c r="B38209" s="351"/>
      <c r="C38209" s="398"/>
      <c r="D38209" s="399"/>
      <c r="E38209" s="400"/>
      <c r="G38209" s="401"/>
      <c r="H38209" s="401"/>
      <c r="I38209" s="401"/>
      <c r="J38209" s="194"/>
      <c r="K38209" s="194"/>
      <c r="L38209" s="195"/>
      <c r="M38209" s="196"/>
      <c r="N38209" s="197"/>
      <c r="O38209" s="197"/>
      <c r="P38209" s="231"/>
    </row>
    <row r="38210" spans="2:16">
      <c r="B38210" s="351"/>
      <c r="C38210" s="398"/>
      <c r="D38210" s="399"/>
      <c r="E38210" s="400"/>
      <c r="G38210" s="401"/>
      <c r="H38210" s="401"/>
      <c r="I38210" s="401"/>
      <c r="J38210" s="194"/>
      <c r="K38210" s="194"/>
      <c r="L38210" s="195"/>
      <c r="M38210" s="196"/>
      <c r="N38210" s="197"/>
      <c r="O38210" s="197"/>
      <c r="P38210" s="231"/>
    </row>
    <row r="38211" spans="2:16">
      <c r="B38211" s="351"/>
      <c r="C38211" s="398"/>
      <c r="D38211" s="399"/>
      <c r="E38211" s="400"/>
      <c r="G38211" s="401"/>
      <c r="H38211" s="401"/>
      <c r="I38211" s="401"/>
      <c r="J38211" s="194"/>
      <c r="K38211" s="194"/>
      <c r="L38211" s="195"/>
      <c r="M38211" s="196"/>
      <c r="N38211" s="197"/>
      <c r="O38211" s="197"/>
      <c r="P38211" s="231"/>
    </row>
    <row r="38212" spans="2:16">
      <c r="B38212" s="351"/>
      <c r="C38212" s="398"/>
      <c r="D38212" s="399"/>
      <c r="E38212" s="400"/>
      <c r="G38212" s="401"/>
      <c r="H38212" s="401"/>
      <c r="I38212" s="401"/>
      <c r="J38212" s="194"/>
      <c r="K38212" s="194"/>
      <c r="L38212" s="195"/>
      <c r="M38212" s="196"/>
      <c r="N38212" s="197"/>
      <c r="O38212" s="197"/>
      <c r="P38212" s="231"/>
    </row>
    <row r="38213" spans="2:16">
      <c r="B38213" s="351"/>
      <c r="C38213" s="398"/>
      <c r="D38213" s="399"/>
      <c r="E38213" s="400"/>
      <c r="G38213" s="401"/>
      <c r="H38213" s="401"/>
      <c r="I38213" s="401"/>
      <c r="J38213" s="194"/>
      <c r="K38213" s="194"/>
      <c r="L38213" s="195"/>
      <c r="M38213" s="196"/>
      <c r="N38213" s="197"/>
      <c r="O38213" s="197"/>
      <c r="P38213" s="231"/>
    </row>
    <row r="38214" spans="2:16">
      <c r="B38214" s="351"/>
      <c r="C38214" s="398"/>
      <c r="D38214" s="399"/>
      <c r="E38214" s="400"/>
      <c r="G38214" s="401"/>
      <c r="H38214" s="401"/>
      <c r="I38214" s="401"/>
      <c r="J38214" s="194"/>
      <c r="K38214" s="194"/>
      <c r="L38214" s="195"/>
      <c r="M38214" s="196"/>
      <c r="N38214" s="197"/>
      <c r="O38214" s="197"/>
      <c r="P38214" s="231"/>
    </row>
    <row r="38215" spans="2:16">
      <c r="B38215" s="351"/>
      <c r="C38215" s="398"/>
      <c r="D38215" s="399"/>
      <c r="E38215" s="400"/>
      <c r="G38215" s="401"/>
      <c r="H38215" s="401"/>
      <c r="I38215" s="401"/>
      <c r="J38215" s="194"/>
      <c r="K38215" s="194"/>
      <c r="L38215" s="195"/>
      <c r="M38215" s="196"/>
      <c r="N38215" s="197"/>
      <c r="O38215" s="197"/>
      <c r="P38215" s="231"/>
    </row>
    <row r="38216" spans="2:16">
      <c r="B38216" s="351"/>
      <c r="C38216" s="398"/>
      <c r="D38216" s="399"/>
      <c r="E38216" s="400"/>
      <c r="G38216" s="401"/>
      <c r="H38216" s="401"/>
      <c r="I38216" s="401"/>
      <c r="J38216" s="194"/>
      <c r="K38216" s="194"/>
      <c r="L38216" s="195"/>
      <c r="M38216" s="196"/>
      <c r="N38216" s="197"/>
      <c r="O38216" s="197"/>
      <c r="P38216" s="231"/>
    </row>
    <row r="38217" spans="2:16">
      <c r="B38217" s="351"/>
      <c r="C38217" s="398"/>
      <c r="D38217" s="399"/>
      <c r="E38217" s="400"/>
      <c r="G38217" s="401"/>
      <c r="H38217" s="401"/>
      <c r="I38217" s="401"/>
      <c r="J38217" s="194"/>
      <c r="K38217" s="194"/>
      <c r="L38217" s="195"/>
      <c r="M38217" s="196"/>
      <c r="N38217" s="197"/>
      <c r="O38217" s="197"/>
      <c r="P38217" s="231"/>
    </row>
    <row r="38218" spans="2:16">
      <c r="B38218" s="351"/>
      <c r="C38218" s="398"/>
      <c r="D38218" s="399"/>
      <c r="E38218" s="400"/>
      <c r="G38218" s="401"/>
      <c r="H38218" s="401"/>
      <c r="I38218" s="401"/>
      <c r="J38218" s="194"/>
      <c r="K38218" s="194"/>
      <c r="L38218" s="195"/>
      <c r="M38218" s="196"/>
      <c r="N38218" s="197"/>
      <c r="O38218" s="197"/>
      <c r="P38218" s="231"/>
    </row>
    <row r="38219" spans="2:16">
      <c r="B38219" s="351"/>
      <c r="C38219" s="398"/>
      <c r="D38219" s="399"/>
      <c r="E38219" s="400"/>
      <c r="G38219" s="401"/>
      <c r="H38219" s="401"/>
      <c r="I38219" s="401"/>
      <c r="J38219" s="194"/>
      <c r="K38219" s="194"/>
      <c r="L38219" s="195"/>
      <c r="M38219" s="196"/>
      <c r="N38219" s="197"/>
      <c r="O38219" s="197"/>
      <c r="P38219" s="231"/>
    </row>
    <row r="38220" spans="2:16">
      <c r="B38220" s="351"/>
      <c r="C38220" s="398"/>
      <c r="D38220" s="399"/>
      <c r="E38220" s="400"/>
      <c r="G38220" s="401"/>
      <c r="H38220" s="401"/>
      <c r="I38220" s="401"/>
      <c r="J38220" s="194"/>
      <c r="K38220" s="194"/>
      <c r="L38220" s="195"/>
      <c r="M38220" s="196"/>
      <c r="N38220" s="197"/>
      <c r="O38220" s="197"/>
      <c r="P38220" s="231"/>
    </row>
    <row r="38221" spans="2:16">
      <c r="B38221" s="351"/>
      <c r="C38221" s="398"/>
      <c r="D38221" s="399"/>
      <c r="E38221" s="400"/>
      <c r="G38221" s="401"/>
      <c r="H38221" s="401"/>
      <c r="I38221" s="401"/>
      <c r="J38221" s="194"/>
      <c r="K38221" s="194"/>
      <c r="L38221" s="195"/>
      <c r="M38221" s="196"/>
      <c r="N38221" s="197"/>
      <c r="O38221" s="197"/>
      <c r="P38221" s="231"/>
    </row>
    <row r="38222" spans="2:16">
      <c r="B38222" s="351"/>
      <c r="C38222" s="398"/>
      <c r="D38222" s="399"/>
      <c r="E38222" s="400"/>
      <c r="G38222" s="401"/>
      <c r="H38222" s="401"/>
      <c r="I38222" s="401"/>
      <c r="J38222" s="194"/>
      <c r="K38222" s="194"/>
      <c r="L38222" s="195"/>
      <c r="M38222" s="196"/>
      <c r="N38222" s="197"/>
      <c r="O38222" s="197"/>
      <c r="P38222" s="231"/>
    </row>
    <row r="38223" spans="2:16">
      <c r="B38223" s="351"/>
      <c r="C38223" s="398"/>
      <c r="D38223" s="399"/>
      <c r="E38223" s="400"/>
      <c r="G38223" s="401"/>
      <c r="H38223" s="401"/>
      <c r="I38223" s="401"/>
      <c r="J38223" s="194"/>
      <c r="K38223" s="194"/>
      <c r="L38223" s="195"/>
      <c r="M38223" s="196"/>
      <c r="N38223" s="197"/>
      <c r="O38223" s="197"/>
      <c r="P38223" s="231"/>
    </row>
    <row r="38224" spans="2:16">
      <c r="B38224" s="351"/>
      <c r="C38224" s="398"/>
      <c r="D38224" s="399"/>
      <c r="E38224" s="400"/>
      <c r="G38224" s="401"/>
      <c r="H38224" s="401"/>
      <c r="I38224" s="401"/>
      <c r="J38224" s="194"/>
      <c r="K38224" s="194"/>
      <c r="L38224" s="195"/>
      <c r="M38224" s="196"/>
      <c r="N38224" s="197"/>
      <c r="O38224" s="197"/>
      <c r="P38224" s="231"/>
    </row>
    <row r="38225" spans="2:16">
      <c r="B38225" s="351"/>
      <c r="C38225" s="398"/>
      <c r="D38225" s="399"/>
      <c r="E38225" s="400"/>
      <c r="G38225" s="401"/>
      <c r="H38225" s="401"/>
      <c r="I38225" s="401"/>
      <c r="J38225" s="194"/>
      <c r="K38225" s="194"/>
      <c r="L38225" s="195"/>
      <c r="M38225" s="196"/>
      <c r="N38225" s="197"/>
      <c r="O38225" s="197"/>
      <c r="P38225" s="231"/>
    </row>
    <row r="38226" spans="2:16">
      <c r="B38226" s="351"/>
      <c r="C38226" s="398"/>
      <c r="D38226" s="399"/>
      <c r="E38226" s="400"/>
      <c r="G38226" s="401"/>
      <c r="H38226" s="401"/>
      <c r="I38226" s="401"/>
      <c r="J38226" s="194"/>
      <c r="K38226" s="194"/>
      <c r="L38226" s="195"/>
      <c r="M38226" s="196"/>
      <c r="N38226" s="197"/>
      <c r="O38226" s="197"/>
      <c r="P38226" s="231"/>
    </row>
    <row r="38227" spans="2:16">
      <c r="B38227" s="351"/>
      <c r="C38227" s="398"/>
      <c r="D38227" s="399"/>
      <c r="E38227" s="400"/>
      <c r="G38227" s="401"/>
      <c r="H38227" s="401"/>
      <c r="I38227" s="401"/>
      <c r="J38227" s="194"/>
      <c r="K38227" s="194"/>
      <c r="L38227" s="195"/>
      <c r="M38227" s="196"/>
      <c r="N38227" s="197"/>
      <c r="O38227" s="197"/>
      <c r="P38227" s="231"/>
    </row>
    <row r="38228" spans="2:16">
      <c r="B38228" s="351"/>
      <c r="C38228" s="398"/>
      <c r="D38228" s="399"/>
      <c r="E38228" s="400"/>
      <c r="G38228" s="401"/>
      <c r="H38228" s="401"/>
      <c r="I38228" s="401"/>
      <c r="J38228" s="194"/>
      <c r="K38228" s="194"/>
      <c r="L38228" s="195"/>
      <c r="M38228" s="196"/>
      <c r="N38228" s="197"/>
      <c r="O38228" s="197"/>
      <c r="P38228" s="231"/>
    </row>
    <row r="38229" spans="2:16">
      <c r="B38229" s="351"/>
      <c r="C38229" s="398"/>
      <c r="D38229" s="399"/>
      <c r="E38229" s="400"/>
      <c r="G38229" s="401"/>
      <c r="H38229" s="401"/>
      <c r="I38229" s="401"/>
      <c r="J38229" s="194"/>
      <c r="K38229" s="194"/>
      <c r="L38229" s="195"/>
      <c r="M38229" s="196"/>
      <c r="N38229" s="197"/>
      <c r="O38229" s="197"/>
      <c r="P38229" s="231"/>
    </row>
    <row r="38230" spans="2:16">
      <c r="B38230" s="351"/>
      <c r="C38230" s="398"/>
      <c r="D38230" s="399"/>
      <c r="E38230" s="400"/>
      <c r="G38230" s="401"/>
      <c r="H38230" s="401"/>
      <c r="I38230" s="401"/>
      <c r="J38230" s="194"/>
      <c r="K38230" s="194"/>
      <c r="L38230" s="195"/>
      <c r="M38230" s="196"/>
      <c r="N38230" s="197"/>
      <c r="O38230" s="197"/>
      <c r="P38230" s="231"/>
    </row>
    <row r="38231" spans="2:16">
      <c r="B38231" s="351"/>
      <c r="C38231" s="398"/>
      <c r="D38231" s="399"/>
      <c r="E38231" s="400"/>
      <c r="G38231" s="401"/>
      <c r="H38231" s="401"/>
      <c r="I38231" s="401"/>
      <c r="J38231" s="194"/>
      <c r="K38231" s="194"/>
      <c r="L38231" s="195"/>
      <c r="M38231" s="196"/>
      <c r="N38231" s="197"/>
      <c r="O38231" s="197"/>
      <c r="P38231" s="231"/>
    </row>
    <row r="38232" spans="2:16">
      <c r="B38232" s="351"/>
      <c r="C38232" s="398"/>
      <c r="D38232" s="399"/>
      <c r="E38232" s="400"/>
      <c r="G38232" s="401"/>
      <c r="H38232" s="401"/>
      <c r="I38232" s="401"/>
      <c r="J38232" s="194"/>
      <c r="K38232" s="194"/>
      <c r="L38232" s="195"/>
      <c r="M38232" s="196"/>
      <c r="N38232" s="197"/>
      <c r="O38232" s="197"/>
      <c r="P38232" s="231"/>
    </row>
    <row r="38233" spans="2:16">
      <c r="B38233" s="351"/>
      <c r="C38233" s="398"/>
      <c r="D38233" s="399"/>
      <c r="E38233" s="400"/>
      <c r="G38233" s="401"/>
      <c r="H38233" s="401"/>
      <c r="I38233" s="401"/>
      <c r="J38233" s="194"/>
      <c r="K38233" s="194"/>
      <c r="L38233" s="195"/>
      <c r="M38233" s="196"/>
      <c r="N38233" s="197"/>
      <c r="O38233" s="197"/>
      <c r="P38233" s="231"/>
    </row>
    <row r="38234" spans="2:16">
      <c r="B38234" s="351"/>
      <c r="C38234" s="398"/>
      <c r="D38234" s="399"/>
      <c r="E38234" s="400"/>
      <c r="G38234" s="401"/>
      <c r="H38234" s="401"/>
      <c r="I38234" s="401"/>
      <c r="J38234" s="194"/>
      <c r="K38234" s="194"/>
      <c r="L38234" s="195"/>
      <c r="M38234" s="196"/>
      <c r="N38234" s="197"/>
      <c r="O38234" s="197"/>
      <c r="P38234" s="231"/>
    </row>
    <row r="38235" spans="2:16">
      <c r="B38235" s="351"/>
      <c r="C38235" s="398"/>
      <c r="D38235" s="399"/>
      <c r="E38235" s="400"/>
      <c r="G38235" s="401"/>
      <c r="H38235" s="401"/>
      <c r="I38235" s="401"/>
      <c r="J38235" s="194"/>
      <c r="K38235" s="194"/>
      <c r="L38235" s="195"/>
      <c r="M38235" s="196"/>
      <c r="N38235" s="197"/>
      <c r="O38235" s="197"/>
      <c r="P38235" s="231"/>
    </row>
    <row r="38236" spans="2:16">
      <c r="B38236" s="351"/>
      <c r="C38236" s="398"/>
      <c r="D38236" s="399"/>
      <c r="E38236" s="400"/>
      <c r="G38236" s="401"/>
      <c r="H38236" s="401"/>
      <c r="I38236" s="401"/>
      <c r="J38236" s="194"/>
      <c r="K38236" s="194"/>
      <c r="L38236" s="195"/>
      <c r="M38236" s="196"/>
      <c r="N38236" s="197"/>
      <c r="O38236" s="197"/>
      <c r="P38236" s="231"/>
    </row>
    <row r="38237" spans="2:16">
      <c r="B38237" s="351"/>
      <c r="C38237" s="398"/>
      <c r="D38237" s="399"/>
      <c r="E38237" s="400"/>
      <c r="G38237" s="401"/>
      <c r="H38237" s="401"/>
      <c r="I38237" s="401"/>
      <c r="J38237" s="194"/>
      <c r="K38237" s="194"/>
      <c r="L38237" s="195"/>
      <c r="M38237" s="196"/>
      <c r="N38237" s="197"/>
      <c r="O38237" s="197"/>
      <c r="P38237" s="231"/>
    </row>
    <row r="38238" spans="2:16">
      <c r="B38238" s="351"/>
      <c r="C38238" s="398"/>
      <c r="D38238" s="399"/>
      <c r="E38238" s="400"/>
      <c r="G38238" s="401"/>
      <c r="H38238" s="401"/>
      <c r="I38238" s="401"/>
      <c r="J38238" s="194"/>
      <c r="K38238" s="194"/>
      <c r="L38238" s="195"/>
      <c r="M38238" s="196"/>
      <c r="N38238" s="197"/>
      <c r="O38238" s="197"/>
      <c r="P38238" s="231"/>
    </row>
    <row r="38239" spans="2:16">
      <c r="B38239" s="351"/>
      <c r="C38239" s="398"/>
      <c r="D38239" s="399"/>
      <c r="E38239" s="400"/>
      <c r="G38239" s="401"/>
      <c r="H38239" s="401"/>
      <c r="I38239" s="401"/>
      <c r="J38239" s="194"/>
      <c r="K38239" s="194"/>
      <c r="L38239" s="195"/>
      <c r="M38239" s="196"/>
      <c r="N38239" s="197"/>
      <c r="O38239" s="197"/>
      <c r="P38239" s="231"/>
    </row>
    <row r="38240" spans="2:16">
      <c r="B38240" s="351"/>
      <c r="C38240" s="398"/>
      <c r="D38240" s="399"/>
      <c r="E38240" s="400"/>
      <c r="G38240" s="401"/>
      <c r="H38240" s="401"/>
      <c r="I38240" s="401"/>
      <c r="J38240" s="194"/>
      <c r="K38240" s="194"/>
      <c r="L38240" s="195"/>
      <c r="M38240" s="196"/>
      <c r="N38240" s="197"/>
      <c r="O38240" s="197"/>
      <c r="P38240" s="231"/>
    </row>
    <row r="38241" spans="2:16">
      <c r="B38241" s="351"/>
      <c r="C38241" s="398"/>
      <c r="D38241" s="399"/>
      <c r="E38241" s="400"/>
      <c r="G38241" s="401"/>
      <c r="H38241" s="401"/>
      <c r="I38241" s="401"/>
      <c r="J38241" s="194"/>
      <c r="K38241" s="194"/>
      <c r="L38241" s="195"/>
      <c r="M38241" s="196"/>
      <c r="N38241" s="197"/>
      <c r="O38241" s="197"/>
      <c r="P38241" s="231"/>
    </row>
    <row r="38242" spans="2:16">
      <c r="B38242" s="351"/>
      <c r="C38242" s="398"/>
      <c r="D38242" s="399"/>
      <c r="E38242" s="400"/>
      <c r="G38242" s="401"/>
      <c r="H38242" s="401"/>
      <c r="I38242" s="401"/>
      <c r="J38242" s="194"/>
      <c r="K38242" s="194"/>
      <c r="L38242" s="195"/>
      <c r="M38242" s="196"/>
      <c r="N38242" s="197"/>
      <c r="O38242" s="197"/>
      <c r="P38242" s="231"/>
    </row>
    <row r="38243" spans="2:16">
      <c r="B38243" s="351"/>
      <c r="C38243" s="398"/>
      <c r="D38243" s="399"/>
      <c r="E38243" s="400"/>
      <c r="G38243" s="401"/>
      <c r="H38243" s="401"/>
      <c r="I38243" s="401"/>
      <c r="J38243" s="194"/>
      <c r="K38243" s="194"/>
      <c r="L38243" s="195"/>
      <c r="M38243" s="196"/>
      <c r="N38243" s="197"/>
      <c r="O38243" s="197"/>
      <c r="P38243" s="231"/>
    </row>
    <row r="38244" spans="2:16">
      <c r="B38244" s="351"/>
      <c r="C38244" s="398"/>
      <c r="D38244" s="399"/>
      <c r="E38244" s="400"/>
      <c r="G38244" s="401"/>
      <c r="H38244" s="401"/>
      <c r="I38244" s="401"/>
      <c r="J38244" s="194"/>
      <c r="K38244" s="194"/>
      <c r="L38244" s="195"/>
      <c r="M38244" s="196"/>
      <c r="N38244" s="197"/>
      <c r="O38244" s="197"/>
      <c r="P38244" s="231"/>
    </row>
    <row r="38245" spans="2:16">
      <c r="B38245" s="351"/>
      <c r="C38245" s="398"/>
      <c r="D38245" s="399"/>
      <c r="E38245" s="400"/>
      <c r="G38245" s="401"/>
      <c r="H38245" s="401"/>
      <c r="I38245" s="401"/>
      <c r="J38245" s="194"/>
      <c r="K38245" s="194"/>
      <c r="L38245" s="195"/>
      <c r="M38245" s="196"/>
      <c r="N38245" s="197"/>
      <c r="O38245" s="197"/>
      <c r="P38245" s="231"/>
    </row>
    <row r="38246" spans="2:16">
      <c r="B38246" s="351"/>
      <c r="C38246" s="398"/>
      <c r="D38246" s="399"/>
      <c r="E38246" s="400"/>
      <c r="G38246" s="401"/>
      <c r="H38246" s="401"/>
      <c r="I38246" s="401"/>
      <c r="J38246" s="194"/>
      <c r="K38246" s="194"/>
      <c r="L38246" s="195"/>
      <c r="M38246" s="196"/>
      <c r="N38246" s="197"/>
      <c r="O38246" s="197"/>
      <c r="P38246" s="231"/>
    </row>
    <row r="38247" spans="2:16">
      <c r="B38247" s="351"/>
      <c r="C38247" s="398"/>
      <c r="D38247" s="399"/>
      <c r="E38247" s="400"/>
      <c r="G38247" s="401"/>
      <c r="H38247" s="401"/>
      <c r="I38247" s="401"/>
      <c r="J38247" s="194"/>
      <c r="K38247" s="194"/>
      <c r="L38247" s="195"/>
      <c r="M38247" s="196"/>
      <c r="N38247" s="197"/>
      <c r="O38247" s="197"/>
      <c r="P38247" s="231"/>
    </row>
    <row r="38248" spans="2:16">
      <c r="B38248" s="351"/>
      <c r="C38248" s="398"/>
      <c r="D38248" s="399"/>
      <c r="E38248" s="400"/>
      <c r="G38248" s="401"/>
      <c r="H38248" s="401"/>
      <c r="I38248" s="401"/>
      <c r="J38248" s="194"/>
      <c r="K38248" s="194"/>
      <c r="L38248" s="195"/>
      <c r="M38248" s="196"/>
      <c r="N38248" s="197"/>
      <c r="O38248" s="197"/>
      <c r="P38248" s="231"/>
    </row>
    <row r="38249" spans="2:16">
      <c r="B38249" s="351"/>
      <c r="C38249" s="398"/>
      <c r="D38249" s="399"/>
      <c r="E38249" s="400"/>
      <c r="G38249" s="401"/>
      <c r="H38249" s="401"/>
      <c r="I38249" s="401"/>
      <c r="J38249" s="194"/>
      <c r="K38249" s="194"/>
      <c r="L38249" s="195"/>
      <c r="M38249" s="196"/>
      <c r="N38249" s="197"/>
      <c r="O38249" s="197"/>
      <c r="P38249" s="231"/>
    </row>
    <row r="38250" spans="2:16">
      <c r="B38250" s="351"/>
      <c r="C38250" s="398"/>
      <c r="D38250" s="399"/>
      <c r="E38250" s="400"/>
      <c r="G38250" s="401"/>
      <c r="H38250" s="401"/>
      <c r="I38250" s="401"/>
      <c r="J38250" s="194"/>
      <c r="K38250" s="194"/>
      <c r="L38250" s="195"/>
      <c r="M38250" s="196"/>
      <c r="N38250" s="197"/>
      <c r="O38250" s="197"/>
      <c r="P38250" s="231"/>
    </row>
    <row r="38251" spans="2:16">
      <c r="B38251" s="351"/>
      <c r="C38251" s="398"/>
      <c r="D38251" s="399"/>
      <c r="E38251" s="400"/>
      <c r="G38251" s="401"/>
      <c r="H38251" s="401"/>
      <c r="I38251" s="401"/>
      <c r="J38251" s="194"/>
      <c r="K38251" s="194"/>
      <c r="L38251" s="195"/>
      <c r="M38251" s="196"/>
      <c r="N38251" s="197"/>
      <c r="O38251" s="197"/>
      <c r="P38251" s="231"/>
    </row>
    <row r="38252" spans="2:16">
      <c r="B38252" s="351"/>
      <c r="C38252" s="398"/>
      <c r="D38252" s="399"/>
      <c r="E38252" s="400"/>
      <c r="G38252" s="401"/>
      <c r="H38252" s="401"/>
      <c r="I38252" s="401"/>
      <c r="J38252" s="194"/>
      <c r="K38252" s="194"/>
      <c r="L38252" s="195"/>
      <c r="M38252" s="196"/>
      <c r="N38252" s="197"/>
      <c r="O38252" s="197"/>
      <c r="P38252" s="231"/>
    </row>
    <row r="38253" spans="2:16">
      <c r="B38253" s="351"/>
      <c r="C38253" s="398"/>
      <c r="D38253" s="399"/>
      <c r="E38253" s="400"/>
      <c r="G38253" s="401"/>
      <c r="H38253" s="401"/>
      <c r="I38253" s="401"/>
      <c r="J38253" s="194"/>
      <c r="K38253" s="194"/>
      <c r="L38253" s="195"/>
      <c r="M38253" s="196"/>
      <c r="N38253" s="197"/>
      <c r="O38253" s="197"/>
      <c r="P38253" s="231"/>
    </row>
    <row r="38254" spans="2:16">
      <c r="B38254" s="351"/>
      <c r="C38254" s="398"/>
      <c r="D38254" s="399"/>
      <c r="E38254" s="400"/>
      <c r="G38254" s="401"/>
      <c r="H38254" s="401"/>
      <c r="I38254" s="401"/>
      <c r="J38254" s="194"/>
      <c r="K38254" s="194"/>
      <c r="L38254" s="195"/>
      <c r="M38254" s="196"/>
      <c r="N38254" s="197"/>
      <c r="O38254" s="197"/>
      <c r="P38254" s="231"/>
    </row>
    <row r="38255" spans="2:16">
      <c r="B38255" s="351"/>
      <c r="C38255" s="398"/>
      <c r="D38255" s="399"/>
      <c r="E38255" s="400"/>
      <c r="G38255" s="401"/>
      <c r="H38255" s="401"/>
      <c r="I38255" s="401"/>
      <c r="J38255" s="194"/>
      <c r="K38255" s="194"/>
      <c r="L38255" s="195"/>
      <c r="M38255" s="196"/>
      <c r="N38255" s="197"/>
      <c r="O38255" s="197"/>
      <c r="P38255" s="231"/>
    </row>
    <row r="38256" spans="2:16">
      <c r="B38256" s="351"/>
      <c r="C38256" s="398"/>
      <c r="D38256" s="399"/>
      <c r="E38256" s="400"/>
      <c r="G38256" s="401"/>
      <c r="H38256" s="401"/>
      <c r="I38256" s="401"/>
      <c r="J38256" s="194"/>
      <c r="K38256" s="194"/>
      <c r="L38256" s="195"/>
      <c r="M38256" s="196"/>
      <c r="N38256" s="197"/>
      <c r="O38256" s="197"/>
      <c r="P38256" s="231"/>
    </row>
    <row r="38257" spans="2:16">
      <c r="B38257" s="351"/>
      <c r="C38257" s="398"/>
      <c r="D38257" s="399"/>
      <c r="E38257" s="400"/>
      <c r="G38257" s="401"/>
      <c r="H38257" s="401"/>
      <c r="I38257" s="401"/>
      <c r="J38257" s="194"/>
      <c r="K38257" s="194"/>
      <c r="L38257" s="195"/>
      <c r="M38257" s="196"/>
      <c r="N38257" s="197"/>
      <c r="O38257" s="197"/>
      <c r="P38257" s="231"/>
    </row>
    <row r="38258" spans="2:16">
      <c r="B38258" s="351"/>
      <c r="C38258" s="398"/>
      <c r="D38258" s="399"/>
      <c r="E38258" s="400"/>
      <c r="G38258" s="401"/>
      <c r="H38258" s="401"/>
      <c r="I38258" s="401"/>
      <c r="J38258" s="194"/>
      <c r="K38258" s="194"/>
      <c r="L38258" s="195"/>
      <c r="M38258" s="196"/>
      <c r="N38258" s="197"/>
      <c r="O38258" s="197"/>
      <c r="P38258" s="231"/>
    </row>
    <row r="38259" spans="2:16">
      <c r="B38259" s="351"/>
      <c r="C38259" s="398"/>
      <c r="D38259" s="399"/>
      <c r="E38259" s="400"/>
      <c r="G38259" s="401"/>
      <c r="H38259" s="401"/>
      <c r="I38259" s="401"/>
      <c r="J38259" s="194"/>
      <c r="K38259" s="194"/>
      <c r="L38259" s="195"/>
      <c r="M38259" s="196"/>
      <c r="N38259" s="197"/>
      <c r="O38259" s="197"/>
      <c r="P38259" s="231"/>
    </row>
    <row r="38260" spans="2:16">
      <c r="B38260" s="351"/>
      <c r="C38260" s="398"/>
      <c r="D38260" s="399"/>
      <c r="E38260" s="400"/>
      <c r="G38260" s="401"/>
      <c r="H38260" s="401"/>
      <c r="I38260" s="401"/>
      <c r="J38260" s="194"/>
      <c r="K38260" s="194"/>
      <c r="L38260" s="195"/>
      <c r="M38260" s="196"/>
      <c r="N38260" s="197"/>
      <c r="O38260" s="197"/>
      <c r="P38260" s="231"/>
    </row>
    <row r="38261" spans="2:16">
      <c r="B38261" s="351"/>
      <c r="C38261" s="398"/>
      <c r="D38261" s="399"/>
      <c r="E38261" s="400"/>
      <c r="G38261" s="401"/>
      <c r="H38261" s="401"/>
      <c r="I38261" s="401"/>
      <c r="J38261" s="194"/>
      <c r="K38261" s="194"/>
      <c r="L38261" s="195"/>
      <c r="M38261" s="196"/>
      <c r="N38261" s="197"/>
      <c r="O38261" s="197"/>
      <c r="P38261" s="231"/>
    </row>
    <row r="38262" spans="2:16">
      <c r="B38262" s="351"/>
      <c r="C38262" s="398"/>
      <c r="D38262" s="399"/>
      <c r="E38262" s="400"/>
      <c r="G38262" s="401"/>
      <c r="H38262" s="401"/>
      <c r="I38262" s="401"/>
      <c r="J38262" s="194"/>
      <c r="K38262" s="194"/>
      <c r="L38262" s="195"/>
      <c r="M38262" s="196"/>
      <c r="N38262" s="197"/>
      <c r="O38262" s="197"/>
      <c r="P38262" s="231"/>
    </row>
    <row r="38263" spans="2:16">
      <c r="B38263" s="351"/>
      <c r="C38263" s="398"/>
      <c r="D38263" s="399"/>
      <c r="E38263" s="400"/>
      <c r="G38263" s="401"/>
      <c r="H38263" s="401"/>
      <c r="I38263" s="401"/>
      <c r="J38263" s="194"/>
      <c r="K38263" s="194"/>
      <c r="L38263" s="195"/>
      <c r="M38263" s="196"/>
      <c r="N38263" s="197"/>
      <c r="O38263" s="197"/>
      <c r="P38263" s="231"/>
    </row>
    <row r="38264" spans="2:16">
      <c r="B38264" s="351"/>
      <c r="C38264" s="398"/>
      <c r="D38264" s="399"/>
      <c r="E38264" s="400"/>
      <c r="G38264" s="401"/>
      <c r="H38264" s="401"/>
      <c r="I38264" s="401"/>
      <c r="J38264" s="194"/>
      <c r="K38264" s="194"/>
      <c r="L38264" s="195"/>
      <c r="M38264" s="196"/>
      <c r="N38264" s="197"/>
      <c r="O38264" s="197"/>
      <c r="P38264" s="231"/>
    </row>
    <row r="38265" spans="2:16">
      <c r="B38265" s="351"/>
      <c r="C38265" s="398"/>
      <c r="D38265" s="399"/>
      <c r="E38265" s="400"/>
      <c r="G38265" s="401"/>
      <c r="H38265" s="401"/>
      <c r="I38265" s="401"/>
      <c r="J38265" s="194"/>
      <c r="K38265" s="194"/>
      <c r="L38265" s="195"/>
      <c r="M38265" s="196"/>
      <c r="N38265" s="197"/>
      <c r="O38265" s="197"/>
      <c r="P38265" s="231"/>
    </row>
    <row r="38266" spans="2:16">
      <c r="B38266" s="351"/>
      <c r="C38266" s="398"/>
      <c r="D38266" s="399"/>
      <c r="E38266" s="400"/>
      <c r="G38266" s="401"/>
      <c r="H38266" s="401"/>
      <c r="I38266" s="401"/>
      <c r="J38266" s="194"/>
      <c r="K38266" s="194"/>
      <c r="L38266" s="195"/>
      <c r="M38266" s="196"/>
      <c r="N38266" s="197"/>
      <c r="O38266" s="197"/>
      <c r="P38266" s="231"/>
    </row>
    <row r="38267" spans="2:16">
      <c r="B38267" s="351"/>
      <c r="C38267" s="398"/>
      <c r="D38267" s="399"/>
      <c r="E38267" s="400"/>
      <c r="G38267" s="401"/>
      <c r="H38267" s="401"/>
      <c r="I38267" s="401"/>
      <c r="J38267" s="194"/>
      <c r="K38267" s="194"/>
      <c r="L38267" s="195"/>
      <c r="M38267" s="196"/>
      <c r="N38267" s="197"/>
      <c r="O38267" s="197"/>
      <c r="P38267" s="231"/>
    </row>
    <row r="38268" spans="2:16">
      <c r="B38268" s="351"/>
      <c r="C38268" s="398"/>
      <c r="D38268" s="399"/>
      <c r="E38268" s="400"/>
      <c r="G38268" s="401"/>
      <c r="H38268" s="401"/>
      <c r="I38268" s="401"/>
      <c r="J38268" s="194"/>
      <c r="K38268" s="194"/>
      <c r="L38268" s="195"/>
      <c r="M38268" s="196"/>
      <c r="N38268" s="197"/>
      <c r="O38268" s="197"/>
      <c r="P38268" s="231"/>
    </row>
    <row r="38269" spans="2:16">
      <c r="B38269" s="351"/>
      <c r="C38269" s="398"/>
      <c r="D38269" s="399"/>
      <c r="E38269" s="400"/>
      <c r="G38269" s="401"/>
      <c r="H38269" s="401"/>
      <c r="I38269" s="401"/>
      <c r="J38269" s="194"/>
      <c r="K38269" s="194"/>
      <c r="L38269" s="195"/>
      <c r="M38269" s="196"/>
      <c r="N38269" s="197"/>
      <c r="O38269" s="197"/>
      <c r="P38269" s="231"/>
    </row>
    <row r="38270" spans="2:16">
      <c r="B38270" s="351"/>
      <c r="C38270" s="398"/>
      <c r="D38270" s="399"/>
      <c r="E38270" s="400"/>
      <c r="G38270" s="401"/>
      <c r="H38270" s="401"/>
      <c r="I38270" s="401"/>
      <c r="J38270" s="194"/>
      <c r="K38270" s="194"/>
      <c r="L38270" s="195"/>
      <c r="M38270" s="196"/>
      <c r="N38270" s="197"/>
      <c r="O38270" s="197"/>
      <c r="P38270" s="231"/>
    </row>
    <row r="38271" spans="2:16">
      <c r="B38271" s="351"/>
      <c r="C38271" s="398"/>
      <c r="D38271" s="399"/>
      <c r="E38271" s="400"/>
      <c r="G38271" s="401"/>
      <c r="H38271" s="401"/>
      <c r="I38271" s="401"/>
      <c r="J38271" s="194"/>
      <c r="K38271" s="194"/>
      <c r="L38271" s="195"/>
      <c r="M38271" s="196"/>
      <c r="N38271" s="197"/>
      <c r="O38271" s="197"/>
      <c r="P38271" s="231"/>
    </row>
    <row r="38272" spans="2:16">
      <c r="B38272" s="351"/>
      <c r="C38272" s="398"/>
      <c r="D38272" s="399"/>
      <c r="E38272" s="400"/>
      <c r="G38272" s="401"/>
      <c r="H38272" s="401"/>
      <c r="I38272" s="401"/>
      <c r="J38272" s="194"/>
      <c r="K38272" s="194"/>
      <c r="L38272" s="195"/>
      <c r="M38272" s="196"/>
      <c r="N38272" s="197"/>
      <c r="O38272" s="197"/>
      <c r="P38272" s="231"/>
    </row>
    <row r="38273" spans="2:16">
      <c r="B38273" s="351"/>
      <c r="C38273" s="398"/>
      <c r="D38273" s="399"/>
      <c r="E38273" s="400"/>
      <c r="G38273" s="401"/>
      <c r="H38273" s="401"/>
      <c r="I38273" s="401"/>
      <c r="J38273" s="194"/>
      <c r="K38273" s="194"/>
      <c r="L38273" s="195"/>
      <c r="M38273" s="196"/>
      <c r="N38273" s="197"/>
      <c r="O38273" s="197"/>
      <c r="P38273" s="231"/>
    </row>
    <row r="38274" spans="2:16">
      <c r="B38274" s="351"/>
      <c r="C38274" s="398"/>
      <c r="D38274" s="399"/>
      <c r="E38274" s="400"/>
      <c r="G38274" s="401"/>
      <c r="H38274" s="401"/>
      <c r="I38274" s="401"/>
      <c r="J38274" s="194"/>
      <c r="K38274" s="194"/>
      <c r="L38274" s="195"/>
      <c r="M38274" s="196"/>
      <c r="N38274" s="197"/>
      <c r="O38274" s="197"/>
      <c r="P38274" s="231"/>
    </row>
    <row r="38275" spans="2:16">
      <c r="B38275" s="351"/>
      <c r="C38275" s="398"/>
      <c r="D38275" s="399"/>
      <c r="E38275" s="400"/>
      <c r="G38275" s="401"/>
      <c r="H38275" s="401"/>
      <c r="I38275" s="401"/>
      <c r="J38275" s="194"/>
      <c r="K38275" s="194"/>
      <c r="L38275" s="195"/>
      <c r="M38275" s="196"/>
      <c r="N38275" s="197"/>
      <c r="O38275" s="197"/>
      <c r="P38275" s="231"/>
    </row>
    <row r="38276" spans="2:16">
      <c r="B38276" s="351"/>
      <c r="C38276" s="398"/>
      <c r="D38276" s="399"/>
      <c r="E38276" s="400"/>
      <c r="G38276" s="401"/>
      <c r="H38276" s="401"/>
      <c r="I38276" s="401"/>
      <c r="J38276" s="194"/>
      <c r="K38276" s="194"/>
      <c r="L38276" s="195"/>
      <c r="M38276" s="196"/>
      <c r="N38276" s="197"/>
      <c r="O38276" s="197"/>
      <c r="P38276" s="231"/>
    </row>
    <row r="38277" spans="2:16">
      <c r="B38277" s="351"/>
      <c r="C38277" s="398"/>
      <c r="D38277" s="399"/>
      <c r="E38277" s="400"/>
      <c r="G38277" s="401"/>
      <c r="H38277" s="401"/>
      <c r="I38277" s="401"/>
      <c r="J38277" s="194"/>
      <c r="K38277" s="194"/>
      <c r="L38277" s="195"/>
      <c r="M38277" s="196"/>
      <c r="N38277" s="197"/>
      <c r="O38277" s="197"/>
      <c r="P38277" s="231"/>
    </row>
    <row r="38278" spans="2:16">
      <c r="B38278" s="351"/>
      <c r="C38278" s="398"/>
      <c r="D38278" s="399"/>
      <c r="E38278" s="400"/>
      <c r="G38278" s="401"/>
      <c r="H38278" s="401"/>
      <c r="I38278" s="401"/>
      <c r="J38278" s="194"/>
      <c r="K38278" s="194"/>
      <c r="L38278" s="195"/>
      <c r="M38278" s="196"/>
      <c r="N38278" s="197"/>
      <c r="O38278" s="197"/>
      <c r="P38278" s="231"/>
    </row>
    <row r="38279" spans="2:16">
      <c r="B38279" s="351"/>
      <c r="C38279" s="398"/>
      <c r="D38279" s="399"/>
      <c r="E38279" s="400"/>
      <c r="G38279" s="401"/>
      <c r="H38279" s="401"/>
      <c r="I38279" s="401"/>
      <c r="J38279" s="194"/>
      <c r="K38279" s="194"/>
      <c r="L38279" s="195"/>
      <c r="M38279" s="196"/>
      <c r="N38279" s="197"/>
      <c r="O38279" s="197"/>
      <c r="P38279" s="231"/>
    </row>
    <row r="38280" spans="2:16">
      <c r="B38280" s="351"/>
      <c r="C38280" s="398"/>
      <c r="D38280" s="399"/>
      <c r="E38280" s="400"/>
      <c r="G38280" s="401"/>
      <c r="H38280" s="401"/>
      <c r="I38280" s="401"/>
      <c r="J38280" s="194"/>
      <c r="K38280" s="194"/>
      <c r="L38280" s="195"/>
      <c r="M38280" s="196"/>
      <c r="N38280" s="197"/>
      <c r="O38280" s="197"/>
      <c r="P38280" s="231"/>
    </row>
    <row r="38281" spans="2:16">
      <c r="B38281" s="351"/>
      <c r="C38281" s="398"/>
      <c r="D38281" s="399"/>
      <c r="E38281" s="400"/>
      <c r="G38281" s="401"/>
      <c r="H38281" s="401"/>
      <c r="I38281" s="401"/>
      <c r="J38281" s="194"/>
      <c r="K38281" s="194"/>
      <c r="L38281" s="195"/>
      <c r="M38281" s="196"/>
      <c r="N38281" s="197"/>
      <c r="O38281" s="197"/>
      <c r="P38281" s="231"/>
    </row>
    <row r="38282" spans="2:16">
      <c r="B38282" s="351"/>
      <c r="C38282" s="398"/>
      <c r="D38282" s="399"/>
      <c r="E38282" s="400"/>
      <c r="G38282" s="401"/>
      <c r="H38282" s="401"/>
      <c r="I38282" s="401"/>
      <c r="J38282" s="194"/>
      <c r="K38282" s="194"/>
      <c r="L38282" s="195"/>
      <c r="M38282" s="196"/>
      <c r="N38282" s="197"/>
      <c r="O38282" s="197"/>
      <c r="P38282" s="231"/>
    </row>
    <row r="38283" spans="2:16">
      <c r="B38283" s="351"/>
      <c r="C38283" s="398"/>
      <c r="D38283" s="399"/>
      <c r="E38283" s="400"/>
      <c r="G38283" s="401"/>
      <c r="H38283" s="401"/>
      <c r="I38283" s="401"/>
      <c r="J38283" s="194"/>
      <c r="K38283" s="194"/>
      <c r="L38283" s="195"/>
      <c r="M38283" s="196"/>
      <c r="N38283" s="197"/>
      <c r="O38283" s="197"/>
      <c r="P38283" s="231"/>
    </row>
    <row r="38284" spans="2:16">
      <c r="B38284" s="351"/>
      <c r="C38284" s="398"/>
      <c r="D38284" s="399"/>
      <c r="E38284" s="400"/>
      <c r="G38284" s="401"/>
      <c r="H38284" s="401"/>
      <c r="I38284" s="401"/>
      <c r="J38284" s="194"/>
      <c r="K38284" s="194"/>
      <c r="L38284" s="195"/>
      <c r="M38284" s="196"/>
      <c r="N38284" s="197"/>
      <c r="O38284" s="197"/>
      <c r="P38284" s="231"/>
    </row>
    <row r="38285" spans="2:16">
      <c r="B38285" s="351"/>
      <c r="C38285" s="398"/>
      <c r="D38285" s="399"/>
      <c r="E38285" s="400"/>
      <c r="G38285" s="401"/>
      <c r="H38285" s="401"/>
      <c r="I38285" s="401"/>
      <c r="J38285" s="194"/>
      <c r="K38285" s="194"/>
      <c r="L38285" s="195"/>
      <c r="M38285" s="196"/>
      <c r="N38285" s="197"/>
      <c r="O38285" s="197"/>
      <c r="P38285" s="231"/>
    </row>
    <row r="38286" spans="2:16">
      <c r="B38286" s="351"/>
      <c r="C38286" s="398"/>
      <c r="D38286" s="399"/>
      <c r="E38286" s="400"/>
      <c r="G38286" s="401"/>
      <c r="H38286" s="401"/>
      <c r="I38286" s="401"/>
      <c r="J38286" s="194"/>
      <c r="K38286" s="194"/>
      <c r="L38286" s="195"/>
      <c r="M38286" s="196"/>
      <c r="N38286" s="197"/>
      <c r="O38286" s="197"/>
      <c r="P38286" s="231"/>
    </row>
    <row r="38287" spans="2:16">
      <c r="B38287" s="351"/>
      <c r="C38287" s="398"/>
      <c r="D38287" s="399"/>
      <c r="E38287" s="400"/>
      <c r="G38287" s="401"/>
      <c r="H38287" s="401"/>
      <c r="I38287" s="401"/>
      <c r="J38287" s="194"/>
      <c r="K38287" s="194"/>
      <c r="L38287" s="195"/>
      <c r="M38287" s="196"/>
      <c r="N38287" s="197"/>
      <c r="O38287" s="197"/>
      <c r="P38287" s="231"/>
    </row>
    <row r="38288" spans="2:16">
      <c r="B38288" s="351"/>
      <c r="C38288" s="398"/>
      <c r="D38288" s="399"/>
      <c r="E38288" s="400"/>
      <c r="G38288" s="401"/>
      <c r="H38288" s="401"/>
      <c r="I38288" s="401"/>
      <c r="J38288" s="194"/>
      <c r="K38288" s="194"/>
      <c r="L38288" s="195"/>
      <c r="M38288" s="196"/>
      <c r="N38288" s="197"/>
      <c r="O38288" s="197"/>
      <c r="P38288" s="231"/>
    </row>
    <row r="38289" spans="2:16">
      <c r="B38289" s="351"/>
      <c r="C38289" s="398"/>
      <c r="D38289" s="399"/>
      <c r="E38289" s="400"/>
      <c r="G38289" s="401"/>
      <c r="H38289" s="401"/>
      <c r="I38289" s="401"/>
      <c r="J38289" s="194"/>
      <c r="K38289" s="194"/>
      <c r="L38289" s="195"/>
      <c r="M38289" s="196"/>
      <c r="N38289" s="197"/>
      <c r="O38289" s="197"/>
      <c r="P38289" s="231"/>
    </row>
    <row r="38290" spans="2:16">
      <c r="B38290" s="351"/>
      <c r="C38290" s="398"/>
      <c r="D38290" s="399"/>
      <c r="E38290" s="400"/>
      <c r="G38290" s="401"/>
      <c r="H38290" s="401"/>
      <c r="I38290" s="401"/>
      <c r="J38290" s="194"/>
      <c r="K38290" s="194"/>
      <c r="L38290" s="195"/>
      <c r="M38290" s="196"/>
      <c r="N38290" s="197"/>
      <c r="O38290" s="197"/>
      <c r="P38290" s="231"/>
    </row>
    <row r="38291" spans="2:16">
      <c r="B38291" s="351"/>
      <c r="C38291" s="398"/>
      <c r="D38291" s="399"/>
      <c r="E38291" s="400"/>
      <c r="G38291" s="401"/>
      <c r="H38291" s="401"/>
      <c r="I38291" s="401"/>
      <c r="J38291" s="194"/>
      <c r="K38291" s="194"/>
      <c r="L38291" s="195"/>
      <c r="M38291" s="196"/>
      <c r="N38291" s="197"/>
      <c r="O38291" s="197"/>
      <c r="P38291" s="231"/>
    </row>
    <row r="38292" spans="2:16">
      <c r="B38292" s="351"/>
      <c r="C38292" s="398"/>
      <c r="D38292" s="399"/>
      <c r="E38292" s="400"/>
      <c r="G38292" s="401"/>
      <c r="H38292" s="401"/>
      <c r="I38292" s="401"/>
      <c r="J38292" s="194"/>
      <c r="K38292" s="194"/>
      <c r="L38292" s="195"/>
      <c r="M38292" s="196"/>
      <c r="N38292" s="197"/>
      <c r="O38292" s="197"/>
      <c r="P38292" s="231"/>
    </row>
    <row r="38293" spans="2:16">
      <c r="B38293" s="351"/>
      <c r="C38293" s="398"/>
      <c r="D38293" s="399"/>
      <c r="E38293" s="400"/>
      <c r="G38293" s="401"/>
      <c r="H38293" s="401"/>
      <c r="I38293" s="401"/>
      <c r="J38293" s="194"/>
      <c r="K38293" s="194"/>
      <c r="L38293" s="195"/>
      <c r="M38293" s="196"/>
      <c r="N38293" s="197"/>
      <c r="O38293" s="197"/>
      <c r="P38293" s="231"/>
    </row>
    <row r="38294" spans="2:16">
      <c r="B38294" s="351"/>
      <c r="C38294" s="398"/>
      <c r="D38294" s="399"/>
      <c r="E38294" s="400"/>
      <c r="G38294" s="401"/>
      <c r="H38294" s="401"/>
      <c r="I38294" s="401"/>
      <c r="J38294" s="194"/>
      <c r="K38294" s="194"/>
      <c r="L38294" s="195"/>
      <c r="M38294" s="196"/>
      <c r="N38294" s="197"/>
      <c r="O38294" s="197"/>
      <c r="P38294" s="231"/>
    </row>
    <row r="38295" spans="2:16">
      <c r="B38295" s="351"/>
      <c r="C38295" s="398"/>
      <c r="D38295" s="399"/>
      <c r="E38295" s="400"/>
      <c r="G38295" s="401"/>
      <c r="H38295" s="401"/>
      <c r="I38295" s="401"/>
      <c r="J38295" s="194"/>
      <c r="K38295" s="194"/>
      <c r="L38295" s="195"/>
      <c r="M38295" s="196"/>
      <c r="N38295" s="197"/>
      <c r="O38295" s="197"/>
      <c r="P38295" s="231"/>
    </row>
    <row r="38296" spans="2:16">
      <c r="B38296" s="351"/>
      <c r="C38296" s="398"/>
      <c r="D38296" s="399"/>
      <c r="E38296" s="400"/>
      <c r="G38296" s="401"/>
      <c r="H38296" s="401"/>
      <c r="I38296" s="401"/>
      <c r="J38296" s="194"/>
      <c r="K38296" s="194"/>
      <c r="L38296" s="195"/>
      <c r="M38296" s="196"/>
      <c r="N38296" s="197"/>
      <c r="O38296" s="197"/>
      <c r="P38296" s="231"/>
    </row>
    <row r="38297" spans="2:16">
      <c r="B38297" s="351"/>
      <c r="C38297" s="398"/>
      <c r="D38297" s="399"/>
      <c r="E38297" s="400"/>
      <c r="G38297" s="401"/>
      <c r="H38297" s="401"/>
      <c r="I38297" s="401"/>
      <c r="J38297" s="194"/>
      <c r="K38297" s="194"/>
      <c r="L38297" s="195"/>
      <c r="M38297" s="196"/>
      <c r="N38297" s="197"/>
      <c r="O38297" s="197"/>
      <c r="P38297" s="231"/>
    </row>
    <row r="38298" spans="2:16">
      <c r="B38298" s="351"/>
      <c r="C38298" s="398"/>
      <c r="D38298" s="399"/>
      <c r="E38298" s="400"/>
      <c r="G38298" s="401"/>
      <c r="H38298" s="401"/>
      <c r="I38298" s="401"/>
      <c r="J38298" s="194"/>
      <c r="K38298" s="194"/>
      <c r="L38298" s="195"/>
      <c r="M38298" s="196"/>
      <c r="N38298" s="197"/>
      <c r="O38298" s="197"/>
      <c r="P38298" s="231"/>
    </row>
    <row r="38299" spans="2:16">
      <c r="B38299" s="351"/>
      <c r="C38299" s="398"/>
      <c r="D38299" s="399"/>
      <c r="E38299" s="400"/>
      <c r="G38299" s="401"/>
      <c r="H38299" s="401"/>
      <c r="I38299" s="401"/>
      <c r="J38299" s="194"/>
      <c r="K38299" s="194"/>
      <c r="L38299" s="195"/>
      <c r="M38299" s="196"/>
      <c r="N38299" s="197"/>
      <c r="O38299" s="197"/>
      <c r="P38299" s="231"/>
    </row>
    <row r="38300" spans="2:16">
      <c r="B38300" s="402"/>
      <c r="C38300" s="398"/>
      <c r="D38300" s="404"/>
      <c r="E38300" s="405"/>
      <c r="G38300" s="406"/>
      <c r="H38300" s="406"/>
      <c r="I38300" s="406"/>
      <c r="J38300" s="194"/>
      <c r="K38300" s="194"/>
      <c r="L38300" s="195"/>
      <c r="M38300" s="196"/>
      <c r="N38300" s="197"/>
      <c r="O38300" s="197"/>
      <c r="P38300" s="221"/>
    </row>
    <row r="38301" spans="2:16">
      <c r="B38301" s="351"/>
      <c r="C38301" s="398"/>
      <c r="D38301" s="399"/>
      <c r="E38301" s="400"/>
      <c r="G38301" s="401"/>
      <c r="H38301" s="401"/>
      <c r="I38301" s="401"/>
      <c r="J38301" s="194"/>
      <c r="K38301" s="194"/>
      <c r="L38301" s="195"/>
      <c r="M38301" s="196"/>
      <c r="N38301" s="197"/>
      <c r="O38301" s="197"/>
      <c r="P38301" s="231"/>
    </row>
    <row r="38302" spans="2:16">
      <c r="B38302" s="351"/>
      <c r="C38302" s="398"/>
      <c r="D38302" s="399"/>
      <c r="E38302" s="400"/>
      <c r="G38302" s="401"/>
      <c r="H38302" s="401"/>
      <c r="I38302" s="401"/>
      <c r="J38302" s="194"/>
      <c r="K38302" s="194"/>
      <c r="L38302" s="195"/>
      <c r="M38302" s="196"/>
      <c r="N38302" s="197"/>
      <c r="O38302" s="197"/>
      <c r="P38302" s="231"/>
    </row>
    <row r="38303" spans="2:16">
      <c r="B38303" s="351"/>
      <c r="C38303" s="398"/>
      <c r="D38303" s="399"/>
      <c r="E38303" s="400"/>
      <c r="G38303" s="401"/>
      <c r="H38303" s="401"/>
      <c r="I38303" s="401"/>
      <c r="J38303" s="194"/>
      <c r="K38303" s="194"/>
      <c r="L38303" s="195"/>
      <c r="M38303" s="196"/>
      <c r="N38303" s="197"/>
      <c r="O38303" s="197"/>
      <c r="P38303" s="231"/>
    </row>
    <row r="38304" spans="2:16">
      <c r="B38304" s="351"/>
      <c r="C38304" s="398"/>
      <c r="D38304" s="399"/>
      <c r="E38304" s="400"/>
      <c r="G38304" s="401"/>
      <c r="H38304" s="401"/>
      <c r="I38304" s="401"/>
      <c r="J38304" s="194"/>
      <c r="K38304" s="194"/>
      <c r="L38304" s="195"/>
      <c r="M38304" s="196"/>
      <c r="N38304" s="197"/>
      <c r="O38304" s="197"/>
      <c r="P38304" s="231"/>
    </row>
    <row r="38305" spans="2:16">
      <c r="B38305" s="351"/>
      <c r="C38305" s="398"/>
      <c r="D38305" s="399"/>
      <c r="E38305" s="400"/>
      <c r="G38305" s="401"/>
      <c r="H38305" s="401"/>
      <c r="I38305" s="401"/>
      <c r="J38305" s="194"/>
      <c r="K38305" s="194"/>
      <c r="L38305" s="195"/>
      <c r="M38305" s="196"/>
      <c r="N38305" s="197"/>
      <c r="O38305" s="197"/>
      <c r="P38305" s="231"/>
    </row>
    <row r="38306" spans="2:16">
      <c r="B38306" s="351"/>
      <c r="C38306" s="398"/>
      <c r="D38306" s="399"/>
      <c r="E38306" s="400"/>
      <c r="G38306" s="401"/>
      <c r="H38306" s="401"/>
      <c r="I38306" s="401"/>
      <c r="J38306" s="194"/>
      <c r="K38306" s="194"/>
      <c r="L38306" s="195"/>
      <c r="M38306" s="196"/>
      <c r="N38306" s="197"/>
      <c r="O38306" s="197"/>
      <c r="P38306" s="231"/>
    </row>
    <row r="38307" spans="2:16">
      <c r="B38307" s="351"/>
      <c r="C38307" s="398"/>
      <c r="D38307" s="399"/>
      <c r="E38307" s="400"/>
      <c r="G38307" s="401"/>
      <c r="H38307" s="401"/>
      <c r="I38307" s="401"/>
      <c r="J38307" s="194"/>
      <c r="K38307" s="194"/>
      <c r="L38307" s="195"/>
      <c r="M38307" s="196"/>
      <c r="N38307" s="197"/>
      <c r="O38307" s="197"/>
      <c r="P38307" s="231"/>
    </row>
    <row r="38308" spans="2:16">
      <c r="B38308" s="351"/>
      <c r="C38308" s="398"/>
      <c r="D38308" s="399"/>
      <c r="E38308" s="400"/>
      <c r="G38308" s="401"/>
      <c r="H38308" s="401"/>
      <c r="I38308" s="401"/>
      <c r="J38308" s="194"/>
      <c r="K38308" s="194"/>
      <c r="L38308" s="195"/>
      <c r="M38308" s="196"/>
      <c r="N38308" s="197"/>
      <c r="O38308" s="197"/>
      <c r="P38308" s="231"/>
    </row>
    <row r="38309" spans="2:16">
      <c r="B38309" s="351"/>
      <c r="C38309" s="398"/>
      <c r="D38309" s="399"/>
      <c r="E38309" s="400"/>
      <c r="G38309" s="401"/>
      <c r="H38309" s="401"/>
      <c r="I38309" s="401"/>
      <c r="J38309" s="194"/>
      <c r="K38309" s="194"/>
      <c r="L38309" s="195"/>
      <c r="M38309" s="196"/>
      <c r="N38309" s="197"/>
      <c r="O38309" s="197"/>
      <c r="P38309" s="231"/>
    </row>
    <row r="38310" spans="2:16">
      <c r="B38310" s="351"/>
      <c r="C38310" s="398"/>
      <c r="D38310" s="399"/>
      <c r="E38310" s="400"/>
      <c r="G38310" s="401"/>
      <c r="H38310" s="401"/>
      <c r="I38310" s="401"/>
      <c r="J38310" s="194"/>
      <c r="K38310" s="194"/>
      <c r="L38310" s="195"/>
      <c r="M38310" s="196"/>
      <c r="N38310" s="197"/>
      <c r="O38310" s="197"/>
      <c r="P38310" s="231"/>
    </row>
    <row r="38311" spans="2:16">
      <c r="B38311" s="351"/>
      <c r="C38311" s="398"/>
      <c r="D38311" s="399"/>
      <c r="E38311" s="400"/>
      <c r="G38311" s="401"/>
      <c r="H38311" s="401"/>
      <c r="I38311" s="401"/>
      <c r="J38311" s="194"/>
      <c r="K38311" s="194"/>
      <c r="L38311" s="195"/>
      <c r="M38311" s="196"/>
      <c r="N38311" s="197"/>
      <c r="O38311" s="197"/>
      <c r="P38311" s="231"/>
    </row>
    <row r="38312" spans="2:16">
      <c r="B38312" s="351"/>
      <c r="C38312" s="398"/>
      <c r="D38312" s="399"/>
      <c r="E38312" s="400"/>
      <c r="G38312" s="401"/>
      <c r="H38312" s="401"/>
      <c r="I38312" s="401"/>
      <c r="J38312" s="194"/>
      <c r="K38312" s="194"/>
      <c r="L38312" s="195"/>
      <c r="M38312" s="196"/>
      <c r="N38312" s="197"/>
      <c r="O38312" s="197"/>
      <c r="P38312" s="231"/>
    </row>
    <row r="38313" spans="2:16">
      <c r="B38313" s="351"/>
      <c r="C38313" s="398"/>
      <c r="D38313" s="399"/>
      <c r="E38313" s="400"/>
      <c r="G38313" s="401"/>
      <c r="H38313" s="401"/>
      <c r="I38313" s="401"/>
      <c r="J38313" s="194"/>
      <c r="K38313" s="194"/>
      <c r="L38313" s="195"/>
      <c r="M38313" s="196"/>
      <c r="N38313" s="197"/>
      <c r="O38313" s="197"/>
      <c r="P38313" s="231"/>
    </row>
    <row r="38314" spans="2:16">
      <c r="B38314" s="351"/>
      <c r="C38314" s="398"/>
      <c r="D38314" s="399"/>
      <c r="E38314" s="400"/>
      <c r="G38314" s="401"/>
      <c r="H38314" s="401"/>
      <c r="I38314" s="401"/>
      <c r="J38314" s="194"/>
      <c r="K38314" s="194"/>
      <c r="L38314" s="195"/>
      <c r="M38314" s="196"/>
      <c r="N38314" s="197"/>
      <c r="O38314" s="197"/>
      <c r="P38314" s="231"/>
    </row>
    <row r="38315" spans="2:16">
      <c r="B38315" s="351"/>
      <c r="C38315" s="398"/>
      <c r="D38315" s="399"/>
      <c r="E38315" s="400"/>
      <c r="G38315" s="401"/>
      <c r="H38315" s="401"/>
      <c r="I38315" s="401"/>
      <c r="J38315" s="194"/>
      <c r="K38315" s="194"/>
      <c r="L38315" s="195"/>
      <c r="M38315" s="196"/>
      <c r="N38315" s="197"/>
      <c r="O38315" s="197"/>
      <c r="P38315" s="231"/>
    </row>
    <row r="38316" spans="2:16">
      <c r="B38316" s="351"/>
      <c r="C38316" s="398"/>
      <c r="D38316" s="399"/>
      <c r="E38316" s="400"/>
      <c r="G38316" s="401"/>
      <c r="H38316" s="401"/>
      <c r="I38316" s="401"/>
      <c r="J38316" s="194"/>
      <c r="K38316" s="194"/>
      <c r="L38316" s="195"/>
      <c r="M38316" s="196"/>
      <c r="N38316" s="197"/>
      <c r="O38316" s="197"/>
      <c r="P38316" s="231"/>
    </row>
    <row r="38317" spans="2:16">
      <c r="B38317" s="351"/>
      <c r="C38317" s="398"/>
      <c r="D38317" s="399"/>
      <c r="E38317" s="400"/>
      <c r="G38317" s="401"/>
      <c r="H38317" s="401"/>
      <c r="I38317" s="401"/>
      <c r="J38317" s="194"/>
      <c r="K38317" s="194"/>
      <c r="L38317" s="195"/>
      <c r="M38317" s="196"/>
      <c r="N38317" s="197"/>
      <c r="O38317" s="197"/>
      <c r="P38317" s="231"/>
    </row>
    <row r="38318" spans="2:16">
      <c r="B38318" s="351"/>
      <c r="C38318" s="398"/>
      <c r="D38318" s="399"/>
      <c r="E38318" s="400"/>
      <c r="G38318" s="401"/>
      <c r="H38318" s="401"/>
      <c r="I38318" s="401"/>
      <c r="J38318" s="194"/>
      <c r="K38318" s="194"/>
      <c r="L38318" s="195"/>
      <c r="M38318" s="196"/>
      <c r="N38318" s="197"/>
      <c r="O38318" s="197"/>
      <c r="P38318" s="231"/>
    </row>
    <row r="38319" spans="2:16">
      <c r="B38319" s="351"/>
      <c r="C38319" s="398"/>
      <c r="D38319" s="399"/>
      <c r="E38319" s="400"/>
      <c r="G38319" s="401"/>
      <c r="H38319" s="401"/>
      <c r="I38319" s="401"/>
      <c r="J38319" s="194"/>
      <c r="K38319" s="194"/>
      <c r="L38319" s="195"/>
      <c r="M38319" s="196"/>
      <c r="N38319" s="197"/>
      <c r="O38319" s="197"/>
      <c r="P38319" s="231"/>
    </row>
    <row r="38320" spans="2:16">
      <c r="B38320" s="351"/>
      <c r="C38320" s="398"/>
      <c r="D38320" s="399"/>
      <c r="E38320" s="400"/>
      <c r="G38320" s="401"/>
      <c r="H38320" s="401"/>
      <c r="I38320" s="401"/>
      <c r="J38320" s="194"/>
      <c r="K38320" s="194"/>
      <c r="L38320" s="195"/>
      <c r="M38320" s="196"/>
      <c r="N38320" s="197"/>
      <c r="O38320" s="197"/>
      <c r="P38320" s="231"/>
    </row>
    <row r="38321" spans="2:16">
      <c r="B38321" s="351"/>
      <c r="C38321" s="398"/>
      <c r="D38321" s="399"/>
      <c r="E38321" s="400"/>
      <c r="G38321" s="401"/>
      <c r="H38321" s="401"/>
      <c r="I38321" s="401"/>
      <c r="J38321" s="194"/>
      <c r="K38321" s="194"/>
      <c r="L38321" s="195"/>
      <c r="M38321" s="196"/>
      <c r="N38321" s="197"/>
      <c r="O38321" s="197"/>
      <c r="P38321" s="231"/>
    </row>
    <row r="38322" spans="2:16">
      <c r="B38322" s="351"/>
      <c r="C38322" s="398"/>
      <c r="D38322" s="399"/>
      <c r="E38322" s="400"/>
      <c r="G38322" s="401"/>
      <c r="H38322" s="401"/>
      <c r="I38322" s="401"/>
      <c r="J38322" s="194"/>
      <c r="K38322" s="194"/>
      <c r="L38322" s="195"/>
      <c r="M38322" s="196"/>
      <c r="N38322" s="197"/>
      <c r="O38322" s="197"/>
      <c r="P38322" s="231"/>
    </row>
    <row r="38323" spans="2:16">
      <c r="B38323" s="351"/>
      <c r="C38323" s="398"/>
      <c r="D38323" s="399"/>
      <c r="E38323" s="400"/>
      <c r="G38323" s="401"/>
      <c r="H38323" s="401"/>
      <c r="I38323" s="401"/>
      <c r="J38323" s="194"/>
      <c r="K38323" s="194"/>
      <c r="L38323" s="195"/>
      <c r="M38323" s="196"/>
      <c r="N38323" s="197"/>
      <c r="O38323" s="197"/>
      <c r="P38323" s="231"/>
    </row>
    <row r="38324" spans="2:16">
      <c r="B38324" s="351"/>
      <c r="C38324" s="398"/>
      <c r="D38324" s="399"/>
      <c r="E38324" s="400"/>
      <c r="G38324" s="401"/>
      <c r="H38324" s="401"/>
      <c r="I38324" s="401"/>
      <c r="J38324" s="194"/>
      <c r="K38324" s="194"/>
      <c r="L38324" s="195"/>
      <c r="M38324" s="196"/>
      <c r="N38324" s="197"/>
      <c r="O38324" s="197"/>
      <c r="P38324" s="231"/>
    </row>
    <row r="38325" spans="2:16">
      <c r="B38325" s="351"/>
      <c r="C38325" s="398"/>
      <c r="D38325" s="399"/>
      <c r="E38325" s="400"/>
      <c r="G38325" s="401"/>
      <c r="H38325" s="401"/>
      <c r="I38325" s="401"/>
      <c r="J38325" s="194"/>
      <c r="K38325" s="194"/>
      <c r="L38325" s="195"/>
      <c r="M38325" s="196"/>
      <c r="N38325" s="197"/>
      <c r="O38325" s="197"/>
      <c r="P38325" s="231"/>
    </row>
    <row r="38326" spans="2:16">
      <c r="B38326" s="351"/>
      <c r="C38326" s="398"/>
      <c r="D38326" s="399"/>
      <c r="E38326" s="400"/>
      <c r="G38326" s="401"/>
      <c r="H38326" s="401"/>
      <c r="I38326" s="401"/>
      <c r="J38326" s="194"/>
      <c r="K38326" s="194"/>
      <c r="L38326" s="195"/>
      <c r="M38326" s="196"/>
      <c r="N38326" s="197"/>
      <c r="O38326" s="197"/>
      <c r="P38326" s="231"/>
    </row>
    <row r="38327" spans="2:16">
      <c r="B38327" s="351"/>
      <c r="C38327" s="398"/>
      <c r="D38327" s="399"/>
      <c r="E38327" s="400"/>
      <c r="G38327" s="401"/>
      <c r="H38327" s="401"/>
      <c r="I38327" s="401"/>
      <c r="J38327" s="194"/>
      <c r="K38327" s="194"/>
      <c r="L38327" s="195"/>
      <c r="M38327" s="196"/>
      <c r="N38327" s="197"/>
      <c r="O38327" s="197"/>
      <c r="P38327" s="231"/>
    </row>
    <row r="38328" spans="2:16">
      <c r="B38328" s="351"/>
      <c r="C38328" s="398"/>
      <c r="D38328" s="399"/>
      <c r="E38328" s="400"/>
      <c r="G38328" s="401"/>
      <c r="H38328" s="401"/>
      <c r="I38328" s="401"/>
      <c r="J38328" s="194"/>
      <c r="K38328" s="194"/>
      <c r="L38328" s="195"/>
      <c r="M38328" s="196"/>
      <c r="N38328" s="197"/>
      <c r="O38328" s="197"/>
      <c r="P38328" s="231"/>
    </row>
    <row r="38329" spans="2:16">
      <c r="B38329" s="351"/>
      <c r="C38329" s="398"/>
      <c r="D38329" s="399"/>
      <c r="E38329" s="400"/>
      <c r="G38329" s="401"/>
      <c r="H38329" s="401"/>
      <c r="I38329" s="401"/>
      <c r="J38329" s="194"/>
      <c r="K38329" s="194"/>
      <c r="L38329" s="195"/>
      <c r="M38329" s="196"/>
      <c r="N38329" s="197"/>
      <c r="O38329" s="197"/>
      <c r="P38329" s="231"/>
    </row>
    <row r="38330" spans="2:16">
      <c r="B38330" s="351"/>
      <c r="C38330" s="398"/>
      <c r="D38330" s="399"/>
      <c r="E38330" s="400"/>
      <c r="G38330" s="401"/>
      <c r="H38330" s="401"/>
      <c r="I38330" s="401"/>
      <c r="J38330" s="194"/>
      <c r="K38330" s="194"/>
      <c r="L38330" s="195"/>
      <c r="M38330" s="196"/>
      <c r="N38330" s="197"/>
      <c r="O38330" s="197"/>
      <c r="P38330" s="231"/>
    </row>
    <row r="38331" spans="2:16">
      <c r="B38331" s="351"/>
      <c r="C38331" s="398"/>
      <c r="D38331" s="399"/>
      <c r="E38331" s="400"/>
      <c r="G38331" s="401"/>
      <c r="H38331" s="401"/>
      <c r="I38331" s="401"/>
      <c r="J38331" s="194"/>
      <c r="K38331" s="194"/>
      <c r="L38331" s="195"/>
      <c r="M38331" s="196"/>
      <c r="N38331" s="197"/>
      <c r="O38331" s="197"/>
      <c r="P38331" s="231"/>
    </row>
    <row r="38332" spans="2:16">
      <c r="B38332" s="351"/>
      <c r="C38332" s="398"/>
      <c r="D38332" s="399"/>
      <c r="E38332" s="400"/>
      <c r="G38332" s="401"/>
      <c r="H38332" s="401"/>
      <c r="I38332" s="401"/>
      <c r="J38332" s="194"/>
      <c r="K38332" s="194"/>
      <c r="L38332" s="195"/>
      <c r="M38332" s="196"/>
      <c r="N38332" s="197"/>
      <c r="O38332" s="197"/>
      <c r="P38332" s="231"/>
    </row>
    <row r="38333" spans="2:16">
      <c r="B38333" s="351"/>
      <c r="C38333" s="398"/>
      <c r="D38333" s="399"/>
      <c r="E38333" s="400"/>
      <c r="G38333" s="401"/>
      <c r="H38333" s="401"/>
      <c r="I38333" s="401"/>
      <c r="J38333" s="194"/>
      <c r="K38333" s="194"/>
      <c r="L38333" s="195"/>
      <c r="M38333" s="196"/>
      <c r="N38333" s="197"/>
      <c r="O38333" s="197"/>
      <c r="P38333" s="231"/>
    </row>
    <row r="38334" spans="2:16">
      <c r="B38334" s="351"/>
      <c r="C38334" s="398"/>
      <c r="D38334" s="399"/>
      <c r="E38334" s="400"/>
      <c r="G38334" s="401"/>
      <c r="H38334" s="401"/>
      <c r="I38334" s="401"/>
      <c r="J38334" s="194"/>
      <c r="K38334" s="194"/>
      <c r="L38334" s="195"/>
      <c r="M38334" s="196"/>
      <c r="N38334" s="197"/>
      <c r="O38334" s="197"/>
      <c r="P38334" s="231"/>
    </row>
    <row r="38335" spans="2:16">
      <c r="B38335" s="351"/>
      <c r="C38335" s="398"/>
      <c r="D38335" s="399"/>
      <c r="E38335" s="400"/>
      <c r="G38335" s="401"/>
      <c r="H38335" s="401"/>
      <c r="I38335" s="401"/>
      <c r="J38335" s="194"/>
      <c r="K38335" s="194"/>
      <c r="L38335" s="195"/>
      <c r="M38335" s="196"/>
      <c r="N38335" s="197"/>
      <c r="O38335" s="197"/>
      <c r="P38335" s="231"/>
    </row>
    <row r="38336" spans="2:16">
      <c r="B38336" s="351"/>
      <c r="C38336" s="398"/>
      <c r="D38336" s="399"/>
      <c r="E38336" s="400"/>
      <c r="G38336" s="401"/>
      <c r="H38336" s="401"/>
      <c r="I38336" s="401"/>
      <c r="J38336" s="194"/>
      <c r="K38336" s="194"/>
      <c r="L38336" s="195"/>
      <c r="M38336" s="196"/>
      <c r="N38336" s="197"/>
      <c r="O38336" s="197"/>
      <c r="P38336" s="231"/>
    </row>
    <row r="38337" spans="2:16">
      <c r="B38337" s="351"/>
      <c r="C38337" s="398"/>
      <c r="D38337" s="399"/>
      <c r="E38337" s="400"/>
      <c r="G38337" s="401"/>
      <c r="H38337" s="401"/>
      <c r="I38337" s="401"/>
      <c r="J38337" s="194"/>
      <c r="K38337" s="194"/>
      <c r="L38337" s="195"/>
      <c r="M38337" s="196"/>
      <c r="N38337" s="197"/>
      <c r="O38337" s="197"/>
      <c r="P38337" s="231"/>
    </row>
    <row r="38338" spans="2:16">
      <c r="B38338" s="351"/>
      <c r="C38338" s="398"/>
      <c r="D38338" s="399"/>
      <c r="E38338" s="400"/>
      <c r="G38338" s="401"/>
      <c r="H38338" s="401"/>
      <c r="I38338" s="401"/>
      <c r="J38338" s="194"/>
      <c r="K38338" s="194"/>
      <c r="L38338" s="195"/>
      <c r="M38338" s="196"/>
      <c r="N38338" s="197"/>
      <c r="O38338" s="197"/>
      <c r="P38338" s="231"/>
    </row>
    <row r="38339" spans="2:16">
      <c r="B38339" s="351"/>
      <c r="C38339" s="398"/>
      <c r="D38339" s="399"/>
      <c r="E38339" s="400"/>
      <c r="G38339" s="401"/>
      <c r="H38339" s="401"/>
      <c r="I38339" s="401"/>
      <c r="J38339" s="194"/>
      <c r="K38339" s="194"/>
      <c r="L38339" s="195"/>
      <c r="M38339" s="196"/>
      <c r="N38339" s="197"/>
      <c r="O38339" s="197"/>
      <c r="P38339" s="231"/>
    </row>
    <row r="38340" spans="2:16">
      <c r="B38340" s="351"/>
      <c r="C38340" s="398"/>
      <c r="D38340" s="399"/>
      <c r="E38340" s="400"/>
      <c r="G38340" s="401"/>
      <c r="H38340" s="401"/>
      <c r="I38340" s="401"/>
      <c r="J38340" s="194"/>
      <c r="K38340" s="194"/>
      <c r="L38340" s="195"/>
      <c r="M38340" s="196"/>
      <c r="N38340" s="197"/>
      <c r="O38340" s="197"/>
      <c r="P38340" s="231"/>
    </row>
    <row r="38341" spans="2:16">
      <c r="B38341" s="351"/>
      <c r="C38341" s="398"/>
      <c r="D38341" s="399"/>
      <c r="E38341" s="400"/>
      <c r="G38341" s="401"/>
      <c r="H38341" s="401"/>
      <c r="I38341" s="401"/>
      <c r="J38341" s="194"/>
      <c r="K38341" s="194"/>
      <c r="L38341" s="195"/>
      <c r="M38341" s="196"/>
      <c r="N38341" s="197"/>
      <c r="O38341" s="197"/>
      <c r="P38341" s="231"/>
    </row>
    <row r="38342" spans="2:16">
      <c r="B38342" s="351"/>
      <c r="C38342" s="398"/>
      <c r="D38342" s="399"/>
      <c r="E38342" s="400"/>
      <c r="G38342" s="401"/>
      <c r="H38342" s="401"/>
      <c r="I38342" s="401"/>
      <c r="J38342" s="194"/>
      <c r="K38342" s="194"/>
      <c r="L38342" s="195"/>
      <c r="M38342" s="196"/>
      <c r="N38342" s="197"/>
      <c r="O38342" s="197"/>
      <c r="P38342" s="231"/>
    </row>
    <row r="38343" spans="2:16">
      <c r="B38343" s="351"/>
      <c r="C38343" s="398"/>
      <c r="D38343" s="399"/>
      <c r="E38343" s="400"/>
      <c r="G38343" s="401"/>
      <c r="H38343" s="401"/>
      <c r="I38343" s="401"/>
      <c r="J38343" s="194"/>
      <c r="K38343" s="194"/>
      <c r="L38343" s="195"/>
      <c r="M38343" s="196"/>
      <c r="N38343" s="197"/>
      <c r="O38343" s="197"/>
      <c r="P38343" s="231"/>
    </row>
    <row r="38344" spans="2:16">
      <c r="B38344" s="351"/>
      <c r="C38344" s="398"/>
      <c r="D38344" s="399"/>
      <c r="E38344" s="400"/>
      <c r="G38344" s="401"/>
      <c r="H38344" s="401"/>
      <c r="I38344" s="401"/>
      <c r="J38344" s="194"/>
      <c r="K38344" s="194"/>
      <c r="L38344" s="195"/>
      <c r="M38344" s="196"/>
      <c r="N38344" s="197"/>
      <c r="O38344" s="197"/>
      <c r="P38344" s="231"/>
    </row>
    <row r="38345" spans="2:16">
      <c r="B38345" s="351"/>
      <c r="C38345" s="398"/>
      <c r="D38345" s="399"/>
      <c r="E38345" s="400"/>
      <c r="G38345" s="401"/>
      <c r="H38345" s="401"/>
      <c r="I38345" s="401"/>
      <c r="J38345" s="194"/>
      <c r="K38345" s="194"/>
      <c r="L38345" s="195"/>
      <c r="M38345" s="196"/>
      <c r="N38345" s="197"/>
      <c r="O38345" s="197"/>
      <c r="P38345" s="231"/>
    </row>
    <row r="38346" spans="2:16">
      <c r="B38346" s="351"/>
      <c r="C38346" s="398"/>
      <c r="D38346" s="399"/>
      <c r="E38346" s="400"/>
      <c r="G38346" s="401"/>
      <c r="H38346" s="401"/>
      <c r="I38346" s="401"/>
      <c r="J38346" s="194"/>
      <c r="K38346" s="194"/>
      <c r="L38346" s="195"/>
      <c r="M38346" s="196"/>
      <c r="N38346" s="197"/>
      <c r="O38346" s="197"/>
      <c r="P38346" s="231"/>
    </row>
    <row r="38347" spans="2:16">
      <c r="B38347" s="351"/>
      <c r="C38347" s="398"/>
      <c r="D38347" s="399"/>
      <c r="E38347" s="400"/>
      <c r="G38347" s="401"/>
      <c r="H38347" s="401"/>
      <c r="I38347" s="401"/>
      <c r="J38347" s="194"/>
      <c r="K38347" s="194"/>
      <c r="L38347" s="195"/>
      <c r="M38347" s="196"/>
      <c r="N38347" s="197"/>
      <c r="O38347" s="197"/>
      <c r="P38347" s="231"/>
    </row>
    <row r="38348" spans="2:16">
      <c r="B38348" s="351"/>
      <c r="C38348" s="398"/>
      <c r="D38348" s="399"/>
      <c r="E38348" s="400"/>
      <c r="G38348" s="401"/>
      <c r="H38348" s="401"/>
      <c r="I38348" s="401"/>
      <c r="J38348" s="194"/>
      <c r="K38348" s="194"/>
      <c r="L38348" s="195"/>
      <c r="M38348" s="196"/>
      <c r="N38348" s="197"/>
      <c r="O38348" s="197"/>
      <c r="P38348" s="231"/>
    </row>
    <row r="38349" spans="2:16">
      <c r="B38349" s="351"/>
      <c r="C38349" s="398"/>
      <c r="D38349" s="399"/>
      <c r="E38349" s="400"/>
      <c r="G38349" s="401"/>
      <c r="H38349" s="401"/>
      <c r="I38349" s="401"/>
      <c r="J38349" s="194"/>
      <c r="K38349" s="194"/>
      <c r="L38349" s="195"/>
      <c r="M38349" s="196"/>
      <c r="N38349" s="197"/>
      <c r="O38349" s="197"/>
      <c r="P38349" s="231"/>
    </row>
    <row r="38350" spans="2:16">
      <c r="B38350" s="351"/>
      <c r="C38350" s="398"/>
      <c r="D38350" s="399"/>
      <c r="E38350" s="400"/>
      <c r="G38350" s="401"/>
      <c r="H38350" s="401"/>
      <c r="I38350" s="401"/>
      <c r="J38350" s="194"/>
      <c r="K38350" s="194"/>
      <c r="L38350" s="195"/>
      <c r="M38350" s="196"/>
      <c r="N38350" s="197"/>
      <c r="O38350" s="197"/>
      <c r="P38350" s="231"/>
    </row>
    <row r="38351" spans="2:16">
      <c r="B38351" s="351"/>
      <c r="C38351" s="398"/>
      <c r="D38351" s="399"/>
      <c r="E38351" s="400"/>
      <c r="G38351" s="401"/>
      <c r="H38351" s="401"/>
      <c r="I38351" s="401"/>
      <c r="J38351" s="194"/>
      <c r="K38351" s="194"/>
      <c r="L38351" s="195"/>
      <c r="M38351" s="196"/>
      <c r="N38351" s="197"/>
      <c r="O38351" s="197"/>
      <c r="P38351" s="231"/>
    </row>
    <row r="38352" spans="2:16">
      <c r="B38352" s="351"/>
      <c r="C38352" s="398"/>
      <c r="D38352" s="399"/>
      <c r="E38352" s="400"/>
      <c r="G38352" s="401"/>
      <c r="H38352" s="401"/>
      <c r="I38352" s="401"/>
      <c r="J38352" s="194"/>
      <c r="K38352" s="194"/>
      <c r="L38352" s="195"/>
      <c r="M38352" s="196"/>
      <c r="N38352" s="197"/>
      <c r="O38352" s="197"/>
      <c r="P38352" s="231"/>
    </row>
    <row r="38353" spans="2:16">
      <c r="B38353" s="351"/>
      <c r="C38353" s="398"/>
      <c r="D38353" s="399"/>
      <c r="E38353" s="400"/>
      <c r="G38353" s="401"/>
      <c r="H38353" s="401"/>
      <c r="I38353" s="401"/>
      <c r="J38353" s="194"/>
      <c r="K38353" s="194"/>
      <c r="L38353" s="195"/>
      <c r="M38353" s="196"/>
      <c r="N38353" s="197"/>
      <c r="O38353" s="197"/>
      <c r="P38353" s="231"/>
    </row>
    <row r="38354" spans="2:16">
      <c r="B38354" s="351"/>
      <c r="C38354" s="398"/>
      <c r="D38354" s="399"/>
      <c r="E38354" s="400"/>
      <c r="G38354" s="401"/>
      <c r="H38354" s="401"/>
      <c r="I38354" s="401"/>
      <c r="J38354" s="194"/>
      <c r="K38354" s="194"/>
      <c r="L38354" s="195"/>
      <c r="M38354" s="196"/>
      <c r="N38354" s="197"/>
      <c r="O38354" s="197"/>
      <c r="P38354" s="231"/>
    </row>
    <row r="38355" spans="2:16">
      <c r="B38355" s="351"/>
      <c r="C38355" s="398"/>
      <c r="D38355" s="399"/>
      <c r="E38355" s="400"/>
      <c r="G38355" s="401"/>
      <c r="H38355" s="401"/>
      <c r="I38355" s="401"/>
      <c r="J38355" s="194"/>
      <c r="K38355" s="194"/>
      <c r="L38355" s="195"/>
      <c r="M38355" s="196"/>
      <c r="N38355" s="197"/>
      <c r="O38355" s="197"/>
      <c r="P38355" s="231"/>
    </row>
    <row r="38356" spans="2:16">
      <c r="B38356" s="351"/>
      <c r="C38356" s="398"/>
      <c r="D38356" s="399"/>
      <c r="E38356" s="400"/>
      <c r="G38356" s="401"/>
      <c r="H38356" s="401"/>
      <c r="I38356" s="401"/>
      <c r="J38356" s="194"/>
      <c r="K38356" s="194"/>
      <c r="L38356" s="195"/>
      <c r="M38356" s="196"/>
      <c r="N38356" s="197"/>
      <c r="O38356" s="197"/>
      <c r="P38356" s="231"/>
    </row>
    <row r="38357" spans="2:16">
      <c r="B38357" s="351"/>
      <c r="C38357" s="398"/>
      <c r="D38357" s="399"/>
      <c r="E38357" s="400"/>
      <c r="G38357" s="401"/>
      <c r="H38357" s="401"/>
      <c r="I38357" s="401"/>
      <c r="J38357" s="194"/>
      <c r="K38357" s="194"/>
      <c r="L38357" s="195"/>
      <c r="M38357" s="196"/>
      <c r="N38357" s="197"/>
      <c r="O38357" s="197"/>
      <c r="P38357" s="231"/>
    </row>
    <row r="38358" spans="2:16">
      <c r="B38358" s="351"/>
      <c r="C38358" s="398"/>
      <c r="D38358" s="399"/>
      <c r="E38358" s="400"/>
      <c r="G38358" s="401"/>
      <c r="H38358" s="401"/>
      <c r="I38358" s="401"/>
      <c r="J38358" s="194"/>
      <c r="K38358" s="194"/>
      <c r="L38358" s="195"/>
      <c r="M38358" s="196"/>
      <c r="N38358" s="197"/>
      <c r="O38358" s="197"/>
      <c r="P38358" s="231"/>
    </row>
    <row r="38359" spans="2:16">
      <c r="B38359" s="351"/>
      <c r="C38359" s="398"/>
      <c r="D38359" s="399"/>
      <c r="E38359" s="400"/>
      <c r="G38359" s="401"/>
      <c r="H38359" s="401"/>
      <c r="I38359" s="401"/>
      <c r="J38359" s="194"/>
      <c r="K38359" s="194"/>
      <c r="L38359" s="195"/>
      <c r="M38359" s="196"/>
      <c r="N38359" s="197"/>
      <c r="O38359" s="197"/>
      <c r="P38359" s="231"/>
    </row>
    <row r="38360" spans="2:16">
      <c r="B38360" s="351"/>
      <c r="C38360" s="398"/>
      <c r="D38360" s="399"/>
      <c r="E38360" s="400"/>
      <c r="G38360" s="401"/>
      <c r="H38360" s="401"/>
      <c r="I38360" s="401"/>
      <c r="J38360" s="194"/>
      <c r="K38360" s="194"/>
      <c r="L38360" s="195"/>
      <c r="M38360" s="196"/>
      <c r="N38360" s="197"/>
      <c r="O38360" s="197"/>
      <c r="P38360" s="231"/>
    </row>
    <row r="38361" spans="2:16">
      <c r="B38361" s="351"/>
      <c r="C38361" s="398"/>
      <c r="D38361" s="399"/>
      <c r="E38361" s="400"/>
      <c r="G38361" s="401"/>
      <c r="H38361" s="401"/>
      <c r="I38361" s="401"/>
      <c r="J38361" s="194"/>
      <c r="K38361" s="194"/>
      <c r="L38361" s="195"/>
      <c r="M38361" s="196"/>
      <c r="N38361" s="197"/>
      <c r="O38361" s="197"/>
      <c r="P38361" s="231"/>
    </row>
    <row r="38362" spans="2:16">
      <c r="B38362" s="351"/>
      <c r="C38362" s="398"/>
      <c r="D38362" s="399"/>
      <c r="E38362" s="400"/>
      <c r="G38362" s="401"/>
      <c r="H38362" s="401"/>
      <c r="I38362" s="401"/>
      <c r="J38362" s="194"/>
      <c r="K38362" s="194"/>
      <c r="L38362" s="195"/>
      <c r="M38362" s="196"/>
      <c r="N38362" s="197"/>
      <c r="O38362" s="197"/>
      <c r="P38362" s="231"/>
    </row>
    <row r="38363" spans="2:16">
      <c r="B38363" s="351"/>
      <c r="C38363" s="398"/>
      <c r="D38363" s="399"/>
      <c r="E38363" s="400"/>
      <c r="G38363" s="401"/>
      <c r="H38363" s="401"/>
      <c r="I38363" s="401"/>
      <c r="J38363" s="194"/>
      <c r="K38363" s="194"/>
      <c r="L38363" s="195"/>
      <c r="M38363" s="196"/>
      <c r="N38363" s="197"/>
      <c r="O38363" s="197"/>
      <c r="P38363" s="231"/>
    </row>
    <row r="38364" spans="2:16">
      <c r="B38364" s="351"/>
      <c r="C38364" s="398"/>
      <c r="D38364" s="399"/>
      <c r="E38364" s="400"/>
      <c r="G38364" s="401"/>
      <c r="H38364" s="401"/>
      <c r="I38364" s="401"/>
      <c r="J38364" s="194"/>
      <c r="K38364" s="194"/>
      <c r="L38364" s="195"/>
      <c r="M38364" s="196"/>
      <c r="N38364" s="197"/>
      <c r="O38364" s="197"/>
      <c r="P38364" s="231"/>
    </row>
    <row r="38365" spans="2:16">
      <c r="B38365" s="351"/>
      <c r="C38365" s="398"/>
      <c r="D38365" s="399"/>
      <c r="E38365" s="400"/>
      <c r="G38365" s="401"/>
      <c r="H38365" s="401"/>
      <c r="I38365" s="401"/>
      <c r="J38365" s="194"/>
      <c r="K38365" s="194"/>
      <c r="L38365" s="195"/>
      <c r="M38365" s="196"/>
      <c r="N38365" s="197"/>
      <c r="O38365" s="197"/>
      <c r="P38365" s="231"/>
    </row>
    <row r="38366" spans="2:16">
      <c r="B38366" s="351"/>
      <c r="C38366" s="398"/>
      <c r="D38366" s="399"/>
      <c r="E38366" s="400"/>
      <c r="G38366" s="401"/>
      <c r="H38366" s="401"/>
      <c r="I38366" s="401"/>
      <c r="J38366" s="194"/>
      <c r="K38366" s="194"/>
      <c r="L38366" s="195"/>
      <c r="M38366" s="196"/>
      <c r="N38366" s="197"/>
      <c r="O38366" s="197"/>
      <c r="P38366" s="231"/>
    </row>
    <row r="38367" spans="2:16">
      <c r="B38367" s="351"/>
      <c r="C38367" s="398"/>
      <c r="D38367" s="399"/>
      <c r="E38367" s="400"/>
      <c r="G38367" s="401"/>
      <c r="H38367" s="401"/>
      <c r="I38367" s="401"/>
      <c r="J38367" s="194"/>
      <c r="K38367" s="194"/>
      <c r="L38367" s="195"/>
      <c r="M38367" s="196"/>
      <c r="N38367" s="197"/>
      <c r="O38367" s="197"/>
      <c r="P38367" s="231"/>
    </row>
    <row r="38368" spans="2:16">
      <c r="B38368" s="351"/>
      <c r="C38368" s="398"/>
      <c r="D38368" s="399"/>
      <c r="E38368" s="400"/>
      <c r="G38368" s="401"/>
      <c r="H38368" s="401"/>
      <c r="I38368" s="401"/>
      <c r="J38368" s="194"/>
      <c r="K38368" s="194"/>
      <c r="L38368" s="195"/>
      <c r="M38368" s="196"/>
      <c r="N38368" s="197"/>
      <c r="O38368" s="197"/>
      <c r="P38368" s="231"/>
    </row>
    <row r="38369" spans="2:16">
      <c r="B38369" s="351"/>
      <c r="C38369" s="398"/>
      <c r="D38369" s="399"/>
      <c r="E38369" s="400"/>
      <c r="G38369" s="401"/>
      <c r="H38369" s="401"/>
      <c r="I38369" s="401"/>
      <c r="J38369" s="194"/>
      <c r="K38369" s="194"/>
      <c r="L38369" s="195"/>
      <c r="M38369" s="196"/>
      <c r="N38369" s="197"/>
      <c r="O38369" s="197"/>
      <c r="P38369" s="231"/>
    </row>
    <row r="38370" spans="2:16">
      <c r="B38370" s="351"/>
      <c r="C38370" s="398"/>
      <c r="D38370" s="399"/>
      <c r="E38370" s="400"/>
      <c r="G38370" s="401"/>
      <c r="H38370" s="401"/>
      <c r="I38370" s="401"/>
      <c r="J38370" s="194"/>
      <c r="K38370" s="194"/>
      <c r="L38370" s="195"/>
      <c r="M38370" s="196"/>
      <c r="N38370" s="197"/>
      <c r="O38370" s="197"/>
      <c r="P38370" s="231"/>
    </row>
    <row r="38371" spans="2:16">
      <c r="B38371" s="351"/>
      <c r="C38371" s="398"/>
      <c r="D38371" s="399"/>
      <c r="E38371" s="400"/>
      <c r="G38371" s="401"/>
      <c r="H38371" s="401"/>
      <c r="I38371" s="401"/>
      <c r="J38371" s="194"/>
      <c r="K38371" s="194"/>
      <c r="L38371" s="195"/>
      <c r="M38371" s="196"/>
      <c r="N38371" s="197"/>
      <c r="O38371" s="197"/>
      <c r="P38371" s="231"/>
    </row>
    <row r="38372" spans="2:16">
      <c r="B38372" s="351"/>
      <c r="C38372" s="398"/>
      <c r="D38372" s="399"/>
      <c r="E38372" s="400"/>
      <c r="G38372" s="401"/>
      <c r="H38372" s="401"/>
      <c r="I38372" s="401"/>
      <c r="J38372" s="194"/>
      <c r="K38372" s="194"/>
      <c r="L38372" s="195"/>
      <c r="M38372" s="196"/>
      <c r="N38372" s="197"/>
      <c r="O38372" s="197"/>
      <c r="P38372" s="231"/>
    </row>
    <row r="38373" spans="2:16">
      <c r="B38373" s="351"/>
      <c r="C38373" s="398"/>
      <c r="D38373" s="399"/>
      <c r="E38373" s="400"/>
      <c r="G38373" s="401"/>
      <c r="H38373" s="401"/>
      <c r="I38373" s="401"/>
      <c r="J38373" s="194"/>
      <c r="K38373" s="194"/>
      <c r="L38373" s="195"/>
      <c r="M38373" s="196"/>
      <c r="N38373" s="197"/>
      <c r="O38373" s="197"/>
      <c r="P38373" s="231"/>
    </row>
    <row r="38374" spans="2:16">
      <c r="B38374" s="351"/>
      <c r="C38374" s="398"/>
      <c r="D38374" s="399"/>
      <c r="E38374" s="400"/>
      <c r="G38374" s="401"/>
      <c r="H38374" s="401"/>
      <c r="I38374" s="401"/>
      <c r="J38374" s="194"/>
      <c r="K38374" s="194"/>
      <c r="L38374" s="195"/>
      <c r="M38374" s="196"/>
      <c r="N38374" s="197"/>
      <c r="O38374" s="197"/>
      <c r="P38374" s="231"/>
    </row>
    <row r="38375" spans="2:16">
      <c r="B38375" s="351"/>
      <c r="C38375" s="398"/>
      <c r="D38375" s="399"/>
      <c r="E38375" s="400"/>
      <c r="G38375" s="401"/>
      <c r="H38375" s="401"/>
      <c r="I38375" s="401"/>
      <c r="J38375" s="194"/>
      <c r="K38375" s="194"/>
      <c r="L38375" s="195"/>
      <c r="M38375" s="196"/>
      <c r="N38375" s="197"/>
      <c r="O38375" s="197"/>
      <c r="P38375" s="231"/>
    </row>
    <row r="38376" spans="2:16">
      <c r="B38376" s="351"/>
      <c r="C38376" s="398"/>
      <c r="D38376" s="399"/>
      <c r="E38376" s="400"/>
      <c r="G38376" s="401"/>
      <c r="H38376" s="401"/>
      <c r="I38376" s="401"/>
      <c r="J38376" s="194"/>
      <c r="K38376" s="194"/>
      <c r="L38376" s="195"/>
      <c r="M38376" s="196"/>
      <c r="N38376" s="197"/>
      <c r="O38376" s="197"/>
      <c r="P38376" s="231"/>
    </row>
    <row r="38377" spans="2:16">
      <c r="B38377" s="351"/>
      <c r="C38377" s="398"/>
      <c r="D38377" s="399"/>
      <c r="E38377" s="400"/>
      <c r="G38377" s="401"/>
      <c r="H38377" s="401"/>
      <c r="I38377" s="401"/>
      <c r="J38377" s="194"/>
      <c r="K38377" s="194"/>
      <c r="L38377" s="195"/>
      <c r="M38377" s="196"/>
      <c r="N38377" s="197"/>
      <c r="O38377" s="197"/>
      <c r="P38377" s="231"/>
    </row>
    <row r="38378" spans="2:16">
      <c r="B38378" s="351"/>
      <c r="C38378" s="398"/>
      <c r="D38378" s="399"/>
      <c r="E38378" s="400"/>
      <c r="G38378" s="401"/>
      <c r="H38378" s="401"/>
      <c r="I38378" s="401"/>
      <c r="J38378" s="194"/>
      <c r="K38378" s="194"/>
      <c r="L38378" s="195"/>
      <c r="M38378" s="196"/>
      <c r="N38378" s="197"/>
      <c r="O38378" s="197"/>
      <c r="P38378" s="231"/>
    </row>
    <row r="38379" spans="2:16">
      <c r="B38379" s="351"/>
      <c r="C38379" s="398"/>
      <c r="D38379" s="399"/>
      <c r="E38379" s="400"/>
      <c r="G38379" s="401"/>
      <c r="H38379" s="401"/>
      <c r="I38379" s="401"/>
      <c r="J38379" s="194"/>
      <c r="K38379" s="194"/>
      <c r="L38379" s="195"/>
      <c r="M38379" s="196"/>
      <c r="N38379" s="197"/>
      <c r="O38379" s="197"/>
      <c r="P38379" s="231"/>
    </row>
    <row r="38380" spans="2:16">
      <c r="B38380" s="351"/>
      <c r="C38380" s="398"/>
      <c r="D38380" s="399"/>
      <c r="E38380" s="400"/>
      <c r="G38380" s="401"/>
      <c r="H38380" s="401"/>
      <c r="I38380" s="401"/>
      <c r="J38380" s="194"/>
      <c r="K38380" s="194"/>
      <c r="L38380" s="195"/>
      <c r="M38380" s="196"/>
      <c r="N38380" s="197"/>
      <c r="O38380" s="197"/>
      <c r="P38380" s="231"/>
    </row>
    <row r="38381" spans="2:16">
      <c r="B38381" s="351"/>
      <c r="C38381" s="398"/>
      <c r="D38381" s="399"/>
      <c r="E38381" s="400"/>
      <c r="G38381" s="401"/>
      <c r="H38381" s="401"/>
      <c r="I38381" s="401"/>
      <c r="J38381" s="194"/>
      <c r="K38381" s="194"/>
      <c r="L38381" s="195"/>
      <c r="M38381" s="196"/>
      <c r="N38381" s="197"/>
      <c r="O38381" s="197"/>
      <c r="P38381" s="231"/>
    </row>
    <row r="38382" spans="2:16">
      <c r="B38382" s="351"/>
      <c r="C38382" s="398"/>
      <c r="D38382" s="399"/>
      <c r="E38382" s="400"/>
      <c r="G38382" s="401"/>
      <c r="H38382" s="401"/>
      <c r="I38382" s="401"/>
      <c r="J38382" s="194"/>
      <c r="K38382" s="194"/>
      <c r="L38382" s="195"/>
      <c r="M38382" s="196"/>
      <c r="N38382" s="197"/>
      <c r="O38382" s="197"/>
      <c r="P38382" s="231"/>
    </row>
    <row r="38383" spans="2:16">
      <c r="B38383" s="351"/>
      <c r="C38383" s="398"/>
      <c r="D38383" s="399"/>
      <c r="E38383" s="400"/>
      <c r="G38383" s="401"/>
      <c r="H38383" s="401"/>
      <c r="I38383" s="401"/>
      <c r="J38383" s="194"/>
      <c r="K38383" s="194"/>
      <c r="L38383" s="195"/>
      <c r="M38383" s="196"/>
      <c r="N38383" s="197"/>
      <c r="O38383" s="197"/>
      <c r="P38383" s="231"/>
    </row>
    <row r="38384" spans="2:16">
      <c r="B38384" s="351"/>
      <c r="C38384" s="398"/>
      <c r="D38384" s="399"/>
      <c r="E38384" s="400"/>
      <c r="G38384" s="401"/>
      <c r="H38384" s="401"/>
      <c r="I38384" s="401"/>
      <c r="J38384" s="194"/>
      <c r="K38384" s="194"/>
      <c r="L38384" s="195"/>
      <c r="M38384" s="196"/>
      <c r="N38384" s="197"/>
      <c r="O38384" s="197"/>
      <c r="P38384" s="231"/>
    </row>
    <row r="38385" spans="2:16">
      <c r="B38385" s="351"/>
      <c r="C38385" s="398"/>
      <c r="D38385" s="399"/>
      <c r="E38385" s="400"/>
      <c r="G38385" s="401"/>
      <c r="H38385" s="401"/>
      <c r="I38385" s="401"/>
      <c r="J38385" s="194"/>
      <c r="K38385" s="194"/>
      <c r="L38385" s="195"/>
      <c r="M38385" s="196"/>
      <c r="N38385" s="197"/>
      <c r="O38385" s="197"/>
      <c r="P38385" s="231"/>
    </row>
    <row r="38386" spans="2:16">
      <c r="B38386" s="351"/>
      <c r="C38386" s="398"/>
      <c r="D38386" s="399"/>
      <c r="E38386" s="400"/>
      <c r="G38386" s="401"/>
      <c r="H38386" s="401"/>
      <c r="I38386" s="401"/>
      <c r="J38386" s="194"/>
      <c r="K38386" s="194"/>
      <c r="L38386" s="195"/>
      <c r="M38386" s="196"/>
      <c r="N38386" s="197"/>
      <c r="O38386" s="197"/>
      <c r="P38386" s="231"/>
    </row>
    <row r="38387" spans="2:16">
      <c r="B38387" s="351"/>
      <c r="C38387" s="398"/>
      <c r="D38387" s="399"/>
      <c r="E38387" s="400"/>
      <c r="G38387" s="401"/>
      <c r="H38387" s="401"/>
      <c r="I38387" s="401"/>
      <c r="J38387" s="194"/>
      <c r="K38387" s="194"/>
      <c r="L38387" s="195"/>
      <c r="M38387" s="196"/>
      <c r="N38387" s="197"/>
      <c r="O38387" s="197"/>
      <c r="P38387" s="231"/>
    </row>
    <row r="38388" spans="2:16">
      <c r="B38388" s="351"/>
      <c r="C38388" s="398"/>
      <c r="D38388" s="399"/>
      <c r="E38388" s="400"/>
      <c r="G38388" s="401"/>
      <c r="H38388" s="401"/>
      <c r="I38388" s="401"/>
      <c r="J38388" s="194"/>
      <c r="K38388" s="194"/>
      <c r="L38388" s="195"/>
      <c r="M38388" s="196"/>
      <c r="N38388" s="197"/>
      <c r="O38388" s="197"/>
      <c r="P38388" s="231"/>
    </row>
    <row r="38389" spans="2:16">
      <c r="B38389" s="351"/>
      <c r="C38389" s="398"/>
      <c r="D38389" s="399"/>
      <c r="E38389" s="400"/>
      <c r="G38389" s="401"/>
      <c r="H38389" s="401"/>
      <c r="I38389" s="401"/>
      <c r="J38389" s="194"/>
      <c r="K38389" s="194"/>
      <c r="L38389" s="195"/>
      <c r="M38389" s="196"/>
      <c r="N38389" s="197"/>
      <c r="O38389" s="197"/>
      <c r="P38389" s="231"/>
    </row>
    <row r="38390" spans="2:16">
      <c r="B38390" s="351"/>
      <c r="C38390" s="398"/>
      <c r="D38390" s="399"/>
      <c r="E38390" s="400"/>
      <c r="G38390" s="401"/>
      <c r="H38390" s="401"/>
      <c r="I38390" s="401"/>
      <c r="J38390" s="194"/>
      <c r="K38390" s="194"/>
      <c r="L38390" s="195"/>
      <c r="M38390" s="196"/>
      <c r="N38390" s="197"/>
      <c r="O38390" s="197"/>
      <c r="P38390" s="231"/>
    </row>
    <row r="38391" spans="2:16">
      <c r="B38391" s="351"/>
      <c r="C38391" s="398"/>
      <c r="D38391" s="399"/>
      <c r="E38391" s="400"/>
      <c r="G38391" s="401"/>
      <c r="H38391" s="401"/>
      <c r="I38391" s="401"/>
      <c r="J38391" s="194"/>
      <c r="K38391" s="194"/>
      <c r="L38391" s="195"/>
      <c r="M38391" s="196"/>
      <c r="N38391" s="197"/>
      <c r="O38391" s="197"/>
      <c r="P38391" s="231"/>
    </row>
    <row r="38392" spans="2:16">
      <c r="B38392" s="351"/>
      <c r="C38392" s="398"/>
      <c r="D38392" s="399"/>
      <c r="E38392" s="400"/>
      <c r="G38392" s="401"/>
      <c r="H38392" s="401"/>
      <c r="I38392" s="401"/>
      <c r="J38392" s="194"/>
      <c r="K38392" s="194"/>
      <c r="L38392" s="195"/>
      <c r="M38392" s="196"/>
      <c r="N38392" s="197"/>
      <c r="O38392" s="197"/>
      <c r="P38392" s="231"/>
    </row>
    <row r="38393" spans="2:16">
      <c r="B38393" s="351"/>
      <c r="C38393" s="398"/>
      <c r="D38393" s="399"/>
      <c r="E38393" s="400"/>
      <c r="G38393" s="401"/>
      <c r="H38393" s="401"/>
      <c r="I38393" s="401"/>
      <c r="J38393" s="194"/>
      <c r="K38393" s="194"/>
      <c r="L38393" s="195"/>
      <c r="M38393" s="196"/>
      <c r="N38393" s="197"/>
      <c r="O38393" s="197"/>
      <c r="P38393" s="231"/>
    </row>
    <row r="38394" spans="2:16">
      <c r="B38394" s="351"/>
      <c r="C38394" s="398"/>
      <c r="D38394" s="399"/>
      <c r="E38394" s="400"/>
      <c r="G38394" s="401"/>
      <c r="H38394" s="401"/>
      <c r="I38394" s="401"/>
      <c r="J38394" s="194"/>
      <c r="K38394" s="194"/>
      <c r="L38394" s="195"/>
      <c r="M38394" s="196"/>
      <c r="N38394" s="197"/>
      <c r="O38394" s="197"/>
      <c r="P38394" s="231"/>
    </row>
    <row r="38395" spans="2:16">
      <c r="B38395" s="351"/>
      <c r="C38395" s="398"/>
      <c r="D38395" s="399"/>
      <c r="E38395" s="400"/>
      <c r="G38395" s="401"/>
      <c r="H38395" s="401"/>
      <c r="I38395" s="401"/>
      <c r="J38395" s="194"/>
      <c r="K38395" s="194"/>
      <c r="L38395" s="195"/>
      <c r="M38395" s="196"/>
      <c r="N38395" s="197"/>
      <c r="O38395" s="197"/>
      <c r="P38395" s="231"/>
    </row>
    <row r="38396" spans="2:16">
      <c r="B38396" s="351"/>
      <c r="C38396" s="398"/>
      <c r="D38396" s="399"/>
      <c r="E38396" s="400"/>
      <c r="G38396" s="401"/>
      <c r="H38396" s="401"/>
      <c r="I38396" s="401"/>
      <c r="J38396" s="194"/>
      <c r="K38396" s="194"/>
      <c r="L38396" s="195"/>
      <c r="M38396" s="196"/>
      <c r="N38396" s="197"/>
      <c r="O38396" s="197"/>
      <c r="P38396" s="231"/>
    </row>
    <row r="38397" spans="2:16">
      <c r="B38397" s="351"/>
      <c r="C38397" s="398"/>
      <c r="D38397" s="399"/>
      <c r="E38397" s="400"/>
      <c r="G38397" s="401"/>
      <c r="H38397" s="401"/>
      <c r="I38397" s="401"/>
      <c r="J38397" s="194"/>
      <c r="K38397" s="194"/>
      <c r="L38397" s="195"/>
      <c r="M38397" s="196"/>
      <c r="N38397" s="197"/>
      <c r="O38397" s="197"/>
      <c r="P38397" s="231"/>
    </row>
    <row r="38398" spans="2:16">
      <c r="B38398" s="351"/>
      <c r="C38398" s="398"/>
      <c r="D38398" s="399"/>
      <c r="E38398" s="400"/>
      <c r="G38398" s="401"/>
      <c r="H38398" s="401"/>
      <c r="I38398" s="401"/>
      <c r="J38398" s="194"/>
      <c r="K38398" s="194"/>
      <c r="L38398" s="195"/>
      <c r="M38398" s="196"/>
      <c r="N38398" s="197"/>
      <c r="O38398" s="197"/>
      <c r="P38398" s="231"/>
    </row>
    <row r="38399" spans="2:16">
      <c r="B38399" s="351"/>
      <c r="C38399" s="398"/>
      <c r="D38399" s="399"/>
      <c r="E38399" s="400"/>
      <c r="G38399" s="401"/>
      <c r="H38399" s="401"/>
      <c r="I38399" s="401"/>
      <c r="J38399" s="194"/>
      <c r="K38399" s="194"/>
      <c r="L38399" s="195"/>
      <c r="M38399" s="196"/>
      <c r="N38399" s="197"/>
      <c r="O38399" s="197"/>
      <c r="P38399" s="231"/>
    </row>
    <row r="38400" spans="2:16">
      <c r="B38400" s="402"/>
      <c r="C38400" s="398"/>
      <c r="D38400" s="404"/>
      <c r="E38400" s="405"/>
      <c r="G38400" s="406"/>
      <c r="H38400" s="406"/>
      <c r="I38400" s="406"/>
      <c r="J38400" s="194"/>
      <c r="K38400" s="194"/>
      <c r="L38400" s="195"/>
      <c r="M38400" s="196"/>
      <c r="N38400" s="197"/>
      <c r="O38400" s="197"/>
      <c r="P38400" s="221"/>
    </row>
    <row r="38401" spans="2:16">
      <c r="B38401" s="351"/>
      <c r="C38401" s="398"/>
      <c r="D38401" s="399"/>
      <c r="E38401" s="400"/>
      <c r="G38401" s="401"/>
      <c r="H38401" s="401"/>
      <c r="I38401" s="401"/>
      <c r="J38401" s="194"/>
      <c r="K38401" s="194"/>
      <c r="L38401" s="195"/>
      <c r="M38401" s="196"/>
      <c r="N38401" s="197"/>
      <c r="O38401" s="197"/>
      <c r="P38401" s="231"/>
    </row>
    <row r="38402" spans="2:16">
      <c r="B38402" s="351"/>
      <c r="C38402" s="398"/>
      <c r="D38402" s="399"/>
      <c r="E38402" s="400"/>
      <c r="G38402" s="401"/>
      <c r="H38402" s="401"/>
      <c r="I38402" s="401"/>
      <c r="J38402" s="194"/>
      <c r="K38402" s="194"/>
      <c r="L38402" s="195"/>
      <c r="M38402" s="196"/>
      <c r="N38402" s="197"/>
      <c r="O38402" s="197"/>
      <c r="P38402" s="231"/>
    </row>
    <row r="38403" spans="2:16">
      <c r="B38403" s="351"/>
      <c r="C38403" s="398"/>
      <c r="D38403" s="399"/>
      <c r="E38403" s="400"/>
      <c r="G38403" s="401"/>
      <c r="H38403" s="401"/>
      <c r="I38403" s="401"/>
      <c r="J38403" s="194"/>
      <c r="K38403" s="194"/>
      <c r="L38403" s="195"/>
      <c r="M38403" s="196"/>
      <c r="N38403" s="197"/>
      <c r="O38403" s="197"/>
      <c r="P38403" s="231"/>
    </row>
    <row r="38404" spans="2:16">
      <c r="B38404" s="351"/>
      <c r="C38404" s="398"/>
      <c r="D38404" s="399"/>
      <c r="E38404" s="400"/>
      <c r="G38404" s="401"/>
      <c r="H38404" s="401"/>
      <c r="I38404" s="401"/>
      <c r="J38404" s="194"/>
      <c r="K38404" s="194"/>
      <c r="L38404" s="195"/>
      <c r="M38404" s="196"/>
      <c r="N38404" s="197"/>
      <c r="O38404" s="197"/>
      <c r="P38404" s="231"/>
    </row>
    <row r="38405" spans="2:16">
      <c r="B38405" s="351"/>
      <c r="C38405" s="398"/>
      <c r="D38405" s="399"/>
      <c r="E38405" s="400"/>
      <c r="G38405" s="401"/>
      <c r="H38405" s="401"/>
      <c r="I38405" s="401"/>
      <c r="J38405" s="194"/>
      <c r="K38405" s="194"/>
      <c r="L38405" s="195"/>
      <c r="M38405" s="196"/>
      <c r="N38405" s="197"/>
      <c r="O38405" s="197"/>
      <c r="P38405" s="231"/>
    </row>
    <row r="38406" spans="2:16">
      <c r="B38406" s="351"/>
      <c r="C38406" s="398"/>
      <c r="D38406" s="399"/>
      <c r="E38406" s="400"/>
      <c r="G38406" s="401"/>
      <c r="H38406" s="401"/>
      <c r="I38406" s="401"/>
      <c r="J38406" s="194"/>
      <c r="K38406" s="194"/>
      <c r="L38406" s="195"/>
      <c r="M38406" s="196"/>
      <c r="N38406" s="197"/>
      <c r="O38406" s="197"/>
      <c r="P38406" s="231"/>
    </row>
    <row r="38407" spans="2:16">
      <c r="B38407" s="351"/>
      <c r="C38407" s="398"/>
      <c r="D38407" s="399"/>
      <c r="E38407" s="400"/>
      <c r="G38407" s="401"/>
      <c r="H38407" s="401"/>
      <c r="I38407" s="401"/>
      <c r="J38407" s="194"/>
      <c r="K38407" s="194"/>
      <c r="L38407" s="195"/>
      <c r="M38407" s="196"/>
      <c r="N38407" s="197"/>
      <c r="O38407" s="197"/>
      <c r="P38407" s="231"/>
    </row>
    <row r="38408" spans="2:16">
      <c r="B38408" s="351"/>
      <c r="C38408" s="398"/>
      <c r="D38408" s="399"/>
      <c r="E38408" s="400"/>
      <c r="G38408" s="401"/>
      <c r="H38408" s="401"/>
      <c r="I38408" s="401"/>
      <c r="J38408" s="194"/>
      <c r="K38408" s="194"/>
      <c r="L38408" s="195"/>
      <c r="M38408" s="196"/>
      <c r="N38408" s="197"/>
      <c r="O38408" s="197"/>
      <c r="P38408" s="231"/>
    </row>
    <row r="38409" spans="2:16">
      <c r="B38409" s="351"/>
      <c r="C38409" s="398"/>
      <c r="D38409" s="399"/>
      <c r="E38409" s="400"/>
      <c r="G38409" s="401"/>
      <c r="H38409" s="401"/>
      <c r="I38409" s="401"/>
      <c r="J38409" s="194"/>
      <c r="K38409" s="194"/>
      <c r="L38409" s="195"/>
      <c r="M38409" s="196"/>
      <c r="N38409" s="197"/>
      <c r="O38409" s="197"/>
      <c r="P38409" s="231"/>
    </row>
    <row r="38410" spans="2:16">
      <c r="B38410" s="351"/>
      <c r="C38410" s="398"/>
      <c r="D38410" s="399"/>
      <c r="E38410" s="400"/>
      <c r="G38410" s="401"/>
      <c r="H38410" s="401"/>
      <c r="I38410" s="401"/>
      <c r="J38410" s="194"/>
      <c r="K38410" s="194"/>
      <c r="L38410" s="195"/>
      <c r="M38410" s="196"/>
      <c r="N38410" s="197"/>
      <c r="O38410" s="197"/>
      <c r="P38410" s="231"/>
    </row>
    <row r="38411" spans="2:16">
      <c r="B38411" s="351"/>
      <c r="C38411" s="398"/>
      <c r="D38411" s="399"/>
      <c r="E38411" s="400"/>
      <c r="G38411" s="401"/>
      <c r="H38411" s="401"/>
      <c r="I38411" s="401"/>
      <c r="J38411" s="194"/>
      <c r="K38411" s="194"/>
      <c r="L38411" s="195"/>
      <c r="M38411" s="196"/>
      <c r="N38411" s="197"/>
      <c r="O38411" s="197"/>
      <c r="P38411" s="231"/>
    </row>
    <row r="38412" spans="2:16">
      <c r="B38412" s="351"/>
      <c r="C38412" s="398"/>
      <c r="D38412" s="399"/>
      <c r="E38412" s="400"/>
      <c r="G38412" s="401"/>
      <c r="H38412" s="401"/>
      <c r="I38412" s="401"/>
      <c r="J38412" s="194"/>
      <c r="K38412" s="194"/>
      <c r="L38412" s="195"/>
      <c r="M38412" s="196"/>
      <c r="N38412" s="197"/>
      <c r="O38412" s="197"/>
      <c r="P38412" s="231"/>
    </row>
    <row r="38413" spans="2:16">
      <c r="B38413" s="351"/>
      <c r="C38413" s="398"/>
      <c r="D38413" s="399"/>
      <c r="E38413" s="400"/>
      <c r="G38413" s="401"/>
      <c r="H38413" s="401"/>
      <c r="I38413" s="401"/>
      <c r="J38413" s="194"/>
      <c r="K38413" s="194"/>
      <c r="L38413" s="195"/>
      <c r="M38413" s="196"/>
      <c r="N38413" s="197"/>
      <c r="O38413" s="197"/>
      <c r="P38413" s="231"/>
    </row>
    <row r="38414" spans="2:16">
      <c r="B38414" s="351"/>
      <c r="C38414" s="398"/>
      <c r="D38414" s="399"/>
      <c r="E38414" s="400"/>
      <c r="G38414" s="401"/>
      <c r="H38414" s="401"/>
      <c r="I38414" s="401"/>
      <c r="J38414" s="194"/>
      <c r="K38414" s="194"/>
      <c r="L38414" s="195"/>
      <c r="M38414" s="196"/>
      <c r="N38414" s="197"/>
      <c r="O38414" s="197"/>
      <c r="P38414" s="231"/>
    </row>
    <row r="38415" spans="2:16">
      <c r="B38415" s="351"/>
      <c r="C38415" s="398"/>
      <c r="D38415" s="399"/>
      <c r="E38415" s="400"/>
      <c r="G38415" s="401"/>
      <c r="H38415" s="401"/>
      <c r="I38415" s="401"/>
      <c r="J38415" s="194"/>
      <c r="K38415" s="194"/>
      <c r="L38415" s="195"/>
      <c r="M38415" s="196"/>
      <c r="N38415" s="197"/>
      <c r="O38415" s="197"/>
      <c r="P38415" s="231"/>
    </row>
    <row r="38416" spans="2:16">
      <c r="B38416" s="351"/>
      <c r="C38416" s="398"/>
      <c r="D38416" s="399"/>
      <c r="E38416" s="400"/>
      <c r="G38416" s="401"/>
      <c r="H38416" s="401"/>
      <c r="I38416" s="401"/>
      <c r="J38416" s="194"/>
      <c r="K38416" s="194"/>
      <c r="L38416" s="195"/>
      <c r="M38416" s="196"/>
      <c r="N38416" s="197"/>
      <c r="O38416" s="197"/>
      <c r="P38416" s="231"/>
    </row>
    <row r="38417" spans="2:16">
      <c r="B38417" s="351"/>
      <c r="C38417" s="398"/>
      <c r="D38417" s="399"/>
      <c r="E38417" s="400"/>
      <c r="G38417" s="401"/>
      <c r="H38417" s="401"/>
      <c r="I38417" s="401"/>
      <c r="J38417" s="194"/>
      <c r="K38417" s="194"/>
      <c r="L38417" s="195"/>
      <c r="M38417" s="196"/>
      <c r="N38417" s="197"/>
      <c r="O38417" s="197"/>
      <c r="P38417" s="231"/>
    </row>
    <row r="38418" spans="2:16">
      <c r="B38418" s="351"/>
      <c r="C38418" s="398"/>
      <c r="D38418" s="399"/>
      <c r="E38418" s="400"/>
      <c r="G38418" s="401"/>
      <c r="H38418" s="401"/>
      <c r="I38418" s="401"/>
      <c r="J38418" s="194"/>
      <c r="K38418" s="194"/>
      <c r="L38418" s="195"/>
      <c r="M38418" s="196"/>
      <c r="N38418" s="197"/>
      <c r="O38418" s="197"/>
      <c r="P38418" s="231"/>
    </row>
    <row r="38419" spans="2:16">
      <c r="B38419" s="351"/>
      <c r="C38419" s="398"/>
      <c r="D38419" s="399"/>
      <c r="E38419" s="400"/>
      <c r="G38419" s="401"/>
      <c r="H38419" s="401"/>
      <c r="I38419" s="401"/>
      <c r="J38419" s="194"/>
      <c r="K38419" s="194"/>
      <c r="L38419" s="195"/>
      <c r="M38419" s="196"/>
      <c r="N38419" s="197"/>
      <c r="O38419" s="197"/>
      <c r="P38419" s="231"/>
    </row>
    <row r="38420" spans="2:16">
      <c r="B38420" s="351"/>
      <c r="C38420" s="398"/>
      <c r="D38420" s="399"/>
      <c r="E38420" s="400"/>
      <c r="G38420" s="401"/>
      <c r="H38420" s="401"/>
      <c r="I38420" s="401"/>
      <c r="J38420" s="194"/>
      <c r="K38420" s="194"/>
      <c r="L38420" s="195"/>
      <c r="M38420" s="196"/>
      <c r="N38420" s="197"/>
      <c r="O38420" s="197"/>
      <c r="P38420" s="231"/>
    </row>
    <row r="38421" spans="2:16">
      <c r="B38421" s="351"/>
      <c r="C38421" s="398"/>
      <c r="D38421" s="399"/>
      <c r="E38421" s="400"/>
      <c r="G38421" s="401"/>
      <c r="H38421" s="401"/>
      <c r="I38421" s="401"/>
      <c r="J38421" s="194"/>
      <c r="K38421" s="194"/>
      <c r="L38421" s="195"/>
      <c r="M38421" s="196"/>
      <c r="N38421" s="197"/>
      <c r="O38421" s="197"/>
      <c r="P38421" s="231"/>
    </row>
    <row r="38422" spans="2:16">
      <c r="B38422" s="351"/>
      <c r="C38422" s="398"/>
      <c r="D38422" s="399"/>
      <c r="E38422" s="400"/>
      <c r="G38422" s="401"/>
      <c r="H38422" s="401"/>
      <c r="I38422" s="401"/>
      <c r="J38422" s="194"/>
      <c r="K38422" s="194"/>
      <c r="L38422" s="195"/>
      <c r="M38422" s="196"/>
      <c r="N38422" s="197"/>
      <c r="O38422" s="197"/>
      <c r="P38422" s="231"/>
    </row>
    <row r="38423" spans="2:16">
      <c r="B38423" s="351"/>
      <c r="C38423" s="398"/>
      <c r="D38423" s="399"/>
      <c r="E38423" s="400"/>
      <c r="G38423" s="401"/>
      <c r="H38423" s="401"/>
      <c r="I38423" s="401"/>
      <c r="J38423" s="194"/>
      <c r="K38423" s="194"/>
      <c r="L38423" s="195"/>
      <c r="M38423" s="196"/>
      <c r="N38423" s="197"/>
      <c r="O38423" s="197"/>
      <c r="P38423" s="231"/>
    </row>
    <row r="38424" spans="2:16">
      <c r="B38424" s="351"/>
      <c r="C38424" s="398"/>
      <c r="D38424" s="399"/>
      <c r="E38424" s="400"/>
      <c r="G38424" s="401"/>
      <c r="H38424" s="401"/>
      <c r="I38424" s="401"/>
      <c r="J38424" s="194"/>
      <c r="K38424" s="194"/>
      <c r="L38424" s="195"/>
      <c r="M38424" s="196"/>
      <c r="N38424" s="197"/>
      <c r="O38424" s="197"/>
      <c r="P38424" s="231"/>
    </row>
    <row r="38425" spans="2:16">
      <c r="B38425" s="351"/>
      <c r="C38425" s="398"/>
      <c r="D38425" s="399"/>
      <c r="E38425" s="400"/>
      <c r="G38425" s="401"/>
      <c r="H38425" s="401"/>
      <c r="I38425" s="401"/>
      <c r="J38425" s="194"/>
      <c r="K38425" s="194"/>
      <c r="L38425" s="195"/>
      <c r="M38425" s="196"/>
      <c r="N38425" s="197"/>
      <c r="O38425" s="197"/>
      <c r="P38425" s="231"/>
    </row>
    <row r="38426" spans="2:16">
      <c r="B38426" s="351"/>
      <c r="C38426" s="398"/>
      <c r="D38426" s="399"/>
      <c r="E38426" s="400"/>
      <c r="G38426" s="401"/>
      <c r="H38426" s="401"/>
      <c r="I38426" s="401"/>
      <c r="J38426" s="194"/>
      <c r="K38426" s="194"/>
      <c r="L38426" s="195"/>
      <c r="M38426" s="196"/>
      <c r="N38426" s="197"/>
      <c r="O38426" s="197"/>
      <c r="P38426" s="231"/>
    </row>
    <row r="38427" spans="2:16">
      <c r="B38427" s="351"/>
      <c r="C38427" s="398"/>
      <c r="D38427" s="399"/>
      <c r="E38427" s="400"/>
      <c r="G38427" s="401"/>
      <c r="H38427" s="401"/>
      <c r="I38427" s="401"/>
      <c r="J38427" s="194"/>
      <c r="K38427" s="194"/>
      <c r="L38427" s="195"/>
      <c r="M38427" s="196"/>
      <c r="N38427" s="197"/>
      <c r="O38427" s="197"/>
      <c r="P38427" s="231"/>
    </row>
    <row r="38428" spans="2:16">
      <c r="B38428" s="351"/>
      <c r="C38428" s="398"/>
      <c r="D38428" s="399"/>
      <c r="E38428" s="400"/>
      <c r="G38428" s="401"/>
      <c r="H38428" s="401"/>
      <c r="I38428" s="401"/>
      <c r="J38428" s="194"/>
      <c r="K38428" s="194"/>
      <c r="L38428" s="195"/>
      <c r="M38428" s="196"/>
      <c r="N38428" s="197"/>
      <c r="O38428" s="197"/>
      <c r="P38428" s="231"/>
    </row>
    <row r="38429" spans="2:16">
      <c r="B38429" s="351"/>
      <c r="C38429" s="398"/>
      <c r="D38429" s="399"/>
      <c r="E38429" s="400"/>
      <c r="G38429" s="401"/>
      <c r="H38429" s="401"/>
      <c r="I38429" s="401"/>
      <c r="J38429" s="194"/>
      <c r="K38429" s="194"/>
      <c r="L38429" s="195"/>
      <c r="M38429" s="196"/>
      <c r="N38429" s="197"/>
      <c r="O38429" s="197"/>
      <c r="P38429" s="231"/>
    </row>
    <row r="38430" spans="2:16">
      <c r="B38430" s="351"/>
      <c r="C38430" s="398"/>
      <c r="D38430" s="399"/>
      <c r="E38430" s="400"/>
      <c r="G38430" s="401"/>
      <c r="H38430" s="401"/>
      <c r="I38430" s="401"/>
      <c r="J38430" s="194"/>
      <c r="K38430" s="194"/>
      <c r="L38430" s="195"/>
      <c r="M38430" s="196"/>
      <c r="N38430" s="197"/>
      <c r="O38430" s="197"/>
      <c r="P38430" s="231"/>
    </row>
    <row r="38431" spans="2:16">
      <c r="B38431" s="351"/>
      <c r="C38431" s="398"/>
      <c r="D38431" s="399"/>
      <c r="E38431" s="400"/>
      <c r="G38431" s="401"/>
      <c r="H38431" s="401"/>
      <c r="I38431" s="401"/>
      <c r="J38431" s="194"/>
      <c r="K38431" s="194"/>
      <c r="L38431" s="195"/>
      <c r="M38431" s="196"/>
      <c r="N38431" s="197"/>
      <c r="O38431" s="197"/>
      <c r="P38431" s="231"/>
    </row>
    <row r="38432" spans="2:16">
      <c r="B38432" s="351"/>
      <c r="C38432" s="398"/>
      <c r="D38432" s="399"/>
      <c r="E38432" s="400"/>
      <c r="G38432" s="401"/>
      <c r="H38432" s="401"/>
      <c r="I38432" s="401"/>
      <c r="J38432" s="194"/>
      <c r="K38432" s="194"/>
      <c r="L38432" s="195"/>
      <c r="M38432" s="196"/>
      <c r="N38432" s="197"/>
      <c r="O38432" s="197"/>
      <c r="P38432" s="231"/>
    </row>
    <row r="38433" spans="2:16">
      <c r="B38433" s="351"/>
      <c r="C38433" s="398"/>
      <c r="D38433" s="399"/>
      <c r="E38433" s="400"/>
      <c r="G38433" s="401"/>
      <c r="H38433" s="401"/>
      <c r="I38433" s="401"/>
      <c r="J38433" s="194"/>
      <c r="K38433" s="194"/>
      <c r="L38433" s="195"/>
      <c r="M38433" s="196"/>
      <c r="N38433" s="197"/>
      <c r="O38433" s="197"/>
      <c r="P38433" s="231"/>
    </row>
    <row r="38434" spans="2:16">
      <c r="B38434" s="351"/>
      <c r="C38434" s="398"/>
      <c r="D38434" s="399"/>
      <c r="E38434" s="400"/>
      <c r="G38434" s="401"/>
      <c r="H38434" s="401"/>
      <c r="I38434" s="401"/>
      <c r="J38434" s="194"/>
      <c r="K38434" s="194"/>
      <c r="L38434" s="195"/>
      <c r="M38434" s="196"/>
      <c r="N38434" s="197"/>
      <c r="O38434" s="197"/>
      <c r="P38434" s="231"/>
    </row>
    <row r="38435" spans="2:16">
      <c r="B38435" s="351"/>
      <c r="C38435" s="398"/>
      <c r="D38435" s="399"/>
      <c r="E38435" s="400"/>
      <c r="G38435" s="401"/>
      <c r="H38435" s="401"/>
      <c r="I38435" s="401"/>
      <c r="J38435" s="194"/>
      <c r="K38435" s="194"/>
      <c r="L38435" s="195"/>
      <c r="M38435" s="196"/>
      <c r="N38435" s="197"/>
      <c r="O38435" s="197"/>
      <c r="P38435" s="231"/>
    </row>
    <row r="38436" spans="2:16">
      <c r="B38436" s="351"/>
      <c r="C38436" s="398"/>
      <c r="D38436" s="399"/>
      <c r="E38436" s="400"/>
      <c r="G38436" s="401"/>
      <c r="H38436" s="401"/>
      <c r="I38436" s="401"/>
      <c r="J38436" s="194"/>
      <c r="K38436" s="194"/>
      <c r="L38436" s="195"/>
      <c r="M38436" s="196"/>
      <c r="N38436" s="197"/>
      <c r="O38436" s="197"/>
      <c r="P38436" s="231"/>
    </row>
    <row r="38437" spans="2:16">
      <c r="B38437" s="351"/>
      <c r="C38437" s="398"/>
      <c r="D38437" s="399"/>
      <c r="E38437" s="400"/>
      <c r="G38437" s="401"/>
      <c r="H38437" s="401"/>
      <c r="I38437" s="401"/>
      <c r="J38437" s="194"/>
      <c r="K38437" s="194"/>
      <c r="L38437" s="195"/>
      <c r="M38437" s="196"/>
      <c r="N38437" s="197"/>
      <c r="O38437" s="197"/>
      <c r="P38437" s="231"/>
    </row>
    <row r="38438" spans="2:16">
      <c r="B38438" s="351"/>
      <c r="C38438" s="398"/>
      <c r="D38438" s="399"/>
      <c r="E38438" s="400"/>
      <c r="G38438" s="401"/>
      <c r="H38438" s="401"/>
      <c r="I38438" s="401"/>
      <c r="J38438" s="194"/>
      <c r="K38438" s="194"/>
      <c r="L38438" s="195"/>
      <c r="M38438" s="196"/>
      <c r="N38438" s="197"/>
      <c r="O38438" s="197"/>
      <c r="P38438" s="231"/>
    </row>
    <row r="38439" spans="2:16">
      <c r="B38439" s="351"/>
      <c r="C38439" s="398"/>
      <c r="D38439" s="399"/>
      <c r="E38439" s="400"/>
      <c r="G38439" s="401"/>
      <c r="H38439" s="401"/>
      <c r="I38439" s="401"/>
      <c r="J38439" s="194"/>
      <c r="K38439" s="194"/>
      <c r="L38439" s="195"/>
      <c r="M38439" s="196"/>
      <c r="N38439" s="197"/>
      <c r="O38439" s="197"/>
      <c r="P38439" s="231"/>
    </row>
    <row r="38440" spans="2:16">
      <c r="B38440" s="351"/>
      <c r="C38440" s="398"/>
      <c r="D38440" s="399"/>
      <c r="E38440" s="400"/>
      <c r="G38440" s="401"/>
      <c r="H38440" s="401"/>
      <c r="I38440" s="401"/>
      <c r="J38440" s="194"/>
      <c r="K38440" s="194"/>
      <c r="L38440" s="195"/>
      <c r="M38440" s="196"/>
      <c r="N38440" s="197"/>
      <c r="O38440" s="197"/>
      <c r="P38440" s="231"/>
    </row>
    <row r="38441" spans="2:16">
      <c r="B38441" s="351"/>
      <c r="C38441" s="398"/>
      <c r="D38441" s="399"/>
      <c r="E38441" s="400"/>
      <c r="G38441" s="401"/>
      <c r="H38441" s="401"/>
      <c r="I38441" s="401"/>
      <c r="J38441" s="194"/>
      <c r="K38441" s="194"/>
      <c r="L38441" s="195"/>
      <c r="M38441" s="196"/>
      <c r="N38441" s="197"/>
      <c r="O38441" s="197"/>
      <c r="P38441" s="231"/>
    </row>
    <row r="38442" spans="2:16">
      <c r="B38442" s="351"/>
      <c r="C38442" s="398"/>
      <c r="D38442" s="399"/>
      <c r="E38442" s="400"/>
      <c r="G38442" s="401"/>
      <c r="H38442" s="401"/>
      <c r="I38442" s="401"/>
      <c r="J38442" s="194"/>
      <c r="K38442" s="194"/>
      <c r="L38442" s="195"/>
      <c r="M38442" s="196"/>
      <c r="N38442" s="197"/>
      <c r="O38442" s="197"/>
      <c r="P38442" s="231"/>
    </row>
    <row r="38443" spans="2:16">
      <c r="B38443" s="351"/>
      <c r="C38443" s="398"/>
      <c r="D38443" s="399"/>
      <c r="E38443" s="400"/>
      <c r="G38443" s="401"/>
      <c r="H38443" s="401"/>
      <c r="I38443" s="401"/>
      <c r="J38443" s="194"/>
      <c r="K38443" s="194"/>
      <c r="L38443" s="195"/>
      <c r="M38443" s="196"/>
      <c r="N38443" s="197"/>
      <c r="O38443" s="197"/>
      <c r="P38443" s="231"/>
    </row>
    <row r="38444" spans="2:16">
      <c r="B38444" s="351"/>
      <c r="C38444" s="398"/>
      <c r="D38444" s="399"/>
      <c r="E38444" s="400"/>
      <c r="G38444" s="401"/>
      <c r="H38444" s="401"/>
      <c r="I38444" s="401"/>
      <c r="J38444" s="194"/>
      <c r="K38444" s="194"/>
      <c r="L38444" s="195"/>
      <c r="M38444" s="196"/>
      <c r="N38444" s="197"/>
      <c r="O38444" s="197"/>
      <c r="P38444" s="231"/>
    </row>
    <row r="38445" spans="2:16">
      <c r="B38445" s="351"/>
      <c r="C38445" s="398"/>
      <c r="D38445" s="399"/>
      <c r="E38445" s="400"/>
      <c r="G38445" s="401"/>
      <c r="H38445" s="401"/>
      <c r="I38445" s="401"/>
      <c r="J38445" s="194"/>
      <c r="K38445" s="194"/>
      <c r="L38445" s="195"/>
      <c r="M38445" s="196"/>
      <c r="N38445" s="197"/>
      <c r="O38445" s="197"/>
      <c r="P38445" s="231"/>
    </row>
    <row r="38446" spans="2:16">
      <c r="B38446" s="351"/>
      <c r="C38446" s="398"/>
      <c r="D38446" s="399"/>
      <c r="E38446" s="400"/>
      <c r="G38446" s="401"/>
      <c r="H38446" s="401"/>
      <c r="I38446" s="401"/>
      <c r="J38446" s="194"/>
      <c r="K38446" s="194"/>
      <c r="L38446" s="195"/>
      <c r="M38446" s="196"/>
      <c r="N38446" s="197"/>
      <c r="O38446" s="197"/>
      <c r="P38446" s="231"/>
    </row>
    <row r="38447" spans="2:16">
      <c r="B38447" s="351"/>
      <c r="C38447" s="398"/>
      <c r="D38447" s="399"/>
      <c r="E38447" s="400"/>
      <c r="G38447" s="401"/>
      <c r="H38447" s="401"/>
      <c r="I38447" s="401"/>
      <c r="J38447" s="194"/>
      <c r="K38447" s="194"/>
      <c r="L38447" s="195"/>
      <c r="M38447" s="196"/>
      <c r="N38447" s="197"/>
      <c r="O38447" s="197"/>
      <c r="P38447" s="231"/>
    </row>
    <row r="38448" spans="2:16">
      <c r="B38448" s="351"/>
      <c r="C38448" s="398"/>
      <c r="D38448" s="399"/>
      <c r="E38448" s="400"/>
      <c r="G38448" s="401"/>
      <c r="H38448" s="401"/>
      <c r="I38448" s="401"/>
      <c r="J38448" s="194"/>
      <c r="K38448" s="194"/>
      <c r="L38448" s="195"/>
      <c r="M38448" s="196"/>
      <c r="N38448" s="197"/>
      <c r="O38448" s="197"/>
      <c r="P38448" s="231"/>
    </row>
    <row r="38449" spans="2:16">
      <c r="B38449" s="351"/>
      <c r="C38449" s="398"/>
      <c r="D38449" s="399"/>
      <c r="E38449" s="400"/>
      <c r="G38449" s="401"/>
      <c r="H38449" s="401"/>
      <c r="I38449" s="401"/>
      <c r="J38449" s="194"/>
      <c r="K38449" s="194"/>
      <c r="L38449" s="195"/>
      <c r="M38449" s="196"/>
      <c r="N38449" s="197"/>
      <c r="O38449" s="197"/>
      <c r="P38449" s="231"/>
    </row>
    <row r="38450" spans="2:16">
      <c r="B38450" s="351"/>
      <c r="C38450" s="398"/>
      <c r="D38450" s="399"/>
      <c r="E38450" s="400"/>
      <c r="G38450" s="401"/>
      <c r="H38450" s="401"/>
      <c r="I38450" s="401"/>
      <c r="J38450" s="194"/>
      <c r="K38450" s="194"/>
      <c r="L38450" s="195"/>
      <c r="M38450" s="196"/>
      <c r="N38450" s="197"/>
      <c r="O38450" s="197"/>
      <c r="P38450" s="231"/>
    </row>
    <row r="38451" spans="2:16">
      <c r="B38451" s="351"/>
      <c r="C38451" s="398"/>
      <c r="D38451" s="399"/>
      <c r="E38451" s="400"/>
      <c r="G38451" s="401"/>
      <c r="H38451" s="401"/>
      <c r="I38451" s="401"/>
      <c r="J38451" s="194"/>
      <c r="K38451" s="194"/>
      <c r="L38451" s="195"/>
      <c r="M38451" s="196"/>
      <c r="N38451" s="197"/>
      <c r="O38451" s="197"/>
      <c r="P38451" s="231"/>
    </row>
    <row r="38452" spans="2:16">
      <c r="B38452" s="351"/>
      <c r="C38452" s="398"/>
      <c r="D38452" s="399"/>
      <c r="E38452" s="400"/>
      <c r="G38452" s="401"/>
      <c r="H38452" s="401"/>
      <c r="I38452" s="401"/>
      <c r="J38452" s="194"/>
      <c r="K38452" s="194"/>
      <c r="L38452" s="195"/>
      <c r="M38452" s="196"/>
      <c r="N38452" s="197"/>
      <c r="O38452" s="197"/>
      <c r="P38452" s="231"/>
    </row>
    <row r="38453" spans="2:16">
      <c r="B38453" s="351"/>
      <c r="C38453" s="398"/>
      <c r="D38453" s="399"/>
      <c r="E38453" s="400"/>
      <c r="G38453" s="401"/>
      <c r="H38453" s="401"/>
      <c r="I38453" s="401"/>
      <c r="J38453" s="194"/>
      <c r="K38453" s="194"/>
      <c r="L38453" s="195"/>
      <c r="M38453" s="196"/>
      <c r="N38453" s="197"/>
      <c r="O38453" s="197"/>
      <c r="P38453" s="231"/>
    </row>
    <row r="38454" spans="2:16">
      <c r="B38454" s="351"/>
      <c r="C38454" s="398"/>
      <c r="D38454" s="399"/>
      <c r="E38454" s="400"/>
      <c r="G38454" s="401"/>
      <c r="H38454" s="401"/>
      <c r="I38454" s="401"/>
      <c r="J38454" s="194"/>
      <c r="K38454" s="194"/>
      <c r="L38454" s="195"/>
      <c r="M38454" s="196"/>
      <c r="N38454" s="197"/>
      <c r="O38454" s="197"/>
      <c r="P38454" s="231"/>
    </row>
    <row r="38455" spans="2:16">
      <c r="B38455" s="351"/>
      <c r="C38455" s="398"/>
      <c r="D38455" s="399"/>
      <c r="E38455" s="400"/>
      <c r="G38455" s="401"/>
      <c r="H38455" s="401"/>
      <c r="I38455" s="401"/>
      <c r="J38455" s="194"/>
      <c r="K38455" s="194"/>
      <c r="L38455" s="195"/>
      <c r="M38455" s="196"/>
      <c r="N38455" s="197"/>
      <c r="O38455" s="197"/>
      <c r="P38455" s="231"/>
    </row>
    <row r="38456" spans="2:16">
      <c r="B38456" s="351"/>
      <c r="C38456" s="398"/>
      <c r="D38456" s="399"/>
      <c r="E38456" s="400"/>
      <c r="G38456" s="401"/>
      <c r="H38456" s="401"/>
      <c r="I38456" s="401"/>
      <c r="J38456" s="194"/>
      <c r="K38456" s="194"/>
      <c r="L38456" s="195"/>
      <c r="M38456" s="196"/>
      <c r="N38456" s="197"/>
      <c r="O38456" s="197"/>
      <c r="P38456" s="231"/>
    </row>
    <row r="38457" spans="2:16">
      <c r="B38457" s="351"/>
      <c r="C38457" s="398"/>
      <c r="D38457" s="399"/>
      <c r="E38457" s="400"/>
      <c r="G38457" s="401"/>
      <c r="H38457" s="401"/>
      <c r="I38457" s="401"/>
      <c r="J38457" s="194"/>
      <c r="K38457" s="194"/>
      <c r="L38457" s="195"/>
      <c r="M38457" s="196"/>
      <c r="N38457" s="197"/>
      <c r="O38457" s="197"/>
      <c r="P38457" s="231"/>
    </row>
    <row r="38458" spans="2:16">
      <c r="B38458" s="351"/>
      <c r="C38458" s="398"/>
      <c r="D38458" s="399"/>
      <c r="E38458" s="400"/>
      <c r="G38458" s="401"/>
      <c r="H38458" s="401"/>
      <c r="I38458" s="401"/>
      <c r="J38458" s="194"/>
      <c r="K38458" s="194"/>
      <c r="L38458" s="195"/>
      <c r="M38458" s="196"/>
      <c r="N38458" s="197"/>
      <c r="O38458" s="197"/>
      <c r="P38458" s="231"/>
    </row>
    <row r="38459" spans="2:16">
      <c r="B38459" s="351"/>
      <c r="C38459" s="398"/>
      <c r="D38459" s="399"/>
      <c r="E38459" s="400"/>
      <c r="G38459" s="401"/>
      <c r="H38459" s="401"/>
      <c r="I38459" s="401"/>
      <c r="J38459" s="194"/>
      <c r="K38459" s="194"/>
      <c r="L38459" s="195"/>
      <c r="M38459" s="196"/>
      <c r="N38459" s="197"/>
      <c r="O38459" s="197"/>
      <c r="P38459" s="231"/>
    </row>
    <row r="38460" spans="2:16">
      <c r="B38460" s="351"/>
      <c r="C38460" s="398"/>
      <c r="D38460" s="399"/>
      <c r="E38460" s="400"/>
      <c r="G38460" s="401"/>
      <c r="H38460" s="401"/>
      <c r="I38460" s="401"/>
      <c r="J38460" s="194"/>
      <c r="K38460" s="194"/>
      <c r="L38460" s="195"/>
      <c r="M38460" s="196"/>
      <c r="N38460" s="197"/>
      <c r="O38460" s="197"/>
      <c r="P38460" s="231"/>
    </row>
    <row r="38461" spans="2:16">
      <c r="B38461" s="351"/>
      <c r="C38461" s="398"/>
      <c r="D38461" s="399"/>
      <c r="E38461" s="400"/>
      <c r="G38461" s="401"/>
      <c r="H38461" s="401"/>
      <c r="I38461" s="401"/>
      <c r="J38461" s="194"/>
      <c r="K38461" s="194"/>
      <c r="L38461" s="195"/>
      <c r="M38461" s="196"/>
      <c r="N38461" s="197"/>
      <c r="O38461" s="197"/>
      <c r="P38461" s="231"/>
    </row>
    <row r="38462" spans="2:16">
      <c r="B38462" s="351"/>
      <c r="C38462" s="398"/>
      <c r="D38462" s="399"/>
      <c r="E38462" s="400"/>
      <c r="G38462" s="401"/>
      <c r="H38462" s="401"/>
      <c r="I38462" s="401"/>
      <c r="J38462" s="194"/>
      <c r="K38462" s="194"/>
      <c r="L38462" s="195"/>
      <c r="M38462" s="196"/>
      <c r="N38462" s="197"/>
      <c r="O38462" s="197"/>
      <c r="P38462" s="231"/>
    </row>
    <row r="38463" spans="2:16">
      <c r="B38463" s="351"/>
      <c r="C38463" s="398"/>
      <c r="D38463" s="399"/>
      <c r="E38463" s="400"/>
      <c r="G38463" s="401"/>
      <c r="H38463" s="401"/>
      <c r="I38463" s="401"/>
      <c r="J38463" s="194"/>
      <c r="K38463" s="194"/>
      <c r="L38463" s="195"/>
      <c r="M38463" s="196"/>
      <c r="N38463" s="197"/>
      <c r="O38463" s="197"/>
      <c r="P38463" s="231"/>
    </row>
    <row r="38464" spans="2:16">
      <c r="B38464" s="351"/>
      <c r="C38464" s="398"/>
      <c r="D38464" s="399"/>
      <c r="E38464" s="400"/>
      <c r="G38464" s="401"/>
      <c r="H38464" s="401"/>
      <c r="I38464" s="401"/>
      <c r="J38464" s="194"/>
      <c r="K38464" s="194"/>
      <c r="L38464" s="195"/>
      <c r="M38464" s="196"/>
      <c r="N38464" s="197"/>
      <c r="O38464" s="197"/>
      <c r="P38464" s="231"/>
    </row>
    <row r="38465" spans="2:16">
      <c r="B38465" s="351"/>
      <c r="C38465" s="398"/>
      <c r="D38465" s="399"/>
      <c r="E38465" s="400"/>
      <c r="G38465" s="401"/>
      <c r="H38465" s="401"/>
      <c r="I38465" s="401"/>
      <c r="J38465" s="194"/>
      <c r="K38465" s="194"/>
      <c r="L38465" s="195"/>
      <c r="M38465" s="196"/>
      <c r="N38465" s="197"/>
      <c r="O38465" s="197"/>
      <c r="P38465" s="231"/>
    </row>
    <row r="38466" spans="2:16">
      <c r="B38466" s="351"/>
      <c r="C38466" s="398"/>
      <c r="D38466" s="399"/>
      <c r="E38466" s="400"/>
      <c r="G38466" s="401"/>
      <c r="H38466" s="401"/>
      <c r="I38466" s="401"/>
      <c r="J38466" s="194"/>
      <c r="K38466" s="194"/>
      <c r="L38466" s="195"/>
      <c r="M38466" s="196"/>
      <c r="N38466" s="197"/>
      <c r="O38466" s="197"/>
      <c r="P38466" s="231"/>
    </row>
    <row r="38467" spans="2:16">
      <c r="B38467" s="351"/>
      <c r="C38467" s="398"/>
      <c r="D38467" s="399"/>
      <c r="E38467" s="400"/>
      <c r="G38467" s="401"/>
      <c r="H38467" s="401"/>
      <c r="I38467" s="401"/>
      <c r="J38467" s="194"/>
      <c r="K38467" s="194"/>
      <c r="L38467" s="195"/>
      <c r="M38467" s="196"/>
      <c r="N38467" s="197"/>
      <c r="O38467" s="197"/>
      <c r="P38467" s="231"/>
    </row>
    <row r="38468" spans="2:16">
      <c r="B38468" s="351"/>
      <c r="C38468" s="398"/>
      <c r="D38468" s="399"/>
      <c r="E38468" s="400"/>
      <c r="G38468" s="401"/>
      <c r="H38468" s="401"/>
      <c r="I38468" s="401"/>
      <c r="J38468" s="194"/>
      <c r="K38468" s="194"/>
      <c r="L38468" s="195"/>
      <c r="M38468" s="196"/>
      <c r="N38468" s="197"/>
      <c r="O38468" s="197"/>
      <c r="P38468" s="231"/>
    </row>
    <row r="38469" spans="2:16">
      <c r="B38469" s="351"/>
      <c r="C38469" s="398"/>
      <c r="D38469" s="399"/>
      <c r="E38469" s="400"/>
      <c r="G38469" s="401"/>
      <c r="H38469" s="401"/>
      <c r="I38469" s="401"/>
      <c r="J38469" s="194"/>
      <c r="K38469" s="194"/>
      <c r="L38469" s="195"/>
      <c r="M38469" s="196"/>
      <c r="N38469" s="197"/>
      <c r="O38469" s="197"/>
      <c r="P38469" s="231"/>
    </row>
    <row r="38470" spans="2:16">
      <c r="B38470" s="351"/>
      <c r="C38470" s="398"/>
      <c r="D38470" s="399"/>
      <c r="E38470" s="400"/>
      <c r="G38470" s="401"/>
      <c r="H38470" s="401"/>
      <c r="I38470" s="401"/>
      <c r="J38470" s="194"/>
      <c r="K38470" s="194"/>
      <c r="L38470" s="195"/>
      <c r="M38470" s="196"/>
      <c r="N38470" s="197"/>
      <c r="O38470" s="197"/>
      <c r="P38470" s="231"/>
    </row>
    <row r="38471" spans="2:16">
      <c r="B38471" s="351"/>
      <c r="C38471" s="398"/>
      <c r="D38471" s="399"/>
      <c r="E38471" s="400"/>
      <c r="G38471" s="401"/>
      <c r="H38471" s="401"/>
      <c r="I38471" s="401"/>
      <c r="J38471" s="194"/>
      <c r="K38471" s="194"/>
      <c r="L38471" s="195"/>
      <c r="M38471" s="196"/>
      <c r="N38471" s="197"/>
      <c r="O38471" s="197"/>
      <c r="P38471" s="231"/>
    </row>
    <row r="38472" spans="2:16">
      <c r="B38472" s="351"/>
      <c r="C38472" s="398"/>
      <c r="D38472" s="399"/>
      <c r="E38472" s="400"/>
      <c r="G38472" s="401"/>
      <c r="H38472" s="401"/>
      <c r="I38472" s="401"/>
      <c r="J38472" s="194"/>
      <c r="K38472" s="194"/>
      <c r="L38472" s="195"/>
      <c r="M38472" s="196"/>
      <c r="N38472" s="197"/>
      <c r="O38472" s="197"/>
      <c r="P38472" s="231"/>
    </row>
    <row r="38473" spans="2:16">
      <c r="B38473" s="351"/>
      <c r="C38473" s="398"/>
      <c r="D38473" s="399"/>
      <c r="E38473" s="400"/>
      <c r="G38473" s="401"/>
      <c r="H38473" s="401"/>
      <c r="I38473" s="401"/>
      <c r="J38473" s="194"/>
      <c r="K38473" s="194"/>
      <c r="L38473" s="195"/>
      <c r="M38473" s="196"/>
      <c r="N38473" s="197"/>
      <c r="O38473" s="197"/>
      <c r="P38473" s="231"/>
    </row>
    <row r="38474" spans="2:16">
      <c r="B38474" s="351"/>
      <c r="C38474" s="398"/>
      <c r="D38474" s="399"/>
      <c r="E38474" s="400"/>
      <c r="G38474" s="401"/>
      <c r="H38474" s="401"/>
      <c r="I38474" s="401"/>
      <c r="J38474" s="194"/>
      <c r="K38474" s="194"/>
      <c r="L38474" s="195"/>
      <c r="M38474" s="196"/>
      <c r="N38474" s="197"/>
      <c r="O38474" s="197"/>
      <c r="P38474" s="231"/>
    </row>
    <row r="38475" spans="2:16">
      <c r="B38475" s="351"/>
      <c r="C38475" s="398"/>
      <c r="D38475" s="399"/>
      <c r="E38475" s="400"/>
      <c r="G38475" s="401"/>
      <c r="H38475" s="401"/>
      <c r="I38475" s="401"/>
      <c r="J38475" s="194"/>
      <c r="K38475" s="194"/>
      <c r="L38475" s="195"/>
      <c r="M38475" s="196"/>
      <c r="N38475" s="197"/>
      <c r="O38475" s="197"/>
      <c r="P38475" s="231"/>
    </row>
    <row r="38476" spans="2:16">
      <c r="B38476" s="351"/>
      <c r="C38476" s="398"/>
      <c r="D38476" s="399"/>
      <c r="E38476" s="400"/>
      <c r="G38476" s="401"/>
      <c r="H38476" s="401"/>
      <c r="I38476" s="401"/>
      <c r="J38476" s="194"/>
      <c r="K38476" s="194"/>
      <c r="L38476" s="195"/>
      <c r="M38476" s="196"/>
      <c r="N38476" s="197"/>
      <c r="O38476" s="197"/>
      <c r="P38476" s="231"/>
    </row>
    <row r="38477" spans="2:16">
      <c r="B38477" s="351"/>
      <c r="C38477" s="398"/>
      <c r="D38477" s="399"/>
      <c r="E38477" s="400"/>
      <c r="G38477" s="401"/>
      <c r="H38477" s="401"/>
      <c r="I38477" s="401"/>
      <c r="J38477" s="194"/>
      <c r="K38477" s="194"/>
      <c r="L38477" s="195"/>
      <c r="M38477" s="196"/>
      <c r="N38477" s="197"/>
      <c r="O38477" s="197"/>
      <c r="P38477" s="231"/>
    </row>
    <row r="38478" spans="2:16">
      <c r="B38478" s="351"/>
      <c r="C38478" s="398"/>
      <c r="D38478" s="399"/>
      <c r="E38478" s="400"/>
      <c r="G38478" s="401"/>
      <c r="H38478" s="401"/>
      <c r="I38478" s="401"/>
      <c r="J38478" s="194"/>
      <c r="K38478" s="194"/>
      <c r="L38478" s="195"/>
      <c r="M38478" s="196"/>
      <c r="N38478" s="197"/>
      <c r="O38478" s="197"/>
      <c r="P38478" s="231"/>
    </row>
    <row r="38479" spans="2:16">
      <c r="B38479" s="351"/>
      <c r="C38479" s="398"/>
      <c r="D38479" s="399"/>
      <c r="E38479" s="400"/>
      <c r="G38479" s="401"/>
      <c r="H38479" s="401"/>
      <c r="I38479" s="401"/>
      <c r="J38479" s="194"/>
      <c r="K38479" s="194"/>
      <c r="L38479" s="195"/>
      <c r="M38479" s="196"/>
      <c r="N38479" s="197"/>
      <c r="O38479" s="197"/>
      <c r="P38479" s="231"/>
    </row>
    <row r="38480" spans="2:16">
      <c r="B38480" s="351"/>
      <c r="C38480" s="398"/>
      <c r="D38480" s="399"/>
      <c r="E38480" s="400"/>
      <c r="G38480" s="401"/>
      <c r="H38480" s="401"/>
      <c r="I38480" s="401"/>
      <c r="J38480" s="194"/>
      <c r="K38480" s="194"/>
      <c r="L38480" s="195"/>
      <c r="M38480" s="196"/>
      <c r="N38480" s="197"/>
      <c r="O38480" s="197"/>
      <c r="P38480" s="231"/>
    </row>
    <row r="38481" spans="2:16">
      <c r="B38481" s="351"/>
      <c r="C38481" s="398"/>
      <c r="D38481" s="399"/>
      <c r="E38481" s="400"/>
      <c r="G38481" s="401"/>
      <c r="H38481" s="401"/>
      <c r="I38481" s="401"/>
      <c r="J38481" s="194"/>
      <c r="K38481" s="194"/>
      <c r="L38481" s="195"/>
      <c r="M38481" s="196"/>
      <c r="N38481" s="197"/>
      <c r="O38481" s="197"/>
      <c r="P38481" s="231"/>
    </row>
    <row r="38482" spans="2:16">
      <c r="B38482" s="351"/>
      <c r="C38482" s="398"/>
      <c r="D38482" s="399"/>
      <c r="E38482" s="400"/>
      <c r="G38482" s="401"/>
      <c r="H38482" s="401"/>
      <c r="I38482" s="401"/>
      <c r="J38482" s="194"/>
      <c r="K38482" s="194"/>
      <c r="L38482" s="195"/>
      <c r="M38482" s="196"/>
      <c r="N38482" s="197"/>
      <c r="O38482" s="197"/>
      <c r="P38482" s="231"/>
    </row>
    <row r="38483" spans="2:16">
      <c r="B38483" s="351"/>
      <c r="C38483" s="398"/>
      <c r="D38483" s="399"/>
      <c r="E38483" s="400"/>
      <c r="G38483" s="401"/>
      <c r="H38483" s="401"/>
      <c r="I38483" s="401"/>
      <c r="J38483" s="194"/>
      <c r="K38483" s="194"/>
      <c r="L38483" s="195"/>
      <c r="M38483" s="196"/>
      <c r="N38483" s="197"/>
      <c r="O38483" s="197"/>
      <c r="P38483" s="231"/>
    </row>
    <row r="38484" spans="2:16">
      <c r="B38484" s="351"/>
      <c r="C38484" s="398"/>
      <c r="D38484" s="399"/>
      <c r="E38484" s="400"/>
      <c r="G38484" s="401"/>
      <c r="H38484" s="401"/>
      <c r="I38484" s="401"/>
      <c r="J38484" s="194"/>
      <c r="K38484" s="194"/>
      <c r="L38484" s="195"/>
      <c r="M38484" s="196"/>
      <c r="N38484" s="197"/>
      <c r="O38484" s="197"/>
      <c r="P38484" s="231"/>
    </row>
    <row r="38485" spans="2:16">
      <c r="B38485" s="351"/>
      <c r="C38485" s="398"/>
      <c r="D38485" s="399"/>
      <c r="E38485" s="400"/>
      <c r="G38485" s="401"/>
      <c r="H38485" s="401"/>
      <c r="I38485" s="401"/>
      <c r="J38485" s="194"/>
      <c r="K38485" s="194"/>
      <c r="L38485" s="195"/>
      <c r="M38485" s="196"/>
      <c r="N38485" s="197"/>
      <c r="O38485" s="197"/>
      <c r="P38485" s="231"/>
    </row>
    <row r="38486" spans="2:16">
      <c r="B38486" s="351"/>
      <c r="C38486" s="398"/>
      <c r="D38486" s="399"/>
      <c r="E38486" s="400"/>
      <c r="G38486" s="401"/>
      <c r="H38486" s="401"/>
      <c r="I38486" s="401"/>
      <c r="J38486" s="194"/>
      <c r="K38486" s="194"/>
      <c r="L38486" s="195"/>
      <c r="M38486" s="196"/>
      <c r="N38486" s="197"/>
      <c r="O38486" s="197"/>
      <c r="P38486" s="231"/>
    </row>
    <row r="38487" spans="2:16">
      <c r="B38487" s="351"/>
      <c r="C38487" s="398"/>
      <c r="D38487" s="399"/>
      <c r="E38487" s="400"/>
      <c r="G38487" s="401"/>
      <c r="H38487" s="401"/>
      <c r="I38487" s="401"/>
      <c r="J38487" s="194"/>
      <c r="K38487" s="194"/>
      <c r="L38487" s="195"/>
      <c r="M38487" s="196"/>
      <c r="N38487" s="197"/>
      <c r="O38487" s="197"/>
      <c r="P38487" s="231"/>
    </row>
    <row r="38488" spans="2:16">
      <c r="B38488" s="351"/>
      <c r="C38488" s="398"/>
      <c r="D38488" s="399"/>
      <c r="E38488" s="400"/>
      <c r="G38488" s="401"/>
      <c r="H38488" s="401"/>
      <c r="I38488" s="401"/>
      <c r="J38488" s="194"/>
      <c r="K38488" s="194"/>
      <c r="L38488" s="195"/>
      <c r="M38488" s="196"/>
      <c r="N38488" s="197"/>
      <c r="O38488" s="197"/>
      <c r="P38488" s="231"/>
    </row>
    <row r="38489" spans="2:16">
      <c r="B38489" s="351"/>
      <c r="C38489" s="398"/>
      <c r="D38489" s="399"/>
      <c r="E38489" s="400"/>
      <c r="G38489" s="401"/>
      <c r="H38489" s="401"/>
      <c r="I38489" s="401"/>
      <c r="J38489" s="194"/>
      <c r="K38489" s="194"/>
      <c r="L38489" s="195"/>
      <c r="M38489" s="196"/>
      <c r="N38489" s="197"/>
      <c r="O38489" s="197"/>
      <c r="P38489" s="231"/>
    </row>
    <row r="38490" spans="2:16">
      <c r="B38490" s="351"/>
      <c r="C38490" s="398"/>
      <c r="D38490" s="399"/>
      <c r="E38490" s="400"/>
      <c r="G38490" s="401"/>
      <c r="H38490" s="401"/>
      <c r="I38490" s="401"/>
      <c r="J38490" s="194"/>
      <c r="K38490" s="194"/>
      <c r="L38490" s="195"/>
      <c r="M38490" s="196"/>
      <c r="N38490" s="197"/>
      <c r="O38490" s="197"/>
      <c r="P38490" s="231"/>
    </row>
    <row r="38491" spans="2:16">
      <c r="B38491" s="351"/>
      <c r="C38491" s="398"/>
      <c r="D38491" s="399"/>
      <c r="E38491" s="400"/>
      <c r="G38491" s="401"/>
      <c r="H38491" s="401"/>
      <c r="I38491" s="401"/>
      <c r="J38491" s="194"/>
      <c r="K38491" s="194"/>
      <c r="L38491" s="195"/>
      <c r="M38491" s="196"/>
      <c r="N38491" s="197"/>
      <c r="O38491" s="197"/>
      <c r="P38491" s="231"/>
    </row>
    <row r="38492" spans="2:16">
      <c r="B38492" s="351"/>
      <c r="C38492" s="398"/>
      <c r="D38492" s="399"/>
      <c r="E38492" s="400"/>
      <c r="G38492" s="401"/>
      <c r="H38492" s="401"/>
      <c r="I38492" s="401"/>
      <c r="J38492" s="194"/>
      <c r="K38492" s="194"/>
      <c r="L38492" s="195"/>
      <c r="M38492" s="196"/>
      <c r="N38492" s="197"/>
      <c r="O38492" s="197"/>
      <c r="P38492" s="231"/>
    </row>
    <row r="38493" spans="2:16">
      <c r="B38493" s="351"/>
      <c r="C38493" s="398"/>
      <c r="D38493" s="399"/>
      <c r="E38493" s="400"/>
      <c r="G38493" s="401"/>
      <c r="H38493" s="401"/>
      <c r="I38493" s="401"/>
      <c r="J38493" s="194"/>
      <c r="K38493" s="194"/>
      <c r="L38493" s="195"/>
      <c r="M38493" s="196"/>
      <c r="N38493" s="197"/>
      <c r="O38493" s="197"/>
      <c r="P38493" s="231"/>
    </row>
    <row r="38494" spans="2:16">
      <c r="B38494" s="351"/>
      <c r="C38494" s="398"/>
      <c r="D38494" s="399"/>
      <c r="E38494" s="400"/>
      <c r="G38494" s="401"/>
      <c r="H38494" s="401"/>
      <c r="I38494" s="401"/>
      <c r="J38494" s="194"/>
      <c r="K38494" s="194"/>
      <c r="L38494" s="195"/>
      <c r="M38494" s="196"/>
      <c r="N38494" s="197"/>
      <c r="O38494" s="197"/>
      <c r="P38494" s="231"/>
    </row>
    <row r="38495" spans="2:16">
      <c r="B38495" s="351"/>
      <c r="C38495" s="398"/>
      <c r="D38495" s="399"/>
      <c r="E38495" s="400"/>
      <c r="G38495" s="401"/>
      <c r="H38495" s="401"/>
      <c r="I38495" s="401"/>
      <c r="J38495" s="194"/>
      <c r="K38495" s="194"/>
      <c r="L38495" s="195"/>
      <c r="M38495" s="196"/>
      <c r="N38495" s="197"/>
      <c r="O38495" s="197"/>
      <c r="P38495" s="231"/>
    </row>
    <row r="38496" spans="2:16">
      <c r="B38496" s="351"/>
      <c r="C38496" s="398"/>
      <c r="D38496" s="399"/>
      <c r="E38496" s="400"/>
      <c r="G38496" s="401"/>
      <c r="H38496" s="401"/>
      <c r="I38496" s="401"/>
      <c r="J38496" s="194"/>
      <c r="K38496" s="194"/>
      <c r="L38496" s="195"/>
      <c r="M38496" s="196"/>
      <c r="N38496" s="197"/>
      <c r="O38496" s="197"/>
      <c r="P38496" s="231"/>
    </row>
    <row r="38497" spans="2:16">
      <c r="B38497" s="351"/>
      <c r="C38497" s="398"/>
      <c r="D38497" s="399"/>
      <c r="E38497" s="400"/>
      <c r="G38497" s="401"/>
      <c r="H38497" s="401"/>
      <c r="I38497" s="401"/>
      <c r="J38497" s="194"/>
      <c r="K38497" s="194"/>
      <c r="L38497" s="195"/>
      <c r="M38497" s="196"/>
      <c r="N38497" s="197"/>
      <c r="O38497" s="197"/>
      <c r="P38497" s="231"/>
    </row>
    <row r="38498" spans="2:16">
      <c r="B38498" s="351"/>
      <c r="C38498" s="398"/>
      <c r="D38498" s="399"/>
      <c r="E38498" s="400"/>
      <c r="G38498" s="401"/>
      <c r="H38498" s="401"/>
      <c r="I38498" s="401"/>
      <c r="J38498" s="194"/>
      <c r="K38498" s="194"/>
      <c r="L38498" s="195"/>
      <c r="M38498" s="196"/>
      <c r="N38498" s="197"/>
      <c r="O38498" s="197"/>
      <c r="P38498" s="231"/>
    </row>
    <row r="38499" spans="2:16">
      <c r="B38499" s="351"/>
      <c r="C38499" s="398"/>
      <c r="D38499" s="399"/>
      <c r="E38499" s="400"/>
      <c r="G38499" s="401"/>
      <c r="H38499" s="401"/>
      <c r="I38499" s="401"/>
      <c r="J38499" s="194"/>
      <c r="K38499" s="194"/>
      <c r="L38499" s="195"/>
      <c r="M38499" s="196"/>
      <c r="N38499" s="197"/>
      <c r="O38499" s="197"/>
      <c r="P38499" s="231"/>
    </row>
    <row r="38500" spans="2:16">
      <c r="B38500" s="351"/>
      <c r="C38500" s="398"/>
      <c r="D38500" s="399"/>
      <c r="E38500" s="400"/>
      <c r="G38500" s="401"/>
      <c r="H38500" s="401"/>
      <c r="I38500" s="401"/>
      <c r="J38500" s="194"/>
      <c r="K38500" s="194"/>
      <c r="L38500" s="195"/>
      <c r="M38500" s="196"/>
      <c r="N38500" s="197"/>
      <c r="O38500" s="197"/>
      <c r="P38500" s="231"/>
    </row>
    <row r="38501" spans="2:16">
      <c r="B38501" s="351"/>
      <c r="C38501" s="398"/>
      <c r="D38501" s="399"/>
      <c r="E38501" s="400"/>
      <c r="G38501" s="401"/>
      <c r="H38501" s="401"/>
      <c r="I38501" s="401"/>
      <c r="J38501" s="194"/>
      <c r="K38501" s="194"/>
      <c r="L38501" s="195"/>
      <c r="M38501" s="196"/>
      <c r="N38501" s="197"/>
      <c r="O38501" s="197"/>
      <c r="P38501" s="231"/>
    </row>
    <row r="38502" spans="2:16">
      <c r="B38502" s="351"/>
      <c r="C38502" s="398"/>
      <c r="D38502" s="399"/>
      <c r="E38502" s="400"/>
      <c r="G38502" s="401"/>
      <c r="H38502" s="401"/>
      <c r="I38502" s="401"/>
      <c r="J38502" s="194"/>
      <c r="K38502" s="194"/>
      <c r="L38502" s="195"/>
      <c r="M38502" s="196"/>
      <c r="N38502" s="197"/>
      <c r="O38502" s="197"/>
      <c r="P38502" s="231"/>
    </row>
    <row r="38503" spans="2:16">
      <c r="B38503" s="351"/>
      <c r="C38503" s="398"/>
      <c r="D38503" s="399"/>
      <c r="E38503" s="400"/>
      <c r="G38503" s="401"/>
      <c r="H38503" s="401"/>
      <c r="I38503" s="401"/>
      <c r="J38503" s="194"/>
      <c r="K38503" s="194"/>
      <c r="L38503" s="195"/>
      <c r="M38503" s="196"/>
      <c r="N38503" s="197"/>
      <c r="O38503" s="197"/>
      <c r="P38503" s="231"/>
    </row>
    <row r="38504" spans="2:16">
      <c r="B38504" s="351"/>
      <c r="C38504" s="398"/>
      <c r="D38504" s="399"/>
      <c r="E38504" s="400"/>
      <c r="G38504" s="401"/>
      <c r="H38504" s="401"/>
      <c r="I38504" s="401"/>
      <c r="J38504" s="194"/>
      <c r="K38504" s="194"/>
      <c r="L38504" s="195"/>
      <c r="M38504" s="196"/>
      <c r="N38504" s="197"/>
      <c r="O38504" s="197"/>
      <c r="P38504" s="231"/>
    </row>
    <row r="38505" spans="2:16">
      <c r="B38505" s="351"/>
      <c r="C38505" s="398"/>
      <c r="D38505" s="399"/>
      <c r="E38505" s="400"/>
      <c r="G38505" s="401"/>
      <c r="H38505" s="401"/>
      <c r="I38505" s="401"/>
      <c r="J38505" s="194"/>
      <c r="K38505" s="194"/>
      <c r="L38505" s="195"/>
      <c r="M38505" s="196"/>
      <c r="N38505" s="197"/>
      <c r="O38505" s="197"/>
      <c r="P38505" s="231"/>
    </row>
    <row r="38506" spans="2:16">
      <c r="B38506" s="351"/>
      <c r="C38506" s="398"/>
      <c r="D38506" s="399"/>
      <c r="E38506" s="400"/>
      <c r="G38506" s="401"/>
      <c r="H38506" s="401"/>
      <c r="I38506" s="401"/>
      <c r="J38506" s="194"/>
      <c r="K38506" s="194"/>
      <c r="L38506" s="195"/>
      <c r="M38506" s="196"/>
      <c r="N38506" s="197"/>
      <c r="O38506" s="197"/>
      <c r="P38506" s="231"/>
    </row>
    <row r="38507" spans="2:16">
      <c r="B38507" s="351"/>
      <c r="C38507" s="398"/>
      <c r="D38507" s="399"/>
      <c r="E38507" s="400"/>
      <c r="G38507" s="401"/>
      <c r="H38507" s="401"/>
      <c r="I38507" s="401"/>
      <c r="J38507" s="194"/>
      <c r="K38507" s="194"/>
      <c r="L38507" s="195"/>
      <c r="M38507" s="196"/>
      <c r="N38507" s="197"/>
      <c r="O38507" s="197"/>
      <c r="P38507" s="231"/>
    </row>
    <row r="38508" spans="2:16">
      <c r="B38508" s="351"/>
      <c r="C38508" s="398"/>
      <c r="D38508" s="399"/>
      <c r="E38508" s="400"/>
      <c r="G38508" s="401"/>
      <c r="H38508" s="401"/>
      <c r="I38508" s="401"/>
      <c r="J38508" s="194"/>
      <c r="K38508" s="194"/>
      <c r="L38508" s="195"/>
      <c r="M38508" s="196"/>
      <c r="N38508" s="197"/>
      <c r="O38508" s="197"/>
      <c r="P38508" s="231"/>
    </row>
    <row r="38509" spans="2:16">
      <c r="B38509" s="351"/>
      <c r="C38509" s="398"/>
      <c r="D38509" s="399"/>
      <c r="E38509" s="400"/>
      <c r="G38509" s="401"/>
      <c r="H38509" s="401"/>
      <c r="I38509" s="401"/>
      <c r="J38509" s="194"/>
      <c r="K38509" s="194"/>
      <c r="L38509" s="195"/>
      <c r="M38509" s="196"/>
      <c r="N38509" s="197"/>
      <c r="O38509" s="197"/>
      <c r="P38509" s="231"/>
    </row>
    <row r="38510" spans="2:16">
      <c r="B38510" s="351"/>
      <c r="C38510" s="398"/>
      <c r="D38510" s="399"/>
      <c r="E38510" s="400"/>
      <c r="G38510" s="401"/>
      <c r="H38510" s="401"/>
      <c r="I38510" s="401"/>
      <c r="J38510" s="194"/>
      <c r="K38510" s="194"/>
      <c r="L38510" s="195"/>
      <c r="M38510" s="196"/>
      <c r="N38510" s="197"/>
      <c r="O38510" s="197"/>
      <c r="P38510" s="231"/>
    </row>
    <row r="38511" spans="2:16">
      <c r="B38511" s="351"/>
      <c r="C38511" s="398"/>
      <c r="D38511" s="399"/>
      <c r="E38511" s="400"/>
      <c r="G38511" s="401"/>
      <c r="H38511" s="401"/>
      <c r="I38511" s="401"/>
      <c r="J38511" s="194"/>
      <c r="K38511" s="194"/>
      <c r="L38511" s="195"/>
      <c r="M38511" s="196"/>
      <c r="N38511" s="197"/>
      <c r="O38511" s="197"/>
      <c r="P38511" s="231"/>
    </row>
    <row r="38512" spans="2:16">
      <c r="B38512" s="351"/>
      <c r="C38512" s="398"/>
      <c r="D38512" s="399"/>
      <c r="E38512" s="400"/>
      <c r="G38512" s="401"/>
      <c r="H38512" s="401"/>
      <c r="I38512" s="401"/>
      <c r="J38512" s="194"/>
      <c r="K38512" s="194"/>
      <c r="L38512" s="195"/>
      <c r="M38512" s="196"/>
      <c r="N38512" s="197"/>
      <c r="O38512" s="197"/>
      <c r="P38512" s="231"/>
    </row>
    <row r="38513" spans="2:16">
      <c r="B38513" s="351"/>
      <c r="C38513" s="398"/>
      <c r="D38513" s="399"/>
      <c r="E38513" s="400"/>
      <c r="G38513" s="401"/>
      <c r="H38513" s="401"/>
      <c r="I38513" s="401"/>
      <c r="J38513" s="194"/>
      <c r="K38513" s="194"/>
      <c r="L38513" s="195"/>
      <c r="M38513" s="196"/>
      <c r="N38513" s="197"/>
      <c r="O38513" s="197"/>
      <c r="P38513" s="231"/>
    </row>
    <row r="38514" spans="2:16">
      <c r="B38514" s="351"/>
      <c r="C38514" s="398"/>
      <c r="D38514" s="399"/>
      <c r="E38514" s="400"/>
      <c r="G38514" s="401"/>
      <c r="H38514" s="401"/>
      <c r="I38514" s="401"/>
      <c r="J38514" s="194"/>
      <c r="K38514" s="194"/>
      <c r="L38514" s="195"/>
      <c r="M38514" s="196"/>
      <c r="N38514" s="197"/>
      <c r="O38514" s="197"/>
      <c r="P38514" s="231"/>
    </row>
    <row r="38515" spans="2:16">
      <c r="B38515" s="351"/>
      <c r="C38515" s="398"/>
      <c r="D38515" s="399"/>
      <c r="E38515" s="400"/>
      <c r="G38515" s="401"/>
      <c r="H38515" s="401"/>
      <c r="I38515" s="401"/>
      <c r="J38515" s="194"/>
      <c r="K38515" s="194"/>
      <c r="L38515" s="195"/>
      <c r="M38515" s="196"/>
      <c r="N38515" s="197"/>
      <c r="O38515" s="197"/>
      <c r="P38515" s="231"/>
    </row>
    <row r="38516" spans="2:16">
      <c r="B38516" s="351"/>
      <c r="C38516" s="398"/>
      <c r="D38516" s="399"/>
      <c r="E38516" s="400"/>
      <c r="G38516" s="401"/>
      <c r="H38516" s="401"/>
      <c r="I38516" s="401"/>
      <c r="J38516" s="194"/>
      <c r="K38516" s="194"/>
      <c r="L38516" s="195"/>
      <c r="M38516" s="196"/>
      <c r="N38516" s="197"/>
      <c r="O38516" s="197"/>
      <c r="P38516" s="231"/>
    </row>
    <row r="38517" spans="2:16">
      <c r="B38517" s="351"/>
      <c r="C38517" s="398"/>
      <c r="D38517" s="399"/>
      <c r="E38517" s="400"/>
      <c r="G38517" s="401"/>
      <c r="H38517" s="401"/>
      <c r="I38517" s="401"/>
      <c r="J38517" s="194"/>
      <c r="K38517" s="194"/>
      <c r="L38517" s="195"/>
      <c r="M38517" s="196"/>
      <c r="N38517" s="197"/>
      <c r="O38517" s="197"/>
      <c r="P38517" s="231"/>
    </row>
    <row r="38518" spans="2:16">
      <c r="B38518" s="351"/>
      <c r="C38518" s="398"/>
      <c r="D38518" s="399"/>
      <c r="E38518" s="400"/>
      <c r="G38518" s="401"/>
      <c r="H38518" s="401"/>
      <c r="I38518" s="401"/>
      <c r="J38518" s="194"/>
      <c r="K38518" s="194"/>
      <c r="L38518" s="195"/>
      <c r="M38518" s="196"/>
      <c r="N38518" s="197"/>
      <c r="O38518" s="197"/>
      <c r="P38518" s="231"/>
    </row>
    <row r="38519" spans="2:16">
      <c r="B38519" s="351"/>
      <c r="C38519" s="398"/>
      <c r="D38519" s="399"/>
      <c r="E38519" s="400"/>
      <c r="G38519" s="401"/>
      <c r="H38519" s="401"/>
      <c r="I38519" s="401"/>
      <c r="J38519" s="194"/>
      <c r="K38519" s="194"/>
      <c r="L38519" s="195"/>
      <c r="M38519" s="196"/>
      <c r="N38519" s="197"/>
      <c r="O38519" s="197"/>
      <c r="P38519" s="231"/>
    </row>
    <row r="38520" spans="2:16">
      <c r="B38520" s="351"/>
      <c r="C38520" s="398"/>
      <c r="D38520" s="399"/>
      <c r="E38520" s="400"/>
      <c r="G38520" s="401"/>
      <c r="H38520" s="401"/>
      <c r="I38520" s="401"/>
      <c r="J38520" s="194"/>
      <c r="K38520" s="194"/>
      <c r="L38520" s="195"/>
      <c r="M38520" s="196"/>
      <c r="N38520" s="197"/>
      <c r="O38520" s="197"/>
      <c r="P38520" s="231"/>
    </row>
    <row r="38521" spans="2:16">
      <c r="B38521" s="351"/>
      <c r="C38521" s="398"/>
      <c r="D38521" s="399"/>
      <c r="E38521" s="400"/>
      <c r="G38521" s="401"/>
      <c r="H38521" s="401"/>
      <c r="I38521" s="401"/>
      <c r="J38521" s="194"/>
      <c r="K38521" s="194"/>
      <c r="L38521" s="195"/>
      <c r="M38521" s="196"/>
      <c r="N38521" s="197"/>
      <c r="O38521" s="197"/>
      <c r="P38521" s="231"/>
    </row>
    <row r="38522" spans="2:16">
      <c r="B38522" s="351"/>
      <c r="C38522" s="398"/>
      <c r="D38522" s="399"/>
      <c r="E38522" s="400"/>
      <c r="G38522" s="401"/>
      <c r="H38522" s="401"/>
      <c r="I38522" s="401"/>
      <c r="J38522" s="194"/>
      <c r="K38522" s="194"/>
      <c r="L38522" s="195"/>
      <c r="M38522" s="196"/>
      <c r="N38522" s="197"/>
      <c r="O38522" s="197"/>
      <c r="P38522" s="231"/>
    </row>
    <row r="38523" spans="2:16">
      <c r="B38523" s="351"/>
      <c r="C38523" s="398"/>
      <c r="D38523" s="399"/>
      <c r="E38523" s="400"/>
      <c r="G38523" s="401"/>
      <c r="H38523" s="401"/>
      <c r="I38523" s="401"/>
      <c r="J38523" s="194"/>
      <c r="K38523" s="194"/>
      <c r="L38523" s="195"/>
      <c r="M38523" s="196"/>
      <c r="N38523" s="197"/>
      <c r="O38523" s="197"/>
      <c r="P38523" s="231"/>
    </row>
    <row r="38524" spans="2:16">
      <c r="B38524" s="351"/>
      <c r="C38524" s="398"/>
      <c r="D38524" s="399"/>
      <c r="E38524" s="400"/>
      <c r="G38524" s="401"/>
      <c r="H38524" s="401"/>
      <c r="I38524" s="401"/>
      <c r="J38524" s="194"/>
      <c r="K38524" s="194"/>
      <c r="L38524" s="195"/>
      <c r="M38524" s="196"/>
      <c r="N38524" s="197"/>
      <c r="O38524" s="197"/>
      <c r="P38524" s="231"/>
    </row>
    <row r="38525" spans="2:16">
      <c r="B38525" s="351"/>
      <c r="C38525" s="398"/>
      <c r="D38525" s="399"/>
      <c r="E38525" s="400"/>
      <c r="G38525" s="401"/>
      <c r="H38525" s="401"/>
      <c r="I38525" s="401"/>
      <c r="J38525" s="194"/>
      <c r="K38525" s="194"/>
      <c r="L38525" s="195"/>
      <c r="M38525" s="196"/>
      <c r="N38525" s="197"/>
      <c r="O38525" s="197"/>
      <c r="P38525" s="231"/>
    </row>
    <row r="38526" spans="2:16">
      <c r="B38526" s="351"/>
      <c r="C38526" s="398"/>
      <c r="D38526" s="399"/>
      <c r="E38526" s="400"/>
      <c r="G38526" s="401"/>
      <c r="H38526" s="401"/>
      <c r="I38526" s="401"/>
      <c r="J38526" s="194"/>
      <c r="K38526" s="194"/>
      <c r="L38526" s="195"/>
      <c r="M38526" s="196"/>
      <c r="N38526" s="197"/>
      <c r="O38526" s="197"/>
      <c r="P38526" s="231"/>
    </row>
    <row r="38527" spans="2:16">
      <c r="B38527" s="351"/>
      <c r="C38527" s="398"/>
      <c r="D38527" s="399"/>
      <c r="E38527" s="400"/>
      <c r="G38527" s="401"/>
      <c r="H38527" s="401"/>
      <c r="I38527" s="401"/>
      <c r="J38527" s="194"/>
      <c r="K38527" s="194"/>
      <c r="L38527" s="195"/>
      <c r="M38527" s="196"/>
      <c r="N38527" s="197"/>
      <c r="O38527" s="197"/>
      <c r="P38527" s="231"/>
    </row>
    <row r="38528" spans="2:16">
      <c r="B38528" s="351"/>
      <c r="C38528" s="398"/>
      <c r="D38528" s="399"/>
      <c r="E38528" s="400"/>
      <c r="G38528" s="401"/>
      <c r="H38528" s="401"/>
      <c r="I38528" s="401"/>
      <c r="J38528" s="194"/>
      <c r="K38528" s="194"/>
      <c r="L38528" s="195"/>
      <c r="M38528" s="196"/>
      <c r="N38528" s="197"/>
      <c r="O38528" s="197"/>
      <c r="P38528" s="231"/>
    </row>
    <row r="38529" spans="2:16">
      <c r="B38529" s="351"/>
      <c r="C38529" s="398"/>
      <c r="D38529" s="399"/>
      <c r="E38529" s="400"/>
      <c r="G38529" s="401"/>
      <c r="H38529" s="401"/>
      <c r="I38529" s="401"/>
      <c r="J38529" s="194"/>
      <c r="K38529" s="194"/>
      <c r="L38529" s="195"/>
      <c r="M38529" s="196"/>
      <c r="N38529" s="197"/>
      <c r="O38529" s="197"/>
      <c r="P38529" s="231"/>
    </row>
    <row r="38530" spans="2:16">
      <c r="B38530" s="351"/>
      <c r="C38530" s="398"/>
      <c r="D38530" s="399"/>
      <c r="E38530" s="400"/>
      <c r="G38530" s="401"/>
      <c r="H38530" s="401"/>
      <c r="I38530" s="401"/>
      <c r="J38530" s="194"/>
      <c r="K38530" s="194"/>
      <c r="L38530" s="195"/>
      <c r="M38530" s="196"/>
      <c r="N38530" s="197"/>
      <c r="O38530" s="197"/>
      <c r="P38530" s="231"/>
    </row>
    <row r="38531" spans="2:16">
      <c r="B38531" s="351"/>
      <c r="C38531" s="398"/>
      <c r="D38531" s="399"/>
      <c r="E38531" s="400"/>
      <c r="G38531" s="401"/>
      <c r="H38531" s="401"/>
      <c r="I38531" s="401"/>
      <c r="J38531" s="194"/>
      <c r="K38531" s="194"/>
      <c r="L38531" s="195"/>
      <c r="M38531" s="196"/>
      <c r="N38531" s="197"/>
      <c r="O38531" s="197"/>
      <c r="P38531" s="231"/>
    </row>
    <row r="38532" spans="2:16">
      <c r="B38532" s="351"/>
      <c r="C38532" s="398"/>
      <c r="D38532" s="399"/>
      <c r="E38532" s="400"/>
      <c r="G38532" s="401"/>
      <c r="H38532" s="401"/>
      <c r="I38532" s="401"/>
      <c r="J38532" s="194"/>
      <c r="K38532" s="194"/>
      <c r="L38532" s="195"/>
      <c r="M38532" s="196"/>
      <c r="N38532" s="197"/>
      <c r="O38532" s="197"/>
      <c r="P38532" s="231"/>
    </row>
    <row r="38533" spans="2:16">
      <c r="B38533" s="351"/>
      <c r="C38533" s="398"/>
      <c r="D38533" s="399"/>
      <c r="E38533" s="400"/>
      <c r="G38533" s="401"/>
      <c r="H38533" s="401"/>
      <c r="I38533" s="401"/>
      <c r="J38533" s="194"/>
      <c r="K38533" s="194"/>
      <c r="L38533" s="195"/>
      <c r="M38533" s="196"/>
      <c r="N38533" s="197"/>
      <c r="O38533" s="197"/>
      <c r="P38533" s="231"/>
    </row>
    <row r="38534" spans="2:16">
      <c r="B38534" s="351"/>
      <c r="C38534" s="398"/>
      <c r="D38534" s="399"/>
      <c r="E38534" s="400"/>
      <c r="G38534" s="401"/>
      <c r="H38534" s="401"/>
      <c r="I38534" s="401"/>
      <c r="J38534" s="194"/>
      <c r="K38534" s="194"/>
      <c r="L38534" s="195"/>
      <c r="M38534" s="196"/>
      <c r="N38534" s="197"/>
      <c r="O38534" s="197"/>
      <c r="P38534" s="231"/>
    </row>
    <row r="38535" spans="2:16">
      <c r="B38535" s="351"/>
      <c r="C38535" s="398"/>
      <c r="D38535" s="399"/>
      <c r="E38535" s="400"/>
      <c r="G38535" s="401"/>
      <c r="H38535" s="401"/>
      <c r="I38535" s="401"/>
      <c r="J38535" s="194"/>
      <c r="K38535" s="194"/>
      <c r="L38535" s="195"/>
      <c r="M38535" s="196"/>
      <c r="N38535" s="197"/>
      <c r="O38535" s="197"/>
      <c r="P38535" s="231"/>
    </row>
    <row r="38536" spans="2:16">
      <c r="B38536" s="351"/>
      <c r="C38536" s="398"/>
      <c r="D38536" s="399"/>
      <c r="E38536" s="400"/>
      <c r="G38536" s="401"/>
      <c r="H38536" s="401"/>
      <c r="I38536" s="401"/>
      <c r="J38536" s="194"/>
      <c r="K38536" s="194"/>
      <c r="L38536" s="195"/>
      <c r="M38536" s="196"/>
      <c r="N38536" s="197"/>
      <c r="O38536" s="197"/>
      <c r="P38536" s="231"/>
    </row>
    <row r="38537" spans="2:16">
      <c r="B38537" s="351"/>
      <c r="C38537" s="398"/>
      <c r="D38537" s="399"/>
      <c r="E38537" s="400"/>
      <c r="G38537" s="401"/>
      <c r="H38537" s="401"/>
      <c r="I38537" s="401"/>
      <c r="J38537" s="194"/>
      <c r="K38537" s="194"/>
      <c r="L38537" s="195"/>
      <c r="M38537" s="196"/>
      <c r="N38537" s="197"/>
      <c r="O38537" s="197"/>
      <c r="P38537" s="231"/>
    </row>
    <row r="38538" spans="2:16">
      <c r="B38538" s="351"/>
      <c r="C38538" s="398"/>
      <c r="D38538" s="399"/>
      <c r="E38538" s="400"/>
      <c r="G38538" s="401"/>
      <c r="H38538" s="401"/>
      <c r="I38538" s="401"/>
      <c r="J38538" s="194"/>
      <c r="K38538" s="194"/>
      <c r="L38538" s="195"/>
      <c r="M38538" s="196"/>
      <c r="N38538" s="197"/>
      <c r="O38538" s="197"/>
      <c r="P38538" s="231"/>
    </row>
    <row r="38539" spans="2:16">
      <c r="B38539" s="351"/>
      <c r="C38539" s="398"/>
      <c r="D38539" s="399"/>
      <c r="E38539" s="400"/>
      <c r="G38539" s="401"/>
      <c r="H38539" s="401"/>
      <c r="I38539" s="401"/>
      <c r="J38539" s="194"/>
      <c r="K38539" s="194"/>
      <c r="L38539" s="195"/>
      <c r="M38539" s="196"/>
      <c r="N38539" s="197"/>
      <c r="O38539" s="197"/>
      <c r="P38539" s="231"/>
    </row>
    <row r="38540" spans="2:16">
      <c r="B38540" s="351"/>
      <c r="C38540" s="398"/>
      <c r="D38540" s="399"/>
      <c r="E38540" s="400"/>
      <c r="G38540" s="401"/>
      <c r="H38540" s="401"/>
      <c r="I38540" s="401"/>
      <c r="J38540" s="194"/>
      <c r="K38540" s="194"/>
      <c r="L38540" s="195"/>
      <c r="M38540" s="196"/>
      <c r="N38540" s="197"/>
      <c r="O38540" s="197"/>
      <c r="P38540" s="231"/>
    </row>
    <row r="38541" spans="2:16">
      <c r="B38541" s="351"/>
      <c r="C38541" s="398"/>
      <c r="D38541" s="399"/>
      <c r="E38541" s="400"/>
      <c r="G38541" s="401"/>
      <c r="H38541" s="401"/>
      <c r="I38541" s="401"/>
      <c r="J38541" s="194"/>
      <c r="K38541" s="194"/>
      <c r="L38541" s="195"/>
      <c r="M38541" s="196"/>
      <c r="N38541" s="197"/>
      <c r="O38541" s="197"/>
      <c r="P38541" s="231"/>
    </row>
    <row r="38542" spans="2:16">
      <c r="B38542" s="351"/>
      <c r="C38542" s="398"/>
      <c r="D38542" s="399"/>
      <c r="E38542" s="400"/>
      <c r="G38542" s="401"/>
      <c r="H38542" s="401"/>
      <c r="I38542" s="401"/>
      <c r="J38542" s="194"/>
      <c r="K38542" s="194"/>
      <c r="L38542" s="195"/>
      <c r="M38542" s="196"/>
      <c r="N38542" s="197"/>
      <c r="O38542" s="197"/>
      <c r="P38542" s="231"/>
    </row>
    <row r="38543" spans="2:16">
      <c r="B38543" s="351"/>
      <c r="C38543" s="398"/>
      <c r="D38543" s="399"/>
      <c r="E38543" s="400"/>
      <c r="G38543" s="401"/>
      <c r="H38543" s="401"/>
      <c r="I38543" s="401"/>
      <c r="J38543" s="194"/>
      <c r="K38543" s="194"/>
      <c r="L38543" s="195"/>
      <c r="M38543" s="196"/>
      <c r="N38543" s="197"/>
      <c r="O38543" s="197"/>
      <c r="P38543" s="231"/>
    </row>
    <row r="38544" spans="2:16">
      <c r="B38544" s="351"/>
      <c r="C38544" s="398"/>
      <c r="D38544" s="399"/>
      <c r="E38544" s="400"/>
      <c r="G38544" s="401"/>
      <c r="H38544" s="401"/>
      <c r="I38544" s="401"/>
      <c r="J38544" s="194"/>
      <c r="K38544" s="194"/>
      <c r="L38544" s="195"/>
      <c r="M38544" s="196"/>
      <c r="N38544" s="197"/>
      <c r="O38544" s="197"/>
      <c r="P38544" s="231"/>
    </row>
    <row r="38545" spans="2:16">
      <c r="B38545" s="351"/>
      <c r="C38545" s="398"/>
      <c r="D38545" s="399"/>
      <c r="E38545" s="400"/>
      <c r="G38545" s="401"/>
      <c r="H38545" s="401"/>
      <c r="I38545" s="401"/>
      <c r="J38545" s="194"/>
      <c r="K38545" s="194"/>
      <c r="L38545" s="195"/>
      <c r="M38545" s="196"/>
      <c r="N38545" s="197"/>
      <c r="O38545" s="197"/>
      <c r="P38545" s="231"/>
    </row>
    <row r="38546" spans="2:16">
      <c r="B38546" s="402"/>
      <c r="C38546" s="398"/>
      <c r="D38546" s="404"/>
      <c r="E38546" s="405"/>
      <c r="G38546" s="406"/>
      <c r="H38546" s="406"/>
      <c r="I38546" s="406"/>
      <c r="J38546" s="194"/>
      <c r="K38546" s="194"/>
      <c r="L38546" s="195"/>
      <c r="M38546" s="196"/>
      <c r="N38546" s="197"/>
      <c r="O38546" s="197"/>
      <c r="P38546" s="221"/>
    </row>
    <row r="38547" spans="2:16">
      <c r="B38547" s="351"/>
      <c r="C38547" s="398"/>
      <c r="D38547" s="399"/>
      <c r="E38547" s="400"/>
      <c r="G38547" s="401"/>
      <c r="H38547" s="401"/>
      <c r="I38547" s="401"/>
      <c r="J38547" s="194"/>
      <c r="K38547" s="194"/>
      <c r="L38547" s="195"/>
      <c r="M38547" s="196"/>
      <c r="N38547" s="197"/>
      <c r="O38547" s="197"/>
      <c r="P38547" s="231"/>
    </row>
    <row r="38548" spans="2:16">
      <c r="B38548" s="351"/>
      <c r="C38548" s="398"/>
      <c r="D38548" s="399"/>
      <c r="E38548" s="400"/>
      <c r="G38548" s="401"/>
      <c r="H38548" s="401"/>
      <c r="I38548" s="401"/>
      <c r="J38548" s="194"/>
      <c r="K38548" s="194"/>
      <c r="L38548" s="195"/>
      <c r="M38548" s="196"/>
      <c r="N38548" s="197"/>
      <c r="O38548" s="197"/>
      <c r="P38548" s="231"/>
    </row>
    <row r="38549" spans="2:16">
      <c r="B38549" s="351"/>
      <c r="C38549" s="398"/>
      <c r="D38549" s="399"/>
      <c r="E38549" s="400"/>
      <c r="G38549" s="401"/>
      <c r="H38549" s="401"/>
      <c r="I38549" s="401"/>
      <c r="J38549" s="194"/>
      <c r="K38549" s="194"/>
      <c r="L38549" s="195"/>
      <c r="M38549" s="196"/>
      <c r="N38549" s="197"/>
      <c r="O38549" s="197"/>
      <c r="P38549" s="231"/>
    </row>
    <row r="38550" spans="2:16">
      <c r="B38550" s="351"/>
      <c r="C38550" s="398"/>
      <c r="D38550" s="399"/>
      <c r="E38550" s="400"/>
      <c r="G38550" s="401"/>
      <c r="H38550" s="401"/>
      <c r="I38550" s="401"/>
      <c r="J38550" s="194"/>
      <c r="K38550" s="194"/>
      <c r="L38550" s="195"/>
      <c r="M38550" s="196"/>
      <c r="N38550" s="197"/>
      <c r="O38550" s="197"/>
      <c r="P38550" s="231"/>
    </row>
    <row r="38551" spans="2:16">
      <c r="B38551" s="351"/>
      <c r="C38551" s="398"/>
      <c r="D38551" s="399"/>
      <c r="E38551" s="400"/>
      <c r="G38551" s="401"/>
      <c r="H38551" s="401"/>
      <c r="I38551" s="401"/>
      <c r="J38551" s="194"/>
      <c r="K38551" s="194"/>
      <c r="L38551" s="195"/>
      <c r="M38551" s="196"/>
      <c r="N38551" s="197"/>
      <c r="O38551" s="197"/>
      <c r="P38551" s="231"/>
    </row>
    <row r="38552" spans="2:16">
      <c r="B38552" s="351"/>
      <c r="C38552" s="398"/>
      <c r="D38552" s="399"/>
      <c r="E38552" s="400"/>
      <c r="G38552" s="401"/>
      <c r="H38552" s="401"/>
      <c r="I38552" s="401"/>
      <c r="J38552" s="194"/>
      <c r="K38552" s="194"/>
      <c r="L38552" s="195"/>
      <c r="M38552" s="196"/>
      <c r="N38552" s="197"/>
      <c r="O38552" s="197"/>
      <c r="P38552" s="231"/>
    </row>
    <row r="38553" spans="2:16">
      <c r="B38553" s="351"/>
      <c r="C38553" s="398"/>
      <c r="D38553" s="399"/>
      <c r="E38553" s="400"/>
      <c r="G38553" s="401"/>
      <c r="H38553" s="401"/>
      <c r="I38553" s="401"/>
      <c r="J38553" s="194"/>
      <c r="K38553" s="194"/>
      <c r="L38553" s="195"/>
      <c r="M38553" s="196"/>
      <c r="N38553" s="197"/>
      <c r="O38553" s="197"/>
      <c r="P38553" s="231"/>
    </row>
    <row r="38554" spans="2:16">
      <c r="B38554" s="351"/>
      <c r="C38554" s="398"/>
      <c r="D38554" s="399"/>
      <c r="E38554" s="400"/>
      <c r="G38554" s="401"/>
      <c r="H38554" s="401"/>
      <c r="I38554" s="401"/>
      <c r="J38554" s="194"/>
      <c r="K38554" s="194"/>
      <c r="L38554" s="195"/>
      <c r="M38554" s="196"/>
      <c r="N38554" s="197"/>
      <c r="O38554" s="197"/>
      <c r="P38554" s="231"/>
    </row>
    <row r="38555" spans="2:16">
      <c r="B38555" s="351"/>
      <c r="C38555" s="398"/>
      <c r="D38555" s="399"/>
      <c r="E38555" s="400"/>
      <c r="G38555" s="401"/>
      <c r="H38555" s="401"/>
      <c r="I38555" s="401"/>
      <c r="J38555" s="194"/>
      <c r="K38555" s="194"/>
      <c r="L38555" s="195"/>
      <c r="M38555" s="196"/>
      <c r="N38555" s="197"/>
      <c r="O38555" s="197"/>
      <c r="P38555" s="231"/>
    </row>
    <row r="38556" spans="2:16">
      <c r="B38556" s="351"/>
      <c r="C38556" s="398"/>
      <c r="D38556" s="399"/>
      <c r="E38556" s="400"/>
      <c r="G38556" s="401"/>
      <c r="H38556" s="401"/>
      <c r="I38556" s="401"/>
      <c r="J38556" s="194"/>
      <c r="K38556" s="194"/>
      <c r="L38556" s="195"/>
      <c r="M38556" s="196"/>
      <c r="N38556" s="197"/>
      <c r="O38556" s="197"/>
      <c r="P38556" s="231"/>
    </row>
    <row r="38557" spans="2:16">
      <c r="B38557" s="351"/>
      <c r="C38557" s="398"/>
      <c r="D38557" s="399"/>
      <c r="E38557" s="400"/>
      <c r="G38557" s="401"/>
      <c r="H38557" s="401"/>
      <c r="I38557" s="401"/>
      <c r="J38557" s="194"/>
      <c r="K38557" s="194"/>
      <c r="L38557" s="195"/>
      <c r="M38557" s="196"/>
      <c r="N38557" s="197"/>
      <c r="O38557" s="197"/>
      <c r="P38557" s="231"/>
    </row>
    <row r="38558" spans="2:16">
      <c r="B38558" s="351"/>
      <c r="C38558" s="398"/>
      <c r="D38558" s="399"/>
      <c r="E38558" s="400"/>
      <c r="G38558" s="401"/>
      <c r="H38558" s="401"/>
      <c r="I38558" s="401"/>
      <c r="J38558" s="194"/>
      <c r="K38558" s="194"/>
      <c r="L38558" s="195"/>
      <c r="M38558" s="196"/>
      <c r="N38558" s="197"/>
      <c r="O38558" s="197"/>
      <c r="P38558" s="231"/>
    </row>
    <row r="38559" spans="2:16">
      <c r="B38559" s="351"/>
      <c r="C38559" s="398"/>
      <c r="D38559" s="399"/>
      <c r="E38559" s="400"/>
      <c r="G38559" s="401"/>
      <c r="H38559" s="401"/>
      <c r="I38559" s="401"/>
      <c r="J38559" s="194"/>
      <c r="K38559" s="194"/>
      <c r="L38559" s="195"/>
      <c r="M38559" s="196"/>
      <c r="N38559" s="197"/>
      <c r="O38559" s="197"/>
      <c r="P38559" s="231"/>
    </row>
    <row r="38560" spans="2:16">
      <c r="B38560" s="351"/>
      <c r="C38560" s="398"/>
      <c r="D38560" s="399"/>
      <c r="E38560" s="400"/>
      <c r="G38560" s="401"/>
      <c r="H38560" s="401"/>
      <c r="I38560" s="401"/>
      <c r="J38560" s="194"/>
      <c r="K38560" s="194"/>
      <c r="L38560" s="195"/>
      <c r="M38560" s="196"/>
      <c r="N38560" s="197"/>
      <c r="O38560" s="197"/>
      <c r="P38560" s="231"/>
    </row>
    <row r="38561" spans="2:16">
      <c r="B38561" s="351"/>
      <c r="C38561" s="398"/>
      <c r="D38561" s="399"/>
      <c r="E38561" s="400"/>
      <c r="G38561" s="401"/>
      <c r="H38561" s="401"/>
      <c r="I38561" s="401"/>
      <c r="J38561" s="194"/>
      <c r="K38561" s="194"/>
      <c r="L38561" s="195"/>
      <c r="M38561" s="196"/>
      <c r="N38561" s="197"/>
      <c r="O38561" s="197"/>
      <c r="P38561" s="231"/>
    </row>
    <row r="38562" spans="2:16">
      <c r="B38562" s="351"/>
      <c r="C38562" s="398"/>
      <c r="D38562" s="399"/>
      <c r="E38562" s="400"/>
      <c r="G38562" s="401"/>
      <c r="H38562" s="401"/>
      <c r="I38562" s="401"/>
      <c r="J38562" s="194"/>
      <c r="K38562" s="194"/>
      <c r="L38562" s="195"/>
      <c r="M38562" s="196"/>
      <c r="N38562" s="197"/>
      <c r="O38562" s="197"/>
      <c r="P38562" s="231"/>
    </row>
    <row r="38563" spans="2:16">
      <c r="B38563" s="351"/>
      <c r="C38563" s="398"/>
      <c r="D38563" s="399"/>
      <c r="E38563" s="400"/>
      <c r="G38563" s="401"/>
      <c r="H38563" s="401"/>
      <c r="I38563" s="401"/>
      <c r="J38563" s="194"/>
      <c r="K38563" s="194"/>
      <c r="L38563" s="195"/>
      <c r="M38563" s="196"/>
      <c r="N38563" s="197"/>
      <c r="O38563" s="197"/>
      <c r="P38563" s="231"/>
    </row>
    <row r="38564" spans="2:16">
      <c r="B38564" s="351"/>
      <c r="C38564" s="398"/>
      <c r="D38564" s="399"/>
      <c r="E38564" s="400"/>
      <c r="G38564" s="401"/>
      <c r="H38564" s="401"/>
      <c r="I38564" s="401"/>
      <c r="J38564" s="194"/>
      <c r="K38564" s="194"/>
      <c r="L38564" s="195"/>
      <c r="M38564" s="196"/>
      <c r="N38564" s="197"/>
      <c r="O38564" s="197"/>
      <c r="P38564" s="231"/>
    </row>
    <row r="38565" spans="2:16">
      <c r="B38565" s="351"/>
      <c r="C38565" s="398"/>
      <c r="D38565" s="399"/>
      <c r="E38565" s="400"/>
      <c r="G38565" s="401"/>
      <c r="H38565" s="401"/>
      <c r="I38565" s="401"/>
      <c r="J38565" s="194"/>
      <c r="K38565" s="194"/>
      <c r="L38565" s="195"/>
      <c r="M38565" s="196"/>
      <c r="N38565" s="197"/>
      <c r="O38565" s="197"/>
      <c r="P38565" s="231"/>
    </row>
    <row r="38566" spans="2:16">
      <c r="B38566" s="351"/>
      <c r="C38566" s="398"/>
      <c r="D38566" s="399"/>
      <c r="E38566" s="400"/>
      <c r="G38566" s="401"/>
      <c r="H38566" s="401"/>
      <c r="I38566" s="401"/>
      <c r="J38566" s="194"/>
      <c r="K38566" s="194"/>
      <c r="L38566" s="195"/>
      <c r="M38566" s="196"/>
      <c r="N38566" s="197"/>
      <c r="O38566" s="197"/>
      <c r="P38566" s="231"/>
    </row>
    <row r="38567" spans="2:16">
      <c r="B38567" s="351"/>
      <c r="C38567" s="398"/>
      <c r="D38567" s="399"/>
      <c r="E38567" s="400"/>
      <c r="G38567" s="401"/>
      <c r="H38567" s="401"/>
      <c r="I38567" s="401"/>
      <c r="J38567" s="194"/>
      <c r="K38567" s="194"/>
      <c r="L38567" s="195"/>
      <c r="M38567" s="196"/>
      <c r="N38567" s="197"/>
      <c r="O38567" s="197"/>
      <c r="P38567" s="231"/>
    </row>
    <row r="38568" spans="2:16">
      <c r="B38568" s="351"/>
      <c r="C38568" s="398"/>
      <c r="D38568" s="399"/>
      <c r="E38568" s="400"/>
      <c r="G38568" s="401"/>
      <c r="H38568" s="401"/>
      <c r="I38568" s="401"/>
      <c r="J38568" s="194"/>
      <c r="K38568" s="194"/>
      <c r="L38568" s="195"/>
      <c r="M38568" s="196"/>
      <c r="N38568" s="197"/>
      <c r="O38568" s="197"/>
      <c r="P38568" s="231"/>
    </row>
    <row r="38569" spans="2:16">
      <c r="B38569" s="351"/>
      <c r="C38569" s="398"/>
      <c r="D38569" s="399"/>
      <c r="E38569" s="400"/>
      <c r="G38569" s="401"/>
      <c r="H38569" s="401"/>
      <c r="I38569" s="401"/>
      <c r="J38569" s="194"/>
      <c r="K38569" s="194"/>
      <c r="L38569" s="195"/>
      <c r="M38569" s="196"/>
      <c r="N38569" s="197"/>
      <c r="O38569" s="197"/>
      <c r="P38569" s="231"/>
    </row>
    <row r="38570" spans="2:16">
      <c r="B38570" s="351"/>
      <c r="C38570" s="398"/>
      <c r="D38570" s="399"/>
      <c r="E38570" s="400"/>
      <c r="G38570" s="401"/>
      <c r="H38570" s="401"/>
      <c r="I38570" s="401"/>
      <c r="J38570" s="194"/>
      <c r="K38570" s="194"/>
      <c r="L38570" s="195"/>
      <c r="M38570" s="196"/>
      <c r="N38570" s="197"/>
      <c r="O38570" s="197"/>
      <c r="P38570" s="231"/>
    </row>
    <row r="38571" spans="2:16">
      <c r="B38571" s="351"/>
      <c r="C38571" s="398"/>
      <c r="D38571" s="399"/>
      <c r="E38571" s="400"/>
      <c r="G38571" s="401"/>
      <c r="H38571" s="401"/>
      <c r="I38571" s="401"/>
      <c r="J38571" s="194"/>
      <c r="K38571" s="194"/>
      <c r="L38571" s="195"/>
      <c r="M38571" s="196"/>
      <c r="N38571" s="197"/>
      <c r="O38571" s="197"/>
      <c r="P38571" s="231"/>
    </row>
    <row r="38572" spans="2:16">
      <c r="B38572" s="351"/>
      <c r="C38572" s="398"/>
      <c r="D38572" s="399"/>
      <c r="E38572" s="400"/>
      <c r="G38572" s="401"/>
      <c r="H38572" s="401"/>
      <c r="I38572" s="401"/>
      <c r="J38572" s="194"/>
      <c r="K38572" s="194"/>
      <c r="L38572" s="195"/>
      <c r="M38572" s="196"/>
      <c r="N38572" s="197"/>
      <c r="O38572" s="197"/>
      <c r="P38572" s="231"/>
    </row>
    <row r="38573" spans="2:16">
      <c r="B38573" s="351"/>
      <c r="C38573" s="398"/>
      <c r="D38573" s="399"/>
      <c r="E38573" s="400"/>
      <c r="G38573" s="401"/>
      <c r="H38573" s="401"/>
      <c r="I38573" s="401"/>
      <c r="J38573" s="194"/>
      <c r="K38573" s="194"/>
      <c r="L38573" s="195"/>
      <c r="M38573" s="196"/>
      <c r="N38573" s="197"/>
      <c r="O38573" s="197"/>
      <c r="P38573" s="231"/>
    </row>
    <row r="38574" spans="2:16">
      <c r="B38574" s="351"/>
      <c r="C38574" s="398"/>
      <c r="D38574" s="399"/>
      <c r="E38574" s="400"/>
      <c r="G38574" s="401"/>
      <c r="H38574" s="401"/>
      <c r="I38574" s="401"/>
      <c r="J38574" s="194"/>
      <c r="K38574" s="194"/>
      <c r="L38574" s="195"/>
      <c r="M38574" s="196"/>
      <c r="N38574" s="197"/>
      <c r="O38574" s="197"/>
      <c r="P38574" s="231"/>
    </row>
    <row r="38575" spans="2:16">
      <c r="B38575" s="351"/>
      <c r="C38575" s="398"/>
      <c r="D38575" s="399"/>
      <c r="E38575" s="400"/>
      <c r="G38575" s="401"/>
      <c r="H38575" s="401"/>
      <c r="I38575" s="401"/>
      <c r="J38575" s="194"/>
      <c r="K38575" s="194"/>
      <c r="L38575" s="195"/>
      <c r="M38575" s="196"/>
      <c r="N38575" s="197"/>
      <c r="O38575" s="197"/>
      <c r="P38575" s="231"/>
    </row>
    <row r="38576" spans="2:16">
      <c r="B38576" s="351"/>
      <c r="C38576" s="398"/>
      <c r="D38576" s="399"/>
      <c r="E38576" s="400"/>
      <c r="G38576" s="401"/>
      <c r="H38576" s="401"/>
      <c r="I38576" s="401"/>
      <c r="J38576" s="194"/>
      <c r="K38576" s="194"/>
      <c r="L38576" s="195"/>
      <c r="M38576" s="196"/>
      <c r="N38576" s="197"/>
      <c r="O38576" s="197"/>
      <c r="P38576" s="231"/>
    </row>
    <row r="38577" spans="2:16">
      <c r="B38577" s="351"/>
      <c r="C38577" s="398"/>
      <c r="D38577" s="399"/>
      <c r="E38577" s="400"/>
      <c r="G38577" s="401"/>
      <c r="H38577" s="401"/>
      <c r="I38577" s="401"/>
      <c r="J38577" s="194"/>
      <c r="K38577" s="194"/>
      <c r="L38577" s="195"/>
      <c r="M38577" s="196"/>
      <c r="N38577" s="197"/>
      <c r="O38577" s="197"/>
      <c r="P38577" s="231"/>
    </row>
    <row r="38578" spans="2:16">
      <c r="B38578" s="351"/>
      <c r="C38578" s="398"/>
      <c r="D38578" s="399"/>
      <c r="E38578" s="400"/>
      <c r="G38578" s="401"/>
      <c r="H38578" s="401"/>
      <c r="I38578" s="401"/>
      <c r="J38578" s="194"/>
      <c r="K38578" s="194"/>
      <c r="L38578" s="195"/>
      <c r="M38578" s="196"/>
      <c r="N38578" s="197"/>
      <c r="O38578" s="197"/>
      <c r="P38578" s="231"/>
    </row>
    <row r="38579" spans="2:16">
      <c r="B38579" s="351"/>
      <c r="C38579" s="398"/>
      <c r="D38579" s="399"/>
      <c r="E38579" s="400"/>
      <c r="G38579" s="401"/>
      <c r="H38579" s="401"/>
      <c r="I38579" s="401"/>
      <c r="J38579" s="194"/>
      <c r="K38579" s="194"/>
      <c r="L38579" s="195"/>
      <c r="M38579" s="196"/>
      <c r="N38579" s="197"/>
      <c r="O38579" s="197"/>
      <c r="P38579" s="231"/>
    </row>
    <row r="38580" spans="2:16">
      <c r="B38580" s="351"/>
      <c r="C38580" s="398"/>
      <c r="D38580" s="399"/>
      <c r="E38580" s="400"/>
      <c r="G38580" s="401"/>
      <c r="H38580" s="401"/>
      <c r="I38580" s="401"/>
      <c r="J38580" s="194"/>
      <c r="K38580" s="194"/>
      <c r="L38580" s="195"/>
      <c r="M38580" s="196"/>
      <c r="N38580" s="197"/>
      <c r="O38580" s="197"/>
      <c r="P38580" s="231"/>
    </row>
    <row r="38581" spans="2:16">
      <c r="B38581" s="351"/>
      <c r="C38581" s="398"/>
      <c r="D38581" s="399"/>
      <c r="E38581" s="400"/>
      <c r="G38581" s="401"/>
      <c r="H38581" s="401"/>
      <c r="I38581" s="401"/>
      <c r="J38581" s="194"/>
      <c r="K38581" s="194"/>
      <c r="L38581" s="195"/>
      <c r="M38581" s="196"/>
      <c r="N38581" s="197"/>
      <c r="O38581" s="197"/>
      <c r="P38581" s="231"/>
    </row>
    <row r="38582" spans="2:16">
      <c r="B38582" s="351"/>
      <c r="C38582" s="398"/>
      <c r="D38582" s="399"/>
      <c r="E38582" s="400"/>
      <c r="G38582" s="401"/>
      <c r="H38582" s="401"/>
      <c r="I38582" s="401"/>
      <c r="J38582" s="194"/>
      <c r="K38582" s="194"/>
      <c r="L38582" s="195"/>
      <c r="M38582" s="196"/>
      <c r="N38582" s="197"/>
      <c r="O38582" s="197"/>
      <c r="P38582" s="231"/>
    </row>
    <row r="38583" spans="2:16">
      <c r="B38583" s="351"/>
      <c r="C38583" s="398"/>
      <c r="D38583" s="399"/>
      <c r="E38583" s="400"/>
      <c r="G38583" s="401"/>
      <c r="H38583" s="401"/>
      <c r="I38583" s="401"/>
      <c r="J38583" s="194"/>
      <c r="K38583" s="194"/>
      <c r="L38583" s="195"/>
      <c r="M38583" s="196"/>
      <c r="N38583" s="197"/>
      <c r="O38583" s="197"/>
      <c r="P38583" s="231"/>
    </row>
    <row r="38584" spans="2:16">
      <c r="B38584" s="351"/>
      <c r="C38584" s="398"/>
      <c r="D38584" s="399"/>
      <c r="E38584" s="400"/>
      <c r="G38584" s="401"/>
      <c r="H38584" s="401"/>
      <c r="I38584" s="401"/>
      <c r="J38584" s="194"/>
      <c r="K38584" s="194"/>
      <c r="L38584" s="195"/>
      <c r="M38584" s="196"/>
      <c r="N38584" s="197"/>
      <c r="O38584" s="197"/>
      <c r="P38584" s="231"/>
    </row>
    <row r="38585" spans="2:16">
      <c r="B38585" s="351"/>
      <c r="C38585" s="398"/>
      <c r="D38585" s="399"/>
      <c r="E38585" s="400"/>
      <c r="G38585" s="401"/>
      <c r="H38585" s="401"/>
      <c r="I38585" s="401"/>
      <c r="J38585" s="194"/>
      <c r="K38585" s="194"/>
      <c r="L38585" s="195"/>
      <c r="M38585" s="196"/>
      <c r="N38585" s="197"/>
      <c r="O38585" s="197"/>
      <c r="P38585" s="231"/>
    </row>
    <row r="38586" spans="2:16">
      <c r="B38586" s="351"/>
      <c r="C38586" s="398"/>
      <c r="D38586" s="399"/>
      <c r="E38586" s="400"/>
      <c r="G38586" s="401"/>
      <c r="H38586" s="401"/>
      <c r="I38586" s="401"/>
      <c r="J38586" s="194"/>
      <c r="K38586" s="194"/>
      <c r="L38586" s="195"/>
      <c r="M38586" s="196"/>
      <c r="N38586" s="197"/>
      <c r="O38586" s="197"/>
      <c r="P38586" s="231"/>
    </row>
    <row r="38587" spans="2:16">
      <c r="B38587" s="351"/>
      <c r="C38587" s="398"/>
      <c r="D38587" s="399"/>
      <c r="E38587" s="400"/>
      <c r="G38587" s="401"/>
      <c r="H38587" s="401"/>
      <c r="I38587" s="401"/>
      <c r="J38587" s="194"/>
      <c r="K38587" s="194"/>
      <c r="L38587" s="195"/>
      <c r="M38587" s="196"/>
      <c r="N38587" s="197"/>
      <c r="O38587" s="197"/>
      <c r="P38587" s="231"/>
    </row>
    <row r="38588" spans="2:16">
      <c r="B38588" s="351"/>
      <c r="C38588" s="398"/>
      <c r="D38588" s="399"/>
      <c r="E38588" s="400"/>
      <c r="G38588" s="401"/>
      <c r="H38588" s="401"/>
      <c r="I38588" s="401"/>
      <c r="J38588" s="194"/>
      <c r="K38588" s="194"/>
      <c r="L38588" s="195"/>
      <c r="M38588" s="196"/>
      <c r="N38588" s="197"/>
      <c r="O38588" s="197"/>
      <c r="P38588" s="231"/>
    </row>
    <row r="38589" spans="2:16">
      <c r="B38589" s="351"/>
      <c r="C38589" s="398"/>
      <c r="D38589" s="399"/>
      <c r="E38589" s="400"/>
      <c r="G38589" s="401"/>
      <c r="H38589" s="401"/>
      <c r="I38589" s="401"/>
      <c r="J38589" s="194"/>
      <c r="K38589" s="194"/>
      <c r="L38589" s="195"/>
      <c r="M38589" s="196"/>
      <c r="N38589" s="197"/>
      <c r="O38589" s="197"/>
      <c r="P38589" s="231"/>
    </row>
    <row r="38590" spans="2:16">
      <c r="B38590" s="351"/>
      <c r="C38590" s="398"/>
      <c r="D38590" s="399"/>
      <c r="E38590" s="400"/>
      <c r="G38590" s="401"/>
      <c r="H38590" s="401"/>
      <c r="I38590" s="401"/>
      <c r="J38590" s="194"/>
      <c r="K38590" s="194"/>
      <c r="L38590" s="195"/>
      <c r="M38590" s="196"/>
      <c r="N38590" s="197"/>
      <c r="O38590" s="197"/>
      <c r="P38590" s="231"/>
    </row>
    <row r="38591" spans="2:16">
      <c r="B38591" s="351"/>
      <c r="C38591" s="398"/>
      <c r="D38591" s="399"/>
      <c r="E38591" s="400"/>
      <c r="G38591" s="401"/>
      <c r="H38591" s="401"/>
      <c r="I38591" s="401"/>
      <c r="J38591" s="194"/>
      <c r="K38591" s="194"/>
      <c r="L38591" s="195"/>
      <c r="M38591" s="196"/>
      <c r="N38591" s="197"/>
      <c r="O38591" s="197"/>
      <c r="P38591" s="231"/>
    </row>
    <row r="38592" spans="2:16">
      <c r="B38592" s="351"/>
      <c r="C38592" s="398"/>
      <c r="D38592" s="399"/>
      <c r="E38592" s="400"/>
      <c r="G38592" s="401"/>
      <c r="H38592" s="401"/>
      <c r="I38592" s="401"/>
      <c r="J38592" s="194"/>
      <c r="K38592" s="194"/>
      <c r="L38592" s="195"/>
      <c r="M38592" s="196"/>
      <c r="N38592" s="197"/>
      <c r="O38592" s="197"/>
      <c r="P38592" s="231"/>
    </row>
    <row r="38593" spans="2:16">
      <c r="B38593" s="351"/>
      <c r="C38593" s="398"/>
      <c r="D38593" s="399"/>
      <c r="E38593" s="400"/>
      <c r="G38593" s="401"/>
      <c r="H38593" s="401"/>
      <c r="I38593" s="401"/>
      <c r="J38593" s="194"/>
      <c r="K38593" s="194"/>
      <c r="L38593" s="195"/>
      <c r="M38593" s="196"/>
      <c r="N38593" s="197"/>
      <c r="O38593" s="197"/>
      <c r="P38593" s="231"/>
    </row>
    <row r="38594" spans="2:16">
      <c r="B38594" s="351"/>
      <c r="C38594" s="398"/>
      <c r="D38594" s="399"/>
      <c r="E38594" s="400"/>
      <c r="G38594" s="401"/>
      <c r="H38594" s="401"/>
      <c r="I38594" s="401"/>
      <c r="J38594" s="194"/>
      <c r="K38594" s="194"/>
      <c r="L38594" s="195"/>
      <c r="M38594" s="196"/>
      <c r="N38594" s="197"/>
      <c r="O38594" s="197"/>
      <c r="P38594" s="231"/>
    </row>
    <row r="38595" spans="2:16">
      <c r="B38595" s="351"/>
      <c r="C38595" s="398"/>
      <c r="D38595" s="399"/>
      <c r="E38595" s="400"/>
      <c r="G38595" s="401"/>
      <c r="H38595" s="401"/>
      <c r="I38595" s="401"/>
      <c r="J38595" s="194"/>
      <c r="K38595" s="194"/>
      <c r="L38595" s="195"/>
      <c r="M38595" s="196"/>
      <c r="N38595" s="197"/>
      <c r="O38595" s="197"/>
      <c r="P38595" s="231"/>
    </row>
    <row r="38596" spans="2:16">
      <c r="B38596" s="351"/>
      <c r="C38596" s="398"/>
      <c r="D38596" s="399"/>
      <c r="E38596" s="400"/>
      <c r="G38596" s="401"/>
      <c r="H38596" s="401"/>
      <c r="I38596" s="401"/>
      <c r="J38596" s="194"/>
      <c r="K38596" s="194"/>
      <c r="L38596" s="195"/>
      <c r="M38596" s="196"/>
      <c r="N38596" s="197"/>
      <c r="O38596" s="197"/>
      <c r="P38596" s="231"/>
    </row>
    <row r="38597" spans="2:16">
      <c r="B38597" s="351"/>
      <c r="C38597" s="398"/>
      <c r="D38597" s="399"/>
      <c r="E38597" s="400"/>
      <c r="G38597" s="401"/>
      <c r="H38597" s="401"/>
      <c r="I38597" s="401"/>
      <c r="J38597" s="194"/>
      <c r="K38597" s="194"/>
      <c r="L38597" s="195"/>
      <c r="M38597" s="196"/>
      <c r="N38597" s="197"/>
      <c r="O38597" s="197"/>
      <c r="P38597" s="231"/>
    </row>
    <row r="38598" spans="2:16">
      <c r="B38598" s="351"/>
      <c r="C38598" s="398"/>
      <c r="D38598" s="399"/>
      <c r="E38598" s="400"/>
      <c r="G38598" s="401"/>
      <c r="H38598" s="401"/>
      <c r="I38598" s="401"/>
      <c r="J38598" s="194"/>
      <c r="K38598" s="194"/>
      <c r="L38598" s="195"/>
      <c r="M38598" s="196"/>
      <c r="N38598" s="197"/>
      <c r="O38598" s="197"/>
      <c r="P38598" s="231"/>
    </row>
    <row r="38599" spans="2:16">
      <c r="B38599" s="351"/>
      <c r="C38599" s="398"/>
      <c r="D38599" s="399"/>
      <c r="E38599" s="400"/>
      <c r="G38599" s="401"/>
      <c r="H38599" s="401"/>
      <c r="I38599" s="401"/>
      <c r="J38599" s="194"/>
      <c r="K38599" s="194"/>
      <c r="L38599" s="195"/>
      <c r="M38599" s="196"/>
      <c r="N38599" s="197"/>
      <c r="O38599" s="197"/>
      <c r="P38599" s="231"/>
    </row>
    <row r="38600" spans="2:16">
      <c r="B38600" s="351"/>
      <c r="C38600" s="398"/>
      <c r="D38600" s="399"/>
      <c r="E38600" s="400"/>
      <c r="G38600" s="401"/>
      <c r="H38600" s="401"/>
      <c r="I38600" s="401"/>
      <c r="J38600" s="194"/>
      <c r="K38600" s="194"/>
      <c r="L38600" s="195"/>
      <c r="M38600" s="196"/>
      <c r="N38600" s="197"/>
      <c r="O38600" s="197"/>
      <c r="P38600" s="231"/>
    </row>
    <row r="38601" spans="2:16">
      <c r="B38601" s="351"/>
      <c r="C38601" s="398"/>
      <c r="D38601" s="399"/>
      <c r="E38601" s="400"/>
      <c r="G38601" s="401"/>
      <c r="H38601" s="401"/>
      <c r="I38601" s="401"/>
      <c r="J38601" s="194"/>
      <c r="K38601" s="194"/>
      <c r="L38601" s="195"/>
      <c r="M38601" s="196"/>
      <c r="N38601" s="197"/>
      <c r="O38601" s="197"/>
      <c r="P38601" s="231"/>
    </row>
    <row r="38602" spans="2:16">
      <c r="B38602" s="351"/>
      <c r="C38602" s="398"/>
      <c r="D38602" s="399"/>
      <c r="E38602" s="400"/>
      <c r="G38602" s="401"/>
      <c r="H38602" s="401"/>
      <c r="I38602" s="401"/>
      <c r="J38602" s="194"/>
      <c r="K38602" s="194"/>
      <c r="L38602" s="195"/>
      <c r="M38602" s="196"/>
      <c r="N38602" s="197"/>
      <c r="O38602" s="197"/>
      <c r="P38602" s="231"/>
    </row>
    <row r="38603" spans="2:16">
      <c r="B38603" s="351"/>
      <c r="C38603" s="398"/>
      <c r="D38603" s="399"/>
      <c r="E38603" s="400"/>
      <c r="G38603" s="401"/>
      <c r="H38603" s="401"/>
      <c r="I38603" s="401"/>
      <c r="J38603" s="194"/>
      <c r="K38603" s="194"/>
      <c r="L38603" s="195"/>
      <c r="M38603" s="196"/>
      <c r="N38603" s="197"/>
      <c r="O38603" s="197"/>
      <c r="P38603" s="231"/>
    </row>
    <row r="38604" spans="2:16">
      <c r="B38604" s="351"/>
      <c r="C38604" s="398"/>
      <c r="D38604" s="399"/>
      <c r="E38604" s="400"/>
      <c r="G38604" s="401"/>
      <c r="H38604" s="401"/>
      <c r="I38604" s="401"/>
      <c r="J38604" s="194"/>
      <c r="K38604" s="194"/>
      <c r="L38604" s="195"/>
      <c r="M38604" s="196"/>
      <c r="N38604" s="197"/>
      <c r="O38604" s="197"/>
      <c r="P38604" s="231"/>
    </row>
    <row r="38605" spans="2:16">
      <c r="B38605" s="351"/>
      <c r="C38605" s="398"/>
      <c r="D38605" s="399"/>
      <c r="E38605" s="400"/>
      <c r="G38605" s="401"/>
      <c r="H38605" s="401"/>
      <c r="I38605" s="401"/>
      <c r="J38605" s="194"/>
      <c r="K38605" s="194"/>
      <c r="L38605" s="195"/>
      <c r="M38605" s="196"/>
      <c r="N38605" s="197"/>
      <c r="O38605" s="197"/>
      <c r="P38605" s="231"/>
    </row>
    <row r="38606" spans="2:16">
      <c r="B38606" s="351"/>
      <c r="C38606" s="398"/>
      <c r="D38606" s="399"/>
      <c r="E38606" s="400"/>
      <c r="G38606" s="401"/>
      <c r="H38606" s="401"/>
      <c r="I38606" s="401"/>
      <c r="J38606" s="194"/>
      <c r="K38606" s="194"/>
      <c r="L38606" s="195"/>
      <c r="M38606" s="196"/>
      <c r="N38606" s="197"/>
      <c r="O38606" s="197"/>
      <c r="P38606" s="231"/>
    </row>
    <row r="38607" spans="2:16">
      <c r="B38607" s="351"/>
      <c r="C38607" s="398"/>
      <c r="D38607" s="399"/>
      <c r="E38607" s="400"/>
      <c r="G38607" s="401"/>
      <c r="H38607" s="401"/>
      <c r="I38607" s="401"/>
      <c r="J38607" s="194"/>
      <c r="K38607" s="194"/>
      <c r="L38607" s="195"/>
      <c r="M38607" s="196"/>
      <c r="N38607" s="197"/>
      <c r="O38607" s="197"/>
      <c r="P38607" s="231"/>
    </row>
    <row r="38608" spans="2:16">
      <c r="B38608" s="351"/>
      <c r="C38608" s="398"/>
      <c r="D38608" s="399"/>
      <c r="E38608" s="400"/>
      <c r="G38608" s="401"/>
      <c r="H38608" s="401"/>
      <c r="I38608" s="401"/>
      <c r="J38608" s="194"/>
      <c r="K38608" s="194"/>
      <c r="L38608" s="195"/>
      <c r="M38608" s="196"/>
      <c r="N38608" s="197"/>
      <c r="O38608" s="197"/>
      <c r="P38608" s="231"/>
    </row>
    <row r="38609" spans="2:16">
      <c r="B38609" s="351"/>
      <c r="C38609" s="398"/>
      <c r="D38609" s="399"/>
      <c r="E38609" s="400"/>
      <c r="G38609" s="401"/>
      <c r="H38609" s="401"/>
      <c r="I38609" s="401"/>
      <c r="J38609" s="194"/>
      <c r="K38609" s="194"/>
      <c r="L38609" s="195"/>
      <c r="M38609" s="196"/>
      <c r="N38609" s="197"/>
      <c r="O38609" s="197"/>
      <c r="P38609" s="231"/>
    </row>
    <row r="38610" spans="2:16">
      <c r="B38610" s="351"/>
      <c r="C38610" s="398"/>
      <c r="D38610" s="399"/>
      <c r="E38610" s="400"/>
      <c r="G38610" s="401"/>
      <c r="H38610" s="401"/>
      <c r="I38610" s="401"/>
      <c r="J38610" s="194"/>
      <c r="K38610" s="194"/>
      <c r="L38610" s="195"/>
      <c r="M38610" s="196"/>
      <c r="N38610" s="197"/>
      <c r="O38610" s="197"/>
      <c r="P38610" s="231"/>
    </row>
    <row r="38611" spans="2:16">
      <c r="B38611" s="351"/>
      <c r="C38611" s="398"/>
      <c r="D38611" s="399"/>
      <c r="E38611" s="400"/>
      <c r="G38611" s="401"/>
      <c r="H38611" s="401"/>
      <c r="I38611" s="401"/>
      <c r="J38611" s="194"/>
      <c r="K38611" s="194"/>
      <c r="L38611" s="195"/>
      <c r="M38611" s="196"/>
      <c r="N38611" s="197"/>
      <c r="O38611" s="197"/>
      <c r="P38611" s="231"/>
    </row>
    <row r="38612" spans="2:16">
      <c r="B38612" s="351"/>
      <c r="C38612" s="398"/>
      <c r="D38612" s="399"/>
      <c r="E38612" s="400"/>
      <c r="G38612" s="401"/>
      <c r="H38612" s="401"/>
      <c r="I38612" s="401"/>
      <c r="J38612" s="194"/>
      <c r="K38612" s="194"/>
      <c r="L38612" s="195"/>
      <c r="M38612" s="196"/>
      <c r="N38612" s="197"/>
      <c r="O38612" s="197"/>
      <c r="P38612" s="231"/>
    </row>
    <row r="38613" spans="2:16">
      <c r="B38613" s="351"/>
      <c r="C38613" s="398"/>
      <c r="D38613" s="399"/>
      <c r="E38613" s="400"/>
      <c r="G38613" s="401"/>
      <c r="H38613" s="401"/>
      <c r="I38613" s="401"/>
      <c r="J38613" s="194"/>
      <c r="K38613" s="194"/>
      <c r="L38613" s="195"/>
      <c r="M38613" s="196"/>
      <c r="N38613" s="197"/>
      <c r="O38613" s="197"/>
      <c r="P38613" s="231"/>
    </row>
    <row r="38614" spans="2:16">
      <c r="B38614" s="351"/>
      <c r="C38614" s="398"/>
      <c r="D38614" s="399"/>
      <c r="E38614" s="400"/>
      <c r="G38614" s="401"/>
      <c r="H38614" s="401"/>
      <c r="I38614" s="401"/>
      <c r="J38614" s="194"/>
      <c r="K38614" s="194"/>
      <c r="L38614" s="195"/>
      <c r="M38614" s="196"/>
      <c r="N38614" s="197"/>
      <c r="O38614" s="197"/>
      <c r="P38614" s="231"/>
    </row>
    <row r="38615" spans="2:16">
      <c r="B38615" s="351"/>
      <c r="C38615" s="398"/>
      <c r="D38615" s="399"/>
      <c r="E38615" s="400"/>
      <c r="G38615" s="401"/>
      <c r="H38615" s="401"/>
      <c r="I38615" s="401"/>
      <c r="J38615" s="194"/>
      <c r="K38615" s="194"/>
      <c r="L38615" s="195"/>
      <c r="M38615" s="196"/>
      <c r="N38615" s="197"/>
      <c r="O38615" s="197"/>
      <c r="P38615" s="231"/>
    </row>
    <row r="38616" spans="2:16">
      <c r="B38616" s="351"/>
      <c r="C38616" s="398"/>
      <c r="D38616" s="399"/>
      <c r="E38616" s="400"/>
      <c r="G38616" s="401"/>
      <c r="H38616" s="401"/>
      <c r="I38616" s="401"/>
      <c r="J38616" s="194"/>
      <c r="K38616" s="194"/>
      <c r="L38616" s="195"/>
      <c r="M38616" s="196"/>
      <c r="N38616" s="197"/>
      <c r="O38616" s="197"/>
      <c r="P38616" s="231"/>
    </row>
    <row r="38617" spans="2:16">
      <c r="B38617" s="351"/>
      <c r="C38617" s="398"/>
      <c r="D38617" s="399"/>
      <c r="E38617" s="400"/>
      <c r="G38617" s="401"/>
      <c r="H38617" s="401"/>
      <c r="I38617" s="401"/>
      <c r="J38617" s="194"/>
      <c r="K38617" s="194"/>
      <c r="L38617" s="195"/>
      <c r="M38617" s="196"/>
      <c r="N38617" s="197"/>
      <c r="O38617" s="197"/>
      <c r="P38617" s="231"/>
    </row>
    <row r="38618" spans="2:16">
      <c r="B38618" s="351"/>
      <c r="C38618" s="398"/>
      <c r="D38618" s="399"/>
      <c r="E38618" s="400"/>
      <c r="G38618" s="401"/>
      <c r="H38618" s="401"/>
      <c r="I38618" s="401"/>
      <c r="J38618" s="194"/>
      <c r="K38618" s="194"/>
      <c r="L38618" s="195"/>
      <c r="M38618" s="196"/>
      <c r="N38618" s="197"/>
      <c r="O38618" s="197"/>
      <c r="P38618" s="231"/>
    </row>
    <row r="38619" spans="2:16">
      <c r="B38619" s="351"/>
      <c r="C38619" s="398"/>
      <c r="D38619" s="399"/>
      <c r="E38619" s="400"/>
      <c r="G38619" s="401"/>
      <c r="H38619" s="401"/>
      <c r="I38619" s="401"/>
      <c r="J38619" s="194"/>
      <c r="K38619" s="194"/>
      <c r="L38619" s="195"/>
      <c r="M38619" s="196"/>
      <c r="N38619" s="197"/>
      <c r="O38619" s="197"/>
      <c r="P38619" s="231"/>
    </row>
    <row r="38620" spans="2:16">
      <c r="B38620" s="351"/>
      <c r="C38620" s="398"/>
      <c r="D38620" s="399"/>
      <c r="E38620" s="400"/>
      <c r="G38620" s="401"/>
      <c r="H38620" s="401"/>
      <c r="I38620" s="401"/>
      <c r="J38620" s="194"/>
      <c r="K38620" s="194"/>
      <c r="L38620" s="195"/>
      <c r="M38620" s="196"/>
      <c r="N38620" s="197"/>
      <c r="O38620" s="197"/>
      <c r="P38620" s="231"/>
    </row>
    <row r="38621" spans="2:16">
      <c r="B38621" s="351"/>
      <c r="C38621" s="398"/>
      <c r="D38621" s="399"/>
      <c r="E38621" s="400"/>
      <c r="G38621" s="401"/>
      <c r="H38621" s="401"/>
      <c r="I38621" s="401"/>
      <c r="J38621" s="194"/>
      <c r="K38621" s="194"/>
      <c r="L38621" s="195"/>
      <c r="M38621" s="196"/>
      <c r="N38621" s="197"/>
      <c r="O38621" s="197"/>
      <c r="P38621" s="231"/>
    </row>
    <row r="38622" spans="2:16">
      <c r="B38622" s="351"/>
      <c r="C38622" s="398"/>
      <c r="D38622" s="399"/>
      <c r="E38622" s="400"/>
      <c r="G38622" s="401"/>
      <c r="H38622" s="401"/>
      <c r="I38622" s="401"/>
      <c r="J38622" s="194"/>
      <c r="K38622" s="194"/>
      <c r="L38622" s="195"/>
      <c r="M38622" s="196"/>
      <c r="N38622" s="197"/>
      <c r="O38622" s="197"/>
      <c r="P38622" s="231"/>
    </row>
    <row r="38623" spans="2:16">
      <c r="B38623" s="351"/>
      <c r="C38623" s="398"/>
      <c r="D38623" s="399"/>
      <c r="E38623" s="400"/>
      <c r="G38623" s="401"/>
      <c r="H38623" s="401"/>
      <c r="I38623" s="401"/>
      <c r="J38623" s="194"/>
      <c r="K38623" s="194"/>
      <c r="L38623" s="195"/>
      <c r="M38623" s="196"/>
      <c r="N38623" s="197"/>
      <c r="O38623" s="197"/>
      <c r="P38623" s="231"/>
    </row>
    <row r="38624" spans="2:16">
      <c r="B38624" s="351"/>
      <c r="C38624" s="398"/>
      <c r="D38624" s="399"/>
      <c r="E38624" s="400"/>
      <c r="G38624" s="401"/>
      <c r="H38624" s="401"/>
      <c r="I38624" s="401"/>
      <c r="J38624" s="194"/>
      <c r="K38624" s="194"/>
      <c r="L38624" s="195"/>
      <c r="M38624" s="196"/>
      <c r="N38624" s="197"/>
      <c r="O38624" s="197"/>
      <c r="P38624" s="231"/>
    </row>
    <row r="38625" spans="2:16">
      <c r="B38625" s="351"/>
      <c r="C38625" s="398"/>
      <c r="D38625" s="399"/>
      <c r="E38625" s="400"/>
      <c r="G38625" s="401"/>
      <c r="H38625" s="401"/>
      <c r="I38625" s="401"/>
      <c r="J38625" s="194"/>
      <c r="K38625" s="194"/>
      <c r="L38625" s="195"/>
      <c r="M38625" s="196"/>
      <c r="N38625" s="197"/>
      <c r="O38625" s="197"/>
      <c r="P38625" s="231"/>
    </row>
    <row r="38626" spans="2:16">
      <c r="B38626" s="351"/>
      <c r="C38626" s="398"/>
      <c r="D38626" s="399"/>
      <c r="E38626" s="400"/>
      <c r="G38626" s="401"/>
      <c r="H38626" s="401"/>
      <c r="I38626" s="401"/>
      <c r="J38626" s="194"/>
      <c r="K38626" s="194"/>
      <c r="L38626" s="195"/>
      <c r="M38626" s="196"/>
      <c r="N38626" s="197"/>
      <c r="O38626" s="197"/>
      <c r="P38626" s="231"/>
    </row>
    <row r="38627" spans="2:16">
      <c r="B38627" s="351"/>
      <c r="C38627" s="398"/>
      <c r="D38627" s="399"/>
      <c r="E38627" s="400"/>
      <c r="G38627" s="401"/>
      <c r="H38627" s="401"/>
      <c r="I38627" s="401"/>
      <c r="J38627" s="194"/>
      <c r="K38627" s="194"/>
      <c r="L38627" s="195"/>
      <c r="M38627" s="196"/>
      <c r="N38627" s="197"/>
      <c r="O38627" s="197"/>
      <c r="P38627" s="231"/>
    </row>
    <row r="38628" spans="2:16">
      <c r="B38628" s="351"/>
      <c r="C38628" s="398"/>
      <c r="D38628" s="399"/>
      <c r="E38628" s="400"/>
      <c r="G38628" s="401"/>
      <c r="H38628" s="401"/>
      <c r="I38628" s="401"/>
      <c r="J38628" s="194"/>
      <c r="K38628" s="194"/>
      <c r="L38628" s="195"/>
      <c r="M38628" s="196"/>
      <c r="N38628" s="197"/>
      <c r="O38628" s="197"/>
      <c r="P38628" s="231"/>
    </row>
    <row r="38629" spans="2:16">
      <c r="B38629" s="351"/>
      <c r="C38629" s="398"/>
      <c r="D38629" s="399"/>
      <c r="E38629" s="400"/>
      <c r="G38629" s="401"/>
      <c r="H38629" s="401"/>
      <c r="I38629" s="401"/>
      <c r="J38629" s="194"/>
      <c r="K38629" s="194"/>
      <c r="L38629" s="195"/>
      <c r="M38629" s="196"/>
      <c r="N38629" s="197"/>
      <c r="O38629" s="197"/>
      <c r="P38629" s="231"/>
    </row>
    <row r="38630" spans="2:16">
      <c r="B38630" s="351"/>
      <c r="C38630" s="398"/>
      <c r="D38630" s="399"/>
      <c r="E38630" s="400"/>
      <c r="G38630" s="401"/>
      <c r="H38630" s="401"/>
      <c r="I38630" s="401"/>
      <c r="J38630" s="194"/>
      <c r="K38630" s="194"/>
      <c r="L38630" s="195"/>
      <c r="M38630" s="196"/>
      <c r="N38630" s="197"/>
      <c r="O38630" s="197"/>
      <c r="P38630" s="231"/>
    </row>
    <row r="38631" spans="2:16">
      <c r="B38631" s="351"/>
      <c r="C38631" s="398"/>
      <c r="D38631" s="399"/>
      <c r="E38631" s="400"/>
      <c r="G38631" s="401"/>
      <c r="H38631" s="401"/>
      <c r="I38631" s="401"/>
      <c r="J38631" s="194"/>
      <c r="K38631" s="194"/>
      <c r="L38631" s="195"/>
      <c r="M38631" s="196"/>
      <c r="N38631" s="197"/>
      <c r="O38631" s="197"/>
      <c r="P38631" s="231"/>
    </row>
    <row r="38632" spans="2:16">
      <c r="B38632" s="351"/>
      <c r="C38632" s="398"/>
      <c r="D38632" s="399"/>
      <c r="E38632" s="400"/>
      <c r="G38632" s="401"/>
      <c r="H38632" s="401"/>
      <c r="I38632" s="401"/>
      <c r="J38632" s="194"/>
      <c r="K38632" s="194"/>
      <c r="L38632" s="195"/>
      <c r="M38632" s="196"/>
      <c r="N38632" s="197"/>
      <c r="O38632" s="197"/>
      <c r="P38632" s="231"/>
    </row>
    <row r="38633" spans="2:16">
      <c r="B38633" s="351"/>
      <c r="C38633" s="398"/>
      <c r="D38633" s="399"/>
      <c r="E38633" s="400"/>
      <c r="G38633" s="401"/>
      <c r="H38633" s="401"/>
      <c r="I38633" s="401"/>
      <c r="J38633" s="194"/>
      <c r="K38633" s="194"/>
      <c r="L38633" s="195"/>
      <c r="M38633" s="196"/>
      <c r="N38633" s="197"/>
      <c r="O38633" s="197"/>
      <c r="P38633" s="231"/>
    </row>
    <row r="38634" spans="2:16">
      <c r="B38634" s="351"/>
      <c r="C38634" s="398"/>
      <c r="D38634" s="399"/>
      <c r="E38634" s="400"/>
      <c r="G38634" s="401"/>
      <c r="H38634" s="401"/>
      <c r="I38634" s="401"/>
      <c r="J38634" s="194"/>
      <c r="K38634" s="194"/>
      <c r="L38634" s="195"/>
      <c r="M38634" s="196"/>
      <c r="N38634" s="197"/>
      <c r="O38634" s="197"/>
      <c r="P38634" s="231"/>
    </row>
    <row r="38635" spans="2:16">
      <c r="B38635" s="351"/>
      <c r="C38635" s="398"/>
      <c r="D38635" s="399"/>
      <c r="E38635" s="400"/>
      <c r="G38635" s="401"/>
      <c r="H38635" s="401"/>
      <c r="I38635" s="401"/>
      <c r="J38635" s="194"/>
      <c r="K38635" s="194"/>
      <c r="L38635" s="195"/>
      <c r="M38635" s="196"/>
      <c r="N38635" s="197"/>
      <c r="O38635" s="197"/>
      <c r="P38635" s="231"/>
    </row>
    <row r="38636" spans="2:16">
      <c r="B38636" s="351"/>
      <c r="C38636" s="398"/>
      <c r="D38636" s="399"/>
      <c r="E38636" s="400"/>
      <c r="G38636" s="401"/>
      <c r="H38636" s="401"/>
      <c r="I38636" s="401"/>
      <c r="J38636" s="194"/>
      <c r="K38636" s="194"/>
      <c r="L38636" s="195"/>
      <c r="M38636" s="196"/>
      <c r="N38636" s="197"/>
      <c r="O38636" s="197"/>
      <c r="P38636" s="231"/>
    </row>
    <row r="38637" spans="2:16">
      <c r="B38637" s="351"/>
      <c r="C38637" s="398"/>
      <c r="D38637" s="399"/>
      <c r="E38637" s="400"/>
      <c r="G38637" s="401"/>
      <c r="H38637" s="401"/>
      <c r="I38637" s="401"/>
      <c r="J38637" s="194"/>
      <c r="K38637" s="194"/>
      <c r="L38637" s="195"/>
      <c r="M38637" s="196"/>
      <c r="N38637" s="197"/>
      <c r="O38637" s="197"/>
      <c r="P38637" s="231"/>
    </row>
    <row r="38638" spans="2:16">
      <c r="B38638" s="351"/>
      <c r="C38638" s="398"/>
      <c r="D38638" s="399"/>
      <c r="E38638" s="400"/>
      <c r="G38638" s="401"/>
      <c r="H38638" s="401"/>
      <c r="I38638" s="401"/>
      <c r="J38638" s="194"/>
      <c r="K38638" s="194"/>
      <c r="L38638" s="195"/>
      <c r="M38638" s="196"/>
      <c r="N38638" s="197"/>
      <c r="O38638" s="197"/>
      <c r="P38638" s="231"/>
    </row>
    <row r="38639" spans="2:16">
      <c r="B38639" s="351"/>
      <c r="C38639" s="398"/>
      <c r="D38639" s="399"/>
      <c r="E38639" s="400"/>
      <c r="G38639" s="401"/>
      <c r="H38639" s="401"/>
      <c r="I38639" s="401"/>
      <c r="J38639" s="194"/>
      <c r="K38639" s="194"/>
      <c r="L38639" s="195"/>
      <c r="M38639" s="196"/>
      <c r="N38639" s="197"/>
      <c r="O38639" s="197"/>
      <c r="P38639" s="231"/>
    </row>
    <row r="38640" spans="2:16">
      <c r="B38640" s="351"/>
      <c r="C38640" s="398"/>
      <c r="D38640" s="399"/>
      <c r="E38640" s="400"/>
      <c r="G38640" s="401"/>
      <c r="H38640" s="401"/>
      <c r="I38640" s="401"/>
      <c r="J38640" s="194"/>
      <c r="K38640" s="194"/>
      <c r="L38640" s="195"/>
      <c r="M38640" s="196"/>
      <c r="N38640" s="197"/>
      <c r="O38640" s="197"/>
      <c r="P38640" s="231"/>
    </row>
    <row r="38641" spans="2:16">
      <c r="B38641" s="351"/>
      <c r="C38641" s="398"/>
      <c r="D38641" s="399"/>
      <c r="E38641" s="400"/>
      <c r="G38641" s="401"/>
      <c r="H38641" s="401"/>
      <c r="I38641" s="401"/>
      <c r="J38641" s="194"/>
      <c r="K38641" s="194"/>
      <c r="L38641" s="195"/>
      <c r="M38641" s="196"/>
      <c r="N38641" s="197"/>
      <c r="O38641" s="197"/>
      <c r="P38641" s="231"/>
    </row>
    <row r="38642" spans="2:16">
      <c r="B38642" s="351"/>
      <c r="C38642" s="398"/>
      <c r="D38642" s="399"/>
      <c r="E38642" s="400"/>
      <c r="G38642" s="401"/>
      <c r="H38642" s="401"/>
      <c r="I38642" s="401"/>
      <c r="J38642" s="194"/>
      <c r="K38642" s="194"/>
      <c r="L38642" s="195"/>
      <c r="M38642" s="196"/>
      <c r="N38642" s="197"/>
      <c r="O38642" s="197"/>
      <c r="P38642" s="231"/>
    </row>
    <row r="38643" spans="2:16">
      <c r="B38643" s="351"/>
      <c r="C38643" s="398"/>
      <c r="D38643" s="399"/>
      <c r="E38643" s="400"/>
      <c r="G38643" s="401"/>
      <c r="H38643" s="401"/>
      <c r="I38643" s="401"/>
      <c r="J38643" s="194"/>
      <c r="K38643" s="194"/>
      <c r="L38643" s="195"/>
      <c r="M38643" s="196"/>
      <c r="N38643" s="197"/>
      <c r="O38643" s="197"/>
      <c r="P38643" s="231"/>
    </row>
    <row r="38644" spans="2:16">
      <c r="B38644" s="351"/>
      <c r="C38644" s="398"/>
      <c r="D38644" s="399"/>
      <c r="E38644" s="400"/>
      <c r="G38644" s="401"/>
      <c r="H38644" s="401"/>
      <c r="I38644" s="401"/>
      <c r="J38644" s="194"/>
      <c r="K38644" s="194"/>
      <c r="L38644" s="195"/>
      <c r="M38644" s="196"/>
      <c r="N38644" s="197"/>
      <c r="O38644" s="197"/>
      <c r="P38644" s="231"/>
    </row>
    <row r="38645" spans="2:16">
      <c r="B38645" s="351"/>
      <c r="C38645" s="398"/>
      <c r="D38645" s="399"/>
      <c r="E38645" s="400"/>
      <c r="G38645" s="401"/>
      <c r="H38645" s="401"/>
      <c r="I38645" s="401"/>
      <c r="J38645" s="194"/>
      <c r="K38645" s="194"/>
      <c r="L38645" s="195"/>
      <c r="M38645" s="196"/>
      <c r="N38645" s="197"/>
      <c r="O38645" s="197"/>
      <c r="P38645" s="231"/>
    </row>
    <row r="38646" spans="2:16">
      <c r="B38646" s="351"/>
      <c r="C38646" s="398"/>
      <c r="D38646" s="399"/>
      <c r="E38646" s="400"/>
      <c r="G38646" s="401"/>
      <c r="H38646" s="401"/>
      <c r="I38646" s="401"/>
      <c r="J38646" s="194"/>
      <c r="K38646" s="194"/>
      <c r="L38646" s="195"/>
      <c r="M38646" s="196"/>
      <c r="N38646" s="197"/>
      <c r="O38646" s="197"/>
      <c r="P38646" s="231"/>
    </row>
    <row r="38647" spans="2:16">
      <c r="B38647" s="351"/>
      <c r="C38647" s="398"/>
      <c r="D38647" s="399"/>
      <c r="E38647" s="400"/>
      <c r="G38647" s="401"/>
      <c r="H38647" s="401"/>
      <c r="I38647" s="401"/>
      <c r="J38647" s="194"/>
      <c r="K38647" s="194"/>
      <c r="L38647" s="195"/>
      <c r="M38647" s="196"/>
      <c r="N38647" s="197"/>
      <c r="O38647" s="197"/>
      <c r="P38647" s="231"/>
    </row>
    <row r="38648" spans="2:16">
      <c r="B38648" s="351"/>
      <c r="C38648" s="398"/>
      <c r="D38648" s="399"/>
      <c r="E38648" s="400"/>
      <c r="G38648" s="401"/>
      <c r="H38648" s="401"/>
      <c r="I38648" s="401"/>
      <c r="J38648" s="194"/>
      <c r="K38648" s="194"/>
      <c r="L38648" s="195"/>
      <c r="M38648" s="196"/>
      <c r="N38648" s="197"/>
      <c r="O38648" s="197"/>
      <c r="P38648" s="231"/>
    </row>
    <row r="38649" spans="2:16">
      <c r="B38649" s="351"/>
      <c r="C38649" s="398"/>
      <c r="D38649" s="399"/>
      <c r="E38649" s="400"/>
      <c r="G38649" s="401"/>
      <c r="H38649" s="401"/>
      <c r="I38649" s="401"/>
      <c r="J38649" s="194"/>
      <c r="K38649" s="194"/>
      <c r="L38649" s="195"/>
      <c r="M38649" s="196"/>
      <c r="N38649" s="197"/>
      <c r="O38649" s="197"/>
      <c r="P38649" s="231"/>
    </row>
    <row r="38650" spans="2:16">
      <c r="B38650" s="351"/>
      <c r="C38650" s="398"/>
      <c r="D38650" s="399"/>
      <c r="E38650" s="400"/>
      <c r="G38650" s="401"/>
      <c r="H38650" s="401"/>
      <c r="I38650" s="401"/>
      <c r="J38650" s="194"/>
      <c r="K38650" s="194"/>
      <c r="L38650" s="195"/>
      <c r="M38650" s="196"/>
      <c r="N38650" s="197"/>
      <c r="O38650" s="197"/>
      <c r="P38650" s="231"/>
    </row>
    <row r="38651" spans="2:16">
      <c r="B38651" s="351"/>
      <c r="C38651" s="398"/>
      <c r="D38651" s="399"/>
      <c r="E38651" s="400"/>
      <c r="G38651" s="401"/>
      <c r="H38651" s="401"/>
      <c r="I38651" s="401"/>
      <c r="J38651" s="194"/>
      <c r="K38651" s="194"/>
      <c r="L38651" s="195"/>
      <c r="M38651" s="196"/>
      <c r="N38651" s="197"/>
      <c r="O38651" s="197"/>
      <c r="P38651" s="231"/>
    </row>
    <row r="38652" spans="2:16">
      <c r="B38652" s="351"/>
      <c r="C38652" s="398"/>
      <c r="D38652" s="399"/>
      <c r="E38652" s="400"/>
      <c r="G38652" s="401"/>
      <c r="H38652" s="401"/>
      <c r="I38652" s="401"/>
      <c r="J38652" s="194"/>
      <c r="K38652" s="194"/>
      <c r="L38652" s="195"/>
      <c r="M38652" s="196"/>
      <c r="N38652" s="197"/>
      <c r="O38652" s="197"/>
      <c r="P38652" s="231"/>
    </row>
    <row r="38653" spans="2:16">
      <c r="B38653" s="351"/>
      <c r="C38653" s="398"/>
      <c r="D38653" s="399"/>
      <c r="E38653" s="400"/>
      <c r="G38653" s="401"/>
      <c r="H38653" s="401"/>
      <c r="I38653" s="401"/>
      <c r="J38653" s="194"/>
      <c r="K38653" s="194"/>
      <c r="L38653" s="195"/>
      <c r="M38653" s="196"/>
      <c r="N38653" s="197"/>
      <c r="O38653" s="197"/>
      <c r="P38653" s="231"/>
    </row>
    <row r="38654" spans="2:16">
      <c r="B38654" s="351"/>
      <c r="C38654" s="398"/>
      <c r="D38654" s="399"/>
      <c r="E38654" s="400"/>
      <c r="G38654" s="401"/>
      <c r="H38654" s="401"/>
      <c r="I38654" s="401"/>
      <c r="J38654" s="194"/>
      <c r="K38654" s="194"/>
      <c r="L38654" s="195"/>
      <c r="M38654" s="196"/>
      <c r="N38654" s="197"/>
      <c r="O38654" s="197"/>
      <c r="P38654" s="231"/>
    </row>
    <row r="38655" spans="2:16">
      <c r="B38655" s="351"/>
      <c r="C38655" s="398"/>
      <c r="D38655" s="399"/>
      <c r="E38655" s="400"/>
      <c r="G38655" s="401"/>
      <c r="H38655" s="401"/>
      <c r="I38655" s="401"/>
      <c r="J38655" s="194"/>
      <c r="K38655" s="194"/>
      <c r="L38655" s="195"/>
      <c r="M38655" s="196"/>
      <c r="N38655" s="197"/>
      <c r="O38655" s="197"/>
      <c r="P38655" s="231"/>
    </row>
    <row r="38656" spans="2:16">
      <c r="B38656" s="351"/>
      <c r="C38656" s="398"/>
      <c r="D38656" s="399"/>
      <c r="E38656" s="400"/>
      <c r="G38656" s="401"/>
      <c r="H38656" s="401"/>
      <c r="I38656" s="401"/>
      <c r="J38656" s="194"/>
      <c r="K38656" s="194"/>
      <c r="L38656" s="195"/>
      <c r="M38656" s="196"/>
      <c r="N38656" s="197"/>
      <c r="O38656" s="197"/>
      <c r="P38656" s="231"/>
    </row>
    <row r="38657" spans="2:16">
      <c r="B38657" s="351"/>
      <c r="C38657" s="398"/>
      <c r="D38657" s="399"/>
      <c r="E38657" s="400"/>
      <c r="G38657" s="401"/>
      <c r="H38657" s="401"/>
      <c r="I38657" s="401"/>
      <c r="J38657" s="194"/>
      <c r="K38657" s="194"/>
      <c r="L38657" s="195"/>
      <c r="M38657" s="196"/>
      <c r="N38657" s="197"/>
      <c r="O38657" s="197"/>
      <c r="P38657" s="231"/>
    </row>
    <row r="38658" spans="2:16">
      <c r="B38658" s="351"/>
      <c r="C38658" s="398"/>
      <c r="D38658" s="399"/>
      <c r="E38658" s="400"/>
      <c r="G38658" s="401"/>
      <c r="H38658" s="401"/>
      <c r="I38658" s="401"/>
      <c r="J38658" s="194"/>
      <c r="K38658" s="194"/>
      <c r="L38658" s="195"/>
      <c r="M38658" s="196"/>
      <c r="N38658" s="197"/>
      <c r="O38658" s="197"/>
      <c r="P38658" s="231"/>
    </row>
    <row r="38659" spans="2:16">
      <c r="B38659" s="351"/>
      <c r="C38659" s="398"/>
      <c r="D38659" s="399"/>
      <c r="E38659" s="400"/>
      <c r="G38659" s="401"/>
      <c r="H38659" s="401"/>
      <c r="I38659" s="401"/>
      <c r="J38659" s="194"/>
      <c r="K38659" s="194"/>
      <c r="L38659" s="195"/>
      <c r="M38659" s="196"/>
      <c r="N38659" s="197"/>
      <c r="O38659" s="197"/>
      <c r="P38659" s="231"/>
    </row>
    <row r="38660" spans="2:16">
      <c r="B38660" s="351"/>
      <c r="C38660" s="398"/>
      <c r="D38660" s="399"/>
      <c r="E38660" s="400"/>
      <c r="G38660" s="401"/>
      <c r="H38660" s="401"/>
      <c r="I38660" s="401"/>
      <c r="J38660" s="194"/>
      <c r="K38660" s="194"/>
      <c r="L38660" s="195"/>
      <c r="M38660" s="196"/>
      <c r="N38660" s="197"/>
      <c r="O38660" s="197"/>
      <c r="P38660" s="231"/>
    </row>
    <row r="38661" spans="2:16">
      <c r="B38661" s="351"/>
      <c r="C38661" s="398"/>
      <c r="D38661" s="399"/>
      <c r="E38661" s="400"/>
      <c r="G38661" s="401"/>
      <c r="H38661" s="401"/>
      <c r="I38661" s="401"/>
      <c r="J38661" s="194"/>
      <c r="K38661" s="194"/>
      <c r="L38661" s="195"/>
      <c r="M38661" s="196"/>
      <c r="N38661" s="197"/>
      <c r="O38661" s="197"/>
      <c r="P38661" s="231"/>
    </row>
    <row r="38662" spans="2:16">
      <c r="B38662" s="351"/>
      <c r="C38662" s="398"/>
      <c r="D38662" s="399"/>
      <c r="E38662" s="400"/>
      <c r="G38662" s="401"/>
      <c r="H38662" s="401"/>
      <c r="I38662" s="401"/>
      <c r="J38662" s="194"/>
      <c r="K38662" s="194"/>
      <c r="L38662" s="195"/>
      <c r="M38662" s="196"/>
      <c r="N38662" s="197"/>
      <c r="O38662" s="197"/>
      <c r="P38662" s="231"/>
    </row>
    <row r="38663" spans="2:16">
      <c r="B38663" s="351"/>
      <c r="C38663" s="398"/>
      <c r="D38663" s="399"/>
      <c r="E38663" s="400"/>
      <c r="G38663" s="401"/>
      <c r="H38663" s="401"/>
      <c r="I38663" s="401"/>
      <c r="J38663" s="194"/>
      <c r="K38663" s="194"/>
      <c r="L38663" s="195"/>
      <c r="M38663" s="196"/>
      <c r="N38663" s="197"/>
      <c r="O38663" s="197"/>
      <c r="P38663" s="231"/>
    </row>
    <row r="38664" spans="2:16">
      <c r="B38664" s="351"/>
      <c r="C38664" s="398"/>
      <c r="D38664" s="399"/>
      <c r="E38664" s="400"/>
      <c r="G38664" s="401"/>
      <c r="H38664" s="401"/>
      <c r="I38664" s="401"/>
      <c r="J38664" s="194"/>
      <c r="K38664" s="194"/>
      <c r="L38664" s="195"/>
      <c r="M38664" s="196"/>
      <c r="N38664" s="197"/>
      <c r="O38664" s="197"/>
      <c r="P38664" s="231"/>
    </row>
    <row r="38665" spans="2:16">
      <c r="B38665" s="351"/>
      <c r="C38665" s="398"/>
      <c r="D38665" s="399"/>
      <c r="E38665" s="400"/>
      <c r="G38665" s="401"/>
      <c r="H38665" s="401"/>
      <c r="I38665" s="401"/>
      <c r="J38665" s="194"/>
      <c r="K38665" s="194"/>
      <c r="L38665" s="195"/>
      <c r="M38665" s="196"/>
      <c r="N38665" s="197"/>
      <c r="O38665" s="197"/>
      <c r="P38665" s="231"/>
    </row>
    <row r="38666" spans="2:16">
      <c r="B38666" s="351"/>
      <c r="C38666" s="398"/>
      <c r="D38666" s="399"/>
      <c r="E38666" s="400"/>
      <c r="G38666" s="401"/>
      <c r="H38666" s="401"/>
      <c r="I38666" s="401"/>
      <c r="J38666" s="194"/>
      <c r="K38666" s="194"/>
      <c r="L38666" s="195"/>
      <c r="M38666" s="196"/>
      <c r="N38666" s="197"/>
      <c r="O38666" s="197"/>
      <c r="P38666" s="231"/>
    </row>
    <row r="38667" spans="2:16">
      <c r="B38667" s="351"/>
      <c r="C38667" s="398"/>
      <c r="D38667" s="399"/>
      <c r="E38667" s="400"/>
      <c r="G38667" s="401"/>
      <c r="H38667" s="401"/>
      <c r="I38667" s="401"/>
      <c r="J38667" s="194"/>
      <c r="K38667" s="194"/>
      <c r="L38667" s="195"/>
      <c r="M38667" s="196"/>
      <c r="N38667" s="197"/>
      <c r="O38667" s="197"/>
      <c r="P38667" s="231"/>
    </row>
    <row r="38668" spans="2:16">
      <c r="B38668" s="351"/>
      <c r="C38668" s="398"/>
      <c r="D38668" s="399"/>
      <c r="E38668" s="400"/>
      <c r="G38668" s="401"/>
      <c r="H38668" s="401"/>
      <c r="I38668" s="401"/>
      <c r="J38668" s="194"/>
      <c r="K38668" s="194"/>
      <c r="L38668" s="195"/>
      <c r="M38668" s="196"/>
      <c r="N38668" s="197"/>
      <c r="O38668" s="197"/>
      <c r="P38668" s="231"/>
    </row>
    <row r="38669" spans="2:16">
      <c r="B38669" s="351"/>
      <c r="C38669" s="398"/>
      <c r="D38669" s="399"/>
      <c r="E38669" s="400"/>
      <c r="G38669" s="401"/>
      <c r="H38669" s="401"/>
      <c r="I38669" s="401"/>
      <c r="J38669" s="194"/>
      <c r="K38669" s="194"/>
      <c r="L38669" s="195"/>
      <c r="M38669" s="196"/>
      <c r="N38669" s="197"/>
      <c r="O38669" s="197"/>
      <c r="P38669" s="231"/>
    </row>
    <row r="38670" spans="2:16">
      <c r="B38670" s="351"/>
      <c r="C38670" s="398"/>
      <c r="D38670" s="399"/>
      <c r="E38670" s="400"/>
      <c r="G38670" s="401"/>
      <c r="H38670" s="401"/>
      <c r="I38670" s="401"/>
      <c r="J38670" s="194"/>
      <c r="K38670" s="194"/>
      <c r="L38670" s="195"/>
      <c r="M38670" s="196"/>
      <c r="N38670" s="197"/>
      <c r="O38670" s="197"/>
      <c r="P38670" s="231"/>
    </row>
    <row r="38671" spans="2:16">
      <c r="B38671" s="351"/>
      <c r="C38671" s="398"/>
      <c r="D38671" s="399"/>
      <c r="E38671" s="400"/>
      <c r="G38671" s="401"/>
      <c r="H38671" s="401"/>
      <c r="I38671" s="401"/>
      <c r="J38671" s="194"/>
      <c r="K38671" s="194"/>
      <c r="L38671" s="195"/>
      <c r="M38671" s="196"/>
      <c r="N38671" s="197"/>
      <c r="O38671" s="197"/>
      <c r="P38671" s="231"/>
    </row>
    <row r="38672" spans="2:16">
      <c r="B38672" s="351"/>
      <c r="C38672" s="398"/>
      <c r="D38672" s="399"/>
      <c r="E38672" s="400"/>
      <c r="G38672" s="401"/>
      <c r="H38672" s="401"/>
      <c r="I38672" s="401"/>
      <c r="J38672" s="194"/>
      <c r="K38672" s="194"/>
      <c r="L38672" s="195"/>
      <c r="M38672" s="196"/>
      <c r="N38672" s="197"/>
      <c r="O38672" s="197"/>
      <c r="P38672" s="231"/>
    </row>
    <row r="38673" spans="2:16">
      <c r="B38673" s="351"/>
      <c r="C38673" s="398"/>
      <c r="D38673" s="399"/>
      <c r="E38673" s="400"/>
      <c r="G38673" s="401"/>
      <c r="H38673" s="401"/>
      <c r="I38673" s="401"/>
      <c r="J38673" s="194"/>
      <c r="K38673" s="194"/>
      <c r="L38673" s="195"/>
      <c r="M38673" s="196"/>
      <c r="N38673" s="197"/>
      <c r="O38673" s="197"/>
      <c r="P38673" s="231"/>
    </row>
    <row r="38674" spans="2:16">
      <c r="B38674" s="351"/>
      <c r="C38674" s="398"/>
      <c r="D38674" s="399"/>
      <c r="E38674" s="400"/>
      <c r="G38674" s="401"/>
      <c r="H38674" s="401"/>
      <c r="I38674" s="401"/>
      <c r="J38674" s="194"/>
      <c r="K38674" s="194"/>
      <c r="L38674" s="195"/>
      <c r="M38674" s="196"/>
      <c r="N38674" s="197"/>
      <c r="O38674" s="197"/>
      <c r="P38674" s="231"/>
    </row>
    <row r="38675" spans="2:16">
      <c r="B38675" s="402"/>
      <c r="C38675" s="398"/>
      <c r="D38675" s="404"/>
      <c r="E38675" s="405"/>
      <c r="G38675" s="406"/>
      <c r="H38675" s="406"/>
      <c r="I38675" s="406"/>
      <c r="J38675" s="194"/>
      <c r="K38675" s="194"/>
      <c r="L38675" s="195"/>
      <c r="M38675" s="196"/>
      <c r="N38675" s="197"/>
      <c r="O38675" s="197"/>
      <c r="P38675" s="221"/>
    </row>
    <row r="38676" spans="2:16">
      <c r="B38676" s="351"/>
      <c r="C38676" s="398"/>
      <c r="D38676" s="399"/>
      <c r="E38676" s="400"/>
      <c r="G38676" s="401"/>
      <c r="H38676" s="401"/>
      <c r="I38676" s="401"/>
      <c r="J38676" s="194"/>
      <c r="K38676" s="194"/>
      <c r="L38676" s="195"/>
      <c r="M38676" s="196"/>
      <c r="N38676" s="197"/>
      <c r="O38676" s="197"/>
      <c r="P38676" s="231"/>
    </row>
    <row r="38677" spans="2:16">
      <c r="B38677" s="351"/>
      <c r="C38677" s="398"/>
      <c r="D38677" s="399"/>
      <c r="E38677" s="400"/>
      <c r="G38677" s="401"/>
      <c r="H38677" s="401"/>
      <c r="I38677" s="401"/>
      <c r="J38677" s="194"/>
      <c r="K38677" s="194"/>
      <c r="L38677" s="195"/>
      <c r="M38677" s="196"/>
      <c r="N38677" s="197"/>
      <c r="O38677" s="197"/>
      <c r="P38677" s="231"/>
    </row>
    <row r="38678" spans="2:16">
      <c r="B38678" s="351"/>
      <c r="C38678" s="398"/>
      <c r="D38678" s="399"/>
      <c r="E38678" s="400"/>
      <c r="G38678" s="401"/>
      <c r="H38678" s="401"/>
      <c r="I38678" s="401"/>
      <c r="J38678" s="194"/>
      <c r="K38678" s="194"/>
      <c r="L38678" s="195"/>
      <c r="M38678" s="196"/>
      <c r="N38678" s="197"/>
      <c r="O38678" s="197"/>
      <c r="P38678" s="231"/>
    </row>
    <row r="38679" spans="2:16">
      <c r="B38679" s="351"/>
      <c r="C38679" s="398"/>
      <c r="D38679" s="399"/>
      <c r="E38679" s="400"/>
      <c r="G38679" s="401"/>
      <c r="H38679" s="401"/>
      <c r="I38679" s="401"/>
      <c r="J38679" s="194"/>
      <c r="K38679" s="194"/>
      <c r="L38679" s="195"/>
      <c r="M38679" s="196"/>
      <c r="N38679" s="197"/>
      <c r="O38679" s="197"/>
      <c r="P38679" s="231"/>
    </row>
    <row r="38680" spans="2:16">
      <c r="B38680" s="351"/>
      <c r="C38680" s="398"/>
      <c r="D38680" s="399"/>
      <c r="E38680" s="400"/>
      <c r="G38680" s="401"/>
      <c r="H38680" s="401"/>
      <c r="I38680" s="401"/>
      <c r="J38680" s="194"/>
      <c r="K38680" s="194"/>
      <c r="L38680" s="195"/>
      <c r="M38680" s="196"/>
      <c r="N38680" s="197"/>
      <c r="O38680" s="197"/>
      <c r="P38680" s="231"/>
    </row>
    <row r="38681" spans="2:16">
      <c r="B38681" s="351"/>
      <c r="C38681" s="398"/>
      <c r="D38681" s="399"/>
      <c r="E38681" s="400"/>
      <c r="G38681" s="401"/>
      <c r="H38681" s="401"/>
      <c r="I38681" s="401"/>
      <c r="J38681" s="194"/>
      <c r="K38681" s="194"/>
      <c r="L38681" s="195"/>
      <c r="M38681" s="196"/>
      <c r="N38681" s="197"/>
      <c r="O38681" s="197"/>
      <c r="P38681" s="231"/>
    </row>
    <row r="38682" spans="2:16">
      <c r="B38682" s="351"/>
      <c r="C38682" s="398"/>
      <c r="D38682" s="399"/>
      <c r="E38682" s="400"/>
      <c r="G38682" s="401"/>
      <c r="H38682" s="401"/>
      <c r="I38682" s="401"/>
      <c r="J38682" s="194"/>
      <c r="K38682" s="194"/>
      <c r="L38682" s="195"/>
      <c r="M38682" s="196"/>
      <c r="N38682" s="197"/>
      <c r="O38682" s="197"/>
      <c r="P38682" s="231"/>
    </row>
    <row r="38683" spans="2:16">
      <c r="B38683" s="351"/>
      <c r="C38683" s="398"/>
      <c r="D38683" s="399"/>
      <c r="E38683" s="400"/>
      <c r="G38683" s="401"/>
      <c r="H38683" s="401"/>
      <c r="I38683" s="401"/>
      <c r="J38683" s="194"/>
      <c r="K38683" s="194"/>
      <c r="L38683" s="195"/>
      <c r="M38683" s="196"/>
      <c r="N38683" s="197"/>
      <c r="O38683" s="197"/>
      <c r="P38683" s="231"/>
    </row>
    <row r="38684" spans="2:16">
      <c r="B38684" s="351"/>
      <c r="C38684" s="398"/>
      <c r="D38684" s="399"/>
      <c r="E38684" s="400"/>
      <c r="G38684" s="401"/>
      <c r="H38684" s="401"/>
      <c r="I38684" s="401"/>
      <c r="J38684" s="194"/>
      <c r="K38684" s="194"/>
      <c r="L38684" s="195"/>
      <c r="M38684" s="196"/>
      <c r="N38684" s="197"/>
      <c r="O38684" s="197"/>
      <c r="P38684" s="231"/>
    </row>
    <row r="38685" spans="2:16">
      <c r="B38685" s="351"/>
      <c r="C38685" s="398"/>
      <c r="D38685" s="399"/>
      <c r="E38685" s="400"/>
      <c r="G38685" s="401"/>
      <c r="H38685" s="401"/>
      <c r="I38685" s="401"/>
      <c r="J38685" s="194"/>
      <c r="K38685" s="194"/>
      <c r="L38685" s="195"/>
      <c r="M38685" s="196"/>
      <c r="N38685" s="197"/>
      <c r="O38685" s="197"/>
      <c r="P38685" s="231"/>
    </row>
    <row r="38686" spans="2:16">
      <c r="B38686" s="351"/>
      <c r="C38686" s="398"/>
      <c r="D38686" s="399"/>
      <c r="E38686" s="400"/>
      <c r="G38686" s="401"/>
      <c r="H38686" s="401"/>
      <c r="I38686" s="401"/>
      <c r="J38686" s="194"/>
      <c r="K38686" s="194"/>
      <c r="L38686" s="195"/>
      <c r="M38686" s="196"/>
      <c r="N38686" s="197"/>
      <c r="O38686" s="197"/>
      <c r="P38686" s="231"/>
    </row>
    <row r="38687" spans="2:16">
      <c r="B38687" s="351"/>
      <c r="C38687" s="398"/>
      <c r="D38687" s="399"/>
      <c r="E38687" s="400"/>
      <c r="G38687" s="401"/>
      <c r="H38687" s="401"/>
      <c r="I38687" s="401"/>
      <c r="J38687" s="194"/>
      <c r="K38687" s="194"/>
      <c r="L38687" s="195"/>
      <c r="M38687" s="196"/>
      <c r="N38687" s="197"/>
      <c r="O38687" s="197"/>
      <c r="P38687" s="231"/>
    </row>
    <row r="38688" spans="2:16">
      <c r="B38688" s="351"/>
      <c r="C38688" s="398"/>
      <c r="D38688" s="399"/>
      <c r="E38688" s="400"/>
      <c r="G38688" s="401"/>
      <c r="H38688" s="401"/>
      <c r="I38688" s="401"/>
      <c r="J38688" s="194"/>
      <c r="K38688" s="194"/>
      <c r="L38688" s="195"/>
      <c r="M38688" s="196"/>
      <c r="N38688" s="197"/>
      <c r="O38688" s="197"/>
      <c r="P38688" s="231"/>
    </row>
    <row r="38689" spans="2:16">
      <c r="B38689" s="351"/>
      <c r="C38689" s="398"/>
      <c r="D38689" s="399"/>
      <c r="E38689" s="400"/>
      <c r="G38689" s="401"/>
      <c r="H38689" s="401"/>
      <c r="I38689" s="401"/>
      <c r="J38689" s="194"/>
      <c r="K38689" s="194"/>
      <c r="L38689" s="195"/>
      <c r="M38689" s="196"/>
      <c r="N38689" s="197"/>
      <c r="O38689" s="197"/>
      <c r="P38689" s="231"/>
    </row>
    <row r="38690" spans="2:16">
      <c r="B38690" s="351"/>
      <c r="C38690" s="398"/>
      <c r="D38690" s="399"/>
      <c r="E38690" s="400"/>
      <c r="G38690" s="401"/>
      <c r="H38690" s="401"/>
      <c r="I38690" s="401"/>
      <c r="J38690" s="194"/>
      <c r="K38690" s="194"/>
      <c r="L38690" s="195"/>
      <c r="M38690" s="196"/>
      <c r="N38690" s="197"/>
      <c r="O38690" s="197"/>
      <c r="P38690" s="231"/>
    </row>
    <row r="38691" spans="2:16">
      <c r="B38691" s="351"/>
      <c r="C38691" s="398"/>
      <c r="D38691" s="399"/>
      <c r="E38691" s="400"/>
      <c r="G38691" s="401"/>
      <c r="H38691" s="401"/>
      <c r="I38691" s="401"/>
      <c r="J38691" s="194"/>
      <c r="K38691" s="194"/>
      <c r="L38691" s="195"/>
      <c r="M38691" s="196"/>
      <c r="N38691" s="197"/>
      <c r="O38691" s="197"/>
      <c r="P38691" s="231"/>
    </row>
    <row r="38692" spans="2:16">
      <c r="B38692" s="351"/>
      <c r="C38692" s="398"/>
      <c r="D38692" s="399"/>
      <c r="E38692" s="400"/>
      <c r="G38692" s="401"/>
      <c r="H38692" s="401"/>
      <c r="I38692" s="401"/>
      <c r="J38692" s="194"/>
      <c r="K38692" s="194"/>
      <c r="L38692" s="195"/>
      <c r="M38692" s="196"/>
      <c r="N38692" s="197"/>
      <c r="O38692" s="197"/>
      <c r="P38692" s="231"/>
    </row>
    <row r="38693" spans="2:16">
      <c r="B38693" s="351"/>
      <c r="C38693" s="398"/>
      <c r="D38693" s="399"/>
      <c r="E38693" s="400"/>
      <c r="G38693" s="401"/>
      <c r="H38693" s="401"/>
      <c r="I38693" s="401"/>
      <c r="J38693" s="194"/>
      <c r="K38693" s="194"/>
      <c r="L38693" s="195"/>
      <c r="M38693" s="196"/>
      <c r="N38693" s="197"/>
      <c r="O38693" s="197"/>
      <c r="P38693" s="231"/>
    </row>
    <row r="38694" spans="2:16">
      <c r="B38694" s="351"/>
      <c r="C38694" s="398"/>
      <c r="D38694" s="399"/>
      <c r="E38694" s="400"/>
      <c r="G38694" s="401"/>
      <c r="H38694" s="401"/>
      <c r="I38694" s="401"/>
      <c r="J38694" s="194"/>
      <c r="K38694" s="194"/>
      <c r="L38694" s="195"/>
      <c r="M38694" s="196"/>
      <c r="N38694" s="197"/>
      <c r="O38694" s="197"/>
      <c r="P38694" s="231"/>
    </row>
    <row r="38695" spans="2:16">
      <c r="B38695" s="351"/>
      <c r="C38695" s="398"/>
      <c r="D38695" s="399"/>
      <c r="E38695" s="400"/>
      <c r="G38695" s="401"/>
      <c r="H38695" s="401"/>
      <c r="I38695" s="401"/>
      <c r="J38695" s="194"/>
      <c r="K38695" s="194"/>
      <c r="L38695" s="195"/>
      <c r="M38695" s="196"/>
      <c r="N38695" s="197"/>
      <c r="O38695" s="197"/>
      <c r="P38695" s="231"/>
    </row>
    <row r="38696" spans="2:16">
      <c r="B38696" s="351"/>
      <c r="C38696" s="398"/>
      <c r="D38696" s="399"/>
      <c r="E38696" s="400"/>
      <c r="G38696" s="401"/>
      <c r="H38696" s="401"/>
      <c r="I38696" s="401"/>
      <c r="J38696" s="194"/>
      <c r="K38696" s="194"/>
      <c r="L38696" s="195"/>
      <c r="M38696" s="196"/>
      <c r="N38696" s="197"/>
      <c r="O38696" s="197"/>
      <c r="P38696" s="231"/>
    </row>
    <row r="38697" spans="2:16">
      <c r="B38697" s="351"/>
      <c r="C38697" s="398"/>
      <c r="D38697" s="399"/>
      <c r="E38697" s="400"/>
      <c r="G38697" s="401"/>
      <c r="H38697" s="401"/>
      <c r="I38697" s="401"/>
      <c r="J38697" s="194"/>
      <c r="K38697" s="194"/>
      <c r="L38697" s="195"/>
      <c r="M38697" s="196"/>
      <c r="N38697" s="197"/>
      <c r="O38697" s="197"/>
      <c r="P38697" s="231"/>
    </row>
    <row r="38698" spans="2:16">
      <c r="B38698" s="351"/>
      <c r="C38698" s="398"/>
      <c r="D38698" s="399"/>
      <c r="E38698" s="400"/>
      <c r="G38698" s="401"/>
      <c r="H38698" s="401"/>
      <c r="I38698" s="401"/>
      <c r="J38698" s="194"/>
      <c r="K38698" s="194"/>
      <c r="L38698" s="195"/>
      <c r="M38698" s="196"/>
      <c r="N38698" s="197"/>
      <c r="O38698" s="197"/>
      <c r="P38698" s="231"/>
    </row>
    <row r="38699" spans="2:16">
      <c r="B38699" s="351"/>
      <c r="C38699" s="398"/>
      <c r="D38699" s="399"/>
      <c r="E38699" s="400"/>
      <c r="G38699" s="401"/>
      <c r="H38699" s="401"/>
      <c r="I38699" s="401"/>
      <c r="J38699" s="194"/>
      <c r="K38699" s="194"/>
      <c r="L38699" s="195"/>
      <c r="M38699" s="196"/>
      <c r="N38699" s="197"/>
      <c r="O38699" s="197"/>
      <c r="P38699" s="231"/>
    </row>
    <row r="38700" spans="2:16">
      <c r="B38700" s="351"/>
      <c r="C38700" s="398"/>
      <c r="D38700" s="399"/>
      <c r="E38700" s="400"/>
      <c r="G38700" s="401"/>
      <c r="H38700" s="401"/>
      <c r="I38700" s="401"/>
      <c r="J38700" s="194"/>
      <c r="K38700" s="194"/>
      <c r="L38700" s="195"/>
      <c r="M38700" s="196"/>
      <c r="N38700" s="197"/>
      <c r="O38700" s="197"/>
      <c r="P38700" s="231"/>
    </row>
    <row r="38701" spans="2:16">
      <c r="B38701" s="351"/>
      <c r="C38701" s="398"/>
      <c r="D38701" s="399"/>
      <c r="E38701" s="400"/>
      <c r="G38701" s="401"/>
      <c r="H38701" s="401"/>
      <c r="I38701" s="401"/>
      <c r="J38701" s="194"/>
      <c r="K38701" s="194"/>
      <c r="L38701" s="195"/>
      <c r="M38701" s="196"/>
      <c r="N38701" s="197"/>
      <c r="O38701" s="197"/>
      <c r="P38701" s="231"/>
    </row>
    <row r="38702" spans="2:16">
      <c r="B38702" s="351"/>
      <c r="C38702" s="398"/>
      <c r="D38702" s="399"/>
      <c r="E38702" s="400"/>
      <c r="G38702" s="401"/>
      <c r="H38702" s="401"/>
      <c r="I38702" s="401"/>
      <c r="J38702" s="194"/>
      <c r="K38702" s="194"/>
      <c r="L38702" s="195"/>
      <c r="M38702" s="196"/>
      <c r="N38702" s="197"/>
      <c r="O38702" s="197"/>
      <c r="P38702" s="231"/>
    </row>
    <row r="38703" spans="2:16">
      <c r="B38703" s="351"/>
      <c r="C38703" s="398"/>
      <c r="D38703" s="399"/>
      <c r="E38703" s="400"/>
      <c r="G38703" s="401"/>
      <c r="H38703" s="401"/>
      <c r="I38703" s="401"/>
      <c r="J38703" s="194"/>
      <c r="K38703" s="194"/>
      <c r="L38703" s="195"/>
      <c r="M38703" s="196"/>
      <c r="N38703" s="197"/>
      <c r="O38703" s="197"/>
      <c r="P38703" s="231"/>
    </row>
    <row r="38704" spans="2:16">
      <c r="B38704" s="351"/>
      <c r="C38704" s="398"/>
      <c r="D38704" s="399"/>
      <c r="E38704" s="400"/>
      <c r="G38704" s="401"/>
      <c r="H38704" s="401"/>
      <c r="I38704" s="401"/>
      <c r="J38704" s="194"/>
      <c r="K38704" s="194"/>
      <c r="L38704" s="195"/>
      <c r="M38704" s="196"/>
      <c r="N38704" s="197"/>
      <c r="O38704" s="197"/>
      <c r="P38704" s="231"/>
    </row>
    <row r="38705" spans="2:16">
      <c r="B38705" s="351"/>
      <c r="C38705" s="398"/>
      <c r="D38705" s="399"/>
      <c r="E38705" s="400"/>
      <c r="G38705" s="401"/>
      <c r="H38705" s="401"/>
      <c r="I38705" s="401"/>
      <c r="J38705" s="194"/>
      <c r="K38705" s="194"/>
      <c r="L38705" s="195"/>
      <c r="M38705" s="196"/>
      <c r="N38705" s="197"/>
      <c r="O38705" s="197"/>
      <c r="P38705" s="231"/>
    </row>
    <row r="38706" spans="2:16">
      <c r="B38706" s="351"/>
      <c r="C38706" s="398"/>
      <c r="D38706" s="399"/>
      <c r="E38706" s="400"/>
      <c r="G38706" s="401"/>
      <c r="H38706" s="401"/>
      <c r="I38706" s="401"/>
      <c r="J38706" s="194"/>
      <c r="K38706" s="194"/>
      <c r="L38706" s="195"/>
      <c r="M38706" s="196"/>
      <c r="N38706" s="197"/>
      <c r="O38706" s="197"/>
      <c r="P38706" s="231"/>
    </row>
    <row r="38707" spans="2:16">
      <c r="B38707" s="351"/>
      <c r="C38707" s="398"/>
      <c r="D38707" s="399"/>
      <c r="E38707" s="400"/>
      <c r="G38707" s="401"/>
      <c r="H38707" s="401"/>
      <c r="I38707" s="401"/>
      <c r="J38707" s="194"/>
      <c r="K38707" s="194"/>
      <c r="L38707" s="195"/>
      <c r="M38707" s="196"/>
      <c r="N38707" s="197"/>
      <c r="O38707" s="197"/>
      <c r="P38707" s="231"/>
    </row>
    <row r="38708" spans="2:16">
      <c r="B38708" s="351"/>
      <c r="C38708" s="398"/>
      <c r="D38708" s="399"/>
      <c r="E38708" s="400"/>
      <c r="G38708" s="401"/>
      <c r="H38708" s="401"/>
      <c r="I38708" s="401"/>
      <c r="J38708" s="194"/>
      <c r="K38708" s="194"/>
      <c r="L38708" s="195"/>
      <c r="M38708" s="196"/>
      <c r="N38708" s="197"/>
      <c r="O38708" s="197"/>
      <c r="P38708" s="231"/>
    </row>
    <row r="38709" spans="2:16">
      <c r="B38709" s="351"/>
      <c r="C38709" s="398"/>
      <c r="D38709" s="399"/>
      <c r="E38709" s="400"/>
      <c r="G38709" s="401"/>
      <c r="H38709" s="401"/>
      <c r="I38709" s="401"/>
      <c r="J38709" s="194"/>
      <c r="K38709" s="194"/>
      <c r="L38709" s="195"/>
      <c r="M38709" s="196"/>
      <c r="N38709" s="197"/>
      <c r="O38709" s="197"/>
      <c r="P38709" s="231"/>
    </row>
    <row r="38710" spans="2:16">
      <c r="B38710" s="351"/>
      <c r="C38710" s="398"/>
      <c r="D38710" s="399"/>
      <c r="E38710" s="400"/>
      <c r="G38710" s="401"/>
      <c r="H38710" s="401"/>
      <c r="I38710" s="401"/>
      <c r="J38710" s="194"/>
      <c r="K38710" s="194"/>
      <c r="L38710" s="195"/>
      <c r="M38710" s="196"/>
      <c r="N38710" s="197"/>
      <c r="O38710" s="197"/>
      <c r="P38710" s="231"/>
    </row>
    <row r="38711" spans="2:16">
      <c r="B38711" s="351"/>
      <c r="C38711" s="398"/>
      <c r="D38711" s="399"/>
      <c r="E38711" s="400"/>
      <c r="G38711" s="401"/>
      <c r="H38711" s="401"/>
      <c r="I38711" s="401"/>
      <c r="J38711" s="194"/>
      <c r="K38711" s="194"/>
      <c r="L38711" s="195"/>
      <c r="M38711" s="196"/>
      <c r="N38711" s="197"/>
      <c r="O38711" s="197"/>
      <c r="P38711" s="231"/>
    </row>
    <row r="38712" spans="2:16">
      <c r="B38712" s="351"/>
      <c r="C38712" s="398"/>
      <c r="D38712" s="399"/>
      <c r="E38712" s="400"/>
      <c r="G38712" s="401"/>
      <c r="H38712" s="401"/>
      <c r="I38712" s="401"/>
      <c r="J38712" s="194"/>
      <c r="K38712" s="194"/>
      <c r="L38712" s="195"/>
      <c r="M38712" s="196"/>
      <c r="N38712" s="197"/>
      <c r="O38712" s="197"/>
      <c r="P38712" s="231"/>
    </row>
    <row r="38713" spans="2:16">
      <c r="B38713" s="351"/>
      <c r="C38713" s="398"/>
      <c r="D38713" s="399"/>
      <c r="E38713" s="400"/>
      <c r="G38713" s="401"/>
      <c r="H38713" s="401"/>
      <c r="I38713" s="401"/>
      <c r="J38713" s="194"/>
      <c r="K38713" s="194"/>
      <c r="L38713" s="195"/>
      <c r="M38713" s="196"/>
      <c r="N38713" s="197"/>
      <c r="O38713" s="197"/>
      <c r="P38713" s="231"/>
    </row>
    <row r="38714" spans="2:16">
      <c r="B38714" s="351"/>
      <c r="C38714" s="398"/>
      <c r="D38714" s="399"/>
      <c r="E38714" s="400"/>
      <c r="G38714" s="401"/>
      <c r="H38714" s="401"/>
      <c r="I38714" s="401"/>
      <c r="J38714" s="194"/>
      <c r="K38714" s="194"/>
      <c r="L38714" s="195"/>
      <c r="M38714" s="196"/>
      <c r="N38714" s="197"/>
      <c r="O38714" s="197"/>
      <c r="P38714" s="231"/>
    </row>
    <row r="38715" spans="2:16">
      <c r="B38715" s="351"/>
      <c r="C38715" s="398"/>
      <c r="D38715" s="399"/>
      <c r="E38715" s="400"/>
      <c r="G38715" s="401"/>
      <c r="H38715" s="401"/>
      <c r="I38715" s="401"/>
      <c r="J38715" s="194"/>
      <c r="K38715" s="194"/>
      <c r="L38715" s="195"/>
      <c r="M38715" s="196"/>
      <c r="N38715" s="197"/>
      <c r="O38715" s="197"/>
      <c r="P38715" s="231"/>
    </row>
    <row r="38716" spans="2:16">
      <c r="B38716" s="351"/>
      <c r="C38716" s="398"/>
      <c r="D38716" s="399"/>
      <c r="E38716" s="400"/>
      <c r="G38716" s="401"/>
      <c r="H38716" s="401"/>
      <c r="I38716" s="401"/>
      <c r="J38716" s="194"/>
      <c r="K38716" s="194"/>
      <c r="L38716" s="195"/>
      <c r="M38716" s="196"/>
      <c r="N38716" s="197"/>
      <c r="O38716" s="197"/>
      <c r="P38716" s="231"/>
    </row>
    <row r="38717" spans="2:16">
      <c r="B38717" s="351"/>
      <c r="C38717" s="398"/>
      <c r="D38717" s="399"/>
      <c r="E38717" s="400"/>
      <c r="G38717" s="401"/>
      <c r="H38717" s="401"/>
      <c r="I38717" s="401"/>
      <c r="J38717" s="194"/>
      <c r="K38717" s="194"/>
      <c r="L38717" s="195"/>
      <c r="M38717" s="196"/>
      <c r="N38717" s="197"/>
      <c r="O38717" s="197"/>
      <c r="P38717" s="231"/>
    </row>
    <row r="38718" spans="2:16">
      <c r="B38718" s="351"/>
      <c r="C38718" s="398"/>
      <c r="D38718" s="399"/>
      <c r="E38718" s="400"/>
      <c r="G38718" s="401"/>
      <c r="H38718" s="401"/>
      <c r="I38718" s="401"/>
      <c r="J38718" s="194"/>
      <c r="K38718" s="194"/>
      <c r="L38718" s="195"/>
      <c r="M38718" s="196"/>
      <c r="N38718" s="197"/>
      <c r="O38718" s="197"/>
      <c r="P38718" s="231"/>
    </row>
    <row r="38719" spans="2:16">
      <c r="B38719" s="351"/>
      <c r="C38719" s="398"/>
      <c r="D38719" s="399"/>
      <c r="E38719" s="400"/>
      <c r="G38719" s="401"/>
      <c r="H38719" s="401"/>
      <c r="I38719" s="401"/>
      <c r="J38719" s="194"/>
      <c r="K38719" s="194"/>
      <c r="L38719" s="195"/>
      <c r="M38719" s="196"/>
      <c r="N38719" s="197"/>
      <c r="O38719" s="197"/>
      <c r="P38719" s="231"/>
    </row>
    <row r="38720" spans="2:16">
      <c r="B38720" s="351"/>
      <c r="C38720" s="398"/>
      <c r="D38720" s="399"/>
      <c r="E38720" s="400"/>
      <c r="G38720" s="401"/>
      <c r="H38720" s="401"/>
      <c r="I38720" s="401"/>
      <c r="J38720" s="194"/>
      <c r="K38720" s="194"/>
      <c r="L38720" s="195"/>
      <c r="M38720" s="196"/>
      <c r="N38720" s="197"/>
      <c r="O38720" s="197"/>
      <c r="P38720" s="231"/>
    </row>
    <row r="38721" spans="2:16">
      <c r="B38721" s="351"/>
      <c r="C38721" s="398"/>
      <c r="D38721" s="399"/>
      <c r="E38721" s="400"/>
      <c r="G38721" s="401"/>
      <c r="H38721" s="401"/>
      <c r="I38721" s="401"/>
      <c r="J38721" s="194"/>
      <c r="K38721" s="194"/>
      <c r="L38721" s="195"/>
      <c r="M38721" s="196"/>
      <c r="N38721" s="197"/>
      <c r="O38721" s="197"/>
      <c r="P38721" s="231"/>
    </row>
    <row r="38722" spans="2:16">
      <c r="B38722" s="351"/>
      <c r="C38722" s="398"/>
      <c r="D38722" s="399"/>
      <c r="E38722" s="400"/>
      <c r="G38722" s="401"/>
      <c r="H38722" s="401"/>
      <c r="I38722" s="401"/>
      <c r="J38722" s="194"/>
      <c r="K38722" s="194"/>
      <c r="L38722" s="195"/>
      <c r="M38722" s="196"/>
      <c r="N38722" s="197"/>
      <c r="O38722" s="197"/>
      <c r="P38722" s="231"/>
    </row>
    <row r="38723" spans="2:16">
      <c r="B38723" s="351"/>
      <c r="C38723" s="398"/>
      <c r="D38723" s="399"/>
      <c r="E38723" s="400"/>
      <c r="G38723" s="401"/>
      <c r="H38723" s="401"/>
      <c r="I38723" s="401"/>
      <c r="J38723" s="194"/>
      <c r="K38723" s="194"/>
      <c r="L38723" s="195"/>
      <c r="M38723" s="196"/>
      <c r="N38723" s="197"/>
      <c r="O38723" s="197"/>
      <c r="P38723" s="231"/>
    </row>
    <row r="38724" spans="2:16">
      <c r="B38724" s="351"/>
      <c r="C38724" s="398"/>
      <c r="D38724" s="399"/>
      <c r="E38724" s="400"/>
      <c r="G38724" s="401"/>
      <c r="H38724" s="401"/>
      <c r="I38724" s="401"/>
      <c r="J38724" s="194"/>
      <c r="K38724" s="194"/>
      <c r="L38724" s="195"/>
      <c r="M38724" s="196"/>
      <c r="N38724" s="197"/>
      <c r="O38724" s="197"/>
      <c r="P38724" s="231"/>
    </row>
    <row r="38725" spans="2:16">
      <c r="B38725" s="351"/>
      <c r="C38725" s="398"/>
      <c r="D38725" s="399"/>
      <c r="E38725" s="400"/>
      <c r="G38725" s="401"/>
      <c r="H38725" s="401"/>
      <c r="I38725" s="401"/>
      <c r="J38725" s="194"/>
      <c r="K38725" s="194"/>
      <c r="L38725" s="195"/>
      <c r="M38725" s="196"/>
      <c r="N38725" s="197"/>
      <c r="O38725" s="197"/>
      <c r="P38725" s="231"/>
    </row>
    <row r="38726" spans="2:16">
      <c r="B38726" s="351"/>
      <c r="C38726" s="398"/>
      <c r="D38726" s="399"/>
      <c r="E38726" s="400"/>
      <c r="G38726" s="401"/>
      <c r="H38726" s="401"/>
      <c r="I38726" s="401"/>
      <c r="J38726" s="194"/>
      <c r="K38726" s="194"/>
      <c r="L38726" s="195"/>
      <c r="M38726" s="196"/>
      <c r="N38726" s="197"/>
      <c r="O38726" s="197"/>
      <c r="P38726" s="231"/>
    </row>
    <row r="38727" spans="2:16">
      <c r="B38727" s="351"/>
      <c r="C38727" s="398"/>
      <c r="D38727" s="399"/>
      <c r="E38727" s="400"/>
      <c r="G38727" s="401"/>
      <c r="H38727" s="401"/>
      <c r="I38727" s="401"/>
      <c r="J38727" s="194"/>
      <c r="K38727" s="194"/>
      <c r="L38727" s="195"/>
      <c r="M38727" s="196"/>
      <c r="N38727" s="197"/>
      <c r="O38727" s="197"/>
      <c r="P38727" s="231"/>
    </row>
    <row r="38728" spans="2:16">
      <c r="B38728" s="351"/>
      <c r="C38728" s="398"/>
      <c r="D38728" s="399"/>
      <c r="E38728" s="400"/>
      <c r="G38728" s="401"/>
      <c r="H38728" s="401"/>
      <c r="I38728" s="401"/>
      <c r="J38728" s="194"/>
      <c r="K38728" s="194"/>
      <c r="L38728" s="195"/>
      <c r="M38728" s="196"/>
      <c r="N38728" s="197"/>
      <c r="O38728" s="197"/>
      <c r="P38728" s="231"/>
    </row>
    <row r="38729" spans="2:16">
      <c r="B38729" s="351"/>
      <c r="C38729" s="398"/>
      <c r="D38729" s="399"/>
      <c r="E38729" s="400"/>
      <c r="G38729" s="401"/>
      <c r="H38729" s="401"/>
      <c r="I38729" s="401"/>
      <c r="J38729" s="194"/>
      <c r="K38729" s="194"/>
      <c r="L38729" s="195"/>
      <c r="M38729" s="196"/>
      <c r="N38729" s="197"/>
      <c r="O38729" s="197"/>
      <c r="P38729" s="231"/>
    </row>
    <row r="38730" spans="2:16">
      <c r="B38730" s="351"/>
      <c r="C38730" s="398"/>
      <c r="D38730" s="399"/>
      <c r="E38730" s="400"/>
      <c r="G38730" s="401"/>
      <c r="H38730" s="401"/>
      <c r="I38730" s="401"/>
      <c r="J38730" s="194"/>
      <c r="K38730" s="194"/>
      <c r="L38730" s="195"/>
      <c r="M38730" s="196"/>
      <c r="N38730" s="197"/>
      <c r="O38730" s="197"/>
      <c r="P38730" s="231"/>
    </row>
    <row r="38731" spans="2:16">
      <c r="B38731" s="351"/>
      <c r="C38731" s="398"/>
      <c r="D38731" s="399"/>
      <c r="E38731" s="400"/>
      <c r="G38731" s="401"/>
      <c r="H38731" s="401"/>
      <c r="I38731" s="401"/>
      <c r="J38731" s="194"/>
      <c r="K38731" s="194"/>
      <c r="L38731" s="195"/>
      <c r="M38731" s="196"/>
      <c r="N38731" s="197"/>
      <c r="O38731" s="197"/>
      <c r="P38731" s="231"/>
    </row>
    <row r="38732" spans="2:16">
      <c r="B38732" s="351"/>
      <c r="C38732" s="398"/>
      <c r="D38732" s="399"/>
      <c r="E38732" s="400"/>
      <c r="G38732" s="401"/>
      <c r="H38732" s="401"/>
      <c r="I38732" s="401"/>
      <c r="J38732" s="194"/>
      <c r="K38732" s="194"/>
      <c r="L38732" s="195"/>
      <c r="M38732" s="196"/>
      <c r="N38732" s="197"/>
      <c r="O38732" s="197"/>
      <c r="P38732" s="231"/>
    </row>
    <row r="38733" spans="2:16">
      <c r="B38733" s="351"/>
      <c r="C38733" s="398"/>
      <c r="D38733" s="399"/>
      <c r="E38733" s="400"/>
      <c r="G38733" s="401"/>
      <c r="H38733" s="401"/>
      <c r="I38733" s="401"/>
      <c r="J38733" s="194"/>
      <c r="K38733" s="194"/>
      <c r="L38733" s="195"/>
      <c r="M38733" s="196"/>
      <c r="N38733" s="197"/>
      <c r="O38733" s="197"/>
      <c r="P38733" s="231"/>
    </row>
    <row r="38734" spans="2:16">
      <c r="B38734" s="351"/>
      <c r="C38734" s="398"/>
      <c r="D38734" s="399"/>
      <c r="E38734" s="400"/>
      <c r="G38734" s="401"/>
      <c r="H38734" s="401"/>
      <c r="I38734" s="401"/>
      <c r="J38734" s="194"/>
      <c r="K38734" s="194"/>
      <c r="L38734" s="195"/>
      <c r="M38734" s="196"/>
      <c r="N38734" s="197"/>
      <c r="O38734" s="197"/>
      <c r="P38734" s="231"/>
    </row>
    <row r="38735" spans="2:16">
      <c r="B38735" s="351"/>
      <c r="C38735" s="398"/>
      <c r="D38735" s="399"/>
      <c r="E38735" s="400"/>
      <c r="G38735" s="401"/>
      <c r="H38735" s="401"/>
      <c r="I38735" s="401"/>
      <c r="J38735" s="194"/>
      <c r="K38735" s="194"/>
      <c r="L38735" s="195"/>
      <c r="M38735" s="196"/>
      <c r="N38735" s="197"/>
      <c r="O38735" s="197"/>
      <c r="P38735" s="231"/>
    </row>
    <row r="38736" spans="2:16">
      <c r="B38736" s="351"/>
      <c r="C38736" s="398"/>
      <c r="D38736" s="399"/>
      <c r="E38736" s="400"/>
      <c r="G38736" s="401"/>
      <c r="H38736" s="401"/>
      <c r="I38736" s="401"/>
      <c r="J38736" s="194"/>
      <c r="K38736" s="194"/>
      <c r="L38736" s="195"/>
      <c r="M38736" s="196"/>
      <c r="N38736" s="197"/>
      <c r="O38736" s="197"/>
      <c r="P38736" s="231"/>
    </row>
    <row r="38737" spans="2:16">
      <c r="B38737" s="351"/>
      <c r="C38737" s="398"/>
      <c r="D38737" s="399"/>
      <c r="E38737" s="400"/>
      <c r="G38737" s="401"/>
      <c r="H38737" s="401"/>
      <c r="I38737" s="401"/>
      <c r="J38737" s="194"/>
      <c r="K38737" s="194"/>
      <c r="L38737" s="195"/>
      <c r="M38737" s="196"/>
      <c r="N38737" s="197"/>
      <c r="O38737" s="197"/>
      <c r="P38737" s="231"/>
    </row>
    <row r="38738" spans="2:16">
      <c r="B38738" s="351"/>
      <c r="C38738" s="398"/>
      <c r="D38738" s="399"/>
      <c r="E38738" s="400"/>
      <c r="G38738" s="401"/>
      <c r="H38738" s="401"/>
      <c r="I38738" s="401"/>
      <c r="J38738" s="194"/>
      <c r="K38738" s="194"/>
      <c r="L38738" s="195"/>
      <c r="M38738" s="196"/>
      <c r="N38738" s="197"/>
      <c r="O38738" s="197"/>
      <c r="P38738" s="231"/>
    </row>
    <row r="38739" spans="2:16">
      <c r="B38739" s="351"/>
      <c r="C38739" s="398"/>
      <c r="D38739" s="399"/>
      <c r="E38739" s="400"/>
      <c r="G38739" s="401"/>
      <c r="H38739" s="401"/>
      <c r="I38739" s="401"/>
      <c r="J38739" s="194"/>
      <c r="K38739" s="194"/>
      <c r="L38739" s="195"/>
      <c r="M38739" s="196"/>
      <c r="N38739" s="197"/>
      <c r="O38739" s="197"/>
      <c r="P38739" s="231"/>
    </row>
    <row r="38740" spans="2:16">
      <c r="B38740" s="351"/>
      <c r="C38740" s="398"/>
      <c r="D38740" s="399"/>
      <c r="E38740" s="400"/>
      <c r="G38740" s="401"/>
      <c r="H38740" s="401"/>
      <c r="I38740" s="401"/>
      <c r="J38740" s="194"/>
      <c r="K38740" s="194"/>
      <c r="L38740" s="195"/>
      <c r="M38740" s="196"/>
      <c r="N38740" s="197"/>
      <c r="O38740" s="197"/>
      <c r="P38740" s="231"/>
    </row>
    <row r="38741" spans="2:16">
      <c r="B38741" s="351"/>
      <c r="C38741" s="398"/>
      <c r="D38741" s="399"/>
      <c r="E38741" s="400"/>
      <c r="G38741" s="401"/>
      <c r="H38741" s="401"/>
      <c r="I38741" s="401"/>
      <c r="J38741" s="194"/>
      <c r="K38741" s="194"/>
      <c r="L38741" s="195"/>
      <c r="M38741" s="196"/>
      <c r="N38741" s="197"/>
      <c r="O38741" s="197"/>
      <c r="P38741" s="231"/>
    </row>
    <row r="38742" spans="2:16">
      <c r="B38742" s="351"/>
      <c r="C38742" s="398"/>
      <c r="D38742" s="399"/>
      <c r="E38742" s="400"/>
      <c r="G38742" s="401"/>
      <c r="H38742" s="401"/>
      <c r="I38742" s="401"/>
      <c r="J38742" s="194"/>
      <c r="K38742" s="194"/>
      <c r="L38742" s="195"/>
      <c r="M38742" s="196"/>
      <c r="N38742" s="197"/>
      <c r="O38742" s="197"/>
      <c r="P38742" s="231"/>
    </row>
    <row r="38743" spans="2:16">
      <c r="B38743" s="351"/>
      <c r="C38743" s="398"/>
      <c r="D38743" s="399"/>
      <c r="E38743" s="400"/>
      <c r="G38743" s="401"/>
      <c r="H38743" s="401"/>
      <c r="I38743" s="401"/>
      <c r="J38743" s="194"/>
      <c r="K38743" s="194"/>
      <c r="L38743" s="195"/>
      <c r="M38743" s="196"/>
      <c r="N38743" s="197"/>
      <c r="O38743" s="197"/>
      <c r="P38743" s="231"/>
    </row>
    <row r="38744" spans="2:16">
      <c r="B38744" s="351"/>
      <c r="C38744" s="398"/>
      <c r="D38744" s="399"/>
      <c r="E38744" s="400"/>
      <c r="G38744" s="401"/>
      <c r="H38744" s="401"/>
      <c r="I38744" s="401"/>
      <c r="J38744" s="194"/>
      <c r="K38744" s="194"/>
      <c r="L38744" s="195"/>
      <c r="M38744" s="196"/>
      <c r="N38744" s="197"/>
      <c r="O38744" s="197"/>
      <c r="P38744" s="231"/>
    </row>
    <row r="38745" spans="2:16">
      <c r="B38745" s="351"/>
      <c r="C38745" s="398"/>
      <c r="D38745" s="399"/>
      <c r="E38745" s="400"/>
      <c r="G38745" s="401"/>
      <c r="H38745" s="401"/>
      <c r="I38745" s="401"/>
      <c r="J38745" s="194"/>
      <c r="K38745" s="194"/>
      <c r="L38745" s="195"/>
      <c r="M38745" s="196"/>
      <c r="N38745" s="197"/>
      <c r="O38745" s="197"/>
      <c r="P38745" s="231"/>
    </row>
    <row r="38746" spans="2:16">
      <c r="B38746" s="351"/>
      <c r="C38746" s="398"/>
      <c r="D38746" s="399"/>
      <c r="E38746" s="400"/>
      <c r="G38746" s="401"/>
      <c r="H38746" s="401"/>
      <c r="I38746" s="401"/>
      <c r="J38746" s="194"/>
      <c r="K38746" s="194"/>
      <c r="L38746" s="195"/>
      <c r="M38746" s="196"/>
      <c r="N38746" s="197"/>
      <c r="O38746" s="197"/>
      <c r="P38746" s="231"/>
    </row>
    <row r="38747" spans="2:16">
      <c r="B38747" s="351"/>
      <c r="C38747" s="398"/>
      <c r="D38747" s="399"/>
      <c r="E38747" s="400"/>
      <c r="G38747" s="401"/>
      <c r="H38747" s="401"/>
      <c r="I38747" s="401"/>
      <c r="J38747" s="194"/>
      <c r="K38747" s="194"/>
      <c r="L38747" s="195"/>
      <c r="M38747" s="196"/>
      <c r="N38747" s="197"/>
      <c r="O38747" s="197"/>
      <c r="P38747" s="231"/>
    </row>
    <row r="38748" spans="2:16">
      <c r="B38748" s="351"/>
      <c r="C38748" s="398"/>
      <c r="D38748" s="399"/>
      <c r="E38748" s="400"/>
      <c r="G38748" s="401"/>
      <c r="H38748" s="401"/>
      <c r="I38748" s="401"/>
      <c r="J38748" s="194"/>
      <c r="K38748" s="194"/>
      <c r="L38748" s="195"/>
      <c r="M38748" s="196"/>
      <c r="N38748" s="197"/>
      <c r="O38748" s="197"/>
      <c r="P38748" s="231"/>
    </row>
    <row r="38749" spans="2:16">
      <c r="B38749" s="351"/>
      <c r="C38749" s="398"/>
      <c r="D38749" s="399"/>
      <c r="E38749" s="400"/>
      <c r="G38749" s="401"/>
      <c r="H38749" s="401"/>
      <c r="I38749" s="401"/>
      <c r="J38749" s="194"/>
      <c r="K38749" s="194"/>
      <c r="L38749" s="195"/>
      <c r="M38749" s="196"/>
      <c r="N38749" s="197"/>
      <c r="O38749" s="197"/>
      <c r="P38749" s="231"/>
    </row>
    <row r="38750" spans="2:16">
      <c r="B38750" s="351"/>
      <c r="C38750" s="398"/>
      <c r="D38750" s="399"/>
      <c r="E38750" s="400"/>
      <c r="G38750" s="401"/>
      <c r="H38750" s="401"/>
      <c r="I38750" s="401"/>
      <c r="J38750" s="194"/>
      <c r="K38750" s="194"/>
      <c r="L38750" s="195"/>
      <c r="M38750" s="196"/>
      <c r="N38750" s="197"/>
      <c r="O38750" s="197"/>
      <c r="P38750" s="231"/>
    </row>
    <row r="38751" spans="2:16">
      <c r="B38751" s="351"/>
      <c r="C38751" s="398"/>
      <c r="D38751" s="399"/>
      <c r="E38751" s="400"/>
      <c r="G38751" s="401"/>
      <c r="H38751" s="401"/>
      <c r="I38751" s="401"/>
      <c r="J38751" s="194"/>
      <c r="K38751" s="194"/>
      <c r="L38751" s="195"/>
      <c r="M38751" s="196"/>
      <c r="N38751" s="197"/>
      <c r="O38751" s="197"/>
      <c r="P38751" s="231"/>
    </row>
    <row r="38752" spans="2:16">
      <c r="B38752" s="351"/>
      <c r="C38752" s="398"/>
      <c r="D38752" s="399"/>
      <c r="E38752" s="400"/>
      <c r="G38752" s="401"/>
      <c r="H38752" s="401"/>
      <c r="I38752" s="401"/>
      <c r="J38752" s="194"/>
      <c r="K38752" s="194"/>
      <c r="L38752" s="195"/>
      <c r="M38752" s="196"/>
      <c r="N38752" s="197"/>
      <c r="O38752" s="197"/>
      <c r="P38752" s="231"/>
    </row>
    <row r="38753" spans="2:16">
      <c r="B38753" s="351"/>
      <c r="C38753" s="398"/>
      <c r="D38753" s="399"/>
      <c r="E38753" s="400"/>
      <c r="G38753" s="401"/>
      <c r="H38753" s="401"/>
      <c r="I38753" s="401"/>
      <c r="J38753" s="194"/>
      <c r="K38753" s="194"/>
      <c r="L38753" s="195"/>
      <c r="M38753" s="196"/>
      <c r="N38753" s="197"/>
      <c r="O38753" s="197"/>
      <c r="P38753" s="231"/>
    </row>
    <row r="38754" spans="2:16">
      <c r="B38754" s="351"/>
      <c r="C38754" s="398"/>
      <c r="D38754" s="399"/>
      <c r="E38754" s="400"/>
      <c r="G38754" s="401"/>
      <c r="H38754" s="401"/>
      <c r="I38754" s="401"/>
      <c r="J38754" s="194"/>
      <c r="K38754" s="194"/>
      <c r="L38754" s="195"/>
      <c r="M38754" s="196"/>
      <c r="N38754" s="197"/>
      <c r="O38754" s="197"/>
      <c r="P38754" s="231"/>
    </row>
    <row r="38755" spans="2:16">
      <c r="B38755" s="351"/>
      <c r="C38755" s="398"/>
      <c r="D38755" s="399"/>
      <c r="E38755" s="400"/>
      <c r="G38755" s="401"/>
      <c r="H38755" s="401"/>
      <c r="I38755" s="401"/>
      <c r="J38755" s="194"/>
      <c r="K38755" s="194"/>
      <c r="L38755" s="195"/>
      <c r="M38755" s="196"/>
      <c r="N38755" s="197"/>
      <c r="O38755" s="197"/>
      <c r="P38755" s="231"/>
    </row>
    <row r="38756" spans="2:16">
      <c r="B38756" s="351"/>
      <c r="C38756" s="398"/>
      <c r="D38756" s="399"/>
      <c r="E38756" s="400"/>
      <c r="G38756" s="401"/>
      <c r="H38756" s="401"/>
      <c r="I38756" s="401"/>
      <c r="J38756" s="194"/>
      <c r="K38756" s="194"/>
      <c r="L38756" s="195"/>
      <c r="M38756" s="196"/>
      <c r="N38756" s="197"/>
      <c r="O38756" s="197"/>
      <c r="P38756" s="231"/>
    </row>
    <row r="38757" spans="2:16">
      <c r="B38757" s="351"/>
      <c r="C38757" s="398"/>
      <c r="D38757" s="399"/>
      <c r="E38757" s="400"/>
      <c r="G38757" s="401"/>
      <c r="H38757" s="401"/>
      <c r="I38757" s="401"/>
      <c r="J38757" s="194"/>
      <c r="K38757" s="194"/>
      <c r="L38757" s="195"/>
      <c r="M38757" s="196"/>
      <c r="N38757" s="197"/>
      <c r="O38757" s="197"/>
      <c r="P38757" s="231"/>
    </row>
    <row r="38758" spans="2:16">
      <c r="B38758" s="351"/>
      <c r="C38758" s="398"/>
      <c r="D38758" s="399"/>
      <c r="E38758" s="400"/>
      <c r="G38758" s="401"/>
      <c r="H38758" s="401"/>
      <c r="I38758" s="401"/>
      <c r="J38758" s="194"/>
      <c r="K38758" s="194"/>
      <c r="L38758" s="195"/>
      <c r="M38758" s="196"/>
      <c r="N38758" s="197"/>
      <c r="O38758" s="197"/>
      <c r="P38758" s="231"/>
    </row>
    <row r="38759" spans="2:16">
      <c r="B38759" s="351"/>
      <c r="C38759" s="398"/>
      <c r="D38759" s="399"/>
      <c r="E38759" s="400"/>
      <c r="G38759" s="401"/>
      <c r="H38759" s="401"/>
      <c r="I38759" s="401"/>
      <c r="J38759" s="194"/>
      <c r="K38759" s="194"/>
      <c r="L38759" s="195"/>
      <c r="M38759" s="196"/>
      <c r="N38759" s="197"/>
      <c r="O38759" s="197"/>
      <c r="P38759" s="231"/>
    </row>
    <row r="38760" spans="2:16">
      <c r="B38760" s="351"/>
      <c r="C38760" s="398"/>
      <c r="D38760" s="399"/>
      <c r="E38760" s="400"/>
      <c r="G38760" s="401"/>
      <c r="H38760" s="401"/>
      <c r="I38760" s="401"/>
      <c r="J38760" s="194"/>
      <c r="K38760" s="194"/>
      <c r="L38760" s="195"/>
      <c r="M38760" s="196"/>
      <c r="N38760" s="197"/>
      <c r="O38760" s="197"/>
      <c r="P38760" s="231"/>
    </row>
    <row r="38761" spans="2:16">
      <c r="B38761" s="351"/>
      <c r="C38761" s="398"/>
      <c r="D38761" s="399"/>
      <c r="E38761" s="400"/>
      <c r="G38761" s="401"/>
      <c r="H38761" s="401"/>
      <c r="I38761" s="401"/>
      <c r="J38761" s="194"/>
      <c r="K38761" s="194"/>
      <c r="L38761" s="195"/>
      <c r="M38761" s="196"/>
      <c r="N38761" s="197"/>
      <c r="O38761" s="197"/>
      <c r="P38761" s="231"/>
    </row>
    <row r="38762" spans="2:16">
      <c r="B38762" s="351"/>
      <c r="C38762" s="398"/>
      <c r="D38762" s="399"/>
      <c r="E38762" s="400"/>
      <c r="G38762" s="401"/>
      <c r="H38762" s="401"/>
      <c r="I38762" s="401"/>
      <c r="J38762" s="194"/>
      <c r="K38762" s="194"/>
      <c r="L38762" s="195"/>
      <c r="M38762" s="196"/>
      <c r="N38762" s="197"/>
      <c r="O38762" s="197"/>
      <c r="P38762" s="231"/>
    </row>
    <row r="38763" spans="2:16">
      <c r="B38763" s="351"/>
      <c r="C38763" s="398"/>
      <c r="D38763" s="399"/>
      <c r="E38763" s="400"/>
      <c r="G38763" s="401"/>
      <c r="H38763" s="401"/>
      <c r="I38763" s="401"/>
      <c r="J38763" s="194"/>
      <c r="K38763" s="194"/>
      <c r="L38763" s="195"/>
      <c r="M38763" s="196"/>
      <c r="N38763" s="197"/>
      <c r="O38763" s="197"/>
      <c r="P38763" s="231"/>
    </row>
    <row r="38764" spans="2:16">
      <c r="B38764" s="351"/>
      <c r="C38764" s="398"/>
      <c r="D38764" s="399"/>
      <c r="E38764" s="400"/>
      <c r="G38764" s="401"/>
      <c r="H38764" s="401"/>
      <c r="I38764" s="401"/>
      <c r="J38764" s="194"/>
      <c r="K38764" s="194"/>
      <c r="L38764" s="195"/>
      <c r="M38764" s="196"/>
      <c r="N38764" s="197"/>
      <c r="O38764" s="197"/>
      <c r="P38764" s="231"/>
    </row>
    <row r="38765" spans="2:16">
      <c r="B38765" s="351"/>
      <c r="C38765" s="398"/>
      <c r="D38765" s="399"/>
      <c r="E38765" s="400"/>
      <c r="G38765" s="401"/>
      <c r="H38765" s="401"/>
      <c r="I38765" s="401"/>
      <c r="J38765" s="194"/>
      <c r="K38765" s="194"/>
      <c r="L38765" s="195"/>
      <c r="M38765" s="196"/>
      <c r="N38765" s="197"/>
      <c r="O38765" s="197"/>
      <c r="P38765" s="231"/>
    </row>
    <row r="38766" spans="2:16">
      <c r="B38766" s="351"/>
      <c r="C38766" s="398"/>
      <c r="D38766" s="399"/>
      <c r="E38766" s="400"/>
      <c r="G38766" s="401"/>
      <c r="H38766" s="401"/>
      <c r="I38766" s="401"/>
      <c r="J38766" s="194"/>
      <c r="K38766" s="194"/>
      <c r="L38766" s="195"/>
      <c r="M38766" s="196"/>
      <c r="N38766" s="197"/>
      <c r="O38766" s="197"/>
      <c r="P38766" s="231"/>
    </row>
    <row r="38767" spans="2:16">
      <c r="B38767" s="351"/>
      <c r="C38767" s="398"/>
      <c r="D38767" s="399"/>
      <c r="E38767" s="400"/>
      <c r="G38767" s="401"/>
      <c r="H38767" s="401"/>
      <c r="I38767" s="401"/>
      <c r="J38767" s="194"/>
      <c r="K38767" s="194"/>
      <c r="L38767" s="195"/>
      <c r="M38767" s="196"/>
      <c r="N38767" s="197"/>
      <c r="O38767" s="197"/>
      <c r="P38767" s="231"/>
    </row>
    <row r="38768" spans="2:16">
      <c r="B38768" s="351"/>
      <c r="C38768" s="398"/>
      <c r="D38768" s="399"/>
      <c r="E38768" s="400"/>
      <c r="G38768" s="401"/>
      <c r="H38768" s="401"/>
      <c r="I38768" s="401"/>
      <c r="J38768" s="194"/>
      <c r="K38768" s="194"/>
      <c r="L38768" s="195"/>
      <c r="M38768" s="196"/>
      <c r="N38768" s="197"/>
      <c r="O38768" s="197"/>
      <c r="P38768" s="231"/>
    </row>
    <row r="38769" spans="2:16">
      <c r="B38769" s="351"/>
      <c r="C38769" s="398"/>
      <c r="D38769" s="399"/>
      <c r="E38769" s="400"/>
      <c r="G38769" s="401"/>
      <c r="H38769" s="401"/>
      <c r="I38769" s="401"/>
      <c r="J38769" s="194"/>
      <c r="K38769" s="194"/>
      <c r="L38769" s="195"/>
      <c r="M38769" s="196"/>
      <c r="N38769" s="197"/>
      <c r="O38769" s="197"/>
      <c r="P38769" s="231"/>
    </row>
    <row r="38770" spans="2:16">
      <c r="B38770" s="351"/>
      <c r="C38770" s="398"/>
      <c r="D38770" s="399"/>
      <c r="E38770" s="400"/>
      <c r="G38770" s="401"/>
      <c r="H38770" s="401"/>
      <c r="I38770" s="401"/>
      <c r="J38770" s="194"/>
      <c r="K38770" s="194"/>
      <c r="L38770" s="195"/>
      <c r="M38770" s="196"/>
      <c r="N38770" s="197"/>
      <c r="O38770" s="197"/>
      <c r="P38770" s="231"/>
    </row>
    <row r="38771" spans="2:16">
      <c r="B38771" s="351"/>
      <c r="C38771" s="398"/>
      <c r="D38771" s="399"/>
      <c r="E38771" s="400"/>
      <c r="G38771" s="401"/>
      <c r="H38771" s="401"/>
      <c r="I38771" s="401"/>
      <c r="J38771" s="194"/>
      <c r="K38771" s="194"/>
      <c r="L38771" s="195"/>
      <c r="M38771" s="196"/>
      <c r="N38771" s="197"/>
      <c r="O38771" s="197"/>
      <c r="P38771" s="231"/>
    </row>
    <row r="38772" spans="2:16">
      <c r="B38772" s="351"/>
      <c r="C38772" s="398"/>
      <c r="D38772" s="399"/>
      <c r="E38772" s="400"/>
      <c r="G38772" s="401"/>
      <c r="H38772" s="401"/>
      <c r="I38772" s="401"/>
      <c r="J38772" s="194"/>
      <c r="K38772" s="194"/>
      <c r="L38772" s="195"/>
      <c r="M38772" s="196"/>
      <c r="N38772" s="197"/>
      <c r="O38772" s="197"/>
      <c r="P38772" s="231"/>
    </row>
    <row r="38773" spans="2:16">
      <c r="B38773" s="351"/>
      <c r="C38773" s="398"/>
      <c r="D38773" s="399"/>
      <c r="E38773" s="400"/>
      <c r="G38773" s="401"/>
      <c r="H38773" s="401"/>
      <c r="I38773" s="401"/>
      <c r="J38773" s="194"/>
      <c r="K38773" s="194"/>
      <c r="L38773" s="195"/>
      <c r="M38773" s="196"/>
      <c r="N38773" s="197"/>
      <c r="O38773" s="197"/>
      <c r="P38773" s="231"/>
    </row>
    <row r="38774" spans="2:16">
      <c r="B38774" s="351"/>
      <c r="C38774" s="398"/>
      <c r="D38774" s="399"/>
      <c r="E38774" s="400"/>
      <c r="G38774" s="401"/>
      <c r="H38774" s="401"/>
      <c r="I38774" s="401"/>
      <c r="J38774" s="194"/>
      <c r="K38774" s="194"/>
      <c r="L38774" s="195"/>
      <c r="M38774" s="196"/>
      <c r="N38774" s="197"/>
      <c r="O38774" s="197"/>
      <c r="P38774" s="231"/>
    </row>
    <row r="38775" spans="2:16">
      <c r="B38775" s="351"/>
      <c r="C38775" s="398"/>
      <c r="D38775" s="399"/>
      <c r="E38775" s="400"/>
      <c r="G38775" s="401"/>
      <c r="H38775" s="401"/>
      <c r="I38775" s="401"/>
      <c r="J38775" s="194"/>
      <c r="K38775" s="194"/>
      <c r="L38775" s="195"/>
      <c r="M38775" s="196"/>
      <c r="N38775" s="197"/>
      <c r="O38775" s="197"/>
      <c r="P38775" s="231"/>
    </row>
    <row r="38776" spans="2:16">
      <c r="B38776" s="351"/>
      <c r="C38776" s="398"/>
      <c r="D38776" s="399"/>
      <c r="E38776" s="400"/>
      <c r="G38776" s="401"/>
      <c r="H38776" s="401"/>
      <c r="I38776" s="401"/>
      <c r="J38776" s="194"/>
      <c r="K38776" s="194"/>
      <c r="L38776" s="195"/>
      <c r="M38776" s="196"/>
      <c r="N38776" s="197"/>
      <c r="O38776" s="197"/>
      <c r="P38776" s="231"/>
    </row>
    <row r="38777" spans="2:16">
      <c r="B38777" s="351"/>
      <c r="C38777" s="398"/>
      <c r="D38777" s="399"/>
      <c r="E38777" s="400"/>
      <c r="G38777" s="401"/>
      <c r="H38777" s="401"/>
      <c r="I38777" s="401"/>
      <c r="J38777" s="194"/>
      <c r="K38777" s="194"/>
      <c r="L38777" s="195"/>
      <c r="M38777" s="196"/>
      <c r="N38777" s="197"/>
      <c r="O38777" s="197"/>
      <c r="P38777" s="231"/>
    </row>
    <row r="38778" spans="2:16">
      <c r="B38778" s="351"/>
      <c r="C38778" s="398"/>
      <c r="D38778" s="399"/>
      <c r="E38778" s="400"/>
      <c r="G38778" s="401"/>
      <c r="H38778" s="401"/>
      <c r="I38778" s="401"/>
      <c r="J38778" s="194"/>
      <c r="K38778" s="194"/>
      <c r="L38778" s="195"/>
      <c r="M38778" s="196"/>
      <c r="N38778" s="197"/>
      <c r="O38778" s="197"/>
      <c r="P38778" s="231"/>
    </row>
    <row r="38779" spans="2:16">
      <c r="B38779" s="351"/>
      <c r="C38779" s="398"/>
      <c r="D38779" s="399"/>
      <c r="E38779" s="400"/>
      <c r="G38779" s="401"/>
      <c r="H38779" s="401"/>
      <c r="I38779" s="401"/>
      <c r="J38779" s="194"/>
      <c r="K38779" s="194"/>
      <c r="L38779" s="195"/>
      <c r="M38779" s="196"/>
      <c r="N38779" s="197"/>
      <c r="O38779" s="197"/>
      <c r="P38779" s="231"/>
    </row>
    <row r="38780" spans="2:16">
      <c r="B38780" s="351"/>
      <c r="C38780" s="398"/>
      <c r="D38780" s="399"/>
      <c r="E38780" s="400"/>
      <c r="G38780" s="401"/>
      <c r="H38780" s="401"/>
      <c r="I38780" s="401"/>
      <c r="J38780" s="194"/>
      <c r="K38780" s="194"/>
      <c r="L38780" s="195"/>
      <c r="M38780" s="196"/>
      <c r="N38780" s="197"/>
      <c r="O38780" s="197"/>
      <c r="P38780" s="231"/>
    </row>
    <row r="38781" spans="2:16">
      <c r="B38781" s="351"/>
      <c r="C38781" s="398"/>
      <c r="D38781" s="399"/>
      <c r="E38781" s="400"/>
      <c r="G38781" s="401"/>
      <c r="H38781" s="401"/>
      <c r="I38781" s="401"/>
      <c r="J38781" s="194"/>
      <c r="K38781" s="194"/>
      <c r="L38781" s="195"/>
      <c r="M38781" s="196"/>
      <c r="N38781" s="197"/>
      <c r="O38781" s="197"/>
      <c r="P38781" s="231"/>
    </row>
    <row r="38782" spans="2:16">
      <c r="B38782" s="402"/>
      <c r="C38782" s="398"/>
      <c r="D38782" s="404"/>
      <c r="E38782" s="405"/>
      <c r="G38782" s="406"/>
      <c r="H38782" s="406"/>
      <c r="I38782" s="406"/>
      <c r="J38782" s="194"/>
      <c r="K38782" s="194"/>
      <c r="L38782" s="195"/>
      <c r="M38782" s="196"/>
      <c r="N38782" s="197"/>
      <c r="O38782" s="197"/>
      <c r="P38782" s="221"/>
    </row>
    <row r="38783" spans="2:16">
      <c r="B38783" s="351"/>
      <c r="C38783" s="398"/>
      <c r="D38783" s="399"/>
      <c r="E38783" s="400"/>
      <c r="G38783" s="401"/>
      <c r="H38783" s="401"/>
      <c r="I38783" s="401"/>
      <c r="J38783" s="194"/>
      <c r="K38783" s="194"/>
      <c r="L38783" s="195"/>
      <c r="M38783" s="196"/>
      <c r="N38783" s="197"/>
      <c r="O38783" s="197"/>
      <c r="P38783" s="231"/>
    </row>
    <row r="38784" spans="2:16">
      <c r="B38784" s="351"/>
      <c r="C38784" s="398"/>
      <c r="D38784" s="399"/>
      <c r="E38784" s="400"/>
      <c r="G38784" s="401"/>
      <c r="H38784" s="401"/>
      <c r="I38784" s="401"/>
      <c r="J38784" s="194"/>
      <c r="K38784" s="194"/>
      <c r="L38784" s="195"/>
      <c r="M38784" s="196"/>
      <c r="N38784" s="197"/>
      <c r="O38784" s="197"/>
      <c r="P38784" s="231"/>
    </row>
    <row r="38785" spans="2:16">
      <c r="B38785" s="351"/>
      <c r="C38785" s="398"/>
      <c r="D38785" s="399"/>
      <c r="E38785" s="400"/>
      <c r="G38785" s="401"/>
      <c r="H38785" s="401"/>
      <c r="I38785" s="401"/>
      <c r="J38785" s="194"/>
      <c r="K38785" s="194"/>
      <c r="L38785" s="195"/>
      <c r="M38785" s="196"/>
      <c r="N38785" s="197"/>
      <c r="O38785" s="197"/>
      <c r="P38785" s="231"/>
    </row>
    <row r="38786" spans="2:16">
      <c r="B38786" s="351"/>
      <c r="C38786" s="398"/>
      <c r="D38786" s="399"/>
      <c r="E38786" s="400"/>
      <c r="G38786" s="401"/>
      <c r="H38786" s="401"/>
      <c r="I38786" s="401"/>
      <c r="J38786" s="194"/>
      <c r="K38786" s="194"/>
      <c r="L38786" s="195"/>
      <c r="M38786" s="196"/>
      <c r="N38786" s="197"/>
      <c r="O38786" s="197"/>
      <c r="P38786" s="231"/>
    </row>
    <row r="38787" spans="2:16">
      <c r="B38787" s="351"/>
      <c r="C38787" s="398"/>
      <c r="D38787" s="399"/>
      <c r="E38787" s="400"/>
      <c r="G38787" s="401"/>
      <c r="H38787" s="401"/>
      <c r="I38787" s="401"/>
      <c r="J38787" s="194"/>
      <c r="K38787" s="194"/>
      <c r="L38787" s="195"/>
      <c r="M38787" s="196"/>
      <c r="N38787" s="197"/>
      <c r="O38787" s="197"/>
      <c r="P38787" s="231"/>
    </row>
    <row r="38788" spans="2:16">
      <c r="B38788" s="351"/>
      <c r="C38788" s="398"/>
      <c r="D38788" s="399"/>
      <c r="E38788" s="400"/>
      <c r="G38788" s="401"/>
      <c r="H38788" s="401"/>
      <c r="I38788" s="401"/>
      <c r="J38788" s="194"/>
      <c r="K38788" s="194"/>
      <c r="L38788" s="195"/>
      <c r="M38788" s="196"/>
      <c r="N38788" s="197"/>
      <c r="O38788" s="197"/>
      <c r="P38788" s="231"/>
    </row>
    <row r="38789" spans="2:16">
      <c r="B38789" s="351"/>
      <c r="C38789" s="398"/>
      <c r="D38789" s="399"/>
      <c r="E38789" s="400"/>
      <c r="G38789" s="401"/>
      <c r="H38789" s="401"/>
      <c r="I38789" s="401"/>
      <c r="J38789" s="194"/>
      <c r="K38789" s="194"/>
      <c r="L38789" s="195"/>
      <c r="M38789" s="196"/>
      <c r="N38789" s="197"/>
      <c r="O38789" s="197"/>
      <c r="P38789" s="231"/>
    </row>
    <row r="38790" spans="2:16">
      <c r="B38790" s="351"/>
      <c r="C38790" s="398"/>
      <c r="D38790" s="399"/>
      <c r="E38790" s="400"/>
      <c r="G38790" s="401"/>
      <c r="H38790" s="401"/>
      <c r="I38790" s="401"/>
      <c r="J38790" s="194"/>
      <c r="K38790" s="194"/>
      <c r="L38790" s="195"/>
      <c r="M38790" s="196"/>
      <c r="N38790" s="197"/>
      <c r="O38790" s="197"/>
      <c r="P38790" s="231"/>
    </row>
    <row r="38791" spans="2:16">
      <c r="B38791" s="351"/>
      <c r="C38791" s="398"/>
      <c r="D38791" s="399"/>
      <c r="E38791" s="400"/>
      <c r="G38791" s="401"/>
      <c r="H38791" s="401"/>
      <c r="I38791" s="401"/>
      <c r="J38791" s="194"/>
      <c r="K38791" s="194"/>
      <c r="L38791" s="195"/>
      <c r="M38791" s="196"/>
      <c r="N38791" s="197"/>
      <c r="O38791" s="197"/>
      <c r="P38791" s="231"/>
    </row>
    <row r="38792" spans="2:16">
      <c r="B38792" s="351"/>
      <c r="C38792" s="398"/>
      <c r="D38792" s="399"/>
      <c r="E38792" s="400"/>
      <c r="G38792" s="401"/>
      <c r="H38792" s="401"/>
      <c r="I38792" s="401"/>
      <c r="J38792" s="194"/>
      <c r="K38792" s="194"/>
      <c r="L38792" s="195"/>
      <c r="M38792" s="196"/>
      <c r="N38792" s="197"/>
      <c r="O38792" s="197"/>
      <c r="P38792" s="231"/>
    </row>
    <row r="38793" spans="2:16">
      <c r="B38793" s="351"/>
      <c r="C38793" s="398"/>
      <c r="D38793" s="399"/>
      <c r="E38793" s="400"/>
      <c r="G38793" s="401"/>
      <c r="H38793" s="401"/>
      <c r="I38793" s="401"/>
      <c r="J38793" s="194"/>
      <c r="K38793" s="194"/>
      <c r="L38793" s="195"/>
      <c r="M38793" s="196"/>
      <c r="N38793" s="197"/>
      <c r="O38793" s="197"/>
      <c r="P38793" s="231"/>
    </row>
    <row r="38794" spans="2:16">
      <c r="B38794" s="351"/>
      <c r="C38794" s="398"/>
      <c r="D38794" s="399"/>
      <c r="E38794" s="400"/>
      <c r="G38794" s="401"/>
      <c r="H38794" s="401"/>
      <c r="I38794" s="401"/>
      <c r="J38794" s="194"/>
      <c r="K38794" s="194"/>
      <c r="L38794" s="195"/>
      <c r="M38794" s="196"/>
      <c r="N38794" s="197"/>
      <c r="O38794" s="197"/>
      <c r="P38794" s="231"/>
    </row>
    <row r="38795" spans="2:16">
      <c r="B38795" s="351"/>
      <c r="C38795" s="398"/>
      <c r="D38795" s="399"/>
      <c r="E38795" s="400"/>
      <c r="G38795" s="401"/>
      <c r="H38795" s="401"/>
      <c r="I38795" s="401"/>
      <c r="J38795" s="194"/>
      <c r="K38795" s="194"/>
      <c r="L38795" s="195"/>
      <c r="M38795" s="196"/>
      <c r="N38795" s="197"/>
      <c r="O38795" s="197"/>
      <c r="P38795" s="231"/>
    </row>
    <row r="38796" spans="2:16">
      <c r="B38796" s="351"/>
      <c r="C38796" s="398"/>
      <c r="D38796" s="399"/>
      <c r="E38796" s="400"/>
      <c r="G38796" s="401"/>
      <c r="H38796" s="401"/>
      <c r="I38796" s="401"/>
      <c r="J38796" s="194"/>
      <c r="K38796" s="194"/>
      <c r="L38796" s="195"/>
      <c r="M38796" s="196"/>
      <c r="N38796" s="197"/>
      <c r="O38796" s="197"/>
      <c r="P38796" s="231"/>
    </row>
    <row r="38797" spans="2:16">
      <c r="B38797" s="351"/>
      <c r="C38797" s="398"/>
      <c r="D38797" s="399"/>
      <c r="E38797" s="400"/>
      <c r="G38797" s="401"/>
      <c r="H38797" s="401"/>
      <c r="I38797" s="401"/>
      <c r="J38797" s="194"/>
      <c r="K38797" s="194"/>
      <c r="L38797" s="195"/>
      <c r="M38797" s="196"/>
      <c r="N38797" s="197"/>
      <c r="O38797" s="197"/>
      <c r="P38797" s="231"/>
    </row>
    <row r="38798" spans="2:16">
      <c r="B38798" s="351"/>
      <c r="C38798" s="398"/>
      <c r="D38798" s="399"/>
      <c r="E38798" s="400"/>
      <c r="G38798" s="401"/>
      <c r="H38798" s="401"/>
      <c r="I38798" s="401"/>
      <c r="J38798" s="194"/>
      <c r="K38798" s="194"/>
      <c r="L38798" s="195"/>
      <c r="M38798" s="196"/>
      <c r="N38798" s="197"/>
      <c r="O38798" s="197"/>
      <c r="P38798" s="231"/>
    </row>
    <row r="38799" spans="2:16">
      <c r="B38799" s="351"/>
      <c r="C38799" s="398"/>
      <c r="D38799" s="399"/>
      <c r="E38799" s="400"/>
      <c r="G38799" s="401"/>
      <c r="H38799" s="401"/>
      <c r="I38799" s="401"/>
      <c r="J38799" s="194"/>
      <c r="K38799" s="194"/>
      <c r="L38799" s="195"/>
      <c r="M38799" s="196"/>
      <c r="N38799" s="197"/>
      <c r="O38799" s="197"/>
      <c r="P38799" s="231"/>
    </row>
    <row r="38800" spans="2:16">
      <c r="B38800" s="351"/>
      <c r="C38800" s="398"/>
      <c r="D38800" s="399"/>
      <c r="E38800" s="400"/>
      <c r="G38800" s="401"/>
      <c r="H38800" s="401"/>
      <c r="I38800" s="401"/>
      <c r="J38800" s="194"/>
      <c r="K38800" s="194"/>
      <c r="L38800" s="195"/>
      <c r="M38800" s="196"/>
      <c r="N38800" s="197"/>
      <c r="O38800" s="197"/>
      <c r="P38800" s="231"/>
    </row>
    <row r="38801" spans="2:16">
      <c r="B38801" s="351"/>
      <c r="C38801" s="398"/>
      <c r="D38801" s="399"/>
      <c r="E38801" s="400"/>
      <c r="G38801" s="401"/>
      <c r="H38801" s="401"/>
      <c r="I38801" s="401"/>
      <c r="J38801" s="194"/>
      <c r="K38801" s="194"/>
      <c r="L38801" s="195"/>
      <c r="M38801" s="196"/>
      <c r="N38801" s="197"/>
      <c r="O38801" s="197"/>
      <c r="P38801" s="231"/>
    </row>
    <row r="38802" spans="2:16">
      <c r="B38802" s="351"/>
      <c r="C38802" s="398"/>
      <c r="D38802" s="399"/>
      <c r="E38802" s="400"/>
      <c r="G38802" s="401"/>
      <c r="H38802" s="401"/>
      <c r="I38802" s="401"/>
      <c r="J38802" s="194"/>
      <c r="K38802" s="194"/>
      <c r="L38802" s="195"/>
      <c r="M38802" s="196"/>
      <c r="N38802" s="197"/>
      <c r="O38802" s="197"/>
      <c r="P38802" s="231"/>
    </row>
    <row r="38803" spans="2:16">
      <c r="B38803" s="351"/>
      <c r="C38803" s="398"/>
      <c r="D38803" s="399"/>
      <c r="E38803" s="400"/>
      <c r="G38803" s="401"/>
      <c r="H38803" s="401"/>
      <c r="I38803" s="401"/>
      <c r="J38803" s="194"/>
      <c r="K38803" s="194"/>
      <c r="L38803" s="195"/>
      <c r="M38803" s="196"/>
      <c r="N38803" s="197"/>
      <c r="O38803" s="197"/>
      <c r="P38803" s="231"/>
    </row>
    <row r="38804" spans="2:16">
      <c r="B38804" s="351"/>
      <c r="C38804" s="398"/>
      <c r="D38804" s="399"/>
      <c r="E38804" s="400"/>
      <c r="G38804" s="401"/>
      <c r="H38804" s="401"/>
      <c r="I38804" s="401"/>
      <c r="J38804" s="194"/>
      <c r="K38804" s="194"/>
      <c r="L38804" s="195"/>
      <c r="M38804" s="196"/>
      <c r="N38804" s="197"/>
      <c r="O38804" s="197"/>
      <c r="P38804" s="231"/>
    </row>
    <row r="38805" spans="2:16">
      <c r="B38805" s="351"/>
      <c r="C38805" s="398"/>
      <c r="D38805" s="399"/>
      <c r="E38805" s="400"/>
      <c r="G38805" s="401"/>
      <c r="H38805" s="401"/>
      <c r="I38805" s="401"/>
      <c r="J38805" s="194"/>
      <c r="K38805" s="194"/>
      <c r="L38805" s="195"/>
      <c r="M38805" s="196"/>
      <c r="N38805" s="197"/>
      <c r="O38805" s="197"/>
      <c r="P38805" s="231"/>
    </row>
    <row r="38806" spans="2:16">
      <c r="B38806" s="351"/>
      <c r="C38806" s="398"/>
      <c r="D38806" s="399"/>
      <c r="E38806" s="400"/>
      <c r="G38806" s="401"/>
      <c r="H38806" s="401"/>
      <c r="I38806" s="401"/>
      <c r="J38806" s="194"/>
      <c r="K38806" s="194"/>
      <c r="L38806" s="195"/>
      <c r="M38806" s="196"/>
      <c r="N38806" s="197"/>
      <c r="O38806" s="197"/>
      <c r="P38806" s="231"/>
    </row>
    <row r="38807" spans="2:16">
      <c r="B38807" s="351"/>
      <c r="C38807" s="398"/>
      <c r="D38807" s="399"/>
      <c r="E38807" s="400"/>
      <c r="G38807" s="401"/>
      <c r="H38807" s="401"/>
      <c r="I38807" s="401"/>
      <c r="J38807" s="194"/>
      <c r="K38807" s="194"/>
      <c r="L38807" s="195"/>
      <c r="M38807" s="196"/>
      <c r="N38807" s="197"/>
      <c r="O38807" s="197"/>
      <c r="P38807" s="231"/>
    </row>
    <row r="38808" spans="2:16">
      <c r="B38808" s="351"/>
      <c r="C38808" s="398"/>
      <c r="D38808" s="399"/>
      <c r="E38808" s="400"/>
      <c r="G38808" s="401"/>
      <c r="H38808" s="401"/>
      <c r="I38808" s="401"/>
      <c r="J38808" s="194"/>
      <c r="K38808" s="194"/>
      <c r="L38808" s="195"/>
      <c r="M38808" s="196"/>
      <c r="N38808" s="197"/>
      <c r="O38808" s="197"/>
      <c r="P38808" s="231"/>
    </row>
    <row r="38809" spans="2:16">
      <c r="B38809" s="351"/>
      <c r="C38809" s="398"/>
      <c r="D38809" s="399"/>
      <c r="E38809" s="400"/>
      <c r="G38809" s="401"/>
      <c r="H38809" s="401"/>
      <c r="I38809" s="401"/>
      <c r="J38809" s="194"/>
      <c r="K38809" s="194"/>
      <c r="L38809" s="195"/>
      <c r="M38809" s="196"/>
      <c r="N38809" s="197"/>
      <c r="O38809" s="197"/>
      <c r="P38809" s="231"/>
    </row>
    <row r="38810" spans="2:16">
      <c r="B38810" s="351"/>
      <c r="C38810" s="398"/>
      <c r="D38810" s="399"/>
      <c r="E38810" s="400"/>
      <c r="G38810" s="401"/>
      <c r="H38810" s="401"/>
      <c r="I38810" s="401"/>
      <c r="J38810" s="194"/>
      <c r="K38810" s="194"/>
      <c r="L38810" s="195"/>
      <c r="M38810" s="196"/>
      <c r="N38810" s="197"/>
      <c r="O38810" s="197"/>
      <c r="P38810" s="231"/>
    </row>
    <row r="38811" spans="2:16">
      <c r="B38811" s="351"/>
      <c r="C38811" s="398"/>
      <c r="D38811" s="399"/>
      <c r="E38811" s="400"/>
      <c r="G38811" s="401"/>
      <c r="H38811" s="401"/>
      <c r="I38811" s="401"/>
      <c r="J38811" s="194"/>
      <c r="K38811" s="194"/>
      <c r="L38811" s="195"/>
      <c r="M38811" s="196"/>
      <c r="N38811" s="197"/>
      <c r="O38811" s="197"/>
      <c r="P38811" s="231"/>
    </row>
    <row r="38812" spans="2:16">
      <c r="B38812" s="351"/>
      <c r="C38812" s="398"/>
      <c r="D38812" s="399"/>
      <c r="E38812" s="400"/>
      <c r="G38812" s="401"/>
      <c r="H38812" s="401"/>
      <c r="I38812" s="401"/>
      <c r="J38812" s="194"/>
      <c r="K38812" s="194"/>
      <c r="L38812" s="195"/>
      <c r="M38812" s="196"/>
      <c r="N38812" s="197"/>
      <c r="O38812" s="197"/>
      <c r="P38812" s="231"/>
    </row>
    <row r="38813" spans="2:16">
      <c r="B38813" s="351"/>
      <c r="C38813" s="398"/>
      <c r="D38813" s="399"/>
      <c r="E38813" s="400"/>
      <c r="G38813" s="401"/>
      <c r="H38813" s="401"/>
      <c r="I38813" s="401"/>
      <c r="J38813" s="194"/>
      <c r="K38813" s="194"/>
      <c r="L38813" s="195"/>
      <c r="M38813" s="196"/>
      <c r="N38813" s="197"/>
      <c r="O38813" s="197"/>
      <c r="P38813" s="231"/>
    </row>
    <row r="38814" spans="2:16">
      <c r="B38814" s="351"/>
      <c r="C38814" s="398"/>
      <c r="D38814" s="399"/>
      <c r="E38814" s="400"/>
      <c r="G38814" s="401"/>
      <c r="H38814" s="401"/>
      <c r="I38814" s="401"/>
      <c r="J38814" s="194"/>
      <c r="K38814" s="194"/>
      <c r="L38814" s="195"/>
      <c r="M38814" s="196"/>
      <c r="N38814" s="197"/>
      <c r="O38814" s="197"/>
      <c r="P38814" s="231"/>
    </row>
    <row r="38815" spans="2:16">
      <c r="B38815" s="351"/>
      <c r="C38815" s="398"/>
      <c r="D38815" s="399"/>
      <c r="E38815" s="400"/>
      <c r="G38815" s="401"/>
      <c r="H38815" s="401"/>
      <c r="I38815" s="401"/>
      <c r="J38815" s="194"/>
      <c r="K38815" s="194"/>
      <c r="L38815" s="195"/>
      <c r="M38815" s="196"/>
      <c r="N38815" s="197"/>
      <c r="O38815" s="197"/>
      <c r="P38815" s="231"/>
    </row>
    <row r="38816" spans="2:16">
      <c r="B38816" s="351"/>
      <c r="C38816" s="398"/>
      <c r="D38816" s="399"/>
      <c r="E38816" s="400"/>
      <c r="G38816" s="401"/>
      <c r="H38816" s="401"/>
      <c r="I38816" s="401"/>
      <c r="J38816" s="194"/>
      <c r="K38816" s="194"/>
      <c r="L38816" s="195"/>
      <c r="M38816" s="196"/>
      <c r="N38816" s="197"/>
      <c r="O38816" s="197"/>
      <c r="P38816" s="231"/>
    </row>
    <row r="38817" spans="2:16">
      <c r="B38817" s="351"/>
      <c r="C38817" s="398"/>
      <c r="D38817" s="399"/>
      <c r="E38817" s="400"/>
      <c r="G38817" s="401"/>
      <c r="H38817" s="401"/>
      <c r="I38817" s="401"/>
      <c r="J38817" s="194"/>
      <c r="K38817" s="194"/>
      <c r="L38817" s="195"/>
      <c r="M38817" s="196"/>
      <c r="N38817" s="197"/>
      <c r="O38817" s="197"/>
      <c r="P38817" s="231"/>
    </row>
    <row r="38818" spans="2:16">
      <c r="B38818" s="351"/>
      <c r="C38818" s="398"/>
      <c r="D38818" s="399"/>
      <c r="E38818" s="400"/>
      <c r="G38818" s="401"/>
      <c r="H38818" s="401"/>
      <c r="I38818" s="401"/>
      <c r="J38818" s="194"/>
      <c r="K38818" s="194"/>
      <c r="L38818" s="195"/>
      <c r="M38818" s="196"/>
      <c r="N38818" s="197"/>
      <c r="O38818" s="197"/>
      <c r="P38818" s="231"/>
    </row>
    <row r="38819" spans="2:16">
      <c r="B38819" s="351"/>
      <c r="C38819" s="398"/>
      <c r="D38819" s="399"/>
      <c r="E38819" s="400"/>
      <c r="G38819" s="401"/>
      <c r="H38819" s="401"/>
      <c r="I38819" s="401"/>
      <c r="J38819" s="194"/>
      <c r="K38819" s="194"/>
      <c r="L38819" s="195"/>
      <c r="M38819" s="196"/>
      <c r="N38819" s="197"/>
      <c r="O38819" s="197"/>
      <c r="P38819" s="231"/>
    </row>
    <row r="38820" spans="2:16">
      <c r="B38820" s="351"/>
      <c r="C38820" s="398"/>
      <c r="D38820" s="399"/>
      <c r="E38820" s="400"/>
      <c r="G38820" s="401"/>
      <c r="H38820" s="401"/>
      <c r="I38820" s="401"/>
      <c r="J38820" s="194"/>
      <c r="K38820" s="194"/>
      <c r="L38820" s="195"/>
      <c r="M38820" s="196"/>
      <c r="N38820" s="197"/>
      <c r="O38820" s="197"/>
      <c r="P38820" s="231"/>
    </row>
    <row r="38821" spans="2:16">
      <c r="B38821" s="351"/>
      <c r="C38821" s="398"/>
      <c r="D38821" s="399"/>
      <c r="E38821" s="400"/>
      <c r="G38821" s="401"/>
      <c r="H38821" s="401"/>
      <c r="I38821" s="401"/>
      <c r="J38821" s="194"/>
      <c r="K38821" s="194"/>
      <c r="L38821" s="195"/>
      <c r="M38821" s="196"/>
      <c r="N38821" s="197"/>
      <c r="O38821" s="197"/>
      <c r="P38821" s="231"/>
    </row>
    <row r="38822" spans="2:16">
      <c r="B38822" s="351"/>
      <c r="C38822" s="398"/>
      <c r="D38822" s="399"/>
      <c r="E38822" s="400"/>
      <c r="G38822" s="401"/>
      <c r="H38822" s="401"/>
      <c r="I38822" s="401"/>
      <c r="J38822" s="194"/>
      <c r="K38822" s="194"/>
      <c r="L38822" s="195"/>
      <c r="M38822" s="196"/>
      <c r="N38822" s="197"/>
      <c r="O38822" s="197"/>
      <c r="P38822" s="231"/>
    </row>
    <row r="38823" spans="2:16">
      <c r="B38823" s="351"/>
      <c r="C38823" s="398"/>
      <c r="D38823" s="399"/>
      <c r="E38823" s="400"/>
      <c r="G38823" s="401"/>
      <c r="H38823" s="401"/>
      <c r="I38823" s="401"/>
      <c r="J38823" s="194"/>
      <c r="K38823" s="194"/>
      <c r="L38823" s="195"/>
      <c r="M38823" s="196"/>
      <c r="N38823" s="197"/>
      <c r="O38823" s="197"/>
      <c r="P38823" s="231"/>
    </row>
    <row r="38824" spans="2:16">
      <c r="B38824" s="351"/>
      <c r="C38824" s="398"/>
      <c r="D38824" s="399"/>
      <c r="E38824" s="400"/>
      <c r="G38824" s="401"/>
      <c r="H38824" s="401"/>
      <c r="I38824" s="401"/>
      <c r="J38824" s="194"/>
      <c r="K38824" s="194"/>
      <c r="L38824" s="195"/>
      <c r="M38824" s="196"/>
      <c r="N38824" s="197"/>
      <c r="O38824" s="197"/>
      <c r="P38824" s="231"/>
    </row>
    <row r="38825" spans="2:16">
      <c r="B38825" s="351"/>
      <c r="C38825" s="398"/>
      <c r="D38825" s="399"/>
      <c r="E38825" s="400"/>
      <c r="G38825" s="401"/>
      <c r="H38825" s="401"/>
      <c r="I38825" s="401"/>
      <c r="J38825" s="194"/>
      <c r="K38825" s="194"/>
      <c r="L38825" s="195"/>
      <c r="M38825" s="196"/>
      <c r="N38825" s="197"/>
      <c r="O38825" s="197"/>
      <c r="P38825" s="231"/>
    </row>
    <row r="38826" spans="2:16">
      <c r="B38826" s="351"/>
      <c r="C38826" s="398"/>
      <c r="D38826" s="399"/>
      <c r="E38826" s="400"/>
      <c r="G38826" s="401"/>
      <c r="H38826" s="401"/>
      <c r="I38826" s="401"/>
      <c r="J38826" s="194"/>
      <c r="K38826" s="194"/>
      <c r="L38826" s="195"/>
      <c r="M38826" s="196"/>
      <c r="N38826" s="197"/>
      <c r="O38826" s="197"/>
      <c r="P38826" s="231"/>
    </row>
    <row r="38827" spans="2:16">
      <c r="B38827" s="351"/>
      <c r="C38827" s="398"/>
      <c r="D38827" s="399"/>
      <c r="E38827" s="400"/>
      <c r="G38827" s="401"/>
      <c r="H38827" s="401"/>
      <c r="I38827" s="401"/>
      <c r="J38827" s="194"/>
      <c r="K38827" s="194"/>
      <c r="L38827" s="195"/>
      <c r="M38827" s="196"/>
      <c r="N38827" s="197"/>
      <c r="O38827" s="197"/>
      <c r="P38827" s="231"/>
    </row>
    <row r="38828" spans="2:16">
      <c r="B38828" s="351"/>
      <c r="C38828" s="398"/>
      <c r="D38828" s="399"/>
      <c r="E38828" s="400"/>
      <c r="G38828" s="401"/>
      <c r="H38828" s="401"/>
      <c r="I38828" s="401"/>
      <c r="J38828" s="194"/>
      <c r="K38828" s="194"/>
      <c r="L38828" s="195"/>
      <c r="M38828" s="196"/>
      <c r="N38828" s="197"/>
      <c r="O38828" s="197"/>
      <c r="P38828" s="231"/>
    </row>
    <row r="38829" spans="2:16">
      <c r="B38829" s="351"/>
      <c r="C38829" s="398"/>
      <c r="D38829" s="399"/>
      <c r="E38829" s="400"/>
      <c r="G38829" s="401"/>
      <c r="H38829" s="401"/>
      <c r="I38829" s="401"/>
      <c r="J38829" s="194"/>
      <c r="K38829" s="194"/>
      <c r="L38829" s="195"/>
      <c r="M38829" s="196"/>
      <c r="N38829" s="197"/>
      <c r="O38829" s="197"/>
      <c r="P38829" s="231"/>
    </row>
    <row r="38830" spans="2:16">
      <c r="B38830" s="351"/>
      <c r="C38830" s="398"/>
      <c r="D38830" s="399"/>
      <c r="E38830" s="400"/>
      <c r="G38830" s="401"/>
      <c r="H38830" s="401"/>
      <c r="I38830" s="401"/>
      <c r="J38830" s="194"/>
      <c r="K38830" s="194"/>
      <c r="L38830" s="195"/>
      <c r="M38830" s="196"/>
      <c r="N38830" s="197"/>
      <c r="O38830" s="197"/>
      <c r="P38830" s="231"/>
    </row>
    <row r="38831" spans="2:16">
      <c r="B38831" s="351"/>
      <c r="C38831" s="398"/>
      <c r="D38831" s="399"/>
      <c r="E38831" s="400"/>
      <c r="G38831" s="401"/>
      <c r="H38831" s="401"/>
      <c r="I38831" s="401"/>
      <c r="J38831" s="194"/>
      <c r="K38831" s="194"/>
      <c r="L38831" s="195"/>
      <c r="M38831" s="196"/>
      <c r="N38831" s="197"/>
      <c r="O38831" s="197"/>
      <c r="P38831" s="231"/>
    </row>
    <row r="38832" spans="2:16">
      <c r="B38832" s="351"/>
      <c r="C38832" s="398"/>
      <c r="D38832" s="399"/>
      <c r="E38832" s="400"/>
      <c r="G38832" s="401"/>
      <c r="H38832" s="401"/>
      <c r="I38832" s="401"/>
      <c r="J38832" s="194"/>
      <c r="K38832" s="194"/>
      <c r="L38832" s="195"/>
      <c r="M38832" s="196"/>
      <c r="N38832" s="197"/>
      <c r="O38832" s="197"/>
      <c r="P38832" s="231"/>
    </row>
    <row r="38833" spans="2:16">
      <c r="B38833" s="351"/>
      <c r="C38833" s="398"/>
      <c r="D38833" s="399"/>
      <c r="E38833" s="400"/>
      <c r="G38833" s="401"/>
      <c r="H38833" s="401"/>
      <c r="I38833" s="401"/>
      <c r="J38833" s="194"/>
      <c r="K38833" s="194"/>
      <c r="L38833" s="195"/>
      <c r="M38833" s="196"/>
      <c r="N38833" s="197"/>
      <c r="O38833" s="197"/>
      <c r="P38833" s="231"/>
    </row>
    <row r="38834" spans="2:16">
      <c r="B38834" s="351"/>
      <c r="C38834" s="398"/>
      <c r="D38834" s="399"/>
      <c r="E38834" s="400"/>
      <c r="G38834" s="401"/>
      <c r="H38834" s="401"/>
      <c r="I38834" s="401"/>
      <c r="J38834" s="194"/>
      <c r="K38834" s="194"/>
      <c r="L38834" s="195"/>
      <c r="M38834" s="196"/>
      <c r="N38834" s="197"/>
      <c r="O38834" s="197"/>
      <c r="P38834" s="231"/>
    </row>
    <row r="38835" spans="2:16">
      <c r="B38835" s="351"/>
      <c r="C38835" s="398"/>
      <c r="D38835" s="399"/>
      <c r="E38835" s="400"/>
      <c r="G38835" s="401"/>
      <c r="H38835" s="401"/>
      <c r="I38835" s="401"/>
      <c r="J38835" s="194"/>
      <c r="K38835" s="194"/>
      <c r="L38835" s="195"/>
      <c r="M38835" s="196"/>
      <c r="N38835" s="197"/>
      <c r="O38835" s="197"/>
      <c r="P38835" s="231"/>
    </row>
    <row r="38836" spans="2:16">
      <c r="B38836" s="351"/>
      <c r="C38836" s="398"/>
      <c r="D38836" s="399"/>
      <c r="E38836" s="400"/>
      <c r="G38836" s="401"/>
      <c r="H38836" s="401"/>
      <c r="I38836" s="401"/>
      <c r="J38836" s="194"/>
      <c r="K38836" s="194"/>
      <c r="L38836" s="195"/>
      <c r="M38836" s="196"/>
      <c r="N38836" s="197"/>
      <c r="O38836" s="197"/>
      <c r="P38836" s="231"/>
    </row>
    <row r="38837" spans="2:16">
      <c r="B38837" s="351"/>
      <c r="C38837" s="398"/>
      <c r="D38837" s="399"/>
      <c r="E38837" s="400"/>
      <c r="G38837" s="401"/>
      <c r="H38837" s="401"/>
      <c r="I38837" s="401"/>
      <c r="J38837" s="194"/>
      <c r="K38837" s="194"/>
      <c r="L38837" s="195"/>
      <c r="M38837" s="196"/>
      <c r="N38837" s="197"/>
      <c r="O38837" s="197"/>
      <c r="P38837" s="231"/>
    </row>
    <row r="38838" spans="2:16">
      <c r="B38838" s="351"/>
      <c r="C38838" s="398"/>
      <c r="D38838" s="399"/>
      <c r="E38838" s="400"/>
      <c r="G38838" s="401"/>
      <c r="H38838" s="401"/>
      <c r="I38838" s="401"/>
      <c r="J38838" s="194"/>
      <c r="K38838" s="194"/>
      <c r="L38838" s="195"/>
      <c r="M38838" s="196"/>
      <c r="N38838" s="197"/>
      <c r="O38838" s="197"/>
      <c r="P38838" s="231"/>
    </row>
    <row r="38839" spans="2:16">
      <c r="B38839" s="351"/>
      <c r="C38839" s="398"/>
      <c r="D38839" s="399"/>
      <c r="E38839" s="400"/>
      <c r="G38839" s="401"/>
      <c r="H38839" s="401"/>
      <c r="I38839" s="401"/>
      <c r="J38839" s="194"/>
      <c r="K38839" s="194"/>
      <c r="L38839" s="195"/>
      <c r="M38839" s="196"/>
      <c r="N38839" s="197"/>
      <c r="O38839" s="197"/>
      <c r="P38839" s="231"/>
    </row>
    <row r="38840" spans="2:16">
      <c r="B38840" s="351"/>
      <c r="C38840" s="398"/>
      <c r="D38840" s="399"/>
      <c r="E38840" s="400"/>
      <c r="G38840" s="401"/>
      <c r="H38840" s="401"/>
      <c r="I38840" s="401"/>
      <c r="J38840" s="194"/>
      <c r="K38840" s="194"/>
      <c r="L38840" s="195"/>
      <c r="M38840" s="196"/>
      <c r="N38840" s="197"/>
      <c r="O38840" s="197"/>
      <c r="P38840" s="231"/>
    </row>
    <row r="38841" spans="2:16">
      <c r="B38841" s="351"/>
      <c r="C38841" s="398"/>
      <c r="D38841" s="399"/>
      <c r="E38841" s="400"/>
      <c r="G38841" s="401"/>
      <c r="H38841" s="401"/>
      <c r="I38841" s="401"/>
      <c r="J38841" s="194"/>
      <c r="K38841" s="194"/>
      <c r="L38841" s="195"/>
      <c r="M38841" s="196"/>
      <c r="N38841" s="197"/>
      <c r="O38841" s="197"/>
      <c r="P38841" s="231"/>
    </row>
    <row r="38842" spans="2:16">
      <c r="B38842" s="351"/>
      <c r="C38842" s="398"/>
      <c r="D38842" s="399"/>
      <c r="E38842" s="400"/>
      <c r="G38842" s="401"/>
      <c r="H38842" s="401"/>
      <c r="I38842" s="401"/>
      <c r="J38842" s="194"/>
      <c r="K38842" s="194"/>
      <c r="L38842" s="195"/>
      <c r="M38842" s="196"/>
      <c r="N38842" s="197"/>
      <c r="O38842" s="197"/>
      <c r="P38842" s="231"/>
    </row>
    <row r="38843" spans="2:16">
      <c r="B38843" s="351"/>
      <c r="C38843" s="398"/>
      <c r="D38843" s="399"/>
      <c r="E38843" s="400"/>
      <c r="G38843" s="401"/>
      <c r="H38843" s="401"/>
      <c r="I38843" s="401"/>
      <c r="J38843" s="194"/>
      <c r="K38843" s="194"/>
      <c r="L38843" s="195"/>
      <c r="M38843" s="196"/>
      <c r="N38843" s="197"/>
      <c r="O38843" s="197"/>
      <c r="P38843" s="231"/>
    </row>
    <row r="38844" spans="2:16">
      <c r="B38844" s="351"/>
      <c r="C38844" s="398"/>
      <c r="D38844" s="399"/>
      <c r="E38844" s="400"/>
      <c r="G38844" s="401"/>
      <c r="H38844" s="401"/>
      <c r="I38844" s="401"/>
      <c r="J38844" s="194"/>
      <c r="K38844" s="194"/>
      <c r="L38844" s="195"/>
      <c r="M38844" s="196"/>
      <c r="N38844" s="197"/>
      <c r="O38844" s="197"/>
      <c r="P38844" s="231"/>
    </row>
    <row r="38845" spans="2:16">
      <c r="B38845" s="351"/>
      <c r="C38845" s="398"/>
      <c r="D38845" s="399"/>
      <c r="E38845" s="400"/>
      <c r="G38845" s="401"/>
      <c r="H38845" s="401"/>
      <c r="I38845" s="401"/>
      <c r="J38845" s="194"/>
      <c r="K38845" s="194"/>
      <c r="L38845" s="195"/>
      <c r="M38845" s="196"/>
      <c r="N38845" s="197"/>
      <c r="O38845" s="197"/>
      <c r="P38845" s="231"/>
    </row>
    <row r="38846" spans="2:16">
      <c r="B38846" s="351"/>
      <c r="C38846" s="398"/>
      <c r="D38846" s="399"/>
      <c r="E38846" s="400"/>
      <c r="G38846" s="401"/>
      <c r="H38846" s="401"/>
      <c r="I38846" s="401"/>
      <c r="J38846" s="194"/>
      <c r="K38846" s="194"/>
      <c r="L38846" s="195"/>
      <c r="M38846" s="196"/>
      <c r="N38846" s="197"/>
      <c r="O38846" s="197"/>
      <c r="P38846" s="231"/>
    </row>
    <row r="38847" spans="2:16">
      <c r="B38847" s="351"/>
      <c r="C38847" s="398"/>
      <c r="D38847" s="399"/>
      <c r="E38847" s="400"/>
      <c r="G38847" s="401"/>
      <c r="H38847" s="401"/>
      <c r="I38847" s="401"/>
      <c r="J38847" s="194"/>
      <c r="K38847" s="194"/>
      <c r="L38847" s="195"/>
      <c r="M38847" s="196"/>
      <c r="N38847" s="197"/>
      <c r="O38847" s="197"/>
      <c r="P38847" s="231"/>
    </row>
    <row r="38848" spans="2:16">
      <c r="B38848" s="351"/>
      <c r="C38848" s="398"/>
      <c r="D38848" s="399"/>
      <c r="E38848" s="400"/>
      <c r="G38848" s="401"/>
      <c r="H38848" s="401"/>
      <c r="I38848" s="401"/>
      <c r="J38848" s="194"/>
      <c r="K38848" s="194"/>
      <c r="L38848" s="195"/>
      <c r="M38848" s="196"/>
      <c r="N38848" s="197"/>
      <c r="O38848" s="197"/>
      <c r="P38848" s="231"/>
    </row>
    <row r="38849" spans="2:16">
      <c r="B38849" s="351"/>
      <c r="C38849" s="398"/>
      <c r="D38849" s="399"/>
      <c r="E38849" s="400"/>
      <c r="G38849" s="401"/>
      <c r="H38849" s="401"/>
      <c r="I38849" s="401"/>
      <c r="J38849" s="194"/>
      <c r="K38849" s="194"/>
      <c r="L38849" s="195"/>
      <c r="M38849" s="196"/>
      <c r="N38849" s="197"/>
      <c r="O38849" s="197"/>
      <c r="P38849" s="231"/>
    </row>
    <row r="38850" spans="2:16">
      <c r="B38850" s="351"/>
      <c r="C38850" s="398"/>
      <c r="D38850" s="399"/>
      <c r="E38850" s="400"/>
      <c r="G38850" s="401"/>
      <c r="H38850" s="401"/>
      <c r="I38850" s="401"/>
      <c r="J38850" s="194"/>
      <c r="K38850" s="194"/>
      <c r="L38850" s="195"/>
      <c r="M38850" s="196"/>
      <c r="N38850" s="197"/>
      <c r="O38850" s="197"/>
      <c r="P38850" s="231"/>
    </row>
    <row r="38851" spans="2:16">
      <c r="B38851" s="351"/>
      <c r="C38851" s="398"/>
      <c r="D38851" s="399"/>
      <c r="E38851" s="400"/>
      <c r="G38851" s="401"/>
      <c r="H38851" s="401"/>
      <c r="I38851" s="401"/>
      <c r="J38851" s="194"/>
      <c r="K38851" s="194"/>
      <c r="L38851" s="195"/>
      <c r="M38851" s="196"/>
      <c r="N38851" s="197"/>
      <c r="O38851" s="197"/>
      <c r="P38851" s="231"/>
    </row>
    <row r="38852" spans="2:16">
      <c r="B38852" s="351"/>
      <c r="C38852" s="398"/>
      <c r="D38852" s="399"/>
      <c r="E38852" s="400"/>
      <c r="G38852" s="401"/>
      <c r="H38852" s="401"/>
      <c r="I38852" s="401"/>
      <c r="J38852" s="194"/>
      <c r="K38852" s="194"/>
      <c r="L38852" s="195"/>
      <c r="M38852" s="196"/>
      <c r="N38852" s="197"/>
      <c r="O38852" s="197"/>
      <c r="P38852" s="231"/>
    </row>
    <row r="38853" spans="2:16">
      <c r="B38853" s="351"/>
      <c r="C38853" s="398"/>
      <c r="D38853" s="399"/>
      <c r="E38853" s="400"/>
      <c r="G38853" s="401"/>
      <c r="H38853" s="401"/>
      <c r="I38853" s="401"/>
      <c r="J38853" s="194"/>
      <c r="K38853" s="194"/>
      <c r="L38853" s="195"/>
      <c r="M38853" s="196"/>
      <c r="N38853" s="197"/>
      <c r="O38853" s="197"/>
      <c r="P38853" s="231"/>
    </row>
    <row r="38854" spans="2:16">
      <c r="B38854" s="351"/>
      <c r="C38854" s="398"/>
      <c r="D38854" s="399"/>
      <c r="E38854" s="400"/>
      <c r="G38854" s="401"/>
      <c r="H38854" s="401"/>
      <c r="I38854" s="401"/>
      <c r="J38854" s="194"/>
      <c r="K38854" s="194"/>
      <c r="L38854" s="195"/>
      <c r="M38854" s="196"/>
      <c r="N38854" s="197"/>
      <c r="O38854" s="197"/>
      <c r="P38854" s="231"/>
    </row>
    <row r="38855" spans="2:16">
      <c r="B38855" s="351"/>
      <c r="C38855" s="398"/>
      <c r="D38855" s="399"/>
      <c r="E38855" s="400"/>
      <c r="G38855" s="401"/>
      <c r="H38855" s="401"/>
      <c r="I38855" s="401"/>
      <c r="J38855" s="194"/>
      <c r="K38855" s="194"/>
      <c r="L38855" s="195"/>
      <c r="M38855" s="196"/>
      <c r="N38855" s="197"/>
      <c r="O38855" s="197"/>
      <c r="P38855" s="231"/>
    </row>
    <row r="38856" spans="2:16">
      <c r="B38856" s="351"/>
      <c r="C38856" s="398"/>
      <c r="D38856" s="399"/>
      <c r="E38856" s="400"/>
      <c r="G38856" s="401"/>
      <c r="H38856" s="401"/>
      <c r="I38856" s="401"/>
      <c r="J38856" s="194"/>
      <c r="K38856" s="194"/>
      <c r="L38856" s="195"/>
      <c r="M38856" s="196"/>
      <c r="N38856" s="197"/>
      <c r="O38856" s="197"/>
      <c r="P38856" s="231"/>
    </row>
    <row r="38857" spans="2:16">
      <c r="B38857" s="351"/>
      <c r="C38857" s="398"/>
      <c r="D38857" s="399"/>
      <c r="E38857" s="400"/>
      <c r="G38857" s="401"/>
      <c r="H38857" s="401"/>
      <c r="I38857" s="401"/>
      <c r="J38857" s="194"/>
      <c r="K38857" s="194"/>
      <c r="L38857" s="195"/>
      <c r="M38857" s="196"/>
      <c r="N38857" s="197"/>
      <c r="O38857" s="197"/>
      <c r="P38857" s="231"/>
    </row>
    <row r="38858" spans="2:16">
      <c r="B38858" s="351"/>
      <c r="C38858" s="398"/>
      <c r="D38858" s="399"/>
      <c r="E38858" s="400"/>
      <c r="G38858" s="401"/>
      <c r="H38858" s="401"/>
      <c r="I38858" s="401"/>
      <c r="J38858" s="194"/>
      <c r="K38858" s="194"/>
      <c r="L38858" s="195"/>
      <c r="M38858" s="196"/>
      <c r="N38858" s="197"/>
      <c r="O38858" s="197"/>
      <c r="P38858" s="231"/>
    </row>
    <row r="38859" spans="2:16">
      <c r="B38859" s="351"/>
      <c r="C38859" s="398"/>
      <c r="D38859" s="399"/>
      <c r="E38859" s="400"/>
      <c r="G38859" s="401"/>
      <c r="H38859" s="401"/>
      <c r="I38859" s="401"/>
      <c r="J38859" s="194"/>
      <c r="K38859" s="194"/>
      <c r="L38859" s="195"/>
      <c r="M38859" s="196"/>
      <c r="N38859" s="197"/>
      <c r="O38859" s="197"/>
      <c r="P38859" s="231"/>
    </row>
    <row r="38860" spans="2:16">
      <c r="B38860" s="351"/>
      <c r="C38860" s="398"/>
      <c r="D38860" s="399"/>
      <c r="E38860" s="400"/>
      <c r="G38860" s="401"/>
      <c r="H38860" s="401"/>
      <c r="I38860" s="401"/>
      <c r="J38860" s="194"/>
      <c r="K38860" s="194"/>
      <c r="L38860" s="195"/>
      <c r="M38860" s="196"/>
      <c r="N38860" s="197"/>
      <c r="O38860" s="197"/>
      <c r="P38860" s="231"/>
    </row>
    <row r="38861" spans="2:16">
      <c r="B38861" s="351"/>
      <c r="C38861" s="398"/>
      <c r="D38861" s="399"/>
      <c r="E38861" s="400"/>
      <c r="G38861" s="401"/>
      <c r="H38861" s="401"/>
      <c r="I38861" s="401"/>
      <c r="J38861" s="194"/>
      <c r="K38861" s="194"/>
      <c r="L38861" s="195"/>
      <c r="M38861" s="196"/>
      <c r="N38861" s="197"/>
      <c r="O38861" s="197"/>
      <c r="P38861" s="231"/>
    </row>
    <row r="38862" spans="2:16">
      <c r="B38862" s="351"/>
      <c r="C38862" s="398"/>
      <c r="D38862" s="399"/>
      <c r="E38862" s="400"/>
      <c r="G38862" s="401"/>
      <c r="H38862" s="401"/>
      <c r="I38862" s="401"/>
      <c r="J38862" s="194"/>
      <c r="K38862" s="194"/>
      <c r="L38862" s="195"/>
      <c r="M38862" s="196"/>
      <c r="N38862" s="197"/>
      <c r="O38862" s="197"/>
      <c r="P38862" s="231"/>
    </row>
    <row r="38863" spans="2:16">
      <c r="B38863" s="351"/>
      <c r="C38863" s="398"/>
      <c r="D38863" s="399"/>
      <c r="E38863" s="400"/>
      <c r="G38863" s="401"/>
      <c r="H38863" s="401"/>
      <c r="I38863" s="401"/>
      <c r="J38863" s="194"/>
      <c r="K38863" s="194"/>
      <c r="L38863" s="195"/>
      <c r="M38863" s="196"/>
      <c r="N38863" s="197"/>
      <c r="O38863" s="197"/>
      <c r="P38863" s="231"/>
    </row>
    <row r="38864" spans="2:16">
      <c r="B38864" s="351"/>
      <c r="C38864" s="398"/>
      <c r="D38864" s="399"/>
      <c r="E38864" s="400"/>
      <c r="G38864" s="401"/>
      <c r="H38864" s="401"/>
      <c r="I38864" s="401"/>
      <c r="J38864" s="194"/>
      <c r="K38864" s="194"/>
      <c r="L38864" s="195"/>
      <c r="M38864" s="196"/>
      <c r="N38864" s="197"/>
      <c r="O38864" s="197"/>
      <c r="P38864" s="231"/>
    </row>
    <row r="38865" spans="2:16">
      <c r="B38865" s="351"/>
      <c r="C38865" s="398"/>
      <c r="D38865" s="399"/>
      <c r="E38865" s="400"/>
      <c r="G38865" s="401"/>
      <c r="H38865" s="401"/>
      <c r="I38865" s="401"/>
      <c r="J38865" s="194"/>
      <c r="K38865" s="194"/>
      <c r="L38865" s="195"/>
      <c r="M38865" s="196"/>
      <c r="N38865" s="197"/>
      <c r="O38865" s="197"/>
      <c r="P38865" s="231"/>
    </row>
    <row r="38866" spans="2:16">
      <c r="B38866" s="351"/>
      <c r="C38866" s="398"/>
      <c r="D38866" s="399"/>
      <c r="E38866" s="400"/>
      <c r="G38866" s="401"/>
      <c r="H38866" s="401"/>
      <c r="I38866" s="401"/>
      <c r="J38866" s="194"/>
      <c r="K38866" s="194"/>
      <c r="L38866" s="195"/>
      <c r="M38866" s="196"/>
      <c r="N38866" s="197"/>
      <c r="O38866" s="197"/>
      <c r="P38866" s="231"/>
    </row>
    <row r="38867" spans="2:16">
      <c r="B38867" s="351"/>
      <c r="C38867" s="398"/>
      <c r="D38867" s="399"/>
      <c r="E38867" s="400"/>
      <c r="G38867" s="401"/>
      <c r="H38867" s="401"/>
      <c r="I38867" s="401"/>
      <c r="J38867" s="194"/>
      <c r="K38867" s="194"/>
      <c r="L38867" s="195"/>
      <c r="M38867" s="196"/>
      <c r="N38867" s="197"/>
      <c r="O38867" s="197"/>
      <c r="P38867" s="231"/>
    </row>
    <row r="38868" spans="2:16">
      <c r="B38868" s="351"/>
      <c r="C38868" s="398"/>
      <c r="D38868" s="399"/>
      <c r="E38868" s="400"/>
      <c r="G38868" s="401"/>
      <c r="H38868" s="401"/>
      <c r="I38868" s="401"/>
      <c r="J38868" s="194"/>
      <c r="K38868" s="194"/>
      <c r="L38868" s="195"/>
      <c r="M38868" s="196"/>
      <c r="N38868" s="197"/>
      <c r="O38868" s="197"/>
      <c r="P38868" s="231"/>
    </row>
    <row r="38869" spans="2:16">
      <c r="B38869" s="351"/>
      <c r="C38869" s="398"/>
      <c r="D38869" s="399"/>
      <c r="E38869" s="400"/>
      <c r="G38869" s="401"/>
      <c r="H38869" s="401"/>
      <c r="I38869" s="401"/>
      <c r="J38869" s="194"/>
      <c r="K38869" s="194"/>
      <c r="L38869" s="195"/>
      <c r="M38869" s="196"/>
      <c r="N38869" s="197"/>
      <c r="O38869" s="197"/>
      <c r="P38869" s="231"/>
    </row>
    <row r="38870" spans="2:16">
      <c r="B38870" s="351"/>
      <c r="C38870" s="398"/>
      <c r="D38870" s="399"/>
      <c r="E38870" s="400"/>
      <c r="G38870" s="401"/>
      <c r="H38870" s="401"/>
      <c r="I38870" s="401"/>
      <c r="J38870" s="194"/>
      <c r="K38870" s="194"/>
      <c r="L38870" s="195"/>
      <c r="M38870" s="196"/>
      <c r="N38870" s="197"/>
      <c r="O38870" s="197"/>
      <c r="P38870" s="231"/>
    </row>
    <row r="38871" spans="2:16">
      <c r="B38871" s="351"/>
      <c r="C38871" s="398"/>
      <c r="D38871" s="399"/>
      <c r="E38871" s="400"/>
      <c r="G38871" s="401"/>
      <c r="H38871" s="401"/>
      <c r="I38871" s="401"/>
      <c r="J38871" s="194"/>
      <c r="K38871" s="194"/>
      <c r="L38871" s="195"/>
      <c r="M38871" s="196"/>
      <c r="N38871" s="197"/>
      <c r="O38871" s="197"/>
      <c r="P38871" s="231"/>
    </row>
    <row r="38872" spans="2:16">
      <c r="B38872" s="351"/>
      <c r="C38872" s="398"/>
      <c r="D38872" s="399"/>
      <c r="E38872" s="400"/>
      <c r="G38872" s="401"/>
      <c r="H38872" s="401"/>
      <c r="I38872" s="401"/>
      <c r="J38872" s="194"/>
      <c r="K38872" s="194"/>
      <c r="L38872" s="195"/>
      <c r="M38872" s="196"/>
      <c r="N38872" s="197"/>
      <c r="O38872" s="197"/>
      <c r="P38872" s="231"/>
    </row>
    <row r="38873" spans="2:16">
      <c r="B38873" s="351"/>
      <c r="C38873" s="398"/>
      <c r="D38873" s="399"/>
      <c r="E38873" s="400"/>
      <c r="G38873" s="401"/>
      <c r="H38873" s="401"/>
      <c r="I38873" s="401"/>
      <c r="J38873" s="194"/>
      <c r="K38873" s="194"/>
      <c r="L38873" s="195"/>
      <c r="M38873" s="196"/>
      <c r="N38873" s="197"/>
      <c r="O38873" s="197"/>
      <c r="P38873" s="231"/>
    </row>
    <row r="38874" spans="2:16">
      <c r="B38874" s="351"/>
      <c r="C38874" s="398"/>
      <c r="D38874" s="399"/>
      <c r="E38874" s="400"/>
      <c r="G38874" s="401"/>
      <c r="H38874" s="401"/>
      <c r="I38874" s="401"/>
      <c r="J38874" s="194"/>
      <c r="K38874" s="194"/>
      <c r="L38874" s="195"/>
      <c r="M38874" s="196"/>
      <c r="N38874" s="197"/>
      <c r="O38874" s="197"/>
      <c r="P38874" s="231"/>
    </row>
    <row r="38875" spans="2:16">
      <c r="B38875" s="351"/>
      <c r="C38875" s="398"/>
      <c r="D38875" s="399"/>
      <c r="E38875" s="400"/>
      <c r="G38875" s="401"/>
      <c r="H38875" s="401"/>
      <c r="I38875" s="401"/>
      <c r="J38875" s="194"/>
      <c r="K38875" s="194"/>
      <c r="L38875" s="195"/>
      <c r="M38875" s="196"/>
      <c r="N38875" s="197"/>
      <c r="O38875" s="197"/>
      <c r="P38875" s="231"/>
    </row>
    <row r="38876" spans="2:16">
      <c r="B38876" s="351"/>
      <c r="C38876" s="398"/>
      <c r="D38876" s="399"/>
      <c r="E38876" s="400"/>
      <c r="G38876" s="401"/>
      <c r="H38876" s="401"/>
      <c r="I38876" s="401"/>
      <c r="J38876" s="194"/>
      <c r="K38876" s="194"/>
      <c r="L38876" s="195"/>
      <c r="M38876" s="196"/>
      <c r="N38876" s="197"/>
      <c r="O38876" s="197"/>
      <c r="P38876" s="231"/>
    </row>
    <row r="38877" spans="2:16">
      <c r="B38877" s="351"/>
      <c r="C38877" s="398"/>
      <c r="D38877" s="399"/>
      <c r="E38877" s="400"/>
      <c r="G38877" s="401"/>
      <c r="H38877" s="401"/>
      <c r="I38877" s="401"/>
      <c r="J38877" s="194"/>
      <c r="K38877" s="194"/>
      <c r="L38877" s="195"/>
      <c r="M38877" s="196"/>
      <c r="N38877" s="197"/>
      <c r="O38877" s="197"/>
      <c r="P38877" s="231"/>
    </row>
    <row r="38878" spans="2:16">
      <c r="B38878" s="351"/>
      <c r="C38878" s="398"/>
      <c r="D38878" s="399"/>
      <c r="E38878" s="400"/>
      <c r="G38878" s="401"/>
      <c r="H38878" s="401"/>
      <c r="I38878" s="401"/>
      <c r="J38878" s="194"/>
      <c r="K38878" s="194"/>
      <c r="L38878" s="195"/>
      <c r="M38878" s="196"/>
      <c r="N38878" s="197"/>
      <c r="O38878" s="197"/>
      <c r="P38878" s="231"/>
    </row>
    <row r="38879" spans="2:16">
      <c r="B38879" s="351"/>
      <c r="C38879" s="398"/>
      <c r="D38879" s="399"/>
      <c r="E38879" s="400"/>
      <c r="G38879" s="401"/>
      <c r="H38879" s="401"/>
      <c r="I38879" s="401"/>
      <c r="J38879" s="194"/>
      <c r="K38879" s="194"/>
      <c r="L38879" s="195"/>
      <c r="M38879" s="196"/>
      <c r="N38879" s="197"/>
      <c r="O38879" s="197"/>
      <c r="P38879" s="231"/>
    </row>
    <row r="38880" spans="2:16">
      <c r="B38880" s="351"/>
      <c r="C38880" s="398"/>
      <c r="D38880" s="399"/>
      <c r="E38880" s="400"/>
      <c r="G38880" s="401"/>
      <c r="H38880" s="401"/>
      <c r="I38880" s="401"/>
      <c r="J38880" s="194"/>
      <c r="K38880" s="194"/>
      <c r="L38880" s="195"/>
      <c r="M38880" s="196"/>
      <c r="N38880" s="197"/>
      <c r="O38880" s="197"/>
      <c r="P38880" s="231"/>
    </row>
    <row r="38881" spans="2:16">
      <c r="B38881" s="351"/>
      <c r="C38881" s="398"/>
      <c r="D38881" s="399"/>
      <c r="E38881" s="400"/>
      <c r="G38881" s="401"/>
      <c r="H38881" s="401"/>
      <c r="I38881" s="401"/>
      <c r="J38881" s="194"/>
      <c r="K38881" s="194"/>
      <c r="L38881" s="195"/>
      <c r="M38881" s="196"/>
      <c r="N38881" s="197"/>
      <c r="O38881" s="197"/>
      <c r="P38881" s="231"/>
    </row>
    <row r="38882" spans="2:16">
      <c r="B38882" s="351"/>
      <c r="C38882" s="398"/>
      <c r="D38882" s="399"/>
      <c r="E38882" s="400"/>
      <c r="G38882" s="401"/>
      <c r="H38882" s="401"/>
      <c r="I38882" s="401"/>
      <c r="J38882" s="194"/>
      <c r="K38882" s="194"/>
      <c r="L38882" s="195"/>
      <c r="M38882" s="196"/>
      <c r="N38882" s="197"/>
      <c r="O38882" s="197"/>
      <c r="P38882" s="231"/>
    </row>
    <row r="38883" spans="2:16">
      <c r="B38883" s="351"/>
      <c r="C38883" s="398"/>
      <c r="D38883" s="399"/>
      <c r="E38883" s="400"/>
      <c r="G38883" s="401"/>
      <c r="H38883" s="401"/>
      <c r="I38883" s="401"/>
      <c r="J38883" s="194"/>
      <c r="K38883" s="194"/>
      <c r="L38883" s="195"/>
      <c r="M38883" s="196"/>
      <c r="N38883" s="197"/>
      <c r="O38883" s="197"/>
      <c r="P38883" s="231"/>
    </row>
    <row r="38884" spans="2:16">
      <c r="B38884" s="351"/>
      <c r="C38884" s="398"/>
      <c r="D38884" s="399"/>
      <c r="E38884" s="400"/>
      <c r="G38884" s="401"/>
      <c r="H38884" s="401"/>
      <c r="I38884" s="401"/>
      <c r="J38884" s="194"/>
      <c r="K38884" s="194"/>
      <c r="L38884" s="195"/>
      <c r="M38884" s="196"/>
      <c r="N38884" s="197"/>
      <c r="O38884" s="197"/>
      <c r="P38884" s="231"/>
    </row>
    <row r="38885" spans="2:16">
      <c r="B38885" s="351"/>
      <c r="C38885" s="398"/>
      <c r="D38885" s="399"/>
      <c r="E38885" s="400"/>
      <c r="G38885" s="401"/>
      <c r="H38885" s="401"/>
      <c r="I38885" s="401"/>
      <c r="J38885" s="194"/>
      <c r="K38885" s="194"/>
      <c r="L38885" s="195"/>
      <c r="M38885" s="196"/>
      <c r="N38885" s="197"/>
      <c r="O38885" s="197"/>
      <c r="P38885" s="231"/>
    </row>
    <row r="38886" spans="2:16">
      <c r="B38886" s="351"/>
      <c r="C38886" s="398"/>
      <c r="D38886" s="399"/>
      <c r="E38886" s="400"/>
      <c r="G38886" s="401"/>
      <c r="H38886" s="401"/>
      <c r="I38886" s="401"/>
      <c r="J38886" s="194"/>
      <c r="K38886" s="194"/>
      <c r="L38886" s="195"/>
      <c r="M38886" s="196"/>
      <c r="N38886" s="197"/>
      <c r="O38886" s="197"/>
      <c r="P38886" s="231"/>
    </row>
    <row r="38887" spans="2:16">
      <c r="B38887" s="351"/>
      <c r="C38887" s="398"/>
      <c r="D38887" s="399"/>
      <c r="E38887" s="400"/>
      <c r="G38887" s="401"/>
      <c r="H38887" s="401"/>
      <c r="I38887" s="401"/>
      <c r="J38887" s="194"/>
      <c r="K38887" s="194"/>
      <c r="L38887" s="195"/>
      <c r="M38887" s="196"/>
      <c r="N38887" s="197"/>
      <c r="O38887" s="197"/>
      <c r="P38887" s="231"/>
    </row>
    <row r="38888" spans="2:16">
      <c r="B38888" s="402"/>
      <c r="C38888" s="398"/>
      <c r="D38888" s="404"/>
      <c r="E38888" s="405"/>
      <c r="G38888" s="406"/>
      <c r="H38888" s="406"/>
      <c r="I38888" s="406"/>
      <c r="J38888" s="194"/>
      <c r="K38888" s="194"/>
      <c r="L38888" s="195"/>
      <c r="M38888" s="196"/>
      <c r="N38888" s="197"/>
      <c r="O38888" s="197"/>
      <c r="P38888" s="221"/>
    </row>
    <row r="38889" spans="2:16">
      <c r="B38889" s="351"/>
      <c r="C38889" s="398"/>
      <c r="D38889" s="399"/>
      <c r="E38889" s="400"/>
      <c r="G38889" s="401"/>
      <c r="H38889" s="401"/>
      <c r="I38889" s="401"/>
      <c r="J38889" s="194"/>
      <c r="K38889" s="194"/>
      <c r="L38889" s="195"/>
      <c r="M38889" s="196"/>
      <c r="N38889" s="197"/>
      <c r="O38889" s="197"/>
      <c r="P38889" s="231"/>
    </row>
    <row r="38890" spans="2:16">
      <c r="B38890" s="351"/>
      <c r="C38890" s="398"/>
      <c r="D38890" s="399"/>
      <c r="E38890" s="400"/>
      <c r="G38890" s="401"/>
      <c r="H38890" s="401"/>
      <c r="I38890" s="401"/>
      <c r="J38890" s="194"/>
      <c r="K38890" s="194"/>
      <c r="L38890" s="195"/>
      <c r="M38890" s="196"/>
      <c r="N38890" s="197"/>
      <c r="O38890" s="197"/>
      <c r="P38890" s="231"/>
    </row>
    <row r="38891" spans="2:16">
      <c r="B38891" s="351"/>
      <c r="C38891" s="398"/>
      <c r="D38891" s="399"/>
      <c r="E38891" s="400"/>
      <c r="G38891" s="401"/>
      <c r="H38891" s="401"/>
      <c r="I38891" s="401"/>
      <c r="J38891" s="194"/>
      <c r="K38891" s="194"/>
      <c r="L38891" s="195"/>
      <c r="M38891" s="196"/>
      <c r="N38891" s="197"/>
      <c r="O38891" s="197"/>
      <c r="P38891" s="231"/>
    </row>
    <row r="38892" spans="2:16">
      <c r="B38892" s="351"/>
      <c r="C38892" s="398"/>
      <c r="D38892" s="399"/>
      <c r="E38892" s="400"/>
      <c r="G38892" s="401"/>
      <c r="H38892" s="401"/>
      <c r="I38892" s="401"/>
      <c r="J38892" s="194"/>
      <c r="K38892" s="194"/>
      <c r="L38892" s="195"/>
      <c r="M38892" s="196"/>
      <c r="N38892" s="197"/>
      <c r="O38892" s="197"/>
      <c r="P38892" s="231"/>
    </row>
    <row r="38893" spans="2:16">
      <c r="B38893" s="351"/>
      <c r="C38893" s="398"/>
      <c r="D38893" s="399"/>
      <c r="E38893" s="400"/>
      <c r="G38893" s="401"/>
      <c r="H38893" s="401"/>
      <c r="I38893" s="401"/>
      <c r="J38893" s="194"/>
      <c r="K38893" s="194"/>
      <c r="L38893" s="195"/>
      <c r="M38893" s="196"/>
      <c r="N38893" s="197"/>
      <c r="O38893" s="197"/>
      <c r="P38893" s="231"/>
    </row>
    <row r="38894" spans="2:16">
      <c r="B38894" s="351"/>
      <c r="C38894" s="398"/>
      <c r="D38894" s="399"/>
      <c r="E38894" s="400"/>
      <c r="G38894" s="401"/>
      <c r="H38894" s="401"/>
      <c r="I38894" s="401"/>
      <c r="J38894" s="194"/>
      <c r="K38894" s="194"/>
      <c r="L38894" s="195"/>
      <c r="M38894" s="196"/>
      <c r="N38894" s="197"/>
      <c r="O38894" s="197"/>
      <c r="P38894" s="231"/>
    </row>
    <row r="38895" spans="2:16">
      <c r="B38895" s="351"/>
      <c r="C38895" s="398"/>
      <c r="D38895" s="399"/>
      <c r="E38895" s="400"/>
      <c r="G38895" s="401"/>
      <c r="H38895" s="401"/>
      <c r="I38895" s="401"/>
      <c r="J38895" s="194"/>
      <c r="K38895" s="194"/>
      <c r="L38895" s="195"/>
      <c r="M38895" s="196"/>
      <c r="N38895" s="197"/>
      <c r="O38895" s="197"/>
      <c r="P38895" s="231"/>
    </row>
    <row r="38896" spans="2:16">
      <c r="B38896" s="351"/>
      <c r="C38896" s="398"/>
      <c r="D38896" s="399"/>
      <c r="E38896" s="400"/>
      <c r="G38896" s="401"/>
      <c r="H38896" s="401"/>
      <c r="I38896" s="401"/>
      <c r="J38896" s="194"/>
      <c r="K38896" s="194"/>
      <c r="L38896" s="195"/>
      <c r="M38896" s="196"/>
      <c r="N38896" s="197"/>
      <c r="O38896" s="197"/>
      <c r="P38896" s="231"/>
    </row>
    <row r="38897" spans="2:16">
      <c r="B38897" s="351"/>
      <c r="C38897" s="398"/>
      <c r="D38897" s="399"/>
      <c r="E38897" s="400"/>
      <c r="G38897" s="401"/>
      <c r="H38897" s="401"/>
      <c r="I38897" s="401"/>
      <c r="J38897" s="194"/>
      <c r="K38897" s="194"/>
      <c r="L38897" s="195"/>
      <c r="M38897" s="196"/>
      <c r="N38897" s="197"/>
      <c r="O38897" s="197"/>
      <c r="P38897" s="231"/>
    </row>
    <row r="38898" spans="2:16">
      <c r="B38898" s="351"/>
      <c r="C38898" s="398"/>
      <c r="D38898" s="399"/>
      <c r="E38898" s="400"/>
      <c r="G38898" s="401"/>
      <c r="H38898" s="401"/>
      <c r="I38898" s="401"/>
      <c r="J38898" s="194"/>
      <c r="K38898" s="194"/>
      <c r="L38898" s="195"/>
      <c r="M38898" s="196"/>
      <c r="N38898" s="197"/>
      <c r="O38898" s="197"/>
      <c r="P38898" s="231"/>
    </row>
    <row r="38899" spans="2:16">
      <c r="B38899" s="351"/>
      <c r="C38899" s="398"/>
      <c r="D38899" s="399"/>
      <c r="E38899" s="400"/>
      <c r="G38899" s="401"/>
      <c r="H38899" s="401"/>
      <c r="I38899" s="401"/>
      <c r="J38899" s="194"/>
      <c r="K38899" s="194"/>
      <c r="L38899" s="195"/>
      <c r="M38899" s="196"/>
      <c r="N38899" s="197"/>
      <c r="O38899" s="197"/>
      <c r="P38899" s="231"/>
    </row>
    <row r="38900" spans="2:16">
      <c r="B38900" s="351"/>
      <c r="C38900" s="398"/>
      <c r="D38900" s="399"/>
      <c r="E38900" s="400"/>
      <c r="G38900" s="401"/>
      <c r="H38900" s="401"/>
      <c r="I38900" s="401"/>
      <c r="J38900" s="194"/>
      <c r="K38900" s="194"/>
      <c r="L38900" s="195"/>
      <c r="M38900" s="196"/>
      <c r="N38900" s="197"/>
      <c r="O38900" s="197"/>
      <c r="P38900" s="231"/>
    </row>
    <row r="38901" spans="2:16">
      <c r="B38901" s="351"/>
      <c r="C38901" s="398"/>
      <c r="D38901" s="399"/>
      <c r="E38901" s="400"/>
      <c r="G38901" s="401"/>
      <c r="H38901" s="401"/>
      <c r="I38901" s="401"/>
      <c r="J38901" s="194"/>
      <c r="K38901" s="194"/>
      <c r="L38901" s="195"/>
      <c r="M38901" s="196"/>
      <c r="N38901" s="197"/>
      <c r="O38901" s="197"/>
      <c r="P38901" s="231"/>
    </row>
    <row r="38902" spans="2:16">
      <c r="B38902" s="351"/>
      <c r="C38902" s="398"/>
      <c r="D38902" s="399"/>
      <c r="E38902" s="400"/>
      <c r="G38902" s="401"/>
      <c r="H38902" s="401"/>
      <c r="I38902" s="401"/>
      <c r="J38902" s="194"/>
      <c r="K38902" s="194"/>
      <c r="L38902" s="195"/>
      <c r="M38902" s="196"/>
      <c r="N38902" s="197"/>
      <c r="O38902" s="197"/>
      <c r="P38902" s="231"/>
    </row>
    <row r="38903" spans="2:16">
      <c r="B38903" s="351"/>
      <c r="C38903" s="398"/>
      <c r="D38903" s="399"/>
      <c r="E38903" s="400"/>
      <c r="G38903" s="401"/>
      <c r="H38903" s="401"/>
      <c r="I38903" s="401"/>
      <c r="J38903" s="194"/>
      <c r="K38903" s="194"/>
      <c r="L38903" s="195"/>
      <c r="M38903" s="196"/>
      <c r="N38903" s="197"/>
      <c r="O38903" s="197"/>
      <c r="P38903" s="231"/>
    </row>
    <row r="38904" spans="2:16">
      <c r="B38904" s="351"/>
      <c r="C38904" s="398"/>
      <c r="D38904" s="399"/>
      <c r="E38904" s="400"/>
      <c r="G38904" s="401"/>
      <c r="H38904" s="401"/>
      <c r="I38904" s="401"/>
      <c r="J38904" s="194"/>
      <c r="K38904" s="194"/>
      <c r="L38904" s="195"/>
      <c r="M38904" s="196"/>
      <c r="N38904" s="197"/>
      <c r="O38904" s="197"/>
      <c r="P38904" s="231"/>
    </row>
    <row r="38905" spans="2:16">
      <c r="B38905" s="351"/>
      <c r="C38905" s="398"/>
      <c r="D38905" s="399"/>
      <c r="E38905" s="400"/>
      <c r="G38905" s="401"/>
      <c r="H38905" s="401"/>
      <c r="I38905" s="401"/>
      <c r="J38905" s="194"/>
      <c r="K38905" s="194"/>
      <c r="L38905" s="195"/>
      <c r="M38905" s="196"/>
      <c r="N38905" s="197"/>
      <c r="O38905" s="197"/>
      <c r="P38905" s="231"/>
    </row>
    <row r="38906" spans="2:16">
      <c r="B38906" s="351"/>
      <c r="C38906" s="398"/>
      <c r="D38906" s="399"/>
      <c r="E38906" s="400"/>
      <c r="G38906" s="401"/>
      <c r="H38906" s="401"/>
      <c r="I38906" s="401"/>
      <c r="J38906" s="194"/>
      <c r="K38906" s="194"/>
      <c r="L38906" s="195"/>
      <c r="M38906" s="196"/>
      <c r="N38906" s="197"/>
      <c r="O38906" s="197"/>
      <c r="P38906" s="231"/>
    </row>
    <row r="38907" spans="2:16">
      <c r="B38907" s="351"/>
      <c r="C38907" s="398"/>
      <c r="D38907" s="399"/>
      <c r="E38907" s="400"/>
      <c r="G38907" s="401"/>
      <c r="H38907" s="401"/>
      <c r="I38907" s="401"/>
      <c r="J38907" s="194"/>
      <c r="K38907" s="194"/>
      <c r="L38907" s="195"/>
      <c r="M38907" s="196"/>
      <c r="N38907" s="197"/>
      <c r="O38907" s="197"/>
      <c r="P38907" s="231"/>
    </row>
    <row r="38908" spans="2:16">
      <c r="B38908" s="351"/>
      <c r="C38908" s="398"/>
      <c r="D38908" s="399"/>
      <c r="E38908" s="400"/>
      <c r="G38908" s="401"/>
      <c r="H38908" s="401"/>
      <c r="I38908" s="401"/>
      <c r="J38908" s="194"/>
      <c r="K38908" s="194"/>
      <c r="L38908" s="195"/>
      <c r="M38908" s="196"/>
      <c r="N38908" s="197"/>
      <c r="O38908" s="197"/>
      <c r="P38908" s="231"/>
    </row>
    <row r="38909" spans="2:16">
      <c r="B38909" s="351"/>
      <c r="C38909" s="398"/>
      <c r="D38909" s="399"/>
      <c r="E38909" s="400"/>
      <c r="G38909" s="401"/>
      <c r="H38909" s="401"/>
      <c r="I38909" s="401"/>
      <c r="J38909" s="194"/>
      <c r="K38909" s="194"/>
      <c r="L38909" s="195"/>
      <c r="M38909" s="196"/>
      <c r="N38909" s="197"/>
      <c r="O38909" s="197"/>
      <c r="P38909" s="231"/>
    </row>
    <row r="38910" spans="2:16">
      <c r="B38910" s="351"/>
      <c r="C38910" s="398"/>
      <c r="D38910" s="399"/>
      <c r="E38910" s="400"/>
      <c r="G38910" s="401"/>
      <c r="H38910" s="401"/>
      <c r="I38910" s="401"/>
      <c r="J38910" s="194"/>
      <c r="K38910" s="194"/>
      <c r="L38910" s="195"/>
      <c r="M38910" s="196"/>
      <c r="N38910" s="197"/>
      <c r="O38910" s="197"/>
      <c r="P38910" s="231"/>
    </row>
    <row r="38911" spans="2:16">
      <c r="B38911" s="351"/>
      <c r="C38911" s="398"/>
      <c r="D38911" s="399"/>
      <c r="E38911" s="400"/>
      <c r="G38911" s="401"/>
      <c r="H38911" s="401"/>
      <c r="I38911" s="401"/>
      <c r="J38911" s="194"/>
      <c r="K38911" s="194"/>
      <c r="L38911" s="195"/>
      <c r="M38911" s="196"/>
      <c r="N38911" s="197"/>
      <c r="O38911" s="197"/>
      <c r="P38911" s="231"/>
    </row>
    <row r="38912" spans="2:16">
      <c r="B38912" s="351"/>
      <c r="C38912" s="398"/>
      <c r="D38912" s="399"/>
      <c r="E38912" s="400"/>
      <c r="G38912" s="401"/>
      <c r="H38912" s="401"/>
      <c r="I38912" s="401"/>
      <c r="J38912" s="194"/>
      <c r="K38912" s="194"/>
      <c r="L38912" s="195"/>
      <c r="M38912" s="196"/>
      <c r="N38912" s="197"/>
      <c r="O38912" s="197"/>
      <c r="P38912" s="231"/>
    </row>
    <row r="38913" spans="2:16">
      <c r="B38913" s="351"/>
      <c r="C38913" s="398"/>
      <c r="D38913" s="399"/>
      <c r="E38913" s="400"/>
      <c r="G38913" s="401"/>
      <c r="H38913" s="401"/>
      <c r="I38913" s="401"/>
      <c r="J38913" s="194"/>
      <c r="K38913" s="194"/>
      <c r="L38913" s="195"/>
      <c r="M38913" s="196"/>
      <c r="N38913" s="197"/>
      <c r="O38913" s="197"/>
      <c r="P38913" s="231"/>
    </row>
    <row r="38914" spans="2:16">
      <c r="B38914" s="351"/>
      <c r="C38914" s="398"/>
      <c r="D38914" s="399"/>
      <c r="E38914" s="400"/>
      <c r="G38914" s="401"/>
      <c r="H38914" s="401"/>
      <c r="I38914" s="401"/>
      <c r="J38914" s="194"/>
      <c r="K38914" s="194"/>
      <c r="L38914" s="195"/>
      <c r="M38914" s="196"/>
      <c r="N38914" s="197"/>
      <c r="O38914" s="197"/>
      <c r="P38914" s="231"/>
    </row>
    <row r="38915" spans="2:16">
      <c r="B38915" s="351"/>
      <c r="C38915" s="398"/>
      <c r="D38915" s="399"/>
      <c r="E38915" s="400"/>
      <c r="G38915" s="401"/>
      <c r="H38915" s="401"/>
      <c r="I38915" s="401"/>
      <c r="J38915" s="194"/>
      <c r="K38915" s="194"/>
      <c r="L38915" s="195"/>
      <c r="M38915" s="196"/>
      <c r="N38915" s="197"/>
      <c r="O38915" s="197"/>
      <c r="P38915" s="231"/>
    </row>
    <row r="38916" spans="2:16">
      <c r="B38916" s="351"/>
      <c r="C38916" s="398"/>
      <c r="D38916" s="399"/>
      <c r="E38916" s="400"/>
      <c r="G38916" s="401"/>
      <c r="H38916" s="401"/>
      <c r="I38916" s="401"/>
      <c r="J38916" s="194"/>
      <c r="K38916" s="194"/>
      <c r="L38916" s="195"/>
      <c r="M38916" s="196"/>
      <c r="N38916" s="197"/>
      <c r="O38916" s="197"/>
      <c r="P38916" s="231"/>
    </row>
    <row r="38917" spans="2:16">
      <c r="B38917" s="351"/>
      <c r="C38917" s="398"/>
      <c r="D38917" s="399"/>
      <c r="E38917" s="400"/>
      <c r="G38917" s="401"/>
      <c r="H38917" s="401"/>
      <c r="I38917" s="401"/>
      <c r="J38917" s="194"/>
      <c r="K38917" s="194"/>
      <c r="L38917" s="195"/>
      <c r="M38917" s="196"/>
      <c r="N38917" s="197"/>
      <c r="O38917" s="197"/>
      <c r="P38917" s="231"/>
    </row>
    <row r="38918" spans="2:16">
      <c r="B38918" s="351"/>
      <c r="C38918" s="398"/>
      <c r="D38918" s="399"/>
      <c r="E38918" s="400"/>
      <c r="G38918" s="401"/>
      <c r="H38918" s="401"/>
      <c r="I38918" s="401"/>
      <c r="J38918" s="194"/>
      <c r="K38918" s="194"/>
      <c r="L38918" s="195"/>
      <c r="M38918" s="196"/>
      <c r="N38918" s="197"/>
      <c r="O38918" s="197"/>
      <c r="P38918" s="231"/>
    </row>
    <row r="38919" spans="2:16">
      <c r="B38919" s="351"/>
      <c r="C38919" s="398"/>
      <c r="D38919" s="399"/>
      <c r="E38919" s="400"/>
      <c r="G38919" s="401"/>
      <c r="H38919" s="401"/>
      <c r="I38919" s="401"/>
      <c r="J38919" s="194"/>
      <c r="K38919" s="194"/>
      <c r="L38919" s="195"/>
      <c r="M38919" s="196"/>
      <c r="N38919" s="197"/>
      <c r="O38919" s="197"/>
      <c r="P38919" s="231"/>
    </row>
    <row r="38920" spans="2:16">
      <c r="B38920" s="351"/>
      <c r="C38920" s="398"/>
      <c r="D38920" s="399"/>
      <c r="E38920" s="400"/>
      <c r="G38920" s="401"/>
      <c r="H38920" s="401"/>
      <c r="I38920" s="401"/>
      <c r="J38920" s="194"/>
      <c r="K38920" s="194"/>
      <c r="L38920" s="195"/>
      <c r="M38920" s="196"/>
      <c r="N38920" s="197"/>
      <c r="O38920" s="197"/>
      <c r="P38920" s="231"/>
    </row>
    <row r="38921" spans="2:16">
      <c r="B38921" s="351"/>
      <c r="C38921" s="398"/>
      <c r="D38921" s="399"/>
      <c r="E38921" s="400"/>
      <c r="G38921" s="401"/>
      <c r="H38921" s="401"/>
      <c r="I38921" s="401"/>
      <c r="J38921" s="194"/>
      <c r="K38921" s="194"/>
      <c r="L38921" s="195"/>
      <c r="M38921" s="196"/>
      <c r="N38921" s="197"/>
      <c r="O38921" s="197"/>
      <c r="P38921" s="231"/>
    </row>
    <row r="38922" spans="2:16">
      <c r="B38922" s="351"/>
      <c r="C38922" s="398"/>
      <c r="D38922" s="399"/>
      <c r="E38922" s="400"/>
      <c r="G38922" s="401"/>
      <c r="H38922" s="401"/>
      <c r="I38922" s="401"/>
      <c r="J38922" s="194"/>
      <c r="K38922" s="194"/>
      <c r="L38922" s="195"/>
      <c r="M38922" s="196"/>
      <c r="N38922" s="197"/>
      <c r="O38922" s="197"/>
      <c r="P38922" s="231"/>
    </row>
    <row r="38923" spans="2:16">
      <c r="B38923" s="351"/>
      <c r="C38923" s="398"/>
      <c r="D38923" s="399"/>
      <c r="E38923" s="400"/>
      <c r="G38923" s="401"/>
      <c r="H38923" s="401"/>
      <c r="I38923" s="401"/>
      <c r="J38923" s="194"/>
      <c r="K38923" s="194"/>
      <c r="L38923" s="195"/>
      <c r="M38923" s="196"/>
      <c r="N38923" s="197"/>
      <c r="O38923" s="197"/>
      <c r="P38923" s="231"/>
    </row>
    <row r="38924" spans="2:16">
      <c r="B38924" s="351"/>
      <c r="C38924" s="398"/>
      <c r="D38924" s="399"/>
      <c r="E38924" s="400"/>
      <c r="G38924" s="401"/>
      <c r="H38924" s="401"/>
      <c r="I38924" s="401"/>
      <c r="J38924" s="194"/>
      <c r="K38924" s="194"/>
      <c r="L38924" s="195"/>
      <c r="M38924" s="196"/>
      <c r="N38924" s="197"/>
      <c r="O38924" s="197"/>
      <c r="P38924" s="231"/>
    </row>
    <row r="38925" spans="2:16">
      <c r="B38925" s="351"/>
      <c r="C38925" s="398"/>
      <c r="D38925" s="399"/>
      <c r="E38925" s="400"/>
      <c r="G38925" s="401"/>
      <c r="H38925" s="401"/>
      <c r="I38925" s="401"/>
      <c r="J38925" s="194"/>
      <c r="K38925" s="194"/>
      <c r="L38925" s="195"/>
      <c r="M38925" s="196"/>
      <c r="N38925" s="197"/>
      <c r="O38925" s="197"/>
      <c r="P38925" s="231"/>
    </row>
    <row r="38926" spans="2:16">
      <c r="B38926" s="351"/>
      <c r="C38926" s="398"/>
      <c r="D38926" s="399"/>
      <c r="E38926" s="400"/>
      <c r="G38926" s="401"/>
      <c r="H38926" s="401"/>
      <c r="I38926" s="401"/>
      <c r="J38926" s="194"/>
      <c r="K38926" s="194"/>
      <c r="L38926" s="195"/>
      <c r="M38926" s="196"/>
      <c r="N38926" s="197"/>
      <c r="O38926" s="197"/>
      <c r="P38926" s="231"/>
    </row>
    <row r="38927" spans="2:16">
      <c r="B38927" s="351"/>
      <c r="C38927" s="398"/>
      <c r="D38927" s="399"/>
      <c r="E38927" s="400"/>
      <c r="G38927" s="401"/>
      <c r="H38927" s="401"/>
      <c r="I38927" s="401"/>
      <c r="J38927" s="194"/>
      <c r="K38927" s="194"/>
      <c r="L38927" s="195"/>
      <c r="M38927" s="196"/>
      <c r="N38927" s="197"/>
      <c r="O38927" s="197"/>
      <c r="P38927" s="231"/>
    </row>
    <row r="38928" spans="2:16">
      <c r="B38928" s="351"/>
      <c r="C38928" s="398"/>
      <c r="D38928" s="399"/>
      <c r="E38928" s="400"/>
      <c r="G38928" s="401"/>
      <c r="H38928" s="401"/>
      <c r="I38928" s="401"/>
      <c r="J38928" s="194"/>
      <c r="K38928" s="194"/>
      <c r="L38928" s="195"/>
      <c r="M38928" s="196"/>
      <c r="N38928" s="197"/>
      <c r="O38928" s="197"/>
      <c r="P38928" s="231"/>
    </row>
    <row r="38929" spans="2:16">
      <c r="B38929" s="351"/>
      <c r="C38929" s="398"/>
      <c r="D38929" s="399"/>
      <c r="E38929" s="400"/>
      <c r="G38929" s="401"/>
      <c r="H38929" s="401"/>
      <c r="I38929" s="401"/>
      <c r="J38929" s="194"/>
      <c r="K38929" s="194"/>
      <c r="L38929" s="195"/>
      <c r="M38929" s="196"/>
      <c r="N38929" s="197"/>
      <c r="O38929" s="197"/>
      <c r="P38929" s="231"/>
    </row>
    <row r="38930" spans="2:16">
      <c r="B38930" s="351"/>
      <c r="C38930" s="398"/>
      <c r="D38930" s="399"/>
      <c r="E38930" s="400"/>
      <c r="G38930" s="401"/>
      <c r="H38930" s="401"/>
      <c r="I38930" s="401"/>
      <c r="J38930" s="194"/>
      <c r="K38930" s="194"/>
      <c r="L38930" s="195"/>
      <c r="M38930" s="196"/>
      <c r="N38930" s="197"/>
      <c r="O38930" s="197"/>
      <c r="P38930" s="231"/>
    </row>
    <row r="38931" spans="2:16">
      <c r="B38931" s="351"/>
      <c r="C38931" s="398"/>
      <c r="D38931" s="399"/>
      <c r="E38931" s="400"/>
      <c r="G38931" s="401"/>
      <c r="H38931" s="401"/>
      <c r="I38931" s="401"/>
      <c r="J38931" s="194"/>
      <c r="K38931" s="194"/>
      <c r="L38931" s="195"/>
      <c r="M38931" s="196"/>
      <c r="N38931" s="197"/>
      <c r="O38931" s="197"/>
      <c r="P38931" s="231"/>
    </row>
    <row r="38932" spans="2:16">
      <c r="B38932" s="351"/>
      <c r="C38932" s="398"/>
      <c r="D38932" s="399"/>
      <c r="E38932" s="400"/>
      <c r="G38932" s="401"/>
      <c r="H38932" s="401"/>
      <c r="I38932" s="401"/>
      <c r="J38932" s="194"/>
      <c r="K38932" s="194"/>
      <c r="L38932" s="195"/>
      <c r="M38932" s="196"/>
      <c r="N38932" s="197"/>
      <c r="O38932" s="197"/>
      <c r="P38932" s="231"/>
    </row>
    <row r="38933" spans="2:16">
      <c r="B38933" s="351"/>
      <c r="C38933" s="398"/>
      <c r="D38933" s="399"/>
      <c r="E38933" s="400"/>
      <c r="G38933" s="401"/>
      <c r="H38933" s="401"/>
      <c r="I38933" s="401"/>
      <c r="J38933" s="194"/>
      <c r="K38933" s="194"/>
      <c r="L38933" s="195"/>
      <c r="M38933" s="196"/>
      <c r="N38933" s="197"/>
      <c r="O38933" s="197"/>
      <c r="P38933" s="231"/>
    </row>
    <row r="38934" spans="2:16">
      <c r="B38934" s="351"/>
      <c r="C38934" s="398"/>
      <c r="D38934" s="399"/>
      <c r="E38934" s="400"/>
      <c r="G38934" s="401"/>
      <c r="H38934" s="401"/>
      <c r="I38934" s="401"/>
      <c r="J38934" s="194"/>
      <c r="K38934" s="194"/>
      <c r="L38934" s="195"/>
      <c r="M38934" s="196"/>
      <c r="N38934" s="197"/>
      <c r="O38934" s="197"/>
      <c r="P38934" s="231"/>
    </row>
    <row r="38935" spans="2:16">
      <c r="B38935" s="351"/>
      <c r="C38935" s="398"/>
      <c r="D38935" s="399"/>
      <c r="E38935" s="400"/>
      <c r="G38935" s="401"/>
      <c r="H38935" s="401"/>
      <c r="I38935" s="401"/>
      <c r="J38935" s="194"/>
      <c r="K38935" s="194"/>
      <c r="L38935" s="195"/>
      <c r="M38935" s="196"/>
      <c r="N38935" s="197"/>
      <c r="O38935" s="197"/>
      <c r="P38935" s="231"/>
    </row>
    <row r="38936" spans="2:16">
      <c r="B38936" s="351"/>
      <c r="C38936" s="398"/>
      <c r="D38936" s="399"/>
      <c r="E38936" s="400"/>
      <c r="G38936" s="401"/>
      <c r="H38936" s="401"/>
      <c r="I38936" s="401"/>
      <c r="J38936" s="194"/>
      <c r="K38936" s="194"/>
      <c r="L38936" s="195"/>
      <c r="M38936" s="196"/>
      <c r="N38936" s="197"/>
      <c r="O38936" s="197"/>
      <c r="P38936" s="231"/>
    </row>
    <row r="38937" spans="2:16">
      <c r="B38937" s="351"/>
      <c r="C38937" s="398"/>
      <c r="D38937" s="399"/>
      <c r="E38937" s="400"/>
      <c r="G38937" s="401"/>
      <c r="H38937" s="401"/>
      <c r="I38937" s="401"/>
      <c r="J38937" s="194"/>
      <c r="K38937" s="194"/>
      <c r="L38937" s="195"/>
      <c r="M38937" s="196"/>
      <c r="N38937" s="197"/>
      <c r="O38937" s="197"/>
      <c r="P38937" s="231"/>
    </row>
    <row r="38938" spans="2:16">
      <c r="B38938" s="351"/>
      <c r="C38938" s="398"/>
      <c r="D38938" s="399"/>
      <c r="E38938" s="400"/>
      <c r="G38938" s="401"/>
      <c r="H38938" s="401"/>
      <c r="I38938" s="401"/>
      <c r="J38938" s="194"/>
      <c r="K38938" s="194"/>
      <c r="L38938" s="195"/>
      <c r="M38938" s="196"/>
      <c r="N38938" s="197"/>
      <c r="O38938" s="197"/>
      <c r="P38938" s="231"/>
    </row>
    <row r="38939" spans="2:16">
      <c r="B38939" s="351"/>
      <c r="C38939" s="398"/>
      <c r="D38939" s="399"/>
      <c r="E38939" s="400"/>
      <c r="G38939" s="401"/>
      <c r="H38939" s="401"/>
      <c r="I38939" s="401"/>
      <c r="J38939" s="194"/>
      <c r="K38939" s="194"/>
      <c r="L38939" s="195"/>
      <c r="M38939" s="196"/>
      <c r="N38939" s="197"/>
      <c r="O38939" s="197"/>
      <c r="P38939" s="231"/>
    </row>
    <row r="38940" spans="2:16">
      <c r="B38940" s="351"/>
      <c r="C38940" s="398"/>
      <c r="D38940" s="399"/>
      <c r="E38940" s="400"/>
      <c r="G38940" s="401"/>
      <c r="H38940" s="401"/>
      <c r="I38940" s="401"/>
      <c r="J38940" s="194"/>
      <c r="K38940" s="194"/>
      <c r="L38940" s="195"/>
      <c r="M38940" s="196"/>
      <c r="N38940" s="197"/>
      <c r="O38940" s="197"/>
      <c r="P38940" s="231"/>
    </row>
    <row r="38941" spans="2:16">
      <c r="B38941" s="351"/>
      <c r="C38941" s="398"/>
      <c r="D38941" s="399"/>
      <c r="E38941" s="400"/>
      <c r="G38941" s="401"/>
      <c r="H38941" s="401"/>
      <c r="I38941" s="401"/>
      <c r="J38941" s="194"/>
      <c r="K38941" s="194"/>
      <c r="L38941" s="195"/>
      <c r="M38941" s="196"/>
      <c r="N38941" s="197"/>
      <c r="O38941" s="197"/>
      <c r="P38941" s="231"/>
    </row>
    <row r="38942" spans="2:16">
      <c r="B38942" s="351"/>
      <c r="C38942" s="398"/>
      <c r="D38942" s="399"/>
      <c r="E38942" s="400"/>
      <c r="G38942" s="401"/>
      <c r="H38942" s="401"/>
      <c r="I38942" s="401"/>
      <c r="J38942" s="194"/>
      <c r="K38942" s="194"/>
      <c r="L38942" s="195"/>
      <c r="M38942" s="196"/>
      <c r="N38942" s="197"/>
      <c r="O38942" s="197"/>
      <c r="P38942" s="231"/>
    </row>
    <row r="38943" spans="2:16">
      <c r="B38943" s="351"/>
      <c r="C38943" s="398"/>
      <c r="D38943" s="399"/>
      <c r="E38943" s="400"/>
      <c r="G38943" s="401"/>
      <c r="H38943" s="401"/>
      <c r="I38943" s="401"/>
      <c r="J38943" s="194"/>
      <c r="K38943" s="194"/>
      <c r="L38943" s="195"/>
      <c r="M38943" s="196"/>
      <c r="N38943" s="197"/>
      <c r="O38943" s="197"/>
      <c r="P38943" s="231"/>
    </row>
    <row r="38944" spans="2:16">
      <c r="B38944" s="351"/>
      <c r="C38944" s="398"/>
      <c r="D38944" s="399"/>
      <c r="E38944" s="400"/>
      <c r="G38944" s="401"/>
      <c r="H38944" s="401"/>
      <c r="I38944" s="401"/>
      <c r="J38944" s="194"/>
      <c r="K38944" s="194"/>
      <c r="L38944" s="195"/>
      <c r="M38944" s="196"/>
      <c r="N38944" s="197"/>
      <c r="O38944" s="197"/>
      <c r="P38944" s="231"/>
    </row>
    <row r="38945" spans="2:16">
      <c r="B38945" s="351"/>
      <c r="C38945" s="398"/>
      <c r="D38945" s="399"/>
      <c r="E38945" s="400"/>
      <c r="G38945" s="401"/>
      <c r="H38945" s="401"/>
      <c r="I38945" s="401"/>
      <c r="J38945" s="194"/>
      <c r="K38945" s="194"/>
      <c r="L38945" s="195"/>
      <c r="M38945" s="196"/>
      <c r="N38945" s="197"/>
      <c r="O38945" s="197"/>
      <c r="P38945" s="231"/>
    </row>
    <row r="38946" spans="2:16">
      <c r="B38946" s="351"/>
      <c r="C38946" s="398"/>
      <c r="D38946" s="399"/>
      <c r="E38946" s="400"/>
      <c r="G38946" s="401"/>
      <c r="H38946" s="401"/>
      <c r="I38946" s="401"/>
      <c r="J38946" s="194"/>
      <c r="K38946" s="194"/>
      <c r="L38946" s="195"/>
      <c r="M38946" s="196"/>
      <c r="N38946" s="197"/>
      <c r="O38946" s="197"/>
      <c r="P38946" s="231"/>
    </row>
    <row r="38947" spans="2:16">
      <c r="B38947" s="351"/>
      <c r="C38947" s="398"/>
      <c r="D38947" s="399"/>
      <c r="E38947" s="400"/>
      <c r="G38947" s="401"/>
      <c r="H38947" s="401"/>
      <c r="I38947" s="401"/>
      <c r="J38947" s="194"/>
      <c r="K38947" s="194"/>
      <c r="L38947" s="195"/>
      <c r="M38947" s="196"/>
      <c r="N38947" s="197"/>
      <c r="O38947" s="197"/>
      <c r="P38947" s="231"/>
    </row>
    <row r="38948" spans="2:16">
      <c r="B38948" s="351"/>
      <c r="C38948" s="398"/>
      <c r="D38948" s="399"/>
      <c r="E38948" s="400"/>
      <c r="G38948" s="401"/>
      <c r="H38948" s="401"/>
      <c r="I38948" s="401"/>
      <c r="J38948" s="194"/>
      <c r="K38948" s="194"/>
      <c r="L38948" s="195"/>
      <c r="M38948" s="196"/>
      <c r="N38948" s="197"/>
      <c r="O38948" s="197"/>
      <c r="P38948" s="231"/>
    </row>
    <row r="38949" spans="2:16">
      <c r="B38949" s="351"/>
      <c r="C38949" s="398"/>
      <c r="D38949" s="399"/>
      <c r="E38949" s="400"/>
      <c r="G38949" s="401"/>
      <c r="H38949" s="401"/>
      <c r="I38949" s="401"/>
      <c r="J38949" s="194"/>
      <c r="K38949" s="194"/>
      <c r="L38949" s="195"/>
      <c r="M38949" s="196"/>
      <c r="N38949" s="197"/>
      <c r="O38949" s="197"/>
      <c r="P38949" s="231"/>
    </row>
    <row r="38950" spans="2:16">
      <c r="B38950" s="351"/>
      <c r="C38950" s="398"/>
      <c r="D38950" s="399"/>
      <c r="E38950" s="400"/>
      <c r="G38950" s="401"/>
      <c r="H38950" s="401"/>
      <c r="I38950" s="401"/>
      <c r="J38950" s="194"/>
      <c r="K38950" s="194"/>
      <c r="L38950" s="195"/>
      <c r="M38950" s="196"/>
      <c r="N38950" s="197"/>
      <c r="O38950" s="197"/>
      <c r="P38950" s="231"/>
    </row>
    <row r="38951" spans="2:16">
      <c r="B38951" s="402"/>
      <c r="C38951" s="398"/>
      <c r="D38951" s="404"/>
      <c r="E38951" s="405"/>
      <c r="G38951" s="406"/>
      <c r="H38951" s="406"/>
      <c r="I38951" s="406"/>
      <c r="J38951" s="194"/>
      <c r="K38951" s="194"/>
      <c r="L38951" s="195"/>
      <c r="M38951" s="196"/>
      <c r="N38951" s="197"/>
      <c r="O38951" s="197"/>
      <c r="P38951" s="221"/>
    </row>
    <row r="38952" spans="2:16">
      <c r="B38952" s="351"/>
      <c r="C38952" s="398"/>
      <c r="D38952" s="399"/>
      <c r="E38952" s="400"/>
      <c r="G38952" s="401"/>
      <c r="H38952" s="401"/>
      <c r="I38952" s="401"/>
      <c r="J38952" s="194"/>
      <c r="K38952" s="194"/>
      <c r="L38952" s="195"/>
      <c r="M38952" s="196"/>
      <c r="N38952" s="197"/>
      <c r="O38952" s="197"/>
      <c r="P38952" s="231"/>
    </row>
    <row r="38953" spans="2:16">
      <c r="B38953" s="351"/>
      <c r="C38953" s="398"/>
      <c r="D38953" s="399"/>
      <c r="E38953" s="400"/>
      <c r="G38953" s="401"/>
      <c r="H38953" s="401"/>
      <c r="I38953" s="401"/>
      <c r="J38953" s="194"/>
      <c r="K38953" s="194"/>
      <c r="L38953" s="195"/>
      <c r="M38953" s="196"/>
      <c r="N38953" s="197"/>
      <c r="O38953" s="197"/>
      <c r="P38953" s="231"/>
    </row>
    <row r="38954" spans="2:16">
      <c r="B38954" s="351"/>
      <c r="C38954" s="398"/>
      <c r="D38954" s="399"/>
      <c r="E38954" s="400"/>
      <c r="G38954" s="401"/>
      <c r="H38954" s="401"/>
      <c r="I38954" s="401"/>
      <c r="J38954" s="194"/>
      <c r="K38954" s="194"/>
      <c r="L38954" s="195"/>
      <c r="M38954" s="196"/>
      <c r="N38954" s="197"/>
      <c r="O38954" s="197"/>
      <c r="P38954" s="231"/>
    </row>
    <row r="38955" spans="2:16">
      <c r="B38955" s="351"/>
      <c r="C38955" s="398"/>
      <c r="D38955" s="399"/>
      <c r="E38955" s="400"/>
      <c r="G38955" s="401"/>
      <c r="H38955" s="401"/>
      <c r="I38955" s="401"/>
      <c r="J38955" s="194"/>
      <c r="K38955" s="194"/>
      <c r="L38955" s="195"/>
      <c r="M38955" s="196"/>
      <c r="N38955" s="197"/>
      <c r="O38955" s="197"/>
      <c r="P38955" s="231"/>
    </row>
    <row r="38956" spans="2:16">
      <c r="B38956" s="351"/>
      <c r="C38956" s="398"/>
      <c r="D38956" s="399"/>
      <c r="E38956" s="400"/>
      <c r="G38956" s="401"/>
      <c r="H38956" s="401"/>
      <c r="I38956" s="401"/>
      <c r="J38956" s="194"/>
      <c r="K38956" s="194"/>
      <c r="L38956" s="195"/>
      <c r="M38956" s="196"/>
      <c r="N38956" s="197"/>
      <c r="O38956" s="197"/>
      <c r="P38956" s="231"/>
    </row>
    <row r="38957" spans="2:16">
      <c r="B38957" s="351"/>
      <c r="C38957" s="398"/>
      <c r="D38957" s="399"/>
      <c r="E38957" s="400"/>
      <c r="G38957" s="401"/>
      <c r="H38957" s="401"/>
      <c r="I38957" s="401"/>
      <c r="J38957" s="194"/>
      <c r="K38957" s="194"/>
      <c r="L38957" s="195"/>
      <c r="M38957" s="196"/>
      <c r="N38957" s="197"/>
      <c r="O38957" s="197"/>
      <c r="P38957" s="231"/>
    </row>
    <row r="38958" spans="2:16">
      <c r="B38958" s="351"/>
      <c r="C38958" s="398"/>
      <c r="D38958" s="399"/>
      <c r="E38958" s="400"/>
      <c r="G38958" s="401"/>
      <c r="H38958" s="401"/>
      <c r="I38958" s="401"/>
      <c r="J38958" s="194"/>
      <c r="K38958" s="194"/>
      <c r="L38958" s="195"/>
      <c r="M38958" s="196"/>
      <c r="N38958" s="197"/>
      <c r="O38958" s="197"/>
      <c r="P38958" s="231"/>
    </row>
    <row r="38959" spans="2:16">
      <c r="B38959" s="351"/>
      <c r="C38959" s="398"/>
      <c r="D38959" s="399"/>
      <c r="E38959" s="400"/>
      <c r="G38959" s="401"/>
      <c r="H38959" s="401"/>
      <c r="I38959" s="401"/>
      <c r="J38959" s="194"/>
      <c r="K38959" s="194"/>
      <c r="L38959" s="195"/>
      <c r="M38959" s="196"/>
      <c r="N38959" s="197"/>
      <c r="O38959" s="197"/>
      <c r="P38959" s="231"/>
    </row>
    <row r="38960" spans="2:16">
      <c r="B38960" s="351"/>
      <c r="C38960" s="398"/>
      <c r="D38960" s="399"/>
      <c r="E38960" s="400"/>
      <c r="G38960" s="401"/>
      <c r="H38960" s="401"/>
      <c r="I38960" s="401"/>
      <c r="J38960" s="194"/>
      <c r="K38960" s="194"/>
      <c r="L38960" s="195"/>
      <c r="M38960" s="196"/>
      <c r="N38960" s="197"/>
      <c r="O38960" s="197"/>
      <c r="P38960" s="231"/>
    </row>
    <row r="38961" spans="2:16">
      <c r="B38961" s="351"/>
      <c r="C38961" s="398"/>
      <c r="D38961" s="399"/>
      <c r="E38961" s="400"/>
      <c r="G38961" s="401"/>
      <c r="H38961" s="401"/>
      <c r="I38961" s="401"/>
      <c r="J38961" s="194"/>
      <c r="K38961" s="194"/>
      <c r="L38961" s="195"/>
      <c r="M38961" s="196"/>
      <c r="N38961" s="197"/>
      <c r="O38961" s="197"/>
      <c r="P38961" s="231"/>
    </row>
    <row r="38962" spans="2:16">
      <c r="B38962" s="351"/>
      <c r="C38962" s="398"/>
      <c r="D38962" s="399"/>
      <c r="E38962" s="400"/>
      <c r="G38962" s="401"/>
      <c r="H38962" s="401"/>
      <c r="I38962" s="401"/>
      <c r="J38962" s="194"/>
      <c r="K38962" s="194"/>
      <c r="L38962" s="195"/>
      <c r="M38962" s="196"/>
      <c r="N38962" s="197"/>
      <c r="O38962" s="197"/>
      <c r="P38962" s="231"/>
    </row>
    <row r="38963" spans="2:16">
      <c r="B38963" s="351"/>
      <c r="C38963" s="398"/>
      <c r="D38963" s="399"/>
      <c r="E38963" s="400"/>
      <c r="G38963" s="401"/>
      <c r="H38963" s="401"/>
      <c r="I38963" s="401"/>
      <c r="J38963" s="194"/>
      <c r="K38963" s="194"/>
      <c r="L38963" s="195"/>
      <c r="M38963" s="196"/>
      <c r="N38963" s="197"/>
      <c r="O38963" s="197"/>
      <c r="P38963" s="231"/>
    </row>
    <row r="38964" spans="2:16">
      <c r="B38964" s="351"/>
      <c r="C38964" s="398"/>
      <c r="D38964" s="399"/>
      <c r="E38964" s="400"/>
      <c r="G38964" s="401"/>
      <c r="H38964" s="401"/>
      <c r="I38964" s="401"/>
      <c r="J38964" s="194"/>
      <c r="K38964" s="194"/>
      <c r="L38964" s="195"/>
      <c r="M38964" s="196"/>
      <c r="N38964" s="197"/>
      <c r="O38964" s="197"/>
      <c r="P38964" s="231"/>
    </row>
    <row r="38965" spans="2:16">
      <c r="B38965" s="351"/>
      <c r="C38965" s="398"/>
      <c r="D38965" s="399"/>
      <c r="E38965" s="400"/>
      <c r="G38965" s="401"/>
      <c r="H38965" s="401"/>
      <c r="I38965" s="401"/>
      <c r="J38965" s="194"/>
      <c r="K38965" s="194"/>
      <c r="L38965" s="195"/>
      <c r="M38965" s="196"/>
      <c r="N38965" s="197"/>
      <c r="O38965" s="197"/>
      <c r="P38965" s="231"/>
    </row>
    <row r="38966" spans="2:16">
      <c r="B38966" s="351"/>
      <c r="C38966" s="398"/>
      <c r="D38966" s="399"/>
      <c r="E38966" s="400"/>
      <c r="G38966" s="401"/>
      <c r="H38966" s="401"/>
      <c r="I38966" s="401"/>
      <c r="J38966" s="194"/>
      <c r="K38966" s="194"/>
      <c r="L38966" s="195"/>
      <c r="M38966" s="196"/>
      <c r="N38966" s="197"/>
      <c r="O38966" s="197"/>
      <c r="P38966" s="231"/>
    </row>
    <row r="38967" spans="2:16">
      <c r="B38967" s="351"/>
      <c r="C38967" s="398"/>
      <c r="D38967" s="399"/>
      <c r="E38967" s="400"/>
      <c r="G38967" s="401"/>
      <c r="H38967" s="401"/>
      <c r="I38967" s="401"/>
      <c r="J38967" s="194"/>
      <c r="K38967" s="194"/>
      <c r="L38967" s="195"/>
      <c r="M38967" s="196"/>
      <c r="N38967" s="197"/>
      <c r="O38967" s="197"/>
      <c r="P38967" s="231"/>
    </row>
    <row r="38968" spans="2:16">
      <c r="B38968" s="351"/>
      <c r="C38968" s="398"/>
      <c r="D38968" s="399"/>
      <c r="E38968" s="400"/>
      <c r="G38968" s="401"/>
      <c r="H38968" s="401"/>
      <c r="I38968" s="401"/>
      <c r="J38968" s="194"/>
      <c r="K38968" s="194"/>
      <c r="L38968" s="195"/>
      <c r="M38968" s="196"/>
      <c r="N38968" s="197"/>
      <c r="O38968" s="197"/>
      <c r="P38968" s="231"/>
    </row>
    <row r="38969" spans="2:16">
      <c r="B38969" s="351"/>
      <c r="C38969" s="398"/>
      <c r="D38969" s="399"/>
      <c r="E38969" s="400"/>
      <c r="G38969" s="401"/>
      <c r="H38969" s="401"/>
      <c r="I38969" s="401"/>
      <c r="J38969" s="194"/>
      <c r="K38969" s="194"/>
      <c r="L38969" s="195"/>
      <c r="M38969" s="196"/>
      <c r="N38969" s="197"/>
      <c r="O38969" s="197"/>
      <c r="P38969" s="231"/>
    </row>
    <row r="38970" spans="2:16">
      <c r="B38970" s="351"/>
      <c r="C38970" s="398"/>
      <c r="D38970" s="399"/>
      <c r="E38970" s="400"/>
      <c r="G38970" s="401"/>
      <c r="H38970" s="401"/>
      <c r="I38970" s="401"/>
      <c r="J38970" s="194"/>
      <c r="K38970" s="194"/>
      <c r="L38970" s="195"/>
      <c r="M38970" s="196"/>
      <c r="N38970" s="197"/>
      <c r="O38970" s="197"/>
      <c r="P38970" s="231"/>
    </row>
    <row r="38971" spans="2:16">
      <c r="B38971" s="351"/>
      <c r="C38971" s="398"/>
      <c r="D38971" s="399"/>
      <c r="E38971" s="400"/>
      <c r="G38971" s="401"/>
      <c r="H38971" s="401"/>
      <c r="I38971" s="401"/>
      <c r="J38971" s="194"/>
      <c r="K38971" s="194"/>
      <c r="L38971" s="195"/>
      <c r="M38971" s="196"/>
      <c r="N38971" s="197"/>
      <c r="O38971" s="197"/>
      <c r="P38971" s="231"/>
    </row>
    <row r="38972" spans="2:16">
      <c r="B38972" s="351"/>
      <c r="C38972" s="398"/>
      <c r="D38972" s="399"/>
      <c r="E38972" s="400"/>
      <c r="G38972" s="401"/>
      <c r="H38972" s="401"/>
      <c r="I38972" s="401"/>
      <c r="J38972" s="194"/>
      <c r="K38972" s="194"/>
      <c r="L38972" s="195"/>
      <c r="M38972" s="196"/>
      <c r="N38972" s="197"/>
      <c r="O38972" s="197"/>
      <c r="P38972" s="231"/>
    </row>
    <row r="38973" spans="2:16">
      <c r="B38973" s="351"/>
      <c r="C38973" s="398"/>
      <c r="D38973" s="399"/>
      <c r="E38973" s="400"/>
      <c r="G38973" s="401"/>
      <c r="H38973" s="401"/>
      <c r="I38973" s="401"/>
      <c r="J38973" s="194"/>
      <c r="K38973" s="194"/>
      <c r="L38973" s="195"/>
      <c r="M38973" s="196"/>
      <c r="N38973" s="197"/>
      <c r="O38973" s="197"/>
      <c r="P38973" s="231"/>
    </row>
    <row r="38974" spans="2:16">
      <c r="B38974" s="351"/>
      <c r="C38974" s="398"/>
      <c r="D38974" s="399"/>
      <c r="E38974" s="400"/>
      <c r="G38974" s="401"/>
      <c r="H38974" s="401"/>
      <c r="I38974" s="401"/>
      <c r="J38974" s="194"/>
      <c r="K38974" s="194"/>
      <c r="L38974" s="195"/>
      <c r="M38974" s="196"/>
      <c r="N38974" s="197"/>
      <c r="O38974" s="197"/>
      <c r="P38974" s="231"/>
    </row>
    <row r="38975" spans="2:16">
      <c r="B38975" s="351"/>
      <c r="C38975" s="398"/>
      <c r="D38975" s="399"/>
      <c r="E38975" s="400"/>
      <c r="G38975" s="401"/>
      <c r="H38975" s="401"/>
      <c r="I38975" s="401"/>
      <c r="J38975" s="194"/>
      <c r="K38975" s="194"/>
      <c r="L38975" s="195"/>
      <c r="M38975" s="196"/>
      <c r="N38975" s="197"/>
      <c r="O38975" s="197"/>
      <c r="P38975" s="231"/>
    </row>
    <row r="38976" spans="2:16">
      <c r="B38976" s="351"/>
      <c r="C38976" s="398"/>
      <c r="D38976" s="399"/>
      <c r="E38976" s="400"/>
      <c r="G38976" s="401"/>
      <c r="H38976" s="401"/>
      <c r="I38976" s="401"/>
      <c r="J38976" s="194"/>
      <c r="K38976" s="194"/>
      <c r="L38976" s="195"/>
      <c r="M38976" s="196"/>
      <c r="N38976" s="197"/>
      <c r="O38976" s="197"/>
      <c r="P38976" s="231"/>
    </row>
    <row r="38977" spans="2:16">
      <c r="B38977" s="351"/>
      <c r="C38977" s="398"/>
      <c r="D38977" s="399"/>
      <c r="E38977" s="400"/>
      <c r="G38977" s="401"/>
      <c r="H38977" s="401"/>
      <c r="I38977" s="401"/>
      <c r="J38977" s="194"/>
      <c r="K38977" s="194"/>
      <c r="L38977" s="195"/>
      <c r="M38977" s="196"/>
      <c r="N38977" s="197"/>
      <c r="O38977" s="197"/>
      <c r="P38977" s="231"/>
    </row>
    <row r="38978" spans="2:16">
      <c r="B38978" s="351"/>
      <c r="C38978" s="398"/>
      <c r="D38978" s="399"/>
      <c r="E38978" s="400"/>
      <c r="G38978" s="401"/>
      <c r="H38978" s="401"/>
      <c r="I38978" s="401"/>
      <c r="J38978" s="194"/>
      <c r="K38978" s="194"/>
      <c r="L38978" s="195"/>
      <c r="M38978" s="196"/>
      <c r="N38978" s="197"/>
      <c r="O38978" s="197"/>
      <c r="P38978" s="231"/>
    </row>
    <row r="38979" spans="2:16">
      <c r="B38979" s="351"/>
      <c r="C38979" s="398"/>
      <c r="D38979" s="399"/>
      <c r="E38979" s="400"/>
      <c r="G38979" s="401"/>
      <c r="H38979" s="401"/>
      <c r="I38979" s="401"/>
      <c r="J38979" s="194"/>
      <c r="K38979" s="194"/>
      <c r="L38979" s="195"/>
      <c r="M38979" s="196"/>
      <c r="N38979" s="197"/>
      <c r="O38979" s="197"/>
      <c r="P38979" s="231"/>
    </row>
    <row r="38980" spans="2:16">
      <c r="B38980" s="351"/>
      <c r="C38980" s="398"/>
      <c r="D38980" s="399"/>
      <c r="E38980" s="400"/>
      <c r="G38980" s="401"/>
      <c r="H38980" s="401"/>
      <c r="I38980" s="401"/>
      <c r="J38980" s="194"/>
      <c r="K38980" s="194"/>
      <c r="L38980" s="195"/>
      <c r="M38980" s="196"/>
      <c r="N38980" s="197"/>
      <c r="O38980" s="197"/>
      <c r="P38980" s="231"/>
    </row>
    <row r="38981" spans="2:16">
      <c r="B38981" s="351"/>
      <c r="C38981" s="398"/>
      <c r="D38981" s="399"/>
      <c r="E38981" s="400"/>
      <c r="G38981" s="401"/>
      <c r="H38981" s="401"/>
      <c r="I38981" s="401"/>
      <c r="J38981" s="194"/>
      <c r="K38981" s="194"/>
      <c r="L38981" s="195"/>
      <c r="M38981" s="196"/>
      <c r="N38981" s="197"/>
      <c r="O38981" s="197"/>
      <c r="P38981" s="231"/>
    </row>
    <row r="38982" spans="2:16">
      <c r="B38982" s="351"/>
      <c r="C38982" s="398"/>
      <c r="D38982" s="399"/>
      <c r="E38982" s="400"/>
      <c r="G38982" s="401"/>
      <c r="H38982" s="401"/>
      <c r="I38982" s="401"/>
      <c r="J38982" s="194"/>
      <c r="K38982" s="194"/>
      <c r="L38982" s="195"/>
      <c r="M38982" s="196"/>
      <c r="N38982" s="197"/>
      <c r="O38982" s="197"/>
      <c r="P38982" s="231"/>
    </row>
    <row r="38983" spans="2:16">
      <c r="B38983" s="351"/>
      <c r="C38983" s="398"/>
      <c r="D38983" s="399"/>
      <c r="E38983" s="400"/>
      <c r="G38983" s="401"/>
      <c r="H38983" s="401"/>
      <c r="I38983" s="401"/>
      <c r="J38983" s="194"/>
      <c r="K38983" s="194"/>
      <c r="L38983" s="195"/>
      <c r="M38983" s="196"/>
      <c r="N38983" s="197"/>
      <c r="O38983" s="197"/>
      <c r="P38983" s="231"/>
    </row>
    <row r="38984" spans="2:16">
      <c r="B38984" s="351"/>
      <c r="C38984" s="398"/>
      <c r="D38984" s="399"/>
      <c r="E38984" s="400"/>
      <c r="G38984" s="401"/>
      <c r="H38984" s="401"/>
      <c r="I38984" s="401"/>
      <c r="J38984" s="194"/>
      <c r="K38984" s="194"/>
      <c r="L38984" s="195"/>
      <c r="M38984" s="196"/>
      <c r="N38984" s="197"/>
      <c r="O38984" s="197"/>
      <c r="P38984" s="231"/>
    </row>
    <row r="38985" spans="2:16">
      <c r="B38985" s="351"/>
      <c r="C38985" s="398"/>
      <c r="D38985" s="399"/>
      <c r="E38985" s="400"/>
      <c r="G38985" s="401"/>
      <c r="H38985" s="401"/>
      <c r="I38985" s="401"/>
      <c r="J38985" s="194"/>
      <c r="K38985" s="194"/>
      <c r="L38985" s="195"/>
      <c r="M38985" s="196"/>
      <c r="N38985" s="197"/>
      <c r="O38985" s="197"/>
      <c r="P38985" s="231"/>
    </row>
    <row r="38986" spans="2:16">
      <c r="B38986" s="351"/>
      <c r="C38986" s="398"/>
      <c r="D38986" s="399"/>
      <c r="E38986" s="400"/>
      <c r="G38986" s="401"/>
      <c r="H38986" s="401"/>
      <c r="I38986" s="401"/>
      <c r="J38986" s="194"/>
      <c r="K38986" s="194"/>
      <c r="L38986" s="195"/>
      <c r="M38986" s="196"/>
      <c r="N38986" s="197"/>
      <c r="O38986" s="197"/>
      <c r="P38986" s="231"/>
    </row>
    <row r="38987" spans="2:16">
      <c r="B38987" s="351"/>
      <c r="C38987" s="398"/>
      <c r="D38987" s="399"/>
      <c r="E38987" s="400"/>
      <c r="G38987" s="401"/>
      <c r="H38987" s="401"/>
      <c r="I38987" s="401"/>
      <c r="J38987" s="194"/>
      <c r="K38987" s="194"/>
      <c r="L38987" s="195"/>
      <c r="M38987" s="196"/>
      <c r="N38987" s="197"/>
      <c r="O38987" s="197"/>
      <c r="P38987" s="231"/>
    </row>
    <row r="38988" spans="2:16">
      <c r="B38988" s="351"/>
      <c r="C38988" s="398"/>
      <c r="D38988" s="399"/>
      <c r="E38988" s="400"/>
      <c r="G38988" s="401"/>
      <c r="H38988" s="401"/>
      <c r="I38988" s="401"/>
      <c r="J38988" s="194"/>
      <c r="K38988" s="194"/>
      <c r="L38988" s="195"/>
      <c r="M38988" s="196"/>
      <c r="N38988" s="197"/>
      <c r="O38988" s="197"/>
      <c r="P38988" s="231"/>
    </row>
    <row r="38989" spans="2:16">
      <c r="B38989" s="351"/>
      <c r="C38989" s="398"/>
      <c r="D38989" s="399"/>
      <c r="E38989" s="400"/>
      <c r="G38989" s="401"/>
      <c r="H38989" s="401"/>
      <c r="I38989" s="401"/>
      <c r="J38989" s="194"/>
      <c r="K38989" s="194"/>
      <c r="L38989" s="195"/>
      <c r="M38989" s="196"/>
      <c r="N38989" s="197"/>
      <c r="O38989" s="197"/>
      <c r="P38989" s="231"/>
    </row>
    <row r="38990" spans="2:16">
      <c r="B38990" s="351"/>
      <c r="C38990" s="398"/>
      <c r="D38990" s="399"/>
      <c r="E38990" s="400"/>
      <c r="G38990" s="401"/>
      <c r="H38990" s="401"/>
      <c r="I38990" s="401"/>
      <c r="J38990" s="194"/>
      <c r="K38990" s="194"/>
      <c r="L38990" s="195"/>
      <c r="M38990" s="196"/>
      <c r="N38990" s="197"/>
      <c r="O38990" s="197"/>
      <c r="P38990" s="231"/>
    </row>
    <row r="38991" spans="2:16">
      <c r="B38991" s="351"/>
      <c r="C38991" s="398"/>
      <c r="D38991" s="399"/>
      <c r="E38991" s="400"/>
      <c r="G38991" s="401"/>
      <c r="H38991" s="401"/>
      <c r="I38991" s="401"/>
      <c r="J38991" s="194"/>
      <c r="K38991" s="194"/>
      <c r="L38991" s="195"/>
      <c r="M38991" s="196"/>
      <c r="N38991" s="197"/>
      <c r="O38991" s="197"/>
      <c r="P38991" s="231"/>
    </row>
    <row r="38992" spans="2:16">
      <c r="B38992" s="351"/>
      <c r="C38992" s="398"/>
      <c r="D38992" s="399"/>
      <c r="E38992" s="400"/>
      <c r="G38992" s="401"/>
      <c r="H38992" s="401"/>
      <c r="I38992" s="401"/>
      <c r="J38992" s="194"/>
      <c r="K38992" s="194"/>
      <c r="L38992" s="195"/>
      <c r="M38992" s="196"/>
      <c r="N38992" s="197"/>
      <c r="O38992" s="197"/>
      <c r="P38992" s="231"/>
    </row>
    <row r="38993" spans="2:16">
      <c r="B38993" s="351"/>
      <c r="C38993" s="398"/>
      <c r="D38993" s="399"/>
      <c r="E38993" s="400"/>
      <c r="G38993" s="401"/>
      <c r="H38993" s="401"/>
      <c r="I38993" s="401"/>
      <c r="J38993" s="194"/>
      <c r="K38993" s="194"/>
      <c r="L38993" s="195"/>
      <c r="M38993" s="196"/>
      <c r="N38993" s="197"/>
      <c r="O38993" s="197"/>
      <c r="P38993" s="231"/>
    </row>
    <row r="38994" spans="2:16">
      <c r="B38994" s="351"/>
      <c r="C38994" s="398"/>
      <c r="D38994" s="399"/>
      <c r="E38994" s="400"/>
      <c r="G38994" s="401"/>
      <c r="H38994" s="401"/>
      <c r="I38994" s="401"/>
      <c r="J38994" s="194"/>
      <c r="K38994" s="194"/>
      <c r="L38994" s="195"/>
      <c r="M38994" s="196"/>
      <c r="N38994" s="197"/>
      <c r="O38994" s="197"/>
      <c r="P38994" s="231"/>
    </row>
    <row r="38995" spans="2:16">
      <c r="B38995" s="351"/>
      <c r="C38995" s="398"/>
      <c r="D38995" s="399"/>
      <c r="E38995" s="400"/>
      <c r="G38995" s="401"/>
      <c r="H38995" s="401"/>
      <c r="I38995" s="401"/>
      <c r="J38995" s="194"/>
      <c r="K38995" s="194"/>
      <c r="L38995" s="195"/>
      <c r="M38995" s="196"/>
      <c r="N38995" s="197"/>
      <c r="O38995" s="197"/>
      <c r="P38995" s="231"/>
    </row>
    <row r="38996" spans="2:16">
      <c r="B38996" s="351"/>
      <c r="C38996" s="398"/>
      <c r="D38996" s="399"/>
      <c r="E38996" s="400"/>
      <c r="G38996" s="401"/>
      <c r="H38996" s="401"/>
      <c r="I38996" s="401"/>
      <c r="J38996" s="194"/>
      <c r="K38996" s="194"/>
      <c r="L38996" s="195"/>
      <c r="M38996" s="196"/>
      <c r="N38996" s="197"/>
      <c r="O38996" s="197"/>
      <c r="P38996" s="231"/>
    </row>
    <row r="38997" spans="2:16">
      <c r="B38997" s="351"/>
      <c r="C38997" s="398"/>
      <c r="D38997" s="399"/>
      <c r="E38997" s="400"/>
      <c r="G38997" s="401"/>
      <c r="H38997" s="401"/>
      <c r="I38997" s="401"/>
      <c r="J38997" s="194"/>
      <c r="K38997" s="194"/>
      <c r="L38997" s="195"/>
      <c r="M38997" s="196"/>
      <c r="N38997" s="197"/>
      <c r="O38997" s="197"/>
      <c r="P38997" s="231"/>
    </row>
    <row r="38998" spans="2:16">
      <c r="B38998" s="351"/>
      <c r="C38998" s="398"/>
      <c r="D38998" s="399"/>
      <c r="E38998" s="400"/>
      <c r="G38998" s="401"/>
      <c r="H38998" s="401"/>
      <c r="I38998" s="401"/>
      <c r="J38998" s="194"/>
      <c r="K38998" s="194"/>
      <c r="L38998" s="195"/>
      <c r="M38998" s="196"/>
      <c r="N38998" s="197"/>
      <c r="O38998" s="197"/>
      <c r="P38998" s="231"/>
    </row>
    <row r="38999" spans="2:16">
      <c r="B38999" s="351"/>
      <c r="C38999" s="398"/>
      <c r="D38999" s="399"/>
      <c r="E38999" s="400"/>
      <c r="G38999" s="401"/>
      <c r="H38999" s="401"/>
      <c r="I38999" s="401"/>
      <c r="J38999" s="194"/>
      <c r="K38999" s="194"/>
      <c r="L38999" s="195"/>
      <c r="M38999" s="196"/>
      <c r="N38999" s="197"/>
      <c r="O38999" s="197"/>
      <c r="P38999" s="231"/>
    </row>
    <row r="39000" spans="2:16">
      <c r="B39000" s="351"/>
      <c r="C39000" s="398"/>
      <c r="D39000" s="399"/>
      <c r="E39000" s="400"/>
      <c r="G39000" s="401"/>
      <c r="H39000" s="401"/>
      <c r="I39000" s="401"/>
      <c r="J39000" s="194"/>
      <c r="K39000" s="194"/>
      <c r="L39000" s="195"/>
      <c r="M39000" s="196"/>
      <c r="N39000" s="197"/>
      <c r="O39000" s="197"/>
      <c r="P39000" s="231"/>
    </row>
    <row r="39001" spans="2:16">
      <c r="B39001" s="351"/>
      <c r="C39001" s="398"/>
      <c r="D39001" s="399"/>
      <c r="E39001" s="400"/>
      <c r="G39001" s="401"/>
      <c r="H39001" s="401"/>
      <c r="I39001" s="401"/>
      <c r="J39001" s="194"/>
      <c r="K39001" s="194"/>
      <c r="L39001" s="195"/>
      <c r="M39001" s="196"/>
      <c r="N39001" s="197"/>
      <c r="O39001" s="197"/>
      <c r="P39001" s="231"/>
    </row>
    <row r="39002" spans="2:16">
      <c r="B39002" s="351"/>
      <c r="C39002" s="398"/>
      <c r="D39002" s="399"/>
      <c r="E39002" s="400"/>
      <c r="G39002" s="401"/>
      <c r="H39002" s="401"/>
      <c r="I39002" s="401"/>
      <c r="J39002" s="194"/>
      <c r="K39002" s="194"/>
      <c r="L39002" s="195"/>
      <c r="M39002" s="196"/>
      <c r="N39002" s="197"/>
      <c r="O39002" s="197"/>
      <c r="P39002" s="231"/>
    </row>
    <row r="39003" spans="2:16">
      <c r="B39003" s="351"/>
      <c r="C39003" s="398"/>
      <c r="D39003" s="399"/>
      <c r="E39003" s="400"/>
      <c r="G39003" s="401"/>
      <c r="H39003" s="401"/>
      <c r="I39003" s="401"/>
      <c r="J39003" s="194"/>
      <c r="K39003" s="194"/>
      <c r="L39003" s="195"/>
      <c r="M39003" s="196"/>
      <c r="N39003" s="197"/>
      <c r="O39003" s="197"/>
      <c r="P39003" s="231"/>
    </row>
    <row r="39004" spans="2:16">
      <c r="B39004" s="351"/>
      <c r="C39004" s="398"/>
      <c r="D39004" s="399"/>
      <c r="E39004" s="400"/>
      <c r="G39004" s="401"/>
      <c r="H39004" s="401"/>
      <c r="I39004" s="401"/>
      <c r="J39004" s="194"/>
      <c r="K39004" s="194"/>
      <c r="L39004" s="195"/>
      <c r="M39004" s="196"/>
      <c r="N39004" s="197"/>
      <c r="O39004" s="197"/>
      <c r="P39004" s="231"/>
    </row>
    <row r="39005" spans="2:16">
      <c r="B39005" s="351"/>
      <c r="C39005" s="398"/>
      <c r="D39005" s="399"/>
      <c r="E39005" s="400"/>
      <c r="G39005" s="401"/>
      <c r="H39005" s="401"/>
      <c r="I39005" s="401"/>
      <c r="J39005" s="194"/>
      <c r="K39005" s="194"/>
      <c r="L39005" s="195"/>
      <c r="M39005" s="196"/>
      <c r="N39005" s="197"/>
      <c r="O39005" s="197"/>
      <c r="P39005" s="231"/>
    </row>
    <row r="39006" spans="2:16">
      <c r="B39006" s="351"/>
      <c r="C39006" s="398"/>
      <c r="D39006" s="399"/>
      <c r="E39006" s="400"/>
      <c r="G39006" s="401"/>
      <c r="H39006" s="401"/>
      <c r="I39006" s="401"/>
      <c r="J39006" s="194"/>
      <c r="K39006" s="194"/>
      <c r="L39006" s="195"/>
      <c r="M39006" s="196"/>
      <c r="N39006" s="197"/>
      <c r="O39006" s="197"/>
      <c r="P39006" s="231"/>
    </row>
    <row r="39007" spans="2:16">
      <c r="B39007" s="351"/>
      <c r="C39007" s="398"/>
      <c r="D39007" s="399"/>
      <c r="E39007" s="400"/>
      <c r="G39007" s="401"/>
      <c r="H39007" s="401"/>
      <c r="I39007" s="401"/>
      <c r="J39007" s="194"/>
      <c r="K39007" s="194"/>
      <c r="L39007" s="195"/>
      <c r="M39007" s="196"/>
      <c r="N39007" s="197"/>
      <c r="O39007" s="197"/>
      <c r="P39007" s="231"/>
    </row>
    <row r="39008" spans="2:16">
      <c r="B39008" s="351"/>
      <c r="C39008" s="398"/>
      <c r="D39008" s="399"/>
      <c r="E39008" s="400"/>
      <c r="G39008" s="401"/>
      <c r="H39008" s="401"/>
      <c r="I39008" s="401"/>
      <c r="J39008" s="194"/>
      <c r="K39008" s="194"/>
      <c r="L39008" s="195"/>
      <c r="M39008" s="196"/>
      <c r="N39008" s="197"/>
      <c r="O39008" s="197"/>
      <c r="P39008" s="231"/>
    </row>
    <row r="39009" spans="2:16">
      <c r="B39009" s="351"/>
      <c r="C39009" s="398"/>
      <c r="D39009" s="399"/>
      <c r="E39009" s="400"/>
      <c r="G39009" s="401"/>
      <c r="H39009" s="401"/>
      <c r="I39009" s="401"/>
      <c r="J39009" s="194"/>
      <c r="K39009" s="194"/>
      <c r="L39009" s="195"/>
      <c r="M39009" s="196"/>
      <c r="N39009" s="197"/>
      <c r="O39009" s="197"/>
      <c r="P39009" s="231"/>
    </row>
    <row r="39010" spans="2:16">
      <c r="B39010" s="351"/>
      <c r="C39010" s="398"/>
      <c r="D39010" s="399"/>
      <c r="E39010" s="400"/>
      <c r="G39010" s="401"/>
      <c r="H39010" s="401"/>
      <c r="I39010" s="401"/>
      <c r="J39010" s="194"/>
      <c r="K39010" s="194"/>
      <c r="L39010" s="195"/>
      <c r="M39010" s="196"/>
      <c r="N39010" s="197"/>
      <c r="O39010" s="197"/>
      <c r="P39010" s="231"/>
    </row>
    <row r="39011" spans="2:16">
      <c r="B39011" s="351"/>
      <c r="C39011" s="398"/>
      <c r="D39011" s="399"/>
      <c r="E39011" s="400"/>
      <c r="G39011" s="401"/>
      <c r="H39011" s="401"/>
      <c r="I39011" s="401"/>
      <c r="J39011" s="194"/>
      <c r="K39011" s="194"/>
      <c r="L39011" s="195"/>
      <c r="M39011" s="196"/>
      <c r="N39011" s="197"/>
      <c r="O39011" s="197"/>
      <c r="P39011" s="231"/>
    </row>
    <row r="39012" spans="2:16">
      <c r="B39012" s="351"/>
      <c r="C39012" s="398"/>
      <c r="D39012" s="399"/>
      <c r="E39012" s="400"/>
      <c r="G39012" s="401"/>
      <c r="H39012" s="401"/>
      <c r="I39012" s="401"/>
      <c r="J39012" s="194"/>
      <c r="K39012" s="194"/>
      <c r="L39012" s="195"/>
      <c r="M39012" s="196"/>
      <c r="N39012" s="197"/>
      <c r="O39012" s="197"/>
      <c r="P39012" s="231"/>
    </row>
    <row r="39013" spans="2:16">
      <c r="B39013" s="351"/>
      <c r="C39013" s="398"/>
      <c r="D39013" s="399"/>
      <c r="E39013" s="400"/>
      <c r="G39013" s="401"/>
      <c r="H39013" s="401"/>
      <c r="I39013" s="401"/>
      <c r="J39013" s="194"/>
      <c r="K39013" s="194"/>
      <c r="L39013" s="195"/>
      <c r="M39013" s="196"/>
      <c r="N39013" s="197"/>
      <c r="O39013" s="197"/>
      <c r="P39013" s="231"/>
    </row>
    <row r="39014" spans="2:16">
      <c r="B39014" s="351"/>
      <c r="C39014" s="398"/>
      <c r="D39014" s="399"/>
      <c r="E39014" s="400"/>
      <c r="G39014" s="401"/>
      <c r="H39014" s="401"/>
      <c r="I39014" s="401"/>
      <c r="J39014" s="194"/>
      <c r="K39014" s="194"/>
      <c r="L39014" s="195"/>
      <c r="M39014" s="196"/>
      <c r="N39014" s="197"/>
      <c r="O39014" s="197"/>
      <c r="P39014" s="231"/>
    </row>
    <row r="39015" spans="2:16">
      <c r="B39015" s="351"/>
      <c r="C39015" s="398"/>
      <c r="D39015" s="399"/>
      <c r="E39015" s="400"/>
      <c r="G39015" s="401"/>
      <c r="H39015" s="401"/>
      <c r="I39015" s="401"/>
      <c r="J39015" s="194"/>
      <c r="K39015" s="194"/>
      <c r="L39015" s="195"/>
      <c r="M39015" s="196"/>
      <c r="N39015" s="197"/>
      <c r="O39015" s="197"/>
      <c r="P39015" s="231"/>
    </row>
    <row r="39016" spans="2:16">
      <c r="B39016" s="351"/>
      <c r="C39016" s="398"/>
      <c r="D39016" s="399"/>
      <c r="E39016" s="400"/>
      <c r="G39016" s="401"/>
      <c r="H39016" s="401"/>
      <c r="I39016" s="401"/>
      <c r="J39016" s="194"/>
      <c r="K39016" s="194"/>
      <c r="L39016" s="195"/>
      <c r="M39016" s="196"/>
      <c r="N39016" s="197"/>
      <c r="O39016" s="197"/>
      <c r="P39016" s="231"/>
    </row>
    <row r="39017" spans="2:16">
      <c r="B39017" s="351"/>
      <c r="C39017" s="398"/>
      <c r="D39017" s="399"/>
      <c r="E39017" s="400"/>
      <c r="G39017" s="401"/>
      <c r="H39017" s="401"/>
      <c r="I39017" s="401"/>
      <c r="J39017" s="194"/>
      <c r="K39017" s="194"/>
      <c r="L39017" s="195"/>
      <c r="M39017" s="196"/>
      <c r="N39017" s="197"/>
      <c r="O39017" s="197"/>
      <c r="P39017" s="231"/>
    </row>
    <row r="39018" spans="2:16">
      <c r="B39018" s="351"/>
      <c r="C39018" s="398"/>
      <c r="D39018" s="399"/>
      <c r="E39018" s="400"/>
      <c r="G39018" s="401"/>
      <c r="H39018" s="401"/>
      <c r="I39018" s="401"/>
      <c r="J39018" s="194"/>
      <c r="K39018" s="194"/>
      <c r="L39018" s="195"/>
      <c r="M39018" s="196"/>
      <c r="N39018" s="197"/>
      <c r="O39018" s="197"/>
      <c r="P39018" s="231"/>
    </row>
    <row r="39019" spans="2:16">
      <c r="B39019" s="351"/>
      <c r="C39019" s="398"/>
      <c r="D39019" s="399"/>
      <c r="E39019" s="400"/>
      <c r="G39019" s="401"/>
      <c r="H39019" s="401"/>
      <c r="I39019" s="401"/>
      <c r="J39019" s="194"/>
      <c r="K39019" s="194"/>
      <c r="L39019" s="195"/>
      <c r="M39019" s="196"/>
      <c r="N39019" s="197"/>
      <c r="O39019" s="197"/>
      <c r="P39019" s="231"/>
    </row>
    <row r="39020" spans="2:16">
      <c r="B39020" s="351"/>
      <c r="C39020" s="398"/>
      <c r="D39020" s="399"/>
      <c r="E39020" s="400"/>
      <c r="G39020" s="401"/>
      <c r="H39020" s="401"/>
      <c r="I39020" s="401"/>
      <c r="J39020" s="194"/>
      <c r="K39020" s="194"/>
      <c r="L39020" s="195"/>
      <c r="M39020" s="196"/>
      <c r="N39020" s="197"/>
      <c r="O39020" s="197"/>
      <c r="P39020" s="231"/>
    </row>
    <row r="39021" spans="2:16">
      <c r="B39021" s="351"/>
      <c r="C39021" s="398"/>
      <c r="D39021" s="399"/>
      <c r="E39021" s="400"/>
      <c r="G39021" s="401"/>
      <c r="H39021" s="401"/>
      <c r="I39021" s="401"/>
      <c r="J39021" s="194"/>
      <c r="K39021" s="194"/>
      <c r="L39021" s="195"/>
      <c r="M39021" s="196"/>
      <c r="N39021" s="197"/>
      <c r="O39021" s="197"/>
      <c r="P39021" s="231"/>
    </row>
    <row r="39022" spans="2:16">
      <c r="B39022" s="351"/>
      <c r="C39022" s="398"/>
      <c r="D39022" s="399"/>
      <c r="E39022" s="400"/>
      <c r="G39022" s="401"/>
      <c r="H39022" s="401"/>
      <c r="I39022" s="401"/>
      <c r="J39022" s="194"/>
      <c r="K39022" s="194"/>
      <c r="L39022" s="195"/>
      <c r="M39022" s="196"/>
      <c r="N39022" s="197"/>
      <c r="O39022" s="197"/>
      <c r="P39022" s="231"/>
    </row>
    <row r="39023" spans="2:16">
      <c r="B39023" s="351"/>
      <c r="C39023" s="398"/>
      <c r="D39023" s="399"/>
      <c r="E39023" s="400"/>
      <c r="G39023" s="401"/>
      <c r="H39023" s="401"/>
      <c r="I39023" s="401"/>
      <c r="J39023" s="194"/>
      <c r="K39023" s="194"/>
      <c r="L39023" s="195"/>
      <c r="M39023" s="196"/>
      <c r="N39023" s="197"/>
      <c r="O39023" s="197"/>
      <c r="P39023" s="231"/>
    </row>
    <row r="39024" spans="2:16">
      <c r="B39024" s="351"/>
      <c r="C39024" s="398"/>
      <c r="D39024" s="399"/>
      <c r="E39024" s="400"/>
      <c r="G39024" s="401"/>
      <c r="H39024" s="401"/>
      <c r="I39024" s="401"/>
      <c r="J39024" s="194"/>
      <c r="K39024" s="194"/>
      <c r="L39024" s="195"/>
      <c r="M39024" s="196"/>
      <c r="N39024" s="197"/>
      <c r="O39024" s="197"/>
      <c r="P39024" s="231"/>
    </row>
    <row r="39025" spans="2:16">
      <c r="B39025" s="351"/>
      <c r="C39025" s="398"/>
      <c r="D39025" s="399"/>
      <c r="E39025" s="400"/>
      <c r="G39025" s="401"/>
      <c r="H39025" s="401"/>
      <c r="I39025" s="401"/>
      <c r="J39025" s="194"/>
      <c r="K39025" s="194"/>
      <c r="L39025" s="195"/>
      <c r="M39025" s="196"/>
      <c r="N39025" s="197"/>
      <c r="O39025" s="197"/>
      <c r="P39025" s="231"/>
    </row>
    <row r="39026" spans="2:16">
      <c r="B39026" s="351"/>
      <c r="C39026" s="398"/>
      <c r="D39026" s="399"/>
      <c r="E39026" s="400"/>
      <c r="G39026" s="401"/>
      <c r="H39026" s="401"/>
      <c r="I39026" s="401"/>
      <c r="J39026" s="194"/>
      <c r="K39026" s="194"/>
      <c r="L39026" s="195"/>
      <c r="M39026" s="196"/>
      <c r="N39026" s="197"/>
      <c r="O39026" s="197"/>
      <c r="P39026" s="231"/>
    </row>
    <row r="39027" spans="2:16">
      <c r="B39027" s="351"/>
      <c r="C39027" s="398"/>
      <c r="D39027" s="399"/>
      <c r="E39027" s="400"/>
      <c r="G39027" s="401"/>
      <c r="H39027" s="401"/>
      <c r="I39027" s="401"/>
      <c r="J39027" s="194"/>
      <c r="K39027" s="194"/>
      <c r="L39027" s="195"/>
      <c r="M39027" s="196"/>
      <c r="N39027" s="197"/>
      <c r="O39027" s="197"/>
      <c r="P39027" s="231"/>
    </row>
    <row r="39028" spans="2:16">
      <c r="B39028" s="351"/>
      <c r="C39028" s="398"/>
      <c r="D39028" s="399"/>
      <c r="E39028" s="400"/>
      <c r="G39028" s="401"/>
      <c r="H39028" s="401"/>
      <c r="I39028" s="401"/>
      <c r="J39028" s="194"/>
      <c r="K39028" s="194"/>
      <c r="L39028" s="195"/>
      <c r="M39028" s="196"/>
      <c r="N39028" s="197"/>
      <c r="O39028" s="197"/>
      <c r="P39028" s="231"/>
    </row>
    <row r="39029" spans="2:16">
      <c r="B39029" s="351"/>
      <c r="C39029" s="398"/>
      <c r="D39029" s="399"/>
      <c r="E39029" s="400"/>
      <c r="G39029" s="401"/>
      <c r="H39029" s="401"/>
      <c r="I39029" s="401"/>
      <c r="J39029" s="194"/>
      <c r="K39029" s="194"/>
      <c r="L39029" s="195"/>
      <c r="M39029" s="196"/>
      <c r="N39029" s="197"/>
      <c r="O39029" s="197"/>
      <c r="P39029" s="231"/>
    </row>
    <row r="39030" spans="2:16">
      <c r="B39030" s="351"/>
      <c r="C39030" s="398"/>
      <c r="D39030" s="399"/>
      <c r="E39030" s="400"/>
      <c r="G39030" s="401"/>
      <c r="H39030" s="401"/>
      <c r="I39030" s="401"/>
      <c r="J39030" s="194"/>
      <c r="K39030" s="194"/>
      <c r="L39030" s="195"/>
      <c r="M39030" s="196"/>
      <c r="N39030" s="197"/>
      <c r="O39030" s="197"/>
      <c r="P39030" s="231"/>
    </row>
    <row r="39031" spans="2:16">
      <c r="B39031" s="351"/>
      <c r="C39031" s="398"/>
      <c r="D39031" s="399"/>
      <c r="E39031" s="400"/>
      <c r="G39031" s="401"/>
      <c r="H39031" s="401"/>
      <c r="I39031" s="401"/>
      <c r="J39031" s="194"/>
      <c r="K39031" s="194"/>
      <c r="L39031" s="195"/>
      <c r="M39031" s="196"/>
      <c r="N39031" s="197"/>
      <c r="O39031" s="197"/>
      <c r="P39031" s="231"/>
    </row>
    <row r="39032" spans="2:16">
      <c r="B39032" s="351"/>
      <c r="C39032" s="398"/>
      <c r="D39032" s="399"/>
      <c r="E39032" s="400"/>
      <c r="G39032" s="401"/>
      <c r="H39032" s="401"/>
      <c r="I39032" s="401"/>
      <c r="J39032" s="194"/>
      <c r="K39032" s="194"/>
      <c r="L39032" s="195"/>
      <c r="M39032" s="196"/>
      <c r="N39032" s="197"/>
      <c r="O39032" s="197"/>
      <c r="P39032" s="231"/>
    </row>
    <row r="39033" spans="2:16">
      <c r="B39033" s="351"/>
      <c r="C39033" s="398"/>
      <c r="D39033" s="399"/>
      <c r="E39033" s="400"/>
      <c r="G39033" s="401"/>
      <c r="H39033" s="401"/>
      <c r="I39033" s="401"/>
      <c r="J39033" s="194"/>
      <c r="K39033" s="194"/>
      <c r="L39033" s="195"/>
      <c r="M39033" s="196"/>
      <c r="N39033" s="197"/>
      <c r="O39033" s="197"/>
      <c r="P39033" s="231"/>
    </row>
    <row r="39034" spans="2:16">
      <c r="B39034" s="351"/>
      <c r="C39034" s="398"/>
      <c r="D39034" s="399"/>
      <c r="E39034" s="400"/>
      <c r="G39034" s="401"/>
      <c r="H39034" s="401"/>
      <c r="I39034" s="401"/>
      <c r="J39034" s="194"/>
      <c r="K39034" s="194"/>
      <c r="L39034" s="195"/>
      <c r="M39034" s="196"/>
      <c r="N39034" s="197"/>
      <c r="O39034" s="197"/>
      <c r="P39034" s="231"/>
    </row>
    <row r="39035" spans="2:16">
      <c r="B39035" s="351"/>
      <c r="C39035" s="398"/>
      <c r="D39035" s="399"/>
      <c r="E39035" s="400"/>
      <c r="G39035" s="401"/>
      <c r="H39035" s="401"/>
      <c r="I39035" s="401"/>
      <c r="J39035" s="194"/>
      <c r="K39035" s="194"/>
      <c r="L39035" s="195"/>
      <c r="M39035" s="196"/>
      <c r="N39035" s="197"/>
      <c r="O39035" s="197"/>
      <c r="P39035" s="231"/>
    </row>
    <row r="39036" spans="2:16">
      <c r="B39036" s="351"/>
      <c r="C39036" s="398"/>
      <c r="D39036" s="399"/>
      <c r="E39036" s="400"/>
      <c r="G39036" s="401"/>
      <c r="H39036" s="401"/>
      <c r="I39036" s="401"/>
      <c r="J39036" s="194"/>
      <c r="K39036" s="194"/>
      <c r="L39036" s="195"/>
      <c r="M39036" s="196"/>
      <c r="N39036" s="197"/>
      <c r="O39036" s="197"/>
      <c r="P39036" s="231"/>
    </row>
    <row r="39037" spans="2:16">
      <c r="B39037" s="351"/>
      <c r="C39037" s="398"/>
      <c r="D39037" s="399"/>
      <c r="E39037" s="400"/>
      <c r="G39037" s="401"/>
      <c r="H39037" s="401"/>
      <c r="I39037" s="401"/>
      <c r="J39037" s="194"/>
      <c r="K39037" s="194"/>
      <c r="L39037" s="195"/>
      <c r="M39037" s="196"/>
      <c r="N39037" s="197"/>
      <c r="O39037" s="197"/>
      <c r="P39037" s="231"/>
    </row>
    <row r="39038" spans="2:16">
      <c r="B39038" s="351"/>
      <c r="C39038" s="398"/>
      <c r="D39038" s="399"/>
      <c r="E39038" s="400"/>
      <c r="G39038" s="401"/>
      <c r="H39038" s="401"/>
      <c r="I39038" s="401"/>
      <c r="J39038" s="194"/>
      <c r="K39038" s="194"/>
      <c r="L39038" s="195"/>
      <c r="M39038" s="196"/>
      <c r="N39038" s="197"/>
      <c r="O39038" s="197"/>
      <c r="P39038" s="231"/>
    </row>
    <row r="39039" spans="2:16">
      <c r="B39039" s="351"/>
      <c r="C39039" s="398"/>
      <c r="D39039" s="399"/>
      <c r="E39039" s="400"/>
      <c r="G39039" s="401"/>
      <c r="H39039" s="401"/>
      <c r="I39039" s="401"/>
      <c r="J39039" s="194"/>
      <c r="K39039" s="194"/>
      <c r="L39039" s="195"/>
      <c r="M39039" s="196"/>
      <c r="N39039" s="197"/>
      <c r="O39039" s="197"/>
      <c r="P39039" s="231"/>
    </row>
    <row r="39040" spans="2:16">
      <c r="B39040" s="351"/>
      <c r="C39040" s="398"/>
      <c r="D39040" s="399"/>
      <c r="E39040" s="400"/>
      <c r="G39040" s="401"/>
      <c r="H39040" s="401"/>
      <c r="I39040" s="401"/>
      <c r="J39040" s="194"/>
      <c r="K39040" s="194"/>
      <c r="L39040" s="195"/>
      <c r="M39040" s="196"/>
      <c r="N39040" s="197"/>
      <c r="O39040" s="197"/>
      <c r="P39040" s="231"/>
    </row>
    <row r="39041" spans="2:16">
      <c r="B39041" s="351"/>
      <c r="C39041" s="398"/>
      <c r="D39041" s="399"/>
      <c r="E39041" s="400"/>
      <c r="G39041" s="401"/>
      <c r="H39041" s="401"/>
      <c r="I39041" s="401"/>
      <c r="J39041" s="194"/>
      <c r="K39041" s="194"/>
      <c r="L39041" s="195"/>
      <c r="M39041" s="196"/>
      <c r="N39041" s="197"/>
      <c r="O39041" s="197"/>
      <c r="P39041" s="231"/>
    </row>
    <row r="39042" spans="2:16">
      <c r="B39042" s="351"/>
      <c r="C39042" s="398"/>
      <c r="D39042" s="399"/>
      <c r="E39042" s="400"/>
      <c r="G39042" s="401"/>
      <c r="H39042" s="401"/>
      <c r="I39042" s="401"/>
      <c r="J39042" s="194"/>
      <c r="K39042" s="194"/>
      <c r="L39042" s="195"/>
      <c r="M39042" s="196"/>
      <c r="N39042" s="197"/>
      <c r="O39042" s="197"/>
      <c r="P39042" s="231"/>
    </row>
    <row r="39043" spans="2:16">
      <c r="B39043" s="351"/>
      <c r="C39043" s="398"/>
      <c r="D39043" s="399"/>
      <c r="E39043" s="400"/>
      <c r="G39043" s="401"/>
      <c r="H39043" s="401"/>
      <c r="I39043" s="401"/>
      <c r="J39043" s="194"/>
      <c r="K39043" s="194"/>
      <c r="L39043" s="195"/>
      <c r="M39043" s="196"/>
      <c r="N39043" s="197"/>
      <c r="O39043" s="197"/>
      <c r="P39043" s="231"/>
    </row>
    <row r="39044" spans="2:16">
      <c r="B39044" s="351"/>
      <c r="C39044" s="398"/>
      <c r="D39044" s="399"/>
      <c r="E39044" s="400"/>
      <c r="G39044" s="401"/>
      <c r="H39044" s="401"/>
      <c r="I39044" s="401"/>
      <c r="J39044" s="194"/>
      <c r="K39044" s="194"/>
      <c r="L39044" s="195"/>
      <c r="M39044" s="196"/>
      <c r="N39044" s="197"/>
      <c r="O39044" s="197"/>
      <c r="P39044" s="231"/>
    </row>
    <row r="39045" spans="2:16">
      <c r="B39045" s="351"/>
      <c r="C39045" s="398"/>
      <c r="D39045" s="399"/>
      <c r="E39045" s="400"/>
      <c r="G39045" s="401"/>
      <c r="H39045" s="401"/>
      <c r="I39045" s="401"/>
      <c r="J39045" s="194"/>
      <c r="K39045" s="194"/>
      <c r="L39045" s="195"/>
      <c r="M39045" s="196"/>
      <c r="N39045" s="197"/>
      <c r="O39045" s="197"/>
      <c r="P39045" s="231"/>
    </row>
    <row r="39046" spans="2:16">
      <c r="B39046" s="351"/>
      <c r="C39046" s="398"/>
      <c r="D39046" s="399"/>
      <c r="E39046" s="400"/>
      <c r="G39046" s="401"/>
      <c r="H39046" s="401"/>
      <c r="I39046" s="401"/>
      <c r="J39046" s="194"/>
      <c r="K39046" s="194"/>
      <c r="L39046" s="195"/>
      <c r="M39046" s="196"/>
      <c r="N39046" s="197"/>
      <c r="O39046" s="197"/>
      <c r="P39046" s="231"/>
    </row>
    <row r="39047" spans="2:16">
      <c r="B39047" s="351"/>
      <c r="C39047" s="398"/>
      <c r="D39047" s="399"/>
      <c r="E39047" s="400"/>
      <c r="G39047" s="401"/>
      <c r="H39047" s="401"/>
      <c r="I39047" s="401"/>
      <c r="J39047" s="194"/>
      <c r="K39047" s="194"/>
      <c r="L39047" s="195"/>
      <c r="M39047" s="196"/>
      <c r="N39047" s="197"/>
      <c r="O39047" s="197"/>
      <c r="P39047" s="231"/>
    </row>
    <row r="39048" spans="2:16">
      <c r="B39048" s="351"/>
      <c r="C39048" s="398"/>
      <c r="D39048" s="399"/>
      <c r="E39048" s="400"/>
      <c r="G39048" s="401"/>
      <c r="H39048" s="401"/>
      <c r="I39048" s="401"/>
      <c r="J39048" s="194"/>
      <c r="K39048" s="194"/>
      <c r="L39048" s="195"/>
      <c r="M39048" s="196"/>
      <c r="N39048" s="197"/>
      <c r="O39048" s="197"/>
      <c r="P39048" s="231"/>
    </row>
    <row r="39049" spans="2:16">
      <c r="B39049" s="351"/>
      <c r="C39049" s="398"/>
      <c r="D39049" s="399"/>
      <c r="E39049" s="400"/>
      <c r="G39049" s="401"/>
      <c r="H39049" s="401"/>
      <c r="I39049" s="401"/>
      <c r="J39049" s="194"/>
      <c r="K39049" s="194"/>
      <c r="L39049" s="195"/>
      <c r="M39049" s="196"/>
      <c r="N39049" s="197"/>
      <c r="O39049" s="197"/>
      <c r="P39049" s="231"/>
    </row>
    <row r="39050" spans="2:16">
      <c r="B39050" s="351"/>
      <c r="C39050" s="398"/>
      <c r="D39050" s="399"/>
      <c r="E39050" s="400"/>
      <c r="G39050" s="401"/>
      <c r="H39050" s="401"/>
      <c r="I39050" s="401"/>
      <c r="J39050" s="194"/>
      <c r="K39050" s="194"/>
      <c r="L39050" s="195"/>
      <c r="M39050" s="196"/>
      <c r="N39050" s="197"/>
      <c r="O39050" s="197"/>
      <c r="P39050" s="231"/>
    </row>
    <row r="39051" spans="2:16">
      <c r="B39051" s="351"/>
      <c r="C39051" s="398"/>
      <c r="D39051" s="399"/>
      <c r="E39051" s="400"/>
      <c r="G39051" s="401"/>
      <c r="H39051" s="401"/>
      <c r="I39051" s="401"/>
      <c r="J39051" s="194"/>
      <c r="K39051" s="194"/>
      <c r="L39051" s="195"/>
      <c r="M39051" s="196"/>
      <c r="N39051" s="197"/>
      <c r="O39051" s="197"/>
      <c r="P39051" s="231"/>
    </row>
    <row r="39052" spans="2:16">
      <c r="B39052" s="351"/>
      <c r="C39052" s="398"/>
      <c r="D39052" s="399"/>
      <c r="E39052" s="400"/>
      <c r="G39052" s="401"/>
      <c r="H39052" s="401"/>
      <c r="I39052" s="401"/>
      <c r="J39052" s="194"/>
      <c r="K39052" s="194"/>
      <c r="L39052" s="195"/>
      <c r="M39052" s="196"/>
      <c r="N39052" s="197"/>
      <c r="O39052" s="197"/>
      <c r="P39052" s="231"/>
    </row>
    <row r="39053" spans="2:16">
      <c r="B39053" s="351"/>
      <c r="C39053" s="398"/>
      <c r="D39053" s="399"/>
      <c r="E39053" s="400"/>
      <c r="G39053" s="401"/>
      <c r="H39053" s="401"/>
      <c r="I39053" s="401"/>
      <c r="J39053" s="194"/>
      <c r="K39053" s="194"/>
      <c r="L39053" s="195"/>
      <c r="M39053" s="196"/>
      <c r="N39053" s="197"/>
      <c r="O39053" s="197"/>
      <c r="P39053" s="231"/>
    </row>
    <row r="39054" spans="2:16">
      <c r="B39054" s="351"/>
      <c r="C39054" s="398"/>
      <c r="D39054" s="399"/>
      <c r="E39054" s="400"/>
      <c r="G39054" s="401"/>
      <c r="H39054" s="401"/>
      <c r="I39054" s="401"/>
      <c r="J39054" s="194"/>
      <c r="K39054" s="194"/>
      <c r="L39054" s="195"/>
      <c r="M39054" s="196"/>
      <c r="N39054" s="197"/>
      <c r="O39054" s="197"/>
      <c r="P39054" s="231"/>
    </row>
    <row r="39055" spans="2:16">
      <c r="B39055" s="351"/>
      <c r="C39055" s="398"/>
      <c r="D39055" s="399"/>
      <c r="E39055" s="400"/>
      <c r="G39055" s="401"/>
      <c r="H39055" s="401"/>
      <c r="I39055" s="401"/>
      <c r="J39055" s="194"/>
      <c r="K39055" s="194"/>
      <c r="L39055" s="195"/>
      <c r="M39055" s="196"/>
      <c r="N39055" s="197"/>
      <c r="O39055" s="197"/>
      <c r="P39055" s="231"/>
    </row>
    <row r="39056" spans="2:16">
      <c r="B39056" s="351"/>
      <c r="C39056" s="398"/>
      <c r="D39056" s="399"/>
      <c r="E39056" s="400"/>
      <c r="G39056" s="401"/>
      <c r="H39056" s="401"/>
      <c r="I39056" s="401"/>
      <c r="J39056" s="194"/>
      <c r="K39056" s="194"/>
      <c r="L39056" s="195"/>
      <c r="M39056" s="196"/>
      <c r="N39056" s="197"/>
      <c r="O39056" s="197"/>
      <c r="P39056" s="231"/>
    </row>
    <row r="39057" spans="2:16">
      <c r="B39057" s="351"/>
      <c r="C39057" s="398"/>
      <c r="D39057" s="399"/>
      <c r="E39057" s="400"/>
      <c r="G39057" s="401"/>
      <c r="H39057" s="401"/>
      <c r="I39057" s="401"/>
      <c r="J39057" s="194"/>
      <c r="K39057" s="194"/>
      <c r="L39057" s="195"/>
      <c r="M39057" s="196"/>
      <c r="N39057" s="197"/>
      <c r="O39057" s="197"/>
      <c r="P39057" s="231"/>
    </row>
    <row r="39058" spans="2:16">
      <c r="B39058" s="351"/>
      <c r="C39058" s="398"/>
      <c r="D39058" s="399"/>
      <c r="E39058" s="400"/>
      <c r="G39058" s="401"/>
      <c r="H39058" s="401"/>
      <c r="I39058" s="401"/>
      <c r="J39058" s="194"/>
      <c r="K39058" s="194"/>
      <c r="L39058" s="195"/>
      <c r="M39058" s="196"/>
      <c r="N39058" s="197"/>
      <c r="O39058" s="197"/>
      <c r="P39058" s="231"/>
    </row>
    <row r="39059" spans="2:16">
      <c r="B39059" s="351"/>
      <c r="C39059" s="398"/>
      <c r="D39059" s="399"/>
      <c r="E39059" s="400"/>
      <c r="G39059" s="401"/>
      <c r="H39059" s="401"/>
      <c r="I39059" s="401"/>
      <c r="J39059" s="194"/>
      <c r="K39059" s="194"/>
      <c r="L39059" s="195"/>
      <c r="M39059" s="196"/>
      <c r="N39059" s="197"/>
      <c r="O39059" s="197"/>
      <c r="P39059" s="231"/>
    </row>
    <row r="39060" spans="2:16">
      <c r="B39060" s="351"/>
      <c r="C39060" s="398"/>
      <c r="D39060" s="399"/>
      <c r="E39060" s="400"/>
      <c r="G39060" s="401"/>
      <c r="H39060" s="401"/>
      <c r="I39060" s="401"/>
      <c r="J39060" s="194"/>
      <c r="K39060" s="194"/>
      <c r="L39060" s="195"/>
      <c r="M39060" s="196"/>
      <c r="N39060" s="197"/>
      <c r="O39060" s="197"/>
      <c r="P39060" s="231"/>
    </row>
    <row r="39061" spans="2:16">
      <c r="B39061" s="351"/>
      <c r="C39061" s="398"/>
      <c r="D39061" s="399"/>
      <c r="E39061" s="400"/>
      <c r="G39061" s="401"/>
      <c r="H39061" s="401"/>
      <c r="I39061" s="401"/>
      <c r="J39061" s="194"/>
      <c r="K39061" s="194"/>
      <c r="L39061" s="195"/>
      <c r="M39061" s="196"/>
      <c r="N39061" s="197"/>
      <c r="O39061" s="197"/>
      <c r="P39061" s="231"/>
    </row>
    <row r="39062" spans="2:16">
      <c r="B39062" s="351"/>
      <c r="C39062" s="398"/>
      <c r="D39062" s="399"/>
      <c r="E39062" s="400"/>
      <c r="G39062" s="401"/>
      <c r="H39062" s="401"/>
      <c r="I39062" s="401"/>
      <c r="J39062" s="194"/>
      <c r="K39062" s="194"/>
      <c r="L39062" s="195"/>
      <c r="M39062" s="196"/>
      <c r="N39062" s="197"/>
      <c r="O39062" s="197"/>
      <c r="P39062" s="231"/>
    </row>
    <row r="39063" spans="2:16">
      <c r="B39063" s="351"/>
      <c r="C39063" s="398"/>
      <c r="D39063" s="399"/>
      <c r="E39063" s="400"/>
      <c r="G39063" s="401"/>
      <c r="H39063" s="401"/>
      <c r="I39063" s="401"/>
      <c r="J39063" s="194"/>
      <c r="K39063" s="194"/>
      <c r="L39063" s="195"/>
      <c r="M39063" s="196"/>
      <c r="N39063" s="197"/>
      <c r="O39063" s="197"/>
      <c r="P39063" s="231"/>
    </row>
    <row r="39064" spans="2:16">
      <c r="B39064" s="351"/>
      <c r="C39064" s="398"/>
      <c r="D39064" s="399"/>
      <c r="E39064" s="400"/>
      <c r="G39064" s="401"/>
      <c r="H39064" s="401"/>
      <c r="I39064" s="401"/>
      <c r="J39064" s="194"/>
      <c r="K39064" s="194"/>
      <c r="L39064" s="195"/>
      <c r="M39064" s="196"/>
      <c r="N39064" s="197"/>
      <c r="O39064" s="197"/>
      <c r="P39064" s="231"/>
    </row>
    <row r="39065" spans="2:16">
      <c r="B39065" s="351"/>
      <c r="C39065" s="398"/>
      <c r="D39065" s="399"/>
      <c r="E39065" s="400"/>
      <c r="G39065" s="401"/>
      <c r="H39065" s="401"/>
      <c r="I39065" s="401"/>
      <c r="J39065" s="194"/>
      <c r="K39065" s="194"/>
      <c r="L39065" s="195"/>
      <c r="M39065" s="196"/>
      <c r="N39065" s="197"/>
      <c r="O39065" s="197"/>
      <c r="P39065" s="231"/>
    </row>
    <row r="39066" spans="2:16">
      <c r="B39066" s="351"/>
      <c r="C39066" s="398"/>
      <c r="D39066" s="399"/>
      <c r="E39066" s="400"/>
      <c r="G39066" s="401"/>
      <c r="H39066" s="401"/>
      <c r="I39066" s="401"/>
      <c r="J39066" s="194"/>
      <c r="K39066" s="194"/>
      <c r="L39066" s="195"/>
      <c r="M39066" s="196"/>
      <c r="N39066" s="197"/>
      <c r="O39066" s="197"/>
      <c r="P39066" s="231"/>
    </row>
    <row r="39067" spans="2:16">
      <c r="B39067" s="351"/>
      <c r="C39067" s="398"/>
      <c r="D39067" s="399"/>
      <c r="E39067" s="400"/>
      <c r="G39067" s="401"/>
      <c r="H39067" s="401"/>
      <c r="I39067" s="401"/>
      <c r="J39067" s="194"/>
      <c r="K39067" s="194"/>
      <c r="L39067" s="195"/>
      <c r="M39067" s="196"/>
      <c r="N39067" s="197"/>
      <c r="O39067" s="197"/>
      <c r="P39067" s="231"/>
    </row>
    <row r="39068" spans="2:16">
      <c r="B39068" s="351"/>
      <c r="C39068" s="398"/>
      <c r="D39068" s="399"/>
      <c r="E39068" s="400"/>
      <c r="G39068" s="401"/>
      <c r="H39068" s="401"/>
      <c r="I39068" s="401"/>
      <c r="J39068" s="194"/>
      <c r="K39068" s="194"/>
      <c r="L39068" s="195"/>
      <c r="M39068" s="196"/>
      <c r="N39068" s="197"/>
      <c r="O39068" s="197"/>
      <c r="P39068" s="231"/>
    </row>
    <row r="39069" spans="2:16">
      <c r="B39069" s="351"/>
      <c r="C39069" s="398"/>
      <c r="D39069" s="399"/>
      <c r="E39069" s="400"/>
      <c r="G39069" s="401"/>
      <c r="H39069" s="401"/>
      <c r="I39069" s="401"/>
      <c r="J39069" s="194"/>
      <c r="K39069" s="194"/>
      <c r="L39069" s="195"/>
      <c r="M39069" s="196"/>
      <c r="N39069" s="197"/>
      <c r="O39069" s="197"/>
      <c r="P39069" s="231"/>
    </row>
    <row r="39070" spans="2:16">
      <c r="B39070" s="351"/>
      <c r="C39070" s="398"/>
      <c r="D39070" s="399"/>
      <c r="E39070" s="400"/>
      <c r="G39070" s="401"/>
      <c r="H39070" s="401"/>
      <c r="I39070" s="401"/>
      <c r="J39070" s="194"/>
      <c r="K39070" s="194"/>
      <c r="L39070" s="195"/>
      <c r="M39070" s="196"/>
      <c r="N39070" s="197"/>
      <c r="O39070" s="197"/>
      <c r="P39070" s="231"/>
    </row>
    <row r="39071" spans="2:16">
      <c r="B39071" s="351"/>
      <c r="C39071" s="398"/>
      <c r="D39071" s="399"/>
      <c r="E39071" s="400"/>
      <c r="G39071" s="401"/>
      <c r="H39071" s="401"/>
      <c r="I39071" s="401"/>
      <c r="J39071" s="194"/>
      <c r="K39071" s="194"/>
      <c r="L39071" s="195"/>
      <c r="M39071" s="196"/>
      <c r="N39071" s="197"/>
      <c r="O39071" s="197"/>
      <c r="P39071" s="231"/>
    </row>
    <row r="39072" spans="2:16">
      <c r="B39072" s="351"/>
      <c r="C39072" s="398"/>
      <c r="D39072" s="399"/>
      <c r="E39072" s="400"/>
      <c r="G39072" s="401"/>
      <c r="H39072" s="401"/>
      <c r="I39072" s="401"/>
      <c r="J39072" s="194"/>
      <c r="K39072" s="194"/>
      <c r="L39072" s="195"/>
      <c r="M39072" s="196"/>
      <c r="N39072" s="197"/>
      <c r="O39072" s="197"/>
      <c r="P39072" s="231"/>
    </row>
    <row r="39073" spans="2:16">
      <c r="B39073" s="351"/>
      <c r="C39073" s="398"/>
      <c r="D39073" s="399"/>
      <c r="E39073" s="400"/>
      <c r="G39073" s="401"/>
      <c r="H39073" s="401"/>
      <c r="I39073" s="401"/>
      <c r="J39073" s="194"/>
      <c r="K39073" s="194"/>
      <c r="L39073" s="195"/>
      <c r="M39073" s="196"/>
      <c r="N39073" s="197"/>
      <c r="O39073" s="197"/>
      <c r="P39073" s="231"/>
    </row>
    <row r="39074" spans="2:16">
      <c r="B39074" s="351"/>
      <c r="C39074" s="398"/>
      <c r="D39074" s="399"/>
      <c r="E39074" s="400"/>
      <c r="G39074" s="401"/>
      <c r="H39074" s="401"/>
      <c r="I39074" s="401"/>
      <c r="J39074" s="194"/>
      <c r="K39074" s="194"/>
      <c r="L39074" s="195"/>
      <c r="M39074" s="196"/>
      <c r="N39074" s="197"/>
      <c r="O39074" s="197"/>
      <c r="P39074" s="231"/>
    </row>
    <row r="39075" spans="2:16">
      <c r="B39075" s="351"/>
      <c r="C39075" s="398"/>
      <c r="D39075" s="399"/>
      <c r="E39075" s="400"/>
      <c r="G39075" s="401"/>
      <c r="H39075" s="401"/>
      <c r="I39075" s="401"/>
      <c r="J39075" s="194"/>
      <c r="K39075" s="194"/>
      <c r="L39075" s="195"/>
      <c r="M39075" s="196"/>
      <c r="N39075" s="197"/>
      <c r="O39075" s="197"/>
      <c r="P39075" s="231"/>
    </row>
    <row r="39076" spans="2:16">
      <c r="B39076" s="351"/>
      <c r="C39076" s="398"/>
      <c r="D39076" s="399"/>
      <c r="E39076" s="400"/>
      <c r="G39076" s="401"/>
      <c r="H39076" s="401"/>
      <c r="I39076" s="401"/>
      <c r="J39076" s="194"/>
      <c r="K39076" s="194"/>
      <c r="L39076" s="195"/>
      <c r="M39076" s="196"/>
      <c r="N39076" s="197"/>
      <c r="O39076" s="197"/>
      <c r="P39076" s="231"/>
    </row>
    <row r="39077" spans="2:16">
      <c r="B39077" s="351"/>
      <c r="C39077" s="398"/>
      <c r="D39077" s="399"/>
      <c r="E39077" s="400"/>
      <c r="G39077" s="401"/>
      <c r="H39077" s="401"/>
      <c r="I39077" s="401"/>
      <c r="J39077" s="194"/>
      <c r="K39077" s="194"/>
      <c r="L39077" s="195"/>
      <c r="M39077" s="196"/>
      <c r="N39077" s="197"/>
      <c r="O39077" s="197"/>
      <c r="P39077" s="231"/>
    </row>
    <row r="39078" spans="2:16">
      <c r="B39078" s="351"/>
      <c r="C39078" s="398"/>
      <c r="D39078" s="399"/>
      <c r="E39078" s="400"/>
      <c r="G39078" s="401"/>
      <c r="H39078" s="401"/>
      <c r="I39078" s="401"/>
      <c r="J39078" s="194"/>
      <c r="K39078" s="194"/>
      <c r="L39078" s="195"/>
      <c r="M39078" s="196"/>
      <c r="N39078" s="197"/>
      <c r="O39078" s="197"/>
      <c r="P39078" s="231"/>
    </row>
    <row r="39079" spans="2:16">
      <c r="B39079" s="402"/>
      <c r="C39079" s="398"/>
      <c r="D39079" s="404"/>
      <c r="E39079" s="405"/>
      <c r="G39079" s="406"/>
      <c r="H39079" s="406"/>
      <c r="I39079" s="406"/>
      <c r="J39079" s="194"/>
      <c r="K39079" s="194"/>
      <c r="L39079" s="195"/>
      <c r="M39079" s="196"/>
      <c r="N39079" s="197"/>
      <c r="O39079" s="197"/>
      <c r="P39079" s="221"/>
    </row>
    <row r="39080" spans="2:16">
      <c r="B39080" s="351"/>
      <c r="C39080" s="398"/>
      <c r="D39080" s="399"/>
      <c r="E39080" s="400"/>
      <c r="G39080" s="401"/>
      <c r="H39080" s="401"/>
      <c r="I39080" s="401"/>
      <c r="J39080" s="194"/>
      <c r="K39080" s="194"/>
      <c r="L39080" s="195"/>
      <c r="M39080" s="196"/>
      <c r="N39080" s="197"/>
      <c r="O39080" s="197"/>
      <c r="P39080" s="231"/>
    </row>
    <row r="39081" spans="2:16">
      <c r="B39081" s="351"/>
      <c r="C39081" s="398"/>
      <c r="D39081" s="399"/>
      <c r="E39081" s="400"/>
      <c r="G39081" s="401"/>
      <c r="H39081" s="401"/>
      <c r="I39081" s="401"/>
      <c r="J39081" s="194"/>
      <c r="K39081" s="194"/>
      <c r="L39081" s="195"/>
      <c r="M39081" s="196"/>
      <c r="N39081" s="197"/>
      <c r="O39081" s="197"/>
      <c r="P39081" s="231"/>
    </row>
    <row r="39082" spans="2:16">
      <c r="B39082" s="351"/>
      <c r="C39082" s="398"/>
      <c r="D39082" s="399"/>
      <c r="E39082" s="400"/>
      <c r="G39082" s="401"/>
      <c r="H39082" s="401"/>
      <c r="I39082" s="401"/>
      <c r="J39082" s="194"/>
      <c r="K39082" s="194"/>
      <c r="L39082" s="195"/>
      <c r="M39082" s="196"/>
      <c r="N39082" s="197"/>
      <c r="O39082" s="197"/>
      <c r="P39082" s="231"/>
    </row>
    <row r="39083" spans="2:16">
      <c r="B39083" s="351"/>
      <c r="C39083" s="398"/>
      <c r="D39083" s="399"/>
      <c r="E39083" s="400"/>
      <c r="G39083" s="401"/>
      <c r="H39083" s="401"/>
      <c r="I39083" s="401"/>
      <c r="J39083" s="194"/>
      <c r="K39083" s="194"/>
      <c r="L39083" s="195"/>
      <c r="M39083" s="196"/>
      <c r="N39083" s="197"/>
      <c r="O39083" s="197"/>
      <c r="P39083" s="231"/>
    </row>
    <row r="39084" spans="2:16">
      <c r="B39084" s="351"/>
      <c r="C39084" s="398"/>
      <c r="D39084" s="399"/>
      <c r="E39084" s="400"/>
      <c r="G39084" s="401"/>
      <c r="H39084" s="401"/>
      <c r="I39084" s="401"/>
      <c r="J39084" s="194"/>
      <c r="K39084" s="194"/>
      <c r="L39084" s="195"/>
      <c r="M39084" s="196"/>
      <c r="N39084" s="197"/>
      <c r="O39084" s="197"/>
      <c r="P39084" s="231"/>
    </row>
    <row r="39085" spans="2:16">
      <c r="B39085" s="351"/>
      <c r="C39085" s="398"/>
      <c r="D39085" s="399"/>
      <c r="E39085" s="400"/>
      <c r="G39085" s="401"/>
      <c r="H39085" s="401"/>
      <c r="I39085" s="401"/>
      <c r="J39085" s="194"/>
      <c r="K39085" s="194"/>
      <c r="L39085" s="195"/>
      <c r="M39085" s="196"/>
      <c r="N39085" s="197"/>
      <c r="O39085" s="197"/>
      <c r="P39085" s="231"/>
    </row>
    <row r="39086" spans="2:16">
      <c r="B39086" s="351"/>
      <c r="C39086" s="398"/>
      <c r="D39086" s="399"/>
      <c r="E39086" s="400"/>
      <c r="G39086" s="401"/>
      <c r="H39086" s="401"/>
      <c r="I39086" s="401"/>
      <c r="J39086" s="194"/>
      <c r="K39086" s="194"/>
      <c r="L39086" s="195"/>
      <c r="M39086" s="196"/>
      <c r="N39086" s="197"/>
      <c r="O39086" s="197"/>
      <c r="P39086" s="231"/>
    </row>
    <row r="39087" spans="2:16">
      <c r="B39087" s="351"/>
      <c r="C39087" s="398"/>
      <c r="D39087" s="399"/>
      <c r="E39087" s="400"/>
      <c r="G39087" s="401"/>
      <c r="H39087" s="401"/>
      <c r="I39087" s="401"/>
      <c r="J39087" s="194"/>
      <c r="K39087" s="194"/>
      <c r="L39087" s="195"/>
      <c r="M39087" s="196"/>
      <c r="N39087" s="197"/>
      <c r="O39087" s="197"/>
      <c r="P39087" s="231"/>
    </row>
    <row r="39088" spans="2:16">
      <c r="B39088" s="351"/>
      <c r="C39088" s="398"/>
      <c r="D39088" s="399"/>
      <c r="E39088" s="400"/>
      <c r="G39088" s="401"/>
      <c r="H39088" s="401"/>
      <c r="I39088" s="401"/>
      <c r="J39088" s="194"/>
      <c r="K39088" s="194"/>
      <c r="L39088" s="195"/>
      <c r="M39088" s="196"/>
      <c r="N39088" s="197"/>
      <c r="O39088" s="197"/>
      <c r="P39088" s="231"/>
    </row>
    <row r="39089" spans="2:16">
      <c r="B39089" s="351"/>
      <c r="C39089" s="398"/>
      <c r="D39089" s="399"/>
      <c r="E39089" s="400"/>
      <c r="G39089" s="401"/>
      <c r="H39089" s="401"/>
      <c r="I39089" s="401"/>
      <c r="J39089" s="194"/>
      <c r="K39089" s="194"/>
      <c r="L39089" s="195"/>
      <c r="M39089" s="196"/>
      <c r="N39089" s="197"/>
      <c r="O39089" s="197"/>
      <c r="P39089" s="231"/>
    </row>
    <row r="39090" spans="2:16">
      <c r="B39090" s="351"/>
      <c r="C39090" s="398"/>
      <c r="D39090" s="399"/>
      <c r="E39090" s="400"/>
      <c r="G39090" s="401"/>
      <c r="H39090" s="401"/>
      <c r="I39090" s="401"/>
      <c r="J39090" s="194"/>
      <c r="K39090" s="194"/>
      <c r="L39090" s="195"/>
      <c r="M39090" s="196"/>
      <c r="N39090" s="197"/>
      <c r="O39090" s="197"/>
      <c r="P39090" s="231"/>
    </row>
    <row r="39091" spans="2:16">
      <c r="B39091" s="351"/>
      <c r="C39091" s="398"/>
      <c r="D39091" s="399"/>
      <c r="E39091" s="400"/>
      <c r="G39091" s="401"/>
      <c r="H39091" s="401"/>
      <c r="I39091" s="401"/>
      <c r="J39091" s="194"/>
      <c r="K39091" s="194"/>
      <c r="L39091" s="195"/>
      <c r="M39091" s="196"/>
      <c r="N39091" s="197"/>
      <c r="O39091" s="197"/>
      <c r="P39091" s="231"/>
    </row>
    <row r="39092" spans="2:16">
      <c r="B39092" s="351"/>
      <c r="C39092" s="398"/>
      <c r="D39092" s="399"/>
      <c r="E39092" s="400"/>
      <c r="G39092" s="401"/>
      <c r="H39092" s="401"/>
      <c r="I39092" s="401"/>
      <c r="J39092" s="194"/>
      <c r="K39092" s="194"/>
      <c r="L39092" s="195"/>
      <c r="M39092" s="196"/>
      <c r="N39092" s="197"/>
      <c r="O39092" s="197"/>
      <c r="P39092" s="231"/>
    </row>
    <row r="39093" spans="2:16">
      <c r="B39093" s="351"/>
      <c r="C39093" s="398"/>
      <c r="D39093" s="399"/>
      <c r="E39093" s="400"/>
      <c r="G39093" s="401"/>
      <c r="H39093" s="401"/>
      <c r="I39093" s="401"/>
      <c r="J39093" s="194"/>
      <c r="K39093" s="194"/>
      <c r="L39093" s="195"/>
      <c r="M39093" s="196"/>
      <c r="N39093" s="197"/>
      <c r="O39093" s="197"/>
      <c r="P39093" s="231"/>
    </row>
    <row r="39094" spans="2:16">
      <c r="B39094" s="351"/>
      <c r="C39094" s="398"/>
      <c r="D39094" s="399"/>
      <c r="E39094" s="400"/>
      <c r="G39094" s="401"/>
      <c r="H39094" s="401"/>
      <c r="I39094" s="401"/>
      <c r="J39094" s="194"/>
      <c r="K39094" s="194"/>
      <c r="L39094" s="195"/>
      <c r="M39094" s="196"/>
      <c r="N39094" s="197"/>
      <c r="O39094" s="197"/>
      <c r="P39094" s="231"/>
    </row>
    <row r="39095" spans="2:16">
      <c r="B39095" s="351"/>
      <c r="C39095" s="398"/>
      <c r="D39095" s="399"/>
      <c r="E39095" s="400"/>
      <c r="G39095" s="401"/>
      <c r="H39095" s="401"/>
      <c r="I39095" s="401"/>
      <c r="J39095" s="194"/>
      <c r="K39095" s="194"/>
      <c r="L39095" s="195"/>
      <c r="M39095" s="196"/>
      <c r="N39095" s="197"/>
      <c r="O39095" s="197"/>
      <c r="P39095" s="231"/>
    </row>
    <row r="39096" spans="2:16">
      <c r="B39096" s="351"/>
      <c r="C39096" s="398"/>
      <c r="D39096" s="399"/>
      <c r="E39096" s="400"/>
      <c r="G39096" s="401"/>
      <c r="H39096" s="401"/>
      <c r="I39096" s="401"/>
      <c r="J39096" s="194"/>
      <c r="K39096" s="194"/>
      <c r="L39096" s="195"/>
      <c r="M39096" s="196"/>
      <c r="N39096" s="197"/>
      <c r="O39096" s="197"/>
      <c r="P39096" s="231"/>
    </row>
    <row r="39097" spans="2:16">
      <c r="B39097" s="351"/>
      <c r="C39097" s="398"/>
      <c r="D39097" s="399"/>
      <c r="E39097" s="400"/>
      <c r="G39097" s="401"/>
      <c r="H39097" s="401"/>
      <c r="I39097" s="401"/>
      <c r="J39097" s="194"/>
      <c r="K39097" s="194"/>
      <c r="L39097" s="195"/>
      <c r="M39097" s="196"/>
      <c r="N39097" s="197"/>
      <c r="O39097" s="197"/>
      <c r="P39097" s="231"/>
    </row>
    <row r="39098" spans="2:16">
      <c r="B39098" s="351"/>
      <c r="C39098" s="398"/>
      <c r="D39098" s="399"/>
      <c r="E39098" s="400"/>
      <c r="G39098" s="401"/>
      <c r="H39098" s="401"/>
      <c r="I39098" s="401"/>
      <c r="J39098" s="194"/>
      <c r="K39098" s="194"/>
      <c r="L39098" s="195"/>
      <c r="M39098" s="196"/>
      <c r="N39098" s="197"/>
      <c r="O39098" s="197"/>
      <c r="P39098" s="231"/>
    </row>
    <row r="39099" spans="2:16">
      <c r="B39099" s="351"/>
      <c r="C39099" s="398"/>
      <c r="D39099" s="399"/>
      <c r="E39099" s="400"/>
      <c r="G39099" s="401"/>
      <c r="H39099" s="401"/>
      <c r="I39099" s="401"/>
      <c r="J39099" s="194"/>
      <c r="K39099" s="194"/>
      <c r="L39099" s="195"/>
      <c r="M39099" s="196"/>
      <c r="N39099" s="197"/>
      <c r="O39099" s="197"/>
      <c r="P39099" s="231"/>
    </row>
    <row r="39100" spans="2:16">
      <c r="B39100" s="351"/>
      <c r="C39100" s="398"/>
      <c r="D39100" s="399"/>
      <c r="E39100" s="400"/>
      <c r="G39100" s="401"/>
      <c r="H39100" s="401"/>
      <c r="I39100" s="401"/>
      <c r="J39100" s="194"/>
      <c r="K39100" s="194"/>
      <c r="L39100" s="195"/>
      <c r="M39100" s="196"/>
      <c r="N39100" s="197"/>
      <c r="O39100" s="197"/>
      <c r="P39100" s="231"/>
    </row>
    <row r="39101" spans="2:16">
      <c r="B39101" s="351"/>
      <c r="C39101" s="398"/>
      <c r="D39101" s="399"/>
      <c r="E39101" s="400"/>
      <c r="G39101" s="401"/>
      <c r="H39101" s="401"/>
      <c r="I39101" s="401"/>
      <c r="J39101" s="194"/>
      <c r="K39101" s="194"/>
      <c r="L39101" s="195"/>
      <c r="M39101" s="196"/>
      <c r="N39101" s="197"/>
      <c r="O39101" s="197"/>
      <c r="P39101" s="231"/>
    </row>
    <row r="39102" spans="2:16">
      <c r="B39102" s="351"/>
      <c r="C39102" s="398"/>
      <c r="D39102" s="399"/>
      <c r="E39102" s="400"/>
      <c r="G39102" s="401"/>
      <c r="H39102" s="401"/>
      <c r="I39102" s="401"/>
      <c r="J39102" s="194"/>
      <c r="K39102" s="194"/>
      <c r="L39102" s="195"/>
      <c r="M39102" s="196"/>
      <c r="N39102" s="197"/>
      <c r="O39102" s="197"/>
      <c r="P39102" s="231"/>
    </row>
    <row r="39103" spans="2:16">
      <c r="B39103" s="351"/>
      <c r="C39103" s="398"/>
      <c r="D39103" s="399"/>
      <c r="E39103" s="400"/>
      <c r="G39103" s="401"/>
      <c r="H39103" s="401"/>
      <c r="I39103" s="401"/>
      <c r="J39103" s="194"/>
      <c r="K39103" s="194"/>
      <c r="L39103" s="195"/>
      <c r="M39103" s="196"/>
      <c r="N39103" s="197"/>
      <c r="O39103" s="197"/>
      <c r="P39103" s="231"/>
    </row>
    <row r="39104" spans="2:16">
      <c r="B39104" s="351"/>
      <c r="C39104" s="398"/>
      <c r="D39104" s="399"/>
      <c r="E39104" s="400"/>
      <c r="G39104" s="401"/>
      <c r="H39104" s="401"/>
      <c r="I39104" s="401"/>
      <c r="J39104" s="194"/>
      <c r="K39104" s="194"/>
      <c r="L39104" s="195"/>
      <c r="M39104" s="196"/>
      <c r="N39104" s="197"/>
      <c r="O39104" s="197"/>
      <c r="P39104" s="231"/>
    </row>
    <row r="39105" spans="2:16">
      <c r="B39105" s="351"/>
      <c r="C39105" s="398"/>
      <c r="D39105" s="399"/>
      <c r="E39105" s="400"/>
      <c r="G39105" s="401"/>
      <c r="H39105" s="401"/>
      <c r="I39105" s="401"/>
      <c r="J39105" s="194"/>
      <c r="K39105" s="194"/>
      <c r="L39105" s="195"/>
      <c r="M39105" s="196"/>
      <c r="N39105" s="197"/>
      <c r="O39105" s="197"/>
      <c r="P39105" s="231"/>
    </row>
    <row r="39106" spans="2:16">
      <c r="B39106" s="351"/>
      <c r="C39106" s="398"/>
      <c r="D39106" s="399"/>
      <c r="E39106" s="400"/>
      <c r="G39106" s="401"/>
      <c r="H39106" s="401"/>
      <c r="I39106" s="401"/>
      <c r="J39106" s="194"/>
      <c r="K39106" s="194"/>
      <c r="L39106" s="195"/>
      <c r="M39106" s="196"/>
      <c r="N39106" s="197"/>
      <c r="O39106" s="197"/>
      <c r="P39106" s="231"/>
    </row>
    <row r="39107" spans="2:16">
      <c r="B39107" s="351"/>
      <c r="C39107" s="398"/>
      <c r="D39107" s="399"/>
      <c r="E39107" s="400"/>
      <c r="G39107" s="401"/>
      <c r="H39107" s="401"/>
      <c r="I39107" s="401"/>
      <c r="J39107" s="194"/>
      <c r="K39107" s="194"/>
      <c r="L39107" s="195"/>
      <c r="M39107" s="196"/>
      <c r="N39107" s="197"/>
      <c r="O39107" s="197"/>
      <c r="P39107" s="231"/>
    </row>
    <row r="39108" spans="2:16">
      <c r="B39108" s="351"/>
      <c r="C39108" s="398"/>
      <c r="D39108" s="399"/>
      <c r="E39108" s="400"/>
      <c r="G39108" s="401"/>
      <c r="H39108" s="401"/>
      <c r="I39108" s="401"/>
      <c r="J39108" s="194"/>
      <c r="K39108" s="194"/>
      <c r="L39108" s="195"/>
      <c r="M39108" s="196"/>
      <c r="N39108" s="197"/>
      <c r="O39108" s="197"/>
      <c r="P39108" s="231"/>
    </row>
    <row r="39109" spans="2:16">
      <c r="B39109" s="351"/>
      <c r="C39109" s="398"/>
      <c r="D39109" s="399"/>
      <c r="E39109" s="400"/>
      <c r="G39109" s="401"/>
      <c r="H39109" s="401"/>
      <c r="I39109" s="401"/>
      <c r="J39109" s="194"/>
      <c r="K39109" s="194"/>
      <c r="L39109" s="195"/>
      <c r="M39109" s="196"/>
      <c r="N39109" s="197"/>
      <c r="O39109" s="197"/>
      <c r="P39109" s="231"/>
    </row>
    <row r="39110" spans="2:16">
      <c r="B39110" s="351"/>
      <c r="C39110" s="398"/>
      <c r="D39110" s="399"/>
      <c r="E39110" s="400"/>
      <c r="G39110" s="401"/>
      <c r="H39110" s="401"/>
      <c r="I39110" s="401"/>
      <c r="J39110" s="194"/>
      <c r="K39110" s="194"/>
      <c r="L39110" s="195"/>
      <c r="M39110" s="196"/>
      <c r="N39110" s="197"/>
      <c r="O39110" s="197"/>
      <c r="P39110" s="231"/>
    </row>
    <row r="39111" spans="2:16">
      <c r="B39111" s="351"/>
      <c r="C39111" s="398"/>
      <c r="D39111" s="399"/>
      <c r="E39111" s="400"/>
      <c r="G39111" s="401"/>
      <c r="H39111" s="401"/>
      <c r="I39111" s="401"/>
      <c r="J39111" s="194"/>
      <c r="K39111" s="194"/>
      <c r="L39111" s="195"/>
      <c r="M39111" s="196"/>
      <c r="N39111" s="197"/>
      <c r="O39111" s="197"/>
      <c r="P39111" s="231"/>
    </row>
    <row r="39112" spans="2:16">
      <c r="B39112" s="351"/>
      <c r="C39112" s="398"/>
      <c r="D39112" s="399"/>
      <c r="E39112" s="400"/>
      <c r="G39112" s="401"/>
      <c r="H39112" s="401"/>
      <c r="I39112" s="401"/>
      <c r="J39112" s="194"/>
      <c r="K39112" s="194"/>
      <c r="L39112" s="195"/>
      <c r="M39112" s="196"/>
      <c r="N39112" s="197"/>
      <c r="O39112" s="197"/>
      <c r="P39112" s="231"/>
    </row>
    <row r="39113" spans="2:16">
      <c r="B39113" s="351"/>
      <c r="C39113" s="398"/>
      <c r="D39113" s="399"/>
      <c r="E39113" s="400"/>
      <c r="G39113" s="401"/>
      <c r="H39113" s="401"/>
      <c r="I39113" s="401"/>
      <c r="J39113" s="194"/>
      <c r="K39113" s="194"/>
      <c r="L39113" s="195"/>
      <c r="M39113" s="196"/>
      <c r="N39113" s="197"/>
      <c r="O39113" s="197"/>
      <c r="P39113" s="231"/>
    </row>
    <row r="39114" spans="2:16">
      <c r="B39114" s="351"/>
      <c r="C39114" s="398"/>
      <c r="D39114" s="399"/>
      <c r="E39114" s="400"/>
      <c r="G39114" s="401"/>
      <c r="H39114" s="401"/>
      <c r="I39114" s="401"/>
      <c r="J39114" s="194"/>
      <c r="K39114" s="194"/>
      <c r="L39114" s="195"/>
      <c r="M39114" s="196"/>
      <c r="N39114" s="197"/>
      <c r="O39114" s="197"/>
      <c r="P39114" s="231"/>
    </row>
    <row r="39115" spans="2:16">
      <c r="B39115" s="351"/>
      <c r="C39115" s="398"/>
      <c r="D39115" s="399"/>
      <c r="E39115" s="400"/>
      <c r="G39115" s="401"/>
      <c r="H39115" s="401"/>
      <c r="I39115" s="401"/>
      <c r="J39115" s="194"/>
      <c r="K39115" s="194"/>
      <c r="L39115" s="195"/>
      <c r="M39115" s="196"/>
      <c r="N39115" s="197"/>
      <c r="O39115" s="197"/>
      <c r="P39115" s="231"/>
    </row>
    <row r="39116" spans="2:16">
      <c r="B39116" s="351"/>
      <c r="C39116" s="398"/>
      <c r="D39116" s="399"/>
      <c r="E39116" s="400"/>
      <c r="G39116" s="401"/>
      <c r="H39116" s="401"/>
      <c r="I39116" s="401"/>
      <c r="J39116" s="194"/>
      <c r="K39116" s="194"/>
      <c r="L39116" s="195"/>
      <c r="M39116" s="196"/>
      <c r="N39116" s="197"/>
      <c r="O39116" s="197"/>
      <c r="P39116" s="231"/>
    </row>
    <row r="39117" spans="2:16">
      <c r="B39117" s="351"/>
      <c r="C39117" s="398"/>
      <c r="D39117" s="399"/>
      <c r="E39117" s="400"/>
      <c r="G39117" s="401"/>
      <c r="H39117" s="401"/>
      <c r="I39117" s="401"/>
      <c r="J39117" s="194"/>
      <c r="K39117" s="194"/>
      <c r="L39117" s="195"/>
      <c r="M39117" s="196"/>
      <c r="N39117" s="197"/>
      <c r="O39117" s="197"/>
      <c r="P39117" s="231"/>
    </row>
    <row r="39118" spans="2:16">
      <c r="B39118" s="351"/>
      <c r="C39118" s="398"/>
      <c r="D39118" s="399"/>
      <c r="E39118" s="400"/>
      <c r="G39118" s="401"/>
      <c r="H39118" s="401"/>
      <c r="I39118" s="401"/>
      <c r="J39118" s="194"/>
      <c r="K39118" s="194"/>
      <c r="L39118" s="195"/>
      <c r="M39118" s="196"/>
      <c r="N39118" s="197"/>
      <c r="O39118" s="197"/>
      <c r="P39118" s="231"/>
    </row>
    <row r="39119" spans="2:16">
      <c r="B39119" s="351"/>
      <c r="C39119" s="398"/>
      <c r="D39119" s="399"/>
      <c r="E39119" s="400"/>
      <c r="G39119" s="401"/>
      <c r="H39119" s="401"/>
      <c r="I39119" s="401"/>
      <c r="J39119" s="194"/>
      <c r="K39119" s="194"/>
      <c r="L39119" s="195"/>
      <c r="M39119" s="196"/>
      <c r="N39119" s="197"/>
      <c r="O39119" s="197"/>
      <c r="P39119" s="231"/>
    </row>
    <row r="39120" spans="2:16">
      <c r="B39120" s="351"/>
      <c r="C39120" s="398"/>
      <c r="D39120" s="399"/>
      <c r="E39120" s="400"/>
      <c r="G39120" s="401"/>
      <c r="H39120" s="401"/>
      <c r="I39120" s="401"/>
      <c r="J39120" s="194"/>
      <c r="K39120" s="194"/>
      <c r="L39120" s="195"/>
      <c r="M39120" s="196"/>
      <c r="N39120" s="197"/>
      <c r="O39120" s="197"/>
      <c r="P39120" s="231"/>
    </row>
    <row r="39121" spans="2:16">
      <c r="B39121" s="351"/>
      <c r="C39121" s="398"/>
      <c r="D39121" s="399"/>
      <c r="E39121" s="400"/>
      <c r="G39121" s="401"/>
      <c r="H39121" s="401"/>
      <c r="I39121" s="401"/>
      <c r="J39121" s="194"/>
      <c r="K39121" s="194"/>
      <c r="L39121" s="195"/>
      <c r="M39121" s="196"/>
      <c r="N39121" s="197"/>
      <c r="O39121" s="197"/>
      <c r="P39121" s="231"/>
    </row>
    <row r="39122" spans="2:16">
      <c r="B39122" s="351"/>
      <c r="C39122" s="398"/>
      <c r="D39122" s="399"/>
      <c r="E39122" s="400"/>
      <c r="G39122" s="401"/>
      <c r="H39122" s="401"/>
      <c r="I39122" s="401"/>
      <c r="J39122" s="194"/>
      <c r="K39122" s="194"/>
      <c r="L39122" s="195"/>
      <c r="M39122" s="196"/>
      <c r="N39122" s="197"/>
      <c r="O39122" s="197"/>
      <c r="P39122" s="231"/>
    </row>
    <row r="39123" spans="2:16">
      <c r="B39123" s="351"/>
      <c r="C39123" s="398"/>
      <c r="D39123" s="399"/>
      <c r="E39123" s="400"/>
      <c r="G39123" s="401"/>
      <c r="H39123" s="401"/>
      <c r="I39123" s="401"/>
      <c r="J39123" s="194"/>
      <c r="K39123" s="194"/>
      <c r="L39123" s="195"/>
      <c r="M39123" s="196"/>
      <c r="N39123" s="197"/>
      <c r="O39123" s="197"/>
      <c r="P39123" s="231"/>
    </row>
    <row r="39124" spans="2:16">
      <c r="B39124" s="351"/>
      <c r="C39124" s="398"/>
      <c r="D39124" s="399"/>
      <c r="E39124" s="400"/>
      <c r="G39124" s="401"/>
      <c r="H39124" s="401"/>
      <c r="I39124" s="401"/>
      <c r="J39124" s="194"/>
      <c r="K39124" s="194"/>
      <c r="L39124" s="195"/>
      <c r="M39124" s="196"/>
      <c r="N39124" s="197"/>
      <c r="O39124" s="197"/>
      <c r="P39124" s="231"/>
    </row>
    <row r="39125" spans="2:16">
      <c r="B39125" s="351"/>
      <c r="C39125" s="398"/>
      <c r="D39125" s="399"/>
      <c r="E39125" s="400"/>
      <c r="G39125" s="401"/>
      <c r="H39125" s="401"/>
      <c r="I39125" s="401"/>
      <c r="J39125" s="194"/>
      <c r="K39125" s="194"/>
      <c r="L39125" s="195"/>
      <c r="M39125" s="196"/>
      <c r="N39125" s="197"/>
      <c r="O39125" s="197"/>
      <c r="P39125" s="231"/>
    </row>
    <row r="39126" spans="2:16">
      <c r="B39126" s="351"/>
      <c r="C39126" s="398"/>
      <c r="D39126" s="399"/>
      <c r="E39126" s="400"/>
      <c r="G39126" s="401"/>
      <c r="H39126" s="401"/>
      <c r="I39126" s="401"/>
      <c r="J39126" s="194"/>
      <c r="K39126" s="194"/>
      <c r="L39126" s="195"/>
      <c r="M39126" s="196"/>
      <c r="N39126" s="197"/>
      <c r="O39126" s="197"/>
      <c r="P39126" s="231"/>
    </row>
    <row r="39127" spans="2:16">
      <c r="B39127" s="351"/>
      <c r="C39127" s="398"/>
      <c r="D39127" s="399"/>
      <c r="E39127" s="400"/>
      <c r="G39127" s="401"/>
      <c r="H39127" s="401"/>
      <c r="I39127" s="401"/>
      <c r="J39127" s="194"/>
      <c r="K39127" s="194"/>
      <c r="L39127" s="195"/>
      <c r="M39127" s="196"/>
      <c r="N39127" s="197"/>
      <c r="O39127" s="197"/>
      <c r="P39127" s="231"/>
    </row>
    <row r="39128" spans="2:16">
      <c r="B39128" s="351"/>
      <c r="C39128" s="398"/>
      <c r="D39128" s="399"/>
      <c r="E39128" s="400"/>
      <c r="G39128" s="401"/>
      <c r="H39128" s="401"/>
      <c r="I39128" s="401"/>
      <c r="J39128" s="194"/>
      <c r="K39128" s="194"/>
      <c r="L39128" s="195"/>
      <c r="M39128" s="196"/>
      <c r="N39128" s="197"/>
      <c r="O39128" s="197"/>
      <c r="P39128" s="231"/>
    </row>
    <row r="39129" spans="2:16">
      <c r="B39129" s="351"/>
      <c r="C39129" s="398"/>
      <c r="D39129" s="399"/>
      <c r="E39129" s="400"/>
      <c r="G39129" s="401"/>
      <c r="H39129" s="401"/>
      <c r="I39129" s="401"/>
      <c r="J39129" s="194"/>
      <c r="K39129" s="194"/>
      <c r="L39129" s="195"/>
      <c r="M39129" s="196"/>
      <c r="N39129" s="197"/>
      <c r="O39129" s="197"/>
      <c r="P39129" s="231"/>
    </row>
    <row r="39130" spans="2:16">
      <c r="B39130" s="351"/>
      <c r="C39130" s="398"/>
      <c r="D39130" s="399"/>
      <c r="E39130" s="400"/>
      <c r="G39130" s="401"/>
      <c r="H39130" s="401"/>
      <c r="I39130" s="401"/>
      <c r="J39130" s="194"/>
      <c r="K39130" s="194"/>
      <c r="L39130" s="195"/>
      <c r="M39130" s="196"/>
      <c r="N39130" s="197"/>
      <c r="O39130" s="197"/>
      <c r="P39130" s="231"/>
    </row>
    <row r="39131" spans="2:16">
      <c r="B39131" s="351"/>
      <c r="C39131" s="398"/>
      <c r="D39131" s="399"/>
      <c r="E39131" s="400"/>
      <c r="G39131" s="401"/>
      <c r="H39131" s="401"/>
      <c r="I39131" s="401"/>
      <c r="J39131" s="194"/>
      <c r="K39131" s="194"/>
      <c r="L39131" s="195"/>
      <c r="M39131" s="196"/>
      <c r="N39131" s="197"/>
      <c r="O39131" s="197"/>
      <c r="P39131" s="231"/>
    </row>
    <row r="39132" spans="2:16">
      <c r="B39132" s="351"/>
      <c r="C39132" s="398"/>
      <c r="D39132" s="399"/>
      <c r="E39132" s="400"/>
      <c r="G39132" s="401"/>
      <c r="H39132" s="401"/>
      <c r="I39132" s="401"/>
      <c r="J39132" s="194"/>
      <c r="K39132" s="194"/>
      <c r="L39132" s="195"/>
      <c r="M39132" s="196"/>
      <c r="N39132" s="197"/>
      <c r="O39132" s="197"/>
      <c r="P39132" s="231"/>
    </row>
    <row r="39133" spans="2:16">
      <c r="B39133" s="351"/>
      <c r="C39133" s="398"/>
      <c r="D39133" s="399"/>
      <c r="E39133" s="400"/>
      <c r="G39133" s="401"/>
      <c r="H39133" s="401"/>
      <c r="I39133" s="401"/>
      <c r="J39133" s="194"/>
      <c r="K39133" s="194"/>
      <c r="L39133" s="195"/>
      <c r="M39133" s="196"/>
      <c r="N39133" s="197"/>
      <c r="O39133" s="197"/>
      <c r="P39133" s="231"/>
    </row>
    <row r="39134" spans="2:16">
      <c r="B39134" s="351"/>
      <c r="C39134" s="398"/>
      <c r="D39134" s="399"/>
      <c r="E39134" s="400"/>
      <c r="G39134" s="401"/>
      <c r="H39134" s="401"/>
      <c r="I39134" s="401"/>
      <c r="J39134" s="194"/>
      <c r="K39134" s="194"/>
      <c r="L39134" s="195"/>
      <c r="M39134" s="196"/>
      <c r="N39134" s="197"/>
      <c r="O39134" s="197"/>
      <c r="P39134" s="231"/>
    </row>
    <row r="39135" spans="2:16">
      <c r="B39135" s="351"/>
      <c r="C39135" s="398"/>
      <c r="D39135" s="399"/>
      <c r="E39135" s="400"/>
      <c r="G39135" s="401"/>
      <c r="H39135" s="401"/>
      <c r="I39135" s="401"/>
      <c r="J39135" s="194"/>
      <c r="K39135" s="194"/>
      <c r="L39135" s="195"/>
      <c r="M39135" s="196"/>
      <c r="N39135" s="197"/>
      <c r="O39135" s="197"/>
      <c r="P39135" s="231"/>
    </row>
    <row r="39136" spans="2:16">
      <c r="B39136" s="351"/>
      <c r="C39136" s="398"/>
      <c r="D39136" s="399"/>
      <c r="E39136" s="400"/>
      <c r="G39136" s="401"/>
      <c r="H39136" s="401"/>
      <c r="I39136" s="401"/>
      <c r="J39136" s="194"/>
      <c r="K39136" s="194"/>
      <c r="L39136" s="195"/>
      <c r="M39136" s="196"/>
      <c r="N39136" s="197"/>
      <c r="O39136" s="197"/>
      <c r="P39136" s="231"/>
    </row>
    <row r="39137" spans="2:16">
      <c r="B39137" s="351"/>
      <c r="C39137" s="398"/>
      <c r="D39137" s="399"/>
      <c r="E39137" s="400"/>
      <c r="G39137" s="401"/>
      <c r="H39137" s="401"/>
      <c r="I39137" s="401"/>
      <c r="J39137" s="194"/>
      <c r="K39137" s="194"/>
      <c r="L39137" s="195"/>
      <c r="M39137" s="196"/>
      <c r="N39137" s="197"/>
      <c r="O39137" s="197"/>
      <c r="P39137" s="231"/>
    </row>
    <row r="39138" spans="2:16">
      <c r="B39138" s="351"/>
      <c r="C39138" s="398"/>
      <c r="D39138" s="399"/>
      <c r="E39138" s="400"/>
      <c r="G39138" s="401"/>
      <c r="H39138" s="401"/>
      <c r="I39138" s="401"/>
      <c r="J39138" s="194"/>
      <c r="K39138" s="194"/>
      <c r="L39138" s="195"/>
      <c r="M39138" s="196"/>
      <c r="N39138" s="197"/>
      <c r="O39138" s="197"/>
      <c r="P39138" s="231"/>
    </row>
    <row r="39139" spans="2:16">
      <c r="B39139" s="351"/>
      <c r="C39139" s="398"/>
      <c r="D39139" s="399"/>
      <c r="E39139" s="400"/>
      <c r="G39139" s="401"/>
      <c r="H39139" s="401"/>
      <c r="I39139" s="401"/>
      <c r="J39139" s="194"/>
      <c r="K39139" s="194"/>
      <c r="L39139" s="195"/>
      <c r="M39139" s="196"/>
      <c r="N39139" s="197"/>
      <c r="O39139" s="197"/>
      <c r="P39139" s="231"/>
    </row>
    <row r="39140" spans="2:16">
      <c r="B39140" s="351"/>
      <c r="C39140" s="398"/>
      <c r="D39140" s="399"/>
      <c r="E39140" s="400"/>
      <c r="G39140" s="401"/>
      <c r="H39140" s="401"/>
      <c r="I39140" s="401"/>
      <c r="J39140" s="194"/>
      <c r="K39140" s="194"/>
      <c r="L39140" s="195"/>
      <c r="M39140" s="196"/>
      <c r="N39140" s="197"/>
      <c r="O39140" s="197"/>
      <c r="P39140" s="231"/>
    </row>
    <row r="39141" spans="2:16">
      <c r="B39141" s="351"/>
      <c r="C39141" s="398"/>
      <c r="D39141" s="399"/>
      <c r="E39141" s="400"/>
      <c r="G39141" s="401"/>
      <c r="H39141" s="401"/>
      <c r="I39141" s="401"/>
      <c r="J39141" s="194"/>
      <c r="K39141" s="194"/>
      <c r="L39141" s="195"/>
      <c r="M39141" s="196"/>
      <c r="N39141" s="197"/>
      <c r="O39141" s="197"/>
      <c r="P39141" s="231"/>
    </row>
    <row r="39142" spans="2:16">
      <c r="B39142" s="351"/>
      <c r="C39142" s="398"/>
      <c r="D39142" s="399"/>
      <c r="E39142" s="400"/>
      <c r="G39142" s="401"/>
      <c r="H39142" s="401"/>
      <c r="I39142" s="401"/>
      <c r="J39142" s="194"/>
      <c r="K39142" s="194"/>
      <c r="L39142" s="195"/>
      <c r="M39142" s="196"/>
      <c r="N39142" s="197"/>
      <c r="O39142" s="197"/>
      <c r="P39142" s="231"/>
    </row>
    <row r="39143" spans="2:16">
      <c r="B39143" s="351"/>
      <c r="C39143" s="398"/>
      <c r="D39143" s="399"/>
      <c r="E39143" s="400"/>
      <c r="G39143" s="401"/>
      <c r="H39143" s="401"/>
      <c r="I39143" s="401"/>
      <c r="J39143" s="194"/>
      <c r="K39143" s="194"/>
      <c r="L39143" s="195"/>
      <c r="M39143" s="196"/>
      <c r="N39143" s="197"/>
      <c r="O39143" s="197"/>
      <c r="P39143" s="231"/>
    </row>
    <row r="39144" spans="2:16">
      <c r="B39144" s="351"/>
      <c r="C39144" s="398"/>
      <c r="D39144" s="399"/>
      <c r="E39144" s="400"/>
      <c r="G39144" s="401"/>
      <c r="H39144" s="401"/>
      <c r="I39144" s="401"/>
      <c r="J39144" s="194"/>
      <c r="K39144" s="194"/>
      <c r="L39144" s="195"/>
      <c r="M39144" s="196"/>
      <c r="N39144" s="197"/>
      <c r="O39144" s="197"/>
      <c r="P39144" s="231"/>
    </row>
    <row r="39145" spans="2:16">
      <c r="B39145" s="351"/>
      <c r="C39145" s="398"/>
      <c r="D39145" s="399"/>
      <c r="E39145" s="400"/>
      <c r="G39145" s="401"/>
      <c r="H39145" s="401"/>
      <c r="I39145" s="401"/>
      <c r="J39145" s="194"/>
      <c r="K39145" s="194"/>
      <c r="L39145" s="195"/>
      <c r="M39145" s="196"/>
      <c r="N39145" s="197"/>
      <c r="O39145" s="197"/>
      <c r="P39145" s="231"/>
    </row>
    <row r="39146" spans="2:16">
      <c r="B39146" s="351"/>
      <c r="C39146" s="398"/>
      <c r="D39146" s="399"/>
      <c r="E39146" s="400"/>
      <c r="G39146" s="401"/>
      <c r="H39146" s="401"/>
      <c r="I39146" s="401"/>
      <c r="J39146" s="194"/>
      <c r="K39146" s="194"/>
      <c r="L39146" s="195"/>
      <c r="M39146" s="196"/>
      <c r="N39146" s="197"/>
      <c r="O39146" s="197"/>
      <c r="P39146" s="231"/>
    </row>
    <row r="39147" spans="2:16">
      <c r="B39147" s="351"/>
      <c r="C39147" s="398"/>
      <c r="D39147" s="399"/>
      <c r="E39147" s="400"/>
      <c r="G39147" s="401"/>
      <c r="H39147" s="401"/>
      <c r="I39147" s="401"/>
      <c r="J39147" s="194"/>
      <c r="K39147" s="194"/>
      <c r="L39147" s="195"/>
      <c r="M39147" s="196"/>
      <c r="N39147" s="197"/>
      <c r="O39147" s="197"/>
      <c r="P39147" s="231"/>
    </row>
    <row r="39148" spans="2:16">
      <c r="B39148" s="351"/>
      <c r="C39148" s="398"/>
      <c r="D39148" s="399"/>
      <c r="E39148" s="400"/>
      <c r="G39148" s="401"/>
      <c r="H39148" s="401"/>
      <c r="I39148" s="401"/>
      <c r="J39148" s="194"/>
      <c r="K39148" s="194"/>
      <c r="L39148" s="195"/>
      <c r="M39148" s="196"/>
      <c r="N39148" s="197"/>
      <c r="O39148" s="197"/>
      <c r="P39148" s="231"/>
    </row>
    <row r="39149" spans="2:16">
      <c r="B39149" s="351"/>
      <c r="C39149" s="398"/>
      <c r="D39149" s="399"/>
      <c r="E39149" s="400"/>
      <c r="G39149" s="401"/>
      <c r="H39149" s="401"/>
      <c r="I39149" s="401"/>
      <c r="J39149" s="194"/>
      <c r="K39149" s="194"/>
      <c r="L39149" s="195"/>
      <c r="M39149" s="196"/>
      <c r="N39149" s="197"/>
      <c r="O39149" s="197"/>
      <c r="P39149" s="231"/>
    </row>
    <row r="39150" spans="2:16">
      <c r="B39150" s="351"/>
      <c r="C39150" s="398"/>
      <c r="D39150" s="399"/>
      <c r="E39150" s="400"/>
      <c r="G39150" s="401"/>
      <c r="H39150" s="401"/>
      <c r="I39150" s="401"/>
      <c r="J39150" s="194"/>
      <c r="K39150" s="194"/>
      <c r="L39150" s="195"/>
      <c r="M39150" s="196"/>
      <c r="N39150" s="197"/>
      <c r="O39150" s="197"/>
      <c r="P39150" s="231"/>
    </row>
    <row r="39151" spans="2:16">
      <c r="B39151" s="351"/>
      <c r="C39151" s="398"/>
      <c r="D39151" s="399"/>
      <c r="E39151" s="400"/>
      <c r="G39151" s="401"/>
      <c r="H39151" s="401"/>
      <c r="I39151" s="401"/>
      <c r="J39151" s="194"/>
      <c r="K39151" s="194"/>
      <c r="L39151" s="195"/>
      <c r="M39151" s="196"/>
      <c r="N39151" s="197"/>
      <c r="O39151" s="197"/>
      <c r="P39151" s="231"/>
    </row>
    <row r="39152" spans="2:16">
      <c r="B39152" s="351"/>
      <c r="C39152" s="398"/>
      <c r="D39152" s="399"/>
      <c r="E39152" s="400"/>
      <c r="G39152" s="401"/>
      <c r="H39152" s="401"/>
      <c r="I39152" s="401"/>
      <c r="J39152" s="194"/>
      <c r="K39152" s="194"/>
      <c r="L39152" s="195"/>
      <c r="M39152" s="196"/>
      <c r="N39152" s="197"/>
      <c r="O39152" s="197"/>
      <c r="P39152" s="231"/>
    </row>
    <row r="39153" spans="2:16">
      <c r="B39153" s="351"/>
      <c r="C39153" s="398"/>
      <c r="D39153" s="399"/>
      <c r="E39153" s="400"/>
      <c r="G39153" s="401"/>
      <c r="H39153" s="401"/>
      <c r="I39153" s="401"/>
      <c r="J39153" s="194"/>
      <c r="K39153" s="194"/>
      <c r="L39153" s="195"/>
      <c r="M39153" s="196"/>
      <c r="N39153" s="197"/>
      <c r="O39153" s="197"/>
      <c r="P39153" s="231"/>
    </row>
    <row r="39154" spans="2:16">
      <c r="B39154" s="351"/>
      <c r="C39154" s="398"/>
      <c r="D39154" s="399"/>
      <c r="E39154" s="400"/>
      <c r="G39154" s="401"/>
      <c r="H39154" s="401"/>
      <c r="I39154" s="401"/>
      <c r="J39154" s="194"/>
      <c r="K39154" s="194"/>
      <c r="L39154" s="195"/>
      <c r="M39154" s="196"/>
      <c r="N39154" s="197"/>
      <c r="O39154" s="197"/>
      <c r="P39154" s="231"/>
    </row>
    <row r="39155" spans="2:16">
      <c r="B39155" s="351"/>
      <c r="C39155" s="398"/>
      <c r="D39155" s="399"/>
      <c r="E39155" s="400"/>
      <c r="G39155" s="401"/>
      <c r="H39155" s="401"/>
      <c r="I39155" s="401"/>
      <c r="J39155" s="194"/>
      <c r="K39155" s="194"/>
      <c r="L39155" s="195"/>
      <c r="M39155" s="196"/>
      <c r="N39155" s="197"/>
      <c r="O39155" s="197"/>
      <c r="P39155" s="231"/>
    </row>
    <row r="39156" spans="2:16">
      <c r="B39156" s="351"/>
      <c r="C39156" s="398"/>
      <c r="D39156" s="399"/>
      <c r="E39156" s="400"/>
      <c r="G39156" s="401"/>
      <c r="H39156" s="401"/>
      <c r="I39156" s="401"/>
      <c r="J39156" s="194"/>
      <c r="K39156" s="194"/>
      <c r="L39156" s="195"/>
      <c r="M39156" s="196"/>
      <c r="N39156" s="197"/>
      <c r="O39156" s="197"/>
      <c r="P39156" s="231"/>
    </row>
    <row r="39157" spans="2:16">
      <c r="B39157" s="351"/>
      <c r="C39157" s="398"/>
      <c r="D39157" s="399"/>
      <c r="E39157" s="400"/>
      <c r="G39157" s="401"/>
      <c r="H39157" s="401"/>
      <c r="I39157" s="401"/>
      <c r="J39157" s="194"/>
      <c r="K39157" s="194"/>
      <c r="L39157" s="195"/>
      <c r="M39157" s="196"/>
      <c r="N39157" s="197"/>
      <c r="O39157" s="197"/>
      <c r="P39157" s="231"/>
    </row>
    <row r="39158" spans="2:16">
      <c r="B39158" s="351"/>
      <c r="C39158" s="398"/>
      <c r="D39158" s="399"/>
      <c r="E39158" s="400"/>
      <c r="G39158" s="401"/>
      <c r="H39158" s="401"/>
      <c r="I39158" s="401"/>
      <c r="J39158" s="194"/>
      <c r="K39158" s="194"/>
      <c r="L39158" s="195"/>
      <c r="M39158" s="196"/>
      <c r="N39158" s="197"/>
      <c r="O39158" s="197"/>
      <c r="P39158" s="231"/>
    </row>
    <row r="39159" spans="2:16">
      <c r="B39159" s="351"/>
      <c r="C39159" s="398"/>
      <c r="D39159" s="399"/>
      <c r="E39159" s="400"/>
      <c r="G39159" s="401"/>
      <c r="H39159" s="401"/>
      <c r="I39159" s="401"/>
      <c r="J39159" s="194"/>
      <c r="K39159" s="194"/>
      <c r="L39159" s="195"/>
      <c r="M39159" s="196"/>
      <c r="N39159" s="197"/>
      <c r="O39159" s="197"/>
      <c r="P39159" s="231"/>
    </row>
    <row r="39160" spans="2:16">
      <c r="B39160" s="351"/>
      <c r="C39160" s="398"/>
      <c r="D39160" s="399"/>
      <c r="E39160" s="400"/>
      <c r="G39160" s="401"/>
      <c r="H39160" s="401"/>
      <c r="I39160" s="401"/>
      <c r="J39160" s="194"/>
      <c r="K39160" s="194"/>
      <c r="L39160" s="195"/>
      <c r="M39160" s="196"/>
      <c r="N39160" s="197"/>
      <c r="O39160" s="197"/>
      <c r="P39160" s="231"/>
    </row>
    <row r="39161" spans="2:16">
      <c r="B39161" s="351"/>
      <c r="C39161" s="398"/>
      <c r="D39161" s="399"/>
      <c r="E39161" s="400"/>
      <c r="G39161" s="401"/>
      <c r="H39161" s="401"/>
      <c r="I39161" s="401"/>
      <c r="J39161" s="194"/>
      <c r="K39161" s="194"/>
      <c r="L39161" s="195"/>
      <c r="M39161" s="196"/>
      <c r="N39161" s="197"/>
      <c r="O39161" s="197"/>
      <c r="P39161" s="231"/>
    </row>
    <row r="39162" spans="2:16">
      <c r="B39162" s="351"/>
      <c r="C39162" s="398"/>
      <c r="D39162" s="399"/>
      <c r="E39162" s="400"/>
      <c r="G39162" s="401"/>
      <c r="H39162" s="401"/>
      <c r="I39162" s="401"/>
      <c r="J39162" s="194"/>
      <c r="K39162" s="194"/>
      <c r="L39162" s="195"/>
      <c r="M39162" s="196"/>
      <c r="N39162" s="197"/>
      <c r="O39162" s="197"/>
      <c r="P39162" s="231"/>
    </row>
    <row r="39163" spans="2:16">
      <c r="B39163" s="351"/>
      <c r="C39163" s="398"/>
      <c r="D39163" s="399"/>
      <c r="E39163" s="400"/>
      <c r="G39163" s="401"/>
      <c r="H39163" s="401"/>
      <c r="I39163" s="401"/>
      <c r="J39163" s="194"/>
      <c r="K39163" s="194"/>
      <c r="L39163" s="195"/>
      <c r="M39163" s="196"/>
      <c r="N39163" s="197"/>
      <c r="O39163" s="197"/>
      <c r="P39163" s="231"/>
    </row>
    <row r="39164" spans="2:16">
      <c r="B39164" s="351"/>
      <c r="C39164" s="398"/>
      <c r="D39164" s="399"/>
      <c r="E39164" s="400"/>
      <c r="G39164" s="401"/>
      <c r="H39164" s="401"/>
      <c r="I39164" s="401"/>
      <c r="J39164" s="194"/>
      <c r="K39164" s="194"/>
      <c r="L39164" s="195"/>
      <c r="M39164" s="196"/>
      <c r="N39164" s="197"/>
      <c r="O39164" s="197"/>
      <c r="P39164" s="231"/>
    </row>
    <row r="39165" spans="2:16">
      <c r="B39165" s="351"/>
      <c r="C39165" s="398"/>
      <c r="D39165" s="399"/>
      <c r="E39165" s="400"/>
      <c r="G39165" s="401"/>
      <c r="H39165" s="401"/>
      <c r="I39165" s="401"/>
      <c r="J39165" s="194"/>
      <c r="K39165" s="194"/>
      <c r="L39165" s="195"/>
      <c r="M39165" s="196"/>
      <c r="N39165" s="197"/>
      <c r="O39165" s="197"/>
      <c r="P39165" s="231"/>
    </row>
    <row r="39166" spans="2:16">
      <c r="B39166" s="351"/>
      <c r="C39166" s="398"/>
      <c r="D39166" s="399"/>
      <c r="E39166" s="400"/>
      <c r="G39166" s="401"/>
      <c r="H39166" s="401"/>
      <c r="I39166" s="401"/>
      <c r="J39166" s="194"/>
      <c r="K39166" s="194"/>
      <c r="L39166" s="195"/>
      <c r="M39166" s="196"/>
      <c r="N39166" s="197"/>
      <c r="O39166" s="197"/>
      <c r="P39166" s="231"/>
    </row>
    <row r="39167" spans="2:16">
      <c r="B39167" s="351"/>
      <c r="C39167" s="398"/>
      <c r="D39167" s="399"/>
      <c r="E39167" s="400"/>
      <c r="G39167" s="401"/>
      <c r="H39167" s="401"/>
      <c r="I39167" s="401"/>
      <c r="J39167" s="194"/>
      <c r="K39167" s="194"/>
      <c r="L39167" s="195"/>
      <c r="M39167" s="196"/>
      <c r="N39167" s="197"/>
      <c r="O39167" s="197"/>
      <c r="P39167" s="231"/>
    </row>
    <row r="39168" spans="2:16">
      <c r="B39168" s="351"/>
      <c r="C39168" s="398"/>
      <c r="D39168" s="399"/>
      <c r="E39168" s="400"/>
      <c r="G39168" s="401"/>
      <c r="H39168" s="401"/>
      <c r="I39168" s="401"/>
      <c r="J39168" s="194"/>
      <c r="K39168" s="194"/>
      <c r="L39168" s="195"/>
      <c r="M39168" s="196"/>
      <c r="N39168" s="197"/>
      <c r="O39168" s="197"/>
      <c r="P39168" s="231"/>
    </row>
    <row r="39169" spans="2:16">
      <c r="B39169" s="351"/>
      <c r="C39169" s="398"/>
      <c r="D39169" s="399"/>
      <c r="E39169" s="400"/>
      <c r="G39169" s="401"/>
      <c r="H39169" s="401"/>
      <c r="I39169" s="401"/>
      <c r="J39169" s="194"/>
      <c r="K39169" s="194"/>
      <c r="L39169" s="195"/>
      <c r="M39169" s="196"/>
      <c r="N39169" s="197"/>
      <c r="O39169" s="197"/>
      <c r="P39169" s="231"/>
    </row>
    <row r="39170" spans="2:16">
      <c r="B39170" s="351"/>
      <c r="C39170" s="398"/>
      <c r="D39170" s="399"/>
      <c r="E39170" s="400"/>
      <c r="G39170" s="401"/>
      <c r="H39170" s="401"/>
      <c r="I39170" s="401"/>
      <c r="J39170" s="194"/>
      <c r="K39170" s="194"/>
      <c r="L39170" s="195"/>
      <c r="M39170" s="196"/>
      <c r="N39170" s="197"/>
      <c r="O39170" s="197"/>
      <c r="P39170" s="231"/>
    </row>
    <row r="39171" spans="2:16">
      <c r="B39171" s="351"/>
      <c r="C39171" s="398"/>
      <c r="D39171" s="399"/>
      <c r="E39171" s="400"/>
      <c r="G39171" s="401"/>
      <c r="H39171" s="401"/>
      <c r="I39171" s="401"/>
      <c r="J39171" s="194"/>
      <c r="K39171" s="194"/>
      <c r="L39171" s="195"/>
      <c r="M39171" s="196"/>
      <c r="N39171" s="197"/>
      <c r="O39171" s="197"/>
      <c r="P39171" s="231"/>
    </row>
    <row r="39172" spans="2:16">
      <c r="B39172" s="351"/>
      <c r="C39172" s="398"/>
      <c r="D39172" s="399"/>
      <c r="E39172" s="400"/>
      <c r="G39172" s="401"/>
      <c r="H39172" s="401"/>
      <c r="I39172" s="401"/>
      <c r="J39172" s="194"/>
      <c r="K39172" s="194"/>
      <c r="L39172" s="195"/>
      <c r="M39172" s="196"/>
      <c r="N39172" s="197"/>
      <c r="O39172" s="197"/>
      <c r="P39172" s="231"/>
    </row>
    <row r="39173" spans="2:16">
      <c r="B39173" s="351"/>
      <c r="C39173" s="398"/>
      <c r="D39173" s="399"/>
      <c r="E39173" s="400"/>
      <c r="G39173" s="401"/>
      <c r="H39173" s="401"/>
      <c r="I39173" s="401"/>
      <c r="J39173" s="194"/>
      <c r="K39173" s="194"/>
      <c r="L39173" s="195"/>
      <c r="M39173" s="196"/>
      <c r="N39173" s="197"/>
      <c r="O39173" s="197"/>
      <c r="P39173" s="231"/>
    </row>
    <row r="39174" spans="2:16">
      <c r="B39174" s="351"/>
      <c r="C39174" s="398"/>
      <c r="D39174" s="399"/>
      <c r="E39174" s="400"/>
      <c r="G39174" s="401"/>
      <c r="H39174" s="401"/>
      <c r="I39174" s="401"/>
      <c r="J39174" s="194"/>
      <c r="K39174" s="194"/>
      <c r="L39174" s="195"/>
      <c r="M39174" s="196"/>
      <c r="N39174" s="197"/>
      <c r="O39174" s="197"/>
      <c r="P39174" s="231"/>
    </row>
    <row r="39175" spans="2:16">
      <c r="B39175" s="351"/>
      <c r="C39175" s="398"/>
      <c r="D39175" s="399"/>
      <c r="E39175" s="400"/>
      <c r="G39175" s="401"/>
      <c r="H39175" s="401"/>
      <c r="I39175" s="401"/>
      <c r="J39175" s="194"/>
      <c r="K39175" s="194"/>
      <c r="L39175" s="195"/>
      <c r="M39175" s="196"/>
      <c r="N39175" s="197"/>
      <c r="O39175" s="197"/>
      <c r="P39175" s="231"/>
    </row>
    <row r="39176" spans="2:16">
      <c r="B39176" s="351"/>
      <c r="C39176" s="398"/>
      <c r="D39176" s="399"/>
      <c r="E39176" s="400"/>
      <c r="G39176" s="401"/>
      <c r="H39176" s="401"/>
      <c r="I39176" s="401"/>
      <c r="J39176" s="194"/>
      <c r="K39176" s="194"/>
      <c r="L39176" s="195"/>
      <c r="M39176" s="196"/>
      <c r="N39176" s="197"/>
      <c r="O39176" s="197"/>
      <c r="P39176" s="231"/>
    </row>
    <row r="39177" spans="2:16">
      <c r="B39177" s="351"/>
      <c r="C39177" s="398"/>
      <c r="D39177" s="399"/>
      <c r="E39177" s="400"/>
      <c r="G39177" s="401"/>
      <c r="H39177" s="401"/>
      <c r="I39177" s="401"/>
      <c r="J39177" s="194"/>
      <c r="K39177" s="194"/>
      <c r="L39177" s="195"/>
      <c r="M39177" s="196"/>
      <c r="N39177" s="197"/>
      <c r="O39177" s="197"/>
      <c r="P39177" s="231"/>
    </row>
    <row r="39178" spans="2:16">
      <c r="B39178" s="351"/>
      <c r="C39178" s="398"/>
      <c r="D39178" s="399"/>
      <c r="E39178" s="400"/>
      <c r="G39178" s="401"/>
      <c r="H39178" s="401"/>
      <c r="I39178" s="401"/>
      <c r="J39178" s="194"/>
      <c r="K39178" s="194"/>
      <c r="L39178" s="195"/>
      <c r="M39178" s="196"/>
      <c r="N39178" s="197"/>
      <c r="O39178" s="197"/>
      <c r="P39178" s="231"/>
    </row>
    <row r="39179" spans="2:16">
      <c r="B39179" s="351"/>
      <c r="C39179" s="398"/>
      <c r="D39179" s="399"/>
      <c r="E39179" s="400"/>
      <c r="G39179" s="401"/>
      <c r="H39179" s="401"/>
      <c r="I39179" s="401"/>
      <c r="J39179" s="194"/>
      <c r="K39179" s="194"/>
      <c r="L39179" s="195"/>
      <c r="M39179" s="196"/>
      <c r="N39179" s="197"/>
      <c r="O39179" s="197"/>
      <c r="P39179" s="231"/>
    </row>
    <row r="39180" spans="2:16">
      <c r="B39180" s="351"/>
      <c r="C39180" s="398"/>
      <c r="D39180" s="399"/>
      <c r="E39180" s="400"/>
      <c r="G39180" s="401"/>
      <c r="H39180" s="401"/>
      <c r="I39180" s="401"/>
      <c r="J39180" s="194"/>
      <c r="K39180" s="194"/>
      <c r="L39180" s="195"/>
      <c r="M39180" s="196"/>
      <c r="N39180" s="197"/>
      <c r="O39180" s="197"/>
      <c r="P39180" s="231"/>
    </row>
    <row r="39181" spans="2:16">
      <c r="B39181" s="351"/>
      <c r="C39181" s="398"/>
      <c r="D39181" s="399"/>
      <c r="E39181" s="400"/>
      <c r="G39181" s="401"/>
      <c r="H39181" s="401"/>
      <c r="I39181" s="401"/>
      <c r="J39181" s="194"/>
      <c r="K39181" s="194"/>
      <c r="L39181" s="195"/>
      <c r="M39181" s="196"/>
      <c r="N39181" s="197"/>
      <c r="O39181" s="197"/>
      <c r="P39181" s="231"/>
    </row>
    <row r="39182" spans="2:16">
      <c r="B39182" s="351"/>
      <c r="C39182" s="398"/>
      <c r="D39182" s="399"/>
      <c r="E39182" s="400"/>
      <c r="G39182" s="401"/>
      <c r="H39182" s="401"/>
      <c r="I39182" s="401"/>
      <c r="J39182" s="194"/>
      <c r="K39182" s="194"/>
      <c r="L39182" s="195"/>
      <c r="M39182" s="196"/>
      <c r="N39182" s="197"/>
      <c r="O39182" s="197"/>
      <c r="P39182" s="231"/>
    </row>
    <row r="39183" spans="2:16">
      <c r="B39183" s="351"/>
      <c r="C39183" s="398"/>
      <c r="D39183" s="399"/>
      <c r="E39183" s="400"/>
      <c r="G39183" s="401"/>
      <c r="H39183" s="401"/>
      <c r="I39183" s="401"/>
      <c r="J39183" s="194"/>
      <c r="K39183" s="194"/>
      <c r="L39183" s="195"/>
      <c r="M39183" s="196"/>
      <c r="N39183" s="197"/>
      <c r="O39183" s="197"/>
      <c r="P39183" s="231"/>
    </row>
    <row r="39184" spans="2:16">
      <c r="B39184" s="351"/>
      <c r="C39184" s="398"/>
      <c r="D39184" s="399"/>
      <c r="E39184" s="400"/>
      <c r="G39184" s="401"/>
      <c r="H39184" s="401"/>
      <c r="I39184" s="401"/>
      <c r="J39184" s="194"/>
      <c r="K39184" s="194"/>
      <c r="L39184" s="195"/>
      <c r="M39184" s="196"/>
      <c r="N39184" s="197"/>
      <c r="O39184" s="197"/>
      <c r="P39184" s="231"/>
    </row>
    <row r="39185" spans="2:16">
      <c r="B39185" s="351"/>
      <c r="C39185" s="398"/>
      <c r="D39185" s="399"/>
      <c r="E39185" s="400"/>
      <c r="G39185" s="401"/>
      <c r="H39185" s="401"/>
      <c r="I39185" s="401"/>
      <c r="J39185" s="194"/>
      <c r="K39185" s="194"/>
      <c r="L39185" s="195"/>
      <c r="M39185" s="196"/>
      <c r="N39185" s="197"/>
      <c r="O39185" s="197"/>
      <c r="P39185" s="231"/>
    </row>
    <row r="39186" spans="2:16">
      <c r="B39186" s="351"/>
      <c r="C39186" s="398"/>
      <c r="D39186" s="399"/>
      <c r="E39186" s="400"/>
      <c r="G39186" s="401"/>
      <c r="H39186" s="401"/>
      <c r="I39186" s="401"/>
      <c r="J39186" s="194"/>
      <c r="K39186" s="194"/>
      <c r="L39186" s="195"/>
      <c r="M39186" s="196"/>
      <c r="N39186" s="197"/>
      <c r="O39186" s="197"/>
      <c r="P39186" s="231"/>
    </row>
    <row r="39187" spans="2:16">
      <c r="B39187" s="351"/>
      <c r="C39187" s="398"/>
      <c r="D39187" s="399"/>
      <c r="E39187" s="400"/>
      <c r="G39187" s="401"/>
      <c r="H39187" s="401"/>
      <c r="I39187" s="401"/>
      <c r="J39187" s="194"/>
      <c r="K39187" s="194"/>
      <c r="L39187" s="195"/>
      <c r="M39187" s="196"/>
      <c r="N39187" s="197"/>
      <c r="O39187" s="197"/>
      <c r="P39187" s="231"/>
    </row>
    <row r="39188" spans="2:16">
      <c r="B39188" s="351"/>
      <c r="C39188" s="398"/>
      <c r="D39188" s="399"/>
      <c r="E39188" s="400"/>
      <c r="G39188" s="401"/>
      <c r="H39188" s="401"/>
      <c r="I39188" s="401"/>
      <c r="J39188" s="194"/>
      <c r="K39188" s="194"/>
      <c r="L39188" s="195"/>
      <c r="M39188" s="196"/>
      <c r="N39188" s="197"/>
      <c r="O39188" s="197"/>
      <c r="P39188" s="231"/>
    </row>
    <row r="39189" spans="2:16">
      <c r="B39189" s="351"/>
      <c r="C39189" s="398"/>
      <c r="D39189" s="399"/>
      <c r="E39189" s="400"/>
      <c r="G39189" s="401"/>
      <c r="H39189" s="401"/>
      <c r="I39189" s="401"/>
      <c r="J39189" s="194"/>
      <c r="K39189" s="194"/>
      <c r="L39189" s="195"/>
      <c r="M39189" s="196"/>
      <c r="N39189" s="197"/>
      <c r="O39189" s="197"/>
      <c r="P39189" s="231"/>
    </row>
    <row r="39190" spans="2:16">
      <c r="B39190" s="351"/>
      <c r="C39190" s="398"/>
      <c r="D39190" s="399"/>
      <c r="E39190" s="400"/>
      <c r="G39190" s="401"/>
      <c r="H39190" s="401"/>
      <c r="I39190" s="401"/>
      <c r="J39190" s="194"/>
      <c r="K39190" s="194"/>
      <c r="L39190" s="195"/>
      <c r="M39190" s="196"/>
      <c r="N39190" s="197"/>
      <c r="O39190" s="197"/>
      <c r="P39190" s="231"/>
    </row>
    <row r="39191" spans="2:16">
      <c r="B39191" s="351"/>
      <c r="C39191" s="398"/>
      <c r="D39191" s="399"/>
      <c r="E39191" s="400"/>
      <c r="G39191" s="401"/>
      <c r="H39191" s="401"/>
      <c r="I39191" s="401"/>
      <c r="J39191" s="194"/>
      <c r="K39191" s="194"/>
      <c r="L39191" s="195"/>
      <c r="M39191" s="196"/>
      <c r="N39191" s="197"/>
      <c r="O39191" s="197"/>
      <c r="P39191" s="231"/>
    </row>
    <row r="39192" spans="2:16">
      <c r="B39192" s="351"/>
      <c r="C39192" s="398"/>
      <c r="D39192" s="399"/>
      <c r="E39192" s="400"/>
      <c r="G39192" s="401"/>
      <c r="H39192" s="401"/>
      <c r="I39192" s="401"/>
      <c r="J39192" s="194"/>
      <c r="K39192" s="194"/>
      <c r="L39192" s="195"/>
      <c r="M39192" s="196"/>
      <c r="N39192" s="197"/>
      <c r="O39192" s="197"/>
      <c r="P39192" s="231"/>
    </row>
    <row r="39193" spans="2:16">
      <c r="B39193" s="351"/>
      <c r="C39193" s="398"/>
      <c r="D39193" s="399"/>
      <c r="E39193" s="400"/>
      <c r="G39193" s="401"/>
      <c r="H39193" s="401"/>
      <c r="I39193" s="401"/>
      <c r="J39193" s="194"/>
      <c r="K39193" s="194"/>
      <c r="L39193" s="195"/>
      <c r="M39193" s="196"/>
      <c r="N39193" s="197"/>
      <c r="O39193" s="197"/>
      <c r="P39193" s="231"/>
    </row>
    <row r="39194" spans="2:16">
      <c r="B39194" s="351"/>
      <c r="C39194" s="398"/>
      <c r="D39194" s="399"/>
      <c r="E39194" s="400"/>
      <c r="G39194" s="401"/>
      <c r="H39194" s="401"/>
      <c r="I39194" s="401"/>
      <c r="J39194" s="194"/>
      <c r="K39194" s="194"/>
      <c r="L39194" s="195"/>
      <c r="M39194" s="196"/>
      <c r="N39194" s="197"/>
      <c r="O39194" s="197"/>
      <c r="P39194" s="231"/>
    </row>
    <row r="39195" spans="2:16">
      <c r="B39195" s="351"/>
      <c r="C39195" s="398"/>
      <c r="D39195" s="399"/>
      <c r="E39195" s="400"/>
      <c r="G39195" s="401"/>
      <c r="H39195" s="401"/>
      <c r="I39195" s="401"/>
      <c r="J39195" s="194"/>
      <c r="K39195" s="194"/>
      <c r="L39195" s="195"/>
      <c r="M39195" s="196"/>
      <c r="N39195" s="197"/>
      <c r="O39195" s="197"/>
      <c r="P39195" s="231"/>
    </row>
    <row r="39196" spans="2:16">
      <c r="B39196" s="351"/>
      <c r="C39196" s="398"/>
      <c r="D39196" s="399"/>
      <c r="E39196" s="400"/>
      <c r="G39196" s="401"/>
      <c r="H39196" s="401"/>
      <c r="I39196" s="401"/>
      <c r="J39196" s="194"/>
      <c r="K39196" s="194"/>
      <c r="L39196" s="195"/>
      <c r="M39196" s="196"/>
      <c r="N39196" s="197"/>
      <c r="O39196" s="197"/>
      <c r="P39196" s="231"/>
    </row>
    <row r="39197" spans="2:16">
      <c r="B39197" s="402"/>
      <c r="C39197" s="398"/>
      <c r="D39197" s="404"/>
      <c r="E39197" s="405"/>
      <c r="G39197" s="406"/>
      <c r="H39197" s="406"/>
      <c r="I39197" s="406"/>
      <c r="J39197" s="194"/>
      <c r="K39197" s="194"/>
      <c r="L39197" s="195"/>
      <c r="M39197" s="196"/>
      <c r="N39197" s="197"/>
      <c r="O39197" s="197"/>
      <c r="P39197" s="221"/>
    </row>
    <row r="39198" spans="2:16">
      <c r="B39198" s="351"/>
      <c r="C39198" s="398"/>
      <c r="D39198" s="399"/>
      <c r="E39198" s="400"/>
      <c r="G39198" s="401"/>
      <c r="H39198" s="401"/>
      <c r="I39198" s="401"/>
      <c r="J39198" s="194"/>
      <c r="K39198" s="194"/>
      <c r="L39198" s="195"/>
      <c r="M39198" s="196"/>
      <c r="N39198" s="197"/>
      <c r="O39198" s="197"/>
      <c r="P39198" s="231"/>
    </row>
    <row r="39199" spans="2:16">
      <c r="B39199" s="351"/>
      <c r="C39199" s="398"/>
      <c r="D39199" s="399"/>
      <c r="E39199" s="400"/>
      <c r="G39199" s="401"/>
      <c r="H39199" s="401"/>
      <c r="I39199" s="401"/>
      <c r="J39199" s="194"/>
      <c r="K39199" s="194"/>
      <c r="L39199" s="195"/>
      <c r="M39199" s="196"/>
      <c r="N39199" s="197"/>
      <c r="O39199" s="197"/>
      <c r="P39199" s="231"/>
    </row>
    <row r="39200" spans="2:16">
      <c r="B39200" s="351"/>
      <c r="C39200" s="398"/>
      <c r="D39200" s="399"/>
      <c r="E39200" s="400"/>
      <c r="G39200" s="401"/>
      <c r="H39200" s="401"/>
      <c r="I39200" s="401"/>
      <c r="J39200" s="194"/>
      <c r="K39200" s="194"/>
      <c r="L39200" s="195"/>
      <c r="M39200" s="196"/>
      <c r="N39200" s="197"/>
      <c r="O39200" s="197"/>
      <c r="P39200" s="231"/>
    </row>
    <row r="39201" spans="2:16">
      <c r="B39201" s="351"/>
      <c r="C39201" s="398"/>
      <c r="D39201" s="399"/>
      <c r="E39201" s="400"/>
      <c r="G39201" s="401"/>
      <c r="H39201" s="401"/>
      <c r="I39201" s="401"/>
      <c r="J39201" s="194"/>
      <c r="K39201" s="194"/>
      <c r="L39201" s="195"/>
      <c r="M39201" s="196"/>
      <c r="N39201" s="197"/>
      <c r="O39201" s="197"/>
      <c r="P39201" s="231"/>
    </row>
    <row r="39202" spans="2:16">
      <c r="B39202" s="351"/>
      <c r="C39202" s="398"/>
      <c r="D39202" s="399"/>
      <c r="E39202" s="400"/>
      <c r="G39202" s="401"/>
      <c r="H39202" s="401"/>
      <c r="I39202" s="401"/>
      <c r="J39202" s="194"/>
      <c r="K39202" s="194"/>
      <c r="L39202" s="195"/>
      <c r="M39202" s="196"/>
      <c r="N39202" s="197"/>
      <c r="O39202" s="197"/>
      <c r="P39202" s="231"/>
    </row>
    <row r="39203" spans="2:16">
      <c r="B39203" s="351"/>
      <c r="C39203" s="398"/>
      <c r="D39203" s="399"/>
      <c r="E39203" s="400"/>
      <c r="G39203" s="401"/>
      <c r="H39203" s="401"/>
      <c r="I39203" s="401"/>
      <c r="J39203" s="194"/>
      <c r="K39203" s="194"/>
      <c r="L39203" s="195"/>
      <c r="M39203" s="196"/>
      <c r="N39203" s="197"/>
      <c r="O39203" s="197"/>
      <c r="P39203" s="231"/>
    </row>
    <row r="39204" spans="2:16">
      <c r="B39204" s="351"/>
      <c r="C39204" s="398"/>
      <c r="D39204" s="399"/>
      <c r="E39204" s="400"/>
      <c r="G39204" s="401"/>
      <c r="H39204" s="401"/>
      <c r="I39204" s="401"/>
      <c r="J39204" s="194"/>
      <c r="K39204" s="194"/>
      <c r="L39204" s="195"/>
      <c r="M39204" s="196"/>
      <c r="N39204" s="197"/>
      <c r="O39204" s="197"/>
      <c r="P39204" s="231"/>
    </row>
    <row r="39205" spans="2:16">
      <c r="B39205" s="351"/>
      <c r="C39205" s="398"/>
      <c r="D39205" s="399"/>
      <c r="E39205" s="400"/>
      <c r="G39205" s="401"/>
      <c r="H39205" s="401"/>
      <c r="I39205" s="401"/>
      <c r="J39205" s="194"/>
      <c r="K39205" s="194"/>
      <c r="L39205" s="195"/>
      <c r="M39205" s="196"/>
      <c r="N39205" s="197"/>
      <c r="O39205" s="197"/>
      <c r="P39205" s="231"/>
    </row>
    <row r="39206" spans="2:16">
      <c r="B39206" s="351"/>
      <c r="C39206" s="398"/>
      <c r="D39206" s="399"/>
      <c r="E39206" s="400"/>
      <c r="G39206" s="401"/>
      <c r="H39206" s="401"/>
      <c r="I39206" s="401"/>
      <c r="J39206" s="194"/>
      <c r="K39206" s="194"/>
      <c r="L39206" s="195"/>
      <c r="M39206" s="196"/>
      <c r="N39206" s="197"/>
      <c r="O39206" s="197"/>
      <c r="P39206" s="231"/>
    </row>
    <row r="39207" spans="2:16">
      <c r="B39207" s="351"/>
      <c r="C39207" s="398"/>
      <c r="D39207" s="399"/>
      <c r="E39207" s="400"/>
      <c r="G39207" s="401"/>
      <c r="H39207" s="401"/>
      <c r="I39207" s="401"/>
      <c r="J39207" s="194"/>
      <c r="K39207" s="194"/>
      <c r="L39207" s="195"/>
      <c r="M39207" s="196"/>
      <c r="N39207" s="197"/>
      <c r="O39207" s="197"/>
      <c r="P39207" s="231"/>
    </row>
    <row r="39208" spans="2:16">
      <c r="B39208" s="351"/>
      <c r="C39208" s="398"/>
      <c r="D39208" s="399"/>
      <c r="E39208" s="400"/>
      <c r="G39208" s="401"/>
      <c r="H39208" s="401"/>
      <c r="I39208" s="401"/>
      <c r="J39208" s="194"/>
      <c r="K39208" s="194"/>
      <c r="L39208" s="195"/>
      <c r="M39208" s="196"/>
      <c r="N39208" s="197"/>
      <c r="O39208" s="197"/>
      <c r="P39208" s="231"/>
    </row>
    <row r="39209" spans="2:16">
      <c r="B39209" s="351"/>
      <c r="C39209" s="398"/>
      <c r="D39209" s="399"/>
      <c r="E39209" s="400"/>
      <c r="G39209" s="401"/>
      <c r="H39209" s="401"/>
      <c r="I39209" s="401"/>
      <c r="J39209" s="194"/>
      <c r="K39209" s="194"/>
      <c r="L39209" s="195"/>
      <c r="M39209" s="196"/>
      <c r="N39209" s="197"/>
      <c r="O39209" s="197"/>
      <c r="P39209" s="231"/>
    </row>
    <row r="39210" spans="2:16">
      <c r="B39210" s="351"/>
      <c r="C39210" s="398"/>
      <c r="D39210" s="399"/>
      <c r="E39210" s="400"/>
      <c r="G39210" s="401"/>
      <c r="H39210" s="401"/>
      <c r="I39210" s="401"/>
      <c r="J39210" s="194"/>
      <c r="K39210" s="194"/>
      <c r="L39210" s="195"/>
      <c r="M39210" s="196"/>
      <c r="N39210" s="197"/>
      <c r="O39210" s="197"/>
      <c r="P39210" s="231"/>
    </row>
    <row r="39211" spans="2:16">
      <c r="B39211" s="351"/>
      <c r="C39211" s="398"/>
      <c r="D39211" s="399"/>
      <c r="E39211" s="400"/>
      <c r="G39211" s="401"/>
      <c r="H39211" s="401"/>
      <c r="I39211" s="401"/>
      <c r="J39211" s="194"/>
      <c r="K39211" s="194"/>
      <c r="L39211" s="195"/>
      <c r="M39211" s="196"/>
      <c r="N39211" s="197"/>
      <c r="O39211" s="197"/>
      <c r="P39211" s="231"/>
    </row>
    <row r="39212" spans="2:16">
      <c r="B39212" s="351"/>
      <c r="C39212" s="398"/>
      <c r="D39212" s="399"/>
      <c r="E39212" s="400"/>
      <c r="G39212" s="401"/>
      <c r="H39212" s="401"/>
      <c r="I39212" s="401"/>
      <c r="J39212" s="194"/>
      <c r="K39212" s="194"/>
      <c r="L39212" s="195"/>
      <c r="M39212" s="196"/>
      <c r="N39212" s="197"/>
      <c r="O39212" s="197"/>
      <c r="P39212" s="231"/>
    </row>
    <row r="39213" spans="2:16">
      <c r="B39213" s="351"/>
      <c r="C39213" s="398"/>
      <c r="D39213" s="399"/>
      <c r="E39213" s="400"/>
      <c r="G39213" s="401"/>
      <c r="H39213" s="401"/>
      <c r="I39213" s="401"/>
      <c r="J39213" s="194"/>
      <c r="K39213" s="194"/>
      <c r="L39213" s="195"/>
      <c r="M39213" s="196"/>
      <c r="N39213" s="197"/>
      <c r="O39213" s="197"/>
      <c r="P39213" s="231"/>
    </row>
    <row r="39214" spans="2:16">
      <c r="B39214" s="351"/>
      <c r="C39214" s="398"/>
      <c r="D39214" s="399"/>
      <c r="E39214" s="400"/>
      <c r="G39214" s="401"/>
      <c r="H39214" s="401"/>
      <c r="I39214" s="401"/>
      <c r="J39214" s="194"/>
      <c r="K39214" s="194"/>
      <c r="L39214" s="195"/>
      <c r="M39214" s="196"/>
      <c r="N39214" s="197"/>
      <c r="O39214" s="197"/>
      <c r="P39214" s="231"/>
    </row>
    <row r="39215" spans="2:16">
      <c r="B39215" s="351"/>
      <c r="C39215" s="398"/>
      <c r="D39215" s="399"/>
      <c r="E39215" s="400"/>
      <c r="G39215" s="401"/>
      <c r="H39215" s="401"/>
      <c r="I39215" s="401"/>
      <c r="J39215" s="194"/>
      <c r="K39215" s="194"/>
      <c r="L39215" s="195"/>
      <c r="M39215" s="196"/>
      <c r="N39215" s="197"/>
      <c r="O39215" s="197"/>
      <c r="P39215" s="231"/>
    </row>
    <row r="39216" spans="2:16">
      <c r="B39216" s="351"/>
      <c r="C39216" s="398"/>
      <c r="D39216" s="399"/>
      <c r="E39216" s="400"/>
      <c r="G39216" s="401"/>
      <c r="H39216" s="401"/>
      <c r="I39216" s="401"/>
      <c r="J39216" s="194"/>
      <c r="K39216" s="194"/>
      <c r="L39216" s="195"/>
      <c r="M39216" s="196"/>
      <c r="N39216" s="197"/>
      <c r="O39216" s="197"/>
      <c r="P39216" s="231"/>
    </row>
    <row r="39217" spans="2:16">
      <c r="B39217" s="351"/>
      <c r="C39217" s="398"/>
      <c r="D39217" s="399"/>
      <c r="E39217" s="400"/>
      <c r="G39217" s="401"/>
      <c r="H39217" s="401"/>
      <c r="I39217" s="401"/>
      <c r="J39217" s="194"/>
      <c r="K39217" s="194"/>
      <c r="L39217" s="195"/>
      <c r="M39217" s="196"/>
      <c r="N39217" s="197"/>
      <c r="O39217" s="197"/>
      <c r="P39217" s="231"/>
    </row>
    <row r="39218" spans="2:16">
      <c r="B39218" s="351"/>
      <c r="C39218" s="398"/>
      <c r="D39218" s="399"/>
      <c r="E39218" s="400"/>
      <c r="G39218" s="401"/>
      <c r="H39218" s="401"/>
      <c r="I39218" s="401"/>
      <c r="J39218" s="194"/>
      <c r="K39218" s="194"/>
      <c r="L39218" s="195"/>
      <c r="M39218" s="196"/>
      <c r="N39218" s="197"/>
      <c r="O39218" s="197"/>
      <c r="P39218" s="231"/>
    </row>
    <row r="39219" spans="2:16">
      <c r="B39219" s="351"/>
      <c r="C39219" s="398"/>
      <c r="D39219" s="399"/>
      <c r="E39219" s="400"/>
      <c r="G39219" s="401"/>
      <c r="H39219" s="401"/>
      <c r="I39219" s="401"/>
      <c r="J39219" s="194"/>
      <c r="K39219" s="194"/>
      <c r="L39219" s="195"/>
      <c r="M39219" s="196"/>
      <c r="N39219" s="197"/>
      <c r="O39219" s="197"/>
      <c r="P39219" s="231"/>
    </row>
    <row r="39220" spans="2:16">
      <c r="B39220" s="351"/>
      <c r="C39220" s="398"/>
      <c r="D39220" s="399"/>
      <c r="E39220" s="400"/>
      <c r="G39220" s="401"/>
      <c r="H39220" s="401"/>
      <c r="I39220" s="401"/>
      <c r="J39220" s="194"/>
      <c r="K39220" s="194"/>
      <c r="L39220" s="195"/>
      <c r="M39220" s="196"/>
      <c r="N39220" s="197"/>
      <c r="O39220" s="197"/>
      <c r="P39220" s="231"/>
    </row>
    <row r="39221" spans="2:16">
      <c r="B39221" s="351"/>
      <c r="C39221" s="398"/>
      <c r="D39221" s="399"/>
      <c r="E39221" s="400"/>
      <c r="G39221" s="401"/>
      <c r="H39221" s="401"/>
      <c r="I39221" s="401"/>
      <c r="J39221" s="194"/>
      <c r="K39221" s="194"/>
      <c r="L39221" s="195"/>
      <c r="M39221" s="196"/>
      <c r="N39221" s="197"/>
      <c r="O39221" s="197"/>
      <c r="P39221" s="231"/>
    </row>
    <row r="39222" spans="2:16">
      <c r="B39222" s="351"/>
      <c r="C39222" s="398"/>
      <c r="D39222" s="399"/>
      <c r="E39222" s="400"/>
      <c r="G39222" s="401"/>
      <c r="H39222" s="401"/>
      <c r="I39222" s="401"/>
      <c r="J39222" s="194"/>
      <c r="K39222" s="194"/>
      <c r="L39222" s="195"/>
      <c r="M39222" s="196"/>
      <c r="N39222" s="197"/>
      <c r="O39222" s="197"/>
      <c r="P39222" s="231"/>
    </row>
    <row r="39223" spans="2:16">
      <c r="B39223" s="351"/>
      <c r="C39223" s="398"/>
      <c r="D39223" s="399"/>
      <c r="E39223" s="400"/>
      <c r="G39223" s="401"/>
      <c r="H39223" s="401"/>
      <c r="I39223" s="401"/>
      <c r="J39223" s="194"/>
      <c r="K39223" s="194"/>
      <c r="L39223" s="195"/>
      <c r="M39223" s="196"/>
      <c r="N39223" s="197"/>
      <c r="O39223" s="197"/>
      <c r="P39223" s="231"/>
    </row>
    <row r="39224" spans="2:16">
      <c r="B39224" s="351"/>
      <c r="C39224" s="398"/>
      <c r="D39224" s="399"/>
      <c r="E39224" s="400"/>
      <c r="G39224" s="401"/>
      <c r="H39224" s="401"/>
      <c r="I39224" s="401"/>
      <c r="J39224" s="194"/>
      <c r="K39224" s="194"/>
      <c r="L39224" s="195"/>
      <c r="M39224" s="196"/>
      <c r="N39224" s="197"/>
      <c r="O39224" s="197"/>
      <c r="P39224" s="231"/>
    </row>
    <row r="39225" spans="2:16">
      <c r="B39225" s="351"/>
      <c r="C39225" s="398"/>
      <c r="D39225" s="399"/>
      <c r="E39225" s="400"/>
      <c r="G39225" s="401"/>
      <c r="H39225" s="401"/>
      <c r="I39225" s="401"/>
      <c r="J39225" s="194"/>
      <c r="K39225" s="194"/>
      <c r="L39225" s="195"/>
      <c r="M39225" s="196"/>
      <c r="N39225" s="197"/>
      <c r="O39225" s="197"/>
      <c r="P39225" s="231"/>
    </row>
    <row r="39226" spans="2:16">
      <c r="B39226" s="351"/>
      <c r="C39226" s="398"/>
      <c r="D39226" s="399"/>
      <c r="E39226" s="400"/>
      <c r="G39226" s="401"/>
      <c r="H39226" s="401"/>
      <c r="I39226" s="401"/>
      <c r="J39226" s="194"/>
      <c r="K39226" s="194"/>
      <c r="L39226" s="195"/>
      <c r="M39226" s="196"/>
      <c r="N39226" s="197"/>
      <c r="O39226" s="197"/>
      <c r="P39226" s="231"/>
    </row>
    <row r="39227" spans="2:16">
      <c r="B39227" s="351"/>
      <c r="C39227" s="398"/>
      <c r="D39227" s="399"/>
      <c r="E39227" s="400"/>
      <c r="G39227" s="401"/>
      <c r="H39227" s="401"/>
      <c r="I39227" s="401"/>
      <c r="J39227" s="194"/>
      <c r="K39227" s="194"/>
      <c r="L39227" s="195"/>
      <c r="M39227" s="196"/>
      <c r="N39227" s="197"/>
      <c r="O39227" s="197"/>
      <c r="P39227" s="231"/>
    </row>
    <row r="39228" spans="2:16">
      <c r="B39228" s="351"/>
      <c r="C39228" s="398"/>
      <c r="D39228" s="399"/>
      <c r="E39228" s="400"/>
      <c r="G39228" s="401"/>
      <c r="H39228" s="401"/>
      <c r="I39228" s="401"/>
      <c r="J39228" s="194"/>
      <c r="K39228" s="194"/>
      <c r="L39228" s="195"/>
      <c r="M39228" s="196"/>
      <c r="N39228" s="197"/>
      <c r="O39228" s="197"/>
      <c r="P39228" s="231"/>
    </row>
    <row r="39229" spans="2:16">
      <c r="B39229" s="351"/>
      <c r="C39229" s="398"/>
      <c r="D39229" s="399"/>
      <c r="E39229" s="400"/>
      <c r="G39229" s="401"/>
      <c r="H39229" s="401"/>
      <c r="I39229" s="401"/>
      <c r="J39229" s="194"/>
      <c r="K39229" s="194"/>
      <c r="L39229" s="195"/>
      <c r="M39229" s="196"/>
      <c r="N39229" s="197"/>
      <c r="O39229" s="197"/>
      <c r="P39229" s="231"/>
    </row>
    <row r="39230" spans="2:16">
      <c r="B39230" s="351"/>
      <c r="C39230" s="398"/>
      <c r="D39230" s="399"/>
      <c r="E39230" s="400"/>
      <c r="G39230" s="401"/>
      <c r="H39230" s="401"/>
      <c r="I39230" s="401"/>
      <c r="J39230" s="194"/>
      <c r="K39230" s="194"/>
      <c r="L39230" s="195"/>
      <c r="M39230" s="196"/>
      <c r="N39230" s="197"/>
      <c r="O39230" s="197"/>
      <c r="P39230" s="231"/>
    </row>
    <row r="39231" spans="2:16">
      <c r="B39231" s="351"/>
      <c r="C39231" s="398"/>
      <c r="D39231" s="399"/>
      <c r="E39231" s="400"/>
      <c r="G39231" s="401"/>
      <c r="H39231" s="401"/>
      <c r="I39231" s="401"/>
      <c r="J39231" s="194"/>
      <c r="K39231" s="194"/>
      <c r="L39231" s="195"/>
      <c r="M39231" s="196"/>
      <c r="N39231" s="197"/>
      <c r="O39231" s="197"/>
      <c r="P39231" s="231"/>
    </row>
    <row r="39232" spans="2:16">
      <c r="B39232" s="351"/>
      <c r="C39232" s="398"/>
      <c r="D39232" s="399"/>
      <c r="E39232" s="400"/>
      <c r="G39232" s="401"/>
      <c r="H39232" s="401"/>
      <c r="I39232" s="401"/>
      <c r="J39232" s="194"/>
      <c r="K39232" s="194"/>
      <c r="L39232" s="195"/>
      <c r="M39232" s="196"/>
      <c r="N39232" s="197"/>
      <c r="O39232" s="197"/>
      <c r="P39232" s="231"/>
    </row>
    <row r="39233" spans="2:16">
      <c r="B39233" s="351"/>
      <c r="C39233" s="398"/>
      <c r="D39233" s="399"/>
      <c r="E39233" s="400"/>
      <c r="G39233" s="401"/>
      <c r="H39233" s="401"/>
      <c r="I39233" s="401"/>
      <c r="J39233" s="194"/>
      <c r="K39233" s="194"/>
      <c r="L39233" s="195"/>
      <c r="M39233" s="196"/>
      <c r="N39233" s="197"/>
      <c r="O39233" s="197"/>
      <c r="P39233" s="231"/>
    </row>
    <row r="39234" spans="2:16">
      <c r="B39234" s="351"/>
      <c r="C39234" s="398"/>
      <c r="D39234" s="399"/>
      <c r="E39234" s="400"/>
      <c r="G39234" s="401"/>
      <c r="H39234" s="401"/>
      <c r="I39234" s="401"/>
      <c r="J39234" s="194"/>
      <c r="K39234" s="194"/>
      <c r="L39234" s="195"/>
      <c r="M39234" s="196"/>
      <c r="N39234" s="197"/>
      <c r="O39234" s="197"/>
      <c r="P39234" s="231"/>
    </row>
    <row r="39235" spans="2:16">
      <c r="B39235" s="351"/>
      <c r="C39235" s="398"/>
      <c r="D39235" s="399"/>
      <c r="E39235" s="400"/>
      <c r="G39235" s="401"/>
      <c r="H39235" s="401"/>
      <c r="I39235" s="401"/>
      <c r="J39235" s="194"/>
      <c r="K39235" s="194"/>
      <c r="L39235" s="195"/>
      <c r="M39235" s="196"/>
      <c r="N39235" s="197"/>
      <c r="O39235" s="197"/>
      <c r="P39235" s="231"/>
    </row>
    <row r="39236" spans="2:16">
      <c r="B39236" s="351"/>
      <c r="C39236" s="398"/>
      <c r="D39236" s="399"/>
      <c r="E39236" s="400"/>
      <c r="G39236" s="401"/>
      <c r="H39236" s="401"/>
      <c r="I39236" s="401"/>
      <c r="J39236" s="194"/>
      <c r="K39236" s="194"/>
      <c r="L39236" s="195"/>
      <c r="M39236" s="196"/>
      <c r="N39236" s="197"/>
      <c r="O39236" s="197"/>
      <c r="P39236" s="231"/>
    </row>
    <row r="39237" spans="2:16">
      <c r="B39237" s="351"/>
      <c r="C39237" s="398"/>
      <c r="D39237" s="399"/>
      <c r="E39237" s="400"/>
      <c r="G39237" s="401"/>
      <c r="H39237" s="401"/>
      <c r="I39237" s="401"/>
      <c r="J39237" s="194"/>
      <c r="K39237" s="194"/>
      <c r="L39237" s="195"/>
      <c r="M39237" s="196"/>
      <c r="N39237" s="197"/>
      <c r="O39237" s="197"/>
      <c r="P39237" s="231"/>
    </row>
    <row r="39238" spans="2:16">
      <c r="B39238" s="351"/>
      <c r="C39238" s="398"/>
      <c r="D39238" s="399"/>
      <c r="E39238" s="400"/>
      <c r="G39238" s="401"/>
      <c r="H39238" s="401"/>
      <c r="I39238" s="401"/>
      <c r="J39238" s="194"/>
      <c r="K39238" s="194"/>
      <c r="L39238" s="195"/>
      <c r="M39238" s="196"/>
      <c r="N39238" s="197"/>
      <c r="O39238" s="197"/>
      <c r="P39238" s="231"/>
    </row>
    <row r="39239" spans="2:16">
      <c r="B39239" s="351"/>
      <c r="C39239" s="398"/>
      <c r="D39239" s="399"/>
      <c r="E39239" s="400"/>
      <c r="G39239" s="401"/>
      <c r="H39239" s="401"/>
      <c r="I39239" s="401"/>
      <c r="J39239" s="194"/>
      <c r="K39239" s="194"/>
      <c r="L39239" s="195"/>
      <c r="M39239" s="196"/>
      <c r="N39239" s="197"/>
      <c r="O39239" s="197"/>
      <c r="P39239" s="231"/>
    </row>
    <row r="39240" spans="2:16">
      <c r="B39240" s="351"/>
      <c r="C39240" s="398"/>
      <c r="D39240" s="399"/>
      <c r="E39240" s="400"/>
      <c r="G39240" s="401"/>
      <c r="H39240" s="401"/>
      <c r="I39240" s="401"/>
      <c r="J39240" s="194"/>
      <c r="K39240" s="194"/>
      <c r="L39240" s="195"/>
      <c r="M39240" s="196"/>
      <c r="N39240" s="197"/>
      <c r="O39240" s="197"/>
      <c r="P39240" s="231"/>
    </row>
    <row r="39241" spans="2:16">
      <c r="B39241" s="351"/>
      <c r="C39241" s="398"/>
      <c r="D39241" s="399"/>
      <c r="E39241" s="400"/>
      <c r="G39241" s="401"/>
      <c r="H39241" s="401"/>
      <c r="I39241" s="401"/>
      <c r="J39241" s="194"/>
      <c r="K39241" s="194"/>
      <c r="L39241" s="195"/>
      <c r="M39241" s="196"/>
      <c r="N39241" s="197"/>
      <c r="O39241" s="197"/>
      <c r="P39241" s="231"/>
    </row>
    <row r="39242" spans="2:16">
      <c r="B39242" s="351"/>
      <c r="C39242" s="398"/>
      <c r="D39242" s="399"/>
      <c r="E39242" s="400"/>
      <c r="G39242" s="401"/>
      <c r="H39242" s="401"/>
      <c r="I39242" s="401"/>
      <c r="J39242" s="194"/>
      <c r="K39242" s="194"/>
      <c r="L39242" s="195"/>
      <c r="M39242" s="196"/>
      <c r="N39242" s="197"/>
      <c r="O39242" s="197"/>
      <c r="P39242" s="231"/>
    </row>
    <row r="39243" spans="2:16">
      <c r="B39243" s="351"/>
      <c r="C39243" s="398"/>
      <c r="D39243" s="399"/>
      <c r="E39243" s="400"/>
      <c r="G39243" s="401"/>
      <c r="H39243" s="401"/>
      <c r="I39243" s="401"/>
      <c r="J39243" s="194"/>
      <c r="K39243" s="194"/>
      <c r="L39243" s="195"/>
      <c r="M39243" s="196"/>
      <c r="N39243" s="197"/>
      <c r="O39243" s="197"/>
      <c r="P39243" s="231"/>
    </row>
    <row r="39244" spans="2:16">
      <c r="B39244" s="351"/>
      <c r="C39244" s="398"/>
      <c r="D39244" s="399"/>
      <c r="E39244" s="400"/>
      <c r="G39244" s="401"/>
      <c r="H39244" s="401"/>
      <c r="I39244" s="401"/>
      <c r="J39244" s="194"/>
      <c r="K39244" s="194"/>
      <c r="L39244" s="195"/>
      <c r="M39244" s="196"/>
      <c r="N39244" s="197"/>
      <c r="O39244" s="197"/>
      <c r="P39244" s="231"/>
    </row>
    <row r="39245" spans="2:16">
      <c r="B39245" s="351"/>
      <c r="C39245" s="398"/>
      <c r="D39245" s="399"/>
      <c r="E39245" s="400"/>
      <c r="G39245" s="401"/>
      <c r="H39245" s="401"/>
      <c r="I39245" s="401"/>
      <c r="J39245" s="194"/>
      <c r="K39245" s="194"/>
      <c r="L39245" s="195"/>
      <c r="M39245" s="196"/>
      <c r="N39245" s="197"/>
      <c r="O39245" s="197"/>
      <c r="P39245" s="231"/>
    </row>
    <row r="39246" spans="2:16">
      <c r="B39246" s="351"/>
      <c r="C39246" s="398"/>
      <c r="D39246" s="399"/>
      <c r="E39246" s="400"/>
      <c r="G39246" s="401"/>
      <c r="H39246" s="401"/>
      <c r="I39246" s="401"/>
      <c r="J39246" s="194"/>
      <c r="K39246" s="194"/>
      <c r="L39246" s="195"/>
      <c r="M39246" s="196"/>
      <c r="N39246" s="197"/>
      <c r="O39246" s="197"/>
      <c r="P39246" s="231"/>
    </row>
    <row r="39247" spans="2:16">
      <c r="B39247" s="351"/>
      <c r="C39247" s="398"/>
      <c r="D39247" s="399"/>
      <c r="E39247" s="400"/>
      <c r="G39247" s="401"/>
      <c r="H39247" s="401"/>
      <c r="I39247" s="401"/>
      <c r="J39247" s="194"/>
      <c r="K39247" s="194"/>
      <c r="L39247" s="195"/>
      <c r="M39247" s="196"/>
      <c r="N39247" s="197"/>
      <c r="O39247" s="197"/>
      <c r="P39247" s="231"/>
    </row>
    <row r="39248" spans="2:16">
      <c r="B39248" s="351"/>
      <c r="C39248" s="398"/>
      <c r="D39248" s="399"/>
      <c r="E39248" s="400"/>
      <c r="G39248" s="401"/>
      <c r="H39248" s="401"/>
      <c r="I39248" s="401"/>
      <c r="J39248" s="194"/>
      <c r="K39248" s="194"/>
      <c r="L39248" s="195"/>
      <c r="M39248" s="196"/>
      <c r="N39248" s="197"/>
      <c r="O39248" s="197"/>
      <c r="P39248" s="231"/>
    </row>
    <row r="39249" spans="2:16">
      <c r="B39249" s="351"/>
      <c r="C39249" s="398"/>
      <c r="D39249" s="399"/>
      <c r="E39249" s="400"/>
      <c r="G39249" s="401"/>
      <c r="H39249" s="401"/>
      <c r="I39249" s="401"/>
      <c r="J39249" s="194"/>
      <c r="K39249" s="194"/>
      <c r="L39249" s="195"/>
      <c r="M39249" s="196"/>
      <c r="N39249" s="197"/>
      <c r="O39249" s="197"/>
      <c r="P39249" s="231"/>
    </row>
    <row r="39250" spans="2:16">
      <c r="B39250" s="351"/>
      <c r="C39250" s="398"/>
      <c r="D39250" s="399"/>
      <c r="E39250" s="400"/>
      <c r="G39250" s="401"/>
      <c r="H39250" s="401"/>
      <c r="I39250" s="401"/>
      <c r="J39250" s="194"/>
      <c r="K39250" s="194"/>
      <c r="L39250" s="195"/>
      <c r="M39250" s="196"/>
      <c r="N39250" s="197"/>
      <c r="O39250" s="197"/>
      <c r="P39250" s="231"/>
    </row>
    <row r="39251" spans="2:16">
      <c r="B39251" s="351"/>
      <c r="C39251" s="398"/>
      <c r="D39251" s="399"/>
      <c r="E39251" s="400"/>
      <c r="G39251" s="401"/>
      <c r="H39251" s="401"/>
      <c r="I39251" s="401"/>
      <c r="J39251" s="194"/>
      <c r="K39251" s="194"/>
      <c r="L39251" s="195"/>
      <c r="M39251" s="196"/>
      <c r="N39251" s="197"/>
      <c r="O39251" s="197"/>
      <c r="P39251" s="231"/>
    </row>
    <row r="39252" spans="2:16">
      <c r="B39252" s="351"/>
      <c r="C39252" s="398"/>
      <c r="D39252" s="399"/>
      <c r="E39252" s="400"/>
      <c r="G39252" s="401"/>
      <c r="H39252" s="401"/>
      <c r="I39252" s="401"/>
      <c r="J39252" s="194"/>
      <c r="K39252" s="194"/>
      <c r="L39252" s="195"/>
      <c r="M39252" s="196"/>
      <c r="N39252" s="197"/>
      <c r="O39252" s="197"/>
      <c r="P39252" s="231"/>
    </row>
    <row r="39253" spans="2:16">
      <c r="B39253" s="351"/>
      <c r="C39253" s="398"/>
      <c r="D39253" s="399"/>
      <c r="E39253" s="400"/>
      <c r="G39253" s="401"/>
      <c r="H39253" s="401"/>
      <c r="I39253" s="401"/>
      <c r="J39253" s="194"/>
      <c r="K39253" s="194"/>
      <c r="L39253" s="195"/>
      <c r="M39253" s="196"/>
      <c r="N39253" s="197"/>
      <c r="O39253" s="197"/>
      <c r="P39253" s="231"/>
    </row>
    <row r="39254" spans="2:16">
      <c r="B39254" s="351"/>
      <c r="C39254" s="398"/>
      <c r="D39254" s="399"/>
      <c r="E39254" s="400"/>
      <c r="G39254" s="401"/>
      <c r="H39254" s="401"/>
      <c r="I39254" s="401"/>
      <c r="J39254" s="194"/>
      <c r="K39254" s="194"/>
      <c r="L39254" s="195"/>
      <c r="M39254" s="196"/>
      <c r="N39254" s="197"/>
      <c r="O39254" s="197"/>
      <c r="P39254" s="231"/>
    </row>
    <row r="39255" spans="2:16">
      <c r="B39255" s="351"/>
      <c r="C39255" s="398"/>
      <c r="D39255" s="399"/>
      <c r="E39255" s="400"/>
      <c r="G39255" s="401"/>
      <c r="H39255" s="401"/>
      <c r="I39255" s="401"/>
      <c r="J39255" s="194"/>
      <c r="K39255" s="194"/>
      <c r="L39255" s="195"/>
      <c r="M39255" s="196"/>
      <c r="N39255" s="197"/>
      <c r="O39255" s="197"/>
      <c r="P39255" s="231"/>
    </row>
    <row r="39256" spans="2:16">
      <c r="B39256" s="351"/>
      <c r="C39256" s="398"/>
      <c r="D39256" s="399"/>
      <c r="E39256" s="400"/>
      <c r="G39256" s="401"/>
      <c r="H39256" s="401"/>
      <c r="I39256" s="401"/>
      <c r="J39256" s="194"/>
      <c r="K39256" s="194"/>
      <c r="L39256" s="195"/>
      <c r="M39256" s="196"/>
      <c r="N39256" s="197"/>
      <c r="O39256" s="197"/>
      <c r="P39256" s="231"/>
    </row>
    <row r="39257" spans="2:16">
      <c r="B39257" s="351"/>
      <c r="C39257" s="398"/>
      <c r="D39257" s="399"/>
      <c r="E39257" s="400"/>
      <c r="G39257" s="401"/>
      <c r="H39257" s="401"/>
      <c r="I39257" s="401"/>
      <c r="J39257" s="194"/>
      <c r="K39257" s="194"/>
      <c r="L39257" s="195"/>
      <c r="M39257" s="196"/>
      <c r="N39257" s="197"/>
      <c r="O39257" s="197"/>
      <c r="P39257" s="231"/>
    </row>
    <row r="39258" spans="2:16">
      <c r="B39258" s="351"/>
      <c r="C39258" s="398"/>
      <c r="D39258" s="399"/>
      <c r="E39258" s="400"/>
      <c r="G39258" s="401"/>
      <c r="H39258" s="401"/>
      <c r="I39258" s="401"/>
      <c r="J39258" s="194"/>
      <c r="K39258" s="194"/>
      <c r="L39258" s="195"/>
      <c r="M39258" s="196"/>
      <c r="N39258" s="197"/>
      <c r="O39258" s="197"/>
      <c r="P39258" s="231"/>
    </row>
    <row r="39259" spans="2:16">
      <c r="B39259" s="351"/>
      <c r="C39259" s="398"/>
      <c r="D39259" s="399"/>
      <c r="E39259" s="400"/>
      <c r="G39259" s="401"/>
      <c r="H39259" s="401"/>
      <c r="I39259" s="401"/>
      <c r="J39259" s="194"/>
      <c r="K39259" s="194"/>
      <c r="L39259" s="195"/>
      <c r="M39259" s="196"/>
      <c r="N39259" s="197"/>
      <c r="O39259" s="197"/>
      <c r="P39259" s="231"/>
    </row>
    <row r="39260" spans="2:16">
      <c r="B39260" s="351"/>
      <c r="C39260" s="398"/>
      <c r="D39260" s="399"/>
      <c r="E39260" s="400"/>
      <c r="G39260" s="401"/>
      <c r="H39260" s="401"/>
      <c r="I39260" s="401"/>
      <c r="J39260" s="194"/>
      <c r="K39260" s="194"/>
      <c r="L39260" s="195"/>
      <c r="M39260" s="196"/>
      <c r="N39260" s="197"/>
      <c r="O39260" s="197"/>
      <c r="P39260" s="231"/>
    </row>
    <row r="39261" spans="2:16">
      <c r="B39261" s="351"/>
      <c r="C39261" s="398"/>
      <c r="D39261" s="399"/>
      <c r="E39261" s="400"/>
      <c r="G39261" s="401"/>
      <c r="H39261" s="401"/>
      <c r="I39261" s="401"/>
      <c r="J39261" s="194"/>
      <c r="K39261" s="194"/>
      <c r="L39261" s="195"/>
      <c r="M39261" s="196"/>
      <c r="N39261" s="197"/>
      <c r="O39261" s="197"/>
      <c r="P39261" s="231"/>
    </row>
    <row r="39262" spans="2:16">
      <c r="B39262" s="351"/>
      <c r="C39262" s="398"/>
      <c r="D39262" s="399"/>
      <c r="E39262" s="400"/>
      <c r="G39262" s="401"/>
      <c r="H39262" s="401"/>
      <c r="I39262" s="401"/>
      <c r="J39262" s="194"/>
      <c r="K39262" s="194"/>
      <c r="L39262" s="195"/>
      <c r="M39262" s="196"/>
      <c r="N39262" s="197"/>
      <c r="O39262" s="197"/>
      <c r="P39262" s="231"/>
    </row>
    <row r="39263" spans="2:16">
      <c r="B39263" s="351"/>
      <c r="C39263" s="398"/>
      <c r="D39263" s="399"/>
      <c r="E39263" s="400"/>
      <c r="G39263" s="401"/>
      <c r="H39263" s="401"/>
      <c r="I39263" s="401"/>
      <c r="J39263" s="194"/>
      <c r="K39263" s="194"/>
      <c r="L39263" s="195"/>
      <c r="M39263" s="196"/>
      <c r="N39263" s="197"/>
      <c r="O39263" s="197"/>
      <c r="P39263" s="231"/>
    </row>
    <row r="39264" spans="2:16">
      <c r="B39264" s="351"/>
      <c r="C39264" s="398"/>
      <c r="D39264" s="399"/>
      <c r="E39264" s="400"/>
      <c r="G39264" s="401"/>
      <c r="H39264" s="401"/>
      <c r="I39264" s="401"/>
      <c r="J39264" s="194"/>
      <c r="K39264" s="194"/>
      <c r="L39264" s="195"/>
      <c r="M39264" s="196"/>
      <c r="N39264" s="197"/>
      <c r="O39264" s="197"/>
      <c r="P39264" s="231"/>
    </row>
    <row r="39265" spans="2:16">
      <c r="B39265" s="351"/>
      <c r="C39265" s="398"/>
      <c r="D39265" s="399"/>
      <c r="E39265" s="400"/>
      <c r="G39265" s="401"/>
      <c r="H39265" s="401"/>
      <c r="I39265" s="401"/>
      <c r="J39265" s="194"/>
      <c r="K39265" s="194"/>
      <c r="L39265" s="195"/>
      <c r="M39265" s="196"/>
      <c r="N39265" s="197"/>
      <c r="O39265" s="197"/>
      <c r="P39265" s="231"/>
    </row>
    <row r="39266" spans="2:16">
      <c r="B39266" s="351"/>
      <c r="C39266" s="398"/>
      <c r="D39266" s="399"/>
      <c r="E39266" s="400"/>
      <c r="G39266" s="401"/>
      <c r="H39266" s="401"/>
      <c r="I39266" s="401"/>
      <c r="J39266" s="194"/>
      <c r="K39266" s="194"/>
      <c r="L39266" s="195"/>
      <c r="M39266" s="196"/>
      <c r="N39266" s="197"/>
      <c r="O39266" s="197"/>
      <c r="P39266" s="231"/>
    </row>
    <row r="39267" spans="2:16">
      <c r="B39267" s="351"/>
      <c r="C39267" s="398"/>
      <c r="D39267" s="399"/>
      <c r="E39267" s="400"/>
      <c r="G39267" s="401"/>
      <c r="H39267" s="401"/>
      <c r="I39267" s="401"/>
      <c r="J39267" s="194"/>
      <c r="K39267" s="194"/>
      <c r="L39267" s="195"/>
      <c r="M39267" s="196"/>
      <c r="N39267" s="197"/>
      <c r="O39267" s="197"/>
      <c r="P39267" s="231"/>
    </row>
    <row r="39268" spans="2:16">
      <c r="B39268" s="351"/>
      <c r="C39268" s="398"/>
      <c r="D39268" s="399"/>
      <c r="E39268" s="400"/>
      <c r="G39268" s="401"/>
      <c r="H39268" s="401"/>
      <c r="I39268" s="401"/>
      <c r="J39268" s="194"/>
      <c r="K39268" s="194"/>
      <c r="L39268" s="195"/>
      <c r="M39268" s="196"/>
      <c r="N39268" s="197"/>
      <c r="O39268" s="197"/>
      <c r="P39268" s="231"/>
    </row>
    <row r="39269" spans="2:16">
      <c r="B39269" s="351"/>
      <c r="C39269" s="398"/>
      <c r="D39269" s="399"/>
      <c r="E39269" s="400"/>
      <c r="G39269" s="401"/>
      <c r="H39269" s="401"/>
      <c r="I39269" s="401"/>
      <c r="J39269" s="194"/>
      <c r="K39269" s="194"/>
      <c r="L39269" s="195"/>
      <c r="M39269" s="196"/>
      <c r="N39269" s="197"/>
      <c r="O39269" s="197"/>
      <c r="P39269" s="231"/>
    </row>
    <row r="39270" spans="2:16">
      <c r="B39270" s="351"/>
      <c r="C39270" s="398"/>
      <c r="D39270" s="399"/>
      <c r="E39270" s="400"/>
      <c r="G39270" s="401"/>
      <c r="H39270" s="401"/>
      <c r="I39270" s="401"/>
      <c r="J39270" s="194"/>
      <c r="K39270" s="194"/>
      <c r="L39270" s="195"/>
      <c r="M39270" s="196"/>
      <c r="N39270" s="197"/>
      <c r="O39270" s="197"/>
      <c r="P39270" s="231"/>
    </row>
    <row r="39271" spans="2:16">
      <c r="B39271" s="351"/>
      <c r="C39271" s="398"/>
      <c r="D39271" s="399"/>
      <c r="E39271" s="400"/>
      <c r="G39271" s="401"/>
      <c r="H39271" s="401"/>
      <c r="I39271" s="401"/>
      <c r="J39271" s="194"/>
      <c r="K39271" s="194"/>
      <c r="L39271" s="195"/>
      <c r="M39271" s="196"/>
      <c r="N39271" s="197"/>
      <c r="O39271" s="197"/>
      <c r="P39271" s="231"/>
    </row>
    <row r="39272" spans="2:16">
      <c r="B39272" s="351"/>
      <c r="C39272" s="398"/>
      <c r="D39272" s="399"/>
      <c r="E39272" s="400"/>
      <c r="G39272" s="401"/>
      <c r="H39272" s="401"/>
      <c r="I39272" s="401"/>
      <c r="J39272" s="194"/>
      <c r="K39272" s="194"/>
      <c r="L39272" s="195"/>
      <c r="M39272" s="196"/>
      <c r="N39272" s="197"/>
      <c r="O39272" s="197"/>
      <c r="P39272" s="231"/>
    </row>
    <row r="39273" spans="2:16">
      <c r="B39273" s="351"/>
      <c r="C39273" s="398"/>
      <c r="D39273" s="399"/>
      <c r="E39273" s="400"/>
      <c r="G39273" s="401"/>
      <c r="H39273" s="401"/>
      <c r="I39273" s="401"/>
      <c r="J39273" s="194"/>
      <c r="K39273" s="194"/>
      <c r="L39273" s="195"/>
      <c r="M39273" s="196"/>
      <c r="N39273" s="197"/>
      <c r="O39273" s="197"/>
      <c r="P39273" s="231"/>
    </row>
    <row r="39274" spans="2:16">
      <c r="B39274" s="351"/>
      <c r="C39274" s="398"/>
      <c r="D39274" s="399"/>
      <c r="E39274" s="400"/>
      <c r="G39274" s="401"/>
      <c r="H39274" s="401"/>
      <c r="I39274" s="401"/>
      <c r="J39274" s="194"/>
      <c r="K39274" s="194"/>
      <c r="L39274" s="195"/>
      <c r="M39274" s="196"/>
      <c r="N39274" s="197"/>
      <c r="O39274" s="197"/>
      <c r="P39274" s="231"/>
    </row>
    <row r="39275" spans="2:16">
      <c r="B39275" s="351"/>
      <c r="C39275" s="398"/>
      <c r="D39275" s="399"/>
      <c r="E39275" s="400"/>
      <c r="G39275" s="401"/>
      <c r="H39275" s="401"/>
      <c r="I39275" s="401"/>
      <c r="J39275" s="194"/>
      <c r="K39275" s="194"/>
      <c r="L39275" s="195"/>
      <c r="M39275" s="196"/>
      <c r="N39275" s="197"/>
      <c r="O39275" s="197"/>
      <c r="P39275" s="231"/>
    </row>
    <row r="39276" spans="2:16">
      <c r="B39276" s="351"/>
      <c r="C39276" s="398"/>
      <c r="D39276" s="399"/>
      <c r="E39276" s="400"/>
      <c r="G39276" s="401"/>
      <c r="H39276" s="401"/>
      <c r="I39276" s="401"/>
      <c r="J39276" s="194"/>
      <c r="K39276" s="194"/>
      <c r="L39276" s="195"/>
      <c r="M39276" s="196"/>
      <c r="N39276" s="197"/>
      <c r="O39276" s="197"/>
      <c r="P39276" s="231"/>
    </row>
    <row r="39277" spans="2:16">
      <c r="B39277" s="351"/>
      <c r="C39277" s="398"/>
      <c r="D39277" s="399"/>
      <c r="E39277" s="400"/>
      <c r="G39277" s="401"/>
      <c r="H39277" s="401"/>
      <c r="I39277" s="401"/>
      <c r="J39277" s="194"/>
      <c r="K39277" s="194"/>
      <c r="L39277" s="195"/>
      <c r="M39277" s="196"/>
      <c r="N39277" s="197"/>
      <c r="O39277" s="197"/>
      <c r="P39277" s="231"/>
    </row>
    <row r="39278" spans="2:16">
      <c r="B39278" s="351"/>
      <c r="C39278" s="398"/>
      <c r="D39278" s="399"/>
      <c r="E39278" s="400"/>
      <c r="G39278" s="401"/>
      <c r="H39278" s="401"/>
      <c r="I39278" s="401"/>
      <c r="J39278" s="194"/>
      <c r="K39278" s="194"/>
      <c r="L39278" s="195"/>
      <c r="M39278" s="196"/>
      <c r="N39278" s="197"/>
      <c r="O39278" s="197"/>
      <c r="P39278" s="231"/>
    </row>
    <row r="39279" spans="2:16">
      <c r="B39279" s="351"/>
      <c r="C39279" s="398"/>
      <c r="D39279" s="399"/>
      <c r="E39279" s="400"/>
      <c r="G39279" s="401"/>
      <c r="H39279" s="401"/>
      <c r="I39279" s="401"/>
      <c r="J39279" s="194"/>
      <c r="K39279" s="194"/>
      <c r="L39279" s="195"/>
      <c r="M39279" s="196"/>
      <c r="N39279" s="197"/>
      <c r="O39279" s="197"/>
      <c r="P39279" s="231"/>
    </row>
    <row r="39280" spans="2:16">
      <c r="B39280" s="351"/>
      <c r="C39280" s="398"/>
      <c r="D39280" s="399"/>
      <c r="E39280" s="400"/>
      <c r="G39280" s="401"/>
      <c r="H39280" s="401"/>
      <c r="I39280" s="401"/>
      <c r="J39280" s="194"/>
      <c r="K39280" s="194"/>
      <c r="L39280" s="195"/>
      <c r="M39280" s="196"/>
      <c r="N39280" s="197"/>
      <c r="O39280" s="197"/>
      <c r="P39280" s="231"/>
    </row>
    <row r="39281" spans="2:16">
      <c r="B39281" s="351"/>
      <c r="C39281" s="398"/>
      <c r="D39281" s="399"/>
      <c r="E39281" s="400"/>
      <c r="G39281" s="401"/>
      <c r="H39281" s="401"/>
      <c r="I39281" s="401"/>
      <c r="J39281" s="194"/>
      <c r="K39281" s="194"/>
      <c r="L39281" s="195"/>
      <c r="M39281" s="196"/>
      <c r="N39281" s="197"/>
      <c r="O39281" s="197"/>
      <c r="P39281" s="231"/>
    </row>
    <row r="39282" spans="2:16">
      <c r="B39282" s="351"/>
      <c r="C39282" s="398"/>
      <c r="D39282" s="399"/>
      <c r="E39282" s="400"/>
      <c r="G39282" s="401"/>
      <c r="H39282" s="401"/>
      <c r="I39282" s="401"/>
      <c r="J39282" s="194"/>
      <c r="K39282" s="194"/>
      <c r="L39282" s="195"/>
      <c r="M39282" s="196"/>
      <c r="N39282" s="197"/>
      <c r="O39282" s="197"/>
      <c r="P39282" s="231"/>
    </row>
    <row r="39283" spans="2:16">
      <c r="B39283" s="351"/>
      <c r="C39283" s="398"/>
      <c r="D39283" s="399"/>
      <c r="E39283" s="400"/>
      <c r="G39283" s="401"/>
      <c r="H39283" s="401"/>
      <c r="I39283" s="401"/>
      <c r="J39283" s="194"/>
      <c r="K39283" s="194"/>
      <c r="L39283" s="195"/>
      <c r="M39283" s="196"/>
      <c r="N39283" s="197"/>
      <c r="O39283" s="197"/>
      <c r="P39283" s="231"/>
    </row>
    <row r="39284" spans="2:16">
      <c r="B39284" s="351"/>
      <c r="C39284" s="398"/>
      <c r="D39284" s="399"/>
      <c r="E39284" s="400"/>
      <c r="G39284" s="401"/>
      <c r="H39284" s="401"/>
      <c r="I39284" s="401"/>
      <c r="J39284" s="194"/>
      <c r="K39284" s="194"/>
      <c r="L39284" s="195"/>
      <c r="M39284" s="196"/>
      <c r="N39284" s="197"/>
      <c r="O39284" s="197"/>
      <c r="P39284" s="231"/>
    </row>
    <row r="39285" spans="2:16">
      <c r="B39285" s="402"/>
      <c r="C39285" s="398"/>
      <c r="D39285" s="404"/>
      <c r="E39285" s="405"/>
      <c r="G39285" s="406"/>
      <c r="H39285" s="406"/>
      <c r="I39285" s="406"/>
      <c r="J39285" s="194"/>
      <c r="K39285" s="194"/>
      <c r="L39285" s="195"/>
      <c r="M39285" s="196"/>
      <c r="N39285" s="197"/>
      <c r="O39285" s="197"/>
      <c r="P39285" s="221"/>
    </row>
    <row r="39286" spans="2:16">
      <c r="B39286" s="351"/>
      <c r="C39286" s="398"/>
      <c r="D39286" s="399"/>
      <c r="E39286" s="400"/>
      <c r="G39286" s="401"/>
      <c r="H39286" s="401"/>
      <c r="I39286" s="401"/>
      <c r="J39286" s="194"/>
      <c r="K39286" s="194"/>
      <c r="L39286" s="195"/>
      <c r="M39286" s="196"/>
      <c r="N39286" s="197"/>
      <c r="O39286" s="197"/>
      <c r="P39286" s="231"/>
    </row>
    <row r="39287" spans="2:16">
      <c r="B39287" s="351"/>
      <c r="C39287" s="398"/>
      <c r="D39287" s="399"/>
      <c r="E39287" s="400"/>
      <c r="G39287" s="401"/>
      <c r="H39287" s="401"/>
      <c r="I39287" s="401"/>
      <c r="J39287" s="194"/>
      <c r="K39287" s="194"/>
      <c r="L39287" s="195"/>
      <c r="M39287" s="196"/>
      <c r="N39287" s="197"/>
      <c r="O39287" s="197"/>
      <c r="P39287" s="231"/>
    </row>
    <row r="39288" spans="2:16">
      <c r="B39288" s="351"/>
      <c r="C39288" s="398"/>
      <c r="D39288" s="399"/>
      <c r="E39288" s="400"/>
      <c r="G39288" s="401"/>
      <c r="H39288" s="401"/>
      <c r="I39288" s="401"/>
      <c r="J39288" s="194"/>
      <c r="K39288" s="194"/>
      <c r="L39288" s="195"/>
      <c r="M39288" s="196"/>
      <c r="N39288" s="197"/>
      <c r="O39288" s="197"/>
      <c r="P39288" s="231"/>
    </row>
    <row r="39289" spans="2:16">
      <c r="B39289" s="351"/>
      <c r="C39289" s="398"/>
      <c r="D39289" s="399"/>
      <c r="E39289" s="400"/>
      <c r="G39289" s="401"/>
      <c r="H39289" s="401"/>
      <c r="I39289" s="401"/>
      <c r="J39289" s="194"/>
      <c r="K39289" s="194"/>
      <c r="L39289" s="195"/>
      <c r="M39289" s="196"/>
      <c r="N39289" s="197"/>
      <c r="O39289" s="197"/>
      <c r="P39289" s="231"/>
    </row>
    <row r="39290" spans="2:16">
      <c r="B39290" s="351"/>
      <c r="C39290" s="398"/>
      <c r="D39290" s="399"/>
      <c r="E39290" s="400"/>
      <c r="G39290" s="401"/>
      <c r="H39290" s="401"/>
      <c r="I39290" s="401"/>
      <c r="J39290" s="194"/>
      <c r="K39290" s="194"/>
      <c r="L39290" s="195"/>
      <c r="M39290" s="196"/>
      <c r="N39290" s="197"/>
      <c r="O39290" s="197"/>
      <c r="P39290" s="231"/>
    </row>
    <row r="39291" spans="2:16">
      <c r="B39291" s="351"/>
      <c r="C39291" s="398"/>
      <c r="D39291" s="399"/>
      <c r="E39291" s="400"/>
      <c r="G39291" s="401"/>
      <c r="H39291" s="401"/>
      <c r="I39291" s="401"/>
      <c r="J39291" s="194"/>
      <c r="K39291" s="194"/>
      <c r="L39291" s="195"/>
      <c r="M39291" s="196"/>
      <c r="N39291" s="197"/>
      <c r="O39291" s="197"/>
      <c r="P39291" s="231"/>
    </row>
    <row r="39292" spans="2:16">
      <c r="B39292" s="351"/>
      <c r="C39292" s="398"/>
      <c r="D39292" s="399"/>
      <c r="E39292" s="400"/>
      <c r="G39292" s="401"/>
      <c r="H39292" s="401"/>
      <c r="I39292" s="401"/>
      <c r="J39292" s="194"/>
      <c r="K39292" s="194"/>
      <c r="L39292" s="195"/>
      <c r="M39292" s="196"/>
      <c r="N39292" s="197"/>
      <c r="O39292" s="197"/>
      <c r="P39292" s="231"/>
    </row>
    <row r="39293" spans="2:16">
      <c r="B39293" s="351"/>
      <c r="C39293" s="398"/>
      <c r="D39293" s="399"/>
      <c r="E39293" s="400"/>
      <c r="G39293" s="401"/>
      <c r="H39293" s="401"/>
      <c r="I39293" s="401"/>
      <c r="J39293" s="194"/>
      <c r="K39293" s="194"/>
      <c r="L39293" s="195"/>
      <c r="M39293" s="196"/>
      <c r="N39293" s="197"/>
      <c r="O39293" s="197"/>
      <c r="P39293" s="231"/>
    </row>
    <row r="39294" spans="2:16">
      <c r="B39294" s="351"/>
      <c r="C39294" s="398"/>
      <c r="D39294" s="399"/>
      <c r="E39294" s="400"/>
      <c r="G39294" s="401"/>
      <c r="H39294" s="401"/>
      <c r="I39294" s="401"/>
      <c r="J39294" s="194"/>
      <c r="K39294" s="194"/>
      <c r="L39294" s="195"/>
      <c r="M39294" s="196"/>
      <c r="N39294" s="197"/>
      <c r="O39294" s="197"/>
      <c r="P39294" s="231"/>
    </row>
    <row r="39295" spans="2:16">
      <c r="B39295" s="351"/>
      <c r="C39295" s="398"/>
      <c r="D39295" s="399"/>
      <c r="E39295" s="400"/>
      <c r="G39295" s="401"/>
      <c r="H39295" s="401"/>
      <c r="I39295" s="401"/>
      <c r="J39295" s="194"/>
      <c r="K39295" s="194"/>
      <c r="L39295" s="195"/>
      <c r="M39295" s="196"/>
      <c r="N39295" s="197"/>
      <c r="O39295" s="197"/>
      <c r="P39295" s="231"/>
    </row>
    <row r="39296" spans="2:16">
      <c r="B39296" s="351"/>
      <c r="C39296" s="398"/>
      <c r="D39296" s="399"/>
      <c r="E39296" s="400"/>
      <c r="G39296" s="401"/>
      <c r="H39296" s="401"/>
      <c r="I39296" s="401"/>
      <c r="J39296" s="194"/>
      <c r="K39296" s="194"/>
      <c r="L39296" s="195"/>
      <c r="M39296" s="196"/>
      <c r="N39296" s="197"/>
      <c r="O39296" s="197"/>
      <c r="P39296" s="231"/>
    </row>
    <row r="39297" spans="2:16">
      <c r="B39297" s="351"/>
      <c r="C39297" s="398"/>
      <c r="D39297" s="399"/>
      <c r="E39297" s="400"/>
      <c r="G39297" s="401"/>
      <c r="H39297" s="401"/>
      <c r="I39297" s="401"/>
      <c r="J39297" s="194"/>
      <c r="K39297" s="194"/>
      <c r="L39297" s="195"/>
      <c r="M39297" s="196"/>
      <c r="N39297" s="197"/>
      <c r="O39297" s="197"/>
      <c r="P39297" s="231"/>
    </row>
    <row r="39298" spans="2:16">
      <c r="B39298" s="351"/>
      <c r="C39298" s="398"/>
      <c r="D39298" s="399"/>
      <c r="E39298" s="400"/>
      <c r="G39298" s="401"/>
      <c r="H39298" s="401"/>
      <c r="I39298" s="401"/>
      <c r="J39298" s="194"/>
      <c r="K39298" s="194"/>
      <c r="L39298" s="195"/>
      <c r="M39298" s="196"/>
      <c r="N39298" s="197"/>
      <c r="O39298" s="197"/>
      <c r="P39298" s="231"/>
    </row>
    <row r="39299" spans="2:16">
      <c r="B39299" s="351"/>
      <c r="C39299" s="398"/>
      <c r="D39299" s="399"/>
      <c r="E39299" s="400"/>
      <c r="G39299" s="401"/>
      <c r="H39299" s="401"/>
      <c r="I39299" s="401"/>
      <c r="J39299" s="194"/>
      <c r="K39299" s="194"/>
      <c r="L39299" s="195"/>
      <c r="M39299" s="196"/>
      <c r="N39299" s="197"/>
      <c r="O39299" s="197"/>
      <c r="P39299" s="231"/>
    </row>
    <row r="39300" spans="2:16">
      <c r="B39300" s="351"/>
      <c r="C39300" s="398"/>
      <c r="D39300" s="399"/>
      <c r="E39300" s="400"/>
      <c r="G39300" s="401"/>
      <c r="H39300" s="401"/>
      <c r="I39300" s="401"/>
      <c r="J39300" s="194"/>
      <c r="K39300" s="194"/>
      <c r="L39300" s="195"/>
      <c r="M39300" s="196"/>
      <c r="N39300" s="197"/>
      <c r="O39300" s="197"/>
      <c r="P39300" s="231"/>
    </row>
    <row r="39301" spans="2:16">
      <c r="B39301" s="351"/>
      <c r="C39301" s="398"/>
      <c r="D39301" s="399"/>
      <c r="E39301" s="400"/>
      <c r="G39301" s="401"/>
      <c r="H39301" s="401"/>
      <c r="I39301" s="401"/>
      <c r="J39301" s="194"/>
      <c r="K39301" s="194"/>
      <c r="L39301" s="195"/>
      <c r="M39301" s="196"/>
      <c r="N39301" s="197"/>
      <c r="O39301" s="197"/>
      <c r="P39301" s="231"/>
    </row>
    <row r="39302" spans="2:16">
      <c r="B39302" s="351"/>
      <c r="C39302" s="398"/>
      <c r="D39302" s="399"/>
      <c r="E39302" s="400"/>
      <c r="G39302" s="401"/>
      <c r="H39302" s="401"/>
      <c r="I39302" s="401"/>
      <c r="J39302" s="194"/>
      <c r="K39302" s="194"/>
      <c r="L39302" s="195"/>
      <c r="M39302" s="196"/>
      <c r="N39302" s="197"/>
      <c r="O39302" s="197"/>
      <c r="P39302" s="231"/>
    </row>
    <row r="39303" spans="2:16">
      <c r="B39303" s="351"/>
      <c r="C39303" s="398"/>
      <c r="D39303" s="399"/>
      <c r="E39303" s="400"/>
      <c r="G39303" s="401"/>
      <c r="H39303" s="401"/>
      <c r="I39303" s="401"/>
      <c r="J39303" s="194"/>
      <c r="K39303" s="194"/>
      <c r="L39303" s="195"/>
      <c r="M39303" s="196"/>
      <c r="N39303" s="197"/>
      <c r="O39303" s="197"/>
      <c r="P39303" s="231"/>
    </row>
    <row r="39304" spans="2:16">
      <c r="B39304" s="351"/>
      <c r="C39304" s="398"/>
      <c r="D39304" s="399"/>
      <c r="E39304" s="400"/>
      <c r="G39304" s="401"/>
      <c r="H39304" s="401"/>
      <c r="I39304" s="401"/>
      <c r="J39304" s="194"/>
      <c r="K39304" s="194"/>
      <c r="L39304" s="195"/>
      <c r="M39304" s="196"/>
      <c r="N39304" s="197"/>
      <c r="O39304" s="197"/>
      <c r="P39304" s="231"/>
    </row>
    <row r="39305" spans="2:16">
      <c r="B39305" s="351"/>
      <c r="C39305" s="398"/>
      <c r="D39305" s="399"/>
      <c r="E39305" s="400"/>
      <c r="G39305" s="401"/>
      <c r="H39305" s="401"/>
      <c r="I39305" s="401"/>
      <c r="J39305" s="194"/>
      <c r="K39305" s="194"/>
      <c r="L39305" s="195"/>
      <c r="M39305" s="196"/>
      <c r="N39305" s="197"/>
      <c r="O39305" s="197"/>
      <c r="P39305" s="231"/>
    </row>
    <row r="39306" spans="2:16">
      <c r="B39306" s="351"/>
      <c r="C39306" s="398"/>
      <c r="D39306" s="399"/>
      <c r="E39306" s="400"/>
      <c r="G39306" s="401"/>
      <c r="H39306" s="401"/>
      <c r="I39306" s="401"/>
      <c r="J39306" s="194"/>
      <c r="K39306" s="194"/>
      <c r="L39306" s="195"/>
      <c r="M39306" s="196"/>
      <c r="N39306" s="197"/>
      <c r="O39306" s="197"/>
      <c r="P39306" s="231"/>
    </row>
    <row r="39307" spans="2:16">
      <c r="B39307" s="351"/>
      <c r="C39307" s="398"/>
      <c r="D39307" s="399"/>
      <c r="E39307" s="400"/>
      <c r="G39307" s="401"/>
      <c r="H39307" s="401"/>
      <c r="I39307" s="401"/>
      <c r="J39307" s="194"/>
      <c r="K39307" s="194"/>
      <c r="L39307" s="195"/>
      <c r="M39307" s="196"/>
      <c r="N39307" s="197"/>
      <c r="O39307" s="197"/>
      <c r="P39307" s="231"/>
    </row>
    <row r="39308" spans="2:16">
      <c r="B39308" s="351"/>
      <c r="C39308" s="398"/>
      <c r="D39308" s="399"/>
      <c r="E39308" s="400"/>
      <c r="G39308" s="401"/>
      <c r="H39308" s="401"/>
      <c r="I39308" s="401"/>
      <c r="J39308" s="194"/>
      <c r="K39308" s="194"/>
      <c r="L39308" s="195"/>
      <c r="M39308" s="196"/>
      <c r="N39308" s="197"/>
      <c r="O39308" s="197"/>
      <c r="P39308" s="231"/>
    </row>
    <row r="39309" spans="2:16">
      <c r="B39309" s="351"/>
      <c r="C39309" s="398"/>
      <c r="D39309" s="399"/>
      <c r="E39309" s="400"/>
      <c r="G39309" s="401"/>
      <c r="H39309" s="401"/>
      <c r="I39309" s="401"/>
      <c r="J39309" s="194"/>
      <c r="K39309" s="194"/>
      <c r="L39309" s="195"/>
      <c r="M39309" s="196"/>
      <c r="N39309" s="197"/>
      <c r="O39309" s="197"/>
      <c r="P39309" s="231"/>
    </row>
    <row r="39310" spans="2:16">
      <c r="B39310" s="351"/>
      <c r="C39310" s="398"/>
      <c r="D39310" s="399"/>
      <c r="E39310" s="400"/>
      <c r="G39310" s="401"/>
      <c r="H39310" s="401"/>
      <c r="I39310" s="401"/>
      <c r="J39310" s="194"/>
      <c r="K39310" s="194"/>
      <c r="L39310" s="195"/>
      <c r="M39310" s="196"/>
      <c r="N39310" s="197"/>
      <c r="O39310" s="197"/>
      <c r="P39310" s="231"/>
    </row>
    <row r="39311" spans="2:16">
      <c r="B39311" s="351"/>
      <c r="C39311" s="398"/>
      <c r="D39311" s="399"/>
      <c r="E39311" s="400"/>
      <c r="G39311" s="401"/>
      <c r="H39311" s="401"/>
      <c r="I39311" s="401"/>
      <c r="J39311" s="194"/>
      <c r="K39311" s="194"/>
      <c r="L39311" s="195"/>
      <c r="M39311" s="196"/>
      <c r="N39311" s="197"/>
      <c r="O39311" s="197"/>
      <c r="P39311" s="231"/>
    </row>
    <row r="39312" spans="2:16">
      <c r="B39312" s="351"/>
      <c r="C39312" s="398"/>
      <c r="D39312" s="399"/>
      <c r="E39312" s="400"/>
      <c r="G39312" s="401"/>
      <c r="H39312" s="401"/>
      <c r="I39312" s="401"/>
      <c r="J39312" s="194"/>
      <c r="K39312" s="194"/>
      <c r="L39312" s="195"/>
      <c r="M39312" s="196"/>
      <c r="N39312" s="197"/>
      <c r="O39312" s="197"/>
      <c r="P39312" s="231"/>
    </row>
    <row r="39313" spans="2:16">
      <c r="B39313" s="351"/>
      <c r="C39313" s="398"/>
      <c r="D39313" s="399"/>
      <c r="E39313" s="400"/>
      <c r="G39313" s="401"/>
      <c r="H39313" s="401"/>
      <c r="I39313" s="401"/>
      <c r="J39313" s="194"/>
      <c r="K39313" s="194"/>
      <c r="L39313" s="195"/>
      <c r="M39313" s="196"/>
      <c r="N39313" s="197"/>
      <c r="O39313" s="197"/>
      <c r="P39313" s="231"/>
    </row>
    <row r="39314" spans="2:16">
      <c r="B39314" s="351"/>
      <c r="C39314" s="398"/>
      <c r="D39314" s="399"/>
      <c r="E39314" s="400"/>
      <c r="G39314" s="401"/>
      <c r="H39314" s="401"/>
      <c r="I39314" s="401"/>
      <c r="J39314" s="194"/>
      <c r="K39314" s="194"/>
      <c r="L39314" s="195"/>
      <c r="M39314" s="196"/>
      <c r="N39314" s="197"/>
      <c r="O39314" s="197"/>
      <c r="P39314" s="231"/>
    </row>
    <row r="39315" spans="2:16">
      <c r="B39315" s="351"/>
      <c r="C39315" s="398"/>
      <c r="D39315" s="399"/>
      <c r="E39315" s="400"/>
      <c r="G39315" s="401"/>
      <c r="H39315" s="401"/>
      <c r="I39315" s="401"/>
      <c r="J39315" s="194"/>
      <c r="K39315" s="194"/>
      <c r="L39315" s="195"/>
      <c r="M39315" s="196"/>
      <c r="N39315" s="197"/>
      <c r="O39315" s="197"/>
      <c r="P39315" s="231"/>
    </row>
    <row r="39316" spans="2:16">
      <c r="B39316" s="351"/>
      <c r="C39316" s="398"/>
      <c r="D39316" s="399"/>
      <c r="E39316" s="400"/>
      <c r="G39316" s="401"/>
      <c r="H39316" s="401"/>
      <c r="I39316" s="401"/>
      <c r="J39316" s="194"/>
      <c r="K39316" s="194"/>
      <c r="L39316" s="195"/>
      <c r="M39316" s="196"/>
      <c r="N39316" s="197"/>
      <c r="O39316" s="197"/>
      <c r="P39316" s="231"/>
    </row>
    <row r="39317" spans="2:16">
      <c r="B39317" s="351"/>
      <c r="C39317" s="398"/>
      <c r="D39317" s="399"/>
      <c r="E39317" s="400"/>
      <c r="G39317" s="401"/>
      <c r="H39317" s="401"/>
      <c r="I39317" s="401"/>
      <c r="J39317" s="194"/>
      <c r="K39317" s="194"/>
      <c r="L39317" s="195"/>
      <c r="M39317" s="196"/>
      <c r="N39317" s="197"/>
      <c r="O39317" s="197"/>
      <c r="P39317" s="231"/>
    </row>
    <row r="39318" spans="2:16">
      <c r="B39318" s="351"/>
      <c r="C39318" s="398"/>
      <c r="D39318" s="399"/>
      <c r="E39318" s="400"/>
      <c r="G39318" s="401"/>
      <c r="H39318" s="401"/>
      <c r="I39318" s="401"/>
      <c r="J39318" s="194"/>
      <c r="K39318" s="194"/>
      <c r="L39318" s="195"/>
      <c r="M39318" s="196"/>
      <c r="N39318" s="197"/>
      <c r="O39318" s="197"/>
      <c r="P39318" s="231"/>
    </row>
    <row r="39319" spans="2:16">
      <c r="B39319" s="351"/>
      <c r="C39319" s="398"/>
      <c r="D39319" s="399"/>
      <c r="E39319" s="400"/>
      <c r="G39319" s="401"/>
      <c r="H39319" s="401"/>
      <c r="I39319" s="401"/>
      <c r="J39319" s="194"/>
      <c r="K39319" s="194"/>
      <c r="L39319" s="195"/>
      <c r="M39319" s="196"/>
      <c r="N39319" s="197"/>
      <c r="O39319" s="197"/>
      <c r="P39319" s="231"/>
    </row>
    <row r="39320" spans="2:16">
      <c r="B39320" s="351"/>
      <c r="C39320" s="398"/>
      <c r="D39320" s="399"/>
      <c r="E39320" s="400"/>
      <c r="G39320" s="401"/>
      <c r="H39320" s="401"/>
      <c r="I39320" s="401"/>
      <c r="J39320" s="194"/>
      <c r="K39320" s="194"/>
      <c r="L39320" s="195"/>
      <c r="M39320" s="196"/>
      <c r="N39320" s="197"/>
      <c r="O39320" s="197"/>
      <c r="P39320" s="231"/>
    </row>
    <row r="39321" spans="2:16">
      <c r="B39321" s="351"/>
      <c r="C39321" s="398"/>
      <c r="D39321" s="399"/>
      <c r="E39321" s="400"/>
      <c r="G39321" s="401"/>
      <c r="H39321" s="401"/>
      <c r="I39321" s="401"/>
      <c r="J39321" s="194"/>
      <c r="K39321" s="194"/>
      <c r="L39321" s="195"/>
      <c r="M39321" s="196"/>
      <c r="N39321" s="197"/>
      <c r="O39321" s="197"/>
      <c r="P39321" s="231"/>
    </row>
    <row r="39322" spans="2:16">
      <c r="B39322" s="351"/>
      <c r="C39322" s="398"/>
      <c r="D39322" s="399"/>
      <c r="E39322" s="400"/>
      <c r="G39322" s="401"/>
      <c r="H39322" s="401"/>
      <c r="I39322" s="401"/>
      <c r="J39322" s="194"/>
      <c r="K39322" s="194"/>
      <c r="L39322" s="195"/>
      <c r="M39322" s="196"/>
      <c r="N39322" s="197"/>
      <c r="O39322" s="197"/>
      <c r="P39322" s="231"/>
    </row>
    <row r="39323" spans="2:16">
      <c r="B39323" s="351"/>
      <c r="C39323" s="398"/>
      <c r="D39323" s="399"/>
      <c r="E39323" s="400"/>
      <c r="G39323" s="401"/>
      <c r="H39323" s="401"/>
      <c r="I39323" s="401"/>
      <c r="J39323" s="194"/>
      <c r="K39323" s="194"/>
      <c r="L39323" s="195"/>
      <c r="M39323" s="196"/>
      <c r="N39323" s="197"/>
      <c r="O39323" s="197"/>
      <c r="P39323" s="231"/>
    </row>
    <row r="39324" spans="2:16">
      <c r="B39324" s="351"/>
      <c r="C39324" s="398"/>
      <c r="D39324" s="399"/>
      <c r="E39324" s="400"/>
      <c r="G39324" s="401"/>
      <c r="H39324" s="401"/>
      <c r="I39324" s="401"/>
      <c r="J39324" s="194"/>
      <c r="K39324" s="194"/>
      <c r="L39324" s="195"/>
      <c r="M39324" s="196"/>
      <c r="N39324" s="197"/>
      <c r="O39324" s="197"/>
      <c r="P39324" s="231"/>
    </row>
    <row r="39325" spans="2:16">
      <c r="B39325" s="351"/>
      <c r="C39325" s="398"/>
      <c r="D39325" s="399"/>
      <c r="E39325" s="400"/>
      <c r="G39325" s="401"/>
      <c r="H39325" s="401"/>
      <c r="I39325" s="401"/>
      <c r="J39325" s="194"/>
      <c r="K39325" s="194"/>
      <c r="L39325" s="195"/>
      <c r="M39325" s="196"/>
      <c r="N39325" s="197"/>
      <c r="O39325" s="197"/>
      <c r="P39325" s="231"/>
    </row>
    <row r="39326" spans="2:16">
      <c r="B39326" s="351"/>
      <c r="C39326" s="398"/>
      <c r="D39326" s="399"/>
      <c r="E39326" s="400"/>
      <c r="G39326" s="401"/>
      <c r="H39326" s="401"/>
      <c r="I39326" s="401"/>
      <c r="J39326" s="194"/>
      <c r="K39326" s="194"/>
      <c r="L39326" s="195"/>
      <c r="M39326" s="196"/>
      <c r="N39326" s="197"/>
      <c r="O39326" s="197"/>
      <c r="P39326" s="231"/>
    </row>
    <row r="39327" spans="2:16">
      <c r="B39327" s="351"/>
      <c r="C39327" s="398"/>
      <c r="D39327" s="399"/>
      <c r="E39327" s="400"/>
      <c r="G39327" s="401"/>
      <c r="H39327" s="401"/>
      <c r="I39327" s="401"/>
      <c r="J39327" s="194"/>
      <c r="K39327" s="194"/>
      <c r="L39327" s="195"/>
      <c r="M39327" s="196"/>
      <c r="N39327" s="197"/>
      <c r="O39327" s="197"/>
      <c r="P39327" s="231"/>
    </row>
    <row r="39328" spans="2:16">
      <c r="B39328" s="351"/>
      <c r="C39328" s="398"/>
      <c r="D39328" s="399"/>
      <c r="E39328" s="400"/>
      <c r="G39328" s="401"/>
      <c r="H39328" s="401"/>
      <c r="I39328" s="401"/>
      <c r="J39328" s="194"/>
      <c r="K39328" s="194"/>
      <c r="L39328" s="195"/>
      <c r="M39328" s="196"/>
      <c r="N39328" s="197"/>
      <c r="O39328" s="197"/>
      <c r="P39328" s="231"/>
    </row>
    <row r="39329" spans="2:16">
      <c r="B39329" s="351"/>
      <c r="C39329" s="398"/>
      <c r="D39329" s="399"/>
      <c r="E39329" s="400"/>
      <c r="G39329" s="401"/>
      <c r="H39329" s="401"/>
      <c r="I39329" s="401"/>
      <c r="J39329" s="194"/>
      <c r="K39329" s="194"/>
      <c r="L39329" s="195"/>
      <c r="M39329" s="196"/>
      <c r="N39329" s="197"/>
      <c r="O39329" s="197"/>
      <c r="P39329" s="231"/>
    </row>
    <row r="39330" spans="2:16">
      <c r="B39330" s="351"/>
      <c r="C39330" s="398"/>
      <c r="D39330" s="399"/>
      <c r="E39330" s="400"/>
      <c r="G39330" s="401"/>
      <c r="H39330" s="401"/>
      <c r="I39330" s="401"/>
      <c r="J39330" s="194"/>
      <c r="K39330" s="194"/>
      <c r="L39330" s="195"/>
      <c r="M39330" s="196"/>
      <c r="N39330" s="197"/>
      <c r="O39330" s="197"/>
      <c r="P39330" s="231"/>
    </row>
    <row r="39331" spans="2:16">
      <c r="B39331" s="351"/>
      <c r="C39331" s="398"/>
      <c r="D39331" s="399"/>
      <c r="E39331" s="400"/>
      <c r="G39331" s="401"/>
      <c r="H39331" s="401"/>
      <c r="I39331" s="401"/>
      <c r="J39331" s="194"/>
      <c r="K39331" s="194"/>
      <c r="L39331" s="195"/>
      <c r="M39331" s="196"/>
      <c r="N39331" s="197"/>
      <c r="O39331" s="197"/>
      <c r="P39331" s="231"/>
    </row>
    <row r="39332" spans="2:16">
      <c r="B39332" s="351"/>
      <c r="C39332" s="398"/>
      <c r="D39332" s="399"/>
      <c r="E39332" s="400"/>
      <c r="G39332" s="401"/>
      <c r="H39332" s="401"/>
      <c r="I39332" s="401"/>
      <c r="J39332" s="194"/>
      <c r="K39332" s="194"/>
      <c r="L39332" s="195"/>
      <c r="M39332" s="196"/>
      <c r="N39332" s="197"/>
      <c r="O39332" s="197"/>
      <c r="P39332" s="231"/>
    </row>
    <row r="39333" spans="2:16">
      <c r="B39333" s="351"/>
      <c r="C39333" s="398"/>
      <c r="D39333" s="399"/>
      <c r="E39333" s="400"/>
      <c r="G39333" s="401"/>
      <c r="H39333" s="401"/>
      <c r="I39333" s="401"/>
      <c r="J39333" s="194"/>
      <c r="K39333" s="194"/>
      <c r="L39333" s="195"/>
      <c r="M39333" s="196"/>
      <c r="N39333" s="197"/>
      <c r="O39333" s="197"/>
      <c r="P39333" s="231"/>
    </row>
    <row r="39334" spans="2:16">
      <c r="B39334" s="351"/>
      <c r="C39334" s="398"/>
      <c r="D39334" s="399"/>
      <c r="E39334" s="400"/>
      <c r="G39334" s="401"/>
      <c r="H39334" s="401"/>
      <c r="I39334" s="401"/>
      <c r="J39334" s="194"/>
      <c r="K39334" s="194"/>
      <c r="L39334" s="195"/>
      <c r="M39334" s="196"/>
      <c r="N39334" s="197"/>
      <c r="O39334" s="197"/>
      <c r="P39334" s="231"/>
    </row>
    <row r="39335" spans="2:16">
      <c r="B39335" s="351"/>
      <c r="C39335" s="398"/>
      <c r="D39335" s="399"/>
      <c r="E39335" s="400"/>
      <c r="G39335" s="401"/>
      <c r="H39335" s="401"/>
      <c r="I39335" s="401"/>
      <c r="J39335" s="194"/>
      <c r="K39335" s="194"/>
      <c r="L39335" s="195"/>
      <c r="M39335" s="196"/>
      <c r="N39335" s="197"/>
      <c r="O39335" s="197"/>
      <c r="P39335" s="231"/>
    </row>
    <row r="39336" spans="2:16">
      <c r="B39336" s="351"/>
      <c r="C39336" s="398"/>
      <c r="D39336" s="399"/>
      <c r="E39336" s="400"/>
      <c r="G39336" s="401"/>
      <c r="H39336" s="401"/>
      <c r="I39336" s="401"/>
      <c r="J39336" s="194"/>
      <c r="K39336" s="194"/>
      <c r="L39336" s="195"/>
      <c r="M39336" s="196"/>
      <c r="N39336" s="197"/>
      <c r="O39336" s="197"/>
      <c r="P39336" s="231"/>
    </row>
    <row r="39337" spans="2:16">
      <c r="B39337" s="351"/>
      <c r="C39337" s="398"/>
      <c r="D39337" s="399"/>
      <c r="E39337" s="400"/>
      <c r="G39337" s="401"/>
      <c r="H39337" s="401"/>
      <c r="I39337" s="401"/>
      <c r="J39337" s="194"/>
      <c r="K39337" s="194"/>
      <c r="L39337" s="195"/>
      <c r="M39337" s="196"/>
      <c r="N39337" s="197"/>
      <c r="O39337" s="197"/>
      <c r="P39337" s="231"/>
    </row>
    <row r="39338" spans="2:16">
      <c r="B39338" s="351"/>
      <c r="C39338" s="398"/>
      <c r="D39338" s="399"/>
      <c r="E39338" s="400"/>
      <c r="G39338" s="401"/>
      <c r="H39338" s="401"/>
      <c r="I39338" s="401"/>
      <c r="J39338" s="194"/>
      <c r="K39338" s="194"/>
      <c r="L39338" s="195"/>
      <c r="M39338" s="196"/>
      <c r="N39338" s="197"/>
      <c r="O39338" s="197"/>
      <c r="P39338" s="231"/>
    </row>
    <row r="39339" spans="2:16">
      <c r="B39339" s="351"/>
      <c r="C39339" s="398"/>
      <c r="D39339" s="399"/>
      <c r="E39339" s="400"/>
      <c r="G39339" s="401"/>
      <c r="H39339" s="401"/>
      <c r="I39339" s="401"/>
      <c r="J39339" s="194"/>
      <c r="K39339" s="194"/>
      <c r="L39339" s="195"/>
      <c r="M39339" s="196"/>
      <c r="N39339" s="197"/>
      <c r="O39339" s="197"/>
      <c r="P39339" s="231"/>
    </row>
    <row r="39340" spans="2:16">
      <c r="B39340" s="351"/>
      <c r="C39340" s="398"/>
      <c r="D39340" s="399"/>
      <c r="E39340" s="400"/>
      <c r="G39340" s="401"/>
      <c r="H39340" s="401"/>
      <c r="I39340" s="401"/>
      <c r="J39340" s="194"/>
      <c r="K39340" s="194"/>
      <c r="L39340" s="195"/>
      <c r="M39340" s="196"/>
      <c r="N39340" s="197"/>
      <c r="O39340" s="197"/>
      <c r="P39340" s="231"/>
    </row>
    <row r="39341" spans="2:16">
      <c r="B39341" s="351"/>
      <c r="C39341" s="398"/>
      <c r="D39341" s="399"/>
      <c r="E39341" s="400"/>
      <c r="G39341" s="401"/>
      <c r="H39341" s="401"/>
      <c r="I39341" s="401"/>
      <c r="J39341" s="194"/>
      <c r="K39341" s="194"/>
      <c r="L39341" s="195"/>
      <c r="M39341" s="196"/>
      <c r="N39341" s="197"/>
      <c r="O39341" s="197"/>
      <c r="P39341" s="231"/>
    </row>
    <row r="39342" spans="2:16">
      <c r="B39342" s="351"/>
      <c r="C39342" s="398"/>
      <c r="D39342" s="399"/>
      <c r="E39342" s="400"/>
      <c r="G39342" s="401"/>
      <c r="H39342" s="401"/>
      <c r="I39342" s="401"/>
      <c r="J39342" s="194"/>
      <c r="K39342" s="194"/>
      <c r="L39342" s="195"/>
      <c r="M39342" s="196"/>
      <c r="N39342" s="197"/>
      <c r="O39342" s="197"/>
      <c r="P39342" s="231"/>
    </row>
    <row r="39343" spans="2:16">
      <c r="B39343" s="351"/>
      <c r="C39343" s="398"/>
      <c r="D39343" s="399"/>
      <c r="E39343" s="400"/>
      <c r="G39343" s="401"/>
      <c r="H39343" s="401"/>
      <c r="I39343" s="401"/>
      <c r="J39343" s="194"/>
      <c r="K39343" s="194"/>
      <c r="L39343" s="195"/>
      <c r="M39343" s="196"/>
      <c r="N39343" s="197"/>
      <c r="O39343" s="197"/>
      <c r="P39343" s="231"/>
    </row>
    <row r="39344" spans="2:16">
      <c r="B39344" s="351"/>
      <c r="C39344" s="398"/>
      <c r="D39344" s="399"/>
      <c r="E39344" s="400"/>
      <c r="G39344" s="401"/>
      <c r="H39344" s="401"/>
      <c r="I39344" s="401"/>
      <c r="J39344" s="194"/>
      <c r="K39344" s="194"/>
      <c r="L39344" s="195"/>
      <c r="M39344" s="196"/>
      <c r="N39344" s="197"/>
      <c r="O39344" s="197"/>
      <c r="P39344" s="231"/>
    </row>
    <row r="39345" spans="2:16">
      <c r="B39345" s="351"/>
      <c r="C39345" s="398"/>
      <c r="D39345" s="399"/>
      <c r="E39345" s="400"/>
      <c r="G39345" s="401"/>
      <c r="H39345" s="401"/>
      <c r="I39345" s="401"/>
      <c r="J39345" s="194"/>
      <c r="K39345" s="194"/>
      <c r="L39345" s="195"/>
      <c r="M39345" s="196"/>
      <c r="N39345" s="197"/>
      <c r="O39345" s="197"/>
      <c r="P39345" s="231"/>
    </row>
    <row r="39346" spans="2:16">
      <c r="B39346" s="351"/>
      <c r="C39346" s="398"/>
      <c r="D39346" s="399"/>
      <c r="E39346" s="400"/>
      <c r="G39346" s="401"/>
      <c r="H39346" s="401"/>
      <c r="I39346" s="401"/>
      <c r="J39346" s="194"/>
      <c r="K39346" s="194"/>
      <c r="L39346" s="195"/>
      <c r="M39346" s="196"/>
      <c r="N39346" s="197"/>
      <c r="O39346" s="197"/>
      <c r="P39346" s="231"/>
    </row>
    <row r="39347" spans="2:16">
      <c r="B39347" s="351"/>
      <c r="C39347" s="398"/>
      <c r="D39347" s="399"/>
      <c r="E39347" s="400"/>
      <c r="G39347" s="401"/>
      <c r="H39347" s="401"/>
      <c r="I39347" s="401"/>
      <c r="J39347" s="194"/>
      <c r="K39347" s="194"/>
      <c r="L39347" s="195"/>
      <c r="M39347" s="196"/>
      <c r="N39347" s="197"/>
      <c r="O39347" s="197"/>
      <c r="P39347" s="231"/>
    </row>
    <row r="39348" spans="2:16">
      <c r="B39348" s="351"/>
      <c r="C39348" s="398"/>
      <c r="D39348" s="399"/>
      <c r="E39348" s="400"/>
      <c r="G39348" s="401"/>
      <c r="H39348" s="401"/>
      <c r="I39348" s="401"/>
      <c r="J39348" s="194"/>
      <c r="K39348" s="194"/>
      <c r="L39348" s="195"/>
      <c r="M39348" s="196"/>
      <c r="N39348" s="197"/>
      <c r="O39348" s="197"/>
      <c r="P39348" s="231"/>
    </row>
    <row r="39349" spans="2:16">
      <c r="B39349" s="351"/>
      <c r="C39349" s="398"/>
      <c r="D39349" s="399"/>
      <c r="E39349" s="400"/>
      <c r="G39349" s="401"/>
      <c r="H39349" s="401"/>
      <c r="I39349" s="401"/>
      <c r="J39349" s="194"/>
      <c r="K39349" s="194"/>
      <c r="L39349" s="195"/>
      <c r="M39349" s="196"/>
      <c r="N39349" s="197"/>
      <c r="O39349" s="197"/>
      <c r="P39349" s="231"/>
    </row>
    <row r="39350" spans="2:16">
      <c r="B39350" s="351"/>
      <c r="C39350" s="398"/>
      <c r="D39350" s="399"/>
      <c r="E39350" s="400"/>
      <c r="G39350" s="401"/>
      <c r="H39350" s="401"/>
      <c r="I39350" s="401"/>
      <c r="J39350" s="194"/>
      <c r="K39350" s="194"/>
      <c r="L39350" s="195"/>
      <c r="M39350" s="196"/>
      <c r="N39350" s="197"/>
      <c r="O39350" s="197"/>
      <c r="P39350" s="231"/>
    </row>
    <row r="39351" spans="2:16">
      <c r="B39351" s="351"/>
      <c r="C39351" s="398"/>
      <c r="D39351" s="399"/>
      <c r="E39351" s="400"/>
      <c r="G39351" s="401"/>
      <c r="H39351" s="401"/>
      <c r="I39351" s="401"/>
      <c r="J39351" s="194"/>
      <c r="K39351" s="194"/>
      <c r="L39351" s="195"/>
      <c r="M39351" s="196"/>
      <c r="N39351" s="197"/>
      <c r="O39351" s="197"/>
      <c r="P39351" s="231"/>
    </row>
    <row r="39352" spans="2:16">
      <c r="B39352" s="351"/>
      <c r="C39352" s="398"/>
      <c r="D39352" s="399"/>
      <c r="E39352" s="400"/>
      <c r="G39352" s="401"/>
      <c r="H39352" s="401"/>
      <c r="I39352" s="401"/>
      <c r="J39352" s="194"/>
      <c r="K39352" s="194"/>
      <c r="L39352" s="195"/>
      <c r="M39352" s="196"/>
      <c r="N39352" s="197"/>
      <c r="O39352" s="197"/>
      <c r="P39352" s="231"/>
    </row>
    <row r="39353" spans="2:16">
      <c r="B39353" s="351"/>
      <c r="C39353" s="398"/>
      <c r="D39353" s="399"/>
      <c r="E39353" s="400"/>
      <c r="G39353" s="401"/>
      <c r="H39353" s="401"/>
      <c r="I39353" s="401"/>
      <c r="J39353" s="194"/>
      <c r="K39353" s="194"/>
      <c r="L39353" s="195"/>
      <c r="M39353" s="196"/>
      <c r="N39353" s="197"/>
      <c r="O39353" s="197"/>
      <c r="P39353" s="231"/>
    </row>
    <row r="39354" spans="2:16">
      <c r="B39354" s="351"/>
      <c r="C39354" s="398"/>
      <c r="D39354" s="399"/>
      <c r="E39354" s="400"/>
      <c r="G39354" s="401"/>
      <c r="H39354" s="401"/>
      <c r="I39354" s="401"/>
      <c r="J39354" s="194"/>
      <c r="K39354" s="194"/>
      <c r="L39354" s="195"/>
      <c r="M39354" s="196"/>
      <c r="N39354" s="197"/>
      <c r="O39354" s="197"/>
      <c r="P39354" s="231"/>
    </row>
    <row r="39355" spans="2:16">
      <c r="B39355" s="351"/>
      <c r="C39355" s="398"/>
      <c r="D39355" s="399"/>
      <c r="E39355" s="400"/>
      <c r="G39355" s="401"/>
      <c r="H39355" s="401"/>
      <c r="I39355" s="401"/>
      <c r="J39355" s="194"/>
      <c r="K39355" s="194"/>
      <c r="L39355" s="195"/>
      <c r="M39355" s="196"/>
      <c r="N39355" s="197"/>
      <c r="O39355" s="197"/>
      <c r="P39355" s="231"/>
    </row>
    <row r="39356" spans="2:16">
      <c r="B39356" s="351"/>
      <c r="C39356" s="398"/>
      <c r="D39356" s="399"/>
      <c r="E39356" s="400"/>
      <c r="G39356" s="401"/>
      <c r="H39356" s="401"/>
      <c r="I39356" s="401"/>
      <c r="J39356" s="194"/>
      <c r="K39356" s="194"/>
      <c r="L39356" s="195"/>
      <c r="M39356" s="196"/>
      <c r="N39356" s="197"/>
      <c r="O39356" s="197"/>
      <c r="P39356" s="231"/>
    </row>
    <row r="39357" spans="2:16">
      <c r="B39357" s="351"/>
      <c r="C39357" s="398"/>
      <c r="D39357" s="399"/>
      <c r="E39357" s="400"/>
      <c r="G39357" s="401"/>
      <c r="H39357" s="401"/>
      <c r="I39357" s="401"/>
      <c r="J39357" s="194"/>
      <c r="K39357" s="194"/>
      <c r="L39357" s="195"/>
      <c r="M39357" s="196"/>
      <c r="N39357" s="197"/>
      <c r="O39357" s="197"/>
      <c r="P39357" s="231"/>
    </row>
    <row r="39358" spans="2:16">
      <c r="B39358" s="351"/>
      <c r="C39358" s="398"/>
      <c r="D39358" s="399"/>
      <c r="E39358" s="400"/>
      <c r="G39358" s="401"/>
      <c r="H39358" s="401"/>
      <c r="I39358" s="401"/>
      <c r="J39358" s="194"/>
      <c r="K39358" s="194"/>
      <c r="L39358" s="195"/>
      <c r="M39358" s="196"/>
      <c r="N39358" s="197"/>
      <c r="O39358" s="197"/>
      <c r="P39358" s="231"/>
    </row>
    <row r="39359" spans="2:16">
      <c r="B39359" s="351"/>
      <c r="C39359" s="398"/>
      <c r="D39359" s="399"/>
      <c r="E39359" s="400"/>
      <c r="G39359" s="401"/>
      <c r="H39359" s="401"/>
      <c r="I39359" s="401"/>
      <c r="J39359" s="194"/>
      <c r="K39359" s="194"/>
      <c r="L39359" s="195"/>
      <c r="M39359" s="196"/>
      <c r="N39359" s="197"/>
      <c r="O39359" s="197"/>
      <c r="P39359" s="231"/>
    </row>
    <row r="39360" spans="2:16">
      <c r="B39360" s="351"/>
      <c r="C39360" s="398"/>
      <c r="D39360" s="399"/>
      <c r="E39360" s="400"/>
      <c r="G39360" s="401"/>
      <c r="H39360" s="401"/>
      <c r="I39360" s="401"/>
      <c r="J39360" s="194"/>
      <c r="K39360" s="194"/>
      <c r="L39360" s="195"/>
      <c r="M39360" s="196"/>
      <c r="N39360" s="197"/>
      <c r="O39360" s="197"/>
      <c r="P39360" s="231"/>
    </row>
    <row r="39361" spans="2:16">
      <c r="B39361" s="351"/>
      <c r="C39361" s="398"/>
      <c r="D39361" s="399"/>
      <c r="E39361" s="400"/>
      <c r="G39361" s="401"/>
      <c r="H39361" s="401"/>
      <c r="I39361" s="401"/>
      <c r="J39361" s="194"/>
      <c r="K39361" s="194"/>
      <c r="L39361" s="195"/>
      <c r="M39361" s="196"/>
      <c r="N39361" s="197"/>
      <c r="O39361" s="197"/>
      <c r="P39361" s="231"/>
    </row>
    <row r="39362" spans="2:16">
      <c r="B39362" s="351"/>
      <c r="C39362" s="398"/>
      <c r="D39362" s="399"/>
      <c r="E39362" s="400"/>
      <c r="G39362" s="401"/>
      <c r="H39362" s="401"/>
      <c r="I39362" s="401"/>
      <c r="J39362" s="194"/>
      <c r="K39362" s="194"/>
      <c r="L39362" s="195"/>
      <c r="M39362" s="196"/>
      <c r="N39362" s="197"/>
      <c r="O39362" s="197"/>
      <c r="P39362" s="231"/>
    </row>
    <row r="39363" spans="2:16">
      <c r="B39363" s="351"/>
      <c r="C39363" s="398"/>
      <c r="D39363" s="399"/>
      <c r="E39363" s="400"/>
      <c r="G39363" s="401"/>
      <c r="H39363" s="401"/>
      <c r="I39363" s="401"/>
      <c r="J39363" s="194"/>
      <c r="K39363" s="194"/>
      <c r="L39363" s="195"/>
      <c r="M39363" s="196"/>
      <c r="N39363" s="197"/>
      <c r="O39363" s="197"/>
      <c r="P39363" s="231"/>
    </row>
    <row r="39364" spans="2:16">
      <c r="B39364" s="351"/>
      <c r="C39364" s="398"/>
      <c r="D39364" s="399"/>
      <c r="E39364" s="400"/>
      <c r="G39364" s="401"/>
      <c r="H39364" s="401"/>
      <c r="I39364" s="401"/>
      <c r="J39364" s="194"/>
      <c r="K39364" s="194"/>
      <c r="L39364" s="195"/>
      <c r="M39364" s="196"/>
      <c r="N39364" s="197"/>
      <c r="O39364" s="197"/>
      <c r="P39364" s="231"/>
    </row>
    <row r="39365" spans="2:16">
      <c r="B39365" s="351"/>
      <c r="C39365" s="398"/>
      <c r="D39365" s="399"/>
      <c r="E39365" s="400"/>
      <c r="G39365" s="401"/>
      <c r="H39365" s="401"/>
      <c r="I39365" s="401"/>
      <c r="J39365" s="194"/>
      <c r="K39365" s="194"/>
      <c r="L39365" s="195"/>
      <c r="M39365" s="196"/>
      <c r="N39365" s="197"/>
      <c r="O39365" s="197"/>
      <c r="P39365" s="231"/>
    </row>
    <row r="39366" spans="2:16">
      <c r="B39366" s="351"/>
      <c r="C39366" s="398"/>
      <c r="D39366" s="399"/>
      <c r="E39366" s="400"/>
      <c r="G39366" s="401"/>
      <c r="H39366" s="401"/>
      <c r="I39366" s="401"/>
      <c r="J39366" s="194"/>
      <c r="K39366" s="194"/>
      <c r="L39366" s="195"/>
      <c r="M39366" s="196"/>
      <c r="N39366" s="197"/>
      <c r="O39366" s="197"/>
      <c r="P39366" s="231"/>
    </row>
    <row r="39367" spans="2:16">
      <c r="B39367" s="351"/>
      <c r="C39367" s="398"/>
      <c r="D39367" s="399"/>
      <c r="E39367" s="400"/>
      <c r="G39367" s="401"/>
      <c r="H39367" s="401"/>
      <c r="I39367" s="401"/>
      <c r="J39367" s="194"/>
      <c r="K39367" s="194"/>
      <c r="L39367" s="195"/>
      <c r="M39367" s="196"/>
      <c r="N39367" s="197"/>
      <c r="O39367" s="197"/>
      <c r="P39367" s="231"/>
    </row>
    <row r="39368" spans="2:16">
      <c r="B39368" s="351"/>
      <c r="C39368" s="398"/>
      <c r="D39368" s="399"/>
      <c r="E39368" s="400"/>
      <c r="G39368" s="401"/>
      <c r="H39368" s="401"/>
      <c r="I39368" s="401"/>
      <c r="J39368" s="194"/>
      <c r="K39368" s="194"/>
      <c r="L39368" s="195"/>
      <c r="M39368" s="196"/>
      <c r="N39368" s="197"/>
      <c r="O39368" s="197"/>
      <c r="P39368" s="231"/>
    </row>
    <row r="39369" spans="2:16">
      <c r="B39369" s="351"/>
      <c r="C39369" s="398"/>
      <c r="D39369" s="399"/>
      <c r="E39369" s="400"/>
      <c r="G39369" s="401"/>
      <c r="H39369" s="401"/>
      <c r="I39369" s="401"/>
      <c r="J39369" s="194"/>
      <c r="K39369" s="194"/>
      <c r="L39369" s="195"/>
      <c r="M39369" s="196"/>
      <c r="N39369" s="197"/>
      <c r="O39369" s="197"/>
      <c r="P39369" s="231"/>
    </row>
    <row r="39370" spans="2:16">
      <c r="B39370" s="351"/>
      <c r="C39370" s="398"/>
      <c r="D39370" s="399"/>
      <c r="E39370" s="400"/>
      <c r="G39370" s="401"/>
      <c r="H39370" s="401"/>
      <c r="I39370" s="401"/>
      <c r="J39370" s="194"/>
      <c r="K39370" s="194"/>
      <c r="L39370" s="195"/>
      <c r="M39370" s="196"/>
      <c r="N39370" s="197"/>
      <c r="O39370" s="197"/>
      <c r="P39370" s="231"/>
    </row>
    <row r="39371" spans="2:16">
      <c r="B39371" s="351"/>
      <c r="C39371" s="398"/>
      <c r="D39371" s="399"/>
      <c r="E39371" s="400"/>
      <c r="G39371" s="401"/>
      <c r="H39371" s="401"/>
      <c r="I39371" s="401"/>
      <c r="J39371" s="194"/>
      <c r="K39371" s="194"/>
      <c r="L39371" s="195"/>
      <c r="M39371" s="196"/>
      <c r="N39371" s="197"/>
      <c r="O39371" s="197"/>
      <c r="P39371" s="231"/>
    </row>
    <row r="39372" spans="2:16">
      <c r="B39372" s="351"/>
      <c r="C39372" s="398"/>
      <c r="D39372" s="399"/>
      <c r="E39372" s="400"/>
      <c r="G39372" s="401"/>
      <c r="H39372" s="401"/>
      <c r="I39372" s="401"/>
      <c r="J39372" s="194"/>
      <c r="K39372" s="194"/>
      <c r="L39372" s="195"/>
      <c r="M39372" s="196"/>
      <c r="N39372" s="197"/>
      <c r="O39372" s="197"/>
      <c r="P39372" s="231"/>
    </row>
    <row r="39373" spans="2:16">
      <c r="B39373" s="351"/>
      <c r="C39373" s="398"/>
      <c r="D39373" s="399"/>
      <c r="E39373" s="400"/>
      <c r="G39373" s="401"/>
      <c r="H39373" s="401"/>
      <c r="I39373" s="401"/>
      <c r="J39373" s="194"/>
      <c r="K39373" s="194"/>
      <c r="L39373" s="195"/>
      <c r="M39373" s="196"/>
      <c r="N39373" s="197"/>
      <c r="O39373" s="197"/>
      <c r="P39373" s="231"/>
    </row>
    <row r="39374" spans="2:16">
      <c r="B39374" s="351"/>
      <c r="C39374" s="398"/>
      <c r="D39374" s="399"/>
      <c r="E39374" s="400"/>
      <c r="G39374" s="401"/>
      <c r="H39374" s="401"/>
      <c r="I39374" s="401"/>
      <c r="J39374" s="194"/>
      <c r="K39374" s="194"/>
      <c r="L39374" s="195"/>
      <c r="M39374" s="196"/>
      <c r="N39374" s="197"/>
      <c r="O39374" s="197"/>
      <c r="P39374" s="231"/>
    </row>
    <row r="39375" spans="2:16">
      <c r="B39375" s="351"/>
      <c r="C39375" s="398"/>
      <c r="D39375" s="399"/>
      <c r="E39375" s="400"/>
      <c r="G39375" s="401"/>
      <c r="H39375" s="401"/>
      <c r="I39375" s="401"/>
      <c r="J39375" s="194"/>
      <c r="K39375" s="194"/>
      <c r="L39375" s="195"/>
      <c r="M39375" s="196"/>
      <c r="N39375" s="197"/>
      <c r="O39375" s="197"/>
      <c r="P39375" s="231"/>
    </row>
    <row r="39376" spans="2:16">
      <c r="B39376" s="351"/>
      <c r="C39376" s="398"/>
      <c r="D39376" s="399"/>
      <c r="E39376" s="400"/>
      <c r="G39376" s="401"/>
      <c r="H39376" s="401"/>
      <c r="I39376" s="401"/>
      <c r="J39376" s="194"/>
      <c r="K39376" s="194"/>
      <c r="L39376" s="195"/>
      <c r="M39376" s="196"/>
      <c r="N39376" s="197"/>
      <c r="O39376" s="197"/>
      <c r="P39376" s="231"/>
    </row>
    <row r="39377" spans="2:16">
      <c r="B39377" s="351"/>
      <c r="C39377" s="398"/>
      <c r="D39377" s="399"/>
      <c r="E39377" s="400"/>
      <c r="G39377" s="401"/>
      <c r="H39377" s="401"/>
      <c r="I39377" s="401"/>
      <c r="J39377" s="194"/>
      <c r="K39377" s="194"/>
      <c r="L39377" s="195"/>
      <c r="M39377" s="196"/>
      <c r="N39377" s="197"/>
      <c r="O39377" s="197"/>
      <c r="P39377" s="231"/>
    </row>
    <row r="39378" spans="2:16">
      <c r="B39378" s="351"/>
      <c r="C39378" s="398"/>
      <c r="D39378" s="399"/>
      <c r="E39378" s="400"/>
      <c r="G39378" s="401"/>
      <c r="H39378" s="401"/>
      <c r="I39378" s="401"/>
      <c r="J39378" s="194"/>
      <c r="K39378" s="194"/>
      <c r="L39378" s="195"/>
      <c r="M39378" s="196"/>
      <c r="N39378" s="197"/>
      <c r="O39378" s="197"/>
      <c r="P39378" s="231"/>
    </row>
    <row r="39379" spans="2:16">
      <c r="B39379" s="351"/>
      <c r="C39379" s="398"/>
      <c r="D39379" s="399"/>
      <c r="E39379" s="400"/>
      <c r="G39379" s="401"/>
      <c r="H39379" s="401"/>
      <c r="I39379" s="401"/>
      <c r="J39379" s="194"/>
      <c r="K39379" s="194"/>
      <c r="L39379" s="195"/>
      <c r="M39379" s="196"/>
      <c r="N39379" s="197"/>
      <c r="O39379" s="197"/>
      <c r="P39379" s="231"/>
    </row>
    <row r="39380" spans="2:16">
      <c r="B39380" s="351"/>
      <c r="C39380" s="398"/>
      <c r="D39380" s="399"/>
      <c r="E39380" s="400"/>
      <c r="G39380" s="401"/>
      <c r="H39380" s="401"/>
      <c r="I39380" s="401"/>
      <c r="J39380" s="194"/>
      <c r="K39380" s="194"/>
      <c r="L39380" s="195"/>
      <c r="M39380" s="196"/>
      <c r="N39380" s="197"/>
      <c r="O39380" s="197"/>
      <c r="P39380" s="231"/>
    </row>
    <row r="39381" spans="2:16">
      <c r="B39381" s="351"/>
      <c r="C39381" s="398"/>
      <c r="D39381" s="399"/>
      <c r="E39381" s="400"/>
      <c r="G39381" s="401"/>
      <c r="H39381" s="401"/>
      <c r="I39381" s="401"/>
      <c r="J39381" s="194"/>
      <c r="K39381" s="194"/>
      <c r="L39381" s="195"/>
      <c r="M39381" s="196"/>
      <c r="N39381" s="197"/>
      <c r="O39381" s="197"/>
      <c r="P39381" s="231"/>
    </row>
    <row r="39382" spans="2:16">
      <c r="B39382" s="351"/>
      <c r="C39382" s="398"/>
      <c r="D39382" s="399"/>
      <c r="E39382" s="400"/>
      <c r="G39382" s="401"/>
      <c r="H39382" s="401"/>
      <c r="I39382" s="401"/>
      <c r="J39382" s="194"/>
      <c r="K39382" s="194"/>
      <c r="L39382" s="195"/>
      <c r="M39382" s="196"/>
      <c r="N39382" s="197"/>
      <c r="O39382" s="197"/>
      <c r="P39382" s="231"/>
    </row>
    <row r="39383" spans="2:16">
      <c r="B39383" s="351"/>
      <c r="C39383" s="398"/>
      <c r="D39383" s="399"/>
      <c r="E39383" s="400"/>
      <c r="G39383" s="401"/>
      <c r="H39383" s="401"/>
      <c r="I39383" s="401"/>
      <c r="J39383" s="194"/>
      <c r="K39383" s="194"/>
      <c r="L39383" s="195"/>
      <c r="M39383" s="196"/>
      <c r="N39383" s="197"/>
      <c r="O39383" s="197"/>
      <c r="P39383" s="231"/>
    </row>
    <row r="39384" spans="2:16">
      <c r="B39384" s="351"/>
      <c r="C39384" s="398"/>
      <c r="D39384" s="399"/>
      <c r="E39384" s="400"/>
      <c r="G39384" s="401"/>
      <c r="H39384" s="401"/>
      <c r="I39384" s="401"/>
      <c r="J39384" s="194"/>
      <c r="K39384" s="194"/>
      <c r="L39384" s="195"/>
      <c r="M39384" s="196"/>
      <c r="N39384" s="197"/>
      <c r="O39384" s="197"/>
      <c r="P39384" s="231"/>
    </row>
    <row r="39385" spans="2:16">
      <c r="B39385" s="351"/>
      <c r="C39385" s="398"/>
      <c r="D39385" s="399"/>
      <c r="E39385" s="400"/>
      <c r="G39385" s="401"/>
      <c r="H39385" s="401"/>
      <c r="I39385" s="401"/>
      <c r="J39385" s="194"/>
      <c r="K39385" s="194"/>
      <c r="L39385" s="195"/>
      <c r="M39385" s="196"/>
      <c r="N39385" s="197"/>
      <c r="O39385" s="197"/>
      <c r="P39385" s="231"/>
    </row>
    <row r="39386" spans="2:16">
      <c r="B39386" s="351"/>
      <c r="C39386" s="398"/>
      <c r="D39386" s="399"/>
      <c r="E39386" s="400"/>
      <c r="G39386" s="401"/>
      <c r="H39386" s="401"/>
      <c r="I39386" s="401"/>
      <c r="J39386" s="194"/>
      <c r="K39386" s="194"/>
      <c r="L39386" s="195"/>
      <c r="M39386" s="196"/>
      <c r="N39386" s="197"/>
      <c r="O39386" s="197"/>
      <c r="P39386" s="231"/>
    </row>
    <row r="39387" spans="2:16">
      <c r="B39387" s="351"/>
      <c r="C39387" s="398"/>
      <c r="D39387" s="399"/>
      <c r="E39387" s="400"/>
      <c r="G39387" s="401"/>
      <c r="H39387" s="401"/>
      <c r="I39387" s="401"/>
      <c r="J39387" s="194"/>
      <c r="K39387" s="194"/>
      <c r="L39387" s="195"/>
      <c r="M39387" s="196"/>
      <c r="N39387" s="197"/>
      <c r="O39387" s="197"/>
      <c r="P39387" s="231"/>
    </row>
    <row r="39388" spans="2:16">
      <c r="B39388" s="351"/>
      <c r="C39388" s="398"/>
      <c r="D39388" s="399"/>
      <c r="E39388" s="400"/>
      <c r="G39388" s="401"/>
      <c r="H39388" s="401"/>
      <c r="I39388" s="401"/>
      <c r="J39388" s="194"/>
      <c r="K39388" s="194"/>
      <c r="L39388" s="195"/>
      <c r="M39388" s="196"/>
      <c r="N39388" s="197"/>
      <c r="O39388" s="197"/>
      <c r="P39388" s="231"/>
    </row>
    <row r="39389" spans="2:16">
      <c r="B39389" s="351"/>
      <c r="C39389" s="398"/>
      <c r="D39389" s="399"/>
      <c r="E39389" s="400"/>
      <c r="G39389" s="401"/>
      <c r="H39389" s="401"/>
      <c r="I39389" s="401"/>
      <c r="J39389" s="194"/>
      <c r="K39389" s="194"/>
      <c r="L39389" s="195"/>
      <c r="M39389" s="196"/>
      <c r="N39389" s="197"/>
      <c r="O39389" s="197"/>
      <c r="P39389" s="231"/>
    </row>
    <row r="39390" spans="2:16">
      <c r="B39390" s="351"/>
      <c r="C39390" s="398"/>
      <c r="D39390" s="399"/>
      <c r="E39390" s="400"/>
      <c r="G39390" s="401"/>
      <c r="H39390" s="401"/>
      <c r="I39390" s="401"/>
      <c r="J39390" s="194"/>
      <c r="K39390" s="194"/>
      <c r="L39390" s="195"/>
      <c r="M39390" s="196"/>
      <c r="N39390" s="197"/>
      <c r="O39390" s="197"/>
      <c r="P39390" s="231"/>
    </row>
    <row r="39391" spans="2:16">
      <c r="B39391" s="351"/>
      <c r="C39391" s="398"/>
      <c r="D39391" s="399"/>
      <c r="E39391" s="400"/>
      <c r="G39391" s="401"/>
      <c r="H39391" s="401"/>
      <c r="I39391" s="401"/>
      <c r="J39391" s="194"/>
      <c r="K39391" s="194"/>
      <c r="L39391" s="195"/>
      <c r="M39391" s="196"/>
      <c r="N39391" s="197"/>
      <c r="O39391" s="197"/>
      <c r="P39391" s="231"/>
    </row>
    <row r="39392" spans="2:16">
      <c r="B39392" s="351"/>
      <c r="C39392" s="398"/>
      <c r="D39392" s="399"/>
      <c r="E39392" s="400"/>
      <c r="G39392" s="401"/>
      <c r="H39392" s="401"/>
      <c r="I39392" s="401"/>
      <c r="J39392" s="194"/>
      <c r="K39392" s="194"/>
      <c r="L39392" s="195"/>
      <c r="M39392" s="196"/>
      <c r="N39392" s="197"/>
      <c r="O39392" s="197"/>
      <c r="P39392" s="231"/>
    </row>
    <row r="39393" spans="2:16">
      <c r="B39393" s="351"/>
      <c r="C39393" s="398"/>
      <c r="D39393" s="399"/>
      <c r="E39393" s="400"/>
      <c r="G39393" s="401"/>
      <c r="H39393" s="401"/>
      <c r="I39393" s="401"/>
      <c r="J39393" s="194"/>
      <c r="K39393" s="194"/>
      <c r="L39393" s="195"/>
      <c r="M39393" s="196"/>
      <c r="N39393" s="197"/>
      <c r="O39393" s="197"/>
      <c r="P39393" s="231"/>
    </row>
    <row r="39394" spans="2:16">
      <c r="B39394" s="351"/>
      <c r="C39394" s="398"/>
      <c r="D39394" s="399"/>
      <c r="E39394" s="400"/>
      <c r="G39394" s="401"/>
      <c r="H39394" s="401"/>
      <c r="I39394" s="401"/>
      <c r="J39394" s="194"/>
      <c r="K39394" s="194"/>
      <c r="L39394" s="195"/>
      <c r="M39394" s="196"/>
      <c r="N39394" s="197"/>
      <c r="O39394" s="197"/>
      <c r="P39394" s="231"/>
    </row>
    <row r="39395" spans="2:16">
      <c r="B39395" s="402"/>
      <c r="C39395" s="398"/>
      <c r="D39395" s="404"/>
      <c r="E39395" s="405"/>
      <c r="G39395" s="406"/>
      <c r="H39395" s="406"/>
      <c r="I39395" s="406"/>
      <c r="J39395" s="194"/>
      <c r="K39395" s="194"/>
      <c r="L39395" s="195"/>
      <c r="M39395" s="196"/>
      <c r="N39395" s="197"/>
      <c r="O39395" s="197"/>
      <c r="P39395" s="221"/>
    </row>
    <row r="39396" spans="2:16">
      <c r="B39396" s="351"/>
      <c r="C39396" s="398"/>
      <c r="D39396" s="399"/>
      <c r="E39396" s="400"/>
      <c r="G39396" s="401"/>
      <c r="H39396" s="401"/>
      <c r="I39396" s="401"/>
      <c r="J39396" s="194"/>
      <c r="K39396" s="194"/>
      <c r="L39396" s="195"/>
      <c r="M39396" s="196"/>
      <c r="N39396" s="197"/>
      <c r="O39396" s="197"/>
      <c r="P39396" s="231"/>
    </row>
    <row r="39397" spans="2:16">
      <c r="B39397" s="351"/>
      <c r="C39397" s="398"/>
      <c r="D39397" s="399"/>
      <c r="E39397" s="400"/>
      <c r="G39397" s="401"/>
      <c r="H39397" s="401"/>
      <c r="I39397" s="401"/>
      <c r="J39397" s="194"/>
      <c r="K39397" s="194"/>
      <c r="L39397" s="195"/>
      <c r="M39397" s="196"/>
      <c r="N39397" s="197"/>
      <c r="O39397" s="197"/>
      <c r="P39397" s="231"/>
    </row>
    <row r="39398" spans="2:16">
      <c r="B39398" s="351"/>
      <c r="C39398" s="398"/>
      <c r="D39398" s="399"/>
      <c r="E39398" s="400"/>
      <c r="G39398" s="401"/>
      <c r="H39398" s="401"/>
      <c r="I39398" s="401"/>
      <c r="J39398" s="194"/>
      <c r="K39398" s="194"/>
      <c r="L39398" s="195"/>
      <c r="M39398" s="196"/>
      <c r="N39398" s="197"/>
      <c r="O39398" s="197"/>
      <c r="P39398" s="231"/>
    </row>
    <row r="39399" spans="2:16">
      <c r="B39399" s="351"/>
      <c r="C39399" s="398"/>
      <c r="D39399" s="399"/>
      <c r="E39399" s="400"/>
      <c r="G39399" s="401"/>
      <c r="H39399" s="401"/>
      <c r="I39399" s="401"/>
      <c r="J39399" s="194"/>
      <c r="K39399" s="194"/>
      <c r="L39399" s="195"/>
      <c r="M39399" s="196"/>
      <c r="N39399" s="197"/>
      <c r="O39399" s="197"/>
      <c r="P39399" s="231"/>
    </row>
    <row r="39400" spans="2:16">
      <c r="B39400" s="351"/>
      <c r="C39400" s="398"/>
      <c r="D39400" s="399"/>
      <c r="E39400" s="400"/>
      <c r="G39400" s="401"/>
      <c r="H39400" s="401"/>
      <c r="I39400" s="401"/>
      <c r="J39400" s="194"/>
      <c r="K39400" s="194"/>
      <c r="L39400" s="195"/>
      <c r="M39400" s="196"/>
      <c r="N39400" s="197"/>
      <c r="O39400" s="197"/>
      <c r="P39400" s="231"/>
    </row>
    <row r="39401" spans="2:16">
      <c r="B39401" s="351"/>
      <c r="C39401" s="398"/>
      <c r="D39401" s="399"/>
      <c r="E39401" s="400"/>
      <c r="G39401" s="401"/>
      <c r="H39401" s="401"/>
      <c r="I39401" s="401"/>
      <c r="J39401" s="194"/>
      <c r="K39401" s="194"/>
      <c r="L39401" s="195"/>
      <c r="M39401" s="196"/>
      <c r="N39401" s="197"/>
      <c r="O39401" s="197"/>
      <c r="P39401" s="231"/>
    </row>
    <row r="39402" spans="2:16">
      <c r="B39402" s="351"/>
      <c r="C39402" s="398"/>
      <c r="D39402" s="399"/>
      <c r="E39402" s="400"/>
      <c r="G39402" s="401"/>
      <c r="H39402" s="401"/>
      <c r="I39402" s="401"/>
      <c r="J39402" s="194"/>
      <c r="K39402" s="194"/>
      <c r="L39402" s="195"/>
      <c r="M39402" s="196"/>
      <c r="N39402" s="197"/>
      <c r="O39402" s="197"/>
      <c r="P39402" s="231"/>
    </row>
    <row r="39403" spans="2:16">
      <c r="B39403" s="351"/>
      <c r="C39403" s="398"/>
      <c r="D39403" s="399"/>
      <c r="E39403" s="400"/>
      <c r="G39403" s="401"/>
      <c r="H39403" s="401"/>
      <c r="I39403" s="401"/>
      <c r="J39403" s="194"/>
      <c r="K39403" s="194"/>
      <c r="L39403" s="195"/>
      <c r="M39403" s="196"/>
      <c r="N39403" s="197"/>
      <c r="O39403" s="197"/>
      <c r="P39403" s="231"/>
    </row>
    <row r="39404" spans="2:16">
      <c r="B39404" s="351"/>
      <c r="C39404" s="398"/>
      <c r="D39404" s="399"/>
      <c r="E39404" s="400"/>
      <c r="G39404" s="401"/>
      <c r="H39404" s="401"/>
      <c r="I39404" s="401"/>
      <c r="J39404" s="194"/>
      <c r="K39404" s="194"/>
      <c r="L39404" s="195"/>
      <c r="M39404" s="196"/>
      <c r="N39404" s="197"/>
      <c r="O39404" s="197"/>
      <c r="P39404" s="231"/>
    </row>
    <row r="39405" spans="2:16">
      <c r="B39405" s="351"/>
      <c r="C39405" s="398"/>
      <c r="D39405" s="399"/>
      <c r="E39405" s="400"/>
      <c r="G39405" s="401"/>
      <c r="H39405" s="401"/>
      <c r="I39405" s="401"/>
      <c r="J39405" s="194"/>
      <c r="K39405" s="194"/>
      <c r="L39405" s="195"/>
      <c r="M39405" s="196"/>
      <c r="N39405" s="197"/>
      <c r="O39405" s="197"/>
      <c r="P39405" s="231"/>
    </row>
    <row r="39406" spans="2:16">
      <c r="B39406" s="351"/>
      <c r="C39406" s="398"/>
      <c r="D39406" s="399"/>
      <c r="E39406" s="400"/>
      <c r="G39406" s="401"/>
      <c r="H39406" s="401"/>
      <c r="I39406" s="401"/>
      <c r="J39406" s="194"/>
      <c r="K39406" s="194"/>
      <c r="L39406" s="195"/>
      <c r="M39406" s="196"/>
      <c r="N39406" s="197"/>
      <c r="O39406" s="197"/>
      <c r="P39406" s="231"/>
    </row>
    <row r="39407" spans="2:16">
      <c r="B39407" s="351"/>
      <c r="C39407" s="398"/>
      <c r="D39407" s="399"/>
      <c r="E39407" s="400"/>
      <c r="G39407" s="401"/>
      <c r="H39407" s="401"/>
      <c r="I39407" s="401"/>
      <c r="J39407" s="194"/>
      <c r="K39407" s="194"/>
      <c r="L39407" s="195"/>
      <c r="M39407" s="196"/>
      <c r="N39407" s="197"/>
      <c r="O39407" s="197"/>
      <c r="P39407" s="231"/>
    </row>
    <row r="39408" spans="2:16">
      <c r="B39408" s="351"/>
      <c r="C39408" s="398"/>
      <c r="D39408" s="399"/>
      <c r="E39408" s="400"/>
      <c r="G39408" s="401"/>
      <c r="H39408" s="401"/>
      <c r="I39408" s="401"/>
      <c r="J39408" s="194"/>
      <c r="K39408" s="194"/>
      <c r="L39408" s="195"/>
      <c r="M39408" s="196"/>
      <c r="N39408" s="197"/>
      <c r="O39408" s="197"/>
      <c r="P39408" s="231"/>
    </row>
    <row r="39409" spans="2:16">
      <c r="B39409" s="351"/>
      <c r="C39409" s="398"/>
      <c r="D39409" s="399"/>
      <c r="E39409" s="400"/>
      <c r="G39409" s="401"/>
      <c r="H39409" s="401"/>
      <c r="I39409" s="401"/>
      <c r="J39409" s="194"/>
      <c r="K39409" s="194"/>
      <c r="L39409" s="195"/>
      <c r="M39409" s="196"/>
      <c r="N39409" s="197"/>
      <c r="O39409" s="197"/>
      <c r="P39409" s="231"/>
    </row>
    <row r="39410" spans="2:16">
      <c r="B39410" s="351"/>
      <c r="C39410" s="398"/>
      <c r="D39410" s="399"/>
      <c r="E39410" s="400"/>
      <c r="G39410" s="401"/>
      <c r="H39410" s="401"/>
      <c r="I39410" s="401"/>
      <c r="J39410" s="194"/>
      <c r="K39410" s="194"/>
      <c r="L39410" s="195"/>
      <c r="M39410" s="196"/>
      <c r="N39410" s="197"/>
      <c r="O39410" s="197"/>
      <c r="P39410" s="231"/>
    </row>
    <row r="39411" spans="2:16">
      <c r="B39411" s="351"/>
      <c r="C39411" s="398"/>
      <c r="D39411" s="399"/>
      <c r="E39411" s="400"/>
      <c r="G39411" s="401"/>
      <c r="H39411" s="401"/>
      <c r="I39411" s="401"/>
      <c r="J39411" s="194"/>
      <c r="K39411" s="194"/>
      <c r="L39411" s="195"/>
      <c r="M39411" s="196"/>
      <c r="N39411" s="197"/>
      <c r="O39411" s="197"/>
      <c r="P39411" s="231"/>
    </row>
    <row r="39412" spans="2:16">
      <c r="B39412" s="351"/>
      <c r="C39412" s="398"/>
      <c r="D39412" s="399"/>
      <c r="E39412" s="400"/>
      <c r="G39412" s="401"/>
      <c r="H39412" s="401"/>
      <c r="I39412" s="401"/>
      <c r="J39412" s="194"/>
      <c r="K39412" s="194"/>
      <c r="L39412" s="195"/>
      <c r="M39412" s="196"/>
      <c r="N39412" s="197"/>
      <c r="O39412" s="197"/>
      <c r="P39412" s="231"/>
    </row>
    <row r="39413" spans="2:16">
      <c r="B39413" s="351"/>
      <c r="C39413" s="398"/>
      <c r="D39413" s="399"/>
      <c r="E39413" s="400"/>
      <c r="G39413" s="401"/>
      <c r="H39413" s="401"/>
      <c r="I39413" s="401"/>
      <c r="J39413" s="194"/>
      <c r="K39413" s="194"/>
      <c r="L39413" s="195"/>
      <c r="M39413" s="196"/>
      <c r="N39413" s="197"/>
      <c r="O39413" s="197"/>
      <c r="P39413" s="231"/>
    </row>
    <row r="39414" spans="2:16">
      <c r="B39414" s="351"/>
      <c r="C39414" s="398"/>
      <c r="D39414" s="399"/>
      <c r="E39414" s="400"/>
      <c r="G39414" s="401"/>
      <c r="H39414" s="401"/>
      <c r="I39414" s="401"/>
      <c r="J39414" s="194"/>
      <c r="K39414" s="194"/>
      <c r="L39414" s="195"/>
      <c r="M39414" s="196"/>
      <c r="N39414" s="197"/>
      <c r="O39414" s="197"/>
      <c r="P39414" s="231"/>
    </row>
    <row r="39415" spans="2:16">
      <c r="B39415" s="351"/>
      <c r="C39415" s="398"/>
      <c r="D39415" s="399"/>
      <c r="E39415" s="400"/>
      <c r="G39415" s="401"/>
      <c r="H39415" s="401"/>
      <c r="I39415" s="401"/>
      <c r="J39415" s="194"/>
      <c r="K39415" s="194"/>
      <c r="L39415" s="195"/>
      <c r="M39415" s="196"/>
      <c r="N39415" s="197"/>
      <c r="O39415" s="197"/>
      <c r="P39415" s="231"/>
    </row>
    <row r="39416" spans="2:16">
      <c r="B39416" s="351"/>
      <c r="C39416" s="398"/>
      <c r="D39416" s="399"/>
      <c r="E39416" s="400"/>
      <c r="G39416" s="401"/>
      <c r="H39416" s="401"/>
      <c r="I39416" s="401"/>
      <c r="J39416" s="194"/>
      <c r="K39416" s="194"/>
      <c r="L39416" s="195"/>
      <c r="M39416" s="196"/>
      <c r="N39416" s="197"/>
      <c r="O39416" s="197"/>
      <c r="P39416" s="231"/>
    </row>
    <row r="39417" spans="2:16">
      <c r="B39417" s="351"/>
      <c r="C39417" s="398"/>
      <c r="D39417" s="399"/>
      <c r="E39417" s="400"/>
      <c r="G39417" s="401"/>
      <c r="H39417" s="401"/>
      <c r="I39417" s="401"/>
      <c r="J39417" s="194"/>
      <c r="K39417" s="194"/>
      <c r="L39417" s="195"/>
      <c r="M39417" s="196"/>
      <c r="N39417" s="197"/>
      <c r="O39417" s="197"/>
      <c r="P39417" s="231"/>
    </row>
    <row r="39418" spans="2:16">
      <c r="B39418" s="351"/>
      <c r="C39418" s="398"/>
      <c r="D39418" s="399"/>
      <c r="E39418" s="400"/>
      <c r="G39418" s="401"/>
      <c r="H39418" s="401"/>
      <c r="I39418" s="401"/>
      <c r="J39418" s="194"/>
      <c r="K39418" s="194"/>
      <c r="L39418" s="195"/>
      <c r="M39418" s="196"/>
      <c r="N39418" s="197"/>
      <c r="O39418" s="197"/>
      <c r="P39418" s="231"/>
    </row>
    <row r="39419" spans="2:16">
      <c r="B39419" s="351"/>
      <c r="C39419" s="398"/>
      <c r="D39419" s="399"/>
      <c r="E39419" s="400"/>
      <c r="G39419" s="401"/>
      <c r="H39419" s="401"/>
      <c r="I39419" s="401"/>
      <c r="J39419" s="194"/>
      <c r="K39419" s="194"/>
      <c r="L39419" s="195"/>
      <c r="M39419" s="196"/>
      <c r="N39419" s="197"/>
      <c r="O39419" s="197"/>
      <c r="P39419" s="231"/>
    </row>
    <row r="39420" spans="2:16">
      <c r="B39420" s="351"/>
      <c r="C39420" s="398"/>
      <c r="D39420" s="399"/>
      <c r="E39420" s="400"/>
      <c r="G39420" s="401"/>
      <c r="H39420" s="401"/>
      <c r="I39420" s="401"/>
      <c r="J39420" s="194"/>
      <c r="K39420" s="194"/>
      <c r="L39420" s="195"/>
      <c r="M39420" s="196"/>
      <c r="N39420" s="197"/>
      <c r="O39420" s="197"/>
      <c r="P39420" s="231"/>
    </row>
    <row r="39421" spans="2:16">
      <c r="B39421" s="351"/>
      <c r="C39421" s="398"/>
      <c r="D39421" s="399"/>
      <c r="E39421" s="400"/>
      <c r="G39421" s="401"/>
      <c r="H39421" s="401"/>
      <c r="I39421" s="401"/>
      <c r="J39421" s="194"/>
      <c r="K39421" s="194"/>
      <c r="L39421" s="195"/>
      <c r="M39421" s="196"/>
      <c r="N39421" s="197"/>
      <c r="O39421" s="197"/>
      <c r="P39421" s="231"/>
    </row>
    <row r="39422" spans="2:16">
      <c r="B39422" s="351"/>
      <c r="C39422" s="398"/>
      <c r="D39422" s="399"/>
      <c r="E39422" s="400"/>
      <c r="G39422" s="401"/>
      <c r="H39422" s="401"/>
      <c r="I39422" s="401"/>
      <c r="J39422" s="194"/>
      <c r="K39422" s="194"/>
      <c r="L39422" s="195"/>
      <c r="M39422" s="196"/>
      <c r="N39422" s="197"/>
      <c r="O39422" s="197"/>
      <c r="P39422" s="231"/>
    </row>
    <row r="39423" spans="2:16">
      <c r="B39423" s="351"/>
      <c r="C39423" s="398"/>
      <c r="D39423" s="399"/>
      <c r="E39423" s="400"/>
      <c r="G39423" s="401"/>
      <c r="H39423" s="401"/>
      <c r="I39423" s="401"/>
      <c r="J39423" s="194"/>
      <c r="K39423" s="194"/>
      <c r="L39423" s="195"/>
      <c r="M39423" s="196"/>
      <c r="N39423" s="197"/>
      <c r="O39423" s="197"/>
      <c r="P39423" s="231"/>
    </row>
    <row r="39424" spans="2:16">
      <c r="B39424" s="351"/>
      <c r="C39424" s="398"/>
      <c r="D39424" s="399"/>
      <c r="E39424" s="400"/>
      <c r="G39424" s="401"/>
      <c r="H39424" s="401"/>
      <c r="I39424" s="401"/>
      <c r="J39424" s="194"/>
      <c r="K39424" s="194"/>
      <c r="L39424" s="195"/>
      <c r="M39424" s="196"/>
      <c r="N39424" s="197"/>
      <c r="O39424" s="197"/>
      <c r="P39424" s="231"/>
    </row>
    <row r="39425" spans="2:16">
      <c r="B39425" s="351"/>
      <c r="C39425" s="398"/>
      <c r="D39425" s="399"/>
      <c r="E39425" s="400"/>
      <c r="G39425" s="401"/>
      <c r="H39425" s="401"/>
      <c r="I39425" s="401"/>
      <c r="J39425" s="194"/>
      <c r="K39425" s="194"/>
      <c r="L39425" s="195"/>
      <c r="M39425" s="196"/>
      <c r="N39425" s="197"/>
      <c r="O39425" s="197"/>
      <c r="P39425" s="231"/>
    </row>
    <row r="39426" spans="2:16">
      <c r="B39426" s="351"/>
      <c r="C39426" s="398"/>
      <c r="D39426" s="399"/>
      <c r="E39426" s="400"/>
      <c r="G39426" s="401"/>
      <c r="H39426" s="401"/>
      <c r="I39426" s="401"/>
      <c r="J39426" s="194"/>
      <c r="K39426" s="194"/>
      <c r="L39426" s="195"/>
      <c r="M39426" s="196"/>
      <c r="N39426" s="197"/>
      <c r="O39426" s="197"/>
      <c r="P39426" s="231"/>
    </row>
    <row r="39427" spans="2:16">
      <c r="B39427" s="351"/>
      <c r="C39427" s="398"/>
      <c r="D39427" s="399"/>
      <c r="E39427" s="400"/>
      <c r="G39427" s="401"/>
      <c r="H39427" s="401"/>
      <c r="I39427" s="401"/>
      <c r="J39427" s="194"/>
      <c r="K39427" s="194"/>
      <c r="L39427" s="195"/>
      <c r="M39427" s="196"/>
      <c r="N39427" s="197"/>
      <c r="O39427" s="197"/>
      <c r="P39427" s="231"/>
    </row>
    <row r="39428" spans="2:16">
      <c r="B39428" s="351"/>
      <c r="C39428" s="398"/>
      <c r="D39428" s="399"/>
      <c r="E39428" s="400"/>
      <c r="G39428" s="401"/>
      <c r="H39428" s="401"/>
      <c r="I39428" s="401"/>
      <c r="J39428" s="194"/>
      <c r="K39428" s="194"/>
      <c r="L39428" s="195"/>
      <c r="M39428" s="196"/>
      <c r="N39428" s="197"/>
      <c r="O39428" s="197"/>
      <c r="P39428" s="231"/>
    </row>
    <row r="39429" spans="2:16">
      <c r="B39429" s="351"/>
      <c r="C39429" s="398"/>
      <c r="D39429" s="399"/>
      <c r="E39429" s="400"/>
      <c r="G39429" s="401"/>
      <c r="H39429" s="401"/>
      <c r="I39429" s="401"/>
      <c r="J39429" s="194"/>
      <c r="K39429" s="194"/>
      <c r="L39429" s="195"/>
      <c r="M39429" s="196"/>
      <c r="N39429" s="197"/>
      <c r="O39429" s="197"/>
      <c r="P39429" s="231"/>
    </row>
    <row r="39430" spans="2:16">
      <c r="B39430" s="351"/>
      <c r="C39430" s="398"/>
      <c r="D39430" s="399"/>
      <c r="E39430" s="400"/>
      <c r="G39430" s="401"/>
      <c r="H39430" s="401"/>
      <c r="I39430" s="401"/>
      <c r="J39430" s="194"/>
      <c r="K39430" s="194"/>
      <c r="L39430" s="195"/>
      <c r="M39430" s="196"/>
      <c r="N39430" s="197"/>
      <c r="O39430" s="197"/>
      <c r="P39430" s="231"/>
    </row>
    <row r="39431" spans="2:16">
      <c r="B39431" s="351"/>
      <c r="C39431" s="398"/>
      <c r="D39431" s="399"/>
      <c r="E39431" s="400"/>
      <c r="G39431" s="401"/>
      <c r="H39431" s="401"/>
      <c r="I39431" s="401"/>
      <c r="J39431" s="194"/>
      <c r="K39431" s="194"/>
      <c r="L39431" s="195"/>
      <c r="M39431" s="196"/>
      <c r="N39431" s="197"/>
      <c r="O39431" s="197"/>
      <c r="P39431" s="231"/>
    </row>
    <row r="39432" spans="2:16">
      <c r="B39432" s="351"/>
      <c r="C39432" s="398"/>
      <c r="D39432" s="399"/>
      <c r="E39432" s="400"/>
      <c r="G39432" s="401"/>
      <c r="H39432" s="401"/>
      <c r="I39432" s="401"/>
      <c r="J39432" s="194"/>
      <c r="K39432" s="194"/>
      <c r="L39432" s="195"/>
      <c r="M39432" s="196"/>
      <c r="N39432" s="197"/>
      <c r="O39432" s="197"/>
      <c r="P39432" s="231"/>
    </row>
    <row r="39433" spans="2:16">
      <c r="B39433" s="351"/>
      <c r="C39433" s="398"/>
      <c r="D39433" s="399"/>
      <c r="E39433" s="400"/>
      <c r="G39433" s="401"/>
      <c r="H39433" s="401"/>
      <c r="I39433" s="401"/>
      <c r="J39433" s="194"/>
      <c r="K39433" s="194"/>
      <c r="L39433" s="195"/>
      <c r="M39433" s="196"/>
      <c r="N39433" s="197"/>
      <c r="O39433" s="197"/>
      <c r="P39433" s="231"/>
    </row>
    <row r="39434" spans="2:16">
      <c r="B39434" s="351"/>
      <c r="C39434" s="398"/>
      <c r="D39434" s="399"/>
      <c r="E39434" s="400"/>
      <c r="G39434" s="401"/>
      <c r="H39434" s="401"/>
      <c r="I39434" s="401"/>
      <c r="J39434" s="194"/>
      <c r="K39434" s="194"/>
      <c r="L39434" s="195"/>
      <c r="M39434" s="196"/>
      <c r="N39434" s="197"/>
      <c r="O39434" s="197"/>
      <c r="P39434" s="231"/>
    </row>
    <row r="39435" spans="2:16">
      <c r="B39435" s="351"/>
      <c r="C39435" s="398"/>
      <c r="D39435" s="399"/>
      <c r="E39435" s="400"/>
      <c r="G39435" s="401"/>
      <c r="H39435" s="401"/>
      <c r="I39435" s="401"/>
      <c r="J39435" s="194"/>
      <c r="K39435" s="194"/>
      <c r="L39435" s="195"/>
      <c r="M39435" s="196"/>
      <c r="N39435" s="197"/>
      <c r="O39435" s="197"/>
      <c r="P39435" s="231"/>
    </row>
    <row r="39436" spans="2:16">
      <c r="B39436" s="351"/>
      <c r="C39436" s="398"/>
      <c r="D39436" s="399"/>
      <c r="E39436" s="400"/>
      <c r="G39436" s="401"/>
      <c r="H39436" s="401"/>
      <c r="I39436" s="401"/>
      <c r="J39436" s="194"/>
      <c r="K39436" s="194"/>
      <c r="L39436" s="195"/>
      <c r="M39436" s="196"/>
      <c r="N39436" s="197"/>
      <c r="O39436" s="197"/>
      <c r="P39436" s="231"/>
    </row>
    <row r="39437" spans="2:16">
      <c r="B39437" s="351"/>
      <c r="C39437" s="398"/>
      <c r="D39437" s="399"/>
      <c r="E39437" s="400"/>
      <c r="G39437" s="401"/>
      <c r="H39437" s="401"/>
      <c r="I39437" s="401"/>
      <c r="J39437" s="194"/>
      <c r="K39437" s="194"/>
      <c r="L39437" s="195"/>
      <c r="M39437" s="196"/>
      <c r="N39437" s="197"/>
      <c r="O39437" s="197"/>
      <c r="P39437" s="231"/>
    </row>
    <row r="39438" spans="2:16">
      <c r="B39438" s="351"/>
      <c r="C39438" s="398"/>
      <c r="D39438" s="399"/>
      <c r="E39438" s="400"/>
      <c r="G39438" s="401"/>
      <c r="H39438" s="401"/>
      <c r="I39438" s="401"/>
      <c r="J39438" s="194"/>
      <c r="K39438" s="194"/>
      <c r="L39438" s="195"/>
      <c r="M39438" s="196"/>
      <c r="N39438" s="197"/>
      <c r="O39438" s="197"/>
      <c r="P39438" s="231"/>
    </row>
    <row r="39439" spans="2:16">
      <c r="B39439" s="351"/>
      <c r="C39439" s="398"/>
      <c r="D39439" s="399"/>
      <c r="E39439" s="400"/>
      <c r="G39439" s="401"/>
      <c r="H39439" s="401"/>
      <c r="I39439" s="401"/>
      <c r="J39439" s="194"/>
      <c r="K39439" s="194"/>
      <c r="L39439" s="195"/>
      <c r="M39439" s="196"/>
      <c r="N39439" s="197"/>
      <c r="O39439" s="197"/>
      <c r="P39439" s="231"/>
    </row>
    <row r="39440" spans="2:16">
      <c r="B39440" s="351"/>
      <c r="C39440" s="398"/>
      <c r="D39440" s="399"/>
      <c r="E39440" s="400"/>
      <c r="G39440" s="401"/>
      <c r="H39440" s="401"/>
      <c r="I39440" s="401"/>
      <c r="J39440" s="194"/>
      <c r="K39440" s="194"/>
      <c r="L39440" s="195"/>
      <c r="M39440" s="196"/>
      <c r="N39440" s="197"/>
      <c r="O39440" s="197"/>
      <c r="P39440" s="231"/>
    </row>
    <row r="39441" spans="2:16">
      <c r="B39441" s="351"/>
      <c r="C39441" s="398"/>
      <c r="D39441" s="399"/>
      <c r="E39441" s="400"/>
      <c r="G39441" s="401"/>
      <c r="H39441" s="401"/>
      <c r="I39441" s="401"/>
      <c r="J39441" s="194"/>
      <c r="K39441" s="194"/>
      <c r="L39441" s="195"/>
      <c r="M39441" s="196"/>
      <c r="N39441" s="197"/>
      <c r="O39441" s="197"/>
      <c r="P39441" s="231"/>
    </row>
    <row r="39442" spans="2:16">
      <c r="B39442" s="351"/>
      <c r="C39442" s="398"/>
      <c r="D39442" s="399"/>
      <c r="E39442" s="400"/>
      <c r="G39442" s="401"/>
      <c r="H39442" s="401"/>
      <c r="I39442" s="401"/>
      <c r="J39442" s="194"/>
      <c r="K39442" s="194"/>
      <c r="L39442" s="195"/>
      <c r="M39442" s="196"/>
      <c r="N39442" s="197"/>
      <c r="O39442" s="197"/>
      <c r="P39442" s="231"/>
    </row>
    <row r="39443" spans="2:16">
      <c r="B39443" s="351"/>
      <c r="C39443" s="398"/>
      <c r="D39443" s="399"/>
      <c r="E39443" s="400"/>
      <c r="G39443" s="401"/>
      <c r="H39443" s="401"/>
      <c r="I39443" s="401"/>
      <c r="J39443" s="194"/>
      <c r="K39443" s="194"/>
      <c r="L39443" s="195"/>
      <c r="M39443" s="196"/>
      <c r="N39443" s="197"/>
      <c r="O39443" s="197"/>
      <c r="P39443" s="231"/>
    </row>
    <row r="39444" spans="2:16">
      <c r="B39444" s="351"/>
      <c r="C39444" s="398"/>
      <c r="D39444" s="399"/>
      <c r="E39444" s="400"/>
      <c r="G39444" s="401"/>
      <c r="H39444" s="401"/>
      <c r="I39444" s="401"/>
      <c r="J39444" s="194"/>
      <c r="K39444" s="194"/>
      <c r="L39444" s="195"/>
      <c r="M39444" s="196"/>
      <c r="N39444" s="197"/>
      <c r="O39444" s="197"/>
      <c r="P39444" s="231"/>
    </row>
    <row r="39445" spans="2:16">
      <c r="B39445" s="351"/>
      <c r="C39445" s="398"/>
      <c r="D39445" s="399"/>
      <c r="E39445" s="400"/>
      <c r="G39445" s="401"/>
      <c r="H39445" s="401"/>
      <c r="I39445" s="401"/>
      <c r="J39445" s="194"/>
      <c r="K39445" s="194"/>
      <c r="L39445" s="195"/>
      <c r="M39445" s="196"/>
      <c r="N39445" s="197"/>
      <c r="O39445" s="197"/>
      <c r="P39445" s="231"/>
    </row>
    <row r="39446" spans="2:16">
      <c r="B39446" s="351"/>
      <c r="C39446" s="398"/>
      <c r="D39446" s="399"/>
      <c r="E39446" s="400"/>
      <c r="G39446" s="401"/>
      <c r="H39446" s="401"/>
      <c r="I39446" s="401"/>
      <c r="J39446" s="194"/>
      <c r="K39446" s="194"/>
      <c r="L39446" s="195"/>
      <c r="M39446" s="196"/>
      <c r="N39446" s="197"/>
      <c r="O39446" s="197"/>
      <c r="P39446" s="231"/>
    </row>
    <row r="39447" spans="2:16">
      <c r="B39447" s="351"/>
      <c r="C39447" s="398"/>
      <c r="D39447" s="399"/>
      <c r="E39447" s="400"/>
      <c r="G39447" s="401"/>
      <c r="H39447" s="401"/>
      <c r="I39447" s="401"/>
      <c r="J39447" s="194"/>
      <c r="K39447" s="194"/>
      <c r="L39447" s="195"/>
      <c r="M39447" s="196"/>
      <c r="N39447" s="197"/>
      <c r="O39447" s="197"/>
      <c r="P39447" s="231"/>
    </row>
    <row r="39448" spans="2:16">
      <c r="B39448" s="351"/>
      <c r="C39448" s="398"/>
      <c r="D39448" s="399"/>
      <c r="E39448" s="400"/>
      <c r="G39448" s="401"/>
      <c r="H39448" s="401"/>
      <c r="I39448" s="401"/>
      <c r="J39448" s="194"/>
      <c r="K39448" s="194"/>
      <c r="L39448" s="195"/>
      <c r="M39448" s="196"/>
      <c r="N39448" s="197"/>
      <c r="O39448" s="197"/>
      <c r="P39448" s="231"/>
    </row>
    <row r="39449" spans="2:16">
      <c r="B39449" s="351"/>
      <c r="C39449" s="398"/>
      <c r="D39449" s="399"/>
      <c r="E39449" s="400"/>
      <c r="G39449" s="401"/>
      <c r="H39449" s="401"/>
      <c r="I39449" s="401"/>
      <c r="J39449" s="194"/>
      <c r="K39449" s="194"/>
      <c r="L39449" s="195"/>
      <c r="M39449" s="196"/>
      <c r="N39449" s="197"/>
      <c r="O39449" s="197"/>
      <c r="P39449" s="231"/>
    </row>
    <row r="39450" spans="2:16">
      <c r="B39450" s="351"/>
      <c r="C39450" s="398"/>
      <c r="D39450" s="399"/>
      <c r="E39450" s="400"/>
      <c r="G39450" s="401"/>
      <c r="H39450" s="401"/>
      <c r="I39450" s="401"/>
      <c r="J39450" s="194"/>
      <c r="K39450" s="194"/>
      <c r="L39450" s="195"/>
      <c r="M39450" s="196"/>
      <c r="N39450" s="197"/>
      <c r="O39450" s="197"/>
      <c r="P39450" s="231"/>
    </row>
    <row r="39451" spans="2:16">
      <c r="B39451" s="351"/>
      <c r="C39451" s="398"/>
      <c r="D39451" s="399"/>
      <c r="E39451" s="400"/>
      <c r="G39451" s="401"/>
      <c r="H39451" s="401"/>
      <c r="I39451" s="401"/>
      <c r="J39451" s="194"/>
      <c r="K39451" s="194"/>
      <c r="L39451" s="195"/>
      <c r="M39451" s="196"/>
      <c r="N39451" s="197"/>
      <c r="O39451" s="197"/>
      <c r="P39451" s="231"/>
    </row>
    <row r="39452" spans="2:16">
      <c r="B39452" s="351"/>
      <c r="C39452" s="398"/>
      <c r="D39452" s="399"/>
      <c r="E39452" s="400"/>
      <c r="G39452" s="401"/>
      <c r="H39452" s="401"/>
      <c r="I39452" s="401"/>
      <c r="J39452" s="194"/>
      <c r="K39452" s="194"/>
      <c r="L39452" s="195"/>
      <c r="M39452" s="196"/>
      <c r="N39452" s="197"/>
      <c r="O39452" s="197"/>
      <c r="P39452" s="231"/>
    </row>
    <row r="39453" spans="2:16">
      <c r="B39453" s="351"/>
      <c r="C39453" s="398"/>
      <c r="D39453" s="399"/>
      <c r="E39453" s="400"/>
      <c r="G39453" s="401"/>
      <c r="H39453" s="401"/>
      <c r="I39453" s="401"/>
      <c r="J39453" s="194"/>
      <c r="K39453" s="194"/>
      <c r="L39453" s="195"/>
      <c r="M39453" s="196"/>
      <c r="N39453" s="197"/>
      <c r="O39453" s="197"/>
      <c r="P39453" s="231"/>
    </row>
    <row r="39454" spans="2:16">
      <c r="B39454" s="351"/>
      <c r="C39454" s="398"/>
      <c r="D39454" s="399"/>
      <c r="E39454" s="400"/>
      <c r="G39454" s="401"/>
      <c r="H39454" s="401"/>
      <c r="I39454" s="401"/>
      <c r="J39454" s="194"/>
      <c r="K39454" s="194"/>
      <c r="L39454" s="195"/>
      <c r="M39454" s="196"/>
      <c r="N39454" s="197"/>
      <c r="O39454" s="197"/>
      <c r="P39454" s="231"/>
    </row>
    <row r="39455" spans="2:16">
      <c r="B39455" s="351"/>
      <c r="C39455" s="398"/>
      <c r="D39455" s="399"/>
      <c r="E39455" s="400"/>
      <c r="G39455" s="401"/>
      <c r="H39455" s="401"/>
      <c r="I39455" s="401"/>
      <c r="J39455" s="194"/>
      <c r="K39455" s="194"/>
      <c r="L39455" s="195"/>
      <c r="M39455" s="196"/>
      <c r="N39455" s="197"/>
      <c r="O39455" s="197"/>
      <c r="P39455" s="231"/>
    </row>
    <row r="39456" spans="2:16">
      <c r="B39456" s="351"/>
      <c r="C39456" s="398"/>
      <c r="D39456" s="399"/>
      <c r="E39456" s="400"/>
      <c r="G39456" s="401"/>
      <c r="H39456" s="401"/>
      <c r="I39456" s="401"/>
      <c r="J39456" s="194"/>
      <c r="K39456" s="194"/>
      <c r="L39456" s="195"/>
      <c r="M39456" s="196"/>
      <c r="N39456" s="197"/>
      <c r="O39456" s="197"/>
      <c r="P39456" s="231"/>
    </row>
    <row r="39457" spans="2:16">
      <c r="B39457" s="351"/>
      <c r="C39457" s="398"/>
      <c r="D39457" s="399"/>
      <c r="E39457" s="400"/>
      <c r="G39457" s="401"/>
      <c r="H39457" s="401"/>
      <c r="I39457" s="401"/>
      <c r="J39457" s="194"/>
      <c r="K39457" s="194"/>
      <c r="L39457" s="195"/>
      <c r="M39457" s="196"/>
      <c r="N39457" s="197"/>
      <c r="O39457" s="197"/>
      <c r="P39457" s="231"/>
    </row>
    <row r="39458" spans="2:16">
      <c r="B39458" s="351"/>
      <c r="C39458" s="398"/>
      <c r="D39458" s="399"/>
      <c r="E39458" s="400"/>
      <c r="G39458" s="401"/>
      <c r="H39458" s="401"/>
      <c r="I39458" s="401"/>
      <c r="J39458" s="194"/>
      <c r="K39458" s="194"/>
      <c r="L39458" s="195"/>
      <c r="M39458" s="196"/>
      <c r="N39458" s="197"/>
      <c r="O39458" s="197"/>
      <c r="P39458" s="231"/>
    </row>
    <row r="39459" spans="2:16">
      <c r="B39459" s="351"/>
      <c r="C39459" s="398"/>
      <c r="D39459" s="399"/>
      <c r="E39459" s="400"/>
      <c r="G39459" s="401"/>
      <c r="H39459" s="401"/>
      <c r="I39459" s="401"/>
      <c r="J39459" s="194"/>
      <c r="K39459" s="194"/>
      <c r="L39459" s="195"/>
      <c r="M39459" s="196"/>
      <c r="N39459" s="197"/>
      <c r="O39459" s="197"/>
      <c r="P39459" s="231"/>
    </row>
    <row r="39460" spans="2:16">
      <c r="B39460" s="351"/>
      <c r="C39460" s="398"/>
      <c r="D39460" s="399"/>
      <c r="E39460" s="400"/>
      <c r="G39460" s="401"/>
      <c r="H39460" s="401"/>
      <c r="I39460" s="401"/>
      <c r="J39460" s="194"/>
      <c r="K39460" s="194"/>
      <c r="L39460" s="195"/>
      <c r="M39460" s="196"/>
      <c r="N39460" s="197"/>
      <c r="O39460" s="197"/>
      <c r="P39460" s="231"/>
    </row>
    <row r="39461" spans="2:16">
      <c r="B39461" s="351"/>
      <c r="C39461" s="398"/>
      <c r="D39461" s="399"/>
      <c r="E39461" s="400"/>
      <c r="G39461" s="401"/>
      <c r="H39461" s="401"/>
      <c r="I39461" s="401"/>
      <c r="J39461" s="194"/>
      <c r="K39461" s="194"/>
      <c r="L39461" s="195"/>
      <c r="M39461" s="196"/>
      <c r="N39461" s="197"/>
      <c r="O39461" s="197"/>
      <c r="P39461" s="231"/>
    </row>
    <row r="39462" spans="2:16">
      <c r="B39462" s="351"/>
      <c r="C39462" s="398"/>
      <c r="D39462" s="399"/>
      <c r="E39462" s="400"/>
      <c r="G39462" s="401"/>
      <c r="H39462" s="401"/>
      <c r="I39462" s="401"/>
      <c r="J39462" s="194"/>
      <c r="K39462" s="194"/>
      <c r="L39462" s="195"/>
      <c r="M39462" s="196"/>
      <c r="N39462" s="197"/>
      <c r="O39462" s="197"/>
      <c r="P39462" s="231"/>
    </row>
    <row r="39463" spans="2:16">
      <c r="B39463" s="351"/>
      <c r="C39463" s="398"/>
      <c r="D39463" s="399"/>
      <c r="E39463" s="400"/>
      <c r="G39463" s="401"/>
      <c r="H39463" s="401"/>
      <c r="I39463" s="401"/>
      <c r="J39463" s="194"/>
      <c r="K39463" s="194"/>
      <c r="L39463" s="195"/>
      <c r="M39463" s="196"/>
      <c r="N39463" s="197"/>
      <c r="O39463" s="197"/>
      <c r="P39463" s="231"/>
    </row>
    <row r="39464" spans="2:16">
      <c r="B39464" s="351"/>
      <c r="C39464" s="398"/>
      <c r="D39464" s="399"/>
      <c r="E39464" s="400"/>
      <c r="G39464" s="401"/>
      <c r="H39464" s="401"/>
      <c r="I39464" s="401"/>
      <c r="J39464" s="194"/>
      <c r="K39464" s="194"/>
      <c r="L39464" s="195"/>
      <c r="M39464" s="196"/>
      <c r="N39464" s="197"/>
      <c r="O39464" s="197"/>
      <c r="P39464" s="231"/>
    </row>
    <row r="39465" spans="2:16">
      <c r="B39465" s="351"/>
      <c r="C39465" s="398"/>
      <c r="D39465" s="399"/>
      <c r="E39465" s="400"/>
      <c r="G39465" s="401"/>
      <c r="H39465" s="401"/>
      <c r="I39465" s="401"/>
      <c r="J39465" s="194"/>
      <c r="K39465" s="194"/>
      <c r="L39465" s="195"/>
      <c r="M39465" s="196"/>
      <c r="N39465" s="197"/>
      <c r="O39465" s="197"/>
      <c r="P39465" s="231"/>
    </row>
    <row r="39466" spans="2:16">
      <c r="B39466" s="351"/>
      <c r="C39466" s="398"/>
      <c r="D39466" s="399"/>
      <c r="E39466" s="400"/>
      <c r="G39466" s="401"/>
      <c r="H39466" s="401"/>
      <c r="I39466" s="401"/>
      <c r="J39466" s="194"/>
      <c r="K39466" s="194"/>
      <c r="L39466" s="195"/>
      <c r="M39466" s="196"/>
      <c r="N39466" s="197"/>
      <c r="O39466" s="197"/>
      <c r="P39466" s="231"/>
    </row>
    <row r="39467" spans="2:16">
      <c r="B39467" s="351"/>
      <c r="C39467" s="398"/>
      <c r="D39467" s="399"/>
      <c r="E39467" s="400"/>
      <c r="G39467" s="401"/>
      <c r="H39467" s="401"/>
      <c r="I39467" s="401"/>
      <c r="J39467" s="194"/>
      <c r="K39467" s="194"/>
      <c r="L39467" s="195"/>
      <c r="M39467" s="196"/>
      <c r="N39467" s="197"/>
      <c r="O39467" s="197"/>
      <c r="P39467" s="231"/>
    </row>
    <row r="39468" spans="2:16">
      <c r="B39468" s="351"/>
      <c r="C39468" s="398"/>
      <c r="D39468" s="399"/>
      <c r="E39468" s="400"/>
      <c r="G39468" s="401"/>
      <c r="H39468" s="401"/>
      <c r="I39468" s="401"/>
      <c r="J39468" s="194"/>
      <c r="K39468" s="194"/>
      <c r="L39468" s="195"/>
      <c r="M39468" s="196"/>
      <c r="N39468" s="197"/>
      <c r="O39468" s="197"/>
      <c r="P39468" s="231"/>
    </row>
    <row r="39469" spans="2:16">
      <c r="B39469" s="351"/>
      <c r="C39469" s="398"/>
      <c r="D39469" s="399"/>
      <c r="E39469" s="400"/>
      <c r="G39469" s="401"/>
      <c r="H39469" s="401"/>
      <c r="I39469" s="401"/>
      <c r="J39469" s="194"/>
      <c r="K39469" s="194"/>
      <c r="L39469" s="195"/>
      <c r="M39469" s="196"/>
      <c r="N39469" s="197"/>
      <c r="O39469" s="197"/>
      <c r="P39469" s="231"/>
    </row>
    <row r="39470" spans="2:16">
      <c r="B39470" s="351"/>
      <c r="C39470" s="398"/>
      <c r="D39470" s="399"/>
      <c r="E39470" s="400"/>
      <c r="G39470" s="401"/>
      <c r="H39470" s="401"/>
      <c r="I39470" s="401"/>
      <c r="J39470" s="194"/>
      <c r="K39470" s="194"/>
      <c r="L39470" s="195"/>
      <c r="M39470" s="196"/>
      <c r="N39470" s="197"/>
      <c r="O39470" s="197"/>
      <c r="P39470" s="231"/>
    </row>
    <row r="39471" spans="2:16">
      <c r="B39471" s="351"/>
      <c r="C39471" s="398"/>
      <c r="D39471" s="399"/>
      <c r="E39471" s="400"/>
      <c r="G39471" s="401"/>
      <c r="H39471" s="401"/>
      <c r="I39471" s="401"/>
      <c r="J39471" s="194"/>
      <c r="K39471" s="194"/>
      <c r="L39471" s="195"/>
      <c r="M39471" s="196"/>
      <c r="N39471" s="197"/>
      <c r="O39471" s="197"/>
      <c r="P39471" s="231"/>
    </row>
    <row r="39472" spans="2:16">
      <c r="B39472" s="351"/>
      <c r="C39472" s="398"/>
      <c r="D39472" s="399"/>
      <c r="E39472" s="400"/>
      <c r="G39472" s="401"/>
      <c r="H39472" s="401"/>
      <c r="I39472" s="401"/>
      <c r="J39472" s="194"/>
      <c r="K39472" s="194"/>
      <c r="L39472" s="195"/>
      <c r="M39472" s="196"/>
      <c r="N39472" s="197"/>
      <c r="O39472" s="197"/>
      <c r="P39472" s="231"/>
    </row>
    <row r="39473" spans="2:16">
      <c r="B39473" s="351"/>
      <c r="C39473" s="398"/>
      <c r="D39473" s="399"/>
      <c r="E39473" s="400"/>
      <c r="G39473" s="401"/>
      <c r="H39473" s="401"/>
      <c r="I39473" s="401"/>
      <c r="J39473" s="194"/>
      <c r="K39473" s="194"/>
      <c r="L39473" s="195"/>
      <c r="M39473" s="196"/>
      <c r="N39473" s="197"/>
      <c r="O39473" s="197"/>
      <c r="P39473" s="231"/>
    </row>
    <row r="39474" spans="2:16">
      <c r="B39474" s="351"/>
      <c r="C39474" s="398"/>
      <c r="D39474" s="399"/>
      <c r="E39474" s="400"/>
      <c r="G39474" s="401"/>
      <c r="H39474" s="401"/>
      <c r="I39474" s="401"/>
      <c r="J39474" s="194"/>
      <c r="K39474" s="194"/>
      <c r="L39474" s="195"/>
      <c r="M39474" s="196"/>
      <c r="N39474" s="197"/>
      <c r="O39474" s="197"/>
      <c r="P39474" s="231"/>
    </row>
    <row r="39475" spans="2:16">
      <c r="B39475" s="351"/>
      <c r="C39475" s="398"/>
      <c r="D39475" s="399"/>
      <c r="E39475" s="400"/>
      <c r="G39475" s="401"/>
      <c r="H39475" s="401"/>
      <c r="I39475" s="401"/>
      <c r="J39475" s="194"/>
      <c r="K39475" s="194"/>
      <c r="L39475" s="195"/>
      <c r="M39475" s="196"/>
      <c r="N39475" s="197"/>
      <c r="O39475" s="197"/>
      <c r="P39475" s="231"/>
    </row>
    <row r="39476" spans="2:16">
      <c r="B39476" s="351"/>
      <c r="C39476" s="398"/>
      <c r="D39476" s="399"/>
      <c r="E39476" s="400"/>
      <c r="G39476" s="401"/>
      <c r="H39476" s="401"/>
      <c r="I39476" s="401"/>
      <c r="J39476" s="194"/>
      <c r="K39476" s="194"/>
      <c r="L39476" s="195"/>
      <c r="M39476" s="196"/>
      <c r="N39476" s="197"/>
      <c r="O39476" s="197"/>
      <c r="P39476" s="231"/>
    </row>
    <row r="39477" spans="2:16">
      <c r="B39477" s="351"/>
      <c r="C39477" s="398"/>
      <c r="D39477" s="399"/>
      <c r="E39477" s="400"/>
      <c r="G39477" s="401"/>
      <c r="H39477" s="401"/>
      <c r="I39477" s="401"/>
      <c r="J39477" s="194"/>
      <c r="K39477" s="194"/>
      <c r="L39477" s="195"/>
      <c r="M39477" s="196"/>
      <c r="N39477" s="197"/>
      <c r="O39477" s="197"/>
      <c r="P39477" s="231"/>
    </row>
    <row r="39478" spans="2:16">
      <c r="B39478" s="351"/>
      <c r="C39478" s="398"/>
      <c r="D39478" s="399"/>
      <c r="E39478" s="400"/>
      <c r="G39478" s="401"/>
      <c r="H39478" s="401"/>
      <c r="I39478" s="401"/>
      <c r="J39478" s="194"/>
      <c r="K39478" s="194"/>
      <c r="L39478" s="195"/>
      <c r="M39478" s="196"/>
      <c r="N39478" s="197"/>
      <c r="O39478" s="197"/>
      <c r="P39478" s="231"/>
    </row>
    <row r="39479" spans="2:16">
      <c r="B39479" s="351"/>
      <c r="C39479" s="398"/>
      <c r="D39479" s="399"/>
      <c r="E39479" s="400"/>
      <c r="G39479" s="401"/>
      <c r="H39479" s="401"/>
      <c r="I39479" s="401"/>
      <c r="J39479" s="194"/>
      <c r="K39479" s="194"/>
      <c r="L39479" s="195"/>
      <c r="M39479" s="196"/>
      <c r="N39479" s="197"/>
      <c r="O39479" s="197"/>
      <c r="P39479" s="231"/>
    </row>
    <row r="39480" spans="2:16">
      <c r="B39480" s="351"/>
      <c r="C39480" s="398"/>
      <c r="D39480" s="399"/>
      <c r="E39480" s="400"/>
      <c r="G39480" s="401"/>
      <c r="H39480" s="401"/>
      <c r="I39480" s="401"/>
      <c r="J39480" s="194"/>
      <c r="K39480" s="194"/>
      <c r="L39480" s="195"/>
      <c r="M39480" s="196"/>
      <c r="N39480" s="197"/>
      <c r="O39480" s="197"/>
      <c r="P39480" s="231"/>
    </row>
    <row r="39481" spans="2:16">
      <c r="B39481" s="351"/>
      <c r="C39481" s="398"/>
      <c r="D39481" s="399"/>
      <c r="E39481" s="400"/>
      <c r="G39481" s="401"/>
      <c r="H39481" s="401"/>
      <c r="I39481" s="401"/>
      <c r="J39481" s="194"/>
      <c r="K39481" s="194"/>
      <c r="L39481" s="195"/>
      <c r="M39481" s="196"/>
      <c r="N39481" s="197"/>
      <c r="O39481" s="197"/>
      <c r="P39481" s="231"/>
    </row>
    <row r="39482" spans="2:16">
      <c r="B39482" s="351"/>
      <c r="C39482" s="398"/>
      <c r="D39482" s="399"/>
      <c r="E39482" s="400"/>
      <c r="G39482" s="401"/>
      <c r="H39482" s="401"/>
      <c r="I39482" s="401"/>
      <c r="J39482" s="194"/>
      <c r="K39482" s="194"/>
      <c r="L39482" s="195"/>
      <c r="M39482" s="196"/>
      <c r="N39482" s="197"/>
      <c r="O39482" s="197"/>
      <c r="P39482" s="231"/>
    </row>
    <row r="39483" spans="2:16">
      <c r="B39483" s="351"/>
      <c r="C39483" s="398"/>
      <c r="D39483" s="399"/>
      <c r="E39483" s="400"/>
      <c r="G39483" s="401"/>
      <c r="H39483" s="401"/>
      <c r="I39483" s="401"/>
      <c r="J39483" s="194"/>
      <c r="K39483" s="194"/>
      <c r="L39483" s="195"/>
      <c r="M39483" s="196"/>
      <c r="N39483" s="197"/>
      <c r="O39483" s="197"/>
      <c r="P39483" s="231"/>
    </row>
    <row r="39484" spans="2:16">
      <c r="B39484" s="351"/>
      <c r="C39484" s="398"/>
      <c r="D39484" s="399"/>
      <c r="E39484" s="400"/>
      <c r="G39484" s="401"/>
      <c r="H39484" s="401"/>
      <c r="I39484" s="401"/>
      <c r="J39484" s="194"/>
      <c r="K39484" s="194"/>
      <c r="L39484" s="195"/>
      <c r="M39484" s="196"/>
      <c r="N39484" s="197"/>
      <c r="O39484" s="197"/>
      <c r="P39484" s="231"/>
    </row>
    <row r="39485" spans="2:16">
      <c r="B39485" s="351"/>
      <c r="C39485" s="398"/>
      <c r="D39485" s="399"/>
      <c r="E39485" s="400"/>
      <c r="G39485" s="401"/>
      <c r="H39485" s="401"/>
      <c r="I39485" s="401"/>
      <c r="J39485" s="194"/>
      <c r="K39485" s="194"/>
      <c r="L39485" s="195"/>
      <c r="M39485" s="196"/>
      <c r="N39485" s="197"/>
      <c r="O39485" s="197"/>
      <c r="P39485" s="231"/>
    </row>
    <row r="39486" spans="2:16">
      <c r="B39486" s="351"/>
      <c r="C39486" s="398"/>
      <c r="D39486" s="399"/>
      <c r="E39486" s="400"/>
      <c r="G39486" s="401"/>
      <c r="H39486" s="401"/>
      <c r="I39486" s="401"/>
      <c r="J39486" s="194"/>
      <c r="K39486" s="194"/>
      <c r="L39486" s="195"/>
      <c r="M39486" s="196"/>
      <c r="N39486" s="197"/>
      <c r="O39486" s="197"/>
      <c r="P39486" s="231"/>
    </row>
    <row r="39487" spans="2:16">
      <c r="B39487" s="351"/>
      <c r="C39487" s="398"/>
      <c r="D39487" s="399"/>
      <c r="E39487" s="400"/>
      <c r="G39487" s="401"/>
      <c r="H39487" s="401"/>
      <c r="I39487" s="401"/>
      <c r="J39487" s="194"/>
      <c r="K39487" s="194"/>
      <c r="L39487" s="195"/>
      <c r="M39487" s="196"/>
      <c r="N39487" s="197"/>
      <c r="O39487" s="197"/>
      <c r="P39487" s="231"/>
    </row>
    <row r="39488" spans="2:16">
      <c r="B39488" s="351"/>
      <c r="C39488" s="398"/>
      <c r="D39488" s="399"/>
      <c r="E39488" s="400"/>
      <c r="G39488" s="401"/>
      <c r="H39488" s="401"/>
      <c r="I39488" s="401"/>
      <c r="J39488" s="194"/>
      <c r="K39488" s="194"/>
      <c r="L39488" s="195"/>
      <c r="M39488" s="196"/>
      <c r="N39488" s="197"/>
      <c r="O39488" s="197"/>
      <c r="P39488" s="231"/>
    </row>
    <row r="39489" spans="2:16">
      <c r="B39489" s="351"/>
      <c r="C39489" s="398"/>
      <c r="D39489" s="399"/>
      <c r="E39489" s="400"/>
      <c r="G39489" s="401"/>
      <c r="H39489" s="401"/>
      <c r="I39489" s="401"/>
      <c r="J39489" s="194"/>
      <c r="K39489" s="194"/>
      <c r="L39489" s="195"/>
      <c r="M39489" s="196"/>
      <c r="N39489" s="197"/>
      <c r="O39489" s="197"/>
      <c r="P39489" s="231"/>
    </row>
    <row r="39490" spans="2:16">
      <c r="B39490" s="351"/>
      <c r="C39490" s="398"/>
      <c r="D39490" s="399"/>
      <c r="E39490" s="400"/>
      <c r="G39490" s="401"/>
      <c r="H39490" s="401"/>
      <c r="I39490" s="401"/>
      <c r="J39490" s="194"/>
      <c r="K39490" s="194"/>
      <c r="L39490" s="195"/>
      <c r="M39490" s="196"/>
      <c r="N39490" s="197"/>
      <c r="O39490" s="197"/>
      <c r="P39490" s="231"/>
    </row>
    <row r="39491" spans="2:16">
      <c r="B39491" s="402"/>
      <c r="C39491" s="398"/>
      <c r="D39491" s="404"/>
      <c r="E39491" s="405"/>
      <c r="G39491" s="406"/>
      <c r="H39491" s="406"/>
      <c r="I39491" s="406"/>
      <c r="J39491" s="194"/>
      <c r="K39491" s="194"/>
      <c r="L39491" s="195"/>
      <c r="M39491" s="196"/>
      <c r="N39491" s="197"/>
      <c r="O39491" s="197"/>
      <c r="P39491" s="221"/>
    </row>
    <row r="39492" spans="2:16">
      <c r="B39492" s="351"/>
      <c r="C39492" s="398"/>
      <c r="D39492" s="399"/>
      <c r="E39492" s="400"/>
      <c r="G39492" s="401"/>
      <c r="H39492" s="401"/>
      <c r="I39492" s="401"/>
      <c r="J39492" s="194"/>
      <c r="K39492" s="194"/>
      <c r="L39492" s="195"/>
      <c r="M39492" s="196"/>
      <c r="N39492" s="197"/>
      <c r="O39492" s="197"/>
      <c r="P39492" s="231"/>
    </row>
    <row r="39493" spans="2:16">
      <c r="B39493" s="351"/>
      <c r="C39493" s="398"/>
      <c r="D39493" s="399"/>
      <c r="E39493" s="400"/>
      <c r="G39493" s="401"/>
      <c r="H39493" s="401"/>
      <c r="I39493" s="401"/>
      <c r="J39493" s="194"/>
      <c r="K39493" s="194"/>
      <c r="L39493" s="195"/>
      <c r="M39493" s="196"/>
      <c r="N39493" s="197"/>
      <c r="O39493" s="197"/>
      <c r="P39493" s="231"/>
    </row>
    <row r="39494" spans="2:16">
      <c r="B39494" s="351"/>
      <c r="C39494" s="398"/>
      <c r="D39494" s="399"/>
      <c r="E39494" s="400"/>
      <c r="G39494" s="401"/>
      <c r="H39494" s="401"/>
      <c r="I39494" s="401"/>
      <c r="J39494" s="194"/>
      <c r="K39494" s="194"/>
      <c r="L39494" s="195"/>
      <c r="M39494" s="196"/>
      <c r="N39494" s="197"/>
      <c r="O39494" s="197"/>
      <c r="P39494" s="231"/>
    </row>
    <row r="39495" spans="2:16">
      <c r="B39495" s="351"/>
      <c r="C39495" s="398"/>
      <c r="D39495" s="399"/>
      <c r="E39495" s="400"/>
      <c r="G39495" s="401"/>
      <c r="H39495" s="401"/>
      <c r="I39495" s="401"/>
      <c r="J39495" s="194"/>
      <c r="K39495" s="194"/>
      <c r="L39495" s="195"/>
      <c r="M39495" s="196"/>
      <c r="N39495" s="197"/>
      <c r="O39495" s="197"/>
      <c r="P39495" s="231"/>
    </row>
    <row r="39496" spans="2:16">
      <c r="B39496" s="351"/>
      <c r="C39496" s="398"/>
      <c r="D39496" s="399"/>
      <c r="E39496" s="400"/>
      <c r="G39496" s="401"/>
      <c r="H39496" s="401"/>
      <c r="I39496" s="401"/>
      <c r="J39496" s="194"/>
      <c r="K39496" s="194"/>
      <c r="L39496" s="195"/>
      <c r="M39496" s="196"/>
      <c r="N39496" s="197"/>
      <c r="O39496" s="197"/>
      <c r="P39496" s="231"/>
    </row>
    <row r="39497" spans="2:16">
      <c r="B39497" s="351"/>
      <c r="C39497" s="398"/>
      <c r="D39497" s="399"/>
      <c r="E39497" s="400"/>
      <c r="G39497" s="401"/>
      <c r="H39497" s="401"/>
      <c r="I39497" s="401"/>
      <c r="J39497" s="194"/>
      <c r="K39497" s="194"/>
      <c r="L39497" s="195"/>
      <c r="M39497" s="196"/>
      <c r="N39497" s="197"/>
      <c r="O39497" s="197"/>
      <c r="P39497" s="231"/>
    </row>
    <row r="39498" spans="2:16">
      <c r="B39498" s="351"/>
      <c r="C39498" s="398"/>
      <c r="D39498" s="399"/>
      <c r="E39498" s="400"/>
      <c r="G39498" s="401"/>
      <c r="H39498" s="401"/>
      <c r="I39498" s="401"/>
      <c r="J39498" s="194"/>
      <c r="K39498" s="194"/>
      <c r="L39498" s="195"/>
      <c r="M39498" s="196"/>
      <c r="N39498" s="197"/>
      <c r="O39498" s="197"/>
      <c r="P39498" s="231"/>
    </row>
    <row r="39499" spans="2:16">
      <c r="B39499" s="351"/>
      <c r="C39499" s="398"/>
      <c r="D39499" s="399"/>
      <c r="E39499" s="400"/>
      <c r="G39499" s="401"/>
      <c r="H39499" s="401"/>
      <c r="I39499" s="401"/>
      <c r="J39499" s="194"/>
      <c r="K39499" s="194"/>
      <c r="L39499" s="195"/>
      <c r="M39499" s="196"/>
      <c r="N39499" s="197"/>
      <c r="O39499" s="197"/>
      <c r="P39499" s="231"/>
    </row>
    <row r="39500" spans="2:16">
      <c r="B39500" s="351"/>
      <c r="C39500" s="398"/>
      <c r="D39500" s="399"/>
      <c r="E39500" s="400"/>
      <c r="G39500" s="401"/>
      <c r="H39500" s="401"/>
      <c r="I39500" s="401"/>
      <c r="J39500" s="194"/>
      <c r="K39500" s="194"/>
      <c r="L39500" s="195"/>
      <c r="M39500" s="196"/>
      <c r="N39500" s="197"/>
      <c r="O39500" s="197"/>
      <c r="P39500" s="231"/>
    </row>
    <row r="39501" spans="2:16">
      <c r="B39501" s="351"/>
      <c r="C39501" s="398"/>
      <c r="D39501" s="399"/>
      <c r="E39501" s="400"/>
      <c r="G39501" s="401"/>
      <c r="H39501" s="401"/>
      <c r="I39501" s="401"/>
      <c r="J39501" s="194"/>
      <c r="K39501" s="194"/>
      <c r="L39501" s="195"/>
      <c r="M39501" s="196"/>
      <c r="N39501" s="197"/>
      <c r="O39501" s="197"/>
      <c r="P39501" s="231"/>
    </row>
    <row r="39502" spans="2:16">
      <c r="B39502" s="351"/>
      <c r="C39502" s="398"/>
      <c r="D39502" s="399"/>
      <c r="E39502" s="400"/>
      <c r="G39502" s="401"/>
      <c r="H39502" s="401"/>
      <c r="I39502" s="401"/>
      <c r="J39502" s="194"/>
      <c r="K39502" s="194"/>
      <c r="L39502" s="195"/>
      <c r="M39502" s="196"/>
      <c r="N39502" s="197"/>
      <c r="O39502" s="197"/>
      <c r="P39502" s="231"/>
    </row>
    <row r="39503" spans="2:16">
      <c r="B39503" s="351"/>
      <c r="C39503" s="398"/>
      <c r="D39503" s="399"/>
      <c r="E39503" s="400"/>
      <c r="G39503" s="401"/>
      <c r="H39503" s="401"/>
      <c r="I39503" s="401"/>
      <c r="J39503" s="194"/>
      <c r="K39503" s="194"/>
      <c r="L39503" s="195"/>
      <c r="M39503" s="196"/>
      <c r="N39503" s="197"/>
      <c r="O39503" s="197"/>
      <c r="P39503" s="231"/>
    </row>
    <row r="39504" spans="2:16">
      <c r="B39504" s="351"/>
      <c r="C39504" s="398"/>
      <c r="D39504" s="399"/>
      <c r="E39504" s="400"/>
      <c r="G39504" s="401"/>
      <c r="H39504" s="401"/>
      <c r="I39504" s="401"/>
      <c r="J39504" s="194"/>
      <c r="K39504" s="194"/>
      <c r="L39504" s="195"/>
      <c r="M39504" s="196"/>
      <c r="N39504" s="197"/>
      <c r="O39504" s="197"/>
      <c r="P39504" s="231"/>
    </row>
    <row r="39505" spans="2:16">
      <c r="B39505" s="351"/>
      <c r="C39505" s="398"/>
      <c r="D39505" s="399"/>
      <c r="E39505" s="400"/>
      <c r="G39505" s="401"/>
      <c r="H39505" s="401"/>
      <c r="I39505" s="401"/>
      <c r="J39505" s="194"/>
      <c r="K39505" s="194"/>
      <c r="L39505" s="195"/>
      <c r="M39505" s="196"/>
      <c r="N39505" s="197"/>
      <c r="O39505" s="197"/>
      <c r="P39505" s="231"/>
    </row>
    <row r="39506" spans="2:16">
      <c r="B39506" s="351"/>
      <c r="C39506" s="398"/>
      <c r="D39506" s="399"/>
      <c r="E39506" s="400"/>
      <c r="G39506" s="401"/>
      <c r="H39506" s="401"/>
      <c r="I39506" s="401"/>
      <c r="J39506" s="194"/>
      <c r="K39506" s="194"/>
      <c r="L39506" s="195"/>
      <c r="M39506" s="196"/>
      <c r="N39506" s="197"/>
      <c r="O39506" s="197"/>
      <c r="P39506" s="231"/>
    </row>
    <row r="39507" spans="2:16">
      <c r="B39507" s="351"/>
      <c r="C39507" s="398"/>
      <c r="D39507" s="399"/>
      <c r="E39507" s="400"/>
      <c r="G39507" s="401"/>
      <c r="H39507" s="401"/>
      <c r="I39507" s="401"/>
      <c r="J39507" s="194"/>
      <c r="K39507" s="194"/>
      <c r="L39507" s="195"/>
      <c r="M39507" s="196"/>
      <c r="N39507" s="197"/>
      <c r="O39507" s="197"/>
      <c r="P39507" s="231"/>
    </row>
    <row r="39508" spans="2:16">
      <c r="B39508" s="351"/>
      <c r="C39508" s="398"/>
      <c r="D39508" s="399"/>
      <c r="E39508" s="400"/>
      <c r="G39508" s="401"/>
      <c r="H39508" s="401"/>
      <c r="I39508" s="401"/>
      <c r="J39508" s="194"/>
      <c r="K39508" s="194"/>
      <c r="L39508" s="195"/>
      <c r="M39508" s="196"/>
      <c r="N39508" s="197"/>
      <c r="O39508" s="197"/>
      <c r="P39508" s="231"/>
    </row>
    <row r="39509" spans="2:16">
      <c r="B39509" s="351"/>
      <c r="C39509" s="398"/>
      <c r="D39509" s="399"/>
      <c r="E39509" s="400"/>
      <c r="G39509" s="401"/>
      <c r="H39509" s="401"/>
      <c r="I39509" s="401"/>
      <c r="J39509" s="194"/>
      <c r="K39509" s="194"/>
      <c r="L39509" s="195"/>
      <c r="M39509" s="196"/>
      <c r="N39509" s="197"/>
      <c r="O39509" s="197"/>
      <c r="P39509" s="231"/>
    </row>
    <row r="39510" spans="2:16">
      <c r="B39510" s="351"/>
      <c r="C39510" s="398"/>
      <c r="D39510" s="399"/>
      <c r="E39510" s="400"/>
      <c r="G39510" s="401"/>
      <c r="H39510" s="401"/>
      <c r="I39510" s="401"/>
      <c r="J39510" s="194"/>
      <c r="K39510" s="194"/>
      <c r="L39510" s="195"/>
      <c r="M39510" s="196"/>
      <c r="N39510" s="197"/>
      <c r="O39510" s="197"/>
      <c r="P39510" s="231"/>
    </row>
    <row r="39511" spans="2:16">
      <c r="B39511" s="351"/>
      <c r="C39511" s="398"/>
      <c r="D39511" s="399"/>
      <c r="E39511" s="400"/>
      <c r="G39511" s="401"/>
      <c r="H39511" s="401"/>
      <c r="I39511" s="401"/>
      <c r="J39511" s="194"/>
      <c r="K39511" s="194"/>
      <c r="L39511" s="195"/>
      <c r="M39511" s="196"/>
      <c r="N39511" s="197"/>
      <c r="O39511" s="197"/>
      <c r="P39511" s="231"/>
    </row>
    <row r="39512" spans="2:16">
      <c r="B39512" s="351"/>
      <c r="C39512" s="398"/>
      <c r="D39512" s="399"/>
      <c r="E39512" s="400"/>
      <c r="G39512" s="401"/>
      <c r="H39512" s="401"/>
      <c r="I39512" s="401"/>
      <c r="J39512" s="194"/>
      <c r="K39512" s="194"/>
      <c r="L39512" s="195"/>
      <c r="M39512" s="196"/>
      <c r="N39512" s="197"/>
      <c r="O39512" s="197"/>
      <c r="P39512" s="231"/>
    </row>
    <row r="39513" spans="2:16">
      <c r="B39513" s="351"/>
      <c r="C39513" s="398"/>
      <c r="D39513" s="399"/>
      <c r="E39513" s="400"/>
      <c r="G39513" s="401"/>
      <c r="H39513" s="401"/>
      <c r="I39513" s="401"/>
      <c r="J39513" s="194"/>
      <c r="K39513" s="194"/>
      <c r="L39513" s="195"/>
      <c r="M39513" s="196"/>
      <c r="N39513" s="197"/>
      <c r="O39513" s="197"/>
      <c r="P39513" s="231"/>
    </row>
    <row r="39514" spans="2:16">
      <c r="B39514" s="351"/>
      <c r="C39514" s="398"/>
      <c r="D39514" s="399"/>
      <c r="E39514" s="400"/>
      <c r="G39514" s="401"/>
      <c r="H39514" s="401"/>
      <c r="I39514" s="401"/>
      <c r="J39514" s="194"/>
      <c r="K39514" s="194"/>
      <c r="L39514" s="195"/>
      <c r="M39514" s="196"/>
      <c r="N39514" s="197"/>
      <c r="O39514" s="197"/>
      <c r="P39514" s="231"/>
    </row>
    <row r="39515" spans="2:16">
      <c r="B39515" s="351"/>
      <c r="C39515" s="398"/>
      <c r="D39515" s="399"/>
      <c r="E39515" s="400"/>
      <c r="G39515" s="401"/>
      <c r="H39515" s="401"/>
      <c r="I39515" s="401"/>
      <c r="J39515" s="194"/>
      <c r="K39515" s="194"/>
      <c r="L39515" s="195"/>
      <c r="M39515" s="196"/>
      <c r="N39515" s="197"/>
      <c r="O39515" s="197"/>
      <c r="P39515" s="231"/>
    </row>
    <row r="39516" spans="2:16">
      <c r="B39516" s="351"/>
      <c r="C39516" s="398"/>
      <c r="D39516" s="399"/>
      <c r="E39516" s="400"/>
      <c r="G39516" s="401"/>
      <c r="H39516" s="401"/>
      <c r="I39516" s="401"/>
      <c r="J39516" s="194"/>
      <c r="K39516" s="194"/>
      <c r="L39516" s="195"/>
      <c r="M39516" s="196"/>
      <c r="N39516" s="197"/>
      <c r="O39516" s="197"/>
      <c r="P39516" s="231"/>
    </row>
    <row r="39517" spans="2:16">
      <c r="B39517" s="351"/>
      <c r="C39517" s="398"/>
      <c r="D39517" s="399"/>
      <c r="E39517" s="400"/>
      <c r="G39517" s="401"/>
      <c r="H39517" s="401"/>
      <c r="I39517" s="401"/>
      <c r="J39517" s="194"/>
      <c r="K39517" s="194"/>
      <c r="L39517" s="195"/>
      <c r="M39517" s="196"/>
      <c r="N39517" s="197"/>
      <c r="O39517" s="197"/>
      <c r="P39517" s="231"/>
    </row>
    <row r="39518" spans="2:16">
      <c r="B39518" s="351"/>
      <c r="C39518" s="398"/>
      <c r="D39518" s="399"/>
      <c r="E39518" s="400"/>
      <c r="G39518" s="401"/>
      <c r="H39518" s="401"/>
      <c r="I39518" s="401"/>
      <c r="J39518" s="194"/>
      <c r="K39518" s="194"/>
      <c r="L39518" s="195"/>
      <c r="M39518" s="196"/>
      <c r="N39518" s="197"/>
      <c r="O39518" s="197"/>
      <c r="P39518" s="231"/>
    </row>
    <row r="39519" spans="2:16">
      <c r="B39519" s="351"/>
      <c r="C39519" s="398"/>
      <c r="D39519" s="399"/>
      <c r="E39519" s="400"/>
      <c r="G39519" s="401"/>
      <c r="H39519" s="401"/>
      <c r="I39519" s="401"/>
      <c r="J39519" s="194"/>
      <c r="K39519" s="194"/>
      <c r="L39519" s="195"/>
      <c r="M39519" s="196"/>
      <c r="N39519" s="197"/>
      <c r="O39519" s="197"/>
      <c r="P39519" s="231"/>
    </row>
    <row r="39520" spans="2:16">
      <c r="B39520" s="351"/>
      <c r="C39520" s="398"/>
      <c r="D39520" s="399"/>
      <c r="E39520" s="400"/>
      <c r="G39520" s="401"/>
      <c r="H39520" s="401"/>
      <c r="I39520" s="401"/>
      <c r="J39520" s="194"/>
      <c r="K39520" s="194"/>
      <c r="L39520" s="195"/>
      <c r="M39520" s="196"/>
      <c r="N39520" s="197"/>
      <c r="O39520" s="197"/>
      <c r="P39520" s="231"/>
    </row>
    <row r="39521" spans="2:16">
      <c r="B39521" s="351"/>
      <c r="C39521" s="398"/>
      <c r="D39521" s="399"/>
      <c r="E39521" s="400"/>
      <c r="G39521" s="401"/>
      <c r="H39521" s="401"/>
      <c r="I39521" s="401"/>
      <c r="J39521" s="194"/>
      <c r="K39521" s="194"/>
      <c r="L39521" s="195"/>
      <c r="M39521" s="196"/>
      <c r="N39521" s="197"/>
      <c r="O39521" s="197"/>
      <c r="P39521" s="231"/>
    </row>
    <row r="39522" spans="2:16">
      <c r="B39522" s="351"/>
      <c r="C39522" s="398"/>
      <c r="D39522" s="399"/>
      <c r="E39522" s="400"/>
      <c r="G39522" s="401"/>
      <c r="H39522" s="401"/>
      <c r="I39522" s="401"/>
      <c r="J39522" s="194"/>
      <c r="K39522" s="194"/>
      <c r="L39522" s="195"/>
      <c r="M39522" s="196"/>
      <c r="N39522" s="197"/>
      <c r="O39522" s="197"/>
      <c r="P39522" s="231"/>
    </row>
    <row r="39523" spans="2:16">
      <c r="B39523" s="351"/>
      <c r="C39523" s="398"/>
      <c r="D39523" s="399"/>
      <c r="E39523" s="400"/>
      <c r="G39523" s="401"/>
      <c r="H39523" s="401"/>
      <c r="I39523" s="401"/>
      <c r="J39523" s="194"/>
      <c r="K39523" s="194"/>
      <c r="L39523" s="195"/>
      <c r="M39523" s="196"/>
      <c r="N39523" s="197"/>
      <c r="O39523" s="197"/>
      <c r="P39523" s="231"/>
    </row>
    <row r="39524" spans="2:16">
      <c r="B39524" s="351"/>
      <c r="C39524" s="398"/>
      <c r="D39524" s="399"/>
      <c r="E39524" s="400"/>
      <c r="G39524" s="401"/>
      <c r="H39524" s="401"/>
      <c r="I39524" s="401"/>
      <c r="J39524" s="194"/>
      <c r="K39524" s="194"/>
      <c r="L39524" s="195"/>
      <c r="M39524" s="196"/>
      <c r="N39524" s="197"/>
      <c r="O39524" s="197"/>
      <c r="P39524" s="231"/>
    </row>
    <row r="39525" spans="2:16">
      <c r="B39525" s="351"/>
      <c r="C39525" s="398"/>
      <c r="D39525" s="399"/>
      <c r="E39525" s="400"/>
      <c r="G39525" s="401"/>
      <c r="H39525" s="401"/>
      <c r="I39525" s="401"/>
      <c r="J39525" s="194"/>
      <c r="K39525" s="194"/>
      <c r="L39525" s="195"/>
      <c r="M39525" s="196"/>
      <c r="N39525" s="197"/>
      <c r="O39525" s="197"/>
      <c r="P39525" s="231"/>
    </row>
    <row r="39526" spans="2:16">
      <c r="B39526" s="351"/>
      <c r="C39526" s="398"/>
      <c r="D39526" s="399"/>
      <c r="E39526" s="400"/>
      <c r="G39526" s="401"/>
      <c r="H39526" s="401"/>
      <c r="I39526" s="401"/>
      <c r="J39526" s="194"/>
      <c r="K39526" s="194"/>
      <c r="L39526" s="195"/>
      <c r="M39526" s="196"/>
      <c r="N39526" s="197"/>
      <c r="O39526" s="197"/>
      <c r="P39526" s="231"/>
    </row>
    <row r="39527" spans="2:16">
      <c r="B39527" s="351"/>
      <c r="C39527" s="398"/>
      <c r="D39527" s="399"/>
      <c r="E39527" s="400"/>
      <c r="G39527" s="401"/>
      <c r="H39527" s="401"/>
      <c r="I39527" s="401"/>
      <c r="J39527" s="194"/>
      <c r="K39527" s="194"/>
      <c r="L39527" s="195"/>
      <c r="M39527" s="196"/>
      <c r="N39527" s="197"/>
      <c r="O39527" s="197"/>
      <c r="P39527" s="231"/>
    </row>
    <row r="39528" spans="2:16">
      <c r="B39528" s="351"/>
      <c r="C39528" s="398"/>
      <c r="D39528" s="399"/>
      <c r="E39528" s="400"/>
      <c r="G39528" s="401"/>
      <c r="H39528" s="401"/>
      <c r="I39528" s="401"/>
      <c r="J39528" s="194"/>
      <c r="K39528" s="194"/>
      <c r="L39528" s="195"/>
      <c r="M39528" s="196"/>
      <c r="N39528" s="197"/>
      <c r="O39528" s="197"/>
      <c r="P39528" s="231"/>
    </row>
    <row r="39529" spans="2:16">
      <c r="B39529" s="351"/>
      <c r="C39529" s="398"/>
      <c r="D39529" s="399"/>
      <c r="E39529" s="400"/>
      <c r="G39529" s="401"/>
      <c r="H39529" s="401"/>
      <c r="I39529" s="401"/>
      <c r="J39529" s="194"/>
      <c r="K39529" s="194"/>
      <c r="L39529" s="195"/>
      <c r="M39529" s="196"/>
      <c r="N39529" s="197"/>
      <c r="O39529" s="197"/>
      <c r="P39529" s="231"/>
    </row>
    <row r="39530" spans="2:16">
      <c r="B39530" s="351"/>
      <c r="C39530" s="398"/>
      <c r="D39530" s="399"/>
      <c r="E39530" s="400"/>
      <c r="G39530" s="401"/>
      <c r="H39530" s="401"/>
      <c r="I39530" s="401"/>
      <c r="J39530" s="194"/>
      <c r="K39530" s="194"/>
      <c r="L39530" s="195"/>
      <c r="M39530" s="196"/>
      <c r="N39530" s="197"/>
      <c r="O39530" s="197"/>
      <c r="P39530" s="231"/>
    </row>
    <row r="39531" spans="2:16">
      <c r="B39531" s="351"/>
      <c r="C39531" s="398"/>
      <c r="D39531" s="399"/>
      <c r="E39531" s="400"/>
      <c r="G39531" s="401"/>
      <c r="H39531" s="401"/>
      <c r="I39531" s="401"/>
      <c r="J39531" s="194"/>
      <c r="K39531" s="194"/>
      <c r="L39531" s="195"/>
      <c r="M39531" s="196"/>
      <c r="N39531" s="197"/>
      <c r="O39531" s="197"/>
      <c r="P39531" s="231"/>
    </row>
    <row r="39532" spans="2:16">
      <c r="B39532" s="351"/>
      <c r="C39532" s="398"/>
      <c r="D39532" s="399"/>
      <c r="E39532" s="400"/>
      <c r="G39532" s="401"/>
      <c r="H39532" s="401"/>
      <c r="I39532" s="401"/>
      <c r="J39532" s="194"/>
      <c r="K39532" s="194"/>
      <c r="L39532" s="195"/>
      <c r="M39532" s="196"/>
      <c r="N39532" s="197"/>
      <c r="O39532" s="197"/>
      <c r="P39532" s="231"/>
    </row>
    <row r="39533" spans="2:16">
      <c r="B39533" s="351"/>
      <c r="C39533" s="398"/>
      <c r="D39533" s="399"/>
      <c r="E39533" s="400"/>
      <c r="G39533" s="401"/>
      <c r="H39533" s="401"/>
      <c r="I39533" s="401"/>
      <c r="J39533" s="194"/>
      <c r="K39533" s="194"/>
      <c r="L39533" s="195"/>
      <c r="M39533" s="196"/>
      <c r="N39533" s="197"/>
      <c r="O39533" s="197"/>
      <c r="P39533" s="231"/>
    </row>
    <row r="39534" spans="2:16">
      <c r="B39534" s="351"/>
      <c r="C39534" s="398"/>
      <c r="D39534" s="399"/>
      <c r="E39534" s="400"/>
      <c r="G39534" s="401"/>
      <c r="H39534" s="401"/>
      <c r="I39534" s="401"/>
      <c r="J39534" s="194"/>
      <c r="K39534" s="194"/>
      <c r="L39534" s="195"/>
      <c r="M39534" s="196"/>
      <c r="N39534" s="197"/>
      <c r="O39534" s="197"/>
      <c r="P39534" s="231"/>
    </row>
    <row r="39535" spans="2:16">
      <c r="B39535" s="351"/>
      <c r="C39535" s="398"/>
      <c r="D39535" s="399"/>
      <c r="E39535" s="400"/>
      <c r="G39535" s="401"/>
      <c r="H39535" s="401"/>
      <c r="I39535" s="401"/>
      <c r="J39535" s="194"/>
      <c r="K39535" s="194"/>
      <c r="L39535" s="195"/>
      <c r="M39535" s="196"/>
      <c r="N39535" s="197"/>
      <c r="O39535" s="197"/>
      <c r="P39535" s="231"/>
    </row>
    <row r="39536" spans="2:16">
      <c r="B39536" s="351"/>
      <c r="C39536" s="398"/>
      <c r="D39536" s="399"/>
      <c r="E39536" s="400"/>
      <c r="G39536" s="401"/>
      <c r="H39536" s="401"/>
      <c r="I39536" s="401"/>
      <c r="J39536" s="194"/>
      <c r="K39536" s="194"/>
      <c r="L39536" s="195"/>
      <c r="M39536" s="196"/>
      <c r="N39536" s="197"/>
      <c r="O39536" s="197"/>
      <c r="P39536" s="231"/>
    </row>
    <row r="39537" spans="2:16">
      <c r="B39537" s="351"/>
      <c r="C39537" s="398"/>
      <c r="D39537" s="399"/>
      <c r="E39537" s="400"/>
      <c r="G39537" s="401"/>
      <c r="H39537" s="401"/>
      <c r="I39537" s="401"/>
      <c r="J39537" s="194"/>
      <c r="K39537" s="194"/>
      <c r="L39537" s="195"/>
      <c r="M39537" s="196"/>
      <c r="N39537" s="197"/>
      <c r="O39537" s="197"/>
      <c r="P39537" s="231"/>
    </row>
    <row r="39538" spans="2:16">
      <c r="B39538" s="351"/>
      <c r="C39538" s="398"/>
      <c r="D39538" s="399"/>
      <c r="E39538" s="400"/>
      <c r="G39538" s="401"/>
      <c r="H39538" s="401"/>
      <c r="I39538" s="401"/>
      <c r="J39538" s="194"/>
      <c r="K39538" s="194"/>
      <c r="L39538" s="195"/>
      <c r="M39538" s="196"/>
      <c r="N39538" s="197"/>
      <c r="O39538" s="197"/>
      <c r="P39538" s="231"/>
    </row>
    <row r="39539" spans="2:16">
      <c r="B39539" s="351"/>
      <c r="C39539" s="398"/>
      <c r="D39539" s="399"/>
      <c r="E39539" s="400"/>
      <c r="G39539" s="401"/>
      <c r="H39539" s="401"/>
      <c r="I39539" s="401"/>
      <c r="J39539" s="194"/>
      <c r="K39539" s="194"/>
      <c r="L39539" s="195"/>
      <c r="M39539" s="196"/>
      <c r="N39539" s="197"/>
      <c r="O39539" s="197"/>
      <c r="P39539" s="231"/>
    </row>
    <row r="39540" spans="2:16">
      <c r="B39540" s="351"/>
      <c r="C39540" s="398"/>
      <c r="D39540" s="399"/>
      <c r="E39540" s="400"/>
      <c r="G39540" s="401"/>
      <c r="H39540" s="401"/>
      <c r="I39540" s="401"/>
      <c r="J39540" s="194"/>
      <c r="K39540" s="194"/>
      <c r="L39540" s="195"/>
      <c r="M39540" s="196"/>
      <c r="N39540" s="197"/>
      <c r="O39540" s="197"/>
      <c r="P39540" s="231"/>
    </row>
    <row r="39541" spans="2:16">
      <c r="B39541" s="351"/>
      <c r="C39541" s="398"/>
      <c r="D39541" s="399"/>
      <c r="E39541" s="400"/>
      <c r="G39541" s="401"/>
      <c r="H39541" s="401"/>
      <c r="I39541" s="401"/>
      <c r="J39541" s="194"/>
      <c r="K39541" s="194"/>
      <c r="L39541" s="195"/>
      <c r="M39541" s="196"/>
      <c r="N39541" s="197"/>
      <c r="O39541" s="197"/>
      <c r="P39541" s="231"/>
    </row>
    <row r="39542" spans="2:16">
      <c r="B39542" s="351"/>
      <c r="C39542" s="398"/>
      <c r="D39542" s="399"/>
      <c r="E39542" s="400"/>
      <c r="G39542" s="401"/>
      <c r="H39542" s="401"/>
      <c r="I39542" s="401"/>
      <c r="J39542" s="194"/>
      <c r="K39542" s="194"/>
      <c r="L39542" s="195"/>
      <c r="M39542" s="196"/>
      <c r="N39542" s="197"/>
      <c r="O39542" s="197"/>
      <c r="P39542" s="231"/>
    </row>
    <row r="39543" spans="2:16">
      <c r="B39543" s="351"/>
      <c r="C39543" s="398"/>
      <c r="D39543" s="399"/>
      <c r="E39543" s="400"/>
      <c r="G39543" s="401"/>
      <c r="H39543" s="401"/>
      <c r="I39543" s="401"/>
      <c r="J39543" s="194"/>
      <c r="K39543" s="194"/>
      <c r="L39543" s="195"/>
      <c r="M39543" s="196"/>
      <c r="N39543" s="197"/>
      <c r="O39543" s="197"/>
      <c r="P39543" s="231"/>
    </row>
    <row r="39544" spans="2:16">
      <c r="B39544" s="351"/>
      <c r="C39544" s="398"/>
      <c r="D39544" s="399"/>
      <c r="E39544" s="400"/>
      <c r="G39544" s="401"/>
      <c r="H39544" s="401"/>
      <c r="I39544" s="401"/>
      <c r="J39544" s="194"/>
      <c r="K39544" s="194"/>
      <c r="L39544" s="195"/>
      <c r="M39544" s="196"/>
      <c r="N39544" s="197"/>
      <c r="O39544" s="197"/>
      <c r="P39544" s="231"/>
    </row>
    <row r="39545" spans="2:16">
      <c r="B39545" s="351"/>
      <c r="C39545" s="398"/>
      <c r="D39545" s="399"/>
      <c r="E39545" s="400"/>
      <c r="G39545" s="401"/>
      <c r="H39545" s="401"/>
      <c r="I39545" s="401"/>
      <c r="J39545" s="194"/>
      <c r="K39545" s="194"/>
      <c r="L39545" s="195"/>
      <c r="M39545" s="196"/>
      <c r="N39545" s="197"/>
      <c r="O39545" s="197"/>
      <c r="P39545" s="231"/>
    </row>
    <row r="39546" spans="2:16">
      <c r="B39546" s="351"/>
      <c r="C39546" s="398"/>
      <c r="D39546" s="399"/>
      <c r="E39546" s="400"/>
      <c r="G39546" s="401"/>
      <c r="H39546" s="401"/>
      <c r="I39546" s="401"/>
      <c r="J39546" s="194"/>
      <c r="K39546" s="194"/>
      <c r="L39546" s="195"/>
      <c r="M39546" s="196"/>
      <c r="N39546" s="197"/>
      <c r="O39546" s="197"/>
      <c r="P39546" s="231"/>
    </row>
    <row r="39547" spans="2:16">
      <c r="B39547" s="351"/>
      <c r="C39547" s="398"/>
      <c r="D39547" s="399"/>
      <c r="E39547" s="400"/>
      <c r="G39547" s="401"/>
      <c r="H39547" s="401"/>
      <c r="I39547" s="401"/>
      <c r="J39547" s="194"/>
      <c r="K39547" s="194"/>
      <c r="L39547" s="195"/>
      <c r="M39547" s="196"/>
      <c r="N39547" s="197"/>
      <c r="O39547" s="197"/>
      <c r="P39547" s="231"/>
    </row>
    <row r="39548" spans="2:16">
      <c r="B39548" s="351"/>
      <c r="C39548" s="398"/>
      <c r="D39548" s="399"/>
      <c r="E39548" s="400"/>
      <c r="G39548" s="401"/>
      <c r="H39548" s="401"/>
      <c r="I39548" s="401"/>
      <c r="J39548" s="194"/>
      <c r="K39548" s="194"/>
      <c r="L39548" s="195"/>
      <c r="M39548" s="196"/>
      <c r="N39548" s="197"/>
      <c r="O39548" s="197"/>
      <c r="P39548" s="231"/>
    </row>
    <row r="39549" spans="2:16">
      <c r="B39549" s="351"/>
      <c r="C39549" s="398"/>
      <c r="D39549" s="399"/>
      <c r="E39549" s="400"/>
      <c r="G39549" s="401"/>
      <c r="H39549" s="401"/>
      <c r="I39549" s="401"/>
      <c r="J39549" s="194"/>
      <c r="K39549" s="194"/>
      <c r="L39549" s="195"/>
      <c r="M39549" s="196"/>
      <c r="N39549" s="197"/>
      <c r="O39549" s="197"/>
      <c r="P39549" s="231"/>
    </row>
    <row r="39550" spans="2:16">
      <c r="B39550" s="351"/>
      <c r="C39550" s="398"/>
      <c r="D39550" s="399"/>
      <c r="E39550" s="400"/>
      <c r="G39550" s="401"/>
      <c r="H39550" s="401"/>
      <c r="I39550" s="401"/>
      <c r="J39550" s="194"/>
      <c r="K39550" s="194"/>
      <c r="L39550" s="195"/>
      <c r="M39550" s="196"/>
      <c r="N39550" s="197"/>
      <c r="O39550" s="197"/>
      <c r="P39550" s="231"/>
    </row>
    <row r="39551" spans="2:16">
      <c r="B39551" s="351"/>
      <c r="C39551" s="398"/>
      <c r="D39551" s="399"/>
      <c r="E39551" s="400"/>
      <c r="G39551" s="401"/>
      <c r="H39551" s="401"/>
      <c r="I39551" s="401"/>
      <c r="J39551" s="194"/>
      <c r="K39551" s="194"/>
      <c r="L39551" s="195"/>
      <c r="M39551" s="196"/>
      <c r="N39551" s="197"/>
      <c r="O39551" s="197"/>
      <c r="P39551" s="231"/>
    </row>
    <row r="39552" spans="2:16">
      <c r="B39552" s="351"/>
      <c r="C39552" s="398"/>
      <c r="D39552" s="399"/>
      <c r="E39552" s="400"/>
      <c r="G39552" s="401"/>
      <c r="H39552" s="401"/>
      <c r="I39552" s="401"/>
      <c r="J39552" s="194"/>
      <c r="K39552" s="194"/>
      <c r="L39552" s="195"/>
      <c r="M39552" s="196"/>
      <c r="N39552" s="197"/>
      <c r="O39552" s="197"/>
      <c r="P39552" s="231"/>
    </row>
    <row r="39553" spans="2:16">
      <c r="B39553" s="351"/>
      <c r="C39553" s="398"/>
      <c r="D39553" s="399"/>
      <c r="E39553" s="400"/>
      <c r="G39553" s="401"/>
      <c r="H39553" s="401"/>
      <c r="I39553" s="401"/>
      <c r="J39553" s="194"/>
      <c r="K39553" s="194"/>
      <c r="L39553" s="195"/>
      <c r="M39553" s="196"/>
      <c r="N39553" s="197"/>
      <c r="O39553" s="197"/>
      <c r="P39553" s="231"/>
    </row>
    <row r="39554" spans="2:16">
      <c r="B39554" s="351"/>
      <c r="C39554" s="398"/>
      <c r="D39554" s="399"/>
      <c r="E39554" s="400"/>
      <c r="G39554" s="401"/>
      <c r="H39554" s="401"/>
      <c r="I39554" s="401"/>
      <c r="J39554" s="194"/>
      <c r="K39554" s="194"/>
      <c r="L39554" s="195"/>
      <c r="M39554" s="196"/>
      <c r="N39554" s="197"/>
      <c r="O39554" s="197"/>
      <c r="P39554" s="231"/>
    </row>
    <row r="39555" spans="2:16">
      <c r="B39555" s="351"/>
      <c r="C39555" s="398"/>
      <c r="D39555" s="399"/>
      <c r="E39555" s="400"/>
      <c r="G39555" s="401"/>
      <c r="H39555" s="401"/>
      <c r="I39555" s="401"/>
      <c r="J39555" s="194"/>
      <c r="K39555" s="194"/>
      <c r="L39555" s="195"/>
      <c r="M39555" s="196"/>
      <c r="N39555" s="197"/>
      <c r="O39555" s="197"/>
      <c r="P39555" s="231"/>
    </row>
    <row r="39556" spans="2:16">
      <c r="B39556" s="351"/>
      <c r="C39556" s="398"/>
      <c r="D39556" s="399"/>
      <c r="E39556" s="400"/>
      <c r="G39556" s="401"/>
      <c r="H39556" s="401"/>
      <c r="I39556" s="401"/>
      <c r="J39556" s="194"/>
      <c r="K39556" s="194"/>
      <c r="L39556" s="195"/>
      <c r="M39556" s="196"/>
      <c r="N39556" s="197"/>
      <c r="O39556" s="197"/>
      <c r="P39556" s="231"/>
    </row>
    <row r="39557" spans="2:16">
      <c r="B39557" s="351"/>
      <c r="C39557" s="398"/>
      <c r="D39557" s="399"/>
      <c r="E39557" s="400"/>
      <c r="G39557" s="401"/>
      <c r="H39557" s="401"/>
      <c r="I39557" s="401"/>
      <c r="J39557" s="194"/>
      <c r="K39557" s="194"/>
      <c r="L39557" s="195"/>
      <c r="M39557" s="196"/>
      <c r="N39557" s="197"/>
      <c r="O39557" s="197"/>
      <c r="P39557" s="231"/>
    </row>
    <row r="39558" spans="2:16">
      <c r="B39558" s="351"/>
      <c r="C39558" s="398"/>
      <c r="D39558" s="399"/>
      <c r="E39558" s="400"/>
      <c r="G39558" s="401"/>
      <c r="H39558" s="401"/>
      <c r="I39558" s="401"/>
      <c r="J39558" s="194"/>
      <c r="K39558" s="194"/>
      <c r="L39558" s="195"/>
      <c r="M39558" s="196"/>
      <c r="N39558" s="197"/>
      <c r="O39558" s="197"/>
      <c r="P39558" s="231"/>
    </row>
    <row r="39559" spans="2:16">
      <c r="B39559" s="351"/>
      <c r="C39559" s="398"/>
      <c r="D39559" s="399"/>
      <c r="E39559" s="400"/>
      <c r="G39559" s="401"/>
      <c r="H39559" s="401"/>
      <c r="I39559" s="401"/>
      <c r="J39559" s="194"/>
      <c r="K39559" s="194"/>
      <c r="L39559" s="195"/>
      <c r="M39559" s="196"/>
      <c r="N39559" s="197"/>
      <c r="O39559" s="197"/>
      <c r="P39559" s="231"/>
    </row>
    <row r="39560" spans="2:16">
      <c r="B39560" s="351"/>
      <c r="C39560" s="398"/>
      <c r="D39560" s="399"/>
      <c r="E39560" s="400"/>
      <c r="G39560" s="401"/>
      <c r="H39560" s="401"/>
      <c r="I39560" s="401"/>
      <c r="J39560" s="194"/>
      <c r="K39560" s="194"/>
      <c r="L39560" s="195"/>
      <c r="M39560" s="196"/>
      <c r="N39560" s="197"/>
      <c r="O39560" s="197"/>
      <c r="P39560" s="231"/>
    </row>
    <row r="39561" spans="2:16">
      <c r="B39561" s="351"/>
      <c r="C39561" s="398"/>
      <c r="D39561" s="399"/>
      <c r="E39561" s="400"/>
      <c r="G39561" s="401"/>
      <c r="H39561" s="401"/>
      <c r="I39561" s="401"/>
      <c r="J39561" s="194"/>
      <c r="K39561" s="194"/>
      <c r="L39561" s="195"/>
      <c r="M39561" s="196"/>
      <c r="N39561" s="197"/>
      <c r="O39561" s="197"/>
      <c r="P39561" s="231"/>
    </row>
    <row r="39562" spans="2:16">
      <c r="B39562" s="351"/>
      <c r="C39562" s="398"/>
      <c r="D39562" s="399"/>
      <c r="E39562" s="400"/>
      <c r="G39562" s="401"/>
      <c r="H39562" s="401"/>
      <c r="I39562" s="401"/>
      <c r="J39562" s="194"/>
      <c r="K39562" s="194"/>
      <c r="L39562" s="195"/>
      <c r="M39562" s="196"/>
      <c r="N39562" s="197"/>
      <c r="O39562" s="197"/>
      <c r="P39562" s="231"/>
    </row>
    <row r="39563" spans="2:16">
      <c r="B39563" s="351"/>
      <c r="C39563" s="398"/>
      <c r="D39563" s="399"/>
      <c r="E39563" s="400"/>
      <c r="G39563" s="401"/>
      <c r="H39563" s="401"/>
      <c r="I39563" s="401"/>
      <c r="J39563" s="194"/>
      <c r="K39563" s="194"/>
      <c r="L39563" s="195"/>
      <c r="M39563" s="196"/>
      <c r="N39563" s="197"/>
      <c r="O39563" s="197"/>
      <c r="P39563" s="231"/>
    </row>
    <row r="39564" spans="2:16">
      <c r="B39564" s="351"/>
      <c r="C39564" s="398"/>
      <c r="D39564" s="399"/>
      <c r="E39564" s="400"/>
      <c r="G39564" s="401"/>
      <c r="H39564" s="401"/>
      <c r="I39564" s="401"/>
      <c r="J39564" s="194"/>
      <c r="K39564" s="194"/>
      <c r="L39564" s="195"/>
      <c r="M39564" s="196"/>
      <c r="N39564" s="197"/>
      <c r="O39564" s="197"/>
      <c r="P39564" s="231"/>
    </row>
    <row r="39565" spans="2:16">
      <c r="B39565" s="351"/>
      <c r="C39565" s="398"/>
      <c r="D39565" s="399"/>
      <c r="E39565" s="400"/>
      <c r="G39565" s="401"/>
      <c r="H39565" s="401"/>
      <c r="I39565" s="401"/>
      <c r="J39565" s="194"/>
      <c r="K39565" s="194"/>
      <c r="L39565" s="195"/>
      <c r="M39565" s="196"/>
      <c r="N39565" s="197"/>
      <c r="O39565" s="197"/>
      <c r="P39565" s="231"/>
    </row>
    <row r="39566" spans="2:16">
      <c r="B39566" s="351"/>
      <c r="C39566" s="398"/>
      <c r="D39566" s="399"/>
      <c r="E39566" s="400"/>
      <c r="G39566" s="401"/>
      <c r="H39566" s="401"/>
      <c r="I39566" s="401"/>
      <c r="J39566" s="194"/>
      <c r="K39566" s="194"/>
      <c r="L39566" s="195"/>
      <c r="M39566" s="196"/>
      <c r="N39566" s="197"/>
      <c r="O39566" s="197"/>
      <c r="P39566" s="231"/>
    </row>
    <row r="39567" spans="2:16">
      <c r="B39567" s="351"/>
      <c r="C39567" s="398"/>
      <c r="D39567" s="399"/>
      <c r="E39567" s="400"/>
      <c r="G39567" s="401"/>
      <c r="H39567" s="401"/>
      <c r="I39567" s="401"/>
      <c r="J39567" s="194"/>
      <c r="K39567" s="194"/>
      <c r="L39567" s="195"/>
      <c r="M39567" s="196"/>
      <c r="N39567" s="197"/>
      <c r="O39567" s="197"/>
      <c r="P39567" s="231"/>
    </row>
    <row r="39568" spans="2:16">
      <c r="B39568" s="351"/>
      <c r="C39568" s="398"/>
      <c r="D39568" s="399"/>
      <c r="E39568" s="400"/>
      <c r="G39568" s="401"/>
      <c r="H39568" s="401"/>
      <c r="I39568" s="401"/>
      <c r="J39568" s="194"/>
      <c r="K39568" s="194"/>
      <c r="L39568" s="195"/>
      <c r="M39568" s="196"/>
      <c r="N39568" s="197"/>
      <c r="O39568" s="197"/>
      <c r="P39568" s="231"/>
    </row>
    <row r="39569" spans="2:16">
      <c r="B39569" s="351"/>
      <c r="C39569" s="398"/>
      <c r="D39569" s="399"/>
      <c r="E39569" s="400"/>
      <c r="G39569" s="401"/>
      <c r="H39569" s="401"/>
      <c r="I39569" s="401"/>
      <c r="J39569" s="194"/>
      <c r="K39569" s="194"/>
      <c r="L39569" s="195"/>
      <c r="M39569" s="196"/>
      <c r="N39569" s="197"/>
      <c r="O39569" s="197"/>
      <c r="P39569" s="231"/>
    </row>
    <row r="39570" spans="2:16">
      <c r="B39570" s="351"/>
      <c r="C39570" s="398"/>
      <c r="D39570" s="399"/>
      <c r="E39570" s="400"/>
      <c r="G39570" s="401"/>
      <c r="H39570" s="401"/>
      <c r="I39570" s="401"/>
      <c r="J39570" s="194"/>
      <c r="K39570" s="194"/>
      <c r="L39570" s="195"/>
      <c r="M39570" s="196"/>
      <c r="N39570" s="197"/>
      <c r="O39570" s="197"/>
      <c r="P39570" s="231"/>
    </row>
    <row r="39571" spans="2:16">
      <c r="B39571" s="351"/>
      <c r="C39571" s="398"/>
      <c r="D39571" s="399"/>
      <c r="E39571" s="400"/>
      <c r="G39571" s="401"/>
      <c r="H39571" s="401"/>
      <c r="I39571" s="401"/>
      <c r="J39571" s="194"/>
      <c r="K39571" s="194"/>
      <c r="L39571" s="195"/>
      <c r="M39571" s="196"/>
      <c r="N39571" s="197"/>
      <c r="O39571" s="197"/>
      <c r="P39571" s="231"/>
    </row>
    <row r="39572" spans="2:16">
      <c r="B39572" s="351"/>
      <c r="C39572" s="398"/>
      <c r="D39572" s="399"/>
      <c r="E39572" s="400"/>
      <c r="G39572" s="401"/>
      <c r="H39572" s="401"/>
      <c r="I39572" s="401"/>
      <c r="J39572" s="194"/>
      <c r="K39572" s="194"/>
      <c r="L39572" s="195"/>
      <c r="M39572" s="196"/>
      <c r="N39572" s="197"/>
      <c r="O39572" s="197"/>
      <c r="P39572" s="231"/>
    </row>
    <row r="39573" spans="2:16">
      <c r="B39573" s="351"/>
      <c r="C39573" s="398"/>
      <c r="D39573" s="399"/>
      <c r="E39573" s="400"/>
      <c r="G39573" s="401"/>
      <c r="H39573" s="401"/>
      <c r="I39573" s="401"/>
      <c r="J39573" s="194"/>
      <c r="K39573" s="194"/>
      <c r="L39573" s="195"/>
      <c r="M39573" s="196"/>
      <c r="N39573" s="197"/>
      <c r="O39573" s="197"/>
      <c r="P39573" s="231"/>
    </row>
    <row r="39574" spans="2:16">
      <c r="B39574" s="351"/>
      <c r="C39574" s="398"/>
      <c r="D39574" s="399"/>
      <c r="E39574" s="400"/>
      <c r="G39574" s="401"/>
      <c r="H39574" s="401"/>
      <c r="I39574" s="401"/>
      <c r="J39574" s="194"/>
      <c r="K39574" s="194"/>
      <c r="L39574" s="195"/>
      <c r="M39574" s="196"/>
      <c r="N39574" s="197"/>
      <c r="O39574" s="197"/>
      <c r="P39574" s="231"/>
    </row>
    <row r="39575" spans="2:16">
      <c r="B39575" s="351"/>
      <c r="C39575" s="398"/>
      <c r="D39575" s="399"/>
      <c r="E39575" s="400"/>
      <c r="G39575" s="401"/>
      <c r="H39575" s="401"/>
      <c r="I39575" s="401"/>
      <c r="J39575" s="194"/>
      <c r="K39575" s="194"/>
      <c r="L39575" s="195"/>
      <c r="M39575" s="196"/>
      <c r="N39575" s="197"/>
      <c r="O39575" s="197"/>
      <c r="P39575" s="231"/>
    </row>
    <row r="39576" spans="2:16">
      <c r="B39576" s="351"/>
      <c r="C39576" s="398"/>
      <c r="D39576" s="399"/>
      <c r="E39576" s="400"/>
      <c r="G39576" s="401"/>
      <c r="H39576" s="401"/>
      <c r="I39576" s="401"/>
      <c r="J39576" s="194"/>
      <c r="K39576" s="194"/>
      <c r="L39576" s="195"/>
      <c r="M39576" s="196"/>
      <c r="N39576" s="197"/>
      <c r="O39576" s="197"/>
      <c r="P39576" s="231"/>
    </row>
    <row r="39577" spans="2:16">
      <c r="B39577" s="351"/>
      <c r="C39577" s="398"/>
      <c r="D39577" s="399"/>
      <c r="E39577" s="400"/>
      <c r="G39577" s="401"/>
      <c r="H39577" s="401"/>
      <c r="I39577" s="401"/>
      <c r="J39577" s="194"/>
      <c r="K39577" s="194"/>
      <c r="L39577" s="195"/>
      <c r="M39577" s="196"/>
      <c r="N39577" s="197"/>
      <c r="O39577" s="197"/>
      <c r="P39577" s="231"/>
    </row>
    <row r="39578" spans="2:16">
      <c r="B39578" s="351"/>
      <c r="C39578" s="398"/>
      <c r="D39578" s="399"/>
      <c r="E39578" s="400"/>
      <c r="G39578" s="401"/>
      <c r="H39578" s="401"/>
      <c r="I39578" s="401"/>
      <c r="J39578" s="194"/>
      <c r="K39578" s="194"/>
      <c r="L39578" s="195"/>
      <c r="M39578" s="196"/>
      <c r="N39578" s="197"/>
      <c r="O39578" s="197"/>
      <c r="P39578" s="231"/>
    </row>
    <row r="39579" spans="2:16">
      <c r="B39579" s="351"/>
      <c r="C39579" s="398"/>
      <c r="D39579" s="399"/>
      <c r="E39579" s="400"/>
      <c r="G39579" s="401"/>
      <c r="H39579" s="401"/>
      <c r="I39579" s="401"/>
      <c r="J39579" s="194"/>
      <c r="K39579" s="194"/>
      <c r="L39579" s="195"/>
      <c r="M39579" s="196"/>
      <c r="N39579" s="197"/>
      <c r="O39579" s="197"/>
      <c r="P39579" s="231"/>
    </row>
    <row r="39580" spans="2:16">
      <c r="B39580" s="351"/>
      <c r="C39580" s="398"/>
      <c r="D39580" s="399"/>
      <c r="E39580" s="400"/>
      <c r="G39580" s="401"/>
      <c r="H39580" s="401"/>
      <c r="I39580" s="401"/>
      <c r="J39580" s="194"/>
      <c r="K39580" s="194"/>
      <c r="L39580" s="195"/>
      <c r="M39580" s="196"/>
      <c r="N39580" s="197"/>
      <c r="O39580" s="197"/>
      <c r="P39580" s="231"/>
    </row>
    <row r="39581" spans="2:16">
      <c r="B39581" s="351"/>
      <c r="C39581" s="398"/>
      <c r="D39581" s="399"/>
      <c r="E39581" s="400"/>
      <c r="G39581" s="401"/>
      <c r="H39581" s="401"/>
      <c r="I39581" s="401"/>
      <c r="J39581" s="194"/>
      <c r="K39581" s="194"/>
      <c r="L39581" s="195"/>
      <c r="M39581" s="196"/>
      <c r="N39581" s="197"/>
      <c r="O39581" s="197"/>
      <c r="P39581" s="231"/>
    </row>
    <row r="39582" spans="2:16">
      <c r="B39582" s="351"/>
      <c r="C39582" s="398"/>
      <c r="D39582" s="399"/>
      <c r="E39582" s="400"/>
      <c r="G39582" s="401"/>
      <c r="H39582" s="401"/>
      <c r="I39582" s="401"/>
      <c r="J39582" s="194"/>
      <c r="K39582" s="194"/>
      <c r="L39582" s="195"/>
      <c r="M39582" s="196"/>
      <c r="N39582" s="197"/>
      <c r="O39582" s="197"/>
      <c r="P39582" s="231"/>
    </row>
    <row r="39583" spans="2:16">
      <c r="B39583" s="351"/>
      <c r="C39583" s="398"/>
      <c r="D39583" s="399"/>
      <c r="E39583" s="400"/>
      <c r="G39583" s="401"/>
      <c r="H39583" s="401"/>
      <c r="I39583" s="401"/>
      <c r="J39583" s="194"/>
      <c r="K39583" s="194"/>
      <c r="L39583" s="195"/>
      <c r="M39583" s="196"/>
      <c r="N39583" s="197"/>
      <c r="O39583" s="197"/>
      <c r="P39583" s="231"/>
    </row>
    <row r="39584" spans="2:16">
      <c r="B39584" s="351"/>
      <c r="C39584" s="398"/>
      <c r="D39584" s="399"/>
      <c r="E39584" s="400"/>
      <c r="G39584" s="401"/>
      <c r="H39584" s="401"/>
      <c r="I39584" s="401"/>
      <c r="J39584" s="194"/>
      <c r="K39584" s="194"/>
      <c r="L39584" s="195"/>
      <c r="M39584" s="196"/>
      <c r="N39584" s="197"/>
      <c r="O39584" s="197"/>
      <c r="P39584" s="231"/>
    </row>
    <row r="39585" spans="2:16">
      <c r="B39585" s="351"/>
      <c r="C39585" s="398"/>
      <c r="D39585" s="399"/>
      <c r="E39585" s="400"/>
      <c r="G39585" s="401"/>
      <c r="H39585" s="401"/>
      <c r="I39585" s="401"/>
      <c r="J39585" s="194"/>
      <c r="K39585" s="194"/>
      <c r="L39585" s="195"/>
      <c r="M39585" s="196"/>
      <c r="N39585" s="197"/>
      <c r="O39585" s="197"/>
      <c r="P39585" s="231"/>
    </row>
    <row r="39586" spans="2:16">
      <c r="B39586" s="351"/>
      <c r="C39586" s="398"/>
      <c r="D39586" s="399"/>
      <c r="E39586" s="400"/>
      <c r="G39586" s="401"/>
      <c r="H39586" s="401"/>
      <c r="I39586" s="401"/>
      <c r="J39586" s="194"/>
      <c r="K39586" s="194"/>
      <c r="L39586" s="195"/>
      <c r="M39586" s="196"/>
      <c r="N39586" s="197"/>
      <c r="O39586" s="197"/>
      <c r="P39586" s="231"/>
    </row>
    <row r="39587" spans="2:16">
      <c r="B39587" s="351"/>
      <c r="C39587" s="398"/>
      <c r="D39587" s="399"/>
      <c r="E39587" s="400"/>
      <c r="G39587" s="401"/>
      <c r="H39587" s="401"/>
      <c r="I39587" s="401"/>
      <c r="J39587" s="194"/>
      <c r="K39587" s="194"/>
      <c r="L39587" s="195"/>
      <c r="M39587" s="196"/>
      <c r="N39587" s="197"/>
      <c r="O39587" s="197"/>
      <c r="P39587" s="231"/>
    </row>
    <row r="39588" spans="2:16">
      <c r="B39588" s="351"/>
      <c r="C39588" s="398"/>
      <c r="D39588" s="399"/>
      <c r="E39588" s="400"/>
      <c r="G39588" s="401"/>
      <c r="H39588" s="401"/>
      <c r="I39588" s="401"/>
      <c r="J39588" s="194"/>
      <c r="K39588" s="194"/>
      <c r="L39588" s="195"/>
      <c r="M39588" s="196"/>
      <c r="N39588" s="197"/>
      <c r="O39588" s="197"/>
      <c r="P39588" s="231"/>
    </row>
    <row r="39589" spans="2:16">
      <c r="B39589" s="351"/>
      <c r="C39589" s="398"/>
      <c r="D39589" s="399"/>
      <c r="E39589" s="400"/>
      <c r="G39589" s="401"/>
      <c r="H39589" s="401"/>
      <c r="I39589" s="401"/>
      <c r="J39589" s="194"/>
      <c r="K39589" s="194"/>
      <c r="L39589" s="195"/>
      <c r="M39589" s="196"/>
      <c r="N39589" s="197"/>
      <c r="O39589" s="197"/>
      <c r="P39589" s="231"/>
    </row>
    <row r="39590" spans="2:16">
      <c r="B39590" s="351"/>
      <c r="C39590" s="398"/>
      <c r="D39590" s="399"/>
      <c r="E39590" s="400"/>
      <c r="G39590" s="401"/>
      <c r="H39590" s="401"/>
      <c r="I39590" s="401"/>
      <c r="J39590" s="194"/>
      <c r="K39590" s="194"/>
      <c r="L39590" s="195"/>
      <c r="M39590" s="196"/>
      <c r="N39590" s="197"/>
      <c r="O39590" s="197"/>
      <c r="P39590" s="231"/>
    </row>
    <row r="39591" spans="2:16">
      <c r="B39591" s="351"/>
      <c r="C39591" s="398"/>
      <c r="D39591" s="399"/>
      <c r="E39591" s="400"/>
      <c r="G39591" s="401"/>
      <c r="H39591" s="401"/>
      <c r="I39591" s="401"/>
      <c r="J39591" s="194"/>
      <c r="K39591" s="194"/>
      <c r="L39591" s="195"/>
      <c r="M39591" s="196"/>
      <c r="N39591" s="197"/>
      <c r="O39591" s="197"/>
      <c r="P39591" s="231"/>
    </row>
    <row r="39592" spans="2:16">
      <c r="B39592" s="351"/>
      <c r="C39592" s="398"/>
      <c r="D39592" s="399"/>
      <c r="E39592" s="400"/>
      <c r="G39592" s="401"/>
      <c r="H39592" s="401"/>
      <c r="I39592" s="401"/>
      <c r="J39592" s="194"/>
      <c r="K39592" s="194"/>
      <c r="L39592" s="195"/>
      <c r="M39592" s="196"/>
      <c r="N39592" s="197"/>
      <c r="O39592" s="197"/>
      <c r="P39592" s="231"/>
    </row>
    <row r="39593" spans="2:16">
      <c r="B39593" s="351"/>
      <c r="C39593" s="398"/>
      <c r="D39593" s="399"/>
      <c r="E39593" s="400"/>
      <c r="G39593" s="401"/>
      <c r="H39593" s="401"/>
      <c r="I39593" s="401"/>
      <c r="J39593" s="194"/>
      <c r="K39593" s="194"/>
      <c r="L39593" s="195"/>
      <c r="M39593" s="196"/>
      <c r="N39593" s="197"/>
      <c r="O39593" s="197"/>
      <c r="P39593" s="231"/>
    </row>
    <row r="39594" spans="2:16">
      <c r="B39594" s="351"/>
      <c r="C39594" s="398"/>
      <c r="D39594" s="399"/>
      <c r="E39594" s="400"/>
      <c r="G39594" s="401"/>
      <c r="H39594" s="401"/>
      <c r="I39594" s="401"/>
      <c r="J39594" s="194"/>
      <c r="K39594" s="194"/>
      <c r="L39594" s="195"/>
      <c r="M39594" s="196"/>
      <c r="N39594" s="197"/>
      <c r="O39594" s="197"/>
      <c r="P39594" s="231"/>
    </row>
    <row r="39595" spans="2:16">
      <c r="B39595" s="351"/>
      <c r="C39595" s="398"/>
      <c r="D39595" s="399"/>
      <c r="E39595" s="400"/>
      <c r="G39595" s="401"/>
      <c r="H39595" s="401"/>
      <c r="I39595" s="401"/>
      <c r="J39595" s="194"/>
      <c r="K39595" s="194"/>
      <c r="L39595" s="195"/>
      <c r="M39595" s="196"/>
      <c r="N39595" s="197"/>
      <c r="O39595" s="197"/>
      <c r="P39595" s="231"/>
    </row>
    <row r="39596" spans="2:16">
      <c r="B39596" s="351"/>
      <c r="C39596" s="398"/>
      <c r="D39596" s="399"/>
      <c r="E39596" s="400"/>
      <c r="G39596" s="401"/>
      <c r="H39596" s="401"/>
      <c r="I39596" s="401"/>
      <c r="J39596" s="194"/>
      <c r="K39596" s="194"/>
      <c r="L39596" s="195"/>
      <c r="M39596" s="196"/>
      <c r="N39596" s="197"/>
      <c r="O39596" s="197"/>
      <c r="P39596" s="231"/>
    </row>
    <row r="39597" spans="2:16">
      <c r="B39597" s="351"/>
      <c r="C39597" s="398"/>
      <c r="D39597" s="399"/>
      <c r="E39597" s="400"/>
      <c r="G39597" s="401"/>
      <c r="H39597" s="401"/>
      <c r="I39597" s="401"/>
      <c r="J39597" s="194"/>
      <c r="K39597" s="194"/>
      <c r="L39597" s="195"/>
      <c r="M39597" s="196"/>
      <c r="N39597" s="197"/>
      <c r="O39597" s="197"/>
      <c r="P39597" s="231"/>
    </row>
    <row r="39598" spans="2:16">
      <c r="B39598" s="351"/>
      <c r="C39598" s="398"/>
      <c r="D39598" s="399"/>
      <c r="E39598" s="400"/>
      <c r="G39598" s="401"/>
      <c r="H39598" s="401"/>
      <c r="I39598" s="401"/>
      <c r="J39598" s="194"/>
      <c r="K39598" s="194"/>
      <c r="L39598" s="195"/>
      <c r="M39598" s="196"/>
      <c r="N39598" s="197"/>
      <c r="O39598" s="197"/>
      <c r="P39598" s="231"/>
    </row>
    <row r="39599" spans="2:16">
      <c r="B39599" s="351"/>
      <c r="C39599" s="398"/>
      <c r="D39599" s="399"/>
      <c r="E39599" s="400"/>
      <c r="G39599" s="401"/>
      <c r="H39599" s="401"/>
      <c r="I39599" s="401"/>
      <c r="J39599" s="194"/>
      <c r="K39599" s="194"/>
      <c r="L39599" s="195"/>
      <c r="M39599" s="196"/>
      <c r="N39599" s="197"/>
      <c r="O39599" s="197"/>
      <c r="P39599" s="231"/>
    </row>
    <row r="39600" spans="2:16">
      <c r="B39600" s="351"/>
      <c r="C39600" s="398"/>
      <c r="D39600" s="399"/>
      <c r="E39600" s="400"/>
      <c r="G39600" s="401"/>
      <c r="H39600" s="401"/>
      <c r="I39600" s="401"/>
      <c r="J39600" s="194"/>
      <c r="K39600" s="194"/>
      <c r="L39600" s="195"/>
      <c r="M39600" s="196"/>
      <c r="N39600" s="197"/>
      <c r="O39600" s="197"/>
      <c r="P39600" s="231"/>
    </row>
    <row r="39601" spans="2:16">
      <c r="B39601" s="351"/>
      <c r="C39601" s="398"/>
      <c r="D39601" s="399"/>
      <c r="E39601" s="400"/>
      <c r="G39601" s="401"/>
      <c r="H39601" s="401"/>
      <c r="I39601" s="401"/>
      <c r="J39601" s="194"/>
      <c r="K39601" s="194"/>
      <c r="L39601" s="195"/>
      <c r="M39601" s="196"/>
      <c r="N39601" s="197"/>
      <c r="O39601" s="197"/>
      <c r="P39601" s="231"/>
    </row>
    <row r="39602" spans="2:16">
      <c r="B39602" s="351"/>
      <c r="C39602" s="398"/>
      <c r="D39602" s="399"/>
      <c r="E39602" s="400"/>
      <c r="G39602" s="401"/>
      <c r="H39602" s="401"/>
      <c r="I39602" s="401"/>
      <c r="J39602" s="194"/>
      <c r="K39602" s="194"/>
      <c r="L39602" s="195"/>
      <c r="M39602" s="196"/>
      <c r="N39602" s="197"/>
      <c r="O39602" s="197"/>
      <c r="P39602" s="231"/>
    </row>
    <row r="39603" spans="2:16">
      <c r="B39603" s="351"/>
      <c r="C39603" s="398"/>
      <c r="D39603" s="399"/>
      <c r="E39603" s="400"/>
      <c r="G39603" s="401"/>
      <c r="H39603" s="401"/>
      <c r="I39603" s="401"/>
      <c r="J39603" s="194"/>
      <c r="K39603" s="194"/>
      <c r="L39603" s="195"/>
      <c r="M39603" s="196"/>
      <c r="N39603" s="197"/>
      <c r="O39603" s="197"/>
      <c r="P39603" s="231"/>
    </row>
    <row r="39604" spans="2:16">
      <c r="B39604" s="351"/>
      <c r="C39604" s="398"/>
      <c r="D39604" s="399"/>
      <c r="E39604" s="400"/>
      <c r="G39604" s="401"/>
      <c r="H39604" s="401"/>
      <c r="I39604" s="401"/>
      <c r="J39604" s="194"/>
      <c r="K39604" s="194"/>
      <c r="L39604" s="195"/>
      <c r="M39604" s="196"/>
      <c r="N39604" s="197"/>
      <c r="O39604" s="197"/>
      <c r="P39604" s="231"/>
    </row>
    <row r="39605" spans="2:16">
      <c r="B39605" s="351"/>
      <c r="C39605" s="398"/>
      <c r="D39605" s="399"/>
      <c r="E39605" s="400"/>
      <c r="G39605" s="401"/>
      <c r="H39605" s="401"/>
      <c r="I39605" s="401"/>
      <c r="J39605" s="194"/>
      <c r="K39605" s="194"/>
      <c r="L39605" s="195"/>
      <c r="M39605" s="196"/>
      <c r="N39605" s="197"/>
      <c r="O39605" s="197"/>
      <c r="P39605" s="231"/>
    </row>
    <row r="39606" spans="2:16">
      <c r="B39606" s="351"/>
      <c r="C39606" s="398"/>
      <c r="D39606" s="399"/>
      <c r="E39606" s="400"/>
      <c r="G39606" s="401"/>
      <c r="H39606" s="401"/>
      <c r="I39606" s="401"/>
      <c r="J39606" s="194"/>
      <c r="K39606" s="194"/>
      <c r="L39606" s="195"/>
      <c r="M39606" s="196"/>
      <c r="N39606" s="197"/>
      <c r="O39606" s="197"/>
      <c r="P39606" s="231"/>
    </row>
    <row r="39607" spans="2:16">
      <c r="B39607" s="351"/>
      <c r="C39607" s="398"/>
      <c r="D39607" s="399"/>
      <c r="E39607" s="400"/>
      <c r="G39607" s="401"/>
      <c r="H39607" s="401"/>
      <c r="I39607" s="401"/>
      <c r="J39607" s="194"/>
      <c r="K39607" s="194"/>
      <c r="L39607" s="195"/>
      <c r="M39607" s="196"/>
      <c r="N39607" s="197"/>
      <c r="O39607" s="197"/>
      <c r="P39607" s="231"/>
    </row>
    <row r="39608" spans="2:16">
      <c r="B39608" s="351"/>
      <c r="C39608" s="398"/>
      <c r="D39608" s="399"/>
      <c r="E39608" s="400"/>
      <c r="G39608" s="401"/>
      <c r="H39608" s="401"/>
      <c r="I39608" s="401"/>
      <c r="J39608" s="194"/>
      <c r="K39608" s="194"/>
      <c r="L39608" s="195"/>
      <c r="M39608" s="196"/>
      <c r="N39608" s="197"/>
      <c r="O39608" s="197"/>
      <c r="P39608" s="231"/>
    </row>
    <row r="39609" spans="2:16">
      <c r="B39609" s="351"/>
      <c r="C39609" s="398"/>
      <c r="D39609" s="399"/>
      <c r="E39609" s="400"/>
      <c r="G39609" s="401"/>
      <c r="H39609" s="401"/>
      <c r="I39609" s="401"/>
      <c r="J39609" s="194"/>
      <c r="K39609" s="194"/>
      <c r="L39609" s="195"/>
      <c r="M39609" s="196"/>
      <c r="N39609" s="197"/>
      <c r="O39609" s="197"/>
      <c r="P39609" s="231"/>
    </row>
    <row r="39610" spans="2:16">
      <c r="B39610" s="351"/>
      <c r="C39610" s="398"/>
      <c r="D39610" s="399"/>
      <c r="E39610" s="400"/>
      <c r="G39610" s="401"/>
      <c r="H39610" s="401"/>
      <c r="I39610" s="401"/>
      <c r="J39610" s="194"/>
      <c r="K39610" s="194"/>
      <c r="L39610" s="195"/>
      <c r="M39610" s="196"/>
      <c r="N39610" s="197"/>
      <c r="O39610" s="197"/>
      <c r="P39610" s="231"/>
    </row>
    <row r="39611" spans="2:16">
      <c r="B39611" s="402"/>
      <c r="C39611" s="398"/>
      <c r="D39611" s="404"/>
      <c r="E39611" s="405"/>
      <c r="G39611" s="406"/>
      <c r="H39611" s="406"/>
      <c r="I39611" s="406"/>
      <c r="J39611" s="194"/>
      <c r="K39611" s="194"/>
      <c r="L39611" s="195"/>
      <c r="M39611" s="196"/>
      <c r="N39611" s="197"/>
      <c r="O39611" s="197"/>
      <c r="P39611" s="221"/>
    </row>
    <row r="39612" spans="2:16">
      <c r="B39612" s="351"/>
      <c r="C39612" s="398"/>
      <c r="D39612" s="399"/>
      <c r="E39612" s="400"/>
      <c r="G39612" s="401"/>
      <c r="H39612" s="401"/>
      <c r="I39612" s="401"/>
      <c r="J39612" s="194"/>
      <c r="K39612" s="194"/>
      <c r="L39612" s="195"/>
      <c r="M39612" s="196"/>
      <c r="N39612" s="197"/>
      <c r="O39612" s="197"/>
      <c r="P39612" s="231"/>
    </row>
    <row r="39613" spans="2:16">
      <c r="B39613" s="351"/>
      <c r="C39613" s="398"/>
      <c r="D39613" s="399"/>
      <c r="E39613" s="400"/>
      <c r="G39613" s="401"/>
      <c r="H39613" s="401"/>
      <c r="I39613" s="401"/>
      <c r="J39613" s="194"/>
      <c r="K39613" s="194"/>
      <c r="L39613" s="195"/>
      <c r="M39613" s="196"/>
      <c r="N39613" s="197"/>
      <c r="O39613" s="197"/>
      <c r="P39613" s="231"/>
    </row>
    <row r="39614" spans="2:16">
      <c r="B39614" s="351"/>
      <c r="C39614" s="398"/>
      <c r="D39614" s="399"/>
      <c r="E39614" s="400"/>
      <c r="G39614" s="401"/>
      <c r="H39614" s="401"/>
      <c r="I39614" s="401"/>
      <c r="J39614" s="194"/>
      <c r="K39614" s="194"/>
      <c r="L39614" s="195"/>
      <c r="M39614" s="196"/>
      <c r="N39614" s="197"/>
      <c r="O39614" s="197"/>
      <c r="P39614" s="231"/>
    </row>
    <row r="39615" spans="2:16">
      <c r="B39615" s="351"/>
      <c r="C39615" s="398"/>
      <c r="D39615" s="399"/>
      <c r="E39615" s="400"/>
      <c r="G39615" s="401"/>
      <c r="H39615" s="401"/>
      <c r="I39615" s="401"/>
      <c r="J39615" s="194"/>
      <c r="K39615" s="194"/>
      <c r="L39615" s="195"/>
      <c r="M39615" s="196"/>
      <c r="N39615" s="197"/>
      <c r="O39615" s="197"/>
      <c r="P39615" s="231"/>
    </row>
    <row r="39616" spans="2:16">
      <c r="B39616" s="351"/>
      <c r="C39616" s="398"/>
      <c r="D39616" s="399"/>
      <c r="E39616" s="400"/>
      <c r="G39616" s="401"/>
      <c r="H39616" s="401"/>
      <c r="I39616" s="401"/>
      <c r="J39616" s="194"/>
      <c r="K39616" s="194"/>
      <c r="L39616" s="195"/>
      <c r="M39616" s="196"/>
      <c r="N39616" s="197"/>
      <c r="O39616" s="197"/>
      <c r="P39616" s="231"/>
    </row>
    <row r="39617" spans="2:16">
      <c r="B39617" s="351"/>
      <c r="C39617" s="398"/>
      <c r="D39617" s="399"/>
      <c r="E39617" s="400"/>
      <c r="G39617" s="401"/>
      <c r="H39617" s="401"/>
      <c r="I39617" s="401"/>
      <c r="J39617" s="194"/>
      <c r="K39617" s="194"/>
      <c r="L39617" s="195"/>
      <c r="M39617" s="196"/>
      <c r="N39617" s="197"/>
      <c r="O39617" s="197"/>
      <c r="P39617" s="231"/>
    </row>
    <row r="39618" spans="2:16">
      <c r="B39618" s="351"/>
      <c r="C39618" s="398"/>
      <c r="D39618" s="399"/>
      <c r="E39618" s="400"/>
      <c r="G39618" s="401"/>
      <c r="H39618" s="401"/>
      <c r="I39618" s="401"/>
      <c r="J39618" s="194"/>
      <c r="K39618" s="194"/>
      <c r="L39618" s="195"/>
      <c r="M39618" s="196"/>
      <c r="N39618" s="197"/>
      <c r="O39618" s="197"/>
      <c r="P39618" s="231"/>
    </row>
    <row r="39619" spans="2:16">
      <c r="B39619" s="351"/>
      <c r="C39619" s="398"/>
      <c r="D39619" s="399"/>
      <c r="E39619" s="400"/>
      <c r="G39619" s="401"/>
      <c r="H39619" s="401"/>
      <c r="I39619" s="401"/>
      <c r="J39619" s="194"/>
      <c r="K39619" s="194"/>
      <c r="L39619" s="195"/>
      <c r="M39619" s="196"/>
      <c r="N39619" s="197"/>
      <c r="O39619" s="197"/>
      <c r="P39619" s="231"/>
    </row>
    <row r="39620" spans="2:16">
      <c r="B39620" s="351"/>
      <c r="C39620" s="398"/>
      <c r="D39620" s="399"/>
      <c r="E39620" s="400"/>
      <c r="G39620" s="401"/>
      <c r="H39620" s="401"/>
      <c r="I39620" s="401"/>
      <c r="J39620" s="194"/>
      <c r="K39620" s="194"/>
      <c r="L39620" s="195"/>
      <c r="M39620" s="196"/>
      <c r="N39620" s="197"/>
      <c r="O39620" s="197"/>
      <c r="P39620" s="231"/>
    </row>
    <row r="39621" spans="2:16">
      <c r="B39621" s="351"/>
      <c r="C39621" s="398"/>
      <c r="D39621" s="399"/>
      <c r="E39621" s="400"/>
      <c r="G39621" s="401"/>
      <c r="H39621" s="401"/>
      <c r="I39621" s="401"/>
      <c r="J39621" s="194"/>
      <c r="K39621" s="194"/>
      <c r="L39621" s="195"/>
      <c r="M39621" s="196"/>
      <c r="N39621" s="197"/>
      <c r="O39621" s="197"/>
      <c r="P39621" s="231"/>
    </row>
    <row r="39622" spans="2:16">
      <c r="B39622" s="351"/>
      <c r="C39622" s="398"/>
      <c r="D39622" s="399"/>
      <c r="E39622" s="400"/>
      <c r="G39622" s="401"/>
      <c r="H39622" s="401"/>
      <c r="I39622" s="401"/>
      <c r="J39622" s="194"/>
      <c r="K39622" s="194"/>
      <c r="L39622" s="195"/>
      <c r="M39622" s="196"/>
      <c r="N39622" s="197"/>
      <c r="O39622" s="197"/>
      <c r="P39622" s="231"/>
    </row>
    <row r="39623" spans="2:16">
      <c r="B39623" s="351"/>
      <c r="C39623" s="398"/>
      <c r="D39623" s="399"/>
      <c r="E39623" s="400"/>
      <c r="G39623" s="401"/>
      <c r="H39623" s="401"/>
      <c r="I39623" s="401"/>
      <c r="J39623" s="194"/>
      <c r="K39623" s="194"/>
      <c r="L39623" s="195"/>
      <c r="M39623" s="196"/>
      <c r="N39623" s="197"/>
      <c r="O39623" s="197"/>
      <c r="P39623" s="231"/>
    </row>
    <row r="39624" spans="2:16">
      <c r="B39624" s="351"/>
      <c r="C39624" s="398"/>
      <c r="D39624" s="399"/>
      <c r="E39624" s="400"/>
      <c r="G39624" s="401"/>
      <c r="H39624" s="401"/>
      <c r="I39624" s="401"/>
      <c r="J39624" s="194"/>
      <c r="K39624" s="194"/>
      <c r="L39624" s="195"/>
      <c r="M39624" s="196"/>
      <c r="N39624" s="197"/>
      <c r="O39624" s="197"/>
      <c r="P39624" s="231"/>
    </row>
    <row r="39625" spans="2:16">
      <c r="B39625" s="351"/>
      <c r="C39625" s="398"/>
      <c r="D39625" s="399"/>
      <c r="E39625" s="400"/>
      <c r="G39625" s="401"/>
      <c r="H39625" s="401"/>
      <c r="I39625" s="401"/>
      <c r="J39625" s="194"/>
      <c r="K39625" s="194"/>
      <c r="L39625" s="195"/>
      <c r="M39625" s="196"/>
      <c r="N39625" s="197"/>
      <c r="O39625" s="197"/>
      <c r="P39625" s="231"/>
    </row>
    <row r="39626" spans="2:16">
      <c r="B39626" s="351"/>
      <c r="C39626" s="398"/>
      <c r="D39626" s="399"/>
      <c r="E39626" s="400"/>
      <c r="G39626" s="401"/>
      <c r="H39626" s="401"/>
      <c r="I39626" s="401"/>
      <c r="J39626" s="194"/>
      <c r="K39626" s="194"/>
      <c r="L39626" s="195"/>
      <c r="M39626" s="196"/>
      <c r="N39626" s="197"/>
      <c r="O39626" s="197"/>
      <c r="P39626" s="231"/>
    </row>
    <row r="39627" spans="2:16">
      <c r="B39627" s="351"/>
      <c r="C39627" s="398"/>
      <c r="D39627" s="399"/>
      <c r="E39627" s="400"/>
      <c r="G39627" s="401"/>
      <c r="H39627" s="401"/>
      <c r="I39627" s="401"/>
      <c r="J39627" s="194"/>
      <c r="K39627" s="194"/>
      <c r="L39627" s="195"/>
      <c r="M39627" s="196"/>
      <c r="N39627" s="197"/>
      <c r="O39627" s="197"/>
      <c r="P39627" s="231"/>
    </row>
    <row r="39628" spans="2:16">
      <c r="B39628" s="351"/>
      <c r="C39628" s="398"/>
      <c r="D39628" s="399"/>
      <c r="E39628" s="400"/>
      <c r="G39628" s="401"/>
      <c r="H39628" s="401"/>
      <c r="I39628" s="401"/>
      <c r="J39628" s="194"/>
      <c r="K39628" s="194"/>
      <c r="L39628" s="195"/>
      <c r="M39628" s="196"/>
      <c r="N39628" s="197"/>
      <c r="O39628" s="197"/>
      <c r="P39628" s="231"/>
    </row>
    <row r="39629" spans="2:16">
      <c r="B39629" s="351"/>
      <c r="C39629" s="398"/>
      <c r="D39629" s="399"/>
      <c r="E39629" s="400"/>
      <c r="G39629" s="401"/>
      <c r="H39629" s="401"/>
      <c r="I39629" s="401"/>
      <c r="J39629" s="194"/>
      <c r="K39629" s="194"/>
      <c r="L39629" s="195"/>
      <c r="M39629" s="196"/>
      <c r="N39629" s="197"/>
      <c r="O39629" s="197"/>
      <c r="P39629" s="231"/>
    </row>
    <row r="39630" spans="2:16">
      <c r="B39630" s="351"/>
      <c r="C39630" s="398"/>
      <c r="D39630" s="399"/>
      <c r="E39630" s="400"/>
      <c r="G39630" s="401"/>
      <c r="H39630" s="401"/>
      <c r="I39630" s="401"/>
      <c r="J39630" s="194"/>
      <c r="K39630" s="194"/>
      <c r="L39630" s="195"/>
      <c r="M39630" s="196"/>
      <c r="N39630" s="197"/>
      <c r="O39630" s="197"/>
      <c r="P39630" s="231"/>
    </row>
    <row r="39631" spans="2:16">
      <c r="B39631" s="351"/>
      <c r="C39631" s="398"/>
      <c r="D39631" s="399"/>
      <c r="E39631" s="400"/>
      <c r="G39631" s="401"/>
      <c r="H39631" s="401"/>
      <c r="I39631" s="401"/>
      <c r="J39631" s="194"/>
      <c r="K39631" s="194"/>
      <c r="L39631" s="195"/>
      <c r="M39631" s="196"/>
      <c r="N39631" s="197"/>
      <c r="O39631" s="197"/>
      <c r="P39631" s="231"/>
    </row>
    <row r="39632" spans="2:16">
      <c r="B39632" s="351"/>
      <c r="C39632" s="398"/>
      <c r="D39632" s="399"/>
      <c r="E39632" s="400"/>
      <c r="G39632" s="401"/>
      <c r="H39632" s="401"/>
      <c r="I39632" s="401"/>
      <c r="J39632" s="194"/>
      <c r="K39632" s="194"/>
      <c r="L39632" s="195"/>
      <c r="M39632" s="196"/>
      <c r="N39632" s="197"/>
      <c r="O39632" s="197"/>
      <c r="P39632" s="231"/>
    </row>
    <row r="39633" spans="2:16">
      <c r="B39633" s="351"/>
      <c r="C39633" s="398"/>
      <c r="D39633" s="399"/>
      <c r="E39633" s="400"/>
      <c r="G39633" s="401"/>
      <c r="H39633" s="401"/>
      <c r="I39633" s="401"/>
      <c r="J39633" s="194"/>
      <c r="K39633" s="194"/>
      <c r="L39633" s="195"/>
      <c r="M39633" s="196"/>
      <c r="N39633" s="197"/>
      <c r="O39633" s="197"/>
      <c r="P39633" s="231"/>
    </row>
    <row r="39634" spans="2:16">
      <c r="B39634" s="351"/>
      <c r="C39634" s="398"/>
      <c r="D39634" s="399"/>
      <c r="E39634" s="400"/>
      <c r="G39634" s="401"/>
      <c r="H39634" s="401"/>
      <c r="I39634" s="401"/>
      <c r="J39634" s="194"/>
      <c r="K39634" s="194"/>
      <c r="L39634" s="195"/>
      <c r="M39634" s="196"/>
      <c r="N39634" s="197"/>
      <c r="O39634" s="197"/>
      <c r="P39634" s="231"/>
    </row>
    <row r="39635" spans="2:16">
      <c r="B39635" s="351"/>
      <c r="C39635" s="398"/>
      <c r="D39635" s="399"/>
      <c r="E39635" s="400"/>
      <c r="G39635" s="401"/>
      <c r="H39635" s="401"/>
      <c r="I39635" s="401"/>
      <c r="J39635" s="194"/>
      <c r="K39635" s="194"/>
      <c r="L39635" s="195"/>
      <c r="M39635" s="196"/>
      <c r="N39635" s="197"/>
      <c r="O39635" s="197"/>
      <c r="P39635" s="231"/>
    </row>
    <row r="39636" spans="2:16">
      <c r="B39636" s="351"/>
      <c r="C39636" s="398"/>
      <c r="D39636" s="399"/>
      <c r="E39636" s="400"/>
      <c r="G39636" s="401"/>
      <c r="H39636" s="401"/>
      <c r="I39636" s="401"/>
      <c r="J39636" s="194"/>
      <c r="K39636" s="194"/>
      <c r="L39636" s="195"/>
      <c r="M39636" s="196"/>
      <c r="N39636" s="197"/>
      <c r="O39636" s="197"/>
      <c r="P39636" s="231"/>
    </row>
    <row r="39637" spans="2:16">
      <c r="B39637" s="351"/>
      <c r="C39637" s="398"/>
      <c r="D39637" s="399"/>
      <c r="E39637" s="400"/>
      <c r="G39637" s="401"/>
      <c r="H39637" s="401"/>
      <c r="I39637" s="401"/>
      <c r="J39637" s="194"/>
      <c r="K39637" s="194"/>
      <c r="L39637" s="195"/>
      <c r="M39637" s="196"/>
      <c r="N39637" s="197"/>
      <c r="O39637" s="197"/>
      <c r="P39637" s="231"/>
    </row>
    <row r="39638" spans="2:16">
      <c r="B39638" s="351"/>
      <c r="C39638" s="398"/>
      <c r="D39638" s="399"/>
      <c r="E39638" s="400"/>
      <c r="G39638" s="401"/>
      <c r="H39638" s="401"/>
      <c r="I39638" s="401"/>
      <c r="J39638" s="194"/>
      <c r="K39638" s="194"/>
      <c r="L39638" s="195"/>
      <c r="M39638" s="196"/>
      <c r="N39638" s="197"/>
      <c r="O39638" s="197"/>
      <c r="P39638" s="231"/>
    </row>
    <row r="39639" spans="2:16">
      <c r="B39639" s="351"/>
      <c r="C39639" s="398"/>
      <c r="D39639" s="399"/>
      <c r="E39639" s="400"/>
      <c r="G39639" s="401"/>
      <c r="H39639" s="401"/>
      <c r="I39639" s="401"/>
      <c r="J39639" s="194"/>
      <c r="K39639" s="194"/>
      <c r="L39639" s="195"/>
      <c r="M39639" s="196"/>
      <c r="N39639" s="197"/>
      <c r="O39639" s="197"/>
      <c r="P39639" s="231"/>
    </row>
    <row r="39640" spans="2:16">
      <c r="B39640" s="351"/>
      <c r="C39640" s="398"/>
      <c r="D39640" s="399"/>
      <c r="E39640" s="400"/>
      <c r="G39640" s="401"/>
      <c r="H39640" s="401"/>
      <c r="I39640" s="401"/>
      <c r="J39640" s="194"/>
      <c r="K39640" s="194"/>
      <c r="L39640" s="195"/>
      <c r="M39640" s="196"/>
      <c r="N39640" s="197"/>
      <c r="O39640" s="197"/>
      <c r="P39640" s="231"/>
    </row>
    <row r="39641" spans="2:16">
      <c r="B39641" s="351"/>
      <c r="C39641" s="398"/>
      <c r="D39641" s="399"/>
      <c r="E39641" s="400"/>
      <c r="G39641" s="401"/>
      <c r="H39641" s="401"/>
      <c r="I39641" s="401"/>
      <c r="J39641" s="194"/>
      <c r="K39641" s="194"/>
      <c r="L39641" s="195"/>
      <c r="M39641" s="196"/>
      <c r="N39641" s="197"/>
      <c r="O39641" s="197"/>
      <c r="P39641" s="231"/>
    </row>
    <row r="39642" spans="2:16">
      <c r="B39642" s="351"/>
      <c r="C39642" s="398"/>
      <c r="D39642" s="399"/>
      <c r="E39642" s="400"/>
      <c r="G39642" s="401"/>
      <c r="H39642" s="401"/>
      <c r="I39642" s="401"/>
      <c r="J39642" s="194"/>
      <c r="K39642" s="194"/>
      <c r="L39642" s="195"/>
      <c r="M39642" s="196"/>
      <c r="N39642" s="197"/>
      <c r="O39642" s="197"/>
      <c r="P39642" s="231"/>
    </row>
    <row r="39643" spans="2:16">
      <c r="B39643" s="351"/>
      <c r="C39643" s="398"/>
      <c r="D39643" s="399"/>
      <c r="E39643" s="400"/>
      <c r="G39643" s="401"/>
      <c r="H39643" s="401"/>
      <c r="I39643" s="401"/>
      <c r="J39643" s="194"/>
      <c r="K39643" s="194"/>
      <c r="L39643" s="195"/>
      <c r="M39643" s="196"/>
      <c r="N39643" s="197"/>
      <c r="O39643" s="197"/>
      <c r="P39643" s="231"/>
    </row>
    <row r="39644" spans="2:16">
      <c r="B39644" s="351"/>
      <c r="C39644" s="398"/>
      <c r="D39644" s="399"/>
      <c r="E39644" s="400"/>
      <c r="G39644" s="401"/>
      <c r="H39644" s="401"/>
      <c r="I39644" s="401"/>
      <c r="J39644" s="194"/>
      <c r="K39644" s="194"/>
      <c r="L39644" s="195"/>
      <c r="M39644" s="196"/>
      <c r="N39644" s="197"/>
      <c r="O39644" s="197"/>
      <c r="P39644" s="231"/>
    </row>
    <row r="39645" spans="2:16">
      <c r="B39645" s="351"/>
      <c r="C39645" s="398"/>
      <c r="D39645" s="399"/>
      <c r="E39645" s="400"/>
      <c r="G39645" s="401"/>
      <c r="H39645" s="401"/>
      <c r="I39645" s="401"/>
      <c r="J39645" s="194"/>
      <c r="K39645" s="194"/>
      <c r="L39645" s="195"/>
      <c r="M39645" s="196"/>
      <c r="N39645" s="197"/>
      <c r="O39645" s="197"/>
      <c r="P39645" s="231"/>
    </row>
    <row r="39646" spans="2:16">
      <c r="B39646" s="351"/>
      <c r="C39646" s="398"/>
      <c r="D39646" s="399"/>
      <c r="E39646" s="400"/>
      <c r="G39646" s="401"/>
      <c r="H39646" s="401"/>
      <c r="I39646" s="401"/>
      <c r="J39646" s="194"/>
      <c r="K39646" s="194"/>
      <c r="L39646" s="195"/>
      <c r="M39646" s="196"/>
      <c r="N39646" s="197"/>
      <c r="O39646" s="197"/>
      <c r="P39646" s="231"/>
    </row>
    <row r="39647" spans="2:16">
      <c r="B39647" s="351"/>
      <c r="C39647" s="398"/>
      <c r="D39647" s="399"/>
      <c r="E39647" s="400"/>
      <c r="G39647" s="401"/>
      <c r="H39647" s="401"/>
      <c r="I39647" s="401"/>
      <c r="J39647" s="194"/>
      <c r="K39647" s="194"/>
      <c r="L39647" s="195"/>
      <c r="M39647" s="196"/>
      <c r="N39647" s="197"/>
      <c r="O39647" s="197"/>
      <c r="P39647" s="231"/>
    </row>
    <row r="39648" spans="2:16">
      <c r="B39648" s="351"/>
      <c r="C39648" s="398"/>
      <c r="D39648" s="399"/>
      <c r="E39648" s="400"/>
      <c r="G39648" s="401"/>
      <c r="H39648" s="401"/>
      <c r="I39648" s="401"/>
      <c r="J39648" s="194"/>
      <c r="K39648" s="194"/>
      <c r="L39648" s="195"/>
      <c r="M39648" s="196"/>
      <c r="N39648" s="197"/>
      <c r="O39648" s="197"/>
      <c r="P39648" s="231"/>
    </row>
    <row r="39649" spans="2:16">
      <c r="B39649" s="351"/>
      <c r="C39649" s="398"/>
      <c r="D39649" s="399"/>
      <c r="E39649" s="400"/>
      <c r="G39649" s="401"/>
      <c r="H39649" s="401"/>
      <c r="I39649" s="401"/>
      <c r="J39649" s="194"/>
      <c r="K39649" s="194"/>
      <c r="L39649" s="195"/>
      <c r="M39649" s="196"/>
      <c r="N39649" s="197"/>
      <c r="O39649" s="197"/>
      <c r="P39649" s="231"/>
    </row>
    <row r="39650" spans="2:16">
      <c r="B39650" s="351"/>
      <c r="C39650" s="398"/>
      <c r="D39650" s="399"/>
      <c r="E39650" s="400"/>
      <c r="G39650" s="401"/>
      <c r="H39650" s="401"/>
      <c r="I39650" s="401"/>
      <c r="J39650" s="194"/>
      <c r="K39650" s="194"/>
      <c r="L39650" s="195"/>
      <c r="M39650" s="196"/>
      <c r="N39650" s="197"/>
      <c r="O39650" s="197"/>
      <c r="P39650" s="231"/>
    </row>
    <row r="39651" spans="2:16">
      <c r="B39651" s="351"/>
      <c r="C39651" s="398"/>
      <c r="D39651" s="399"/>
      <c r="E39651" s="400"/>
      <c r="G39651" s="401"/>
      <c r="H39651" s="401"/>
      <c r="I39651" s="401"/>
      <c r="J39651" s="194"/>
      <c r="K39651" s="194"/>
      <c r="L39651" s="195"/>
      <c r="M39651" s="196"/>
      <c r="N39651" s="197"/>
      <c r="O39651" s="197"/>
      <c r="P39651" s="231"/>
    </row>
    <row r="39652" spans="2:16">
      <c r="B39652" s="351"/>
      <c r="C39652" s="398"/>
      <c r="D39652" s="399"/>
      <c r="E39652" s="400"/>
      <c r="G39652" s="401"/>
      <c r="H39652" s="401"/>
      <c r="I39652" s="401"/>
      <c r="J39652" s="194"/>
      <c r="K39652" s="194"/>
      <c r="L39652" s="195"/>
      <c r="M39652" s="196"/>
      <c r="N39652" s="197"/>
      <c r="O39652" s="197"/>
      <c r="P39652" s="231"/>
    </row>
    <row r="39653" spans="2:16">
      <c r="B39653" s="351"/>
      <c r="C39653" s="398"/>
      <c r="D39653" s="399"/>
      <c r="E39653" s="400"/>
      <c r="G39653" s="401"/>
      <c r="H39653" s="401"/>
      <c r="I39653" s="401"/>
      <c r="J39653" s="194"/>
      <c r="K39653" s="194"/>
      <c r="L39653" s="195"/>
      <c r="M39653" s="196"/>
      <c r="N39653" s="197"/>
      <c r="O39653" s="197"/>
      <c r="P39653" s="231"/>
    </row>
    <row r="39654" spans="2:16">
      <c r="B39654" s="351"/>
      <c r="C39654" s="398"/>
      <c r="D39654" s="399"/>
      <c r="E39654" s="400"/>
      <c r="G39654" s="401"/>
      <c r="H39654" s="401"/>
      <c r="I39654" s="401"/>
      <c r="J39654" s="194"/>
      <c r="K39654" s="194"/>
      <c r="L39654" s="195"/>
      <c r="M39654" s="196"/>
      <c r="N39654" s="197"/>
      <c r="O39654" s="197"/>
      <c r="P39654" s="231"/>
    </row>
    <row r="39655" spans="2:16">
      <c r="B39655" s="351"/>
      <c r="C39655" s="398"/>
      <c r="D39655" s="399"/>
      <c r="E39655" s="400"/>
      <c r="G39655" s="401"/>
      <c r="H39655" s="401"/>
      <c r="I39655" s="401"/>
      <c r="J39655" s="194"/>
      <c r="K39655" s="194"/>
      <c r="L39655" s="195"/>
      <c r="M39655" s="196"/>
      <c r="N39655" s="197"/>
      <c r="O39655" s="197"/>
      <c r="P39655" s="231"/>
    </row>
    <row r="39656" spans="2:16">
      <c r="B39656" s="351"/>
      <c r="C39656" s="398"/>
      <c r="D39656" s="399"/>
      <c r="E39656" s="400"/>
      <c r="G39656" s="401"/>
      <c r="H39656" s="401"/>
      <c r="I39656" s="401"/>
      <c r="J39656" s="194"/>
      <c r="K39656" s="194"/>
      <c r="L39656" s="195"/>
      <c r="M39656" s="196"/>
      <c r="N39656" s="197"/>
      <c r="O39656" s="197"/>
      <c r="P39656" s="231"/>
    </row>
    <row r="39657" spans="2:16">
      <c r="B39657" s="351"/>
      <c r="C39657" s="398"/>
      <c r="D39657" s="399"/>
      <c r="E39657" s="400"/>
      <c r="G39657" s="401"/>
      <c r="H39657" s="401"/>
      <c r="I39657" s="401"/>
      <c r="J39657" s="194"/>
      <c r="K39657" s="194"/>
      <c r="L39657" s="195"/>
      <c r="M39657" s="196"/>
      <c r="N39657" s="197"/>
      <c r="O39657" s="197"/>
      <c r="P39657" s="231"/>
    </row>
    <row r="39658" spans="2:16">
      <c r="B39658" s="351"/>
      <c r="C39658" s="398"/>
      <c r="D39658" s="399"/>
      <c r="E39658" s="400"/>
      <c r="G39658" s="401"/>
      <c r="H39658" s="401"/>
      <c r="I39658" s="401"/>
      <c r="J39658" s="194"/>
      <c r="K39658" s="194"/>
      <c r="L39658" s="195"/>
      <c r="M39658" s="196"/>
      <c r="N39658" s="197"/>
      <c r="O39658" s="197"/>
      <c r="P39658" s="231"/>
    </row>
    <row r="39659" spans="2:16">
      <c r="B39659" s="351"/>
      <c r="C39659" s="398"/>
      <c r="D39659" s="399"/>
      <c r="E39659" s="400"/>
      <c r="G39659" s="401"/>
      <c r="H39659" s="401"/>
      <c r="I39659" s="401"/>
      <c r="J39659" s="194"/>
      <c r="K39659" s="194"/>
      <c r="L39659" s="195"/>
      <c r="M39659" s="196"/>
      <c r="N39659" s="197"/>
      <c r="O39659" s="197"/>
      <c r="P39659" s="231"/>
    </row>
    <row r="39660" spans="2:16">
      <c r="B39660" s="351"/>
      <c r="C39660" s="398"/>
      <c r="D39660" s="399"/>
      <c r="E39660" s="400"/>
      <c r="G39660" s="401"/>
      <c r="H39660" s="401"/>
      <c r="I39660" s="401"/>
      <c r="J39660" s="194"/>
      <c r="K39660" s="194"/>
      <c r="L39660" s="195"/>
      <c r="M39660" s="196"/>
      <c r="N39660" s="197"/>
      <c r="O39660" s="197"/>
      <c r="P39660" s="231"/>
    </row>
    <row r="39661" spans="2:16">
      <c r="B39661" s="351"/>
      <c r="C39661" s="398"/>
      <c r="D39661" s="399"/>
      <c r="E39661" s="400"/>
      <c r="G39661" s="401"/>
      <c r="H39661" s="401"/>
      <c r="I39661" s="401"/>
      <c r="J39661" s="194"/>
      <c r="K39661" s="194"/>
      <c r="L39661" s="195"/>
      <c r="M39661" s="196"/>
      <c r="N39661" s="197"/>
      <c r="O39661" s="197"/>
      <c r="P39661" s="231"/>
    </row>
    <row r="39662" spans="2:16">
      <c r="B39662" s="351"/>
      <c r="C39662" s="398"/>
      <c r="D39662" s="399"/>
      <c r="E39662" s="400"/>
      <c r="G39662" s="401"/>
      <c r="H39662" s="401"/>
      <c r="I39662" s="401"/>
      <c r="J39662" s="194"/>
      <c r="K39662" s="194"/>
      <c r="L39662" s="195"/>
      <c r="M39662" s="196"/>
      <c r="N39662" s="197"/>
      <c r="O39662" s="197"/>
      <c r="P39662" s="231"/>
    </row>
    <row r="39663" spans="2:16">
      <c r="B39663" s="351"/>
      <c r="C39663" s="398"/>
      <c r="D39663" s="399"/>
      <c r="E39663" s="400"/>
      <c r="G39663" s="401"/>
      <c r="H39663" s="401"/>
      <c r="I39663" s="401"/>
      <c r="J39663" s="194"/>
      <c r="K39663" s="194"/>
      <c r="L39663" s="195"/>
      <c r="M39663" s="196"/>
      <c r="N39663" s="197"/>
      <c r="O39663" s="197"/>
      <c r="P39663" s="231"/>
    </row>
    <row r="39664" spans="2:16">
      <c r="B39664" s="351"/>
      <c r="C39664" s="398"/>
      <c r="D39664" s="399"/>
      <c r="E39664" s="400"/>
      <c r="G39664" s="401"/>
      <c r="H39664" s="401"/>
      <c r="I39664" s="401"/>
      <c r="J39664" s="194"/>
      <c r="K39664" s="194"/>
      <c r="L39664" s="195"/>
      <c r="M39664" s="196"/>
      <c r="N39664" s="197"/>
      <c r="O39664" s="197"/>
      <c r="P39664" s="231"/>
    </row>
    <row r="39665" spans="2:16">
      <c r="B39665" s="351"/>
      <c r="C39665" s="398"/>
      <c r="D39665" s="399"/>
      <c r="E39665" s="400"/>
      <c r="G39665" s="401"/>
      <c r="H39665" s="401"/>
      <c r="I39665" s="401"/>
      <c r="J39665" s="194"/>
      <c r="K39665" s="194"/>
      <c r="L39665" s="195"/>
      <c r="M39665" s="196"/>
      <c r="N39665" s="197"/>
      <c r="O39665" s="197"/>
      <c r="P39665" s="231"/>
    </row>
    <row r="39666" spans="2:16">
      <c r="B39666" s="351"/>
      <c r="C39666" s="398"/>
      <c r="D39666" s="399"/>
      <c r="E39666" s="400"/>
      <c r="G39666" s="401"/>
      <c r="H39666" s="401"/>
      <c r="I39666" s="401"/>
      <c r="J39666" s="194"/>
      <c r="K39666" s="194"/>
      <c r="L39666" s="195"/>
      <c r="M39666" s="196"/>
      <c r="N39666" s="197"/>
      <c r="O39666" s="197"/>
      <c r="P39666" s="231"/>
    </row>
    <row r="39667" spans="2:16">
      <c r="B39667" s="351"/>
      <c r="C39667" s="398"/>
      <c r="D39667" s="399"/>
      <c r="E39667" s="400"/>
      <c r="G39667" s="401"/>
      <c r="H39667" s="401"/>
      <c r="I39667" s="401"/>
      <c r="J39667" s="194"/>
      <c r="K39667" s="194"/>
      <c r="L39667" s="195"/>
      <c r="M39667" s="196"/>
      <c r="N39667" s="197"/>
      <c r="O39667" s="197"/>
      <c r="P39667" s="231"/>
    </row>
    <row r="39668" spans="2:16">
      <c r="B39668" s="351"/>
      <c r="C39668" s="398"/>
      <c r="D39668" s="399"/>
      <c r="E39668" s="400"/>
      <c r="G39668" s="401"/>
      <c r="H39668" s="401"/>
      <c r="I39668" s="401"/>
      <c r="J39668" s="194"/>
      <c r="K39668" s="194"/>
      <c r="L39668" s="195"/>
      <c r="M39668" s="196"/>
      <c r="N39668" s="197"/>
      <c r="O39668" s="197"/>
      <c r="P39668" s="231"/>
    </row>
    <row r="39669" spans="2:16">
      <c r="B39669" s="351"/>
      <c r="C39669" s="398"/>
      <c r="D39669" s="399"/>
      <c r="E39669" s="400"/>
      <c r="G39669" s="401"/>
      <c r="H39669" s="401"/>
      <c r="I39669" s="401"/>
      <c r="J39669" s="194"/>
      <c r="K39669" s="194"/>
      <c r="L39669" s="195"/>
      <c r="M39669" s="196"/>
      <c r="N39669" s="197"/>
      <c r="O39669" s="197"/>
      <c r="P39669" s="231"/>
    </row>
    <row r="39670" spans="2:16">
      <c r="B39670" s="351"/>
      <c r="C39670" s="398"/>
      <c r="D39670" s="399"/>
      <c r="E39670" s="400"/>
      <c r="G39670" s="401"/>
      <c r="H39670" s="401"/>
      <c r="I39670" s="401"/>
      <c r="J39670" s="194"/>
      <c r="K39670" s="194"/>
      <c r="L39670" s="195"/>
      <c r="M39670" s="196"/>
      <c r="N39670" s="197"/>
      <c r="O39670" s="197"/>
      <c r="P39670" s="231"/>
    </row>
    <row r="39671" spans="2:16">
      <c r="B39671" s="351"/>
      <c r="C39671" s="398"/>
      <c r="D39671" s="399"/>
      <c r="E39671" s="400"/>
      <c r="G39671" s="401"/>
      <c r="H39671" s="401"/>
      <c r="I39671" s="401"/>
      <c r="J39671" s="194"/>
      <c r="K39671" s="194"/>
      <c r="L39671" s="195"/>
      <c r="M39671" s="196"/>
      <c r="N39671" s="197"/>
      <c r="O39671" s="197"/>
      <c r="P39671" s="231"/>
    </row>
    <row r="39672" spans="2:16">
      <c r="B39672" s="351"/>
      <c r="C39672" s="398"/>
      <c r="D39672" s="399"/>
      <c r="E39672" s="400"/>
      <c r="G39672" s="401"/>
      <c r="H39672" s="401"/>
      <c r="I39672" s="401"/>
      <c r="J39672" s="194"/>
      <c r="K39672" s="194"/>
      <c r="L39672" s="195"/>
      <c r="M39672" s="196"/>
      <c r="N39672" s="197"/>
      <c r="O39672" s="197"/>
      <c r="P39672" s="231"/>
    </row>
    <row r="39673" spans="2:16">
      <c r="B39673" s="351"/>
      <c r="C39673" s="398"/>
      <c r="D39673" s="399"/>
      <c r="E39673" s="400"/>
      <c r="G39673" s="401"/>
      <c r="H39673" s="401"/>
      <c r="I39673" s="401"/>
      <c r="J39673" s="194"/>
      <c r="K39673" s="194"/>
      <c r="L39673" s="195"/>
      <c r="M39673" s="196"/>
      <c r="N39673" s="197"/>
      <c r="O39673" s="197"/>
      <c r="P39673" s="231"/>
    </row>
    <row r="39674" spans="2:16">
      <c r="B39674" s="351"/>
      <c r="C39674" s="398"/>
      <c r="D39674" s="399"/>
      <c r="E39674" s="400"/>
      <c r="G39674" s="401"/>
      <c r="H39674" s="401"/>
      <c r="I39674" s="401"/>
      <c r="J39674" s="194"/>
      <c r="K39674" s="194"/>
      <c r="L39674" s="195"/>
      <c r="M39674" s="196"/>
      <c r="N39674" s="197"/>
      <c r="O39674" s="197"/>
      <c r="P39674" s="231"/>
    </row>
    <row r="39675" spans="2:16">
      <c r="B39675" s="351"/>
      <c r="C39675" s="398"/>
      <c r="D39675" s="399"/>
      <c r="E39675" s="400"/>
      <c r="G39675" s="401"/>
      <c r="H39675" s="401"/>
      <c r="I39675" s="401"/>
      <c r="J39675" s="194"/>
      <c r="K39675" s="194"/>
      <c r="L39675" s="195"/>
      <c r="M39675" s="196"/>
      <c r="N39675" s="197"/>
      <c r="O39675" s="197"/>
      <c r="P39675" s="231"/>
    </row>
    <row r="39676" spans="2:16">
      <c r="B39676" s="351"/>
      <c r="C39676" s="398"/>
      <c r="D39676" s="399"/>
      <c r="E39676" s="400"/>
      <c r="G39676" s="401"/>
      <c r="H39676" s="401"/>
      <c r="I39676" s="401"/>
      <c r="J39676" s="194"/>
      <c r="K39676" s="194"/>
      <c r="L39676" s="195"/>
      <c r="M39676" s="196"/>
      <c r="N39676" s="197"/>
      <c r="O39676" s="197"/>
      <c r="P39676" s="231"/>
    </row>
    <row r="39677" spans="2:16">
      <c r="B39677" s="351"/>
      <c r="C39677" s="398"/>
      <c r="D39677" s="399"/>
      <c r="E39677" s="400"/>
      <c r="G39677" s="401"/>
      <c r="H39677" s="401"/>
      <c r="I39677" s="401"/>
      <c r="J39677" s="194"/>
      <c r="K39677" s="194"/>
      <c r="L39677" s="195"/>
      <c r="M39677" s="196"/>
      <c r="N39677" s="197"/>
      <c r="O39677" s="197"/>
      <c r="P39677" s="231"/>
    </row>
    <row r="39678" spans="2:16">
      <c r="B39678" s="351"/>
      <c r="C39678" s="398"/>
      <c r="D39678" s="399"/>
      <c r="E39678" s="400"/>
      <c r="G39678" s="401"/>
      <c r="H39678" s="401"/>
      <c r="I39678" s="401"/>
      <c r="J39678" s="194"/>
      <c r="K39678" s="194"/>
      <c r="L39678" s="195"/>
      <c r="M39678" s="196"/>
      <c r="N39678" s="197"/>
      <c r="O39678" s="197"/>
      <c r="P39678" s="231"/>
    </row>
    <row r="39679" spans="2:16">
      <c r="B39679" s="351"/>
      <c r="C39679" s="398"/>
      <c r="D39679" s="399"/>
      <c r="E39679" s="400"/>
      <c r="G39679" s="401"/>
      <c r="H39679" s="401"/>
      <c r="I39679" s="401"/>
      <c r="J39679" s="194"/>
      <c r="K39679" s="194"/>
      <c r="L39679" s="195"/>
      <c r="M39679" s="196"/>
      <c r="N39679" s="197"/>
      <c r="O39679" s="197"/>
      <c r="P39679" s="231"/>
    </row>
    <row r="39680" spans="2:16">
      <c r="B39680" s="351"/>
      <c r="C39680" s="398"/>
      <c r="D39680" s="399"/>
      <c r="E39680" s="400"/>
      <c r="G39680" s="401"/>
      <c r="H39680" s="401"/>
      <c r="I39680" s="401"/>
      <c r="J39680" s="194"/>
      <c r="K39680" s="194"/>
      <c r="L39680" s="195"/>
      <c r="M39680" s="196"/>
      <c r="N39680" s="197"/>
      <c r="O39680" s="197"/>
      <c r="P39680" s="231"/>
    </row>
    <row r="39681" spans="2:16">
      <c r="B39681" s="351"/>
      <c r="C39681" s="398"/>
      <c r="D39681" s="399"/>
      <c r="E39681" s="400"/>
      <c r="G39681" s="401"/>
      <c r="H39681" s="401"/>
      <c r="I39681" s="401"/>
      <c r="J39681" s="194"/>
      <c r="K39681" s="194"/>
      <c r="L39681" s="195"/>
      <c r="M39681" s="196"/>
      <c r="N39681" s="197"/>
      <c r="O39681" s="197"/>
      <c r="P39681" s="231"/>
    </row>
    <row r="39682" spans="2:16">
      <c r="B39682" s="351"/>
      <c r="C39682" s="398"/>
      <c r="D39682" s="399"/>
      <c r="E39682" s="400"/>
      <c r="G39682" s="401"/>
      <c r="H39682" s="401"/>
      <c r="I39682" s="401"/>
      <c r="J39682" s="194"/>
      <c r="K39682" s="194"/>
      <c r="L39682" s="195"/>
      <c r="M39682" s="196"/>
      <c r="N39682" s="197"/>
      <c r="O39682" s="197"/>
      <c r="P39682" s="231"/>
    </row>
    <row r="39683" spans="2:16">
      <c r="B39683" s="351"/>
      <c r="C39683" s="398"/>
      <c r="D39683" s="399"/>
      <c r="E39683" s="400"/>
      <c r="G39683" s="401"/>
      <c r="H39683" s="401"/>
      <c r="I39683" s="401"/>
      <c r="J39683" s="194"/>
      <c r="K39683" s="194"/>
      <c r="L39683" s="195"/>
      <c r="M39683" s="196"/>
      <c r="N39683" s="197"/>
      <c r="O39683" s="197"/>
      <c r="P39683" s="231"/>
    </row>
    <row r="39684" spans="2:16">
      <c r="B39684" s="351"/>
      <c r="C39684" s="398"/>
      <c r="D39684" s="399"/>
      <c r="E39684" s="400"/>
      <c r="G39684" s="401"/>
      <c r="H39684" s="401"/>
      <c r="I39684" s="401"/>
      <c r="J39684" s="194"/>
      <c r="K39684" s="194"/>
      <c r="L39684" s="195"/>
      <c r="M39684" s="196"/>
      <c r="N39684" s="197"/>
      <c r="O39684" s="197"/>
      <c r="P39684" s="231"/>
    </row>
    <row r="39685" spans="2:16">
      <c r="B39685" s="351"/>
      <c r="C39685" s="398"/>
      <c r="D39685" s="399"/>
      <c r="E39685" s="400"/>
      <c r="G39685" s="401"/>
      <c r="H39685" s="401"/>
      <c r="I39685" s="401"/>
      <c r="J39685" s="194"/>
      <c r="K39685" s="194"/>
      <c r="L39685" s="195"/>
      <c r="M39685" s="196"/>
      <c r="N39685" s="197"/>
      <c r="O39685" s="197"/>
      <c r="P39685" s="231"/>
    </row>
    <row r="39686" spans="2:16">
      <c r="B39686" s="351"/>
      <c r="C39686" s="398"/>
      <c r="D39686" s="399"/>
      <c r="E39686" s="400"/>
      <c r="G39686" s="401"/>
      <c r="H39686" s="401"/>
      <c r="I39686" s="401"/>
      <c r="J39686" s="194"/>
      <c r="K39686" s="194"/>
      <c r="L39686" s="195"/>
      <c r="M39686" s="196"/>
      <c r="N39686" s="197"/>
      <c r="O39686" s="197"/>
      <c r="P39686" s="231"/>
    </row>
    <row r="39687" spans="2:16">
      <c r="B39687" s="351"/>
      <c r="C39687" s="398"/>
      <c r="D39687" s="399"/>
      <c r="E39687" s="400"/>
      <c r="G39687" s="401"/>
      <c r="H39687" s="401"/>
      <c r="I39687" s="401"/>
      <c r="J39687" s="194"/>
      <c r="K39687" s="194"/>
      <c r="L39687" s="195"/>
      <c r="M39687" s="196"/>
      <c r="N39687" s="197"/>
      <c r="O39687" s="197"/>
      <c r="P39687" s="231"/>
    </row>
    <row r="39688" spans="2:16">
      <c r="B39688" s="351"/>
      <c r="C39688" s="398"/>
      <c r="D39688" s="399"/>
      <c r="E39688" s="400"/>
      <c r="G39688" s="401"/>
      <c r="H39688" s="401"/>
      <c r="I39688" s="401"/>
      <c r="J39688" s="194"/>
      <c r="K39688" s="194"/>
      <c r="L39688" s="195"/>
      <c r="M39688" s="196"/>
      <c r="N39688" s="197"/>
      <c r="O39688" s="197"/>
      <c r="P39688" s="231"/>
    </row>
    <row r="39689" spans="2:16">
      <c r="B39689" s="351"/>
      <c r="C39689" s="398"/>
      <c r="D39689" s="399"/>
      <c r="E39689" s="400"/>
      <c r="G39689" s="401"/>
      <c r="H39689" s="401"/>
      <c r="I39689" s="401"/>
      <c r="J39689" s="194"/>
      <c r="K39689" s="194"/>
      <c r="L39689" s="195"/>
      <c r="M39689" s="196"/>
      <c r="N39689" s="197"/>
      <c r="O39689" s="197"/>
      <c r="P39689" s="231"/>
    </row>
    <row r="39690" spans="2:16">
      <c r="B39690" s="351"/>
      <c r="C39690" s="398"/>
      <c r="D39690" s="399"/>
      <c r="E39690" s="400"/>
      <c r="G39690" s="401"/>
      <c r="H39690" s="401"/>
      <c r="I39690" s="401"/>
      <c r="J39690" s="194"/>
      <c r="K39690" s="194"/>
      <c r="L39690" s="195"/>
      <c r="M39690" s="196"/>
      <c r="N39690" s="197"/>
      <c r="O39690" s="197"/>
      <c r="P39690" s="231"/>
    </row>
    <row r="39691" spans="2:16">
      <c r="B39691" s="351"/>
      <c r="C39691" s="398"/>
      <c r="D39691" s="399"/>
      <c r="E39691" s="400"/>
      <c r="G39691" s="401"/>
      <c r="H39691" s="401"/>
      <c r="I39691" s="401"/>
      <c r="J39691" s="194"/>
      <c r="K39691" s="194"/>
      <c r="L39691" s="195"/>
      <c r="M39691" s="196"/>
      <c r="N39691" s="197"/>
      <c r="O39691" s="197"/>
      <c r="P39691" s="231"/>
    </row>
    <row r="39692" spans="2:16">
      <c r="B39692" s="351"/>
      <c r="C39692" s="398"/>
      <c r="D39692" s="399"/>
      <c r="E39692" s="400"/>
      <c r="G39692" s="401"/>
      <c r="H39692" s="401"/>
      <c r="I39692" s="401"/>
      <c r="J39692" s="194"/>
      <c r="K39692" s="194"/>
      <c r="L39692" s="195"/>
      <c r="M39692" s="196"/>
      <c r="N39692" s="197"/>
      <c r="O39692" s="197"/>
      <c r="P39692" s="231"/>
    </row>
    <row r="39693" spans="2:16">
      <c r="B39693" s="351"/>
      <c r="C39693" s="398"/>
      <c r="D39693" s="399"/>
      <c r="E39693" s="400"/>
      <c r="G39693" s="401"/>
      <c r="H39693" s="401"/>
      <c r="I39693" s="401"/>
      <c r="J39693" s="194"/>
      <c r="K39693" s="194"/>
      <c r="L39693" s="195"/>
      <c r="M39693" s="196"/>
      <c r="N39693" s="197"/>
      <c r="O39693" s="197"/>
      <c r="P39693" s="231"/>
    </row>
    <row r="39694" spans="2:16">
      <c r="B39694" s="351"/>
      <c r="C39694" s="398"/>
      <c r="D39694" s="399"/>
      <c r="E39694" s="400"/>
      <c r="G39694" s="401"/>
      <c r="H39694" s="401"/>
      <c r="I39694" s="401"/>
      <c r="J39694" s="194"/>
      <c r="K39694" s="194"/>
      <c r="L39694" s="195"/>
      <c r="M39694" s="196"/>
      <c r="N39694" s="197"/>
      <c r="O39694" s="197"/>
      <c r="P39694" s="231"/>
    </row>
    <row r="39695" spans="2:16">
      <c r="B39695" s="351"/>
      <c r="C39695" s="398"/>
      <c r="D39695" s="399"/>
      <c r="E39695" s="400"/>
      <c r="G39695" s="401"/>
      <c r="H39695" s="401"/>
      <c r="I39695" s="401"/>
      <c r="J39695" s="194"/>
      <c r="K39695" s="194"/>
      <c r="L39695" s="195"/>
      <c r="M39695" s="196"/>
      <c r="N39695" s="197"/>
      <c r="O39695" s="197"/>
      <c r="P39695" s="231"/>
    </row>
    <row r="39696" spans="2:16">
      <c r="B39696" s="351"/>
      <c r="C39696" s="398"/>
      <c r="D39696" s="399"/>
      <c r="E39696" s="400"/>
      <c r="G39696" s="401"/>
      <c r="H39696" s="401"/>
      <c r="I39696" s="401"/>
      <c r="J39696" s="194"/>
      <c r="K39696" s="194"/>
      <c r="L39696" s="195"/>
      <c r="M39696" s="196"/>
      <c r="N39696" s="197"/>
      <c r="O39696" s="197"/>
      <c r="P39696" s="231"/>
    </row>
    <row r="39697" spans="2:16">
      <c r="B39697" s="351"/>
      <c r="C39697" s="398"/>
      <c r="D39697" s="399"/>
      <c r="E39697" s="400"/>
      <c r="G39697" s="401"/>
      <c r="H39697" s="401"/>
      <c r="I39697" s="401"/>
      <c r="J39697" s="194"/>
      <c r="K39697" s="194"/>
      <c r="L39697" s="195"/>
      <c r="M39697" s="196"/>
      <c r="N39697" s="197"/>
      <c r="O39697" s="197"/>
      <c r="P39697" s="231"/>
    </row>
    <row r="39698" spans="2:16">
      <c r="B39698" s="351"/>
      <c r="C39698" s="398"/>
      <c r="D39698" s="399"/>
      <c r="E39698" s="400"/>
      <c r="G39698" s="401"/>
      <c r="H39698" s="401"/>
      <c r="I39698" s="401"/>
      <c r="J39698" s="194"/>
      <c r="K39698" s="194"/>
      <c r="L39698" s="195"/>
      <c r="M39698" s="196"/>
      <c r="N39698" s="197"/>
      <c r="O39698" s="197"/>
      <c r="P39698" s="231"/>
    </row>
    <row r="39699" spans="2:16">
      <c r="B39699" s="351"/>
      <c r="C39699" s="398"/>
      <c r="D39699" s="399"/>
      <c r="E39699" s="400"/>
      <c r="G39699" s="401"/>
      <c r="H39699" s="401"/>
      <c r="I39699" s="401"/>
      <c r="J39699" s="194"/>
      <c r="K39699" s="194"/>
      <c r="L39699" s="195"/>
      <c r="M39699" s="196"/>
      <c r="N39699" s="197"/>
      <c r="O39699" s="197"/>
      <c r="P39699" s="231"/>
    </row>
    <row r="39700" spans="2:16">
      <c r="B39700" s="351"/>
      <c r="C39700" s="398"/>
      <c r="D39700" s="399"/>
      <c r="E39700" s="400"/>
      <c r="G39700" s="401"/>
      <c r="H39700" s="401"/>
      <c r="I39700" s="401"/>
      <c r="J39700" s="194"/>
      <c r="K39700" s="194"/>
      <c r="L39700" s="195"/>
      <c r="M39700" s="196"/>
      <c r="N39700" s="197"/>
      <c r="O39700" s="197"/>
      <c r="P39700" s="231"/>
    </row>
    <row r="39701" spans="2:16">
      <c r="B39701" s="351"/>
      <c r="C39701" s="398"/>
      <c r="D39701" s="399"/>
      <c r="E39701" s="400"/>
      <c r="G39701" s="401"/>
      <c r="H39701" s="401"/>
      <c r="I39701" s="401"/>
      <c r="J39701" s="194"/>
      <c r="K39701" s="194"/>
      <c r="L39701" s="195"/>
      <c r="M39701" s="196"/>
      <c r="N39701" s="197"/>
      <c r="O39701" s="197"/>
      <c r="P39701" s="231"/>
    </row>
    <row r="39702" spans="2:16">
      <c r="B39702" s="351"/>
      <c r="C39702" s="398"/>
      <c r="D39702" s="399"/>
      <c r="E39702" s="400"/>
      <c r="G39702" s="401"/>
      <c r="H39702" s="401"/>
      <c r="I39702" s="401"/>
      <c r="J39702" s="194"/>
      <c r="K39702" s="194"/>
      <c r="L39702" s="195"/>
      <c r="M39702" s="196"/>
      <c r="N39702" s="197"/>
      <c r="O39702" s="197"/>
      <c r="P39702" s="231"/>
    </row>
    <row r="39703" spans="2:16">
      <c r="B39703" s="351"/>
      <c r="C39703" s="398"/>
      <c r="D39703" s="399"/>
      <c r="E39703" s="400"/>
      <c r="G39703" s="401"/>
      <c r="H39703" s="401"/>
      <c r="I39703" s="401"/>
      <c r="J39703" s="194"/>
      <c r="K39703" s="194"/>
      <c r="L39703" s="195"/>
      <c r="M39703" s="196"/>
      <c r="N39703" s="197"/>
      <c r="O39703" s="197"/>
      <c r="P39703" s="231"/>
    </row>
    <row r="39704" spans="2:16">
      <c r="B39704" s="351"/>
      <c r="C39704" s="398"/>
      <c r="D39704" s="399"/>
      <c r="E39704" s="400"/>
      <c r="G39704" s="401"/>
      <c r="H39704" s="401"/>
      <c r="I39704" s="401"/>
      <c r="J39704" s="194"/>
      <c r="K39704" s="194"/>
      <c r="L39704" s="195"/>
      <c r="M39704" s="196"/>
      <c r="N39704" s="197"/>
      <c r="O39704" s="197"/>
      <c r="P39704" s="231"/>
    </row>
    <row r="39705" spans="2:16">
      <c r="B39705" s="351"/>
      <c r="C39705" s="398"/>
      <c r="D39705" s="399"/>
      <c r="E39705" s="400"/>
      <c r="G39705" s="401"/>
      <c r="H39705" s="401"/>
      <c r="I39705" s="401"/>
      <c r="J39705" s="194"/>
      <c r="K39705" s="194"/>
      <c r="L39705" s="195"/>
      <c r="M39705" s="196"/>
      <c r="N39705" s="197"/>
      <c r="O39705" s="197"/>
      <c r="P39705" s="231"/>
    </row>
    <row r="39706" spans="2:16">
      <c r="B39706" s="351"/>
      <c r="C39706" s="398"/>
      <c r="D39706" s="399"/>
      <c r="E39706" s="400"/>
      <c r="G39706" s="401"/>
      <c r="H39706" s="401"/>
      <c r="I39706" s="401"/>
      <c r="J39706" s="194"/>
      <c r="K39706" s="194"/>
      <c r="L39706" s="195"/>
      <c r="M39706" s="196"/>
      <c r="N39706" s="197"/>
      <c r="O39706" s="197"/>
      <c r="P39706" s="231"/>
    </row>
    <row r="39707" spans="2:16">
      <c r="B39707" s="351"/>
      <c r="C39707" s="398"/>
      <c r="D39707" s="399"/>
      <c r="E39707" s="400"/>
      <c r="G39707" s="401"/>
      <c r="H39707" s="401"/>
      <c r="I39707" s="401"/>
      <c r="J39707" s="194"/>
      <c r="K39707" s="194"/>
      <c r="L39707" s="195"/>
      <c r="M39707" s="196"/>
      <c r="N39707" s="197"/>
      <c r="O39707" s="197"/>
      <c r="P39707" s="231"/>
    </row>
    <row r="39708" spans="2:16">
      <c r="B39708" s="351"/>
      <c r="C39708" s="398"/>
      <c r="D39708" s="399"/>
      <c r="E39708" s="400"/>
      <c r="G39708" s="401"/>
      <c r="H39708" s="401"/>
      <c r="I39708" s="401"/>
      <c r="J39708" s="194"/>
      <c r="K39708" s="194"/>
      <c r="L39708" s="195"/>
      <c r="M39708" s="196"/>
      <c r="N39708" s="197"/>
      <c r="O39708" s="197"/>
      <c r="P39708" s="231"/>
    </row>
    <row r="39709" spans="2:16">
      <c r="B39709" s="351"/>
      <c r="C39709" s="398"/>
      <c r="D39709" s="399"/>
      <c r="E39709" s="400"/>
      <c r="G39709" s="401"/>
      <c r="H39709" s="401"/>
      <c r="I39709" s="401"/>
      <c r="J39709" s="194"/>
      <c r="K39709" s="194"/>
      <c r="L39709" s="195"/>
      <c r="M39709" s="196"/>
      <c r="N39709" s="197"/>
      <c r="O39709" s="197"/>
      <c r="P39709" s="231"/>
    </row>
    <row r="39710" spans="2:16">
      <c r="B39710" s="351"/>
      <c r="C39710" s="398"/>
      <c r="D39710" s="399"/>
      <c r="E39710" s="400"/>
      <c r="G39710" s="401"/>
      <c r="H39710" s="401"/>
      <c r="I39710" s="401"/>
      <c r="J39710" s="194"/>
      <c r="K39710" s="194"/>
      <c r="L39710" s="195"/>
      <c r="M39710" s="196"/>
      <c r="N39710" s="197"/>
      <c r="O39710" s="197"/>
      <c r="P39710" s="231"/>
    </row>
    <row r="39711" spans="2:16">
      <c r="B39711" s="351"/>
      <c r="C39711" s="398"/>
      <c r="D39711" s="399"/>
      <c r="E39711" s="400"/>
      <c r="G39711" s="401"/>
      <c r="H39711" s="401"/>
      <c r="I39711" s="401"/>
      <c r="J39711" s="194"/>
      <c r="K39711" s="194"/>
      <c r="L39711" s="195"/>
      <c r="M39711" s="196"/>
      <c r="N39711" s="197"/>
      <c r="O39711" s="197"/>
      <c r="P39711" s="231"/>
    </row>
    <row r="39712" spans="2:16">
      <c r="B39712" s="351"/>
      <c r="C39712" s="398"/>
      <c r="D39712" s="399"/>
      <c r="E39712" s="400"/>
      <c r="G39712" s="401"/>
      <c r="H39712" s="401"/>
      <c r="I39712" s="401"/>
      <c r="J39712" s="194"/>
      <c r="K39712" s="194"/>
      <c r="L39712" s="195"/>
      <c r="M39712" s="196"/>
      <c r="N39712" s="197"/>
      <c r="O39712" s="197"/>
      <c r="P39712" s="231"/>
    </row>
    <row r="39713" spans="2:16">
      <c r="B39713" s="351"/>
      <c r="C39713" s="398"/>
      <c r="D39713" s="399"/>
      <c r="E39713" s="400"/>
      <c r="G39713" s="401"/>
      <c r="H39713" s="401"/>
      <c r="I39713" s="401"/>
      <c r="J39713" s="194"/>
      <c r="K39713" s="194"/>
      <c r="L39713" s="195"/>
      <c r="M39713" s="196"/>
      <c r="N39713" s="197"/>
      <c r="O39713" s="197"/>
      <c r="P39713" s="231"/>
    </row>
    <row r="39714" spans="2:16">
      <c r="B39714" s="351"/>
      <c r="C39714" s="398"/>
      <c r="D39714" s="399"/>
      <c r="E39714" s="400"/>
      <c r="G39714" s="401"/>
      <c r="H39714" s="401"/>
      <c r="I39714" s="401"/>
      <c r="J39714" s="194"/>
      <c r="K39714" s="194"/>
      <c r="L39714" s="195"/>
      <c r="M39714" s="196"/>
      <c r="N39714" s="197"/>
      <c r="O39714" s="197"/>
      <c r="P39714" s="231"/>
    </row>
    <row r="39715" spans="2:16">
      <c r="B39715" s="351"/>
      <c r="C39715" s="398"/>
      <c r="D39715" s="399"/>
      <c r="E39715" s="400"/>
      <c r="G39715" s="401"/>
      <c r="H39715" s="401"/>
      <c r="I39715" s="401"/>
      <c r="J39715" s="194"/>
      <c r="K39715" s="194"/>
      <c r="L39715" s="195"/>
      <c r="M39715" s="196"/>
      <c r="N39715" s="197"/>
      <c r="O39715" s="197"/>
      <c r="P39715" s="231"/>
    </row>
    <row r="39716" spans="2:16">
      <c r="B39716" s="351"/>
      <c r="C39716" s="398"/>
      <c r="D39716" s="399"/>
      <c r="E39716" s="400"/>
      <c r="G39716" s="401"/>
      <c r="H39716" s="401"/>
      <c r="I39716" s="401"/>
      <c r="J39716" s="194"/>
      <c r="K39716" s="194"/>
      <c r="L39716" s="195"/>
      <c r="M39716" s="196"/>
      <c r="N39716" s="197"/>
      <c r="O39716" s="197"/>
      <c r="P39716" s="231"/>
    </row>
    <row r="39717" spans="2:16">
      <c r="B39717" s="351"/>
      <c r="C39717" s="398"/>
      <c r="D39717" s="399"/>
      <c r="E39717" s="400"/>
      <c r="G39717" s="401"/>
      <c r="H39717" s="401"/>
      <c r="I39717" s="401"/>
      <c r="J39717" s="194"/>
      <c r="K39717" s="194"/>
      <c r="L39717" s="195"/>
      <c r="M39717" s="196"/>
      <c r="N39717" s="197"/>
      <c r="O39717" s="197"/>
      <c r="P39717" s="231"/>
    </row>
    <row r="39718" spans="2:16">
      <c r="B39718" s="351"/>
      <c r="C39718" s="398"/>
      <c r="D39718" s="399"/>
      <c r="E39718" s="400"/>
      <c r="G39718" s="401"/>
      <c r="H39718" s="401"/>
      <c r="I39718" s="401"/>
      <c r="J39718" s="194"/>
      <c r="K39718" s="194"/>
      <c r="L39718" s="195"/>
      <c r="M39718" s="196"/>
      <c r="N39718" s="197"/>
      <c r="O39718" s="197"/>
      <c r="P39718" s="231"/>
    </row>
    <row r="39719" spans="2:16">
      <c r="B39719" s="351"/>
      <c r="C39719" s="398"/>
      <c r="D39719" s="399"/>
      <c r="E39719" s="400"/>
      <c r="G39719" s="401"/>
      <c r="H39719" s="401"/>
      <c r="I39719" s="401"/>
      <c r="J39719" s="194"/>
      <c r="K39719" s="194"/>
      <c r="L39719" s="195"/>
      <c r="M39719" s="196"/>
      <c r="N39719" s="197"/>
      <c r="O39719" s="197"/>
      <c r="P39719" s="231"/>
    </row>
    <row r="39720" spans="2:16">
      <c r="B39720" s="351"/>
      <c r="C39720" s="398"/>
      <c r="D39720" s="399"/>
      <c r="E39720" s="400"/>
      <c r="G39720" s="401"/>
      <c r="H39720" s="401"/>
      <c r="I39720" s="401"/>
      <c r="J39720" s="194"/>
      <c r="K39720" s="194"/>
      <c r="L39720" s="195"/>
      <c r="M39720" s="196"/>
      <c r="N39720" s="197"/>
      <c r="O39720" s="197"/>
      <c r="P39720" s="231"/>
    </row>
    <row r="39721" spans="2:16">
      <c r="B39721" s="351"/>
      <c r="C39721" s="398"/>
      <c r="D39721" s="399"/>
      <c r="E39721" s="400"/>
      <c r="G39721" s="401"/>
      <c r="H39721" s="401"/>
      <c r="I39721" s="401"/>
      <c r="J39721" s="194"/>
      <c r="K39721" s="194"/>
      <c r="L39721" s="195"/>
      <c r="M39721" s="196"/>
      <c r="N39721" s="197"/>
      <c r="O39721" s="197"/>
      <c r="P39721" s="231"/>
    </row>
    <row r="39722" spans="2:16">
      <c r="B39722" s="351"/>
      <c r="C39722" s="398"/>
      <c r="D39722" s="399"/>
      <c r="E39722" s="400"/>
      <c r="G39722" s="401"/>
      <c r="H39722" s="401"/>
      <c r="I39722" s="401"/>
      <c r="J39722" s="194"/>
      <c r="K39722" s="194"/>
      <c r="L39722" s="195"/>
      <c r="M39722" s="196"/>
      <c r="N39722" s="197"/>
      <c r="O39722" s="197"/>
      <c r="P39722" s="231"/>
    </row>
    <row r="39723" spans="2:16">
      <c r="B39723" s="351"/>
      <c r="C39723" s="398"/>
      <c r="D39723" s="399"/>
      <c r="E39723" s="400"/>
      <c r="G39723" s="401"/>
      <c r="H39723" s="401"/>
      <c r="I39723" s="401"/>
      <c r="J39723" s="194"/>
      <c r="K39723" s="194"/>
      <c r="L39723" s="195"/>
      <c r="M39723" s="196"/>
      <c r="N39723" s="197"/>
      <c r="O39723" s="197"/>
      <c r="P39723" s="231"/>
    </row>
    <row r="39724" spans="2:16">
      <c r="B39724" s="351"/>
      <c r="C39724" s="398"/>
      <c r="D39724" s="399"/>
      <c r="E39724" s="400"/>
      <c r="G39724" s="401"/>
      <c r="H39724" s="401"/>
      <c r="I39724" s="401"/>
      <c r="J39724" s="194"/>
      <c r="K39724" s="194"/>
      <c r="L39724" s="195"/>
      <c r="M39724" s="196"/>
      <c r="N39724" s="197"/>
      <c r="O39724" s="197"/>
      <c r="P39724" s="231"/>
    </row>
    <row r="39725" spans="2:16">
      <c r="B39725" s="351"/>
      <c r="C39725" s="398"/>
      <c r="D39725" s="399"/>
      <c r="E39725" s="400"/>
      <c r="G39725" s="401"/>
      <c r="H39725" s="401"/>
      <c r="I39725" s="401"/>
      <c r="J39725" s="194"/>
      <c r="K39725" s="194"/>
      <c r="L39725" s="195"/>
      <c r="M39725" s="196"/>
      <c r="N39725" s="197"/>
      <c r="O39725" s="197"/>
      <c r="P39725" s="231"/>
    </row>
    <row r="39726" spans="2:16">
      <c r="B39726" s="351"/>
      <c r="C39726" s="398"/>
      <c r="D39726" s="399"/>
      <c r="E39726" s="400"/>
      <c r="G39726" s="401"/>
      <c r="H39726" s="401"/>
      <c r="I39726" s="401"/>
      <c r="J39726" s="194"/>
      <c r="K39726" s="194"/>
      <c r="L39726" s="195"/>
      <c r="M39726" s="196"/>
      <c r="N39726" s="197"/>
      <c r="O39726" s="197"/>
      <c r="P39726" s="231"/>
    </row>
    <row r="39727" spans="2:16">
      <c r="B39727" s="351"/>
      <c r="C39727" s="398"/>
      <c r="D39727" s="399"/>
      <c r="E39727" s="400"/>
      <c r="G39727" s="401"/>
      <c r="H39727" s="401"/>
      <c r="I39727" s="401"/>
      <c r="J39727" s="194"/>
      <c r="K39727" s="194"/>
      <c r="L39727" s="195"/>
      <c r="M39727" s="196"/>
      <c r="N39727" s="197"/>
      <c r="O39727" s="197"/>
      <c r="P39727" s="231"/>
    </row>
    <row r="39728" spans="2:16">
      <c r="B39728" s="351"/>
      <c r="C39728" s="398"/>
      <c r="D39728" s="399"/>
      <c r="E39728" s="400"/>
      <c r="G39728" s="401"/>
      <c r="H39728" s="401"/>
      <c r="I39728" s="401"/>
      <c r="J39728" s="194"/>
      <c r="K39728" s="194"/>
      <c r="L39728" s="195"/>
      <c r="M39728" s="196"/>
      <c r="N39728" s="197"/>
      <c r="O39728" s="197"/>
      <c r="P39728" s="231"/>
    </row>
    <row r="39729" spans="2:16">
      <c r="B39729" s="351"/>
      <c r="C39729" s="398"/>
      <c r="D39729" s="399"/>
      <c r="E39729" s="400"/>
      <c r="G39729" s="401"/>
      <c r="H39729" s="401"/>
      <c r="I39729" s="401"/>
      <c r="J39729" s="194"/>
      <c r="K39729" s="194"/>
      <c r="L39729" s="195"/>
      <c r="M39729" s="196"/>
      <c r="N39729" s="197"/>
      <c r="O39729" s="197"/>
      <c r="P39729" s="231"/>
    </row>
    <row r="39730" spans="2:16">
      <c r="B39730" s="351"/>
      <c r="C39730" s="398"/>
      <c r="D39730" s="399"/>
      <c r="E39730" s="400"/>
      <c r="G39730" s="401"/>
      <c r="H39730" s="401"/>
      <c r="I39730" s="401"/>
      <c r="J39730" s="194"/>
      <c r="K39730" s="194"/>
      <c r="L39730" s="195"/>
      <c r="M39730" s="196"/>
      <c r="N39730" s="197"/>
      <c r="O39730" s="197"/>
      <c r="P39730" s="231"/>
    </row>
    <row r="39731" spans="2:16">
      <c r="B39731" s="351"/>
      <c r="C39731" s="398"/>
      <c r="D39731" s="399"/>
      <c r="E39731" s="400"/>
      <c r="G39731" s="401"/>
      <c r="H39731" s="401"/>
      <c r="I39731" s="401"/>
      <c r="J39731" s="194"/>
      <c r="K39731" s="194"/>
      <c r="L39731" s="195"/>
      <c r="M39731" s="196"/>
      <c r="N39731" s="197"/>
      <c r="O39731" s="197"/>
      <c r="P39731" s="231"/>
    </row>
    <row r="39732" spans="2:16">
      <c r="B39732" s="351"/>
      <c r="C39732" s="398"/>
      <c r="D39732" s="399"/>
      <c r="E39732" s="400"/>
      <c r="G39732" s="401"/>
      <c r="H39732" s="401"/>
      <c r="I39732" s="401"/>
      <c r="J39732" s="194"/>
      <c r="K39732" s="194"/>
      <c r="L39732" s="195"/>
      <c r="M39732" s="196"/>
      <c r="N39732" s="197"/>
      <c r="O39732" s="197"/>
      <c r="P39732" s="231"/>
    </row>
    <row r="39733" spans="2:16">
      <c r="B39733" s="351"/>
      <c r="C39733" s="398"/>
      <c r="D39733" s="399"/>
      <c r="E39733" s="400"/>
      <c r="G39733" s="401"/>
      <c r="H39733" s="401"/>
      <c r="I39733" s="401"/>
      <c r="J39733" s="194"/>
      <c r="K39733" s="194"/>
      <c r="L39733" s="195"/>
      <c r="M39733" s="196"/>
      <c r="N39733" s="197"/>
      <c r="O39733" s="197"/>
      <c r="P39733" s="231"/>
    </row>
    <row r="39734" spans="2:16">
      <c r="B39734" s="351"/>
      <c r="C39734" s="398"/>
      <c r="D39734" s="399"/>
      <c r="E39734" s="400"/>
      <c r="G39734" s="401"/>
      <c r="H39734" s="401"/>
      <c r="I39734" s="401"/>
      <c r="J39734" s="194"/>
      <c r="K39734" s="194"/>
      <c r="L39734" s="195"/>
      <c r="M39734" s="196"/>
      <c r="N39734" s="197"/>
      <c r="O39734" s="197"/>
      <c r="P39734" s="231"/>
    </row>
    <row r="39735" spans="2:16">
      <c r="B39735" s="351"/>
      <c r="C39735" s="398"/>
      <c r="D39735" s="399"/>
      <c r="E39735" s="400"/>
      <c r="G39735" s="401"/>
      <c r="H39735" s="401"/>
      <c r="I39735" s="401"/>
      <c r="J39735" s="194"/>
      <c r="K39735" s="194"/>
      <c r="L39735" s="195"/>
      <c r="M39735" s="196"/>
      <c r="N39735" s="197"/>
      <c r="O39735" s="197"/>
      <c r="P39735" s="231"/>
    </row>
    <row r="39736" spans="2:16">
      <c r="B39736" s="402"/>
      <c r="C39736" s="398"/>
      <c r="D39736" s="404"/>
      <c r="E39736" s="405"/>
      <c r="G39736" s="406"/>
      <c r="H39736" s="406"/>
      <c r="I39736" s="406"/>
      <c r="J39736" s="194"/>
      <c r="K39736" s="194"/>
      <c r="L39736" s="195"/>
      <c r="M39736" s="196"/>
      <c r="N39736" s="197"/>
      <c r="O39736" s="197"/>
      <c r="P39736" s="221"/>
    </row>
    <row r="39737" spans="2:16">
      <c r="B39737" s="351"/>
      <c r="C39737" s="398"/>
      <c r="D39737" s="399"/>
      <c r="E39737" s="400"/>
      <c r="G39737" s="401"/>
      <c r="H39737" s="401"/>
      <c r="I39737" s="401"/>
      <c r="J39737" s="194"/>
      <c r="K39737" s="194"/>
      <c r="L39737" s="195"/>
      <c r="M39737" s="196"/>
      <c r="N39737" s="197"/>
      <c r="O39737" s="197"/>
      <c r="P39737" s="231"/>
    </row>
    <row r="39738" spans="2:16">
      <c r="B39738" s="351"/>
      <c r="C39738" s="398"/>
      <c r="D39738" s="399"/>
      <c r="E39738" s="400"/>
      <c r="G39738" s="401"/>
      <c r="H39738" s="401"/>
      <c r="I39738" s="401"/>
      <c r="J39738" s="194"/>
      <c r="K39738" s="194"/>
      <c r="L39738" s="195"/>
      <c r="M39738" s="196"/>
      <c r="N39738" s="197"/>
      <c r="O39738" s="197"/>
      <c r="P39738" s="231"/>
    </row>
    <row r="39739" spans="2:16">
      <c r="B39739" s="351"/>
      <c r="C39739" s="398"/>
      <c r="D39739" s="399"/>
      <c r="E39739" s="400"/>
      <c r="G39739" s="401"/>
      <c r="H39739" s="401"/>
      <c r="I39739" s="401"/>
      <c r="J39739" s="194"/>
      <c r="K39739" s="194"/>
      <c r="L39739" s="195"/>
      <c r="M39739" s="196"/>
      <c r="N39739" s="197"/>
      <c r="O39739" s="197"/>
      <c r="P39739" s="231"/>
    </row>
    <row r="39740" spans="2:16">
      <c r="B39740" s="351"/>
      <c r="C39740" s="398"/>
      <c r="D39740" s="399"/>
      <c r="E39740" s="400"/>
      <c r="G39740" s="401"/>
      <c r="H39740" s="401"/>
      <c r="I39740" s="401"/>
      <c r="J39740" s="194"/>
      <c r="K39740" s="194"/>
      <c r="L39740" s="195"/>
      <c r="M39740" s="196"/>
      <c r="N39740" s="197"/>
      <c r="O39740" s="197"/>
      <c r="P39740" s="231"/>
    </row>
    <row r="39741" spans="2:16">
      <c r="B39741" s="351"/>
      <c r="C39741" s="398"/>
      <c r="D39741" s="399"/>
      <c r="E39741" s="400"/>
      <c r="G39741" s="401"/>
      <c r="H39741" s="401"/>
      <c r="I39741" s="401"/>
      <c r="J39741" s="194"/>
      <c r="K39741" s="194"/>
      <c r="L39741" s="195"/>
      <c r="M39741" s="196"/>
      <c r="N39741" s="197"/>
      <c r="O39741" s="197"/>
      <c r="P39741" s="231"/>
    </row>
    <row r="39742" spans="2:16">
      <c r="B39742" s="351"/>
      <c r="C39742" s="398"/>
      <c r="D39742" s="399"/>
      <c r="E39742" s="400"/>
      <c r="G39742" s="401"/>
      <c r="H39742" s="401"/>
      <c r="I39742" s="401"/>
      <c r="J39742" s="194"/>
      <c r="K39742" s="194"/>
      <c r="L39742" s="195"/>
      <c r="M39742" s="196"/>
      <c r="N39742" s="197"/>
      <c r="O39742" s="197"/>
      <c r="P39742" s="231"/>
    </row>
    <row r="39743" spans="2:16">
      <c r="B39743" s="351"/>
      <c r="C39743" s="398"/>
      <c r="D39743" s="399"/>
      <c r="E39743" s="400"/>
      <c r="G39743" s="401"/>
      <c r="H39743" s="401"/>
      <c r="I39743" s="401"/>
      <c r="J39743" s="194"/>
      <c r="K39743" s="194"/>
      <c r="L39743" s="195"/>
      <c r="M39743" s="196"/>
      <c r="N39743" s="197"/>
      <c r="O39743" s="197"/>
      <c r="P39743" s="231"/>
    </row>
    <row r="39744" spans="2:16">
      <c r="B39744" s="351"/>
      <c r="C39744" s="398"/>
      <c r="D39744" s="399"/>
      <c r="E39744" s="400"/>
      <c r="G39744" s="401"/>
      <c r="H39744" s="401"/>
      <c r="I39744" s="401"/>
      <c r="J39744" s="194"/>
      <c r="K39744" s="194"/>
      <c r="L39744" s="195"/>
      <c r="M39744" s="196"/>
      <c r="N39744" s="197"/>
      <c r="O39744" s="197"/>
      <c r="P39744" s="231"/>
    </row>
    <row r="39745" spans="2:16">
      <c r="B39745" s="351"/>
      <c r="C39745" s="398"/>
      <c r="D39745" s="399"/>
      <c r="E39745" s="400"/>
      <c r="G39745" s="401"/>
      <c r="H39745" s="401"/>
      <c r="I39745" s="401"/>
      <c r="J39745" s="194"/>
      <c r="K39745" s="194"/>
      <c r="L39745" s="195"/>
      <c r="M39745" s="196"/>
      <c r="N39745" s="197"/>
      <c r="O39745" s="197"/>
      <c r="P39745" s="231"/>
    </row>
    <row r="39746" spans="2:16">
      <c r="B39746" s="351"/>
      <c r="C39746" s="398"/>
      <c r="D39746" s="399"/>
      <c r="E39746" s="400"/>
      <c r="G39746" s="401"/>
      <c r="H39746" s="401"/>
      <c r="I39746" s="401"/>
      <c r="J39746" s="194"/>
      <c r="K39746" s="194"/>
      <c r="L39746" s="195"/>
      <c r="M39746" s="196"/>
      <c r="N39746" s="197"/>
      <c r="O39746" s="197"/>
      <c r="P39746" s="231"/>
    </row>
    <row r="39747" spans="2:16">
      <c r="B39747" s="351"/>
      <c r="C39747" s="398"/>
      <c r="D39747" s="399"/>
      <c r="E39747" s="400"/>
      <c r="G39747" s="401"/>
      <c r="H39747" s="401"/>
      <c r="I39747" s="401"/>
      <c r="J39747" s="194"/>
      <c r="K39747" s="194"/>
      <c r="L39747" s="195"/>
      <c r="M39747" s="196"/>
      <c r="N39747" s="197"/>
      <c r="O39747" s="197"/>
      <c r="P39747" s="231"/>
    </row>
    <row r="39748" spans="2:16">
      <c r="B39748" s="351"/>
      <c r="C39748" s="398"/>
      <c r="D39748" s="399"/>
      <c r="E39748" s="400"/>
      <c r="G39748" s="401"/>
      <c r="H39748" s="401"/>
      <c r="I39748" s="401"/>
      <c r="J39748" s="194"/>
      <c r="K39748" s="194"/>
      <c r="L39748" s="195"/>
      <c r="M39748" s="196"/>
      <c r="N39748" s="197"/>
      <c r="O39748" s="197"/>
      <c r="P39748" s="231"/>
    </row>
    <row r="39749" spans="2:16">
      <c r="B39749" s="351"/>
      <c r="C39749" s="398"/>
      <c r="D39749" s="399"/>
      <c r="E39749" s="400"/>
      <c r="G39749" s="401"/>
      <c r="H39749" s="401"/>
      <c r="I39749" s="401"/>
      <c r="J39749" s="194"/>
      <c r="K39749" s="194"/>
      <c r="L39749" s="195"/>
      <c r="M39749" s="196"/>
      <c r="N39749" s="197"/>
      <c r="O39749" s="197"/>
      <c r="P39749" s="231"/>
    </row>
    <row r="39750" spans="2:16">
      <c r="B39750" s="351"/>
      <c r="C39750" s="398"/>
      <c r="D39750" s="399"/>
      <c r="E39750" s="400"/>
      <c r="G39750" s="401"/>
      <c r="H39750" s="401"/>
      <c r="I39750" s="401"/>
      <c r="J39750" s="194"/>
      <c r="K39750" s="194"/>
      <c r="L39750" s="195"/>
      <c r="M39750" s="196"/>
      <c r="N39750" s="197"/>
      <c r="O39750" s="197"/>
      <c r="P39750" s="231"/>
    </row>
    <row r="39751" spans="2:16">
      <c r="B39751" s="351"/>
      <c r="C39751" s="398"/>
      <c r="D39751" s="399"/>
      <c r="E39751" s="400"/>
      <c r="G39751" s="401"/>
      <c r="H39751" s="401"/>
      <c r="I39751" s="401"/>
      <c r="J39751" s="194"/>
      <c r="K39751" s="194"/>
      <c r="L39751" s="195"/>
      <c r="M39751" s="196"/>
      <c r="N39751" s="197"/>
      <c r="O39751" s="197"/>
      <c r="P39751" s="231"/>
    </row>
    <row r="39752" spans="2:16">
      <c r="B39752" s="351"/>
      <c r="C39752" s="398"/>
      <c r="D39752" s="399"/>
      <c r="E39752" s="400"/>
      <c r="G39752" s="401"/>
      <c r="H39752" s="401"/>
      <c r="I39752" s="401"/>
      <c r="J39752" s="194"/>
      <c r="K39752" s="194"/>
      <c r="L39752" s="195"/>
      <c r="M39752" s="196"/>
      <c r="N39752" s="197"/>
      <c r="O39752" s="197"/>
      <c r="P39752" s="231"/>
    </row>
    <row r="39753" spans="2:16">
      <c r="B39753" s="351"/>
      <c r="C39753" s="398"/>
      <c r="D39753" s="399"/>
      <c r="E39753" s="400"/>
      <c r="G39753" s="401"/>
      <c r="H39753" s="401"/>
      <c r="I39753" s="401"/>
      <c r="J39753" s="194"/>
      <c r="K39753" s="194"/>
      <c r="L39753" s="195"/>
      <c r="M39753" s="196"/>
      <c r="N39753" s="197"/>
      <c r="O39753" s="197"/>
      <c r="P39753" s="231"/>
    </row>
    <row r="39754" spans="2:16">
      <c r="B39754" s="351"/>
      <c r="C39754" s="398"/>
      <c r="D39754" s="399"/>
      <c r="E39754" s="400"/>
      <c r="G39754" s="401"/>
      <c r="H39754" s="401"/>
      <c r="I39754" s="401"/>
      <c r="J39754" s="194"/>
      <c r="K39754" s="194"/>
      <c r="L39754" s="195"/>
      <c r="M39754" s="196"/>
      <c r="N39754" s="197"/>
      <c r="O39754" s="197"/>
      <c r="P39754" s="231"/>
    </row>
    <row r="39755" spans="2:16">
      <c r="B39755" s="351"/>
      <c r="C39755" s="398"/>
      <c r="D39755" s="399"/>
      <c r="E39755" s="400"/>
      <c r="G39755" s="401"/>
      <c r="H39755" s="401"/>
      <c r="I39755" s="401"/>
      <c r="J39755" s="194"/>
      <c r="K39755" s="194"/>
      <c r="L39755" s="195"/>
      <c r="M39755" s="196"/>
      <c r="N39755" s="197"/>
      <c r="O39755" s="197"/>
      <c r="P39755" s="231"/>
    </row>
    <row r="39756" spans="2:16">
      <c r="B39756" s="351"/>
      <c r="C39756" s="398"/>
      <c r="D39756" s="399"/>
      <c r="E39756" s="400"/>
      <c r="G39756" s="401"/>
      <c r="H39756" s="401"/>
      <c r="I39756" s="401"/>
      <c r="J39756" s="194"/>
      <c r="K39756" s="194"/>
      <c r="L39756" s="195"/>
      <c r="M39756" s="196"/>
      <c r="N39756" s="197"/>
      <c r="O39756" s="197"/>
      <c r="P39756" s="231"/>
    </row>
    <row r="39757" spans="2:16">
      <c r="B39757" s="351"/>
      <c r="C39757" s="398"/>
      <c r="D39757" s="399"/>
      <c r="E39757" s="400"/>
      <c r="G39757" s="401"/>
      <c r="H39757" s="401"/>
      <c r="I39757" s="401"/>
      <c r="J39757" s="194"/>
      <c r="K39757" s="194"/>
      <c r="L39757" s="195"/>
      <c r="M39757" s="196"/>
      <c r="N39757" s="197"/>
      <c r="O39757" s="197"/>
      <c r="P39757" s="231"/>
    </row>
    <row r="39758" spans="2:16">
      <c r="B39758" s="351"/>
      <c r="C39758" s="398"/>
      <c r="D39758" s="399"/>
      <c r="E39758" s="400"/>
      <c r="G39758" s="401"/>
      <c r="H39758" s="401"/>
      <c r="I39758" s="401"/>
      <c r="J39758" s="194"/>
      <c r="K39758" s="194"/>
      <c r="L39758" s="195"/>
      <c r="M39758" s="196"/>
      <c r="N39758" s="197"/>
      <c r="O39758" s="197"/>
      <c r="P39758" s="231"/>
    </row>
    <row r="39759" spans="2:16">
      <c r="B39759" s="351"/>
      <c r="C39759" s="398"/>
      <c r="D39759" s="399"/>
      <c r="E39759" s="400"/>
      <c r="G39759" s="401"/>
      <c r="H39759" s="401"/>
      <c r="I39759" s="401"/>
      <c r="J39759" s="194"/>
      <c r="K39759" s="194"/>
      <c r="L39759" s="195"/>
      <c r="M39759" s="196"/>
      <c r="N39759" s="197"/>
      <c r="O39759" s="197"/>
      <c r="P39759" s="231"/>
    </row>
    <row r="39760" spans="2:16">
      <c r="B39760" s="351"/>
      <c r="C39760" s="398"/>
      <c r="D39760" s="399"/>
      <c r="E39760" s="400"/>
      <c r="G39760" s="401"/>
      <c r="H39760" s="401"/>
      <c r="I39760" s="401"/>
      <c r="J39760" s="194"/>
      <c r="K39760" s="194"/>
      <c r="L39760" s="195"/>
      <c r="M39760" s="196"/>
      <c r="N39760" s="197"/>
      <c r="O39760" s="197"/>
      <c r="P39760" s="231"/>
    </row>
    <row r="39761" spans="2:16">
      <c r="B39761" s="351"/>
      <c r="C39761" s="398"/>
      <c r="D39761" s="399"/>
      <c r="E39761" s="400"/>
      <c r="G39761" s="401"/>
      <c r="H39761" s="401"/>
      <c r="I39761" s="401"/>
      <c r="J39761" s="194"/>
      <c r="K39761" s="194"/>
      <c r="L39761" s="195"/>
      <c r="M39761" s="196"/>
      <c r="N39761" s="197"/>
      <c r="O39761" s="197"/>
      <c r="P39761" s="231"/>
    </row>
    <row r="39762" spans="2:16">
      <c r="B39762" s="351"/>
      <c r="C39762" s="398"/>
      <c r="D39762" s="399"/>
      <c r="E39762" s="400"/>
      <c r="G39762" s="401"/>
      <c r="H39762" s="401"/>
      <c r="I39762" s="401"/>
      <c r="J39762" s="194"/>
      <c r="K39762" s="194"/>
      <c r="L39762" s="195"/>
      <c r="M39762" s="196"/>
      <c r="N39762" s="197"/>
      <c r="O39762" s="197"/>
      <c r="P39762" s="231"/>
    </row>
    <row r="39763" spans="2:16">
      <c r="B39763" s="351"/>
      <c r="C39763" s="398"/>
      <c r="D39763" s="399"/>
      <c r="E39763" s="400"/>
      <c r="G39763" s="401"/>
      <c r="H39763" s="401"/>
      <c r="I39763" s="401"/>
      <c r="J39763" s="194"/>
      <c r="K39763" s="194"/>
      <c r="L39763" s="195"/>
      <c r="M39763" s="196"/>
      <c r="N39763" s="197"/>
      <c r="O39763" s="197"/>
      <c r="P39763" s="231"/>
    </row>
    <row r="39764" spans="2:16">
      <c r="B39764" s="351"/>
      <c r="C39764" s="398"/>
      <c r="D39764" s="399"/>
      <c r="E39764" s="400"/>
      <c r="G39764" s="401"/>
      <c r="H39764" s="401"/>
      <c r="I39764" s="401"/>
      <c r="J39764" s="194"/>
      <c r="K39764" s="194"/>
      <c r="L39764" s="195"/>
      <c r="M39764" s="196"/>
      <c r="N39764" s="197"/>
      <c r="O39764" s="197"/>
      <c r="P39764" s="231"/>
    </row>
    <row r="39765" spans="2:16">
      <c r="B39765" s="351"/>
      <c r="C39765" s="398"/>
      <c r="D39765" s="399"/>
      <c r="E39765" s="400"/>
      <c r="G39765" s="401"/>
      <c r="H39765" s="401"/>
      <c r="I39765" s="401"/>
      <c r="J39765" s="194"/>
      <c r="K39765" s="194"/>
      <c r="L39765" s="195"/>
      <c r="M39765" s="196"/>
      <c r="N39765" s="197"/>
      <c r="O39765" s="197"/>
      <c r="P39765" s="231"/>
    </row>
    <row r="39766" spans="2:16">
      <c r="B39766" s="351"/>
      <c r="C39766" s="398"/>
      <c r="D39766" s="399"/>
      <c r="E39766" s="400"/>
      <c r="G39766" s="401"/>
      <c r="H39766" s="401"/>
      <c r="I39766" s="401"/>
      <c r="J39766" s="194"/>
      <c r="K39766" s="194"/>
      <c r="L39766" s="195"/>
      <c r="M39766" s="196"/>
      <c r="N39766" s="197"/>
      <c r="O39766" s="197"/>
      <c r="P39766" s="231"/>
    </row>
    <row r="39767" spans="2:16">
      <c r="B39767" s="351"/>
      <c r="C39767" s="398"/>
      <c r="D39767" s="399"/>
      <c r="E39767" s="400"/>
      <c r="G39767" s="401"/>
      <c r="H39767" s="401"/>
      <c r="I39767" s="401"/>
      <c r="J39767" s="194"/>
      <c r="K39767" s="194"/>
      <c r="L39767" s="195"/>
      <c r="M39767" s="196"/>
      <c r="N39767" s="197"/>
      <c r="O39767" s="197"/>
      <c r="P39767" s="231"/>
    </row>
    <row r="39768" spans="2:16">
      <c r="B39768" s="351"/>
      <c r="C39768" s="398"/>
      <c r="D39768" s="399"/>
      <c r="E39768" s="400"/>
      <c r="G39768" s="401"/>
      <c r="H39768" s="401"/>
      <c r="I39768" s="401"/>
      <c r="J39768" s="194"/>
      <c r="K39768" s="194"/>
      <c r="L39768" s="195"/>
      <c r="M39768" s="196"/>
      <c r="N39768" s="197"/>
      <c r="O39768" s="197"/>
      <c r="P39768" s="231"/>
    </row>
    <row r="39769" spans="2:16">
      <c r="B39769" s="351"/>
      <c r="C39769" s="398"/>
      <c r="D39769" s="399"/>
      <c r="E39769" s="400"/>
      <c r="G39769" s="401"/>
      <c r="H39769" s="401"/>
      <c r="I39769" s="401"/>
      <c r="J39769" s="194"/>
      <c r="K39769" s="194"/>
      <c r="L39769" s="195"/>
      <c r="M39769" s="196"/>
      <c r="N39769" s="197"/>
      <c r="O39769" s="197"/>
      <c r="P39769" s="231"/>
    </row>
    <row r="39770" spans="2:16">
      <c r="B39770" s="351"/>
      <c r="C39770" s="398"/>
      <c r="D39770" s="399"/>
      <c r="E39770" s="400"/>
      <c r="G39770" s="401"/>
      <c r="H39770" s="401"/>
      <c r="I39770" s="401"/>
      <c r="J39770" s="194"/>
      <c r="K39770" s="194"/>
      <c r="L39770" s="195"/>
      <c r="M39770" s="196"/>
      <c r="N39770" s="197"/>
      <c r="O39770" s="197"/>
      <c r="P39770" s="231"/>
    </row>
    <row r="39771" spans="2:16">
      <c r="B39771" s="351"/>
      <c r="C39771" s="398"/>
      <c r="D39771" s="399"/>
      <c r="E39771" s="400"/>
      <c r="G39771" s="401"/>
      <c r="H39771" s="401"/>
      <c r="I39771" s="401"/>
      <c r="J39771" s="194"/>
      <c r="K39771" s="194"/>
      <c r="L39771" s="195"/>
      <c r="M39771" s="196"/>
      <c r="N39771" s="197"/>
      <c r="O39771" s="197"/>
      <c r="P39771" s="231"/>
    </row>
    <row r="39772" spans="2:16">
      <c r="B39772" s="351"/>
      <c r="C39772" s="398"/>
      <c r="D39772" s="399"/>
      <c r="E39772" s="400"/>
      <c r="G39772" s="401"/>
      <c r="H39772" s="401"/>
      <c r="I39772" s="401"/>
      <c r="J39772" s="194"/>
      <c r="K39772" s="194"/>
      <c r="L39772" s="195"/>
      <c r="M39772" s="196"/>
      <c r="N39772" s="197"/>
      <c r="O39772" s="197"/>
      <c r="P39772" s="231"/>
    </row>
    <row r="39773" spans="2:16">
      <c r="B39773" s="351"/>
      <c r="C39773" s="398"/>
      <c r="D39773" s="399"/>
      <c r="E39773" s="400"/>
      <c r="G39773" s="401"/>
      <c r="H39773" s="401"/>
      <c r="I39773" s="401"/>
      <c r="J39773" s="194"/>
      <c r="K39773" s="194"/>
      <c r="L39773" s="195"/>
      <c r="M39773" s="196"/>
      <c r="N39773" s="197"/>
      <c r="O39773" s="197"/>
      <c r="P39773" s="231"/>
    </row>
    <row r="39774" spans="2:16">
      <c r="B39774" s="351"/>
      <c r="C39774" s="398"/>
      <c r="D39774" s="399"/>
      <c r="E39774" s="400"/>
      <c r="G39774" s="401"/>
      <c r="H39774" s="401"/>
      <c r="I39774" s="401"/>
      <c r="J39774" s="194"/>
      <c r="K39774" s="194"/>
      <c r="L39774" s="195"/>
      <c r="M39774" s="196"/>
      <c r="N39774" s="197"/>
      <c r="O39774" s="197"/>
      <c r="P39774" s="231"/>
    </row>
    <row r="39775" spans="2:16">
      <c r="B39775" s="351"/>
      <c r="C39775" s="398"/>
      <c r="D39775" s="399"/>
      <c r="E39775" s="400"/>
      <c r="G39775" s="401"/>
      <c r="H39775" s="401"/>
      <c r="I39775" s="401"/>
      <c r="J39775" s="194"/>
      <c r="K39775" s="194"/>
      <c r="L39775" s="195"/>
      <c r="M39775" s="196"/>
      <c r="N39775" s="197"/>
      <c r="O39775" s="197"/>
      <c r="P39775" s="231"/>
    </row>
    <row r="39776" spans="2:16">
      <c r="B39776" s="351"/>
      <c r="C39776" s="398"/>
      <c r="D39776" s="399"/>
      <c r="E39776" s="400"/>
      <c r="G39776" s="401"/>
      <c r="H39776" s="401"/>
      <c r="I39776" s="401"/>
      <c r="J39776" s="194"/>
      <c r="K39776" s="194"/>
      <c r="L39776" s="195"/>
      <c r="M39776" s="196"/>
      <c r="N39776" s="197"/>
      <c r="O39776" s="197"/>
      <c r="P39776" s="231"/>
    </row>
    <row r="39777" spans="2:16">
      <c r="B39777" s="351"/>
      <c r="C39777" s="398"/>
      <c r="D39777" s="399"/>
      <c r="E39777" s="400"/>
      <c r="G39777" s="401"/>
      <c r="H39777" s="401"/>
      <c r="I39777" s="401"/>
      <c r="J39777" s="194"/>
      <c r="K39777" s="194"/>
      <c r="L39777" s="195"/>
      <c r="M39777" s="196"/>
      <c r="N39777" s="197"/>
      <c r="O39777" s="197"/>
      <c r="P39777" s="231"/>
    </row>
    <row r="39778" spans="2:16">
      <c r="B39778" s="351"/>
      <c r="C39778" s="398"/>
      <c r="D39778" s="399"/>
      <c r="E39778" s="400"/>
      <c r="G39778" s="401"/>
      <c r="H39778" s="401"/>
      <c r="I39778" s="401"/>
      <c r="J39778" s="194"/>
      <c r="K39778" s="194"/>
      <c r="L39778" s="195"/>
      <c r="M39778" s="196"/>
      <c r="N39778" s="197"/>
      <c r="O39778" s="197"/>
      <c r="P39778" s="231"/>
    </row>
    <row r="39779" spans="2:16">
      <c r="B39779" s="351"/>
      <c r="C39779" s="398"/>
      <c r="D39779" s="399"/>
      <c r="E39779" s="400"/>
      <c r="G39779" s="401"/>
      <c r="H39779" s="401"/>
      <c r="I39779" s="401"/>
      <c r="J39779" s="194"/>
      <c r="K39779" s="194"/>
      <c r="L39779" s="195"/>
      <c r="M39779" s="196"/>
      <c r="N39779" s="197"/>
      <c r="O39779" s="197"/>
      <c r="P39779" s="231"/>
    </row>
    <row r="39780" spans="2:16">
      <c r="B39780" s="351"/>
      <c r="C39780" s="398"/>
      <c r="D39780" s="399"/>
      <c r="E39780" s="400"/>
      <c r="G39780" s="401"/>
      <c r="H39780" s="401"/>
      <c r="I39780" s="401"/>
      <c r="J39780" s="194"/>
      <c r="K39780" s="194"/>
      <c r="L39780" s="195"/>
      <c r="M39780" s="196"/>
      <c r="N39780" s="197"/>
      <c r="O39780" s="197"/>
      <c r="P39780" s="231"/>
    </row>
    <row r="39781" spans="2:16">
      <c r="B39781" s="351"/>
      <c r="C39781" s="398"/>
      <c r="D39781" s="399"/>
      <c r="E39781" s="400"/>
      <c r="G39781" s="401"/>
      <c r="H39781" s="401"/>
      <c r="I39781" s="401"/>
      <c r="J39781" s="194"/>
      <c r="K39781" s="194"/>
      <c r="L39781" s="195"/>
      <c r="M39781" s="196"/>
      <c r="N39781" s="197"/>
      <c r="O39781" s="197"/>
      <c r="P39781" s="231"/>
    </row>
    <row r="39782" spans="2:16">
      <c r="B39782" s="351"/>
      <c r="C39782" s="398"/>
      <c r="D39782" s="399"/>
      <c r="E39782" s="400"/>
      <c r="G39782" s="401"/>
      <c r="H39782" s="401"/>
      <c r="I39782" s="401"/>
      <c r="J39782" s="194"/>
      <c r="K39782" s="194"/>
      <c r="L39782" s="195"/>
      <c r="M39782" s="196"/>
      <c r="N39782" s="197"/>
      <c r="O39782" s="197"/>
      <c r="P39782" s="231"/>
    </row>
    <row r="39783" spans="2:16">
      <c r="B39783" s="351"/>
      <c r="C39783" s="398"/>
      <c r="D39783" s="399"/>
      <c r="E39783" s="400"/>
      <c r="G39783" s="401"/>
      <c r="H39783" s="401"/>
      <c r="I39783" s="401"/>
      <c r="J39783" s="194"/>
      <c r="K39783" s="194"/>
      <c r="L39783" s="195"/>
      <c r="M39783" s="196"/>
      <c r="N39783" s="197"/>
      <c r="O39783" s="197"/>
      <c r="P39783" s="231"/>
    </row>
    <row r="39784" spans="2:16">
      <c r="B39784" s="351"/>
      <c r="C39784" s="398"/>
      <c r="D39784" s="399"/>
      <c r="E39784" s="400"/>
      <c r="G39784" s="401"/>
      <c r="H39784" s="401"/>
      <c r="I39784" s="401"/>
      <c r="J39784" s="194"/>
      <c r="K39784" s="194"/>
      <c r="L39784" s="195"/>
      <c r="M39784" s="196"/>
      <c r="N39784" s="197"/>
      <c r="O39784" s="197"/>
      <c r="P39784" s="231"/>
    </row>
    <row r="39785" spans="2:16">
      <c r="B39785" s="351"/>
      <c r="C39785" s="398"/>
      <c r="D39785" s="399"/>
      <c r="E39785" s="400"/>
      <c r="G39785" s="401"/>
      <c r="H39785" s="401"/>
      <c r="I39785" s="401"/>
      <c r="J39785" s="194"/>
      <c r="K39785" s="194"/>
      <c r="L39785" s="195"/>
      <c r="M39785" s="196"/>
      <c r="N39785" s="197"/>
      <c r="O39785" s="197"/>
      <c r="P39785" s="231"/>
    </row>
    <row r="39786" spans="2:16">
      <c r="B39786" s="351"/>
      <c r="C39786" s="398"/>
      <c r="D39786" s="399"/>
      <c r="E39786" s="400"/>
      <c r="G39786" s="401"/>
      <c r="H39786" s="401"/>
      <c r="I39786" s="401"/>
      <c r="J39786" s="194"/>
      <c r="K39786" s="194"/>
      <c r="L39786" s="195"/>
      <c r="M39786" s="196"/>
      <c r="N39786" s="197"/>
      <c r="O39786" s="197"/>
      <c r="P39786" s="231"/>
    </row>
    <row r="39787" spans="2:16">
      <c r="B39787" s="351"/>
      <c r="C39787" s="398"/>
      <c r="D39787" s="399"/>
      <c r="E39787" s="400"/>
      <c r="G39787" s="401"/>
      <c r="H39787" s="401"/>
      <c r="I39787" s="401"/>
      <c r="J39787" s="194"/>
      <c r="K39787" s="194"/>
      <c r="L39787" s="195"/>
      <c r="M39787" s="196"/>
      <c r="N39787" s="197"/>
      <c r="O39787" s="197"/>
      <c r="P39787" s="231"/>
    </row>
    <row r="39788" spans="2:16">
      <c r="B39788" s="351"/>
      <c r="C39788" s="398"/>
      <c r="D39788" s="399"/>
      <c r="E39788" s="400"/>
      <c r="G39788" s="401"/>
      <c r="H39788" s="401"/>
      <c r="I39788" s="401"/>
      <c r="J39788" s="194"/>
      <c r="K39788" s="194"/>
      <c r="L39788" s="195"/>
      <c r="M39788" s="196"/>
      <c r="N39788" s="197"/>
      <c r="O39788" s="197"/>
      <c r="P39788" s="231"/>
    </row>
    <row r="39789" spans="2:16">
      <c r="B39789" s="351"/>
      <c r="C39789" s="398"/>
      <c r="D39789" s="399"/>
      <c r="E39789" s="400"/>
      <c r="G39789" s="401"/>
      <c r="H39789" s="401"/>
      <c r="I39789" s="401"/>
      <c r="J39789" s="194"/>
      <c r="K39789" s="194"/>
      <c r="L39789" s="195"/>
      <c r="M39789" s="196"/>
      <c r="N39789" s="197"/>
      <c r="O39789" s="197"/>
      <c r="P39789" s="231"/>
    </row>
    <row r="39790" spans="2:16">
      <c r="B39790" s="351"/>
      <c r="C39790" s="398"/>
      <c r="D39790" s="399"/>
      <c r="E39790" s="400"/>
      <c r="G39790" s="401"/>
      <c r="H39790" s="401"/>
      <c r="I39790" s="401"/>
      <c r="J39790" s="194"/>
      <c r="K39790" s="194"/>
      <c r="L39790" s="195"/>
      <c r="M39790" s="196"/>
      <c r="N39790" s="197"/>
      <c r="O39790" s="197"/>
      <c r="P39790" s="231"/>
    </row>
    <row r="39791" spans="2:16">
      <c r="B39791" s="351"/>
      <c r="C39791" s="398"/>
      <c r="D39791" s="399"/>
      <c r="E39791" s="400"/>
      <c r="G39791" s="401"/>
      <c r="H39791" s="401"/>
      <c r="I39791" s="401"/>
      <c r="J39791" s="194"/>
      <c r="K39791" s="194"/>
      <c r="L39791" s="195"/>
      <c r="M39791" s="196"/>
      <c r="N39791" s="197"/>
      <c r="O39791" s="197"/>
      <c r="P39791" s="231"/>
    </row>
    <row r="39792" spans="2:16">
      <c r="B39792" s="351"/>
      <c r="C39792" s="398"/>
      <c r="D39792" s="399"/>
      <c r="E39792" s="400"/>
      <c r="G39792" s="401"/>
      <c r="H39792" s="401"/>
      <c r="I39792" s="401"/>
      <c r="J39792" s="194"/>
      <c r="K39792" s="194"/>
      <c r="L39792" s="195"/>
      <c r="M39792" s="196"/>
      <c r="N39792" s="197"/>
      <c r="O39792" s="197"/>
      <c r="P39792" s="231"/>
    </row>
    <row r="39793" spans="2:16">
      <c r="B39793" s="351"/>
      <c r="C39793" s="398"/>
      <c r="D39793" s="399"/>
      <c r="E39793" s="400"/>
      <c r="G39793" s="401"/>
      <c r="H39793" s="401"/>
      <c r="I39793" s="401"/>
      <c r="J39793" s="194"/>
      <c r="K39793" s="194"/>
      <c r="L39793" s="195"/>
      <c r="M39793" s="196"/>
      <c r="N39793" s="197"/>
      <c r="O39793" s="197"/>
      <c r="P39793" s="231"/>
    </row>
    <row r="39794" spans="2:16">
      <c r="B39794" s="351"/>
      <c r="C39794" s="398"/>
      <c r="D39794" s="399"/>
      <c r="E39794" s="400"/>
      <c r="G39794" s="401"/>
      <c r="H39794" s="401"/>
      <c r="I39794" s="401"/>
      <c r="J39794" s="194"/>
      <c r="K39794" s="194"/>
      <c r="L39794" s="195"/>
      <c r="M39794" s="196"/>
      <c r="N39794" s="197"/>
      <c r="O39794" s="197"/>
      <c r="P39794" s="231"/>
    </row>
    <row r="39795" spans="2:16">
      <c r="B39795" s="351"/>
      <c r="C39795" s="398"/>
      <c r="D39795" s="399"/>
      <c r="E39795" s="400"/>
      <c r="G39795" s="401"/>
      <c r="H39795" s="401"/>
      <c r="I39795" s="401"/>
      <c r="J39795" s="194"/>
      <c r="K39795" s="194"/>
      <c r="L39795" s="195"/>
      <c r="M39795" s="196"/>
      <c r="N39795" s="197"/>
      <c r="O39795" s="197"/>
      <c r="P39795" s="231"/>
    </row>
    <row r="39796" spans="2:16">
      <c r="B39796" s="351"/>
      <c r="C39796" s="398"/>
      <c r="D39796" s="399"/>
      <c r="E39796" s="400"/>
      <c r="G39796" s="401"/>
      <c r="H39796" s="401"/>
      <c r="I39796" s="401"/>
      <c r="J39796" s="194"/>
      <c r="K39796" s="194"/>
      <c r="L39796" s="195"/>
      <c r="M39796" s="196"/>
      <c r="N39796" s="197"/>
      <c r="O39796" s="197"/>
      <c r="P39796" s="231"/>
    </row>
    <row r="39797" spans="2:16">
      <c r="B39797" s="351"/>
      <c r="C39797" s="398"/>
      <c r="D39797" s="399"/>
      <c r="E39797" s="400"/>
      <c r="G39797" s="401"/>
      <c r="H39797" s="401"/>
      <c r="I39797" s="401"/>
      <c r="J39797" s="194"/>
      <c r="K39797" s="194"/>
      <c r="L39797" s="195"/>
      <c r="M39797" s="196"/>
      <c r="N39797" s="197"/>
      <c r="O39797" s="197"/>
      <c r="P39797" s="231"/>
    </row>
    <row r="39798" spans="2:16">
      <c r="B39798" s="351"/>
      <c r="C39798" s="398"/>
      <c r="D39798" s="399"/>
      <c r="E39798" s="400"/>
      <c r="G39798" s="401"/>
      <c r="H39798" s="401"/>
      <c r="I39798" s="401"/>
      <c r="J39798" s="194"/>
      <c r="K39798" s="194"/>
      <c r="L39798" s="195"/>
      <c r="M39798" s="196"/>
      <c r="N39798" s="197"/>
      <c r="O39798" s="197"/>
      <c r="P39798" s="231"/>
    </row>
    <row r="39799" spans="2:16">
      <c r="B39799" s="351"/>
      <c r="C39799" s="398"/>
      <c r="D39799" s="399"/>
      <c r="E39799" s="400"/>
      <c r="G39799" s="401"/>
      <c r="H39799" s="401"/>
      <c r="I39799" s="401"/>
      <c r="J39799" s="194"/>
      <c r="K39799" s="194"/>
      <c r="L39799" s="195"/>
      <c r="M39799" s="196"/>
      <c r="N39799" s="197"/>
      <c r="O39799" s="197"/>
      <c r="P39799" s="231"/>
    </row>
    <row r="39800" spans="2:16">
      <c r="B39800" s="351"/>
      <c r="C39800" s="398"/>
      <c r="D39800" s="399"/>
      <c r="E39800" s="400"/>
      <c r="G39800" s="401"/>
      <c r="H39800" s="401"/>
      <c r="I39800" s="401"/>
      <c r="J39800" s="194"/>
      <c r="K39800" s="194"/>
      <c r="L39800" s="195"/>
      <c r="M39800" s="196"/>
      <c r="N39800" s="197"/>
      <c r="O39800" s="197"/>
      <c r="P39800" s="231"/>
    </row>
    <row r="39801" spans="2:16">
      <c r="B39801" s="351"/>
      <c r="C39801" s="398"/>
      <c r="D39801" s="399"/>
      <c r="E39801" s="400"/>
      <c r="G39801" s="401"/>
      <c r="H39801" s="401"/>
      <c r="I39801" s="401"/>
      <c r="J39801" s="194"/>
      <c r="K39801" s="194"/>
      <c r="L39801" s="195"/>
      <c r="M39801" s="196"/>
      <c r="N39801" s="197"/>
      <c r="O39801" s="197"/>
      <c r="P39801" s="231"/>
    </row>
    <row r="39802" spans="2:16">
      <c r="B39802" s="351"/>
      <c r="C39802" s="398"/>
      <c r="D39802" s="399"/>
      <c r="E39802" s="400"/>
      <c r="G39802" s="401"/>
      <c r="H39802" s="401"/>
      <c r="I39802" s="401"/>
      <c r="J39802" s="194"/>
      <c r="K39802" s="194"/>
      <c r="L39802" s="195"/>
      <c r="M39802" s="196"/>
      <c r="N39802" s="197"/>
      <c r="O39802" s="197"/>
      <c r="P39802" s="231"/>
    </row>
    <row r="39803" spans="2:16">
      <c r="B39803" s="351"/>
      <c r="C39803" s="398"/>
      <c r="D39803" s="399"/>
      <c r="E39803" s="400"/>
      <c r="G39803" s="401"/>
      <c r="H39803" s="401"/>
      <c r="I39803" s="401"/>
      <c r="J39803" s="194"/>
      <c r="K39803" s="194"/>
      <c r="L39803" s="195"/>
      <c r="M39803" s="196"/>
      <c r="N39803" s="197"/>
      <c r="O39803" s="197"/>
      <c r="P39803" s="231"/>
    </row>
    <row r="39804" spans="2:16">
      <c r="B39804" s="351"/>
      <c r="C39804" s="398"/>
      <c r="D39804" s="399"/>
      <c r="E39804" s="400"/>
      <c r="G39804" s="401"/>
      <c r="H39804" s="401"/>
      <c r="I39804" s="401"/>
      <c r="J39804" s="194"/>
      <c r="K39804" s="194"/>
      <c r="L39804" s="195"/>
      <c r="M39804" s="196"/>
      <c r="N39804" s="197"/>
      <c r="O39804" s="197"/>
      <c r="P39804" s="231"/>
    </row>
    <row r="39805" spans="2:16">
      <c r="B39805" s="351"/>
      <c r="C39805" s="398"/>
      <c r="D39805" s="399"/>
      <c r="E39805" s="400"/>
      <c r="G39805" s="401"/>
      <c r="H39805" s="401"/>
      <c r="I39805" s="401"/>
      <c r="J39805" s="194"/>
      <c r="K39805" s="194"/>
      <c r="L39805" s="195"/>
      <c r="M39805" s="196"/>
      <c r="N39805" s="197"/>
      <c r="O39805" s="197"/>
      <c r="P39805" s="231"/>
    </row>
    <row r="39806" spans="2:16">
      <c r="B39806" s="351"/>
      <c r="C39806" s="398"/>
      <c r="D39806" s="399"/>
      <c r="E39806" s="400"/>
      <c r="G39806" s="401"/>
      <c r="H39806" s="401"/>
      <c r="I39806" s="401"/>
      <c r="J39806" s="194"/>
      <c r="K39806" s="194"/>
      <c r="L39806" s="195"/>
      <c r="M39806" s="196"/>
      <c r="N39806" s="197"/>
      <c r="O39806" s="197"/>
      <c r="P39806" s="231"/>
    </row>
    <row r="39807" spans="2:16">
      <c r="B39807" s="351"/>
      <c r="C39807" s="398"/>
      <c r="D39807" s="399"/>
      <c r="E39807" s="400"/>
      <c r="G39807" s="401"/>
      <c r="H39807" s="401"/>
      <c r="I39807" s="401"/>
      <c r="J39807" s="194"/>
      <c r="K39807" s="194"/>
      <c r="L39807" s="195"/>
      <c r="M39807" s="196"/>
      <c r="N39807" s="197"/>
      <c r="O39807" s="197"/>
      <c r="P39807" s="231"/>
    </row>
    <row r="39808" spans="2:16">
      <c r="B39808" s="351"/>
      <c r="C39808" s="398"/>
      <c r="D39808" s="399"/>
      <c r="E39808" s="400"/>
      <c r="G39808" s="401"/>
      <c r="H39808" s="401"/>
      <c r="I39808" s="401"/>
      <c r="J39808" s="194"/>
      <c r="K39808" s="194"/>
      <c r="L39808" s="195"/>
      <c r="M39808" s="196"/>
      <c r="N39808" s="197"/>
      <c r="O39808" s="197"/>
      <c r="P39808" s="231"/>
    </row>
    <row r="39809" spans="2:16">
      <c r="B39809" s="351"/>
      <c r="C39809" s="398"/>
      <c r="D39809" s="399"/>
      <c r="E39809" s="400"/>
      <c r="G39809" s="401"/>
      <c r="H39809" s="401"/>
      <c r="I39809" s="401"/>
      <c r="J39809" s="194"/>
      <c r="K39809" s="194"/>
      <c r="L39809" s="195"/>
      <c r="M39809" s="196"/>
      <c r="N39809" s="197"/>
      <c r="O39809" s="197"/>
      <c r="P39809" s="231"/>
    </row>
    <row r="39810" spans="2:16">
      <c r="B39810" s="351"/>
      <c r="C39810" s="398"/>
      <c r="D39810" s="399"/>
      <c r="E39810" s="400"/>
      <c r="G39810" s="401"/>
      <c r="H39810" s="401"/>
      <c r="I39810" s="401"/>
      <c r="J39810" s="194"/>
      <c r="K39810" s="194"/>
      <c r="L39810" s="195"/>
      <c r="M39810" s="196"/>
      <c r="N39810" s="197"/>
      <c r="O39810" s="197"/>
      <c r="P39810" s="231"/>
    </row>
    <row r="39811" spans="2:16">
      <c r="B39811" s="351"/>
      <c r="C39811" s="398"/>
      <c r="D39811" s="399"/>
      <c r="E39811" s="400"/>
      <c r="G39811" s="401"/>
      <c r="H39811" s="401"/>
      <c r="I39811" s="401"/>
      <c r="J39811" s="194"/>
      <c r="K39811" s="194"/>
      <c r="L39811" s="195"/>
      <c r="M39811" s="196"/>
      <c r="N39811" s="197"/>
      <c r="O39811" s="197"/>
      <c r="P39811" s="231"/>
    </row>
    <row r="39812" spans="2:16">
      <c r="B39812" s="351"/>
      <c r="C39812" s="398"/>
      <c r="D39812" s="399"/>
      <c r="E39812" s="400"/>
      <c r="G39812" s="401"/>
      <c r="H39812" s="401"/>
      <c r="I39812" s="401"/>
      <c r="J39812" s="194"/>
      <c r="K39812" s="194"/>
      <c r="L39812" s="195"/>
      <c r="M39812" s="196"/>
      <c r="N39812" s="197"/>
      <c r="O39812" s="197"/>
      <c r="P39812" s="231"/>
    </row>
    <row r="39813" spans="2:16">
      <c r="B39813" s="351"/>
      <c r="C39813" s="398"/>
      <c r="D39813" s="399"/>
      <c r="E39813" s="400"/>
      <c r="G39813" s="401"/>
      <c r="H39813" s="401"/>
      <c r="I39813" s="401"/>
      <c r="J39813" s="194"/>
      <c r="K39813" s="194"/>
      <c r="L39813" s="195"/>
      <c r="M39813" s="196"/>
      <c r="N39813" s="197"/>
      <c r="O39813" s="197"/>
      <c r="P39813" s="231"/>
    </row>
    <row r="39814" spans="2:16">
      <c r="B39814" s="351"/>
      <c r="C39814" s="398"/>
      <c r="D39814" s="399"/>
      <c r="E39814" s="400"/>
      <c r="G39814" s="401"/>
      <c r="H39814" s="401"/>
      <c r="I39814" s="401"/>
      <c r="J39814" s="194"/>
      <c r="K39814" s="194"/>
      <c r="L39814" s="195"/>
      <c r="M39814" s="196"/>
      <c r="N39814" s="197"/>
      <c r="O39814" s="197"/>
      <c r="P39814" s="231"/>
    </row>
    <row r="39815" spans="2:16">
      <c r="B39815" s="351"/>
      <c r="C39815" s="398"/>
      <c r="D39815" s="399"/>
      <c r="E39815" s="400"/>
      <c r="G39815" s="401"/>
      <c r="H39815" s="401"/>
      <c r="I39815" s="401"/>
      <c r="J39815" s="194"/>
      <c r="K39815" s="194"/>
      <c r="L39815" s="195"/>
      <c r="M39815" s="196"/>
      <c r="N39815" s="197"/>
      <c r="O39815" s="197"/>
      <c r="P39815" s="231"/>
    </row>
    <row r="39816" spans="2:16">
      <c r="B39816" s="351"/>
      <c r="C39816" s="398"/>
      <c r="D39816" s="399"/>
      <c r="E39816" s="400"/>
      <c r="G39816" s="401"/>
      <c r="H39816" s="401"/>
      <c r="I39816" s="401"/>
      <c r="J39816" s="194"/>
      <c r="K39816" s="194"/>
      <c r="L39816" s="195"/>
      <c r="M39816" s="196"/>
      <c r="N39816" s="197"/>
      <c r="O39816" s="197"/>
      <c r="P39816" s="231"/>
    </row>
    <row r="39817" spans="2:16">
      <c r="B39817" s="351"/>
      <c r="C39817" s="398"/>
      <c r="D39817" s="399"/>
      <c r="E39817" s="400"/>
      <c r="G39817" s="401"/>
      <c r="H39817" s="401"/>
      <c r="I39817" s="401"/>
      <c r="J39817" s="194"/>
      <c r="K39817" s="194"/>
      <c r="L39817" s="195"/>
      <c r="M39817" s="196"/>
      <c r="N39817" s="197"/>
      <c r="O39817" s="197"/>
      <c r="P39817" s="231"/>
    </row>
    <row r="39818" spans="2:16">
      <c r="B39818" s="351"/>
      <c r="C39818" s="398"/>
      <c r="D39818" s="399"/>
      <c r="E39818" s="400"/>
      <c r="G39818" s="401"/>
      <c r="H39818" s="401"/>
      <c r="I39818" s="401"/>
      <c r="J39818" s="194"/>
      <c r="K39818" s="194"/>
      <c r="L39818" s="195"/>
      <c r="M39818" s="196"/>
      <c r="N39818" s="197"/>
      <c r="O39818" s="197"/>
      <c r="P39818" s="231"/>
    </row>
    <row r="39819" spans="2:16">
      <c r="B39819" s="351"/>
      <c r="C39819" s="398"/>
      <c r="D39819" s="399"/>
      <c r="E39819" s="400"/>
      <c r="G39819" s="401"/>
      <c r="H39819" s="401"/>
      <c r="I39819" s="401"/>
      <c r="J39819" s="194"/>
      <c r="K39819" s="194"/>
      <c r="L39819" s="195"/>
      <c r="M39819" s="196"/>
      <c r="N39819" s="197"/>
      <c r="O39819" s="197"/>
      <c r="P39819" s="231"/>
    </row>
    <row r="39820" spans="2:16">
      <c r="B39820" s="351"/>
      <c r="C39820" s="398"/>
      <c r="D39820" s="399"/>
      <c r="E39820" s="400"/>
      <c r="G39820" s="401"/>
      <c r="H39820" s="401"/>
      <c r="I39820" s="401"/>
      <c r="J39820" s="194"/>
      <c r="K39820" s="194"/>
      <c r="L39820" s="195"/>
      <c r="M39820" s="196"/>
      <c r="N39820" s="197"/>
      <c r="O39820" s="197"/>
      <c r="P39820" s="231"/>
    </row>
    <row r="39821" spans="2:16">
      <c r="B39821" s="351"/>
      <c r="C39821" s="398"/>
      <c r="D39821" s="399"/>
      <c r="E39821" s="400"/>
      <c r="G39821" s="401"/>
      <c r="H39821" s="401"/>
      <c r="I39821" s="401"/>
      <c r="J39821" s="194"/>
      <c r="K39821" s="194"/>
      <c r="L39821" s="195"/>
      <c r="M39821" s="196"/>
      <c r="N39821" s="197"/>
      <c r="O39821" s="197"/>
      <c r="P39821" s="231"/>
    </row>
    <row r="39822" spans="2:16">
      <c r="B39822" s="351"/>
      <c r="C39822" s="398"/>
      <c r="D39822" s="399"/>
      <c r="E39822" s="400"/>
      <c r="G39822" s="401"/>
      <c r="H39822" s="401"/>
      <c r="I39822" s="401"/>
      <c r="J39822" s="194"/>
      <c r="K39822" s="194"/>
      <c r="L39822" s="195"/>
      <c r="M39822" s="196"/>
      <c r="N39822" s="197"/>
      <c r="O39822" s="197"/>
      <c r="P39822" s="231"/>
    </row>
    <row r="39823" spans="2:16">
      <c r="B39823" s="351"/>
      <c r="C39823" s="398"/>
      <c r="D39823" s="399"/>
      <c r="E39823" s="400"/>
      <c r="G39823" s="401"/>
      <c r="H39823" s="401"/>
      <c r="I39823" s="401"/>
      <c r="J39823" s="194"/>
      <c r="K39823" s="194"/>
      <c r="L39823" s="195"/>
      <c r="M39823" s="196"/>
      <c r="N39823" s="197"/>
      <c r="O39823" s="197"/>
      <c r="P39823" s="231"/>
    </row>
    <row r="39824" spans="2:16">
      <c r="B39824" s="351"/>
      <c r="C39824" s="398"/>
      <c r="D39824" s="399"/>
      <c r="E39824" s="400"/>
      <c r="G39824" s="401"/>
      <c r="H39824" s="401"/>
      <c r="I39824" s="401"/>
      <c r="J39824" s="194"/>
      <c r="K39824" s="194"/>
      <c r="L39824" s="195"/>
      <c r="M39824" s="196"/>
      <c r="N39824" s="197"/>
      <c r="O39824" s="197"/>
      <c r="P39824" s="231"/>
    </row>
    <row r="39825" spans="2:16">
      <c r="B39825" s="351"/>
      <c r="C39825" s="398"/>
      <c r="D39825" s="399"/>
      <c r="E39825" s="400"/>
      <c r="G39825" s="401"/>
      <c r="H39825" s="401"/>
      <c r="I39825" s="401"/>
      <c r="J39825" s="194"/>
      <c r="K39825" s="194"/>
      <c r="L39825" s="195"/>
      <c r="M39825" s="196"/>
      <c r="N39825" s="197"/>
      <c r="O39825" s="197"/>
      <c r="P39825" s="231"/>
    </row>
    <row r="39826" spans="2:16">
      <c r="B39826" s="351"/>
      <c r="C39826" s="398"/>
      <c r="D39826" s="399"/>
      <c r="E39826" s="400"/>
      <c r="G39826" s="401"/>
      <c r="H39826" s="401"/>
      <c r="I39826" s="401"/>
      <c r="J39826" s="194"/>
      <c r="K39826" s="194"/>
      <c r="L39826" s="195"/>
      <c r="M39826" s="196"/>
      <c r="N39826" s="197"/>
      <c r="O39826" s="197"/>
      <c r="P39826" s="231"/>
    </row>
    <row r="39827" spans="2:16">
      <c r="B39827" s="351"/>
      <c r="C39827" s="398"/>
      <c r="D39827" s="399"/>
      <c r="E39827" s="400"/>
      <c r="G39827" s="401"/>
      <c r="H39827" s="401"/>
      <c r="I39827" s="401"/>
      <c r="J39827" s="194"/>
      <c r="K39827" s="194"/>
      <c r="L39827" s="195"/>
      <c r="M39827" s="196"/>
      <c r="N39827" s="197"/>
      <c r="O39827" s="197"/>
      <c r="P39827" s="231"/>
    </row>
    <row r="39828" spans="2:16">
      <c r="B39828" s="351"/>
      <c r="C39828" s="398"/>
      <c r="D39828" s="399"/>
      <c r="E39828" s="400"/>
      <c r="G39828" s="401"/>
      <c r="H39828" s="401"/>
      <c r="I39828" s="401"/>
      <c r="J39828" s="194"/>
      <c r="K39828" s="194"/>
      <c r="L39828" s="195"/>
      <c r="M39828" s="196"/>
      <c r="N39828" s="197"/>
      <c r="O39828" s="197"/>
      <c r="P39828" s="231"/>
    </row>
    <row r="39829" spans="2:16">
      <c r="B39829" s="351"/>
      <c r="C39829" s="398"/>
      <c r="D39829" s="399"/>
      <c r="E39829" s="400"/>
      <c r="G39829" s="401"/>
      <c r="H39829" s="401"/>
      <c r="I39829" s="401"/>
      <c r="J39829" s="194"/>
      <c r="K39829" s="194"/>
      <c r="L39829" s="195"/>
      <c r="M39829" s="196"/>
      <c r="N39829" s="197"/>
      <c r="O39829" s="197"/>
      <c r="P39829" s="231"/>
    </row>
    <row r="39830" spans="2:16">
      <c r="B39830" s="351"/>
      <c r="C39830" s="398"/>
      <c r="D39830" s="399"/>
      <c r="E39830" s="400"/>
      <c r="G39830" s="401"/>
      <c r="H39830" s="401"/>
      <c r="I39830" s="401"/>
      <c r="J39830" s="194"/>
      <c r="K39830" s="194"/>
      <c r="L39830" s="195"/>
      <c r="M39830" s="196"/>
      <c r="N39830" s="197"/>
      <c r="O39830" s="197"/>
      <c r="P39830" s="231"/>
    </row>
    <row r="39831" spans="2:16">
      <c r="B39831" s="351"/>
      <c r="C39831" s="398"/>
      <c r="D39831" s="399"/>
      <c r="E39831" s="400"/>
      <c r="G39831" s="401"/>
      <c r="H39831" s="401"/>
      <c r="I39831" s="401"/>
      <c r="J39831" s="194"/>
      <c r="K39831" s="194"/>
      <c r="L39831" s="195"/>
      <c r="M39831" s="196"/>
      <c r="N39831" s="197"/>
      <c r="O39831" s="197"/>
      <c r="P39831" s="231"/>
    </row>
    <row r="39832" spans="2:16">
      <c r="B39832" s="351"/>
      <c r="C39832" s="398"/>
      <c r="D39832" s="399"/>
      <c r="E39832" s="400"/>
      <c r="G39832" s="401"/>
      <c r="H39832" s="401"/>
      <c r="I39832" s="401"/>
      <c r="J39832" s="194"/>
      <c r="K39832" s="194"/>
      <c r="L39832" s="195"/>
      <c r="M39832" s="196"/>
      <c r="N39832" s="197"/>
      <c r="O39832" s="197"/>
      <c r="P39832" s="231"/>
    </row>
    <row r="39833" spans="2:16">
      <c r="B39833" s="351"/>
      <c r="C39833" s="398"/>
      <c r="D39833" s="399"/>
      <c r="E39833" s="400"/>
      <c r="G39833" s="401"/>
      <c r="H39833" s="401"/>
      <c r="I39833" s="401"/>
      <c r="J39833" s="194"/>
      <c r="K39833" s="194"/>
      <c r="L39833" s="195"/>
      <c r="M39833" s="196"/>
      <c r="N39833" s="197"/>
      <c r="O39833" s="197"/>
      <c r="P39833" s="231"/>
    </row>
    <row r="39834" spans="2:16">
      <c r="B39834" s="351"/>
      <c r="C39834" s="398"/>
      <c r="D39834" s="399"/>
      <c r="E39834" s="400"/>
      <c r="G39834" s="401"/>
      <c r="H39834" s="401"/>
      <c r="I39834" s="401"/>
      <c r="J39834" s="194"/>
      <c r="K39834" s="194"/>
      <c r="L39834" s="195"/>
      <c r="M39834" s="196"/>
      <c r="N39834" s="197"/>
      <c r="O39834" s="197"/>
      <c r="P39834" s="231"/>
    </row>
    <row r="39835" spans="2:16">
      <c r="B39835" s="351"/>
      <c r="C39835" s="398"/>
      <c r="D39835" s="399"/>
      <c r="E39835" s="400"/>
      <c r="G39835" s="401"/>
      <c r="H39835" s="401"/>
      <c r="I39835" s="401"/>
      <c r="J39835" s="194"/>
      <c r="K39835" s="194"/>
      <c r="L39835" s="195"/>
      <c r="M39835" s="196"/>
      <c r="N39835" s="197"/>
      <c r="O39835" s="197"/>
      <c r="P39835" s="231"/>
    </row>
    <row r="39836" spans="2:16">
      <c r="B39836" s="351"/>
      <c r="C39836" s="398"/>
      <c r="D39836" s="399"/>
      <c r="E39836" s="400"/>
      <c r="G39836" s="401"/>
      <c r="H39836" s="401"/>
      <c r="I39836" s="401"/>
      <c r="J39836" s="194"/>
      <c r="K39836" s="194"/>
      <c r="L39836" s="195"/>
      <c r="M39836" s="196"/>
      <c r="N39836" s="197"/>
      <c r="O39836" s="197"/>
      <c r="P39836" s="231"/>
    </row>
    <row r="39837" spans="2:16">
      <c r="B39837" s="351"/>
      <c r="C39837" s="398"/>
      <c r="D39837" s="399"/>
      <c r="E39837" s="400"/>
      <c r="G39837" s="401"/>
      <c r="H39837" s="401"/>
      <c r="I39837" s="401"/>
      <c r="J39837" s="194"/>
      <c r="K39837" s="194"/>
      <c r="L39837" s="195"/>
      <c r="M39837" s="196"/>
      <c r="N39837" s="197"/>
      <c r="O39837" s="197"/>
      <c r="P39837" s="231"/>
    </row>
    <row r="39838" spans="2:16">
      <c r="B39838" s="351"/>
      <c r="C39838" s="398"/>
      <c r="D39838" s="399"/>
      <c r="E39838" s="400"/>
      <c r="G39838" s="401"/>
      <c r="H39838" s="401"/>
      <c r="I39838" s="401"/>
      <c r="J39838" s="194"/>
      <c r="K39838" s="194"/>
      <c r="L39838" s="195"/>
      <c r="M39838" s="196"/>
      <c r="N39838" s="197"/>
      <c r="O39838" s="197"/>
      <c r="P39838" s="231"/>
    </row>
    <row r="39839" spans="2:16">
      <c r="B39839" s="351"/>
      <c r="C39839" s="398"/>
      <c r="D39839" s="399"/>
      <c r="E39839" s="400"/>
      <c r="G39839" s="401"/>
      <c r="H39839" s="401"/>
      <c r="I39839" s="401"/>
      <c r="J39839" s="194"/>
      <c r="K39839" s="194"/>
      <c r="L39839" s="195"/>
      <c r="M39839" s="196"/>
      <c r="N39839" s="197"/>
      <c r="O39839" s="197"/>
      <c r="P39839" s="231"/>
    </row>
    <row r="39840" spans="2:16">
      <c r="B39840" s="351"/>
      <c r="C39840" s="398"/>
      <c r="D39840" s="399"/>
      <c r="E39840" s="400"/>
      <c r="G39840" s="401"/>
      <c r="H39840" s="401"/>
      <c r="I39840" s="401"/>
      <c r="J39840" s="194"/>
      <c r="K39840" s="194"/>
      <c r="L39840" s="195"/>
      <c r="M39840" s="196"/>
      <c r="N39840" s="197"/>
      <c r="O39840" s="197"/>
      <c r="P39840" s="231"/>
    </row>
    <row r="39841" spans="2:16">
      <c r="B39841" s="351"/>
      <c r="C39841" s="398"/>
      <c r="D39841" s="399"/>
      <c r="E39841" s="400"/>
      <c r="G39841" s="401"/>
      <c r="H39841" s="401"/>
      <c r="I39841" s="401"/>
      <c r="J39841" s="194"/>
      <c r="K39841" s="194"/>
      <c r="L39841" s="195"/>
      <c r="M39841" s="196"/>
      <c r="N39841" s="197"/>
      <c r="O39841" s="197"/>
      <c r="P39841" s="231"/>
    </row>
    <row r="39842" spans="2:16">
      <c r="B39842" s="351"/>
      <c r="C39842" s="398"/>
      <c r="D39842" s="399"/>
      <c r="E39842" s="400"/>
      <c r="G39842" s="401"/>
      <c r="H39842" s="401"/>
      <c r="I39842" s="401"/>
      <c r="J39842" s="194"/>
      <c r="K39842" s="194"/>
      <c r="L39842" s="195"/>
      <c r="M39842" s="196"/>
      <c r="N39842" s="197"/>
      <c r="O39842" s="197"/>
      <c r="P39842" s="231"/>
    </row>
    <row r="39843" spans="2:16">
      <c r="B39843" s="351"/>
      <c r="C39843" s="398"/>
      <c r="D39843" s="399"/>
      <c r="E39843" s="400"/>
      <c r="G39843" s="401"/>
      <c r="H39843" s="401"/>
      <c r="I39843" s="401"/>
      <c r="J39843" s="194"/>
      <c r="K39843" s="194"/>
      <c r="L39843" s="195"/>
      <c r="M39843" s="196"/>
      <c r="N39843" s="197"/>
      <c r="O39843" s="197"/>
      <c r="P39843" s="231"/>
    </row>
    <row r="39844" spans="2:16">
      <c r="B39844" s="351"/>
      <c r="C39844" s="398"/>
      <c r="D39844" s="399"/>
      <c r="E39844" s="400"/>
      <c r="G39844" s="401"/>
      <c r="H39844" s="401"/>
      <c r="I39844" s="401"/>
      <c r="J39844" s="194"/>
      <c r="K39844" s="194"/>
      <c r="L39844" s="195"/>
      <c r="M39844" s="196"/>
      <c r="N39844" s="197"/>
      <c r="O39844" s="197"/>
      <c r="P39844" s="231"/>
    </row>
    <row r="39845" spans="2:16">
      <c r="B39845" s="351"/>
      <c r="C39845" s="398"/>
      <c r="D39845" s="399"/>
      <c r="E39845" s="400"/>
      <c r="G39845" s="401"/>
      <c r="H39845" s="401"/>
      <c r="I39845" s="401"/>
      <c r="J39845" s="194"/>
      <c r="K39845" s="194"/>
      <c r="L39845" s="195"/>
      <c r="M39845" s="196"/>
      <c r="N39845" s="197"/>
      <c r="O39845" s="197"/>
      <c r="P39845" s="231"/>
    </row>
    <row r="39846" spans="2:16">
      <c r="B39846" s="351"/>
      <c r="C39846" s="398"/>
      <c r="D39846" s="399"/>
      <c r="E39846" s="400"/>
      <c r="G39846" s="401"/>
      <c r="H39846" s="401"/>
      <c r="I39846" s="401"/>
      <c r="J39846" s="194"/>
      <c r="K39846" s="194"/>
      <c r="L39846" s="195"/>
      <c r="M39846" s="196"/>
      <c r="N39846" s="197"/>
      <c r="O39846" s="197"/>
      <c r="P39846" s="231"/>
    </row>
    <row r="39847" spans="2:16">
      <c r="B39847" s="351"/>
      <c r="C39847" s="398"/>
      <c r="D39847" s="399"/>
      <c r="E39847" s="400"/>
      <c r="G39847" s="401"/>
      <c r="H39847" s="401"/>
      <c r="I39847" s="401"/>
      <c r="J39847" s="194"/>
      <c r="K39847" s="194"/>
      <c r="L39847" s="195"/>
      <c r="M39847" s="196"/>
      <c r="N39847" s="197"/>
      <c r="O39847" s="197"/>
      <c r="P39847" s="231"/>
    </row>
    <row r="39848" spans="2:16">
      <c r="B39848" s="351"/>
      <c r="C39848" s="398"/>
      <c r="D39848" s="399"/>
      <c r="E39848" s="400"/>
      <c r="G39848" s="401"/>
      <c r="H39848" s="401"/>
      <c r="I39848" s="401"/>
      <c r="J39848" s="194"/>
      <c r="K39848" s="194"/>
      <c r="L39848" s="195"/>
      <c r="M39848" s="196"/>
      <c r="N39848" s="197"/>
      <c r="O39848" s="197"/>
      <c r="P39848" s="231"/>
    </row>
    <row r="39849" spans="2:16">
      <c r="B39849" s="351"/>
      <c r="C39849" s="398"/>
      <c r="D39849" s="399"/>
      <c r="E39849" s="400"/>
      <c r="G39849" s="401"/>
      <c r="H39849" s="401"/>
      <c r="I39849" s="401"/>
      <c r="J39849" s="194"/>
      <c r="K39849" s="194"/>
      <c r="L39849" s="195"/>
      <c r="M39849" s="196"/>
      <c r="N39849" s="197"/>
      <c r="O39849" s="197"/>
      <c r="P39849" s="231"/>
    </row>
    <row r="39850" spans="2:16">
      <c r="B39850" s="351"/>
      <c r="C39850" s="398"/>
      <c r="D39850" s="399"/>
      <c r="E39850" s="400"/>
      <c r="G39850" s="401"/>
      <c r="H39850" s="401"/>
      <c r="I39850" s="401"/>
      <c r="J39850" s="194"/>
      <c r="K39850" s="194"/>
      <c r="L39850" s="195"/>
      <c r="M39850" s="196"/>
      <c r="N39850" s="197"/>
      <c r="O39850" s="197"/>
      <c r="P39850" s="231"/>
    </row>
    <row r="39851" spans="2:16">
      <c r="B39851" s="351"/>
      <c r="C39851" s="398"/>
      <c r="D39851" s="399"/>
      <c r="E39851" s="400"/>
      <c r="G39851" s="401"/>
      <c r="H39851" s="401"/>
      <c r="I39851" s="401"/>
      <c r="J39851" s="194"/>
      <c r="K39851" s="194"/>
      <c r="L39851" s="195"/>
      <c r="M39851" s="196"/>
      <c r="N39851" s="197"/>
      <c r="O39851" s="197"/>
      <c r="P39851" s="231"/>
    </row>
    <row r="39852" spans="2:16">
      <c r="B39852" s="351"/>
      <c r="C39852" s="398"/>
      <c r="D39852" s="399"/>
      <c r="E39852" s="400"/>
      <c r="G39852" s="401"/>
      <c r="H39852" s="401"/>
      <c r="I39852" s="401"/>
      <c r="J39852" s="194"/>
      <c r="K39852" s="194"/>
      <c r="L39852" s="195"/>
      <c r="M39852" s="196"/>
      <c r="N39852" s="197"/>
      <c r="O39852" s="197"/>
      <c r="P39852" s="231"/>
    </row>
    <row r="39853" spans="2:16">
      <c r="B39853" s="351"/>
      <c r="C39853" s="398"/>
      <c r="D39853" s="399"/>
      <c r="E39853" s="400"/>
      <c r="G39853" s="401"/>
      <c r="H39853" s="401"/>
      <c r="I39853" s="401"/>
      <c r="J39853" s="194"/>
      <c r="K39853" s="194"/>
      <c r="L39853" s="195"/>
      <c r="M39853" s="196"/>
      <c r="N39853" s="197"/>
      <c r="O39853" s="197"/>
      <c r="P39853" s="231"/>
    </row>
    <row r="39854" spans="2:16">
      <c r="B39854" s="351"/>
      <c r="C39854" s="398"/>
      <c r="D39854" s="399"/>
      <c r="E39854" s="400"/>
      <c r="G39854" s="401"/>
      <c r="H39854" s="401"/>
      <c r="I39854" s="401"/>
      <c r="J39854" s="194"/>
      <c r="K39854" s="194"/>
      <c r="L39854" s="195"/>
      <c r="M39854" s="196"/>
      <c r="N39854" s="197"/>
      <c r="O39854" s="197"/>
      <c r="P39854" s="231"/>
    </row>
    <row r="39855" spans="2:16">
      <c r="B39855" s="351"/>
      <c r="C39855" s="398"/>
      <c r="D39855" s="399"/>
      <c r="E39855" s="400"/>
      <c r="G39855" s="401"/>
      <c r="H39855" s="401"/>
      <c r="I39855" s="401"/>
      <c r="J39855" s="194"/>
      <c r="K39855" s="194"/>
      <c r="L39855" s="195"/>
      <c r="M39855" s="196"/>
      <c r="N39855" s="197"/>
      <c r="O39855" s="197"/>
      <c r="P39855" s="231"/>
    </row>
    <row r="39856" spans="2:16">
      <c r="B39856" s="351"/>
      <c r="C39856" s="398"/>
      <c r="D39856" s="399"/>
      <c r="E39856" s="400"/>
      <c r="G39856" s="401"/>
      <c r="H39856" s="401"/>
      <c r="I39856" s="401"/>
      <c r="J39856" s="194"/>
      <c r="K39856" s="194"/>
      <c r="L39856" s="195"/>
      <c r="M39856" s="196"/>
      <c r="N39856" s="197"/>
      <c r="O39856" s="197"/>
      <c r="P39856" s="231"/>
    </row>
    <row r="39857" spans="2:16">
      <c r="B39857" s="351"/>
      <c r="C39857" s="398"/>
      <c r="D39857" s="399"/>
      <c r="E39857" s="400"/>
      <c r="G39857" s="401"/>
      <c r="H39857" s="401"/>
      <c r="I39857" s="401"/>
      <c r="J39857" s="194"/>
      <c r="K39857" s="194"/>
      <c r="L39857" s="195"/>
      <c r="M39857" s="196"/>
      <c r="N39857" s="197"/>
      <c r="O39857" s="197"/>
      <c r="P39857" s="231"/>
    </row>
    <row r="39858" spans="2:16">
      <c r="B39858" s="351"/>
      <c r="C39858" s="398"/>
      <c r="D39858" s="399"/>
      <c r="E39858" s="400"/>
      <c r="G39858" s="401"/>
      <c r="H39858" s="401"/>
      <c r="I39858" s="401"/>
      <c r="J39858" s="194"/>
      <c r="K39858" s="194"/>
      <c r="L39858" s="195"/>
      <c r="M39858" s="196"/>
      <c r="N39858" s="197"/>
      <c r="O39858" s="197"/>
      <c r="P39858" s="231"/>
    </row>
    <row r="39859" spans="2:16">
      <c r="B39859" s="351"/>
      <c r="C39859" s="398"/>
      <c r="D39859" s="399"/>
      <c r="E39859" s="400"/>
      <c r="G39859" s="401"/>
      <c r="H39859" s="401"/>
      <c r="I39859" s="401"/>
      <c r="J39859" s="194"/>
      <c r="K39859" s="194"/>
      <c r="L39859" s="195"/>
      <c r="M39859" s="196"/>
      <c r="N39859" s="197"/>
      <c r="O39859" s="197"/>
      <c r="P39859" s="231"/>
    </row>
    <row r="39860" spans="2:16">
      <c r="B39860" s="351"/>
      <c r="C39860" s="398"/>
      <c r="D39860" s="399"/>
      <c r="E39860" s="400"/>
      <c r="G39860" s="401"/>
      <c r="H39860" s="401"/>
      <c r="I39860" s="401"/>
      <c r="J39860" s="194"/>
      <c r="K39860" s="194"/>
      <c r="L39860" s="195"/>
      <c r="M39860" s="196"/>
      <c r="N39860" s="197"/>
      <c r="O39860" s="197"/>
      <c r="P39860" s="231"/>
    </row>
    <row r="39861" spans="2:16">
      <c r="B39861" s="351"/>
      <c r="C39861" s="398"/>
      <c r="D39861" s="399"/>
      <c r="E39861" s="400"/>
      <c r="G39861" s="401"/>
      <c r="H39861" s="401"/>
      <c r="I39861" s="401"/>
      <c r="J39861" s="194"/>
      <c r="K39861" s="194"/>
      <c r="L39861" s="195"/>
      <c r="M39861" s="196"/>
      <c r="N39861" s="197"/>
      <c r="O39861" s="197"/>
      <c r="P39861" s="231"/>
    </row>
    <row r="39862" spans="2:16">
      <c r="B39862" s="351"/>
      <c r="C39862" s="398"/>
      <c r="D39862" s="399"/>
      <c r="E39862" s="400"/>
      <c r="G39862" s="401"/>
      <c r="H39862" s="401"/>
      <c r="I39862" s="401"/>
      <c r="J39862" s="194"/>
      <c r="K39862" s="194"/>
      <c r="L39862" s="195"/>
      <c r="M39862" s="196"/>
      <c r="N39862" s="197"/>
      <c r="O39862" s="197"/>
      <c r="P39862" s="231"/>
    </row>
    <row r="39863" spans="2:16">
      <c r="B39863" s="351"/>
      <c r="C39863" s="398"/>
      <c r="D39863" s="399"/>
      <c r="E39863" s="400"/>
      <c r="G39863" s="401"/>
      <c r="H39863" s="401"/>
      <c r="I39863" s="401"/>
      <c r="J39863" s="194"/>
      <c r="K39863" s="194"/>
      <c r="L39863" s="195"/>
      <c r="M39863" s="196"/>
      <c r="N39863" s="197"/>
      <c r="O39863" s="197"/>
      <c r="P39863" s="231"/>
    </row>
    <row r="39864" spans="2:16">
      <c r="B39864" s="351"/>
      <c r="C39864" s="398"/>
      <c r="D39864" s="399"/>
      <c r="E39864" s="400"/>
      <c r="G39864" s="401"/>
      <c r="H39864" s="401"/>
      <c r="I39864" s="401"/>
      <c r="J39864" s="194"/>
      <c r="K39864" s="194"/>
      <c r="L39864" s="195"/>
      <c r="M39864" s="196"/>
      <c r="N39864" s="197"/>
      <c r="O39864" s="197"/>
      <c r="P39864" s="231"/>
    </row>
    <row r="39865" spans="2:16">
      <c r="B39865" s="351"/>
      <c r="C39865" s="398"/>
      <c r="D39865" s="399"/>
      <c r="E39865" s="400"/>
      <c r="G39865" s="401"/>
      <c r="H39865" s="401"/>
      <c r="I39865" s="401"/>
      <c r="J39865" s="194"/>
      <c r="K39865" s="194"/>
      <c r="L39865" s="195"/>
      <c r="M39865" s="196"/>
      <c r="N39865" s="197"/>
      <c r="O39865" s="197"/>
      <c r="P39865" s="231"/>
    </row>
    <row r="39866" spans="2:16">
      <c r="B39866" s="351"/>
      <c r="C39866" s="398"/>
      <c r="D39866" s="399"/>
      <c r="E39866" s="400"/>
      <c r="G39866" s="401"/>
      <c r="H39866" s="401"/>
      <c r="I39866" s="401"/>
      <c r="J39866" s="194"/>
      <c r="K39866" s="194"/>
      <c r="L39866" s="195"/>
      <c r="M39866" s="196"/>
      <c r="N39866" s="197"/>
      <c r="O39866" s="197"/>
      <c r="P39866" s="231"/>
    </row>
    <row r="39867" spans="2:16">
      <c r="B39867" s="351"/>
      <c r="C39867" s="398"/>
      <c r="D39867" s="399"/>
      <c r="E39867" s="400"/>
      <c r="G39867" s="401"/>
      <c r="H39867" s="401"/>
      <c r="I39867" s="401"/>
      <c r="J39867" s="194"/>
      <c r="K39867" s="194"/>
      <c r="L39867" s="195"/>
      <c r="M39867" s="196"/>
      <c r="N39867" s="197"/>
      <c r="O39867" s="197"/>
      <c r="P39867" s="231"/>
    </row>
    <row r="39868" spans="2:16">
      <c r="B39868" s="351"/>
      <c r="C39868" s="398"/>
      <c r="D39868" s="399"/>
      <c r="E39868" s="400"/>
      <c r="G39868" s="401"/>
      <c r="H39868" s="401"/>
      <c r="I39868" s="401"/>
      <c r="J39868" s="194"/>
      <c r="K39868" s="194"/>
      <c r="L39868" s="195"/>
      <c r="M39868" s="196"/>
      <c r="N39868" s="197"/>
      <c r="O39868" s="197"/>
      <c r="P39868" s="231"/>
    </row>
    <row r="39869" spans="2:16">
      <c r="B39869" s="351"/>
      <c r="C39869" s="398"/>
      <c r="D39869" s="399"/>
      <c r="E39869" s="400"/>
      <c r="G39869" s="401"/>
      <c r="H39869" s="401"/>
      <c r="I39869" s="401"/>
      <c r="J39869" s="194"/>
      <c r="K39869" s="194"/>
      <c r="L39869" s="195"/>
      <c r="M39869" s="196"/>
      <c r="N39869" s="197"/>
      <c r="O39869" s="197"/>
      <c r="P39869" s="231"/>
    </row>
    <row r="39870" spans="2:16">
      <c r="B39870" s="351"/>
      <c r="C39870" s="398"/>
      <c r="D39870" s="399"/>
      <c r="E39870" s="400"/>
      <c r="G39870" s="401"/>
      <c r="H39870" s="401"/>
      <c r="I39870" s="401"/>
      <c r="J39870" s="194"/>
      <c r="K39870" s="194"/>
      <c r="L39870" s="195"/>
      <c r="M39870" s="196"/>
      <c r="N39870" s="197"/>
      <c r="O39870" s="197"/>
      <c r="P39870" s="231"/>
    </row>
    <row r="39871" spans="2:16">
      <c r="B39871" s="351"/>
      <c r="C39871" s="398"/>
      <c r="D39871" s="399"/>
      <c r="E39871" s="400"/>
      <c r="G39871" s="401"/>
      <c r="H39871" s="401"/>
      <c r="I39871" s="401"/>
      <c r="J39871" s="194"/>
      <c r="K39871" s="194"/>
      <c r="L39871" s="195"/>
      <c r="M39871" s="196"/>
      <c r="N39871" s="197"/>
      <c r="O39871" s="197"/>
      <c r="P39871" s="231"/>
    </row>
    <row r="39872" spans="2:16">
      <c r="B39872" s="351"/>
      <c r="C39872" s="398"/>
      <c r="D39872" s="399"/>
      <c r="E39872" s="400"/>
      <c r="G39872" s="401"/>
      <c r="H39872" s="401"/>
      <c r="I39872" s="401"/>
      <c r="J39872" s="194"/>
      <c r="K39872" s="194"/>
      <c r="L39872" s="195"/>
      <c r="M39872" s="196"/>
      <c r="N39872" s="197"/>
      <c r="O39872" s="197"/>
      <c r="P39872" s="231"/>
    </row>
    <row r="39873" spans="2:16">
      <c r="B39873" s="351"/>
      <c r="C39873" s="398"/>
      <c r="D39873" s="399"/>
      <c r="E39873" s="400"/>
      <c r="G39873" s="401"/>
      <c r="H39873" s="401"/>
      <c r="I39873" s="401"/>
      <c r="J39873" s="194"/>
      <c r="K39873" s="194"/>
      <c r="L39873" s="195"/>
      <c r="M39873" s="196"/>
      <c r="N39873" s="197"/>
      <c r="O39873" s="197"/>
      <c r="P39873" s="231"/>
    </row>
    <row r="39874" spans="2:16">
      <c r="B39874" s="351"/>
      <c r="C39874" s="398"/>
      <c r="D39874" s="399"/>
      <c r="E39874" s="400"/>
      <c r="G39874" s="401"/>
      <c r="H39874" s="401"/>
      <c r="I39874" s="401"/>
      <c r="J39874" s="194"/>
      <c r="K39874" s="194"/>
      <c r="L39874" s="195"/>
      <c r="M39874" s="196"/>
      <c r="N39874" s="197"/>
      <c r="O39874" s="197"/>
      <c r="P39874" s="231"/>
    </row>
    <row r="39875" spans="2:16">
      <c r="B39875" s="351"/>
      <c r="C39875" s="398"/>
      <c r="D39875" s="399"/>
      <c r="E39875" s="400"/>
      <c r="G39875" s="401"/>
      <c r="H39875" s="401"/>
      <c r="I39875" s="401"/>
      <c r="J39875" s="194"/>
      <c r="K39875" s="194"/>
      <c r="L39875" s="195"/>
      <c r="M39875" s="196"/>
      <c r="N39875" s="197"/>
      <c r="O39875" s="197"/>
      <c r="P39875" s="231"/>
    </row>
    <row r="39876" spans="2:16">
      <c r="B39876" s="351"/>
      <c r="C39876" s="398"/>
      <c r="D39876" s="399"/>
      <c r="E39876" s="400"/>
      <c r="G39876" s="401"/>
      <c r="H39876" s="401"/>
      <c r="I39876" s="401"/>
      <c r="J39876" s="194"/>
      <c r="K39876" s="194"/>
      <c r="L39876" s="195"/>
      <c r="M39876" s="196"/>
      <c r="N39876" s="197"/>
      <c r="O39876" s="197"/>
      <c r="P39876" s="231"/>
    </row>
    <row r="39877" spans="2:16">
      <c r="B39877" s="351"/>
      <c r="C39877" s="398"/>
      <c r="D39877" s="399"/>
      <c r="E39877" s="400"/>
      <c r="G39877" s="401"/>
      <c r="H39877" s="401"/>
      <c r="I39877" s="401"/>
      <c r="J39877" s="194"/>
      <c r="K39877" s="194"/>
      <c r="L39877" s="195"/>
      <c r="M39877" s="196"/>
      <c r="N39877" s="197"/>
      <c r="O39877" s="197"/>
      <c r="P39877" s="231"/>
    </row>
    <row r="39878" spans="2:16">
      <c r="B39878" s="351"/>
      <c r="C39878" s="398"/>
      <c r="D39878" s="399"/>
      <c r="E39878" s="400"/>
      <c r="G39878" s="401"/>
      <c r="H39878" s="401"/>
      <c r="I39878" s="401"/>
      <c r="J39878" s="194"/>
      <c r="K39878" s="194"/>
      <c r="L39878" s="195"/>
      <c r="M39878" s="196"/>
      <c r="N39878" s="197"/>
      <c r="O39878" s="197"/>
      <c r="P39878" s="231"/>
    </row>
    <row r="39879" spans="2:16">
      <c r="B39879" s="351"/>
      <c r="C39879" s="398"/>
      <c r="D39879" s="399"/>
      <c r="E39879" s="400"/>
      <c r="G39879" s="401"/>
      <c r="H39879" s="401"/>
      <c r="I39879" s="401"/>
      <c r="J39879" s="194"/>
      <c r="K39879" s="194"/>
      <c r="L39879" s="195"/>
      <c r="M39879" s="196"/>
      <c r="N39879" s="197"/>
      <c r="O39879" s="197"/>
      <c r="P39879" s="231"/>
    </row>
    <row r="39880" spans="2:16">
      <c r="B39880" s="351"/>
      <c r="C39880" s="398"/>
      <c r="D39880" s="399"/>
      <c r="E39880" s="400"/>
      <c r="G39880" s="401"/>
      <c r="H39880" s="401"/>
      <c r="I39880" s="401"/>
      <c r="J39880" s="194"/>
      <c r="K39880" s="194"/>
      <c r="L39880" s="195"/>
      <c r="M39880" s="196"/>
      <c r="N39880" s="197"/>
      <c r="O39880" s="197"/>
      <c r="P39880" s="231"/>
    </row>
    <row r="39881" spans="2:16">
      <c r="B39881" s="351"/>
      <c r="C39881" s="398"/>
      <c r="D39881" s="399"/>
      <c r="E39881" s="400"/>
      <c r="G39881" s="401"/>
      <c r="H39881" s="401"/>
      <c r="I39881" s="401"/>
      <c r="J39881" s="194"/>
      <c r="K39881" s="194"/>
      <c r="L39881" s="195"/>
      <c r="M39881" s="196"/>
      <c r="N39881" s="197"/>
      <c r="O39881" s="197"/>
      <c r="P39881" s="231"/>
    </row>
    <row r="39882" spans="2:16">
      <c r="B39882" s="351"/>
      <c r="C39882" s="398"/>
      <c r="D39882" s="399"/>
      <c r="E39882" s="400"/>
      <c r="G39882" s="401"/>
      <c r="H39882" s="401"/>
      <c r="I39882" s="401"/>
      <c r="J39882" s="194"/>
      <c r="K39882" s="194"/>
      <c r="L39882" s="195"/>
      <c r="M39882" s="196"/>
      <c r="N39882" s="197"/>
      <c r="O39882" s="197"/>
      <c r="P39882" s="231"/>
    </row>
    <row r="39883" spans="2:16">
      <c r="B39883" s="351"/>
      <c r="C39883" s="398"/>
      <c r="D39883" s="399"/>
      <c r="E39883" s="400"/>
      <c r="G39883" s="401"/>
      <c r="H39883" s="401"/>
      <c r="I39883" s="401"/>
      <c r="J39883" s="194"/>
      <c r="K39883" s="194"/>
      <c r="L39883" s="195"/>
      <c r="M39883" s="196"/>
      <c r="N39883" s="197"/>
      <c r="O39883" s="197"/>
      <c r="P39883" s="231"/>
    </row>
    <row r="39884" spans="2:16">
      <c r="B39884" s="351"/>
      <c r="C39884" s="398"/>
      <c r="D39884" s="399"/>
      <c r="E39884" s="400"/>
      <c r="G39884" s="401"/>
      <c r="H39884" s="401"/>
      <c r="I39884" s="401"/>
      <c r="J39884" s="194"/>
      <c r="K39884" s="194"/>
      <c r="L39884" s="195"/>
      <c r="M39884" s="196"/>
      <c r="N39884" s="197"/>
      <c r="O39884" s="197"/>
      <c r="P39884" s="231"/>
    </row>
    <row r="39885" spans="2:16">
      <c r="B39885" s="351"/>
      <c r="C39885" s="398"/>
      <c r="D39885" s="399"/>
      <c r="E39885" s="400"/>
      <c r="G39885" s="401"/>
      <c r="H39885" s="401"/>
      <c r="I39885" s="401"/>
      <c r="J39885" s="194"/>
      <c r="K39885" s="194"/>
      <c r="L39885" s="195"/>
      <c r="M39885" s="196"/>
      <c r="N39885" s="197"/>
      <c r="O39885" s="197"/>
      <c r="P39885" s="231"/>
    </row>
    <row r="39886" spans="2:16">
      <c r="B39886" s="351"/>
      <c r="C39886" s="398"/>
      <c r="D39886" s="399"/>
      <c r="E39886" s="400"/>
      <c r="G39886" s="401"/>
      <c r="H39886" s="401"/>
      <c r="I39886" s="401"/>
      <c r="J39886" s="194"/>
      <c r="K39886" s="194"/>
      <c r="L39886" s="195"/>
      <c r="M39886" s="196"/>
      <c r="N39886" s="197"/>
      <c r="O39886" s="197"/>
      <c r="P39886" s="231"/>
    </row>
    <row r="39887" spans="2:16">
      <c r="B39887" s="351"/>
      <c r="C39887" s="398"/>
      <c r="D39887" s="399"/>
      <c r="E39887" s="400"/>
      <c r="G39887" s="401"/>
      <c r="H39887" s="401"/>
      <c r="I39887" s="401"/>
      <c r="J39887" s="194"/>
      <c r="K39887" s="194"/>
      <c r="L39887" s="195"/>
      <c r="M39887" s="196"/>
      <c r="N39887" s="197"/>
      <c r="O39887" s="197"/>
      <c r="P39887" s="231"/>
    </row>
    <row r="39888" spans="2:16">
      <c r="B39888" s="351"/>
      <c r="C39888" s="398"/>
      <c r="D39888" s="399"/>
      <c r="E39888" s="400"/>
      <c r="G39888" s="401"/>
      <c r="H39888" s="401"/>
      <c r="I39888" s="401"/>
      <c r="J39888" s="194"/>
      <c r="K39888" s="194"/>
      <c r="L39888" s="195"/>
      <c r="M39888" s="196"/>
      <c r="N39888" s="197"/>
      <c r="O39888" s="197"/>
      <c r="P39888" s="231"/>
    </row>
    <row r="39889" spans="2:16">
      <c r="B39889" s="351"/>
      <c r="C39889" s="398"/>
      <c r="D39889" s="399"/>
      <c r="E39889" s="400"/>
      <c r="G39889" s="401"/>
      <c r="H39889" s="401"/>
      <c r="I39889" s="401"/>
      <c r="J39889" s="194"/>
      <c r="K39889" s="194"/>
      <c r="L39889" s="195"/>
      <c r="M39889" s="196"/>
      <c r="N39889" s="197"/>
      <c r="O39889" s="197"/>
      <c r="P39889" s="231"/>
    </row>
    <row r="39890" spans="2:16">
      <c r="B39890" s="351"/>
      <c r="C39890" s="398"/>
      <c r="D39890" s="399"/>
      <c r="E39890" s="400"/>
      <c r="G39890" s="401"/>
      <c r="H39890" s="401"/>
      <c r="I39890" s="401"/>
      <c r="J39890" s="194"/>
      <c r="K39890" s="194"/>
      <c r="L39890" s="195"/>
      <c r="M39890" s="196"/>
      <c r="N39890" s="197"/>
      <c r="O39890" s="197"/>
      <c r="P39890" s="231"/>
    </row>
    <row r="39891" spans="2:16">
      <c r="B39891" s="351"/>
      <c r="C39891" s="398"/>
      <c r="D39891" s="399"/>
      <c r="E39891" s="400"/>
      <c r="G39891" s="401"/>
      <c r="H39891" s="401"/>
      <c r="I39891" s="401"/>
      <c r="J39891" s="194"/>
      <c r="K39891" s="194"/>
      <c r="L39891" s="195"/>
      <c r="M39891" s="196"/>
      <c r="N39891" s="197"/>
      <c r="O39891" s="197"/>
      <c r="P39891" s="231"/>
    </row>
    <row r="39892" spans="2:16">
      <c r="B39892" s="351"/>
      <c r="C39892" s="398"/>
      <c r="D39892" s="399"/>
      <c r="E39892" s="400"/>
      <c r="G39892" s="401"/>
      <c r="H39892" s="401"/>
      <c r="I39892" s="401"/>
      <c r="J39892" s="194"/>
      <c r="K39892" s="194"/>
      <c r="L39892" s="195"/>
      <c r="M39892" s="196"/>
      <c r="N39892" s="197"/>
      <c r="O39892" s="197"/>
      <c r="P39892" s="231"/>
    </row>
    <row r="39893" spans="2:16">
      <c r="B39893" s="351"/>
      <c r="C39893" s="398"/>
      <c r="D39893" s="399"/>
      <c r="E39893" s="400"/>
      <c r="G39893" s="401"/>
      <c r="H39893" s="401"/>
      <c r="I39893" s="401"/>
      <c r="J39893" s="194"/>
      <c r="K39893" s="194"/>
      <c r="L39893" s="195"/>
      <c r="M39893" s="196"/>
      <c r="N39893" s="197"/>
      <c r="O39893" s="197"/>
      <c r="P39893" s="231"/>
    </row>
    <row r="39894" spans="2:16">
      <c r="B39894" s="351"/>
      <c r="C39894" s="398"/>
      <c r="D39894" s="399"/>
      <c r="E39894" s="400"/>
      <c r="G39894" s="401"/>
      <c r="H39894" s="401"/>
      <c r="I39894" s="401"/>
      <c r="J39894" s="194"/>
      <c r="K39894" s="194"/>
      <c r="L39894" s="195"/>
      <c r="M39894" s="196"/>
      <c r="N39894" s="197"/>
      <c r="O39894" s="197"/>
      <c r="P39894" s="231"/>
    </row>
    <row r="39895" spans="2:16">
      <c r="B39895" s="351"/>
      <c r="C39895" s="398"/>
      <c r="D39895" s="399"/>
      <c r="E39895" s="400"/>
      <c r="G39895" s="401"/>
      <c r="H39895" s="401"/>
      <c r="I39895" s="401"/>
      <c r="J39895" s="194"/>
      <c r="K39895" s="194"/>
      <c r="L39895" s="195"/>
      <c r="M39895" s="196"/>
      <c r="N39895" s="197"/>
      <c r="O39895" s="197"/>
      <c r="P39895" s="231"/>
    </row>
    <row r="39896" spans="2:16">
      <c r="B39896" s="402"/>
      <c r="C39896" s="398"/>
      <c r="D39896" s="404"/>
      <c r="E39896" s="405"/>
      <c r="G39896" s="406"/>
      <c r="H39896" s="406"/>
      <c r="I39896" s="406"/>
      <c r="J39896" s="194"/>
      <c r="K39896" s="194"/>
      <c r="L39896" s="195"/>
      <c r="M39896" s="196"/>
      <c r="N39896" s="197"/>
      <c r="O39896" s="197"/>
      <c r="P39896" s="221"/>
    </row>
    <row r="39897" spans="2:16">
      <c r="B39897" s="351"/>
      <c r="C39897" s="398"/>
      <c r="D39897" s="399"/>
      <c r="E39897" s="400"/>
      <c r="G39897" s="401"/>
      <c r="H39897" s="401"/>
      <c r="I39897" s="401"/>
      <c r="J39897" s="194"/>
      <c r="K39897" s="194"/>
      <c r="L39897" s="195"/>
      <c r="M39897" s="196"/>
      <c r="N39897" s="197"/>
      <c r="O39897" s="197"/>
      <c r="P39897" s="231"/>
    </row>
    <row r="39898" spans="2:16">
      <c r="B39898" s="351"/>
      <c r="C39898" s="398"/>
      <c r="D39898" s="399"/>
      <c r="E39898" s="400"/>
      <c r="G39898" s="401"/>
      <c r="H39898" s="401"/>
      <c r="I39898" s="401"/>
      <c r="J39898" s="194"/>
      <c r="K39898" s="194"/>
      <c r="L39898" s="195"/>
      <c r="M39898" s="196"/>
      <c r="N39898" s="197"/>
      <c r="O39898" s="197"/>
      <c r="P39898" s="231"/>
    </row>
    <row r="39899" spans="2:16">
      <c r="B39899" s="351"/>
      <c r="C39899" s="398"/>
      <c r="D39899" s="399"/>
      <c r="E39899" s="400"/>
      <c r="G39899" s="401"/>
      <c r="H39899" s="401"/>
      <c r="I39899" s="401"/>
      <c r="J39899" s="194"/>
      <c r="K39899" s="194"/>
      <c r="L39899" s="195"/>
      <c r="M39899" s="196"/>
      <c r="N39899" s="197"/>
      <c r="O39899" s="197"/>
      <c r="P39899" s="231"/>
    </row>
    <row r="39900" spans="2:16">
      <c r="B39900" s="351"/>
      <c r="C39900" s="398"/>
      <c r="D39900" s="399"/>
      <c r="E39900" s="400"/>
      <c r="G39900" s="401"/>
      <c r="H39900" s="401"/>
      <c r="I39900" s="401"/>
      <c r="J39900" s="194"/>
      <c r="K39900" s="194"/>
      <c r="L39900" s="195"/>
      <c r="M39900" s="196"/>
      <c r="N39900" s="197"/>
      <c r="O39900" s="197"/>
      <c r="P39900" s="231"/>
    </row>
    <row r="39901" spans="2:16">
      <c r="B39901" s="351"/>
      <c r="C39901" s="398"/>
      <c r="D39901" s="399"/>
      <c r="E39901" s="400"/>
      <c r="G39901" s="401"/>
      <c r="H39901" s="401"/>
      <c r="I39901" s="401"/>
      <c r="J39901" s="194"/>
      <c r="K39901" s="194"/>
      <c r="L39901" s="195"/>
      <c r="M39901" s="196"/>
      <c r="N39901" s="197"/>
      <c r="O39901" s="197"/>
      <c r="P39901" s="231"/>
    </row>
    <row r="39902" spans="2:16">
      <c r="B39902" s="351"/>
      <c r="C39902" s="398"/>
      <c r="D39902" s="399"/>
      <c r="E39902" s="400"/>
      <c r="G39902" s="401"/>
      <c r="H39902" s="401"/>
      <c r="I39902" s="401"/>
      <c r="J39902" s="194"/>
      <c r="K39902" s="194"/>
      <c r="L39902" s="195"/>
      <c r="M39902" s="196"/>
      <c r="N39902" s="197"/>
      <c r="O39902" s="197"/>
      <c r="P39902" s="231"/>
    </row>
    <row r="39903" spans="2:16">
      <c r="B39903" s="351"/>
      <c r="C39903" s="398"/>
      <c r="D39903" s="399"/>
      <c r="E39903" s="400"/>
      <c r="G39903" s="401"/>
      <c r="H39903" s="401"/>
      <c r="I39903" s="401"/>
      <c r="J39903" s="194"/>
      <c r="K39903" s="194"/>
      <c r="L39903" s="195"/>
      <c r="M39903" s="196"/>
      <c r="N39903" s="197"/>
      <c r="O39903" s="197"/>
      <c r="P39903" s="231"/>
    </row>
    <row r="39904" spans="2:16">
      <c r="B39904" s="351"/>
      <c r="C39904" s="398"/>
      <c r="D39904" s="399"/>
      <c r="E39904" s="400"/>
      <c r="G39904" s="401"/>
      <c r="H39904" s="401"/>
      <c r="I39904" s="401"/>
      <c r="J39904" s="194"/>
      <c r="K39904" s="194"/>
      <c r="L39904" s="195"/>
      <c r="M39904" s="196"/>
      <c r="N39904" s="197"/>
      <c r="O39904" s="197"/>
      <c r="P39904" s="231"/>
    </row>
    <row r="39905" spans="2:16">
      <c r="B39905" s="351"/>
      <c r="C39905" s="398"/>
      <c r="D39905" s="399"/>
      <c r="E39905" s="400"/>
      <c r="G39905" s="401"/>
      <c r="H39905" s="401"/>
      <c r="I39905" s="401"/>
      <c r="J39905" s="194"/>
      <c r="K39905" s="194"/>
      <c r="L39905" s="195"/>
      <c r="M39905" s="196"/>
      <c r="N39905" s="197"/>
      <c r="O39905" s="197"/>
      <c r="P39905" s="231"/>
    </row>
    <row r="39906" spans="2:16">
      <c r="B39906" s="351"/>
      <c r="C39906" s="398"/>
      <c r="D39906" s="399"/>
      <c r="E39906" s="400"/>
      <c r="G39906" s="401"/>
      <c r="H39906" s="401"/>
      <c r="I39906" s="401"/>
      <c r="J39906" s="194"/>
      <c r="K39906" s="194"/>
      <c r="L39906" s="195"/>
      <c r="M39906" s="196"/>
      <c r="N39906" s="197"/>
      <c r="O39906" s="197"/>
      <c r="P39906" s="231"/>
    </row>
    <row r="39907" spans="2:16">
      <c r="B39907" s="351"/>
      <c r="C39907" s="398"/>
      <c r="D39907" s="399"/>
      <c r="E39907" s="400"/>
      <c r="G39907" s="401"/>
      <c r="H39907" s="401"/>
      <c r="I39907" s="401"/>
      <c r="J39907" s="194"/>
      <c r="K39907" s="194"/>
      <c r="L39907" s="195"/>
      <c r="M39907" s="196"/>
      <c r="N39907" s="197"/>
      <c r="O39907" s="197"/>
      <c r="P39907" s="231"/>
    </row>
    <row r="39908" spans="2:16">
      <c r="B39908" s="351"/>
      <c r="C39908" s="398"/>
      <c r="D39908" s="399"/>
      <c r="E39908" s="400"/>
      <c r="G39908" s="401"/>
      <c r="H39908" s="401"/>
      <c r="I39908" s="401"/>
      <c r="J39908" s="194"/>
      <c r="K39908" s="194"/>
      <c r="L39908" s="195"/>
      <c r="M39908" s="196"/>
      <c r="N39908" s="197"/>
      <c r="O39908" s="197"/>
      <c r="P39908" s="231"/>
    </row>
    <row r="39909" spans="2:16">
      <c r="B39909" s="351"/>
      <c r="C39909" s="398"/>
      <c r="D39909" s="399"/>
      <c r="E39909" s="400"/>
      <c r="G39909" s="401"/>
      <c r="H39909" s="401"/>
      <c r="I39909" s="401"/>
      <c r="J39909" s="194"/>
      <c r="K39909" s="194"/>
      <c r="L39909" s="195"/>
      <c r="M39909" s="196"/>
      <c r="N39909" s="197"/>
      <c r="O39909" s="197"/>
      <c r="P39909" s="231"/>
    </row>
    <row r="39910" spans="2:16">
      <c r="B39910" s="351"/>
      <c r="C39910" s="398"/>
      <c r="D39910" s="399"/>
      <c r="E39910" s="400"/>
      <c r="G39910" s="401"/>
      <c r="H39910" s="401"/>
      <c r="I39910" s="401"/>
      <c r="J39910" s="194"/>
      <c r="K39910" s="194"/>
      <c r="L39910" s="195"/>
      <c r="M39910" s="196"/>
      <c r="N39910" s="197"/>
      <c r="O39910" s="197"/>
      <c r="P39910" s="231"/>
    </row>
    <row r="39911" spans="2:16">
      <c r="B39911" s="351"/>
      <c r="C39911" s="398"/>
      <c r="D39911" s="399"/>
      <c r="E39911" s="400"/>
      <c r="G39911" s="401"/>
      <c r="H39911" s="401"/>
      <c r="I39911" s="401"/>
      <c r="J39911" s="194"/>
      <c r="K39911" s="194"/>
      <c r="L39911" s="195"/>
      <c r="M39911" s="196"/>
      <c r="N39911" s="197"/>
      <c r="O39911" s="197"/>
      <c r="P39911" s="231"/>
    </row>
    <row r="39912" spans="2:16">
      <c r="B39912" s="351"/>
      <c r="C39912" s="398"/>
      <c r="D39912" s="399"/>
      <c r="E39912" s="400"/>
      <c r="G39912" s="401"/>
      <c r="H39912" s="401"/>
      <c r="I39912" s="401"/>
      <c r="J39912" s="194"/>
      <c r="K39912" s="194"/>
      <c r="L39912" s="195"/>
      <c r="M39912" s="196"/>
      <c r="N39912" s="197"/>
      <c r="O39912" s="197"/>
      <c r="P39912" s="231"/>
    </row>
    <row r="39913" spans="2:16">
      <c r="B39913" s="351"/>
      <c r="C39913" s="398"/>
      <c r="D39913" s="399"/>
      <c r="E39913" s="400"/>
      <c r="G39913" s="401"/>
      <c r="H39913" s="401"/>
      <c r="I39913" s="401"/>
      <c r="J39913" s="194"/>
      <c r="K39913" s="194"/>
      <c r="L39913" s="195"/>
      <c r="M39913" s="196"/>
      <c r="N39913" s="197"/>
      <c r="O39913" s="197"/>
      <c r="P39913" s="231"/>
    </row>
    <row r="39914" spans="2:16">
      <c r="B39914" s="351"/>
      <c r="C39914" s="398"/>
      <c r="D39914" s="399"/>
      <c r="E39914" s="400"/>
      <c r="G39914" s="401"/>
      <c r="H39914" s="401"/>
      <c r="I39914" s="401"/>
      <c r="J39914" s="194"/>
      <c r="K39914" s="194"/>
      <c r="L39914" s="195"/>
      <c r="M39914" s="196"/>
      <c r="N39914" s="197"/>
      <c r="O39914" s="197"/>
      <c r="P39914" s="231"/>
    </row>
    <row r="39915" spans="2:16">
      <c r="B39915" s="351"/>
      <c r="C39915" s="398"/>
      <c r="D39915" s="399"/>
      <c r="E39915" s="400"/>
      <c r="G39915" s="401"/>
      <c r="H39915" s="401"/>
      <c r="I39915" s="401"/>
      <c r="J39915" s="194"/>
      <c r="K39915" s="194"/>
      <c r="L39915" s="195"/>
      <c r="M39915" s="196"/>
      <c r="N39915" s="197"/>
      <c r="O39915" s="197"/>
      <c r="P39915" s="231"/>
    </row>
    <row r="39916" spans="2:16">
      <c r="B39916" s="351"/>
      <c r="C39916" s="398"/>
      <c r="D39916" s="399"/>
      <c r="E39916" s="400"/>
      <c r="G39916" s="401"/>
      <c r="H39916" s="401"/>
      <c r="I39916" s="401"/>
      <c r="J39916" s="194"/>
      <c r="K39916" s="194"/>
      <c r="L39916" s="195"/>
      <c r="M39916" s="196"/>
      <c r="N39916" s="197"/>
      <c r="O39916" s="197"/>
      <c r="P39916" s="231"/>
    </row>
    <row r="39917" spans="2:16">
      <c r="B39917" s="351"/>
      <c r="C39917" s="398"/>
      <c r="D39917" s="399"/>
      <c r="E39917" s="400"/>
      <c r="G39917" s="401"/>
      <c r="H39917" s="401"/>
      <c r="I39917" s="401"/>
      <c r="J39917" s="194"/>
      <c r="K39917" s="194"/>
      <c r="L39917" s="195"/>
      <c r="M39917" s="196"/>
      <c r="N39917" s="197"/>
      <c r="O39917" s="197"/>
      <c r="P39917" s="231"/>
    </row>
    <row r="39918" spans="2:16">
      <c r="B39918" s="351"/>
      <c r="C39918" s="398"/>
      <c r="D39918" s="399"/>
      <c r="E39918" s="400"/>
      <c r="G39918" s="401"/>
      <c r="H39918" s="401"/>
      <c r="I39918" s="401"/>
      <c r="J39918" s="194"/>
      <c r="K39918" s="194"/>
      <c r="L39918" s="195"/>
      <c r="M39918" s="196"/>
      <c r="N39918" s="197"/>
      <c r="O39918" s="197"/>
      <c r="P39918" s="231"/>
    </row>
    <row r="39919" spans="2:16">
      <c r="B39919" s="351"/>
      <c r="C39919" s="398"/>
      <c r="D39919" s="399"/>
      <c r="E39919" s="400"/>
      <c r="G39919" s="401"/>
      <c r="H39919" s="401"/>
      <c r="I39919" s="401"/>
      <c r="J39919" s="194"/>
      <c r="K39919" s="194"/>
      <c r="L39919" s="195"/>
      <c r="M39919" s="196"/>
      <c r="N39919" s="197"/>
      <c r="O39919" s="197"/>
      <c r="P39919" s="231"/>
    </row>
    <row r="39920" spans="2:16">
      <c r="B39920" s="351"/>
      <c r="C39920" s="398"/>
      <c r="D39920" s="399"/>
      <c r="E39920" s="400"/>
      <c r="G39920" s="401"/>
      <c r="H39920" s="401"/>
      <c r="I39920" s="401"/>
      <c r="J39920" s="194"/>
      <c r="K39920" s="194"/>
      <c r="L39920" s="195"/>
      <c r="M39920" s="196"/>
      <c r="N39920" s="197"/>
      <c r="O39920" s="197"/>
      <c r="P39920" s="231"/>
    </row>
    <row r="39921" spans="2:16">
      <c r="B39921" s="351"/>
      <c r="C39921" s="398"/>
      <c r="D39921" s="399"/>
      <c r="E39921" s="400"/>
      <c r="G39921" s="401"/>
      <c r="H39921" s="401"/>
      <c r="I39921" s="401"/>
      <c r="J39921" s="194"/>
      <c r="K39921" s="194"/>
      <c r="L39921" s="195"/>
      <c r="M39921" s="196"/>
      <c r="N39921" s="197"/>
      <c r="O39921" s="197"/>
      <c r="P39921" s="231"/>
    </row>
    <row r="39922" spans="2:16">
      <c r="B39922" s="351"/>
      <c r="C39922" s="398"/>
      <c r="D39922" s="399"/>
      <c r="E39922" s="400"/>
      <c r="G39922" s="401"/>
      <c r="H39922" s="401"/>
      <c r="I39922" s="401"/>
      <c r="J39922" s="194"/>
      <c r="K39922" s="194"/>
      <c r="L39922" s="195"/>
      <c r="M39922" s="196"/>
      <c r="N39922" s="197"/>
      <c r="O39922" s="197"/>
      <c r="P39922" s="231"/>
    </row>
    <row r="39923" spans="2:16">
      <c r="B39923" s="351"/>
      <c r="C39923" s="398"/>
      <c r="D39923" s="399"/>
      <c r="E39923" s="400"/>
      <c r="G39923" s="401"/>
      <c r="H39923" s="401"/>
      <c r="I39923" s="401"/>
      <c r="J39923" s="194"/>
      <c r="K39923" s="194"/>
      <c r="L39923" s="195"/>
      <c r="M39923" s="196"/>
      <c r="N39923" s="197"/>
      <c r="O39923" s="197"/>
      <c r="P39923" s="231"/>
    </row>
    <row r="39924" spans="2:16">
      <c r="B39924" s="351"/>
      <c r="C39924" s="398"/>
      <c r="D39924" s="399"/>
      <c r="E39924" s="400"/>
      <c r="G39924" s="401"/>
      <c r="H39924" s="401"/>
      <c r="I39924" s="401"/>
      <c r="J39924" s="194"/>
      <c r="K39924" s="194"/>
      <c r="L39924" s="195"/>
      <c r="M39924" s="196"/>
      <c r="N39924" s="197"/>
      <c r="O39924" s="197"/>
      <c r="P39924" s="231"/>
    </row>
    <row r="39925" spans="2:16">
      <c r="B39925" s="351"/>
      <c r="C39925" s="398"/>
      <c r="D39925" s="399"/>
      <c r="E39925" s="400"/>
      <c r="G39925" s="401"/>
      <c r="H39925" s="401"/>
      <c r="I39925" s="401"/>
      <c r="J39925" s="194"/>
      <c r="K39925" s="194"/>
      <c r="L39925" s="195"/>
      <c r="M39925" s="196"/>
      <c r="N39925" s="197"/>
      <c r="O39925" s="197"/>
      <c r="P39925" s="231"/>
    </row>
    <row r="39926" spans="2:16">
      <c r="B39926" s="351"/>
      <c r="C39926" s="398"/>
      <c r="D39926" s="399"/>
      <c r="E39926" s="400"/>
      <c r="G39926" s="401"/>
      <c r="H39926" s="401"/>
      <c r="I39926" s="401"/>
      <c r="J39926" s="194"/>
      <c r="K39926" s="194"/>
      <c r="L39926" s="195"/>
      <c r="M39926" s="196"/>
      <c r="N39926" s="197"/>
      <c r="O39926" s="197"/>
      <c r="P39926" s="231"/>
    </row>
    <row r="39927" spans="2:16">
      <c r="B39927" s="351"/>
      <c r="C39927" s="398"/>
      <c r="D39927" s="399"/>
      <c r="E39927" s="400"/>
      <c r="G39927" s="401"/>
      <c r="H39927" s="401"/>
      <c r="I39927" s="401"/>
      <c r="J39927" s="194"/>
      <c r="K39927" s="194"/>
      <c r="L39927" s="195"/>
      <c r="M39927" s="196"/>
      <c r="N39927" s="197"/>
      <c r="O39927" s="197"/>
      <c r="P39927" s="231"/>
    </row>
    <row r="39928" spans="2:16">
      <c r="B39928" s="351"/>
      <c r="C39928" s="398"/>
      <c r="D39928" s="399"/>
      <c r="E39928" s="400"/>
      <c r="G39928" s="401"/>
      <c r="H39928" s="401"/>
      <c r="I39928" s="401"/>
      <c r="J39928" s="194"/>
      <c r="K39928" s="194"/>
      <c r="L39928" s="195"/>
      <c r="M39928" s="196"/>
      <c r="N39928" s="197"/>
      <c r="O39928" s="197"/>
      <c r="P39928" s="231"/>
    </row>
    <row r="39929" spans="2:16">
      <c r="B39929" s="351"/>
      <c r="C39929" s="398"/>
      <c r="D39929" s="399"/>
      <c r="E39929" s="400"/>
      <c r="G39929" s="401"/>
      <c r="H39929" s="401"/>
      <c r="I39929" s="401"/>
      <c r="J39929" s="194"/>
      <c r="K39929" s="194"/>
      <c r="L39929" s="195"/>
      <c r="M39929" s="196"/>
      <c r="N39929" s="197"/>
      <c r="O39929" s="197"/>
      <c r="P39929" s="231"/>
    </row>
    <row r="39930" spans="2:16">
      <c r="B39930" s="351"/>
      <c r="C39930" s="398"/>
      <c r="D39930" s="399"/>
      <c r="E39930" s="400"/>
      <c r="G39930" s="401"/>
      <c r="H39930" s="401"/>
      <c r="I39930" s="401"/>
      <c r="J39930" s="194"/>
      <c r="K39930" s="194"/>
      <c r="L39930" s="195"/>
      <c r="M39930" s="196"/>
      <c r="N39930" s="197"/>
      <c r="O39930" s="197"/>
      <c r="P39930" s="231"/>
    </row>
    <row r="39931" spans="2:16">
      <c r="B39931" s="351"/>
      <c r="C39931" s="398"/>
      <c r="D39931" s="399"/>
      <c r="E39931" s="400"/>
      <c r="G39931" s="401"/>
      <c r="H39931" s="401"/>
      <c r="I39931" s="401"/>
      <c r="J39931" s="194"/>
      <c r="K39931" s="194"/>
      <c r="L39931" s="195"/>
      <c r="M39931" s="196"/>
      <c r="N39931" s="197"/>
      <c r="O39931" s="197"/>
      <c r="P39931" s="231"/>
    </row>
    <row r="39932" spans="2:16">
      <c r="B39932" s="351"/>
      <c r="C39932" s="398"/>
      <c r="D39932" s="399"/>
      <c r="E39932" s="400"/>
      <c r="G39932" s="401"/>
      <c r="H39932" s="401"/>
      <c r="I39932" s="401"/>
      <c r="J39932" s="194"/>
      <c r="K39932" s="194"/>
      <c r="L39932" s="195"/>
      <c r="M39932" s="196"/>
      <c r="N39932" s="197"/>
      <c r="O39932" s="197"/>
      <c r="P39932" s="231"/>
    </row>
    <row r="39933" spans="2:16">
      <c r="B39933" s="351"/>
      <c r="C39933" s="398"/>
      <c r="D39933" s="399"/>
      <c r="E39933" s="400"/>
      <c r="G39933" s="401"/>
      <c r="H39933" s="401"/>
      <c r="I39933" s="401"/>
      <c r="J39933" s="194"/>
      <c r="K39933" s="194"/>
      <c r="L39933" s="195"/>
      <c r="M39933" s="196"/>
      <c r="N39933" s="197"/>
      <c r="O39933" s="197"/>
      <c r="P39933" s="231"/>
    </row>
    <row r="39934" spans="2:16">
      <c r="B39934" s="351"/>
      <c r="C39934" s="398"/>
      <c r="D39934" s="399"/>
      <c r="E39934" s="400"/>
      <c r="G39934" s="401"/>
      <c r="H39934" s="401"/>
      <c r="I39934" s="401"/>
      <c r="J39934" s="194"/>
      <c r="K39934" s="194"/>
      <c r="L39934" s="195"/>
      <c r="M39934" s="196"/>
      <c r="N39934" s="197"/>
      <c r="O39934" s="197"/>
      <c r="P39934" s="231"/>
    </row>
    <row r="39935" spans="2:16">
      <c r="B39935" s="351"/>
      <c r="C39935" s="398"/>
      <c r="D39935" s="399"/>
      <c r="E39935" s="400"/>
      <c r="G39935" s="401"/>
      <c r="H39935" s="401"/>
      <c r="I39935" s="401"/>
      <c r="J39935" s="194"/>
      <c r="K39935" s="194"/>
      <c r="L39935" s="195"/>
      <c r="M39935" s="196"/>
      <c r="N39935" s="197"/>
      <c r="O39935" s="197"/>
      <c r="P39935" s="231"/>
    </row>
    <row r="39936" spans="2:16">
      <c r="B39936" s="351"/>
      <c r="C39936" s="398"/>
      <c r="D39936" s="399"/>
      <c r="E39936" s="400"/>
      <c r="G39936" s="401"/>
      <c r="H39936" s="401"/>
      <c r="I39936" s="401"/>
      <c r="J39936" s="194"/>
      <c r="K39936" s="194"/>
      <c r="L39936" s="195"/>
      <c r="M39936" s="196"/>
      <c r="N39936" s="197"/>
      <c r="O39936" s="197"/>
      <c r="P39936" s="231"/>
    </row>
    <row r="39937" spans="2:16">
      <c r="B39937" s="351"/>
      <c r="C39937" s="398"/>
      <c r="D39937" s="399"/>
      <c r="E39937" s="400"/>
      <c r="G39937" s="401"/>
      <c r="H39937" s="401"/>
      <c r="I39937" s="401"/>
      <c r="J39937" s="194"/>
      <c r="K39937" s="194"/>
      <c r="L39937" s="195"/>
      <c r="M39937" s="196"/>
      <c r="N39937" s="197"/>
      <c r="O39937" s="197"/>
      <c r="P39937" s="231"/>
    </row>
    <row r="39938" spans="2:16">
      <c r="B39938" s="351"/>
      <c r="C39938" s="398"/>
      <c r="D39938" s="399"/>
      <c r="E39938" s="400"/>
      <c r="G39938" s="401"/>
      <c r="H39938" s="401"/>
      <c r="I39938" s="401"/>
      <c r="J39938" s="194"/>
      <c r="K39938" s="194"/>
      <c r="L39938" s="195"/>
      <c r="M39938" s="196"/>
      <c r="N39938" s="197"/>
      <c r="O39938" s="197"/>
      <c r="P39938" s="231"/>
    </row>
    <row r="39939" spans="2:16">
      <c r="B39939" s="351"/>
      <c r="C39939" s="398"/>
      <c r="D39939" s="399"/>
      <c r="E39939" s="400"/>
      <c r="G39939" s="401"/>
      <c r="H39939" s="401"/>
      <c r="I39939" s="401"/>
      <c r="J39939" s="194"/>
      <c r="K39939" s="194"/>
      <c r="L39939" s="195"/>
      <c r="M39939" s="196"/>
      <c r="N39939" s="197"/>
      <c r="O39939" s="197"/>
      <c r="P39939" s="231"/>
    </row>
    <row r="39940" spans="2:16">
      <c r="B39940" s="351"/>
      <c r="C39940" s="398"/>
      <c r="D39940" s="399"/>
      <c r="E39940" s="400"/>
      <c r="G39940" s="401"/>
      <c r="H39940" s="401"/>
      <c r="I39940" s="401"/>
      <c r="J39940" s="194"/>
      <c r="K39940" s="194"/>
      <c r="L39940" s="195"/>
      <c r="M39940" s="196"/>
      <c r="N39940" s="197"/>
      <c r="O39940" s="197"/>
      <c r="P39940" s="231"/>
    </row>
    <row r="39941" spans="2:16">
      <c r="B39941" s="351"/>
      <c r="C39941" s="398"/>
      <c r="D39941" s="399"/>
      <c r="E39941" s="400"/>
      <c r="G39941" s="401"/>
      <c r="H39941" s="401"/>
      <c r="I39941" s="401"/>
      <c r="J39941" s="194"/>
      <c r="K39941" s="194"/>
      <c r="L39941" s="195"/>
      <c r="M39941" s="196"/>
      <c r="N39941" s="197"/>
      <c r="O39941" s="197"/>
      <c r="P39941" s="231"/>
    </row>
    <row r="39942" spans="2:16">
      <c r="B39942" s="351"/>
      <c r="C39942" s="398"/>
      <c r="D39942" s="399"/>
      <c r="E39942" s="400"/>
      <c r="G39942" s="401"/>
      <c r="H39942" s="401"/>
      <c r="I39942" s="401"/>
      <c r="J39942" s="194"/>
      <c r="K39942" s="194"/>
      <c r="L39942" s="195"/>
      <c r="M39942" s="196"/>
      <c r="N39942" s="197"/>
      <c r="O39942" s="197"/>
      <c r="P39942" s="231"/>
    </row>
    <row r="39943" spans="2:16">
      <c r="B39943" s="351"/>
      <c r="C39943" s="398"/>
      <c r="D39943" s="399"/>
      <c r="E39943" s="400"/>
      <c r="G39943" s="401"/>
      <c r="H39943" s="401"/>
      <c r="I39943" s="401"/>
      <c r="J39943" s="194"/>
      <c r="K39943" s="194"/>
      <c r="L39943" s="195"/>
      <c r="M39943" s="196"/>
      <c r="N39943" s="197"/>
      <c r="O39943" s="197"/>
      <c r="P39943" s="231"/>
    </row>
    <row r="39944" spans="2:16">
      <c r="B39944" s="351"/>
      <c r="C39944" s="398"/>
      <c r="D39944" s="399"/>
      <c r="E39944" s="400"/>
      <c r="G39944" s="401"/>
      <c r="H39944" s="401"/>
      <c r="I39944" s="401"/>
      <c r="J39944" s="194"/>
      <c r="K39944" s="194"/>
      <c r="L39944" s="195"/>
      <c r="M39944" s="196"/>
      <c r="N39944" s="197"/>
      <c r="O39944" s="197"/>
      <c r="P39944" s="231"/>
    </row>
    <row r="39945" spans="2:16">
      <c r="B39945" s="351"/>
      <c r="C39945" s="398"/>
      <c r="D39945" s="399"/>
      <c r="E39945" s="400"/>
      <c r="G39945" s="401"/>
      <c r="H39945" s="401"/>
      <c r="I39945" s="401"/>
      <c r="J39945" s="194"/>
      <c r="K39945" s="194"/>
      <c r="L39945" s="195"/>
      <c r="M39945" s="196"/>
      <c r="N39945" s="197"/>
      <c r="O39945" s="197"/>
      <c r="P39945" s="231"/>
    </row>
    <row r="39946" spans="2:16">
      <c r="B39946" s="351"/>
      <c r="C39946" s="398"/>
      <c r="D39946" s="399"/>
      <c r="E39946" s="400"/>
      <c r="G39946" s="401"/>
      <c r="H39946" s="401"/>
      <c r="I39946" s="401"/>
      <c r="J39946" s="194"/>
      <c r="K39946" s="194"/>
      <c r="L39946" s="195"/>
      <c r="M39946" s="196"/>
      <c r="N39946" s="197"/>
      <c r="O39946" s="197"/>
      <c r="P39946" s="231"/>
    </row>
    <row r="39947" spans="2:16">
      <c r="B39947" s="351"/>
      <c r="C39947" s="398"/>
      <c r="D39947" s="399"/>
      <c r="E39947" s="400"/>
      <c r="G39947" s="401"/>
      <c r="H39947" s="401"/>
      <c r="I39947" s="401"/>
      <c r="J39947" s="194"/>
      <c r="K39947" s="194"/>
      <c r="L39947" s="195"/>
      <c r="M39947" s="196"/>
      <c r="N39947" s="197"/>
      <c r="O39947" s="197"/>
      <c r="P39947" s="231"/>
    </row>
    <row r="39948" spans="2:16">
      <c r="B39948" s="351"/>
      <c r="C39948" s="398"/>
      <c r="D39948" s="399"/>
      <c r="E39948" s="400"/>
      <c r="G39948" s="401"/>
      <c r="H39948" s="401"/>
      <c r="I39948" s="401"/>
      <c r="J39948" s="194"/>
      <c r="K39948" s="194"/>
      <c r="L39948" s="195"/>
      <c r="M39948" s="196"/>
      <c r="N39948" s="197"/>
      <c r="O39948" s="197"/>
      <c r="P39948" s="231"/>
    </row>
    <row r="39949" spans="2:16">
      <c r="B39949" s="351"/>
      <c r="C39949" s="398"/>
      <c r="D39949" s="399"/>
      <c r="E39949" s="400"/>
      <c r="G39949" s="401"/>
      <c r="H39949" s="401"/>
      <c r="I39949" s="401"/>
      <c r="J39949" s="194"/>
      <c r="K39949" s="194"/>
      <c r="L39949" s="195"/>
      <c r="M39949" s="196"/>
      <c r="N39949" s="197"/>
      <c r="O39949" s="197"/>
      <c r="P39949" s="231"/>
    </row>
    <row r="39950" spans="2:16">
      <c r="B39950" s="351"/>
      <c r="C39950" s="398"/>
      <c r="D39950" s="399"/>
      <c r="E39950" s="400"/>
      <c r="G39950" s="401"/>
      <c r="H39950" s="401"/>
      <c r="I39950" s="401"/>
      <c r="J39950" s="194"/>
      <c r="K39950" s="194"/>
      <c r="L39950" s="195"/>
      <c r="M39950" s="196"/>
      <c r="N39950" s="197"/>
      <c r="O39950" s="197"/>
      <c r="P39950" s="231"/>
    </row>
    <row r="39951" spans="2:16">
      <c r="B39951" s="351"/>
      <c r="C39951" s="398"/>
      <c r="D39951" s="399"/>
      <c r="E39951" s="400"/>
      <c r="G39951" s="401"/>
      <c r="H39951" s="401"/>
      <c r="I39951" s="401"/>
      <c r="J39951" s="194"/>
      <c r="K39951" s="194"/>
      <c r="L39951" s="195"/>
      <c r="M39951" s="196"/>
      <c r="N39951" s="197"/>
      <c r="O39951" s="197"/>
      <c r="P39951" s="231"/>
    </row>
    <row r="39952" spans="2:16">
      <c r="B39952" s="351"/>
      <c r="C39952" s="398"/>
      <c r="D39952" s="399"/>
      <c r="E39952" s="400"/>
      <c r="G39952" s="401"/>
      <c r="H39952" s="401"/>
      <c r="I39952" s="401"/>
      <c r="J39952" s="194"/>
      <c r="K39952" s="194"/>
      <c r="L39952" s="195"/>
      <c r="M39952" s="196"/>
      <c r="N39952" s="197"/>
      <c r="O39952" s="197"/>
      <c r="P39952" s="231"/>
    </row>
    <row r="39953" spans="2:16">
      <c r="B39953" s="351"/>
      <c r="C39953" s="398"/>
      <c r="D39953" s="399"/>
      <c r="E39953" s="400"/>
      <c r="G39953" s="401"/>
      <c r="H39953" s="401"/>
      <c r="I39953" s="401"/>
      <c r="J39953" s="194"/>
      <c r="K39953" s="194"/>
      <c r="L39953" s="195"/>
      <c r="M39953" s="196"/>
      <c r="N39953" s="197"/>
      <c r="O39953" s="197"/>
      <c r="P39953" s="231"/>
    </row>
    <row r="39954" spans="2:16">
      <c r="B39954" s="351"/>
      <c r="C39954" s="398"/>
      <c r="D39954" s="399"/>
      <c r="E39954" s="400"/>
      <c r="G39954" s="401"/>
      <c r="H39954" s="401"/>
      <c r="I39954" s="401"/>
      <c r="J39954" s="194"/>
      <c r="K39954" s="194"/>
      <c r="L39954" s="195"/>
      <c r="M39954" s="196"/>
      <c r="N39954" s="197"/>
      <c r="O39954" s="197"/>
      <c r="P39954" s="231"/>
    </row>
    <row r="39955" spans="2:16">
      <c r="B39955" s="351"/>
      <c r="C39955" s="398"/>
      <c r="D39955" s="399"/>
      <c r="E39955" s="400"/>
      <c r="G39955" s="401"/>
      <c r="H39955" s="401"/>
      <c r="I39955" s="401"/>
      <c r="J39955" s="194"/>
      <c r="K39955" s="194"/>
      <c r="L39955" s="195"/>
      <c r="M39955" s="196"/>
      <c r="N39955" s="197"/>
      <c r="O39955" s="197"/>
      <c r="P39955" s="231"/>
    </row>
    <row r="39956" spans="2:16">
      <c r="B39956" s="351"/>
      <c r="C39956" s="398"/>
      <c r="D39956" s="399"/>
      <c r="E39956" s="400"/>
      <c r="G39956" s="401"/>
      <c r="H39956" s="401"/>
      <c r="I39956" s="401"/>
      <c r="J39956" s="194"/>
      <c r="K39956" s="194"/>
      <c r="L39956" s="195"/>
      <c r="M39956" s="196"/>
      <c r="N39956" s="197"/>
      <c r="O39956" s="197"/>
      <c r="P39956" s="231"/>
    </row>
    <row r="39957" spans="2:16">
      <c r="B39957" s="351"/>
      <c r="C39957" s="398"/>
      <c r="D39957" s="399"/>
      <c r="E39957" s="400"/>
      <c r="G39957" s="401"/>
      <c r="H39957" s="401"/>
      <c r="I39957" s="401"/>
      <c r="J39957" s="194"/>
      <c r="K39957" s="194"/>
      <c r="L39957" s="195"/>
      <c r="M39957" s="196"/>
      <c r="N39957" s="197"/>
      <c r="O39957" s="197"/>
      <c r="P39957" s="231"/>
    </row>
    <row r="39958" spans="2:16">
      <c r="B39958" s="351"/>
      <c r="C39958" s="398"/>
      <c r="D39958" s="399"/>
      <c r="E39958" s="400"/>
      <c r="G39958" s="401"/>
      <c r="H39958" s="401"/>
      <c r="I39958" s="401"/>
      <c r="J39958" s="194"/>
      <c r="K39958" s="194"/>
      <c r="L39958" s="195"/>
      <c r="M39958" s="196"/>
      <c r="N39958" s="197"/>
      <c r="O39958" s="197"/>
      <c r="P39958" s="231"/>
    </row>
    <row r="39959" spans="2:16">
      <c r="B39959" s="351"/>
      <c r="C39959" s="398"/>
      <c r="D39959" s="399"/>
      <c r="E39959" s="400"/>
      <c r="G39959" s="401"/>
      <c r="H39959" s="401"/>
      <c r="I39959" s="401"/>
      <c r="J39959" s="194"/>
      <c r="K39959" s="194"/>
      <c r="L39959" s="195"/>
      <c r="M39959" s="196"/>
      <c r="N39959" s="197"/>
      <c r="O39959" s="197"/>
      <c r="P39959" s="231"/>
    </row>
    <row r="39960" spans="2:16">
      <c r="B39960" s="351"/>
      <c r="C39960" s="398"/>
      <c r="D39960" s="399"/>
      <c r="E39960" s="400"/>
      <c r="G39960" s="401"/>
      <c r="H39960" s="401"/>
      <c r="I39960" s="401"/>
      <c r="J39960" s="194"/>
      <c r="K39960" s="194"/>
      <c r="L39960" s="195"/>
      <c r="M39960" s="196"/>
      <c r="N39960" s="197"/>
      <c r="O39960" s="197"/>
      <c r="P39960" s="231"/>
    </row>
    <row r="39961" spans="2:16">
      <c r="B39961" s="351"/>
      <c r="C39961" s="398"/>
      <c r="D39961" s="399"/>
      <c r="E39961" s="400"/>
      <c r="G39961" s="401"/>
      <c r="H39961" s="401"/>
      <c r="I39961" s="401"/>
      <c r="J39961" s="194"/>
      <c r="K39961" s="194"/>
      <c r="L39961" s="195"/>
      <c r="M39961" s="196"/>
      <c r="N39961" s="197"/>
      <c r="O39961" s="197"/>
      <c r="P39961" s="231"/>
    </row>
    <row r="39962" spans="2:16">
      <c r="B39962" s="351"/>
      <c r="C39962" s="398"/>
      <c r="D39962" s="399"/>
      <c r="E39962" s="400"/>
      <c r="G39962" s="401"/>
      <c r="H39962" s="401"/>
      <c r="I39962" s="401"/>
      <c r="J39962" s="194"/>
      <c r="K39962" s="194"/>
      <c r="L39962" s="195"/>
      <c r="M39962" s="196"/>
      <c r="N39962" s="197"/>
      <c r="O39962" s="197"/>
      <c r="P39962" s="231"/>
    </row>
    <row r="39963" spans="2:16">
      <c r="B39963" s="351"/>
      <c r="C39963" s="398"/>
      <c r="D39963" s="399"/>
      <c r="E39963" s="400"/>
      <c r="G39963" s="401"/>
      <c r="H39963" s="401"/>
      <c r="I39963" s="401"/>
      <c r="J39963" s="194"/>
      <c r="K39963" s="194"/>
      <c r="L39963" s="195"/>
      <c r="M39963" s="196"/>
      <c r="N39963" s="197"/>
      <c r="O39963" s="197"/>
      <c r="P39963" s="231"/>
    </row>
    <row r="39964" spans="2:16">
      <c r="B39964" s="351"/>
      <c r="C39964" s="398"/>
      <c r="D39964" s="399"/>
      <c r="E39964" s="400"/>
      <c r="G39964" s="401"/>
      <c r="H39964" s="401"/>
      <c r="I39964" s="401"/>
      <c r="J39964" s="194"/>
      <c r="K39964" s="194"/>
      <c r="L39964" s="195"/>
      <c r="M39964" s="196"/>
      <c r="N39964" s="197"/>
      <c r="O39964" s="197"/>
      <c r="P39964" s="231"/>
    </row>
    <row r="39965" spans="2:16">
      <c r="B39965" s="351"/>
      <c r="C39965" s="398"/>
      <c r="D39965" s="399"/>
      <c r="E39965" s="400"/>
      <c r="G39965" s="401"/>
      <c r="H39965" s="401"/>
      <c r="I39965" s="401"/>
      <c r="J39965" s="194"/>
      <c r="K39965" s="194"/>
      <c r="L39965" s="195"/>
      <c r="M39965" s="196"/>
      <c r="N39965" s="197"/>
      <c r="O39965" s="197"/>
      <c r="P39965" s="231"/>
    </row>
    <row r="39966" spans="2:16">
      <c r="B39966" s="351"/>
      <c r="C39966" s="398"/>
      <c r="D39966" s="399"/>
      <c r="E39966" s="400"/>
      <c r="G39966" s="401"/>
      <c r="H39966" s="401"/>
      <c r="I39966" s="401"/>
      <c r="J39966" s="194"/>
      <c r="K39966" s="194"/>
      <c r="L39966" s="195"/>
      <c r="M39966" s="196"/>
      <c r="N39966" s="197"/>
      <c r="O39966" s="197"/>
      <c r="P39966" s="231"/>
    </row>
    <row r="39967" spans="2:16">
      <c r="B39967" s="351"/>
      <c r="C39967" s="398"/>
      <c r="D39967" s="399"/>
      <c r="E39967" s="400"/>
      <c r="G39967" s="401"/>
      <c r="H39967" s="401"/>
      <c r="I39967" s="401"/>
      <c r="J39967" s="194"/>
      <c r="K39967" s="194"/>
      <c r="L39967" s="195"/>
      <c r="M39967" s="196"/>
      <c r="N39967" s="197"/>
      <c r="O39967" s="197"/>
      <c r="P39967" s="231"/>
    </row>
    <row r="39968" spans="2:16">
      <c r="B39968" s="351"/>
      <c r="C39968" s="398"/>
      <c r="D39968" s="399"/>
      <c r="E39968" s="400"/>
      <c r="G39968" s="401"/>
      <c r="H39968" s="401"/>
      <c r="I39968" s="401"/>
      <c r="J39968" s="194"/>
      <c r="K39968" s="194"/>
      <c r="L39968" s="195"/>
      <c r="M39968" s="196"/>
      <c r="N39968" s="197"/>
      <c r="O39968" s="197"/>
      <c r="P39968" s="231"/>
    </row>
    <row r="39969" spans="2:16">
      <c r="B39969" s="351"/>
      <c r="C39969" s="398"/>
      <c r="D39969" s="399"/>
      <c r="E39969" s="400"/>
      <c r="G39969" s="401"/>
      <c r="H39969" s="401"/>
      <c r="I39969" s="401"/>
      <c r="J39969" s="194"/>
      <c r="K39969" s="194"/>
      <c r="L39969" s="195"/>
      <c r="M39969" s="196"/>
      <c r="N39969" s="197"/>
      <c r="O39969" s="197"/>
      <c r="P39969" s="231"/>
    </row>
    <row r="39970" spans="2:16">
      <c r="B39970" s="351"/>
      <c r="C39970" s="398"/>
      <c r="D39970" s="399"/>
      <c r="E39970" s="400"/>
      <c r="G39970" s="401"/>
      <c r="H39970" s="401"/>
      <c r="I39970" s="401"/>
      <c r="J39970" s="194"/>
      <c r="K39970" s="194"/>
      <c r="L39970" s="195"/>
      <c r="M39970" s="196"/>
      <c r="N39970" s="197"/>
      <c r="O39970" s="197"/>
      <c r="P39970" s="231"/>
    </row>
    <row r="39971" spans="2:16">
      <c r="B39971" s="351"/>
      <c r="C39971" s="398"/>
      <c r="D39971" s="399"/>
      <c r="E39971" s="400"/>
      <c r="G39971" s="401"/>
      <c r="H39971" s="401"/>
      <c r="I39971" s="401"/>
      <c r="J39971" s="194"/>
      <c r="K39971" s="194"/>
      <c r="L39971" s="195"/>
      <c r="M39971" s="196"/>
      <c r="N39971" s="197"/>
      <c r="O39971" s="197"/>
      <c r="P39971" s="231"/>
    </row>
    <row r="39972" spans="2:16">
      <c r="B39972" s="351"/>
      <c r="C39972" s="398"/>
      <c r="D39972" s="399"/>
      <c r="E39972" s="400"/>
      <c r="G39972" s="401"/>
      <c r="H39972" s="401"/>
      <c r="I39972" s="401"/>
      <c r="J39972" s="194"/>
      <c r="K39972" s="194"/>
      <c r="L39972" s="195"/>
      <c r="M39972" s="196"/>
      <c r="N39972" s="197"/>
      <c r="O39972" s="197"/>
      <c r="P39972" s="231"/>
    </row>
    <row r="39973" spans="2:16">
      <c r="B39973" s="351"/>
      <c r="C39973" s="398"/>
      <c r="D39973" s="399"/>
      <c r="E39973" s="400"/>
      <c r="G39973" s="401"/>
      <c r="H39973" s="401"/>
      <c r="I39973" s="401"/>
      <c r="J39973" s="194"/>
      <c r="K39973" s="194"/>
      <c r="L39973" s="195"/>
      <c r="M39973" s="196"/>
      <c r="N39973" s="197"/>
      <c r="O39973" s="197"/>
      <c r="P39973" s="231"/>
    </row>
    <row r="39974" spans="2:16">
      <c r="B39974" s="351"/>
      <c r="C39974" s="398"/>
      <c r="D39974" s="399"/>
      <c r="E39974" s="400"/>
      <c r="G39974" s="401"/>
      <c r="H39974" s="401"/>
      <c r="I39974" s="401"/>
      <c r="J39974" s="194"/>
      <c r="K39974" s="194"/>
      <c r="L39974" s="195"/>
      <c r="M39974" s="196"/>
      <c r="N39974" s="197"/>
      <c r="O39974" s="197"/>
      <c r="P39974" s="231"/>
    </row>
    <row r="39975" spans="2:16">
      <c r="B39975" s="351"/>
      <c r="C39975" s="398"/>
      <c r="D39975" s="399"/>
      <c r="E39975" s="400"/>
      <c r="G39975" s="401"/>
      <c r="H39975" s="401"/>
      <c r="I39975" s="401"/>
      <c r="J39975" s="194"/>
      <c r="K39975" s="194"/>
      <c r="L39975" s="195"/>
      <c r="M39975" s="196"/>
      <c r="N39975" s="197"/>
      <c r="O39975" s="197"/>
      <c r="P39975" s="231"/>
    </row>
    <row r="39976" spans="2:16">
      <c r="B39976" s="351"/>
      <c r="C39976" s="398"/>
      <c r="D39976" s="399"/>
      <c r="E39976" s="400"/>
      <c r="G39976" s="401"/>
      <c r="H39976" s="401"/>
      <c r="I39976" s="401"/>
      <c r="J39976" s="194"/>
      <c r="K39976" s="194"/>
      <c r="L39976" s="195"/>
      <c r="M39976" s="196"/>
      <c r="N39976" s="197"/>
      <c r="O39976" s="197"/>
      <c r="P39976" s="231"/>
    </row>
    <row r="39977" spans="2:16">
      <c r="B39977" s="351"/>
      <c r="C39977" s="398"/>
      <c r="D39977" s="399"/>
      <c r="E39977" s="400"/>
      <c r="G39977" s="401"/>
      <c r="H39977" s="401"/>
      <c r="I39977" s="401"/>
      <c r="J39977" s="194"/>
      <c r="K39977" s="194"/>
      <c r="L39977" s="195"/>
      <c r="M39977" s="196"/>
      <c r="N39977" s="197"/>
      <c r="O39977" s="197"/>
      <c r="P39977" s="231"/>
    </row>
    <row r="39978" spans="2:16">
      <c r="B39978" s="351"/>
      <c r="C39978" s="398"/>
      <c r="D39978" s="399"/>
      <c r="E39978" s="400"/>
      <c r="G39978" s="401"/>
      <c r="H39978" s="401"/>
      <c r="I39978" s="401"/>
      <c r="J39978" s="194"/>
      <c r="K39978" s="194"/>
      <c r="L39978" s="195"/>
      <c r="M39978" s="196"/>
      <c r="N39978" s="197"/>
      <c r="O39978" s="197"/>
      <c r="P39978" s="231"/>
    </row>
    <row r="39979" spans="2:16">
      <c r="B39979" s="351"/>
      <c r="C39979" s="398"/>
      <c r="D39979" s="399"/>
      <c r="E39979" s="400"/>
      <c r="G39979" s="401"/>
      <c r="H39979" s="401"/>
      <c r="I39979" s="401"/>
      <c r="J39979" s="194"/>
      <c r="K39979" s="194"/>
      <c r="L39979" s="195"/>
      <c r="M39979" s="196"/>
      <c r="N39979" s="197"/>
      <c r="O39979" s="197"/>
      <c r="P39979" s="231"/>
    </row>
    <row r="39980" spans="2:16">
      <c r="B39980" s="351"/>
      <c r="C39980" s="398"/>
      <c r="D39980" s="399"/>
      <c r="E39980" s="400"/>
      <c r="G39980" s="401"/>
      <c r="H39980" s="401"/>
      <c r="I39980" s="401"/>
      <c r="J39980" s="194"/>
      <c r="K39980" s="194"/>
      <c r="L39980" s="195"/>
      <c r="M39980" s="196"/>
      <c r="N39980" s="197"/>
      <c r="O39980" s="197"/>
      <c r="P39980" s="231"/>
    </row>
    <row r="39981" spans="2:16">
      <c r="B39981" s="351"/>
      <c r="C39981" s="398"/>
      <c r="D39981" s="399"/>
      <c r="E39981" s="400"/>
      <c r="G39981" s="401"/>
      <c r="H39981" s="401"/>
      <c r="I39981" s="401"/>
      <c r="J39981" s="194"/>
      <c r="K39981" s="194"/>
      <c r="L39981" s="195"/>
      <c r="M39981" s="196"/>
      <c r="N39981" s="197"/>
      <c r="O39981" s="197"/>
      <c r="P39981" s="231"/>
    </row>
    <row r="39982" spans="2:16">
      <c r="B39982" s="351"/>
      <c r="C39982" s="398"/>
      <c r="D39982" s="399"/>
      <c r="E39982" s="400"/>
      <c r="G39982" s="401"/>
      <c r="H39982" s="401"/>
      <c r="I39982" s="401"/>
      <c r="J39982" s="194"/>
      <c r="K39982" s="194"/>
      <c r="L39982" s="195"/>
      <c r="M39982" s="196"/>
      <c r="N39982" s="197"/>
      <c r="O39982" s="197"/>
      <c r="P39982" s="231"/>
    </row>
    <row r="39983" spans="2:16">
      <c r="B39983" s="351"/>
      <c r="C39983" s="398"/>
      <c r="D39983" s="399"/>
      <c r="E39983" s="400"/>
      <c r="G39983" s="401"/>
      <c r="H39983" s="401"/>
      <c r="I39983" s="401"/>
      <c r="J39983" s="194"/>
      <c r="K39983" s="194"/>
      <c r="L39983" s="195"/>
      <c r="M39983" s="196"/>
      <c r="N39983" s="197"/>
      <c r="O39983" s="197"/>
      <c r="P39983" s="231"/>
    </row>
    <row r="39984" spans="2:16">
      <c r="B39984" s="351"/>
      <c r="C39984" s="398"/>
      <c r="D39984" s="399"/>
      <c r="E39984" s="400"/>
      <c r="G39984" s="401"/>
      <c r="H39984" s="401"/>
      <c r="I39984" s="401"/>
      <c r="J39984" s="194"/>
      <c r="K39984" s="194"/>
      <c r="L39984" s="195"/>
      <c r="M39984" s="196"/>
      <c r="N39984" s="197"/>
      <c r="O39984" s="197"/>
      <c r="P39984" s="231"/>
    </row>
    <row r="39985" spans="2:16">
      <c r="B39985" s="351"/>
      <c r="C39985" s="398"/>
      <c r="D39985" s="399"/>
      <c r="E39985" s="400"/>
      <c r="G39985" s="401"/>
      <c r="H39985" s="401"/>
      <c r="I39985" s="401"/>
      <c r="J39985" s="194"/>
      <c r="K39985" s="194"/>
      <c r="L39985" s="195"/>
      <c r="M39985" s="196"/>
      <c r="N39985" s="197"/>
      <c r="O39985" s="197"/>
      <c r="P39985" s="231"/>
    </row>
    <row r="39986" spans="2:16">
      <c r="B39986" s="351"/>
      <c r="C39986" s="398"/>
      <c r="D39986" s="399"/>
      <c r="E39986" s="400"/>
      <c r="G39986" s="401"/>
      <c r="H39986" s="401"/>
      <c r="I39986" s="401"/>
      <c r="J39986" s="194"/>
      <c r="K39986" s="194"/>
      <c r="L39986" s="195"/>
      <c r="M39986" s="196"/>
      <c r="N39986" s="197"/>
      <c r="O39986" s="197"/>
      <c r="P39986" s="231"/>
    </row>
    <row r="39987" spans="2:16">
      <c r="B39987" s="351"/>
      <c r="C39987" s="398"/>
      <c r="D39987" s="399"/>
      <c r="E39987" s="400"/>
      <c r="G39987" s="401"/>
      <c r="H39987" s="401"/>
      <c r="I39987" s="401"/>
      <c r="J39987" s="194"/>
      <c r="K39987" s="194"/>
      <c r="L39987" s="195"/>
      <c r="M39987" s="196"/>
      <c r="N39987" s="197"/>
      <c r="O39987" s="197"/>
      <c r="P39987" s="231"/>
    </row>
    <row r="39988" spans="2:16">
      <c r="B39988" s="351"/>
      <c r="C39988" s="398"/>
      <c r="D39988" s="399"/>
      <c r="E39988" s="400"/>
      <c r="G39988" s="401"/>
      <c r="H39988" s="401"/>
      <c r="I39988" s="401"/>
      <c r="J39988" s="194"/>
      <c r="K39988" s="194"/>
      <c r="L39988" s="195"/>
      <c r="M39988" s="196"/>
      <c r="N39988" s="197"/>
      <c r="O39988" s="197"/>
      <c r="P39988" s="231"/>
    </row>
    <row r="39989" spans="2:16">
      <c r="B39989" s="351"/>
      <c r="C39989" s="398"/>
      <c r="D39989" s="399"/>
      <c r="E39989" s="400"/>
      <c r="G39989" s="401"/>
      <c r="H39989" s="401"/>
      <c r="I39989" s="401"/>
      <c r="J39989" s="194"/>
      <c r="K39989" s="194"/>
      <c r="L39989" s="195"/>
      <c r="M39989" s="196"/>
      <c r="N39989" s="197"/>
      <c r="O39989" s="197"/>
      <c r="P39989" s="231"/>
    </row>
    <row r="39990" spans="2:16">
      <c r="B39990" s="351"/>
      <c r="C39990" s="398"/>
      <c r="D39990" s="399"/>
      <c r="E39990" s="400"/>
      <c r="G39990" s="401"/>
      <c r="H39990" s="401"/>
      <c r="I39990" s="401"/>
      <c r="J39990" s="194"/>
      <c r="K39990" s="194"/>
      <c r="L39990" s="195"/>
      <c r="M39990" s="196"/>
      <c r="N39990" s="197"/>
      <c r="O39990" s="197"/>
      <c r="P39990" s="231"/>
    </row>
    <row r="39991" spans="2:16">
      <c r="B39991" s="351"/>
      <c r="C39991" s="398"/>
      <c r="D39991" s="399"/>
      <c r="E39991" s="400"/>
      <c r="G39991" s="401"/>
      <c r="H39991" s="401"/>
      <c r="I39991" s="401"/>
      <c r="J39991" s="194"/>
      <c r="K39991" s="194"/>
      <c r="L39991" s="195"/>
      <c r="M39991" s="196"/>
      <c r="N39991" s="197"/>
      <c r="O39991" s="197"/>
      <c r="P39991" s="231"/>
    </row>
    <row r="39992" spans="2:16">
      <c r="B39992" s="351"/>
      <c r="C39992" s="398"/>
      <c r="D39992" s="399"/>
      <c r="E39992" s="400"/>
      <c r="G39992" s="401"/>
      <c r="H39992" s="401"/>
      <c r="I39992" s="401"/>
      <c r="J39992" s="194"/>
      <c r="K39992" s="194"/>
      <c r="L39992" s="195"/>
      <c r="M39992" s="196"/>
      <c r="N39992" s="197"/>
      <c r="O39992" s="197"/>
      <c r="P39992" s="231"/>
    </row>
    <row r="39993" spans="2:16">
      <c r="B39993" s="351"/>
      <c r="C39993" s="398"/>
      <c r="D39993" s="399"/>
      <c r="E39993" s="400"/>
      <c r="G39993" s="401"/>
      <c r="H39993" s="401"/>
      <c r="I39993" s="401"/>
      <c r="J39993" s="194"/>
      <c r="K39993" s="194"/>
      <c r="L39993" s="195"/>
      <c r="M39993" s="196"/>
      <c r="N39993" s="197"/>
      <c r="O39993" s="197"/>
      <c r="P39993" s="231"/>
    </row>
    <row r="39994" spans="2:16">
      <c r="B39994" s="351"/>
      <c r="C39994" s="398"/>
      <c r="D39994" s="399"/>
      <c r="E39994" s="400"/>
      <c r="G39994" s="401"/>
      <c r="H39994" s="401"/>
      <c r="I39994" s="401"/>
      <c r="J39994" s="194"/>
      <c r="K39994" s="194"/>
      <c r="L39994" s="195"/>
      <c r="M39994" s="196"/>
      <c r="N39994" s="197"/>
      <c r="O39994" s="197"/>
      <c r="P39994" s="231"/>
    </row>
    <row r="39995" spans="2:16">
      <c r="B39995" s="351"/>
      <c r="C39995" s="398"/>
      <c r="D39995" s="399"/>
      <c r="E39995" s="400"/>
      <c r="G39995" s="401"/>
      <c r="H39995" s="401"/>
      <c r="I39995" s="401"/>
      <c r="J39995" s="194"/>
      <c r="K39995" s="194"/>
      <c r="L39995" s="195"/>
      <c r="M39995" s="196"/>
      <c r="N39995" s="197"/>
      <c r="O39995" s="197"/>
      <c r="P39995" s="231"/>
    </row>
    <row r="39996" spans="2:16">
      <c r="B39996" s="351"/>
      <c r="C39996" s="398"/>
      <c r="D39996" s="399"/>
      <c r="E39996" s="400"/>
      <c r="G39996" s="401"/>
      <c r="H39996" s="401"/>
      <c r="I39996" s="401"/>
      <c r="J39996" s="194"/>
      <c r="K39996" s="194"/>
      <c r="L39996" s="195"/>
      <c r="M39996" s="196"/>
      <c r="N39996" s="197"/>
      <c r="O39996" s="197"/>
      <c r="P39996" s="231"/>
    </row>
    <row r="39997" spans="2:16">
      <c r="B39997" s="351"/>
      <c r="C39997" s="398"/>
      <c r="D39997" s="399"/>
      <c r="E39997" s="400"/>
      <c r="G39997" s="401"/>
      <c r="H39997" s="401"/>
      <c r="I39997" s="401"/>
      <c r="J39997" s="194"/>
      <c r="K39997" s="194"/>
      <c r="L39997" s="195"/>
      <c r="M39997" s="196"/>
      <c r="N39997" s="197"/>
      <c r="O39997" s="197"/>
      <c r="P39997" s="231"/>
    </row>
    <row r="39998" spans="2:16">
      <c r="B39998" s="351"/>
      <c r="C39998" s="398"/>
      <c r="D39998" s="399"/>
      <c r="E39998" s="400"/>
      <c r="G39998" s="401"/>
      <c r="H39998" s="401"/>
      <c r="I39998" s="401"/>
      <c r="J39998" s="194"/>
      <c r="K39998" s="194"/>
      <c r="L39998" s="195"/>
      <c r="M39998" s="196"/>
      <c r="N39998" s="197"/>
      <c r="O39998" s="197"/>
      <c r="P39998" s="231"/>
    </row>
    <row r="39999" spans="2:16">
      <c r="B39999" s="351"/>
      <c r="C39999" s="398"/>
      <c r="D39999" s="399"/>
      <c r="E39999" s="400"/>
      <c r="G39999" s="401"/>
      <c r="H39999" s="401"/>
      <c r="I39999" s="401"/>
      <c r="J39999" s="194"/>
      <c r="K39999" s="194"/>
      <c r="L39999" s="195"/>
      <c r="M39999" s="196"/>
      <c r="N39999" s="197"/>
      <c r="O39999" s="197"/>
      <c r="P39999" s="231"/>
    </row>
    <row r="40000" spans="2:16">
      <c r="B40000" s="351"/>
      <c r="C40000" s="398"/>
      <c r="D40000" s="399"/>
      <c r="E40000" s="400"/>
      <c r="G40000" s="401"/>
      <c r="H40000" s="401"/>
      <c r="I40000" s="401"/>
      <c r="J40000" s="194"/>
      <c r="K40000" s="194"/>
      <c r="L40000" s="195"/>
      <c r="M40000" s="196"/>
      <c r="N40000" s="197"/>
      <c r="O40000" s="197"/>
      <c r="P40000" s="231"/>
    </row>
    <row r="40001" spans="2:16">
      <c r="B40001" s="351"/>
      <c r="C40001" s="398"/>
      <c r="D40001" s="399"/>
      <c r="E40001" s="400"/>
      <c r="G40001" s="401"/>
      <c r="H40001" s="401"/>
      <c r="I40001" s="401"/>
      <c r="J40001" s="194"/>
      <c r="K40001" s="194"/>
      <c r="L40001" s="195"/>
      <c r="M40001" s="196"/>
      <c r="N40001" s="197"/>
      <c r="O40001" s="197"/>
      <c r="P40001" s="231"/>
    </row>
    <row r="40002" spans="2:16">
      <c r="B40002" s="351"/>
      <c r="C40002" s="398"/>
      <c r="D40002" s="399"/>
      <c r="E40002" s="400"/>
      <c r="G40002" s="401"/>
      <c r="H40002" s="401"/>
      <c r="I40002" s="401"/>
      <c r="J40002" s="194"/>
      <c r="K40002" s="194"/>
      <c r="L40002" s="195"/>
      <c r="M40002" s="196"/>
      <c r="N40002" s="197"/>
      <c r="O40002" s="197"/>
      <c r="P40002" s="231"/>
    </row>
    <row r="40003" spans="2:16">
      <c r="B40003" s="351"/>
      <c r="C40003" s="398"/>
      <c r="D40003" s="399"/>
      <c r="E40003" s="400"/>
      <c r="G40003" s="401"/>
      <c r="H40003" s="401"/>
      <c r="I40003" s="401"/>
      <c r="J40003" s="194"/>
      <c r="K40003" s="194"/>
      <c r="L40003" s="195"/>
      <c r="M40003" s="196"/>
      <c r="N40003" s="197"/>
      <c r="O40003" s="197"/>
      <c r="P40003" s="231"/>
    </row>
    <row r="40004" spans="2:16">
      <c r="B40004" s="351"/>
      <c r="C40004" s="398"/>
      <c r="D40004" s="399"/>
      <c r="E40004" s="400"/>
      <c r="G40004" s="401"/>
      <c r="H40004" s="401"/>
      <c r="I40004" s="401"/>
      <c r="J40004" s="194"/>
      <c r="K40004" s="194"/>
      <c r="L40004" s="195"/>
      <c r="M40004" s="196"/>
      <c r="N40004" s="197"/>
      <c r="O40004" s="197"/>
      <c r="P40004" s="231"/>
    </row>
    <row r="40005" spans="2:16">
      <c r="B40005" s="351"/>
      <c r="C40005" s="398"/>
      <c r="D40005" s="399"/>
      <c r="E40005" s="400"/>
      <c r="G40005" s="401"/>
      <c r="H40005" s="401"/>
      <c r="I40005" s="401"/>
      <c r="J40005" s="194"/>
      <c r="K40005" s="194"/>
      <c r="L40005" s="195"/>
      <c r="M40005" s="196"/>
      <c r="N40005" s="197"/>
      <c r="O40005" s="197"/>
      <c r="P40005" s="231"/>
    </row>
    <row r="40006" spans="2:16">
      <c r="B40006" s="351"/>
      <c r="C40006" s="398"/>
      <c r="D40006" s="399"/>
      <c r="E40006" s="400"/>
      <c r="G40006" s="401"/>
      <c r="H40006" s="401"/>
      <c r="I40006" s="401"/>
      <c r="J40006" s="194"/>
      <c r="K40006" s="194"/>
      <c r="L40006" s="195"/>
      <c r="M40006" s="196"/>
      <c r="N40006" s="197"/>
      <c r="O40006" s="197"/>
      <c r="P40006" s="231"/>
    </row>
    <row r="40007" spans="2:16">
      <c r="B40007" s="351"/>
      <c r="C40007" s="398"/>
      <c r="D40007" s="399"/>
      <c r="E40007" s="400"/>
      <c r="G40007" s="401"/>
      <c r="H40007" s="401"/>
      <c r="I40007" s="401"/>
      <c r="J40007" s="194"/>
      <c r="K40007" s="194"/>
      <c r="L40007" s="195"/>
      <c r="M40007" s="196"/>
      <c r="N40007" s="197"/>
      <c r="O40007" s="197"/>
      <c r="P40007" s="231"/>
    </row>
    <row r="40008" spans="2:16">
      <c r="B40008" s="351"/>
      <c r="C40008" s="398"/>
      <c r="D40008" s="399"/>
      <c r="E40008" s="400"/>
      <c r="G40008" s="401"/>
      <c r="H40008" s="401"/>
      <c r="I40008" s="401"/>
      <c r="J40008" s="194"/>
      <c r="K40008" s="194"/>
      <c r="L40008" s="195"/>
      <c r="M40008" s="196"/>
      <c r="N40008" s="197"/>
      <c r="O40008" s="197"/>
      <c r="P40008" s="231"/>
    </row>
    <row r="40009" spans="2:16">
      <c r="B40009" s="351"/>
      <c r="C40009" s="398"/>
      <c r="D40009" s="399"/>
      <c r="E40009" s="400"/>
      <c r="G40009" s="401"/>
      <c r="H40009" s="401"/>
      <c r="I40009" s="401"/>
      <c r="J40009" s="194"/>
      <c r="K40009" s="194"/>
      <c r="L40009" s="195"/>
      <c r="M40009" s="196"/>
      <c r="N40009" s="197"/>
      <c r="O40009" s="197"/>
      <c r="P40009" s="231"/>
    </row>
    <row r="40010" spans="2:16">
      <c r="B40010" s="351"/>
      <c r="C40010" s="398"/>
      <c r="D40010" s="399"/>
      <c r="E40010" s="400"/>
      <c r="G40010" s="401"/>
      <c r="H40010" s="401"/>
      <c r="I40010" s="401"/>
      <c r="J40010" s="194"/>
      <c r="K40010" s="194"/>
      <c r="L40010" s="195"/>
      <c r="M40010" s="196"/>
      <c r="N40010" s="197"/>
      <c r="O40010" s="197"/>
      <c r="P40010" s="231"/>
    </row>
    <row r="40011" spans="2:16">
      <c r="B40011" s="351"/>
      <c r="C40011" s="398"/>
      <c r="D40011" s="399"/>
      <c r="E40011" s="400"/>
      <c r="G40011" s="401"/>
      <c r="H40011" s="401"/>
      <c r="I40011" s="401"/>
      <c r="J40011" s="194"/>
      <c r="K40011" s="194"/>
      <c r="L40011" s="195"/>
      <c r="M40011" s="196"/>
      <c r="N40011" s="197"/>
      <c r="O40011" s="197"/>
      <c r="P40011" s="231"/>
    </row>
    <row r="40012" spans="2:16">
      <c r="B40012" s="351"/>
      <c r="C40012" s="398"/>
      <c r="D40012" s="399"/>
      <c r="E40012" s="400"/>
      <c r="G40012" s="401"/>
      <c r="H40012" s="401"/>
      <c r="I40012" s="401"/>
      <c r="J40012" s="194"/>
      <c r="K40012" s="194"/>
      <c r="L40012" s="195"/>
      <c r="M40012" s="196"/>
      <c r="N40012" s="197"/>
      <c r="O40012" s="197"/>
      <c r="P40012" s="231"/>
    </row>
    <row r="40013" spans="2:16">
      <c r="B40013" s="351"/>
      <c r="C40013" s="398"/>
      <c r="D40013" s="399"/>
      <c r="E40013" s="400"/>
      <c r="G40013" s="401"/>
      <c r="H40013" s="401"/>
      <c r="I40013" s="401"/>
      <c r="J40013" s="194"/>
      <c r="K40013" s="194"/>
      <c r="L40013" s="195"/>
      <c r="M40013" s="196"/>
      <c r="N40013" s="197"/>
      <c r="O40013" s="197"/>
      <c r="P40013" s="231"/>
    </row>
    <row r="40014" spans="2:16">
      <c r="B40014" s="351"/>
      <c r="C40014" s="398"/>
      <c r="D40014" s="399"/>
      <c r="E40014" s="400"/>
      <c r="G40014" s="401"/>
      <c r="H40014" s="401"/>
      <c r="I40014" s="401"/>
      <c r="J40014" s="194"/>
      <c r="K40014" s="194"/>
      <c r="L40014" s="195"/>
      <c r="M40014" s="196"/>
      <c r="N40014" s="197"/>
      <c r="O40014" s="197"/>
      <c r="P40014" s="231"/>
    </row>
    <row r="40015" spans="2:16">
      <c r="B40015" s="351"/>
      <c r="C40015" s="398"/>
      <c r="D40015" s="399"/>
      <c r="E40015" s="400"/>
      <c r="G40015" s="401"/>
      <c r="H40015" s="401"/>
      <c r="I40015" s="401"/>
      <c r="J40015" s="194"/>
      <c r="K40015" s="194"/>
      <c r="L40015" s="195"/>
      <c r="M40015" s="196"/>
      <c r="N40015" s="197"/>
      <c r="O40015" s="197"/>
      <c r="P40015" s="231"/>
    </row>
    <row r="40016" spans="2:16">
      <c r="B40016" s="351"/>
      <c r="C40016" s="398"/>
      <c r="D40016" s="399"/>
      <c r="E40016" s="400"/>
      <c r="G40016" s="401"/>
      <c r="H40016" s="401"/>
      <c r="I40016" s="401"/>
      <c r="J40016" s="194"/>
      <c r="K40016" s="194"/>
      <c r="L40016" s="195"/>
      <c r="M40016" s="196"/>
      <c r="N40016" s="197"/>
      <c r="O40016" s="197"/>
      <c r="P40016" s="231"/>
    </row>
    <row r="40017" spans="2:16">
      <c r="B40017" s="351"/>
      <c r="C40017" s="398"/>
      <c r="D40017" s="399"/>
      <c r="E40017" s="400"/>
      <c r="G40017" s="401"/>
      <c r="H40017" s="401"/>
      <c r="I40017" s="401"/>
      <c r="J40017" s="194"/>
      <c r="K40017" s="194"/>
      <c r="L40017" s="195"/>
      <c r="M40017" s="196"/>
      <c r="N40017" s="197"/>
      <c r="O40017" s="197"/>
      <c r="P40017" s="231"/>
    </row>
    <row r="40018" spans="2:16">
      <c r="B40018" s="351"/>
      <c r="C40018" s="398"/>
      <c r="D40018" s="399"/>
      <c r="E40018" s="400"/>
      <c r="G40018" s="401"/>
      <c r="H40018" s="401"/>
      <c r="I40018" s="401"/>
      <c r="J40018" s="194"/>
      <c r="K40018" s="194"/>
      <c r="L40018" s="195"/>
      <c r="M40018" s="196"/>
      <c r="N40018" s="197"/>
      <c r="O40018" s="197"/>
      <c r="P40018" s="231"/>
    </row>
    <row r="40019" spans="2:16">
      <c r="B40019" s="351"/>
      <c r="C40019" s="398"/>
      <c r="D40019" s="399"/>
      <c r="E40019" s="400"/>
      <c r="G40019" s="401"/>
      <c r="H40019" s="401"/>
      <c r="I40019" s="401"/>
      <c r="J40019" s="194"/>
      <c r="K40019" s="194"/>
      <c r="L40019" s="195"/>
      <c r="M40019" s="196"/>
      <c r="N40019" s="197"/>
      <c r="O40019" s="197"/>
      <c r="P40019" s="231"/>
    </row>
    <row r="40020" spans="2:16">
      <c r="B40020" s="351"/>
      <c r="C40020" s="398"/>
      <c r="D40020" s="399"/>
      <c r="E40020" s="400"/>
      <c r="G40020" s="401"/>
      <c r="H40020" s="401"/>
      <c r="I40020" s="401"/>
      <c r="J40020" s="194"/>
      <c r="K40020" s="194"/>
      <c r="L40020" s="195"/>
      <c r="M40020" s="196"/>
      <c r="N40020" s="197"/>
      <c r="O40020" s="197"/>
      <c r="P40020" s="231"/>
    </row>
    <row r="40021" spans="2:16">
      <c r="B40021" s="351"/>
      <c r="C40021" s="398"/>
      <c r="D40021" s="399"/>
      <c r="E40021" s="400"/>
      <c r="G40021" s="401"/>
      <c r="H40021" s="401"/>
      <c r="I40021" s="401"/>
      <c r="J40021" s="194"/>
      <c r="K40021" s="194"/>
      <c r="L40021" s="195"/>
      <c r="M40021" s="196"/>
      <c r="N40021" s="197"/>
      <c r="O40021" s="197"/>
      <c r="P40021" s="231"/>
    </row>
    <row r="40022" spans="2:16">
      <c r="B40022" s="351"/>
      <c r="C40022" s="398"/>
      <c r="D40022" s="399"/>
      <c r="E40022" s="400"/>
      <c r="G40022" s="401"/>
      <c r="H40022" s="401"/>
      <c r="I40022" s="401"/>
      <c r="J40022" s="194"/>
      <c r="K40022" s="194"/>
      <c r="L40022" s="195"/>
      <c r="M40022" s="196"/>
      <c r="N40022" s="197"/>
      <c r="O40022" s="197"/>
      <c r="P40022" s="231"/>
    </row>
    <row r="40023" spans="2:16">
      <c r="B40023" s="351"/>
      <c r="C40023" s="398"/>
      <c r="D40023" s="399"/>
      <c r="E40023" s="400"/>
      <c r="G40023" s="401"/>
      <c r="H40023" s="401"/>
      <c r="I40023" s="401"/>
      <c r="J40023" s="194"/>
      <c r="K40023" s="194"/>
      <c r="L40023" s="195"/>
      <c r="M40023" s="196"/>
      <c r="N40023" s="197"/>
      <c r="O40023" s="197"/>
      <c r="P40023" s="231"/>
    </row>
    <row r="40024" spans="2:16">
      <c r="B40024" s="351"/>
      <c r="C40024" s="398"/>
      <c r="D40024" s="399"/>
      <c r="E40024" s="400"/>
      <c r="G40024" s="401"/>
      <c r="H40024" s="401"/>
      <c r="I40024" s="401"/>
      <c r="J40024" s="194"/>
      <c r="K40024" s="194"/>
      <c r="L40024" s="195"/>
      <c r="M40024" s="196"/>
      <c r="N40024" s="197"/>
      <c r="O40024" s="197"/>
      <c r="P40024" s="231"/>
    </row>
    <row r="40025" spans="2:16">
      <c r="B40025" s="351"/>
      <c r="C40025" s="398"/>
      <c r="D40025" s="399"/>
      <c r="E40025" s="400"/>
      <c r="G40025" s="401"/>
      <c r="H40025" s="401"/>
      <c r="I40025" s="401"/>
      <c r="J40025" s="194"/>
      <c r="K40025" s="194"/>
      <c r="L40025" s="195"/>
      <c r="M40025" s="196"/>
      <c r="N40025" s="197"/>
      <c r="O40025" s="197"/>
      <c r="P40025" s="231"/>
    </row>
    <row r="40026" spans="2:16">
      <c r="B40026" s="351"/>
      <c r="C40026" s="398"/>
      <c r="D40026" s="399"/>
      <c r="E40026" s="400"/>
      <c r="G40026" s="401"/>
      <c r="H40026" s="401"/>
      <c r="I40026" s="401"/>
      <c r="J40026" s="194"/>
      <c r="K40026" s="194"/>
      <c r="L40026" s="195"/>
      <c r="M40026" s="196"/>
      <c r="N40026" s="197"/>
      <c r="O40026" s="197"/>
      <c r="P40026" s="231"/>
    </row>
    <row r="40027" spans="2:16">
      <c r="B40027" s="351"/>
      <c r="C40027" s="398"/>
      <c r="D40027" s="399"/>
      <c r="E40027" s="400"/>
      <c r="G40027" s="401"/>
      <c r="H40027" s="401"/>
      <c r="I40027" s="401"/>
      <c r="J40027" s="194"/>
      <c r="K40027" s="194"/>
      <c r="L40027" s="195"/>
      <c r="M40027" s="196"/>
      <c r="N40027" s="197"/>
      <c r="O40027" s="197"/>
      <c r="P40027" s="231"/>
    </row>
    <row r="40028" spans="2:16">
      <c r="B40028" s="351"/>
      <c r="C40028" s="398"/>
      <c r="D40028" s="399"/>
      <c r="E40028" s="400"/>
      <c r="G40028" s="401"/>
      <c r="H40028" s="401"/>
      <c r="I40028" s="401"/>
      <c r="J40028" s="194"/>
      <c r="K40028" s="194"/>
      <c r="L40028" s="195"/>
      <c r="M40028" s="196"/>
      <c r="N40028" s="197"/>
      <c r="O40028" s="197"/>
      <c r="P40028" s="231"/>
    </row>
    <row r="40029" spans="2:16">
      <c r="B40029" s="351"/>
      <c r="C40029" s="398"/>
      <c r="D40029" s="399"/>
      <c r="E40029" s="400"/>
      <c r="G40029" s="401"/>
      <c r="H40029" s="401"/>
      <c r="I40029" s="401"/>
      <c r="J40029" s="194"/>
      <c r="K40029" s="194"/>
      <c r="L40029" s="195"/>
      <c r="M40029" s="196"/>
      <c r="N40029" s="197"/>
      <c r="O40029" s="197"/>
      <c r="P40029" s="231"/>
    </row>
    <row r="40030" spans="2:16">
      <c r="B40030" s="351"/>
      <c r="C40030" s="398"/>
      <c r="D40030" s="399"/>
      <c r="E40030" s="400"/>
      <c r="G40030" s="401"/>
      <c r="H40030" s="401"/>
      <c r="I40030" s="401"/>
      <c r="J40030" s="194"/>
      <c r="K40030" s="194"/>
      <c r="L40030" s="195"/>
      <c r="M40030" s="196"/>
      <c r="N40030" s="197"/>
      <c r="O40030" s="197"/>
      <c r="P40030" s="231"/>
    </row>
    <row r="40031" spans="2:16">
      <c r="B40031" s="351"/>
      <c r="C40031" s="398"/>
      <c r="D40031" s="399"/>
      <c r="E40031" s="400"/>
      <c r="G40031" s="401"/>
      <c r="H40031" s="401"/>
      <c r="I40031" s="401"/>
      <c r="J40031" s="194"/>
      <c r="K40031" s="194"/>
      <c r="L40031" s="195"/>
      <c r="M40031" s="196"/>
      <c r="N40031" s="197"/>
      <c r="O40031" s="197"/>
      <c r="P40031" s="231"/>
    </row>
    <row r="40032" spans="2:16">
      <c r="B40032" s="351"/>
      <c r="C40032" s="398"/>
      <c r="D40032" s="399"/>
      <c r="E40032" s="400"/>
      <c r="G40032" s="401"/>
      <c r="H40032" s="401"/>
      <c r="I40032" s="401"/>
      <c r="J40032" s="194"/>
      <c r="K40032" s="194"/>
      <c r="L40032" s="195"/>
      <c r="M40032" s="196"/>
      <c r="N40032" s="197"/>
      <c r="O40032" s="197"/>
      <c r="P40032" s="231"/>
    </row>
    <row r="40033" spans="2:16">
      <c r="B40033" s="351"/>
      <c r="C40033" s="398"/>
      <c r="D40033" s="399"/>
      <c r="E40033" s="400"/>
      <c r="G40033" s="401"/>
      <c r="H40033" s="401"/>
      <c r="I40033" s="401"/>
      <c r="J40033" s="194"/>
      <c r="K40033" s="194"/>
      <c r="L40033" s="195"/>
      <c r="M40033" s="196"/>
      <c r="N40033" s="197"/>
      <c r="O40033" s="197"/>
      <c r="P40033" s="231"/>
    </row>
    <row r="40034" spans="2:16">
      <c r="B40034" s="351"/>
      <c r="C40034" s="398"/>
      <c r="D40034" s="399"/>
      <c r="E40034" s="400"/>
      <c r="G40034" s="401"/>
      <c r="H40034" s="401"/>
      <c r="I40034" s="401"/>
      <c r="J40034" s="194"/>
      <c r="K40034" s="194"/>
      <c r="L40034" s="195"/>
      <c r="M40034" s="196"/>
      <c r="N40034" s="197"/>
      <c r="O40034" s="197"/>
      <c r="P40034" s="231"/>
    </row>
    <row r="40035" spans="2:16">
      <c r="B40035" s="351"/>
      <c r="C40035" s="398"/>
      <c r="D40035" s="399"/>
      <c r="E40035" s="400"/>
      <c r="G40035" s="401"/>
      <c r="H40035" s="401"/>
      <c r="I40035" s="401"/>
      <c r="J40035" s="194"/>
      <c r="K40035" s="194"/>
      <c r="L40035" s="195"/>
      <c r="M40035" s="196"/>
      <c r="N40035" s="197"/>
      <c r="O40035" s="197"/>
      <c r="P40035" s="231"/>
    </row>
    <row r="40036" spans="2:16">
      <c r="B40036" s="351"/>
      <c r="C40036" s="398"/>
      <c r="D40036" s="399"/>
      <c r="E40036" s="400"/>
      <c r="G40036" s="401"/>
      <c r="H40036" s="401"/>
      <c r="I40036" s="401"/>
      <c r="J40036" s="194"/>
      <c r="K40036" s="194"/>
      <c r="L40036" s="195"/>
      <c r="M40036" s="196"/>
      <c r="N40036" s="197"/>
      <c r="O40036" s="197"/>
      <c r="P40036" s="231"/>
    </row>
    <row r="40037" spans="2:16">
      <c r="B40037" s="351"/>
      <c r="C40037" s="398"/>
      <c r="D40037" s="399"/>
      <c r="E40037" s="400"/>
      <c r="G40037" s="401"/>
      <c r="H40037" s="401"/>
      <c r="I40037" s="401"/>
      <c r="J40037" s="194"/>
      <c r="K40037" s="194"/>
      <c r="L40037" s="195"/>
      <c r="M40037" s="196"/>
      <c r="N40037" s="197"/>
      <c r="O40037" s="197"/>
      <c r="P40037" s="231"/>
    </row>
    <row r="40038" spans="2:16">
      <c r="B40038" s="351"/>
      <c r="C40038" s="398"/>
      <c r="D40038" s="399"/>
      <c r="E40038" s="400"/>
      <c r="G40038" s="401"/>
      <c r="H40038" s="401"/>
      <c r="I40038" s="401"/>
      <c r="J40038" s="194"/>
      <c r="K40038" s="194"/>
      <c r="L40038" s="195"/>
      <c r="M40038" s="196"/>
      <c r="N40038" s="197"/>
      <c r="O40038" s="197"/>
      <c r="P40038" s="231"/>
    </row>
    <row r="40039" spans="2:16">
      <c r="B40039" s="351"/>
      <c r="C40039" s="398"/>
      <c r="D40039" s="399"/>
      <c r="E40039" s="400"/>
      <c r="G40039" s="401"/>
      <c r="H40039" s="401"/>
      <c r="I40039" s="401"/>
      <c r="J40039" s="194"/>
      <c r="K40039" s="194"/>
      <c r="L40039" s="195"/>
      <c r="M40039" s="196"/>
      <c r="N40039" s="197"/>
      <c r="O40039" s="197"/>
      <c r="P40039" s="231"/>
    </row>
    <row r="40040" spans="2:16">
      <c r="B40040" s="351"/>
      <c r="C40040" s="398"/>
      <c r="D40040" s="399"/>
      <c r="E40040" s="400"/>
      <c r="G40040" s="401"/>
      <c r="H40040" s="401"/>
      <c r="I40040" s="401"/>
      <c r="J40040" s="194"/>
      <c r="K40040" s="194"/>
      <c r="L40040" s="195"/>
      <c r="M40040" s="196"/>
      <c r="N40040" s="197"/>
      <c r="O40040" s="197"/>
      <c r="P40040" s="231"/>
    </row>
    <row r="40041" spans="2:16">
      <c r="B40041" s="351"/>
      <c r="C40041" s="398"/>
      <c r="D40041" s="399"/>
      <c r="E40041" s="400"/>
      <c r="G40041" s="401"/>
      <c r="H40041" s="401"/>
      <c r="I40041" s="401"/>
      <c r="J40041" s="194"/>
      <c r="K40041" s="194"/>
      <c r="L40041" s="195"/>
      <c r="M40041" s="196"/>
      <c r="N40041" s="197"/>
      <c r="O40041" s="197"/>
      <c r="P40041" s="231"/>
    </row>
    <row r="40042" spans="2:16">
      <c r="B40042" s="351"/>
      <c r="C40042" s="398"/>
      <c r="D40042" s="399"/>
      <c r="E40042" s="400"/>
      <c r="G40042" s="401"/>
      <c r="H40042" s="401"/>
      <c r="I40042" s="401"/>
      <c r="J40042" s="194"/>
      <c r="K40042" s="194"/>
      <c r="L40042" s="195"/>
      <c r="M40042" s="196"/>
      <c r="N40042" s="197"/>
      <c r="O40042" s="197"/>
      <c r="P40042" s="231"/>
    </row>
    <row r="40043" spans="2:16">
      <c r="B40043" s="351"/>
      <c r="C40043" s="398"/>
      <c r="D40043" s="399"/>
      <c r="E40043" s="400"/>
      <c r="G40043" s="401"/>
      <c r="H40043" s="401"/>
      <c r="I40043" s="401"/>
      <c r="J40043" s="194"/>
      <c r="K40043" s="194"/>
      <c r="L40043" s="195"/>
      <c r="M40043" s="196"/>
      <c r="N40043" s="197"/>
      <c r="O40043" s="197"/>
      <c r="P40043" s="231"/>
    </row>
    <row r="40044" spans="2:16">
      <c r="B40044" s="351"/>
      <c r="C40044" s="398"/>
      <c r="D40044" s="399"/>
      <c r="E40044" s="400"/>
      <c r="G40044" s="401"/>
      <c r="H40044" s="401"/>
      <c r="I40044" s="401"/>
      <c r="J40044" s="194"/>
      <c r="K40044" s="194"/>
      <c r="L40044" s="195"/>
      <c r="M40044" s="196"/>
      <c r="N40044" s="197"/>
      <c r="O40044" s="197"/>
      <c r="P40044" s="231"/>
    </row>
    <row r="40045" spans="2:16">
      <c r="B40045" s="351"/>
      <c r="C40045" s="398"/>
      <c r="D40045" s="399"/>
      <c r="E40045" s="400"/>
      <c r="G40045" s="401"/>
      <c r="H40045" s="401"/>
      <c r="I40045" s="401"/>
      <c r="J40045" s="194"/>
      <c r="K40045" s="194"/>
      <c r="L40045" s="195"/>
      <c r="M40045" s="196"/>
      <c r="N40045" s="197"/>
      <c r="O40045" s="197"/>
      <c r="P40045" s="231"/>
    </row>
    <row r="40046" spans="2:16">
      <c r="B40046" s="351"/>
      <c r="C40046" s="398"/>
      <c r="D40046" s="399"/>
      <c r="E40046" s="400"/>
      <c r="G40046" s="401"/>
      <c r="H40046" s="401"/>
      <c r="I40046" s="401"/>
      <c r="J40046" s="194"/>
      <c r="K40046" s="194"/>
      <c r="L40046" s="195"/>
      <c r="M40046" s="196"/>
      <c r="N40046" s="197"/>
      <c r="O40046" s="197"/>
      <c r="P40046" s="231"/>
    </row>
    <row r="40047" spans="2:16">
      <c r="B40047" s="351"/>
      <c r="C40047" s="398"/>
      <c r="D40047" s="399"/>
      <c r="E40047" s="400"/>
      <c r="G40047" s="401"/>
      <c r="H40047" s="401"/>
      <c r="I40047" s="401"/>
      <c r="J40047" s="194"/>
      <c r="K40047" s="194"/>
      <c r="L40047" s="195"/>
      <c r="M40047" s="196"/>
      <c r="N40047" s="197"/>
      <c r="O40047" s="197"/>
      <c r="P40047" s="231"/>
    </row>
    <row r="40048" spans="2:16">
      <c r="B40048" s="351"/>
      <c r="C40048" s="398"/>
      <c r="D40048" s="399"/>
      <c r="E40048" s="400"/>
      <c r="G40048" s="401"/>
      <c r="H40048" s="401"/>
      <c r="I40048" s="401"/>
      <c r="J40048" s="194"/>
      <c r="K40048" s="194"/>
      <c r="L40048" s="195"/>
      <c r="M40048" s="196"/>
      <c r="N40048" s="197"/>
      <c r="O40048" s="197"/>
      <c r="P40048" s="231"/>
    </row>
    <row r="40049" spans="2:16">
      <c r="B40049" s="351"/>
      <c r="C40049" s="398"/>
      <c r="D40049" s="399"/>
      <c r="E40049" s="400"/>
      <c r="G40049" s="401"/>
      <c r="H40049" s="401"/>
      <c r="I40049" s="401"/>
      <c r="J40049" s="194"/>
      <c r="K40049" s="194"/>
      <c r="L40049" s="195"/>
      <c r="M40049" s="196"/>
      <c r="N40049" s="197"/>
      <c r="O40049" s="197"/>
      <c r="P40049" s="231"/>
    </row>
    <row r="40050" spans="2:16">
      <c r="B40050" s="351"/>
      <c r="C40050" s="398"/>
      <c r="D40050" s="399"/>
      <c r="E40050" s="400"/>
      <c r="G40050" s="401"/>
      <c r="H40050" s="401"/>
      <c r="I40050" s="401"/>
      <c r="J40050" s="194"/>
      <c r="K40050" s="194"/>
      <c r="L40050" s="195"/>
      <c r="M40050" s="196"/>
      <c r="N40050" s="197"/>
      <c r="O40050" s="197"/>
      <c r="P40050" s="231"/>
    </row>
    <row r="40051" spans="2:16">
      <c r="B40051" s="402"/>
      <c r="C40051" s="398"/>
      <c r="D40051" s="404"/>
      <c r="E40051" s="405"/>
      <c r="G40051" s="406"/>
      <c r="H40051" s="406"/>
      <c r="I40051" s="406"/>
      <c r="J40051" s="194"/>
      <c r="K40051" s="194"/>
      <c r="L40051" s="195"/>
      <c r="M40051" s="196"/>
      <c r="N40051" s="197"/>
      <c r="O40051" s="197"/>
      <c r="P40051" s="221"/>
    </row>
    <row r="40052" spans="2:16">
      <c r="B40052" s="351"/>
      <c r="C40052" s="398"/>
      <c r="D40052" s="399"/>
      <c r="E40052" s="400"/>
      <c r="G40052" s="401"/>
      <c r="H40052" s="401"/>
      <c r="I40052" s="401"/>
      <c r="J40052" s="194"/>
      <c r="K40052" s="194"/>
      <c r="L40052" s="195"/>
      <c r="M40052" s="196"/>
      <c r="N40052" s="197"/>
      <c r="O40052" s="197"/>
      <c r="P40052" s="231"/>
    </row>
    <row r="40053" spans="2:16">
      <c r="B40053" s="351"/>
      <c r="C40053" s="398"/>
      <c r="D40053" s="399"/>
      <c r="E40053" s="400"/>
      <c r="G40053" s="401"/>
      <c r="H40053" s="401"/>
      <c r="I40053" s="401"/>
      <c r="J40053" s="194"/>
      <c r="K40053" s="194"/>
      <c r="L40053" s="195"/>
      <c r="M40053" s="196"/>
      <c r="N40053" s="197"/>
      <c r="O40053" s="197"/>
      <c r="P40053" s="231"/>
    </row>
    <row r="40054" spans="2:16">
      <c r="B40054" s="351"/>
      <c r="C40054" s="398"/>
      <c r="D40054" s="399"/>
      <c r="E40054" s="400"/>
      <c r="G40054" s="401"/>
      <c r="H40054" s="401"/>
      <c r="I40054" s="401"/>
      <c r="J40054" s="194"/>
      <c r="K40054" s="194"/>
      <c r="L40054" s="195"/>
      <c r="M40054" s="196"/>
      <c r="N40054" s="197"/>
      <c r="O40054" s="197"/>
      <c r="P40054" s="231"/>
    </row>
    <row r="40055" spans="2:16">
      <c r="B40055" s="351"/>
      <c r="C40055" s="398"/>
      <c r="D40055" s="399"/>
      <c r="E40055" s="400"/>
      <c r="G40055" s="401"/>
      <c r="H40055" s="401"/>
      <c r="I40055" s="401"/>
      <c r="J40055" s="194"/>
      <c r="K40055" s="194"/>
      <c r="L40055" s="195"/>
      <c r="M40055" s="196"/>
      <c r="N40055" s="197"/>
      <c r="O40055" s="197"/>
      <c r="P40055" s="231"/>
    </row>
    <row r="40056" spans="2:16">
      <c r="B40056" s="351"/>
      <c r="C40056" s="398"/>
      <c r="D40056" s="399"/>
      <c r="E40056" s="400"/>
      <c r="G40056" s="401"/>
      <c r="H40056" s="401"/>
      <c r="I40056" s="401"/>
      <c r="J40056" s="194"/>
      <c r="K40056" s="194"/>
      <c r="L40056" s="195"/>
      <c r="M40056" s="196"/>
      <c r="N40056" s="197"/>
      <c r="O40056" s="197"/>
      <c r="P40056" s="231"/>
    </row>
    <row r="40057" spans="2:16">
      <c r="B40057" s="351"/>
      <c r="C40057" s="398"/>
      <c r="D40057" s="399"/>
      <c r="E40057" s="400"/>
      <c r="G40057" s="401"/>
      <c r="H40057" s="401"/>
      <c r="I40057" s="401"/>
      <c r="J40057" s="194"/>
      <c r="K40057" s="194"/>
      <c r="L40057" s="195"/>
      <c r="M40057" s="196"/>
      <c r="N40057" s="197"/>
      <c r="O40057" s="197"/>
      <c r="P40057" s="231"/>
    </row>
    <row r="40058" spans="2:16">
      <c r="B40058" s="351"/>
      <c r="C40058" s="398"/>
      <c r="D40058" s="399"/>
      <c r="E40058" s="400"/>
      <c r="G40058" s="401"/>
      <c r="H40058" s="401"/>
      <c r="I40058" s="401"/>
      <c r="J40058" s="194"/>
      <c r="K40058" s="194"/>
      <c r="L40058" s="195"/>
      <c r="M40058" s="196"/>
      <c r="N40058" s="197"/>
      <c r="O40058" s="197"/>
      <c r="P40058" s="231"/>
    </row>
    <row r="40059" spans="2:16">
      <c r="B40059" s="351"/>
      <c r="C40059" s="398"/>
      <c r="D40059" s="399"/>
      <c r="E40059" s="400"/>
      <c r="G40059" s="401"/>
      <c r="H40059" s="401"/>
      <c r="I40059" s="401"/>
      <c r="J40059" s="194"/>
      <c r="K40059" s="194"/>
      <c r="L40059" s="195"/>
      <c r="M40059" s="196"/>
      <c r="N40059" s="197"/>
      <c r="O40059" s="197"/>
      <c r="P40059" s="231"/>
    </row>
    <row r="40060" spans="2:16">
      <c r="B40060" s="351"/>
      <c r="C40060" s="398"/>
      <c r="D40060" s="399"/>
      <c r="E40060" s="400"/>
      <c r="G40060" s="401"/>
      <c r="H40060" s="401"/>
      <c r="I40060" s="401"/>
      <c r="J40060" s="194"/>
      <c r="K40060" s="194"/>
      <c r="L40060" s="195"/>
      <c r="M40060" s="196"/>
      <c r="N40060" s="197"/>
      <c r="O40060" s="197"/>
      <c r="P40060" s="231"/>
    </row>
    <row r="40061" spans="2:16">
      <c r="B40061" s="351"/>
      <c r="C40061" s="398"/>
      <c r="D40061" s="399"/>
      <c r="E40061" s="400"/>
      <c r="G40061" s="401"/>
      <c r="H40061" s="401"/>
      <c r="I40061" s="401"/>
      <c r="J40061" s="194"/>
      <c r="K40061" s="194"/>
      <c r="L40061" s="195"/>
      <c r="M40061" s="196"/>
      <c r="N40061" s="197"/>
      <c r="O40061" s="197"/>
      <c r="P40061" s="231"/>
    </row>
    <row r="40062" spans="2:16">
      <c r="B40062" s="351"/>
      <c r="C40062" s="398"/>
      <c r="D40062" s="399"/>
      <c r="E40062" s="400"/>
      <c r="G40062" s="401"/>
      <c r="H40062" s="401"/>
      <c r="I40062" s="401"/>
      <c r="J40062" s="194"/>
      <c r="K40062" s="194"/>
      <c r="L40062" s="195"/>
      <c r="M40062" s="196"/>
      <c r="N40062" s="197"/>
      <c r="O40062" s="197"/>
      <c r="P40062" s="231"/>
    </row>
    <row r="40063" spans="2:16">
      <c r="B40063" s="351"/>
      <c r="C40063" s="398"/>
      <c r="D40063" s="399"/>
      <c r="E40063" s="400"/>
      <c r="G40063" s="401"/>
      <c r="H40063" s="401"/>
      <c r="I40063" s="401"/>
      <c r="J40063" s="194"/>
      <c r="K40063" s="194"/>
      <c r="L40063" s="195"/>
      <c r="M40063" s="196"/>
      <c r="N40063" s="197"/>
      <c r="O40063" s="197"/>
      <c r="P40063" s="231"/>
    </row>
    <row r="40064" spans="2:16">
      <c r="B40064" s="351"/>
      <c r="C40064" s="398"/>
      <c r="D40064" s="399"/>
      <c r="E40064" s="400"/>
      <c r="G40064" s="401"/>
      <c r="H40064" s="401"/>
      <c r="I40064" s="401"/>
      <c r="J40064" s="194"/>
      <c r="K40064" s="194"/>
      <c r="L40064" s="195"/>
      <c r="M40064" s="196"/>
      <c r="N40064" s="197"/>
      <c r="O40064" s="197"/>
      <c r="P40064" s="231"/>
    </row>
    <row r="40065" spans="2:16">
      <c r="B40065" s="351"/>
      <c r="C40065" s="398"/>
      <c r="D40065" s="399"/>
      <c r="E40065" s="400"/>
      <c r="G40065" s="401"/>
      <c r="H40065" s="401"/>
      <c r="I40065" s="401"/>
      <c r="J40065" s="194"/>
      <c r="K40065" s="194"/>
      <c r="L40065" s="195"/>
      <c r="M40065" s="196"/>
      <c r="N40065" s="197"/>
      <c r="O40065" s="197"/>
      <c r="P40065" s="231"/>
    </row>
    <row r="40066" spans="2:16">
      <c r="B40066" s="351"/>
      <c r="C40066" s="398"/>
      <c r="D40066" s="399"/>
      <c r="E40066" s="400"/>
      <c r="G40066" s="401"/>
      <c r="H40066" s="401"/>
      <c r="I40066" s="401"/>
      <c r="J40066" s="194"/>
      <c r="K40066" s="194"/>
      <c r="L40066" s="195"/>
      <c r="M40066" s="196"/>
      <c r="N40066" s="197"/>
      <c r="O40066" s="197"/>
      <c r="P40066" s="231"/>
    </row>
    <row r="40067" spans="2:16">
      <c r="B40067" s="351"/>
      <c r="C40067" s="398"/>
      <c r="D40067" s="399"/>
      <c r="E40067" s="400"/>
      <c r="G40067" s="401"/>
      <c r="H40067" s="401"/>
      <c r="I40067" s="401"/>
      <c r="J40067" s="194"/>
      <c r="K40067" s="194"/>
      <c r="L40067" s="195"/>
      <c r="M40067" s="196"/>
      <c r="N40067" s="197"/>
      <c r="O40067" s="197"/>
      <c r="P40067" s="231"/>
    </row>
    <row r="40068" spans="2:16">
      <c r="B40068" s="351"/>
      <c r="C40068" s="398"/>
      <c r="D40068" s="399"/>
      <c r="E40068" s="400"/>
      <c r="G40068" s="401"/>
      <c r="H40068" s="401"/>
      <c r="I40068" s="401"/>
      <c r="J40068" s="194"/>
      <c r="K40068" s="194"/>
      <c r="L40068" s="195"/>
      <c r="M40068" s="196"/>
      <c r="N40068" s="197"/>
      <c r="O40068" s="197"/>
      <c r="P40068" s="231"/>
    </row>
    <row r="40069" spans="2:16">
      <c r="B40069" s="351"/>
      <c r="C40069" s="398"/>
      <c r="D40069" s="399"/>
      <c r="E40069" s="400"/>
      <c r="G40069" s="401"/>
      <c r="H40069" s="401"/>
      <c r="I40069" s="401"/>
      <c r="J40069" s="194"/>
      <c r="K40069" s="194"/>
      <c r="L40069" s="195"/>
      <c r="M40069" s="196"/>
      <c r="N40069" s="197"/>
      <c r="O40069" s="197"/>
      <c r="P40069" s="231"/>
    </row>
    <row r="40070" spans="2:16">
      <c r="B40070" s="351"/>
      <c r="C40070" s="398"/>
      <c r="D40070" s="399"/>
      <c r="E40070" s="400"/>
      <c r="G40070" s="401"/>
      <c r="H40070" s="401"/>
      <c r="I40070" s="401"/>
      <c r="J40070" s="194"/>
      <c r="K40070" s="194"/>
      <c r="L40070" s="195"/>
      <c r="M40070" s="196"/>
      <c r="N40070" s="197"/>
      <c r="O40070" s="197"/>
      <c r="P40070" s="231"/>
    </row>
    <row r="40071" spans="2:16">
      <c r="B40071" s="351"/>
      <c r="C40071" s="398"/>
      <c r="D40071" s="399"/>
      <c r="E40071" s="400"/>
      <c r="G40071" s="401"/>
      <c r="H40071" s="401"/>
      <c r="I40071" s="401"/>
      <c r="J40071" s="194"/>
      <c r="K40071" s="194"/>
      <c r="L40071" s="195"/>
      <c r="M40071" s="196"/>
      <c r="N40071" s="197"/>
      <c r="O40071" s="197"/>
      <c r="P40071" s="231"/>
    </row>
    <row r="40072" spans="2:16">
      <c r="B40072" s="351"/>
      <c r="C40072" s="398"/>
      <c r="D40072" s="399"/>
      <c r="E40072" s="400"/>
      <c r="G40072" s="401"/>
      <c r="H40072" s="401"/>
      <c r="I40072" s="401"/>
      <c r="J40072" s="194"/>
      <c r="K40072" s="194"/>
      <c r="L40072" s="195"/>
      <c r="M40072" s="196"/>
      <c r="N40072" s="197"/>
      <c r="O40072" s="197"/>
      <c r="P40072" s="231"/>
    </row>
    <row r="40073" spans="2:16">
      <c r="B40073" s="351"/>
      <c r="C40073" s="398"/>
      <c r="D40073" s="399"/>
      <c r="E40073" s="400"/>
      <c r="G40073" s="401"/>
      <c r="H40073" s="401"/>
      <c r="I40073" s="401"/>
      <c r="J40073" s="194"/>
      <c r="K40073" s="194"/>
      <c r="L40073" s="195"/>
      <c r="M40073" s="196"/>
      <c r="N40073" s="197"/>
      <c r="O40073" s="197"/>
      <c r="P40073" s="231"/>
    </row>
    <row r="40074" spans="2:16">
      <c r="B40074" s="351"/>
      <c r="C40074" s="398"/>
      <c r="D40074" s="399"/>
      <c r="E40074" s="400"/>
      <c r="G40074" s="401"/>
      <c r="H40074" s="401"/>
      <c r="I40074" s="401"/>
      <c r="J40074" s="194"/>
      <c r="K40074" s="194"/>
      <c r="L40074" s="195"/>
      <c r="M40074" s="196"/>
      <c r="N40074" s="197"/>
      <c r="O40074" s="197"/>
      <c r="P40074" s="231"/>
    </row>
    <row r="40075" spans="2:16">
      <c r="B40075" s="351"/>
      <c r="C40075" s="398"/>
      <c r="D40075" s="399"/>
      <c r="E40075" s="400"/>
      <c r="G40075" s="401"/>
      <c r="H40075" s="401"/>
      <c r="I40075" s="401"/>
      <c r="J40075" s="194"/>
      <c r="K40075" s="194"/>
      <c r="L40075" s="195"/>
      <c r="M40075" s="196"/>
      <c r="N40075" s="197"/>
      <c r="O40075" s="197"/>
      <c r="P40075" s="231"/>
    </row>
    <row r="40076" spans="2:16">
      <c r="B40076" s="351"/>
      <c r="C40076" s="398"/>
      <c r="D40076" s="399"/>
      <c r="E40076" s="400"/>
      <c r="G40076" s="401"/>
      <c r="H40076" s="401"/>
      <c r="I40076" s="401"/>
      <c r="J40076" s="194"/>
      <c r="K40076" s="194"/>
      <c r="L40076" s="195"/>
      <c r="M40076" s="196"/>
      <c r="N40076" s="197"/>
      <c r="O40076" s="197"/>
      <c r="P40076" s="231"/>
    </row>
    <row r="40077" spans="2:16">
      <c r="B40077" s="351"/>
      <c r="C40077" s="398"/>
      <c r="D40077" s="399"/>
      <c r="E40077" s="400"/>
      <c r="G40077" s="401"/>
      <c r="H40077" s="401"/>
      <c r="I40077" s="401"/>
      <c r="J40077" s="194"/>
      <c r="K40077" s="194"/>
      <c r="L40077" s="195"/>
      <c r="M40077" s="196"/>
      <c r="N40077" s="197"/>
      <c r="O40077" s="197"/>
      <c r="P40077" s="231"/>
    </row>
    <row r="40078" spans="2:16">
      <c r="B40078" s="351"/>
      <c r="C40078" s="398"/>
      <c r="D40078" s="399"/>
      <c r="E40078" s="400"/>
      <c r="G40078" s="401"/>
      <c r="H40078" s="401"/>
      <c r="I40078" s="401"/>
      <c r="J40078" s="194"/>
      <c r="K40078" s="194"/>
      <c r="L40078" s="195"/>
      <c r="M40078" s="196"/>
      <c r="N40078" s="197"/>
      <c r="O40078" s="197"/>
      <c r="P40078" s="231"/>
    </row>
    <row r="40079" spans="2:16">
      <c r="B40079" s="351"/>
      <c r="C40079" s="398"/>
      <c r="D40079" s="399"/>
      <c r="E40079" s="400"/>
      <c r="G40079" s="401"/>
      <c r="H40079" s="401"/>
      <c r="I40079" s="401"/>
      <c r="J40079" s="194"/>
      <c r="K40079" s="194"/>
      <c r="L40079" s="195"/>
      <c r="M40079" s="196"/>
      <c r="N40079" s="197"/>
      <c r="O40079" s="197"/>
      <c r="P40079" s="231"/>
    </row>
    <row r="40080" spans="2:16">
      <c r="B40080" s="351"/>
      <c r="C40080" s="398"/>
      <c r="D40080" s="399"/>
      <c r="E40080" s="400"/>
      <c r="G40080" s="401"/>
      <c r="H40080" s="401"/>
      <c r="I40080" s="401"/>
      <c r="J40080" s="194"/>
      <c r="K40080" s="194"/>
      <c r="L40080" s="195"/>
      <c r="M40080" s="196"/>
      <c r="N40080" s="197"/>
      <c r="O40080" s="197"/>
      <c r="P40080" s="231"/>
    </row>
    <row r="40081" spans="2:16">
      <c r="B40081" s="351"/>
      <c r="C40081" s="398"/>
      <c r="D40081" s="399"/>
      <c r="E40081" s="400"/>
      <c r="G40081" s="401"/>
      <c r="H40081" s="401"/>
      <c r="I40081" s="401"/>
      <c r="J40081" s="194"/>
      <c r="K40081" s="194"/>
      <c r="L40081" s="195"/>
      <c r="M40081" s="196"/>
      <c r="N40081" s="197"/>
      <c r="O40081" s="197"/>
      <c r="P40081" s="231"/>
    </row>
    <row r="40082" spans="2:16">
      <c r="B40082" s="351"/>
      <c r="C40082" s="398"/>
      <c r="D40082" s="399"/>
      <c r="E40082" s="400"/>
      <c r="G40082" s="401"/>
      <c r="H40082" s="401"/>
      <c r="I40082" s="401"/>
      <c r="J40082" s="194"/>
      <c r="K40082" s="194"/>
      <c r="L40082" s="195"/>
      <c r="M40082" s="196"/>
      <c r="N40082" s="197"/>
      <c r="O40082" s="197"/>
      <c r="P40082" s="231"/>
    </row>
    <row r="40083" spans="2:16">
      <c r="B40083" s="351"/>
      <c r="C40083" s="398"/>
      <c r="D40083" s="399"/>
      <c r="E40083" s="400"/>
      <c r="G40083" s="401"/>
      <c r="H40083" s="401"/>
      <c r="I40083" s="401"/>
      <c r="J40083" s="194"/>
      <c r="K40083" s="194"/>
      <c r="L40083" s="195"/>
      <c r="M40083" s="196"/>
      <c r="N40083" s="197"/>
      <c r="O40083" s="197"/>
      <c r="P40083" s="231"/>
    </row>
    <row r="40084" spans="2:16">
      <c r="B40084" s="351"/>
      <c r="C40084" s="398"/>
      <c r="D40084" s="399"/>
      <c r="E40084" s="400"/>
      <c r="G40084" s="401"/>
      <c r="H40084" s="401"/>
      <c r="I40084" s="401"/>
      <c r="J40084" s="194"/>
      <c r="K40084" s="194"/>
      <c r="L40084" s="195"/>
      <c r="M40084" s="196"/>
      <c r="N40084" s="197"/>
      <c r="O40084" s="197"/>
      <c r="P40084" s="231"/>
    </row>
    <row r="40085" spans="2:16">
      <c r="B40085" s="351"/>
      <c r="C40085" s="398"/>
      <c r="D40085" s="399"/>
      <c r="E40085" s="400"/>
      <c r="G40085" s="401"/>
      <c r="H40085" s="401"/>
      <c r="I40085" s="401"/>
      <c r="J40085" s="194"/>
      <c r="K40085" s="194"/>
      <c r="L40085" s="195"/>
      <c r="M40085" s="196"/>
      <c r="N40085" s="197"/>
      <c r="O40085" s="197"/>
      <c r="P40085" s="231"/>
    </row>
    <row r="40086" spans="2:16">
      <c r="B40086" s="351"/>
      <c r="C40086" s="398"/>
      <c r="D40086" s="399"/>
      <c r="E40086" s="400"/>
      <c r="G40086" s="401"/>
      <c r="H40086" s="401"/>
      <c r="I40086" s="401"/>
      <c r="J40086" s="194"/>
      <c r="K40086" s="194"/>
      <c r="L40086" s="195"/>
      <c r="M40086" s="196"/>
      <c r="N40086" s="197"/>
      <c r="O40086" s="197"/>
      <c r="P40086" s="231"/>
    </row>
    <row r="40087" spans="2:16">
      <c r="B40087" s="351"/>
      <c r="C40087" s="398"/>
      <c r="D40087" s="399"/>
      <c r="E40087" s="400"/>
      <c r="G40087" s="401"/>
      <c r="H40087" s="401"/>
      <c r="I40087" s="401"/>
      <c r="J40087" s="194"/>
      <c r="K40087" s="194"/>
      <c r="L40087" s="195"/>
      <c r="M40087" s="196"/>
      <c r="N40087" s="197"/>
      <c r="O40087" s="197"/>
      <c r="P40087" s="231"/>
    </row>
    <row r="40088" spans="2:16">
      <c r="B40088" s="351"/>
      <c r="C40088" s="398"/>
      <c r="D40088" s="399"/>
      <c r="E40088" s="400"/>
      <c r="G40088" s="401"/>
      <c r="H40088" s="401"/>
      <c r="I40088" s="401"/>
      <c r="J40088" s="194"/>
      <c r="K40088" s="194"/>
      <c r="L40088" s="195"/>
      <c r="M40088" s="196"/>
      <c r="N40088" s="197"/>
      <c r="O40088" s="197"/>
      <c r="P40088" s="231"/>
    </row>
    <row r="40089" spans="2:16">
      <c r="B40089" s="351"/>
      <c r="C40089" s="398"/>
      <c r="D40089" s="399"/>
      <c r="E40089" s="400"/>
      <c r="G40089" s="401"/>
      <c r="H40089" s="401"/>
      <c r="I40089" s="401"/>
      <c r="J40089" s="194"/>
      <c r="K40089" s="194"/>
      <c r="L40089" s="195"/>
      <c r="M40089" s="196"/>
      <c r="N40089" s="197"/>
      <c r="O40089" s="197"/>
      <c r="P40089" s="231"/>
    </row>
    <row r="40090" spans="2:16">
      <c r="B40090" s="351"/>
      <c r="C40090" s="398"/>
      <c r="D40090" s="399"/>
      <c r="E40090" s="400"/>
      <c r="G40090" s="401"/>
      <c r="H40090" s="401"/>
      <c r="I40090" s="401"/>
      <c r="J40090" s="194"/>
      <c r="K40090" s="194"/>
      <c r="L40090" s="195"/>
      <c r="M40090" s="196"/>
      <c r="N40090" s="197"/>
      <c r="O40090" s="197"/>
      <c r="P40090" s="231"/>
    </row>
    <row r="40091" spans="2:16">
      <c r="B40091" s="351"/>
      <c r="C40091" s="398"/>
      <c r="D40091" s="399"/>
      <c r="E40091" s="400"/>
      <c r="G40091" s="401"/>
      <c r="H40091" s="401"/>
      <c r="I40091" s="401"/>
      <c r="J40091" s="194"/>
      <c r="K40091" s="194"/>
      <c r="L40091" s="195"/>
      <c r="M40091" s="196"/>
      <c r="N40091" s="197"/>
      <c r="O40091" s="197"/>
      <c r="P40091" s="231"/>
    </row>
    <row r="40092" spans="2:16">
      <c r="B40092" s="351"/>
      <c r="C40092" s="398"/>
      <c r="D40092" s="399"/>
      <c r="E40092" s="400"/>
      <c r="G40092" s="401"/>
      <c r="H40092" s="401"/>
      <c r="I40092" s="401"/>
      <c r="J40092" s="194"/>
      <c r="K40092" s="194"/>
      <c r="L40092" s="195"/>
      <c r="M40092" s="196"/>
      <c r="N40092" s="197"/>
      <c r="O40092" s="197"/>
      <c r="P40092" s="231"/>
    </row>
    <row r="40093" spans="2:16">
      <c r="B40093" s="351"/>
      <c r="C40093" s="398"/>
      <c r="D40093" s="399"/>
      <c r="E40093" s="400"/>
      <c r="G40093" s="401"/>
      <c r="H40093" s="401"/>
      <c r="I40093" s="401"/>
      <c r="J40093" s="194"/>
      <c r="K40093" s="194"/>
      <c r="L40093" s="195"/>
      <c r="M40093" s="196"/>
      <c r="N40093" s="197"/>
      <c r="O40093" s="197"/>
      <c r="P40093" s="231"/>
    </row>
    <row r="40094" spans="2:16">
      <c r="B40094" s="351"/>
      <c r="C40094" s="398"/>
      <c r="D40094" s="399"/>
      <c r="E40094" s="400"/>
      <c r="G40094" s="401"/>
      <c r="H40094" s="401"/>
      <c r="I40094" s="401"/>
      <c r="J40094" s="194"/>
      <c r="K40094" s="194"/>
      <c r="L40094" s="195"/>
      <c r="M40094" s="196"/>
      <c r="N40094" s="197"/>
      <c r="O40094" s="197"/>
      <c r="P40094" s="231"/>
    </row>
    <row r="40095" spans="2:16">
      <c r="B40095" s="351"/>
      <c r="C40095" s="398"/>
      <c r="D40095" s="399"/>
      <c r="E40095" s="400"/>
      <c r="G40095" s="401"/>
      <c r="H40095" s="401"/>
      <c r="I40095" s="401"/>
      <c r="J40095" s="194"/>
      <c r="K40095" s="194"/>
      <c r="L40095" s="195"/>
      <c r="M40095" s="196"/>
      <c r="N40095" s="197"/>
      <c r="O40095" s="197"/>
      <c r="P40095" s="231"/>
    </row>
    <row r="40096" spans="2:16">
      <c r="B40096" s="351"/>
      <c r="C40096" s="398"/>
      <c r="D40096" s="399"/>
      <c r="E40096" s="400"/>
      <c r="G40096" s="401"/>
      <c r="H40096" s="401"/>
      <c r="I40096" s="401"/>
      <c r="J40096" s="194"/>
      <c r="K40096" s="194"/>
      <c r="L40096" s="195"/>
      <c r="M40096" s="196"/>
      <c r="N40096" s="197"/>
      <c r="O40096" s="197"/>
      <c r="P40096" s="231"/>
    </row>
    <row r="40097" spans="2:16">
      <c r="B40097" s="351"/>
      <c r="C40097" s="398"/>
      <c r="D40097" s="399"/>
      <c r="E40097" s="400"/>
      <c r="G40097" s="401"/>
      <c r="H40097" s="401"/>
      <c r="I40097" s="401"/>
      <c r="J40097" s="194"/>
      <c r="K40097" s="194"/>
      <c r="L40097" s="195"/>
      <c r="M40097" s="196"/>
      <c r="N40097" s="197"/>
      <c r="O40097" s="197"/>
      <c r="P40097" s="231"/>
    </row>
    <row r="40098" spans="2:16">
      <c r="B40098" s="351"/>
      <c r="C40098" s="398"/>
      <c r="D40098" s="399"/>
      <c r="E40098" s="400"/>
      <c r="G40098" s="401"/>
      <c r="H40098" s="401"/>
      <c r="I40098" s="401"/>
      <c r="J40098" s="194"/>
      <c r="K40098" s="194"/>
      <c r="L40098" s="195"/>
      <c r="M40098" s="196"/>
      <c r="N40098" s="197"/>
      <c r="O40098" s="197"/>
      <c r="P40098" s="231"/>
    </row>
    <row r="40099" spans="2:16">
      <c r="B40099" s="351"/>
      <c r="C40099" s="398"/>
      <c r="D40099" s="399"/>
      <c r="E40099" s="400"/>
      <c r="G40099" s="401"/>
      <c r="H40099" s="401"/>
      <c r="I40099" s="401"/>
      <c r="J40099" s="194"/>
      <c r="K40099" s="194"/>
      <c r="L40099" s="195"/>
      <c r="M40099" s="196"/>
      <c r="N40099" s="197"/>
      <c r="O40099" s="197"/>
      <c r="P40099" s="231"/>
    </row>
    <row r="40100" spans="2:16">
      <c r="B40100" s="351"/>
      <c r="C40100" s="398"/>
      <c r="D40100" s="399"/>
      <c r="E40100" s="400"/>
      <c r="G40100" s="401"/>
      <c r="H40100" s="401"/>
      <c r="I40100" s="401"/>
      <c r="J40100" s="194"/>
      <c r="K40100" s="194"/>
      <c r="L40100" s="195"/>
      <c r="M40100" s="196"/>
      <c r="N40100" s="197"/>
      <c r="O40100" s="197"/>
      <c r="P40100" s="231"/>
    </row>
    <row r="40101" spans="2:16">
      <c r="B40101" s="351"/>
      <c r="C40101" s="398"/>
      <c r="D40101" s="399"/>
      <c r="E40101" s="400"/>
      <c r="G40101" s="401"/>
      <c r="H40101" s="401"/>
      <c r="I40101" s="401"/>
      <c r="J40101" s="194"/>
      <c r="K40101" s="194"/>
      <c r="L40101" s="195"/>
      <c r="M40101" s="196"/>
      <c r="N40101" s="197"/>
      <c r="O40101" s="197"/>
      <c r="P40101" s="231"/>
    </row>
    <row r="40102" spans="2:16">
      <c r="B40102" s="351"/>
      <c r="C40102" s="398"/>
      <c r="D40102" s="399"/>
      <c r="E40102" s="400"/>
      <c r="G40102" s="401"/>
      <c r="H40102" s="401"/>
      <c r="I40102" s="401"/>
      <c r="J40102" s="194"/>
      <c r="K40102" s="194"/>
      <c r="L40102" s="195"/>
      <c r="M40102" s="196"/>
      <c r="N40102" s="197"/>
      <c r="O40102" s="197"/>
      <c r="P40102" s="231"/>
    </row>
    <row r="40103" spans="2:16">
      <c r="B40103" s="351"/>
      <c r="C40103" s="398"/>
      <c r="D40103" s="399"/>
      <c r="E40103" s="400"/>
      <c r="G40103" s="401"/>
      <c r="H40103" s="401"/>
      <c r="I40103" s="401"/>
      <c r="J40103" s="194"/>
      <c r="K40103" s="194"/>
      <c r="L40103" s="195"/>
      <c r="M40103" s="196"/>
      <c r="N40103" s="197"/>
      <c r="O40103" s="197"/>
      <c r="P40103" s="231"/>
    </row>
    <row r="40104" spans="2:16">
      <c r="B40104" s="351"/>
      <c r="C40104" s="398"/>
      <c r="D40104" s="399"/>
      <c r="E40104" s="400"/>
      <c r="G40104" s="401"/>
      <c r="H40104" s="401"/>
      <c r="I40104" s="401"/>
      <c r="J40104" s="194"/>
      <c r="K40104" s="194"/>
      <c r="L40104" s="195"/>
      <c r="M40104" s="196"/>
      <c r="N40104" s="197"/>
      <c r="O40104" s="197"/>
      <c r="P40104" s="231"/>
    </row>
    <row r="40105" spans="2:16">
      <c r="B40105" s="351"/>
      <c r="C40105" s="398"/>
      <c r="D40105" s="399"/>
      <c r="E40105" s="400"/>
      <c r="G40105" s="401"/>
      <c r="H40105" s="401"/>
      <c r="I40105" s="401"/>
      <c r="J40105" s="194"/>
      <c r="K40105" s="194"/>
      <c r="L40105" s="195"/>
      <c r="M40105" s="196"/>
      <c r="N40105" s="197"/>
      <c r="O40105" s="197"/>
      <c r="P40105" s="231"/>
    </row>
    <row r="40106" spans="2:16">
      <c r="B40106" s="351"/>
      <c r="C40106" s="398"/>
      <c r="D40106" s="399"/>
      <c r="E40106" s="400"/>
      <c r="G40106" s="401"/>
      <c r="H40106" s="401"/>
      <c r="I40106" s="401"/>
      <c r="J40106" s="194"/>
      <c r="K40106" s="194"/>
      <c r="L40106" s="195"/>
      <c r="M40106" s="196"/>
      <c r="N40106" s="197"/>
      <c r="O40106" s="197"/>
      <c r="P40106" s="231"/>
    </row>
    <row r="40107" spans="2:16">
      <c r="B40107" s="351"/>
      <c r="C40107" s="398"/>
      <c r="D40107" s="399"/>
      <c r="E40107" s="400"/>
      <c r="G40107" s="401"/>
      <c r="H40107" s="401"/>
      <c r="I40107" s="401"/>
      <c r="J40107" s="194"/>
      <c r="K40107" s="194"/>
      <c r="L40107" s="195"/>
      <c r="M40107" s="196"/>
      <c r="N40107" s="197"/>
      <c r="O40107" s="197"/>
      <c r="P40107" s="231"/>
    </row>
    <row r="40108" spans="2:16">
      <c r="B40108" s="351"/>
      <c r="C40108" s="398"/>
      <c r="D40108" s="399"/>
      <c r="E40108" s="400"/>
      <c r="G40108" s="401"/>
      <c r="H40108" s="401"/>
      <c r="I40108" s="401"/>
      <c r="J40108" s="194"/>
      <c r="K40108" s="194"/>
      <c r="L40108" s="195"/>
      <c r="M40108" s="196"/>
      <c r="N40108" s="197"/>
      <c r="O40108" s="197"/>
      <c r="P40108" s="231"/>
    </row>
    <row r="40109" spans="2:16">
      <c r="B40109" s="351"/>
      <c r="C40109" s="398"/>
      <c r="D40109" s="399"/>
      <c r="E40109" s="400"/>
      <c r="G40109" s="401"/>
      <c r="H40109" s="401"/>
      <c r="I40109" s="401"/>
      <c r="J40109" s="194"/>
      <c r="K40109" s="194"/>
      <c r="L40109" s="195"/>
      <c r="M40109" s="196"/>
      <c r="N40109" s="197"/>
      <c r="O40109" s="197"/>
      <c r="P40109" s="231"/>
    </row>
    <row r="40110" spans="2:16">
      <c r="B40110" s="351"/>
      <c r="C40110" s="398"/>
      <c r="D40110" s="399"/>
      <c r="E40110" s="400"/>
      <c r="G40110" s="401"/>
      <c r="H40110" s="401"/>
      <c r="I40110" s="401"/>
      <c r="J40110" s="194"/>
      <c r="K40110" s="194"/>
      <c r="L40110" s="195"/>
      <c r="M40110" s="196"/>
      <c r="N40110" s="197"/>
      <c r="O40110" s="197"/>
      <c r="P40110" s="231"/>
    </row>
    <row r="40111" spans="2:16">
      <c r="B40111" s="351"/>
      <c r="C40111" s="398"/>
      <c r="D40111" s="399"/>
      <c r="E40111" s="400"/>
      <c r="G40111" s="401"/>
      <c r="H40111" s="401"/>
      <c r="I40111" s="401"/>
      <c r="J40111" s="194"/>
      <c r="K40111" s="194"/>
      <c r="L40111" s="195"/>
      <c r="M40111" s="196"/>
      <c r="N40111" s="197"/>
      <c r="O40111" s="197"/>
      <c r="P40111" s="231"/>
    </row>
    <row r="40112" spans="2:16">
      <c r="B40112" s="351"/>
      <c r="C40112" s="398"/>
      <c r="D40112" s="399"/>
      <c r="E40112" s="400"/>
      <c r="G40112" s="401"/>
      <c r="H40112" s="401"/>
      <c r="I40112" s="401"/>
      <c r="J40112" s="194"/>
      <c r="K40112" s="194"/>
      <c r="L40112" s="195"/>
      <c r="M40112" s="196"/>
      <c r="N40112" s="197"/>
      <c r="O40112" s="197"/>
      <c r="P40112" s="231"/>
    </row>
    <row r="40113" spans="2:16">
      <c r="B40113" s="351"/>
      <c r="C40113" s="398"/>
      <c r="D40113" s="399"/>
      <c r="E40113" s="400"/>
      <c r="G40113" s="401"/>
      <c r="H40113" s="401"/>
      <c r="I40113" s="401"/>
      <c r="J40113" s="194"/>
      <c r="K40113" s="194"/>
      <c r="L40113" s="195"/>
      <c r="M40113" s="196"/>
      <c r="N40113" s="197"/>
      <c r="O40113" s="197"/>
      <c r="P40113" s="231"/>
    </row>
    <row r="40114" spans="2:16">
      <c r="B40114" s="351"/>
      <c r="C40114" s="398"/>
      <c r="D40114" s="399"/>
      <c r="E40114" s="400"/>
      <c r="G40114" s="401"/>
      <c r="H40114" s="401"/>
      <c r="I40114" s="401"/>
      <c r="J40114" s="194"/>
      <c r="K40114" s="194"/>
      <c r="L40114" s="195"/>
      <c r="M40114" s="196"/>
      <c r="N40114" s="197"/>
      <c r="O40114" s="197"/>
      <c r="P40114" s="231"/>
    </row>
    <row r="40115" spans="2:16">
      <c r="B40115" s="351"/>
      <c r="C40115" s="398"/>
      <c r="D40115" s="399"/>
      <c r="E40115" s="400"/>
      <c r="G40115" s="401"/>
      <c r="H40115" s="401"/>
      <c r="I40115" s="401"/>
      <c r="J40115" s="194"/>
      <c r="K40115" s="194"/>
      <c r="L40115" s="195"/>
      <c r="M40115" s="196"/>
      <c r="N40115" s="197"/>
      <c r="O40115" s="197"/>
      <c r="P40115" s="231"/>
    </row>
    <row r="40116" spans="2:16">
      <c r="B40116" s="351"/>
      <c r="C40116" s="398"/>
      <c r="D40116" s="399"/>
      <c r="E40116" s="400"/>
      <c r="G40116" s="401"/>
      <c r="H40116" s="401"/>
      <c r="I40116" s="401"/>
      <c r="J40116" s="194"/>
      <c r="K40116" s="194"/>
      <c r="L40116" s="195"/>
      <c r="M40116" s="196"/>
      <c r="N40116" s="197"/>
      <c r="O40116" s="197"/>
      <c r="P40116" s="231"/>
    </row>
    <row r="40117" spans="2:16">
      <c r="B40117" s="351"/>
      <c r="C40117" s="398"/>
      <c r="D40117" s="399"/>
      <c r="E40117" s="400"/>
      <c r="G40117" s="401"/>
      <c r="H40117" s="401"/>
      <c r="I40117" s="401"/>
      <c r="J40117" s="194"/>
      <c r="K40117" s="194"/>
      <c r="L40117" s="195"/>
      <c r="M40117" s="196"/>
      <c r="N40117" s="197"/>
      <c r="O40117" s="197"/>
      <c r="P40117" s="231"/>
    </row>
    <row r="40118" spans="2:16">
      <c r="B40118" s="351"/>
      <c r="C40118" s="398"/>
      <c r="D40118" s="399"/>
      <c r="E40118" s="400"/>
      <c r="G40118" s="401"/>
      <c r="H40118" s="401"/>
      <c r="I40118" s="401"/>
      <c r="J40118" s="194"/>
      <c r="K40118" s="194"/>
      <c r="L40118" s="195"/>
      <c r="M40118" s="196"/>
      <c r="N40118" s="197"/>
      <c r="O40118" s="197"/>
      <c r="P40118" s="231"/>
    </row>
    <row r="40119" spans="2:16">
      <c r="B40119" s="351"/>
      <c r="C40119" s="398"/>
      <c r="D40119" s="399"/>
      <c r="E40119" s="400"/>
      <c r="G40119" s="401"/>
      <c r="H40119" s="401"/>
      <c r="I40119" s="401"/>
      <c r="J40119" s="194"/>
      <c r="K40119" s="194"/>
      <c r="L40119" s="195"/>
      <c r="M40119" s="196"/>
      <c r="N40119" s="197"/>
      <c r="O40119" s="197"/>
      <c r="P40119" s="231"/>
    </row>
    <row r="40120" spans="2:16">
      <c r="B40120" s="351"/>
      <c r="C40120" s="398"/>
      <c r="D40120" s="399"/>
      <c r="E40120" s="400"/>
      <c r="G40120" s="401"/>
      <c r="H40120" s="401"/>
      <c r="I40120" s="401"/>
      <c r="J40120" s="194"/>
      <c r="K40120" s="194"/>
      <c r="L40120" s="195"/>
      <c r="M40120" s="196"/>
      <c r="N40120" s="197"/>
      <c r="O40120" s="197"/>
      <c r="P40120" s="231"/>
    </row>
    <row r="40121" spans="2:16">
      <c r="B40121" s="351"/>
      <c r="C40121" s="398"/>
      <c r="D40121" s="399"/>
      <c r="E40121" s="400"/>
      <c r="G40121" s="401"/>
      <c r="H40121" s="401"/>
      <c r="I40121" s="401"/>
      <c r="J40121" s="194"/>
      <c r="K40121" s="194"/>
      <c r="L40121" s="195"/>
      <c r="M40121" s="196"/>
      <c r="N40121" s="197"/>
      <c r="O40121" s="197"/>
      <c r="P40121" s="231"/>
    </row>
    <row r="40122" spans="2:16">
      <c r="B40122" s="351"/>
      <c r="C40122" s="398"/>
      <c r="D40122" s="399"/>
      <c r="E40122" s="400"/>
      <c r="G40122" s="401"/>
      <c r="H40122" s="401"/>
      <c r="I40122" s="401"/>
      <c r="J40122" s="194"/>
      <c r="K40122" s="194"/>
      <c r="L40122" s="195"/>
      <c r="M40122" s="196"/>
      <c r="N40122" s="197"/>
      <c r="O40122" s="197"/>
      <c r="P40122" s="231"/>
    </row>
    <row r="40123" spans="2:16">
      <c r="B40123" s="351"/>
      <c r="C40123" s="398"/>
      <c r="D40123" s="399"/>
      <c r="E40123" s="400"/>
      <c r="G40123" s="401"/>
      <c r="H40123" s="401"/>
      <c r="I40123" s="401"/>
      <c r="J40123" s="194"/>
      <c r="K40123" s="194"/>
      <c r="L40123" s="195"/>
      <c r="M40123" s="196"/>
      <c r="N40123" s="197"/>
      <c r="O40123" s="197"/>
      <c r="P40123" s="231"/>
    </row>
    <row r="40124" spans="2:16">
      <c r="B40124" s="351"/>
      <c r="C40124" s="398"/>
      <c r="D40124" s="399"/>
      <c r="E40124" s="400"/>
      <c r="G40124" s="401"/>
      <c r="H40124" s="401"/>
      <c r="I40124" s="401"/>
      <c r="J40124" s="194"/>
      <c r="K40124" s="194"/>
      <c r="L40124" s="195"/>
      <c r="M40124" s="196"/>
      <c r="N40124" s="197"/>
      <c r="O40124" s="197"/>
      <c r="P40124" s="231"/>
    </row>
    <row r="40125" spans="2:16">
      <c r="B40125" s="351"/>
      <c r="C40125" s="398"/>
      <c r="D40125" s="399"/>
      <c r="E40125" s="400"/>
      <c r="G40125" s="401"/>
      <c r="H40125" s="401"/>
      <c r="I40125" s="401"/>
      <c r="J40125" s="194"/>
      <c r="K40125" s="194"/>
      <c r="L40125" s="195"/>
      <c r="M40125" s="196"/>
      <c r="N40125" s="197"/>
      <c r="O40125" s="197"/>
      <c r="P40125" s="231"/>
    </row>
    <row r="40126" spans="2:16">
      <c r="B40126" s="351"/>
      <c r="C40126" s="398"/>
      <c r="D40126" s="399"/>
      <c r="E40126" s="400"/>
      <c r="G40126" s="401"/>
      <c r="H40126" s="401"/>
      <c r="I40126" s="401"/>
      <c r="J40126" s="194"/>
      <c r="K40126" s="194"/>
      <c r="L40126" s="195"/>
      <c r="M40126" s="196"/>
      <c r="N40126" s="197"/>
      <c r="O40126" s="197"/>
      <c r="P40126" s="231"/>
    </row>
    <row r="40127" spans="2:16">
      <c r="B40127" s="351"/>
      <c r="C40127" s="398"/>
      <c r="D40127" s="399"/>
      <c r="E40127" s="400"/>
      <c r="G40127" s="401"/>
      <c r="H40127" s="401"/>
      <c r="I40127" s="401"/>
      <c r="J40127" s="194"/>
      <c r="K40127" s="194"/>
      <c r="L40127" s="195"/>
      <c r="M40127" s="196"/>
      <c r="N40127" s="197"/>
      <c r="O40127" s="197"/>
      <c r="P40127" s="231"/>
    </row>
    <row r="40128" spans="2:16">
      <c r="B40128" s="351"/>
      <c r="C40128" s="398"/>
      <c r="D40128" s="399"/>
      <c r="E40128" s="400"/>
      <c r="G40128" s="401"/>
      <c r="H40128" s="401"/>
      <c r="I40128" s="401"/>
      <c r="J40128" s="194"/>
      <c r="K40128" s="194"/>
      <c r="L40128" s="195"/>
      <c r="M40128" s="196"/>
      <c r="N40128" s="197"/>
      <c r="O40128" s="197"/>
      <c r="P40128" s="231"/>
    </row>
    <row r="40129" spans="2:16">
      <c r="B40129" s="351"/>
      <c r="C40129" s="398"/>
      <c r="D40129" s="399"/>
      <c r="E40129" s="400"/>
      <c r="G40129" s="401"/>
      <c r="H40129" s="401"/>
      <c r="I40129" s="401"/>
      <c r="J40129" s="194"/>
      <c r="K40129" s="194"/>
      <c r="L40129" s="195"/>
      <c r="M40129" s="196"/>
      <c r="N40129" s="197"/>
      <c r="O40129" s="197"/>
      <c r="P40129" s="231"/>
    </row>
    <row r="40130" spans="2:16">
      <c r="B40130" s="351"/>
      <c r="C40130" s="398"/>
      <c r="D40130" s="399"/>
      <c r="E40130" s="400"/>
      <c r="G40130" s="401"/>
      <c r="H40130" s="401"/>
      <c r="I40130" s="401"/>
      <c r="J40130" s="194"/>
      <c r="K40130" s="194"/>
      <c r="L40130" s="195"/>
      <c r="M40130" s="196"/>
      <c r="N40130" s="197"/>
      <c r="O40130" s="197"/>
      <c r="P40130" s="231"/>
    </row>
    <row r="40131" spans="2:16">
      <c r="B40131" s="351"/>
      <c r="C40131" s="398"/>
      <c r="D40131" s="399"/>
      <c r="E40131" s="400"/>
      <c r="G40131" s="401"/>
      <c r="H40131" s="401"/>
      <c r="I40131" s="401"/>
      <c r="J40131" s="194"/>
      <c r="K40131" s="194"/>
      <c r="L40131" s="195"/>
      <c r="M40131" s="196"/>
      <c r="N40131" s="197"/>
      <c r="O40131" s="197"/>
      <c r="P40131" s="231"/>
    </row>
    <row r="40132" spans="2:16">
      <c r="B40132" s="351"/>
      <c r="C40132" s="398"/>
      <c r="D40132" s="399"/>
      <c r="E40132" s="400"/>
      <c r="G40132" s="401"/>
      <c r="H40132" s="401"/>
      <c r="I40132" s="401"/>
      <c r="J40132" s="194"/>
      <c r="K40132" s="194"/>
      <c r="L40132" s="195"/>
      <c r="M40132" s="196"/>
      <c r="N40132" s="197"/>
      <c r="O40132" s="197"/>
      <c r="P40132" s="231"/>
    </row>
    <row r="40133" spans="2:16">
      <c r="B40133" s="351"/>
      <c r="C40133" s="398"/>
      <c r="D40133" s="399"/>
      <c r="E40133" s="400"/>
      <c r="G40133" s="401"/>
      <c r="H40133" s="401"/>
      <c r="I40133" s="401"/>
      <c r="J40133" s="194"/>
      <c r="K40133" s="194"/>
      <c r="L40133" s="195"/>
      <c r="M40133" s="196"/>
      <c r="N40133" s="197"/>
      <c r="O40133" s="197"/>
      <c r="P40133" s="231"/>
    </row>
    <row r="40134" spans="2:16">
      <c r="B40134" s="351"/>
      <c r="C40134" s="398"/>
      <c r="D40134" s="399"/>
      <c r="E40134" s="400"/>
      <c r="G40134" s="401"/>
      <c r="H40134" s="401"/>
      <c r="I40134" s="401"/>
      <c r="J40134" s="194"/>
      <c r="K40134" s="194"/>
      <c r="L40134" s="195"/>
      <c r="M40134" s="196"/>
      <c r="N40134" s="197"/>
      <c r="O40134" s="197"/>
      <c r="P40134" s="231"/>
    </row>
    <row r="40135" spans="2:16">
      <c r="B40135" s="351"/>
      <c r="C40135" s="398"/>
      <c r="D40135" s="399"/>
      <c r="E40135" s="400"/>
      <c r="G40135" s="401"/>
      <c r="H40135" s="401"/>
      <c r="I40135" s="401"/>
      <c r="J40135" s="194"/>
      <c r="K40135" s="194"/>
      <c r="L40135" s="195"/>
      <c r="M40135" s="196"/>
      <c r="N40135" s="197"/>
      <c r="O40135" s="197"/>
      <c r="P40135" s="231"/>
    </row>
    <row r="40136" spans="2:16">
      <c r="B40136" s="351"/>
      <c r="C40136" s="398"/>
      <c r="D40136" s="399"/>
      <c r="E40136" s="400"/>
      <c r="G40136" s="401"/>
      <c r="H40136" s="401"/>
      <c r="I40136" s="401"/>
      <c r="J40136" s="194"/>
      <c r="K40136" s="194"/>
      <c r="L40136" s="195"/>
      <c r="M40136" s="196"/>
      <c r="N40136" s="197"/>
      <c r="O40136" s="197"/>
      <c r="P40136" s="231"/>
    </row>
    <row r="40137" spans="2:16">
      <c r="B40137" s="351"/>
      <c r="C40137" s="398"/>
      <c r="D40137" s="399"/>
      <c r="E40137" s="400"/>
      <c r="G40137" s="401"/>
      <c r="H40137" s="401"/>
      <c r="I40137" s="401"/>
      <c r="J40137" s="194"/>
      <c r="K40137" s="194"/>
      <c r="L40137" s="195"/>
      <c r="M40137" s="196"/>
      <c r="N40137" s="197"/>
      <c r="O40137" s="197"/>
      <c r="P40137" s="231"/>
    </row>
    <row r="40138" spans="2:16">
      <c r="B40138" s="351"/>
      <c r="C40138" s="398"/>
      <c r="D40138" s="399"/>
      <c r="E40138" s="400"/>
      <c r="G40138" s="401"/>
      <c r="H40138" s="401"/>
      <c r="I40138" s="401"/>
      <c r="J40138" s="194"/>
      <c r="K40138" s="194"/>
      <c r="L40138" s="195"/>
      <c r="M40138" s="196"/>
      <c r="N40138" s="197"/>
      <c r="O40138" s="197"/>
      <c r="P40138" s="231"/>
    </row>
    <row r="40139" spans="2:16">
      <c r="B40139" s="351"/>
      <c r="C40139" s="398"/>
      <c r="D40139" s="399"/>
      <c r="E40139" s="400"/>
      <c r="G40139" s="401"/>
      <c r="H40139" s="401"/>
      <c r="I40139" s="401"/>
      <c r="J40139" s="194"/>
      <c r="K40139" s="194"/>
      <c r="L40139" s="195"/>
      <c r="M40139" s="196"/>
      <c r="N40139" s="197"/>
      <c r="O40139" s="197"/>
      <c r="P40139" s="231"/>
    </row>
  </sheetData>
  <pageMargins left="0.7" right="0.7" top="0.75" bottom="0.75" header="0.3" footer="0.3"/>
  <pageSetup orientation="portrait" horizontalDpi="180" verticalDpi="18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P2"/>
  <sheetViews>
    <sheetView workbookViewId="0">
      <selection activeCell="E10" sqref="E10"/>
    </sheetView>
  </sheetViews>
  <sheetFormatPr defaultColWidth="9.140625" defaultRowHeight="10.5"/>
  <cols>
    <col min="1" max="1" width="7.42578125" style="198" customWidth="1"/>
    <col min="2" max="2" width="6.42578125" style="198" customWidth="1"/>
    <col min="3" max="3" width="13.140625" style="198" bestFit="1" customWidth="1"/>
    <col min="4" max="4" width="10.5703125" style="198" bestFit="1" customWidth="1"/>
    <col min="5" max="5" width="12" style="198" bestFit="1" customWidth="1"/>
    <col min="6" max="6" width="18.85546875" style="198" bestFit="1" customWidth="1"/>
    <col min="7" max="7" width="14.7109375" style="198" bestFit="1" customWidth="1"/>
    <col min="8" max="8" width="13.42578125" style="198" bestFit="1" customWidth="1"/>
    <col min="9" max="9" width="12.7109375" style="198" bestFit="1" customWidth="1"/>
    <col min="10" max="10" width="9.85546875" style="198" bestFit="1" customWidth="1"/>
    <col min="11" max="11" width="10" style="198" bestFit="1" customWidth="1"/>
    <col min="12" max="12" width="10.7109375" style="198" bestFit="1" customWidth="1"/>
    <col min="13" max="13" width="5.5703125" style="198" customWidth="1"/>
    <col min="14" max="14" width="9.42578125" style="198" bestFit="1" customWidth="1"/>
    <col min="15" max="15" width="10.7109375" style="198" bestFit="1" customWidth="1"/>
    <col min="16" max="16" width="11.85546875" style="198" bestFit="1" customWidth="1"/>
    <col min="17" max="16384" width="9.140625" style="198"/>
  </cols>
  <sheetData>
    <row r="1" spans="1:16" ht="16.5" customHeight="1">
      <c r="A1" s="192" t="s">
        <v>683</v>
      </c>
      <c r="B1" s="192" t="s">
        <v>1</v>
      </c>
      <c r="C1" s="192" t="s">
        <v>2</v>
      </c>
      <c r="D1" s="192" t="s">
        <v>3</v>
      </c>
      <c r="E1" s="192" t="s">
        <v>684</v>
      </c>
      <c r="F1" s="192" t="s">
        <v>5</v>
      </c>
      <c r="G1" s="192" t="s">
        <v>6</v>
      </c>
      <c r="H1" s="192" t="s">
        <v>685</v>
      </c>
      <c r="I1" s="192" t="s">
        <v>8</v>
      </c>
      <c r="J1" s="192" t="s">
        <v>678</v>
      </c>
      <c r="K1" s="192" t="s">
        <v>679</v>
      </c>
      <c r="L1" s="192" t="s">
        <v>680</v>
      </c>
      <c r="M1" s="192" t="s">
        <v>682</v>
      </c>
      <c r="N1" s="192" t="s">
        <v>18</v>
      </c>
      <c r="O1" s="192" t="s">
        <v>681</v>
      </c>
      <c r="P1" s="192" t="s">
        <v>11</v>
      </c>
    </row>
    <row r="2" spans="1:16">
      <c r="A2" s="340" t="str">
        <f>KBSPETAK[[#This Row],[TGL KIRIM]]&amp;KBSPETAK[[#This Row],[NO]]</f>
        <v>434711</v>
      </c>
      <c r="B2" s="351">
        <f>IF(KBSPETAK[[#This Row],[TGL KIRIM]]=C1,B1+1,1)</f>
        <v>1</v>
      </c>
      <c r="C2" s="201">
        <v>43471</v>
      </c>
      <c r="D2" s="363" t="s">
        <v>687</v>
      </c>
      <c r="E2" s="199"/>
      <c r="F2" s="200"/>
      <c r="G2" s="202"/>
      <c r="H2" s="203"/>
      <c r="I2" s="203"/>
      <c r="J2" s="204"/>
      <c r="K2" s="204"/>
      <c r="L2" s="205"/>
      <c r="M2" s="206"/>
      <c r="N2" s="205"/>
      <c r="O2" s="205"/>
      <c r="P2" s="20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B2:AF136"/>
  <sheetViews>
    <sheetView topLeftCell="A62" zoomScale="85" zoomScaleNormal="85" workbookViewId="0">
      <selection activeCell="B92" sqref="B92"/>
    </sheetView>
  </sheetViews>
  <sheetFormatPr defaultRowHeight="12.75"/>
  <cols>
    <col min="1" max="1" width="5.5703125" style="211" customWidth="1"/>
    <col min="2" max="2" width="29.85546875" style="211" bestFit="1" customWidth="1"/>
    <col min="3" max="3" width="24.28515625" style="211" bestFit="1" customWidth="1"/>
    <col min="4" max="4" width="13.7109375" style="211" bestFit="1" customWidth="1"/>
    <col min="5" max="5" width="14" style="211" bestFit="1" customWidth="1"/>
    <col min="6" max="6" width="12" style="211" bestFit="1" customWidth="1"/>
    <col min="7" max="7" width="13.28515625" style="211" bestFit="1" customWidth="1"/>
    <col min="8" max="8" width="12.28515625" style="211" bestFit="1" customWidth="1"/>
    <col min="9" max="9" width="12.7109375" style="211" bestFit="1" customWidth="1"/>
    <col min="10" max="10" width="13.28515625" style="211" bestFit="1" customWidth="1"/>
    <col min="11" max="11" width="14" style="211" bestFit="1" customWidth="1"/>
    <col min="12" max="13" width="12.28515625" style="211" bestFit="1" customWidth="1"/>
    <col min="14" max="14" width="12.5703125" style="211" bestFit="1" customWidth="1"/>
    <col min="15" max="15" width="13.28515625" style="211" bestFit="1" customWidth="1"/>
    <col min="16" max="16" width="13.85546875" style="211" bestFit="1" customWidth="1"/>
    <col min="17" max="17" width="14" style="211" bestFit="1" customWidth="1"/>
    <col min="18" max="18" width="12.28515625" style="211" bestFit="1" customWidth="1"/>
    <col min="19" max="19" width="12.42578125" style="211" bestFit="1" customWidth="1"/>
    <col min="20" max="20" width="13.28515625" style="211" bestFit="1" customWidth="1"/>
    <col min="21" max="21" width="11.7109375" style="211" bestFit="1" customWidth="1"/>
    <col min="22" max="22" width="12.28515625" style="211" bestFit="1" customWidth="1"/>
    <col min="23" max="23" width="14" style="211" bestFit="1" customWidth="1"/>
    <col min="24" max="24" width="11.28515625" style="211" bestFit="1" customWidth="1"/>
    <col min="25" max="25" width="13.28515625" style="211" bestFit="1" customWidth="1"/>
    <col min="26" max="26" width="10.42578125" style="211" bestFit="1" customWidth="1"/>
    <col min="27" max="27" width="12.28515625" style="211" bestFit="1" customWidth="1"/>
    <col min="28" max="28" width="11.42578125" style="211" bestFit="1" customWidth="1"/>
    <col min="29" max="29" width="14" style="211" bestFit="1" customWidth="1"/>
    <col min="30" max="30" width="13.85546875" style="211" bestFit="1" customWidth="1"/>
    <col min="31" max="31" width="13.28515625" style="211" bestFit="1" customWidth="1"/>
    <col min="32" max="32" width="17.5703125" style="211" bestFit="1" customWidth="1"/>
    <col min="33" max="16384" width="9.140625" style="211"/>
  </cols>
  <sheetData>
    <row r="2" spans="2:32" ht="18.75" customHeight="1">
      <c r="B2" s="210" t="s">
        <v>648</v>
      </c>
      <c r="C2" s="217" t="s">
        <v>649</v>
      </c>
      <c r="D2" s="217" t="s">
        <v>650</v>
      </c>
      <c r="E2" s="217" t="s">
        <v>651</v>
      </c>
      <c r="F2" s="217" t="s">
        <v>652</v>
      </c>
      <c r="G2" s="217" t="s">
        <v>653</v>
      </c>
      <c r="H2" s="217" t="s">
        <v>654</v>
      </c>
      <c r="I2" s="217" t="s">
        <v>655</v>
      </c>
      <c r="J2" s="217" t="s">
        <v>656</v>
      </c>
      <c r="K2" s="217" t="s">
        <v>657</v>
      </c>
      <c r="L2" s="217" t="s">
        <v>658</v>
      </c>
      <c r="M2" s="217" t="s">
        <v>659</v>
      </c>
      <c r="N2" s="217" t="s">
        <v>660</v>
      </c>
      <c r="O2" s="217" t="s">
        <v>661</v>
      </c>
      <c r="P2" s="217" t="s">
        <v>662</v>
      </c>
      <c r="Q2" s="217" t="s">
        <v>663</v>
      </c>
      <c r="R2" s="217" t="s">
        <v>664</v>
      </c>
      <c r="S2" s="217" t="s">
        <v>665</v>
      </c>
      <c r="T2" s="217" t="s">
        <v>666</v>
      </c>
      <c r="U2" s="217" t="s">
        <v>667</v>
      </c>
      <c r="V2" s="217" t="s">
        <v>668</v>
      </c>
      <c r="W2" s="217" t="s">
        <v>669</v>
      </c>
      <c r="X2" s="217" t="s">
        <v>670</v>
      </c>
      <c r="Y2" s="217" t="s">
        <v>671</v>
      </c>
      <c r="Z2" s="217" t="s">
        <v>672</v>
      </c>
      <c r="AA2" s="217" t="s">
        <v>673</v>
      </c>
      <c r="AB2" s="217" t="s">
        <v>674</v>
      </c>
      <c r="AC2" s="217" t="s">
        <v>675</v>
      </c>
      <c r="AD2" s="217" t="s">
        <v>676</v>
      </c>
      <c r="AE2" s="217" t="s">
        <v>677</v>
      </c>
      <c r="AF2" s="233" t="s">
        <v>768</v>
      </c>
    </row>
    <row r="3" spans="2:32" ht="15">
      <c r="B3" s="216" t="s">
        <v>101</v>
      </c>
      <c r="C3" s="212" t="s">
        <v>101</v>
      </c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32"/>
    </row>
    <row r="4" spans="2:32" ht="15">
      <c r="B4" s="216" t="s">
        <v>121</v>
      </c>
      <c r="C4" s="212" t="s">
        <v>121</v>
      </c>
      <c r="D4" s="212" t="str">
        <f t="shared" ref="D4:AE4" si="0">C4</f>
        <v>ABAS</v>
      </c>
      <c r="E4" s="212" t="str">
        <f t="shared" si="0"/>
        <v>ABAS</v>
      </c>
      <c r="F4" s="212" t="str">
        <f t="shared" si="0"/>
        <v>ABAS</v>
      </c>
      <c r="G4" s="212" t="str">
        <f t="shared" si="0"/>
        <v>ABAS</v>
      </c>
      <c r="H4" s="212" t="str">
        <f t="shared" si="0"/>
        <v>ABAS</v>
      </c>
      <c r="I4" s="212" t="str">
        <f t="shared" si="0"/>
        <v>ABAS</v>
      </c>
      <c r="J4" s="212" t="str">
        <f t="shared" si="0"/>
        <v>ABAS</v>
      </c>
      <c r="K4" s="212" t="str">
        <f t="shared" si="0"/>
        <v>ABAS</v>
      </c>
      <c r="L4" s="212" t="str">
        <f t="shared" si="0"/>
        <v>ABAS</v>
      </c>
      <c r="M4" s="212" t="str">
        <f t="shared" si="0"/>
        <v>ABAS</v>
      </c>
      <c r="N4" s="212" t="str">
        <f t="shared" si="0"/>
        <v>ABAS</v>
      </c>
      <c r="O4" s="212" t="str">
        <f t="shared" si="0"/>
        <v>ABAS</v>
      </c>
      <c r="P4" s="212" t="str">
        <f t="shared" si="0"/>
        <v>ABAS</v>
      </c>
      <c r="Q4" s="212" t="str">
        <f t="shared" si="0"/>
        <v>ABAS</v>
      </c>
      <c r="R4" s="212" t="str">
        <f t="shared" si="0"/>
        <v>ABAS</v>
      </c>
      <c r="S4" s="212" t="str">
        <f t="shared" si="0"/>
        <v>ABAS</v>
      </c>
      <c r="T4" s="212" t="str">
        <f t="shared" si="0"/>
        <v>ABAS</v>
      </c>
      <c r="U4" s="212" t="str">
        <f t="shared" si="0"/>
        <v>ABAS</v>
      </c>
      <c r="V4" s="212" t="str">
        <f t="shared" si="0"/>
        <v>ABAS</v>
      </c>
      <c r="W4" s="212" t="str">
        <f t="shared" si="0"/>
        <v>ABAS</v>
      </c>
      <c r="X4" s="212" t="str">
        <f t="shared" si="0"/>
        <v>ABAS</v>
      </c>
      <c r="Y4" s="212" t="str">
        <f t="shared" si="0"/>
        <v>ABAS</v>
      </c>
      <c r="Z4" s="212" t="str">
        <f t="shared" si="0"/>
        <v>ABAS</v>
      </c>
      <c r="AA4" s="212" t="str">
        <f t="shared" si="0"/>
        <v>ABAS</v>
      </c>
      <c r="AB4" s="212" t="str">
        <f t="shared" si="0"/>
        <v>ABAS</v>
      </c>
      <c r="AC4" s="212" t="str">
        <f t="shared" si="0"/>
        <v>ABAS</v>
      </c>
      <c r="AD4" s="212" t="str">
        <f t="shared" si="0"/>
        <v>ABAS</v>
      </c>
      <c r="AE4" s="212" t="str">
        <f t="shared" si="0"/>
        <v>ABAS</v>
      </c>
      <c r="AF4" s="232" t="str">
        <f t="shared" ref="AF4:AF34" si="1">Q4</f>
        <v>ABAS</v>
      </c>
    </row>
    <row r="5" spans="2:32" ht="15">
      <c r="B5" s="216" t="s">
        <v>122</v>
      </c>
      <c r="C5" s="212" t="s">
        <v>123</v>
      </c>
      <c r="D5" s="212" t="s">
        <v>124</v>
      </c>
      <c r="E5" s="212" t="s">
        <v>125</v>
      </c>
      <c r="F5" s="212" t="s">
        <v>126</v>
      </c>
      <c r="G5" s="212" t="s">
        <v>127</v>
      </c>
      <c r="H5" s="212" t="s">
        <v>128</v>
      </c>
      <c r="I5" s="212" t="s">
        <v>109</v>
      </c>
      <c r="J5" s="212" t="s">
        <v>129</v>
      </c>
      <c r="K5" s="212" t="s">
        <v>130</v>
      </c>
      <c r="L5" s="212" t="s">
        <v>131</v>
      </c>
      <c r="M5" s="212" t="s">
        <v>132</v>
      </c>
      <c r="N5" s="212" t="s">
        <v>133</v>
      </c>
      <c r="O5" s="212" t="s">
        <v>134</v>
      </c>
      <c r="P5" s="212" t="s">
        <v>135</v>
      </c>
      <c r="Q5" s="212" t="s">
        <v>136</v>
      </c>
      <c r="R5" s="212" t="s">
        <v>137</v>
      </c>
      <c r="S5" s="212" t="s">
        <v>138</v>
      </c>
      <c r="T5" s="212" t="s">
        <v>139</v>
      </c>
      <c r="U5" s="212" t="s">
        <v>140</v>
      </c>
      <c r="V5" s="212" t="s">
        <v>141</v>
      </c>
      <c r="W5" s="212" t="s">
        <v>142</v>
      </c>
      <c r="X5" s="212" t="s">
        <v>143</v>
      </c>
      <c r="Y5" s="212" t="s">
        <v>144</v>
      </c>
      <c r="Z5" s="212" t="s">
        <v>145</v>
      </c>
      <c r="AA5" s="212" t="s">
        <v>146</v>
      </c>
      <c r="AB5" s="212" t="s">
        <v>147</v>
      </c>
      <c r="AC5" s="212" t="s">
        <v>148</v>
      </c>
      <c r="AD5" s="212" t="s">
        <v>149</v>
      </c>
      <c r="AE5" s="212" t="s">
        <v>150</v>
      </c>
      <c r="AF5" s="232" t="str">
        <f t="shared" si="1"/>
        <v>SUKUR</v>
      </c>
    </row>
    <row r="6" spans="2:32" ht="15">
      <c r="B6" s="216" t="s">
        <v>151</v>
      </c>
      <c r="C6" s="212" t="s">
        <v>151</v>
      </c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32"/>
    </row>
    <row r="7" spans="2:32" ht="15">
      <c r="B7" s="216" t="s">
        <v>152</v>
      </c>
      <c r="C7" s="212" t="s">
        <v>153</v>
      </c>
      <c r="D7" s="212" t="s">
        <v>154</v>
      </c>
      <c r="E7" s="212" t="s">
        <v>155</v>
      </c>
      <c r="F7" s="212" t="s">
        <v>156</v>
      </c>
      <c r="G7" s="212" t="s">
        <v>157</v>
      </c>
      <c r="H7" s="212" t="s">
        <v>158</v>
      </c>
      <c r="I7" s="212" t="s">
        <v>159</v>
      </c>
      <c r="J7" s="212" t="s">
        <v>160</v>
      </c>
      <c r="K7" s="212" t="s">
        <v>161</v>
      </c>
      <c r="L7" s="212" t="s">
        <v>162</v>
      </c>
      <c r="M7" s="212" t="s">
        <v>163</v>
      </c>
      <c r="N7" s="212" t="s">
        <v>164</v>
      </c>
      <c r="O7" s="212" t="s">
        <v>165</v>
      </c>
      <c r="P7" s="212" t="s">
        <v>166</v>
      </c>
      <c r="Q7" s="212" t="s">
        <v>167</v>
      </c>
      <c r="R7" s="212" t="s">
        <v>168</v>
      </c>
      <c r="S7" s="212" t="s">
        <v>169</v>
      </c>
      <c r="T7" s="212" t="s">
        <v>170</v>
      </c>
      <c r="U7" s="212" t="s">
        <v>171</v>
      </c>
      <c r="V7" s="212" t="s">
        <v>96</v>
      </c>
      <c r="W7" s="212" t="s">
        <v>172</v>
      </c>
      <c r="X7" s="212" t="s">
        <v>173</v>
      </c>
      <c r="Y7" s="212" t="s">
        <v>86</v>
      </c>
      <c r="Z7" s="212" t="s">
        <v>174</v>
      </c>
      <c r="AA7" s="212" t="s">
        <v>91</v>
      </c>
      <c r="AB7" s="212" t="s">
        <v>106</v>
      </c>
      <c r="AC7" s="212" t="s">
        <v>175</v>
      </c>
      <c r="AD7" s="212" t="s">
        <v>176</v>
      </c>
      <c r="AE7" s="212" t="s">
        <v>106</v>
      </c>
      <c r="AF7" s="232" t="str">
        <f t="shared" si="1"/>
        <v>LINTANG</v>
      </c>
    </row>
    <row r="8" spans="2:32" ht="15">
      <c r="B8" s="216" t="s">
        <v>177</v>
      </c>
      <c r="C8" s="212" t="s">
        <v>178</v>
      </c>
      <c r="D8" s="212" t="s">
        <v>179</v>
      </c>
      <c r="E8" s="212" t="s">
        <v>168</v>
      </c>
      <c r="F8" s="212" t="s">
        <v>180</v>
      </c>
      <c r="G8" s="212" t="s">
        <v>181</v>
      </c>
      <c r="H8" s="212" t="s">
        <v>182</v>
      </c>
      <c r="I8" s="212" t="s">
        <v>183</v>
      </c>
      <c r="J8" s="212" t="s">
        <v>142</v>
      </c>
      <c r="K8" s="212" t="s">
        <v>184</v>
      </c>
      <c r="L8" s="212" t="s">
        <v>185</v>
      </c>
      <c r="M8" s="212" t="s">
        <v>186</v>
      </c>
      <c r="N8" s="212" t="s">
        <v>187</v>
      </c>
      <c r="O8" s="212" t="s">
        <v>85</v>
      </c>
      <c r="P8" s="212" t="s">
        <v>188</v>
      </c>
      <c r="Q8" s="212" t="s">
        <v>186</v>
      </c>
      <c r="R8" s="212" t="s">
        <v>188</v>
      </c>
      <c r="S8" s="212" t="s">
        <v>90</v>
      </c>
      <c r="T8" s="212" t="s">
        <v>189</v>
      </c>
      <c r="U8" s="212" t="s">
        <v>190</v>
      </c>
      <c r="V8" s="212" t="s">
        <v>191</v>
      </c>
      <c r="W8" s="212" t="s">
        <v>192</v>
      </c>
      <c r="X8" s="212" t="s">
        <v>193</v>
      </c>
      <c r="Y8" s="212" t="s">
        <v>194</v>
      </c>
      <c r="Z8" s="212" t="s">
        <v>189</v>
      </c>
      <c r="AA8" s="212" t="s">
        <v>195</v>
      </c>
      <c r="AB8" s="212" t="s">
        <v>196</v>
      </c>
      <c r="AC8" s="212" t="s">
        <v>121</v>
      </c>
      <c r="AD8" s="212" t="s">
        <v>180</v>
      </c>
      <c r="AE8" s="212" t="s">
        <v>197</v>
      </c>
      <c r="AF8" s="232" t="str">
        <f t="shared" si="1"/>
        <v>BASRI</v>
      </c>
    </row>
    <row r="9" spans="2:32" ht="15">
      <c r="B9" s="216" t="s">
        <v>493</v>
      </c>
      <c r="C9" s="212" t="s">
        <v>199</v>
      </c>
      <c r="D9" s="212" t="s">
        <v>200</v>
      </c>
      <c r="E9" s="212" t="s">
        <v>201</v>
      </c>
      <c r="F9" s="212" t="s">
        <v>202</v>
      </c>
      <c r="G9" s="212" t="s">
        <v>203</v>
      </c>
      <c r="H9" s="212" t="s">
        <v>204</v>
      </c>
      <c r="I9" s="212" t="s">
        <v>205</v>
      </c>
      <c r="J9" s="212" t="s">
        <v>206</v>
      </c>
      <c r="K9" s="212" t="s">
        <v>207</v>
      </c>
      <c r="L9" s="212" t="s">
        <v>208</v>
      </c>
      <c r="M9" s="212" t="s">
        <v>209</v>
      </c>
      <c r="N9" s="212" t="s">
        <v>165</v>
      </c>
      <c r="O9" s="212" t="s">
        <v>210</v>
      </c>
      <c r="P9" s="212" t="s">
        <v>211</v>
      </c>
      <c r="Q9" s="212" t="s">
        <v>212</v>
      </c>
      <c r="R9" s="212" t="s">
        <v>213</v>
      </c>
      <c r="S9" s="212" t="s">
        <v>214</v>
      </c>
      <c r="T9" s="212" t="s">
        <v>215</v>
      </c>
      <c r="U9" s="212" t="s">
        <v>216</v>
      </c>
      <c r="V9" s="212" t="s">
        <v>217</v>
      </c>
      <c r="W9" s="212" t="s">
        <v>218</v>
      </c>
      <c r="X9" s="212" t="s">
        <v>219</v>
      </c>
      <c r="Y9" s="212" t="s">
        <v>220</v>
      </c>
      <c r="Z9" s="212" t="s">
        <v>221</v>
      </c>
      <c r="AA9" s="212" t="s">
        <v>222</v>
      </c>
      <c r="AB9" s="212" t="str">
        <f>C9</f>
        <v>AWANG</v>
      </c>
      <c r="AC9" s="212" t="str">
        <f>D9</f>
        <v>YUSUF</v>
      </c>
      <c r="AD9" s="212" t="str">
        <f>E9</f>
        <v>ISMAIL</v>
      </c>
      <c r="AE9" s="212" t="str">
        <f>F9</f>
        <v>BAHDRUN</v>
      </c>
      <c r="AF9" s="232" t="str">
        <f t="shared" si="1"/>
        <v>H.ASMADIUN</v>
      </c>
    </row>
    <row r="10" spans="2:32" ht="15">
      <c r="B10" s="216" t="s">
        <v>84</v>
      </c>
      <c r="C10" s="212" t="s">
        <v>153</v>
      </c>
      <c r="D10" s="212" t="s">
        <v>154</v>
      </c>
      <c r="E10" s="212" t="s">
        <v>155</v>
      </c>
      <c r="F10" s="212" t="s">
        <v>156</v>
      </c>
      <c r="G10" s="212" t="s">
        <v>157</v>
      </c>
      <c r="H10" s="212" t="s">
        <v>158</v>
      </c>
      <c r="I10" s="212" t="s">
        <v>159</v>
      </c>
      <c r="J10" s="212" t="s">
        <v>160</v>
      </c>
      <c r="K10" s="212" t="s">
        <v>161</v>
      </c>
      <c r="L10" s="212" t="s">
        <v>162</v>
      </c>
      <c r="M10" s="212" t="s">
        <v>163</v>
      </c>
      <c r="N10" s="212" t="s">
        <v>164</v>
      </c>
      <c r="O10" s="212" t="s">
        <v>165</v>
      </c>
      <c r="P10" s="212" t="s">
        <v>166</v>
      </c>
      <c r="Q10" s="212" t="s">
        <v>167</v>
      </c>
      <c r="R10" s="212" t="s">
        <v>168</v>
      </c>
      <c r="S10" s="212" t="s">
        <v>169</v>
      </c>
      <c r="T10" s="212" t="s">
        <v>170</v>
      </c>
      <c r="U10" s="212" t="s">
        <v>171</v>
      </c>
      <c r="V10" s="212" t="s">
        <v>96</v>
      </c>
      <c r="W10" s="212" t="s">
        <v>172</v>
      </c>
      <c r="X10" s="212" t="s">
        <v>173</v>
      </c>
      <c r="Y10" s="212" t="s">
        <v>86</v>
      </c>
      <c r="Z10" s="212" t="s">
        <v>174</v>
      </c>
      <c r="AA10" s="212" t="s">
        <v>91</v>
      </c>
      <c r="AB10" s="212" t="s">
        <v>106</v>
      </c>
      <c r="AC10" s="212" t="s">
        <v>175</v>
      </c>
      <c r="AD10" s="212" t="s">
        <v>176</v>
      </c>
      <c r="AE10" s="212" t="str">
        <f>F10</f>
        <v>AMAN</v>
      </c>
      <c r="AF10" s="232" t="str">
        <f t="shared" si="1"/>
        <v>LINTANG</v>
      </c>
    </row>
    <row r="11" spans="2:32" ht="15">
      <c r="B11" s="216" t="s">
        <v>223</v>
      </c>
      <c r="C11" s="212" t="s">
        <v>187</v>
      </c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32"/>
    </row>
    <row r="12" spans="2:32" ht="15">
      <c r="B12" s="216" t="s">
        <v>224</v>
      </c>
      <c r="C12" s="212" t="s">
        <v>225</v>
      </c>
      <c r="D12" s="212" t="s">
        <v>226</v>
      </c>
      <c r="E12" s="212" t="s">
        <v>227</v>
      </c>
      <c r="F12" s="212" t="s">
        <v>228</v>
      </c>
      <c r="G12" s="212" t="s">
        <v>229</v>
      </c>
      <c r="H12" s="212" t="s">
        <v>225</v>
      </c>
      <c r="I12" s="212" t="s">
        <v>226</v>
      </c>
      <c r="J12" s="212" t="s">
        <v>227</v>
      </c>
      <c r="K12" s="212" t="s">
        <v>228</v>
      </c>
      <c r="L12" s="212" t="s">
        <v>229</v>
      </c>
      <c r="M12" s="212" t="s">
        <v>225</v>
      </c>
      <c r="N12" s="212" t="s">
        <v>226</v>
      </c>
      <c r="O12" s="212" t="s">
        <v>227</v>
      </c>
      <c r="P12" s="212" t="s">
        <v>228</v>
      </c>
      <c r="Q12" s="212" t="s">
        <v>229</v>
      </c>
      <c r="R12" s="212" t="s">
        <v>225</v>
      </c>
      <c r="S12" s="212" t="s">
        <v>226</v>
      </c>
      <c r="T12" s="212" t="s">
        <v>227</v>
      </c>
      <c r="U12" s="212" t="s">
        <v>228</v>
      </c>
      <c r="V12" s="212" t="s">
        <v>229</v>
      </c>
      <c r="W12" s="212" t="s">
        <v>225</v>
      </c>
      <c r="X12" s="212" t="s">
        <v>226</v>
      </c>
      <c r="Y12" s="212" t="s">
        <v>227</v>
      </c>
      <c r="Z12" s="212" t="s">
        <v>228</v>
      </c>
      <c r="AA12" s="212" t="s">
        <v>229</v>
      </c>
      <c r="AB12" s="212" t="s">
        <v>225</v>
      </c>
      <c r="AC12" s="212" t="s">
        <v>226</v>
      </c>
      <c r="AD12" s="212" t="s">
        <v>227</v>
      </c>
      <c r="AE12" s="212" t="s">
        <v>228</v>
      </c>
      <c r="AF12" s="232" t="str">
        <f t="shared" si="1"/>
        <v>KUSWANTO</v>
      </c>
    </row>
    <row r="13" spans="2:32" ht="15">
      <c r="B13" s="216" t="s">
        <v>230</v>
      </c>
      <c r="C13" s="212" t="s">
        <v>231</v>
      </c>
      <c r="D13" s="212" t="s">
        <v>232</v>
      </c>
      <c r="E13" s="212" t="s">
        <v>231</v>
      </c>
      <c r="F13" s="212" t="s">
        <v>233</v>
      </c>
      <c r="G13" s="212" t="s">
        <v>234</v>
      </c>
      <c r="H13" s="212" t="s">
        <v>235</v>
      </c>
      <c r="I13" s="212" t="s">
        <v>236</v>
      </c>
      <c r="J13" s="212" t="s">
        <v>237</v>
      </c>
      <c r="K13" s="212" t="s">
        <v>238</v>
      </c>
      <c r="L13" s="212" t="s">
        <v>239</v>
      </c>
      <c r="M13" s="212" t="s">
        <v>240</v>
      </c>
      <c r="N13" s="212" t="s">
        <v>225</v>
      </c>
      <c r="O13" s="212" t="s">
        <v>241</v>
      </c>
      <c r="P13" s="212" t="s">
        <v>231</v>
      </c>
      <c r="Q13" s="212" t="s">
        <v>232</v>
      </c>
      <c r="R13" s="212" t="s">
        <v>231</v>
      </c>
      <c r="S13" s="212" t="s">
        <v>233</v>
      </c>
      <c r="T13" s="212" t="s">
        <v>234</v>
      </c>
      <c r="U13" s="212" t="s">
        <v>235</v>
      </c>
      <c r="V13" s="212" t="s">
        <v>236</v>
      </c>
      <c r="W13" s="212" t="s">
        <v>237</v>
      </c>
      <c r="X13" s="212" t="s">
        <v>238</v>
      </c>
      <c r="Y13" s="212" t="s">
        <v>239</v>
      </c>
      <c r="Z13" s="212" t="s">
        <v>240</v>
      </c>
      <c r="AA13" s="212" t="s">
        <v>225</v>
      </c>
      <c r="AB13" s="212" t="s">
        <v>241</v>
      </c>
      <c r="AC13" s="212" t="s">
        <v>238</v>
      </c>
      <c r="AD13" s="212" t="s">
        <v>239</v>
      </c>
      <c r="AE13" s="212" t="s">
        <v>240</v>
      </c>
      <c r="AF13" s="232" t="str">
        <f t="shared" si="1"/>
        <v>HJ.MARDIANA</v>
      </c>
    </row>
    <row r="14" spans="2:32" ht="15">
      <c r="B14" s="216" t="s">
        <v>242</v>
      </c>
      <c r="C14" s="212" t="s">
        <v>242</v>
      </c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32"/>
    </row>
    <row r="15" spans="2:32" ht="15">
      <c r="B15" s="216" t="s">
        <v>243</v>
      </c>
      <c r="C15" s="212" t="s">
        <v>243</v>
      </c>
      <c r="D15" s="212" t="str">
        <f t="shared" ref="D15:AE15" si="2">C15</f>
        <v>AHUAT</v>
      </c>
      <c r="E15" s="212" t="str">
        <f t="shared" si="2"/>
        <v>AHUAT</v>
      </c>
      <c r="F15" s="212" t="str">
        <f t="shared" si="2"/>
        <v>AHUAT</v>
      </c>
      <c r="G15" s="212" t="str">
        <f t="shared" si="2"/>
        <v>AHUAT</v>
      </c>
      <c r="H15" s="212" t="str">
        <f t="shared" si="2"/>
        <v>AHUAT</v>
      </c>
      <c r="I15" s="212" t="str">
        <f t="shared" si="2"/>
        <v>AHUAT</v>
      </c>
      <c r="J15" s="212" t="str">
        <f t="shared" si="2"/>
        <v>AHUAT</v>
      </c>
      <c r="K15" s="212" t="str">
        <f t="shared" si="2"/>
        <v>AHUAT</v>
      </c>
      <c r="L15" s="212" t="str">
        <f t="shared" si="2"/>
        <v>AHUAT</v>
      </c>
      <c r="M15" s="212" t="str">
        <f t="shared" si="2"/>
        <v>AHUAT</v>
      </c>
      <c r="N15" s="212" t="str">
        <f t="shared" si="2"/>
        <v>AHUAT</v>
      </c>
      <c r="O15" s="212" t="str">
        <f t="shared" si="2"/>
        <v>AHUAT</v>
      </c>
      <c r="P15" s="212" t="str">
        <f t="shared" si="2"/>
        <v>AHUAT</v>
      </c>
      <c r="Q15" s="212" t="str">
        <f t="shared" si="2"/>
        <v>AHUAT</v>
      </c>
      <c r="R15" s="212" t="str">
        <f t="shared" si="2"/>
        <v>AHUAT</v>
      </c>
      <c r="S15" s="212" t="str">
        <f t="shared" si="2"/>
        <v>AHUAT</v>
      </c>
      <c r="T15" s="212" t="str">
        <f t="shared" si="2"/>
        <v>AHUAT</v>
      </c>
      <c r="U15" s="212" t="str">
        <f t="shared" si="2"/>
        <v>AHUAT</v>
      </c>
      <c r="V15" s="212" t="str">
        <f t="shared" si="2"/>
        <v>AHUAT</v>
      </c>
      <c r="W15" s="212" t="str">
        <f t="shared" si="2"/>
        <v>AHUAT</v>
      </c>
      <c r="X15" s="212" t="str">
        <f t="shared" si="2"/>
        <v>AHUAT</v>
      </c>
      <c r="Y15" s="212" t="str">
        <f t="shared" si="2"/>
        <v>AHUAT</v>
      </c>
      <c r="Z15" s="212" t="str">
        <f t="shared" si="2"/>
        <v>AHUAT</v>
      </c>
      <c r="AA15" s="212" t="str">
        <f t="shared" si="2"/>
        <v>AHUAT</v>
      </c>
      <c r="AB15" s="212" t="str">
        <f t="shared" si="2"/>
        <v>AHUAT</v>
      </c>
      <c r="AC15" s="212" t="str">
        <f t="shared" si="2"/>
        <v>AHUAT</v>
      </c>
      <c r="AD15" s="212" t="str">
        <f t="shared" si="2"/>
        <v>AHUAT</v>
      </c>
      <c r="AE15" s="212" t="str">
        <f t="shared" si="2"/>
        <v>AHUAT</v>
      </c>
      <c r="AF15" s="232" t="str">
        <f t="shared" si="1"/>
        <v>AHUAT</v>
      </c>
    </row>
    <row r="16" spans="2:32" ht="15">
      <c r="B16" s="216" t="s">
        <v>244</v>
      </c>
      <c r="C16" s="212" t="s">
        <v>244</v>
      </c>
      <c r="D16" s="212" t="str">
        <f t="shared" ref="D16:AE17" si="3">C16</f>
        <v>AHWA</v>
      </c>
      <c r="E16" s="212" t="str">
        <f t="shared" si="3"/>
        <v>AHWA</v>
      </c>
      <c r="F16" s="212" t="str">
        <f t="shared" si="3"/>
        <v>AHWA</v>
      </c>
      <c r="G16" s="212" t="str">
        <f t="shared" si="3"/>
        <v>AHWA</v>
      </c>
      <c r="H16" s="212" t="str">
        <f t="shared" si="3"/>
        <v>AHWA</v>
      </c>
      <c r="I16" s="212" t="str">
        <f t="shared" si="3"/>
        <v>AHWA</v>
      </c>
      <c r="J16" s="212" t="str">
        <f t="shared" si="3"/>
        <v>AHWA</v>
      </c>
      <c r="K16" s="212" t="str">
        <f t="shared" si="3"/>
        <v>AHWA</v>
      </c>
      <c r="L16" s="212" t="str">
        <f t="shared" si="3"/>
        <v>AHWA</v>
      </c>
      <c r="M16" s="212" t="str">
        <f t="shared" si="3"/>
        <v>AHWA</v>
      </c>
      <c r="N16" s="212" t="str">
        <f t="shared" si="3"/>
        <v>AHWA</v>
      </c>
      <c r="O16" s="212" t="str">
        <f t="shared" si="3"/>
        <v>AHWA</v>
      </c>
      <c r="P16" s="212" t="str">
        <f t="shared" si="3"/>
        <v>AHWA</v>
      </c>
      <c r="Q16" s="212" t="str">
        <f t="shared" si="3"/>
        <v>AHWA</v>
      </c>
      <c r="R16" s="212" t="str">
        <f t="shared" si="3"/>
        <v>AHWA</v>
      </c>
      <c r="S16" s="212" t="str">
        <f t="shared" si="3"/>
        <v>AHWA</v>
      </c>
      <c r="T16" s="212" t="str">
        <f t="shared" si="3"/>
        <v>AHWA</v>
      </c>
      <c r="U16" s="212" t="str">
        <f t="shared" si="3"/>
        <v>AHWA</v>
      </c>
      <c r="V16" s="212" t="str">
        <f t="shared" si="3"/>
        <v>AHWA</v>
      </c>
      <c r="W16" s="212" t="str">
        <f t="shared" si="3"/>
        <v>AHWA</v>
      </c>
      <c r="X16" s="212" t="str">
        <f t="shared" si="3"/>
        <v>AHWA</v>
      </c>
      <c r="Y16" s="212" t="str">
        <f t="shared" si="3"/>
        <v>AHWA</v>
      </c>
      <c r="Z16" s="212" t="str">
        <f t="shared" si="3"/>
        <v>AHWA</v>
      </c>
      <c r="AA16" s="212" t="str">
        <f t="shared" si="3"/>
        <v>AHWA</v>
      </c>
      <c r="AB16" s="212" t="str">
        <f t="shared" si="3"/>
        <v>AHWA</v>
      </c>
      <c r="AC16" s="212" t="str">
        <f t="shared" si="3"/>
        <v>AHWA</v>
      </c>
      <c r="AD16" s="212" t="str">
        <f t="shared" si="3"/>
        <v>AHWA</v>
      </c>
      <c r="AE16" s="212" t="str">
        <f t="shared" si="3"/>
        <v>AHWA</v>
      </c>
      <c r="AF16" s="232" t="str">
        <f t="shared" si="1"/>
        <v>AHWA</v>
      </c>
    </row>
    <row r="17" spans="2:32" ht="15">
      <c r="B17" s="216" t="s">
        <v>713</v>
      </c>
      <c r="C17" s="212" t="str">
        <f>B17</f>
        <v>INDRAYANI</v>
      </c>
      <c r="D17" s="212" t="str">
        <f t="shared" si="3"/>
        <v>INDRAYANI</v>
      </c>
      <c r="E17" s="212" t="str">
        <f t="shared" si="3"/>
        <v>INDRAYANI</v>
      </c>
      <c r="F17" s="212" t="str">
        <f t="shared" si="3"/>
        <v>INDRAYANI</v>
      </c>
      <c r="G17" s="212" t="str">
        <f t="shared" si="3"/>
        <v>INDRAYANI</v>
      </c>
      <c r="H17" s="212" t="str">
        <f t="shared" si="3"/>
        <v>INDRAYANI</v>
      </c>
      <c r="I17" s="212" t="str">
        <f t="shared" si="3"/>
        <v>INDRAYANI</v>
      </c>
      <c r="J17" s="212" t="str">
        <f t="shared" si="3"/>
        <v>INDRAYANI</v>
      </c>
      <c r="K17" s="212" t="str">
        <f t="shared" si="3"/>
        <v>INDRAYANI</v>
      </c>
      <c r="L17" s="212" t="str">
        <f t="shared" si="3"/>
        <v>INDRAYANI</v>
      </c>
      <c r="M17" s="212" t="str">
        <f t="shared" si="3"/>
        <v>INDRAYANI</v>
      </c>
      <c r="N17" s="212" t="str">
        <f t="shared" si="3"/>
        <v>INDRAYANI</v>
      </c>
      <c r="O17" s="212" t="str">
        <f t="shared" si="3"/>
        <v>INDRAYANI</v>
      </c>
      <c r="P17" s="212" t="str">
        <f t="shared" si="3"/>
        <v>INDRAYANI</v>
      </c>
      <c r="Q17" s="212" t="str">
        <f t="shared" si="3"/>
        <v>INDRAYANI</v>
      </c>
      <c r="R17" s="212" t="str">
        <f t="shared" si="3"/>
        <v>INDRAYANI</v>
      </c>
      <c r="S17" s="212" t="str">
        <f t="shared" si="3"/>
        <v>INDRAYANI</v>
      </c>
      <c r="T17" s="212" t="str">
        <f t="shared" si="3"/>
        <v>INDRAYANI</v>
      </c>
      <c r="U17" s="212" t="str">
        <f t="shared" si="3"/>
        <v>INDRAYANI</v>
      </c>
      <c r="V17" s="212" t="str">
        <f t="shared" si="3"/>
        <v>INDRAYANI</v>
      </c>
      <c r="W17" s="212" t="str">
        <f t="shared" si="3"/>
        <v>INDRAYANI</v>
      </c>
      <c r="X17" s="212" t="str">
        <f t="shared" si="3"/>
        <v>INDRAYANI</v>
      </c>
      <c r="Y17" s="212" t="str">
        <f t="shared" si="3"/>
        <v>INDRAYANI</v>
      </c>
      <c r="Z17" s="212" t="str">
        <f t="shared" si="3"/>
        <v>INDRAYANI</v>
      </c>
      <c r="AA17" s="212" t="str">
        <f t="shared" si="3"/>
        <v>INDRAYANI</v>
      </c>
      <c r="AB17" s="212" t="str">
        <f t="shared" si="3"/>
        <v>INDRAYANI</v>
      </c>
      <c r="AC17" s="212" t="str">
        <f t="shared" si="3"/>
        <v>INDRAYANI</v>
      </c>
      <c r="AD17" s="212" t="str">
        <f t="shared" si="3"/>
        <v>INDRAYANI</v>
      </c>
      <c r="AE17" s="212" t="str">
        <f t="shared" si="3"/>
        <v>INDRAYANI</v>
      </c>
      <c r="AF17" s="232" t="str">
        <f t="shared" si="1"/>
        <v>INDRAYANI</v>
      </c>
    </row>
    <row r="18" spans="2:32" ht="15">
      <c r="B18" s="216" t="s">
        <v>714</v>
      </c>
      <c r="C18" s="212" t="s">
        <v>248</v>
      </c>
      <c r="D18" s="212" t="s">
        <v>249</v>
      </c>
      <c r="E18" s="212" t="s">
        <v>250</v>
      </c>
      <c r="F18" s="212" t="s">
        <v>118</v>
      </c>
      <c r="G18" s="212" t="s">
        <v>251</v>
      </c>
      <c r="H18" s="212" t="s">
        <v>249</v>
      </c>
      <c r="I18" s="212" t="s">
        <v>250</v>
      </c>
      <c r="J18" s="212" t="s">
        <v>118</v>
      </c>
      <c r="K18" s="212" t="s">
        <v>251</v>
      </c>
      <c r="L18" s="212" t="s">
        <v>252</v>
      </c>
      <c r="M18" s="212" t="s">
        <v>245</v>
      </c>
      <c r="N18" s="212" t="s">
        <v>246</v>
      </c>
      <c r="O18" s="212" t="s">
        <v>247</v>
      </c>
      <c r="P18" s="212" t="str">
        <f>C18</f>
        <v>KUNTO</v>
      </c>
      <c r="Q18" s="212" t="str">
        <f t="shared" ref="Q18" si="4">D18</f>
        <v>NURDIN</v>
      </c>
      <c r="R18" s="212" t="str">
        <f t="shared" ref="R18" si="5">E18</f>
        <v>SUNARKO</v>
      </c>
      <c r="S18" s="212" t="str">
        <f t="shared" ref="S18" si="6">F18</f>
        <v>ANDI</v>
      </c>
      <c r="T18" s="212" t="str">
        <f t="shared" ref="T18" si="7">G18</f>
        <v>MARJUKI</v>
      </c>
      <c r="U18" s="212" t="str">
        <f t="shared" ref="U18" si="8">H18</f>
        <v>NURDIN</v>
      </c>
      <c r="V18" s="212" t="str">
        <f t="shared" ref="V18" si="9">I18</f>
        <v>SUNARKO</v>
      </c>
      <c r="W18" s="212" t="str">
        <f t="shared" ref="W18" si="10">J18</f>
        <v>ANDI</v>
      </c>
      <c r="X18" s="212" t="str">
        <f t="shared" ref="X18" si="11">K18</f>
        <v>MARJUKI</v>
      </c>
      <c r="Y18" s="212" t="str">
        <f t="shared" ref="Y18" si="12">L18</f>
        <v>ALKIRMAN</v>
      </c>
      <c r="Z18" s="212" t="str">
        <f t="shared" ref="Z18" si="13">M18</f>
        <v>AIDI</v>
      </c>
      <c r="AA18" s="212" t="str">
        <f t="shared" ref="AA18" si="14">N18</f>
        <v>KARIM</v>
      </c>
      <c r="AB18" s="212" t="str">
        <f t="shared" ref="AB18" si="15">O18</f>
        <v>KARTONO</v>
      </c>
      <c r="AC18" s="212" t="str">
        <f t="shared" ref="AC18" si="16">P18</f>
        <v>KUNTO</v>
      </c>
      <c r="AD18" s="212" t="str">
        <f t="shared" ref="AD18" si="17">Q18</f>
        <v>NURDIN</v>
      </c>
      <c r="AE18" s="212" t="str">
        <f t="shared" ref="AE18" si="18">R18</f>
        <v>SUNARKO</v>
      </c>
      <c r="AF18" s="212" t="str">
        <f t="shared" ref="AF18" si="19">Q18</f>
        <v>NURDIN</v>
      </c>
    </row>
    <row r="19" spans="2:32" ht="15">
      <c r="B19" s="216" t="s">
        <v>715</v>
      </c>
      <c r="C19" s="212" t="s">
        <v>248</v>
      </c>
      <c r="D19" s="212" t="s">
        <v>249</v>
      </c>
      <c r="E19" s="212" t="s">
        <v>250</v>
      </c>
      <c r="F19" s="212" t="s">
        <v>118</v>
      </c>
      <c r="G19" s="212" t="s">
        <v>251</v>
      </c>
      <c r="H19" s="212" t="s">
        <v>249</v>
      </c>
      <c r="I19" s="212" t="s">
        <v>250</v>
      </c>
      <c r="J19" s="212" t="s">
        <v>118</v>
      </c>
      <c r="K19" s="212" t="s">
        <v>251</v>
      </c>
      <c r="L19" s="212" t="s">
        <v>252</v>
      </c>
      <c r="M19" s="212" t="s">
        <v>245</v>
      </c>
      <c r="N19" s="212" t="s">
        <v>246</v>
      </c>
      <c r="O19" s="212" t="s">
        <v>247</v>
      </c>
      <c r="P19" s="212" t="str">
        <f>C19</f>
        <v>KUNTO</v>
      </c>
      <c r="Q19" s="212" t="str">
        <f t="shared" ref="Q19:AE19" si="20">D19</f>
        <v>NURDIN</v>
      </c>
      <c r="R19" s="212" t="str">
        <f t="shared" si="20"/>
        <v>SUNARKO</v>
      </c>
      <c r="S19" s="212" t="str">
        <f t="shared" si="20"/>
        <v>ANDI</v>
      </c>
      <c r="T19" s="212" t="str">
        <f t="shared" si="20"/>
        <v>MARJUKI</v>
      </c>
      <c r="U19" s="212" t="str">
        <f t="shared" si="20"/>
        <v>NURDIN</v>
      </c>
      <c r="V19" s="212" t="str">
        <f t="shared" si="20"/>
        <v>SUNARKO</v>
      </c>
      <c r="W19" s="212" t="str">
        <f t="shared" si="20"/>
        <v>ANDI</v>
      </c>
      <c r="X19" s="212" t="str">
        <f t="shared" si="20"/>
        <v>MARJUKI</v>
      </c>
      <c r="Y19" s="212" t="str">
        <f t="shared" si="20"/>
        <v>ALKIRMAN</v>
      </c>
      <c r="Z19" s="212" t="str">
        <f t="shared" si="20"/>
        <v>AIDI</v>
      </c>
      <c r="AA19" s="212" t="str">
        <f t="shared" si="20"/>
        <v>KARIM</v>
      </c>
      <c r="AB19" s="212" t="str">
        <f t="shared" si="20"/>
        <v>KARTONO</v>
      </c>
      <c r="AC19" s="212" t="str">
        <f t="shared" si="20"/>
        <v>KUNTO</v>
      </c>
      <c r="AD19" s="212" t="str">
        <f t="shared" si="20"/>
        <v>NURDIN</v>
      </c>
      <c r="AE19" s="212" t="str">
        <f t="shared" si="20"/>
        <v>SUNARKO</v>
      </c>
      <c r="AF19" s="212" t="str">
        <f t="shared" si="1"/>
        <v>NURDIN</v>
      </c>
    </row>
    <row r="20" spans="2:32" ht="15">
      <c r="B20" s="216" t="s">
        <v>253</v>
      </c>
      <c r="C20" s="212" t="s">
        <v>254</v>
      </c>
      <c r="D20" s="212" t="s">
        <v>255</v>
      </c>
      <c r="E20" s="212" t="s">
        <v>100</v>
      </c>
      <c r="F20" s="212" t="s">
        <v>256</v>
      </c>
      <c r="G20" s="212" t="s">
        <v>257</v>
      </c>
      <c r="H20" s="212" t="s">
        <v>258</v>
      </c>
      <c r="I20" s="212" t="s">
        <v>259</v>
      </c>
      <c r="J20" s="212" t="s">
        <v>260</v>
      </c>
      <c r="K20" s="212" t="s">
        <v>90</v>
      </c>
      <c r="L20" s="212" t="s">
        <v>261</v>
      </c>
      <c r="M20" s="212" t="s">
        <v>262</v>
      </c>
      <c r="N20" s="212" t="s">
        <v>263</v>
      </c>
      <c r="O20" s="212" t="s">
        <v>264</v>
      </c>
      <c r="P20" s="212" t="s">
        <v>265</v>
      </c>
      <c r="Q20" s="212" t="s">
        <v>266</v>
      </c>
      <c r="R20" s="212" t="s">
        <v>267</v>
      </c>
      <c r="S20" s="212" t="str">
        <f t="shared" ref="S20:AE20" si="21">C20</f>
        <v>MAHMUAH</v>
      </c>
      <c r="T20" s="212" t="str">
        <f t="shared" si="21"/>
        <v>DENDI</v>
      </c>
      <c r="U20" s="212" t="str">
        <f t="shared" si="21"/>
        <v>SANDI</v>
      </c>
      <c r="V20" s="212" t="str">
        <f t="shared" si="21"/>
        <v>TYAS</v>
      </c>
      <c r="W20" s="212" t="str">
        <f t="shared" si="21"/>
        <v>MILISANNI</v>
      </c>
      <c r="X20" s="212" t="str">
        <f t="shared" si="21"/>
        <v>DADANG</v>
      </c>
      <c r="Y20" s="212" t="str">
        <f t="shared" si="21"/>
        <v>FARHAN</v>
      </c>
      <c r="Z20" s="212" t="str">
        <f t="shared" si="21"/>
        <v>H.TAHIR</v>
      </c>
      <c r="AA20" s="212" t="str">
        <f t="shared" si="21"/>
        <v>H.MAHMUD</v>
      </c>
      <c r="AB20" s="212" t="str">
        <f t="shared" si="21"/>
        <v>M. NUR</v>
      </c>
      <c r="AC20" s="212" t="str">
        <f t="shared" si="21"/>
        <v>FATRURAZI</v>
      </c>
      <c r="AD20" s="212" t="str">
        <f t="shared" si="21"/>
        <v>SAPRUDIN</v>
      </c>
      <c r="AE20" s="212" t="str">
        <f t="shared" si="21"/>
        <v>NEZI</v>
      </c>
      <c r="AF20" s="232" t="str">
        <f t="shared" si="1"/>
        <v>H.EDI</v>
      </c>
    </row>
    <row r="21" spans="2:32" ht="15">
      <c r="B21" s="216" t="s">
        <v>85</v>
      </c>
      <c r="C21" s="212" t="s">
        <v>285</v>
      </c>
      <c r="D21" s="212" t="s">
        <v>105</v>
      </c>
      <c r="E21" s="212" t="s">
        <v>286</v>
      </c>
      <c r="F21" s="212" t="s">
        <v>287</v>
      </c>
      <c r="G21" s="212" t="s">
        <v>288</v>
      </c>
      <c r="H21" s="212" t="s">
        <v>289</v>
      </c>
      <c r="I21" s="212" t="s">
        <v>290</v>
      </c>
      <c r="J21" s="212" t="s">
        <v>150</v>
      </c>
      <c r="K21" s="212" t="s">
        <v>291</v>
      </c>
      <c r="L21" s="212" t="s">
        <v>292</v>
      </c>
      <c r="M21" s="212" t="s">
        <v>293</v>
      </c>
      <c r="N21" s="212" t="s">
        <v>87</v>
      </c>
      <c r="O21" s="212" t="s">
        <v>294</v>
      </c>
      <c r="P21" s="212" t="s">
        <v>295</v>
      </c>
      <c r="Q21" s="212" t="s">
        <v>296</v>
      </c>
      <c r="R21" s="212" t="s">
        <v>297</v>
      </c>
      <c r="S21" s="212" t="s">
        <v>298</v>
      </c>
      <c r="T21" s="212" t="s">
        <v>299</v>
      </c>
      <c r="U21" s="212" t="s">
        <v>300</v>
      </c>
      <c r="V21" s="212" t="s">
        <v>301</v>
      </c>
      <c r="W21" s="212" t="s">
        <v>302</v>
      </c>
      <c r="X21" s="212" t="s">
        <v>303</v>
      </c>
      <c r="Y21" s="212" t="s">
        <v>304</v>
      </c>
      <c r="Z21" s="212" t="s">
        <v>109</v>
      </c>
      <c r="AA21" s="212" t="s">
        <v>305</v>
      </c>
      <c r="AB21" s="212" t="s">
        <v>306</v>
      </c>
      <c r="AC21" s="212" t="str">
        <f>D21</f>
        <v>HENDRA</v>
      </c>
      <c r="AD21" s="212" t="str">
        <f>E21</f>
        <v>HERU</v>
      </c>
      <c r="AE21" s="212" t="str">
        <f>F21</f>
        <v>INGGIT</v>
      </c>
      <c r="AF21" s="232" t="str">
        <f t="shared" si="1"/>
        <v>KIKI</v>
      </c>
    </row>
    <row r="22" spans="2:32" ht="15">
      <c r="B22" s="216" t="s">
        <v>705</v>
      </c>
      <c r="C22" s="212" t="s">
        <v>469</v>
      </c>
      <c r="D22" s="212" t="s">
        <v>470</v>
      </c>
      <c r="E22" s="212" t="s">
        <v>471</v>
      </c>
      <c r="F22" s="212" t="s">
        <v>472</v>
      </c>
      <c r="G22" s="212" t="s">
        <v>473</v>
      </c>
      <c r="H22" s="212" t="str">
        <f t="shared" ref="H22:AE22" si="22">C22</f>
        <v>MUSTAIN</v>
      </c>
      <c r="I22" s="212" t="str">
        <f t="shared" si="22"/>
        <v>WAHIDIN</v>
      </c>
      <c r="J22" s="212" t="str">
        <f t="shared" si="22"/>
        <v>AMBOK TANG</v>
      </c>
      <c r="K22" s="212" t="str">
        <f t="shared" si="22"/>
        <v>RIZKI</v>
      </c>
      <c r="L22" s="212" t="str">
        <f t="shared" si="22"/>
        <v>DARMAWAN</v>
      </c>
      <c r="M22" s="212" t="str">
        <f t="shared" si="22"/>
        <v>MUSTAIN</v>
      </c>
      <c r="N22" s="212" t="str">
        <f t="shared" si="22"/>
        <v>WAHIDIN</v>
      </c>
      <c r="O22" s="212" t="str">
        <f t="shared" si="22"/>
        <v>AMBOK TANG</v>
      </c>
      <c r="P22" s="212" t="str">
        <f t="shared" si="22"/>
        <v>RIZKI</v>
      </c>
      <c r="Q22" s="212" t="str">
        <f t="shared" si="22"/>
        <v>DARMAWAN</v>
      </c>
      <c r="R22" s="212" t="str">
        <f t="shared" si="22"/>
        <v>MUSTAIN</v>
      </c>
      <c r="S22" s="212" t="str">
        <f t="shared" si="22"/>
        <v>WAHIDIN</v>
      </c>
      <c r="T22" s="212" t="str">
        <f t="shared" si="22"/>
        <v>AMBOK TANG</v>
      </c>
      <c r="U22" s="212" t="str">
        <f t="shared" si="22"/>
        <v>RIZKI</v>
      </c>
      <c r="V22" s="212" t="str">
        <f t="shared" si="22"/>
        <v>DARMAWAN</v>
      </c>
      <c r="W22" s="212" t="str">
        <f t="shared" si="22"/>
        <v>MUSTAIN</v>
      </c>
      <c r="X22" s="212" t="str">
        <f t="shared" si="22"/>
        <v>WAHIDIN</v>
      </c>
      <c r="Y22" s="212" t="str">
        <f t="shared" si="22"/>
        <v>AMBOK TANG</v>
      </c>
      <c r="Z22" s="212" t="str">
        <f t="shared" si="22"/>
        <v>RIZKI</v>
      </c>
      <c r="AA22" s="212" t="str">
        <f t="shared" si="22"/>
        <v>DARMAWAN</v>
      </c>
      <c r="AB22" s="212" t="str">
        <f t="shared" si="22"/>
        <v>MUSTAIN</v>
      </c>
      <c r="AC22" s="212" t="str">
        <f t="shared" si="22"/>
        <v>WAHIDIN</v>
      </c>
      <c r="AD22" s="212" t="str">
        <f t="shared" si="22"/>
        <v>AMBOK TANG</v>
      </c>
      <c r="AE22" s="212" t="str">
        <f t="shared" si="22"/>
        <v>RIZKI</v>
      </c>
      <c r="AF22" s="232" t="str">
        <f t="shared" si="1"/>
        <v>DARMAWAN</v>
      </c>
    </row>
    <row r="23" spans="2:32" ht="15">
      <c r="B23" s="216" t="s">
        <v>269</v>
      </c>
      <c r="C23" s="212" t="s">
        <v>270</v>
      </c>
      <c r="D23" s="212" t="s">
        <v>271</v>
      </c>
      <c r="E23" s="212" t="s">
        <v>272</v>
      </c>
      <c r="F23" s="212" t="s">
        <v>273</v>
      </c>
      <c r="G23" s="212" t="s">
        <v>92</v>
      </c>
      <c r="H23" s="212" t="s">
        <v>274</v>
      </c>
      <c r="I23" s="212" t="s">
        <v>121</v>
      </c>
      <c r="J23" s="212" t="s">
        <v>275</v>
      </c>
      <c r="K23" s="212" t="s">
        <v>276</v>
      </c>
      <c r="L23" s="212" t="s">
        <v>277</v>
      </c>
      <c r="M23" s="212" t="s">
        <v>278</v>
      </c>
      <c r="N23" s="212" t="s">
        <v>279</v>
      </c>
      <c r="O23" s="212" t="s">
        <v>280</v>
      </c>
      <c r="P23" s="212" t="s">
        <v>281</v>
      </c>
      <c r="Q23" s="212" t="s">
        <v>282</v>
      </c>
      <c r="R23" s="212" t="s">
        <v>283</v>
      </c>
      <c r="S23" s="212" t="s">
        <v>270</v>
      </c>
      <c r="T23" s="212" t="s">
        <v>271</v>
      </c>
      <c r="U23" s="212" t="s">
        <v>272</v>
      </c>
      <c r="V23" s="212" t="s">
        <v>273</v>
      </c>
      <c r="W23" s="212" t="s">
        <v>92</v>
      </c>
      <c r="X23" s="212" t="s">
        <v>274</v>
      </c>
      <c r="Y23" s="212" t="s">
        <v>121</v>
      </c>
      <c r="Z23" s="212" t="s">
        <v>275</v>
      </c>
      <c r="AA23" s="212" t="s">
        <v>276</v>
      </c>
      <c r="AB23" s="212" t="s">
        <v>277</v>
      </c>
      <c r="AC23" s="212" t="s">
        <v>278</v>
      </c>
      <c r="AD23" s="212" t="s">
        <v>279</v>
      </c>
      <c r="AE23" s="212" t="s">
        <v>280</v>
      </c>
      <c r="AF23" s="232" t="str">
        <f t="shared" si="1"/>
        <v>ARIFIN</v>
      </c>
    </row>
    <row r="24" spans="2:32" ht="15">
      <c r="B24" s="216" t="s">
        <v>284</v>
      </c>
      <c r="C24" s="212" t="s">
        <v>285</v>
      </c>
      <c r="D24" s="212" t="s">
        <v>105</v>
      </c>
      <c r="E24" s="212" t="s">
        <v>286</v>
      </c>
      <c r="F24" s="212" t="s">
        <v>287</v>
      </c>
      <c r="G24" s="212" t="s">
        <v>288</v>
      </c>
      <c r="H24" s="212" t="s">
        <v>289</v>
      </c>
      <c r="I24" s="212" t="s">
        <v>290</v>
      </c>
      <c r="J24" s="212" t="s">
        <v>150</v>
      </c>
      <c r="K24" s="212" t="s">
        <v>291</v>
      </c>
      <c r="L24" s="212" t="s">
        <v>292</v>
      </c>
      <c r="M24" s="212" t="s">
        <v>293</v>
      </c>
      <c r="N24" s="212" t="s">
        <v>87</v>
      </c>
      <c r="O24" s="212" t="s">
        <v>294</v>
      </c>
      <c r="P24" s="212" t="s">
        <v>295</v>
      </c>
      <c r="Q24" s="212" t="s">
        <v>296</v>
      </c>
      <c r="R24" s="212" t="s">
        <v>297</v>
      </c>
      <c r="S24" s="212" t="s">
        <v>298</v>
      </c>
      <c r="T24" s="212" t="s">
        <v>299</v>
      </c>
      <c r="U24" s="212" t="s">
        <v>300</v>
      </c>
      <c r="V24" s="212" t="s">
        <v>301</v>
      </c>
      <c r="W24" s="212" t="s">
        <v>302</v>
      </c>
      <c r="X24" s="212" t="s">
        <v>303</v>
      </c>
      <c r="Y24" s="212" t="s">
        <v>304</v>
      </c>
      <c r="Z24" s="212" t="s">
        <v>109</v>
      </c>
      <c r="AA24" s="212" t="s">
        <v>305</v>
      </c>
      <c r="AB24" s="212" t="s">
        <v>306</v>
      </c>
      <c r="AC24" s="212" t="str">
        <f t="shared" ref="AC24:AE25" si="23">D24</f>
        <v>HENDRA</v>
      </c>
      <c r="AD24" s="212" t="str">
        <f t="shared" si="23"/>
        <v>HERU</v>
      </c>
      <c r="AE24" s="212" t="str">
        <f t="shared" si="23"/>
        <v>INGGIT</v>
      </c>
      <c r="AF24" s="232" t="str">
        <f t="shared" si="1"/>
        <v>KIKI</v>
      </c>
    </row>
    <row r="25" spans="2:32" ht="15">
      <c r="B25" s="216" t="s">
        <v>307</v>
      </c>
      <c r="C25" s="212" t="s">
        <v>92</v>
      </c>
      <c r="D25" s="212" t="s">
        <v>308</v>
      </c>
      <c r="E25" s="212" t="s">
        <v>189</v>
      </c>
      <c r="F25" s="212" t="s">
        <v>309</v>
      </c>
      <c r="G25" s="212" t="s">
        <v>310</v>
      </c>
      <c r="H25" s="212" t="s">
        <v>311</v>
      </c>
      <c r="I25" s="212" t="s">
        <v>312</v>
      </c>
      <c r="J25" s="212" t="s">
        <v>160</v>
      </c>
      <c r="K25" s="212" t="s">
        <v>313</v>
      </c>
      <c r="L25" s="212" t="s">
        <v>314</v>
      </c>
      <c r="M25" s="212" t="s">
        <v>315</v>
      </c>
      <c r="N25" s="212" t="s">
        <v>316</v>
      </c>
      <c r="O25" s="212" t="s">
        <v>317</v>
      </c>
      <c r="P25" s="212" t="s">
        <v>318</v>
      </c>
      <c r="Q25" s="212" t="s">
        <v>231</v>
      </c>
      <c r="R25" s="212" t="s">
        <v>319</v>
      </c>
      <c r="S25" s="212" t="s">
        <v>320</v>
      </c>
      <c r="T25" s="212" t="s">
        <v>321</v>
      </c>
      <c r="U25" s="212" t="s">
        <v>322</v>
      </c>
      <c r="V25" s="212" t="s">
        <v>323</v>
      </c>
      <c r="W25" s="212" t="s">
        <v>324</v>
      </c>
      <c r="X25" s="212" t="s">
        <v>189</v>
      </c>
      <c r="Y25" s="212" t="s">
        <v>325</v>
      </c>
      <c r="Z25" s="212" t="s">
        <v>326</v>
      </c>
      <c r="AA25" s="212" t="s">
        <v>327</v>
      </c>
      <c r="AB25" s="212" t="s">
        <v>328</v>
      </c>
      <c r="AC25" s="212" t="str">
        <f t="shared" si="23"/>
        <v>DIRMAN</v>
      </c>
      <c r="AD25" s="212" t="str">
        <f t="shared" si="23"/>
        <v>KOSIM</v>
      </c>
      <c r="AE25" s="212" t="str">
        <f t="shared" si="23"/>
        <v>MUJI</v>
      </c>
      <c r="AF25" s="232" t="str">
        <f t="shared" si="1"/>
        <v>ABI</v>
      </c>
    </row>
    <row r="26" spans="2:32" ht="15">
      <c r="B26" s="216" t="s">
        <v>329</v>
      </c>
      <c r="C26" s="212" t="s">
        <v>329</v>
      </c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32"/>
    </row>
    <row r="27" spans="2:32" ht="15">
      <c r="B27" s="216" t="s">
        <v>752</v>
      </c>
      <c r="C27" s="212" t="s">
        <v>244</v>
      </c>
      <c r="D27" s="212" t="str">
        <f t="shared" ref="D27" si="24">C27</f>
        <v>AHWA</v>
      </c>
      <c r="E27" s="212" t="str">
        <f t="shared" ref="E27" si="25">D27</f>
        <v>AHWA</v>
      </c>
      <c r="F27" s="212" t="str">
        <f t="shared" ref="F27" si="26">E27</f>
        <v>AHWA</v>
      </c>
      <c r="G27" s="212" t="str">
        <f t="shared" ref="G27" si="27">F27</f>
        <v>AHWA</v>
      </c>
      <c r="H27" s="212" t="str">
        <f t="shared" ref="H27" si="28">G27</f>
        <v>AHWA</v>
      </c>
      <c r="I27" s="212" t="str">
        <f t="shared" ref="I27" si="29">H27</f>
        <v>AHWA</v>
      </c>
      <c r="J27" s="212" t="str">
        <f t="shared" ref="J27" si="30">I27</f>
        <v>AHWA</v>
      </c>
      <c r="K27" s="212" t="str">
        <f t="shared" ref="K27" si="31">J27</f>
        <v>AHWA</v>
      </c>
      <c r="L27" s="212" t="str">
        <f t="shared" ref="L27" si="32">K27</f>
        <v>AHWA</v>
      </c>
      <c r="M27" s="212" t="str">
        <f t="shared" ref="M27" si="33">L27</f>
        <v>AHWA</v>
      </c>
      <c r="N27" s="212" t="str">
        <f t="shared" ref="N27" si="34">M27</f>
        <v>AHWA</v>
      </c>
      <c r="O27" s="212" t="str">
        <f t="shared" ref="O27" si="35">N27</f>
        <v>AHWA</v>
      </c>
      <c r="P27" s="212" t="str">
        <f t="shared" ref="P27" si="36">O27</f>
        <v>AHWA</v>
      </c>
      <c r="Q27" s="212" t="str">
        <f t="shared" ref="Q27" si="37">P27</f>
        <v>AHWA</v>
      </c>
      <c r="R27" s="212" t="str">
        <f t="shared" ref="R27" si="38">Q27</f>
        <v>AHWA</v>
      </c>
      <c r="S27" s="212" t="str">
        <f t="shared" ref="S27" si="39">R27</f>
        <v>AHWA</v>
      </c>
      <c r="T27" s="212" t="str">
        <f t="shared" ref="T27" si="40">S27</f>
        <v>AHWA</v>
      </c>
      <c r="U27" s="212" t="str">
        <f t="shared" ref="U27" si="41">T27</f>
        <v>AHWA</v>
      </c>
      <c r="V27" s="212" t="str">
        <f t="shared" ref="V27" si="42">U27</f>
        <v>AHWA</v>
      </c>
      <c r="W27" s="212" t="str">
        <f t="shared" ref="W27" si="43">V27</f>
        <v>AHWA</v>
      </c>
      <c r="X27" s="212" t="str">
        <f t="shared" ref="X27" si="44">W27</f>
        <v>AHWA</v>
      </c>
      <c r="Y27" s="212" t="str">
        <f t="shared" ref="Y27" si="45">X27</f>
        <v>AHWA</v>
      </c>
      <c r="Z27" s="212" t="str">
        <f t="shared" ref="Z27" si="46">Y27</f>
        <v>AHWA</v>
      </c>
      <c r="AA27" s="212" t="str">
        <f t="shared" ref="AA27" si="47">Z27</f>
        <v>AHWA</v>
      </c>
      <c r="AB27" s="212" t="str">
        <f t="shared" ref="AB27" si="48">AA27</f>
        <v>AHWA</v>
      </c>
      <c r="AC27" s="212" t="str">
        <f t="shared" ref="AC27" si="49">AB27</f>
        <v>AHWA</v>
      </c>
      <c r="AD27" s="212" t="str">
        <f t="shared" ref="AD27" si="50">AC27</f>
        <v>AHWA</v>
      </c>
      <c r="AE27" s="212" t="str">
        <f t="shared" ref="AE27" si="51">AD27</f>
        <v>AHWA</v>
      </c>
      <c r="AF27" s="232" t="str">
        <f t="shared" ref="AF27" si="52">Q27</f>
        <v>AHWA</v>
      </c>
    </row>
    <row r="28" spans="2:32" ht="15">
      <c r="B28" s="216" t="s">
        <v>282</v>
      </c>
      <c r="C28" s="212" t="s">
        <v>282</v>
      </c>
      <c r="D28" s="212" t="s">
        <v>95</v>
      </c>
      <c r="E28" s="212" t="s">
        <v>330</v>
      </c>
      <c r="F28" s="212" t="s">
        <v>331</v>
      </c>
      <c r="G28" s="212" t="s">
        <v>332</v>
      </c>
      <c r="H28" s="212" t="s">
        <v>333</v>
      </c>
      <c r="I28" s="212" t="s">
        <v>282</v>
      </c>
      <c r="J28" s="212" t="s">
        <v>95</v>
      </c>
      <c r="K28" s="212" t="s">
        <v>330</v>
      </c>
      <c r="L28" s="212" t="s">
        <v>331</v>
      </c>
      <c r="M28" s="212" t="s">
        <v>332</v>
      </c>
      <c r="N28" s="212" t="s">
        <v>333</v>
      </c>
      <c r="O28" s="212" t="s">
        <v>282</v>
      </c>
      <c r="P28" s="212" t="s">
        <v>95</v>
      </c>
      <c r="Q28" s="212" t="s">
        <v>330</v>
      </c>
      <c r="R28" s="212" t="s">
        <v>331</v>
      </c>
      <c r="S28" s="212" t="s">
        <v>332</v>
      </c>
      <c r="T28" s="212" t="s">
        <v>333</v>
      </c>
      <c r="U28" s="212" t="s">
        <v>282</v>
      </c>
      <c r="V28" s="212" t="s">
        <v>95</v>
      </c>
      <c r="W28" s="212" t="s">
        <v>330</v>
      </c>
      <c r="X28" s="212" t="s">
        <v>331</v>
      </c>
      <c r="Y28" s="212" t="s">
        <v>332</v>
      </c>
      <c r="Z28" s="212" t="s">
        <v>333</v>
      </c>
      <c r="AA28" s="212" t="s">
        <v>282</v>
      </c>
      <c r="AB28" s="212" t="s">
        <v>95</v>
      </c>
      <c r="AC28" s="212" t="s">
        <v>330</v>
      </c>
      <c r="AD28" s="212" t="s">
        <v>331</v>
      </c>
      <c r="AE28" s="212" t="s">
        <v>332</v>
      </c>
      <c r="AF28" s="232" t="str">
        <f t="shared" si="1"/>
        <v>MUSLIKHUDIN</v>
      </c>
    </row>
    <row r="29" spans="2:32" ht="15">
      <c r="B29" s="216" t="s">
        <v>334</v>
      </c>
      <c r="C29" s="212" t="s">
        <v>335</v>
      </c>
      <c r="D29" s="212" t="s">
        <v>284</v>
      </c>
      <c r="E29" s="212" t="s">
        <v>336</v>
      </c>
      <c r="F29" s="212" t="s">
        <v>112</v>
      </c>
      <c r="G29" s="212" t="s">
        <v>337</v>
      </c>
      <c r="H29" s="212" t="s">
        <v>338</v>
      </c>
      <c r="I29" s="212" t="s">
        <v>339</v>
      </c>
      <c r="J29" s="212" t="s">
        <v>340</v>
      </c>
      <c r="K29" s="212" t="s">
        <v>341</v>
      </c>
      <c r="L29" s="212" t="s">
        <v>85</v>
      </c>
      <c r="M29" s="212" t="s">
        <v>342</v>
      </c>
      <c r="N29" s="212" t="s">
        <v>160</v>
      </c>
      <c r="O29" s="212" t="s">
        <v>104</v>
      </c>
      <c r="P29" s="212" t="s">
        <v>343</v>
      </c>
      <c r="Q29" s="212" t="str">
        <f t="shared" ref="Q29:AE29" si="53">C29</f>
        <v>NAWIK</v>
      </c>
      <c r="R29" s="212" t="str">
        <f t="shared" si="53"/>
        <v>ANANG</v>
      </c>
      <c r="S29" s="212" t="str">
        <f t="shared" si="53"/>
        <v>H.ISAY</v>
      </c>
      <c r="T29" s="212" t="str">
        <f t="shared" si="53"/>
        <v>HENDRI</v>
      </c>
      <c r="U29" s="212" t="str">
        <f t="shared" si="53"/>
        <v>H.DALEK</v>
      </c>
      <c r="V29" s="212" t="str">
        <f t="shared" si="53"/>
        <v>BEDU</v>
      </c>
      <c r="W29" s="212" t="str">
        <f t="shared" si="53"/>
        <v>KUBEK</v>
      </c>
      <c r="X29" s="212" t="str">
        <f t="shared" si="53"/>
        <v>DGN</v>
      </c>
      <c r="Y29" s="212" t="str">
        <f t="shared" si="53"/>
        <v>MATIRU</v>
      </c>
      <c r="Z29" s="212" t="str">
        <f t="shared" si="53"/>
        <v>AMIR</v>
      </c>
      <c r="AA29" s="212" t="str">
        <f t="shared" si="53"/>
        <v>ANGGI</v>
      </c>
      <c r="AB29" s="212" t="str">
        <f t="shared" si="53"/>
        <v>IYAN</v>
      </c>
      <c r="AC29" s="212" t="str">
        <f t="shared" si="53"/>
        <v>ANTO</v>
      </c>
      <c r="AD29" s="212" t="str">
        <f t="shared" si="53"/>
        <v>DARMANSYAH</v>
      </c>
      <c r="AE29" s="212" t="str">
        <f t="shared" si="53"/>
        <v>NAWIK</v>
      </c>
      <c r="AF29" s="232" t="str">
        <f t="shared" si="1"/>
        <v>NAWIK</v>
      </c>
    </row>
    <row r="30" spans="2:32" ht="15">
      <c r="B30" s="216" t="s">
        <v>731</v>
      </c>
      <c r="C30" s="212" t="s">
        <v>153</v>
      </c>
      <c r="D30" s="212" t="s">
        <v>154</v>
      </c>
      <c r="E30" s="212" t="s">
        <v>155</v>
      </c>
      <c r="F30" s="212" t="s">
        <v>156</v>
      </c>
      <c r="G30" s="212" t="s">
        <v>157</v>
      </c>
      <c r="H30" s="212" t="s">
        <v>158</v>
      </c>
      <c r="I30" s="212" t="s">
        <v>159</v>
      </c>
      <c r="J30" s="212" t="s">
        <v>160</v>
      </c>
      <c r="K30" s="212" t="s">
        <v>161</v>
      </c>
      <c r="L30" s="212" t="s">
        <v>162</v>
      </c>
      <c r="M30" s="212" t="s">
        <v>163</v>
      </c>
      <c r="N30" s="212" t="s">
        <v>164</v>
      </c>
      <c r="O30" s="212" t="s">
        <v>165</v>
      </c>
      <c r="P30" s="212" t="s">
        <v>166</v>
      </c>
      <c r="Q30" s="212" t="s">
        <v>167</v>
      </c>
      <c r="R30" s="212" t="s">
        <v>168</v>
      </c>
      <c r="S30" s="212" t="s">
        <v>169</v>
      </c>
      <c r="T30" s="212" t="s">
        <v>170</v>
      </c>
      <c r="U30" s="212" t="s">
        <v>171</v>
      </c>
      <c r="V30" s="212" t="s">
        <v>96</v>
      </c>
      <c r="W30" s="212" t="s">
        <v>172</v>
      </c>
      <c r="X30" s="212" t="s">
        <v>173</v>
      </c>
      <c r="Y30" s="212" t="s">
        <v>86</v>
      </c>
      <c r="Z30" s="212" t="s">
        <v>174</v>
      </c>
      <c r="AA30" s="212" t="s">
        <v>91</v>
      </c>
      <c r="AB30" s="212" t="s">
        <v>106</v>
      </c>
      <c r="AC30" s="212" t="s">
        <v>175</v>
      </c>
      <c r="AD30" s="212" t="s">
        <v>176</v>
      </c>
      <c r="AE30" s="212" t="str">
        <f>F30</f>
        <v>AMAN</v>
      </c>
      <c r="AF30" s="232" t="str">
        <f t="shared" ref="AF30" si="54">Q30</f>
        <v>LINTANG</v>
      </c>
    </row>
    <row r="31" spans="2:32" ht="15">
      <c r="B31" s="216" t="s">
        <v>344</v>
      </c>
      <c r="C31" s="212" t="s">
        <v>344</v>
      </c>
      <c r="D31" s="212"/>
      <c r="E31" s="212"/>
      <c r="F31" s="212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32"/>
    </row>
    <row r="32" spans="2:32" ht="15">
      <c r="B32" s="216" t="s">
        <v>737</v>
      </c>
      <c r="C32" s="212" t="s">
        <v>374</v>
      </c>
      <c r="D32" s="212" t="s">
        <v>375</v>
      </c>
      <c r="E32" s="212" t="s">
        <v>121</v>
      </c>
      <c r="F32" s="212" t="s">
        <v>267</v>
      </c>
      <c r="G32" s="212" t="s">
        <v>376</v>
      </c>
      <c r="H32" s="212" t="s">
        <v>117</v>
      </c>
      <c r="I32" s="212" t="s">
        <v>108</v>
      </c>
      <c r="J32" s="212" t="s">
        <v>377</v>
      </c>
      <c r="K32" s="212" t="s">
        <v>378</v>
      </c>
      <c r="L32" s="212" t="s">
        <v>282</v>
      </c>
      <c r="M32" s="212" t="s">
        <v>379</v>
      </c>
      <c r="N32" s="212" t="s">
        <v>380</v>
      </c>
      <c r="O32" s="212" t="s">
        <v>381</v>
      </c>
      <c r="P32" s="212" t="s">
        <v>271</v>
      </c>
      <c r="Q32" s="212" t="s">
        <v>382</v>
      </c>
      <c r="R32" s="212" t="s">
        <v>383</v>
      </c>
      <c r="S32" s="212" t="s">
        <v>280</v>
      </c>
      <c r="T32" s="212" t="s">
        <v>272</v>
      </c>
      <c r="U32" s="212" t="s">
        <v>279</v>
      </c>
      <c r="V32" s="212" t="s">
        <v>384</v>
      </c>
      <c r="W32" s="212" t="s">
        <v>385</v>
      </c>
      <c r="X32" s="212" t="s">
        <v>386</v>
      </c>
      <c r="Y32" s="212" t="s">
        <v>387</v>
      </c>
      <c r="Z32" s="212" t="s">
        <v>388</v>
      </c>
      <c r="AA32" s="212" t="s">
        <v>389</v>
      </c>
      <c r="AB32" s="212" t="s">
        <v>390</v>
      </c>
      <c r="AC32" s="212" t="s">
        <v>391</v>
      </c>
      <c r="AD32" s="212" t="s">
        <v>392</v>
      </c>
      <c r="AE32" s="212" t="s">
        <v>392</v>
      </c>
      <c r="AF32" s="232" t="str">
        <f t="shared" si="1"/>
        <v>JUTI</v>
      </c>
    </row>
    <row r="33" spans="2:32" ht="15">
      <c r="B33" s="216" t="s">
        <v>345</v>
      </c>
      <c r="C33" s="212" t="s">
        <v>345</v>
      </c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32"/>
    </row>
    <row r="34" spans="2:32" ht="15">
      <c r="B34" s="216" t="s">
        <v>727</v>
      </c>
      <c r="C34" s="212" t="s">
        <v>513</v>
      </c>
      <c r="D34" s="212" t="str">
        <f>Petani[[#This Row],[1]]</f>
        <v>WAWAN</v>
      </c>
      <c r="E34" s="212" t="str">
        <f>Petani[[#This Row],[1]]</f>
        <v>WAWAN</v>
      </c>
      <c r="F34" s="212" t="str">
        <f>Petani[[#This Row],[1]]</f>
        <v>WAWAN</v>
      </c>
      <c r="G34" s="212" t="str">
        <f>Petani[[#This Row],[1]]</f>
        <v>WAWAN</v>
      </c>
      <c r="H34" s="212" t="str">
        <f>Petani[[#This Row],[1]]</f>
        <v>WAWAN</v>
      </c>
      <c r="I34" s="212" t="str">
        <f>Petani[[#This Row],[1]]</f>
        <v>WAWAN</v>
      </c>
      <c r="J34" s="212" t="str">
        <f>Petani[[#This Row],[1]]</f>
        <v>WAWAN</v>
      </c>
      <c r="K34" s="212" t="str">
        <f>Petani[[#This Row],[1]]</f>
        <v>WAWAN</v>
      </c>
      <c r="L34" s="212" t="str">
        <f>Petani[[#This Row],[1]]</f>
        <v>WAWAN</v>
      </c>
      <c r="M34" s="212" t="str">
        <f>Petani[[#This Row],[1]]</f>
        <v>WAWAN</v>
      </c>
      <c r="N34" s="212" t="str">
        <f>Petani[[#This Row],[1]]</f>
        <v>WAWAN</v>
      </c>
      <c r="O34" s="212" t="str">
        <f>Petani[[#This Row],[1]]</f>
        <v>WAWAN</v>
      </c>
      <c r="P34" s="212" t="str">
        <f>Petani[[#This Row],[1]]</f>
        <v>WAWAN</v>
      </c>
      <c r="Q34" s="212" t="str">
        <f>Petani[[#This Row],[1]]</f>
        <v>WAWAN</v>
      </c>
      <c r="R34" s="212" t="str">
        <f>Petani[[#This Row],[1]]</f>
        <v>WAWAN</v>
      </c>
      <c r="S34" s="212" t="str">
        <f>Petani[[#This Row],[1]]</f>
        <v>WAWAN</v>
      </c>
      <c r="T34" s="212" t="str">
        <f>Petani[[#This Row],[1]]</f>
        <v>WAWAN</v>
      </c>
      <c r="U34" s="212" t="str">
        <f>Petani[[#This Row],[1]]</f>
        <v>WAWAN</v>
      </c>
      <c r="V34" s="212" t="str">
        <f>Petani[[#This Row],[1]]</f>
        <v>WAWAN</v>
      </c>
      <c r="W34" s="212" t="str">
        <f>Petani[[#This Row],[1]]</f>
        <v>WAWAN</v>
      </c>
      <c r="X34" s="212" t="str">
        <f>Petani[[#This Row],[1]]</f>
        <v>WAWAN</v>
      </c>
      <c r="Y34" s="212" t="str">
        <f>Petani[[#This Row],[1]]</f>
        <v>WAWAN</v>
      </c>
      <c r="Z34" s="212" t="str">
        <f>Petani[[#This Row],[1]]</f>
        <v>WAWAN</v>
      </c>
      <c r="AA34" s="212" t="str">
        <f>Petani[[#This Row],[1]]</f>
        <v>WAWAN</v>
      </c>
      <c r="AB34" s="212" t="str">
        <f>Petani[[#This Row],[1]]</f>
        <v>WAWAN</v>
      </c>
      <c r="AC34" s="212" t="str">
        <f>Petani[[#This Row],[1]]</f>
        <v>WAWAN</v>
      </c>
      <c r="AD34" s="212" t="str">
        <f>Petani[[#This Row],[1]]</f>
        <v>WAWAN</v>
      </c>
      <c r="AE34" s="212" t="str">
        <f>Petani[[#This Row],[1]]</f>
        <v>WAWAN</v>
      </c>
      <c r="AF34" s="232" t="str">
        <f t="shared" si="1"/>
        <v>WAWAN</v>
      </c>
    </row>
    <row r="35" spans="2:32" ht="15">
      <c r="B35" s="216" t="s">
        <v>346</v>
      </c>
      <c r="C35" s="212" t="s">
        <v>347</v>
      </c>
      <c r="D35" s="212" t="s">
        <v>309</v>
      </c>
      <c r="E35" s="212" t="s">
        <v>348</v>
      </c>
      <c r="F35" s="212" t="s">
        <v>110</v>
      </c>
      <c r="G35" s="212" t="s">
        <v>349</v>
      </c>
      <c r="H35" s="212" t="s">
        <v>350</v>
      </c>
      <c r="I35" s="212" t="s">
        <v>351</v>
      </c>
      <c r="J35" s="212" t="s">
        <v>113</v>
      </c>
      <c r="K35" s="212" t="s">
        <v>352</v>
      </c>
      <c r="L35" s="212" t="s">
        <v>103</v>
      </c>
      <c r="M35" s="212" t="s">
        <v>353</v>
      </c>
      <c r="N35" s="212" t="s">
        <v>354</v>
      </c>
      <c r="O35" s="212" t="str">
        <f t="shared" ref="O35:AE35" si="55">C35</f>
        <v>HARTONO</v>
      </c>
      <c r="P35" s="212" t="str">
        <f t="shared" si="55"/>
        <v>MUJI</v>
      </c>
      <c r="Q35" s="212" t="str">
        <f t="shared" si="55"/>
        <v>YOGA</v>
      </c>
      <c r="R35" s="212" t="str">
        <f t="shared" si="55"/>
        <v>MARWAN</v>
      </c>
      <c r="S35" s="212" t="str">
        <f t="shared" si="55"/>
        <v>ADAM</v>
      </c>
      <c r="T35" s="212" t="str">
        <f t="shared" si="55"/>
        <v>YATNO</v>
      </c>
      <c r="U35" s="212" t="str">
        <f t="shared" si="55"/>
        <v>RUSTANDI</v>
      </c>
      <c r="V35" s="212" t="str">
        <f t="shared" si="55"/>
        <v>JOKO</v>
      </c>
      <c r="W35" s="212" t="str">
        <f t="shared" si="55"/>
        <v>SUGIHARTO</v>
      </c>
      <c r="X35" s="212" t="str">
        <f t="shared" si="55"/>
        <v>RUDI</v>
      </c>
      <c r="Y35" s="212" t="str">
        <f t="shared" si="55"/>
        <v>MANTO</v>
      </c>
      <c r="Z35" s="212" t="str">
        <f t="shared" si="55"/>
        <v>BAIM</v>
      </c>
      <c r="AA35" s="212" t="str">
        <f t="shared" si="55"/>
        <v>HARTONO</v>
      </c>
      <c r="AB35" s="212" t="str">
        <f t="shared" si="55"/>
        <v>MUJI</v>
      </c>
      <c r="AC35" s="212" t="str">
        <f t="shared" si="55"/>
        <v>YOGA</v>
      </c>
      <c r="AD35" s="212" t="str">
        <f t="shared" si="55"/>
        <v>MARWAN</v>
      </c>
      <c r="AE35" s="212" t="str">
        <f t="shared" si="55"/>
        <v>ADAM</v>
      </c>
      <c r="AF35" s="232" t="str">
        <f t="shared" ref="AF35:AF66" si="56">Q35</f>
        <v>YOGA</v>
      </c>
    </row>
    <row r="36" spans="2:32" ht="15">
      <c r="B36" s="216" t="s">
        <v>120</v>
      </c>
      <c r="C36" s="212" t="s">
        <v>231</v>
      </c>
      <c r="D36" s="212" t="s">
        <v>232</v>
      </c>
      <c r="E36" s="212" t="s">
        <v>231</v>
      </c>
      <c r="F36" s="212" t="s">
        <v>233</v>
      </c>
      <c r="G36" s="212" t="s">
        <v>234</v>
      </c>
      <c r="H36" s="212" t="s">
        <v>235</v>
      </c>
      <c r="I36" s="212" t="s">
        <v>236</v>
      </c>
      <c r="J36" s="212" t="s">
        <v>237</v>
      </c>
      <c r="K36" s="212" t="s">
        <v>238</v>
      </c>
      <c r="L36" s="212" t="s">
        <v>239</v>
      </c>
      <c r="M36" s="212" t="s">
        <v>240</v>
      </c>
      <c r="N36" s="212" t="s">
        <v>225</v>
      </c>
      <c r="O36" s="212" t="s">
        <v>241</v>
      </c>
      <c r="P36" s="212" t="str">
        <f t="shared" ref="P36:AE36" si="57">C36</f>
        <v>ABI</v>
      </c>
      <c r="Q36" s="212" t="str">
        <f t="shared" si="57"/>
        <v>HJ.MARDIANA</v>
      </c>
      <c r="R36" s="212" t="str">
        <f t="shared" si="57"/>
        <v>ABI</v>
      </c>
      <c r="S36" s="212" t="str">
        <f t="shared" si="57"/>
        <v>H.SALEH</v>
      </c>
      <c r="T36" s="212" t="str">
        <f t="shared" si="57"/>
        <v>H.HASAN</v>
      </c>
      <c r="U36" s="212" t="str">
        <f t="shared" si="57"/>
        <v>TUMIRAN</v>
      </c>
      <c r="V36" s="212" t="str">
        <f t="shared" si="57"/>
        <v>BASIRUN</v>
      </c>
      <c r="W36" s="212" t="str">
        <f t="shared" si="57"/>
        <v>M.DAHLAN</v>
      </c>
      <c r="X36" s="212" t="str">
        <f t="shared" si="57"/>
        <v>SUARDI</v>
      </c>
      <c r="Y36" s="212" t="str">
        <f t="shared" si="57"/>
        <v>MAEMUNAH</v>
      </c>
      <c r="Z36" s="212" t="str">
        <f t="shared" si="57"/>
        <v>SAKTI</v>
      </c>
      <c r="AA36" s="212" t="str">
        <f t="shared" si="57"/>
        <v>ARDIAN</v>
      </c>
      <c r="AB36" s="212" t="str">
        <f t="shared" si="57"/>
        <v>JAMILAH</v>
      </c>
      <c r="AC36" s="212" t="str">
        <f t="shared" si="57"/>
        <v>ABI</v>
      </c>
      <c r="AD36" s="212" t="str">
        <f t="shared" si="57"/>
        <v>HJ.MARDIANA</v>
      </c>
      <c r="AE36" s="212" t="str">
        <f t="shared" si="57"/>
        <v>ABI</v>
      </c>
      <c r="AF36" s="232" t="str">
        <f t="shared" si="56"/>
        <v>HJ.MARDIANA</v>
      </c>
    </row>
    <row r="37" spans="2:32" ht="15">
      <c r="B37" s="216" t="s">
        <v>355</v>
      </c>
      <c r="C37" s="212" t="s">
        <v>123</v>
      </c>
      <c r="D37" s="212" t="s">
        <v>124</v>
      </c>
      <c r="E37" s="212" t="s">
        <v>125</v>
      </c>
      <c r="F37" s="212" t="s">
        <v>126</v>
      </c>
      <c r="G37" s="212" t="s">
        <v>127</v>
      </c>
      <c r="H37" s="212" t="s">
        <v>128</v>
      </c>
      <c r="I37" s="212" t="s">
        <v>109</v>
      </c>
      <c r="J37" s="212" t="s">
        <v>129</v>
      </c>
      <c r="K37" s="212" t="s">
        <v>130</v>
      </c>
      <c r="L37" s="212" t="s">
        <v>131</v>
      </c>
      <c r="M37" s="212" t="s">
        <v>132</v>
      </c>
      <c r="N37" s="212" t="s">
        <v>133</v>
      </c>
      <c r="O37" s="212" t="s">
        <v>134</v>
      </c>
      <c r="P37" s="212" t="s">
        <v>135</v>
      </c>
      <c r="Q37" s="212" t="s">
        <v>136</v>
      </c>
      <c r="R37" s="212" t="s">
        <v>137</v>
      </c>
      <c r="S37" s="212" t="s">
        <v>138</v>
      </c>
      <c r="T37" s="212" t="s">
        <v>139</v>
      </c>
      <c r="U37" s="212" t="s">
        <v>140</v>
      </c>
      <c r="V37" s="212" t="s">
        <v>141</v>
      </c>
      <c r="W37" s="212" t="s">
        <v>142</v>
      </c>
      <c r="X37" s="212" t="s">
        <v>143</v>
      </c>
      <c r="Y37" s="212" t="s">
        <v>144</v>
      </c>
      <c r="Z37" s="212" t="s">
        <v>145</v>
      </c>
      <c r="AA37" s="212" t="s">
        <v>146</v>
      </c>
      <c r="AB37" s="212" t="s">
        <v>147</v>
      </c>
      <c r="AC37" s="212" t="s">
        <v>148</v>
      </c>
      <c r="AD37" s="212" t="s">
        <v>149</v>
      </c>
      <c r="AE37" s="212" t="s">
        <v>150</v>
      </c>
      <c r="AF37" s="232" t="str">
        <f t="shared" si="56"/>
        <v>SUKUR</v>
      </c>
    </row>
    <row r="38" spans="2:32" ht="15">
      <c r="B38" s="216" t="s">
        <v>356</v>
      </c>
      <c r="C38" s="212" t="s">
        <v>357</v>
      </c>
      <c r="D38" s="212" t="s">
        <v>358</v>
      </c>
      <c r="E38" s="212" t="s">
        <v>354</v>
      </c>
      <c r="F38" s="212" t="s">
        <v>359</v>
      </c>
      <c r="G38" s="212" t="s">
        <v>360</v>
      </c>
      <c r="H38" s="212" t="s">
        <v>180</v>
      </c>
      <c r="I38" s="212" t="s">
        <v>361</v>
      </c>
      <c r="J38" s="212" t="s">
        <v>362</v>
      </c>
      <c r="K38" s="212" t="s">
        <v>363</v>
      </c>
      <c r="L38" s="212" t="s">
        <v>364</v>
      </c>
      <c r="M38" s="212" t="s">
        <v>365</v>
      </c>
      <c r="N38" s="212" t="s">
        <v>366</v>
      </c>
      <c r="O38" s="212" t="s">
        <v>367</v>
      </c>
      <c r="P38" s="212" t="s">
        <v>249</v>
      </c>
      <c r="Q38" s="212" t="s">
        <v>368</v>
      </c>
      <c r="R38" s="212" t="s">
        <v>369</v>
      </c>
      <c r="S38" s="212" t="s">
        <v>370</v>
      </c>
      <c r="T38" s="212" t="s">
        <v>371</v>
      </c>
      <c r="U38" s="212" t="s">
        <v>372</v>
      </c>
      <c r="V38" s="212" t="s">
        <v>373</v>
      </c>
      <c r="W38" s="212" t="s">
        <v>364</v>
      </c>
      <c r="X38" s="212" t="s">
        <v>365</v>
      </c>
      <c r="Y38" s="212" t="s">
        <v>366</v>
      </c>
      <c r="Z38" s="212" t="s">
        <v>367</v>
      </c>
      <c r="AA38" s="212" t="s">
        <v>249</v>
      </c>
      <c r="AB38" s="212" t="s">
        <v>368</v>
      </c>
      <c r="AC38" s="212" t="s">
        <v>369</v>
      </c>
      <c r="AD38" s="212" t="s">
        <v>370</v>
      </c>
      <c r="AE38" s="212" t="s">
        <v>371</v>
      </c>
      <c r="AF38" s="232" t="str">
        <f t="shared" si="56"/>
        <v>RAHMAD</v>
      </c>
    </row>
    <row r="39" spans="2:32" ht="15">
      <c r="B39" s="216" t="s">
        <v>89</v>
      </c>
      <c r="C39" s="212" t="s">
        <v>374</v>
      </c>
      <c r="D39" s="212" t="s">
        <v>375</v>
      </c>
      <c r="E39" s="212" t="s">
        <v>121</v>
      </c>
      <c r="F39" s="212" t="s">
        <v>267</v>
      </c>
      <c r="G39" s="212" t="s">
        <v>376</v>
      </c>
      <c r="H39" s="212" t="s">
        <v>117</v>
      </c>
      <c r="I39" s="212" t="s">
        <v>108</v>
      </c>
      <c r="J39" s="212" t="s">
        <v>377</v>
      </c>
      <c r="K39" s="212" t="s">
        <v>378</v>
      </c>
      <c r="L39" s="212" t="s">
        <v>282</v>
      </c>
      <c r="M39" s="212" t="s">
        <v>379</v>
      </c>
      <c r="N39" s="212" t="s">
        <v>380</v>
      </c>
      <c r="O39" s="212" t="s">
        <v>381</v>
      </c>
      <c r="P39" s="212" t="s">
        <v>271</v>
      </c>
      <c r="Q39" s="212" t="s">
        <v>382</v>
      </c>
      <c r="R39" s="212" t="s">
        <v>383</v>
      </c>
      <c r="S39" s="212" t="s">
        <v>280</v>
      </c>
      <c r="T39" s="212" t="s">
        <v>272</v>
      </c>
      <c r="U39" s="212" t="s">
        <v>279</v>
      </c>
      <c r="V39" s="212" t="s">
        <v>384</v>
      </c>
      <c r="W39" s="212" t="s">
        <v>385</v>
      </c>
      <c r="X39" s="212" t="s">
        <v>386</v>
      </c>
      <c r="Y39" s="212" t="s">
        <v>387</v>
      </c>
      <c r="Z39" s="212" t="s">
        <v>388</v>
      </c>
      <c r="AA39" s="212" t="s">
        <v>389</v>
      </c>
      <c r="AB39" s="212" t="s">
        <v>390</v>
      </c>
      <c r="AC39" s="212" t="s">
        <v>391</v>
      </c>
      <c r="AD39" s="212" t="s">
        <v>392</v>
      </c>
      <c r="AE39" s="212" t="s">
        <v>392</v>
      </c>
      <c r="AF39" s="232" t="str">
        <f t="shared" si="56"/>
        <v>JUTI</v>
      </c>
    </row>
    <row r="40" spans="2:32" ht="15">
      <c r="B40" s="216" t="s">
        <v>393</v>
      </c>
      <c r="C40" s="212" t="s">
        <v>153</v>
      </c>
      <c r="D40" s="212" t="s">
        <v>154</v>
      </c>
      <c r="E40" s="212" t="s">
        <v>155</v>
      </c>
      <c r="F40" s="212" t="s">
        <v>156</v>
      </c>
      <c r="G40" s="212" t="s">
        <v>157</v>
      </c>
      <c r="H40" s="212" t="s">
        <v>158</v>
      </c>
      <c r="I40" s="212" t="s">
        <v>159</v>
      </c>
      <c r="J40" s="212" t="s">
        <v>160</v>
      </c>
      <c r="K40" s="212" t="s">
        <v>161</v>
      </c>
      <c r="L40" s="212" t="s">
        <v>162</v>
      </c>
      <c r="M40" s="212" t="s">
        <v>163</v>
      </c>
      <c r="N40" s="212" t="s">
        <v>164</v>
      </c>
      <c r="O40" s="212" t="s">
        <v>165</v>
      </c>
      <c r="P40" s="212" t="s">
        <v>166</v>
      </c>
      <c r="Q40" s="212" t="s">
        <v>167</v>
      </c>
      <c r="R40" s="212" t="s">
        <v>168</v>
      </c>
      <c r="S40" s="212" t="s">
        <v>169</v>
      </c>
      <c r="T40" s="212" t="s">
        <v>170</v>
      </c>
      <c r="U40" s="212" t="s">
        <v>171</v>
      </c>
      <c r="V40" s="212" t="s">
        <v>96</v>
      </c>
      <c r="W40" s="212" t="s">
        <v>172</v>
      </c>
      <c r="X40" s="212" t="s">
        <v>173</v>
      </c>
      <c r="Y40" s="212" t="s">
        <v>86</v>
      </c>
      <c r="Z40" s="212" t="s">
        <v>174</v>
      </c>
      <c r="AA40" s="212" t="s">
        <v>91</v>
      </c>
      <c r="AB40" s="212" t="s">
        <v>106</v>
      </c>
      <c r="AC40" s="212" t="s">
        <v>175</v>
      </c>
      <c r="AD40" s="212" t="s">
        <v>176</v>
      </c>
      <c r="AE40" s="212" t="str">
        <f>C40</f>
        <v>GIMUN</v>
      </c>
      <c r="AF40" s="232" t="str">
        <f t="shared" si="56"/>
        <v>LINTANG</v>
      </c>
    </row>
    <row r="41" spans="2:32" ht="15">
      <c r="B41" s="216" t="s">
        <v>394</v>
      </c>
      <c r="C41" s="212" t="s">
        <v>91</v>
      </c>
      <c r="D41" s="212" t="s">
        <v>196</v>
      </c>
      <c r="E41" s="212" t="s">
        <v>395</v>
      </c>
      <c r="F41" s="212" t="s">
        <v>396</v>
      </c>
      <c r="G41" s="212" t="s">
        <v>156</v>
      </c>
      <c r="H41" s="212" t="s">
        <v>290</v>
      </c>
      <c r="I41" s="212" t="s">
        <v>397</v>
      </c>
      <c r="J41" s="212" t="s">
        <v>305</v>
      </c>
      <c r="K41" s="212" t="s">
        <v>398</v>
      </c>
      <c r="L41" s="212" t="s">
        <v>85</v>
      </c>
      <c r="M41" s="212" t="s">
        <v>399</v>
      </c>
      <c r="N41" s="212" t="s">
        <v>400</v>
      </c>
      <c r="O41" s="212" t="s">
        <v>401</v>
      </c>
      <c r="P41" s="212" t="s">
        <v>402</v>
      </c>
      <c r="Q41" s="212" t="s">
        <v>165</v>
      </c>
      <c r="R41" s="212" t="s">
        <v>403</v>
      </c>
      <c r="S41" s="212" t="s">
        <v>404</v>
      </c>
      <c r="T41" s="212" t="str">
        <f t="shared" ref="T41:AE41" si="58">C41</f>
        <v>IWAN</v>
      </c>
      <c r="U41" s="212" t="str">
        <f t="shared" si="58"/>
        <v>JUKI</v>
      </c>
      <c r="V41" s="212" t="str">
        <f t="shared" si="58"/>
        <v>H.ASSEK</v>
      </c>
      <c r="W41" s="212" t="str">
        <f t="shared" si="58"/>
        <v>H.IGLO</v>
      </c>
      <c r="X41" s="212" t="str">
        <f t="shared" si="58"/>
        <v>AMAN</v>
      </c>
      <c r="Y41" s="212" t="str">
        <f t="shared" si="58"/>
        <v>UJANG</v>
      </c>
      <c r="Z41" s="212" t="str">
        <f t="shared" si="58"/>
        <v>H.TUO</v>
      </c>
      <c r="AA41" s="212" t="str">
        <f t="shared" si="58"/>
        <v>DIDI</v>
      </c>
      <c r="AB41" s="212" t="str">
        <f t="shared" si="58"/>
        <v>IPEN</v>
      </c>
      <c r="AC41" s="212" t="str">
        <f t="shared" si="58"/>
        <v>AMIR</v>
      </c>
      <c r="AD41" s="212" t="str">
        <f t="shared" si="58"/>
        <v>TALIP</v>
      </c>
      <c r="AE41" s="212" t="str">
        <f t="shared" si="58"/>
        <v>JUA</v>
      </c>
      <c r="AF41" s="232" t="str">
        <f t="shared" si="56"/>
        <v>AMAT</v>
      </c>
    </row>
    <row r="42" spans="2:32" ht="15">
      <c r="B42" s="216" t="s">
        <v>406</v>
      </c>
      <c r="C42" s="212" t="s">
        <v>124</v>
      </c>
      <c r="D42" s="212" t="s">
        <v>407</v>
      </c>
      <c r="E42" s="212" t="s">
        <v>408</v>
      </c>
      <c r="F42" s="212" t="s">
        <v>409</v>
      </c>
      <c r="G42" s="212" t="s">
        <v>410</v>
      </c>
      <c r="H42" s="212" t="s">
        <v>411</v>
      </c>
      <c r="I42" s="212" t="s">
        <v>412</v>
      </c>
      <c r="J42" s="212" t="s">
        <v>413</v>
      </c>
      <c r="K42" s="212" t="s">
        <v>414</v>
      </c>
      <c r="L42" s="212" t="s">
        <v>88</v>
      </c>
      <c r="M42" s="212" t="s">
        <v>415</v>
      </c>
      <c r="N42" s="212" t="s">
        <v>416</v>
      </c>
      <c r="O42" s="212" t="str">
        <f t="shared" ref="O42:AE42" si="59">C42</f>
        <v>EDI</v>
      </c>
      <c r="P42" s="212" t="str">
        <f t="shared" si="59"/>
        <v>OCTAVIA</v>
      </c>
      <c r="Q42" s="212" t="str">
        <f t="shared" si="59"/>
        <v>M.RAMLI</v>
      </c>
      <c r="R42" s="212" t="str">
        <f t="shared" si="59"/>
        <v>JASMAN</v>
      </c>
      <c r="S42" s="212" t="str">
        <f t="shared" si="59"/>
        <v>H.HANAFI</v>
      </c>
      <c r="T42" s="212" t="str">
        <f t="shared" si="59"/>
        <v>H.JONO</v>
      </c>
      <c r="U42" s="212" t="str">
        <f t="shared" si="59"/>
        <v>HASIM</v>
      </c>
      <c r="V42" s="212" t="str">
        <f t="shared" si="59"/>
        <v>DENI</v>
      </c>
      <c r="W42" s="212" t="str">
        <f t="shared" si="59"/>
        <v>MASRAN</v>
      </c>
      <c r="X42" s="212" t="str">
        <f t="shared" si="59"/>
        <v>SUGENG</v>
      </c>
      <c r="Y42" s="212" t="str">
        <f t="shared" si="59"/>
        <v>H.SUHAIMI</v>
      </c>
      <c r="Z42" s="212" t="str">
        <f t="shared" si="59"/>
        <v>ISHAK.</v>
      </c>
      <c r="AA42" s="212" t="str">
        <f t="shared" si="59"/>
        <v>EDI</v>
      </c>
      <c r="AB42" s="212" t="str">
        <f t="shared" si="59"/>
        <v>OCTAVIA</v>
      </c>
      <c r="AC42" s="212" t="str">
        <f t="shared" si="59"/>
        <v>M.RAMLI</v>
      </c>
      <c r="AD42" s="212" t="str">
        <f t="shared" si="59"/>
        <v>JASMAN</v>
      </c>
      <c r="AE42" s="212" t="str">
        <f t="shared" si="59"/>
        <v>H.HANAFI</v>
      </c>
      <c r="AF42" s="232" t="str">
        <f t="shared" si="56"/>
        <v>M.RAMLI</v>
      </c>
    </row>
    <row r="43" spans="2:32" ht="15">
      <c r="B43" s="216" t="s">
        <v>417</v>
      </c>
      <c r="C43" s="212" t="s">
        <v>92</v>
      </c>
      <c r="D43" s="212" t="s">
        <v>308</v>
      </c>
      <c r="E43" s="212" t="s">
        <v>189</v>
      </c>
      <c r="F43" s="212" t="s">
        <v>309</v>
      </c>
      <c r="G43" s="212" t="s">
        <v>310</v>
      </c>
      <c r="H43" s="212" t="s">
        <v>311</v>
      </c>
      <c r="I43" s="212" t="s">
        <v>312</v>
      </c>
      <c r="J43" s="212" t="s">
        <v>160</v>
      </c>
      <c r="K43" s="212" t="s">
        <v>313</v>
      </c>
      <c r="L43" s="212" t="s">
        <v>314</v>
      </c>
      <c r="M43" s="212" t="s">
        <v>315</v>
      </c>
      <c r="N43" s="212" t="s">
        <v>316</v>
      </c>
      <c r="O43" s="212" t="s">
        <v>317</v>
      </c>
      <c r="P43" s="212" t="s">
        <v>318</v>
      </c>
      <c r="Q43" s="212" t="s">
        <v>231</v>
      </c>
      <c r="R43" s="212" t="s">
        <v>319</v>
      </c>
      <c r="S43" s="212" t="s">
        <v>320</v>
      </c>
      <c r="T43" s="212" t="s">
        <v>321</v>
      </c>
      <c r="U43" s="212" t="s">
        <v>322</v>
      </c>
      <c r="V43" s="212" t="s">
        <v>323</v>
      </c>
      <c r="W43" s="212" t="s">
        <v>324</v>
      </c>
      <c r="X43" s="212" t="s">
        <v>189</v>
      </c>
      <c r="Y43" s="212" t="s">
        <v>325</v>
      </c>
      <c r="Z43" s="212" t="s">
        <v>326</v>
      </c>
      <c r="AA43" s="212" t="s">
        <v>327</v>
      </c>
      <c r="AB43" s="212" t="s">
        <v>328</v>
      </c>
      <c r="AC43" s="212" t="str">
        <f>C43</f>
        <v>IJAN</v>
      </c>
      <c r="AD43" s="212" t="str">
        <f>D43</f>
        <v>DIRMAN</v>
      </c>
      <c r="AE43" s="212" t="str">
        <f>E43</f>
        <v>KOSIM</v>
      </c>
      <c r="AF43" s="232" t="str">
        <f t="shared" si="56"/>
        <v>ABI</v>
      </c>
    </row>
    <row r="44" spans="2:32" ht="15">
      <c r="B44" s="216" t="s">
        <v>704</v>
      </c>
      <c r="C44" s="212" t="str">
        <f>B44</f>
        <v>ERWIN</v>
      </c>
      <c r="D44" s="212" t="str">
        <f t="shared" ref="D44:AE44" si="60">C44</f>
        <v>ERWIN</v>
      </c>
      <c r="E44" s="212" t="str">
        <f t="shared" si="60"/>
        <v>ERWIN</v>
      </c>
      <c r="F44" s="212" t="str">
        <f t="shared" si="60"/>
        <v>ERWIN</v>
      </c>
      <c r="G44" s="212" t="str">
        <f t="shared" si="60"/>
        <v>ERWIN</v>
      </c>
      <c r="H44" s="212" t="str">
        <f t="shared" si="60"/>
        <v>ERWIN</v>
      </c>
      <c r="I44" s="212" t="str">
        <f t="shared" si="60"/>
        <v>ERWIN</v>
      </c>
      <c r="J44" s="212" t="str">
        <f t="shared" si="60"/>
        <v>ERWIN</v>
      </c>
      <c r="K44" s="212" t="str">
        <f t="shared" si="60"/>
        <v>ERWIN</v>
      </c>
      <c r="L44" s="212" t="str">
        <f t="shared" si="60"/>
        <v>ERWIN</v>
      </c>
      <c r="M44" s="212" t="str">
        <f t="shared" si="60"/>
        <v>ERWIN</v>
      </c>
      <c r="N44" s="212" t="str">
        <f t="shared" si="60"/>
        <v>ERWIN</v>
      </c>
      <c r="O44" s="212" t="str">
        <f t="shared" si="60"/>
        <v>ERWIN</v>
      </c>
      <c r="P44" s="212" t="str">
        <f t="shared" si="60"/>
        <v>ERWIN</v>
      </c>
      <c r="Q44" s="212" t="str">
        <f t="shared" si="60"/>
        <v>ERWIN</v>
      </c>
      <c r="R44" s="212" t="str">
        <f t="shared" si="60"/>
        <v>ERWIN</v>
      </c>
      <c r="S44" s="212" t="str">
        <f t="shared" si="60"/>
        <v>ERWIN</v>
      </c>
      <c r="T44" s="212" t="str">
        <f t="shared" si="60"/>
        <v>ERWIN</v>
      </c>
      <c r="U44" s="212" t="str">
        <f t="shared" si="60"/>
        <v>ERWIN</v>
      </c>
      <c r="V44" s="212" t="str">
        <f t="shared" si="60"/>
        <v>ERWIN</v>
      </c>
      <c r="W44" s="212" t="str">
        <f t="shared" si="60"/>
        <v>ERWIN</v>
      </c>
      <c r="X44" s="212" t="str">
        <f t="shared" si="60"/>
        <v>ERWIN</v>
      </c>
      <c r="Y44" s="212" t="str">
        <f t="shared" si="60"/>
        <v>ERWIN</v>
      </c>
      <c r="Z44" s="212" t="str">
        <f t="shared" si="60"/>
        <v>ERWIN</v>
      </c>
      <c r="AA44" s="212" t="str">
        <f t="shared" si="60"/>
        <v>ERWIN</v>
      </c>
      <c r="AB44" s="212" t="str">
        <f t="shared" si="60"/>
        <v>ERWIN</v>
      </c>
      <c r="AC44" s="212" t="str">
        <f t="shared" si="60"/>
        <v>ERWIN</v>
      </c>
      <c r="AD44" s="212" t="str">
        <f t="shared" si="60"/>
        <v>ERWIN</v>
      </c>
      <c r="AE44" s="212" t="str">
        <f t="shared" si="60"/>
        <v>ERWIN</v>
      </c>
      <c r="AF44" s="232" t="str">
        <f t="shared" si="56"/>
        <v>ERWIN</v>
      </c>
    </row>
    <row r="45" spans="2:32" ht="15">
      <c r="B45" s="216" t="s">
        <v>418</v>
      </c>
      <c r="C45" s="212" t="s">
        <v>231</v>
      </c>
      <c r="D45" s="212" t="s">
        <v>232</v>
      </c>
      <c r="E45" s="212" t="s">
        <v>231</v>
      </c>
      <c r="F45" s="212" t="s">
        <v>233</v>
      </c>
      <c r="G45" s="212" t="s">
        <v>234</v>
      </c>
      <c r="H45" s="212" t="s">
        <v>235</v>
      </c>
      <c r="I45" s="212" t="s">
        <v>236</v>
      </c>
      <c r="J45" s="212" t="s">
        <v>237</v>
      </c>
      <c r="K45" s="212" t="s">
        <v>238</v>
      </c>
      <c r="L45" s="212" t="s">
        <v>239</v>
      </c>
      <c r="M45" s="212" t="s">
        <v>240</v>
      </c>
      <c r="N45" s="212" t="s">
        <v>225</v>
      </c>
      <c r="O45" s="212" t="s">
        <v>241</v>
      </c>
      <c r="P45" s="212" t="str">
        <f t="shared" ref="P45:AE45" si="61">C45</f>
        <v>ABI</v>
      </c>
      <c r="Q45" s="212" t="str">
        <f t="shared" si="61"/>
        <v>HJ.MARDIANA</v>
      </c>
      <c r="R45" s="212" t="str">
        <f t="shared" si="61"/>
        <v>ABI</v>
      </c>
      <c r="S45" s="212" t="str">
        <f t="shared" si="61"/>
        <v>H.SALEH</v>
      </c>
      <c r="T45" s="212" t="str">
        <f t="shared" si="61"/>
        <v>H.HASAN</v>
      </c>
      <c r="U45" s="212" t="str">
        <f t="shared" si="61"/>
        <v>TUMIRAN</v>
      </c>
      <c r="V45" s="212" t="str">
        <f t="shared" si="61"/>
        <v>BASIRUN</v>
      </c>
      <c r="W45" s="212" t="str">
        <f t="shared" si="61"/>
        <v>M.DAHLAN</v>
      </c>
      <c r="X45" s="212" t="str">
        <f t="shared" si="61"/>
        <v>SUARDI</v>
      </c>
      <c r="Y45" s="212" t="str">
        <f t="shared" si="61"/>
        <v>MAEMUNAH</v>
      </c>
      <c r="Z45" s="212" t="str">
        <f t="shared" si="61"/>
        <v>SAKTI</v>
      </c>
      <c r="AA45" s="212" t="str">
        <f t="shared" si="61"/>
        <v>ARDIAN</v>
      </c>
      <c r="AB45" s="212" t="str">
        <f t="shared" si="61"/>
        <v>JAMILAH</v>
      </c>
      <c r="AC45" s="212" t="str">
        <f t="shared" si="61"/>
        <v>ABI</v>
      </c>
      <c r="AD45" s="212" t="str">
        <f t="shared" si="61"/>
        <v>HJ.MARDIANA</v>
      </c>
      <c r="AE45" s="212" t="str">
        <f t="shared" si="61"/>
        <v>ABI</v>
      </c>
      <c r="AF45" s="232" t="str">
        <f t="shared" si="56"/>
        <v>HJ.MARDIANA</v>
      </c>
    </row>
    <row r="46" spans="2:32" ht="15">
      <c r="B46" s="216" t="s">
        <v>419</v>
      </c>
      <c r="C46" s="212" t="s">
        <v>91</v>
      </c>
      <c r="D46" s="212" t="s">
        <v>196</v>
      </c>
      <c r="E46" s="212" t="s">
        <v>395</v>
      </c>
      <c r="F46" s="212" t="s">
        <v>396</v>
      </c>
      <c r="G46" s="212" t="s">
        <v>156</v>
      </c>
      <c r="H46" s="212" t="s">
        <v>290</v>
      </c>
      <c r="I46" s="212" t="s">
        <v>397</v>
      </c>
      <c r="J46" s="212" t="s">
        <v>305</v>
      </c>
      <c r="K46" s="212" t="s">
        <v>398</v>
      </c>
      <c r="L46" s="212" t="s">
        <v>85</v>
      </c>
      <c r="M46" s="212" t="s">
        <v>399</v>
      </c>
      <c r="N46" s="212" t="s">
        <v>400</v>
      </c>
      <c r="O46" s="212" t="s">
        <v>401</v>
      </c>
      <c r="P46" s="212" t="s">
        <v>402</v>
      </c>
      <c r="Q46" s="212" t="s">
        <v>165</v>
      </c>
      <c r="R46" s="212" t="s">
        <v>403</v>
      </c>
      <c r="S46" s="212" t="s">
        <v>404</v>
      </c>
      <c r="T46" s="212" t="str">
        <f t="shared" ref="T46:AE46" si="62">C46</f>
        <v>IWAN</v>
      </c>
      <c r="U46" s="212" t="str">
        <f t="shared" si="62"/>
        <v>JUKI</v>
      </c>
      <c r="V46" s="212" t="str">
        <f t="shared" si="62"/>
        <v>H.ASSEK</v>
      </c>
      <c r="W46" s="212" t="str">
        <f t="shared" si="62"/>
        <v>H.IGLO</v>
      </c>
      <c r="X46" s="212" t="str">
        <f t="shared" si="62"/>
        <v>AMAN</v>
      </c>
      <c r="Y46" s="212" t="str">
        <f t="shared" si="62"/>
        <v>UJANG</v>
      </c>
      <c r="Z46" s="212" t="str">
        <f t="shared" si="62"/>
        <v>H.TUO</v>
      </c>
      <c r="AA46" s="212" t="str">
        <f t="shared" si="62"/>
        <v>DIDI</v>
      </c>
      <c r="AB46" s="212" t="str">
        <f t="shared" si="62"/>
        <v>IPEN</v>
      </c>
      <c r="AC46" s="212" t="str">
        <f t="shared" si="62"/>
        <v>AMIR</v>
      </c>
      <c r="AD46" s="212" t="str">
        <f t="shared" si="62"/>
        <v>TALIP</v>
      </c>
      <c r="AE46" s="212" t="str">
        <f t="shared" si="62"/>
        <v>JUA</v>
      </c>
      <c r="AF46" s="232" t="str">
        <f t="shared" si="56"/>
        <v>AMAT</v>
      </c>
    </row>
    <row r="47" spans="2:32" ht="15">
      <c r="B47" s="216" t="s">
        <v>420</v>
      </c>
      <c r="C47" s="212" t="s">
        <v>420</v>
      </c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32"/>
    </row>
    <row r="48" spans="2:32" ht="15">
      <c r="B48" s="216" t="s">
        <v>428</v>
      </c>
      <c r="C48" s="212" t="s">
        <v>428</v>
      </c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32"/>
    </row>
    <row r="49" spans="2:32" ht="15">
      <c r="B49" s="216" t="s">
        <v>377</v>
      </c>
      <c r="C49" s="212" t="s">
        <v>266</v>
      </c>
      <c r="D49" s="212" t="s">
        <v>429</v>
      </c>
      <c r="E49" s="212" t="s">
        <v>308</v>
      </c>
      <c r="F49" s="212" t="s">
        <v>229</v>
      </c>
      <c r="G49" s="212" t="s">
        <v>430</v>
      </c>
      <c r="H49" s="212" t="s">
        <v>431</v>
      </c>
      <c r="I49" s="212" t="s">
        <v>432</v>
      </c>
      <c r="J49" s="212" t="str">
        <f t="shared" ref="J49:AE49" si="63">C49</f>
        <v>H.EDI</v>
      </c>
      <c r="K49" s="212" t="str">
        <f t="shared" si="63"/>
        <v>MARPAUNG</v>
      </c>
      <c r="L49" s="212" t="str">
        <f t="shared" si="63"/>
        <v>DIRMAN</v>
      </c>
      <c r="M49" s="212" t="str">
        <f t="shared" si="63"/>
        <v>KUSWANTO</v>
      </c>
      <c r="N49" s="212" t="str">
        <f t="shared" si="63"/>
        <v>H.</v>
      </c>
      <c r="O49" s="212" t="str">
        <f t="shared" si="63"/>
        <v>ROHADI</v>
      </c>
      <c r="P49" s="212" t="str">
        <f t="shared" si="63"/>
        <v>H.SOHI</v>
      </c>
      <c r="Q49" s="212" t="str">
        <f t="shared" si="63"/>
        <v>H.EDI</v>
      </c>
      <c r="R49" s="212" t="str">
        <f t="shared" si="63"/>
        <v>MARPAUNG</v>
      </c>
      <c r="S49" s="212" t="str">
        <f t="shared" si="63"/>
        <v>DIRMAN</v>
      </c>
      <c r="T49" s="212" t="str">
        <f t="shared" si="63"/>
        <v>KUSWANTO</v>
      </c>
      <c r="U49" s="212" t="str">
        <f t="shared" si="63"/>
        <v>H.</v>
      </c>
      <c r="V49" s="212" t="str">
        <f t="shared" si="63"/>
        <v>ROHADI</v>
      </c>
      <c r="W49" s="212" t="str">
        <f t="shared" si="63"/>
        <v>H.SOHI</v>
      </c>
      <c r="X49" s="212" t="str">
        <f t="shared" si="63"/>
        <v>H.EDI</v>
      </c>
      <c r="Y49" s="212" t="str">
        <f t="shared" si="63"/>
        <v>MARPAUNG</v>
      </c>
      <c r="Z49" s="212" t="str">
        <f t="shared" si="63"/>
        <v>DIRMAN</v>
      </c>
      <c r="AA49" s="212" t="str">
        <f t="shared" si="63"/>
        <v>KUSWANTO</v>
      </c>
      <c r="AB49" s="212" t="str">
        <f t="shared" si="63"/>
        <v>H.</v>
      </c>
      <c r="AC49" s="212" t="str">
        <f t="shared" si="63"/>
        <v>ROHADI</v>
      </c>
      <c r="AD49" s="212" t="str">
        <f t="shared" si="63"/>
        <v>H.SOHI</v>
      </c>
      <c r="AE49" s="212" t="str">
        <f t="shared" si="63"/>
        <v>H.EDI</v>
      </c>
      <c r="AF49" s="232" t="str">
        <f t="shared" si="56"/>
        <v>H.EDI</v>
      </c>
    </row>
    <row r="50" spans="2:32" ht="15">
      <c r="B50" s="216" t="s">
        <v>433</v>
      </c>
      <c r="C50" s="212" t="s">
        <v>433</v>
      </c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32"/>
    </row>
    <row r="51" spans="2:32" ht="15">
      <c r="B51" s="216" t="s">
        <v>455</v>
      </c>
      <c r="C51" s="212" t="s">
        <v>455</v>
      </c>
      <c r="D51" s="212"/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32"/>
    </row>
    <row r="52" spans="2:32" ht="15">
      <c r="B52" s="216" t="s">
        <v>726</v>
      </c>
      <c r="C52" s="216" t="s">
        <v>726</v>
      </c>
      <c r="D52" s="331" t="s">
        <v>704</v>
      </c>
      <c r="E52" s="331" t="s">
        <v>156</v>
      </c>
      <c r="F52" s="331" t="s">
        <v>290</v>
      </c>
      <c r="G52" s="331" t="s">
        <v>397</v>
      </c>
      <c r="H52" s="331" t="s">
        <v>305</v>
      </c>
      <c r="I52" s="331" t="s">
        <v>398</v>
      </c>
      <c r="J52" s="331" t="s">
        <v>363</v>
      </c>
      <c r="K52" s="331" t="s">
        <v>364</v>
      </c>
      <c r="L52" s="331" t="s">
        <v>365</v>
      </c>
      <c r="M52" s="331" t="s">
        <v>366</v>
      </c>
      <c r="N52" s="331" t="s">
        <v>726</v>
      </c>
      <c r="O52" s="331" t="str">
        <f>Petani[[#This Row],[2]]</f>
        <v>ERWIN</v>
      </c>
      <c r="P52" s="331" t="str">
        <f>Petani[[#This Row],[2]]</f>
        <v>ERWIN</v>
      </c>
      <c r="Q52" s="331" t="str">
        <f>Petani[[#This Row],[2]]</f>
        <v>ERWIN</v>
      </c>
      <c r="R52" s="331" t="str">
        <f>Petani[[#This Row],[2]]</f>
        <v>ERWIN</v>
      </c>
      <c r="S52" s="331" t="str">
        <f>Petani[[#This Row],[2]]</f>
        <v>ERWIN</v>
      </c>
      <c r="T52" s="331" t="str">
        <f>Petani[[#This Row],[2]]</f>
        <v>ERWIN</v>
      </c>
      <c r="U52" s="331" t="str">
        <f>Petani[[#This Row],[2]]</f>
        <v>ERWIN</v>
      </c>
      <c r="V52" s="331" t="str">
        <f>Petani[[#This Row],[2]]</f>
        <v>ERWIN</v>
      </c>
      <c r="W52" s="331" t="str">
        <f>Petani[[#This Row],[2]]</f>
        <v>ERWIN</v>
      </c>
      <c r="X52" s="331" t="str">
        <f>Petani[[#This Row],[2]]</f>
        <v>ERWIN</v>
      </c>
      <c r="Y52" s="331" t="str">
        <f>Petani[[#This Row],[2]]</f>
        <v>ERWIN</v>
      </c>
      <c r="Z52" s="331" t="str">
        <f>Petani[[#This Row],[2]]</f>
        <v>ERWIN</v>
      </c>
      <c r="AA52" s="331" t="str">
        <f>Petani[[#This Row],[2]]</f>
        <v>ERWIN</v>
      </c>
      <c r="AB52" s="331" t="str">
        <f>Petani[[#This Row],[2]]</f>
        <v>ERWIN</v>
      </c>
      <c r="AC52" s="331" t="str">
        <f>Petani[[#This Row],[2]]</f>
        <v>ERWIN</v>
      </c>
      <c r="AD52" s="331" t="str">
        <f>Petani[[#This Row],[2]]</f>
        <v>ERWIN</v>
      </c>
      <c r="AE52" s="331" t="str">
        <f>Petani[[#This Row],[2]]</f>
        <v>ERWIN</v>
      </c>
      <c r="AF52" s="232" t="str">
        <f t="shared" si="56"/>
        <v>ERWIN</v>
      </c>
    </row>
    <row r="53" spans="2:32" ht="15">
      <c r="B53" s="216" t="s">
        <v>456</v>
      </c>
      <c r="C53" s="212" t="s">
        <v>456</v>
      </c>
      <c r="D53" s="212"/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32"/>
    </row>
    <row r="54" spans="2:32" ht="15">
      <c r="B54" s="216" t="s">
        <v>750</v>
      </c>
      <c r="C54" s="212" t="s">
        <v>245</v>
      </c>
      <c r="D54" s="212" t="s">
        <v>246</v>
      </c>
      <c r="E54" s="212" t="s">
        <v>247</v>
      </c>
      <c r="F54" s="212" t="s">
        <v>248</v>
      </c>
      <c r="G54" s="212" t="s">
        <v>249</v>
      </c>
      <c r="H54" s="212" t="s">
        <v>250</v>
      </c>
      <c r="I54" s="212" t="s">
        <v>118</v>
      </c>
      <c r="J54" s="212" t="s">
        <v>251</v>
      </c>
      <c r="K54" s="212" t="str">
        <f t="shared" ref="K54" si="64">D54</f>
        <v>KARIM</v>
      </c>
      <c r="L54" s="212" t="str">
        <f t="shared" ref="L54" si="65">E54</f>
        <v>KARTONO</v>
      </c>
      <c r="M54" s="212" t="str">
        <f t="shared" ref="M54" si="66">F54</f>
        <v>KUNTO</v>
      </c>
      <c r="N54" s="212" t="str">
        <f t="shared" ref="N54" si="67">G54</f>
        <v>NURDIN</v>
      </c>
      <c r="O54" s="212" t="str">
        <f t="shared" ref="O54" si="68">H54</f>
        <v>SUNARKO</v>
      </c>
      <c r="P54" s="212" t="str">
        <f t="shared" ref="P54" si="69">I54</f>
        <v>ANDI</v>
      </c>
      <c r="Q54" s="212" t="str">
        <f t="shared" ref="Q54" si="70">J54</f>
        <v>MARJUKI</v>
      </c>
      <c r="R54" s="212" t="str">
        <f t="shared" ref="R54" si="71">K54</f>
        <v>KARIM</v>
      </c>
      <c r="S54" s="212" t="str">
        <f t="shared" ref="S54" si="72">L54</f>
        <v>KARTONO</v>
      </c>
      <c r="T54" s="212" t="str">
        <f t="shared" ref="T54" si="73">M54</f>
        <v>KUNTO</v>
      </c>
      <c r="U54" s="212" t="str">
        <f t="shared" ref="U54" si="74">N54</f>
        <v>NURDIN</v>
      </c>
      <c r="V54" s="212" t="str">
        <f t="shared" ref="V54" si="75">O54</f>
        <v>SUNARKO</v>
      </c>
      <c r="W54" s="212" t="str">
        <f t="shared" ref="W54" si="76">P54</f>
        <v>ANDI</v>
      </c>
      <c r="X54" s="212" t="str">
        <f t="shared" ref="X54" si="77">Q54</f>
        <v>MARJUKI</v>
      </c>
      <c r="Y54" s="212" t="str">
        <f t="shared" ref="Y54" si="78">R54</f>
        <v>KARIM</v>
      </c>
      <c r="Z54" s="212" t="str">
        <f t="shared" ref="Z54" si="79">S54</f>
        <v>KARTONO</v>
      </c>
      <c r="AA54" s="212" t="str">
        <f t="shared" ref="AA54" si="80">T54</f>
        <v>KUNTO</v>
      </c>
      <c r="AB54" s="212" t="str">
        <f t="shared" ref="AB54" si="81">U54</f>
        <v>NURDIN</v>
      </c>
      <c r="AC54" s="212" t="str">
        <f t="shared" ref="AC54" si="82">V54</f>
        <v>SUNARKO</v>
      </c>
      <c r="AD54" s="212" t="str">
        <f t="shared" ref="AD54" si="83">W54</f>
        <v>ANDI</v>
      </c>
      <c r="AE54" s="212" t="str">
        <f t="shared" ref="AE54" si="84">X54</f>
        <v>MARJUKI</v>
      </c>
      <c r="AF54" s="232" t="str">
        <f t="shared" ref="AF54" si="85">Q54</f>
        <v>MARJUKI</v>
      </c>
    </row>
    <row r="55" spans="2:32" ht="15">
      <c r="B55" s="216" t="s">
        <v>467</v>
      </c>
      <c r="C55" s="212" t="s">
        <v>245</v>
      </c>
      <c r="D55" s="212" t="s">
        <v>246</v>
      </c>
      <c r="E55" s="212" t="s">
        <v>247</v>
      </c>
      <c r="F55" s="212" t="s">
        <v>248</v>
      </c>
      <c r="G55" s="212" t="s">
        <v>249</v>
      </c>
      <c r="H55" s="212" t="s">
        <v>250</v>
      </c>
      <c r="I55" s="212" t="s">
        <v>118</v>
      </c>
      <c r="J55" s="212" t="s">
        <v>251</v>
      </c>
      <c r="K55" s="212" t="str">
        <f t="shared" ref="K55:AE55" si="86">D55</f>
        <v>KARIM</v>
      </c>
      <c r="L55" s="212" t="str">
        <f t="shared" si="86"/>
        <v>KARTONO</v>
      </c>
      <c r="M55" s="212" t="str">
        <f t="shared" si="86"/>
        <v>KUNTO</v>
      </c>
      <c r="N55" s="212" t="str">
        <f t="shared" si="86"/>
        <v>NURDIN</v>
      </c>
      <c r="O55" s="212" t="str">
        <f t="shared" si="86"/>
        <v>SUNARKO</v>
      </c>
      <c r="P55" s="212" t="str">
        <f t="shared" si="86"/>
        <v>ANDI</v>
      </c>
      <c r="Q55" s="212" t="str">
        <f t="shared" si="86"/>
        <v>MARJUKI</v>
      </c>
      <c r="R55" s="212" t="str">
        <f t="shared" si="86"/>
        <v>KARIM</v>
      </c>
      <c r="S55" s="212" t="str">
        <f t="shared" si="86"/>
        <v>KARTONO</v>
      </c>
      <c r="T55" s="212" t="str">
        <f t="shared" si="86"/>
        <v>KUNTO</v>
      </c>
      <c r="U55" s="212" t="str">
        <f t="shared" si="86"/>
        <v>NURDIN</v>
      </c>
      <c r="V55" s="212" t="str">
        <f t="shared" si="86"/>
        <v>SUNARKO</v>
      </c>
      <c r="W55" s="212" t="str">
        <f t="shared" si="86"/>
        <v>ANDI</v>
      </c>
      <c r="X55" s="212" t="str">
        <f t="shared" si="86"/>
        <v>MARJUKI</v>
      </c>
      <c r="Y55" s="212" t="str">
        <f t="shared" si="86"/>
        <v>KARIM</v>
      </c>
      <c r="Z55" s="212" t="str">
        <f t="shared" si="86"/>
        <v>KARTONO</v>
      </c>
      <c r="AA55" s="212" t="str">
        <f t="shared" si="86"/>
        <v>KUNTO</v>
      </c>
      <c r="AB55" s="212" t="str">
        <f t="shared" si="86"/>
        <v>NURDIN</v>
      </c>
      <c r="AC55" s="212" t="str">
        <f t="shared" si="86"/>
        <v>SUNARKO</v>
      </c>
      <c r="AD55" s="212" t="str">
        <f t="shared" si="86"/>
        <v>ANDI</v>
      </c>
      <c r="AE55" s="212" t="str">
        <f t="shared" si="86"/>
        <v>MARJUKI</v>
      </c>
      <c r="AF55" s="232" t="str">
        <f t="shared" si="56"/>
        <v>MARJUKI</v>
      </c>
    </row>
    <row r="56" spans="2:32" ht="15">
      <c r="B56" s="216" t="s">
        <v>468</v>
      </c>
      <c r="C56" s="212" t="s">
        <v>92</v>
      </c>
      <c r="D56" s="212" t="s">
        <v>308</v>
      </c>
      <c r="E56" s="212" t="s">
        <v>189</v>
      </c>
      <c r="F56" s="212" t="s">
        <v>309</v>
      </c>
      <c r="G56" s="212" t="s">
        <v>310</v>
      </c>
      <c r="H56" s="212" t="s">
        <v>311</v>
      </c>
      <c r="I56" s="212" t="s">
        <v>312</v>
      </c>
      <c r="J56" s="212" t="s">
        <v>160</v>
      </c>
      <c r="K56" s="212" t="s">
        <v>313</v>
      </c>
      <c r="L56" s="212" t="s">
        <v>314</v>
      </c>
      <c r="M56" s="212" t="s">
        <v>315</v>
      </c>
      <c r="N56" s="212" t="s">
        <v>316</v>
      </c>
      <c r="O56" s="212" t="s">
        <v>317</v>
      </c>
      <c r="P56" s="212" t="s">
        <v>318</v>
      </c>
      <c r="Q56" s="212" t="s">
        <v>231</v>
      </c>
      <c r="R56" s="212" t="s">
        <v>319</v>
      </c>
      <c r="S56" s="212" t="s">
        <v>320</v>
      </c>
      <c r="T56" s="212" t="s">
        <v>321</v>
      </c>
      <c r="U56" s="212" t="s">
        <v>322</v>
      </c>
      <c r="V56" s="212" t="s">
        <v>323</v>
      </c>
      <c r="W56" s="212" t="s">
        <v>324</v>
      </c>
      <c r="X56" s="212" t="s">
        <v>189</v>
      </c>
      <c r="Y56" s="212" t="s">
        <v>325</v>
      </c>
      <c r="Z56" s="212" t="s">
        <v>326</v>
      </c>
      <c r="AA56" s="212" t="s">
        <v>327</v>
      </c>
      <c r="AB56" s="212" t="s">
        <v>328</v>
      </c>
      <c r="AC56" s="212" t="str">
        <f>C56</f>
        <v>IJAN</v>
      </c>
      <c r="AD56" s="212" t="str">
        <f>D56</f>
        <v>DIRMAN</v>
      </c>
      <c r="AE56" s="212" t="str">
        <f>E56</f>
        <v>KOSIM</v>
      </c>
      <c r="AF56" s="232" t="str">
        <f t="shared" si="56"/>
        <v>ABI</v>
      </c>
    </row>
    <row r="57" spans="2:32" ht="15">
      <c r="B57" s="216" t="s">
        <v>119</v>
      </c>
      <c r="C57" s="212" t="s">
        <v>469</v>
      </c>
      <c r="D57" s="212" t="s">
        <v>470</v>
      </c>
      <c r="E57" s="212" t="s">
        <v>471</v>
      </c>
      <c r="F57" s="212" t="s">
        <v>472</v>
      </c>
      <c r="G57" s="212" t="s">
        <v>473</v>
      </c>
      <c r="H57" s="212" t="str">
        <f t="shared" ref="H57:AE57" si="87">C57</f>
        <v>MUSTAIN</v>
      </c>
      <c r="I57" s="212" t="str">
        <f t="shared" si="87"/>
        <v>WAHIDIN</v>
      </c>
      <c r="J57" s="212" t="str">
        <f t="shared" si="87"/>
        <v>AMBOK TANG</v>
      </c>
      <c r="K57" s="212" t="str">
        <f t="shared" si="87"/>
        <v>RIZKI</v>
      </c>
      <c r="L57" s="212" t="str">
        <f t="shared" si="87"/>
        <v>DARMAWAN</v>
      </c>
      <c r="M57" s="212" t="str">
        <f t="shared" si="87"/>
        <v>MUSTAIN</v>
      </c>
      <c r="N57" s="212" t="str">
        <f t="shared" si="87"/>
        <v>WAHIDIN</v>
      </c>
      <c r="O57" s="212" t="str">
        <f t="shared" si="87"/>
        <v>AMBOK TANG</v>
      </c>
      <c r="P57" s="212" t="str">
        <f t="shared" si="87"/>
        <v>RIZKI</v>
      </c>
      <c r="Q57" s="212" t="str">
        <f t="shared" si="87"/>
        <v>DARMAWAN</v>
      </c>
      <c r="R57" s="212" t="str">
        <f t="shared" si="87"/>
        <v>MUSTAIN</v>
      </c>
      <c r="S57" s="212" t="str">
        <f t="shared" si="87"/>
        <v>WAHIDIN</v>
      </c>
      <c r="T57" s="212" t="str">
        <f t="shared" si="87"/>
        <v>AMBOK TANG</v>
      </c>
      <c r="U57" s="212" t="str">
        <f t="shared" si="87"/>
        <v>RIZKI</v>
      </c>
      <c r="V57" s="212" t="str">
        <f t="shared" si="87"/>
        <v>DARMAWAN</v>
      </c>
      <c r="W57" s="212" t="str">
        <f t="shared" si="87"/>
        <v>MUSTAIN</v>
      </c>
      <c r="X57" s="212" t="str">
        <f t="shared" si="87"/>
        <v>WAHIDIN</v>
      </c>
      <c r="Y57" s="212" t="str">
        <f t="shared" si="87"/>
        <v>AMBOK TANG</v>
      </c>
      <c r="Z57" s="212" t="str">
        <f t="shared" si="87"/>
        <v>RIZKI</v>
      </c>
      <c r="AA57" s="212" t="str">
        <f t="shared" si="87"/>
        <v>DARMAWAN</v>
      </c>
      <c r="AB57" s="212" t="str">
        <f t="shared" si="87"/>
        <v>MUSTAIN</v>
      </c>
      <c r="AC57" s="212" t="str">
        <f t="shared" si="87"/>
        <v>WAHIDIN</v>
      </c>
      <c r="AD57" s="212" t="str">
        <f t="shared" si="87"/>
        <v>AMBOK TANG</v>
      </c>
      <c r="AE57" s="212" t="str">
        <f t="shared" si="87"/>
        <v>RIZKI</v>
      </c>
      <c r="AF57" s="232" t="str">
        <f t="shared" si="56"/>
        <v>DARMAWAN</v>
      </c>
    </row>
    <row r="58" spans="2:32" ht="15">
      <c r="B58" s="216" t="s">
        <v>421</v>
      </c>
      <c r="C58" s="212" t="s">
        <v>421</v>
      </c>
      <c r="D58" s="212" t="s">
        <v>422</v>
      </c>
      <c r="E58" s="212" t="s">
        <v>423</v>
      </c>
      <c r="F58" s="212" t="s">
        <v>424</v>
      </c>
      <c r="G58" s="212" t="s">
        <v>425</v>
      </c>
      <c r="H58" s="212" t="s">
        <v>426</v>
      </c>
      <c r="I58" s="212" t="s">
        <v>342</v>
      </c>
      <c r="J58" s="212" t="s">
        <v>427</v>
      </c>
      <c r="K58" s="212" t="str">
        <f t="shared" ref="K58:AE58" si="88">C58</f>
        <v>H.ARBANI</v>
      </c>
      <c r="L58" s="212" t="str">
        <f t="shared" si="88"/>
        <v>SAUDAH</v>
      </c>
      <c r="M58" s="212" t="str">
        <f t="shared" si="88"/>
        <v>WISNU</v>
      </c>
      <c r="N58" s="212" t="str">
        <f t="shared" si="88"/>
        <v>GUSTI</v>
      </c>
      <c r="O58" s="212" t="str">
        <f t="shared" si="88"/>
        <v>ANDRIAN</v>
      </c>
      <c r="P58" s="212" t="str">
        <f t="shared" si="88"/>
        <v>FEBRI</v>
      </c>
      <c r="Q58" s="212" t="str">
        <f t="shared" si="88"/>
        <v>ANGGI</v>
      </c>
      <c r="R58" s="212" t="str">
        <f t="shared" si="88"/>
        <v>ANDRE</v>
      </c>
      <c r="S58" s="212" t="str">
        <f t="shared" si="88"/>
        <v>H.ARBANI</v>
      </c>
      <c r="T58" s="212" t="str">
        <f t="shared" si="88"/>
        <v>SAUDAH</v>
      </c>
      <c r="U58" s="212" t="str">
        <f t="shared" si="88"/>
        <v>WISNU</v>
      </c>
      <c r="V58" s="212" t="str">
        <f t="shared" si="88"/>
        <v>GUSTI</v>
      </c>
      <c r="W58" s="212" t="str">
        <f t="shared" si="88"/>
        <v>ANDRIAN</v>
      </c>
      <c r="X58" s="212" t="str">
        <f t="shared" si="88"/>
        <v>FEBRI</v>
      </c>
      <c r="Y58" s="212" t="str">
        <f t="shared" si="88"/>
        <v>ANGGI</v>
      </c>
      <c r="Z58" s="212" t="str">
        <f t="shared" si="88"/>
        <v>ANDRE</v>
      </c>
      <c r="AA58" s="212" t="str">
        <f t="shared" si="88"/>
        <v>H.ARBANI</v>
      </c>
      <c r="AB58" s="212" t="str">
        <f t="shared" si="88"/>
        <v>SAUDAH</v>
      </c>
      <c r="AC58" s="212" t="str">
        <f t="shared" si="88"/>
        <v>WISNU</v>
      </c>
      <c r="AD58" s="212" t="str">
        <f t="shared" si="88"/>
        <v>GUSTI</v>
      </c>
      <c r="AE58" s="212" t="str">
        <f t="shared" si="88"/>
        <v>ANDRIAN</v>
      </c>
      <c r="AF58" s="232" t="str">
        <f t="shared" si="56"/>
        <v>ANGGI</v>
      </c>
    </row>
    <row r="59" spans="2:32" ht="15">
      <c r="B59" s="216" t="s">
        <v>405</v>
      </c>
      <c r="C59" s="212" t="s">
        <v>357</v>
      </c>
      <c r="D59" s="212" t="s">
        <v>358</v>
      </c>
      <c r="E59" s="212" t="s">
        <v>354</v>
      </c>
      <c r="F59" s="212" t="s">
        <v>359</v>
      </c>
      <c r="G59" s="212" t="s">
        <v>360</v>
      </c>
      <c r="H59" s="212" t="s">
        <v>180</v>
      </c>
      <c r="I59" s="212" t="s">
        <v>361</v>
      </c>
      <c r="J59" s="212" t="s">
        <v>362</v>
      </c>
      <c r="K59" s="212" t="s">
        <v>363</v>
      </c>
      <c r="L59" s="212" t="s">
        <v>364</v>
      </c>
      <c r="M59" s="212" t="s">
        <v>365</v>
      </c>
      <c r="N59" s="212" t="s">
        <v>366</v>
      </c>
      <c r="O59" s="212" t="s">
        <v>367</v>
      </c>
      <c r="P59" s="212" t="s">
        <v>249</v>
      </c>
      <c r="Q59" s="212" t="s">
        <v>368</v>
      </c>
      <c r="R59" s="212" t="s">
        <v>369</v>
      </c>
      <c r="S59" s="212" t="s">
        <v>370</v>
      </c>
      <c r="T59" s="212" t="s">
        <v>371</v>
      </c>
      <c r="U59" s="212" t="s">
        <v>372</v>
      </c>
      <c r="V59" s="212" t="s">
        <v>373</v>
      </c>
      <c r="W59" s="212" t="s">
        <v>364</v>
      </c>
      <c r="X59" s="212" t="s">
        <v>365</v>
      </c>
      <c r="Y59" s="212" t="s">
        <v>366</v>
      </c>
      <c r="Z59" s="212" t="s">
        <v>367</v>
      </c>
      <c r="AA59" s="212" t="s">
        <v>249</v>
      </c>
      <c r="AB59" s="212" t="s">
        <v>368</v>
      </c>
      <c r="AC59" s="212" t="s">
        <v>369</v>
      </c>
      <c r="AD59" s="212" t="s">
        <v>370</v>
      </c>
      <c r="AE59" s="212" t="s">
        <v>371</v>
      </c>
      <c r="AF59" s="232" t="str">
        <f t="shared" si="56"/>
        <v>RAHMAD</v>
      </c>
    </row>
    <row r="60" spans="2:32" ht="15">
      <c r="B60" s="216" t="s">
        <v>542</v>
      </c>
      <c r="C60" s="212" t="str">
        <f>Petani[[#This Row],[NAMA RELASI]]</f>
        <v>H.BASIR</v>
      </c>
      <c r="D60" s="212" t="str">
        <f>Petani[[#This Row],[NAMA RELASI]]</f>
        <v>H.BASIR</v>
      </c>
      <c r="E60" s="212" t="str">
        <f>Petani[[#This Row],[NAMA RELASI]]</f>
        <v>H.BASIR</v>
      </c>
      <c r="F60" s="212" t="str">
        <f>Petani[[#This Row],[NAMA RELASI]]</f>
        <v>H.BASIR</v>
      </c>
      <c r="G60" s="212" t="str">
        <f>Petani[[#This Row],[NAMA RELASI]]</f>
        <v>H.BASIR</v>
      </c>
      <c r="H60" s="212" t="str">
        <f>Petani[[#This Row],[NAMA RELASI]]</f>
        <v>H.BASIR</v>
      </c>
      <c r="I60" s="212" t="str">
        <f>Petani[[#This Row],[NAMA RELASI]]</f>
        <v>H.BASIR</v>
      </c>
      <c r="J60" s="212" t="str">
        <f>Petani[[#This Row],[NAMA RELASI]]</f>
        <v>H.BASIR</v>
      </c>
      <c r="K60" s="212" t="str">
        <f>Petani[[#This Row],[NAMA RELASI]]</f>
        <v>H.BASIR</v>
      </c>
      <c r="L60" s="212" t="str">
        <f>Petani[[#This Row],[NAMA RELASI]]</f>
        <v>H.BASIR</v>
      </c>
      <c r="M60" s="212" t="str">
        <f>Petani[[#This Row],[NAMA RELASI]]</f>
        <v>H.BASIR</v>
      </c>
      <c r="N60" s="212" t="str">
        <f>Petani[[#This Row],[NAMA RELASI]]</f>
        <v>H.BASIR</v>
      </c>
      <c r="O60" s="212" t="str">
        <f>Petani[[#This Row],[NAMA RELASI]]</f>
        <v>H.BASIR</v>
      </c>
      <c r="P60" s="212" t="str">
        <f>Petani[[#This Row],[NAMA RELASI]]</f>
        <v>H.BASIR</v>
      </c>
      <c r="Q60" s="212" t="str">
        <f>Petani[[#This Row],[NAMA RELASI]]</f>
        <v>H.BASIR</v>
      </c>
      <c r="R60" s="212" t="str">
        <f>Petani[[#This Row],[NAMA RELASI]]</f>
        <v>H.BASIR</v>
      </c>
      <c r="S60" s="212" t="str">
        <f>Petani[[#This Row],[NAMA RELASI]]</f>
        <v>H.BASIR</v>
      </c>
      <c r="T60" s="212" t="str">
        <f>Petani[[#This Row],[NAMA RELASI]]</f>
        <v>H.BASIR</v>
      </c>
      <c r="U60" s="212" t="str">
        <f>Petani[[#This Row],[NAMA RELASI]]</f>
        <v>H.BASIR</v>
      </c>
      <c r="V60" s="212" t="str">
        <f>Petani[[#This Row],[NAMA RELASI]]</f>
        <v>H.BASIR</v>
      </c>
      <c r="W60" s="212" t="str">
        <f>Petani[[#This Row],[NAMA RELASI]]</f>
        <v>H.BASIR</v>
      </c>
      <c r="X60" s="212" t="str">
        <f>Petani[[#This Row],[NAMA RELASI]]</f>
        <v>H.BASIR</v>
      </c>
      <c r="Y60" s="212" t="str">
        <f>Petani[[#This Row],[NAMA RELASI]]</f>
        <v>H.BASIR</v>
      </c>
      <c r="Z60" s="212" t="str">
        <f>Petani[[#This Row],[NAMA RELASI]]</f>
        <v>H.BASIR</v>
      </c>
      <c r="AA60" s="212" t="str">
        <f>Petani[[#This Row],[NAMA RELASI]]</f>
        <v>H.BASIR</v>
      </c>
      <c r="AB60" s="212" t="str">
        <f>Petani[[#This Row],[NAMA RELASI]]</f>
        <v>H.BASIR</v>
      </c>
      <c r="AC60" s="212" t="str">
        <f>Petani[[#This Row],[NAMA RELASI]]</f>
        <v>H.BASIR</v>
      </c>
      <c r="AD60" s="212" t="str">
        <f>Petani[[#This Row],[NAMA RELASI]]</f>
        <v>H.BASIR</v>
      </c>
      <c r="AE60" s="212" t="str">
        <f>Petani[[#This Row],[NAMA RELASI]]</f>
        <v>H.BASIR</v>
      </c>
      <c r="AF60" s="232" t="str">
        <f t="shared" si="56"/>
        <v>H.BASIR</v>
      </c>
    </row>
    <row r="61" spans="2:32" ht="15">
      <c r="B61" s="216" t="s">
        <v>93</v>
      </c>
      <c r="C61" s="212" t="s">
        <v>434</v>
      </c>
      <c r="D61" s="212" t="str">
        <f t="shared" ref="D61:AE61" si="89">C61</f>
        <v>H. HAMID</v>
      </c>
      <c r="E61" s="212" t="str">
        <f t="shared" si="89"/>
        <v>H. HAMID</v>
      </c>
      <c r="F61" s="212" t="str">
        <f t="shared" si="89"/>
        <v>H. HAMID</v>
      </c>
      <c r="G61" s="212" t="str">
        <f t="shared" si="89"/>
        <v>H. HAMID</v>
      </c>
      <c r="H61" s="212" t="str">
        <f t="shared" si="89"/>
        <v>H. HAMID</v>
      </c>
      <c r="I61" s="212" t="str">
        <f t="shared" si="89"/>
        <v>H. HAMID</v>
      </c>
      <c r="J61" s="212" t="str">
        <f t="shared" si="89"/>
        <v>H. HAMID</v>
      </c>
      <c r="K61" s="212" t="str">
        <f t="shared" si="89"/>
        <v>H. HAMID</v>
      </c>
      <c r="L61" s="212" t="str">
        <f t="shared" si="89"/>
        <v>H. HAMID</v>
      </c>
      <c r="M61" s="212" t="str">
        <f t="shared" si="89"/>
        <v>H. HAMID</v>
      </c>
      <c r="N61" s="212" t="str">
        <f t="shared" si="89"/>
        <v>H. HAMID</v>
      </c>
      <c r="O61" s="212" t="str">
        <f t="shared" si="89"/>
        <v>H. HAMID</v>
      </c>
      <c r="P61" s="212" t="str">
        <f t="shared" si="89"/>
        <v>H. HAMID</v>
      </c>
      <c r="Q61" s="212" t="str">
        <f t="shared" si="89"/>
        <v>H. HAMID</v>
      </c>
      <c r="R61" s="212" t="str">
        <f t="shared" si="89"/>
        <v>H. HAMID</v>
      </c>
      <c r="S61" s="212" t="str">
        <f t="shared" si="89"/>
        <v>H. HAMID</v>
      </c>
      <c r="T61" s="212" t="str">
        <f t="shared" si="89"/>
        <v>H. HAMID</v>
      </c>
      <c r="U61" s="212" t="str">
        <f t="shared" si="89"/>
        <v>H. HAMID</v>
      </c>
      <c r="V61" s="212" t="str">
        <f t="shared" si="89"/>
        <v>H. HAMID</v>
      </c>
      <c r="W61" s="212" t="str">
        <f t="shared" si="89"/>
        <v>H. HAMID</v>
      </c>
      <c r="X61" s="212" t="str">
        <f t="shared" si="89"/>
        <v>H. HAMID</v>
      </c>
      <c r="Y61" s="212" t="str">
        <f t="shared" si="89"/>
        <v>H. HAMID</v>
      </c>
      <c r="Z61" s="212" t="str">
        <f t="shared" si="89"/>
        <v>H. HAMID</v>
      </c>
      <c r="AA61" s="212" t="str">
        <f t="shared" si="89"/>
        <v>H. HAMID</v>
      </c>
      <c r="AB61" s="212" t="str">
        <f t="shared" si="89"/>
        <v>H. HAMID</v>
      </c>
      <c r="AC61" s="212" t="str">
        <f t="shared" si="89"/>
        <v>H. HAMID</v>
      </c>
      <c r="AD61" s="212" t="str">
        <f t="shared" si="89"/>
        <v>H. HAMID</v>
      </c>
      <c r="AE61" s="212" t="str">
        <f t="shared" si="89"/>
        <v>H. HAMID</v>
      </c>
      <c r="AF61" s="232" t="str">
        <f t="shared" si="56"/>
        <v>H. HAMID</v>
      </c>
    </row>
    <row r="62" spans="2:32" ht="15">
      <c r="B62" s="216" t="s">
        <v>435</v>
      </c>
      <c r="C62" s="212" t="s">
        <v>435</v>
      </c>
      <c r="D62" s="212" t="s">
        <v>436</v>
      </c>
      <c r="E62" s="212" t="s">
        <v>437</v>
      </c>
      <c r="F62" s="212" t="s">
        <v>438</v>
      </c>
      <c r="G62" s="212" t="s">
        <v>439</v>
      </c>
      <c r="H62" s="212" t="s">
        <v>440</v>
      </c>
      <c r="I62" s="212" t="s">
        <v>441</v>
      </c>
      <c r="J62" s="212" t="s">
        <v>103</v>
      </c>
      <c r="K62" s="212" t="s">
        <v>442</v>
      </c>
      <c r="L62" s="212" t="s">
        <v>443</v>
      </c>
      <c r="M62" s="212" t="s">
        <v>104</v>
      </c>
      <c r="N62" s="212" t="s">
        <v>91</v>
      </c>
      <c r="O62" s="212" t="s">
        <v>444</v>
      </c>
      <c r="P62" s="212" t="s">
        <v>98</v>
      </c>
      <c r="Q62" s="212" t="s">
        <v>445</v>
      </c>
      <c r="R62" s="212" t="s">
        <v>446</v>
      </c>
      <c r="S62" s="212" t="s">
        <v>447</v>
      </c>
      <c r="T62" s="212" t="s">
        <v>448</v>
      </c>
      <c r="U62" s="212" t="s">
        <v>449</v>
      </c>
      <c r="V62" s="212" t="s">
        <v>450</v>
      </c>
      <c r="W62" s="212" t="s">
        <v>86</v>
      </c>
      <c r="X62" s="212" t="s">
        <v>137</v>
      </c>
      <c r="Y62" s="212" t="s">
        <v>451</v>
      </c>
      <c r="Z62" s="212" t="s">
        <v>452</v>
      </c>
      <c r="AA62" s="212" t="s">
        <v>453</v>
      </c>
      <c r="AB62" s="212" t="s">
        <v>454</v>
      </c>
      <c r="AC62" s="212" t="str">
        <f>C62</f>
        <v>H.HARIS</v>
      </c>
      <c r="AD62" s="212" t="str">
        <f>D62</f>
        <v>MUSTAFA</v>
      </c>
      <c r="AE62" s="212" t="str">
        <f>E62</f>
        <v>AGUSTAM</v>
      </c>
      <c r="AF62" s="232" t="str">
        <f t="shared" si="56"/>
        <v>HORMAN</v>
      </c>
    </row>
    <row r="63" spans="2:32" ht="15">
      <c r="B63" s="216" t="s">
        <v>474</v>
      </c>
      <c r="C63" s="212" t="s">
        <v>474</v>
      </c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32"/>
    </row>
    <row r="64" spans="2:32" ht="15">
      <c r="B64" s="216" t="s">
        <v>457</v>
      </c>
      <c r="C64" s="212" t="s">
        <v>254</v>
      </c>
      <c r="D64" s="212" t="s">
        <v>255</v>
      </c>
      <c r="E64" s="212" t="s">
        <v>100</v>
      </c>
      <c r="F64" s="212" t="s">
        <v>256</v>
      </c>
      <c r="G64" s="212" t="s">
        <v>257</v>
      </c>
      <c r="H64" s="212" t="s">
        <v>258</v>
      </c>
      <c r="I64" s="212" t="s">
        <v>259</v>
      </c>
      <c r="J64" s="212" t="s">
        <v>260</v>
      </c>
      <c r="K64" s="212" t="s">
        <v>90</v>
      </c>
      <c r="L64" s="212" t="s">
        <v>458</v>
      </c>
      <c r="M64" s="212" t="s">
        <v>262</v>
      </c>
      <c r="N64" s="212" t="s">
        <v>263</v>
      </c>
      <c r="O64" s="212" t="s">
        <v>264</v>
      </c>
      <c r="P64" s="212" t="s">
        <v>265</v>
      </c>
      <c r="Q64" s="212" t="s">
        <v>266</v>
      </c>
      <c r="R64" s="212" t="s">
        <v>267</v>
      </c>
      <c r="S64" s="212" t="str">
        <f t="shared" ref="S64:AE64" si="90">B64</f>
        <v>H.MULYONO</v>
      </c>
      <c r="T64" s="212" t="str">
        <f t="shared" si="90"/>
        <v>MAHMUAH</v>
      </c>
      <c r="U64" s="212" t="str">
        <f t="shared" si="90"/>
        <v>DENDI</v>
      </c>
      <c r="V64" s="212" t="str">
        <f t="shared" si="90"/>
        <v>SANDI</v>
      </c>
      <c r="W64" s="212" t="str">
        <f t="shared" si="90"/>
        <v>TYAS</v>
      </c>
      <c r="X64" s="212" t="str">
        <f t="shared" si="90"/>
        <v>MILISANNI</v>
      </c>
      <c r="Y64" s="212" t="str">
        <f t="shared" si="90"/>
        <v>DADANG</v>
      </c>
      <c r="Z64" s="212" t="str">
        <f t="shared" si="90"/>
        <v>FARHAN</v>
      </c>
      <c r="AA64" s="212" t="str">
        <f t="shared" si="90"/>
        <v>H.TAHIR</v>
      </c>
      <c r="AB64" s="212" t="str">
        <f t="shared" si="90"/>
        <v>H.MAHMUD</v>
      </c>
      <c r="AC64" s="212" t="str">
        <f t="shared" si="90"/>
        <v>M,NUR</v>
      </c>
      <c r="AD64" s="212" t="str">
        <f t="shared" si="90"/>
        <v>FATRURAZI</v>
      </c>
      <c r="AE64" s="212" t="str">
        <f t="shared" si="90"/>
        <v>SAPRUDIN</v>
      </c>
      <c r="AF64" s="232" t="str">
        <f t="shared" si="56"/>
        <v>H.EDI</v>
      </c>
    </row>
    <row r="65" spans="2:32" ht="15">
      <c r="B65" s="216" t="s">
        <v>459</v>
      </c>
      <c r="C65" s="212" t="s">
        <v>460</v>
      </c>
      <c r="D65" s="212" t="s">
        <v>461</v>
      </c>
      <c r="E65" s="212" t="s">
        <v>462</v>
      </c>
      <c r="F65" s="212" t="s">
        <v>463</v>
      </c>
      <c r="G65" s="212" t="s">
        <v>464</v>
      </c>
      <c r="H65" s="212" t="s">
        <v>465</v>
      </c>
      <c r="I65" s="212" t="s">
        <v>466</v>
      </c>
      <c r="J65" s="212" t="str">
        <f t="shared" ref="J65:AE65" si="91">C65</f>
        <v>NIZAR</v>
      </c>
      <c r="K65" s="212" t="str">
        <f t="shared" si="91"/>
        <v>DIMAS</v>
      </c>
      <c r="L65" s="212" t="str">
        <f t="shared" si="91"/>
        <v>TARA</v>
      </c>
      <c r="M65" s="212" t="str">
        <f t="shared" si="91"/>
        <v>RENDRA</v>
      </c>
      <c r="N65" s="212" t="str">
        <f t="shared" si="91"/>
        <v>PUTRA</v>
      </c>
      <c r="O65" s="212" t="str">
        <f t="shared" si="91"/>
        <v>IBRAHIM</v>
      </c>
      <c r="P65" s="212" t="str">
        <f t="shared" si="91"/>
        <v>FAISAL</v>
      </c>
      <c r="Q65" s="212" t="str">
        <f t="shared" si="91"/>
        <v>NIZAR</v>
      </c>
      <c r="R65" s="212" t="str">
        <f t="shared" si="91"/>
        <v>DIMAS</v>
      </c>
      <c r="S65" s="212" t="str">
        <f t="shared" si="91"/>
        <v>TARA</v>
      </c>
      <c r="T65" s="212" t="str">
        <f t="shared" si="91"/>
        <v>RENDRA</v>
      </c>
      <c r="U65" s="212" t="str">
        <f t="shared" si="91"/>
        <v>PUTRA</v>
      </c>
      <c r="V65" s="212" t="str">
        <f t="shared" si="91"/>
        <v>IBRAHIM</v>
      </c>
      <c r="W65" s="212" t="str">
        <f t="shared" si="91"/>
        <v>FAISAL</v>
      </c>
      <c r="X65" s="212" t="str">
        <f t="shared" si="91"/>
        <v>NIZAR</v>
      </c>
      <c r="Y65" s="212" t="str">
        <f t="shared" si="91"/>
        <v>DIMAS</v>
      </c>
      <c r="Z65" s="212" t="str">
        <f t="shared" si="91"/>
        <v>TARA</v>
      </c>
      <c r="AA65" s="212" t="str">
        <f t="shared" si="91"/>
        <v>RENDRA</v>
      </c>
      <c r="AB65" s="212" t="str">
        <f t="shared" si="91"/>
        <v>PUTRA</v>
      </c>
      <c r="AC65" s="212" t="str">
        <f t="shared" si="91"/>
        <v>IBRAHIM</v>
      </c>
      <c r="AD65" s="212" t="str">
        <f t="shared" si="91"/>
        <v>FAISAL</v>
      </c>
      <c r="AE65" s="212" t="str">
        <f t="shared" si="91"/>
        <v>NIZAR</v>
      </c>
      <c r="AF65" s="232" t="str">
        <f t="shared" si="56"/>
        <v>NIZAR</v>
      </c>
    </row>
    <row r="66" spans="2:32" ht="15">
      <c r="B66" s="216" t="s">
        <v>475</v>
      </c>
      <c r="C66" s="212" t="s">
        <v>475</v>
      </c>
      <c r="D66" s="212" t="s">
        <v>476</v>
      </c>
      <c r="E66" s="212" t="s">
        <v>477</v>
      </c>
      <c r="F66" s="212" t="s">
        <v>278</v>
      </c>
      <c r="G66" s="212" t="s">
        <v>106</v>
      </c>
      <c r="H66" s="212" t="s">
        <v>478</v>
      </c>
      <c r="I66" s="212" t="str">
        <f t="shared" ref="I66:AE66" si="92">D66</f>
        <v>CHAIRUL</v>
      </c>
      <c r="J66" s="212" t="str">
        <f t="shared" si="92"/>
        <v>IRWAN</v>
      </c>
      <c r="K66" s="212" t="str">
        <f t="shared" si="92"/>
        <v>YANTO</v>
      </c>
      <c r="L66" s="212" t="str">
        <f t="shared" si="92"/>
        <v>AGUS</v>
      </c>
      <c r="M66" s="212" t="str">
        <f t="shared" si="92"/>
        <v>SANJAYA</v>
      </c>
      <c r="N66" s="212" t="str">
        <f t="shared" si="92"/>
        <v>CHAIRUL</v>
      </c>
      <c r="O66" s="212" t="str">
        <f t="shared" si="92"/>
        <v>IRWAN</v>
      </c>
      <c r="P66" s="212" t="str">
        <f t="shared" si="92"/>
        <v>YANTO</v>
      </c>
      <c r="Q66" s="212" t="str">
        <f t="shared" si="92"/>
        <v>AGUS</v>
      </c>
      <c r="R66" s="212" t="str">
        <f t="shared" si="92"/>
        <v>SANJAYA</v>
      </c>
      <c r="S66" s="212" t="str">
        <f t="shared" si="92"/>
        <v>CHAIRUL</v>
      </c>
      <c r="T66" s="212" t="str">
        <f t="shared" si="92"/>
        <v>IRWAN</v>
      </c>
      <c r="U66" s="212" t="str">
        <f t="shared" si="92"/>
        <v>YANTO</v>
      </c>
      <c r="V66" s="212" t="str">
        <f t="shared" si="92"/>
        <v>AGUS</v>
      </c>
      <c r="W66" s="212" t="str">
        <f t="shared" si="92"/>
        <v>SANJAYA</v>
      </c>
      <c r="X66" s="212" t="str">
        <f t="shared" si="92"/>
        <v>CHAIRUL</v>
      </c>
      <c r="Y66" s="212" t="str">
        <f t="shared" si="92"/>
        <v>IRWAN</v>
      </c>
      <c r="Z66" s="212" t="str">
        <f t="shared" si="92"/>
        <v>YANTO</v>
      </c>
      <c r="AA66" s="212" t="str">
        <f t="shared" si="92"/>
        <v>AGUS</v>
      </c>
      <c r="AB66" s="212" t="str">
        <f t="shared" si="92"/>
        <v>SANJAYA</v>
      </c>
      <c r="AC66" s="212" t="str">
        <f t="shared" si="92"/>
        <v>CHAIRUL</v>
      </c>
      <c r="AD66" s="212" t="str">
        <f t="shared" si="92"/>
        <v>IRWAN</v>
      </c>
      <c r="AE66" s="212" t="str">
        <f t="shared" si="92"/>
        <v>YANTO</v>
      </c>
      <c r="AF66" s="232" t="str">
        <f t="shared" si="56"/>
        <v>AGUS</v>
      </c>
    </row>
    <row r="67" spans="2:32" ht="15">
      <c r="B67" s="216" t="s">
        <v>479</v>
      </c>
      <c r="C67" s="212" t="s">
        <v>479</v>
      </c>
      <c r="D67" s="212" t="str">
        <f t="shared" ref="D67:AE67" si="93">C67</f>
        <v>HAMLAN</v>
      </c>
      <c r="E67" s="212" t="str">
        <f t="shared" si="93"/>
        <v>HAMLAN</v>
      </c>
      <c r="F67" s="212" t="str">
        <f t="shared" si="93"/>
        <v>HAMLAN</v>
      </c>
      <c r="G67" s="212" t="str">
        <f t="shared" si="93"/>
        <v>HAMLAN</v>
      </c>
      <c r="H67" s="212" t="str">
        <f t="shared" si="93"/>
        <v>HAMLAN</v>
      </c>
      <c r="I67" s="212" t="str">
        <f t="shared" si="93"/>
        <v>HAMLAN</v>
      </c>
      <c r="J67" s="212" t="str">
        <f t="shared" si="93"/>
        <v>HAMLAN</v>
      </c>
      <c r="K67" s="212" t="str">
        <f t="shared" si="93"/>
        <v>HAMLAN</v>
      </c>
      <c r="L67" s="212" t="str">
        <f t="shared" si="93"/>
        <v>HAMLAN</v>
      </c>
      <c r="M67" s="212" t="str">
        <f t="shared" si="93"/>
        <v>HAMLAN</v>
      </c>
      <c r="N67" s="212" t="str">
        <f t="shared" si="93"/>
        <v>HAMLAN</v>
      </c>
      <c r="O67" s="212" t="str">
        <f t="shared" si="93"/>
        <v>HAMLAN</v>
      </c>
      <c r="P67" s="212" t="str">
        <f t="shared" si="93"/>
        <v>HAMLAN</v>
      </c>
      <c r="Q67" s="212" t="str">
        <f t="shared" si="93"/>
        <v>HAMLAN</v>
      </c>
      <c r="R67" s="212" t="str">
        <f t="shared" si="93"/>
        <v>HAMLAN</v>
      </c>
      <c r="S67" s="212" t="str">
        <f t="shared" si="93"/>
        <v>HAMLAN</v>
      </c>
      <c r="T67" s="212" t="str">
        <f t="shared" si="93"/>
        <v>HAMLAN</v>
      </c>
      <c r="U67" s="212" t="str">
        <f t="shared" si="93"/>
        <v>HAMLAN</v>
      </c>
      <c r="V67" s="212" t="str">
        <f t="shared" si="93"/>
        <v>HAMLAN</v>
      </c>
      <c r="W67" s="212" t="str">
        <f t="shared" si="93"/>
        <v>HAMLAN</v>
      </c>
      <c r="X67" s="212" t="str">
        <f t="shared" si="93"/>
        <v>HAMLAN</v>
      </c>
      <c r="Y67" s="212" t="str">
        <f t="shared" si="93"/>
        <v>HAMLAN</v>
      </c>
      <c r="Z67" s="212" t="str">
        <f t="shared" si="93"/>
        <v>HAMLAN</v>
      </c>
      <c r="AA67" s="212" t="str">
        <f t="shared" si="93"/>
        <v>HAMLAN</v>
      </c>
      <c r="AB67" s="212" t="str">
        <f t="shared" si="93"/>
        <v>HAMLAN</v>
      </c>
      <c r="AC67" s="212" t="str">
        <f t="shared" si="93"/>
        <v>HAMLAN</v>
      </c>
      <c r="AD67" s="212" t="str">
        <f t="shared" si="93"/>
        <v>HAMLAN</v>
      </c>
      <c r="AE67" s="212" t="str">
        <f t="shared" si="93"/>
        <v>HAMLAN</v>
      </c>
      <c r="AF67" s="232" t="str">
        <f t="shared" ref="AF67:AF98" si="94">Q67</f>
        <v>HAMLAN</v>
      </c>
    </row>
    <row r="68" spans="2:32" ht="15">
      <c r="B68" s="216" t="s">
        <v>480</v>
      </c>
      <c r="C68" s="212" t="s">
        <v>95</v>
      </c>
      <c r="D68" s="212" t="s">
        <v>481</v>
      </c>
      <c r="E68" s="212" t="s">
        <v>267</v>
      </c>
      <c r="F68" s="212" t="s">
        <v>482</v>
      </c>
      <c r="G68" s="212" t="s">
        <v>483</v>
      </c>
      <c r="H68" s="212"/>
      <c r="I68" s="212"/>
      <c r="J68" s="212"/>
      <c r="K68" s="212"/>
      <c r="L68" s="212"/>
      <c r="M68" s="212"/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32"/>
    </row>
    <row r="69" spans="2:32" ht="15">
      <c r="B69" s="216" t="s">
        <v>112</v>
      </c>
      <c r="C69" s="212" t="s">
        <v>112</v>
      </c>
      <c r="D69" s="212" t="str">
        <f>Petani[[#This Row],[1]]</f>
        <v>HENDRI</v>
      </c>
      <c r="E69" s="212" t="str">
        <f>Petani[[#This Row],[1]]</f>
        <v>HENDRI</v>
      </c>
      <c r="F69" s="212" t="str">
        <f>Petani[[#This Row],[1]]</f>
        <v>HENDRI</v>
      </c>
      <c r="G69" s="212" t="str">
        <f>Petani[[#This Row],[1]]</f>
        <v>HENDRI</v>
      </c>
      <c r="H69" s="212" t="str">
        <f>Petani[[#This Row],[1]]</f>
        <v>HENDRI</v>
      </c>
      <c r="I69" s="212" t="str">
        <f>Petani[[#This Row],[1]]</f>
        <v>HENDRI</v>
      </c>
      <c r="J69" s="212" t="str">
        <f>Petani[[#This Row],[1]]</f>
        <v>HENDRI</v>
      </c>
      <c r="K69" s="212" t="str">
        <f>Petani[[#This Row],[1]]</f>
        <v>HENDRI</v>
      </c>
      <c r="L69" s="212" t="str">
        <f>Petani[[#This Row],[1]]</f>
        <v>HENDRI</v>
      </c>
      <c r="M69" s="212" t="str">
        <f>Petani[[#This Row],[1]]</f>
        <v>HENDRI</v>
      </c>
      <c r="N69" s="212" t="str">
        <f>Petani[[#This Row],[1]]</f>
        <v>HENDRI</v>
      </c>
      <c r="O69" s="212" t="str">
        <f>Petani[[#This Row],[1]]</f>
        <v>HENDRI</v>
      </c>
      <c r="P69" s="212" t="str">
        <f>Petani[[#This Row],[1]]</f>
        <v>HENDRI</v>
      </c>
      <c r="Q69" s="212" t="str">
        <f>Petani[[#This Row],[1]]</f>
        <v>HENDRI</v>
      </c>
      <c r="R69" s="212" t="str">
        <f>Petani[[#This Row],[1]]</f>
        <v>HENDRI</v>
      </c>
      <c r="S69" s="212" t="str">
        <f>Petani[[#This Row],[1]]</f>
        <v>HENDRI</v>
      </c>
      <c r="T69" s="212" t="str">
        <f>Petani[[#This Row],[1]]</f>
        <v>HENDRI</v>
      </c>
      <c r="U69" s="212" t="str">
        <f>Petani[[#This Row],[1]]</f>
        <v>HENDRI</v>
      </c>
      <c r="V69" s="212" t="str">
        <f>Petani[[#This Row],[1]]</f>
        <v>HENDRI</v>
      </c>
      <c r="W69" s="212" t="str">
        <f>Petani[[#This Row],[1]]</f>
        <v>HENDRI</v>
      </c>
      <c r="X69" s="212" t="str">
        <f>Petani[[#This Row],[1]]</f>
        <v>HENDRI</v>
      </c>
      <c r="Y69" s="212" t="str">
        <f>Petani[[#This Row],[1]]</f>
        <v>HENDRI</v>
      </c>
      <c r="Z69" s="212" t="str">
        <f>Petani[[#This Row],[1]]</f>
        <v>HENDRI</v>
      </c>
      <c r="AA69" s="212" t="str">
        <f>Petani[[#This Row],[1]]</f>
        <v>HENDRI</v>
      </c>
      <c r="AB69" s="212" t="str">
        <f>Petani[[#This Row],[1]]</f>
        <v>HENDRI</v>
      </c>
      <c r="AC69" s="212" t="str">
        <f>Petani[[#This Row],[1]]</f>
        <v>HENDRI</v>
      </c>
      <c r="AD69" s="212" t="str">
        <f>Petani[[#This Row],[1]]</f>
        <v>HENDRI</v>
      </c>
      <c r="AE69" s="212" t="str">
        <f>Petani[[#This Row],[1]]</f>
        <v>HENDRI</v>
      </c>
      <c r="AF69" s="232" t="str">
        <f t="shared" si="94"/>
        <v>HENDRI</v>
      </c>
    </row>
    <row r="70" spans="2:32" ht="15">
      <c r="B70" s="216" t="s">
        <v>484</v>
      </c>
      <c r="C70" s="212" t="s">
        <v>111</v>
      </c>
      <c r="D70" s="212" t="s">
        <v>485</v>
      </c>
      <c r="E70" s="212" t="s">
        <v>486</v>
      </c>
      <c r="F70" s="212" t="s">
        <v>487</v>
      </c>
      <c r="G70" s="212" t="s">
        <v>488</v>
      </c>
      <c r="H70" s="212" t="s">
        <v>489</v>
      </c>
      <c r="I70" s="212" t="s">
        <v>490</v>
      </c>
      <c r="J70" s="212" t="s">
        <v>491</v>
      </c>
      <c r="K70" s="212" t="str">
        <f t="shared" ref="K70:AE70" si="95">C70</f>
        <v>TRI</v>
      </c>
      <c r="L70" s="212" t="str">
        <f t="shared" si="95"/>
        <v>KHAIRUL</v>
      </c>
      <c r="M70" s="212" t="str">
        <f t="shared" si="95"/>
        <v>MARTIN</v>
      </c>
      <c r="N70" s="212" t="str">
        <f t="shared" si="95"/>
        <v>TAHIR</v>
      </c>
      <c r="O70" s="212" t="str">
        <f t="shared" si="95"/>
        <v>MURDIYANTO</v>
      </c>
      <c r="P70" s="212" t="str">
        <f t="shared" si="95"/>
        <v>AHMED</v>
      </c>
      <c r="Q70" s="212" t="str">
        <f t="shared" si="95"/>
        <v>HUDA</v>
      </c>
      <c r="R70" s="212" t="str">
        <f t="shared" si="95"/>
        <v>CIPTO</v>
      </c>
      <c r="S70" s="212" t="str">
        <f t="shared" si="95"/>
        <v>TRI</v>
      </c>
      <c r="T70" s="212" t="str">
        <f t="shared" si="95"/>
        <v>KHAIRUL</v>
      </c>
      <c r="U70" s="212" t="str">
        <f t="shared" si="95"/>
        <v>MARTIN</v>
      </c>
      <c r="V70" s="212" t="str">
        <f t="shared" si="95"/>
        <v>TAHIR</v>
      </c>
      <c r="W70" s="212" t="str">
        <f t="shared" si="95"/>
        <v>MURDIYANTO</v>
      </c>
      <c r="X70" s="212" t="str">
        <f t="shared" si="95"/>
        <v>AHMED</v>
      </c>
      <c r="Y70" s="212" t="str">
        <f t="shared" si="95"/>
        <v>HUDA</v>
      </c>
      <c r="Z70" s="212" t="str">
        <f t="shared" si="95"/>
        <v>CIPTO</v>
      </c>
      <c r="AA70" s="212" t="str">
        <f t="shared" si="95"/>
        <v>TRI</v>
      </c>
      <c r="AB70" s="212" t="str">
        <f t="shared" si="95"/>
        <v>KHAIRUL</v>
      </c>
      <c r="AC70" s="212" t="str">
        <f t="shared" si="95"/>
        <v>MARTIN</v>
      </c>
      <c r="AD70" s="212" t="str">
        <f t="shared" si="95"/>
        <v>TAHIR</v>
      </c>
      <c r="AE70" s="212" t="str">
        <f t="shared" si="95"/>
        <v>MURDIYANTO</v>
      </c>
      <c r="AF70" s="232" t="str">
        <f t="shared" si="94"/>
        <v>HUDA</v>
      </c>
    </row>
    <row r="71" spans="2:32" ht="15">
      <c r="B71" s="216" t="s">
        <v>94</v>
      </c>
      <c r="C71" s="212" t="s">
        <v>199</v>
      </c>
      <c r="D71" s="212" t="s">
        <v>200</v>
      </c>
      <c r="E71" s="212" t="s">
        <v>201</v>
      </c>
      <c r="F71" s="212" t="s">
        <v>202</v>
      </c>
      <c r="G71" s="212" t="s">
        <v>203</v>
      </c>
      <c r="H71" s="212" t="s">
        <v>204</v>
      </c>
      <c r="I71" s="212" t="s">
        <v>205</v>
      </c>
      <c r="J71" s="212" t="s">
        <v>206</v>
      </c>
      <c r="K71" s="212" t="s">
        <v>207</v>
      </c>
      <c r="L71" s="212" t="s">
        <v>208</v>
      </c>
      <c r="M71" s="212" t="s">
        <v>209</v>
      </c>
      <c r="N71" s="212" t="s">
        <v>165</v>
      </c>
      <c r="O71" s="212" t="s">
        <v>210</v>
      </c>
      <c r="P71" s="212" t="s">
        <v>211</v>
      </c>
      <c r="Q71" s="212" t="s">
        <v>212</v>
      </c>
      <c r="R71" s="212" t="s">
        <v>213</v>
      </c>
      <c r="S71" s="212" t="s">
        <v>214</v>
      </c>
      <c r="T71" s="212" t="s">
        <v>215</v>
      </c>
      <c r="U71" s="212" t="s">
        <v>216</v>
      </c>
      <c r="V71" s="212" t="s">
        <v>217</v>
      </c>
      <c r="W71" s="212" t="s">
        <v>218</v>
      </c>
      <c r="X71" s="212" t="s">
        <v>219</v>
      </c>
      <c r="Y71" s="212" t="s">
        <v>220</v>
      </c>
      <c r="Z71" s="212" t="s">
        <v>221</v>
      </c>
      <c r="AA71" s="212" t="s">
        <v>222</v>
      </c>
      <c r="AB71" s="212" t="str">
        <f t="shared" ref="AB71:AE72" si="96">C71</f>
        <v>AWANG</v>
      </c>
      <c r="AC71" s="212" t="str">
        <f t="shared" si="96"/>
        <v>YUSUF</v>
      </c>
      <c r="AD71" s="212" t="str">
        <f t="shared" si="96"/>
        <v>ISMAIL</v>
      </c>
      <c r="AE71" s="212" t="str">
        <f t="shared" si="96"/>
        <v>BAHDRUN</v>
      </c>
      <c r="AF71" s="232" t="str">
        <f t="shared" si="94"/>
        <v>H.ASMADIUN</v>
      </c>
    </row>
    <row r="72" spans="2:32" ht="15">
      <c r="B72" s="216" t="s">
        <v>268</v>
      </c>
      <c r="C72" s="212" t="s">
        <v>199</v>
      </c>
      <c r="D72" s="212" t="s">
        <v>200</v>
      </c>
      <c r="E72" s="212" t="s">
        <v>201</v>
      </c>
      <c r="F72" s="212" t="s">
        <v>202</v>
      </c>
      <c r="G72" s="212" t="s">
        <v>203</v>
      </c>
      <c r="H72" s="212" t="s">
        <v>204</v>
      </c>
      <c r="I72" s="212" t="s">
        <v>205</v>
      </c>
      <c r="J72" s="212" t="s">
        <v>206</v>
      </c>
      <c r="K72" s="212" t="s">
        <v>207</v>
      </c>
      <c r="L72" s="212" t="s">
        <v>208</v>
      </c>
      <c r="M72" s="212" t="s">
        <v>209</v>
      </c>
      <c r="N72" s="212" t="s">
        <v>165</v>
      </c>
      <c r="O72" s="212" t="s">
        <v>210</v>
      </c>
      <c r="P72" s="212" t="s">
        <v>211</v>
      </c>
      <c r="Q72" s="212" t="s">
        <v>212</v>
      </c>
      <c r="R72" s="212" t="s">
        <v>213</v>
      </c>
      <c r="S72" s="212" t="s">
        <v>214</v>
      </c>
      <c r="T72" s="212" t="s">
        <v>215</v>
      </c>
      <c r="U72" s="212" t="s">
        <v>216</v>
      </c>
      <c r="V72" s="212" t="s">
        <v>217</v>
      </c>
      <c r="W72" s="212" t="s">
        <v>218</v>
      </c>
      <c r="X72" s="212" t="s">
        <v>219</v>
      </c>
      <c r="Y72" s="212" t="s">
        <v>220</v>
      </c>
      <c r="Z72" s="212" t="s">
        <v>221</v>
      </c>
      <c r="AA72" s="212" t="s">
        <v>222</v>
      </c>
      <c r="AB72" s="212" t="str">
        <f t="shared" si="96"/>
        <v>AWANG</v>
      </c>
      <c r="AC72" s="212" t="str">
        <f t="shared" si="96"/>
        <v>YUSUF</v>
      </c>
      <c r="AD72" s="212" t="str">
        <f t="shared" si="96"/>
        <v>ISMAIL</v>
      </c>
      <c r="AE72" s="212" t="str">
        <f t="shared" si="96"/>
        <v>BAHDRUN</v>
      </c>
      <c r="AF72" s="232" t="str">
        <f t="shared" si="94"/>
        <v>H.ASMADIUN</v>
      </c>
    </row>
    <row r="73" spans="2:32" ht="15">
      <c r="B73" s="216" t="s">
        <v>492</v>
      </c>
      <c r="C73" s="212" t="s">
        <v>111</v>
      </c>
      <c r="D73" s="212" t="s">
        <v>485</v>
      </c>
      <c r="E73" s="212" t="s">
        <v>486</v>
      </c>
      <c r="F73" s="212" t="s">
        <v>487</v>
      </c>
      <c r="G73" s="212" t="s">
        <v>488</v>
      </c>
      <c r="H73" s="212" t="s">
        <v>489</v>
      </c>
      <c r="I73" s="212" t="s">
        <v>490</v>
      </c>
      <c r="J73" s="212" t="s">
        <v>491</v>
      </c>
      <c r="K73" s="212" t="str">
        <f t="shared" ref="K73:AE73" si="97">C73</f>
        <v>TRI</v>
      </c>
      <c r="L73" s="212" t="str">
        <f t="shared" si="97"/>
        <v>KHAIRUL</v>
      </c>
      <c r="M73" s="212" t="str">
        <f t="shared" si="97"/>
        <v>MARTIN</v>
      </c>
      <c r="N73" s="212" t="str">
        <f t="shared" si="97"/>
        <v>TAHIR</v>
      </c>
      <c r="O73" s="212" t="str">
        <f t="shared" si="97"/>
        <v>MURDIYANTO</v>
      </c>
      <c r="P73" s="212" t="str">
        <f t="shared" si="97"/>
        <v>AHMED</v>
      </c>
      <c r="Q73" s="212" t="str">
        <f t="shared" si="97"/>
        <v>HUDA</v>
      </c>
      <c r="R73" s="212" t="str">
        <f t="shared" si="97"/>
        <v>CIPTO</v>
      </c>
      <c r="S73" s="212" t="str">
        <f t="shared" si="97"/>
        <v>TRI</v>
      </c>
      <c r="T73" s="212" t="str">
        <f t="shared" si="97"/>
        <v>KHAIRUL</v>
      </c>
      <c r="U73" s="212" t="str">
        <f t="shared" si="97"/>
        <v>MARTIN</v>
      </c>
      <c r="V73" s="212" t="str">
        <f t="shared" si="97"/>
        <v>TAHIR</v>
      </c>
      <c r="W73" s="212" t="str">
        <f t="shared" si="97"/>
        <v>MURDIYANTO</v>
      </c>
      <c r="X73" s="212" t="str">
        <f t="shared" si="97"/>
        <v>AHMED</v>
      </c>
      <c r="Y73" s="212" t="str">
        <f t="shared" si="97"/>
        <v>HUDA</v>
      </c>
      <c r="Z73" s="212" t="str">
        <f t="shared" si="97"/>
        <v>CIPTO</v>
      </c>
      <c r="AA73" s="212" t="str">
        <f t="shared" si="97"/>
        <v>TRI</v>
      </c>
      <c r="AB73" s="212" t="str">
        <f t="shared" si="97"/>
        <v>KHAIRUL</v>
      </c>
      <c r="AC73" s="212" t="str">
        <f t="shared" si="97"/>
        <v>MARTIN</v>
      </c>
      <c r="AD73" s="212" t="str">
        <f t="shared" si="97"/>
        <v>TAHIR</v>
      </c>
      <c r="AE73" s="212" t="str">
        <f t="shared" si="97"/>
        <v>MURDIYANTO</v>
      </c>
      <c r="AF73" s="232" t="str">
        <f t="shared" si="94"/>
        <v>HUDA</v>
      </c>
    </row>
    <row r="74" spans="2:32" ht="15">
      <c r="B74" s="216" t="s">
        <v>494</v>
      </c>
      <c r="C74" s="212" t="s">
        <v>374</v>
      </c>
      <c r="D74" s="212" t="s">
        <v>375</v>
      </c>
      <c r="E74" s="212" t="s">
        <v>121</v>
      </c>
      <c r="F74" s="212" t="s">
        <v>267</v>
      </c>
      <c r="G74" s="212" t="s">
        <v>376</v>
      </c>
      <c r="H74" s="212" t="s">
        <v>117</v>
      </c>
      <c r="I74" s="212" t="s">
        <v>108</v>
      </c>
      <c r="J74" s="212" t="s">
        <v>377</v>
      </c>
      <c r="K74" s="212" t="s">
        <v>378</v>
      </c>
      <c r="L74" s="212" t="s">
        <v>282</v>
      </c>
      <c r="M74" s="212" t="s">
        <v>379</v>
      </c>
      <c r="N74" s="212" t="s">
        <v>380</v>
      </c>
      <c r="O74" s="212" t="s">
        <v>381</v>
      </c>
      <c r="P74" s="212" t="s">
        <v>271</v>
      </c>
      <c r="Q74" s="212" t="s">
        <v>382</v>
      </c>
      <c r="R74" s="212" t="s">
        <v>383</v>
      </c>
      <c r="S74" s="212" t="s">
        <v>280</v>
      </c>
      <c r="T74" s="212" t="s">
        <v>272</v>
      </c>
      <c r="U74" s="212" t="s">
        <v>279</v>
      </c>
      <c r="V74" s="212" t="s">
        <v>384</v>
      </c>
      <c r="W74" s="212" t="s">
        <v>385</v>
      </c>
      <c r="X74" s="212" t="s">
        <v>386</v>
      </c>
      <c r="Y74" s="212" t="s">
        <v>387</v>
      </c>
      <c r="Z74" s="212" t="s">
        <v>388</v>
      </c>
      <c r="AA74" s="212" t="s">
        <v>389</v>
      </c>
      <c r="AB74" s="212" t="s">
        <v>390</v>
      </c>
      <c r="AC74" s="212" t="s">
        <v>391</v>
      </c>
      <c r="AD74" s="212" t="s">
        <v>392</v>
      </c>
      <c r="AE74" s="212" t="s">
        <v>495</v>
      </c>
      <c r="AF74" s="232" t="str">
        <f t="shared" si="94"/>
        <v>JUTI</v>
      </c>
    </row>
    <row r="75" spans="2:32" ht="15">
      <c r="B75" s="216" t="s">
        <v>594</v>
      </c>
      <c r="C75" s="212" t="s">
        <v>421</v>
      </c>
      <c r="D75" s="212" t="s">
        <v>422</v>
      </c>
      <c r="E75" s="212" t="s">
        <v>423</v>
      </c>
      <c r="F75" s="212" t="s">
        <v>424</v>
      </c>
      <c r="G75" s="212" t="s">
        <v>425</v>
      </c>
      <c r="H75" s="212" t="s">
        <v>426</v>
      </c>
      <c r="I75" s="212" t="s">
        <v>342</v>
      </c>
      <c r="J75" s="212" t="s">
        <v>427</v>
      </c>
      <c r="K75" s="212" t="s">
        <v>421</v>
      </c>
      <c r="L75" s="212" t="s">
        <v>422</v>
      </c>
      <c r="M75" s="212" t="s">
        <v>423</v>
      </c>
      <c r="N75" s="212" t="s">
        <v>424</v>
      </c>
      <c r="O75" s="212" t="s">
        <v>425</v>
      </c>
      <c r="P75" s="212" t="s">
        <v>426</v>
      </c>
      <c r="Q75" s="212" t="s">
        <v>342</v>
      </c>
      <c r="R75" s="212" t="s">
        <v>427</v>
      </c>
      <c r="S75" s="212" t="s">
        <v>421</v>
      </c>
      <c r="T75" s="212" t="s">
        <v>422</v>
      </c>
      <c r="U75" s="212" t="s">
        <v>423</v>
      </c>
      <c r="V75" s="212" t="s">
        <v>424</v>
      </c>
      <c r="W75" s="212" t="s">
        <v>425</v>
      </c>
      <c r="X75" s="212" t="s">
        <v>426</v>
      </c>
      <c r="Y75" s="212" t="s">
        <v>342</v>
      </c>
      <c r="Z75" s="212" t="s">
        <v>427</v>
      </c>
      <c r="AA75" s="212" t="s">
        <v>421</v>
      </c>
      <c r="AB75" s="212" t="s">
        <v>422</v>
      </c>
      <c r="AC75" s="212" t="s">
        <v>423</v>
      </c>
      <c r="AD75" s="212" t="s">
        <v>424</v>
      </c>
      <c r="AE75" s="212" t="s">
        <v>425</v>
      </c>
      <c r="AF75" s="232" t="str">
        <f t="shared" si="94"/>
        <v>ANGGI</v>
      </c>
    </row>
    <row r="76" spans="2:32" ht="15">
      <c r="B76" s="216" t="s">
        <v>496</v>
      </c>
      <c r="C76" s="212" t="s">
        <v>497</v>
      </c>
      <c r="D76" s="212" t="s">
        <v>498</v>
      </c>
      <c r="E76" s="212" t="s">
        <v>104</v>
      </c>
      <c r="F76" s="212" t="s">
        <v>499</v>
      </c>
      <c r="G76" s="212" t="s">
        <v>500</v>
      </c>
      <c r="H76" s="212" t="s">
        <v>109</v>
      </c>
      <c r="I76" s="212" t="s">
        <v>108</v>
      </c>
      <c r="J76" s="212" t="s">
        <v>501</v>
      </c>
      <c r="K76" s="212" t="s">
        <v>166</v>
      </c>
      <c r="L76" s="212" t="s">
        <v>502</v>
      </c>
      <c r="M76" s="212" t="s">
        <v>503</v>
      </c>
      <c r="N76" s="212" t="s">
        <v>504</v>
      </c>
      <c r="O76" s="212" t="s">
        <v>505</v>
      </c>
      <c r="P76" s="212" t="s">
        <v>317</v>
      </c>
      <c r="Q76" s="212" t="s">
        <v>506</v>
      </c>
      <c r="R76" s="212" t="s">
        <v>507</v>
      </c>
      <c r="S76" s="212" t="s">
        <v>497</v>
      </c>
      <c r="T76" s="212" t="s">
        <v>498</v>
      </c>
      <c r="U76" s="212" t="s">
        <v>104</v>
      </c>
      <c r="V76" s="212" t="s">
        <v>499</v>
      </c>
      <c r="W76" s="212" t="s">
        <v>500</v>
      </c>
      <c r="X76" s="212" t="s">
        <v>109</v>
      </c>
      <c r="Y76" s="212" t="s">
        <v>108</v>
      </c>
      <c r="Z76" s="212" t="s">
        <v>501</v>
      </c>
      <c r="AA76" s="212" t="s">
        <v>166</v>
      </c>
      <c r="AB76" s="212" t="s">
        <v>502</v>
      </c>
      <c r="AC76" s="212" t="s">
        <v>503</v>
      </c>
      <c r="AD76" s="212" t="s">
        <v>504</v>
      </c>
      <c r="AE76" s="212" t="s">
        <v>505</v>
      </c>
      <c r="AF76" s="232" t="str">
        <f t="shared" si="94"/>
        <v>ERY</v>
      </c>
    </row>
    <row r="77" spans="2:32" ht="15">
      <c r="B77" s="216" t="s">
        <v>508</v>
      </c>
      <c r="C77" s="212" t="s">
        <v>509</v>
      </c>
      <c r="D77" s="212" t="s">
        <v>99</v>
      </c>
      <c r="E77" s="212" t="s">
        <v>510</v>
      </c>
      <c r="F77" s="212" t="s">
        <v>511</v>
      </c>
      <c r="G77" s="212" t="s">
        <v>98</v>
      </c>
      <c r="H77" s="212" t="s">
        <v>512</v>
      </c>
      <c r="I77" s="212" t="s">
        <v>513</v>
      </c>
      <c r="J77" s="212" t="str">
        <f t="shared" ref="J77:AE77" si="98">C77</f>
        <v>MUSLIMIN</v>
      </c>
      <c r="K77" s="212" t="str">
        <f t="shared" si="98"/>
        <v>ACOK</v>
      </c>
      <c r="L77" s="212" t="str">
        <f t="shared" si="98"/>
        <v>KAMARI</v>
      </c>
      <c r="M77" s="212" t="str">
        <f t="shared" si="98"/>
        <v>SAMURI</v>
      </c>
      <c r="N77" s="212" t="str">
        <f t="shared" si="98"/>
        <v>ALI</v>
      </c>
      <c r="O77" s="212" t="str">
        <f t="shared" si="98"/>
        <v>IHWAN</v>
      </c>
      <c r="P77" s="212" t="str">
        <f t="shared" si="98"/>
        <v>WAWAN</v>
      </c>
      <c r="Q77" s="212" t="str">
        <f t="shared" si="98"/>
        <v>MUSLIMIN</v>
      </c>
      <c r="R77" s="212" t="str">
        <f t="shared" si="98"/>
        <v>ACOK</v>
      </c>
      <c r="S77" s="212" t="str">
        <f t="shared" si="98"/>
        <v>KAMARI</v>
      </c>
      <c r="T77" s="212" t="str">
        <f t="shared" si="98"/>
        <v>SAMURI</v>
      </c>
      <c r="U77" s="212" t="str">
        <f t="shared" si="98"/>
        <v>ALI</v>
      </c>
      <c r="V77" s="212" t="str">
        <f t="shared" si="98"/>
        <v>IHWAN</v>
      </c>
      <c r="W77" s="212" t="str">
        <f t="shared" si="98"/>
        <v>WAWAN</v>
      </c>
      <c r="X77" s="212" t="str">
        <f t="shared" si="98"/>
        <v>MUSLIMIN</v>
      </c>
      <c r="Y77" s="212" t="str">
        <f t="shared" si="98"/>
        <v>ACOK</v>
      </c>
      <c r="Z77" s="212" t="str">
        <f t="shared" si="98"/>
        <v>KAMARI</v>
      </c>
      <c r="AA77" s="212" t="str">
        <f t="shared" si="98"/>
        <v>SAMURI</v>
      </c>
      <c r="AB77" s="212" t="str">
        <f t="shared" si="98"/>
        <v>ALI</v>
      </c>
      <c r="AC77" s="212" t="str">
        <f t="shared" si="98"/>
        <v>IHWAN</v>
      </c>
      <c r="AD77" s="212" t="str">
        <f t="shared" si="98"/>
        <v>WAWAN</v>
      </c>
      <c r="AE77" s="212" t="str">
        <f t="shared" si="98"/>
        <v>MUSLIMIN</v>
      </c>
      <c r="AF77" s="232" t="str">
        <f t="shared" si="94"/>
        <v>MUSLIMIN</v>
      </c>
    </row>
    <row r="78" spans="2:32" ht="15">
      <c r="B78" s="216" t="s">
        <v>194</v>
      </c>
      <c r="C78" s="212" t="s">
        <v>194</v>
      </c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32"/>
    </row>
    <row r="79" spans="2:32" ht="15">
      <c r="B79" s="216" t="s">
        <v>706</v>
      </c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  <c r="AA79" s="212"/>
      <c r="AB79" s="212"/>
      <c r="AC79" s="212"/>
      <c r="AD79" s="212"/>
      <c r="AE79" s="212"/>
      <c r="AF79" s="232"/>
    </row>
    <row r="80" spans="2:32" ht="15">
      <c r="B80" s="216" t="s">
        <v>756</v>
      </c>
      <c r="C80" s="212" t="s">
        <v>757</v>
      </c>
      <c r="D80" s="212" t="s">
        <v>758</v>
      </c>
      <c r="E80" s="212" t="s">
        <v>759</v>
      </c>
      <c r="F80" s="212" t="s">
        <v>760</v>
      </c>
      <c r="G80" s="212" t="s">
        <v>569</v>
      </c>
      <c r="H80" s="212" t="s">
        <v>761</v>
      </c>
      <c r="I80" s="212" t="s">
        <v>762</v>
      </c>
      <c r="J80" s="212" t="s">
        <v>763</v>
      </c>
      <c r="K80" s="212" t="s">
        <v>250</v>
      </c>
      <c r="L80" s="212" t="s">
        <v>290</v>
      </c>
      <c r="M80" s="212" t="s">
        <v>701</v>
      </c>
      <c r="N80" s="212" t="s">
        <v>764</v>
      </c>
      <c r="O80" s="212" t="s">
        <v>765</v>
      </c>
      <c r="P80" s="212" t="s">
        <v>766</v>
      </c>
      <c r="Q80" s="212" t="s">
        <v>767</v>
      </c>
      <c r="R80" s="212" t="str">
        <f>Petani[[#This Row],[2]]</f>
        <v>MAULANA</v>
      </c>
      <c r="S80" s="212" t="str">
        <f>Petani[[#This Row],[2]]</f>
        <v>MAULANA</v>
      </c>
      <c r="T80" s="212" t="str">
        <f>Petani[[#This Row],[2]]</f>
        <v>MAULANA</v>
      </c>
      <c r="U80" s="212" t="str">
        <f>Petani[[#This Row],[2]]</f>
        <v>MAULANA</v>
      </c>
      <c r="V80" s="212" t="str">
        <f>Petani[[#This Row],[2]]</f>
        <v>MAULANA</v>
      </c>
      <c r="W80" s="212" t="str">
        <f>Petani[[#This Row],[2]]</f>
        <v>MAULANA</v>
      </c>
      <c r="X80" s="212" t="str">
        <f>Petani[[#This Row],[2]]</f>
        <v>MAULANA</v>
      </c>
      <c r="Y80" s="212" t="str">
        <f>Petani[[#This Row],[2]]</f>
        <v>MAULANA</v>
      </c>
      <c r="Z80" s="212" t="str">
        <f>Petani[[#This Row],[2]]</f>
        <v>MAULANA</v>
      </c>
      <c r="AA80" s="212" t="str">
        <f>Petani[[#This Row],[2]]</f>
        <v>MAULANA</v>
      </c>
      <c r="AB80" s="212" t="str">
        <f>Petani[[#This Row],[2]]</f>
        <v>MAULANA</v>
      </c>
      <c r="AC80" s="212" t="str">
        <f>Petani[[#This Row],[2]]</f>
        <v>MAULANA</v>
      </c>
      <c r="AD80" s="212" t="str">
        <f>Petani[[#This Row],[2]]</f>
        <v>MAULANA</v>
      </c>
      <c r="AE80" s="212" t="str">
        <f>Petani[[#This Row],[2]]</f>
        <v>MAULANA</v>
      </c>
      <c r="AF80" s="212" t="str">
        <f>Petani[[#This Row],[2]]</f>
        <v>MAULANA</v>
      </c>
    </row>
    <row r="81" spans="2:32" ht="15">
      <c r="B81" s="216" t="s">
        <v>514</v>
      </c>
      <c r="C81" s="212" t="s">
        <v>357</v>
      </c>
      <c r="D81" s="212" t="s">
        <v>358</v>
      </c>
      <c r="E81" s="212" t="s">
        <v>354</v>
      </c>
      <c r="F81" s="212" t="s">
        <v>359</v>
      </c>
      <c r="G81" s="212" t="s">
        <v>360</v>
      </c>
      <c r="H81" s="212" t="s">
        <v>180</v>
      </c>
      <c r="I81" s="212" t="s">
        <v>361</v>
      </c>
      <c r="J81" s="212" t="s">
        <v>362</v>
      </c>
      <c r="K81" s="212" t="s">
        <v>363</v>
      </c>
      <c r="L81" s="212" t="s">
        <v>364</v>
      </c>
      <c r="M81" s="212" t="s">
        <v>365</v>
      </c>
      <c r="N81" s="212" t="s">
        <v>366</v>
      </c>
      <c r="O81" s="212" t="s">
        <v>367</v>
      </c>
      <c r="P81" s="212" t="s">
        <v>249</v>
      </c>
      <c r="Q81" s="212" t="s">
        <v>368</v>
      </c>
      <c r="R81" s="212" t="s">
        <v>369</v>
      </c>
      <c r="S81" s="212" t="s">
        <v>370</v>
      </c>
      <c r="T81" s="212" t="s">
        <v>371</v>
      </c>
      <c r="U81" s="212" t="s">
        <v>372</v>
      </c>
      <c r="V81" s="212" t="s">
        <v>373</v>
      </c>
      <c r="W81" s="212" t="str">
        <f t="shared" ref="W81:AE81" si="99">C81</f>
        <v>ANTON</v>
      </c>
      <c r="X81" s="212" t="str">
        <f t="shared" si="99"/>
        <v>BADRUN</v>
      </c>
      <c r="Y81" s="212" t="str">
        <f t="shared" si="99"/>
        <v>BAIM</v>
      </c>
      <c r="Z81" s="212" t="str">
        <f t="shared" si="99"/>
        <v>GIMIN</v>
      </c>
      <c r="AA81" s="212" t="str">
        <f t="shared" si="99"/>
        <v>H.HALIDI</v>
      </c>
      <c r="AB81" s="212" t="str">
        <f t="shared" si="99"/>
        <v>H.THAMRIN</v>
      </c>
      <c r="AC81" s="212" t="str">
        <f t="shared" si="99"/>
        <v>H.TOYIB</v>
      </c>
      <c r="AD81" s="212" t="str">
        <f t="shared" si="99"/>
        <v>IKAM</v>
      </c>
      <c r="AE81" s="212" t="str">
        <f t="shared" si="99"/>
        <v>JAILANI</v>
      </c>
      <c r="AF81" s="232" t="str">
        <f t="shared" si="94"/>
        <v>RAHMAD</v>
      </c>
    </row>
    <row r="82" spans="2:32" ht="15">
      <c r="B82" s="216" t="s">
        <v>515</v>
      </c>
      <c r="C82" s="212" t="s">
        <v>171</v>
      </c>
      <c r="D82" s="212" t="s">
        <v>516</v>
      </c>
      <c r="E82" s="212" t="s">
        <v>517</v>
      </c>
      <c r="F82" s="212" t="s">
        <v>518</v>
      </c>
      <c r="G82" s="212" t="s">
        <v>519</v>
      </c>
      <c r="H82" s="212" t="s">
        <v>520</v>
      </c>
      <c r="I82" s="212" t="s">
        <v>521</v>
      </c>
      <c r="J82" s="212" t="str">
        <f t="shared" ref="J82:AE82" si="100">C82</f>
        <v>KADIR</v>
      </c>
      <c r="K82" s="212" t="str">
        <f t="shared" si="100"/>
        <v>SAPAR</v>
      </c>
      <c r="L82" s="212" t="str">
        <f t="shared" si="100"/>
        <v>H.NABUN</v>
      </c>
      <c r="M82" s="212" t="str">
        <f t="shared" si="100"/>
        <v>H.SOMAD</v>
      </c>
      <c r="N82" s="212" t="str">
        <f t="shared" si="100"/>
        <v>PITUNG</v>
      </c>
      <c r="O82" s="212" t="str">
        <f t="shared" si="100"/>
        <v>JALI</v>
      </c>
      <c r="P82" s="212" t="str">
        <f t="shared" si="100"/>
        <v>NURAHMAN</v>
      </c>
      <c r="Q82" s="212" t="str">
        <f t="shared" si="100"/>
        <v>KADIR</v>
      </c>
      <c r="R82" s="212" t="str">
        <f t="shared" si="100"/>
        <v>SAPAR</v>
      </c>
      <c r="S82" s="212" t="str">
        <f t="shared" si="100"/>
        <v>H.NABUN</v>
      </c>
      <c r="T82" s="212" t="str">
        <f t="shared" si="100"/>
        <v>H.SOMAD</v>
      </c>
      <c r="U82" s="212" t="str">
        <f t="shared" si="100"/>
        <v>PITUNG</v>
      </c>
      <c r="V82" s="212" t="str">
        <f t="shared" si="100"/>
        <v>JALI</v>
      </c>
      <c r="W82" s="212" t="str">
        <f t="shared" si="100"/>
        <v>NURAHMAN</v>
      </c>
      <c r="X82" s="212" t="str">
        <f t="shared" si="100"/>
        <v>KADIR</v>
      </c>
      <c r="Y82" s="212" t="str">
        <f t="shared" si="100"/>
        <v>SAPAR</v>
      </c>
      <c r="Z82" s="212" t="str">
        <f t="shared" si="100"/>
        <v>H.NABUN</v>
      </c>
      <c r="AA82" s="212" t="str">
        <f t="shared" si="100"/>
        <v>H.SOMAD</v>
      </c>
      <c r="AB82" s="212" t="str">
        <f t="shared" si="100"/>
        <v>PITUNG</v>
      </c>
      <c r="AC82" s="212" t="str">
        <f t="shared" si="100"/>
        <v>JALI</v>
      </c>
      <c r="AD82" s="212" t="str">
        <f t="shared" si="100"/>
        <v>NURAHMAN</v>
      </c>
      <c r="AE82" s="212" t="str">
        <f t="shared" si="100"/>
        <v>KADIR</v>
      </c>
      <c r="AF82" s="232" t="str">
        <f t="shared" si="94"/>
        <v>KADIR</v>
      </c>
    </row>
    <row r="83" spans="2:32" ht="15">
      <c r="B83" s="216" t="s">
        <v>522</v>
      </c>
      <c r="C83" s="212" t="s">
        <v>522</v>
      </c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32"/>
    </row>
    <row r="84" spans="2:32" ht="15">
      <c r="B84" s="216" t="s">
        <v>523</v>
      </c>
      <c r="C84" s="212" t="s">
        <v>523</v>
      </c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  <c r="AA84" s="212"/>
      <c r="AB84" s="212"/>
      <c r="AC84" s="212"/>
      <c r="AD84" s="212"/>
      <c r="AE84" s="212"/>
      <c r="AF84" s="232"/>
    </row>
    <row r="85" spans="2:32" ht="15">
      <c r="B85" s="216" t="s">
        <v>524</v>
      </c>
      <c r="C85" s="212" t="s">
        <v>357</v>
      </c>
      <c r="D85" s="212" t="s">
        <v>358</v>
      </c>
      <c r="E85" s="212" t="s">
        <v>354</v>
      </c>
      <c r="F85" s="212" t="s">
        <v>359</v>
      </c>
      <c r="G85" s="212" t="s">
        <v>360</v>
      </c>
      <c r="H85" s="212" t="s">
        <v>180</v>
      </c>
      <c r="I85" s="212" t="s">
        <v>361</v>
      </c>
      <c r="J85" s="212" t="s">
        <v>362</v>
      </c>
      <c r="K85" s="212" t="s">
        <v>363</v>
      </c>
      <c r="L85" s="212" t="s">
        <v>364</v>
      </c>
      <c r="M85" s="212" t="s">
        <v>365</v>
      </c>
      <c r="N85" s="212" t="s">
        <v>366</v>
      </c>
      <c r="O85" s="212" t="s">
        <v>367</v>
      </c>
      <c r="P85" s="212" t="s">
        <v>249</v>
      </c>
      <c r="Q85" s="212" t="s">
        <v>368</v>
      </c>
      <c r="R85" s="212" t="s">
        <v>369</v>
      </c>
      <c r="S85" s="212" t="s">
        <v>370</v>
      </c>
      <c r="T85" s="212" t="s">
        <v>371</v>
      </c>
      <c r="U85" s="212" t="s">
        <v>372</v>
      </c>
      <c r="V85" s="212" t="s">
        <v>373</v>
      </c>
      <c r="W85" s="212" t="s">
        <v>357</v>
      </c>
      <c r="X85" s="212" t="s">
        <v>358</v>
      </c>
      <c r="Y85" s="212" t="s">
        <v>354</v>
      </c>
      <c r="Z85" s="212" t="s">
        <v>359</v>
      </c>
      <c r="AA85" s="212" t="s">
        <v>360</v>
      </c>
      <c r="AB85" s="212" t="s">
        <v>180</v>
      </c>
      <c r="AC85" s="212" t="s">
        <v>361</v>
      </c>
      <c r="AD85" s="212" t="s">
        <v>362</v>
      </c>
      <c r="AE85" s="212" t="s">
        <v>363</v>
      </c>
      <c r="AF85" s="232" t="str">
        <f t="shared" si="94"/>
        <v>RAHMAD</v>
      </c>
    </row>
    <row r="86" spans="2:32" ht="15">
      <c r="B86" s="216" t="s">
        <v>525</v>
      </c>
      <c r="C86" s="212" t="s">
        <v>525</v>
      </c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32"/>
    </row>
    <row r="87" spans="2:32" ht="15">
      <c r="B87" s="216" t="s">
        <v>582</v>
      </c>
      <c r="C87" s="212" t="str">
        <f>Petani[[#This Row],[NAMA RELASI]]</f>
        <v>KOJIM</v>
      </c>
      <c r="D87" s="212" t="str">
        <f>Petani[[#This Row],[NAMA RELASI]]</f>
        <v>KOJIM</v>
      </c>
      <c r="E87" s="212" t="str">
        <f>Petani[[#This Row],[NAMA RELASI]]</f>
        <v>KOJIM</v>
      </c>
      <c r="F87" s="212" t="str">
        <f>Petani[[#This Row],[NAMA RELASI]]</f>
        <v>KOJIM</v>
      </c>
      <c r="G87" s="212" t="str">
        <f>Petani[[#This Row],[NAMA RELASI]]</f>
        <v>KOJIM</v>
      </c>
      <c r="H87" s="212" t="str">
        <f>Petani[[#This Row],[NAMA RELASI]]</f>
        <v>KOJIM</v>
      </c>
      <c r="I87" s="212" t="str">
        <f>Petani[[#This Row],[NAMA RELASI]]</f>
        <v>KOJIM</v>
      </c>
      <c r="J87" s="212" t="str">
        <f>Petani[[#This Row],[NAMA RELASI]]</f>
        <v>KOJIM</v>
      </c>
      <c r="K87" s="212" t="str">
        <f>Petani[[#This Row],[NAMA RELASI]]</f>
        <v>KOJIM</v>
      </c>
      <c r="L87" s="212" t="str">
        <f>Petani[[#This Row],[NAMA RELASI]]</f>
        <v>KOJIM</v>
      </c>
      <c r="M87" s="212" t="str">
        <f>Petani[[#This Row],[NAMA RELASI]]</f>
        <v>KOJIM</v>
      </c>
      <c r="N87" s="212" t="str">
        <f>Petani[[#This Row],[NAMA RELASI]]</f>
        <v>KOJIM</v>
      </c>
      <c r="O87" s="212" t="str">
        <f>Petani[[#This Row],[NAMA RELASI]]</f>
        <v>KOJIM</v>
      </c>
      <c r="P87" s="212" t="str">
        <f>Petani[[#This Row],[NAMA RELASI]]</f>
        <v>KOJIM</v>
      </c>
      <c r="Q87" s="212" t="str">
        <f>Petani[[#This Row],[NAMA RELASI]]</f>
        <v>KOJIM</v>
      </c>
      <c r="R87" s="212" t="str">
        <f>Petani[[#This Row],[NAMA RELASI]]</f>
        <v>KOJIM</v>
      </c>
      <c r="S87" s="212" t="str">
        <f>Petani[[#This Row],[NAMA RELASI]]</f>
        <v>KOJIM</v>
      </c>
      <c r="T87" s="212" t="str">
        <f>Petani[[#This Row],[NAMA RELASI]]</f>
        <v>KOJIM</v>
      </c>
      <c r="U87" s="212" t="str">
        <f>Petani[[#This Row],[NAMA RELASI]]</f>
        <v>KOJIM</v>
      </c>
      <c r="V87" s="212" t="str">
        <f>Petani[[#This Row],[NAMA RELASI]]</f>
        <v>KOJIM</v>
      </c>
      <c r="W87" s="212" t="str">
        <f>Petani[[#This Row],[NAMA RELASI]]</f>
        <v>KOJIM</v>
      </c>
      <c r="X87" s="212" t="str">
        <f>Petani[[#This Row],[NAMA RELASI]]</f>
        <v>KOJIM</v>
      </c>
      <c r="Y87" s="212" t="str">
        <f>Petani[[#This Row],[NAMA RELASI]]</f>
        <v>KOJIM</v>
      </c>
      <c r="Z87" s="212" t="str">
        <f>Petani[[#This Row],[NAMA RELASI]]</f>
        <v>KOJIM</v>
      </c>
      <c r="AA87" s="212" t="str">
        <f>Petani[[#This Row],[NAMA RELASI]]</f>
        <v>KOJIM</v>
      </c>
      <c r="AB87" s="212" t="str">
        <f>Petani[[#This Row],[NAMA RELASI]]</f>
        <v>KOJIM</v>
      </c>
      <c r="AC87" s="212" t="str">
        <f>Petani[[#This Row],[NAMA RELASI]]</f>
        <v>KOJIM</v>
      </c>
      <c r="AD87" s="212" t="str">
        <f>Petani[[#This Row],[NAMA RELASI]]</f>
        <v>KOJIM</v>
      </c>
      <c r="AE87" s="212" t="str">
        <f>Petani[[#This Row],[NAMA RELASI]]</f>
        <v>KOJIM</v>
      </c>
      <c r="AF87" s="232" t="str">
        <f t="shared" si="94"/>
        <v>KOJIM</v>
      </c>
    </row>
    <row r="88" spans="2:32" ht="15">
      <c r="B88" s="216" t="s">
        <v>390</v>
      </c>
      <c r="C88" s="212" t="s">
        <v>123</v>
      </c>
      <c r="D88" s="212" t="s">
        <v>613</v>
      </c>
      <c r="E88" s="212" t="s">
        <v>614</v>
      </c>
      <c r="F88" s="212" t="s">
        <v>615</v>
      </c>
      <c r="G88" s="212" t="s">
        <v>616</v>
      </c>
      <c r="H88" s="212" t="s">
        <v>617</v>
      </c>
      <c r="I88" s="212" t="s">
        <v>618</v>
      </c>
      <c r="J88" s="212" t="s">
        <v>619</v>
      </c>
      <c r="K88" s="212" t="s">
        <v>620</v>
      </c>
      <c r="L88" s="212" t="s">
        <v>621</v>
      </c>
      <c r="M88" s="212" t="s">
        <v>622</v>
      </c>
      <c r="N88" s="212" t="s">
        <v>623</v>
      </c>
      <c r="O88" s="212" t="s">
        <v>624</v>
      </c>
      <c r="P88" s="212" t="s">
        <v>625</v>
      </c>
      <c r="Q88" s="212" t="s">
        <v>626</v>
      </c>
      <c r="R88" s="212" t="s">
        <v>627</v>
      </c>
      <c r="S88" s="212" t="s">
        <v>628</v>
      </c>
      <c r="T88" s="212" t="s">
        <v>629</v>
      </c>
      <c r="U88" s="212" t="s">
        <v>630</v>
      </c>
      <c r="V88" s="212" t="s">
        <v>631</v>
      </c>
      <c r="W88" s="212" t="s">
        <v>632</v>
      </c>
      <c r="X88" s="212" t="s">
        <v>633</v>
      </c>
      <c r="Y88" s="212" t="s">
        <v>634</v>
      </c>
      <c r="Z88" s="212" t="s">
        <v>635</v>
      </c>
      <c r="AA88" s="212" t="s">
        <v>636</v>
      </c>
      <c r="AB88" s="212" t="s">
        <v>637</v>
      </c>
      <c r="AC88" s="212" t="s">
        <v>638</v>
      </c>
      <c r="AD88" s="212" t="s">
        <v>639</v>
      </c>
      <c r="AE88" s="212" t="s">
        <v>640</v>
      </c>
      <c r="AF88" s="232" t="str">
        <f t="shared" ref="AF88" si="101">Q88</f>
        <v xml:space="preserve"> IDRIS</v>
      </c>
    </row>
    <row r="89" spans="2:32" ht="15">
      <c r="B89" s="216" t="s">
        <v>526</v>
      </c>
      <c r="C89" s="212" t="s">
        <v>527</v>
      </c>
      <c r="D89" s="212" t="s">
        <v>528</v>
      </c>
      <c r="E89" s="212" t="s">
        <v>454</v>
      </c>
      <c r="F89" s="212" t="s">
        <v>529</v>
      </c>
      <c r="G89" s="212" t="s">
        <v>290</v>
      </c>
      <c r="H89" s="212" t="s">
        <v>530</v>
      </c>
      <c r="I89" s="212" t="s">
        <v>86</v>
      </c>
      <c r="J89" s="212" t="str">
        <f t="shared" ref="J89:AE89" si="102">C89</f>
        <v>M.ALI</v>
      </c>
      <c r="K89" s="212" t="str">
        <f t="shared" si="102"/>
        <v>NURAINI</v>
      </c>
      <c r="L89" s="212" t="str">
        <f t="shared" si="102"/>
        <v>HALIM</v>
      </c>
      <c r="M89" s="212" t="str">
        <f t="shared" si="102"/>
        <v>KUSUMA</v>
      </c>
      <c r="N89" s="212" t="str">
        <f t="shared" si="102"/>
        <v>UJANG</v>
      </c>
      <c r="O89" s="212" t="str">
        <f t="shared" si="102"/>
        <v>RAHMAT</v>
      </c>
      <c r="P89" s="212" t="str">
        <f t="shared" si="102"/>
        <v>HERMAN</v>
      </c>
      <c r="Q89" s="212" t="str">
        <f t="shared" si="102"/>
        <v>M.ALI</v>
      </c>
      <c r="R89" s="212" t="str">
        <f t="shared" si="102"/>
        <v>NURAINI</v>
      </c>
      <c r="S89" s="212" t="str">
        <f t="shared" si="102"/>
        <v>HALIM</v>
      </c>
      <c r="T89" s="212" t="str">
        <f t="shared" si="102"/>
        <v>KUSUMA</v>
      </c>
      <c r="U89" s="212" t="str">
        <f t="shared" si="102"/>
        <v>UJANG</v>
      </c>
      <c r="V89" s="212" t="str">
        <f t="shared" si="102"/>
        <v>RAHMAT</v>
      </c>
      <c r="W89" s="212" t="str">
        <f t="shared" si="102"/>
        <v>HERMAN</v>
      </c>
      <c r="X89" s="212" t="str">
        <f t="shared" si="102"/>
        <v>M.ALI</v>
      </c>
      <c r="Y89" s="212" t="str">
        <f t="shared" si="102"/>
        <v>NURAINI</v>
      </c>
      <c r="Z89" s="212" t="str">
        <f t="shared" si="102"/>
        <v>HALIM</v>
      </c>
      <c r="AA89" s="212" t="str">
        <f t="shared" si="102"/>
        <v>KUSUMA</v>
      </c>
      <c r="AB89" s="212" t="str">
        <f t="shared" si="102"/>
        <v>UJANG</v>
      </c>
      <c r="AC89" s="212" t="str">
        <f t="shared" si="102"/>
        <v>RAHMAT</v>
      </c>
      <c r="AD89" s="212" t="str">
        <f t="shared" si="102"/>
        <v>HERMAN</v>
      </c>
      <c r="AE89" s="212" t="str">
        <f t="shared" si="102"/>
        <v>M.ALI</v>
      </c>
      <c r="AF89" s="232" t="str">
        <f t="shared" si="94"/>
        <v>M.ALI</v>
      </c>
    </row>
    <row r="90" spans="2:32" ht="15">
      <c r="B90" s="216" t="s">
        <v>543</v>
      </c>
      <c r="C90" s="212" t="s">
        <v>123</v>
      </c>
      <c r="D90" s="212" t="s">
        <v>124</v>
      </c>
      <c r="E90" s="212" t="s">
        <v>125</v>
      </c>
      <c r="F90" s="212" t="s">
        <v>126</v>
      </c>
      <c r="G90" s="212" t="s">
        <v>127</v>
      </c>
      <c r="H90" s="212" t="s">
        <v>128</v>
      </c>
      <c r="I90" s="212" t="s">
        <v>109</v>
      </c>
      <c r="J90" s="212" t="s">
        <v>129</v>
      </c>
      <c r="K90" s="212" t="s">
        <v>130</v>
      </c>
      <c r="L90" s="212" t="s">
        <v>131</v>
      </c>
      <c r="M90" s="212" t="s">
        <v>132</v>
      </c>
      <c r="N90" s="212" t="s">
        <v>133</v>
      </c>
      <c r="O90" s="212" t="s">
        <v>134</v>
      </c>
      <c r="P90" s="212" t="s">
        <v>135</v>
      </c>
      <c r="Q90" s="212" t="s">
        <v>136</v>
      </c>
      <c r="R90" s="212" t="s">
        <v>137</v>
      </c>
      <c r="S90" s="212" t="s">
        <v>138</v>
      </c>
      <c r="T90" s="212" t="s">
        <v>139</v>
      </c>
      <c r="U90" s="212" t="s">
        <v>140</v>
      </c>
      <c r="V90" s="212" t="s">
        <v>141</v>
      </c>
      <c r="W90" s="212" t="s">
        <v>142</v>
      </c>
      <c r="X90" s="212" t="s">
        <v>143</v>
      </c>
      <c r="Y90" s="212" t="s">
        <v>144</v>
      </c>
      <c r="Z90" s="212" t="s">
        <v>145</v>
      </c>
      <c r="AA90" s="212" t="s">
        <v>146</v>
      </c>
      <c r="AB90" s="212" t="s">
        <v>147</v>
      </c>
      <c r="AC90" s="212" t="s">
        <v>148</v>
      </c>
      <c r="AD90" s="212" t="s">
        <v>149</v>
      </c>
      <c r="AE90" s="212" t="s">
        <v>150</v>
      </c>
      <c r="AF90" s="232" t="str">
        <f t="shared" ref="AF90" si="103">Q90</f>
        <v>SUKUR</v>
      </c>
    </row>
    <row r="91" spans="2:32" ht="15">
      <c r="B91" s="216" t="s">
        <v>115</v>
      </c>
      <c r="C91" s="212" t="s">
        <v>497</v>
      </c>
      <c r="D91" s="212" t="s">
        <v>498</v>
      </c>
      <c r="E91" s="212" t="s">
        <v>104</v>
      </c>
      <c r="F91" s="212" t="s">
        <v>499</v>
      </c>
      <c r="G91" s="212" t="s">
        <v>500</v>
      </c>
      <c r="H91" s="212" t="s">
        <v>109</v>
      </c>
      <c r="I91" s="212" t="s">
        <v>108</v>
      </c>
      <c r="J91" s="212" t="s">
        <v>501</v>
      </c>
      <c r="K91" s="212" t="s">
        <v>166</v>
      </c>
      <c r="L91" s="212" t="s">
        <v>502</v>
      </c>
      <c r="M91" s="212" t="s">
        <v>503</v>
      </c>
      <c r="N91" s="212" t="s">
        <v>504</v>
      </c>
      <c r="O91" s="212" t="s">
        <v>505</v>
      </c>
      <c r="P91" s="212" t="s">
        <v>317</v>
      </c>
      <c r="Q91" s="212" t="s">
        <v>506</v>
      </c>
      <c r="R91" s="212" t="s">
        <v>507</v>
      </c>
      <c r="S91" s="212" t="str">
        <f t="shared" ref="S91:AE91" si="104">C91</f>
        <v>PANJI</v>
      </c>
      <c r="T91" s="212" t="str">
        <f t="shared" si="104"/>
        <v>JUNAIDI</v>
      </c>
      <c r="U91" s="212" t="str">
        <f t="shared" si="104"/>
        <v>ANTO</v>
      </c>
      <c r="V91" s="212" t="str">
        <f t="shared" si="104"/>
        <v>H.M.RAHADI</v>
      </c>
      <c r="W91" s="212" t="str">
        <f t="shared" si="104"/>
        <v>SUBLI</v>
      </c>
      <c r="X91" s="212" t="str">
        <f t="shared" si="104"/>
        <v>ADI</v>
      </c>
      <c r="Y91" s="212" t="str">
        <f t="shared" si="104"/>
        <v>AMIN</v>
      </c>
      <c r="Z91" s="212" t="str">
        <f t="shared" si="104"/>
        <v>BADUN</v>
      </c>
      <c r="AA91" s="212" t="str">
        <f t="shared" si="104"/>
        <v>IPIN</v>
      </c>
      <c r="AB91" s="212" t="str">
        <f t="shared" si="104"/>
        <v>SARIMIN</v>
      </c>
      <c r="AC91" s="212" t="str">
        <f t="shared" si="104"/>
        <v>CICI</v>
      </c>
      <c r="AD91" s="212" t="str">
        <f t="shared" si="104"/>
        <v>KHALID</v>
      </c>
      <c r="AE91" s="212" t="str">
        <f t="shared" si="104"/>
        <v>UCAI</v>
      </c>
      <c r="AF91" s="232" t="str">
        <f t="shared" si="94"/>
        <v>ERY</v>
      </c>
    </row>
    <row r="92" spans="2:32" ht="15">
      <c r="B92" s="216" t="s">
        <v>728</v>
      </c>
      <c r="C92" s="212" t="s">
        <v>123</v>
      </c>
      <c r="D92" s="212" t="s">
        <v>729</v>
      </c>
      <c r="E92" s="212" t="s">
        <v>126</v>
      </c>
      <c r="F92" s="212" t="s">
        <v>615</v>
      </c>
      <c r="G92" s="212" t="s">
        <v>616</v>
      </c>
      <c r="H92" s="212" t="s">
        <v>617</v>
      </c>
      <c r="I92" s="212" t="s">
        <v>618</v>
      </c>
      <c r="J92" s="212" t="s">
        <v>619</v>
      </c>
      <c r="K92" s="212" t="s">
        <v>620</v>
      </c>
      <c r="L92" s="212" t="s">
        <v>621</v>
      </c>
      <c r="M92" s="212" t="s">
        <v>622</v>
      </c>
      <c r="N92" s="212" t="s">
        <v>623</v>
      </c>
      <c r="O92" s="212" t="s">
        <v>624</v>
      </c>
      <c r="P92" s="212" t="s">
        <v>625</v>
      </c>
      <c r="Q92" s="212" t="s">
        <v>626</v>
      </c>
      <c r="R92" s="212" t="s">
        <v>627</v>
      </c>
      <c r="S92" s="212" t="s">
        <v>628</v>
      </c>
      <c r="T92" s="212" t="s">
        <v>629</v>
      </c>
      <c r="U92" s="212" t="s">
        <v>630</v>
      </c>
      <c r="V92" s="212" t="s">
        <v>631</v>
      </c>
      <c r="W92" s="212" t="s">
        <v>632</v>
      </c>
      <c r="X92" s="212" t="s">
        <v>633</v>
      </c>
      <c r="Y92" s="212" t="s">
        <v>634</v>
      </c>
      <c r="Z92" s="212" t="s">
        <v>635</v>
      </c>
      <c r="AA92" s="212" t="s">
        <v>636</v>
      </c>
      <c r="AB92" s="212" t="s">
        <v>637</v>
      </c>
      <c r="AC92" s="212" t="s">
        <v>638</v>
      </c>
      <c r="AD92" s="212" t="s">
        <v>639</v>
      </c>
      <c r="AE92" s="212" t="s">
        <v>640</v>
      </c>
      <c r="AF92" s="232" t="str">
        <f t="shared" si="94"/>
        <v xml:space="preserve"> IDRIS</v>
      </c>
    </row>
    <row r="93" spans="2:32" ht="15">
      <c r="B93" s="216" t="s">
        <v>755</v>
      </c>
      <c r="C93" s="212" t="s">
        <v>585</v>
      </c>
      <c r="D93" s="212" t="s">
        <v>586</v>
      </c>
      <c r="E93" s="212" t="s">
        <v>587</v>
      </c>
      <c r="F93" s="212" t="s">
        <v>588</v>
      </c>
      <c r="G93" s="212" t="s">
        <v>589</v>
      </c>
      <c r="H93" s="212" t="s">
        <v>547</v>
      </c>
      <c r="I93" s="212" t="s">
        <v>590</v>
      </c>
      <c r="J93" s="212" t="s">
        <v>591</v>
      </c>
      <c r="K93" s="212" t="s">
        <v>592</v>
      </c>
      <c r="L93" s="212" t="s">
        <v>585</v>
      </c>
      <c r="M93" s="212" t="s">
        <v>586</v>
      </c>
      <c r="N93" s="212" t="s">
        <v>587</v>
      </c>
      <c r="O93" s="212" t="s">
        <v>588</v>
      </c>
      <c r="P93" s="212" t="s">
        <v>589</v>
      </c>
      <c r="Q93" s="212" t="s">
        <v>547</v>
      </c>
      <c r="R93" s="212" t="s">
        <v>590</v>
      </c>
      <c r="S93" s="212" t="s">
        <v>591</v>
      </c>
      <c r="T93" s="212" t="s">
        <v>592</v>
      </c>
      <c r="U93" s="212" t="s">
        <v>585</v>
      </c>
      <c r="V93" s="212" t="s">
        <v>586</v>
      </c>
      <c r="W93" s="212" t="s">
        <v>587</v>
      </c>
      <c r="X93" s="212" t="s">
        <v>588</v>
      </c>
      <c r="Y93" s="212" t="s">
        <v>589</v>
      </c>
      <c r="Z93" s="212" t="s">
        <v>547</v>
      </c>
      <c r="AA93" s="212" t="s">
        <v>590</v>
      </c>
      <c r="AB93" s="212" t="s">
        <v>591</v>
      </c>
      <c r="AC93" s="212" t="s">
        <v>592</v>
      </c>
      <c r="AD93" s="212" t="s">
        <v>590</v>
      </c>
      <c r="AE93" s="212" t="s">
        <v>591</v>
      </c>
      <c r="AF93" s="232" t="str">
        <f t="shared" ref="AF93" si="105">Q93</f>
        <v>ZAINI</v>
      </c>
    </row>
    <row r="94" spans="2:32" ht="15">
      <c r="B94" s="216" t="s">
        <v>114</v>
      </c>
      <c r="C94" s="212" t="s">
        <v>531</v>
      </c>
      <c r="D94" s="212" t="s">
        <v>532</v>
      </c>
      <c r="E94" s="212" t="s">
        <v>181</v>
      </c>
      <c r="F94" s="212" t="s">
        <v>533</v>
      </c>
      <c r="G94" s="212" t="s">
        <v>534</v>
      </c>
      <c r="H94" s="212" t="s">
        <v>535</v>
      </c>
      <c r="I94" s="212" t="s">
        <v>536</v>
      </c>
      <c r="J94" s="212" t="s">
        <v>537</v>
      </c>
      <c r="K94" s="212" t="s">
        <v>538</v>
      </c>
      <c r="L94" s="212" t="s">
        <v>539</v>
      </c>
      <c r="M94" s="212" t="s">
        <v>184</v>
      </c>
      <c r="N94" s="212" t="s">
        <v>168</v>
      </c>
      <c r="O94" s="212" t="s">
        <v>540</v>
      </c>
      <c r="P94" s="212" t="str">
        <f t="shared" ref="P94:AE94" si="106">C94</f>
        <v>WILDAN</v>
      </c>
      <c r="Q94" s="212" t="str">
        <f t="shared" si="106"/>
        <v>AWAL</v>
      </c>
      <c r="R94" s="212" t="str">
        <f t="shared" si="106"/>
        <v>SAHRAN</v>
      </c>
      <c r="S94" s="212" t="str">
        <f t="shared" si="106"/>
        <v>LEMAN</v>
      </c>
      <c r="T94" s="212" t="str">
        <f t="shared" si="106"/>
        <v>ILHAM</v>
      </c>
      <c r="U94" s="212" t="str">
        <f t="shared" si="106"/>
        <v>BAKRI</v>
      </c>
      <c r="V94" s="212" t="str">
        <f t="shared" si="106"/>
        <v>LEDI</v>
      </c>
      <c r="W94" s="212" t="str">
        <f t="shared" si="106"/>
        <v>KAHAR</v>
      </c>
      <c r="X94" s="212" t="str">
        <f t="shared" si="106"/>
        <v>IJAL</v>
      </c>
      <c r="Y94" s="212" t="str">
        <f t="shared" si="106"/>
        <v>SYAKRANI</v>
      </c>
      <c r="Z94" s="212" t="str">
        <f t="shared" si="106"/>
        <v>UDIN</v>
      </c>
      <c r="AA94" s="212" t="str">
        <f t="shared" si="106"/>
        <v>UTUH</v>
      </c>
      <c r="AB94" s="212" t="str">
        <f t="shared" si="106"/>
        <v>AJAM</v>
      </c>
      <c r="AC94" s="212" t="str">
        <f t="shared" si="106"/>
        <v>WILDAN</v>
      </c>
      <c r="AD94" s="212" t="str">
        <f t="shared" si="106"/>
        <v>AWAL</v>
      </c>
      <c r="AE94" s="212" t="str">
        <f t="shared" si="106"/>
        <v>SAHRAN</v>
      </c>
      <c r="AF94" s="232" t="str">
        <f t="shared" si="94"/>
        <v>AWAL</v>
      </c>
    </row>
    <row r="95" spans="2:32" ht="15">
      <c r="B95" s="216" t="s">
        <v>544</v>
      </c>
      <c r="C95" s="212" t="s">
        <v>92</v>
      </c>
      <c r="D95" s="212" t="s">
        <v>308</v>
      </c>
      <c r="E95" s="212" t="s">
        <v>189</v>
      </c>
      <c r="F95" s="212" t="s">
        <v>309</v>
      </c>
      <c r="G95" s="212" t="s">
        <v>310</v>
      </c>
      <c r="H95" s="212" t="s">
        <v>311</v>
      </c>
      <c r="I95" s="212" t="s">
        <v>312</v>
      </c>
      <c r="J95" s="212" t="s">
        <v>160</v>
      </c>
      <c r="K95" s="212" t="s">
        <v>313</v>
      </c>
      <c r="L95" s="212" t="s">
        <v>314</v>
      </c>
      <c r="M95" s="212" t="s">
        <v>315</v>
      </c>
      <c r="N95" s="212" t="s">
        <v>316</v>
      </c>
      <c r="O95" s="212" t="s">
        <v>317</v>
      </c>
      <c r="P95" s="212" t="s">
        <v>318</v>
      </c>
      <c r="Q95" s="212" t="s">
        <v>231</v>
      </c>
      <c r="R95" s="212" t="s">
        <v>319</v>
      </c>
      <c r="S95" s="212" t="s">
        <v>320</v>
      </c>
      <c r="T95" s="212" t="s">
        <v>321</v>
      </c>
      <c r="U95" s="212" t="s">
        <v>322</v>
      </c>
      <c r="V95" s="212" t="s">
        <v>323</v>
      </c>
      <c r="W95" s="212" t="s">
        <v>324</v>
      </c>
      <c r="X95" s="212" t="s">
        <v>189</v>
      </c>
      <c r="Y95" s="212" t="s">
        <v>325</v>
      </c>
      <c r="Z95" s="212" t="s">
        <v>326</v>
      </c>
      <c r="AA95" s="212" t="s">
        <v>327</v>
      </c>
      <c r="AB95" s="212" t="s">
        <v>328</v>
      </c>
      <c r="AC95" s="212"/>
      <c r="AD95" s="212"/>
      <c r="AE95" s="212"/>
      <c r="AF95" s="232"/>
    </row>
    <row r="96" spans="2:32" ht="15">
      <c r="B96" s="216" t="s">
        <v>97</v>
      </c>
      <c r="C96" s="212" t="s">
        <v>92</v>
      </c>
      <c r="D96" s="212" t="s">
        <v>308</v>
      </c>
      <c r="E96" s="212" t="s">
        <v>189</v>
      </c>
      <c r="F96" s="212" t="s">
        <v>309</v>
      </c>
      <c r="G96" s="212" t="s">
        <v>310</v>
      </c>
      <c r="H96" s="212" t="s">
        <v>311</v>
      </c>
      <c r="I96" s="212" t="s">
        <v>312</v>
      </c>
      <c r="J96" s="212" t="s">
        <v>160</v>
      </c>
      <c r="K96" s="212" t="s">
        <v>313</v>
      </c>
      <c r="L96" s="212" t="s">
        <v>314</v>
      </c>
      <c r="M96" s="212" t="s">
        <v>315</v>
      </c>
      <c r="N96" s="212" t="s">
        <v>316</v>
      </c>
      <c r="O96" s="212" t="s">
        <v>317</v>
      </c>
      <c r="P96" s="212" t="s">
        <v>318</v>
      </c>
      <c r="Q96" s="212" t="s">
        <v>231</v>
      </c>
      <c r="R96" s="212" t="s">
        <v>319</v>
      </c>
      <c r="S96" s="212" t="s">
        <v>320</v>
      </c>
      <c r="T96" s="212" t="s">
        <v>321</v>
      </c>
      <c r="U96" s="212" t="s">
        <v>322</v>
      </c>
      <c r="V96" s="212" t="s">
        <v>323</v>
      </c>
      <c r="W96" s="212" t="s">
        <v>324</v>
      </c>
      <c r="X96" s="212" t="s">
        <v>189</v>
      </c>
      <c r="Y96" s="212" t="s">
        <v>325</v>
      </c>
      <c r="Z96" s="212" t="s">
        <v>326</v>
      </c>
      <c r="AA96" s="212" t="s">
        <v>327</v>
      </c>
      <c r="AB96" s="212" t="s">
        <v>328</v>
      </c>
      <c r="AC96" s="212" t="s">
        <v>325</v>
      </c>
      <c r="AD96" s="212" t="s">
        <v>326</v>
      </c>
      <c r="AE96" s="212" t="s">
        <v>327</v>
      </c>
      <c r="AF96" s="232" t="str">
        <f t="shared" si="94"/>
        <v>ABI</v>
      </c>
    </row>
    <row r="97" spans="2:32" ht="15">
      <c r="B97" s="216" t="s">
        <v>102</v>
      </c>
      <c r="C97" s="212" t="s">
        <v>585</v>
      </c>
      <c r="D97" s="212" t="s">
        <v>586</v>
      </c>
      <c r="E97" s="212" t="s">
        <v>587</v>
      </c>
      <c r="F97" s="212" t="s">
        <v>588</v>
      </c>
      <c r="G97" s="212" t="s">
        <v>589</v>
      </c>
      <c r="H97" s="212" t="s">
        <v>547</v>
      </c>
      <c r="I97" s="212" t="s">
        <v>590</v>
      </c>
      <c r="J97" s="212" t="s">
        <v>591</v>
      </c>
      <c r="K97" s="212" t="s">
        <v>592</v>
      </c>
      <c r="L97" s="212" t="s">
        <v>585</v>
      </c>
      <c r="M97" s="212" t="s">
        <v>586</v>
      </c>
      <c r="N97" s="212" t="s">
        <v>587</v>
      </c>
      <c r="O97" s="212" t="s">
        <v>588</v>
      </c>
      <c r="P97" s="212" t="s">
        <v>589</v>
      </c>
      <c r="Q97" s="212" t="s">
        <v>547</v>
      </c>
      <c r="R97" s="212" t="s">
        <v>590</v>
      </c>
      <c r="S97" s="212" t="s">
        <v>591</v>
      </c>
      <c r="T97" s="212" t="s">
        <v>592</v>
      </c>
      <c r="U97" s="212" t="s">
        <v>585</v>
      </c>
      <c r="V97" s="212" t="s">
        <v>586</v>
      </c>
      <c r="W97" s="212" t="s">
        <v>587</v>
      </c>
      <c r="X97" s="212" t="s">
        <v>588</v>
      </c>
      <c r="Y97" s="212" t="s">
        <v>589</v>
      </c>
      <c r="Z97" s="212" t="s">
        <v>547</v>
      </c>
      <c r="AA97" s="212" t="s">
        <v>590</v>
      </c>
      <c r="AB97" s="212" t="s">
        <v>591</v>
      </c>
      <c r="AC97" s="212" t="s">
        <v>592</v>
      </c>
      <c r="AD97" s="212" t="s">
        <v>590</v>
      </c>
      <c r="AE97" s="212" t="s">
        <v>591</v>
      </c>
      <c r="AF97" s="232" t="str">
        <f t="shared" si="94"/>
        <v>ZAINI</v>
      </c>
    </row>
    <row r="98" spans="2:32" ht="15">
      <c r="B98" s="216" t="s">
        <v>584</v>
      </c>
      <c r="C98" s="212" t="s">
        <v>585</v>
      </c>
      <c r="D98" s="212" t="s">
        <v>586</v>
      </c>
      <c r="E98" s="212" t="s">
        <v>587</v>
      </c>
      <c r="F98" s="212" t="s">
        <v>588</v>
      </c>
      <c r="G98" s="212" t="s">
        <v>589</v>
      </c>
      <c r="H98" s="212" t="s">
        <v>547</v>
      </c>
      <c r="I98" s="212" t="s">
        <v>590</v>
      </c>
      <c r="J98" s="212" t="s">
        <v>591</v>
      </c>
      <c r="K98" s="212" t="s">
        <v>592</v>
      </c>
      <c r="L98" s="212" t="s">
        <v>585</v>
      </c>
      <c r="M98" s="212" t="s">
        <v>586</v>
      </c>
      <c r="N98" s="212" t="s">
        <v>587</v>
      </c>
      <c r="O98" s="212" t="s">
        <v>588</v>
      </c>
      <c r="P98" s="212" t="s">
        <v>589</v>
      </c>
      <c r="Q98" s="212" t="s">
        <v>547</v>
      </c>
      <c r="R98" s="212" t="s">
        <v>590</v>
      </c>
      <c r="S98" s="212" t="s">
        <v>591</v>
      </c>
      <c r="T98" s="212" t="s">
        <v>592</v>
      </c>
      <c r="U98" s="212" t="s">
        <v>585</v>
      </c>
      <c r="V98" s="212" t="s">
        <v>586</v>
      </c>
      <c r="W98" s="212" t="s">
        <v>587</v>
      </c>
      <c r="X98" s="212" t="s">
        <v>588</v>
      </c>
      <c r="Y98" s="212" t="s">
        <v>589</v>
      </c>
      <c r="Z98" s="212" t="s">
        <v>547</v>
      </c>
      <c r="AA98" s="212" t="s">
        <v>590</v>
      </c>
      <c r="AB98" s="212" t="s">
        <v>591</v>
      </c>
      <c r="AC98" s="212" t="s">
        <v>592</v>
      </c>
      <c r="AD98" s="212" t="s">
        <v>590</v>
      </c>
      <c r="AE98" s="212" t="s">
        <v>591</v>
      </c>
      <c r="AF98" s="232" t="str">
        <f t="shared" si="94"/>
        <v>ZAINI</v>
      </c>
    </row>
    <row r="99" spans="2:32" ht="15">
      <c r="B99" s="216" t="s">
        <v>541</v>
      </c>
      <c r="C99" s="212" t="s">
        <v>541</v>
      </c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32"/>
    </row>
    <row r="100" spans="2:32" ht="15">
      <c r="B100" s="216" t="s">
        <v>707</v>
      </c>
      <c r="C100" s="212" t="s">
        <v>530</v>
      </c>
      <c r="D100" s="212" t="s">
        <v>707</v>
      </c>
      <c r="E100" s="212" t="s">
        <v>335</v>
      </c>
      <c r="F100" s="212" t="s">
        <v>284</v>
      </c>
      <c r="G100" s="212" t="s">
        <v>336</v>
      </c>
      <c r="H100" s="212" t="s">
        <v>112</v>
      </c>
      <c r="I100" s="212" t="s">
        <v>337</v>
      </c>
      <c r="J100" s="212" t="s">
        <v>338</v>
      </c>
      <c r="K100" s="212" t="s">
        <v>339</v>
      </c>
      <c r="L100" s="212" t="s">
        <v>340</v>
      </c>
      <c r="M100" s="212" t="s">
        <v>341</v>
      </c>
      <c r="N100" s="212" t="s">
        <v>85</v>
      </c>
      <c r="O100" s="212" t="s">
        <v>342</v>
      </c>
      <c r="P100" s="212" t="s">
        <v>160</v>
      </c>
      <c r="Q100" s="212" t="s">
        <v>104</v>
      </c>
      <c r="R100" s="212" t="s">
        <v>343</v>
      </c>
      <c r="S100" s="212" t="s">
        <v>707</v>
      </c>
      <c r="T100" s="212" t="s">
        <v>707</v>
      </c>
      <c r="U100" s="212" t="s">
        <v>707</v>
      </c>
      <c r="V100" s="212" t="s">
        <v>707</v>
      </c>
      <c r="W100" s="212" t="s">
        <v>707</v>
      </c>
      <c r="X100" s="212" t="s">
        <v>707</v>
      </c>
      <c r="Y100" s="212" t="s">
        <v>707</v>
      </c>
      <c r="Z100" s="212" t="s">
        <v>707</v>
      </c>
      <c r="AA100" s="212" t="s">
        <v>707</v>
      </c>
      <c r="AB100" s="212" t="s">
        <v>707</v>
      </c>
      <c r="AC100" s="212" t="s">
        <v>707</v>
      </c>
      <c r="AD100" s="212" t="s">
        <v>707</v>
      </c>
      <c r="AE100" s="212" t="s">
        <v>707</v>
      </c>
      <c r="AF100" s="232" t="str">
        <f t="shared" ref="AF100:AF130" si="107">Q100</f>
        <v>ANTO</v>
      </c>
    </row>
    <row r="101" spans="2:32" ht="15">
      <c r="B101" s="216" t="s">
        <v>722</v>
      </c>
      <c r="C101" s="212" t="s">
        <v>92</v>
      </c>
      <c r="D101" s="212" t="s">
        <v>308</v>
      </c>
      <c r="E101" s="212" t="s">
        <v>189</v>
      </c>
      <c r="F101" s="212" t="s">
        <v>309</v>
      </c>
      <c r="G101" s="212" t="s">
        <v>310</v>
      </c>
      <c r="H101" s="212" t="s">
        <v>311</v>
      </c>
      <c r="I101" s="212" t="s">
        <v>312</v>
      </c>
      <c r="J101" s="212" t="s">
        <v>160</v>
      </c>
      <c r="K101" s="212" t="s">
        <v>313</v>
      </c>
      <c r="L101" s="212" t="s">
        <v>314</v>
      </c>
      <c r="M101" s="212" t="s">
        <v>315</v>
      </c>
      <c r="N101" s="212" t="s">
        <v>316</v>
      </c>
      <c r="O101" s="212" t="s">
        <v>317</v>
      </c>
      <c r="P101" s="212" t="s">
        <v>318</v>
      </c>
      <c r="Q101" s="212" t="s">
        <v>231</v>
      </c>
      <c r="R101" s="212" t="s">
        <v>319</v>
      </c>
      <c r="S101" s="212" t="s">
        <v>320</v>
      </c>
      <c r="T101" s="212" t="s">
        <v>321</v>
      </c>
      <c r="U101" s="212" t="s">
        <v>322</v>
      </c>
      <c r="V101" s="212" t="s">
        <v>323</v>
      </c>
      <c r="W101" s="212" t="s">
        <v>324</v>
      </c>
      <c r="X101" s="212" t="s">
        <v>189</v>
      </c>
      <c r="Y101" s="212" t="s">
        <v>325</v>
      </c>
      <c r="Z101" s="212" t="s">
        <v>326</v>
      </c>
      <c r="AA101" s="212" t="s">
        <v>327</v>
      </c>
      <c r="AB101" s="212" t="s">
        <v>328</v>
      </c>
      <c r="AC101" s="212" t="s">
        <v>325</v>
      </c>
      <c r="AD101" s="212" t="s">
        <v>326</v>
      </c>
      <c r="AE101" s="212" t="s">
        <v>327</v>
      </c>
      <c r="AF101" s="232" t="str">
        <f t="shared" si="107"/>
        <v>ABI</v>
      </c>
    </row>
    <row r="102" spans="2:32" ht="15">
      <c r="B102" s="216" t="s">
        <v>545</v>
      </c>
      <c r="C102" s="212" t="s">
        <v>178</v>
      </c>
      <c r="D102" s="212" t="s">
        <v>179</v>
      </c>
      <c r="E102" s="212" t="s">
        <v>168</v>
      </c>
      <c r="F102" s="212" t="s">
        <v>180</v>
      </c>
      <c r="G102" s="212" t="s">
        <v>181</v>
      </c>
      <c r="H102" s="212" t="s">
        <v>182</v>
      </c>
      <c r="I102" s="212" t="s">
        <v>183</v>
      </c>
      <c r="J102" s="212" t="s">
        <v>142</v>
      </c>
      <c r="K102" s="212" t="s">
        <v>184</v>
      </c>
      <c r="L102" s="212" t="s">
        <v>185</v>
      </c>
      <c r="M102" s="212" t="s">
        <v>186</v>
      </c>
      <c r="N102" s="212" t="s">
        <v>187</v>
      </c>
      <c r="O102" s="212" t="s">
        <v>85</v>
      </c>
      <c r="P102" s="212" t="s">
        <v>188</v>
      </c>
      <c r="Q102" s="212" t="s">
        <v>186</v>
      </c>
      <c r="R102" s="212" t="s">
        <v>188</v>
      </c>
      <c r="S102" s="212" t="s">
        <v>90</v>
      </c>
      <c r="T102" s="212" t="s">
        <v>189</v>
      </c>
      <c r="U102" s="212" t="s">
        <v>190</v>
      </c>
      <c r="V102" s="212" t="s">
        <v>191</v>
      </c>
      <c r="W102" s="212" t="s">
        <v>192</v>
      </c>
      <c r="X102" s="212" t="s">
        <v>193</v>
      </c>
      <c r="Y102" s="212" t="s">
        <v>194</v>
      </c>
      <c r="Z102" s="212" t="s">
        <v>189</v>
      </c>
      <c r="AA102" s="212" t="s">
        <v>195</v>
      </c>
      <c r="AB102" s="212" t="s">
        <v>196</v>
      </c>
      <c r="AC102" s="212" t="s">
        <v>121</v>
      </c>
      <c r="AD102" s="212" t="s">
        <v>180</v>
      </c>
      <c r="AE102" s="212" t="s">
        <v>197</v>
      </c>
      <c r="AF102" s="232" t="str">
        <f t="shared" si="107"/>
        <v>BASRI</v>
      </c>
    </row>
    <row r="103" spans="2:32" ht="15">
      <c r="B103" s="216" t="s">
        <v>546</v>
      </c>
      <c r="C103" s="212" t="s">
        <v>546</v>
      </c>
      <c r="D103" s="212" t="s">
        <v>160</v>
      </c>
      <c r="E103" s="212" t="s">
        <v>547</v>
      </c>
      <c r="F103" s="212" t="s">
        <v>548</v>
      </c>
      <c r="G103" s="212" t="str">
        <f t="shared" ref="G103:AE103" si="108">D103</f>
        <v>IYAN</v>
      </c>
      <c r="H103" s="212" t="str">
        <f t="shared" si="108"/>
        <v>ZAINI</v>
      </c>
      <c r="I103" s="212" t="str">
        <f t="shared" si="108"/>
        <v>SUKANDAR</v>
      </c>
      <c r="J103" s="212" t="str">
        <f t="shared" si="108"/>
        <v>IYAN</v>
      </c>
      <c r="K103" s="212" t="str">
        <f t="shared" si="108"/>
        <v>ZAINI</v>
      </c>
      <c r="L103" s="212" t="str">
        <f t="shared" si="108"/>
        <v>SUKANDAR</v>
      </c>
      <c r="M103" s="212" t="str">
        <f t="shared" si="108"/>
        <v>IYAN</v>
      </c>
      <c r="N103" s="212" t="str">
        <f t="shared" si="108"/>
        <v>ZAINI</v>
      </c>
      <c r="O103" s="212" t="str">
        <f t="shared" si="108"/>
        <v>SUKANDAR</v>
      </c>
      <c r="P103" s="212" t="str">
        <f t="shared" si="108"/>
        <v>IYAN</v>
      </c>
      <c r="Q103" s="212" t="str">
        <f t="shared" si="108"/>
        <v>ZAINI</v>
      </c>
      <c r="R103" s="212" t="str">
        <f t="shared" si="108"/>
        <v>SUKANDAR</v>
      </c>
      <c r="S103" s="212" t="str">
        <f t="shared" si="108"/>
        <v>IYAN</v>
      </c>
      <c r="T103" s="212" t="str">
        <f t="shared" si="108"/>
        <v>ZAINI</v>
      </c>
      <c r="U103" s="212" t="str">
        <f t="shared" si="108"/>
        <v>SUKANDAR</v>
      </c>
      <c r="V103" s="212" t="str">
        <f t="shared" si="108"/>
        <v>IYAN</v>
      </c>
      <c r="W103" s="212" t="str">
        <f t="shared" si="108"/>
        <v>ZAINI</v>
      </c>
      <c r="X103" s="212" t="str">
        <f t="shared" si="108"/>
        <v>SUKANDAR</v>
      </c>
      <c r="Y103" s="212" t="str">
        <f t="shared" si="108"/>
        <v>IYAN</v>
      </c>
      <c r="Z103" s="212" t="str">
        <f t="shared" si="108"/>
        <v>ZAINI</v>
      </c>
      <c r="AA103" s="212" t="str">
        <f t="shared" si="108"/>
        <v>SUKANDAR</v>
      </c>
      <c r="AB103" s="212" t="str">
        <f t="shared" si="108"/>
        <v>IYAN</v>
      </c>
      <c r="AC103" s="212" t="str">
        <f t="shared" si="108"/>
        <v>ZAINI</v>
      </c>
      <c r="AD103" s="212" t="str">
        <f t="shared" si="108"/>
        <v>SUKANDAR</v>
      </c>
      <c r="AE103" s="212" t="str">
        <f t="shared" si="108"/>
        <v>IYAN</v>
      </c>
      <c r="AF103" s="232" t="str">
        <f t="shared" si="107"/>
        <v>ZAINI</v>
      </c>
    </row>
    <row r="104" spans="2:32" ht="15">
      <c r="B104" s="216" t="s">
        <v>318</v>
      </c>
      <c r="C104" s="212" t="s">
        <v>231</v>
      </c>
      <c r="D104" s="212" t="s">
        <v>232</v>
      </c>
      <c r="E104" s="212" t="s">
        <v>231</v>
      </c>
      <c r="F104" s="212" t="s">
        <v>233</v>
      </c>
      <c r="G104" s="212" t="s">
        <v>234</v>
      </c>
      <c r="H104" s="212" t="s">
        <v>235</v>
      </c>
      <c r="I104" s="212" t="s">
        <v>236</v>
      </c>
      <c r="J104" s="212" t="s">
        <v>237</v>
      </c>
      <c r="K104" s="212" t="s">
        <v>238</v>
      </c>
      <c r="L104" s="212" t="s">
        <v>239</v>
      </c>
      <c r="M104" s="212" t="s">
        <v>240</v>
      </c>
      <c r="N104" s="212" t="s">
        <v>225</v>
      </c>
      <c r="O104" s="212" t="s">
        <v>241</v>
      </c>
      <c r="P104" s="212" t="s">
        <v>231</v>
      </c>
      <c r="Q104" s="212" t="s">
        <v>232</v>
      </c>
      <c r="R104" s="212" t="s">
        <v>231</v>
      </c>
      <c r="S104" s="212" t="s">
        <v>233</v>
      </c>
      <c r="T104" s="212" t="s">
        <v>234</v>
      </c>
      <c r="U104" s="212" t="s">
        <v>235</v>
      </c>
      <c r="V104" s="212" t="s">
        <v>236</v>
      </c>
      <c r="W104" s="212" t="s">
        <v>237</v>
      </c>
      <c r="X104" s="212" t="s">
        <v>238</v>
      </c>
      <c r="Y104" s="212" t="s">
        <v>239</v>
      </c>
      <c r="Z104" s="212" t="s">
        <v>240</v>
      </c>
      <c r="AA104" s="212" t="s">
        <v>225</v>
      </c>
      <c r="AB104" s="212" t="s">
        <v>241</v>
      </c>
      <c r="AC104" s="212" t="s">
        <v>239</v>
      </c>
      <c r="AD104" s="212" t="s">
        <v>240</v>
      </c>
      <c r="AE104" s="212" t="s">
        <v>225</v>
      </c>
      <c r="AF104" s="232" t="str">
        <f t="shared" si="107"/>
        <v>HJ.MARDIANA</v>
      </c>
    </row>
    <row r="105" spans="2:32" ht="15">
      <c r="B105" s="216" t="s">
        <v>549</v>
      </c>
      <c r="C105" s="212" t="s">
        <v>549</v>
      </c>
      <c r="D105" s="212" t="s">
        <v>308</v>
      </c>
      <c r="E105" s="212" t="s">
        <v>189</v>
      </c>
      <c r="F105" s="212" t="s">
        <v>309</v>
      </c>
      <c r="G105" s="212" t="s">
        <v>310</v>
      </c>
      <c r="H105" s="212" t="s">
        <v>311</v>
      </c>
      <c r="I105" s="212" t="s">
        <v>312</v>
      </c>
      <c r="J105" s="212" t="s">
        <v>160</v>
      </c>
      <c r="K105" s="212" t="s">
        <v>313</v>
      </c>
      <c r="L105" s="212" t="s">
        <v>314</v>
      </c>
      <c r="M105" s="212" t="s">
        <v>315</v>
      </c>
      <c r="N105" s="212" t="s">
        <v>316</v>
      </c>
      <c r="O105" s="212" t="s">
        <v>317</v>
      </c>
      <c r="P105" s="212" t="s">
        <v>318</v>
      </c>
      <c r="Q105" s="212" t="s">
        <v>231</v>
      </c>
      <c r="R105" s="212" t="s">
        <v>319</v>
      </c>
      <c r="S105" s="212" t="s">
        <v>320</v>
      </c>
      <c r="T105" s="212" t="s">
        <v>321</v>
      </c>
      <c r="U105" s="212" t="s">
        <v>322</v>
      </c>
      <c r="V105" s="212" t="s">
        <v>323</v>
      </c>
      <c r="W105" s="212" t="s">
        <v>324</v>
      </c>
      <c r="X105" s="212" t="s">
        <v>189</v>
      </c>
      <c r="Y105" s="212" t="s">
        <v>325</v>
      </c>
      <c r="Z105" s="212" t="s">
        <v>326</v>
      </c>
      <c r="AA105" s="212" t="s">
        <v>327</v>
      </c>
      <c r="AB105" s="212" t="s">
        <v>328</v>
      </c>
      <c r="AC105" s="212" t="s">
        <v>325</v>
      </c>
      <c r="AD105" s="212" t="s">
        <v>326</v>
      </c>
      <c r="AE105" s="212" t="s">
        <v>327</v>
      </c>
      <c r="AF105" s="232" t="str">
        <f t="shared" ref="AF105" si="109">Q105</f>
        <v>ABI</v>
      </c>
    </row>
    <row r="106" spans="2:32" ht="15">
      <c r="B106" s="216" t="s">
        <v>550</v>
      </c>
      <c r="C106" s="212" t="s">
        <v>473</v>
      </c>
      <c r="D106" s="212" t="s">
        <v>551</v>
      </c>
      <c r="E106" s="212" t="s">
        <v>312</v>
      </c>
      <c r="F106" s="212" t="s">
        <v>552</v>
      </c>
      <c r="G106" s="212" t="s">
        <v>553</v>
      </c>
      <c r="H106" s="212" t="s">
        <v>473</v>
      </c>
      <c r="I106" s="212" t="s">
        <v>551</v>
      </c>
      <c r="J106" s="212" t="s">
        <v>312</v>
      </c>
      <c r="K106" s="212" t="s">
        <v>552</v>
      </c>
      <c r="L106" s="212" t="s">
        <v>553</v>
      </c>
      <c r="M106" s="212" t="s">
        <v>473</v>
      </c>
      <c r="N106" s="212" t="s">
        <v>551</v>
      </c>
      <c r="O106" s="212" t="s">
        <v>312</v>
      </c>
      <c r="P106" s="212" t="s">
        <v>552</v>
      </c>
      <c r="Q106" s="212" t="s">
        <v>553</v>
      </c>
      <c r="R106" s="212" t="s">
        <v>473</v>
      </c>
      <c r="S106" s="212" t="s">
        <v>551</v>
      </c>
      <c r="T106" s="212" t="s">
        <v>312</v>
      </c>
      <c r="U106" s="212" t="s">
        <v>552</v>
      </c>
      <c r="V106" s="212" t="s">
        <v>553</v>
      </c>
      <c r="W106" s="212" t="s">
        <v>473</v>
      </c>
      <c r="X106" s="212" t="s">
        <v>551</v>
      </c>
      <c r="Y106" s="212" t="s">
        <v>312</v>
      </c>
      <c r="Z106" s="212" t="s">
        <v>552</v>
      </c>
      <c r="AA106" s="212" t="s">
        <v>553</v>
      </c>
      <c r="AB106" s="212" t="s">
        <v>312</v>
      </c>
      <c r="AC106" s="212" t="s">
        <v>552</v>
      </c>
      <c r="AD106" s="212" t="s">
        <v>553</v>
      </c>
      <c r="AE106" s="212" t="s">
        <v>473</v>
      </c>
      <c r="AF106" s="232" t="str">
        <f t="shared" si="107"/>
        <v>DULLAH</v>
      </c>
    </row>
    <row r="107" spans="2:32" ht="15">
      <c r="B107" s="216" t="s">
        <v>554</v>
      </c>
      <c r="C107" s="212" t="s">
        <v>531</v>
      </c>
      <c r="D107" s="212" t="s">
        <v>532</v>
      </c>
      <c r="E107" s="212" t="s">
        <v>181</v>
      </c>
      <c r="F107" s="212" t="s">
        <v>533</v>
      </c>
      <c r="G107" s="212" t="s">
        <v>534</v>
      </c>
      <c r="H107" s="212" t="s">
        <v>535</v>
      </c>
      <c r="I107" s="212" t="s">
        <v>536</v>
      </c>
      <c r="J107" s="212" t="s">
        <v>537</v>
      </c>
      <c r="K107" s="212" t="s">
        <v>538</v>
      </c>
      <c r="L107" s="212" t="s">
        <v>539</v>
      </c>
      <c r="M107" s="212" t="s">
        <v>184</v>
      </c>
      <c r="N107" s="212" t="s">
        <v>168</v>
      </c>
      <c r="O107" s="212" t="s">
        <v>540</v>
      </c>
      <c r="P107" s="212" t="s">
        <v>531</v>
      </c>
      <c r="Q107" s="212" t="s">
        <v>532</v>
      </c>
      <c r="R107" s="212" t="s">
        <v>181</v>
      </c>
      <c r="S107" s="212" t="s">
        <v>533</v>
      </c>
      <c r="T107" s="212" t="s">
        <v>534</v>
      </c>
      <c r="U107" s="212" t="s">
        <v>535</v>
      </c>
      <c r="V107" s="212" t="s">
        <v>536</v>
      </c>
      <c r="W107" s="212" t="s">
        <v>537</v>
      </c>
      <c r="X107" s="212" t="s">
        <v>538</v>
      </c>
      <c r="Y107" s="212" t="s">
        <v>539</v>
      </c>
      <c r="Z107" s="212" t="s">
        <v>184</v>
      </c>
      <c r="AA107" s="212" t="s">
        <v>168</v>
      </c>
      <c r="AB107" s="212" t="s">
        <v>540</v>
      </c>
      <c r="AC107" s="212" t="s">
        <v>539</v>
      </c>
      <c r="AD107" s="212" t="s">
        <v>184</v>
      </c>
      <c r="AE107" s="212" t="s">
        <v>168</v>
      </c>
      <c r="AF107" s="232" t="str">
        <f t="shared" si="107"/>
        <v>AWAL</v>
      </c>
    </row>
    <row r="108" spans="2:32" ht="15">
      <c r="B108" s="216" t="s">
        <v>555</v>
      </c>
      <c r="C108" s="212" t="s">
        <v>92</v>
      </c>
      <c r="D108" s="212" t="s">
        <v>308</v>
      </c>
      <c r="E108" s="212" t="s">
        <v>189</v>
      </c>
      <c r="F108" s="212" t="s">
        <v>309</v>
      </c>
      <c r="G108" s="212" t="s">
        <v>310</v>
      </c>
      <c r="H108" s="212" t="s">
        <v>311</v>
      </c>
      <c r="I108" s="212" t="s">
        <v>312</v>
      </c>
      <c r="J108" s="212" t="s">
        <v>160</v>
      </c>
      <c r="K108" s="212" t="s">
        <v>313</v>
      </c>
      <c r="L108" s="212" t="s">
        <v>314</v>
      </c>
      <c r="M108" s="212" t="s">
        <v>315</v>
      </c>
      <c r="N108" s="212" t="s">
        <v>316</v>
      </c>
      <c r="O108" s="212" t="s">
        <v>317</v>
      </c>
      <c r="P108" s="212" t="s">
        <v>318</v>
      </c>
      <c r="Q108" s="212" t="s">
        <v>231</v>
      </c>
      <c r="R108" s="212" t="s">
        <v>319</v>
      </c>
      <c r="S108" s="212" t="s">
        <v>320</v>
      </c>
      <c r="T108" s="212" t="s">
        <v>321</v>
      </c>
      <c r="U108" s="212" t="s">
        <v>322</v>
      </c>
      <c r="V108" s="212" t="s">
        <v>323</v>
      </c>
      <c r="W108" s="212" t="s">
        <v>324</v>
      </c>
      <c r="X108" s="212" t="s">
        <v>189</v>
      </c>
      <c r="Y108" s="212" t="s">
        <v>325</v>
      </c>
      <c r="Z108" s="212" t="s">
        <v>326</v>
      </c>
      <c r="AA108" s="212" t="s">
        <v>327</v>
      </c>
      <c r="AB108" s="212" t="s">
        <v>328</v>
      </c>
      <c r="AC108" s="212" t="s">
        <v>325</v>
      </c>
      <c r="AD108" s="212" t="s">
        <v>326</v>
      </c>
      <c r="AE108" s="212" t="s">
        <v>327</v>
      </c>
      <c r="AF108" s="232" t="str">
        <f t="shared" si="107"/>
        <v>ABI</v>
      </c>
    </row>
    <row r="109" spans="2:32" ht="15">
      <c r="B109" s="216" t="s">
        <v>556</v>
      </c>
      <c r="C109" s="212" t="s">
        <v>557</v>
      </c>
      <c r="D109" s="212" t="s">
        <v>558</v>
      </c>
      <c r="E109" s="212" t="s">
        <v>559</v>
      </c>
      <c r="F109" s="212" t="s">
        <v>560</v>
      </c>
      <c r="G109" s="212" t="s">
        <v>553</v>
      </c>
      <c r="H109" s="212" t="s">
        <v>561</v>
      </c>
      <c r="I109" s="212" t="s">
        <v>116</v>
      </c>
      <c r="J109" s="212" t="s">
        <v>436</v>
      </c>
      <c r="K109" s="212" t="s">
        <v>562</v>
      </c>
      <c r="L109" s="212" t="s">
        <v>107</v>
      </c>
      <c r="M109" s="212" t="s">
        <v>563</v>
      </c>
      <c r="N109" s="212" t="str">
        <f t="shared" ref="N109:AE109" si="110">C109</f>
        <v>ROHANI</v>
      </c>
      <c r="O109" s="212" t="str">
        <f t="shared" si="110"/>
        <v>SIKHO</v>
      </c>
      <c r="P109" s="212" t="str">
        <f t="shared" si="110"/>
        <v>NARSO</v>
      </c>
      <c r="Q109" s="212" t="str">
        <f t="shared" si="110"/>
        <v>WINARYO</v>
      </c>
      <c r="R109" s="212" t="str">
        <f t="shared" si="110"/>
        <v>DULLAH</v>
      </c>
      <c r="S109" s="212" t="str">
        <f t="shared" si="110"/>
        <v>ALFIAN</v>
      </c>
      <c r="T109" s="212" t="str">
        <f t="shared" si="110"/>
        <v>SIDIK</v>
      </c>
      <c r="U109" s="212" t="str">
        <f t="shared" si="110"/>
        <v>MUSTAFA</v>
      </c>
      <c r="V109" s="212" t="str">
        <f t="shared" si="110"/>
        <v>M.ARAB</v>
      </c>
      <c r="W109" s="212" t="str">
        <f t="shared" si="110"/>
        <v>DEDI</v>
      </c>
      <c r="X109" s="212" t="str">
        <f t="shared" si="110"/>
        <v>GAZI</v>
      </c>
      <c r="Y109" s="212" t="str">
        <f t="shared" si="110"/>
        <v>ROHANI</v>
      </c>
      <c r="Z109" s="212" t="str">
        <f t="shared" si="110"/>
        <v>SIKHO</v>
      </c>
      <c r="AA109" s="212" t="str">
        <f t="shared" si="110"/>
        <v>NARSO</v>
      </c>
      <c r="AB109" s="212" t="str">
        <f t="shared" si="110"/>
        <v>WINARYO</v>
      </c>
      <c r="AC109" s="212" t="str">
        <f t="shared" si="110"/>
        <v>DULLAH</v>
      </c>
      <c r="AD109" s="212" t="str">
        <f t="shared" si="110"/>
        <v>ALFIAN</v>
      </c>
      <c r="AE109" s="212" t="str">
        <f t="shared" si="110"/>
        <v>SIDIK</v>
      </c>
      <c r="AF109" s="232" t="str">
        <f t="shared" si="107"/>
        <v>WINARYO</v>
      </c>
    </row>
    <row r="110" spans="2:32" ht="15">
      <c r="B110" s="216" t="s">
        <v>198</v>
      </c>
      <c r="C110" s="212" t="s">
        <v>199</v>
      </c>
      <c r="D110" s="212" t="s">
        <v>200</v>
      </c>
      <c r="E110" s="212" t="s">
        <v>201</v>
      </c>
      <c r="F110" s="212" t="s">
        <v>202</v>
      </c>
      <c r="G110" s="212" t="s">
        <v>203</v>
      </c>
      <c r="H110" s="212" t="s">
        <v>204</v>
      </c>
      <c r="I110" s="212" t="s">
        <v>205</v>
      </c>
      <c r="J110" s="212" t="s">
        <v>206</v>
      </c>
      <c r="K110" s="212" t="s">
        <v>207</v>
      </c>
      <c r="L110" s="212" t="s">
        <v>208</v>
      </c>
      <c r="M110" s="212" t="s">
        <v>209</v>
      </c>
      <c r="N110" s="212" t="s">
        <v>165</v>
      </c>
      <c r="O110" s="212" t="s">
        <v>210</v>
      </c>
      <c r="P110" s="212" t="s">
        <v>211</v>
      </c>
      <c r="Q110" s="212" t="s">
        <v>212</v>
      </c>
      <c r="R110" s="212" t="s">
        <v>213</v>
      </c>
      <c r="S110" s="212" t="s">
        <v>214</v>
      </c>
      <c r="T110" s="212" t="s">
        <v>215</v>
      </c>
      <c r="U110" s="212" t="s">
        <v>216</v>
      </c>
      <c r="V110" s="212" t="s">
        <v>217</v>
      </c>
      <c r="W110" s="212" t="s">
        <v>218</v>
      </c>
      <c r="X110" s="212" t="s">
        <v>219</v>
      </c>
      <c r="Y110" s="212" t="s">
        <v>220</v>
      </c>
      <c r="Z110" s="212" t="s">
        <v>221</v>
      </c>
      <c r="AA110" s="212" t="s">
        <v>222</v>
      </c>
      <c r="AB110" s="212" t="str">
        <f>C110</f>
        <v>AWANG</v>
      </c>
      <c r="AC110" s="212" t="str">
        <f>D110</f>
        <v>YUSUF</v>
      </c>
      <c r="AD110" s="212" t="str">
        <f>E110</f>
        <v>ISMAIL</v>
      </c>
      <c r="AE110" s="212" t="str">
        <f>F110</f>
        <v>BAHDRUN</v>
      </c>
      <c r="AF110" s="232" t="str">
        <f t="shared" si="107"/>
        <v>H.ASMADIUN</v>
      </c>
    </row>
    <row r="111" spans="2:32" ht="15">
      <c r="B111" s="216" t="s">
        <v>754</v>
      </c>
      <c r="C111" s="212" t="s">
        <v>585</v>
      </c>
      <c r="D111" s="212" t="s">
        <v>586</v>
      </c>
      <c r="E111" s="212" t="s">
        <v>587</v>
      </c>
      <c r="F111" s="212" t="s">
        <v>588</v>
      </c>
      <c r="G111" s="212" t="s">
        <v>589</v>
      </c>
      <c r="H111" s="212" t="s">
        <v>547</v>
      </c>
      <c r="I111" s="212" t="s">
        <v>590</v>
      </c>
      <c r="J111" s="212" t="s">
        <v>591</v>
      </c>
      <c r="K111" s="212" t="s">
        <v>592</v>
      </c>
      <c r="L111" s="212" t="s">
        <v>585</v>
      </c>
      <c r="M111" s="212" t="s">
        <v>586</v>
      </c>
      <c r="N111" s="212" t="s">
        <v>587</v>
      </c>
      <c r="O111" s="212" t="s">
        <v>588</v>
      </c>
      <c r="P111" s="212" t="s">
        <v>589</v>
      </c>
      <c r="Q111" s="212" t="s">
        <v>547</v>
      </c>
      <c r="R111" s="212" t="s">
        <v>590</v>
      </c>
      <c r="S111" s="212" t="s">
        <v>591</v>
      </c>
      <c r="T111" s="212" t="s">
        <v>592</v>
      </c>
      <c r="U111" s="212" t="s">
        <v>585</v>
      </c>
      <c r="V111" s="212" t="s">
        <v>586</v>
      </c>
      <c r="W111" s="212" t="s">
        <v>587</v>
      </c>
      <c r="X111" s="212" t="s">
        <v>588</v>
      </c>
      <c r="Y111" s="212" t="s">
        <v>589</v>
      </c>
      <c r="Z111" s="212" t="s">
        <v>547</v>
      </c>
      <c r="AA111" s="212" t="s">
        <v>590</v>
      </c>
      <c r="AB111" s="212" t="s">
        <v>591</v>
      </c>
      <c r="AC111" s="212" t="s">
        <v>592</v>
      </c>
      <c r="AD111" s="212" t="s">
        <v>590</v>
      </c>
      <c r="AE111" s="212" t="s">
        <v>591</v>
      </c>
      <c r="AF111" s="232" t="str">
        <f t="shared" si="107"/>
        <v>ZAINI</v>
      </c>
    </row>
    <row r="112" spans="2:32" ht="15">
      <c r="B112" s="216" t="s">
        <v>564</v>
      </c>
      <c r="C112" s="212" t="s">
        <v>564</v>
      </c>
      <c r="D112" s="212" t="s">
        <v>565</v>
      </c>
      <c r="E112" s="212" t="s">
        <v>566</v>
      </c>
      <c r="F112" s="212" t="s">
        <v>567</v>
      </c>
      <c r="G112" s="212" t="s">
        <v>568</v>
      </c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12"/>
      <c r="AF112" s="232"/>
    </row>
    <row r="113" spans="2:32" ht="15">
      <c r="B113" s="216" t="s">
        <v>569</v>
      </c>
      <c r="C113" s="212" t="s">
        <v>569</v>
      </c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32"/>
    </row>
    <row r="114" spans="2:32" ht="15">
      <c r="B114" s="216" t="s">
        <v>436</v>
      </c>
      <c r="C114" s="212" t="s">
        <v>435</v>
      </c>
      <c r="D114" s="212" t="s">
        <v>436</v>
      </c>
      <c r="E114" s="212" t="s">
        <v>437</v>
      </c>
      <c r="F114" s="212" t="s">
        <v>438</v>
      </c>
      <c r="G114" s="212" t="s">
        <v>439</v>
      </c>
      <c r="H114" s="212" t="s">
        <v>440</v>
      </c>
      <c r="I114" s="212" t="s">
        <v>441</v>
      </c>
      <c r="J114" s="212" t="s">
        <v>103</v>
      </c>
      <c r="K114" s="212" t="s">
        <v>442</v>
      </c>
      <c r="L114" s="212" t="s">
        <v>443</v>
      </c>
      <c r="M114" s="212" t="s">
        <v>104</v>
      </c>
      <c r="N114" s="212" t="s">
        <v>91</v>
      </c>
      <c r="O114" s="212" t="s">
        <v>444</v>
      </c>
      <c r="P114" s="212" t="s">
        <v>98</v>
      </c>
      <c r="Q114" s="212" t="s">
        <v>445</v>
      </c>
      <c r="R114" s="212" t="s">
        <v>446</v>
      </c>
      <c r="S114" s="212" t="s">
        <v>447</v>
      </c>
      <c r="T114" s="212" t="s">
        <v>448</v>
      </c>
      <c r="U114" s="212" t="s">
        <v>449</v>
      </c>
      <c r="V114" s="212" t="s">
        <v>450</v>
      </c>
      <c r="W114" s="212" t="s">
        <v>86</v>
      </c>
      <c r="X114" s="212" t="s">
        <v>137</v>
      </c>
      <c r="Y114" s="212" t="s">
        <v>451</v>
      </c>
      <c r="Z114" s="212" t="s">
        <v>452</v>
      </c>
      <c r="AA114" s="212" t="s">
        <v>453</v>
      </c>
      <c r="AB114" s="212" t="s">
        <v>454</v>
      </c>
      <c r="AC114" s="212" t="str">
        <f>C114</f>
        <v>H.HARIS</v>
      </c>
      <c r="AD114" s="212" t="str">
        <f>D114</f>
        <v>MUSTAFA</v>
      </c>
      <c r="AE114" s="212" t="str">
        <f>E114</f>
        <v>AGUSTAM</v>
      </c>
      <c r="AF114" s="232" t="str">
        <f t="shared" si="107"/>
        <v>HORMAN</v>
      </c>
    </row>
    <row r="115" spans="2:32" ht="15">
      <c r="B115" s="216" t="s">
        <v>570</v>
      </c>
      <c r="C115" s="212" t="s">
        <v>570</v>
      </c>
      <c r="D115" s="212" t="s">
        <v>571</v>
      </c>
      <c r="E115" s="212" t="s">
        <v>413</v>
      </c>
      <c r="F115" s="212" t="s">
        <v>572</v>
      </c>
      <c r="G115" s="212" t="s">
        <v>573</v>
      </c>
      <c r="H115" s="212" t="s">
        <v>300</v>
      </c>
      <c r="I115" s="212" t="s">
        <v>574</v>
      </c>
      <c r="J115" s="212" t="s">
        <v>575</v>
      </c>
      <c r="K115" s="212" t="s">
        <v>576</v>
      </c>
      <c r="L115" s="212" t="s">
        <v>577</v>
      </c>
      <c r="M115" s="212" t="s">
        <v>578</v>
      </c>
      <c r="N115" s="212" t="s">
        <v>142</v>
      </c>
      <c r="O115" s="212" t="str">
        <f t="shared" ref="O115:AE115" si="111">D115</f>
        <v>TEDI</v>
      </c>
      <c r="P115" s="212" t="str">
        <f t="shared" si="111"/>
        <v>DENI</v>
      </c>
      <c r="Q115" s="212" t="str">
        <f t="shared" si="111"/>
        <v>KUKUH</v>
      </c>
      <c r="R115" s="212" t="str">
        <f t="shared" si="111"/>
        <v>SUSENO</v>
      </c>
      <c r="S115" s="212" t="str">
        <f t="shared" si="111"/>
        <v>DIKI</v>
      </c>
      <c r="T115" s="212" t="str">
        <f t="shared" si="111"/>
        <v>SUPRI</v>
      </c>
      <c r="U115" s="212" t="str">
        <f t="shared" si="111"/>
        <v>TAUFIK</v>
      </c>
      <c r="V115" s="212" t="str">
        <f t="shared" si="111"/>
        <v>TRIONO</v>
      </c>
      <c r="W115" s="212" t="str">
        <f t="shared" si="111"/>
        <v>FAHRUL</v>
      </c>
      <c r="X115" s="212" t="str">
        <f t="shared" si="111"/>
        <v>PRABOWO</v>
      </c>
      <c r="Y115" s="212" t="str">
        <f t="shared" si="111"/>
        <v>HASAN</v>
      </c>
      <c r="Z115" s="212" t="str">
        <f t="shared" si="111"/>
        <v>TEDI</v>
      </c>
      <c r="AA115" s="212" t="str">
        <f t="shared" si="111"/>
        <v>DENI</v>
      </c>
      <c r="AB115" s="212" t="str">
        <f t="shared" si="111"/>
        <v>KUKUH</v>
      </c>
      <c r="AC115" s="212" t="str">
        <f t="shared" si="111"/>
        <v>SUSENO</v>
      </c>
      <c r="AD115" s="212" t="str">
        <f t="shared" si="111"/>
        <v>DIKI</v>
      </c>
      <c r="AE115" s="212" t="str">
        <f t="shared" si="111"/>
        <v>SUPRI</v>
      </c>
      <c r="AF115" s="232" t="str">
        <f t="shared" si="107"/>
        <v>KUKUH</v>
      </c>
    </row>
    <row r="116" spans="2:32" ht="15">
      <c r="B116" s="216" t="s">
        <v>725</v>
      </c>
      <c r="C116" s="212" t="s">
        <v>579</v>
      </c>
      <c r="D116" s="331" t="s">
        <v>437</v>
      </c>
      <c r="E116" s="331" t="s">
        <v>438</v>
      </c>
      <c r="F116" s="331" t="s">
        <v>439</v>
      </c>
      <c r="G116" s="331" t="s">
        <v>440</v>
      </c>
      <c r="H116" s="331" t="s">
        <v>441</v>
      </c>
      <c r="I116" s="331" t="s">
        <v>590</v>
      </c>
      <c r="J116" s="331" t="s">
        <v>591</v>
      </c>
      <c r="K116" s="331" t="s">
        <v>592</v>
      </c>
      <c r="L116" s="331" t="s">
        <v>557</v>
      </c>
      <c r="M116" s="331" t="s">
        <v>558</v>
      </c>
      <c r="N116" s="331" t="s">
        <v>559</v>
      </c>
      <c r="O116" s="331" t="s">
        <v>560</v>
      </c>
      <c r="P116" s="331" t="str">
        <f>Petani[[#This Row],[2]]</f>
        <v>AGUSTAM</v>
      </c>
      <c r="Q116" s="331" t="str">
        <f>Petani[[#This Row],[2]]</f>
        <v>AGUSTAM</v>
      </c>
      <c r="R116" s="331" t="str">
        <f>Petani[[#This Row],[2]]</f>
        <v>AGUSTAM</v>
      </c>
      <c r="S116" s="331" t="str">
        <f>Petani[[#This Row],[2]]</f>
        <v>AGUSTAM</v>
      </c>
      <c r="T116" s="331" t="str">
        <f>Petani[[#This Row],[2]]</f>
        <v>AGUSTAM</v>
      </c>
      <c r="U116" s="331" t="str">
        <f>Petani[[#This Row],[2]]</f>
        <v>AGUSTAM</v>
      </c>
      <c r="V116" s="331" t="str">
        <f>Petani[[#This Row],[2]]</f>
        <v>AGUSTAM</v>
      </c>
      <c r="W116" s="331" t="str">
        <f>Petani[[#This Row],[2]]</f>
        <v>AGUSTAM</v>
      </c>
      <c r="X116" s="331" t="str">
        <f>Petani[[#This Row],[2]]</f>
        <v>AGUSTAM</v>
      </c>
      <c r="Y116" s="331" t="str">
        <f>Petani[[#This Row],[2]]</f>
        <v>AGUSTAM</v>
      </c>
      <c r="Z116" s="331" t="str">
        <f>Petani[[#This Row],[2]]</f>
        <v>AGUSTAM</v>
      </c>
      <c r="AA116" s="331" t="str">
        <f>Petani[[#This Row],[2]]</f>
        <v>AGUSTAM</v>
      </c>
      <c r="AB116" s="331" t="str">
        <f>Petani[[#This Row],[2]]</f>
        <v>AGUSTAM</v>
      </c>
      <c r="AC116" s="331" t="str">
        <f>Petani[[#This Row],[2]]</f>
        <v>AGUSTAM</v>
      </c>
      <c r="AD116" s="331" t="str">
        <f>Petani[[#This Row],[2]]</f>
        <v>AGUSTAM</v>
      </c>
      <c r="AE116" s="331" t="str">
        <f>Petani[[#This Row],[2]]</f>
        <v>AGUSTAM</v>
      </c>
      <c r="AF116" s="232" t="str">
        <f t="shared" si="107"/>
        <v>AGUSTAM</v>
      </c>
    </row>
    <row r="117" spans="2:32" ht="15">
      <c r="B117" s="216" t="s">
        <v>580</v>
      </c>
      <c r="C117" s="212" t="s">
        <v>580</v>
      </c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32"/>
    </row>
    <row r="118" spans="2:32" ht="15">
      <c r="B118" s="216" t="s">
        <v>581</v>
      </c>
      <c r="C118" s="212" t="s">
        <v>285</v>
      </c>
      <c r="D118" s="212" t="s">
        <v>105</v>
      </c>
      <c r="E118" s="212" t="s">
        <v>286</v>
      </c>
      <c r="F118" s="212" t="s">
        <v>287</v>
      </c>
      <c r="G118" s="212" t="s">
        <v>288</v>
      </c>
      <c r="H118" s="212" t="s">
        <v>289</v>
      </c>
      <c r="I118" s="212" t="s">
        <v>290</v>
      </c>
      <c r="J118" s="212" t="s">
        <v>150</v>
      </c>
      <c r="K118" s="212" t="s">
        <v>291</v>
      </c>
      <c r="L118" s="212" t="s">
        <v>292</v>
      </c>
      <c r="M118" s="212" t="s">
        <v>293</v>
      </c>
      <c r="N118" s="212" t="s">
        <v>87</v>
      </c>
      <c r="O118" s="212" t="s">
        <v>294</v>
      </c>
      <c r="P118" s="212" t="s">
        <v>295</v>
      </c>
      <c r="Q118" s="212" t="s">
        <v>296</v>
      </c>
      <c r="R118" s="212" t="s">
        <v>297</v>
      </c>
      <c r="S118" s="212" t="s">
        <v>298</v>
      </c>
      <c r="T118" s="212" t="s">
        <v>299</v>
      </c>
      <c r="U118" s="212" t="s">
        <v>300</v>
      </c>
      <c r="V118" s="212" t="s">
        <v>301</v>
      </c>
      <c r="W118" s="212" t="s">
        <v>302</v>
      </c>
      <c r="X118" s="212" t="s">
        <v>303</v>
      </c>
      <c r="Y118" s="212" t="s">
        <v>304</v>
      </c>
      <c r="Z118" s="212" t="s">
        <v>109</v>
      </c>
      <c r="AA118" s="212" t="s">
        <v>305</v>
      </c>
      <c r="AB118" s="212" t="s">
        <v>306</v>
      </c>
      <c r="AC118" s="212" t="str">
        <f>C118</f>
        <v>ISOIK</v>
      </c>
      <c r="AD118" s="212" t="str">
        <f>D118</f>
        <v>HENDRA</v>
      </c>
      <c r="AE118" s="212" t="str">
        <f>E118</f>
        <v>HERU</v>
      </c>
      <c r="AF118" s="232" t="str">
        <f t="shared" si="107"/>
        <v>KIKI</v>
      </c>
    </row>
    <row r="119" spans="2:32" ht="15">
      <c r="B119" s="216" t="s">
        <v>583</v>
      </c>
      <c r="C119" s="212" t="s">
        <v>199</v>
      </c>
      <c r="D119" s="212" t="s">
        <v>200</v>
      </c>
      <c r="E119" s="212" t="s">
        <v>201</v>
      </c>
      <c r="F119" s="212" t="s">
        <v>202</v>
      </c>
      <c r="G119" s="212" t="s">
        <v>203</v>
      </c>
      <c r="H119" s="212" t="s">
        <v>204</v>
      </c>
      <c r="I119" s="212" t="s">
        <v>205</v>
      </c>
      <c r="J119" s="212" t="s">
        <v>206</v>
      </c>
      <c r="K119" s="212" t="s">
        <v>207</v>
      </c>
      <c r="L119" s="212" t="s">
        <v>208</v>
      </c>
      <c r="M119" s="212" t="s">
        <v>209</v>
      </c>
      <c r="N119" s="212" t="s">
        <v>165</v>
      </c>
      <c r="O119" s="212" t="s">
        <v>210</v>
      </c>
      <c r="P119" s="212" t="s">
        <v>211</v>
      </c>
      <c r="Q119" s="212" t="s">
        <v>212</v>
      </c>
      <c r="R119" s="212" t="s">
        <v>213</v>
      </c>
      <c r="S119" s="212" t="s">
        <v>214</v>
      </c>
      <c r="T119" s="212" t="s">
        <v>215</v>
      </c>
      <c r="U119" s="212" t="s">
        <v>216</v>
      </c>
      <c r="V119" s="212" t="s">
        <v>217</v>
      </c>
      <c r="W119" s="212" t="s">
        <v>218</v>
      </c>
      <c r="X119" s="212" t="s">
        <v>219</v>
      </c>
      <c r="Y119" s="212" t="s">
        <v>220</v>
      </c>
      <c r="Z119" s="212" t="s">
        <v>221</v>
      </c>
      <c r="AA119" s="212" t="s">
        <v>222</v>
      </c>
      <c r="AB119" s="212"/>
      <c r="AC119" s="212"/>
      <c r="AD119" s="212"/>
      <c r="AE119" s="212"/>
      <c r="AF119" s="232" t="str">
        <f t="shared" si="107"/>
        <v>H.ASMADIUN</v>
      </c>
    </row>
    <row r="120" spans="2:32" ht="15">
      <c r="B120" s="216" t="s">
        <v>593</v>
      </c>
      <c r="C120" s="212" t="s">
        <v>585</v>
      </c>
      <c r="D120" s="212" t="s">
        <v>586</v>
      </c>
      <c r="E120" s="212" t="s">
        <v>587</v>
      </c>
      <c r="F120" s="212" t="s">
        <v>588</v>
      </c>
      <c r="G120" s="212" t="s">
        <v>589</v>
      </c>
      <c r="H120" s="212" t="s">
        <v>547</v>
      </c>
      <c r="I120" s="212" t="s">
        <v>590</v>
      </c>
      <c r="J120" s="212" t="s">
        <v>591</v>
      </c>
      <c r="K120" s="212" t="s">
        <v>592</v>
      </c>
      <c r="L120" s="212" t="s">
        <v>585</v>
      </c>
      <c r="M120" s="212" t="s">
        <v>586</v>
      </c>
      <c r="N120" s="212" t="s">
        <v>587</v>
      </c>
      <c r="O120" s="212" t="s">
        <v>588</v>
      </c>
      <c r="P120" s="212" t="s">
        <v>589</v>
      </c>
      <c r="Q120" s="212" t="s">
        <v>547</v>
      </c>
      <c r="R120" s="212" t="s">
        <v>590</v>
      </c>
      <c r="S120" s="212" t="s">
        <v>591</v>
      </c>
      <c r="T120" s="212" t="s">
        <v>592</v>
      </c>
      <c r="U120" s="212" t="s">
        <v>585</v>
      </c>
      <c r="V120" s="212" t="s">
        <v>586</v>
      </c>
      <c r="W120" s="212" t="s">
        <v>587</v>
      </c>
      <c r="X120" s="212" t="s">
        <v>588</v>
      </c>
      <c r="Y120" s="212" t="s">
        <v>589</v>
      </c>
      <c r="Z120" s="212" t="s">
        <v>547</v>
      </c>
      <c r="AA120" s="212" t="s">
        <v>590</v>
      </c>
      <c r="AB120" s="212" t="s">
        <v>591</v>
      </c>
      <c r="AC120" s="212" t="s">
        <v>592</v>
      </c>
      <c r="AD120" s="212" t="s">
        <v>590</v>
      </c>
      <c r="AE120" s="212" t="s">
        <v>591</v>
      </c>
      <c r="AF120" s="232" t="str">
        <f t="shared" si="107"/>
        <v>ZAINI</v>
      </c>
    </row>
    <row r="121" spans="2:32" ht="15">
      <c r="B121" s="216" t="s">
        <v>607</v>
      </c>
      <c r="C121" s="212" t="s">
        <v>282</v>
      </c>
      <c r="D121" s="212" t="s">
        <v>608</v>
      </c>
      <c r="E121" s="212" t="s">
        <v>609</v>
      </c>
      <c r="F121" s="212" t="s">
        <v>610</v>
      </c>
      <c r="G121" s="212" t="s">
        <v>611</v>
      </c>
      <c r="H121" s="212" t="s">
        <v>612</v>
      </c>
      <c r="I121" s="212" t="str">
        <f t="shared" ref="I121:AE121" si="112">C121</f>
        <v>ARIFIN</v>
      </c>
      <c r="J121" s="212" t="str">
        <f t="shared" si="112"/>
        <v xml:space="preserve"> ARIF</v>
      </c>
      <c r="K121" s="212" t="str">
        <f t="shared" si="112"/>
        <v xml:space="preserve"> MUSLIKHUDIN</v>
      </c>
      <c r="L121" s="212" t="str">
        <f t="shared" si="112"/>
        <v xml:space="preserve"> PERMADI</v>
      </c>
      <c r="M121" s="212" t="str">
        <f t="shared" si="112"/>
        <v xml:space="preserve"> ARJUNA</v>
      </c>
      <c r="N121" s="212" t="str">
        <f t="shared" si="112"/>
        <v xml:space="preserve"> ALDO</v>
      </c>
      <c r="O121" s="212" t="str">
        <f t="shared" si="112"/>
        <v>ARIFIN</v>
      </c>
      <c r="P121" s="212" t="str">
        <f t="shared" si="112"/>
        <v xml:space="preserve"> ARIF</v>
      </c>
      <c r="Q121" s="212" t="str">
        <f t="shared" si="112"/>
        <v xml:space="preserve"> MUSLIKHUDIN</v>
      </c>
      <c r="R121" s="212" t="str">
        <f t="shared" si="112"/>
        <v xml:space="preserve"> PERMADI</v>
      </c>
      <c r="S121" s="212" t="str">
        <f t="shared" si="112"/>
        <v xml:space="preserve"> ARJUNA</v>
      </c>
      <c r="T121" s="212" t="str">
        <f t="shared" si="112"/>
        <v xml:space="preserve"> ALDO</v>
      </c>
      <c r="U121" s="212" t="str">
        <f t="shared" si="112"/>
        <v>ARIFIN</v>
      </c>
      <c r="V121" s="212" t="str">
        <f t="shared" si="112"/>
        <v xml:space="preserve"> ARIF</v>
      </c>
      <c r="W121" s="212" t="str">
        <f t="shared" si="112"/>
        <v xml:space="preserve"> MUSLIKHUDIN</v>
      </c>
      <c r="X121" s="212" t="str">
        <f t="shared" si="112"/>
        <v xml:space="preserve"> PERMADI</v>
      </c>
      <c r="Y121" s="212" t="str">
        <f t="shared" si="112"/>
        <v xml:space="preserve"> ARJUNA</v>
      </c>
      <c r="Z121" s="212" t="str">
        <f t="shared" si="112"/>
        <v xml:space="preserve"> ALDO</v>
      </c>
      <c r="AA121" s="212" t="str">
        <f t="shared" si="112"/>
        <v>ARIFIN</v>
      </c>
      <c r="AB121" s="212" t="str">
        <f t="shared" si="112"/>
        <v xml:space="preserve"> ARIF</v>
      </c>
      <c r="AC121" s="212" t="str">
        <f t="shared" si="112"/>
        <v xml:space="preserve"> MUSLIKHUDIN</v>
      </c>
      <c r="AD121" s="212" t="str">
        <f t="shared" si="112"/>
        <v xml:space="preserve"> PERMADI</v>
      </c>
      <c r="AE121" s="212" t="str">
        <f t="shared" si="112"/>
        <v xml:space="preserve"> ARJUNA</v>
      </c>
      <c r="AF121" s="232" t="str">
        <f t="shared" si="107"/>
        <v xml:space="preserve"> MUSLIKHUDIN</v>
      </c>
    </row>
    <row r="122" spans="2:32" ht="15">
      <c r="B122" s="216" t="s">
        <v>595</v>
      </c>
      <c r="C122" s="212" t="s">
        <v>231</v>
      </c>
      <c r="D122" s="212" t="s">
        <v>232</v>
      </c>
      <c r="E122" s="212" t="s">
        <v>231</v>
      </c>
      <c r="F122" s="212" t="s">
        <v>233</v>
      </c>
      <c r="G122" s="212" t="s">
        <v>234</v>
      </c>
      <c r="H122" s="212" t="s">
        <v>235</v>
      </c>
      <c r="I122" s="212" t="s">
        <v>236</v>
      </c>
      <c r="J122" s="212" t="s">
        <v>237</v>
      </c>
      <c r="K122" s="212" t="s">
        <v>238</v>
      </c>
      <c r="L122" s="212" t="s">
        <v>239</v>
      </c>
      <c r="M122" s="212" t="s">
        <v>240</v>
      </c>
      <c r="N122" s="212" t="s">
        <v>225</v>
      </c>
      <c r="O122" s="212" t="s">
        <v>241</v>
      </c>
      <c r="P122" s="212" t="s">
        <v>231</v>
      </c>
      <c r="Q122" s="212" t="s">
        <v>232</v>
      </c>
      <c r="R122" s="212" t="s">
        <v>231</v>
      </c>
      <c r="S122" s="212" t="s">
        <v>233</v>
      </c>
      <c r="T122" s="212" t="s">
        <v>234</v>
      </c>
      <c r="U122" s="212" t="s">
        <v>235</v>
      </c>
      <c r="V122" s="212" t="s">
        <v>236</v>
      </c>
      <c r="W122" s="212" t="s">
        <v>237</v>
      </c>
      <c r="X122" s="212" t="s">
        <v>238</v>
      </c>
      <c r="Y122" s="212" t="s">
        <v>239</v>
      </c>
      <c r="Z122" s="212" t="s">
        <v>240</v>
      </c>
      <c r="AA122" s="212" t="s">
        <v>225</v>
      </c>
      <c r="AB122" s="212" t="s">
        <v>241</v>
      </c>
      <c r="AC122" s="212" t="s">
        <v>231</v>
      </c>
      <c r="AD122" s="212" t="s">
        <v>232</v>
      </c>
      <c r="AE122" s="212" t="s">
        <v>231</v>
      </c>
      <c r="AF122" s="232" t="str">
        <f t="shared" si="107"/>
        <v>HJ.MARDIANA</v>
      </c>
    </row>
    <row r="123" spans="2:32" ht="15">
      <c r="B123" s="216" t="s">
        <v>596</v>
      </c>
      <c r="C123" s="212" t="s">
        <v>596</v>
      </c>
      <c r="D123" s="212" t="s">
        <v>597</v>
      </c>
      <c r="E123" s="212" t="s">
        <v>598</v>
      </c>
      <c r="F123" s="212" t="s">
        <v>599</v>
      </c>
      <c r="G123" s="212"/>
      <c r="H123" s="212"/>
      <c r="I123" s="212"/>
      <c r="J123" s="212"/>
      <c r="K123" s="212"/>
      <c r="L123" s="212"/>
      <c r="M123" s="212"/>
      <c r="N123" s="212"/>
      <c r="O123" s="212"/>
      <c r="P123" s="212"/>
      <c r="Q123" s="212"/>
      <c r="R123" s="212"/>
      <c r="S123" s="212"/>
      <c r="T123" s="212"/>
      <c r="U123" s="212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12"/>
      <c r="AF123" s="232"/>
    </row>
    <row r="124" spans="2:32" ht="15">
      <c r="B124" s="216" t="s">
        <v>708</v>
      </c>
      <c r="C124" s="212" t="str">
        <f>B124</f>
        <v>SITI FATIMAH</v>
      </c>
      <c r="D124" s="212" t="s">
        <v>335</v>
      </c>
      <c r="E124" s="212" t="s">
        <v>284</v>
      </c>
      <c r="F124" s="212" t="s">
        <v>336</v>
      </c>
      <c r="G124" s="212" t="s">
        <v>112</v>
      </c>
      <c r="H124" s="212" t="s">
        <v>337</v>
      </c>
      <c r="I124" s="212" t="s">
        <v>338</v>
      </c>
      <c r="J124" s="212" t="s">
        <v>339</v>
      </c>
      <c r="K124" s="212" t="s">
        <v>340</v>
      </c>
      <c r="L124" s="212" t="s">
        <v>341</v>
      </c>
      <c r="M124" s="212" t="s">
        <v>85</v>
      </c>
      <c r="N124" s="212" t="s">
        <v>342</v>
      </c>
      <c r="O124" s="212" t="s">
        <v>160</v>
      </c>
      <c r="P124" s="212" t="s">
        <v>104</v>
      </c>
      <c r="Q124" s="212" t="s">
        <v>343</v>
      </c>
      <c r="R124" s="212" t="str">
        <f t="shared" ref="R124:AE124" si="113">Q124</f>
        <v>DARMANSYAH</v>
      </c>
      <c r="S124" s="212" t="str">
        <f t="shared" si="113"/>
        <v>DARMANSYAH</v>
      </c>
      <c r="T124" s="212" t="str">
        <f t="shared" si="113"/>
        <v>DARMANSYAH</v>
      </c>
      <c r="U124" s="212" t="str">
        <f t="shared" si="113"/>
        <v>DARMANSYAH</v>
      </c>
      <c r="V124" s="212" t="str">
        <f t="shared" si="113"/>
        <v>DARMANSYAH</v>
      </c>
      <c r="W124" s="212" t="str">
        <f t="shared" si="113"/>
        <v>DARMANSYAH</v>
      </c>
      <c r="X124" s="212" t="str">
        <f t="shared" si="113"/>
        <v>DARMANSYAH</v>
      </c>
      <c r="Y124" s="212" t="str">
        <f t="shared" si="113"/>
        <v>DARMANSYAH</v>
      </c>
      <c r="Z124" s="212" t="str">
        <f t="shared" si="113"/>
        <v>DARMANSYAH</v>
      </c>
      <c r="AA124" s="212" t="str">
        <f t="shared" si="113"/>
        <v>DARMANSYAH</v>
      </c>
      <c r="AB124" s="212" t="str">
        <f t="shared" si="113"/>
        <v>DARMANSYAH</v>
      </c>
      <c r="AC124" s="212" t="str">
        <f t="shared" si="113"/>
        <v>DARMANSYAH</v>
      </c>
      <c r="AD124" s="212" t="str">
        <f t="shared" si="113"/>
        <v>DARMANSYAH</v>
      </c>
      <c r="AE124" s="212" t="str">
        <f t="shared" si="113"/>
        <v>DARMANSYAH</v>
      </c>
      <c r="AF124" s="232" t="str">
        <f t="shared" si="107"/>
        <v>DARMANSYAH</v>
      </c>
    </row>
    <row r="125" spans="2:32" ht="15">
      <c r="B125" s="216" t="s">
        <v>600</v>
      </c>
      <c r="C125" s="212" t="s">
        <v>557</v>
      </c>
      <c r="D125" s="212" t="s">
        <v>558</v>
      </c>
      <c r="E125" s="212" t="s">
        <v>559</v>
      </c>
      <c r="F125" s="212" t="s">
        <v>560</v>
      </c>
      <c r="G125" s="212" t="s">
        <v>553</v>
      </c>
      <c r="H125" s="212" t="s">
        <v>561</v>
      </c>
      <c r="I125" s="212" t="s">
        <v>116</v>
      </c>
      <c r="J125" s="212" t="s">
        <v>436</v>
      </c>
      <c r="K125" s="212" t="s">
        <v>562</v>
      </c>
      <c r="L125" s="212" t="s">
        <v>107</v>
      </c>
      <c r="M125" s="212" t="s">
        <v>563</v>
      </c>
      <c r="N125" s="212" t="s">
        <v>557</v>
      </c>
      <c r="O125" s="212" t="s">
        <v>558</v>
      </c>
      <c r="P125" s="212" t="s">
        <v>559</v>
      </c>
      <c r="Q125" s="212" t="s">
        <v>560</v>
      </c>
      <c r="R125" s="212" t="s">
        <v>553</v>
      </c>
      <c r="S125" s="212" t="s">
        <v>561</v>
      </c>
      <c r="T125" s="212" t="s">
        <v>116</v>
      </c>
      <c r="U125" s="212" t="s">
        <v>436</v>
      </c>
      <c r="V125" s="212" t="s">
        <v>562</v>
      </c>
      <c r="W125" s="212" t="s">
        <v>107</v>
      </c>
      <c r="X125" s="212" t="s">
        <v>563</v>
      </c>
      <c r="Y125" s="212" t="s">
        <v>557</v>
      </c>
      <c r="Z125" s="212" t="s">
        <v>558</v>
      </c>
      <c r="AA125" s="212" t="s">
        <v>559</v>
      </c>
      <c r="AB125" s="212" t="s">
        <v>560</v>
      </c>
      <c r="AC125" s="212" t="s">
        <v>553</v>
      </c>
      <c r="AD125" s="212" t="s">
        <v>561</v>
      </c>
      <c r="AE125" s="212" t="s">
        <v>116</v>
      </c>
      <c r="AF125" s="232" t="str">
        <f t="shared" si="107"/>
        <v>WINARYO</v>
      </c>
    </row>
    <row r="126" spans="2:32" ht="15">
      <c r="B126" s="216" t="s">
        <v>601</v>
      </c>
      <c r="C126" s="212" t="s">
        <v>531</v>
      </c>
      <c r="D126" s="212" t="s">
        <v>532</v>
      </c>
      <c r="E126" s="212" t="s">
        <v>181</v>
      </c>
      <c r="F126" s="212" t="s">
        <v>533</v>
      </c>
      <c r="G126" s="212" t="s">
        <v>534</v>
      </c>
      <c r="H126" s="212" t="s">
        <v>535</v>
      </c>
      <c r="I126" s="212" t="s">
        <v>536</v>
      </c>
      <c r="J126" s="212" t="s">
        <v>537</v>
      </c>
      <c r="K126" s="212" t="s">
        <v>538</v>
      </c>
      <c r="L126" s="212" t="s">
        <v>539</v>
      </c>
      <c r="M126" s="212" t="s">
        <v>184</v>
      </c>
      <c r="N126" s="212" t="s">
        <v>168</v>
      </c>
      <c r="O126" s="212" t="s">
        <v>540</v>
      </c>
      <c r="P126" s="212" t="s">
        <v>531</v>
      </c>
      <c r="Q126" s="212" t="s">
        <v>532</v>
      </c>
      <c r="R126" s="212" t="s">
        <v>181</v>
      </c>
      <c r="S126" s="212" t="s">
        <v>533</v>
      </c>
      <c r="T126" s="212" t="s">
        <v>534</v>
      </c>
      <c r="U126" s="212" t="s">
        <v>535</v>
      </c>
      <c r="V126" s="212" t="s">
        <v>536</v>
      </c>
      <c r="W126" s="212" t="s">
        <v>537</v>
      </c>
      <c r="X126" s="212" t="s">
        <v>538</v>
      </c>
      <c r="Y126" s="212" t="s">
        <v>539</v>
      </c>
      <c r="Z126" s="212" t="s">
        <v>184</v>
      </c>
      <c r="AA126" s="212" t="s">
        <v>168</v>
      </c>
      <c r="AB126" s="212" t="s">
        <v>540</v>
      </c>
      <c r="AC126" s="212" t="s">
        <v>531</v>
      </c>
      <c r="AD126" s="212" t="s">
        <v>532</v>
      </c>
      <c r="AE126" s="212" t="s">
        <v>181</v>
      </c>
      <c r="AF126" s="232" t="str">
        <f t="shared" si="107"/>
        <v>AWAL</v>
      </c>
    </row>
    <row r="127" spans="2:32" ht="15">
      <c r="B127" s="216" t="s">
        <v>602</v>
      </c>
      <c r="C127" s="212" t="s">
        <v>142</v>
      </c>
      <c r="D127" s="212" t="s">
        <v>184</v>
      </c>
      <c r="E127" s="212" t="s">
        <v>185</v>
      </c>
      <c r="F127" s="212" t="s">
        <v>186</v>
      </c>
      <c r="G127" s="212" t="s">
        <v>187</v>
      </c>
      <c r="H127" s="212" t="s">
        <v>85</v>
      </c>
      <c r="I127" s="212" t="s">
        <v>188</v>
      </c>
      <c r="J127" s="212" t="s">
        <v>186</v>
      </c>
      <c r="K127" s="212" t="s">
        <v>188</v>
      </c>
      <c r="L127" s="212" t="s">
        <v>90</v>
      </c>
      <c r="M127" s="212" t="s">
        <v>189</v>
      </c>
      <c r="N127" s="212" t="s">
        <v>190</v>
      </c>
      <c r="O127" s="212" t="s">
        <v>191</v>
      </c>
      <c r="P127" s="212" t="s">
        <v>192</v>
      </c>
      <c r="Q127" s="212" t="s">
        <v>193</v>
      </c>
      <c r="R127" s="212" t="s">
        <v>194</v>
      </c>
      <c r="S127" s="212" t="s">
        <v>189</v>
      </c>
      <c r="T127" s="212" t="s">
        <v>195</v>
      </c>
      <c r="U127" s="212" t="s">
        <v>196</v>
      </c>
      <c r="V127" s="212" t="s">
        <v>121</v>
      </c>
      <c r="W127" s="212" t="s">
        <v>180</v>
      </c>
      <c r="X127" s="212" t="s">
        <v>197</v>
      </c>
      <c r="Y127" s="212" t="s">
        <v>192</v>
      </c>
      <c r="Z127" s="212" t="s">
        <v>193</v>
      </c>
      <c r="AA127" s="212" t="s">
        <v>194</v>
      </c>
      <c r="AB127" s="212" t="s">
        <v>189</v>
      </c>
      <c r="AC127" s="212" t="s">
        <v>195</v>
      </c>
      <c r="AD127" s="212" t="s">
        <v>196</v>
      </c>
      <c r="AE127" s="212" t="s">
        <v>121</v>
      </c>
      <c r="AF127" s="232" t="str">
        <f t="shared" si="107"/>
        <v>SELVI</v>
      </c>
    </row>
    <row r="128" spans="2:32" ht="15">
      <c r="B128" s="216" t="s">
        <v>603</v>
      </c>
      <c r="C128" s="212" t="s">
        <v>123</v>
      </c>
      <c r="D128" s="212" t="s">
        <v>124</v>
      </c>
      <c r="E128" s="212" t="s">
        <v>125</v>
      </c>
      <c r="F128" s="212" t="s">
        <v>126</v>
      </c>
      <c r="G128" s="212" t="s">
        <v>127</v>
      </c>
      <c r="H128" s="212" t="s">
        <v>128</v>
      </c>
      <c r="I128" s="212" t="s">
        <v>109</v>
      </c>
      <c r="J128" s="212" t="s">
        <v>129</v>
      </c>
      <c r="K128" s="212" t="s">
        <v>130</v>
      </c>
      <c r="L128" s="212" t="s">
        <v>131</v>
      </c>
      <c r="M128" s="212" t="s">
        <v>132</v>
      </c>
      <c r="N128" s="212" t="s">
        <v>133</v>
      </c>
      <c r="O128" s="212" t="s">
        <v>134</v>
      </c>
      <c r="P128" s="212" t="s">
        <v>135</v>
      </c>
      <c r="Q128" s="212" t="s">
        <v>136</v>
      </c>
      <c r="R128" s="212" t="s">
        <v>137</v>
      </c>
      <c r="S128" s="212" t="s">
        <v>138</v>
      </c>
      <c r="T128" s="212" t="s">
        <v>139</v>
      </c>
      <c r="U128" s="212" t="s">
        <v>140</v>
      </c>
      <c r="V128" s="212" t="s">
        <v>141</v>
      </c>
      <c r="W128" s="212" t="s">
        <v>142</v>
      </c>
      <c r="X128" s="212" t="s">
        <v>143</v>
      </c>
      <c r="Y128" s="212" t="s">
        <v>144</v>
      </c>
      <c r="Z128" s="212" t="s">
        <v>145</v>
      </c>
      <c r="AA128" s="212" t="s">
        <v>146</v>
      </c>
      <c r="AB128" s="212" t="s">
        <v>147</v>
      </c>
      <c r="AC128" s="212" t="s">
        <v>148</v>
      </c>
      <c r="AD128" s="212" t="s">
        <v>149</v>
      </c>
      <c r="AE128" s="212" t="s">
        <v>150</v>
      </c>
      <c r="AF128" s="232" t="str">
        <f t="shared" si="107"/>
        <v>SUKUR</v>
      </c>
    </row>
    <row r="129" spans="2:32" ht="15">
      <c r="B129" s="216" t="s">
        <v>604</v>
      </c>
      <c r="C129" s="212" t="s">
        <v>604</v>
      </c>
      <c r="D129" s="212" t="s">
        <v>604</v>
      </c>
      <c r="E129" s="212" t="s">
        <v>604</v>
      </c>
      <c r="F129" s="212" t="s">
        <v>604</v>
      </c>
      <c r="G129" s="212" t="s">
        <v>604</v>
      </c>
      <c r="H129" s="212" t="s">
        <v>604</v>
      </c>
      <c r="I129" s="212" t="s">
        <v>604</v>
      </c>
      <c r="J129" s="212" t="s">
        <v>604</v>
      </c>
      <c r="K129" s="212" t="s">
        <v>604</v>
      </c>
      <c r="L129" s="212" t="s">
        <v>604</v>
      </c>
      <c r="M129" s="212" t="s">
        <v>604</v>
      </c>
      <c r="N129" s="212" t="s">
        <v>604</v>
      </c>
      <c r="O129" s="212" t="s">
        <v>604</v>
      </c>
      <c r="P129" s="212" t="s">
        <v>604</v>
      </c>
      <c r="Q129" s="212" t="s">
        <v>604</v>
      </c>
      <c r="R129" s="212" t="s">
        <v>604</v>
      </c>
      <c r="S129" s="212" t="s">
        <v>604</v>
      </c>
      <c r="T129" s="212" t="s">
        <v>604</v>
      </c>
      <c r="U129" s="212" t="s">
        <v>604</v>
      </c>
      <c r="V129" s="212" t="s">
        <v>604</v>
      </c>
      <c r="W129" s="212" t="s">
        <v>604</v>
      </c>
      <c r="X129" s="212" t="s">
        <v>604</v>
      </c>
      <c r="Y129" s="212" t="s">
        <v>604</v>
      </c>
      <c r="Z129" s="212" t="s">
        <v>604</v>
      </c>
      <c r="AA129" s="212" t="s">
        <v>604</v>
      </c>
      <c r="AB129" s="212" t="s">
        <v>604</v>
      </c>
      <c r="AC129" s="212" t="s">
        <v>604</v>
      </c>
      <c r="AD129" s="212" t="s">
        <v>604</v>
      </c>
      <c r="AE129" s="212" t="s">
        <v>604</v>
      </c>
      <c r="AF129" s="232" t="str">
        <f t="shared" si="107"/>
        <v>SUKAMTO</v>
      </c>
    </row>
    <row r="130" spans="2:32" ht="15">
      <c r="B130" s="216" t="s">
        <v>605</v>
      </c>
      <c r="C130" s="212" t="s">
        <v>605</v>
      </c>
      <c r="D130" s="212" t="s">
        <v>605</v>
      </c>
      <c r="E130" s="212" t="s">
        <v>605</v>
      </c>
      <c r="F130" s="212" t="s">
        <v>605</v>
      </c>
      <c r="G130" s="212" t="s">
        <v>605</v>
      </c>
      <c r="H130" s="212" t="s">
        <v>605</v>
      </c>
      <c r="I130" s="212" t="s">
        <v>605</v>
      </c>
      <c r="J130" s="212" t="s">
        <v>605</v>
      </c>
      <c r="K130" s="212" t="s">
        <v>605</v>
      </c>
      <c r="L130" s="212" t="s">
        <v>605</v>
      </c>
      <c r="M130" s="212" t="s">
        <v>605</v>
      </c>
      <c r="N130" s="212" t="s">
        <v>605</v>
      </c>
      <c r="O130" s="212" t="s">
        <v>605</v>
      </c>
      <c r="P130" s="212" t="s">
        <v>605</v>
      </c>
      <c r="Q130" s="212" t="s">
        <v>605</v>
      </c>
      <c r="R130" s="212" t="s">
        <v>605</v>
      </c>
      <c r="S130" s="212" t="s">
        <v>605</v>
      </c>
      <c r="T130" s="212" t="s">
        <v>605</v>
      </c>
      <c r="U130" s="212" t="s">
        <v>605</v>
      </c>
      <c r="V130" s="212" t="s">
        <v>605</v>
      </c>
      <c r="W130" s="212" t="s">
        <v>605</v>
      </c>
      <c r="X130" s="212" t="s">
        <v>605</v>
      </c>
      <c r="Y130" s="212" t="s">
        <v>605</v>
      </c>
      <c r="Z130" s="212" t="s">
        <v>605</v>
      </c>
      <c r="AA130" s="212" t="s">
        <v>605</v>
      </c>
      <c r="AB130" s="212" t="s">
        <v>605</v>
      </c>
      <c r="AC130" s="212" t="s">
        <v>605</v>
      </c>
      <c r="AD130" s="212" t="s">
        <v>605</v>
      </c>
      <c r="AE130" s="212" t="s">
        <v>605</v>
      </c>
      <c r="AF130" s="232" t="str">
        <f t="shared" si="107"/>
        <v>SYAIR</v>
      </c>
    </row>
    <row r="131" spans="2:32" ht="15">
      <c r="B131" s="216" t="s">
        <v>606</v>
      </c>
      <c r="C131" s="212" t="s">
        <v>606</v>
      </c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32"/>
    </row>
    <row r="132" spans="2:32" ht="15">
      <c r="B132" s="216" t="s">
        <v>641</v>
      </c>
      <c r="C132" s="212" t="s">
        <v>335</v>
      </c>
      <c r="D132" s="212" t="s">
        <v>284</v>
      </c>
      <c r="E132" s="212" t="s">
        <v>336</v>
      </c>
      <c r="F132" s="212" t="s">
        <v>112</v>
      </c>
      <c r="G132" s="212" t="s">
        <v>337</v>
      </c>
      <c r="H132" s="212" t="s">
        <v>338</v>
      </c>
      <c r="I132" s="212" t="s">
        <v>339</v>
      </c>
      <c r="J132" s="212" t="s">
        <v>340</v>
      </c>
      <c r="K132" s="212" t="s">
        <v>341</v>
      </c>
      <c r="L132" s="212" t="s">
        <v>85</v>
      </c>
      <c r="M132" s="212" t="s">
        <v>342</v>
      </c>
      <c r="N132" s="212" t="s">
        <v>160</v>
      </c>
      <c r="O132" s="212" t="s">
        <v>104</v>
      </c>
      <c r="P132" s="212" t="s">
        <v>343</v>
      </c>
      <c r="Q132" s="212"/>
      <c r="R132" s="212"/>
      <c r="S132" s="212"/>
      <c r="T132" s="212"/>
      <c r="U132" s="212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12"/>
      <c r="AF132" s="232"/>
    </row>
    <row r="133" spans="2:32" ht="15">
      <c r="B133" s="216" t="s">
        <v>642</v>
      </c>
      <c r="C133" s="212" t="s">
        <v>270</v>
      </c>
      <c r="D133" s="212" t="s">
        <v>271</v>
      </c>
      <c r="E133" s="212" t="s">
        <v>272</v>
      </c>
      <c r="F133" s="212" t="s">
        <v>273</v>
      </c>
      <c r="G133" s="212" t="s">
        <v>92</v>
      </c>
      <c r="H133" s="212" t="s">
        <v>274</v>
      </c>
      <c r="I133" s="212" t="s">
        <v>121</v>
      </c>
      <c r="J133" s="212" t="s">
        <v>275</v>
      </c>
      <c r="K133" s="212" t="s">
        <v>276</v>
      </c>
      <c r="L133" s="212" t="s">
        <v>277</v>
      </c>
      <c r="M133" s="212" t="s">
        <v>278</v>
      </c>
      <c r="N133" s="212" t="s">
        <v>279</v>
      </c>
      <c r="O133" s="212" t="s">
        <v>280</v>
      </c>
      <c r="P133" s="212" t="s">
        <v>281</v>
      </c>
      <c r="Q133" s="212" t="s">
        <v>282</v>
      </c>
      <c r="R133" s="212" t="s">
        <v>283</v>
      </c>
      <c r="S133" s="212"/>
      <c r="T133" s="212"/>
      <c r="U133" s="212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12"/>
      <c r="AF133" s="232" t="str">
        <f t="shared" ref="AF133:AF136" si="114">Q133</f>
        <v>ARIFIN</v>
      </c>
    </row>
    <row r="134" spans="2:32" ht="15">
      <c r="B134" s="216" t="s">
        <v>91</v>
      </c>
      <c r="C134" s="212" t="s">
        <v>335</v>
      </c>
      <c r="D134" s="212" t="s">
        <v>284</v>
      </c>
      <c r="E134" s="212" t="s">
        <v>336</v>
      </c>
      <c r="F134" s="212" t="s">
        <v>112</v>
      </c>
      <c r="G134" s="212" t="s">
        <v>337</v>
      </c>
      <c r="H134" s="212" t="s">
        <v>338</v>
      </c>
      <c r="I134" s="212" t="s">
        <v>339</v>
      </c>
      <c r="J134" s="212" t="s">
        <v>340</v>
      </c>
      <c r="K134" s="212" t="s">
        <v>341</v>
      </c>
      <c r="L134" s="212" t="s">
        <v>85</v>
      </c>
      <c r="M134" s="212" t="s">
        <v>342</v>
      </c>
      <c r="N134" s="212" t="s">
        <v>160</v>
      </c>
      <c r="O134" s="212" t="s">
        <v>104</v>
      </c>
      <c r="P134" s="212" t="s">
        <v>343</v>
      </c>
      <c r="Q134" s="212" t="str">
        <f>B134</f>
        <v>IWAN</v>
      </c>
      <c r="R134" s="212" t="str">
        <f t="shared" ref="R134:AE134" si="115">C134</f>
        <v>NAWIK</v>
      </c>
      <c r="S134" s="212" t="str">
        <f t="shared" si="115"/>
        <v>ANANG</v>
      </c>
      <c r="T134" s="212" t="str">
        <f t="shared" si="115"/>
        <v>H.ISAY</v>
      </c>
      <c r="U134" s="212" t="str">
        <f t="shared" si="115"/>
        <v>HENDRI</v>
      </c>
      <c r="V134" s="212" t="str">
        <f t="shared" si="115"/>
        <v>H.DALEK</v>
      </c>
      <c r="W134" s="212" t="str">
        <f t="shared" si="115"/>
        <v>BEDU</v>
      </c>
      <c r="X134" s="212" t="str">
        <f t="shared" si="115"/>
        <v>KUBEK</v>
      </c>
      <c r="Y134" s="212" t="str">
        <f t="shared" si="115"/>
        <v>DGN</v>
      </c>
      <c r="Z134" s="212" t="str">
        <f t="shared" si="115"/>
        <v>MATIRU</v>
      </c>
      <c r="AA134" s="212" t="str">
        <f t="shared" si="115"/>
        <v>AMIR</v>
      </c>
      <c r="AB134" s="212" t="str">
        <f t="shared" si="115"/>
        <v>ANGGI</v>
      </c>
      <c r="AC134" s="212" t="str">
        <f t="shared" si="115"/>
        <v>IYAN</v>
      </c>
      <c r="AD134" s="212" t="str">
        <f t="shared" si="115"/>
        <v>ANTO</v>
      </c>
      <c r="AE134" s="212" t="str">
        <f t="shared" si="115"/>
        <v>DARMANSYAH</v>
      </c>
      <c r="AF134" s="212" t="str">
        <f t="shared" si="114"/>
        <v>IWAN</v>
      </c>
    </row>
    <row r="135" spans="2:32" ht="15">
      <c r="B135" s="216" t="s">
        <v>643</v>
      </c>
      <c r="C135" s="212" t="s">
        <v>95</v>
      </c>
      <c r="D135" s="212" t="s">
        <v>644</v>
      </c>
      <c r="E135" s="212" t="s">
        <v>645</v>
      </c>
      <c r="F135" s="212" t="s">
        <v>646</v>
      </c>
      <c r="G135" s="212" t="s">
        <v>647</v>
      </c>
      <c r="H135" s="212" t="str">
        <f t="shared" ref="H135:AE135" si="116">D135</f>
        <v xml:space="preserve"> ANDY</v>
      </c>
      <c r="I135" s="212" t="str">
        <f t="shared" si="116"/>
        <v xml:space="preserve"> ZAINAL</v>
      </c>
      <c r="J135" s="212" t="str">
        <f t="shared" si="116"/>
        <v xml:space="preserve"> ASRIL</v>
      </c>
      <c r="K135" s="212" t="str">
        <f t="shared" si="116"/>
        <v xml:space="preserve"> RIDHO</v>
      </c>
      <c r="L135" s="212" t="str">
        <f t="shared" si="116"/>
        <v xml:space="preserve"> ANDY</v>
      </c>
      <c r="M135" s="212" t="str">
        <f t="shared" si="116"/>
        <v xml:space="preserve"> ZAINAL</v>
      </c>
      <c r="N135" s="212" t="str">
        <f t="shared" si="116"/>
        <v xml:space="preserve"> ASRIL</v>
      </c>
      <c r="O135" s="212" t="str">
        <f t="shared" si="116"/>
        <v xml:space="preserve"> RIDHO</v>
      </c>
      <c r="P135" s="212" t="str">
        <f t="shared" si="116"/>
        <v xml:space="preserve"> ANDY</v>
      </c>
      <c r="Q135" s="212" t="str">
        <f t="shared" si="116"/>
        <v xml:space="preserve"> ZAINAL</v>
      </c>
      <c r="R135" s="212" t="str">
        <f t="shared" si="116"/>
        <v xml:space="preserve"> ASRIL</v>
      </c>
      <c r="S135" s="212" t="str">
        <f t="shared" si="116"/>
        <v xml:space="preserve"> RIDHO</v>
      </c>
      <c r="T135" s="212" t="str">
        <f t="shared" si="116"/>
        <v xml:space="preserve"> ANDY</v>
      </c>
      <c r="U135" s="212" t="str">
        <f t="shared" si="116"/>
        <v xml:space="preserve"> ZAINAL</v>
      </c>
      <c r="V135" s="212" t="str">
        <f t="shared" si="116"/>
        <v xml:space="preserve"> ASRIL</v>
      </c>
      <c r="W135" s="212" t="str">
        <f t="shared" si="116"/>
        <v xml:space="preserve"> RIDHO</v>
      </c>
      <c r="X135" s="212" t="str">
        <f t="shared" si="116"/>
        <v xml:space="preserve"> ANDY</v>
      </c>
      <c r="Y135" s="212" t="str">
        <f t="shared" si="116"/>
        <v xml:space="preserve"> ZAINAL</v>
      </c>
      <c r="Z135" s="212" t="str">
        <f t="shared" si="116"/>
        <v xml:space="preserve"> ASRIL</v>
      </c>
      <c r="AA135" s="212" t="str">
        <f t="shared" si="116"/>
        <v xml:space="preserve"> RIDHO</v>
      </c>
      <c r="AB135" s="212" t="str">
        <f t="shared" si="116"/>
        <v xml:space="preserve"> ANDY</v>
      </c>
      <c r="AC135" s="212" t="str">
        <f t="shared" si="116"/>
        <v xml:space="preserve"> ZAINAL</v>
      </c>
      <c r="AD135" s="212" t="str">
        <f t="shared" si="116"/>
        <v xml:space="preserve"> ASRIL</v>
      </c>
      <c r="AE135" s="212" t="str">
        <f t="shared" si="116"/>
        <v xml:space="preserve"> RIDHO</v>
      </c>
      <c r="AF135" s="232" t="str">
        <f t="shared" si="114"/>
        <v xml:space="preserve"> ZAINAL</v>
      </c>
    </row>
    <row r="136" spans="2:32" ht="15">
      <c r="B136" s="216" t="s">
        <v>267</v>
      </c>
      <c r="C136" s="212" t="s">
        <v>123</v>
      </c>
      <c r="D136" s="212" t="s">
        <v>124</v>
      </c>
      <c r="E136" s="212" t="s">
        <v>125</v>
      </c>
      <c r="F136" s="212" t="s">
        <v>126</v>
      </c>
      <c r="G136" s="212" t="s">
        <v>127</v>
      </c>
      <c r="H136" s="212" t="s">
        <v>128</v>
      </c>
      <c r="I136" s="212" t="s">
        <v>109</v>
      </c>
      <c r="J136" s="212" t="s">
        <v>129</v>
      </c>
      <c r="K136" s="212" t="s">
        <v>130</v>
      </c>
      <c r="L136" s="212" t="s">
        <v>131</v>
      </c>
      <c r="M136" s="212" t="s">
        <v>132</v>
      </c>
      <c r="N136" s="212" t="s">
        <v>133</v>
      </c>
      <c r="O136" s="212" t="s">
        <v>134</v>
      </c>
      <c r="P136" s="212" t="s">
        <v>135</v>
      </c>
      <c r="Q136" s="212" t="s">
        <v>136</v>
      </c>
      <c r="R136" s="212" t="s">
        <v>137</v>
      </c>
      <c r="S136" s="212" t="s">
        <v>138</v>
      </c>
      <c r="T136" s="212" t="s">
        <v>139</v>
      </c>
      <c r="U136" s="212" t="s">
        <v>140</v>
      </c>
      <c r="V136" s="212" t="s">
        <v>141</v>
      </c>
      <c r="W136" s="212" t="s">
        <v>142</v>
      </c>
      <c r="X136" s="212" t="s">
        <v>143</v>
      </c>
      <c r="Y136" s="212" t="s">
        <v>144</v>
      </c>
      <c r="Z136" s="212" t="s">
        <v>145</v>
      </c>
      <c r="AA136" s="212" t="s">
        <v>146</v>
      </c>
      <c r="AB136" s="212" t="s">
        <v>147</v>
      </c>
      <c r="AC136" s="212" t="s">
        <v>148</v>
      </c>
      <c r="AD136" s="212" t="s">
        <v>149</v>
      </c>
      <c r="AE136" s="212" t="s">
        <v>150</v>
      </c>
      <c r="AF136" s="232" t="str">
        <f t="shared" si="114"/>
        <v>SUKUR</v>
      </c>
    </row>
  </sheetData>
  <sortState ref="B141:B190">
    <sortCondition ref="B141:B190"/>
  </sortState>
  <conditionalFormatting sqref="C19:AF19 Q134:AF134 B18:AF18 B3:AE136">
    <cfRule type="containsBlanks" dxfId="41" priority="6">
      <formula>LEN(TRIM(B3))=0</formula>
    </cfRule>
  </conditionalFormatting>
  <conditionalFormatting sqref="B1:B1048576">
    <cfRule type="duplicateValues" dxfId="40" priority="9"/>
  </conditionalFormatting>
  <conditionalFormatting sqref="B3:B136">
    <cfRule type="duplicateValues" dxfId="39" priority="12"/>
  </conditionalFormatting>
  <conditionalFormatting sqref="C52">
    <cfRule type="duplicateValues" dxfId="38" priority="3"/>
  </conditionalFormatting>
  <conditionalFormatting sqref="C52">
    <cfRule type="duplicateValues" dxfId="37" priority="2"/>
  </conditionalFormatting>
  <conditionalFormatting sqref="AF80">
    <cfRule type="containsBlanks" dxfId="36" priority="1">
      <formula>LEN(TRIM(AF80))=0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8:T51"/>
  <sheetViews>
    <sheetView zoomScale="55" zoomScaleNormal="55" workbookViewId="0">
      <selection activeCell="T12" sqref="T12"/>
    </sheetView>
  </sheetViews>
  <sheetFormatPr defaultRowHeight="15"/>
  <cols>
    <col min="1" max="12" width="9.140625" style="353"/>
    <col min="13" max="13" width="24.140625" style="353" customWidth="1"/>
    <col min="14" max="16384" width="9.140625" style="353"/>
  </cols>
  <sheetData>
    <row r="8" spans="5:5">
      <c r="E8" s="352"/>
    </row>
    <row r="9" spans="5:5">
      <c r="E9" s="352"/>
    </row>
    <row r="10" spans="5:5">
      <c r="E10" s="352"/>
    </row>
    <row r="18" spans="12:14" ht="15" customHeight="1">
      <c r="L18" s="527">
        <v>2019</v>
      </c>
      <c r="M18" s="527"/>
      <c r="N18" s="354"/>
    </row>
    <row r="19" spans="12:14" ht="15" customHeight="1">
      <c r="L19" s="527"/>
      <c r="M19" s="527"/>
      <c r="N19" s="354"/>
    </row>
    <row r="20" spans="12:14">
      <c r="L20" s="353">
        <v>1</v>
      </c>
      <c r="M20" s="353" t="s">
        <v>738</v>
      </c>
    </row>
    <row r="21" spans="12:14">
      <c r="L21" s="353">
        <f>+L20+1</f>
        <v>2</v>
      </c>
      <c r="M21" s="353" t="s">
        <v>739</v>
      </c>
    </row>
    <row r="22" spans="12:14">
      <c r="L22" s="353">
        <f t="shared" ref="L22:L31" si="0">+L21+1</f>
        <v>3</v>
      </c>
      <c r="M22" s="353" t="s">
        <v>740</v>
      </c>
    </row>
    <row r="23" spans="12:14">
      <c r="L23" s="353">
        <f t="shared" si="0"/>
        <v>4</v>
      </c>
      <c r="M23" s="353" t="s">
        <v>741</v>
      </c>
    </row>
    <row r="24" spans="12:14">
      <c r="L24" s="353">
        <f t="shared" si="0"/>
        <v>5</v>
      </c>
      <c r="M24" s="353" t="s">
        <v>742</v>
      </c>
    </row>
    <row r="25" spans="12:14">
      <c r="L25" s="353">
        <f t="shared" si="0"/>
        <v>6</v>
      </c>
      <c r="M25" s="353" t="s">
        <v>743</v>
      </c>
    </row>
    <row r="26" spans="12:14">
      <c r="L26" s="353">
        <f t="shared" si="0"/>
        <v>7</v>
      </c>
      <c r="M26" s="353" t="s">
        <v>700</v>
      </c>
    </row>
    <row r="27" spans="12:14">
      <c r="L27" s="353">
        <f t="shared" si="0"/>
        <v>8</v>
      </c>
      <c r="M27" s="353" t="s">
        <v>744</v>
      </c>
    </row>
    <row r="28" spans="12:14">
      <c r="L28" s="353">
        <f t="shared" si="0"/>
        <v>9</v>
      </c>
      <c r="M28" s="353" t="s">
        <v>745</v>
      </c>
    </row>
    <row r="29" spans="12:14">
      <c r="L29" s="353">
        <f t="shared" si="0"/>
        <v>10</v>
      </c>
      <c r="M29" s="353" t="s">
        <v>746</v>
      </c>
    </row>
    <row r="30" spans="12:14">
      <c r="L30" s="353">
        <f t="shared" si="0"/>
        <v>11</v>
      </c>
      <c r="M30" s="353" t="s">
        <v>747</v>
      </c>
    </row>
    <row r="31" spans="12:14">
      <c r="L31" s="353">
        <f t="shared" si="0"/>
        <v>12</v>
      </c>
      <c r="M31" s="353" t="s">
        <v>748</v>
      </c>
    </row>
    <row r="34" spans="1:20">
      <c r="L34" s="353">
        <v>2</v>
      </c>
      <c r="M34" s="353" t="str">
        <f>VLOOKUP(L34,$L$20:$M$31,2,0)&amp;" "&amp;L18</f>
        <v>FEBRUARI 2019</v>
      </c>
    </row>
    <row r="35" spans="1:20">
      <c r="T35" s="353" t="s">
        <v>749</v>
      </c>
    </row>
    <row r="47" spans="1:20">
      <c r="A47" s="528" t="str">
        <f>M34</f>
        <v>FEBRUARI 2019</v>
      </c>
      <c r="B47" s="528"/>
      <c r="C47" s="528"/>
      <c r="D47" s="528"/>
      <c r="E47" s="528"/>
      <c r="F47" s="528"/>
      <c r="G47" s="528"/>
      <c r="H47" s="528"/>
      <c r="I47" s="528"/>
    </row>
    <row r="48" spans="1:20">
      <c r="A48" s="528"/>
      <c r="B48" s="528"/>
      <c r="C48" s="528"/>
      <c r="D48" s="528"/>
      <c r="E48" s="528"/>
      <c r="F48" s="528"/>
      <c r="G48" s="528"/>
      <c r="H48" s="528"/>
      <c r="I48" s="528"/>
    </row>
    <row r="49" spans="1:9">
      <c r="A49" s="528"/>
      <c r="B49" s="528"/>
      <c r="C49" s="528"/>
      <c r="D49" s="528"/>
      <c r="E49" s="528"/>
      <c r="F49" s="528"/>
      <c r="G49" s="528"/>
      <c r="H49" s="528"/>
      <c r="I49" s="528"/>
    </row>
    <row r="50" spans="1:9">
      <c r="A50" s="528"/>
      <c r="B50" s="528"/>
      <c r="C50" s="528"/>
      <c r="D50" s="528"/>
      <c r="E50" s="528"/>
      <c r="F50" s="528"/>
      <c r="G50" s="528"/>
      <c r="H50" s="528"/>
      <c r="I50" s="528"/>
    </row>
    <row r="51" spans="1:9">
      <c r="A51" s="528"/>
      <c r="B51" s="528"/>
      <c r="C51" s="528"/>
      <c r="D51" s="528"/>
      <c r="E51" s="528"/>
      <c r="F51" s="528"/>
      <c r="G51" s="528"/>
      <c r="H51" s="528"/>
      <c r="I51" s="528"/>
    </row>
  </sheetData>
  <mergeCells count="2">
    <mergeCell ref="L18:M19"/>
    <mergeCell ref="A47:I51"/>
  </mergeCells>
  <printOptions horizontalCentered="1"/>
  <pageMargins left="0.7" right="0.7" top="0.75" bottom="0.25" header="0.3" footer="0.3"/>
  <pageSetup paperSize="256" orientation="portrait" horizontalDpi="0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topLeftCell="B1" zoomScale="85" zoomScaleNormal="85" workbookViewId="0">
      <selection activeCell="U14" sqref="U14"/>
    </sheetView>
  </sheetViews>
  <sheetFormatPr defaultRowHeight="15"/>
  <cols>
    <col min="1" max="16384" width="9.140625" style="353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P44"/>
  <sheetViews>
    <sheetView showGridLines="0" showRowColHeaders="0" topLeftCell="A21" workbookViewId="0">
      <selection activeCell="F34" sqref="F34"/>
    </sheetView>
  </sheetViews>
  <sheetFormatPr defaultColWidth="0" defaultRowHeight="12.75" zeroHeight="1"/>
  <cols>
    <col min="1" max="1" width="12.7109375" customWidth="1"/>
    <col min="2" max="2" width="3.7109375" customWidth="1"/>
    <col min="3" max="3" width="10" bestFit="1" customWidth="1"/>
    <col min="4" max="4" width="13.5703125" customWidth="1"/>
    <col min="5" max="5" width="7.140625" bestFit="1" customWidth="1"/>
    <col min="6" max="6" width="11.85546875" customWidth="1"/>
    <col min="7" max="7" width="13.5703125" customWidth="1"/>
    <col min="8" max="8" width="14" bestFit="1" customWidth="1"/>
    <col min="9" max="9" width="3.7109375" customWidth="1"/>
    <col min="10" max="10" width="7.28515625" customWidth="1"/>
    <col min="11" max="11" width="15.5703125" bestFit="1" customWidth="1"/>
    <col min="12" max="12" width="7.140625" bestFit="1" customWidth="1"/>
    <col min="13" max="13" width="13.5703125" bestFit="1" customWidth="1"/>
    <col min="14" max="14" width="15.5703125" bestFit="1" customWidth="1"/>
    <col min="15" max="16" width="9.140625" customWidth="1"/>
    <col min="17" max="16384" width="9.140625" hidden="1"/>
  </cols>
  <sheetData>
    <row r="1" spans="2:14">
      <c r="E1" s="263"/>
    </row>
    <row r="2" spans="2:14">
      <c r="C2" s="263" t="s">
        <v>719</v>
      </c>
      <c r="D2" s="300">
        <v>2018</v>
      </c>
      <c r="E2" s="263"/>
    </row>
    <row r="3" spans="2:14">
      <c r="C3" s="263" t="s">
        <v>720</v>
      </c>
      <c r="D3" s="300">
        <v>2</v>
      </c>
      <c r="E3" s="263"/>
    </row>
    <row r="4" spans="2:14">
      <c r="E4" s="263"/>
    </row>
    <row r="5" spans="2:14" ht="25.5" customHeight="1">
      <c r="B5" s="288" t="s">
        <v>1</v>
      </c>
      <c r="C5" s="289" t="s">
        <v>716</v>
      </c>
      <c r="D5" s="289" t="s">
        <v>680</v>
      </c>
      <c r="E5" s="289" t="s">
        <v>718</v>
      </c>
      <c r="F5" s="289" t="s">
        <v>717</v>
      </c>
      <c r="G5" s="290" t="s">
        <v>681</v>
      </c>
      <c r="I5" s="288" t="s">
        <v>1</v>
      </c>
      <c r="J5" s="289" t="s">
        <v>720</v>
      </c>
      <c r="K5" s="289" t="s">
        <v>680</v>
      </c>
      <c r="L5" s="289" t="s">
        <v>718</v>
      </c>
      <c r="M5" s="289" t="s">
        <v>717</v>
      </c>
      <c r="N5" s="290" t="s">
        <v>681</v>
      </c>
    </row>
    <row r="6" spans="2:14">
      <c r="B6" s="296">
        <v>1</v>
      </c>
      <c r="C6" s="325">
        <f>DATE($D$2,$D$3,B6)</f>
        <v>43132</v>
      </c>
      <c r="D6" s="286">
        <f>SUMIFS(KBPETAK[NETTO1],KBPETAK[TGL KIRIM],INFO!C6)</f>
        <v>0</v>
      </c>
      <c r="E6" s="283">
        <f t="shared" ref="E6:E31" si="0">IFERROR(F6/D6%,0)</f>
        <v>0</v>
      </c>
      <c r="F6" s="286">
        <f>SUMIFS(KBPETAK[Kg % Air],KBPETAK[TGL KIRIM],INFO!C6)</f>
        <v>0</v>
      </c>
      <c r="G6" s="287">
        <f>SUMIFS(KBPETAK[NETTO2],KBPETAK[TGL KIRIM],INFO!C6)</f>
        <v>0</v>
      </c>
      <c r="I6" s="298">
        <v>1</v>
      </c>
      <c r="J6" s="281">
        <f>DATE($D$2,I6,1)</f>
        <v>43101</v>
      </c>
      <c r="K6" s="282">
        <f>SUMIFS(KBPETAK[NETTO1],KBPETAK[TGL KIRIM],"&gt;="&amp;DATE(YEAR(J6),MONTH(J6),1),KBPETAK[TGL KIRIM],"&lt;="&amp;DATE(YEAR(J6),MONTH(J6)+1,0))</f>
        <v>0</v>
      </c>
      <c r="L6" s="283">
        <f t="shared" ref="L6" si="1">IFERROR(M6/K6%,0)</f>
        <v>0</v>
      </c>
      <c r="M6" s="284">
        <f>SUMIFS(KBPETAK[Kg % Air],KBPETAK[TGL KIRIM],"&gt;="&amp;DATE(YEAR(J6),MONTH(J6),1),KBPETAK[TGL KIRIM],"&lt;="&amp;DATE(YEAR(J6),MONTH(J6)+1,0))</f>
        <v>0</v>
      </c>
      <c r="N6" s="285">
        <f>SUMIFS(KBPETAK[NETTO2],KBPETAK[TGL KIRIM],"&gt;="&amp;DATE(YEAR(J6),MONTH(J6),1),KBPETAK[TGL KIRIM],"&lt;="&amp;DATE(YEAR(J6),MONTH(J6)+1,0))</f>
        <v>0</v>
      </c>
    </row>
    <row r="7" spans="2:14">
      <c r="B7" s="297">
        <f>B6+1</f>
        <v>2</v>
      </c>
      <c r="C7" s="325">
        <f>C6+1</f>
        <v>43133</v>
      </c>
      <c r="D7" s="270">
        <f>SUMIFS(KBPETAK[NETTO1],KBPETAK[TGL KIRIM],INFO!C7)</f>
        <v>0</v>
      </c>
      <c r="E7" s="267">
        <f t="shared" si="0"/>
        <v>0</v>
      </c>
      <c r="F7" s="270">
        <f>SUMIFS(KBPETAK[Kg % Air],KBPETAK[TGL KIRIM],INFO!C7)</f>
        <v>0</v>
      </c>
      <c r="G7" s="271">
        <f>SUMIFS(KBPETAK[NETTO2],KBPETAK[TGL KIRIM],INFO!C7)</f>
        <v>0</v>
      </c>
      <c r="I7" s="299">
        <f>I6+1</f>
        <v>2</v>
      </c>
      <c r="J7" s="265">
        <f>DATE($D$2,I7,1)</f>
        <v>43132</v>
      </c>
      <c r="K7" s="266">
        <f>SUMIFS(KBPETAK[NETTO1],KBPETAK[TGL KIRIM],"&gt;="&amp;DATE(YEAR(J7),MONTH(J7),1),KBPETAK[TGL KIRIM],"&lt;="&amp;DATE(YEAR(J7),MONTH(J7)+1,0))</f>
        <v>0</v>
      </c>
      <c r="L7" s="267">
        <f t="shared" ref="L7:L19" si="2">IFERROR(M7/K7%,0)</f>
        <v>0</v>
      </c>
      <c r="M7" s="268">
        <f>SUMIFS(KBPETAK[Kg % Air],KBPETAK[TGL KIRIM],"&gt;="&amp;DATE(YEAR(J7),MONTH(J7),1),KBPETAK[TGL KIRIM],"&lt;="&amp;DATE(YEAR(J7),MONTH(J7)+1,0))</f>
        <v>0</v>
      </c>
      <c r="N7" s="269">
        <f>SUMIFS(KBPETAK[NETTO2],KBPETAK[TGL KIRIM],"&gt;="&amp;DATE(YEAR(J7),MONTH(J7),1),KBPETAK[TGL KIRIM],"&lt;="&amp;DATE(YEAR(J7),MONTH(J7)+1,0))</f>
        <v>0</v>
      </c>
    </row>
    <row r="8" spans="2:14">
      <c r="B8" s="297">
        <f t="shared" ref="B8:B36" si="3">B7+1</f>
        <v>3</v>
      </c>
      <c r="C8" s="325">
        <f t="shared" ref="C8:C33" si="4">C7+1</f>
        <v>43134</v>
      </c>
      <c r="D8" s="270">
        <f>SUMIFS(KBPETAK[NETTO1],KBPETAK[TGL KIRIM],INFO!C8)</f>
        <v>0</v>
      </c>
      <c r="E8" s="267">
        <f t="shared" si="0"/>
        <v>0</v>
      </c>
      <c r="F8" s="270">
        <f>SUMIFS(KBPETAK[Kg % Air],KBPETAK[TGL KIRIM],INFO!C8)</f>
        <v>0</v>
      </c>
      <c r="G8" s="271">
        <f>SUMIFS(KBPETAK[NETTO2],KBPETAK[TGL KIRIM],INFO!C8)</f>
        <v>0</v>
      </c>
      <c r="I8" s="299">
        <f t="shared" ref="I8:I17" si="5">I7+1</f>
        <v>3</v>
      </c>
      <c r="J8" s="265">
        <f t="shared" ref="J8:J17" si="6">DATE($D$2,I8,1)</f>
        <v>43160</v>
      </c>
      <c r="K8" s="266">
        <f>SUMIFS(KBPETAK[NETTO1],KBPETAK[TGL KIRIM],"&gt;="&amp;DATE(YEAR(J8),MONTH(J8),1),KBPETAK[TGL KIRIM],"&lt;="&amp;DATE(YEAR(J8),MONTH(J8)+1,0))</f>
        <v>0</v>
      </c>
      <c r="L8" s="267">
        <f t="shared" si="2"/>
        <v>0</v>
      </c>
      <c r="M8" s="268">
        <f>SUMIFS(KBPETAK[Kg % Air],KBPETAK[TGL KIRIM],"&gt;="&amp;DATE(YEAR(J8),MONTH(J8),1),KBPETAK[TGL KIRIM],"&lt;="&amp;DATE(YEAR(J8),MONTH(J8)+1,0))</f>
        <v>0</v>
      </c>
      <c r="N8" s="269">
        <f>SUMIFS(KBPETAK[NETTO2],KBPETAK[TGL KIRIM],"&gt;="&amp;DATE(YEAR(J8),MONTH(J8),1),KBPETAK[TGL KIRIM],"&lt;="&amp;DATE(YEAR(J8),MONTH(J8)+1,0))</f>
        <v>0</v>
      </c>
    </row>
    <row r="9" spans="2:14">
      <c r="B9" s="297">
        <f t="shared" si="3"/>
        <v>4</v>
      </c>
      <c r="C9" s="325">
        <f t="shared" si="4"/>
        <v>43135</v>
      </c>
      <c r="D9" s="270">
        <f>SUMIFS(KBPETAK[NETTO1],KBPETAK[TGL KIRIM],INFO!C9)</f>
        <v>0</v>
      </c>
      <c r="E9" s="267">
        <f t="shared" si="0"/>
        <v>0</v>
      </c>
      <c r="F9" s="270">
        <f>SUMIFS(KBPETAK[Kg % Air],KBPETAK[TGL KIRIM],INFO!C9)</f>
        <v>0</v>
      </c>
      <c r="G9" s="271">
        <f>SUMIFS(KBPETAK[NETTO2],KBPETAK[TGL KIRIM],INFO!C9)</f>
        <v>0</v>
      </c>
      <c r="I9" s="299">
        <f t="shared" si="5"/>
        <v>4</v>
      </c>
      <c r="J9" s="265">
        <f t="shared" si="6"/>
        <v>43191</v>
      </c>
      <c r="K9" s="266">
        <f>SUMIFS(KBPETAK[NETTO1],KBPETAK[TGL KIRIM],"&gt;="&amp;DATE(YEAR(J9),MONTH(J9),1),KBPETAK[TGL KIRIM],"&lt;="&amp;DATE(YEAR(J9),MONTH(J9)+1,0))</f>
        <v>0</v>
      </c>
      <c r="L9" s="267">
        <f t="shared" si="2"/>
        <v>0</v>
      </c>
      <c r="M9" s="268">
        <f>SUMIFS(KBPETAK[Kg % Air],KBPETAK[TGL KIRIM],"&gt;="&amp;DATE(YEAR(J9),MONTH(J9),1),KBPETAK[TGL KIRIM],"&lt;="&amp;DATE(YEAR(J9),MONTH(J9)+1,0))</f>
        <v>0</v>
      </c>
      <c r="N9" s="269">
        <f>SUMIFS(KBPETAK[NETTO2],KBPETAK[TGL KIRIM],"&gt;="&amp;DATE(YEAR(J9),MONTH(J9),1),KBPETAK[TGL KIRIM],"&lt;="&amp;DATE(YEAR(J9),MONTH(J9)+1,0))</f>
        <v>0</v>
      </c>
    </row>
    <row r="10" spans="2:14">
      <c r="B10" s="297">
        <f t="shared" si="3"/>
        <v>5</v>
      </c>
      <c r="C10" s="325">
        <f t="shared" si="4"/>
        <v>43136</v>
      </c>
      <c r="D10" s="270">
        <f>SUMIFS(KBPETAK[NETTO1],KBPETAK[TGL KIRIM],INFO!C10)</f>
        <v>0</v>
      </c>
      <c r="E10" s="267">
        <f t="shared" si="0"/>
        <v>0</v>
      </c>
      <c r="F10" s="270">
        <f>SUMIFS(KBPETAK[Kg % Air],KBPETAK[TGL KIRIM],INFO!C10)</f>
        <v>0</v>
      </c>
      <c r="G10" s="271">
        <f>SUMIFS(KBPETAK[NETTO2],KBPETAK[TGL KIRIM],INFO!C10)</f>
        <v>0</v>
      </c>
      <c r="I10" s="299">
        <f t="shared" si="5"/>
        <v>5</v>
      </c>
      <c r="J10" s="265">
        <f t="shared" si="6"/>
        <v>43221</v>
      </c>
      <c r="K10" s="266">
        <f>SUMIFS(KBPETAK[NETTO1],KBPETAK[TGL KIRIM],"&gt;="&amp;DATE(YEAR(J10),MONTH(J10),1),KBPETAK[TGL KIRIM],"&lt;="&amp;DATE(YEAR(J10),MONTH(J10)+1,0))</f>
        <v>0</v>
      </c>
      <c r="L10" s="267">
        <f t="shared" si="2"/>
        <v>0</v>
      </c>
      <c r="M10" s="268">
        <f>SUMIFS(KBPETAK[Kg % Air],KBPETAK[TGL KIRIM],"&gt;="&amp;DATE(YEAR(J10),MONTH(J10),1),KBPETAK[TGL KIRIM],"&lt;="&amp;DATE(YEAR(J10),MONTH(J10)+1,0))</f>
        <v>0</v>
      </c>
      <c r="N10" s="269">
        <f>SUMIFS(KBPETAK[NETTO2],KBPETAK[TGL KIRIM],"&gt;="&amp;DATE(YEAR(J10),MONTH(J10),1),KBPETAK[TGL KIRIM],"&lt;="&amp;DATE(YEAR(J10),MONTH(J10)+1,0))</f>
        <v>0</v>
      </c>
    </row>
    <row r="11" spans="2:14">
      <c r="B11" s="297">
        <f t="shared" si="3"/>
        <v>6</v>
      </c>
      <c r="C11" s="325">
        <f t="shared" si="4"/>
        <v>43137</v>
      </c>
      <c r="D11" s="270">
        <f>SUMIFS(KBPETAK[NETTO1],KBPETAK[TGL KIRIM],INFO!C11)</f>
        <v>0</v>
      </c>
      <c r="E11" s="267">
        <f t="shared" si="0"/>
        <v>0</v>
      </c>
      <c r="F11" s="270">
        <f>SUMIFS(KBPETAK[Kg % Air],KBPETAK[TGL KIRIM],INFO!C11)</f>
        <v>0</v>
      </c>
      <c r="G11" s="271">
        <f>SUMIFS(KBPETAK[NETTO2],KBPETAK[TGL KIRIM],INFO!C11)</f>
        <v>0</v>
      </c>
      <c r="I11" s="299">
        <f t="shared" si="5"/>
        <v>6</v>
      </c>
      <c r="J11" s="265">
        <f t="shared" si="6"/>
        <v>43252</v>
      </c>
      <c r="K11" s="266">
        <f>SUMIFS(KBPETAK[NETTO1],KBPETAK[TGL KIRIM],"&gt;="&amp;DATE(YEAR(J11),MONTH(J11),1),KBPETAK[TGL KIRIM],"&lt;="&amp;DATE(YEAR(J11),MONTH(J11)+1,0))</f>
        <v>0</v>
      </c>
      <c r="L11" s="267">
        <f t="shared" si="2"/>
        <v>0</v>
      </c>
      <c r="M11" s="268">
        <f>SUMIFS(KBPETAK[Kg % Air],KBPETAK[TGL KIRIM],"&gt;="&amp;DATE(YEAR(J11),MONTH(J11),1),KBPETAK[TGL KIRIM],"&lt;="&amp;DATE(YEAR(J11),MONTH(J11)+1,0))</f>
        <v>0</v>
      </c>
      <c r="N11" s="269">
        <f>SUMIFS(KBPETAK[NETTO2],KBPETAK[TGL KIRIM],"&gt;="&amp;DATE(YEAR(J11),MONTH(J11),1),KBPETAK[TGL KIRIM],"&lt;="&amp;DATE(YEAR(J11),MONTH(J11)+1,0))</f>
        <v>0</v>
      </c>
    </row>
    <row r="12" spans="2:14">
      <c r="B12" s="297">
        <f t="shared" si="3"/>
        <v>7</v>
      </c>
      <c r="C12" s="325">
        <f t="shared" si="4"/>
        <v>43138</v>
      </c>
      <c r="D12" s="270">
        <f>SUMIFS(KBPETAK[NETTO1],KBPETAK[TGL KIRIM],INFO!C12)</f>
        <v>0</v>
      </c>
      <c r="E12" s="267">
        <f t="shared" si="0"/>
        <v>0</v>
      </c>
      <c r="F12" s="270">
        <f>SUMIFS(KBPETAK[Kg % Air],KBPETAK[TGL KIRIM],INFO!C12)</f>
        <v>0</v>
      </c>
      <c r="G12" s="271">
        <f>SUMIFS(KBPETAK[NETTO2],KBPETAK[TGL KIRIM],INFO!C12)</f>
        <v>0</v>
      </c>
      <c r="I12" s="299">
        <f t="shared" si="5"/>
        <v>7</v>
      </c>
      <c r="J12" s="265">
        <f t="shared" si="6"/>
        <v>43282</v>
      </c>
      <c r="K12" s="266">
        <f>SUMIFS(KBPETAK[NETTO1],KBPETAK[TGL KIRIM],"&gt;="&amp;DATE(YEAR(J12),MONTH(J12),1),KBPETAK[TGL KIRIM],"&lt;="&amp;DATE(YEAR(J12),MONTH(J12)+1,0))</f>
        <v>0</v>
      </c>
      <c r="L12" s="267">
        <f t="shared" si="2"/>
        <v>0</v>
      </c>
      <c r="M12" s="268">
        <f>SUMIFS(KBPETAK[Kg % Air],KBPETAK[TGL KIRIM],"&gt;="&amp;DATE(YEAR(J12),MONTH(J12),1),KBPETAK[TGL KIRIM],"&lt;="&amp;DATE(YEAR(J12),MONTH(J12)+1,0))</f>
        <v>0</v>
      </c>
      <c r="N12" s="269">
        <f>SUMIFS(KBPETAK[NETTO2],KBPETAK[TGL KIRIM],"&gt;="&amp;DATE(YEAR(J12),MONTH(J12),1),KBPETAK[TGL KIRIM],"&lt;="&amp;DATE(YEAR(J12),MONTH(J12)+1,0))</f>
        <v>0</v>
      </c>
    </row>
    <row r="13" spans="2:14">
      <c r="B13" s="297">
        <f t="shared" si="3"/>
        <v>8</v>
      </c>
      <c r="C13" s="325">
        <f t="shared" si="4"/>
        <v>43139</v>
      </c>
      <c r="D13" s="270">
        <f>SUMIFS(KBPETAK[NETTO1],KBPETAK[TGL KIRIM],INFO!C13)</f>
        <v>0</v>
      </c>
      <c r="E13" s="267">
        <f t="shared" si="0"/>
        <v>0</v>
      </c>
      <c r="F13" s="270">
        <f>SUMIFS(KBPETAK[Kg % Air],KBPETAK[TGL KIRIM],INFO!C13)</f>
        <v>0</v>
      </c>
      <c r="G13" s="271">
        <f>SUMIFS(KBPETAK[NETTO2],KBPETAK[TGL KIRIM],INFO!C13)</f>
        <v>0</v>
      </c>
      <c r="I13" s="299">
        <f t="shared" si="5"/>
        <v>8</v>
      </c>
      <c r="J13" s="265">
        <f t="shared" si="6"/>
        <v>43313</v>
      </c>
      <c r="K13" s="266">
        <f>SUMIFS(KBPETAK[NETTO1],KBPETAK[TGL KIRIM],"&gt;="&amp;DATE(YEAR(J13),MONTH(J13),1),KBPETAK[TGL KIRIM],"&lt;="&amp;DATE(YEAR(J13),MONTH(J13)+1,0))</f>
        <v>0</v>
      </c>
      <c r="L13" s="267">
        <f t="shared" si="2"/>
        <v>0</v>
      </c>
      <c r="M13" s="268">
        <f>SUMIFS(KBPETAK[Kg % Air],KBPETAK[TGL KIRIM],"&gt;="&amp;DATE(YEAR(J13),MONTH(J13),1),KBPETAK[TGL KIRIM],"&lt;="&amp;DATE(YEAR(J13),MONTH(J13)+1,0))</f>
        <v>0</v>
      </c>
      <c r="N13" s="269">
        <f>SUMIFS(KBPETAK[NETTO2],KBPETAK[TGL KIRIM],"&gt;="&amp;DATE(YEAR(J13),MONTH(J13),1),KBPETAK[TGL KIRIM],"&lt;="&amp;DATE(YEAR(J13),MONTH(J13)+1,0))</f>
        <v>0</v>
      </c>
    </row>
    <row r="14" spans="2:14">
      <c r="B14" s="297">
        <f t="shared" si="3"/>
        <v>9</v>
      </c>
      <c r="C14" s="325">
        <f t="shared" si="4"/>
        <v>43140</v>
      </c>
      <c r="D14" s="270">
        <f>SUMIFS(KBPETAK[NETTO1],KBPETAK[TGL KIRIM],INFO!C14)</f>
        <v>0</v>
      </c>
      <c r="E14" s="267">
        <f t="shared" si="0"/>
        <v>0</v>
      </c>
      <c r="F14" s="270">
        <f>SUMIFS(KBPETAK[Kg % Air],KBPETAK[TGL KIRIM],INFO!C14)</f>
        <v>0</v>
      </c>
      <c r="G14" s="271">
        <f>SUMIFS(KBPETAK[NETTO2],KBPETAK[TGL KIRIM],INFO!C14)</f>
        <v>0</v>
      </c>
      <c r="I14" s="299">
        <f t="shared" si="5"/>
        <v>9</v>
      </c>
      <c r="J14" s="265">
        <f t="shared" si="6"/>
        <v>43344</v>
      </c>
      <c r="K14" s="266">
        <f>SUMIFS(KBPETAK[NETTO1],KBPETAK[TGL KIRIM],"&gt;="&amp;DATE(YEAR(J14),MONTH(J14),1),KBPETAK[TGL KIRIM],"&lt;="&amp;DATE(YEAR(J14),MONTH(J14)+1,0))</f>
        <v>0</v>
      </c>
      <c r="L14" s="267">
        <f t="shared" si="2"/>
        <v>0</v>
      </c>
      <c r="M14" s="268">
        <f>SUMIFS(KBPETAK[Kg % Air],KBPETAK[TGL KIRIM],"&gt;="&amp;DATE(YEAR(J14),MONTH(J14),1),KBPETAK[TGL KIRIM],"&lt;="&amp;DATE(YEAR(J14),MONTH(J14)+1,0))</f>
        <v>0</v>
      </c>
      <c r="N14" s="269">
        <f>SUMIFS(KBPETAK[NETTO2],KBPETAK[TGL KIRIM],"&gt;="&amp;DATE(YEAR(J14),MONTH(J14),1),KBPETAK[TGL KIRIM],"&lt;="&amp;DATE(YEAR(J14),MONTH(J14)+1,0))</f>
        <v>0</v>
      </c>
    </row>
    <row r="15" spans="2:14">
      <c r="B15" s="297">
        <f t="shared" si="3"/>
        <v>10</v>
      </c>
      <c r="C15" s="325">
        <f t="shared" si="4"/>
        <v>43141</v>
      </c>
      <c r="D15" s="270">
        <f>SUMIFS(KBPETAK[NETTO1],KBPETAK[TGL KIRIM],INFO!C15)</f>
        <v>0</v>
      </c>
      <c r="E15" s="267">
        <f t="shared" si="0"/>
        <v>0</v>
      </c>
      <c r="F15" s="270">
        <f>SUMIFS(KBPETAK[Kg % Air],KBPETAK[TGL KIRIM],INFO!C15)</f>
        <v>0</v>
      </c>
      <c r="G15" s="271">
        <f>SUMIFS(KBPETAK[NETTO2],KBPETAK[TGL KIRIM],INFO!C15)</f>
        <v>0</v>
      </c>
      <c r="I15" s="299">
        <f t="shared" si="5"/>
        <v>10</v>
      </c>
      <c r="J15" s="265">
        <f t="shared" si="6"/>
        <v>43374</v>
      </c>
      <c r="K15" s="266">
        <f>SUMIFS(KBPETAK[NETTO1],KBPETAK[TGL KIRIM],"&gt;="&amp;DATE(YEAR(J15),MONTH(J15),1),KBPETAK[TGL KIRIM],"&lt;="&amp;DATE(YEAR(J15),MONTH(J15)+1,0))</f>
        <v>0</v>
      </c>
      <c r="L15" s="267">
        <f t="shared" si="2"/>
        <v>0</v>
      </c>
      <c r="M15" s="268">
        <f>SUMIFS(KBPETAK[Kg % Air],KBPETAK[TGL KIRIM],"&gt;="&amp;DATE(YEAR(J15),MONTH(J15),1),KBPETAK[TGL KIRIM],"&lt;="&amp;DATE(YEAR(J15),MONTH(J15)+1,0))</f>
        <v>0</v>
      </c>
      <c r="N15" s="269">
        <f>SUMIFS(KBPETAK[NETTO2],KBPETAK[TGL KIRIM],"&gt;="&amp;DATE(YEAR(J15),MONTH(J15),1),KBPETAK[TGL KIRIM],"&lt;="&amp;DATE(YEAR(J15),MONTH(J15)+1,0))</f>
        <v>0</v>
      </c>
    </row>
    <row r="16" spans="2:14">
      <c r="B16" s="297">
        <f t="shared" si="3"/>
        <v>11</v>
      </c>
      <c r="C16" s="325">
        <f t="shared" si="4"/>
        <v>43142</v>
      </c>
      <c r="D16" s="270">
        <f>SUMIFS(KBPETAK[NETTO1],KBPETAK[TGL KIRIM],INFO!C16)</f>
        <v>0</v>
      </c>
      <c r="E16" s="267">
        <f t="shared" si="0"/>
        <v>0</v>
      </c>
      <c r="F16" s="270">
        <f>SUMIFS(KBPETAK[Kg % Air],KBPETAK[TGL KIRIM],INFO!C16)</f>
        <v>0</v>
      </c>
      <c r="G16" s="271">
        <f>SUMIFS(KBPETAK[NETTO2],KBPETAK[TGL KIRIM],INFO!C16)</f>
        <v>0</v>
      </c>
      <c r="I16" s="299">
        <f t="shared" si="5"/>
        <v>11</v>
      </c>
      <c r="J16" s="265">
        <f t="shared" si="6"/>
        <v>43405</v>
      </c>
      <c r="K16" s="266">
        <f>SUMIFS(KBPETAK[NETTO1],KBPETAK[TGL KIRIM],"&gt;="&amp;DATE(YEAR(J16),MONTH(J16),1),KBPETAK[TGL KIRIM],"&lt;="&amp;DATE(YEAR(J16),MONTH(J16)+1,0))</f>
        <v>0</v>
      </c>
      <c r="L16" s="267">
        <f t="shared" si="2"/>
        <v>0</v>
      </c>
      <c r="M16" s="268">
        <f>SUMIFS(KBPETAK[Kg % Air],KBPETAK[TGL KIRIM],"&gt;="&amp;DATE(YEAR(J16),MONTH(J16),1),KBPETAK[TGL KIRIM],"&lt;="&amp;DATE(YEAR(J16),MONTH(J16)+1,0))</f>
        <v>0</v>
      </c>
      <c r="N16" s="269">
        <f>SUMIFS(KBPETAK[NETTO2],KBPETAK[TGL KIRIM],"&gt;="&amp;DATE(YEAR(J16),MONTH(J16),1),KBPETAK[TGL KIRIM],"&lt;="&amp;DATE(YEAR(J16),MONTH(J16)+1,0))</f>
        <v>0</v>
      </c>
    </row>
    <row r="17" spans="1:14">
      <c r="B17" s="297">
        <f t="shared" si="3"/>
        <v>12</v>
      </c>
      <c r="C17" s="325">
        <f t="shared" si="4"/>
        <v>43143</v>
      </c>
      <c r="D17" s="270">
        <f>SUMIFS(KBPETAK[NETTO1],KBPETAK[TGL KIRIM],INFO!C17)</f>
        <v>0</v>
      </c>
      <c r="E17" s="267">
        <f t="shared" si="0"/>
        <v>0</v>
      </c>
      <c r="F17" s="270">
        <f>SUMIFS(KBPETAK[Kg % Air],KBPETAK[TGL KIRIM],INFO!C17)</f>
        <v>0</v>
      </c>
      <c r="G17" s="271">
        <f>SUMIFS(KBPETAK[NETTO2],KBPETAK[TGL KIRIM],INFO!C17)</f>
        <v>0</v>
      </c>
      <c r="I17" s="299">
        <f t="shared" si="5"/>
        <v>12</v>
      </c>
      <c r="J17" s="265">
        <f t="shared" si="6"/>
        <v>43435</v>
      </c>
      <c r="K17" s="266">
        <f>SUMIFS(KBPETAK[NETTO1],KBPETAK[TGL KIRIM],"&gt;="&amp;DATE(YEAR(J17),MONTH(J17),1),KBPETAK[TGL KIRIM],"&lt;="&amp;DATE(YEAR(J17),MONTH(J17)+1,0))</f>
        <v>0</v>
      </c>
      <c r="L17" s="267">
        <f t="shared" si="2"/>
        <v>0</v>
      </c>
      <c r="M17" s="268">
        <f>SUMIFS(KBPETAK[Kg % Air],KBPETAK[TGL KIRIM],"&gt;="&amp;DATE(YEAR(J17),MONTH(J17),1),KBPETAK[TGL KIRIM],"&lt;="&amp;DATE(YEAR(J17),MONTH(J17)+1,0))</f>
        <v>0</v>
      </c>
      <c r="N17" s="269">
        <f>SUMIFS(KBPETAK[NETTO2],KBPETAK[TGL KIRIM],"&gt;="&amp;DATE(YEAR(J17),MONTH(J17),1),KBPETAK[TGL KIRIM],"&lt;="&amp;DATE(YEAR(J17),MONTH(J17)+1,0))</f>
        <v>0</v>
      </c>
    </row>
    <row r="18" spans="1:14">
      <c r="A18" s="263"/>
      <c r="B18" s="297">
        <f t="shared" si="3"/>
        <v>13</v>
      </c>
      <c r="C18" s="325">
        <f t="shared" si="4"/>
        <v>43144</v>
      </c>
      <c r="D18" s="270">
        <f>SUMIFS(KBPETAK[NETTO1],KBPETAK[TGL KIRIM],INFO!C18)</f>
        <v>0</v>
      </c>
      <c r="E18" s="267">
        <f t="shared" si="0"/>
        <v>0</v>
      </c>
      <c r="F18" s="270">
        <f>SUMIFS(KBPETAK[Kg % Air],KBPETAK[TGL KIRIM],INFO!C18)</f>
        <v>0</v>
      </c>
      <c r="G18" s="271">
        <f>SUMIFS(KBPETAK[NETTO2],KBPETAK[TGL KIRIM],INFO!C18)</f>
        <v>0</v>
      </c>
      <c r="I18" s="272"/>
      <c r="J18" s="273"/>
      <c r="K18" s="274"/>
      <c r="L18" s="275"/>
      <c r="M18" s="276"/>
      <c r="N18" s="277"/>
    </row>
    <row r="19" spans="1:14">
      <c r="B19" s="297">
        <f t="shared" si="3"/>
        <v>14</v>
      </c>
      <c r="C19" s="325">
        <f t="shared" si="4"/>
        <v>43145</v>
      </c>
      <c r="D19" s="270">
        <f>SUMIFS(KBPETAK[NETTO1],KBPETAK[TGL KIRIM],INFO!C19)</f>
        <v>0</v>
      </c>
      <c r="E19" s="267">
        <f t="shared" si="0"/>
        <v>0</v>
      </c>
      <c r="F19" s="270">
        <f>SUMIFS(KBPETAK[Kg % Air],KBPETAK[TGL KIRIM],INFO!C19)</f>
        <v>0</v>
      </c>
      <c r="G19" s="271">
        <f>SUMIFS(KBPETAK[NETTO2],KBPETAK[TGL KIRIM],INFO!C19)</f>
        <v>0</v>
      </c>
      <c r="I19" s="291" t="s">
        <v>31</v>
      </c>
      <c r="J19" s="292"/>
      <c r="K19" s="293">
        <f>SUM(K6:K18)</f>
        <v>0</v>
      </c>
      <c r="L19" s="294">
        <f t="shared" si="2"/>
        <v>0</v>
      </c>
      <c r="M19" s="293">
        <f>SUM(M6:M18)</f>
        <v>0</v>
      </c>
      <c r="N19" s="295">
        <f>SUM(N6:N18)</f>
        <v>0</v>
      </c>
    </row>
    <row r="20" spans="1:14">
      <c r="B20" s="297">
        <f t="shared" si="3"/>
        <v>15</v>
      </c>
      <c r="C20" s="325">
        <f t="shared" si="4"/>
        <v>43146</v>
      </c>
      <c r="D20" s="270">
        <f>SUMIFS(KBPETAK[NETTO1],KBPETAK[TGL KIRIM],INFO!C20)</f>
        <v>0</v>
      </c>
      <c r="E20" s="267">
        <f t="shared" si="0"/>
        <v>0</v>
      </c>
      <c r="F20" s="270">
        <f>SUMIFS(KBPETAK[Kg % Air],KBPETAK[TGL KIRIM],INFO!C20)</f>
        <v>0</v>
      </c>
      <c r="G20" s="271">
        <f>SUMIFS(KBPETAK[NETTO2],KBPETAK[TGL KIRIM],INFO!C20)</f>
        <v>0</v>
      </c>
    </row>
    <row r="21" spans="1:14">
      <c r="B21" s="297">
        <f t="shared" si="3"/>
        <v>16</v>
      </c>
      <c r="C21" s="325">
        <f t="shared" si="4"/>
        <v>43147</v>
      </c>
      <c r="D21" s="270">
        <f>SUMIFS(KBPETAK[NETTO1],KBPETAK[TGL KIRIM],INFO!C21)</f>
        <v>0</v>
      </c>
      <c r="E21" s="267">
        <f t="shared" si="0"/>
        <v>0</v>
      </c>
      <c r="F21" s="270">
        <f>SUMIFS(KBPETAK[Kg % Air],KBPETAK[TGL KIRIM],INFO!C21)</f>
        <v>0</v>
      </c>
      <c r="G21" s="271">
        <f>SUMIFS(KBPETAK[NETTO2],KBPETAK[TGL KIRIM],INFO!C21)</f>
        <v>0</v>
      </c>
    </row>
    <row r="22" spans="1:14">
      <c r="B22" s="297">
        <f t="shared" si="3"/>
        <v>17</v>
      </c>
      <c r="C22" s="325">
        <f t="shared" si="4"/>
        <v>43148</v>
      </c>
      <c r="D22" s="270">
        <f>SUMIFS(KBPETAK[NETTO1],KBPETAK[TGL KIRIM],INFO!C22)</f>
        <v>0</v>
      </c>
      <c r="E22" s="267">
        <f t="shared" si="0"/>
        <v>0</v>
      </c>
      <c r="F22" s="270">
        <f>SUMIFS(KBPETAK[Kg % Air],KBPETAK[TGL KIRIM],INFO!C22)</f>
        <v>0</v>
      </c>
      <c r="G22" s="271">
        <f>SUMIFS(KBPETAK[NETTO2],KBPETAK[TGL KIRIM],INFO!C22)</f>
        <v>0</v>
      </c>
    </row>
    <row r="23" spans="1:14">
      <c r="B23" s="297">
        <f t="shared" si="3"/>
        <v>18</v>
      </c>
      <c r="C23" s="325">
        <f t="shared" si="4"/>
        <v>43149</v>
      </c>
      <c r="D23" s="270">
        <f>SUMIFS(KBPETAK[NETTO1],KBPETAK[TGL KIRIM],INFO!C23)</f>
        <v>0</v>
      </c>
      <c r="E23" s="267">
        <f t="shared" si="0"/>
        <v>0</v>
      </c>
      <c r="F23" s="270">
        <f>SUMIFS(KBPETAK[Kg % Air],KBPETAK[TGL KIRIM],INFO!C23)</f>
        <v>0</v>
      </c>
      <c r="G23" s="271">
        <f>SUMIFS(KBPETAK[NETTO2],KBPETAK[TGL KIRIM],INFO!C23)</f>
        <v>0</v>
      </c>
    </row>
    <row r="24" spans="1:14">
      <c r="B24" s="297">
        <f t="shared" si="3"/>
        <v>19</v>
      </c>
      <c r="C24" s="325">
        <f t="shared" si="4"/>
        <v>43150</v>
      </c>
      <c r="D24" s="270">
        <f>SUMIFS(KBPETAK[NETTO1],KBPETAK[TGL KIRIM],INFO!C24)</f>
        <v>0</v>
      </c>
      <c r="E24" s="267">
        <f t="shared" si="0"/>
        <v>0</v>
      </c>
      <c r="F24" s="270">
        <f>SUMIFS(KBPETAK[Kg % Air],KBPETAK[TGL KIRIM],INFO!C24)</f>
        <v>0</v>
      </c>
      <c r="G24" s="271">
        <f>SUMIFS(KBPETAK[NETTO2],KBPETAK[TGL KIRIM],INFO!C24)</f>
        <v>0</v>
      </c>
    </row>
    <row r="25" spans="1:14">
      <c r="B25" s="297">
        <f t="shared" si="3"/>
        <v>20</v>
      </c>
      <c r="C25" s="325">
        <f t="shared" si="4"/>
        <v>43151</v>
      </c>
      <c r="D25" s="270">
        <f>SUMIFS(KBPETAK[NETTO1],KBPETAK[TGL KIRIM],INFO!C25)</f>
        <v>0</v>
      </c>
      <c r="E25" s="267">
        <f t="shared" si="0"/>
        <v>0</v>
      </c>
      <c r="F25" s="270">
        <f>SUMIFS(KBPETAK[Kg % Air],KBPETAK[TGL KIRIM],INFO!C25)</f>
        <v>0</v>
      </c>
      <c r="G25" s="271">
        <f>SUMIFS(KBPETAK[NETTO2],KBPETAK[TGL KIRIM],INFO!C25)</f>
        <v>0</v>
      </c>
    </row>
    <row r="26" spans="1:14">
      <c r="B26" s="297">
        <f t="shared" si="3"/>
        <v>21</v>
      </c>
      <c r="C26" s="325">
        <f t="shared" si="4"/>
        <v>43152</v>
      </c>
      <c r="D26" s="270">
        <f>SUMIFS(KBPETAK[NETTO1],KBPETAK[TGL KIRIM],INFO!C26)</f>
        <v>0</v>
      </c>
      <c r="E26" s="267">
        <f t="shared" si="0"/>
        <v>0</v>
      </c>
      <c r="F26" s="270">
        <f>SUMIFS(KBPETAK[Kg % Air],KBPETAK[TGL KIRIM],INFO!C26)</f>
        <v>0</v>
      </c>
      <c r="G26" s="271">
        <f>SUMIFS(KBPETAK[NETTO2],KBPETAK[TGL KIRIM],INFO!C26)</f>
        <v>0</v>
      </c>
    </row>
    <row r="27" spans="1:14">
      <c r="B27" s="297">
        <f t="shared" si="3"/>
        <v>22</v>
      </c>
      <c r="C27" s="325">
        <f t="shared" si="4"/>
        <v>43153</v>
      </c>
      <c r="D27" s="270">
        <f>SUMIFS(KBPETAK[NETTO1],KBPETAK[TGL KIRIM],INFO!C27)</f>
        <v>0</v>
      </c>
      <c r="E27" s="267">
        <f t="shared" si="0"/>
        <v>0</v>
      </c>
      <c r="F27" s="270">
        <f>SUMIFS(KBPETAK[Kg % Air],KBPETAK[TGL KIRIM],INFO!C27)</f>
        <v>0</v>
      </c>
      <c r="G27" s="271">
        <f>SUMIFS(KBPETAK[NETTO2],KBPETAK[TGL KIRIM],INFO!C27)</f>
        <v>0</v>
      </c>
    </row>
    <row r="28" spans="1:14">
      <c r="B28" s="297">
        <f t="shared" si="3"/>
        <v>23</v>
      </c>
      <c r="C28" s="325">
        <f t="shared" si="4"/>
        <v>43154</v>
      </c>
      <c r="D28" s="270">
        <f>SUMIFS(KBPETAK[NETTO1],KBPETAK[TGL KIRIM],INFO!C28)</f>
        <v>0</v>
      </c>
      <c r="E28" s="267">
        <f t="shared" si="0"/>
        <v>0</v>
      </c>
      <c r="F28" s="270">
        <f>SUMIFS(KBPETAK[Kg % Air],KBPETAK[TGL KIRIM],INFO!C28)</f>
        <v>0</v>
      </c>
      <c r="G28" s="271">
        <f>SUMIFS(KBPETAK[NETTO2],KBPETAK[TGL KIRIM],INFO!C28)</f>
        <v>0</v>
      </c>
    </row>
    <row r="29" spans="1:14">
      <c r="B29" s="297">
        <f t="shared" si="3"/>
        <v>24</v>
      </c>
      <c r="C29" s="325">
        <f t="shared" si="4"/>
        <v>43155</v>
      </c>
      <c r="D29" s="270">
        <f>SUMIFS(KBPETAK[NETTO1],KBPETAK[TGL KIRIM],INFO!C29)</f>
        <v>0</v>
      </c>
      <c r="E29" s="267">
        <f t="shared" si="0"/>
        <v>0</v>
      </c>
      <c r="F29" s="270">
        <f>SUMIFS(KBPETAK[Kg % Air],KBPETAK[TGL KIRIM],INFO!C29)</f>
        <v>0</v>
      </c>
      <c r="G29" s="271">
        <f>SUMIFS(KBPETAK[NETTO2],KBPETAK[TGL KIRIM],INFO!C29)</f>
        <v>0</v>
      </c>
    </row>
    <row r="30" spans="1:14">
      <c r="B30" s="297">
        <f t="shared" si="3"/>
        <v>25</v>
      </c>
      <c r="C30" s="325">
        <f t="shared" si="4"/>
        <v>43156</v>
      </c>
      <c r="D30" s="270">
        <f>SUMIFS(KBPETAK[NETTO1],KBPETAK[TGL KIRIM],INFO!C30)</f>
        <v>0</v>
      </c>
      <c r="E30" s="267">
        <f t="shared" si="0"/>
        <v>0</v>
      </c>
      <c r="F30" s="270">
        <f>SUMIFS(KBPETAK[Kg % Air],KBPETAK[TGL KIRIM],INFO!C30)</f>
        <v>0</v>
      </c>
      <c r="G30" s="271">
        <f>SUMIFS(KBPETAK[NETTO2],KBPETAK[TGL KIRIM],INFO!C30)</f>
        <v>0</v>
      </c>
    </row>
    <row r="31" spans="1:14">
      <c r="B31" s="297">
        <f t="shared" si="3"/>
        <v>26</v>
      </c>
      <c r="C31" s="325">
        <f t="shared" si="4"/>
        <v>43157</v>
      </c>
      <c r="D31" s="270">
        <f>SUMIFS(KBPETAK[NETTO1],KBPETAK[TGL KIRIM],INFO!C31)</f>
        <v>0</v>
      </c>
      <c r="E31" s="267">
        <f t="shared" si="0"/>
        <v>0</v>
      </c>
      <c r="F31" s="270">
        <f>SUMIFS(KBPETAK[Kg % Air],KBPETAK[TGL KIRIM],INFO!C31)</f>
        <v>0</v>
      </c>
      <c r="G31" s="271">
        <f>SUMIFS(KBPETAK[NETTO2],KBPETAK[TGL KIRIM],INFO!C31)</f>
        <v>0</v>
      </c>
    </row>
    <row r="32" spans="1:14">
      <c r="B32" s="297">
        <f t="shared" si="3"/>
        <v>27</v>
      </c>
      <c r="C32" s="325">
        <f t="shared" si="4"/>
        <v>43158</v>
      </c>
      <c r="D32" s="270">
        <f>SUMIFS(KBPETAK[NETTO1],KBPETAK[TGL KIRIM],INFO!C32)</f>
        <v>0</v>
      </c>
      <c r="E32" s="267">
        <f t="shared" ref="E32:E36" si="7">IFERROR(F32/D32%,0)</f>
        <v>0</v>
      </c>
      <c r="F32" s="270">
        <f>SUMIFS(KBPETAK[Kg % Air],KBPETAK[TGL KIRIM],INFO!C32)</f>
        <v>0</v>
      </c>
      <c r="G32" s="271">
        <f>SUMIFS(KBPETAK[NETTO2],KBPETAK[TGL KIRIM],INFO!C32)</f>
        <v>0</v>
      </c>
    </row>
    <row r="33" spans="1:7">
      <c r="B33" s="297">
        <f t="shared" si="3"/>
        <v>28</v>
      </c>
      <c r="C33" s="325">
        <f t="shared" si="4"/>
        <v>43159</v>
      </c>
      <c r="D33" s="270">
        <f>SUMIFS(KBPETAK[NETTO1],KBPETAK[TGL KIRIM],INFO!C33)</f>
        <v>0</v>
      </c>
      <c r="E33" s="267">
        <f t="shared" si="7"/>
        <v>0</v>
      </c>
      <c r="F33" s="270">
        <f>SUMIFS(KBPETAK[Kg % Air],KBPETAK[TGL KIRIM],INFO!C33)</f>
        <v>0</v>
      </c>
      <c r="G33" s="271">
        <f>SUMIFS(KBPETAK[NETTO2],KBPETAK[TGL KIRIM],INFO!C33)</f>
        <v>0</v>
      </c>
    </row>
    <row r="34" spans="1:7">
      <c r="B34" s="297">
        <f t="shared" si="3"/>
        <v>29</v>
      </c>
      <c r="C34" s="325" t="str">
        <f>IF(MONTH(C33+1)&gt;MONTH(C33),"",C33+1)</f>
        <v/>
      </c>
      <c r="D34" s="270">
        <f>SUMIFS(KBPETAK[NETTO1],KBPETAK[TGL KIRIM],INFO!C34)</f>
        <v>0</v>
      </c>
      <c r="E34" s="267">
        <f t="shared" si="7"/>
        <v>0</v>
      </c>
      <c r="F34" s="270">
        <f>SUMIFS(KBPETAK[Kg % Air],KBPETAK[TGL KIRIM],INFO!C34)</f>
        <v>0</v>
      </c>
      <c r="G34" s="271">
        <f>SUMIFS(KBPETAK[NETTO2],KBPETAK[TGL KIRIM],INFO!C34)</f>
        <v>0</v>
      </c>
    </row>
    <row r="35" spans="1:7">
      <c r="B35" s="297">
        <f t="shared" si="3"/>
        <v>30</v>
      </c>
      <c r="C35" s="325" t="str">
        <f>IFERROR(IF(MONTH(C34+1)&gt;MONTH(C34),"",C34+1),"")</f>
        <v/>
      </c>
      <c r="D35" s="270">
        <f>SUMIFS(KBPETAK[NETTO1],KBPETAK[TGL KIRIM],INFO!C35)</f>
        <v>0</v>
      </c>
      <c r="E35" s="267">
        <f t="shared" si="7"/>
        <v>0</v>
      </c>
      <c r="F35" s="270">
        <f>SUMIFS(KBPETAK[Kg % Air],KBPETAK[TGL KIRIM],INFO!C35)</f>
        <v>0</v>
      </c>
      <c r="G35" s="271">
        <f>SUMIFS(KBPETAK[NETTO2],KBPETAK[TGL KIRIM],INFO!C35)</f>
        <v>0</v>
      </c>
    </row>
    <row r="36" spans="1:7">
      <c r="B36" s="297">
        <f t="shared" si="3"/>
        <v>31</v>
      </c>
      <c r="C36" s="325" t="str">
        <f>IFERROR(IF(MONTH(C35+1)&gt;MONTH(C35),"",C35+1),"")</f>
        <v/>
      </c>
      <c r="D36" s="270">
        <f>SUMIFS(KBPETAK[NETTO1],KBPETAK[TGL KIRIM],INFO!C36)</f>
        <v>0</v>
      </c>
      <c r="E36" s="267">
        <f t="shared" si="7"/>
        <v>0</v>
      </c>
      <c r="F36" s="270">
        <f>SUMIFS(KBPETAK[Kg % Air],KBPETAK[TGL KIRIM],INFO!C36)</f>
        <v>0</v>
      </c>
      <c r="G36" s="271">
        <f>SUMIFS(KBPETAK[NETTO2],KBPETAK[TGL KIRIM],INFO!C36)</f>
        <v>0</v>
      </c>
    </row>
    <row r="37" spans="1:7">
      <c r="A37" s="264"/>
      <c r="B37" s="278"/>
      <c r="C37" s="325" t="str">
        <f>IFERROR(IF(MONTH(C36+1)&gt;MONTH(C36),"",C36+1),"")</f>
        <v/>
      </c>
      <c r="D37" s="279"/>
      <c r="E37" s="279"/>
      <c r="F37" s="279"/>
      <c r="G37" s="280"/>
    </row>
    <row r="38" spans="1:7">
      <c r="B38" s="291" t="s">
        <v>31</v>
      </c>
      <c r="C38" s="292"/>
      <c r="D38" s="293">
        <f>SUM(D6:D36)</f>
        <v>0</v>
      </c>
      <c r="E38" s="294">
        <f>IFERROR(F38/D38%,0)</f>
        <v>0</v>
      </c>
      <c r="F38" s="293">
        <f>SUM(F6:F36)</f>
        <v>0</v>
      </c>
      <c r="G38" s="295">
        <f>SUM(G6:G36)</f>
        <v>0</v>
      </c>
    </row>
    <row r="39" spans="1:7"/>
    <row r="40" spans="1:7"/>
    <row r="41" spans="1:7"/>
    <row r="42" spans="1:7"/>
    <row r="43" spans="1:7"/>
    <row r="44" spans="1:7"/>
  </sheetData>
  <sheetProtection sheet="1" objects="1" scenarios="1"/>
  <dataValidations count="1">
    <dataValidation type="whole" allowBlank="1" showInputMessage="1" showErrorMessage="1" sqref="D3">
      <formula1>1</formula1>
      <formula2>31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B2:C2"/>
  <sheetViews>
    <sheetView workbookViewId="0">
      <selection activeCell="B2" sqref="B2:C2"/>
    </sheetView>
  </sheetViews>
  <sheetFormatPr defaultRowHeight="12.75"/>
  <sheetData>
    <row r="2" spans="2:3">
      <c r="B2" t="s">
        <v>773</v>
      </c>
      <c r="C2" t="s">
        <v>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Informasi</vt:lpstr>
      <vt:lpstr>COVER!Print_Area</vt:lpstr>
      <vt:lpstr>FORM!Print_Area</vt:lpstr>
      <vt:lpstr>FORM!Print_Titles</vt:lpstr>
    </vt:vector>
  </TitlesOfParts>
  <Company>pt.isk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</dc:creator>
  <cp:lastModifiedBy>rudi</cp:lastModifiedBy>
  <cp:lastPrinted>2020-01-05T04:28:57Z</cp:lastPrinted>
  <dcterms:created xsi:type="dcterms:W3CDTF">2017-06-04T04:00:02Z</dcterms:created>
  <dcterms:modified xsi:type="dcterms:W3CDTF">2020-04-02T08:17:39Z</dcterms:modified>
</cp:coreProperties>
</file>